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oeor\AppData\Roaming\Microsoft\AddIns\"/>
    </mc:Choice>
  </mc:AlternateContent>
  <xr:revisionPtr revIDLastSave="0" documentId="13_ncr:1_{E8AC1E76-B43A-45C8-9420-B380E29F2A1D}" xr6:coauthVersionLast="47" xr6:coauthVersionMax="47" xr10:uidLastSave="{00000000-0000-0000-0000-000000000000}"/>
  <bookViews>
    <workbookView xWindow="-103" yWindow="-103" windowWidth="33120" windowHeight="18000" tabRatio="690" firstSheet="3" activeTab="3" xr2:uid="{BEDDA086-3899-4EC0-A870-445CC9E7E800}"/>
  </bookViews>
  <sheets>
    <sheet name="Old R002 codes" sheetId="69" state="hidden" r:id="rId1"/>
    <sheet name="Old Codes" sheetId="15" state="hidden" r:id="rId2"/>
    <sheet name="Codes (3)" sheetId="860" state="hidden" r:id="rId3"/>
    <sheet name="Calcs." sheetId="1342" r:id="rId4"/>
    <sheet name="Qarterly Summary" sheetId="1245" r:id="rId5"/>
    <sheet name="Charts" sheetId="1246" r:id="rId6"/>
    <sheet name="ChatGPT testing" sheetId="908" r:id="rId7"/>
    <sheet name="Macro" sheetId="206" r:id="rId8"/>
    <sheet name="Data" sheetId="532" state="hidden" r:id="rId9"/>
    <sheet name="Validation" sheetId="487" state="hidden" r:id="rId10"/>
    <sheet name="Data validation" sheetId="564" r:id="rId11"/>
    <sheet name="Code list" sheetId="84" r:id="rId12"/>
    <sheet name="Model Builder" sheetId="1328" r:id="rId13"/>
    <sheet name="Codes" sheetId="64" r:id="rId14"/>
    <sheet name="DCF" sheetId="1225" r:id="rId15"/>
    <sheet name="WACC" sheetId="1226" r:id="rId16"/>
    <sheet name="Comps." sheetId="1227" r:id="rId17"/>
    <sheet name="IS BS CF" sheetId="861" r:id="rId18"/>
    <sheet name="Corporate Overhead" sheetId="863" r:id="rId19"/>
    <sheet name="Equity" sheetId="864" r:id="rId20"/>
    <sheet name="GPT cache" sheetId="859" state="veryHidden" r:id="rId21"/>
  </sheets>
  <definedNames>
    <definedName name="_______________a2" localSheetId="5" hidden="1">{#N/A,#N/A,FALSE,"Sheet1"}</definedName>
    <definedName name="_______________a2" localSheetId="4" hidden="1">{#N/A,#N/A,FALSE,"Sheet1"}</definedName>
    <definedName name="_______________a2" hidden="1">{#N/A,#N/A,FALSE,"Sheet1"}</definedName>
    <definedName name="_______________a3" localSheetId="5" hidden="1">{#N/A,#N/A,FALSE,"Sheet1"}</definedName>
    <definedName name="_______________a3" localSheetId="4" hidden="1">{#N/A,#N/A,FALSE,"Sheet1"}</definedName>
    <definedName name="_______________a3" hidden="1">{#N/A,#N/A,FALSE,"Sheet1"}</definedName>
    <definedName name="______________a2" localSheetId="5" hidden="1">{#N/A,#N/A,FALSE,"Sheet1"}</definedName>
    <definedName name="______________a2" localSheetId="4" hidden="1">{#N/A,#N/A,FALSE,"Sheet1"}</definedName>
    <definedName name="______________a2" hidden="1">{#N/A,#N/A,FALSE,"Sheet1"}</definedName>
    <definedName name="______________a3" localSheetId="5" hidden="1">{#N/A,#N/A,FALSE,"Sheet1"}</definedName>
    <definedName name="______________a3" localSheetId="4" hidden="1">{#N/A,#N/A,FALSE,"Sheet1"}</definedName>
    <definedName name="______________a3" hidden="1">{#N/A,#N/A,FALSE,"Sheet1"}</definedName>
    <definedName name="_____________a2" localSheetId="5" hidden="1">{#N/A,#N/A,FALSE,"Sheet1"}</definedName>
    <definedName name="_____________a2" localSheetId="4" hidden="1">{#N/A,#N/A,FALSE,"Sheet1"}</definedName>
    <definedName name="_____________a2" hidden="1">{#N/A,#N/A,FALSE,"Sheet1"}</definedName>
    <definedName name="_____________a3" localSheetId="5" hidden="1">{#N/A,#N/A,FALSE,"Sheet1"}</definedName>
    <definedName name="_____________a3" localSheetId="4" hidden="1">{#N/A,#N/A,FALSE,"Sheet1"}</definedName>
    <definedName name="_____________a3" hidden="1">{#N/A,#N/A,FALSE,"Sheet1"}</definedName>
    <definedName name="___________a2" localSheetId="5" hidden="1">{#N/A,#N/A,FALSE,"Sheet1"}</definedName>
    <definedName name="___________a2" localSheetId="4" hidden="1">{#N/A,#N/A,FALSE,"Sheet1"}</definedName>
    <definedName name="___________a2" hidden="1">{#N/A,#N/A,FALSE,"Sheet1"}</definedName>
    <definedName name="___________a3" localSheetId="5" hidden="1">{#N/A,#N/A,FALSE,"Sheet1"}</definedName>
    <definedName name="___________a3" localSheetId="4" hidden="1">{#N/A,#N/A,FALSE,"Sheet1"}</definedName>
    <definedName name="___________a3" hidden="1">{#N/A,#N/A,FALSE,"Sheet1"}</definedName>
    <definedName name="__________a2" localSheetId="5" hidden="1">{#N/A,#N/A,FALSE,"Sheet1"}</definedName>
    <definedName name="__________a2" localSheetId="4" hidden="1">{#N/A,#N/A,FALSE,"Sheet1"}</definedName>
    <definedName name="__________a2" hidden="1">{#N/A,#N/A,FALSE,"Sheet1"}</definedName>
    <definedName name="__________a3" localSheetId="5" hidden="1">{#N/A,#N/A,FALSE,"Sheet1"}</definedName>
    <definedName name="__________a3" localSheetId="4" hidden="1">{#N/A,#N/A,FALSE,"Sheet1"}</definedName>
    <definedName name="__________a3" hidden="1">{#N/A,#N/A,FALSE,"Sheet1"}</definedName>
    <definedName name="_________a2" localSheetId="5" hidden="1">{#N/A,#N/A,FALSE,"Sheet1"}</definedName>
    <definedName name="_________a2" localSheetId="4" hidden="1">{#N/A,#N/A,FALSE,"Sheet1"}</definedName>
    <definedName name="_________a2" hidden="1">{#N/A,#N/A,FALSE,"Sheet1"}</definedName>
    <definedName name="_________a3" localSheetId="5" hidden="1">{#N/A,#N/A,FALSE,"Sheet1"}</definedName>
    <definedName name="_________a3" localSheetId="4" hidden="1">{#N/A,#N/A,FALSE,"Sheet1"}</definedName>
    <definedName name="_________a3" hidden="1">{#N/A,#N/A,FALSE,"Sheet1"}</definedName>
    <definedName name="________a2" localSheetId="5" hidden="1">{#N/A,#N/A,FALSE,"Sheet1"}</definedName>
    <definedName name="________a2" localSheetId="4" hidden="1">{#N/A,#N/A,FALSE,"Sheet1"}</definedName>
    <definedName name="________a2" hidden="1">{#N/A,#N/A,FALSE,"Sheet1"}</definedName>
    <definedName name="________a3" localSheetId="5" hidden="1">{#N/A,#N/A,FALSE,"Sheet1"}</definedName>
    <definedName name="________a3" localSheetId="4" hidden="1">{#N/A,#N/A,FALSE,"Sheet1"}</definedName>
    <definedName name="________a3" hidden="1">{#N/A,#N/A,FALSE,"Sheet1"}</definedName>
    <definedName name="______a2" localSheetId="5" hidden="1">{#N/A,#N/A,FALSE,"Sheet1"}</definedName>
    <definedName name="______a2" localSheetId="4" hidden="1">{#N/A,#N/A,FALSE,"Sheet1"}</definedName>
    <definedName name="______a2" hidden="1">{#N/A,#N/A,FALSE,"Sheet1"}</definedName>
    <definedName name="______a3" localSheetId="5" hidden="1">{#N/A,#N/A,FALSE,"Sheet1"}</definedName>
    <definedName name="______a3" localSheetId="4" hidden="1">{#N/A,#N/A,FALSE,"Sheet1"}</definedName>
    <definedName name="______a3" hidden="1">{#N/A,#N/A,FALSE,"Sheet1"}</definedName>
    <definedName name="_____a2" localSheetId="5" hidden="1">{#N/A,#N/A,FALSE,"Sheet1"}</definedName>
    <definedName name="_____a2" localSheetId="4" hidden="1">{#N/A,#N/A,FALSE,"Sheet1"}</definedName>
    <definedName name="_____a2" hidden="1">{#N/A,#N/A,FALSE,"Sheet1"}</definedName>
    <definedName name="_____a3" localSheetId="5" hidden="1">{#N/A,#N/A,FALSE,"Sheet1"}</definedName>
    <definedName name="_____a3" localSheetId="4" hidden="1">{#N/A,#N/A,FALSE,"Sheet1"}</definedName>
    <definedName name="_____a3" hidden="1">{#N/A,#N/A,FALSE,"Sheet1"}</definedName>
    <definedName name="____a2" localSheetId="5" hidden="1">{#N/A,#N/A,FALSE,"Sheet1"}</definedName>
    <definedName name="____a2" localSheetId="4" hidden="1">{#N/A,#N/A,FALSE,"Sheet1"}</definedName>
    <definedName name="____a2" hidden="1">{#N/A,#N/A,FALSE,"Sheet1"}</definedName>
    <definedName name="____a3" localSheetId="5" hidden="1">{#N/A,#N/A,FALSE,"Sheet1"}</definedName>
    <definedName name="____a3" localSheetId="4" hidden="1">{#N/A,#N/A,FALSE,"Sheet1"}</definedName>
    <definedName name="____a3" hidden="1">{#N/A,#N/A,FALSE,"Sheet1"}</definedName>
    <definedName name="___a2" localSheetId="5" hidden="1">{#N/A,#N/A,FALSE,"Sheet1"}</definedName>
    <definedName name="___a2" localSheetId="4" hidden="1">{#N/A,#N/A,FALSE,"Sheet1"}</definedName>
    <definedName name="___a2" hidden="1">{#N/A,#N/A,FALSE,"Sheet1"}</definedName>
    <definedName name="___a3" localSheetId="5" hidden="1">{#N/A,#N/A,FALSE,"Sheet1"}</definedName>
    <definedName name="___a3" localSheetId="4" hidden="1">{#N/A,#N/A,FALSE,"Sheet1"}</definedName>
    <definedName name="___a3" hidden="1">{#N/A,#N/A,FALSE,"Sheet1"}</definedName>
    <definedName name="__123Graph_A" localSheetId="5" hidden="1">#REF!</definedName>
    <definedName name="__123Graph_A" localSheetId="16" hidden="1">#REF!</definedName>
    <definedName name="__123Graph_A" localSheetId="18" hidden="1">#REF!</definedName>
    <definedName name="__123Graph_A" localSheetId="14" hidden="1">#REF!</definedName>
    <definedName name="__123Graph_A" localSheetId="19" hidden="1">#REF!</definedName>
    <definedName name="__123Graph_A" localSheetId="17" hidden="1">#REF!</definedName>
    <definedName name="__123Graph_A" localSheetId="1" hidden="1">#REF!</definedName>
    <definedName name="__123Graph_A" localSheetId="4" hidden="1">#REF!</definedName>
    <definedName name="__123Graph_AA" localSheetId="5" hidden="1">#REF!</definedName>
    <definedName name="__123Graph_AA" localSheetId="16" hidden="1">#REF!</definedName>
    <definedName name="__123Graph_AA" localSheetId="18" hidden="1">#REF!</definedName>
    <definedName name="__123Graph_AA" localSheetId="14" hidden="1">#REF!</definedName>
    <definedName name="__123Graph_AA" localSheetId="19" hidden="1">#REF!</definedName>
    <definedName name="__123Graph_AA" localSheetId="17" hidden="1">#REF!</definedName>
    <definedName name="__123Graph_AA" localSheetId="1" hidden="1">#REF!</definedName>
    <definedName name="__123Graph_AA" localSheetId="4" hidden="1">#REF!</definedName>
    <definedName name="__123Graph_B" localSheetId="5" hidden="1">#REF!</definedName>
    <definedName name="__123Graph_B" localSheetId="16" hidden="1">#REF!</definedName>
    <definedName name="__123Graph_B" localSheetId="18" hidden="1">#REF!</definedName>
    <definedName name="__123Graph_B" localSheetId="14" hidden="1">#REF!</definedName>
    <definedName name="__123Graph_B" localSheetId="19" hidden="1">#REF!</definedName>
    <definedName name="__123Graph_B" localSheetId="17" hidden="1">#REF!</definedName>
    <definedName name="__123Graph_B" localSheetId="1" hidden="1">#REF!</definedName>
    <definedName name="__123Graph_B" localSheetId="4" hidden="1">#REF!</definedName>
    <definedName name="__123Graph_C" localSheetId="5" hidden="1">#REF!</definedName>
    <definedName name="__123Graph_C" localSheetId="16" hidden="1">#REF!</definedName>
    <definedName name="__123Graph_C" localSheetId="18" hidden="1">#REF!</definedName>
    <definedName name="__123Graph_C" localSheetId="14" hidden="1">#REF!</definedName>
    <definedName name="__123Graph_C" localSheetId="19" hidden="1">#REF!</definedName>
    <definedName name="__123Graph_C" localSheetId="17" hidden="1">#REF!</definedName>
    <definedName name="__123Graph_C" localSheetId="1" hidden="1">#REF!</definedName>
    <definedName name="__123Graph_C" localSheetId="4" hidden="1">#REF!</definedName>
    <definedName name="__123Graph_D" localSheetId="5" hidden="1">#REF!</definedName>
    <definedName name="__123Graph_D" localSheetId="16" hidden="1">#REF!</definedName>
    <definedName name="__123Graph_D" localSheetId="18" hidden="1">#REF!</definedName>
    <definedName name="__123Graph_D" localSheetId="14" hidden="1">#REF!</definedName>
    <definedName name="__123Graph_D" localSheetId="19" hidden="1">#REF!</definedName>
    <definedName name="__123Graph_D" localSheetId="17" hidden="1">#REF!</definedName>
    <definedName name="__123Graph_D" localSheetId="1" hidden="1">#REF!</definedName>
    <definedName name="__123Graph_D" localSheetId="4" hidden="1">#REF!</definedName>
    <definedName name="__123Graph_E" localSheetId="5" hidden="1">#REF!</definedName>
    <definedName name="__123Graph_E" localSheetId="16" hidden="1">#REF!</definedName>
    <definedName name="__123Graph_E" localSheetId="18" hidden="1">#REF!</definedName>
    <definedName name="__123Graph_E" localSheetId="14" hidden="1">#REF!</definedName>
    <definedName name="__123Graph_E" localSheetId="19" hidden="1">#REF!</definedName>
    <definedName name="__123Graph_E" localSheetId="17" hidden="1">#REF!</definedName>
    <definedName name="__123Graph_E" localSheetId="1" hidden="1">#REF!</definedName>
    <definedName name="__123Graph_E" localSheetId="4" hidden="1">#REF!</definedName>
    <definedName name="__123Graph_F" localSheetId="5" hidden="1">#REF!</definedName>
    <definedName name="__123Graph_F" localSheetId="16" hidden="1">#REF!</definedName>
    <definedName name="__123Graph_F" localSheetId="18" hidden="1">#REF!</definedName>
    <definedName name="__123Graph_F" localSheetId="14" hidden="1">#REF!</definedName>
    <definedName name="__123Graph_F" localSheetId="19" hidden="1">#REF!</definedName>
    <definedName name="__123Graph_F" localSheetId="17" hidden="1">#REF!</definedName>
    <definedName name="__123Graph_F" localSheetId="1" hidden="1">#REF!</definedName>
    <definedName name="__123Graph_F" localSheetId="4" hidden="1">#REF!</definedName>
    <definedName name="__123Graph_X" localSheetId="5" hidden="1">#REF!</definedName>
    <definedName name="__123Graph_X" localSheetId="16" hidden="1">#REF!</definedName>
    <definedName name="__123Graph_X" localSheetId="18" hidden="1">#REF!</definedName>
    <definedName name="__123Graph_X" localSheetId="14" hidden="1">#REF!</definedName>
    <definedName name="__123Graph_X" localSheetId="19" hidden="1">#REF!</definedName>
    <definedName name="__123Graph_X" localSheetId="17" hidden="1">#REF!</definedName>
    <definedName name="__123Graph_X" localSheetId="1" hidden="1">#REF!</definedName>
    <definedName name="__123Graph_X" localSheetId="4" hidden="1">#REF!</definedName>
    <definedName name="__a2" localSheetId="3" hidden="1">{#N/A,#N/A,FALSE,"Sheet1"}</definedName>
    <definedName name="__a2" localSheetId="5" hidden="1">{#N/A,#N/A,FALSE,"Sheet1"}</definedName>
    <definedName name="__a2" localSheetId="13" hidden="1">{#N/A,#N/A,FALSE,"Sheet1"}</definedName>
    <definedName name="__a2" localSheetId="2" hidden="1">{#N/A,#N/A,FALSE,"Sheet1"}</definedName>
    <definedName name="__a2" localSheetId="18" hidden="1">{#N/A,#N/A,FALSE,"Sheet1"}</definedName>
    <definedName name="__a2" localSheetId="19" hidden="1">{#N/A,#N/A,FALSE,"Sheet1"}</definedName>
    <definedName name="__a2" localSheetId="17" hidden="1">{#N/A,#N/A,FALSE,"Sheet1"}</definedName>
    <definedName name="__a2" localSheetId="1" hidden="1">{#N/A,#N/A,FALSE,"Sheet1"}</definedName>
    <definedName name="__a2" localSheetId="0" hidden="1">{#N/A,#N/A,FALSE,"Sheet1"}</definedName>
    <definedName name="__a2" localSheetId="4" hidden="1">{#N/A,#N/A,FALSE,"Sheet1"}</definedName>
    <definedName name="__a3" localSheetId="3" hidden="1">{#N/A,#N/A,FALSE,"Sheet1"}</definedName>
    <definedName name="__a3" localSheetId="5" hidden="1">{#N/A,#N/A,FALSE,"Sheet1"}</definedName>
    <definedName name="__a3" localSheetId="13" hidden="1">{#N/A,#N/A,FALSE,"Sheet1"}</definedName>
    <definedName name="__a3" localSheetId="2" hidden="1">{#N/A,#N/A,FALSE,"Sheet1"}</definedName>
    <definedName name="__a3" localSheetId="18" hidden="1">{#N/A,#N/A,FALSE,"Sheet1"}</definedName>
    <definedName name="__a3" localSheetId="19" hidden="1">{#N/A,#N/A,FALSE,"Sheet1"}</definedName>
    <definedName name="__a3" localSheetId="17" hidden="1">{#N/A,#N/A,FALSE,"Sheet1"}</definedName>
    <definedName name="__a3" localSheetId="1" hidden="1">{#N/A,#N/A,FALSE,"Sheet1"}</definedName>
    <definedName name="__a3" localSheetId="0" hidden="1">{#N/A,#N/A,FALSE,"Sheet1"}</definedName>
    <definedName name="__a3" localSheetId="4" hidden="1">{#N/A,#N/A,FALSE,"Sheet1"}</definedName>
    <definedName name="__FDS_HYPERLINK_TOGGLE_STATE__" hidden="1">"ON"</definedName>
    <definedName name="__IntlFixup" hidden="1">TRUE</definedName>
    <definedName name="_a2" localSheetId="3" hidden="1">{#N/A,#N/A,FALSE,"Sheet1"}</definedName>
    <definedName name="_a2" localSheetId="5" hidden="1">{#N/A,#N/A,FALSE,"Sheet1"}</definedName>
    <definedName name="_a2" localSheetId="13" hidden="1">{#N/A,#N/A,FALSE,"Sheet1"}</definedName>
    <definedName name="_a2" localSheetId="2" hidden="1">{#N/A,#N/A,FALSE,"Sheet1"}</definedName>
    <definedName name="_a2" localSheetId="18" hidden="1">{#N/A,#N/A,FALSE,"Sheet1"}</definedName>
    <definedName name="_a2" localSheetId="19" hidden="1">{#N/A,#N/A,FALSE,"Sheet1"}</definedName>
    <definedName name="_a2" localSheetId="17" hidden="1">{#N/A,#N/A,FALSE,"Sheet1"}</definedName>
    <definedName name="_a2" localSheetId="1" hidden="1">{#N/A,#N/A,FALSE,"Sheet1"}</definedName>
    <definedName name="_a2" localSheetId="0" hidden="1">{#N/A,#N/A,FALSE,"Sheet1"}</definedName>
    <definedName name="_a2" localSheetId="4" hidden="1">{#N/A,#N/A,FALSE,"Sheet1"}</definedName>
    <definedName name="_a3" localSheetId="3" hidden="1">{#N/A,#N/A,FALSE,"Sheet1"}</definedName>
    <definedName name="_a3" localSheetId="5" hidden="1">{#N/A,#N/A,FALSE,"Sheet1"}</definedName>
    <definedName name="_a3" localSheetId="13" hidden="1">{#N/A,#N/A,FALSE,"Sheet1"}</definedName>
    <definedName name="_a3" localSheetId="2" hidden="1">{#N/A,#N/A,FALSE,"Sheet1"}</definedName>
    <definedName name="_a3" localSheetId="18" hidden="1">{#N/A,#N/A,FALSE,"Sheet1"}</definedName>
    <definedName name="_a3" localSheetId="19" hidden="1">{#N/A,#N/A,FALSE,"Sheet1"}</definedName>
    <definedName name="_a3" localSheetId="17" hidden="1">{#N/A,#N/A,FALSE,"Sheet1"}</definedName>
    <definedName name="_a3" localSheetId="1" hidden="1">{#N/A,#N/A,FALSE,"Sheet1"}</definedName>
    <definedName name="_a3" localSheetId="0" hidden="1">{#N/A,#N/A,FALSE,"Sheet1"}</definedName>
    <definedName name="_a3" localSheetId="4" hidden="1">{#N/A,#N/A,FALSE,"Sheet1"}</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00286C8B730647308FBBEA2720FFB0AC.edm" localSheetId="5" hidden="1">#REF!</definedName>
    <definedName name="_bdm.00286C8B730647308FBBEA2720FFB0AC.edm" localSheetId="18" hidden="1">#REF!</definedName>
    <definedName name="_bdm.00286C8B730647308FBBEA2720FFB0AC.edm" localSheetId="19" hidden="1">#REF!</definedName>
    <definedName name="_bdm.00286C8B730647308FBBEA2720FFB0AC.edm" localSheetId="17" hidden="1">#REF!</definedName>
    <definedName name="_bdm.00286C8B730647308FBBEA2720FFB0AC.edm" localSheetId="1" hidden="1">#REF!</definedName>
    <definedName name="_bdm.00286C8B730647308FBBEA2720FFB0AC.edm" localSheetId="4" hidden="1">#REF!</definedName>
    <definedName name="_bdm.004F05E4AA314011BA0F90C835605EF7.edm" localSheetId="5" hidden="1">#REF!</definedName>
    <definedName name="_bdm.004F05E4AA314011BA0F90C835605EF7.edm" localSheetId="18" hidden="1">#REF!</definedName>
    <definedName name="_bdm.004F05E4AA314011BA0F90C835605EF7.edm" localSheetId="19" hidden="1">#REF!</definedName>
    <definedName name="_bdm.004F05E4AA314011BA0F90C835605EF7.edm" localSheetId="17" hidden="1">#REF!</definedName>
    <definedName name="_bdm.004F05E4AA314011BA0F90C835605EF7.edm" localSheetId="1" hidden="1">#REF!</definedName>
    <definedName name="_bdm.004F05E4AA314011BA0F90C835605EF7.edm" localSheetId="4" hidden="1">#REF!</definedName>
    <definedName name="_bdm.0056E445CB324F118C35C2E9031CD071.edm" localSheetId="5" hidden="1">#REF!</definedName>
    <definedName name="_bdm.0056E445CB324F118C35C2E9031CD071.edm" localSheetId="18" hidden="1">#REF!</definedName>
    <definedName name="_bdm.0056E445CB324F118C35C2E9031CD071.edm" localSheetId="19" hidden="1">#REF!</definedName>
    <definedName name="_bdm.0056E445CB324F118C35C2E9031CD071.edm" localSheetId="17" hidden="1">#REF!</definedName>
    <definedName name="_bdm.0056E445CB324F118C35C2E9031CD071.edm" localSheetId="1" hidden="1">#REF!</definedName>
    <definedName name="_bdm.0056E445CB324F118C35C2E9031CD071.edm" localSheetId="4" hidden="1">#REF!</definedName>
    <definedName name="_bdm.00AE045DC9FC4C4681CC75B2F2417B33.edm" localSheetId="5" hidden="1">#REF!</definedName>
    <definedName name="_bdm.00AE045DC9FC4C4681CC75B2F2417B33.edm" localSheetId="18" hidden="1">#REF!</definedName>
    <definedName name="_bdm.00AE045DC9FC4C4681CC75B2F2417B33.edm" localSheetId="19" hidden="1">#REF!</definedName>
    <definedName name="_bdm.00AE045DC9FC4C4681CC75B2F2417B33.edm" localSheetId="17" hidden="1">#REF!</definedName>
    <definedName name="_bdm.00AE045DC9FC4C4681CC75B2F2417B33.edm" localSheetId="1" hidden="1">#REF!</definedName>
    <definedName name="_bdm.00AE045DC9FC4C4681CC75B2F2417B33.edm" localSheetId="4" hidden="1">#REF!</definedName>
    <definedName name="_bdm.00B59164873447278737F0EDAF34960A.edm" localSheetId="5" hidden="1">#REF!</definedName>
    <definedName name="_bdm.00B59164873447278737F0EDAF34960A.edm" localSheetId="18" hidden="1">#REF!</definedName>
    <definedName name="_bdm.00B59164873447278737F0EDAF34960A.edm" localSheetId="19" hidden="1">#REF!</definedName>
    <definedName name="_bdm.00B59164873447278737F0EDAF34960A.edm" localSheetId="17" hidden="1">#REF!</definedName>
    <definedName name="_bdm.00B59164873447278737F0EDAF34960A.edm" localSheetId="1" hidden="1">#REF!</definedName>
    <definedName name="_bdm.00B59164873447278737F0EDAF34960A.edm" localSheetId="4" hidden="1">#REF!</definedName>
    <definedName name="_bdm.014BB5E76FAE462FA811963F5D61196B.edm" localSheetId="5" hidden="1">#REF!</definedName>
    <definedName name="_bdm.014BB5E76FAE462FA811963F5D61196B.edm" localSheetId="18" hidden="1">#REF!</definedName>
    <definedName name="_bdm.014BB5E76FAE462FA811963F5D61196B.edm" localSheetId="19" hidden="1">#REF!</definedName>
    <definedName name="_bdm.014BB5E76FAE462FA811963F5D61196B.edm" localSheetId="17" hidden="1">#REF!</definedName>
    <definedName name="_bdm.014BB5E76FAE462FA811963F5D61196B.edm" localSheetId="1" hidden="1">#REF!</definedName>
    <definedName name="_bdm.014BB5E76FAE462FA811963F5D61196B.edm" localSheetId="4" hidden="1">#REF!</definedName>
    <definedName name="_bdm.020E6E9B94454B0998597C7453EF7B65.edm" localSheetId="5" hidden="1">#REF!</definedName>
    <definedName name="_bdm.020E6E9B94454B0998597C7453EF7B65.edm" localSheetId="18" hidden="1">#REF!</definedName>
    <definedName name="_bdm.020E6E9B94454B0998597C7453EF7B65.edm" localSheetId="19" hidden="1">#REF!</definedName>
    <definedName name="_bdm.020E6E9B94454B0998597C7453EF7B65.edm" localSheetId="17" hidden="1">#REF!</definedName>
    <definedName name="_bdm.020E6E9B94454B0998597C7453EF7B65.edm" localSheetId="1" hidden="1">#REF!</definedName>
    <definedName name="_bdm.020E6E9B94454B0998597C7453EF7B65.edm" localSheetId="4" hidden="1">#REF!</definedName>
    <definedName name="_bdm.02EC949483F141B2AF218701670BCB7A.edm" localSheetId="5" hidden="1">#REF!</definedName>
    <definedName name="_bdm.02EC949483F141B2AF218701670BCB7A.edm" localSheetId="18" hidden="1">#REF!</definedName>
    <definedName name="_bdm.02EC949483F141B2AF218701670BCB7A.edm" localSheetId="19" hidden="1">#REF!</definedName>
    <definedName name="_bdm.02EC949483F141B2AF218701670BCB7A.edm" localSheetId="17" hidden="1">#REF!</definedName>
    <definedName name="_bdm.02EC949483F141B2AF218701670BCB7A.edm" localSheetId="1" hidden="1">#REF!</definedName>
    <definedName name="_bdm.02EC949483F141B2AF218701670BCB7A.edm" localSheetId="4" hidden="1">#REF!</definedName>
    <definedName name="_bdm.032ED2E537974536B1AA84102E4C60CE.edm" localSheetId="5" hidden="1">#REF!</definedName>
    <definedName name="_bdm.032ED2E537974536B1AA84102E4C60CE.edm" localSheetId="18" hidden="1">#REF!</definedName>
    <definedName name="_bdm.032ED2E537974536B1AA84102E4C60CE.edm" localSheetId="19" hidden="1">#REF!</definedName>
    <definedName name="_bdm.032ED2E537974536B1AA84102E4C60CE.edm" localSheetId="17" hidden="1">#REF!</definedName>
    <definedName name="_bdm.032ED2E537974536B1AA84102E4C60CE.edm" localSheetId="1" hidden="1">#REF!</definedName>
    <definedName name="_bdm.032ED2E537974536B1AA84102E4C60CE.edm" localSheetId="4" hidden="1">#REF!</definedName>
    <definedName name="_bdm.035DF221C4204368BAAE399A052DC636.edm" localSheetId="5" hidden="1">#REF!</definedName>
    <definedName name="_bdm.035DF221C4204368BAAE399A052DC636.edm" localSheetId="18" hidden="1">#REF!</definedName>
    <definedName name="_bdm.035DF221C4204368BAAE399A052DC636.edm" localSheetId="19" hidden="1">#REF!</definedName>
    <definedName name="_bdm.035DF221C4204368BAAE399A052DC636.edm" localSheetId="17" hidden="1">#REF!</definedName>
    <definedName name="_bdm.035DF221C4204368BAAE399A052DC636.edm" localSheetId="1" hidden="1">#REF!</definedName>
    <definedName name="_bdm.035DF221C4204368BAAE399A052DC636.edm" localSheetId="4" hidden="1">#REF!</definedName>
    <definedName name="_bdm.036715D5BDB04E589C9D3D421A8E4D93.edm" localSheetId="5" hidden="1">#REF!</definedName>
    <definedName name="_bdm.036715D5BDB04E589C9D3D421A8E4D93.edm" localSheetId="18" hidden="1">#REF!</definedName>
    <definedName name="_bdm.036715D5BDB04E589C9D3D421A8E4D93.edm" localSheetId="19" hidden="1">#REF!</definedName>
    <definedName name="_bdm.036715D5BDB04E589C9D3D421A8E4D93.edm" localSheetId="17" hidden="1">#REF!</definedName>
    <definedName name="_bdm.036715D5BDB04E589C9D3D421A8E4D93.edm" localSheetId="1" hidden="1">#REF!</definedName>
    <definedName name="_bdm.036715D5BDB04E589C9D3D421A8E4D93.edm" localSheetId="4" hidden="1">#REF!</definedName>
    <definedName name="_bdm.03F3E100E9B64ED499F2F076282A300C.edm" localSheetId="5" hidden="1">#REF!</definedName>
    <definedName name="_bdm.03F3E100E9B64ED499F2F076282A300C.edm" localSheetId="18" hidden="1">#REF!</definedName>
    <definedName name="_bdm.03F3E100E9B64ED499F2F076282A300C.edm" localSheetId="19" hidden="1">#REF!</definedName>
    <definedName name="_bdm.03F3E100E9B64ED499F2F076282A300C.edm" localSheetId="17" hidden="1">#REF!</definedName>
    <definedName name="_bdm.03F3E100E9B64ED499F2F076282A300C.edm" localSheetId="1" hidden="1">#REF!</definedName>
    <definedName name="_bdm.03F3E100E9B64ED499F2F076282A300C.edm" localSheetId="4" hidden="1">#REF!</definedName>
    <definedName name="_bdm.0450EBC3A9A7436C803A099D89271CF6.edm" localSheetId="5" hidden="1">#REF!</definedName>
    <definedName name="_bdm.0450EBC3A9A7436C803A099D89271CF6.edm" localSheetId="18" hidden="1">#REF!</definedName>
    <definedName name="_bdm.0450EBC3A9A7436C803A099D89271CF6.edm" localSheetId="19" hidden="1">#REF!</definedName>
    <definedName name="_bdm.0450EBC3A9A7436C803A099D89271CF6.edm" localSheetId="17" hidden="1">#REF!</definedName>
    <definedName name="_bdm.0450EBC3A9A7436C803A099D89271CF6.edm" localSheetId="1" hidden="1">#REF!</definedName>
    <definedName name="_bdm.0450EBC3A9A7436C803A099D89271CF6.edm" localSheetId="4" hidden="1">#REF!</definedName>
    <definedName name="_bdm.045BAA320F2A4D76A79469EE02C1FFAA.edm" localSheetId="5" hidden="1">#REF!</definedName>
    <definedName name="_bdm.045BAA320F2A4D76A79469EE02C1FFAA.edm" localSheetId="18" hidden="1">#REF!</definedName>
    <definedName name="_bdm.045BAA320F2A4D76A79469EE02C1FFAA.edm" localSheetId="19" hidden="1">#REF!</definedName>
    <definedName name="_bdm.045BAA320F2A4D76A79469EE02C1FFAA.edm" localSheetId="17" hidden="1">#REF!</definedName>
    <definedName name="_bdm.045BAA320F2A4D76A79469EE02C1FFAA.edm" localSheetId="1" hidden="1">#REF!</definedName>
    <definedName name="_bdm.045BAA320F2A4D76A79469EE02C1FFAA.edm" localSheetId="4" hidden="1">#REF!</definedName>
    <definedName name="_bdm.0543CB9A48184870BD9F14F81F5A728C.edm" localSheetId="5" hidden="1">#REF!</definedName>
    <definedName name="_bdm.0543CB9A48184870BD9F14F81F5A728C.edm" localSheetId="18" hidden="1">#REF!</definedName>
    <definedName name="_bdm.0543CB9A48184870BD9F14F81F5A728C.edm" localSheetId="19" hidden="1">#REF!</definedName>
    <definedName name="_bdm.0543CB9A48184870BD9F14F81F5A728C.edm" localSheetId="17" hidden="1">#REF!</definedName>
    <definedName name="_bdm.0543CB9A48184870BD9F14F81F5A728C.edm" localSheetId="1" hidden="1">#REF!</definedName>
    <definedName name="_bdm.0543CB9A48184870BD9F14F81F5A728C.edm" localSheetId="4" hidden="1">#REF!</definedName>
    <definedName name="_bdm.05DC0213DBD945F79F83104C9E5424D5.edm" localSheetId="5" hidden="1">#REF!</definedName>
    <definedName name="_bdm.05DC0213DBD945F79F83104C9E5424D5.edm" localSheetId="18" hidden="1">#REF!</definedName>
    <definedName name="_bdm.05DC0213DBD945F79F83104C9E5424D5.edm" localSheetId="19" hidden="1">#REF!</definedName>
    <definedName name="_bdm.05DC0213DBD945F79F83104C9E5424D5.edm" localSheetId="17" hidden="1">#REF!</definedName>
    <definedName name="_bdm.05DC0213DBD945F79F83104C9E5424D5.edm" localSheetId="1" hidden="1">#REF!</definedName>
    <definedName name="_bdm.05DC0213DBD945F79F83104C9E5424D5.edm" localSheetId="4" hidden="1">#REF!</definedName>
    <definedName name="_bdm.06143D817B3A4FF0A1A377C0FAC0507A.edm" localSheetId="5" hidden="1">#REF!</definedName>
    <definedName name="_bdm.06143D817B3A4FF0A1A377C0FAC0507A.edm" localSheetId="18" hidden="1">#REF!</definedName>
    <definedName name="_bdm.06143D817B3A4FF0A1A377C0FAC0507A.edm" localSheetId="19" hidden="1">#REF!</definedName>
    <definedName name="_bdm.06143D817B3A4FF0A1A377C0FAC0507A.edm" localSheetId="17" hidden="1">#REF!</definedName>
    <definedName name="_bdm.06143D817B3A4FF0A1A377C0FAC0507A.edm" localSheetId="1" hidden="1">#REF!</definedName>
    <definedName name="_bdm.06143D817B3A4FF0A1A377C0FAC0507A.edm" localSheetId="4" hidden="1">#REF!</definedName>
    <definedName name="_bdm.0642128DE27D43CC802D6D593314DB43.edm" localSheetId="5" hidden="1">#REF!</definedName>
    <definedName name="_bdm.0642128DE27D43CC802D6D593314DB43.edm" localSheetId="18" hidden="1">#REF!</definedName>
    <definedName name="_bdm.0642128DE27D43CC802D6D593314DB43.edm" localSheetId="19" hidden="1">#REF!</definedName>
    <definedName name="_bdm.0642128DE27D43CC802D6D593314DB43.edm" localSheetId="17" hidden="1">#REF!</definedName>
    <definedName name="_bdm.0642128DE27D43CC802D6D593314DB43.edm" localSheetId="1" hidden="1">#REF!</definedName>
    <definedName name="_bdm.0642128DE27D43CC802D6D593314DB43.edm" localSheetId="4" hidden="1">#REF!</definedName>
    <definedName name="_bdm.0693993121BD43ED8EBCAFDEF02F47F6.edm" localSheetId="5" hidden="1">#REF!</definedName>
    <definedName name="_bdm.0693993121BD43ED8EBCAFDEF02F47F6.edm" localSheetId="18" hidden="1">#REF!</definedName>
    <definedName name="_bdm.0693993121BD43ED8EBCAFDEF02F47F6.edm" localSheetId="19" hidden="1">#REF!</definedName>
    <definedName name="_bdm.0693993121BD43ED8EBCAFDEF02F47F6.edm" localSheetId="17" hidden="1">#REF!</definedName>
    <definedName name="_bdm.0693993121BD43ED8EBCAFDEF02F47F6.edm" localSheetId="1" hidden="1">#REF!</definedName>
    <definedName name="_bdm.0693993121BD43ED8EBCAFDEF02F47F6.edm" localSheetId="4" hidden="1">#REF!</definedName>
    <definedName name="_bdm.06FB88647088458AB047FBAE147B8F32.edm" localSheetId="5" hidden="1">#REF!</definedName>
    <definedName name="_bdm.06FB88647088458AB047FBAE147B8F32.edm" localSheetId="18" hidden="1">#REF!</definedName>
    <definedName name="_bdm.06FB88647088458AB047FBAE147B8F32.edm" localSheetId="19" hidden="1">#REF!</definedName>
    <definedName name="_bdm.06FB88647088458AB047FBAE147B8F32.edm" localSheetId="17" hidden="1">#REF!</definedName>
    <definedName name="_bdm.06FB88647088458AB047FBAE147B8F32.edm" localSheetId="1" hidden="1">#REF!</definedName>
    <definedName name="_bdm.06FB88647088458AB047FBAE147B8F32.edm" localSheetId="4" hidden="1">#REF!</definedName>
    <definedName name="_bdm.073CCCB41347499CAA5D772115D4C4A1.edm" localSheetId="5" hidden="1">#REF!</definedName>
    <definedName name="_bdm.073CCCB41347499CAA5D772115D4C4A1.edm" localSheetId="18" hidden="1">#REF!</definedName>
    <definedName name="_bdm.073CCCB41347499CAA5D772115D4C4A1.edm" localSheetId="19" hidden="1">#REF!</definedName>
    <definedName name="_bdm.073CCCB41347499CAA5D772115D4C4A1.edm" localSheetId="17" hidden="1">#REF!</definedName>
    <definedName name="_bdm.073CCCB41347499CAA5D772115D4C4A1.edm" localSheetId="1" hidden="1">#REF!</definedName>
    <definedName name="_bdm.073CCCB41347499CAA5D772115D4C4A1.edm" localSheetId="4" hidden="1">#REF!</definedName>
    <definedName name="_bdm.07678C3C42EB4657B3F8DD8C5B40CA80.edm" localSheetId="5" hidden="1">#REF!</definedName>
    <definedName name="_bdm.07678C3C42EB4657B3F8DD8C5B40CA80.edm" localSheetId="18" hidden="1">#REF!</definedName>
    <definedName name="_bdm.07678C3C42EB4657B3F8DD8C5B40CA80.edm" localSheetId="19" hidden="1">#REF!</definedName>
    <definedName name="_bdm.07678C3C42EB4657B3F8DD8C5B40CA80.edm" localSheetId="17" hidden="1">#REF!</definedName>
    <definedName name="_bdm.07678C3C42EB4657B3F8DD8C5B40CA80.edm" localSheetId="1" hidden="1">#REF!</definedName>
    <definedName name="_bdm.07678C3C42EB4657B3F8DD8C5B40CA80.edm" localSheetId="4" hidden="1">#REF!</definedName>
    <definedName name="_bdm.079B77183AF2481BAA435F27ABE7996A.edm" localSheetId="5" hidden="1">#REF!</definedName>
    <definedName name="_bdm.079B77183AF2481BAA435F27ABE7996A.edm" localSheetId="18" hidden="1">#REF!</definedName>
    <definedName name="_bdm.079B77183AF2481BAA435F27ABE7996A.edm" localSheetId="19" hidden="1">#REF!</definedName>
    <definedName name="_bdm.079B77183AF2481BAA435F27ABE7996A.edm" localSheetId="17" hidden="1">#REF!</definedName>
    <definedName name="_bdm.079B77183AF2481BAA435F27ABE7996A.edm" localSheetId="1" hidden="1">#REF!</definedName>
    <definedName name="_bdm.079B77183AF2481BAA435F27ABE7996A.edm" localSheetId="4" hidden="1">#REF!</definedName>
    <definedName name="_bdm.096B660DC1A1470A906C8AA32D804554.edm" localSheetId="5" hidden="1">#REF!</definedName>
    <definedName name="_bdm.096B660DC1A1470A906C8AA32D804554.edm" localSheetId="18" hidden="1">#REF!</definedName>
    <definedName name="_bdm.096B660DC1A1470A906C8AA32D804554.edm" localSheetId="19" hidden="1">#REF!</definedName>
    <definedName name="_bdm.096B660DC1A1470A906C8AA32D804554.edm" localSheetId="17" hidden="1">#REF!</definedName>
    <definedName name="_bdm.096B660DC1A1470A906C8AA32D804554.edm" localSheetId="1" hidden="1">#REF!</definedName>
    <definedName name="_bdm.096B660DC1A1470A906C8AA32D804554.edm" localSheetId="4" hidden="1">#REF!</definedName>
    <definedName name="_bdm.09D7837447BC4BA1BE705FE94CB5F2D5.edm" localSheetId="5" hidden="1">#REF!</definedName>
    <definedName name="_bdm.09D7837447BC4BA1BE705FE94CB5F2D5.edm" localSheetId="18" hidden="1">#REF!</definedName>
    <definedName name="_bdm.09D7837447BC4BA1BE705FE94CB5F2D5.edm" localSheetId="19" hidden="1">#REF!</definedName>
    <definedName name="_bdm.09D7837447BC4BA1BE705FE94CB5F2D5.edm" localSheetId="17" hidden="1">#REF!</definedName>
    <definedName name="_bdm.09D7837447BC4BA1BE705FE94CB5F2D5.edm" localSheetId="1" hidden="1">#REF!</definedName>
    <definedName name="_bdm.09D7837447BC4BA1BE705FE94CB5F2D5.edm" localSheetId="4" hidden="1">#REF!</definedName>
    <definedName name="_bdm.09ECBB276B23488AB5228EE168C35D29.edm" localSheetId="5" hidden="1">#REF!</definedName>
    <definedName name="_bdm.09ECBB276B23488AB5228EE168C35D29.edm" localSheetId="18" hidden="1">#REF!</definedName>
    <definedName name="_bdm.09ECBB276B23488AB5228EE168C35D29.edm" localSheetId="19" hidden="1">#REF!</definedName>
    <definedName name="_bdm.09ECBB276B23488AB5228EE168C35D29.edm" localSheetId="17" hidden="1">#REF!</definedName>
    <definedName name="_bdm.09ECBB276B23488AB5228EE168C35D29.edm" localSheetId="1" hidden="1">#REF!</definedName>
    <definedName name="_bdm.09ECBB276B23488AB5228EE168C35D29.edm" localSheetId="4" hidden="1">#REF!</definedName>
    <definedName name="_bdm.0A00605DC03C40E18A1C7735A70D36C3.edm" localSheetId="5" hidden="1">#REF!</definedName>
    <definedName name="_bdm.0A00605DC03C40E18A1C7735A70D36C3.edm" localSheetId="18" hidden="1">#REF!</definedName>
    <definedName name="_bdm.0A00605DC03C40E18A1C7735A70D36C3.edm" localSheetId="19" hidden="1">#REF!</definedName>
    <definedName name="_bdm.0A00605DC03C40E18A1C7735A70D36C3.edm" localSheetId="17" hidden="1">#REF!</definedName>
    <definedName name="_bdm.0A00605DC03C40E18A1C7735A70D36C3.edm" localSheetId="1" hidden="1">#REF!</definedName>
    <definedName name="_bdm.0A00605DC03C40E18A1C7735A70D36C3.edm" localSheetId="4" hidden="1">#REF!</definedName>
    <definedName name="_bdm.0AB2B3D8DE9A4FF19744BA8B5E12A237.edm" localSheetId="5" hidden="1">#REF!</definedName>
    <definedName name="_bdm.0AB2B3D8DE9A4FF19744BA8B5E12A237.edm" localSheetId="18" hidden="1">#REF!</definedName>
    <definedName name="_bdm.0AB2B3D8DE9A4FF19744BA8B5E12A237.edm" localSheetId="19" hidden="1">#REF!</definedName>
    <definedName name="_bdm.0AB2B3D8DE9A4FF19744BA8B5E12A237.edm" localSheetId="17" hidden="1">#REF!</definedName>
    <definedName name="_bdm.0AB2B3D8DE9A4FF19744BA8B5E12A237.edm" localSheetId="1" hidden="1">#REF!</definedName>
    <definedName name="_bdm.0AB2B3D8DE9A4FF19744BA8B5E12A237.edm" localSheetId="4" hidden="1">#REF!</definedName>
    <definedName name="_bdm.0AFC8FFD2E83420F88ECF01930B5097F.edm" localSheetId="5" hidden="1">#REF!</definedName>
    <definedName name="_bdm.0AFC8FFD2E83420F88ECF01930B5097F.edm" localSheetId="18" hidden="1">#REF!</definedName>
    <definedName name="_bdm.0AFC8FFD2E83420F88ECF01930B5097F.edm" localSheetId="19" hidden="1">#REF!</definedName>
    <definedName name="_bdm.0AFC8FFD2E83420F88ECF01930B5097F.edm" localSheetId="17" hidden="1">#REF!</definedName>
    <definedName name="_bdm.0AFC8FFD2E83420F88ECF01930B5097F.edm" localSheetId="1" hidden="1">#REF!</definedName>
    <definedName name="_bdm.0AFC8FFD2E83420F88ECF01930B5097F.edm" localSheetId="4" hidden="1">#REF!</definedName>
    <definedName name="_bdm.0B5076CD5889402CA574FFE201B6C51D.edm" localSheetId="5" hidden="1">#REF!</definedName>
    <definedName name="_bdm.0B5076CD5889402CA574FFE201B6C51D.edm" localSheetId="18" hidden="1">#REF!</definedName>
    <definedName name="_bdm.0B5076CD5889402CA574FFE201B6C51D.edm" localSheetId="19" hidden="1">#REF!</definedName>
    <definedName name="_bdm.0B5076CD5889402CA574FFE201B6C51D.edm" localSheetId="17" hidden="1">#REF!</definedName>
    <definedName name="_bdm.0B5076CD5889402CA574FFE201B6C51D.edm" localSheetId="1" hidden="1">#REF!</definedName>
    <definedName name="_bdm.0B5076CD5889402CA574FFE201B6C51D.edm" localSheetId="4" hidden="1">#REF!</definedName>
    <definedName name="_bdm.0B73CB5B459C4BCAB916BB4B334EA6D9.edm" localSheetId="5" hidden="1">#REF!</definedName>
    <definedName name="_bdm.0B73CB5B459C4BCAB916BB4B334EA6D9.edm" localSheetId="18" hidden="1">#REF!</definedName>
    <definedName name="_bdm.0B73CB5B459C4BCAB916BB4B334EA6D9.edm" localSheetId="19" hidden="1">#REF!</definedName>
    <definedName name="_bdm.0B73CB5B459C4BCAB916BB4B334EA6D9.edm" localSheetId="17" hidden="1">#REF!</definedName>
    <definedName name="_bdm.0B73CB5B459C4BCAB916BB4B334EA6D9.edm" localSheetId="1" hidden="1">#REF!</definedName>
    <definedName name="_bdm.0B73CB5B459C4BCAB916BB4B334EA6D9.edm" localSheetId="4" hidden="1">#REF!</definedName>
    <definedName name="_bdm.0B7E6AE6CD8D44C1BC9EB3658D025021.edm" localSheetId="5" hidden="1">#REF!</definedName>
    <definedName name="_bdm.0B7E6AE6CD8D44C1BC9EB3658D025021.edm" localSheetId="18" hidden="1">#REF!</definedName>
    <definedName name="_bdm.0B7E6AE6CD8D44C1BC9EB3658D025021.edm" localSheetId="19" hidden="1">#REF!</definedName>
    <definedName name="_bdm.0B7E6AE6CD8D44C1BC9EB3658D025021.edm" localSheetId="17" hidden="1">#REF!</definedName>
    <definedName name="_bdm.0B7E6AE6CD8D44C1BC9EB3658D025021.edm" localSheetId="1" hidden="1">#REF!</definedName>
    <definedName name="_bdm.0B7E6AE6CD8D44C1BC9EB3658D025021.edm" localSheetId="4" hidden="1">#REF!</definedName>
    <definedName name="_bdm.0BBDDC04652C4BC5BF1F9C5DA110A6E0.edm" localSheetId="5" hidden="1">#REF!</definedName>
    <definedName name="_bdm.0BBDDC04652C4BC5BF1F9C5DA110A6E0.edm" localSheetId="18" hidden="1">#REF!</definedName>
    <definedName name="_bdm.0BBDDC04652C4BC5BF1F9C5DA110A6E0.edm" localSheetId="19" hidden="1">#REF!</definedName>
    <definedName name="_bdm.0BBDDC04652C4BC5BF1F9C5DA110A6E0.edm" localSheetId="17" hidden="1">#REF!</definedName>
    <definedName name="_bdm.0BBDDC04652C4BC5BF1F9C5DA110A6E0.edm" localSheetId="1" hidden="1">#REF!</definedName>
    <definedName name="_bdm.0BBDDC04652C4BC5BF1F9C5DA110A6E0.edm" localSheetId="4" hidden="1">#REF!</definedName>
    <definedName name="_bdm.0C0E5F97FBA34733BF63955BDBA54712.edm" localSheetId="5" hidden="1">#REF!</definedName>
    <definedName name="_bdm.0C0E5F97FBA34733BF63955BDBA54712.edm" localSheetId="18" hidden="1">#REF!</definedName>
    <definedName name="_bdm.0C0E5F97FBA34733BF63955BDBA54712.edm" localSheetId="19" hidden="1">#REF!</definedName>
    <definedName name="_bdm.0C0E5F97FBA34733BF63955BDBA54712.edm" localSheetId="17" hidden="1">#REF!</definedName>
    <definedName name="_bdm.0C0E5F97FBA34733BF63955BDBA54712.edm" localSheetId="1" hidden="1">#REF!</definedName>
    <definedName name="_bdm.0C0E5F97FBA34733BF63955BDBA54712.edm" localSheetId="4" hidden="1">#REF!</definedName>
    <definedName name="_bdm.0C21FCBF082F4CBC98880AF2978FB4A5.edm" localSheetId="5" hidden="1">#REF!</definedName>
    <definedName name="_bdm.0C21FCBF082F4CBC98880AF2978FB4A5.edm" localSheetId="18" hidden="1">#REF!</definedName>
    <definedName name="_bdm.0C21FCBF082F4CBC98880AF2978FB4A5.edm" localSheetId="19" hidden="1">#REF!</definedName>
    <definedName name="_bdm.0C21FCBF082F4CBC98880AF2978FB4A5.edm" localSheetId="17" hidden="1">#REF!</definedName>
    <definedName name="_bdm.0C21FCBF082F4CBC98880AF2978FB4A5.edm" localSheetId="1" hidden="1">#REF!</definedName>
    <definedName name="_bdm.0C21FCBF082F4CBC98880AF2978FB4A5.edm" localSheetId="4" hidden="1">#REF!</definedName>
    <definedName name="_bdm.0C81A147B4D447E69A7255A1F5938140.edm" localSheetId="5" hidden="1">#REF!</definedName>
    <definedName name="_bdm.0C81A147B4D447E69A7255A1F5938140.edm" localSheetId="18" hidden="1">#REF!</definedName>
    <definedName name="_bdm.0C81A147B4D447E69A7255A1F5938140.edm" localSheetId="19" hidden="1">#REF!</definedName>
    <definedName name="_bdm.0C81A147B4D447E69A7255A1F5938140.edm" localSheetId="17" hidden="1">#REF!</definedName>
    <definedName name="_bdm.0C81A147B4D447E69A7255A1F5938140.edm" localSheetId="1" hidden="1">#REF!</definedName>
    <definedName name="_bdm.0C81A147B4D447E69A7255A1F5938140.edm" localSheetId="4" hidden="1">#REF!</definedName>
    <definedName name="_bdm.0CFFBEFCEF994CE7B1B26F6395A45C09.edm" localSheetId="5" hidden="1">#REF!</definedName>
    <definedName name="_bdm.0CFFBEFCEF994CE7B1B26F6395A45C09.edm" localSheetId="18" hidden="1">#REF!</definedName>
    <definedName name="_bdm.0CFFBEFCEF994CE7B1B26F6395A45C09.edm" localSheetId="19" hidden="1">#REF!</definedName>
    <definedName name="_bdm.0CFFBEFCEF994CE7B1B26F6395A45C09.edm" localSheetId="17" hidden="1">#REF!</definedName>
    <definedName name="_bdm.0CFFBEFCEF994CE7B1B26F6395A45C09.edm" localSheetId="1" hidden="1">#REF!</definedName>
    <definedName name="_bdm.0CFFBEFCEF994CE7B1B26F6395A45C09.edm" localSheetId="4" hidden="1">#REF!</definedName>
    <definedName name="_bdm.0D1B1C283C104105909663393E1CB0B5.edm" localSheetId="5" hidden="1">#REF!</definedName>
    <definedName name="_bdm.0D1B1C283C104105909663393E1CB0B5.edm" localSheetId="18" hidden="1">#REF!</definedName>
    <definedName name="_bdm.0D1B1C283C104105909663393E1CB0B5.edm" localSheetId="19" hidden="1">#REF!</definedName>
    <definedName name="_bdm.0D1B1C283C104105909663393E1CB0B5.edm" localSheetId="17" hidden="1">#REF!</definedName>
    <definedName name="_bdm.0D1B1C283C104105909663393E1CB0B5.edm" localSheetId="1" hidden="1">#REF!</definedName>
    <definedName name="_bdm.0D1B1C283C104105909663393E1CB0B5.edm" localSheetId="4" hidden="1">#REF!</definedName>
    <definedName name="_bdm.0DB47D54782245BF9094D21941F6921F.edm" localSheetId="5" hidden="1">#REF!</definedName>
    <definedName name="_bdm.0DB47D54782245BF9094D21941F6921F.edm" localSheetId="18" hidden="1">#REF!</definedName>
    <definedName name="_bdm.0DB47D54782245BF9094D21941F6921F.edm" localSheetId="19" hidden="1">#REF!</definedName>
    <definedName name="_bdm.0DB47D54782245BF9094D21941F6921F.edm" localSheetId="17" hidden="1">#REF!</definedName>
    <definedName name="_bdm.0DB47D54782245BF9094D21941F6921F.edm" localSheetId="1" hidden="1">#REF!</definedName>
    <definedName name="_bdm.0DB47D54782245BF9094D21941F6921F.edm" localSheetId="4" hidden="1">#REF!</definedName>
    <definedName name="_bdm.0DCC25571DD14E73B08A457E5E29BB47.edm" localSheetId="5" hidden="1">#REF!</definedName>
    <definedName name="_bdm.0DCC25571DD14E73B08A457E5E29BB47.edm" localSheetId="18" hidden="1">#REF!</definedName>
    <definedName name="_bdm.0DCC25571DD14E73B08A457E5E29BB47.edm" localSheetId="19" hidden="1">#REF!</definedName>
    <definedName name="_bdm.0DCC25571DD14E73B08A457E5E29BB47.edm" localSheetId="17" hidden="1">#REF!</definedName>
    <definedName name="_bdm.0DCC25571DD14E73B08A457E5E29BB47.edm" localSheetId="1" hidden="1">#REF!</definedName>
    <definedName name="_bdm.0DCC25571DD14E73B08A457E5E29BB47.edm" localSheetId="4" hidden="1">#REF!</definedName>
    <definedName name="_bdm.0E289CCA8F914FAA9CFB7D2492FFF043.edm" localSheetId="5" hidden="1">#REF!</definedName>
    <definedName name="_bdm.0E289CCA8F914FAA9CFB7D2492FFF043.edm" localSheetId="18" hidden="1">#REF!</definedName>
    <definedName name="_bdm.0E289CCA8F914FAA9CFB7D2492FFF043.edm" localSheetId="19" hidden="1">#REF!</definedName>
    <definedName name="_bdm.0E289CCA8F914FAA9CFB7D2492FFF043.edm" localSheetId="17" hidden="1">#REF!</definedName>
    <definedName name="_bdm.0E289CCA8F914FAA9CFB7D2492FFF043.edm" localSheetId="1" hidden="1">#REF!</definedName>
    <definedName name="_bdm.0E289CCA8F914FAA9CFB7D2492FFF043.edm" localSheetId="4" hidden="1">#REF!</definedName>
    <definedName name="_bdm.0E7B24A41F624F85BE90DCE2295FDD4F.edm" localSheetId="5" hidden="1">#REF!</definedName>
    <definedName name="_bdm.0E7B24A41F624F85BE90DCE2295FDD4F.edm" localSheetId="18" hidden="1">#REF!</definedName>
    <definedName name="_bdm.0E7B24A41F624F85BE90DCE2295FDD4F.edm" localSheetId="19" hidden="1">#REF!</definedName>
    <definedName name="_bdm.0E7B24A41F624F85BE90DCE2295FDD4F.edm" localSheetId="17" hidden="1">#REF!</definedName>
    <definedName name="_bdm.0E7B24A41F624F85BE90DCE2295FDD4F.edm" localSheetId="1" hidden="1">#REF!</definedName>
    <definedName name="_bdm.0E7B24A41F624F85BE90DCE2295FDD4F.edm" localSheetId="4" hidden="1">#REF!</definedName>
    <definedName name="_bdm.0F3DD58853F640AFB7EB11C819519B68.edm" localSheetId="5" hidden="1">#REF!</definedName>
    <definedName name="_bdm.0F3DD58853F640AFB7EB11C819519B68.edm" localSheetId="18" hidden="1">#REF!</definedName>
    <definedName name="_bdm.0F3DD58853F640AFB7EB11C819519B68.edm" localSheetId="19" hidden="1">#REF!</definedName>
    <definedName name="_bdm.0F3DD58853F640AFB7EB11C819519B68.edm" localSheetId="17" hidden="1">#REF!</definedName>
    <definedName name="_bdm.0F3DD58853F640AFB7EB11C819519B68.edm" localSheetId="1" hidden="1">#REF!</definedName>
    <definedName name="_bdm.0F3DD58853F640AFB7EB11C819519B68.edm" localSheetId="4" hidden="1">#REF!</definedName>
    <definedName name="_bdm.0FA47FAD16064FC390F00F2C8E0A0770.edm" localSheetId="5" hidden="1">#REF!</definedName>
    <definedName name="_bdm.0FA47FAD16064FC390F00F2C8E0A0770.edm" localSheetId="18" hidden="1">#REF!</definedName>
    <definedName name="_bdm.0FA47FAD16064FC390F00F2C8E0A0770.edm" localSheetId="19" hidden="1">#REF!</definedName>
    <definedName name="_bdm.0FA47FAD16064FC390F00F2C8E0A0770.edm" localSheetId="17" hidden="1">#REF!</definedName>
    <definedName name="_bdm.0FA47FAD16064FC390F00F2C8E0A0770.edm" localSheetId="1" hidden="1">#REF!</definedName>
    <definedName name="_bdm.0FA47FAD16064FC390F00F2C8E0A0770.edm" localSheetId="4" hidden="1">#REF!</definedName>
    <definedName name="_bdm.0FF75A741FD94D3CAED32B18BF63A1CF.edm" localSheetId="5" hidden="1">#REF!</definedName>
    <definedName name="_bdm.0FF75A741FD94D3CAED32B18BF63A1CF.edm" localSheetId="18" hidden="1">#REF!</definedName>
    <definedName name="_bdm.0FF75A741FD94D3CAED32B18BF63A1CF.edm" localSheetId="19" hidden="1">#REF!</definedName>
    <definedName name="_bdm.0FF75A741FD94D3CAED32B18BF63A1CF.edm" localSheetId="17" hidden="1">#REF!</definedName>
    <definedName name="_bdm.0FF75A741FD94D3CAED32B18BF63A1CF.edm" localSheetId="1" hidden="1">#REF!</definedName>
    <definedName name="_bdm.0FF75A741FD94D3CAED32B18BF63A1CF.edm" localSheetId="4" hidden="1">#REF!</definedName>
    <definedName name="_bdm.0FF762DEBFC646B3ACD5293AA9B95ABF.edm" localSheetId="5" hidden="1">#REF!</definedName>
    <definedName name="_bdm.0FF762DEBFC646B3ACD5293AA9B95ABF.edm" localSheetId="18" hidden="1">#REF!</definedName>
    <definedName name="_bdm.0FF762DEBFC646B3ACD5293AA9B95ABF.edm" localSheetId="19" hidden="1">#REF!</definedName>
    <definedName name="_bdm.0FF762DEBFC646B3ACD5293AA9B95ABF.edm" localSheetId="17" hidden="1">#REF!</definedName>
    <definedName name="_bdm.0FF762DEBFC646B3ACD5293AA9B95ABF.edm" localSheetId="1" hidden="1">#REF!</definedName>
    <definedName name="_bdm.0FF762DEBFC646B3ACD5293AA9B95ABF.edm" localSheetId="4" hidden="1">#REF!</definedName>
    <definedName name="_bdm.1016F44487CE4860882EF6024702BBDE.edm" localSheetId="5" hidden="1">#REF!</definedName>
    <definedName name="_bdm.1016F44487CE4860882EF6024702BBDE.edm" localSheetId="18" hidden="1">#REF!</definedName>
    <definedName name="_bdm.1016F44487CE4860882EF6024702BBDE.edm" localSheetId="19" hidden="1">#REF!</definedName>
    <definedName name="_bdm.1016F44487CE4860882EF6024702BBDE.edm" localSheetId="17" hidden="1">#REF!</definedName>
    <definedName name="_bdm.1016F44487CE4860882EF6024702BBDE.edm" localSheetId="1" hidden="1">#REF!</definedName>
    <definedName name="_bdm.1016F44487CE4860882EF6024702BBDE.edm" localSheetId="4" hidden="1">#REF!</definedName>
    <definedName name="_bdm.10209E15AB1A41D69B78876DB520FE1E.edm" localSheetId="5" hidden="1">#REF!</definedName>
    <definedName name="_bdm.10209E15AB1A41D69B78876DB520FE1E.edm" localSheetId="18" hidden="1">#REF!</definedName>
    <definedName name="_bdm.10209E15AB1A41D69B78876DB520FE1E.edm" localSheetId="19" hidden="1">#REF!</definedName>
    <definedName name="_bdm.10209E15AB1A41D69B78876DB520FE1E.edm" localSheetId="17" hidden="1">#REF!</definedName>
    <definedName name="_bdm.10209E15AB1A41D69B78876DB520FE1E.edm" localSheetId="1" hidden="1">#REF!</definedName>
    <definedName name="_bdm.10209E15AB1A41D69B78876DB520FE1E.edm" localSheetId="4" hidden="1">#REF!</definedName>
    <definedName name="_bdm.104F6F05C0C94049B8273049D12D78A7.edm" localSheetId="5" hidden="1">#REF!</definedName>
    <definedName name="_bdm.104F6F05C0C94049B8273049D12D78A7.edm" localSheetId="18" hidden="1">#REF!</definedName>
    <definedName name="_bdm.104F6F05C0C94049B8273049D12D78A7.edm" localSheetId="19" hidden="1">#REF!</definedName>
    <definedName name="_bdm.104F6F05C0C94049B8273049D12D78A7.edm" localSheetId="17" hidden="1">#REF!</definedName>
    <definedName name="_bdm.104F6F05C0C94049B8273049D12D78A7.edm" localSheetId="1" hidden="1">#REF!</definedName>
    <definedName name="_bdm.104F6F05C0C94049B8273049D12D78A7.edm" localSheetId="4" hidden="1">#REF!</definedName>
    <definedName name="_bdm.105F5AC16CE3451AB7F94157D06AF057.edm" localSheetId="5" hidden="1">#REF!</definedName>
    <definedName name="_bdm.105F5AC16CE3451AB7F94157D06AF057.edm" localSheetId="18" hidden="1">#REF!</definedName>
    <definedName name="_bdm.105F5AC16CE3451AB7F94157D06AF057.edm" localSheetId="19" hidden="1">#REF!</definedName>
    <definedName name="_bdm.105F5AC16CE3451AB7F94157D06AF057.edm" localSheetId="17" hidden="1">#REF!</definedName>
    <definedName name="_bdm.105F5AC16CE3451AB7F94157D06AF057.edm" localSheetId="1" hidden="1">#REF!</definedName>
    <definedName name="_bdm.105F5AC16CE3451AB7F94157D06AF057.edm" localSheetId="4" hidden="1">#REF!</definedName>
    <definedName name="_bdm.10FD6101D3044A91AC32A7AFC225150A.edm" localSheetId="5" hidden="1">#REF!</definedName>
    <definedName name="_bdm.10FD6101D3044A91AC32A7AFC225150A.edm" localSheetId="18" hidden="1">#REF!</definedName>
    <definedName name="_bdm.10FD6101D3044A91AC32A7AFC225150A.edm" localSheetId="19" hidden="1">#REF!</definedName>
    <definedName name="_bdm.10FD6101D3044A91AC32A7AFC225150A.edm" localSheetId="17" hidden="1">#REF!</definedName>
    <definedName name="_bdm.10FD6101D3044A91AC32A7AFC225150A.edm" localSheetId="1" hidden="1">#REF!</definedName>
    <definedName name="_bdm.10FD6101D3044A91AC32A7AFC225150A.edm" localSheetId="4" hidden="1">#REF!</definedName>
    <definedName name="_bdm.112EF459CCEB40BFB37A70910CD9BB24.edm" localSheetId="5" hidden="1">#REF!</definedName>
    <definedName name="_bdm.112EF459CCEB40BFB37A70910CD9BB24.edm" localSheetId="18" hidden="1">#REF!</definedName>
    <definedName name="_bdm.112EF459CCEB40BFB37A70910CD9BB24.edm" localSheetId="19" hidden="1">#REF!</definedName>
    <definedName name="_bdm.112EF459CCEB40BFB37A70910CD9BB24.edm" localSheetId="17" hidden="1">#REF!</definedName>
    <definedName name="_bdm.112EF459CCEB40BFB37A70910CD9BB24.edm" localSheetId="1" hidden="1">#REF!</definedName>
    <definedName name="_bdm.112EF459CCEB40BFB37A70910CD9BB24.edm" localSheetId="4" hidden="1">#REF!</definedName>
    <definedName name="_bdm.11B6E253E20F4165A059BB8B502EC6E9.edm" localSheetId="5" hidden="1">#REF!</definedName>
    <definedName name="_bdm.11B6E253E20F4165A059BB8B502EC6E9.edm" localSheetId="18" hidden="1">#REF!</definedName>
    <definedName name="_bdm.11B6E253E20F4165A059BB8B502EC6E9.edm" localSheetId="19" hidden="1">#REF!</definedName>
    <definedName name="_bdm.11B6E253E20F4165A059BB8B502EC6E9.edm" localSheetId="17" hidden="1">#REF!</definedName>
    <definedName name="_bdm.11B6E253E20F4165A059BB8B502EC6E9.edm" localSheetId="1" hidden="1">#REF!</definedName>
    <definedName name="_bdm.11B6E253E20F4165A059BB8B502EC6E9.edm" localSheetId="4" hidden="1">#REF!</definedName>
    <definedName name="_bdm.11F5DB3FE3254A10959DD19875DA5D6F.edm" localSheetId="5" hidden="1">#REF!</definedName>
    <definedName name="_bdm.11F5DB3FE3254A10959DD19875DA5D6F.edm" localSheetId="18" hidden="1">#REF!</definedName>
    <definedName name="_bdm.11F5DB3FE3254A10959DD19875DA5D6F.edm" localSheetId="19" hidden="1">#REF!</definedName>
    <definedName name="_bdm.11F5DB3FE3254A10959DD19875DA5D6F.edm" localSheetId="17" hidden="1">#REF!</definedName>
    <definedName name="_bdm.11F5DB3FE3254A10959DD19875DA5D6F.edm" localSheetId="1" hidden="1">#REF!</definedName>
    <definedName name="_bdm.11F5DB3FE3254A10959DD19875DA5D6F.edm" localSheetId="4" hidden="1">#REF!</definedName>
    <definedName name="_bdm.13327EB8297746C9BD8302AA599F8105.edm" localSheetId="5" hidden="1">#REF!</definedName>
    <definedName name="_bdm.13327EB8297746C9BD8302AA599F8105.edm" localSheetId="18" hidden="1">#REF!</definedName>
    <definedName name="_bdm.13327EB8297746C9BD8302AA599F8105.edm" localSheetId="19" hidden="1">#REF!</definedName>
    <definedName name="_bdm.13327EB8297746C9BD8302AA599F8105.edm" localSheetId="17" hidden="1">#REF!</definedName>
    <definedName name="_bdm.13327EB8297746C9BD8302AA599F8105.edm" localSheetId="1" hidden="1">#REF!</definedName>
    <definedName name="_bdm.13327EB8297746C9BD8302AA599F8105.edm" localSheetId="4" hidden="1">#REF!</definedName>
    <definedName name="_bdm.13541A28BBC04640A2DE787BDCAFEA1D.edm" localSheetId="5" hidden="1">#REF!</definedName>
    <definedName name="_bdm.13541A28BBC04640A2DE787BDCAFEA1D.edm" localSheetId="18" hidden="1">#REF!</definedName>
    <definedName name="_bdm.13541A28BBC04640A2DE787BDCAFEA1D.edm" localSheetId="19" hidden="1">#REF!</definedName>
    <definedName name="_bdm.13541A28BBC04640A2DE787BDCAFEA1D.edm" localSheetId="17" hidden="1">#REF!</definedName>
    <definedName name="_bdm.13541A28BBC04640A2DE787BDCAFEA1D.edm" localSheetId="1" hidden="1">#REF!</definedName>
    <definedName name="_bdm.13541A28BBC04640A2DE787BDCAFEA1D.edm" localSheetId="4" hidden="1">#REF!</definedName>
    <definedName name="_bdm.1382B97A682E4164B91D9FCAA270A19F.edm" localSheetId="5" hidden="1">#REF!</definedName>
    <definedName name="_bdm.1382B97A682E4164B91D9FCAA270A19F.edm" localSheetId="18" hidden="1">#REF!</definedName>
    <definedName name="_bdm.1382B97A682E4164B91D9FCAA270A19F.edm" localSheetId="17" hidden="1">#REF!</definedName>
    <definedName name="_bdm.1382B97A682E4164B91D9FCAA270A19F.edm" localSheetId="1" hidden="1">#REF!</definedName>
    <definedName name="_bdm.1382B97A682E4164B91D9FCAA270A19F.edm" localSheetId="4" hidden="1">#REF!</definedName>
    <definedName name="_bdm.13934B8613594178AF2A247F139C0462.edm" localSheetId="5" hidden="1">#REF!</definedName>
    <definedName name="_bdm.13934B8613594178AF2A247F139C0462.edm" localSheetId="18" hidden="1">#REF!</definedName>
    <definedName name="_bdm.13934B8613594178AF2A247F139C0462.edm" localSheetId="19" hidden="1">#REF!</definedName>
    <definedName name="_bdm.13934B8613594178AF2A247F139C0462.edm" localSheetId="17" hidden="1">#REF!</definedName>
    <definedName name="_bdm.13934B8613594178AF2A247F139C0462.edm" localSheetId="1" hidden="1">#REF!</definedName>
    <definedName name="_bdm.13934B8613594178AF2A247F139C0462.edm" localSheetId="4" hidden="1">#REF!</definedName>
    <definedName name="_bdm.14265128D1844E7B9E03C9E38A4CBB46.edm" localSheetId="5" hidden="1">#REF!</definedName>
    <definedName name="_bdm.14265128D1844E7B9E03C9E38A4CBB46.edm" localSheetId="18" hidden="1">#REF!</definedName>
    <definedName name="_bdm.14265128D1844E7B9E03C9E38A4CBB46.edm" localSheetId="19" hidden="1">#REF!</definedName>
    <definedName name="_bdm.14265128D1844E7B9E03C9E38A4CBB46.edm" localSheetId="17" hidden="1">#REF!</definedName>
    <definedName name="_bdm.14265128D1844E7B9E03C9E38A4CBB46.edm" localSheetId="1" hidden="1">#REF!</definedName>
    <definedName name="_bdm.14265128D1844E7B9E03C9E38A4CBB46.edm" localSheetId="4" hidden="1">#REF!</definedName>
    <definedName name="_bdm.1457E99F65E3492C8F379ED3CA80EC92.edm" localSheetId="5" hidden="1">#REF!</definedName>
    <definedName name="_bdm.1457E99F65E3492C8F379ED3CA80EC92.edm" localSheetId="18" hidden="1">#REF!</definedName>
    <definedName name="_bdm.1457E99F65E3492C8F379ED3CA80EC92.edm" localSheetId="19" hidden="1">#REF!</definedName>
    <definedName name="_bdm.1457E99F65E3492C8F379ED3CA80EC92.edm" localSheetId="17" hidden="1">#REF!</definedName>
    <definedName name="_bdm.1457E99F65E3492C8F379ED3CA80EC92.edm" localSheetId="1" hidden="1">#REF!</definedName>
    <definedName name="_bdm.1457E99F65E3492C8F379ED3CA80EC92.edm" localSheetId="4" hidden="1">#REF!</definedName>
    <definedName name="_bdm.145EE23F812F41DE94EDEFC3F88322EE.edm" localSheetId="5" hidden="1">#REF!</definedName>
    <definedName name="_bdm.145EE23F812F41DE94EDEFC3F88322EE.edm" localSheetId="18" hidden="1">#REF!</definedName>
    <definedName name="_bdm.145EE23F812F41DE94EDEFC3F88322EE.edm" localSheetId="19" hidden="1">#REF!</definedName>
    <definedName name="_bdm.145EE23F812F41DE94EDEFC3F88322EE.edm" localSheetId="17" hidden="1">#REF!</definedName>
    <definedName name="_bdm.145EE23F812F41DE94EDEFC3F88322EE.edm" localSheetId="1" hidden="1">#REF!</definedName>
    <definedName name="_bdm.145EE23F812F41DE94EDEFC3F88322EE.edm" localSheetId="4" hidden="1">#REF!</definedName>
    <definedName name="_bdm.1513862873B74ACA896F2FD39B33185D.edm" localSheetId="5" hidden="1">#REF!</definedName>
    <definedName name="_bdm.1513862873B74ACA896F2FD39B33185D.edm" localSheetId="18" hidden="1">#REF!</definedName>
    <definedName name="_bdm.1513862873B74ACA896F2FD39B33185D.edm" localSheetId="19" hidden="1">#REF!</definedName>
    <definedName name="_bdm.1513862873B74ACA896F2FD39B33185D.edm" localSheetId="17" hidden="1">#REF!</definedName>
    <definedName name="_bdm.1513862873B74ACA896F2FD39B33185D.edm" localSheetId="1" hidden="1">#REF!</definedName>
    <definedName name="_bdm.1513862873B74ACA896F2FD39B33185D.edm" localSheetId="4" hidden="1">#REF!</definedName>
    <definedName name="_bdm.159131AE17C4474DB79253158FE52D2D.edm" localSheetId="5" hidden="1">#REF!</definedName>
    <definedName name="_bdm.159131AE17C4474DB79253158FE52D2D.edm" localSheetId="18" hidden="1">#REF!</definedName>
    <definedName name="_bdm.159131AE17C4474DB79253158FE52D2D.edm" localSheetId="19" hidden="1">#REF!</definedName>
    <definedName name="_bdm.159131AE17C4474DB79253158FE52D2D.edm" localSheetId="17" hidden="1">#REF!</definedName>
    <definedName name="_bdm.159131AE17C4474DB79253158FE52D2D.edm" localSheetId="1" hidden="1">#REF!</definedName>
    <definedName name="_bdm.159131AE17C4474DB79253158FE52D2D.edm" localSheetId="4" hidden="1">#REF!</definedName>
    <definedName name="_bdm.1723166B8915429C8E04ACD5980DBC13.edm" localSheetId="5" hidden="1">#REF!</definedName>
    <definedName name="_bdm.1723166B8915429C8E04ACD5980DBC13.edm" localSheetId="18" hidden="1">#REF!</definedName>
    <definedName name="_bdm.1723166B8915429C8E04ACD5980DBC13.edm" localSheetId="19" hidden="1">#REF!</definedName>
    <definedName name="_bdm.1723166B8915429C8E04ACD5980DBC13.edm" localSheetId="17" hidden="1">#REF!</definedName>
    <definedName name="_bdm.1723166B8915429C8E04ACD5980DBC13.edm" localSheetId="1" hidden="1">#REF!</definedName>
    <definedName name="_bdm.1723166B8915429C8E04ACD5980DBC13.edm" localSheetId="4" hidden="1">#REF!</definedName>
    <definedName name="_bdm.1742045E82944383903759E1B88E40ED.edm" localSheetId="5" hidden="1">#REF!</definedName>
    <definedName name="_bdm.1742045E82944383903759E1B88E40ED.edm" localSheetId="18" hidden="1">#REF!</definedName>
    <definedName name="_bdm.1742045E82944383903759E1B88E40ED.edm" localSheetId="19" hidden="1">#REF!</definedName>
    <definedName name="_bdm.1742045E82944383903759E1B88E40ED.edm" localSheetId="17" hidden="1">#REF!</definedName>
    <definedName name="_bdm.1742045E82944383903759E1B88E40ED.edm" localSheetId="1" hidden="1">#REF!</definedName>
    <definedName name="_bdm.1742045E82944383903759E1B88E40ED.edm" localSheetId="4" hidden="1">#REF!</definedName>
    <definedName name="_bdm.1778CD5F23A84B9C958C35079428C458.edm" localSheetId="5" hidden="1">#REF!</definedName>
    <definedName name="_bdm.1778CD5F23A84B9C958C35079428C458.edm" localSheetId="18" hidden="1">#REF!</definedName>
    <definedName name="_bdm.1778CD5F23A84B9C958C35079428C458.edm" localSheetId="19" hidden="1">#REF!</definedName>
    <definedName name="_bdm.1778CD5F23A84B9C958C35079428C458.edm" localSheetId="17" hidden="1">#REF!</definedName>
    <definedName name="_bdm.1778CD5F23A84B9C958C35079428C458.edm" localSheetId="1" hidden="1">#REF!</definedName>
    <definedName name="_bdm.1778CD5F23A84B9C958C35079428C458.edm" localSheetId="4" hidden="1">#REF!</definedName>
    <definedName name="_bdm.17F2DFB68B174A4CAC6CC6FFBBA9156B.edm" localSheetId="5" hidden="1">#REF!</definedName>
    <definedName name="_bdm.17F2DFB68B174A4CAC6CC6FFBBA9156B.edm" localSheetId="18" hidden="1">#REF!</definedName>
    <definedName name="_bdm.17F2DFB68B174A4CAC6CC6FFBBA9156B.edm" localSheetId="19" hidden="1">#REF!</definedName>
    <definedName name="_bdm.17F2DFB68B174A4CAC6CC6FFBBA9156B.edm" localSheetId="17" hidden="1">#REF!</definedName>
    <definedName name="_bdm.17F2DFB68B174A4CAC6CC6FFBBA9156B.edm" localSheetId="1" hidden="1">#REF!</definedName>
    <definedName name="_bdm.17F2DFB68B174A4CAC6CC6FFBBA9156B.edm" localSheetId="4" hidden="1">#REF!</definedName>
    <definedName name="_bdm.1905DE2AACD5443187DF406527CA3564.edm" localSheetId="5" hidden="1">#REF!</definedName>
    <definedName name="_bdm.1905DE2AACD5443187DF406527CA3564.edm" localSheetId="18" hidden="1">#REF!</definedName>
    <definedName name="_bdm.1905DE2AACD5443187DF406527CA3564.edm" localSheetId="19" hidden="1">#REF!</definedName>
    <definedName name="_bdm.1905DE2AACD5443187DF406527CA3564.edm" localSheetId="17" hidden="1">#REF!</definedName>
    <definedName name="_bdm.1905DE2AACD5443187DF406527CA3564.edm" localSheetId="1" hidden="1">#REF!</definedName>
    <definedName name="_bdm.1905DE2AACD5443187DF406527CA3564.edm" localSheetId="4" hidden="1">#REF!</definedName>
    <definedName name="_bdm.1992DCE0ABAB447D90AF94A11031DF3E.edm" localSheetId="5" hidden="1">#REF!</definedName>
    <definedName name="_bdm.1992DCE0ABAB447D90AF94A11031DF3E.edm" localSheetId="18" hidden="1">#REF!</definedName>
    <definedName name="_bdm.1992DCE0ABAB447D90AF94A11031DF3E.edm" localSheetId="19" hidden="1">#REF!</definedName>
    <definedName name="_bdm.1992DCE0ABAB447D90AF94A11031DF3E.edm" localSheetId="17" hidden="1">#REF!</definedName>
    <definedName name="_bdm.1992DCE0ABAB447D90AF94A11031DF3E.edm" localSheetId="1" hidden="1">#REF!</definedName>
    <definedName name="_bdm.1992DCE0ABAB447D90AF94A11031DF3E.edm" localSheetId="4" hidden="1">#REF!</definedName>
    <definedName name="_bdm.199BAC4722EE4AA69FA5C2905CA47547.edm" localSheetId="5" hidden="1">#REF!</definedName>
    <definedName name="_bdm.199BAC4722EE4AA69FA5C2905CA47547.edm" localSheetId="18" hidden="1">#REF!</definedName>
    <definedName name="_bdm.199BAC4722EE4AA69FA5C2905CA47547.edm" localSheetId="19" hidden="1">#REF!</definedName>
    <definedName name="_bdm.199BAC4722EE4AA69FA5C2905CA47547.edm" localSheetId="17" hidden="1">#REF!</definedName>
    <definedName name="_bdm.199BAC4722EE4AA69FA5C2905CA47547.edm" localSheetId="1" hidden="1">#REF!</definedName>
    <definedName name="_bdm.199BAC4722EE4AA69FA5C2905CA47547.edm" localSheetId="4" hidden="1">#REF!</definedName>
    <definedName name="_bdm.1A58F3F46C804398B9B0E2E815B7AF81.edm" localSheetId="5" hidden="1">#REF!</definedName>
    <definedName name="_bdm.1A58F3F46C804398B9B0E2E815B7AF81.edm" localSheetId="18" hidden="1">#REF!</definedName>
    <definedName name="_bdm.1A58F3F46C804398B9B0E2E815B7AF81.edm" localSheetId="19" hidden="1">#REF!</definedName>
    <definedName name="_bdm.1A58F3F46C804398B9B0E2E815B7AF81.edm" localSheetId="17" hidden="1">#REF!</definedName>
    <definedName name="_bdm.1A58F3F46C804398B9B0E2E815B7AF81.edm" localSheetId="1" hidden="1">#REF!</definedName>
    <definedName name="_bdm.1A58F3F46C804398B9B0E2E815B7AF81.edm" localSheetId="4" hidden="1">#REF!</definedName>
    <definedName name="_bdm.1B1817AC9B2F492C9FC87266DAEDEA91.edm" localSheetId="5" hidden="1">#REF!</definedName>
    <definedName name="_bdm.1B1817AC9B2F492C9FC87266DAEDEA91.edm" localSheetId="18" hidden="1">#REF!</definedName>
    <definedName name="_bdm.1B1817AC9B2F492C9FC87266DAEDEA91.edm" localSheetId="19" hidden="1">#REF!</definedName>
    <definedName name="_bdm.1B1817AC9B2F492C9FC87266DAEDEA91.edm" localSheetId="17" hidden="1">#REF!</definedName>
    <definedName name="_bdm.1B1817AC9B2F492C9FC87266DAEDEA91.edm" localSheetId="1" hidden="1">#REF!</definedName>
    <definedName name="_bdm.1B1817AC9B2F492C9FC87266DAEDEA91.edm" localSheetId="4" hidden="1">#REF!</definedName>
    <definedName name="_bdm.1B23E8991F584EE7BB6DA14CAC83BA77.edm" localSheetId="5" hidden="1">#REF!</definedName>
    <definedName name="_bdm.1B23E8991F584EE7BB6DA14CAC83BA77.edm" localSheetId="18" hidden="1">#REF!</definedName>
    <definedName name="_bdm.1B23E8991F584EE7BB6DA14CAC83BA77.edm" localSheetId="19" hidden="1">#REF!</definedName>
    <definedName name="_bdm.1B23E8991F584EE7BB6DA14CAC83BA77.edm" localSheetId="17" hidden="1">#REF!</definedName>
    <definedName name="_bdm.1B23E8991F584EE7BB6DA14CAC83BA77.edm" localSheetId="1" hidden="1">#REF!</definedName>
    <definedName name="_bdm.1B23E8991F584EE7BB6DA14CAC83BA77.edm" localSheetId="4" hidden="1">#REF!</definedName>
    <definedName name="_bdm.1BEDFCDB44FB4CF5BAB789AC2F07D9F1.edm" localSheetId="5" hidden="1">#REF!</definedName>
    <definedName name="_bdm.1BEDFCDB44FB4CF5BAB789AC2F07D9F1.edm" localSheetId="18" hidden="1">#REF!</definedName>
    <definedName name="_bdm.1BEDFCDB44FB4CF5BAB789AC2F07D9F1.edm" localSheetId="19" hidden="1">#REF!</definedName>
    <definedName name="_bdm.1BEDFCDB44FB4CF5BAB789AC2F07D9F1.edm" localSheetId="17" hidden="1">#REF!</definedName>
    <definedName name="_bdm.1BEDFCDB44FB4CF5BAB789AC2F07D9F1.edm" localSheetId="1" hidden="1">#REF!</definedName>
    <definedName name="_bdm.1BEDFCDB44FB4CF5BAB789AC2F07D9F1.edm" localSheetId="4" hidden="1">#REF!</definedName>
    <definedName name="_bdm.1BFC517AC1BC4A74A1B1CA66255B2661.edm" localSheetId="5" hidden="1">#REF!</definedName>
    <definedName name="_bdm.1BFC517AC1BC4A74A1B1CA66255B2661.edm" localSheetId="18" hidden="1">#REF!</definedName>
    <definedName name="_bdm.1BFC517AC1BC4A74A1B1CA66255B2661.edm" localSheetId="19" hidden="1">#REF!</definedName>
    <definedName name="_bdm.1BFC517AC1BC4A74A1B1CA66255B2661.edm" localSheetId="17" hidden="1">#REF!</definedName>
    <definedName name="_bdm.1BFC517AC1BC4A74A1B1CA66255B2661.edm" localSheetId="1" hidden="1">#REF!</definedName>
    <definedName name="_bdm.1BFC517AC1BC4A74A1B1CA66255B2661.edm" localSheetId="4" hidden="1">#REF!</definedName>
    <definedName name="_bdm.1C3341A93C3347A291DFD443F1436FC3.edm" localSheetId="5" hidden="1">#REF!</definedName>
    <definedName name="_bdm.1C3341A93C3347A291DFD443F1436FC3.edm" localSheetId="18" hidden="1">#REF!</definedName>
    <definedName name="_bdm.1C3341A93C3347A291DFD443F1436FC3.edm" localSheetId="19" hidden="1">#REF!</definedName>
    <definedName name="_bdm.1C3341A93C3347A291DFD443F1436FC3.edm" localSheetId="17" hidden="1">#REF!</definedName>
    <definedName name="_bdm.1C3341A93C3347A291DFD443F1436FC3.edm" localSheetId="1" hidden="1">#REF!</definedName>
    <definedName name="_bdm.1C3341A93C3347A291DFD443F1436FC3.edm" localSheetId="4" hidden="1">#REF!</definedName>
    <definedName name="_bdm.1C33B6DACF5B4F0485FE37382C6D82D8.edm" localSheetId="5" hidden="1">#REF!</definedName>
    <definedName name="_bdm.1C33B6DACF5B4F0485FE37382C6D82D8.edm" localSheetId="18" hidden="1">#REF!</definedName>
    <definedName name="_bdm.1C33B6DACF5B4F0485FE37382C6D82D8.edm" localSheetId="19" hidden="1">#REF!</definedName>
    <definedName name="_bdm.1C33B6DACF5B4F0485FE37382C6D82D8.edm" localSheetId="17" hidden="1">#REF!</definedName>
    <definedName name="_bdm.1C33B6DACF5B4F0485FE37382C6D82D8.edm" localSheetId="1" hidden="1">#REF!</definedName>
    <definedName name="_bdm.1C33B6DACF5B4F0485FE37382C6D82D8.edm" localSheetId="4" hidden="1">#REF!</definedName>
    <definedName name="_bdm.1C42ED74AD1E4440BAFBADB4241A2C57.edm" localSheetId="5" hidden="1">#REF!</definedName>
    <definedName name="_bdm.1C42ED74AD1E4440BAFBADB4241A2C57.edm" localSheetId="18" hidden="1">#REF!</definedName>
    <definedName name="_bdm.1C42ED74AD1E4440BAFBADB4241A2C57.edm" localSheetId="19" hidden="1">#REF!</definedName>
    <definedName name="_bdm.1C42ED74AD1E4440BAFBADB4241A2C57.edm" localSheetId="17" hidden="1">#REF!</definedName>
    <definedName name="_bdm.1C42ED74AD1E4440BAFBADB4241A2C57.edm" localSheetId="1" hidden="1">#REF!</definedName>
    <definedName name="_bdm.1C42ED74AD1E4440BAFBADB4241A2C57.edm" localSheetId="4" hidden="1">#REF!</definedName>
    <definedName name="_bdm.1C718D928C564921A764FDE7A57C4FC5.edm" localSheetId="5" hidden="1">#REF!</definedName>
    <definedName name="_bdm.1C718D928C564921A764FDE7A57C4FC5.edm" localSheetId="18" hidden="1">#REF!</definedName>
    <definedName name="_bdm.1C718D928C564921A764FDE7A57C4FC5.edm" localSheetId="19" hidden="1">#REF!</definedName>
    <definedName name="_bdm.1C718D928C564921A764FDE7A57C4FC5.edm" localSheetId="17" hidden="1">#REF!</definedName>
    <definedName name="_bdm.1C718D928C564921A764FDE7A57C4FC5.edm" localSheetId="1" hidden="1">#REF!</definedName>
    <definedName name="_bdm.1C718D928C564921A764FDE7A57C4FC5.edm" localSheetId="4" hidden="1">#REF!</definedName>
    <definedName name="_bdm.1C8B108A290B48E2933DE9D041A93B5D.edm" localSheetId="5" hidden="1">#REF!</definedName>
    <definedName name="_bdm.1C8B108A290B48E2933DE9D041A93B5D.edm" localSheetId="18" hidden="1">#REF!</definedName>
    <definedName name="_bdm.1C8B108A290B48E2933DE9D041A93B5D.edm" localSheetId="19" hidden="1">#REF!</definedName>
    <definedName name="_bdm.1C8B108A290B48E2933DE9D041A93B5D.edm" localSheetId="17" hidden="1">#REF!</definedName>
    <definedName name="_bdm.1C8B108A290B48E2933DE9D041A93B5D.edm" localSheetId="1" hidden="1">#REF!</definedName>
    <definedName name="_bdm.1C8B108A290B48E2933DE9D041A93B5D.edm" localSheetId="4" hidden="1">#REF!</definedName>
    <definedName name="_bdm.1C90D95FFE0C4DBF9F2C689514605890.edm" localSheetId="5" hidden="1">#REF!</definedName>
    <definedName name="_bdm.1C90D95FFE0C4DBF9F2C689514605890.edm" localSheetId="18" hidden="1">#REF!</definedName>
    <definedName name="_bdm.1C90D95FFE0C4DBF9F2C689514605890.edm" localSheetId="19" hidden="1">#REF!</definedName>
    <definedName name="_bdm.1C90D95FFE0C4DBF9F2C689514605890.edm" localSheetId="17" hidden="1">#REF!</definedName>
    <definedName name="_bdm.1C90D95FFE0C4DBF9F2C689514605890.edm" localSheetId="1" hidden="1">#REF!</definedName>
    <definedName name="_bdm.1C90D95FFE0C4DBF9F2C689514605890.edm" localSheetId="4" hidden="1">#REF!</definedName>
    <definedName name="_bdm.1CF15571965E40C48BC9B3E88700B695.edm" localSheetId="5" hidden="1">#REF!</definedName>
    <definedName name="_bdm.1CF15571965E40C48BC9B3E88700B695.edm" localSheetId="18" hidden="1">#REF!</definedName>
    <definedName name="_bdm.1CF15571965E40C48BC9B3E88700B695.edm" localSheetId="19" hidden="1">#REF!</definedName>
    <definedName name="_bdm.1CF15571965E40C48BC9B3E88700B695.edm" localSheetId="17" hidden="1">#REF!</definedName>
    <definedName name="_bdm.1CF15571965E40C48BC9B3E88700B695.edm" localSheetId="1" hidden="1">#REF!</definedName>
    <definedName name="_bdm.1CF15571965E40C48BC9B3E88700B695.edm" localSheetId="4" hidden="1">#REF!</definedName>
    <definedName name="_bdm.1D4150E01C5442C79C5B26F1830A9AD9.edm" localSheetId="5" hidden="1">#REF!</definedName>
    <definedName name="_bdm.1D4150E01C5442C79C5B26F1830A9AD9.edm" localSheetId="18" hidden="1">#REF!</definedName>
    <definedName name="_bdm.1D4150E01C5442C79C5B26F1830A9AD9.edm" localSheetId="19" hidden="1">#REF!</definedName>
    <definedName name="_bdm.1D4150E01C5442C79C5B26F1830A9AD9.edm" localSheetId="17" hidden="1">#REF!</definedName>
    <definedName name="_bdm.1D4150E01C5442C79C5B26F1830A9AD9.edm" localSheetId="1" hidden="1">#REF!</definedName>
    <definedName name="_bdm.1D4150E01C5442C79C5B26F1830A9AD9.edm" localSheetId="4" hidden="1">#REF!</definedName>
    <definedName name="_bdm.1D6D5D345DFC481896A4735E7CC72831.edm" localSheetId="5" hidden="1">#REF!</definedName>
    <definedName name="_bdm.1D6D5D345DFC481896A4735E7CC72831.edm" localSheetId="18" hidden="1">#REF!</definedName>
    <definedName name="_bdm.1D6D5D345DFC481896A4735E7CC72831.edm" localSheetId="19" hidden="1">#REF!</definedName>
    <definedName name="_bdm.1D6D5D345DFC481896A4735E7CC72831.edm" localSheetId="17" hidden="1">#REF!</definedName>
    <definedName name="_bdm.1D6D5D345DFC481896A4735E7CC72831.edm" localSheetId="1" hidden="1">#REF!</definedName>
    <definedName name="_bdm.1D6D5D345DFC481896A4735E7CC72831.edm" localSheetId="4" hidden="1">#REF!</definedName>
    <definedName name="_bdm.1E1637BD2FED42428B1A8278E4FD58B1.edm" localSheetId="5" hidden="1">#REF!</definedName>
    <definedName name="_bdm.1E1637BD2FED42428B1A8278E4FD58B1.edm" localSheetId="18" hidden="1">#REF!</definedName>
    <definedName name="_bdm.1E1637BD2FED42428B1A8278E4FD58B1.edm" localSheetId="19" hidden="1">#REF!</definedName>
    <definedName name="_bdm.1E1637BD2FED42428B1A8278E4FD58B1.edm" localSheetId="17" hidden="1">#REF!</definedName>
    <definedName name="_bdm.1E1637BD2FED42428B1A8278E4FD58B1.edm" localSheetId="1" hidden="1">#REF!</definedName>
    <definedName name="_bdm.1E1637BD2FED42428B1A8278E4FD58B1.edm" localSheetId="4" hidden="1">#REF!</definedName>
    <definedName name="_bdm.1E2C9A33CBD34F71A61CFC2F7857C901.edm" localSheetId="5" hidden="1">#REF!</definedName>
    <definedName name="_bdm.1E2C9A33CBD34F71A61CFC2F7857C901.edm" localSheetId="18" hidden="1">#REF!</definedName>
    <definedName name="_bdm.1E2C9A33CBD34F71A61CFC2F7857C901.edm" localSheetId="19" hidden="1">#REF!</definedName>
    <definedName name="_bdm.1E2C9A33CBD34F71A61CFC2F7857C901.edm" localSheetId="17" hidden="1">#REF!</definedName>
    <definedName name="_bdm.1E2C9A33CBD34F71A61CFC2F7857C901.edm" localSheetId="1" hidden="1">#REF!</definedName>
    <definedName name="_bdm.1E2C9A33CBD34F71A61CFC2F7857C901.edm" localSheetId="4" hidden="1">#REF!</definedName>
    <definedName name="_bdm.1F1CCD7BE18B4A759E50B270AAA7C8CD.edm" localSheetId="5" hidden="1">#REF!</definedName>
    <definedName name="_bdm.1F1CCD7BE18B4A759E50B270AAA7C8CD.edm" localSheetId="18" hidden="1">#REF!</definedName>
    <definedName name="_bdm.1F1CCD7BE18B4A759E50B270AAA7C8CD.edm" localSheetId="19" hidden="1">#REF!</definedName>
    <definedName name="_bdm.1F1CCD7BE18B4A759E50B270AAA7C8CD.edm" localSheetId="17" hidden="1">#REF!</definedName>
    <definedName name="_bdm.1F1CCD7BE18B4A759E50B270AAA7C8CD.edm" localSheetId="1" hidden="1">#REF!</definedName>
    <definedName name="_bdm.1F1CCD7BE18B4A759E50B270AAA7C8CD.edm" localSheetId="4" hidden="1">#REF!</definedName>
    <definedName name="_bdm.1F2FE3C7713E4A4099DB3536D2FBF87D.edm" localSheetId="5" hidden="1">#REF!</definedName>
    <definedName name="_bdm.1F2FE3C7713E4A4099DB3536D2FBF87D.edm" localSheetId="18" hidden="1">#REF!</definedName>
    <definedName name="_bdm.1F2FE3C7713E4A4099DB3536D2FBF87D.edm" localSheetId="19" hidden="1">#REF!</definedName>
    <definedName name="_bdm.1F2FE3C7713E4A4099DB3536D2FBF87D.edm" localSheetId="17" hidden="1">#REF!</definedName>
    <definedName name="_bdm.1F2FE3C7713E4A4099DB3536D2FBF87D.edm" localSheetId="1" hidden="1">#REF!</definedName>
    <definedName name="_bdm.1F2FE3C7713E4A4099DB3536D2FBF87D.edm" localSheetId="4" hidden="1">#REF!</definedName>
    <definedName name="_bdm.2162366EB4F44602B605B97531295E7B.edm" localSheetId="5" hidden="1">#REF!</definedName>
    <definedName name="_bdm.2162366EB4F44602B605B97531295E7B.edm" localSheetId="18" hidden="1">#REF!</definedName>
    <definedName name="_bdm.2162366EB4F44602B605B97531295E7B.edm" localSheetId="19" hidden="1">#REF!</definedName>
    <definedName name="_bdm.2162366EB4F44602B605B97531295E7B.edm" localSheetId="17" hidden="1">#REF!</definedName>
    <definedName name="_bdm.2162366EB4F44602B605B97531295E7B.edm" localSheetId="1" hidden="1">#REF!</definedName>
    <definedName name="_bdm.2162366EB4F44602B605B97531295E7B.edm" localSheetId="4" hidden="1">#REF!</definedName>
    <definedName name="_bdm.21864C9EFFBB416393DFC781C6154060.edm" localSheetId="5" hidden="1">#REF!</definedName>
    <definedName name="_bdm.21864C9EFFBB416393DFC781C6154060.edm" localSheetId="18" hidden="1">#REF!</definedName>
    <definedName name="_bdm.21864C9EFFBB416393DFC781C6154060.edm" localSheetId="19" hidden="1">#REF!</definedName>
    <definedName name="_bdm.21864C9EFFBB416393DFC781C6154060.edm" localSheetId="17" hidden="1">#REF!</definedName>
    <definedName name="_bdm.21864C9EFFBB416393DFC781C6154060.edm" localSheetId="1" hidden="1">#REF!</definedName>
    <definedName name="_bdm.21864C9EFFBB416393DFC781C6154060.edm" localSheetId="4" hidden="1">#REF!</definedName>
    <definedName name="_bdm.21C26C7E46434ED9BD1745E123CD9299.edm" localSheetId="5" hidden="1">#REF!</definedName>
    <definedName name="_bdm.21C26C7E46434ED9BD1745E123CD9299.edm" localSheetId="18" hidden="1">#REF!</definedName>
    <definedName name="_bdm.21C26C7E46434ED9BD1745E123CD9299.edm" localSheetId="19" hidden="1">#REF!</definedName>
    <definedName name="_bdm.21C26C7E46434ED9BD1745E123CD9299.edm" localSheetId="17" hidden="1">#REF!</definedName>
    <definedName name="_bdm.21C26C7E46434ED9BD1745E123CD9299.edm" localSheetId="1" hidden="1">#REF!</definedName>
    <definedName name="_bdm.21C26C7E46434ED9BD1745E123CD9299.edm" localSheetId="4" hidden="1">#REF!</definedName>
    <definedName name="_bdm.22EC5BBC1451452FB4D4164F95954DBD.edm" localSheetId="5" hidden="1">#REF!</definedName>
    <definedName name="_bdm.22EC5BBC1451452FB4D4164F95954DBD.edm" localSheetId="18" hidden="1">#REF!</definedName>
    <definedName name="_bdm.22EC5BBC1451452FB4D4164F95954DBD.edm" localSheetId="19" hidden="1">#REF!</definedName>
    <definedName name="_bdm.22EC5BBC1451452FB4D4164F95954DBD.edm" localSheetId="17" hidden="1">#REF!</definedName>
    <definedName name="_bdm.22EC5BBC1451452FB4D4164F95954DBD.edm" localSheetId="1" hidden="1">#REF!</definedName>
    <definedName name="_bdm.22EC5BBC1451452FB4D4164F95954DBD.edm" localSheetId="4" hidden="1">#REF!</definedName>
    <definedName name="_bdm.22F33225B39D4337ABAC0EB37AD3C487.edm" localSheetId="5" hidden="1">#REF!</definedName>
    <definedName name="_bdm.22F33225B39D4337ABAC0EB37AD3C487.edm" localSheetId="18" hidden="1">#REF!</definedName>
    <definedName name="_bdm.22F33225B39D4337ABAC0EB37AD3C487.edm" localSheetId="19" hidden="1">#REF!</definedName>
    <definedName name="_bdm.22F33225B39D4337ABAC0EB37AD3C487.edm" localSheetId="17" hidden="1">#REF!</definedName>
    <definedName name="_bdm.22F33225B39D4337ABAC0EB37AD3C487.edm" localSheetId="1" hidden="1">#REF!</definedName>
    <definedName name="_bdm.22F33225B39D4337ABAC0EB37AD3C487.edm" localSheetId="4" hidden="1">#REF!</definedName>
    <definedName name="_bdm.23A7117B6FC24056A7749AC671D45D7A.edm" localSheetId="5" hidden="1">#REF!</definedName>
    <definedName name="_bdm.23A7117B6FC24056A7749AC671D45D7A.edm" localSheetId="18" hidden="1">#REF!</definedName>
    <definedName name="_bdm.23A7117B6FC24056A7749AC671D45D7A.edm" localSheetId="19" hidden="1">#REF!</definedName>
    <definedName name="_bdm.23A7117B6FC24056A7749AC671D45D7A.edm" localSheetId="17" hidden="1">#REF!</definedName>
    <definedName name="_bdm.23A7117B6FC24056A7749AC671D45D7A.edm" localSheetId="1" hidden="1">#REF!</definedName>
    <definedName name="_bdm.23A7117B6FC24056A7749AC671D45D7A.edm" localSheetId="4" hidden="1">#REF!</definedName>
    <definedName name="_bdm.23C123D64937436085D4D8A34EB61D66.edm" localSheetId="5" hidden="1">#REF!</definedName>
    <definedName name="_bdm.23C123D64937436085D4D8A34EB61D66.edm" localSheetId="18" hidden="1">#REF!</definedName>
    <definedName name="_bdm.23C123D64937436085D4D8A34EB61D66.edm" localSheetId="19" hidden="1">#REF!</definedName>
    <definedName name="_bdm.23C123D64937436085D4D8A34EB61D66.edm" localSheetId="17" hidden="1">#REF!</definedName>
    <definedName name="_bdm.23C123D64937436085D4D8A34EB61D66.edm" localSheetId="1" hidden="1">#REF!</definedName>
    <definedName name="_bdm.23C123D64937436085D4D8A34EB61D66.edm" localSheetId="4" hidden="1">#REF!</definedName>
    <definedName name="_bdm.2476D881D1BE48C495C9ABBA4F63F46B.edm" localSheetId="5" hidden="1">#REF!</definedName>
    <definedName name="_bdm.2476D881D1BE48C495C9ABBA4F63F46B.edm" localSheetId="18" hidden="1">#REF!</definedName>
    <definedName name="_bdm.2476D881D1BE48C495C9ABBA4F63F46B.edm" localSheetId="19" hidden="1">#REF!</definedName>
    <definedName name="_bdm.2476D881D1BE48C495C9ABBA4F63F46B.edm" localSheetId="17" hidden="1">#REF!</definedName>
    <definedName name="_bdm.2476D881D1BE48C495C9ABBA4F63F46B.edm" localSheetId="1" hidden="1">#REF!</definedName>
    <definedName name="_bdm.2476D881D1BE48C495C9ABBA4F63F46B.edm" localSheetId="4" hidden="1">#REF!</definedName>
    <definedName name="_bdm.2483D222757D48A7A21F7CD0AF240FFD.edm" localSheetId="5" hidden="1">#REF!</definedName>
    <definedName name="_bdm.2483D222757D48A7A21F7CD0AF240FFD.edm" localSheetId="18" hidden="1">#REF!</definedName>
    <definedName name="_bdm.2483D222757D48A7A21F7CD0AF240FFD.edm" localSheetId="19" hidden="1">#REF!</definedName>
    <definedName name="_bdm.2483D222757D48A7A21F7CD0AF240FFD.edm" localSheetId="17" hidden="1">#REF!</definedName>
    <definedName name="_bdm.2483D222757D48A7A21F7CD0AF240FFD.edm" localSheetId="1" hidden="1">#REF!</definedName>
    <definedName name="_bdm.2483D222757D48A7A21F7CD0AF240FFD.edm" localSheetId="4" hidden="1">#REF!</definedName>
    <definedName name="_bdm.24A66B0DC57D457A94EF1BCC900E6992.edm" localSheetId="5" hidden="1">#REF!</definedName>
    <definedName name="_bdm.24A66B0DC57D457A94EF1BCC900E6992.edm" localSheetId="18" hidden="1">#REF!</definedName>
    <definedName name="_bdm.24A66B0DC57D457A94EF1BCC900E6992.edm" localSheetId="19" hidden="1">#REF!</definedName>
    <definedName name="_bdm.24A66B0DC57D457A94EF1BCC900E6992.edm" localSheetId="17" hidden="1">#REF!</definedName>
    <definedName name="_bdm.24A66B0DC57D457A94EF1BCC900E6992.edm" localSheetId="1" hidden="1">#REF!</definedName>
    <definedName name="_bdm.24A66B0DC57D457A94EF1BCC900E6992.edm" localSheetId="4" hidden="1">#REF!</definedName>
    <definedName name="_bdm.251F23ACC0D844DF81A6FE0AB53A951C.edm" localSheetId="5" hidden="1">#REF!</definedName>
    <definedName name="_bdm.251F23ACC0D844DF81A6FE0AB53A951C.edm" localSheetId="18" hidden="1">#REF!</definedName>
    <definedName name="_bdm.251F23ACC0D844DF81A6FE0AB53A951C.edm" localSheetId="19" hidden="1">#REF!</definedName>
    <definedName name="_bdm.251F23ACC0D844DF81A6FE0AB53A951C.edm" localSheetId="17" hidden="1">#REF!</definedName>
    <definedName name="_bdm.251F23ACC0D844DF81A6FE0AB53A951C.edm" localSheetId="1" hidden="1">#REF!</definedName>
    <definedName name="_bdm.251F23ACC0D844DF81A6FE0AB53A951C.edm" localSheetId="4" hidden="1">#REF!</definedName>
    <definedName name="_bdm.2540057FCAA5450FAA69B95891AE9BCC.edm" localSheetId="5" hidden="1">#REF!</definedName>
    <definedName name="_bdm.2540057FCAA5450FAA69B95891AE9BCC.edm" localSheetId="18" hidden="1">#REF!</definedName>
    <definedName name="_bdm.2540057FCAA5450FAA69B95891AE9BCC.edm" localSheetId="19" hidden="1">#REF!</definedName>
    <definedName name="_bdm.2540057FCAA5450FAA69B95891AE9BCC.edm" localSheetId="17" hidden="1">#REF!</definedName>
    <definedName name="_bdm.2540057FCAA5450FAA69B95891AE9BCC.edm" localSheetId="1" hidden="1">#REF!</definedName>
    <definedName name="_bdm.2540057FCAA5450FAA69B95891AE9BCC.edm" localSheetId="4" hidden="1">#REF!</definedName>
    <definedName name="_bdm.255C4024F75B41BCA4B1DC6109478FCC.edm" localSheetId="5" hidden="1">#REF!</definedName>
    <definedName name="_bdm.255C4024F75B41BCA4B1DC6109478FCC.edm" localSheetId="18" hidden="1">#REF!</definedName>
    <definedName name="_bdm.255C4024F75B41BCA4B1DC6109478FCC.edm" localSheetId="19" hidden="1">#REF!</definedName>
    <definedName name="_bdm.255C4024F75B41BCA4B1DC6109478FCC.edm" localSheetId="17" hidden="1">#REF!</definedName>
    <definedName name="_bdm.255C4024F75B41BCA4B1DC6109478FCC.edm" localSheetId="1" hidden="1">#REF!</definedName>
    <definedName name="_bdm.255C4024F75B41BCA4B1DC6109478FCC.edm" localSheetId="4" hidden="1">#REF!</definedName>
    <definedName name="_bdm.25AFD66B1A03450C99C159C1CE70BA9A.edm" localSheetId="5" hidden="1">#REF!</definedName>
    <definedName name="_bdm.25AFD66B1A03450C99C159C1CE70BA9A.edm" localSheetId="18" hidden="1">#REF!</definedName>
    <definedName name="_bdm.25AFD66B1A03450C99C159C1CE70BA9A.edm" localSheetId="19" hidden="1">#REF!</definedName>
    <definedName name="_bdm.25AFD66B1A03450C99C159C1CE70BA9A.edm" localSheetId="17" hidden="1">#REF!</definedName>
    <definedName name="_bdm.25AFD66B1A03450C99C159C1CE70BA9A.edm" localSheetId="1" hidden="1">#REF!</definedName>
    <definedName name="_bdm.25AFD66B1A03450C99C159C1CE70BA9A.edm" localSheetId="4" hidden="1">#REF!</definedName>
    <definedName name="_bdm.25CFFA1718584E058DEB4F665D02D39E.edm" localSheetId="5" hidden="1">#REF!</definedName>
    <definedName name="_bdm.25CFFA1718584E058DEB4F665D02D39E.edm" localSheetId="18" hidden="1">#REF!</definedName>
    <definedName name="_bdm.25CFFA1718584E058DEB4F665D02D39E.edm" localSheetId="19" hidden="1">#REF!</definedName>
    <definedName name="_bdm.25CFFA1718584E058DEB4F665D02D39E.edm" localSheetId="17" hidden="1">#REF!</definedName>
    <definedName name="_bdm.25CFFA1718584E058DEB4F665D02D39E.edm" localSheetId="1" hidden="1">#REF!</definedName>
    <definedName name="_bdm.25CFFA1718584E058DEB4F665D02D39E.edm" localSheetId="4" hidden="1">#REF!</definedName>
    <definedName name="_bdm.25F01B08AB5F41A38798300444D386A2.edm" localSheetId="5" hidden="1">#REF!</definedName>
    <definedName name="_bdm.25F01B08AB5F41A38798300444D386A2.edm" localSheetId="18" hidden="1">#REF!</definedName>
    <definedName name="_bdm.25F01B08AB5F41A38798300444D386A2.edm" localSheetId="19" hidden="1">#REF!</definedName>
    <definedName name="_bdm.25F01B08AB5F41A38798300444D386A2.edm" localSheetId="17" hidden="1">#REF!</definedName>
    <definedName name="_bdm.25F01B08AB5F41A38798300444D386A2.edm" localSheetId="1" hidden="1">#REF!</definedName>
    <definedName name="_bdm.25F01B08AB5F41A38798300444D386A2.edm" localSheetId="4" hidden="1">#REF!</definedName>
    <definedName name="_bdm.2610E924B1BC45118D4FB30AF574EDB8.edm" localSheetId="5" hidden="1">#REF!</definedName>
    <definedName name="_bdm.2610E924B1BC45118D4FB30AF574EDB8.edm" localSheetId="18" hidden="1">#REF!</definedName>
    <definedName name="_bdm.2610E924B1BC45118D4FB30AF574EDB8.edm" localSheetId="19" hidden="1">#REF!</definedName>
    <definedName name="_bdm.2610E924B1BC45118D4FB30AF574EDB8.edm" localSheetId="17" hidden="1">#REF!</definedName>
    <definedName name="_bdm.2610E924B1BC45118D4FB30AF574EDB8.edm" localSheetId="1" hidden="1">#REF!</definedName>
    <definedName name="_bdm.2610E924B1BC45118D4FB30AF574EDB8.edm" localSheetId="4" hidden="1">#REF!</definedName>
    <definedName name="_bdm.26325CC9F1B84D3A946D156C3569648A.edm" localSheetId="5" hidden="1">#REF!</definedName>
    <definedName name="_bdm.26325CC9F1B84D3A946D156C3569648A.edm" localSheetId="18" hidden="1">#REF!</definedName>
    <definedName name="_bdm.26325CC9F1B84D3A946D156C3569648A.edm" localSheetId="19" hidden="1">#REF!</definedName>
    <definedName name="_bdm.26325CC9F1B84D3A946D156C3569648A.edm" localSheetId="17" hidden="1">#REF!</definedName>
    <definedName name="_bdm.26325CC9F1B84D3A946D156C3569648A.edm" localSheetId="1" hidden="1">#REF!</definedName>
    <definedName name="_bdm.26325CC9F1B84D3A946D156C3569648A.edm" localSheetId="4" hidden="1">#REF!</definedName>
    <definedName name="_bdm.268173A6BAF848AD9141B720449868BA.edm" localSheetId="5" hidden="1">#REF!</definedName>
    <definedName name="_bdm.268173A6BAF848AD9141B720449868BA.edm" localSheetId="18" hidden="1">#REF!</definedName>
    <definedName name="_bdm.268173A6BAF848AD9141B720449868BA.edm" localSheetId="19" hidden="1">#REF!</definedName>
    <definedName name="_bdm.268173A6BAF848AD9141B720449868BA.edm" localSheetId="17" hidden="1">#REF!</definedName>
    <definedName name="_bdm.268173A6BAF848AD9141B720449868BA.edm" localSheetId="1" hidden="1">#REF!</definedName>
    <definedName name="_bdm.268173A6BAF848AD9141B720449868BA.edm" localSheetId="4" hidden="1">#REF!</definedName>
    <definedName name="_bdm.26D560F45EE6405C92AEF0F8501D92B0.edm" localSheetId="5" hidden="1">#REF!</definedName>
    <definedName name="_bdm.26D560F45EE6405C92AEF0F8501D92B0.edm" localSheetId="18" hidden="1">#REF!</definedName>
    <definedName name="_bdm.26D560F45EE6405C92AEF0F8501D92B0.edm" localSheetId="19" hidden="1">#REF!</definedName>
    <definedName name="_bdm.26D560F45EE6405C92AEF0F8501D92B0.edm" localSheetId="17" hidden="1">#REF!</definedName>
    <definedName name="_bdm.26D560F45EE6405C92AEF0F8501D92B0.edm" localSheetId="1" hidden="1">#REF!</definedName>
    <definedName name="_bdm.26D560F45EE6405C92AEF0F8501D92B0.edm" localSheetId="4" hidden="1">#REF!</definedName>
    <definedName name="_bdm.2740A3A9B84941C68521BE6F58E0B2C1.edm" localSheetId="5" hidden="1">#REF!</definedName>
    <definedName name="_bdm.2740A3A9B84941C68521BE6F58E0B2C1.edm" localSheetId="18" hidden="1">#REF!</definedName>
    <definedName name="_bdm.2740A3A9B84941C68521BE6F58E0B2C1.edm" localSheetId="19" hidden="1">#REF!</definedName>
    <definedName name="_bdm.2740A3A9B84941C68521BE6F58E0B2C1.edm" localSheetId="17" hidden="1">#REF!</definedName>
    <definedName name="_bdm.2740A3A9B84941C68521BE6F58E0B2C1.edm" localSheetId="1" hidden="1">#REF!</definedName>
    <definedName name="_bdm.2740A3A9B84941C68521BE6F58E0B2C1.edm" localSheetId="4" hidden="1">#REF!</definedName>
    <definedName name="_bdm.27478AF0D3064AE78C361D6DF414D73D.edm" localSheetId="5" hidden="1">#REF!</definedName>
    <definedName name="_bdm.27478AF0D3064AE78C361D6DF414D73D.edm" localSheetId="18" hidden="1">#REF!</definedName>
    <definedName name="_bdm.27478AF0D3064AE78C361D6DF414D73D.edm" localSheetId="19" hidden="1">#REF!</definedName>
    <definedName name="_bdm.27478AF0D3064AE78C361D6DF414D73D.edm" localSheetId="17" hidden="1">#REF!</definedName>
    <definedName name="_bdm.27478AF0D3064AE78C361D6DF414D73D.edm" localSheetId="1" hidden="1">#REF!</definedName>
    <definedName name="_bdm.27478AF0D3064AE78C361D6DF414D73D.edm" localSheetId="4" hidden="1">#REF!</definedName>
    <definedName name="_bdm.277943D6B789441AA145D0AEE5196E61.edm" localSheetId="5" hidden="1">#REF!</definedName>
    <definedName name="_bdm.277943D6B789441AA145D0AEE5196E61.edm" localSheetId="18" hidden="1">#REF!</definedName>
    <definedName name="_bdm.277943D6B789441AA145D0AEE5196E61.edm" localSheetId="19" hidden="1">#REF!</definedName>
    <definedName name="_bdm.277943D6B789441AA145D0AEE5196E61.edm" localSheetId="17" hidden="1">#REF!</definedName>
    <definedName name="_bdm.277943D6B789441AA145D0AEE5196E61.edm" localSheetId="1" hidden="1">#REF!</definedName>
    <definedName name="_bdm.277943D6B789441AA145D0AEE5196E61.edm" localSheetId="4" hidden="1">#REF!</definedName>
    <definedName name="_bdm.2796DE45CA6746C18584A9DD66C642AA.edm" localSheetId="5" hidden="1">#REF!</definedName>
    <definedName name="_bdm.2796DE45CA6746C18584A9DD66C642AA.edm" localSheetId="18" hidden="1">#REF!</definedName>
    <definedName name="_bdm.2796DE45CA6746C18584A9DD66C642AA.edm" localSheetId="19" hidden="1">#REF!</definedName>
    <definedName name="_bdm.2796DE45CA6746C18584A9DD66C642AA.edm" localSheetId="17" hidden="1">#REF!</definedName>
    <definedName name="_bdm.2796DE45CA6746C18584A9DD66C642AA.edm" localSheetId="1" hidden="1">#REF!</definedName>
    <definedName name="_bdm.2796DE45CA6746C18584A9DD66C642AA.edm" localSheetId="4" hidden="1">#REF!</definedName>
    <definedName name="_bdm.28BF542A9EFC44C3965D2C2E832B66B3.edm" localSheetId="5" hidden="1">#REF!</definedName>
    <definedName name="_bdm.28BF542A9EFC44C3965D2C2E832B66B3.edm" localSheetId="18" hidden="1">#REF!</definedName>
    <definedName name="_bdm.28BF542A9EFC44C3965D2C2E832B66B3.edm" localSheetId="19" hidden="1">#REF!</definedName>
    <definedName name="_bdm.28BF542A9EFC44C3965D2C2E832B66B3.edm" localSheetId="17" hidden="1">#REF!</definedName>
    <definedName name="_bdm.28BF542A9EFC44C3965D2C2E832B66B3.edm" localSheetId="1" hidden="1">#REF!</definedName>
    <definedName name="_bdm.28BF542A9EFC44C3965D2C2E832B66B3.edm" localSheetId="4" hidden="1">#REF!</definedName>
    <definedName name="_bdm.28EABF4D6F1B40408D7E41A5B063381B.edm" localSheetId="5" hidden="1">#REF!</definedName>
    <definedName name="_bdm.28EABF4D6F1B40408D7E41A5B063381B.edm" localSheetId="18" hidden="1">#REF!</definedName>
    <definedName name="_bdm.28EABF4D6F1B40408D7E41A5B063381B.edm" localSheetId="19" hidden="1">#REF!</definedName>
    <definedName name="_bdm.28EABF4D6F1B40408D7E41A5B063381B.edm" localSheetId="17" hidden="1">#REF!</definedName>
    <definedName name="_bdm.28EABF4D6F1B40408D7E41A5B063381B.edm" localSheetId="1" hidden="1">#REF!</definedName>
    <definedName name="_bdm.28EABF4D6F1B40408D7E41A5B063381B.edm" localSheetId="4" hidden="1">#REF!</definedName>
    <definedName name="_bdm.2907212533244F788A09B5129C1E33D3.edm" localSheetId="5" hidden="1">#REF!</definedName>
    <definedName name="_bdm.2907212533244F788A09B5129C1E33D3.edm" localSheetId="18" hidden="1">#REF!</definedName>
    <definedName name="_bdm.2907212533244F788A09B5129C1E33D3.edm" localSheetId="19" hidden="1">#REF!</definedName>
    <definedName name="_bdm.2907212533244F788A09B5129C1E33D3.edm" localSheetId="17" hidden="1">#REF!</definedName>
    <definedName name="_bdm.2907212533244F788A09B5129C1E33D3.edm" localSheetId="1" hidden="1">#REF!</definedName>
    <definedName name="_bdm.2907212533244F788A09B5129C1E33D3.edm" localSheetId="4" hidden="1">#REF!</definedName>
    <definedName name="_bdm.293E5EAC9951483CACC05514F4FE4236.edm" localSheetId="5" hidden="1">#REF!</definedName>
    <definedName name="_bdm.293E5EAC9951483CACC05514F4FE4236.edm" localSheetId="18" hidden="1">#REF!</definedName>
    <definedName name="_bdm.293E5EAC9951483CACC05514F4FE4236.edm" localSheetId="19" hidden="1">#REF!</definedName>
    <definedName name="_bdm.293E5EAC9951483CACC05514F4FE4236.edm" localSheetId="17" hidden="1">#REF!</definedName>
    <definedName name="_bdm.293E5EAC9951483CACC05514F4FE4236.edm" localSheetId="1" hidden="1">#REF!</definedName>
    <definedName name="_bdm.293E5EAC9951483CACC05514F4FE4236.edm" localSheetId="4" hidden="1">#REF!</definedName>
    <definedName name="_bdm.294298E5AFF146BABF3AC1B57B04049E.edm" localSheetId="5" hidden="1">#REF!</definedName>
    <definedName name="_bdm.294298E5AFF146BABF3AC1B57B04049E.edm" localSheetId="18" hidden="1">#REF!</definedName>
    <definedName name="_bdm.294298E5AFF146BABF3AC1B57B04049E.edm" localSheetId="19" hidden="1">#REF!</definedName>
    <definedName name="_bdm.294298E5AFF146BABF3AC1B57B04049E.edm" localSheetId="17" hidden="1">#REF!</definedName>
    <definedName name="_bdm.294298E5AFF146BABF3AC1B57B04049E.edm" localSheetId="1" hidden="1">#REF!</definedName>
    <definedName name="_bdm.294298E5AFF146BABF3AC1B57B04049E.edm" localSheetId="4" hidden="1">#REF!</definedName>
    <definedName name="_bdm.2A33411F47264D17BE179D765878F3D7.edm" localSheetId="5" hidden="1">#REF!</definedName>
    <definedName name="_bdm.2A33411F47264D17BE179D765878F3D7.edm" localSheetId="18" hidden="1">#REF!</definedName>
    <definedName name="_bdm.2A33411F47264D17BE179D765878F3D7.edm" localSheetId="19" hidden="1">#REF!</definedName>
    <definedName name="_bdm.2A33411F47264D17BE179D765878F3D7.edm" localSheetId="17" hidden="1">#REF!</definedName>
    <definedName name="_bdm.2A33411F47264D17BE179D765878F3D7.edm" localSheetId="1" hidden="1">#REF!</definedName>
    <definedName name="_bdm.2A33411F47264D17BE179D765878F3D7.edm" localSheetId="4" hidden="1">#REF!</definedName>
    <definedName name="_bdm.2A364E0003484EBA93EE98C1D6E36E53.edm" localSheetId="5" hidden="1">#REF!</definedName>
    <definedName name="_bdm.2A364E0003484EBA93EE98C1D6E36E53.edm" localSheetId="18" hidden="1">#REF!</definedName>
    <definedName name="_bdm.2A364E0003484EBA93EE98C1D6E36E53.edm" localSheetId="19" hidden="1">#REF!</definedName>
    <definedName name="_bdm.2A364E0003484EBA93EE98C1D6E36E53.edm" localSheetId="17" hidden="1">#REF!</definedName>
    <definedName name="_bdm.2A364E0003484EBA93EE98C1D6E36E53.edm" localSheetId="1" hidden="1">#REF!</definedName>
    <definedName name="_bdm.2A364E0003484EBA93EE98C1D6E36E53.edm" localSheetId="4" hidden="1">#REF!</definedName>
    <definedName name="_bdm.2A6F27EA570D4797A68B49238B40510C.edm" localSheetId="5" hidden="1">#REF!</definedName>
    <definedName name="_bdm.2A6F27EA570D4797A68B49238B40510C.edm" localSheetId="18" hidden="1">#REF!</definedName>
    <definedName name="_bdm.2A6F27EA570D4797A68B49238B40510C.edm" localSheetId="19" hidden="1">#REF!</definedName>
    <definedName name="_bdm.2A6F27EA570D4797A68B49238B40510C.edm" localSheetId="17" hidden="1">#REF!</definedName>
    <definedName name="_bdm.2A6F27EA570D4797A68B49238B40510C.edm" localSheetId="1" hidden="1">#REF!</definedName>
    <definedName name="_bdm.2A6F27EA570D4797A68B49238B40510C.edm" localSheetId="4" hidden="1">#REF!</definedName>
    <definedName name="_bdm.2ABC518468064363A8A44AB68A340FC7.edm" localSheetId="5" hidden="1">#REF!</definedName>
    <definedName name="_bdm.2ABC518468064363A8A44AB68A340FC7.edm" localSheetId="18" hidden="1">#REF!</definedName>
    <definedName name="_bdm.2ABC518468064363A8A44AB68A340FC7.edm" localSheetId="19" hidden="1">#REF!</definedName>
    <definedName name="_bdm.2ABC518468064363A8A44AB68A340FC7.edm" localSheetId="17" hidden="1">#REF!</definedName>
    <definedName name="_bdm.2ABC518468064363A8A44AB68A340FC7.edm" localSheetId="1" hidden="1">#REF!</definedName>
    <definedName name="_bdm.2ABC518468064363A8A44AB68A340FC7.edm" localSheetId="4" hidden="1">#REF!</definedName>
    <definedName name="_bdm.2ABF92567A8047858527243259D934D1.edm" localSheetId="5" hidden="1">#REF!</definedName>
    <definedName name="_bdm.2ABF92567A8047858527243259D934D1.edm" localSheetId="18" hidden="1">#REF!</definedName>
    <definedName name="_bdm.2ABF92567A8047858527243259D934D1.edm" localSheetId="19" hidden="1">#REF!</definedName>
    <definedName name="_bdm.2ABF92567A8047858527243259D934D1.edm" localSheetId="17" hidden="1">#REF!</definedName>
    <definedName name="_bdm.2ABF92567A8047858527243259D934D1.edm" localSheetId="1" hidden="1">#REF!</definedName>
    <definedName name="_bdm.2ABF92567A8047858527243259D934D1.edm" localSheetId="4" hidden="1">#REF!</definedName>
    <definedName name="_bdm.2AC99D8FE5FF496588CA9790A65856C8.edm" localSheetId="5" hidden="1">#REF!</definedName>
    <definedName name="_bdm.2AC99D8FE5FF496588CA9790A65856C8.edm" localSheetId="18" hidden="1">#REF!</definedName>
    <definedName name="_bdm.2AC99D8FE5FF496588CA9790A65856C8.edm" localSheetId="19" hidden="1">#REF!</definedName>
    <definedName name="_bdm.2AC99D8FE5FF496588CA9790A65856C8.edm" localSheetId="17" hidden="1">#REF!</definedName>
    <definedName name="_bdm.2AC99D8FE5FF496588CA9790A65856C8.edm" localSheetId="1" hidden="1">#REF!</definedName>
    <definedName name="_bdm.2AC99D8FE5FF496588CA9790A65856C8.edm" localSheetId="4" hidden="1">#REF!</definedName>
    <definedName name="_bdm.2BCE809CB35340CE97D9AE2B81A0119F.edm" localSheetId="5" hidden="1">#REF!</definedName>
    <definedName name="_bdm.2BCE809CB35340CE97D9AE2B81A0119F.edm" localSheetId="18" hidden="1">#REF!</definedName>
    <definedName name="_bdm.2BCE809CB35340CE97D9AE2B81A0119F.edm" localSheetId="19" hidden="1">#REF!</definedName>
    <definedName name="_bdm.2BCE809CB35340CE97D9AE2B81A0119F.edm" localSheetId="17" hidden="1">#REF!</definedName>
    <definedName name="_bdm.2BCE809CB35340CE97D9AE2B81A0119F.edm" localSheetId="1" hidden="1">#REF!</definedName>
    <definedName name="_bdm.2BCE809CB35340CE97D9AE2B81A0119F.edm" localSheetId="4" hidden="1">#REF!</definedName>
    <definedName name="_bdm.2C00E8FFAA5E4BF08B0D3CBB4145BB49.edm" localSheetId="5" hidden="1">#REF!</definedName>
    <definedName name="_bdm.2C00E8FFAA5E4BF08B0D3CBB4145BB49.edm" localSheetId="18" hidden="1">#REF!</definedName>
    <definedName name="_bdm.2C00E8FFAA5E4BF08B0D3CBB4145BB49.edm" localSheetId="19" hidden="1">#REF!</definedName>
    <definedName name="_bdm.2C00E8FFAA5E4BF08B0D3CBB4145BB49.edm" localSheetId="17" hidden="1">#REF!</definedName>
    <definedName name="_bdm.2C00E8FFAA5E4BF08B0D3CBB4145BB49.edm" localSheetId="1" hidden="1">#REF!</definedName>
    <definedName name="_bdm.2C00E8FFAA5E4BF08B0D3CBB4145BB49.edm" localSheetId="4" hidden="1">#REF!</definedName>
    <definedName name="_bdm.2C18DBB30A35438B89A5EB7FFF52FEC5.edm" localSheetId="5" hidden="1">#REF!</definedName>
    <definedName name="_bdm.2C18DBB30A35438B89A5EB7FFF52FEC5.edm" localSheetId="18" hidden="1">#REF!</definedName>
    <definedName name="_bdm.2C18DBB30A35438B89A5EB7FFF52FEC5.edm" localSheetId="19" hidden="1">#REF!</definedName>
    <definedName name="_bdm.2C18DBB30A35438B89A5EB7FFF52FEC5.edm" localSheetId="17" hidden="1">#REF!</definedName>
    <definedName name="_bdm.2C18DBB30A35438B89A5EB7FFF52FEC5.edm" localSheetId="1" hidden="1">#REF!</definedName>
    <definedName name="_bdm.2C18DBB30A35438B89A5EB7FFF52FEC5.edm" localSheetId="4" hidden="1">#REF!</definedName>
    <definedName name="_bdm.2C778BB54A8D4AF8BDADD45DE22199B7.edm" localSheetId="5" hidden="1">#REF!</definedName>
    <definedName name="_bdm.2C778BB54A8D4AF8BDADD45DE22199B7.edm" localSheetId="18" hidden="1">#REF!</definedName>
    <definedName name="_bdm.2C778BB54A8D4AF8BDADD45DE22199B7.edm" localSheetId="19" hidden="1">#REF!</definedName>
    <definedName name="_bdm.2C778BB54A8D4AF8BDADD45DE22199B7.edm" localSheetId="17" hidden="1">#REF!</definedName>
    <definedName name="_bdm.2C778BB54A8D4AF8BDADD45DE22199B7.edm" localSheetId="1" hidden="1">#REF!</definedName>
    <definedName name="_bdm.2C778BB54A8D4AF8BDADD45DE22199B7.edm" localSheetId="4" hidden="1">#REF!</definedName>
    <definedName name="_bdm.2CA63F0A97FF4BDCB38BBDBAE079E2C3.edm" localSheetId="5" hidden="1">#REF!</definedName>
    <definedName name="_bdm.2CA63F0A97FF4BDCB38BBDBAE079E2C3.edm" localSheetId="18" hidden="1">#REF!</definedName>
    <definedName name="_bdm.2CA63F0A97FF4BDCB38BBDBAE079E2C3.edm" localSheetId="19" hidden="1">#REF!</definedName>
    <definedName name="_bdm.2CA63F0A97FF4BDCB38BBDBAE079E2C3.edm" localSheetId="17" hidden="1">#REF!</definedName>
    <definedName name="_bdm.2CA63F0A97FF4BDCB38BBDBAE079E2C3.edm" localSheetId="1" hidden="1">#REF!</definedName>
    <definedName name="_bdm.2CA63F0A97FF4BDCB38BBDBAE079E2C3.edm" localSheetId="4" hidden="1">#REF!</definedName>
    <definedName name="_bdm.2D64FA3EDEA542B784559A05DE8EAC4C.edm" localSheetId="5" hidden="1">#REF!</definedName>
    <definedName name="_bdm.2D64FA3EDEA542B784559A05DE8EAC4C.edm" localSheetId="18" hidden="1">#REF!</definedName>
    <definedName name="_bdm.2D64FA3EDEA542B784559A05DE8EAC4C.edm" localSheetId="19" hidden="1">#REF!</definedName>
    <definedName name="_bdm.2D64FA3EDEA542B784559A05DE8EAC4C.edm" localSheetId="17" hidden="1">#REF!</definedName>
    <definedName name="_bdm.2D64FA3EDEA542B784559A05DE8EAC4C.edm" localSheetId="1" hidden="1">#REF!</definedName>
    <definedName name="_bdm.2D64FA3EDEA542B784559A05DE8EAC4C.edm" localSheetId="4" hidden="1">#REF!</definedName>
    <definedName name="_bdm.2D7B91BBF2DB4067BB885C51FEDED9E0.edm" localSheetId="5" hidden="1">#REF!</definedName>
    <definedName name="_bdm.2D7B91BBF2DB4067BB885C51FEDED9E0.edm" localSheetId="18" hidden="1">#REF!</definedName>
    <definedName name="_bdm.2D7B91BBF2DB4067BB885C51FEDED9E0.edm" localSheetId="19" hidden="1">#REF!</definedName>
    <definedName name="_bdm.2D7B91BBF2DB4067BB885C51FEDED9E0.edm" localSheetId="17" hidden="1">#REF!</definedName>
    <definedName name="_bdm.2D7B91BBF2DB4067BB885C51FEDED9E0.edm" localSheetId="1" hidden="1">#REF!</definedName>
    <definedName name="_bdm.2D7B91BBF2DB4067BB885C51FEDED9E0.edm" localSheetId="4" hidden="1">#REF!</definedName>
    <definedName name="_bdm.2E2C0DB2F07D4220B0AA26246B93EB06.edm" localSheetId="5" hidden="1">#REF!</definedName>
    <definedName name="_bdm.2E2C0DB2F07D4220B0AA26246B93EB06.edm" localSheetId="18" hidden="1">#REF!</definedName>
    <definedName name="_bdm.2E2C0DB2F07D4220B0AA26246B93EB06.edm" localSheetId="19" hidden="1">#REF!</definedName>
    <definedName name="_bdm.2E2C0DB2F07D4220B0AA26246B93EB06.edm" localSheetId="17" hidden="1">#REF!</definedName>
    <definedName name="_bdm.2E2C0DB2F07D4220B0AA26246B93EB06.edm" localSheetId="1" hidden="1">#REF!</definedName>
    <definedName name="_bdm.2E2C0DB2F07D4220B0AA26246B93EB06.edm" localSheetId="4" hidden="1">#REF!</definedName>
    <definedName name="_bdm.2E9D39575F0343E2965FD164E41B6D96.edm" localSheetId="5" hidden="1">#REF!</definedName>
    <definedName name="_bdm.2E9D39575F0343E2965FD164E41B6D96.edm" localSheetId="18" hidden="1">#REF!</definedName>
    <definedName name="_bdm.2E9D39575F0343E2965FD164E41B6D96.edm" localSheetId="19" hidden="1">#REF!</definedName>
    <definedName name="_bdm.2E9D39575F0343E2965FD164E41B6D96.edm" localSheetId="17" hidden="1">#REF!</definedName>
    <definedName name="_bdm.2E9D39575F0343E2965FD164E41B6D96.edm" localSheetId="1" hidden="1">#REF!</definedName>
    <definedName name="_bdm.2E9D39575F0343E2965FD164E41B6D96.edm" localSheetId="4" hidden="1">#REF!</definedName>
    <definedName name="_bdm.2EAB0A78EDA04E4692527C1F7D3FFDAD.edm" localSheetId="5" hidden="1">#REF!</definedName>
    <definedName name="_bdm.2EAB0A78EDA04E4692527C1F7D3FFDAD.edm" localSheetId="18" hidden="1">#REF!</definedName>
    <definedName name="_bdm.2EAB0A78EDA04E4692527C1F7D3FFDAD.edm" localSheetId="19" hidden="1">#REF!</definedName>
    <definedName name="_bdm.2EAB0A78EDA04E4692527C1F7D3FFDAD.edm" localSheetId="17" hidden="1">#REF!</definedName>
    <definedName name="_bdm.2EAB0A78EDA04E4692527C1F7D3FFDAD.edm" localSheetId="1" hidden="1">#REF!</definedName>
    <definedName name="_bdm.2EAB0A78EDA04E4692527C1F7D3FFDAD.edm" localSheetId="4" hidden="1">#REF!</definedName>
    <definedName name="_bdm.2FCB0098F3114E6AB03F65528A0B12E6.edm" localSheetId="5" hidden="1">#REF!</definedName>
    <definedName name="_bdm.2FCB0098F3114E6AB03F65528A0B12E6.edm" localSheetId="18" hidden="1">#REF!</definedName>
    <definedName name="_bdm.2FCB0098F3114E6AB03F65528A0B12E6.edm" localSheetId="19" hidden="1">#REF!</definedName>
    <definedName name="_bdm.2FCB0098F3114E6AB03F65528A0B12E6.edm" localSheetId="17" hidden="1">#REF!</definedName>
    <definedName name="_bdm.2FCB0098F3114E6AB03F65528A0B12E6.edm" localSheetId="1" hidden="1">#REF!</definedName>
    <definedName name="_bdm.2FCB0098F3114E6AB03F65528A0B12E6.edm" localSheetId="4" hidden="1">#REF!</definedName>
    <definedName name="_bdm.2FFFD873E9614B16B8A06EF3D5A9699B.edm" localSheetId="5" hidden="1">#REF!</definedName>
    <definedName name="_bdm.2FFFD873E9614B16B8A06EF3D5A9699B.edm" localSheetId="18" hidden="1">#REF!</definedName>
    <definedName name="_bdm.2FFFD873E9614B16B8A06EF3D5A9699B.edm" localSheetId="19" hidden="1">#REF!</definedName>
    <definedName name="_bdm.2FFFD873E9614B16B8A06EF3D5A9699B.edm" localSheetId="17" hidden="1">#REF!</definedName>
    <definedName name="_bdm.2FFFD873E9614B16B8A06EF3D5A9699B.edm" localSheetId="1" hidden="1">#REF!</definedName>
    <definedName name="_bdm.2FFFD873E9614B16B8A06EF3D5A9699B.edm" localSheetId="4" hidden="1">#REF!</definedName>
    <definedName name="_bdm.302812EB56724CEF86A129C7602EDBCF.edm" localSheetId="5" hidden="1">#REF!</definedName>
    <definedName name="_bdm.302812EB56724CEF86A129C7602EDBCF.edm" localSheetId="18" hidden="1">#REF!</definedName>
    <definedName name="_bdm.302812EB56724CEF86A129C7602EDBCF.edm" localSheetId="19" hidden="1">#REF!</definedName>
    <definedName name="_bdm.302812EB56724CEF86A129C7602EDBCF.edm" localSheetId="17" hidden="1">#REF!</definedName>
    <definedName name="_bdm.302812EB56724CEF86A129C7602EDBCF.edm" localSheetId="1" hidden="1">#REF!</definedName>
    <definedName name="_bdm.302812EB56724CEF86A129C7602EDBCF.edm" localSheetId="4" hidden="1">#REF!</definedName>
    <definedName name="_bdm.30C8B4F90071474F9600D3A6090C95B1.edm" localSheetId="5" hidden="1">#REF!</definedName>
    <definedName name="_bdm.30C8B4F90071474F9600D3A6090C95B1.edm" localSheetId="18" hidden="1">#REF!</definedName>
    <definedName name="_bdm.30C8B4F90071474F9600D3A6090C95B1.edm" localSheetId="19" hidden="1">#REF!</definedName>
    <definedName name="_bdm.30C8B4F90071474F9600D3A6090C95B1.edm" localSheetId="17" hidden="1">#REF!</definedName>
    <definedName name="_bdm.30C8B4F90071474F9600D3A6090C95B1.edm" localSheetId="1" hidden="1">#REF!</definedName>
    <definedName name="_bdm.30C8B4F90071474F9600D3A6090C95B1.edm" localSheetId="4" hidden="1">#REF!</definedName>
    <definedName name="_bdm.30DD4A4CC0484D978D7350F5FF6577B4.edm" localSheetId="5" hidden="1">#REF!</definedName>
    <definedName name="_bdm.30DD4A4CC0484D978D7350F5FF6577B4.edm" localSheetId="18" hidden="1">#REF!</definedName>
    <definedName name="_bdm.30DD4A4CC0484D978D7350F5FF6577B4.edm" localSheetId="19" hidden="1">#REF!</definedName>
    <definedName name="_bdm.30DD4A4CC0484D978D7350F5FF6577B4.edm" localSheetId="17" hidden="1">#REF!</definedName>
    <definedName name="_bdm.30DD4A4CC0484D978D7350F5FF6577B4.edm" localSheetId="1" hidden="1">#REF!</definedName>
    <definedName name="_bdm.30DD4A4CC0484D978D7350F5FF6577B4.edm" localSheetId="4" hidden="1">#REF!</definedName>
    <definedName name="_bdm.30EA127F2B9742B2A6B222A5A71FE838.edm" localSheetId="5" hidden="1">#REF!</definedName>
    <definedName name="_bdm.30EA127F2B9742B2A6B222A5A71FE838.edm" localSheetId="18" hidden="1">#REF!</definedName>
    <definedName name="_bdm.30EA127F2B9742B2A6B222A5A71FE838.edm" localSheetId="19" hidden="1">#REF!</definedName>
    <definedName name="_bdm.30EA127F2B9742B2A6B222A5A71FE838.edm" localSheetId="17" hidden="1">#REF!</definedName>
    <definedName name="_bdm.30EA127F2B9742B2A6B222A5A71FE838.edm" localSheetId="1" hidden="1">#REF!</definedName>
    <definedName name="_bdm.30EA127F2B9742B2A6B222A5A71FE838.edm" localSheetId="4" hidden="1">#REF!</definedName>
    <definedName name="_bdm.310EEE30E0644C0AAE3440AC8A08DB91.edm" localSheetId="5" hidden="1">#REF!</definedName>
    <definedName name="_bdm.310EEE30E0644C0AAE3440AC8A08DB91.edm" localSheetId="18" hidden="1">#REF!</definedName>
    <definedName name="_bdm.310EEE30E0644C0AAE3440AC8A08DB91.edm" localSheetId="19" hidden="1">#REF!</definedName>
    <definedName name="_bdm.310EEE30E0644C0AAE3440AC8A08DB91.edm" localSheetId="17" hidden="1">#REF!</definedName>
    <definedName name="_bdm.310EEE30E0644C0AAE3440AC8A08DB91.edm" localSheetId="1" hidden="1">#REF!</definedName>
    <definedName name="_bdm.310EEE30E0644C0AAE3440AC8A08DB91.edm" localSheetId="4" hidden="1">#REF!</definedName>
    <definedName name="_bdm.3112251326FD4605B96F35E070533C54.edm" localSheetId="5" hidden="1">#REF!</definedName>
    <definedName name="_bdm.3112251326FD4605B96F35E070533C54.edm" localSheetId="18" hidden="1">#REF!</definedName>
    <definedName name="_bdm.3112251326FD4605B96F35E070533C54.edm" localSheetId="19" hidden="1">#REF!</definedName>
    <definedName name="_bdm.3112251326FD4605B96F35E070533C54.edm" localSheetId="17" hidden="1">#REF!</definedName>
    <definedName name="_bdm.3112251326FD4605B96F35E070533C54.edm" localSheetId="1" hidden="1">#REF!</definedName>
    <definedName name="_bdm.3112251326FD4605B96F35E070533C54.edm" localSheetId="4" hidden="1">#REF!</definedName>
    <definedName name="_bdm.31B8E5639594404EB28EC8C93AFFEFFE.edm" localSheetId="5" hidden="1">#REF!</definedName>
    <definedName name="_bdm.31B8E5639594404EB28EC8C93AFFEFFE.edm" localSheetId="18" hidden="1">#REF!</definedName>
    <definedName name="_bdm.31B8E5639594404EB28EC8C93AFFEFFE.edm" localSheetId="19" hidden="1">#REF!</definedName>
    <definedName name="_bdm.31B8E5639594404EB28EC8C93AFFEFFE.edm" localSheetId="17" hidden="1">#REF!</definedName>
    <definedName name="_bdm.31B8E5639594404EB28EC8C93AFFEFFE.edm" localSheetId="1" hidden="1">#REF!</definedName>
    <definedName name="_bdm.31B8E5639594404EB28EC8C93AFFEFFE.edm" localSheetId="4" hidden="1">#REF!</definedName>
    <definedName name="_bdm.31D6A6EB2E84498C8B207A665C0E8A65.edm" localSheetId="5" hidden="1">#REF!</definedName>
    <definedName name="_bdm.31D6A6EB2E84498C8B207A665C0E8A65.edm" localSheetId="18" hidden="1">#REF!</definedName>
    <definedName name="_bdm.31D6A6EB2E84498C8B207A665C0E8A65.edm" localSheetId="19" hidden="1">#REF!</definedName>
    <definedName name="_bdm.31D6A6EB2E84498C8B207A665C0E8A65.edm" localSheetId="17" hidden="1">#REF!</definedName>
    <definedName name="_bdm.31D6A6EB2E84498C8B207A665C0E8A65.edm" localSheetId="1" hidden="1">#REF!</definedName>
    <definedName name="_bdm.31D6A6EB2E84498C8B207A665C0E8A65.edm" localSheetId="4" hidden="1">#REF!</definedName>
    <definedName name="_bdm.31E407F7C7314AF7A7375F14457ED561.edm" localSheetId="5" hidden="1">#REF!</definedName>
    <definedName name="_bdm.31E407F7C7314AF7A7375F14457ED561.edm" localSheetId="18" hidden="1">#REF!</definedName>
    <definedName name="_bdm.31E407F7C7314AF7A7375F14457ED561.edm" localSheetId="19" hidden="1">#REF!</definedName>
    <definedName name="_bdm.31E407F7C7314AF7A7375F14457ED561.edm" localSheetId="17" hidden="1">#REF!</definedName>
    <definedName name="_bdm.31E407F7C7314AF7A7375F14457ED561.edm" localSheetId="1" hidden="1">#REF!</definedName>
    <definedName name="_bdm.31E407F7C7314AF7A7375F14457ED561.edm" localSheetId="4" hidden="1">#REF!</definedName>
    <definedName name="_bdm.31F5A85D1C524E1FA10EE35BA80F893F.edm" localSheetId="5" hidden="1">#REF!</definedName>
    <definedName name="_bdm.31F5A85D1C524E1FA10EE35BA80F893F.edm" localSheetId="18" hidden="1">#REF!</definedName>
    <definedName name="_bdm.31F5A85D1C524E1FA10EE35BA80F893F.edm" localSheetId="19" hidden="1">#REF!</definedName>
    <definedName name="_bdm.31F5A85D1C524E1FA10EE35BA80F893F.edm" localSheetId="17" hidden="1">#REF!</definedName>
    <definedName name="_bdm.31F5A85D1C524E1FA10EE35BA80F893F.edm" localSheetId="1" hidden="1">#REF!</definedName>
    <definedName name="_bdm.31F5A85D1C524E1FA10EE35BA80F893F.edm" localSheetId="4" hidden="1">#REF!</definedName>
    <definedName name="_bdm.31FD098EF0C44D979FC970EFAF77AB78.edm" localSheetId="5" hidden="1">#REF!</definedName>
    <definedName name="_bdm.31FD098EF0C44D979FC970EFAF77AB78.edm" localSheetId="18" hidden="1">#REF!</definedName>
    <definedName name="_bdm.31FD098EF0C44D979FC970EFAF77AB78.edm" localSheetId="19" hidden="1">#REF!</definedName>
    <definedName name="_bdm.31FD098EF0C44D979FC970EFAF77AB78.edm" localSheetId="17" hidden="1">#REF!</definedName>
    <definedName name="_bdm.31FD098EF0C44D979FC970EFAF77AB78.edm" localSheetId="1" hidden="1">#REF!</definedName>
    <definedName name="_bdm.31FD098EF0C44D979FC970EFAF77AB78.edm" localSheetId="4" hidden="1">#REF!</definedName>
    <definedName name="_bdm.326BF885F96F4B54AC137CA0F6ABFDD7.edm" localSheetId="5" hidden="1">#REF!</definedName>
    <definedName name="_bdm.326BF885F96F4B54AC137CA0F6ABFDD7.edm" localSheetId="18" hidden="1">#REF!</definedName>
    <definedName name="_bdm.326BF885F96F4B54AC137CA0F6ABFDD7.edm" localSheetId="19" hidden="1">#REF!</definedName>
    <definedName name="_bdm.326BF885F96F4B54AC137CA0F6ABFDD7.edm" localSheetId="17" hidden="1">#REF!</definedName>
    <definedName name="_bdm.326BF885F96F4B54AC137CA0F6ABFDD7.edm" localSheetId="1" hidden="1">#REF!</definedName>
    <definedName name="_bdm.326BF885F96F4B54AC137CA0F6ABFDD7.edm" localSheetId="4" hidden="1">#REF!</definedName>
    <definedName name="_bdm.332CFC4F9C74407D9A1755DF5844A16F.edm" localSheetId="5" hidden="1">#REF!</definedName>
    <definedName name="_bdm.332CFC4F9C74407D9A1755DF5844A16F.edm" localSheetId="18" hidden="1">#REF!</definedName>
    <definedName name="_bdm.332CFC4F9C74407D9A1755DF5844A16F.edm" localSheetId="19" hidden="1">#REF!</definedName>
    <definedName name="_bdm.332CFC4F9C74407D9A1755DF5844A16F.edm" localSheetId="17" hidden="1">#REF!</definedName>
    <definedName name="_bdm.332CFC4F9C74407D9A1755DF5844A16F.edm" localSheetId="1" hidden="1">#REF!</definedName>
    <definedName name="_bdm.332CFC4F9C74407D9A1755DF5844A16F.edm" localSheetId="4" hidden="1">#REF!</definedName>
    <definedName name="_bdm.334484226CF94D59811DA67C66E855F4.edm" localSheetId="5" hidden="1">#REF!</definedName>
    <definedName name="_bdm.334484226CF94D59811DA67C66E855F4.edm" localSheetId="18" hidden="1">#REF!</definedName>
    <definedName name="_bdm.334484226CF94D59811DA67C66E855F4.edm" localSheetId="19" hidden="1">#REF!</definedName>
    <definedName name="_bdm.334484226CF94D59811DA67C66E855F4.edm" localSheetId="17" hidden="1">#REF!</definedName>
    <definedName name="_bdm.334484226CF94D59811DA67C66E855F4.edm" localSheetId="1" hidden="1">#REF!</definedName>
    <definedName name="_bdm.334484226CF94D59811DA67C66E855F4.edm" localSheetId="4" hidden="1">#REF!</definedName>
    <definedName name="_bdm.334CEF81C0574905832A70FCC62459CE.edm" localSheetId="5" hidden="1">#REF!</definedName>
    <definedName name="_bdm.334CEF81C0574905832A70FCC62459CE.edm" localSheetId="18" hidden="1">#REF!</definedName>
    <definedName name="_bdm.334CEF81C0574905832A70FCC62459CE.edm" localSheetId="19" hidden="1">#REF!</definedName>
    <definedName name="_bdm.334CEF81C0574905832A70FCC62459CE.edm" localSheetId="17" hidden="1">#REF!</definedName>
    <definedName name="_bdm.334CEF81C0574905832A70FCC62459CE.edm" localSheetId="1" hidden="1">#REF!</definedName>
    <definedName name="_bdm.334CEF81C0574905832A70FCC62459CE.edm" localSheetId="4" hidden="1">#REF!</definedName>
    <definedName name="_bdm.33FA7E61880B48749C68EEACDE744840.edm" localSheetId="5" hidden="1">#REF!</definedName>
    <definedName name="_bdm.33FA7E61880B48749C68EEACDE744840.edm" localSheetId="18" hidden="1">#REF!</definedName>
    <definedName name="_bdm.33FA7E61880B48749C68EEACDE744840.edm" localSheetId="19" hidden="1">#REF!</definedName>
    <definedName name="_bdm.33FA7E61880B48749C68EEACDE744840.edm" localSheetId="17" hidden="1">#REF!</definedName>
    <definedName name="_bdm.33FA7E61880B48749C68EEACDE744840.edm" localSheetId="1" hidden="1">#REF!</definedName>
    <definedName name="_bdm.33FA7E61880B48749C68EEACDE744840.edm" localSheetId="4" hidden="1">#REF!</definedName>
    <definedName name="_bdm.34567C08F5E744ACBEC983409ECD0F47.edm" localSheetId="5" hidden="1">#REF!</definedName>
    <definedName name="_bdm.34567C08F5E744ACBEC983409ECD0F47.edm" localSheetId="18" hidden="1">#REF!</definedName>
    <definedName name="_bdm.34567C08F5E744ACBEC983409ECD0F47.edm" localSheetId="19" hidden="1">#REF!</definedName>
    <definedName name="_bdm.34567C08F5E744ACBEC983409ECD0F47.edm" localSheetId="17" hidden="1">#REF!</definedName>
    <definedName name="_bdm.34567C08F5E744ACBEC983409ECD0F47.edm" localSheetId="1" hidden="1">#REF!</definedName>
    <definedName name="_bdm.34567C08F5E744ACBEC983409ECD0F47.edm" localSheetId="4" hidden="1">#REF!</definedName>
    <definedName name="_bdm.3562BCDA02F3485286442C9C647D75D6.edm" localSheetId="5" hidden="1">#REF!</definedName>
    <definedName name="_bdm.3562BCDA02F3485286442C9C647D75D6.edm" localSheetId="18" hidden="1">#REF!</definedName>
    <definedName name="_bdm.3562BCDA02F3485286442C9C647D75D6.edm" localSheetId="19" hidden="1">#REF!</definedName>
    <definedName name="_bdm.3562BCDA02F3485286442C9C647D75D6.edm" localSheetId="17" hidden="1">#REF!</definedName>
    <definedName name="_bdm.3562BCDA02F3485286442C9C647D75D6.edm" localSheetId="1" hidden="1">#REF!</definedName>
    <definedName name="_bdm.3562BCDA02F3485286442C9C647D75D6.edm" localSheetId="4" hidden="1">#REF!</definedName>
    <definedName name="_bdm.359120BEA19B49CEB213307F9A0EAAEB.edm" localSheetId="5" hidden="1">#REF!</definedName>
    <definedName name="_bdm.359120BEA19B49CEB213307F9A0EAAEB.edm" localSheetId="18" hidden="1">#REF!</definedName>
    <definedName name="_bdm.359120BEA19B49CEB213307F9A0EAAEB.edm" localSheetId="19" hidden="1">#REF!</definedName>
    <definedName name="_bdm.359120BEA19B49CEB213307F9A0EAAEB.edm" localSheetId="17" hidden="1">#REF!</definedName>
    <definedName name="_bdm.359120BEA19B49CEB213307F9A0EAAEB.edm" localSheetId="1" hidden="1">#REF!</definedName>
    <definedName name="_bdm.359120BEA19B49CEB213307F9A0EAAEB.edm" localSheetId="4" hidden="1">#REF!</definedName>
    <definedName name="_bdm.35DD836794AD4AB1A7D39A8613CD5FE2.edm" localSheetId="5" hidden="1">#REF!</definedName>
    <definedName name="_bdm.35DD836794AD4AB1A7D39A8613CD5FE2.edm" localSheetId="18" hidden="1">#REF!</definedName>
    <definedName name="_bdm.35DD836794AD4AB1A7D39A8613CD5FE2.edm" localSheetId="19" hidden="1">#REF!</definedName>
    <definedName name="_bdm.35DD836794AD4AB1A7D39A8613CD5FE2.edm" localSheetId="17" hidden="1">#REF!</definedName>
    <definedName name="_bdm.35DD836794AD4AB1A7D39A8613CD5FE2.edm" localSheetId="1" hidden="1">#REF!</definedName>
    <definedName name="_bdm.35DD836794AD4AB1A7D39A8613CD5FE2.edm" localSheetId="4" hidden="1">#REF!</definedName>
    <definedName name="_bdm.360B351E86174AC7A4FE8B18D8592DD7.edm" localSheetId="5" hidden="1">#REF!</definedName>
    <definedName name="_bdm.360B351E86174AC7A4FE8B18D8592DD7.edm" localSheetId="18" hidden="1">#REF!</definedName>
    <definedName name="_bdm.360B351E86174AC7A4FE8B18D8592DD7.edm" localSheetId="19" hidden="1">#REF!</definedName>
    <definedName name="_bdm.360B351E86174AC7A4FE8B18D8592DD7.edm" localSheetId="17" hidden="1">#REF!</definedName>
    <definedName name="_bdm.360B351E86174AC7A4FE8B18D8592DD7.edm" localSheetId="1" hidden="1">#REF!</definedName>
    <definedName name="_bdm.360B351E86174AC7A4FE8B18D8592DD7.edm" localSheetId="4" hidden="1">#REF!</definedName>
    <definedName name="_bdm.365D1F6D92874624BA8A53D232A400C2.edm" localSheetId="5" hidden="1">#REF!</definedName>
    <definedName name="_bdm.365D1F6D92874624BA8A53D232A400C2.edm" localSheetId="18" hidden="1">#REF!</definedName>
    <definedName name="_bdm.365D1F6D92874624BA8A53D232A400C2.edm" localSheetId="19" hidden="1">#REF!</definedName>
    <definedName name="_bdm.365D1F6D92874624BA8A53D232A400C2.edm" localSheetId="17" hidden="1">#REF!</definedName>
    <definedName name="_bdm.365D1F6D92874624BA8A53D232A400C2.edm" localSheetId="1" hidden="1">#REF!</definedName>
    <definedName name="_bdm.365D1F6D92874624BA8A53D232A400C2.edm" localSheetId="4" hidden="1">#REF!</definedName>
    <definedName name="_bdm.36B22A9ADF2048B88FCFA3A46C37F6EA.edm" localSheetId="5" hidden="1">#REF!</definedName>
    <definedName name="_bdm.36B22A9ADF2048B88FCFA3A46C37F6EA.edm" localSheetId="18" hidden="1">#REF!</definedName>
    <definedName name="_bdm.36B22A9ADF2048B88FCFA3A46C37F6EA.edm" localSheetId="19" hidden="1">#REF!</definedName>
    <definedName name="_bdm.36B22A9ADF2048B88FCFA3A46C37F6EA.edm" localSheetId="17" hidden="1">#REF!</definedName>
    <definedName name="_bdm.36B22A9ADF2048B88FCFA3A46C37F6EA.edm" localSheetId="1" hidden="1">#REF!</definedName>
    <definedName name="_bdm.36B22A9ADF2048B88FCFA3A46C37F6EA.edm" localSheetId="4" hidden="1">#REF!</definedName>
    <definedName name="_bdm.36F7207F7B754EDDA660E94A2A113692.edm" localSheetId="5" hidden="1">#REF!</definedName>
    <definedName name="_bdm.36F7207F7B754EDDA660E94A2A113692.edm" localSheetId="18" hidden="1">#REF!</definedName>
    <definedName name="_bdm.36F7207F7B754EDDA660E94A2A113692.edm" localSheetId="19" hidden="1">#REF!</definedName>
    <definedName name="_bdm.36F7207F7B754EDDA660E94A2A113692.edm" localSheetId="17" hidden="1">#REF!</definedName>
    <definedName name="_bdm.36F7207F7B754EDDA660E94A2A113692.edm" localSheetId="1" hidden="1">#REF!</definedName>
    <definedName name="_bdm.36F7207F7B754EDDA660E94A2A113692.edm" localSheetId="4" hidden="1">#REF!</definedName>
    <definedName name="_bdm.371871C5ACD54A479CF5966E3271620A.edm" localSheetId="5" hidden="1">#REF!</definedName>
    <definedName name="_bdm.371871C5ACD54A479CF5966E3271620A.edm" localSheetId="18" hidden="1">#REF!</definedName>
    <definedName name="_bdm.371871C5ACD54A479CF5966E3271620A.edm" localSheetId="19" hidden="1">#REF!</definedName>
    <definedName name="_bdm.371871C5ACD54A479CF5966E3271620A.edm" localSheetId="17" hidden="1">#REF!</definedName>
    <definedName name="_bdm.371871C5ACD54A479CF5966E3271620A.edm" localSheetId="1" hidden="1">#REF!</definedName>
    <definedName name="_bdm.371871C5ACD54A479CF5966E3271620A.edm" localSheetId="4" hidden="1">#REF!</definedName>
    <definedName name="_bdm.37BE692DD64049EEA90C06BC963014CD.edm" localSheetId="5" hidden="1">#REF!</definedName>
    <definedName name="_bdm.37BE692DD64049EEA90C06BC963014CD.edm" localSheetId="18" hidden="1">#REF!</definedName>
    <definedName name="_bdm.37BE692DD64049EEA90C06BC963014CD.edm" localSheetId="19" hidden="1">#REF!</definedName>
    <definedName name="_bdm.37BE692DD64049EEA90C06BC963014CD.edm" localSheetId="17" hidden="1">#REF!</definedName>
    <definedName name="_bdm.37BE692DD64049EEA90C06BC963014CD.edm" localSheetId="1" hidden="1">#REF!</definedName>
    <definedName name="_bdm.37BE692DD64049EEA90C06BC963014CD.edm" localSheetId="4" hidden="1">#REF!</definedName>
    <definedName name="_bdm.37DCD27AD21E43CD89354A1D4AC203F9.edm" localSheetId="5" hidden="1">#REF!</definedName>
    <definedName name="_bdm.37DCD27AD21E43CD89354A1D4AC203F9.edm" localSheetId="18" hidden="1">#REF!</definedName>
    <definedName name="_bdm.37DCD27AD21E43CD89354A1D4AC203F9.edm" localSheetId="19" hidden="1">#REF!</definedName>
    <definedName name="_bdm.37DCD27AD21E43CD89354A1D4AC203F9.edm" localSheetId="17" hidden="1">#REF!</definedName>
    <definedName name="_bdm.37DCD27AD21E43CD89354A1D4AC203F9.edm" localSheetId="1" hidden="1">#REF!</definedName>
    <definedName name="_bdm.37DCD27AD21E43CD89354A1D4AC203F9.edm" localSheetId="4" hidden="1">#REF!</definedName>
    <definedName name="_bdm.3846EDD674524825AF75640E8EEAC73A.edm" localSheetId="5" hidden="1">#REF!</definedName>
    <definedName name="_bdm.3846EDD674524825AF75640E8EEAC73A.edm" localSheetId="18" hidden="1">#REF!</definedName>
    <definedName name="_bdm.3846EDD674524825AF75640E8EEAC73A.edm" localSheetId="19" hidden="1">#REF!</definedName>
    <definedName name="_bdm.3846EDD674524825AF75640E8EEAC73A.edm" localSheetId="17" hidden="1">#REF!</definedName>
    <definedName name="_bdm.3846EDD674524825AF75640E8EEAC73A.edm" localSheetId="1" hidden="1">#REF!</definedName>
    <definedName name="_bdm.3846EDD674524825AF75640E8EEAC73A.edm" localSheetId="4" hidden="1">#REF!</definedName>
    <definedName name="_bdm.3882C17405AD4E5CAA8E3DD4C6DD4DD2.edm" localSheetId="5" hidden="1">#REF!</definedName>
    <definedName name="_bdm.3882C17405AD4E5CAA8E3DD4C6DD4DD2.edm" localSheetId="18" hidden="1">#REF!</definedName>
    <definedName name="_bdm.3882C17405AD4E5CAA8E3DD4C6DD4DD2.edm" localSheetId="19" hidden="1">#REF!</definedName>
    <definedName name="_bdm.3882C17405AD4E5CAA8E3DD4C6DD4DD2.edm" localSheetId="17" hidden="1">#REF!</definedName>
    <definedName name="_bdm.3882C17405AD4E5CAA8E3DD4C6DD4DD2.edm" localSheetId="1" hidden="1">#REF!</definedName>
    <definedName name="_bdm.3882C17405AD4E5CAA8E3DD4C6DD4DD2.edm" localSheetId="4" hidden="1">#REF!</definedName>
    <definedName name="_bdm.38A9B721AC4C4779A6453676D641CC1C.edm" localSheetId="5" hidden="1">#REF!</definedName>
    <definedName name="_bdm.38A9B721AC4C4779A6453676D641CC1C.edm" localSheetId="18" hidden="1">#REF!</definedName>
    <definedName name="_bdm.38A9B721AC4C4779A6453676D641CC1C.edm" localSheetId="19" hidden="1">#REF!</definedName>
    <definedName name="_bdm.38A9B721AC4C4779A6453676D641CC1C.edm" localSheetId="17" hidden="1">#REF!</definedName>
    <definedName name="_bdm.38A9B721AC4C4779A6453676D641CC1C.edm" localSheetId="1" hidden="1">#REF!</definedName>
    <definedName name="_bdm.38A9B721AC4C4779A6453676D641CC1C.edm" localSheetId="4" hidden="1">#REF!</definedName>
    <definedName name="_bdm.3947381EE36A4799AD8A1D6AA7445AFB.edm" localSheetId="5" hidden="1">#REF!</definedName>
    <definedName name="_bdm.3947381EE36A4799AD8A1D6AA7445AFB.edm" localSheetId="18" hidden="1">#REF!</definedName>
    <definedName name="_bdm.3947381EE36A4799AD8A1D6AA7445AFB.edm" localSheetId="19" hidden="1">#REF!</definedName>
    <definedName name="_bdm.3947381EE36A4799AD8A1D6AA7445AFB.edm" localSheetId="17" hidden="1">#REF!</definedName>
    <definedName name="_bdm.3947381EE36A4799AD8A1D6AA7445AFB.edm" localSheetId="1" hidden="1">#REF!</definedName>
    <definedName name="_bdm.3947381EE36A4799AD8A1D6AA7445AFB.edm" localSheetId="4" hidden="1">#REF!</definedName>
    <definedName name="_bdm.3A2732074B6941738219562084C09465.edm" localSheetId="5" hidden="1">#REF!</definedName>
    <definedName name="_bdm.3A2732074B6941738219562084C09465.edm" localSheetId="18" hidden="1">#REF!</definedName>
    <definedName name="_bdm.3A2732074B6941738219562084C09465.edm" localSheetId="19" hidden="1">#REF!</definedName>
    <definedName name="_bdm.3A2732074B6941738219562084C09465.edm" localSheetId="17" hidden="1">#REF!</definedName>
    <definedName name="_bdm.3A2732074B6941738219562084C09465.edm" localSheetId="1" hidden="1">#REF!</definedName>
    <definedName name="_bdm.3A2732074B6941738219562084C09465.edm" localSheetId="4" hidden="1">#REF!</definedName>
    <definedName name="_bdm.3A3A725B66C14973933F7429CC344016.edm" localSheetId="5" hidden="1">#REF!</definedName>
    <definedName name="_bdm.3A3A725B66C14973933F7429CC344016.edm" localSheetId="18" hidden="1">#REF!</definedName>
    <definedName name="_bdm.3A3A725B66C14973933F7429CC344016.edm" localSheetId="19" hidden="1">#REF!</definedName>
    <definedName name="_bdm.3A3A725B66C14973933F7429CC344016.edm" localSheetId="17" hidden="1">#REF!</definedName>
    <definedName name="_bdm.3A3A725B66C14973933F7429CC344016.edm" localSheetId="1" hidden="1">#REF!</definedName>
    <definedName name="_bdm.3A3A725B66C14973933F7429CC344016.edm" localSheetId="4" hidden="1">#REF!</definedName>
    <definedName name="_bdm.3A3DB2DEE3694358AE7E8F26D17C16FA.edm" localSheetId="5" hidden="1">#REF!</definedName>
    <definedName name="_bdm.3A3DB2DEE3694358AE7E8F26D17C16FA.edm" localSheetId="18" hidden="1">#REF!</definedName>
    <definedName name="_bdm.3A3DB2DEE3694358AE7E8F26D17C16FA.edm" localSheetId="19" hidden="1">#REF!</definedName>
    <definedName name="_bdm.3A3DB2DEE3694358AE7E8F26D17C16FA.edm" localSheetId="17" hidden="1">#REF!</definedName>
    <definedName name="_bdm.3A3DB2DEE3694358AE7E8F26D17C16FA.edm" localSheetId="1" hidden="1">#REF!</definedName>
    <definedName name="_bdm.3A3DB2DEE3694358AE7E8F26D17C16FA.edm" localSheetId="4" hidden="1">#REF!</definedName>
    <definedName name="_bdm.3AD16D46651942289C65EC99272D4478.edm" localSheetId="5" hidden="1">#REF!</definedName>
    <definedName name="_bdm.3AD16D46651942289C65EC99272D4478.edm" localSheetId="18" hidden="1">#REF!</definedName>
    <definedName name="_bdm.3AD16D46651942289C65EC99272D4478.edm" localSheetId="19" hidden="1">#REF!</definedName>
    <definedName name="_bdm.3AD16D46651942289C65EC99272D4478.edm" localSheetId="17" hidden="1">#REF!</definedName>
    <definedName name="_bdm.3AD16D46651942289C65EC99272D4478.edm" localSheetId="1" hidden="1">#REF!</definedName>
    <definedName name="_bdm.3AD16D46651942289C65EC99272D4478.edm" localSheetId="4" hidden="1">#REF!</definedName>
    <definedName name="_bdm.3AE073D6C948409DAF73AAE044294A18.edm" localSheetId="5" hidden="1">#REF!</definedName>
    <definedName name="_bdm.3AE073D6C948409DAF73AAE044294A18.edm" localSheetId="18" hidden="1">#REF!</definedName>
    <definedName name="_bdm.3AE073D6C948409DAF73AAE044294A18.edm" localSheetId="19" hidden="1">#REF!</definedName>
    <definedName name="_bdm.3AE073D6C948409DAF73AAE044294A18.edm" localSheetId="17" hidden="1">#REF!</definedName>
    <definedName name="_bdm.3AE073D6C948409DAF73AAE044294A18.edm" localSheetId="1" hidden="1">#REF!</definedName>
    <definedName name="_bdm.3AE073D6C948409DAF73AAE044294A18.edm" localSheetId="4" hidden="1">#REF!</definedName>
    <definedName name="_bdm.3B01011440F743AC997B305B76B05AF8.edm" localSheetId="5" hidden="1">#REF!</definedName>
    <definedName name="_bdm.3B01011440F743AC997B305B76B05AF8.edm" localSheetId="18" hidden="1">#REF!</definedName>
    <definedName name="_bdm.3B01011440F743AC997B305B76B05AF8.edm" localSheetId="19" hidden="1">#REF!</definedName>
    <definedName name="_bdm.3B01011440F743AC997B305B76B05AF8.edm" localSheetId="17" hidden="1">#REF!</definedName>
    <definedName name="_bdm.3B01011440F743AC997B305B76B05AF8.edm" localSheetId="1" hidden="1">#REF!</definedName>
    <definedName name="_bdm.3B01011440F743AC997B305B76B05AF8.edm" localSheetId="4" hidden="1">#REF!</definedName>
    <definedName name="_bdm.3BC5BBE71DB64AF9B42807EF36C29FBE.edm" localSheetId="5" hidden="1">#REF!</definedName>
    <definedName name="_bdm.3BC5BBE71DB64AF9B42807EF36C29FBE.edm" localSheetId="18" hidden="1">#REF!</definedName>
    <definedName name="_bdm.3BC5BBE71DB64AF9B42807EF36C29FBE.edm" localSheetId="19" hidden="1">#REF!</definedName>
    <definedName name="_bdm.3BC5BBE71DB64AF9B42807EF36C29FBE.edm" localSheetId="17" hidden="1">#REF!</definedName>
    <definedName name="_bdm.3BC5BBE71DB64AF9B42807EF36C29FBE.edm" localSheetId="1" hidden="1">#REF!</definedName>
    <definedName name="_bdm.3BC5BBE71DB64AF9B42807EF36C29FBE.edm" localSheetId="4" hidden="1">#REF!</definedName>
    <definedName name="_bdm.3C34B29F02DF414E916671E30AECA61C.edm" localSheetId="5" hidden="1">#REF!</definedName>
    <definedName name="_bdm.3C34B29F02DF414E916671E30AECA61C.edm" localSheetId="18" hidden="1">#REF!</definedName>
    <definedName name="_bdm.3C34B29F02DF414E916671E30AECA61C.edm" localSheetId="19" hidden="1">#REF!</definedName>
    <definedName name="_bdm.3C34B29F02DF414E916671E30AECA61C.edm" localSheetId="17" hidden="1">#REF!</definedName>
    <definedName name="_bdm.3C34B29F02DF414E916671E30AECA61C.edm" localSheetId="1" hidden="1">#REF!</definedName>
    <definedName name="_bdm.3C34B29F02DF414E916671E30AECA61C.edm" localSheetId="4" hidden="1">#REF!</definedName>
    <definedName name="_bdm.3C64C9BF893E4F82885034228E56008B.edm" localSheetId="5" hidden="1">#REF!</definedName>
    <definedName name="_bdm.3C64C9BF893E4F82885034228E56008B.edm" localSheetId="18" hidden="1">#REF!</definedName>
    <definedName name="_bdm.3C64C9BF893E4F82885034228E56008B.edm" localSheetId="19" hidden="1">#REF!</definedName>
    <definedName name="_bdm.3C64C9BF893E4F82885034228E56008B.edm" localSheetId="17" hidden="1">#REF!</definedName>
    <definedName name="_bdm.3C64C9BF893E4F82885034228E56008B.edm" localSheetId="1" hidden="1">#REF!</definedName>
    <definedName name="_bdm.3C64C9BF893E4F82885034228E56008B.edm" localSheetId="4" hidden="1">#REF!</definedName>
    <definedName name="_bdm.3CA9F775F1C94BD9A3ABEDE99A7F53C9.edm" localSheetId="5" hidden="1">#REF!</definedName>
    <definedName name="_bdm.3CA9F775F1C94BD9A3ABEDE99A7F53C9.edm" localSheetId="18" hidden="1">#REF!</definedName>
    <definedName name="_bdm.3CA9F775F1C94BD9A3ABEDE99A7F53C9.edm" localSheetId="19" hidden="1">#REF!</definedName>
    <definedName name="_bdm.3CA9F775F1C94BD9A3ABEDE99A7F53C9.edm" localSheetId="17" hidden="1">#REF!</definedName>
    <definedName name="_bdm.3CA9F775F1C94BD9A3ABEDE99A7F53C9.edm" localSheetId="1" hidden="1">#REF!</definedName>
    <definedName name="_bdm.3CA9F775F1C94BD9A3ABEDE99A7F53C9.edm" localSheetId="4" hidden="1">#REF!</definedName>
    <definedName name="_bdm.3D1B5048FA294496A78376C43328C604.edm" localSheetId="5" hidden="1">#REF!</definedName>
    <definedName name="_bdm.3D1B5048FA294496A78376C43328C604.edm" localSheetId="18" hidden="1">#REF!</definedName>
    <definedName name="_bdm.3D1B5048FA294496A78376C43328C604.edm" localSheetId="19" hidden="1">#REF!</definedName>
    <definedName name="_bdm.3D1B5048FA294496A78376C43328C604.edm" localSheetId="17" hidden="1">#REF!</definedName>
    <definedName name="_bdm.3D1B5048FA294496A78376C43328C604.edm" localSheetId="1" hidden="1">#REF!</definedName>
    <definedName name="_bdm.3D1B5048FA294496A78376C43328C604.edm" localSheetId="4" hidden="1">#REF!</definedName>
    <definedName name="_bdm.3D5567B87DDE45BFB34821B818628CE5.edm" localSheetId="5" hidden="1">#REF!</definedName>
    <definedName name="_bdm.3D5567B87DDE45BFB34821B818628CE5.edm" localSheetId="18" hidden="1">#REF!</definedName>
    <definedName name="_bdm.3D5567B87DDE45BFB34821B818628CE5.edm" localSheetId="19" hidden="1">#REF!</definedName>
    <definedName name="_bdm.3D5567B87DDE45BFB34821B818628CE5.edm" localSheetId="17" hidden="1">#REF!</definedName>
    <definedName name="_bdm.3D5567B87DDE45BFB34821B818628CE5.edm" localSheetId="1" hidden="1">#REF!</definedName>
    <definedName name="_bdm.3D5567B87DDE45BFB34821B818628CE5.edm" localSheetId="4" hidden="1">#REF!</definedName>
    <definedName name="_bdm.3DCF88AB5BBD4EB893413341E4E9D862.edm" localSheetId="5" hidden="1">#REF!</definedName>
    <definedName name="_bdm.3DCF88AB5BBD4EB893413341E4E9D862.edm" localSheetId="18" hidden="1">#REF!</definedName>
    <definedName name="_bdm.3DCF88AB5BBD4EB893413341E4E9D862.edm" localSheetId="19" hidden="1">#REF!</definedName>
    <definedName name="_bdm.3DCF88AB5BBD4EB893413341E4E9D862.edm" localSheetId="17" hidden="1">#REF!</definedName>
    <definedName name="_bdm.3DCF88AB5BBD4EB893413341E4E9D862.edm" localSheetId="1" hidden="1">#REF!</definedName>
    <definedName name="_bdm.3DCF88AB5BBD4EB893413341E4E9D862.edm" localSheetId="4" hidden="1">#REF!</definedName>
    <definedName name="_bdm.3DD98C73A10D42689D259F865E8F0EF3.edm" localSheetId="5" hidden="1">#REF!</definedName>
    <definedName name="_bdm.3DD98C73A10D42689D259F865E8F0EF3.edm" localSheetId="18" hidden="1">#REF!</definedName>
    <definedName name="_bdm.3DD98C73A10D42689D259F865E8F0EF3.edm" localSheetId="19" hidden="1">#REF!</definedName>
    <definedName name="_bdm.3DD98C73A10D42689D259F865E8F0EF3.edm" localSheetId="17" hidden="1">#REF!</definedName>
    <definedName name="_bdm.3DD98C73A10D42689D259F865E8F0EF3.edm" localSheetId="1" hidden="1">#REF!</definedName>
    <definedName name="_bdm.3DD98C73A10D42689D259F865E8F0EF3.edm" localSheetId="4" hidden="1">#REF!</definedName>
    <definedName name="_bdm.3E18DF21FFE1434B93B73983DFF62E76.edm" localSheetId="5" hidden="1">#REF!</definedName>
    <definedName name="_bdm.3E18DF21FFE1434B93B73983DFF62E76.edm" localSheetId="18" hidden="1">#REF!</definedName>
    <definedName name="_bdm.3E18DF21FFE1434B93B73983DFF62E76.edm" localSheetId="19" hidden="1">#REF!</definedName>
    <definedName name="_bdm.3E18DF21FFE1434B93B73983DFF62E76.edm" localSheetId="17" hidden="1">#REF!</definedName>
    <definedName name="_bdm.3E18DF21FFE1434B93B73983DFF62E76.edm" localSheetId="1" hidden="1">#REF!</definedName>
    <definedName name="_bdm.3E18DF21FFE1434B93B73983DFF62E76.edm" localSheetId="4" hidden="1">#REF!</definedName>
    <definedName name="_bdm.3E2E05909FC14953A5A9238B6C4C2677.edm" localSheetId="5" hidden="1">#REF!</definedName>
    <definedName name="_bdm.3E2E05909FC14953A5A9238B6C4C2677.edm" localSheetId="18" hidden="1">#REF!</definedName>
    <definedName name="_bdm.3E2E05909FC14953A5A9238B6C4C2677.edm" localSheetId="19" hidden="1">#REF!</definedName>
    <definedName name="_bdm.3E2E05909FC14953A5A9238B6C4C2677.edm" localSheetId="17" hidden="1">#REF!</definedName>
    <definedName name="_bdm.3E2E05909FC14953A5A9238B6C4C2677.edm" localSheetId="1" hidden="1">#REF!</definedName>
    <definedName name="_bdm.3E2E05909FC14953A5A9238B6C4C2677.edm" localSheetId="4" hidden="1">#REF!</definedName>
    <definedName name="_bdm.3E659F5D9B5943DC91D68369B35A4416.edm" localSheetId="5" hidden="1">#REF!</definedName>
    <definedName name="_bdm.3E659F5D9B5943DC91D68369B35A4416.edm" localSheetId="18" hidden="1">#REF!</definedName>
    <definedName name="_bdm.3E659F5D9B5943DC91D68369B35A4416.edm" localSheetId="19" hidden="1">#REF!</definedName>
    <definedName name="_bdm.3E659F5D9B5943DC91D68369B35A4416.edm" localSheetId="17" hidden="1">#REF!</definedName>
    <definedName name="_bdm.3E659F5D9B5943DC91D68369B35A4416.edm" localSheetId="1" hidden="1">#REF!</definedName>
    <definedName name="_bdm.3E659F5D9B5943DC91D68369B35A4416.edm" localSheetId="4" hidden="1">#REF!</definedName>
    <definedName name="_bdm.3E84A59F7B224145ABB15493D100BF3E.edm" localSheetId="5" hidden="1">#REF!</definedName>
    <definedName name="_bdm.3E84A59F7B224145ABB15493D100BF3E.edm" localSheetId="18" hidden="1">#REF!</definedName>
    <definedName name="_bdm.3E84A59F7B224145ABB15493D100BF3E.edm" localSheetId="19" hidden="1">#REF!</definedName>
    <definedName name="_bdm.3E84A59F7B224145ABB15493D100BF3E.edm" localSheetId="17" hidden="1">#REF!</definedName>
    <definedName name="_bdm.3E84A59F7B224145ABB15493D100BF3E.edm" localSheetId="1" hidden="1">#REF!</definedName>
    <definedName name="_bdm.3E84A59F7B224145ABB15493D100BF3E.edm" localSheetId="4" hidden="1">#REF!</definedName>
    <definedName name="_bdm.3EEC3566FD3047B7BB01FE667A67ACF7.edm" localSheetId="5" hidden="1">#REF!</definedName>
    <definedName name="_bdm.3EEC3566FD3047B7BB01FE667A67ACF7.edm" localSheetId="18" hidden="1">#REF!</definedName>
    <definedName name="_bdm.3EEC3566FD3047B7BB01FE667A67ACF7.edm" localSheetId="19" hidden="1">#REF!</definedName>
    <definedName name="_bdm.3EEC3566FD3047B7BB01FE667A67ACF7.edm" localSheetId="17" hidden="1">#REF!</definedName>
    <definedName name="_bdm.3EEC3566FD3047B7BB01FE667A67ACF7.edm" localSheetId="1" hidden="1">#REF!</definedName>
    <definedName name="_bdm.3EEC3566FD3047B7BB01FE667A67ACF7.edm" localSheetId="4" hidden="1">#REF!</definedName>
    <definedName name="_bdm.3F08C378BCB24D1E8C2FFA7E543624EC.edm" localSheetId="5" hidden="1">#REF!</definedName>
    <definedName name="_bdm.3F08C378BCB24D1E8C2FFA7E543624EC.edm" localSheetId="18" hidden="1">#REF!</definedName>
    <definedName name="_bdm.3F08C378BCB24D1E8C2FFA7E543624EC.edm" localSheetId="19" hidden="1">#REF!</definedName>
    <definedName name="_bdm.3F08C378BCB24D1E8C2FFA7E543624EC.edm" localSheetId="17" hidden="1">#REF!</definedName>
    <definedName name="_bdm.3F08C378BCB24D1E8C2FFA7E543624EC.edm" localSheetId="1" hidden="1">#REF!</definedName>
    <definedName name="_bdm.3F08C378BCB24D1E8C2FFA7E543624EC.edm" localSheetId="4" hidden="1">#REF!</definedName>
    <definedName name="_bdm.3F1FA9F7B9D14072AF11DD281C71F1B5.edm" localSheetId="5" hidden="1">#REF!</definedName>
    <definedName name="_bdm.3F1FA9F7B9D14072AF11DD281C71F1B5.edm" localSheetId="18" hidden="1">#REF!</definedName>
    <definedName name="_bdm.3F1FA9F7B9D14072AF11DD281C71F1B5.edm" localSheetId="19" hidden="1">#REF!</definedName>
    <definedName name="_bdm.3F1FA9F7B9D14072AF11DD281C71F1B5.edm" localSheetId="17" hidden="1">#REF!</definedName>
    <definedName name="_bdm.3F1FA9F7B9D14072AF11DD281C71F1B5.edm" localSheetId="1" hidden="1">#REF!</definedName>
    <definedName name="_bdm.3F1FA9F7B9D14072AF11DD281C71F1B5.edm" localSheetId="4" hidden="1">#REF!</definedName>
    <definedName name="_bdm.3F289049E8DE4971AD257A8CD6BF4006.edm" localSheetId="5" hidden="1">#REF!</definedName>
    <definedName name="_bdm.3F289049E8DE4971AD257A8CD6BF4006.edm" localSheetId="18" hidden="1">#REF!</definedName>
    <definedName name="_bdm.3F289049E8DE4971AD257A8CD6BF4006.edm" localSheetId="19" hidden="1">#REF!</definedName>
    <definedName name="_bdm.3F289049E8DE4971AD257A8CD6BF4006.edm" localSheetId="17" hidden="1">#REF!</definedName>
    <definedName name="_bdm.3F289049E8DE4971AD257A8CD6BF4006.edm" localSheetId="1" hidden="1">#REF!</definedName>
    <definedName name="_bdm.3F289049E8DE4971AD257A8CD6BF4006.edm" localSheetId="4" hidden="1">#REF!</definedName>
    <definedName name="_bdm.3F2D994BBAEB4B2A8548CCA6AE312A43.edm" localSheetId="5" hidden="1">#REF!</definedName>
    <definedName name="_bdm.3F2D994BBAEB4B2A8548CCA6AE312A43.edm" localSheetId="18" hidden="1">#REF!</definedName>
    <definedName name="_bdm.3F2D994BBAEB4B2A8548CCA6AE312A43.edm" localSheetId="19" hidden="1">#REF!</definedName>
    <definedName name="_bdm.3F2D994BBAEB4B2A8548CCA6AE312A43.edm" localSheetId="17" hidden="1">#REF!</definedName>
    <definedName name="_bdm.3F2D994BBAEB4B2A8548CCA6AE312A43.edm" localSheetId="1" hidden="1">#REF!</definedName>
    <definedName name="_bdm.3F2D994BBAEB4B2A8548CCA6AE312A43.edm" localSheetId="4" hidden="1">#REF!</definedName>
    <definedName name="_bdm.3F79D729D1EB48A8983DFD085290B24C.edm" localSheetId="5" hidden="1">#REF!</definedName>
    <definedName name="_bdm.3F79D729D1EB48A8983DFD085290B24C.edm" localSheetId="18" hidden="1">#REF!</definedName>
    <definedName name="_bdm.3F79D729D1EB48A8983DFD085290B24C.edm" localSheetId="19" hidden="1">#REF!</definedName>
    <definedName name="_bdm.3F79D729D1EB48A8983DFD085290B24C.edm" localSheetId="17" hidden="1">#REF!</definedName>
    <definedName name="_bdm.3F79D729D1EB48A8983DFD085290B24C.edm" localSheetId="1" hidden="1">#REF!</definedName>
    <definedName name="_bdm.3F79D729D1EB48A8983DFD085290B24C.edm" localSheetId="4" hidden="1">#REF!</definedName>
    <definedName name="_bdm.3F969340ACCA4001965A9F0989668EA0.edm" localSheetId="5" hidden="1">#REF!</definedName>
    <definedName name="_bdm.3F969340ACCA4001965A9F0989668EA0.edm" localSheetId="18" hidden="1">#REF!</definedName>
    <definedName name="_bdm.3F969340ACCA4001965A9F0989668EA0.edm" localSheetId="19" hidden="1">#REF!</definedName>
    <definedName name="_bdm.3F969340ACCA4001965A9F0989668EA0.edm" localSheetId="17" hidden="1">#REF!</definedName>
    <definedName name="_bdm.3F969340ACCA4001965A9F0989668EA0.edm" localSheetId="1" hidden="1">#REF!</definedName>
    <definedName name="_bdm.3F969340ACCA4001965A9F0989668EA0.edm" localSheetId="4" hidden="1">#REF!</definedName>
    <definedName name="_bdm.4043CF3D199C4F56A9C23B2D4065968A.edm" localSheetId="5" hidden="1">#REF!</definedName>
    <definedName name="_bdm.4043CF3D199C4F56A9C23B2D4065968A.edm" localSheetId="18" hidden="1">#REF!</definedName>
    <definedName name="_bdm.4043CF3D199C4F56A9C23B2D4065968A.edm" localSheetId="19" hidden="1">#REF!</definedName>
    <definedName name="_bdm.4043CF3D199C4F56A9C23B2D4065968A.edm" localSheetId="17" hidden="1">#REF!</definedName>
    <definedName name="_bdm.4043CF3D199C4F56A9C23B2D4065968A.edm" localSheetId="1" hidden="1">#REF!</definedName>
    <definedName name="_bdm.4043CF3D199C4F56A9C23B2D4065968A.edm" localSheetId="4" hidden="1">#REF!</definedName>
    <definedName name="_bdm.4091FFE092DE4141B12C296FF548E541.edm" localSheetId="5" hidden="1">#REF!</definedName>
    <definedName name="_bdm.4091FFE092DE4141B12C296FF548E541.edm" localSheetId="18" hidden="1">#REF!</definedName>
    <definedName name="_bdm.4091FFE092DE4141B12C296FF548E541.edm" localSheetId="19" hidden="1">#REF!</definedName>
    <definedName name="_bdm.4091FFE092DE4141B12C296FF548E541.edm" localSheetId="17" hidden="1">#REF!</definedName>
    <definedName name="_bdm.4091FFE092DE4141B12C296FF548E541.edm" localSheetId="1" hidden="1">#REF!</definedName>
    <definedName name="_bdm.4091FFE092DE4141B12C296FF548E541.edm" localSheetId="4" hidden="1">#REF!</definedName>
    <definedName name="_bdm.40B5D12BF4F44E13A19B49F30ECF5B39.edm" localSheetId="5" hidden="1">#REF!</definedName>
    <definedName name="_bdm.40B5D12BF4F44E13A19B49F30ECF5B39.edm" localSheetId="18" hidden="1">#REF!</definedName>
    <definedName name="_bdm.40B5D12BF4F44E13A19B49F30ECF5B39.edm" localSheetId="19" hidden="1">#REF!</definedName>
    <definedName name="_bdm.40B5D12BF4F44E13A19B49F30ECF5B39.edm" localSheetId="17" hidden="1">#REF!</definedName>
    <definedName name="_bdm.40B5D12BF4F44E13A19B49F30ECF5B39.edm" localSheetId="1" hidden="1">#REF!</definedName>
    <definedName name="_bdm.40B5D12BF4F44E13A19B49F30ECF5B39.edm" localSheetId="4" hidden="1">#REF!</definedName>
    <definedName name="_bdm.4156F123AB8644C7BB2CC4A8A0A68BDA.edm" localSheetId="5" hidden="1">#REF!</definedName>
    <definedName name="_bdm.4156F123AB8644C7BB2CC4A8A0A68BDA.edm" localSheetId="18" hidden="1">#REF!</definedName>
    <definedName name="_bdm.4156F123AB8644C7BB2CC4A8A0A68BDA.edm" localSheetId="19" hidden="1">#REF!</definedName>
    <definedName name="_bdm.4156F123AB8644C7BB2CC4A8A0A68BDA.edm" localSheetId="17" hidden="1">#REF!</definedName>
    <definedName name="_bdm.4156F123AB8644C7BB2CC4A8A0A68BDA.edm" localSheetId="1" hidden="1">#REF!</definedName>
    <definedName name="_bdm.4156F123AB8644C7BB2CC4A8A0A68BDA.edm" localSheetId="4" hidden="1">#REF!</definedName>
    <definedName name="_bdm.418B83BF9B654C25800F7DED76B7BD7B.edm" localSheetId="5" hidden="1">#REF!</definedName>
    <definedName name="_bdm.418B83BF9B654C25800F7DED76B7BD7B.edm" localSheetId="18" hidden="1">#REF!</definedName>
    <definedName name="_bdm.418B83BF9B654C25800F7DED76B7BD7B.edm" localSheetId="19" hidden="1">#REF!</definedName>
    <definedName name="_bdm.418B83BF9B654C25800F7DED76B7BD7B.edm" localSheetId="17" hidden="1">#REF!</definedName>
    <definedName name="_bdm.418B83BF9B654C25800F7DED76B7BD7B.edm" localSheetId="1" hidden="1">#REF!</definedName>
    <definedName name="_bdm.418B83BF9B654C25800F7DED76B7BD7B.edm" localSheetId="4" hidden="1">#REF!</definedName>
    <definedName name="_bdm.41DD89773231498788CE9277DE50E56B.edm" localSheetId="5" hidden="1">#REF!</definedName>
    <definedName name="_bdm.41DD89773231498788CE9277DE50E56B.edm" localSheetId="18" hidden="1">#REF!</definedName>
    <definedName name="_bdm.41DD89773231498788CE9277DE50E56B.edm" localSheetId="19" hidden="1">#REF!</definedName>
    <definedName name="_bdm.41DD89773231498788CE9277DE50E56B.edm" localSheetId="17" hidden="1">#REF!</definedName>
    <definedName name="_bdm.41DD89773231498788CE9277DE50E56B.edm" localSheetId="1" hidden="1">#REF!</definedName>
    <definedName name="_bdm.41DD89773231498788CE9277DE50E56B.edm" localSheetId="4" hidden="1">#REF!</definedName>
    <definedName name="_bdm.423C8B0798DC47E8BFAE72474639CF2A.edm" localSheetId="5" hidden="1">#REF!</definedName>
    <definedName name="_bdm.423C8B0798DC47E8BFAE72474639CF2A.edm" localSheetId="18" hidden="1">#REF!</definedName>
    <definedName name="_bdm.423C8B0798DC47E8BFAE72474639CF2A.edm" localSheetId="19" hidden="1">#REF!</definedName>
    <definedName name="_bdm.423C8B0798DC47E8BFAE72474639CF2A.edm" localSheetId="17" hidden="1">#REF!</definedName>
    <definedName name="_bdm.423C8B0798DC47E8BFAE72474639CF2A.edm" localSheetId="1" hidden="1">#REF!</definedName>
    <definedName name="_bdm.423C8B0798DC47E8BFAE72474639CF2A.edm" localSheetId="4" hidden="1">#REF!</definedName>
    <definedName name="_bdm.42442CB9CE3547ECB82EEFC25E56D553.edm" localSheetId="5" hidden="1">#REF!</definedName>
    <definedName name="_bdm.42442CB9CE3547ECB82EEFC25E56D553.edm" localSheetId="18" hidden="1">#REF!</definedName>
    <definedName name="_bdm.42442CB9CE3547ECB82EEFC25E56D553.edm" localSheetId="19" hidden="1">#REF!</definedName>
    <definedName name="_bdm.42442CB9CE3547ECB82EEFC25E56D553.edm" localSheetId="17" hidden="1">#REF!</definedName>
    <definedName name="_bdm.42442CB9CE3547ECB82EEFC25E56D553.edm" localSheetId="1" hidden="1">#REF!</definedName>
    <definedName name="_bdm.42442CB9CE3547ECB82EEFC25E56D553.edm" localSheetId="4" hidden="1">#REF!</definedName>
    <definedName name="_bdm.43AA72A807744484B7A2173EB1AC5213.edm" localSheetId="5" hidden="1">#REF!</definedName>
    <definedName name="_bdm.43AA72A807744484B7A2173EB1AC5213.edm" localSheetId="18" hidden="1">#REF!</definedName>
    <definedName name="_bdm.43AA72A807744484B7A2173EB1AC5213.edm" localSheetId="19" hidden="1">#REF!</definedName>
    <definedName name="_bdm.43AA72A807744484B7A2173EB1AC5213.edm" localSheetId="17" hidden="1">#REF!</definedName>
    <definedName name="_bdm.43AA72A807744484B7A2173EB1AC5213.edm" localSheetId="1" hidden="1">#REF!</definedName>
    <definedName name="_bdm.43AA72A807744484B7A2173EB1AC5213.edm" localSheetId="4" hidden="1">#REF!</definedName>
    <definedName name="_bdm.44205F3B67DC404F8BDF6BF0FD82E8A0.edm" localSheetId="5" hidden="1">#REF!</definedName>
    <definedName name="_bdm.44205F3B67DC404F8BDF6BF0FD82E8A0.edm" localSheetId="18" hidden="1">#REF!</definedName>
    <definedName name="_bdm.44205F3B67DC404F8BDF6BF0FD82E8A0.edm" localSheetId="19" hidden="1">#REF!</definedName>
    <definedName name="_bdm.44205F3B67DC404F8BDF6BF0FD82E8A0.edm" localSheetId="17" hidden="1">#REF!</definedName>
    <definedName name="_bdm.44205F3B67DC404F8BDF6BF0FD82E8A0.edm" localSheetId="1" hidden="1">#REF!</definedName>
    <definedName name="_bdm.44205F3B67DC404F8BDF6BF0FD82E8A0.edm" localSheetId="4" hidden="1">#REF!</definedName>
    <definedName name="_bdm.44E86EA64BC14552BEADAF10C40869D4.edm" localSheetId="5" hidden="1">#REF!</definedName>
    <definedName name="_bdm.44E86EA64BC14552BEADAF10C40869D4.edm" localSheetId="18" hidden="1">#REF!</definedName>
    <definedName name="_bdm.44E86EA64BC14552BEADAF10C40869D4.edm" localSheetId="19" hidden="1">#REF!</definedName>
    <definedName name="_bdm.44E86EA64BC14552BEADAF10C40869D4.edm" localSheetId="17" hidden="1">#REF!</definedName>
    <definedName name="_bdm.44E86EA64BC14552BEADAF10C40869D4.edm" localSheetId="1" hidden="1">#REF!</definedName>
    <definedName name="_bdm.44E86EA64BC14552BEADAF10C40869D4.edm" localSheetId="4" hidden="1">#REF!</definedName>
    <definedName name="_bdm.44F98FE8D2E3493BA68DB3CB7B7B1072.edm" localSheetId="5" hidden="1">#REF!</definedName>
    <definedName name="_bdm.44F98FE8D2E3493BA68DB3CB7B7B1072.edm" localSheetId="18" hidden="1">#REF!</definedName>
    <definedName name="_bdm.44F98FE8D2E3493BA68DB3CB7B7B1072.edm" localSheetId="19" hidden="1">#REF!</definedName>
    <definedName name="_bdm.44F98FE8D2E3493BA68DB3CB7B7B1072.edm" localSheetId="17" hidden="1">#REF!</definedName>
    <definedName name="_bdm.44F98FE8D2E3493BA68DB3CB7B7B1072.edm" localSheetId="1" hidden="1">#REF!</definedName>
    <definedName name="_bdm.44F98FE8D2E3493BA68DB3CB7B7B1072.edm" localSheetId="4" hidden="1">#REF!</definedName>
    <definedName name="_bdm.4582E7A1E14F45CABD151F0D0CF2EC02.edm" localSheetId="5" hidden="1">#REF!</definedName>
    <definedName name="_bdm.4582E7A1E14F45CABD151F0D0CF2EC02.edm" localSheetId="18" hidden="1">#REF!</definedName>
    <definedName name="_bdm.4582E7A1E14F45CABD151F0D0CF2EC02.edm" localSheetId="19" hidden="1">#REF!</definedName>
    <definedName name="_bdm.4582E7A1E14F45CABD151F0D0CF2EC02.edm" localSheetId="17" hidden="1">#REF!</definedName>
    <definedName name="_bdm.4582E7A1E14F45CABD151F0D0CF2EC02.edm" localSheetId="1" hidden="1">#REF!</definedName>
    <definedName name="_bdm.4582E7A1E14F45CABD151F0D0CF2EC02.edm" localSheetId="4" hidden="1">#REF!</definedName>
    <definedName name="_bdm.45BFCF565DE34B72AD5CE6ABB9878BD5.edm" localSheetId="5" hidden="1">#REF!</definedName>
    <definedName name="_bdm.45BFCF565DE34B72AD5CE6ABB9878BD5.edm" localSheetId="18" hidden="1">#REF!</definedName>
    <definedName name="_bdm.45BFCF565DE34B72AD5CE6ABB9878BD5.edm" localSheetId="19" hidden="1">#REF!</definedName>
    <definedName name="_bdm.45BFCF565DE34B72AD5CE6ABB9878BD5.edm" localSheetId="17" hidden="1">#REF!</definedName>
    <definedName name="_bdm.45BFCF565DE34B72AD5CE6ABB9878BD5.edm" localSheetId="1" hidden="1">#REF!</definedName>
    <definedName name="_bdm.45BFCF565DE34B72AD5CE6ABB9878BD5.edm" localSheetId="4" hidden="1">#REF!</definedName>
    <definedName name="_bdm.45C48D1DAA864A649D1E906ED4BED2D0.edm" localSheetId="5" hidden="1">#REF!</definedName>
    <definedName name="_bdm.45C48D1DAA864A649D1E906ED4BED2D0.edm" localSheetId="18" hidden="1">#REF!</definedName>
    <definedName name="_bdm.45C48D1DAA864A649D1E906ED4BED2D0.edm" localSheetId="19" hidden="1">#REF!</definedName>
    <definedName name="_bdm.45C48D1DAA864A649D1E906ED4BED2D0.edm" localSheetId="17" hidden="1">#REF!</definedName>
    <definedName name="_bdm.45C48D1DAA864A649D1E906ED4BED2D0.edm" localSheetId="1" hidden="1">#REF!</definedName>
    <definedName name="_bdm.45C48D1DAA864A649D1E906ED4BED2D0.edm" localSheetId="4" hidden="1">#REF!</definedName>
    <definedName name="_bdm.45CFFB4849C8463F9781D50F03A0CF5F.edm" localSheetId="5" hidden="1">#REF!</definedName>
    <definedName name="_bdm.45CFFB4849C8463F9781D50F03A0CF5F.edm" localSheetId="18" hidden="1">#REF!</definedName>
    <definedName name="_bdm.45CFFB4849C8463F9781D50F03A0CF5F.edm" localSheetId="19" hidden="1">#REF!</definedName>
    <definedName name="_bdm.45CFFB4849C8463F9781D50F03A0CF5F.edm" localSheetId="17" hidden="1">#REF!</definedName>
    <definedName name="_bdm.45CFFB4849C8463F9781D50F03A0CF5F.edm" localSheetId="1" hidden="1">#REF!</definedName>
    <definedName name="_bdm.45CFFB4849C8463F9781D50F03A0CF5F.edm" localSheetId="4" hidden="1">#REF!</definedName>
    <definedName name="_bdm.464B1C4BBEE348BD8E88E9EF74347DD1.edm" localSheetId="5" hidden="1">#REF!</definedName>
    <definedName name="_bdm.464B1C4BBEE348BD8E88E9EF74347DD1.edm" localSheetId="18" hidden="1">#REF!</definedName>
    <definedName name="_bdm.464B1C4BBEE348BD8E88E9EF74347DD1.edm" localSheetId="19" hidden="1">#REF!</definedName>
    <definedName name="_bdm.464B1C4BBEE348BD8E88E9EF74347DD1.edm" localSheetId="17" hidden="1">#REF!</definedName>
    <definedName name="_bdm.464B1C4BBEE348BD8E88E9EF74347DD1.edm" localSheetId="1" hidden="1">#REF!</definedName>
    <definedName name="_bdm.464B1C4BBEE348BD8E88E9EF74347DD1.edm" localSheetId="4" hidden="1">#REF!</definedName>
    <definedName name="_bdm.464BEB1A6B20418EB9984C1AE8A40002.edm" localSheetId="5" hidden="1">#REF!</definedName>
    <definedName name="_bdm.464BEB1A6B20418EB9984C1AE8A40002.edm" localSheetId="18" hidden="1">#REF!</definedName>
    <definedName name="_bdm.464BEB1A6B20418EB9984C1AE8A40002.edm" localSheetId="19" hidden="1">#REF!</definedName>
    <definedName name="_bdm.464BEB1A6B20418EB9984C1AE8A40002.edm" localSheetId="17" hidden="1">#REF!</definedName>
    <definedName name="_bdm.464BEB1A6B20418EB9984C1AE8A40002.edm" localSheetId="1" hidden="1">#REF!</definedName>
    <definedName name="_bdm.464BEB1A6B20418EB9984C1AE8A40002.edm" localSheetId="4" hidden="1">#REF!</definedName>
    <definedName name="_bdm.4667764596AE4FA2ABD757A79A4709F5.edm" localSheetId="5" hidden="1">#REF!</definedName>
    <definedName name="_bdm.4667764596AE4FA2ABD757A79A4709F5.edm" localSheetId="18" hidden="1">#REF!</definedName>
    <definedName name="_bdm.4667764596AE4FA2ABD757A79A4709F5.edm" localSheetId="19" hidden="1">#REF!</definedName>
    <definedName name="_bdm.4667764596AE4FA2ABD757A79A4709F5.edm" localSheetId="17" hidden="1">#REF!</definedName>
    <definedName name="_bdm.4667764596AE4FA2ABD757A79A4709F5.edm" localSheetId="1" hidden="1">#REF!</definedName>
    <definedName name="_bdm.4667764596AE4FA2ABD757A79A4709F5.edm" localSheetId="4" hidden="1">#REF!</definedName>
    <definedName name="_bdm.46831A757EF543EAA672BFAF9E4CCF67.edm" localSheetId="5" hidden="1">#REF!</definedName>
    <definedName name="_bdm.46831A757EF543EAA672BFAF9E4CCF67.edm" localSheetId="18" hidden="1">#REF!</definedName>
    <definedName name="_bdm.46831A757EF543EAA672BFAF9E4CCF67.edm" localSheetId="19" hidden="1">#REF!</definedName>
    <definedName name="_bdm.46831A757EF543EAA672BFAF9E4CCF67.edm" localSheetId="17" hidden="1">#REF!</definedName>
    <definedName name="_bdm.46831A757EF543EAA672BFAF9E4CCF67.edm" localSheetId="1" hidden="1">#REF!</definedName>
    <definedName name="_bdm.46831A757EF543EAA672BFAF9E4CCF67.edm" localSheetId="4" hidden="1">#REF!</definedName>
    <definedName name="_bdm.46A30EB734DF44198FD5A42BB54BEAA1.edm" localSheetId="5" hidden="1">#REF!</definedName>
    <definedName name="_bdm.46A30EB734DF44198FD5A42BB54BEAA1.edm" localSheetId="18" hidden="1">#REF!</definedName>
    <definedName name="_bdm.46A30EB734DF44198FD5A42BB54BEAA1.edm" localSheetId="19" hidden="1">#REF!</definedName>
    <definedName name="_bdm.46A30EB734DF44198FD5A42BB54BEAA1.edm" localSheetId="17" hidden="1">#REF!</definedName>
    <definedName name="_bdm.46A30EB734DF44198FD5A42BB54BEAA1.edm" localSheetId="1" hidden="1">#REF!</definedName>
    <definedName name="_bdm.46A30EB734DF44198FD5A42BB54BEAA1.edm" localSheetId="4" hidden="1">#REF!</definedName>
    <definedName name="_bdm.4728644601924877B45BF6899D5C586D.edm" localSheetId="5" hidden="1">#REF!</definedName>
    <definedName name="_bdm.4728644601924877B45BF6899D5C586D.edm" localSheetId="18" hidden="1">#REF!</definedName>
    <definedName name="_bdm.4728644601924877B45BF6899D5C586D.edm" localSheetId="19" hidden="1">#REF!</definedName>
    <definedName name="_bdm.4728644601924877B45BF6899D5C586D.edm" localSheetId="17" hidden="1">#REF!</definedName>
    <definedName name="_bdm.4728644601924877B45BF6899D5C586D.edm" localSheetId="1" hidden="1">#REF!</definedName>
    <definedName name="_bdm.4728644601924877B45BF6899D5C586D.edm" localSheetId="4" hidden="1">#REF!</definedName>
    <definedName name="_bdm.4741C7080B964505B3A66338E48E00B5.edm" localSheetId="5" hidden="1">#REF!</definedName>
    <definedName name="_bdm.4741C7080B964505B3A66338E48E00B5.edm" localSheetId="18" hidden="1">#REF!</definedName>
    <definedName name="_bdm.4741C7080B964505B3A66338E48E00B5.edm" localSheetId="19" hidden="1">#REF!</definedName>
    <definedName name="_bdm.4741C7080B964505B3A66338E48E00B5.edm" localSheetId="17" hidden="1">#REF!</definedName>
    <definedName name="_bdm.4741C7080B964505B3A66338E48E00B5.edm" localSheetId="1" hidden="1">#REF!</definedName>
    <definedName name="_bdm.4741C7080B964505B3A66338E48E00B5.edm" localSheetId="4" hidden="1">#REF!</definedName>
    <definedName name="_bdm.479991C717074C1BBF6677E31ABFF8E8.edm" localSheetId="5" hidden="1">#REF!</definedName>
    <definedName name="_bdm.479991C717074C1BBF6677E31ABFF8E8.edm" localSheetId="18" hidden="1">#REF!</definedName>
    <definedName name="_bdm.479991C717074C1BBF6677E31ABFF8E8.edm" localSheetId="19" hidden="1">#REF!</definedName>
    <definedName name="_bdm.479991C717074C1BBF6677E31ABFF8E8.edm" localSheetId="17" hidden="1">#REF!</definedName>
    <definedName name="_bdm.479991C717074C1BBF6677E31ABFF8E8.edm" localSheetId="1" hidden="1">#REF!</definedName>
    <definedName name="_bdm.479991C717074C1BBF6677E31ABFF8E8.edm" localSheetId="4" hidden="1">#REF!</definedName>
    <definedName name="_bdm.47B944379B33400BBE8A957B7E48F33C.edm" localSheetId="5" hidden="1">#REF!</definedName>
    <definedName name="_bdm.47B944379B33400BBE8A957B7E48F33C.edm" localSheetId="18" hidden="1">#REF!</definedName>
    <definedName name="_bdm.47B944379B33400BBE8A957B7E48F33C.edm" localSheetId="19" hidden="1">#REF!</definedName>
    <definedName name="_bdm.47B944379B33400BBE8A957B7E48F33C.edm" localSheetId="17" hidden="1">#REF!</definedName>
    <definedName name="_bdm.47B944379B33400BBE8A957B7E48F33C.edm" localSheetId="1" hidden="1">#REF!</definedName>
    <definedName name="_bdm.47B944379B33400BBE8A957B7E48F33C.edm" localSheetId="4" hidden="1">#REF!</definedName>
    <definedName name="_bdm.47C14D442CC8413181C8B34D34B6B035.edm" localSheetId="5" hidden="1">#REF!</definedName>
    <definedName name="_bdm.47C14D442CC8413181C8B34D34B6B035.edm" localSheetId="18" hidden="1">#REF!</definedName>
    <definedName name="_bdm.47C14D442CC8413181C8B34D34B6B035.edm" localSheetId="19" hidden="1">#REF!</definedName>
    <definedName name="_bdm.47C14D442CC8413181C8B34D34B6B035.edm" localSheetId="17" hidden="1">#REF!</definedName>
    <definedName name="_bdm.47C14D442CC8413181C8B34D34B6B035.edm" localSheetId="1" hidden="1">#REF!</definedName>
    <definedName name="_bdm.47C14D442CC8413181C8B34D34B6B035.edm" localSheetId="4" hidden="1">#REF!</definedName>
    <definedName name="_bdm.47FB0FA54DB24FC2BCCBC9F4DADFB579.edm" localSheetId="5" hidden="1">#REF!</definedName>
    <definedName name="_bdm.47FB0FA54DB24FC2BCCBC9F4DADFB579.edm" localSheetId="18" hidden="1">#REF!</definedName>
    <definedName name="_bdm.47FB0FA54DB24FC2BCCBC9F4DADFB579.edm" localSheetId="19" hidden="1">#REF!</definedName>
    <definedName name="_bdm.47FB0FA54DB24FC2BCCBC9F4DADFB579.edm" localSheetId="17" hidden="1">#REF!</definedName>
    <definedName name="_bdm.47FB0FA54DB24FC2BCCBC9F4DADFB579.edm" localSheetId="1" hidden="1">#REF!</definedName>
    <definedName name="_bdm.47FB0FA54DB24FC2BCCBC9F4DADFB579.edm" localSheetId="4" hidden="1">#REF!</definedName>
    <definedName name="_bdm.482DA724C29D4B95AD5EFB7F414A15D9.edm" localSheetId="5" hidden="1">#REF!</definedName>
    <definedName name="_bdm.482DA724C29D4B95AD5EFB7F414A15D9.edm" localSheetId="18" hidden="1">#REF!</definedName>
    <definedName name="_bdm.482DA724C29D4B95AD5EFB7F414A15D9.edm" localSheetId="19" hidden="1">#REF!</definedName>
    <definedName name="_bdm.482DA724C29D4B95AD5EFB7F414A15D9.edm" localSheetId="17" hidden="1">#REF!</definedName>
    <definedName name="_bdm.482DA724C29D4B95AD5EFB7F414A15D9.edm" localSheetId="1" hidden="1">#REF!</definedName>
    <definedName name="_bdm.482DA724C29D4B95AD5EFB7F414A15D9.edm" localSheetId="4" hidden="1">#REF!</definedName>
    <definedName name="_bdm.48E0773EA105485B923613C1D0006FD6.edm" localSheetId="5" hidden="1">#REF!</definedName>
    <definedName name="_bdm.48E0773EA105485B923613C1D0006FD6.edm" localSheetId="18" hidden="1">#REF!</definedName>
    <definedName name="_bdm.48E0773EA105485B923613C1D0006FD6.edm" localSheetId="19" hidden="1">#REF!</definedName>
    <definedName name="_bdm.48E0773EA105485B923613C1D0006FD6.edm" localSheetId="17" hidden="1">#REF!</definedName>
    <definedName name="_bdm.48E0773EA105485B923613C1D0006FD6.edm" localSheetId="1" hidden="1">#REF!</definedName>
    <definedName name="_bdm.48E0773EA105485B923613C1D0006FD6.edm" localSheetId="4" hidden="1">#REF!</definedName>
    <definedName name="_bdm.48F930047F7C4BCC97D35054B6E2E941.edm" localSheetId="5" hidden="1">#REF!</definedName>
    <definedName name="_bdm.48F930047F7C4BCC97D35054B6E2E941.edm" localSheetId="18" hidden="1">#REF!</definedName>
    <definedName name="_bdm.48F930047F7C4BCC97D35054B6E2E941.edm" localSheetId="19" hidden="1">#REF!</definedName>
    <definedName name="_bdm.48F930047F7C4BCC97D35054B6E2E941.edm" localSheetId="17" hidden="1">#REF!</definedName>
    <definedName name="_bdm.48F930047F7C4BCC97D35054B6E2E941.edm" localSheetId="1" hidden="1">#REF!</definedName>
    <definedName name="_bdm.48F930047F7C4BCC97D35054B6E2E941.edm" localSheetId="4" hidden="1">#REF!</definedName>
    <definedName name="_bdm.494C8AFED09C40229246CCD8949EF3EF.edm" localSheetId="5" hidden="1">#REF!</definedName>
    <definedName name="_bdm.494C8AFED09C40229246CCD8949EF3EF.edm" localSheetId="18" hidden="1">#REF!</definedName>
    <definedName name="_bdm.494C8AFED09C40229246CCD8949EF3EF.edm" localSheetId="19" hidden="1">#REF!</definedName>
    <definedName name="_bdm.494C8AFED09C40229246CCD8949EF3EF.edm" localSheetId="17" hidden="1">#REF!</definedName>
    <definedName name="_bdm.494C8AFED09C40229246CCD8949EF3EF.edm" localSheetId="1" hidden="1">#REF!</definedName>
    <definedName name="_bdm.494C8AFED09C40229246CCD8949EF3EF.edm" localSheetId="4" hidden="1">#REF!</definedName>
    <definedName name="_bdm.495B597887994FA79C4AFF3CB9FD7D53.edm" localSheetId="5" hidden="1">#REF!</definedName>
    <definedName name="_bdm.495B597887994FA79C4AFF3CB9FD7D53.edm" localSheetId="18" hidden="1">#REF!</definedName>
    <definedName name="_bdm.495B597887994FA79C4AFF3CB9FD7D53.edm" localSheetId="19" hidden="1">#REF!</definedName>
    <definedName name="_bdm.495B597887994FA79C4AFF3CB9FD7D53.edm" localSheetId="17" hidden="1">#REF!</definedName>
    <definedName name="_bdm.495B597887994FA79C4AFF3CB9FD7D53.edm" localSheetId="1" hidden="1">#REF!</definedName>
    <definedName name="_bdm.495B597887994FA79C4AFF3CB9FD7D53.edm" localSheetId="4" hidden="1">#REF!</definedName>
    <definedName name="_bdm.497518B8C726449BB252F39C08C227A1.edm" localSheetId="5" hidden="1">#REF!</definedName>
    <definedName name="_bdm.497518B8C726449BB252F39C08C227A1.edm" localSheetId="18" hidden="1">#REF!</definedName>
    <definedName name="_bdm.497518B8C726449BB252F39C08C227A1.edm" localSheetId="19" hidden="1">#REF!</definedName>
    <definedName name="_bdm.497518B8C726449BB252F39C08C227A1.edm" localSheetId="17" hidden="1">#REF!</definedName>
    <definedName name="_bdm.497518B8C726449BB252F39C08C227A1.edm" localSheetId="1" hidden="1">#REF!</definedName>
    <definedName name="_bdm.497518B8C726449BB252F39C08C227A1.edm" localSheetId="4" hidden="1">#REF!</definedName>
    <definedName name="_bdm.4A155E66E6AB40638A4B78B657545364.edm" localSheetId="5" hidden="1">#REF!</definedName>
    <definedName name="_bdm.4A155E66E6AB40638A4B78B657545364.edm" localSheetId="18" hidden="1">#REF!</definedName>
    <definedName name="_bdm.4A155E66E6AB40638A4B78B657545364.edm" localSheetId="19" hidden="1">#REF!</definedName>
    <definedName name="_bdm.4A155E66E6AB40638A4B78B657545364.edm" localSheetId="17" hidden="1">#REF!</definedName>
    <definedName name="_bdm.4A155E66E6AB40638A4B78B657545364.edm" localSheetId="1" hidden="1">#REF!</definedName>
    <definedName name="_bdm.4A155E66E6AB40638A4B78B657545364.edm" localSheetId="4" hidden="1">#REF!</definedName>
    <definedName name="_bdm.4A4FFB4E9F0446C1A5A1F3A5829EADAB.edm" localSheetId="5" hidden="1">#REF!</definedName>
    <definedName name="_bdm.4A4FFB4E9F0446C1A5A1F3A5829EADAB.edm" localSheetId="18" hidden="1">#REF!</definedName>
    <definedName name="_bdm.4A4FFB4E9F0446C1A5A1F3A5829EADAB.edm" localSheetId="19" hidden="1">#REF!</definedName>
    <definedName name="_bdm.4A4FFB4E9F0446C1A5A1F3A5829EADAB.edm" localSheetId="17" hidden="1">#REF!</definedName>
    <definedName name="_bdm.4A4FFB4E9F0446C1A5A1F3A5829EADAB.edm" localSheetId="1" hidden="1">#REF!</definedName>
    <definedName name="_bdm.4A4FFB4E9F0446C1A5A1F3A5829EADAB.edm" localSheetId="4" hidden="1">#REF!</definedName>
    <definedName name="_bdm.4A52DDFC455C4FF7B79DEB3DD7A84821.edm" localSheetId="5" hidden="1">#REF!</definedName>
    <definedName name="_bdm.4A52DDFC455C4FF7B79DEB3DD7A84821.edm" localSheetId="18" hidden="1">#REF!</definedName>
    <definedName name="_bdm.4A52DDFC455C4FF7B79DEB3DD7A84821.edm" localSheetId="19" hidden="1">#REF!</definedName>
    <definedName name="_bdm.4A52DDFC455C4FF7B79DEB3DD7A84821.edm" localSheetId="17" hidden="1">#REF!</definedName>
    <definedName name="_bdm.4A52DDFC455C4FF7B79DEB3DD7A84821.edm" localSheetId="1" hidden="1">#REF!</definedName>
    <definedName name="_bdm.4A52DDFC455C4FF7B79DEB3DD7A84821.edm" localSheetId="4" hidden="1">#REF!</definedName>
    <definedName name="_bdm.4B24CA2CDD2E444CB233B8755CB3137E.edm" localSheetId="5" hidden="1">#REF!</definedName>
    <definedName name="_bdm.4B24CA2CDD2E444CB233B8755CB3137E.edm" localSheetId="18" hidden="1">#REF!</definedName>
    <definedName name="_bdm.4B24CA2CDD2E444CB233B8755CB3137E.edm" localSheetId="19" hidden="1">#REF!</definedName>
    <definedName name="_bdm.4B24CA2CDD2E444CB233B8755CB3137E.edm" localSheetId="17" hidden="1">#REF!</definedName>
    <definedName name="_bdm.4B24CA2CDD2E444CB233B8755CB3137E.edm" localSheetId="1" hidden="1">#REF!</definedName>
    <definedName name="_bdm.4B24CA2CDD2E444CB233B8755CB3137E.edm" localSheetId="4" hidden="1">#REF!</definedName>
    <definedName name="_bdm.4B66A43A0495472AA2AC0567B8D338A6.edm" localSheetId="5" hidden="1">#REF!</definedName>
    <definedName name="_bdm.4B66A43A0495472AA2AC0567B8D338A6.edm" localSheetId="18" hidden="1">#REF!</definedName>
    <definedName name="_bdm.4B66A43A0495472AA2AC0567B8D338A6.edm" localSheetId="19" hidden="1">#REF!</definedName>
    <definedName name="_bdm.4B66A43A0495472AA2AC0567B8D338A6.edm" localSheetId="17" hidden="1">#REF!</definedName>
    <definedName name="_bdm.4B66A43A0495472AA2AC0567B8D338A6.edm" localSheetId="1" hidden="1">#REF!</definedName>
    <definedName name="_bdm.4B66A43A0495472AA2AC0567B8D338A6.edm" localSheetId="4" hidden="1">#REF!</definedName>
    <definedName name="_bdm.4BACA1E1A6294D94B15E2A22A0FCF385.edm" localSheetId="5" hidden="1">#REF!</definedName>
    <definedName name="_bdm.4BACA1E1A6294D94B15E2A22A0FCF385.edm" localSheetId="18" hidden="1">#REF!</definedName>
    <definedName name="_bdm.4BACA1E1A6294D94B15E2A22A0FCF385.edm" localSheetId="19" hidden="1">#REF!</definedName>
    <definedName name="_bdm.4BACA1E1A6294D94B15E2A22A0FCF385.edm" localSheetId="17" hidden="1">#REF!</definedName>
    <definedName name="_bdm.4BACA1E1A6294D94B15E2A22A0FCF385.edm" localSheetId="1" hidden="1">#REF!</definedName>
    <definedName name="_bdm.4BACA1E1A6294D94B15E2A22A0FCF385.edm" localSheetId="4" hidden="1">#REF!</definedName>
    <definedName name="_bdm.4BC34A4099BC42289E20E2231F78D1E5.edm" localSheetId="5" hidden="1">#REF!</definedName>
    <definedName name="_bdm.4BC34A4099BC42289E20E2231F78D1E5.edm" localSheetId="18" hidden="1">#REF!</definedName>
    <definedName name="_bdm.4BC34A4099BC42289E20E2231F78D1E5.edm" localSheetId="19" hidden="1">#REF!</definedName>
    <definedName name="_bdm.4BC34A4099BC42289E20E2231F78D1E5.edm" localSheetId="17" hidden="1">#REF!</definedName>
    <definedName name="_bdm.4BC34A4099BC42289E20E2231F78D1E5.edm" localSheetId="1" hidden="1">#REF!</definedName>
    <definedName name="_bdm.4BC34A4099BC42289E20E2231F78D1E5.edm" localSheetId="4" hidden="1">#REF!</definedName>
    <definedName name="_bdm.4BF5729335E247738A346DA113D6B560.edm" localSheetId="5" hidden="1">#REF!</definedName>
    <definedName name="_bdm.4BF5729335E247738A346DA113D6B560.edm" localSheetId="18" hidden="1">#REF!</definedName>
    <definedName name="_bdm.4BF5729335E247738A346DA113D6B560.edm" localSheetId="19" hidden="1">#REF!</definedName>
    <definedName name="_bdm.4BF5729335E247738A346DA113D6B560.edm" localSheetId="17" hidden="1">#REF!</definedName>
    <definedName name="_bdm.4BF5729335E247738A346DA113D6B560.edm" localSheetId="1" hidden="1">#REF!</definedName>
    <definedName name="_bdm.4BF5729335E247738A346DA113D6B560.edm" localSheetId="4" hidden="1">#REF!</definedName>
    <definedName name="_bdm.4C8CBAA143A1476596C9DA65E832FE3A.edm" localSheetId="5" hidden="1">#REF!</definedName>
    <definedName name="_bdm.4C8CBAA143A1476596C9DA65E832FE3A.edm" localSheetId="18" hidden="1">#REF!</definedName>
    <definedName name="_bdm.4C8CBAA143A1476596C9DA65E832FE3A.edm" localSheetId="19" hidden="1">#REF!</definedName>
    <definedName name="_bdm.4C8CBAA143A1476596C9DA65E832FE3A.edm" localSheetId="17" hidden="1">#REF!</definedName>
    <definedName name="_bdm.4C8CBAA143A1476596C9DA65E832FE3A.edm" localSheetId="1" hidden="1">#REF!</definedName>
    <definedName name="_bdm.4C8CBAA143A1476596C9DA65E832FE3A.edm" localSheetId="4" hidden="1">#REF!</definedName>
    <definedName name="_bdm.4CBAB1E2149C48CAB8D336331BA547D9.edm" localSheetId="5" hidden="1">#REF!</definedName>
    <definedName name="_bdm.4CBAB1E2149C48CAB8D336331BA547D9.edm" localSheetId="18" hidden="1">#REF!</definedName>
    <definedName name="_bdm.4CBAB1E2149C48CAB8D336331BA547D9.edm" localSheetId="19" hidden="1">#REF!</definedName>
    <definedName name="_bdm.4CBAB1E2149C48CAB8D336331BA547D9.edm" localSheetId="17" hidden="1">#REF!</definedName>
    <definedName name="_bdm.4CBAB1E2149C48CAB8D336331BA547D9.edm" localSheetId="1" hidden="1">#REF!</definedName>
    <definedName name="_bdm.4CBAB1E2149C48CAB8D336331BA547D9.edm" localSheetId="4" hidden="1">#REF!</definedName>
    <definedName name="_bdm.4CF09E69AA084DC4AEDDCCFC2E228E46.edm" localSheetId="5" hidden="1">#REF!</definedName>
    <definedName name="_bdm.4CF09E69AA084DC4AEDDCCFC2E228E46.edm" localSheetId="18" hidden="1">#REF!</definedName>
    <definedName name="_bdm.4CF09E69AA084DC4AEDDCCFC2E228E46.edm" localSheetId="19" hidden="1">#REF!</definedName>
    <definedName name="_bdm.4CF09E69AA084DC4AEDDCCFC2E228E46.edm" localSheetId="17" hidden="1">#REF!</definedName>
    <definedName name="_bdm.4CF09E69AA084DC4AEDDCCFC2E228E46.edm" localSheetId="1" hidden="1">#REF!</definedName>
    <definedName name="_bdm.4CF09E69AA084DC4AEDDCCFC2E228E46.edm" localSheetId="4" hidden="1">#REF!</definedName>
    <definedName name="_bdm.4D266A33AFFB447DA5AD8AE7727A5EDE.edm" localSheetId="5" hidden="1">#REF!</definedName>
    <definedName name="_bdm.4D266A33AFFB447DA5AD8AE7727A5EDE.edm" localSheetId="18" hidden="1">#REF!</definedName>
    <definedName name="_bdm.4D266A33AFFB447DA5AD8AE7727A5EDE.edm" localSheetId="19" hidden="1">#REF!</definedName>
    <definedName name="_bdm.4D266A33AFFB447DA5AD8AE7727A5EDE.edm" localSheetId="17" hidden="1">#REF!</definedName>
    <definedName name="_bdm.4D266A33AFFB447DA5AD8AE7727A5EDE.edm" localSheetId="1" hidden="1">#REF!</definedName>
    <definedName name="_bdm.4D266A33AFFB447DA5AD8AE7727A5EDE.edm" localSheetId="4" hidden="1">#REF!</definedName>
    <definedName name="_bdm.4D79DB9651DC4B2AAF20AE3CA0966729.edm" localSheetId="5" hidden="1">#REF!</definedName>
    <definedName name="_bdm.4D79DB9651DC4B2AAF20AE3CA0966729.edm" localSheetId="18" hidden="1">#REF!</definedName>
    <definedName name="_bdm.4D79DB9651DC4B2AAF20AE3CA0966729.edm" localSheetId="19" hidden="1">#REF!</definedName>
    <definedName name="_bdm.4D79DB9651DC4B2AAF20AE3CA0966729.edm" localSheetId="17" hidden="1">#REF!</definedName>
    <definedName name="_bdm.4D79DB9651DC4B2AAF20AE3CA0966729.edm" localSheetId="1" hidden="1">#REF!</definedName>
    <definedName name="_bdm.4D79DB9651DC4B2AAF20AE3CA0966729.edm" localSheetId="4" hidden="1">#REF!</definedName>
    <definedName name="_bdm.4D823845B2BE4E56ACE2A4613AC2E0E3.edm" localSheetId="5" hidden="1">#REF!</definedName>
    <definedName name="_bdm.4D823845B2BE4E56ACE2A4613AC2E0E3.edm" localSheetId="18" hidden="1">#REF!</definedName>
    <definedName name="_bdm.4D823845B2BE4E56ACE2A4613AC2E0E3.edm" localSheetId="19" hidden="1">#REF!</definedName>
    <definedName name="_bdm.4D823845B2BE4E56ACE2A4613AC2E0E3.edm" localSheetId="17" hidden="1">#REF!</definedName>
    <definedName name="_bdm.4D823845B2BE4E56ACE2A4613AC2E0E3.edm" localSheetId="1" hidden="1">#REF!</definedName>
    <definedName name="_bdm.4D823845B2BE4E56ACE2A4613AC2E0E3.edm" localSheetId="4" hidden="1">#REF!</definedName>
    <definedName name="_bdm.4E073E0603284D0F89255ADFF20E5D84.edm" localSheetId="5" hidden="1">#REF!</definedName>
    <definedName name="_bdm.4E073E0603284D0F89255ADFF20E5D84.edm" localSheetId="18" hidden="1">#REF!</definedName>
    <definedName name="_bdm.4E073E0603284D0F89255ADFF20E5D84.edm" localSheetId="19" hidden="1">#REF!</definedName>
    <definedName name="_bdm.4E073E0603284D0F89255ADFF20E5D84.edm" localSheetId="17" hidden="1">#REF!</definedName>
    <definedName name="_bdm.4E073E0603284D0F89255ADFF20E5D84.edm" localSheetId="1" hidden="1">#REF!</definedName>
    <definedName name="_bdm.4E073E0603284D0F89255ADFF20E5D84.edm" localSheetId="4" hidden="1">#REF!</definedName>
    <definedName name="_bdm.4E68394DBA04439894B4D7C842B6A3F5.edm" localSheetId="5" hidden="1">#REF!</definedName>
    <definedName name="_bdm.4E68394DBA04439894B4D7C842B6A3F5.edm" localSheetId="18" hidden="1">#REF!</definedName>
    <definedName name="_bdm.4E68394DBA04439894B4D7C842B6A3F5.edm" localSheetId="19" hidden="1">#REF!</definedName>
    <definedName name="_bdm.4E68394DBA04439894B4D7C842B6A3F5.edm" localSheetId="17" hidden="1">#REF!</definedName>
    <definedName name="_bdm.4E68394DBA04439894B4D7C842B6A3F5.edm" localSheetId="1" hidden="1">#REF!</definedName>
    <definedName name="_bdm.4E68394DBA04439894B4D7C842B6A3F5.edm" localSheetId="4" hidden="1">#REF!</definedName>
    <definedName name="_bdm.4E8DDFDBC0BB42D7A9E8755617358B48.edm" localSheetId="5" hidden="1">#REF!</definedName>
    <definedName name="_bdm.4E8DDFDBC0BB42D7A9E8755617358B48.edm" localSheetId="18" hidden="1">#REF!</definedName>
    <definedName name="_bdm.4E8DDFDBC0BB42D7A9E8755617358B48.edm" localSheetId="19" hidden="1">#REF!</definedName>
    <definedName name="_bdm.4E8DDFDBC0BB42D7A9E8755617358B48.edm" localSheetId="17" hidden="1">#REF!</definedName>
    <definedName name="_bdm.4E8DDFDBC0BB42D7A9E8755617358B48.edm" localSheetId="1" hidden="1">#REF!</definedName>
    <definedName name="_bdm.4E8DDFDBC0BB42D7A9E8755617358B48.edm" localSheetId="4" hidden="1">#REF!</definedName>
    <definedName name="_bdm.4E93DA6B46D24A4892A57FFB5215B017.edm" localSheetId="5" hidden="1">#REF!</definedName>
    <definedName name="_bdm.4E93DA6B46D24A4892A57FFB5215B017.edm" localSheetId="18" hidden="1">#REF!</definedName>
    <definedName name="_bdm.4E93DA6B46D24A4892A57FFB5215B017.edm" localSheetId="19" hidden="1">#REF!</definedName>
    <definedName name="_bdm.4E93DA6B46D24A4892A57FFB5215B017.edm" localSheetId="17" hidden="1">#REF!</definedName>
    <definedName name="_bdm.4E93DA6B46D24A4892A57FFB5215B017.edm" localSheetId="1" hidden="1">#REF!</definedName>
    <definedName name="_bdm.4E93DA6B46D24A4892A57FFB5215B017.edm" localSheetId="4" hidden="1">#REF!</definedName>
    <definedName name="_bdm.4F4D2DC21F374186AC2042545D01174A.edm" localSheetId="5" hidden="1">#REF!</definedName>
    <definedName name="_bdm.4F4D2DC21F374186AC2042545D01174A.edm" localSheetId="18" hidden="1">#REF!</definedName>
    <definedName name="_bdm.4F4D2DC21F374186AC2042545D01174A.edm" localSheetId="19" hidden="1">#REF!</definedName>
    <definedName name="_bdm.4F4D2DC21F374186AC2042545D01174A.edm" localSheetId="17" hidden="1">#REF!</definedName>
    <definedName name="_bdm.4F4D2DC21F374186AC2042545D01174A.edm" localSheetId="1" hidden="1">#REF!</definedName>
    <definedName name="_bdm.4F4D2DC21F374186AC2042545D01174A.edm" localSheetId="4" hidden="1">#REF!</definedName>
    <definedName name="_bdm.4FB3B67174F644278D8C58BE28B76942.edm" localSheetId="5" hidden="1">#REF!</definedName>
    <definedName name="_bdm.4FB3B67174F644278D8C58BE28B76942.edm" localSheetId="18" hidden="1">#REF!</definedName>
    <definedName name="_bdm.4FB3B67174F644278D8C58BE28B76942.edm" localSheetId="19" hidden="1">#REF!</definedName>
    <definedName name="_bdm.4FB3B67174F644278D8C58BE28B76942.edm" localSheetId="17" hidden="1">#REF!</definedName>
    <definedName name="_bdm.4FB3B67174F644278D8C58BE28B76942.edm" localSheetId="1" hidden="1">#REF!</definedName>
    <definedName name="_bdm.4FB3B67174F644278D8C58BE28B76942.edm" localSheetId="4" hidden="1">#REF!</definedName>
    <definedName name="_bdm.4FCC6A55EE99469E8CC3DC3B304A5854.edm" localSheetId="5" hidden="1">#REF!</definedName>
    <definedName name="_bdm.4FCC6A55EE99469E8CC3DC3B304A5854.edm" localSheetId="18" hidden="1">#REF!</definedName>
    <definedName name="_bdm.4FCC6A55EE99469E8CC3DC3B304A5854.edm" localSheetId="19" hidden="1">#REF!</definedName>
    <definedName name="_bdm.4FCC6A55EE99469E8CC3DC3B304A5854.edm" localSheetId="17" hidden="1">#REF!</definedName>
    <definedName name="_bdm.4FCC6A55EE99469E8CC3DC3B304A5854.edm" localSheetId="1" hidden="1">#REF!</definedName>
    <definedName name="_bdm.4FCC6A55EE99469E8CC3DC3B304A5854.edm" localSheetId="4" hidden="1">#REF!</definedName>
    <definedName name="_bdm.4FF4BE706341403C95A1D5C8515A04FC.edm" localSheetId="5" hidden="1">#REF!</definedName>
    <definedName name="_bdm.4FF4BE706341403C95A1D5C8515A04FC.edm" localSheetId="18" hidden="1">#REF!</definedName>
    <definedName name="_bdm.4FF4BE706341403C95A1D5C8515A04FC.edm" localSheetId="19" hidden="1">#REF!</definedName>
    <definedName name="_bdm.4FF4BE706341403C95A1D5C8515A04FC.edm" localSheetId="17" hidden="1">#REF!</definedName>
    <definedName name="_bdm.4FF4BE706341403C95A1D5C8515A04FC.edm" localSheetId="1" hidden="1">#REF!</definedName>
    <definedName name="_bdm.4FF4BE706341403C95A1D5C8515A04FC.edm" localSheetId="4" hidden="1">#REF!</definedName>
    <definedName name="_bdm.4FF670EE7F61465C991D9517478498D0.edm" localSheetId="5" hidden="1">#REF!</definedName>
    <definedName name="_bdm.4FF670EE7F61465C991D9517478498D0.edm" localSheetId="18" hidden="1">#REF!</definedName>
    <definedName name="_bdm.4FF670EE7F61465C991D9517478498D0.edm" localSheetId="19" hidden="1">#REF!</definedName>
    <definedName name="_bdm.4FF670EE7F61465C991D9517478498D0.edm" localSheetId="17" hidden="1">#REF!</definedName>
    <definedName name="_bdm.4FF670EE7F61465C991D9517478498D0.edm" localSheetId="1" hidden="1">#REF!</definedName>
    <definedName name="_bdm.4FF670EE7F61465C991D9517478498D0.edm" localSheetId="4" hidden="1">#REF!</definedName>
    <definedName name="_bdm.5003BBB5CAE04380AE896EAAD7D5966C.edm" localSheetId="5" hidden="1">#REF!</definedName>
    <definedName name="_bdm.5003BBB5CAE04380AE896EAAD7D5966C.edm" localSheetId="18" hidden="1">#REF!</definedName>
    <definedName name="_bdm.5003BBB5CAE04380AE896EAAD7D5966C.edm" localSheetId="19" hidden="1">#REF!</definedName>
    <definedName name="_bdm.5003BBB5CAE04380AE896EAAD7D5966C.edm" localSheetId="17" hidden="1">#REF!</definedName>
    <definedName name="_bdm.5003BBB5CAE04380AE896EAAD7D5966C.edm" localSheetId="1" hidden="1">#REF!</definedName>
    <definedName name="_bdm.5003BBB5CAE04380AE896EAAD7D5966C.edm" localSheetId="4" hidden="1">#REF!</definedName>
    <definedName name="_bdm.5037DAE2FB664F54AB2C3B91B8E48F0B.edm" localSheetId="5" hidden="1">#REF!</definedName>
    <definedName name="_bdm.5037DAE2FB664F54AB2C3B91B8E48F0B.edm" localSheetId="18" hidden="1">#REF!</definedName>
    <definedName name="_bdm.5037DAE2FB664F54AB2C3B91B8E48F0B.edm" localSheetId="19" hidden="1">#REF!</definedName>
    <definedName name="_bdm.5037DAE2FB664F54AB2C3B91B8E48F0B.edm" localSheetId="17" hidden="1">#REF!</definedName>
    <definedName name="_bdm.5037DAE2FB664F54AB2C3B91B8E48F0B.edm" localSheetId="1" hidden="1">#REF!</definedName>
    <definedName name="_bdm.5037DAE2FB664F54AB2C3B91B8E48F0B.edm" localSheetId="4" hidden="1">#REF!</definedName>
    <definedName name="_bdm.505F2A23357B432399D2F6364080197D.edm" localSheetId="5" hidden="1">#REF!</definedName>
    <definedName name="_bdm.505F2A23357B432399D2F6364080197D.edm" localSheetId="18" hidden="1">#REF!</definedName>
    <definedName name="_bdm.505F2A23357B432399D2F6364080197D.edm" localSheetId="19" hidden="1">#REF!</definedName>
    <definedName name="_bdm.505F2A23357B432399D2F6364080197D.edm" localSheetId="17" hidden="1">#REF!</definedName>
    <definedName name="_bdm.505F2A23357B432399D2F6364080197D.edm" localSheetId="1" hidden="1">#REF!</definedName>
    <definedName name="_bdm.505F2A23357B432399D2F6364080197D.edm" localSheetId="4" hidden="1">#REF!</definedName>
    <definedName name="_bdm.508AC976633B4954B7B6D767D3DCC37A.edm" localSheetId="5" hidden="1">#REF!</definedName>
    <definedName name="_bdm.508AC976633B4954B7B6D767D3DCC37A.edm" localSheetId="18" hidden="1">#REF!</definedName>
    <definedName name="_bdm.508AC976633B4954B7B6D767D3DCC37A.edm" localSheetId="19" hidden="1">#REF!</definedName>
    <definedName name="_bdm.508AC976633B4954B7B6D767D3DCC37A.edm" localSheetId="17" hidden="1">#REF!</definedName>
    <definedName name="_bdm.508AC976633B4954B7B6D767D3DCC37A.edm" localSheetId="1" hidden="1">#REF!</definedName>
    <definedName name="_bdm.508AC976633B4954B7B6D767D3DCC37A.edm" localSheetId="4" hidden="1">#REF!</definedName>
    <definedName name="_bdm.50B1F82191ED47F9BDA11B457ED69E9E.edm" localSheetId="5" hidden="1">#REF!</definedName>
    <definedName name="_bdm.50B1F82191ED47F9BDA11B457ED69E9E.edm" localSheetId="18" hidden="1">#REF!</definedName>
    <definedName name="_bdm.50B1F82191ED47F9BDA11B457ED69E9E.edm" localSheetId="19" hidden="1">#REF!</definedName>
    <definedName name="_bdm.50B1F82191ED47F9BDA11B457ED69E9E.edm" localSheetId="17" hidden="1">#REF!</definedName>
    <definedName name="_bdm.50B1F82191ED47F9BDA11B457ED69E9E.edm" localSheetId="1" hidden="1">#REF!</definedName>
    <definedName name="_bdm.50B1F82191ED47F9BDA11B457ED69E9E.edm" localSheetId="4" hidden="1">#REF!</definedName>
    <definedName name="_bdm.50FFCA040A2441A2A92F59583893CB43.edm" localSheetId="5" hidden="1">#REF!</definedName>
    <definedName name="_bdm.50FFCA040A2441A2A92F59583893CB43.edm" localSheetId="18" hidden="1">#REF!</definedName>
    <definedName name="_bdm.50FFCA040A2441A2A92F59583893CB43.edm" localSheetId="19" hidden="1">#REF!</definedName>
    <definedName name="_bdm.50FFCA040A2441A2A92F59583893CB43.edm" localSheetId="17" hidden="1">#REF!</definedName>
    <definedName name="_bdm.50FFCA040A2441A2A92F59583893CB43.edm" localSheetId="1" hidden="1">#REF!</definedName>
    <definedName name="_bdm.50FFCA040A2441A2A92F59583893CB43.edm" localSheetId="4" hidden="1">#REF!</definedName>
    <definedName name="_bdm.511F992529F944629223158F368B1004.edm" localSheetId="5" hidden="1">#REF!</definedName>
    <definedName name="_bdm.511F992529F944629223158F368B1004.edm" localSheetId="18" hidden="1">#REF!</definedName>
    <definedName name="_bdm.511F992529F944629223158F368B1004.edm" localSheetId="19" hidden="1">#REF!</definedName>
    <definedName name="_bdm.511F992529F944629223158F368B1004.edm" localSheetId="17" hidden="1">#REF!</definedName>
    <definedName name="_bdm.511F992529F944629223158F368B1004.edm" localSheetId="1" hidden="1">#REF!</definedName>
    <definedName name="_bdm.511F992529F944629223158F368B1004.edm" localSheetId="4" hidden="1">#REF!</definedName>
    <definedName name="_bdm.5239C4C5F94B44BEA06F832ED164BDF8.edm" localSheetId="5" hidden="1">#REF!</definedName>
    <definedName name="_bdm.5239C4C5F94B44BEA06F832ED164BDF8.edm" localSheetId="18" hidden="1">#REF!</definedName>
    <definedName name="_bdm.5239C4C5F94B44BEA06F832ED164BDF8.edm" localSheetId="19" hidden="1">#REF!</definedName>
    <definedName name="_bdm.5239C4C5F94B44BEA06F832ED164BDF8.edm" localSheetId="17" hidden="1">#REF!</definedName>
    <definedName name="_bdm.5239C4C5F94B44BEA06F832ED164BDF8.edm" localSheetId="1" hidden="1">#REF!</definedName>
    <definedName name="_bdm.5239C4C5F94B44BEA06F832ED164BDF8.edm" localSheetId="4" hidden="1">#REF!</definedName>
    <definedName name="_bdm.524191B051C04A8295791F9312F15E2C.edm" localSheetId="5" hidden="1">#REF!</definedName>
    <definedName name="_bdm.524191B051C04A8295791F9312F15E2C.edm" localSheetId="18" hidden="1">#REF!</definedName>
    <definedName name="_bdm.524191B051C04A8295791F9312F15E2C.edm" localSheetId="19" hidden="1">#REF!</definedName>
    <definedName name="_bdm.524191B051C04A8295791F9312F15E2C.edm" localSheetId="17" hidden="1">#REF!</definedName>
    <definedName name="_bdm.524191B051C04A8295791F9312F15E2C.edm" localSheetId="1" hidden="1">#REF!</definedName>
    <definedName name="_bdm.524191B051C04A8295791F9312F15E2C.edm" localSheetId="4" hidden="1">#REF!</definedName>
    <definedName name="_bdm.5273F38605B64388ABA33ADD2CE28BBB.edm" localSheetId="5" hidden="1">#REF!</definedName>
    <definedName name="_bdm.5273F38605B64388ABA33ADD2CE28BBB.edm" localSheetId="18" hidden="1">#REF!</definedName>
    <definedName name="_bdm.5273F38605B64388ABA33ADD2CE28BBB.edm" localSheetId="19" hidden="1">#REF!</definedName>
    <definedName name="_bdm.5273F38605B64388ABA33ADD2CE28BBB.edm" localSheetId="17" hidden="1">#REF!</definedName>
    <definedName name="_bdm.5273F38605B64388ABA33ADD2CE28BBB.edm" localSheetId="1" hidden="1">#REF!</definedName>
    <definedName name="_bdm.5273F38605B64388ABA33ADD2CE28BBB.edm" localSheetId="4" hidden="1">#REF!</definedName>
    <definedName name="_bdm.52AB2393DC984186B5889C5AC8963C6C.edm" localSheetId="5" hidden="1">#REF!</definedName>
    <definedName name="_bdm.52AB2393DC984186B5889C5AC8963C6C.edm" localSheetId="18" hidden="1">#REF!</definedName>
    <definedName name="_bdm.52AB2393DC984186B5889C5AC8963C6C.edm" localSheetId="19" hidden="1">#REF!</definedName>
    <definedName name="_bdm.52AB2393DC984186B5889C5AC8963C6C.edm" localSheetId="17" hidden="1">#REF!</definedName>
    <definedName name="_bdm.52AB2393DC984186B5889C5AC8963C6C.edm" localSheetId="1" hidden="1">#REF!</definedName>
    <definedName name="_bdm.52AB2393DC984186B5889C5AC8963C6C.edm" localSheetId="4" hidden="1">#REF!</definedName>
    <definedName name="_bdm.52C51207902C4BB89B21911258859472.edm" localSheetId="5" hidden="1">#REF!</definedName>
    <definedName name="_bdm.52C51207902C4BB89B21911258859472.edm" localSheetId="18" hidden="1">#REF!</definedName>
    <definedName name="_bdm.52C51207902C4BB89B21911258859472.edm" localSheetId="19" hidden="1">#REF!</definedName>
    <definedName name="_bdm.52C51207902C4BB89B21911258859472.edm" localSheetId="17" hidden="1">#REF!</definedName>
    <definedName name="_bdm.52C51207902C4BB89B21911258859472.edm" localSheetId="1" hidden="1">#REF!</definedName>
    <definedName name="_bdm.52C51207902C4BB89B21911258859472.edm" localSheetId="4" hidden="1">#REF!</definedName>
    <definedName name="_bdm.530FA36E6240447F8522828CD23253AB.edm" localSheetId="5" hidden="1">#REF!</definedName>
    <definedName name="_bdm.530FA36E6240447F8522828CD23253AB.edm" localSheetId="18" hidden="1">#REF!</definedName>
    <definedName name="_bdm.530FA36E6240447F8522828CD23253AB.edm" localSheetId="19" hidden="1">#REF!</definedName>
    <definedName name="_bdm.530FA36E6240447F8522828CD23253AB.edm" localSheetId="17" hidden="1">#REF!</definedName>
    <definedName name="_bdm.530FA36E6240447F8522828CD23253AB.edm" localSheetId="1" hidden="1">#REF!</definedName>
    <definedName name="_bdm.530FA36E6240447F8522828CD23253AB.edm" localSheetId="4" hidden="1">#REF!</definedName>
    <definedName name="_bdm.538941B1730E48A4A0DC0A6F0BBF1368.edm" localSheetId="5" hidden="1">#REF!</definedName>
    <definedName name="_bdm.538941B1730E48A4A0DC0A6F0BBF1368.edm" localSheetId="18" hidden="1">#REF!</definedName>
    <definedName name="_bdm.538941B1730E48A4A0DC0A6F0BBF1368.edm" localSheetId="19" hidden="1">#REF!</definedName>
    <definedName name="_bdm.538941B1730E48A4A0DC0A6F0BBF1368.edm" localSheetId="17" hidden="1">#REF!</definedName>
    <definedName name="_bdm.538941B1730E48A4A0DC0A6F0BBF1368.edm" localSheetId="1" hidden="1">#REF!</definedName>
    <definedName name="_bdm.538941B1730E48A4A0DC0A6F0BBF1368.edm" localSheetId="4" hidden="1">#REF!</definedName>
    <definedName name="_bdm.53A79829B2F4464EB59708F121510BB0.edm" localSheetId="5" hidden="1">#REF!</definedName>
    <definedName name="_bdm.53A79829B2F4464EB59708F121510BB0.edm" localSheetId="18" hidden="1">#REF!</definedName>
    <definedName name="_bdm.53A79829B2F4464EB59708F121510BB0.edm" localSheetId="19" hidden="1">#REF!</definedName>
    <definedName name="_bdm.53A79829B2F4464EB59708F121510BB0.edm" localSheetId="17" hidden="1">#REF!</definedName>
    <definedName name="_bdm.53A79829B2F4464EB59708F121510BB0.edm" localSheetId="1" hidden="1">#REF!</definedName>
    <definedName name="_bdm.53A79829B2F4464EB59708F121510BB0.edm" localSheetId="4" hidden="1">#REF!</definedName>
    <definedName name="_bdm.53C836573DDF47C4B53D4BBE24EFC725.edm" localSheetId="5" hidden="1">#REF!</definedName>
    <definedName name="_bdm.53C836573DDF47C4B53D4BBE24EFC725.edm" localSheetId="18" hidden="1">#REF!</definedName>
    <definedName name="_bdm.53C836573DDF47C4B53D4BBE24EFC725.edm" localSheetId="19" hidden="1">#REF!</definedName>
    <definedName name="_bdm.53C836573DDF47C4B53D4BBE24EFC725.edm" localSheetId="17" hidden="1">#REF!</definedName>
    <definedName name="_bdm.53C836573DDF47C4B53D4BBE24EFC725.edm" localSheetId="1" hidden="1">#REF!</definedName>
    <definedName name="_bdm.53C836573DDF47C4B53D4BBE24EFC725.edm" localSheetId="4" hidden="1">#REF!</definedName>
    <definedName name="_bdm.5427B4FB714541B695C0C8B536E91B6F.edm" localSheetId="5" hidden="1">#REF!</definedName>
    <definedName name="_bdm.5427B4FB714541B695C0C8B536E91B6F.edm" localSheetId="18" hidden="1">#REF!</definedName>
    <definedName name="_bdm.5427B4FB714541B695C0C8B536E91B6F.edm" localSheetId="19" hidden="1">#REF!</definedName>
    <definedName name="_bdm.5427B4FB714541B695C0C8B536E91B6F.edm" localSheetId="17" hidden="1">#REF!</definedName>
    <definedName name="_bdm.5427B4FB714541B695C0C8B536E91B6F.edm" localSheetId="1" hidden="1">#REF!</definedName>
    <definedName name="_bdm.5427B4FB714541B695C0C8B536E91B6F.edm" localSheetId="4" hidden="1">#REF!</definedName>
    <definedName name="_bdm.547905C4B5814B7DB951771A0BED4A57.edm" localSheetId="5" hidden="1">#REF!</definedName>
    <definedName name="_bdm.547905C4B5814B7DB951771A0BED4A57.edm" localSheetId="18" hidden="1">#REF!</definedName>
    <definedName name="_bdm.547905C4B5814B7DB951771A0BED4A57.edm" localSheetId="19" hidden="1">#REF!</definedName>
    <definedName name="_bdm.547905C4B5814B7DB951771A0BED4A57.edm" localSheetId="17" hidden="1">#REF!</definedName>
    <definedName name="_bdm.547905C4B5814B7DB951771A0BED4A57.edm" localSheetId="1" hidden="1">#REF!</definedName>
    <definedName name="_bdm.547905C4B5814B7DB951771A0BED4A57.edm" localSheetId="4" hidden="1">#REF!</definedName>
    <definedName name="_bdm.54E4196338E540AC910DD1152F645F98.edm" localSheetId="5" hidden="1">#REF!</definedName>
    <definedName name="_bdm.54E4196338E540AC910DD1152F645F98.edm" localSheetId="18" hidden="1">#REF!</definedName>
    <definedName name="_bdm.54E4196338E540AC910DD1152F645F98.edm" localSheetId="19" hidden="1">#REF!</definedName>
    <definedName name="_bdm.54E4196338E540AC910DD1152F645F98.edm" localSheetId="17" hidden="1">#REF!</definedName>
    <definedName name="_bdm.54E4196338E540AC910DD1152F645F98.edm" localSheetId="1" hidden="1">#REF!</definedName>
    <definedName name="_bdm.54E4196338E540AC910DD1152F645F98.edm" localSheetId="4" hidden="1">#REF!</definedName>
    <definedName name="_bdm.54F1493FC46646E1A1B4B6957AAFE10D.edm" localSheetId="5" hidden="1">#REF!</definedName>
    <definedName name="_bdm.54F1493FC46646E1A1B4B6957AAFE10D.edm" localSheetId="18" hidden="1">#REF!</definedName>
    <definedName name="_bdm.54F1493FC46646E1A1B4B6957AAFE10D.edm" localSheetId="19" hidden="1">#REF!</definedName>
    <definedName name="_bdm.54F1493FC46646E1A1B4B6957AAFE10D.edm" localSheetId="17" hidden="1">#REF!</definedName>
    <definedName name="_bdm.54F1493FC46646E1A1B4B6957AAFE10D.edm" localSheetId="1" hidden="1">#REF!</definedName>
    <definedName name="_bdm.54F1493FC46646E1A1B4B6957AAFE10D.edm" localSheetId="4" hidden="1">#REF!</definedName>
    <definedName name="_bdm.5556B013236C471B8C68225559C02F1E.edm" localSheetId="5" hidden="1">#REF!</definedName>
    <definedName name="_bdm.5556B013236C471B8C68225559C02F1E.edm" localSheetId="18" hidden="1">#REF!</definedName>
    <definedName name="_bdm.5556B013236C471B8C68225559C02F1E.edm" localSheetId="19" hidden="1">#REF!</definedName>
    <definedName name="_bdm.5556B013236C471B8C68225559C02F1E.edm" localSheetId="17" hidden="1">#REF!</definedName>
    <definedName name="_bdm.5556B013236C471B8C68225559C02F1E.edm" localSheetId="1" hidden="1">#REF!</definedName>
    <definedName name="_bdm.5556B013236C471B8C68225559C02F1E.edm" localSheetId="4" hidden="1">#REF!</definedName>
    <definedName name="_bdm.559198D4826A4D2D82B63649BEA201B7.edm" localSheetId="5" hidden="1">#REF!</definedName>
    <definedName name="_bdm.559198D4826A4D2D82B63649BEA201B7.edm" localSheetId="18" hidden="1">#REF!</definedName>
    <definedName name="_bdm.559198D4826A4D2D82B63649BEA201B7.edm" localSheetId="19" hidden="1">#REF!</definedName>
    <definedName name="_bdm.559198D4826A4D2D82B63649BEA201B7.edm" localSheetId="17" hidden="1">#REF!</definedName>
    <definedName name="_bdm.559198D4826A4D2D82B63649BEA201B7.edm" localSheetId="1" hidden="1">#REF!</definedName>
    <definedName name="_bdm.559198D4826A4D2D82B63649BEA201B7.edm" localSheetId="4" hidden="1">#REF!</definedName>
    <definedName name="_bdm.55AB11F90F304156985A25CAC90E08BE.edm" localSheetId="5" hidden="1">#REF!</definedName>
    <definedName name="_bdm.55AB11F90F304156985A25CAC90E08BE.edm" localSheetId="18" hidden="1">#REF!</definedName>
    <definedName name="_bdm.55AB11F90F304156985A25CAC90E08BE.edm" localSheetId="19" hidden="1">#REF!</definedName>
    <definedName name="_bdm.55AB11F90F304156985A25CAC90E08BE.edm" localSheetId="17" hidden="1">#REF!</definedName>
    <definedName name="_bdm.55AB11F90F304156985A25CAC90E08BE.edm" localSheetId="1" hidden="1">#REF!</definedName>
    <definedName name="_bdm.55AB11F90F304156985A25CAC90E08BE.edm" localSheetId="4" hidden="1">#REF!</definedName>
    <definedName name="_bdm.55C4F90361F34018BF2EF173CAB4B5C4.edm" localSheetId="5" hidden="1">#REF!</definedName>
    <definedName name="_bdm.55C4F90361F34018BF2EF173CAB4B5C4.edm" localSheetId="18" hidden="1">#REF!</definedName>
    <definedName name="_bdm.55C4F90361F34018BF2EF173CAB4B5C4.edm" localSheetId="19" hidden="1">#REF!</definedName>
    <definedName name="_bdm.55C4F90361F34018BF2EF173CAB4B5C4.edm" localSheetId="17" hidden="1">#REF!</definedName>
    <definedName name="_bdm.55C4F90361F34018BF2EF173CAB4B5C4.edm" localSheetId="1" hidden="1">#REF!</definedName>
    <definedName name="_bdm.55C4F90361F34018BF2EF173CAB4B5C4.edm" localSheetId="4" hidden="1">#REF!</definedName>
    <definedName name="_bdm.561A74F923F64656BA273E6E31B7ED86.edm" localSheetId="5" hidden="1">#REF!</definedName>
    <definedName name="_bdm.561A74F923F64656BA273E6E31B7ED86.edm" localSheetId="18" hidden="1">#REF!</definedName>
    <definedName name="_bdm.561A74F923F64656BA273E6E31B7ED86.edm" localSheetId="19" hidden="1">#REF!</definedName>
    <definedName name="_bdm.561A74F923F64656BA273E6E31B7ED86.edm" localSheetId="17" hidden="1">#REF!</definedName>
    <definedName name="_bdm.561A74F923F64656BA273E6E31B7ED86.edm" localSheetId="1" hidden="1">#REF!</definedName>
    <definedName name="_bdm.561A74F923F64656BA273E6E31B7ED86.edm" localSheetId="4" hidden="1">#REF!</definedName>
    <definedName name="_bdm.561BC61279624851870963CAD4D07A2B.edm" localSheetId="5" hidden="1">#REF!</definedName>
    <definedName name="_bdm.561BC61279624851870963CAD4D07A2B.edm" localSheetId="18" hidden="1">#REF!</definedName>
    <definedName name="_bdm.561BC61279624851870963CAD4D07A2B.edm" localSheetId="19" hidden="1">#REF!</definedName>
    <definedName name="_bdm.561BC61279624851870963CAD4D07A2B.edm" localSheetId="17" hidden="1">#REF!</definedName>
    <definedName name="_bdm.561BC61279624851870963CAD4D07A2B.edm" localSheetId="1" hidden="1">#REF!</definedName>
    <definedName name="_bdm.561BC61279624851870963CAD4D07A2B.edm" localSheetId="4" hidden="1">#REF!</definedName>
    <definedName name="_bdm.5659F1207F0C4EB5BC925D21D6A24FDF.edm" localSheetId="5" hidden="1">#REF!</definedName>
    <definedName name="_bdm.5659F1207F0C4EB5BC925D21D6A24FDF.edm" localSheetId="18" hidden="1">#REF!</definedName>
    <definedName name="_bdm.5659F1207F0C4EB5BC925D21D6A24FDF.edm" localSheetId="19" hidden="1">#REF!</definedName>
    <definedName name="_bdm.5659F1207F0C4EB5BC925D21D6A24FDF.edm" localSheetId="17" hidden="1">#REF!</definedName>
    <definedName name="_bdm.5659F1207F0C4EB5BC925D21D6A24FDF.edm" localSheetId="1" hidden="1">#REF!</definedName>
    <definedName name="_bdm.5659F1207F0C4EB5BC925D21D6A24FDF.edm" localSheetId="4" hidden="1">#REF!</definedName>
    <definedName name="_bdm.567060B4C2174EC98317612F226A36E8.edm" localSheetId="5" hidden="1">#REF!</definedName>
    <definedName name="_bdm.567060B4C2174EC98317612F226A36E8.edm" localSheetId="18" hidden="1">#REF!</definedName>
    <definedName name="_bdm.567060B4C2174EC98317612F226A36E8.edm" localSheetId="19" hidden="1">#REF!</definedName>
    <definedName name="_bdm.567060B4C2174EC98317612F226A36E8.edm" localSheetId="17" hidden="1">#REF!</definedName>
    <definedName name="_bdm.567060B4C2174EC98317612F226A36E8.edm" localSheetId="1" hidden="1">#REF!</definedName>
    <definedName name="_bdm.567060B4C2174EC98317612F226A36E8.edm" localSheetId="4" hidden="1">#REF!</definedName>
    <definedName name="_bdm.5694E7C9B8B6471698BFD4C5B1A3D8C8.edm" localSheetId="5" hidden="1">#REF!</definedName>
    <definedName name="_bdm.5694E7C9B8B6471698BFD4C5B1A3D8C8.edm" localSheetId="18" hidden="1">#REF!</definedName>
    <definedName name="_bdm.5694E7C9B8B6471698BFD4C5B1A3D8C8.edm" localSheetId="19" hidden="1">#REF!</definedName>
    <definedName name="_bdm.5694E7C9B8B6471698BFD4C5B1A3D8C8.edm" localSheetId="17" hidden="1">#REF!</definedName>
    <definedName name="_bdm.5694E7C9B8B6471698BFD4C5B1A3D8C8.edm" localSheetId="1" hidden="1">#REF!</definedName>
    <definedName name="_bdm.5694E7C9B8B6471698BFD4C5B1A3D8C8.edm" localSheetId="4" hidden="1">#REF!</definedName>
    <definedName name="_bdm.569500587700494A8F4F31169CC83953.edm" localSheetId="5" hidden="1">#REF!</definedName>
    <definedName name="_bdm.569500587700494A8F4F31169CC83953.edm" localSheetId="18" hidden="1">#REF!</definedName>
    <definedName name="_bdm.569500587700494A8F4F31169CC83953.edm" localSheetId="19" hidden="1">#REF!</definedName>
    <definedName name="_bdm.569500587700494A8F4F31169CC83953.edm" localSheetId="17" hidden="1">#REF!</definedName>
    <definedName name="_bdm.569500587700494A8F4F31169CC83953.edm" localSheetId="1" hidden="1">#REF!</definedName>
    <definedName name="_bdm.569500587700494A8F4F31169CC83953.edm" localSheetId="4" hidden="1">#REF!</definedName>
    <definedName name="_bdm.56A01CF2F98B4A43AF341535A75E540D.edm" localSheetId="5" hidden="1">#REF!</definedName>
    <definedName name="_bdm.56A01CF2F98B4A43AF341535A75E540D.edm" localSheetId="18" hidden="1">#REF!</definedName>
    <definedName name="_bdm.56A01CF2F98B4A43AF341535A75E540D.edm" localSheetId="19" hidden="1">#REF!</definedName>
    <definedName name="_bdm.56A01CF2F98B4A43AF341535A75E540D.edm" localSheetId="17" hidden="1">#REF!</definedName>
    <definedName name="_bdm.56A01CF2F98B4A43AF341535A75E540D.edm" localSheetId="1" hidden="1">#REF!</definedName>
    <definedName name="_bdm.56A01CF2F98B4A43AF341535A75E540D.edm" localSheetId="4" hidden="1">#REF!</definedName>
    <definedName name="_bdm.56A9B94F24CF467DBA9F9BCCFD576F2C.edm" localSheetId="5" hidden="1">#REF!</definedName>
    <definedName name="_bdm.56A9B94F24CF467DBA9F9BCCFD576F2C.edm" localSheetId="18" hidden="1">#REF!</definedName>
    <definedName name="_bdm.56A9B94F24CF467DBA9F9BCCFD576F2C.edm" localSheetId="19" hidden="1">#REF!</definedName>
    <definedName name="_bdm.56A9B94F24CF467DBA9F9BCCFD576F2C.edm" localSheetId="17" hidden="1">#REF!</definedName>
    <definedName name="_bdm.56A9B94F24CF467DBA9F9BCCFD576F2C.edm" localSheetId="1" hidden="1">#REF!</definedName>
    <definedName name="_bdm.56A9B94F24CF467DBA9F9BCCFD576F2C.edm" localSheetId="4" hidden="1">#REF!</definedName>
    <definedName name="_bdm.56EC4F3DFDBA4B8E8FB907B9C7912494.edm" localSheetId="5" hidden="1">#REF!</definedName>
    <definedName name="_bdm.56EC4F3DFDBA4B8E8FB907B9C7912494.edm" localSheetId="18" hidden="1">#REF!</definedName>
    <definedName name="_bdm.56EC4F3DFDBA4B8E8FB907B9C7912494.edm" localSheetId="19" hidden="1">#REF!</definedName>
    <definedName name="_bdm.56EC4F3DFDBA4B8E8FB907B9C7912494.edm" localSheetId="17" hidden="1">#REF!</definedName>
    <definedName name="_bdm.56EC4F3DFDBA4B8E8FB907B9C7912494.edm" localSheetId="1" hidden="1">#REF!</definedName>
    <definedName name="_bdm.56EC4F3DFDBA4B8E8FB907B9C7912494.edm" localSheetId="4" hidden="1">#REF!</definedName>
    <definedName name="_bdm.572309DA69E54EF2903B8E39426A7CA7.edm" localSheetId="5" hidden="1">#REF!</definedName>
    <definedName name="_bdm.572309DA69E54EF2903B8E39426A7CA7.edm" localSheetId="18" hidden="1">#REF!</definedName>
    <definedName name="_bdm.572309DA69E54EF2903B8E39426A7CA7.edm" localSheetId="19" hidden="1">#REF!</definedName>
    <definedName name="_bdm.572309DA69E54EF2903B8E39426A7CA7.edm" localSheetId="17" hidden="1">#REF!</definedName>
    <definedName name="_bdm.572309DA69E54EF2903B8E39426A7CA7.edm" localSheetId="1" hidden="1">#REF!</definedName>
    <definedName name="_bdm.572309DA69E54EF2903B8E39426A7CA7.edm" localSheetId="4" hidden="1">#REF!</definedName>
    <definedName name="_bdm.577EAB6D09194C2F87B5F82822240D10.edm" localSheetId="5" hidden="1">#REF!</definedName>
    <definedName name="_bdm.577EAB6D09194C2F87B5F82822240D10.edm" localSheetId="18" hidden="1">#REF!</definedName>
    <definedName name="_bdm.577EAB6D09194C2F87B5F82822240D10.edm" localSheetId="19" hidden="1">#REF!</definedName>
    <definedName name="_bdm.577EAB6D09194C2F87B5F82822240D10.edm" localSheetId="17" hidden="1">#REF!</definedName>
    <definedName name="_bdm.577EAB6D09194C2F87B5F82822240D10.edm" localSheetId="1" hidden="1">#REF!</definedName>
    <definedName name="_bdm.577EAB6D09194C2F87B5F82822240D10.edm" localSheetId="4" hidden="1">#REF!</definedName>
    <definedName name="_bdm.57A9F040DA6349ACA5BDB434775E76F7.edm" localSheetId="5" hidden="1">#REF!</definedName>
    <definedName name="_bdm.57A9F040DA6349ACA5BDB434775E76F7.edm" localSheetId="18" hidden="1">#REF!</definedName>
    <definedName name="_bdm.57A9F040DA6349ACA5BDB434775E76F7.edm" localSheetId="19" hidden="1">#REF!</definedName>
    <definedName name="_bdm.57A9F040DA6349ACA5BDB434775E76F7.edm" localSheetId="17" hidden="1">#REF!</definedName>
    <definedName name="_bdm.57A9F040DA6349ACA5BDB434775E76F7.edm" localSheetId="1" hidden="1">#REF!</definedName>
    <definedName name="_bdm.57A9F040DA6349ACA5BDB434775E76F7.edm" localSheetId="4" hidden="1">#REF!</definedName>
    <definedName name="_bdm.57B55749AEFC4CB591B6E982DE5CADE4.edm" localSheetId="5" hidden="1">#REF!</definedName>
    <definedName name="_bdm.57B55749AEFC4CB591B6E982DE5CADE4.edm" localSheetId="18" hidden="1">#REF!</definedName>
    <definedName name="_bdm.57B55749AEFC4CB591B6E982DE5CADE4.edm" localSheetId="19" hidden="1">#REF!</definedName>
    <definedName name="_bdm.57B55749AEFC4CB591B6E982DE5CADE4.edm" localSheetId="17" hidden="1">#REF!</definedName>
    <definedName name="_bdm.57B55749AEFC4CB591B6E982DE5CADE4.edm" localSheetId="1" hidden="1">#REF!</definedName>
    <definedName name="_bdm.57B55749AEFC4CB591B6E982DE5CADE4.edm" localSheetId="4" hidden="1">#REF!</definedName>
    <definedName name="_bdm.57F0BB2ADDD04D09936DCFC24548CF9A.edm" localSheetId="5" hidden="1">#REF!</definedName>
    <definedName name="_bdm.57F0BB2ADDD04D09936DCFC24548CF9A.edm" localSheetId="18" hidden="1">#REF!</definedName>
    <definedName name="_bdm.57F0BB2ADDD04D09936DCFC24548CF9A.edm" localSheetId="19" hidden="1">#REF!</definedName>
    <definedName name="_bdm.57F0BB2ADDD04D09936DCFC24548CF9A.edm" localSheetId="17" hidden="1">#REF!</definedName>
    <definedName name="_bdm.57F0BB2ADDD04D09936DCFC24548CF9A.edm" localSheetId="1" hidden="1">#REF!</definedName>
    <definedName name="_bdm.57F0BB2ADDD04D09936DCFC24548CF9A.edm" localSheetId="4" hidden="1">#REF!</definedName>
    <definedName name="_bdm.599AC4C20D7E4D6DB617A4E1753DB407.edm" localSheetId="5" hidden="1">#REF!</definedName>
    <definedName name="_bdm.599AC4C20D7E4D6DB617A4E1753DB407.edm" localSheetId="18" hidden="1">#REF!</definedName>
    <definedName name="_bdm.599AC4C20D7E4D6DB617A4E1753DB407.edm" localSheetId="19" hidden="1">#REF!</definedName>
    <definedName name="_bdm.599AC4C20D7E4D6DB617A4E1753DB407.edm" localSheetId="17" hidden="1">#REF!</definedName>
    <definedName name="_bdm.599AC4C20D7E4D6DB617A4E1753DB407.edm" localSheetId="1" hidden="1">#REF!</definedName>
    <definedName name="_bdm.599AC4C20D7E4D6DB617A4E1753DB407.edm" localSheetId="4" hidden="1">#REF!</definedName>
    <definedName name="_bdm.5B447AD064504FBC90D9DB2E407AA833.edm" localSheetId="5" hidden="1">#REF!</definedName>
    <definedName name="_bdm.5B447AD064504FBC90D9DB2E407AA833.edm" localSheetId="18" hidden="1">#REF!</definedName>
    <definedName name="_bdm.5B447AD064504FBC90D9DB2E407AA833.edm" localSheetId="19" hidden="1">#REF!</definedName>
    <definedName name="_bdm.5B447AD064504FBC90D9DB2E407AA833.edm" localSheetId="17" hidden="1">#REF!</definedName>
    <definedName name="_bdm.5B447AD064504FBC90D9DB2E407AA833.edm" localSheetId="1" hidden="1">#REF!</definedName>
    <definedName name="_bdm.5B447AD064504FBC90D9DB2E407AA833.edm" localSheetId="4" hidden="1">#REF!</definedName>
    <definedName name="_bdm.5B8D1313EA084B5F88A3493673B952C4.edm" localSheetId="5" hidden="1">#REF!</definedName>
    <definedName name="_bdm.5B8D1313EA084B5F88A3493673B952C4.edm" localSheetId="18" hidden="1">#REF!</definedName>
    <definedName name="_bdm.5B8D1313EA084B5F88A3493673B952C4.edm" localSheetId="19" hidden="1">#REF!</definedName>
    <definedName name="_bdm.5B8D1313EA084B5F88A3493673B952C4.edm" localSheetId="17" hidden="1">#REF!</definedName>
    <definedName name="_bdm.5B8D1313EA084B5F88A3493673B952C4.edm" localSheetId="1" hidden="1">#REF!</definedName>
    <definedName name="_bdm.5B8D1313EA084B5F88A3493673B952C4.edm" localSheetId="4" hidden="1">#REF!</definedName>
    <definedName name="_bdm.5C0EC8880EBA4CDEAAC475CEEA57E6AE.edm" localSheetId="5" hidden="1">#REF!</definedName>
    <definedName name="_bdm.5C0EC8880EBA4CDEAAC475CEEA57E6AE.edm" localSheetId="18" hidden="1">#REF!</definedName>
    <definedName name="_bdm.5C0EC8880EBA4CDEAAC475CEEA57E6AE.edm" localSheetId="19" hidden="1">#REF!</definedName>
    <definedName name="_bdm.5C0EC8880EBA4CDEAAC475CEEA57E6AE.edm" localSheetId="17" hidden="1">#REF!</definedName>
    <definedName name="_bdm.5C0EC8880EBA4CDEAAC475CEEA57E6AE.edm" localSheetId="1" hidden="1">#REF!</definedName>
    <definedName name="_bdm.5C0EC8880EBA4CDEAAC475CEEA57E6AE.edm" localSheetId="4" hidden="1">#REF!</definedName>
    <definedName name="_bdm.5C357BA09743411ABF62615948C72DAF.edm" localSheetId="5" hidden="1">#REF!</definedName>
    <definedName name="_bdm.5C357BA09743411ABF62615948C72DAF.edm" localSheetId="18" hidden="1">#REF!</definedName>
    <definedName name="_bdm.5C357BA09743411ABF62615948C72DAF.edm" localSheetId="19" hidden="1">#REF!</definedName>
    <definedName name="_bdm.5C357BA09743411ABF62615948C72DAF.edm" localSheetId="17" hidden="1">#REF!</definedName>
    <definedName name="_bdm.5C357BA09743411ABF62615948C72DAF.edm" localSheetId="1" hidden="1">#REF!</definedName>
    <definedName name="_bdm.5C357BA09743411ABF62615948C72DAF.edm" localSheetId="4" hidden="1">#REF!</definedName>
    <definedName name="_bdm.5C83FF4B78C942C58A295BC747F21C9D.edm" localSheetId="5" hidden="1">#REF!</definedName>
    <definedName name="_bdm.5C83FF4B78C942C58A295BC747F21C9D.edm" localSheetId="18" hidden="1">#REF!</definedName>
    <definedName name="_bdm.5C83FF4B78C942C58A295BC747F21C9D.edm" localSheetId="19" hidden="1">#REF!</definedName>
    <definedName name="_bdm.5C83FF4B78C942C58A295BC747F21C9D.edm" localSheetId="17" hidden="1">#REF!</definedName>
    <definedName name="_bdm.5C83FF4B78C942C58A295BC747F21C9D.edm" localSheetId="1" hidden="1">#REF!</definedName>
    <definedName name="_bdm.5C83FF4B78C942C58A295BC747F21C9D.edm" localSheetId="4" hidden="1">#REF!</definedName>
    <definedName name="_bdm.5CB7A39F678C45D2B96C6084C9F9A2E3.edm" localSheetId="5" hidden="1">#REF!</definedName>
    <definedName name="_bdm.5CB7A39F678C45D2B96C6084C9F9A2E3.edm" localSheetId="18" hidden="1">#REF!</definedName>
    <definedName name="_bdm.5CB7A39F678C45D2B96C6084C9F9A2E3.edm" localSheetId="19" hidden="1">#REF!</definedName>
    <definedName name="_bdm.5CB7A39F678C45D2B96C6084C9F9A2E3.edm" localSheetId="17" hidden="1">#REF!</definedName>
    <definedName name="_bdm.5CB7A39F678C45D2B96C6084C9F9A2E3.edm" localSheetId="1" hidden="1">#REF!</definedName>
    <definedName name="_bdm.5CB7A39F678C45D2B96C6084C9F9A2E3.edm" localSheetId="4" hidden="1">#REF!</definedName>
    <definedName name="_bdm.5CC91B68827C44269E52041141834A37.edm" localSheetId="5" hidden="1">#REF!</definedName>
    <definedName name="_bdm.5CC91B68827C44269E52041141834A37.edm" localSheetId="18" hidden="1">#REF!</definedName>
    <definedName name="_bdm.5CC91B68827C44269E52041141834A37.edm" localSheetId="19" hidden="1">#REF!</definedName>
    <definedName name="_bdm.5CC91B68827C44269E52041141834A37.edm" localSheetId="17" hidden="1">#REF!</definedName>
    <definedName name="_bdm.5CC91B68827C44269E52041141834A37.edm" localSheetId="1" hidden="1">#REF!</definedName>
    <definedName name="_bdm.5CC91B68827C44269E52041141834A37.edm" localSheetId="4" hidden="1">#REF!</definedName>
    <definedName name="_bdm.5CD734D4532F4DBD810415217D7CE78F.edm" localSheetId="5" hidden="1">#REF!</definedName>
    <definedName name="_bdm.5CD734D4532F4DBD810415217D7CE78F.edm" localSheetId="18" hidden="1">#REF!</definedName>
    <definedName name="_bdm.5CD734D4532F4DBD810415217D7CE78F.edm" localSheetId="19" hidden="1">#REF!</definedName>
    <definedName name="_bdm.5CD734D4532F4DBD810415217D7CE78F.edm" localSheetId="17" hidden="1">#REF!</definedName>
    <definedName name="_bdm.5CD734D4532F4DBD810415217D7CE78F.edm" localSheetId="1" hidden="1">#REF!</definedName>
    <definedName name="_bdm.5CD734D4532F4DBD810415217D7CE78F.edm" localSheetId="4" hidden="1">#REF!</definedName>
    <definedName name="_bdm.5D3D927C3B6E4CFCA0E81465C256E781.edm" localSheetId="5" hidden="1">#REF!</definedName>
    <definedName name="_bdm.5D3D927C3B6E4CFCA0E81465C256E781.edm" localSheetId="18" hidden="1">#REF!</definedName>
    <definedName name="_bdm.5D3D927C3B6E4CFCA0E81465C256E781.edm" localSheetId="19" hidden="1">#REF!</definedName>
    <definedName name="_bdm.5D3D927C3B6E4CFCA0E81465C256E781.edm" localSheetId="17" hidden="1">#REF!</definedName>
    <definedName name="_bdm.5D3D927C3B6E4CFCA0E81465C256E781.edm" localSheetId="1" hidden="1">#REF!</definedName>
    <definedName name="_bdm.5D3D927C3B6E4CFCA0E81465C256E781.edm" localSheetId="4" hidden="1">#REF!</definedName>
    <definedName name="_bdm.5D820DB65C644D31BDB6EB356FBE5E09.edm" localSheetId="5" hidden="1">#REF!</definedName>
    <definedName name="_bdm.5D820DB65C644D31BDB6EB356FBE5E09.edm" localSheetId="18" hidden="1">#REF!</definedName>
    <definedName name="_bdm.5D820DB65C644D31BDB6EB356FBE5E09.edm" localSheetId="19" hidden="1">#REF!</definedName>
    <definedName name="_bdm.5D820DB65C644D31BDB6EB356FBE5E09.edm" localSheetId="17" hidden="1">#REF!</definedName>
    <definedName name="_bdm.5D820DB65C644D31BDB6EB356FBE5E09.edm" localSheetId="1" hidden="1">#REF!</definedName>
    <definedName name="_bdm.5D820DB65C644D31BDB6EB356FBE5E09.edm" localSheetId="4" hidden="1">#REF!</definedName>
    <definedName name="_bdm.5D8AFAA64D144D409F6F2A99965EF4D3.edm" localSheetId="5" hidden="1">#REF!</definedName>
    <definedName name="_bdm.5D8AFAA64D144D409F6F2A99965EF4D3.edm" localSheetId="18" hidden="1">#REF!</definedName>
    <definedName name="_bdm.5D8AFAA64D144D409F6F2A99965EF4D3.edm" localSheetId="19" hidden="1">#REF!</definedName>
    <definedName name="_bdm.5D8AFAA64D144D409F6F2A99965EF4D3.edm" localSheetId="17" hidden="1">#REF!</definedName>
    <definedName name="_bdm.5D8AFAA64D144D409F6F2A99965EF4D3.edm" localSheetId="1" hidden="1">#REF!</definedName>
    <definedName name="_bdm.5D8AFAA64D144D409F6F2A99965EF4D3.edm" localSheetId="4" hidden="1">#REF!</definedName>
    <definedName name="_bdm.5DCA00B31547411FA948D05E02607D22.edm" localSheetId="5" hidden="1">#REF!</definedName>
    <definedName name="_bdm.5DCA00B31547411FA948D05E02607D22.edm" localSheetId="18" hidden="1">#REF!</definedName>
    <definedName name="_bdm.5DCA00B31547411FA948D05E02607D22.edm" localSheetId="19" hidden="1">#REF!</definedName>
    <definedName name="_bdm.5DCA00B31547411FA948D05E02607D22.edm" localSheetId="17" hidden="1">#REF!</definedName>
    <definedName name="_bdm.5DCA00B31547411FA948D05E02607D22.edm" localSheetId="1" hidden="1">#REF!</definedName>
    <definedName name="_bdm.5DCA00B31547411FA948D05E02607D22.edm" localSheetId="4" hidden="1">#REF!</definedName>
    <definedName name="_bdm.5E0B64267E7F424A824E1B8CF8F1D1D8.edm" localSheetId="5" hidden="1">#REF!</definedName>
    <definedName name="_bdm.5E0B64267E7F424A824E1B8CF8F1D1D8.edm" localSheetId="18" hidden="1">#REF!</definedName>
    <definedName name="_bdm.5E0B64267E7F424A824E1B8CF8F1D1D8.edm" localSheetId="19" hidden="1">#REF!</definedName>
    <definedName name="_bdm.5E0B64267E7F424A824E1B8CF8F1D1D8.edm" localSheetId="17" hidden="1">#REF!</definedName>
    <definedName name="_bdm.5E0B64267E7F424A824E1B8CF8F1D1D8.edm" localSheetId="1" hidden="1">#REF!</definedName>
    <definedName name="_bdm.5E0B64267E7F424A824E1B8CF8F1D1D8.edm" localSheetId="4" hidden="1">#REF!</definedName>
    <definedName name="_bdm.5E7F34EA74EE41B89C7F33D746E252F3.edm" localSheetId="5" hidden="1">#REF!</definedName>
    <definedName name="_bdm.5E7F34EA74EE41B89C7F33D746E252F3.edm" localSheetId="18" hidden="1">#REF!</definedName>
    <definedName name="_bdm.5E7F34EA74EE41B89C7F33D746E252F3.edm" localSheetId="19" hidden="1">#REF!</definedName>
    <definedName name="_bdm.5E7F34EA74EE41B89C7F33D746E252F3.edm" localSheetId="17" hidden="1">#REF!</definedName>
    <definedName name="_bdm.5E7F34EA74EE41B89C7F33D746E252F3.edm" localSheetId="1" hidden="1">#REF!</definedName>
    <definedName name="_bdm.5E7F34EA74EE41B89C7F33D746E252F3.edm" localSheetId="4" hidden="1">#REF!</definedName>
    <definedName name="_bdm.5EC3B54A2B4A41E7AB1FE42884D77018.edm" localSheetId="5" hidden="1">#REF!</definedName>
    <definedName name="_bdm.5EC3B54A2B4A41E7AB1FE42884D77018.edm" localSheetId="18" hidden="1">#REF!</definedName>
    <definedName name="_bdm.5EC3B54A2B4A41E7AB1FE42884D77018.edm" localSheetId="19" hidden="1">#REF!</definedName>
    <definedName name="_bdm.5EC3B54A2B4A41E7AB1FE42884D77018.edm" localSheetId="17" hidden="1">#REF!</definedName>
    <definedName name="_bdm.5EC3B54A2B4A41E7AB1FE42884D77018.edm" localSheetId="1" hidden="1">#REF!</definedName>
    <definedName name="_bdm.5EC3B54A2B4A41E7AB1FE42884D77018.edm" localSheetId="4" hidden="1">#REF!</definedName>
    <definedName name="_bdm.5F20C84B83BE4352A98B6A2810FFA817.edm" localSheetId="5" hidden="1">#REF!</definedName>
    <definedName name="_bdm.5F20C84B83BE4352A98B6A2810FFA817.edm" localSheetId="18" hidden="1">#REF!</definedName>
    <definedName name="_bdm.5F20C84B83BE4352A98B6A2810FFA817.edm" localSheetId="19" hidden="1">#REF!</definedName>
    <definedName name="_bdm.5F20C84B83BE4352A98B6A2810FFA817.edm" localSheetId="17" hidden="1">#REF!</definedName>
    <definedName name="_bdm.5F20C84B83BE4352A98B6A2810FFA817.edm" localSheetId="1" hidden="1">#REF!</definedName>
    <definedName name="_bdm.5F20C84B83BE4352A98B6A2810FFA817.edm" localSheetId="4" hidden="1">#REF!</definedName>
    <definedName name="_bdm.5F38C4B14E7E4931A43757A49F4534E8.edm" localSheetId="5" hidden="1">#REF!</definedName>
    <definedName name="_bdm.5F38C4B14E7E4931A43757A49F4534E8.edm" localSheetId="18" hidden="1">#REF!</definedName>
    <definedName name="_bdm.5F38C4B14E7E4931A43757A49F4534E8.edm" localSheetId="19" hidden="1">#REF!</definedName>
    <definedName name="_bdm.5F38C4B14E7E4931A43757A49F4534E8.edm" localSheetId="17" hidden="1">#REF!</definedName>
    <definedName name="_bdm.5F38C4B14E7E4931A43757A49F4534E8.edm" localSheetId="1" hidden="1">#REF!</definedName>
    <definedName name="_bdm.5F38C4B14E7E4931A43757A49F4534E8.edm" localSheetId="4" hidden="1">#REF!</definedName>
    <definedName name="_bdm.604D92CB279045AEBEDD444069E2DB0E.edm" localSheetId="5" hidden="1">#REF!</definedName>
    <definedName name="_bdm.604D92CB279045AEBEDD444069E2DB0E.edm" localSheetId="18" hidden="1">#REF!</definedName>
    <definedName name="_bdm.604D92CB279045AEBEDD444069E2DB0E.edm" localSheetId="19" hidden="1">#REF!</definedName>
    <definedName name="_bdm.604D92CB279045AEBEDD444069E2DB0E.edm" localSheetId="17" hidden="1">#REF!</definedName>
    <definedName name="_bdm.604D92CB279045AEBEDD444069E2DB0E.edm" localSheetId="1" hidden="1">#REF!</definedName>
    <definedName name="_bdm.604D92CB279045AEBEDD444069E2DB0E.edm" localSheetId="4" hidden="1">#REF!</definedName>
    <definedName name="_bdm.607C9E71DDD44C088637AA6011C1D7A5.edm" localSheetId="5" hidden="1">#REF!</definedName>
    <definedName name="_bdm.607C9E71DDD44C088637AA6011C1D7A5.edm" localSheetId="18" hidden="1">#REF!</definedName>
    <definedName name="_bdm.607C9E71DDD44C088637AA6011C1D7A5.edm" localSheetId="19" hidden="1">#REF!</definedName>
    <definedName name="_bdm.607C9E71DDD44C088637AA6011C1D7A5.edm" localSheetId="17" hidden="1">#REF!</definedName>
    <definedName name="_bdm.607C9E71DDD44C088637AA6011C1D7A5.edm" localSheetId="1" hidden="1">#REF!</definedName>
    <definedName name="_bdm.607C9E71DDD44C088637AA6011C1D7A5.edm" localSheetId="4" hidden="1">#REF!</definedName>
    <definedName name="_bdm.60EE1B7621C145728194CE3D494D2386.edm" localSheetId="5" hidden="1">#REF!</definedName>
    <definedName name="_bdm.60EE1B7621C145728194CE3D494D2386.edm" localSheetId="18" hidden="1">#REF!</definedName>
    <definedName name="_bdm.60EE1B7621C145728194CE3D494D2386.edm" localSheetId="19" hidden="1">#REF!</definedName>
    <definedName name="_bdm.60EE1B7621C145728194CE3D494D2386.edm" localSheetId="17" hidden="1">#REF!</definedName>
    <definedName name="_bdm.60EE1B7621C145728194CE3D494D2386.edm" localSheetId="1" hidden="1">#REF!</definedName>
    <definedName name="_bdm.60EE1B7621C145728194CE3D494D2386.edm" localSheetId="4" hidden="1">#REF!</definedName>
    <definedName name="_bdm.61B4147963524C9CA3BAD5A6E69634F5.edm" localSheetId="5" hidden="1">#REF!</definedName>
    <definedName name="_bdm.61B4147963524C9CA3BAD5A6E69634F5.edm" localSheetId="18" hidden="1">#REF!</definedName>
    <definedName name="_bdm.61B4147963524C9CA3BAD5A6E69634F5.edm" localSheetId="19" hidden="1">#REF!</definedName>
    <definedName name="_bdm.61B4147963524C9CA3BAD5A6E69634F5.edm" localSheetId="17" hidden="1">#REF!</definedName>
    <definedName name="_bdm.61B4147963524C9CA3BAD5A6E69634F5.edm" localSheetId="1" hidden="1">#REF!</definedName>
    <definedName name="_bdm.61B4147963524C9CA3BAD5A6E69634F5.edm" localSheetId="4" hidden="1">#REF!</definedName>
    <definedName name="_bdm.61B7DE20C85C49FDA3C54C11A9A0EFFD.edm" localSheetId="5" hidden="1">#REF!</definedName>
    <definedName name="_bdm.61B7DE20C85C49FDA3C54C11A9A0EFFD.edm" localSheetId="18" hidden="1">#REF!</definedName>
    <definedName name="_bdm.61B7DE20C85C49FDA3C54C11A9A0EFFD.edm" localSheetId="19" hidden="1">#REF!</definedName>
    <definedName name="_bdm.61B7DE20C85C49FDA3C54C11A9A0EFFD.edm" localSheetId="17" hidden="1">#REF!</definedName>
    <definedName name="_bdm.61B7DE20C85C49FDA3C54C11A9A0EFFD.edm" localSheetId="1" hidden="1">#REF!</definedName>
    <definedName name="_bdm.61B7DE20C85C49FDA3C54C11A9A0EFFD.edm" localSheetId="4" hidden="1">#REF!</definedName>
    <definedName name="_bdm.61E0D5C1D36E44E6A5AC77F4D6E2772F.edm" localSheetId="5" hidden="1">#REF!</definedName>
    <definedName name="_bdm.61E0D5C1D36E44E6A5AC77F4D6E2772F.edm" localSheetId="18" hidden="1">#REF!</definedName>
    <definedName name="_bdm.61E0D5C1D36E44E6A5AC77F4D6E2772F.edm" localSheetId="19" hidden="1">#REF!</definedName>
    <definedName name="_bdm.61E0D5C1D36E44E6A5AC77F4D6E2772F.edm" localSheetId="17" hidden="1">#REF!</definedName>
    <definedName name="_bdm.61E0D5C1D36E44E6A5AC77F4D6E2772F.edm" localSheetId="1" hidden="1">#REF!</definedName>
    <definedName name="_bdm.61E0D5C1D36E44E6A5AC77F4D6E2772F.edm" localSheetId="4" hidden="1">#REF!</definedName>
    <definedName name="_bdm.61FEFF4178B94C35ACD9B000B1EF0D9F.edm" localSheetId="5" hidden="1">#REF!</definedName>
    <definedName name="_bdm.61FEFF4178B94C35ACD9B000B1EF0D9F.edm" localSheetId="18" hidden="1">#REF!</definedName>
    <definedName name="_bdm.61FEFF4178B94C35ACD9B000B1EF0D9F.edm" localSheetId="19" hidden="1">#REF!</definedName>
    <definedName name="_bdm.61FEFF4178B94C35ACD9B000B1EF0D9F.edm" localSheetId="17" hidden="1">#REF!</definedName>
    <definedName name="_bdm.61FEFF4178B94C35ACD9B000B1EF0D9F.edm" localSheetId="1" hidden="1">#REF!</definedName>
    <definedName name="_bdm.61FEFF4178B94C35ACD9B000B1EF0D9F.edm" localSheetId="4" hidden="1">#REF!</definedName>
    <definedName name="_bdm.620568E01F3647F896EEC26545E9C6A0.edm" localSheetId="5" hidden="1">#REF!</definedName>
    <definedName name="_bdm.620568E01F3647F896EEC26545E9C6A0.edm" localSheetId="18" hidden="1">#REF!</definedName>
    <definedName name="_bdm.620568E01F3647F896EEC26545E9C6A0.edm" localSheetId="19" hidden="1">#REF!</definedName>
    <definedName name="_bdm.620568E01F3647F896EEC26545E9C6A0.edm" localSheetId="17" hidden="1">#REF!</definedName>
    <definedName name="_bdm.620568E01F3647F896EEC26545E9C6A0.edm" localSheetId="1" hidden="1">#REF!</definedName>
    <definedName name="_bdm.620568E01F3647F896EEC26545E9C6A0.edm" localSheetId="4" hidden="1">#REF!</definedName>
    <definedName name="_bdm.625E348A54CA4B628F2E62F8B622432B.edm" localSheetId="5" hidden="1">#REF!</definedName>
    <definedName name="_bdm.625E348A54CA4B628F2E62F8B622432B.edm" localSheetId="18" hidden="1">#REF!</definedName>
    <definedName name="_bdm.625E348A54CA4B628F2E62F8B622432B.edm" localSheetId="19" hidden="1">#REF!</definedName>
    <definedName name="_bdm.625E348A54CA4B628F2E62F8B622432B.edm" localSheetId="17" hidden="1">#REF!</definedName>
    <definedName name="_bdm.625E348A54CA4B628F2E62F8B622432B.edm" localSheetId="1" hidden="1">#REF!</definedName>
    <definedName name="_bdm.625E348A54CA4B628F2E62F8B622432B.edm" localSheetId="4" hidden="1">#REF!</definedName>
    <definedName name="_bdm.62A3A102E4E44E6D870721CA47508A4B.edm" localSheetId="5" hidden="1">#REF!</definedName>
    <definedName name="_bdm.62A3A102E4E44E6D870721CA47508A4B.edm" localSheetId="18" hidden="1">#REF!</definedName>
    <definedName name="_bdm.62A3A102E4E44E6D870721CA47508A4B.edm" localSheetId="19" hidden="1">#REF!</definedName>
    <definedName name="_bdm.62A3A102E4E44E6D870721CA47508A4B.edm" localSheetId="17" hidden="1">#REF!</definedName>
    <definedName name="_bdm.62A3A102E4E44E6D870721CA47508A4B.edm" localSheetId="1" hidden="1">#REF!</definedName>
    <definedName name="_bdm.62A3A102E4E44E6D870721CA47508A4B.edm" localSheetId="4" hidden="1">#REF!</definedName>
    <definedName name="_bdm.635B0B44D2134F8883BEB315F7D11135.edm" localSheetId="5" hidden="1">#REF!</definedName>
    <definedName name="_bdm.635B0B44D2134F8883BEB315F7D11135.edm" localSheetId="18" hidden="1">#REF!</definedName>
    <definedName name="_bdm.635B0B44D2134F8883BEB315F7D11135.edm" localSheetId="19" hidden="1">#REF!</definedName>
    <definedName name="_bdm.635B0B44D2134F8883BEB315F7D11135.edm" localSheetId="17" hidden="1">#REF!</definedName>
    <definedName name="_bdm.635B0B44D2134F8883BEB315F7D11135.edm" localSheetId="1" hidden="1">#REF!</definedName>
    <definedName name="_bdm.635B0B44D2134F8883BEB315F7D11135.edm" localSheetId="4" hidden="1">#REF!</definedName>
    <definedName name="_bdm.6378331B8410457294A9FC5317AEAE36.edm" localSheetId="5" hidden="1">#REF!</definedName>
    <definedName name="_bdm.6378331B8410457294A9FC5317AEAE36.edm" localSheetId="18" hidden="1">#REF!</definedName>
    <definedName name="_bdm.6378331B8410457294A9FC5317AEAE36.edm" localSheetId="19" hidden="1">#REF!</definedName>
    <definedName name="_bdm.6378331B8410457294A9FC5317AEAE36.edm" localSheetId="17" hidden="1">#REF!</definedName>
    <definedName name="_bdm.6378331B8410457294A9FC5317AEAE36.edm" localSheetId="1" hidden="1">#REF!</definedName>
    <definedName name="_bdm.6378331B8410457294A9FC5317AEAE36.edm" localSheetId="4" hidden="1">#REF!</definedName>
    <definedName name="_bdm.640DB535B83A428E8834CC4E88C576A6.edm" localSheetId="5" hidden="1">#REF!</definedName>
    <definedName name="_bdm.640DB535B83A428E8834CC4E88C576A6.edm" localSheetId="18" hidden="1">#REF!</definedName>
    <definedName name="_bdm.640DB535B83A428E8834CC4E88C576A6.edm" localSheetId="19" hidden="1">#REF!</definedName>
    <definedName name="_bdm.640DB535B83A428E8834CC4E88C576A6.edm" localSheetId="17" hidden="1">#REF!</definedName>
    <definedName name="_bdm.640DB535B83A428E8834CC4E88C576A6.edm" localSheetId="1" hidden="1">#REF!</definedName>
    <definedName name="_bdm.640DB535B83A428E8834CC4E88C576A6.edm" localSheetId="4" hidden="1">#REF!</definedName>
    <definedName name="_bdm.642492E5BE8C4854BE41739C48A9AA19.edm" localSheetId="5" hidden="1">#REF!</definedName>
    <definedName name="_bdm.642492E5BE8C4854BE41739C48A9AA19.edm" localSheetId="18" hidden="1">#REF!</definedName>
    <definedName name="_bdm.642492E5BE8C4854BE41739C48A9AA19.edm" localSheetId="19" hidden="1">#REF!</definedName>
    <definedName name="_bdm.642492E5BE8C4854BE41739C48A9AA19.edm" localSheetId="17" hidden="1">#REF!</definedName>
    <definedName name="_bdm.642492E5BE8C4854BE41739C48A9AA19.edm" localSheetId="1" hidden="1">#REF!</definedName>
    <definedName name="_bdm.642492E5BE8C4854BE41739C48A9AA19.edm" localSheetId="4" hidden="1">#REF!</definedName>
    <definedName name="_bdm.64CDA60669054DE9B1CB218FE994741E.edm" localSheetId="5" hidden="1">#REF!</definedName>
    <definedName name="_bdm.64CDA60669054DE9B1CB218FE994741E.edm" localSheetId="18" hidden="1">#REF!</definedName>
    <definedName name="_bdm.64CDA60669054DE9B1CB218FE994741E.edm" localSheetId="19" hidden="1">#REF!</definedName>
    <definedName name="_bdm.64CDA60669054DE9B1CB218FE994741E.edm" localSheetId="17" hidden="1">#REF!</definedName>
    <definedName name="_bdm.64CDA60669054DE9B1CB218FE994741E.edm" localSheetId="1" hidden="1">#REF!</definedName>
    <definedName name="_bdm.64CDA60669054DE9B1CB218FE994741E.edm" localSheetId="4" hidden="1">#REF!</definedName>
    <definedName name="_bdm.64FAD84E689646CD9D746CA0B9C9F0DF.edm" localSheetId="5" hidden="1">#REF!</definedName>
    <definedName name="_bdm.64FAD84E689646CD9D746CA0B9C9F0DF.edm" localSheetId="18" hidden="1">#REF!</definedName>
    <definedName name="_bdm.64FAD84E689646CD9D746CA0B9C9F0DF.edm" localSheetId="19" hidden="1">#REF!</definedName>
    <definedName name="_bdm.64FAD84E689646CD9D746CA0B9C9F0DF.edm" localSheetId="17" hidden="1">#REF!</definedName>
    <definedName name="_bdm.64FAD84E689646CD9D746CA0B9C9F0DF.edm" localSheetId="1" hidden="1">#REF!</definedName>
    <definedName name="_bdm.64FAD84E689646CD9D746CA0B9C9F0DF.edm" localSheetId="4" hidden="1">#REF!</definedName>
    <definedName name="_bdm.6578E4A75EC04E87888FFBD4E2FB966D.edm" localSheetId="5" hidden="1">#REF!</definedName>
    <definedName name="_bdm.6578E4A75EC04E87888FFBD4E2FB966D.edm" localSheetId="18" hidden="1">#REF!</definedName>
    <definedName name="_bdm.6578E4A75EC04E87888FFBD4E2FB966D.edm" localSheetId="19" hidden="1">#REF!</definedName>
    <definedName name="_bdm.6578E4A75EC04E87888FFBD4E2FB966D.edm" localSheetId="17" hidden="1">#REF!</definedName>
    <definedName name="_bdm.6578E4A75EC04E87888FFBD4E2FB966D.edm" localSheetId="1" hidden="1">#REF!</definedName>
    <definedName name="_bdm.6578E4A75EC04E87888FFBD4E2FB966D.edm" localSheetId="4" hidden="1">#REF!</definedName>
    <definedName name="_bdm.659180BDD345441BADA14DEA681103F2.edm" localSheetId="5" hidden="1">#REF!</definedName>
    <definedName name="_bdm.659180BDD345441BADA14DEA681103F2.edm" localSheetId="18" hidden="1">#REF!</definedName>
    <definedName name="_bdm.659180BDD345441BADA14DEA681103F2.edm" localSheetId="19" hidden="1">#REF!</definedName>
    <definedName name="_bdm.659180BDD345441BADA14DEA681103F2.edm" localSheetId="17" hidden="1">#REF!</definedName>
    <definedName name="_bdm.659180BDD345441BADA14DEA681103F2.edm" localSheetId="1" hidden="1">#REF!</definedName>
    <definedName name="_bdm.659180BDD345441BADA14DEA681103F2.edm" localSheetId="4" hidden="1">#REF!</definedName>
    <definedName name="_bdm.65DC171157B3459BBE573425A48582CA.edm" localSheetId="5" hidden="1">#REF!</definedName>
    <definedName name="_bdm.65DC171157B3459BBE573425A48582CA.edm" localSheetId="18" hidden="1">#REF!</definedName>
    <definedName name="_bdm.65DC171157B3459BBE573425A48582CA.edm" localSheetId="19" hidden="1">#REF!</definedName>
    <definedName name="_bdm.65DC171157B3459BBE573425A48582CA.edm" localSheetId="17" hidden="1">#REF!</definedName>
    <definedName name="_bdm.65DC171157B3459BBE573425A48582CA.edm" localSheetId="1" hidden="1">#REF!</definedName>
    <definedName name="_bdm.65DC171157B3459BBE573425A48582CA.edm" localSheetId="4" hidden="1">#REF!</definedName>
    <definedName name="_bdm.661E19261FC44D228B77715F83ADC7C1.edm" localSheetId="5" hidden="1">#REF!</definedName>
    <definedName name="_bdm.661E19261FC44D228B77715F83ADC7C1.edm" localSheetId="18" hidden="1">#REF!</definedName>
    <definedName name="_bdm.661E19261FC44D228B77715F83ADC7C1.edm" localSheetId="19" hidden="1">#REF!</definedName>
    <definedName name="_bdm.661E19261FC44D228B77715F83ADC7C1.edm" localSheetId="17" hidden="1">#REF!</definedName>
    <definedName name="_bdm.661E19261FC44D228B77715F83ADC7C1.edm" localSheetId="1" hidden="1">#REF!</definedName>
    <definedName name="_bdm.661E19261FC44D228B77715F83ADC7C1.edm" localSheetId="4" hidden="1">#REF!</definedName>
    <definedName name="_bdm.6620038F082443FD8C63644F99A8CE8B.edm" localSheetId="5" hidden="1">#REF!</definedName>
    <definedName name="_bdm.6620038F082443FD8C63644F99A8CE8B.edm" localSheetId="18" hidden="1">#REF!</definedName>
    <definedName name="_bdm.6620038F082443FD8C63644F99A8CE8B.edm" localSheetId="19" hidden="1">#REF!</definedName>
    <definedName name="_bdm.6620038F082443FD8C63644F99A8CE8B.edm" localSheetId="17" hidden="1">#REF!</definedName>
    <definedName name="_bdm.6620038F082443FD8C63644F99A8CE8B.edm" localSheetId="1" hidden="1">#REF!</definedName>
    <definedName name="_bdm.6620038F082443FD8C63644F99A8CE8B.edm" localSheetId="4" hidden="1">#REF!</definedName>
    <definedName name="_bdm.6715C6534AF349DDB1EABE0B1B5A1745.edm" localSheetId="5" hidden="1">#REF!</definedName>
    <definedName name="_bdm.6715C6534AF349DDB1EABE0B1B5A1745.edm" localSheetId="18" hidden="1">#REF!</definedName>
    <definedName name="_bdm.6715C6534AF349DDB1EABE0B1B5A1745.edm" localSheetId="19" hidden="1">#REF!</definedName>
    <definedName name="_bdm.6715C6534AF349DDB1EABE0B1B5A1745.edm" localSheetId="17" hidden="1">#REF!</definedName>
    <definedName name="_bdm.6715C6534AF349DDB1EABE0B1B5A1745.edm" localSheetId="1" hidden="1">#REF!</definedName>
    <definedName name="_bdm.6715C6534AF349DDB1EABE0B1B5A1745.edm" localSheetId="4" hidden="1">#REF!</definedName>
    <definedName name="_bdm.67A81949FEEC4B188700186276C06ADB.edm" localSheetId="5" hidden="1">#REF!</definedName>
    <definedName name="_bdm.67A81949FEEC4B188700186276C06ADB.edm" localSheetId="18" hidden="1">#REF!</definedName>
    <definedName name="_bdm.67A81949FEEC4B188700186276C06ADB.edm" localSheetId="19" hidden="1">#REF!</definedName>
    <definedName name="_bdm.67A81949FEEC4B188700186276C06ADB.edm" localSheetId="17" hidden="1">#REF!</definedName>
    <definedName name="_bdm.67A81949FEEC4B188700186276C06ADB.edm" localSheetId="1" hidden="1">#REF!</definedName>
    <definedName name="_bdm.67A81949FEEC4B188700186276C06ADB.edm" localSheetId="4" hidden="1">#REF!</definedName>
    <definedName name="_bdm.67CBB45E2C98436FBC359F1CEBD6615D.edm" localSheetId="5" hidden="1">#REF!</definedName>
    <definedName name="_bdm.67CBB45E2C98436FBC359F1CEBD6615D.edm" localSheetId="18" hidden="1">#REF!</definedName>
    <definedName name="_bdm.67CBB45E2C98436FBC359F1CEBD6615D.edm" localSheetId="19" hidden="1">#REF!</definedName>
    <definedName name="_bdm.67CBB45E2C98436FBC359F1CEBD6615D.edm" localSheetId="17" hidden="1">#REF!</definedName>
    <definedName name="_bdm.67CBB45E2C98436FBC359F1CEBD6615D.edm" localSheetId="1" hidden="1">#REF!</definedName>
    <definedName name="_bdm.67CBB45E2C98436FBC359F1CEBD6615D.edm" localSheetId="4" hidden="1">#REF!</definedName>
    <definedName name="_bdm.687FD3EF1E5D43A282C7DFF76785BF0B.edm" localSheetId="5" hidden="1">#REF!</definedName>
    <definedName name="_bdm.687FD3EF1E5D43A282C7DFF76785BF0B.edm" localSheetId="18" hidden="1">#REF!</definedName>
    <definedName name="_bdm.687FD3EF1E5D43A282C7DFF76785BF0B.edm" localSheetId="19" hidden="1">#REF!</definedName>
    <definedName name="_bdm.687FD3EF1E5D43A282C7DFF76785BF0B.edm" localSheetId="17" hidden="1">#REF!</definedName>
    <definedName name="_bdm.687FD3EF1E5D43A282C7DFF76785BF0B.edm" localSheetId="1" hidden="1">#REF!</definedName>
    <definedName name="_bdm.687FD3EF1E5D43A282C7DFF76785BF0B.edm" localSheetId="4" hidden="1">#REF!</definedName>
    <definedName name="_bdm.68D5AB521D424E92B9082948454E532F.edm" localSheetId="5" hidden="1">#REF!</definedName>
    <definedName name="_bdm.68D5AB521D424E92B9082948454E532F.edm" localSheetId="18" hidden="1">#REF!</definedName>
    <definedName name="_bdm.68D5AB521D424E92B9082948454E532F.edm" localSheetId="19" hidden="1">#REF!</definedName>
    <definedName name="_bdm.68D5AB521D424E92B9082948454E532F.edm" localSheetId="17" hidden="1">#REF!</definedName>
    <definedName name="_bdm.68D5AB521D424E92B9082948454E532F.edm" localSheetId="1" hidden="1">#REF!</definedName>
    <definedName name="_bdm.68D5AB521D424E92B9082948454E532F.edm" localSheetId="4" hidden="1">#REF!</definedName>
    <definedName name="_bdm.68F2D10164CA4140B44E8953A3748302.edm" localSheetId="5" hidden="1">#REF!</definedName>
    <definedName name="_bdm.68F2D10164CA4140B44E8953A3748302.edm" localSheetId="18" hidden="1">#REF!</definedName>
    <definedName name="_bdm.68F2D10164CA4140B44E8953A3748302.edm" localSheetId="19" hidden="1">#REF!</definedName>
    <definedName name="_bdm.68F2D10164CA4140B44E8953A3748302.edm" localSheetId="17" hidden="1">#REF!</definedName>
    <definedName name="_bdm.68F2D10164CA4140B44E8953A3748302.edm" localSheetId="1" hidden="1">#REF!</definedName>
    <definedName name="_bdm.68F2D10164CA4140B44E8953A3748302.edm" localSheetId="4" hidden="1">#REF!</definedName>
    <definedName name="_bdm.69200700925641B59B3E0FB69DB14AD1.edm" localSheetId="5" hidden="1">#REF!</definedName>
    <definedName name="_bdm.69200700925641B59B3E0FB69DB14AD1.edm" localSheetId="18" hidden="1">#REF!</definedName>
    <definedName name="_bdm.69200700925641B59B3E0FB69DB14AD1.edm" localSheetId="19" hidden="1">#REF!</definedName>
    <definedName name="_bdm.69200700925641B59B3E0FB69DB14AD1.edm" localSheetId="17" hidden="1">#REF!</definedName>
    <definedName name="_bdm.69200700925641B59B3E0FB69DB14AD1.edm" localSheetId="1" hidden="1">#REF!</definedName>
    <definedName name="_bdm.69200700925641B59B3E0FB69DB14AD1.edm" localSheetId="4" hidden="1">#REF!</definedName>
    <definedName name="_bdm.6A03D16D8EA84F2E86FC73BC0F5D9559.edm" localSheetId="5" hidden="1">#REF!</definedName>
    <definedName name="_bdm.6A03D16D8EA84F2E86FC73BC0F5D9559.edm" localSheetId="18" hidden="1">#REF!</definedName>
    <definedName name="_bdm.6A03D16D8EA84F2E86FC73BC0F5D9559.edm" localSheetId="19" hidden="1">#REF!</definedName>
    <definedName name="_bdm.6A03D16D8EA84F2E86FC73BC0F5D9559.edm" localSheetId="17" hidden="1">#REF!</definedName>
    <definedName name="_bdm.6A03D16D8EA84F2E86FC73BC0F5D9559.edm" localSheetId="1" hidden="1">#REF!</definedName>
    <definedName name="_bdm.6A03D16D8EA84F2E86FC73BC0F5D9559.edm" localSheetId="4" hidden="1">#REF!</definedName>
    <definedName name="_bdm.6A4D9FF426064AA0A83C24A295D278A3.edm" localSheetId="5" hidden="1">#REF!</definedName>
    <definedName name="_bdm.6A4D9FF426064AA0A83C24A295D278A3.edm" localSheetId="18" hidden="1">#REF!</definedName>
    <definedName name="_bdm.6A4D9FF426064AA0A83C24A295D278A3.edm" localSheetId="19" hidden="1">#REF!</definedName>
    <definedName name="_bdm.6A4D9FF426064AA0A83C24A295D278A3.edm" localSheetId="17" hidden="1">#REF!</definedName>
    <definedName name="_bdm.6A4D9FF426064AA0A83C24A295D278A3.edm" localSheetId="1" hidden="1">#REF!</definedName>
    <definedName name="_bdm.6A4D9FF426064AA0A83C24A295D278A3.edm" localSheetId="4" hidden="1">#REF!</definedName>
    <definedName name="_bdm.6AAD98E24CD34BB8BD4D044B458AF6C9.edm" localSheetId="5" hidden="1">#REF!</definedName>
    <definedName name="_bdm.6AAD98E24CD34BB8BD4D044B458AF6C9.edm" localSheetId="18" hidden="1">#REF!</definedName>
    <definedName name="_bdm.6AAD98E24CD34BB8BD4D044B458AF6C9.edm" localSheetId="19" hidden="1">#REF!</definedName>
    <definedName name="_bdm.6AAD98E24CD34BB8BD4D044B458AF6C9.edm" localSheetId="17" hidden="1">#REF!</definedName>
    <definedName name="_bdm.6AAD98E24CD34BB8BD4D044B458AF6C9.edm" localSheetId="1" hidden="1">#REF!</definedName>
    <definedName name="_bdm.6AAD98E24CD34BB8BD4D044B458AF6C9.edm" localSheetId="4" hidden="1">#REF!</definedName>
    <definedName name="_bdm.6ADFC99485D946EE9EA0D8A144C59200.edm" localSheetId="5" hidden="1">#REF!</definedName>
    <definedName name="_bdm.6ADFC99485D946EE9EA0D8A144C59200.edm" localSheetId="18" hidden="1">#REF!</definedName>
    <definedName name="_bdm.6ADFC99485D946EE9EA0D8A144C59200.edm" localSheetId="19" hidden="1">#REF!</definedName>
    <definedName name="_bdm.6ADFC99485D946EE9EA0D8A144C59200.edm" localSheetId="17" hidden="1">#REF!</definedName>
    <definedName name="_bdm.6ADFC99485D946EE9EA0D8A144C59200.edm" localSheetId="1" hidden="1">#REF!</definedName>
    <definedName name="_bdm.6ADFC99485D946EE9EA0D8A144C59200.edm" localSheetId="4" hidden="1">#REF!</definedName>
    <definedName name="_bdm.6AF14DE1FB5C4BB0A821B7C8882D83B9.edm" localSheetId="5" hidden="1">#REF!</definedName>
    <definedName name="_bdm.6AF14DE1FB5C4BB0A821B7C8882D83B9.edm" localSheetId="18" hidden="1">#REF!</definedName>
    <definedName name="_bdm.6AF14DE1FB5C4BB0A821B7C8882D83B9.edm" localSheetId="19" hidden="1">#REF!</definedName>
    <definedName name="_bdm.6AF14DE1FB5C4BB0A821B7C8882D83B9.edm" localSheetId="17" hidden="1">#REF!</definedName>
    <definedName name="_bdm.6AF14DE1FB5C4BB0A821B7C8882D83B9.edm" localSheetId="1" hidden="1">#REF!</definedName>
    <definedName name="_bdm.6AF14DE1FB5C4BB0A821B7C8882D83B9.edm" localSheetId="4" hidden="1">#REF!</definedName>
    <definedName name="_bdm.6AF539A8985841FFBFC534318A8354DC.edm" localSheetId="5" hidden="1">#REF!</definedName>
    <definedName name="_bdm.6AF539A8985841FFBFC534318A8354DC.edm" localSheetId="18" hidden="1">#REF!</definedName>
    <definedName name="_bdm.6AF539A8985841FFBFC534318A8354DC.edm" localSheetId="19" hidden="1">#REF!</definedName>
    <definedName name="_bdm.6AF539A8985841FFBFC534318A8354DC.edm" localSheetId="17" hidden="1">#REF!</definedName>
    <definedName name="_bdm.6AF539A8985841FFBFC534318A8354DC.edm" localSheetId="1" hidden="1">#REF!</definedName>
    <definedName name="_bdm.6AF539A8985841FFBFC534318A8354DC.edm" localSheetId="4" hidden="1">#REF!</definedName>
    <definedName name="_bdm.6B670508DF5640C2A16EB5179F56BCAD.edm" localSheetId="5" hidden="1">#REF!</definedName>
    <definedName name="_bdm.6B670508DF5640C2A16EB5179F56BCAD.edm" localSheetId="18" hidden="1">#REF!</definedName>
    <definedName name="_bdm.6B670508DF5640C2A16EB5179F56BCAD.edm" localSheetId="19" hidden="1">#REF!</definedName>
    <definedName name="_bdm.6B670508DF5640C2A16EB5179F56BCAD.edm" localSheetId="17" hidden="1">#REF!</definedName>
    <definedName name="_bdm.6B670508DF5640C2A16EB5179F56BCAD.edm" localSheetId="1" hidden="1">#REF!</definedName>
    <definedName name="_bdm.6B670508DF5640C2A16EB5179F56BCAD.edm" localSheetId="4" hidden="1">#REF!</definedName>
    <definedName name="_bdm.6BB254F4342C4F66AB6983B2394B2DAF.edm" localSheetId="5" hidden="1">#REF!</definedName>
    <definedName name="_bdm.6BB254F4342C4F66AB6983B2394B2DAF.edm" localSheetId="18" hidden="1">#REF!</definedName>
    <definedName name="_bdm.6BB254F4342C4F66AB6983B2394B2DAF.edm" localSheetId="19" hidden="1">#REF!</definedName>
    <definedName name="_bdm.6BB254F4342C4F66AB6983B2394B2DAF.edm" localSheetId="17" hidden="1">#REF!</definedName>
    <definedName name="_bdm.6BB254F4342C4F66AB6983B2394B2DAF.edm" localSheetId="1" hidden="1">#REF!</definedName>
    <definedName name="_bdm.6BB254F4342C4F66AB6983B2394B2DAF.edm" localSheetId="4" hidden="1">#REF!</definedName>
    <definedName name="_bdm.6C11CDD900FA4956B9D47E930099CE15.edm" localSheetId="5" hidden="1">#REF!</definedName>
    <definedName name="_bdm.6C11CDD900FA4956B9D47E930099CE15.edm" localSheetId="18" hidden="1">#REF!</definedName>
    <definedName name="_bdm.6C11CDD900FA4956B9D47E930099CE15.edm" localSheetId="19" hidden="1">#REF!</definedName>
    <definedName name="_bdm.6C11CDD900FA4956B9D47E930099CE15.edm" localSheetId="17" hidden="1">#REF!</definedName>
    <definedName name="_bdm.6C11CDD900FA4956B9D47E930099CE15.edm" localSheetId="1" hidden="1">#REF!</definedName>
    <definedName name="_bdm.6C11CDD900FA4956B9D47E930099CE15.edm" localSheetId="4" hidden="1">#REF!</definedName>
    <definedName name="_bdm.6C1DC30346F045068069EE7F152D1D71.edm" localSheetId="5" hidden="1">#REF!</definedName>
    <definedName name="_bdm.6C1DC30346F045068069EE7F152D1D71.edm" localSheetId="18" hidden="1">#REF!</definedName>
    <definedName name="_bdm.6C1DC30346F045068069EE7F152D1D71.edm" localSheetId="19" hidden="1">#REF!</definedName>
    <definedName name="_bdm.6C1DC30346F045068069EE7F152D1D71.edm" localSheetId="17" hidden="1">#REF!</definedName>
    <definedName name="_bdm.6C1DC30346F045068069EE7F152D1D71.edm" localSheetId="1" hidden="1">#REF!</definedName>
    <definedName name="_bdm.6C1DC30346F045068069EE7F152D1D71.edm" localSheetId="4" hidden="1">#REF!</definedName>
    <definedName name="_bdm.6C83934BE5194CE8A04AAF68FF24F69B.edm" localSheetId="5" hidden="1">#REF!</definedName>
    <definedName name="_bdm.6C83934BE5194CE8A04AAF68FF24F69B.edm" localSheetId="18" hidden="1">#REF!</definedName>
    <definedName name="_bdm.6C83934BE5194CE8A04AAF68FF24F69B.edm" localSheetId="19" hidden="1">#REF!</definedName>
    <definedName name="_bdm.6C83934BE5194CE8A04AAF68FF24F69B.edm" localSheetId="17" hidden="1">#REF!</definedName>
    <definedName name="_bdm.6C83934BE5194CE8A04AAF68FF24F69B.edm" localSheetId="1" hidden="1">#REF!</definedName>
    <definedName name="_bdm.6C83934BE5194CE8A04AAF68FF24F69B.edm" localSheetId="4" hidden="1">#REF!</definedName>
    <definedName name="_bdm.6CDCD38CF741485CA63B9A379C453828.edm" localSheetId="5" hidden="1">#REF!</definedName>
    <definedName name="_bdm.6CDCD38CF741485CA63B9A379C453828.edm" localSheetId="18" hidden="1">#REF!</definedName>
    <definedName name="_bdm.6CDCD38CF741485CA63B9A379C453828.edm" localSheetId="19" hidden="1">#REF!</definedName>
    <definedName name="_bdm.6CDCD38CF741485CA63B9A379C453828.edm" localSheetId="17" hidden="1">#REF!</definedName>
    <definedName name="_bdm.6CDCD38CF741485CA63B9A379C453828.edm" localSheetId="1" hidden="1">#REF!</definedName>
    <definedName name="_bdm.6CDCD38CF741485CA63B9A379C453828.edm" localSheetId="4" hidden="1">#REF!</definedName>
    <definedName name="_bdm.6D29D74AEAA14009973F1EDC3D9E2F31.edm" localSheetId="5" hidden="1">#REF!</definedName>
    <definedName name="_bdm.6D29D74AEAA14009973F1EDC3D9E2F31.edm" localSheetId="18" hidden="1">#REF!</definedName>
    <definedName name="_bdm.6D29D74AEAA14009973F1EDC3D9E2F31.edm" localSheetId="19" hidden="1">#REF!</definedName>
    <definedName name="_bdm.6D29D74AEAA14009973F1EDC3D9E2F31.edm" localSheetId="17" hidden="1">#REF!</definedName>
    <definedName name="_bdm.6D29D74AEAA14009973F1EDC3D9E2F31.edm" localSheetId="1" hidden="1">#REF!</definedName>
    <definedName name="_bdm.6D29D74AEAA14009973F1EDC3D9E2F31.edm" localSheetId="4" hidden="1">#REF!</definedName>
    <definedName name="_bdm.6D3EE474FA52468C8B9E9DF1F05B8C0C.edm" localSheetId="5" hidden="1">#REF!</definedName>
    <definedName name="_bdm.6D3EE474FA52468C8B9E9DF1F05B8C0C.edm" localSheetId="18" hidden="1">#REF!</definedName>
    <definedName name="_bdm.6D3EE474FA52468C8B9E9DF1F05B8C0C.edm" localSheetId="19" hidden="1">#REF!</definedName>
    <definedName name="_bdm.6D3EE474FA52468C8B9E9DF1F05B8C0C.edm" localSheetId="17" hidden="1">#REF!</definedName>
    <definedName name="_bdm.6D3EE474FA52468C8B9E9DF1F05B8C0C.edm" localSheetId="1" hidden="1">#REF!</definedName>
    <definedName name="_bdm.6D3EE474FA52468C8B9E9DF1F05B8C0C.edm" localSheetId="4" hidden="1">#REF!</definedName>
    <definedName name="_bdm.6E8CECFF94074D7EACE5A8FB3B82FCC9.edm" localSheetId="5" hidden="1">#REF!</definedName>
    <definedName name="_bdm.6E8CECFF94074D7EACE5A8FB3B82FCC9.edm" localSheetId="18" hidden="1">#REF!</definedName>
    <definedName name="_bdm.6E8CECFF94074D7EACE5A8FB3B82FCC9.edm" localSheetId="19" hidden="1">#REF!</definedName>
    <definedName name="_bdm.6E8CECFF94074D7EACE5A8FB3B82FCC9.edm" localSheetId="17" hidden="1">#REF!</definedName>
    <definedName name="_bdm.6E8CECFF94074D7EACE5A8FB3B82FCC9.edm" localSheetId="1" hidden="1">#REF!</definedName>
    <definedName name="_bdm.6E8CECFF94074D7EACE5A8FB3B82FCC9.edm" localSheetId="4" hidden="1">#REF!</definedName>
    <definedName name="_bdm.6EE5EE7B092E44B0A7905026ACD3FBE9.edm" localSheetId="5" hidden="1">#REF!</definedName>
    <definedName name="_bdm.6EE5EE7B092E44B0A7905026ACD3FBE9.edm" localSheetId="18" hidden="1">#REF!</definedName>
    <definedName name="_bdm.6EE5EE7B092E44B0A7905026ACD3FBE9.edm" localSheetId="19" hidden="1">#REF!</definedName>
    <definedName name="_bdm.6EE5EE7B092E44B0A7905026ACD3FBE9.edm" localSheetId="17" hidden="1">#REF!</definedName>
    <definedName name="_bdm.6EE5EE7B092E44B0A7905026ACD3FBE9.edm" localSheetId="1" hidden="1">#REF!</definedName>
    <definedName name="_bdm.6EE5EE7B092E44B0A7905026ACD3FBE9.edm" localSheetId="4" hidden="1">#REF!</definedName>
    <definedName name="_bdm.6F6B8B2D9FF342B5A18C6C2008A36566.edm" localSheetId="5" hidden="1">#REF!</definedName>
    <definedName name="_bdm.6F6B8B2D9FF342B5A18C6C2008A36566.edm" localSheetId="18" hidden="1">#REF!</definedName>
    <definedName name="_bdm.6F6B8B2D9FF342B5A18C6C2008A36566.edm" localSheetId="19" hidden="1">#REF!</definedName>
    <definedName name="_bdm.6F6B8B2D9FF342B5A18C6C2008A36566.edm" localSheetId="17" hidden="1">#REF!</definedName>
    <definedName name="_bdm.6F6B8B2D9FF342B5A18C6C2008A36566.edm" localSheetId="1" hidden="1">#REF!</definedName>
    <definedName name="_bdm.6F6B8B2D9FF342B5A18C6C2008A36566.edm" localSheetId="4" hidden="1">#REF!</definedName>
    <definedName name="_bdm.7031AA98D4A54C30AACF70F46A070719.edm" localSheetId="5" hidden="1">#REF!</definedName>
    <definedName name="_bdm.7031AA98D4A54C30AACF70F46A070719.edm" localSheetId="18" hidden="1">#REF!</definedName>
    <definedName name="_bdm.7031AA98D4A54C30AACF70F46A070719.edm" localSheetId="19" hidden="1">#REF!</definedName>
    <definedName name="_bdm.7031AA98D4A54C30AACF70F46A070719.edm" localSheetId="17" hidden="1">#REF!</definedName>
    <definedName name="_bdm.7031AA98D4A54C30AACF70F46A070719.edm" localSheetId="1" hidden="1">#REF!</definedName>
    <definedName name="_bdm.7031AA98D4A54C30AACF70F46A070719.edm" localSheetId="4" hidden="1">#REF!</definedName>
    <definedName name="_bdm.7040C3D65B1140C1B75F24B9E82EBE8D.edm" localSheetId="5" hidden="1">#REF!</definedName>
    <definedName name="_bdm.7040C3D65B1140C1B75F24B9E82EBE8D.edm" localSheetId="18" hidden="1">#REF!</definedName>
    <definedName name="_bdm.7040C3D65B1140C1B75F24B9E82EBE8D.edm" localSheetId="19" hidden="1">#REF!</definedName>
    <definedName name="_bdm.7040C3D65B1140C1B75F24B9E82EBE8D.edm" localSheetId="17" hidden="1">#REF!</definedName>
    <definedName name="_bdm.7040C3D65B1140C1B75F24B9E82EBE8D.edm" localSheetId="1" hidden="1">#REF!</definedName>
    <definedName name="_bdm.7040C3D65B1140C1B75F24B9E82EBE8D.edm" localSheetId="4" hidden="1">#REF!</definedName>
    <definedName name="_bdm.70A4E693B4F44E86919F91A48AE7C132.edm" localSheetId="5" hidden="1">#REF!</definedName>
    <definedName name="_bdm.70A4E693B4F44E86919F91A48AE7C132.edm" localSheetId="18" hidden="1">#REF!</definedName>
    <definedName name="_bdm.70A4E693B4F44E86919F91A48AE7C132.edm" localSheetId="19" hidden="1">#REF!</definedName>
    <definedName name="_bdm.70A4E693B4F44E86919F91A48AE7C132.edm" localSheetId="17" hidden="1">#REF!</definedName>
    <definedName name="_bdm.70A4E693B4F44E86919F91A48AE7C132.edm" localSheetId="1" hidden="1">#REF!</definedName>
    <definedName name="_bdm.70A4E693B4F44E86919F91A48AE7C132.edm" localSheetId="4" hidden="1">#REF!</definedName>
    <definedName name="_bdm.70B1439E1E3A4A33AA523360DF248893.edm" localSheetId="5" hidden="1">#REF!</definedName>
    <definedName name="_bdm.70B1439E1E3A4A33AA523360DF248893.edm" localSheetId="18" hidden="1">#REF!</definedName>
    <definedName name="_bdm.70B1439E1E3A4A33AA523360DF248893.edm" localSheetId="19" hidden="1">#REF!</definedName>
    <definedName name="_bdm.70B1439E1E3A4A33AA523360DF248893.edm" localSheetId="17" hidden="1">#REF!</definedName>
    <definedName name="_bdm.70B1439E1E3A4A33AA523360DF248893.edm" localSheetId="1" hidden="1">#REF!</definedName>
    <definedName name="_bdm.70B1439E1E3A4A33AA523360DF248893.edm" localSheetId="4" hidden="1">#REF!</definedName>
    <definedName name="_bdm.70B9B47676604977AAA11E5DE4ED76C2.edm" localSheetId="5" hidden="1">#REF!</definedName>
    <definedName name="_bdm.70B9B47676604977AAA11E5DE4ED76C2.edm" localSheetId="18" hidden="1">#REF!</definedName>
    <definedName name="_bdm.70B9B47676604977AAA11E5DE4ED76C2.edm" localSheetId="19" hidden="1">#REF!</definedName>
    <definedName name="_bdm.70B9B47676604977AAA11E5DE4ED76C2.edm" localSheetId="17" hidden="1">#REF!</definedName>
    <definedName name="_bdm.70B9B47676604977AAA11E5DE4ED76C2.edm" localSheetId="1" hidden="1">#REF!</definedName>
    <definedName name="_bdm.70B9B47676604977AAA11E5DE4ED76C2.edm" localSheetId="4" hidden="1">#REF!</definedName>
    <definedName name="_bdm.70C9BBBAD6754BC38765830A82326C93.edm" localSheetId="5" hidden="1">#REF!</definedName>
    <definedName name="_bdm.70C9BBBAD6754BC38765830A82326C93.edm" localSheetId="18" hidden="1">#REF!</definedName>
    <definedName name="_bdm.70C9BBBAD6754BC38765830A82326C93.edm" localSheetId="19" hidden="1">#REF!</definedName>
    <definedName name="_bdm.70C9BBBAD6754BC38765830A82326C93.edm" localSheetId="17" hidden="1">#REF!</definedName>
    <definedName name="_bdm.70C9BBBAD6754BC38765830A82326C93.edm" localSheetId="1" hidden="1">#REF!</definedName>
    <definedName name="_bdm.70C9BBBAD6754BC38765830A82326C93.edm" localSheetId="4" hidden="1">#REF!</definedName>
    <definedName name="_bdm.70EC64A531F64C96A1DFB0C6E28BDC3E.edm" localSheetId="5" hidden="1">#REF!</definedName>
    <definedName name="_bdm.70EC64A531F64C96A1DFB0C6E28BDC3E.edm" localSheetId="18" hidden="1">#REF!</definedName>
    <definedName name="_bdm.70EC64A531F64C96A1DFB0C6E28BDC3E.edm" localSheetId="19" hidden="1">#REF!</definedName>
    <definedName name="_bdm.70EC64A531F64C96A1DFB0C6E28BDC3E.edm" localSheetId="17" hidden="1">#REF!</definedName>
    <definedName name="_bdm.70EC64A531F64C96A1DFB0C6E28BDC3E.edm" localSheetId="1" hidden="1">#REF!</definedName>
    <definedName name="_bdm.70EC64A531F64C96A1DFB0C6E28BDC3E.edm" localSheetId="4" hidden="1">#REF!</definedName>
    <definedName name="_bdm.71B6915C8CEB47249CE367F563DDECF1.edm" localSheetId="5" hidden="1">#REF!</definedName>
    <definedName name="_bdm.71B6915C8CEB47249CE367F563DDECF1.edm" localSheetId="18" hidden="1">#REF!</definedName>
    <definedName name="_bdm.71B6915C8CEB47249CE367F563DDECF1.edm" localSheetId="19" hidden="1">#REF!</definedName>
    <definedName name="_bdm.71B6915C8CEB47249CE367F563DDECF1.edm" localSheetId="17" hidden="1">#REF!</definedName>
    <definedName name="_bdm.71B6915C8CEB47249CE367F563DDECF1.edm" localSheetId="1" hidden="1">#REF!</definedName>
    <definedName name="_bdm.71B6915C8CEB47249CE367F563DDECF1.edm" localSheetId="4" hidden="1">#REF!</definedName>
    <definedName name="_bdm.71BE67C0FB70406C9C1ACA76E784EE3D.edm" localSheetId="5" hidden="1">#REF!</definedName>
    <definedName name="_bdm.71BE67C0FB70406C9C1ACA76E784EE3D.edm" localSheetId="18" hidden="1">#REF!</definedName>
    <definedName name="_bdm.71BE67C0FB70406C9C1ACA76E784EE3D.edm" localSheetId="19" hidden="1">#REF!</definedName>
    <definedName name="_bdm.71BE67C0FB70406C9C1ACA76E784EE3D.edm" localSheetId="17" hidden="1">#REF!</definedName>
    <definedName name="_bdm.71BE67C0FB70406C9C1ACA76E784EE3D.edm" localSheetId="1" hidden="1">#REF!</definedName>
    <definedName name="_bdm.71BE67C0FB70406C9C1ACA76E784EE3D.edm" localSheetId="4" hidden="1">#REF!</definedName>
    <definedName name="_bdm.72594686ED4F4D579A92964F492541B2.edm" localSheetId="5" hidden="1">#REF!</definedName>
    <definedName name="_bdm.72594686ED4F4D579A92964F492541B2.edm" localSheetId="18" hidden="1">#REF!</definedName>
    <definedName name="_bdm.72594686ED4F4D579A92964F492541B2.edm" localSheetId="19" hidden="1">#REF!</definedName>
    <definedName name="_bdm.72594686ED4F4D579A92964F492541B2.edm" localSheetId="17" hidden="1">#REF!</definedName>
    <definedName name="_bdm.72594686ED4F4D579A92964F492541B2.edm" localSheetId="1" hidden="1">#REF!</definedName>
    <definedName name="_bdm.72594686ED4F4D579A92964F492541B2.edm" localSheetId="4" hidden="1">#REF!</definedName>
    <definedName name="_bdm.7286EDE3D66548B682966CE804E6B0E3.edm" localSheetId="5" hidden="1">#REF!</definedName>
    <definedName name="_bdm.7286EDE3D66548B682966CE804E6B0E3.edm" localSheetId="18" hidden="1">#REF!</definedName>
    <definedName name="_bdm.7286EDE3D66548B682966CE804E6B0E3.edm" localSheetId="19" hidden="1">#REF!</definedName>
    <definedName name="_bdm.7286EDE3D66548B682966CE804E6B0E3.edm" localSheetId="17" hidden="1">#REF!</definedName>
    <definedName name="_bdm.7286EDE3D66548B682966CE804E6B0E3.edm" localSheetId="1" hidden="1">#REF!</definedName>
    <definedName name="_bdm.7286EDE3D66548B682966CE804E6B0E3.edm" localSheetId="4" hidden="1">#REF!</definedName>
    <definedName name="_bdm.7293F612B49F47D586B95983F8660722.edm" localSheetId="5" hidden="1">#REF!</definedName>
    <definedName name="_bdm.7293F612B49F47D586B95983F8660722.edm" localSheetId="18" hidden="1">#REF!</definedName>
    <definedName name="_bdm.7293F612B49F47D586B95983F8660722.edm" localSheetId="19" hidden="1">#REF!</definedName>
    <definedName name="_bdm.7293F612B49F47D586B95983F8660722.edm" localSheetId="17" hidden="1">#REF!</definedName>
    <definedName name="_bdm.7293F612B49F47D586B95983F8660722.edm" localSheetId="1" hidden="1">#REF!</definedName>
    <definedName name="_bdm.7293F612B49F47D586B95983F8660722.edm" localSheetId="4" hidden="1">#REF!</definedName>
    <definedName name="_bdm.72D229698A304BB68F82F1576BFDF314.edm" localSheetId="5" hidden="1">#REF!</definedName>
    <definedName name="_bdm.72D229698A304BB68F82F1576BFDF314.edm" localSheetId="18" hidden="1">#REF!</definedName>
    <definedName name="_bdm.72D229698A304BB68F82F1576BFDF314.edm" localSheetId="19" hidden="1">#REF!</definedName>
    <definedName name="_bdm.72D229698A304BB68F82F1576BFDF314.edm" localSheetId="17" hidden="1">#REF!</definedName>
    <definedName name="_bdm.72D229698A304BB68F82F1576BFDF314.edm" localSheetId="1" hidden="1">#REF!</definedName>
    <definedName name="_bdm.72D229698A304BB68F82F1576BFDF314.edm" localSheetId="4" hidden="1">#REF!</definedName>
    <definedName name="_bdm.72EF6B135E174A1D9984CDC086BC4647.edm" localSheetId="5" hidden="1">#REF!</definedName>
    <definedName name="_bdm.72EF6B135E174A1D9984CDC086BC4647.edm" localSheetId="18" hidden="1">#REF!</definedName>
    <definedName name="_bdm.72EF6B135E174A1D9984CDC086BC4647.edm" localSheetId="19" hidden="1">#REF!</definedName>
    <definedName name="_bdm.72EF6B135E174A1D9984CDC086BC4647.edm" localSheetId="17" hidden="1">#REF!</definedName>
    <definedName name="_bdm.72EF6B135E174A1D9984CDC086BC4647.edm" localSheetId="1" hidden="1">#REF!</definedName>
    <definedName name="_bdm.72EF6B135E174A1D9984CDC086BC4647.edm" localSheetId="4" hidden="1">#REF!</definedName>
    <definedName name="_bdm.7329EAB9F7CA4108BEF956CB8E56A13E.edm" localSheetId="5" hidden="1">#REF!</definedName>
    <definedName name="_bdm.7329EAB9F7CA4108BEF956CB8E56A13E.edm" localSheetId="18" hidden="1">#REF!</definedName>
    <definedName name="_bdm.7329EAB9F7CA4108BEF956CB8E56A13E.edm" localSheetId="19" hidden="1">#REF!</definedName>
    <definedName name="_bdm.7329EAB9F7CA4108BEF956CB8E56A13E.edm" localSheetId="17" hidden="1">#REF!</definedName>
    <definedName name="_bdm.7329EAB9F7CA4108BEF956CB8E56A13E.edm" localSheetId="1" hidden="1">#REF!</definedName>
    <definedName name="_bdm.7329EAB9F7CA4108BEF956CB8E56A13E.edm" localSheetId="4" hidden="1">#REF!</definedName>
    <definedName name="_bdm.74102037F87F407B8BAE13B90EBCED6A.edm" localSheetId="5" hidden="1">#REF!</definedName>
    <definedName name="_bdm.74102037F87F407B8BAE13B90EBCED6A.edm" localSheetId="18" hidden="1">#REF!</definedName>
    <definedName name="_bdm.74102037F87F407B8BAE13B90EBCED6A.edm" localSheetId="19" hidden="1">#REF!</definedName>
    <definedName name="_bdm.74102037F87F407B8BAE13B90EBCED6A.edm" localSheetId="17" hidden="1">#REF!</definedName>
    <definedName name="_bdm.74102037F87F407B8BAE13B90EBCED6A.edm" localSheetId="1" hidden="1">#REF!</definedName>
    <definedName name="_bdm.74102037F87F407B8BAE13B90EBCED6A.edm" localSheetId="4" hidden="1">#REF!</definedName>
    <definedName name="_bdm.746DC2CFFE204DDBADF3158BBD3A80E6.edm" localSheetId="5" hidden="1">#REF!</definedName>
    <definedName name="_bdm.746DC2CFFE204DDBADF3158BBD3A80E6.edm" localSheetId="18" hidden="1">#REF!</definedName>
    <definedName name="_bdm.746DC2CFFE204DDBADF3158BBD3A80E6.edm" localSheetId="19" hidden="1">#REF!</definedName>
    <definedName name="_bdm.746DC2CFFE204DDBADF3158BBD3A80E6.edm" localSheetId="17" hidden="1">#REF!</definedName>
    <definedName name="_bdm.746DC2CFFE204DDBADF3158BBD3A80E6.edm" localSheetId="1" hidden="1">#REF!</definedName>
    <definedName name="_bdm.746DC2CFFE204DDBADF3158BBD3A80E6.edm" localSheetId="4" hidden="1">#REF!</definedName>
    <definedName name="_bdm.74715EBC8B7A4249970CF34304662625.edm" localSheetId="5" hidden="1">#REF!</definedName>
    <definedName name="_bdm.74715EBC8B7A4249970CF34304662625.edm" localSheetId="18" hidden="1">#REF!</definedName>
    <definedName name="_bdm.74715EBC8B7A4249970CF34304662625.edm" localSheetId="19" hidden="1">#REF!</definedName>
    <definedName name="_bdm.74715EBC8B7A4249970CF34304662625.edm" localSheetId="17" hidden="1">#REF!</definedName>
    <definedName name="_bdm.74715EBC8B7A4249970CF34304662625.edm" localSheetId="1" hidden="1">#REF!</definedName>
    <definedName name="_bdm.74715EBC8B7A4249970CF34304662625.edm" localSheetId="4" hidden="1">#REF!</definedName>
    <definedName name="_bdm.74B6A3FE301748AB83C062522958FDBE.edm" localSheetId="5" hidden="1">#REF!</definedName>
    <definedName name="_bdm.74B6A3FE301748AB83C062522958FDBE.edm" localSheetId="18" hidden="1">#REF!</definedName>
    <definedName name="_bdm.74B6A3FE301748AB83C062522958FDBE.edm" localSheetId="19" hidden="1">#REF!</definedName>
    <definedName name="_bdm.74B6A3FE301748AB83C062522958FDBE.edm" localSheetId="17" hidden="1">#REF!</definedName>
    <definedName name="_bdm.74B6A3FE301748AB83C062522958FDBE.edm" localSheetId="1" hidden="1">#REF!</definedName>
    <definedName name="_bdm.74B6A3FE301748AB83C062522958FDBE.edm" localSheetId="4" hidden="1">#REF!</definedName>
    <definedName name="_bdm.75844492F3E54CDFBB75CB53D077D2F5.edm" localSheetId="5" hidden="1">#REF!</definedName>
    <definedName name="_bdm.75844492F3E54CDFBB75CB53D077D2F5.edm" localSheetId="18" hidden="1">#REF!</definedName>
    <definedName name="_bdm.75844492F3E54CDFBB75CB53D077D2F5.edm" localSheetId="19" hidden="1">#REF!</definedName>
    <definedName name="_bdm.75844492F3E54CDFBB75CB53D077D2F5.edm" localSheetId="17" hidden="1">#REF!</definedName>
    <definedName name="_bdm.75844492F3E54CDFBB75CB53D077D2F5.edm" localSheetId="1" hidden="1">#REF!</definedName>
    <definedName name="_bdm.75844492F3E54CDFBB75CB53D077D2F5.edm" localSheetId="4" hidden="1">#REF!</definedName>
    <definedName name="_bdm.7591DD0F0B8F4BA0ACBCAA16A9783851.edm" localSheetId="5" hidden="1">#REF!</definedName>
    <definedName name="_bdm.7591DD0F0B8F4BA0ACBCAA16A9783851.edm" localSheetId="18" hidden="1">#REF!</definedName>
    <definedName name="_bdm.7591DD0F0B8F4BA0ACBCAA16A9783851.edm" localSheetId="19" hidden="1">#REF!</definedName>
    <definedName name="_bdm.7591DD0F0B8F4BA0ACBCAA16A9783851.edm" localSheetId="17" hidden="1">#REF!</definedName>
    <definedName name="_bdm.7591DD0F0B8F4BA0ACBCAA16A9783851.edm" localSheetId="1" hidden="1">#REF!</definedName>
    <definedName name="_bdm.7591DD0F0B8F4BA0ACBCAA16A9783851.edm" localSheetId="4" hidden="1">#REF!</definedName>
    <definedName name="_bdm.7614D2C96A6744618E086FE05D3A1E0D.edm" localSheetId="5" hidden="1">#REF!</definedName>
    <definedName name="_bdm.7614D2C96A6744618E086FE05D3A1E0D.edm" localSheetId="18" hidden="1">#REF!</definedName>
    <definedName name="_bdm.7614D2C96A6744618E086FE05D3A1E0D.edm" localSheetId="19" hidden="1">#REF!</definedName>
    <definedName name="_bdm.7614D2C96A6744618E086FE05D3A1E0D.edm" localSheetId="17" hidden="1">#REF!</definedName>
    <definedName name="_bdm.7614D2C96A6744618E086FE05D3A1E0D.edm" localSheetId="1" hidden="1">#REF!</definedName>
    <definedName name="_bdm.7614D2C96A6744618E086FE05D3A1E0D.edm" localSheetId="4" hidden="1">#REF!</definedName>
    <definedName name="_bdm.7658B687C98E40B08165490D2738AE44.edm" localSheetId="5" hidden="1">#REF!</definedName>
    <definedName name="_bdm.7658B687C98E40B08165490D2738AE44.edm" localSheetId="18" hidden="1">#REF!</definedName>
    <definedName name="_bdm.7658B687C98E40B08165490D2738AE44.edm" localSheetId="19" hidden="1">#REF!</definedName>
    <definedName name="_bdm.7658B687C98E40B08165490D2738AE44.edm" localSheetId="17" hidden="1">#REF!</definedName>
    <definedName name="_bdm.7658B687C98E40B08165490D2738AE44.edm" localSheetId="1" hidden="1">#REF!</definedName>
    <definedName name="_bdm.7658B687C98E40B08165490D2738AE44.edm" localSheetId="4" hidden="1">#REF!</definedName>
    <definedName name="_bdm.766934EFE2894139B3F8EDC7418A6D5D.edm" localSheetId="5" hidden="1">#REF!</definedName>
    <definedName name="_bdm.766934EFE2894139B3F8EDC7418A6D5D.edm" localSheetId="18" hidden="1">#REF!</definedName>
    <definedName name="_bdm.766934EFE2894139B3F8EDC7418A6D5D.edm" localSheetId="19" hidden="1">#REF!</definedName>
    <definedName name="_bdm.766934EFE2894139B3F8EDC7418A6D5D.edm" localSheetId="17" hidden="1">#REF!</definedName>
    <definedName name="_bdm.766934EFE2894139B3F8EDC7418A6D5D.edm" localSheetId="1" hidden="1">#REF!</definedName>
    <definedName name="_bdm.766934EFE2894139B3F8EDC7418A6D5D.edm" localSheetId="4" hidden="1">#REF!</definedName>
    <definedName name="_bdm.7704A4AE3DED4011B4B4E767DF6EB8B0.edm" localSheetId="5" hidden="1">#REF!</definedName>
    <definedName name="_bdm.7704A4AE3DED4011B4B4E767DF6EB8B0.edm" localSheetId="18" hidden="1">#REF!</definedName>
    <definedName name="_bdm.7704A4AE3DED4011B4B4E767DF6EB8B0.edm" localSheetId="19" hidden="1">#REF!</definedName>
    <definedName name="_bdm.7704A4AE3DED4011B4B4E767DF6EB8B0.edm" localSheetId="17" hidden="1">#REF!</definedName>
    <definedName name="_bdm.7704A4AE3DED4011B4B4E767DF6EB8B0.edm" localSheetId="1" hidden="1">#REF!</definedName>
    <definedName name="_bdm.7704A4AE3DED4011B4B4E767DF6EB8B0.edm" localSheetId="4" hidden="1">#REF!</definedName>
    <definedName name="_bdm.77286037AEFD44EF8BB95478C82DF589.edm" localSheetId="5" hidden="1">#REF!</definedName>
    <definedName name="_bdm.77286037AEFD44EF8BB95478C82DF589.edm" localSheetId="18" hidden="1">#REF!</definedName>
    <definedName name="_bdm.77286037AEFD44EF8BB95478C82DF589.edm" localSheetId="19" hidden="1">#REF!</definedName>
    <definedName name="_bdm.77286037AEFD44EF8BB95478C82DF589.edm" localSheetId="17" hidden="1">#REF!</definedName>
    <definedName name="_bdm.77286037AEFD44EF8BB95478C82DF589.edm" localSheetId="1" hidden="1">#REF!</definedName>
    <definedName name="_bdm.77286037AEFD44EF8BB95478C82DF589.edm" localSheetId="4" hidden="1">#REF!</definedName>
    <definedName name="_bdm.774F8ACC48554BEA9D0F93A5E5F21F2F.edm" localSheetId="5" hidden="1">#REF!</definedName>
    <definedName name="_bdm.774F8ACC48554BEA9D0F93A5E5F21F2F.edm" localSheetId="18" hidden="1">#REF!</definedName>
    <definedName name="_bdm.774F8ACC48554BEA9D0F93A5E5F21F2F.edm" localSheetId="19" hidden="1">#REF!</definedName>
    <definedName name="_bdm.774F8ACC48554BEA9D0F93A5E5F21F2F.edm" localSheetId="17" hidden="1">#REF!</definedName>
    <definedName name="_bdm.774F8ACC48554BEA9D0F93A5E5F21F2F.edm" localSheetId="1" hidden="1">#REF!</definedName>
    <definedName name="_bdm.774F8ACC48554BEA9D0F93A5E5F21F2F.edm" localSheetId="4" hidden="1">#REF!</definedName>
    <definedName name="_bdm.795EFC9DD9F5485E9D2D806B51ED15F7.edm" localSheetId="5" hidden="1">#REF!</definedName>
    <definedName name="_bdm.795EFC9DD9F5485E9D2D806B51ED15F7.edm" localSheetId="18" hidden="1">#REF!</definedName>
    <definedName name="_bdm.795EFC9DD9F5485E9D2D806B51ED15F7.edm" localSheetId="19" hidden="1">#REF!</definedName>
    <definedName name="_bdm.795EFC9DD9F5485E9D2D806B51ED15F7.edm" localSheetId="17" hidden="1">#REF!</definedName>
    <definedName name="_bdm.795EFC9DD9F5485E9D2D806B51ED15F7.edm" localSheetId="1" hidden="1">#REF!</definedName>
    <definedName name="_bdm.795EFC9DD9F5485E9D2D806B51ED15F7.edm" localSheetId="4" hidden="1">#REF!</definedName>
    <definedName name="_bdm.7967F7D296354D4885EE904CEDBEB718.edm" localSheetId="5" hidden="1">#REF!</definedName>
    <definedName name="_bdm.7967F7D296354D4885EE904CEDBEB718.edm" localSheetId="18" hidden="1">#REF!</definedName>
    <definedName name="_bdm.7967F7D296354D4885EE904CEDBEB718.edm" localSheetId="19" hidden="1">#REF!</definedName>
    <definedName name="_bdm.7967F7D296354D4885EE904CEDBEB718.edm" localSheetId="17" hidden="1">#REF!</definedName>
    <definedName name="_bdm.7967F7D296354D4885EE904CEDBEB718.edm" localSheetId="1" hidden="1">#REF!</definedName>
    <definedName name="_bdm.7967F7D296354D4885EE904CEDBEB718.edm" localSheetId="4" hidden="1">#REF!</definedName>
    <definedName name="_bdm.79A1585496354733B25FBF9E4A0692FF.edm" localSheetId="5" hidden="1">#REF!</definedName>
    <definedName name="_bdm.79A1585496354733B25FBF9E4A0692FF.edm" localSheetId="18" hidden="1">#REF!</definedName>
    <definedName name="_bdm.79A1585496354733B25FBF9E4A0692FF.edm" localSheetId="19" hidden="1">#REF!</definedName>
    <definedName name="_bdm.79A1585496354733B25FBF9E4A0692FF.edm" localSheetId="17" hidden="1">#REF!</definedName>
    <definedName name="_bdm.79A1585496354733B25FBF9E4A0692FF.edm" localSheetId="1" hidden="1">#REF!</definedName>
    <definedName name="_bdm.79A1585496354733B25FBF9E4A0692FF.edm" localSheetId="4" hidden="1">#REF!</definedName>
    <definedName name="_bdm.79ED2D19C0A5482FBF376196D3268C7A.edm" localSheetId="5" hidden="1">#REF!</definedName>
    <definedName name="_bdm.79ED2D19C0A5482FBF376196D3268C7A.edm" localSheetId="18" hidden="1">#REF!</definedName>
    <definedName name="_bdm.79ED2D19C0A5482FBF376196D3268C7A.edm" localSheetId="19" hidden="1">#REF!</definedName>
    <definedName name="_bdm.79ED2D19C0A5482FBF376196D3268C7A.edm" localSheetId="17" hidden="1">#REF!</definedName>
    <definedName name="_bdm.79ED2D19C0A5482FBF376196D3268C7A.edm" localSheetId="1" hidden="1">#REF!</definedName>
    <definedName name="_bdm.79ED2D19C0A5482FBF376196D3268C7A.edm" localSheetId="4" hidden="1">#REF!</definedName>
    <definedName name="_bdm.7A106D0C5C2248189922B088FD21A004.edm" localSheetId="5" hidden="1">#REF!</definedName>
    <definedName name="_bdm.7A106D0C5C2248189922B088FD21A004.edm" localSheetId="18" hidden="1">#REF!</definedName>
    <definedName name="_bdm.7A106D0C5C2248189922B088FD21A004.edm" localSheetId="19" hidden="1">#REF!</definedName>
    <definedName name="_bdm.7A106D0C5C2248189922B088FD21A004.edm" localSheetId="17" hidden="1">#REF!</definedName>
    <definedName name="_bdm.7A106D0C5C2248189922B088FD21A004.edm" localSheetId="1" hidden="1">#REF!</definedName>
    <definedName name="_bdm.7A106D0C5C2248189922B088FD21A004.edm" localSheetId="4" hidden="1">#REF!</definedName>
    <definedName name="_bdm.7A8679D089134ABB958D2A7D52829E05.edm" localSheetId="5" hidden="1">#REF!</definedName>
    <definedName name="_bdm.7A8679D089134ABB958D2A7D52829E05.edm" localSheetId="18" hidden="1">#REF!</definedName>
    <definedName name="_bdm.7A8679D089134ABB958D2A7D52829E05.edm" localSheetId="19" hidden="1">#REF!</definedName>
    <definedName name="_bdm.7A8679D089134ABB958D2A7D52829E05.edm" localSheetId="17" hidden="1">#REF!</definedName>
    <definedName name="_bdm.7A8679D089134ABB958D2A7D52829E05.edm" localSheetId="1" hidden="1">#REF!</definedName>
    <definedName name="_bdm.7A8679D089134ABB958D2A7D52829E05.edm" localSheetId="4" hidden="1">#REF!</definedName>
    <definedName name="_bdm.7A9D4563F668426289F66D3C07C8447D.edm" localSheetId="5" hidden="1">#REF!</definedName>
    <definedName name="_bdm.7A9D4563F668426289F66D3C07C8447D.edm" localSheetId="18" hidden="1">#REF!</definedName>
    <definedName name="_bdm.7A9D4563F668426289F66D3C07C8447D.edm" localSheetId="19" hidden="1">#REF!</definedName>
    <definedName name="_bdm.7A9D4563F668426289F66D3C07C8447D.edm" localSheetId="17" hidden="1">#REF!</definedName>
    <definedName name="_bdm.7A9D4563F668426289F66D3C07C8447D.edm" localSheetId="1" hidden="1">#REF!</definedName>
    <definedName name="_bdm.7A9D4563F668426289F66D3C07C8447D.edm" localSheetId="4" hidden="1">#REF!</definedName>
    <definedName name="_bdm.7B8A5F8447AD4886A9F150E361610DB6.edm" localSheetId="5" hidden="1">#REF!</definedName>
    <definedName name="_bdm.7B8A5F8447AD4886A9F150E361610DB6.edm" localSheetId="18" hidden="1">#REF!</definedName>
    <definedName name="_bdm.7B8A5F8447AD4886A9F150E361610DB6.edm" localSheetId="19" hidden="1">#REF!</definedName>
    <definedName name="_bdm.7B8A5F8447AD4886A9F150E361610DB6.edm" localSheetId="17" hidden="1">#REF!</definedName>
    <definedName name="_bdm.7B8A5F8447AD4886A9F150E361610DB6.edm" localSheetId="1" hidden="1">#REF!</definedName>
    <definedName name="_bdm.7B8A5F8447AD4886A9F150E361610DB6.edm" localSheetId="4" hidden="1">#REF!</definedName>
    <definedName name="_bdm.7C0BDE3DF9394CD18EB40C61823A7A32.edm" localSheetId="5" hidden="1">#REF!</definedName>
    <definedName name="_bdm.7C0BDE3DF9394CD18EB40C61823A7A32.edm" localSheetId="18" hidden="1">#REF!</definedName>
    <definedName name="_bdm.7C0BDE3DF9394CD18EB40C61823A7A32.edm" localSheetId="19" hidden="1">#REF!</definedName>
    <definedName name="_bdm.7C0BDE3DF9394CD18EB40C61823A7A32.edm" localSheetId="17" hidden="1">#REF!</definedName>
    <definedName name="_bdm.7C0BDE3DF9394CD18EB40C61823A7A32.edm" localSheetId="1" hidden="1">#REF!</definedName>
    <definedName name="_bdm.7C0BDE3DF9394CD18EB40C61823A7A32.edm" localSheetId="4" hidden="1">#REF!</definedName>
    <definedName name="_bdm.7C7B7CC1AFE941D19CED89BA7A652231.edm" localSheetId="5" hidden="1">#REF!</definedName>
    <definedName name="_bdm.7C7B7CC1AFE941D19CED89BA7A652231.edm" localSheetId="18" hidden="1">#REF!</definedName>
    <definedName name="_bdm.7C7B7CC1AFE941D19CED89BA7A652231.edm" localSheetId="19" hidden="1">#REF!</definedName>
    <definedName name="_bdm.7C7B7CC1AFE941D19CED89BA7A652231.edm" localSheetId="17" hidden="1">#REF!</definedName>
    <definedName name="_bdm.7C7B7CC1AFE941D19CED89BA7A652231.edm" localSheetId="1" hidden="1">#REF!</definedName>
    <definedName name="_bdm.7C7B7CC1AFE941D19CED89BA7A652231.edm" localSheetId="4" hidden="1">#REF!</definedName>
    <definedName name="_bdm.7CC6851F3E4D46ABBB2E5037B7EA2FEC.edm" localSheetId="5" hidden="1">#REF!</definedName>
    <definedName name="_bdm.7CC6851F3E4D46ABBB2E5037B7EA2FEC.edm" localSheetId="18" hidden="1">#REF!</definedName>
    <definedName name="_bdm.7CC6851F3E4D46ABBB2E5037B7EA2FEC.edm" localSheetId="19" hidden="1">#REF!</definedName>
    <definedName name="_bdm.7CC6851F3E4D46ABBB2E5037B7EA2FEC.edm" localSheetId="17" hidden="1">#REF!</definedName>
    <definedName name="_bdm.7CC6851F3E4D46ABBB2E5037B7EA2FEC.edm" localSheetId="1" hidden="1">#REF!</definedName>
    <definedName name="_bdm.7CC6851F3E4D46ABBB2E5037B7EA2FEC.edm" localSheetId="4" hidden="1">#REF!</definedName>
    <definedName name="_bdm.7D67669FCFC747BCB4D946118FBA9A64.edm" localSheetId="5" hidden="1">#REF!</definedName>
    <definedName name="_bdm.7D67669FCFC747BCB4D946118FBA9A64.edm" localSheetId="18" hidden="1">#REF!</definedName>
    <definedName name="_bdm.7D67669FCFC747BCB4D946118FBA9A64.edm" localSheetId="19" hidden="1">#REF!</definedName>
    <definedName name="_bdm.7D67669FCFC747BCB4D946118FBA9A64.edm" localSheetId="17" hidden="1">#REF!</definedName>
    <definedName name="_bdm.7D67669FCFC747BCB4D946118FBA9A64.edm" localSheetId="1" hidden="1">#REF!</definedName>
    <definedName name="_bdm.7D67669FCFC747BCB4D946118FBA9A64.edm" localSheetId="4" hidden="1">#REF!</definedName>
    <definedName name="_bdm.7D919C3FC7BB4ACABF1717B381D966E0.edm" localSheetId="5" hidden="1">#REF!</definedName>
    <definedName name="_bdm.7D919C3FC7BB4ACABF1717B381D966E0.edm" localSheetId="18" hidden="1">#REF!</definedName>
    <definedName name="_bdm.7D919C3FC7BB4ACABF1717B381D966E0.edm" localSheetId="19" hidden="1">#REF!</definedName>
    <definedName name="_bdm.7D919C3FC7BB4ACABF1717B381D966E0.edm" localSheetId="17" hidden="1">#REF!</definedName>
    <definedName name="_bdm.7D919C3FC7BB4ACABF1717B381D966E0.edm" localSheetId="1" hidden="1">#REF!</definedName>
    <definedName name="_bdm.7D919C3FC7BB4ACABF1717B381D966E0.edm" localSheetId="4" hidden="1">#REF!</definedName>
    <definedName name="_bdm.7DE62DEBA9A746FAA0ED38FA7AB6340F.edm" localSheetId="5" hidden="1">#REF!</definedName>
    <definedName name="_bdm.7DE62DEBA9A746FAA0ED38FA7AB6340F.edm" localSheetId="18" hidden="1">#REF!</definedName>
    <definedName name="_bdm.7DE62DEBA9A746FAA0ED38FA7AB6340F.edm" localSheetId="19" hidden="1">#REF!</definedName>
    <definedName name="_bdm.7DE62DEBA9A746FAA0ED38FA7AB6340F.edm" localSheetId="17" hidden="1">#REF!</definedName>
    <definedName name="_bdm.7DE62DEBA9A746FAA0ED38FA7AB6340F.edm" localSheetId="1" hidden="1">#REF!</definedName>
    <definedName name="_bdm.7DE62DEBA9A746FAA0ED38FA7AB6340F.edm" localSheetId="4" hidden="1">#REF!</definedName>
    <definedName name="_bdm.7E32FDA467DE430DAD2C58D8DE9D4F4E.edm" localSheetId="5" hidden="1">#REF!</definedName>
    <definedName name="_bdm.7E32FDA467DE430DAD2C58D8DE9D4F4E.edm" localSheetId="18" hidden="1">#REF!</definedName>
    <definedName name="_bdm.7E32FDA467DE430DAD2C58D8DE9D4F4E.edm" localSheetId="19" hidden="1">#REF!</definedName>
    <definedName name="_bdm.7E32FDA467DE430DAD2C58D8DE9D4F4E.edm" localSheetId="17" hidden="1">#REF!</definedName>
    <definedName name="_bdm.7E32FDA467DE430DAD2C58D8DE9D4F4E.edm" localSheetId="1" hidden="1">#REF!</definedName>
    <definedName name="_bdm.7E32FDA467DE430DAD2C58D8DE9D4F4E.edm" localSheetId="4" hidden="1">#REF!</definedName>
    <definedName name="_bdm.7E67FB12DFF34F1A81AA4F01728C009A.edm" localSheetId="5" hidden="1">#REF!</definedName>
    <definedName name="_bdm.7E67FB12DFF34F1A81AA4F01728C009A.edm" localSheetId="18" hidden="1">#REF!</definedName>
    <definedName name="_bdm.7E67FB12DFF34F1A81AA4F01728C009A.edm" localSheetId="19" hidden="1">#REF!</definedName>
    <definedName name="_bdm.7E67FB12DFF34F1A81AA4F01728C009A.edm" localSheetId="17" hidden="1">#REF!</definedName>
    <definedName name="_bdm.7E67FB12DFF34F1A81AA4F01728C009A.edm" localSheetId="1" hidden="1">#REF!</definedName>
    <definedName name="_bdm.7E67FB12DFF34F1A81AA4F01728C009A.edm" localSheetId="4" hidden="1">#REF!</definedName>
    <definedName name="_bdm.7ED35C7033184957A366E30FB47CA167.edm" localSheetId="5" hidden="1">#REF!</definedName>
    <definedName name="_bdm.7ED35C7033184957A366E30FB47CA167.edm" localSheetId="18" hidden="1">#REF!</definedName>
    <definedName name="_bdm.7ED35C7033184957A366E30FB47CA167.edm" localSheetId="19" hidden="1">#REF!</definedName>
    <definedName name="_bdm.7ED35C7033184957A366E30FB47CA167.edm" localSheetId="17" hidden="1">#REF!</definedName>
    <definedName name="_bdm.7ED35C7033184957A366E30FB47CA167.edm" localSheetId="1" hidden="1">#REF!</definedName>
    <definedName name="_bdm.7ED35C7033184957A366E30FB47CA167.edm" localSheetId="4" hidden="1">#REF!</definedName>
    <definedName name="_bdm.7EDE925694014F239FD2A7C1B5DF7A65.edm" localSheetId="5" hidden="1">#REF!</definedName>
    <definedName name="_bdm.7EDE925694014F239FD2A7C1B5DF7A65.edm" localSheetId="18" hidden="1">#REF!</definedName>
    <definedName name="_bdm.7EDE925694014F239FD2A7C1B5DF7A65.edm" localSheetId="19" hidden="1">#REF!</definedName>
    <definedName name="_bdm.7EDE925694014F239FD2A7C1B5DF7A65.edm" localSheetId="17" hidden="1">#REF!</definedName>
    <definedName name="_bdm.7EDE925694014F239FD2A7C1B5DF7A65.edm" localSheetId="1" hidden="1">#REF!</definedName>
    <definedName name="_bdm.7EDE925694014F239FD2A7C1B5DF7A65.edm" localSheetId="4" hidden="1">#REF!</definedName>
    <definedName name="_bdm.7EF941C7D6C34EEAACDA1F4A47F7AC99.edm" localSheetId="5" hidden="1">#REF!</definedName>
    <definedName name="_bdm.7EF941C7D6C34EEAACDA1F4A47F7AC99.edm" localSheetId="18" hidden="1">#REF!</definedName>
    <definedName name="_bdm.7EF941C7D6C34EEAACDA1F4A47F7AC99.edm" localSheetId="19" hidden="1">#REF!</definedName>
    <definedName name="_bdm.7EF941C7D6C34EEAACDA1F4A47F7AC99.edm" localSheetId="17" hidden="1">#REF!</definedName>
    <definedName name="_bdm.7EF941C7D6C34EEAACDA1F4A47F7AC99.edm" localSheetId="1" hidden="1">#REF!</definedName>
    <definedName name="_bdm.7EF941C7D6C34EEAACDA1F4A47F7AC99.edm" localSheetId="4" hidden="1">#REF!</definedName>
    <definedName name="_bdm.7F4BCE910FB14946BE4EAF2358245191.edm" localSheetId="5" hidden="1">#REF!</definedName>
    <definedName name="_bdm.7F4BCE910FB14946BE4EAF2358245191.edm" localSheetId="18" hidden="1">#REF!</definedName>
    <definedName name="_bdm.7F4BCE910FB14946BE4EAF2358245191.edm" localSheetId="19" hidden="1">#REF!</definedName>
    <definedName name="_bdm.7F4BCE910FB14946BE4EAF2358245191.edm" localSheetId="17" hidden="1">#REF!</definedName>
    <definedName name="_bdm.7F4BCE910FB14946BE4EAF2358245191.edm" localSheetId="1" hidden="1">#REF!</definedName>
    <definedName name="_bdm.7F4BCE910FB14946BE4EAF2358245191.edm" localSheetId="4" hidden="1">#REF!</definedName>
    <definedName name="_bdm.7F8D14D2FC21473C9C142990668246BA.edm" localSheetId="5" hidden="1">#REF!</definedName>
    <definedName name="_bdm.7F8D14D2FC21473C9C142990668246BA.edm" localSheetId="18" hidden="1">#REF!</definedName>
    <definedName name="_bdm.7F8D14D2FC21473C9C142990668246BA.edm" localSheetId="19" hidden="1">#REF!</definedName>
    <definedName name="_bdm.7F8D14D2FC21473C9C142990668246BA.edm" localSheetId="17" hidden="1">#REF!</definedName>
    <definedName name="_bdm.7F8D14D2FC21473C9C142990668246BA.edm" localSheetId="1" hidden="1">#REF!</definedName>
    <definedName name="_bdm.7F8D14D2FC21473C9C142990668246BA.edm" localSheetId="4" hidden="1">#REF!</definedName>
    <definedName name="_bdm.7FA500357F1545D1820A97CC018E7FF4.edm" localSheetId="5" hidden="1">#REF!</definedName>
    <definedName name="_bdm.7FA500357F1545D1820A97CC018E7FF4.edm" localSheetId="18" hidden="1">#REF!</definedName>
    <definedName name="_bdm.7FA500357F1545D1820A97CC018E7FF4.edm" localSheetId="19" hidden="1">#REF!</definedName>
    <definedName name="_bdm.7FA500357F1545D1820A97CC018E7FF4.edm" localSheetId="17" hidden="1">#REF!</definedName>
    <definedName name="_bdm.7FA500357F1545D1820A97CC018E7FF4.edm" localSheetId="1" hidden="1">#REF!</definedName>
    <definedName name="_bdm.7FA500357F1545D1820A97CC018E7FF4.edm" localSheetId="4" hidden="1">#REF!</definedName>
    <definedName name="_bdm.802E4D0790314414A29A67EC290289F7.edm" localSheetId="5" hidden="1">#REF!</definedName>
    <definedName name="_bdm.802E4D0790314414A29A67EC290289F7.edm" localSheetId="18" hidden="1">#REF!</definedName>
    <definedName name="_bdm.802E4D0790314414A29A67EC290289F7.edm" localSheetId="19" hidden="1">#REF!</definedName>
    <definedName name="_bdm.802E4D0790314414A29A67EC290289F7.edm" localSheetId="17" hidden="1">#REF!</definedName>
    <definedName name="_bdm.802E4D0790314414A29A67EC290289F7.edm" localSheetId="1" hidden="1">#REF!</definedName>
    <definedName name="_bdm.802E4D0790314414A29A67EC290289F7.edm" localSheetId="4" hidden="1">#REF!</definedName>
    <definedName name="_bdm.8056219BD23C42D68519224F3C20CBF4.edm" localSheetId="5" hidden="1">#REF!</definedName>
    <definedName name="_bdm.8056219BD23C42D68519224F3C20CBF4.edm" localSheetId="18" hidden="1">#REF!</definedName>
    <definedName name="_bdm.8056219BD23C42D68519224F3C20CBF4.edm" localSheetId="19" hidden="1">#REF!</definedName>
    <definedName name="_bdm.8056219BD23C42D68519224F3C20CBF4.edm" localSheetId="17" hidden="1">#REF!</definedName>
    <definedName name="_bdm.8056219BD23C42D68519224F3C20CBF4.edm" localSheetId="1" hidden="1">#REF!</definedName>
    <definedName name="_bdm.8056219BD23C42D68519224F3C20CBF4.edm" localSheetId="4" hidden="1">#REF!</definedName>
    <definedName name="_bdm.805B30D5DF8F4B099733E41AC380A0E2.edm" localSheetId="5" hidden="1">#REF!</definedName>
    <definedName name="_bdm.805B30D5DF8F4B099733E41AC380A0E2.edm" localSheetId="18" hidden="1">#REF!</definedName>
    <definedName name="_bdm.805B30D5DF8F4B099733E41AC380A0E2.edm" localSheetId="19" hidden="1">#REF!</definedName>
    <definedName name="_bdm.805B30D5DF8F4B099733E41AC380A0E2.edm" localSheetId="17" hidden="1">#REF!</definedName>
    <definedName name="_bdm.805B30D5DF8F4B099733E41AC380A0E2.edm" localSheetId="1" hidden="1">#REF!</definedName>
    <definedName name="_bdm.805B30D5DF8F4B099733E41AC380A0E2.edm" localSheetId="4" hidden="1">#REF!</definedName>
    <definedName name="_bdm.80A113C4375340D6AE4409901462B711.edm" localSheetId="5" hidden="1">#REF!</definedName>
    <definedName name="_bdm.80A113C4375340D6AE4409901462B711.edm" localSheetId="18" hidden="1">#REF!</definedName>
    <definedName name="_bdm.80A113C4375340D6AE4409901462B711.edm" localSheetId="19" hidden="1">#REF!</definedName>
    <definedName name="_bdm.80A113C4375340D6AE4409901462B711.edm" localSheetId="17" hidden="1">#REF!</definedName>
    <definedName name="_bdm.80A113C4375340D6AE4409901462B711.edm" localSheetId="1" hidden="1">#REF!</definedName>
    <definedName name="_bdm.80A113C4375340D6AE4409901462B711.edm" localSheetId="4" hidden="1">#REF!</definedName>
    <definedName name="_bdm.80B7D448E73C4BC98F0FE0AE64496364.edm" localSheetId="5" hidden="1">#REF!</definedName>
    <definedName name="_bdm.80B7D448E73C4BC98F0FE0AE64496364.edm" localSheetId="18" hidden="1">#REF!</definedName>
    <definedName name="_bdm.80B7D448E73C4BC98F0FE0AE64496364.edm" localSheetId="19" hidden="1">#REF!</definedName>
    <definedName name="_bdm.80B7D448E73C4BC98F0FE0AE64496364.edm" localSheetId="17" hidden="1">#REF!</definedName>
    <definedName name="_bdm.80B7D448E73C4BC98F0FE0AE64496364.edm" localSheetId="1" hidden="1">#REF!</definedName>
    <definedName name="_bdm.80B7D448E73C4BC98F0FE0AE64496364.edm" localSheetId="4" hidden="1">#REF!</definedName>
    <definedName name="_bdm.80F2340E4DB446609DBD7764B7BB247D.edm" localSheetId="5" hidden="1">#REF!</definedName>
    <definedName name="_bdm.80F2340E4DB446609DBD7764B7BB247D.edm" localSheetId="18" hidden="1">#REF!</definedName>
    <definedName name="_bdm.80F2340E4DB446609DBD7764B7BB247D.edm" localSheetId="19" hidden="1">#REF!</definedName>
    <definedName name="_bdm.80F2340E4DB446609DBD7764B7BB247D.edm" localSheetId="17" hidden="1">#REF!</definedName>
    <definedName name="_bdm.80F2340E4DB446609DBD7764B7BB247D.edm" localSheetId="1" hidden="1">#REF!</definedName>
    <definedName name="_bdm.80F2340E4DB446609DBD7764B7BB247D.edm" localSheetId="4" hidden="1">#REF!</definedName>
    <definedName name="_bdm.80FAA15663B34E7DA2330033C20B09BA.edm" localSheetId="5" hidden="1">#REF!</definedName>
    <definedName name="_bdm.80FAA15663B34E7DA2330033C20B09BA.edm" localSheetId="18" hidden="1">#REF!</definedName>
    <definedName name="_bdm.80FAA15663B34E7DA2330033C20B09BA.edm" localSheetId="19" hidden="1">#REF!</definedName>
    <definedName name="_bdm.80FAA15663B34E7DA2330033C20B09BA.edm" localSheetId="17" hidden="1">#REF!</definedName>
    <definedName name="_bdm.80FAA15663B34E7DA2330033C20B09BA.edm" localSheetId="1" hidden="1">#REF!</definedName>
    <definedName name="_bdm.80FAA15663B34E7DA2330033C20B09BA.edm" localSheetId="4" hidden="1">#REF!</definedName>
    <definedName name="_bdm.8176E02FBE6E405DA959A961B7ECF48D.edm" localSheetId="5" hidden="1">#REF!</definedName>
    <definedName name="_bdm.8176E02FBE6E405DA959A961B7ECF48D.edm" localSheetId="18" hidden="1">#REF!</definedName>
    <definedName name="_bdm.8176E02FBE6E405DA959A961B7ECF48D.edm" localSheetId="19" hidden="1">#REF!</definedName>
    <definedName name="_bdm.8176E02FBE6E405DA959A961B7ECF48D.edm" localSheetId="17" hidden="1">#REF!</definedName>
    <definedName name="_bdm.8176E02FBE6E405DA959A961B7ECF48D.edm" localSheetId="1" hidden="1">#REF!</definedName>
    <definedName name="_bdm.8176E02FBE6E405DA959A961B7ECF48D.edm" localSheetId="4" hidden="1">#REF!</definedName>
    <definedName name="_bdm.81F927196D3D4CEB9D6DF773F6BFF57A.edm" localSheetId="5" hidden="1">#REF!</definedName>
    <definedName name="_bdm.81F927196D3D4CEB9D6DF773F6BFF57A.edm" localSheetId="18" hidden="1">#REF!</definedName>
    <definedName name="_bdm.81F927196D3D4CEB9D6DF773F6BFF57A.edm" localSheetId="19" hidden="1">#REF!</definedName>
    <definedName name="_bdm.81F927196D3D4CEB9D6DF773F6BFF57A.edm" localSheetId="17" hidden="1">#REF!</definedName>
    <definedName name="_bdm.81F927196D3D4CEB9D6DF773F6BFF57A.edm" localSheetId="1" hidden="1">#REF!</definedName>
    <definedName name="_bdm.81F927196D3D4CEB9D6DF773F6BFF57A.edm" localSheetId="4" hidden="1">#REF!</definedName>
    <definedName name="_bdm.8269E2C0423E47EBB2B70E1BFC2DDF19.edm" localSheetId="5" hidden="1">#REF!</definedName>
    <definedName name="_bdm.8269E2C0423E47EBB2B70E1BFC2DDF19.edm" localSheetId="18" hidden="1">#REF!</definedName>
    <definedName name="_bdm.8269E2C0423E47EBB2B70E1BFC2DDF19.edm" localSheetId="19" hidden="1">#REF!</definedName>
    <definedName name="_bdm.8269E2C0423E47EBB2B70E1BFC2DDF19.edm" localSheetId="17" hidden="1">#REF!</definedName>
    <definedName name="_bdm.8269E2C0423E47EBB2B70E1BFC2DDF19.edm" localSheetId="1" hidden="1">#REF!</definedName>
    <definedName name="_bdm.8269E2C0423E47EBB2B70E1BFC2DDF19.edm" localSheetId="4" hidden="1">#REF!</definedName>
    <definedName name="_bdm.82A16854ADA24D62A1C476BAE63B3D98.edm" localSheetId="5" hidden="1">#REF!</definedName>
    <definedName name="_bdm.82A16854ADA24D62A1C476BAE63B3D98.edm" localSheetId="18" hidden="1">#REF!</definedName>
    <definedName name="_bdm.82A16854ADA24D62A1C476BAE63B3D98.edm" localSheetId="19" hidden="1">#REF!</definedName>
    <definedName name="_bdm.82A16854ADA24D62A1C476BAE63B3D98.edm" localSheetId="17" hidden="1">#REF!</definedName>
    <definedName name="_bdm.82A16854ADA24D62A1C476BAE63B3D98.edm" localSheetId="1" hidden="1">#REF!</definedName>
    <definedName name="_bdm.82A16854ADA24D62A1C476BAE63B3D98.edm" localSheetId="4" hidden="1">#REF!</definedName>
    <definedName name="_bdm.82A892CB89214A6BAAFE49C9DB26CF4D.edm" localSheetId="5" hidden="1">#REF!</definedName>
    <definedName name="_bdm.82A892CB89214A6BAAFE49C9DB26CF4D.edm" localSheetId="18" hidden="1">#REF!</definedName>
    <definedName name="_bdm.82A892CB89214A6BAAFE49C9DB26CF4D.edm" localSheetId="19" hidden="1">#REF!</definedName>
    <definedName name="_bdm.82A892CB89214A6BAAFE49C9DB26CF4D.edm" localSheetId="17" hidden="1">#REF!</definedName>
    <definedName name="_bdm.82A892CB89214A6BAAFE49C9DB26CF4D.edm" localSheetId="1" hidden="1">#REF!</definedName>
    <definedName name="_bdm.82A892CB89214A6BAAFE49C9DB26CF4D.edm" localSheetId="4" hidden="1">#REF!</definedName>
    <definedName name="_bdm.831881862EE64CC38F63EA27DE8A056F.edm" localSheetId="5" hidden="1">#REF!</definedName>
    <definedName name="_bdm.831881862EE64CC38F63EA27DE8A056F.edm" localSheetId="18" hidden="1">#REF!</definedName>
    <definedName name="_bdm.831881862EE64CC38F63EA27DE8A056F.edm" localSheetId="19" hidden="1">#REF!</definedName>
    <definedName name="_bdm.831881862EE64CC38F63EA27DE8A056F.edm" localSheetId="17" hidden="1">#REF!</definedName>
    <definedName name="_bdm.831881862EE64CC38F63EA27DE8A056F.edm" localSheetId="1" hidden="1">#REF!</definedName>
    <definedName name="_bdm.831881862EE64CC38F63EA27DE8A056F.edm" localSheetId="4" hidden="1">#REF!</definedName>
    <definedName name="_bdm.832D8488EA0A40BFBDEEAFE91999590B.edm" localSheetId="5" hidden="1">#REF!</definedName>
    <definedName name="_bdm.832D8488EA0A40BFBDEEAFE91999590B.edm" localSheetId="18" hidden="1">#REF!</definedName>
    <definedName name="_bdm.832D8488EA0A40BFBDEEAFE91999590B.edm" localSheetId="19" hidden="1">#REF!</definedName>
    <definedName name="_bdm.832D8488EA0A40BFBDEEAFE91999590B.edm" localSheetId="17" hidden="1">#REF!</definedName>
    <definedName name="_bdm.832D8488EA0A40BFBDEEAFE91999590B.edm" localSheetId="1" hidden="1">#REF!</definedName>
    <definedName name="_bdm.832D8488EA0A40BFBDEEAFE91999590B.edm" localSheetId="4" hidden="1">#REF!</definedName>
    <definedName name="_bdm.839BD940973C407C9A64FF6480A4752E.edm" localSheetId="5" hidden="1">#REF!</definedName>
    <definedName name="_bdm.839BD940973C407C9A64FF6480A4752E.edm" localSheetId="18" hidden="1">#REF!</definedName>
    <definedName name="_bdm.839BD940973C407C9A64FF6480A4752E.edm" localSheetId="19" hidden="1">#REF!</definedName>
    <definedName name="_bdm.839BD940973C407C9A64FF6480A4752E.edm" localSheetId="17" hidden="1">#REF!</definedName>
    <definedName name="_bdm.839BD940973C407C9A64FF6480A4752E.edm" localSheetId="1" hidden="1">#REF!</definedName>
    <definedName name="_bdm.839BD940973C407C9A64FF6480A4752E.edm" localSheetId="4" hidden="1">#REF!</definedName>
    <definedName name="_bdm.83C7489902F9438A8916DA66156E288C.edm" localSheetId="5" hidden="1">#REF!</definedName>
    <definedName name="_bdm.83C7489902F9438A8916DA66156E288C.edm" localSheetId="18" hidden="1">#REF!</definedName>
    <definedName name="_bdm.83C7489902F9438A8916DA66156E288C.edm" localSheetId="19" hidden="1">#REF!</definedName>
    <definedName name="_bdm.83C7489902F9438A8916DA66156E288C.edm" localSheetId="17" hidden="1">#REF!</definedName>
    <definedName name="_bdm.83C7489902F9438A8916DA66156E288C.edm" localSheetId="1" hidden="1">#REF!</definedName>
    <definedName name="_bdm.83C7489902F9438A8916DA66156E288C.edm" localSheetId="4" hidden="1">#REF!</definedName>
    <definedName name="_bdm.83DE6754E3804981A9FAB8BD787BC018.edm" localSheetId="5" hidden="1">#REF!</definedName>
    <definedName name="_bdm.83DE6754E3804981A9FAB8BD787BC018.edm" localSheetId="18" hidden="1">#REF!</definedName>
    <definedName name="_bdm.83DE6754E3804981A9FAB8BD787BC018.edm" localSheetId="19" hidden="1">#REF!</definedName>
    <definedName name="_bdm.83DE6754E3804981A9FAB8BD787BC018.edm" localSheetId="17" hidden="1">#REF!</definedName>
    <definedName name="_bdm.83DE6754E3804981A9FAB8BD787BC018.edm" localSheetId="1" hidden="1">#REF!</definedName>
    <definedName name="_bdm.83DE6754E3804981A9FAB8BD787BC018.edm" localSheetId="4" hidden="1">#REF!</definedName>
    <definedName name="_bdm.841F4C8414CB48F2BF14A2F19740CD24.edm" localSheetId="5" hidden="1">#REF!</definedName>
    <definedName name="_bdm.841F4C8414CB48F2BF14A2F19740CD24.edm" localSheetId="18" hidden="1">#REF!</definedName>
    <definedName name="_bdm.841F4C8414CB48F2BF14A2F19740CD24.edm" localSheetId="19" hidden="1">#REF!</definedName>
    <definedName name="_bdm.841F4C8414CB48F2BF14A2F19740CD24.edm" localSheetId="17" hidden="1">#REF!</definedName>
    <definedName name="_bdm.841F4C8414CB48F2BF14A2F19740CD24.edm" localSheetId="1" hidden="1">#REF!</definedName>
    <definedName name="_bdm.841F4C8414CB48F2BF14A2F19740CD24.edm" localSheetId="4" hidden="1">#REF!</definedName>
    <definedName name="_bdm.84B41B8F4A8E4C7C9FBB99CFCFF41FA5.edm" localSheetId="5" hidden="1">#REF!</definedName>
    <definedName name="_bdm.84B41B8F4A8E4C7C9FBB99CFCFF41FA5.edm" localSheetId="18" hidden="1">#REF!</definedName>
    <definedName name="_bdm.84B41B8F4A8E4C7C9FBB99CFCFF41FA5.edm" localSheetId="19" hidden="1">#REF!</definedName>
    <definedName name="_bdm.84B41B8F4A8E4C7C9FBB99CFCFF41FA5.edm" localSheetId="17" hidden="1">#REF!</definedName>
    <definedName name="_bdm.84B41B8F4A8E4C7C9FBB99CFCFF41FA5.edm" localSheetId="1" hidden="1">#REF!</definedName>
    <definedName name="_bdm.84B41B8F4A8E4C7C9FBB99CFCFF41FA5.edm" localSheetId="4" hidden="1">#REF!</definedName>
    <definedName name="_bdm.8530813CC3ED41F88D6A602E614A6ACC.edm" localSheetId="5" hidden="1">#REF!</definedName>
    <definedName name="_bdm.8530813CC3ED41F88D6A602E614A6ACC.edm" localSheetId="18" hidden="1">#REF!</definedName>
    <definedName name="_bdm.8530813CC3ED41F88D6A602E614A6ACC.edm" localSheetId="19" hidden="1">#REF!</definedName>
    <definedName name="_bdm.8530813CC3ED41F88D6A602E614A6ACC.edm" localSheetId="17" hidden="1">#REF!</definedName>
    <definedName name="_bdm.8530813CC3ED41F88D6A602E614A6ACC.edm" localSheetId="1" hidden="1">#REF!</definedName>
    <definedName name="_bdm.8530813CC3ED41F88D6A602E614A6ACC.edm" localSheetId="4" hidden="1">#REF!</definedName>
    <definedName name="_bdm.855DF8DCA1A8491998B73F02F025D4D8.edm" localSheetId="5" hidden="1">#REF!</definedName>
    <definedName name="_bdm.855DF8DCA1A8491998B73F02F025D4D8.edm" localSheetId="18" hidden="1">#REF!</definedName>
    <definedName name="_bdm.855DF8DCA1A8491998B73F02F025D4D8.edm" localSheetId="19" hidden="1">#REF!</definedName>
    <definedName name="_bdm.855DF8DCA1A8491998B73F02F025D4D8.edm" localSheetId="17" hidden="1">#REF!</definedName>
    <definedName name="_bdm.855DF8DCA1A8491998B73F02F025D4D8.edm" localSheetId="1" hidden="1">#REF!</definedName>
    <definedName name="_bdm.855DF8DCA1A8491998B73F02F025D4D8.edm" localSheetId="4" hidden="1">#REF!</definedName>
    <definedName name="_bdm.86A078386BE1427090C443E430EE8C19.edm" localSheetId="5" hidden="1">#REF!</definedName>
    <definedName name="_bdm.86A078386BE1427090C443E430EE8C19.edm" localSheetId="18" hidden="1">#REF!</definedName>
    <definedName name="_bdm.86A078386BE1427090C443E430EE8C19.edm" localSheetId="19" hidden="1">#REF!</definedName>
    <definedName name="_bdm.86A078386BE1427090C443E430EE8C19.edm" localSheetId="17" hidden="1">#REF!</definedName>
    <definedName name="_bdm.86A078386BE1427090C443E430EE8C19.edm" localSheetId="1" hidden="1">#REF!</definedName>
    <definedName name="_bdm.86A078386BE1427090C443E430EE8C19.edm" localSheetId="4" hidden="1">#REF!</definedName>
    <definedName name="_bdm.873E2AA488154523A4D2393999727F2C.edm" localSheetId="5" hidden="1">#REF!</definedName>
    <definedName name="_bdm.873E2AA488154523A4D2393999727F2C.edm" localSheetId="18" hidden="1">#REF!</definedName>
    <definedName name="_bdm.873E2AA488154523A4D2393999727F2C.edm" localSheetId="19" hidden="1">#REF!</definedName>
    <definedName name="_bdm.873E2AA488154523A4D2393999727F2C.edm" localSheetId="17" hidden="1">#REF!</definedName>
    <definedName name="_bdm.873E2AA488154523A4D2393999727F2C.edm" localSheetId="1" hidden="1">#REF!</definedName>
    <definedName name="_bdm.873E2AA488154523A4D2393999727F2C.edm" localSheetId="4" hidden="1">#REF!</definedName>
    <definedName name="_bdm.88616E4DAD9748DDA7CD44B6429710C8.edm" localSheetId="5" hidden="1">#REF!</definedName>
    <definedName name="_bdm.88616E4DAD9748DDA7CD44B6429710C8.edm" localSheetId="18" hidden="1">#REF!</definedName>
    <definedName name="_bdm.88616E4DAD9748DDA7CD44B6429710C8.edm" localSheetId="19" hidden="1">#REF!</definedName>
    <definedName name="_bdm.88616E4DAD9748DDA7CD44B6429710C8.edm" localSheetId="17" hidden="1">#REF!</definedName>
    <definedName name="_bdm.88616E4DAD9748DDA7CD44B6429710C8.edm" localSheetId="1" hidden="1">#REF!</definedName>
    <definedName name="_bdm.88616E4DAD9748DDA7CD44B6429710C8.edm" localSheetId="4" hidden="1">#REF!</definedName>
    <definedName name="_bdm.88A1AB12E95C445A8CCA5793D5FEEF54.edm" localSheetId="5" hidden="1">#REF!</definedName>
    <definedName name="_bdm.88A1AB12E95C445A8CCA5793D5FEEF54.edm" localSheetId="18" hidden="1">#REF!</definedName>
    <definedName name="_bdm.88A1AB12E95C445A8CCA5793D5FEEF54.edm" localSheetId="19" hidden="1">#REF!</definedName>
    <definedName name="_bdm.88A1AB12E95C445A8CCA5793D5FEEF54.edm" localSheetId="17" hidden="1">#REF!</definedName>
    <definedName name="_bdm.88A1AB12E95C445A8CCA5793D5FEEF54.edm" localSheetId="1" hidden="1">#REF!</definedName>
    <definedName name="_bdm.88A1AB12E95C445A8CCA5793D5FEEF54.edm" localSheetId="4" hidden="1">#REF!</definedName>
    <definedName name="_bdm.8923E5381D5F4C65AB9A631223F50CB5.edm" localSheetId="5" hidden="1">#REF!</definedName>
    <definedName name="_bdm.8923E5381D5F4C65AB9A631223F50CB5.edm" localSheetId="18" hidden="1">#REF!</definedName>
    <definedName name="_bdm.8923E5381D5F4C65AB9A631223F50CB5.edm" localSheetId="19" hidden="1">#REF!</definedName>
    <definedName name="_bdm.8923E5381D5F4C65AB9A631223F50CB5.edm" localSheetId="17" hidden="1">#REF!</definedName>
    <definedName name="_bdm.8923E5381D5F4C65AB9A631223F50CB5.edm" localSheetId="1" hidden="1">#REF!</definedName>
    <definedName name="_bdm.8923E5381D5F4C65AB9A631223F50CB5.edm" localSheetId="4" hidden="1">#REF!</definedName>
    <definedName name="_bdm.8959388EE9A648349B3E7BCFF3452185.edm" localSheetId="5" hidden="1">#REF!</definedName>
    <definedName name="_bdm.8959388EE9A648349B3E7BCFF3452185.edm" localSheetId="18" hidden="1">#REF!</definedName>
    <definedName name="_bdm.8959388EE9A648349B3E7BCFF3452185.edm" localSheetId="19" hidden="1">#REF!</definedName>
    <definedName name="_bdm.8959388EE9A648349B3E7BCFF3452185.edm" localSheetId="17" hidden="1">#REF!</definedName>
    <definedName name="_bdm.8959388EE9A648349B3E7BCFF3452185.edm" localSheetId="1" hidden="1">#REF!</definedName>
    <definedName name="_bdm.8959388EE9A648349B3E7BCFF3452185.edm" localSheetId="4" hidden="1">#REF!</definedName>
    <definedName name="_bdm.89647EF5C6F14BB39C540AD50353D323.edm" localSheetId="5" hidden="1">#REF!</definedName>
    <definedName name="_bdm.89647EF5C6F14BB39C540AD50353D323.edm" localSheetId="18" hidden="1">#REF!</definedName>
    <definedName name="_bdm.89647EF5C6F14BB39C540AD50353D323.edm" localSheetId="19" hidden="1">#REF!</definedName>
    <definedName name="_bdm.89647EF5C6F14BB39C540AD50353D323.edm" localSheetId="17" hidden="1">#REF!</definedName>
    <definedName name="_bdm.89647EF5C6F14BB39C540AD50353D323.edm" localSheetId="1" hidden="1">#REF!</definedName>
    <definedName name="_bdm.89647EF5C6F14BB39C540AD50353D323.edm" localSheetId="4" hidden="1">#REF!</definedName>
    <definedName name="_bdm.89666E378E734F80BE1ACEFAC22AA3D9.edm" localSheetId="5" hidden="1">#REF!</definedName>
    <definedName name="_bdm.89666E378E734F80BE1ACEFAC22AA3D9.edm" localSheetId="18" hidden="1">#REF!</definedName>
    <definedName name="_bdm.89666E378E734F80BE1ACEFAC22AA3D9.edm" localSheetId="19" hidden="1">#REF!</definedName>
    <definedName name="_bdm.89666E378E734F80BE1ACEFAC22AA3D9.edm" localSheetId="17" hidden="1">#REF!</definedName>
    <definedName name="_bdm.89666E378E734F80BE1ACEFAC22AA3D9.edm" localSheetId="1" hidden="1">#REF!</definedName>
    <definedName name="_bdm.89666E378E734F80BE1ACEFAC22AA3D9.edm" localSheetId="4" hidden="1">#REF!</definedName>
    <definedName name="_bdm.89719F743E3E435EB9B3CDEBC7C0DE58.edm" localSheetId="5" hidden="1">#REF!</definedName>
    <definedName name="_bdm.89719F743E3E435EB9B3CDEBC7C0DE58.edm" localSheetId="18" hidden="1">#REF!</definedName>
    <definedName name="_bdm.89719F743E3E435EB9B3CDEBC7C0DE58.edm" localSheetId="19" hidden="1">#REF!</definedName>
    <definedName name="_bdm.89719F743E3E435EB9B3CDEBC7C0DE58.edm" localSheetId="17" hidden="1">#REF!</definedName>
    <definedName name="_bdm.89719F743E3E435EB9B3CDEBC7C0DE58.edm" localSheetId="1" hidden="1">#REF!</definedName>
    <definedName name="_bdm.89719F743E3E435EB9B3CDEBC7C0DE58.edm" localSheetId="4" hidden="1">#REF!</definedName>
    <definedName name="_bdm.8999C185D793402AB6BC8E852C554C16.edm" localSheetId="5" hidden="1">#REF!</definedName>
    <definedName name="_bdm.8999C185D793402AB6BC8E852C554C16.edm" localSheetId="18" hidden="1">#REF!</definedName>
    <definedName name="_bdm.8999C185D793402AB6BC8E852C554C16.edm" localSheetId="19" hidden="1">#REF!</definedName>
    <definedName name="_bdm.8999C185D793402AB6BC8E852C554C16.edm" localSheetId="17" hidden="1">#REF!</definedName>
    <definedName name="_bdm.8999C185D793402AB6BC8E852C554C16.edm" localSheetId="1" hidden="1">#REF!</definedName>
    <definedName name="_bdm.8999C185D793402AB6BC8E852C554C16.edm" localSheetId="4" hidden="1">#REF!</definedName>
    <definedName name="_bdm.8A49F61524AA4851B3BE8FD934110451.edm" localSheetId="5" hidden="1">#REF!</definedName>
    <definedName name="_bdm.8A49F61524AA4851B3BE8FD934110451.edm" localSheetId="18" hidden="1">#REF!</definedName>
    <definedName name="_bdm.8A49F61524AA4851B3BE8FD934110451.edm" localSheetId="19" hidden="1">#REF!</definedName>
    <definedName name="_bdm.8A49F61524AA4851B3BE8FD934110451.edm" localSheetId="17" hidden="1">#REF!</definedName>
    <definedName name="_bdm.8A49F61524AA4851B3BE8FD934110451.edm" localSheetId="1" hidden="1">#REF!</definedName>
    <definedName name="_bdm.8A49F61524AA4851B3BE8FD934110451.edm" localSheetId="4" hidden="1">#REF!</definedName>
    <definedName name="_bdm.8A8004932C2D4FD0BBD42B3882B52B02.edm" localSheetId="5" hidden="1">#REF!</definedName>
    <definedName name="_bdm.8A8004932C2D4FD0BBD42B3882B52B02.edm" localSheetId="18" hidden="1">#REF!</definedName>
    <definedName name="_bdm.8A8004932C2D4FD0BBD42B3882B52B02.edm" localSheetId="19" hidden="1">#REF!</definedName>
    <definedName name="_bdm.8A8004932C2D4FD0BBD42B3882B52B02.edm" localSheetId="17" hidden="1">#REF!</definedName>
    <definedName name="_bdm.8A8004932C2D4FD0BBD42B3882B52B02.edm" localSheetId="1" hidden="1">#REF!</definedName>
    <definedName name="_bdm.8A8004932C2D4FD0BBD42B3882B52B02.edm" localSheetId="4" hidden="1">#REF!</definedName>
    <definedName name="_bdm.8AB2F2AFE3094EF2A4F5AEFC34954770.edm" localSheetId="5" hidden="1">#REF!</definedName>
    <definedName name="_bdm.8AB2F2AFE3094EF2A4F5AEFC34954770.edm" localSheetId="18" hidden="1">#REF!</definedName>
    <definedName name="_bdm.8AB2F2AFE3094EF2A4F5AEFC34954770.edm" localSheetId="19" hidden="1">#REF!</definedName>
    <definedName name="_bdm.8AB2F2AFE3094EF2A4F5AEFC34954770.edm" localSheetId="17" hidden="1">#REF!</definedName>
    <definedName name="_bdm.8AB2F2AFE3094EF2A4F5AEFC34954770.edm" localSheetId="1" hidden="1">#REF!</definedName>
    <definedName name="_bdm.8AB2F2AFE3094EF2A4F5AEFC34954770.edm" localSheetId="4" hidden="1">#REF!</definedName>
    <definedName name="_bdm.8B859C52916F44FA838F0D5A07874C3D.edm" localSheetId="5" hidden="1">#REF!</definedName>
    <definedName name="_bdm.8B859C52916F44FA838F0D5A07874C3D.edm" localSheetId="18" hidden="1">#REF!</definedName>
    <definedName name="_bdm.8B859C52916F44FA838F0D5A07874C3D.edm" localSheetId="19" hidden="1">#REF!</definedName>
    <definedName name="_bdm.8B859C52916F44FA838F0D5A07874C3D.edm" localSheetId="17" hidden="1">#REF!</definedName>
    <definedName name="_bdm.8B859C52916F44FA838F0D5A07874C3D.edm" localSheetId="1" hidden="1">#REF!</definedName>
    <definedName name="_bdm.8B859C52916F44FA838F0D5A07874C3D.edm" localSheetId="4" hidden="1">#REF!</definedName>
    <definedName name="_bdm.8B9B665BF50E4FD8B16A85B20D86A035.edm" localSheetId="5" hidden="1">#REF!</definedName>
    <definedName name="_bdm.8B9B665BF50E4FD8B16A85B20D86A035.edm" localSheetId="18" hidden="1">#REF!</definedName>
    <definedName name="_bdm.8B9B665BF50E4FD8B16A85B20D86A035.edm" localSheetId="19" hidden="1">#REF!</definedName>
    <definedName name="_bdm.8B9B665BF50E4FD8B16A85B20D86A035.edm" localSheetId="17" hidden="1">#REF!</definedName>
    <definedName name="_bdm.8B9B665BF50E4FD8B16A85B20D86A035.edm" localSheetId="1" hidden="1">#REF!</definedName>
    <definedName name="_bdm.8B9B665BF50E4FD8B16A85B20D86A035.edm" localSheetId="4" hidden="1">#REF!</definedName>
    <definedName name="_bdm.8BF61CA1A6C6412D85E2D532BCCA39FF.edm" localSheetId="5" hidden="1">#REF!</definedName>
    <definedName name="_bdm.8BF61CA1A6C6412D85E2D532BCCA39FF.edm" localSheetId="18" hidden="1">#REF!</definedName>
    <definedName name="_bdm.8BF61CA1A6C6412D85E2D532BCCA39FF.edm" localSheetId="19" hidden="1">#REF!</definedName>
    <definedName name="_bdm.8BF61CA1A6C6412D85E2D532BCCA39FF.edm" localSheetId="17" hidden="1">#REF!</definedName>
    <definedName name="_bdm.8BF61CA1A6C6412D85E2D532BCCA39FF.edm" localSheetId="1" hidden="1">#REF!</definedName>
    <definedName name="_bdm.8BF61CA1A6C6412D85E2D532BCCA39FF.edm" localSheetId="4" hidden="1">#REF!</definedName>
    <definedName name="_bdm.8C147324C309445EA682735C08D17EB0.edm" localSheetId="5" hidden="1">#REF!</definedName>
    <definedName name="_bdm.8C147324C309445EA682735C08D17EB0.edm" localSheetId="18" hidden="1">#REF!</definedName>
    <definedName name="_bdm.8C147324C309445EA682735C08D17EB0.edm" localSheetId="19" hidden="1">#REF!</definedName>
    <definedName name="_bdm.8C147324C309445EA682735C08D17EB0.edm" localSheetId="17" hidden="1">#REF!</definedName>
    <definedName name="_bdm.8C147324C309445EA682735C08D17EB0.edm" localSheetId="1" hidden="1">#REF!</definedName>
    <definedName name="_bdm.8C147324C309445EA682735C08D17EB0.edm" localSheetId="4" hidden="1">#REF!</definedName>
    <definedName name="_bdm.8C768DD51CC3430591BE5E03995D7BCA.edm" localSheetId="5" hidden="1">#REF!</definedName>
    <definedName name="_bdm.8C768DD51CC3430591BE5E03995D7BCA.edm" localSheetId="18" hidden="1">#REF!</definedName>
    <definedName name="_bdm.8C768DD51CC3430591BE5E03995D7BCA.edm" localSheetId="19" hidden="1">#REF!</definedName>
    <definedName name="_bdm.8C768DD51CC3430591BE5E03995D7BCA.edm" localSheetId="17" hidden="1">#REF!</definedName>
    <definedName name="_bdm.8C768DD51CC3430591BE5E03995D7BCA.edm" localSheetId="1" hidden="1">#REF!</definedName>
    <definedName name="_bdm.8C768DD51CC3430591BE5E03995D7BCA.edm" localSheetId="4" hidden="1">#REF!</definedName>
    <definedName name="_bdm.8CC59E4BB7D44F41ACFF1E3FA4960F6B.edm" localSheetId="5" hidden="1">#REF!</definedName>
    <definedName name="_bdm.8CC59E4BB7D44F41ACFF1E3FA4960F6B.edm" localSheetId="18" hidden="1">#REF!</definedName>
    <definedName name="_bdm.8CC59E4BB7D44F41ACFF1E3FA4960F6B.edm" localSheetId="19" hidden="1">#REF!</definedName>
    <definedName name="_bdm.8CC59E4BB7D44F41ACFF1E3FA4960F6B.edm" localSheetId="17" hidden="1">#REF!</definedName>
    <definedName name="_bdm.8CC59E4BB7D44F41ACFF1E3FA4960F6B.edm" localSheetId="1" hidden="1">#REF!</definedName>
    <definedName name="_bdm.8CC59E4BB7D44F41ACFF1E3FA4960F6B.edm" localSheetId="4" hidden="1">#REF!</definedName>
    <definedName name="_bdm.8CF71BD78C954BEA9353E156AA692415.edm" localSheetId="5" hidden="1">#REF!</definedName>
    <definedName name="_bdm.8CF71BD78C954BEA9353E156AA692415.edm" localSheetId="18" hidden="1">#REF!</definedName>
    <definedName name="_bdm.8CF71BD78C954BEA9353E156AA692415.edm" localSheetId="19" hidden="1">#REF!</definedName>
    <definedName name="_bdm.8CF71BD78C954BEA9353E156AA692415.edm" localSheetId="17" hidden="1">#REF!</definedName>
    <definedName name="_bdm.8CF71BD78C954BEA9353E156AA692415.edm" localSheetId="1" hidden="1">#REF!</definedName>
    <definedName name="_bdm.8CF71BD78C954BEA9353E156AA692415.edm" localSheetId="4" hidden="1">#REF!</definedName>
    <definedName name="_bdm.8D786F80AD964455ABF193084FCAA94A.edm" localSheetId="5" hidden="1">#REF!</definedName>
    <definedName name="_bdm.8D786F80AD964455ABF193084FCAA94A.edm" localSheetId="18" hidden="1">#REF!</definedName>
    <definedName name="_bdm.8D786F80AD964455ABF193084FCAA94A.edm" localSheetId="19" hidden="1">#REF!</definedName>
    <definedName name="_bdm.8D786F80AD964455ABF193084FCAA94A.edm" localSheetId="17" hidden="1">#REF!</definedName>
    <definedName name="_bdm.8D786F80AD964455ABF193084FCAA94A.edm" localSheetId="1" hidden="1">#REF!</definedName>
    <definedName name="_bdm.8D786F80AD964455ABF193084FCAA94A.edm" localSheetId="4" hidden="1">#REF!</definedName>
    <definedName name="_bdm.8DE2A898EBD048DAA96CC02D81B029EE.edm" localSheetId="5" hidden="1">#REF!</definedName>
    <definedName name="_bdm.8DE2A898EBD048DAA96CC02D81B029EE.edm" localSheetId="18" hidden="1">#REF!</definedName>
    <definedName name="_bdm.8DE2A898EBD048DAA96CC02D81B029EE.edm" localSheetId="19" hidden="1">#REF!</definedName>
    <definedName name="_bdm.8DE2A898EBD048DAA96CC02D81B029EE.edm" localSheetId="17" hidden="1">#REF!</definedName>
    <definedName name="_bdm.8DE2A898EBD048DAA96CC02D81B029EE.edm" localSheetId="1" hidden="1">#REF!</definedName>
    <definedName name="_bdm.8DE2A898EBD048DAA96CC02D81B029EE.edm" localSheetId="4" hidden="1">#REF!</definedName>
    <definedName name="_bdm.8E0702AD4A774002AA52F0BD9F8C5180.edm" localSheetId="5" hidden="1">#REF!</definedName>
    <definedName name="_bdm.8E0702AD4A774002AA52F0BD9F8C5180.edm" localSheetId="18" hidden="1">#REF!</definedName>
    <definedName name="_bdm.8E0702AD4A774002AA52F0BD9F8C5180.edm" localSheetId="19" hidden="1">#REF!</definedName>
    <definedName name="_bdm.8E0702AD4A774002AA52F0BD9F8C5180.edm" localSheetId="17" hidden="1">#REF!</definedName>
    <definedName name="_bdm.8E0702AD4A774002AA52F0BD9F8C5180.edm" localSheetId="1" hidden="1">#REF!</definedName>
    <definedName name="_bdm.8E0702AD4A774002AA52F0BD9F8C5180.edm" localSheetId="4" hidden="1">#REF!</definedName>
    <definedName name="_bdm.8E547CC1163844908E0F551B26656FF0.edm" localSheetId="5" hidden="1">#REF!</definedName>
    <definedName name="_bdm.8E547CC1163844908E0F551B26656FF0.edm" localSheetId="18" hidden="1">#REF!</definedName>
    <definedName name="_bdm.8E547CC1163844908E0F551B26656FF0.edm" localSheetId="19" hidden="1">#REF!</definedName>
    <definedName name="_bdm.8E547CC1163844908E0F551B26656FF0.edm" localSheetId="17" hidden="1">#REF!</definedName>
    <definedName name="_bdm.8E547CC1163844908E0F551B26656FF0.edm" localSheetId="1" hidden="1">#REF!</definedName>
    <definedName name="_bdm.8E547CC1163844908E0F551B26656FF0.edm" localSheetId="4" hidden="1">#REF!</definedName>
    <definedName name="_bdm.8EC6201627504C9A8611A5BAE031CAB9.edm" localSheetId="5" hidden="1">#REF!</definedName>
    <definedName name="_bdm.8EC6201627504C9A8611A5BAE031CAB9.edm" localSheetId="18" hidden="1">#REF!</definedName>
    <definedName name="_bdm.8EC6201627504C9A8611A5BAE031CAB9.edm" localSheetId="19" hidden="1">#REF!</definedName>
    <definedName name="_bdm.8EC6201627504C9A8611A5BAE031CAB9.edm" localSheetId="17" hidden="1">#REF!</definedName>
    <definedName name="_bdm.8EC6201627504C9A8611A5BAE031CAB9.edm" localSheetId="1" hidden="1">#REF!</definedName>
    <definedName name="_bdm.8EC6201627504C9A8611A5BAE031CAB9.edm" localSheetId="4" hidden="1">#REF!</definedName>
    <definedName name="_bdm.8F4158684B88416EA7CB985407AC6EC0.edm" localSheetId="5" hidden="1">#REF!</definedName>
    <definedName name="_bdm.8F4158684B88416EA7CB985407AC6EC0.edm" localSheetId="18" hidden="1">#REF!</definedName>
    <definedName name="_bdm.8F4158684B88416EA7CB985407AC6EC0.edm" localSheetId="19" hidden="1">#REF!</definedName>
    <definedName name="_bdm.8F4158684B88416EA7CB985407AC6EC0.edm" localSheetId="17" hidden="1">#REF!</definedName>
    <definedName name="_bdm.8F4158684B88416EA7CB985407AC6EC0.edm" localSheetId="1" hidden="1">#REF!</definedName>
    <definedName name="_bdm.8F4158684B88416EA7CB985407AC6EC0.edm" localSheetId="4" hidden="1">#REF!</definedName>
    <definedName name="_bdm.8F8B954D78EF4FBAB1219080923E136B.edm" localSheetId="5" hidden="1">#REF!</definedName>
    <definedName name="_bdm.8F8B954D78EF4FBAB1219080923E136B.edm" localSheetId="18" hidden="1">#REF!</definedName>
    <definedName name="_bdm.8F8B954D78EF4FBAB1219080923E136B.edm" localSheetId="19" hidden="1">#REF!</definedName>
    <definedName name="_bdm.8F8B954D78EF4FBAB1219080923E136B.edm" localSheetId="17" hidden="1">#REF!</definedName>
    <definedName name="_bdm.8F8B954D78EF4FBAB1219080923E136B.edm" localSheetId="1" hidden="1">#REF!</definedName>
    <definedName name="_bdm.8F8B954D78EF4FBAB1219080923E136B.edm" localSheetId="4" hidden="1">#REF!</definedName>
    <definedName name="_bdm.8FA1985E0CDF48B2B399B80E6F80216C.edm" localSheetId="5" hidden="1">#REF!</definedName>
    <definedName name="_bdm.8FA1985E0CDF48B2B399B80E6F80216C.edm" localSheetId="18" hidden="1">#REF!</definedName>
    <definedName name="_bdm.8FA1985E0CDF48B2B399B80E6F80216C.edm" localSheetId="19" hidden="1">#REF!</definedName>
    <definedName name="_bdm.8FA1985E0CDF48B2B399B80E6F80216C.edm" localSheetId="17" hidden="1">#REF!</definedName>
    <definedName name="_bdm.8FA1985E0CDF48B2B399B80E6F80216C.edm" localSheetId="1" hidden="1">#REF!</definedName>
    <definedName name="_bdm.8FA1985E0CDF48B2B399B80E6F80216C.edm" localSheetId="4" hidden="1">#REF!</definedName>
    <definedName name="_bdm.90225EB33C8D4A5A9E8BF5BE05314EAB.edm" localSheetId="5" hidden="1">#REF!</definedName>
    <definedName name="_bdm.90225EB33C8D4A5A9E8BF5BE05314EAB.edm" localSheetId="18" hidden="1">#REF!</definedName>
    <definedName name="_bdm.90225EB33C8D4A5A9E8BF5BE05314EAB.edm" localSheetId="19" hidden="1">#REF!</definedName>
    <definedName name="_bdm.90225EB33C8D4A5A9E8BF5BE05314EAB.edm" localSheetId="17" hidden="1">#REF!</definedName>
    <definedName name="_bdm.90225EB33C8D4A5A9E8BF5BE05314EAB.edm" localSheetId="1" hidden="1">#REF!</definedName>
    <definedName name="_bdm.90225EB33C8D4A5A9E8BF5BE05314EAB.edm" localSheetId="4" hidden="1">#REF!</definedName>
    <definedName name="_bdm.9027787DC54C49FEABAA158B7455823D.edm" localSheetId="5" hidden="1">#REF!</definedName>
    <definedName name="_bdm.9027787DC54C49FEABAA158B7455823D.edm" localSheetId="18" hidden="1">#REF!</definedName>
    <definedName name="_bdm.9027787DC54C49FEABAA158B7455823D.edm" localSheetId="19" hidden="1">#REF!</definedName>
    <definedName name="_bdm.9027787DC54C49FEABAA158B7455823D.edm" localSheetId="17" hidden="1">#REF!</definedName>
    <definedName name="_bdm.9027787DC54C49FEABAA158B7455823D.edm" localSheetId="1" hidden="1">#REF!</definedName>
    <definedName name="_bdm.9027787DC54C49FEABAA158B7455823D.edm" localSheetId="4" hidden="1">#REF!</definedName>
    <definedName name="_bdm.90614747F537498FAF3A8A9DAA04693D.edm" localSheetId="5" hidden="1">#REF!</definedName>
    <definedName name="_bdm.90614747F537498FAF3A8A9DAA04693D.edm" localSheetId="18" hidden="1">#REF!</definedName>
    <definedName name="_bdm.90614747F537498FAF3A8A9DAA04693D.edm" localSheetId="19" hidden="1">#REF!</definedName>
    <definedName name="_bdm.90614747F537498FAF3A8A9DAA04693D.edm" localSheetId="17" hidden="1">#REF!</definedName>
    <definedName name="_bdm.90614747F537498FAF3A8A9DAA04693D.edm" localSheetId="1" hidden="1">#REF!</definedName>
    <definedName name="_bdm.90614747F537498FAF3A8A9DAA04693D.edm" localSheetId="4" hidden="1">#REF!</definedName>
    <definedName name="_bdm.90E510ED5BF444A88A2236A4C24FFD3B.edm" localSheetId="5" hidden="1">#REF!</definedName>
    <definedName name="_bdm.90E510ED5BF444A88A2236A4C24FFD3B.edm" localSheetId="18" hidden="1">#REF!</definedName>
    <definedName name="_bdm.90E510ED5BF444A88A2236A4C24FFD3B.edm" localSheetId="19" hidden="1">#REF!</definedName>
    <definedName name="_bdm.90E510ED5BF444A88A2236A4C24FFD3B.edm" localSheetId="17" hidden="1">#REF!</definedName>
    <definedName name="_bdm.90E510ED5BF444A88A2236A4C24FFD3B.edm" localSheetId="1" hidden="1">#REF!</definedName>
    <definedName name="_bdm.90E510ED5BF444A88A2236A4C24FFD3B.edm" localSheetId="4" hidden="1">#REF!</definedName>
    <definedName name="_bdm.91256DEFD51A40FF892D5A2C56C7C81E.edm" localSheetId="5" hidden="1">#REF!</definedName>
    <definedName name="_bdm.91256DEFD51A40FF892D5A2C56C7C81E.edm" localSheetId="18" hidden="1">#REF!</definedName>
    <definedName name="_bdm.91256DEFD51A40FF892D5A2C56C7C81E.edm" localSheetId="19" hidden="1">#REF!</definedName>
    <definedName name="_bdm.91256DEFD51A40FF892D5A2C56C7C81E.edm" localSheetId="17" hidden="1">#REF!</definedName>
    <definedName name="_bdm.91256DEFD51A40FF892D5A2C56C7C81E.edm" localSheetId="1" hidden="1">#REF!</definedName>
    <definedName name="_bdm.91256DEFD51A40FF892D5A2C56C7C81E.edm" localSheetId="4" hidden="1">#REF!</definedName>
    <definedName name="_bdm.916B6E9C9F77451EB9047C1CD4229A17.edm" localSheetId="5" hidden="1">#REF!</definedName>
    <definedName name="_bdm.916B6E9C9F77451EB9047C1CD4229A17.edm" localSheetId="18" hidden="1">#REF!</definedName>
    <definedName name="_bdm.916B6E9C9F77451EB9047C1CD4229A17.edm" localSheetId="19" hidden="1">#REF!</definedName>
    <definedName name="_bdm.916B6E9C9F77451EB9047C1CD4229A17.edm" localSheetId="17" hidden="1">#REF!</definedName>
    <definedName name="_bdm.916B6E9C9F77451EB9047C1CD4229A17.edm" localSheetId="1" hidden="1">#REF!</definedName>
    <definedName name="_bdm.916B6E9C9F77451EB9047C1CD4229A17.edm" localSheetId="4" hidden="1">#REF!</definedName>
    <definedName name="_bdm.91971C99883D4AF5BBEEB41342A6F4CF.edm" localSheetId="5" hidden="1">#REF!</definedName>
    <definedName name="_bdm.91971C99883D4AF5BBEEB41342A6F4CF.edm" localSheetId="18" hidden="1">#REF!</definedName>
    <definedName name="_bdm.91971C99883D4AF5BBEEB41342A6F4CF.edm" localSheetId="19" hidden="1">#REF!</definedName>
    <definedName name="_bdm.91971C99883D4AF5BBEEB41342A6F4CF.edm" localSheetId="17" hidden="1">#REF!</definedName>
    <definedName name="_bdm.91971C99883D4AF5BBEEB41342A6F4CF.edm" localSheetId="1" hidden="1">#REF!</definedName>
    <definedName name="_bdm.91971C99883D4AF5BBEEB41342A6F4CF.edm" localSheetId="4" hidden="1">#REF!</definedName>
    <definedName name="_bdm.91C7BD26798A4845B129CFE48E84605B.edm" localSheetId="5" hidden="1">#REF!</definedName>
    <definedName name="_bdm.91C7BD26798A4845B129CFE48E84605B.edm" localSheetId="18" hidden="1">#REF!</definedName>
    <definedName name="_bdm.91C7BD26798A4845B129CFE48E84605B.edm" localSheetId="19" hidden="1">#REF!</definedName>
    <definedName name="_bdm.91C7BD26798A4845B129CFE48E84605B.edm" localSheetId="17" hidden="1">#REF!</definedName>
    <definedName name="_bdm.91C7BD26798A4845B129CFE48E84605B.edm" localSheetId="1" hidden="1">#REF!</definedName>
    <definedName name="_bdm.91C7BD26798A4845B129CFE48E84605B.edm" localSheetId="4" hidden="1">#REF!</definedName>
    <definedName name="_bdm.9205384EFDA34BCE81D95CC17B05D24D.edm" localSheetId="5" hidden="1">#REF!</definedName>
    <definedName name="_bdm.9205384EFDA34BCE81D95CC17B05D24D.edm" localSheetId="18" hidden="1">#REF!</definedName>
    <definedName name="_bdm.9205384EFDA34BCE81D95CC17B05D24D.edm" localSheetId="19" hidden="1">#REF!</definedName>
    <definedName name="_bdm.9205384EFDA34BCE81D95CC17B05D24D.edm" localSheetId="17" hidden="1">#REF!</definedName>
    <definedName name="_bdm.9205384EFDA34BCE81D95CC17B05D24D.edm" localSheetId="1" hidden="1">#REF!</definedName>
    <definedName name="_bdm.9205384EFDA34BCE81D95CC17B05D24D.edm" localSheetId="4" hidden="1">#REF!</definedName>
    <definedName name="_bdm.92215600063C4A4CB2833BB516FDC278.edm" localSheetId="5" hidden="1">#REF!</definedName>
    <definedName name="_bdm.92215600063C4A4CB2833BB516FDC278.edm" localSheetId="18" hidden="1">#REF!</definedName>
    <definedName name="_bdm.92215600063C4A4CB2833BB516FDC278.edm" localSheetId="19" hidden="1">#REF!</definedName>
    <definedName name="_bdm.92215600063C4A4CB2833BB516FDC278.edm" localSheetId="17" hidden="1">#REF!</definedName>
    <definedName name="_bdm.92215600063C4A4CB2833BB516FDC278.edm" localSheetId="1" hidden="1">#REF!</definedName>
    <definedName name="_bdm.92215600063C4A4CB2833BB516FDC278.edm" localSheetId="4" hidden="1">#REF!</definedName>
    <definedName name="_bdm.922FDD902EEC4C09BBAB90EF442E7FEE.edm" localSheetId="5" hidden="1">#REF!</definedName>
    <definedName name="_bdm.922FDD902EEC4C09BBAB90EF442E7FEE.edm" localSheetId="18" hidden="1">#REF!</definedName>
    <definedName name="_bdm.922FDD902EEC4C09BBAB90EF442E7FEE.edm" localSheetId="19" hidden="1">#REF!</definedName>
    <definedName name="_bdm.922FDD902EEC4C09BBAB90EF442E7FEE.edm" localSheetId="17" hidden="1">#REF!</definedName>
    <definedName name="_bdm.922FDD902EEC4C09BBAB90EF442E7FEE.edm" localSheetId="1" hidden="1">#REF!</definedName>
    <definedName name="_bdm.922FDD902EEC4C09BBAB90EF442E7FEE.edm" localSheetId="4" hidden="1">#REF!</definedName>
    <definedName name="_bdm.9256B42B2B034973BEA7B7B4D93DF597.edm" localSheetId="5" hidden="1">#REF!</definedName>
    <definedName name="_bdm.9256B42B2B034973BEA7B7B4D93DF597.edm" localSheetId="18" hidden="1">#REF!</definedName>
    <definedName name="_bdm.9256B42B2B034973BEA7B7B4D93DF597.edm" localSheetId="19" hidden="1">#REF!</definedName>
    <definedName name="_bdm.9256B42B2B034973BEA7B7B4D93DF597.edm" localSheetId="17" hidden="1">#REF!</definedName>
    <definedName name="_bdm.9256B42B2B034973BEA7B7B4D93DF597.edm" localSheetId="1" hidden="1">#REF!</definedName>
    <definedName name="_bdm.9256B42B2B034973BEA7B7B4D93DF597.edm" localSheetId="4" hidden="1">#REF!</definedName>
    <definedName name="_bdm.928C14155B6040C680BAD91FFD438403.edm" localSheetId="5" hidden="1">#REF!</definedName>
    <definedName name="_bdm.928C14155B6040C680BAD91FFD438403.edm" localSheetId="18" hidden="1">#REF!</definedName>
    <definedName name="_bdm.928C14155B6040C680BAD91FFD438403.edm" localSheetId="19" hidden="1">#REF!</definedName>
    <definedName name="_bdm.928C14155B6040C680BAD91FFD438403.edm" localSheetId="17" hidden="1">#REF!</definedName>
    <definedName name="_bdm.928C14155B6040C680BAD91FFD438403.edm" localSheetId="1" hidden="1">#REF!</definedName>
    <definedName name="_bdm.928C14155B6040C680BAD91FFD438403.edm" localSheetId="4" hidden="1">#REF!</definedName>
    <definedName name="_bdm.929547C8CDD745FABBF3DEAC955EBF64.edm" localSheetId="5" hidden="1">#REF!</definedName>
    <definedName name="_bdm.929547C8CDD745FABBF3DEAC955EBF64.edm" localSheetId="18" hidden="1">#REF!</definedName>
    <definedName name="_bdm.929547C8CDD745FABBF3DEAC955EBF64.edm" localSheetId="19" hidden="1">#REF!</definedName>
    <definedName name="_bdm.929547C8CDD745FABBF3DEAC955EBF64.edm" localSheetId="17" hidden="1">#REF!</definedName>
    <definedName name="_bdm.929547C8CDD745FABBF3DEAC955EBF64.edm" localSheetId="1" hidden="1">#REF!</definedName>
    <definedName name="_bdm.929547C8CDD745FABBF3DEAC955EBF64.edm" localSheetId="4" hidden="1">#REF!</definedName>
    <definedName name="_bdm.93A569A43B0747B3B9F5132AD04BB1EA.edm" localSheetId="5" hidden="1">#REF!</definedName>
    <definedName name="_bdm.93A569A43B0747B3B9F5132AD04BB1EA.edm" localSheetId="18" hidden="1">#REF!</definedName>
    <definedName name="_bdm.93A569A43B0747B3B9F5132AD04BB1EA.edm" localSheetId="19" hidden="1">#REF!</definedName>
    <definedName name="_bdm.93A569A43B0747B3B9F5132AD04BB1EA.edm" localSheetId="17" hidden="1">#REF!</definedName>
    <definedName name="_bdm.93A569A43B0747B3B9F5132AD04BB1EA.edm" localSheetId="1" hidden="1">#REF!</definedName>
    <definedName name="_bdm.93A569A43B0747B3B9F5132AD04BB1EA.edm" localSheetId="4" hidden="1">#REF!</definedName>
    <definedName name="_bdm.943B980225B3467390213E911224FDDE.edm" localSheetId="5" hidden="1">#REF!</definedName>
    <definedName name="_bdm.943B980225B3467390213E911224FDDE.edm" localSheetId="18" hidden="1">#REF!</definedName>
    <definedName name="_bdm.943B980225B3467390213E911224FDDE.edm" localSheetId="19" hidden="1">#REF!</definedName>
    <definedName name="_bdm.943B980225B3467390213E911224FDDE.edm" localSheetId="17" hidden="1">#REF!</definedName>
    <definedName name="_bdm.943B980225B3467390213E911224FDDE.edm" localSheetId="1" hidden="1">#REF!</definedName>
    <definedName name="_bdm.943B980225B3467390213E911224FDDE.edm" localSheetId="4" hidden="1">#REF!</definedName>
    <definedName name="_bdm.94B412E3F2E94671B7E9E3BD5269D1CC.edm" localSheetId="5" hidden="1">#REF!</definedName>
    <definedName name="_bdm.94B412E3F2E94671B7E9E3BD5269D1CC.edm" localSheetId="18" hidden="1">#REF!</definedName>
    <definedName name="_bdm.94B412E3F2E94671B7E9E3BD5269D1CC.edm" localSheetId="19" hidden="1">#REF!</definedName>
    <definedName name="_bdm.94B412E3F2E94671B7E9E3BD5269D1CC.edm" localSheetId="17" hidden="1">#REF!</definedName>
    <definedName name="_bdm.94B412E3F2E94671B7E9E3BD5269D1CC.edm" localSheetId="1" hidden="1">#REF!</definedName>
    <definedName name="_bdm.94B412E3F2E94671B7E9E3BD5269D1CC.edm" localSheetId="4" hidden="1">#REF!</definedName>
    <definedName name="_bdm.94E5B77D8B1A4104B4F8E081010F21CE.edm" localSheetId="5" hidden="1">#REF!</definedName>
    <definedName name="_bdm.94E5B77D8B1A4104B4F8E081010F21CE.edm" localSheetId="18" hidden="1">#REF!</definedName>
    <definedName name="_bdm.94E5B77D8B1A4104B4F8E081010F21CE.edm" localSheetId="19" hidden="1">#REF!</definedName>
    <definedName name="_bdm.94E5B77D8B1A4104B4F8E081010F21CE.edm" localSheetId="17" hidden="1">#REF!</definedName>
    <definedName name="_bdm.94E5B77D8B1A4104B4F8E081010F21CE.edm" localSheetId="1" hidden="1">#REF!</definedName>
    <definedName name="_bdm.94E5B77D8B1A4104B4F8E081010F21CE.edm" localSheetId="4" hidden="1">#REF!</definedName>
    <definedName name="_bdm.952A5FDC98234B33955925C5D03C4D90.edm" localSheetId="5" hidden="1">#REF!</definedName>
    <definedName name="_bdm.952A5FDC98234B33955925C5D03C4D90.edm" localSheetId="18" hidden="1">#REF!</definedName>
    <definedName name="_bdm.952A5FDC98234B33955925C5D03C4D90.edm" localSheetId="19" hidden="1">#REF!</definedName>
    <definedName name="_bdm.952A5FDC98234B33955925C5D03C4D90.edm" localSheetId="17" hidden="1">#REF!</definedName>
    <definedName name="_bdm.952A5FDC98234B33955925C5D03C4D90.edm" localSheetId="1" hidden="1">#REF!</definedName>
    <definedName name="_bdm.952A5FDC98234B33955925C5D03C4D90.edm" localSheetId="4" hidden="1">#REF!</definedName>
    <definedName name="_bdm.957EFAD7A6BA44F783FFBF960B9DE1DD.edm" localSheetId="5" hidden="1">#REF!</definedName>
    <definedName name="_bdm.957EFAD7A6BA44F783FFBF960B9DE1DD.edm" localSheetId="18" hidden="1">#REF!</definedName>
    <definedName name="_bdm.957EFAD7A6BA44F783FFBF960B9DE1DD.edm" localSheetId="19" hidden="1">#REF!</definedName>
    <definedName name="_bdm.957EFAD7A6BA44F783FFBF960B9DE1DD.edm" localSheetId="17" hidden="1">#REF!</definedName>
    <definedName name="_bdm.957EFAD7A6BA44F783FFBF960B9DE1DD.edm" localSheetId="1" hidden="1">#REF!</definedName>
    <definedName name="_bdm.957EFAD7A6BA44F783FFBF960B9DE1DD.edm" localSheetId="4" hidden="1">#REF!</definedName>
    <definedName name="_bdm.95B47ED72D704952AC0B3C9B66FC2DFF.edm" localSheetId="5" hidden="1">#REF!</definedName>
    <definedName name="_bdm.95B47ED72D704952AC0B3C9B66FC2DFF.edm" localSheetId="18" hidden="1">#REF!</definedName>
    <definedName name="_bdm.95B47ED72D704952AC0B3C9B66FC2DFF.edm" localSheetId="19" hidden="1">#REF!</definedName>
    <definedName name="_bdm.95B47ED72D704952AC0B3C9B66FC2DFF.edm" localSheetId="17" hidden="1">#REF!</definedName>
    <definedName name="_bdm.95B47ED72D704952AC0B3C9B66FC2DFF.edm" localSheetId="1" hidden="1">#REF!</definedName>
    <definedName name="_bdm.95B47ED72D704952AC0B3C9B66FC2DFF.edm" localSheetId="4" hidden="1">#REF!</definedName>
    <definedName name="_bdm.95E2E3CCDB094C3EA033A414137D233A.edm" localSheetId="5" hidden="1">#REF!</definedName>
    <definedName name="_bdm.95E2E3CCDB094C3EA033A414137D233A.edm" localSheetId="18" hidden="1">#REF!</definedName>
    <definedName name="_bdm.95E2E3CCDB094C3EA033A414137D233A.edm" localSheetId="19" hidden="1">#REF!</definedName>
    <definedName name="_bdm.95E2E3CCDB094C3EA033A414137D233A.edm" localSheetId="17" hidden="1">#REF!</definedName>
    <definedName name="_bdm.95E2E3CCDB094C3EA033A414137D233A.edm" localSheetId="1" hidden="1">#REF!</definedName>
    <definedName name="_bdm.95E2E3CCDB094C3EA033A414137D233A.edm" localSheetId="4" hidden="1">#REF!</definedName>
    <definedName name="_bdm.95E95B16218C43C19F76C5B65F59F2AF.edm" localSheetId="5" hidden="1">#REF!</definedName>
    <definedName name="_bdm.95E95B16218C43C19F76C5B65F59F2AF.edm" localSheetId="18" hidden="1">#REF!</definedName>
    <definedName name="_bdm.95E95B16218C43C19F76C5B65F59F2AF.edm" localSheetId="19" hidden="1">#REF!</definedName>
    <definedName name="_bdm.95E95B16218C43C19F76C5B65F59F2AF.edm" localSheetId="17" hidden="1">#REF!</definedName>
    <definedName name="_bdm.95E95B16218C43C19F76C5B65F59F2AF.edm" localSheetId="1" hidden="1">#REF!</definedName>
    <definedName name="_bdm.95E95B16218C43C19F76C5B65F59F2AF.edm" localSheetId="4" hidden="1">#REF!</definedName>
    <definedName name="_bdm.964E64AD212E4D24B81992AB0BF0E88F.edm" localSheetId="5" hidden="1">#REF!</definedName>
    <definedName name="_bdm.964E64AD212E4D24B81992AB0BF0E88F.edm" localSheetId="18" hidden="1">#REF!</definedName>
    <definedName name="_bdm.964E64AD212E4D24B81992AB0BF0E88F.edm" localSheetId="19" hidden="1">#REF!</definedName>
    <definedName name="_bdm.964E64AD212E4D24B81992AB0BF0E88F.edm" localSheetId="17" hidden="1">#REF!</definedName>
    <definedName name="_bdm.964E64AD212E4D24B81992AB0BF0E88F.edm" localSheetId="1" hidden="1">#REF!</definedName>
    <definedName name="_bdm.964E64AD212E4D24B81992AB0BF0E88F.edm" localSheetId="4" hidden="1">#REF!</definedName>
    <definedName name="_bdm.9656E9BDD533440E92D8E820C7CB9DDF.edm" localSheetId="5" hidden="1">#REF!</definedName>
    <definedName name="_bdm.9656E9BDD533440E92D8E820C7CB9DDF.edm" localSheetId="18" hidden="1">#REF!</definedName>
    <definedName name="_bdm.9656E9BDD533440E92D8E820C7CB9DDF.edm" localSheetId="19" hidden="1">#REF!</definedName>
    <definedName name="_bdm.9656E9BDD533440E92D8E820C7CB9DDF.edm" localSheetId="17" hidden="1">#REF!</definedName>
    <definedName name="_bdm.9656E9BDD533440E92D8E820C7CB9DDF.edm" localSheetId="1" hidden="1">#REF!</definedName>
    <definedName name="_bdm.9656E9BDD533440E92D8E820C7CB9DDF.edm" localSheetId="4" hidden="1">#REF!</definedName>
    <definedName name="_bdm.96B32390A0564BFFB123180EF5056A04.edm" localSheetId="5" hidden="1">#REF!</definedName>
    <definedName name="_bdm.96B32390A0564BFFB123180EF5056A04.edm" localSheetId="18" hidden="1">#REF!</definedName>
    <definedName name="_bdm.96B32390A0564BFFB123180EF5056A04.edm" localSheetId="19" hidden="1">#REF!</definedName>
    <definedName name="_bdm.96B32390A0564BFFB123180EF5056A04.edm" localSheetId="17" hidden="1">#REF!</definedName>
    <definedName name="_bdm.96B32390A0564BFFB123180EF5056A04.edm" localSheetId="1" hidden="1">#REF!</definedName>
    <definedName name="_bdm.96B32390A0564BFFB123180EF5056A04.edm" localSheetId="4" hidden="1">#REF!</definedName>
    <definedName name="_bdm.976D15B48041484E98DC9D361C109A25.edm" localSheetId="5" hidden="1">#REF!</definedName>
    <definedName name="_bdm.976D15B48041484E98DC9D361C109A25.edm" localSheetId="18" hidden="1">#REF!</definedName>
    <definedName name="_bdm.976D15B48041484E98DC9D361C109A25.edm" localSheetId="19" hidden="1">#REF!</definedName>
    <definedName name="_bdm.976D15B48041484E98DC9D361C109A25.edm" localSheetId="17" hidden="1">#REF!</definedName>
    <definedName name="_bdm.976D15B48041484E98DC9D361C109A25.edm" localSheetId="1" hidden="1">#REF!</definedName>
    <definedName name="_bdm.976D15B48041484E98DC9D361C109A25.edm" localSheetId="4" hidden="1">#REF!</definedName>
    <definedName name="_bdm.976E14CD93ED4D8D864D5317B3CFFF56.edm" localSheetId="5" hidden="1">#REF!</definedName>
    <definedName name="_bdm.976E14CD93ED4D8D864D5317B3CFFF56.edm" localSheetId="18" hidden="1">#REF!</definedName>
    <definedName name="_bdm.976E14CD93ED4D8D864D5317B3CFFF56.edm" localSheetId="19" hidden="1">#REF!</definedName>
    <definedName name="_bdm.976E14CD93ED4D8D864D5317B3CFFF56.edm" localSheetId="17" hidden="1">#REF!</definedName>
    <definedName name="_bdm.976E14CD93ED4D8D864D5317B3CFFF56.edm" localSheetId="1" hidden="1">#REF!</definedName>
    <definedName name="_bdm.976E14CD93ED4D8D864D5317B3CFFF56.edm" localSheetId="4" hidden="1">#REF!</definedName>
    <definedName name="_bdm.97AFAA34A868401F90D782A37C5D3898.edm" localSheetId="5" hidden="1">#REF!</definedName>
    <definedName name="_bdm.97AFAA34A868401F90D782A37C5D3898.edm" localSheetId="18" hidden="1">#REF!</definedName>
    <definedName name="_bdm.97AFAA34A868401F90D782A37C5D3898.edm" localSheetId="19" hidden="1">#REF!</definedName>
    <definedName name="_bdm.97AFAA34A868401F90D782A37C5D3898.edm" localSheetId="17" hidden="1">#REF!</definedName>
    <definedName name="_bdm.97AFAA34A868401F90D782A37C5D3898.edm" localSheetId="1" hidden="1">#REF!</definedName>
    <definedName name="_bdm.97AFAA34A868401F90D782A37C5D3898.edm" localSheetId="4" hidden="1">#REF!</definedName>
    <definedName name="_bdm.98247AC0BAC84BA0B14B7E1E89E1BD86.edm" localSheetId="5" hidden="1">#REF!</definedName>
    <definedName name="_bdm.98247AC0BAC84BA0B14B7E1E89E1BD86.edm" localSheetId="18" hidden="1">#REF!</definedName>
    <definedName name="_bdm.98247AC0BAC84BA0B14B7E1E89E1BD86.edm" localSheetId="19" hidden="1">#REF!</definedName>
    <definedName name="_bdm.98247AC0BAC84BA0B14B7E1E89E1BD86.edm" localSheetId="17" hidden="1">#REF!</definedName>
    <definedName name="_bdm.98247AC0BAC84BA0B14B7E1E89E1BD86.edm" localSheetId="1" hidden="1">#REF!</definedName>
    <definedName name="_bdm.98247AC0BAC84BA0B14B7E1E89E1BD86.edm" localSheetId="4" hidden="1">#REF!</definedName>
    <definedName name="_bdm.986B2FB5634A41A2AC466182CDB281B7.edm" localSheetId="5" hidden="1">#REF!</definedName>
    <definedName name="_bdm.986B2FB5634A41A2AC466182CDB281B7.edm" localSheetId="18" hidden="1">#REF!</definedName>
    <definedName name="_bdm.986B2FB5634A41A2AC466182CDB281B7.edm" localSheetId="19" hidden="1">#REF!</definedName>
    <definedName name="_bdm.986B2FB5634A41A2AC466182CDB281B7.edm" localSheetId="17" hidden="1">#REF!</definedName>
    <definedName name="_bdm.986B2FB5634A41A2AC466182CDB281B7.edm" localSheetId="1" hidden="1">#REF!</definedName>
    <definedName name="_bdm.986B2FB5634A41A2AC466182CDB281B7.edm" localSheetId="4" hidden="1">#REF!</definedName>
    <definedName name="_bdm.98B83BBB7DD6414BB9E798311DF6D48E.edm" localSheetId="5" hidden="1">#REF!</definedName>
    <definedName name="_bdm.98B83BBB7DD6414BB9E798311DF6D48E.edm" localSheetId="18" hidden="1">#REF!</definedName>
    <definedName name="_bdm.98B83BBB7DD6414BB9E798311DF6D48E.edm" localSheetId="19" hidden="1">#REF!</definedName>
    <definedName name="_bdm.98B83BBB7DD6414BB9E798311DF6D48E.edm" localSheetId="17" hidden="1">#REF!</definedName>
    <definedName name="_bdm.98B83BBB7DD6414BB9E798311DF6D48E.edm" localSheetId="1" hidden="1">#REF!</definedName>
    <definedName name="_bdm.98B83BBB7DD6414BB9E798311DF6D48E.edm" localSheetId="4" hidden="1">#REF!</definedName>
    <definedName name="_bdm.99224D90AE56499C89754D2F793A7A92.edm" localSheetId="5" hidden="1">#REF!</definedName>
    <definedName name="_bdm.99224D90AE56499C89754D2F793A7A92.edm" localSheetId="18" hidden="1">#REF!</definedName>
    <definedName name="_bdm.99224D90AE56499C89754D2F793A7A92.edm" localSheetId="19" hidden="1">#REF!</definedName>
    <definedName name="_bdm.99224D90AE56499C89754D2F793A7A92.edm" localSheetId="17" hidden="1">#REF!</definedName>
    <definedName name="_bdm.99224D90AE56499C89754D2F793A7A92.edm" localSheetId="1" hidden="1">#REF!</definedName>
    <definedName name="_bdm.99224D90AE56499C89754D2F793A7A92.edm" localSheetId="4" hidden="1">#REF!</definedName>
    <definedName name="_bdm.99265348AD584C5CBE911BE4E0596D2B.edm" localSheetId="5" hidden="1">#REF!</definedName>
    <definedName name="_bdm.99265348AD584C5CBE911BE4E0596D2B.edm" localSheetId="18" hidden="1">#REF!</definedName>
    <definedName name="_bdm.99265348AD584C5CBE911BE4E0596D2B.edm" localSheetId="19" hidden="1">#REF!</definedName>
    <definedName name="_bdm.99265348AD584C5CBE911BE4E0596D2B.edm" localSheetId="17" hidden="1">#REF!</definedName>
    <definedName name="_bdm.99265348AD584C5CBE911BE4E0596D2B.edm" localSheetId="1" hidden="1">#REF!</definedName>
    <definedName name="_bdm.99265348AD584C5CBE911BE4E0596D2B.edm" localSheetId="4" hidden="1">#REF!</definedName>
    <definedName name="_bdm.997AC94ED1CF40BDB9AE05C8EE107A06.edm" localSheetId="5" hidden="1">#REF!</definedName>
    <definedName name="_bdm.997AC94ED1CF40BDB9AE05C8EE107A06.edm" localSheetId="18" hidden="1">#REF!</definedName>
    <definedName name="_bdm.997AC94ED1CF40BDB9AE05C8EE107A06.edm" localSheetId="19" hidden="1">#REF!</definedName>
    <definedName name="_bdm.997AC94ED1CF40BDB9AE05C8EE107A06.edm" localSheetId="17" hidden="1">#REF!</definedName>
    <definedName name="_bdm.997AC94ED1CF40BDB9AE05C8EE107A06.edm" localSheetId="1" hidden="1">#REF!</definedName>
    <definedName name="_bdm.997AC94ED1CF40BDB9AE05C8EE107A06.edm" localSheetId="4" hidden="1">#REF!</definedName>
    <definedName name="_bdm.997C36688FCB4C3CA4E74149F57EA1A1.edm" localSheetId="5" hidden="1">#REF!</definedName>
    <definedName name="_bdm.997C36688FCB4C3CA4E74149F57EA1A1.edm" localSheetId="18" hidden="1">#REF!</definedName>
    <definedName name="_bdm.997C36688FCB4C3CA4E74149F57EA1A1.edm" localSheetId="19" hidden="1">#REF!</definedName>
    <definedName name="_bdm.997C36688FCB4C3CA4E74149F57EA1A1.edm" localSheetId="17" hidden="1">#REF!</definedName>
    <definedName name="_bdm.997C36688FCB4C3CA4E74149F57EA1A1.edm" localSheetId="1" hidden="1">#REF!</definedName>
    <definedName name="_bdm.997C36688FCB4C3CA4E74149F57EA1A1.edm" localSheetId="4" hidden="1">#REF!</definedName>
    <definedName name="_bdm.99C6A0380B6C4E728A6410E208BD4DA4.edm" localSheetId="5" hidden="1">#REF!</definedName>
    <definedName name="_bdm.99C6A0380B6C4E728A6410E208BD4DA4.edm" localSheetId="18" hidden="1">#REF!</definedName>
    <definedName name="_bdm.99C6A0380B6C4E728A6410E208BD4DA4.edm" localSheetId="19" hidden="1">#REF!</definedName>
    <definedName name="_bdm.99C6A0380B6C4E728A6410E208BD4DA4.edm" localSheetId="17" hidden="1">#REF!</definedName>
    <definedName name="_bdm.99C6A0380B6C4E728A6410E208BD4DA4.edm" localSheetId="1" hidden="1">#REF!</definedName>
    <definedName name="_bdm.99C6A0380B6C4E728A6410E208BD4DA4.edm" localSheetId="4" hidden="1">#REF!</definedName>
    <definedName name="_bdm.99D2D9D8B20B4EFABD5ABFBBCC42F4B8.edm" localSheetId="5" hidden="1">#REF!</definedName>
    <definedName name="_bdm.99D2D9D8B20B4EFABD5ABFBBCC42F4B8.edm" localSheetId="18" hidden="1">#REF!</definedName>
    <definedName name="_bdm.99D2D9D8B20B4EFABD5ABFBBCC42F4B8.edm" localSheetId="19" hidden="1">#REF!</definedName>
    <definedName name="_bdm.99D2D9D8B20B4EFABD5ABFBBCC42F4B8.edm" localSheetId="17" hidden="1">#REF!</definedName>
    <definedName name="_bdm.99D2D9D8B20B4EFABD5ABFBBCC42F4B8.edm" localSheetId="1" hidden="1">#REF!</definedName>
    <definedName name="_bdm.99D2D9D8B20B4EFABD5ABFBBCC42F4B8.edm" localSheetId="4" hidden="1">#REF!</definedName>
    <definedName name="_bdm.9A5C4B77A7124B6EAF0481241E39699F.edm" localSheetId="5" hidden="1">#REF!</definedName>
    <definedName name="_bdm.9A5C4B77A7124B6EAF0481241E39699F.edm" localSheetId="18" hidden="1">#REF!</definedName>
    <definedName name="_bdm.9A5C4B77A7124B6EAF0481241E39699F.edm" localSheetId="19" hidden="1">#REF!</definedName>
    <definedName name="_bdm.9A5C4B77A7124B6EAF0481241E39699F.edm" localSheetId="17" hidden="1">#REF!</definedName>
    <definedName name="_bdm.9A5C4B77A7124B6EAF0481241E39699F.edm" localSheetId="1" hidden="1">#REF!</definedName>
    <definedName name="_bdm.9A5C4B77A7124B6EAF0481241E39699F.edm" localSheetId="4" hidden="1">#REF!</definedName>
    <definedName name="_bdm.9A7E49E2DBD44827B475DDC3340F475E.edm" localSheetId="5" hidden="1">#REF!</definedName>
    <definedName name="_bdm.9A7E49E2DBD44827B475DDC3340F475E.edm" localSheetId="18" hidden="1">#REF!</definedName>
    <definedName name="_bdm.9A7E49E2DBD44827B475DDC3340F475E.edm" localSheetId="19" hidden="1">#REF!</definedName>
    <definedName name="_bdm.9A7E49E2DBD44827B475DDC3340F475E.edm" localSheetId="17" hidden="1">#REF!</definedName>
    <definedName name="_bdm.9A7E49E2DBD44827B475DDC3340F475E.edm" localSheetId="1" hidden="1">#REF!</definedName>
    <definedName name="_bdm.9A7E49E2DBD44827B475DDC3340F475E.edm" localSheetId="4" hidden="1">#REF!</definedName>
    <definedName name="_bdm.9AE38EFD6DE547109EA41FBBCB916520.edm" localSheetId="5" hidden="1">#REF!</definedName>
    <definedName name="_bdm.9AE38EFD6DE547109EA41FBBCB916520.edm" localSheetId="18" hidden="1">#REF!</definedName>
    <definedName name="_bdm.9AE38EFD6DE547109EA41FBBCB916520.edm" localSheetId="19" hidden="1">#REF!</definedName>
    <definedName name="_bdm.9AE38EFD6DE547109EA41FBBCB916520.edm" localSheetId="17" hidden="1">#REF!</definedName>
    <definedName name="_bdm.9AE38EFD6DE547109EA41FBBCB916520.edm" localSheetId="1" hidden="1">#REF!</definedName>
    <definedName name="_bdm.9AE38EFD6DE547109EA41FBBCB916520.edm" localSheetId="4" hidden="1">#REF!</definedName>
    <definedName name="_bdm.9B6F362D22B949BD9CFEBB6C154BEB51.edm" localSheetId="5" hidden="1">#REF!</definedName>
    <definedName name="_bdm.9B6F362D22B949BD9CFEBB6C154BEB51.edm" localSheetId="18" hidden="1">#REF!</definedName>
    <definedName name="_bdm.9B6F362D22B949BD9CFEBB6C154BEB51.edm" localSheetId="19" hidden="1">#REF!</definedName>
    <definedName name="_bdm.9B6F362D22B949BD9CFEBB6C154BEB51.edm" localSheetId="17" hidden="1">#REF!</definedName>
    <definedName name="_bdm.9B6F362D22B949BD9CFEBB6C154BEB51.edm" localSheetId="1" hidden="1">#REF!</definedName>
    <definedName name="_bdm.9B6F362D22B949BD9CFEBB6C154BEB51.edm" localSheetId="4" hidden="1">#REF!</definedName>
    <definedName name="_bdm.9C528EEE65A3422B85DAB789DAD65BF0.edm" localSheetId="5" hidden="1">#REF!</definedName>
    <definedName name="_bdm.9C528EEE65A3422B85DAB789DAD65BF0.edm" localSheetId="18" hidden="1">#REF!</definedName>
    <definedName name="_bdm.9C528EEE65A3422B85DAB789DAD65BF0.edm" localSheetId="19" hidden="1">#REF!</definedName>
    <definedName name="_bdm.9C528EEE65A3422B85DAB789DAD65BF0.edm" localSheetId="17" hidden="1">#REF!</definedName>
    <definedName name="_bdm.9C528EEE65A3422B85DAB789DAD65BF0.edm" localSheetId="1" hidden="1">#REF!</definedName>
    <definedName name="_bdm.9C528EEE65A3422B85DAB789DAD65BF0.edm" localSheetId="4" hidden="1">#REF!</definedName>
    <definedName name="_bdm.9C542DB400E7433597A3ACA4A51D8E8E.edm" localSheetId="5" hidden="1">#REF!</definedName>
    <definedName name="_bdm.9C542DB400E7433597A3ACA4A51D8E8E.edm" localSheetId="18" hidden="1">#REF!</definedName>
    <definedName name="_bdm.9C542DB400E7433597A3ACA4A51D8E8E.edm" localSheetId="19" hidden="1">#REF!</definedName>
    <definedName name="_bdm.9C542DB400E7433597A3ACA4A51D8E8E.edm" localSheetId="17" hidden="1">#REF!</definedName>
    <definedName name="_bdm.9C542DB400E7433597A3ACA4A51D8E8E.edm" localSheetId="1" hidden="1">#REF!</definedName>
    <definedName name="_bdm.9C542DB400E7433597A3ACA4A51D8E8E.edm" localSheetId="4" hidden="1">#REF!</definedName>
    <definedName name="_bdm.9CB04493E27848B8AE444079EA4DD9D0.edm" localSheetId="5" hidden="1">#REF!</definedName>
    <definedName name="_bdm.9CB04493E27848B8AE444079EA4DD9D0.edm" localSheetId="18" hidden="1">#REF!</definedName>
    <definedName name="_bdm.9CB04493E27848B8AE444079EA4DD9D0.edm" localSheetId="19" hidden="1">#REF!</definedName>
    <definedName name="_bdm.9CB04493E27848B8AE444079EA4DD9D0.edm" localSheetId="17" hidden="1">#REF!</definedName>
    <definedName name="_bdm.9CB04493E27848B8AE444079EA4DD9D0.edm" localSheetId="1" hidden="1">#REF!</definedName>
    <definedName name="_bdm.9CB04493E27848B8AE444079EA4DD9D0.edm" localSheetId="4" hidden="1">#REF!</definedName>
    <definedName name="_bdm.9D024A978227416A9C680214D56D91E2.edm" localSheetId="5" hidden="1">#REF!</definedName>
    <definedName name="_bdm.9D024A978227416A9C680214D56D91E2.edm" localSheetId="18" hidden="1">#REF!</definedName>
    <definedName name="_bdm.9D024A978227416A9C680214D56D91E2.edm" localSheetId="19" hidden="1">#REF!</definedName>
    <definedName name="_bdm.9D024A978227416A9C680214D56D91E2.edm" localSheetId="17" hidden="1">#REF!</definedName>
    <definedName name="_bdm.9D024A978227416A9C680214D56D91E2.edm" localSheetId="1" hidden="1">#REF!</definedName>
    <definedName name="_bdm.9D024A978227416A9C680214D56D91E2.edm" localSheetId="4" hidden="1">#REF!</definedName>
    <definedName name="_bdm.9DAB6DC6FE5B491DA3AE0B838DA2610F.edm" localSheetId="5" hidden="1">#REF!</definedName>
    <definedName name="_bdm.9DAB6DC6FE5B491DA3AE0B838DA2610F.edm" localSheetId="18" hidden="1">#REF!</definedName>
    <definedName name="_bdm.9DAB6DC6FE5B491DA3AE0B838DA2610F.edm" localSheetId="19" hidden="1">#REF!</definedName>
    <definedName name="_bdm.9DAB6DC6FE5B491DA3AE0B838DA2610F.edm" localSheetId="17" hidden="1">#REF!</definedName>
    <definedName name="_bdm.9DAB6DC6FE5B491DA3AE0B838DA2610F.edm" localSheetId="1" hidden="1">#REF!</definedName>
    <definedName name="_bdm.9DAB6DC6FE5B491DA3AE0B838DA2610F.edm" localSheetId="4" hidden="1">#REF!</definedName>
    <definedName name="_bdm.9E32919D663E43E38F9D0ABA1F7C3AF8.edm" localSheetId="5" hidden="1">#REF!</definedName>
    <definedName name="_bdm.9E32919D663E43E38F9D0ABA1F7C3AF8.edm" localSheetId="18" hidden="1">#REF!</definedName>
    <definedName name="_bdm.9E32919D663E43E38F9D0ABA1F7C3AF8.edm" localSheetId="19" hidden="1">#REF!</definedName>
    <definedName name="_bdm.9E32919D663E43E38F9D0ABA1F7C3AF8.edm" localSheetId="17" hidden="1">#REF!</definedName>
    <definedName name="_bdm.9E32919D663E43E38F9D0ABA1F7C3AF8.edm" localSheetId="1" hidden="1">#REF!</definedName>
    <definedName name="_bdm.9E32919D663E43E38F9D0ABA1F7C3AF8.edm" localSheetId="4" hidden="1">#REF!</definedName>
    <definedName name="_bdm.9E99543F52AF4BAD8B8CC8B258711B5C.edm" localSheetId="5" hidden="1">#REF!</definedName>
    <definedName name="_bdm.9E99543F52AF4BAD8B8CC8B258711B5C.edm" localSheetId="18" hidden="1">#REF!</definedName>
    <definedName name="_bdm.9E99543F52AF4BAD8B8CC8B258711B5C.edm" localSheetId="19" hidden="1">#REF!</definedName>
    <definedName name="_bdm.9E99543F52AF4BAD8B8CC8B258711B5C.edm" localSheetId="17" hidden="1">#REF!</definedName>
    <definedName name="_bdm.9E99543F52AF4BAD8B8CC8B258711B5C.edm" localSheetId="1" hidden="1">#REF!</definedName>
    <definedName name="_bdm.9E99543F52AF4BAD8B8CC8B258711B5C.edm" localSheetId="4" hidden="1">#REF!</definedName>
    <definedName name="_bdm.9EBB4E1DC17A4A16B12173AED3FA5F5C.edm" localSheetId="5" hidden="1">#REF!</definedName>
    <definedName name="_bdm.9EBB4E1DC17A4A16B12173AED3FA5F5C.edm" localSheetId="18" hidden="1">#REF!</definedName>
    <definedName name="_bdm.9EBB4E1DC17A4A16B12173AED3FA5F5C.edm" localSheetId="19" hidden="1">#REF!</definedName>
    <definedName name="_bdm.9EBB4E1DC17A4A16B12173AED3FA5F5C.edm" localSheetId="17" hidden="1">#REF!</definedName>
    <definedName name="_bdm.9EBB4E1DC17A4A16B12173AED3FA5F5C.edm" localSheetId="1" hidden="1">#REF!</definedName>
    <definedName name="_bdm.9EBB4E1DC17A4A16B12173AED3FA5F5C.edm" localSheetId="4" hidden="1">#REF!</definedName>
    <definedName name="_bdm.9ED37538D80342EB82EC44C67A3D2DAB.edm" localSheetId="5" hidden="1">#REF!</definedName>
    <definedName name="_bdm.9ED37538D80342EB82EC44C67A3D2DAB.edm" localSheetId="18" hidden="1">#REF!</definedName>
    <definedName name="_bdm.9ED37538D80342EB82EC44C67A3D2DAB.edm" localSheetId="19" hidden="1">#REF!</definedName>
    <definedName name="_bdm.9ED37538D80342EB82EC44C67A3D2DAB.edm" localSheetId="17" hidden="1">#REF!</definedName>
    <definedName name="_bdm.9ED37538D80342EB82EC44C67A3D2DAB.edm" localSheetId="1" hidden="1">#REF!</definedName>
    <definedName name="_bdm.9ED37538D80342EB82EC44C67A3D2DAB.edm" localSheetId="4" hidden="1">#REF!</definedName>
    <definedName name="_bdm.9F020D0509C84583A62A514DC06A0F2A.edm" localSheetId="5" hidden="1">#REF!</definedName>
    <definedName name="_bdm.9F020D0509C84583A62A514DC06A0F2A.edm" localSheetId="18" hidden="1">#REF!</definedName>
    <definedName name="_bdm.9F020D0509C84583A62A514DC06A0F2A.edm" localSheetId="19" hidden="1">#REF!</definedName>
    <definedName name="_bdm.9F020D0509C84583A62A514DC06A0F2A.edm" localSheetId="17" hidden="1">#REF!</definedName>
    <definedName name="_bdm.9F020D0509C84583A62A514DC06A0F2A.edm" localSheetId="1" hidden="1">#REF!</definedName>
    <definedName name="_bdm.9F020D0509C84583A62A514DC06A0F2A.edm" localSheetId="4" hidden="1">#REF!</definedName>
    <definedName name="_bdm.9F2F040F0F6347E4A7A56F273E10CBBB.edm" localSheetId="5" hidden="1">#REF!</definedName>
    <definedName name="_bdm.9F2F040F0F6347E4A7A56F273E10CBBB.edm" localSheetId="18" hidden="1">#REF!</definedName>
    <definedName name="_bdm.9F2F040F0F6347E4A7A56F273E10CBBB.edm" localSheetId="19" hidden="1">#REF!</definedName>
    <definedName name="_bdm.9F2F040F0F6347E4A7A56F273E10CBBB.edm" localSheetId="17" hidden="1">#REF!</definedName>
    <definedName name="_bdm.9F2F040F0F6347E4A7A56F273E10CBBB.edm" localSheetId="1" hidden="1">#REF!</definedName>
    <definedName name="_bdm.9F2F040F0F6347E4A7A56F273E10CBBB.edm" localSheetId="4" hidden="1">#REF!</definedName>
    <definedName name="_bdm.9F45547CCB7B480581CF3D19A3D48EB7.edm" localSheetId="5" hidden="1">#REF!</definedName>
    <definedName name="_bdm.9F45547CCB7B480581CF3D19A3D48EB7.edm" localSheetId="18" hidden="1">#REF!</definedName>
    <definedName name="_bdm.9F45547CCB7B480581CF3D19A3D48EB7.edm" localSheetId="19" hidden="1">#REF!</definedName>
    <definedName name="_bdm.9F45547CCB7B480581CF3D19A3D48EB7.edm" localSheetId="17" hidden="1">#REF!</definedName>
    <definedName name="_bdm.9F45547CCB7B480581CF3D19A3D48EB7.edm" localSheetId="1" hidden="1">#REF!</definedName>
    <definedName name="_bdm.9F45547CCB7B480581CF3D19A3D48EB7.edm" localSheetId="4" hidden="1">#REF!</definedName>
    <definedName name="_bdm.9F8E50B415FB44D486194B31B051ABC3.edm" localSheetId="5" hidden="1">#REF!</definedName>
    <definedName name="_bdm.9F8E50B415FB44D486194B31B051ABC3.edm" localSheetId="18" hidden="1">#REF!</definedName>
    <definedName name="_bdm.9F8E50B415FB44D486194B31B051ABC3.edm" localSheetId="19" hidden="1">#REF!</definedName>
    <definedName name="_bdm.9F8E50B415FB44D486194B31B051ABC3.edm" localSheetId="17" hidden="1">#REF!</definedName>
    <definedName name="_bdm.9F8E50B415FB44D486194B31B051ABC3.edm" localSheetId="1" hidden="1">#REF!</definedName>
    <definedName name="_bdm.9F8E50B415FB44D486194B31B051ABC3.edm" localSheetId="4" hidden="1">#REF!</definedName>
    <definedName name="_bdm.9FE0B167F58D49808122AC00878093CA.edm" localSheetId="5" hidden="1">#REF!</definedName>
    <definedName name="_bdm.9FE0B167F58D49808122AC00878093CA.edm" localSheetId="18" hidden="1">#REF!</definedName>
    <definedName name="_bdm.9FE0B167F58D49808122AC00878093CA.edm" localSheetId="19" hidden="1">#REF!</definedName>
    <definedName name="_bdm.9FE0B167F58D49808122AC00878093CA.edm" localSheetId="17" hidden="1">#REF!</definedName>
    <definedName name="_bdm.9FE0B167F58D49808122AC00878093CA.edm" localSheetId="1" hidden="1">#REF!</definedName>
    <definedName name="_bdm.9FE0B167F58D49808122AC00878093CA.edm" localSheetId="4" hidden="1">#REF!</definedName>
    <definedName name="_bdm.9FE7B1449A7A4D0D9133821AE963EEA8.edm" localSheetId="5" hidden="1">#REF!</definedName>
    <definedName name="_bdm.9FE7B1449A7A4D0D9133821AE963EEA8.edm" localSheetId="18" hidden="1">#REF!</definedName>
    <definedName name="_bdm.9FE7B1449A7A4D0D9133821AE963EEA8.edm" localSheetId="19" hidden="1">#REF!</definedName>
    <definedName name="_bdm.9FE7B1449A7A4D0D9133821AE963EEA8.edm" localSheetId="17" hidden="1">#REF!</definedName>
    <definedName name="_bdm.9FE7B1449A7A4D0D9133821AE963EEA8.edm" localSheetId="1" hidden="1">#REF!</definedName>
    <definedName name="_bdm.9FE7B1449A7A4D0D9133821AE963EEA8.edm" localSheetId="4" hidden="1">#REF!</definedName>
    <definedName name="_bdm.9FF8FF66613845FD89ACA04D8389440B.edm" localSheetId="5" hidden="1">#REF!</definedName>
    <definedName name="_bdm.9FF8FF66613845FD89ACA04D8389440B.edm" localSheetId="18" hidden="1">#REF!</definedName>
    <definedName name="_bdm.9FF8FF66613845FD89ACA04D8389440B.edm" localSheetId="19" hidden="1">#REF!</definedName>
    <definedName name="_bdm.9FF8FF66613845FD89ACA04D8389440B.edm" localSheetId="17" hidden="1">#REF!</definedName>
    <definedName name="_bdm.9FF8FF66613845FD89ACA04D8389440B.edm" localSheetId="1" hidden="1">#REF!</definedName>
    <definedName name="_bdm.9FF8FF66613845FD89ACA04D8389440B.edm" localSheetId="4" hidden="1">#REF!</definedName>
    <definedName name="_bdm.A0F7C9E97CCA4948BC9B42F40365DDCD.edm" localSheetId="5" hidden="1">#REF!</definedName>
    <definedName name="_bdm.A0F7C9E97CCA4948BC9B42F40365DDCD.edm" localSheetId="18" hidden="1">#REF!</definedName>
    <definedName name="_bdm.A0F7C9E97CCA4948BC9B42F40365DDCD.edm" localSheetId="19" hidden="1">#REF!</definedName>
    <definedName name="_bdm.A0F7C9E97CCA4948BC9B42F40365DDCD.edm" localSheetId="17" hidden="1">#REF!</definedName>
    <definedName name="_bdm.A0F7C9E97CCA4948BC9B42F40365DDCD.edm" localSheetId="1" hidden="1">#REF!</definedName>
    <definedName name="_bdm.A0F7C9E97CCA4948BC9B42F40365DDCD.edm" localSheetId="4" hidden="1">#REF!</definedName>
    <definedName name="_bdm.A0FD2248C58B4165A094177134AFE30C.edm" localSheetId="5" hidden="1">#REF!</definedName>
    <definedName name="_bdm.A0FD2248C58B4165A094177134AFE30C.edm" localSheetId="18" hidden="1">#REF!</definedName>
    <definedName name="_bdm.A0FD2248C58B4165A094177134AFE30C.edm" localSheetId="19" hidden="1">#REF!</definedName>
    <definedName name="_bdm.A0FD2248C58B4165A094177134AFE30C.edm" localSheetId="17" hidden="1">#REF!</definedName>
    <definedName name="_bdm.A0FD2248C58B4165A094177134AFE30C.edm" localSheetId="1" hidden="1">#REF!</definedName>
    <definedName name="_bdm.A0FD2248C58B4165A094177134AFE30C.edm" localSheetId="4" hidden="1">#REF!</definedName>
    <definedName name="_bdm.A10B641999E64532B618D84918CA5D80.edm" localSheetId="5" hidden="1">#REF!</definedName>
    <definedName name="_bdm.A10B641999E64532B618D84918CA5D80.edm" localSheetId="18" hidden="1">#REF!</definedName>
    <definedName name="_bdm.A10B641999E64532B618D84918CA5D80.edm" localSheetId="19" hidden="1">#REF!</definedName>
    <definedName name="_bdm.A10B641999E64532B618D84918CA5D80.edm" localSheetId="17" hidden="1">#REF!</definedName>
    <definedName name="_bdm.A10B641999E64532B618D84918CA5D80.edm" localSheetId="1" hidden="1">#REF!</definedName>
    <definedName name="_bdm.A10B641999E64532B618D84918CA5D80.edm" localSheetId="4" hidden="1">#REF!</definedName>
    <definedName name="_bdm.A116F251EB854D13A1F5A624AD123BC0.edm" localSheetId="5" hidden="1">#REF!</definedName>
    <definedName name="_bdm.A116F251EB854D13A1F5A624AD123BC0.edm" localSheetId="18" hidden="1">#REF!</definedName>
    <definedName name="_bdm.A116F251EB854D13A1F5A624AD123BC0.edm" localSheetId="19" hidden="1">#REF!</definedName>
    <definedName name="_bdm.A116F251EB854D13A1F5A624AD123BC0.edm" localSheetId="17" hidden="1">#REF!</definedName>
    <definedName name="_bdm.A116F251EB854D13A1F5A624AD123BC0.edm" localSheetId="1" hidden="1">#REF!</definedName>
    <definedName name="_bdm.A116F251EB854D13A1F5A624AD123BC0.edm" localSheetId="4" hidden="1">#REF!</definedName>
    <definedName name="_bdm.A124F6AE322C448E91CCEB1C97628BB0.edm" localSheetId="5" hidden="1">#REF!</definedName>
    <definedName name="_bdm.A124F6AE322C448E91CCEB1C97628BB0.edm" localSheetId="18" hidden="1">#REF!</definedName>
    <definedName name="_bdm.A124F6AE322C448E91CCEB1C97628BB0.edm" localSheetId="19" hidden="1">#REF!</definedName>
    <definedName name="_bdm.A124F6AE322C448E91CCEB1C97628BB0.edm" localSheetId="17" hidden="1">#REF!</definedName>
    <definedName name="_bdm.A124F6AE322C448E91CCEB1C97628BB0.edm" localSheetId="1" hidden="1">#REF!</definedName>
    <definedName name="_bdm.A124F6AE322C448E91CCEB1C97628BB0.edm" localSheetId="4" hidden="1">#REF!</definedName>
    <definedName name="_bdm.A16D8AAE8A6047DFAE10B6B27EC221AE.edm" localSheetId="5" hidden="1">#REF!</definedName>
    <definedName name="_bdm.A16D8AAE8A6047DFAE10B6B27EC221AE.edm" localSheetId="18" hidden="1">#REF!</definedName>
    <definedName name="_bdm.A16D8AAE8A6047DFAE10B6B27EC221AE.edm" localSheetId="19" hidden="1">#REF!</definedName>
    <definedName name="_bdm.A16D8AAE8A6047DFAE10B6B27EC221AE.edm" localSheetId="17" hidden="1">#REF!</definedName>
    <definedName name="_bdm.A16D8AAE8A6047DFAE10B6B27EC221AE.edm" localSheetId="1" hidden="1">#REF!</definedName>
    <definedName name="_bdm.A16D8AAE8A6047DFAE10B6B27EC221AE.edm" localSheetId="4" hidden="1">#REF!</definedName>
    <definedName name="_bdm.A1749ACC976445F39EDA86CDB0936695.edm" localSheetId="5" hidden="1">#REF!</definedName>
    <definedName name="_bdm.A1749ACC976445F39EDA86CDB0936695.edm" localSheetId="18" hidden="1">#REF!</definedName>
    <definedName name="_bdm.A1749ACC976445F39EDA86CDB0936695.edm" localSheetId="19" hidden="1">#REF!</definedName>
    <definedName name="_bdm.A1749ACC976445F39EDA86CDB0936695.edm" localSheetId="17" hidden="1">#REF!</definedName>
    <definedName name="_bdm.A1749ACC976445F39EDA86CDB0936695.edm" localSheetId="1" hidden="1">#REF!</definedName>
    <definedName name="_bdm.A1749ACC976445F39EDA86CDB0936695.edm" localSheetId="4" hidden="1">#REF!</definedName>
    <definedName name="_bdm.A1E239FB348A4CAEAC77DA7CC32145C9.edm" localSheetId="5" hidden="1">#REF!</definedName>
    <definedName name="_bdm.A1E239FB348A4CAEAC77DA7CC32145C9.edm" localSheetId="18" hidden="1">#REF!</definedName>
    <definedName name="_bdm.A1E239FB348A4CAEAC77DA7CC32145C9.edm" localSheetId="19" hidden="1">#REF!</definedName>
    <definedName name="_bdm.A1E239FB348A4CAEAC77DA7CC32145C9.edm" localSheetId="17" hidden="1">#REF!</definedName>
    <definedName name="_bdm.A1E239FB348A4CAEAC77DA7CC32145C9.edm" localSheetId="1" hidden="1">#REF!</definedName>
    <definedName name="_bdm.A1E239FB348A4CAEAC77DA7CC32145C9.edm" localSheetId="4" hidden="1">#REF!</definedName>
    <definedName name="_bdm.A20AE2855A134686900EA01658E28450.edm" localSheetId="5" hidden="1">#REF!</definedName>
    <definedName name="_bdm.A20AE2855A134686900EA01658E28450.edm" localSheetId="18" hidden="1">#REF!</definedName>
    <definedName name="_bdm.A20AE2855A134686900EA01658E28450.edm" localSheetId="19" hidden="1">#REF!</definedName>
    <definedName name="_bdm.A20AE2855A134686900EA01658E28450.edm" localSheetId="17" hidden="1">#REF!</definedName>
    <definedName name="_bdm.A20AE2855A134686900EA01658E28450.edm" localSheetId="1" hidden="1">#REF!</definedName>
    <definedName name="_bdm.A20AE2855A134686900EA01658E28450.edm" localSheetId="4" hidden="1">#REF!</definedName>
    <definedName name="_bdm.A213413597CD4FD5919B83507C7BD167.edm" localSheetId="5" hidden="1">#REF!</definedName>
    <definedName name="_bdm.A213413597CD4FD5919B83507C7BD167.edm" localSheetId="18" hidden="1">#REF!</definedName>
    <definedName name="_bdm.A213413597CD4FD5919B83507C7BD167.edm" localSheetId="19" hidden="1">#REF!</definedName>
    <definedName name="_bdm.A213413597CD4FD5919B83507C7BD167.edm" localSheetId="17" hidden="1">#REF!</definedName>
    <definedName name="_bdm.A213413597CD4FD5919B83507C7BD167.edm" localSheetId="1" hidden="1">#REF!</definedName>
    <definedName name="_bdm.A213413597CD4FD5919B83507C7BD167.edm" localSheetId="4" hidden="1">#REF!</definedName>
    <definedName name="_bdm.A21E29F704EC4504B8FD0171895651ED.edm" localSheetId="5" hidden="1">#REF!</definedName>
    <definedName name="_bdm.A21E29F704EC4504B8FD0171895651ED.edm" localSheetId="18" hidden="1">#REF!</definedName>
    <definedName name="_bdm.A21E29F704EC4504B8FD0171895651ED.edm" localSheetId="19" hidden="1">#REF!</definedName>
    <definedName name="_bdm.A21E29F704EC4504B8FD0171895651ED.edm" localSheetId="17" hidden="1">#REF!</definedName>
    <definedName name="_bdm.A21E29F704EC4504B8FD0171895651ED.edm" localSheetId="1" hidden="1">#REF!</definedName>
    <definedName name="_bdm.A21E29F704EC4504B8FD0171895651ED.edm" localSheetId="4" hidden="1">#REF!</definedName>
    <definedName name="_bdm.A2B53AC1223B41139B6457BC1AD12511.edm" localSheetId="5" hidden="1">#REF!</definedName>
    <definedName name="_bdm.A2B53AC1223B41139B6457BC1AD12511.edm" localSheetId="18" hidden="1">#REF!</definedName>
    <definedName name="_bdm.A2B53AC1223B41139B6457BC1AD12511.edm" localSheetId="19" hidden="1">#REF!</definedName>
    <definedName name="_bdm.A2B53AC1223B41139B6457BC1AD12511.edm" localSheetId="17" hidden="1">#REF!</definedName>
    <definedName name="_bdm.A2B53AC1223B41139B6457BC1AD12511.edm" localSheetId="1" hidden="1">#REF!</definedName>
    <definedName name="_bdm.A2B53AC1223B41139B6457BC1AD12511.edm" localSheetId="4" hidden="1">#REF!</definedName>
    <definedName name="_bdm.A2D424B3EECA4665A3FDE99D49C5D563.edm" localSheetId="5" hidden="1">#REF!</definedName>
    <definedName name="_bdm.A2D424B3EECA4665A3FDE99D49C5D563.edm" localSheetId="18" hidden="1">#REF!</definedName>
    <definedName name="_bdm.A2D424B3EECA4665A3FDE99D49C5D563.edm" localSheetId="19" hidden="1">#REF!</definedName>
    <definedName name="_bdm.A2D424B3EECA4665A3FDE99D49C5D563.edm" localSheetId="17" hidden="1">#REF!</definedName>
    <definedName name="_bdm.A2D424B3EECA4665A3FDE99D49C5D563.edm" localSheetId="1" hidden="1">#REF!</definedName>
    <definedName name="_bdm.A2D424B3EECA4665A3FDE99D49C5D563.edm" localSheetId="4" hidden="1">#REF!</definedName>
    <definedName name="_bdm.A2EC0D0C3C1E41509AE12969EEABE42A.edm" localSheetId="5" hidden="1">#REF!</definedName>
    <definedName name="_bdm.A2EC0D0C3C1E41509AE12969EEABE42A.edm" localSheetId="18" hidden="1">#REF!</definedName>
    <definedName name="_bdm.A2EC0D0C3C1E41509AE12969EEABE42A.edm" localSheetId="19" hidden="1">#REF!</definedName>
    <definedName name="_bdm.A2EC0D0C3C1E41509AE12969EEABE42A.edm" localSheetId="17" hidden="1">#REF!</definedName>
    <definedName name="_bdm.A2EC0D0C3C1E41509AE12969EEABE42A.edm" localSheetId="1" hidden="1">#REF!</definedName>
    <definedName name="_bdm.A2EC0D0C3C1E41509AE12969EEABE42A.edm" localSheetId="4" hidden="1">#REF!</definedName>
    <definedName name="_bdm.A3A7CA4E2E1A4E42A60D19F5DC057583.edm" localSheetId="5" hidden="1">#REF!</definedName>
    <definedName name="_bdm.A3A7CA4E2E1A4E42A60D19F5DC057583.edm" localSheetId="18" hidden="1">#REF!</definedName>
    <definedName name="_bdm.A3A7CA4E2E1A4E42A60D19F5DC057583.edm" localSheetId="19" hidden="1">#REF!</definedName>
    <definedName name="_bdm.A3A7CA4E2E1A4E42A60D19F5DC057583.edm" localSheetId="17" hidden="1">#REF!</definedName>
    <definedName name="_bdm.A3A7CA4E2E1A4E42A60D19F5DC057583.edm" localSheetId="1" hidden="1">#REF!</definedName>
    <definedName name="_bdm.A3A7CA4E2E1A4E42A60D19F5DC057583.edm" localSheetId="4" hidden="1">#REF!</definedName>
    <definedName name="_bdm.A4103712FC5D4FDDABD70AB91E560902.edm" localSheetId="5" hidden="1">#REF!</definedName>
    <definedName name="_bdm.A4103712FC5D4FDDABD70AB91E560902.edm" localSheetId="18" hidden="1">#REF!</definedName>
    <definedName name="_bdm.A4103712FC5D4FDDABD70AB91E560902.edm" localSheetId="19" hidden="1">#REF!</definedName>
    <definedName name="_bdm.A4103712FC5D4FDDABD70AB91E560902.edm" localSheetId="17" hidden="1">#REF!</definedName>
    <definedName name="_bdm.A4103712FC5D4FDDABD70AB91E560902.edm" localSheetId="1" hidden="1">#REF!</definedName>
    <definedName name="_bdm.A4103712FC5D4FDDABD70AB91E560902.edm" localSheetId="4" hidden="1">#REF!</definedName>
    <definedName name="_bdm.A4514A5138B9444DB8A0A3B75840AC22.edm" localSheetId="5" hidden="1">#REF!</definedName>
    <definedName name="_bdm.A4514A5138B9444DB8A0A3B75840AC22.edm" localSheetId="18" hidden="1">#REF!</definedName>
    <definedName name="_bdm.A4514A5138B9444DB8A0A3B75840AC22.edm" localSheetId="19" hidden="1">#REF!</definedName>
    <definedName name="_bdm.A4514A5138B9444DB8A0A3B75840AC22.edm" localSheetId="17" hidden="1">#REF!</definedName>
    <definedName name="_bdm.A4514A5138B9444DB8A0A3B75840AC22.edm" localSheetId="1" hidden="1">#REF!</definedName>
    <definedName name="_bdm.A4514A5138B9444DB8A0A3B75840AC22.edm" localSheetId="4" hidden="1">#REF!</definedName>
    <definedName name="_bdm.A483F767E80A42D3A375C3028C938E1F.edm" localSheetId="5" hidden="1">#REF!</definedName>
    <definedName name="_bdm.A483F767E80A42D3A375C3028C938E1F.edm" localSheetId="18" hidden="1">#REF!</definedName>
    <definedName name="_bdm.A483F767E80A42D3A375C3028C938E1F.edm" localSheetId="19" hidden="1">#REF!</definedName>
    <definedName name="_bdm.A483F767E80A42D3A375C3028C938E1F.edm" localSheetId="17" hidden="1">#REF!</definedName>
    <definedName name="_bdm.A483F767E80A42D3A375C3028C938E1F.edm" localSheetId="1" hidden="1">#REF!</definedName>
    <definedName name="_bdm.A483F767E80A42D3A375C3028C938E1F.edm" localSheetId="4" hidden="1">#REF!</definedName>
    <definedName name="_bdm.A48676588ABB433C93271CD55A04E7B7.edm" localSheetId="5" hidden="1">#REF!</definedName>
    <definedName name="_bdm.A48676588ABB433C93271CD55A04E7B7.edm" localSheetId="18" hidden="1">#REF!</definedName>
    <definedName name="_bdm.A48676588ABB433C93271CD55A04E7B7.edm" localSheetId="19" hidden="1">#REF!</definedName>
    <definedName name="_bdm.A48676588ABB433C93271CD55A04E7B7.edm" localSheetId="17" hidden="1">#REF!</definedName>
    <definedName name="_bdm.A48676588ABB433C93271CD55A04E7B7.edm" localSheetId="1" hidden="1">#REF!</definedName>
    <definedName name="_bdm.A48676588ABB433C93271CD55A04E7B7.edm" localSheetId="4" hidden="1">#REF!</definedName>
    <definedName name="_bdm.A4D5172139504E6CBEE6D8D026C21FC7.edm" localSheetId="5" hidden="1">#REF!</definedName>
    <definedName name="_bdm.A4D5172139504E6CBEE6D8D026C21FC7.edm" localSheetId="18" hidden="1">#REF!</definedName>
    <definedName name="_bdm.A4D5172139504E6CBEE6D8D026C21FC7.edm" localSheetId="19" hidden="1">#REF!</definedName>
    <definedName name="_bdm.A4D5172139504E6CBEE6D8D026C21FC7.edm" localSheetId="17" hidden="1">#REF!</definedName>
    <definedName name="_bdm.A4D5172139504E6CBEE6D8D026C21FC7.edm" localSheetId="1" hidden="1">#REF!</definedName>
    <definedName name="_bdm.A4D5172139504E6CBEE6D8D026C21FC7.edm" localSheetId="4" hidden="1">#REF!</definedName>
    <definedName name="_bdm.A5B44363656D404CAE8D67C05CA1C830.edm" localSheetId="5" hidden="1">#REF!</definedName>
    <definedName name="_bdm.A5B44363656D404CAE8D67C05CA1C830.edm" localSheetId="18" hidden="1">#REF!</definedName>
    <definedName name="_bdm.A5B44363656D404CAE8D67C05CA1C830.edm" localSheetId="19" hidden="1">#REF!</definedName>
    <definedName name="_bdm.A5B44363656D404CAE8D67C05CA1C830.edm" localSheetId="17" hidden="1">#REF!</definedName>
    <definedName name="_bdm.A5B44363656D404CAE8D67C05CA1C830.edm" localSheetId="1" hidden="1">#REF!</definedName>
    <definedName name="_bdm.A5B44363656D404CAE8D67C05CA1C830.edm" localSheetId="4" hidden="1">#REF!</definedName>
    <definedName name="_bdm.A5BCACEDC9B743D0B4DC2E173E35B3D9.edm" localSheetId="5" hidden="1">#REF!</definedName>
    <definedName name="_bdm.A5BCACEDC9B743D0B4DC2E173E35B3D9.edm" localSheetId="18" hidden="1">#REF!</definedName>
    <definedName name="_bdm.A5BCACEDC9B743D0B4DC2E173E35B3D9.edm" localSheetId="19" hidden="1">#REF!</definedName>
    <definedName name="_bdm.A5BCACEDC9B743D0B4DC2E173E35B3D9.edm" localSheetId="17" hidden="1">#REF!</definedName>
    <definedName name="_bdm.A5BCACEDC9B743D0B4DC2E173E35B3D9.edm" localSheetId="1" hidden="1">#REF!</definedName>
    <definedName name="_bdm.A5BCACEDC9B743D0B4DC2E173E35B3D9.edm" localSheetId="4" hidden="1">#REF!</definedName>
    <definedName name="_bdm.A603A24F15774EFC9477F14F59916E39.edm" localSheetId="5" hidden="1">#REF!</definedName>
    <definedName name="_bdm.A603A24F15774EFC9477F14F59916E39.edm" localSheetId="18" hidden="1">#REF!</definedName>
    <definedName name="_bdm.A603A24F15774EFC9477F14F59916E39.edm" localSheetId="19" hidden="1">#REF!</definedName>
    <definedName name="_bdm.A603A24F15774EFC9477F14F59916E39.edm" localSheetId="17" hidden="1">#REF!</definedName>
    <definedName name="_bdm.A603A24F15774EFC9477F14F59916E39.edm" localSheetId="1" hidden="1">#REF!</definedName>
    <definedName name="_bdm.A603A24F15774EFC9477F14F59916E39.edm" localSheetId="4" hidden="1">#REF!</definedName>
    <definedName name="_bdm.A61B68DDF65241EEB5AF0EA0181015FC.edm" localSheetId="5" hidden="1">#REF!</definedName>
    <definedName name="_bdm.A61B68DDF65241EEB5AF0EA0181015FC.edm" localSheetId="18" hidden="1">#REF!</definedName>
    <definedName name="_bdm.A61B68DDF65241EEB5AF0EA0181015FC.edm" localSheetId="19" hidden="1">#REF!</definedName>
    <definedName name="_bdm.A61B68DDF65241EEB5AF0EA0181015FC.edm" localSheetId="17" hidden="1">#REF!</definedName>
    <definedName name="_bdm.A61B68DDF65241EEB5AF0EA0181015FC.edm" localSheetId="1" hidden="1">#REF!</definedName>
    <definedName name="_bdm.A61B68DDF65241EEB5AF0EA0181015FC.edm" localSheetId="4" hidden="1">#REF!</definedName>
    <definedName name="_bdm.A6301333D2494479B592749FB510A534.edm" localSheetId="5" hidden="1">#REF!</definedName>
    <definedName name="_bdm.A6301333D2494479B592749FB510A534.edm" localSheetId="18" hidden="1">#REF!</definedName>
    <definedName name="_bdm.A6301333D2494479B592749FB510A534.edm" localSheetId="19" hidden="1">#REF!</definedName>
    <definedName name="_bdm.A6301333D2494479B592749FB510A534.edm" localSheetId="17" hidden="1">#REF!</definedName>
    <definedName name="_bdm.A6301333D2494479B592749FB510A534.edm" localSheetId="1" hidden="1">#REF!</definedName>
    <definedName name="_bdm.A6301333D2494479B592749FB510A534.edm" localSheetId="4" hidden="1">#REF!</definedName>
    <definedName name="_bdm.A6D6383A0A0F497E87B9B93DC398D2C2.edm" localSheetId="5" hidden="1">#REF!</definedName>
    <definedName name="_bdm.A6D6383A0A0F497E87B9B93DC398D2C2.edm" localSheetId="18" hidden="1">#REF!</definedName>
    <definedName name="_bdm.A6D6383A0A0F497E87B9B93DC398D2C2.edm" localSheetId="19" hidden="1">#REF!</definedName>
    <definedName name="_bdm.A6D6383A0A0F497E87B9B93DC398D2C2.edm" localSheetId="17" hidden="1">#REF!</definedName>
    <definedName name="_bdm.A6D6383A0A0F497E87B9B93DC398D2C2.edm" localSheetId="1" hidden="1">#REF!</definedName>
    <definedName name="_bdm.A6D6383A0A0F497E87B9B93DC398D2C2.edm" localSheetId="4" hidden="1">#REF!</definedName>
    <definedName name="_bdm.A6E5B22985E44C119C08E0B0867C1FA5.edm" localSheetId="5" hidden="1">#REF!</definedName>
    <definedName name="_bdm.A6E5B22985E44C119C08E0B0867C1FA5.edm" localSheetId="18" hidden="1">#REF!</definedName>
    <definedName name="_bdm.A6E5B22985E44C119C08E0B0867C1FA5.edm" localSheetId="19" hidden="1">#REF!</definedName>
    <definedName name="_bdm.A6E5B22985E44C119C08E0B0867C1FA5.edm" localSheetId="17" hidden="1">#REF!</definedName>
    <definedName name="_bdm.A6E5B22985E44C119C08E0B0867C1FA5.edm" localSheetId="1" hidden="1">#REF!</definedName>
    <definedName name="_bdm.A6E5B22985E44C119C08E0B0867C1FA5.edm" localSheetId="4" hidden="1">#REF!</definedName>
    <definedName name="_bdm.A7E02FDEAC3044768C17D63AE5F6EE3D.edm" localSheetId="5" hidden="1">#REF!</definedName>
    <definedName name="_bdm.A7E02FDEAC3044768C17D63AE5F6EE3D.edm" localSheetId="18" hidden="1">#REF!</definedName>
    <definedName name="_bdm.A7E02FDEAC3044768C17D63AE5F6EE3D.edm" localSheetId="19" hidden="1">#REF!</definedName>
    <definedName name="_bdm.A7E02FDEAC3044768C17D63AE5F6EE3D.edm" localSheetId="17" hidden="1">#REF!</definedName>
    <definedName name="_bdm.A7E02FDEAC3044768C17D63AE5F6EE3D.edm" localSheetId="1" hidden="1">#REF!</definedName>
    <definedName name="_bdm.A7E02FDEAC3044768C17D63AE5F6EE3D.edm" localSheetId="4" hidden="1">#REF!</definedName>
    <definedName name="_bdm.A8724F8A71424A16942478F54D41FB5B.edm" localSheetId="5" hidden="1">#REF!</definedName>
    <definedName name="_bdm.A8724F8A71424A16942478F54D41FB5B.edm" localSheetId="18" hidden="1">#REF!</definedName>
    <definedName name="_bdm.A8724F8A71424A16942478F54D41FB5B.edm" localSheetId="19" hidden="1">#REF!</definedName>
    <definedName name="_bdm.A8724F8A71424A16942478F54D41FB5B.edm" localSheetId="17" hidden="1">#REF!</definedName>
    <definedName name="_bdm.A8724F8A71424A16942478F54D41FB5B.edm" localSheetId="1" hidden="1">#REF!</definedName>
    <definedName name="_bdm.A8724F8A71424A16942478F54D41FB5B.edm" localSheetId="4" hidden="1">#REF!</definedName>
    <definedName name="_bdm.A89BBE428B7944B58E5BCE2357BC492F.edm" localSheetId="5" hidden="1">#REF!</definedName>
    <definedName name="_bdm.A89BBE428B7944B58E5BCE2357BC492F.edm" localSheetId="18" hidden="1">#REF!</definedName>
    <definedName name="_bdm.A89BBE428B7944B58E5BCE2357BC492F.edm" localSheetId="19" hidden="1">#REF!</definedName>
    <definedName name="_bdm.A89BBE428B7944B58E5BCE2357BC492F.edm" localSheetId="17" hidden="1">#REF!</definedName>
    <definedName name="_bdm.A89BBE428B7944B58E5BCE2357BC492F.edm" localSheetId="1" hidden="1">#REF!</definedName>
    <definedName name="_bdm.A89BBE428B7944B58E5BCE2357BC492F.edm" localSheetId="4" hidden="1">#REF!</definedName>
    <definedName name="_bdm.A9158A15B32244D5AAABDD7DE69D812D.edm" localSheetId="5" hidden="1">#REF!</definedName>
    <definedName name="_bdm.A9158A15B32244D5AAABDD7DE69D812D.edm" localSheetId="18" hidden="1">#REF!</definedName>
    <definedName name="_bdm.A9158A15B32244D5AAABDD7DE69D812D.edm" localSheetId="19" hidden="1">#REF!</definedName>
    <definedName name="_bdm.A9158A15B32244D5AAABDD7DE69D812D.edm" localSheetId="17" hidden="1">#REF!</definedName>
    <definedName name="_bdm.A9158A15B32244D5AAABDD7DE69D812D.edm" localSheetId="1" hidden="1">#REF!</definedName>
    <definedName name="_bdm.A9158A15B32244D5AAABDD7DE69D812D.edm" localSheetId="4" hidden="1">#REF!</definedName>
    <definedName name="_bdm.A937A3DE410A4103A724F125063033EB.edm" localSheetId="5" hidden="1">#REF!</definedName>
    <definedName name="_bdm.A937A3DE410A4103A724F125063033EB.edm" localSheetId="18" hidden="1">#REF!</definedName>
    <definedName name="_bdm.A937A3DE410A4103A724F125063033EB.edm" localSheetId="19" hidden="1">#REF!</definedName>
    <definedName name="_bdm.A937A3DE410A4103A724F125063033EB.edm" localSheetId="17" hidden="1">#REF!</definedName>
    <definedName name="_bdm.A937A3DE410A4103A724F125063033EB.edm" localSheetId="1" hidden="1">#REF!</definedName>
    <definedName name="_bdm.A937A3DE410A4103A724F125063033EB.edm" localSheetId="4" hidden="1">#REF!</definedName>
    <definedName name="_bdm.A9726422FFE441A1894B40D9E4E384D4.edm" localSheetId="5" hidden="1">#REF!</definedName>
    <definedName name="_bdm.A9726422FFE441A1894B40D9E4E384D4.edm" localSheetId="18" hidden="1">#REF!</definedName>
    <definedName name="_bdm.A9726422FFE441A1894B40D9E4E384D4.edm" localSheetId="19" hidden="1">#REF!</definedName>
    <definedName name="_bdm.A9726422FFE441A1894B40D9E4E384D4.edm" localSheetId="17" hidden="1">#REF!</definedName>
    <definedName name="_bdm.A9726422FFE441A1894B40D9E4E384D4.edm" localSheetId="1" hidden="1">#REF!</definedName>
    <definedName name="_bdm.A9726422FFE441A1894B40D9E4E384D4.edm" localSheetId="4" hidden="1">#REF!</definedName>
    <definedName name="_bdm.A987F19EDC7D4A6E8EA496B4064409AD.edm" localSheetId="5" hidden="1">#REF!</definedName>
    <definedName name="_bdm.A987F19EDC7D4A6E8EA496B4064409AD.edm" localSheetId="18" hidden="1">#REF!</definedName>
    <definedName name="_bdm.A987F19EDC7D4A6E8EA496B4064409AD.edm" localSheetId="19" hidden="1">#REF!</definedName>
    <definedName name="_bdm.A987F19EDC7D4A6E8EA496B4064409AD.edm" localSheetId="17" hidden="1">#REF!</definedName>
    <definedName name="_bdm.A987F19EDC7D4A6E8EA496B4064409AD.edm" localSheetId="1" hidden="1">#REF!</definedName>
    <definedName name="_bdm.A987F19EDC7D4A6E8EA496B4064409AD.edm" localSheetId="4" hidden="1">#REF!</definedName>
    <definedName name="_bdm.A9A317665533404BACE6A5F3C6B8AC0F.edm" localSheetId="5" hidden="1">#REF!</definedName>
    <definedName name="_bdm.A9A317665533404BACE6A5F3C6B8AC0F.edm" localSheetId="18" hidden="1">#REF!</definedName>
    <definedName name="_bdm.A9A317665533404BACE6A5F3C6B8AC0F.edm" localSheetId="19" hidden="1">#REF!</definedName>
    <definedName name="_bdm.A9A317665533404BACE6A5F3C6B8AC0F.edm" localSheetId="17" hidden="1">#REF!</definedName>
    <definedName name="_bdm.A9A317665533404BACE6A5F3C6B8AC0F.edm" localSheetId="1" hidden="1">#REF!</definedName>
    <definedName name="_bdm.A9A317665533404BACE6A5F3C6B8AC0F.edm" localSheetId="4" hidden="1">#REF!</definedName>
    <definedName name="_bdm.A9CFF2DC4C01467FA4FA0F6A897BE44D.edm" localSheetId="5" hidden="1">#REF!</definedName>
    <definedName name="_bdm.A9CFF2DC4C01467FA4FA0F6A897BE44D.edm" localSheetId="18" hidden="1">#REF!</definedName>
    <definedName name="_bdm.A9CFF2DC4C01467FA4FA0F6A897BE44D.edm" localSheetId="19" hidden="1">#REF!</definedName>
    <definedName name="_bdm.A9CFF2DC4C01467FA4FA0F6A897BE44D.edm" localSheetId="17" hidden="1">#REF!</definedName>
    <definedName name="_bdm.A9CFF2DC4C01467FA4FA0F6A897BE44D.edm" localSheetId="1" hidden="1">#REF!</definedName>
    <definedName name="_bdm.A9CFF2DC4C01467FA4FA0F6A897BE44D.edm" localSheetId="4" hidden="1">#REF!</definedName>
    <definedName name="_bdm.AA034D585AAC41EDA092790965A4FD22.edm" localSheetId="5" hidden="1">#REF!</definedName>
    <definedName name="_bdm.AA034D585AAC41EDA092790965A4FD22.edm" localSheetId="18" hidden="1">#REF!</definedName>
    <definedName name="_bdm.AA034D585AAC41EDA092790965A4FD22.edm" localSheetId="19" hidden="1">#REF!</definedName>
    <definedName name="_bdm.AA034D585AAC41EDA092790965A4FD22.edm" localSheetId="17" hidden="1">#REF!</definedName>
    <definedName name="_bdm.AA034D585AAC41EDA092790965A4FD22.edm" localSheetId="1" hidden="1">#REF!</definedName>
    <definedName name="_bdm.AA034D585AAC41EDA092790965A4FD22.edm" localSheetId="4" hidden="1">#REF!</definedName>
    <definedName name="_bdm.AA90812B5CDD4D8CBDC7548F84650EA6.edm" localSheetId="5" hidden="1">#REF!</definedName>
    <definedName name="_bdm.AA90812B5CDD4D8CBDC7548F84650EA6.edm" localSheetId="18" hidden="1">#REF!</definedName>
    <definedName name="_bdm.AA90812B5CDD4D8CBDC7548F84650EA6.edm" localSheetId="19" hidden="1">#REF!</definedName>
    <definedName name="_bdm.AA90812B5CDD4D8CBDC7548F84650EA6.edm" localSheetId="17" hidden="1">#REF!</definedName>
    <definedName name="_bdm.AA90812B5CDD4D8CBDC7548F84650EA6.edm" localSheetId="1" hidden="1">#REF!</definedName>
    <definedName name="_bdm.AA90812B5CDD4D8CBDC7548F84650EA6.edm" localSheetId="4" hidden="1">#REF!</definedName>
    <definedName name="_bdm.AA909AF54386435D80C3E570CBC64E53.edm" localSheetId="5" hidden="1">#REF!</definedName>
    <definedName name="_bdm.AA909AF54386435D80C3E570CBC64E53.edm" localSheetId="18" hidden="1">#REF!</definedName>
    <definedName name="_bdm.AA909AF54386435D80C3E570CBC64E53.edm" localSheetId="19" hidden="1">#REF!</definedName>
    <definedName name="_bdm.AA909AF54386435D80C3E570CBC64E53.edm" localSheetId="17" hidden="1">#REF!</definedName>
    <definedName name="_bdm.AA909AF54386435D80C3E570CBC64E53.edm" localSheetId="1" hidden="1">#REF!</definedName>
    <definedName name="_bdm.AA909AF54386435D80C3E570CBC64E53.edm" localSheetId="4" hidden="1">#REF!</definedName>
    <definedName name="_bdm.AAD47B40161E4ABFBEB4DFF48884D751.edm" localSheetId="5" hidden="1">#REF!</definedName>
    <definedName name="_bdm.AAD47B40161E4ABFBEB4DFF48884D751.edm" localSheetId="18" hidden="1">#REF!</definedName>
    <definedName name="_bdm.AAD47B40161E4ABFBEB4DFF48884D751.edm" localSheetId="19" hidden="1">#REF!</definedName>
    <definedName name="_bdm.AAD47B40161E4ABFBEB4DFF48884D751.edm" localSheetId="17" hidden="1">#REF!</definedName>
    <definedName name="_bdm.AAD47B40161E4ABFBEB4DFF48884D751.edm" localSheetId="1" hidden="1">#REF!</definedName>
    <definedName name="_bdm.AAD47B40161E4ABFBEB4DFF48884D751.edm" localSheetId="4" hidden="1">#REF!</definedName>
    <definedName name="_bdm.AB124479125E4B5BB3AE818D6BF80106.edm" localSheetId="5" hidden="1">#REF!</definedName>
    <definedName name="_bdm.AB124479125E4B5BB3AE818D6BF80106.edm" localSheetId="18" hidden="1">#REF!</definedName>
    <definedName name="_bdm.AB124479125E4B5BB3AE818D6BF80106.edm" localSheetId="19" hidden="1">#REF!</definedName>
    <definedName name="_bdm.AB124479125E4B5BB3AE818D6BF80106.edm" localSheetId="17" hidden="1">#REF!</definedName>
    <definedName name="_bdm.AB124479125E4B5BB3AE818D6BF80106.edm" localSheetId="1" hidden="1">#REF!</definedName>
    <definedName name="_bdm.AB124479125E4B5BB3AE818D6BF80106.edm" localSheetId="4" hidden="1">#REF!</definedName>
    <definedName name="_bdm.AB1EC638E3B14DFFA3CD3F6CB26485CF.edm" localSheetId="5" hidden="1">#REF!</definedName>
    <definedName name="_bdm.AB1EC638E3B14DFFA3CD3F6CB26485CF.edm" localSheetId="18" hidden="1">#REF!</definedName>
    <definedName name="_bdm.AB1EC638E3B14DFFA3CD3F6CB26485CF.edm" localSheetId="19" hidden="1">#REF!</definedName>
    <definedName name="_bdm.AB1EC638E3B14DFFA3CD3F6CB26485CF.edm" localSheetId="17" hidden="1">#REF!</definedName>
    <definedName name="_bdm.AB1EC638E3B14DFFA3CD3F6CB26485CF.edm" localSheetId="1" hidden="1">#REF!</definedName>
    <definedName name="_bdm.AB1EC638E3B14DFFA3CD3F6CB26485CF.edm" localSheetId="4" hidden="1">#REF!</definedName>
    <definedName name="_bdm.AB4D99FE231C4963863C2074F58F793F.edm" localSheetId="5" hidden="1">#REF!</definedName>
    <definedName name="_bdm.AB4D99FE231C4963863C2074F58F793F.edm" localSheetId="18" hidden="1">#REF!</definedName>
    <definedName name="_bdm.AB4D99FE231C4963863C2074F58F793F.edm" localSheetId="19" hidden="1">#REF!</definedName>
    <definedName name="_bdm.AB4D99FE231C4963863C2074F58F793F.edm" localSheetId="17" hidden="1">#REF!</definedName>
    <definedName name="_bdm.AB4D99FE231C4963863C2074F58F793F.edm" localSheetId="1" hidden="1">#REF!</definedName>
    <definedName name="_bdm.AB4D99FE231C4963863C2074F58F793F.edm" localSheetId="4" hidden="1">#REF!</definedName>
    <definedName name="_bdm.AB97D9C800C042A29EBA084C68F10DF2.edm" localSheetId="5" hidden="1">#REF!</definedName>
    <definedName name="_bdm.AB97D9C800C042A29EBA084C68F10DF2.edm" localSheetId="18" hidden="1">#REF!</definedName>
    <definedName name="_bdm.AB97D9C800C042A29EBA084C68F10DF2.edm" localSheetId="19" hidden="1">#REF!</definedName>
    <definedName name="_bdm.AB97D9C800C042A29EBA084C68F10DF2.edm" localSheetId="17" hidden="1">#REF!</definedName>
    <definedName name="_bdm.AB97D9C800C042A29EBA084C68F10DF2.edm" localSheetId="1" hidden="1">#REF!</definedName>
    <definedName name="_bdm.AB97D9C800C042A29EBA084C68F10DF2.edm" localSheetId="4" hidden="1">#REF!</definedName>
    <definedName name="_bdm.AB999930FE10427FB35752F0E0F71C19.edm" localSheetId="5" hidden="1">#REF!</definedName>
    <definedName name="_bdm.AB999930FE10427FB35752F0E0F71C19.edm" localSheetId="18" hidden="1">#REF!</definedName>
    <definedName name="_bdm.AB999930FE10427FB35752F0E0F71C19.edm" localSheetId="19" hidden="1">#REF!</definedName>
    <definedName name="_bdm.AB999930FE10427FB35752F0E0F71C19.edm" localSheetId="17" hidden="1">#REF!</definedName>
    <definedName name="_bdm.AB999930FE10427FB35752F0E0F71C19.edm" localSheetId="1" hidden="1">#REF!</definedName>
    <definedName name="_bdm.AB999930FE10427FB35752F0E0F71C19.edm" localSheetId="4" hidden="1">#REF!</definedName>
    <definedName name="_bdm.ABB1684B471649BC888AF90005257221.edm" localSheetId="5" hidden="1">#REF!</definedName>
    <definedName name="_bdm.ABB1684B471649BC888AF90005257221.edm" localSheetId="18" hidden="1">#REF!</definedName>
    <definedName name="_bdm.ABB1684B471649BC888AF90005257221.edm" localSheetId="19" hidden="1">#REF!</definedName>
    <definedName name="_bdm.ABB1684B471649BC888AF90005257221.edm" localSheetId="17" hidden="1">#REF!</definedName>
    <definedName name="_bdm.ABB1684B471649BC888AF90005257221.edm" localSheetId="1" hidden="1">#REF!</definedName>
    <definedName name="_bdm.ABB1684B471649BC888AF90005257221.edm" localSheetId="4" hidden="1">#REF!</definedName>
    <definedName name="_bdm.ABBB79F002454B72807A99A7A7B9FE82.edm" localSheetId="5" hidden="1">#REF!</definedName>
    <definedName name="_bdm.ABBB79F002454B72807A99A7A7B9FE82.edm" localSheetId="18" hidden="1">#REF!</definedName>
    <definedName name="_bdm.ABBB79F002454B72807A99A7A7B9FE82.edm" localSheetId="19" hidden="1">#REF!</definedName>
    <definedName name="_bdm.ABBB79F002454B72807A99A7A7B9FE82.edm" localSheetId="17" hidden="1">#REF!</definedName>
    <definedName name="_bdm.ABBB79F002454B72807A99A7A7B9FE82.edm" localSheetId="1" hidden="1">#REF!</definedName>
    <definedName name="_bdm.ABBB79F002454B72807A99A7A7B9FE82.edm" localSheetId="4" hidden="1">#REF!</definedName>
    <definedName name="_bdm.ABE75F4CC1F448C7AD25A7483492F01D.edm" localSheetId="5" hidden="1">#REF!</definedName>
    <definedName name="_bdm.ABE75F4CC1F448C7AD25A7483492F01D.edm" localSheetId="18" hidden="1">#REF!</definedName>
    <definedName name="_bdm.ABE75F4CC1F448C7AD25A7483492F01D.edm" localSheetId="19" hidden="1">#REF!</definedName>
    <definedName name="_bdm.ABE75F4CC1F448C7AD25A7483492F01D.edm" localSheetId="17" hidden="1">#REF!</definedName>
    <definedName name="_bdm.ABE75F4CC1F448C7AD25A7483492F01D.edm" localSheetId="1" hidden="1">#REF!</definedName>
    <definedName name="_bdm.ABE75F4CC1F448C7AD25A7483492F01D.edm" localSheetId="4" hidden="1">#REF!</definedName>
    <definedName name="_bdm.AC5404B059A54D43AC67D403DAE2435E.edm" localSheetId="5" hidden="1">#REF!</definedName>
    <definedName name="_bdm.AC5404B059A54D43AC67D403DAE2435E.edm" localSheetId="18" hidden="1">#REF!</definedName>
    <definedName name="_bdm.AC5404B059A54D43AC67D403DAE2435E.edm" localSheetId="19" hidden="1">#REF!</definedName>
    <definedName name="_bdm.AC5404B059A54D43AC67D403DAE2435E.edm" localSheetId="17" hidden="1">#REF!</definedName>
    <definedName name="_bdm.AC5404B059A54D43AC67D403DAE2435E.edm" localSheetId="1" hidden="1">#REF!</definedName>
    <definedName name="_bdm.AC5404B059A54D43AC67D403DAE2435E.edm" localSheetId="4" hidden="1">#REF!</definedName>
    <definedName name="_bdm.ADEDFC46864E43C984887877804EA3BF.edm" localSheetId="5" hidden="1">#REF!</definedName>
    <definedName name="_bdm.ADEDFC46864E43C984887877804EA3BF.edm" localSheetId="18" hidden="1">#REF!</definedName>
    <definedName name="_bdm.ADEDFC46864E43C984887877804EA3BF.edm" localSheetId="19" hidden="1">#REF!</definedName>
    <definedName name="_bdm.ADEDFC46864E43C984887877804EA3BF.edm" localSheetId="17" hidden="1">#REF!</definedName>
    <definedName name="_bdm.ADEDFC46864E43C984887877804EA3BF.edm" localSheetId="1" hidden="1">#REF!</definedName>
    <definedName name="_bdm.ADEDFC46864E43C984887877804EA3BF.edm" localSheetId="4" hidden="1">#REF!</definedName>
    <definedName name="_bdm.AE42F8A44FB248ADBCD1DF172EF4BF08.edm" localSheetId="5" hidden="1">#REF!</definedName>
    <definedName name="_bdm.AE42F8A44FB248ADBCD1DF172EF4BF08.edm" localSheetId="18" hidden="1">#REF!</definedName>
    <definedName name="_bdm.AE42F8A44FB248ADBCD1DF172EF4BF08.edm" localSheetId="19" hidden="1">#REF!</definedName>
    <definedName name="_bdm.AE42F8A44FB248ADBCD1DF172EF4BF08.edm" localSheetId="17" hidden="1">#REF!</definedName>
    <definedName name="_bdm.AE42F8A44FB248ADBCD1DF172EF4BF08.edm" localSheetId="1" hidden="1">#REF!</definedName>
    <definedName name="_bdm.AE42F8A44FB248ADBCD1DF172EF4BF08.edm" localSheetId="4" hidden="1">#REF!</definedName>
    <definedName name="_bdm.AE8C5FAC794A4B858F92DAF6760AA4DB.edm" localSheetId="5" hidden="1">#REF!</definedName>
    <definedName name="_bdm.AE8C5FAC794A4B858F92DAF6760AA4DB.edm" localSheetId="18" hidden="1">#REF!</definedName>
    <definedName name="_bdm.AE8C5FAC794A4B858F92DAF6760AA4DB.edm" localSheetId="19" hidden="1">#REF!</definedName>
    <definedName name="_bdm.AE8C5FAC794A4B858F92DAF6760AA4DB.edm" localSheetId="17" hidden="1">#REF!</definedName>
    <definedName name="_bdm.AE8C5FAC794A4B858F92DAF6760AA4DB.edm" localSheetId="1" hidden="1">#REF!</definedName>
    <definedName name="_bdm.AE8C5FAC794A4B858F92DAF6760AA4DB.edm" localSheetId="4" hidden="1">#REF!</definedName>
    <definedName name="_bdm.AEBF537B62F245C9BBBCF844E1602D17.edm" localSheetId="5" hidden="1">#REF!</definedName>
    <definedName name="_bdm.AEBF537B62F245C9BBBCF844E1602D17.edm" localSheetId="18" hidden="1">#REF!</definedName>
    <definedName name="_bdm.AEBF537B62F245C9BBBCF844E1602D17.edm" localSheetId="19" hidden="1">#REF!</definedName>
    <definedName name="_bdm.AEBF537B62F245C9BBBCF844E1602D17.edm" localSheetId="17" hidden="1">#REF!</definedName>
    <definedName name="_bdm.AEBF537B62F245C9BBBCF844E1602D17.edm" localSheetId="1" hidden="1">#REF!</definedName>
    <definedName name="_bdm.AEBF537B62F245C9BBBCF844E1602D17.edm" localSheetId="4" hidden="1">#REF!</definedName>
    <definedName name="_bdm.AF85141A113F4ECF8CB278308C40B290.edm" localSheetId="5" hidden="1">#REF!</definedName>
    <definedName name="_bdm.AF85141A113F4ECF8CB278308C40B290.edm" localSheetId="18" hidden="1">#REF!</definedName>
    <definedName name="_bdm.AF85141A113F4ECF8CB278308C40B290.edm" localSheetId="19" hidden="1">#REF!</definedName>
    <definedName name="_bdm.AF85141A113F4ECF8CB278308C40B290.edm" localSheetId="17" hidden="1">#REF!</definedName>
    <definedName name="_bdm.AF85141A113F4ECF8CB278308C40B290.edm" localSheetId="1" hidden="1">#REF!</definedName>
    <definedName name="_bdm.AF85141A113F4ECF8CB278308C40B290.edm" localSheetId="4" hidden="1">#REF!</definedName>
    <definedName name="_bdm.AFAB9FC3C81F48DDBE844466ABFECDB7.edm" localSheetId="5" hidden="1">#REF!</definedName>
    <definedName name="_bdm.AFAB9FC3C81F48DDBE844466ABFECDB7.edm" localSheetId="18" hidden="1">#REF!</definedName>
    <definedName name="_bdm.AFAB9FC3C81F48DDBE844466ABFECDB7.edm" localSheetId="19" hidden="1">#REF!</definedName>
    <definedName name="_bdm.AFAB9FC3C81F48DDBE844466ABFECDB7.edm" localSheetId="17" hidden="1">#REF!</definedName>
    <definedName name="_bdm.AFAB9FC3C81F48DDBE844466ABFECDB7.edm" localSheetId="1" hidden="1">#REF!</definedName>
    <definedName name="_bdm.AFAB9FC3C81F48DDBE844466ABFECDB7.edm" localSheetId="4" hidden="1">#REF!</definedName>
    <definedName name="_bdm.AFCE2F4BADC84012B1D4E6351C422517.edm" localSheetId="5" hidden="1">#REF!</definedName>
    <definedName name="_bdm.AFCE2F4BADC84012B1D4E6351C422517.edm" localSheetId="18" hidden="1">#REF!</definedName>
    <definedName name="_bdm.AFCE2F4BADC84012B1D4E6351C422517.edm" localSheetId="19" hidden="1">#REF!</definedName>
    <definedName name="_bdm.AFCE2F4BADC84012B1D4E6351C422517.edm" localSheetId="17" hidden="1">#REF!</definedName>
    <definedName name="_bdm.AFCE2F4BADC84012B1D4E6351C422517.edm" localSheetId="1" hidden="1">#REF!</definedName>
    <definedName name="_bdm.AFCE2F4BADC84012B1D4E6351C422517.edm" localSheetId="4" hidden="1">#REF!</definedName>
    <definedName name="_bdm.B02423FE52254D11BBC6F4C3B85310B1.edm" localSheetId="5" hidden="1">#REF!</definedName>
    <definedName name="_bdm.B02423FE52254D11BBC6F4C3B85310B1.edm" localSheetId="18" hidden="1">#REF!</definedName>
    <definedName name="_bdm.B02423FE52254D11BBC6F4C3B85310B1.edm" localSheetId="19" hidden="1">#REF!</definedName>
    <definedName name="_bdm.B02423FE52254D11BBC6F4C3B85310B1.edm" localSheetId="17" hidden="1">#REF!</definedName>
    <definedName name="_bdm.B02423FE52254D11BBC6F4C3B85310B1.edm" localSheetId="1" hidden="1">#REF!</definedName>
    <definedName name="_bdm.B02423FE52254D11BBC6F4C3B85310B1.edm" localSheetId="4" hidden="1">#REF!</definedName>
    <definedName name="_bdm.B0C50F9AB7284B6E9461EC9D95DD376D.edm" localSheetId="5" hidden="1">#REF!</definedName>
    <definedName name="_bdm.B0C50F9AB7284B6E9461EC9D95DD376D.edm" localSheetId="18" hidden="1">#REF!</definedName>
    <definedName name="_bdm.B0C50F9AB7284B6E9461EC9D95DD376D.edm" localSheetId="19" hidden="1">#REF!</definedName>
    <definedName name="_bdm.B0C50F9AB7284B6E9461EC9D95DD376D.edm" localSheetId="17" hidden="1">#REF!</definedName>
    <definedName name="_bdm.B0C50F9AB7284B6E9461EC9D95DD376D.edm" localSheetId="1" hidden="1">#REF!</definedName>
    <definedName name="_bdm.B0C50F9AB7284B6E9461EC9D95DD376D.edm" localSheetId="4" hidden="1">#REF!</definedName>
    <definedName name="_bdm.B0CFCA39622F4327A2878C7A2D1B98F2.edm" localSheetId="5" hidden="1">#REF!</definedName>
    <definedName name="_bdm.B0CFCA39622F4327A2878C7A2D1B98F2.edm" localSheetId="18" hidden="1">#REF!</definedName>
    <definedName name="_bdm.B0CFCA39622F4327A2878C7A2D1B98F2.edm" localSheetId="19" hidden="1">#REF!</definedName>
    <definedName name="_bdm.B0CFCA39622F4327A2878C7A2D1B98F2.edm" localSheetId="17" hidden="1">#REF!</definedName>
    <definedName name="_bdm.B0CFCA39622F4327A2878C7A2D1B98F2.edm" localSheetId="1" hidden="1">#REF!</definedName>
    <definedName name="_bdm.B0CFCA39622F4327A2878C7A2D1B98F2.edm" localSheetId="4" hidden="1">#REF!</definedName>
    <definedName name="_bdm.B0F7F51E0C6F48B69A4E35C24B27B382.edm" localSheetId="5" hidden="1">#REF!</definedName>
    <definedName name="_bdm.B0F7F51E0C6F48B69A4E35C24B27B382.edm" localSheetId="18" hidden="1">#REF!</definedName>
    <definedName name="_bdm.B0F7F51E0C6F48B69A4E35C24B27B382.edm" localSheetId="19" hidden="1">#REF!</definedName>
    <definedName name="_bdm.B0F7F51E0C6F48B69A4E35C24B27B382.edm" localSheetId="17" hidden="1">#REF!</definedName>
    <definedName name="_bdm.B0F7F51E0C6F48B69A4E35C24B27B382.edm" localSheetId="1" hidden="1">#REF!</definedName>
    <definedName name="_bdm.B0F7F51E0C6F48B69A4E35C24B27B382.edm" localSheetId="4" hidden="1">#REF!</definedName>
    <definedName name="_bdm.B17A627EF1EA45519348E23AF37E2CFD.edm" localSheetId="5" hidden="1">#REF!</definedName>
    <definedName name="_bdm.B17A627EF1EA45519348E23AF37E2CFD.edm" localSheetId="18" hidden="1">#REF!</definedName>
    <definedName name="_bdm.B17A627EF1EA45519348E23AF37E2CFD.edm" localSheetId="19" hidden="1">#REF!</definedName>
    <definedName name="_bdm.B17A627EF1EA45519348E23AF37E2CFD.edm" localSheetId="17" hidden="1">#REF!</definedName>
    <definedName name="_bdm.B17A627EF1EA45519348E23AF37E2CFD.edm" localSheetId="1" hidden="1">#REF!</definedName>
    <definedName name="_bdm.B17A627EF1EA45519348E23AF37E2CFD.edm" localSheetId="4" hidden="1">#REF!</definedName>
    <definedName name="_bdm.B1C40953F5E64F1F85EC8CB009A9F537.edm" localSheetId="5" hidden="1">#REF!</definedName>
    <definedName name="_bdm.B1C40953F5E64F1F85EC8CB009A9F537.edm" localSheetId="18" hidden="1">#REF!</definedName>
    <definedName name="_bdm.B1C40953F5E64F1F85EC8CB009A9F537.edm" localSheetId="19" hidden="1">#REF!</definedName>
    <definedName name="_bdm.B1C40953F5E64F1F85EC8CB009A9F537.edm" localSheetId="17" hidden="1">#REF!</definedName>
    <definedName name="_bdm.B1C40953F5E64F1F85EC8CB009A9F537.edm" localSheetId="1" hidden="1">#REF!</definedName>
    <definedName name="_bdm.B1C40953F5E64F1F85EC8CB009A9F537.edm" localSheetId="4" hidden="1">#REF!</definedName>
    <definedName name="_bdm.B1D113F3956D416A81432377EB297BBE.edm" localSheetId="5" hidden="1">#REF!</definedName>
    <definedName name="_bdm.B1D113F3956D416A81432377EB297BBE.edm" localSheetId="18" hidden="1">#REF!</definedName>
    <definedName name="_bdm.B1D113F3956D416A81432377EB297BBE.edm" localSheetId="19" hidden="1">#REF!</definedName>
    <definedName name="_bdm.B1D113F3956D416A81432377EB297BBE.edm" localSheetId="17" hidden="1">#REF!</definedName>
    <definedName name="_bdm.B1D113F3956D416A81432377EB297BBE.edm" localSheetId="1" hidden="1">#REF!</definedName>
    <definedName name="_bdm.B1D113F3956D416A81432377EB297BBE.edm" localSheetId="4" hidden="1">#REF!</definedName>
    <definedName name="_bdm.B23CE678406A4C1BAA673090B0E0F393.edm" localSheetId="5" hidden="1">#REF!</definedName>
    <definedName name="_bdm.B23CE678406A4C1BAA673090B0E0F393.edm" localSheetId="18" hidden="1">#REF!</definedName>
    <definedName name="_bdm.B23CE678406A4C1BAA673090B0E0F393.edm" localSheetId="19" hidden="1">#REF!</definedName>
    <definedName name="_bdm.B23CE678406A4C1BAA673090B0E0F393.edm" localSheetId="17" hidden="1">#REF!</definedName>
    <definedName name="_bdm.B23CE678406A4C1BAA673090B0E0F393.edm" localSheetId="1" hidden="1">#REF!</definedName>
    <definedName name="_bdm.B23CE678406A4C1BAA673090B0E0F393.edm" localSheetId="4" hidden="1">#REF!</definedName>
    <definedName name="_bdm.B2BDE2657AA1460EAB210DC4BA7AFA4F.edm" localSheetId="5" hidden="1">#REF!</definedName>
    <definedName name="_bdm.B2BDE2657AA1460EAB210DC4BA7AFA4F.edm" localSheetId="18" hidden="1">#REF!</definedName>
    <definedName name="_bdm.B2BDE2657AA1460EAB210DC4BA7AFA4F.edm" localSheetId="19" hidden="1">#REF!</definedName>
    <definedName name="_bdm.B2BDE2657AA1460EAB210DC4BA7AFA4F.edm" localSheetId="17" hidden="1">#REF!</definedName>
    <definedName name="_bdm.B2BDE2657AA1460EAB210DC4BA7AFA4F.edm" localSheetId="1" hidden="1">#REF!</definedName>
    <definedName name="_bdm.B2BDE2657AA1460EAB210DC4BA7AFA4F.edm" localSheetId="4" hidden="1">#REF!</definedName>
    <definedName name="_bdm.B2D0A558F9744484B038E286E4BDF10A.edm" localSheetId="5" hidden="1">#REF!</definedName>
    <definedName name="_bdm.B2D0A558F9744484B038E286E4BDF10A.edm" localSheetId="18" hidden="1">#REF!</definedName>
    <definedName name="_bdm.B2D0A558F9744484B038E286E4BDF10A.edm" localSheetId="19" hidden="1">#REF!</definedName>
    <definedName name="_bdm.B2D0A558F9744484B038E286E4BDF10A.edm" localSheetId="17" hidden="1">#REF!</definedName>
    <definedName name="_bdm.B2D0A558F9744484B038E286E4BDF10A.edm" localSheetId="1" hidden="1">#REF!</definedName>
    <definedName name="_bdm.B2D0A558F9744484B038E286E4BDF10A.edm" localSheetId="4" hidden="1">#REF!</definedName>
    <definedName name="_bdm.B328F2F3074B425297F721E98FC65EB1.edm" localSheetId="5" hidden="1">#REF!</definedName>
    <definedName name="_bdm.B328F2F3074B425297F721E98FC65EB1.edm" localSheetId="18" hidden="1">#REF!</definedName>
    <definedName name="_bdm.B328F2F3074B425297F721E98FC65EB1.edm" localSheetId="19" hidden="1">#REF!</definedName>
    <definedName name="_bdm.B328F2F3074B425297F721E98FC65EB1.edm" localSheetId="17" hidden="1">#REF!</definedName>
    <definedName name="_bdm.B328F2F3074B425297F721E98FC65EB1.edm" localSheetId="1" hidden="1">#REF!</definedName>
    <definedName name="_bdm.B328F2F3074B425297F721E98FC65EB1.edm" localSheetId="4" hidden="1">#REF!</definedName>
    <definedName name="_bdm.B575DC70533A420099AB69A98FA7123F.edm" localSheetId="5" hidden="1">#REF!</definedName>
    <definedName name="_bdm.B575DC70533A420099AB69A98FA7123F.edm" localSheetId="18" hidden="1">#REF!</definedName>
    <definedName name="_bdm.B575DC70533A420099AB69A98FA7123F.edm" localSheetId="19" hidden="1">#REF!</definedName>
    <definedName name="_bdm.B575DC70533A420099AB69A98FA7123F.edm" localSheetId="17" hidden="1">#REF!</definedName>
    <definedName name="_bdm.B575DC70533A420099AB69A98FA7123F.edm" localSheetId="1" hidden="1">#REF!</definedName>
    <definedName name="_bdm.B575DC70533A420099AB69A98FA7123F.edm" localSheetId="4" hidden="1">#REF!</definedName>
    <definedName name="_bdm.B5A193A86322465B9AD3CD4A858712C5.edm" localSheetId="5" hidden="1">#REF!</definedName>
    <definedName name="_bdm.B5A193A86322465B9AD3CD4A858712C5.edm" localSheetId="18" hidden="1">#REF!</definedName>
    <definedName name="_bdm.B5A193A86322465B9AD3CD4A858712C5.edm" localSheetId="19" hidden="1">#REF!</definedName>
    <definedName name="_bdm.B5A193A86322465B9AD3CD4A858712C5.edm" localSheetId="17" hidden="1">#REF!</definedName>
    <definedName name="_bdm.B5A193A86322465B9AD3CD4A858712C5.edm" localSheetId="1" hidden="1">#REF!</definedName>
    <definedName name="_bdm.B5A193A86322465B9AD3CD4A858712C5.edm" localSheetId="4" hidden="1">#REF!</definedName>
    <definedName name="_bdm.B660FC663AFB4788BBA17139581B8A11.edm" localSheetId="5" hidden="1">#REF!</definedName>
    <definedName name="_bdm.B660FC663AFB4788BBA17139581B8A11.edm" localSheetId="18" hidden="1">#REF!</definedName>
    <definedName name="_bdm.B660FC663AFB4788BBA17139581B8A11.edm" localSheetId="19" hidden="1">#REF!</definedName>
    <definedName name="_bdm.B660FC663AFB4788BBA17139581B8A11.edm" localSheetId="17" hidden="1">#REF!</definedName>
    <definedName name="_bdm.B660FC663AFB4788BBA17139581B8A11.edm" localSheetId="1" hidden="1">#REF!</definedName>
    <definedName name="_bdm.B660FC663AFB4788BBA17139581B8A11.edm" localSheetId="4" hidden="1">#REF!</definedName>
    <definedName name="_bdm.B69327EB869E4376A91D2D625A51F1DC.edm" localSheetId="5" hidden="1">#REF!</definedName>
    <definedName name="_bdm.B69327EB869E4376A91D2D625A51F1DC.edm" localSheetId="18" hidden="1">#REF!</definedName>
    <definedName name="_bdm.B69327EB869E4376A91D2D625A51F1DC.edm" localSheetId="19" hidden="1">#REF!</definedName>
    <definedName name="_bdm.B69327EB869E4376A91D2D625A51F1DC.edm" localSheetId="17" hidden="1">#REF!</definedName>
    <definedName name="_bdm.B69327EB869E4376A91D2D625A51F1DC.edm" localSheetId="1" hidden="1">#REF!</definedName>
    <definedName name="_bdm.B69327EB869E4376A91D2D625A51F1DC.edm" localSheetId="4" hidden="1">#REF!</definedName>
    <definedName name="_bdm.B6AE251D4E0B48698A232CBA57DEAC69.edm" localSheetId="5" hidden="1">#REF!</definedName>
    <definedName name="_bdm.B6AE251D4E0B48698A232CBA57DEAC69.edm" localSheetId="18" hidden="1">#REF!</definedName>
    <definedName name="_bdm.B6AE251D4E0B48698A232CBA57DEAC69.edm" localSheetId="19" hidden="1">#REF!</definedName>
    <definedName name="_bdm.B6AE251D4E0B48698A232CBA57DEAC69.edm" localSheetId="17" hidden="1">#REF!</definedName>
    <definedName name="_bdm.B6AE251D4E0B48698A232CBA57DEAC69.edm" localSheetId="1" hidden="1">#REF!</definedName>
    <definedName name="_bdm.B6AE251D4E0B48698A232CBA57DEAC69.edm" localSheetId="4" hidden="1">#REF!</definedName>
    <definedName name="_bdm.B7247C561A0E48E096CA93D45F9F591D.edm" localSheetId="5" hidden="1">#REF!</definedName>
    <definedName name="_bdm.B7247C561A0E48E096CA93D45F9F591D.edm" localSheetId="18" hidden="1">#REF!</definedName>
    <definedName name="_bdm.B7247C561A0E48E096CA93D45F9F591D.edm" localSheetId="19" hidden="1">#REF!</definedName>
    <definedName name="_bdm.B7247C561A0E48E096CA93D45F9F591D.edm" localSheetId="17" hidden="1">#REF!</definedName>
    <definedName name="_bdm.B7247C561A0E48E096CA93D45F9F591D.edm" localSheetId="1" hidden="1">#REF!</definedName>
    <definedName name="_bdm.B7247C561A0E48E096CA93D45F9F591D.edm" localSheetId="4" hidden="1">#REF!</definedName>
    <definedName name="_bdm.B73F2C50B9D5473082FC2DFA99ACBF27.edm" localSheetId="5" hidden="1">#REF!</definedName>
    <definedName name="_bdm.B73F2C50B9D5473082FC2DFA99ACBF27.edm" localSheetId="18" hidden="1">#REF!</definedName>
    <definedName name="_bdm.B73F2C50B9D5473082FC2DFA99ACBF27.edm" localSheetId="19" hidden="1">#REF!</definedName>
    <definedName name="_bdm.B73F2C50B9D5473082FC2DFA99ACBF27.edm" localSheetId="17" hidden="1">#REF!</definedName>
    <definedName name="_bdm.B73F2C50B9D5473082FC2DFA99ACBF27.edm" localSheetId="1" hidden="1">#REF!</definedName>
    <definedName name="_bdm.B73F2C50B9D5473082FC2DFA99ACBF27.edm" localSheetId="4" hidden="1">#REF!</definedName>
    <definedName name="_bdm.B7466EEDE59441C69C597689A876C489.edm" localSheetId="5" hidden="1">#REF!</definedName>
    <definedName name="_bdm.B7466EEDE59441C69C597689A876C489.edm" localSheetId="18" hidden="1">#REF!</definedName>
    <definedName name="_bdm.B7466EEDE59441C69C597689A876C489.edm" localSheetId="19" hidden="1">#REF!</definedName>
    <definedName name="_bdm.B7466EEDE59441C69C597689A876C489.edm" localSheetId="17" hidden="1">#REF!</definedName>
    <definedName name="_bdm.B7466EEDE59441C69C597689A876C489.edm" localSheetId="1" hidden="1">#REF!</definedName>
    <definedName name="_bdm.B7466EEDE59441C69C597689A876C489.edm" localSheetId="4" hidden="1">#REF!</definedName>
    <definedName name="_bdm.B7D486A9BC1042689BCC93F5FF5AC682.edm" localSheetId="5" hidden="1">#REF!</definedName>
    <definedName name="_bdm.B7D486A9BC1042689BCC93F5FF5AC682.edm" localSheetId="18" hidden="1">#REF!</definedName>
    <definedName name="_bdm.B7D486A9BC1042689BCC93F5FF5AC682.edm" localSheetId="19" hidden="1">#REF!</definedName>
    <definedName name="_bdm.B7D486A9BC1042689BCC93F5FF5AC682.edm" localSheetId="17" hidden="1">#REF!</definedName>
    <definedName name="_bdm.B7D486A9BC1042689BCC93F5FF5AC682.edm" localSheetId="1" hidden="1">#REF!</definedName>
    <definedName name="_bdm.B7D486A9BC1042689BCC93F5FF5AC682.edm" localSheetId="4" hidden="1">#REF!</definedName>
    <definedName name="_bdm.B84361CC1A8042C0947A264C75CF791C.edm" localSheetId="5" hidden="1">#REF!</definedName>
    <definedName name="_bdm.B84361CC1A8042C0947A264C75CF791C.edm" localSheetId="18" hidden="1">#REF!</definedName>
    <definedName name="_bdm.B84361CC1A8042C0947A264C75CF791C.edm" localSheetId="19" hidden="1">#REF!</definedName>
    <definedName name="_bdm.B84361CC1A8042C0947A264C75CF791C.edm" localSheetId="17" hidden="1">#REF!</definedName>
    <definedName name="_bdm.B84361CC1A8042C0947A264C75CF791C.edm" localSheetId="1" hidden="1">#REF!</definedName>
    <definedName name="_bdm.B84361CC1A8042C0947A264C75CF791C.edm" localSheetId="4" hidden="1">#REF!</definedName>
    <definedName name="_bdm.B8D27B6568274D349D0EBDE79D73085C.edm" localSheetId="5" hidden="1">#REF!</definedName>
    <definedName name="_bdm.B8D27B6568274D349D0EBDE79D73085C.edm" localSheetId="18" hidden="1">#REF!</definedName>
    <definedName name="_bdm.B8D27B6568274D349D0EBDE79D73085C.edm" localSheetId="19" hidden="1">#REF!</definedName>
    <definedName name="_bdm.B8D27B6568274D349D0EBDE79D73085C.edm" localSheetId="17" hidden="1">#REF!</definedName>
    <definedName name="_bdm.B8D27B6568274D349D0EBDE79D73085C.edm" localSheetId="1" hidden="1">#REF!</definedName>
    <definedName name="_bdm.B8D27B6568274D349D0EBDE79D73085C.edm" localSheetId="4" hidden="1">#REF!</definedName>
    <definedName name="_bdm.B8D714AEF5114184BAE8382E188B62C9.edm" localSheetId="5" hidden="1">#REF!</definedName>
    <definedName name="_bdm.B8D714AEF5114184BAE8382E188B62C9.edm" localSheetId="18" hidden="1">#REF!</definedName>
    <definedName name="_bdm.B8D714AEF5114184BAE8382E188B62C9.edm" localSheetId="19" hidden="1">#REF!</definedName>
    <definedName name="_bdm.B8D714AEF5114184BAE8382E188B62C9.edm" localSheetId="17" hidden="1">#REF!</definedName>
    <definedName name="_bdm.B8D714AEF5114184BAE8382E188B62C9.edm" localSheetId="1" hidden="1">#REF!</definedName>
    <definedName name="_bdm.B8D714AEF5114184BAE8382E188B62C9.edm" localSheetId="4" hidden="1">#REF!</definedName>
    <definedName name="_bdm.B9A0BF71DC3F47B8926CD203E72C2EC4.edm" localSheetId="5" hidden="1">#REF!</definedName>
    <definedName name="_bdm.B9A0BF71DC3F47B8926CD203E72C2EC4.edm" localSheetId="18" hidden="1">#REF!</definedName>
    <definedName name="_bdm.B9A0BF71DC3F47B8926CD203E72C2EC4.edm" localSheetId="19" hidden="1">#REF!</definedName>
    <definedName name="_bdm.B9A0BF71DC3F47B8926CD203E72C2EC4.edm" localSheetId="17" hidden="1">#REF!</definedName>
    <definedName name="_bdm.B9A0BF71DC3F47B8926CD203E72C2EC4.edm" localSheetId="1" hidden="1">#REF!</definedName>
    <definedName name="_bdm.B9A0BF71DC3F47B8926CD203E72C2EC4.edm" localSheetId="4" hidden="1">#REF!</definedName>
    <definedName name="_bdm.B9A7EFB8A72540B8B2559186F493F194.edm" localSheetId="5" hidden="1">#REF!</definedName>
    <definedName name="_bdm.B9A7EFB8A72540B8B2559186F493F194.edm" localSheetId="18" hidden="1">#REF!</definedName>
    <definedName name="_bdm.B9A7EFB8A72540B8B2559186F493F194.edm" localSheetId="19" hidden="1">#REF!</definedName>
    <definedName name="_bdm.B9A7EFB8A72540B8B2559186F493F194.edm" localSheetId="17" hidden="1">#REF!</definedName>
    <definedName name="_bdm.B9A7EFB8A72540B8B2559186F493F194.edm" localSheetId="1" hidden="1">#REF!</definedName>
    <definedName name="_bdm.B9A7EFB8A72540B8B2559186F493F194.edm" localSheetId="4" hidden="1">#REF!</definedName>
    <definedName name="_bdm.B9B3E9EC0A3642838848E73A961BCF19.edm" localSheetId="5" hidden="1">#REF!</definedName>
    <definedName name="_bdm.B9B3E9EC0A3642838848E73A961BCF19.edm" localSheetId="18" hidden="1">#REF!</definedName>
    <definedName name="_bdm.B9B3E9EC0A3642838848E73A961BCF19.edm" localSheetId="19" hidden="1">#REF!</definedName>
    <definedName name="_bdm.B9B3E9EC0A3642838848E73A961BCF19.edm" localSheetId="17" hidden="1">#REF!</definedName>
    <definedName name="_bdm.B9B3E9EC0A3642838848E73A961BCF19.edm" localSheetId="1" hidden="1">#REF!</definedName>
    <definedName name="_bdm.B9B3E9EC0A3642838848E73A961BCF19.edm" localSheetId="4" hidden="1">#REF!</definedName>
    <definedName name="_bdm.B9F5CF6BAA7A407C83A9956BE1ED41CA.edm" localSheetId="5" hidden="1">#REF!</definedName>
    <definedName name="_bdm.B9F5CF6BAA7A407C83A9956BE1ED41CA.edm" localSheetId="18" hidden="1">#REF!</definedName>
    <definedName name="_bdm.B9F5CF6BAA7A407C83A9956BE1ED41CA.edm" localSheetId="19" hidden="1">#REF!</definedName>
    <definedName name="_bdm.B9F5CF6BAA7A407C83A9956BE1ED41CA.edm" localSheetId="17" hidden="1">#REF!</definedName>
    <definedName name="_bdm.B9F5CF6BAA7A407C83A9956BE1ED41CA.edm" localSheetId="1" hidden="1">#REF!</definedName>
    <definedName name="_bdm.B9F5CF6BAA7A407C83A9956BE1ED41CA.edm" localSheetId="4" hidden="1">#REF!</definedName>
    <definedName name="_bdm.B9FB73F8757D43988D28D66D9FB0E44F.edm" localSheetId="5" hidden="1">#REF!</definedName>
    <definedName name="_bdm.B9FB73F8757D43988D28D66D9FB0E44F.edm" localSheetId="18" hidden="1">#REF!</definedName>
    <definedName name="_bdm.B9FB73F8757D43988D28D66D9FB0E44F.edm" localSheetId="19" hidden="1">#REF!</definedName>
    <definedName name="_bdm.B9FB73F8757D43988D28D66D9FB0E44F.edm" localSheetId="17" hidden="1">#REF!</definedName>
    <definedName name="_bdm.B9FB73F8757D43988D28D66D9FB0E44F.edm" localSheetId="1" hidden="1">#REF!</definedName>
    <definedName name="_bdm.B9FB73F8757D43988D28D66D9FB0E44F.edm" localSheetId="4" hidden="1">#REF!</definedName>
    <definedName name="_bdm.BA28642AE4A04234A5D6B6AFB9E884B6.edm" localSheetId="5" hidden="1">#REF!</definedName>
    <definedName name="_bdm.BA28642AE4A04234A5D6B6AFB9E884B6.edm" localSheetId="18" hidden="1">#REF!</definedName>
    <definedName name="_bdm.BA28642AE4A04234A5D6B6AFB9E884B6.edm" localSheetId="19" hidden="1">#REF!</definedName>
    <definedName name="_bdm.BA28642AE4A04234A5D6B6AFB9E884B6.edm" localSheetId="17" hidden="1">#REF!</definedName>
    <definedName name="_bdm.BA28642AE4A04234A5D6B6AFB9E884B6.edm" localSheetId="1" hidden="1">#REF!</definedName>
    <definedName name="_bdm.BA28642AE4A04234A5D6B6AFB9E884B6.edm" localSheetId="4" hidden="1">#REF!</definedName>
    <definedName name="_bdm.BB595E94E6C54F62A067B575293B29D3.edm" localSheetId="5" hidden="1">#REF!</definedName>
    <definedName name="_bdm.BB595E94E6C54F62A067B575293B29D3.edm" localSheetId="18" hidden="1">#REF!</definedName>
    <definedName name="_bdm.BB595E94E6C54F62A067B575293B29D3.edm" localSheetId="19" hidden="1">#REF!</definedName>
    <definedName name="_bdm.BB595E94E6C54F62A067B575293B29D3.edm" localSheetId="17" hidden="1">#REF!</definedName>
    <definedName name="_bdm.BB595E94E6C54F62A067B575293B29D3.edm" localSheetId="1" hidden="1">#REF!</definedName>
    <definedName name="_bdm.BB595E94E6C54F62A067B575293B29D3.edm" localSheetId="4" hidden="1">#REF!</definedName>
    <definedName name="_bdm.BBF8C299E8134A6FA76EE6273F798579.edm" localSheetId="5" hidden="1">#REF!</definedName>
    <definedName name="_bdm.BBF8C299E8134A6FA76EE6273F798579.edm" localSheetId="18" hidden="1">#REF!</definedName>
    <definedName name="_bdm.BBF8C299E8134A6FA76EE6273F798579.edm" localSheetId="19" hidden="1">#REF!</definedName>
    <definedName name="_bdm.BBF8C299E8134A6FA76EE6273F798579.edm" localSheetId="17" hidden="1">#REF!</definedName>
    <definedName name="_bdm.BBF8C299E8134A6FA76EE6273F798579.edm" localSheetId="1" hidden="1">#REF!</definedName>
    <definedName name="_bdm.BBF8C299E8134A6FA76EE6273F798579.edm" localSheetId="4" hidden="1">#REF!</definedName>
    <definedName name="_bdm.BBF9097E38334A8097AE2E6DCE4E5701.edm" localSheetId="5" hidden="1">#REF!</definedName>
    <definedName name="_bdm.BBF9097E38334A8097AE2E6DCE4E5701.edm" localSheetId="18" hidden="1">#REF!</definedName>
    <definedName name="_bdm.BBF9097E38334A8097AE2E6DCE4E5701.edm" localSheetId="19" hidden="1">#REF!</definedName>
    <definedName name="_bdm.BBF9097E38334A8097AE2E6DCE4E5701.edm" localSheetId="17" hidden="1">#REF!</definedName>
    <definedName name="_bdm.BBF9097E38334A8097AE2E6DCE4E5701.edm" localSheetId="1" hidden="1">#REF!</definedName>
    <definedName name="_bdm.BBF9097E38334A8097AE2E6DCE4E5701.edm" localSheetId="4" hidden="1">#REF!</definedName>
    <definedName name="_bdm.BC3CC9CEDC5C46CCA297B06625354C32.edm" localSheetId="5" hidden="1">#REF!</definedName>
    <definedName name="_bdm.BC3CC9CEDC5C46CCA297B06625354C32.edm" localSheetId="18" hidden="1">#REF!</definedName>
    <definedName name="_bdm.BC3CC9CEDC5C46CCA297B06625354C32.edm" localSheetId="19" hidden="1">#REF!</definedName>
    <definedName name="_bdm.BC3CC9CEDC5C46CCA297B06625354C32.edm" localSheetId="17" hidden="1">#REF!</definedName>
    <definedName name="_bdm.BC3CC9CEDC5C46CCA297B06625354C32.edm" localSheetId="1" hidden="1">#REF!</definedName>
    <definedName name="_bdm.BC3CC9CEDC5C46CCA297B06625354C32.edm" localSheetId="4" hidden="1">#REF!</definedName>
    <definedName name="_bdm.BC456DB612C341629908CE4380F345DE.edm" localSheetId="5" hidden="1">#REF!</definedName>
    <definedName name="_bdm.BC456DB612C341629908CE4380F345DE.edm" localSheetId="18" hidden="1">#REF!</definedName>
    <definedName name="_bdm.BC456DB612C341629908CE4380F345DE.edm" localSheetId="19" hidden="1">#REF!</definedName>
    <definedName name="_bdm.BC456DB612C341629908CE4380F345DE.edm" localSheetId="17" hidden="1">#REF!</definedName>
    <definedName name="_bdm.BC456DB612C341629908CE4380F345DE.edm" localSheetId="1" hidden="1">#REF!</definedName>
    <definedName name="_bdm.BC456DB612C341629908CE4380F345DE.edm" localSheetId="4" hidden="1">#REF!</definedName>
    <definedName name="_bdm.BCF06E7CF0154D9EA349FA47BD25417D.edm" localSheetId="5" hidden="1">#REF!</definedName>
    <definedName name="_bdm.BCF06E7CF0154D9EA349FA47BD25417D.edm" localSheetId="18" hidden="1">#REF!</definedName>
    <definedName name="_bdm.BCF06E7CF0154D9EA349FA47BD25417D.edm" localSheetId="19" hidden="1">#REF!</definedName>
    <definedName name="_bdm.BCF06E7CF0154D9EA349FA47BD25417D.edm" localSheetId="17" hidden="1">#REF!</definedName>
    <definedName name="_bdm.BCF06E7CF0154D9EA349FA47BD25417D.edm" localSheetId="1" hidden="1">#REF!</definedName>
    <definedName name="_bdm.BCF06E7CF0154D9EA349FA47BD25417D.edm" localSheetId="4" hidden="1">#REF!</definedName>
    <definedName name="_bdm.BD08DCA1CD664E39BAD12437DA5525BF.edm" localSheetId="5" hidden="1">#REF!</definedName>
    <definedName name="_bdm.BD08DCA1CD664E39BAD12437DA5525BF.edm" localSheetId="18" hidden="1">#REF!</definedName>
    <definedName name="_bdm.BD08DCA1CD664E39BAD12437DA5525BF.edm" localSheetId="19" hidden="1">#REF!</definedName>
    <definedName name="_bdm.BD08DCA1CD664E39BAD12437DA5525BF.edm" localSheetId="17" hidden="1">#REF!</definedName>
    <definedName name="_bdm.BD08DCA1CD664E39BAD12437DA5525BF.edm" localSheetId="1" hidden="1">#REF!</definedName>
    <definedName name="_bdm.BD08DCA1CD664E39BAD12437DA5525BF.edm" localSheetId="4" hidden="1">#REF!</definedName>
    <definedName name="_bdm.BD19EAF77BF640FEBEEA234D3A18CD3B.edm" localSheetId="5" hidden="1">#REF!</definedName>
    <definedName name="_bdm.BD19EAF77BF640FEBEEA234D3A18CD3B.edm" localSheetId="18" hidden="1">#REF!</definedName>
    <definedName name="_bdm.BD19EAF77BF640FEBEEA234D3A18CD3B.edm" localSheetId="19" hidden="1">#REF!</definedName>
    <definedName name="_bdm.BD19EAF77BF640FEBEEA234D3A18CD3B.edm" localSheetId="17" hidden="1">#REF!</definedName>
    <definedName name="_bdm.BD19EAF77BF640FEBEEA234D3A18CD3B.edm" localSheetId="1" hidden="1">#REF!</definedName>
    <definedName name="_bdm.BD19EAF77BF640FEBEEA234D3A18CD3B.edm" localSheetId="4" hidden="1">#REF!</definedName>
    <definedName name="_bdm.BD35ABB976F04BE89D36619AD70A855B.edm" localSheetId="5" hidden="1">#REF!</definedName>
    <definedName name="_bdm.BD35ABB976F04BE89D36619AD70A855B.edm" localSheetId="18" hidden="1">#REF!</definedName>
    <definedName name="_bdm.BD35ABB976F04BE89D36619AD70A855B.edm" localSheetId="19" hidden="1">#REF!</definedName>
    <definedName name="_bdm.BD35ABB976F04BE89D36619AD70A855B.edm" localSheetId="17" hidden="1">#REF!</definedName>
    <definedName name="_bdm.BD35ABB976F04BE89D36619AD70A855B.edm" localSheetId="1" hidden="1">#REF!</definedName>
    <definedName name="_bdm.BD35ABB976F04BE89D36619AD70A855B.edm" localSheetId="4" hidden="1">#REF!</definedName>
    <definedName name="_bdm.BD4EC79CD6674B41885B164E7A35F9E8.edm" localSheetId="5" hidden="1">#REF!</definedName>
    <definedName name="_bdm.BD4EC79CD6674B41885B164E7A35F9E8.edm" localSheetId="18" hidden="1">#REF!</definedName>
    <definedName name="_bdm.BD4EC79CD6674B41885B164E7A35F9E8.edm" localSheetId="19" hidden="1">#REF!</definedName>
    <definedName name="_bdm.BD4EC79CD6674B41885B164E7A35F9E8.edm" localSheetId="17" hidden="1">#REF!</definedName>
    <definedName name="_bdm.BD4EC79CD6674B41885B164E7A35F9E8.edm" localSheetId="1" hidden="1">#REF!</definedName>
    <definedName name="_bdm.BD4EC79CD6674B41885B164E7A35F9E8.edm" localSheetId="4" hidden="1">#REF!</definedName>
    <definedName name="_bdm.BD4F0A8F8B134C2C855DA060D69CB70B.edm" localSheetId="5" hidden="1">#REF!</definedName>
    <definedName name="_bdm.BD4F0A8F8B134C2C855DA060D69CB70B.edm" localSheetId="18" hidden="1">#REF!</definedName>
    <definedName name="_bdm.BD4F0A8F8B134C2C855DA060D69CB70B.edm" localSheetId="19" hidden="1">#REF!</definedName>
    <definedName name="_bdm.BD4F0A8F8B134C2C855DA060D69CB70B.edm" localSheetId="17" hidden="1">#REF!</definedName>
    <definedName name="_bdm.BD4F0A8F8B134C2C855DA060D69CB70B.edm" localSheetId="1" hidden="1">#REF!</definedName>
    <definedName name="_bdm.BD4F0A8F8B134C2C855DA060D69CB70B.edm" localSheetId="4" hidden="1">#REF!</definedName>
    <definedName name="_bdm.BD5345B0180740308ABDC844C791F52E.edm" localSheetId="5" hidden="1">#REF!</definedName>
    <definedName name="_bdm.BD5345B0180740308ABDC844C791F52E.edm" localSheetId="18" hidden="1">#REF!</definedName>
    <definedName name="_bdm.BD5345B0180740308ABDC844C791F52E.edm" localSheetId="19" hidden="1">#REF!</definedName>
    <definedName name="_bdm.BD5345B0180740308ABDC844C791F52E.edm" localSheetId="17" hidden="1">#REF!</definedName>
    <definedName name="_bdm.BD5345B0180740308ABDC844C791F52E.edm" localSheetId="1" hidden="1">#REF!</definedName>
    <definedName name="_bdm.BD5345B0180740308ABDC844C791F52E.edm" localSheetId="4" hidden="1">#REF!</definedName>
    <definedName name="_bdm.BD65989045304C23A026C1657BD487F9.edm" localSheetId="5" hidden="1">#REF!</definedName>
    <definedName name="_bdm.BD65989045304C23A026C1657BD487F9.edm" localSheetId="18" hidden="1">#REF!</definedName>
    <definedName name="_bdm.BD65989045304C23A026C1657BD487F9.edm" localSheetId="19" hidden="1">#REF!</definedName>
    <definedName name="_bdm.BD65989045304C23A026C1657BD487F9.edm" localSheetId="17" hidden="1">#REF!</definedName>
    <definedName name="_bdm.BD65989045304C23A026C1657BD487F9.edm" localSheetId="1" hidden="1">#REF!</definedName>
    <definedName name="_bdm.BD65989045304C23A026C1657BD487F9.edm" localSheetId="4" hidden="1">#REF!</definedName>
    <definedName name="_bdm.BDC7B579740147DFBF5CCC90E586EA14.edm" localSheetId="5" hidden="1">#REF!</definedName>
    <definedName name="_bdm.BDC7B579740147DFBF5CCC90E586EA14.edm" localSheetId="18" hidden="1">#REF!</definedName>
    <definedName name="_bdm.BDC7B579740147DFBF5CCC90E586EA14.edm" localSheetId="19" hidden="1">#REF!</definedName>
    <definedName name="_bdm.BDC7B579740147DFBF5CCC90E586EA14.edm" localSheetId="17" hidden="1">#REF!</definedName>
    <definedName name="_bdm.BDC7B579740147DFBF5CCC90E586EA14.edm" localSheetId="1" hidden="1">#REF!</definedName>
    <definedName name="_bdm.BDC7B579740147DFBF5CCC90E586EA14.edm" localSheetId="4" hidden="1">#REF!</definedName>
    <definedName name="_bdm.BE3EF50DE36146778DAEE57FD153959B.edm" localSheetId="5" hidden="1">#REF!</definedName>
    <definedName name="_bdm.BE3EF50DE36146778DAEE57FD153959B.edm" localSheetId="18" hidden="1">#REF!</definedName>
    <definedName name="_bdm.BE3EF50DE36146778DAEE57FD153959B.edm" localSheetId="19" hidden="1">#REF!</definedName>
    <definedName name="_bdm.BE3EF50DE36146778DAEE57FD153959B.edm" localSheetId="17" hidden="1">#REF!</definedName>
    <definedName name="_bdm.BE3EF50DE36146778DAEE57FD153959B.edm" localSheetId="1" hidden="1">#REF!</definedName>
    <definedName name="_bdm.BE3EF50DE36146778DAEE57FD153959B.edm" localSheetId="4" hidden="1">#REF!</definedName>
    <definedName name="_bdm.BE4BC6B076CE4648894E432BD4BEDC16.edm" localSheetId="5" hidden="1">#REF!</definedName>
    <definedName name="_bdm.BE4BC6B076CE4648894E432BD4BEDC16.edm" localSheetId="18" hidden="1">#REF!</definedName>
    <definedName name="_bdm.BE4BC6B076CE4648894E432BD4BEDC16.edm" localSheetId="19" hidden="1">#REF!</definedName>
    <definedName name="_bdm.BE4BC6B076CE4648894E432BD4BEDC16.edm" localSheetId="17" hidden="1">#REF!</definedName>
    <definedName name="_bdm.BE4BC6B076CE4648894E432BD4BEDC16.edm" localSheetId="1" hidden="1">#REF!</definedName>
    <definedName name="_bdm.BE4BC6B076CE4648894E432BD4BEDC16.edm" localSheetId="4" hidden="1">#REF!</definedName>
    <definedName name="_bdm.BEE4FB908CB048B78E9D37956A5DD1D4.edm" localSheetId="5" hidden="1">#REF!</definedName>
    <definedName name="_bdm.BEE4FB908CB048B78E9D37956A5DD1D4.edm" localSheetId="18" hidden="1">#REF!</definedName>
    <definedName name="_bdm.BEE4FB908CB048B78E9D37956A5DD1D4.edm" localSheetId="19" hidden="1">#REF!</definedName>
    <definedName name="_bdm.BEE4FB908CB048B78E9D37956A5DD1D4.edm" localSheetId="17" hidden="1">#REF!</definedName>
    <definedName name="_bdm.BEE4FB908CB048B78E9D37956A5DD1D4.edm" localSheetId="1" hidden="1">#REF!</definedName>
    <definedName name="_bdm.BEE4FB908CB048B78E9D37956A5DD1D4.edm" localSheetId="4" hidden="1">#REF!</definedName>
    <definedName name="_bdm.BF5EC0F8B6B448C49F7F66E1E4BD13D1.edm" localSheetId="5" hidden="1">#REF!</definedName>
    <definedName name="_bdm.BF5EC0F8B6B448C49F7F66E1E4BD13D1.edm" localSheetId="18" hidden="1">#REF!</definedName>
    <definedName name="_bdm.BF5EC0F8B6B448C49F7F66E1E4BD13D1.edm" localSheetId="19" hidden="1">#REF!</definedName>
    <definedName name="_bdm.BF5EC0F8B6B448C49F7F66E1E4BD13D1.edm" localSheetId="17" hidden="1">#REF!</definedName>
    <definedName name="_bdm.BF5EC0F8B6B448C49F7F66E1E4BD13D1.edm" localSheetId="1" hidden="1">#REF!</definedName>
    <definedName name="_bdm.BF5EC0F8B6B448C49F7F66E1E4BD13D1.edm" localSheetId="4" hidden="1">#REF!</definedName>
    <definedName name="_bdm.BFEEB55270FF446FACC36AF6EC1EA3CE.edm" localSheetId="5" hidden="1">#REF!</definedName>
    <definedName name="_bdm.BFEEB55270FF446FACC36AF6EC1EA3CE.edm" localSheetId="18" hidden="1">#REF!</definedName>
    <definedName name="_bdm.BFEEB55270FF446FACC36AF6EC1EA3CE.edm" localSheetId="19" hidden="1">#REF!</definedName>
    <definedName name="_bdm.BFEEB55270FF446FACC36AF6EC1EA3CE.edm" localSheetId="17" hidden="1">#REF!</definedName>
    <definedName name="_bdm.BFEEB55270FF446FACC36AF6EC1EA3CE.edm" localSheetId="1" hidden="1">#REF!</definedName>
    <definedName name="_bdm.BFEEB55270FF446FACC36AF6EC1EA3CE.edm" localSheetId="4" hidden="1">#REF!</definedName>
    <definedName name="_bdm.C0FB05557D174697A765184770831152.edm" localSheetId="5" hidden="1">#REF!</definedName>
    <definedName name="_bdm.C0FB05557D174697A765184770831152.edm" localSheetId="18" hidden="1">#REF!</definedName>
    <definedName name="_bdm.C0FB05557D174697A765184770831152.edm" localSheetId="19" hidden="1">#REF!</definedName>
    <definedName name="_bdm.C0FB05557D174697A765184770831152.edm" localSheetId="17" hidden="1">#REF!</definedName>
    <definedName name="_bdm.C0FB05557D174697A765184770831152.edm" localSheetId="1" hidden="1">#REF!</definedName>
    <definedName name="_bdm.C0FB05557D174697A765184770831152.edm" localSheetId="4" hidden="1">#REF!</definedName>
    <definedName name="_bdm.C16FDCC0E46749588DC82CF46C125359.edm" localSheetId="5" hidden="1">#REF!</definedName>
    <definedName name="_bdm.C16FDCC0E46749588DC82CF46C125359.edm" localSheetId="18" hidden="1">#REF!</definedName>
    <definedName name="_bdm.C16FDCC0E46749588DC82CF46C125359.edm" localSheetId="19" hidden="1">#REF!</definedName>
    <definedName name="_bdm.C16FDCC0E46749588DC82CF46C125359.edm" localSheetId="17" hidden="1">#REF!</definedName>
    <definedName name="_bdm.C16FDCC0E46749588DC82CF46C125359.edm" localSheetId="1" hidden="1">#REF!</definedName>
    <definedName name="_bdm.C16FDCC0E46749588DC82CF46C125359.edm" localSheetId="4" hidden="1">#REF!</definedName>
    <definedName name="_bdm.C1975F27DA1A497C89CA935A42AD807D.edm" localSheetId="5" hidden="1">#REF!</definedName>
    <definedName name="_bdm.C1975F27DA1A497C89CA935A42AD807D.edm" localSheetId="18" hidden="1">#REF!</definedName>
    <definedName name="_bdm.C1975F27DA1A497C89CA935A42AD807D.edm" localSheetId="19" hidden="1">#REF!</definedName>
    <definedName name="_bdm.C1975F27DA1A497C89CA935A42AD807D.edm" localSheetId="17" hidden="1">#REF!</definedName>
    <definedName name="_bdm.C1975F27DA1A497C89CA935A42AD807D.edm" localSheetId="1" hidden="1">#REF!</definedName>
    <definedName name="_bdm.C1975F27DA1A497C89CA935A42AD807D.edm" localSheetId="4" hidden="1">#REF!</definedName>
    <definedName name="_bdm.C1D37022ED6948ED9E8DA95B248083C2.edm" localSheetId="5" hidden="1">#REF!</definedName>
    <definedName name="_bdm.C1D37022ED6948ED9E8DA95B248083C2.edm" localSheetId="18" hidden="1">#REF!</definedName>
    <definedName name="_bdm.C1D37022ED6948ED9E8DA95B248083C2.edm" localSheetId="19" hidden="1">#REF!</definedName>
    <definedName name="_bdm.C1D37022ED6948ED9E8DA95B248083C2.edm" localSheetId="17" hidden="1">#REF!</definedName>
    <definedName name="_bdm.C1D37022ED6948ED9E8DA95B248083C2.edm" localSheetId="1" hidden="1">#REF!</definedName>
    <definedName name="_bdm.C1D37022ED6948ED9E8DA95B248083C2.edm" localSheetId="4" hidden="1">#REF!</definedName>
    <definedName name="_bdm.C25423F00DA448E48550C87849A3CDC4.edm" localSheetId="5" hidden="1">#REF!</definedName>
    <definedName name="_bdm.C25423F00DA448E48550C87849A3CDC4.edm" localSheetId="18" hidden="1">#REF!</definedName>
    <definedName name="_bdm.C25423F00DA448E48550C87849A3CDC4.edm" localSheetId="19" hidden="1">#REF!</definedName>
    <definedName name="_bdm.C25423F00DA448E48550C87849A3CDC4.edm" localSheetId="17" hidden="1">#REF!</definedName>
    <definedName name="_bdm.C25423F00DA448E48550C87849A3CDC4.edm" localSheetId="1" hidden="1">#REF!</definedName>
    <definedName name="_bdm.C25423F00DA448E48550C87849A3CDC4.edm" localSheetId="4" hidden="1">#REF!</definedName>
    <definedName name="_bdm.C3126E557DB644B49CBAB9560D816FA0.edm" localSheetId="5" hidden="1">#REF!</definedName>
    <definedName name="_bdm.C3126E557DB644B49CBAB9560D816FA0.edm" localSheetId="18" hidden="1">#REF!</definedName>
    <definedName name="_bdm.C3126E557DB644B49CBAB9560D816FA0.edm" localSheetId="19" hidden="1">#REF!</definedName>
    <definedName name="_bdm.C3126E557DB644B49CBAB9560D816FA0.edm" localSheetId="17" hidden="1">#REF!</definedName>
    <definedName name="_bdm.C3126E557DB644B49CBAB9560D816FA0.edm" localSheetId="1" hidden="1">#REF!</definedName>
    <definedName name="_bdm.C3126E557DB644B49CBAB9560D816FA0.edm" localSheetId="4" hidden="1">#REF!</definedName>
    <definedName name="_bdm.C33CBC0667A2448BB7EF1C840AA83B10.edm" localSheetId="5" hidden="1">#REF!</definedName>
    <definedName name="_bdm.C33CBC0667A2448BB7EF1C840AA83B10.edm" localSheetId="18" hidden="1">#REF!</definedName>
    <definedName name="_bdm.C33CBC0667A2448BB7EF1C840AA83B10.edm" localSheetId="19" hidden="1">#REF!</definedName>
    <definedName name="_bdm.C33CBC0667A2448BB7EF1C840AA83B10.edm" localSheetId="17" hidden="1">#REF!</definedName>
    <definedName name="_bdm.C33CBC0667A2448BB7EF1C840AA83B10.edm" localSheetId="1" hidden="1">#REF!</definedName>
    <definedName name="_bdm.C33CBC0667A2448BB7EF1C840AA83B10.edm" localSheetId="4" hidden="1">#REF!</definedName>
    <definedName name="_bdm.C3C5DD1EDBB0459D8287CA177532854C.edm" localSheetId="5" hidden="1">#REF!</definedName>
    <definedName name="_bdm.C3C5DD1EDBB0459D8287CA177532854C.edm" localSheetId="18" hidden="1">#REF!</definedName>
    <definedName name="_bdm.C3C5DD1EDBB0459D8287CA177532854C.edm" localSheetId="19" hidden="1">#REF!</definedName>
    <definedName name="_bdm.C3C5DD1EDBB0459D8287CA177532854C.edm" localSheetId="17" hidden="1">#REF!</definedName>
    <definedName name="_bdm.C3C5DD1EDBB0459D8287CA177532854C.edm" localSheetId="1" hidden="1">#REF!</definedName>
    <definedName name="_bdm.C3C5DD1EDBB0459D8287CA177532854C.edm" localSheetId="4" hidden="1">#REF!</definedName>
    <definedName name="_bdm.C3DF6C3E2A0B4CF79504B010ECED0997.edm" localSheetId="5" hidden="1">#REF!</definedName>
    <definedName name="_bdm.C3DF6C3E2A0B4CF79504B010ECED0997.edm" localSheetId="18" hidden="1">#REF!</definedName>
    <definedName name="_bdm.C3DF6C3E2A0B4CF79504B010ECED0997.edm" localSheetId="19" hidden="1">#REF!</definedName>
    <definedName name="_bdm.C3DF6C3E2A0B4CF79504B010ECED0997.edm" localSheetId="17" hidden="1">#REF!</definedName>
    <definedName name="_bdm.C3DF6C3E2A0B4CF79504B010ECED0997.edm" localSheetId="1" hidden="1">#REF!</definedName>
    <definedName name="_bdm.C3DF6C3E2A0B4CF79504B010ECED0997.edm" localSheetId="4" hidden="1">#REF!</definedName>
    <definedName name="_bdm.C3FA4C2CD30547DFAE9E636DE3096EC1.edm" localSheetId="5" hidden="1">#REF!</definedName>
    <definedName name="_bdm.C3FA4C2CD30547DFAE9E636DE3096EC1.edm" localSheetId="18" hidden="1">#REF!</definedName>
    <definedName name="_bdm.C3FA4C2CD30547DFAE9E636DE3096EC1.edm" localSheetId="19" hidden="1">#REF!</definedName>
    <definedName name="_bdm.C3FA4C2CD30547DFAE9E636DE3096EC1.edm" localSheetId="17" hidden="1">#REF!</definedName>
    <definedName name="_bdm.C3FA4C2CD30547DFAE9E636DE3096EC1.edm" localSheetId="1" hidden="1">#REF!</definedName>
    <definedName name="_bdm.C3FA4C2CD30547DFAE9E636DE3096EC1.edm" localSheetId="4" hidden="1">#REF!</definedName>
    <definedName name="_bdm.C414042ABF8E420DB5A74B0C1200323D.edm" localSheetId="5" hidden="1">#REF!</definedName>
    <definedName name="_bdm.C414042ABF8E420DB5A74B0C1200323D.edm" localSheetId="18" hidden="1">#REF!</definedName>
    <definedName name="_bdm.C414042ABF8E420DB5A74B0C1200323D.edm" localSheetId="19" hidden="1">#REF!</definedName>
    <definedName name="_bdm.C414042ABF8E420DB5A74B0C1200323D.edm" localSheetId="17" hidden="1">#REF!</definedName>
    <definedName name="_bdm.C414042ABF8E420DB5A74B0C1200323D.edm" localSheetId="1" hidden="1">#REF!</definedName>
    <definedName name="_bdm.C414042ABF8E420DB5A74B0C1200323D.edm" localSheetId="4" hidden="1">#REF!</definedName>
    <definedName name="_bdm.C43760E4CACA4D43B459D9C55A4CCE28.edm" localSheetId="5" hidden="1">#REF!</definedName>
    <definedName name="_bdm.C43760E4CACA4D43B459D9C55A4CCE28.edm" localSheetId="18" hidden="1">#REF!</definedName>
    <definedName name="_bdm.C43760E4CACA4D43B459D9C55A4CCE28.edm" localSheetId="19" hidden="1">#REF!</definedName>
    <definedName name="_bdm.C43760E4CACA4D43B459D9C55A4CCE28.edm" localSheetId="17" hidden="1">#REF!</definedName>
    <definedName name="_bdm.C43760E4CACA4D43B459D9C55A4CCE28.edm" localSheetId="1" hidden="1">#REF!</definedName>
    <definedName name="_bdm.C43760E4CACA4D43B459D9C55A4CCE28.edm" localSheetId="4" hidden="1">#REF!</definedName>
    <definedName name="_bdm.C521A012CA79450CB5B0C4B07B04B937.edm" localSheetId="5" hidden="1">#REF!</definedName>
    <definedName name="_bdm.C521A012CA79450CB5B0C4B07B04B937.edm" localSheetId="18" hidden="1">#REF!</definedName>
    <definedName name="_bdm.C521A012CA79450CB5B0C4B07B04B937.edm" localSheetId="19" hidden="1">#REF!</definedName>
    <definedName name="_bdm.C521A012CA79450CB5B0C4B07B04B937.edm" localSheetId="17" hidden="1">#REF!</definedName>
    <definedName name="_bdm.C521A012CA79450CB5B0C4B07B04B937.edm" localSheetId="1" hidden="1">#REF!</definedName>
    <definedName name="_bdm.C521A012CA79450CB5B0C4B07B04B937.edm" localSheetId="4" hidden="1">#REF!</definedName>
    <definedName name="_bdm.C523E54792244E8492E53A0160764E16.edm" localSheetId="5" hidden="1">#REF!</definedName>
    <definedName name="_bdm.C523E54792244E8492E53A0160764E16.edm" localSheetId="18" hidden="1">#REF!</definedName>
    <definedName name="_bdm.C523E54792244E8492E53A0160764E16.edm" localSheetId="19" hidden="1">#REF!</definedName>
    <definedName name="_bdm.C523E54792244E8492E53A0160764E16.edm" localSheetId="17" hidden="1">#REF!</definedName>
    <definedName name="_bdm.C523E54792244E8492E53A0160764E16.edm" localSheetId="1" hidden="1">#REF!</definedName>
    <definedName name="_bdm.C523E54792244E8492E53A0160764E16.edm" localSheetId="4" hidden="1">#REF!</definedName>
    <definedName name="_bdm.C533A5098F95484288DA2565ABE12ABF.edm" localSheetId="5" hidden="1">#REF!</definedName>
    <definedName name="_bdm.C533A5098F95484288DA2565ABE12ABF.edm" localSheetId="18" hidden="1">#REF!</definedName>
    <definedName name="_bdm.C533A5098F95484288DA2565ABE12ABF.edm" localSheetId="19" hidden="1">#REF!</definedName>
    <definedName name="_bdm.C533A5098F95484288DA2565ABE12ABF.edm" localSheetId="17" hidden="1">#REF!</definedName>
    <definedName name="_bdm.C533A5098F95484288DA2565ABE12ABF.edm" localSheetId="1" hidden="1">#REF!</definedName>
    <definedName name="_bdm.C533A5098F95484288DA2565ABE12ABF.edm" localSheetId="4" hidden="1">#REF!</definedName>
    <definedName name="_bdm.C5F888659E714D0491D8443F3CC53DFC.edm" localSheetId="5" hidden="1">#REF!</definedName>
    <definedName name="_bdm.C5F888659E714D0491D8443F3CC53DFC.edm" localSheetId="18" hidden="1">#REF!</definedName>
    <definedName name="_bdm.C5F888659E714D0491D8443F3CC53DFC.edm" localSheetId="19" hidden="1">#REF!</definedName>
    <definedName name="_bdm.C5F888659E714D0491D8443F3CC53DFC.edm" localSheetId="17" hidden="1">#REF!</definedName>
    <definedName name="_bdm.C5F888659E714D0491D8443F3CC53DFC.edm" localSheetId="1" hidden="1">#REF!</definedName>
    <definedName name="_bdm.C5F888659E714D0491D8443F3CC53DFC.edm" localSheetId="4" hidden="1">#REF!</definedName>
    <definedName name="_bdm.C63FE7A79BA649ED8E9EA84B300AF3AD.edm" localSheetId="5" hidden="1">#REF!</definedName>
    <definedName name="_bdm.C63FE7A79BA649ED8E9EA84B300AF3AD.edm" localSheetId="18" hidden="1">#REF!</definedName>
    <definedName name="_bdm.C63FE7A79BA649ED8E9EA84B300AF3AD.edm" localSheetId="19" hidden="1">#REF!</definedName>
    <definedName name="_bdm.C63FE7A79BA649ED8E9EA84B300AF3AD.edm" localSheetId="17" hidden="1">#REF!</definedName>
    <definedName name="_bdm.C63FE7A79BA649ED8E9EA84B300AF3AD.edm" localSheetId="1" hidden="1">#REF!</definedName>
    <definedName name="_bdm.C63FE7A79BA649ED8E9EA84B300AF3AD.edm" localSheetId="4" hidden="1">#REF!</definedName>
    <definedName name="_bdm.C66BB5FBBCF14C4C99B6B61A57B0B0DB.edm" localSheetId="5" hidden="1">#REF!</definedName>
    <definedName name="_bdm.C66BB5FBBCF14C4C99B6B61A57B0B0DB.edm" localSheetId="18" hidden="1">#REF!</definedName>
    <definedName name="_bdm.C66BB5FBBCF14C4C99B6B61A57B0B0DB.edm" localSheetId="19" hidden="1">#REF!</definedName>
    <definedName name="_bdm.C66BB5FBBCF14C4C99B6B61A57B0B0DB.edm" localSheetId="17" hidden="1">#REF!</definedName>
    <definedName name="_bdm.C66BB5FBBCF14C4C99B6B61A57B0B0DB.edm" localSheetId="1" hidden="1">#REF!</definedName>
    <definedName name="_bdm.C66BB5FBBCF14C4C99B6B61A57B0B0DB.edm" localSheetId="4" hidden="1">#REF!</definedName>
    <definedName name="_bdm.C6E70611CD294D18B531B9DB5A632740.edm" localSheetId="5" hidden="1">#REF!</definedName>
    <definedName name="_bdm.C6E70611CD294D18B531B9DB5A632740.edm" localSheetId="18" hidden="1">#REF!</definedName>
    <definedName name="_bdm.C6E70611CD294D18B531B9DB5A632740.edm" localSheetId="19" hidden="1">#REF!</definedName>
    <definedName name="_bdm.C6E70611CD294D18B531B9DB5A632740.edm" localSheetId="17" hidden="1">#REF!</definedName>
    <definedName name="_bdm.C6E70611CD294D18B531B9DB5A632740.edm" localSheetId="1" hidden="1">#REF!</definedName>
    <definedName name="_bdm.C6E70611CD294D18B531B9DB5A632740.edm" localSheetId="4" hidden="1">#REF!</definedName>
    <definedName name="_bdm.C72BE31A36E44257A13749DC868B7B6E.edm" localSheetId="5" hidden="1">#REF!</definedName>
    <definedName name="_bdm.C72BE31A36E44257A13749DC868B7B6E.edm" localSheetId="18" hidden="1">#REF!</definedName>
    <definedName name="_bdm.C72BE31A36E44257A13749DC868B7B6E.edm" localSheetId="19" hidden="1">#REF!</definedName>
    <definedName name="_bdm.C72BE31A36E44257A13749DC868B7B6E.edm" localSheetId="17" hidden="1">#REF!</definedName>
    <definedName name="_bdm.C72BE31A36E44257A13749DC868B7B6E.edm" localSheetId="1" hidden="1">#REF!</definedName>
    <definedName name="_bdm.C72BE31A36E44257A13749DC868B7B6E.edm" localSheetId="4" hidden="1">#REF!</definedName>
    <definedName name="_bdm.C753B336E6BC44EF9EFE2232E857F33C.edm" localSheetId="5" hidden="1">#REF!</definedName>
    <definedName name="_bdm.C753B336E6BC44EF9EFE2232E857F33C.edm" localSheetId="18" hidden="1">#REF!</definedName>
    <definedName name="_bdm.C753B336E6BC44EF9EFE2232E857F33C.edm" localSheetId="19" hidden="1">#REF!</definedName>
    <definedName name="_bdm.C753B336E6BC44EF9EFE2232E857F33C.edm" localSheetId="17" hidden="1">#REF!</definedName>
    <definedName name="_bdm.C753B336E6BC44EF9EFE2232E857F33C.edm" localSheetId="1" hidden="1">#REF!</definedName>
    <definedName name="_bdm.C753B336E6BC44EF9EFE2232E857F33C.edm" localSheetId="4" hidden="1">#REF!</definedName>
    <definedName name="_bdm.C75E70C2D0794AE783CC0DAB1356029B.edm" localSheetId="5" hidden="1">#REF!</definedName>
    <definedName name="_bdm.C75E70C2D0794AE783CC0DAB1356029B.edm" localSheetId="18" hidden="1">#REF!</definedName>
    <definedName name="_bdm.C75E70C2D0794AE783CC0DAB1356029B.edm" localSheetId="19" hidden="1">#REF!</definedName>
    <definedName name="_bdm.C75E70C2D0794AE783CC0DAB1356029B.edm" localSheetId="17" hidden="1">#REF!</definedName>
    <definedName name="_bdm.C75E70C2D0794AE783CC0DAB1356029B.edm" localSheetId="1" hidden="1">#REF!</definedName>
    <definedName name="_bdm.C75E70C2D0794AE783CC0DAB1356029B.edm" localSheetId="4" hidden="1">#REF!</definedName>
    <definedName name="_bdm.C79BCEA46F154D30B894894A3C0FB772.edm" localSheetId="5" hidden="1">#REF!</definedName>
    <definedName name="_bdm.C79BCEA46F154D30B894894A3C0FB772.edm" localSheetId="18" hidden="1">#REF!</definedName>
    <definedName name="_bdm.C79BCEA46F154D30B894894A3C0FB772.edm" localSheetId="19" hidden="1">#REF!</definedName>
    <definedName name="_bdm.C79BCEA46F154D30B894894A3C0FB772.edm" localSheetId="17" hidden="1">#REF!</definedName>
    <definedName name="_bdm.C79BCEA46F154D30B894894A3C0FB772.edm" localSheetId="1" hidden="1">#REF!</definedName>
    <definedName name="_bdm.C79BCEA46F154D30B894894A3C0FB772.edm" localSheetId="4" hidden="1">#REF!</definedName>
    <definedName name="_bdm.C83F8612EC4847B6B8B222E1E93330FA.edm" localSheetId="5" hidden="1">#REF!</definedName>
    <definedName name="_bdm.C83F8612EC4847B6B8B222E1E93330FA.edm" localSheetId="18" hidden="1">#REF!</definedName>
    <definedName name="_bdm.C83F8612EC4847B6B8B222E1E93330FA.edm" localSheetId="19" hidden="1">#REF!</definedName>
    <definedName name="_bdm.C83F8612EC4847B6B8B222E1E93330FA.edm" localSheetId="17" hidden="1">#REF!</definedName>
    <definedName name="_bdm.C83F8612EC4847B6B8B222E1E93330FA.edm" localSheetId="1" hidden="1">#REF!</definedName>
    <definedName name="_bdm.C83F8612EC4847B6B8B222E1E93330FA.edm" localSheetId="4" hidden="1">#REF!</definedName>
    <definedName name="_bdm.C89CFD9391414015962BDC5385F38FCC.edm" localSheetId="5" hidden="1">#REF!</definedName>
    <definedName name="_bdm.C89CFD9391414015962BDC5385F38FCC.edm" localSheetId="18" hidden="1">#REF!</definedName>
    <definedName name="_bdm.C89CFD9391414015962BDC5385F38FCC.edm" localSheetId="19" hidden="1">#REF!</definedName>
    <definedName name="_bdm.C89CFD9391414015962BDC5385F38FCC.edm" localSheetId="17" hidden="1">#REF!</definedName>
    <definedName name="_bdm.C89CFD9391414015962BDC5385F38FCC.edm" localSheetId="1" hidden="1">#REF!</definedName>
    <definedName name="_bdm.C89CFD9391414015962BDC5385F38FCC.edm" localSheetId="4" hidden="1">#REF!</definedName>
    <definedName name="_bdm.C8F095EB484846A996F4F11B9D689163.edm" localSheetId="5" hidden="1">#REF!</definedName>
    <definedName name="_bdm.C8F095EB484846A996F4F11B9D689163.edm" localSheetId="18" hidden="1">#REF!</definedName>
    <definedName name="_bdm.C8F095EB484846A996F4F11B9D689163.edm" localSheetId="19" hidden="1">#REF!</definedName>
    <definedName name="_bdm.C8F095EB484846A996F4F11B9D689163.edm" localSheetId="17" hidden="1">#REF!</definedName>
    <definedName name="_bdm.C8F095EB484846A996F4F11B9D689163.edm" localSheetId="1" hidden="1">#REF!</definedName>
    <definedName name="_bdm.C8F095EB484846A996F4F11B9D689163.edm" localSheetId="4" hidden="1">#REF!</definedName>
    <definedName name="_bdm.CA30566E58C542E58B461EF36DD8F6B4.edm" localSheetId="5" hidden="1">#REF!</definedName>
    <definedName name="_bdm.CA30566E58C542E58B461EF36DD8F6B4.edm" localSheetId="18" hidden="1">#REF!</definedName>
    <definedName name="_bdm.CA30566E58C542E58B461EF36DD8F6B4.edm" localSheetId="19" hidden="1">#REF!</definedName>
    <definedName name="_bdm.CA30566E58C542E58B461EF36DD8F6B4.edm" localSheetId="17" hidden="1">#REF!</definedName>
    <definedName name="_bdm.CA30566E58C542E58B461EF36DD8F6B4.edm" localSheetId="1" hidden="1">#REF!</definedName>
    <definedName name="_bdm.CA30566E58C542E58B461EF36DD8F6B4.edm" localSheetId="4" hidden="1">#REF!</definedName>
    <definedName name="_bdm.CA31375448B34733B04CBC8C81813798.edm" localSheetId="5" hidden="1">#REF!</definedName>
    <definedName name="_bdm.CA31375448B34733B04CBC8C81813798.edm" localSheetId="18" hidden="1">#REF!</definedName>
    <definedName name="_bdm.CA31375448B34733B04CBC8C81813798.edm" localSheetId="19" hidden="1">#REF!</definedName>
    <definedName name="_bdm.CA31375448B34733B04CBC8C81813798.edm" localSheetId="17" hidden="1">#REF!</definedName>
    <definedName name="_bdm.CA31375448B34733B04CBC8C81813798.edm" localSheetId="1" hidden="1">#REF!</definedName>
    <definedName name="_bdm.CA31375448B34733B04CBC8C81813798.edm" localSheetId="4" hidden="1">#REF!</definedName>
    <definedName name="_bdm.CA65409824AE4A23B674A6FD0F2189AA.edm" localSheetId="5" hidden="1">#REF!</definedName>
    <definedName name="_bdm.CA65409824AE4A23B674A6FD0F2189AA.edm" localSheetId="18" hidden="1">#REF!</definedName>
    <definedName name="_bdm.CA65409824AE4A23B674A6FD0F2189AA.edm" localSheetId="19" hidden="1">#REF!</definedName>
    <definedName name="_bdm.CA65409824AE4A23B674A6FD0F2189AA.edm" localSheetId="17" hidden="1">#REF!</definedName>
    <definedName name="_bdm.CA65409824AE4A23B674A6FD0F2189AA.edm" localSheetId="1" hidden="1">#REF!</definedName>
    <definedName name="_bdm.CA65409824AE4A23B674A6FD0F2189AA.edm" localSheetId="4" hidden="1">#REF!</definedName>
    <definedName name="_bdm.CB15FF872CC94FB69873CF61C6EE2E5D.edm" localSheetId="5" hidden="1">#REF!</definedName>
    <definedName name="_bdm.CB15FF872CC94FB69873CF61C6EE2E5D.edm" localSheetId="18" hidden="1">#REF!</definedName>
    <definedName name="_bdm.CB15FF872CC94FB69873CF61C6EE2E5D.edm" localSheetId="19" hidden="1">#REF!</definedName>
    <definedName name="_bdm.CB15FF872CC94FB69873CF61C6EE2E5D.edm" localSheetId="17" hidden="1">#REF!</definedName>
    <definedName name="_bdm.CB15FF872CC94FB69873CF61C6EE2E5D.edm" localSheetId="1" hidden="1">#REF!</definedName>
    <definedName name="_bdm.CB15FF872CC94FB69873CF61C6EE2E5D.edm" localSheetId="4" hidden="1">#REF!</definedName>
    <definedName name="_bdm.CB45369C15B64815ACBBB9988D1F37DD.edm" localSheetId="5" hidden="1">#REF!</definedName>
    <definedName name="_bdm.CB45369C15B64815ACBBB9988D1F37DD.edm" localSheetId="18" hidden="1">#REF!</definedName>
    <definedName name="_bdm.CB45369C15B64815ACBBB9988D1F37DD.edm" localSheetId="19" hidden="1">#REF!</definedName>
    <definedName name="_bdm.CB45369C15B64815ACBBB9988D1F37DD.edm" localSheetId="17" hidden="1">#REF!</definedName>
    <definedName name="_bdm.CB45369C15B64815ACBBB9988D1F37DD.edm" localSheetId="1" hidden="1">#REF!</definedName>
    <definedName name="_bdm.CB45369C15B64815ACBBB9988D1F37DD.edm" localSheetId="4" hidden="1">#REF!</definedName>
    <definedName name="_bdm.CC889B9318BF4C3AB31807E52EF10B2D.edm" localSheetId="5" hidden="1">#REF!</definedName>
    <definedName name="_bdm.CC889B9318BF4C3AB31807E52EF10B2D.edm" localSheetId="18" hidden="1">#REF!</definedName>
    <definedName name="_bdm.CC889B9318BF4C3AB31807E52EF10B2D.edm" localSheetId="19" hidden="1">#REF!</definedName>
    <definedName name="_bdm.CC889B9318BF4C3AB31807E52EF10B2D.edm" localSheetId="17" hidden="1">#REF!</definedName>
    <definedName name="_bdm.CC889B9318BF4C3AB31807E52EF10B2D.edm" localSheetId="1" hidden="1">#REF!</definedName>
    <definedName name="_bdm.CC889B9318BF4C3AB31807E52EF10B2D.edm" localSheetId="4" hidden="1">#REF!</definedName>
    <definedName name="_bdm.CCA9D32D04424A7FBA65375DEF8E814D.edm" localSheetId="5" hidden="1">#REF!</definedName>
    <definedName name="_bdm.CCA9D32D04424A7FBA65375DEF8E814D.edm" localSheetId="18" hidden="1">#REF!</definedName>
    <definedName name="_bdm.CCA9D32D04424A7FBA65375DEF8E814D.edm" localSheetId="19" hidden="1">#REF!</definedName>
    <definedName name="_bdm.CCA9D32D04424A7FBA65375DEF8E814D.edm" localSheetId="17" hidden="1">#REF!</definedName>
    <definedName name="_bdm.CCA9D32D04424A7FBA65375DEF8E814D.edm" localSheetId="1" hidden="1">#REF!</definedName>
    <definedName name="_bdm.CCA9D32D04424A7FBA65375DEF8E814D.edm" localSheetId="4" hidden="1">#REF!</definedName>
    <definedName name="_bdm.CCC0A907D94346C78A56EE8E1A7F35A7.edm" localSheetId="5" hidden="1">#REF!</definedName>
    <definedName name="_bdm.CCC0A907D94346C78A56EE8E1A7F35A7.edm" localSheetId="18" hidden="1">#REF!</definedName>
    <definedName name="_bdm.CCC0A907D94346C78A56EE8E1A7F35A7.edm" localSheetId="19" hidden="1">#REF!</definedName>
    <definedName name="_bdm.CCC0A907D94346C78A56EE8E1A7F35A7.edm" localSheetId="17" hidden="1">#REF!</definedName>
    <definedName name="_bdm.CCC0A907D94346C78A56EE8E1A7F35A7.edm" localSheetId="1" hidden="1">#REF!</definedName>
    <definedName name="_bdm.CCC0A907D94346C78A56EE8E1A7F35A7.edm" localSheetId="4" hidden="1">#REF!</definedName>
    <definedName name="_bdm.CCCF6A0F20144978A817DF35A000A745.edm" localSheetId="5" hidden="1">#REF!</definedName>
    <definedName name="_bdm.CCCF6A0F20144978A817DF35A000A745.edm" localSheetId="18" hidden="1">#REF!</definedName>
    <definedName name="_bdm.CCCF6A0F20144978A817DF35A000A745.edm" localSheetId="19" hidden="1">#REF!</definedName>
    <definedName name="_bdm.CCCF6A0F20144978A817DF35A000A745.edm" localSheetId="17" hidden="1">#REF!</definedName>
    <definedName name="_bdm.CCCF6A0F20144978A817DF35A000A745.edm" localSheetId="1" hidden="1">#REF!</definedName>
    <definedName name="_bdm.CCCF6A0F20144978A817DF35A000A745.edm" localSheetId="4" hidden="1">#REF!</definedName>
    <definedName name="_bdm.CCE3653E6D8B4CF494BC2CD2E4F35310.edm" localSheetId="5" hidden="1">#REF!</definedName>
    <definedName name="_bdm.CCE3653E6D8B4CF494BC2CD2E4F35310.edm" localSheetId="18" hidden="1">#REF!</definedName>
    <definedName name="_bdm.CCE3653E6D8B4CF494BC2CD2E4F35310.edm" localSheetId="19" hidden="1">#REF!</definedName>
    <definedName name="_bdm.CCE3653E6D8B4CF494BC2CD2E4F35310.edm" localSheetId="17" hidden="1">#REF!</definedName>
    <definedName name="_bdm.CCE3653E6D8B4CF494BC2CD2E4F35310.edm" localSheetId="1" hidden="1">#REF!</definedName>
    <definedName name="_bdm.CCE3653E6D8B4CF494BC2CD2E4F35310.edm" localSheetId="4" hidden="1">#REF!</definedName>
    <definedName name="_bdm.CCF16E7647E64E48BF298EA7E5644971.edm" localSheetId="5" hidden="1">#REF!</definedName>
    <definedName name="_bdm.CCF16E7647E64E48BF298EA7E5644971.edm" localSheetId="18" hidden="1">#REF!</definedName>
    <definedName name="_bdm.CCF16E7647E64E48BF298EA7E5644971.edm" localSheetId="19" hidden="1">#REF!</definedName>
    <definedName name="_bdm.CCF16E7647E64E48BF298EA7E5644971.edm" localSheetId="17" hidden="1">#REF!</definedName>
    <definedName name="_bdm.CCF16E7647E64E48BF298EA7E5644971.edm" localSheetId="1" hidden="1">#REF!</definedName>
    <definedName name="_bdm.CCF16E7647E64E48BF298EA7E5644971.edm" localSheetId="4" hidden="1">#REF!</definedName>
    <definedName name="_bdm.CD09B5DBF3A643DE933C54989D20DFA5.edm" localSheetId="5" hidden="1">#REF!</definedName>
    <definedName name="_bdm.CD09B5DBF3A643DE933C54989D20DFA5.edm" localSheetId="18" hidden="1">#REF!</definedName>
    <definedName name="_bdm.CD09B5DBF3A643DE933C54989D20DFA5.edm" localSheetId="19" hidden="1">#REF!</definedName>
    <definedName name="_bdm.CD09B5DBF3A643DE933C54989D20DFA5.edm" localSheetId="17" hidden="1">#REF!</definedName>
    <definedName name="_bdm.CD09B5DBF3A643DE933C54989D20DFA5.edm" localSheetId="1" hidden="1">#REF!</definedName>
    <definedName name="_bdm.CD09B5DBF3A643DE933C54989D20DFA5.edm" localSheetId="4" hidden="1">#REF!</definedName>
    <definedName name="_bdm.CD2B903D7FEF4E81A3FC65CE6BB1D88D.edm" localSheetId="5" hidden="1">#REF!</definedName>
    <definedName name="_bdm.CD2B903D7FEF4E81A3FC65CE6BB1D88D.edm" localSheetId="18" hidden="1">#REF!</definedName>
    <definedName name="_bdm.CD2B903D7FEF4E81A3FC65CE6BB1D88D.edm" localSheetId="19" hidden="1">#REF!</definedName>
    <definedName name="_bdm.CD2B903D7FEF4E81A3FC65CE6BB1D88D.edm" localSheetId="17" hidden="1">#REF!</definedName>
    <definedName name="_bdm.CD2B903D7FEF4E81A3FC65CE6BB1D88D.edm" localSheetId="1" hidden="1">#REF!</definedName>
    <definedName name="_bdm.CD2B903D7FEF4E81A3FC65CE6BB1D88D.edm" localSheetId="4" hidden="1">#REF!</definedName>
    <definedName name="_bdm.CD3BEE11BA75455FBB67CDFA54E7B8C0.edm" localSheetId="5" hidden="1">#REF!</definedName>
    <definedName name="_bdm.CD3BEE11BA75455FBB67CDFA54E7B8C0.edm" localSheetId="18" hidden="1">#REF!</definedName>
    <definedName name="_bdm.CD3BEE11BA75455FBB67CDFA54E7B8C0.edm" localSheetId="19" hidden="1">#REF!</definedName>
    <definedName name="_bdm.CD3BEE11BA75455FBB67CDFA54E7B8C0.edm" localSheetId="17" hidden="1">#REF!</definedName>
    <definedName name="_bdm.CD3BEE11BA75455FBB67CDFA54E7B8C0.edm" localSheetId="1" hidden="1">#REF!</definedName>
    <definedName name="_bdm.CD3BEE11BA75455FBB67CDFA54E7B8C0.edm" localSheetId="4" hidden="1">#REF!</definedName>
    <definedName name="_bdm.CD5D06D6E9974CF686AC38EDFEE67327.edm" localSheetId="5" hidden="1">#REF!</definedName>
    <definedName name="_bdm.CD5D06D6E9974CF686AC38EDFEE67327.edm" localSheetId="18" hidden="1">#REF!</definedName>
    <definedName name="_bdm.CD5D06D6E9974CF686AC38EDFEE67327.edm" localSheetId="19" hidden="1">#REF!</definedName>
    <definedName name="_bdm.CD5D06D6E9974CF686AC38EDFEE67327.edm" localSheetId="17" hidden="1">#REF!</definedName>
    <definedName name="_bdm.CD5D06D6E9974CF686AC38EDFEE67327.edm" localSheetId="1" hidden="1">#REF!</definedName>
    <definedName name="_bdm.CD5D06D6E9974CF686AC38EDFEE67327.edm" localSheetId="4" hidden="1">#REF!</definedName>
    <definedName name="_bdm.CE9C11951E8444008F394E7B86F0547F.edm" localSheetId="5" hidden="1">#REF!</definedName>
    <definedName name="_bdm.CE9C11951E8444008F394E7B86F0547F.edm" localSheetId="18" hidden="1">#REF!</definedName>
    <definedName name="_bdm.CE9C11951E8444008F394E7B86F0547F.edm" localSheetId="19" hidden="1">#REF!</definedName>
    <definedName name="_bdm.CE9C11951E8444008F394E7B86F0547F.edm" localSheetId="17" hidden="1">#REF!</definedName>
    <definedName name="_bdm.CE9C11951E8444008F394E7B86F0547F.edm" localSheetId="1" hidden="1">#REF!</definedName>
    <definedName name="_bdm.CE9C11951E8444008F394E7B86F0547F.edm" localSheetId="4" hidden="1">#REF!</definedName>
    <definedName name="_bdm.CF4E933176E441ACB504C6F903AA8303.edm" localSheetId="5" hidden="1">#REF!</definedName>
    <definedName name="_bdm.CF4E933176E441ACB504C6F903AA8303.edm" localSheetId="18" hidden="1">#REF!</definedName>
    <definedName name="_bdm.CF4E933176E441ACB504C6F903AA8303.edm" localSheetId="19" hidden="1">#REF!</definedName>
    <definedName name="_bdm.CF4E933176E441ACB504C6F903AA8303.edm" localSheetId="17" hidden="1">#REF!</definedName>
    <definedName name="_bdm.CF4E933176E441ACB504C6F903AA8303.edm" localSheetId="1" hidden="1">#REF!</definedName>
    <definedName name="_bdm.CF4E933176E441ACB504C6F903AA8303.edm" localSheetId="4" hidden="1">#REF!</definedName>
    <definedName name="_bdm.CF632E0FDB654785AC4147D885F20CF9.edm" localSheetId="5" hidden="1">#REF!</definedName>
    <definedName name="_bdm.CF632E0FDB654785AC4147D885F20CF9.edm" localSheetId="18" hidden="1">#REF!</definedName>
    <definedName name="_bdm.CF632E0FDB654785AC4147D885F20CF9.edm" localSheetId="19" hidden="1">#REF!</definedName>
    <definedName name="_bdm.CF632E0FDB654785AC4147D885F20CF9.edm" localSheetId="17" hidden="1">#REF!</definedName>
    <definedName name="_bdm.CF632E0FDB654785AC4147D885F20CF9.edm" localSheetId="1" hidden="1">#REF!</definedName>
    <definedName name="_bdm.CF632E0FDB654785AC4147D885F20CF9.edm" localSheetId="4" hidden="1">#REF!</definedName>
    <definedName name="_bdm.CF923DE70FB3452F858A57CB8434DC45.edm" localSheetId="5" hidden="1">#REF!</definedName>
    <definedName name="_bdm.CF923DE70FB3452F858A57CB8434DC45.edm" localSheetId="18" hidden="1">#REF!</definedName>
    <definedName name="_bdm.CF923DE70FB3452F858A57CB8434DC45.edm" localSheetId="19" hidden="1">#REF!</definedName>
    <definedName name="_bdm.CF923DE70FB3452F858A57CB8434DC45.edm" localSheetId="17" hidden="1">#REF!</definedName>
    <definedName name="_bdm.CF923DE70FB3452F858A57CB8434DC45.edm" localSheetId="1" hidden="1">#REF!</definedName>
    <definedName name="_bdm.CF923DE70FB3452F858A57CB8434DC45.edm" localSheetId="4" hidden="1">#REF!</definedName>
    <definedName name="_bdm.D05EA1A3BB644FCF9A23485B277B6411.edm" localSheetId="5" hidden="1">#REF!</definedName>
    <definedName name="_bdm.D05EA1A3BB644FCF9A23485B277B6411.edm" localSheetId="18" hidden="1">#REF!</definedName>
    <definedName name="_bdm.D05EA1A3BB644FCF9A23485B277B6411.edm" localSheetId="19" hidden="1">#REF!</definedName>
    <definedName name="_bdm.D05EA1A3BB644FCF9A23485B277B6411.edm" localSheetId="17" hidden="1">#REF!</definedName>
    <definedName name="_bdm.D05EA1A3BB644FCF9A23485B277B6411.edm" localSheetId="1" hidden="1">#REF!</definedName>
    <definedName name="_bdm.D05EA1A3BB644FCF9A23485B277B6411.edm" localSheetId="4" hidden="1">#REF!</definedName>
    <definedName name="_bdm.D0BE999A28444A1E94199E5679E9CBC4.edm" localSheetId="5" hidden="1">#REF!</definedName>
    <definedName name="_bdm.D0BE999A28444A1E94199E5679E9CBC4.edm" localSheetId="18" hidden="1">#REF!</definedName>
    <definedName name="_bdm.D0BE999A28444A1E94199E5679E9CBC4.edm" localSheetId="19" hidden="1">#REF!</definedName>
    <definedName name="_bdm.D0BE999A28444A1E94199E5679E9CBC4.edm" localSheetId="17" hidden="1">#REF!</definedName>
    <definedName name="_bdm.D0BE999A28444A1E94199E5679E9CBC4.edm" localSheetId="1" hidden="1">#REF!</definedName>
    <definedName name="_bdm.D0BE999A28444A1E94199E5679E9CBC4.edm" localSheetId="4" hidden="1">#REF!</definedName>
    <definedName name="_bdm.D0E4350DC4C3483AA98333EB6E38D659.edm" localSheetId="5" hidden="1">#REF!</definedName>
    <definedName name="_bdm.D0E4350DC4C3483AA98333EB6E38D659.edm" localSheetId="18" hidden="1">#REF!</definedName>
    <definedName name="_bdm.D0E4350DC4C3483AA98333EB6E38D659.edm" localSheetId="19" hidden="1">#REF!</definedName>
    <definedName name="_bdm.D0E4350DC4C3483AA98333EB6E38D659.edm" localSheetId="17" hidden="1">#REF!</definedName>
    <definedName name="_bdm.D0E4350DC4C3483AA98333EB6E38D659.edm" localSheetId="1" hidden="1">#REF!</definedName>
    <definedName name="_bdm.D0E4350DC4C3483AA98333EB6E38D659.edm" localSheetId="4" hidden="1">#REF!</definedName>
    <definedName name="_bdm.D14286C7E0D1479D9F10754390506974.edm" localSheetId="5" hidden="1">#REF!</definedName>
    <definedName name="_bdm.D14286C7E0D1479D9F10754390506974.edm" localSheetId="18" hidden="1">#REF!</definedName>
    <definedName name="_bdm.D14286C7E0D1479D9F10754390506974.edm" localSheetId="19" hidden="1">#REF!</definedName>
    <definedName name="_bdm.D14286C7E0D1479D9F10754390506974.edm" localSheetId="17" hidden="1">#REF!</definedName>
    <definedName name="_bdm.D14286C7E0D1479D9F10754390506974.edm" localSheetId="1" hidden="1">#REF!</definedName>
    <definedName name="_bdm.D14286C7E0D1479D9F10754390506974.edm" localSheetId="4" hidden="1">#REF!</definedName>
    <definedName name="_bdm.D185C6EC3F714167A03C4EDBF017690F.edm" localSheetId="5" hidden="1">#REF!</definedName>
    <definedName name="_bdm.D185C6EC3F714167A03C4EDBF017690F.edm" localSheetId="18" hidden="1">#REF!</definedName>
    <definedName name="_bdm.D185C6EC3F714167A03C4EDBF017690F.edm" localSheetId="19" hidden="1">#REF!</definedName>
    <definedName name="_bdm.D185C6EC3F714167A03C4EDBF017690F.edm" localSheetId="17" hidden="1">#REF!</definedName>
    <definedName name="_bdm.D185C6EC3F714167A03C4EDBF017690F.edm" localSheetId="1" hidden="1">#REF!</definedName>
    <definedName name="_bdm.D185C6EC3F714167A03C4EDBF017690F.edm" localSheetId="4" hidden="1">#REF!</definedName>
    <definedName name="_bdm.D1EFA38DA4974DD1960448804BDE6E93.edm" localSheetId="5" hidden="1">#REF!</definedName>
    <definedName name="_bdm.D1EFA38DA4974DD1960448804BDE6E93.edm" localSheetId="18" hidden="1">#REF!</definedName>
    <definedName name="_bdm.D1EFA38DA4974DD1960448804BDE6E93.edm" localSheetId="19" hidden="1">#REF!</definedName>
    <definedName name="_bdm.D1EFA38DA4974DD1960448804BDE6E93.edm" localSheetId="17" hidden="1">#REF!</definedName>
    <definedName name="_bdm.D1EFA38DA4974DD1960448804BDE6E93.edm" localSheetId="1" hidden="1">#REF!</definedName>
    <definedName name="_bdm.D1EFA38DA4974DD1960448804BDE6E93.edm" localSheetId="4" hidden="1">#REF!</definedName>
    <definedName name="_bdm.D2164745E04E41AF83E43C4E07AB4A9F.edm" localSheetId="5" hidden="1">#REF!</definedName>
    <definedName name="_bdm.D2164745E04E41AF83E43C4E07AB4A9F.edm" localSheetId="18" hidden="1">#REF!</definedName>
    <definedName name="_bdm.D2164745E04E41AF83E43C4E07AB4A9F.edm" localSheetId="19" hidden="1">#REF!</definedName>
    <definedName name="_bdm.D2164745E04E41AF83E43C4E07AB4A9F.edm" localSheetId="17" hidden="1">#REF!</definedName>
    <definedName name="_bdm.D2164745E04E41AF83E43C4E07AB4A9F.edm" localSheetId="1" hidden="1">#REF!</definedName>
    <definedName name="_bdm.D2164745E04E41AF83E43C4E07AB4A9F.edm" localSheetId="4" hidden="1">#REF!</definedName>
    <definedName name="_bdm.D245C996666F41B5990694AD9B4E7886.edm" localSheetId="5" hidden="1">#REF!</definedName>
    <definedName name="_bdm.D245C996666F41B5990694AD9B4E7886.edm" localSheetId="18" hidden="1">#REF!</definedName>
    <definedName name="_bdm.D245C996666F41B5990694AD9B4E7886.edm" localSheetId="19" hidden="1">#REF!</definedName>
    <definedName name="_bdm.D245C996666F41B5990694AD9B4E7886.edm" localSheetId="17" hidden="1">#REF!</definedName>
    <definedName name="_bdm.D245C996666F41B5990694AD9B4E7886.edm" localSheetId="1" hidden="1">#REF!</definedName>
    <definedName name="_bdm.D245C996666F41B5990694AD9B4E7886.edm" localSheetId="4" hidden="1">#REF!</definedName>
    <definedName name="_bdm.D2E0FE1BE9D84DF1931F90825F5DA971.edm" localSheetId="5" hidden="1">#REF!</definedName>
    <definedName name="_bdm.D2E0FE1BE9D84DF1931F90825F5DA971.edm" localSheetId="18" hidden="1">#REF!</definedName>
    <definedName name="_bdm.D2E0FE1BE9D84DF1931F90825F5DA971.edm" localSheetId="19" hidden="1">#REF!</definedName>
    <definedName name="_bdm.D2E0FE1BE9D84DF1931F90825F5DA971.edm" localSheetId="17" hidden="1">#REF!</definedName>
    <definedName name="_bdm.D2E0FE1BE9D84DF1931F90825F5DA971.edm" localSheetId="1" hidden="1">#REF!</definedName>
    <definedName name="_bdm.D2E0FE1BE9D84DF1931F90825F5DA971.edm" localSheetId="4" hidden="1">#REF!</definedName>
    <definedName name="_bdm.D2E44CEF5428486686E42E34705E400D.edm" localSheetId="5" hidden="1">#REF!</definedName>
    <definedName name="_bdm.D2E44CEF5428486686E42E34705E400D.edm" localSheetId="18" hidden="1">#REF!</definedName>
    <definedName name="_bdm.D2E44CEF5428486686E42E34705E400D.edm" localSheetId="19" hidden="1">#REF!</definedName>
    <definedName name="_bdm.D2E44CEF5428486686E42E34705E400D.edm" localSheetId="17" hidden="1">#REF!</definedName>
    <definedName name="_bdm.D2E44CEF5428486686E42E34705E400D.edm" localSheetId="1" hidden="1">#REF!</definedName>
    <definedName name="_bdm.D2E44CEF5428486686E42E34705E400D.edm" localSheetId="4" hidden="1">#REF!</definedName>
    <definedName name="_bdm.D2F048FAD5AC494EBD94204B17F3B6A7.edm" localSheetId="5" hidden="1">#REF!</definedName>
    <definedName name="_bdm.D2F048FAD5AC494EBD94204B17F3B6A7.edm" localSheetId="18" hidden="1">#REF!</definedName>
    <definedName name="_bdm.D2F048FAD5AC494EBD94204B17F3B6A7.edm" localSheetId="19" hidden="1">#REF!</definedName>
    <definedName name="_bdm.D2F048FAD5AC494EBD94204B17F3B6A7.edm" localSheetId="17" hidden="1">#REF!</definedName>
    <definedName name="_bdm.D2F048FAD5AC494EBD94204B17F3B6A7.edm" localSheetId="1" hidden="1">#REF!</definedName>
    <definedName name="_bdm.D2F048FAD5AC494EBD94204B17F3B6A7.edm" localSheetId="4" hidden="1">#REF!</definedName>
    <definedName name="_bdm.D32FD3A00D7E47C09FAAF543184EABCA.edm" localSheetId="5" hidden="1">#REF!</definedName>
    <definedName name="_bdm.D32FD3A00D7E47C09FAAF543184EABCA.edm" localSheetId="18" hidden="1">#REF!</definedName>
    <definedName name="_bdm.D32FD3A00D7E47C09FAAF543184EABCA.edm" localSheetId="19" hidden="1">#REF!</definedName>
    <definedName name="_bdm.D32FD3A00D7E47C09FAAF543184EABCA.edm" localSheetId="17" hidden="1">#REF!</definedName>
    <definedName name="_bdm.D32FD3A00D7E47C09FAAF543184EABCA.edm" localSheetId="1" hidden="1">#REF!</definedName>
    <definedName name="_bdm.D32FD3A00D7E47C09FAAF543184EABCA.edm" localSheetId="4" hidden="1">#REF!</definedName>
    <definedName name="_bdm.D34B037076E44552A194E0474D596EDB.edm" localSheetId="5" hidden="1">#REF!</definedName>
    <definedName name="_bdm.D34B037076E44552A194E0474D596EDB.edm" localSheetId="18" hidden="1">#REF!</definedName>
    <definedName name="_bdm.D34B037076E44552A194E0474D596EDB.edm" localSheetId="19" hidden="1">#REF!</definedName>
    <definedName name="_bdm.D34B037076E44552A194E0474D596EDB.edm" localSheetId="17" hidden="1">#REF!</definedName>
    <definedName name="_bdm.D34B037076E44552A194E0474D596EDB.edm" localSheetId="1" hidden="1">#REF!</definedName>
    <definedName name="_bdm.D34B037076E44552A194E0474D596EDB.edm" localSheetId="4" hidden="1">#REF!</definedName>
    <definedName name="_bdm.D3B2353B780F43BE8D9B114F8C311AA2.edm" localSheetId="5" hidden="1">#REF!</definedName>
    <definedName name="_bdm.D3B2353B780F43BE8D9B114F8C311AA2.edm" localSheetId="18" hidden="1">#REF!</definedName>
    <definedName name="_bdm.D3B2353B780F43BE8D9B114F8C311AA2.edm" localSheetId="19" hidden="1">#REF!</definedName>
    <definedName name="_bdm.D3B2353B780F43BE8D9B114F8C311AA2.edm" localSheetId="17" hidden="1">#REF!</definedName>
    <definedName name="_bdm.D3B2353B780F43BE8D9B114F8C311AA2.edm" localSheetId="1" hidden="1">#REF!</definedName>
    <definedName name="_bdm.D3B2353B780F43BE8D9B114F8C311AA2.edm" localSheetId="4" hidden="1">#REF!</definedName>
    <definedName name="_bdm.D3B76A09ACB548CBA9E1C3249589FBBF.edm" localSheetId="5" hidden="1">#REF!</definedName>
    <definedName name="_bdm.D3B76A09ACB548CBA9E1C3249589FBBF.edm" localSheetId="18" hidden="1">#REF!</definedName>
    <definedName name="_bdm.D3B76A09ACB548CBA9E1C3249589FBBF.edm" localSheetId="19" hidden="1">#REF!</definedName>
    <definedName name="_bdm.D3B76A09ACB548CBA9E1C3249589FBBF.edm" localSheetId="17" hidden="1">#REF!</definedName>
    <definedName name="_bdm.D3B76A09ACB548CBA9E1C3249589FBBF.edm" localSheetId="1" hidden="1">#REF!</definedName>
    <definedName name="_bdm.D3B76A09ACB548CBA9E1C3249589FBBF.edm" localSheetId="4" hidden="1">#REF!</definedName>
    <definedName name="_bdm.D49E6669A40A47FBA5EE821AE60C0BAC.edm" localSheetId="5" hidden="1">#REF!</definedName>
    <definedName name="_bdm.D49E6669A40A47FBA5EE821AE60C0BAC.edm" localSheetId="18" hidden="1">#REF!</definedName>
    <definedName name="_bdm.D49E6669A40A47FBA5EE821AE60C0BAC.edm" localSheetId="19" hidden="1">#REF!</definedName>
    <definedName name="_bdm.D49E6669A40A47FBA5EE821AE60C0BAC.edm" localSheetId="17" hidden="1">#REF!</definedName>
    <definedName name="_bdm.D49E6669A40A47FBA5EE821AE60C0BAC.edm" localSheetId="1" hidden="1">#REF!</definedName>
    <definedName name="_bdm.D49E6669A40A47FBA5EE821AE60C0BAC.edm" localSheetId="4" hidden="1">#REF!</definedName>
    <definedName name="_bdm.D4E3C4D605064C9A8E6DA6344BE20628.edm" localSheetId="5" hidden="1">#REF!</definedName>
    <definedName name="_bdm.D4E3C4D605064C9A8E6DA6344BE20628.edm" localSheetId="18" hidden="1">#REF!</definedName>
    <definedName name="_bdm.D4E3C4D605064C9A8E6DA6344BE20628.edm" localSheetId="19" hidden="1">#REF!</definedName>
    <definedName name="_bdm.D4E3C4D605064C9A8E6DA6344BE20628.edm" localSheetId="17" hidden="1">#REF!</definedName>
    <definedName name="_bdm.D4E3C4D605064C9A8E6DA6344BE20628.edm" localSheetId="1" hidden="1">#REF!</definedName>
    <definedName name="_bdm.D4E3C4D605064C9A8E6DA6344BE20628.edm" localSheetId="4" hidden="1">#REF!</definedName>
    <definedName name="_bdm.D50CF845E8804CCAA1B7C9C5F23C057C.edm" localSheetId="5" hidden="1">#REF!</definedName>
    <definedName name="_bdm.D50CF845E8804CCAA1B7C9C5F23C057C.edm" localSheetId="18" hidden="1">#REF!</definedName>
    <definedName name="_bdm.D50CF845E8804CCAA1B7C9C5F23C057C.edm" localSheetId="19" hidden="1">#REF!</definedName>
    <definedName name="_bdm.D50CF845E8804CCAA1B7C9C5F23C057C.edm" localSheetId="17" hidden="1">#REF!</definedName>
    <definedName name="_bdm.D50CF845E8804CCAA1B7C9C5F23C057C.edm" localSheetId="1" hidden="1">#REF!</definedName>
    <definedName name="_bdm.D50CF845E8804CCAA1B7C9C5F23C057C.edm" localSheetId="4" hidden="1">#REF!</definedName>
    <definedName name="_bdm.D5476423981C409BB33FEEFA5DFF596B.edm" localSheetId="5" hidden="1">#REF!</definedName>
    <definedName name="_bdm.D5476423981C409BB33FEEFA5DFF596B.edm" localSheetId="18" hidden="1">#REF!</definedName>
    <definedName name="_bdm.D5476423981C409BB33FEEFA5DFF596B.edm" localSheetId="19" hidden="1">#REF!</definedName>
    <definedName name="_bdm.D5476423981C409BB33FEEFA5DFF596B.edm" localSheetId="17" hidden="1">#REF!</definedName>
    <definedName name="_bdm.D5476423981C409BB33FEEFA5DFF596B.edm" localSheetId="1" hidden="1">#REF!</definedName>
    <definedName name="_bdm.D5476423981C409BB33FEEFA5DFF596B.edm" localSheetId="4" hidden="1">#REF!</definedName>
    <definedName name="_bdm.D5652B7E008B4D09B21D0F4A266EE837.edm" localSheetId="5" hidden="1">#REF!</definedName>
    <definedName name="_bdm.D5652B7E008B4D09B21D0F4A266EE837.edm" localSheetId="18" hidden="1">#REF!</definedName>
    <definedName name="_bdm.D5652B7E008B4D09B21D0F4A266EE837.edm" localSheetId="19" hidden="1">#REF!</definedName>
    <definedName name="_bdm.D5652B7E008B4D09B21D0F4A266EE837.edm" localSheetId="17" hidden="1">#REF!</definedName>
    <definedName name="_bdm.D5652B7E008B4D09B21D0F4A266EE837.edm" localSheetId="1" hidden="1">#REF!</definedName>
    <definedName name="_bdm.D5652B7E008B4D09B21D0F4A266EE837.edm" localSheetId="4" hidden="1">#REF!</definedName>
    <definedName name="_bdm.D5CAF2AD157E4BC6ABC19EF23EA391A7.edm" localSheetId="5" hidden="1">#REF!</definedName>
    <definedName name="_bdm.D5CAF2AD157E4BC6ABC19EF23EA391A7.edm" localSheetId="18" hidden="1">#REF!</definedName>
    <definedName name="_bdm.D5CAF2AD157E4BC6ABC19EF23EA391A7.edm" localSheetId="19" hidden="1">#REF!</definedName>
    <definedName name="_bdm.D5CAF2AD157E4BC6ABC19EF23EA391A7.edm" localSheetId="17" hidden="1">#REF!</definedName>
    <definedName name="_bdm.D5CAF2AD157E4BC6ABC19EF23EA391A7.edm" localSheetId="1" hidden="1">#REF!</definedName>
    <definedName name="_bdm.D5CAF2AD157E4BC6ABC19EF23EA391A7.edm" localSheetId="4" hidden="1">#REF!</definedName>
    <definedName name="_bdm.D65BDB0512D1466D9FA99D78184D605C.edm" localSheetId="5" hidden="1">#REF!</definedName>
    <definedName name="_bdm.D65BDB0512D1466D9FA99D78184D605C.edm" localSheetId="18" hidden="1">#REF!</definedName>
    <definedName name="_bdm.D65BDB0512D1466D9FA99D78184D605C.edm" localSheetId="19" hidden="1">#REF!</definedName>
    <definedName name="_bdm.D65BDB0512D1466D9FA99D78184D605C.edm" localSheetId="17" hidden="1">#REF!</definedName>
    <definedName name="_bdm.D65BDB0512D1466D9FA99D78184D605C.edm" localSheetId="1" hidden="1">#REF!</definedName>
    <definedName name="_bdm.D65BDB0512D1466D9FA99D78184D605C.edm" localSheetId="4" hidden="1">#REF!</definedName>
    <definedName name="_bdm.D67E58BEFC994301A646EE274D0413A7.edm" localSheetId="5" hidden="1">#REF!</definedName>
    <definedName name="_bdm.D67E58BEFC994301A646EE274D0413A7.edm" localSheetId="18" hidden="1">#REF!</definedName>
    <definedName name="_bdm.D67E58BEFC994301A646EE274D0413A7.edm" localSheetId="19" hidden="1">#REF!</definedName>
    <definedName name="_bdm.D67E58BEFC994301A646EE274D0413A7.edm" localSheetId="17" hidden="1">#REF!</definedName>
    <definedName name="_bdm.D67E58BEFC994301A646EE274D0413A7.edm" localSheetId="1" hidden="1">#REF!</definedName>
    <definedName name="_bdm.D67E58BEFC994301A646EE274D0413A7.edm" localSheetId="4" hidden="1">#REF!</definedName>
    <definedName name="_bdm.D68F1447366B46D496E709DCB5BB5C20.edm" localSheetId="5" hidden="1">#REF!</definedName>
    <definedName name="_bdm.D68F1447366B46D496E709DCB5BB5C20.edm" localSheetId="18" hidden="1">#REF!</definedName>
    <definedName name="_bdm.D68F1447366B46D496E709DCB5BB5C20.edm" localSheetId="19" hidden="1">#REF!</definedName>
    <definedName name="_bdm.D68F1447366B46D496E709DCB5BB5C20.edm" localSheetId="17" hidden="1">#REF!</definedName>
    <definedName name="_bdm.D68F1447366B46D496E709DCB5BB5C20.edm" localSheetId="1" hidden="1">#REF!</definedName>
    <definedName name="_bdm.D68F1447366B46D496E709DCB5BB5C20.edm" localSheetId="4" hidden="1">#REF!</definedName>
    <definedName name="_bdm.D6A785428DCD4E29847ACFFC6EE70E52.edm" localSheetId="5" hidden="1">#REF!</definedName>
    <definedName name="_bdm.D6A785428DCD4E29847ACFFC6EE70E52.edm" localSheetId="18" hidden="1">#REF!</definedName>
    <definedName name="_bdm.D6A785428DCD4E29847ACFFC6EE70E52.edm" localSheetId="19" hidden="1">#REF!</definedName>
    <definedName name="_bdm.D6A785428DCD4E29847ACFFC6EE70E52.edm" localSheetId="17" hidden="1">#REF!</definedName>
    <definedName name="_bdm.D6A785428DCD4E29847ACFFC6EE70E52.edm" localSheetId="1" hidden="1">#REF!</definedName>
    <definedName name="_bdm.D6A785428DCD4E29847ACFFC6EE70E52.edm" localSheetId="4" hidden="1">#REF!</definedName>
    <definedName name="_bdm.D6DD3D15ED4E420DB116D873E923E944.edm" localSheetId="5" hidden="1">#REF!</definedName>
    <definedName name="_bdm.D6DD3D15ED4E420DB116D873E923E944.edm" localSheetId="18" hidden="1">#REF!</definedName>
    <definedName name="_bdm.D6DD3D15ED4E420DB116D873E923E944.edm" localSheetId="19" hidden="1">#REF!</definedName>
    <definedName name="_bdm.D6DD3D15ED4E420DB116D873E923E944.edm" localSheetId="17" hidden="1">#REF!</definedName>
    <definedName name="_bdm.D6DD3D15ED4E420DB116D873E923E944.edm" localSheetId="1" hidden="1">#REF!</definedName>
    <definedName name="_bdm.D6DD3D15ED4E420DB116D873E923E944.edm" localSheetId="4" hidden="1">#REF!</definedName>
    <definedName name="_bdm.D704B0B749414F9BBF5A5A3BA4DDC532.edm" localSheetId="5" hidden="1">#REF!</definedName>
    <definedName name="_bdm.D704B0B749414F9BBF5A5A3BA4DDC532.edm" localSheetId="18" hidden="1">#REF!</definedName>
    <definedName name="_bdm.D704B0B749414F9BBF5A5A3BA4DDC532.edm" localSheetId="19" hidden="1">#REF!</definedName>
    <definedName name="_bdm.D704B0B749414F9BBF5A5A3BA4DDC532.edm" localSheetId="17" hidden="1">#REF!</definedName>
    <definedName name="_bdm.D704B0B749414F9BBF5A5A3BA4DDC532.edm" localSheetId="1" hidden="1">#REF!</definedName>
    <definedName name="_bdm.D704B0B749414F9BBF5A5A3BA4DDC532.edm" localSheetId="4" hidden="1">#REF!</definedName>
    <definedName name="_bdm.D7390E17207D4C3D9251D8AB6EA40E5D.edm" localSheetId="5" hidden="1">#REF!</definedName>
    <definedName name="_bdm.D7390E17207D4C3D9251D8AB6EA40E5D.edm" localSheetId="18" hidden="1">#REF!</definedName>
    <definedName name="_bdm.D7390E17207D4C3D9251D8AB6EA40E5D.edm" localSheetId="19" hidden="1">#REF!</definedName>
    <definedName name="_bdm.D7390E17207D4C3D9251D8AB6EA40E5D.edm" localSheetId="17" hidden="1">#REF!</definedName>
    <definedName name="_bdm.D7390E17207D4C3D9251D8AB6EA40E5D.edm" localSheetId="1" hidden="1">#REF!</definedName>
    <definedName name="_bdm.D7390E17207D4C3D9251D8AB6EA40E5D.edm" localSheetId="4" hidden="1">#REF!</definedName>
    <definedName name="_bdm.D86CC7EE77B741DC90FB3BFB4D0B0B4A.edm" localSheetId="5" hidden="1">#REF!</definedName>
    <definedName name="_bdm.D86CC7EE77B741DC90FB3BFB4D0B0B4A.edm" localSheetId="18" hidden="1">#REF!</definedName>
    <definedName name="_bdm.D86CC7EE77B741DC90FB3BFB4D0B0B4A.edm" localSheetId="19" hidden="1">#REF!</definedName>
    <definedName name="_bdm.D86CC7EE77B741DC90FB3BFB4D0B0B4A.edm" localSheetId="17" hidden="1">#REF!</definedName>
    <definedName name="_bdm.D86CC7EE77B741DC90FB3BFB4D0B0B4A.edm" localSheetId="1" hidden="1">#REF!</definedName>
    <definedName name="_bdm.D86CC7EE77B741DC90FB3BFB4D0B0B4A.edm" localSheetId="4" hidden="1">#REF!</definedName>
    <definedName name="_bdm.D8CAC758D2364FAC8525379669A294C6.edm" localSheetId="5" hidden="1">#REF!</definedName>
    <definedName name="_bdm.D8CAC758D2364FAC8525379669A294C6.edm" localSheetId="18" hidden="1">#REF!</definedName>
    <definedName name="_bdm.D8CAC758D2364FAC8525379669A294C6.edm" localSheetId="19" hidden="1">#REF!</definedName>
    <definedName name="_bdm.D8CAC758D2364FAC8525379669A294C6.edm" localSheetId="17" hidden="1">#REF!</definedName>
    <definedName name="_bdm.D8CAC758D2364FAC8525379669A294C6.edm" localSheetId="1" hidden="1">#REF!</definedName>
    <definedName name="_bdm.D8CAC758D2364FAC8525379669A294C6.edm" localSheetId="4" hidden="1">#REF!</definedName>
    <definedName name="_bdm.D9D152EA886F464C94DF2529D776649E.edm" localSheetId="5" hidden="1">#REF!</definedName>
    <definedName name="_bdm.D9D152EA886F464C94DF2529D776649E.edm" localSheetId="18" hidden="1">#REF!</definedName>
    <definedName name="_bdm.D9D152EA886F464C94DF2529D776649E.edm" localSheetId="19" hidden="1">#REF!</definedName>
    <definedName name="_bdm.D9D152EA886F464C94DF2529D776649E.edm" localSheetId="17" hidden="1">#REF!</definedName>
    <definedName name="_bdm.D9D152EA886F464C94DF2529D776649E.edm" localSheetId="1" hidden="1">#REF!</definedName>
    <definedName name="_bdm.D9D152EA886F464C94DF2529D776649E.edm" localSheetId="4" hidden="1">#REF!</definedName>
    <definedName name="_bdm.DA22EF620E5E46BB8F9C9F10B778ACA1.edm" localSheetId="5" hidden="1">#REF!</definedName>
    <definedName name="_bdm.DA22EF620E5E46BB8F9C9F10B778ACA1.edm" localSheetId="18" hidden="1">#REF!</definedName>
    <definedName name="_bdm.DA22EF620E5E46BB8F9C9F10B778ACA1.edm" localSheetId="19" hidden="1">#REF!</definedName>
    <definedName name="_bdm.DA22EF620E5E46BB8F9C9F10B778ACA1.edm" localSheetId="17" hidden="1">#REF!</definedName>
    <definedName name="_bdm.DA22EF620E5E46BB8F9C9F10B778ACA1.edm" localSheetId="1" hidden="1">#REF!</definedName>
    <definedName name="_bdm.DA22EF620E5E46BB8F9C9F10B778ACA1.edm" localSheetId="4" hidden="1">#REF!</definedName>
    <definedName name="_bdm.DA9EBF77889B4EDAA9173CD581F6CD4B.edm" localSheetId="5" hidden="1">#REF!</definedName>
    <definedName name="_bdm.DA9EBF77889B4EDAA9173CD581F6CD4B.edm" localSheetId="18" hidden="1">#REF!</definedName>
    <definedName name="_bdm.DA9EBF77889B4EDAA9173CD581F6CD4B.edm" localSheetId="19" hidden="1">#REF!</definedName>
    <definedName name="_bdm.DA9EBF77889B4EDAA9173CD581F6CD4B.edm" localSheetId="17" hidden="1">#REF!</definedName>
    <definedName name="_bdm.DA9EBF77889B4EDAA9173CD581F6CD4B.edm" localSheetId="1" hidden="1">#REF!</definedName>
    <definedName name="_bdm.DA9EBF77889B4EDAA9173CD581F6CD4B.edm" localSheetId="4" hidden="1">#REF!</definedName>
    <definedName name="_bdm.DB55A338796E46F49A67A27333729236.edm" localSheetId="5" hidden="1">#REF!</definedName>
    <definedName name="_bdm.DB55A338796E46F49A67A27333729236.edm" localSheetId="18" hidden="1">#REF!</definedName>
    <definedName name="_bdm.DB55A338796E46F49A67A27333729236.edm" localSheetId="19" hidden="1">#REF!</definedName>
    <definedName name="_bdm.DB55A338796E46F49A67A27333729236.edm" localSheetId="17" hidden="1">#REF!</definedName>
    <definedName name="_bdm.DB55A338796E46F49A67A27333729236.edm" localSheetId="1" hidden="1">#REF!</definedName>
    <definedName name="_bdm.DB55A338796E46F49A67A27333729236.edm" localSheetId="4" hidden="1">#REF!</definedName>
    <definedName name="_bdm.DB6BC77C6518424391B575166ECC663F.edm" localSheetId="5" hidden="1">#REF!</definedName>
    <definedName name="_bdm.DB6BC77C6518424391B575166ECC663F.edm" localSheetId="18" hidden="1">#REF!</definedName>
    <definedName name="_bdm.DB6BC77C6518424391B575166ECC663F.edm" localSheetId="19" hidden="1">#REF!</definedName>
    <definedName name="_bdm.DB6BC77C6518424391B575166ECC663F.edm" localSheetId="17" hidden="1">#REF!</definedName>
    <definedName name="_bdm.DB6BC77C6518424391B575166ECC663F.edm" localSheetId="1" hidden="1">#REF!</definedName>
    <definedName name="_bdm.DB6BC77C6518424391B575166ECC663F.edm" localSheetId="4" hidden="1">#REF!</definedName>
    <definedName name="_bdm.DB8826A9A2FC44BBA21C23832E3BFD24.edm" localSheetId="5" hidden="1">#REF!</definedName>
    <definedName name="_bdm.DB8826A9A2FC44BBA21C23832E3BFD24.edm" localSheetId="18" hidden="1">#REF!</definedName>
    <definedName name="_bdm.DB8826A9A2FC44BBA21C23832E3BFD24.edm" localSheetId="19" hidden="1">#REF!</definedName>
    <definedName name="_bdm.DB8826A9A2FC44BBA21C23832E3BFD24.edm" localSheetId="17" hidden="1">#REF!</definedName>
    <definedName name="_bdm.DB8826A9A2FC44BBA21C23832E3BFD24.edm" localSheetId="1" hidden="1">#REF!</definedName>
    <definedName name="_bdm.DB8826A9A2FC44BBA21C23832E3BFD24.edm" localSheetId="4" hidden="1">#REF!</definedName>
    <definedName name="_bdm.DBAC007660B7419AA4015B995FF8E63F.edm" localSheetId="5" hidden="1">#REF!</definedName>
    <definedName name="_bdm.DBAC007660B7419AA4015B995FF8E63F.edm" localSheetId="18" hidden="1">#REF!</definedName>
    <definedName name="_bdm.DBAC007660B7419AA4015B995FF8E63F.edm" localSheetId="19" hidden="1">#REF!</definedName>
    <definedName name="_bdm.DBAC007660B7419AA4015B995FF8E63F.edm" localSheetId="17" hidden="1">#REF!</definedName>
    <definedName name="_bdm.DBAC007660B7419AA4015B995FF8E63F.edm" localSheetId="1" hidden="1">#REF!</definedName>
    <definedName name="_bdm.DBAC007660B7419AA4015B995FF8E63F.edm" localSheetId="4" hidden="1">#REF!</definedName>
    <definedName name="_bdm.DBBCA8D864454EF28B0D5E564DFA0FB9.edm" localSheetId="5" hidden="1">#REF!</definedName>
    <definedName name="_bdm.DBBCA8D864454EF28B0D5E564DFA0FB9.edm" localSheetId="18" hidden="1">#REF!</definedName>
    <definedName name="_bdm.DBBCA8D864454EF28B0D5E564DFA0FB9.edm" localSheetId="19" hidden="1">#REF!</definedName>
    <definedName name="_bdm.DBBCA8D864454EF28B0D5E564DFA0FB9.edm" localSheetId="17" hidden="1">#REF!</definedName>
    <definedName name="_bdm.DBBCA8D864454EF28B0D5E564DFA0FB9.edm" localSheetId="1" hidden="1">#REF!</definedName>
    <definedName name="_bdm.DBBCA8D864454EF28B0D5E564DFA0FB9.edm" localSheetId="4" hidden="1">#REF!</definedName>
    <definedName name="_bdm.DBE37C4F8DAC4898A7ED1AD38D790954.edm" localSheetId="5" hidden="1">#REF!</definedName>
    <definedName name="_bdm.DBE37C4F8DAC4898A7ED1AD38D790954.edm" localSheetId="18" hidden="1">#REF!</definedName>
    <definedName name="_bdm.DBE37C4F8DAC4898A7ED1AD38D790954.edm" localSheetId="19" hidden="1">#REF!</definedName>
    <definedName name="_bdm.DBE37C4F8DAC4898A7ED1AD38D790954.edm" localSheetId="17" hidden="1">#REF!</definedName>
    <definedName name="_bdm.DBE37C4F8DAC4898A7ED1AD38D790954.edm" localSheetId="1" hidden="1">#REF!</definedName>
    <definedName name="_bdm.DBE37C4F8DAC4898A7ED1AD38D790954.edm" localSheetId="4" hidden="1">#REF!</definedName>
    <definedName name="_bdm.DBFDDFFA7E674B2CB61B975960D9F645.edm" localSheetId="5" hidden="1">#REF!</definedName>
    <definedName name="_bdm.DBFDDFFA7E674B2CB61B975960D9F645.edm" localSheetId="18" hidden="1">#REF!</definedName>
    <definedName name="_bdm.DBFDDFFA7E674B2CB61B975960D9F645.edm" localSheetId="19" hidden="1">#REF!</definedName>
    <definedName name="_bdm.DBFDDFFA7E674B2CB61B975960D9F645.edm" localSheetId="17" hidden="1">#REF!</definedName>
    <definedName name="_bdm.DBFDDFFA7E674B2CB61B975960D9F645.edm" localSheetId="1" hidden="1">#REF!</definedName>
    <definedName name="_bdm.DBFDDFFA7E674B2CB61B975960D9F645.edm" localSheetId="4" hidden="1">#REF!</definedName>
    <definedName name="_bdm.DC01AC42F31747EC9409C411001F07AF.edm" localSheetId="5" hidden="1">#REF!</definedName>
    <definedName name="_bdm.DC01AC42F31747EC9409C411001F07AF.edm" localSheetId="18" hidden="1">#REF!</definedName>
    <definedName name="_bdm.DC01AC42F31747EC9409C411001F07AF.edm" localSheetId="19" hidden="1">#REF!</definedName>
    <definedName name="_bdm.DC01AC42F31747EC9409C411001F07AF.edm" localSheetId="17" hidden="1">#REF!</definedName>
    <definedName name="_bdm.DC01AC42F31747EC9409C411001F07AF.edm" localSheetId="1" hidden="1">#REF!</definedName>
    <definedName name="_bdm.DC01AC42F31747EC9409C411001F07AF.edm" localSheetId="4" hidden="1">#REF!</definedName>
    <definedName name="_bdm.DC2063E48E2246C7B37572D7594DE19E.edm" localSheetId="5" hidden="1">#REF!</definedName>
    <definedName name="_bdm.DC2063E48E2246C7B37572D7594DE19E.edm" localSheetId="18" hidden="1">#REF!</definedName>
    <definedName name="_bdm.DC2063E48E2246C7B37572D7594DE19E.edm" localSheetId="19" hidden="1">#REF!</definedName>
    <definedName name="_bdm.DC2063E48E2246C7B37572D7594DE19E.edm" localSheetId="17" hidden="1">#REF!</definedName>
    <definedName name="_bdm.DC2063E48E2246C7B37572D7594DE19E.edm" localSheetId="1" hidden="1">#REF!</definedName>
    <definedName name="_bdm.DC2063E48E2246C7B37572D7594DE19E.edm" localSheetId="4" hidden="1">#REF!</definedName>
    <definedName name="_bdm.DCEA3CEBFDF4440FA9BFC6F39E944C9B.edm" localSheetId="5" hidden="1">#REF!</definedName>
    <definedName name="_bdm.DCEA3CEBFDF4440FA9BFC6F39E944C9B.edm" localSheetId="18" hidden="1">#REF!</definedName>
    <definedName name="_bdm.DCEA3CEBFDF4440FA9BFC6F39E944C9B.edm" localSheetId="19" hidden="1">#REF!</definedName>
    <definedName name="_bdm.DCEA3CEBFDF4440FA9BFC6F39E944C9B.edm" localSheetId="17" hidden="1">#REF!</definedName>
    <definedName name="_bdm.DCEA3CEBFDF4440FA9BFC6F39E944C9B.edm" localSheetId="1" hidden="1">#REF!</definedName>
    <definedName name="_bdm.DCEA3CEBFDF4440FA9BFC6F39E944C9B.edm" localSheetId="4" hidden="1">#REF!</definedName>
    <definedName name="_bdm.DD2610BA508D4701BAC0B8514F2E81CA.edm" localSheetId="5" hidden="1">#REF!</definedName>
    <definedName name="_bdm.DD2610BA508D4701BAC0B8514F2E81CA.edm" localSheetId="18" hidden="1">#REF!</definedName>
    <definedName name="_bdm.DD2610BA508D4701BAC0B8514F2E81CA.edm" localSheetId="19" hidden="1">#REF!</definedName>
    <definedName name="_bdm.DD2610BA508D4701BAC0B8514F2E81CA.edm" localSheetId="17" hidden="1">#REF!</definedName>
    <definedName name="_bdm.DD2610BA508D4701BAC0B8514F2E81CA.edm" localSheetId="1" hidden="1">#REF!</definedName>
    <definedName name="_bdm.DD2610BA508D4701BAC0B8514F2E81CA.edm" localSheetId="4" hidden="1">#REF!</definedName>
    <definedName name="_bdm.DD5F371B450D4BE0B335E2DCD26CDDBC.edm" localSheetId="5" hidden="1">#REF!</definedName>
    <definedName name="_bdm.DD5F371B450D4BE0B335E2DCD26CDDBC.edm" localSheetId="18" hidden="1">#REF!</definedName>
    <definedName name="_bdm.DD5F371B450D4BE0B335E2DCD26CDDBC.edm" localSheetId="19" hidden="1">#REF!</definedName>
    <definedName name="_bdm.DD5F371B450D4BE0B335E2DCD26CDDBC.edm" localSheetId="17" hidden="1">#REF!</definedName>
    <definedName name="_bdm.DD5F371B450D4BE0B335E2DCD26CDDBC.edm" localSheetId="1" hidden="1">#REF!</definedName>
    <definedName name="_bdm.DD5F371B450D4BE0B335E2DCD26CDDBC.edm" localSheetId="4" hidden="1">#REF!</definedName>
    <definedName name="_bdm.DD8A178BC9DF4F88AD5430D701A6EAD0.edm" localSheetId="5" hidden="1">#REF!</definedName>
    <definedName name="_bdm.DD8A178BC9DF4F88AD5430D701A6EAD0.edm" localSheetId="18" hidden="1">#REF!</definedName>
    <definedName name="_bdm.DD8A178BC9DF4F88AD5430D701A6EAD0.edm" localSheetId="19" hidden="1">#REF!</definedName>
    <definedName name="_bdm.DD8A178BC9DF4F88AD5430D701A6EAD0.edm" localSheetId="17" hidden="1">#REF!</definedName>
    <definedName name="_bdm.DD8A178BC9DF4F88AD5430D701A6EAD0.edm" localSheetId="1" hidden="1">#REF!</definedName>
    <definedName name="_bdm.DD8A178BC9DF4F88AD5430D701A6EAD0.edm" localSheetId="4" hidden="1">#REF!</definedName>
    <definedName name="_bdm.DDA01D60CB2F4B25913F1E1C07C973F4.edm" localSheetId="5" hidden="1">#REF!</definedName>
    <definedName name="_bdm.DDA01D60CB2F4B25913F1E1C07C973F4.edm" localSheetId="18" hidden="1">#REF!</definedName>
    <definedName name="_bdm.DDA01D60CB2F4B25913F1E1C07C973F4.edm" localSheetId="19" hidden="1">#REF!</definedName>
    <definedName name="_bdm.DDA01D60CB2F4B25913F1E1C07C973F4.edm" localSheetId="17" hidden="1">#REF!</definedName>
    <definedName name="_bdm.DDA01D60CB2F4B25913F1E1C07C973F4.edm" localSheetId="1" hidden="1">#REF!</definedName>
    <definedName name="_bdm.DDA01D60CB2F4B25913F1E1C07C973F4.edm" localSheetId="4" hidden="1">#REF!</definedName>
    <definedName name="_bdm.DE0B09581DCC43AD89B98D0FE2132BA1.edm" localSheetId="5" hidden="1">#REF!</definedName>
    <definedName name="_bdm.DE0B09581DCC43AD89B98D0FE2132BA1.edm" localSheetId="18" hidden="1">#REF!</definedName>
    <definedName name="_bdm.DE0B09581DCC43AD89B98D0FE2132BA1.edm" localSheetId="19" hidden="1">#REF!</definedName>
    <definedName name="_bdm.DE0B09581DCC43AD89B98D0FE2132BA1.edm" localSheetId="17" hidden="1">#REF!</definedName>
    <definedName name="_bdm.DE0B09581DCC43AD89B98D0FE2132BA1.edm" localSheetId="1" hidden="1">#REF!</definedName>
    <definedName name="_bdm.DE0B09581DCC43AD89B98D0FE2132BA1.edm" localSheetId="4" hidden="1">#REF!</definedName>
    <definedName name="_bdm.DE4FA04626B74C47BE235AB1375FE2CA.edm" localSheetId="5" hidden="1">#REF!</definedName>
    <definedName name="_bdm.DE4FA04626B74C47BE235AB1375FE2CA.edm" localSheetId="18" hidden="1">#REF!</definedName>
    <definedName name="_bdm.DE4FA04626B74C47BE235AB1375FE2CA.edm" localSheetId="19" hidden="1">#REF!</definedName>
    <definedName name="_bdm.DE4FA04626B74C47BE235AB1375FE2CA.edm" localSheetId="17" hidden="1">#REF!</definedName>
    <definedName name="_bdm.DE4FA04626B74C47BE235AB1375FE2CA.edm" localSheetId="1" hidden="1">#REF!</definedName>
    <definedName name="_bdm.DE4FA04626B74C47BE235AB1375FE2CA.edm" localSheetId="4" hidden="1">#REF!</definedName>
    <definedName name="_bdm.DEED74615D1F4A6AAEB71D2EFFF517C6.edm" localSheetId="5" hidden="1">#REF!</definedName>
    <definedName name="_bdm.DEED74615D1F4A6AAEB71D2EFFF517C6.edm" localSheetId="18" hidden="1">#REF!</definedName>
    <definedName name="_bdm.DEED74615D1F4A6AAEB71D2EFFF517C6.edm" localSheetId="19" hidden="1">#REF!</definedName>
    <definedName name="_bdm.DEED74615D1F4A6AAEB71D2EFFF517C6.edm" localSheetId="17" hidden="1">#REF!</definedName>
    <definedName name="_bdm.DEED74615D1F4A6AAEB71D2EFFF517C6.edm" localSheetId="1" hidden="1">#REF!</definedName>
    <definedName name="_bdm.DEED74615D1F4A6AAEB71D2EFFF517C6.edm" localSheetId="4" hidden="1">#REF!</definedName>
    <definedName name="_bdm.DF09B8414D1248709F99DC62479D3AF4.edm" localSheetId="5" hidden="1">#REF!</definedName>
    <definedName name="_bdm.DF09B8414D1248709F99DC62479D3AF4.edm" localSheetId="18" hidden="1">#REF!</definedName>
    <definedName name="_bdm.DF09B8414D1248709F99DC62479D3AF4.edm" localSheetId="19" hidden="1">#REF!</definedName>
    <definedName name="_bdm.DF09B8414D1248709F99DC62479D3AF4.edm" localSheetId="17" hidden="1">#REF!</definedName>
    <definedName name="_bdm.DF09B8414D1248709F99DC62479D3AF4.edm" localSheetId="1" hidden="1">#REF!</definedName>
    <definedName name="_bdm.DF09B8414D1248709F99DC62479D3AF4.edm" localSheetId="4" hidden="1">#REF!</definedName>
    <definedName name="_bdm.DF40DB6DFDAF40F580067C000FBF7D37.edm" localSheetId="5" hidden="1">#REF!</definedName>
    <definedName name="_bdm.DF40DB6DFDAF40F580067C000FBF7D37.edm" localSheetId="18" hidden="1">#REF!</definedName>
    <definedName name="_bdm.DF40DB6DFDAF40F580067C000FBF7D37.edm" localSheetId="19" hidden="1">#REF!</definedName>
    <definedName name="_bdm.DF40DB6DFDAF40F580067C000FBF7D37.edm" localSheetId="17" hidden="1">#REF!</definedName>
    <definedName name="_bdm.DF40DB6DFDAF40F580067C000FBF7D37.edm" localSheetId="1" hidden="1">#REF!</definedName>
    <definedName name="_bdm.DF40DB6DFDAF40F580067C000FBF7D37.edm" localSheetId="4" hidden="1">#REF!</definedName>
    <definedName name="_bdm.DF65763EC4F444E79CF11C2C8D406C67.edm" localSheetId="5" hidden="1">#REF!</definedName>
    <definedName name="_bdm.DF65763EC4F444E79CF11C2C8D406C67.edm" localSheetId="18" hidden="1">#REF!</definedName>
    <definedName name="_bdm.DF65763EC4F444E79CF11C2C8D406C67.edm" localSheetId="19" hidden="1">#REF!</definedName>
    <definedName name="_bdm.DF65763EC4F444E79CF11C2C8D406C67.edm" localSheetId="17" hidden="1">#REF!</definedName>
    <definedName name="_bdm.DF65763EC4F444E79CF11C2C8D406C67.edm" localSheetId="1" hidden="1">#REF!</definedName>
    <definedName name="_bdm.DF65763EC4F444E79CF11C2C8D406C67.edm" localSheetId="4" hidden="1">#REF!</definedName>
    <definedName name="_bdm.DFB8EF9757A84BAD9270FFE0A57E7493.edm" localSheetId="5" hidden="1">#REF!</definedName>
    <definedName name="_bdm.DFB8EF9757A84BAD9270FFE0A57E7493.edm" localSheetId="18" hidden="1">#REF!</definedName>
    <definedName name="_bdm.DFB8EF9757A84BAD9270FFE0A57E7493.edm" localSheetId="19" hidden="1">#REF!</definedName>
    <definedName name="_bdm.DFB8EF9757A84BAD9270FFE0A57E7493.edm" localSheetId="17" hidden="1">#REF!</definedName>
    <definedName name="_bdm.DFB8EF9757A84BAD9270FFE0A57E7493.edm" localSheetId="1" hidden="1">#REF!</definedName>
    <definedName name="_bdm.DFB8EF9757A84BAD9270FFE0A57E7493.edm" localSheetId="4" hidden="1">#REF!</definedName>
    <definedName name="_bdm.E056F3DC608E4AF2A56F559A01BCF9EF.edm" localSheetId="5" hidden="1">#REF!</definedName>
    <definedName name="_bdm.E056F3DC608E4AF2A56F559A01BCF9EF.edm" localSheetId="18" hidden="1">#REF!</definedName>
    <definedName name="_bdm.E056F3DC608E4AF2A56F559A01BCF9EF.edm" localSheetId="19" hidden="1">#REF!</definedName>
    <definedName name="_bdm.E056F3DC608E4AF2A56F559A01BCF9EF.edm" localSheetId="17" hidden="1">#REF!</definedName>
    <definedName name="_bdm.E056F3DC608E4AF2A56F559A01BCF9EF.edm" localSheetId="1" hidden="1">#REF!</definedName>
    <definedName name="_bdm.E056F3DC608E4AF2A56F559A01BCF9EF.edm" localSheetId="4" hidden="1">#REF!</definedName>
    <definedName name="_bdm.E077B2A1C3D344A184154CBC22F20850.edm" localSheetId="5" hidden="1">#REF!</definedName>
    <definedName name="_bdm.E077B2A1C3D344A184154CBC22F20850.edm" localSheetId="18" hidden="1">#REF!</definedName>
    <definedName name="_bdm.E077B2A1C3D344A184154CBC22F20850.edm" localSheetId="19" hidden="1">#REF!</definedName>
    <definedName name="_bdm.E077B2A1C3D344A184154CBC22F20850.edm" localSheetId="17" hidden="1">#REF!</definedName>
    <definedName name="_bdm.E077B2A1C3D344A184154CBC22F20850.edm" localSheetId="1" hidden="1">#REF!</definedName>
    <definedName name="_bdm.E077B2A1C3D344A184154CBC22F20850.edm" localSheetId="4" hidden="1">#REF!</definedName>
    <definedName name="_bdm.E07EBEF1FE874189A02DF6DEC45ACBFE.edm" localSheetId="5" hidden="1">#REF!</definedName>
    <definedName name="_bdm.E07EBEF1FE874189A02DF6DEC45ACBFE.edm" localSheetId="18" hidden="1">#REF!</definedName>
    <definedName name="_bdm.E07EBEF1FE874189A02DF6DEC45ACBFE.edm" localSheetId="19" hidden="1">#REF!</definedName>
    <definedName name="_bdm.E07EBEF1FE874189A02DF6DEC45ACBFE.edm" localSheetId="17" hidden="1">#REF!</definedName>
    <definedName name="_bdm.E07EBEF1FE874189A02DF6DEC45ACBFE.edm" localSheetId="1" hidden="1">#REF!</definedName>
    <definedName name="_bdm.E07EBEF1FE874189A02DF6DEC45ACBFE.edm" localSheetId="4" hidden="1">#REF!</definedName>
    <definedName name="_bdm.E07ED075E57144498BA567AB3F19AE84.edm" localSheetId="5" hidden="1">#REF!</definedName>
    <definedName name="_bdm.E07ED075E57144498BA567AB3F19AE84.edm" localSheetId="18" hidden="1">#REF!</definedName>
    <definedName name="_bdm.E07ED075E57144498BA567AB3F19AE84.edm" localSheetId="19" hidden="1">#REF!</definedName>
    <definedName name="_bdm.E07ED075E57144498BA567AB3F19AE84.edm" localSheetId="17" hidden="1">#REF!</definedName>
    <definedName name="_bdm.E07ED075E57144498BA567AB3F19AE84.edm" localSheetId="1" hidden="1">#REF!</definedName>
    <definedName name="_bdm.E07ED075E57144498BA567AB3F19AE84.edm" localSheetId="4" hidden="1">#REF!</definedName>
    <definedName name="_bdm.E08BD2E6C67446449FF5B6270715E1C2.edm" localSheetId="5" hidden="1">#REF!</definedName>
    <definedName name="_bdm.E08BD2E6C67446449FF5B6270715E1C2.edm" localSheetId="18" hidden="1">#REF!</definedName>
    <definedName name="_bdm.E08BD2E6C67446449FF5B6270715E1C2.edm" localSheetId="19" hidden="1">#REF!</definedName>
    <definedName name="_bdm.E08BD2E6C67446449FF5B6270715E1C2.edm" localSheetId="17" hidden="1">#REF!</definedName>
    <definedName name="_bdm.E08BD2E6C67446449FF5B6270715E1C2.edm" localSheetId="1" hidden="1">#REF!</definedName>
    <definedName name="_bdm.E08BD2E6C67446449FF5B6270715E1C2.edm" localSheetId="4" hidden="1">#REF!</definedName>
    <definedName name="_bdm.E08E5771620540168590CFE28BA49EA5.edm" localSheetId="5" hidden="1">#REF!</definedName>
    <definedName name="_bdm.E08E5771620540168590CFE28BA49EA5.edm" localSheetId="18" hidden="1">#REF!</definedName>
    <definedName name="_bdm.E08E5771620540168590CFE28BA49EA5.edm" localSheetId="19" hidden="1">#REF!</definedName>
    <definedName name="_bdm.E08E5771620540168590CFE28BA49EA5.edm" localSheetId="17" hidden="1">#REF!</definedName>
    <definedName name="_bdm.E08E5771620540168590CFE28BA49EA5.edm" localSheetId="1" hidden="1">#REF!</definedName>
    <definedName name="_bdm.E08E5771620540168590CFE28BA49EA5.edm" localSheetId="4" hidden="1">#REF!</definedName>
    <definedName name="_bdm.E09FA2A1B08B47AB82CF2751679EA1DA.edm" localSheetId="5" hidden="1">#REF!</definedName>
    <definedName name="_bdm.E09FA2A1B08B47AB82CF2751679EA1DA.edm" localSheetId="18" hidden="1">#REF!</definedName>
    <definedName name="_bdm.E09FA2A1B08B47AB82CF2751679EA1DA.edm" localSheetId="19" hidden="1">#REF!</definedName>
    <definedName name="_bdm.E09FA2A1B08B47AB82CF2751679EA1DA.edm" localSheetId="17" hidden="1">#REF!</definedName>
    <definedName name="_bdm.E09FA2A1B08B47AB82CF2751679EA1DA.edm" localSheetId="1" hidden="1">#REF!</definedName>
    <definedName name="_bdm.E09FA2A1B08B47AB82CF2751679EA1DA.edm" localSheetId="4" hidden="1">#REF!</definedName>
    <definedName name="_bdm.E1967BF7A7D34562B352AF59DC33C1CE.edm" localSheetId="5" hidden="1">#REF!</definedName>
    <definedName name="_bdm.E1967BF7A7D34562B352AF59DC33C1CE.edm" localSheetId="18" hidden="1">#REF!</definedName>
    <definedName name="_bdm.E1967BF7A7D34562B352AF59DC33C1CE.edm" localSheetId="19" hidden="1">#REF!</definedName>
    <definedName name="_bdm.E1967BF7A7D34562B352AF59DC33C1CE.edm" localSheetId="17" hidden="1">#REF!</definedName>
    <definedName name="_bdm.E1967BF7A7D34562B352AF59DC33C1CE.edm" localSheetId="1" hidden="1">#REF!</definedName>
    <definedName name="_bdm.E1967BF7A7D34562B352AF59DC33C1CE.edm" localSheetId="4" hidden="1">#REF!</definedName>
    <definedName name="_bdm.E19F7011FEE84B998C8E16BA3DFDECA7.edm" localSheetId="5" hidden="1">#REF!</definedName>
    <definedName name="_bdm.E19F7011FEE84B998C8E16BA3DFDECA7.edm" localSheetId="18" hidden="1">#REF!</definedName>
    <definedName name="_bdm.E19F7011FEE84B998C8E16BA3DFDECA7.edm" localSheetId="19" hidden="1">#REF!</definedName>
    <definedName name="_bdm.E19F7011FEE84B998C8E16BA3DFDECA7.edm" localSheetId="17" hidden="1">#REF!</definedName>
    <definedName name="_bdm.E19F7011FEE84B998C8E16BA3DFDECA7.edm" localSheetId="1" hidden="1">#REF!</definedName>
    <definedName name="_bdm.E19F7011FEE84B998C8E16BA3DFDECA7.edm" localSheetId="4" hidden="1">#REF!</definedName>
    <definedName name="_bdm.E1E061045E4542EA8CD39CCF08ACA74A.edm" localSheetId="5" hidden="1">#REF!</definedName>
    <definedName name="_bdm.E1E061045E4542EA8CD39CCF08ACA74A.edm" localSheetId="18" hidden="1">#REF!</definedName>
    <definedName name="_bdm.E1E061045E4542EA8CD39CCF08ACA74A.edm" localSheetId="19" hidden="1">#REF!</definedName>
    <definedName name="_bdm.E1E061045E4542EA8CD39CCF08ACA74A.edm" localSheetId="17" hidden="1">#REF!</definedName>
    <definedName name="_bdm.E1E061045E4542EA8CD39CCF08ACA74A.edm" localSheetId="1" hidden="1">#REF!</definedName>
    <definedName name="_bdm.E1E061045E4542EA8CD39CCF08ACA74A.edm" localSheetId="4" hidden="1">#REF!</definedName>
    <definedName name="_bdm.E1E07294702B4E899FF24052214E7143.edm" localSheetId="5" hidden="1">#REF!</definedName>
    <definedName name="_bdm.E1E07294702B4E899FF24052214E7143.edm" localSheetId="18" hidden="1">#REF!</definedName>
    <definedName name="_bdm.E1E07294702B4E899FF24052214E7143.edm" localSheetId="19" hidden="1">#REF!</definedName>
    <definedName name="_bdm.E1E07294702B4E899FF24052214E7143.edm" localSheetId="17" hidden="1">#REF!</definedName>
    <definedName name="_bdm.E1E07294702B4E899FF24052214E7143.edm" localSheetId="1" hidden="1">#REF!</definedName>
    <definedName name="_bdm.E1E07294702B4E899FF24052214E7143.edm" localSheetId="4" hidden="1">#REF!</definedName>
    <definedName name="_bdm.E29A6874C63E4EF8AB738213F3608846.edm" localSheetId="5" hidden="1">#REF!</definedName>
    <definedName name="_bdm.E29A6874C63E4EF8AB738213F3608846.edm" localSheetId="18" hidden="1">#REF!</definedName>
    <definedName name="_bdm.E29A6874C63E4EF8AB738213F3608846.edm" localSheetId="19" hidden="1">#REF!</definedName>
    <definedName name="_bdm.E29A6874C63E4EF8AB738213F3608846.edm" localSheetId="17" hidden="1">#REF!</definedName>
    <definedName name="_bdm.E29A6874C63E4EF8AB738213F3608846.edm" localSheetId="1" hidden="1">#REF!</definedName>
    <definedName name="_bdm.E29A6874C63E4EF8AB738213F3608846.edm" localSheetId="4" hidden="1">#REF!</definedName>
    <definedName name="_bdm.E2AF9F832AF54ACF89C4EBFFABE65791.edm" localSheetId="5" hidden="1">#REF!</definedName>
    <definedName name="_bdm.E2AF9F832AF54ACF89C4EBFFABE65791.edm" localSheetId="18" hidden="1">#REF!</definedName>
    <definedName name="_bdm.E2AF9F832AF54ACF89C4EBFFABE65791.edm" localSheetId="19" hidden="1">#REF!</definedName>
    <definedName name="_bdm.E2AF9F832AF54ACF89C4EBFFABE65791.edm" localSheetId="17" hidden="1">#REF!</definedName>
    <definedName name="_bdm.E2AF9F832AF54ACF89C4EBFFABE65791.edm" localSheetId="1" hidden="1">#REF!</definedName>
    <definedName name="_bdm.E2AF9F832AF54ACF89C4EBFFABE65791.edm" localSheetId="4" hidden="1">#REF!</definedName>
    <definedName name="_bdm.E34C69AE21E847B9BE72588C1F00815D.edm" localSheetId="5" hidden="1">#REF!</definedName>
    <definedName name="_bdm.E34C69AE21E847B9BE72588C1F00815D.edm" localSheetId="18" hidden="1">#REF!</definedName>
    <definedName name="_bdm.E34C69AE21E847B9BE72588C1F00815D.edm" localSheetId="19" hidden="1">#REF!</definedName>
    <definedName name="_bdm.E34C69AE21E847B9BE72588C1F00815D.edm" localSheetId="17" hidden="1">#REF!</definedName>
    <definedName name="_bdm.E34C69AE21E847B9BE72588C1F00815D.edm" localSheetId="1" hidden="1">#REF!</definedName>
    <definedName name="_bdm.E34C69AE21E847B9BE72588C1F00815D.edm" localSheetId="4" hidden="1">#REF!</definedName>
    <definedName name="_bdm.E3B243E38F8945AE82B1B432558D020E.edm" localSheetId="5" hidden="1">#REF!</definedName>
    <definedName name="_bdm.E3B243E38F8945AE82B1B432558D020E.edm" localSheetId="18" hidden="1">#REF!</definedName>
    <definedName name="_bdm.E3B243E38F8945AE82B1B432558D020E.edm" localSheetId="19" hidden="1">#REF!</definedName>
    <definedName name="_bdm.E3B243E38F8945AE82B1B432558D020E.edm" localSheetId="17" hidden="1">#REF!</definedName>
    <definedName name="_bdm.E3B243E38F8945AE82B1B432558D020E.edm" localSheetId="1" hidden="1">#REF!</definedName>
    <definedName name="_bdm.E3B243E38F8945AE82B1B432558D020E.edm" localSheetId="4" hidden="1">#REF!</definedName>
    <definedName name="_bdm.E4437B15EA8C44B88C74BF6C42036796.edm" localSheetId="5" hidden="1">#REF!</definedName>
    <definedName name="_bdm.E4437B15EA8C44B88C74BF6C42036796.edm" localSheetId="18" hidden="1">#REF!</definedName>
    <definedName name="_bdm.E4437B15EA8C44B88C74BF6C42036796.edm" localSheetId="19" hidden="1">#REF!</definedName>
    <definedName name="_bdm.E4437B15EA8C44B88C74BF6C42036796.edm" localSheetId="17" hidden="1">#REF!</definedName>
    <definedName name="_bdm.E4437B15EA8C44B88C74BF6C42036796.edm" localSheetId="1" hidden="1">#REF!</definedName>
    <definedName name="_bdm.E4437B15EA8C44B88C74BF6C42036796.edm" localSheetId="4" hidden="1">#REF!</definedName>
    <definedName name="_bdm.E50B6E45E49845F4A6DE72781F0FA50D.edm" localSheetId="5" hidden="1">#REF!</definedName>
    <definedName name="_bdm.E50B6E45E49845F4A6DE72781F0FA50D.edm" localSheetId="18" hidden="1">#REF!</definedName>
    <definedName name="_bdm.E50B6E45E49845F4A6DE72781F0FA50D.edm" localSheetId="19" hidden="1">#REF!</definedName>
    <definedName name="_bdm.E50B6E45E49845F4A6DE72781F0FA50D.edm" localSheetId="17" hidden="1">#REF!</definedName>
    <definedName name="_bdm.E50B6E45E49845F4A6DE72781F0FA50D.edm" localSheetId="1" hidden="1">#REF!</definedName>
    <definedName name="_bdm.E50B6E45E49845F4A6DE72781F0FA50D.edm" localSheetId="4" hidden="1">#REF!</definedName>
    <definedName name="_bdm.E5FB566F805A4AB992F70164230ED488.edm" localSheetId="5" hidden="1">#REF!</definedName>
    <definedName name="_bdm.E5FB566F805A4AB992F70164230ED488.edm" localSheetId="18" hidden="1">#REF!</definedName>
    <definedName name="_bdm.E5FB566F805A4AB992F70164230ED488.edm" localSheetId="19" hidden="1">#REF!</definedName>
    <definedName name="_bdm.E5FB566F805A4AB992F70164230ED488.edm" localSheetId="17" hidden="1">#REF!</definedName>
    <definedName name="_bdm.E5FB566F805A4AB992F70164230ED488.edm" localSheetId="1" hidden="1">#REF!</definedName>
    <definedName name="_bdm.E5FB566F805A4AB992F70164230ED488.edm" localSheetId="4" hidden="1">#REF!</definedName>
    <definedName name="_bdm.E620B1A6610E42DCBB0C39AB008734FB.edm" localSheetId="5" hidden="1">#REF!</definedName>
    <definedName name="_bdm.E620B1A6610E42DCBB0C39AB008734FB.edm" localSheetId="18" hidden="1">#REF!</definedName>
    <definedName name="_bdm.E620B1A6610E42DCBB0C39AB008734FB.edm" localSheetId="19" hidden="1">#REF!</definedName>
    <definedName name="_bdm.E620B1A6610E42DCBB0C39AB008734FB.edm" localSheetId="17" hidden="1">#REF!</definedName>
    <definedName name="_bdm.E620B1A6610E42DCBB0C39AB008734FB.edm" localSheetId="1" hidden="1">#REF!</definedName>
    <definedName name="_bdm.E620B1A6610E42DCBB0C39AB008734FB.edm" localSheetId="4" hidden="1">#REF!</definedName>
    <definedName name="_bdm.E65DB76FC21042168407FBBB9FEA304E.edm" localSheetId="5" hidden="1">#REF!</definedName>
    <definedName name="_bdm.E65DB76FC21042168407FBBB9FEA304E.edm" localSheetId="18" hidden="1">#REF!</definedName>
    <definedName name="_bdm.E65DB76FC21042168407FBBB9FEA304E.edm" localSheetId="19" hidden="1">#REF!</definedName>
    <definedName name="_bdm.E65DB76FC21042168407FBBB9FEA304E.edm" localSheetId="17" hidden="1">#REF!</definedName>
    <definedName name="_bdm.E65DB76FC21042168407FBBB9FEA304E.edm" localSheetId="1" hidden="1">#REF!</definedName>
    <definedName name="_bdm.E65DB76FC21042168407FBBB9FEA304E.edm" localSheetId="4" hidden="1">#REF!</definedName>
    <definedName name="_bdm.E660C6AF49AD46E5ABC8A33E538B891A.edm" localSheetId="5" hidden="1">#REF!</definedName>
    <definedName name="_bdm.E660C6AF49AD46E5ABC8A33E538B891A.edm" localSheetId="18" hidden="1">#REF!</definedName>
    <definedName name="_bdm.E660C6AF49AD46E5ABC8A33E538B891A.edm" localSheetId="19" hidden="1">#REF!</definedName>
    <definedName name="_bdm.E660C6AF49AD46E5ABC8A33E538B891A.edm" localSheetId="17" hidden="1">#REF!</definedName>
    <definedName name="_bdm.E660C6AF49AD46E5ABC8A33E538B891A.edm" localSheetId="1" hidden="1">#REF!</definedName>
    <definedName name="_bdm.E660C6AF49AD46E5ABC8A33E538B891A.edm" localSheetId="4" hidden="1">#REF!</definedName>
    <definedName name="_bdm.E6AF126FD2B648E7881DB71B143F9A3B.edm" localSheetId="5" hidden="1">#REF!</definedName>
    <definedName name="_bdm.E6AF126FD2B648E7881DB71B143F9A3B.edm" localSheetId="18" hidden="1">#REF!</definedName>
    <definedName name="_bdm.E6AF126FD2B648E7881DB71B143F9A3B.edm" localSheetId="19" hidden="1">#REF!</definedName>
    <definedName name="_bdm.E6AF126FD2B648E7881DB71B143F9A3B.edm" localSheetId="17" hidden="1">#REF!</definedName>
    <definedName name="_bdm.E6AF126FD2B648E7881DB71B143F9A3B.edm" localSheetId="1" hidden="1">#REF!</definedName>
    <definedName name="_bdm.E6AF126FD2B648E7881DB71B143F9A3B.edm" localSheetId="4" hidden="1">#REF!</definedName>
    <definedName name="_bdm.E6D9C4D8F266493D9248E2711B66E4E3.edm" localSheetId="5" hidden="1">#REF!</definedName>
    <definedName name="_bdm.E6D9C4D8F266493D9248E2711B66E4E3.edm" localSheetId="18" hidden="1">#REF!</definedName>
    <definedName name="_bdm.E6D9C4D8F266493D9248E2711B66E4E3.edm" localSheetId="19" hidden="1">#REF!</definedName>
    <definedName name="_bdm.E6D9C4D8F266493D9248E2711B66E4E3.edm" localSheetId="17" hidden="1">#REF!</definedName>
    <definedName name="_bdm.E6D9C4D8F266493D9248E2711B66E4E3.edm" localSheetId="1" hidden="1">#REF!</definedName>
    <definedName name="_bdm.E6D9C4D8F266493D9248E2711B66E4E3.edm" localSheetId="4" hidden="1">#REF!</definedName>
    <definedName name="_bdm.E720E49161E94870A5272159B88BD56C.edm" localSheetId="5" hidden="1">#REF!</definedName>
    <definedName name="_bdm.E720E49161E94870A5272159B88BD56C.edm" localSheetId="18" hidden="1">#REF!</definedName>
    <definedName name="_bdm.E720E49161E94870A5272159B88BD56C.edm" localSheetId="19" hidden="1">#REF!</definedName>
    <definedName name="_bdm.E720E49161E94870A5272159B88BD56C.edm" localSheetId="17" hidden="1">#REF!</definedName>
    <definedName name="_bdm.E720E49161E94870A5272159B88BD56C.edm" localSheetId="1" hidden="1">#REF!</definedName>
    <definedName name="_bdm.E720E49161E94870A5272159B88BD56C.edm" localSheetId="4" hidden="1">#REF!</definedName>
    <definedName name="_bdm.E7BA1064D8654FFC9E45C380C415BF36.edm" localSheetId="5" hidden="1">#REF!</definedName>
    <definedName name="_bdm.E7BA1064D8654FFC9E45C380C415BF36.edm" localSheetId="18" hidden="1">#REF!</definedName>
    <definedName name="_bdm.E7BA1064D8654FFC9E45C380C415BF36.edm" localSheetId="19" hidden="1">#REF!</definedName>
    <definedName name="_bdm.E7BA1064D8654FFC9E45C380C415BF36.edm" localSheetId="17" hidden="1">#REF!</definedName>
    <definedName name="_bdm.E7BA1064D8654FFC9E45C380C415BF36.edm" localSheetId="1" hidden="1">#REF!</definedName>
    <definedName name="_bdm.E7BA1064D8654FFC9E45C380C415BF36.edm" localSheetId="4" hidden="1">#REF!</definedName>
    <definedName name="_bdm.E7C17FA72547449FBD06AAA87C7E5DA2.edm" localSheetId="5" hidden="1">#REF!</definedName>
    <definedName name="_bdm.E7C17FA72547449FBD06AAA87C7E5DA2.edm" localSheetId="18" hidden="1">#REF!</definedName>
    <definedName name="_bdm.E7C17FA72547449FBD06AAA87C7E5DA2.edm" localSheetId="19" hidden="1">#REF!</definedName>
    <definedName name="_bdm.E7C17FA72547449FBD06AAA87C7E5DA2.edm" localSheetId="17" hidden="1">#REF!</definedName>
    <definedName name="_bdm.E7C17FA72547449FBD06AAA87C7E5DA2.edm" localSheetId="1" hidden="1">#REF!</definedName>
    <definedName name="_bdm.E7C17FA72547449FBD06AAA87C7E5DA2.edm" localSheetId="4" hidden="1">#REF!</definedName>
    <definedName name="_bdm.E7DF92DEBFBA4CF0906376EF3D923A64.edm" localSheetId="5" hidden="1">#REF!</definedName>
    <definedName name="_bdm.E7DF92DEBFBA4CF0906376EF3D923A64.edm" localSheetId="18" hidden="1">#REF!</definedName>
    <definedName name="_bdm.E7DF92DEBFBA4CF0906376EF3D923A64.edm" localSheetId="19" hidden="1">#REF!</definedName>
    <definedName name="_bdm.E7DF92DEBFBA4CF0906376EF3D923A64.edm" localSheetId="17" hidden="1">#REF!</definedName>
    <definedName name="_bdm.E7DF92DEBFBA4CF0906376EF3D923A64.edm" localSheetId="1" hidden="1">#REF!</definedName>
    <definedName name="_bdm.E7DF92DEBFBA4CF0906376EF3D923A64.edm" localSheetId="4" hidden="1">#REF!</definedName>
    <definedName name="_bdm.E887DF2904A54BBFB05FB3C6174717FA.edm" localSheetId="5" hidden="1">#REF!</definedName>
    <definedName name="_bdm.E887DF2904A54BBFB05FB3C6174717FA.edm" localSheetId="18" hidden="1">#REF!</definedName>
    <definedName name="_bdm.E887DF2904A54BBFB05FB3C6174717FA.edm" localSheetId="19" hidden="1">#REF!</definedName>
    <definedName name="_bdm.E887DF2904A54BBFB05FB3C6174717FA.edm" localSheetId="17" hidden="1">#REF!</definedName>
    <definedName name="_bdm.E887DF2904A54BBFB05FB3C6174717FA.edm" localSheetId="1" hidden="1">#REF!</definedName>
    <definedName name="_bdm.E887DF2904A54BBFB05FB3C6174717FA.edm" localSheetId="4" hidden="1">#REF!</definedName>
    <definedName name="_bdm.E95D25A27E694B55BAC9BF90319AB9C5.edm" localSheetId="5" hidden="1">#REF!</definedName>
    <definedName name="_bdm.E95D25A27E694B55BAC9BF90319AB9C5.edm" localSheetId="18" hidden="1">#REF!</definedName>
    <definedName name="_bdm.E95D25A27E694B55BAC9BF90319AB9C5.edm" localSheetId="19" hidden="1">#REF!</definedName>
    <definedName name="_bdm.E95D25A27E694B55BAC9BF90319AB9C5.edm" localSheetId="17" hidden="1">#REF!</definedName>
    <definedName name="_bdm.E95D25A27E694B55BAC9BF90319AB9C5.edm" localSheetId="1" hidden="1">#REF!</definedName>
    <definedName name="_bdm.E95D25A27E694B55BAC9BF90319AB9C5.edm" localSheetId="4" hidden="1">#REF!</definedName>
    <definedName name="_bdm.E98C627D0D8C458299DAE70D46B537B2.edm" localSheetId="5" hidden="1">#REF!</definedName>
    <definedName name="_bdm.E98C627D0D8C458299DAE70D46B537B2.edm" localSheetId="18" hidden="1">#REF!</definedName>
    <definedName name="_bdm.E98C627D0D8C458299DAE70D46B537B2.edm" localSheetId="19" hidden="1">#REF!</definedName>
    <definedName name="_bdm.E98C627D0D8C458299DAE70D46B537B2.edm" localSheetId="17" hidden="1">#REF!</definedName>
    <definedName name="_bdm.E98C627D0D8C458299DAE70D46B537B2.edm" localSheetId="1" hidden="1">#REF!</definedName>
    <definedName name="_bdm.E98C627D0D8C458299DAE70D46B537B2.edm" localSheetId="4" hidden="1">#REF!</definedName>
    <definedName name="_bdm.E99C66683C0349CAA2F1E65805710559.edm" localSheetId="5" hidden="1">#REF!</definedName>
    <definedName name="_bdm.E99C66683C0349CAA2F1E65805710559.edm" localSheetId="18" hidden="1">#REF!</definedName>
    <definedName name="_bdm.E99C66683C0349CAA2F1E65805710559.edm" localSheetId="19" hidden="1">#REF!</definedName>
    <definedName name="_bdm.E99C66683C0349CAA2F1E65805710559.edm" localSheetId="17" hidden="1">#REF!</definedName>
    <definedName name="_bdm.E99C66683C0349CAA2F1E65805710559.edm" localSheetId="1" hidden="1">#REF!</definedName>
    <definedName name="_bdm.E99C66683C0349CAA2F1E65805710559.edm" localSheetId="4" hidden="1">#REF!</definedName>
    <definedName name="_bdm.E9CA3CC06EA249678C19B7D7D462DCE6.edm" localSheetId="5" hidden="1">#REF!</definedName>
    <definedName name="_bdm.E9CA3CC06EA249678C19B7D7D462DCE6.edm" localSheetId="18" hidden="1">#REF!</definedName>
    <definedName name="_bdm.E9CA3CC06EA249678C19B7D7D462DCE6.edm" localSheetId="19" hidden="1">#REF!</definedName>
    <definedName name="_bdm.E9CA3CC06EA249678C19B7D7D462DCE6.edm" localSheetId="17" hidden="1">#REF!</definedName>
    <definedName name="_bdm.E9CA3CC06EA249678C19B7D7D462DCE6.edm" localSheetId="1" hidden="1">#REF!</definedName>
    <definedName name="_bdm.E9CA3CC06EA249678C19B7D7D462DCE6.edm" localSheetId="4" hidden="1">#REF!</definedName>
    <definedName name="_bdm.EA07C3B7F7164A6DADEC8D9ABC504989.edm" localSheetId="5" hidden="1">#REF!</definedName>
    <definedName name="_bdm.EA07C3B7F7164A6DADEC8D9ABC504989.edm" localSheetId="18" hidden="1">#REF!</definedName>
    <definedName name="_bdm.EA07C3B7F7164A6DADEC8D9ABC504989.edm" localSheetId="19" hidden="1">#REF!</definedName>
    <definedName name="_bdm.EA07C3B7F7164A6DADEC8D9ABC504989.edm" localSheetId="17" hidden="1">#REF!</definedName>
    <definedName name="_bdm.EA07C3B7F7164A6DADEC8D9ABC504989.edm" localSheetId="1" hidden="1">#REF!</definedName>
    <definedName name="_bdm.EA07C3B7F7164A6DADEC8D9ABC504989.edm" localSheetId="4" hidden="1">#REF!</definedName>
    <definedName name="_bdm.EA51859A3CD64626808F3529D59B6AA0.edm" localSheetId="5" hidden="1">#REF!</definedName>
    <definedName name="_bdm.EA51859A3CD64626808F3529D59B6AA0.edm" localSheetId="18" hidden="1">#REF!</definedName>
    <definedName name="_bdm.EA51859A3CD64626808F3529D59B6AA0.edm" localSheetId="19" hidden="1">#REF!</definedName>
    <definedName name="_bdm.EA51859A3CD64626808F3529D59B6AA0.edm" localSheetId="17" hidden="1">#REF!</definedName>
    <definedName name="_bdm.EA51859A3CD64626808F3529D59B6AA0.edm" localSheetId="1" hidden="1">#REF!</definedName>
    <definedName name="_bdm.EA51859A3CD64626808F3529D59B6AA0.edm" localSheetId="4" hidden="1">#REF!</definedName>
    <definedName name="_bdm.EA9675535A744E369F7142C448823427.edm" localSheetId="5" hidden="1">#REF!</definedName>
    <definedName name="_bdm.EA9675535A744E369F7142C448823427.edm" localSheetId="18" hidden="1">#REF!</definedName>
    <definedName name="_bdm.EA9675535A744E369F7142C448823427.edm" localSheetId="19" hidden="1">#REF!</definedName>
    <definedName name="_bdm.EA9675535A744E369F7142C448823427.edm" localSheetId="17" hidden="1">#REF!</definedName>
    <definedName name="_bdm.EA9675535A744E369F7142C448823427.edm" localSheetId="1" hidden="1">#REF!</definedName>
    <definedName name="_bdm.EA9675535A744E369F7142C448823427.edm" localSheetId="4" hidden="1">#REF!</definedName>
    <definedName name="_bdm.EB39340347CE43119B2ADA2BD196756F.edm" localSheetId="5" hidden="1">#REF!</definedName>
    <definedName name="_bdm.EB39340347CE43119B2ADA2BD196756F.edm" localSheetId="18" hidden="1">#REF!</definedName>
    <definedName name="_bdm.EB39340347CE43119B2ADA2BD196756F.edm" localSheetId="19" hidden="1">#REF!</definedName>
    <definedName name="_bdm.EB39340347CE43119B2ADA2BD196756F.edm" localSheetId="17" hidden="1">#REF!</definedName>
    <definedName name="_bdm.EB39340347CE43119B2ADA2BD196756F.edm" localSheetId="1" hidden="1">#REF!</definedName>
    <definedName name="_bdm.EB39340347CE43119B2ADA2BD196756F.edm" localSheetId="4" hidden="1">#REF!</definedName>
    <definedName name="_bdm.EBA53A0879B946CBA547AEAC810BBDC5.edm" localSheetId="5" hidden="1">#REF!</definedName>
    <definedName name="_bdm.EBA53A0879B946CBA547AEAC810BBDC5.edm" localSheetId="18" hidden="1">#REF!</definedName>
    <definedName name="_bdm.EBA53A0879B946CBA547AEAC810BBDC5.edm" localSheetId="19" hidden="1">#REF!</definedName>
    <definedName name="_bdm.EBA53A0879B946CBA547AEAC810BBDC5.edm" localSheetId="17" hidden="1">#REF!</definedName>
    <definedName name="_bdm.EBA53A0879B946CBA547AEAC810BBDC5.edm" localSheetId="1" hidden="1">#REF!</definedName>
    <definedName name="_bdm.EBA53A0879B946CBA547AEAC810BBDC5.edm" localSheetId="4" hidden="1">#REF!</definedName>
    <definedName name="_bdm.EBC4A184A4AC493988B7BBF17AA99BBF.edm" localSheetId="5" hidden="1">#REF!</definedName>
    <definedName name="_bdm.EBC4A184A4AC493988B7BBF17AA99BBF.edm" localSheetId="18" hidden="1">#REF!</definedName>
    <definedName name="_bdm.EBC4A184A4AC493988B7BBF17AA99BBF.edm" localSheetId="19" hidden="1">#REF!</definedName>
    <definedName name="_bdm.EBC4A184A4AC493988B7BBF17AA99BBF.edm" localSheetId="17" hidden="1">#REF!</definedName>
    <definedName name="_bdm.EBC4A184A4AC493988B7BBF17AA99BBF.edm" localSheetId="1" hidden="1">#REF!</definedName>
    <definedName name="_bdm.EBC4A184A4AC493988B7BBF17AA99BBF.edm" localSheetId="4" hidden="1">#REF!</definedName>
    <definedName name="_bdm.EBF6F66DB3CD4F0DBD9D643E7269BB0D.edm" localSheetId="5" hidden="1">#REF!</definedName>
    <definedName name="_bdm.EBF6F66DB3CD4F0DBD9D643E7269BB0D.edm" localSheetId="18" hidden="1">#REF!</definedName>
    <definedName name="_bdm.EBF6F66DB3CD4F0DBD9D643E7269BB0D.edm" localSheetId="19" hidden="1">#REF!</definedName>
    <definedName name="_bdm.EBF6F66DB3CD4F0DBD9D643E7269BB0D.edm" localSheetId="17" hidden="1">#REF!</definedName>
    <definedName name="_bdm.EBF6F66DB3CD4F0DBD9D643E7269BB0D.edm" localSheetId="1" hidden="1">#REF!</definedName>
    <definedName name="_bdm.EBF6F66DB3CD4F0DBD9D643E7269BB0D.edm" localSheetId="4" hidden="1">#REF!</definedName>
    <definedName name="_bdm.EC31250A6494417E9ECE0B82E42857E3.edm" localSheetId="5" hidden="1">#REF!</definedName>
    <definedName name="_bdm.EC31250A6494417E9ECE0B82E42857E3.edm" localSheetId="18" hidden="1">#REF!</definedName>
    <definedName name="_bdm.EC31250A6494417E9ECE0B82E42857E3.edm" localSheetId="19" hidden="1">#REF!</definedName>
    <definedName name="_bdm.EC31250A6494417E9ECE0B82E42857E3.edm" localSheetId="17" hidden="1">#REF!</definedName>
    <definedName name="_bdm.EC31250A6494417E9ECE0B82E42857E3.edm" localSheetId="1" hidden="1">#REF!</definedName>
    <definedName name="_bdm.EC31250A6494417E9ECE0B82E42857E3.edm" localSheetId="4" hidden="1">#REF!</definedName>
    <definedName name="_bdm.EC4D44CBE0A0450A8E744A3D59D2AC9E.edm" localSheetId="5" hidden="1">#REF!</definedName>
    <definedName name="_bdm.EC4D44CBE0A0450A8E744A3D59D2AC9E.edm" localSheetId="18" hidden="1">#REF!</definedName>
    <definedName name="_bdm.EC4D44CBE0A0450A8E744A3D59D2AC9E.edm" localSheetId="19" hidden="1">#REF!</definedName>
    <definedName name="_bdm.EC4D44CBE0A0450A8E744A3D59D2AC9E.edm" localSheetId="17" hidden="1">#REF!</definedName>
    <definedName name="_bdm.EC4D44CBE0A0450A8E744A3D59D2AC9E.edm" localSheetId="1" hidden="1">#REF!</definedName>
    <definedName name="_bdm.EC4D44CBE0A0450A8E744A3D59D2AC9E.edm" localSheetId="4" hidden="1">#REF!</definedName>
    <definedName name="_bdm.EC6AA15104E443418627A8EC14C76A05.edm" localSheetId="5" hidden="1">#REF!</definedName>
    <definedName name="_bdm.EC6AA15104E443418627A8EC14C76A05.edm" localSheetId="18" hidden="1">#REF!</definedName>
    <definedName name="_bdm.EC6AA15104E443418627A8EC14C76A05.edm" localSheetId="19" hidden="1">#REF!</definedName>
    <definedName name="_bdm.EC6AA15104E443418627A8EC14C76A05.edm" localSheetId="17" hidden="1">#REF!</definedName>
    <definedName name="_bdm.EC6AA15104E443418627A8EC14C76A05.edm" localSheetId="1" hidden="1">#REF!</definedName>
    <definedName name="_bdm.EC6AA15104E443418627A8EC14C76A05.edm" localSheetId="4" hidden="1">#REF!</definedName>
    <definedName name="_bdm.EC98E4EA06144A1DB436B5C1D17B75C9.edm" localSheetId="5" hidden="1">#REF!</definedName>
    <definedName name="_bdm.EC98E4EA06144A1DB436B5C1D17B75C9.edm" localSheetId="18" hidden="1">#REF!</definedName>
    <definedName name="_bdm.EC98E4EA06144A1DB436B5C1D17B75C9.edm" localSheetId="19" hidden="1">#REF!</definedName>
    <definedName name="_bdm.EC98E4EA06144A1DB436B5C1D17B75C9.edm" localSheetId="17" hidden="1">#REF!</definedName>
    <definedName name="_bdm.EC98E4EA06144A1DB436B5C1D17B75C9.edm" localSheetId="1" hidden="1">#REF!</definedName>
    <definedName name="_bdm.EC98E4EA06144A1DB436B5C1D17B75C9.edm" localSheetId="4" hidden="1">#REF!</definedName>
    <definedName name="_bdm.ECA1D378B73345AC8B87A96F8ABC195D.edm" localSheetId="5" hidden="1">#REF!</definedName>
    <definedName name="_bdm.ECA1D378B73345AC8B87A96F8ABC195D.edm" localSheetId="18" hidden="1">#REF!</definedName>
    <definedName name="_bdm.ECA1D378B73345AC8B87A96F8ABC195D.edm" localSheetId="19" hidden="1">#REF!</definedName>
    <definedName name="_bdm.ECA1D378B73345AC8B87A96F8ABC195D.edm" localSheetId="17" hidden="1">#REF!</definedName>
    <definedName name="_bdm.ECA1D378B73345AC8B87A96F8ABC195D.edm" localSheetId="1" hidden="1">#REF!</definedName>
    <definedName name="_bdm.ECA1D378B73345AC8B87A96F8ABC195D.edm" localSheetId="4" hidden="1">#REF!</definedName>
    <definedName name="_bdm.ED995F08A3014BA6B1541BB408A15DD4.edm" localSheetId="5" hidden="1">#REF!</definedName>
    <definedName name="_bdm.ED995F08A3014BA6B1541BB408A15DD4.edm" localSheetId="18" hidden="1">#REF!</definedName>
    <definedName name="_bdm.ED995F08A3014BA6B1541BB408A15DD4.edm" localSheetId="19" hidden="1">#REF!</definedName>
    <definedName name="_bdm.ED995F08A3014BA6B1541BB408A15DD4.edm" localSheetId="17" hidden="1">#REF!</definedName>
    <definedName name="_bdm.ED995F08A3014BA6B1541BB408A15DD4.edm" localSheetId="1" hidden="1">#REF!</definedName>
    <definedName name="_bdm.ED995F08A3014BA6B1541BB408A15DD4.edm" localSheetId="4" hidden="1">#REF!</definedName>
    <definedName name="_bdm.EDA1233745A84682A85B8DD824D597EB.edm" localSheetId="5" hidden="1">#REF!</definedName>
    <definedName name="_bdm.EDA1233745A84682A85B8DD824D597EB.edm" localSheetId="18" hidden="1">#REF!</definedName>
    <definedName name="_bdm.EDA1233745A84682A85B8DD824D597EB.edm" localSheetId="19" hidden="1">#REF!</definedName>
    <definedName name="_bdm.EDA1233745A84682A85B8DD824D597EB.edm" localSheetId="17" hidden="1">#REF!</definedName>
    <definedName name="_bdm.EDA1233745A84682A85B8DD824D597EB.edm" localSheetId="1" hidden="1">#REF!</definedName>
    <definedName name="_bdm.EDA1233745A84682A85B8DD824D597EB.edm" localSheetId="4" hidden="1">#REF!</definedName>
    <definedName name="_bdm.EE0AD1A9EFA14A75A834E176AB16A897.edm" localSheetId="5" hidden="1">#REF!</definedName>
    <definedName name="_bdm.EE0AD1A9EFA14A75A834E176AB16A897.edm" localSheetId="18" hidden="1">#REF!</definedName>
    <definedName name="_bdm.EE0AD1A9EFA14A75A834E176AB16A897.edm" localSheetId="19" hidden="1">#REF!</definedName>
    <definedName name="_bdm.EE0AD1A9EFA14A75A834E176AB16A897.edm" localSheetId="17" hidden="1">#REF!</definedName>
    <definedName name="_bdm.EE0AD1A9EFA14A75A834E176AB16A897.edm" localSheetId="1" hidden="1">#REF!</definedName>
    <definedName name="_bdm.EE0AD1A9EFA14A75A834E176AB16A897.edm" localSheetId="4" hidden="1">#REF!</definedName>
    <definedName name="_bdm.EE64AAD9E79B436BA62BE6CC70BC56D8.edm" localSheetId="5" hidden="1">#REF!</definedName>
    <definedName name="_bdm.EE64AAD9E79B436BA62BE6CC70BC56D8.edm" localSheetId="18" hidden="1">#REF!</definedName>
    <definedName name="_bdm.EE64AAD9E79B436BA62BE6CC70BC56D8.edm" localSheetId="19" hidden="1">#REF!</definedName>
    <definedName name="_bdm.EE64AAD9E79B436BA62BE6CC70BC56D8.edm" localSheetId="17" hidden="1">#REF!</definedName>
    <definedName name="_bdm.EE64AAD9E79B436BA62BE6CC70BC56D8.edm" localSheetId="1" hidden="1">#REF!</definedName>
    <definedName name="_bdm.EE64AAD9E79B436BA62BE6CC70BC56D8.edm" localSheetId="4" hidden="1">#REF!</definedName>
    <definedName name="_bdm.F0BBC2C7EBCD43EEA326C12A910826F4.edm" localSheetId="5" hidden="1">#REF!</definedName>
    <definedName name="_bdm.F0BBC2C7EBCD43EEA326C12A910826F4.edm" localSheetId="18" hidden="1">#REF!</definedName>
    <definedName name="_bdm.F0BBC2C7EBCD43EEA326C12A910826F4.edm" localSheetId="19" hidden="1">#REF!</definedName>
    <definedName name="_bdm.F0BBC2C7EBCD43EEA326C12A910826F4.edm" localSheetId="17" hidden="1">#REF!</definedName>
    <definedName name="_bdm.F0BBC2C7EBCD43EEA326C12A910826F4.edm" localSheetId="1" hidden="1">#REF!</definedName>
    <definedName name="_bdm.F0BBC2C7EBCD43EEA326C12A910826F4.edm" localSheetId="4" hidden="1">#REF!</definedName>
    <definedName name="_bdm.F1010DBF949A4CFBAD65F827378C9F56.edm" localSheetId="5" hidden="1">#REF!</definedName>
    <definedName name="_bdm.F1010DBF949A4CFBAD65F827378C9F56.edm" localSheetId="18" hidden="1">#REF!</definedName>
    <definedName name="_bdm.F1010DBF949A4CFBAD65F827378C9F56.edm" localSheetId="19" hidden="1">#REF!</definedName>
    <definedName name="_bdm.F1010DBF949A4CFBAD65F827378C9F56.edm" localSheetId="17" hidden="1">#REF!</definedName>
    <definedName name="_bdm.F1010DBF949A4CFBAD65F827378C9F56.edm" localSheetId="1" hidden="1">#REF!</definedName>
    <definedName name="_bdm.F1010DBF949A4CFBAD65F827378C9F56.edm" localSheetId="4" hidden="1">#REF!</definedName>
    <definedName name="_bdm.F1103450C471422B8F956932F209DEBE.edm" localSheetId="5" hidden="1">#REF!</definedName>
    <definedName name="_bdm.F1103450C471422B8F956932F209DEBE.edm" localSheetId="18" hidden="1">#REF!</definedName>
    <definedName name="_bdm.F1103450C471422B8F956932F209DEBE.edm" localSheetId="19" hidden="1">#REF!</definedName>
    <definedName name="_bdm.F1103450C471422B8F956932F209DEBE.edm" localSheetId="17" hidden="1">#REF!</definedName>
    <definedName name="_bdm.F1103450C471422B8F956932F209DEBE.edm" localSheetId="1" hidden="1">#REF!</definedName>
    <definedName name="_bdm.F1103450C471422B8F956932F209DEBE.edm" localSheetId="4" hidden="1">#REF!</definedName>
    <definedName name="_bdm.F18B0EBCF412446B9881B65F24FCB736.edm" localSheetId="5" hidden="1">#REF!</definedName>
    <definedName name="_bdm.F18B0EBCF412446B9881B65F24FCB736.edm" localSheetId="18" hidden="1">#REF!</definedName>
    <definedName name="_bdm.F18B0EBCF412446B9881B65F24FCB736.edm" localSheetId="19" hidden="1">#REF!</definedName>
    <definedName name="_bdm.F18B0EBCF412446B9881B65F24FCB736.edm" localSheetId="17" hidden="1">#REF!</definedName>
    <definedName name="_bdm.F18B0EBCF412446B9881B65F24FCB736.edm" localSheetId="1" hidden="1">#REF!</definedName>
    <definedName name="_bdm.F18B0EBCF412446B9881B65F24FCB736.edm" localSheetId="4" hidden="1">#REF!</definedName>
    <definedName name="_bdm.F1A7596E6C3847F5A222865B1B7B958A.edm" localSheetId="5" hidden="1">#REF!</definedName>
    <definedName name="_bdm.F1A7596E6C3847F5A222865B1B7B958A.edm" localSheetId="18" hidden="1">#REF!</definedName>
    <definedName name="_bdm.F1A7596E6C3847F5A222865B1B7B958A.edm" localSheetId="19" hidden="1">#REF!</definedName>
    <definedName name="_bdm.F1A7596E6C3847F5A222865B1B7B958A.edm" localSheetId="17" hidden="1">#REF!</definedName>
    <definedName name="_bdm.F1A7596E6C3847F5A222865B1B7B958A.edm" localSheetId="1" hidden="1">#REF!</definedName>
    <definedName name="_bdm.F1A7596E6C3847F5A222865B1B7B958A.edm" localSheetId="4" hidden="1">#REF!</definedName>
    <definedName name="_bdm.F1BFA451184B4AD39FBF50F140A84414.edm" localSheetId="5" hidden="1">#REF!</definedName>
    <definedName name="_bdm.F1BFA451184B4AD39FBF50F140A84414.edm" localSheetId="18" hidden="1">#REF!</definedName>
    <definedName name="_bdm.F1BFA451184B4AD39FBF50F140A84414.edm" localSheetId="19" hidden="1">#REF!</definedName>
    <definedName name="_bdm.F1BFA451184B4AD39FBF50F140A84414.edm" localSheetId="17" hidden="1">#REF!</definedName>
    <definedName name="_bdm.F1BFA451184B4AD39FBF50F140A84414.edm" localSheetId="1" hidden="1">#REF!</definedName>
    <definedName name="_bdm.F1BFA451184B4AD39FBF50F140A84414.edm" localSheetId="4" hidden="1">#REF!</definedName>
    <definedName name="_bdm.F1D91B9CEE5541C3B8D0E2EA2F96EC50.edm" localSheetId="5" hidden="1">#REF!</definedName>
    <definedName name="_bdm.F1D91B9CEE5541C3B8D0E2EA2F96EC50.edm" localSheetId="18" hidden="1">#REF!</definedName>
    <definedName name="_bdm.F1D91B9CEE5541C3B8D0E2EA2F96EC50.edm" localSheetId="19" hidden="1">#REF!</definedName>
    <definedName name="_bdm.F1D91B9CEE5541C3B8D0E2EA2F96EC50.edm" localSheetId="17" hidden="1">#REF!</definedName>
    <definedName name="_bdm.F1D91B9CEE5541C3B8D0E2EA2F96EC50.edm" localSheetId="1" hidden="1">#REF!</definedName>
    <definedName name="_bdm.F1D91B9CEE5541C3B8D0E2EA2F96EC50.edm" localSheetId="4" hidden="1">#REF!</definedName>
    <definedName name="_bdm.F1DABFC26A7E416A82D0FA0BB44706FD.edm" localSheetId="5" hidden="1">#REF!</definedName>
    <definedName name="_bdm.F1DABFC26A7E416A82D0FA0BB44706FD.edm" localSheetId="18" hidden="1">#REF!</definedName>
    <definedName name="_bdm.F1DABFC26A7E416A82D0FA0BB44706FD.edm" localSheetId="19" hidden="1">#REF!</definedName>
    <definedName name="_bdm.F1DABFC26A7E416A82D0FA0BB44706FD.edm" localSheetId="17" hidden="1">#REF!</definedName>
    <definedName name="_bdm.F1DABFC26A7E416A82D0FA0BB44706FD.edm" localSheetId="1" hidden="1">#REF!</definedName>
    <definedName name="_bdm.F1DABFC26A7E416A82D0FA0BB44706FD.edm" localSheetId="4" hidden="1">#REF!</definedName>
    <definedName name="_bdm.F1DE884B0AA843919209BF1CCE3C02D5.edm" localSheetId="5" hidden="1">#REF!</definedName>
    <definedName name="_bdm.F1DE884B0AA843919209BF1CCE3C02D5.edm" localSheetId="18" hidden="1">#REF!</definedName>
    <definedName name="_bdm.F1DE884B0AA843919209BF1CCE3C02D5.edm" localSheetId="19" hidden="1">#REF!</definedName>
    <definedName name="_bdm.F1DE884B0AA843919209BF1CCE3C02D5.edm" localSheetId="17" hidden="1">#REF!</definedName>
    <definedName name="_bdm.F1DE884B0AA843919209BF1CCE3C02D5.edm" localSheetId="1" hidden="1">#REF!</definedName>
    <definedName name="_bdm.F1DE884B0AA843919209BF1CCE3C02D5.edm" localSheetId="4" hidden="1">#REF!</definedName>
    <definedName name="_bdm.F1E4982438C848B19BC9B1DB936C4816.edm" localSheetId="5" hidden="1">#REF!</definedName>
    <definedName name="_bdm.F1E4982438C848B19BC9B1DB936C4816.edm" localSheetId="18" hidden="1">#REF!</definedName>
    <definedName name="_bdm.F1E4982438C848B19BC9B1DB936C4816.edm" localSheetId="19" hidden="1">#REF!</definedName>
    <definedName name="_bdm.F1E4982438C848B19BC9B1DB936C4816.edm" localSheetId="17" hidden="1">#REF!</definedName>
    <definedName name="_bdm.F1E4982438C848B19BC9B1DB936C4816.edm" localSheetId="1" hidden="1">#REF!</definedName>
    <definedName name="_bdm.F1E4982438C848B19BC9B1DB936C4816.edm" localSheetId="4" hidden="1">#REF!</definedName>
    <definedName name="_bdm.F218EDE106D44F27AF7FF04D714E0CD0.edm" localSheetId="5" hidden="1">#REF!</definedName>
    <definedName name="_bdm.F218EDE106D44F27AF7FF04D714E0CD0.edm" localSheetId="18" hidden="1">#REF!</definedName>
    <definedName name="_bdm.F218EDE106D44F27AF7FF04D714E0CD0.edm" localSheetId="19" hidden="1">#REF!</definedName>
    <definedName name="_bdm.F218EDE106D44F27AF7FF04D714E0CD0.edm" localSheetId="17" hidden="1">#REF!</definedName>
    <definedName name="_bdm.F218EDE106D44F27AF7FF04D714E0CD0.edm" localSheetId="1" hidden="1">#REF!</definedName>
    <definedName name="_bdm.F218EDE106D44F27AF7FF04D714E0CD0.edm" localSheetId="4" hidden="1">#REF!</definedName>
    <definedName name="_bdm.F29D120F910B4837945CF22BFEEFCC56.edm" localSheetId="5" hidden="1">#REF!</definedName>
    <definedName name="_bdm.F29D120F910B4837945CF22BFEEFCC56.edm" localSheetId="18" hidden="1">#REF!</definedName>
    <definedName name="_bdm.F29D120F910B4837945CF22BFEEFCC56.edm" localSheetId="19" hidden="1">#REF!</definedName>
    <definedName name="_bdm.F29D120F910B4837945CF22BFEEFCC56.edm" localSheetId="17" hidden="1">#REF!</definedName>
    <definedName name="_bdm.F29D120F910B4837945CF22BFEEFCC56.edm" localSheetId="1" hidden="1">#REF!</definedName>
    <definedName name="_bdm.F29D120F910B4837945CF22BFEEFCC56.edm" localSheetId="4" hidden="1">#REF!</definedName>
    <definedName name="_bdm.F2CCF4ECDE5D4F9291913B0D67CC9303.edm" localSheetId="5" hidden="1">#REF!</definedName>
    <definedName name="_bdm.F2CCF4ECDE5D4F9291913B0D67CC9303.edm" localSheetId="18" hidden="1">#REF!</definedName>
    <definedName name="_bdm.F2CCF4ECDE5D4F9291913B0D67CC9303.edm" localSheetId="19" hidden="1">#REF!</definedName>
    <definedName name="_bdm.F2CCF4ECDE5D4F9291913B0D67CC9303.edm" localSheetId="17" hidden="1">#REF!</definedName>
    <definedName name="_bdm.F2CCF4ECDE5D4F9291913B0D67CC9303.edm" localSheetId="1" hidden="1">#REF!</definedName>
    <definedName name="_bdm.F2CCF4ECDE5D4F9291913B0D67CC9303.edm" localSheetId="4" hidden="1">#REF!</definedName>
    <definedName name="_bdm.F2E5B7E4F15E44DE99A3DB0F2930B4E3.edm" localSheetId="5" hidden="1">#REF!</definedName>
    <definedName name="_bdm.F2E5B7E4F15E44DE99A3DB0F2930B4E3.edm" localSheetId="18" hidden="1">#REF!</definedName>
    <definedName name="_bdm.F2E5B7E4F15E44DE99A3DB0F2930B4E3.edm" localSheetId="19" hidden="1">#REF!</definedName>
    <definedName name="_bdm.F2E5B7E4F15E44DE99A3DB0F2930B4E3.edm" localSheetId="17" hidden="1">#REF!</definedName>
    <definedName name="_bdm.F2E5B7E4F15E44DE99A3DB0F2930B4E3.edm" localSheetId="1" hidden="1">#REF!</definedName>
    <definedName name="_bdm.F2E5B7E4F15E44DE99A3DB0F2930B4E3.edm" localSheetId="4" hidden="1">#REF!</definedName>
    <definedName name="_bdm.F3111C4426854000BF345517984D2A2E.edm" localSheetId="5" hidden="1">#REF!</definedName>
    <definedName name="_bdm.F3111C4426854000BF345517984D2A2E.edm" localSheetId="18" hidden="1">#REF!</definedName>
    <definedName name="_bdm.F3111C4426854000BF345517984D2A2E.edm" localSheetId="19" hidden="1">#REF!</definedName>
    <definedName name="_bdm.F3111C4426854000BF345517984D2A2E.edm" localSheetId="17" hidden="1">#REF!</definedName>
    <definedName name="_bdm.F3111C4426854000BF345517984D2A2E.edm" localSheetId="1" hidden="1">#REF!</definedName>
    <definedName name="_bdm.F3111C4426854000BF345517984D2A2E.edm" localSheetId="4" hidden="1">#REF!</definedName>
    <definedName name="_bdm.F3818217C6C5431CBAC9DE0C14CE9830.edm" localSheetId="5" hidden="1">#REF!</definedName>
    <definedName name="_bdm.F3818217C6C5431CBAC9DE0C14CE9830.edm" localSheetId="18" hidden="1">#REF!</definedName>
    <definedName name="_bdm.F3818217C6C5431CBAC9DE0C14CE9830.edm" localSheetId="19" hidden="1">#REF!</definedName>
    <definedName name="_bdm.F3818217C6C5431CBAC9DE0C14CE9830.edm" localSheetId="17" hidden="1">#REF!</definedName>
    <definedName name="_bdm.F3818217C6C5431CBAC9DE0C14CE9830.edm" localSheetId="1" hidden="1">#REF!</definedName>
    <definedName name="_bdm.F3818217C6C5431CBAC9DE0C14CE9830.edm" localSheetId="4" hidden="1">#REF!</definedName>
    <definedName name="_bdm.F3D542B9F0D34D559BB14F4FFCE4DBA2.edm" localSheetId="5" hidden="1">#REF!</definedName>
    <definedName name="_bdm.F3D542B9F0D34D559BB14F4FFCE4DBA2.edm" localSheetId="18" hidden="1">#REF!</definedName>
    <definedName name="_bdm.F3D542B9F0D34D559BB14F4FFCE4DBA2.edm" localSheetId="19" hidden="1">#REF!</definedName>
    <definedName name="_bdm.F3D542B9F0D34D559BB14F4FFCE4DBA2.edm" localSheetId="17" hidden="1">#REF!</definedName>
    <definedName name="_bdm.F3D542B9F0D34D559BB14F4FFCE4DBA2.edm" localSheetId="1" hidden="1">#REF!</definedName>
    <definedName name="_bdm.F3D542B9F0D34D559BB14F4FFCE4DBA2.edm" localSheetId="4" hidden="1">#REF!</definedName>
    <definedName name="_bdm.F43790EE9C7F456C84C6716A2E8611C8.edm" localSheetId="5" hidden="1">#REF!</definedName>
    <definedName name="_bdm.F43790EE9C7F456C84C6716A2E8611C8.edm" localSheetId="18" hidden="1">#REF!</definedName>
    <definedName name="_bdm.F43790EE9C7F456C84C6716A2E8611C8.edm" localSheetId="19" hidden="1">#REF!</definedName>
    <definedName name="_bdm.F43790EE9C7F456C84C6716A2E8611C8.edm" localSheetId="17" hidden="1">#REF!</definedName>
    <definedName name="_bdm.F43790EE9C7F456C84C6716A2E8611C8.edm" localSheetId="1" hidden="1">#REF!</definedName>
    <definedName name="_bdm.F43790EE9C7F456C84C6716A2E8611C8.edm" localSheetId="4" hidden="1">#REF!</definedName>
    <definedName name="_bdm.F471E98DC1A54EA28DEF3C0C85A97ECC.edm" localSheetId="5" hidden="1">#REF!</definedName>
    <definedName name="_bdm.F471E98DC1A54EA28DEF3C0C85A97ECC.edm" localSheetId="18" hidden="1">#REF!</definedName>
    <definedName name="_bdm.F471E98DC1A54EA28DEF3C0C85A97ECC.edm" localSheetId="19" hidden="1">#REF!</definedName>
    <definedName name="_bdm.F471E98DC1A54EA28DEF3C0C85A97ECC.edm" localSheetId="17" hidden="1">#REF!</definedName>
    <definedName name="_bdm.F471E98DC1A54EA28DEF3C0C85A97ECC.edm" localSheetId="1" hidden="1">#REF!</definedName>
    <definedName name="_bdm.F471E98DC1A54EA28DEF3C0C85A97ECC.edm" localSheetId="4" hidden="1">#REF!</definedName>
    <definedName name="_bdm.F49BB5FCA9AE47E2B3F95EE2D7E859EF.edm" localSheetId="5" hidden="1">#REF!</definedName>
    <definedName name="_bdm.F49BB5FCA9AE47E2B3F95EE2D7E859EF.edm" localSheetId="18" hidden="1">#REF!</definedName>
    <definedName name="_bdm.F49BB5FCA9AE47E2B3F95EE2D7E859EF.edm" localSheetId="19" hidden="1">#REF!</definedName>
    <definedName name="_bdm.F49BB5FCA9AE47E2B3F95EE2D7E859EF.edm" localSheetId="17" hidden="1">#REF!</definedName>
    <definedName name="_bdm.F49BB5FCA9AE47E2B3F95EE2D7E859EF.edm" localSheetId="1" hidden="1">#REF!</definedName>
    <definedName name="_bdm.F49BB5FCA9AE47E2B3F95EE2D7E859EF.edm" localSheetId="4" hidden="1">#REF!</definedName>
    <definedName name="_bdm.F4E1811C27BD421AAF8057D08C487E4F.edm" localSheetId="5" hidden="1">#REF!</definedName>
    <definedName name="_bdm.F4E1811C27BD421AAF8057D08C487E4F.edm" localSheetId="18" hidden="1">#REF!</definedName>
    <definedName name="_bdm.F4E1811C27BD421AAF8057D08C487E4F.edm" localSheetId="19" hidden="1">#REF!</definedName>
    <definedName name="_bdm.F4E1811C27BD421AAF8057D08C487E4F.edm" localSheetId="17" hidden="1">#REF!</definedName>
    <definedName name="_bdm.F4E1811C27BD421AAF8057D08C487E4F.edm" localSheetId="1" hidden="1">#REF!</definedName>
    <definedName name="_bdm.F4E1811C27BD421AAF8057D08C487E4F.edm" localSheetId="4" hidden="1">#REF!</definedName>
    <definedName name="_bdm.F4E87138480244128F825EE4F00E9801.edm" localSheetId="5" hidden="1">#REF!</definedName>
    <definedName name="_bdm.F4E87138480244128F825EE4F00E9801.edm" localSheetId="18" hidden="1">#REF!</definedName>
    <definedName name="_bdm.F4E87138480244128F825EE4F00E9801.edm" localSheetId="19" hidden="1">#REF!</definedName>
    <definedName name="_bdm.F4E87138480244128F825EE4F00E9801.edm" localSheetId="17" hidden="1">#REF!</definedName>
    <definedName name="_bdm.F4E87138480244128F825EE4F00E9801.edm" localSheetId="1" hidden="1">#REF!</definedName>
    <definedName name="_bdm.F4E87138480244128F825EE4F00E9801.edm" localSheetId="4" hidden="1">#REF!</definedName>
    <definedName name="_bdm.F50E94D6949E4AB5BD76D0B6837A5800.edm" localSheetId="5" hidden="1">#REF!</definedName>
    <definedName name="_bdm.F50E94D6949E4AB5BD76D0B6837A5800.edm" localSheetId="18" hidden="1">#REF!</definedName>
    <definedName name="_bdm.F50E94D6949E4AB5BD76D0B6837A5800.edm" localSheetId="19" hidden="1">#REF!</definedName>
    <definedName name="_bdm.F50E94D6949E4AB5BD76D0B6837A5800.edm" localSheetId="17" hidden="1">#REF!</definedName>
    <definedName name="_bdm.F50E94D6949E4AB5BD76D0B6837A5800.edm" localSheetId="1" hidden="1">#REF!</definedName>
    <definedName name="_bdm.F50E94D6949E4AB5BD76D0B6837A5800.edm" localSheetId="4" hidden="1">#REF!</definedName>
    <definedName name="_bdm.F54A65F4642E4AF19ECADCD4D48984F7.edm" localSheetId="5" hidden="1">#REF!</definedName>
    <definedName name="_bdm.F54A65F4642E4AF19ECADCD4D48984F7.edm" localSheetId="18" hidden="1">#REF!</definedName>
    <definedName name="_bdm.F54A65F4642E4AF19ECADCD4D48984F7.edm" localSheetId="19" hidden="1">#REF!</definedName>
    <definedName name="_bdm.F54A65F4642E4AF19ECADCD4D48984F7.edm" localSheetId="17" hidden="1">#REF!</definedName>
    <definedName name="_bdm.F54A65F4642E4AF19ECADCD4D48984F7.edm" localSheetId="1" hidden="1">#REF!</definedName>
    <definedName name="_bdm.F54A65F4642E4AF19ECADCD4D48984F7.edm" localSheetId="4" hidden="1">#REF!</definedName>
    <definedName name="_bdm.F55F740F440C42C3B21216ABB09004C0.edm" localSheetId="5" hidden="1">#REF!</definedName>
    <definedName name="_bdm.F55F740F440C42C3B21216ABB09004C0.edm" localSheetId="18" hidden="1">#REF!</definedName>
    <definedName name="_bdm.F55F740F440C42C3B21216ABB09004C0.edm" localSheetId="19" hidden="1">#REF!</definedName>
    <definedName name="_bdm.F55F740F440C42C3B21216ABB09004C0.edm" localSheetId="17" hidden="1">#REF!</definedName>
    <definedName name="_bdm.F55F740F440C42C3B21216ABB09004C0.edm" localSheetId="1" hidden="1">#REF!</definedName>
    <definedName name="_bdm.F55F740F440C42C3B21216ABB09004C0.edm" localSheetId="4" hidden="1">#REF!</definedName>
    <definedName name="_bdm.F605958846454D9B9F178AD28AB5E93B.edm" localSheetId="5" hidden="1">#REF!</definedName>
    <definedName name="_bdm.F605958846454D9B9F178AD28AB5E93B.edm" localSheetId="18" hidden="1">#REF!</definedName>
    <definedName name="_bdm.F605958846454D9B9F178AD28AB5E93B.edm" localSheetId="19" hidden="1">#REF!</definedName>
    <definedName name="_bdm.F605958846454D9B9F178AD28AB5E93B.edm" localSheetId="17" hidden="1">#REF!</definedName>
    <definedName name="_bdm.F605958846454D9B9F178AD28AB5E93B.edm" localSheetId="1" hidden="1">#REF!</definedName>
    <definedName name="_bdm.F605958846454D9B9F178AD28AB5E93B.edm" localSheetId="4" hidden="1">#REF!</definedName>
    <definedName name="_bdm.F66DC545562D425499360A614C233058.edm" localSheetId="5" hidden="1">#REF!</definedName>
    <definedName name="_bdm.F66DC545562D425499360A614C233058.edm" localSheetId="18" hidden="1">#REF!</definedName>
    <definedName name="_bdm.F66DC545562D425499360A614C233058.edm" localSheetId="19" hidden="1">#REF!</definedName>
    <definedName name="_bdm.F66DC545562D425499360A614C233058.edm" localSheetId="17" hidden="1">#REF!</definedName>
    <definedName name="_bdm.F66DC545562D425499360A614C233058.edm" localSheetId="1" hidden="1">#REF!</definedName>
    <definedName name="_bdm.F66DC545562D425499360A614C233058.edm" localSheetId="4" hidden="1">#REF!</definedName>
    <definedName name="_bdm.F70AB623966C4B44B33A234C3D77E2B0.edm" localSheetId="5" hidden="1">#REF!</definedName>
    <definedName name="_bdm.F70AB623966C4B44B33A234C3D77E2B0.edm" localSheetId="18" hidden="1">#REF!</definedName>
    <definedName name="_bdm.F70AB623966C4B44B33A234C3D77E2B0.edm" localSheetId="19" hidden="1">#REF!</definedName>
    <definedName name="_bdm.F70AB623966C4B44B33A234C3D77E2B0.edm" localSheetId="17" hidden="1">#REF!</definedName>
    <definedName name="_bdm.F70AB623966C4B44B33A234C3D77E2B0.edm" localSheetId="1" hidden="1">#REF!</definedName>
    <definedName name="_bdm.F70AB623966C4B44B33A234C3D77E2B0.edm" localSheetId="4" hidden="1">#REF!</definedName>
    <definedName name="_bdm.F7F5A99131B941A8A5B9775810A27285.edm" localSheetId="5" hidden="1">#REF!</definedName>
    <definedName name="_bdm.F7F5A99131B941A8A5B9775810A27285.edm" localSheetId="18" hidden="1">#REF!</definedName>
    <definedName name="_bdm.F7F5A99131B941A8A5B9775810A27285.edm" localSheetId="19" hidden="1">#REF!</definedName>
    <definedName name="_bdm.F7F5A99131B941A8A5B9775810A27285.edm" localSheetId="17" hidden="1">#REF!</definedName>
    <definedName name="_bdm.F7F5A99131B941A8A5B9775810A27285.edm" localSheetId="1" hidden="1">#REF!</definedName>
    <definedName name="_bdm.F7F5A99131B941A8A5B9775810A27285.edm" localSheetId="4" hidden="1">#REF!</definedName>
    <definedName name="_bdm.F803D81FDC474D4A8B1E0F26C2B8D0D3.edm" localSheetId="5" hidden="1">#REF!</definedName>
    <definedName name="_bdm.F803D81FDC474D4A8B1E0F26C2B8D0D3.edm" localSheetId="18" hidden="1">#REF!</definedName>
    <definedName name="_bdm.F803D81FDC474D4A8B1E0F26C2B8D0D3.edm" localSheetId="19" hidden="1">#REF!</definedName>
    <definedName name="_bdm.F803D81FDC474D4A8B1E0F26C2B8D0D3.edm" localSheetId="17" hidden="1">#REF!</definedName>
    <definedName name="_bdm.F803D81FDC474D4A8B1E0F26C2B8D0D3.edm" localSheetId="1" hidden="1">#REF!</definedName>
    <definedName name="_bdm.F803D81FDC474D4A8B1E0F26C2B8D0D3.edm" localSheetId="4" hidden="1">#REF!</definedName>
    <definedName name="_bdm.F80C913C7C27493BA186AF43E41DA24A.edm" localSheetId="5" hidden="1">#REF!</definedName>
    <definedName name="_bdm.F80C913C7C27493BA186AF43E41DA24A.edm" localSheetId="18" hidden="1">#REF!</definedName>
    <definedName name="_bdm.F80C913C7C27493BA186AF43E41DA24A.edm" localSheetId="19" hidden="1">#REF!</definedName>
    <definedName name="_bdm.F80C913C7C27493BA186AF43E41DA24A.edm" localSheetId="17" hidden="1">#REF!</definedName>
    <definedName name="_bdm.F80C913C7C27493BA186AF43E41DA24A.edm" localSheetId="1" hidden="1">#REF!</definedName>
    <definedName name="_bdm.F80C913C7C27493BA186AF43E41DA24A.edm" localSheetId="4" hidden="1">#REF!</definedName>
    <definedName name="_bdm.F8143200A125473A85DF8409991B0D15.edm" localSheetId="5" hidden="1">#REF!</definedName>
    <definedName name="_bdm.F8143200A125473A85DF8409991B0D15.edm" localSheetId="18" hidden="1">#REF!</definedName>
    <definedName name="_bdm.F8143200A125473A85DF8409991B0D15.edm" localSheetId="19" hidden="1">#REF!</definedName>
    <definedName name="_bdm.F8143200A125473A85DF8409991B0D15.edm" localSheetId="17" hidden="1">#REF!</definedName>
    <definedName name="_bdm.F8143200A125473A85DF8409991B0D15.edm" localSheetId="1" hidden="1">#REF!</definedName>
    <definedName name="_bdm.F8143200A125473A85DF8409991B0D15.edm" localSheetId="4" hidden="1">#REF!</definedName>
    <definedName name="_bdm.F8300B226DEC4A01A4F291EA44953716.edm" localSheetId="5" hidden="1">#REF!</definedName>
    <definedName name="_bdm.F8300B226DEC4A01A4F291EA44953716.edm" localSheetId="18" hidden="1">#REF!</definedName>
    <definedName name="_bdm.F8300B226DEC4A01A4F291EA44953716.edm" localSheetId="19" hidden="1">#REF!</definedName>
    <definedName name="_bdm.F8300B226DEC4A01A4F291EA44953716.edm" localSheetId="17" hidden="1">#REF!</definedName>
    <definedName name="_bdm.F8300B226DEC4A01A4F291EA44953716.edm" localSheetId="1" hidden="1">#REF!</definedName>
    <definedName name="_bdm.F8300B226DEC4A01A4F291EA44953716.edm" localSheetId="4" hidden="1">#REF!</definedName>
    <definedName name="_bdm.F85C2D5A4DCF4CBBA08FE1F3CB37ED09.edm" localSheetId="5" hidden="1">#REF!</definedName>
    <definedName name="_bdm.F85C2D5A4DCF4CBBA08FE1F3CB37ED09.edm" localSheetId="18" hidden="1">#REF!</definedName>
    <definedName name="_bdm.F85C2D5A4DCF4CBBA08FE1F3CB37ED09.edm" localSheetId="19" hidden="1">#REF!</definedName>
    <definedName name="_bdm.F85C2D5A4DCF4CBBA08FE1F3CB37ED09.edm" localSheetId="17" hidden="1">#REF!</definedName>
    <definedName name="_bdm.F85C2D5A4DCF4CBBA08FE1F3CB37ED09.edm" localSheetId="1" hidden="1">#REF!</definedName>
    <definedName name="_bdm.F85C2D5A4DCF4CBBA08FE1F3CB37ED09.edm" localSheetId="4" hidden="1">#REF!</definedName>
    <definedName name="_bdm.F8C15A09C6F340B6BEBE944B814C2378.edm" localSheetId="5" hidden="1">#REF!</definedName>
    <definedName name="_bdm.F8C15A09C6F340B6BEBE944B814C2378.edm" localSheetId="18" hidden="1">#REF!</definedName>
    <definedName name="_bdm.F8C15A09C6F340B6BEBE944B814C2378.edm" localSheetId="19" hidden="1">#REF!</definedName>
    <definedName name="_bdm.F8C15A09C6F340B6BEBE944B814C2378.edm" localSheetId="17" hidden="1">#REF!</definedName>
    <definedName name="_bdm.F8C15A09C6F340B6BEBE944B814C2378.edm" localSheetId="1" hidden="1">#REF!</definedName>
    <definedName name="_bdm.F8C15A09C6F340B6BEBE944B814C2378.edm" localSheetId="4" hidden="1">#REF!</definedName>
    <definedName name="_bdm.F8F185DD25234A9F8F8F4340D46AD348.edm" localSheetId="5" hidden="1">#REF!</definedName>
    <definedName name="_bdm.F8F185DD25234A9F8F8F4340D46AD348.edm" localSheetId="18" hidden="1">#REF!</definedName>
    <definedName name="_bdm.F8F185DD25234A9F8F8F4340D46AD348.edm" localSheetId="19" hidden="1">#REF!</definedName>
    <definedName name="_bdm.F8F185DD25234A9F8F8F4340D46AD348.edm" localSheetId="17" hidden="1">#REF!</definedName>
    <definedName name="_bdm.F8F185DD25234A9F8F8F4340D46AD348.edm" localSheetId="1" hidden="1">#REF!</definedName>
    <definedName name="_bdm.F8F185DD25234A9F8F8F4340D46AD348.edm" localSheetId="4" hidden="1">#REF!</definedName>
    <definedName name="_bdm.F908E38E063547E4AEAC90AC9B90C1FC.edm" localSheetId="5" hidden="1">#REF!</definedName>
    <definedName name="_bdm.F908E38E063547E4AEAC90AC9B90C1FC.edm" localSheetId="18" hidden="1">#REF!</definedName>
    <definedName name="_bdm.F908E38E063547E4AEAC90AC9B90C1FC.edm" localSheetId="19" hidden="1">#REF!</definedName>
    <definedName name="_bdm.F908E38E063547E4AEAC90AC9B90C1FC.edm" localSheetId="17" hidden="1">#REF!</definedName>
    <definedName name="_bdm.F908E38E063547E4AEAC90AC9B90C1FC.edm" localSheetId="1" hidden="1">#REF!</definedName>
    <definedName name="_bdm.F908E38E063547E4AEAC90AC9B90C1FC.edm" localSheetId="4" hidden="1">#REF!</definedName>
    <definedName name="_bdm.F92899043E3A4F8DAF0324B0BD787D6F.edm" localSheetId="5" hidden="1">#REF!</definedName>
    <definedName name="_bdm.F92899043E3A4F8DAF0324B0BD787D6F.edm" localSheetId="18" hidden="1">#REF!</definedName>
    <definedName name="_bdm.F92899043E3A4F8DAF0324B0BD787D6F.edm" localSheetId="19" hidden="1">#REF!</definedName>
    <definedName name="_bdm.F92899043E3A4F8DAF0324B0BD787D6F.edm" localSheetId="17" hidden="1">#REF!</definedName>
    <definedName name="_bdm.F92899043E3A4F8DAF0324B0BD787D6F.edm" localSheetId="1" hidden="1">#REF!</definedName>
    <definedName name="_bdm.F92899043E3A4F8DAF0324B0BD787D6F.edm" localSheetId="4" hidden="1">#REF!</definedName>
    <definedName name="_bdm.F98165E561684EF5A31E1FEF7DC44BA1.edm" localSheetId="5" hidden="1">#REF!</definedName>
    <definedName name="_bdm.F98165E561684EF5A31E1FEF7DC44BA1.edm" localSheetId="18" hidden="1">#REF!</definedName>
    <definedName name="_bdm.F98165E561684EF5A31E1FEF7DC44BA1.edm" localSheetId="19" hidden="1">#REF!</definedName>
    <definedName name="_bdm.F98165E561684EF5A31E1FEF7DC44BA1.edm" localSheetId="17" hidden="1">#REF!</definedName>
    <definedName name="_bdm.F98165E561684EF5A31E1FEF7DC44BA1.edm" localSheetId="1" hidden="1">#REF!</definedName>
    <definedName name="_bdm.F98165E561684EF5A31E1FEF7DC44BA1.edm" localSheetId="4" hidden="1">#REF!</definedName>
    <definedName name="_bdm.F9DE8EF0071B49B1B025314BD484C201.edm" localSheetId="5" hidden="1">#REF!</definedName>
    <definedName name="_bdm.F9DE8EF0071B49B1B025314BD484C201.edm" localSheetId="18" hidden="1">#REF!</definedName>
    <definedName name="_bdm.F9DE8EF0071B49B1B025314BD484C201.edm" localSheetId="19" hidden="1">#REF!</definedName>
    <definedName name="_bdm.F9DE8EF0071B49B1B025314BD484C201.edm" localSheetId="17" hidden="1">#REF!</definedName>
    <definedName name="_bdm.F9DE8EF0071B49B1B025314BD484C201.edm" localSheetId="1" hidden="1">#REF!</definedName>
    <definedName name="_bdm.F9DE8EF0071B49B1B025314BD484C201.edm" localSheetId="4" hidden="1">#REF!</definedName>
    <definedName name="_bdm.FA5B23674DDA4F75B658E39C8A63C219.edm" localSheetId="5" hidden="1">#REF!</definedName>
    <definedName name="_bdm.FA5B23674DDA4F75B658E39C8A63C219.edm" localSheetId="18" hidden="1">#REF!</definedName>
    <definedName name="_bdm.FA5B23674DDA4F75B658E39C8A63C219.edm" localSheetId="19" hidden="1">#REF!</definedName>
    <definedName name="_bdm.FA5B23674DDA4F75B658E39C8A63C219.edm" localSheetId="17" hidden="1">#REF!</definedName>
    <definedName name="_bdm.FA5B23674DDA4F75B658E39C8A63C219.edm" localSheetId="1" hidden="1">#REF!</definedName>
    <definedName name="_bdm.FA5B23674DDA4F75B658E39C8A63C219.edm" localSheetId="4" hidden="1">#REF!</definedName>
    <definedName name="_bdm.FAB4014B045D44DF9D6151F602E57CC8.edm" localSheetId="5" hidden="1">#REF!</definedName>
    <definedName name="_bdm.FAB4014B045D44DF9D6151F602E57CC8.edm" localSheetId="18" hidden="1">#REF!</definedName>
    <definedName name="_bdm.FAB4014B045D44DF9D6151F602E57CC8.edm" localSheetId="19" hidden="1">#REF!</definedName>
    <definedName name="_bdm.FAB4014B045D44DF9D6151F602E57CC8.edm" localSheetId="17" hidden="1">#REF!</definedName>
    <definedName name="_bdm.FAB4014B045D44DF9D6151F602E57CC8.edm" localSheetId="1" hidden="1">#REF!</definedName>
    <definedName name="_bdm.FAB4014B045D44DF9D6151F602E57CC8.edm" localSheetId="4" hidden="1">#REF!</definedName>
    <definedName name="_bdm.FAD9ACC6D32F423DA48377D1C434AB19.edm" localSheetId="5" hidden="1">#REF!</definedName>
    <definedName name="_bdm.FAD9ACC6D32F423DA48377D1C434AB19.edm" localSheetId="18" hidden="1">#REF!</definedName>
    <definedName name="_bdm.FAD9ACC6D32F423DA48377D1C434AB19.edm" localSheetId="19" hidden="1">#REF!</definedName>
    <definedName name="_bdm.FAD9ACC6D32F423DA48377D1C434AB19.edm" localSheetId="17" hidden="1">#REF!</definedName>
    <definedName name="_bdm.FAD9ACC6D32F423DA48377D1C434AB19.edm" localSheetId="1" hidden="1">#REF!</definedName>
    <definedName name="_bdm.FAD9ACC6D32F423DA48377D1C434AB19.edm" localSheetId="4" hidden="1">#REF!</definedName>
    <definedName name="_bdm.FADC80FE37A04C69A961D0B0DC253F1D.edm" localSheetId="5" hidden="1">#REF!</definedName>
    <definedName name="_bdm.FADC80FE37A04C69A961D0B0DC253F1D.edm" localSheetId="18" hidden="1">#REF!</definedName>
    <definedName name="_bdm.FADC80FE37A04C69A961D0B0DC253F1D.edm" localSheetId="19" hidden="1">#REF!</definedName>
    <definedName name="_bdm.FADC80FE37A04C69A961D0B0DC253F1D.edm" localSheetId="17" hidden="1">#REF!</definedName>
    <definedName name="_bdm.FADC80FE37A04C69A961D0B0DC253F1D.edm" localSheetId="1" hidden="1">#REF!</definedName>
    <definedName name="_bdm.FADC80FE37A04C69A961D0B0DC253F1D.edm" localSheetId="4" hidden="1">#REF!</definedName>
    <definedName name="_bdm.FB2D7E559FEE47258FF611E06BD3AA75.edm" localSheetId="5" hidden="1">#REF!</definedName>
    <definedName name="_bdm.FB2D7E559FEE47258FF611E06BD3AA75.edm" localSheetId="18" hidden="1">#REF!</definedName>
    <definedName name="_bdm.FB2D7E559FEE47258FF611E06BD3AA75.edm" localSheetId="19" hidden="1">#REF!</definedName>
    <definedName name="_bdm.FB2D7E559FEE47258FF611E06BD3AA75.edm" localSheetId="17" hidden="1">#REF!</definedName>
    <definedName name="_bdm.FB2D7E559FEE47258FF611E06BD3AA75.edm" localSheetId="1" hidden="1">#REF!</definedName>
    <definedName name="_bdm.FB2D7E559FEE47258FF611E06BD3AA75.edm" localSheetId="4" hidden="1">#REF!</definedName>
    <definedName name="_bdm.FC1375827BE444D0AEDF4B70D5FC989F.edm" localSheetId="5" hidden="1">#REF!</definedName>
    <definedName name="_bdm.FC1375827BE444D0AEDF4B70D5FC989F.edm" localSheetId="18" hidden="1">#REF!</definedName>
    <definedName name="_bdm.FC1375827BE444D0AEDF4B70D5FC989F.edm" localSheetId="19" hidden="1">#REF!</definedName>
    <definedName name="_bdm.FC1375827BE444D0AEDF4B70D5FC989F.edm" localSheetId="17" hidden="1">#REF!</definedName>
    <definedName name="_bdm.FC1375827BE444D0AEDF4B70D5FC989F.edm" localSheetId="1" hidden="1">#REF!</definedName>
    <definedName name="_bdm.FC1375827BE444D0AEDF4B70D5FC989F.edm" localSheetId="4" hidden="1">#REF!</definedName>
    <definedName name="_bdm.FC6A39301DFD4A04919BF646B9F3C2F2.edm" localSheetId="5" hidden="1">#REF!</definedName>
    <definedName name="_bdm.FC6A39301DFD4A04919BF646B9F3C2F2.edm" localSheetId="18" hidden="1">#REF!</definedName>
    <definedName name="_bdm.FC6A39301DFD4A04919BF646B9F3C2F2.edm" localSheetId="19" hidden="1">#REF!</definedName>
    <definedName name="_bdm.FC6A39301DFD4A04919BF646B9F3C2F2.edm" localSheetId="17" hidden="1">#REF!</definedName>
    <definedName name="_bdm.FC6A39301DFD4A04919BF646B9F3C2F2.edm" localSheetId="1" hidden="1">#REF!</definedName>
    <definedName name="_bdm.FC6A39301DFD4A04919BF646B9F3C2F2.edm" localSheetId="4" hidden="1">#REF!</definedName>
    <definedName name="_bdm.FC72844D13534737A02F313540FF62C6.edm" localSheetId="5" hidden="1">#REF!</definedName>
    <definedName name="_bdm.FC72844D13534737A02F313540FF62C6.edm" localSheetId="18" hidden="1">#REF!</definedName>
    <definedName name="_bdm.FC72844D13534737A02F313540FF62C6.edm" localSheetId="19" hidden="1">#REF!</definedName>
    <definedName name="_bdm.FC72844D13534737A02F313540FF62C6.edm" localSheetId="17" hidden="1">#REF!</definedName>
    <definedName name="_bdm.FC72844D13534737A02F313540FF62C6.edm" localSheetId="1" hidden="1">#REF!</definedName>
    <definedName name="_bdm.FC72844D13534737A02F313540FF62C6.edm" localSheetId="4" hidden="1">#REF!</definedName>
    <definedName name="_bdm.FCD54EFEC39B483A9DD1F31AC53D683D.edm" localSheetId="5" hidden="1">#REF!</definedName>
    <definedName name="_bdm.FCD54EFEC39B483A9DD1F31AC53D683D.edm" localSheetId="18" hidden="1">#REF!</definedName>
    <definedName name="_bdm.FCD54EFEC39B483A9DD1F31AC53D683D.edm" localSheetId="19" hidden="1">#REF!</definedName>
    <definedName name="_bdm.FCD54EFEC39B483A9DD1F31AC53D683D.edm" localSheetId="17" hidden="1">#REF!</definedName>
    <definedName name="_bdm.FCD54EFEC39B483A9DD1F31AC53D683D.edm" localSheetId="1" hidden="1">#REF!</definedName>
    <definedName name="_bdm.FCD54EFEC39B483A9DD1F31AC53D683D.edm" localSheetId="4" hidden="1">#REF!</definedName>
    <definedName name="_bdm.FD55A0D2F6DD4CCE9291F50A00431901.edm" localSheetId="5" hidden="1">#REF!</definedName>
    <definedName name="_bdm.FD55A0D2F6DD4CCE9291F50A00431901.edm" localSheetId="18" hidden="1">#REF!</definedName>
    <definedName name="_bdm.FD55A0D2F6DD4CCE9291F50A00431901.edm" localSheetId="19" hidden="1">#REF!</definedName>
    <definedName name="_bdm.FD55A0D2F6DD4CCE9291F50A00431901.edm" localSheetId="17" hidden="1">#REF!</definedName>
    <definedName name="_bdm.FD55A0D2F6DD4CCE9291F50A00431901.edm" localSheetId="1" hidden="1">#REF!</definedName>
    <definedName name="_bdm.FD55A0D2F6DD4CCE9291F50A00431901.edm" localSheetId="4" hidden="1">#REF!</definedName>
    <definedName name="_bdm.FD67073EB22F44BBA24DAECAFD4E5777.edm" localSheetId="5" hidden="1">#REF!</definedName>
    <definedName name="_bdm.FD67073EB22F44BBA24DAECAFD4E5777.edm" localSheetId="18" hidden="1">#REF!</definedName>
    <definedName name="_bdm.FD67073EB22F44BBA24DAECAFD4E5777.edm" localSheetId="19" hidden="1">#REF!</definedName>
    <definedName name="_bdm.FD67073EB22F44BBA24DAECAFD4E5777.edm" localSheetId="17" hidden="1">#REF!</definedName>
    <definedName name="_bdm.FD67073EB22F44BBA24DAECAFD4E5777.edm" localSheetId="1" hidden="1">#REF!</definedName>
    <definedName name="_bdm.FD67073EB22F44BBA24DAECAFD4E5777.edm" localSheetId="4" hidden="1">#REF!</definedName>
    <definedName name="_bdm.FD8AC032B2944B538B0704E839244875.edm" localSheetId="5" hidden="1">#REF!</definedName>
    <definedName name="_bdm.FD8AC032B2944B538B0704E839244875.edm" localSheetId="18" hidden="1">#REF!</definedName>
    <definedName name="_bdm.FD8AC032B2944B538B0704E839244875.edm" localSheetId="19" hidden="1">#REF!</definedName>
    <definedName name="_bdm.FD8AC032B2944B538B0704E839244875.edm" localSheetId="17" hidden="1">#REF!</definedName>
    <definedName name="_bdm.FD8AC032B2944B538B0704E839244875.edm" localSheetId="1" hidden="1">#REF!</definedName>
    <definedName name="_bdm.FD8AC032B2944B538B0704E839244875.edm" localSheetId="4" hidden="1">#REF!</definedName>
    <definedName name="_bdm.FDBA418564F342D3B46B489B602B654F.edm" localSheetId="5" hidden="1">#REF!</definedName>
    <definedName name="_bdm.FDBA418564F342D3B46B489B602B654F.edm" localSheetId="18" hidden="1">#REF!</definedName>
    <definedName name="_bdm.FDBA418564F342D3B46B489B602B654F.edm" localSheetId="19" hidden="1">#REF!</definedName>
    <definedName name="_bdm.FDBA418564F342D3B46B489B602B654F.edm" localSheetId="17" hidden="1">#REF!</definedName>
    <definedName name="_bdm.FDBA418564F342D3B46B489B602B654F.edm" localSheetId="1" hidden="1">#REF!</definedName>
    <definedName name="_bdm.FDBA418564F342D3B46B489B602B654F.edm" localSheetId="4" hidden="1">#REF!</definedName>
    <definedName name="_bdm.FDC15A5AA6D24D0289BB41E47EF9A321.edm" localSheetId="5" hidden="1">#REF!</definedName>
    <definedName name="_bdm.FDC15A5AA6D24D0289BB41E47EF9A321.edm" localSheetId="18" hidden="1">#REF!</definedName>
    <definedName name="_bdm.FDC15A5AA6D24D0289BB41E47EF9A321.edm" localSheetId="19" hidden="1">#REF!</definedName>
    <definedName name="_bdm.FDC15A5AA6D24D0289BB41E47EF9A321.edm" localSheetId="17" hidden="1">#REF!</definedName>
    <definedName name="_bdm.FDC15A5AA6D24D0289BB41E47EF9A321.edm" localSheetId="1" hidden="1">#REF!</definedName>
    <definedName name="_bdm.FDC15A5AA6D24D0289BB41E47EF9A321.edm" localSheetId="4" hidden="1">#REF!</definedName>
    <definedName name="_bdm.FDEC38038B2F408899BD2243A847F060.edm" localSheetId="5" hidden="1">#REF!</definedName>
    <definedName name="_bdm.FDEC38038B2F408899BD2243A847F060.edm" localSheetId="18" hidden="1">#REF!</definedName>
    <definedName name="_bdm.FDEC38038B2F408899BD2243A847F060.edm" localSheetId="19" hidden="1">#REF!</definedName>
    <definedName name="_bdm.FDEC38038B2F408899BD2243A847F060.edm" localSheetId="17" hidden="1">#REF!</definedName>
    <definedName name="_bdm.FDEC38038B2F408899BD2243A847F060.edm" localSheetId="1" hidden="1">#REF!</definedName>
    <definedName name="_bdm.FDEC38038B2F408899BD2243A847F060.edm" localSheetId="4" hidden="1">#REF!</definedName>
    <definedName name="_bdm.FE006D754D9142EC8F65CA4BA28A409B.edm" localSheetId="5" hidden="1">#REF!</definedName>
    <definedName name="_bdm.FE006D754D9142EC8F65CA4BA28A409B.edm" localSheetId="18" hidden="1">#REF!</definedName>
    <definedName name="_bdm.FE006D754D9142EC8F65CA4BA28A409B.edm" localSheetId="17" hidden="1">#REF!</definedName>
    <definedName name="_bdm.FE006D754D9142EC8F65CA4BA28A409B.edm" localSheetId="1" hidden="1">#REF!</definedName>
    <definedName name="_bdm.FE006D754D9142EC8F65CA4BA28A409B.edm" localSheetId="4" hidden="1">#REF!</definedName>
    <definedName name="_bdm.FE7BB2EE940E4B179B5955BD21516495.edm" localSheetId="5" hidden="1">#REF!</definedName>
    <definedName name="_bdm.FE7BB2EE940E4B179B5955BD21516495.edm" localSheetId="18" hidden="1">#REF!</definedName>
    <definedName name="_bdm.FE7BB2EE940E4B179B5955BD21516495.edm" localSheetId="19" hidden="1">#REF!</definedName>
    <definedName name="_bdm.FE7BB2EE940E4B179B5955BD21516495.edm" localSheetId="17" hidden="1">#REF!</definedName>
    <definedName name="_bdm.FE7BB2EE940E4B179B5955BD21516495.edm" localSheetId="1" hidden="1">#REF!</definedName>
    <definedName name="_bdm.FE7BB2EE940E4B179B5955BD21516495.edm" localSheetId="4" hidden="1">#REF!</definedName>
    <definedName name="_bdm.FEF141636F914E3CB83CC44917CCB206.edm" localSheetId="5" hidden="1">#REF!</definedName>
    <definedName name="_bdm.FEF141636F914E3CB83CC44917CCB206.edm" localSheetId="18" hidden="1">#REF!</definedName>
    <definedName name="_bdm.FEF141636F914E3CB83CC44917CCB206.edm" localSheetId="19" hidden="1">#REF!</definedName>
    <definedName name="_bdm.FEF141636F914E3CB83CC44917CCB206.edm" localSheetId="17" hidden="1">#REF!</definedName>
    <definedName name="_bdm.FEF141636F914E3CB83CC44917CCB206.edm" localSheetId="1" hidden="1">#REF!</definedName>
    <definedName name="_bdm.FEF141636F914E3CB83CC44917CCB206.edm" localSheetId="4" hidden="1">#REF!</definedName>
    <definedName name="_bdm.FF16E5E29B034EB08BB7424841533743.edm" localSheetId="5" hidden="1">#REF!</definedName>
    <definedName name="_bdm.FF16E5E29B034EB08BB7424841533743.edm" localSheetId="18" hidden="1">#REF!</definedName>
    <definedName name="_bdm.FF16E5E29B034EB08BB7424841533743.edm" localSheetId="19" hidden="1">#REF!</definedName>
    <definedName name="_bdm.FF16E5E29B034EB08BB7424841533743.edm" localSheetId="17" hidden="1">#REF!</definedName>
    <definedName name="_bdm.FF16E5E29B034EB08BB7424841533743.edm" localSheetId="1" hidden="1">#REF!</definedName>
    <definedName name="_bdm.FF16E5E29B034EB08BB7424841533743.edm" localSheetId="4" hidden="1">#REF!</definedName>
    <definedName name="_bdm.FFC75D85933A4A29BEAF4CE1F77C1E19.edm" localSheetId="5" hidden="1">#REF!</definedName>
    <definedName name="_bdm.FFC75D85933A4A29BEAF4CE1F77C1E19.edm" localSheetId="18" hidden="1">#REF!</definedName>
    <definedName name="_bdm.FFC75D85933A4A29BEAF4CE1F77C1E19.edm" localSheetId="19" hidden="1">#REF!</definedName>
    <definedName name="_bdm.FFC75D85933A4A29BEAF4CE1F77C1E19.edm" localSheetId="17" hidden="1">#REF!</definedName>
    <definedName name="_bdm.FFC75D85933A4A29BEAF4CE1F77C1E19.edm" localSheetId="1" hidden="1">#REF!</definedName>
    <definedName name="_bdm.FFC75D85933A4A29BEAF4CE1F77C1E19.edm" localSheetId="4" hidden="1">#REF!</definedName>
    <definedName name="_Fill" localSheetId="5" hidden="1">#REF!</definedName>
    <definedName name="_Fill" localSheetId="18" hidden="1">#REF!</definedName>
    <definedName name="_Fill" localSheetId="19" hidden="1">#REF!</definedName>
    <definedName name="_Fill" localSheetId="17" hidden="1">#REF!</definedName>
    <definedName name="_Fill" localSheetId="1" hidden="1">#REF!</definedName>
    <definedName name="_Fill" localSheetId="4" hidden="1">#REF!</definedName>
    <definedName name="_fillp" localSheetId="5" hidden="1">#REF!</definedName>
    <definedName name="_fillp" localSheetId="18" hidden="1">#REF!</definedName>
    <definedName name="_fillp" localSheetId="19" hidden="1">#REF!</definedName>
    <definedName name="_fillp" localSheetId="17" hidden="1">#REF!</definedName>
    <definedName name="_fillp" localSheetId="1" hidden="1">#REF!</definedName>
    <definedName name="_fillp" localSheetId="4" hidden="1">#REF!</definedName>
    <definedName name="_FillPP" localSheetId="5" hidden="1">#REF!</definedName>
    <definedName name="_FillPP" localSheetId="18" hidden="1">#REF!</definedName>
    <definedName name="_FillPP" localSheetId="17" hidden="1">#REF!</definedName>
    <definedName name="_FillPP" localSheetId="1" hidden="1">#REF!</definedName>
    <definedName name="_FillPP" localSheetId="4" hidden="1">#REF!</definedName>
    <definedName name="_xlnm._FilterDatabase" localSheetId="3" hidden="1">'Calcs.'!#REF!</definedName>
    <definedName name="_xlnm._FilterDatabase" localSheetId="13" hidden="1">Codes!#REF!</definedName>
    <definedName name="_xlnm._FilterDatabase" localSheetId="2" hidden="1">'Codes (3)'!$A$210:$G$230</definedName>
    <definedName name="_xlnm._FilterDatabase" localSheetId="1" hidden="1">'Old Codes'!$C$1:$F$1</definedName>
    <definedName name="_xlnm._FilterDatabase" localSheetId="0" hidden="1">'Old R002 codes'!$H$215:$M$215</definedName>
    <definedName name="_Key1" localSheetId="3" hidden="1">#REF!</definedName>
    <definedName name="_Key1" localSheetId="5" hidden="1">#REF!</definedName>
    <definedName name="_Key1" localSheetId="13" hidden="1">#REF!</definedName>
    <definedName name="_Key1" localSheetId="2" hidden="1">#REF!</definedName>
    <definedName name="_Key1" localSheetId="16" hidden="1">#REF!</definedName>
    <definedName name="_Key1" localSheetId="14" hidden="1">#REF!</definedName>
    <definedName name="_Key1" localSheetId="19" hidden="1">#REF!</definedName>
    <definedName name="_Key1" localSheetId="17" hidden="1">#REF!</definedName>
    <definedName name="_Key1" localSheetId="1" hidden="1">#REF!</definedName>
    <definedName name="_Key1" localSheetId="0" hidden="1">#REF!</definedName>
    <definedName name="_Key1" localSheetId="4" hidden="1">#REF!</definedName>
    <definedName name="_Order1" hidden="1">255</definedName>
    <definedName name="_Order2" hidden="1">255</definedName>
    <definedName name="_Screening3" localSheetId="5" hidden="1">#REF!</definedName>
    <definedName name="_Screening3" localSheetId="18" hidden="1">#REF!</definedName>
    <definedName name="_Screening3" localSheetId="19" hidden="1">#REF!</definedName>
    <definedName name="_Screening3" localSheetId="17" hidden="1">#REF!</definedName>
    <definedName name="_Screening3" localSheetId="1" hidden="1">#REF!</definedName>
    <definedName name="_Screening3" localSheetId="4" hidden="1">#REF!</definedName>
    <definedName name="_Sort" localSheetId="5" hidden="1">#REF!</definedName>
    <definedName name="_Sort" localSheetId="16" hidden="1">#REF!</definedName>
    <definedName name="_Sort" localSheetId="18" hidden="1">#REF!</definedName>
    <definedName name="_Sort" localSheetId="14" hidden="1">#REF!</definedName>
    <definedName name="_Sort" localSheetId="19" hidden="1">#REF!</definedName>
    <definedName name="_Sort" localSheetId="17" hidden="1">#REF!</definedName>
    <definedName name="_Sort" localSheetId="1" hidden="1">#REF!</definedName>
    <definedName name="_Sort" localSheetId="4" hidden="1">#REF!</definedName>
    <definedName name="_Table1_In1" localSheetId="5" hidden="1">#REF!</definedName>
    <definedName name="_Table1_In1" localSheetId="18" hidden="1">#REF!</definedName>
    <definedName name="_Table1_In1" localSheetId="17" hidden="1">#REF!</definedName>
    <definedName name="_Table1_In1" localSheetId="1" hidden="1">#REF!</definedName>
    <definedName name="_Table1_In1" localSheetId="4" hidden="1">#REF!</definedName>
    <definedName name="_Table1_Out" localSheetId="5" hidden="1">#REF!</definedName>
    <definedName name="_Table1_Out" localSheetId="18" hidden="1">#REF!</definedName>
    <definedName name="_Table1_Out" localSheetId="17" hidden="1">#REF!</definedName>
    <definedName name="_Table1_Out" localSheetId="1" hidden="1">#REF!</definedName>
    <definedName name="_Table1_Out" localSheetId="4" hidden="1">#REF!</definedName>
    <definedName name="_Table2_In1" localSheetId="5" hidden="1">#REF!</definedName>
    <definedName name="_Table2_In1" localSheetId="18" hidden="1">#REF!</definedName>
    <definedName name="_Table2_In1" localSheetId="19" hidden="1">#REF!</definedName>
    <definedName name="_Table2_In1" localSheetId="17" hidden="1">#REF!</definedName>
    <definedName name="_Table2_In1" localSheetId="1" hidden="1">#REF!</definedName>
    <definedName name="_Table2_In1" localSheetId="4" hidden="1">#REF!</definedName>
    <definedName name="_Table2_In2" localSheetId="5" hidden="1">#REF!</definedName>
    <definedName name="_Table2_In2" localSheetId="18" hidden="1">#REF!</definedName>
    <definedName name="_Table2_In2" localSheetId="19" hidden="1">#REF!</definedName>
    <definedName name="_Table2_In2" localSheetId="17" hidden="1">#REF!</definedName>
    <definedName name="_Table2_In2" localSheetId="1" hidden="1">#REF!</definedName>
    <definedName name="_Table2_In2" localSheetId="4" hidden="1">#REF!</definedName>
    <definedName name="_Table2_In3" localSheetId="5" hidden="1">#REF!</definedName>
    <definedName name="_Table2_In3" localSheetId="18" hidden="1">#REF!</definedName>
    <definedName name="_Table2_In3" localSheetId="19" hidden="1">#REF!</definedName>
    <definedName name="_Table2_In3" localSheetId="17" hidden="1">#REF!</definedName>
    <definedName name="_Table2_In3" localSheetId="1" hidden="1">#REF!</definedName>
    <definedName name="_Table2_In3" localSheetId="4" hidden="1">#REF!</definedName>
    <definedName name="_Table2_In4" localSheetId="5" hidden="1">#REF!</definedName>
    <definedName name="_Table2_In4" localSheetId="18" hidden="1">#REF!</definedName>
    <definedName name="_Table2_In4" localSheetId="17" hidden="1">#REF!</definedName>
    <definedName name="_Table2_In4" localSheetId="1" hidden="1">#REF!</definedName>
    <definedName name="_Table2_In4" localSheetId="4" hidden="1">#REF!</definedName>
    <definedName name="_Table2_Out" localSheetId="5" hidden="1">#REF!</definedName>
    <definedName name="_Table2_Out" localSheetId="18" hidden="1">#REF!</definedName>
    <definedName name="_Table2_Out" localSheetId="19" hidden="1">#REF!</definedName>
    <definedName name="_Table2_Out" localSheetId="17" hidden="1">#REF!</definedName>
    <definedName name="_Table2_Out" localSheetId="1" hidden="1">#REF!</definedName>
    <definedName name="_Table2_Out" localSheetId="4" hidden="1">#REF!</definedName>
    <definedName name="_Table3_In2" localSheetId="5" hidden="1">#REF!</definedName>
    <definedName name="_Table3_In2" localSheetId="18" hidden="1">#REF!</definedName>
    <definedName name="_Table3_In2" localSheetId="19" hidden="1">#REF!</definedName>
    <definedName name="_Table3_In2" localSheetId="17" hidden="1">#REF!</definedName>
    <definedName name="_Table3_In2" localSheetId="1" hidden="1">#REF!</definedName>
    <definedName name="_Table3_In2" localSheetId="4" hidden="1">#REF!</definedName>
    <definedName name="a" localSheetId="5" hidden="1">#REF!</definedName>
    <definedName name="a" localSheetId="16" hidden="1">#REF!</definedName>
    <definedName name="a" localSheetId="18" hidden="1">#REF!</definedName>
    <definedName name="a" localSheetId="14" hidden="1">#REF!</definedName>
    <definedName name="a" localSheetId="19" hidden="1">#REF!</definedName>
    <definedName name="a" localSheetId="17" hidden="1">#REF!</definedName>
    <definedName name="a" localSheetId="1" hidden="1">#REF!</definedName>
    <definedName name="a" localSheetId="4" hidden="1">#REF!</definedName>
    <definedName name="AA" localSheetId="3" hidden="1">{#N/A,#N/A,FALSE,"Projections";#N/A,#N/A,FALSE,"Multiples Valuation";#N/A,#N/A,FALSE,"LBO";#N/A,#N/A,FALSE,"Multiples_Sensitivity";#N/A,#N/A,FALSE,"Summary"}</definedName>
    <definedName name="AA" localSheetId="5" hidden="1">{#N/A,#N/A,FALSE,"Projections";#N/A,#N/A,FALSE,"Multiples Valuation";#N/A,#N/A,FALSE,"LBO";#N/A,#N/A,FALSE,"Multiples_Sensitivity";#N/A,#N/A,FALSE,"Summary"}</definedName>
    <definedName name="AA" localSheetId="13" hidden="1">{#N/A,#N/A,FALSE,"Projections";#N/A,#N/A,FALSE,"Multiples Valuation";#N/A,#N/A,FALSE,"LBO";#N/A,#N/A,FALSE,"Multiples_Sensitivity";#N/A,#N/A,FALSE,"Summary"}</definedName>
    <definedName name="AA" localSheetId="2" hidden="1">{#N/A,#N/A,FALSE,"Projections";#N/A,#N/A,FALSE,"Multiples Valuation";#N/A,#N/A,FALSE,"LBO";#N/A,#N/A,FALSE,"Multiples_Sensitivity";#N/A,#N/A,FALSE,"Summary"}</definedName>
    <definedName name="AA" localSheetId="18" hidden="1">{#N/A,#N/A,FALSE,"Projections";#N/A,#N/A,FALSE,"Multiples Valuation";#N/A,#N/A,FALSE,"LBO";#N/A,#N/A,FALSE,"Multiples_Sensitivity";#N/A,#N/A,FALSE,"Summary"}</definedName>
    <definedName name="AA" localSheetId="19" hidden="1">{#N/A,#N/A,FALSE,"Projections";#N/A,#N/A,FALSE,"Multiples Valuation";#N/A,#N/A,FALSE,"LBO";#N/A,#N/A,FALSE,"Multiples_Sensitivity";#N/A,#N/A,FALSE,"Summary"}</definedName>
    <definedName name="AA" localSheetId="17" hidden="1">{#N/A,#N/A,FALSE,"Projections";#N/A,#N/A,FALSE,"Multiples Valuation";#N/A,#N/A,FALSE,"LBO";#N/A,#N/A,FALSE,"Multiples_Sensitivity";#N/A,#N/A,FALSE,"Summary"}</definedName>
    <definedName name="AA" localSheetId="1" hidden="1">{#N/A,#N/A,FALSE,"Projections";#N/A,#N/A,FALSE,"Multiples Valuation";#N/A,#N/A,FALSE,"LBO";#N/A,#N/A,FALSE,"Multiples_Sensitivity";#N/A,#N/A,FALSE,"Summary"}</definedName>
    <definedName name="AA" localSheetId="0" hidden="1">{#N/A,#N/A,FALSE,"Projections";#N/A,#N/A,FALSE,"Multiples Valuation";#N/A,#N/A,FALSE,"LBO";#N/A,#N/A,FALSE,"Multiples_Sensitivity";#N/A,#N/A,FALSE,"Summary"}</definedName>
    <definedName name="AA" localSheetId="4" hidden="1">{#N/A,#N/A,FALSE,"Projections";#N/A,#N/A,FALSE,"Multiples Valuation";#N/A,#N/A,FALSE,"LBO";#N/A,#N/A,FALSE,"Multiples_Sensitivity";#N/A,#N/A,FALSE,"Summary"}</definedName>
    <definedName name="AAA_DOCTOPS" hidden="1">"AAA_SET"</definedName>
    <definedName name="AAA_duser" hidden="1">"OFF"</definedName>
    <definedName name="AAB_Addin5" hidden="1">"AAB_Description for addin 5,Description for addin 5,Description for addin 5,Description for addin 5,Description for addin 5,Description for addin 5"</definedName>
    <definedName name="ab" localSheetId="3" hidden="1">{#N/A,#N/A,TRUE,"Report"}</definedName>
    <definedName name="ab" localSheetId="5" hidden="1">{#N/A,#N/A,TRUE,"Report"}</definedName>
    <definedName name="ab" localSheetId="13" hidden="1">{#N/A,#N/A,TRUE,"Report"}</definedName>
    <definedName name="ab" localSheetId="2" hidden="1">{#N/A,#N/A,TRUE,"Report"}</definedName>
    <definedName name="ab" localSheetId="18" hidden="1">{#N/A,#N/A,TRUE,"Report"}</definedName>
    <definedName name="ab" localSheetId="19" hidden="1">{#N/A,#N/A,TRUE,"Report"}</definedName>
    <definedName name="ab" localSheetId="17" hidden="1">{#N/A,#N/A,TRUE,"Report"}</definedName>
    <definedName name="ab" localSheetId="1" hidden="1">{#N/A,#N/A,TRUE,"Report"}</definedName>
    <definedName name="ab" localSheetId="0" hidden="1">{#N/A,#N/A,TRUE,"Report"}</definedName>
    <definedName name="ab" localSheetId="4" hidden="1">{#N/A,#N/A,TRUE,"Report"}</definedName>
    <definedName name="abc" localSheetId="3" hidden="1">{"histincome",#N/A,FALSE,"hyfins";"closing balance",#N/A,FALSE,"hyfins"}</definedName>
    <definedName name="abc" localSheetId="5" hidden="1">{"histincome",#N/A,FALSE,"hyfins";"closing balance",#N/A,FALSE,"hyfins"}</definedName>
    <definedName name="abc" localSheetId="13" hidden="1">{"histincome",#N/A,FALSE,"hyfins";"closing balance",#N/A,FALSE,"hyfins"}</definedName>
    <definedName name="abc" localSheetId="2" hidden="1">{"histincome",#N/A,FALSE,"hyfins";"closing balance",#N/A,FALSE,"hyfins"}</definedName>
    <definedName name="abc" localSheetId="18" hidden="1">{"histincome",#N/A,FALSE,"hyfins";"closing balance",#N/A,FALSE,"hyfins"}</definedName>
    <definedName name="abc" localSheetId="19" hidden="1">{"histincome",#N/A,FALSE,"hyfins";"closing balance",#N/A,FALSE,"hyfins"}</definedName>
    <definedName name="abc" localSheetId="17" hidden="1">{"histincome",#N/A,FALSE,"hyfins";"closing balance",#N/A,FALSE,"hyfins"}</definedName>
    <definedName name="abc" localSheetId="1" hidden="1">{"histincome",#N/A,FALSE,"hyfins";"closing balance",#N/A,FALSE,"hyfins"}</definedName>
    <definedName name="abc" localSheetId="0" hidden="1">{"histincome",#N/A,FALSE,"hyfins";"closing balance",#N/A,FALSE,"hyfins"}</definedName>
    <definedName name="abc" localSheetId="4" hidden="1">{"histincome",#N/A,FALSE,"hyfins";"closing balance",#N/A,FALSE,"hyfins"}</definedName>
    <definedName name="abcd" localSheetId="3" hidden="1">{"assumptions",#N/A,FALSE,"Assumption Summary";"proforma97",#N/A,FALSE,"97 pro forma";"sensitivity97",#N/A,FALSE,"97 sensitivity ";"proforma98",#N/A,FALSE,"98 pro forma";"sensitivity98",#N/A,FALSE,"98 sensitivity"}</definedName>
    <definedName name="abcd" localSheetId="5" hidden="1">{"assumptions",#N/A,FALSE,"Assumption Summary";"proforma97",#N/A,FALSE,"97 pro forma";"sensitivity97",#N/A,FALSE,"97 sensitivity ";"proforma98",#N/A,FALSE,"98 pro forma";"sensitivity98",#N/A,FALSE,"98 sensitivity"}</definedName>
    <definedName name="abcd" localSheetId="13" hidden="1">{"assumptions",#N/A,FALSE,"Assumption Summary";"proforma97",#N/A,FALSE,"97 pro forma";"sensitivity97",#N/A,FALSE,"97 sensitivity ";"proforma98",#N/A,FALSE,"98 pro forma";"sensitivity98",#N/A,FALSE,"98 sensitivity"}</definedName>
    <definedName name="abcd" localSheetId="2" hidden="1">{"assumptions",#N/A,FALSE,"Assumption Summary";"proforma97",#N/A,FALSE,"97 pro forma";"sensitivity97",#N/A,FALSE,"97 sensitivity ";"proforma98",#N/A,FALSE,"98 pro forma";"sensitivity98",#N/A,FALSE,"98 sensitivity"}</definedName>
    <definedName name="abcd" localSheetId="18" hidden="1">{"assumptions",#N/A,FALSE,"Assumption Summary";"proforma97",#N/A,FALSE,"97 pro forma";"sensitivity97",#N/A,FALSE,"97 sensitivity ";"proforma98",#N/A,FALSE,"98 pro forma";"sensitivity98",#N/A,FALSE,"98 sensitivity"}</definedName>
    <definedName name="abcd" localSheetId="19" hidden="1">{"assumptions",#N/A,FALSE,"Assumption Summary";"proforma97",#N/A,FALSE,"97 pro forma";"sensitivity97",#N/A,FALSE,"97 sensitivity ";"proforma98",#N/A,FALSE,"98 pro forma";"sensitivity98",#N/A,FALSE,"98 sensitivity"}</definedName>
    <definedName name="abcd" localSheetId="17" hidden="1">{"assumptions",#N/A,FALSE,"Assumption Summary";"proforma97",#N/A,FALSE,"97 pro forma";"sensitivity97",#N/A,FALSE,"97 sensitivity ";"proforma98",#N/A,FALSE,"98 pro forma";"sensitivity98",#N/A,FALSE,"98 sensitivity"}</definedName>
    <definedName name="abcd" localSheetId="1" hidden="1">{"assumptions",#N/A,FALSE,"Assumption Summary";"proforma97",#N/A,FALSE,"97 pro forma";"sensitivity97",#N/A,FALSE,"97 sensitivity ";"proforma98",#N/A,FALSE,"98 pro forma";"sensitivity98",#N/A,FALSE,"98 sensitivity"}</definedName>
    <definedName name="abcd" localSheetId="0" hidden="1">{"assumptions",#N/A,FALSE,"Assumption Summary";"proforma97",#N/A,FALSE,"97 pro forma";"sensitivity97",#N/A,FALSE,"97 sensitivity ";"proforma98",#N/A,FALSE,"98 pro forma";"sensitivity98",#N/A,FALSE,"98 sensitivity"}</definedName>
    <definedName name="abcd" localSheetId="4" hidden="1">{"assumptions",#N/A,FALSE,"Assumption Summary";"proforma97",#N/A,FALSE,"97 pro forma";"sensitivity97",#N/A,FALSE,"97 sensitivity ";"proforma98",#N/A,FALSE,"98 pro forma";"sensitivity98",#N/A,FALSE,"98 sensitivity"}</definedName>
    <definedName name="ac" localSheetId="3" hidden="1">{#N/A,#N/A,TRUE,"Report"}</definedName>
    <definedName name="ac" localSheetId="5" hidden="1">{#N/A,#N/A,TRUE,"Report"}</definedName>
    <definedName name="ac" localSheetId="13" hidden="1">{#N/A,#N/A,TRUE,"Report"}</definedName>
    <definedName name="ac" localSheetId="2" hidden="1">{#N/A,#N/A,TRUE,"Report"}</definedName>
    <definedName name="ac" localSheetId="18" hidden="1">{#N/A,#N/A,TRUE,"Report"}</definedName>
    <definedName name="ac" localSheetId="19" hidden="1">{#N/A,#N/A,TRUE,"Report"}</definedName>
    <definedName name="ac" localSheetId="17" hidden="1">{#N/A,#N/A,TRUE,"Report"}</definedName>
    <definedName name="ac" localSheetId="1" hidden="1">{#N/A,#N/A,TRUE,"Report"}</definedName>
    <definedName name="ac" localSheetId="0" hidden="1">{#N/A,#N/A,TRUE,"Report"}</definedName>
    <definedName name="ac" localSheetId="4" hidden="1">{#N/A,#N/A,TRUE,"Report"}</definedName>
    <definedName name="Access_Button" hidden="1">"Grants_Summary_by_Employee_List"</definedName>
    <definedName name="AccessDatabase" hidden="1">"I:\hr\options\Grants.mdb"</definedName>
    <definedName name="ACwvu.ADM._.GEN._.MGMNT._.DETAIL." localSheetId="5" hidden="1">#REF!</definedName>
    <definedName name="ACwvu.ADM._.GEN._.MGMNT._.DETAIL." localSheetId="18" hidden="1">#REF!</definedName>
    <definedName name="ACwvu.ADM._.GEN._.MGMNT._.DETAIL." localSheetId="19" hidden="1">#REF!</definedName>
    <definedName name="ACwvu.ADM._.GEN._.MGMNT._.DETAIL." localSheetId="17" hidden="1">#REF!</definedName>
    <definedName name="ACwvu.ADM._.GEN._.MGMNT._.DETAIL." localSheetId="1" hidden="1">#REF!</definedName>
    <definedName name="ACwvu.ADM._.GEN._.MGMNT._.DETAIL." localSheetId="4" hidden="1">#REF!</definedName>
    <definedName name="ACwvu.Analysis1H95." localSheetId="5" hidden="1">#REF!</definedName>
    <definedName name="ACwvu.Analysis1H95." localSheetId="18" hidden="1">#REF!</definedName>
    <definedName name="ACwvu.Analysis1H95." localSheetId="19" hidden="1">#REF!</definedName>
    <definedName name="ACwvu.Analysis1H95." localSheetId="17" hidden="1">#REF!</definedName>
    <definedName name="ACwvu.Analysis1H95." localSheetId="1" hidden="1">#REF!</definedName>
    <definedName name="ACwvu.Analysis1H95." localSheetId="4" hidden="1">#REF!</definedName>
    <definedName name="ACwvu.Analysis1Q95." localSheetId="5" hidden="1">#REF!</definedName>
    <definedName name="ACwvu.Analysis1Q95." localSheetId="18" hidden="1">#REF!</definedName>
    <definedName name="ACwvu.Analysis1Q95." localSheetId="19" hidden="1">#REF!</definedName>
    <definedName name="ACwvu.Analysis1Q95." localSheetId="17" hidden="1">#REF!</definedName>
    <definedName name="ACwvu.Analysis1Q95." localSheetId="1" hidden="1">#REF!</definedName>
    <definedName name="ACwvu.Analysis1Q95." localSheetId="4" hidden="1">#REF!</definedName>
    <definedName name="ACwvu.Analysis2Q95." localSheetId="5" hidden="1">#REF!</definedName>
    <definedName name="ACwvu.Analysis2Q95." localSheetId="18" hidden="1">#REF!</definedName>
    <definedName name="ACwvu.Analysis2Q95." localSheetId="17" hidden="1">#REF!</definedName>
    <definedName name="ACwvu.Analysis2Q95." localSheetId="1" hidden="1">#REF!</definedName>
    <definedName name="ACwvu.Analysis2Q95." localSheetId="4" hidden="1">#REF!</definedName>
    <definedName name="ACwvu.inputs._.raw._.data." localSheetId="5" hidden="1">#REF!</definedName>
    <definedName name="ACwvu.inputs._.raw._.data." localSheetId="18" hidden="1">#REF!</definedName>
    <definedName name="ACwvu.inputs._.raw._.data." localSheetId="17" hidden="1">#REF!</definedName>
    <definedName name="ACwvu.inputs._.raw._.data." localSheetId="1" hidden="1">#REF!</definedName>
    <definedName name="ACwvu.inputs._.raw._.data." localSheetId="4" hidden="1">#REF!</definedName>
    <definedName name="ACwvu.Margin._.Summary." localSheetId="5" hidden="1">#REF!</definedName>
    <definedName name="ACwvu.Margin._.Summary." localSheetId="18" hidden="1">#REF!</definedName>
    <definedName name="ACwvu.Margin._.Summary." localSheetId="17" hidden="1">#REF!</definedName>
    <definedName name="ACwvu.Margin._.Summary." localSheetId="1" hidden="1">#REF!</definedName>
    <definedName name="ACwvu.Margin._.Summary." localSheetId="4" hidden="1">#REF!</definedName>
    <definedName name="ACwvu.STORAGE._.RENTS." localSheetId="5" hidden="1">#REF!</definedName>
    <definedName name="ACwvu.STORAGE._.RENTS." localSheetId="18" hidden="1">#REF!</definedName>
    <definedName name="ACwvu.STORAGE._.RENTS." localSheetId="17" hidden="1">#REF!</definedName>
    <definedName name="ACwvu.STORAGE._.RENTS." localSheetId="1" hidden="1">#REF!</definedName>
    <definedName name="ACwvu.STORAGE._.RENTS." localSheetId="4" hidden="1">#REF!</definedName>
    <definedName name="ACwvu.summary1." localSheetId="5" hidden="1">#REF!</definedName>
    <definedName name="ACwvu.summary1." localSheetId="18" hidden="1">#REF!</definedName>
    <definedName name="ACwvu.summary1." localSheetId="17" hidden="1">#REF!</definedName>
    <definedName name="ACwvu.summary1." localSheetId="1" hidden="1">#REF!</definedName>
    <definedName name="ACwvu.summary1." localSheetId="4" hidden="1">#REF!</definedName>
    <definedName name="ACwvu.summary2." localSheetId="5" hidden="1">#REF!</definedName>
    <definedName name="ACwvu.summary2." localSheetId="18" hidden="1">#REF!</definedName>
    <definedName name="ACwvu.summary2." localSheetId="17" hidden="1">#REF!</definedName>
    <definedName name="ACwvu.summary2." localSheetId="1" hidden="1">#REF!</definedName>
    <definedName name="ACwvu.summary2." localSheetId="4" hidden="1">#REF!</definedName>
    <definedName name="ACwvu.summary3." localSheetId="5" hidden="1">#REF!</definedName>
    <definedName name="ACwvu.summary3." localSheetId="18" hidden="1">#REF!</definedName>
    <definedName name="ACwvu.summary3." localSheetId="17" hidden="1">#REF!</definedName>
    <definedName name="ACwvu.summary3." localSheetId="1" hidden="1">#REF!</definedName>
    <definedName name="ACwvu.summary3." localSheetId="4" hidden="1">#REF!</definedName>
    <definedName name="ad" localSheetId="3" hidden="1">{#N/A,#N/A,TRUE,"Report"}</definedName>
    <definedName name="ad" localSheetId="5" hidden="1">{#N/A,#N/A,TRUE,"Report"}</definedName>
    <definedName name="ad" localSheetId="13" hidden="1">{#N/A,#N/A,TRUE,"Report"}</definedName>
    <definedName name="ad" localSheetId="2" hidden="1">{#N/A,#N/A,TRUE,"Report"}</definedName>
    <definedName name="ad" localSheetId="18" hidden="1">{#N/A,#N/A,TRUE,"Report"}</definedName>
    <definedName name="ad" localSheetId="19" hidden="1">{#N/A,#N/A,TRUE,"Report"}</definedName>
    <definedName name="ad" localSheetId="17" hidden="1">{#N/A,#N/A,TRUE,"Report"}</definedName>
    <definedName name="ad" localSheetId="1" hidden="1">{#N/A,#N/A,TRUE,"Report"}</definedName>
    <definedName name="ad" localSheetId="0" hidden="1">{#N/A,#N/A,TRUE,"Report"}</definedName>
    <definedName name="ad" localSheetId="4" hidden="1">{#N/A,#N/A,TRUE,"Report"}</definedName>
    <definedName name="ae" localSheetId="3" hidden="1">{#N/A,#N/A,TRUE,"Report"}</definedName>
    <definedName name="ae" localSheetId="5" hidden="1">{#N/A,#N/A,TRUE,"Report"}</definedName>
    <definedName name="ae" localSheetId="13" hidden="1">{#N/A,#N/A,TRUE,"Report"}</definedName>
    <definedName name="ae" localSheetId="2" hidden="1">{#N/A,#N/A,TRUE,"Report"}</definedName>
    <definedName name="ae" localSheetId="18" hidden="1">{#N/A,#N/A,TRUE,"Report"}</definedName>
    <definedName name="ae" localSheetId="19" hidden="1">{#N/A,#N/A,TRUE,"Report"}</definedName>
    <definedName name="ae" localSheetId="17" hidden="1">{#N/A,#N/A,TRUE,"Report"}</definedName>
    <definedName name="ae" localSheetId="1" hidden="1">{#N/A,#N/A,TRUE,"Report"}</definedName>
    <definedName name="ae" localSheetId="0" hidden="1">{#N/A,#N/A,TRUE,"Report"}</definedName>
    <definedName name="ae" localSheetId="4" hidden="1">{#N/A,#N/A,TRUE,"Report"}</definedName>
    <definedName name="ag" localSheetId="3" hidden="1">{#N/A,#N/A,TRUE,"Report"}</definedName>
    <definedName name="ag" localSheetId="5" hidden="1">{#N/A,#N/A,TRUE,"Report"}</definedName>
    <definedName name="ag" localSheetId="13" hidden="1">{#N/A,#N/A,TRUE,"Report"}</definedName>
    <definedName name="ag" localSheetId="2" hidden="1">{#N/A,#N/A,TRUE,"Report"}</definedName>
    <definedName name="ag" localSheetId="18" hidden="1">{#N/A,#N/A,TRUE,"Report"}</definedName>
    <definedName name="ag" localSheetId="19" hidden="1">{#N/A,#N/A,TRUE,"Report"}</definedName>
    <definedName name="ag" localSheetId="17" hidden="1">{#N/A,#N/A,TRUE,"Report"}</definedName>
    <definedName name="ag" localSheetId="1" hidden="1">{#N/A,#N/A,TRUE,"Report"}</definedName>
    <definedName name="ag" localSheetId="0" hidden="1">{#N/A,#N/A,TRUE,"Report"}</definedName>
    <definedName name="ag" localSheetId="4" hidden="1">{#N/A,#N/A,TRUE,"Report"}</definedName>
    <definedName name="anscount" hidden="1">1</definedName>
    <definedName name="anything"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nything"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APPRZONE" localSheetId="5" hidden="1">#REF!</definedName>
    <definedName name="APPRZONE" localSheetId="18" hidden="1">#REF!</definedName>
    <definedName name="APPRZONE" localSheetId="19" hidden="1">#REF!</definedName>
    <definedName name="APPRZONE" localSheetId="17" hidden="1">#REF!</definedName>
    <definedName name="APPRZONE" localSheetId="1" hidden="1">#REF!</definedName>
    <definedName name="APPRZONE" localSheetId="4" hidden="1">#REF!</definedName>
    <definedName name="as" localSheetId="3" hidden="1">{"AT","COMPANIES",TRUE}</definedName>
    <definedName name="as" localSheetId="5" hidden="1">{"AT","COMPANIES",TRUE}</definedName>
    <definedName name="as" localSheetId="13" hidden="1">{"AT","COMPANIES",TRUE}</definedName>
    <definedName name="as" localSheetId="2" hidden="1">{"AT","COMPANIES",TRUE}</definedName>
    <definedName name="as" localSheetId="18" hidden="1">{"AT","COMPANIES",TRUE}</definedName>
    <definedName name="as" localSheetId="19" hidden="1">{"AT","COMPANIES",TRUE}</definedName>
    <definedName name="as" localSheetId="17" hidden="1">{"AT","COMPANIES",TRUE}</definedName>
    <definedName name="as" localSheetId="1" hidden="1">{"AT","COMPANIES",TRUE}</definedName>
    <definedName name="as" localSheetId="0" hidden="1">{"AT","COMPANIES",TRUE}</definedName>
    <definedName name="as" localSheetId="4" hidden="1">{"AT","COMPANIES",TRUE}</definedName>
    <definedName name="AS2DocOpenMode" hidden="1">"AS2DocumentEdit"</definedName>
    <definedName name="asdf" localSheetId="5" hidden="1">#REF!</definedName>
    <definedName name="asdf" localSheetId="18" hidden="1">#REF!</definedName>
    <definedName name="asdf" localSheetId="19" hidden="1">#REF!</definedName>
    <definedName name="asdf" localSheetId="17" hidden="1">#REF!</definedName>
    <definedName name="asdf" localSheetId="1" hidden="1">#REF!</definedName>
    <definedName name="asdf" localSheetId="4" hidden="1">#REF!</definedName>
    <definedName name="asdfasdf" localSheetId="3" hidden="1">{#N/A,#N/A,FALSE,"TS";#N/A,#N/A,FALSE,"Combo";#N/A,#N/A,FALSE,"FAIR";#N/A,#N/A,FALSE,"RBC";#N/A,#N/A,FALSE,"xxxx";#N/A,#N/A,FALSE,"A_D";#N/A,#N/A,FALSE,"WACC";#N/A,#N/A,FALSE,"DCF";#N/A,#N/A,FALSE,"LBO";#N/A,#N/A,FALSE,"AcqMults";#N/A,#N/A,FALSE,"CompMults"}</definedName>
    <definedName name="asdfasdf" localSheetId="5" hidden="1">{#N/A,#N/A,FALSE,"TS";#N/A,#N/A,FALSE,"Combo";#N/A,#N/A,FALSE,"FAIR";#N/A,#N/A,FALSE,"RBC";#N/A,#N/A,FALSE,"xxxx";#N/A,#N/A,FALSE,"A_D";#N/A,#N/A,FALSE,"WACC";#N/A,#N/A,FALSE,"DCF";#N/A,#N/A,FALSE,"LBO";#N/A,#N/A,FALSE,"AcqMults";#N/A,#N/A,FALSE,"CompMults"}</definedName>
    <definedName name="asdfasdf" localSheetId="13" hidden="1">{#N/A,#N/A,FALSE,"TS";#N/A,#N/A,FALSE,"Combo";#N/A,#N/A,FALSE,"FAIR";#N/A,#N/A,FALSE,"RBC";#N/A,#N/A,FALSE,"xxxx";#N/A,#N/A,FALSE,"A_D";#N/A,#N/A,FALSE,"WACC";#N/A,#N/A,FALSE,"DCF";#N/A,#N/A,FALSE,"LBO";#N/A,#N/A,FALSE,"AcqMults";#N/A,#N/A,FALSE,"CompMults"}</definedName>
    <definedName name="asdfasdf" localSheetId="2" hidden="1">{#N/A,#N/A,FALSE,"TS";#N/A,#N/A,FALSE,"Combo";#N/A,#N/A,FALSE,"FAIR";#N/A,#N/A,FALSE,"RBC";#N/A,#N/A,FALSE,"xxxx";#N/A,#N/A,FALSE,"A_D";#N/A,#N/A,FALSE,"WACC";#N/A,#N/A,FALSE,"DCF";#N/A,#N/A,FALSE,"LBO";#N/A,#N/A,FALSE,"AcqMults";#N/A,#N/A,FALSE,"CompMults"}</definedName>
    <definedName name="asdfasdf" localSheetId="18" hidden="1">{#N/A,#N/A,FALSE,"TS";#N/A,#N/A,FALSE,"Combo";#N/A,#N/A,FALSE,"FAIR";#N/A,#N/A,FALSE,"RBC";#N/A,#N/A,FALSE,"xxxx";#N/A,#N/A,FALSE,"A_D";#N/A,#N/A,FALSE,"WACC";#N/A,#N/A,FALSE,"DCF";#N/A,#N/A,FALSE,"LBO";#N/A,#N/A,FALSE,"AcqMults";#N/A,#N/A,FALSE,"CompMults"}</definedName>
    <definedName name="asdfasdf" localSheetId="19" hidden="1">{#N/A,#N/A,FALSE,"TS";#N/A,#N/A,FALSE,"Combo";#N/A,#N/A,FALSE,"FAIR";#N/A,#N/A,FALSE,"RBC";#N/A,#N/A,FALSE,"xxxx";#N/A,#N/A,FALSE,"A_D";#N/A,#N/A,FALSE,"WACC";#N/A,#N/A,FALSE,"DCF";#N/A,#N/A,FALSE,"LBO";#N/A,#N/A,FALSE,"AcqMults";#N/A,#N/A,FALSE,"CompMults"}</definedName>
    <definedName name="asdfasdf" localSheetId="17" hidden="1">{#N/A,#N/A,FALSE,"TS";#N/A,#N/A,FALSE,"Combo";#N/A,#N/A,FALSE,"FAIR";#N/A,#N/A,FALSE,"RBC";#N/A,#N/A,FALSE,"xxxx";#N/A,#N/A,FALSE,"A_D";#N/A,#N/A,FALSE,"WACC";#N/A,#N/A,FALSE,"DCF";#N/A,#N/A,FALSE,"LBO";#N/A,#N/A,FALSE,"AcqMults";#N/A,#N/A,FALSE,"CompMults"}</definedName>
    <definedName name="asdfasdf" localSheetId="1" hidden="1">{#N/A,#N/A,FALSE,"TS";#N/A,#N/A,FALSE,"Combo";#N/A,#N/A,FALSE,"FAIR";#N/A,#N/A,FALSE,"RBC";#N/A,#N/A,FALSE,"xxxx";#N/A,#N/A,FALSE,"A_D";#N/A,#N/A,FALSE,"WACC";#N/A,#N/A,FALSE,"DCF";#N/A,#N/A,FALSE,"LBO";#N/A,#N/A,FALSE,"AcqMults";#N/A,#N/A,FALSE,"CompMults"}</definedName>
    <definedName name="asdfasdf" localSheetId="0" hidden="1">{#N/A,#N/A,FALSE,"TS";#N/A,#N/A,FALSE,"Combo";#N/A,#N/A,FALSE,"FAIR";#N/A,#N/A,FALSE,"RBC";#N/A,#N/A,FALSE,"xxxx";#N/A,#N/A,FALSE,"A_D";#N/A,#N/A,FALSE,"WACC";#N/A,#N/A,FALSE,"DCF";#N/A,#N/A,FALSE,"LBO";#N/A,#N/A,FALSE,"AcqMults";#N/A,#N/A,FALSE,"CompMults"}</definedName>
    <definedName name="asdfasdf" localSheetId="4" hidden="1">{#N/A,#N/A,FALSE,"TS";#N/A,#N/A,FALSE,"Combo";#N/A,#N/A,FALSE,"FAIR";#N/A,#N/A,FALSE,"RBC";#N/A,#N/A,FALSE,"xxxx";#N/A,#N/A,FALSE,"A_D";#N/A,#N/A,FALSE,"WACC";#N/A,#N/A,FALSE,"DCF";#N/A,#N/A,FALSE,"LBO";#N/A,#N/A,FALSE,"AcqMults";#N/A,#N/A,FALSE,"CompMults"}</definedName>
    <definedName name="asdfasdfasd" localSheetId="3" hidden="1">{"ReportTop",#N/A,FALSE,"report top"}</definedName>
    <definedName name="asdfasdfasd" localSheetId="5" hidden="1">{"ReportTop",#N/A,FALSE,"report top"}</definedName>
    <definedName name="asdfasdfasd" localSheetId="13" hidden="1">{"ReportTop",#N/A,FALSE,"report top"}</definedName>
    <definedName name="asdfasdfasd" localSheetId="2" hidden="1">{"ReportTop",#N/A,FALSE,"report top"}</definedName>
    <definedName name="asdfasdfasd" localSheetId="18" hidden="1">{"ReportTop",#N/A,FALSE,"report top"}</definedName>
    <definedName name="asdfasdfasd" localSheetId="19" hidden="1">{"ReportTop",#N/A,FALSE,"report top"}</definedName>
    <definedName name="asdfasdfasd" localSheetId="17" hidden="1">{"ReportTop",#N/A,FALSE,"report top"}</definedName>
    <definedName name="asdfasdfasd" localSheetId="1" hidden="1">{"ReportTop",#N/A,FALSE,"report top"}</definedName>
    <definedName name="asdfasdfasd" localSheetId="0" hidden="1">{"ReportTop",#N/A,FALSE,"report top"}</definedName>
    <definedName name="asdfasdfasd" localSheetId="4" hidden="1">{"ReportTop",#N/A,FALSE,"report top"}</definedName>
    <definedName name="asdfasdfasd_1" localSheetId="3" hidden="1">{"ReportTop",#N/A,FALSE,"report top"}</definedName>
    <definedName name="asdfasdfasd_1" localSheetId="5" hidden="1">{"ReportTop",#N/A,FALSE,"report top"}</definedName>
    <definedName name="asdfasdfasd_1" localSheetId="13" hidden="1">{"ReportTop",#N/A,FALSE,"report top"}</definedName>
    <definedName name="asdfasdfasd_1" localSheetId="2" hidden="1">{"ReportTop",#N/A,FALSE,"report top"}</definedName>
    <definedName name="asdfasdfasd_1" localSheetId="18" hidden="1">{"ReportTop",#N/A,FALSE,"report top"}</definedName>
    <definedName name="asdfasdfasd_1" localSheetId="19" hidden="1">{"ReportTop",#N/A,FALSE,"report top"}</definedName>
    <definedName name="asdfasdfasd_1" localSheetId="17" hidden="1">{"ReportTop",#N/A,FALSE,"report top"}</definedName>
    <definedName name="asdfasdfasd_1" localSheetId="1" hidden="1">{"ReportTop",#N/A,FALSE,"report top"}</definedName>
    <definedName name="asdfasdfasd_1" localSheetId="0" hidden="1">{"ReportTop",#N/A,FALSE,"report top"}</definedName>
    <definedName name="asdfasdfasd_1" localSheetId="4" hidden="1">{"ReportTop",#N/A,FALSE,"report top"}</definedName>
    <definedName name="asdfasdfasd_2" localSheetId="3" hidden="1">{"ReportTop",#N/A,FALSE,"report top"}</definedName>
    <definedName name="asdfasdfasd_2" localSheetId="5" hidden="1">{"ReportTop",#N/A,FALSE,"report top"}</definedName>
    <definedName name="asdfasdfasd_2" localSheetId="13" hidden="1">{"ReportTop",#N/A,FALSE,"report top"}</definedName>
    <definedName name="asdfasdfasd_2" localSheetId="2" hidden="1">{"ReportTop",#N/A,FALSE,"report top"}</definedName>
    <definedName name="asdfasdfasd_2" localSheetId="18" hidden="1">{"ReportTop",#N/A,FALSE,"report top"}</definedName>
    <definedName name="asdfasdfasd_2" localSheetId="19" hidden="1">{"ReportTop",#N/A,FALSE,"report top"}</definedName>
    <definedName name="asdfasdfasd_2" localSheetId="17" hidden="1">{"ReportTop",#N/A,FALSE,"report top"}</definedName>
    <definedName name="asdfasdfasd_2" localSheetId="1" hidden="1">{"ReportTop",#N/A,FALSE,"report top"}</definedName>
    <definedName name="asdfasdfasd_2" localSheetId="0" hidden="1">{"ReportTop",#N/A,FALSE,"report top"}</definedName>
    <definedName name="asdfasdfasd_2" localSheetId="4" hidden="1">{"ReportTop",#N/A,FALSE,"report top"}</definedName>
    <definedName name="asdfasdfasd_3" localSheetId="3" hidden="1">{"ReportTop",#N/A,FALSE,"report top"}</definedName>
    <definedName name="asdfasdfasd_3" localSheetId="5" hidden="1">{"ReportTop",#N/A,FALSE,"report top"}</definedName>
    <definedName name="asdfasdfasd_3" localSheetId="13" hidden="1">{"ReportTop",#N/A,FALSE,"report top"}</definedName>
    <definedName name="asdfasdfasd_3" localSheetId="2" hidden="1">{"ReportTop",#N/A,FALSE,"report top"}</definedName>
    <definedName name="asdfasdfasd_3" localSheetId="18" hidden="1">{"ReportTop",#N/A,FALSE,"report top"}</definedName>
    <definedName name="asdfasdfasd_3" localSheetId="19" hidden="1">{"ReportTop",#N/A,FALSE,"report top"}</definedName>
    <definedName name="asdfasdfasd_3" localSheetId="17" hidden="1">{"ReportTop",#N/A,FALSE,"report top"}</definedName>
    <definedName name="asdfasdfasd_3" localSheetId="1" hidden="1">{"ReportTop",#N/A,FALSE,"report top"}</definedName>
    <definedName name="asdfasdfasd_3" localSheetId="0" hidden="1">{"ReportTop",#N/A,FALSE,"report top"}</definedName>
    <definedName name="asdfasdfasd_3" localSheetId="4" hidden="1">{"ReportTop",#N/A,FALSE,"report top"}</definedName>
    <definedName name="asdfasdfasd_4" localSheetId="3" hidden="1">{"ReportTop",#N/A,FALSE,"report top"}</definedName>
    <definedName name="asdfasdfasd_4" localSheetId="5" hidden="1">{"ReportTop",#N/A,FALSE,"report top"}</definedName>
    <definedName name="asdfasdfasd_4" localSheetId="13" hidden="1">{"ReportTop",#N/A,FALSE,"report top"}</definedName>
    <definedName name="asdfasdfasd_4" localSheetId="2" hidden="1">{"ReportTop",#N/A,FALSE,"report top"}</definedName>
    <definedName name="asdfasdfasd_4" localSheetId="18" hidden="1">{"ReportTop",#N/A,FALSE,"report top"}</definedName>
    <definedName name="asdfasdfasd_4" localSheetId="19" hidden="1">{"ReportTop",#N/A,FALSE,"report top"}</definedName>
    <definedName name="asdfasdfasd_4" localSheetId="17" hidden="1">{"ReportTop",#N/A,FALSE,"report top"}</definedName>
    <definedName name="asdfasdfasd_4" localSheetId="1" hidden="1">{"ReportTop",#N/A,FALSE,"report top"}</definedName>
    <definedName name="asdfasdfasd_4" localSheetId="0" hidden="1">{"ReportTop",#N/A,FALSE,"report top"}</definedName>
    <definedName name="asdfasdfasd_4" localSheetId="4" hidden="1">{"ReportTop",#N/A,FALSE,"report top"}</definedName>
    <definedName name="asdfasdfasd_5" localSheetId="3" hidden="1">{"ReportTop",#N/A,FALSE,"report top"}</definedName>
    <definedName name="asdfasdfasd_5" localSheetId="5" hidden="1">{"ReportTop",#N/A,FALSE,"report top"}</definedName>
    <definedName name="asdfasdfasd_5" localSheetId="13" hidden="1">{"ReportTop",#N/A,FALSE,"report top"}</definedName>
    <definedName name="asdfasdfasd_5" localSheetId="2" hidden="1">{"ReportTop",#N/A,FALSE,"report top"}</definedName>
    <definedName name="asdfasdfasd_5" localSheetId="18" hidden="1">{"ReportTop",#N/A,FALSE,"report top"}</definedName>
    <definedName name="asdfasdfasd_5" localSheetId="19" hidden="1">{"ReportTop",#N/A,FALSE,"report top"}</definedName>
    <definedName name="asdfasdfasd_5" localSheetId="17" hidden="1">{"ReportTop",#N/A,FALSE,"report top"}</definedName>
    <definedName name="asdfasdfasd_5" localSheetId="1" hidden="1">{"ReportTop",#N/A,FALSE,"report top"}</definedName>
    <definedName name="asdfasdfasd_5" localSheetId="0" hidden="1">{"ReportTop",#N/A,FALSE,"report top"}</definedName>
    <definedName name="asdfasdfasd_5" localSheetId="4" hidden="1">{"ReportTop",#N/A,FALSE,"report top"}</definedName>
    <definedName name="asdfasdre"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asdfasdre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AUto1" localSheetId="3" hidden="1">{#N/A,#N/A,FALSE,"Sheet1"}</definedName>
    <definedName name="AUto1" localSheetId="5" hidden="1">{#N/A,#N/A,FALSE,"Sheet1"}</definedName>
    <definedName name="AUto1" localSheetId="13" hidden="1">{#N/A,#N/A,FALSE,"Sheet1"}</definedName>
    <definedName name="AUto1" localSheetId="2" hidden="1">{#N/A,#N/A,FALSE,"Sheet1"}</definedName>
    <definedName name="AUto1" localSheetId="18" hidden="1">{#N/A,#N/A,FALSE,"Sheet1"}</definedName>
    <definedName name="AUto1" localSheetId="19" hidden="1">{#N/A,#N/A,FALSE,"Sheet1"}</definedName>
    <definedName name="AUto1" localSheetId="17" hidden="1">{#N/A,#N/A,FALSE,"Sheet1"}</definedName>
    <definedName name="AUto1" localSheetId="1" hidden="1">{#N/A,#N/A,FALSE,"Sheet1"}</definedName>
    <definedName name="AUto1" localSheetId="0" hidden="1">{#N/A,#N/A,FALSE,"Sheet1"}</definedName>
    <definedName name="AUto1" localSheetId="4" hidden="1">{#N/A,#N/A,FALSE,"Sheet1"}</definedName>
    <definedName name="AUto2" localSheetId="3" hidden="1">{#N/A,#N/A,FALSE,"Sheet1"}</definedName>
    <definedName name="AUto2" localSheetId="5" hidden="1">{#N/A,#N/A,FALSE,"Sheet1"}</definedName>
    <definedName name="AUto2" localSheetId="13" hidden="1">{#N/A,#N/A,FALSE,"Sheet1"}</definedName>
    <definedName name="AUto2" localSheetId="2" hidden="1">{#N/A,#N/A,FALSE,"Sheet1"}</definedName>
    <definedName name="AUto2" localSheetId="18" hidden="1">{#N/A,#N/A,FALSE,"Sheet1"}</definedName>
    <definedName name="AUto2" localSheetId="19" hidden="1">{#N/A,#N/A,FALSE,"Sheet1"}</definedName>
    <definedName name="AUto2" localSheetId="17" hidden="1">{#N/A,#N/A,FALSE,"Sheet1"}</definedName>
    <definedName name="AUto2" localSheetId="1" hidden="1">{#N/A,#N/A,FALSE,"Sheet1"}</definedName>
    <definedName name="AUto2" localSheetId="0" hidden="1">{#N/A,#N/A,FALSE,"Sheet1"}</definedName>
    <definedName name="AUto2" localSheetId="4" hidden="1">{#N/A,#N/A,FALSE,"Sheet1"}</definedName>
    <definedName name="AZMatch" localSheetId="5" hidden="1">#REF!</definedName>
    <definedName name="AZMatch" localSheetId="18" hidden="1">#REF!</definedName>
    <definedName name="AZMatch" localSheetId="19" hidden="1">#REF!</definedName>
    <definedName name="AZMatch" localSheetId="17" hidden="1">#REF!</definedName>
    <definedName name="AZMatch" localSheetId="1" hidden="1">#REF!</definedName>
    <definedName name="AZMatch" localSheetId="4" hidden="1">#REF!</definedName>
    <definedName name="b"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b"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bam" localSheetId="3" hidden="1">{"EBITDA",#N/A,TRUE,"P&amp;L Net of Disc Ops";"output net of disc ops",#N/A,TRUE,"Revenue";"input",#N/A,TRUE,"Revenue";"output",#N/A,TRUE,"DC";"Input",#N/A,TRUE,"DC";"MTN and MCN",#N/A,TRUE,"Margin";"output detail line items",#N/A,TRUE,"SGA";"personnel by year",#N/A,TRUE,"Payroll";#N/A,#N/A,TRUE,"CapEx"}</definedName>
    <definedName name="bam" localSheetId="5" hidden="1">{"EBITDA",#N/A,TRUE,"P&amp;L Net of Disc Ops";"output net of disc ops",#N/A,TRUE,"Revenue";"input",#N/A,TRUE,"Revenue";"output",#N/A,TRUE,"DC";"Input",#N/A,TRUE,"DC";"MTN and MCN",#N/A,TRUE,"Margin";"output detail line items",#N/A,TRUE,"SGA";"personnel by year",#N/A,TRUE,"Payroll";#N/A,#N/A,TRUE,"CapEx"}</definedName>
    <definedName name="bam" localSheetId="13" hidden="1">{"EBITDA",#N/A,TRUE,"P&amp;L Net of Disc Ops";"output net of disc ops",#N/A,TRUE,"Revenue";"input",#N/A,TRUE,"Revenue";"output",#N/A,TRUE,"DC";"Input",#N/A,TRUE,"DC";"MTN and MCN",#N/A,TRUE,"Margin";"output detail line items",#N/A,TRUE,"SGA";"personnel by year",#N/A,TRUE,"Payroll";#N/A,#N/A,TRUE,"CapEx"}</definedName>
    <definedName name="bam" localSheetId="2" hidden="1">{"EBITDA",#N/A,TRUE,"P&amp;L Net of Disc Ops";"output net of disc ops",#N/A,TRUE,"Revenue";"input",#N/A,TRUE,"Revenue";"output",#N/A,TRUE,"DC";"Input",#N/A,TRUE,"DC";"MTN and MCN",#N/A,TRUE,"Margin";"output detail line items",#N/A,TRUE,"SGA";"personnel by year",#N/A,TRUE,"Payroll";#N/A,#N/A,TRUE,"CapEx"}</definedName>
    <definedName name="bam" localSheetId="18" hidden="1">{"EBITDA",#N/A,TRUE,"P&amp;L Net of Disc Ops";"output net of disc ops",#N/A,TRUE,"Revenue";"input",#N/A,TRUE,"Revenue";"output",#N/A,TRUE,"DC";"Input",#N/A,TRUE,"DC";"MTN and MCN",#N/A,TRUE,"Margin";"output detail line items",#N/A,TRUE,"SGA";"personnel by year",#N/A,TRUE,"Payroll";#N/A,#N/A,TRUE,"CapEx"}</definedName>
    <definedName name="bam" localSheetId="19" hidden="1">{"EBITDA",#N/A,TRUE,"P&amp;L Net of Disc Ops";"output net of disc ops",#N/A,TRUE,"Revenue";"input",#N/A,TRUE,"Revenue";"output",#N/A,TRUE,"DC";"Input",#N/A,TRUE,"DC";"MTN and MCN",#N/A,TRUE,"Margin";"output detail line items",#N/A,TRUE,"SGA";"personnel by year",#N/A,TRUE,"Payroll";#N/A,#N/A,TRUE,"CapEx"}</definedName>
    <definedName name="bam" localSheetId="17" hidden="1">{"EBITDA",#N/A,TRUE,"P&amp;L Net of Disc Ops";"output net of disc ops",#N/A,TRUE,"Revenue";"input",#N/A,TRUE,"Revenue";"output",#N/A,TRUE,"DC";"Input",#N/A,TRUE,"DC";"MTN and MCN",#N/A,TRUE,"Margin";"output detail line items",#N/A,TRUE,"SGA";"personnel by year",#N/A,TRUE,"Payroll";#N/A,#N/A,TRUE,"CapEx"}</definedName>
    <definedName name="bam" localSheetId="1" hidden="1">{"EBITDA",#N/A,TRUE,"P&amp;L Net of Disc Ops";"output net of disc ops",#N/A,TRUE,"Revenue";"input",#N/A,TRUE,"Revenue";"output",#N/A,TRUE,"DC";"Input",#N/A,TRUE,"DC";"MTN and MCN",#N/A,TRUE,"Margin";"output detail line items",#N/A,TRUE,"SGA";"personnel by year",#N/A,TRUE,"Payroll";#N/A,#N/A,TRUE,"CapEx"}</definedName>
    <definedName name="bam" localSheetId="0" hidden="1">{"EBITDA",#N/A,TRUE,"P&amp;L Net of Disc Ops";"output net of disc ops",#N/A,TRUE,"Revenue";"input",#N/A,TRUE,"Revenue";"output",#N/A,TRUE,"DC";"Input",#N/A,TRUE,"DC";"MTN and MCN",#N/A,TRUE,"Margin";"output detail line items",#N/A,TRUE,"SGA";"personnel by year",#N/A,TRUE,"Payroll";#N/A,#N/A,TRUE,"CapEx"}</definedName>
    <definedName name="bam" localSheetId="4" hidden="1">{"EBITDA",#N/A,TRUE,"P&amp;L Net of Disc Ops";"output net of disc ops",#N/A,TRUE,"Revenue";"input",#N/A,TRUE,"Revenue";"output",#N/A,TRUE,"DC";"Input",#N/A,TRUE,"DC";"MTN and MCN",#N/A,TRUE,"Margin";"output detail line items",#N/A,TRUE,"SGA";"personnel by year",#N/A,TRUE,"Payroll";#N/A,#N/A,TRUE,"CapEx"}</definedName>
    <definedName name="bd" localSheetId="3" hidden="1">{#N/A,#N/A,TRUE,"Report"}</definedName>
    <definedName name="bd" localSheetId="5" hidden="1">{#N/A,#N/A,TRUE,"Report"}</definedName>
    <definedName name="bd" localSheetId="13" hidden="1">{#N/A,#N/A,TRUE,"Report"}</definedName>
    <definedName name="bd" localSheetId="2" hidden="1">{#N/A,#N/A,TRUE,"Report"}</definedName>
    <definedName name="bd" localSheetId="18" hidden="1">{#N/A,#N/A,TRUE,"Report"}</definedName>
    <definedName name="bd" localSheetId="19" hidden="1">{#N/A,#N/A,TRUE,"Report"}</definedName>
    <definedName name="bd" localSheetId="17" hidden="1">{#N/A,#N/A,TRUE,"Report"}</definedName>
    <definedName name="bd" localSheetId="1" hidden="1">{#N/A,#N/A,TRUE,"Report"}</definedName>
    <definedName name="bd" localSheetId="0" hidden="1">{#N/A,#N/A,TRUE,"Report"}</definedName>
    <definedName name="bd" localSheetId="4" hidden="1">{#N/A,#N/A,TRUE,"Report"}</definedName>
    <definedName name="bdd" localSheetId="3" hidden="1">{#N/A,#N/A,TRUE,"Report"}</definedName>
    <definedName name="bdd" localSheetId="5" hidden="1">{#N/A,#N/A,TRUE,"Report"}</definedName>
    <definedName name="bdd" localSheetId="13" hidden="1">{#N/A,#N/A,TRUE,"Report"}</definedName>
    <definedName name="bdd" localSheetId="2" hidden="1">{#N/A,#N/A,TRUE,"Report"}</definedName>
    <definedName name="bdd" localSheetId="18" hidden="1">{#N/A,#N/A,TRUE,"Report"}</definedName>
    <definedName name="bdd" localSheetId="19" hidden="1">{#N/A,#N/A,TRUE,"Report"}</definedName>
    <definedName name="bdd" localSheetId="17" hidden="1">{#N/A,#N/A,TRUE,"Report"}</definedName>
    <definedName name="bdd" localSheetId="1" hidden="1">{#N/A,#N/A,TRUE,"Report"}</definedName>
    <definedName name="bdd" localSheetId="0" hidden="1">{#N/A,#N/A,TRUE,"Report"}</definedName>
    <definedName name="bdd" localSheetId="4" hidden="1">{#N/A,#N/A,TRUE,"Report"}</definedName>
    <definedName name="Bear" localSheetId="3" hidden="1">{#N/A,#N/A,FALSE,"TS";#N/A,#N/A,FALSE,"Combo";#N/A,#N/A,FALSE,"FAIR";#N/A,#N/A,FALSE,"RBC";#N/A,#N/A,FALSE,"xxxx";#N/A,#N/A,FALSE,"A_D";#N/A,#N/A,FALSE,"WACC";#N/A,#N/A,FALSE,"DCF";#N/A,#N/A,FALSE,"LBO";#N/A,#N/A,FALSE,"AcqMults";#N/A,#N/A,FALSE,"CompMults"}</definedName>
    <definedName name="Bear" localSheetId="5" hidden="1">{#N/A,#N/A,FALSE,"TS";#N/A,#N/A,FALSE,"Combo";#N/A,#N/A,FALSE,"FAIR";#N/A,#N/A,FALSE,"RBC";#N/A,#N/A,FALSE,"xxxx";#N/A,#N/A,FALSE,"A_D";#N/A,#N/A,FALSE,"WACC";#N/A,#N/A,FALSE,"DCF";#N/A,#N/A,FALSE,"LBO";#N/A,#N/A,FALSE,"AcqMults";#N/A,#N/A,FALSE,"CompMults"}</definedName>
    <definedName name="Bear" localSheetId="13" hidden="1">{#N/A,#N/A,FALSE,"TS";#N/A,#N/A,FALSE,"Combo";#N/A,#N/A,FALSE,"FAIR";#N/A,#N/A,FALSE,"RBC";#N/A,#N/A,FALSE,"xxxx";#N/A,#N/A,FALSE,"A_D";#N/A,#N/A,FALSE,"WACC";#N/A,#N/A,FALSE,"DCF";#N/A,#N/A,FALSE,"LBO";#N/A,#N/A,FALSE,"AcqMults";#N/A,#N/A,FALSE,"CompMults"}</definedName>
    <definedName name="Bear" localSheetId="2" hidden="1">{#N/A,#N/A,FALSE,"TS";#N/A,#N/A,FALSE,"Combo";#N/A,#N/A,FALSE,"FAIR";#N/A,#N/A,FALSE,"RBC";#N/A,#N/A,FALSE,"xxxx";#N/A,#N/A,FALSE,"A_D";#N/A,#N/A,FALSE,"WACC";#N/A,#N/A,FALSE,"DCF";#N/A,#N/A,FALSE,"LBO";#N/A,#N/A,FALSE,"AcqMults";#N/A,#N/A,FALSE,"CompMults"}</definedName>
    <definedName name="Bear" localSheetId="18" hidden="1">{#N/A,#N/A,FALSE,"TS";#N/A,#N/A,FALSE,"Combo";#N/A,#N/A,FALSE,"FAIR";#N/A,#N/A,FALSE,"RBC";#N/A,#N/A,FALSE,"xxxx";#N/A,#N/A,FALSE,"A_D";#N/A,#N/A,FALSE,"WACC";#N/A,#N/A,FALSE,"DCF";#N/A,#N/A,FALSE,"LBO";#N/A,#N/A,FALSE,"AcqMults";#N/A,#N/A,FALSE,"CompMults"}</definedName>
    <definedName name="Bear" localSheetId="19" hidden="1">{#N/A,#N/A,FALSE,"TS";#N/A,#N/A,FALSE,"Combo";#N/A,#N/A,FALSE,"FAIR";#N/A,#N/A,FALSE,"RBC";#N/A,#N/A,FALSE,"xxxx";#N/A,#N/A,FALSE,"A_D";#N/A,#N/A,FALSE,"WACC";#N/A,#N/A,FALSE,"DCF";#N/A,#N/A,FALSE,"LBO";#N/A,#N/A,FALSE,"AcqMults";#N/A,#N/A,FALSE,"CompMults"}</definedName>
    <definedName name="Bear" localSheetId="17" hidden="1">{#N/A,#N/A,FALSE,"TS";#N/A,#N/A,FALSE,"Combo";#N/A,#N/A,FALSE,"FAIR";#N/A,#N/A,FALSE,"RBC";#N/A,#N/A,FALSE,"xxxx";#N/A,#N/A,FALSE,"A_D";#N/A,#N/A,FALSE,"WACC";#N/A,#N/A,FALSE,"DCF";#N/A,#N/A,FALSE,"LBO";#N/A,#N/A,FALSE,"AcqMults";#N/A,#N/A,FALSE,"CompMults"}</definedName>
    <definedName name="Bear" localSheetId="1" hidden="1">{#N/A,#N/A,FALSE,"TS";#N/A,#N/A,FALSE,"Combo";#N/A,#N/A,FALSE,"FAIR";#N/A,#N/A,FALSE,"RBC";#N/A,#N/A,FALSE,"xxxx";#N/A,#N/A,FALSE,"A_D";#N/A,#N/A,FALSE,"WACC";#N/A,#N/A,FALSE,"DCF";#N/A,#N/A,FALSE,"LBO";#N/A,#N/A,FALSE,"AcqMults";#N/A,#N/A,FALSE,"CompMults"}</definedName>
    <definedName name="Bear" localSheetId="0" hidden="1">{#N/A,#N/A,FALSE,"TS";#N/A,#N/A,FALSE,"Combo";#N/A,#N/A,FALSE,"FAIR";#N/A,#N/A,FALSE,"RBC";#N/A,#N/A,FALSE,"xxxx";#N/A,#N/A,FALSE,"A_D";#N/A,#N/A,FALSE,"WACC";#N/A,#N/A,FALSE,"DCF";#N/A,#N/A,FALSE,"LBO";#N/A,#N/A,FALSE,"AcqMults";#N/A,#N/A,FALSE,"CompMults"}</definedName>
    <definedName name="Bear" localSheetId="4" hidden="1">{#N/A,#N/A,FALSE,"TS";#N/A,#N/A,FALSE,"Combo";#N/A,#N/A,FALSE,"FAIR";#N/A,#N/A,FALSE,"RBC";#N/A,#N/A,FALSE,"xxxx";#N/A,#N/A,FALSE,"A_D";#N/A,#N/A,FALSE,"WACC";#N/A,#N/A,FALSE,"DCF";#N/A,#N/A,FALSE,"LBO";#N/A,#N/A,FALSE,"AcqMults";#N/A,#N/A,FALSE,"CompMults"}</definedName>
    <definedName name="BLPH1" localSheetId="5" hidden="1">#REF!</definedName>
    <definedName name="BLPH1" localSheetId="18" hidden="1">#REF!</definedName>
    <definedName name="BLPH1" localSheetId="19" hidden="1">#REF!</definedName>
    <definedName name="BLPH1" localSheetId="17" hidden="1">#REF!</definedName>
    <definedName name="BLPH1" localSheetId="1" hidden="1">#REF!</definedName>
    <definedName name="BLPH1" localSheetId="4" hidden="1">#REF!</definedName>
    <definedName name="BLPH10" localSheetId="5" hidden="1">#REF!</definedName>
    <definedName name="BLPH10" localSheetId="18" hidden="1">#REF!</definedName>
    <definedName name="BLPH10" localSheetId="19" hidden="1">#REF!</definedName>
    <definedName name="BLPH10" localSheetId="17" hidden="1">#REF!</definedName>
    <definedName name="BLPH10" localSheetId="1" hidden="1">#REF!</definedName>
    <definedName name="BLPH10" localSheetId="4" hidden="1">#REF!</definedName>
    <definedName name="BLPH11" localSheetId="5" hidden="1">#REF!</definedName>
    <definedName name="BLPH11" localSheetId="18" hidden="1">#REF!</definedName>
    <definedName name="BLPH11" localSheetId="17" hidden="1">#REF!</definedName>
    <definedName name="BLPH11" localSheetId="1" hidden="1">#REF!</definedName>
    <definedName name="BLPH11" localSheetId="4" hidden="1">#REF!</definedName>
    <definedName name="BLPH2" localSheetId="5" hidden="1">#REF!</definedName>
    <definedName name="BLPH2" localSheetId="18" hidden="1">#REF!</definedName>
    <definedName name="BLPH2" localSheetId="17" hidden="1">#REF!</definedName>
    <definedName name="BLPH2" localSheetId="1" hidden="1">#REF!</definedName>
    <definedName name="BLPH2" localSheetId="4" hidden="1">#REF!</definedName>
    <definedName name="BLPH3" localSheetId="5" hidden="1">#REF!</definedName>
    <definedName name="BLPH3" localSheetId="18" hidden="1">#REF!</definedName>
    <definedName name="BLPH3" localSheetId="17" hidden="1">#REF!</definedName>
    <definedName name="BLPH3" localSheetId="1" hidden="1">#REF!</definedName>
    <definedName name="BLPH3" localSheetId="4" hidden="1">#REF!</definedName>
    <definedName name="BLPH4" localSheetId="5" hidden="1">#REF!</definedName>
    <definedName name="BLPH4" localSheetId="18" hidden="1">#REF!</definedName>
    <definedName name="BLPH4" localSheetId="17" hidden="1">#REF!</definedName>
    <definedName name="BLPH4" localSheetId="1" hidden="1">#REF!</definedName>
    <definedName name="BLPH4" localSheetId="4" hidden="1">#REF!</definedName>
    <definedName name="BLPH5" localSheetId="5" hidden="1">#REF!</definedName>
    <definedName name="BLPH5" localSheetId="18" hidden="1">#REF!</definedName>
    <definedName name="BLPH5" localSheetId="17" hidden="1">#REF!</definedName>
    <definedName name="BLPH5" localSheetId="1" hidden="1">#REF!</definedName>
    <definedName name="BLPH5" localSheetId="4" hidden="1">#REF!</definedName>
    <definedName name="BLPH6" localSheetId="5" hidden="1">#REF!</definedName>
    <definedName name="BLPH6" localSheetId="18" hidden="1">#REF!</definedName>
    <definedName name="BLPH6" localSheetId="17" hidden="1">#REF!</definedName>
    <definedName name="BLPH6" localSheetId="1" hidden="1">#REF!</definedName>
    <definedName name="BLPH6" localSheetId="4" hidden="1">#REF!</definedName>
    <definedName name="BLPH7" localSheetId="5" hidden="1">#REF!</definedName>
    <definedName name="BLPH7" localSheetId="18" hidden="1">#REF!</definedName>
    <definedName name="BLPH7" localSheetId="17" hidden="1">#REF!</definedName>
    <definedName name="BLPH7" localSheetId="1" hidden="1">#REF!</definedName>
    <definedName name="BLPH7" localSheetId="4" hidden="1">#REF!</definedName>
    <definedName name="BLPH8" localSheetId="5" hidden="1">#REF!</definedName>
    <definedName name="BLPH8" localSheetId="18" hidden="1">#REF!</definedName>
    <definedName name="BLPH8" localSheetId="17" hidden="1">#REF!</definedName>
    <definedName name="BLPH8" localSheetId="1" hidden="1">#REF!</definedName>
    <definedName name="BLPH8" localSheetId="4" hidden="1">#REF!</definedName>
    <definedName name="BLPH9" localSheetId="5" hidden="1">#REF!</definedName>
    <definedName name="BLPH9" localSheetId="18" hidden="1">#REF!</definedName>
    <definedName name="BLPH9" localSheetId="17" hidden="1">#REF!</definedName>
    <definedName name="BLPH9" localSheetId="1" hidden="1">#REF!</definedName>
    <definedName name="BLPH9" localSheetId="4" hidden="1">#REF!</definedName>
    <definedName name="BM" localSheetId="3" hidden="1">{"EBITDA",#N/A,TRUE,"P&amp;L Net of Disc Ops";"output net of disc ops",#N/A,TRUE,"Revenue";"input",#N/A,TRUE,"Revenue";"output",#N/A,TRUE,"DC";"Input",#N/A,TRUE,"DC";"MTN and MCN",#N/A,TRUE,"Margin";"output detail line items",#N/A,TRUE,"SGA";"personnel by year",#N/A,TRUE,"Payroll";#N/A,#N/A,TRUE,"CapEx"}</definedName>
    <definedName name="BM" localSheetId="5" hidden="1">{"EBITDA",#N/A,TRUE,"P&amp;L Net of Disc Ops";"output net of disc ops",#N/A,TRUE,"Revenue";"input",#N/A,TRUE,"Revenue";"output",#N/A,TRUE,"DC";"Input",#N/A,TRUE,"DC";"MTN and MCN",#N/A,TRUE,"Margin";"output detail line items",#N/A,TRUE,"SGA";"personnel by year",#N/A,TRUE,"Payroll";#N/A,#N/A,TRUE,"CapEx"}</definedName>
    <definedName name="BM" localSheetId="13" hidden="1">{"EBITDA",#N/A,TRUE,"P&amp;L Net of Disc Ops";"output net of disc ops",#N/A,TRUE,"Revenue";"input",#N/A,TRUE,"Revenue";"output",#N/A,TRUE,"DC";"Input",#N/A,TRUE,"DC";"MTN and MCN",#N/A,TRUE,"Margin";"output detail line items",#N/A,TRUE,"SGA";"personnel by year",#N/A,TRUE,"Payroll";#N/A,#N/A,TRUE,"CapEx"}</definedName>
    <definedName name="BM" localSheetId="2" hidden="1">{"EBITDA",#N/A,TRUE,"P&amp;L Net of Disc Ops";"output net of disc ops",#N/A,TRUE,"Revenue";"input",#N/A,TRUE,"Revenue";"output",#N/A,TRUE,"DC";"Input",#N/A,TRUE,"DC";"MTN and MCN",#N/A,TRUE,"Margin";"output detail line items",#N/A,TRUE,"SGA";"personnel by year",#N/A,TRUE,"Payroll";#N/A,#N/A,TRUE,"CapEx"}</definedName>
    <definedName name="BM" localSheetId="18" hidden="1">{"EBITDA",#N/A,TRUE,"P&amp;L Net of Disc Ops";"output net of disc ops",#N/A,TRUE,"Revenue";"input",#N/A,TRUE,"Revenue";"output",#N/A,TRUE,"DC";"Input",#N/A,TRUE,"DC";"MTN and MCN",#N/A,TRUE,"Margin";"output detail line items",#N/A,TRUE,"SGA";"personnel by year",#N/A,TRUE,"Payroll";#N/A,#N/A,TRUE,"CapEx"}</definedName>
    <definedName name="BM" localSheetId="19" hidden="1">{"EBITDA",#N/A,TRUE,"P&amp;L Net of Disc Ops";"output net of disc ops",#N/A,TRUE,"Revenue";"input",#N/A,TRUE,"Revenue";"output",#N/A,TRUE,"DC";"Input",#N/A,TRUE,"DC";"MTN and MCN",#N/A,TRUE,"Margin";"output detail line items",#N/A,TRUE,"SGA";"personnel by year",#N/A,TRUE,"Payroll";#N/A,#N/A,TRUE,"CapEx"}</definedName>
    <definedName name="BM" localSheetId="17" hidden="1">{"EBITDA",#N/A,TRUE,"P&amp;L Net of Disc Ops";"output net of disc ops",#N/A,TRUE,"Revenue";"input",#N/A,TRUE,"Revenue";"output",#N/A,TRUE,"DC";"Input",#N/A,TRUE,"DC";"MTN and MCN",#N/A,TRUE,"Margin";"output detail line items",#N/A,TRUE,"SGA";"personnel by year",#N/A,TRUE,"Payroll";#N/A,#N/A,TRUE,"CapEx"}</definedName>
    <definedName name="BM" localSheetId="1" hidden="1">{"EBITDA",#N/A,TRUE,"P&amp;L Net of Disc Ops";"output net of disc ops",#N/A,TRUE,"Revenue";"input",#N/A,TRUE,"Revenue";"output",#N/A,TRUE,"DC";"Input",#N/A,TRUE,"DC";"MTN and MCN",#N/A,TRUE,"Margin";"output detail line items",#N/A,TRUE,"SGA";"personnel by year",#N/A,TRUE,"Payroll";#N/A,#N/A,TRUE,"CapEx"}</definedName>
    <definedName name="BM" localSheetId="0" hidden="1">{"EBITDA",#N/A,TRUE,"P&amp;L Net of Disc Ops";"output net of disc ops",#N/A,TRUE,"Revenue";"input",#N/A,TRUE,"Revenue";"output",#N/A,TRUE,"DC";"Input",#N/A,TRUE,"DC";"MTN and MCN",#N/A,TRUE,"Margin";"output detail line items",#N/A,TRUE,"SGA";"personnel by year",#N/A,TRUE,"Payroll";#N/A,#N/A,TRUE,"CapEx"}</definedName>
    <definedName name="BM" localSheetId="4" hidden="1">{"EBITDA",#N/A,TRUE,"P&amp;L Net of Disc Ops";"output net of disc ops",#N/A,TRUE,"Revenue";"input",#N/A,TRUE,"Revenue";"output",#N/A,TRUE,"DC";"Input",#N/A,TRUE,"DC";"MTN and MCN",#N/A,TRUE,"Margin";"output detail line items",#N/A,TRUE,"SGA";"personnel by year",#N/A,TRUE,"Payroll";#N/A,#N/A,TRUE,"CapEx"}</definedName>
    <definedName name="BORRATE" localSheetId="5" hidden="1">#REF!</definedName>
    <definedName name="BORRATE" localSheetId="18" hidden="1">#REF!</definedName>
    <definedName name="BORRATE" localSheetId="19" hidden="1">#REF!</definedName>
    <definedName name="BORRATE" localSheetId="17" hidden="1">#REF!</definedName>
    <definedName name="BORRATE" localSheetId="1" hidden="1">#REF!</definedName>
    <definedName name="BORRATE" localSheetId="4" hidden="1">#REF!</definedName>
    <definedName name="BSPRINT" localSheetId="5" hidden="1">#REF!</definedName>
    <definedName name="BSPRINT" localSheetId="18" hidden="1">#REF!</definedName>
    <definedName name="BSPRINT" localSheetId="19" hidden="1">#REF!</definedName>
    <definedName name="BSPRINT" localSheetId="17" hidden="1">#REF!</definedName>
    <definedName name="BSPRINT" localSheetId="1" hidden="1">#REF!</definedName>
    <definedName name="BSPRINT" localSheetId="4" hidden="1">#REF!</definedName>
    <definedName name="CalcdTenor" hidden="1">#N/A</definedName>
    <definedName name="CAPMULTIPLY" localSheetId="5" hidden="1">#REF!</definedName>
    <definedName name="CAPMULTIPLY" localSheetId="18" hidden="1">#REF!</definedName>
    <definedName name="CAPMULTIPLY" localSheetId="19" hidden="1">#REF!</definedName>
    <definedName name="CAPMULTIPLY" localSheetId="17" hidden="1">#REF!</definedName>
    <definedName name="CAPMULTIPLY" localSheetId="1" hidden="1">#REF!</definedName>
    <definedName name="CAPMULTIPLY" localSheetId="4" hidden="1">#REF!</definedName>
    <definedName name="CEP" localSheetId="3" hidden="1">{"assumptions",#N/A,FALSE,"Assumption Summary";"proforma97",#N/A,FALSE,"97 pro forma";"sensitivity97",#N/A,FALSE,"97 sensitivity ";"proforma98",#N/A,FALSE,"98 pro forma";"sensitivity98",#N/A,FALSE,"98 sensitivity"}</definedName>
    <definedName name="CEP" localSheetId="5" hidden="1">{"assumptions",#N/A,FALSE,"Assumption Summary";"proforma97",#N/A,FALSE,"97 pro forma";"sensitivity97",#N/A,FALSE,"97 sensitivity ";"proforma98",#N/A,FALSE,"98 pro forma";"sensitivity98",#N/A,FALSE,"98 sensitivity"}</definedName>
    <definedName name="CEP" localSheetId="13" hidden="1">{"assumptions",#N/A,FALSE,"Assumption Summary";"proforma97",#N/A,FALSE,"97 pro forma";"sensitivity97",#N/A,FALSE,"97 sensitivity ";"proforma98",#N/A,FALSE,"98 pro forma";"sensitivity98",#N/A,FALSE,"98 sensitivity"}</definedName>
    <definedName name="CEP" localSheetId="2" hidden="1">{"assumptions",#N/A,FALSE,"Assumption Summary";"proforma97",#N/A,FALSE,"97 pro forma";"sensitivity97",#N/A,FALSE,"97 sensitivity ";"proforma98",#N/A,FALSE,"98 pro forma";"sensitivity98",#N/A,FALSE,"98 sensitivity"}</definedName>
    <definedName name="CEP" localSheetId="18" hidden="1">{"assumptions",#N/A,FALSE,"Assumption Summary";"proforma97",#N/A,FALSE,"97 pro forma";"sensitivity97",#N/A,FALSE,"97 sensitivity ";"proforma98",#N/A,FALSE,"98 pro forma";"sensitivity98",#N/A,FALSE,"98 sensitivity"}</definedName>
    <definedName name="CEP" localSheetId="19" hidden="1">{"assumptions",#N/A,FALSE,"Assumption Summary";"proforma97",#N/A,FALSE,"97 pro forma";"sensitivity97",#N/A,FALSE,"97 sensitivity ";"proforma98",#N/A,FALSE,"98 pro forma";"sensitivity98",#N/A,FALSE,"98 sensitivity"}</definedName>
    <definedName name="CEP" localSheetId="17" hidden="1">{"assumptions",#N/A,FALSE,"Assumption Summary";"proforma97",#N/A,FALSE,"97 pro forma";"sensitivity97",#N/A,FALSE,"97 sensitivity ";"proforma98",#N/A,FALSE,"98 pro forma";"sensitivity98",#N/A,FALSE,"98 sensitivity"}</definedName>
    <definedName name="CEP" localSheetId="1" hidden="1">{"assumptions",#N/A,FALSE,"Assumption Summary";"proforma97",#N/A,FALSE,"97 pro forma";"sensitivity97",#N/A,FALSE,"97 sensitivity ";"proforma98",#N/A,FALSE,"98 pro forma";"sensitivity98",#N/A,FALSE,"98 sensitivity"}</definedName>
    <definedName name="CEP" localSheetId="0" hidden="1">{"assumptions",#N/A,FALSE,"Assumption Summary";"proforma97",#N/A,FALSE,"97 pro forma";"sensitivity97",#N/A,FALSE,"97 sensitivity ";"proforma98",#N/A,FALSE,"98 pro forma";"sensitivity98",#N/A,FALSE,"98 sensitivity"}</definedName>
    <definedName name="CEP" localSheetId="4" hidden="1">{"assumptions",#N/A,FALSE,"Assumption Summary";"proforma97",#N/A,FALSE,"97 pro forma";"sensitivity97",#N/A,FALSE,"97 sensitivity ";"proforma98",#N/A,FALSE,"98 pro forma";"sensitivity98",#N/A,FALSE,"98 sensitivity"}</definedName>
    <definedName name="CIQWBGuid" hidden="1">"ad5d3d74-400a-4444-8915-29b4d828f51f"</definedName>
    <definedName name="costcategory" localSheetId="5" hidden="1">#REF!</definedName>
    <definedName name="costcategory" localSheetId="18" hidden="1">#REF!</definedName>
    <definedName name="costcategory" localSheetId="19" hidden="1">#REF!</definedName>
    <definedName name="costcategory" localSheetId="17" hidden="1">#REF!</definedName>
    <definedName name="costcategory" localSheetId="1" hidden="1">#REF!</definedName>
    <definedName name="costcategory" localSheetId="4" hidden="1">#REF!</definedName>
    <definedName name="COSTINFOTBL" localSheetId="5" hidden="1">#REF!</definedName>
    <definedName name="COSTINFOTBL" localSheetId="18" hidden="1">#REF!</definedName>
    <definedName name="COSTINFOTBL" localSheetId="19" hidden="1">#REF!</definedName>
    <definedName name="COSTINFOTBL" localSheetId="17" hidden="1">#REF!</definedName>
    <definedName name="COSTINFOTBL" localSheetId="1" hidden="1">#REF!</definedName>
    <definedName name="COSTINFOTBL" localSheetId="4" hidden="1">#REF!</definedName>
    <definedName name="CREDITSCORE" localSheetId="5" hidden="1">#REF!</definedName>
    <definedName name="CREDITSCORE" localSheetId="18" hidden="1">#REF!</definedName>
    <definedName name="CREDITSCORE" localSheetId="19" hidden="1">#REF!</definedName>
    <definedName name="CREDITSCORE" localSheetId="17" hidden="1">#REF!</definedName>
    <definedName name="CREDITSCORE" localSheetId="1" hidden="1">#REF!</definedName>
    <definedName name="CREDITSCORE" localSheetId="4" hidden="1">#REF!</definedName>
    <definedName name="Cwvu.ADM._.ACCTG._.BUDGET." localSheetId="5" hidden="1">#REF!,#REF!,#REF!,#REF!,#REF!,#REF!,#REF!,#REF!</definedName>
    <definedName name="Cwvu.ADM._.ACCTG._.BUDGET." localSheetId="18" hidden="1">#REF!,#REF!,#REF!,#REF!,#REF!,#REF!,#REF!,#REF!</definedName>
    <definedName name="Cwvu.ADM._.ACCTG._.BUDGET." localSheetId="19" hidden="1">#REF!,#REF!,#REF!,#REF!,#REF!,#REF!,#REF!,#REF!</definedName>
    <definedName name="Cwvu.ADM._.ACCTG._.BUDGET." localSheetId="17" hidden="1">#REF!,#REF!,#REF!,#REF!,#REF!,#REF!,#REF!,#REF!</definedName>
    <definedName name="Cwvu.ADM._.ACCTG._.BUDGET." localSheetId="1" hidden="1">#REF!,#REF!,#REF!,#REF!,#REF!,#REF!,#REF!,#REF!</definedName>
    <definedName name="Cwvu.ADM._.ACCTG._.BUDGET." localSheetId="4" hidden="1">#REF!,#REF!,#REF!,#REF!,#REF!,#REF!,#REF!,#REF!</definedName>
    <definedName name="Cwvu.ADM._.ACCTG._.DETAIL." localSheetId="5" hidden="1">#REF!,#REF!,#REF!,#REF!,#REF!,#REF!,#REF!,#REF!</definedName>
    <definedName name="Cwvu.ADM._.ACCTG._.DETAIL." localSheetId="18" hidden="1">#REF!,#REF!,#REF!,#REF!,#REF!,#REF!,#REF!,#REF!</definedName>
    <definedName name="Cwvu.ADM._.ACCTG._.DETAIL." localSheetId="19" hidden="1">#REF!,#REF!,#REF!,#REF!,#REF!,#REF!,#REF!,#REF!</definedName>
    <definedName name="Cwvu.ADM._.ACCTG._.DETAIL." localSheetId="17" hidden="1">#REF!,#REF!,#REF!,#REF!,#REF!,#REF!,#REF!,#REF!</definedName>
    <definedName name="Cwvu.ADM._.ACCTG._.DETAIL." localSheetId="1" hidden="1">#REF!,#REF!,#REF!,#REF!,#REF!,#REF!,#REF!,#REF!</definedName>
    <definedName name="Cwvu.ADM._.ACCTG._.DETAIL." localSheetId="4" hidden="1">#REF!,#REF!,#REF!,#REF!,#REF!,#REF!,#REF!,#REF!</definedName>
    <definedName name="Cwvu.ADM._.CONST._.DETAIL." localSheetId="5" hidden="1">#REF!,#REF!,#REF!,#REF!,#REF!,#REF!,#REF!</definedName>
    <definedName name="Cwvu.ADM._.CONST._.DETAIL." localSheetId="18" hidden="1">#REF!,#REF!,#REF!,#REF!,#REF!,#REF!,#REF!</definedName>
    <definedName name="Cwvu.ADM._.CONST._.DETAIL." localSheetId="19" hidden="1">#REF!,#REF!,#REF!,#REF!,#REF!,#REF!,#REF!</definedName>
    <definedName name="Cwvu.ADM._.CONST._.DETAIL." localSheetId="17" hidden="1">#REF!,#REF!,#REF!,#REF!,#REF!,#REF!,#REF!</definedName>
    <definedName name="Cwvu.ADM._.CONST._.DETAIL." localSheetId="1" hidden="1">#REF!,#REF!,#REF!,#REF!,#REF!,#REF!,#REF!</definedName>
    <definedName name="Cwvu.ADM._.CONST._.DETAIL." localSheetId="4" hidden="1">#REF!,#REF!,#REF!,#REF!,#REF!,#REF!,#REF!</definedName>
    <definedName name="Cwvu.ADM._.GEN._.MGMNT._.DETAIL." localSheetId="5" hidden="1">#REF!,#REF!,#REF!,#REF!,#REF!,#REF!</definedName>
    <definedName name="Cwvu.ADM._.GEN._.MGMNT._.DETAIL." localSheetId="18" hidden="1">#REF!,#REF!,#REF!,#REF!,#REF!,#REF!</definedName>
    <definedName name="Cwvu.ADM._.GEN._.MGMNT._.DETAIL." localSheetId="19" hidden="1">#REF!,#REF!,#REF!,#REF!,#REF!,#REF!</definedName>
    <definedName name="Cwvu.ADM._.GEN._.MGMNT._.DETAIL." localSheetId="17" hidden="1">#REF!,#REF!,#REF!,#REF!,#REF!,#REF!</definedName>
    <definedName name="Cwvu.ADM._.GEN._.MGMNT._.DETAIL." localSheetId="1" hidden="1">#REF!,#REF!,#REF!,#REF!,#REF!,#REF!</definedName>
    <definedName name="Cwvu.ADM._.GEN._.MGMNT._.DETAIL." localSheetId="4" hidden="1">#REF!,#REF!,#REF!,#REF!,#REF!,#REF!</definedName>
    <definedName name="Cwvu.ADM._.GVMNT._.DETAIL." localSheetId="5" hidden="1">#REF!,#REF!,#REF!,#REF!,#REF!,#REF!,#REF!</definedName>
    <definedName name="Cwvu.ADM._.GVMNT._.DETAIL." localSheetId="18" hidden="1">#REF!,#REF!,#REF!,#REF!,#REF!,#REF!,#REF!</definedName>
    <definedName name="Cwvu.ADM._.GVMNT._.DETAIL." localSheetId="19" hidden="1">#REF!,#REF!,#REF!,#REF!,#REF!,#REF!,#REF!</definedName>
    <definedName name="Cwvu.ADM._.GVMNT._.DETAIL." localSheetId="17" hidden="1">#REF!,#REF!,#REF!,#REF!,#REF!,#REF!,#REF!</definedName>
    <definedName name="Cwvu.ADM._.GVMNT._.DETAIL." localSheetId="1" hidden="1">#REF!,#REF!,#REF!,#REF!,#REF!,#REF!,#REF!</definedName>
    <definedName name="Cwvu.ADM._.GVMNT._.DETAIL." localSheetId="4" hidden="1">#REF!,#REF!,#REF!,#REF!,#REF!,#REF!,#REF!</definedName>
    <definedName name="Cwvu.ADM._.GVT._.BUDGET." localSheetId="5" hidden="1">#REF!,#REF!,#REF!,#REF!,#REF!,#REF!,#REF!</definedName>
    <definedName name="Cwvu.ADM._.GVT._.BUDGET." localSheetId="18" hidden="1">#REF!,#REF!,#REF!,#REF!,#REF!,#REF!,#REF!</definedName>
    <definedName name="Cwvu.ADM._.GVT._.BUDGET." localSheetId="19" hidden="1">#REF!,#REF!,#REF!,#REF!,#REF!,#REF!,#REF!</definedName>
    <definedName name="Cwvu.ADM._.GVT._.BUDGET." localSheetId="17" hidden="1">#REF!,#REF!,#REF!,#REF!,#REF!,#REF!,#REF!</definedName>
    <definedName name="Cwvu.ADM._.GVT._.BUDGET." localSheetId="1" hidden="1">#REF!,#REF!,#REF!,#REF!,#REF!,#REF!,#REF!</definedName>
    <definedName name="Cwvu.ADM._.GVT._.BUDGET." localSheetId="4" hidden="1">#REF!,#REF!,#REF!,#REF!,#REF!,#REF!,#REF!</definedName>
    <definedName name="Cwvu.ADM._.OTHER." localSheetId="5" hidden="1">#REF!,#REF!,#REF!,#REF!,#REF!,#REF!,#REF!,#REF!,#REF!</definedName>
    <definedName name="Cwvu.ADM._.OTHER." localSheetId="18" hidden="1">#REF!,#REF!,#REF!,#REF!,#REF!,#REF!,#REF!,#REF!,#REF!</definedName>
    <definedName name="Cwvu.ADM._.OTHER." localSheetId="19" hidden="1">#REF!,#REF!,#REF!,#REF!,#REF!,#REF!,#REF!,#REF!,#REF!</definedName>
    <definedName name="Cwvu.ADM._.OTHER." localSheetId="17" hidden="1">#REF!,#REF!,#REF!,#REF!,#REF!,#REF!,#REF!,#REF!,#REF!</definedName>
    <definedName name="Cwvu.ADM._.OTHER." localSheetId="1" hidden="1">#REF!,#REF!,#REF!,#REF!,#REF!,#REF!,#REF!,#REF!,#REF!</definedName>
    <definedName name="Cwvu.ADM._.OTHER." localSheetId="4" hidden="1">#REF!,#REF!,#REF!,#REF!,#REF!,#REF!,#REF!,#REF!,#REF!</definedName>
    <definedName name="Cwvu.ADM._.OTHER._.DETAIL." localSheetId="5" hidden="1">#REF!,#REF!,#REF!,#REF!,#REF!,#REF!,#REF!,#REF!,#REF!</definedName>
    <definedName name="Cwvu.ADM._.OTHER._.DETAIL." localSheetId="18" hidden="1">#REF!,#REF!,#REF!,#REF!,#REF!,#REF!,#REF!,#REF!,#REF!</definedName>
    <definedName name="Cwvu.ADM._.OTHER._.DETAIL." localSheetId="19" hidden="1">#REF!,#REF!,#REF!,#REF!,#REF!,#REF!,#REF!,#REF!,#REF!</definedName>
    <definedName name="Cwvu.ADM._.OTHER._.DETAIL." localSheetId="17" hidden="1">#REF!,#REF!,#REF!,#REF!,#REF!,#REF!,#REF!,#REF!,#REF!</definedName>
    <definedName name="Cwvu.ADM._.OTHER._.DETAIL." localSheetId="1" hidden="1">#REF!,#REF!,#REF!,#REF!,#REF!,#REF!,#REF!,#REF!,#REF!</definedName>
    <definedName name="Cwvu.ADM._.OTHER._.DETAIL." localSheetId="4" hidden="1">#REF!,#REF!,#REF!,#REF!,#REF!,#REF!,#REF!,#REF!,#REF!</definedName>
    <definedName name="Cwvu.ADM._.SUMMARY." localSheetId="5" hidden="1">#REF!,#REF!,#REF!,#REF!</definedName>
    <definedName name="Cwvu.ADM._.SUMMARY." localSheetId="18" hidden="1">#REF!,#REF!,#REF!,#REF!</definedName>
    <definedName name="Cwvu.ADM._.SUMMARY." localSheetId="19" hidden="1">#REF!,#REF!,#REF!,#REF!</definedName>
    <definedName name="Cwvu.ADM._.SUMMARY." localSheetId="17" hidden="1">#REF!,#REF!,#REF!,#REF!</definedName>
    <definedName name="Cwvu.ADM._.SUMMARY." localSheetId="1" hidden="1">#REF!,#REF!,#REF!,#REF!</definedName>
    <definedName name="Cwvu.ADM._.SUMMARY." localSheetId="4" hidden="1">#REF!,#REF!,#REF!,#REF!</definedName>
    <definedName name="Cwvu.ADMIN._.CONST._.BUDGET." localSheetId="5" hidden="1">#REF!,#REF!,#REF!,#REF!,#REF!,#REF!,#REF!</definedName>
    <definedName name="Cwvu.ADMIN._.CONST._.BUDGET." localSheetId="18" hidden="1">#REF!,#REF!,#REF!,#REF!,#REF!,#REF!,#REF!</definedName>
    <definedName name="Cwvu.ADMIN._.CONST._.BUDGET." localSheetId="19" hidden="1">#REF!,#REF!,#REF!,#REF!,#REF!,#REF!,#REF!</definedName>
    <definedName name="Cwvu.ADMIN._.CONST._.BUDGET." localSheetId="17" hidden="1">#REF!,#REF!,#REF!,#REF!,#REF!,#REF!,#REF!</definedName>
    <definedName name="Cwvu.ADMIN._.CONST._.BUDGET." localSheetId="1" hidden="1">#REF!,#REF!,#REF!,#REF!,#REF!,#REF!,#REF!</definedName>
    <definedName name="Cwvu.ADMIN._.CONST._.BUDGET." localSheetId="4" hidden="1">#REF!,#REF!,#REF!,#REF!,#REF!,#REF!,#REF!</definedName>
    <definedName name="Cwvu.ADMIN._.GEN._.MGMNT._.BUDGET." localSheetId="5" hidden="1">#REF!,#REF!,#REF!,#REF!,#REF!,#REF!</definedName>
    <definedName name="Cwvu.ADMIN._.GEN._.MGMNT._.BUDGET." localSheetId="18" hidden="1">#REF!,#REF!,#REF!,#REF!,#REF!,#REF!</definedName>
    <definedName name="Cwvu.ADMIN._.GEN._.MGMNT._.BUDGET." localSheetId="19" hidden="1">#REF!,#REF!,#REF!,#REF!,#REF!,#REF!</definedName>
    <definedName name="Cwvu.ADMIN._.GEN._.MGMNT._.BUDGET." localSheetId="17" hidden="1">#REF!,#REF!,#REF!,#REF!,#REF!,#REF!</definedName>
    <definedName name="Cwvu.ADMIN._.GEN._.MGMNT._.BUDGET." localSheetId="1" hidden="1">#REF!,#REF!,#REF!,#REF!,#REF!,#REF!</definedName>
    <definedName name="Cwvu.ADMIN._.GEN._.MGMNT._.BUDGET." localSheetId="4" hidden="1">#REF!,#REF!,#REF!,#REF!,#REF!,#REF!</definedName>
    <definedName name="Cwvu.ADMIN._.OTHER._.MEALS." localSheetId="5" hidden="1">#REF!,#REF!,#REF!,#REF!,#REF!,#REF!,#REF!,#REF!,#REF!</definedName>
    <definedName name="Cwvu.ADMIN._.OTHER._.MEALS." localSheetId="18" hidden="1">#REF!,#REF!,#REF!,#REF!,#REF!,#REF!,#REF!,#REF!,#REF!</definedName>
    <definedName name="Cwvu.ADMIN._.OTHER._.MEALS." localSheetId="19" hidden="1">#REF!,#REF!,#REF!,#REF!,#REF!,#REF!,#REF!,#REF!,#REF!</definedName>
    <definedName name="Cwvu.ADMIN._.OTHER._.MEALS." localSheetId="17" hidden="1">#REF!,#REF!,#REF!,#REF!,#REF!,#REF!,#REF!,#REF!,#REF!</definedName>
    <definedName name="Cwvu.ADMIN._.OTHER._.MEALS." localSheetId="1" hidden="1">#REF!,#REF!,#REF!,#REF!,#REF!,#REF!,#REF!,#REF!,#REF!</definedName>
    <definedName name="Cwvu.ADMIN._.OTHER._.MEALS." localSheetId="4" hidden="1">#REF!,#REF!,#REF!,#REF!,#REF!,#REF!,#REF!,#REF!,#REF!</definedName>
    <definedName name="Cwvu.ADMIN._.OTHER._.REGISTRATIONS." localSheetId="5" hidden="1">#REF!,#REF!,#REF!,#REF!,#REF!,#REF!,#REF!,#REF!,#REF!</definedName>
    <definedName name="Cwvu.ADMIN._.OTHER._.REGISTRATIONS." localSheetId="18" hidden="1">#REF!,#REF!,#REF!,#REF!,#REF!,#REF!,#REF!,#REF!,#REF!</definedName>
    <definedName name="Cwvu.ADMIN._.OTHER._.REGISTRATIONS." localSheetId="19" hidden="1">#REF!,#REF!,#REF!,#REF!,#REF!,#REF!,#REF!,#REF!,#REF!</definedName>
    <definedName name="Cwvu.ADMIN._.OTHER._.REGISTRATIONS." localSheetId="17" hidden="1">#REF!,#REF!,#REF!,#REF!,#REF!,#REF!,#REF!,#REF!,#REF!</definedName>
    <definedName name="Cwvu.ADMIN._.OTHER._.REGISTRATIONS." localSheetId="1" hidden="1">#REF!,#REF!,#REF!,#REF!,#REF!,#REF!,#REF!,#REF!,#REF!</definedName>
    <definedName name="Cwvu.ADMIN._.OTHER._.REGISTRATIONS." localSheetId="4" hidden="1">#REF!,#REF!,#REF!,#REF!,#REF!,#REF!,#REF!,#REF!,#REF!</definedName>
    <definedName name="Cwvu.ADMIN._.OTHER._.TRAVEL." localSheetId="5" hidden="1">#REF!,#REF!,#REF!,#REF!,#REF!,#REF!,#REF!,#REF!,#REF!</definedName>
    <definedName name="Cwvu.ADMIN._.OTHER._.TRAVEL." localSheetId="18" hidden="1">#REF!,#REF!,#REF!,#REF!,#REF!,#REF!,#REF!,#REF!,#REF!</definedName>
    <definedName name="Cwvu.ADMIN._.OTHER._.TRAVEL." localSheetId="19" hidden="1">#REF!,#REF!,#REF!,#REF!,#REF!,#REF!,#REF!,#REF!,#REF!</definedName>
    <definedName name="Cwvu.ADMIN._.OTHER._.TRAVEL." localSheetId="17" hidden="1">#REF!,#REF!,#REF!,#REF!,#REF!,#REF!,#REF!,#REF!,#REF!</definedName>
    <definedName name="Cwvu.ADMIN._.OTHER._.TRAVEL." localSheetId="1" hidden="1">#REF!,#REF!,#REF!,#REF!,#REF!,#REF!,#REF!,#REF!,#REF!</definedName>
    <definedName name="Cwvu.ADMIN._.OTHER._.TRAVEL." localSheetId="4" hidden="1">#REF!,#REF!,#REF!,#REF!,#REF!,#REF!,#REF!,#REF!,#REF!</definedName>
    <definedName name="Cwvu.CAM._.DEPREC." localSheetId="3" hidden="1">#REF!,#REF!,#REF!,#REF!,#REF!,#REF!,#REF!</definedName>
    <definedName name="Cwvu.CAM._.DEPREC." localSheetId="5" hidden="1">#REF!,#REF!,#REF!,#REF!,#REF!,#REF!,#REF!</definedName>
    <definedName name="Cwvu.CAM._.DEPREC." localSheetId="13" hidden="1">#REF!,#REF!,#REF!,#REF!,#REF!,#REF!,#REF!</definedName>
    <definedName name="Cwvu.CAM._.DEPREC." localSheetId="2" hidden="1">#REF!,#REF!,#REF!,#REF!,#REF!,#REF!,#REF!</definedName>
    <definedName name="Cwvu.CAM._.DEPREC." localSheetId="19" hidden="1">#REF!,#REF!,#REF!,#REF!,#REF!,#REF!,#REF!</definedName>
    <definedName name="Cwvu.CAM._.DEPREC." localSheetId="17" hidden="1">#REF!,#REF!,#REF!,#REF!,#REF!,#REF!,#REF!</definedName>
    <definedName name="Cwvu.CAM._.DEPREC." localSheetId="1" hidden="1">#REF!,#REF!,#REF!,#REF!,#REF!,#REF!,#REF!</definedName>
    <definedName name="Cwvu.CAM._.DEPREC." localSheetId="0" hidden="1">#REF!,#REF!,#REF!,#REF!,#REF!,#REF!,#REF!</definedName>
    <definedName name="Cwvu.CAM._.DEPREC." localSheetId="4" hidden="1">#REF!,#REF!,#REF!,#REF!,#REF!,#REF!,#REF!</definedName>
    <definedName name="Cwvu.CAPITAL._.ADDS." localSheetId="3" hidden="1">#REF!</definedName>
    <definedName name="Cwvu.CAPITAL._.ADDS." localSheetId="5" hidden="1">#REF!</definedName>
    <definedName name="Cwvu.CAPITAL._.ADDS." localSheetId="13" hidden="1">#REF!</definedName>
    <definedName name="Cwvu.CAPITAL._.ADDS." localSheetId="2" hidden="1">#REF!</definedName>
    <definedName name="Cwvu.CAPITAL._.ADDS." localSheetId="19" hidden="1">#REF!</definedName>
    <definedName name="Cwvu.CAPITAL._.ADDS." localSheetId="17" hidden="1">#REF!</definedName>
    <definedName name="Cwvu.CAPITAL._.ADDS." localSheetId="1" hidden="1">#REF!</definedName>
    <definedName name="Cwvu.CAPITAL._.ADDS." localSheetId="0" hidden="1">#REF!</definedName>
    <definedName name="Cwvu.CAPITAL._.ADDS." localSheetId="4" hidden="1">#REF!</definedName>
    <definedName name="Cwvu.CAPITAL._.DEPRECIATION." localSheetId="5" hidden="1">#REF!</definedName>
    <definedName name="Cwvu.CAPITAL._.DEPRECIATION." localSheetId="18" hidden="1">#REF!</definedName>
    <definedName name="Cwvu.CAPITAL._.DEPRECIATION." localSheetId="19" hidden="1">#REF!</definedName>
    <definedName name="Cwvu.CAPITAL._.DEPRECIATION." localSheetId="17" hidden="1">#REF!</definedName>
    <definedName name="Cwvu.CAPITAL._.DEPRECIATION." localSheetId="1" hidden="1">#REF!</definedName>
    <definedName name="Cwvu.CAPITAL._.DEPRECIATION." localSheetId="4" hidden="1">#REF!</definedName>
    <definedName name="Cwvu.clean._.and._.sweep._.bud." localSheetId="3" hidden="1">#REF!,#REF!,#REF!,#REF!,#REF!,#REF!,#REF!,#REF!,#REF!</definedName>
    <definedName name="Cwvu.clean._.and._.sweep._.bud." localSheetId="5" hidden="1">#REF!,#REF!,#REF!,#REF!,#REF!,#REF!,#REF!,#REF!,#REF!</definedName>
    <definedName name="Cwvu.clean._.and._.sweep._.bud." localSheetId="13" hidden="1">#REF!,#REF!,#REF!,#REF!,#REF!,#REF!,#REF!,#REF!,#REF!</definedName>
    <definedName name="Cwvu.clean._.and._.sweep._.bud." localSheetId="2" hidden="1">#REF!,#REF!,#REF!,#REF!,#REF!,#REF!,#REF!,#REF!,#REF!</definedName>
    <definedName name="Cwvu.clean._.and._.sweep._.bud." localSheetId="19" hidden="1">#REF!,#REF!,#REF!,#REF!,#REF!,#REF!,#REF!,#REF!,#REF!</definedName>
    <definedName name="Cwvu.clean._.and._.sweep._.bud." localSheetId="17" hidden="1">#REF!,#REF!,#REF!,#REF!,#REF!,#REF!,#REF!,#REF!,#REF!</definedName>
    <definedName name="Cwvu.clean._.and._.sweep._.bud." localSheetId="1" hidden="1">#REF!,#REF!,#REF!,#REF!,#REF!,#REF!,#REF!,#REF!,#REF!</definedName>
    <definedName name="Cwvu.clean._.and._.sweep._.bud." localSheetId="0" hidden="1">#REF!,#REF!,#REF!,#REF!,#REF!,#REF!,#REF!,#REF!,#REF!</definedName>
    <definedName name="Cwvu.clean._.and._.sweep._.bud." localSheetId="4" hidden="1">#REF!,#REF!,#REF!,#REF!,#REF!,#REF!,#REF!,#REF!,#REF!</definedName>
    <definedName name="Cwvu.CLEAN._.N._.SWEEP._.BUDGET." localSheetId="3" hidden="1">#REF!,#REF!,#REF!,#REF!,#REF!,#REF!,#REF!,#REF!,#REF!</definedName>
    <definedName name="Cwvu.CLEAN._.N._.SWEEP._.BUDGET." localSheetId="5" hidden="1">#REF!,#REF!,#REF!,#REF!,#REF!,#REF!,#REF!,#REF!,#REF!</definedName>
    <definedName name="Cwvu.CLEAN._.N._.SWEEP._.BUDGET." localSheetId="13" hidden="1">#REF!,#REF!,#REF!,#REF!,#REF!,#REF!,#REF!,#REF!,#REF!</definedName>
    <definedName name="Cwvu.CLEAN._.N._.SWEEP._.BUDGET." localSheetId="2" hidden="1">#REF!,#REF!,#REF!,#REF!,#REF!,#REF!,#REF!,#REF!,#REF!</definedName>
    <definedName name="Cwvu.CLEAN._.N._.SWEEP._.BUDGET." localSheetId="19" hidden="1">#REF!,#REF!,#REF!,#REF!,#REF!,#REF!,#REF!,#REF!,#REF!</definedName>
    <definedName name="Cwvu.CLEAN._.N._.SWEEP._.BUDGET." localSheetId="17" hidden="1">#REF!,#REF!,#REF!,#REF!,#REF!,#REF!,#REF!,#REF!,#REF!</definedName>
    <definedName name="Cwvu.CLEAN._.N._.SWEEP._.BUDGET." localSheetId="1" hidden="1">#REF!,#REF!,#REF!,#REF!,#REF!,#REF!,#REF!,#REF!,#REF!</definedName>
    <definedName name="Cwvu.CLEAN._.N._.SWEEP._.BUDGET." localSheetId="0" hidden="1">#REF!,#REF!,#REF!,#REF!,#REF!,#REF!,#REF!,#REF!,#REF!</definedName>
    <definedName name="Cwvu.CLEAN._.N._.SWEEP._.BUDGET." localSheetId="4" hidden="1">#REF!,#REF!,#REF!,#REF!,#REF!,#REF!,#REF!,#REF!,#REF!</definedName>
    <definedName name="Cwvu.DETAIL._.BACKUP." localSheetId="5" hidden="1">#REF!,#REF!,#REF!,#REF!</definedName>
    <definedName name="Cwvu.DETAIL._.BACKUP." localSheetId="18" hidden="1">#REF!,#REF!,#REF!,#REF!</definedName>
    <definedName name="Cwvu.DETAIL._.BACKUP." localSheetId="19" hidden="1">#REF!,#REF!,#REF!,#REF!</definedName>
    <definedName name="Cwvu.DETAIL._.BACKUP." localSheetId="17" hidden="1">#REF!,#REF!,#REF!,#REF!</definedName>
    <definedName name="Cwvu.DETAIL._.BACKUP." localSheetId="1" hidden="1">#REF!,#REF!,#REF!,#REF!</definedName>
    <definedName name="Cwvu.DETAIL._.BACKUP." localSheetId="4" hidden="1">#REF!,#REF!,#REF!,#REF!</definedName>
    <definedName name="Cwvu.JENNIFERS._.BUDGET." localSheetId="5" hidden="1">#REF!,#REF!,#REF!,#REF!</definedName>
    <definedName name="Cwvu.JENNIFERS._.BUDGET." localSheetId="18" hidden="1">#REF!,#REF!,#REF!,#REF!</definedName>
    <definedName name="Cwvu.JENNIFERS._.BUDGET." localSheetId="19" hidden="1">#REF!,#REF!,#REF!,#REF!</definedName>
    <definedName name="Cwvu.JENNIFERS._.BUDGET." localSheetId="17" hidden="1">#REF!,#REF!,#REF!,#REF!</definedName>
    <definedName name="Cwvu.JENNIFERS._.BUDGET." localSheetId="1" hidden="1">#REF!,#REF!,#REF!,#REF!</definedName>
    <definedName name="Cwvu.JENNIFERS._.BUDGET." localSheetId="4" hidden="1">#REF!,#REF!,#REF!,#REF!</definedName>
    <definedName name="Cwvu.MAIN._.BUDGET." localSheetId="5" hidden="1">#REF!,#REF!,#REF!,#REF!</definedName>
    <definedName name="Cwvu.MAIN._.BUDGET." localSheetId="18" hidden="1">#REF!,#REF!,#REF!,#REF!</definedName>
    <definedName name="Cwvu.MAIN._.BUDGET." localSheetId="19" hidden="1">#REF!,#REF!,#REF!,#REF!</definedName>
    <definedName name="Cwvu.MAIN._.BUDGET." localSheetId="17" hidden="1">#REF!,#REF!,#REF!,#REF!</definedName>
    <definedName name="Cwvu.MAIN._.BUDGET." localSheetId="1" hidden="1">#REF!,#REF!,#REF!,#REF!</definedName>
    <definedName name="Cwvu.MAIN._.BUDGET." localSheetId="4" hidden="1">#REF!,#REF!,#REF!,#REF!</definedName>
    <definedName name="Cwvu.PAYROLL." localSheetId="5" hidden="1">#REF!,#REF!,#REF!,#REF!</definedName>
    <definedName name="Cwvu.PAYROLL." localSheetId="18" hidden="1">#REF!,#REF!,#REF!,#REF!</definedName>
    <definedName name="Cwvu.PAYROLL." localSheetId="19" hidden="1">#REF!,#REF!,#REF!,#REF!</definedName>
    <definedName name="Cwvu.PAYROLL." localSheetId="17" hidden="1">#REF!,#REF!,#REF!,#REF!</definedName>
    <definedName name="Cwvu.PAYROLL." localSheetId="1" hidden="1">#REF!,#REF!,#REF!,#REF!</definedName>
    <definedName name="Cwvu.PAYROLL." localSheetId="4" hidden="1">#REF!,#REF!,#REF!,#REF!</definedName>
    <definedName name="Cwvu.PERS._.PROP._.DETAIL." localSheetId="5" hidden="1">#REF!,#REF!,#REF!,#REF!</definedName>
    <definedName name="Cwvu.PERS._.PROP._.DETAIL." localSheetId="18" hidden="1">#REF!,#REF!,#REF!,#REF!</definedName>
    <definedName name="Cwvu.PERS._.PROP._.DETAIL." localSheetId="19" hidden="1">#REF!,#REF!,#REF!,#REF!</definedName>
    <definedName name="Cwvu.PERS._.PROP._.DETAIL." localSheetId="17" hidden="1">#REF!,#REF!,#REF!,#REF!</definedName>
    <definedName name="Cwvu.PERS._.PROP._.DETAIL." localSheetId="1" hidden="1">#REF!,#REF!,#REF!,#REF!</definedName>
    <definedName name="Cwvu.PERS._.PROP._.DETAIL." localSheetId="4" hidden="1">#REF!,#REF!,#REF!,#REF!</definedName>
    <definedName name="D" localSheetId="3" hidden="1">{#N/A,#N/A,FALSE,"AD_Purch";#N/A,#N/A,FALSE,"Projections";#N/A,#N/A,FALSE,"DCF";#N/A,#N/A,FALSE,"Mkt Val"}</definedName>
    <definedName name="D" localSheetId="5" hidden="1">{#N/A,#N/A,FALSE,"AD_Purch";#N/A,#N/A,FALSE,"Projections";#N/A,#N/A,FALSE,"DCF";#N/A,#N/A,FALSE,"Mkt Val"}</definedName>
    <definedName name="D" localSheetId="13" hidden="1">{#N/A,#N/A,FALSE,"AD_Purch";#N/A,#N/A,FALSE,"Projections";#N/A,#N/A,FALSE,"DCF";#N/A,#N/A,FALSE,"Mkt Val"}</definedName>
    <definedName name="D" localSheetId="2" hidden="1">{#N/A,#N/A,FALSE,"AD_Purch";#N/A,#N/A,FALSE,"Projections";#N/A,#N/A,FALSE,"DCF";#N/A,#N/A,FALSE,"Mkt Val"}</definedName>
    <definedName name="D" localSheetId="18" hidden="1">{#N/A,#N/A,FALSE,"AD_Purch";#N/A,#N/A,FALSE,"Projections";#N/A,#N/A,FALSE,"DCF";#N/A,#N/A,FALSE,"Mkt Val"}</definedName>
    <definedName name="D" localSheetId="19" hidden="1">{#N/A,#N/A,FALSE,"AD_Purch";#N/A,#N/A,FALSE,"Projections";#N/A,#N/A,FALSE,"DCF";#N/A,#N/A,FALSE,"Mkt Val"}</definedName>
    <definedName name="D" localSheetId="17" hidden="1">{#N/A,#N/A,FALSE,"AD_Purch";#N/A,#N/A,FALSE,"Projections";#N/A,#N/A,FALSE,"DCF";#N/A,#N/A,FALSE,"Mkt Val"}</definedName>
    <definedName name="D" localSheetId="1" hidden="1">{#N/A,#N/A,FALSE,"AD_Purch";#N/A,#N/A,FALSE,"Projections";#N/A,#N/A,FALSE,"DCF";#N/A,#N/A,FALSE,"Mkt Val"}</definedName>
    <definedName name="D" localSheetId="0" hidden="1">{#N/A,#N/A,FALSE,"AD_Purch";#N/A,#N/A,FALSE,"Projections";#N/A,#N/A,FALSE,"DCF";#N/A,#N/A,FALSE,"Mkt Val"}</definedName>
    <definedName name="D" localSheetId="4" hidden="1">{#N/A,#N/A,FALSE,"AD_Purch";#N/A,#N/A,FALSE,"Projections";#N/A,#N/A,FALSE,"DCF";#N/A,#N/A,FALSE,"Mkt Val"}</definedName>
    <definedName name="def" localSheetId="3" hidden="1">{"histincome",#N/A,FALSE,"hyfins";"closing balance",#N/A,FALSE,"hyfins"}</definedName>
    <definedName name="def" localSheetId="5" hidden="1">{"histincome",#N/A,FALSE,"hyfins";"closing balance",#N/A,FALSE,"hyfins"}</definedName>
    <definedName name="def" localSheetId="13" hidden="1">{"histincome",#N/A,FALSE,"hyfins";"closing balance",#N/A,FALSE,"hyfins"}</definedName>
    <definedName name="def" localSheetId="2" hidden="1">{"histincome",#N/A,FALSE,"hyfins";"closing balance",#N/A,FALSE,"hyfins"}</definedName>
    <definedName name="def" localSheetId="18" hidden="1">{"histincome",#N/A,FALSE,"hyfins";"closing balance",#N/A,FALSE,"hyfins"}</definedName>
    <definedName name="def" localSheetId="19" hidden="1">{"histincome",#N/A,FALSE,"hyfins";"closing balance",#N/A,FALSE,"hyfins"}</definedName>
    <definedName name="def" localSheetId="17" hidden="1">{"histincome",#N/A,FALSE,"hyfins";"closing balance",#N/A,FALSE,"hyfins"}</definedName>
    <definedName name="def" localSheetId="1" hidden="1">{"histincome",#N/A,FALSE,"hyfins";"closing balance",#N/A,FALSE,"hyfins"}</definedName>
    <definedName name="def" localSheetId="0" hidden="1">{"histincome",#N/A,FALSE,"hyfins";"closing balance",#N/A,FALSE,"hyfins"}</definedName>
    <definedName name="def" localSheetId="4" hidden="1">{"histincome",#N/A,FALSE,"hyfins";"closing balance",#N/A,FALSE,"hyfins"}</definedName>
    <definedName name="Depo11914154285" localSheetId="5" hidden="1">#REF!</definedName>
    <definedName name="Depo11914154285" localSheetId="18" hidden="1">#REF!</definedName>
    <definedName name="Depo11914154285" localSheetId="19" hidden="1">#REF!</definedName>
    <definedName name="Depo11914154285" localSheetId="17" hidden="1">#REF!</definedName>
    <definedName name="Depo11914154285" localSheetId="1" hidden="1">#REF!</definedName>
    <definedName name="Depo11914154285" localSheetId="4" hidden="1">#REF!</definedName>
    <definedName name="depositline1" localSheetId="5" hidden="1">#REF!,#REF!</definedName>
    <definedName name="depositline1" localSheetId="18" hidden="1">#REF!,#REF!</definedName>
    <definedName name="depositline1" localSheetId="19" hidden="1">#REF!,#REF!</definedName>
    <definedName name="depositline1" localSheetId="17" hidden="1">#REF!,#REF!</definedName>
    <definedName name="depositline1" localSheetId="1" hidden="1">#REF!,#REF!</definedName>
    <definedName name="depositline1" localSheetId="4" hidden="1">#REF!,#REF!</definedName>
    <definedName name="dfg" localSheetId="3" hidden="1">{"cred comp",#N/A,FALSE,"Comparable Credit Analysis";"IS",#N/A,FALSE,"IS";"Sensitivity",#N/A,FALSE,"Sensitivity";"BS",#N/A,FALSE,"BS";"Bond Summary",#N/A,FALSE,"B Summary";"AD",#N/A,FALSE,"Accretion";"NAV",#N/A,FALSE,"NAV";"SU",#N/A,FALSE,"S&amp;U";"acq. study",#N/A,FALSE,"Acq. Study";"F Charges",#N/A,FALSE,"Fixed Charges"}</definedName>
    <definedName name="dfg" localSheetId="5" hidden="1">{"cred comp",#N/A,FALSE,"Comparable Credit Analysis";"IS",#N/A,FALSE,"IS";"Sensitivity",#N/A,FALSE,"Sensitivity";"BS",#N/A,FALSE,"BS";"Bond Summary",#N/A,FALSE,"B Summary";"AD",#N/A,FALSE,"Accretion";"NAV",#N/A,FALSE,"NAV";"SU",#N/A,FALSE,"S&amp;U";"acq. study",#N/A,FALSE,"Acq. Study";"F Charges",#N/A,FALSE,"Fixed Charges"}</definedName>
    <definedName name="dfg" localSheetId="13" hidden="1">{"cred comp",#N/A,FALSE,"Comparable Credit Analysis";"IS",#N/A,FALSE,"IS";"Sensitivity",#N/A,FALSE,"Sensitivity";"BS",#N/A,FALSE,"BS";"Bond Summary",#N/A,FALSE,"B Summary";"AD",#N/A,FALSE,"Accretion";"NAV",#N/A,FALSE,"NAV";"SU",#N/A,FALSE,"S&amp;U";"acq. study",#N/A,FALSE,"Acq. Study";"F Charges",#N/A,FALSE,"Fixed Charges"}</definedName>
    <definedName name="dfg" localSheetId="2" hidden="1">{"cred comp",#N/A,FALSE,"Comparable Credit Analysis";"IS",#N/A,FALSE,"IS";"Sensitivity",#N/A,FALSE,"Sensitivity";"BS",#N/A,FALSE,"BS";"Bond Summary",#N/A,FALSE,"B Summary";"AD",#N/A,FALSE,"Accretion";"NAV",#N/A,FALSE,"NAV";"SU",#N/A,FALSE,"S&amp;U";"acq. study",#N/A,FALSE,"Acq. Study";"F Charges",#N/A,FALSE,"Fixed Charges"}</definedName>
    <definedName name="dfg" localSheetId="18" hidden="1">{"cred comp",#N/A,FALSE,"Comparable Credit Analysis";"IS",#N/A,FALSE,"IS";"Sensitivity",#N/A,FALSE,"Sensitivity";"BS",#N/A,FALSE,"BS";"Bond Summary",#N/A,FALSE,"B Summary";"AD",#N/A,FALSE,"Accretion";"NAV",#N/A,FALSE,"NAV";"SU",#N/A,FALSE,"S&amp;U";"acq. study",#N/A,FALSE,"Acq. Study";"F Charges",#N/A,FALSE,"Fixed Charges"}</definedName>
    <definedName name="dfg" localSheetId="19" hidden="1">{"cred comp",#N/A,FALSE,"Comparable Credit Analysis";"IS",#N/A,FALSE,"IS";"Sensitivity",#N/A,FALSE,"Sensitivity";"BS",#N/A,FALSE,"BS";"Bond Summary",#N/A,FALSE,"B Summary";"AD",#N/A,FALSE,"Accretion";"NAV",#N/A,FALSE,"NAV";"SU",#N/A,FALSE,"S&amp;U";"acq. study",#N/A,FALSE,"Acq. Study";"F Charges",#N/A,FALSE,"Fixed Charges"}</definedName>
    <definedName name="dfg" localSheetId="17" hidden="1">{"cred comp",#N/A,FALSE,"Comparable Credit Analysis";"IS",#N/A,FALSE,"IS";"Sensitivity",#N/A,FALSE,"Sensitivity";"BS",#N/A,FALSE,"BS";"Bond Summary",#N/A,FALSE,"B Summary";"AD",#N/A,FALSE,"Accretion";"NAV",#N/A,FALSE,"NAV";"SU",#N/A,FALSE,"S&amp;U";"acq. study",#N/A,FALSE,"Acq. Study";"F Charges",#N/A,FALSE,"Fixed Charges"}</definedName>
    <definedName name="dfg" localSheetId="1" hidden="1">{"cred comp",#N/A,FALSE,"Comparable Credit Analysis";"IS",#N/A,FALSE,"IS";"Sensitivity",#N/A,FALSE,"Sensitivity";"BS",#N/A,FALSE,"BS";"Bond Summary",#N/A,FALSE,"B Summary";"AD",#N/A,FALSE,"Accretion";"NAV",#N/A,FALSE,"NAV";"SU",#N/A,FALSE,"S&amp;U";"acq. study",#N/A,FALSE,"Acq. Study";"F Charges",#N/A,FALSE,"Fixed Charges"}</definedName>
    <definedName name="dfg" localSheetId="0" hidden="1">{"cred comp",#N/A,FALSE,"Comparable Credit Analysis";"IS",#N/A,FALSE,"IS";"Sensitivity",#N/A,FALSE,"Sensitivity";"BS",#N/A,FALSE,"BS";"Bond Summary",#N/A,FALSE,"B Summary";"AD",#N/A,FALSE,"Accretion";"NAV",#N/A,FALSE,"NAV";"SU",#N/A,FALSE,"S&amp;U";"acq. study",#N/A,FALSE,"Acq. Study";"F Charges",#N/A,FALSE,"Fixed Charges"}</definedName>
    <definedName name="dfg" localSheetId="4" hidden="1">{"cred comp",#N/A,FALSE,"Comparable Credit Analysis";"IS",#N/A,FALSE,"IS";"Sensitivity",#N/A,FALSE,"Sensitivity";"BS",#N/A,FALSE,"BS";"Bond Summary",#N/A,FALSE,"B Summary";"AD",#N/A,FALSE,"Accretion";"NAV",#N/A,FALSE,"NAV";"SU",#N/A,FALSE,"S&amp;U";"acq. study",#N/A,FALSE,"Acq. Study";"F Charges",#N/A,FALSE,"Fixed Charges"}</definedName>
    <definedName name="dfg_1" localSheetId="3" hidden="1">{"cred comp",#N/A,FALSE,"Comparable Credit Analysis";"IS",#N/A,FALSE,"IS";"Sensitivity",#N/A,FALSE,"Sensitivity";"BS",#N/A,FALSE,"BS";"Bond Summary",#N/A,FALSE,"B Summary";"AD",#N/A,FALSE,"Accretion";"NAV",#N/A,FALSE,"NAV";"SU",#N/A,FALSE,"S&amp;U";"acq. study",#N/A,FALSE,"Acq. Study";"F Charges",#N/A,FALSE,"Fixed Charges"}</definedName>
    <definedName name="dfg_1" localSheetId="5" hidden="1">{"cred comp",#N/A,FALSE,"Comparable Credit Analysis";"IS",#N/A,FALSE,"IS";"Sensitivity",#N/A,FALSE,"Sensitivity";"BS",#N/A,FALSE,"BS";"Bond Summary",#N/A,FALSE,"B Summary";"AD",#N/A,FALSE,"Accretion";"NAV",#N/A,FALSE,"NAV";"SU",#N/A,FALSE,"S&amp;U";"acq. study",#N/A,FALSE,"Acq. Study";"F Charges",#N/A,FALSE,"Fixed Charges"}</definedName>
    <definedName name="dfg_1" localSheetId="13" hidden="1">{"cred comp",#N/A,FALSE,"Comparable Credit Analysis";"IS",#N/A,FALSE,"IS";"Sensitivity",#N/A,FALSE,"Sensitivity";"BS",#N/A,FALSE,"BS";"Bond Summary",#N/A,FALSE,"B Summary";"AD",#N/A,FALSE,"Accretion";"NAV",#N/A,FALSE,"NAV";"SU",#N/A,FALSE,"S&amp;U";"acq. study",#N/A,FALSE,"Acq. Study";"F Charges",#N/A,FALSE,"Fixed Charges"}</definedName>
    <definedName name="dfg_1" localSheetId="2" hidden="1">{"cred comp",#N/A,FALSE,"Comparable Credit Analysis";"IS",#N/A,FALSE,"IS";"Sensitivity",#N/A,FALSE,"Sensitivity";"BS",#N/A,FALSE,"BS";"Bond Summary",#N/A,FALSE,"B Summary";"AD",#N/A,FALSE,"Accretion";"NAV",#N/A,FALSE,"NAV";"SU",#N/A,FALSE,"S&amp;U";"acq. study",#N/A,FALSE,"Acq. Study";"F Charges",#N/A,FALSE,"Fixed Charges"}</definedName>
    <definedName name="dfg_1" localSheetId="18" hidden="1">{"cred comp",#N/A,FALSE,"Comparable Credit Analysis";"IS",#N/A,FALSE,"IS";"Sensitivity",#N/A,FALSE,"Sensitivity";"BS",#N/A,FALSE,"BS";"Bond Summary",#N/A,FALSE,"B Summary";"AD",#N/A,FALSE,"Accretion";"NAV",#N/A,FALSE,"NAV";"SU",#N/A,FALSE,"S&amp;U";"acq. study",#N/A,FALSE,"Acq. Study";"F Charges",#N/A,FALSE,"Fixed Charges"}</definedName>
    <definedName name="dfg_1" localSheetId="19" hidden="1">{"cred comp",#N/A,FALSE,"Comparable Credit Analysis";"IS",#N/A,FALSE,"IS";"Sensitivity",#N/A,FALSE,"Sensitivity";"BS",#N/A,FALSE,"BS";"Bond Summary",#N/A,FALSE,"B Summary";"AD",#N/A,FALSE,"Accretion";"NAV",#N/A,FALSE,"NAV";"SU",#N/A,FALSE,"S&amp;U";"acq. study",#N/A,FALSE,"Acq. Study";"F Charges",#N/A,FALSE,"Fixed Charges"}</definedName>
    <definedName name="dfg_1" localSheetId="17" hidden="1">{"cred comp",#N/A,FALSE,"Comparable Credit Analysis";"IS",#N/A,FALSE,"IS";"Sensitivity",#N/A,FALSE,"Sensitivity";"BS",#N/A,FALSE,"BS";"Bond Summary",#N/A,FALSE,"B Summary";"AD",#N/A,FALSE,"Accretion";"NAV",#N/A,FALSE,"NAV";"SU",#N/A,FALSE,"S&amp;U";"acq. study",#N/A,FALSE,"Acq. Study";"F Charges",#N/A,FALSE,"Fixed Charges"}</definedName>
    <definedName name="dfg_1" localSheetId="1" hidden="1">{"cred comp",#N/A,FALSE,"Comparable Credit Analysis";"IS",#N/A,FALSE,"IS";"Sensitivity",#N/A,FALSE,"Sensitivity";"BS",#N/A,FALSE,"BS";"Bond Summary",#N/A,FALSE,"B Summary";"AD",#N/A,FALSE,"Accretion";"NAV",#N/A,FALSE,"NAV";"SU",#N/A,FALSE,"S&amp;U";"acq. study",#N/A,FALSE,"Acq. Study";"F Charges",#N/A,FALSE,"Fixed Charges"}</definedName>
    <definedName name="dfg_1" localSheetId="0" hidden="1">{"cred comp",#N/A,FALSE,"Comparable Credit Analysis";"IS",#N/A,FALSE,"IS";"Sensitivity",#N/A,FALSE,"Sensitivity";"BS",#N/A,FALSE,"BS";"Bond Summary",#N/A,FALSE,"B Summary";"AD",#N/A,FALSE,"Accretion";"NAV",#N/A,FALSE,"NAV";"SU",#N/A,FALSE,"S&amp;U";"acq. study",#N/A,FALSE,"Acq. Study";"F Charges",#N/A,FALSE,"Fixed Charges"}</definedName>
    <definedName name="dfg_1" localSheetId="4" hidden="1">{"cred comp",#N/A,FALSE,"Comparable Credit Analysis";"IS",#N/A,FALSE,"IS";"Sensitivity",#N/A,FALSE,"Sensitivity";"BS",#N/A,FALSE,"BS";"Bond Summary",#N/A,FALSE,"B Summary";"AD",#N/A,FALSE,"Accretion";"NAV",#N/A,FALSE,"NAV";"SU",#N/A,FALSE,"S&amp;U";"acq. study",#N/A,FALSE,"Acq. Study";"F Charges",#N/A,FALSE,"Fixed Charges"}</definedName>
    <definedName name="dfg_2" localSheetId="3" hidden="1">{"cred comp",#N/A,FALSE,"Comparable Credit Analysis";"IS",#N/A,FALSE,"IS";"Sensitivity",#N/A,FALSE,"Sensitivity";"BS",#N/A,FALSE,"BS";"Bond Summary",#N/A,FALSE,"B Summary";"AD",#N/A,FALSE,"Accretion";"NAV",#N/A,FALSE,"NAV";"SU",#N/A,FALSE,"S&amp;U";"acq. study",#N/A,FALSE,"Acq. Study";"F Charges",#N/A,FALSE,"Fixed Charges"}</definedName>
    <definedName name="dfg_2" localSheetId="5" hidden="1">{"cred comp",#N/A,FALSE,"Comparable Credit Analysis";"IS",#N/A,FALSE,"IS";"Sensitivity",#N/A,FALSE,"Sensitivity";"BS",#N/A,FALSE,"BS";"Bond Summary",#N/A,FALSE,"B Summary";"AD",#N/A,FALSE,"Accretion";"NAV",#N/A,FALSE,"NAV";"SU",#N/A,FALSE,"S&amp;U";"acq. study",#N/A,FALSE,"Acq. Study";"F Charges",#N/A,FALSE,"Fixed Charges"}</definedName>
    <definedName name="dfg_2" localSheetId="13" hidden="1">{"cred comp",#N/A,FALSE,"Comparable Credit Analysis";"IS",#N/A,FALSE,"IS";"Sensitivity",#N/A,FALSE,"Sensitivity";"BS",#N/A,FALSE,"BS";"Bond Summary",#N/A,FALSE,"B Summary";"AD",#N/A,FALSE,"Accretion";"NAV",#N/A,FALSE,"NAV";"SU",#N/A,FALSE,"S&amp;U";"acq. study",#N/A,FALSE,"Acq. Study";"F Charges",#N/A,FALSE,"Fixed Charges"}</definedName>
    <definedName name="dfg_2" localSheetId="2" hidden="1">{"cred comp",#N/A,FALSE,"Comparable Credit Analysis";"IS",#N/A,FALSE,"IS";"Sensitivity",#N/A,FALSE,"Sensitivity";"BS",#N/A,FALSE,"BS";"Bond Summary",#N/A,FALSE,"B Summary";"AD",#N/A,FALSE,"Accretion";"NAV",#N/A,FALSE,"NAV";"SU",#N/A,FALSE,"S&amp;U";"acq. study",#N/A,FALSE,"Acq. Study";"F Charges",#N/A,FALSE,"Fixed Charges"}</definedName>
    <definedName name="dfg_2" localSheetId="18" hidden="1">{"cred comp",#N/A,FALSE,"Comparable Credit Analysis";"IS",#N/A,FALSE,"IS";"Sensitivity",#N/A,FALSE,"Sensitivity";"BS",#N/A,FALSE,"BS";"Bond Summary",#N/A,FALSE,"B Summary";"AD",#N/A,FALSE,"Accretion";"NAV",#N/A,FALSE,"NAV";"SU",#N/A,FALSE,"S&amp;U";"acq. study",#N/A,FALSE,"Acq. Study";"F Charges",#N/A,FALSE,"Fixed Charges"}</definedName>
    <definedName name="dfg_2" localSheetId="19" hidden="1">{"cred comp",#N/A,FALSE,"Comparable Credit Analysis";"IS",#N/A,FALSE,"IS";"Sensitivity",#N/A,FALSE,"Sensitivity";"BS",#N/A,FALSE,"BS";"Bond Summary",#N/A,FALSE,"B Summary";"AD",#N/A,FALSE,"Accretion";"NAV",#N/A,FALSE,"NAV";"SU",#N/A,FALSE,"S&amp;U";"acq. study",#N/A,FALSE,"Acq. Study";"F Charges",#N/A,FALSE,"Fixed Charges"}</definedName>
    <definedName name="dfg_2" localSheetId="17" hidden="1">{"cred comp",#N/A,FALSE,"Comparable Credit Analysis";"IS",#N/A,FALSE,"IS";"Sensitivity",#N/A,FALSE,"Sensitivity";"BS",#N/A,FALSE,"BS";"Bond Summary",#N/A,FALSE,"B Summary";"AD",#N/A,FALSE,"Accretion";"NAV",#N/A,FALSE,"NAV";"SU",#N/A,FALSE,"S&amp;U";"acq. study",#N/A,FALSE,"Acq. Study";"F Charges",#N/A,FALSE,"Fixed Charges"}</definedName>
    <definedName name="dfg_2" localSheetId="1" hidden="1">{"cred comp",#N/A,FALSE,"Comparable Credit Analysis";"IS",#N/A,FALSE,"IS";"Sensitivity",#N/A,FALSE,"Sensitivity";"BS",#N/A,FALSE,"BS";"Bond Summary",#N/A,FALSE,"B Summary";"AD",#N/A,FALSE,"Accretion";"NAV",#N/A,FALSE,"NAV";"SU",#N/A,FALSE,"S&amp;U";"acq. study",#N/A,FALSE,"Acq. Study";"F Charges",#N/A,FALSE,"Fixed Charges"}</definedName>
    <definedName name="dfg_2" localSheetId="0" hidden="1">{"cred comp",#N/A,FALSE,"Comparable Credit Analysis";"IS",#N/A,FALSE,"IS";"Sensitivity",#N/A,FALSE,"Sensitivity";"BS",#N/A,FALSE,"BS";"Bond Summary",#N/A,FALSE,"B Summary";"AD",#N/A,FALSE,"Accretion";"NAV",#N/A,FALSE,"NAV";"SU",#N/A,FALSE,"S&amp;U";"acq. study",#N/A,FALSE,"Acq. Study";"F Charges",#N/A,FALSE,"Fixed Charges"}</definedName>
    <definedName name="dfg_2" localSheetId="4" hidden="1">{"cred comp",#N/A,FALSE,"Comparable Credit Analysis";"IS",#N/A,FALSE,"IS";"Sensitivity",#N/A,FALSE,"Sensitivity";"BS",#N/A,FALSE,"BS";"Bond Summary",#N/A,FALSE,"B Summary";"AD",#N/A,FALSE,"Accretion";"NAV",#N/A,FALSE,"NAV";"SU",#N/A,FALSE,"S&amp;U";"acq. study",#N/A,FALSE,"Acq. Study";"F Charges",#N/A,FALSE,"Fixed Charges"}</definedName>
    <definedName name="dfg_3" localSheetId="3" hidden="1">{"cred comp",#N/A,FALSE,"Comparable Credit Analysis";"IS",#N/A,FALSE,"IS";"Sensitivity",#N/A,FALSE,"Sensitivity";"BS",#N/A,FALSE,"BS";"Bond Summary",#N/A,FALSE,"B Summary";"AD",#N/A,FALSE,"Accretion";"NAV",#N/A,FALSE,"NAV";"SU",#N/A,FALSE,"S&amp;U";"acq. study",#N/A,FALSE,"Acq. Study";"F Charges",#N/A,FALSE,"Fixed Charges"}</definedName>
    <definedName name="dfg_3" localSheetId="5" hidden="1">{"cred comp",#N/A,FALSE,"Comparable Credit Analysis";"IS",#N/A,FALSE,"IS";"Sensitivity",#N/A,FALSE,"Sensitivity";"BS",#N/A,FALSE,"BS";"Bond Summary",#N/A,FALSE,"B Summary";"AD",#N/A,FALSE,"Accretion";"NAV",#N/A,FALSE,"NAV";"SU",#N/A,FALSE,"S&amp;U";"acq. study",#N/A,FALSE,"Acq. Study";"F Charges",#N/A,FALSE,"Fixed Charges"}</definedName>
    <definedName name="dfg_3" localSheetId="13" hidden="1">{"cred comp",#N/A,FALSE,"Comparable Credit Analysis";"IS",#N/A,FALSE,"IS";"Sensitivity",#N/A,FALSE,"Sensitivity";"BS",#N/A,FALSE,"BS";"Bond Summary",#N/A,FALSE,"B Summary";"AD",#N/A,FALSE,"Accretion";"NAV",#N/A,FALSE,"NAV";"SU",#N/A,FALSE,"S&amp;U";"acq. study",#N/A,FALSE,"Acq. Study";"F Charges",#N/A,FALSE,"Fixed Charges"}</definedName>
    <definedName name="dfg_3" localSheetId="2" hidden="1">{"cred comp",#N/A,FALSE,"Comparable Credit Analysis";"IS",#N/A,FALSE,"IS";"Sensitivity",#N/A,FALSE,"Sensitivity";"BS",#N/A,FALSE,"BS";"Bond Summary",#N/A,FALSE,"B Summary";"AD",#N/A,FALSE,"Accretion";"NAV",#N/A,FALSE,"NAV";"SU",#N/A,FALSE,"S&amp;U";"acq. study",#N/A,FALSE,"Acq. Study";"F Charges",#N/A,FALSE,"Fixed Charges"}</definedName>
    <definedName name="dfg_3" localSheetId="18" hidden="1">{"cred comp",#N/A,FALSE,"Comparable Credit Analysis";"IS",#N/A,FALSE,"IS";"Sensitivity",#N/A,FALSE,"Sensitivity";"BS",#N/A,FALSE,"BS";"Bond Summary",#N/A,FALSE,"B Summary";"AD",#N/A,FALSE,"Accretion";"NAV",#N/A,FALSE,"NAV";"SU",#N/A,FALSE,"S&amp;U";"acq. study",#N/A,FALSE,"Acq. Study";"F Charges",#N/A,FALSE,"Fixed Charges"}</definedName>
    <definedName name="dfg_3" localSheetId="19" hidden="1">{"cred comp",#N/A,FALSE,"Comparable Credit Analysis";"IS",#N/A,FALSE,"IS";"Sensitivity",#N/A,FALSE,"Sensitivity";"BS",#N/A,FALSE,"BS";"Bond Summary",#N/A,FALSE,"B Summary";"AD",#N/A,FALSE,"Accretion";"NAV",#N/A,FALSE,"NAV";"SU",#N/A,FALSE,"S&amp;U";"acq. study",#N/A,FALSE,"Acq. Study";"F Charges",#N/A,FALSE,"Fixed Charges"}</definedName>
    <definedName name="dfg_3" localSheetId="17" hidden="1">{"cred comp",#N/A,FALSE,"Comparable Credit Analysis";"IS",#N/A,FALSE,"IS";"Sensitivity",#N/A,FALSE,"Sensitivity";"BS",#N/A,FALSE,"BS";"Bond Summary",#N/A,FALSE,"B Summary";"AD",#N/A,FALSE,"Accretion";"NAV",#N/A,FALSE,"NAV";"SU",#N/A,FALSE,"S&amp;U";"acq. study",#N/A,FALSE,"Acq. Study";"F Charges",#N/A,FALSE,"Fixed Charges"}</definedName>
    <definedName name="dfg_3" localSheetId="1" hidden="1">{"cred comp",#N/A,FALSE,"Comparable Credit Analysis";"IS",#N/A,FALSE,"IS";"Sensitivity",#N/A,FALSE,"Sensitivity";"BS",#N/A,FALSE,"BS";"Bond Summary",#N/A,FALSE,"B Summary";"AD",#N/A,FALSE,"Accretion";"NAV",#N/A,FALSE,"NAV";"SU",#N/A,FALSE,"S&amp;U";"acq. study",#N/A,FALSE,"Acq. Study";"F Charges",#N/A,FALSE,"Fixed Charges"}</definedName>
    <definedName name="dfg_3" localSheetId="0" hidden="1">{"cred comp",#N/A,FALSE,"Comparable Credit Analysis";"IS",#N/A,FALSE,"IS";"Sensitivity",#N/A,FALSE,"Sensitivity";"BS",#N/A,FALSE,"BS";"Bond Summary",#N/A,FALSE,"B Summary";"AD",#N/A,FALSE,"Accretion";"NAV",#N/A,FALSE,"NAV";"SU",#N/A,FALSE,"S&amp;U";"acq. study",#N/A,FALSE,"Acq. Study";"F Charges",#N/A,FALSE,"Fixed Charges"}</definedName>
    <definedName name="dfg_3" localSheetId="4" hidden="1">{"cred comp",#N/A,FALSE,"Comparable Credit Analysis";"IS",#N/A,FALSE,"IS";"Sensitivity",#N/A,FALSE,"Sensitivity";"BS",#N/A,FALSE,"BS";"Bond Summary",#N/A,FALSE,"B Summary";"AD",#N/A,FALSE,"Accretion";"NAV",#N/A,FALSE,"NAV";"SU",#N/A,FALSE,"S&amp;U";"acq. study",#N/A,FALSE,"Acq. Study";"F Charges",#N/A,FALSE,"Fixed Charges"}</definedName>
    <definedName name="dfg_4" localSheetId="3" hidden="1">{"cred comp",#N/A,FALSE,"Comparable Credit Analysis";"IS",#N/A,FALSE,"IS";"Sensitivity",#N/A,FALSE,"Sensitivity";"BS",#N/A,FALSE,"BS";"Bond Summary",#N/A,FALSE,"B Summary";"AD",#N/A,FALSE,"Accretion";"NAV",#N/A,FALSE,"NAV";"SU",#N/A,FALSE,"S&amp;U";"acq. study",#N/A,FALSE,"Acq. Study";"F Charges",#N/A,FALSE,"Fixed Charges"}</definedName>
    <definedName name="dfg_4" localSheetId="5" hidden="1">{"cred comp",#N/A,FALSE,"Comparable Credit Analysis";"IS",#N/A,FALSE,"IS";"Sensitivity",#N/A,FALSE,"Sensitivity";"BS",#N/A,FALSE,"BS";"Bond Summary",#N/A,FALSE,"B Summary";"AD",#N/A,FALSE,"Accretion";"NAV",#N/A,FALSE,"NAV";"SU",#N/A,FALSE,"S&amp;U";"acq. study",#N/A,FALSE,"Acq. Study";"F Charges",#N/A,FALSE,"Fixed Charges"}</definedName>
    <definedName name="dfg_4" localSheetId="13" hidden="1">{"cred comp",#N/A,FALSE,"Comparable Credit Analysis";"IS",#N/A,FALSE,"IS";"Sensitivity",#N/A,FALSE,"Sensitivity";"BS",#N/A,FALSE,"BS";"Bond Summary",#N/A,FALSE,"B Summary";"AD",#N/A,FALSE,"Accretion";"NAV",#N/A,FALSE,"NAV";"SU",#N/A,FALSE,"S&amp;U";"acq. study",#N/A,FALSE,"Acq. Study";"F Charges",#N/A,FALSE,"Fixed Charges"}</definedName>
    <definedName name="dfg_4" localSheetId="2" hidden="1">{"cred comp",#N/A,FALSE,"Comparable Credit Analysis";"IS",#N/A,FALSE,"IS";"Sensitivity",#N/A,FALSE,"Sensitivity";"BS",#N/A,FALSE,"BS";"Bond Summary",#N/A,FALSE,"B Summary";"AD",#N/A,FALSE,"Accretion";"NAV",#N/A,FALSE,"NAV";"SU",#N/A,FALSE,"S&amp;U";"acq. study",#N/A,FALSE,"Acq. Study";"F Charges",#N/A,FALSE,"Fixed Charges"}</definedName>
    <definedName name="dfg_4" localSheetId="18" hidden="1">{"cred comp",#N/A,FALSE,"Comparable Credit Analysis";"IS",#N/A,FALSE,"IS";"Sensitivity",#N/A,FALSE,"Sensitivity";"BS",#N/A,FALSE,"BS";"Bond Summary",#N/A,FALSE,"B Summary";"AD",#N/A,FALSE,"Accretion";"NAV",#N/A,FALSE,"NAV";"SU",#N/A,FALSE,"S&amp;U";"acq. study",#N/A,FALSE,"Acq. Study";"F Charges",#N/A,FALSE,"Fixed Charges"}</definedName>
    <definedName name="dfg_4" localSheetId="19" hidden="1">{"cred comp",#N/A,FALSE,"Comparable Credit Analysis";"IS",#N/A,FALSE,"IS";"Sensitivity",#N/A,FALSE,"Sensitivity";"BS",#N/A,FALSE,"BS";"Bond Summary",#N/A,FALSE,"B Summary";"AD",#N/A,FALSE,"Accretion";"NAV",#N/A,FALSE,"NAV";"SU",#N/A,FALSE,"S&amp;U";"acq. study",#N/A,FALSE,"Acq. Study";"F Charges",#N/A,FALSE,"Fixed Charges"}</definedName>
    <definedName name="dfg_4" localSheetId="17" hidden="1">{"cred comp",#N/A,FALSE,"Comparable Credit Analysis";"IS",#N/A,FALSE,"IS";"Sensitivity",#N/A,FALSE,"Sensitivity";"BS",#N/A,FALSE,"BS";"Bond Summary",#N/A,FALSE,"B Summary";"AD",#N/A,FALSE,"Accretion";"NAV",#N/A,FALSE,"NAV";"SU",#N/A,FALSE,"S&amp;U";"acq. study",#N/A,FALSE,"Acq. Study";"F Charges",#N/A,FALSE,"Fixed Charges"}</definedName>
    <definedName name="dfg_4" localSheetId="1" hidden="1">{"cred comp",#N/A,FALSE,"Comparable Credit Analysis";"IS",#N/A,FALSE,"IS";"Sensitivity",#N/A,FALSE,"Sensitivity";"BS",#N/A,FALSE,"BS";"Bond Summary",#N/A,FALSE,"B Summary";"AD",#N/A,FALSE,"Accretion";"NAV",#N/A,FALSE,"NAV";"SU",#N/A,FALSE,"S&amp;U";"acq. study",#N/A,FALSE,"Acq. Study";"F Charges",#N/A,FALSE,"Fixed Charges"}</definedName>
    <definedName name="dfg_4" localSheetId="0" hidden="1">{"cred comp",#N/A,FALSE,"Comparable Credit Analysis";"IS",#N/A,FALSE,"IS";"Sensitivity",#N/A,FALSE,"Sensitivity";"BS",#N/A,FALSE,"BS";"Bond Summary",#N/A,FALSE,"B Summary";"AD",#N/A,FALSE,"Accretion";"NAV",#N/A,FALSE,"NAV";"SU",#N/A,FALSE,"S&amp;U";"acq. study",#N/A,FALSE,"Acq. Study";"F Charges",#N/A,FALSE,"Fixed Charges"}</definedName>
    <definedName name="dfg_4" localSheetId="4" hidden="1">{"cred comp",#N/A,FALSE,"Comparable Credit Analysis";"IS",#N/A,FALSE,"IS";"Sensitivity",#N/A,FALSE,"Sensitivity";"BS",#N/A,FALSE,"BS";"Bond Summary",#N/A,FALSE,"B Summary";"AD",#N/A,FALSE,"Accretion";"NAV",#N/A,FALSE,"NAV";"SU",#N/A,FALSE,"S&amp;U";"acq. study",#N/A,FALSE,"Acq. Study";"F Charges",#N/A,FALSE,"Fixed Charges"}</definedName>
    <definedName name="dfg_5" localSheetId="3" hidden="1">{"cred comp",#N/A,FALSE,"Comparable Credit Analysis";"IS",#N/A,FALSE,"IS";"Sensitivity",#N/A,FALSE,"Sensitivity";"BS",#N/A,FALSE,"BS";"Bond Summary",#N/A,FALSE,"B Summary";"AD",#N/A,FALSE,"Accretion";"NAV",#N/A,FALSE,"NAV";"SU",#N/A,FALSE,"S&amp;U";"acq. study",#N/A,FALSE,"Acq. Study";"F Charges",#N/A,FALSE,"Fixed Charges"}</definedName>
    <definedName name="dfg_5" localSheetId="5" hidden="1">{"cred comp",#N/A,FALSE,"Comparable Credit Analysis";"IS",#N/A,FALSE,"IS";"Sensitivity",#N/A,FALSE,"Sensitivity";"BS",#N/A,FALSE,"BS";"Bond Summary",#N/A,FALSE,"B Summary";"AD",#N/A,FALSE,"Accretion";"NAV",#N/A,FALSE,"NAV";"SU",#N/A,FALSE,"S&amp;U";"acq. study",#N/A,FALSE,"Acq. Study";"F Charges",#N/A,FALSE,"Fixed Charges"}</definedName>
    <definedName name="dfg_5" localSheetId="13" hidden="1">{"cred comp",#N/A,FALSE,"Comparable Credit Analysis";"IS",#N/A,FALSE,"IS";"Sensitivity",#N/A,FALSE,"Sensitivity";"BS",#N/A,FALSE,"BS";"Bond Summary",#N/A,FALSE,"B Summary";"AD",#N/A,FALSE,"Accretion";"NAV",#N/A,FALSE,"NAV";"SU",#N/A,FALSE,"S&amp;U";"acq. study",#N/A,FALSE,"Acq. Study";"F Charges",#N/A,FALSE,"Fixed Charges"}</definedName>
    <definedName name="dfg_5" localSheetId="2" hidden="1">{"cred comp",#N/A,FALSE,"Comparable Credit Analysis";"IS",#N/A,FALSE,"IS";"Sensitivity",#N/A,FALSE,"Sensitivity";"BS",#N/A,FALSE,"BS";"Bond Summary",#N/A,FALSE,"B Summary";"AD",#N/A,FALSE,"Accretion";"NAV",#N/A,FALSE,"NAV";"SU",#N/A,FALSE,"S&amp;U";"acq. study",#N/A,FALSE,"Acq. Study";"F Charges",#N/A,FALSE,"Fixed Charges"}</definedName>
    <definedName name="dfg_5" localSheetId="18" hidden="1">{"cred comp",#N/A,FALSE,"Comparable Credit Analysis";"IS",#N/A,FALSE,"IS";"Sensitivity",#N/A,FALSE,"Sensitivity";"BS",#N/A,FALSE,"BS";"Bond Summary",#N/A,FALSE,"B Summary";"AD",#N/A,FALSE,"Accretion";"NAV",#N/A,FALSE,"NAV";"SU",#N/A,FALSE,"S&amp;U";"acq. study",#N/A,FALSE,"Acq. Study";"F Charges",#N/A,FALSE,"Fixed Charges"}</definedName>
    <definedName name="dfg_5" localSheetId="19" hidden="1">{"cred comp",#N/A,FALSE,"Comparable Credit Analysis";"IS",#N/A,FALSE,"IS";"Sensitivity",#N/A,FALSE,"Sensitivity";"BS",#N/A,FALSE,"BS";"Bond Summary",#N/A,FALSE,"B Summary";"AD",#N/A,FALSE,"Accretion";"NAV",#N/A,FALSE,"NAV";"SU",#N/A,FALSE,"S&amp;U";"acq. study",#N/A,FALSE,"Acq. Study";"F Charges",#N/A,FALSE,"Fixed Charges"}</definedName>
    <definedName name="dfg_5" localSheetId="17" hidden="1">{"cred comp",#N/A,FALSE,"Comparable Credit Analysis";"IS",#N/A,FALSE,"IS";"Sensitivity",#N/A,FALSE,"Sensitivity";"BS",#N/A,FALSE,"BS";"Bond Summary",#N/A,FALSE,"B Summary";"AD",#N/A,FALSE,"Accretion";"NAV",#N/A,FALSE,"NAV";"SU",#N/A,FALSE,"S&amp;U";"acq. study",#N/A,FALSE,"Acq. Study";"F Charges",#N/A,FALSE,"Fixed Charges"}</definedName>
    <definedName name="dfg_5" localSheetId="1" hidden="1">{"cred comp",#N/A,FALSE,"Comparable Credit Analysis";"IS",#N/A,FALSE,"IS";"Sensitivity",#N/A,FALSE,"Sensitivity";"BS",#N/A,FALSE,"BS";"Bond Summary",#N/A,FALSE,"B Summary";"AD",#N/A,FALSE,"Accretion";"NAV",#N/A,FALSE,"NAV";"SU",#N/A,FALSE,"S&amp;U";"acq. study",#N/A,FALSE,"Acq. Study";"F Charges",#N/A,FALSE,"Fixed Charges"}</definedName>
    <definedName name="dfg_5" localSheetId="0" hidden="1">{"cred comp",#N/A,FALSE,"Comparable Credit Analysis";"IS",#N/A,FALSE,"IS";"Sensitivity",#N/A,FALSE,"Sensitivity";"BS",#N/A,FALSE,"BS";"Bond Summary",#N/A,FALSE,"B Summary";"AD",#N/A,FALSE,"Accretion";"NAV",#N/A,FALSE,"NAV";"SU",#N/A,FALSE,"S&amp;U";"acq. study",#N/A,FALSE,"Acq. Study";"F Charges",#N/A,FALSE,"Fixed Charges"}</definedName>
    <definedName name="dfg_5" localSheetId="4" hidden="1">{"cred comp",#N/A,FALSE,"Comparable Credit Analysis";"IS",#N/A,FALSE,"IS";"Sensitivity",#N/A,FALSE,"Sensitivity";"BS",#N/A,FALSE,"BS";"Bond Summary",#N/A,FALSE,"B Summary";"AD",#N/A,FALSE,"Accretion";"NAV",#N/A,FALSE,"NAV";"SU",#N/A,FALSE,"S&amp;U";"acq. study",#N/A,FALSE,"Acq. Study";"F Charges",#N/A,FALSE,"Fixed Charges"}</definedName>
    <definedName name="DME_Dirty" hidden="1">"False"</definedName>
    <definedName name="DME_LocalFile" hidden="1">"True"</definedName>
    <definedName name="DME_ODMALinks1" hidden="1">"::ODMA\DME-MSE\London-44590=C:\TEMP\Dme\London-44590.xls"</definedName>
    <definedName name="DME_ODMALinksCount" hidden="1">"1"</definedName>
    <definedName name="e" hidden="1">1002</definedName>
    <definedName name="ECARATES" localSheetId="5" hidden="1">#REF!</definedName>
    <definedName name="ECARATES" localSheetId="18" hidden="1">#REF!</definedName>
    <definedName name="ECARATES" localSheetId="19" hidden="1">#REF!</definedName>
    <definedName name="ECARATES" localSheetId="17" hidden="1">#REF!</definedName>
    <definedName name="ECARATES" localSheetId="1" hidden="1">#REF!</definedName>
    <definedName name="ECARATES" localSheetId="4" hidden="1">#REF!</definedName>
    <definedName name="EQRATECAPA" localSheetId="5" hidden="1">#REF!</definedName>
    <definedName name="EQRATECAPA" localSheetId="18" hidden="1">#REF!</definedName>
    <definedName name="EQRATECAPA" localSheetId="19" hidden="1">#REF!</definedName>
    <definedName name="EQRATECAPA" localSheetId="17" hidden="1">#REF!</definedName>
    <definedName name="EQRATECAPA" localSheetId="1" hidden="1">#REF!</definedName>
    <definedName name="EQRATECAPA" localSheetId="4" hidden="1">#REF!</definedName>
    <definedName name="EQRATECURRENT" localSheetId="5" hidden="1">#REF!</definedName>
    <definedName name="EQRATECURRENT" localSheetId="18" hidden="1">#REF!</definedName>
    <definedName name="EQRATECURRENT" localSheetId="19" hidden="1">#REF!</definedName>
    <definedName name="EQRATECURRENT" localSheetId="17" hidden="1">#REF!</definedName>
    <definedName name="EQRATECURRENT" localSheetId="1" hidden="1">#REF!</definedName>
    <definedName name="EQRATECURRENT" localSheetId="4" hidden="1">#REF!</definedName>
    <definedName name="EQRATETEXAS" localSheetId="5" hidden="1">#REF!</definedName>
    <definedName name="EQRATETEXAS" localSheetId="18" hidden="1">#REF!</definedName>
    <definedName name="EQRATETEXAS" localSheetId="19" hidden="1">#REF!</definedName>
    <definedName name="EQRATETEXAS" localSheetId="17" hidden="1">#REF!</definedName>
    <definedName name="EQRATETEXAS" localSheetId="1" hidden="1">#REF!</definedName>
    <definedName name="EQRATETEXAS" localSheetId="4" hidden="1">#REF!</definedName>
    <definedName name="esnrc39c1_values" localSheetId="3" hidden="1">{"AT","COMPANIES",TRUE}</definedName>
    <definedName name="esnrc39c1_values" localSheetId="5" hidden="1">{"AT","COMPANIES",TRUE}</definedName>
    <definedName name="esnrc39c1_values" localSheetId="13" hidden="1">{"AT","COMPANIES",TRUE}</definedName>
    <definedName name="esnrc39c1_values" localSheetId="2" hidden="1">{"AT","COMPANIES",TRUE}</definedName>
    <definedName name="esnrc39c1_values" localSheetId="18" hidden="1">{"AT","COMPANIES",TRUE}</definedName>
    <definedName name="esnrc39c1_values" localSheetId="19" hidden="1">{"AT","COMPANIES",TRUE}</definedName>
    <definedName name="esnrc39c1_values" localSheetId="17" hidden="1">{"AT","COMPANIES",TRUE}</definedName>
    <definedName name="esnrc39c1_values" localSheetId="1" hidden="1">{"AT","COMPANIES",TRUE}</definedName>
    <definedName name="esnrc39c1_values" localSheetId="0" hidden="1">{"AT","COMPANIES",TRUE}</definedName>
    <definedName name="esnrc39c1_values" localSheetId="4" hidden="1">{"AT","COMPANIES",TRUE}</definedName>
    <definedName name="ev.Calculation" hidden="1">-4105</definedName>
    <definedName name="ev.Initialized" hidden="1">FALSE</definedName>
    <definedName name="EV__LASTREFTIME__" hidden="1">39953.3372337963</definedName>
    <definedName name="FACRATE" localSheetId="5" hidden="1">#REF!</definedName>
    <definedName name="FACRATE" localSheetId="18" hidden="1">#REF!</definedName>
    <definedName name="FACRATE" localSheetId="19" hidden="1">#REF!</definedName>
    <definedName name="FACRATE" localSheetId="17" hidden="1">#REF!</definedName>
    <definedName name="FACRATE" localSheetId="1" hidden="1">#REF!</definedName>
    <definedName name="FACRATE" localSheetId="4" hidden="1">#REF!</definedName>
    <definedName name="fdfghdf" localSheetId="3" hidden="1">{"inputs raw data",#N/A,TRUE,"INPUT"}</definedName>
    <definedName name="fdfghdf" localSheetId="5" hidden="1">{"inputs raw data",#N/A,TRUE,"INPUT"}</definedName>
    <definedName name="fdfghdf" localSheetId="13" hidden="1">{"inputs raw data",#N/A,TRUE,"INPUT"}</definedName>
    <definedName name="fdfghdf" localSheetId="2" hidden="1">{"inputs raw data",#N/A,TRUE,"INPUT"}</definedName>
    <definedName name="fdfghdf" localSheetId="18" hidden="1">{"inputs raw data",#N/A,TRUE,"INPUT"}</definedName>
    <definedName name="fdfghdf" localSheetId="19" hidden="1">{"inputs raw data",#N/A,TRUE,"INPUT"}</definedName>
    <definedName name="fdfghdf" localSheetId="17" hidden="1">{"inputs raw data",#N/A,TRUE,"INPUT"}</definedName>
    <definedName name="fdfghdf" localSheetId="1" hidden="1">{"inputs raw data",#N/A,TRUE,"INPUT"}</definedName>
    <definedName name="fdfghdf" localSheetId="0" hidden="1">{"inputs raw data",#N/A,TRUE,"INPUT"}</definedName>
    <definedName name="fdfghdf" localSheetId="4" hidden="1">{"inputs raw data",#N/A,TRUE,"INPUT"}</definedName>
    <definedName name="fgh" localSheetId="5" hidden="1">#REF!</definedName>
    <definedName name="fgh" localSheetId="16" hidden="1">#REF!</definedName>
    <definedName name="fgh" localSheetId="18" hidden="1">#REF!</definedName>
    <definedName name="fgh" localSheetId="14" hidden="1">#REF!</definedName>
    <definedName name="fgh" localSheetId="19" hidden="1">#REF!</definedName>
    <definedName name="fgh" localSheetId="17" hidden="1">#REF!</definedName>
    <definedName name="fgh" localSheetId="1" hidden="1">#REF!</definedName>
    <definedName name="fgh" localSheetId="4" hidden="1">#REF!</definedName>
    <definedName name="FLOORLOCK" localSheetId="5" hidden="1">#REF!</definedName>
    <definedName name="FLOORLOCK" localSheetId="18" hidden="1">#REF!</definedName>
    <definedName name="FLOORLOCK" localSheetId="19" hidden="1">#REF!</definedName>
    <definedName name="FLOORLOCK" localSheetId="17" hidden="1">#REF!</definedName>
    <definedName name="FLOORLOCK" localSheetId="1" hidden="1">#REF!</definedName>
    <definedName name="FLOORLOCK" localSheetId="4" hidden="1">#REF!</definedName>
    <definedName name="FloorLock2" localSheetId="5" hidden="1">#REF!</definedName>
    <definedName name="FloorLock2" localSheetId="18" hidden="1">#REF!</definedName>
    <definedName name="FloorLock2" localSheetId="19" hidden="1">#REF!</definedName>
    <definedName name="FloorLock2" localSheetId="17" hidden="1">#REF!</definedName>
    <definedName name="FloorLock2" localSheetId="1" hidden="1">#REF!</definedName>
    <definedName name="FloorLock2" localSheetId="4" hidden="1">#REF!</definedName>
    <definedName name="FLOORPRIME" localSheetId="5" hidden="1">#REF!</definedName>
    <definedName name="FLOORPRIME" localSheetId="18" hidden="1">#REF!</definedName>
    <definedName name="FLOORPRIME" localSheetId="19" hidden="1">#REF!</definedName>
    <definedName name="FLOORPRIME" localSheetId="17" hidden="1">#REF!</definedName>
    <definedName name="FLOORPRIME" localSheetId="1" hidden="1">#REF!</definedName>
    <definedName name="FLOORPRIME" localSheetId="4" hidden="1">#REF!</definedName>
    <definedName name="FloorPRIME2" localSheetId="5" hidden="1">#REF!</definedName>
    <definedName name="FloorPRIME2" localSheetId="18" hidden="1">#REF!</definedName>
    <definedName name="FloorPRIME2" localSheetId="19" hidden="1">#REF!</definedName>
    <definedName name="FloorPRIME2" localSheetId="17" hidden="1">#REF!</definedName>
    <definedName name="FloorPRIME2" localSheetId="1" hidden="1">#REF!</definedName>
    <definedName name="FloorPRIME2" localSheetId="4" hidden="1">#REF!</definedName>
    <definedName name="gf" localSheetId="5" hidden="1">#REF!</definedName>
    <definedName name="gf" localSheetId="18" hidden="1">#REF!</definedName>
    <definedName name="gf" localSheetId="19" hidden="1">#REF!</definedName>
    <definedName name="gf" localSheetId="17" hidden="1">#REF!</definedName>
    <definedName name="gf" localSheetId="1" hidden="1">#REF!</definedName>
    <definedName name="gf" localSheetId="4" hidden="1">#REF!</definedName>
    <definedName name="hn.ExtDb" hidden="1">FALSE</definedName>
    <definedName name="hn.ModelType" hidden="1">"DEAL"</definedName>
    <definedName name="hn.ModelVersion" hidden="1">1</definedName>
    <definedName name="hn.NoUpload" hidden="1">0</definedName>
    <definedName name="hod" localSheetId="3" hidden="1">{#N/A,#N/A,FALSE,"TS";#N/A,#N/A,FALSE,"Combo";#N/A,#N/A,FALSE,"FAIR";#N/A,#N/A,FALSE,"RBC";#N/A,#N/A,FALSE,"xxxx";#N/A,#N/A,FALSE,"A_D";#N/A,#N/A,FALSE,"WACC";#N/A,#N/A,FALSE,"DCF";#N/A,#N/A,FALSE,"LBO";#N/A,#N/A,FALSE,"AcqMults";#N/A,#N/A,FALSE,"CompMults"}</definedName>
    <definedName name="hod" localSheetId="5" hidden="1">{#N/A,#N/A,FALSE,"TS";#N/A,#N/A,FALSE,"Combo";#N/A,#N/A,FALSE,"FAIR";#N/A,#N/A,FALSE,"RBC";#N/A,#N/A,FALSE,"xxxx";#N/A,#N/A,FALSE,"A_D";#N/A,#N/A,FALSE,"WACC";#N/A,#N/A,FALSE,"DCF";#N/A,#N/A,FALSE,"LBO";#N/A,#N/A,FALSE,"AcqMults";#N/A,#N/A,FALSE,"CompMults"}</definedName>
    <definedName name="hod" localSheetId="13" hidden="1">{#N/A,#N/A,FALSE,"TS";#N/A,#N/A,FALSE,"Combo";#N/A,#N/A,FALSE,"FAIR";#N/A,#N/A,FALSE,"RBC";#N/A,#N/A,FALSE,"xxxx";#N/A,#N/A,FALSE,"A_D";#N/A,#N/A,FALSE,"WACC";#N/A,#N/A,FALSE,"DCF";#N/A,#N/A,FALSE,"LBO";#N/A,#N/A,FALSE,"AcqMults";#N/A,#N/A,FALSE,"CompMults"}</definedName>
    <definedName name="hod" localSheetId="2" hidden="1">{#N/A,#N/A,FALSE,"TS";#N/A,#N/A,FALSE,"Combo";#N/A,#N/A,FALSE,"FAIR";#N/A,#N/A,FALSE,"RBC";#N/A,#N/A,FALSE,"xxxx";#N/A,#N/A,FALSE,"A_D";#N/A,#N/A,FALSE,"WACC";#N/A,#N/A,FALSE,"DCF";#N/A,#N/A,FALSE,"LBO";#N/A,#N/A,FALSE,"AcqMults";#N/A,#N/A,FALSE,"CompMults"}</definedName>
    <definedName name="hod" localSheetId="18" hidden="1">{#N/A,#N/A,FALSE,"TS";#N/A,#N/A,FALSE,"Combo";#N/A,#N/A,FALSE,"FAIR";#N/A,#N/A,FALSE,"RBC";#N/A,#N/A,FALSE,"xxxx";#N/A,#N/A,FALSE,"A_D";#N/A,#N/A,FALSE,"WACC";#N/A,#N/A,FALSE,"DCF";#N/A,#N/A,FALSE,"LBO";#N/A,#N/A,FALSE,"AcqMults";#N/A,#N/A,FALSE,"CompMults"}</definedName>
    <definedName name="hod" localSheetId="19" hidden="1">{#N/A,#N/A,FALSE,"TS";#N/A,#N/A,FALSE,"Combo";#N/A,#N/A,FALSE,"FAIR";#N/A,#N/A,FALSE,"RBC";#N/A,#N/A,FALSE,"xxxx";#N/A,#N/A,FALSE,"A_D";#N/A,#N/A,FALSE,"WACC";#N/A,#N/A,FALSE,"DCF";#N/A,#N/A,FALSE,"LBO";#N/A,#N/A,FALSE,"AcqMults";#N/A,#N/A,FALSE,"CompMults"}</definedName>
    <definedName name="hod" localSheetId="17" hidden="1">{#N/A,#N/A,FALSE,"TS";#N/A,#N/A,FALSE,"Combo";#N/A,#N/A,FALSE,"FAIR";#N/A,#N/A,FALSE,"RBC";#N/A,#N/A,FALSE,"xxxx";#N/A,#N/A,FALSE,"A_D";#N/A,#N/A,FALSE,"WACC";#N/A,#N/A,FALSE,"DCF";#N/A,#N/A,FALSE,"LBO";#N/A,#N/A,FALSE,"AcqMults";#N/A,#N/A,FALSE,"CompMults"}</definedName>
    <definedName name="hod" localSheetId="1" hidden="1">{#N/A,#N/A,FALSE,"TS";#N/A,#N/A,FALSE,"Combo";#N/A,#N/A,FALSE,"FAIR";#N/A,#N/A,FALSE,"RBC";#N/A,#N/A,FALSE,"xxxx";#N/A,#N/A,FALSE,"A_D";#N/A,#N/A,FALSE,"WACC";#N/A,#N/A,FALSE,"DCF";#N/A,#N/A,FALSE,"LBO";#N/A,#N/A,FALSE,"AcqMults";#N/A,#N/A,FALSE,"CompMults"}</definedName>
    <definedName name="hod" localSheetId="0" hidden="1">{#N/A,#N/A,FALSE,"TS";#N/A,#N/A,FALSE,"Combo";#N/A,#N/A,FALSE,"FAIR";#N/A,#N/A,FALSE,"RBC";#N/A,#N/A,FALSE,"xxxx";#N/A,#N/A,FALSE,"A_D";#N/A,#N/A,FALSE,"WACC";#N/A,#N/A,FALSE,"DCF";#N/A,#N/A,FALSE,"LBO";#N/A,#N/A,FALSE,"AcqMults";#N/A,#N/A,FALSE,"CompMults"}</definedName>
    <definedName name="hod" localSheetId="4" hidden="1">{#N/A,#N/A,FALSE,"TS";#N/A,#N/A,FALSE,"Combo";#N/A,#N/A,FALSE,"FAIR";#N/A,#N/A,FALSE,"RBC";#N/A,#N/A,FALSE,"xxxx";#N/A,#N/A,FALSE,"A_D";#N/A,#N/A,FALSE,"WACC";#N/A,#N/A,FALSE,"DCF";#N/A,#N/A,FALSE,"LBO";#N/A,#N/A,FALSE,"AcqMults";#N/A,#N/A,FALSE,"CompMults"}</definedName>
    <definedName name="houy" localSheetId="3" hidden="1">{#N/A,#N/A,FALSE,"AD_Purchase";#N/A,#N/A,FALSE,"Credit";#N/A,#N/A,FALSE,"PF Acquisition";#N/A,#N/A,FALSE,"PF Offering"}</definedName>
    <definedName name="houy" localSheetId="5" hidden="1">{#N/A,#N/A,FALSE,"AD_Purchase";#N/A,#N/A,FALSE,"Credit";#N/A,#N/A,FALSE,"PF Acquisition";#N/A,#N/A,FALSE,"PF Offering"}</definedName>
    <definedName name="houy" localSheetId="13" hidden="1">{#N/A,#N/A,FALSE,"AD_Purchase";#N/A,#N/A,FALSE,"Credit";#N/A,#N/A,FALSE,"PF Acquisition";#N/A,#N/A,FALSE,"PF Offering"}</definedName>
    <definedName name="houy" localSheetId="2" hidden="1">{#N/A,#N/A,FALSE,"AD_Purchase";#N/A,#N/A,FALSE,"Credit";#N/A,#N/A,FALSE,"PF Acquisition";#N/A,#N/A,FALSE,"PF Offering"}</definedName>
    <definedName name="houy" localSheetId="18" hidden="1">{#N/A,#N/A,FALSE,"AD_Purchase";#N/A,#N/A,FALSE,"Credit";#N/A,#N/A,FALSE,"PF Acquisition";#N/A,#N/A,FALSE,"PF Offering"}</definedName>
    <definedName name="houy" localSheetId="19" hidden="1">{#N/A,#N/A,FALSE,"AD_Purchase";#N/A,#N/A,FALSE,"Credit";#N/A,#N/A,FALSE,"PF Acquisition";#N/A,#N/A,FALSE,"PF Offering"}</definedName>
    <definedName name="houy" localSheetId="17" hidden="1">{#N/A,#N/A,FALSE,"AD_Purchase";#N/A,#N/A,FALSE,"Credit";#N/A,#N/A,FALSE,"PF Acquisition";#N/A,#N/A,FALSE,"PF Offering"}</definedName>
    <definedName name="houy" localSheetId="1" hidden="1">{#N/A,#N/A,FALSE,"AD_Purchase";#N/A,#N/A,FALSE,"Credit";#N/A,#N/A,FALSE,"PF Acquisition";#N/A,#N/A,FALSE,"PF Offering"}</definedName>
    <definedName name="houy" localSheetId="0" hidden="1">{#N/A,#N/A,FALSE,"AD_Purchase";#N/A,#N/A,FALSE,"Credit";#N/A,#N/A,FALSE,"PF Acquisition";#N/A,#N/A,FALSE,"PF Offering"}</definedName>
    <definedName name="houy" localSheetId="4" hidden="1">{#N/A,#N/A,FALSE,"AD_Purchase";#N/A,#N/A,FALSE,"Credit";#N/A,#N/A,FALSE,"PF Acquisition";#N/A,#N/A,FALSE,"PF Offering"}</definedName>
    <definedName name="HTML_CodePage" hidden="1">1252</definedName>
    <definedName name="HTML_Description" hidden="1">""</definedName>
    <definedName name="HTML_Email" hidden="1">""</definedName>
    <definedName name="HTML_Header" hidden="1">""</definedName>
    <definedName name="HTML_LastUpdate" hidden="1">"6/2/98"</definedName>
    <definedName name="HTML_LineAfter" hidden="1">FALSE</definedName>
    <definedName name="HTML_LineBefore" hidden="1">FALSE</definedName>
    <definedName name="HTML_Name" hidden="1">"Arti Choxi -"</definedName>
    <definedName name="HTML_OBDlg2" hidden="1">TRUE</definedName>
    <definedName name="HTML_OBDlg4" hidden="1">TRUE</definedName>
    <definedName name="HTML_OS" hidden="1">0</definedName>
    <definedName name="HTML_PathFile" hidden="1">"H:\PRJ\STEO_NEW\5TABB.htm"</definedName>
    <definedName name="HTML_Title" hidden="1">""</definedName>
    <definedName name="HTML1_1" hidden="1">"[FCFF3]Sheet1!$A$1:$L$34"</definedName>
    <definedName name="HTML1_10" hidden="1">""</definedName>
    <definedName name="HTML1_11" hidden="1">1</definedName>
    <definedName name="HTML1_12" hidden="1">"Aswath:Adobe SiteMill™ 1.0.2:MyHomePage:FCFF3.html"</definedName>
    <definedName name="HTML1_2" hidden="1">1</definedName>
    <definedName name="HTML1_3" hidden="1">"FCFF3"</definedName>
    <definedName name="HTML1_4" hidden="1">"Three-Stage FCFF Model"</definedName>
    <definedName name="HTML1_5" hidden="1">""</definedName>
    <definedName name="HTML1_6" hidden="1">-4146</definedName>
    <definedName name="HTML1_7" hidden="1">-4146</definedName>
    <definedName name="HTML1_8" hidden="1">"10/22/96"</definedName>
    <definedName name="HTML1_9" hidden="1">"Aswath Damodaran"</definedName>
    <definedName name="HTMLCount" hidden="1">1</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hidden="1">"c413"</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hidden="1">"c8"</definedName>
    <definedName name="IQ_ACCT_RECV_10YR_ANN_CAGR" hidden="1">"c6159"</definedName>
    <definedName name="IQ_ACCT_RECV_10YR_ANN_GROWTH" hidden="1">"c1924"</definedName>
    <definedName name="IQ_ACCT_RECV_1YR_ANN_GROWTH" hidden="1">"c1919"</definedName>
    <definedName name="IQ_ACCT_RECV_2YR_ANN_CAGR" hidden="1">"c6155"</definedName>
    <definedName name="IQ_ACCT_RECV_2YR_ANN_GROWTH" hidden="1">"c1920"</definedName>
    <definedName name="IQ_ACCT_RECV_3YR_ANN_CAGR" hidden="1">"c6156"</definedName>
    <definedName name="IQ_ACCT_RECV_3YR_ANN_GROWTH" hidden="1">"c1921"</definedName>
    <definedName name="IQ_ACCT_RECV_5YR_ANN_CAGR" hidden="1">"c6157"</definedName>
    <definedName name="IQ_ACCT_RECV_5YR_ANN_GROWTH" hidden="1">"c1922"</definedName>
    <definedName name="IQ_ACCT_RECV_7YR_ANN_CAGR" hidden="1">"c6158"</definedName>
    <definedName name="IQ_ACCT_RECV_7YR_ANN_GROWTH" hidden="1">"c1923"</definedName>
    <definedName name="IQ_ACCUM_DEP" hidden="1">"c7"</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 hidden="1">"c6195"</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"c16"</definedName>
    <definedName name="IQ_ALLOW_DOUBT_ACCT" hidden="1">"c2092"</definedName>
    <definedName name="IQ_ALLOW_EQUITY_CONST" hidden="1">"c16"</definedName>
    <definedName name="IQ_ALLOW_LL" hidden="1">"c17"</definedName>
    <definedName name="IQ_ALLOWANCE_10YR_ANN_CAGR" hidden="1">"c6035"</definedName>
    <definedName name="IQ_ALLOWANCE_10YR_ANN_GROWTH" hidden="1">"c18"</definedName>
    <definedName name="IQ_ALLOWANCE_1YR_ANN_GROWTH" hidden="1">"c19"</definedName>
    <definedName name="IQ_ALLOWANCE_2YR_ANN_CAGR" hidden="1">"c6036"</definedName>
    <definedName name="IQ_ALLOWANCE_2YR_ANN_GROWTH" hidden="1">"c20"</definedName>
    <definedName name="IQ_ALLOWANCE_3YR_ANN_CAGR" hidden="1">"c6037"</definedName>
    <definedName name="IQ_ALLOWANCE_3YR_ANN_GROWTH" hidden="1">"c21"</definedName>
    <definedName name="IQ_ALLOWANCE_5YR_ANN_CAGR" hidden="1">"c6038"</definedName>
    <definedName name="IQ_ALLOWANCE_5YR_ANN_GROWTH" hidden="1">"c22"</definedName>
    <definedName name="IQ_ALLOWANCE_7YR_ANN_CAGR" hidden="1">"c6039"</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hidden="1">"c1471"</definedName>
    <definedName name="IQ_AMORTIZED_COST_FDIC" hidden="1">"c6426"</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 hidden="1">"c6196"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 hidden="1">"c6197"</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 hidden="1">"c6198"</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 hidden="1">"c6199"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NO_THOM" hidden="1">"c5094"</definedName>
    <definedName name="IQ_AVG_BROKER_REC_REUT" hidden="1">"c3630"</definedName>
    <definedName name="IQ_AVG_BROKER_REC_THOM" hidden="1">"c3648"</definedName>
    <definedName name="IQ_AVG_DAILY_VOL" hidden="1">"c65"</definedName>
    <definedName name="IQ_AVG_EMPLOYEES" hidden="1">"c6019"</definedName>
    <definedName name="IQ_AVG_INDUSTRY_REC" hidden="1">"c4455"</definedName>
    <definedName name="IQ_AVG_INT_BEAR_LIAB" hidden="1">"c66"</definedName>
    <definedName name="IQ_AVG_INT_BEAR_LIAB_10YR_ANN_CAGR" hidden="1">"c6040"</definedName>
    <definedName name="IQ_AVG_INT_BEAR_LIAB_10YR_ANN_GROWTH" hidden="1">"c67"</definedName>
    <definedName name="IQ_AVG_INT_BEAR_LIAB_1YR_ANN_GROWTH" hidden="1">"c68"</definedName>
    <definedName name="IQ_AVG_INT_BEAR_LIAB_2YR_ANN_CAGR" hidden="1">"c6041"</definedName>
    <definedName name="IQ_AVG_INT_BEAR_LIAB_2YR_ANN_GROWTH" hidden="1">"c69"</definedName>
    <definedName name="IQ_AVG_INT_BEAR_LIAB_3YR_ANN_CAGR" hidden="1">"c6042"</definedName>
    <definedName name="IQ_AVG_INT_BEAR_LIAB_3YR_ANN_GROWTH" hidden="1">"c70"</definedName>
    <definedName name="IQ_AVG_INT_BEAR_LIAB_5YR_ANN_CAGR" hidden="1">"c6043"</definedName>
    <definedName name="IQ_AVG_INT_BEAR_LIAB_5YR_ANN_GROWTH" hidden="1">"c71"</definedName>
    <definedName name="IQ_AVG_INT_BEAR_LIAB_7YR_ANN_CAGR" hidden="1">"c6044"</definedName>
    <definedName name="IQ_AVG_INT_BEAR_LIAB_7YR_ANN_GROWTH" hidden="1">"c72"</definedName>
    <definedName name="IQ_AVG_INT_EARN_ASSETS" hidden="1">"c73"</definedName>
    <definedName name="IQ_AVG_INT_EARN_ASSETS_10YR_ANN_CAGR" hidden="1">"c6045"</definedName>
    <definedName name="IQ_AVG_INT_EARN_ASSETS_10YR_ANN_GROWTH" hidden="1">"c74"</definedName>
    <definedName name="IQ_AVG_INT_EARN_ASSETS_1YR_ANN_GROWTH" hidden="1">"c75"</definedName>
    <definedName name="IQ_AVG_INT_EARN_ASSETS_2YR_ANN_CAGR" hidden="1">"c6046"</definedName>
    <definedName name="IQ_AVG_INT_EARN_ASSETS_2YR_ANN_GROWTH" hidden="1">"c76"</definedName>
    <definedName name="IQ_AVG_INT_EARN_ASSETS_3YR_ANN_CAGR" hidden="1">"c6047"</definedName>
    <definedName name="IQ_AVG_INT_EARN_ASSETS_3YR_ANN_GROWTH" hidden="1">"c77"</definedName>
    <definedName name="IQ_AVG_INT_EARN_ASSETS_5YR_ANN_CAGR" hidden="1">"c6048"</definedName>
    <definedName name="IQ_AVG_INT_EARN_ASSETS_5YR_ANN_GROWTH" hidden="1">"c78"</definedName>
    <definedName name="IQ_AVG_INT_EARN_ASSETS_7YR_ANN_CAGR" hidden="1">"c6049"</definedName>
    <definedName name="IQ_AVG_INT_EARN_ASSETS_7YR_ANN_GROWTH" hidden="1">"c79"</definedName>
    <definedName name="IQ_AVG_MKTCAP" hidden="1">"c80"</definedName>
    <definedName name="IQ_AVG_PRICE" hidden="1">"c81"</definedName>
    <definedName name="IQ_AVG_PRICE_TARGET" hidden="1">"c82"</definedName>
    <definedName name="IQ_AVG_SHAREOUTSTANDING" hidden="1">"c83"</definedName>
    <definedName name="IQ_AVG_TEMP_EMPLOYEES" hidden="1">"c6020"</definedName>
    <definedName name="IQ_AVG_TEV" hidden="1">"c84"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ONDRATING_FITCH" hidden="1">"IQ_BONDRATING_FITCH"</definedName>
    <definedName name="IQ_BONDRATING_SP" hidden="1">"IQ_BONDRATING_SP"</definedName>
    <definedName name="IQ_BOOK_VALUE" hidden="1">"IQ_BOOK_VALUE"</definedName>
    <definedName name="IQ_BROK_COMISSION" hidden="1">"c98"</definedName>
    <definedName name="IQ_BROK_COMMISSION" hidden="1">"c3514"</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ACT_OR_EST_REUT" hidden="1">"c5471"</definedName>
    <definedName name="IQ_BV_EST_REUT" hidden="1">"c5403"</definedName>
    <definedName name="IQ_BV_HIGH_EST_REUT" hidden="1">"c5405"</definedName>
    <definedName name="IQ_BV_LOW_EST_REUT" hidden="1">"c5406"</definedName>
    <definedName name="IQ_BV_MEDIAN_EST_REUT" hidden="1">"c5404"</definedName>
    <definedName name="IQ_BV_NUM_EST_REUT" hidden="1">"c5407"</definedName>
    <definedName name="IQ_BV_OVER_SHARES" hidden="1">"c100"</definedName>
    <definedName name="IQ_BV_SHARE" hidden="1">"c100"</definedName>
    <definedName name="IQ_BV_SHARE_ACT_OR_EST" hidden="1">"c3587"</definedName>
    <definedName name="IQ_BV_SHARE_ACT_OR_EST_THOM" hidden="1">"c5312"</definedName>
    <definedName name="IQ_BV_SHARE_EST" hidden="1">"c3541"</definedName>
    <definedName name="IQ_BV_SHARE_EST_THOM" hidden="1">"c4020"</definedName>
    <definedName name="IQ_BV_SHARE_HIGH_EST" hidden="1">"c3542"</definedName>
    <definedName name="IQ_BV_SHARE_HIGH_EST_THOM" hidden="1">"c4022"</definedName>
    <definedName name="IQ_BV_SHARE_LOW_EST" hidden="1">"c3543"</definedName>
    <definedName name="IQ_BV_SHARE_LOW_EST_THOM" hidden="1">"c4023"</definedName>
    <definedName name="IQ_BV_SHARE_MEDIAN_EST" hidden="1">"c3544"</definedName>
    <definedName name="IQ_BV_SHARE_MEDIAN_EST_THOM" hidden="1">"c4021"</definedName>
    <definedName name="IQ_BV_SHARE_NUM_EST" hidden="1">"c3539"</definedName>
    <definedName name="IQ_BV_SHARE_NUM_EST_THOM" hidden="1">"c4024"</definedName>
    <definedName name="IQ_BV_SHARE_STDDEV_EST" hidden="1">"c3540"</definedName>
    <definedName name="IQ_BV_SHARE_STDDEV_EST_THOM" hidden="1">"c4025"</definedName>
    <definedName name="IQ_BV_STDDEV_EST_REUT" hidden="1">"c5408"</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Q_EST" hidden="1">"c6796"</definedName>
    <definedName name="IQ_CAL_Q_EST_REUT" hidden="1">"c6800"</definedName>
    <definedName name="IQ_CAL_Q_EST_THOM" hidden="1">"c6804"</definedName>
    <definedName name="IQ_CAL_Y" hidden="1">"c102"</definedName>
    <definedName name="IQ_CAL_Y_EST" hidden="1">"c6797"</definedName>
    <definedName name="IQ_CAL_Y_EST_REUT" hidden="1">"c6801"</definedName>
    <definedName name="IQ_CAL_Y_EST_THOM" hidden="1">"c6805"</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CAGR" hidden="1">"c6050"</definedName>
    <definedName name="IQ_CAPEX_10YR_ANN_GROWTH" hidden="1">"c104"</definedName>
    <definedName name="IQ_CAPEX_1YR_ANN_GROWTH" hidden="1">"c105"</definedName>
    <definedName name="IQ_CAPEX_2YR_ANN_CAGR" hidden="1">"c6051"</definedName>
    <definedName name="IQ_CAPEX_2YR_ANN_GROWTH" hidden="1">"c106"</definedName>
    <definedName name="IQ_CAPEX_3YR_ANN_CAGR" hidden="1">"c6052"</definedName>
    <definedName name="IQ_CAPEX_3YR_ANN_GROWTH" hidden="1">"c107"</definedName>
    <definedName name="IQ_CAPEX_5YR_ANN_CAGR" hidden="1">"c6053"</definedName>
    <definedName name="IQ_CAPEX_5YR_ANN_GROWTH" hidden="1">"c108"</definedName>
    <definedName name="IQ_CAPEX_7YR_ANN_CAGR" hidden="1">"c6054"</definedName>
    <definedName name="IQ_CAPEX_7YR_ANN_GROWTH" hidden="1">"c109"</definedName>
    <definedName name="IQ_CAPEX_ACT_OR_EST" hidden="1">"c3584"</definedName>
    <definedName name="IQ_CAPEX_ACT_OR_EST_THOM" hidden="1">"c5546"</definedName>
    <definedName name="IQ_CAPEX_BNK" hidden="1">"c110"</definedName>
    <definedName name="IQ_CAPEX_BR" hidden="1">"c111"</definedName>
    <definedName name="IQ_CAPEX_EST" hidden="1">"c3523"</definedName>
    <definedName name="IQ_CAPEX_EST_THOM" hidden="1">"c5502"</definedName>
    <definedName name="IQ_CAPEX_FIN" hidden="1">"c112"</definedName>
    <definedName name="IQ_CAPEX_HIGH_EST" hidden="1">"c3524"</definedName>
    <definedName name="IQ_CAPEX_HIGH_EST_THOM" hidden="1">"c5504"</definedName>
    <definedName name="IQ_CAPEX_INS" hidden="1">"c113"</definedName>
    <definedName name="IQ_CAPEX_LOW_EST" hidden="1">"c3525"</definedName>
    <definedName name="IQ_CAPEX_LOW_EST_THOM" hidden="1">"c5505"</definedName>
    <definedName name="IQ_CAPEX_MEDIAN_EST" hidden="1">"c3526"</definedName>
    <definedName name="IQ_CAPEX_MEDIAN_EST_THOM" hidden="1">"c5503"</definedName>
    <definedName name="IQ_CAPEX_NUM_EST" hidden="1">"c3521"</definedName>
    <definedName name="IQ_CAPEX_NUM_EST_THOM" hidden="1">"c5506"</definedName>
    <definedName name="IQ_CAPEX_STDDEV_EST" hidden="1">"c3522"</definedName>
    <definedName name="IQ_CAPEX_STDDEV_EST_THOM" hidden="1">"c5507"</definedName>
    <definedName name="IQ_CAPEX_UTI" hidden="1">"c114"</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"c3460"</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hidden="1">"c118"</definedName>
    <definedName name="IQ_CASH_EPS_ACT_OR_EST_THOM" hidden="1">"c5646"</definedName>
    <definedName name="IQ_CASH_EPS_EST" hidden="1">"c5631"</definedName>
    <definedName name="IQ_CASH_EPS_EST_THOM" hidden="1">"c5639"</definedName>
    <definedName name="IQ_CASH_EPS_HIGH_EST" hidden="1">"c5633"</definedName>
    <definedName name="IQ_CASH_EPS_HIGH_EST_THOM" hidden="1">"c5641"</definedName>
    <definedName name="IQ_CASH_EPS_LOW_EST" hidden="1">"c5634"</definedName>
    <definedName name="IQ_CASH_EPS_LOW_EST_THOM" hidden="1">"c5642"</definedName>
    <definedName name="IQ_CASH_EPS_MEDIAN_EST" hidden="1">"c5632"</definedName>
    <definedName name="IQ_CASH_EPS_MEDIAN_EST_THOM" hidden="1">"c5640"</definedName>
    <definedName name="IQ_CASH_EPS_NUM_EST" hidden="1">"c5635"</definedName>
    <definedName name="IQ_CASH_EPS_NUM_EST_THOM" hidden="1">"c5643"</definedName>
    <definedName name="IQ_CASH_EPS_STDDEV_EST" hidden="1">"c5636"</definedName>
    <definedName name="IQ_CASH_EPS_STDDEV_EST_THOM" hidden="1">"c5644"</definedName>
    <definedName name="IQ_CASH_EQUIV" hidden="1">"c118"</definedName>
    <definedName name="IQ_CASH_FINAN" hidden="1">"c119"</definedName>
    <definedName name="IQ_CASH_FLOW_ACT_OR_EST" hidden="1">"c4154"</definedName>
    <definedName name="IQ_CASH_IN_PROCESS_FDIC" hidden="1">"c6386"</definedName>
    <definedName name="IQ_CASH_INTEREST" hidden="1">"c120"</definedName>
    <definedName name="IQ_CASH_INTEREST_FINAN" hidden="1">"c6295"</definedName>
    <definedName name="IQ_CASH_INTEREST_INVEST" hidden="1">"c6294"</definedName>
    <definedName name="IQ_CASH_INTEREST_OPER" hidden="1">"c6293"</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"c124"</definedName>
    <definedName name="IQ_CASH_ST_INVEST" hidden="1">"c124"</definedName>
    <definedName name="IQ_CASH_TAXES" hidden="1">"c125"</definedName>
    <definedName name="IQ_CASH_TAXES_FINAN" hidden="1">"c6292"</definedName>
    <definedName name="IQ_CASH_TAXES_INVEST" hidden="1">"c6291"</definedName>
    <definedName name="IQ_CASH_TAXES_OPER" hidden="1">"c6290"</definedName>
    <definedName name="IQ_CCE_FDIC" hidden="1">"c6296"</definedName>
    <definedName name="IQ_CDS_ASK" hidden="1">"c6027"</definedName>
    <definedName name="IQ_CDS_BID" hidden="1">"c6026"</definedName>
    <definedName name="IQ_CDS_CURRENCY" hidden="1">"c6031"</definedName>
    <definedName name="IQ_CDS_EVAL_DATE" hidden="1">"c6029"</definedName>
    <definedName name="IQ_CDS_MID" hidden="1">"c6028"</definedName>
    <definedName name="IQ_CDS_NAME" hidden="1">"c6034"</definedName>
    <definedName name="IQ_CDS_TERM" hidden="1">"c6030"</definedName>
    <definedName name="IQ_CDS_TYPE" hidden="1">"c6025"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CAGR" hidden="1">"c6055"</definedName>
    <definedName name="IQ_CFO_10YR_ANN_GROWTH" hidden="1">"c126"</definedName>
    <definedName name="IQ_CFO_1YR_ANN_GROWTH" hidden="1">"c127"</definedName>
    <definedName name="IQ_CFO_2YR_ANN_CAGR" hidden="1">"c6056"</definedName>
    <definedName name="IQ_CFO_2YR_ANN_GROWTH" hidden="1">"c128"</definedName>
    <definedName name="IQ_CFO_3YR_ANN_CAGR" hidden="1">"c6057"</definedName>
    <definedName name="IQ_CFO_3YR_ANN_GROWTH" hidden="1">"c129"</definedName>
    <definedName name="IQ_CFO_5YR_ANN_CAGR" hidden="1">"c6058"</definedName>
    <definedName name="IQ_CFO_5YR_ANN_GROWTH" hidden="1">"c130"</definedName>
    <definedName name="IQ_CFO_7YR_ANN_CAGR" hidden="1">"c6059"</definedName>
    <definedName name="IQ_CFO_7YR_ANN_GROWTH" hidden="1">"c131"</definedName>
    <definedName name="IQ_CFO_CURRENT_LIAB" hidden="1">"c132"</definedName>
    <definedName name="IQ_CFPS_ACT_OR_EST" hidden="1">"c2217"</definedName>
    <definedName name="IQ_CFPS_ACT_OR_EST_THOM" hidden="1">"c5301"</definedName>
    <definedName name="IQ_CFPS_EST" hidden="1">"c1667"</definedName>
    <definedName name="IQ_CFPS_EST_THOM" hidden="1">"c4006"</definedName>
    <definedName name="IQ_CFPS_HIGH_EST" hidden="1">"c1669"</definedName>
    <definedName name="IQ_CFPS_HIGH_EST_THOM" hidden="1">"c4008"</definedName>
    <definedName name="IQ_CFPS_LOW_EST" hidden="1">"c1670"</definedName>
    <definedName name="IQ_CFPS_LOW_EST_THOM" hidden="1">"c4009"</definedName>
    <definedName name="IQ_CFPS_MEDIAN_EST" hidden="1">"c1668"</definedName>
    <definedName name="IQ_CFPS_MEDIAN_EST_THOM" hidden="1">"c4007"</definedName>
    <definedName name="IQ_CFPS_NUM_EST" hidden="1">"c1671"</definedName>
    <definedName name="IQ_CFPS_NUM_EST_THOM" hidden="1">"c4010"</definedName>
    <definedName name="IQ_CFPS_STDDEV_EST" hidden="1">"c1672"</definedName>
    <definedName name="IQ_CFPS_STDDEV_EST_THOM" hidden="1">"c4011"</definedName>
    <definedName name="IQ_CH" hidden="1">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 hidden="1">"c6200"</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 hidden="1">"c6201"</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 hidden="1">"c6285"</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ABLE_END_OS" hidden="1">"c5809"</definedName>
    <definedName name="IQ_CLASSA_OPTIONS_EXERCISED" hidden="1">"c2681"</definedName>
    <definedName name="IQ_CLASSA_OPTIONS_GRANTED" hidden="1">"c2680"</definedName>
    <definedName name="IQ_CLASSA_OPTIONS_STRIKE_PRICE_BEG_OS" hidden="1">"c5810"</definedName>
    <definedName name="IQ_CLASSA_OPTIONS_STRIKE_PRICE_CANCELLED" hidden="1">"c5812"</definedName>
    <definedName name="IQ_CLASSA_OPTIONS_STRIKE_PRICE_EXERCISABLE" hidden="1">"c5813"</definedName>
    <definedName name="IQ_CLASSA_OPTIONS_STRIKE_PRICE_EXERCISED" hidden="1">"c5811"</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 hidden="1">"c6202"</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CAGR" hidden="1">"c6060"</definedName>
    <definedName name="IQ_COMMON_EQUITY_10YR_ANN_GROWTH" hidden="1">"c191"</definedName>
    <definedName name="IQ_COMMON_EQUITY_1YR_ANN_GROWTH" hidden="1">"c192"</definedName>
    <definedName name="IQ_COMMON_EQUITY_2YR_ANN_CAGR" hidden="1">"c6061"</definedName>
    <definedName name="IQ_COMMON_EQUITY_2YR_ANN_GROWTH" hidden="1">"c193"</definedName>
    <definedName name="IQ_COMMON_EQUITY_3YR_ANN_CAGR" hidden="1">"c6062"</definedName>
    <definedName name="IQ_COMMON_EQUITY_3YR_ANN_GROWTH" hidden="1">"c194"</definedName>
    <definedName name="IQ_COMMON_EQUITY_5YR_ANN_CAGR" hidden="1">"c6063"</definedName>
    <definedName name="IQ_COMMON_EQUITY_5YR_ANN_GROWTH" hidden="1">"c195"</definedName>
    <definedName name="IQ_COMMON_EQUITY_7YR_ANN_CAGR" hidden="1">"c6064"</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 hidden="1">"c6203"</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 hidden="1">"c6204"</definedName>
    <definedName name="IQ_COMMON_REP_REIT" hidden="1">"c211"</definedName>
    <definedName name="IQ_COMMON_REP_UTI" hidden="1">"c212"</definedName>
    <definedName name="IQ_COMMON_STOCK" hidden="1">"c182"</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NOTE" hidden="1">"c6792"</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hidden="1">"c226"</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CHARGE_OFFS_FDIC" hidden="1">"c6652"</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 hidden="1">"c6205"</definedName>
    <definedName name="IQ_CURRENCY_GAIN_REIT" hidden="1">"c239"</definedName>
    <definedName name="IQ_CURRENCY_GAIN_UTI" hidden="1">"c240"</definedName>
    <definedName name="IQ_CURRENT_BENCHMARK" hidden="1">"c6780"</definedName>
    <definedName name="IQ_CURRENT_BENCHMARK_CIQID" hidden="1">"c6781"</definedName>
    <definedName name="IQ_CURRENT_BENCHMARK_MATURITY" hidden="1">"c6782"</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 hidden="1">"c6283"</definedName>
    <definedName name="IQ_CURRENT_PORT_DEBT_REIT" hidden="1">"c1570"</definedName>
    <definedName name="IQ_CURRENT_PORT_DEBT_UTI" hidden="1">"c1571"</definedName>
    <definedName name="IQ_CURRENT_PORT_FHLB_DEBT" hidden="1">"c5657"</definedName>
    <definedName name="IQ_CURRENT_PORT_LEASES" hidden="1">"c245"</definedName>
    <definedName name="IQ_CURRENT_PORT_PCT" hidden="1">"c2541"</definedName>
    <definedName name="IQ_CURRENT_RATIO" hidden="1">"c246"</definedName>
    <definedName name="IQ_CUSIP" hidden="1">"c2245"</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 hidden="1">"c6206"</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 hidden="1">"c6207"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 hidden="1">"c6208"</definedName>
    <definedName name="IQ_DA_SUPPL_CF_REIT" hidden="1">"c266"</definedName>
    <definedName name="IQ_DA_SUPPL_CF_UTI" hidden="1">"c267"</definedName>
    <definedName name="IQ_DA_SUPPL_FIN" hidden="1">"c268"</definedName>
    <definedName name="IQ_DA_SUPPL_INS" hidden="1">"c269"</definedName>
    <definedName name="IQ_DA_SUPPL_RE" hidden="1">"c6209"</definedName>
    <definedName name="IQ_DA_SUPPL_REIT" hidden="1">"c270"</definedName>
    <definedName name="IQ_DA_SUPPL_UTI" hidden="1">"c271"</definedName>
    <definedName name="IQ_DA_UTI" hidden="1">"c272"</definedName>
    <definedName name="IQ_DAILY" hidden="1">500000</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"c274"</definedName>
    <definedName name="IQ_DAYS_PAYABLE_OUT" hidden="1">"c274"</definedName>
    <definedName name="IQ_DAYS_SALES_OUT" hidden="1">"c275"</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 hidden="1">"c6210"</definedName>
    <definedName name="IQ_DEF_CHARGES_LT_REIT" hidden="1">"c297"</definedName>
    <definedName name="IQ_DEF_CHARGES_LT_UTI" hidden="1">"c298"</definedName>
    <definedName name="IQ_DEF_CHARGES_RE" hidden="1">"c6211"</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 hidden="1">"c6212"</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 hidden="1">"c6213"</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"c315"</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INTEREST_SECURITIES" hidden="1">"c5509"</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hidden="1">"c247"</definedName>
    <definedName name="IQ_DEPRE_AMORT_SUPPL" hidden="1">"c1593"</definedName>
    <definedName name="IQ_DEPRE_DEPLE" hidden="1">"c261"</definedName>
    <definedName name="IQ_DEPRE_SUPP" hidden="1">"c1443"</definedName>
    <definedName name="IQ_DERIVATIVES_FDIC" hidden="1">"c6523"</definedName>
    <definedName name="IQ_DESCRIPTION_LONG" hidden="1">"c322"</definedName>
    <definedName name="IQ_DEVELOP_LAND" hidden="1">"c323"</definedName>
    <definedName name="IQ_DIFF_LASTCLOSE_TARGET_PRICE" hidden="1">"c1854"</definedName>
    <definedName name="IQ_DIFF_LASTCLOSE_TARGET_PRICE_THOM" hidden="1">"c5278"</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"c330"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B_OTHER_EXP_INC_TAX_US" hidden="1">"c6787"</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OC_CLAUSE" hidden="1">"c6032"</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CAGR" hidden="1">"c6065"</definedName>
    <definedName name="IQ_DPS_10YR_ANN_GROWTH" hidden="1">"c337"</definedName>
    <definedName name="IQ_DPS_1YR_ANN_GROWTH" hidden="1">"c338"</definedName>
    <definedName name="IQ_DPS_2YR_ANN_CAGR" hidden="1">"c6066"</definedName>
    <definedName name="IQ_DPS_2YR_ANN_GROWTH" hidden="1">"c339"</definedName>
    <definedName name="IQ_DPS_3YR_ANN_CAGR" hidden="1">"c6067"</definedName>
    <definedName name="IQ_DPS_3YR_ANN_GROWTH" hidden="1">"c340"</definedName>
    <definedName name="IQ_DPS_5YR_ANN_CAGR" hidden="1">"c6068"</definedName>
    <definedName name="IQ_DPS_5YR_ANN_GROWTH" hidden="1">"c341"</definedName>
    <definedName name="IQ_DPS_7YR_ANN_CAGR" hidden="1">"c6069"</definedName>
    <definedName name="IQ_DPS_7YR_ANN_GROWTH" hidden="1">"c342"</definedName>
    <definedName name="IQ_DPS_ACT_OR_EST" hidden="1">"c2218"</definedName>
    <definedName name="IQ_DPS_ACT_OR_EST_THOM" hidden="1">"c5302"</definedName>
    <definedName name="IQ_DPS_EST" hidden="1">"c1674"</definedName>
    <definedName name="IQ_DPS_EST_THOM" hidden="1">"c4013"</definedName>
    <definedName name="IQ_DPS_HIGH_EST" hidden="1">"c1676"</definedName>
    <definedName name="IQ_DPS_HIGH_EST_THOM" hidden="1">"c4015"</definedName>
    <definedName name="IQ_DPS_LOW_EST" hidden="1">"c1677"</definedName>
    <definedName name="IQ_DPS_LOW_EST_THOM" hidden="1">"c4016"</definedName>
    <definedName name="IQ_DPS_MEDIAN_EST" hidden="1">"c1675"</definedName>
    <definedName name="IQ_DPS_MEDIAN_EST_THOM" hidden="1">"c4014"</definedName>
    <definedName name="IQ_DPS_NUM_EST" hidden="1">"c1678"</definedName>
    <definedName name="IQ_DPS_NUM_EST_THOM" hidden="1">"c4017"</definedName>
    <definedName name="IQ_DPS_STDDEV_EST" hidden="1">"c1679"</definedName>
    <definedName name="IQ_DPS_STDDEV_EST_THOM" hidden="1">"c4018"</definedName>
    <definedName name="IQ_DURATION" hidden="1">"c2181"</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CAGR" hidden="1">"c6070"</definedName>
    <definedName name="IQ_EARNING_CO_10YR_ANN_GROWTH" hidden="1">"c345"</definedName>
    <definedName name="IQ_EARNING_CO_1YR_ANN_GROWTH" hidden="1">"c346"</definedName>
    <definedName name="IQ_EARNING_CO_2YR_ANN_CAGR" hidden="1">"c6071"</definedName>
    <definedName name="IQ_EARNING_CO_2YR_ANN_GROWTH" hidden="1">"c347"</definedName>
    <definedName name="IQ_EARNING_CO_3YR_ANN_CAGR" hidden="1">"c6072"</definedName>
    <definedName name="IQ_EARNING_CO_3YR_ANN_GROWTH" hidden="1">"c348"</definedName>
    <definedName name="IQ_EARNING_CO_5YR_ANN_CAGR" hidden="1">"c6073"</definedName>
    <definedName name="IQ_EARNING_CO_5YR_ANN_GROWTH" hidden="1">"c349"</definedName>
    <definedName name="IQ_EARNING_CO_7YR_ANN_CAGR" hidden="1">"c6074"</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ANNOUNCE_DATE_THOM" hidden="1">"c5093"</definedName>
    <definedName name="IQ_EARNINGS_COVERAGE_NET_CHARGE_OFFS_FDIC" hidden="1">"c6735"</definedName>
    <definedName name="IQ_EBIT" hidden="1">"c352"</definedName>
    <definedName name="IQ_EBIT_10K" hidden="1">"IQ_EBIT_10K"</definedName>
    <definedName name="IQ_EBIT_10Q" hidden="1">"IQ_EBIT_10Q"</definedName>
    <definedName name="IQ_EBIT_10Q1" hidden="1">"IQ_EBIT_10Q1"</definedName>
    <definedName name="IQ_EBIT_10YR_ANN_CAGR" hidden="1">"c6075"</definedName>
    <definedName name="IQ_EBIT_10YR_ANN_GROWTH" hidden="1">"c353"</definedName>
    <definedName name="IQ_EBIT_1YR_ANN_GROWTH" hidden="1">"c354"</definedName>
    <definedName name="IQ_EBIT_2YR_ANN_CAGR" hidden="1">"c6076"</definedName>
    <definedName name="IQ_EBIT_2YR_ANN_GROWTH" hidden="1">"c355"</definedName>
    <definedName name="IQ_EBIT_3YR_ANN_CAGR" hidden="1">"c6077"</definedName>
    <definedName name="IQ_EBIT_3YR_ANN_GROWTH" hidden="1">"c356"</definedName>
    <definedName name="IQ_EBIT_5YR_ANN_CAGR" hidden="1">"c6078"</definedName>
    <definedName name="IQ_EBIT_5YR_ANN_GROWTH" hidden="1">"c357"</definedName>
    <definedName name="IQ_EBIT_7YR_ANN_CAGR" hidden="1">"c6079"</definedName>
    <definedName name="IQ_EBIT_7YR_ANN_GROWTH" hidden="1">"c358"</definedName>
    <definedName name="IQ_EBIT_ACT_OR_EST" hidden="1">"c2219"</definedName>
    <definedName name="IQ_EBIT_ACT_OR_EST_THOM" hidden="1">"c5303"</definedName>
    <definedName name="IQ_EBIT_EQ_INC" hidden="1">"c3498"</definedName>
    <definedName name="IQ_EBIT_EQ_INC_EXCL_SBC" hidden="1">"c3502"</definedName>
    <definedName name="IQ_EBIT_EST" hidden="1">"c1681"</definedName>
    <definedName name="IQ_EBIT_EST_THOM" hidden="1">"c5105"</definedName>
    <definedName name="IQ_EBIT_EXCL_SBC" hidden="1">"c3082"</definedName>
    <definedName name="IQ_EBIT_GROWTH_1" hidden="1">"IQ_EBIT_GROWTH_1"</definedName>
    <definedName name="IQ_EBIT_GROWTH_2" hidden="1">"IQ_EBIT_GROWTH_2"</definedName>
    <definedName name="IQ_EBIT_GW_ACT_OR_EST" hidden="1">"c4306"</definedName>
    <definedName name="IQ_EBIT_HIGH_EST" hidden="1">"c1683"</definedName>
    <definedName name="IQ_EBIT_HIGH_EST_THOM" hidden="1">"c5107"</definedName>
    <definedName name="IQ_EBIT_INT" hidden="1">"c360"</definedName>
    <definedName name="IQ_EBIT_LOW_EST" hidden="1">"c1684"</definedName>
    <definedName name="IQ_EBIT_LOW_EST_THOM" hidden="1">"c5108"</definedName>
    <definedName name="IQ_EBIT_MARGIN" hidden="1">"c359"</definedName>
    <definedName name="IQ_EBIT_MEDIAN_EST" hidden="1">"c1682"</definedName>
    <definedName name="IQ_EBIT_MEDIAN_EST_THOM" hidden="1">"c5106"</definedName>
    <definedName name="IQ_EBIT_NUM_EST" hidden="1">"c1685"</definedName>
    <definedName name="IQ_EBIT_NUM_EST_THOM" hidden="1">"c5109"</definedName>
    <definedName name="IQ_EBIT_OVER_IE" hidden="1">"c360"</definedName>
    <definedName name="IQ_EBIT_SBC_ACT_OR_EST" hidden="1">"c4316"</definedName>
    <definedName name="IQ_EBIT_SBC_GW_ACT_OR_EST" hidden="1">"c4320"</definedName>
    <definedName name="IQ_EBIT_STDDEV_EST" hidden="1">"c1686"</definedName>
    <definedName name="IQ_EBIT_STDDEV_EST_THOM" hidden="1">"c5110"</definedName>
    <definedName name="IQ_EBITA" hidden="1">"c1910"</definedName>
    <definedName name="IQ_EBITA_10YR_ANN_CAGR" hidden="1">"c6184"</definedName>
    <definedName name="IQ_EBITA_10YR_ANN_GROWTH" hidden="1">"c1954"</definedName>
    <definedName name="IQ_EBITA_1YR_ANN_GROWTH" hidden="1">"c1949"</definedName>
    <definedName name="IQ_EBITA_2YR_ANN_CAGR" hidden="1">"c6180"</definedName>
    <definedName name="IQ_EBITA_2YR_ANN_GROWTH" hidden="1">"c1950"</definedName>
    <definedName name="IQ_EBITA_3YR_ANN_CAGR" hidden="1">"c6181"</definedName>
    <definedName name="IQ_EBITA_3YR_ANN_GROWTH" hidden="1">"c1951"</definedName>
    <definedName name="IQ_EBITA_5YR_ANN_CAGR" hidden="1">"c6182"</definedName>
    <definedName name="IQ_EBITA_5YR_ANN_GROWTH" hidden="1">"c1952"</definedName>
    <definedName name="IQ_EBITA_7YR_ANN_CAGR" hidden="1">"c6183"</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CAGR" hidden="1">"c6080"</definedName>
    <definedName name="IQ_EBITDA_10YR_ANN_GROWTH" hidden="1">"c362"</definedName>
    <definedName name="IQ_EBITDA_1YR_ANN_GROWTH" hidden="1">"c363"</definedName>
    <definedName name="IQ_EBITDA_2YR_ANN_CAGR" hidden="1">"c6081"</definedName>
    <definedName name="IQ_EBITDA_2YR_ANN_GROWTH" hidden="1">"c364"</definedName>
    <definedName name="IQ_EBITDA_3YR_ANN_CAGR" hidden="1">"c6082"</definedName>
    <definedName name="IQ_EBITDA_3YR_ANN_GROWTH" hidden="1">"c365"</definedName>
    <definedName name="IQ_EBITDA_5YR_ANN_CAGR" hidden="1">"c6083"</definedName>
    <definedName name="IQ_EBITDA_5YR_ANN_GROWTH" hidden="1">"c366"</definedName>
    <definedName name="IQ_EBITDA_7YR_ANN_CAGR" hidden="1">"c6084"</definedName>
    <definedName name="IQ_EBITDA_7YR_ANN_GROWTH" hidden="1">"c367"</definedName>
    <definedName name="IQ_EBITDA_ACT_OR_EST" hidden="1">"c2215"</definedName>
    <definedName name="IQ_EBITDA_ACT_OR_EST_THOM" hidden="1">"c5300"</definedName>
    <definedName name="IQ_EBITDA_CAPEX_INT" hidden="1">"c368"</definedName>
    <definedName name="IQ_EBITDA_CAPEX_OVER_TOTAL_IE" hidden="1">"c368"</definedName>
    <definedName name="IQ_EBITDA_EQ_INC" hidden="1">"c3496"</definedName>
    <definedName name="IQ_EBITDA_EQ_INC_EXCL_SBC" hidden="1">"c3500"</definedName>
    <definedName name="IQ_EBITDA_EST" hidden="1">"c369"</definedName>
    <definedName name="IQ_EBITDA_EST_REUT" hidden="1">"c3640"</definedName>
    <definedName name="IQ_EBITDA_EST_THOM" hidden="1">"c3658"</definedName>
    <definedName name="IQ_EBITDA_EXCL_SBC" hidden="1">"c3081"</definedName>
    <definedName name="IQ_EBITDA_GROWTH_1" hidden="1">"IQ_EBITDA_GROWTH_1"</definedName>
    <definedName name="IQ_EBITDA_GROWTH_2" hidden="1">"IQ_EBITDA_GROWTH_2"</definedName>
    <definedName name="IQ_EBITDA_HIGH_EST" hidden="1">"c370"</definedName>
    <definedName name="IQ_EBITDA_HIGH_EST_REUT" hidden="1">"c3642"</definedName>
    <definedName name="IQ_EBITDA_HIGH_EST_THOM" hidden="1">"c3660"</definedName>
    <definedName name="IQ_EBITDA_INT" hidden="1">"c373"</definedName>
    <definedName name="IQ_EBITDA_LOW_EST" hidden="1">"c371"</definedName>
    <definedName name="IQ_EBITDA_LOW_EST_REUT" hidden="1">"c3643"</definedName>
    <definedName name="IQ_EBITDA_LOW_EST_THOM" hidden="1">"c3661"</definedName>
    <definedName name="IQ_EBITDA_MARGIN" hidden="1">"c372"</definedName>
    <definedName name="IQ_EBITDA_MEDIAN_EST" hidden="1">"c1663"</definedName>
    <definedName name="IQ_EBITDA_MEDIAN_EST_REUT" hidden="1">"c3641"</definedName>
    <definedName name="IQ_EBITDA_MEDIAN_EST_THOM" hidden="1">"c3659"</definedName>
    <definedName name="IQ_EBITDA_NUM_EST" hidden="1">"c374"</definedName>
    <definedName name="IQ_EBITDA_NUM_EST_REUT" hidden="1">"c3644"</definedName>
    <definedName name="IQ_EBITDA_NUM_EST_THOM" hidden="1">"c3662"</definedName>
    <definedName name="IQ_EBITDA_OVER_TOTAL_IE" hidden="1">"c373"</definedName>
    <definedName name="IQ_EBITDA_SBC_ACT_OR_EST" hidden="1">"c4337"</definedName>
    <definedName name="IQ_EBITDA_STDDEV_EST" hidden="1">"c375"</definedName>
    <definedName name="IQ_EBITDA_STDDEV_EST_REUT" hidden="1">"c3645"</definedName>
    <definedName name="IQ_EBITDA_STDDEV_EST_THOM" hidden="1">"c3663"</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 hidden="1">"c6214"</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 hidden="1">"c6215"</definedName>
    <definedName name="IQ_EBT_REIT" hidden="1">"c389"</definedName>
    <definedName name="IQ_EBT_SBC_ACT_OR_EST" hidden="1">"c4350"</definedName>
    <definedName name="IQ_EBT_SBC_GW_ACT_OR_EST" hidden="1">"c4354"</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CS_AUTHORIZED_SHARES" hidden="1">"c5583"</definedName>
    <definedName name="IQ_ECS_AUTHORIZED_SHARES_ABS" hidden="1">"c5597"</definedName>
    <definedName name="IQ_ECS_CONVERT_FACTOR" hidden="1">"c5581"</definedName>
    <definedName name="IQ_ECS_CONVERT_FACTOR_ABS" hidden="1">"c5595"</definedName>
    <definedName name="IQ_ECS_CONVERT_INTO" hidden="1">"c5580"</definedName>
    <definedName name="IQ_ECS_CONVERT_INTO_ABS" hidden="1">"c5594"</definedName>
    <definedName name="IQ_ECS_CONVERT_TYPE" hidden="1">"c5579"</definedName>
    <definedName name="IQ_ECS_CONVERT_TYPE_ABS" hidden="1">"c5593"</definedName>
    <definedName name="IQ_ECS_INACTIVE_DATE" hidden="1">"c5576"</definedName>
    <definedName name="IQ_ECS_INACTIVE_DATE_ABS" hidden="1">"c5590"</definedName>
    <definedName name="IQ_ECS_NAME" hidden="1">"c5571"</definedName>
    <definedName name="IQ_ECS_NAME_ABS" hidden="1">"c5585"</definedName>
    <definedName name="IQ_ECS_NUM_SHAREHOLDERS" hidden="1">"c5584"</definedName>
    <definedName name="IQ_ECS_NUM_SHAREHOLDERS_ABS" hidden="1">"c5598"</definedName>
    <definedName name="IQ_ECS_PAR_VALUE" hidden="1">"c5577"</definedName>
    <definedName name="IQ_ECS_PAR_VALUE_ABS" hidden="1">"c5591"</definedName>
    <definedName name="IQ_ECS_PAR_VALUE_CURRENCY" hidden="1">"c5578"</definedName>
    <definedName name="IQ_ECS_PAR_VALUE_CURRENCY_ABS" hidden="1">"c5592"</definedName>
    <definedName name="IQ_ECS_SHARES_OUT_BS_DATE" hidden="1">"c5572"</definedName>
    <definedName name="IQ_ECS_SHARES_OUT_BS_DATE_ABS" hidden="1">"c5586"</definedName>
    <definedName name="IQ_ECS_SHARES_OUT_FILING_DATE" hidden="1">"c5573"</definedName>
    <definedName name="IQ_ECS_SHARES_OUT_FILING_DATE_ABS" hidden="1">"c5587"</definedName>
    <definedName name="IQ_ECS_START_DATE" hidden="1">"c5575"</definedName>
    <definedName name="IQ_ECS_START_DATE_ABS" hidden="1">"c5589"</definedName>
    <definedName name="IQ_ECS_TYPE" hidden="1">"c5574"</definedName>
    <definedName name="IQ_ECS_TYPE_ABS" hidden="1">"c5588"</definedName>
    <definedName name="IQ_ECS_VOTING" hidden="1">"c5582"</definedName>
    <definedName name="IQ_ECS_VOTING_ABS" hidden="1">"c5596"</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hidden="1">"c392"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CAGR" hidden="1">"c6085"</definedName>
    <definedName name="IQ_EPS_10YR_ANN_GROWTH" hidden="1">"c393"</definedName>
    <definedName name="IQ_EPS_1YR_ANN_GROWTH" hidden="1">"c394"</definedName>
    <definedName name="IQ_EPS_2YR_ANN_CAGR" hidden="1">"c6086"</definedName>
    <definedName name="IQ_EPS_2YR_ANN_GROWTH" hidden="1">"c395"</definedName>
    <definedName name="IQ_EPS_3YR_ANN_CAGR" hidden="1">"c6087"</definedName>
    <definedName name="IQ_EPS_3YR_ANN_GROWTH" hidden="1">"c396"</definedName>
    <definedName name="IQ_EPS_5YR_ANN_CAGR" hidden="1">"c6088"</definedName>
    <definedName name="IQ_EPS_5YR_ANN_GROWTH" hidden="1">"c397"</definedName>
    <definedName name="IQ_EPS_7YR_ANN_CAGR" hidden="1">"c6089"</definedName>
    <definedName name="IQ_EPS_7YR_ANN_GROWTH" hidden="1">"c398"</definedName>
    <definedName name="IQ_EPS_ACT_OR_EST" hidden="1">"c2213"</definedName>
    <definedName name="IQ_EPS_ACT_OR_EST_THOM" hidden="1">"c5298"</definedName>
    <definedName name="IQ_EPS_EST" hidden="1">"c399"</definedName>
    <definedName name="IQ_EPS_EST_1" hidden="1">"IQ_EPS_EST_1"</definedName>
    <definedName name="IQ_EPS_EST_BOTTOM_UP" hidden="1">"c5489"</definedName>
    <definedName name="IQ_EPS_EST_BOTTOM_UP_THOM" hidden="1">"c5647"</definedName>
    <definedName name="IQ_EPS_EST_REUT" hidden="1">"c5453"</definedName>
    <definedName name="IQ_EPS_EST_THOM" hidden="1">"c5290"</definedName>
    <definedName name="IQ_EPS_GW_ACT_OR_EST" hidden="1">"c2223"</definedName>
    <definedName name="IQ_EPS_GW_EST" hidden="1">"c1737"</definedName>
    <definedName name="IQ_EPS_GW_EST_REUT" hidden="1">"c5389"</definedName>
    <definedName name="IQ_EPS_GW_EST_THOM" hidden="1">"c5133"</definedName>
    <definedName name="IQ_EPS_GW_HIGH_EST" hidden="1">"c1739"</definedName>
    <definedName name="IQ_EPS_GW_HIGH_EST_REUT" hidden="1">"c5391"</definedName>
    <definedName name="IQ_EPS_GW_HIGH_EST_THOM" hidden="1">"c5135"</definedName>
    <definedName name="IQ_EPS_GW_LOW_EST" hidden="1">"c1740"</definedName>
    <definedName name="IQ_EPS_GW_LOW_EST_REUT" hidden="1">"c5392"</definedName>
    <definedName name="IQ_EPS_GW_LOW_EST_THOM" hidden="1">"c5136"</definedName>
    <definedName name="IQ_EPS_GW_MEDIAN_EST" hidden="1">"c1738"</definedName>
    <definedName name="IQ_EPS_GW_MEDIAN_EST_REUT" hidden="1">"c5390"</definedName>
    <definedName name="IQ_EPS_GW_MEDIAN_EST_THOM" hidden="1">"c5134"</definedName>
    <definedName name="IQ_EPS_GW_NUM_EST" hidden="1">"c1741"</definedName>
    <definedName name="IQ_EPS_GW_NUM_EST_REUT" hidden="1">"c5393"</definedName>
    <definedName name="IQ_EPS_GW_NUM_EST_THOM" hidden="1">"c5137"</definedName>
    <definedName name="IQ_EPS_GW_STDDEV_EST" hidden="1">"c1742"</definedName>
    <definedName name="IQ_EPS_GW_STDDEV_EST_REUT" hidden="1">"c5394"</definedName>
    <definedName name="IQ_EPS_GW_STDDEV_EST_THOM" hidden="1">"c5138"</definedName>
    <definedName name="IQ_EPS_HIGH_EST" hidden="1">"c400"</definedName>
    <definedName name="IQ_EPS_HIGH_EST_REUT" hidden="1">"c5454"</definedName>
    <definedName name="IQ_EPS_HIGH_EST_THOM" hidden="1">"c5291"</definedName>
    <definedName name="IQ_EPS_LOW_EST" hidden="1">"c401"</definedName>
    <definedName name="IQ_EPS_LOW_EST_REUT" hidden="1">"c5455"</definedName>
    <definedName name="IQ_EPS_LOW_EST_THOM" hidden="1">"c5292"</definedName>
    <definedName name="IQ_EPS_MEDIAN_EST" hidden="1">"c1661"</definedName>
    <definedName name="IQ_EPS_MEDIAN_EST_REUT" hidden="1">"c5456"</definedName>
    <definedName name="IQ_EPS_MEDIAN_EST_THOM" hidden="1">"c5293"</definedName>
    <definedName name="IQ_EPS_NORM" hidden="1">"c1902"</definedName>
    <definedName name="IQ_EPS_NORM_EST" hidden="1">"c2226"</definedName>
    <definedName name="IQ_EPS_NORM_EST_REUT" hidden="1">"c5326"</definedName>
    <definedName name="IQ_EPS_NORM_HIGH_EST" hidden="1">"c2228"</definedName>
    <definedName name="IQ_EPS_NORM_HIGH_EST_REUT" hidden="1">"c5328"</definedName>
    <definedName name="IQ_EPS_NORM_LOW_EST" hidden="1">"c2229"</definedName>
    <definedName name="IQ_EPS_NORM_LOW_EST_REUT" hidden="1">"c5329"</definedName>
    <definedName name="IQ_EPS_NORM_MEDIAN_EST" hidden="1">"c2227"</definedName>
    <definedName name="IQ_EPS_NORM_MEDIAN_EST_REUT" hidden="1">"c5327"</definedName>
    <definedName name="IQ_EPS_NORM_NUM_EST" hidden="1">"c2230"</definedName>
    <definedName name="IQ_EPS_NORM_NUM_EST_REUT" hidden="1">"c5330"</definedName>
    <definedName name="IQ_EPS_NORM_STDDEV_EST" hidden="1">"c2231"</definedName>
    <definedName name="IQ_EPS_NORM_STDDEV_EST_REUT" hidden="1">"c5331"</definedName>
    <definedName name="IQ_EPS_NUM_EST" hidden="1">"c402"</definedName>
    <definedName name="IQ_EPS_NUM_EST_REUT" hidden="1">"c5451"</definedName>
    <definedName name="IQ_EPS_NUM_EST_THOM" hidden="1">"c5288"</definedName>
    <definedName name="IQ_EPS_REPORT_ACT_OR_EST" hidden="1">"c2224"</definedName>
    <definedName name="IQ_EPS_REPORT_ACT_OR_EST_THOM" hidden="1">"c5307"</definedName>
    <definedName name="IQ_EPS_REPORTED_EST" hidden="1">"c1744"</definedName>
    <definedName name="IQ_EPS_REPORTED_EST_REUT" hidden="1">"c5396"</definedName>
    <definedName name="IQ_EPS_REPORTED_EST_THOM" hidden="1">"c5140"</definedName>
    <definedName name="IQ_EPS_REPORTED_HIGH_EST" hidden="1">"c1746"</definedName>
    <definedName name="IQ_EPS_REPORTED_HIGH_EST_REUT" hidden="1">"c5398"</definedName>
    <definedName name="IQ_EPS_REPORTED_HIGH_EST_THOM" hidden="1">"c5142"</definedName>
    <definedName name="IQ_EPS_REPORTED_LOW_EST" hidden="1">"c1747"</definedName>
    <definedName name="IQ_EPS_REPORTED_LOW_EST_REUT" hidden="1">"c5399"</definedName>
    <definedName name="IQ_EPS_REPORTED_LOW_EST_THOM" hidden="1">"c5143"</definedName>
    <definedName name="IQ_EPS_REPORTED_MEDIAN_EST" hidden="1">"c1745"</definedName>
    <definedName name="IQ_EPS_REPORTED_MEDIAN_EST_REUT" hidden="1">"c5397"</definedName>
    <definedName name="IQ_EPS_REPORTED_MEDIAN_EST_THOM" hidden="1">"c5141"</definedName>
    <definedName name="IQ_EPS_REPORTED_NUM_EST" hidden="1">"c1748"</definedName>
    <definedName name="IQ_EPS_REPORTED_NUM_EST_REUT" hidden="1">"c5400"</definedName>
    <definedName name="IQ_EPS_REPORTED_NUM_EST_THOM" hidden="1">"c5144"</definedName>
    <definedName name="IQ_EPS_REPORTED_STDDEV_EST" hidden="1">"c1749"</definedName>
    <definedName name="IQ_EPS_REPORTED_STDDEV_EST_REUT" hidden="1">"c5401"</definedName>
    <definedName name="IQ_EPS_REPORTED_STDDEV_EST_THOM" hidden="1">"c5145"</definedName>
    <definedName name="IQ_EPS_SBC_ACT_OR_EST" hidden="1">"c4376"</definedName>
    <definedName name="IQ_EPS_SBC_GW_ACT_OR_EST" hidden="1">"c4380"</definedName>
    <definedName name="IQ_EPS_STDDEV_EST" hidden="1">"c403"</definedName>
    <definedName name="IQ_EPS_STDDEV_EST_REUT" hidden="1">"c5452"</definedName>
    <definedName name="IQ_EPS_STDDEV_EST_THOM" hidden="1">"c5289"</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hidden="1">"c1596"</definedName>
    <definedName name="IQ_EQV_OVER_LTM_PRETAX_INC" hidden="1">"c739"</definedName>
    <definedName name="IQ_ESOP_DEBT" hidden="1">"c1597"</definedName>
    <definedName name="IQ_EST_ACT_BV_REUT" hidden="1">"c5409"</definedName>
    <definedName name="IQ_EST_ACT_BV_SHARE" hidden="1">"c3549"</definedName>
    <definedName name="IQ_EST_ACT_BV_SHARE_THOM" hidden="1">"c4026"</definedName>
    <definedName name="IQ_EST_ACT_CAPEX" hidden="1">"c3546"</definedName>
    <definedName name="IQ_EST_ACT_CAPEX_THOM" hidden="1">"c5508"</definedName>
    <definedName name="IQ_EST_ACT_CASH_EPS" hidden="1">"c5637"</definedName>
    <definedName name="IQ_EST_ACT_CASH_EPS_THOM" hidden="1">"c5645"</definedName>
    <definedName name="IQ_EST_ACT_CFPS" hidden="1">"c1673"</definedName>
    <definedName name="IQ_EST_ACT_CFPS_THOM" hidden="1">"c4012"</definedName>
    <definedName name="IQ_EST_ACT_DPS" hidden="1">"c1680"</definedName>
    <definedName name="IQ_EST_ACT_DPS_THOM" hidden="1">"c4019"</definedName>
    <definedName name="IQ_EST_ACT_EBIT" hidden="1">"c1687"</definedName>
    <definedName name="IQ_EST_ACT_EBIT_THOM" hidden="1">"c5111"</definedName>
    <definedName name="IQ_EST_ACT_EBITDA" hidden="1">"c1664"</definedName>
    <definedName name="IQ_EST_ACT_EBITDA_THOM" hidden="1">"c3998"</definedName>
    <definedName name="IQ_EST_ACT_EPS" hidden="1">"c1648"</definedName>
    <definedName name="IQ_EST_ACT_EPS_GW" hidden="1">"c1743"</definedName>
    <definedName name="IQ_EST_ACT_EPS_GW_REUT" hidden="1">"c5395"</definedName>
    <definedName name="IQ_EST_ACT_EPS_GW_THOM" hidden="1">"c5139"</definedName>
    <definedName name="IQ_EST_ACT_EPS_NORM" hidden="1">"c2232"</definedName>
    <definedName name="IQ_EST_ACT_EPS_NORM_REUT" hidden="1">"c5332"</definedName>
    <definedName name="IQ_EST_ACT_EPS_REPORTED" hidden="1">"c1750"</definedName>
    <definedName name="IQ_EST_ACT_EPS_REPORTED_REUT" hidden="1">"c5402"</definedName>
    <definedName name="IQ_EST_ACT_EPS_REPORTED_THOM" hidden="1">"c5146"</definedName>
    <definedName name="IQ_EST_ACT_EPS_THOM" hidden="1">"c5294"</definedName>
    <definedName name="IQ_EST_ACT_FFO" hidden="1">"c1666"</definedName>
    <definedName name="IQ_EST_ACT_FFO_THOM" hidden="1">"c4005"</definedName>
    <definedName name="IQ_EST_ACT_GROSS_MARGIN" hidden="1">"c5553"</definedName>
    <definedName name="IQ_EST_ACT_GROSS_MARGIN_THOM" hidden="1">"c5561"</definedName>
    <definedName name="IQ_EST_ACT_NAV" hidden="1">"c1757"</definedName>
    <definedName name="IQ_EST_ACT_NAV_THOM" hidden="1">"c5600"</definedName>
    <definedName name="IQ_EST_ACT_NET_DEBT" hidden="1">"c3545"</definedName>
    <definedName name="IQ_EST_ACT_NET_DEBT_THOM" hidden="1">"c4033"</definedName>
    <definedName name="IQ_EST_ACT_NI" hidden="1">"c1722"</definedName>
    <definedName name="IQ_EST_ACT_NI_GW" hidden="1">"c1729"</definedName>
    <definedName name="IQ_EST_ACT_NI_REPORTED" hidden="1">"c1736"</definedName>
    <definedName name="IQ_EST_ACT_NI_THOM" hidden="1">"c5132"</definedName>
    <definedName name="IQ_EST_ACT_OPER_INC" hidden="1">"c1694"</definedName>
    <definedName name="IQ_EST_ACT_OPER_INC_THOM" hidden="1">"c5118"</definedName>
    <definedName name="IQ_EST_ACT_PRETAX_GW_INC" hidden="1">"c1708"</definedName>
    <definedName name="IQ_EST_ACT_PRETAX_INC" hidden="1">"c1701"</definedName>
    <definedName name="IQ_EST_ACT_PRETAX_INC_THOM" hidden="1">"c5125"</definedName>
    <definedName name="IQ_EST_ACT_PRETAX_REPORT_INC" hidden="1">"c1715"</definedName>
    <definedName name="IQ_EST_ACT_RECURRING_PROFIT" hidden="1">"c4411"</definedName>
    <definedName name="IQ_EST_ACT_RETURN_ASSETS" hidden="1">"c3547"</definedName>
    <definedName name="IQ_EST_ACT_RETURN_ASSETS_THOM" hidden="1">"c4040"</definedName>
    <definedName name="IQ_EST_ACT_RETURN_EQUITY" hidden="1">"c3548"</definedName>
    <definedName name="IQ_EST_ACT_RETURN_EQUITY_THOM" hidden="1">"c5287"</definedName>
    <definedName name="IQ_EST_ACT_REV" hidden="1">"c2113"</definedName>
    <definedName name="IQ_EST_ACT_REV_THOM" hidden="1">"c3997"</definedName>
    <definedName name="IQ_EST_BV_DIFF_REUT" hidden="1">"c5433"</definedName>
    <definedName name="IQ_EST_BV_SURPRISE_PERCENT_REUT" hidden="1">"c5434"</definedName>
    <definedName name="IQ_EST_CAPEX_GROWTH_1YR" hidden="1">"c3588"</definedName>
    <definedName name="IQ_EST_CAPEX_GROWTH_1YR_THOM" hidden="1">"c5542"</definedName>
    <definedName name="IQ_EST_CAPEX_GROWTH_2YR" hidden="1">"c3589"</definedName>
    <definedName name="IQ_EST_CAPEX_GROWTH_2YR_THOM" hidden="1">"c5543"</definedName>
    <definedName name="IQ_EST_CAPEX_GROWTH_Q_1YR" hidden="1">"c3590"</definedName>
    <definedName name="IQ_EST_CAPEX_GROWTH_Q_1YR_THOM" hidden="1">"c5544"</definedName>
    <definedName name="IQ_EST_CAPEX_SEQ_GROWTH_Q" hidden="1">"c3591"</definedName>
    <definedName name="IQ_EST_CAPEX_SEQ_GROWTH_Q_THOM" hidden="1">"c5545"</definedName>
    <definedName name="IQ_EST_CFPS_DIFF" hidden="1">"c1871"</definedName>
    <definedName name="IQ_EST_CFPS_DIFF_THOM" hidden="1">"c5188"</definedName>
    <definedName name="IQ_EST_CFPS_GROWTH_1YR" hidden="1">"c1774"</definedName>
    <definedName name="IQ_EST_CFPS_GROWTH_1YR_THOM" hidden="1">"c5174"</definedName>
    <definedName name="IQ_EST_CFPS_GROWTH_2YR" hidden="1">"c1775"</definedName>
    <definedName name="IQ_EST_CFPS_GROWTH_2YR_THOM" hidden="1">"c5175"</definedName>
    <definedName name="IQ_EST_CFPS_GROWTH_Q_1YR" hidden="1">"c1776"</definedName>
    <definedName name="IQ_EST_CFPS_GROWTH_Q_1YR_THOM" hidden="1">"c5176"</definedName>
    <definedName name="IQ_EST_CFPS_SEQ_GROWTH_Q" hidden="1">"c1777"</definedName>
    <definedName name="IQ_EST_CFPS_SEQ_GROWTH_Q_THOM" hidden="1">"c5177"</definedName>
    <definedName name="IQ_EST_CFPS_SURPRISE_PERCENT" hidden="1">"c1872"</definedName>
    <definedName name="IQ_EST_CFPS_SURPRISE_PERCENT_THOM" hidden="1">"c5189"</definedName>
    <definedName name="IQ_EST_CURRENCY" hidden="1">"c2140"</definedName>
    <definedName name="IQ_EST_CURRENCY_REUT" hidden="1">"c5437"</definedName>
    <definedName name="IQ_EST_CURRENCY_THOM" hidden="1">"c5280"</definedName>
    <definedName name="IQ_EST_DATE" hidden="1">"c1634"</definedName>
    <definedName name="IQ_EST_DATE_REUT" hidden="1">"c5438"</definedName>
    <definedName name="IQ_EST_DATE_THOM" hidden="1">"c5281"</definedName>
    <definedName name="IQ_EST_DPS_DIFF" hidden="1">"c1873"</definedName>
    <definedName name="IQ_EST_DPS_DIFF_THOM" hidden="1">"c5190"</definedName>
    <definedName name="IQ_EST_DPS_GROWTH_1YR" hidden="1">"c1778"</definedName>
    <definedName name="IQ_EST_DPS_GROWTH_1YR_THOM" hidden="1">"c5178"</definedName>
    <definedName name="IQ_EST_DPS_GROWTH_2YR" hidden="1">"c1779"</definedName>
    <definedName name="IQ_EST_DPS_GROWTH_2YR_THOM" hidden="1">"c5179"</definedName>
    <definedName name="IQ_EST_DPS_GROWTH_Q_1YR" hidden="1">"c1780"</definedName>
    <definedName name="IQ_EST_DPS_GROWTH_Q_1YR_THOM" hidden="1">"c5180"</definedName>
    <definedName name="IQ_EST_DPS_SEQ_GROWTH_Q" hidden="1">"c1781"</definedName>
    <definedName name="IQ_EST_DPS_SEQ_GROWTH_Q_THOM" hidden="1">"c5181"</definedName>
    <definedName name="IQ_EST_DPS_SURPRISE_PERCENT" hidden="1">"c1874"</definedName>
    <definedName name="IQ_EST_DPS_SURPRISE_PERCENT_THOM" hidden="1">"c5191"</definedName>
    <definedName name="IQ_EST_EBIT_DIFF" hidden="1">"c1875"</definedName>
    <definedName name="IQ_EST_EBIT_DIFF_THOM" hidden="1">"c5192"</definedName>
    <definedName name="IQ_EST_EBIT_SURPRISE_PERCENT" hidden="1">"c1876"</definedName>
    <definedName name="IQ_EST_EBIT_SURPRISE_PERCENT_THOM" hidden="1">"c5193"</definedName>
    <definedName name="IQ_EST_EBITDA_DIFF" hidden="1">"c1867"</definedName>
    <definedName name="IQ_EST_EBITDA_DIFF_THOM" hidden="1">"c5184"</definedName>
    <definedName name="IQ_EST_EBITDA_GROWTH_1YR" hidden="1">"c1766"</definedName>
    <definedName name="IQ_EST_EBITDA_GROWTH_1YR_THOM" hidden="1">"c5161"</definedName>
    <definedName name="IQ_EST_EBITDA_GROWTH_2YR" hidden="1">"c1767"</definedName>
    <definedName name="IQ_EST_EBITDA_GROWTH_2YR_THOM" hidden="1">"c5162"</definedName>
    <definedName name="IQ_EST_EBITDA_GROWTH_Q_1YR" hidden="1">"c1768"</definedName>
    <definedName name="IQ_EST_EBITDA_GROWTH_Q_1YR_THOM" hidden="1">"c5163"</definedName>
    <definedName name="IQ_EST_EBITDA_SEQ_GROWTH_Q" hidden="1">"c1769"</definedName>
    <definedName name="IQ_EST_EBITDA_SEQ_GROWTH_Q_THOM" hidden="1">"c5164"</definedName>
    <definedName name="IQ_EST_EBITDA_SURPRISE_PERCENT" hidden="1">"c1868"</definedName>
    <definedName name="IQ_EST_EBITDA_SURPRISE_PERCENT_THOM" hidden="1">"c5185"</definedName>
    <definedName name="IQ_EST_EPS_DIFF" hidden="1">"c1864"</definedName>
    <definedName name="IQ_EST_EPS_DIFF_THOM" hidden="1">"c5295"</definedName>
    <definedName name="IQ_EST_EPS_GROWTH_1YR" hidden="1">"c1636"</definedName>
    <definedName name="IQ_EST_EPS_GROWTH_1YR_REUT" hidden="1">"c3646"</definedName>
    <definedName name="IQ_EST_EPS_GROWTH_1YR_THOM" hidden="1">"c3664"</definedName>
    <definedName name="IQ_EST_EPS_GROWTH_2YR" hidden="1">"c1637"</definedName>
    <definedName name="IQ_EST_EPS_GROWTH_2YR_THOM" hidden="1">"c5154"</definedName>
    <definedName name="IQ_EST_EPS_GROWTH_5YR" hidden="1">"c1655"</definedName>
    <definedName name="IQ_EST_EPS_GROWTH_5YR_HIGH" hidden="1">"c1657"</definedName>
    <definedName name="IQ_EST_EPS_GROWTH_5YR_HIGH_THOM" hidden="1">"c5101"</definedName>
    <definedName name="IQ_EST_EPS_GROWTH_5YR_LOW" hidden="1">"c1658"</definedName>
    <definedName name="IQ_EST_EPS_GROWTH_5YR_LOW_THOM" hidden="1">"c5102"</definedName>
    <definedName name="IQ_EST_EPS_GROWTH_5YR_MEDIAN" hidden="1">"c1656"</definedName>
    <definedName name="IQ_EST_EPS_GROWTH_5YR_MEDIAN_THOM" hidden="1">"c5100"</definedName>
    <definedName name="IQ_EST_EPS_GROWTH_5YR_NUM" hidden="1">"c1659"</definedName>
    <definedName name="IQ_EST_EPS_GROWTH_5YR_NUM_THOM" hidden="1">"c5103"</definedName>
    <definedName name="IQ_EST_EPS_GROWTH_5YR_REUT" hidden="1">"c3633"</definedName>
    <definedName name="IQ_EST_EPS_GROWTH_5YR_STDDEV" hidden="1">"c1660"</definedName>
    <definedName name="IQ_EST_EPS_GROWTH_5YR_STDDEV_THOM" hidden="1">"c5104"</definedName>
    <definedName name="IQ_EST_EPS_GROWTH_5YR_THOM" hidden="1">"c3651"</definedName>
    <definedName name="IQ_EST_EPS_GROWTH_Q_1YR" hidden="1">"c1641"</definedName>
    <definedName name="IQ_EST_EPS_GROWTH_Q_1YR_REUT" hidden="1">"c5410"</definedName>
    <definedName name="IQ_EST_EPS_GROWTH_Q_1YR_THOM" hidden="1">"c5155"</definedName>
    <definedName name="IQ_EST_EPS_GW_DIFF" hidden="1">"c1891"</definedName>
    <definedName name="IQ_EST_EPS_GW_DIFF_REUT" hidden="1">"c5429"</definedName>
    <definedName name="IQ_EST_EPS_GW_DIFF_THOM" hidden="1">"c5200"</definedName>
    <definedName name="IQ_EST_EPS_GW_SURPRISE_PERCENT" hidden="1">"c1892"</definedName>
    <definedName name="IQ_EST_EPS_GW_SURPRISE_PERCENT_REUT" hidden="1">"c5430"</definedName>
    <definedName name="IQ_EST_EPS_GW_SURPRISE_PERCENT_THOM" hidden="1">"c5201"</definedName>
    <definedName name="IQ_EST_EPS_NORM_DIFF" hidden="1">"c2247"</definedName>
    <definedName name="IQ_EST_EPS_NORM_DIFF_REUT" hidden="1">"c5411"</definedName>
    <definedName name="IQ_EST_EPS_NORM_SURPRISE_PERCENT" hidden="1">"c2248"</definedName>
    <definedName name="IQ_EST_EPS_NORM_SURPRISE_PERCENT_REUT" hidden="1">"c5412"</definedName>
    <definedName name="IQ_EST_EPS_REPORT_DIFF" hidden="1">"c1893"</definedName>
    <definedName name="IQ_EST_EPS_REPORT_DIFF_REUT" hidden="1">"c5431"</definedName>
    <definedName name="IQ_EST_EPS_REPORT_DIFF_THOM" hidden="1">"c5202"</definedName>
    <definedName name="IQ_EST_EPS_REPORT_SURPRISE_PERCENT" hidden="1">"c1894"</definedName>
    <definedName name="IQ_EST_EPS_REPORT_SURPRISE_PERCENT_REUT" hidden="1">"c5432"</definedName>
    <definedName name="IQ_EST_EPS_REPORT_SURPRISE_PERCENT_THOM" hidden="1">"c5203"</definedName>
    <definedName name="IQ_EST_EPS_SEQ_GROWTH_Q" hidden="1">"c1764"</definedName>
    <definedName name="IQ_EST_EPS_SEQ_GROWTH_Q_THOM" hidden="1">"c5156"</definedName>
    <definedName name="IQ_EST_EPS_SURPRISE" hidden="1">"c1635"</definedName>
    <definedName name="IQ_EST_EPS_SURPRISE_PERCENT" hidden="1">"c1635"</definedName>
    <definedName name="IQ_EST_EPS_SURPRISE_PERCENT_THOM" hidden="1">"c5296"</definedName>
    <definedName name="IQ_EST_FFO_DIFF" hidden="1">"c1869"</definedName>
    <definedName name="IQ_EST_FFO_DIFF_THOM" hidden="1">"c5186"</definedName>
    <definedName name="IQ_EST_FFO_GROWTH_1YR" hidden="1">"c1770"</definedName>
    <definedName name="IQ_EST_FFO_GROWTH_1YR_THOM" hidden="1">"c5170"</definedName>
    <definedName name="IQ_EST_FFO_GROWTH_2YR" hidden="1">"c1771"</definedName>
    <definedName name="IQ_EST_FFO_GROWTH_2YR_THOM" hidden="1">"c5171"</definedName>
    <definedName name="IQ_EST_FFO_GROWTH_Q_1YR" hidden="1">"c1772"</definedName>
    <definedName name="IQ_EST_FFO_GROWTH_Q_1YR_THOM" hidden="1">"c5172"</definedName>
    <definedName name="IQ_EST_FFO_SEQ_GROWTH_Q" hidden="1">"c1773"</definedName>
    <definedName name="IQ_EST_FFO_SEQ_GROWTH_Q_THOM" hidden="1">"c5173"</definedName>
    <definedName name="IQ_EST_FFO_SURPRISE_PERCENT" hidden="1">"c1870"</definedName>
    <definedName name="IQ_EST_FFO_SURPRISE_PERCENT_THOM" hidden="1">"c5187"</definedName>
    <definedName name="IQ_EST_FOOTNOTE" hidden="1">"c4540"</definedName>
    <definedName name="IQ_EST_FOOTNOTE_THOM" hidden="1">"c5313"</definedName>
    <definedName name="IQ_EST_NAV_DIFF" hidden="1">"c1895"</definedName>
    <definedName name="IQ_EST_NAV_SURPRISE_PERCENT" hidden="1">"c1896"</definedName>
    <definedName name="IQ_EST_NI_DIFF" hidden="1">"c1885"</definedName>
    <definedName name="IQ_EST_NI_DIFF_THOM" hidden="1">"c5198"</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I_SURPRISE_PERCENT_THOM" hidden="1">"c5199"</definedName>
    <definedName name="IQ_EST_NUM_BUY" hidden="1">"c1759"</definedName>
    <definedName name="IQ_EST_NUM_BUY_REUT" hidden="1">"c3869"</definedName>
    <definedName name="IQ_EST_NUM_HIGH_REC" hidden="1">"c5649"</definedName>
    <definedName name="IQ_EST_NUM_HIGH_REC_THOM" hidden="1">"c5166"</definedName>
    <definedName name="IQ_EST_NUM_HIGHEST_REC" hidden="1">"c5648"</definedName>
    <definedName name="IQ_EST_NUM_HIGHEST_REC_THOM" hidden="1">"c5165"</definedName>
    <definedName name="IQ_EST_NUM_HOLD" hidden="1">"c1761"</definedName>
    <definedName name="IQ_EST_NUM_HOLD_REUT" hidden="1">"c3871"</definedName>
    <definedName name="IQ_EST_NUM_LOW_REC" hidden="1">"c5651"</definedName>
    <definedName name="IQ_EST_NUM_LOW_REC_THOM" hidden="1">"c5168"</definedName>
    <definedName name="IQ_EST_NUM_LOWEST_REC" hidden="1">"c5652"</definedName>
    <definedName name="IQ_EST_NUM_LOWEST_REC_THOM" hidden="1">"c5169"</definedName>
    <definedName name="IQ_EST_NUM_NEUTRAL_REC" hidden="1">"c5650"</definedName>
    <definedName name="IQ_EST_NUM_NEUTRAL_REC_THOM" hidden="1">"c5167"</definedName>
    <definedName name="IQ_EST_NUM_NO_OPINION" hidden="1">"c1758"</definedName>
    <definedName name="IQ_EST_NUM_OUTPERFORM" hidden="1">"c1760"</definedName>
    <definedName name="IQ_EST_NUM_OUTPERFORM_REUT" hidden="1">"c3870"</definedName>
    <definedName name="IQ_EST_NUM_SELL" hidden="1">"c1763"</definedName>
    <definedName name="IQ_EST_NUM_SELL_REUT" hidden="1">"c3873"</definedName>
    <definedName name="IQ_EST_NUM_UNDERPERFORM" hidden="1">"c1762"</definedName>
    <definedName name="IQ_EST_NUM_UNDERPERFORM_REUT" hidden="1">"c3872"</definedName>
    <definedName name="IQ_EST_OPER_INC_DIFF" hidden="1">"c1877"</definedName>
    <definedName name="IQ_EST_OPER_INC_DIFF_THOM" hidden="1">"c5194"</definedName>
    <definedName name="IQ_EST_OPER_INC_SURPRISE_PERCENT" hidden="1">"c1878"</definedName>
    <definedName name="IQ_EST_OPER_INC_SURPRISE_PERCENT_THOM" hidden="1">"c5195"</definedName>
    <definedName name="IQ_EST_PRE_TAX_DIFF" hidden="1">"c1879"</definedName>
    <definedName name="IQ_EST_PRE_TAX_DIFF_THOM" hidden="1">"c5196"</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PRE_TAX_SURPRISE_PERCENT_THOM" hidden="1">"c5197"</definedName>
    <definedName name="IQ_EST_REV_DIFF" hidden="1">"c1865"</definedName>
    <definedName name="IQ_EST_REV_DIFF_THOM" hidden="1">"c5182"</definedName>
    <definedName name="IQ_EST_REV_GROWTH_1YR" hidden="1">"c1638"</definedName>
    <definedName name="IQ_EST_REV_GROWTH_1YR_THOM" hidden="1">"c5157"</definedName>
    <definedName name="IQ_EST_REV_GROWTH_2YR" hidden="1">"c1639"</definedName>
    <definedName name="IQ_EST_REV_GROWTH_2YR_THOM" hidden="1">"c5158"</definedName>
    <definedName name="IQ_EST_REV_GROWTH_Q_1YR" hidden="1">"c1640"</definedName>
    <definedName name="IQ_EST_REV_GROWTH_Q_1YR_THOM" hidden="1">"c5159"</definedName>
    <definedName name="IQ_EST_REV_SEQ_GROWTH_Q" hidden="1">"c1765"</definedName>
    <definedName name="IQ_EST_REV_SEQ_GROWTH_Q_THOM" hidden="1">"c5160"</definedName>
    <definedName name="IQ_EST_REV_SURPRISE_PERCENT" hidden="1">"c1866"</definedName>
    <definedName name="IQ_EST_REV_SURPRISE_PERCENT_THOM" hidden="1">"c5183"</definedName>
    <definedName name="IQ_EST_VENDOR" hidden="1">"c5564"</definedName>
    <definedName name="IQ_ESTIMATED_ASSESSABLE_DEPOSITS_FDIC" hidden="1">"c6490"</definedName>
    <definedName name="IQ_ESTIMATED_INSURED_DEPOSITS_FDIC" hidden="1">"c6491"</definedName>
    <definedName name="IQ_EV_OVER_EMPLOYEE" hidden="1">"c1225"</definedName>
    <definedName name="IQ_EV_OVER_LTM_EBIT" hidden="1">"c1221"</definedName>
    <definedName name="IQ_EV_OVER_LTM_EBITDA" hidden="1">"c1223"</definedName>
    <definedName name="IQ_EV_OVER_LTM_REVENUE" hidden="1">"c1227"</definedName>
    <definedName name="IQ_EV_OVER_REVENUE_EST" hidden="1">"IQ_EV_OVER_REVENUE_EST"</definedName>
    <definedName name="IQ_EV_OVER_REVENUE_EST_1" hidden="1">"IQ_EV_OVER_REVENUE_EST_1"</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 hidden="1">"c6216"</definedName>
    <definedName name="IQ_EXTRA_ACC_ITEMS_REIT" hidden="1">"c415"</definedName>
    <definedName name="IQ_EXTRA_ACC_ITEMS_UTI" hidden="1">"c416"</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EST_THOM" hidden="1">"c3999"</definedName>
    <definedName name="IQ_FFO_HIGH_EST" hidden="1">"c419"</definedName>
    <definedName name="IQ_FFO_HIGH_EST_THOM" hidden="1">"c4001"</definedName>
    <definedName name="IQ_FFO_LOW_EST" hidden="1">"c420"</definedName>
    <definedName name="IQ_FFO_LOW_EST_THOM" hidden="1">"c4002"</definedName>
    <definedName name="IQ_FFO_MEDIAN_EST" hidden="1">"c1665"</definedName>
    <definedName name="IQ_FFO_MEDIAN_EST_THOM" hidden="1">"c4000"</definedName>
    <definedName name="IQ_FFO_NUM_EST" hidden="1">"c421"</definedName>
    <definedName name="IQ_FFO_NUM_EST_THOM" hidden="1">"c4003"</definedName>
    <definedName name="IQ_FFO_PAYOUT_RATIO" hidden="1">"c3492"</definedName>
    <definedName name="IQ_FFO_SHARE_ACT_OR_EST" hidden="1">"c4446"</definedName>
    <definedName name="IQ_FFO_STDDEV_EST" hidden="1">"c422"</definedName>
    <definedName name="IQ_FFO_STDDEV_EST_THOM" hidden="1">"c4004"</definedName>
    <definedName name="IQ_FH" hidden="1">100000</definedName>
    <definedName name="IQ_FHLB_ADVANCES_FDIC" hidden="1">"c6366"</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ATA_SOURCE" hidden="1">"c6788"</definedName>
    <definedName name="IQ_FIN_DIV_ASSETS_CURRENT" hidden="1">"c427"</definedName>
    <definedName name="IQ_FIN_DIV_ASSETS_LT" hidden="1">"c428"</definedName>
    <definedName name="IQ_FIN_DIV_CASH_EQUIV" hidden="1">"c6289"</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DEBT_TOTAL" hidden="1">"c5656"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LT_DEBT_TOTAL" hidden="1">"c5655"</definedName>
    <definedName name="IQ_FIN_DIV_NOTES_PAY_TOTAL" hidden="1">"c5522"</definedName>
    <definedName name="IQ_FIN_DIV_REV" hidden="1">"c437"</definedName>
    <definedName name="IQ_FIN_DIV_ST_DEBT_TOTAL" hidden="1">"c5527"</definedName>
    <definedName name="IQ_FIN_DIV_ST_INVEST" hidden="1">"c6288"</definedName>
    <definedName name="IQ_FINANCING_CASH" hidden="1">"c893"</definedName>
    <definedName name="IQ_FINANCING_CASH_SUPPL" hidden="1">"c899"</definedName>
    <definedName name="IQ_FINANCING_OBLIG_CURRENT" hidden="1">"c6190"</definedName>
    <definedName name="IQ_FINANCING_OBLIG_NON_CURRENT" hidden="1">"c6191"</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Q_EST" hidden="1">"c6794"</definedName>
    <definedName name="IQ_FISCAL_Q_EST_REUT" hidden="1">"c6798"</definedName>
    <definedName name="IQ_FISCAL_Q_EST_THOM" hidden="1">"c6802"</definedName>
    <definedName name="IQ_FISCAL_Y" hidden="1">"c441"</definedName>
    <definedName name="IQ_FISCAL_Y_EST" hidden="1">"c6795"</definedName>
    <definedName name="IQ_FISCAL_Y_EST_REUT" hidden="1">"c6799"</definedName>
    <definedName name="IQ_FISCAL_Y_EST_THOM" hidden="1">"c6803"</definedName>
    <definedName name="IQ_FIVE_PERCENT_OWNER" hidden="1">"c442"</definedName>
    <definedName name="IQ_FIVE_YEAR_FIXED_AND_FLOATING_RATE_FDIC" hidden="1">"c6422"</definedName>
    <definedName name="IQ_FIVE_YEAR_MORTGAGE_PASS_THROUGHS_FDIC" hidden="1">"c6414"</definedName>
    <definedName name="IQ_FIVEPERCENT_PERCENT" hidden="1">"c443"</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 hidden="1">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 hidden="1">1000</definedName>
    <definedName name="IQ_FY_DATE" hidden="1">"IQ_FY_DATE"</definedName>
    <definedName name="IQ_GA_EXP" hidden="1">"c2241"</definedName>
    <definedName name="IQ_GAAP_BS" hidden="1">"c6789"</definedName>
    <definedName name="IQ_GAAP_CF" hidden="1">"c6790"</definedName>
    <definedName name="IQ_GAAP_IS" hidden="1">"c6194"</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 hidden="1">"c6217"</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 hidden="1">"c6218"</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 hidden="1">"c6219"</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 hidden="1">"c6220"</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 hidden="1">"c6278"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 hidden="1">"c6221"</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hidden="1">"c530"</definedName>
    <definedName name="IQ_GP" hidden="1">"c511"</definedName>
    <definedName name="IQ_GP_10YR_ANN_CAGR" hidden="1">"c6090"</definedName>
    <definedName name="IQ_GP_10YR_ANN_GROWTH" hidden="1">"c512"</definedName>
    <definedName name="IQ_GP_1YR_ANN_GROWTH" hidden="1">"c513"</definedName>
    <definedName name="IQ_GP_2YR_ANN_CAGR" hidden="1">"c6091"</definedName>
    <definedName name="IQ_GP_2YR_ANN_GROWTH" hidden="1">"c514"</definedName>
    <definedName name="IQ_GP_3YR_ANN_CAGR" hidden="1">"c6092"</definedName>
    <definedName name="IQ_GP_3YR_ANN_GROWTH" hidden="1">"c515"</definedName>
    <definedName name="IQ_GP_5YR_ANN_CAGR" hidden="1">"c6093"</definedName>
    <definedName name="IQ_GP_5YR_ANN_GROWTH" hidden="1">"c516"</definedName>
    <definedName name="IQ_GP_7YR_ANN_CAGR" hidden="1">"c6094"</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"c192"</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CAGR" hidden="1">"c6095"</definedName>
    <definedName name="IQ_GROSS_LOANS_10YR_ANN_GROWTH" hidden="1">"c522"</definedName>
    <definedName name="IQ_GROSS_LOANS_1YR_ANN_GROWTH" hidden="1">"c523"</definedName>
    <definedName name="IQ_GROSS_LOANS_2YR_ANN_CAGR" hidden="1">"c6096"</definedName>
    <definedName name="IQ_GROSS_LOANS_2YR_ANN_GROWTH" hidden="1">"c524"</definedName>
    <definedName name="IQ_GROSS_LOANS_3YR_ANN_CAGR" hidden="1">"c6097"</definedName>
    <definedName name="IQ_GROSS_LOANS_3YR_ANN_GROWTH" hidden="1">"c525"</definedName>
    <definedName name="IQ_GROSS_LOANS_5YR_ANN_CAGR" hidden="1">"c6098"</definedName>
    <definedName name="IQ_GROSS_LOANS_5YR_ANN_GROWTH" hidden="1">"c526"</definedName>
    <definedName name="IQ_GROSS_LOANS_7YR_ANN_CAGR" hidden="1">"c6099"</definedName>
    <definedName name="IQ_GROSS_LOANS_7YR_ANN_GROWTH" hidden="1">"c527"</definedName>
    <definedName name="IQ_GROSS_LOANS_TOTAL_DEPOSITS" hidden="1">"c528"</definedName>
    <definedName name="IQ_GROSS_MARGIN" hidden="1">"c529"</definedName>
    <definedName name="IQ_GROSS_MARGIN_ACT_OR_EST_THOM" hidden="1">"c5562"</definedName>
    <definedName name="IQ_GROSS_MARGIN_EST" hidden="1">"c5547"</definedName>
    <definedName name="IQ_GROSS_MARGIN_EST_THOM" hidden="1">"c5555"</definedName>
    <definedName name="IQ_GROSS_MARGIN_HIGH_EST" hidden="1">"c5549"</definedName>
    <definedName name="IQ_GROSS_MARGIN_HIGH_EST_THOM" hidden="1">"c5557"</definedName>
    <definedName name="IQ_GROSS_MARGIN_LOW_EST" hidden="1">"c5550"</definedName>
    <definedName name="IQ_GROSS_MARGIN_LOW_EST_THOM" hidden="1">"c5558"</definedName>
    <definedName name="IQ_GROSS_MARGIN_MEDIAN_EST" hidden="1">"c5548"</definedName>
    <definedName name="IQ_GROSS_MARGIN_MEDIAN_EST_THOM" hidden="1">"c5556"</definedName>
    <definedName name="IQ_GROSS_MARGIN_NUM_EST" hidden="1">"c5551"</definedName>
    <definedName name="IQ_GROSS_MARGIN_NUM_EST_THOM" hidden="1">"c5559"</definedName>
    <definedName name="IQ_GROSS_MARGIN_STDDEV_EST" hidden="1">"c5552"</definedName>
    <definedName name="IQ_GROSS_MARGIN_STDDEV_EST_THOM" hidden="1">"c5560"</definedName>
    <definedName name="IQ_GROSS_PC_EARNED" hidden="1">"c2747"</definedName>
    <definedName name="IQ_GROSS_PROFIT" hidden="1">"c511"</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 hidden="1">"c6279"</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 hidden="1">"c6280"</definedName>
    <definedName name="IQ_GW_INTAN_AMORT_REIT" hidden="1">"c1480"</definedName>
    <definedName name="IQ_GW_INTAN_AMORT_UTI" hidden="1">"c1481"</definedName>
    <definedName name="IQ_HC_ADMISSIONS" hidden="1">"c5953"</definedName>
    <definedName name="IQ_HC_ADMISSIONS_GROWTH" hidden="1">"c5997"</definedName>
    <definedName name="IQ_HC_ADMISSIONS_MANAGED_CARE" hidden="1">"c5956"</definedName>
    <definedName name="IQ_HC_ADMISSIONS_MEDICAID" hidden="1">"c5955"</definedName>
    <definedName name="IQ_HC_ADMISSIONS_MEDICARE" hidden="1">"c5954"</definedName>
    <definedName name="IQ_HC_ADMISSIONS_OTHER" hidden="1">"c5957"</definedName>
    <definedName name="IQ_HC_ADMISSIONS_SF" hidden="1">"c6006"</definedName>
    <definedName name="IQ_HC_ALFS" hidden="1">"c5952"</definedName>
    <definedName name="IQ_HC_AVG_BEDS_SVC" hidden="1">"c5951"</definedName>
    <definedName name="IQ_HC_AVG_DAILY_CENSUS" hidden="1">"c5965"</definedName>
    <definedName name="IQ_HC_AVG_LICENSED_BEDS" hidden="1">"c5949"</definedName>
    <definedName name="IQ_HC_AVG_LICENSED_BEDS_SF" hidden="1">"c6004"</definedName>
    <definedName name="IQ_HC_AVG_STAY" hidden="1">"c5966"</definedName>
    <definedName name="IQ_HC_AVG_STAY_SF" hidden="1">"c6016"</definedName>
    <definedName name="IQ_HC_BEDS_SVC" hidden="1">"c5950"</definedName>
    <definedName name="IQ_HC_DAYS_REV_OUT" hidden="1">"c5993"</definedName>
    <definedName name="IQ_HC_EQUIV_ADMISSIONS_GROWTH" hidden="1">"c5998"</definedName>
    <definedName name="IQ_HC_EQUIVALENT_ADMISSIONS" hidden="1">"c5958"</definedName>
    <definedName name="IQ_HC_EQUIVALENT_ADMISSIONS_SF" hidden="1">"c6007"</definedName>
    <definedName name="IQ_HC_ER_VISITS" hidden="1">"c5964"</definedName>
    <definedName name="IQ_HC_ER_VISITS_SF" hidden="1">"c6017"</definedName>
    <definedName name="IQ_HC_GROSS_INPATIENT_REV" hidden="1">"c5987"</definedName>
    <definedName name="IQ_HC_GROSS_OUTPATIENT_REV" hidden="1">"c5988"</definedName>
    <definedName name="IQ_HC_GROSS_PATIENT_REV" hidden="1">"c5989"</definedName>
    <definedName name="IQ_HC_HOSP_FACILITIES_CONSOL" hidden="1">"c5945"</definedName>
    <definedName name="IQ_HC_HOSP_FACILITIES_CONSOL_SF" hidden="1">"c6000"</definedName>
    <definedName name="IQ_HC_HOSP_FACILITIES_NON_CONSOL" hidden="1">"c5946"</definedName>
    <definedName name="IQ_HC_HOSP_FACILITIES_NON_CONSOL_SF" hidden="1">"c6001"</definedName>
    <definedName name="IQ_HC_HOSP_FACILITIES_TOTAL" hidden="1">"c5947"</definedName>
    <definedName name="IQ_HC_HOSP_FACILITIES_TOTAL_SF" hidden="1">"c6002"</definedName>
    <definedName name="IQ_HC_INPATIENT_PROCEDURES" hidden="1">"c5961"</definedName>
    <definedName name="IQ_HC_INPATIENT_PROCEDURES_SF" hidden="1">"c6011"</definedName>
    <definedName name="IQ_HC_INPATIENT_REV_PER_ADMISSION" hidden="1">"c5994"</definedName>
    <definedName name="IQ_HC_INTPATIENT_SVCS_PCT_REV" hidden="1">"c5975"</definedName>
    <definedName name="IQ_HC_INTPATIENT_SVCS_PCT_REV_SF" hidden="1">"c6015"</definedName>
    <definedName name="IQ_HC_LICENSED_BEDS" hidden="1">"c5948"</definedName>
    <definedName name="IQ_HC_LICENSED_BEDS_SF" hidden="1">"c6003"</definedName>
    <definedName name="IQ_HC_MANAGED_CARE_PCT_ADMISSIONS" hidden="1">"c5982"</definedName>
    <definedName name="IQ_HC_MANAGED_CARE_PCT_REV" hidden="1">"c5978"</definedName>
    <definedName name="IQ_HC_MEDICAID_PCT_ADMISSIONS" hidden="1">"c5981"</definedName>
    <definedName name="IQ_HC_MEDICAID_PCT_REV" hidden="1">"c5977"</definedName>
    <definedName name="IQ_HC_MEDICARE_PCT_ADMISSIONS" hidden="1">"c5980"</definedName>
    <definedName name="IQ_HC_MEDICARE_PCT_REV" hidden="1">"c5976"</definedName>
    <definedName name="IQ_HC_NET_INPATIENT_REV" hidden="1">"c5984"</definedName>
    <definedName name="IQ_HC_NET_OUTPATIENT_REV" hidden="1">"c5985"</definedName>
    <definedName name="IQ_HC_NET_PATIENT_REV" hidden="1">"c5986"</definedName>
    <definedName name="IQ_HC_NET_PATIENT_REV_SF" hidden="1">"c6005"</definedName>
    <definedName name="IQ_HC_OCC_RATE" hidden="1">"c5967"</definedName>
    <definedName name="IQ_HC_OCC_RATE_LICENSED_BEDS" hidden="1">"c5968"</definedName>
    <definedName name="IQ_HC_OCC_RATE_SF" hidden="1">"c6009"</definedName>
    <definedName name="IQ_HC_OPEX_SUPPLIES" hidden="1">"c5990"</definedName>
    <definedName name="IQ_HC_OTHER_OPEX_PCT_REV" hidden="1">"c5973"</definedName>
    <definedName name="IQ_HC_OUTPATIENT_PROCEDURES" hidden="1">"c5962"</definedName>
    <definedName name="IQ_HC_OUTPATIENT_PROCEDURES_SF" hidden="1">"c6012"</definedName>
    <definedName name="IQ_HC_OUTPATIENT_REV_PER_ADMISSION" hidden="1">"c5995"</definedName>
    <definedName name="IQ_HC_OUTPATIENT_SVCS_PCT_REV" hidden="1">"c5974"</definedName>
    <definedName name="IQ_HC_OUTPATIENT_SVCS_PCT_REV_SF" hidden="1">"c6014"</definedName>
    <definedName name="IQ_HC_PATIENT_DAYS" hidden="1">"c5960"</definedName>
    <definedName name="IQ_HC_PATIENT_DAYS_SF" hidden="1">"c6010"</definedName>
    <definedName name="IQ_HC_PROF_GEN_LIAB_CLAIM_PAID" hidden="1">"c5991"</definedName>
    <definedName name="IQ_HC_PROF_GEN_LIAB_EXP_BENEFIT" hidden="1">"c5992"</definedName>
    <definedName name="IQ_HC_PROVISION_DOUBTFUL_PCT_REV" hidden="1">"c5972"</definedName>
    <definedName name="IQ_HC_REV_GROWTH" hidden="1">"c5996"</definedName>
    <definedName name="IQ_HC_REV_PER_EQUIV_ADMISSION" hidden="1">"c5959"</definedName>
    <definedName name="IQ_HC_REV_PER_EQUIV_ADMISSION_SF" hidden="1">"c6008"</definedName>
    <definedName name="IQ_HC_REV_PER_EQUIV_ADMISSIONS_GROWTH" hidden="1">"c5999"</definedName>
    <definedName name="IQ_HC_REV_PER_PATIENT_DAY" hidden="1">"c5969"</definedName>
    <definedName name="IQ_HC_REV_PER_PATIENT_DAY_SF" hidden="1">"c6018"</definedName>
    <definedName name="IQ_HC_SALARIES_PCT_REV" hidden="1">"c5970"</definedName>
    <definedName name="IQ_HC_SUPPLIES_PCT_REV" hidden="1">"c5971"</definedName>
    <definedName name="IQ_HC_TOTAL_PROCEDURES" hidden="1">"c5963"</definedName>
    <definedName name="IQ_HC_TOTAL_PROCEDURES_SF" hidden="1">"c6013"</definedName>
    <definedName name="IQ_HC_UNINSURED_PCT_ADMISSIONS" hidden="1">"c5983"</definedName>
    <definedName name="IQ_HC_UNINSURED_PCT_REV" hidden="1">"c5979"</definedName>
    <definedName name="IQ_HELD_MATURITY_FDIC" hidden="1">"c6408"</definedName>
    <definedName name="IQ_HIGH_TARGET_PRICE" hidden="1">"c1651"</definedName>
    <definedName name="IQ_HIGH_TARGET_PRICE_REUT" hidden="1">"c5317"</definedName>
    <definedName name="IQ_HIGH_TARGET_PRICE_THOM" hidden="1">"c5096"</definedName>
    <definedName name="IQ_HIGHPRICE" hidden="1">"c545"</definedName>
    <definedName name="IQ_HOME_AVG_LOAN_SIZE" hidden="1">"c5911"</definedName>
    <definedName name="IQ_HOME_BACKLOG" hidden="1">"c5844"</definedName>
    <definedName name="IQ_HOME_BACKLOG_AVG_JV" hidden="1">"c5848"</definedName>
    <definedName name="IQ_HOME_BACKLOG_AVG_JV_GROWTH" hidden="1">"c5928"</definedName>
    <definedName name="IQ_HOME_BACKLOG_AVG_JV_INC" hidden="1">"c5851"</definedName>
    <definedName name="IQ_HOME_BACKLOG_AVG_JV_INC_GROWTH" hidden="1">"c5931"</definedName>
    <definedName name="IQ_HOME_BACKLOG_AVG_PRICE" hidden="1">"c5845"</definedName>
    <definedName name="IQ_HOME_BACKLOG_AVG_PRICE_GROWTH" hidden="1">"c5925"</definedName>
    <definedName name="IQ_HOME_BACKLOG_GROWTH" hidden="1">"c5924"</definedName>
    <definedName name="IQ_HOME_BACKLOG_JV" hidden="1">"c5847"</definedName>
    <definedName name="IQ_HOME_BACKLOG_JV_GROWTH" hidden="1">"c5927"</definedName>
    <definedName name="IQ_HOME_BACKLOG_JV_INC" hidden="1">"c5850"</definedName>
    <definedName name="IQ_HOME_BACKLOG_JV_INC_GROWTH" hidden="1">"c5930"</definedName>
    <definedName name="IQ_HOME_BACKLOG_VALUE" hidden="1">"c5846"</definedName>
    <definedName name="IQ_HOME_BACKLOG_VALUE_GROWTH" hidden="1">"c5926"</definedName>
    <definedName name="IQ_HOME_BACKLOG_VALUE_JV" hidden="1">"c5849"</definedName>
    <definedName name="IQ_HOME_BACKLOG_VALUE_JV_GROWTH" hidden="1">"c5929"</definedName>
    <definedName name="IQ_HOME_BACKLOG_VALUE_JV_INC" hidden="1">"c5852"</definedName>
    <definedName name="IQ_HOME_BACKLOG_VALUE_JV_INC_GROWTH" hidden="1">"c5932"</definedName>
    <definedName name="IQ_HOME_COMMUNITIES_ACTIVE" hidden="1">"c5862"</definedName>
    <definedName name="IQ_HOME_COMMUNITIES_ACTIVE_GROWTH" hidden="1">"c5942"</definedName>
    <definedName name="IQ_HOME_COMMUNITIES_ACTIVE_JV" hidden="1">"c5863"</definedName>
    <definedName name="IQ_HOME_COMMUNITIES_ACTIVE_JV_GROWTH" hidden="1">"c5943"</definedName>
    <definedName name="IQ_HOME_COMMUNITIES_ACTIVE_JV_INC" hidden="1">"c5864"</definedName>
    <definedName name="IQ_HOME_COMMUNITIES_ACTIVE_JV_INC_GROWTH" hidden="1">"c5944"</definedName>
    <definedName name="IQ_HOME_COST_CONSTRUCTION_SVCS" hidden="1">"c5882"</definedName>
    <definedName name="IQ_HOME_COST_ELIMINATIONS_OTHER" hidden="1">"c5883"</definedName>
    <definedName name="IQ_HOME_COST_FINANCIAL_SVCS" hidden="1">"c5881"</definedName>
    <definedName name="IQ_HOME_COST_HOUSING" hidden="1">"c5877"</definedName>
    <definedName name="IQ_HOME_COST_LAND_LOT" hidden="1">"c5878"</definedName>
    <definedName name="IQ_HOME_COST_OTHER_HOMEBUILDING" hidden="1">"c5879"</definedName>
    <definedName name="IQ_HOME_COST_TOTAL" hidden="1">"c5884"</definedName>
    <definedName name="IQ_HOME_COST_TOTAL_HOMEBUILDING" hidden="1">"c5880"</definedName>
    <definedName name="IQ_HOME_DELIVERED" hidden="1">"c5835"</definedName>
    <definedName name="IQ_HOME_DELIVERED_AVG_PRICE" hidden="1">"c5836"</definedName>
    <definedName name="IQ_HOME_DELIVERED_AVG_PRICE_GROWTH" hidden="1">"c5916"</definedName>
    <definedName name="IQ_HOME_DELIVERED_AVG_PRICE_JV" hidden="1">"c5839"</definedName>
    <definedName name="IQ_HOME_DELIVERED_AVG_PRICE_JV_GROWTH" hidden="1">"c5919"</definedName>
    <definedName name="IQ_HOME_DELIVERED_AVG_PRICE_JV_INC" hidden="1">"c5842"</definedName>
    <definedName name="IQ_HOME_DELIVERED_AVG_PRICE_JV_INC_GROWTH" hidden="1">"c5922"</definedName>
    <definedName name="IQ_HOME_DELIVERED_GROWTH" hidden="1">"c5915"</definedName>
    <definedName name="IQ_HOME_DELIVERED_JV" hidden="1">"c5838"</definedName>
    <definedName name="IQ_HOME_DELIVERED_JV_GROWTH" hidden="1">"c5918"</definedName>
    <definedName name="IQ_HOME_DELIVERED_JV_INC" hidden="1">"c5841"</definedName>
    <definedName name="IQ_HOME_DELIVERED_JV_INC_GROWTH" hidden="1">"c5921"</definedName>
    <definedName name="IQ_HOME_DELIVERED_VALUE" hidden="1">"c5837"</definedName>
    <definedName name="IQ_HOME_DELIVERED_VALUE_GROWTH" hidden="1">"c5917"</definedName>
    <definedName name="IQ_HOME_DELIVERED_VALUE_JV" hidden="1">"c5840"</definedName>
    <definedName name="IQ_HOME_DELIVERED_VALUE_JV_GROWTH" hidden="1">"c5920"</definedName>
    <definedName name="IQ_HOME_DELIVERED_VALUE_JV_INC" hidden="1">"c5843"</definedName>
    <definedName name="IQ_HOME_DELIVERED_VALUE_JV_INC_GROWTH" hidden="1">"c5923"</definedName>
    <definedName name="IQ_HOME_EQUITY_LOC_NET_CHARGE_OFFS_FDIC" hidden="1">"c6644"</definedName>
    <definedName name="IQ_HOME_EQUITY_LOC_TOTAL_CHARGE_OFFS_FDIC" hidden="1">"c6606"</definedName>
    <definedName name="IQ_HOME_EQUITY_LOC_TOTAL_RECOVERIES_FDIC" hidden="1">"c6625"</definedName>
    <definedName name="IQ_HOME_FINISHED_HOMES_CIP" hidden="1">"c5865"</definedName>
    <definedName name="IQ_HOME_FIRSTLIEN_MORT_ORIGINATED" hidden="1">"c5905"</definedName>
    <definedName name="IQ_HOME_FIRSTLIEN_MORT_ORIGINATED_VOL" hidden="1">"c5908"</definedName>
    <definedName name="IQ_HOME_HUC" hidden="1">"c5822"</definedName>
    <definedName name="IQ_HOME_HUC_JV" hidden="1">"c5823"</definedName>
    <definedName name="IQ_HOME_HUC_JV_INC" hidden="1">"c5824"</definedName>
    <definedName name="IQ_HOME_INV_NOT_OWNED" hidden="1">"c5868"</definedName>
    <definedName name="IQ_HOME_LAND_DEVELOPMENT" hidden="1">"c5866"</definedName>
    <definedName name="IQ_HOME_LAND_FUTURE_DEVELOPMENT" hidden="1">"c5867"</definedName>
    <definedName name="IQ_HOME_LOAN_APPLICATIONS" hidden="1">"c5910"</definedName>
    <definedName name="IQ_HOME_LOANS_SOLD_COUNT" hidden="1">"c5912"</definedName>
    <definedName name="IQ_HOME_LOANS_SOLD_VALUE" hidden="1">"c5913"</definedName>
    <definedName name="IQ_HOME_LOTS_CONTROLLED" hidden="1">"c5831"</definedName>
    <definedName name="IQ_HOME_LOTS_FINISHED" hidden="1">"c5827"</definedName>
    <definedName name="IQ_HOME_LOTS_HELD_SALE" hidden="1">"c5830"</definedName>
    <definedName name="IQ_HOME_LOTS_JV" hidden="1">"c5833"</definedName>
    <definedName name="IQ_HOME_LOTS_JV_INC" hidden="1">"c5834"</definedName>
    <definedName name="IQ_HOME_LOTS_OTHER" hidden="1">"c5832"</definedName>
    <definedName name="IQ_HOME_LOTS_OWNED" hidden="1">"c5828"</definedName>
    <definedName name="IQ_HOME_LOTS_UNDER_DEVELOPMENT" hidden="1">"c5826"</definedName>
    <definedName name="IQ_HOME_LOTS_UNDER_OPTION" hidden="1">"c5829"</definedName>
    <definedName name="IQ_HOME_LOTS_UNDEVELOPED" hidden="1">"c5825"</definedName>
    <definedName name="IQ_HOME_MORT_CAPTURE_RATE" hidden="1">"c5906"</definedName>
    <definedName name="IQ_HOME_MORT_ORIGINATED" hidden="1">"c5907"</definedName>
    <definedName name="IQ_HOME_OBLIGATIONS_INV_NOT_OWNED" hidden="1">"c5914"</definedName>
    <definedName name="IQ_HOME_ORDERS" hidden="1">"c5853"</definedName>
    <definedName name="IQ_HOME_ORDERS_AVG_PRICE" hidden="1">"c5854"</definedName>
    <definedName name="IQ_HOME_ORDERS_AVG_PRICE_GROWTH" hidden="1">"c5934"</definedName>
    <definedName name="IQ_HOME_ORDERS_AVG_PRICE_JV" hidden="1">"c5857"</definedName>
    <definedName name="IQ_HOME_ORDERS_AVG_PRICE_JV_GROWTH" hidden="1">"c5937"</definedName>
    <definedName name="IQ_HOME_ORDERS_AVG_PRICE_JV_INC" hidden="1">"c5860"</definedName>
    <definedName name="IQ_HOME_ORDERS_AVG_PRICE_JV_INC_GROWTH" hidden="1">"c5940"</definedName>
    <definedName name="IQ_HOME_ORDERS_GROWTH" hidden="1">"c5933"</definedName>
    <definedName name="IQ_HOME_ORDERS_JV" hidden="1">"c5856"</definedName>
    <definedName name="IQ_HOME_ORDERS_JV_GROWTH" hidden="1">"c5936"</definedName>
    <definedName name="IQ_HOME_ORDERS_JV_INC" hidden="1">"c5859"</definedName>
    <definedName name="IQ_HOME_ORDERS_JV_INC_GROWTH" hidden="1">"c5939"</definedName>
    <definedName name="IQ_HOME_ORDERS_VALUE" hidden="1">"c5855"</definedName>
    <definedName name="IQ_HOME_ORDERS_VALUE_GROWTH" hidden="1">"c5935"</definedName>
    <definedName name="IQ_HOME_ORDERS_VALUE_JV" hidden="1">"c5858"</definedName>
    <definedName name="IQ_HOME_ORDERS_VALUE_JV_GROWTH" hidden="1">"c5938"</definedName>
    <definedName name="IQ_HOME_ORDERS_VALUE_JV_INC" hidden="1">"c5861"</definedName>
    <definedName name="IQ_HOME_ORDERS_VALUE_JV_INC_GROWTH" hidden="1">"c5941"</definedName>
    <definedName name="IQ_HOME_ORIGINATION_TOTAL" hidden="1">"c5909"</definedName>
    <definedName name="IQ_HOME_PRETAX_INC_CONSTRUCTION_SVCS" hidden="1">"c5890"</definedName>
    <definedName name="IQ_HOME_PRETAX_INC_ELIMINATIONS_OTHER" hidden="1">"c5891"</definedName>
    <definedName name="IQ_HOME_PRETAX_INC_FINANCIAL_SVCS" hidden="1">"c5889"</definedName>
    <definedName name="IQ_HOME_PRETAX_INC_HOUSING" hidden="1">"c5885"</definedName>
    <definedName name="IQ_HOME_PRETAX_INC_LAND_LOT" hidden="1">"c5886"</definedName>
    <definedName name="IQ_HOME_PRETAX_INC_OTHER_HOMEBUILDING" hidden="1">"c5887"</definedName>
    <definedName name="IQ_HOME_PRETAX_INC_TOTAL" hidden="1">"c5892"</definedName>
    <definedName name="IQ_HOME_PRETAX_INC_TOTAL_HOMEBUILDING" hidden="1">"c5888"</definedName>
    <definedName name="IQ_HOME_PURCH_OBLIGATION_1YR" hidden="1">"c5898"</definedName>
    <definedName name="IQ_HOME_PURCH_OBLIGATION_2YR" hidden="1">"c5899"</definedName>
    <definedName name="IQ_HOME_PURCH_OBLIGATION_3YR" hidden="1">"c5900"</definedName>
    <definedName name="IQ_HOME_PURCH_OBLIGATION_4YR" hidden="1">"c5901"</definedName>
    <definedName name="IQ_HOME_PURCH_OBLIGATION_5YR" hidden="1">"c5902"</definedName>
    <definedName name="IQ_HOME_PURCH_OBLIGATION_AFTER5" hidden="1">"c5903"</definedName>
    <definedName name="IQ_HOME_PURCH_OBLIGATION_TOTAL" hidden="1">"c5904"</definedName>
    <definedName name="IQ_HOME_REV_CONSTRUCTION_SERVICES" hidden="1">"c5874"</definedName>
    <definedName name="IQ_HOME_REV_ELIMINATIONS_OTHER" hidden="1">"c5875"</definedName>
    <definedName name="IQ_HOME_REV_FINANCIAL_SERVICES" hidden="1">"c5873"</definedName>
    <definedName name="IQ_HOME_REV_HOUSING" hidden="1">"c5872"</definedName>
    <definedName name="IQ_HOME_REV_LAND_LOT" hidden="1">"c5870"</definedName>
    <definedName name="IQ_HOME_REV_OTHER_HOMEBUILDING" hidden="1">"c5871"</definedName>
    <definedName name="IQ_HOME_REV_TOTAL" hidden="1">"c5876"</definedName>
    <definedName name="IQ_HOME_TOTAL_INV" hidden="1">"c5869"</definedName>
    <definedName name="IQ_HOME_WARRANTY_RES_BEG" hidden="1">"c5893"</definedName>
    <definedName name="IQ_HOME_WARRANTY_RES_END" hidden="1">"c5897"</definedName>
    <definedName name="IQ_HOME_WARRANTY_RES_ISS" hidden="1">"c5894"</definedName>
    <definedName name="IQ_HOME_WARRANTY_RES_OTHER" hidden="1">"c5896"</definedName>
    <definedName name="IQ_HOME_WARRANTY_RES_PAY" hidden="1">"c5895"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hidden="1">"c1598"</definedName>
    <definedName name="IQ_INC_AVAIL_EXCL" hidden="1">"c789"</definedName>
    <definedName name="IQ_INC_AVAIL_INCL" hidden="1">"c791"</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 hidden="1">"c6222"</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 hidden="1">"c6223"</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LOANS_FDIC" hidden="1">"c6365"</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TITUTIONS_EARNINGS_GAINS_FDIC" hidden="1">"c6723"</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 hidden="1">"c6224"</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 hidden="1">"c6225"</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 hidden="1">"c6226"</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hidden="1">"c907"</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hidden="1">"c1450"</definedName>
    <definedName name="IQ_INTEREST_EXP_NON" hidden="1">"c618"</definedName>
    <definedName name="IQ_INTEREST_EXP_SUPPL" hidden="1">"c1460"</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hidden="1">"c619"</definedName>
    <definedName name="IQ_INTEREST_INVEST_INC" hidden="1">"c619"</definedName>
    <definedName name="IQ_INTEREST_RATE_CONTRACTS_FDIC" hidden="1">"c6512"</definedName>
    <definedName name="IQ_INTEREST_RATE_EXPOSURES_FDIC" hidden="1">"c6662"</definedName>
    <definedName name="IQ_INV_10YR_ANN_CAGR" hidden="1">"c6164"</definedName>
    <definedName name="IQ_INV_10YR_ANN_GROWTH" hidden="1">"c1930"</definedName>
    <definedName name="IQ_INV_1YR_ANN_GROWTH" hidden="1">"c1925"</definedName>
    <definedName name="IQ_INV_2YR_ANN_CAGR" hidden="1">"c6160"</definedName>
    <definedName name="IQ_INV_2YR_ANN_GROWTH" hidden="1">"c1926"</definedName>
    <definedName name="IQ_INV_3YR_ANN_CAGR" hidden="1">"c6161"</definedName>
    <definedName name="IQ_INV_3YR_ANN_GROWTH" hidden="1">"c1927"</definedName>
    <definedName name="IQ_INV_5YR_ANN_CAGR" hidden="1">"c6162"</definedName>
    <definedName name="IQ_INV_5YR_ANN_GROWTH" hidden="1">"c1928"</definedName>
    <definedName name="IQ_INV_7YR_ANN_CAGR" hidden="1">"c6163"</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 hidden="1">"c6227"</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 hidden="1">"c6228"</definedName>
    <definedName name="IQ_INVEST_SECURITY_CF_REIT" hidden="1">"c642"</definedName>
    <definedName name="IQ_INVEST_SECURITY_CF_UTI" hidden="1">"c643"</definedName>
    <definedName name="IQ_INVEST_SECURITY_SUPPL" hidden="1">"c5511"</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hidden="1">"c751"</definedName>
    <definedName name="IQ_ISS_STOCK_NET" hidden="1">"c1601"</definedName>
    <definedName name="IQ_ISSUE_CURRENCY" hidden="1">"c2156"</definedName>
    <definedName name="IQ_ISSUE_NAME" hidden="1">"c2142"</definedName>
    <definedName name="IQ_ISSUED_GUARANTEED_US_FDIC" hidden="1">"c6404"</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EBIT_MARGIN" hidden="1">"IQ_LAST_EBIT_MARGIN"</definedName>
    <definedName name="IQ_LAST_EBITDA_MARGIN" hidden="1">"IQ_LAST_EBITDA_MARGIN"</definedName>
    <definedName name="IQ_LAST_GROSS_MARGIN" hidden="1">"IQ_LAST_GROSS_MARGIN"</definedName>
    <definedName name="IQ_LAST_NET_INC_MARGIN" hidden="1">"IQ_LAST_NET_INC_MARGIN"</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 hidden="1">"1"</definedName>
    <definedName name="IQ_LATESTK" hidden="1">1000</definedName>
    <definedName name="IQ_LATESTKFR" hidden="1">"50"</definedName>
    <definedName name="IQ_LATESTQ" hidden="1">500</definedName>
    <definedName name="IQ_LATESTQFR" hidden="1">"100"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 hidden="1">"c6229"</definedName>
    <definedName name="IQ_LEGAL_SETTLE_REIT" hidden="1">"c652"</definedName>
    <definedName name="IQ_LEGAL_SETTLE_UTI" hidden="1">"c653"</definedName>
    <definedName name="IQ_LEVERAGE_RATIO" hidden="1">"c654"</definedName>
    <definedName name="IQ_LEVERED_FCF" hidden="1">"c1907"</definedName>
    <definedName name="IQ_LFCF_10YR_ANN_CAGR" hidden="1">"c6174"</definedName>
    <definedName name="IQ_LFCF_10YR_ANN_GROWTH" hidden="1">"c1942"</definedName>
    <definedName name="IQ_LFCF_1YR_ANN_GROWTH" hidden="1">"c1937"</definedName>
    <definedName name="IQ_LFCF_2YR_ANN_CAGR" hidden="1">"c6170"</definedName>
    <definedName name="IQ_LFCF_2YR_ANN_GROWTH" hidden="1">"c1938"</definedName>
    <definedName name="IQ_LFCF_3YR_ANN_CAGR" hidden="1">"c6171"</definedName>
    <definedName name="IQ_LFCF_3YR_ANN_GROWTH" hidden="1">"c1939"</definedName>
    <definedName name="IQ_LFCF_5YR_ANN_CAGR" hidden="1">"c6172"</definedName>
    <definedName name="IQ_LFCF_5YR_ANN_GROWTH" hidden="1">"c1940"</definedName>
    <definedName name="IQ_LFCF_7YR_ANN_CAGR" hidden="1">"c6173"</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L" hidden="1">"c656"</definedName>
    <definedName name="IQ_LOAN_COMMITMENTS_REVOLVING_FDIC" hidden="1">"c6524"</definedName>
    <definedName name="IQ_LOAN_LEASE_RECEIV" hidden="1">"c657"</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 hidden="1">"c6230"</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hidden="1">"c674"</definedName>
    <definedName name="IQ_LONG_TERM_DEBT_OVER_TOTAL_CAP" hidden="1">"c677"</definedName>
    <definedName name="IQ_LONG_TERM_GROWTH" hidden="1">"c671"</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 hidden="1">"c1652"</definedName>
    <definedName name="IQ_LOW_TARGET_PRICE_REUT" hidden="1">"c5318"</definedName>
    <definedName name="IQ_LOW_TARGET_PRICE_THOM" hidden="1">"c5097"</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 hidden="1">"c6231"</definedName>
    <definedName name="IQ_LT_DEBT_ISSUED_REIT" hidden="1">"c686"</definedName>
    <definedName name="IQ_LT_DEBT_ISSUED_UTI" hidden="1">"c687"</definedName>
    <definedName name="IQ_LT_DEBT_RE" hidden="1">"c6232"</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 hidden="1">"c6233"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 hidden="1">"c6234"</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DATE" hidden="1">"IQ_LTM_DATE"</definedName>
    <definedName name="IQ_LTM_REVENUE_OVER_EMPLOYEES" hidden="1">"c1304"</definedName>
    <definedName name="IQ_LTMMONTH" hidden="1">120000</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 hidden="1">"c1650"</definedName>
    <definedName name="IQ_MEDIAN_TARGET_PRICE_REUT" hidden="1">"c5316"</definedName>
    <definedName name="IQ_MEDIAN_TARGET_PRICE_THOM" hidden="1">"c5095"</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 hidden="1">"c6235"</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 hidden="1">"c6236"</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 hidden="1">"c6237"</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KTCAP_TOTAL_REV_FWD_THOM" hidden="1">"c4055"</definedName>
    <definedName name="IQ_MM_ACCOUNT" hidden="1">"c743"</definedName>
    <definedName name="IQ_MONEY_MARKET_DEPOSIT_ACCOUNTS_FDIC" hidden="1">"c6553"</definedName>
    <definedName name="IQ_MONTH" hidden="1">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hidden="1">41526.569212963</definedName>
    <definedName name="IQ_NAV_ACT_OR_EST" hidden="1">"c2225"</definedName>
    <definedName name="IQ_NAV_ACT_OR_EST_THOM" hidden="1">"c5607"</definedName>
    <definedName name="IQ_NAV_EST" hidden="1">"c1751"</definedName>
    <definedName name="IQ_NAV_EST_THOM" hidden="1">"c5601"</definedName>
    <definedName name="IQ_NAV_HIGH_EST" hidden="1">"c1753"</definedName>
    <definedName name="IQ_NAV_HIGH_EST_THOM" hidden="1">"c5604"</definedName>
    <definedName name="IQ_NAV_LOW_EST" hidden="1">"c1754"</definedName>
    <definedName name="IQ_NAV_LOW_EST_THOM" hidden="1">"c5605"</definedName>
    <definedName name="IQ_NAV_MEDIAN_EST" hidden="1">"c1752"</definedName>
    <definedName name="IQ_NAV_MEDIAN_EST_THOM" hidden="1">"c5602"</definedName>
    <definedName name="IQ_NAV_NUM_EST" hidden="1">"c1755"</definedName>
    <definedName name="IQ_NAV_NUM_EST_THOM" hidden="1">"c5606"</definedName>
    <definedName name="IQ_NAV_STDDEV_EST" hidden="1">"c1756"</definedName>
    <definedName name="IQ_NAV_STDDEV_EST_THOM" hidden="1">"c5603"</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ACT_OR_EST_THOM" hidden="1">"c5309"</definedName>
    <definedName name="IQ_NET_DEBT_EBITDA" hidden="1">"c750"</definedName>
    <definedName name="IQ_NET_DEBT_EBITDA_CAPEX" hidden="1">"c2949"</definedName>
    <definedName name="IQ_NET_DEBT_EST" hidden="1">"c3517"</definedName>
    <definedName name="IQ_NET_DEBT_EST_THOM" hidden="1">"c4027"</definedName>
    <definedName name="IQ_NET_DEBT_HIGH_EST" hidden="1">"c3518"</definedName>
    <definedName name="IQ_NET_DEBT_HIGH_EST_THOM" hidden="1">"c4029"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 hidden="1">"c6238"</definedName>
    <definedName name="IQ_NET_DEBT_ISSUED_REIT" hidden="1">"c756"</definedName>
    <definedName name="IQ_NET_DEBT_ISSUED_UTI" hidden="1">"c757"</definedName>
    <definedName name="IQ_NET_DEBT_LOW_EST" hidden="1">"c3519"</definedName>
    <definedName name="IQ_NET_DEBT_LOW_EST_THOM" hidden="1">"c4030"</definedName>
    <definedName name="IQ_NET_DEBT_MEDIAN_EST" hidden="1">"c3520"</definedName>
    <definedName name="IQ_NET_DEBT_MEDIAN_EST_THOM" hidden="1">"c4028"</definedName>
    <definedName name="IQ_NET_DEBT_NUM_EST" hidden="1">"c3515"</definedName>
    <definedName name="IQ_NET_DEBT_NUM_EST_THOM" hidden="1">"c4031"</definedName>
    <definedName name="IQ_NET_DEBT_STDDEV_EST" hidden="1">"c3516"</definedName>
    <definedName name="IQ_NET_DEBT_STDDEV_EST_THOM" hidden="1">"c4032"</definedName>
    <definedName name="IQ_NET_EARNED" hidden="1">"c2734"</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hidden="1">"c344"</definedName>
    <definedName name="IQ_NET_INC_CF" hidden="1">"c793"</definedName>
    <definedName name="IQ_NET_INC_GROWTH_1" hidden="1">"IQ_NET_INC_GROWTH_1"</definedName>
    <definedName name="IQ_NET_INC_GROWTH_2" hidden="1">"IQ_NET_INC_GROWTH_2"</definedName>
    <definedName name="IQ_NET_INC_MARGIN" hidden="1">"c794"</definedName>
    <definedName name="IQ_NET_INCOME_FDIC" hidden="1">"c6587"</definedName>
    <definedName name="IQ_NET_INT_INC_10YR_ANN_CAGR" hidden="1">"c6100"</definedName>
    <definedName name="IQ_NET_INT_INC_10YR_ANN_GROWTH" hidden="1">"c758"</definedName>
    <definedName name="IQ_NET_INT_INC_1YR_ANN_GROWTH" hidden="1">"c759"</definedName>
    <definedName name="IQ_NET_INT_INC_2YR_ANN_CAGR" hidden="1">"c6101"</definedName>
    <definedName name="IQ_NET_INT_INC_2YR_ANN_GROWTH" hidden="1">"c760"</definedName>
    <definedName name="IQ_NET_INT_INC_3YR_ANN_CAGR" hidden="1">"c6102"</definedName>
    <definedName name="IQ_NET_INT_INC_3YR_ANN_GROWTH" hidden="1">"c761"</definedName>
    <definedName name="IQ_NET_INT_INC_5YR_ANN_CAGR" hidden="1">"c6103"</definedName>
    <definedName name="IQ_NET_INT_INC_5YR_ANN_GROWTH" hidden="1">"c762"</definedName>
    <definedName name="IQ_NET_INT_INC_7YR_ANN_CAGR" hidden="1">"c6104"</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 hidden="1">"c6239"</definedName>
    <definedName name="IQ_NET_INTEREST_EXP_REIT" hidden="1">"c770"</definedName>
    <definedName name="IQ_NET_INTEREST_EXP_UTI" hidden="1">"c771"</definedName>
    <definedName name="IQ_NET_INTEREST_INC" hidden="1">"c764"</definedName>
    <definedName name="IQ_NET_INTEREST_INC_AFTER_LL" hidden="1">"c1604"</definedName>
    <definedName name="IQ_NET_INTEREST_MARGIN_FDIC" hidden="1">"c6726"</definedName>
    <definedName name="IQ_NET_LIFE_INS_IN_FORCE" hidden="1">"c2769"</definedName>
    <definedName name="IQ_NET_LOANS" hidden="1">"c772"</definedName>
    <definedName name="IQ_NET_LOANS_10YR_ANN_CAGR" hidden="1">"c6105"</definedName>
    <definedName name="IQ_NET_LOANS_10YR_ANN_GROWTH" hidden="1">"c773"</definedName>
    <definedName name="IQ_NET_LOANS_1YR_ANN_GROWTH" hidden="1">"c774"</definedName>
    <definedName name="IQ_NET_LOANS_2YR_ANN_CAGR" hidden="1">"c6106"</definedName>
    <definedName name="IQ_NET_LOANS_2YR_ANN_GROWTH" hidden="1">"c775"</definedName>
    <definedName name="IQ_NET_LOANS_3YR_ANN_CAGR" hidden="1">"c6107"</definedName>
    <definedName name="IQ_NET_LOANS_3YR_ANN_GROWTH" hidden="1">"c776"</definedName>
    <definedName name="IQ_NET_LOANS_5YR_ANN_CAGR" hidden="1">"c6108"</definedName>
    <definedName name="IQ_NET_LOANS_5YR_ANN_GROWTH" hidden="1">"c777"</definedName>
    <definedName name="IQ_NET_LOANS_7YR_ANN_CAGR" hidden="1">"c6109"</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CAGR" hidden="1">"c6110"</definedName>
    <definedName name="IQ_NI_10YR_ANN_GROWTH" hidden="1">"c782"</definedName>
    <definedName name="IQ_NI_1YR_ANN_GROWTH" hidden="1">"c783"</definedName>
    <definedName name="IQ_NI_2YR_ANN_CAGR" hidden="1">"c6111"</definedName>
    <definedName name="IQ_NI_2YR_ANN_GROWTH" hidden="1">"c784"</definedName>
    <definedName name="IQ_NI_3YR_ANN_CAGR" hidden="1">"c6112"</definedName>
    <definedName name="IQ_NI_3YR_ANN_GROWTH" hidden="1">"c785"</definedName>
    <definedName name="IQ_NI_5YR_ANN_CAGR" hidden="1">"c6113"</definedName>
    <definedName name="IQ_NI_5YR_ANN_GROWTH" hidden="1">"c786"</definedName>
    <definedName name="IQ_NI_7YR_ANN_CAGR" hidden="1">"c6114"</definedName>
    <definedName name="IQ_NI_7YR_ANN_GROWTH" hidden="1">"c787"</definedName>
    <definedName name="IQ_NI_ACT_OR_EST" hidden="1">"c2222"</definedName>
    <definedName name="IQ_NI_ACT_OR_EST_THOM" hidden="1">"c5306"</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EST_THOM" hidden="1">"c5126"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HIGH_EST_THOM" hidden="1">"c5128"</definedName>
    <definedName name="IQ_NI_LOW_EST" hidden="1">"c1719"</definedName>
    <definedName name="IQ_NI_LOW_EST_THOM" hidden="1">"c5129"</definedName>
    <definedName name="IQ_NI_MARGIN" hidden="1">"c794"</definedName>
    <definedName name="IQ_NI_MEDIAN_EST" hidden="1">"c1717"</definedName>
    <definedName name="IQ_NI_MEDIAN_EST_THOM" hidden="1">"c5127"</definedName>
    <definedName name="IQ_NI_NORM" hidden="1">"c1901"</definedName>
    <definedName name="IQ_NI_NORM_10YR_ANN_CAGR" hidden="1">"c6189"</definedName>
    <definedName name="IQ_NI_NORM_10YR_ANN_GROWTH" hidden="1">"c1960"</definedName>
    <definedName name="IQ_NI_NORM_1YR_ANN_GROWTH" hidden="1">"c1955"</definedName>
    <definedName name="IQ_NI_NORM_2YR_ANN_CAGR" hidden="1">"c6185"</definedName>
    <definedName name="IQ_NI_NORM_2YR_ANN_GROWTH" hidden="1">"c1956"</definedName>
    <definedName name="IQ_NI_NORM_3YR_ANN_CAGR" hidden="1">"c6186"</definedName>
    <definedName name="IQ_NI_NORM_3YR_ANN_GROWTH" hidden="1">"c1957"</definedName>
    <definedName name="IQ_NI_NORM_5YR_ANN_CAGR" hidden="1">"c6187"</definedName>
    <definedName name="IQ_NI_NORM_5YR_ANN_GROWTH" hidden="1">"c1958"</definedName>
    <definedName name="IQ_NI_NORM_7YR_ANN_CAGR" hidden="1">"c6188"</definedName>
    <definedName name="IQ_NI_NORM_7YR_ANN_GROWTH" hidden="1">"c1959"</definedName>
    <definedName name="IQ_NI_NORM_MARGIN" hidden="1">"c1964"</definedName>
    <definedName name="IQ_NI_NUM_EST" hidden="1">"c1720"</definedName>
    <definedName name="IQ_NI_NUM_EST_THOM" hidden="1">"c5130"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I_STDDEV_EST_THOM" hidden="1">"c5131"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CAGR" hidden="1">"c6115"</definedName>
    <definedName name="IQ_NON_INT_INC_10YR_ANN_GROWTH" hidden="1">"c803"</definedName>
    <definedName name="IQ_NON_INT_INC_1YR_ANN_GROWTH" hidden="1">"c804"</definedName>
    <definedName name="IQ_NON_INT_INC_2YR_ANN_CAGR" hidden="1">"c6116"</definedName>
    <definedName name="IQ_NON_INT_INC_2YR_ANN_GROWTH" hidden="1">"c805"</definedName>
    <definedName name="IQ_NON_INT_INC_3YR_ANN_CAGR" hidden="1">"c6117"</definedName>
    <definedName name="IQ_NON_INT_INC_3YR_ANN_GROWTH" hidden="1">"c806"</definedName>
    <definedName name="IQ_NON_INT_INC_5YR_ANN_CAGR" hidden="1">"c6118"</definedName>
    <definedName name="IQ_NON_INT_INC_5YR_ANN_GROWTH" hidden="1">"c807"</definedName>
    <definedName name="IQ_NON_INT_INC_7YR_ANN_CAGR" hidden="1">"c6119"</definedName>
    <definedName name="IQ_NON_INT_INC_7YR_ANN_GROWTH" hidden="1">"c808"</definedName>
    <definedName name="IQ_NON_INT_INC_FDIC" hidden="1">"c6575"</definedName>
    <definedName name="IQ_NON_INTEREST_EXP" hidden="1">"c801"</definedName>
    <definedName name="IQ_NON_INTEREST_INC" hidden="1">"c802"</definedName>
    <definedName name="IQ_NON_OPER_EXP" hidden="1">"c809"</definedName>
    <definedName name="IQ_NON_OPER_INC" hidden="1">"c810"</definedName>
    <definedName name="IQ_NON_PERF_ASSETS_10YR_ANN_CAGR" hidden="1">"c6120"</definedName>
    <definedName name="IQ_NON_PERF_ASSETS_10YR_ANN_GROWTH" hidden="1">"c811"</definedName>
    <definedName name="IQ_NON_PERF_ASSETS_1YR_ANN_GROWTH" hidden="1">"c812"</definedName>
    <definedName name="IQ_NON_PERF_ASSETS_2YR_ANN_CAGR" hidden="1">"c6121"</definedName>
    <definedName name="IQ_NON_PERF_ASSETS_2YR_ANN_GROWTH" hidden="1">"c813"</definedName>
    <definedName name="IQ_NON_PERF_ASSETS_3YR_ANN_CAGR" hidden="1">"c6122"</definedName>
    <definedName name="IQ_NON_PERF_ASSETS_3YR_ANN_GROWTH" hidden="1">"c814"</definedName>
    <definedName name="IQ_NON_PERF_ASSETS_5YR_ANN_CAGR" hidden="1">"c6123"</definedName>
    <definedName name="IQ_NON_PERF_ASSETS_5YR_ANN_GROWTH" hidden="1">"c815"</definedName>
    <definedName name="IQ_NON_PERF_ASSETS_7YR_ANN_CAGR" hidden="1">"c6124"</definedName>
    <definedName name="IQ_NON_PERF_ASSETS_7YR_ANN_GROWTH" hidden="1">"c816"</definedName>
    <definedName name="IQ_NON_PERF_ASSETS_TOTAL_ASSETS" hidden="1">"c817"</definedName>
    <definedName name="IQ_NON_PERF_LOANS_10YR_ANN_CAGR" hidden="1">"c6125"</definedName>
    <definedName name="IQ_NON_PERF_LOANS_10YR_ANN_GROWTH" hidden="1">"c818"</definedName>
    <definedName name="IQ_NON_PERF_LOANS_1YR_ANN_GROWTH" hidden="1">"c819"</definedName>
    <definedName name="IQ_NON_PERF_LOANS_2YR_ANN_CAGR" hidden="1">"c6126"</definedName>
    <definedName name="IQ_NON_PERF_LOANS_2YR_ANN_GROWTH" hidden="1">"c820"</definedName>
    <definedName name="IQ_NON_PERF_LOANS_3YR_ANN_CAGR" hidden="1">"c6127"</definedName>
    <definedName name="IQ_NON_PERF_LOANS_3YR_ANN_GROWTH" hidden="1">"c821"</definedName>
    <definedName name="IQ_NON_PERF_LOANS_5YR_ANN_CAGR" hidden="1">"c6128"</definedName>
    <definedName name="IQ_NON_PERF_LOANS_5YR_ANN_GROWTH" hidden="1">"c822"</definedName>
    <definedName name="IQ_NON_PERF_LOANS_7YR_ANN_CAGR" hidden="1">"c6129"</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CAGR" hidden="1">"c6130"</definedName>
    <definedName name="IQ_NPPE_10YR_ANN_GROWTH" hidden="1">"c830"</definedName>
    <definedName name="IQ_NPPE_1YR_ANN_GROWTH" hidden="1">"c831"</definedName>
    <definedName name="IQ_NPPE_2YR_ANN_CAGR" hidden="1">"c6131"</definedName>
    <definedName name="IQ_NPPE_2YR_ANN_GROWTH" hidden="1">"c832"</definedName>
    <definedName name="IQ_NPPE_3YR_ANN_CAGR" hidden="1">"c6132"</definedName>
    <definedName name="IQ_NPPE_3YR_ANN_GROWTH" hidden="1">"c833"</definedName>
    <definedName name="IQ_NPPE_5YR_ANN_CAGR" hidden="1">"c6133"</definedName>
    <definedName name="IQ_NPPE_5YR_ANN_GROWTH" hidden="1">"c834"</definedName>
    <definedName name="IQ_NPPE_7YR_ANN_CAGR" hidden="1">"c6134"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AVG_DAILY_SALES_VOL_EQ_INC_GAS" hidden="1">"c5797"</definedName>
    <definedName name="IQ_OG_AVG_DAILY_SALES_VOL_EQ_INC_NGL" hidden="1">"c5798"</definedName>
    <definedName name="IQ_OG_AVG_DAILY_SALES_VOL_EQ_INC_OIL" hidden="1">"c5796"</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ACRE_GROSS_EQ_INC" hidden="1">"c5802"</definedName>
    <definedName name="IQ_OG_DEVELOPED_ACRE_NET_EQ_INC" hidden="1">"c5803"</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SERVE_REPLACEMENT_RATIO" hidden="1">"c5799"</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ALES_VOL_EQ_INC_GAS" hidden="1">"c5794"</definedName>
    <definedName name="IQ_OG_SALES_VOL_EQ_INC_NGL" hidden="1">"c5795"</definedName>
    <definedName name="IQ_OG_SALES_VOL_EQ_INC_OIL" hidden="1">"c5793"</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ACRE_GROSS_EQ_INC" hidden="1">"c5800"</definedName>
    <definedName name="IQ_OG_UNDEVELOPED_ACRE_NET_EQ_INC" hidden="1">"c5801"</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CT_NEXT" hidden="1">"c5774"</definedName>
    <definedName name="IQ_OPEB_ACT_NEXT_DOM" hidden="1">"c5772"</definedName>
    <definedName name="IQ_OPEB_ACT_NEXT_FOREIGN" hidden="1">"c5773"</definedName>
    <definedName name="IQ_OPEB_AMT_RECOG_NEXT" hidden="1">"c5783"</definedName>
    <definedName name="IQ_OPEB_AMT_RECOG_NEXT_DOM" hidden="1">"c5781"</definedName>
    <definedName name="IQ_OPEB_AMT_RECOG_NEXT_FOREIGN" hidden="1">"c5782"</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CI_ACT" hidden="1">"c5759"</definedName>
    <definedName name="IQ_OPEB_CI_ACT_DOM" hidden="1">"c5757"</definedName>
    <definedName name="IQ_OPEB_CI_ACT_FOREIGN" hidden="1">"c5758"</definedName>
    <definedName name="IQ_OPEB_CI_NET_AMT_RECOG" hidden="1">"c5771"</definedName>
    <definedName name="IQ_OPEB_CI_NET_AMT_RECOG_DOM" hidden="1">"c5769"</definedName>
    <definedName name="IQ_OPEB_CI_NET_AMT_RECOG_FOREIGN" hidden="1">"c5770"</definedName>
    <definedName name="IQ_OPEB_CI_OTHER_MISC_ADJ" hidden="1">"c5768"</definedName>
    <definedName name="IQ_OPEB_CI_OTHER_MISC_ADJ_DOM" hidden="1">"c5766"</definedName>
    <definedName name="IQ_OPEB_CI_OTHER_MISC_ADJ_FOREIGN" hidden="1">"c5767"</definedName>
    <definedName name="IQ_OPEB_CI_PRIOR_SERVICE" hidden="1">"c5762"</definedName>
    <definedName name="IQ_OPEB_CI_PRIOR_SERVICE_DOM" hidden="1">"c5760"</definedName>
    <definedName name="IQ_OPEB_CI_PRIOR_SERVICE_FOREIGN" hidden="1">"c5761"</definedName>
    <definedName name="IQ_OPEB_CI_TRANSITION" hidden="1">"c5765"</definedName>
    <definedName name="IQ_OPEB_CI_TRANSITION_DOM" hidden="1">"c5763"</definedName>
    <definedName name="IQ_OPEB_CI_TRANSITION_FOREIGN" hidden="1">"c5764"</definedName>
    <definedName name="IQ_OPEB_CL" hidden="1">"c5789"</definedName>
    <definedName name="IQ_OPEB_CL_DOM" hidden="1">"c5787"</definedName>
    <definedName name="IQ_OPEB_CL_FOREIGN" hidden="1">"c5788"</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LT_ASSETS" hidden="1">"c5786"</definedName>
    <definedName name="IQ_OPEB_LT_ASSETS_DOM" hidden="1">"c5784"</definedName>
    <definedName name="IQ_OPEB_LT_ASSETS_FOREIGN" hidden="1">"c5785"</definedName>
    <definedName name="IQ_OPEB_LT_LIAB" hidden="1">"c5792"</definedName>
    <definedName name="IQ_OPEB_LT_LIAB_DOM" hidden="1">"c5790"</definedName>
    <definedName name="IQ_OPEB_LT_LIAB_FOREIGN" hidden="1">"c5791"</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PRIOR_SERVICE_NEXT" hidden="1">"c5777"</definedName>
    <definedName name="IQ_OPEB_PRIOR_SERVICE_NEXT_DOM" hidden="1">"c5775"</definedName>
    <definedName name="IQ_OPEB_PRIOR_SERVICE_NEXT_FOREIGN" hidden="1">"c5776"</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TRANSITION_NEXT" hidden="1">"c5780"</definedName>
    <definedName name="IQ_OPEB_TRANSITION_NEXT_DOM" hidden="1">"c5778"</definedName>
    <definedName name="IQ_OPEB_TRANSITION_NEXT_FOREIGN" hidden="1">"c5779"</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hidden="1">"c848"</definedName>
    <definedName name="IQ_OPER_INC" hidden="1">"c849"</definedName>
    <definedName name="IQ_OPER_INC_ACT_OR_EST" hidden="1">"c2220"</definedName>
    <definedName name="IQ_OPER_INC_ACT_OR_EST_THOM" hidden="1">"c5304"</definedName>
    <definedName name="IQ_OPER_INC_BR" hidden="1">"c850"</definedName>
    <definedName name="IQ_OPER_INC_EST" hidden="1">"c1688"</definedName>
    <definedName name="IQ_OPER_INC_EST_THOM" hidden="1">"c5112"</definedName>
    <definedName name="IQ_OPER_INC_FIN" hidden="1">"c851"</definedName>
    <definedName name="IQ_OPER_INC_HIGH_EST" hidden="1">"c1690"</definedName>
    <definedName name="IQ_OPER_INC_HIGH_EST_THOM" hidden="1">"c5114"</definedName>
    <definedName name="IQ_OPER_INC_INS" hidden="1">"c852"</definedName>
    <definedName name="IQ_OPER_INC_LOW_EST" hidden="1">"c1691"</definedName>
    <definedName name="IQ_OPER_INC_LOW_EST_THOM" hidden="1">"c5115"</definedName>
    <definedName name="IQ_OPER_INC_MARGIN" hidden="1">"c362"</definedName>
    <definedName name="IQ_OPER_INC_MEDIAN_EST" hidden="1">"c1689"</definedName>
    <definedName name="IQ_OPER_INC_MEDIAN_EST_THOM" hidden="1">"c5113"</definedName>
    <definedName name="IQ_OPER_INC_NUM_EST" hidden="1">"c1692"</definedName>
    <definedName name="IQ_OPER_INC_NUM_EST_THOM" hidden="1">"c5116"</definedName>
    <definedName name="IQ_OPER_INC_RE" hidden="1">"c6240"</definedName>
    <definedName name="IQ_OPER_INC_REIT" hidden="1">"c853"</definedName>
    <definedName name="IQ_OPER_INC_STDDEV_EST" hidden="1">"c1693"</definedName>
    <definedName name="IQ_OPER_INC_STDDEV_EST_THOM" hidden="1">"c5117"</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ABLE_END_OS" hidden="1">"c5804"</definedName>
    <definedName name="IQ_OPTIONS_EXERCISED" hidden="1">"c2116"</definedName>
    <definedName name="IQ_OPTIONS_GRANTED" hidden="1">"c2673"</definedName>
    <definedName name="IQ_OPTIONS_ISSUED" hidden="1">"c857"</definedName>
    <definedName name="IQ_OPTIONS_STRIKE_PRICE_BEG_OS" hidden="1">"c5805"</definedName>
    <definedName name="IQ_OPTIONS_STRIKE_PRICE_CANCELLED" hidden="1">"c5807"</definedName>
    <definedName name="IQ_OPTIONS_STRIKE_PRICE_EXERCISABLE" hidden="1">"c5808"</definedName>
    <definedName name="IQ_OPTIONS_STRIKE_PRICE_EXERCISED" hidden="1">"c5806"</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 hidden="1">"c5563"</definedName>
    <definedName name="IQ_OTHER_AMORT_BNK" hidden="1">"c5565"</definedName>
    <definedName name="IQ_OTHER_AMORT_BR" hidden="1">"c5566"</definedName>
    <definedName name="IQ_OTHER_AMORT_FIN" hidden="1">"c5567"</definedName>
    <definedName name="IQ_OTHER_AMORT_INS" hidden="1">"c5568"</definedName>
    <definedName name="IQ_OTHER_AMORT_RE" hidden="1">"c6287"</definedName>
    <definedName name="IQ_OTHER_AMORT_REIT" hidden="1">"c5569"</definedName>
    <definedName name="IQ_OTHER_AMORT_UTI" hidden="1">"c5570"</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 hidden="1">"c6241"</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 hidden="1">"c6242"</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INS" hidden="1">"C6021"</definedName>
    <definedName name="IQ_OTHER_CL_SUPPL_RE" hidden="1">"c6243"</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hidden="1">"c868"</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 hidden="1">"c6244"</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 hidden="1">"c6245"</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 hidden="1">"c6246"</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 hidden="1">"c6247"</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 hidden="1">"c6248"</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 hidden="1">"c6249"</definedName>
    <definedName name="IQ_OTHER_INVEST_ACT_SUPPL_REIT" hidden="1">"c927"</definedName>
    <definedName name="IQ_OTHER_INVEST_ACT_SUPPL_UTI" hidden="1">"c928"</definedName>
    <definedName name="IQ_OTHER_INVEST_ACT_UTI" hidden="1">"c929"</definedName>
    <definedName name="IQ_OTHER_INVESTING" hidden="1">"c916"</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 hidden="1">"c6250"</definedName>
    <definedName name="IQ_OTHER_LIAB_LT_REIT" hidden="1">"c940"</definedName>
    <definedName name="IQ_OTHER_LIAB_LT_UTI" hidden="1">"c941"</definedName>
    <definedName name="IQ_OTHER_LIAB_RE" hidden="1">"c6251"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 hidden="1">"c6252"</definedName>
    <definedName name="IQ_OTHER_LT_ASSETS_REIT" hidden="1">"c951"</definedName>
    <definedName name="IQ_OTHER_LT_ASSETS_UTI" hidden="1">"c952"</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 hidden="1">"c6253"</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 hidden="1">"c6254"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 hidden="1">"c6255"</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 hidden="1">"c6256"</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 hidden="1">"c6257"</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 hidden="1">"c6258"</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ABLE_END_OS" hidden="1">"c5814"</definedName>
    <definedName name="IQ_OTHER_OPTIONS_EXERCISED" hidden="1">"c2688"</definedName>
    <definedName name="IQ_OTHER_OPTIONS_GRANTED" hidden="1">"c2687"</definedName>
    <definedName name="IQ_OTHER_OPTIONS_STRIKE_PRICE_BEG_OS" hidden="1">"c5815"</definedName>
    <definedName name="IQ_OTHER_OPTIONS_STRIKE_PRICE_CANCELLED" hidden="1">"c5817"</definedName>
    <definedName name="IQ_OTHER_OPTIONS_STRIKE_PRICE_EXERCISABLE" hidden="1">"c5818"</definedName>
    <definedName name="IQ_OTHER_OPTIONS_STRIKE_PRICE_EXERCISED" hidden="1">"c5816"</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 hidden="1">"c6259"</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 hidden="1">"c6260"</definedName>
    <definedName name="IQ_OTHER_REV_SUPPL_REIT" hidden="1">"c1019"</definedName>
    <definedName name="IQ_OTHER_REV_SUPPL_UTI" hidden="1">"c1020"</definedName>
    <definedName name="IQ_OTHER_REV_UTI" hidden="1">"c1021"</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 hidden="1">"c6282"</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 hidden="1">"c6281"</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VER_FIFETEEN_YEAR_MORTGAGE_PASS_THROUGHS_FDIC" hidden="1">"c6416"</definedName>
    <definedName name="IQ_OVER_FIFTEEN_YEAR_FIXED_AND_FLOATING_RATE_FDIC" hidden="1">"c6424"</definedName>
    <definedName name="IQ_OVER_THREE_YEARS_FDIC" hidden="1">"c6418"</definedName>
    <definedName name="IQ_OWNERSHIP" hidden="1">"c2160"</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EXCL_FWD_THOM" hidden="1">"c4056"</definedName>
    <definedName name="IQ_PE_NORMALIZED" hidden="1">"c2207"</definedName>
    <definedName name="IQ_PE_RATIO" hidden="1">"c1610"</definedName>
    <definedName name="IQ_PEG_FWD" hidden="1">"c1863"</definedName>
    <definedName name="IQ_PEG_FWD_REUT" hidden="1">"c4052"</definedName>
    <definedName name="IQ_PEG_FWD_THOM" hidden="1">"c4059"</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CT_NEXT" hidden="1">"c5738"</definedName>
    <definedName name="IQ_PENSION_ACT_NEXT_DOM" hidden="1">"c5736"</definedName>
    <definedName name="IQ_PENSION_ACT_NEXT_FOREIGN" hidden="1">"c5737"</definedName>
    <definedName name="IQ_PENSION_AMT_RECOG_NEXT_DOM" hidden="1">"c5745"</definedName>
    <definedName name="IQ_PENSION_AMT_RECOG_NEXT_FOREIGN" hidden="1">"c5746"</definedName>
    <definedName name="IQ_PENSION_AMT_RECOG_PERIOD" hidden="1">"c5747"</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I_ACT" hidden="1">"c5723"</definedName>
    <definedName name="IQ_PENSION_CI_ACT_DOM" hidden="1">"c5721"</definedName>
    <definedName name="IQ_PENSION_CI_ACT_FOREIGN" hidden="1">"c5722"</definedName>
    <definedName name="IQ_PENSION_CI_NET_AMT_RECOG" hidden="1">"c5735"</definedName>
    <definedName name="IQ_PENSION_CI_NET_AMT_RECOG_DOM" hidden="1">"c5733"</definedName>
    <definedName name="IQ_PENSION_CI_NET_AMT_RECOG_FOREIGN" hidden="1">"c5734"</definedName>
    <definedName name="IQ_PENSION_CI_OTHER_MISC_ADJ" hidden="1">"c5732"</definedName>
    <definedName name="IQ_PENSION_CI_OTHER_MISC_ADJ_DOM" hidden="1">"c5730"</definedName>
    <definedName name="IQ_PENSION_CI_OTHER_MISC_ADJ_FOREIGN" hidden="1">"c5731"</definedName>
    <definedName name="IQ_PENSION_CI_PRIOR_SERVICE" hidden="1">"c5726"</definedName>
    <definedName name="IQ_PENSION_CI_PRIOR_SERVICE_DOM" hidden="1">"c5724"</definedName>
    <definedName name="IQ_PENSION_CI_PRIOR_SERVICE_FOREIGN" hidden="1">"c5725"</definedName>
    <definedName name="IQ_PENSION_CI_TRANSITION" hidden="1">"c5729"</definedName>
    <definedName name="IQ_PENSION_CI_TRANSITION_DOM" hidden="1">"c5727"</definedName>
    <definedName name="IQ_PENSION_CI_TRANSITION_FOREIGN" hidden="1">"c5728"</definedName>
    <definedName name="IQ_PENSION_CL" hidden="1">"c5753"</definedName>
    <definedName name="IQ_PENSION_CL_DOM" hidden="1">"c5751"</definedName>
    <definedName name="IQ_PENSION_CL_FOREIGN" hidden="1">"c5752"</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LT_ASSETS" hidden="1">"c5750"</definedName>
    <definedName name="IQ_PENSION_LT_ASSETS_DOM" hidden="1">"c5748"</definedName>
    <definedName name="IQ_PENSION_LT_ASSETS_FOREIGN" hidden="1">"c5749"</definedName>
    <definedName name="IQ_PENSION_LT_LIAB" hidden="1">"c5756"</definedName>
    <definedName name="IQ_PENSION_LT_LIAB_DOM" hidden="1">"c5754"</definedName>
    <definedName name="IQ_PENSION_LT_LIAB_FOREIGN" hidden="1">"c5755"</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IOR_SERVICE_NEXT" hidden="1">"c5741"</definedName>
    <definedName name="IQ_PENSION_PRIOR_SERVICE_NEXT_DOM" hidden="1">"c5739"</definedName>
    <definedName name="IQ_PENSION_PRIOR_SERVICE_NEXT_FOREIGN" hidden="1">"c5740"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TRANSITION_NEXT" hidden="1">"c5744"</definedName>
    <definedName name="IQ_PENSION_TRANSITION_NEXT_DOM" hidden="1">"c5742"</definedName>
    <definedName name="IQ_PENSION_TRANSITION_NEXT_FOREIGN" hidden="1">"c5743"</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2MONTHS_THOM" hidden="1">"c5269"</definedName>
    <definedName name="IQ_PERCENT_CHANGE_EST_5YR_GROWTH_RATE_18MONTHS" hidden="1">"c1853"</definedName>
    <definedName name="IQ_PERCENT_CHANGE_EST_5YR_GROWTH_RATE_18MONTHS_THOM" hidden="1">"c5270"</definedName>
    <definedName name="IQ_PERCENT_CHANGE_EST_5YR_GROWTH_RATE_3MONTHS" hidden="1">"c1849"</definedName>
    <definedName name="IQ_PERCENT_CHANGE_EST_5YR_GROWTH_RATE_3MONTHS_THOM" hidden="1">"c5266"</definedName>
    <definedName name="IQ_PERCENT_CHANGE_EST_5YR_GROWTH_RATE_6MONTHS" hidden="1">"c1850"</definedName>
    <definedName name="IQ_PERCENT_CHANGE_EST_5YR_GROWTH_RATE_6MONTHS_THOM" hidden="1">"c5267"</definedName>
    <definedName name="IQ_PERCENT_CHANGE_EST_5YR_GROWTH_RATE_9MONTHS" hidden="1">"c1851"</definedName>
    <definedName name="IQ_PERCENT_CHANGE_EST_5YR_GROWTH_RATE_9MONTHS_THOM" hidden="1">"c5268"</definedName>
    <definedName name="IQ_PERCENT_CHANGE_EST_5YR_GROWTH_RATE_DAY" hidden="1">"c1846"</definedName>
    <definedName name="IQ_PERCENT_CHANGE_EST_5YR_GROWTH_RATE_DAY_THOM" hidden="1">"c5264"</definedName>
    <definedName name="IQ_PERCENT_CHANGE_EST_5YR_GROWTH_RATE_MONTH" hidden="1">"c1848"</definedName>
    <definedName name="IQ_PERCENT_CHANGE_EST_5YR_GROWTH_RATE_MONTH_THOM" hidden="1">"c5265"</definedName>
    <definedName name="IQ_PERCENT_CHANGE_EST_5YR_GROWTH_RATE_WEEK" hidden="1">"c1847"</definedName>
    <definedName name="IQ_PERCENT_CHANGE_EST_5YR_GROWTH_RATE_WEEK_THOM" hidden="1">"c5277"</definedName>
    <definedName name="IQ_PERCENT_CHANGE_EST_CFPS_12MONTHS" hidden="1">"c1812"</definedName>
    <definedName name="IQ_PERCENT_CHANGE_EST_CFPS_12MONTHS_THOM" hidden="1">"c5234"</definedName>
    <definedName name="IQ_PERCENT_CHANGE_EST_CFPS_18MONTHS" hidden="1">"c1813"</definedName>
    <definedName name="IQ_PERCENT_CHANGE_EST_CFPS_18MONTHS_THOM" hidden="1">"c5235"</definedName>
    <definedName name="IQ_PERCENT_CHANGE_EST_CFPS_3MONTHS" hidden="1">"c1809"</definedName>
    <definedName name="IQ_PERCENT_CHANGE_EST_CFPS_3MONTHS_THOM" hidden="1">"c5231"</definedName>
    <definedName name="IQ_PERCENT_CHANGE_EST_CFPS_6MONTHS" hidden="1">"c1810"</definedName>
    <definedName name="IQ_PERCENT_CHANGE_EST_CFPS_6MONTHS_THOM" hidden="1">"c5232"</definedName>
    <definedName name="IQ_PERCENT_CHANGE_EST_CFPS_9MONTHS" hidden="1">"c1811"</definedName>
    <definedName name="IQ_PERCENT_CHANGE_EST_CFPS_9MONTHS_THOM" hidden="1">"c5233"</definedName>
    <definedName name="IQ_PERCENT_CHANGE_EST_CFPS_DAY" hidden="1">"c1806"</definedName>
    <definedName name="IQ_PERCENT_CHANGE_EST_CFPS_DAY_THOM" hidden="1">"c5229"</definedName>
    <definedName name="IQ_PERCENT_CHANGE_EST_CFPS_MONTH" hidden="1">"c1808"</definedName>
    <definedName name="IQ_PERCENT_CHANGE_EST_CFPS_MONTH_THOM" hidden="1">"c5230"</definedName>
    <definedName name="IQ_PERCENT_CHANGE_EST_CFPS_WEEK" hidden="1">"c1807"</definedName>
    <definedName name="IQ_PERCENT_CHANGE_EST_CFPS_WEEK_THOM" hidden="1">"c5272"</definedName>
    <definedName name="IQ_PERCENT_CHANGE_EST_DPS_12MONTHS" hidden="1">"c1820"</definedName>
    <definedName name="IQ_PERCENT_CHANGE_EST_DPS_12MONTHS_THOM" hidden="1">"c5241"</definedName>
    <definedName name="IQ_PERCENT_CHANGE_EST_DPS_18MONTHS" hidden="1">"c1821"</definedName>
    <definedName name="IQ_PERCENT_CHANGE_EST_DPS_18MONTHS_THOM" hidden="1">"c5242"</definedName>
    <definedName name="IQ_PERCENT_CHANGE_EST_DPS_3MONTHS" hidden="1">"c1817"</definedName>
    <definedName name="IQ_PERCENT_CHANGE_EST_DPS_3MONTHS_THOM" hidden="1">"c5238"</definedName>
    <definedName name="IQ_PERCENT_CHANGE_EST_DPS_6MONTHS" hidden="1">"c1818"</definedName>
    <definedName name="IQ_PERCENT_CHANGE_EST_DPS_6MONTHS_THOM" hidden="1">"c5239"</definedName>
    <definedName name="IQ_PERCENT_CHANGE_EST_DPS_9MONTHS" hidden="1">"c1819"</definedName>
    <definedName name="IQ_PERCENT_CHANGE_EST_DPS_9MONTHS_THOM" hidden="1">"c5240"</definedName>
    <definedName name="IQ_PERCENT_CHANGE_EST_DPS_DAY" hidden="1">"c1814"</definedName>
    <definedName name="IQ_PERCENT_CHANGE_EST_DPS_DAY_THOM" hidden="1">"c5236"</definedName>
    <definedName name="IQ_PERCENT_CHANGE_EST_DPS_MONTH" hidden="1">"c1816"</definedName>
    <definedName name="IQ_PERCENT_CHANGE_EST_DPS_MONTH_THOM" hidden="1">"c5237"</definedName>
    <definedName name="IQ_PERCENT_CHANGE_EST_DPS_WEEK" hidden="1">"c1815"</definedName>
    <definedName name="IQ_PERCENT_CHANGE_EST_DPS_WEEK_THOM" hidden="1">"c5273"</definedName>
    <definedName name="IQ_PERCENT_CHANGE_EST_EBITDA_12MONTHS" hidden="1">"c1804"</definedName>
    <definedName name="IQ_PERCENT_CHANGE_EST_EBITDA_12MONTHS_THOM" hidden="1">"c5227"</definedName>
    <definedName name="IQ_PERCENT_CHANGE_EST_EBITDA_18MONTHS" hidden="1">"c1805"</definedName>
    <definedName name="IQ_PERCENT_CHANGE_EST_EBITDA_18MONTHS_THOM" hidden="1">"c5228"</definedName>
    <definedName name="IQ_PERCENT_CHANGE_EST_EBITDA_3MONTHS" hidden="1">"c1801"</definedName>
    <definedName name="IQ_PERCENT_CHANGE_EST_EBITDA_3MONTHS_THOM" hidden="1">"c5224"</definedName>
    <definedName name="IQ_PERCENT_CHANGE_EST_EBITDA_6MONTHS" hidden="1">"c1802"</definedName>
    <definedName name="IQ_PERCENT_CHANGE_EST_EBITDA_6MONTHS_THOM" hidden="1">"c5225"</definedName>
    <definedName name="IQ_PERCENT_CHANGE_EST_EBITDA_9MONTHS" hidden="1">"c1803"</definedName>
    <definedName name="IQ_PERCENT_CHANGE_EST_EBITDA_9MONTHS_THOM" hidden="1">"c5226"</definedName>
    <definedName name="IQ_PERCENT_CHANGE_EST_EBITDA_DAY" hidden="1">"c1798"</definedName>
    <definedName name="IQ_PERCENT_CHANGE_EST_EBITDA_DAY_THOM" hidden="1">"c5222"</definedName>
    <definedName name="IQ_PERCENT_CHANGE_EST_EBITDA_MONTH" hidden="1">"c1800"</definedName>
    <definedName name="IQ_PERCENT_CHANGE_EST_EBITDA_MONTH_THOM" hidden="1">"c5223"</definedName>
    <definedName name="IQ_PERCENT_CHANGE_EST_EBITDA_WEEK" hidden="1">"c1799"</definedName>
    <definedName name="IQ_PERCENT_CHANGE_EST_EBITDA_WEEK_THOM" hidden="1">"c5271"</definedName>
    <definedName name="IQ_PERCENT_CHANGE_EST_EPS_12MONTHS" hidden="1">"c1788"</definedName>
    <definedName name="IQ_PERCENT_CHANGE_EST_EPS_12MONTHS_THOM" hidden="1">"c5212"</definedName>
    <definedName name="IQ_PERCENT_CHANGE_EST_EPS_18MONTHS" hidden="1">"c1789"</definedName>
    <definedName name="IQ_PERCENT_CHANGE_EST_EPS_18MONTHS_THOM" hidden="1">"c5213"</definedName>
    <definedName name="IQ_PERCENT_CHANGE_EST_EPS_3MONTHS" hidden="1">"c1785"</definedName>
    <definedName name="IQ_PERCENT_CHANGE_EST_EPS_3MONTHS_THOM" hidden="1">"c5209"</definedName>
    <definedName name="IQ_PERCENT_CHANGE_EST_EPS_6MONTHS" hidden="1">"c1786"</definedName>
    <definedName name="IQ_PERCENT_CHANGE_EST_EPS_6MONTHS_THOM" hidden="1">"c5210"</definedName>
    <definedName name="IQ_PERCENT_CHANGE_EST_EPS_9MONTHS" hidden="1">"c1787"</definedName>
    <definedName name="IQ_PERCENT_CHANGE_EST_EPS_9MONTHS_THOM" hidden="1">"c5211"</definedName>
    <definedName name="IQ_PERCENT_CHANGE_EST_EPS_DAY" hidden="1">"c1782"</definedName>
    <definedName name="IQ_PERCENT_CHANGE_EST_EPS_DAY_THOM" hidden="1">"c5206"</definedName>
    <definedName name="IQ_PERCENT_CHANGE_EST_EPS_MONTH" hidden="1">"c1784"</definedName>
    <definedName name="IQ_PERCENT_CHANGE_EST_EPS_MONTH_THOM" hidden="1">"c5208"</definedName>
    <definedName name="IQ_PERCENT_CHANGE_EST_EPS_WEEK" hidden="1">"c1783"</definedName>
    <definedName name="IQ_PERCENT_CHANGE_EST_EPS_WEEK_THOM" hidden="1">"c5207"</definedName>
    <definedName name="IQ_PERCENT_CHANGE_EST_FFO_12MONTHS" hidden="1">"c1828"</definedName>
    <definedName name="IQ_PERCENT_CHANGE_EST_FFO_12MONTHS_THOM" hidden="1">"c5248"</definedName>
    <definedName name="IQ_PERCENT_CHANGE_EST_FFO_18MONTHS" hidden="1">"c1829"</definedName>
    <definedName name="IQ_PERCENT_CHANGE_EST_FFO_18MONTHS_THOM" hidden="1">"c5249"</definedName>
    <definedName name="IQ_PERCENT_CHANGE_EST_FFO_3MONTHS" hidden="1">"c1825"</definedName>
    <definedName name="IQ_PERCENT_CHANGE_EST_FFO_3MONTHS_THOM" hidden="1">"c5245"</definedName>
    <definedName name="IQ_PERCENT_CHANGE_EST_FFO_6MONTHS" hidden="1">"c1826"</definedName>
    <definedName name="IQ_PERCENT_CHANGE_EST_FFO_6MONTHS_THOM" hidden="1">"c5246"</definedName>
    <definedName name="IQ_PERCENT_CHANGE_EST_FFO_9MONTHS" hidden="1">"c1827"</definedName>
    <definedName name="IQ_PERCENT_CHANGE_EST_FFO_9MONTHS_THOM" hidden="1">"c5247"</definedName>
    <definedName name="IQ_PERCENT_CHANGE_EST_FFO_DAY" hidden="1">"c1822"</definedName>
    <definedName name="IQ_PERCENT_CHANGE_EST_FFO_DAY_THOM" hidden="1">"c5243"</definedName>
    <definedName name="IQ_PERCENT_CHANGE_EST_FFO_MONTH" hidden="1">"c1824"</definedName>
    <definedName name="IQ_PERCENT_CHANGE_EST_FFO_MONTH_THOM" hidden="1">"c5244"</definedName>
    <definedName name="IQ_PERCENT_CHANGE_EST_FFO_WEEK" hidden="1">"c1823"</definedName>
    <definedName name="IQ_PERCENT_CHANGE_EST_FFO_WEEK_THOM" hidden="1">"c5274"</definedName>
    <definedName name="IQ_PERCENT_CHANGE_EST_PRICE_TARGET_12MONTHS" hidden="1">"c1844"</definedName>
    <definedName name="IQ_PERCENT_CHANGE_EST_PRICE_TARGET_12MONTHS_THOM" hidden="1">"c5262"</definedName>
    <definedName name="IQ_PERCENT_CHANGE_EST_PRICE_TARGET_18MONTHS" hidden="1">"c1845"</definedName>
    <definedName name="IQ_PERCENT_CHANGE_EST_PRICE_TARGET_18MONTHS_THOM" hidden="1">"c5263"</definedName>
    <definedName name="IQ_PERCENT_CHANGE_EST_PRICE_TARGET_3MONTHS" hidden="1">"c1841"</definedName>
    <definedName name="IQ_PERCENT_CHANGE_EST_PRICE_TARGET_3MONTHS_THOM" hidden="1">"c5259"</definedName>
    <definedName name="IQ_PERCENT_CHANGE_EST_PRICE_TARGET_6MONTHS" hidden="1">"c1842"</definedName>
    <definedName name="IQ_PERCENT_CHANGE_EST_PRICE_TARGET_6MONTHS_THOM" hidden="1">"c5260"</definedName>
    <definedName name="IQ_PERCENT_CHANGE_EST_PRICE_TARGET_9MONTHS" hidden="1">"c1843"</definedName>
    <definedName name="IQ_PERCENT_CHANGE_EST_PRICE_TARGET_9MONTHS_THOM" hidden="1">"c5261"</definedName>
    <definedName name="IQ_PERCENT_CHANGE_EST_PRICE_TARGET_DAY" hidden="1">"c1838"</definedName>
    <definedName name="IQ_PERCENT_CHANGE_EST_PRICE_TARGET_DAY_THOM" hidden="1">"c5257"</definedName>
    <definedName name="IQ_PERCENT_CHANGE_EST_PRICE_TARGET_MONTH" hidden="1">"c1840"</definedName>
    <definedName name="IQ_PERCENT_CHANGE_EST_PRICE_TARGET_MONTH_THOM" hidden="1">"c5258"</definedName>
    <definedName name="IQ_PERCENT_CHANGE_EST_PRICE_TARGET_WEEK" hidden="1">"c1839"</definedName>
    <definedName name="IQ_PERCENT_CHANGE_EST_PRICE_TARGET_WEEK_THOM" hidden="1">"c5276"</definedName>
    <definedName name="IQ_PERCENT_CHANGE_EST_RECO_12MONTHS" hidden="1">"c1836"</definedName>
    <definedName name="IQ_PERCENT_CHANGE_EST_RECO_12MONTHS_THOM" hidden="1">"c5255"</definedName>
    <definedName name="IQ_PERCENT_CHANGE_EST_RECO_18MONTHS" hidden="1">"c1837"</definedName>
    <definedName name="IQ_PERCENT_CHANGE_EST_RECO_18MONTHS_THOM" hidden="1">"c5256"</definedName>
    <definedName name="IQ_PERCENT_CHANGE_EST_RECO_3MONTHS" hidden="1">"c1833"</definedName>
    <definedName name="IQ_PERCENT_CHANGE_EST_RECO_3MONTHS_THOM" hidden="1">"c5252"</definedName>
    <definedName name="IQ_PERCENT_CHANGE_EST_RECO_6MONTHS" hidden="1">"c1834"</definedName>
    <definedName name="IQ_PERCENT_CHANGE_EST_RECO_6MONTHS_THOM" hidden="1">"c5253"</definedName>
    <definedName name="IQ_PERCENT_CHANGE_EST_RECO_9MONTHS" hidden="1">"c1835"</definedName>
    <definedName name="IQ_PERCENT_CHANGE_EST_RECO_9MONTHS_THOM" hidden="1">"c5254"</definedName>
    <definedName name="IQ_PERCENT_CHANGE_EST_RECO_DAY" hidden="1">"c1830"</definedName>
    <definedName name="IQ_PERCENT_CHANGE_EST_RECO_DAY_THOM" hidden="1">"c5250"</definedName>
    <definedName name="IQ_PERCENT_CHANGE_EST_RECO_MONTH" hidden="1">"c1832"</definedName>
    <definedName name="IQ_PERCENT_CHANGE_EST_RECO_MONTH_THOM" hidden="1">"c5251"</definedName>
    <definedName name="IQ_PERCENT_CHANGE_EST_RECO_WEEK" hidden="1">"c1831"</definedName>
    <definedName name="IQ_PERCENT_CHANGE_EST_RECO_WEEK_THOM" hidden="1">"c5275"</definedName>
    <definedName name="IQ_PERCENT_CHANGE_EST_REV_12MONTHS" hidden="1">"c1796"</definedName>
    <definedName name="IQ_PERCENT_CHANGE_EST_REV_12MONTHS_THOM" hidden="1">"c5220"</definedName>
    <definedName name="IQ_PERCENT_CHANGE_EST_REV_18MONTHS" hidden="1">"c1797"</definedName>
    <definedName name="IQ_PERCENT_CHANGE_EST_REV_18MONTHS_THOM" hidden="1">"c5221"</definedName>
    <definedName name="IQ_PERCENT_CHANGE_EST_REV_3MONTHS" hidden="1">"c1793"</definedName>
    <definedName name="IQ_PERCENT_CHANGE_EST_REV_3MONTHS_THOM" hidden="1">"c5217"</definedName>
    <definedName name="IQ_PERCENT_CHANGE_EST_REV_6MONTHS" hidden="1">"c1794"</definedName>
    <definedName name="IQ_PERCENT_CHANGE_EST_REV_6MONTHS_THOM" hidden="1">"c5218"</definedName>
    <definedName name="IQ_PERCENT_CHANGE_EST_REV_9MONTHS" hidden="1">"c1795"</definedName>
    <definedName name="IQ_PERCENT_CHANGE_EST_REV_9MONTHS_THOM" hidden="1">"c5219"</definedName>
    <definedName name="IQ_PERCENT_CHANGE_EST_REV_DAY" hidden="1">"c1790"</definedName>
    <definedName name="IQ_PERCENT_CHANGE_EST_REV_DAY_THOM" hidden="1">"c5214"</definedName>
    <definedName name="IQ_PERCENT_CHANGE_EST_REV_MONTH" hidden="1">"c1792"</definedName>
    <definedName name="IQ_PERCENT_CHANGE_EST_REV_MONTH_THOM" hidden="1">"c5216"</definedName>
    <definedName name="IQ_PERCENT_CHANGE_EST_REV_WEEK" hidden="1">"c1791"</definedName>
    <definedName name="IQ_PERCENT_CHANGE_EST_REV_WEEK_THOM" hidden="1">"c5215"</definedName>
    <definedName name="IQ_PERCENT_INSURED_FDIC" hidden="1">"c6374"</definedName>
    <definedName name="IQ_PERIODDATE" hidden="1">"c1034"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EDGED_SECURITIES_FDIC" hidden="1">"c6401"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OTENTIAL_UPSIDE_THOM" hidden="1">"c5279"</definedName>
    <definedName name="IQ_PRE_OPEN_COST" hidden="1">"c1040"</definedName>
    <definedName name="IQ_PRE_TAX_ACT_OR_EST" hidden="1">"c2221"</definedName>
    <definedName name="IQ_PRE_TAX_ACT_OR_EST_THOM" hidden="1">"c5305"</definedName>
    <definedName name="IQ_PRE_TAX_INCOME_FDIC" hidden="1">"c6581"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 hidden="1">"c6261"</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 hidden="1">"c6262"</definedName>
    <definedName name="IQ_PREF_OTHER_REIT" hidden="1">"c1058"</definedName>
    <definedName name="IQ_PREF_OTHER_UTI" hidden="1">"C6022"</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 hidden="1">"c6263"</definedName>
    <definedName name="IQ_PREF_REP_REIT" hidden="1">"c1065"</definedName>
    <definedName name="IQ_PREF_REP_UTI" hidden="1">"c1066"</definedName>
    <definedName name="IQ_PREF_STOCK" hidden="1">"c1052"</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hidden="1">"c1068"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 hidden="1">"IQ_PRETAX_INC"</definedName>
    <definedName name="IQ_PRETAX_INC_10K" hidden="1">"IQ_PRETAX_INC_10K"</definedName>
    <definedName name="IQ_PRETAX_INC_10Q" hidden="1">"IQ_PRETAX_INC_10Q"</definedName>
    <definedName name="IQ_PRETAX_INC_10Q1" hidden="1">"IQ_PRETAX_INC_10Q1"</definedName>
    <definedName name="IQ_PRETAX_INC_EST" hidden="1">"c1695"</definedName>
    <definedName name="IQ_PRETAX_INC_EST_THOM" hidden="1">"c5119"</definedName>
    <definedName name="IQ_PRETAX_INC_HIGH_EST" hidden="1">"c1697"</definedName>
    <definedName name="IQ_PRETAX_INC_HIGH_EST_THOM" hidden="1">"c5121"</definedName>
    <definedName name="IQ_PRETAX_INC_LOW_EST" hidden="1">"c1698"</definedName>
    <definedName name="IQ_PRETAX_INC_LOW_EST_THOM" hidden="1">"c5122"</definedName>
    <definedName name="IQ_PRETAX_INC_MEDIAN_EST" hidden="1">"c1696"</definedName>
    <definedName name="IQ_PRETAX_INC_MEDIAN_EST_THOM" hidden="1">"c5120"</definedName>
    <definedName name="IQ_PRETAX_INC_NUM_EST" hidden="1">"c1699"</definedName>
    <definedName name="IQ_PRETAX_INC_NUM_EST_THOM" hidden="1">"c5123"</definedName>
    <definedName name="IQ_PRETAX_INC_STDDEV_EST" hidden="1">"c1700"</definedName>
    <definedName name="IQ_PRETAX_INC_STDDEV_EST_THOM" hidden="1">"c5124"</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ETAX_RETURN_ASSETS_FDIC" hidden="1">"c6731"</definedName>
    <definedName name="IQ_PRICE_CFPS_FWD" hidden="1">"c2237"</definedName>
    <definedName name="IQ_PRICE_CFPS_FWD_THOM" hidden="1">"c4060"</definedName>
    <definedName name="IQ_PRICE_OVER_BVPS" hidden="1">"c1026"</definedName>
    <definedName name="IQ_PRICE_OVER_EPS_EST" hidden="1">"IQ_PRICE_OVER_EPS_EST"</definedName>
    <definedName name="IQ_PRICE_OVER_EPS_EST_1" hidden="1">"IQ_PRICE_OVER_EPS_EST_1"</definedName>
    <definedName name="IQ_PRICE_OVER_LTM_EPS" hidden="1">"c1029"</definedName>
    <definedName name="IQ_PRICE_TARGET" hidden="1">"c82"</definedName>
    <definedName name="IQ_PRICE_TARGET_REUT" hidden="1">"c3631"</definedName>
    <definedName name="IQ_PRICE_TARGET_THOM" hidden="1">"c3649"</definedName>
    <definedName name="IQ_PRICEDATE" hidden="1">"c1069"</definedName>
    <definedName name="IQ_PRICEDATETIME" hidden="1">"IQ_PRICEDATETIME"</definedName>
    <definedName name="IQ_PRICING_DATE" hidden="1">"c1613"</definedName>
    <definedName name="IQ_PRIMARY_EPS_TYPE" hidden="1">"c4498"</definedName>
    <definedName name="IQ_PRIMARY_INDUSTRY" hidden="1">"c1070"</definedName>
    <definedName name="IQ_PRINCIPAL_AMT" hidden="1">"c2157"</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hidden="1">"c1614"</definedName>
    <definedName name="IQ_PRO_FORMA_DILUT_EPS" hidden="1">"c1615"</definedName>
    <definedName name="IQ_PRO_FORMA_NET_INC" hidden="1">"c795"</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"c518"</definedName>
    <definedName name="IQ_PROPERTY_MGMT_FEE" hidden="1">"c1074"</definedName>
    <definedName name="IQ_PROPERTY_NET" hidden="1">"c829"</definedName>
    <definedName name="IQ_PROV_BAD_DEBTS" hidden="1">"c1075"</definedName>
    <definedName name="IQ_PROV_BAD_DEBTS_CF" hidden="1">"c1076"</definedName>
    <definedName name="IQ_PROVISION_10YR_ANN_CAGR" hidden="1">"c6135"</definedName>
    <definedName name="IQ_PROVISION_10YR_ANN_GROWTH" hidden="1">"c1077"</definedName>
    <definedName name="IQ_PROVISION_1YR_ANN_GROWTH" hidden="1">"c1078"</definedName>
    <definedName name="IQ_PROVISION_2YR_ANN_CAGR" hidden="1">"c6136"</definedName>
    <definedName name="IQ_PROVISION_2YR_ANN_GROWTH" hidden="1">"c1079"</definedName>
    <definedName name="IQ_PROVISION_3YR_ANN_CAGR" hidden="1">"c6137"</definedName>
    <definedName name="IQ_PROVISION_3YR_ANN_GROWTH" hidden="1">"c1080"</definedName>
    <definedName name="IQ_PROVISION_5YR_ANN_CAGR" hidden="1">"c6138"</definedName>
    <definedName name="IQ_PROVISION_5YR_ANN_GROWTH" hidden="1">"c1081"</definedName>
    <definedName name="IQ_PROVISION_7YR_ANN_CAGR" hidden="1">"c6139"</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PUT_DATE_SCHEDULE" hidden="1">"c2483"</definedName>
    <definedName name="IQ_PUT_NOTIFICATION" hidden="1">"c2485"</definedName>
    <definedName name="IQ_PUT_PRICE_SCHEDULE" hidden="1">"c2484"</definedName>
    <definedName name="IQ_QTD" hidden="1">750000</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CURRING_PROFIT_ACT_OR_EST" hidden="1">"c4507"</definedName>
    <definedName name="IQ_RECURRING_PROFIT_SHARE_ACT_OR_EST" hidden="1">"c4508"</definedName>
    <definedName name="IQ_REDEEM_PREF_STOCK" hidden="1">"c1059"</definedName>
    <definedName name="IQ_REF_ENTITY" hidden="1">"c6033"</definedName>
    <definedName name="IQ_REF_ENTITY_CIQID" hidden="1">"c6024"</definedName>
    <definedName name="IQ_REF_ENTITY_TICKER" hidden="1">"c6023"</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ICTED_CASH_NON_CURRENT" hidden="1">"c6192"</definedName>
    <definedName name="IQ_RESTRICTED_CASH_TOTAL" hidden="1">"c6193"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 hidden="1">"c6264"</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"c1092"</definedName>
    <definedName name="IQ_RETAINED_EARNINGS_AVERAGE_EQUITY_FDIC" hidden="1">"c6733"</definedName>
    <definedName name="IQ_RETURN_ASSETS" hidden="1">"c1113"</definedName>
    <definedName name="IQ_RETURN_ASSETS_ACT_OR_EST" hidden="1">"c3585"</definedName>
    <definedName name="IQ_RETURN_ASSETS_ACT_OR_EST_THOM" hidden="1">"c5310"</definedName>
    <definedName name="IQ_RETURN_ASSETS_BANK" hidden="1">"c1114"</definedName>
    <definedName name="IQ_RETURN_ASSETS_BROK" hidden="1">"c1115"</definedName>
    <definedName name="IQ_RETURN_ASSETS_EST" hidden="1">"c3529"</definedName>
    <definedName name="IQ_RETURN_ASSETS_EST_THOM" hidden="1">"c4034"</definedName>
    <definedName name="IQ_RETURN_ASSETS_FDIC" hidden="1">"c6730"</definedName>
    <definedName name="IQ_RETURN_ASSETS_FS" hidden="1">"c1116"</definedName>
    <definedName name="IQ_RETURN_ASSETS_HIGH_EST" hidden="1">"c3530"</definedName>
    <definedName name="IQ_RETURN_ASSETS_HIGH_EST_THOM" hidden="1">"c4036"</definedName>
    <definedName name="IQ_RETURN_ASSETS_LOW_EST" hidden="1">"c3531"</definedName>
    <definedName name="IQ_RETURN_ASSETS_LOW_EST_THOM" hidden="1">"c4037"</definedName>
    <definedName name="IQ_RETURN_ASSETS_MEDIAN_EST" hidden="1">"c3532"</definedName>
    <definedName name="IQ_RETURN_ASSETS_MEDIAN_EST_THOM" hidden="1">"c4035"</definedName>
    <definedName name="IQ_RETURN_ASSETS_NUM_EST" hidden="1">"c3527"</definedName>
    <definedName name="IQ_RETURN_ASSETS_NUM_EST_THOM" hidden="1">"c4038"</definedName>
    <definedName name="IQ_RETURN_ASSETS_STDDEV_EST" hidden="1">"c3528"</definedName>
    <definedName name="IQ_RETURN_ASSETS_STDDEV_EST_THOM" hidden="1">"c4039"</definedName>
    <definedName name="IQ_RETURN_CAPITAL" hidden="1">"c1117"</definedName>
    <definedName name="IQ_RETURN_EQUITY" hidden="1">"c1118"</definedName>
    <definedName name="IQ_RETURN_EQUITY_ACT_OR_EST" hidden="1">"c3586"</definedName>
    <definedName name="IQ_RETURN_EQUITY_ACT_OR_EST_THOM" hidden="1">"c5311"</definedName>
    <definedName name="IQ_RETURN_EQUITY_BANK" hidden="1">"c1119"</definedName>
    <definedName name="IQ_RETURN_EQUITY_BROK" hidden="1">"c1120"</definedName>
    <definedName name="IQ_RETURN_EQUITY_EST" hidden="1">"c3535"</definedName>
    <definedName name="IQ_RETURN_EQUITY_EST_THOM" hidden="1">"c5479"</definedName>
    <definedName name="IQ_RETURN_EQUITY_FDIC" hidden="1">"c6732"</definedName>
    <definedName name="IQ_RETURN_EQUITY_FS" hidden="1">"c1121"</definedName>
    <definedName name="IQ_RETURN_EQUITY_HIGH_EST" hidden="1">"c3536"</definedName>
    <definedName name="IQ_RETURN_EQUITY_HIGH_EST_THOM" hidden="1">"c5283"</definedName>
    <definedName name="IQ_RETURN_EQUITY_LOW_EST" hidden="1">"c3537"</definedName>
    <definedName name="IQ_RETURN_EQUITY_LOW_EST_THOM" hidden="1">"c5284"</definedName>
    <definedName name="IQ_RETURN_EQUITY_MEDIAN_EST" hidden="1">"c3538"</definedName>
    <definedName name="IQ_RETURN_EQUITY_MEDIAN_EST_THOM" hidden="1">"c5282"</definedName>
    <definedName name="IQ_RETURN_EQUITY_NUM_EST" hidden="1">"c3533"</definedName>
    <definedName name="IQ_RETURN_EQUITY_NUM_EST_THOM" hidden="1">"c5285"</definedName>
    <definedName name="IQ_RETURN_EQUITY_STDDEV_EST" hidden="1">"c3534"</definedName>
    <definedName name="IQ_RETURN_EQUITY_STDDEV_EST_THOM" hidden="1">"c5286"</definedName>
    <definedName name="IQ_RETURN_INVESTMENT" hidden="1">"c1117"</definedName>
    <definedName name="IQ_REV" hidden="1">"c1122"</definedName>
    <definedName name="IQ_REV_BEFORE_LL" hidden="1">"c1123"</definedName>
    <definedName name="IQ_REV_STDDEV_EST" hidden="1">"c1124"</definedName>
    <definedName name="IQ_REV_STDDEV_EST_REUT" hidden="1">"c3639"</definedName>
    <definedName name="IQ_REV_STDDEV_EST_THOM" hidden="1">"c3657"</definedName>
    <definedName name="IQ_REV_UTI" hidden="1">"c1125"</definedName>
    <definedName name="IQ_REVALUATION_GAINS_FDIC" hidden="1">"c6428"</definedName>
    <definedName name="IQ_REVALUATION_LOSSES_FDIC" hidden="1">"c6429"</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ACT_OR_EST" hidden="1">"c2214"</definedName>
    <definedName name="IQ_REVENUE_ACT_OR_EST_THOM" hidden="1">"c5299"</definedName>
    <definedName name="IQ_REVENUE_EST" hidden="1">"c1126"</definedName>
    <definedName name="IQ_REVENUE_EST_1" hidden="1">"IQ_REVENUE_EST_1"</definedName>
    <definedName name="IQ_REVENUE_EST_REUT" hidden="1">"c3634"</definedName>
    <definedName name="IQ_REVENUE_EST_THOM" hidden="1">"c3652"</definedName>
    <definedName name="IQ_REVENUE_GROWTH_1" hidden="1">"IQ_REVENUE_GROWTH_1"</definedName>
    <definedName name="IQ_REVENUE_GROWTH_2" hidden="1">"IQ_REVENUE_GROWTH_2"</definedName>
    <definedName name="IQ_REVENUE_HIGH_EST" hidden="1">"c1127"</definedName>
    <definedName name="IQ_REVENUE_HIGH_EST_REUT" hidden="1">"c3636"</definedName>
    <definedName name="IQ_REVENUE_HIGH_EST_THOM" hidden="1">"c3654"</definedName>
    <definedName name="IQ_REVENUE_LOW_EST" hidden="1">"c1128"</definedName>
    <definedName name="IQ_REVENUE_LOW_EST_REUT" hidden="1">"c3637"</definedName>
    <definedName name="IQ_REVENUE_LOW_EST_THOM" hidden="1">"c3655"</definedName>
    <definedName name="IQ_REVENUE_MEDIAN_EST" hidden="1">"c1662"</definedName>
    <definedName name="IQ_REVENUE_MEDIAN_EST_REUT" hidden="1">"c3635"</definedName>
    <definedName name="IQ_REVENUE_MEDIAN_EST_THOM" hidden="1">"c3653"</definedName>
    <definedName name="IQ_REVENUE_NUM_EST" hidden="1">"c1129"</definedName>
    <definedName name="IQ_REVENUE_NUM_EST_REUT" hidden="1">"c3638"</definedName>
    <definedName name="IQ_REVENUE_NUM_EST_THOM" hidden="1">"c3656"</definedName>
    <definedName name="IQ_REVISION_DATE_" hidden="1">39381.1484027778</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 hidden="1">"c6284"</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hidden="1">"c1158"</definedName>
    <definedName name="IQ_SGA_BNK" hidden="1">"c1159"</definedName>
    <definedName name="IQ_SGA_INS" hidden="1">"c1160"</definedName>
    <definedName name="IQ_SGA_MARGIN" hidden="1">"c1898"</definedName>
    <definedName name="IQ_SGA_RE" hidden="1">"c6265"</definedName>
    <definedName name="IQ_SGA_REIT" hidden="1">"c1161"</definedName>
    <definedName name="IQ_SGA_SUPPL" hidden="1">"c1162"</definedName>
    <definedName name="IQ_SGA_UTI" hidden="1">"c1163"</definedName>
    <definedName name="IQ_SHAREOUTSTANDING" hidden="1">"c1347"</definedName>
    <definedName name="IQ_SHARES_PURCHASED_AVERAGE_PRICE" hidden="1">"c5821"</definedName>
    <definedName name="IQ_SHARES_PURCHASED_QUARTER" hidden="1">"c5820"</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"c1197"</definedName>
    <definedName name="IQ_SMALL_INT_BEAR_CD" hidden="1">"c1166"</definedName>
    <definedName name="IQ_SOFTWARE" hidden="1">"c1167"</definedName>
    <definedName name="IQ_SOURCE" hidden="1">"c1168"</definedName>
    <definedName name="IQ_SP" hidden="1">"c2171"</definedName>
    <definedName name="IQ_SP_BANK" hidden="1">"c2637"</definedName>
    <definedName name="IQ_SP_BANK_ACTION" hidden="1">"c2636"</definedName>
    <definedName name="IQ_SP_BANK_DATE" hidden="1">"c2635"</definedName>
    <definedName name="IQ_SP_DATE" hidden="1">"c2172"</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_REASON" hidden="1">"c2174"</definedName>
    <definedName name="IQ_SP_STATUS" hidden="1">"c2173"</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 hidden="1">"c6266"</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 hidden="1">"c6267"</definedName>
    <definedName name="IQ_ST_DEBT_ISSUED_REIT" hidden="1">"c1186"</definedName>
    <definedName name="IQ_ST_DEBT_ISSUED_UTI" hidden="1">"c1187"</definedName>
    <definedName name="IQ_ST_DEBT_PCT" hidden="1">"c2539"</definedName>
    <definedName name="IQ_ST_DEBT_RE" hidden="1">"c6268"</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 hidden="1">"c6269"</definedName>
    <definedName name="IQ_ST_DEBT_REPAID_REIT" hidden="1">"c1194"</definedName>
    <definedName name="IQ_ST_DEBT_REPAID_UTI" hidden="1">"c1195"</definedName>
    <definedName name="IQ_ST_DEBT_UTI" hidden="1">"c1196"</definedName>
    <definedName name="IQ_ST_FHLB_DEBT" hidden="1">"c5658"</definedName>
    <definedName name="IQ_ST_INVEST" hidden="1">"c1197"</definedName>
    <definedName name="IQ_ST_INVEST_UTI" hidden="1">"c1198"</definedName>
    <definedName name="IQ_ST_NOTE_RECEIV" hidden="1">"c1199"</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ATEGY_NOTE" hidden="1">"c6791"</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NUM" hidden="1">"c1653"</definedName>
    <definedName name="IQ_TARGET_PRICE_NUM_REUT" hidden="1">"c5319"</definedName>
    <definedName name="IQ_TARGET_PRICE_NUM_THOM" hidden="1">"c5098"</definedName>
    <definedName name="IQ_TARGET_PRICE_STDDEV" hidden="1">"c1654"</definedName>
    <definedName name="IQ_TARGET_PRICE_STDDEV_REUT" hidden="1">"c5320"</definedName>
    <definedName name="IQ_TARGET_PRICE_STDDEV_THOM" hidden="1">"c5099"</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CAGR" hidden="1">"c6169"</definedName>
    <definedName name="IQ_TBV_10YR_ANN_GROWTH" hidden="1">"c1936"</definedName>
    <definedName name="IQ_TBV_1YR_ANN_GROWTH" hidden="1">"c1931"</definedName>
    <definedName name="IQ_TBV_2YR_ANN_CAGR" hidden="1">"c6165"</definedName>
    <definedName name="IQ_TBV_2YR_ANN_GROWTH" hidden="1">"c1932"</definedName>
    <definedName name="IQ_TBV_3YR_ANN_CAGR" hidden="1">"c6166"</definedName>
    <definedName name="IQ_TBV_3YR_ANN_GROWTH" hidden="1">"c1933"</definedName>
    <definedName name="IQ_TBV_5YR_ANN_CAGR" hidden="1">"c6167"</definedName>
    <definedName name="IQ_TBV_5YR_ANN_GROWTH" hidden="1">"c1934"</definedName>
    <definedName name="IQ_TBV_7YR_ANN_CAGR" hidden="1">"c6168"</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_FWD_THOM" hidden="1">"c4061"</definedName>
    <definedName name="IQ_TEV_EBITDA" hidden="1">"c1222"</definedName>
    <definedName name="IQ_TEV_EBITDA_AVG" hidden="1">"c1223"</definedName>
    <definedName name="IQ_TEV_EBITDA_FWD" hidden="1">"c1224"</definedName>
    <definedName name="IQ_TEV_EBITDA_FWD_REUT" hidden="1">"c4050"</definedName>
    <definedName name="IQ_TEV_EBITDA_FWD_THOM" hidden="1">"c4057"</definedName>
    <definedName name="IQ_TEV_EMPLOYEE_AVG" hidden="1">"c1225"</definedName>
    <definedName name="IQ_TEV_EST" hidden="1">"c4526"</definedName>
    <definedName name="IQ_TEV_EST_THOM" hidden="1">"c5529"</definedName>
    <definedName name="IQ_TEV_HIGH_EST" hidden="1">"c4527"</definedName>
    <definedName name="IQ_TEV_HIGH_EST_THOM" hidden="1">"c5530"</definedName>
    <definedName name="IQ_TEV_LOW_EST" hidden="1">"c4528"</definedName>
    <definedName name="IQ_TEV_LOW_EST_THOM" hidden="1">"c5531"</definedName>
    <definedName name="IQ_TEV_MEDIAN_EST" hidden="1">"c4529"</definedName>
    <definedName name="IQ_TEV_MEDIAN_EST_THOM" hidden="1">"c5532"</definedName>
    <definedName name="IQ_TEV_NUM_EST" hidden="1">"c4530"</definedName>
    <definedName name="IQ_TEV_NUM_EST_THOM" hidden="1">"c5533"</definedName>
    <definedName name="IQ_TEV_STDDEV_EST" hidden="1">"c4531"</definedName>
    <definedName name="IQ_TEV_STDDEV_EST_THOM" hidden="1">"c5534"</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TOTAL_REV_FWD_THOM" hidden="1">"c4058"</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hidden="1">0</definedName>
    <definedName name="IQ_TOT_ADJ_INC" hidden="1">"c1616"</definedName>
    <definedName name="IQ_TOTAL_AR_BR" hidden="1">"c1231"</definedName>
    <definedName name="IQ_TOTAL_AR_RE" hidden="1">"c6270"</definedName>
    <definedName name="IQ_TOTAL_AR_REIT" hidden="1">"c1232"</definedName>
    <definedName name="IQ_TOTAL_AR_UTI" hidden="1">"c1233"</definedName>
    <definedName name="IQ_TOTAL_ASSETS" hidden="1">"c1234"</definedName>
    <definedName name="IQ_TOTAL_ASSETS_10YR_ANN_CAGR" hidden="1">"c6140"</definedName>
    <definedName name="IQ_TOTAL_ASSETS_10YR_ANN_GROWTH" hidden="1">"c1235"</definedName>
    <definedName name="IQ_TOTAL_ASSETS_1YR_ANN_GROWTH" hidden="1">"c1236"</definedName>
    <definedName name="IQ_TOTAL_ASSETS_2YR_ANN_CAGR" hidden="1">"c6141"</definedName>
    <definedName name="IQ_TOTAL_ASSETS_2YR_ANN_GROWTH" hidden="1">"c1237"</definedName>
    <definedName name="IQ_TOTAL_ASSETS_3YR_ANN_CAGR" hidden="1">"c6142"</definedName>
    <definedName name="IQ_TOTAL_ASSETS_3YR_ANN_GROWTH" hidden="1">"c1238"</definedName>
    <definedName name="IQ_TOTAL_ASSETS_5YR_ANN_CAGR" hidden="1">"c6143"</definedName>
    <definedName name="IQ_TOTAL_ASSETS_5YR_ANN_GROWTH" hidden="1">"c1239"</definedName>
    <definedName name="IQ_TOTAL_ASSETS_7YR_ANN_CAGR" hidden="1">"c6144"</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"c1266"</definedName>
    <definedName name="IQ_TOTAL_CASH_FINAN" hidden="1">"c119"</definedName>
    <definedName name="IQ_TOTAL_CASH_INVEST" hidden="1">"c121"</definedName>
    <definedName name="IQ_TOTAL_CASH_OPER" hidden="1">"c122"</definedName>
    <definedName name="IQ_TOTAL_CHARGE_OFFS_FDIC" hidden="1">"c6603"</definedName>
    <definedName name="IQ_TOTAL_CHURN" hidden="1">"c2122"</definedName>
    <definedName name="IQ_TOTAL_CL" hidden="1">"c1245"</definedName>
    <definedName name="IQ_TOTAL_COMMON" hidden="1">"c1022"</definedName>
    <definedName name="IQ_TOTAL_COMMON_EQUITY" hidden="1">"c1246"</definedName>
    <definedName name="IQ_TOTAL_CURRENT_ASSETS" hidden="1">"c1243"</definedName>
    <definedName name="IQ_TOTAL_CURRENT_LIAB" hidden="1">"c1245"</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 hidden="1">"c6271"</definedName>
    <definedName name="IQ_TOTAL_DEBT_ISSUED_REIT" hidden="1">"c1255"</definedName>
    <definedName name="IQ_TOTAL_DEBT_ISSUED_UTI" hidden="1">"c1256"</definedName>
    <definedName name="IQ_TOTAL_DEBT_ISSUES_INS" hidden="1">"c1257"</definedName>
    <definedName name="IQ_TOTAL_DEBT_OVER_EBITDA" hidden="1">"c1249"</definedName>
    <definedName name="IQ_TOTAL_DEBT_OVER_TOTAL_BV" hidden="1">"c1250"</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 hidden="1">"c6272"</definedName>
    <definedName name="IQ_TOTAL_DEBT_REPAID_REIT" hidden="1">"c1263"</definedName>
    <definedName name="IQ_TOTAL_DEBT_REPAID_UTI" hidden="1">"c1264"</definedName>
    <definedName name="IQ_TOTAL_DEBT_SECURITIES_FDIC" hidden="1">"c6410"</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hidden="1">"c1267"</definedName>
    <definedName name="IQ_TOTAL_EQUITY_10YR_ANN_CAGR" hidden="1">"c6145"</definedName>
    <definedName name="IQ_TOTAL_EQUITY_10YR_ANN_GROWTH" hidden="1">"c1268"</definedName>
    <definedName name="IQ_TOTAL_EQUITY_1YR_ANN_GROWTH" hidden="1">"c1269"</definedName>
    <definedName name="IQ_TOTAL_EQUITY_2YR_ANN_CAGR" hidden="1">"c6146"</definedName>
    <definedName name="IQ_TOTAL_EQUITY_2YR_ANN_GROWTH" hidden="1">"c1270"</definedName>
    <definedName name="IQ_TOTAL_EQUITY_3YR_ANN_CAGR" hidden="1">"c6147"</definedName>
    <definedName name="IQ_TOTAL_EQUITY_3YR_ANN_GROWTH" hidden="1">"c1271"</definedName>
    <definedName name="IQ_TOTAL_EQUITY_5YR_ANN_CAGR" hidden="1">"c6148"</definedName>
    <definedName name="IQ_TOTAL_EQUITY_5YR_ANN_GROWTH" hidden="1">"c1272"</definedName>
    <definedName name="IQ_TOTAL_EQUITY_7YR_ANN_CAGR" hidden="1">"c6149"</definedName>
    <definedName name="IQ_TOTAL_EQUITY_7YR_ANN_GROWTH" hidden="1">"c1273"</definedName>
    <definedName name="IQ_TOTAL_EQUITY_ALLOWANCE_TOTAL_LOANS" hidden="1">"c1274"</definedName>
    <definedName name="IQ_TOTAL_INTEREST_EXP" hidden="1">"c591"</definedName>
    <definedName name="IQ_TOTAL_INVENTORY" hidden="1">"c622"</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 hidden="1">"c6273"</definedName>
    <definedName name="IQ_TOTAL_LIAB_REIT" hidden="1">"c1282"</definedName>
    <definedName name="IQ_TOTAL_LIAB_SHAREHOLD" hidden="1">"c1279"</definedName>
    <definedName name="IQ_TOTAL_LIAB_TOTAL_ASSETS" hidden="1">"c1283"</definedName>
    <definedName name="IQ_TOTAL_LIABILITIES_FDIC" hidden="1">"c6348"</definedName>
    <definedName name="IQ_TOTAL_LOANS" hidden="1">"c5653"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 hidden="1">"c6274"</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ABLE_END_OS" hidden="1">"c5819"</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COVERIES_FDIC" hidden="1">"c6622"</definedName>
    <definedName name="IQ_TOTAL_REV" hidden="1">"c1294"</definedName>
    <definedName name="IQ_TOTAL_REV_10YR_ANN_CAGR" hidden="1">"c6150"</definedName>
    <definedName name="IQ_TOTAL_REV_10YR_ANN_GROWTH" hidden="1">"c1295"</definedName>
    <definedName name="IQ_TOTAL_REV_1YR_ANN_GROWTH" hidden="1">"c1296"</definedName>
    <definedName name="IQ_TOTAL_REV_2YR_ANN_CAGR" hidden="1">"c6151"</definedName>
    <definedName name="IQ_TOTAL_REV_2YR_ANN_GROWTH" hidden="1">"c1297"</definedName>
    <definedName name="IQ_TOTAL_REV_3YR_ANN_CAGR" hidden="1">"c6152"</definedName>
    <definedName name="IQ_TOTAL_REV_3YR_ANN_GROWTH" hidden="1">"c1298"</definedName>
    <definedName name="IQ_TOTAL_REV_5YR_ANN_CAGR" hidden="1">"c6153"</definedName>
    <definedName name="IQ_TOTAL_REV_5YR_ANN_GROWTH" hidden="1">"c1299"</definedName>
    <definedName name="IQ_TOTAL_REV_7YR_ANN_CAGR" hidden="1">"c6154"</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 hidden="1">"c6275"</definedName>
    <definedName name="IQ_TOTAL_REV_REIT" hidden="1">"c1307"</definedName>
    <definedName name="IQ_TOTAL_REV_SHARE" hidden="1">"c1912"</definedName>
    <definedName name="IQ_TOTAL_REV_UTI" hidden="1">"c1308"</definedName>
    <definedName name="IQ_TOTAL_REVENUE" hidden="1">"c1294"</definedName>
    <definedName name="IQ_TOTAL_RISK_BASED_CAPITAL_RATIO_FDIC" hidden="1">"c6747"</definedName>
    <definedName name="IQ_TOTAL_SECURITIES_FDIC" hidden="1">"c6306"</definedName>
    <definedName name="IQ_TOTAL_SPECIAL" hidden="1">"c1618"</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 hidden="1">"c6286"</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 hidden="1">"c6276"</definedName>
    <definedName name="IQ_TREASURY_OTHER_EQUITY_REIT" hidden="1">"c1317"</definedName>
    <definedName name="IQ_TREASURY_OTHER_EQUITY_UTI" hidden="1">"c1318"</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CAGR" hidden="1">"c6179"</definedName>
    <definedName name="IQ_UFCF_10YR_ANN_GROWTH" hidden="1">"c1948"</definedName>
    <definedName name="IQ_UFCF_1YR_ANN_GROWTH" hidden="1">"c1943"</definedName>
    <definedName name="IQ_UFCF_2YR_ANN_CAGR" hidden="1">"c6175"</definedName>
    <definedName name="IQ_UFCF_2YR_ANN_GROWTH" hidden="1">"c1944"</definedName>
    <definedName name="IQ_UFCF_3YR_ANN_CAGR" hidden="1">"c6176"</definedName>
    <definedName name="IQ_UFCF_3YR_ANN_GROWTH" hidden="1">"c1945"</definedName>
    <definedName name="IQ_UFCF_5YR_ANN_CAGR" hidden="1">"c6177"</definedName>
    <definedName name="IQ_UFCF_5YR_ANN_GROWTH" hidden="1">"c1946"</definedName>
    <definedName name="IQ_UFCF_7YR_ANN_CAGR" hidden="1">"c6178"</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 hidden="1">"c6277"</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hidden="1">"c1456"</definedName>
    <definedName name="IQ_US_BRANCHES_FOREIGN_BANK_LOANS_FDIC" hidden="1">"c6435"</definedName>
    <definedName name="IQ_US_BRANCHES_FOREIGN_BANKS_FDIC" hidden="1">"c6390"</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hidden="1">"c1620"</definedName>
    <definedName name="IQ_UTIL_REV" hidden="1">"c2091"</definedName>
    <definedName name="IQ_UV_PENSION_LIAB" hidden="1">"c1332"</definedName>
    <definedName name="IQ_VALUATION_ALLOWANCES_FDIC" hidden="1">"c6400"</definedName>
    <definedName name="IQ_VALUE_TRADED" hidden="1">"c1519"</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 hidden="1">50000</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"c2203"</definedName>
    <definedName name="IQ_YEAR_FOUNDED" hidden="1">"c6793"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DMONTH" hidden="1">130000</definedName>
    <definedName name="IQ_YTW" hidden="1">"c2163"</definedName>
    <definedName name="IQ_YTW_DATE" hidden="1">"c2164"</definedName>
    <definedName name="IQ_YTW_DATE_TYPE" hidden="1">"c2165"</definedName>
    <definedName name="IQ_Z_SCORE" hidden="1">"c1339"</definedName>
    <definedName name="IQRAB7" hidden="1">"$AB$8:$AB$78"</definedName>
    <definedName name="IQRAD7" hidden="1">"$AD$8:$AD$78"</definedName>
    <definedName name="IQRAF7" hidden="1">"$AF$8:$AF$78"</definedName>
    <definedName name="IQRAH7" hidden="1">"$AH$8:$AH$77"</definedName>
    <definedName name="IQRAJ7" hidden="1">"$AJ$8:$AJ$78"</definedName>
    <definedName name="IQRAL7" hidden="1">"$AL$8:$AL$76"</definedName>
    <definedName name="IQRAN7" hidden="1">"$AN$8:$AN$39"</definedName>
    <definedName name="IQRAP7" hidden="1">"$AP$8:$AP$77"</definedName>
    <definedName name="IQRAR7" hidden="1">"$AR$8:$AR$77"</definedName>
    <definedName name="IQRAT7" hidden="1">"$AT$8:$AT$78"</definedName>
    <definedName name="IQRAV7" hidden="1">"$AV$8:$AV$57"</definedName>
    <definedName name="IQRAX7" hidden="1">"$AX$8:$AX$78"</definedName>
    <definedName name="IQRAZ7" hidden="1">"$AZ$8:$AZ$32"</definedName>
    <definedName name="IQRB7" hidden="1">"$B$8:$B$260"</definedName>
    <definedName name="IQRBB7" hidden="1">"$BB$8:$BB$78"</definedName>
    <definedName name="IQRD7" hidden="1">"$D$8:$D$260"</definedName>
    <definedName name="IQRF7" hidden="1">"$F$8:$F$260"</definedName>
    <definedName name="IQRH7" hidden="1">"$H$8:$H$260"</definedName>
    <definedName name="IQRJ7" hidden="1">"$J$8:$J$260"</definedName>
    <definedName name="IQRL7" hidden="1">"$L$8:$L$260"</definedName>
    <definedName name="IQRN7" hidden="1">"$N$8:$N$260"</definedName>
    <definedName name="IQRP7" hidden="1">"$P$8:$P$260"</definedName>
    <definedName name="IQRR7" hidden="1">"$R$8:$R$260"</definedName>
    <definedName name="IQRT7" hidden="1">"$T$8:$T$260"</definedName>
    <definedName name="IQRV7" hidden="1">"$V$8:$V$260"</definedName>
    <definedName name="IQRX7" hidden="1">"$X$8:$X$78"</definedName>
    <definedName name="IQRZ7" hidden="1">"$Z$8:$Z$78"</definedName>
    <definedName name="IQSSheet3B2" localSheetId="5" hidden="1">#REF!</definedName>
    <definedName name="IQSSheet3B2" localSheetId="18" hidden="1">#REF!</definedName>
    <definedName name="IQSSheet3B2" localSheetId="19" hidden="1">#REF!</definedName>
    <definedName name="IQSSheet3B2" localSheetId="17" hidden="1">#REF!</definedName>
    <definedName name="IQSSheet3B2" localSheetId="1" hidden="1">#REF!</definedName>
    <definedName name="IQSSheet3B2" localSheetId="4" hidden="1">#REF!</definedName>
    <definedName name="IsColHidden" hidden="1">FALSE</definedName>
    <definedName name="IsLTMColHidden" hidden="1">FALSE</definedName>
    <definedName name="JEV" localSheetId="3" hidden="1">{"assumptions",#N/A,FALSE,"Assumption Summary";"proforma97",#N/A,FALSE,"97 pro forma";"sensitivity97",#N/A,FALSE,"97 sensitivity ";"proforma98",#N/A,FALSE,"98 pro forma";"sensitivity98",#N/A,FALSE,"98 sensitivity"}</definedName>
    <definedName name="JEV" localSheetId="5" hidden="1">{"assumptions",#N/A,FALSE,"Assumption Summary";"proforma97",#N/A,FALSE,"97 pro forma";"sensitivity97",#N/A,FALSE,"97 sensitivity ";"proforma98",#N/A,FALSE,"98 pro forma";"sensitivity98",#N/A,FALSE,"98 sensitivity"}</definedName>
    <definedName name="JEV" localSheetId="13" hidden="1">{"assumptions",#N/A,FALSE,"Assumption Summary";"proforma97",#N/A,FALSE,"97 pro forma";"sensitivity97",#N/A,FALSE,"97 sensitivity ";"proforma98",#N/A,FALSE,"98 pro forma";"sensitivity98",#N/A,FALSE,"98 sensitivity"}</definedName>
    <definedName name="JEV" localSheetId="2" hidden="1">{"assumptions",#N/A,FALSE,"Assumption Summary";"proforma97",#N/A,FALSE,"97 pro forma";"sensitivity97",#N/A,FALSE,"97 sensitivity ";"proforma98",#N/A,FALSE,"98 pro forma";"sensitivity98",#N/A,FALSE,"98 sensitivity"}</definedName>
    <definedName name="JEV" localSheetId="18" hidden="1">{"assumptions",#N/A,FALSE,"Assumption Summary";"proforma97",#N/A,FALSE,"97 pro forma";"sensitivity97",#N/A,FALSE,"97 sensitivity ";"proforma98",#N/A,FALSE,"98 pro forma";"sensitivity98",#N/A,FALSE,"98 sensitivity"}</definedName>
    <definedName name="JEV" localSheetId="19" hidden="1">{"assumptions",#N/A,FALSE,"Assumption Summary";"proforma97",#N/A,FALSE,"97 pro forma";"sensitivity97",#N/A,FALSE,"97 sensitivity ";"proforma98",#N/A,FALSE,"98 pro forma";"sensitivity98",#N/A,FALSE,"98 sensitivity"}</definedName>
    <definedName name="JEV" localSheetId="17" hidden="1">{"assumptions",#N/A,FALSE,"Assumption Summary";"proforma97",#N/A,FALSE,"97 pro forma";"sensitivity97",#N/A,FALSE,"97 sensitivity ";"proforma98",#N/A,FALSE,"98 pro forma";"sensitivity98",#N/A,FALSE,"98 sensitivity"}</definedName>
    <definedName name="JEV" localSheetId="1" hidden="1">{"assumptions",#N/A,FALSE,"Assumption Summary";"proforma97",#N/A,FALSE,"97 pro forma";"sensitivity97",#N/A,FALSE,"97 sensitivity ";"proforma98",#N/A,FALSE,"98 pro forma";"sensitivity98",#N/A,FALSE,"98 sensitivity"}</definedName>
    <definedName name="JEV" localSheetId="0" hidden="1">{"assumptions",#N/A,FALSE,"Assumption Summary";"proforma97",#N/A,FALSE,"97 pro forma";"sensitivity97",#N/A,FALSE,"97 sensitivity ";"proforma98",#N/A,FALSE,"98 pro forma";"sensitivity98",#N/A,FALSE,"98 sensitivity"}</definedName>
    <definedName name="JEV" localSheetId="4" hidden="1">{"assumptions",#N/A,FALSE,"Assumption Summary";"proforma97",#N/A,FALSE,"97 pro forma";"sensitivity97",#N/A,FALSE,"97 sensitivity ";"proforma98",#N/A,FALSE,"98 pro forma";"sensitivity98",#N/A,FALSE,"98 sensitivity"}</definedName>
    <definedName name="jf" localSheetId="3" hidden="1">{#N/A,#N/A,FALSE,"Sum A (1)";#N/A,#N/A,FALSE,"Sum A (2)";#N/A,#N/A,FALSE,"KPI A";#N/A,#N/A,FALSE,"EN A";#N/A,#N/A,FALSE,"HU A";#N/A,#N/A,FALSE,"PO A";#N/A,#N/A,FALSE,"DE A";#N/A,#N/A,FALSE,"CR A";#N/A,#N/A,FALSE,"CZ A";#N/A,#N/A,FALSE,"FR A";#N/A,#N/A,FALSE,"RO A";#N/A,#N/A,FALSE,"CP A"}</definedName>
    <definedName name="jf" localSheetId="5" hidden="1">{#N/A,#N/A,FALSE,"Sum A (1)";#N/A,#N/A,FALSE,"Sum A (2)";#N/A,#N/A,FALSE,"KPI A";#N/A,#N/A,FALSE,"EN A";#N/A,#N/A,FALSE,"HU A";#N/A,#N/A,FALSE,"PO A";#N/A,#N/A,FALSE,"DE A";#N/A,#N/A,FALSE,"CR A";#N/A,#N/A,FALSE,"CZ A";#N/A,#N/A,FALSE,"FR A";#N/A,#N/A,FALSE,"RO A";#N/A,#N/A,FALSE,"CP A"}</definedName>
    <definedName name="jf" localSheetId="13" hidden="1">{#N/A,#N/A,FALSE,"Sum A (1)";#N/A,#N/A,FALSE,"Sum A (2)";#N/A,#N/A,FALSE,"KPI A";#N/A,#N/A,FALSE,"EN A";#N/A,#N/A,FALSE,"HU A";#N/A,#N/A,FALSE,"PO A";#N/A,#N/A,FALSE,"DE A";#N/A,#N/A,FALSE,"CR A";#N/A,#N/A,FALSE,"CZ A";#N/A,#N/A,FALSE,"FR A";#N/A,#N/A,FALSE,"RO A";#N/A,#N/A,FALSE,"CP A"}</definedName>
    <definedName name="jf" localSheetId="2" hidden="1">{#N/A,#N/A,FALSE,"Sum A (1)";#N/A,#N/A,FALSE,"Sum A (2)";#N/A,#N/A,FALSE,"KPI A";#N/A,#N/A,FALSE,"EN A";#N/A,#N/A,FALSE,"HU A";#N/A,#N/A,FALSE,"PO A";#N/A,#N/A,FALSE,"DE A";#N/A,#N/A,FALSE,"CR A";#N/A,#N/A,FALSE,"CZ A";#N/A,#N/A,FALSE,"FR A";#N/A,#N/A,FALSE,"RO A";#N/A,#N/A,FALSE,"CP A"}</definedName>
    <definedName name="jf" localSheetId="18" hidden="1">{#N/A,#N/A,FALSE,"Sum A (1)";#N/A,#N/A,FALSE,"Sum A (2)";#N/A,#N/A,FALSE,"KPI A";#N/A,#N/A,FALSE,"EN A";#N/A,#N/A,FALSE,"HU A";#N/A,#N/A,FALSE,"PO A";#N/A,#N/A,FALSE,"DE A";#N/A,#N/A,FALSE,"CR A";#N/A,#N/A,FALSE,"CZ A";#N/A,#N/A,FALSE,"FR A";#N/A,#N/A,FALSE,"RO A";#N/A,#N/A,FALSE,"CP A"}</definedName>
    <definedName name="jf" localSheetId="19" hidden="1">{#N/A,#N/A,FALSE,"Sum A (1)";#N/A,#N/A,FALSE,"Sum A (2)";#N/A,#N/A,FALSE,"KPI A";#N/A,#N/A,FALSE,"EN A";#N/A,#N/A,FALSE,"HU A";#N/A,#N/A,FALSE,"PO A";#N/A,#N/A,FALSE,"DE A";#N/A,#N/A,FALSE,"CR A";#N/A,#N/A,FALSE,"CZ A";#N/A,#N/A,FALSE,"FR A";#N/A,#N/A,FALSE,"RO A";#N/A,#N/A,FALSE,"CP A"}</definedName>
    <definedName name="jf" localSheetId="17" hidden="1">{#N/A,#N/A,FALSE,"Sum A (1)";#N/A,#N/A,FALSE,"Sum A (2)";#N/A,#N/A,FALSE,"KPI A";#N/A,#N/A,FALSE,"EN A";#N/A,#N/A,FALSE,"HU A";#N/A,#N/A,FALSE,"PO A";#N/A,#N/A,FALSE,"DE A";#N/A,#N/A,FALSE,"CR A";#N/A,#N/A,FALSE,"CZ A";#N/A,#N/A,FALSE,"FR A";#N/A,#N/A,FALSE,"RO A";#N/A,#N/A,FALSE,"CP A"}</definedName>
    <definedName name="jf" localSheetId="1" hidden="1">{#N/A,#N/A,FALSE,"Sum A (1)";#N/A,#N/A,FALSE,"Sum A (2)";#N/A,#N/A,FALSE,"KPI A";#N/A,#N/A,FALSE,"EN A";#N/A,#N/A,FALSE,"HU A";#N/A,#N/A,FALSE,"PO A";#N/A,#N/A,FALSE,"DE A";#N/A,#N/A,FALSE,"CR A";#N/A,#N/A,FALSE,"CZ A";#N/A,#N/A,FALSE,"FR A";#N/A,#N/A,FALSE,"RO A";#N/A,#N/A,FALSE,"CP A"}</definedName>
    <definedName name="jf" localSheetId="0" hidden="1">{#N/A,#N/A,FALSE,"Sum A (1)";#N/A,#N/A,FALSE,"Sum A (2)";#N/A,#N/A,FALSE,"KPI A";#N/A,#N/A,FALSE,"EN A";#N/A,#N/A,FALSE,"HU A";#N/A,#N/A,FALSE,"PO A";#N/A,#N/A,FALSE,"DE A";#N/A,#N/A,FALSE,"CR A";#N/A,#N/A,FALSE,"CZ A";#N/A,#N/A,FALSE,"FR A";#N/A,#N/A,FALSE,"RO A";#N/A,#N/A,FALSE,"CP A"}</definedName>
    <definedName name="jf" localSheetId="4" hidden="1">{#N/A,#N/A,FALSE,"Sum A (1)";#N/A,#N/A,FALSE,"Sum A (2)";#N/A,#N/A,FALSE,"KPI A";#N/A,#N/A,FALSE,"EN A";#N/A,#N/A,FALSE,"HU A";#N/A,#N/A,FALSE,"PO A";#N/A,#N/A,FALSE,"DE A";#N/A,#N/A,FALSE,"CR A";#N/A,#N/A,FALSE,"CZ A";#N/A,#N/A,FALSE,"FR A";#N/A,#N/A,FALSE,"RO A";#N/A,#N/A,FALSE,"CP A"}</definedName>
    <definedName name="JJG" localSheetId="3" hidden="1">{"cred comp",#N/A,FALSE,"Comparable Credit Analysis";"IS",#N/A,FALSE,"IS";"Sensitivity",#N/A,FALSE,"Sensitivity";"BS",#N/A,FALSE,"BS";"Bond Summary",#N/A,FALSE,"B Summary";"AD",#N/A,FALSE,"Accretion";"NAV",#N/A,FALSE,"NAV";"SU",#N/A,FALSE,"S&amp;U";"acq. study",#N/A,FALSE,"Acq. Study";"F Charges",#N/A,FALSE,"Fixed Charges"}</definedName>
    <definedName name="JJG" localSheetId="5" hidden="1">{"cred comp",#N/A,FALSE,"Comparable Credit Analysis";"IS",#N/A,FALSE,"IS";"Sensitivity",#N/A,FALSE,"Sensitivity";"BS",#N/A,FALSE,"BS";"Bond Summary",#N/A,FALSE,"B Summary";"AD",#N/A,FALSE,"Accretion";"NAV",#N/A,FALSE,"NAV";"SU",#N/A,FALSE,"S&amp;U";"acq. study",#N/A,FALSE,"Acq. Study";"F Charges",#N/A,FALSE,"Fixed Charges"}</definedName>
    <definedName name="JJG" localSheetId="13" hidden="1">{"cred comp",#N/A,FALSE,"Comparable Credit Analysis";"IS",#N/A,FALSE,"IS";"Sensitivity",#N/A,FALSE,"Sensitivity";"BS",#N/A,FALSE,"BS";"Bond Summary",#N/A,FALSE,"B Summary";"AD",#N/A,FALSE,"Accretion";"NAV",#N/A,FALSE,"NAV";"SU",#N/A,FALSE,"S&amp;U";"acq. study",#N/A,FALSE,"Acq. Study";"F Charges",#N/A,FALSE,"Fixed Charges"}</definedName>
    <definedName name="JJG" localSheetId="2" hidden="1">{"cred comp",#N/A,FALSE,"Comparable Credit Analysis";"IS",#N/A,FALSE,"IS";"Sensitivity",#N/A,FALSE,"Sensitivity";"BS",#N/A,FALSE,"BS";"Bond Summary",#N/A,FALSE,"B Summary";"AD",#N/A,FALSE,"Accretion";"NAV",#N/A,FALSE,"NAV";"SU",#N/A,FALSE,"S&amp;U";"acq. study",#N/A,FALSE,"Acq. Study";"F Charges",#N/A,FALSE,"Fixed Charges"}</definedName>
    <definedName name="JJG" localSheetId="18" hidden="1">{"cred comp",#N/A,FALSE,"Comparable Credit Analysis";"IS",#N/A,FALSE,"IS";"Sensitivity",#N/A,FALSE,"Sensitivity";"BS",#N/A,FALSE,"BS";"Bond Summary",#N/A,FALSE,"B Summary";"AD",#N/A,FALSE,"Accretion";"NAV",#N/A,FALSE,"NAV";"SU",#N/A,FALSE,"S&amp;U";"acq. study",#N/A,FALSE,"Acq. Study";"F Charges",#N/A,FALSE,"Fixed Charges"}</definedName>
    <definedName name="JJG" localSheetId="19" hidden="1">{"cred comp",#N/A,FALSE,"Comparable Credit Analysis";"IS",#N/A,FALSE,"IS";"Sensitivity",#N/A,FALSE,"Sensitivity";"BS",#N/A,FALSE,"BS";"Bond Summary",#N/A,FALSE,"B Summary";"AD",#N/A,FALSE,"Accretion";"NAV",#N/A,FALSE,"NAV";"SU",#N/A,FALSE,"S&amp;U";"acq. study",#N/A,FALSE,"Acq. Study";"F Charges",#N/A,FALSE,"Fixed Charges"}</definedName>
    <definedName name="JJG" localSheetId="17" hidden="1">{"cred comp",#N/A,FALSE,"Comparable Credit Analysis";"IS",#N/A,FALSE,"IS";"Sensitivity",#N/A,FALSE,"Sensitivity";"BS",#N/A,FALSE,"BS";"Bond Summary",#N/A,FALSE,"B Summary";"AD",#N/A,FALSE,"Accretion";"NAV",#N/A,FALSE,"NAV";"SU",#N/A,FALSE,"S&amp;U";"acq. study",#N/A,FALSE,"Acq. Study";"F Charges",#N/A,FALSE,"Fixed Charges"}</definedName>
    <definedName name="JJG" localSheetId="1" hidden="1">{"cred comp",#N/A,FALSE,"Comparable Credit Analysis";"IS",#N/A,FALSE,"IS";"Sensitivity",#N/A,FALSE,"Sensitivity";"BS",#N/A,FALSE,"BS";"Bond Summary",#N/A,FALSE,"B Summary";"AD",#N/A,FALSE,"Accretion";"NAV",#N/A,FALSE,"NAV";"SU",#N/A,FALSE,"S&amp;U";"acq. study",#N/A,FALSE,"Acq. Study";"F Charges",#N/A,FALSE,"Fixed Charges"}</definedName>
    <definedName name="JJG" localSheetId="0" hidden="1">{"cred comp",#N/A,FALSE,"Comparable Credit Analysis";"IS",#N/A,FALSE,"IS";"Sensitivity",#N/A,FALSE,"Sensitivity";"BS",#N/A,FALSE,"BS";"Bond Summary",#N/A,FALSE,"B Summary";"AD",#N/A,FALSE,"Accretion";"NAV",#N/A,FALSE,"NAV";"SU",#N/A,FALSE,"S&amp;U";"acq. study",#N/A,FALSE,"Acq. Study";"F Charges",#N/A,FALSE,"Fixed Charges"}</definedName>
    <definedName name="JJG" localSheetId="4" hidden="1">{"cred comp",#N/A,FALSE,"Comparable Credit Analysis";"IS",#N/A,FALSE,"IS";"Sensitivity",#N/A,FALSE,"Sensitivity";"BS",#N/A,FALSE,"BS";"Bond Summary",#N/A,FALSE,"B Summary";"AD",#N/A,FALSE,"Accretion";"NAV",#N/A,FALSE,"NAV";"SU",#N/A,FALSE,"S&amp;U";"acq. study",#N/A,FALSE,"Acq. Study";"F Charges",#N/A,FALSE,"Fixed Charges"}</definedName>
    <definedName name="JJG_1" localSheetId="3" hidden="1">{"cred comp",#N/A,FALSE,"Comparable Credit Analysis";"IS",#N/A,FALSE,"IS";"Sensitivity",#N/A,FALSE,"Sensitivity";"BS",#N/A,FALSE,"BS";"Bond Summary",#N/A,FALSE,"B Summary";"AD",#N/A,FALSE,"Accretion";"NAV",#N/A,FALSE,"NAV";"SU",#N/A,FALSE,"S&amp;U";"acq. study",#N/A,FALSE,"Acq. Study";"F Charges",#N/A,FALSE,"Fixed Charges"}</definedName>
    <definedName name="JJG_1" localSheetId="5" hidden="1">{"cred comp",#N/A,FALSE,"Comparable Credit Analysis";"IS",#N/A,FALSE,"IS";"Sensitivity",#N/A,FALSE,"Sensitivity";"BS",#N/A,FALSE,"BS";"Bond Summary",#N/A,FALSE,"B Summary";"AD",#N/A,FALSE,"Accretion";"NAV",#N/A,FALSE,"NAV";"SU",#N/A,FALSE,"S&amp;U";"acq. study",#N/A,FALSE,"Acq. Study";"F Charges",#N/A,FALSE,"Fixed Charges"}</definedName>
    <definedName name="JJG_1" localSheetId="13" hidden="1">{"cred comp",#N/A,FALSE,"Comparable Credit Analysis";"IS",#N/A,FALSE,"IS";"Sensitivity",#N/A,FALSE,"Sensitivity";"BS",#N/A,FALSE,"BS";"Bond Summary",#N/A,FALSE,"B Summary";"AD",#N/A,FALSE,"Accretion";"NAV",#N/A,FALSE,"NAV";"SU",#N/A,FALSE,"S&amp;U";"acq. study",#N/A,FALSE,"Acq. Study";"F Charges",#N/A,FALSE,"Fixed Charges"}</definedName>
    <definedName name="JJG_1" localSheetId="2" hidden="1">{"cred comp",#N/A,FALSE,"Comparable Credit Analysis";"IS",#N/A,FALSE,"IS";"Sensitivity",#N/A,FALSE,"Sensitivity";"BS",#N/A,FALSE,"BS";"Bond Summary",#N/A,FALSE,"B Summary";"AD",#N/A,FALSE,"Accretion";"NAV",#N/A,FALSE,"NAV";"SU",#N/A,FALSE,"S&amp;U";"acq. study",#N/A,FALSE,"Acq. Study";"F Charges",#N/A,FALSE,"Fixed Charges"}</definedName>
    <definedName name="JJG_1" localSheetId="18" hidden="1">{"cred comp",#N/A,FALSE,"Comparable Credit Analysis";"IS",#N/A,FALSE,"IS";"Sensitivity",#N/A,FALSE,"Sensitivity";"BS",#N/A,FALSE,"BS";"Bond Summary",#N/A,FALSE,"B Summary";"AD",#N/A,FALSE,"Accretion";"NAV",#N/A,FALSE,"NAV";"SU",#N/A,FALSE,"S&amp;U";"acq. study",#N/A,FALSE,"Acq. Study";"F Charges",#N/A,FALSE,"Fixed Charges"}</definedName>
    <definedName name="JJG_1" localSheetId="19" hidden="1">{"cred comp",#N/A,FALSE,"Comparable Credit Analysis";"IS",#N/A,FALSE,"IS";"Sensitivity",#N/A,FALSE,"Sensitivity";"BS",#N/A,FALSE,"BS";"Bond Summary",#N/A,FALSE,"B Summary";"AD",#N/A,FALSE,"Accretion";"NAV",#N/A,FALSE,"NAV";"SU",#N/A,FALSE,"S&amp;U";"acq. study",#N/A,FALSE,"Acq. Study";"F Charges",#N/A,FALSE,"Fixed Charges"}</definedName>
    <definedName name="JJG_1" localSheetId="17" hidden="1">{"cred comp",#N/A,FALSE,"Comparable Credit Analysis";"IS",#N/A,FALSE,"IS";"Sensitivity",#N/A,FALSE,"Sensitivity";"BS",#N/A,FALSE,"BS";"Bond Summary",#N/A,FALSE,"B Summary";"AD",#N/A,FALSE,"Accretion";"NAV",#N/A,FALSE,"NAV";"SU",#N/A,FALSE,"S&amp;U";"acq. study",#N/A,FALSE,"Acq. Study";"F Charges",#N/A,FALSE,"Fixed Charges"}</definedName>
    <definedName name="JJG_1" localSheetId="1" hidden="1">{"cred comp",#N/A,FALSE,"Comparable Credit Analysis";"IS",#N/A,FALSE,"IS";"Sensitivity",#N/A,FALSE,"Sensitivity";"BS",#N/A,FALSE,"BS";"Bond Summary",#N/A,FALSE,"B Summary";"AD",#N/A,FALSE,"Accretion";"NAV",#N/A,FALSE,"NAV";"SU",#N/A,FALSE,"S&amp;U";"acq. study",#N/A,FALSE,"Acq. Study";"F Charges",#N/A,FALSE,"Fixed Charges"}</definedName>
    <definedName name="JJG_1" localSheetId="0" hidden="1">{"cred comp",#N/A,FALSE,"Comparable Credit Analysis";"IS",#N/A,FALSE,"IS";"Sensitivity",#N/A,FALSE,"Sensitivity";"BS",#N/A,FALSE,"BS";"Bond Summary",#N/A,FALSE,"B Summary";"AD",#N/A,FALSE,"Accretion";"NAV",#N/A,FALSE,"NAV";"SU",#N/A,FALSE,"S&amp;U";"acq. study",#N/A,FALSE,"Acq. Study";"F Charges",#N/A,FALSE,"Fixed Charges"}</definedName>
    <definedName name="JJG_1" localSheetId="4" hidden="1">{"cred comp",#N/A,FALSE,"Comparable Credit Analysis";"IS",#N/A,FALSE,"IS";"Sensitivity",#N/A,FALSE,"Sensitivity";"BS",#N/A,FALSE,"BS";"Bond Summary",#N/A,FALSE,"B Summary";"AD",#N/A,FALSE,"Accretion";"NAV",#N/A,FALSE,"NAV";"SU",#N/A,FALSE,"S&amp;U";"acq. study",#N/A,FALSE,"Acq. Study";"F Charges",#N/A,FALSE,"Fixed Charges"}</definedName>
    <definedName name="JJG_2" localSheetId="3" hidden="1">{"cred comp",#N/A,FALSE,"Comparable Credit Analysis";"IS",#N/A,FALSE,"IS";"Sensitivity",#N/A,FALSE,"Sensitivity";"BS",#N/A,FALSE,"BS";"Bond Summary",#N/A,FALSE,"B Summary";"AD",#N/A,FALSE,"Accretion";"NAV",#N/A,FALSE,"NAV";"SU",#N/A,FALSE,"S&amp;U";"acq. study",#N/A,FALSE,"Acq. Study";"F Charges",#N/A,FALSE,"Fixed Charges"}</definedName>
    <definedName name="JJG_2" localSheetId="5" hidden="1">{"cred comp",#N/A,FALSE,"Comparable Credit Analysis";"IS",#N/A,FALSE,"IS";"Sensitivity",#N/A,FALSE,"Sensitivity";"BS",#N/A,FALSE,"BS";"Bond Summary",#N/A,FALSE,"B Summary";"AD",#N/A,FALSE,"Accretion";"NAV",#N/A,FALSE,"NAV";"SU",#N/A,FALSE,"S&amp;U";"acq. study",#N/A,FALSE,"Acq. Study";"F Charges",#N/A,FALSE,"Fixed Charges"}</definedName>
    <definedName name="JJG_2" localSheetId="13" hidden="1">{"cred comp",#N/A,FALSE,"Comparable Credit Analysis";"IS",#N/A,FALSE,"IS";"Sensitivity",#N/A,FALSE,"Sensitivity";"BS",#N/A,FALSE,"BS";"Bond Summary",#N/A,FALSE,"B Summary";"AD",#N/A,FALSE,"Accretion";"NAV",#N/A,FALSE,"NAV";"SU",#N/A,FALSE,"S&amp;U";"acq. study",#N/A,FALSE,"Acq. Study";"F Charges",#N/A,FALSE,"Fixed Charges"}</definedName>
    <definedName name="JJG_2" localSheetId="2" hidden="1">{"cred comp",#N/A,FALSE,"Comparable Credit Analysis";"IS",#N/A,FALSE,"IS";"Sensitivity",#N/A,FALSE,"Sensitivity";"BS",#N/A,FALSE,"BS";"Bond Summary",#N/A,FALSE,"B Summary";"AD",#N/A,FALSE,"Accretion";"NAV",#N/A,FALSE,"NAV";"SU",#N/A,FALSE,"S&amp;U";"acq. study",#N/A,FALSE,"Acq. Study";"F Charges",#N/A,FALSE,"Fixed Charges"}</definedName>
    <definedName name="JJG_2" localSheetId="18" hidden="1">{"cred comp",#N/A,FALSE,"Comparable Credit Analysis";"IS",#N/A,FALSE,"IS";"Sensitivity",#N/A,FALSE,"Sensitivity";"BS",#N/A,FALSE,"BS";"Bond Summary",#N/A,FALSE,"B Summary";"AD",#N/A,FALSE,"Accretion";"NAV",#N/A,FALSE,"NAV";"SU",#N/A,FALSE,"S&amp;U";"acq. study",#N/A,FALSE,"Acq. Study";"F Charges",#N/A,FALSE,"Fixed Charges"}</definedName>
    <definedName name="JJG_2" localSheetId="19" hidden="1">{"cred comp",#N/A,FALSE,"Comparable Credit Analysis";"IS",#N/A,FALSE,"IS";"Sensitivity",#N/A,FALSE,"Sensitivity";"BS",#N/A,FALSE,"BS";"Bond Summary",#N/A,FALSE,"B Summary";"AD",#N/A,FALSE,"Accretion";"NAV",#N/A,FALSE,"NAV";"SU",#N/A,FALSE,"S&amp;U";"acq. study",#N/A,FALSE,"Acq. Study";"F Charges",#N/A,FALSE,"Fixed Charges"}</definedName>
    <definedName name="JJG_2" localSheetId="17" hidden="1">{"cred comp",#N/A,FALSE,"Comparable Credit Analysis";"IS",#N/A,FALSE,"IS";"Sensitivity",#N/A,FALSE,"Sensitivity";"BS",#N/A,FALSE,"BS";"Bond Summary",#N/A,FALSE,"B Summary";"AD",#N/A,FALSE,"Accretion";"NAV",#N/A,FALSE,"NAV";"SU",#N/A,FALSE,"S&amp;U";"acq. study",#N/A,FALSE,"Acq. Study";"F Charges",#N/A,FALSE,"Fixed Charges"}</definedName>
    <definedName name="JJG_2" localSheetId="1" hidden="1">{"cred comp",#N/A,FALSE,"Comparable Credit Analysis";"IS",#N/A,FALSE,"IS";"Sensitivity",#N/A,FALSE,"Sensitivity";"BS",#N/A,FALSE,"BS";"Bond Summary",#N/A,FALSE,"B Summary";"AD",#N/A,FALSE,"Accretion";"NAV",#N/A,FALSE,"NAV";"SU",#N/A,FALSE,"S&amp;U";"acq. study",#N/A,FALSE,"Acq. Study";"F Charges",#N/A,FALSE,"Fixed Charges"}</definedName>
    <definedName name="JJG_2" localSheetId="0" hidden="1">{"cred comp",#N/A,FALSE,"Comparable Credit Analysis";"IS",#N/A,FALSE,"IS";"Sensitivity",#N/A,FALSE,"Sensitivity";"BS",#N/A,FALSE,"BS";"Bond Summary",#N/A,FALSE,"B Summary";"AD",#N/A,FALSE,"Accretion";"NAV",#N/A,FALSE,"NAV";"SU",#N/A,FALSE,"S&amp;U";"acq. study",#N/A,FALSE,"Acq. Study";"F Charges",#N/A,FALSE,"Fixed Charges"}</definedName>
    <definedName name="JJG_2" localSheetId="4" hidden="1">{"cred comp",#N/A,FALSE,"Comparable Credit Analysis";"IS",#N/A,FALSE,"IS";"Sensitivity",#N/A,FALSE,"Sensitivity";"BS",#N/A,FALSE,"BS";"Bond Summary",#N/A,FALSE,"B Summary";"AD",#N/A,FALSE,"Accretion";"NAV",#N/A,FALSE,"NAV";"SU",#N/A,FALSE,"S&amp;U";"acq. study",#N/A,FALSE,"Acq. Study";"F Charges",#N/A,FALSE,"Fixed Charges"}</definedName>
    <definedName name="JJG_3" localSheetId="3" hidden="1">{"cred comp",#N/A,FALSE,"Comparable Credit Analysis";"IS",#N/A,FALSE,"IS";"Sensitivity",#N/A,FALSE,"Sensitivity";"BS",#N/A,FALSE,"BS";"Bond Summary",#N/A,FALSE,"B Summary";"AD",#N/A,FALSE,"Accretion";"NAV",#N/A,FALSE,"NAV";"SU",#N/A,FALSE,"S&amp;U";"acq. study",#N/A,FALSE,"Acq. Study";"F Charges",#N/A,FALSE,"Fixed Charges"}</definedName>
    <definedName name="JJG_3" localSheetId="5" hidden="1">{"cred comp",#N/A,FALSE,"Comparable Credit Analysis";"IS",#N/A,FALSE,"IS";"Sensitivity",#N/A,FALSE,"Sensitivity";"BS",#N/A,FALSE,"BS";"Bond Summary",#N/A,FALSE,"B Summary";"AD",#N/A,FALSE,"Accretion";"NAV",#N/A,FALSE,"NAV";"SU",#N/A,FALSE,"S&amp;U";"acq. study",#N/A,FALSE,"Acq. Study";"F Charges",#N/A,FALSE,"Fixed Charges"}</definedName>
    <definedName name="JJG_3" localSheetId="13" hidden="1">{"cred comp",#N/A,FALSE,"Comparable Credit Analysis";"IS",#N/A,FALSE,"IS";"Sensitivity",#N/A,FALSE,"Sensitivity";"BS",#N/A,FALSE,"BS";"Bond Summary",#N/A,FALSE,"B Summary";"AD",#N/A,FALSE,"Accretion";"NAV",#N/A,FALSE,"NAV";"SU",#N/A,FALSE,"S&amp;U";"acq. study",#N/A,FALSE,"Acq. Study";"F Charges",#N/A,FALSE,"Fixed Charges"}</definedName>
    <definedName name="JJG_3" localSheetId="2" hidden="1">{"cred comp",#N/A,FALSE,"Comparable Credit Analysis";"IS",#N/A,FALSE,"IS";"Sensitivity",#N/A,FALSE,"Sensitivity";"BS",#N/A,FALSE,"BS";"Bond Summary",#N/A,FALSE,"B Summary";"AD",#N/A,FALSE,"Accretion";"NAV",#N/A,FALSE,"NAV";"SU",#N/A,FALSE,"S&amp;U";"acq. study",#N/A,FALSE,"Acq. Study";"F Charges",#N/A,FALSE,"Fixed Charges"}</definedName>
    <definedName name="JJG_3" localSheetId="18" hidden="1">{"cred comp",#N/A,FALSE,"Comparable Credit Analysis";"IS",#N/A,FALSE,"IS";"Sensitivity",#N/A,FALSE,"Sensitivity";"BS",#N/A,FALSE,"BS";"Bond Summary",#N/A,FALSE,"B Summary";"AD",#N/A,FALSE,"Accretion";"NAV",#N/A,FALSE,"NAV";"SU",#N/A,FALSE,"S&amp;U";"acq. study",#N/A,FALSE,"Acq. Study";"F Charges",#N/A,FALSE,"Fixed Charges"}</definedName>
    <definedName name="JJG_3" localSheetId="19" hidden="1">{"cred comp",#N/A,FALSE,"Comparable Credit Analysis";"IS",#N/A,FALSE,"IS";"Sensitivity",#N/A,FALSE,"Sensitivity";"BS",#N/A,FALSE,"BS";"Bond Summary",#N/A,FALSE,"B Summary";"AD",#N/A,FALSE,"Accretion";"NAV",#N/A,FALSE,"NAV";"SU",#N/A,FALSE,"S&amp;U";"acq. study",#N/A,FALSE,"Acq. Study";"F Charges",#N/A,FALSE,"Fixed Charges"}</definedName>
    <definedName name="JJG_3" localSheetId="17" hidden="1">{"cred comp",#N/A,FALSE,"Comparable Credit Analysis";"IS",#N/A,FALSE,"IS";"Sensitivity",#N/A,FALSE,"Sensitivity";"BS",#N/A,FALSE,"BS";"Bond Summary",#N/A,FALSE,"B Summary";"AD",#N/A,FALSE,"Accretion";"NAV",#N/A,FALSE,"NAV";"SU",#N/A,FALSE,"S&amp;U";"acq. study",#N/A,FALSE,"Acq. Study";"F Charges",#N/A,FALSE,"Fixed Charges"}</definedName>
    <definedName name="JJG_3" localSheetId="1" hidden="1">{"cred comp",#N/A,FALSE,"Comparable Credit Analysis";"IS",#N/A,FALSE,"IS";"Sensitivity",#N/A,FALSE,"Sensitivity";"BS",#N/A,FALSE,"BS";"Bond Summary",#N/A,FALSE,"B Summary";"AD",#N/A,FALSE,"Accretion";"NAV",#N/A,FALSE,"NAV";"SU",#N/A,FALSE,"S&amp;U";"acq. study",#N/A,FALSE,"Acq. Study";"F Charges",#N/A,FALSE,"Fixed Charges"}</definedName>
    <definedName name="JJG_3" localSheetId="0" hidden="1">{"cred comp",#N/A,FALSE,"Comparable Credit Analysis";"IS",#N/A,FALSE,"IS";"Sensitivity",#N/A,FALSE,"Sensitivity";"BS",#N/A,FALSE,"BS";"Bond Summary",#N/A,FALSE,"B Summary";"AD",#N/A,FALSE,"Accretion";"NAV",#N/A,FALSE,"NAV";"SU",#N/A,FALSE,"S&amp;U";"acq. study",#N/A,FALSE,"Acq. Study";"F Charges",#N/A,FALSE,"Fixed Charges"}</definedName>
    <definedName name="JJG_3" localSheetId="4" hidden="1">{"cred comp",#N/A,FALSE,"Comparable Credit Analysis";"IS",#N/A,FALSE,"IS";"Sensitivity",#N/A,FALSE,"Sensitivity";"BS",#N/A,FALSE,"BS";"Bond Summary",#N/A,FALSE,"B Summary";"AD",#N/A,FALSE,"Accretion";"NAV",#N/A,FALSE,"NAV";"SU",#N/A,FALSE,"S&amp;U";"acq. study",#N/A,FALSE,"Acq. Study";"F Charges",#N/A,FALSE,"Fixed Charges"}</definedName>
    <definedName name="JJG_4" localSheetId="3" hidden="1">{"cred comp",#N/A,FALSE,"Comparable Credit Analysis";"IS",#N/A,FALSE,"IS";"Sensitivity",#N/A,FALSE,"Sensitivity";"BS",#N/A,FALSE,"BS";"Bond Summary",#N/A,FALSE,"B Summary";"AD",#N/A,FALSE,"Accretion";"NAV",#N/A,FALSE,"NAV";"SU",#N/A,FALSE,"S&amp;U";"acq. study",#N/A,FALSE,"Acq. Study";"F Charges",#N/A,FALSE,"Fixed Charges"}</definedName>
    <definedName name="JJG_4" localSheetId="5" hidden="1">{"cred comp",#N/A,FALSE,"Comparable Credit Analysis";"IS",#N/A,FALSE,"IS";"Sensitivity",#N/A,FALSE,"Sensitivity";"BS",#N/A,FALSE,"BS";"Bond Summary",#N/A,FALSE,"B Summary";"AD",#N/A,FALSE,"Accretion";"NAV",#N/A,FALSE,"NAV";"SU",#N/A,FALSE,"S&amp;U";"acq. study",#N/A,FALSE,"Acq. Study";"F Charges",#N/A,FALSE,"Fixed Charges"}</definedName>
    <definedName name="JJG_4" localSheetId="13" hidden="1">{"cred comp",#N/A,FALSE,"Comparable Credit Analysis";"IS",#N/A,FALSE,"IS";"Sensitivity",#N/A,FALSE,"Sensitivity";"BS",#N/A,FALSE,"BS";"Bond Summary",#N/A,FALSE,"B Summary";"AD",#N/A,FALSE,"Accretion";"NAV",#N/A,FALSE,"NAV";"SU",#N/A,FALSE,"S&amp;U";"acq. study",#N/A,FALSE,"Acq. Study";"F Charges",#N/A,FALSE,"Fixed Charges"}</definedName>
    <definedName name="JJG_4" localSheetId="2" hidden="1">{"cred comp",#N/A,FALSE,"Comparable Credit Analysis";"IS",#N/A,FALSE,"IS";"Sensitivity",#N/A,FALSE,"Sensitivity";"BS",#N/A,FALSE,"BS";"Bond Summary",#N/A,FALSE,"B Summary";"AD",#N/A,FALSE,"Accretion";"NAV",#N/A,FALSE,"NAV";"SU",#N/A,FALSE,"S&amp;U";"acq. study",#N/A,FALSE,"Acq. Study";"F Charges",#N/A,FALSE,"Fixed Charges"}</definedName>
    <definedName name="JJG_4" localSheetId="18" hidden="1">{"cred comp",#N/A,FALSE,"Comparable Credit Analysis";"IS",#N/A,FALSE,"IS";"Sensitivity",#N/A,FALSE,"Sensitivity";"BS",#N/A,FALSE,"BS";"Bond Summary",#N/A,FALSE,"B Summary";"AD",#N/A,FALSE,"Accretion";"NAV",#N/A,FALSE,"NAV";"SU",#N/A,FALSE,"S&amp;U";"acq. study",#N/A,FALSE,"Acq. Study";"F Charges",#N/A,FALSE,"Fixed Charges"}</definedName>
    <definedName name="JJG_4" localSheetId="19" hidden="1">{"cred comp",#N/A,FALSE,"Comparable Credit Analysis";"IS",#N/A,FALSE,"IS";"Sensitivity",#N/A,FALSE,"Sensitivity";"BS",#N/A,FALSE,"BS";"Bond Summary",#N/A,FALSE,"B Summary";"AD",#N/A,FALSE,"Accretion";"NAV",#N/A,FALSE,"NAV";"SU",#N/A,FALSE,"S&amp;U";"acq. study",#N/A,FALSE,"Acq. Study";"F Charges",#N/A,FALSE,"Fixed Charges"}</definedName>
    <definedName name="JJG_4" localSheetId="17" hidden="1">{"cred comp",#N/A,FALSE,"Comparable Credit Analysis";"IS",#N/A,FALSE,"IS";"Sensitivity",#N/A,FALSE,"Sensitivity";"BS",#N/A,FALSE,"BS";"Bond Summary",#N/A,FALSE,"B Summary";"AD",#N/A,FALSE,"Accretion";"NAV",#N/A,FALSE,"NAV";"SU",#N/A,FALSE,"S&amp;U";"acq. study",#N/A,FALSE,"Acq. Study";"F Charges",#N/A,FALSE,"Fixed Charges"}</definedName>
    <definedName name="JJG_4" localSheetId="1" hidden="1">{"cred comp",#N/A,FALSE,"Comparable Credit Analysis";"IS",#N/A,FALSE,"IS";"Sensitivity",#N/A,FALSE,"Sensitivity";"BS",#N/A,FALSE,"BS";"Bond Summary",#N/A,FALSE,"B Summary";"AD",#N/A,FALSE,"Accretion";"NAV",#N/A,FALSE,"NAV";"SU",#N/A,FALSE,"S&amp;U";"acq. study",#N/A,FALSE,"Acq. Study";"F Charges",#N/A,FALSE,"Fixed Charges"}</definedName>
    <definedName name="JJG_4" localSheetId="0" hidden="1">{"cred comp",#N/A,FALSE,"Comparable Credit Analysis";"IS",#N/A,FALSE,"IS";"Sensitivity",#N/A,FALSE,"Sensitivity";"BS",#N/A,FALSE,"BS";"Bond Summary",#N/A,FALSE,"B Summary";"AD",#N/A,FALSE,"Accretion";"NAV",#N/A,FALSE,"NAV";"SU",#N/A,FALSE,"S&amp;U";"acq. study",#N/A,FALSE,"Acq. Study";"F Charges",#N/A,FALSE,"Fixed Charges"}</definedName>
    <definedName name="JJG_4" localSheetId="4" hidden="1">{"cred comp",#N/A,FALSE,"Comparable Credit Analysis";"IS",#N/A,FALSE,"IS";"Sensitivity",#N/A,FALSE,"Sensitivity";"BS",#N/A,FALSE,"BS";"Bond Summary",#N/A,FALSE,"B Summary";"AD",#N/A,FALSE,"Accretion";"NAV",#N/A,FALSE,"NAV";"SU",#N/A,FALSE,"S&amp;U";"acq. study",#N/A,FALSE,"Acq. Study";"F Charges",#N/A,FALSE,"Fixed Charges"}</definedName>
    <definedName name="JJG_5" localSheetId="3" hidden="1">{"cred comp",#N/A,FALSE,"Comparable Credit Analysis";"IS",#N/A,FALSE,"IS";"Sensitivity",#N/A,FALSE,"Sensitivity";"BS",#N/A,FALSE,"BS";"Bond Summary",#N/A,FALSE,"B Summary";"AD",#N/A,FALSE,"Accretion";"NAV",#N/A,FALSE,"NAV";"SU",#N/A,FALSE,"S&amp;U";"acq. study",#N/A,FALSE,"Acq. Study";"F Charges",#N/A,FALSE,"Fixed Charges"}</definedName>
    <definedName name="JJG_5" localSheetId="5" hidden="1">{"cred comp",#N/A,FALSE,"Comparable Credit Analysis";"IS",#N/A,FALSE,"IS";"Sensitivity",#N/A,FALSE,"Sensitivity";"BS",#N/A,FALSE,"BS";"Bond Summary",#N/A,FALSE,"B Summary";"AD",#N/A,FALSE,"Accretion";"NAV",#N/A,FALSE,"NAV";"SU",#N/A,FALSE,"S&amp;U";"acq. study",#N/A,FALSE,"Acq. Study";"F Charges",#N/A,FALSE,"Fixed Charges"}</definedName>
    <definedName name="JJG_5" localSheetId="13" hidden="1">{"cred comp",#N/A,FALSE,"Comparable Credit Analysis";"IS",#N/A,FALSE,"IS";"Sensitivity",#N/A,FALSE,"Sensitivity";"BS",#N/A,FALSE,"BS";"Bond Summary",#N/A,FALSE,"B Summary";"AD",#N/A,FALSE,"Accretion";"NAV",#N/A,FALSE,"NAV";"SU",#N/A,FALSE,"S&amp;U";"acq. study",#N/A,FALSE,"Acq. Study";"F Charges",#N/A,FALSE,"Fixed Charges"}</definedName>
    <definedName name="JJG_5" localSheetId="2" hidden="1">{"cred comp",#N/A,FALSE,"Comparable Credit Analysis";"IS",#N/A,FALSE,"IS";"Sensitivity",#N/A,FALSE,"Sensitivity";"BS",#N/A,FALSE,"BS";"Bond Summary",#N/A,FALSE,"B Summary";"AD",#N/A,FALSE,"Accretion";"NAV",#N/A,FALSE,"NAV";"SU",#N/A,FALSE,"S&amp;U";"acq. study",#N/A,FALSE,"Acq. Study";"F Charges",#N/A,FALSE,"Fixed Charges"}</definedName>
    <definedName name="JJG_5" localSheetId="18" hidden="1">{"cred comp",#N/A,FALSE,"Comparable Credit Analysis";"IS",#N/A,FALSE,"IS";"Sensitivity",#N/A,FALSE,"Sensitivity";"BS",#N/A,FALSE,"BS";"Bond Summary",#N/A,FALSE,"B Summary";"AD",#N/A,FALSE,"Accretion";"NAV",#N/A,FALSE,"NAV";"SU",#N/A,FALSE,"S&amp;U";"acq. study",#N/A,FALSE,"Acq. Study";"F Charges",#N/A,FALSE,"Fixed Charges"}</definedName>
    <definedName name="JJG_5" localSheetId="19" hidden="1">{"cred comp",#N/A,FALSE,"Comparable Credit Analysis";"IS",#N/A,FALSE,"IS";"Sensitivity",#N/A,FALSE,"Sensitivity";"BS",#N/A,FALSE,"BS";"Bond Summary",#N/A,FALSE,"B Summary";"AD",#N/A,FALSE,"Accretion";"NAV",#N/A,FALSE,"NAV";"SU",#N/A,FALSE,"S&amp;U";"acq. study",#N/A,FALSE,"Acq. Study";"F Charges",#N/A,FALSE,"Fixed Charges"}</definedName>
    <definedName name="JJG_5" localSheetId="17" hidden="1">{"cred comp",#N/A,FALSE,"Comparable Credit Analysis";"IS",#N/A,FALSE,"IS";"Sensitivity",#N/A,FALSE,"Sensitivity";"BS",#N/A,FALSE,"BS";"Bond Summary",#N/A,FALSE,"B Summary";"AD",#N/A,FALSE,"Accretion";"NAV",#N/A,FALSE,"NAV";"SU",#N/A,FALSE,"S&amp;U";"acq. study",#N/A,FALSE,"Acq. Study";"F Charges",#N/A,FALSE,"Fixed Charges"}</definedName>
    <definedName name="JJG_5" localSheetId="1" hidden="1">{"cred comp",#N/A,FALSE,"Comparable Credit Analysis";"IS",#N/A,FALSE,"IS";"Sensitivity",#N/A,FALSE,"Sensitivity";"BS",#N/A,FALSE,"BS";"Bond Summary",#N/A,FALSE,"B Summary";"AD",#N/A,FALSE,"Accretion";"NAV",#N/A,FALSE,"NAV";"SU",#N/A,FALSE,"S&amp;U";"acq. study",#N/A,FALSE,"Acq. Study";"F Charges",#N/A,FALSE,"Fixed Charges"}</definedName>
    <definedName name="JJG_5" localSheetId="0" hidden="1">{"cred comp",#N/A,FALSE,"Comparable Credit Analysis";"IS",#N/A,FALSE,"IS";"Sensitivity",#N/A,FALSE,"Sensitivity";"BS",#N/A,FALSE,"BS";"Bond Summary",#N/A,FALSE,"B Summary";"AD",#N/A,FALSE,"Accretion";"NAV",#N/A,FALSE,"NAV";"SU",#N/A,FALSE,"S&amp;U";"acq. study",#N/A,FALSE,"Acq. Study";"F Charges",#N/A,FALSE,"Fixed Charges"}</definedName>
    <definedName name="JJG_5" localSheetId="4" hidden="1">{"cred comp",#N/A,FALSE,"Comparable Credit Analysis";"IS",#N/A,FALSE,"IS";"Sensitivity",#N/A,FALSE,"Sensitivity";"BS",#N/A,FALSE,"BS";"Bond Summary",#N/A,FALSE,"B Summary";"AD",#N/A,FALSE,"Accretion";"NAV",#N/A,FALSE,"NAV";"SU",#N/A,FALSE,"S&amp;U";"acq. study",#N/A,FALSE,"Acq. Study";"F Charges",#N/A,FALSE,"Fixed Charges"}</definedName>
    <definedName name="jjjj" localSheetId="3" hidden="1">{"Assumptions",#N/A,FALSE,"Sheet1";"Main Report",#N/A,FALSE,"Sheet1";"Results",#N/A,FALSE,"Sheet1";"Advances",#N/A,FALSE,"Sheet1"}</definedName>
    <definedName name="jjjj" localSheetId="5" hidden="1">{"Assumptions",#N/A,FALSE,"Sheet1";"Main Report",#N/A,FALSE,"Sheet1";"Results",#N/A,FALSE,"Sheet1";"Advances",#N/A,FALSE,"Sheet1"}</definedName>
    <definedName name="jjjj" localSheetId="13" hidden="1">{"Assumptions",#N/A,FALSE,"Sheet1";"Main Report",#N/A,FALSE,"Sheet1";"Results",#N/A,FALSE,"Sheet1";"Advances",#N/A,FALSE,"Sheet1"}</definedName>
    <definedName name="jjjj" localSheetId="2" hidden="1">{"Assumptions",#N/A,FALSE,"Sheet1";"Main Report",#N/A,FALSE,"Sheet1";"Results",#N/A,FALSE,"Sheet1";"Advances",#N/A,FALSE,"Sheet1"}</definedName>
    <definedName name="jjjj" localSheetId="18" hidden="1">{"Assumptions",#N/A,FALSE,"Sheet1";"Main Report",#N/A,FALSE,"Sheet1";"Results",#N/A,FALSE,"Sheet1";"Advances",#N/A,FALSE,"Sheet1"}</definedName>
    <definedName name="jjjj" localSheetId="19" hidden="1">{"Assumptions",#N/A,FALSE,"Sheet1";"Main Report",#N/A,FALSE,"Sheet1";"Results",#N/A,FALSE,"Sheet1";"Advances",#N/A,FALSE,"Sheet1"}</definedName>
    <definedName name="jjjj" localSheetId="17" hidden="1">{"Assumptions",#N/A,FALSE,"Sheet1";"Main Report",#N/A,FALSE,"Sheet1";"Results",#N/A,FALSE,"Sheet1";"Advances",#N/A,FALSE,"Sheet1"}</definedName>
    <definedName name="jjjj" localSheetId="1" hidden="1">{"Assumptions",#N/A,FALSE,"Sheet1";"Main Report",#N/A,FALSE,"Sheet1";"Results",#N/A,FALSE,"Sheet1";"Advances",#N/A,FALSE,"Sheet1"}</definedName>
    <definedName name="jjjj" localSheetId="0" hidden="1">{"Assumptions",#N/A,FALSE,"Sheet1";"Main Report",#N/A,FALSE,"Sheet1";"Results",#N/A,FALSE,"Sheet1";"Advances",#N/A,FALSE,"Sheet1"}</definedName>
    <definedName name="jjjj" localSheetId="4" hidden="1">{"Assumptions",#N/A,FALSE,"Sheet1";"Main Report",#N/A,FALSE,"Sheet1";"Results",#N/A,FALSE,"Sheet1";"Advances",#N/A,FALSE,"Sheet1"}</definedName>
    <definedName name="l" localSheetId="3" hidden="1">{"common_pl",#N/A,FALSE,"Commonized PL";"analyst",#N/A,FALSE,"Budget to Analyst";"sec",#N/A,FALSE,"SEC PL";"summary",#N/A,FALSE,"Summary";"detail",#N/A,FALSE,"Detail"}</definedName>
    <definedName name="l" localSheetId="5" hidden="1">{"common_pl",#N/A,FALSE,"Commonized PL";"analyst",#N/A,FALSE,"Budget to Analyst";"sec",#N/A,FALSE,"SEC PL";"summary",#N/A,FALSE,"Summary";"detail",#N/A,FALSE,"Detail"}</definedName>
    <definedName name="l" localSheetId="13" hidden="1">{"common_pl",#N/A,FALSE,"Commonized PL";"analyst",#N/A,FALSE,"Budget to Analyst";"sec",#N/A,FALSE,"SEC PL";"summary",#N/A,FALSE,"Summary";"detail",#N/A,FALSE,"Detail"}</definedName>
    <definedName name="l" localSheetId="2" hidden="1">{"common_pl",#N/A,FALSE,"Commonized PL";"analyst",#N/A,FALSE,"Budget to Analyst";"sec",#N/A,FALSE,"SEC PL";"summary",#N/A,FALSE,"Summary";"detail",#N/A,FALSE,"Detail"}</definedName>
    <definedName name="l" localSheetId="18" hidden="1">{"common_pl",#N/A,FALSE,"Commonized PL";"analyst",#N/A,FALSE,"Budget to Analyst";"sec",#N/A,FALSE,"SEC PL";"summary",#N/A,FALSE,"Summary";"detail",#N/A,FALSE,"Detail"}</definedName>
    <definedName name="l" localSheetId="19" hidden="1">{"common_pl",#N/A,FALSE,"Commonized PL";"analyst",#N/A,FALSE,"Budget to Analyst";"sec",#N/A,FALSE,"SEC PL";"summary",#N/A,FALSE,"Summary";"detail",#N/A,FALSE,"Detail"}</definedName>
    <definedName name="l" localSheetId="17" hidden="1">{"common_pl",#N/A,FALSE,"Commonized PL";"analyst",#N/A,FALSE,"Budget to Analyst";"sec",#N/A,FALSE,"SEC PL";"summary",#N/A,FALSE,"Summary";"detail",#N/A,FALSE,"Detail"}</definedName>
    <definedName name="l" localSheetId="1" hidden="1">{"common_pl",#N/A,FALSE,"Commonized PL";"analyst",#N/A,FALSE,"Budget to Analyst";"sec",#N/A,FALSE,"SEC PL";"summary",#N/A,FALSE,"Summary";"detail",#N/A,FALSE,"Detail"}</definedName>
    <definedName name="l" localSheetId="0" hidden="1">{"common_pl",#N/A,FALSE,"Commonized PL";"analyst",#N/A,FALSE,"Budget to Analyst";"sec",#N/A,FALSE,"SEC PL";"summary",#N/A,FALSE,"Summary";"detail",#N/A,FALSE,"Detail"}</definedName>
    <definedName name="l" localSheetId="4" hidden="1">{"common_pl",#N/A,FALSE,"Commonized PL";"analyst",#N/A,FALSE,"Budget to Analyst";"sec",#N/A,FALSE,"SEC PL";"summary",#N/A,FALSE,"Summary";"detail",#N/A,FALSE,"Detail"}</definedName>
    <definedName name="LCES34109736" localSheetId="5" hidden="1">#REF!</definedName>
    <definedName name="LCES34109736" localSheetId="18" hidden="1">#REF!</definedName>
    <definedName name="LCES34109736" localSheetId="19" hidden="1">#REF!</definedName>
    <definedName name="LCES34109736" localSheetId="17" hidden="1">#REF!</definedName>
    <definedName name="LCES34109736" localSheetId="1" hidden="1">#REF!</definedName>
    <definedName name="LCES34109736" localSheetId="4" hidden="1">#REF!</definedName>
    <definedName name="LCLEQTBL" localSheetId="5" hidden="1">#REF!</definedName>
    <definedName name="LCLEQTBL" localSheetId="18" hidden="1">#REF!</definedName>
    <definedName name="LCLEQTBL" localSheetId="19" hidden="1">#REF!</definedName>
    <definedName name="LCLEQTBL" localSheetId="17" hidden="1">#REF!</definedName>
    <definedName name="LCLEQTBL" localSheetId="1" hidden="1">#REF!</definedName>
    <definedName name="LCLEQTBL" localSheetId="4" hidden="1">#REF!</definedName>
    <definedName name="lcline1" localSheetId="5" hidden="1">#REF!,#REF!,#REF!,#REF!,#REF!</definedName>
    <definedName name="lcline1" localSheetId="18" hidden="1">#REF!,#REF!,#REF!,#REF!,#REF!</definedName>
    <definedName name="lcline1" localSheetId="19" hidden="1">#REF!,#REF!,#REF!,#REF!,#REF!</definedName>
    <definedName name="lcline1" localSheetId="17" hidden="1">#REF!,#REF!,#REF!,#REF!,#REF!</definedName>
    <definedName name="lcline1" localSheetId="1" hidden="1">#REF!,#REF!,#REF!,#REF!,#REF!</definedName>
    <definedName name="lcline1" localSheetId="4" hidden="1">#REF!,#REF!,#REF!,#REF!,#REF!</definedName>
    <definedName name="LEQTBL" localSheetId="5" hidden="1">#REF!</definedName>
    <definedName name="LEQTBL" localSheetId="18" hidden="1">#REF!</definedName>
    <definedName name="LEQTBL" localSheetId="19" hidden="1">#REF!</definedName>
    <definedName name="LEQTBL" localSheetId="17" hidden="1">#REF!</definedName>
    <definedName name="LEQTBL" localSheetId="1" hidden="1">#REF!</definedName>
    <definedName name="LEQTBL" localSheetId="4" hidden="1">#REF!</definedName>
    <definedName name="LIBORLOCK" localSheetId="5" hidden="1">#REF!</definedName>
    <definedName name="LIBORLOCK" localSheetId="18" hidden="1">#REF!</definedName>
    <definedName name="LIBORLOCK" localSheetId="19" hidden="1">#REF!</definedName>
    <definedName name="LIBORLOCK" localSheetId="17" hidden="1">#REF!</definedName>
    <definedName name="LIBORLOCK" localSheetId="1" hidden="1">#REF!</definedName>
    <definedName name="LIBORLOCK" localSheetId="4" hidden="1">#REF!</definedName>
    <definedName name="LIBORLock2" localSheetId="5" hidden="1">#REF!</definedName>
    <definedName name="LIBORLock2" localSheetId="18" hidden="1">#REF!</definedName>
    <definedName name="LIBORLock2" localSheetId="19" hidden="1">#REF!</definedName>
    <definedName name="LIBORLock2" localSheetId="17" hidden="1">#REF!</definedName>
    <definedName name="LIBORLock2" localSheetId="1" hidden="1">#REF!</definedName>
    <definedName name="LIBORLock2" localSheetId="4" hidden="1">#REF!</definedName>
    <definedName name="LiquidityExp" localSheetId="5" hidden="1">#REF!</definedName>
    <definedName name="LiquidityExp" localSheetId="18" hidden="1">#REF!</definedName>
    <definedName name="LiquidityExp" localSheetId="19" hidden="1">#REF!</definedName>
    <definedName name="LiquidityExp" localSheetId="17" hidden="1">#REF!</definedName>
    <definedName name="LiquidityExp" localSheetId="1" hidden="1">#REF!</definedName>
    <definedName name="LiquidityExp" localSheetId="4" hidden="1">#REF!</definedName>
    <definedName name="ListOffset" hidden="1">1</definedName>
    <definedName name="LLRRATECAPA" localSheetId="5" hidden="1">#REF!</definedName>
    <definedName name="LLRRATECAPA" localSheetId="18" hidden="1">#REF!</definedName>
    <definedName name="LLRRATECAPA" localSheetId="19" hidden="1">#REF!</definedName>
    <definedName name="LLRRATECAPA" localSheetId="17" hidden="1">#REF!</definedName>
    <definedName name="LLRRATECAPA" localSheetId="1" hidden="1">#REF!</definedName>
    <definedName name="LLRRATECAPA" localSheetId="4" hidden="1">#REF!</definedName>
    <definedName name="LLRRATECURRENT" localSheetId="5" hidden="1">#REF!</definedName>
    <definedName name="LLRRATECURRENT" localSheetId="18" hidden="1">#REF!</definedName>
    <definedName name="LLRRATECURRENT" localSheetId="19" hidden="1">#REF!</definedName>
    <definedName name="LLRRATECURRENT" localSheetId="17" hidden="1">#REF!</definedName>
    <definedName name="LLRRATECURRENT" localSheetId="1" hidden="1">#REF!</definedName>
    <definedName name="LLRRATECURRENT" localSheetId="4" hidden="1">#REF!</definedName>
    <definedName name="LN6231554316" localSheetId="5" hidden="1">#REF!</definedName>
    <definedName name="LN6231554316" localSheetId="18" hidden="1">#REF!</definedName>
    <definedName name="LN6231554316" localSheetId="19" hidden="1">#REF!</definedName>
    <definedName name="LN6231554316" localSheetId="17" hidden="1">#REF!</definedName>
    <definedName name="LN6231554316" localSheetId="1" hidden="1">#REF!</definedName>
    <definedName name="LN6231554316" localSheetId="4" hidden="1">#REF!</definedName>
    <definedName name="LN62513154387" localSheetId="5" hidden="1">#REF!</definedName>
    <definedName name="LN62513154387" localSheetId="18" hidden="1">#REF!</definedName>
    <definedName name="LN62513154387" localSheetId="19" hidden="1">#REF!</definedName>
    <definedName name="LN62513154387" localSheetId="17" hidden="1">#REF!</definedName>
    <definedName name="LN62513154387" localSheetId="1" hidden="1">#REF!</definedName>
    <definedName name="LN62513154387" localSheetId="4" hidden="1">#REF!</definedName>
    <definedName name="LN62513155227" localSheetId="5" hidden="1">#REF!</definedName>
    <definedName name="LN62513155227" localSheetId="18" hidden="1">#REF!</definedName>
    <definedName name="LN62513155227" localSheetId="19" hidden="1">#REF!</definedName>
    <definedName name="LN62513155227" localSheetId="17" hidden="1">#REF!</definedName>
    <definedName name="LN62513155227" localSheetId="1" hidden="1">#REF!</definedName>
    <definedName name="LN62513155227" localSheetId="4" hidden="1">#REF!</definedName>
    <definedName name="LN62516321509" localSheetId="5" hidden="1">#REF!</definedName>
    <definedName name="LN62516321509" localSheetId="18" hidden="1">#REF!</definedName>
    <definedName name="LN62516321509" localSheetId="19" hidden="1">#REF!</definedName>
    <definedName name="LN62516321509" localSheetId="17" hidden="1">#REF!</definedName>
    <definedName name="LN62516321509" localSheetId="1" hidden="1">#REF!</definedName>
    <definedName name="LN62516321509" localSheetId="4" hidden="1">#REF!</definedName>
    <definedName name="LN62914241690" localSheetId="5" hidden="1">#REF!</definedName>
    <definedName name="LN62914241690" localSheetId="18" hidden="1">#REF!</definedName>
    <definedName name="LN62914241690" localSheetId="19" hidden="1">#REF!</definedName>
    <definedName name="LN62914241690" localSheetId="17" hidden="1">#REF!</definedName>
    <definedName name="LN62914241690" localSheetId="1" hidden="1">#REF!</definedName>
    <definedName name="LN62914241690" localSheetId="4" hidden="1">#REF!</definedName>
    <definedName name="LNBSL6231554316" localSheetId="5" hidden="1">#REF!</definedName>
    <definedName name="LNBSL6231554316" localSheetId="18" hidden="1">#REF!</definedName>
    <definedName name="LNBSL6231554316" localSheetId="19" hidden="1">#REF!</definedName>
    <definedName name="LNBSL6231554316" localSheetId="17" hidden="1">#REF!</definedName>
    <definedName name="LNBSL6231554316" localSheetId="1" hidden="1">#REF!</definedName>
    <definedName name="LNBSL6231554316" localSheetId="4" hidden="1">#REF!</definedName>
    <definedName name="LNBSL62513154387" localSheetId="5" hidden="1">#REF!</definedName>
    <definedName name="LNBSL62513154387" localSheetId="18" hidden="1">#REF!</definedName>
    <definedName name="LNBSL62513154387" localSheetId="19" hidden="1">#REF!</definedName>
    <definedName name="LNBSL62513154387" localSheetId="17" hidden="1">#REF!</definedName>
    <definedName name="LNBSL62513154387" localSheetId="1" hidden="1">#REF!</definedName>
    <definedName name="LNBSL62513154387" localSheetId="4" hidden="1">#REF!</definedName>
    <definedName name="LNBSL62513155227" localSheetId="5" hidden="1">#REF!</definedName>
    <definedName name="LNBSL62513155227" localSheetId="18" hidden="1">#REF!</definedName>
    <definedName name="LNBSL62513155227" localSheetId="19" hidden="1">#REF!</definedName>
    <definedName name="LNBSL62513155227" localSheetId="17" hidden="1">#REF!</definedName>
    <definedName name="LNBSL62513155227" localSheetId="1" hidden="1">#REF!</definedName>
    <definedName name="LNBSL62513155227" localSheetId="4" hidden="1">#REF!</definedName>
    <definedName name="LNBSL62516321509" localSheetId="5" hidden="1">#REF!</definedName>
    <definedName name="LNBSL62516321509" localSheetId="18" hidden="1">#REF!</definedName>
    <definedName name="LNBSL62516321509" localSheetId="19" hidden="1">#REF!</definedName>
    <definedName name="LNBSL62516321509" localSheetId="17" hidden="1">#REF!</definedName>
    <definedName name="LNBSL62516321509" localSheetId="1" hidden="1">#REF!</definedName>
    <definedName name="LNBSL62516321509" localSheetId="4" hidden="1">#REF!</definedName>
    <definedName name="LNBSL62914241690" localSheetId="5" hidden="1">#REF!</definedName>
    <definedName name="LNBSL62914241690" localSheetId="18" hidden="1">#REF!</definedName>
    <definedName name="LNBSL62914241690" localSheetId="19" hidden="1">#REF!</definedName>
    <definedName name="LNBSL62914241690" localSheetId="17" hidden="1">#REF!</definedName>
    <definedName name="LNBSL62914241690" localSheetId="1" hidden="1">#REF!</definedName>
    <definedName name="LNBSL62914241690" localSheetId="4" hidden="1">#REF!</definedName>
    <definedName name="LNBSU6231554316" localSheetId="5" hidden="1">#REF!</definedName>
    <definedName name="LNBSU6231554316" localSheetId="18" hidden="1">#REF!</definedName>
    <definedName name="LNBSU6231554316" localSheetId="19" hidden="1">#REF!</definedName>
    <definedName name="LNBSU6231554316" localSheetId="17" hidden="1">#REF!</definedName>
    <definedName name="LNBSU6231554316" localSheetId="1" hidden="1">#REF!</definedName>
    <definedName name="LNBSU6231554316" localSheetId="4" hidden="1">#REF!</definedName>
    <definedName name="LNBSU62513154387" localSheetId="5" hidden="1">#REF!</definedName>
    <definedName name="LNBSU62513154387" localSheetId="18" hidden="1">#REF!</definedName>
    <definedName name="LNBSU62513154387" localSheetId="19" hidden="1">#REF!</definedName>
    <definedName name="LNBSU62513154387" localSheetId="17" hidden="1">#REF!</definedName>
    <definedName name="LNBSU62513154387" localSheetId="1" hidden="1">#REF!</definedName>
    <definedName name="LNBSU62513154387" localSheetId="4" hidden="1">#REF!</definedName>
    <definedName name="LNBSU62513155227" localSheetId="5" hidden="1">#REF!</definedName>
    <definedName name="LNBSU62513155227" localSheetId="18" hidden="1">#REF!</definedName>
    <definedName name="LNBSU62513155227" localSheetId="19" hidden="1">#REF!</definedName>
    <definedName name="LNBSU62513155227" localSheetId="17" hidden="1">#REF!</definedName>
    <definedName name="LNBSU62513155227" localSheetId="1" hidden="1">#REF!</definedName>
    <definedName name="LNBSU62513155227" localSheetId="4" hidden="1">#REF!</definedName>
    <definedName name="LNBSU62516321509" localSheetId="5" hidden="1">#REF!</definedName>
    <definedName name="LNBSU62516321509" localSheetId="18" hidden="1">#REF!</definedName>
    <definedName name="LNBSU62516321509" localSheetId="19" hidden="1">#REF!</definedName>
    <definedName name="LNBSU62516321509" localSheetId="17" hidden="1">#REF!</definedName>
    <definedName name="LNBSU62516321509" localSheetId="1" hidden="1">#REF!</definedName>
    <definedName name="LNBSU62516321509" localSheetId="4" hidden="1">#REF!</definedName>
    <definedName name="LNBSU62914241690" localSheetId="5" hidden="1">#REF!</definedName>
    <definedName name="LNBSU62914241690" localSheetId="18" hidden="1">#REF!</definedName>
    <definedName name="LNBSU62914241690" localSheetId="19" hidden="1">#REF!</definedName>
    <definedName name="LNBSU62914241690" localSheetId="17" hidden="1">#REF!</definedName>
    <definedName name="LNBSU62914241690" localSheetId="1" hidden="1">#REF!</definedName>
    <definedName name="LNBSU62914241690" localSheetId="4" hidden="1">#REF!</definedName>
    <definedName name="LNEBSL6231554316" localSheetId="5" hidden="1">#REF!</definedName>
    <definedName name="LNEBSL6231554316" localSheetId="18" hidden="1">#REF!</definedName>
    <definedName name="LNEBSL6231554316" localSheetId="19" hidden="1">#REF!</definedName>
    <definedName name="LNEBSL6231554316" localSheetId="17" hidden="1">#REF!</definedName>
    <definedName name="LNEBSL6231554316" localSheetId="1" hidden="1">#REF!</definedName>
    <definedName name="LNEBSL6231554316" localSheetId="4" hidden="1">#REF!</definedName>
    <definedName name="LNEBSL62513154387" localSheetId="5" hidden="1">#REF!</definedName>
    <definedName name="LNEBSL62513154387" localSheetId="18" hidden="1">#REF!</definedName>
    <definedName name="LNEBSL62513154387" localSheetId="19" hidden="1">#REF!</definedName>
    <definedName name="LNEBSL62513154387" localSheetId="17" hidden="1">#REF!</definedName>
    <definedName name="LNEBSL62513154387" localSheetId="1" hidden="1">#REF!</definedName>
    <definedName name="LNEBSL62513154387" localSheetId="4" hidden="1">#REF!</definedName>
    <definedName name="LNEBSL62513155227" localSheetId="5" hidden="1">#REF!</definedName>
    <definedName name="LNEBSL62513155227" localSheetId="18" hidden="1">#REF!</definedName>
    <definedName name="LNEBSL62513155227" localSheetId="19" hidden="1">#REF!</definedName>
    <definedName name="LNEBSL62513155227" localSheetId="17" hidden="1">#REF!</definedName>
    <definedName name="LNEBSL62513155227" localSheetId="1" hidden="1">#REF!</definedName>
    <definedName name="LNEBSL62513155227" localSheetId="4" hidden="1">#REF!</definedName>
    <definedName name="LNEBSL62516321509" localSheetId="5" hidden="1">#REF!</definedName>
    <definedName name="LNEBSL62516321509" localSheetId="18" hidden="1">#REF!</definedName>
    <definedName name="LNEBSL62516321509" localSheetId="19" hidden="1">#REF!</definedName>
    <definedName name="LNEBSL62516321509" localSheetId="17" hidden="1">#REF!</definedName>
    <definedName name="LNEBSL62516321509" localSheetId="1" hidden="1">#REF!</definedName>
    <definedName name="LNEBSL62516321509" localSheetId="4" hidden="1">#REF!</definedName>
    <definedName name="LNEBSL62914241690" localSheetId="5" hidden="1">#REF!</definedName>
    <definedName name="LNEBSL62914241690" localSheetId="18" hidden="1">#REF!</definedName>
    <definedName name="LNEBSL62914241690" localSheetId="19" hidden="1">#REF!</definedName>
    <definedName name="LNEBSL62914241690" localSheetId="17" hidden="1">#REF!</definedName>
    <definedName name="LNEBSL62914241690" localSheetId="1" hidden="1">#REF!</definedName>
    <definedName name="LNEBSL62914241690" localSheetId="4" hidden="1">#REF!</definedName>
    <definedName name="LNEBSU6231554316" localSheetId="5" hidden="1">#REF!</definedName>
    <definedName name="LNEBSU6231554316" localSheetId="18" hidden="1">#REF!</definedName>
    <definedName name="LNEBSU6231554316" localSheetId="19" hidden="1">#REF!</definedName>
    <definedName name="LNEBSU6231554316" localSheetId="17" hidden="1">#REF!</definedName>
    <definedName name="LNEBSU6231554316" localSheetId="1" hidden="1">#REF!</definedName>
    <definedName name="LNEBSU6231554316" localSheetId="4" hidden="1">#REF!</definedName>
    <definedName name="LNEBSU62513154387" localSheetId="5" hidden="1">#REF!</definedName>
    <definedName name="LNEBSU62513154387" localSheetId="18" hidden="1">#REF!</definedName>
    <definedName name="LNEBSU62513154387" localSheetId="19" hidden="1">#REF!</definedName>
    <definedName name="LNEBSU62513154387" localSheetId="17" hidden="1">#REF!</definedName>
    <definedName name="LNEBSU62513154387" localSheetId="1" hidden="1">#REF!</definedName>
    <definedName name="LNEBSU62513154387" localSheetId="4" hidden="1">#REF!</definedName>
    <definedName name="LNEBSU62513155227" localSheetId="5" hidden="1">#REF!</definedName>
    <definedName name="LNEBSU62513155227" localSheetId="18" hidden="1">#REF!</definedName>
    <definedName name="LNEBSU62513155227" localSheetId="19" hidden="1">#REF!</definedName>
    <definedName name="LNEBSU62513155227" localSheetId="17" hidden="1">#REF!</definedName>
    <definedName name="LNEBSU62513155227" localSheetId="1" hidden="1">#REF!</definedName>
    <definedName name="LNEBSU62513155227" localSheetId="4" hidden="1">#REF!</definedName>
    <definedName name="LNEBSU62516321509" localSheetId="5" hidden="1">#REF!</definedName>
    <definedName name="LNEBSU62516321509" localSheetId="18" hidden="1">#REF!</definedName>
    <definedName name="LNEBSU62516321509" localSheetId="19" hidden="1">#REF!</definedName>
    <definedName name="LNEBSU62516321509" localSheetId="17" hidden="1">#REF!</definedName>
    <definedName name="LNEBSU62516321509" localSheetId="1" hidden="1">#REF!</definedName>
    <definedName name="LNEBSU62516321509" localSheetId="4" hidden="1">#REF!</definedName>
    <definedName name="LNEBSU62914241690" localSheetId="5" hidden="1">#REF!</definedName>
    <definedName name="LNEBSU62914241690" localSheetId="18" hidden="1">#REF!</definedName>
    <definedName name="LNEBSU62914241690" localSheetId="19" hidden="1">#REF!</definedName>
    <definedName name="LNEBSU62914241690" localSheetId="17" hidden="1">#REF!</definedName>
    <definedName name="LNEBSU62914241690" localSheetId="1" hidden="1">#REF!</definedName>
    <definedName name="LNEBSU62914241690" localSheetId="4" hidden="1">#REF!</definedName>
    <definedName name="LNEIS6231554316" localSheetId="5" hidden="1">#REF!</definedName>
    <definedName name="LNEIS6231554316" localSheetId="18" hidden="1">#REF!</definedName>
    <definedName name="LNEIS6231554316" localSheetId="19" hidden="1">#REF!</definedName>
    <definedName name="LNEIS6231554316" localSheetId="17" hidden="1">#REF!</definedName>
    <definedName name="LNEIS6231554316" localSheetId="1" hidden="1">#REF!</definedName>
    <definedName name="LNEIS6231554316" localSheetId="4" hidden="1">#REF!</definedName>
    <definedName name="LNEIS62513154387" localSheetId="5" hidden="1">#REF!</definedName>
    <definedName name="LNEIS62513154387" localSheetId="18" hidden="1">#REF!</definedName>
    <definedName name="LNEIS62513154387" localSheetId="19" hidden="1">#REF!</definedName>
    <definedName name="LNEIS62513154387" localSheetId="17" hidden="1">#REF!</definedName>
    <definedName name="LNEIS62513154387" localSheetId="1" hidden="1">#REF!</definedName>
    <definedName name="LNEIS62513154387" localSheetId="4" hidden="1">#REF!</definedName>
    <definedName name="LNEIS62513155227" localSheetId="5" hidden="1">#REF!</definedName>
    <definedName name="LNEIS62513155227" localSheetId="18" hidden="1">#REF!</definedName>
    <definedName name="LNEIS62513155227" localSheetId="19" hidden="1">#REF!</definedName>
    <definedName name="LNEIS62513155227" localSheetId="17" hidden="1">#REF!</definedName>
    <definedName name="LNEIS62513155227" localSheetId="1" hidden="1">#REF!</definedName>
    <definedName name="LNEIS62513155227" localSheetId="4" hidden="1">#REF!</definedName>
    <definedName name="LNEIS62516321509" localSheetId="5" hidden="1">#REF!</definedName>
    <definedName name="LNEIS62516321509" localSheetId="18" hidden="1">#REF!</definedName>
    <definedName name="LNEIS62516321509" localSheetId="19" hidden="1">#REF!</definedName>
    <definedName name="LNEIS62516321509" localSheetId="17" hidden="1">#REF!</definedName>
    <definedName name="LNEIS62516321509" localSheetId="1" hidden="1">#REF!</definedName>
    <definedName name="LNEIS62516321509" localSheetId="4" hidden="1">#REF!</definedName>
    <definedName name="LNEIS62914241690" localSheetId="5" hidden="1">#REF!</definedName>
    <definedName name="LNEIS62914241690" localSheetId="18" hidden="1">#REF!</definedName>
    <definedName name="LNEIS62914241690" localSheetId="19" hidden="1">#REF!</definedName>
    <definedName name="LNEIS62914241690" localSheetId="17" hidden="1">#REF!</definedName>
    <definedName name="LNEIS62914241690" localSheetId="1" hidden="1">#REF!</definedName>
    <definedName name="LNEIS62914241690" localSheetId="4" hidden="1">#REF!</definedName>
    <definedName name="LNES2107294445" localSheetId="5" hidden="1">#REF!</definedName>
    <definedName name="LNES2107294445" localSheetId="18" hidden="1">#REF!</definedName>
    <definedName name="LNES2107294445" localSheetId="19" hidden="1">#REF!</definedName>
    <definedName name="LNES2107294445" localSheetId="17" hidden="1">#REF!</definedName>
    <definedName name="LNES2107294445" localSheetId="1" hidden="1">#REF!</definedName>
    <definedName name="LNES2107294445" localSheetId="4" hidden="1">#REF!</definedName>
    <definedName name="LNES551064370" localSheetId="5" hidden="1">#REF!</definedName>
    <definedName name="LNES551064370" localSheetId="18" hidden="1">#REF!</definedName>
    <definedName name="LNES551064370" localSheetId="19" hidden="1">#REF!</definedName>
    <definedName name="LNES551064370" localSheetId="17" hidden="1">#REF!</definedName>
    <definedName name="LNES551064370" localSheetId="1" hidden="1">#REF!</definedName>
    <definedName name="LNES551064370" localSheetId="4" hidden="1">#REF!</definedName>
    <definedName name="LNES5910314600" localSheetId="5" hidden="1">#REF!</definedName>
    <definedName name="LNES5910314600" localSheetId="18" hidden="1">#REF!</definedName>
    <definedName name="LNES5910314600" localSheetId="17" hidden="1">#REF!</definedName>
    <definedName name="LNES5910314600" localSheetId="1" hidden="1">#REF!</definedName>
    <definedName name="LNES5910314600" localSheetId="4" hidden="1">#REF!</definedName>
    <definedName name="LNES6231554316" localSheetId="5" hidden="1">#REF!</definedName>
    <definedName name="LNES6231554316" localSheetId="18" hidden="1">#REF!</definedName>
    <definedName name="LNES6231554316" localSheetId="17" hidden="1">#REF!</definedName>
    <definedName name="LNES6231554316" localSheetId="1" hidden="1">#REF!</definedName>
    <definedName name="LNES6231554316" localSheetId="4" hidden="1">#REF!</definedName>
    <definedName name="LNES62513154387" localSheetId="5" hidden="1">#REF!</definedName>
    <definedName name="LNES62513154387" localSheetId="18" hidden="1">#REF!</definedName>
    <definedName name="LNES62513154387" localSheetId="17" hidden="1">#REF!</definedName>
    <definedName name="LNES62513154387" localSheetId="1" hidden="1">#REF!</definedName>
    <definedName name="LNES62513154387" localSheetId="4" hidden="1">#REF!</definedName>
    <definedName name="LNES62513155227" localSheetId="5" hidden="1">#REF!</definedName>
    <definedName name="LNES62513155227" localSheetId="18" hidden="1">#REF!</definedName>
    <definedName name="LNES62513155227" localSheetId="17" hidden="1">#REF!</definedName>
    <definedName name="LNES62513155227" localSheetId="1" hidden="1">#REF!</definedName>
    <definedName name="LNES62513155227" localSheetId="4" hidden="1">#REF!</definedName>
    <definedName name="LNES62516321509" localSheetId="5" hidden="1">#REF!</definedName>
    <definedName name="LNES62516321509" localSheetId="18" hidden="1">#REF!</definedName>
    <definedName name="LNES62516321509" localSheetId="17" hidden="1">#REF!</definedName>
    <definedName name="LNES62516321509" localSheetId="1" hidden="1">#REF!</definedName>
    <definedName name="LNES62516321509" localSheetId="4" hidden="1">#REF!</definedName>
    <definedName name="LNES62914241690" localSheetId="5" hidden="1">#REF!</definedName>
    <definedName name="LNES62914241690" localSheetId="18" hidden="1">#REF!</definedName>
    <definedName name="LNES62914241690" localSheetId="17" hidden="1">#REF!</definedName>
    <definedName name="LNES62914241690" localSheetId="1" hidden="1">#REF!</definedName>
    <definedName name="LNES62914241690" localSheetId="4" hidden="1">#REF!</definedName>
    <definedName name="LNES6814412133" localSheetId="5" hidden="1">#REF!</definedName>
    <definedName name="LNES6814412133" localSheetId="18" hidden="1">#REF!</definedName>
    <definedName name="LNES6814412133" localSheetId="17" hidden="1">#REF!</definedName>
    <definedName name="LNES6814412133" localSheetId="1" hidden="1">#REF!</definedName>
    <definedName name="LNES6814412133" localSheetId="4" hidden="1">#REF!</definedName>
    <definedName name="LNIS6231554316" localSheetId="5" hidden="1">#REF!</definedName>
    <definedName name="LNIS6231554316" localSheetId="18" hidden="1">#REF!</definedName>
    <definedName name="LNIS6231554316" localSheetId="19" hidden="1">#REF!</definedName>
    <definedName name="LNIS6231554316" localSheetId="17" hidden="1">#REF!</definedName>
    <definedName name="LNIS6231554316" localSheetId="1" hidden="1">#REF!</definedName>
    <definedName name="LNIS6231554316" localSheetId="4" hidden="1">#REF!</definedName>
    <definedName name="LNIS62513154387" localSheetId="5" hidden="1">#REF!</definedName>
    <definedName name="LNIS62513154387" localSheetId="18" hidden="1">#REF!</definedName>
    <definedName name="LNIS62513154387" localSheetId="19" hidden="1">#REF!</definedName>
    <definedName name="LNIS62513154387" localSheetId="17" hidden="1">#REF!</definedName>
    <definedName name="LNIS62513154387" localSheetId="1" hidden="1">#REF!</definedName>
    <definedName name="LNIS62513154387" localSheetId="4" hidden="1">#REF!</definedName>
    <definedName name="LNIS62513155227" localSheetId="5" hidden="1">#REF!</definedName>
    <definedName name="LNIS62513155227" localSheetId="18" hidden="1">#REF!</definedName>
    <definedName name="LNIS62513155227" localSheetId="19" hidden="1">#REF!</definedName>
    <definedName name="LNIS62513155227" localSheetId="17" hidden="1">#REF!</definedName>
    <definedName name="LNIS62513155227" localSheetId="1" hidden="1">#REF!</definedName>
    <definedName name="LNIS62513155227" localSheetId="4" hidden="1">#REF!</definedName>
    <definedName name="LNIS62516321509" localSheetId="5" hidden="1">#REF!</definedName>
    <definedName name="LNIS62516321509" localSheetId="18" hidden="1">#REF!</definedName>
    <definedName name="LNIS62516321509" localSheetId="19" hidden="1">#REF!</definedName>
    <definedName name="LNIS62516321509" localSheetId="17" hidden="1">#REF!</definedName>
    <definedName name="LNIS62516321509" localSheetId="1" hidden="1">#REF!</definedName>
    <definedName name="LNIS62516321509" localSheetId="4" hidden="1">#REF!</definedName>
    <definedName name="LNIS62914241690" localSheetId="5" hidden="1">#REF!</definedName>
    <definedName name="LNIS62914241690" localSheetId="18" hidden="1">#REF!</definedName>
    <definedName name="LNIS62914241690" localSheetId="19" hidden="1">#REF!</definedName>
    <definedName name="LNIS62914241690" localSheetId="17" hidden="1">#REF!</definedName>
    <definedName name="LNIS62914241690" localSheetId="1" hidden="1">#REF!</definedName>
    <definedName name="LNIS62914241690" localSheetId="4" hidden="1">#REF!</definedName>
    <definedName name="LNNBSL6231554316" localSheetId="5" hidden="1">#REF!</definedName>
    <definedName name="LNNBSL6231554316" localSheetId="18" hidden="1">#REF!</definedName>
    <definedName name="LNNBSL6231554316" localSheetId="19" hidden="1">#REF!</definedName>
    <definedName name="LNNBSL6231554316" localSheetId="17" hidden="1">#REF!</definedName>
    <definedName name="LNNBSL6231554316" localSheetId="1" hidden="1">#REF!</definedName>
    <definedName name="LNNBSL6231554316" localSheetId="4" hidden="1">#REF!</definedName>
    <definedName name="LNNBSL62513154387" localSheetId="5" hidden="1">#REF!</definedName>
    <definedName name="LNNBSL62513154387" localSheetId="18" hidden="1">#REF!</definedName>
    <definedName name="LNNBSL62513154387" localSheetId="19" hidden="1">#REF!</definedName>
    <definedName name="LNNBSL62513154387" localSheetId="17" hidden="1">#REF!</definedName>
    <definedName name="LNNBSL62513154387" localSheetId="1" hidden="1">#REF!</definedName>
    <definedName name="LNNBSL62513154387" localSheetId="4" hidden="1">#REF!</definedName>
    <definedName name="LNNBSL62513155227" localSheetId="5" hidden="1">#REF!</definedName>
    <definedName name="LNNBSL62513155227" localSheetId="18" hidden="1">#REF!</definedName>
    <definedName name="LNNBSL62513155227" localSheetId="19" hidden="1">#REF!</definedName>
    <definedName name="LNNBSL62513155227" localSheetId="17" hidden="1">#REF!</definedName>
    <definedName name="LNNBSL62513155227" localSheetId="1" hidden="1">#REF!</definedName>
    <definedName name="LNNBSL62513155227" localSheetId="4" hidden="1">#REF!</definedName>
    <definedName name="LNNBSL62516321509" localSheetId="5" hidden="1">#REF!</definedName>
    <definedName name="LNNBSL62516321509" localSheetId="18" hidden="1">#REF!</definedName>
    <definedName name="LNNBSL62516321509" localSheetId="19" hidden="1">#REF!</definedName>
    <definedName name="LNNBSL62516321509" localSheetId="17" hidden="1">#REF!</definedName>
    <definedName name="LNNBSL62516321509" localSheetId="1" hidden="1">#REF!</definedName>
    <definedName name="LNNBSL62516321509" localSheetId="4" hidden="1">#REF!</definedName>
    <definedName name="LNNBSL62914241690" localSheetId="5" hidden="1">#REF!</definedName>
    <definedName name="LNNBSL62914241690" localSheetId="18" hidden="1">#REF!</definedName>
    <definedName name="LNNBSL62914241690" localSheetId="19" hidden="1">#REF!</definedName>
    <definedName name="LNNBSL62914241690" localSheetId="17" hidden="1">#REF!</definedName>
    <definedName name="LNNBSL62914241690" localSheetId="1" hidden="1">#REF!</definedName>
    <definedName name="LNNBSL62914241690" localSheetId="4" hidden="1">#REF!</definedName>
    <definedName name="LNNBSU6231554316" localSheetId="5" hidden="1">#REF!</definedName>
    <definedName name="LNNBSU6231554316" localSheetId="18" hidden="1">#REF!</definedName>
    <definedName name="LNNBSU6231554316" localSheetId="19" hidden="1">#REF!</definedName>
    <definedName name="LNNBSU6231554316" localSheetId="17" hidden="1">#REF!</definedName>
    <definedName name="LNNBSU6231554316" localSheetId="1" hidden="1">#REF!</definedName>
    <definedName name="LNNBSU6231554316" localSheetId="4" hidden="1">#REF!</definedName>
    <definedName name="LNNBSU62513154387" localSheetId="5" hidden="1">#REF!</definedName>
    <definedName name="LNNBSU62513154387" localSheetId="18" hidden="1">#REF!</definedName>
    <definedName name="LNNBSU62513154387" localSheetId="19" hidden="1">#REF!</definedName>
    <definedName name="LNNBSU62513154387" localSheetId="17" hidden="1">#REF!</definedName>
    <definedName name="LNNBSU62513154387" localSheetId="1" hidden="1">#REF!</definedName>
    <definedName name="LNNBSU62513154387" localSheetId="4" hidden="1">#REF!</definedName>
    <definedName name="LNNBSU62513155227" localSheetId="5" hidden="1">#REF!</definedName>
    <definedName name="LNNBSU62513155227" localSheetId="18" hidden="1">#REF!</definedName>
    <definedName name="LNNBSU62513155227" localSheetId="19" hidden="1">#REF!</definedName>
    <definedName name="LNNBSU62513155227" localSheetId="17" hidden="1">#REF!</definedName>
    <definedName name="LNNBSU62513155227" localSheetId="1" hidden="1">#REF!</definedName>
    <definedName name="LNNBSU62513155227" localSheetId="4" hidden="1">#REF!</definedName>
    <definedName name="LNNBSU62516321509" localSheetId="5" hidden="1">#REF!</definedName>
    <definedName name="LNNBSU62516321509" localSheetId="18" hidden="1">#REF!</definedName>
    <definedName name="LNNBSU62516321509" localSheetId="19" hidden="1">#REF!</definedName>
    <definedName name="LNNBSU62516321509" localSheetId="17" hidden="1">#REF!</definedName>
    <definedName name="LNNBSU62516321509" localSheetId="1" hidden="1">#REF!</definedName>
    <definedName name="LNNBSU62516321509" localSheetId="4" hidden="1">#REF!</definedName>
    <definedName name="LNNBSU62914241690" localSheetId="5" hidden="1">#REF!</definedName>
    <definedName name="LNNBSU62914241690" localSheetId="18" hidden="1">#REF!</definedName>
    <definedName name="LNNBSU62914241690" localSheetId="19" hidden="1">#REF!</definedName>
    <definedName name="LNNBSU62914241690" localSheetId="17" hidden="1">#REF!</definedName>
    <definedName name="LNNBSU62914241690" localSheetId="1" hidden="1">#REF!</definedName>
    <definedName name="LNNBSU62914241690" localSheetId="4" hidden="1">#REF!</definedName>
    <definedName name="LNNIS6231554316" localSheetId="5" hidden="1">#REF!</definedName>
    <definedName name="LNNIS6231554316" localSheetId="18" hidden="1">#REF!</definedName>
    <definedName name="LNNIS6231554316" localSheetId="19" hidden="1">#REF!</definedName>
    <definedName name="LNNIS6231554316" localSheetId="17" hidden="1">#REF!</definedName>
    <definedName name="LNNIS6231554316" localSheetId="1" hidden="1">#REF!</definedName>
    <definedName name="LNNIS6231554316" localSheetId="4" hidden="1">#REF!</definedName>
    <definedName name="LNNIS62513154387" localSheetId="5" hidden="1">#REF!</definedName>
    <definedName name="LNNIS62513154387" localSheetId="18" hidden="1">#REF!</definedName>
    <definedName name="LNNIS62513154387" localSheetId="19" hidden="1">#REF!</definedName>
    <definedName name="LNNIS62513154387" localSheetId="17" hidden="1">#REF!</definedName>
    <definedName name="LNNIS62513154387" localSheetId="1" hidden="1">#REF!</definedName>
    <definedName name="LNNIS62513154387" localSheetId="4" hidden="1">#REF!</definedName>
    <definedName name="LNNIS62513155227" localSheetId="5" hidden="1">#REF!</definedName>
    <definedName name="LNNIS62513155227" localSheetId="18" hidden="1">#REF!</definedName>
    <definedName name="LNNIS62513155227" localSheetId="19" hidden="1">#REF!</definedName>
    <definedName name="LNNIS62513155227" localSheetId="17" hidden="1">#REF!</definedName>
    <definedName name="LNNIS62513155227" localSheetId="1" hidden="1">#REF!</definedName>
    <definedName name="LNNIS62513155227" localSheetId="4" hidden="1">#REF!</definedName>
    <definedName name="LNNIS62516321509" localSheetId="5" hidden="1">#REF!</definedName>
    <definedName name="LNNIS62516321509" localSheetId="18" hidden="1">#REF!</definedName>
    <definedName name="LNNIS62516321509" localSheetId="19" hidden="1">#REF!</definedName>
    <definedName name="LNNIS62516321509" localSheetId="17" hidden="1">#REF!</definedName>
    <definedName name="LNNIS62516321509" localSheetId="1" hidden="1">#REF!</definedName>
    <definedName name="LNNIS62516321509" localSheetId="4" hidden="1">#REF!</definedName>
    <definedName name="LNNIS62914241690" localSheetId="5" hidden="1">#REF!</definedName>
    <definedName name="LNNIS62914241690" localSheetId="18" hidden="1">#REF!</definedName>
    <definedName name="LNNIS62914241690" localSheetId="19" hidden="1">#REF!</definedName>
    <definedName name="LNNIS62914241690" localSheetId="17" hidden="1">#REF!</definedName>
    <definedName name="LNNIS62914241690" localSheetId="1" hidden="1">#REF!</definedName>
    <definedName name="LNNIS62914241690" localSheetId="4" hidden="1">#REF!</definedName>
    <definedName name="loanline1" localSheetId="5" hidden="1">#REF!,#REF!,#REF!,#REF!,#REF!</definedName>
    <definedName name="loanline1" localSheetId="18" hidden="1">#REF!,#REF!,#REF!,#REF!,#REF!</definedName>
    <definedName name="loanline1" localSheetId="19" hidden="1">#REF!,#REF!,#REF!,#REF!,#REF!</definedName>
    <definedName name="loanline1" localSheetId="17" hidden="1">#REF!,#REF!,#REF!,#REF!,#REF!</definedName>
    <definedName name="loanline1" localSheetId="1" hidden="1">#REF!,#REF!,#REF!,#REF!,#REF!</definedName>
    <definedName name="loanline1" localSheetId="4" hidden="1">#REF!,#REF!,#REF!,#REF!,#REF!</definedName>
    <definedName name="mmm" localSheetId="3" hidden="1">{"Analysis1Q95",#N/A,FALSE,"Japan";"Analysis2Q95",#N/A,FALSE,"Japan";"Analysis1H95",#N/A,FALSE,"Japan";"Data",#N/A,FALSE,"Japan";"Margin Summary",#N/A,FALSE,"Japan";"Sales Summary",#N/A,FALSE,"Japan"}</definedName>
    <definedName name="mmm" localSheetId="5" hidden="1">{"Analysis1Q95",#N/A,FALSE,"Japan";"Analysis2Q95",#N/A,FALSE,"Japan";"Analysis1H95",#N/A,FALSE,"Japan";"Data",#N/A,FALSE,"Japan";"Margin Summary",#N/A,FALSE,"Japan";"Sales Summary",#N/A,FALSE,"Japan"}</definedName>
    <definedName name="mmm" localSheetId="13" hidden="1">{"Analysis1Q95",#N/A,FALSE,"Japan";"Analysis2Q95",#N/A,FALSE,"Japan";"Analysis1H95",#N/A,FALSE,"Japan";"Data",#N/A,FALSE,"Japan";"Margin Summary",#N/A,FALSE,"Japan";"Sales Summary",#N/A,FALSE,"Japan"}</definedName>
    <definedName name="mmm" localSheetId="2" hidden="1">{"Analysis1Q95",#N/A,FALSE,"Japan";"Analysis2Q95",#N/A,FALSE,"Japan";"Analysis1H95",#N/A,FALSE,"Japan";"Data",#N/A,FALSE,"Japan";"Margin Summary",#N/A,FALSE,"Japan";"Sales Summary",#N/A,FALSE,"Japan"}</definedName>
    <definedName name="mmm" localSheetId="18" hidden="1">{"Analysis1Q95",#N/A,FALSE,"Japan";"Analysis2Q95",#N/A,FALSE,"Japan";"Analysis1H95",#N/A,FALSE,"Japan";"Data",#N/A,FALSE,"Japan";"Margin Summary",#N/A,FALSE,"Japan";"Sales Summary",#N/A,FALSE,"Japan"}</definedName>
    <definedName name="mmm" localSheetId="19" hidden="1">{"Analysis1Q95",#N/A,FALSE,"Japan";"Analysis2Q95",#N/A,FALSE,"Japan";"Analysis1H95",#N/A,FALSE,"Japan";"Data",#N/A,FALSE,"Japan";"Margin Summary",#N/A,FALSE,"Japan";"Sales Summary",#N/A,FALSE,"Japan"}</definedName>
    <definedName name="mmm" localSheetId="17" hidden="1">{"Analysis1Q95",#N/A,FALSE,"Japan";"Analysis2Q95",#N/A,FALSE,"Japan";"Analysis1H95",#N/A,FALSE,"Japan";"Data",#N/A,FALSE,"Japan";"Margin Summary",#N/A,FALSE,"Japan";"Sales Summary",#N/A,FALSE,"Japan"}</definedName>
    <definedName name="mmm" localSheetId="1" hidden="1">{"Analysis1Q95",#N/A,FALSE,"Japan";"Analysis2Q95",#N/A,FALSE,"Japan";"Analysis1H95",#N/A,FALSE,"Japan";"Data",#N/A,FALSE,"Japan";"Margin Summary",#N/A,FALSE,"Japan";"Sales Summary",#N/A,FALSE,"Japan"}</definedName>
    <definedName name="mmm" localSheetId="0" hidden="1">{"Analysis1Q95",#N/A,FALSE,"Japan";"Analysis2Q95",#N/A,FALSE,"Japan";"Analysis1H95",#N/A,FALSE,"Japan";"Data",#N/A,FALSE,"Japan";"Margin Summary",#N/A,FALSE,"Japan";"Sales Summary",#N/A,FALSE,"Japan"}</definedName>
    <definedName name="mmm" localSheetId="4" hidden="1">{"Analysis1Q95",#N/A,FALSE,"Japan";"Analysis2Q95",#N/A,FALSE,"Japan";"Analysis1H95",#N/A,FALSE,"Japan";"Data",#N/A,FALSE,"Japan";"Margin Summary",#N/A,FALSE,"Japan";"Sales Summary",#N/A,FALSE,"Japan"}</definedName>
    <definedName name="MTG182715124602" localSheetId="5" hidden="1">#REF!</definedName>
    <definedName name="MTG182715124602" localSheetId="18" hidden="1">#REF!</definedName>
    <definedName name="MTG182715124602" localSheetId="19" hidden="1">#REF!</definedName>
    <definedName name="MTG182715124602" localSheetId="17" hidden="1">#REF!</definedName>
    <definedName name="MTG182715124602" localSheetId="1" hidden="1">#REF!</definedName>
    <definedName name="MTG182715124602" localSheetId="4" hidden="1">#REF!</definedName>
    <definedName name="MTG282715124602" localSheetId="5" hidden="1">#REF!</definedName>
    <definedName name="MTG282715124602" localSheetId="18" hidden="1">#REF!</definedName>
    <definedName name="MTG282715124602" localSheetId="19" hidden="1">#REF!</definedName>
    <definedName name="MTG282715124602" localSheetId="17" hidden="1">#REF!</definedName>
    <definedName name="MTG282715124602" localSheetId="1" hidden="1">#REF!</definedName>
    <definedName name="MTG282715124602" localSheetId="4" hidden="1">#REF!</definedName>
    <definedName name="MTG82714404809" localSheetId="5" hidden="1">#REF!</definedName>
    <definedName name="MTG82714404809" localSheetId="18" hidden="1">#REF!</definedName>
    <definedName name="MTG82714404809" localSheetId="19" hidden="1">#REF!</definedName>
    <definedName name="MTG82714404809" localSheetId="17" hidden="1">#REF!</definedName>
    <definedName name="MTG82714404809" localSheetId="1" hidden="1">#REF!</definedName>
    <definedName name="MTG82714404809" localSheetId="4" hidden="1">#REF!</definedName>
    <definedName name="MTG82714444243" localSheetId="5" hidden="1">#REF!</definedName>
    <definedName name="MTG82714444243" localSheetId="18" hidden="1">#REF!</definedName>
    <definedName name="MTG82714444243" localSheetId="19" hidden="1">#REF!</definedName>
    <definedName name="MTG82714444243" localSheetId="17" hidden="1">#REF!</definedName>
    <definedName name="MTG82714444243" localSheetId="1" hidden="1">#REF!</definedName>
    <definedName name="MTG82714444243" localSheetId="4" hidden="1">#REF!</definedName>
    <definedName name="MTG82714452266" localSheetId="5" hidden="1">#REF!</definedName>
    <definedName name="MTG82714452266" localSheetId="18" hidden="1">#REF!</definedName>
    <definedName name="MTG82714452266" localSheetId="19" hidden="1">#REF!</definedName>
    <definedName name="MTG82714452266" localSheetId="17" hidden="1">#REF!</definedName>
    <definedName name="MTG82714452266" localSheetId="1" hidden="1">#REF!</definedName>
    <definedName name="MTG82714452266" localSheetId="4" hidden="1">#REF!</definedName>
    <definedName name="MTG82714461576" localSheetId="5" hidden="1">#REF!</definedName>
    <definedName name="MTG82714461576" localSheetId="18" hidden="1">#REF!</definedName>
    <definedName name="MTG82714461576" localSheetId="19" hidden="1">#REF!</definedName>
    <definedName name="MTG82714461576" localSheetId="17" hidden="1">#REF!</definedName>
    <definedName name="MTG82714461576" localSheetId="1" hidden="1">#REF!</definedName>
    <definedName name="MTG82714461576" localSheetId="4" hidden="1">#REF!</definedName>
    <definedName name="MTG82714575062" localSheetId="5" hidden="1">#REF!</definedName>
    <definedName name="MTG82714575062" localSheetId="18" hidden="1">#REF!</definedName>
    <definedName name="MTG82714575062" localSheetId="19" hidden="1">#REF!</definedName>
    <definedName name="MTG82714575062" localSheetId="17" hidden="1">#REF!</definedName>
    <definedName name="MTG82714575062" localSheetId="1" hidden="1">#REF!</definedName>
    <definedName name="MTG82714575062" localSheetId="4" hidden="1">#REF!</definedName>
    <definedName name="MTG82715105447" localSheetId="5" hidden="1">#REF!</definedName>
    <definedName name="MTG82715105447" localSheetId="18" hidden="1">#REF!</definedName>
    <definedName name="MTG82715105447" localSheetId="19" hidden="1">#REF!</definedName>
    <definedName name="MTG82715105447" localSheetId="17" hidden="1">#REF!</definedName>
    <definedName name="MTG82715105447" localSheetId="1" hidden="1">#REF!</definedName>
    <definedName name="MTG82715105447" localSheetId="4" hidden="1">#REF!</definedName>
    <definedName name="MTG82715124602" localSheetId="5" hidden="1">#REF!</definedName>
    <definedName name="MTG82715124602" localSheetId="18" hidden="1">#REF!</definedName>
    <definedName name="MTG82715124602" localSheetId="19" hidden="1">#REF!</definedName>
    <definedName name="MTG82715124602" localSheetId="17" hidden="1">#REF!</definedName>
    <definedName name="MTG82715124602" localSheetId="1" hidden="1">#REF!</definedName>
    <definedName name="MTG82715124602" localSheetId="4" hidden="1">#REF!</definedName>
    <definedName name="MTG8271514283" localSheetId="5" hidden="1">#REF!</definedName>
    <definedName name="MTG8271514283" localSheetId="18" hidden="1">#REF!</definedName>
    <definedName name="MTG8271514283" localSheetId="19" hidden="1">#REF!</definedName>
    <definedName name="MTG8271514283" localSheetId="17" hidden="1">#REF!</definedName>
    <definedName name="MTG8271514283" localSheetId="1" hidden="1">#REF!</definedName>
    <definedName name="MTG8271514283" localSheetId="4" hidden="1">#REF!</definedName>
    <definedName name="MTGline1" localSheetId="5" hidden="1">#REF!,#REF!</definedName>
    <definedName name="MTGline1" localSheetId="18" hidden="1">#REF!,#REF!</definedName>
    <definedName name="MTGline1" localSheetId="19" hidden="1">#REF!,#REF!</definedName>
    <definedName name="MTGline1" localSheetId="17" hidden="1">#REF!,#REF!</definedName>
    <definedName name="MTGline1" localSheetId="1" hidden="1">#REF!,#REF!</definedName>
    <definedName name="MTGline1" localSheetId="4" hidden="1">#REF!,#REF!</definedName>
    <definedName name="MTGTable" localSheetId="5" hidden="1">#REF!</definedName>
    <definedName name="MTGTable" localSheetId="18" hidden="1">#REF!</definedName>
    <definedName name="MTGTable" localSheetId="19" hidden="1">#REF!</definedName>
    <definedName name="MTGTable" localSheetId="17" hidden="1">#REF!</definedName>
    <definedName name="MTGTable" localSheetId="1" hidden="1">#REF!</definedName>
    <definedName name="MTGTable" localSheetId="4" hidden="1">#REF!</definedName>
    <definedName name="new" localSheetId="3" hidden="1">{"assumptions",#N/A,FALSE,"Assumption Summary";"proforma97",#N/A,FALSE,"97 pro forma";"sensitivity97",#N/A,FALSE,"97 sensitivity ";"proforma98",#N/A,FALSE,"98 pro forma";"sensitivity98",#N/A,FALSE,"98 sensitivity"}</definedName>
    <definedName name="new" localSheetId="5" hidden="1">{"assumptions",#N/A,FALSE,"Assumption Summary";"proforma97",#N/A,FALSE,"97 pro forma";"sensitivity97",#N/A,FALSE,"97 sensitivity ";"proforma98",#N/A,FALSE,"98 pro forma";"sensitivity98",#N/A,FALSE,"98 sensitivity"}</definedName>
    <definedName name="new" localSheetId="13" hidden="1">{"assumptions",#N/A,FALSE,"Assumption Summary";"proforma97",#N/A,FALSE,"97 pro forma";"sensitivity97",#N/A,FALSE,"97 sensitivity ";"proforma98",#N/A,FALSE,"98 pro forma";"sensitivity98",#N/A,FALSE,"98 sensitivity"}</definedName>
    <definedName name="new" localSheetId="2" hidden="1">{"assumptions",#N/A,FALSE,"Assumption Summary";"proforma97",#N/A,FALSE,"97 pro forma";"sensitivity97",#N/A,FALSE,"97 sensitivity ";"proforma98",#N/A,FALSE,"98 pro forma";"sensitivity98",#N/A,FALSE,"98 sensitivity"}</definedName>
    <definedName name="new" localSheetId="18" hidden="1">{"assumptions",#N/A,FALSE,"Assumption Summary";"proforma97",#N/A,FALSE,"97 pro forma";"sensitivity97",#N/A,FALSE,"97 sensitivity ";"proforma98",#N/A,FALSE,"98 pro forma";"sensitivity98",#N/A,FALSE,"98 sensitivity"}</definedName>
    <definedName name="new" localSheetId="19" hidden="1">{"assumptions",#N/A,FALSE,"Assumption Summary";"proforma97",#N/A,FALSE,"97 pro forma";"sensitivity97",#N/A,FALSE,"97 sensitivity ";"proforma98",#N/A,FALSE,"98 pro forma";"sensitivity98",#N/A,FALSE,"98 sensitivity"}</definedName>
    <definedName name="new" localSheetId="17" hidden="1">{"assumptions",#N/A,FALSE,"Assumption Summary";"proforma97",#N/A,FALSE,"97 pro forma";"sensitivity97",#N/A,FALSE,"97 sensitivity ";"proforma98",#N/A,FALSE,"98 pro forma";"sensitivity98",#N/A,FALSE,"98 sensitivity"}</definedName>
    <definedName name="new" localSheetId="1" hidden="1">{"assumptions",#N/A,FALSE,"Assumption Summary";"proforma97",#N/A,FALSE,"97 pro forma";"sensitivity97",#N/A,FALSE,"97 sensitivity ";"proforma98",#N/A,FALSE,"98 pro forma";"sensitivity98",#N/A,FALSE,"98 sensitivity"}</definedName>
    <definedName name="new" localSheetId="0" hidden="1">{"assumptions",#N/A,FALSE,"Assumption Summary";"proforma97",#N/A,FALSE,"97 pro forma";"sensitivity97",#N/A,FALSE,"97 sensitivity ";"proforma98",#N/A,FALSE,"98 pro forma";"sensitivity98",#N/A,FALSE,"98 sensitivity"}</definedName>
    <definedName name="new" localSheetId="4" hidden="1">{"assumptions",#N/A,FALSE,"Assumption Summary";"proforma97",#N/A,FALSE,"97 pro forma";"sensitivity97",#N/A,FALSE,"97 sensitivity ";"proforma98",#N/A,FALSE,"98 pro forma";"sensitivity98",#N/A,FALSE,"98 sensitivity"}</definedName>
    <definedName name="NEWPREM" localSheetId="5" hidden="1">#REF!</definedName>
    <definedName name="NEWPREM" localSheetId="18" hidden="1">#REF!</definedName>
    <definedName name="NEWPREM" localSheetId="19" hidden="1">#REF!</definedName>
    <definedName name="NEWPREM" localSheetId="17" hidden="1">#REF!</definedName>
    <definedName name="NEWPREM" localSheetId="1" hidden="1">#REF!</definedName>
    <definedName name="NEWPREM" localSheetId="4" hidden="1">#REF!</definedName>
    <definedName name="O611911676" localSheetId="5" hidden="1">#REF!</definedName>
    <definedName name="O611911676" localSheetId="18" hidden="1">#REF!</definedName>
    <definedName name="O611911676" localSheetId="19" hidden="1">#REF!</definedName>
    <definedName name="O611911676" localSheetId="17" hidden="1">#REF!</definedName>
    <definedName name="O611911676" localSheetId="1" hidden="1">#REF!</definedName>
    <definedName name="O611911676" localSheetId="4" hidden="1">#REF!</definedName>
    <definedName name="OEIS611911676" localSheetId="5" hidden="1">#REF!</definedName>
    <definedName name="OEIS611911676" localSheetId="18" hidden="1">#REF!</definedName>
    <definedName name="OEIS611911676" localSheetId="19" hidden="1">#REF!</definedName>
    <definedName name="OEIS611911676" localSheetId="17" hidden="1">#REF!</definedName>
    <definedName name="OEIS611911676" localSheetId="1" hidden="1">#REF!</definedName>
    <definedName name="OEIS611911676" localSheetId="4" hidden="1">#REF!</definedName>
    <definedName name="OIS611911676" localSheetId="5" hidden="1">#REF!</definedName>
    <definedName name="OIS611911676" localSheetId="18" hidden="1">#REF!</definedName>
    <definedName name="OIS611911676" localSheetId="19" hidden="1">#REF!</definedName>
    <definedName name="OIS611911676" localSheetId="17" hidden="1">#REF!</definedName>
    <definedName name="OIS611911676" localSheetId="1" hidden="1">#REF!</definedName>
    <definedName name="OIS611911676" localSheetId="4" hidden="1">#REF!</definedName>
    <definedName name="ONIS611911676" localSheetId="5" hidden="1">#REF!</definedName>
    <definedName name="ONIS611911676" localSheetId="18" hidden="1">#REF!</definedName>
    <definedName name="ONIS611911676" localSheetId="19" hidden="1">#REF!</definedName>
    <definedName name="ONIS611911676" localSheetId="17" hidden="1">#REF!</definedName>
    <definedName name="ONIS611911676" localSheetId="1" hidden="1">#REF!</definedName>
    <definedName name="ONIS611911676" localSheetId="4" hidden="1">#REF!</definedName>
    <definedName name="OTHERCOST" localSheetId="5" hidden="1">#REF!</definedName>
    <definedName name="OTHERCOST" localSheetId="18" hidden="1">#REF!</definedName>
    <definedName name="OTHERCOST" localSheetId="19" hidden="1">#REF!</definedName>
    <definedName name="OTHERCOST" localSheetId="17" hidden="1">#REF!</definedName>
    <definedName name="OTHERCOST" localSheetId="1" hidden="1">#REF!</definedName>
    <definedName name="OTHERCOST" localSheetId="4" hidden="1">#REF!</definedName>
    <definedName name="otherline1" localSheetId="5" hidden="1">#REF!,#REF!</definedName>
    <definedName name="otherline1" localSheetId="18" hidden="1">#REF!,#REF!</definedName>
    <definedName name="otherline1" localSheetId="19" hidden="1">#REF!,#REF!</definedName>
    <definedName name="otherline1" localSheetId="17" hidden="1">#REF!,#REF!</definedName>
    <definedName name="otherline1" localSheetId="1" hidden="1">#REF!,#REF!</definedName>
    <definedName name="otherline1" localSheetId="4" hidden="1">#REF!,#REF!</definedName>
    <definedName name="PRICEGRID" localSheetId="5" hidden="1">#REF!</definedName>
    <definedName name="PRICEGRID" localSheetId="18" hidden="1">#REF!</definedName>
    <definedName name="PRICEGRID" localSheetId="19" hidden="1">#REF!</definedName>
    <definedName name="PRICEGRID" localSheetId="17" hidden="1">#REF!</definedName>
    <definedName name="PRICEGRID" localSheetId="1" hidden="1">#REF!</definedName>
    <definedName name="PRICEGRID" localSheetId="4" hidden="1">#REF!</definedName>
    <definedName name="PRIMEONLY" localSheetId="5" hidden="1">#REF!</definedName>
    <definedName name="PRIMEONLY" localSheetId="18" hidden="1">#REF!</definedName>
    <definedName name="PRIMEONLY" localSheetId="19" hidden="1">#REF!</definedName>
    <definedName name="PRIMEONLY" localSheetId="17" hidden="1">#REF!</definedName>
    <definedName name="PRIMEONLY" localSheetId="1" hidden="1">#REF!</definedName>
    <definedName name="PRIMEONLY" localSheetId="4" hidden="1">#REF!</definedName>
    <definedName name="PRIMEOnly2" localSheetId="5" hidden="1">#REF!</definedName>
    <definedName name="PRIMEOnly2" localSheetId="18" hidden="1">#REF!</definedName>
    <definedName name="PRIMEOnly2" localSheetId="19" hidden="1">#REF!</definedName>
    <definedName name="PRIMEOnly2" localSheetId="17" hidden="1">#REF!</definedName>
    <definedName name="PRIMEOnly2" localSheetId="1" hidden="1">#REF!</definedName>
    <definedName name="PRIMEOnly2" localSheetId="4" hidden="1">#REF!</definedName>
    <definedName name="PRIMEOPTION" localSheetId="5" hidden="1">#REF!</definedName>
    <definedName name="PRIMEOPTION" localSheetId="18" hidden="1">#REF!</definedName>
    <definedName name="PRIMEOPTION" localSheetId="19" hidden="1">#REF!</definedName>
    <definedName name="PRIMEOPTION" localSheetId="17" hidden="1">#REF!</definedName>
    <definedName name="PRIMEOPTION" localSheetId="1" hidden="1">#REF!</definedName>
    <definedName name="PRIMEOPTION" localSheetId="4" hidden="1">#REF!</definedName>
    <definedName name="PRIMEOption2" localSheetId="5" hidden="1">#REF!</definedName>
    <definedName name="PRIMEOption2" localSheetId="18" hidden="1">#REF!</definedName>
    <definedName name="PRIMEOption2" localSheetId="19" hidden="1">#REF!</definedName>
    <definedName name="PRIMEOption2" localSheetId="17" hidden="1">#REF!</definedName>
    <definedName name="PRIMEOption2" localSheetId="1" hidden="1">#REF!</definedName>
    <definedName name="PRIMEOption2" localSheetId="4" hidden="1">#REF!</definedName>
    <definedName name="quarterlybs" localSheetId="3" hidden="1">{#N/A,#N/A,FALSE,"JKFLASH2";#N/A,#N/A,FALSE,"Page 4";#N/A,#N/A,FALSE,"page 3"}</definedName>
    <definedName name="quarterlybs" localSheetId="5" hidden="1">{#N/A,#N/A,FALSE,"JKFLASH2";#N/A,#N/A,FALSE,"Page 4";#N/A,#N/A,FALSE,"page 3"}</definedName>
    <definedName name="quarterlybs" localSheetId="13" hidden="1">{#N/A,#N/A,FALSE,"JKFLASH2";#N/A,#N/A,FALSE,"Page 4";#N/A,#N/A,FALSE,"page 3"}</definedName>
    <definedName name="quarterlybs" localSheetId="2" hidden="1">{#N/A,#N/A,FALSE,"JKFLASH2";#N/A,#N/A,FALSE,"Page 4";#N/A,#N/A,FALSE,"page 3"}</definedName>
    <definedName name="quarterlybs" localSheetId="18" hidden="1">{#N/A,#N/A,FALSE,"JKFLASH2";#N/A,#N/A,FALSE,"Page 4";#N/A,#N/A,FALSE,"page 3"}</definedName>
    <definedName name="quarterlybs" localSheetId="19" hidden="1">{#N/A,#N/A,FALSE,"JKFLASH2";#N/A,#N/A,FALSE,"Page 4";#N/A,#N/A,FALSE,"page 3"}</definedName>
    <definedName name="quarterlybs" localSheetId="17" hidden="1">{#N/A,#N/A,FALSE,"JKFLASH2";#N/A,#N/A,FALSE,"Page 4";#N/A,#N/A,FALSE,"page 3"}</definedName>
    <definedName name="quarterlybs" localSheetId="1" hidden="1">{#N/A,#N/A,FALSE,"JKFLASH2";#N/A,#N/A,FALSE,"Page 4";#N/A,#N/A,FALSE,"page 3"}</definedName>
    <definedName name="quarterlybs" localSheetId="0" hidden="1">{#N/A,#N/A,FALSE,"JKFLASH2";#N/A,#N/A,FALSE,"Page 4";#N/A,#N/A,FALSE,"page 3"}</definedName>
    <definedName name="quarterlybs" localSheetId="4" hidden="1">{#N/A,#N/A,FALSE,"JKFLASH2";#N/A,#N/A,FALSE,"Page 4";#N/A,#N/A,FALSE,"page 3"}</definedName>
    <definedName name="qwq" localSheetId="3" hidden="1">{"AT","COMPANIES",TRUE}</definedName>
    <definedName name="qwq" localSheetId="5" hidden="1">{"AT","COMPANIES",TRUE}</definedName>
    <definedName name="qwq" localSheetId="13" hidden="1">{"AT","COMPANIES",TRUE}</definedName>
    <definedName name="qwq" localSheetId="2" hidden="1">{"AT","COMPANIES",TRUE}</definedName>
    <definedName name="qwq" localSheetId="18" hidden="1">{"AT","COMPANIES",TRUE}</definedName>
    <definedName name="qwq" localSheetId="19" hidden="1">{"AT","COMPANIES",TRUE}</definedName>
    <definedName name="qwq" localSheetId="17" hidden="1">{"AT","COMPANIES",TRUE}</definedName>
    <definedName name="qwq" localSheetId="1" hidden="1">{"AT","COMPANIES",TRUE}</definedName>
    <definedName name="qwq" localSheetId="0" hidden="1">{"AT","COMPANIES",TRUE}</definedName>
    <definedName name="qwq" localSheetId="4" hidden="1">{"AT","COMPANIES",TRUE}</definedName>
    <definedName name="qwqwqw" localSheetId="3" hidden="1">{"AT","COMPANIES",TRUE}</definedName>
    <definedName name="qwqwqw" localSheetId="5" hidden="1">{"AT","COMPANIES",TRUE}</definedName>
    <definedName name="qwqwqw" localSheetId="13" hidden="1">{"AT","COMPANIES",TRUE}</definedName>
    <definedName name="qwqwqw" localSheetId="2" hidden="1">{"AT","COMPANIES",TRUE}</definedName>
    <definedName name="qwqwqw" localSheetId="18" hidden="1">{"AT","COMPANIES",TRUE}</definedName>
    <definedName name="qwqwqw" localSheetId="19" hidden="1">{"AT","COMPANIES",TRUE}</definedName>
    <definedName name="qwqwqw" localSheetId="17" hidden="1">{"AT","COMPANIES",TRUE}</definedName>
    <definedName name="qwqwqw" localSheetId="1" hidden="1">{"AT","COMPANIES",TRUE}</definedName>
    <definedName name="qwqwqw" localSheetId="0" hidden="1">{"AT","COMPANIES",TRUE}</definedName>
    <definedName name="qwqwqw" localSheetId="4" hidden="1">{"AT","COMPANIES",TRUE}</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wvu.ADMIN._.OTHER._.MEALS." localSheetId="5" hidden="1">#REF!,#REF!,#REF!</definedName>
    <definedName name="Rwvu.ADMIN._.OTHER._.MEALS." localSheetId="18" hidden="1">#REF!,#REF!,#REF!</definedName>
    <definedName name="Rwvu.ADMIN._.OTHER._.MEALS." localSheetId="19" hidden="1">#REF!,#REF!,#REF!</definedName>
    <definedName name="Rwvu.ADMIN._.OTHER._.MEALS." localSheetId="17" hidden="1">#REF!,#REF!,#REF!</definedName>
    <definedName name="Rwvu.ADMIN._.OTHER._.MEALS." localSheetId="1" hidden="1">#REF!,#REF!,#REF!</definedName>
    <definedName name="Rwvu.ADMIN._.OTHER._.MEALS." localSheetId="4" hidden="1">#REF!,#REF!,#REF!</definedName>
    <definedName name="Rwvu.ADMIN._.OTHER._.REGISTRATIONS." localSheetId="5" hidden="1">#REF!,#REF!</definedName>
    <definedName name="Rwvu.ADMIN._.OTHER._.REGISTRATIONS." localSheetId="18" hidden="1">#REF!,#REF!</definedName>
    <definedName name="Rwvu.ADMIN._.OTHER._.REGISTRATIONS." localSheetId="19" hidden="1">#REF!,#REF!</definedName>
    <definedName name="Rwvu.ADMIN._.OTHER._.REGISTRATIONS." localSheetId="17" hidden="1">#REF!,#REF!</definedName>
    <definedName name="Rwvu.ADMIN._.OTHER._.REGISTRATIONS." localSheetId="1" hidden="1">#REF!,#REF!</definedName>
    <definedName name="Rwvu.ADMIN._.OTHER._.REGISTRATIONS." localSheetId="4" hidden="1">#REF!,#REF!</definedName>
    <definedName name="Rwvu.Analysis1H95." localSheetId="5" hidden="1">#REF!,#REF!</definedName>
    <definedName name="Rwvu.Analysis1H95." localSheetId="18" hidden="1">#REF!,#REF!</definedName>
    <definedName name="Rwvu.Analysis1H95." localSheetId="19" hidden="1">#REF!,#REF!</definedName>
    <definedName name="Rwvu.Analysis1H95." localSheetId="17" hidden="1">#REF!,#REF!</definedName>
    <definedName name="Rwvu.Analysis1H95." localSheetId="1" hidden="1">#REF!,#REF!</definedName>
    <definedName name="Rwvu.Analysis1H95." localSheetId="4" hidden="1">#REF!,#REF!</definedName>
    <definedName name="Rwvu.Analysis1Q95." localSheetId="5" hidden="1">#REF!,#REF!</definedName>
    <definedName name="Rwvu.Analysis1Q95." localSheetId="18" hidden="1">#REF!,#REF!</definedName>
    <definedName name="Rwvu.Analysis1Q95." localSheetId="19" hidden="1">#REF!,#REF!</definedName>
    <definedName name="Rwvu.Analysis1Q95." localSheetId="17" hidden="1">#REF!,#REF!</definedName>
    <definedName name="Rwvu.Analysis1Q95." localSheetId="1" hidden="1">#REF!,#REF!</definedName>
    <definedName name="Rwvu.Analysis1Q95." localSheetId="4" hidden="1">#REF!,#REF!</definedName>
    <definedName name="Rwvu.Analysis2Q95." localSheetId="5" hidden="1">#REF!,#REF!</definedName>
    <definedName name="Rwvu.Analysis2Q95." localSheetId="18" hidden="1">#REF!,#REF!</definedName>
    <definedName name="Rwvu.Analysis2Q95." localSheetId="17" hidden="1">#REF!,#REF!</definedName>
    <definedName name="Rwvu.Analysis2Q95." localSheetId="1" hidden="1">#REF!,#REF!</definedName>
    <definedName name="Rwvu.Analysis2Q95." localSheetId="4" hidden="1">#REF!,#REF!</definedName>
    <definedName name="Rwvu.Margin._.Summary." localSheetId="5" hidden="1">#REF!,#REF!</definedName>
    <definedName name="Rwvu.Margin._.Summary." localSheetId="18" hidden="1">#REF!,#REF!</definedName>
    <definedName name="Rwvu.Margin._.Summary." localSheetId="17" hidden="1">#REF!,#REF!</definedName>
    <definedName name="Rwvu.Margin._.Summary." localSheetId="1" hidden="1">#REF!,#REF!</definedName>
    <definedName name="Rwvu.Margin._.Summary." localSheetId="4" hidden="1">#REF!,#REF!</definedName>
    <definedName name="s" localSheetId="3" hidden="1">{"AT","COMPANIES",TRUE}</definedName>
    <definedName name="s" localSheetId="5" hidden="1">{"AT","COMPANIES",TRUE}</definedName>
    <definedName name="s" localSheetId="13" hidden="1">{"AT","COMPANIES",TRUE}</definedName>
    <definedName name="s" localSheetId="2" hidden="1">{"AT","COMPANIES",TRUE}</definedName>
    <definedName name="s" localSheetId="18" hidden="1">{"AT","COMPANIES",TRUE}</definedName>
    <definedName name="s" localSheetId="19" hidden="1">{"AT","COMPANIES",TRUE}</definedName>
    <definedName name="s" localSheetId="17" hidden="1">{"AT","COMPANIES",TRUE}</definedName>
    <definedName name="s" localSheetId="1" hidden="1">{"AT","COMPANIES",TRUE}</definedName>
    <definedName name="s" localSheetId="0" hidden="1">{"AT","COMPANIES",TRUE}</definedName>
    <definedName name="s" localSheetId="4" hidden="1">{"AT","COMPANIES",TRUE}</definedName>
    <definedName name="sadf" localSheetId="3" hidden="1">{"ReportTop",#N/A,FALSE,"report top"}</definedName>
    <definedName name="sadf" localSheetId="5" hidden="1">{"ReportTop",#N/A,FALSE,"report top"}</definedName>
    <definedName name="sadf" localSheetId="13" hidden="1">{"ReportTop",#N/A,FALSE,"report top"}</definedName>
    <definedName name="sadf" localSheetId="2" hidden="1">{"ReportTop",#N/A,FALSE,"report top"}</definedName>
    <definedName name="sadf" localSheetId="18" hidden="1">{"ReportTop",#N/A,FALSE,"report top"}</definedName>
    <definedName name="sadf" localSheetId="19" hidden="1">{"ReportTop",#N/A,FALSE,"report top"}</definedName>
    <definedName name="sadf" localSheetId="17" hidden="1">{"ReportTop",#N/A,FALSE,"report top"}</definedName>
    <definedName name="sadf" localSheetId="1" hidden="1">{"ReportTop",#N/A,FALSE,"report top"}</definedName>
    <definedName name="sadf" localSheetId="0" hidden="1">{"ReportTop",#N/A,FALSE,"report top"}</definedName>
    <definedName name="sadf" localSheetId="4" hidden="1">{"ReportTop",#N/A,FALSE,"report top"}</definedName>
    <definedName name="sadf_1" localSheetId="3" hidden="1">{"ReportTop",#N/A,FALSE,"report top"}</definedName>
    <definedName name="sadf_1" localSheetId="5" hidden="1">{"ReportTop",#N/A,FALSE,"report top"}</definedName>
    <definedName name="sadf_1" localSheetId="13" hidden="1">{"ReportTop",#N/A,FALSE,"report top"}</definedName>
    <definedName name="sadf_1" localSheetId="2" hidden="1">{"ReportTop",#N/A,FALSE,"report top"}</definedName>
    <definedName name="sadf_1" localSheetId="18" hidden="1">{"ReportTop",#N/A,FALSE,"report top"}</definedName>
    <definedName name="sadf_1" localSheetId="19" hidden="1">{"ReportTop",#N/A,FALSE,"report top"}</definedName>
    <definedName name="sadf_1" localSheetId="17" hidden="1">{"ReportTop",#N/A,FALSE,"report top"}</definedName>
    <definedName name="sadf_1" localSheetId="1" hidden="1">{"ReportTop",#N/A,FALSE,"report top"}</definedName>
    <definedName name="sadf_1" localSheetId="0" hidden="1">{"ReportTop",#N/A,FALSE,"report top"}</definedName>
    <definedName name="sadf_1" localSheetId="4" hidden="1">{"ReportTop",#N/A,FALSE,"report top"}</definedName>
    <definedName name="sadf_2" localSheetId="3" hidden="1">{"ReportTop",#N/A,FALSE,"report top"}</definedName>
    <definedName name="sadf_2" localSheetId="5" hidden="1">{"ReportTop",#N/A,FALSE,"report top"}</definedName>
    <definedName name="sadf_2" localSheetId="13" hidden="1">{"ReportTop",#N/A,FALSE,"report top"}</definedName>
    <definedName name="sadf_2" localSheetId="2" hidden="1">{"ReportTop",#N/A,FALSE,"report top"}</definedName>
    <definedName name="sadf_2" localSheetId="18" hidden="1">{"ReportTop",#N/A,FALSE,"report top"}</definedName>
    <definedName name="sadf_2" localSheetId="19" hidden="1">{"ReportTop",#N/A,FALSE,"report top"}</definedName>
    <definedName name="sadf_2" localSheetId="17" hidden="1">{"ReportTop",#N/A,FALSE,"report top"}</definedName>
    <definedName name="sadf_2" localSheetId="1" hidden="1">{"ReportTop",#N/A,FALSE,"report top"}</definedName>
    <definedName name="sadf_2" localSheetId="0" hidden="1">{"ReportTop",#N/A,FALSE,"report top"}</definedName>
    <definedName name="sadf_2" localSheetId="4" hidden="1">{"ReportTop",#N/A,FALSE,"report top"}</definedName>
    <definedName name="sadf_3" localSheetId="3" hidden="1">{"ReportTop",#N/A,FALSE,"report top"}</definedName>
    <definedName name="sadf_3" localSheetId="5" hidden="1">{"ReportTop",#N/A,FALSE,"report top"}</definedName>
    <definedName name="sadf_3" localSheetId="13" hidden="1">{"ReportTop",#N/A,FALSE,"report top"}</definedName>
    <definedName name="sadf_3" localSheetId="2" hidden="1">{"ReportTop",#N/A,FALSE,"report top"}</definedName>
    <definedName name="sadf_3" localSheetId="18" hidden="1">{"ReportTop",#N/A,FALSE,"report top"}</definedName>
    <definedName name="sadf_3" localSheetId="19" hidden="1">{"ReportTop",#N/A,FALSE,"report top"}</definedName>
    <definedName name="sadf_3" localSheetId="17" hidden="1">{"ReportTop",#N/A,FALSE,"report top"}</definedName>
    <definedName name="sadf_3" localSheetId="1" hidden="1">{"ReportTop",#N/A,FALSE,"report top"}</definedName>
    <definedName name="sadf_3" localSheetId="0" hidden="1">{"ReportTop",#N/A,FALSE,"report top"}</definedName>
    <definedName name="sadf_3" localSheetId="4" hidden="1">{"ReportTop",#N/A,FALSE,"report top"}</definedName>
    <definedName name="sadf_4" localSheetId="3" hidden="1">{"ReportTop",#N/A,FALSE,"report top"}</definedName>
    <definedName name="sadf_4" localSheetId="5" hidden="1">{"ReportTop",#N/A,FALSE,"report top"}</definedName>
    <definedName name="sadf_4" localSheetId="13" hidden="1">{"ReportTop",#N/A,FALSE,"report top"}</definedName>
    <definedName name="sadf_4" localSheetId="2" hidden="1">{"ReportTop",#N/A,FALSE,"report top"}</definedName>
    <definedName name="sadf_4" localSheetId="18" hidden="1">{"ReportTop",#N/A,FALSE,"report top"}</definedName>
    <definedName name="sadf_4" localSheetId="19" hidden="1">{"ReportTop",#N/A,FALSE,"report top"}</definedName>
    <definedName name="sadf_4" localSheetId="17" hidden="1">{"ReportTop",#N/A,FALSE,"report top"}</definedName>
    <definedName name="sadf_4" localSheetId="1" hidden="1">{"ReportTop",#N/A,FALSE,"report top"}</definedName>
    <definedName name="sadf_4" localSheetId="0" hidden="1">{"ReportTop",#N/A,FALSE,"report top"}</definedName>
    <definedName name="sadf_4" localSheetId="4" hidden="1">{"ReportTop",#N/A,FALSE,"report top"}</definedName>
    <definedName name="sadf_5" localSheetId="3" hidden="1">{"ReportTop",#N/A,FALSE,"report top"}</definedName>
    <definedName name="sadf_5" localSheetId="5" hidden="1">{"ReportTop",#N/A,FALSE,"report top"}</definedName>
    <definedName name="sadf_5" localSheetId="13" hidden="1">{"ReportTop",#N/A,FALSE,"report top"}</definedName>
    <definedName name="sadf_5" localSheetId="2" hidden="1">{"ReportTop",#N/A,FALSE,"report top"}</definedName>
    <definedName name="sadf_5" localSheetId="18" hidden="1">{"ReportTop",#N/A,FALSE,"report top"}</definedName>
    <definedName name="sadf_5" localSheetId="19" hidden="1">{"ReportTop",#N/A,FALSE,"report top"}</definedName>
    <definedName name="sadf_5" localSheetId="17" hidden="1">{"ReportTop",#N/A,FALSE,"report top"}</definedName>
    <definedName name="sadf_5" localSheetId="1" hidden="1">{"ReportTop",#N/A,FALSE,"report top"}</definedName>
    <definedName name="sadf_5" localSheetId="0" hidden="1">{"ReportTop",#N/A,FALSE,"report top"}</definedName>
    <definedName name="sadf_5" localSheetId="4" hidden="1">{"ReportTop",#N/A,FALSE,"report top"}</definedName>
    <definedName name="sdfasdfsd"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fasdfsd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fg" localSheetId="3" hidden="1">{#N/A,#N/A,FALSE,"Sheet1"}</definedName>
    <definedName name="sdfg" localSheetId="5" hidden="1">{#N/A,#N/A,FALSE,"Sheet1"}</definedName>
    <definedName name="sdfg" localSheetId="13" hidden="1">{#N/A,#N/A,FALSE,"Sheet1"}</definedName>
    <definedName name="sdfg" localSheetId="2" hidden="1">{#N/A,#N/A,FALSE,"Sheet1"}</definedName>
    <definedName name="sdfg" localSheetId="18" hidden="1">{#N/A,#N/A,FALSE,"Sheet1"}</definedName>
    <definedName name="sdfg" localSheetId="19" hidden="1">{#N/A,#N/A,FALSE,"Sheet1"}</definedName>
    <definedName name="sdfg" localSheetId="17" hidden="1">{#N/A,#N/A,FALSE,"Sheet1"}</definedName>
    <definedName name="sdfg" localSheetId="1" hidden="1">{#N/A,#N/A,FALSE,"Sheet1"}</definedName>
    <definedName name="sdfg" localSheetId="0" hidden="1">{#N/A,#N/A,FALSE,"Sheet1"}</definedName>
    <definedName name="sdfg" localSheetId="4" hidden="1">{#N/A,#N/A,FALSE,"Sheet1"}</definedName>
    <definedName name="sdKJTHGF"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sdKJTHGF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Seismic"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ismic"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sencount" hidden="1">1</definedName>
    <definedName name="shg"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shg"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solver_lin" hidden="1">0</definedName>
    <definedName name="solver_num" hidden="1">0</definedName>
    <definedName name="solver_typ" hidden="1">3</definedName>
    <definedName name="solver_val" hidden="1">0.6</definedName>
    <definedName name="SPREADREF" localSheetId="5" hidden="1">#REF!</definedName>
    <definedName name="SPREADREF" localSheetId="18" hidden="1">#REF!</definedName>
    <definedName name="SPREADREF" localSheetId="19" hidden="1">#REF!</definedName>
    <definedName name="SPREADREF" localSheetId="17" hidden="1">#REF!</definedName>
    <definedName name="SPREADREF" localSheetId="1" hidden="1">#REF!</definedName>
    <definedName name="SPREADREF" localSheetId="4" hidden="1">#REF!</definedName>
    <definedName name="SUMMARY_BOOK" localSheetId="3" hidden="1">{"page1",#N/A,FALSE,"GIRLBO";"page2",#N/A,FALSE,"GIRLBO";"page3",#N/A,FALSE,"GIRLBO";"page4",#N/A,FALSE,"GIRLBO";"page5",#N/A,FALSE,"GIRLBO"}</definedName>
    <definedName name="SUMMARY_BOOK" localSheetId="5" hidden="1">{"page1",#N/A,FALSE,"GIRLBO";"page2",#N/A,FALSE,"GIRLBO";"page3",#N/A,FALSE,"GIRLBO";"page4",#N/A,FALSE,"GIRLBO";"page5",#N/A,FALSE,"GIRLBO"}</definedName>
    <definedName name="SUMMARY_BOOK" localSheetId="13" hidden="1">{"page1",#N/A,FALSE,"GIRLBO";"page2",#N/A,FALSE,"GIRLBO";"page3",#N/A,FALSE,"GIRLBO";"page4",#N/A,FALSE,"GIRLBO";"page5",#N/A,FALSE,"GIRLBO"}</definedName>
    <definedName name="SUMMARY_BOOK" localSheetId="2" hidden="1">{"page1",#N/A,FALSE,"GIRLBO";"page2",#N/A,FALSE,"GIRLBO";"page3",#N/A,FALSE,"GIRLBO";"page4",#N/A,FALSE,"GIRLBO";"page5",#N/A,FALSE,"GIRLBO"}</definedName>
    <definedName name="SUMMARY_BOOK" localSheetId="18" hidden="1">{"page1",#N/A,FALSE,"GIRLBO";"page2",#N/A,FALSE,"GIRLBO";"page3",#N/A,FALSE,"GIRLBO";"page4",#N/A,FALSE,"GIRLBO";"page5",#N/A,FALSE,"GIRLBO"}</definedName>
    <definedName name="SUMMARY_BOOK" localSheetId="19" hidden="1">{"page1",#N/A,FALSE,"GIRLBO";"page2",#N/A,FALSE,"GIRLBO";"page3",#N/A,FALSE,"GIRLBO";"page4",#N/A,FALSE,"GIRLBO";"page5",#N/A,FALSE,"GIRLBO"}</definedName>
    <definedName name="SUMMARY_BOOK" localSheetId="17" hidden="1">{"page1",#N/A,FALSE,"GIRLBO";"page2",#N/A,FALSE,"GIRLBO";"page3",#N/A,FALSE,"GIRLBO";"page4",#N/A,FALSE,"GIRLBO";"page5",#N/A,FALSE,"GIRLBO"}</definedName>
    <definedName name="SUMMARY_BOOK" localSheetId="1" hidden="1">{"page1",#N/A,FALSE,"GIRLBO";"page2",#N/A,FALSE,"GIRLBO";"page3",#N/A,FALSE,"GIRLBO";"page4",#N/A,FALSE,"GIRLBO";"page5",#N/A,FALSE,"GIRLBO"}</definedName>
    <definedName name="SUMMARY_BOOK" localSheetId="0" hidden="1">{"page1",#N/A,FALSE,"GIRLBO";"page2",#N/A,FALSE,"GIRLBO";"page3",#N/A,FALSE,"GIRLBO";"page4",#N/A,FALSE,"GIRLBO";"page5",#N/A,FALSE,"GIRLBO"}</definedName>
    <definedName name="SUMMARY_BOOK" localSheetId="4" hidden="1">{"page1",#N/A,FALSE,"GIRLBO";"page2",#N/A,FALSE,"GIRLBO";"page3",#N/A,FALSE,"GIRLBO";"page4",#N/A,FALSE,"GIRLBO";"page5",#N/A,FALSE,"GIRLBO"}</definedName>
    <definedName name="Swvu.ADM._.GEN._.MGMNT._.DETAIL." localSheetId="5" hidden="1">#REF!</definedName>
    <definedName name="Swvu.ADM._.GEN._.MGMNT._.DETAIL." localSheetId="18" hidden="1">#REF!</definedName>
    <definedName name="Swvu.ADM._.GEN._.MGMNT._.DETAIL." localSheetId="19" hidden="1">#REF!</definedName>
    <definedName name="Swvu.ADM._.GEN._.MGMNT._.DETAIL." localSheetId="17" hidden="1">#REF!</definedName>
    <definedName name="Swvu.ADM._.GEN._.MGMNT._.DETAIL." localSheetId="1" hidden="1">#REF!</definedName>
    <definedName name="Swvu.ADM._.GEN._.MGMNT._.DETAIL." localSheetId="4" hidden="1">#REF!</definedName>
    <definedName name="Swvu.Analysis1H95." localSheetId="5" hidden="1">#REF!</definedName>
    <definedName name="Swvu.Analysis1H95." localSheetId="18" hidden="1">#REF!</definedName>
    <definedName name="Swvu.Analysis1H95." localSheetId="19" hidden="1">#REF!</definedName>
    <definedName name="Swvu.Analysis1H95." localSheetId="17" hidden="1">#REF!</definedName>
    <definedName name="Swvu.Analysis1H95." localSheetId="1" hidden="1">#REF!</definedName>
    <definedName name="Swvu.Analysis1H95." localSheetId="4" hidden="1">#REF!</definedName>
    <definedName name="Swvu.Analysis1Q95." localSheetId="5" hidden="1">#REF!</definedName>
    <definedName name="Swvu.Analysis1Q95." localSheetId="18" hidden="1">#REF!</definedName>
    <definedName name="Swvu.Analysis1Q95." localSheetId="19" hidden="1">#REF!</definedName>
    <definedName name="Swvu.Analysis1Q95." localSheetId="17" hidden="1">#REF!</definedName>
    <definedName name="Swvu.Analysis1Q95." localSheetId="1" hidden="1">#REF!</definedName>
    <definedName name="Swvu.Analysis1Q95." localSheetId="4" hidden="1">#REF!</definedName>
    <definedName name="Swvu.Analysis2Q95." localSheetId="5" hidden="1">#REF!</definedName>
    <definedName name="Swvu.Analysis2Q95." localSheetId="18" hidden="1">#REF!</definedName>
    <definedName name="Swvu.Analysis2Q95." localSheetId="17" hidden="1">#REF!</definedName>
    <definedName name="Swvu.Analysis2Q95." localSheetId="1" hidden="1">#REF!</definedName>
    <definedName name="Swvu.Analysis2Q95." localSheetId="4" hidden="1">#REF!</definedName>
    <definedName name="Swvu.inputs._.raw._.data." localSheetId="5" hidden="1">#REF!</definedName>
    <definedName name="Swvu.inputs._.raw._.data." localSheetId="18" hidden="1">#REF!</definedName>
    <definedName name="Swvu.inputs._.raw._.data." localSheetId="17" hidden="1">#REF!</definedName>
    <definedName name="Swvu.inputs._.raw._.data." localSheetId="1" hidden="1">#REF!</definedName>
    <definedName name="Swvu.inputs._.raw._.data." localSheetId="4" hidden="1">#REF!</definedName>
    <definedName name="Swvu.Margin._.Summary." localSheetId="5" hidden="1">#REF!</definedName>
    <definedName name="Swvu.Margin._.Summary." localSheetId="18" hidden="1">#REF!</definedName>
    <definedName name="Swvu.Margin._.Summary." localSheetId="17" hidden="1">#REF!</definedName>
    <definedName name="Swvu.Margin._.Summary." localSheetId="1" hidden="1">#REF!</definedName>
    <definedName name="Swvu.Margin._.Summary." localSheetId="4" hidden="1">#REF!</definedName>
    <definedName name="Swvu.STORAGE._.RENTS." localSheetId="5" hidden="1">#REF!</definedName>
    <definedName name="Swvu.STORAGE._.RENTS." localSheetId="18" hidden="1">#REF!</definedName>
    <definedName name="Swvu.STORAGE._.RENTS." localSheetId="17" hidden="1">#REF!</definedName>
    <definedName name="Swvu.STORAGE._.RENTS." localSheetId="1" hidden="1">#REF!</definedName>
    <definedName name="Swvu.STORAGE._.RENTS." localSheetId="4" hidden="1">#REF!</definedName>
    <definedName name="Swvu.summary1." localSheetId="5" hidden="1">#REF!</definedName>
    <definedName name="Swvu.summary1." localSheetId="18" hidden="1">#REF!</definedName>
    <definedName name="Swvu.summary1." localSheetId="17" hidden="1">#REF!</definedName>
    <definedName name="Swvu.summary1." localSheetId="1" hidden="1">#REF!</definedName>
    <definedName name="Swvu.summary1." localSheetId="4" hidden="1">#REF!</definedName>
    <definedName name="Swvu.summary2." localSheetId="5" hidden="1">#REF!</definedName>
    <definedName name="Swvu.summary2." localSheetId="18" hidden="1">#REF!</definedName>
    <definedName name="Swvu.summary2." localSheetId="17" hidden="1">#REF!</definedName>
    <definedName name="Swvu.summary2." localSheetId="1" hidden="1">#REF!</definedName>
    <definedName name="Swvu.summary2." localSheetId="4" hidden="1">#REF!</definedName>
    <definedName name="Swvu.summary3." localSheetId="5" hidden="1">#REF!</definedName>
    <definedName name="Swvu.summary3." localSheetId="18" hidden="1">#REF!</definedName>
    <definedName name="Swvu.summary3." localSheetId="17" hidden="1">#REF!</definedName>
    <definedName name="Swvu.summary3." localSheetId="1" hidden="1">#REF!</definedName>
    <definedName name="Swvu.summary3." localSheetId="4" hidden="1">#REF!</definedName>
    <definedName name="TargetDCF2" localSheetId="3" hidden="1">{#N/A,#N/A,FALSE,"Sheet1"}</definedName>
    <definedName name="TargetDCF2" localSheetId="5" hidden="1">{#N/A,#N/A,FALSE,"Sheet1"}</definedName>
    <definedName name="TargetDCF2" localSheetId="13" hidden="1">{#N/A,#N/A,FALSE,"Sheet1"}</definedName>
    <definedName name="TargetDCF2" localSheetId="2" hidden="1">{#N/A,#N/A,FALSE,"Sheet1"}</definedName>
    <definedName name="TargetDCF2" localSheetId="18" hidden="1">{#N/A,#N/A,FALSE,"Sheet1"}</definedName>
    <definedName name="TargetDCF2" localSheetId="19" hidden="1">{#N/A,#N/A,FALSE,"Sheet1"}</definedName>
    <definedName name="TargetDCF2" localSheetId="17" hidden="1">{#N/A,#N/A,FALSE,"Sheet1"}</definedName>
    <definedName name="TargetDCF2" localSheetId="1" hidden="1">{#N/A,#N/A,FALSE,"Sheet1"}</definedName>
    <definedName name="TargetDCF2" localSheetId="0" hidden="1">{#N/A,#N/A,FALSE,"Sheet1"}</definedName>
    <definedName name="TargetDCF2" localSheetId="4" hidden="1">{#N/A,#N/A,FALSE,"Sheet1"}</definedName>
    <definedName name="TERMPREM" localSheetId="5" hidden="1">#REF!</definedName>
    <definedName name="TERMPREM" localSheetId="18" hidden="1">#REF!</definedName>
    <definedName name="TERMPREM" localSheetId="19" hidden="1">#REF!</definedName>
    <definedName name="TERMPREM" localSheetId="17" hidden="1">#REF!</definedName>
    <definedName name="TERMPREM" localSheetId="1" hidden="1">#REF!</definedName>
    <definedName name="TERMPREM" localSheetId="4" hidden="1">#REF!</definedName>
    <definedName name="TERMTYPE" localSheetId="5" hidden="1">#REF!</definedName>
    <definedName name="TERMTYPE" localSheetId="18" hidden="1">#REF!</definedName>
    <definedName name="TERMTYPE" localSheetId="19" hidden="1">#REF!</definedName>
    <definedName name="TERMTYPE" localSheetId="17" hidden="1">#REF!</definedName>
    <definedName name="TERMTYPE" localSheetId="1" hidden="1">#REF!</definedName>
    <definedName name="TERMTYPE" localSheetId="4" hidden="1">#REF!</definedName>
    <definedName name="test" localSheetId="3" hidden="1">{"histincome",#N/A,FALSE,"hyfins";"closing balance",#N/A,FALSE,"hyfins"}</definedName>
    <definedName name="test" localSheetId="5" hidden="1">{"histincome",#N/A,FALSE,"hyfins";"closing balance",#N/A,FALSE,"hyfins"}</definedName>
    <definedName name="test" localSheetId="13" hidden="1">{"histincome",#N/A,FALSE,"hyfins";"closing balance",#N/A,FALSE,"hyfins"}</definedName>
    <definedName name="test" localSheetId="2" hidden="1">{"histincome",#N/A,FALSE,"hyfins";"closing balance",#N/A,FALSE,"hyfins"}</definedName>
    <definedName name="test" localSheetId="18" hidden="1">{"histincome",#N/A,FALSE,"hyfins";"closing balance",#N/A,FALSE,"hyfins"}</definedName>
    <definedName name="test" localSheetId="19" hidden="1">{"histincome",#N/A,FALSE,"hyfins";"closing balance",#N/A,FALSE,"hyfins"}</definedName>
    <definedName name="test" localSheetId="17" hidden="1">{"histincome",#N/A,FALSE,"hyfins";"closing balance",#N/A,FALSE,"hyfins"}</definedName>
    <definedName name="test" localSheetId="1" hidden="1">{"histincome",#N/A,FALSE,"hyfins";"closing balance",#N/A,FALSE,"hyfins"}</definedName>
    <definedName name="test" localSheetId="0" hidden="1">{"histincome",#N/A,FALSE,"hyfins";"closing balance",#N/A,FALSE,"hyfins"}</definedName>
    <definedName name="test" localSheetId="4" hidden="1">{"histincome",#N/A,FALSE,"hyfins";"closing balance",#N/A,FALSE,"hyfins"}</definedName>
    <definedName name="test3" localSheetId="3" hidden="1">{"AT","COMPANIES",TRUE}</definedName>
    <definedName name="test3" localSheetId="5" hidden="1">{"AT","COMPANIES",TRUE}</definedName>
    <definedName name="test3" localSheetId="13" hidden="1">{"AT","COMPANIES",TRUE}</definedName>
    <definedName name="test3" localSheetId="2" hidden="1">{"AT","COMPANIES",TRUE}</definedName>
    <definedName name="test3" localSheetId="18" hidden="1">{"AT","COMPANIES",TRUE}</definedName>
    <definedName name="test3" localSheetId="19" hidden="1">{"AT","COMPANIES",TRUE}</definedName>
    <definedName name="test3" localSheetId="17" hidden="1">{"AT","COMPANIES",TRUE}</definedName>
    <definedName name="test3" localSheetId="1" hidden="1">{"AT","COMPANIES",TRUE}</definedName>
    <definedName name="test3" localSheetId="0" hidden="1">{"AT","COMPANIES",TRUE}</definedName>
    <definedName name="test3" localSheetId="4" hidden="1">{"AT","COMPANIES",TRUE}</definedName>
    <definedName name="test5" localSheetId="3" hidden="1">{"AT","COMPANIES",TRUE}</definedName>
    <definedName name="test5" localSheetId="5" hidden="1">{"AT","COMPANIES",TRUE}</definedName>
    <definedName name="test5" localSheetId="13" hidden="1">{"AT","COMPANIES",TRUE}</definedName>
    <definedName name="test5" localSheetId="2" hidden="1">{"AT","COMPANIES",TRUE}</definedName>
    <definedName name="test5" localSheetId="18" hidden="1">{"AT","COMPANIES",TRUE}</definedName>
    <definedName name="test5" localSheetId="19" hidden="1">{"AT","COMPANIES",TRUE}</definedName>
    <definedName name="test5" localSheetId="17" hidden="1">{"AT","COMPANIES",TRUE}</definedName>
    <definedName name="test5" localSheetId="1" hidden="1">{"AT","COMPANIES",TRUE}</definedName>
    <definedName name="test5" localSheetId="0" hidden="1">{"AT","COMPANIES",TRUE}</definedName>
    <definedName name="test5" localSheetId="4" hidden="1">{"AT","COMPANIES",TRUE}</definedName>
    <definedName name="TextRefCopyRangeCount" hidden="1">38</definedName>
    <definedName name="TMline1" localSheetId="5" hidden="1">#REF!,#REF!</definedName>
    <definedName name="TMline1" localSheetId="18" hidden="1">#REF!,#REF!</definedName>
    <definedName name="TMline1" localSheetId="19" hidden="1">#REF!,#REF!</definedName>
    <definedName name="TMline1" localSheetId="17" hidden="1">#REF!,#REF!</definedName>
    <definedName name="TMline1" localSheetId="1" hidden="1">#REF!,#REF!</definedName>
    <definedName name="TMline1" localSheetId="4" hidden="1">#REF!,#REF!</definedName>
    <definedName name="to" localSheetId="3" hidden="1">{"common_pl",#N/A,FALSE,"Commonized PL";"analyst",#N/A,FALSE,"Budget to Analyst";"sec",#N/A,FALSE,"SEC PL";"summary",#N/A,FALSE,"Summary";"detail",#N/A,FALSE,"Detail"}</definedName>
    <definedName name="to" localSheetId="5" hidden="1">{"common_pl",#N/A,FALSE,"Commonized PL";"analyst",#N/A,FALSE,"Budget to Analyst";"sec",#N/A,FALSE,"SEC PL";"summary",#N/A,FALSE,"Summary";"detail",#N/A,FALSE,"Detail"}</definedName>
    <definedName name="to" localSheetId="13" hidden="1">{"common_pl",#N/A,FALSE,"Commonized PL";"analyst",#N/A,FALSE,"Budget to Analyst";"sec",#N/A,FALSE,"SEC PL";"summary",#N/A,FALSE,"Summary";"detail",#N/A,FALSE,"Detail"}</definedName>
    <definedName name="to" localSheetId="2" hidden="1">{"common_pl",#N/A,FALSE,"Commonized PL";"analyst",#N/A,FALSE,"Budget to Analyst";"sec",#N/A,FALSE,"SEC PL";"summary",#N/A,FALSE,"Summary";"detail",#N/A,FALSE,"Detail"}</definedName>
    <definedName name="to" localSheetId="18" hidden="1">{"common_pl",#N/A,FALSE,"Commonized PL";"analyst",#N/A,FALSE,"Budget to Analyst";"sec",#N/A,FALSE,"SEC PL";"summary",#N/A,FALSE,"Summary";"detail",#N/A,FALSE,"Detail"}</definedName>
    <definedName name="to" localSheetId="19" hidden="1">{"common_pl",#N/A,FALSE,"Commonized PL";"analyst",#N/A,FALSE,"Budget to Analyst";"sec",#N/A,FALSE,"SEC PL";"summary",#N/A,FALSE,"Summary";"detail",#N/A,FALSE,"Detail"}</definedName>
    <definedName name="to" localSheetId="17" hidden="1">{"common_pl",#N/A,FALSE,"Commonized PL";"analyst",#N/A,FALSE,"Budget to Analyst";"sec",#N/A,FALSE,"SEC PL";"summary",#N/A,FALSE,"Summary";"detail",#N/A,FALSE,"Detail"}</definedName>
    <definedName name="to" localSheetId="1" hidden="1">{"common_pl",#N/A,FALSE,"Commonized PL";"analyst",#N/A,FALSE,"Budget to Analyst";"sec",#N/A,FALSE,"SEC PL";"summary",#N/A,FALSE,"Summary";"detail",#N/A,FALSE,"Detail"}</definedName>
    <definedName name="to" localSheetId="0" hidden="1">{"common_pl",#N/A,FALSE,"Commonized PL";"analyst",#N/A,FALSE,"Budget to Analyst";"sec",#N/A,FALSE,"SEC PL";"summary",#N/A,FALSE,"Summary";"detail",#N/A,FALSE,"Detail"}</definedName>
    <definedName name="to" localSheetId="4" hidden="1">{"common_pl",#N/A,FALSE,"Commonized PL";"analyst",#N/A,FALSE,"Budget to Analyst";"sec",#N/A,FALSE,"SEC PL";"summary",#N/A,FALSE,"Summary";"detail",#N/A,FALSE,"Detail"}</definedName>
    <definedName name="treeList" hidden="1">"11110000000000000000000000000000000000000000000000000000000000000000000000000000000000000000000000000000000000000000000000000000000000000000000000000000000000000000000000000000000000000000000000000000"</definedName>
    <definedName name="UNUSEDLEQTBL" localSheetId="5" hidden="1">#REF!</definedName>
    <definedName name="UNUSEDLEQTBL" localSheetId="18" hidden="1">#REF!</definedName>
    <definedName name="UNUSEDLEQTBL" localSheetId="19" hidden="1">#REF!</definedName>
    <definedName name="UNUSEDLEQTBL" localSheetId="17" hidden="1">#REF!</definedName>
    <definedName name="UNUSEDLEQTBL" localSheetId="1" hidden="1">#REF!</definedName>
    <definedName name="UNUSEDLEQTBL" localSheetId="4" hidden="1">#REF!</definedName>
    <definedName name="WCC" localSheetId="3" hidden="1">{#N/A,#N/A,TRUE,"Report"}</definedName>
    <definedName name="WCC" localSheetId="5" hidden="1">{#N/A,#N/A,TRUE,"Report"}</definedName>
    <definedName name="WCC" localSheetId="13" hidden="1">{#N/A,#N/A,TRUE,"Report"}</definedName>
    <definedName name="WCC" localSheetId="2" hidden="1">{#N/A,#N/A,TRUE,"Report"}</definedName>
    <definedName name="WCC" localSheetId="18" hidden="1">{#N/A,#N/A,TRUE,"Report"}</definedName>
    <definedName name="WCC" localSheetId="19" hidden="1">{#N/A,#N/A,TRUE,"Report"}</definedName>
    <definedName name="WCC" localSheetId="17" hidden="1">{#N/A,#N/A,TRUE,"Report"}</definedName>
    <definedName name="WCC" localSheetId="1" hidden="1">{#N/A,#N/A,TRUE,"Report"}</definedName>
    <definedName name="WCC" localSheetId="0" hidden="1">{#N/A,#N/A,TRUE,"Report"}</definedName>
    <definedName name="WCC" localSheetId="4" hidden="1">{#N/A,#N/A,TRUE,"Report"}</definedName>
    <definedName name="WCCa" localSheetId="3" hidden="1">{#N/A,#N/A,TRUE,"Report"}</definedName>
    <definedName name="WCCa" localSheetId="5" hidden="1">{#N/A,#N/A,TRUE,"Report"}</definedName>
    <definedName name="WCCa" localSheetId="13" hidden="1">{#N/A,#N/A,TRUE,"Report"}</definedName>
    <definedName name="WCCa" localSheetId="2" hidden="1">{#N/A,#N/A,TRUE,"Report"}</definedName>
    <definedName name="WCCa" localSheetId="18" hidden="1">{#N/A,#N/A,TRUE,"Report"}</definedName>
    <definedName name="WCCa" localSheetId="19" hidden="1">{#N/A,#N/A,TRUE,"Report"}</definedName>
    <definedName name="WCCa" localSheetId="17" hidden="1">{#N/A,#N/A,TRUE,"Report"}</definedName>
    <definedName name="WCCa" localSheetId="1" hidden="1">{#N/A,#N/A,TRUE,"Report"}</definedName>
    <definedName name="WCCa" localSheetId="0" hidden="1">{#N/A,#N/A,TRUE,"Report"}</definedName>
    <definedName name="WCCa" localSheetId="4" hidden="1">{#N/A,#N/A,TRUE,"Report"}</definedName>
    <definedName name="whatever" localSheetId="5" hidden="1">#REF!</definedName>
    <definedName name="whatever" localSheetId="18" hidden="1">#REF!</definedName>
    <definedName name="whatever" localSheetId="19" hidden="1">#REF!</definedName>
    <definedName name="whatever" localSheetId="17" hidden="1">#REF!</definedName>
    <definedName name="whatever" localSheetId="1" hidden="1">#REF!</definedName>
    <definedName name="whatever" localSheetId="4" hidden="1">#REF!</definedName>
    <definedName name="whoknows"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hoknows"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r" localSheetId="3" hidden="1">{#N/A,#N/A,FALSE,"Sheet1"}</definedName>
    <definedName name="wr" localSheetId="5" hidden="1">{#N/A,#N/A,FALSE,"Sheet1"}</definedName>
    <definedName name="wr" localSheetId="13" hidden="1">{#N/A,#N/A,FALSE,"Sheet1"}</definedName>
    <definedName name="wr" localSheetId="2" hidden="1">{#N/A,#N/A,FALSE,"Sheet1"}</definedName>
    <definedName name="wr" localSheetId="18" hidden="1">{#N/A,#N/A,FALSE,"Sheet1"}</definedName>
    <definedName name="wr" localSheetId="19" hidden="1">{#N/A,#N/A,FALSE,"Sheet1"}</definedName>
    <definedName name="wr" localSheetId="17" hidden="1">{#N/A,#N/A,FALSE,"Sheet1"}</definedName>
    <definedName name="wr" localSheetId="1" hidden="1">{#N/A,#N/A,FALSE,"Sheet1"}</definedName>
    <definedName name="wr" localSheetId="0" hidden="1">{#N/A,#N/A,FALSE,"Sheet1"}</definedName>
    <definedName name="wr" localSheetId="4" hidden="1">{#N/A,#N/A,FALSE,"Sheet1"}</definedName>
    <definedName name="wrn.1999._.budget." localSheetId="3" hidden="1">{"common_pl",#N/A,FALSE,"Commonized PL";"analyst",#N/A,FALSE,"Budget to Analyst";"sec",#N/A,FALSE,"SEC PL";"summary",#N/A,FALSE,"Summary";"detail",#N/A,FALSE,"Detail"}</definedName>
    <definedName name="wrn.1999._.budget." localSheetId="5" hidden="1">{"common_pl",#N/A,FALSE,"Commonized PL";"analyst",#N/A,FALSE,"Budget to Analyst";"sec",#N/A,FALSE,"SEC PL";"summary",#N/A,FALSE,"Summary";"detail",#N/A,FALSE,"Detail"}</definedName>
    <definedName name="wrn.1999._.budget." localSheetId="13" hidden="1">{"common_pl",#N/A,FALSE,"Commonized PL";"analyst",#N/A,FALSE,"Budget to Analyst";"sec",#N/A,FALSE,"SEC PL";"summary",#N/A,FALSE,"Summary";"detail",#N/A,FALSE,"Detail"}</definedName>
    <definedName name="wrn.1999._.budget." localSheetId="2" hidden="1">{"common_pl",#N/A,FALSE,"Commonized PL";"analyst",#N/A,FALSE,"Budget to Analyst";"sec",#N/A,FALSE,"SEC PL";"summary",#N/A,FALSE,"Summary";"detail",#N/A,FALSE,"Detail"}</definedName>
    <definedName name="wrn.1999._.budget." localSheetId="18" hidden="1">{"common_pl",#N/A,FALSE,"Commonized PL";"analyst",#N/A,FALSE,"Budget to Analyst";"sec",#N/A,FALSE,"SEC PL";"summary",#N/A,FALSE,"Summary";"detail",#N/A,FALSE,"Detail"}</definedName>
    <definedName name="wrn.1999._.budget." localSheetId="19" hidden="1">{"common_pl",#N/A,FALSE,"Commonized PL";"analyst",#N/A,FALSE,"Budget to Analyst";"sec",#N/A,FALSE,"SEC PL";"summary",#N/A,FALSE,"Summary";"detail",#N/A,FALSE,"Detail"}</definedName>
    <definedName name="wrn.1999._.budget." localSheetId="17" hidden="1">{"common_pl",#N/A,FALSE,"Commonized PL";"analyst",#N/A,FALSE,"Budget to Analyst";"sec",#N/A,FALSE,"SEC PL";"summary",#N/A,FALSE,"Summary";"detail",#N/A,FALSE,"Detail"}</definedName>
    <definedName name="wrn.1999._.budget." localSheetId="1" hidden="1">{"common_pl",#N/A,FALSE,"Commonized PL";"analyst",#N/A,FALSE,"Budget to Analyst";"sec",#N/A,FALSE,"SEC PL";"summary",#N/A,FALSE,"Summary";"detail",#N/A,FALSE,"Detail"}</definedName>
    <definedName name="wrn.1999._.budget." localSheetId="0" hidden="1">{"common_pl",#N/A,FALSE,"Commonized PL";"analyst",#N/A,FALSE,"Budget to Analyst";"sec",#N/A,FALSE,"SEC PL";"summary",#N/A,FALSE,"Summary";"detail",#N/A,FALSE,"Detail"}</definedName>
    <definedName name="wrn.1999._.budget." localSheetId="4" hidden="1">{"common_pl",#N/A,FALSE,"Commonized PL";"analyst",#N/A,FALSE,"Budget to Analyst";"sec",#N/A,FALSE,"SEC PL";"summary",#N/A,FALSE,"Summary";"detail",#N/A,FALSE,"Detail"}</definedName>
    <definedName name="wrn.A_VALUATION." localSheetId="3" hidden="1">{#N/A,#N/A,FALSE,"A_D";#N/A,#N/A,FALSE,"WACC";#N/A,#N/A,FALSE,"DCF";#N/A,#N/A,FALSE,"A";#N/A,#N/A,FALSE,"LBO";#N/A,#N/A,FALSE,"C";#N/A,#N/A,FALSE,"impd";#N/A,#N/A,FALSE,"comps"}</definedName>
    <definedName name="wrn.A_VALUATION." localSheetId="5" hidden="1">{#N/A,#N/A,FALSE,"A_D";#N/A,#N/A,FALSE,"WACC";#N/A,#N/A,FALSE,"DCF";#N/A,#N/A,FALSE,"A";#N/A,#N/A,FALSE,"LBO";#N/A,#N/A,FALSE,"C";#N/A,#N/A,FALSE,"impd";#N/A,#N/A,FALSE,"comps"}</definedName>
    <definedName name="wrn.A_VALUATION." localSheetId="13" hidden="1">{#N/A,#N/A,FALSE,"A_D";#N/A,#N/A,FALSE,"WACC";#N/A,#N/A,FALSE,"DCF";#N/A,#N/A,FALSE,"A";#N/A,#N/A,FALSE,"LBO";#N/A,#N/A,FALSE,"C";#N/A,#N/A,FALSE,"impd";#N/A,#N/A,FALSE,"comps"}</definedName>
    <definedName name="wrn.A_VALUATION." localSheetId="2" hidden="1">{#N/A,#N/A,FALSE,"A_D";#N/A,#N/A,FALSE,"WACC";#N/A,#N/A,FALSE,"DCF";#N/A,#N/A,FALSE,"A";#N/A,#N/A,FALSE,"LBO";#N/A,#N/A,FALSE,"C";#N/A,#N/A,FALSE,"impd";#N/A,#N/A,FALSE,"comps"}</definedName>
    <definedName name="wrn.A_VALUATION." localSheetId="18" hidden="1">{#N/A,#N/A,FALSE,"A_D";#N/A,#N/A,FALSE,"WACC";#N/A,#N/A,FALSE,"DCF";#N/A,#N/A,FALSE,"A";#N/A,#N/A,FALSE,"LBO";#N/A,#N/A,FALSE,"C";#N/A,#N/A,FALSE,"impd";#N/A,#N/A,FALSE,"comps"}</definedName>
    <definedName name="wrn.A_VALUATION." localSheetId="19" hidden="1">{#N/A,#N/A,FALSE,"A_D";#N/A,#N/A,FALSE,"WACC";#N/A,#N/A,FALSE,"DCF";#N/A,#N/A,FALSE,"A";#N/A,#N/A,FALSE,"LBO";#N/A,#N/A,FALSE,"C";#N/A,#N/A,FALSE,"impd";#N/A,#N/A,FALSE,"comps"}</definedName>
    <definedName name="wrn.A_VALUATION." localSheetId="17" hidden="1">{#N/A,#N/A,FALSE,"A_D";#N/A,#N/A,FALSE,"WACC";#N/A,#N/A,FALSE,"DCF";#N/A,#N/A,FALSE,"A";#N/A,#N/A,FALSE,"LBO";#N/A,#N/A,FALSE,"C";#N/A,#N/A,FALSE,"impd";#N/A,#N/A,FALSE,"comps"}</definedName>
    <definedName name="wrn.A_VALUATION." localSheetId="1" hidden="1">{#N/A,#N/A,FALSE,"A_D";#N/A,#N/A,FALSE,"WACC";#N/A,#N/A,FALSE,"DCF";#N/A,#N/A,FALSE,"A";#N/A,#N/A,FALSE,"LBO";#N/A,#N/A,FALSE,"C";#N/A,#N/A,FALSE,"impd";#N/A,#N/A,FALSE,"comps"}</definedName>
    <definedName name="wrn.A_VALUATION." localSheetId="0" hidden="1">{#N/A,#N/A,FALSE,"A_D";#N/A,#N/A,FALSE,"WACC";#N/A,#N/A,FALSE,"DCF";#N/A,#N/A,FALSE,"A";#N/A,#N/A,FALSE,"LBO";#N/A,#N/A,FALSE,"C";#N/A,#N/A,FALSE,"impd";#N/A,#N/A,FALSE,"comps"}</definedName>
    <definedName name="wrn.A_VALUATION." localSheetId="4" hidden="1">{#N/A,#N/A,FALSE,"A_D";#N/A,#N/A,FALSE,"WACC";#N/A,#N/A,FALSE,"DCF";#N/A,#N/A,FALSE,"A";#N/A,#N/A,FALSE,"LBO";#N/A,#N/A,FALSE,"C";#N/A,#N/A,FALSE,"impd";#N/A,#N/A,FALSE,"comps"}</definedName>
    <definedName name="wrn.abc"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abc"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Accr_Dil." localSheetId="3" hidden="1">{#N/A,#N/A,FALSE,"Debt Accr";#N/A,#N/A,FALSE,"Stock Accr";#N/A,#N/A,FALSE,"Debt Stock Accr"}</definedName>
    <definedName name="wrn.Accr_Dil." localSheetId="5" hidden="1">{#N/A,#N/A,FALSE,"Debt Accr";#N/A,#N/A,FALSE,"Stock Accr";#N/A,#N/A,FALSE,"Debt Stock Accr"}</definedName>
    <definedName name="wrn.Accr_Dil." localSheetId="13" hidden="1">{#N/A,#N/A,FALSE,"Debt Accr";#N/A,#N/A,FALSE,"Stock Accr";#N/A,#N/A,FALSE,"Debt Stock Accr"}</definedName>
    <definedName name="wrn.Accr_Dil." localSheetId="2" hidden="1">{#N/A,#N/A,FALSE,"Debt Accr";#N/A,#N/A,FALSE,"Stock Accr";#N/A,#N/A,FALSE,"Debt Stock Accr"}</definedName>
    <definedName name="wrn.Accr_Dil." localSheetId="18" hidden="1">{#N/A,#N/A,FALSE,"Debt Accr";#N/A,#N/A,FALSE,"Stock Accr";#N/A,#N/A,FALSE,"Debt Stock Accr"}</definedName>
    <definedName name="wrn.Accr_Dil." localSheetId="19" hidden="1">{#N/A,#N/A,FALSE,"Debt Accr";#N/A,#N/A,FALSE,"Stock Accr";#N/A,#N/A,FALSE,"Debt Stock Accr"}</definedName>
    <definedName name="wrn.Accr_Dil." localSheetId="17" hidden="1">{#N/A,#N/A,FALSE,"Debt Accr";#N/A,#N/A,FALSE,"Stock Accr";#N/A,#N/A,FALSE,"Debt Stock Accr"}</definedName>
    <definedName name="wrn.Accr_Dil." localSheetId="1" hidden="1">{#N/A,#N/A,FALSE,"Debt Accr";#N/A,#N/A,FALSE,"Stock Accr";#N/A,#N/A,FALSE,"Debt Stock Accr"}</definedName>
    <definedName name="wrn.Accr_Dil." localSheetId="0" hidden="1">{#N/A,#N/A,FALSE,"Debt Accr";#N/A,#N/A,FALSE,"Stock Accr";#N/A,#N/A,FALSE,"Debt Stock Accr"}</definedName>
    <definedName name="wrn.Accr_Dil." localSheetId="4" hidden="1">{#N/A,#N/A,FALSE,"Debt Accr";#N/A,#N/A,FALSE,"Stock Accr";#N/A,#N/A,FALSE,"Debt Stock Accr"}</definedName>
    <definedName name="wrn.AcqState." localSheetId="3" hidden="1">{#N/A,#N/A,TRUE,"Acq-Ass";#N/A,#N/A,TRUE,"Acq-IS";#N/A,#N/A,TRUE,"Acq-BS";#N/A,#N/A,TRUE,"Acq-CF"}</definedName>
    <definedName name="wrn.AcqState." localSheetId="5" hidden="1">{#N/A,#N/A,TRUE,"Acq-Ass";#N/A,#N/A,TRUE,"Acq-IS";#N/A,#N/A,TRUE,"Acq-BS";#N/A,#N/A,TRUE,"Acq-CF"}</definedName>
    <definedName name="wrn.AcqState." localSheetId="13" hidden="1">{#N/A,#N/A,TRUE,"Acq-Ass";#N/A,#N/A,TRUE,"Acq-IS";#N/A,#N/A,TRUE,"Acq-BS";#N/A,#N/A,TRUE,"Acq-CF"}</definedName>
    <definedName name="wrn.AcqState." localSheetId="2" hidden="1">{#N/A,#N/A,TRUE,"Acq-Ass";#N/A,#N/A,TRUE,"Acq-IS";#N/A,#N/A,TRUE,"Acq-BS";#N/A,#N/A,TRUE,"Acq-CF"}</definedName>
    <definedName name="wrn.AcqState." localSheetId="18" hidden="1">{#N/A,#N/A,TRUE,"Acq-Ass";#N/A,#N/A,TRUE,"Acq-IS";#N/A,#N/A,TRUE,"Acq-BS";#N/A,#N/A,TRUE,"Acq-CF"}</definedName>
    <definedName name="wrn.AcqState." localSheetId="19" hidden="1">{#N/A,#N/A,TRUE,"Acq-Ass";#N/A,#N/A,TRUE,"Acq-IS";#N/A,#N/A,TRUE,"Acq-BS";#N/A,#N/A,TRUE,"Acq-CF"}</definedName>
    <definedName name="wrn.AcqState." localSheetId="17" hidden="1">{#N/A,#N/A,TRUE,"Acq-Ass";#N/A,#N/A,TRUE,"Acq-IS";#N/A,#N/A,TRUE,"Acq-BS";#N/A,#N/A,TRUE,"Acq-CF"}</definedName>
    <definedName name="wrn.AcqState." localSheetId="1" hidden="1">{#N/A,#N/A,TRUE,"Acq-Ass";#N/A,#N/A,TRUE,"Acq-IS";#N/A,#N/A,TRUE,"Acq-BS";#N/A,#N/A,TRUE,"Acq-CF"}</definedName>
    <definedName name="wrn.AcqState." localSheetId="0" hidden="1">{#N/A,#N/A,TRUE,"Acq-Ass";#N/A,#N/A,TRUE,"Acq-IS";#N/A,#N/A,TRUE,"Acq-BS";#N/A,#N/A,TRUE,"Acq-CF"}</definedName>
    <definedName name="wrn.AcqState." localSheetId="4" hidden="1">{#N/A,#N/A,TRUE,"Acq-Ass";#N/A,#N/A,TRUE,"Acq-IS";#N/A,#N/A,TRUE,"Acq-BS";#N/A,#N/A,TRUE,"Acq-CF"}</definedName>
    <definedName name="wrn.AcqState1" localSheetId="3" hidden="1">{#N/A,#N/A,TRUE,"Acq-Ass";#N/A,#N/A,TRUE,"Acq-IS";#N/A,#N/A,TRUE,"Acq-BS";#N/A,#N/A,TRUE,"Acq-CF"}</definedName>
    <definedName name="wrn.AcqState1" localSheetId="5" hidden="1">{#N/A,#N/A,TRUE,"Acq-Ass";#N/A,#N/A,TRUE,"Acq-IS";#N/A,#N/A,TRUE,"Acq-BS";#N/A,#N/A,TRUE,"Acq-CF"}</definedName>
    <definedName name="wrn.AcqState1" localSheetId="13" hidden="1">{#N/A,#N/A,TRUE,"Acq-Ass";#N/A,#N/A,TRUE,"Acq-IS";#N/A,#N/A,TRUE,"Acq-BS";#N/A,#N/A,TRUE,"Acq-CF"}</definedName>
    <definedName name="wrn.AcqState1" localSheetId="2" hidden="1">{#N/A,#N/A,TRUE,"Acq-Ass";#N/A,#N/A,TRUE,"Acq-IS";#N/A,#N/A,TRUE,"Acq-BS";#N/A,#N/A,TRUE,"Acq-CF"}</definedName>
    <definedName name="wrn.AcqState1" localSheetId="18" hidden="1">{#N/A,#N/A,TRUE,"Acq-Ass";#N/A,#N/A,TRUE,"Acq-IS";#N/A,#N/A,TRUE,"Acq-BS";#N/A,#N/A,TRUE,"Acq-CF"}</definedName>
    <definedName name="wrn.AcqState1" localSheetId="19" hidden="1">{#N/A,#N/A,TRUE,"Acq-Ass";#N/A,#N/A,TRUE,"Acq-IS";#N/A,#N/A,TRUE,"Acq-BS";#N/A,#N/A,TRUE,"Acq-CF"}</definedName>
    <definedName name="wrn.AcqState1" localSheetId="17" hidden="1">{#N/A,#N/A,TRUE,"Acq-Ass";#N/A,#N/A,TRUE,"Acq-IS";#N/A,#N/A,TRUE,"Acq-BS";#N/A,#N/A,TRUE,"Acq-CF"}</definedName>
    <definedName name="wrn.AcqState1" localSheetId="1" hidden="1">{#N/A,#N/A,TRUE,"Acq-Ass";#N/A,#N/A,TRUE,"Acq-IS";#N/A,#N/A,TRUE,"Acq-BS";#N/A,#N/A,TRUE,"Acq-CF"}</definedName>
    <definedName name="wrn.AcqState1" localSheetId="0" hidden="1">{#N/A,#N/A,TRUE,"Acq-Ass";#N/A,#N/A,TRUE,"Acq-IS";#N/A,#N/A,TRUE,"Acq-BS";#N/A,#N/A,TRUE,"Acq-CF"}</definedName>
    <definedName name="wrn.AcqState1" localSheetId="4" hidden="1">{#N/A,#N/A,TRUE,"Acq-Ass";#N/A,#N/A,TRUE,"Acq-IS";#N/A,#N/A,TRUE,"Acq-BS";#N/A,#N/A,TRUE,"Acq-CF"}</definedName>
    <definedName name="wrn.Acquiror." localSheetId="3" hidden="1">{#N/A,#N/A,TRUE,"Acq-Ass";#N/A,#N/A,TRUE,"Acq-IS";#N/A,#N/A,TRUE,"Acq-BS";#N/A,#N/A,TRUE,"Acq-CF";#N/A,#N/A,TRUE,"Acq-Proj";#N/A,#N/A,TRUE,"Acq-CapEx";#N/A,#N/A,TRUE,"Acq-Debt";#N/A,#N/A,TRUE,"Acq-Int";#N/A,#N/A,TRUE,"Acq-BD";#N/A,#N/A,TRUE,"Acq-TD";#N/A,#N/A,TRUE,"Acq-Taxes";#N/A,#N/A,TRUE,"Acq-Credit";#N/A,#N/A,TRUE,"Acq-Val";#N/A,#N/A,TRUE,"Acq-Mult Val"}</definedName>
    <definedName name="wrn.Acquiror." localSheetId="5" hidden="1">{#N/A,#N/A,TRUE,"Acq-Ass";#N/A,#N/A,TRUE,"Acq-IS";#N/A,#N/A,TRUE,"Acq-BS";#N/A,#N/A,TRUE,"Acq-CF";#N/A,#N/A,TRUE,"Acq-Proj";#N/A,#N/A,TRUE,"Acq-CapEx";#N/A,#N/A,TRUE,"Acq-Debt";#N/A,#N/A,TRUE,"Acq-Int";#N/A,#N/A,TRUE,"Acq-BD";#N/A,#N/A,TRUE,"Acq-TD";#N/A,#N/A,TRUE,"Acq-Taxes";#N/A,#N/A,TRUE,"Acq-Credit";#N/A,#N/A,TRUE,"Acq-Val";#N/A,#N/A,TRUE,"Acq-Mult Val"}</definedName>
    <definedName name="wrn.Acquiror." localSheetId="13" hidden="1">{#N/A,#N/A,TRUE,"Acq-Ass";#N/A,#N/A,TRUE,"Acq-IS";#N/A,#N/A,TRUE,"Acq-BS";#N/A,#N/A,TRUE,"Acq-CF";#N/A,#N/A,TRUE,"Acq-Proj";#N/A,#N/A,TRUE,"Acq-CapEx";#N/A,#N/A,TRUE,"Acq-Debt";#N/A,#N/A,TRUE,"Acq-Int";#N/A,#N/A,TRUE,"Acq-BD";#N/A,#N/A,TRUE,"Acq-TD";#N/A,#N/A,TRUE,"Acq-Taxes";#N/A,#N/A,TRUE,"Acq-Credit";#N/A,#N/A,TRUE,"Acq-Val";#N/A,#N/A,TRUE,"Acq-Mult Val"}</definedName>
    <definedName name="wrn.Acquiror." localSheetId="2" hidden="1">{#N/A,#N/A,TRUE,"Acq-Ass";#N/A,#N/A,TRUE,"Acq-IS";#N/A,#N/A,TRUE,"Acq-BS";#N/A,#N/A,TRUE,"Acq-CF";#N/A,#N/A,TRUE,"Acq-Proj";#N/A,#N/A,TRUE,"Acq-CapEx";#N/A,#N/A,TRUE,"Acq-Debt";#N/A,#N/A,TRUE,"Acq-Int";#N/A,#N/A,TRUE,"Acq-BD";#N/A,#N/A,TRUE,"Acq-TD";#N/A,#N/A,TRUE,"Acq-Taxes";#N/A,#N/A,TRUE,"Acq-Credit";#N/A,#N/A,TRUE,"Acq-Val";#N/A,#N/A,TRUE,"Acq-Mult Val"}</definedName>
    <definedName name="wrn.Acquiror." localSheetId="18" hidden="1">{#N/A,#N/A,TRUE,"Acq-Ass";#N/A,#N/A,TRUE,"Acq-IS";#N/A,#N/A,TRUE,"Acq-BS";#N/A,#N/A,TRUE,"Acq-CF";#N/A,#N/A,TRUE,"Acq-Proj";#N/A,#N/A,TRUE,"Acq-CapEx";#N/A,#N/A,TRUE,"Acq-Debt";#N/A,#N/A,TRUE,"Acq-Int";#N/A,#N/A,TRUE,"Acq-BD";#N/A,#N/A,TRUE,"Acq-TD";#N/A,#N/A,TRUE,"Acq-Taxes";#N/A,#N/A,TRUE,"Acq-Credit";#N/A,#N/A,TRUE,"Acq-Val";#N/A,#N/A,TRUE,"Acq-Mult Val"}</definedName>
    <definedName name="wrn.Acquiror." localSheetId="19" hidden="1">{#N/A,#N/A,TRUE,"Acq-Ass";#N/A,#N/A,TRUE,"Acq-IS";#N/A,#N/A,TRUE,"Acq-BS";#N/A,#N/A,TRUE,"Acq-CF";#N/A,#N/A,TRUE,"Acq-Proj";#N/A,#N/A,TRUE,"Acq-CapEx";#N/A,#N/A,TRUE,"Acq-Debt";#N/A,#N/A,TRUE,"Acq-Int";#N/A,#N/A,TRUE,"Acq-BD";#N/A,#N/A,TRUE,"Acq-TD";#N/A,#N/A,TRUE,"Acq-Taxes";#N/A,#N/A,TRUE,"Acq-Credit";#N/A,#N/A,TRUE,"Acq-Val";#N/A,#N/A,TRUE,"Acq-Mult Val"}</definedName>
    <definedName name="wrn.Acquiror." localSheetId="17" hidden="1">{#N/A,#N/A,TRUE,"Acq-Ass";#N/A,#N/A,TRUE,"Acq-IS";#N/A,#N/A,TRUE,"Acq-BS";#N/A,#N/A,TRUE,"Acq-CF";#N/A,#N/A,TRUE,"Acq-Proj";#N/A,#N/A,TRUE,"Acq-CapEx";#N/A,#N/A,TRUE,"Acq-Debt";#N/A,#N/A,TRUE,"Acq-Int";#N/A,#N/A,TRUE,"Acq-BD";#N/A,#N/A,TRUE,"Acq-TD";#N/A,#N/A,TRUE,"Acq-Taxes";#N/A,#N/A,TRUE,"Acq-Credit";#N/A,#N/A,TRUE,"Acq-Val";#N/A,#N/A,TRUE,"Acq-Mult Val"}</definedName>
    <definedName name="wrn.Acquiror." localSheetId="1" hidden="1">{#N/A,#N/A,TRUE,"Acq-Ass";#N/A,#N/A,TRUE,"Acq-IS";#N/A,#N/A,TRUE,"Acq-BS";#N/A,#N/A,TRUE,"Acq-CF";#N/A,#N/A,TRUE,"Acq-Proj";#N/A,#N/A,TRUE,"Acq-CapEx";#N/A,#N/A,TRUE,"Acq-Debt";#N/A,#N/A,TRUE,"Acq-Int";#N/A,#N/A,TRUE,"Acq-BD";#N/A,#N/A,TRUE,"Acq-TD";#N/A,#N/A,TRUE,"Acq-Taxes";#N/A,#N/A,TRUE,"Acq-Credit";#N/A,#N/A,TRUE,"Acq-Val";#N/A,#N/A,TRUE,"Acq-Mult Val"}</definedName>
    <definedName name="wrn.Acquiror." localSheetId="0" hidden="1">{#N/A,#N/A,TRUE,"Acq-Ass";#N/A,#N/A,TRUE,"Acq-IS";#N/A,#N/A,TRUE,"Acq-BS";#N/A,#N/A,TRUE,"Acq-CF";#N/A,#N/A,TRUE,"Acq-Proj";#N/A,#N/A,TRUE,"Acq-CapEx";#N/A,#N/A,TRUE,"Acq-Debt";#N/A,#N/A,TRUE,"Acq-Int";#N/A,#N/A,TRUE,"Acq-BD";#N/A,#N/A,TRUE,"Acq-TD";#N/A,#N/A,TRUE,"Acq-Taxes";#N/A,#N/A,TRUE,"Acq-Credit";#N/A,#N/A,TRUE,"Acq-Val";#N/A,#N/A,TRUE,"Acq-Mult Val"}</definedName>
    <definedName name="wrn.Acquiror." localSheetId="4" hidden="1">{#N/A,#N/A,TRUE,"Acq-Ass";#N/A,#N/A,TRUE,"Acq-IS";#N/A,#N/A,TRUE,"Acq-BS";#N/A,#N/A,TRUE,"Acq-CF";#N/A,#N/A,TRUE,"Acq-Proj";#N/A,#N/A,TRUE,"Acq-CapEx";#N/A,#N/A,TRUE,"Acq-Debt";#N/A,#N/A,TRUE,"Acq-Int";#N/A,#N/A,TRUE,"Acq-BD";#N/A,#N/A,TRUE,"Acq-TD";#N/A,#N/A,TRUE,"Acq-Taxes";#N/A,#N/A,TRUE,"Acq-Credit";#N/A,#N/A,TRUE,"Acq-Val";#N/A,#N/A,TRUE,"Acq-Mult Val"}</definedName>
    <definedName name="wrn.AcqVal." localSheetId="3" hidden="1">{#N/A,#N/A,FALSE,"Acq-Val";#N/A,#N/A,FALSE,"Acq-Mult Val"}</definedName>
    <definedName name="wrn.AcqVal." localSheetId="5" hidden="1">{#N/A,#N/A,FALSE,"Acq-Val";#N/A,#N/A,FALSE,"Acq-Mult Val"}</definedName>
    <definedName name="wrn.AcqVal." localSheetId="13" hidden="1">{#N/A,#N/A,FALSE,"Acq-Val";#N/A,#N/A,FALSE,"Acq-Mult Val"}</definedName>
    <definedName name="wrn.AcqVal." localSheetId="2" hidden="1">{#N/A,#N/A,FALSE,"Acq-Val";#N/A,#N/A,FALSE,"Acq-Mult Val"}</definedName>
    <definedName name="wrn.AcqVal." localSheetId="18" hidden="1">{#N/A,#N/A,FALSE,"Acq-Val";#N/A,#N/A,FALSE,"Acq-Mult Val"}</definedName>
    <definedName name="wrn.AcqVal." localSheetId="19" hidden="1">{#N/A,#N/A,FALSE,"Acq-Val";#N/A,#N/A,FALSE,"Acq-Mult Val"}</definedName>
    <definedName name="wrn.AcqVal." localSheetId="17" hidden="1">{#N/A,#N/A,FALSE,"Acq-Val";#N/A,#N/A,FALSE,"Acq-Mult Val"}</definedName>
    <definedName name="wrn.AcqVal." localSheetId="1" hidden="1">{#N/A,#N/A,FALSE,"Acq-Val";#N/A,#N/A,FALSE,"Acq-Mult Val"}</definedName>
    <definedName name="wrn.AcqVal." localSheetId="0" hidden="1">{#N/A,#N/A,FALSE,"Acq-Val";#N/A,#N/A,FALSE,"Acq-Mult Val"}</definedName>
    <definedName name="wrn.AcqVal." localSheetId="4" hidden="1">{#N/A,#N/A,FALSE,"Acq-Val";#N/A,#N/A,FALSE,"Acq-Mult Val"}</definedName>
    <definedName name="wrn.Adjustments." localSheetId="3" hidden="1">{"Page1",#N/A,FALSE,"Matrix (1)";"Page2",#N/A,FALSE,"Pay-Out";"Page3",#N/A,FALSE,"Prems_Reserves";"Page4",#N/A,FALSE,"Adj. EPS";"Page5",#N/A,FALSE,"Acc_Dil"}</definedName>
    <definedName name="wrn.Adjustments." localSheetId="5" hidden="1">{"Page1",#N/A,FALSE,"Matrix (1)";"Page2",#N/A,FALSE,"Pay-Out";"Page3",#N/A,FALSE,"Prems_Reserves";"Page4",#N/A,FALSE,"Adj. EPS";"Page5",#N/A,FALSE,"Acc_Dil"}</definedName>
    <definedName name="wrn.Adjustments." localSheetId="13" hidden="1">{"Page1",#N/A,FALSE,"Matrix (1)";"Page2",#N/A,FALSE,"Pay-Out";"Page3",#N/A,FALSE,"Prems_Reserves";"Page4",#N/A,FALSE,"Adj. EPS";"Page5",#N/A,FALSE,"Acc_Dil"}</definedName>
    <definedName name="wrn.Adjustments." localSheetId="2" hidden="1">{"Page1",#N/A,FALSE,"Matrix (1)";"Page2",#N/A,FALSE,"Pay-Out";"Page3",#N/A,FALSE,"Prems_Reserves";"Page4",#N/A,FALSE,"Adj. EPS";"Page5",#N/A,FALSE,"Acc_Dil"}</definedName>
    <definedName name="wrn.Adjustments." localSheetId="18" hidden="1">{"Page1",#N/A,FALSE,"Matrix (1)";"Page2",#N/A,FALSE,"Pay-Out";"Page3",#N/A,FALSE,"Prems_Reserves";"Page4",#N/A,FALSE,"Adj. EPS";"Page5",#N/A,FALSE,"Acc_Dil"}</definedName>
    <definedName name="wrn.Adjustments." localSheetId="19" hidden="1">{"Page1",#N/A,FALSE,"Matrix (1)";"Page2",#N/A,FALSE,"Pay-Out";"Page3",#N/A,FALSE,"Prems_Reserves";"Page4",#N/A,FALSE,"Adj. EPS";"Page5",#N/A,FALSE,"Acc_Dil"}</definedName>
    <definedName name="wrn.Adjustments." localSheetId="17" hidden="1">{"Page1",#N/A,FALSE,"Matrix (1)";"Page2",#N/A,FALSE,"Pay-Out";"Page3",#N/A,FALSE,"Prems_Reserves";"Page4",#N/A,FALSE,"Adj. EPS";"Page5",#N/A,FALSE,"Acc_Dil"}</definedName>
    <definedName name="wrn.Adjustments." localSheetId="1" hidden="1">{"Page1",#N/A,FALSE,"Matrix (1)";"Page2",#N/A,FALSE,"Pay-Out";"Page3",#N/A,FALSE,"Prems_Reserves";"Page4",#N/A,FALSE,"Adj. EPS";"Page5",#N/A,FALSE,"Acc_Dil"}</definedName>
    <definedName name="wrn.Adjustments." localSheetId="0" hidden="1">{"Page1",#N/A,FALSE,"Matrix (1)";"Page2",#N/A,FALSE,"Pay-Out";"Page3",#N/A,FALSE,"Prems_Reserves";"Page4",#N/A,FALSE,"Adj. EPS";"Page5",#N/A,FALSE,"Acc_Dil"}</definedName>
    <definedName name="wrn.Adjustments." localSheetId="4" hidden="1">{"Page1",#N/A,FALSE,"Matrix (1)";"Page2",#N/A,FALSE,"Pay-Out";"Page3",#N/A,FALSE,"Prems_Reserves";"Page4",#N/A,FALSE,"Adj. EPS";"Page5",#N/A,FALSE,"Acc_Dil"}</definedName>
    <definedName name="wrn.Aggressive." localSheetId="3" hidden="1">{#N/A,#N/A,FALSE,"Sum A (1)";#N/A,#N/A,FALSE,"Sum A (2)";#N/A,#N/A,FALSE,"KPI A";#N/A,#N/A,FALSE,"EN A";#N/A,#N/A,FALSE,"HU A";#N/A,#N/A,FALSE,"PO A";#N/A,#N/A,FALSE,"DE A";#N/A,#N/A,FALSE,"CR A";#N/A,#N/A,FALSE,"CZ A";#N/A,#N/A,FALSE,"FR A";#N/A,#N/A,FALSE,"RO A";#N/A,#N/A,FALSE,"CP A"}</definedName>
    <definedName name="wrn.Aggressive." localSheetId="5" hidden="1">{#N/A,#N/A,FALSE,"Sum A (1)";#N/A,#N/A,FALSE,"Sum A (2)";#N/A,#N/A,FALSE,"KPI A";#N/A,#N/A,FALSE,"EN A";#N/A,#N/A,FALSE,"HU A";#N/A,#N/A,FALSE,"PO A";#N/A,#N/A,FALSE,"DE A";#N/A,#N/A,FALSE,"CR A";#N/A,#N/A,FALSE,"CZ A";#N/A,#N/A,FALSE,"FR A";#N/A,#N/A,FALSE,"RO A";#N/A,#N/A,FALSE,"CP A"}</definedName>
    <definedName name="wrn.Aggressive." localSheetId="13" hidden="1">{#N/A,#N/A,FALSE,"Sum A (1)";#N/A,#N/A,FALSE,"Sum A (2)";#N/A,#N/A,FALSE,"KPI A";#N/A,#N/A,FALSE,"EN A";#N/A,#N/A,FALSE,"HU A";#N/A,#N/A,FALSE,"PO A";#N/A,#N/A,FALSE,"DE A";#N/A,#N/A,FALSE,"CR A";#N/A,#N/A,FALSE,"CZ A";#N/A,#N/A,FALSE,"FR A";#N/A,#N/A,FALSE,"RO A";#N/A,#N/A,FALSE,"CP A"}</definedName>
    <definedName name="wrn.Aggressive." localSheetId="2" hidden="1">{#N/A,#N/A,FALSE,"Sum A (1)";#N/A,#N/A,FALSE,"Sum A (2)";#N/A,#N/A,FALSE,"KPI A";#N/A,#N/A,FALSE,"EN A";#N/A,#N/A,FALSE,"HU A";#N/A,#N/A,FALSE,"PO A";#N/A,#N/A,FALSE,"DE A";#N/A,#N/A,FALSE,"CR A";#N/A,#N/A,FALSE,"CZ A";#N/A,#N/A,FALSE,"FR A";#N/A,#N/A,FALSE,"RO A";#N/A,#N/A,FALSE,"CP A"}</definedName>
    <definedName name="wrn.Aggressive." localSheetId="18" hidden="1">{#N/A,#N/A,FALSE,"Sum A (1)";#N/A,#N/A,FALSE,"Sum A (2)";#N/A,#N/A,FALSE,"KPI A";#N/A,#N/A,FALSE,"EN A";#N/A,#N/A,FALSE,"HU A";#N/A,#N/A,FALSE,"PO A";#N/A,#N/A,FALSE,"DE A";#N/A,#N/A,FALSE,"CR A";#N/A,#N/A,FALSE,"CZ A";#N/A,#N/A,FALSE,"FR A";#N/A,#N/A,FALSE,"RO A";#N/A,#N/A,FALSE,"CP A"}</definedName>
    <definedName name="wrn.Aggressive." localSheetId="19" hidden="1">{#N/A,#N/A,FALSE,"Sum A (1)";#N/A,#N/A,FALSE,"Sum A (2)";#N/A,#N/A,FALSE,"KPI A";#N/A,#N/A,FALSE,"EN A";#N/A,#N/A,FALSE,"HU A";#N/A,#N/A,FALSE,"PO A";#N/A,#N/A,FALSE,"DE A";#N/A,#N/A,FALSE,"CR A";#N/A,#N/A,FALSE,"CZ A";#N/A,#N/A,FALSE,"FR A";#N/A,#N/A,FALSE,"RO A";#N/A,#N/A,FALSE,"CP A"}</definedName>
    <definedName name="wrn.Aggressive." localSheetId="17" hidden="1">{#N/A,#N/A,FALSE,"Sum A (1)";#N/A,#N/A,FALSE,"Sum A (2)";#N/A,#N/A,FALSE,"KPI A";#N/A,#N/A,FALSE,"EN A";#N/A,#N/A,FALSE,"HU A";#N/A,#N/A,FALSE,"PO A";#N/A,#N/A,FALSE,"DE A";#N/A,#N/A,FALSE,"CR A";#N/A,#N/A,FALSE,"CZ A";#N/A,#N/A,FALSE,"FR A";#N/A,#N/A,FALSE,"RO A";#N/A,#N/A,FALSE,"CP A"}</definedName>
    <definedName name="wrn.Aggressive." localSheetId="1" hidden="1">{#N/A,#N/A,FALSE,"Sum A (1)";#N/A,#N/A,FALSE,"Sum A (2)";#N/A,#N/A,FALSE,"KPI A";#N/A,#N/A,FALSE,"EN A";#N/A,#N/A,FALSE,"HU A";#N/A,#N/A,FALSE,"PO A";#N/A,#N/A,FALSE,"DE A";#N/A,#N/A,FALSE,"CR A";#N/A,#N/A,FALSE,"CZ A";#N/A,#N/A,FALSE,"FR A";#N/A,#N/A,FALSE,"RO A";#N/A,#N/A,FALSE,"CP A"}</definedName>
    <definedName name="wrn.Aggressive." localSheetId="0" hidden="1">{#N/A,#N/A,FALSE,"Sum A (1)";#N/A,#N/A,FALSE,"Sum A (2)";#N/A,#N/A,FALSE,"KPI A";#N/A,#N/A,FALSE,"EN A";#N/A,#N/A,FALSE,"HU A";#N/A,#N/A,FALSE,"PO A";#N/A,#N/A,FALSE,"DE A";#N/A,#N/A,FALSE,"CR A";#N/A,#N/A,FALSE,"CZ A";#N/A,#N/A,FALSE,"FR A";#N/A,#N/A,FALSE,"RO A";#N/A,#N/A,FALSE,"CP A"}</definedName>
    <definedName name="wrn.Aggressive." localSheetId="4" hidden="1">{#N/A,#N/A,FALSE,"Sum A (1)";#N/A,#N/A,FALSE,"Sum A (2)";#N/A,#N/A,FALSE,"KPI A";#N/A,#N/A,FALSE,"EN A";#N/A,#N/A,FALSE,"HU A";#N/A,#N/A,FALSE,"PO A";#N/A,#N/A,FALSE,"DE A";#N/A,#N/A,FALSE,"CR A";#N/A,#N/A,FALSE,"CZ A";#N/A,#N/A,FALSE,"FR A";#N/A,#N/A,FALSE,"RO A";#N/A,#N/A,FALSE,"CP A"}</definedName>
    <definedName name="wrn.Aging._.and._.Trend._.Analysis." localSheetId="3" hidden="1">{#N/A,#N/A,FALSE,"Aging Summary";#N/A,#N/A,FALSE,"Ratio Analysis";#N/A,#N/A,FALSE,"Test 120 Day Accts";#N/A,#N/A,FALSE,"Tickmarks"}</definedName>
    <definedName name="wrn.Aging._.and._.Trend._.Analysis." localSheetId="5" hidden="1">{#N/A,#N/A,FALSE,"Aging Summary";#N/A,#N/A,FALSE,"Ratio Analysis";#N/A,#N/A,FALSE,"Test 120 Day Accts";#N/A,#N/A,FALSE,"Tickmarks"}</definedName>
    <definedName name="wrn.Aging._.and._.Trend._.Analysis." localSheetId="13" hidden="1">{#N/A,#N/A,FALSE,"Aging Summary";#N/A,#N/A,FALSE,"Ratio Analysis";#N/A,#N/A,FALSE,"Test 120 Day Accts";#N/A,#N/A,FALSE,"Tickmarks"}</definedName>
    <definedName name="wrn.Aging._.and._.Trend._.Analysis." localSheetId="2" hidden="1">{#N/A,#N/A,FALSE,"Aging Summary";#N/A,#N/A,FALSE,"Ratio Analysis";#N/A,#N/A,FALSE,"Test 120 Day Accts";#N/A,#N/A,FALSE,"Tickmarks"}</definedName>
    <definedName name="wrn.Aging._.and._.Trend._.Analysis." localSheetId="18" hidden="1">{#N/A,#N/A,FALSE,"Aging Summary";#N/A,#N/A,FALSE,"Ratio Analysis";#N/A,#N/A,FALSE,"Test 120 Day Accts";#N/A,#N/A,FALSE,"Tickmarks"}</definedName>
    <definedName name="wrn.Aging._.and._.Trend._.Analysis." localSheetId="19" hidden="1">{#N/A,#N/A,FALSE,"Aging Summary";#N/A,#N/A,FALSE,"Ratio Analysis";#N/A,#N/A,FALSE,"Test 120 Day Accts";#N/A,#N/A,FALSE,"Tickmarks"}</definedName>
    <definedName name="wrn.Aging._.and._.Trend._.Analysis." localSheetId="17" hidden="1">{#N/A,#N/A,FALSE,"Aging Summary";#N/A,#N/A,FALSE,"Ratio Analysis";#N/A,#N/A,FALSE,"Test 120 Day Accts";#N/A,#N/A,FALSE,"Tickmarks"}</definedName>
    <definedName name="wrn.Aging._.and._.Trend._.Analysis." localSheetId="1" hidden="1">{#N/A,#N/A,FALSE,"Aging Summary";#N/A,#N/A,FALSE,"Ratio Analysis";#N/A,#N/A,FALSE,"Test 120 Day Accts";#N/A,#N/A,FALSE,"Tickmarks"}</definedName>
    <definedName name="wrn.Aging._.and._.Trend._.Analysis." localSheetId="0" hidden="1">{#N/A,#N/A,FALSE,"Aging Summary";#N/A,#N/A,FALSE,"Ratio Analysis";#N/A,#N/A,FALSE,"Test 120 Day Accts";#N/A,#N/A,FALSE,"Tickmarks"}</definedName>
    <definedName name="wrn.Aging._.and._.Trend._.Analysis." localSheetId="4" hidden="1">{#N/A,#N/A,FALSE,"Aging Summary";#N/A,#N/A,FALSE,"Ratio Analysis";#N/A,#N/A,FALSE,"Test 120 Day Accts";#N/A,#N/A,FALSE,"Tickmarks"}</definedName>
    <definedName name="wrn.Aging._.and._.Trend._.Analysis._1" localSheetId="3" hidden="1">{#N/A,#N/A,FALSE,"Aging Summary";#N/A,#N/A,FALSE,"Ratio Analysis";#N/A,#N/A,FALSE,"Test 120 Day Accts";#N/A,#N/A,FALSE,"Tickmarks"}</definedName>
    <definedName name="wrn.Aging._.and._.Trend._.Analysis._1" localSheetId="5" hidden="1">{#N/A,#N/A,FALSE,"Aging Summary";#N/A,#N/A,FALSE,"Ratio Analysis";#N/A,#N/A,FALSE,"Test 120 Day Accts";#N/A,#N/A,FALSE,"Tickmarks"}</definedName>
    <definedName name="wrn.Aging._.and._.Trend._.Analysis._1" localSheetId="13" hidden="1">{#N/A,#N/A,FALSE,"Aging Summary";#N/A,#N/A,FALSE,"Ratio Analysis";#N/A,#N/A,FALSE,"Test 120 Day Accts";#N/A,#N/A,FALSE,"Tickmarks"}</definedName>
    <definedName name="wrn.Aging._.and._.Trend._.Analysis._1" localSheetId="2" hidden="1">{#N/A,#N/A,FALSE,"Aging Summary";#N/A,#N/A,FALSE,"Ratio Analysis";#N/A,#N/A,FALSE,"Test 120 Day Accts";#N/A,#N/A,FALSE,"Tickmarks"}</definedName>
    <definedName name="wrn.Aging._.and._.Trend._.Analysis._1" localSheetId="18" hidden="1">{#N/A,#N/A,FALSE,"Aging Summary";#N/A,#N/A,FALSE,"Ratio Analysis";#N/A,#N/A,FALSE,"Test 120 Day Accts";#N/A,#N/A,FALSE,"Tickmarks"}</definedName>
    <definedName name="wrn.Aging._.and._.Trend._.Analysis._1" localSheetId="19" hidden="1">{#N/A,#N/A,FALSE,"Aging Summary";#N/A,#N/A,FALSE,"Ratio Analysis";#N/A,#N/A,FALSE,"Test 120 Day Accts";#N/A,#N/A,FALSE,"Tickmarks"}</definedName>
    <definedName name="wrn.Aging._.and._.Trend._.Analysis._1" localSheetId="17" hidden="1">{#N/A,#N/A,FALSE,"Aging Summary";#N/A,#N/A,FALSE,"Ratio Analysis";#N/A,#N/A,FALSE,"Test 120 Day Accts";#N/A,#N/A,FALSE,"Tickmarks"}</definedName>
    <definedName name="wrn.Aging._.and._.Trend._.Analysis._1" localSheetId="1" hidden="1">{#N/A,#N/A,FALSE,"Aging Summary";#N/A,#N/A,FALSE,"Ratio Analysis";#N/A,#N/A,FALSE,"Test 120 Day Accts";#N/A,#N/A,FALSE,"Tickmarks"}</definedName>
    <definedName name="wrn.Aging._.and._.Trend._.Analysis._1" localSheetId="0" hidden="1">{#N/A,#N/A,FALSE,"Aging Summary";#N/A,#N/A,FALSE,"Ratio Analysis";#N/A,#N/A,FALSE,"Test 120 Day Accts";#N/A,#N/A,FALSE,"Tickmarks"}</definedName>
    <definedName name="wrn.Aging._.and._.Trend._.Analysis._1" localSheetId="4" hidden="1">{#N/A,#N/A,FALSE,"Aging Summary";#N/A,#N/A,FALSE,"Ratio Analysis";#N/A,#N/A,FALSE,"Test 120 Day Accts";#N/A,#N/A,FALSE,"Tickmarks"}</definedName>
    <definedName name="wrn.Aging._.and._.Trend._.Analysis._2" localSheetId="3" hidden="1">{#N/A,#N/A,FALSE,"Aging Summary";#N/A,#N/A,FALSE,"Ratio Analysis";#N/A,#N/A,FALSE,"Test 120 Day Accts";#N/A,#N/A,FALSE,"Tickmarks"}</definedName>
    <definedName name="wrn.Aging._.and._.Trend._.Analysis._2" localSheetId="5" hidden="1">{#N/A,#N/A,FALSE,"Aging Summary";#N/A,#N/A,FALSE,"Ratio Analysis";#N/A,#N/A,FALSE,"Test 120 Day Accts";#N/A,#N/A,FALSE,"Tickmarks"}</definedName>
    <definedName name="wrn.Aging._.and._.Trend._.Analysis._2" localSheetId="13" hidden="1">{#N/A,#N/A,FALSE,"Aging Summary";#N/A,#N/A,FALSE,"Ratio Analysis";#N/A,#N/A,FALSE,"Test 120 Day Accts";#N/A,#N/A,FALSE,"Tickmarks"}</definedName>
    <definedName name="wrn.Aging._.and._.Trend._.Analysis._2" localSheetId="2" hidden="1">{#N/A,#N/A,FALSE,"Aging Summary";#N/A,#N/A,FALSE,"Ratio Analysis";#N/A,#N/A,FALSE,"Test 120 Day Accts";#N/A,#N/A,FALSE,"Tickmarks"}</definedName>
    <definedName name="wrn.Aging._.and._.Trend._.Analysis._2" localSheetId="18" hidden="1">{#N/A,#N/A,FALSE,"Aging Summary";#N/A,#N/A,FALSE,"Ratio Analysis";#N/A,#N/A,FALSE,"Test 120 Day Accts";#N/A,#N/A,FALSE,"Tickmarks"}</definedName>
    <definedName name="wrn.Aging._.and._.Trend._.Analysis._2" localSheetId="19" hidden="1">{#N/A,#N/A,FALSE,"Aging Summary";#N/A,#N/A,FALSE,"Ratio Analysis";#N/A,#N/A,FALSE,"Test 120 Day Accts";#N/A,#N/A,FALSE,"Tickmarks"}</definedName>
    <definedName name="wrn.Aging._.and._.Trend._.Analysis._2" localSheetId="17" hidden="1">{#N/A,#N/A,FALSE,"Aging Summary";#N/A,#N/A,FALSE,"Ratio Analysis";#N/A,#N/A,FALSE,"Test 120 Day Accts";#N/A,#N/A,FALSE,"Tickmarks"}</definedName>
    <definedName name="wrn.Aging._.and._.Trend._.Analysis._2" localSheetId="1" hidden="1">{#N/A,#N/A,FALSE,"Aging Summary";#N/A,#N/A,FALSE,"Ratio Analysis";#N/A,#N/A,FALSE,"Test 120 Day Accts";#N/A,#N/A,FALSE,"Tickmarks"}</definedName>
    <definedName name="wrn.Aging._.and._.Trend._.Analysis._2" localSheetId="0" hidden="1">{#N/A,#N/A,FALSE,"Aging Summary";#N/A,#N/A,FALSE,"Ratio Analysis";#N/A,#N/A,FALSE,"Test 120 Day Accts";#N/A,#N/A,FALSE,"Tickmarks"}</definedName>
    <definedName name="wrn.Aging._.and._.Trend._.Analysis._2" localSheetId="4" hidden="1">{#N/A,#N/A,FALSE,"Aging Summary";#N/A,#N/A,FALSE,"Ratio Analysis";#N/A,#N/A,FALSE,"Test 120 Day Accts";#N/A,#N/A,FALSE,"Tickmarks"}</definedName>
    <definedName name="wrn.Aging._.and._.Trend._.Analysis._3" localSheetId="3" hidden="1">{#N/A,#N/A,FALSE,"Aging Summary";#N/A,#N/A,FALSE,"Ratio Analysis";#N/A,#N/A,FALSE,"Test 120 Day Accts";#N/A,#N/A,FALSE,"Tickmarks"}</definedName>
    <definedName name="wrn.Aging._.and._.Trend._.Analysis._3" localSheetId="5" hidden="1">{#N/A,#N/A,FALSE,"Aging Summary";#N/A,#N/A,FALSE,"Ratio Analysis";#N/A,#N/A,FALSE,"Test 120 Day Accts";#N/A,#N/A,FALSE,"Tickmarks"}</definedName>
    <definedName name="wrn.Aging._.and._.Trend._.Analysis._3" localSheetId="13" hidden="1">{#N/A,#N/A,FALSE,"Aging Summary";#N/A,#N/A,FALSE,"Ratio Analysis";#N/A,#N/A,FALSE,"Test 120 Day Accts";#N/A,#N/A,FALSE,"Tickmarks"}</definedName>
    <definedName name="wrn.Aging._.and._.Trend._.Analysis._3" localSheetId="2" hidden="1">{#N/A,#N/A,FALSE,"Aging Summary";#N/A,#N/A,FALSE,"Ratio Analysis";#N/A,#N/A,FALSE,"Test 120 Day Accts";#N/A,#N/A,FALSE,"Tickmarks"}</definedName>
    <definedName name="wrn.Aging._.and._.Trend._.Analysis._3" localSheetId="18" hidden="1">{#N/A,#N/A,FALSE,"Aging Summary";#N/A,#N/A,FALSE,"Ratio Analysis";#N/A,#N/A,FALSE,"Test 120 Day Accts";#N/A,#N/A,FALSE,"Tickmarks"}</definedName>
    <definedName name="wrn.Aging._.and._.Trend._.Analysis._3" localSheetId="19" hidden="1">{#N/A,#N/A,FALSE,"Aging Summary";#N/A,#N/A,FALSE,"Ratio Analysis";#N/A,#N/A,FALSE,"Test 120 Day Accts";#N/A,#N/A,FALSE,"Tickmarks"}</definedName>
    <definedName name="wrn.Aging._.and._.Trend._.Analysis._3" localSheetId="17" hidden="1">{#N/A,#N/A,FALSE,"Aging Summary";#N/A,#N/A,FALSE,"Ratio Analysis";#N/A,#N/A,FALSE,"Test 120 Day Accts";#N/A,#N/A,FALSE,"Tickmarks"}</definedName>
    <definedName name="wrn.Aging._.and._.Trend._.Analysis._3" localSheetId="1" hidden="1">{#N/A,#N/A,FALSE,"Aging Summary";#N/A,#N/A,FALSE,"Ratio Analysis";#N/A,#N/A,FALSE,"Test 120 Day Accts";#N/A,#N/A,FALSE,"Tickmarks"}</definedName>
    <definedName name="wrn.Aging._.and._.Trend._.Analysis._3" localSheetId="0" hidden="1">{#N/A,#N/A,FALSE,"Aging Summary";#N/A,#N/A,FALSE,"Ratio Analysis";#N/A,#N/A,FALSE,"Test 120 Day Accts";#N/A,#N/A,FALSE,"Tickmarks"}</definedName>
    <definedName name="wrn.Aging._.and._.Trend._.Analysis._3" localSheetId="4" hidden="1">{#N/A,#N/A,FALSE,"Aging Summary";#N/A,#N/A,FALSE,"Ratio Analysis";#N/A,#N/A,FALSE,"Test 120 Day Accts";#N/A,#N/A,FALSE,"Tickmarks"}</definedName>
    <definedName name="wrn.Aging._.and._.Trend._.Analysis._4" localSheetId="3" hidden="1">{#N/A,#N/A,FALSE,"Aging Summary";#N/A,#N/A,FALSE,"Ratio Analysis";#N/A,#N/A,FALSE,"Test 120 Day Accts";#N/A,#N/A,FALSE,"Tickmarks"}</definedName>
    <definedName name="wrn.Aging._.and._.Trend._.Analysis._4" localSheetId="5" hidden="1">{#N/A,#N/A,FALSE,"Aging Summary";#N/A,#N/A,FALSE,"Ratio Analysis";#N/A,#N/A,FALSE,"Test 120 Day Accts";#N/A,#N/A,FALSE,"Tickmarks"}</definedName>
    <definedName name="wrn.Aging._.and._.Trend._.Analysis._4" localSheetId="13" hidden="1">{#N/A,#N/A,FALSE,"Aging Summary";#N/A,#N/A,FALSE,"Ratio Analysis";#N/A,#N/A,FALSE,"Test 120 Day Accts";#N/A,#N/A,FALSE,"Tickmarks"}</definedName>
    <definedName name="wrn.Aging._.and._.Trend._.Analysis._4" localSheetId="2" hidden="1">{#N/A,#N/A,FALSE,"Aging Summary";#N/A,#N/A,FALSE,"Ratio Analysis";#N/A,#N/A,FALSE,"Test 120 Day Accts";#N/A,#N/A,FALSE,"Tickmarks"}</definedName>
    <definedName name="wrn.Aging._.and._.Trend._.Analysis._4" localSheetId="18" hidden="1">{#N/A,#N/A,FALSE,"Aging Summary";#N/A,#N/A,FALSE,"Ratio Analysis";#N/A,#N/A,FALSE,"Test 120 Day Accts";#N/A,#N/A,FALSE,"Tickmarks"}</definedName>
    <definedName name="wrn.Aging._.and._.Trend._.Analysis._4" localSheetId="19" hidden="1">{#N/A,#N/A,FALSE,"Aging Summary";#N/A,#N/A,FALSE,"Ratio Analysis";#N/A,#N/A,FALSE,"Test 120 Day Accts";#N/A,#N/A,FALSE,"Tickmarks"}</definedName>
    <definedName name="wrn.Aging._.and._.Trend._.Analysis._4" localSheetId="17" hidden="1">{#N/A,#N/A,FALSE,"Aging Summary";#N/A,#N/A,FALSE,"Ratio Analysis";#N/A,#N/A,FALSE,"Test 120 Day Accts";#N/A,#N/A,FALSE,"Tickmarks"}</definedName>
    <definedName name="wrn.Aging._.and._.Trend._.Analysis._4" localSheetId="1" hidden="1">{#N/A,#N/A,FALSE,"Aging Summary";#N/A,#N/A,FALSE,"Ratio Analysis";#N/A,#N/A,FALSE,"Test 120 Day Accts";#N/A,#N/A,FALSE,"Tickmarks"}</definedName>
    <definedName name="wrn.Aging._.and._.Trend._.Analysis._4" localSheetId="0" hidden="1">{#N/A,#N/A,FALSE,"Aging Summary";#N/A,#N/A,FALSE,"Ratio Analysis";#N/A,#N/A,FALSE,"Test 120 Day Accts";#N/A,#N/A,FALSE,"Tickmarks"}</definedName>
    <definedName name="wrn.Aging._.and._.Trend._.Analysis._4" localSheetId="4" hidden="1">{#N/A,#N/A,FALSE,"Aging Summary";#N/A,#N/A,FALSE,"Ratio Analysis";#N/A,#N/A,FALSE,"Test 120 Day Accts";#N/A,#N/A,FALSE,"Tickmarks"}</definedName>
    <definedName name="wrn.Aging._.and._.Trend._.Analysis._5" localSheetId="3" hidden="1">{#N/A,#N/A,FALSE,"Aging Summary";#N/A,#N/A,FALSE,"Ratio Analysis";#N/A,#N/A,FALSE,"Test 120 Day Accts";#N/A,#N/A,FALSE,"Tickmarks"}</definedName>
    <definedName name="wrn.Aging._.and._.Trend._.Analysis._5" localSheetId="5" hidden="1">{#N/A,#N/A,FALSE,"Aging Summary";#N/A,#N/A,FALSE,"Ratio Analysis";#N/A,#N/A,FALSE,"Test 120 Day Accts";#N/A,#N/A,FALSE,"Tickmarks"}</definedName>
    <definedName name="wrn.Aging._.and._.Trend._.Analysis._5" localSheetId="13" hidden="1">{#N/A,#N/A,FALSE,"Aging Summary";#N/A,#N/A,FALSE,"Ratio Analysis";#N/A,#N/A,FALSE,"Test 120 Day Accts";#N/A,#N/A,FALSE,"Tickmarks"}</definedName>
    <definedName name="wrn.Aging._.and._.Trend._.Analysis._5" localSheetId="2" hidden="1">{#N/A,#N/A,FALSE,"Aging Summary";#N/A,#N/A,FALSE,"Ratio Analysis";#N/A,#N/A,FALSE,"Test 120 Day Accts";#N/A,#N/A,FALSE,"Tickmarks"}</definedName>
    <definedName name="wrn.Aging._.and._.Trend._.Analysis._5" localSheetId="18" hidden="1">{#N/A,#N/A,FALSE,"Aging Summary";#N/A,#N/A,FALSE,"Ratio Analysis";#N/A,#N/A,FALSE,"Test 120 Day Accts";#N/A,#N/A,FALSE,"Tickmarks"}</definedName>
    <definedName name="wrn.Aging._.and._.Trend._.Analysis._5" localSheetId="19" hidden="1">{#N/A,#N/A,FALSE,"Aging Summary";#N/A,#N/A,FALSE,"Ratio Analysis";#N/A,#N/A,FALSE,"Test 120 Day Accts";#N/A,#N/A,FALSE,"Tickmarks"}</definedName>
    <definedName name="wrn.Aging._.and._.Trend._.Analysis._5" localSheetId="17" hidden="1">{#N/A,#N/A,FALSE,"Aging Summary";#N/A,#N/A,FALSE,"Ratio Analysis";#N/A,#N/A,FALSE,"Test 120 Day Accts";#N/A,#N/A,FALSE,"Tickmarks"}</definedName>
    <definedName name="wrn.Aging._.and._.Trend._.Analysis._5" localSheetId="1" hidden="1">{#N/A,#N/A,FALSE,"Aging Summary";#N/A,#N/A,FALSE,"Ratio Analysis";#N/A,#N/A,FALSE,"Test 120 Day Accts";#N/A,#N/A,FALSE,"Tickmarks"}</definedName>
    <definedName name="wrn.Aging._.and._.Trend._.Analysis._5" localSheetId="0" hidden="1">{#N/A,#N/A,FALSE,"Aging Summary";#N/A,#N/A,FALSE,"Ratio Analysis";#N/A,#N/A,FALSE,"Test 120 Day Accts";#N/A,#N/A,FALSE,"Tickmarks"}</definedName>
    <definedName name="wrn.Aging._.and._.Trend._.Analysis._5" localSheetId="4" hidden="1">{#N/A,#N/A,FALSE,"Aging Summary";#N/A,#N/A,FALSE,"Ratio Analysis";#N/A,#N/A,FALSE,"Test 120 Day Accts";#N/A,#N/A,FALSE,"Tickmarks"}</definedName>
    <definedName name="wrn.all._.gulp._.sheets." localSheetId="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5"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3"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2"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8"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9"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7"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1"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0"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gulp._.sheets." localSheetId="4" hidden="1">{#N/A,#N/A,FALSE,"units";#N/A,#N/A,FALSE,"projections";#N/A,#N/A,FALSE,"calendar";#N/A,#N/A,FALSE,"gulp shares";#N/A,#N/A,FALSE,"gulp comp";#N/A,#N/A,FALSE,"gulp-acq";#N/A,#N/A,FALSE,"gulp dcf";#N/A,#N/A,FALSE,"gulp wacc";#N/A,#N/A,FALSE,"acc_dil";#N/A,#N/A,FALSE,"gulp summary";#N/A,#N/A,FALSE,"snooze";#N/A,#N/A,FALSE,"combined";#N/A,#N/A,FALSE,"valuation";#N/A,#N/A,FALSE,"PurchPriMult";#N/A,#N/A,FALSE,"Trans-Sum";#N/A,#N/A,FALSE,"Net Debt";#N/A,#N/A,FALSE,"fees"}</definedName>
    <definedName name="wrn.ALL._.PAGES." localSheetId="3" hidden="1">{#N/A,#N/A,FALSE,"puboff";#N/A,#N/A,FALSE,"financials";#N/A,#N/A,FALSE,"valuation";#N/A,#N/A,FALSE,"split"}</definedName>
    <definedName name="wrn.ALL._.PAGES." localSheetId="5" hidden="1">{#N/A,#N/A,FALSE,"puboff";#N/A,#N/A,FALSE,"financials";#N/A,#N/A,FALSE,"valuation";#N/A,#N/A,FALSE,"split"}</definedName>
    <definedName name="wrn.ALL._.PAGES." localSheetId="13" hidden="1">{#N/A,#N/A,FALSE,"puboff";#N/A,#N/A,FALSE,"financials";#N/A,#N/A,FALSE,"valuation";#N/A,#N/A,FALSE,"split"}</definedName>
    <definedName name="wrn.ALL._.PAGES." localSheetId="2" hidden="1">{#N/A,#N/A,FALSE,"puboff";#N/A,#N/A,FALSE,"financials";#N/A,#N/A,FALSE,"valuation";#N/A,#N/A,FALSE,"split"}</definedName>
    <definedName name="wrn.ALL._.PAGES." localSheetId="18" hidden="1">{#N/A,#N/A,FALSE,"puboff";#N/A,#N/A,FALSE,"financials";#N/A,#N/A,FALSE,"valuation";#N/A,#N/A,FALSE,"split"}</definedName>
    <definedName name="wrn.ALL._.PAGES." localSheetId="19" hidden="1">{#N/A,#N/A,FALSE,"puboff";#N/A,#N/A,FALSE,"financials";#N/A,#N/A,FALSE,"valuation";#N/A,#N/A,FALSE,"split"}</definedName>
    <definedName name="wrn.ALL._.PAGES." localSheetId="17" hidden="1">{#N/A,#N/A,FALSE,"puboff";#N/A,#N/A,FALSE,"financials";#N/A,#N/A,FALSE,"valuation";#N/A,#N/A,FALSE,"split"}</definedName>
    <definedName name="wrn.ALL._.PAGES." localSheetId="1" hidden="1">{#N/A,#N/A,FALSE,"puboff";#N/A,#N/A,FALSE,"financials";#N/A,#N/A,FALSE,"valuation";#N/A,#N/A,FALSE,"split"}</definedName>
    <definedName name="wrn.ALL._.PAGES." localSheetId="0" hidden="1">{#N/A,#N/A,FALSE,"puboff";#N/A,#N/A,FALSE,"financials";#N/A,#N/A,FALSE,"valuation";#N/A,#N/A,FALSE,"split"}</definedName>
    <definedName name="wrn.ALL._.PAGES." localSheetId="4" hidden="1">{#N/A,#N/A,FALSE,"puboff";#N/A,#N/A,FALSE,"financials";#N/A,#N/A,FALSE,"valuation";#N/A,#N/A,FALSE,"split"}</definedName>
    <definedName name="wrn.ALL._.SHEETS." localSheetId="3" hidden="1">{#N/A,#N/A,FALSE,"Adj Proj";#N/A,#N/A,FALSE,"Sheet1";#N/A,#N/A,FALSE,"LBO";#N/A,#N/A,FALSE,"LBOMER";#N/A,#N/A,FALSE,"WACC";#N/A,#N/A,FALSE,"DCF";#N/A,#N/A,FALSE,"DCFMER";#N/A,#N/A,FALSE,"Pooling";#N/A,#N/A,FALSE,"income";#N/A,#N/A,FALSE,"Offer"}</definedName>
    <definedName name="wrn.ALL._.SHEETS." localSheetId="5" hidden="1">{#N/A,#N/A,FALSE,"Adj Proj";#N/A,#N/A,FALSE,"Sheet1";#N/A,#N/A,FALSE,"LBO";#N/A,#N/A,FALSE,"LBOMER";#N/A,#N/A,FALSE,"WACC";#N/A,#N/A,FALSE,"DCF";#N/A,#N/A,FALSE,"DCFMER";#N/A,#N/A,FALSE,"Pooling";#N/A,#N/A,FALSE,"income";#N/A,#N/A,FALSE,"Offer"}</definedName>
    <definedName name="wrn.ALL._.SHEETS." localSheetId="13" hidden="1">{#N/A,#N/A,FALSE,"Adj Proj";#N/A,#N/A,FALSE,"Sheet1";#N/A,#N/A,FALSE,"LBO";#N/A,#N/A,FALSE,"LBOMER";#N/A,#N/A,FALSE,"WACC";#N/A,#N/A,FALSE,"DCF";#N/A,#N/A,FALSE,"DCFMER";#N/A,#N/A,FALSE,"Pooling";#N/A,#N/A,FALSE,"income";#N/A,#N/A,FALSE,"Offer"}</definedName>
    <definedName name="wrn.ALL._.SHEETS." localSheetId="2" hidden="1">{#N/A,#N/A,FALSE,"Adj Proj";#N/A,#N/A,FALSE,"Sheet1";#N/A,#N/A,FALSE,"LBO";#N/A,#N/A,FALSE,"LBOMER";#N/A,#N/A,FALSE,"WACC";#N/A,#N/A,FALSE,"DCF";#N/A,#N/A,FALSE,"DCFMER";#N/A,#N/A,FALSE,"Pooling";#N/A,#N/A,FALSE,"income";#N/A,#N/A,FALSE,"Offer"}</definedName>
    <definedName name="wrn.ALL._.SHEETS." localSheetId="18" hidden="1">{#N/A,#N/A,FALSE,"Adj Proj";#N/A,#N/A,FALSE,"Sheet1";#N/A,#N/A,FALSE,"LBO";#N/A,#N/A,FALSE,"LBOMER";#N/A,#N/A,FALSE,"WACC";#N/A,#N/A,FALSE,"DCF";#N/A,#N/A,FALSE,"DCFMER";#N/A,#N/A,FALSE,"Pooling";#N/A,#N/A,FALSE,"income";#N/A,#N/A,FALSE,"Offer"}</definedName>
    <definedName name="wrn.ALL._.SHEETS." localSheetId="19" hidden="1">{#N/A,#N/A,FALSE,"Adj Proj";#N/A,#N/A,FALSE,"Sheet1";#N/A,#N/A,FALSE,"LBO";#N/A,#N/A,FALSE,"LBOMER";#N/A,#N/A,FALSE,"WACC";#N/A,#N/A,FALSE,"DCF";#N/A,#N/A,FALSE,"DCFMER";#N/A,#N/A,FALSE,"Pooling";#N/A,#N/A,FALSE,"income";#N/A,#N/A,FALSE,"Offer"}</definedName>
    <definedName name="wrn.ALL._.SHEETS." localSheetId="17" hidden="1">{#N/A,#N/A,FALSE,"Adj Proj";#N/A,#N/A,FALSE,"Sheet1";#N/A,#N/A,FALSE,"LBO";#N/A,#N/A,FALSE,"LBOMER";#N/A,#N/A,FALSE,"WACC";#N/A,#N/A,FALSE,"DCF";#N/A,#N/A,FALSE,"DCFMER";#N/A,#N/A,FALSE,"Pooling";#N/A,#N/A,FALSE,"income";#N/A,#N/A,FALSE,"Offer"}</definedName>
    <definedName name="wrn.ALL._.SHEETS." localSheetId="1" hidden="1">{#N/A,#N/A,FALSE,"Adj Proj";#N/A,#N/A,FALSE,"Sheet1";#N/A,#N/A,FALSE,"LBO";#N/A,#N/A,FALSE,"LBOMER";#N/A,#N/A,FALSE,"WACC";#N/A,#N/A,FALSE,"DCF";#N/A,#N/A,FALSE,"DCFMER";#N/A,#N/A,FALSE,"Pooling";#N/A,#N/A,FALSE,"income";#N/A,#N/A,FALSE,"Offer"}</definedName>
    <definedName name="wrn.ALL._.SHEETS." localSheetId="0" hidden="1">{#N/A,#N/A,FALSE,"Adj Proj";#N/A,#N/A,FALSE,"Sheet1";#N/A,#N/A,FALSE,"LBO";#N/A,#N/A,FALSE,"LBOMER";#N/A,#N/A,FALSE,"WACC";#N/A,#N/A,FALSE,"DCF";#N/A,#N/A,FALSE,"DCFMER";#N/A,#N/A,FALSE,"Pooling";#N/A,#N/A,FALSE,"income";#N/A,#N/A,FALSE,"Offer"}</definedName>
    <definedName name="wrn.ALL._.SHEETS." localSheetId="4" hidden="1">{#N/A,#N/A,FALSE,"Adj Proj";#N/A,#N/A,FALSE,"Sheet1";#N/A,#N/A,FALSE,"LBO";#N/A,#N/A,FALSE,"LBOMER";#N/A,#N/A,FALSE,"WACC";#N/A,#N/A,FALSE,"DCF";#N/A,#N/A,FALSE,"DCFMER";#N/A,#N/A,FALSE,"Pooling";#N/A,#N/A,FALSE,"income";#N/A,#N/A,FALSE,"Offer"}</definedName>
    <definedName name="wrn.All_Models." localSheetId="3" hidden="1">{#N/A,#N/A,FALSE,"Summary";#N/A,#N/A,FALSE,"Projections";#N/A,#N/A,FALSE,"Mkt Mults";#N/A,#N/A,FALSE,"DCF";#N/A,#N/A,FALSE,"Accr Dil";#N/A,#N/A,FALSE,"PIC LBO";#N/A,#N/A,FALSE,"MULT10_4";#N/A,#N/A,FALSE,"CBI LBO"}</definedName>
    <definedName name="wrn.All_Models." localSheetId="5" hidden="1">{#N/A,#N/A,FALSE,"Summary";#N/A,#N/A,FALSE,"Projections";#N/A,#N/A,FALSE,"Mkt Mults";#N/A,#N/A,FALSE,"DCF";#N/A,#N/A,FALSE,"Accr Dil";#N/A,#N/A,FALSE,"PIC LBO";#N/A,#N/A,FALSE,"MULT10_4";#N/A,#N/A,FALSE,"CBI LBO"}</definedName>
    <definedName name="wrn.All_Models." localSheetId="13" hidden="1">{#N/A,#N/A,FALSE,"Summary";#N/A,#N/A,FALSE,"Projections";#N/A,#N/A,FALSE,"Mkt Mults";#N/A,#N/A,FALSE,"DCF";#N/A,#N/A,FALSE,"Accr Dil";#N/A,#N/A,FALSE,"PIC LBO";#N/A,#N/A,FALSE,"MULT10_4";#N/A,#N/A,FALSE,"CBI LBO"}</definedName>
    <definedName name="wrn.All_Models." localSheetId="2" hidden="1">{#N/A,#N/A,FALSE,"Summary";#N/A,#N/A,FALSE,"Projections";#N/A,#N/A,FALSE,"Mkt Mults";#N/A,#N/A,FALSE,"DCF";#N/A,#N/A,FALSE,"Accr Dil";#N/A,#N/A,FALSE,"PIC LBO";#N/A,#N/A,FALSE,"MULT10_4";#N/A,#N/A,FALSE,"CBI LBO"}</definedName>
    <definedName name="wrn.All_Models." localSheetId="18" hidden="1">{#N/A,#N/A,FALSE,"Summary";#N/A,#N/A,FALSE,"Projections";#N/A,#N/A,FALSE,"Mkt Mults";#N/A,#N/A,FALSE,"DCF";#N/A,#N/A,FALSE,"Accr Dil";#N/A,#N/A,FALSE,"PIC LBO";#N/A,#N/A,FALSE,"MULT10_4";#N/A,#N/A,FALSE,"CBI LBO"}</definedName>
    <definedName name="wrn.All_Models." localSheetId="19" hidden="1">{#N/A,#N/A,FALSE,"Summary";#N/A,#N/A,FALSE,"Projections";#N/A,#N/A,FALSE,"Mkt Mults";#N/A,#N/A,FALSE,"DCF";#N/A,#N/A,FALSE,"Accr Dil";#N/A,#N/A,FALSE,"PIC LBO";#N/A,#N/A,FALSE,"MULT10_4";#N/A,#N/A,FALSE,"CBI LBO"}</definedName>
    <definedName name="wrn.All_Models." localSheetId="17" hidden="1">{#N/A,#N/A,FALSE,"Summary";#N/A,#N/A,FALSE,"Projections";#N/A,#N/A,FALSE,"Mkt Mults";#N/A,#N/A,FALSE,"DCF";#N/A,#N/A,FALSE,"Accr Dil";#N/A,#N/A,FALSE,"PIC LBO";#N/A,#N/A,FALSE,"MULT10_4";#N/A,#N/A,FALSE,"CBI LBO"}</definedName>
    <definedName name="wrn.All_Models." localSheetId="1" hidden="1">{#N/A,#N/A,FALSE,"Summary";#N/A,#N/A,FALSE,"Projections";#N/A,#N/A,FALSE,"Mkt Mults";#N/A,#N/A,FALSE,"DCF";#N/A,#N/A,FALSE,"Accr Dil";#N/A,#N/A,FALSE,"PIC LBO";#N/A,#N/A,FALSE,"MULT10_4";#N/A,#N/A,FALSE,"CBI LBO"}</definedName>
    <definedName name="wrn.All_Models." localSheetId="0" hidden="1">{#N/A,#N/A,FALSE,"Summary";#N/A,#N/A,FALSE,"Projections";#N/A,#N/A,FALSE,"Mkt Mults";#N/A,#N/A,FALSE,"DCF";#N/A,#N/A,FALSE,"Accr Dil";#N/A,#N/A,FALSE,"PIC LBO";#N/A,#N/A,FALSE,"MULT10_4";#N/A,#N/A,FALSE,"CBI LBO"}</definedName>
    <definedName name="wrn.All_Models." localSheetId="4" hidden="1">{#N/A,#N/A,FALSE,"Summary";#N/A,#N/A,FALSE,"Projections";#N/A,#N/A,FALSE,"Mkt Mults";#N/A,#N/A,FALSE,"DCF";#N/A,#N/A,FALSE,"Accr Dil";#N/A,#N/A,FALSE,"PIC LBO";#N/A,#N/A,FALSE,"MULT10_4";#N/A,#N/A,FALSE,"CBI LBO"}</definedName>
    <definedName name="wrn.All_Sheets." localSheetId="3" hidden="1">{#N/A,#N/A,FALSE,"Projections";#N/A,#N/A,FALSE,"Contribution_Stock";#N/A,#N/A,FALSE,"PF_Combo_Stock";#N/A,#N/A,FALSE,"Projections";#N/A,#N/A,FALSE,"Contribution_Cash";#N/A,#N/A,FALSE,"PF_Combo_Cash";#N/A,#N/A,FALSE,"IPO_Cash"}</definedName>
    <definedName name="wrn.All_Sheets." localSheetId="5" hidden="1">{#N/A,#N/A,FALSE,"Projections";#N/A,#N/A,FALSE,"Contribution_Stock";#N/A,#N/A,FALSE,"PF_Combo_Stock";#N/A,#N/A,FALSE,"Projections";#N/A,#N/A,FALSE,"Contribution_Cash";#N/A,#N/A,FALSE,"PF_Combo_Cash";#N/A,#N/A,FALSE,"IPO_Cash"}</definedName>
    <definedName name="wrn.All_Sheets." localSheetId="13" hidden="1">{#N/A,#N/A,FALSE,"Projections";#N/A,#N/A,FALSE,"Contribution_Stock";#N/A,#N/A,FALSE,"PF_Combo_Stock";#N/A,#N/A,FALSE,"Projections";#N/A,#N/A,FALSE,"Contribution_Cash";#N/A,#N/A,FALSE,"PF_Combo_Cash";#N/A,#N/A,FALSE,"IPO_Cash"}</definedName>
    <definedName name="wrn.All_Sheets." localSheetId="2" hidden="1">{#N/A,#N/A,FALSE,"Projections";#N/A,#N/A,FALSE,"Contribution_Stock";#N/A,#N/A,FALSE,"PF_Combo_Stock";#N/A,#N/A,FALSE,"Projections";#N/A,#N/A,FALSE,"Contribution_Cash";#N/A,#N/A,FALSE,"PF_Combo_Cash";#N/A,#N/A,FALSE,"IPO_Cash"}</definedName>
    <definedName name="wrn.All_Sheets." localSheetId="18" hidden="1">{#N/A,#N/A,FALSE,"Projections";#N/A,#N/A,FALSE,"Contribution_Stock";#N/A,#N/A,FALSE,"PF_Combo_Stock";#N/A,#N/A,FALSE,"Projections";#N/A,#N/A,FALSE,"Contribution_Cash";#N/A,#N/A,FALSE,"PF_Combo_Cash";#N/A,#N/A,FALSE,"IPO_Cash"}</definedName>
    <definedName name="wrn.All_Sheets." localSheetId="19" hidden="1">{#N/A,#N/A,FALSE,"Projections";#N/A,#N/A,FALSE,"Contribution_Stock";#N/A,#N/A,FALSE,"PF_Combo_Stock";#N/A,#N/A,FALSE,"Projections";#N/A,#N/A,FALSE,"Contribution_Cash";#N/A,#N/A,FALSE,"PF_Combo_Cash";#N/A,#N/A,FALSE,"IPO_Cash"}</definedName>
    <definedName name="wrn.All_Sheets." localSheetId="17" hidden="1">{#N/A,#N/A,FALSE,"Projections";#N/A,#N/A,FALSE,"Contribution_Stock";#N/A,#N/A,FALSE,"PF_Combo_Stock";#N/A,#N/A,FALSE,"Projections";#N/A,#N/A,FALSE,"Contribution_Cash";#N/A,#N/A,FALSE,"PF_Combo_Cash";#N/A,#N/A,FALSE,"IPO_Cash"}</definedName>
    <definedName name="wrn.All_Sheets." localSheetId="1" hidden="1">{#N/A,#N/A,FALSE,"Projections";#N/A,#N/A,FALSE,"Contribution_Stock";#N/A,#N/A,FALSE,"PF_Combo_Stock";#N/A,#N/A,FALSE,"Projections";#N/A,#N/A,FALSE,"Contribution_Cash";#N/A,#N/A,FALSE,"PF_Combo_Cash";#N/A,#N/A,FALSE,"IPO_Cash"}</definedName>
    <definedName name="wrn.All_Sheets." localSheetId="0" hidden="1">{#N/A,#N/A,FALSE,"Projections";#N/A,#N/A,FALSE,"Contribution_Stock";#N/A,#N/A,FALSE,"PF_Combo_Stock";#N/A,#N/A,FALSE,"Projections";#N/A,#N/A,FALSE,"Contribution_Cash";#N/A,#N/A,FALSE,"PF_Combo_Cash";#N/A,#N/A,FALSE,"IPO_Cash"}</definedName>
    <definedName name="wrn.All_Sheets." localSheetId="4" hidden="1">{#N/A,#N/A,FALSE,"Projections";#N/A,#N/A,FALSE,"Contribution_Stock";#N/A,#N/A,FALSE,"PF_Combo_Stock";#N/A,#N/A,FALSE,"Projections";#N/A,#N/A,FALSE,"Contribution_Cash";#N/A,#N/A,FALSE,"PF_Combo_Cash";#N/A,#N/A,FALSE,"IPO_Cash"}</definedName>
    <definedName name="wrn.ALLbutPREMIUM." localSheetId="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5"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3"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2"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8"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9"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7"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1"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0" hidden="1">{#N/A,#N/A,FALSE,"Projections";#N/A,#N/A,FALSE,"AccrDil";#N/A,#N/A,FALSE,"PurchPriMult";#N/A,#N/A,FALSE,"Mults7_13";#N/A,#N/A,FALSE,"Mkt Mults";#N/A,#N/A,FALSE,"Acq Mults";#N/A,#N/A,FALSE,"StockPrices";#N/A,#N/A,FALSE,"Prem Paid";#N/A,#N/A,FALSE,"DCF";#N/A,#N/A,FALSE,"AUTO";#N/A,#N/A,FALSE,"Relative Trading";#N/A,#N/A,FALSE,"Mkt Val";#N/A,#N/A,FALSE,"Acq Val"}</definedName>
    <definedName name="wrn.ALLbutPREMIUM." localSheetId="4" hidden="1">{#N/A,#N/A,FALSE,"Projections";#N/A,#N/A,FALSE,"AccrDil";#N/A,#N/A,FALSE,"PurchPriMult";#N/A,#N/A,FALSE,"Mults7_13";#N/A,#N/A,FALSE,"Mkt Mults";#N/A,#N/A,FALSE,"Acq Mults";#N/A,#N/A,FALSE,"StockPrices";#N/A,#N/A,FALSE,"Prem Paid";#N/A,#N/A,FALSE,"DCF";#N/A,#N/A,FALSE,"AUTO";#N/A,#N/A,FALSE,"Relative Trading";#N/A,#N/A,FALSE,"Mkt Val";#N/A,#N/A,FALSE,"Acq Val"}</definedName>
    <definedName name="wrn.AllModels." localSheetId="3" hidden="1">{#N/A,#N/A,FALSE,"AD_Purchase";#N/A,#N/A,FALSE,"Credit";#N/A,#N/A,FALSE,"PF Acquisition";#N/A,#N/A,FALSE,"PF Offering"}</definedName>
    <definedName name="wrn.AllModels." localSheetId="5" hidden="1">{#N/A,#N/A,FALSE,"AD_Purchase";#N/A,#N/A,FALSE,"Credit";#N/A,#N/A,FALSE,"PF Acquisition";#N/A,#N/A,FALSE,"PF Offering"}</definedName>
    <definedName name="wrn.AllModels." localSheetId="13" hidden="1">{#N/A,#N/A,FALSE,"AD_Purchase";#N/A,#N/A,FALSE,"Credit";#N/A,#N/A,FALSE,"PF Acquisition";#N/A,#N/A,FALSE,"PF Offering"}</definedName>
    <definedName name="wrn.AllModels." localSheetId="2" hidden="1">{#N/A,#N/A,FALSE,"AD_Purchase";#N/A,#N/A,FALSE,"Credit";#N/A,#N/A,FALSE,"PF Acquisition";#N/A,#N/A,FALSE,"PF Offering"}</definedName>
    <definedName name="wrn.AllModels." localSheetId="18" hidden="1">{#N/A,#N/A,FALSE,"AD_Purchase";#N/A,#N/A,FALSE,"Credit";#N/A,#N/A,FALSE,"PF Acquisition";#N/A,#N/A,FALSE,"PF Offering"}</definedName>
    <definedName name="wrn.AllModels." localSheetId="19" hidden="1">{#N/A,#N/A,FALSE,"AD_Purchase";#N/A,#N/A,FALSE,"Credit";#N/A,#N/A,FALSE,"PF Acquisition";#N/A,#N/A,FALSE,"PF Offering"}</definedName>
    <definedName name="wrn.AllModels." localSheetId="17" hidden="1">{#N/A,#N/A,FALSE,"AD_Purchase";#N/A,#N/A,FALSE,"Credit";#N/A,#N/A,FALSE,"PF Acquisition";#N/A,#N/A,FALSE,"PF Offering"}</definedName>
    <definedName name="wrn.AllModels." localSheetId="1" hidden="1">{#N/A,#N/A,FALSE,"AD_Purchase";#N/A,#N/A,FALSE,"Credit";#N/A,#N/A,FALSE,"PF Acquisition";#N/A,#N/A,FALSE,"PF Offering"}</definedName>
    <definedName name="wrn.AllModels." localSheetId="0" hidden="1">{#N/A,#N/A,FALSE,"AD_Purchase";#N/A,#N/A,FALSE,"Credit";#N/A,#N/A,FALSE,"PF Acquisition";#N/A,#N/A,FALSE,"PF Offering"}</definedName>
    <definedName name="wrn.AllModels." localSheetId="4" hidden="1">{#N/A,#N/A,FALSE,"AD_Purchase";#N/A,#N/A,FALSE,"Credit";#N/A,#N/A,FALSE,"PF Acquisition";#N/A,#N/A,FALSE,"PF Offering"}</definedName>
    <definedName name="wrn.allpages." localSheetId="3" hidden="1">{#N/A,#N/A,TRUE,"Historicals";#N/A,#N/A,TRUE,"Charts";#N/A,#N/A,TRUE,"Forecasts"}</definedName>
    <definedName name="wrn.allpages." localSheetId="5" hidden="1">{#N/A,#N/A,TRUE,"Historicals";#N/A,#N/A,TRUE,"Charts";#N/A,#N/A,TRUE,"Forecasts"}</definedName>
    <definedName name="wrn.allpages." localSheetId="13" hidden="1">{#N/A,#N/A,TRUE,"Historicals";#N/A,#N/A,TRUE,"Charts";#N/A,#N/A,TRUE,"Forecasts"}</definedName>
    <definedName name="wrn.allpages." localSheetId="2" hidden="1">{#N/A,#N/A,TRUE,"Historicals";#N/A,#N/A,TRUE,"Charts";#N/A,#N/A,TRUE,"Forecasts"}</definedName>
    <definedName name="wrn.allpages." localSheetId="18" hidden="1">{#N/A,#N/A,TRUE,"Historicals";#N/A,#N/A,TRUE,"Charts";#N/A,#N/A,TRUE,"Forecasts"}</definedName>
    <definedName name="wrn.allpages." localSheetId="19" hidden="1">{#N/A,#N/A,TRUE,"Historicals";#N/A,#N/A,TRUE,"Charts";#N/A,#N/A,TRUE,"Forecasts"}</definedName>
    <definedName name="wrn.allpages." localSheetId="17" hidden="1">{#N/A,#N/A,TRUE,"Historicals";#N/A,#N/A,TRUE,"Charts";#N/A,#N/A,TRUE,"Forecasts"}</definedName>
    <definedName name="wrn.allpages." localSheetId="1" hidden="1">{#N/A,#N/A,TRUE,"Historicals";#N/A,#N/A,TRUE,"Charts";#N/A,#N/A,TRUE,"Forecasts"}</definedName>
    <definedName name="wrn.allpages." localSheetId="0" hidden="1">{#N/A,#N/A,TRUE,"Historicals";#N/A,#N/A,TRUE,"Charts";#N/A,#N/A,TRUE,"Forecasts"}</definedName>
    <definedName name="wrn.allpages." localSheetId="4" hidden="1">{#N/A,#N/A,TRUE,"Historicals";#N/A,#N/A,TRUE,"Charts";#N/A,#N/A,TRUE,"Forecasts"}</definedName>
    <definedName name="wrn.Amortization." localSheetId="3" hidden="1">{"Exist Debt Amort",#N/A,TRUE,"Financials";"Intangible Amort",#N/A,TRUE,"Financials";"Proj Debt Amort",#N/A,TRUE,"Financials";"Proj Pfd Amort",#N/A,TRUE,"Financials"}</definedName>
    <definedName name="wrn.Amortization." localSheetId="5" hidden="1">{"Exist Debt Amort",#N/A,TRUE,"Financials";"Intangible Amort",#N/A,TRUE,"Financials";"Proj Debt Amort",#N/A,TRUE,"Financials";"Proj Pfd Amort",#N/A,TRUE,"Financials"}</definedName>
    <definedName name="wrn.Amortization." localSheetId="13" hidden="1">{"Exist Debt Amort",#N/A,TRUE,"Financials";"Intangible Amort",#N/A,TRUE,"Financials";"Proj Debt Amort",#N/A,TRUE,"Financials";"Proj Pfd Amort",#N/A,TRUE,"Financials"}</definedName>
    <definedName name="wrn.Amortization." localSheetId="2" hidden="1">{"Exist Debt Amort",#N/A,TRUE,"Financials";"Intangible Amort",#N/A,TRUE,"Financials";"Proj Debt Amort",#N/A,TRUE,"Financials";"Proj Pfd Amort",#N/A,TRUE,"Financials"}</definedName>
    <definedName name="wrn.Amortization." localSheetId="18" hidden="1">{"Exist Debt Amort",#N/A,TRUE,"Financials";"Intangible Amort",#N/A,TRUE,"Financials";"Proj Debt Amort",#N/A,TRUE,"Financials";"Proj Pfd Amort",#N/A,TRUE,"Financials"}</definedName>
    <definedName name="wrn.Amortization." localSheetId="19" hidden="1">{"Exist Debt Amort",#N/A,TRUE,"Financials";"Intangible Amort",#N/A,TRUE,"Financials";"Proj Debt Amort",#N/A,TRUE,"Financials";"Proj Pfd Amort",#N/A,TRUE,"Financials"}</definedName>
    <definedName name="wrn.Amortization." localSheetId="17" hidden="1">{"Exist Debt Amort",#N/A,TRUE,"Financials";"Intangible Amort",#N/A,TRUE,"Financials";"Proj Debt Amort",#N/A,TRUE,"Financials";"Proj Pfd Amort",#N/A,TRUE,"Financials"}</definedName>
    <definedName name="wrn.Amortization." localSheetId="1" hidden="1">{"Exist Debt Amort",#N/A,TRUE,"Financials";"Intangible Amort",#N/A,TRUE,"Financials";"Proj Debt Amort",#N/A,TRUE,"Financials";"Proj Pfd Amort",#N/A,TRUE,"Financials"}</definedName>
    <definedName name="wrn.Amortization." localSheetId="0" hidden="1">{"Exist Debt Amort",#N/A,TRUE,"Financials";"Intangible Amort",#N/A,TRUE,"Financials";"Proj Debt Amort",#N/A,TRUE,"Financials";"Proj Pfd Amort",#N/A,TRUE,"Financials"}</definedName>
    <definedName name="wrn.Amortization." localSheetId="4" hidden="1">{"Exist Debt Amort",#N/A,TRUE,"Financials";"Intangible Amort",#N/A,TRUE,"Financials";"Proj Debt Amort",#N/A,TRUE,"Financials";"Proj Pfd Amort",#N/A,TRUE,"Financials"}</definedName>
    <definedName name="wrn.Assumptions." localSheetId="3" hidden="1">{"Rev and Exp",#N/A,TRUE,"Financials";"Working Capital",#N/A,TRUE,"Financials"}</definedName>
    <definedName name="wrn.Assumptions." localSheetId="5" hidden="1">{"Rev and Exp",#N/A,TRUE,"Financials";"Working Capital",#N/A,TRUE,"Financials"}</definedName>
    <definedName name="wrn.Assumptions." localSheetId="13" hidden="1">{"Rev and Exp",#N/A,TRUE,"Financials";"Working Capital",#N/A,TRUE,"Financials"}</definedName>
    <definedName name="wrn.Assumptions." localSheetId="2" hidden="1">{"Rev and Exp",#N/A,TRUE,"Financials";"Working Capital",#N/A,TRUE,"Financials"}</definedName>
    <definedName name="wrn.Assumptions." localSheetId="18" hidden="1">{"Rev and Exp",#N/A,TRUE,"Financials";"Working Capital",#N/A,TRUE,"Financials"}</definedName>
    <definedName name="wrn.Assumptions." localSheetId="19" hidden="1">{"Rev and Exp",#N/A,TRUE,"Financials";"Working Capital",#N/A,TRUE,"Financials"}</definedName>
    <definedName name="wrn.Assumptions." localSheetId="17" hidden="1">{"Rev and Exp",#N/A,TRUE,"Financials";"Working Capital",#N/A,TRUE,"Financials"}</definedName>
    <definedName name="wrn.Assumptions." localSheetId="1" hidden="1">{"Rev and Exp",#N/A,TRUE,"Financials";"Working Capital",#N/A,TRUE,"Financials"}</definedName>
    <definedName name="wrn.Assumptions." localSheetId="0" hidden="1">{"Rev and Exp",#N/A,TRUE,"Financials";"Working Capital",#N/A,TRUE,"Financials"}</definedName>
    <definedName name="wrn.Assumptions." localSheetId="4" hidden="1">{"Rev and Exp",#N/A,TRUE,"Financials";"Working Capital",#N/A,TRUE,"Financials"}</definedName>
    <definedName name="wrn.Auto._.Comp." localSheetId="3" hidden="1">{#N/A,#N/A,FALSE,"Sheet1"}</definedName>
    <definedName name="wrn.Auto._.Comp." localSheetId="5" hidden="1">{#N/A,#N/A,FALSE,"Sheet1"}</definedName>
    <definedName name="wrn.Auto._.Comp." localSheetId="13" hidden="1">{#N/A,#N/A,FALSE,"Sheet1"}</definedName>
    <definedName name="wrn.Auto._.Comp." localSheetId="2" hidden="1">{#N/A,#N/A,FALSE,"Sheet1"}</definedName>
    <definedName name="wrn.Auto._.Comp." localSheetId="18" hidden="1">{#N/A,#N/A,FALSE,"Sheet1"}</definedName>
    <definedName name="wrn.Auto._.Comp." localSheetId="19" hidden="1">{#N/A,#N/A,FALSE,"Sheet1"}</definedName>
    <definedName name="wrn.Auto._.Comp." localSheetId="17" hidden="1">{#N/A,#N/A,FALSE,"Sheet1"}</definedName>
    <definedName name="wrn.Auto._.Comp." localSheetId="1" hidden="1">{#N/A,#N/A,FALSE,"Sheet1"}</definedName>
    <definedName name="wrn.Auto._.Comp." localSheetId="0" hidden="1">{#N/A,#N/A,FALSE,"Sheet1"}</definedName>
    <definedName name="wrn.Auto._.Comp." localSheetId="4" hidden="1">{#N/A,#N/A,FALSE,"Sheet1"}</definedName>
    <definedName name="wrn.Baseline." localSheetId="3" hidden="1">{#N/A,#N/A,FALSE,"Sum C (1)";#N/A,#N/A,FALSE,"Sum C (2)";#N/A,#N/A,FALSE,"KPI C";#N/A,#N/A,FALSE,"EN C";#N/A,#N/A,FALSE,"HU C";#N/A,#N/A,FALSE,"PO C";#N/A,#N/A,FALSE,"DE C";#N/A,#N/A,FALSE,"CR C";#N/A,#N/A,FALSE,"CZ C";#N/A,#N/A,FALSE,"FR C";#N/A,#N/A,FALSE,"RO C";#N/A,#N/A,FALSE,"CP C"}</definedName>
    <definedName name="wrn.Baseline." localSheetId="5" hidden="1">{#N/A,#N/A,FALSE,"Sum C (1)";#N/A,#N/A,FALSE,"Sum C (2)";#N/A,#N/A,FALSE,"KPI C";#N/A,#N/A,FALSE,"EN C";#N/A,#N/A,FALSE,"HU C";#N/A,#N/A,FALSE,"PO C";#N/A,#N/A,FALSE,"DE C";#N/A,#N/A,FALSE,"CR C";#N/A,#N/A,FALSE,"CZ C";#N/A,#N/A,FALSE,"FR C";#N/A,#N/A,FALSE,"RO C";#N/A,#N/A,FALSE,"CP C"}</definedName>
    <definedName name="wrn.Baseline." localSheetId="13" hidden="1">{#N/A,#N/A,FALSE,"Sum C (1)";#N/A,#N/A,FALSE,"Sum C (2)";#N/A,#N/A,FALSE,"KPI C";#N/A,#N/A,FALSE,"EN C";#N/A,#N/A,FALSE,"HU C";#N/A,#N/A,FALSE,"PO C";#N/A,#N/A,FALSE,"DE C";#N/A,#N/A,FALSE,"CR C";#N/A,#N/A,FALSE,"CZ C";#N/A,#N/A,FALSE,"FR C";#N/A,#N/A,FALSE,"RO C";#N/A,#N/A,FALSE,"CP C"}</definedName>
    <definedName name="wrn.Baseline." localSheetId="2" hidden="1">{#N/A,#N/A,FALSE,"Sum C (1)";#N/A,#N/A,FALSE,"Sum C (2)";#N/A,#N/A,FALSE,"KPI C";#N/A,#N/A,FALSE,"EN C";#N/A,#N/A,FALSE,"HU C";#N/A,#N/A,FALSE,"PO C";#N/A,#N/A,FALSE,"DE C";#N/A,#N/A,FALSE,"CR C";#N/A,#N/A,FALSE,"CZ C";#N/A,#N/A,FALSE,"FR C";#N/A,#N/A,FALSE,"RO C";#N/A,#N/A,FALSE,"CP C"}</definedName>
    <definedName name="wrn.Baseline." localSheetId="18" hidden="1">{#N/A,#N/A,FALSE,"Sum C (1)";#N/A,#N/A,FALSE,"Sum C (2)";#N/A,#N/A,FALSE,"KPI C";#N/A,#N/A,FALSE,"EN C";#N/A,#N/A,FALSE,"HU C";#N/A,#N/A,FALSE,"PO C";#N/A,#N/A,FALSE,"DE C";#N/A,#N/A,FALSE,"CR C";#N/A,#N/A,FALSE,"CZ C";#N/A,#N/A,FALSE,"FR C";#N/A,#N/A,FALSE,"RO C";#N/A,#N/A,FALSE,"CP C"}</definedName>
    <definedName name="wrn.Baseline." localSheetId="19" hidden="1">{#N/A,#N/A,FALSE,"Sum C (1)";#N/A,#N/A,FALSE,"Sum C (2)";#N/A,#N/A,FALSE,"KPI C";#N/A,#N/A,FALSE,"EN C";#N/A,#N/A,FALSE,"HU C";#N/A,#N/A,FALSE,"PO C";#N/A,#N/A,FALSE,"DE C";#N/A,#N/A,FALSE,"CR C";#N/A,#N/A,FALSE,"CZ C";#N/A,#N/A,FALSE,"FR C";#N/A,#N/A,FALSE,"RO C";#N/A,#N/A,FALSE,"CP C"}</definedName>
    <definedName name="wrn.Baseline." localSheetId="17" hidden="1">{#N/A,#N/A,FALSE,"Sum C (1)";#N/A,#N/A,FALSE,"Sum C (2)";#N/A,#N/A,FALSE,"KPI C";#N/A,#N/A,FALSE,"EN C";#N/A,#N/A,FALSE,"HU C";#N/A,#N/A,FALSE,"PO C";#N/A,#N/A,FALSE,"DE C";#N/A,#N/A,FALSE,"CR C";#N/A,#N/A,FALSE,"CZ C";#N/A,#N/A,FALSE,"FR C";#N/A,#N/A,FALSE,"RO C";#N/A,#N/A,FALSE,"CP C"}</definedName>
    <definedName name="wrn.Baseline." localSheetId="1" hidden="1">{#N/A,#N/A,FALSE,"Sum C (1)";#N/A,#N/A,FALSE,"Sum C (2)";#N/A,#N/A,FALSE,"KPI C";#N/A,#N/A,FALSE,"EN C";#N/A,#N/A,FALSE,"HU C";#N/A,#N/A,FALSE,"PO C";#N/A,#N/A,FALSE,"DE C";#N/A,#N/A,FALSE,"CR C";#N/A,#N/A,FALSE,"CZ C";#N/A,#N/A,FALSE,"FR C";#N/A,#N/A,FALSE,"RO C";#N/A,#N/A,FALSE,"CP C"}</definedName>
    <definedName name="wrn.Baseline." localSheetId="0" hidden="1">{#N/A,#N/A,FALSE,"Sum C (1)";#N/A,#N/A,FALSE,"Sum C (2)";#N/A,#N/A,FALSE,"KPI C";#N/A,#N/A,FALSE,"EN C";#N/A,#N/A,FALSE,"HU C";#N/A,#N/A,FALSE,"PO C";#N/A,#N/A,FALSE,"DE C";#N/A,#N/A,FALSE,"CR C";#N/A,#N/A,FALSE,"CZ C";#N/A,#N/A,FALSE,"FR C";#N/A,#N/A,FALSE,"RO C";#N/A,#N/A,FALSE,"CP C"}</definedName>
    <definedName name="wrn.Baseline." localSheetId="4" hidden="1">{#N/A,#N/A,FALSE,"Sum C (1)";#N/A,#N/A,FALSE,"Sum C (2)";#N/A,#N/A,FALSE,"KPI C";#N/A,#N/A,FALSE,"EN C";#N/A,#N/A,FALSE,"HU C";#N/A,#N/A,FALSE,"PO C";#N/A,#N/A,FALSE,"DE C";#N/A,#N/A,FALSE,"CR C";#N/A,#N/A,FALSE,"CZ C";#N/A,#N/A,FALSE,"FR C";#N/A,#N/A,FALSE,"RO C";#N/A,#N/A,FALSE,"CP C"}</definedName>
    <definedName name="wrn.basics." localSheetId="3" hidden="1">{#N/A,#N/A,FALSE,"TSUM";#N/A,#N/A,FALSE,"shares";#N/A,#N/A,FALSE,"earnout";#N/A,#N/A,FALSE,"Heaty";#N/A,#N/A,FALSE,"self-tend";#N/A,#N/A,FALSE,"self-sum"}</definedName>
    <definedName name="wrn.basics." localSheetId="5" hidden="1">{#N/A,#N/A,FALSE,"TSUM";#N/A,#N/A,FALSE,"shares";#N/A,#N/A,FALSE,"earnout";#N/A,#N/A,FALSE,"Heaty";#N/A,#N/A,FALSE,"self-tend";#N/A,#N/A,FALSE,"self-sum"}</definedName>
    <definedName name="wrn.basics." localSheetId="13" hidden="1">{#N/A,#N/A,FALSE,"TSUM";#N/A,#N/A,FALSE,"shares";#N/A,#N/A,FALSE,"earnout";#N/A,#N/A,FALSE,"Heaty";#N/A,#N/A,FALSE,"self-tend";#N/A,#N/A,FALSE,"self-sum"}</definedName>
    <definedName name="wrn.basics." localSheetId="2" hidden="1">{#N/A,#N/A,FALSE,"TSUM";#N/A,#N/A,FALSE,"shares";#N/A,#N/A,FALSE,"earnout";#N/A,#N/A,FALSE,"Heaty";#N/A,#N/A,FALSE,"self-tend";#N/A,#N/A,FALSE,"self-sum"}</definedName>
    <definedName name="wrn.basics." localSheetId="18" hidden="1">{#N/A,#N/A,FALSE,"TSUM";#N/A,#N/A,FALSE,"shares";#N/A,#N/A,FALSE,"earnout";#N/A,#N/A,FALSE,"Heaty";#N/A,#N/A,FALSE,"self-tend";#N/A,#N/A,FALSE,"self-sum"}</definedName>
    <definedName name="wrn.basics." localSheetId="19" hidden="1">{#N/A,#N/A,FALSE,"TSUM";#N/A,#N/A,FALSE,"shares";#N/A,#N/A,FALSE,"earnout";#N/A,#N/A,FALSE,"Heaty";#N/A,#N/A,FALSE,"self-tend";#N/A,#N/A,FALSE,"self-sum"}</definedName>
    <definedName name="wrn.basics." localSheetId="17" hidden="1">{#N/A,#N/A,FALSE,"TSUM";#N/A,#N/A,FALSE,"shares";#N/A,#N/A,FALSE,"earnout";#N/A,#N/A,FALSE,"Heaty";#N/A,#N/A,FALSE,"self-tend";#N/A,#N/A,FALSE,"self-sum"}</definedName>
    <definedName name="wrn.basics." localSheetId="1" hidden="1">{#N/A,#N/A,FALSE,"TSUM";#N/A,#N/A,FALSE,"shares";#N/A,#N/A,FALSE,"earnout";#N/A,#N/A,FALSE,"Heaty";#N/A,#N/A,FALSE,"self-tend";#N/A,#N/A,FALSE,"self-sum"}</definedName>
    <definedName name="wrn.basics." localSheetId="0" hidden="1">{#N/A,#N/A,FALSE,"TSUM";#N/A,#N/A,FALSE,"shares";#N/A,#N/A,FALSE,"earnout";#N/A,#N/A,FALSE,"Heaty";#N/A,#N/A,FALSE,"self-tend";#N/A,#N/A,FALSE,"self-sum"}</definedName>
    <definedName name="wrn.basics." localSheetId="4" hidden="1">{#N/A,#N/A,FALSE,"TSUM";#N/A,#N/A,FALSE,"shares";#N/A,#N/A,FALSE,"earnout";#N/A,#N/A,FALSE,"Heaty";#N/A,#N/A,FALSE,"self-tend";#N/A,#N/A,FALSE,"self-sum"}</definedName>
    <definedName name="wrn.book." localSheetId="3" hidden="1">{"book",#N/A,TRUE,"BS";"book",#N/A,TRUE,"CF";"book",#N/A,TRUE,"IS%";"book",#N/A,TRUE,"IS";#N/A,#N/A,TRUE,"Warranty"}</definedName>
    <definedName name="wrn.book." localSheetId="5" hidden="1">{"book",#N/A,TRUE,"BS";"book",#N/A,TRUE,"CF";"book",#N/A,TRUE,"IS%";"book",#N/A,TRUE,"IS";#N/A,#N/A,TRUE,"Warranty"}</definedName>
    <definedName name="wrn.book." localSheetId="13" hidden="1">{"book",#N/A,TRUE,"BS";"book",#N/A,TRUE,"CF";"book",#N/A,TRUE,"IS%";"book",#N/A,TRUE,"IS";#N/A,#N/A,TRUE,"Warranty"}</definedName>
    <definedName name="wrn.book." localSheetId="2" hidden="1">{"book",#N/A,TRUE,"BS";"book",#N/A,TRUE,"CF";"book",#N/A,TRUE,"IS%";"book",#N/A,TRUE,"IS";#N/A,#N/A,TRUE,"Warranty"}</definedName>
    <definedName name="wrn.book." localSheetId="18" hidden="1">{"book",#N/A,TRUE,"BS";"book",#N/A,TRUE,"CF";"book",#N/A,TRUE,"IS%";"book",#N/A,TRUE,"IS";#N/A,#N/A,TRUE,"Warranty"}</definedName>
    <definedName name="wrn.book." localSheetId="19" hidden="1">{"book",#N/A,TRUE,"BS";"book",#N/A,TRUE,"CF";"book",#N/A,TRUE,"IS%";"book",#N/A,TRUE,"IS";#N/A,#N/A,TRUE,"Warranty"}</definedName>
    <definedName name="wrn.book." localSheetId="17" hidden="1">{"book",#N/A,TRUE,"BS";"book",#N/A,TRUE,"CF";"book",#N/A,TRUE,"IS%";"book",#N/A,TRUE,"IS";#N/A,#N/A,TRUE,"Warranty"}</definedName>
    <definedName name="wrn.book." localSheetId="1" hidden="1">{"book",#N/A,TRUE,"BS";"book",#N/A,TRUE,"CF";"book",#N/A,TRUE,"IS%";"book",#N/A,TRUE,"IS";#N/A,#N/A,TRUE,"Warranty"}</definedName>
    <definedName name="wrn.book." localSheetId="0" hidden="1">{"book",#N/A,TRUE,"BS";"book",#N/A,TRUE,"CF";"book",#N/A,TRUE,"IS%";"book",#N/A,TRUE,"IS";#N/A,#N/A,TRUE,"Warranty"}</definedName>
    <definedName name="wrn.book." localSheetId="4" hidden="1">{"book",#N/A,TRUE,"BS";"book",#N/A,TRUE,"CF";"book",#N/A,TRUE,"IS%";"book",#N/A,TRUE,"IS";#N/A,#N/A,TRUE,"Warranty"}</definedName>
    <definedName name="wrn.BU." localSheetId="3" hidden="1">{#N/A,#N/A,FALSE,"Rsum";#N/A,#N/A,FALSE,"IS%";#N/A,#N/A,FALSE,"IS";#N/A,#N/A,FALSE,"COSsum";#N/A,#N/A,FALSE,"Warranty"}</definedName>
    <definedName name="wrn.BU." localSheetId="5" hidden="1">{#N/A,#N/A,FALSE,"Rsum";#N/A,#N/A,FALSE,"IS%";#N/A,#N/A,FALSE,"IS";#N/A,#N/A,FALSE,"COSsum";#N/A,#N/A,FALSE,"Warranty"}</definedName>
    <definedName name="wrn.BU." localSheetId="13" hidden="1">{#N/A,#N/A,FALSE,"Rsum";#N/A,#N/A,FALSE,"IS%";#N/A,#N/A,FALSE,"IS";#N/A,#N/A,FALSE,"COSsum";#N/A,#N/A,FALSE,"Warranty"}</definedName>
    <definedName name="wrn.BU." localSheetId="2" hidden="1">{#N/A,#N/A,FALSE,"Rsum";#N/A,#N/A,FALSE,"IS%";#N/A,#N/A,FALSE,"IS";#N/A,#N/A,FALSE,"COSsum";#N/A,#N/A,FALSE,"Warranty"}</definedName>
    <definedName name="wrn.BU." localSheetId="18" hidden="1">{#N/A,#N/A,FALSE,"Rsum";#N/A,#N/A,FALSE,"IS%";#N/A,#N/A,FALSE,"IS";#N/A,#N/A,FALSE,"COSsum";#N/A,#N/A,FALSE,"Warranty"}</definedName>
    <definedName name="wrn.BU." localSheetId="19" hidden="1">{#N/A,#N/A,FALSE,"Rsum";#N/A,#N/A,FALSE,"IS%";#N/A,#N/A,FALSE,"IS";#N/A,#N/A,FALSE,"COSsum";#N/A,#N/A,FALSE,"Warranty"}</definedName>
    <definedName name="wrn.BU." localSheetId="17" hidden="1">{#N/A,#N/A,FALSE,"Rsum";#N/A,#N/A,FALSE,"IS%";#N/A,#N/A,FALSE,"IS";#N/A,#N/A,FALSE,"COSsum";#N/A,#N/A,FALSE,"Warranty"}</definedName>
    <definedName name="wrn.BU." localSheetId="1" hidden="1">{#N/A,#N/A,FALSE,"Rsum";#N/A,#N/A,FALSE,"IS%";#N/A,#N/A,FALSE,"IS";#N/A,#N/A,FALSE,"COSsum";#N/A,#N/A,FALSE,"Warranty"}</definedName>
    <definedName name="wrn.BU." localSheetId="0" hidden="1">{#N/A,#N/A,FALSE,"Rsum";#N/A,#N/A,FALSE,"IS%";#N/A,#N/A,FALSE,"IS";#N/A,#N/A,FALSE,"COSsum";#N/A,#N/A,FALSE,"Warranty"}</definedName>
    <definedName name="wrn.BU." localSheetId="4" hidden="1">{#N/A,#N/A,FALSE,"Rsum";#N/A,#N/A,FALSE,"IS%";#N/A,#N/A,FALSE,"IS";#N/A,#N/A,FALSE,"COSsum";#N/A,#N/A,FALSE,"Warranty"}</definedName>
    <definedName name="wrn.Budget." localSheetId="3" hidden="1">{#N/A,#N/A,FALSE,"QSum";#N/A,#N/A,FALSE,"1Q";#N/A,#N/A,FALSE,"2Q";#N/A,#N/A,FALSE,"3Q";#N/A,#N/A,FALSE,"4Q";#N/A,#N/A,FALSE,"Mthly";#N/A,#N/A,FALSE,"Cur.vs.Prior"}</definedName>
    <definedName name="wrn.Budget." localSheetId="5" hidden="1">{#N/A,#N/A,FALSE,"QSum";#N/A,#N/A,FALSE,"1Q";#N/A,#N/A,FALSE,"2Q";#N/A,#N/A,FALSE,"3Q";#N/A,#N/A,FALSE,"4Q";#N/A,#N/A,FALSE,"Mthly";#N/A,#N/A,FALSE,"Cur.vs.Prior"}</definedName>
    <definedName name="wrn.Budget." localSheetId="13" hidden="1">{#N/A,#N/A,FALSE,"QSum";#N/A,#N/A,FALSE,"1Q";#N/A,#N/A,FALSE,"2Q";#N/A,#N/A,FALSE,"3Q";#N/A,#N/A,FALSE,"4Q";#N/A,#N/A,FALSE,"Mthly";#N/A,#N/A,FALSE,"Cur.vs.Prior"}</definedName>
    <definedName name="wrn.Budget." localSheetId="2" hidden="1">{#N/A,#N/A,FALSE,"QSum";#N/A,#N/A,FALSE,"1Q";#N/A,#N/A,FALSE,"2Q";#N/A,#N/A,FALSE,"3Q";#N/A,#N/A,FALSE,"4Q";#N/A,#N/A,FALSE,"Mthly";#N/A,#N/A,FALSE,"Cur.vs.Prior"}</definedName>
    <definedName name="wrn.Budget." localSheetId="18" hidden="1">{#N/A,#N/A,FALSE,"QSum";#N/A,#N/A,FALSE,"1Q";#N/A,#N/A,FALSE,"2Q";#N/A,#N/A,FALSE,"3Q";#N/A,#N/A,FALSE,"4Q";#N/A,#N/A,FALSE,"Mthly";#N/A,#N/A,FALSE,"Cur.vs.Prior"}</definedName>
    <definedName name="wrn.Budget." localSheetId="19" hidden="1">{#N/A,#N/A,FALSE,"QSum";#N/A,#N/A,FALSE,"1Q";#N/A,#N/A,FALSE,"2Q";#N/A,#N/A,FALSE,"3Q";#N/A,#N/A,FALSE,"4Q";#N/A,#N/A,FALSE,"Mthly";#N/A,#N/A,FALSE,"Cur.vs.Prior"}</definedName>
    <definedName name="wrn.Budget." localSheetId="17" hidden="1">{#N/A,#N/A,FALSE,"QSum";#N/A,#N/A,FALSE,"1Q";#N/A,#N/A,FALSE,"2Q";#N/A,#N/A,FALSE,"3Q";#N/A,#N/A,FALSE,"4Q";#N/A,#N/A,FALSE,"Mthly";#N/A,#N/A,FALSE,"Cur.vs.Prior"}</definedName>
    <definedName name="wrn.Budget." localSheetId="1" hidden="1">{#N/A,#N/A,FALSE,"QSum";#N/A,#N/A,FALSE,"1Q";#N/A,#N/A,FALSE,"2Q";#N/A,#N/A,FALSE,"3Q";#N/A,#N/A,FALSE,"4Q";#N/A,#N/A,FALSE,"Mthly";#N/A,#N/A,FALSE,"Cur.vs.Prior"}</definedName>
    <definedName name="wrn.Budget." localSheetId="0" hidden="1">{#N/A,#N/A,FALSE,"QSum";#N/A,#N/A,FALSE,"1Q";#N/A,#N/A,FALSE,"2Q";#N/A,#N/A,FALSE,"3Q";#N/A,#N/A,FALSE,"4Q";#N/A,#N/A,FALSE,"Mthly";#N/A,#N/A,FALSE,"Cur.vs.Prior"}</definedName>
    <definedName name="wrn.Budget." localSheetId="4" hidden="1">{#N/A,#N/A,FALSE,"QSum";#N/A,#N/A,FALSE,"1Q";#N/A,#N/A,FALSE,"2Q";#N/A,#N/A,FALSE,"3Q";#N/A,#N/A,FALSE,"4Q";#N/A,#N/A,FALSE,"Mthly";#N/A,#N/A,FALSE,"Cur.vs.Prior"}</definedName>
    <definedName name="wrn.Budget._.Detail." localSheetId="3" hidden="1">{#N/A,#N/A,FALSE,"Salaries";#N/A,#N/A,FALSE,"Carmen";#N/A,#N/A,FALSE,"Bonus";#N/A,#N/A,FALSE,"Benefits1";#N/A,#N/A,FALSE,"Benefits2";#N/A,#N/A,FALSE,"Benefits3";#N/A,#N/A,FALSE,"Benefits4";#N/A,#N/A,FALSE,"Other1";#N/A,#N/A,FALSE,"Other2";#N/A,#N/A,FALSE,"Other3";#N/A,#N/A,FALSE,"Other4";#N/A,#N/A,FALSE,"Other5";#N/A,#N/A,FALSE,"MIS Other"}</definedName>
    <definedName name="wrn.Budget._.Detail." localSheetId="5" hidden="1">{#N/A,#N/A,FALSE,"Salaries";#N/A,#N/A,FALSE,"Carmen";#N/A,#N/A,FALSE,"Bonus";#N/A,#N/A,FALSE,"Benefits1";#N/A,#N/A,FALSE,"Benefits2";#N/A,#N/A,FALSE,"Benefits3";#N/A,#N/A,FALSE,"Benefits4";#N/A,#N/A,FALSE,"Other1";#N/A,#N/A,FALSE,"Other2";#N/A,#N/A,FALSE,"Other3";#N/A,#N/A,FALSE,"Other4";#N/A,#N/A,FALSE,"Other5";#N/A,#N/A,FALSE,"MIS Other"}</definedName>
    <definedName name="wrn.Budget._.Detail." localSheetId="13" hidden="1">{#N/A,#N/A,FALSE,"Salaries";#N/A,#N/A,FALSE,"Carmen";#N/A,#N/A,FALSE,"Bonus";#N/A,#N/A,FALSE,"Benefits1";#N/A,#N/A,FALSE,"Benefits2";#N/A,#N/A,FALSE,"Benefits3";#N/A,#N/A,FALSE,"Benefits4";#N/A,#N/A,FALSE,"Other1";#N/A,#N/A,FALSE,"Other2";#N/A,#N/A,FALSE,"Other3";#N/A,#N/A,FALSE,"Other4";#N/A,#N/A,FALSE,"Other5";#N/A,#N/A,FALSE,"MIS Other"}</definedName>
    <definedName name="wrn.Budget._.Detail." localSheetId="2" hidden="1">{#N/A,#N/A,FALSE,"Salaries";#N/A,#N/A,FALSE,"Carmen";#N/A,#N/A,FALSE,"Bonus";#N/A,#N/A,FALSE,"Benefits1";#N/A,#N/A,FALSE,"Benefits2";#N/A,#N/A,FALSE,"Benefits3";#N/A,#N/A,FALSE,"Benefits4";#N/A,#N/A,FALSE,"Other1";#N/A,#N/A,FALSE,"Other2";#N/A,#N/A,FALSE,"Other3";#N/A,#N/A,FALSE,"Other4";#N/A,#N/A,FALSE,"Other5";#N/A,#N/A,FALSE,"MIS Other"}</definedName>
    <definedName name="wrn.Budget._.Detail." localSheetId="18" hidden="1">{#N/A,#N/A,FALSE,"Salaries";#N/A,#N/A,FALSE,"Carmen";#N/A,#N/A,FALSE,"Bonus";#N/A,#N/A,FALSE,"Benefits1";#N/A,#N/A,FALSE,"Benefits2";#N/A,#N/A,FALSE,"Benefits3";#N/A,#N/A,FALSE,"Benefits4";#N/A,#N/A,FALSE,"Other1";#N/A,#N/A,FALSE,"Other2";#N/A,#N/A,FALSE,"Other3";#N/A,#N/A,FALSE,"Other4";#N/A,#N/A,FALSE,"Other5";#N/A,#N/A,FALSE,"MIS Other"}</definedName>
    <definedName name="wrn.Budget._.Detail." localSheetId="19" hidden="1">{#N/A,#N/A,FALSE,"Salaries";#N/A,#N/A,FALSE,"Carmen";#N/A,#N/A,FALSE,"Bonus";#N/A,#N/A,FALSE,"Benefits1";#N/A,#N/A,FALSE,"Benefits2";#N/A,#N/A,FALSE,"Benefits3";#N/A,#N/A,FALSE,"Benefits4";#N/A,#N/A,FALSE,"Other1";#N/A,#N/A,FALSE,"Other2";#N/A,#N/A,FALSE,"Other3";#N/A,#N/A,FALSE,"Other4";#N/A,#N/A,FALSE,"Other5";#N/A,#N/A,FALSE,"MIS Other"}</definedName>
    <definedName name="wrn.Budget._.Detail." localSheetId="17" hidden="1">{#N/A,#N/A,FALSE,"Salaries";#N/A,#N/A,FALSE,"Carmen";#N/A,#N/A,FALSE,"Bonus";#N/A,#N/A,FALSE,"Benefits1";#N/A,#N/A,FALSE,"Benefits2";#N/A,#N/A,FALSE,"Benefits3";#N/A,#N/A,FALSE,"Benefits4";#N/A,#N/A,FALSE,"Other1";#N/A,#N/A,FALSE,"Other2";#N/A,#N/A,FALSE,"Other3";#N/A,#N/A,FALSE,"Other4";#N/A,#N/A,FALSE,"Other5";#N/A,#N/A,FALSE,"MIS Other"}</definedName>
    <definedName name="wrn.Budget._.Detail." localSheetId="1" hidden="1">{#N/A,#N/A,FALSE,"Salaries";#N/A,#N/A,FALSE,"Carmen";#N/A,#N/A,FALSE,"Bonus";#N/A,#N/A,FALSE,"Benefits1";#N/A,#N/A,FALSE,"Benefits2";#N/A,#N/A,FALSE,"Benefits3";#N/A,#N/A,FALSE,"Benefits4";#N/A,#N/A,FALSE,"Other1";#N/A,#N/A,FALSE,"Other2";#N/A,#N/A,FALSE,"Other3";#N/A,#N/A,FALSE,"Other4";#N/A,#N/A,FALSE,"Other5";#N/A,#N/A,FALSE,"MIS Other"}</definedName>
    <definedName name="wrn.Budget._.Detail." localSheetId="0" hidden="1">{#N/A,#N/A,FALSE,"Salaries";#N/A,#N/A,FALSE,"Carmen";#N/A,#N/A,FALSE,"Bonus";#N/A,#N/A,FALSE,"Benefits1";#N/A,#N/A,FALSE,"Benefits2";#N/A,#N/A,FALSE,"Benefits3";#N/A,#N/A,FALSE,"Benefits4";#N/A,#N/A,FALSE,"Other1";#N/A,#N/A,FALSE,"Other2";#N/A,#N/A,FALSE,"Other3";#N/A,#N/A,FALSE,"Other4";#N/A,#N/A,FALSE,"Other5";#N/A,#N/A,FALSE,"MIS Other"}</definedName>
    <definedName name="wrn.Budget._.Detail." localSheetId="4" hidden="1">{#N/A,#N/A,FALSE,"Salaries";#N/A,#N/A,FALSE,"Carmen";#N/A,#N/A,FALSE,"Bonus";#N/A,#N/A,FALSE,"Benefits1";#N/A,#N/A,FALSE,"Benefits2";#N/A,#N/A,FALSE,"Benefits3";#N/A,#N/A,FALSE,"Benefits4";#N/A,#N/A,FALSE,"Other1";#N/A,#N/A,FALSE,"Other2";#N/A,#N/A,FALSE,"Other3";#N/A,#N/A,FALSE,"Other4";#N/A,#N/A,FALSE,"Other5";#N/A,#N/A,FALSE,"MIS Other"}</definedName>
    <definedName name="wrn.bullshit1." localSheetId="3" hidden="1">{#N/A,#N/A,FALSE,"Sheet1";#N/A,#N/A,FALSE,"Summary";#N/A,#N/A,FALSE,"proj1";#N/A,#N/A,FALSE,"proj2"}</definedName>
    <definedName name="wrn.bullshit1." localSheetId="5" hidden="1">{#N/A,#N/A,FALSE,"Sheet1";#N/A,#N/A,FALSE,"Summary";#N/A,#N/A,FALSE,"proj1";#N/A,#N/A,FALSE,"proj2"}</definedName>
    <definedName name="wrn.bullshit1." localSheetId="13" hidden="1">{#N/A,#N/A,FALSE,"Sheet1";#N/A,#N/A,FALSE,"Summary";#N/A,#N/A,FALSE,"proj1";#N/A,#N/A,FALSE,"proj2"}</definedName>
    <definedName name="wrn.bullshit1." localSheetId="2" hidden="1">{#N/A,#N/A,FALSE,"Sheet1";#N/A,#N/A,FALSE,"Summary";#N/A,#N/A,FALSE,"proj1";#N/A,#N/A,FALSE,"proj2"}</definedName>
    <definedName name="wrn.bullshit1." localSheetId="18" hidden="1">{#N/A,#N/A,FALSE,"Sheet1";#N/A,#N/A,FALSE,"Summary";#N/A,#N/A,FALSE,"proj1";#N/A,#N/A,FALSE,"proj2"}</definedName>
    <definedName name="wrn.bullshit1." localSheetId="19" hidden="1">{#N/A,#N/A,FALSE,"Sheet1";#N/A,#N/A,FALSE,"Summary";#N/A,#N/A,FALSE,"proj1";#N/A,#N/A,FALSE,"proj2"}</definedName>
    <definedName name="wrn.bullshit1." localSheetId="17" hidden="1">{#N/A,#N/A,FALSE,"Sheet1";#N/A,#N/A,FALSE,"Summary";#N/A,#N/A,FALSE,"proj1";#N/A,#N/A,FALSE,"proj2"}</definedName>
    <definedName name="wrn.bullshit1." localSheetId="1" hidden="1">{#N/A,#N/A,FALSE,"Sheet1";#N/A,#N/A,FALSE,"Summary";#N/A,#N/A,FALSE,"proj1";#N/A,#N/A,FALSE,"proj2"}</definedName>
    <definedName name="wrn.bullshit1." localSheetId="0" hidden="1">{#N/A,#N/A,FALSE,"Sheet1";#N/A,#N/A,FALSE,"Summary";#N/A,#N/A,FALSE,"proj1";#N/A,#N/A,FALSE,"proj2"}</definedName>
    <definedName name="wrn.bullshit1." localSheetId="4" hidden="1">{#N/A,#N/A,FALSE,"Sheet1";#N/A,#N/A,FALSE,"Summary";#N/A,#N/A,FALSE,"proj1";#N/A,#N/A,FALSE,"proj2"}</definedName>
    <definedName name="wrn.Capacity._.Calculations._.for._.FM3." localSheetId="3" hidden="1">{#N/A,#N/A,TRUE,"Report"}</definedName>
    <definedName name="wrn.Capacity._.Calculations._.for._.FM3." localSheetId="5" hidden="1">{#N/A,#N/A,TRUE,"Report"}</definedName>
    <definedName name="wrn.Capacity._.Calculations._.for._.FM3." localSheetId="13" hidden="1">{#N/A,#N/A,TRUE,"Report"}</definedName>
    <definedName name="wrn.Capacity._.Calculations._.for._.FM3." localSheetId="2" hidden="1">{#N/A,#N/A,TRUE,"Report"}</definedName>
    <definedName name="wrn.Capacity._.Calculations._.for._.FM3." localSheetId="18" hidden="1">{#N/A,#N/A,TRUE,"Report"}</definedName>
    <definedName name="wrn.Capacity._.Calculations._.for._.FM3." localSheetId="19" hidden="1">{#N/A,#N/A,TRUE,"Report"}</definedName>
    <definedName name="wrn.Capacity._.Calculations._.for._.FM3." localSheetId="17" hidden="1">{#N/A,#N/A,TRUE,"Report"}</definedName>
    <definedName name="wrn.Capacity._.Calculations._.for._.FM3." localSheetId="1" hidden="1">{#N/A,#N/A,TRUE,"Report"}</definedName>
    <definedName name="wrn.Capacity._.Calculations._.for._.FM3." localSheetId="0" hidden="1">{#N/A,#N/A,TRUE,"Report"}</definedName>
    <definedName name="wrn.Capacity._.Calculations._.for._.FM3." localSheetId="4" hidden="1">{#N/A,#N/A,TRUE,"Report"}</definedName>
    <definedName name="wrn.Combination." localSheetId="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5"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3"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2"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8"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9"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7"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1"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0"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ination." localSheetId="4" hidden="1">{#N/A,#N/A,FALSE,"Combo-Ass ";#N/A,#N/A,FALSE,"Combo-AD sum";#N/A,#N/A,FALSE,"Combo-Syn Sens";#N/A,#N/A,FALSE,"Combo-Contr";#N/A,#N/A,FALSE,"Combo-Credit Sum";#N/A,#N/A,FALSE,"Combo-Credit";#N/A,#N/A,FALSE,"Combo-AD";#N/A,#N/A,FALSE,"Combo-AD";#N/A,#N/A,FALSE,"Combo-AD CF";#N/A,#N/A,FALSE,"Combo-IS";#N/A,#N/A,FALSE,"Combo-BS";#N/A,#N/A,FALSE,"Combo-CF";#N/A,#N/A,FALSE,"Combo-Debt";#N/A,#N/A,FALSE,"Combo-Int";#N/A,#N/A,FALSE,"Combo-CapEx";#N/A,#N/A,FALSE,"Combo-BD";#N/A,#N/A,FALSE,"Combo-TD";#N/A,#N/A,FALSE,"Combo-Taxes";#N/A,#N/A,FALSE,"Combo-Val";#N/A,#N/A,FALSE,"Combo-Mult Va"}</definedName>
    <definedName name="wrn.ComboResults." localSheetId="3" hidden="1">{#N/A,#N/A,FALSE,"Combo-Ass ";#N/A,#N/A,FALSE,"Combo-AD sum";#N/A,#N/A,FALSE,"Combo-Syn Sens";#N/A,#N/A,FALSE,"Combo-Contr";#N/A,#N/A,FALSE,"Combo-Credit Sum";#N/A,#N/A,FALSE,"Combo-Credit";#N/A,#N/A,FALSE,"Combo-AD";#N/A,#N/A,FALSE,"Combo-AD CF"}</definedName>
    <definedName name="wrn.ComboResults." localSheetId="5" hidden="1">{#N/A,#N/A,FALSE,"Combo-Ass ";#N/A,#N/A,FALSE,"Combo-AD sum";#N/A,#N/A,FALSE,"Combo-Syn Sens";#N/A,#N/A,FALSE,"Combo-Contr";#N/A,#N/A,FALSE,"Combo-Credit Sum";#N/A,#N/A,FALSE,"Combo-Credit";#N/A,#N/A,FALSE,"Combo-AD";#N/A,#N/A,FALSE,"Combo-AD CF"}</definedName>
    <definedName name="wrn.ComboResults." localSheetId="13" hidden="1">{#N/A,#N/A,FALSE,"Combo-Ass ";#N/A,#N/A,FALSE,"Combo-AD sum";#N/A,#N/A,FALSE,"Combo-Syn Sens";#N/A,#N/A,FALSE,"Combo-Contr";#N/A,#N/A,FALSE,"Combo-Credit Sum";#N/A,#N/A,FALSE,"Combo-Credit";#N/A,#N/A,FALSE,"Combo-AD";#N/A,#N/A,FALSE,"Combo-AD CF"}</definedName>
    <definedName name="wrn.ComboResults." localSheetId="2" hidden="1">{#N/A,#N/A,FALSE,"Combo-Ass ";#N/A,#N/A,FALSE,"Combo-AD sum";#N/A,#N/A,FALSE,"Combo-Syn Sens";#N/A,#N/A,FALSE,"Combo-Contr";#N/A,#N/A,FALSE,"Combo-Credit Sum";#N/A,#N/A,FALSE,"Combo-Credit";#N/A,#N/A,FALSE,"Combo-AD";#N/A,#N/A,FALSE,"Combo-AD CF"}</definedName>
    <definedName name="wrn.ComboResults." localSheetId="18" hidden="1">{#N/A,#N/A,FALSE,"Combo-Ass ";#N/A,#N/A,FALSE,"Combo-AD sum";#N/A,#N/A,FALSE,"Combo-Syn Sens";#N/A,#N/A,FALSE,"Combo-Contr";#N/A,#N/A,FALSE,"Combo-Credit Sum";#N/A,#N/A,FALSE,"Combo-Credit";#N/A,#N/A,FALSE,"Combo-AD";#N/A,#N/A,FALSE,"Combo-AD CF"}</definedName>
    <definedName name="wrn.ComboResults." localSheetId="19" hidden="1">{#N/A,#N/A,FALSE,"Combo-Ass ";#N/A,#N/A,FALSE,"Combo-AD sum";#N/A,#N/A,FALSE,"Combo-Syn Sens";#N/A,#N/A,FALSE,"Combo-Contr";#N/A,#N/A,FALSE,"Combo-Credit Sum";#N/A,#N/A,FALSE,"Combo-Credit";#N/A,#N/A,FALSE,"Combo-AD";#N/A,#N/A,FALSE,"Combo-AD CF"}</definedName>
    <definedName name="wrn.ComboResults." localSheetId="17" hidden="1">{#N/A,#N/A,FALSE,"Combo-Ass ";#N/A,#N/A,FALSE,"Combo-AD sum";#N/A,#N/A,FALSE,"Combo-Syn Sens";#N/A,#N/A,FALSE,"Combo-Contr";#N/A,#N/A,FALSE,"Combo-Credit Sum";#N/A,#N/A,FALSE,"Combo-Credit";#N/A,#N/A,FALSE,"Combo-AD";#N/A,#N/A,FALSE,"Combo-AD CF"}</definedName>
    <definedName name="wrn.ComboResults." localSheetId="1" hidden="1">{#N/A,#N/A,FALSE,"Combo-Ass ";#N/A,#N/A,FALSE,"Combo-AD sum";#N/A,#N/A,FALSE,"Combo-Syn Sens";#N/A,#N/A,FALSE,"Combo-Contr";#N/A,#N/A,FALSE,"Combo-Credit Sum";#N/A,#N/A,FALSE,"Combo-Credit";#N/A,#N/A,FALSE,"Combo-AD";#N/A,#N/A,FALSE,"Combo-AD CF"}</definedName>
    <definedName name="wrn.ComboResults." localSheetId="0" hidden="1">{#N/A,#N/A,FALSE,"Combo-Ass ";#N/A,#N/A,FALSE,"Combo-AD sum";#N/A,#N/A,FALSE,"Combo-Syn Sens";#N/A,#N/A,FALSE,"Combo-Contr";#N/A,#N/A,FALSE,"Combo-Credit Sum";#N/A,#N/A,FALSE,"Combo-Credit";#N/A,#N/A,FALSE,"Combo-AD";#N/A,#N/A,FALSE,"Combo-AD CF"}</definedName>
    <definedName name="wrn.ComboResults." localSheetId="4" hidden="1">{#N/A,#N/A,FALSE,"Combo-Ass ";#N/A,#N/A,FALSE,"Combo-AD sum";#N/A,#N/A,FALSE,"Combo-Syn Sens";#N/A,#N/A,FALSE,"Combo-Contr";#N/A,#N/A,FALSE,"Combo-Credit Sum";#N/A,#N/A,FALSE,"Combo-Credit";#N/A,#N/A,FALSE,"Combo-AD";#N/A,#N/A,FALSE,"Combo-AD CF"}</definedName>
    <definedName name="wrn.ComboState." localSheetId="3" hidden="1">{#N/A,#N/A,FALSE,"Combo-Ass ";#N/A,#N/A,FALSE,"Combo-IS";#N/A,#N/A,FALSE,"Combo-BS";#N/A,#N/A,FALSE,"Combo-CF"}</definedName>
    <definedName name="wrn.ComboState." localSheetId="5" hidden="1">{#N/A,#N/A,FALSE,"Combo-Ass ";#N/A,#N/A,FALSE,"Combo-IS";#N/A,#N/A,FALSE,"Combo-BS";#N/A,#N/A,FALSE,"Combo-CF"}</definedName>
    <definedName name="wrn.ComboState." localSheetId="13" hidden="1">{#N/A,#N/A,FALSE,"Combo-Ass ";#N/A,#N/A,FALSE,"Combo-IS";#N/A,#N/A,FALSE,"Combo-BS";#N/A,#N/A,FALSE,"Combo-CF"}</definedName>
    <definedName name="wrn.ComboState." localSheetId="2" hidden="1">{#N/A,#N/A,FALSE,"Combo-Ass ";#N/A,#N/A,FALSE,"Combo-IS";#N/A,#N/A,FALSE,"Combo-BS";#N/A,#N/A,FALSE,"Combo-CF"}</definedName>
    <definedName name="wrn.ComboState." localSheetId="18" hidden="1">{#N/A,#N/A,FALSE,"Combo-Ass ";#N/A,#N/A,FALSE,"Combo-IS";#N/A,#N/A,FALSE,"Combo-BS";#N/A,#N/A,FALSE,"Combo-CF"}</definedName>
    <definedName name="wrn.ComboState." localSheetId="19" hidden="1">{#N/A,#N/A,FALSE,"Combo-Ass ";#N/A,#N/A,FALSE,"Combo-IS";#N/A,#N/A,FALSE,"Combo-BS";#N/A,#N/A,FALSE,"Combo-CF"}</definedName>
    <definedName name="wrn.ComboState." localSheetId="17" hidden="1">{#N/A,#N/A,FALSE,"Combo-Ass ";#N/A,#N/A,FALSE,"Combo-IS";#N/A,#N/A,FALSE,"Combo-BS";#N/A,#N/A,FALSE,"Combo-CF"}</definedName>
    <definedName name="wrn.ComboState." localSheetId="1" hidden="1">{#N/A,#N/A,FALSE,"Combo-Ass ";#N/A,#N/A,FALSE,"Combo-IS";#N/A,#N/A,FALSE,"Combo-BS";#N/A,#N/A,FALSE,"Combo-CF"}</definedName>
    <definedName name="wrn.ComboState." localSheetId="0" hidden="1">{#N/A,#N/A,FALSE,"Combo-Ass ";#N/A,#N/A,FALSE,"Combo-IS";#N/A,#N/A,FALSE,"Combo-BS";#N/A,#N/A,FALSE,"Combo-CF"}</definedName>
    <definedName name="wrn.ComboState." localSheetId="4" hidden="1">{#N/A,#N/A,FALSE,"Combo-Ass ";#N/A,#N/A,FALSE,"Combo-IS";#N/A,#N/A,FALSE,"Combo-BS";#N/A,#N/A,FALSE,"Combo-CF"}</definedName>
    <definedName name="wrn.compare." localSheetId="3" hidden="1">{"page1",#N/A,FALSE,"Temp";"page2",#N/A,FALSE,"Temp";"page3",#N/A,FALSE,"Temp";"page4",#N/A,FALSE,"Temp";"page5",#N/A,FALSE,"Temp";"page6",#N/A,FALSE,"Temp"}</definedName>
    <definedName name="wrn.compare." localSheetId="5" hidden="1">{"page1",#N/A,FALSE,"Temp";"page2",#N/A,FALSE,"Temp";"page3",#N/A,FALSE,"Temp";"page4",#N/A,FALSE,"Temp";"page5",#N/A,FALSE,"Temp";"page6",#N/A,FALSE,"Temp"}</definedName>
    <definedName name="wrn.compare." localSheetId="13" hidden="1">{"page1",#N/A,FALSE,"Temp";"page2",#N/A,FALSE,"Temp";"page3",#N/A,FALSE,"Temp";"page4",#N/A,FALSE,"Temp";"page5",#N/A,FALSE,"Temp";"page6",#N/A,FALSE,"Temp"}</definedName>
    <definedName name="wrn.compare." localSheetId="2" hidden="1">{"page1",#N/A,FALSE,"Temp";"page2",#N/A,FALSE,"Temp";"page3",#N/A,FALSE,"Temp";"page4",#N/A,FALSE,"Temp";"page5",#N/A,FALSE,"Temp";"page6",#N/A,FALSE,"Temp"}</definedName>
    <definedName name="wrn.compare." localSheetId="18" hidden="1">{"page1",#N/A,FALSE,"Temp";"page2",#N/A,FALSE,"Temp";"page3",#N/A,FALSE,"Temp";"page4",#N/A,FALSE,"Temp";"page5",#N/A,FALSE,"Temp";"page6",#N/A,FALSE,"Temp"}</definedName>
    <definedName name="wrn.compare." localSheetId="19" hidden="1">{"page1",#N/A,FALSE,"Temp";"page2",#N/A,FALSE,"Temp";"page3",#N/A,FALSE,"Temp";"page4",#N/A,FALSE,"Temp";"page5",#N/A,FALSE,"Temp";"page6",#N/A,FALSE,"Temp"}</definedName>
    <definedName name="wrn.compare." localSheetId="17" hidden="1">{"page1",#N/A,FALSE,"Temp";"page2",#N/A,FALSE,"Temp";"page3",#N/A,FALSE,"Temp";"page4",#N/A,FALSE,"Temp";"page5",#N/A,FALSE,"Temp";"page6",#N/A,FALSE,"Temp"}</definedName>
    <definedName name="wrn.compare." localSheetId="1" hidden="1">{"page1",#N/A,FALSE,"Temp";"page2",#N/A,FALSE,"Temp";"page3",#N/A,FALSE,"Temp";"page4",#N/A,FALSE,"Temp";"page5",#N/A,FALSE,"Temp";"page6",#N/A,FALSE,"Temp"}</definedName>
    <definedName name="wrn.compare." localSheetId="0" hidden="1">{"page1",#N/A,FALSE,"Temp";"page2",#N/A,FALSE,"Temp";"page3",#N/A,FALSE,"Temp";"page4",#N/A,FALSE,"Temp";"page5",#N/A,FALSE,"Temp";"page6",#N/A,FALSE,"Temp"}</definedName>
    <definedName name="wrn.compare." localSheetId="4" hidden="1">{"page1",#N/A,FALSE,"Temp";"page2",#N/A,FALSE,"Temp";"page3",#N/A,FALSE,"Temp";"page4",#N/A,FALSE,"Temp";"page5",#N/A,FALSE,"Temp";"page6",#N/A,FALSE,"Temp"}</definedName>
    <definedName name="wrn.compare.s" localSheetId="3" hidden="1">{"page1",#N/A,FALSE,"Temp";"page2",#N/A,FALSE,"Temp";"page3",#N/A,FALSE,"Temp";"page4",#N/A,FALSE,"Temp";"page5",#N/A,FALSE,"Temp";"page6",#N/A,FALSE,"Temp"}</definedName>
    <definedName name="wrn.compare.s" localSheetId="5" hidden="1">{"page1",#N/A,FALSE,"Temp";"page2",#N/A,FALSE,"Temp";"page3",#N/A,FALSE,"Temp";"page4",#N/A,FALSE,"Temp";"page5",#N/A,FALSE,"Temp";"page6",#N/A,FALSE,"Temp"}</definedName>
    <definedName name="wrn.compare.s" localSheetId="13" hidden="1">{"page1",#N/A,FALSE,"Temp";"page2",#N/A,FALSE,"Temp";"page3",#N/A,FALSE,"Temp";"page4",#N/A,FALSE,"Temp";"page5",#N/A,FALSE,"Temp";"page6",#N/A,FALSE,"Temp"}</definedName>
    <definedName name="wrn.compare.s" localSheetId="2" hidden="1">{"page1",#N/A,FALSE,"Temp";"page2",#N/A,FALSE,"Temp";"page3",#N/A,FALSE,"Temp";"page4",#N/A,FALSE,"Temp";"page5",#N/A,FALSE,"Temp";"page6",#N/A,FALSE,"Temp"}</definedName>
    <definedName name="wrn.compare.s" localSheetId="18" hidden="1">{"page1",#N/A,FALSE,"Temp";"page2",#N/A,FALSE,"Temp";"page3",#N/A,FALSE,"Temp";"page4",#N/A,FALSE,"Temp";"page5",#N/A,FALSE,"Temp";"page6",#N/A,FALSE,"Temp"}</definedName>
    <definedName name="wrn.compare.s" localSheetId="19" hidden="1">{"page1",#N/A,FALSE,"Temp";"page2",#N/A,FALSE,"Temp";"page3",#N/A,FALSE,"Temp";"page4",#N/A,FALSE,"Temp";"page5",#N/A,FALSE,"Temp";"page6",#N/A,FALSE,"Temp"}</definedName>
    <definedName name="wrn.compare.s" localSheetId="17" hidden="1">{"page1",#N/A,FALSE,"Temp";"page2",#N/A,FALSE,"Temp";"page3",#N/A,FALSE,"Temp";"page4",#N/A,FALSE,"Temp";"page5",#N/A,FALSE,"Temp";"page6",#N/A,FALSE,"Temp"}</definedName>
    <definedName name="wrn.compare.s" localSheetId="1" hidden="1">{"page1",#N/A,FALSE,"Temp";"page2",#N/A,FALSE,"Temp";"page3",#N/A,FALSE,"Temp";"page4",#N/A,FALSE,"Temp";"page5",#N/A,FALSE,"Temp";"page6",#N/A,FALSE,"Temp"}</definedName>
    <definedName name="wrn.compare.s" localSheetId="0" hidden="1">{"page1",#N/A,FALSE,"Temp";"page2",#N/A,FALSE,"Temp";"page3",#N/A,FALSE,"Temp";"page4",#N/A,FALSE,"Temp";"page5",#N/A,FALSE,"Temp";"page6",#N/A,FALSE,"Temp"}</definedName>
    <definedName name="wrn.compare.s" localSheetId="4" hidden="1">{"page1",#N/A,FALSE,"Temp";"page2",#N/A,FALSE,"Temp";"page3",#N/A,FALSE,"Temp";"page4",#N/A,FALSE,"Temp";"page5",#N/A,FALSE,"Temp";"page6",#N/A,FALSE,"Temp"}</definedName>
    <definedName name="wrn.Consolidated._.Statements." localSheetId="3" hidden="1">{"view1",#N/A,FALSE,"EARN (US$)";"view1",#N/A,FALSE,"DASTBS (US$)";"view1",#N/A,FALSE,"DASTCF (US$)"}</definedName>
    <definedName name="wrn.Consolidated._.Statements." localSheetId="5" hidden="1">{"view1",#N/A,FALSE,"EARN (US$)";"view1",#N/A,FALSE,"DASTBS (US$)";"view1",#N/A,FALSE,"DASTCF (US$)"}</definedName>
    <definedName name="wrn.Consolidated._.Statements." localSheetId="13" hidden="1">{"view1",#N/A,FALSE,"EARN (US$)";"view1",#N/A,FALSE,"DASTBS (US$)";"view1",#N/A,FALSE,"DASTCF (US$)"}</definedName>
    <definedName name="wrn.Consolidated._.Statements." localSheetId="2" hidden="1">{"view1",#N/A,FALSE,"EARN (US$)";"view1",#N/A,FALSE,"DASTBS (US$)";"view1",#N/A,FALSE,"DASTCF (US$)"}</definedName>
    <definedName name="wrn.Consolidated._.Statements." localSheetId="18" hidden="1">{"view1",#N/A,FALSE,"EARN (US$)";"view1",#N/A,FALSE,"DASTBS (US$)";"view1",#N/A,FALSE,"DASTCF (US$)"}</definedName>
    <definedName name="wrn.Consolidated._.Statements." localSheetId="19" hidden="1">{"view1",#N/A,FALSE,"EARN (US$)";"view1",#N/A,FALSE,"DASTBS (US$)";"view1",#N/A,FALSE,"DASTCF (US$)"}</definedName>
    <definedName name="wrn.Consolidated._.Statements." localSheetId="17" hidden="1">{"view1",#N/A,FALSE,"EARN (US$)";"view1",#N/A,FALSE,"DASTBS (US$)";"view1",#N/A,FALSE,"DASTCF (US$)"}</definedName>
    <definedName name="wrn.Consolidated._.Statements." localSheetId="1" hidden="1">{"view1",#N/A,FALSE,"EARN (US$)";"view1",#N/A,FALSE,"DASTBS (US$)";"view1",#N/A,FALSE,"DASTCF (US$)"}</definedName>
    <definedName name="wrn.Consolidated._.Statements." localSheetId="0" hidden="1">{"view1",#N/A,FALSE,"EARN (US$)";"view1",#N/A,FALSE,"DASTBS (US$)";"view1",#N/A,FALSE,"DASTCF (US$)"}</definedName>
    <definedName name="wrn.Consolidated._.Statements." localSheetId="4" hidden="1">{"view1",#N/A,FALSE,"EARN (US$)";"view1",#N/A,FALSE,"DASTBS (US$)";"view1",#N/A,FALSE,"DASTCF (US$)"}</definedName>
    <definedName name="wrn.CORR." localSheetId="3" hidden="1">{"INCSTMT1",#N/A,FALSE,"COR";"INCSTMT2",#N/A,FALSE,"COR"}</definedName>
    <definedName name="wrn.CORR." localSheetId="5" hidden="1">{"INCSTMT1",#N/A,FALSE,"COR";"INCSTMT2",#N/A,FALSE,"COR"}</definedName>
    <definedName name="wrn.CORR." localSheetId="13" hidden="1">{"INCSTMT1",#N/A,FALSE,"COR";"INCSTMT2",#N/A,FALSE,"COR"}</definedName>
    <definedName name="wrn.CORR." localSheetId="2" hidden="1">{"INCSTMT1",#N/A,FALSE,"COR";"INCSTMT2",#N/A,FALSE,"COR"}</definedName>
    <definedName name="wrn.CORR." localSheetId="18" hidden="1">{"INCSTMT1",#N/A,FALSE,"COR";"INCSTMT2",#N/A,FALSE,"COR"}</definedName>
    <definedName name="wrn.CORR." localSheetId="19" hidden="1">{"INCSTMT1",#N/A,FALSE,"COR";"INCSTMT2",#N/A,FALSE,"COR"}</definedName>
    <definedName name="wrn.CORR." localSheetId="17" hidden="1">{"INCSTMT1",#N/A,FALSE,"COR";"INCSTMT2",#N/A,FALSE,"COR"}</definedName>
    <definedName name="wrn.CORR." localSheetId="1" hidden="1">{"INCSTMT1",#N/A,FALSE,"COR";"INCSTMT2",#N/A,FALSE,"COR"}</definedName>
    <definedName name="wrn.CORR." localSheetId="0" hidden="1">{"INCSTMT1",#N/A,FALSE,"COR";"INCSTMT2",#N/A,FALSE,"COR"}</definedName>
    <definedName name="wrn.CORR." localSheetId="4" hidden="1">{"INCSTMT1",#N/A,FALSE,"COR";"INCSTMT2",#N/A,FALSE,"COR"}</definedName>
    <definedName name="wrn.cost." localSheetId="3" hidden="1">{#N/A,#N/A,FALSE,"TOTAL COSTS";#N/A,#N/A,FALSE,"Building";#N/A,#N/A,FALSE,"Software";#N/A,#N/A,FALSE,"EDP EXT";#N/A,#N/A,FALSE,"EDP INT";#N/A,#N/A,FALSE,"TRAINING";#N/A,#N/A,FALSE,"SPARES";#N/A,#N/A,FALSE,"TEST EXT";#N/A,#N/A,FALSE,"TEST INT";#N/A,#N/A,FALSE,"DEMO";#N/A,#N/A,FALSE,"OFFICE EXT";#N/A,#N/A,FALSE,"OFFICE INT";#N/A,#N/A,FALSE,"OTHER EXT"}</definedName>
    <definedName name="wrn.cost." localSheetId="5" hidden="1">{#N/A,#N/A,FALSE,"TOTAL COSTS";#N/A,#N/A,FALSE,"Building";#N/A,#N/A,FALSE,"Software";#N/A,#N/A,FALSE,"EDP EXT";#N/A,#N/A,FALSE,"EDP INT";#N/A,#N/A,FALSE,"TRAINING";#N/A,#N/A,FALSE,"SPARES";#N/A,#N/A,FALSE,"TEST EXT";#N/A,#N/A,FALSE,"TEST INT";#N/A,#N/A,FALSE,"DEMO";#N/A,#N/A,FALSE,"OFFICE EXT";#N/A,#N/A,FALSE,"OFFICE INT";#N/A,#N/A,FALSE,"OTHER EXT"}</definedName>
    <definedName name="wrn.cost." localSheetId="13" hidden="1">{#N/A,#N/A,FALSE,"TOTAL COSTS";#N/A,#N/A,FALSE,"Building";#N/A,#N/A,FALSE,"Software";#N/A,#N/A,FALSE,"EDP EXT";#N/A,#N/A,FALSE,"EDP INT";#N/A,#N/A,FALSE,"TRAINING";#N/A,#N/A,FALSE,"SPARES";#N/A,#N/A,FALSE,"TEST EXT";#N/A,#N/A,FALSE,"TEST INT";#N/A,#N/A,FALSE,"DEMO";#N/A,#N/A,FALSE,"OFFICE EXT";#N/A,#N/A,FALSE,"OFFICE INT";#N/A,#N/A,FALSE,"OTHER EXT"}</definedName>
    <definedName name="wrn.cost." localSheetId="2" hidden="1">{#N/A,#N/A,FALSE,"TOTAL COSTS";#N/A,#N/A,FALSE,"Building";#N/A,#N/A,FALSE,"Software";#N/A,#N/A,FALSE,"EDP EXT";#N/A,#N/A,FALSE,"EDP INT";#N/A,#N/A,FALSE,"TRAINING";#N/A,#N/A,FALSE,"SPARES";#N/A,#N/A,FALSE,"TEST EXT";#N/A,#N/A,FALSE,"TEST INT";#N/A,#N/A,FALSE,"DEMO";#N/A,#N/A,FALSE,"OFFICE EXT";#N/A,#N/A,FALSE,"OFFICE INT";#N/A,#N/A,FALSE,"OTHER EXT"}</definedName>
    <definedName name="wrn.cost." localSheetId="18" hidden="1">{#N/A,#N/A,FALSE,"TOTAL COSTS";#N/A,#N/A,FALSE,"Building";#N/A,#N/A,FALSE,"Software";#N/A,#N/A,FALSE,"EDP EXT";#N/A,#N/A,FALSE,"EDP INT";#N/A,#N/A,FALSE,"TRAINING";#N/A,#N/A,FALSE,"SPARES";#N/A,#N/A,FALSE,"TEST EXT";#N/A,#N/A,FALSE,"TEST INT";#N/A,#N/A,FALSE,"DEMO";#N/A,#N/A,FALSE,"OFFICE EXT";#N/A,#N/A,FALSE,"OFFICE INT";#N/A,#N/A,FALSE,"OTHER EXT"}</definedName>
    <definedName name="wrn.cost." localSheetId="19" hidden="1">{#N/A,#N/A,FALSE,"TOTAL COSTS";#N/A,#N/A,FALSE,"Building";#N/A,#N/A,FALSE,"Software";#N/A,#N/A,FALSE,"EDP EXT";#N/A,#N/A,FALSE,"EDP INT";#N/A,#N/A,FALSE,"TRAINING";#N/A,#N/A,FALSE,"SPARES";#N/A,#N/A,FALSE,"TEST EXT";#N/A,#N/A,FALSE,"TEST INT";#N/A,#N/A,FALSE,"DEMO";#N/A,#N/A,FALSE,"OFFICE EXT";#N/A,#N/A,FALSE,"OFFICE INT";#N/A,#N/A,FALSE,"OTHER EXT"}</definedName>
    <definedName name="wrn.cost." localSheetId="17" hidden="1">{#N/A,#N/A,FALSE,"TOTAL COSTS";#N/A,#N/A,FALSE,"Building";#N/A,#N/A,FALSE,"Software";#N/A,#N/A,FALSE,"EDP EXT";#N/A,#N/A,FALSE,"EDP INT";#N/A,#N/A,FALSE,"TRAINING";#N/A,#N/A,FALSE,"SPARES";#N/A,#N/A,FALSE,"TEST EXT";#N/A,#N/A,FALSE,"TEST INT";#N/A,#N/A,FALSE,"DEMO";#N/A,#N/A,FALSE,"OFFICE EXT";#N/A,#N/A,FALSE,"OFFICE INT";#N/A,#N/A,FALSE,"OTHER EXT"}</definedName>
    <definedName name="wrn.cost." localSheetId="1" hidden="1">{#N/A,#N/A,FALSE,"TOTAL COSTS";#N/A,#N/A,FALSE,"Building";#N/A,#N/A,FALSE,"Software";#N/A,#N/A,FALSE,"EDP EXT";#N/A,#N/A,FALSE,"EDP INT";#N/A,#N/A,FALSE,"TRAINING";#N/A,#N/A,FALSE,"SPARES";#N/A,#N/A,FALSE,"TEST EXT";#N/A,#N/A,FALSE,"TEST INT";#N/A,#N/A,FALSE,"DEMO";#N/A,#N/A,FALSE,"OFFICE EXT";#N/A,#N/A,FALSE,"OFFICE INT";#N/A,#N/A,FALSE,"OTHER EXT"}</definedName>
    <definedName name="wrn.cost." localSheetId="0" hidden="1">{#N/A,#N/A,FALSE,"TOTAL COSTS";#N/A,#N/A,FALSE,"Building";#N/A,#N/A,FALSE,"Software";#N/A,#N/A,FALSE,"EDP EXT";#N/A,#N/A,FALSE,"EDP INT";#N/A,#N/A,FALSE,"TRAINING";#N/A,#N/A,FALSE,"SPARES";#N/A,#N/A,FALSE,"TEST EXT";#N/A,#N/A,FALSE,"TEST INT";#N/A,#N/A,FALSE,"DEMO";#N/A,#N/A,FALSE,"OFFICE EXT";#N/A,#N/A,FALSE,"OFFICE INT";#N/A,#N/A,FALSE,"OTHER EXT"}</definedName>
    <definedName name="wrn.cost." localSheetId="4" hidden="1">{#N/A,#N/A,FALSE,"TOTAL COSTS";#N/A,#N/A,FALSE,"Building";#N/A,#N/A,FALSE,"Software";#N/A,#N/A,FALSE,"EDP EXT";#N/A,#N/A,FALSE,"EDP INT";#N/A,#N/A,FALSE,"TRAINING";#N/A,#N/A,FALSE,"SPARES";#N/A,#N/A,FALSE,"TEST EXT";#N/A,#N/A,FALSE,"TEST INT";#N/A,#N/A,FALSE,"DEMO";#N/A,#N/A,FALSE,"OFFICE EXT";#N/A,#N/A,FALSE,"OFFICE INT";#N/A,#N/A,FALSE,"OTHER EXT"}</definedName>
    <definedName name="wrn.cotop." localSheetId="3" hidden="1">{"ReportTop",#N/A,FALSE,"report top"}</definedName>
    <definedName name="wrn.cotop." localSheetId="5" hidden="1">{"ReportTop",#N/A,FALSE,"report top"}</definedName>
    <definedName name="wrn.cotop." localSheetId="13" hidden="1">{"ReportTop",#N/A,FALSE,"report top"}</definedName>
    <definedName name="wrn.cotop." localSheetId="2" hidden="1">{"ReportTop",#N/A,FALSE,"report top"}</definedName>
    <definedName name="wrn.cotop." localSheetId="18" hidden="1">{"ReportTop",#N/A,FALSE,"report top"}</definedName>
    <definedName name="wrn.cotop." localSheetId="19" hidden="1">{"ReportTop",#N/A,FALSE,"report top"}</definedName>
    <definedName name="wrn.cotop." localSheetId="17" hidden="1">{"ReportTop",#N/A,FALSE,"report top"}</definedName>
    <definedName name="wrn.cotop." localSheetId="1" hidden="1">{"ReportTop",#N/A,FALSE,"report top"}</definedName>
    <definedName name="wrn.cotop." localSheetId="0" hidden="1">{"ReportTop",#N/A,FALSE,"report top"}</definedName>
    <definedName name="wrn.cotop." localSheetId="4" hidden="1">{"ReportTop",#N/A,FALSE,"report top"}</definedName>
    <definedName name="wrn.cotop._1" localSheetId="3" hidden="1">{"ReportTop",#N/A,FALSE,"report top"}</definedName>
    <definedName name="wrn.cotop._1" localSheetId="5" hidden="1">{"ReportTop",#N/A,FALSE,"report top"}</definedName>
    <definedName name="wrn.cotop._1" localSheetId="13" hidden="1">{"ReportTop",#N/A,FALSE,"report top"}</definedName>
    <definedName name="wrn.cotop._1" localSheetId="2" hidden="1">{"ReportTop",#N/A,FALSE,"report top"}</definedName>
    <definedName name="wrn.cotop._1" localSheetId="18" hidden="1">{"ReportTop",#N/A,FALSE,"report top"}</definedName>
    <definedName name="wrn.cotop._1" localSheetId="19" hidden="1">{"ReportTop",#N/A,FALSE,"report top"}</definedName>
    <definedName name="wrn.cotop._1" localSheetId="17" hidden="1">{"ReportTop",#N/A,FALSE,"report top"}</definedName>
    <definedName name="wrn.cotop._1" localSheetId="1" hidden="1">{"ReportTop",#N/A,FALSE,"report top"}</definedName>
    <definedName name="wrn.cotop._1" localSheetId="0" hidden="1">{"ReportTop",#N/A,FALSE,"report top"}</definedName>
    <definedName name="wrn.cotop._1" localSheetId="4" hidden="1">{"ReportTop",#N/A,FALSE,"report top"}</definedName>
    <definedName name="wrn.cotop._2" localSheetId="3" hidden="1">{"ReportTop",#N/A,FALSE,"report top"}</definedName>
    <definedName name="wrn.cotop._2" localSheetId="5" hidden="1">{"ReportTop",#N/A,FALSE,"report top"}</definedName>
    <definedName name="wrn.cotop._2" localSheetId="13" hidden="1">{"ReportTop",#N/A,FALSE,"report top"}</definedName>
    <definedName name="wrn.cotop._2" localSheetId="2" hidden="1">{"ReportTop",#N/A,FALSE,"report top"}</definedName>
    <definedName name="wrn.cotop._2" localSheetId="18" hidden="1">{"ReportTop",#N/A,FALSE,"report top"}</definedName>
    <definedName name="wrn.cotop._2" localSheetId="19" hidden="1">{"ReportTop",#N/A,FALSE,"report top"}</definedName>
    <definedName name="wrn.cotop._2" localSheetId="17" hidden="1">{"ReportTop",#N/A,FALSE,"report top"}</definedName>
    <definedName name="wrn.cotop._2" localSheetId="1" hidden="1">{"ReportTop",#N/A,FALSE,"report top"}</definedName>
    <definedName name="wrn.cotop._2" localSheetId="0" hidden="1">{"ReportTop",#N/A,FALSE,"report top"}</definedName>
    <definedName name="wrn.cotop._2" localSheetId="4" hidden="1">{"ReportTop",#N/A,FALSE,"report top"}</definedName>
    <definedName name="wrn.cotop._3" localSheetId="3" hidden="1">{"ReportTop",#N/A,FALSE,"report top"}</definedName>
    <definedName name="wrn.cotop._3" localSheetId="5" hidden="1">{"ReportTop",#N/A,FALSE,"report top"}</definedName>
    <definedName name="wrn.cotop._3" localSheetId="13" hidden="1">{"ReportTop",#N/A,FALSE,"report top"}</definedName>
    <definedName name="wrn.cotop._3" localSheetId="2" hidden="1">{"ReportTop",#N/A,FALSE,"report top"}</definedName>
    <definedName name="wrn.cotop._3" localSheetId="18" hidden="1">{"ReportTop",#N/A,FALSE,"report top"}</definedName>
    <definedName name="wrn.cotop._3" localSheetId="19" hidden="1">{"ReportTop",#N/A,FALSE,"report top"}</definedName>
    <definedName name="wrn.cotop._3" localSheetId="17" hidden="1">{"ReportTop",#N/A,FALSE,"report top"}</definedName>
    <definedName name="wrn.cotop._3" localSheetId="1" hidden="1">{"ReportTop",#N/A,FALSE,"report top"}</definedName>
    <definedName name="wrn.cotop._3" localSheetId="0" hidden="1">{"ReportTop",#N/A,FALSE,"report top"}</definedName>
    <definedName name="wrn.cotop._3" localSheetId="4" hidden="1">{"ReportTop",#N/A,FALSE,"report top"}</definedName>
    <definedName name="wrn.cotop._4" localSheetId="3" hidden="1">{"ReportTop",#N/A,FALSE,"report top"}</definedName>
    <definedName name="wrn.cotop._4" localSheetId="5" hidden="1">{"ReportTop",#N/A,FALSE,"report top"}</definedName>
    <definedName name="wrn.cotop._4" localSheetId="13" hidden="1">{"ReportTop",#N/A,FALSE,"report top"}</definedName>
    <definedName name="wrn.cotop._4" localSheetId="2" hidden="1">{"ReportTop",#N/A,FALSE,"report top"}</definedName>
    <definedName name="wrn.cotop._4" localSheetId="18" hidden="1">{"ReportTop",#N/A,FALSE,"report top"}</definedName>
    <definedName name="wrn.cotop._4" localSheetId="19" hidden="1">{"ReportTop",#N/A,FALSE,"report top"}</definedName>
    <definedName name="wrn.cotop._4" localSheetId="17" hidden="1">{"ReportTop",#N/A,FALSE,"report top"}</definedName>
    <definedName name="wrn.cotop._4" localSheetId="1" hidden="1">{"ReportTop",#N/A,FALSE,"report top"}</definedName>
    <definedName name="wrn.cotop._4" localSheetId="0" hidden="1">{"ReportTop",#N/A,FALSE,"report top"}</definedName>
    <definedName name="wrn.cotop._4" localSheetId="4" hidden="1">{"ReportTop",#N/A,FALSE,"report top"}</definedName>
    <definedName name="wrn.cotop._5" localSheetId="3" hidden="1">{"ReportTop",#N/A,FALSE,"report top"}</definedName>
    <definedName name="wrn.cotop._5" localSheetId="5" hidden="1">{"ReportTop",#N/A,FALSE,"report top"}</definedName>
    <definedName name="wrn.cotop._5" localSheetId="13" hidden="1">{"ReportTop",#N/A,FALSE,"report top"}</definedName>
    <definedName name="wrn.cotop._5" localSheetId="2" hidden="1">{"ReportTop",#N/A,FALSE,"report top"}</definedName>
    <definedName name="wrn.cotop._5" localSheetId="18" hidden="1">{"ReportTop",#N/A,FALSE,"report top"}</definedName>
    <definedName name="wrn.cotop._5" localSheetId="19" hidden="1">{"ReportTop",#N/A,FALSE,"report top"}</definedName>
    <definedName name="wrn.cotop._5" localSheetId="17" hidden="1">{"ReportTop",#N/A,FALSE,"report top"}</definedName>
    <definedName name="wrn.cotop._5" localSheetId="1" hidden="1">{"ReportTop",#N/A,FALSE,"report top"}</definedName>
    <definedName name="wrn.cotop._5" localSheetId="0" hidden="1">{"ReportTop",#N/A,FALSE,"report top"}</definedName>
    <definedName name="wrn.cotop._5" localSheetId="4" hidden="1">{"ReportTop",#N/A,FALSE,"report top"}</definedName>
    <definedName name="wrn.Covers." localSheetId="3" hidden="1">{"view1",#N/A,FALSE,"MOTEARN";"view1",#N/A,FALSE,"Bal Sht";"view1",#N/A,FALSE,"Cash Flows"}</definedName>
    <definedName name="wrn.Covers." localSheetId="5" hidden="1">{"view1",#N/A,FALSE,"MOTEARN";"view1",#N/A,FALSE,"Bal Sht";"view1",#N/A,FALSE,"Cash Flows"}</definedName>
    <definedName name="wrn.Covers." localSheetId="13" hidden="1">{"view1",#N/A,FALSE,"MOTEARN";"view1",#N/A,FALSE,"Bal Sht";"view1",#N/A,FALSE,"Cash Flows"}</definedName>
    <definedName name="wrn.Covers." localSheetId="2" hidden="1">{"view1",#N/A,FALSE,"MOTEARN";"view1",#N/A,FALSE,"Bal Sht";"view1",#N/A,FALSE,"Cash Flows"}</definedName>
    <definedName name="wrn.Covers." localSheetId="18" hidden="1">{"view1",#N/A,FALSE,"MOTEARN";"view1",#N/A,FALSE,"Bal Sht";"view1",#N/A,FALSE,"Cash Flows"}</definedName>
    <definedName name="wrn.Covers." localSheetId="19" hidden="1">{"view1",#N/A,FALSE,"MOTEARN";"view1",#N/A,FALSE,"Bal Sht";"view1",#N/A,FALSE,"Cash Flows"}</definedName>
    <definedName name="wrn.Covers." localSheetId="17" hidden="1">{"view1",#N/A,FALSE,"MOTEARN";"view1",#N/A,FALSE,"Bal Sht";"view1",#N/A,FALSE,"Cash Flows"}</definedName>
    <definedName name="wrn.Covers." localSheetId="1" hidden="1">{"view1",#N/A,FALSE,"MOTEARN";"view1",#N/A,FALSE,"Bal Sht";"view1",#N/A,FALSE,"Cash Flows"}</definedName>
    <definedName name="wrn.Covers." localSheetId="0" hidden="1">{"view1",#N/A,FALSE,"MOTEARN";"view1",#N/A,FALSE,"Bal Sht";"view1",#N/A,FALSE,"Cash Flows"}</definedName>
    <definedName name="wrn.Covers." localSheetId="4" hidden="1">{"view1",#N/A,FALSE,"MOTEARN";"view1",#N/A,FALSE,"Bal Sht";"view1",#N/A,FALSE,"Cash Flows"}</definedName>
    <definedName name="wrn.cowboy." localSheetId="3" hidden="1">{"assumptions",#N/A,FALSE,"Assumption Summary";"proforma97",#N/A,FALSE,"97 pro forma";"sensitivity97",#N/A,FALSE,"97 sensitivity ";"proforma98",#N/A,FALSE,"98 pro forma";"sensitivity98",#N/A,FALSE,"98 sensitivity"}</definedName>
    <definedName name="wrn.cowboy." localSheetId="5" hidden="1">{"assumptions",#N/A,FALSE,"Assumption Summary";"proforma97",#N/A,FALSE,"97 pro forma";"sensitivity97",#N/A,FALSE,"97 sensitivity ";"proforma98",#N/A,FALSE,"98 pro forma";"sensitivity98",#N/A,FALSE,"98 sensitivity"}</definedName>
    <definedName name="wrn.cowboy." localSheetId="13" hidden="1">{"assumptions",#N/A,FALSE,"Assumption Summary";"proforma97",#N/A,FALSE,"97 pro forma";"sensitivity97",#N/A,FALSE,"97 sensitivity ";"proforma98",#N/A,FALSE,"98 pro forma";"sensitivity98",#N/A,FALSE,"98 sensitivity"}</definedName>
    <definedName name="wrn.cowboy." localSheetId="2" hidden="1">{"assumptions",#N/A,FALSE,"Assumption Summary";"proforma97",#N/A,FALSE,"97 pro forma";"sensitivity97",#N/A,FALSE,"97 sensitivity ";"proforma98",#N/A,FALSE,"98 pro forma";"sensitivity98",#N/A,FALSE,"98 sensitivity"}</definedName>
    <definedName name="wrn.cowboy." localSheetId="18" hidden="1">{"assumptions",#N/A,FALSE,"Assumption Summary";"proforma97",#N/A,FALSE,"97 pro forma";"sensitivity97",#N/A,FALSE,"97 sensitivity ";"proforma98",#N/A,FALSE,"98 pro forma";"sensitivity98",#N/A,FALSE,"98 sensitivity"}</definedName>
    <definedName name="wrn.cowboy." localSheetId="19" hidden="1">{"assumptions",#N/A,FALSE,"Assumption Summary";"proforma97",#N/A,FALSE,"97 pro forma";"sensitivity97",#N/A,FALSE,"97 sensitivity ";"proforma98",#N/A,FALSE,"98 pro forma";"sensitivity98",#N/A,FALSE,"98 sensitivity"}</definedName>
    <definedName name="wrn.cowboy." localSheetId="17" hidden="1">{"assumptions",#N/A,FALSE,"Assumption Summary";"proforma97",#N/A,FALSE,"97 pro forma";"sensitivity97",#N/A,FALSE,"97 sensitivity ";"proforma98",#N/A,FALSE,"98 pro forma";"sensitivity98",#N/A,FALSE,"98 sensitivity"}</definedName>
    <definedName name="wrn.cowboy." localSheetId="1" hidden="1">{"assumptions",#N/A,FALSE,"Assumption Summary";"proforma97",#N/A,FALSE,"97 pro forma";"sensitivity97",#N/A,FALSE,"97 sensitivity ";"proforma98",#N/A,FALSE,"98 pro forma";"sensitivity98",#N/A,FALSE,"98 sensitivity"}</definedName>
    <definedName name="wrn.cowboy." localSheetId="0" hidden="1">{"assumptions",#N/A,FALSE,"Assumption Summary";"proforma97",#N/A,FALSE,"97 pro forma";"sensitivity97",#N/A,FALSE,"97 sensitivity ";"proforma98",#N/A,FALSE,"98 pro forma";"sensitivity98",#N/A,FALSE,"98 sensitivity"}</definedName>
    <definedName name="wrn.cowboy." localSheetId="4" hidden="1">{"assumptions",#N/A,FALSE,"Assumption Summary";"proforma97",#N/A,FALSE,"97 pro forma";"sensitivity97",#N/A,FALSE,"97 sensitivity ";"proforma98",#N/A,FALSE,"98 pro forma";"sensitivity98",#N/A,FALSE,"98 sensitivity"}</definedName>
    <definedName name="wrn.cowboy2" localSheetId="3" hidden="1">{"assumptions",#N/A,FALSE,"Assumption Summary";"proforma97",#N/A,FALSE,"97 pro forma";"sensitivity97",#N/A,FALSE,"97 sensitivity ";"proforma98",#N/A,FALSE,"98 pro forma";"sensitivity98",#N/A,FALSE,"98 sensitivity"}</definedName>
    <definedName name="wrn.cowboy2" localSheetId="5" hidden="1">{"assumptions",#N/A,FALSE,"Assumption Summary";"proforma97",#N/A,FALSE,"97 pro forma";"sensitivity97",#N/A,FALSE,"97 sensitivity ";"proforma98",#N/A,FALSE,"98 pro forma";"sensitivity98",#N/A,FALSE,"98 sensitivity"}</definedName>
    <definedName name="wrn.cowboy2" localSheetId="13" hidden="1">{"assumptions",#N/A,FALSE,"Assumption Summary";"proforma97",#N/A,FALSE,"97 pro forma";"sensitivity97",#N/A,FALSE,"97 sensitivity ";"proforma98",#N/A,FALSE,"98 pro forma";"sensitivity98",#N/A,FALSE,"98 sensitivity"}</definedName>
    <definedName name="wrn.cowboy2" localSheetId="2" hidden="1">{"assumptions",#N/A,FALSE,"Assumption Summary";"proforma97",#N/A,FALSE,"97 pro forma";"sensitivity97",#N/A,FALSE,"97 sensitivity ";"proforma98",#N/A,FALSE,"98 pro forma";"sensitivity98",#N/A,FALSE,"98 sensitivity"}</definedName>
    <definedName name="wrn.cowboy2" localSheetId="18" hidden="1">{"assumptions",#N/A,FALSE,"Assumption Summary";"proforma97",#N/A,FALSE,"97 pro forma";"sensitivity97",#N/A,FALSE,"97 sensitivity ";"proforma98",#N/A,FALSE,"98 pro forma";"sensitivity98",#N/A,FALSE,"98 sensitivity"}</definedName>
    <definedName name="wrn.cowboy2" localSheetId="19" hidden="1">{"assumptions",#N/A,FALSE,"Assumption Summary";"proforma97",#N/A,FALSE,"97 pro forma";"sensitivity97",#N/A,FALSE,"97 sensitivity ";"proforma98",#N/A,FALSE,"98 pro forma";"sensitivity98",#N/A,FALSE,"98 sensitivity"}</definedName>
    <definedName name="wrn.cowboy2" localSheetId="17" hidden="1">{"assumptions",#N/A,FALSE,"Assumption Summary";"proforma97",#N/A,FALSE,"97 pro forma";"sensitivity97",#N/A,FALSE,"97 sensitivity ";"proforma98",#N/A,FALSE,"98 pro forma";"sensitivity98",#N/A,FALSE,"98 sensitivity"}</definedName>
    <definedName name="wrn.cowboy2" localSheetId="1" hidden="1">{"assumptions",#N/A,FALSE,"Assumption Summary";"proforma97",#N/A,FALSE,"97 pro forma";"sensitivity97",#N/A,FALSE,"97 sensitivity ";"proforma98",#N/A,FALSE,"98 pro forma";"sensitivity98",#N/A,FALSE,"98 sensitivity"}</definedName>
    <definedName name="wrn.cowboy2" localSheetId="0" hidden="1">{"assumptions",#N/A,FALSE,"Assumption Summary";"proforma97",#N/A,FALSE,"97 pro forma";"sensitivity97",#N/A,FALSE,"97 sensitivity ";"proforma98",#N/A,FALSE,"98 pro forma";"sensitivity98",#N/A,FALSE,"98 sensitivity"}</definedName>
    <definedName name="wrn.cowboy2" localSheetId="4" hidden="1">{"assumptions",#N/A,FALSE,"Assumption Summary";"proforma97",#N/A,FALSE,"97 pro forma";"sensitivity97",#N/A,FALSE,"97 sensitivity ";"proforma98",#N/A,FALSE,"98 pro forma";"sensitivity98",#N/A,FALSE,"98 sensitivity"}</definedName>
    <definedName name="wrn.cowboy3" localSheetId="3" hidden="1">{"assumptions",#N/A,FALSE,"Assumption Summary";"proforma97",#N/A,FALSE,"97 pro forma";"sensitivity97",#N/A,FALSE,"97 sensitivity ";"proforma98",#N/A,FALSE,"98 pro forma";"sensitivity98",#N/A,FALSE,"98 sensitivity"}</definedName>
    <definedName name="wrn.cowboy3" localSheetId="5" hidden="1">{"assumptions",#N/A,FALSE,"Assumption Summary";"proforma97",#N/A,FALSE,"97 pro forma";"sensitivity97",#N/A,FALSE,"97 sensitivity ";"proforma98",#N/A,FALSE,"98 pro forma";"sensitivity98",#N/A,FALSE,"98 sensitivity"}</definedName>
    <definedName name="wrn.cowboy3" localSheetId="13" hidden="1">{"assumptions",#N/A,FALSE,"Assumption Summary";"proforma97",#N/A,FALSE,"97 pro forma";"sensitivity97",#N/A,FALSE,"97 sensitivity ";"proforma98",#N/A,FALSE,"98 pro forma";"sensitivity98",#N/A,FALSE,"98 sensitivity"}</definedName>
    <definedName name="wrn.cowboy3" localSheetId="2" hidden="1">{"assumptions",#N/A,FALSE,"Assumption Summary";"proforma97",#N/A,FALSE,"97 pro forma";"sensitivity97",#N/A,FALSE,"97 sensitivity ";"proforma98",#N/A,FALSE,"98 pro forma";"sensitivity98",#N/A,FALSE,"98 sensitivity"}</definedName>
    <definedName name="wrn.cowboy3" localSheetId="18" hidden="1">{"assumptions",#N/A,FALSE,"Assumption Summary";"proforma97",#N/A,FALSE,"97 pro forma";"sensitivity97",#N/A,FALSE,"97 sensitivity ";"proforma98",#N/A,FALSE,"98 pro forma";"sensitivity98",#N/A,FALSE,"98 sensitivity"}</definedName>
    <definedName name="wrn.cowboy3" localSheetId="19" hidden="1">{"assumptions",#N/A,FALSE,"Assumption Summary";"proforma97",#N/A,FALSE,"97 pro forma";"sensitivity97",#N/A,FALSE,"97 sensitivity ";"proforma98",#N/A,FALSE,"98 pro forma";"sensitivity98",#N/A,FALSE,"98 sensitivity"}</definedName>
    <definedName name="wrn.cowboy3" localSheetId="17" hidden="1">{"assumptions",#N/A,FALSE,"Assumption Summary";"proforma97",#N/A,FALSE,"97 pro forma";"sensitivity97",#N/A,FALSE,"97 sensitivity ";"proforma98",#N/A,FALSE,"98 pro forma";"sensitivity98",#N/A,FALSE,"98 sensitivity"}</definedName>
    <definedName name="wrn.cowboy3" localSheetId="1" hidden="1">{"assumptions",#N/A,FALSE,"Assumption Summary";"proforma97",#N/A,FALSE,"97 pro forma";"sensitivity97",#N/A,FALSE,"97 sensitivity ";"proforma98",#N/A,FALSE,"98 pro forma";"sensitivity98",#N/A,FALSE,"98 sensitivity"}</definedName>
    <definedName name="wrn.cowboy3" localSheetId="0" hidden="1">{"assumptions",#N/A,FALSE,"Assumption Summary";"proforma97",#N/A,FALSE,"97 pro forma";"sensitivity97",#N/A,FALSE,"97 sensitivity ";"proforma98",#N/A,FALSE,"98 pro forma";"sensitivity98",#N/A,FALSE,"98 sensitivity"}</definedName>
    <definedName name="wrn.cowboy3" localSheetId="4" hidden="1">{"assumptions",#N/A,FALSE,"Assumption Summary";"proforma97",#N/A,FALSE,"97 pro forma";"sensitivity97",#N/A,FALSE,"97 sensitivity ";"proforma98",#N/A,FALSE,"98 pro forma";"sensitivity98",#N/A,FALSE,"98 sensitivity"}</definedName>
    <definedName name="wrn.cowboy4" localSheetId="3" hidden="1">{"assumptions",#N/A,FALSE,"Assumption Summary";"proforma97",#N/A,FALSE,"97 pro forma";"sensitivity97",#N/A,FALSE,"97 sensitivity ";"proforma98",#N/A,FALSE,"98 pro forma";"sensitivity98",#N/A,FALSE,"98 sensitivity"}</definedName>
    <definedName name="wrn.cowboy4" localSheetId="5" hidden="1">{"assumptions",#N/A,FALSE,"Assumption Summary";"proforma97",#N/A,FALSE,"97 pro forma";"sensitivity97",#N/A,FALSE,"97 sensitivity ";"proforma98",#N/A,FALSE,"98 pro forma";"sensitivity98",#N/A,FALSE,"98 sensitivity"}</definedName>
    <definedName name="wrn.cowboy4" localSheetId="13" hidden="1">{"assumptions",#N/A,FALSE,"Assumption Summary";"proforma97",#N/A,FALSE,"97 pro forma";"sensitivity97",#N/A,FALSE,"97 sensitivity ";"proforma98",#N/A,FALSE,"98 pro forma";"sensitivity98",#N/A,FALSE,"98 sensitivity"}</definedName>
    <definedName name="wrn.cowboy4" localSheetId="2" hidden="1">{"assumptions",#N/A,FALSE,"Assumption Summary";"proforma97",#N/A,FALSE,"97 pro forma";"sensitivity97",#N/A,FALSE,"97 sensitivity ";"proforma98",#N/A,FALSE,"98 pro forma";"sensitivity98",#N/A,FALSE,"98 sensitivity"}</definedName>
    <definedName name="wrn.cowboy4" localSheetId="18" hidden="1">{"assumptions",#N/A,FALSE,"Assumption Summary";"proforma97",#N/A,FALSE,"97 pro forma";"sensitivity97",#N/A,FALSE,"97 sensitivity ";"proforma98",#N/A,FALSE,"98 pro forma";"sensitivity98",#N/A,FALSE,"98 sensitivity"}</definedName>
    <definedName name="wrn.cowboy4" localSheetId="19" hidden="1">{"assumptions",#N/A,FALSE,"Assumption Summary";"proforma97",#N/A,FALSE,"97 pro forma";"sensitivity97",#N/A,FALSE,"97 sensitivity ";"proforma98",#N/A,FALSE,"98 pro forma";"sensitivity98",#N/A,FALSE,"98 sensitivity"}</definedName>
    <definedName name="wrn.cowboy4" localSheetId="17" hidden="1">{"assumptions",#N/A,FALSE,"Assumption Summary";"proforma97",#N/A,FALSE,"97 pro forma";"sensitivity97",#N/A,FALSE,"97 sensitivity ";"proforma98",#N/A,FALSE,"98 pro forma";"sensitivity98",#N/A,FALSE,"98 sensitivity"}</definedName>
    <definedName name="wrn.cowboy4" localSheetId="1" hidden="1">{"assumptions",#N/A,FALSE,"Assumption Summary";"proforma97",#N/A,FALSE,"97 pro forma";"sensitivity97",#N/A,FALSE,"97 sensitivity ";"proforma98",#N/A,FALSE,"98 pro forma";"sensitivity98",#N/A,FALSE,"98 sensitivity"}</definedName>
    <definedName name="wrn.cowboy4" localSheetId="0" hidden="1">{"assumptions",#N/A,FALSE,"Assumption Summary";"proforma97",#N/A,FALSE,"97 pro forma";"sensitivity97",#N/A,FALSE,"97 sensitivity ";"proforma98",#N/A,FALSE,"98 pro forma";"sensitivity98",#N/A,FALSE,"98 sensitivity"}</definedName>
    <definedName name="wrn.cowboy4" localSheetId="4" hidden="1">{"assumptions",#N/A,FALSE,"Assumption Summary";"proforma97",#N/A,FALSE,"97 pro forma";"sensitivity97",#N/A,FALSE,"97 sensitivity ";"proforma98",#N/A,FALSE,"98 pro forma";"sensitivity98",#N/A,FALSE,"98 sensitivity"}</definedName>
    <definedName name="wrn.Depreciation." localSheetId="3" hidden="1">{"GAAP Deprec",#N/A,TRUE,"Financials";"Tax Deprec",#N/A,TRUE,"Financials"}</definedName>
    <definedName name="wrn.Depreciation." localSheetId="5" hidden="1">{"GAAP Deprec",#N/A,TRUE,"Financials";"Tax Deprec",#N/A,TRUE,"Financials"}</definedName>
    <definedName name="wrn.Depreciation." localSheetId="13" hidden="1">{"GAAP Deprec",#N/A,TRUE,"Financials";"Tax Deprec",#N/A,TRUE,"Financials"}</definedName>
    <definedName name="wrn.Depreciation." localSheetId="2" hidden="1">{"GAAP Deprec",#N/A,TRUE,"Financials";"Tax Deprec",#N/A,TRUE,"Financials"}</definedName>
    <definedName name="wrn.Depreciation." localSheetId="18" hidden="1">{"GAAP Deprec",#N/A,TRUE,"Financials";"Tax Deprec",#N/A,TRUE,"Financials"}</definedName>
    <definedName name="wrn.Depreciation." localSheetId="19" hidden="1">{"GAAP Deprec",#N/A,TRUE,"Financials";"Tax Deprec",#N/A,TRUE,"Financials"}</definedName>
    <definedName name="wrn.Depreciation." localSheetId="17" hidden="1">{"GAAP Deprec",#N/A,TRUE,"Financials";"Tax Deprec",#N/A,TRUE,"Financials"}</definedName>
    <definedName name="wrn.Depreciation." localSheetId="1" hidden="1">{"GAAP Deprec",#N/A,TRUE,"Financials";"Tax Deprec",#N/A,TRUE,"Financials"}</definedName>
    <definedName name="wrn.Depreciation." localSheetId="0" hidden="1">{"GAAP Deprec",#N/A,TRUE,"Financials";"Tax Deprec",#N/A,TRUE,"Financials"}</definedName>
    <definedName name="wrn.Depreciation." localSheetId="4" hidden="1">{"GAAP Deprec",#N/A,TRUE,"Financials";"Tax Deprec",#N/A,TRUE,"Financials"}</definedName>
    <definedName name="wrn.FC." localSheetId="3" hidden="1">{"fc",#N/A,FALSE,"BS";"fc",#N/A,FALSE,"IS";"fc",#N/A,FALSE,"IS%";"fc",#N/A,FALSE,"CF";"fc",#N/A,FALSE,"Sum"}</definedName>
    <definedName name="wrn.FC." localSheetId="5" hidden="1">{"fc",#N/A,FALSE,"BS";"fc",#N/A,FALSE,"IS";"fc",#N/A,FALSE,"IS%";"fc",#N/A,FALSE,"CF";"fc",#N/A,FALSE,"Sum"}</definedName>
    <definedName name="wrn.FC." localSheetId="13" hidden="1">{"fc",#N/A,FALSE,"BS";"fc",#N/A,FALSE,"IS";"fc",#N/A,FALSE,"IS%";"fc",#N/A,FALSE,"CF";"fc",#N/A,FALSE,"Sum"}</definedName>
    <definedName name="wrn.FC." localSheetId="2" hidden="1">{"fc",#N/A,FALSE,"BS";"fc",#N/A,FALSE,"IS";"fc",#N/A,FALSE,"IS%";"fc",#N/A,FALSE,"CF";"fc",#N/A,FALSE,"Sum"}</definedName>
    <definedName name="wrn.FC." localSheetId="18" hidden="1">{"fc",#N/A,FALSE,"BS";"fc",#N/A,FALSE,"IS";"fc",#N/A,FALSE,"IS%";"fc",#N/A,FALSE,"CF";"fc",#N/A,FALSE,"Sum"}</definedName>
    <definedName name="wrn.FC." localSheetId="19" hidden="1">{"fc",#N/A,FALSE,"BS";"fc",#N/A,FALSE,"IS";"fc",#N/A,FALSE,"IS%";"fc",#N/A,FALSE,"CF";"fc",#N/A,FALSE,"Sum"}</definedName>
    <definedName name="wrn.FC." localSheetId="17" hidden="1">{"fc",#N/A,FALSE,"BS";"fc",#N/A,FALSE,"IS";"fc",#N/A,FALSE,"IS%";"fc",#N/A,FALSE,"CF";"fc",#N/A,FALSE,"Sum"}</definedName>
    <definedName name="wrn.FC." localSheetId="1" hidden="1">{"fc",#N/A,FALSE,"BS";"fc",#N/A,FALSE,"IS";"fc",#N/A,FALSE,"IS%";"fc",#N/A,FALSE,"CF";"fc",#N/A,FALSE,"Sum"}</definedName>
    <definedName name="wrn.FC." localSheetId="0" hidden="1">{"fc",#N/A,FALSE,"BS";"fc",#N/A,FALSE,"IS";"fc",#N/A,FALSE,"IS%";"fc",#N/A,FALSE,"CF";"fc",#N/A,FALSE,"Sum"}</definedName>
    <definedName name="wrn.FC." localSheetId="4" hidden="1">{"fc",#N/A,FALSE,"BS";"fc",#N/A,FALSE,"IS";"fc",#N/A,FALSE,"IS%";"fc",#N/A,FALSE,"CF";"fc",#N/A,FALSE,"Sum"}</definedName>
    <definedName name="wrn.Filter." localSheetId="3" hidden="1">{#N/A,#N/A,FALSE,"Assump2";#N/A,#N/A,FALSE,"Income2";#N/A,#N/A,FALSE,"Balance2";#N/A,#N/A,FALSE,"DCF Filter";#N/A,#N/A,FALSE,"Trans Assump2";#N/A,#N/A,FALSE,"Combined Income2";#N/A,#N/A,FALSE,"Combined Balance2"}</definedName>
    <definedName name="wrn.Filter." localSheetId="5" hidden="1">{#N/A,#N/A,FALSE,"Assump2";#N/A,#N/A,FALSE,"Income2";#N/A,#N/A,FALSE,"Balance2";#N/A,#N/A,FALSE,"DCF Filter";#N/A,#N/A,FALSE,"Trans Assump2";#N/A,#N/A,FALSE,"Combined Income2";#N/A,#N/A,FALSE,"Combined Balance2"}</definedName>
    <definedName name="wrn.Filter." localSheetId="13" hidden="1">{#N/A,#N/A,FALSE,"Assump2";#N/A,#N/A,FALSE,"Income2";#N/A,#N/A,FALSE,"Balance2";#N/A,#N/A,FALSE,"DCF Filter";#N/A,#N/A,FALSE,"Trans Assump2";#N/A,#N/A,FALSE,"Combined Income2";#N/A,#N/A,FALSE,"Combined Balance2"}</definedName>
    <definedName name="wrn.Filter." localSheetId="2" hidden="1">{#N/A,#N/A,FALSE,"Assump2";#N/A,#N/A,FALSE,"Income2";#N/A,#N/A,FALSE,"Balance2";#N/A,#N/A,FALSE,"DCF Filter";#N/A,#N/A,FALSE,"Trans Assump2";#N/A,#N/A,FALSE,"Combined Income2";#N/A,#N/A,FALSE,"Combined Balance2"}</definedName>
    <definedName name="wrn.Filter." localSheetId="18" hidden="1">{#N/A,#N/A,FALSE,"Assump2";#N/A,#N/A,FALSE,"Income2";#N/A,#N/A,FALSE,"Balance2";#N/A,#N/A,FALSE,"DCF Filter";#N/A,#N/A,FALSE,"Trans Assump2";#N/A,#N/A,FALSE,"Combined Income2";#N/A,#N/A,FALSE,"Combined Balance2"}</definedName>
    <definedName name="wrn.Filter." localSheetId="19" hidden="1">{#N/A,#N/A,FALSE,"Assump2";#N/A,#N/A,FALSE,"Income2";#N/A,#N/A,FALSE,"Balance2";#N/A,#N/A,FALSE,"DCF Filter";#N/A,#N/A,FALSE,"Trans Assump2";#N/A,#N/A,FALSE,"Combined Income2";#N/A,#N/A,FALSE,"Combined Balance2"}</definedName>
    <definedName name="wrn.Filter." localSheetId="17" hidden="1">{#N/A,#N/A,FALSE,"Assump2";#N/A,#N/A,FALSE,"Income2";#N/A,#N/A,FALSE,"Balance2";#N/A,#N/A,FALSE,"DCF Filter";#N/A,#N/A,FALSE,"Trans Assump2";#N/A,#N/A,FALSE,"Combined Income2";#N/A,#N/A,FALSE,"Combined Balance2"}</definedName>
    <definedName name="wrn.Filter." localSheetId="1" hidden="1">{#N/A,#N/A,FALSE,"Assump2";#N/A,#N/A,FALSE,"Income2";#N/A,#N/A,FALSE,"Balance2";#N/A,#N/A,FALSE,"DCF Filter";#N/A,#N/A,FALSE,"Trans Assump2";#N/A,#N/A,FALSE,"Combined Income2";#N/A,#N/A,FALSE,"Combined Balance2"}</definedName>
    <definedName name="wrn.Filter." localSheetId="0" hidden="1">{#N/A,#N/A,FALSE,"Assump2";#N/A,#N/A,FALSE,"Income2";#N/A,#N/A,FALSE,"Balance2";#N/A,#N/A,FALSE,"DCF Filter";#N/A,#N/A,FALSE,"Trans Assump2";#N/A,#N/A,FALSE,"Combined Income2";#N/A,#N/A,FALSE,"Combined Balance2"}</definedName>
    <definedName name="wrn.Filter." localSheetId="4" hidden="1">{#N/A,#N/A,FALSE,"Assump2";#N/A,#N/A,FALSE,"Income2";#N/A,#N/A,FALSE,"Balance2";#N/A,#N/A,FALSE,"DCF Filter";#N/A,#N/A,FALSE,"Trans Assump2";#N/A,#N/A,FALSE,"Combined Income2";#N/A,#N/A,FALSE,"Combined Balance2"}</definedName>
    <definedName name="wrn.Financial._.Package." localSheetId="3" hidden="1">{#N/A,#N/A,FALSE,"ytdpl";#N/A,#N/A,FALSE,"assets";#N/A,#N/A,FALSE,"l&amp;oe";#N/A,#N/A,FALSE,"Cashflows";#N/A,#N/A,FALSE,"DebtCvnts";#N/A,#N/A,FALSE,"696pl"}</definedName>
    <definedName name="wrn.Financial._.Package." localSheetId="5" hidden="1">{#N/A,#N/A,FALSE,"ytdpl";#N/A,#N/A,FALSE,"assets";#N/A,#N/A,FALSE,"l&amp;oe";#N/A,#N/A,FALSE,"Cashflows";#N/A,#N/A,FALSE,"DebtCvnts";#N/A,#N/A,FALSE,"696pl"}</definedName>
    <definedName name="wrn.Financial._.Package." localSheetId="13" hidden="1">{#N/A,#N/A,FALSE,"ytdpl";#N/A,#N/A,FALSE,"assets";#N/A,#N/A,FALSE,"l&amp;oe";#N/A,#N/A,FALSE,"Cashflows";#N/A,#N/A,FALSE,"DebtCvnts";#N/A,#N/A,FALSE,"696pl"}</definedName>
    <definedName name="wrn.Financial._.Package." localSheetId="2" hidden="1">{#N/A,#N/A,FALSE,"ytdpl";#N/A,#N/A,FALSE,"assets";#N/A,#N/A,FALSE,"l&amp;oe";#N/A,#N/A,FALSE,"Cashflows";#N/A,#N/A,FALSE,"DebtCvnts";#N/A,#N/A,FALSE,"696pl"}</definedName>
    <definedName name="wrn.Financial._.Package." localSheetId="18" hidden="1">{#N/A,#N/A,FALSE,"ytdpl";#N/A,#N/A,FALSE,"assets";#N/A,#N/A,FALSE,"l&amp;oe";#N/A,#N/A,FALSE,"Cashflows";#N/A,#N/A,FALSE,"DebtCvnts";#N/A,#N/A,FALSE,"696pl"}</definedName>
    <definedName name="wrn.Financial._.Package." localSheetId="19" hidden="1">{#N/A,#N/A,FALSE,"ytdpl";#N/A,#N/A,FALSE,"assets";#N/A,#N/A,FALSE,"l&amp;oe";#N/A,#N/A,FALSE,"Cashflows";#N/A,#N/A,FALSE,"DebtCvnts";#N/A,#N/A,FALSE,"696pl"}</definedName>
    <definedName name="wrn.Financial._.Package." localSheetId="17" hidden="1">{#N/A,#N/A,FALSE,"ytdpl";#N/A,#N/A,FALSE,"assets";#N/A,#N/A,FALSE,"l&amp;oe";#N/A,#N/A,FALSE,"Cashflows";#N/A,#N/A,FALSE,"DebtCvnts";#N/A,#N/A,FALSE,"696pl"}</definedName>
    <definedName name="wrn.Financial._.Package." localSheetId="1" hidden="1">{#N/A,#N/A,FALSE,"ytdpl";#N/A,#N/A,FALSE,"assets";#N/A,#N/A,FALSE,"l&amp;oe";#N/A,#N/A,FALSE,"Cashflows";#N/A,#N/A,FALSE,"DebtCvnts";#N/A,#N/A,FALSE,"696pl"}</definedName>
    <definedName name="wrn.Financial._.Package." localSheetId="0" hidden="1">{#N/A,#N/A,FALSE,"ytdpl";#N/A,#N/A,FALSE,"assets";#N/A,#N/A,FALSE,"l&amp;oe";#N/A,#N/A,FALSE,"Cashflows";#N/A,#N/A,FALSE,"DebtCvnts";#N/A,#N/A,FALSE,"696pl"}</definedName>
    <definedName name="wrn.Financial._.Package." localSheetId="4" hidden="1">{#N/A,#N/A,FALSE,"ytdpl";#N/A,#N/A,FALSE,"assets";#N/A,#N/A,FALSE,"l&amp;oe";#N/A,#N/A,FALSE,"Cashflows";#N/A,#N/A,FALSE,"DebtCvnts";#N/A,#N/A,FALSE,"696pl"}</definedName>
    <definedName name="wrn.Financials." localSheetId="3" hidden="1">{"Inc Stmt",#N/A,TRUE,"Financials";"Common Size",#N/A,TRUE,"Financials";"BS Assets",#N/A,TRUE,"Financials";"BS Liabilities",#N/A,TRUE,"Financials";"Cash Flow Stmt",#N/A,TRUE,"Financials";"DCF",#N/A,TRUE,"Financials"}</definedName>
    <definedName name="wrn.Financials." localSheetId="5" hidden="1">{"Inc Stmt",#N/A,TRUE,"Financials";"Common Size",#N/A,TRUE,"Financials";"BS Assets",#N/A,TRUE,"Financials";"BS Liabilities",#N/A,TRUE,"Financials";"Cash Flow Stmt",#N/A,TRUE,"Financials";"DCF",#N/A,TRUE,"Financials"}</definedName>
    <definedName name="wrn.Financials." localSheetId="13" hidden="1">{"Inc Stmt",#N/A,TRUE,"Financials";"Common Size",#N/A,TRUE,"Financials";"BS Assets",#N/A,TRUE,"Financials";"BS Liabilities",#N/A,TRUE,"Financials";"Cash Flow Stmt",#N/A,TRUE,"Financials";"DCF",#N/A,TRUE,"Financials"}</definedName>
    <definedName name="wrn.Financials." localSheetId="2" hidden="1">{"Inc Stmt",#N/A,TRUE,"Financials";"Common Size",#N/A,TRUE,"Financials";"BS Assets",#N/A,TRUE,"Financials";"BS Liabilities",#N/A,TRUE,"Financials";"Cash Flow Stmt",#N/A,TRUE,"Financials";"DCF",#N/A,TRUE,"Financials"}</definedName>
    <definedName name="wrn.Financials." localSheetId="18" hidden="1">{"Inc Stmt",#N/A,TRUE,"Financials";"Common Size",#N/A,TRUE,"Financials";"BS Assets",#N/A,TRUE,"Financials";"BS Liabilities",#N/A,TRUE,"Financials";"Cash Flow Stmt",#N/A,TRUE,"Financials";"DCF",#N/A,TRUE,"Financials"}</definedName>
    <definedName name="wrn.Financials." localSheetId="19" hidden="1">{"Inc Stmt",#N/A,TRUE,"Financials";"Common Size",#N/A,TRUE,"Financials";"BS Assets",#N/A,TRUE,"Financials";"BS Liabilities",#N/A,TRUE,"Financials";"Cash Flow Stmt",#N/A,TRUE,"Financials";"DCF",#N/A,TRUE,"Financials"}</definedName>
    <definedName name="wrn.Financials." localSheetId="17" hidden="1">{"Inc Stmt",#N/A,TRUE,"Financials";"Common Size",#N/A,TRUE,"Financials";"BS Assets",#N/A,TRUE,"Financials";"BS Liabilities",#N/A,TRUE,"Financials";"Cash Flow Stmt",#N/A,TRUE,"Financials";"DCF",#N/A,TRUE,"Financials"}</definedName>
    <definedName name="wrn.Financials." localSheetId="1" hidden="1">{"Inc Stmt",#N/A,TRUE,"Financials";"Common Size",#N/A,TRUE,"Financials";"BS Assets",#N/A,TRUE,"Financials";"BS Liabilities",#N/A,TRUE,"Financials";"Cash Flow Stmt",#N/A,TRUE,"Financials";"DCF",#N/A,TRUE,"Financials"}</definedName>
    <definedName name="wrn.Financials." localSheetId="0" hidden="1">{"Inc Stmt",#N/A,TRUE,"Financials";"Common Size",#N/A,TRUE,"Financials";"BS Assets",#N/A,TRUE,"Financials";"BS Liabilities",#N/A,TRUE,"Financials";"Cash Flow Stmt",#N/A,TRUE,"Financials";"DCF",#N/A,TRUE,"Financials"}</definedName>
    <definedName name="wrn.Financials." localSheetId="4" hidden="1">{"Inc Stmt",#N/A,TRUE,"Financials";"Common Size",#N/A,TRUE,"Financials";"BS Assets",#N/A,TRUE,"Financials";"BS Liabilities",#N/A,TRUE,"Financials";"Cash Flow Stmt",#N/A,TRUE,"Financials";"DCF",#N/A,TRUE,"Financials"}</definedName>
    <definedName name="wrn.First._.Grap._.on._.Things." localSheetId="3" hidden="1">{#N/A,#N/A,FALSE,"Overview"}</definedName>
    <definedName name="wrn.First._.Grap._.on._.Things." localSheetId="5" hidden="1">{#N/A,#N/A,FALSE,"Overview"}</definedName>
    <definedName name="wrn.First._.Grap._.on._.Things." localSheetId="13" hidden="1">{#N/A,#N/A,FALSE,"Overview"}</definedName>
    <definedName name="wrn.First._.Grap._.on._.Things." localSheetId="2" hidden="1">{#N/A,#N/A,FALSE,"Overview"}</definedName>
    <definedName name="wrn.First._.Grap._.on._.Things." localSheetId="18" hidden="1">{#N/A,#N/A,FALSE,"Overview"}</definedName>
    <definedName name="wrn.First._.Grap._.on._.Things." localSheetId="19" hidden="1">{#N/A,#N/A,FALSE,"Overview"}</definedName>
    <definedName name="wrn.First._.Grap._.on._.Things." localSheetId="17" hidden="1">{#N/A,#N/A,FALSE,"Overview"}</definedName>
    <definedName name="wrn.First._.Grap._.on._.Things." localSheetId="1" hidden="1">{#N/A,#N/A,FALSE,"Overview"}</definedName>
    <definedName name="wrn.First._.Grap._.on._.Things." localSheetId="0" hidden="1">{#N/A,#N/A,FALSE,"Overview"}</definedName>
    <definedName name="wrn.First._.Grap._.on._.Things." localSheetId="4" hidden="1">{#N/A,#N/A,FALSE,"Overview"}</definedName>
    <definedName name="wrn.first2." localSheetId="3" hidden="1">{#N/A,#N/A,FALSE,"sum-don";#N/A,#N/A,FALSE,"inc-don"}</definedName>
    <definedName name="wrn.first2." localSheetId="5" hidden="1">{#N/A,#N/A,FALSE,"sum-don";#N/A,#N/A,FALSE,"inc-don"}</definedName>
    <definedName name="wrn.first2." localSheetId="13" hidden="1">{#N/A,#N/A,FALSE,"sum-don";#N/A,#N/A,FALSE,"inc-don"}</definedName>
    <definedName name="wrn.first2." localSheetId="2" hidden="1">{#N/A,#N/A,FALSE,"sum-don";#N/A,#N/A,FALSE,"inc-don"}</definedName>
    <definedName name="wrn.first2." localSheetId="18" hidden="1">{#N/A,#N/A,FALSE,"sum-don";#N/A,#N/A,FALSE,"inc-don"}</definedName>
    <definedName name="wrn.first2." localSheetId="19" hidden="1">{#N/A,#N/A,FALSE,"sum-don";#N/A,#N/A,FALSE,"inc-don"}</definedName>
    <definedName name="wrn.first2." localSheetId="17" hidden="1">{#N/A,#N/A,FALSE,"sum-don";#N/A,#N/A,FALSE,"inc-don"}</definedName>
    <definedName name="wrn.first2." localSheetId="1" hidden="1">{#N/A,#N/A,FALSE,"sum-don";#N/A,#N/A,FALSE,"inc-don"}</definedName>
    <definedName name="wrn.first2." localSheetId="0" hidden="1">{#N/A,#N/A,FALSE,"sum-don";#N/A,#N/A,FALSE,"inc-don"}</definedName>
    <definedName name="wrn.first2." localSheetId="4" hidden="1">{#N/A,#N/A,FALSE,"sum-don";#N/A,#N/A,FALSE,"inc-don"}</definedName>
    <definedName name="wrn.first3." localSheetId="3" hidden="1">{#N/A,#N/A,FALSE,"Summary";#N/A,#N/A,FALSE,"proj1";#N/A,#N/A,FALSE,"proj2"}</definedName>
    <definedName name="wrn.first3." localSheetId="5" hidden="1">{#N/A,#N/A,FALSE,"Summary";#N/A,#N/A,FALSE,"proj1";#N/A,#N/A,FALSE,"proj2"}</definedName>
    <definedName name="wrn.first3." localSheetId="13" hidden="1">{#N/A,#N/A,FALSE,"Summary";#N/A,#N/A,FALSE,"proj1";#N/A,#N/A,FALSE,"proj2"}</definedName>
    <definedName name="wrn.first3." localSheetId="2" hidden="1">{#N/A,#N/A,FALSE,"Summary";#N/A,#N/A,FALSE,"proj1";#N/A,#N/A,FALSE,"proj2"}</definedName>
    <definedName name="wrn.first3." localSheetId="18" hidden="1">{#N/A,#N/A,FALSE,"Summary";#N/A,#N/A,FALSE,"proj1";#N/A,#N/A,FALSE,"proj2"}</definedName>
    <definedName name="wrn.first3." localSheetId="19" hidden="1">{#N/A,#N/A,FALSE,"Summary";#N/A,#N/A,FALSE,"proj1";#N/A,#N/A,FALSE,"proj2"}</definedName>
    <definedName name="wrn.first3." localSheetId="17" hidden="1">{#N/A,#N/A,FALSE,"Summary";#N/A,#N/A,FALSE,"proj1";#N/A,#N/A,FALSE,"proj2"}</definedName>
    <definedName name="wrn.first3." localSheetId="1" hidden="1">{#N/A,#N/A,FALSE,"Summary";#N/A,#N/A,FALSE,"proj1";#N/A,#N/A,FALSE,"proj2"}</definedName>
    <definedName name="wrn.first3." localSheetId="0" hidden="1">{#N/A,#N/A,FALSE,"Summary";#N/A,#N/A,FALSE,"proj1";#N/A,#N/A,FALSE,"proj2"}</definedName>
    <definedName name="wrn.first3." localSheetId="4" hidden="1">{#N/A,#N/A,FALSE,"Summary";#N/A,#N/A,FALSE,"proj1";#N/A,#N/A,FALSE,"proj2"}</definedName>
    <definedName name="wrn.first4." localSheetId="3" hidden="1">{#N/A,#N/A,FALSE,"Summary";#N/A,#N/A,FALSE,"proj1";#N/A,#N/A,FALSE,"proj2";#N/A,#N/A,FALSE,"DCF"}</definedName>
    <definedName name="wrn.first4." localSheetId="5" hidden="1">{#N/A,#N/A,FALSE,"Summary";#N/A,#N/A,FALSE,"proj1";#N/A,#N/A,FALSE,"proj2";#N/A,#N/A,FALSE,"DCF"}</definedName>
    <definedName name="wrn.first4." localSheetId="13" hidden="1">{#N/A,#N/A,FALSE,"Summary";#N/A,#N/A,FALSE,"proj1";#N/A,#N/A,FALSE,"proj2";#N/A,#N/A,FALSE,"DCF"}</definedName>
    <definedName name="wrn.first4." localSheetId="2" hidden="1">{#N/A,#N/A,FALSE,"Summary";#N/A,#N/A,FALSE,"proj1";#N/A,#N/A,FALSE,"proj2";#N/A,#N/A,FALSE,"DCF"}</definedName>
    <definedName name="wrn.first4." localSheetId="18" hidden="1">{#N/A,#N/A,FALSE,"Summary";#N/A,#N/A,FALSE,"proj1";#N/A,#N/A,FALSE,"proj2";#N/A,#N/A,FALSE,"DCF"}</definedName>
    <definedName name="wrn.first4." localSheetId="19" hidden="1">{#N/A,#N/A,FALSE,"Summary";#N/A,#N/A,FALSE,"proj1";#N/A,#N/A,FALSE,"proj2";#N/A,#N/A,FALSE,"DCF"}</definedName>
    <definedName name="wrn.first4." localSheetId="17" hidden="1">{#N/A,#N/A,FALSE,"Summary";#N/A,#N/A,FALSE,"proj1";#N/A,#N/A,FALSE,"proj2";#N/A,#N/A,FALSE,"DCF"}</definedName>
    <definedName name="wrn.first4." localSheetId="1" hidden="1">{#N/A,#N/A,FALSE,"Summary";#N/A,#N/A,FALSE,"proj1";#N/A,#N/A,FALSE,"proj2";#N/A,#N/A,FALSE,"DCF"}</definedName>
    <definedName name="wrn.first4." localSheetId="0" hidden="1">{#N/A,#N/A,FALSE,"Summary";#N/A,#N/A,FALSE,"proj1";#N/A,#N/A,FALSE,"proj2";#N/A,#N/A,FALSE,"DCF"}</definedName>
    <definedName name="wrn.first4." localSheetId="4" hidden="1">{#N/A,#N/A,FALSE,"Summary";#N/A,#N/A,FALSE,"proj1";#N/A,#N/A,FALSE,"proj2";#N/A,#N/A,FALSE,"DCF"}</definedName>
    <definedName name="wrn.Five._.Year._.Projections." localSheetId="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5"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3"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2"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8"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9"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7"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1"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0"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ive._.Year._.Projections." localSheetId="4" hidden="1">{#N/A,#N/A,FALSE,"Cover";#N/A,#N/A,FALSE,"IncStmt";#N/A,#N/A,FALSE,"Balsht";#N/A,#N/A,FALSE,"Cashflow";#N/A,#N/A,FALSE,"SRI Revenues";#N/A,#N/A,FALSE,"Acquisitions";#N/A,#N/A,FALSE,"Franchise Fees";#N/A,#N/A,FALSE,"Royalties";#N/A,#N/A,FALSE,"POS Revenues";#N/A,#N/A,FALSE,"Expenses";#N/A,#N/A,FALSE,"CAPX";#N/A,#N/A,FALSE,"Amort";#N/A,#N/A,FALSE,"BSass";#N/A,#N/A,FALSE,"Interest"}</definedName>
    <definedName name="wrn.Flash." localSheetId="3" hidden="1">{#N/A,#N/A,FALSE,"JKFLASH2";#N/A,#N/A,FALSE,"Page 4";#N/A,#N/A,FALSE,"page 3"}</definedName>
    <definedName name="wrn.Flash." localSheetId="5" hidden="1">{#N/A,#N/A,FALSE,"JKFLASH2";#N/A,#N/A,FALSE,"Page 4";#N/A,#N/A,FALSE,"page 3"}</definedName>
    <definedName name="wrn.Flash." localSheetId="13" hidden="1">{#N/A,#N/A,FALSE,"JKFLASH2";#N/A,#N/A,FALSE,"Page 4";#N/A,#N/A,FALSE,"page 3"}</definedName>
    <definedName name="wrn.Flash." localSheetId="2" hidden="1">{#N/A,#N/A,FALSE,"JKFLASH2";#N/A,#N/A,FALSE,"Page 4";#N/A,#N/A,FALSE,"page 3"}</definedName>
    <definedName name="wrn.Flash." localSheetId="18" hidden="1">{#N/A,#N/A,FALSE,"JKFLASH2";#N/A,#N/A,FALSE,"Page 4";#N/A,#N/A,FALSE,"page 3"}</definedName>
    <definedName name="wrn.Flash." localSheetId="19" hidden="1">{#N/A,#N/A,FALSE,"JKFLASH2";#N/A,#N/A,FALSE,"Page 4";#N/A,#N/A,FALSE,"page 3"}</definedName>
    <definedName name="wrn.Flash." localSheetId="17" hidden="1">{#N/A,#N/A,FALSE,"JKFLASH2";#N/A,#N/A,FALSE,"Page 4";#N/A,#N/A,FALSE,"page 3"}</definedName>
    <definedName name="wrn.Flash." localSheetId="1" hidden="1">{#N/A,#N/A,FALSE,"JKFLASH2";#N/A,#N/A,FALSE,"Page 4";#N/A,#N/A,FALSE,"page 3"}</definedName>
    <definedName name="wrn.Flash." localSheetId="0" hidden="1">{#N/A,#N/A,FALSE,"JKFLASH2";#N/A,#N/A,FALSE,"Page 4";#N/A,#N/A,FALSE,"page 3"}</definedName>
    <definedName name="wrn.Flash." localSheetId="4" hidden="1">{#N/A,#N/A,FALSE,"JKFLASH2";#N/A,#N/A,FALSE,"Page 4";#N/A,#N/A,FALSE,"page 3"}</definedName>
    <definedName name="wrn.Full._.Report." localSheetId="3" hidden="1">{"Assumptions",#N/A,FALSE,"Sheet1";"Main Report",#N/A,FALSE,"Sheet1";"Results",#N/A,FALSE,"Sheet1";"Advances",#N/A,FALSE,"Sheet1"}</definedName>
    <definedName name="wrn.Full._.Report." localSheetId="5" hidden="1">{"Assumptions",#N/A,FALSE,"Sheet1";"Main Report",#N/A,FALSE,"Sheet1";"Results",#N/A,FALSE,"Sheet1";"Advances",#N/A,FALSE,"Sheet1"}</definedName>
    <definedName name="wrn.Full._.Report." localSheetId="13" hidden="1">{"Assumptions",#N/A,FALSE,"Sheet1";"Main Report",#N/A,FALSE,"Sheet1";"Results",#N/A,FALSE,"Sheet1";"Advances",#N/A,FALSE,"Sheet1"}</definedName>
    <definedName name="wrn.Full._.Report." localSheetId="2" hidden="1">{"Assumptions",#N/A,FALSE,"Sheet1";"Main Report",#N/A,FALSE,"Sheet1";"Results",#N/A,FALSE,"Sheet1";"Advances",#N/A,FALSE,"Sheet1"}</definedName>
    <definedName name="wrn.Full._.Report." localSheetId="18" hidden="1">{"Assumptions",#N/A,FALSE,"Sheet1";"Main Report",#N/A,FALSE,"Sheet1";"Results",#N/A,FALSE,"Sheet1";"Advances",#N/A,FALSE,"Sheet1"}</definedName>
    <definedName name="wrn.Full._.Report." localSheetId="19" hidden="1">{"Assumptions",#N/A,FALSE,"Sheet1";"Main Report",#N/A,FALSE,"Sheet1";"Results",#N/A,FALSE,"Sheet1";"Advances",#N/A,FALSE,"Sheet1"}</definedName>
    <definedName name="wrn.Full._.Report." localSheetId="17" hidden="1">{"Assumptions",#N/A,FALSE,"Sheet1";"Main Report",#N/A,FALSE,"Sheet1";"Results",#N/A,FALSE,"Sheet1";"Advances",#N/A,FALSE,"Sheet1"}</definedName>
    <definedName name="wrn.Full._.Report." localSheetId="1" hidden="1">{"Assumptions",#N/A,FALSE,"Sheet1";"Main Report",#N/A,FALSE,"Sheet1";"Results",#N/A,FALSE,"Sheet1";"Advances",#N/A,FALSE,"Sheet1"}</definedName>
    <definedName name="wrn.Full._.Report." localSheetId="0" hidden="1">{"Assumptions",#N/A,FALSE,"Sheet1";"Main Report",#N/A,FALSE,"Sheet1";"Results",#N/A,FALSE,"Sheet1";"Advances",#N/A,FALSE,"Sheet1"}</definedName>
    <definedName name="wrn.Full._.Report." localSheetId="4" hidden="1">{"Assumptions",#N/A,FALSE,"Sheet1";"Main Report",#N/A,FALSE,"Sheet1";"Results",#N/A,FALSE,"Sheet1";"Advances",#N/A,FALSE,"Sheet1"}</definedName>
    <definedName name="wrn.FY97SBP." localSheetId="3" hidden="1">{#N/A,#N/A,FALSE,"FY97";#N/A,#N/A,FALSE,"FY98";#N/A,#N/A,FALSE,"FY99";#N/A,#N/A,FALSE,"FY00";#N/A,#N/A,FALSE,"FY01"}</definedName>
    <definedName name="wrn.FY97SBP." localSheetId="5" hidden="1">{#N/A,#N/A,FALSE,"FY97";#N/A,#N/A,FALSE,"FY98";#N/A,#N/A,FALSE,"FY99";#N/A,#N/A,FALSE,"FY00";#N/A,#N/A,FALSE,"FY01"}</definedName>
    <definedName name="wrn.FY97SBP." localSheetId="13" hidden="1">{#N/A,#N/A,FALSE,"FY97";#N/A,#N/A,FALSE,"FY98";#N/A,#N/A,FALSE,"FY99";#N/A,#N/A,FALSE,"FY00";#N/A,#N/A,FALSE,"FY01"}</definedName>
    <definedName name="wrn.FY97SBP." localSheetId="2" hidden="1">{#N/A,#N/A,FALSE,"FY97";#N/A,#N/A,FALSE,"FY98";#N/A,#N/A,FALSE,"FY99";#N/A,#N/A,FALSE,"FY00";#N/A,#N/A,FALSE,"FY01"}</definedName>
    <definedName name="wrn.FY97SBP." localSheetId="18" hidden="1">{#N/A,#N/A,FALSE,"FY97";#N/A,#N/A,FALSE,"FY98";#N/A,#N/A,FALSE,"FY99";#N/A,#N/A,FALSE,"FY00";#N/A,#N/A,FALSE,"FY01"}</definedName>
    <definedName name="wrn.FY97SBP." localSheetId="19" hidden="1">{#N/A,#N/A,FALSE,"FY97";#N/A,#N/A,FALSE,"FY98";#N/A,#N/A,FALSE,"FY99";#N/A,#N/A,FALSE,"FY00";#N/A,#N/A,FALSE,"FY01"}</definedName>
    <definedName name="wrn.FY97SBP." localSheetId="17" hidden="1">{#N/A,#N/A,FALSE,"FY97";#N/A,#N/A,FALSE,"FY98";#N/A,#N/A,FALSE,"FY99";#N/A,#N/A,FALSE,"FY00";#N/A,#N/A,FALSE,"FY01"}</definedName>
    <definedName name="wrn.FY97SBP." localSheetId="1" hidden="1">{#N/A,#N/A,FALSE,"FY97";#N/A,#N/A,FALSE,"FY98";#N/A,#N/A,FALSE,"FY99";#N/A,#N/A,FALSE,"FY00";#N/A,#N/A,FALSE,"FY01"}</definedName>
    <definedName name="wrn.FY97SBP." localSheetId="0" hidden="1">{#N/A,#N/A,FALSE,"FY97";#N/A,#N/A,FALSE,"FY98";#N/A,#N/A,FALSE,"FY99";#N/A,#N/A,FALSE,"FY00";#N/A,#N/A,FALSE,"FY01"}</definedName>
    <definedName name="wrn.FY97SBP." localSheetId="4" hidden="1">{#N/A,#N/A,FALSE,"FY97";#N/A,#N/A,FALSE,"FY98";#N/A,#N/A,FALSE,"FY99";#N/A,#N/A,FALSE,"FY00";#N/A,#N/A,FALSE,"FY01"}</definedName>
    <definedName name="wrn.graphs." localSheetId="3" hidden="1">{"mkt cap",#N/A,FALSE,"Graph-market-cap";"price",#N/A,FALSE,"Graph-Price";"ebit",#N/A,FALSE,"Graph-EBIT-DA";"ebitda",#N/A,FALSE,"Graph-EBIT-DA"}</definedName>
    <definedName name="wrn.graphs." localSheetId="5" hidden="1">{"mkt cap",#N/A,FALSE,"Graph-market-cap";"price",#N/A,FALSE,"Graph-Price";"ebit",#N/A,FALSE,"Graph-EBIT-DA";"ebitda",#N/A,FALSE,"Graph-EBIT-DA"}</definedName>
    <definedName name="wrn.graphs." localSheetId="13" hidden="1">{"mkt cap",#N/A,FALSE,"Graph-market-cap";"price",#N/A,FALSE,"Graph-Price";"ebit",#N/A,FALSE,"Graph-EBIT-DA";"ebitda",#N/A,FALSE,"Graph-EBIT-DA"}</definedName>
    <definedName name="wrn.graphs." localSheetId="2" hidden="1">{"mkt cap",#N/A,FALSE,"Graph-market-cap";"price",#N/A,FALSE,"Graph-Price";"ebit",#N/A,FALSE,"Graph-EBIT-DA";"ebitda",#N/A,FALSE,"Graph-EBIT-DA"}</definedName>
    <definedName name="wrn.graphs." localSheetId="18" hidden="1">{"mkt cap",#N/A,FALSE,"Graph-market-cap";"price",#N/A,FALSE,"Graph-Price";"ebit",#N/A,FALSE,"Graph-EBIT-DA";"ebitda",#N/A,FALSE,"Graph-EBIT-DA"}</definedName>
    <definedName name="wrn.graphs." localSheetId="19" hidden="1">{"mkt cap",#N/A,FALSE,"Graph-market-cap";"price",#N/A,FALSE,"Graph-Price";"ebit",#N/A,FALSE,"Graph-EBIT-DA";"ebitda",#N/A,FALSE,"Graph-EBIT-DA"}</definedName>
    <definedName name="wrn.graphs." localSheetId="17" hidden="1">{"mkt cap",#N/A,FALSE,"Graph-market-cap";"price",#N/A,FALSE,"Graph-Price";"ebit",#N/A,FALSE,"Graph-EBIT-DA";"ebitda",#N/A,FALSE,"Graph-EBIT-DA"}</definedName>
    <definedName name="wrn.graphs." localSheetId="1" hidden="1">{"mkt cap",#N/A,FALSE,"Graph-market-cap";"price",#N/A,FALSE,"Graph-Price";"ebit",#N/A,FALSE,"Graph-EBIT-DA";"ebitda",#N/A,FALSE,"Graph-EBIT-DA"}</definedName>
    <definedName name="wrn.graphs." localSheetId="0" hidden="1">{"mkt cap",#N/A,FALSE,"Graph-market-cap";"price",#N/A,FALSE,"Graph-Price";"ebit",#N/A,FALSE,"Graph-EBIT-DA";"ebitda",#N/A,FALSE,"Graph-EBIT-DA"}</definedName>
    <definedName name="wrn.graphs." localSheetId="4" hidden="1">{"mkt cap",#N/A,FALSE,"Graph-market-cap";"price",#N/A,FALSE,"Graph-Price";"ebit",#N/A,FALSE,"Graph-EBIT-DA";"ebitda",#N/A,FALSE,"Graph-EBIT-DA"}</definedName>
    <definedName name="wrn.HEAT." localSheetId="3" hidden="1">{#N/A,#N/A,FALSE,"Heat";#N/A,#N/A,FALSE,"DCF";#N/A,#N/A,FALSE,"LBO";#N/A,#N/A,FALSE,"A";#N/A,#N/A,FALSE,"C";#N/A,#N/A,FALSE,"impd";#N/A,#N/A,FALSE,"Accr-Dilu"}</definedName>
    <definedName name="wrn.HEAT." localSheetId="5" hidden="1">{#N/A,#N/A,FALSE,"Heat";#N/A,#N/A,FALSE,"DCF";#N/A,#N/A,FALSE,"LBO";#N/A,#N/A,FALSE,"A";#N/A,#N/A,FALSE,"C";#N/A,#N/A,FALSE,"impd";#N/A,#N/A,FALSE,"Accr-Dilu"}</definedName>
    <definedName name="wrn.HEAT." localSheetId="13" hidden="1">{#N/A,#N/A,FALSE,"Heat";#N/A,#N/A,FALSE,"DCF";#N/A,#N/A,FALSE,"LBO";#N/A,#N/A,FALSE,"A";#N/A,#N/A,FALSE,"C";#N/A,#N/A,FALSE,"impd";#N/A,#N/A,FALSE,"Accr-Dilu"}</definedName>
    <definedName name="wrn.HEAT." localSheetId="2" hidden="1">{#N/A,#N/A,FALSE,"Heat";#N/A,#N/A,FALSE,"DCF";#N/A,#N/A,FALSE,"LBO";#N/A,#N/A,FALSE,"A";#N/A,#N/A,FALSE,"C";#N/A,#N/A,FALSE,"impd";#N/A,#N/A,FALSE,"Accr-Dilu"}</definedName>
    <definedName name="wrn.HEAT." localSheetId="18" hidden="1">{#N/A,#N/A,FALSE,"Heat";#N/A,#N/A,FALSE,"DCF";#N/A,#N/A,FALSE,"LBO";#N/A,#N/A,FALSE,"A";#N/A,#N/A,FALSE,"C";#N/A,#N/A,FALSE,"impd";#N/A,#N/A,FALSE,"Accr-Dilu"}</definedName>
    <definedName name="wrn.HEAT." localSheetId="19" hidden="1">{#N/A,#N/A,FALSE,"Heat";#N/A,#N/A,FALSE,"DCF";#N/A,#N/A,FALSE,"LBO";#N/A,#N/A,FALSE,"A";#N/A,#N/A,FALSE,"C";#N/A,#N/A,FALSE,"impd";#N/A,#N/A,FALSE,"Accr-Dilu"}</definedName>
    <definedName name="wrn.HEAT." localSheetId="17" hidden="1">{#N/A,#N/A,FALSE,"Heat";#N/A,#N/A,FALSE,"DCF";#N/A,#N/A,FALSE,"LBO";#N/A,#N/A,FALSE,"A";#N/A,#N/A,FALSE,"C";#N/A,#N/A,FALSE,"impd";#N/A,#N/A,FALSE,"Accr-Dilu"}</definedName>
    <definedName name="wrn.HEAT." localSheetId="1" hidden="1">{#N/A,#N/A,FALSE,"Heat";#N/A,#N/A,FALSE,"DCF";#N/A,#N/A,FALSE,"LBO";#N/A,#N/A,FALSE,"A";#N/A,#N/A,FALSE,"C";#N/A,#N/A,FALSE,"impd";#N/A,#N/A,FALSE,"Accr-Dilu"}</definedName>
    <definedName name="wrn.HEAT." localSheetId="0" hidden="1">{#N/A,#N/A,FALSE,"Heat";#N/A,#N/A,FALSE,"DCF";#N/A,#N/A,FALSE,"LBO";#N/A,#N/A,FALSE,"A";#N/A,#N/A,FALSE,"C";#N/A,#N/A,FALSE,"impd";#N/A,#N/A,FALSE,"Accr-Dilu"}</definedName>
    <definedName name="wrn.HEAT." localSheetId="4" hidden="1">{#N/A,#N/A,FALSE,"Heat";#N/A,#N/A,FALSE,"DCF";#N/A,#N/A,FALSE,"LBO";#N/A,#N/A,FALSE,"A";#N/A,#N/A,FALSE,"C";#N/A,#N/A,FALSE,"impd";#N/A,#N/A,FALSE,"Accr-Dilu"}</definedName>
    <definedName name="wrn.Hydraulic." localSheetId="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5"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3"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2"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8"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9"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7"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1"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0"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 localSheetId="4" hidden="1">{#N/A,#N/A,FALSE,"HuscoCombined-Summ";#N/A,#N/A,FALSE,"HuscoCombined-Income";#N/A,#N/A,FALSE,"HuscoCombined-Offering";#N/A,#N/A,FALSE,"HuscoCombined-Split";#N/A,#N/A,FALSE,"HuscoCombined-Mults";#N/A,#N/A,FALSE,"Husco-Summ";#N/A,#N/A,FALSE,"Husco-Income";#N/A,#N/A,FALSE,"Husco-Offering";#N/A,#N/A,FALSE,"Husco-Split";#N/A,#N/A,FALSE,"Husco-Mults";#N/A,#N/A,FALSE,"Target-Income"}</definedName>
    <definedName name="wrn.Hydraulic2." localSheetId="3" hidden="1">{#N/A,#N/A,FALSE,"HuscoCombined-Summ";#N/A,#N/A,FALSE,"HuscoCombined-Income";#N/A,#N/A,FALSE,"HuscoCombined-Offering";#N/A,#N/A,FALSE,"Husco-Income";#N/A,#N/A,FALSE,"TargetEngineer";#N/A,#N/A,FALSE,"TargetAcqCalc";#N/A,#N/A,FALSE,"Husco-Acq"}</definedName>
    <definedName name="wrn.Hydraulic2." localSheetId="5" hidden="1">{#N/A,#N/A,FALSE,"HuscoCombined-Summ";#N/A,#N/A,FALSE,"HuscoCombined-Income";#N/A,#N/A,FALSE,"HuscoCombined-Offering";#N/A,#N/A,FALSE,"Husco-Income";#N/A,#N/A,FALSE,"TargetEngineer";#N/A,#N/A,FALSE,"TargetAcqCalc";#N/A,#N/A,FALSE,"Husco-Acq"}</definedName>
    <definedName name="wrn.Hydraulic2." localSheetId="13" hidden="1">{#N/A,#N/A,FALSE,"HuscoCombined-Summ";#N/A,#N/A,FALSE,"HuscoCombined-Income";#N/A,#N/A,FALSE,"HuscoCombined-Offering";#N/A,#N/A,FALSE,"Husco-Income";#N/A,#N/A,FALSE,"TargetEngineer";#N/A,#N/A,FALSE,"TargetAcqCalc";#N/A,#N/A,FALSE,"Husco-Acq"}</definedName>
    <definedName name="wrn.Hydraulic2." localSheetId="2" hidden="1">{#N/A,#N/A,FALSE,"HuscoCombined-Summ";#N/A,#N/A,FALSE,"HuscoCombined-Income";#N/A,#N/A,FALSE,"HuscoCombined-Offering";#N/A,#N/A,FALSE,"Husco-Income";#N/A,#N/A,FALSE,"TargetEngineer";#N/A,#N/A,FALSE,"TargetAcqCalc";#N/A,#N/A,FALSE,"Husco-Acq"}</definedName>
    <definedName name="wrn.Hydraulic2." localSheetId="18" hidden="1">{#N/A,#N/A,FALSE,"HuscoCombined-Summ";#N/A,#N/A,FALSE,"HuscoCombined-Income";#N/A,#N/A,FALSE,"HuscoCombined-Offering";#N/A,#N/A,FALSE,"Husco-Income";#N/A,#N/A,FALSE,"TargetEngineer";#N/A,#N/A,FALSE,"TargetAcqCalc";#N/A,#N/A,FALSE,"Husco-Acq"}</definedName>
    <definedName name="wrn.Hydraulic2." localSheetId="19" hidden="1">{#N/A,#N/A,FALSE,"HuscoCombined-Summ";#N/A,#N/A,FALSE,"HuscoCombined-Income";#N/A,#N/A,FALSE,"HuscoCombined-Offering";#N/A,#N/A,FALSE,"Husco-Income";#N/A,#N/A,FALSE,"TargetEngineer";#N/A,#N/A,FALSE,"TargetAcqCalc";#N/A,#N/A,FALSE,"Husco-Acq"}</definedName>
    <definedName name="wrn.Hydraulic2." localSheetId="17" hidden="1">{#N/A,#N/A,FALSE,"HuscoCombined-Summ";#N/A,#N/A,FALSE,"HuscoCombined-Income";#N/A,#N/A,FALSE,"HuscoCombined-Offering";#N/A,#N/A,FALSE,"Husco-Income";#N/A,#N/A,FALSE,"TargetEngineer";#N/A,#N/A,FALSE,"TargetAcqCalc";#N/A,#N/A,FALSE,"Husco-Acq"}</definedName>
    <definedName name="wrn.Hydraulic2." localSheetId="1" hidden="1">{#N/A,#N/A,FALSE,"HuscoCombined-Summ";#N/A,#N/A,FALSE,"HuscoCombined-Income";#N/A,#N/A,FALSE,"HuscoCombined-Offering";#N/A,#N/A,FALSE,"Husco-Income";#N/A,#N/A,FALSE,"TargetEngineer";#N/A,#N/A,FALSE,"TargetAcqCalc";#N/A,#N/A,FALSE,"Husco-Acq"}</definedName>
    <definedName name="wrn.Hydraulic2." localSheetId="0" hidden="1">{#N/A,#N/A,FALSE,"HuscoCombined-Summ";#N/A,#N/A,FALSE,"HuscoCombined-Income";#N/A,#N/A,FALSE,"HuscoCombined-Offering";#N/A,#N/A,FALSE,"Husco-Income";#N/A,#N/A,FALSE,"TargetEngineer";#N/A,#N/A,FALSE,"TargetAcqCalc";#N/A,#N/A,FALSE,"Husco-Acq"}</definedName>
    <definedName name="wrn.Hydraulic2." localSheetId="4" hidden="1">{#N/A,#N/A,FALSE,"HuscoCombined-Summ";#N/A,#N/A,FALSE,"HuscoCombined-Income";#N/A,#N/A,FALSE,"HuscoCombined-Offering";#N/A,#N/A,FALSE,"Husco-Income";#N/A,#N/A,FALSE,"TargetEngineer";#N/A,#N/A,FALSE,"TargetAcqCalc";#N/A,#N/A,FALSE,"Husco-Acq"}</definedName>
    <definedName name="wrn.input._.and._.output." localSheetId="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5"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3"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2"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8"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9"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7"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1"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0" hidden="1">{"EBITDA",#N/A,TRUE,"P&amp;L Net of Disc Ops";"output net of disc ops",#N/A,TRUE,"Revenue";"input",#N/A,TRUE,"Revenue";"output",#N/A,TRUE,"DC";"Input",#N/A,TRUE,"DC";"MTN and MCN",#N/A,TRUE,"Margin";"output detail line items",#N/A,TRUE,"SGA";"personnel by year",#N/A,TRUE,"Payroll";#N/A,#N/A,TRUE,"CapEx"}</definedName>
    <definedName name="wrn.input._.and._.output." localSheetId="4" hidden="1">{"EBITDA",#N/A,TRUE,"P&amp;L Net of Disc Ops";"output net of disc ops",#N/A,TRUE,"Revenue";"input",#N/A,TRUE,"Revenue";"output",#N/A,TRUE,"DC";"Input",#N/A,TRUE,"DC";"MTN and MCN",#N/A,TRUE,"Margin";"output detail line items",#N/A,TRUE,"SGA";"personnel by year",#N/A,TRUE,"Payroll";#N/A,#N/A,TRUE,"CapEx"}</definedName>
    <definedName name="wrn.Inputs." localSheetId="3" hidden="1">{"Input1",#N/A,FALSE,"PF";"Input2",#N/A,FALSE,"PF";"Input3",#N/A,FALSE,"PF"}</definedName>
    <definedName name="wrn.Inputs." localSheetId="5" hidden="1">{"Input1",#N/A,FALSE,"PF";"Input2",#N/A,FALSE,"PF";"Input3",#N/A,FALSE,"PF"}</definedName>
    <definedName name="wrn.Inputs." localSheetId="13" hidden="1">{"Input1",#N/A,FALSE,"PF";"Input2",#N/A,FALSE,"PF";"Input3",#N/A,FALSE,"PF"}</definedName>
    <definedName name="wrn.Inputs." localSheetId="2" hidden="1">{"Input1",#N/A,FALSE,"PF";"Input2",#N/A,FALSE,"PF";"Input3",#N/A,FALSE,"PF"}</definedName>
    <definedName name="wrn.Inputs." localSheetId="18" hidden="1">{"Input1",#N/A,FALSE,"PF";"Input2",#N/A,FALSE,"PF";"Input3",#N/A,FALSE,"PF"}</definedName>
    <definedName name="wrn.Inputs." localSheetId="19" hidden="1">{"Input1",#N/A,FALSE,"PF";"Input2",#N/A,FALSE,"PF";"Input3",#N/A,FALSE,"PF"}</definedName>
    <definedName name="wrn.Inputs." localSheetId="17" hidden="1">{"Input1",#N/A,FALSE,"PF";"Input2",#N/A,FALSE,"PF";"Input3",#N/A,FALSE,"PF"}</definedName>
    <definedName name="wrn.Inputs." localSheetId="1" hidden="1">{"Input1",#N/A,FALSE,"PF";"Input2",#N/A,FALSE,"PF";"Input3",#N/A,FALSE,"PF"}</definedName>
    <definedName name="wrn.Inputs." localSheetId="0" hidden="1">{"Input1",#N/A,FALSE,"PF";"Input2",#N/A,FALSE,"PF";"Input3",#N/A,FALSE,"PF"}</definedName>
    <definedName name="wrn.Inputs." localSheetId="4" hidden="1">{"Input1",#N/A,FALSE,"PF";"Input2",#N/A,FALSE,"PF";"Input3",#N/A,FALSE,"PF"}</definedName>
    <definedName name="wrn.IPO._.Valuation." localSheetId="3" hidden="1">{"assumptions",#N/A,FALSE,"Scenario 1";"valuation",#N/A,FALSE,"Scenario 1"}</definedName>
    <definedName name="wrn.IPO._.Valuation." localSheetId="5" hidden="1">{"assumptions",#N/A,FALSE,"Scenario 1";"valuation",#N/A,FALSE,"Scenario 1"}</definedName>
    <definedName name="wrn.IPO._.Valuation." localSheetId="13" hidden="1">{"assumptions",#N/A,FALSE,"Scenario 1";"valuation",#N/A,FALSE,"Scenario 1"}</definedName>
    <definedName name="wrn.IPO._.Valuation." localSheetId="2" hidden="1">{"assumptions",#N/A,FALSE,"Scenario 1";"valuation",#N/A,FALSE,"Scenario 1"}</definedName>
    <definedName name="wrn.IPO._.Valuation." localSheetId="18" hidden="1">{"assumptions",#N/A,FALSE,"Scenario 1";"valuation",#N/A,FALSE,"Scenario 1"}</definedName>
    <definedName name="wrn.IPO._.Valuation." localSheetId="19" hidden="1">{"assumptions",#N/A,FALSE,"Scenario 1";"valuation",#N/A,FALSE,"Scenario 1"}</definedName>
    <definedName name="wrn.IPO._.Valuation." localSheetId="17" hidden="1">{"assumptions",#N/A,FALSE,"Scenario 1";"valuation",#N/A,FALSE,"Scenario 1"}</definedName>
    <definedName name="wrn.IPO._.Valuation." localSheetId="1" hidden="1">{"assumptions",#N/A,FALSE,"Scenario 1";"valuation",#N/A,FALSE,"Scenario 1"}</definedName>
    <definedName name="wrn.IPO._.Valuation." localSheetId="0" hidden="1">{"assumptions",#N/A,FALSE,"Scenario 1";"valuation",#N/A,FALSE,"Scenario 1"}</definedName>
    <definedName name="wrn.IPO._.Valuation." localSheetId="4" hidden="1">{"assumptions",#N/A,FALSE,"Scenario 1";"valuation",#N/A,FALSE,"Scenario 1"}</definedName>
    <definedName name="wrn.ipovalue." localSheetId="3" hidden="1">{#N/A,#N/A,FALSE,"puboff";#N/A,#N/A,FALSE,"valuation";#N/A,#N/A,FALSE,"finanalsis";#N/A,#N/A,FALSE,"split";#N/A,#N/A,FALSE,"ownership"}</definedName>
    <definedName name="wrn.ipovalue." localSheetId="5" hidden="1">{#N/A,#N/A,FALSE,"puboff";#N/A,#N/A,FALSE,"valuation";#N/A,#N/A,FALSE,"finanalsis";#N/A,#N/A,FALSE,"split";#N/A,#N/A,FALSE,"ownership"}</definedName>
    <definedName name="wrn.ipovalue." localSheetId="13" hidden="1">{#N/A,#N/A,FALSE,"puboff";#N/A,#N/A,FALSE,"valuation";#N/A,#N/A,FALSE,"finanalsis";#N/A,#N/A,FALSE,"split";#N/A,#N/A,FALSE,"ownership"}</definedName>
    <definedName name="wrn.ipovalue." localSheetId="2" hidden="1">{#N/A,#N/A,FALSE,"puboff";#N/A,#N/A,FALSE,"valuation";#N/A,#N/A,FALSE,"finanalsis";#N/A,#N/A,FALSE,"split";#N/A,#N/A,FALSE,"ownership"}</definedName>
    <definedName name="wrn.ipovalue." localSheetId="18" hidden="1">{#N/A,#N/A,FALSE,"puboff";#N/A,#N/A,FALSE,"valuation";#N/A,#N/A,FALSE,"finanalsis";#N/A,#N/A,FALSE,"split";#N/A,#N/A,FALSE,"ownership"}</definedName>
    <definedName name="wrn.ipovalue." localSheetId="19" hidden="1">{#N/A,#N/A,FALSE,"puboff";#N/A,#N/A,FALSE,"valuation";#N/A,#N/A,FALSE,"finanalsis";#N/A,#N/A,FALSE,"split";#N/A,#N/A,FALSE,"ownership"}</definedName>
    <definedName name="wrn.ipovalue." localSheetId="17" hidden="1">{#N/A,#N/A,FALSE,"puboff";#N/A,#N/A,FALSE,"valuation";#N/A,#N/A,FALSE,"finanalsis";#N/A,#N/A,FALSE,"split";#N/A,#N/A,FALSE,"ownership"}</definedName>
    <definedName name="wrn.ipovalue." localSheetId="1" hidden="1">{#N/A,#N/A,FALSE,"puboff";#N/A,#N/A,FALSE,"valuation";#N/A,#N/A,FALSE,"finanalsis";#N/A,#N/A,FALSE,"split";#N/A,#N/A,FALSE,"ownership"}</definedName>
    <definedName name="wrn.ipovalue." localSheetId="0" hidden="1">{#N/A,#N/A,FALSE,"puboff";#N/A,#N/A,FALSE,"valuation";#N/A,#N/A,FALSE,"finanalsis";#N/A,#N/A,FALSE,"split";#N/A,#N/A,FALSE,"ownership"}</definedName>
    <definedName name="wrn.ipovalue." localSheetId="4" hidden="1">{#N/A,#N/A,FALSE,"puboff";#N/A,#N/A,FALSE,"valuation";#N/A,#N/A,FALSE,"finanalsis";#N/A,#N/A,FALSE,"split";#N/A,#N/A,FALSE,"ownership"}</definedName>
    <definedName name="wrn.ISCG._.model." localSheetId="3" hidden="1">{#N/A,#N/A,FALSE,"Second";#N/A,#N/A,FALSE,"ownership";#N/A,#N/A,FALSE,"Valuation";#N/A,#N/A,FALSE,"Eqiv";#N/A,#N/A,FALSE,"Mults";#N/A,#N/A,FALSE,"ISCG Graphics"}</definedName>
    <definedName name="wrn.ISCG._.model." localSheetId="5" hidden="1">{#N/A,#N/A,FALSE,"Second";#N/A,#N/A,FALSE,"ownership";#N/A,#N/A,FALSE,"Valuation";#N/A,#N/A,FALSE,"Eqiv";#N/A,#N/A,FALSE,"Mults";#N/A,#N/A,FALSE,"ISCG Graphics"}</definedName>
    <definedName name="wrn.ISCG._.model." localSheetId="13" hidden="1">{#N/A,#N/A,FALSE,"Second";#N/A,#N/A,FALSE,"ownership";#N/A,#N/A,FALSE,"Valuation";#N/A,#N/A,FALSE,"Eqiv";#N/A,#N/A,FALSE,"Mults";#N/A,#N/A,FALSE,"ISCG Graphics"}</definedName>
    <definedName name="wrn.ISCG._.model." localSheetId="2" hidden="1">{#N/A,#N/A,FALSE,"Second";#N/A,#N/A,FALSE,"ownership";#N/A,#N/A,FALSE,"Valuation";#N/A,#N/A,FALSE,"Eqiv";#N/A,#N/A,FALSE,"Mults";#N/A,#N/A,FALSE,"ISCG Graphics"}</definedName>
    <definedName name="wrn.ISCG._.model." localSheetId="18" hidden="1">{#N/A,#N/A,FALSE,"Second";#N/A,#N/A,FALSE,"ownership";#N/A,#N/A,FALSE,"Valuation";#N/A,#N/A,FALSE,"Eqiv";#N/A,#N/A,FALSE,"Mults";#N/A,#N/A,FALSE,"ISCG Graphics"}</definedName>
    <definedName name="wrn.ISCG._.model." localSheetId="19" hidden="1">{#N/A,#N/A,FALSE,"Second";#N/A,#N/A,FALSE,"ownership";#N/A,#N/A,FALSE,"Valuation";#N/A,#N/A,FALSE,"Eqiv";#N/A,#N/A,FALSE,"Mults";#N/A,#N/A,FALSE,"ISCG Graphics"}</definedName>
    <definedName name="wrn.ISCG._.model." localSheetId="17" hidden="1">{#N/A,#N/A,FALSE,"Second";#N/A,#N/A,FALSE,"ownership";#N/A,#N/A,FALSE,"Valuation";#N/A,#N/A,FALSE,"Eqiv";#N/A,#N/A,FALSE,"Mults";#N/A,#N/A,FALSE,"ISCG Graphics"}</definedName>
    <definedName name="wrn.ISCG._.model." localSheetId="1" hidden="1">{#N/A,#N/A,FALSE,"Second";#N/A,#N/A,FALSE,"ownership";#N/A,#N/A,FALSE,"Valuation";#N/A,#N/A,FALSE,"Eqiv";#N/A,#N/A,FALSE,"Mults";#N/A,#N/A,FALSE,"ISCG Graphics"}</definedName>
    <definedName name="wrn.ISCG._.model." localSheetId="0" hidden="1">{#N/A,#N/A,FALSE,"Second";#N/A,#N/A,FALSE,"ownership";#N/A,#N/A,FALSE,"Valuation";#N/A,#N/A,FALSE,"Eqiv";#N/A,#N/A,FALSE,"Mults";#N/A,#N/A,FALSE,"ISCG Graphics"}</definedName>
    <definedName name="wrn.ISCG._.model." localSheetId="4" hidden="1">{#N/A,#N/A,FALSE,"Second";#N/A,#N/A,FALSE,"ownership";#N/A,#N/A,FALSE,"Valuation";#N/A,#N/A,FALSE,"Eqiv";#N/A,#N/A,FALSE,"Mults";#N/A,#N/A,FALSE,"ISCG Graphics"}</definedName>
    <definedName name="wrn.Japan._.Data." localSheetId="3" hidden="1">{"Analysis1Q95",#N/A,FALSE,"Japan";"Analysis2Q95",#N/A,FALSE,"Japan";"Analysis1H95",#N/A,FALSE,"Japan";"Data",#N/A,FALSE,"Japan";"Margin Summary",#N/A,FALSE,"Japan";"Sales Summary",#N/A,FALSE,"Japan"}</definedName>
    <definedName name="wrn.Japan._.Data." localSheetId="5" hidden="1">{"Analysis1Q95",#N/A,FALSE,"Japan";"Analysis2Q95",#N/A,FALSE,"Japan";"Analysis1H95",#N/A,FALSE,"Japan";"Data",#N/A,FALSE,"Japan";"Margin Summary",#N/A,FALSE,"Japan";"Sales Summary",#N/A,FALSE,"Japan"}</definedName>
    <definedName name="wrn.Japan._.Data." localSheetId="13" hidden="1">{"Analysis1Q95",#N/A,FALSE,"Japan";"Analysis2Q95",#N/A,FALSE,"Japan";"Analysis1H95",#N/A,FALSE,"Japan";"Data",#N/A,FALSE,"Japan";"Margin Summary",#N/A,FALSE,"Japan";"Sales Summary",#N/A,FALSE,"Japan"}</definedName>
    <definedName name="wrn.Japan._.Data." localSheetId="2" hidden="1">{"Analysis1Q95",#N/A,FALSE,"Japan";"Analysis2Q95",#N/A,FALSE,"Japan";"Analysis1H95",#N/A,FALSE,"Japan";"Data",#N/A,FALSE,"Japan";"Margin Summary",#N/A,FALSE,"Japan";"Sales Summary",#N/A,FALSE,"Japan"}</definedName>
    <definedName name="wrn.Japan._.Data." localSheetId="18" hidden="1">{"Analysis1Q95",#N/A,FALSE,"Japan";"Analysis2Q95",#N/A,FALSE,"Japan";"Analysis1H95",#N/A,FALSE,"Japan";"Data",#N/A,FALSE,"Japan";"Margin Summary",#N/A,FALSE,"Japan";"Sales Summary",#N/A,FALSE,"Japan"}</definedName>
    <definedName name="wrn.Japan._.Data." localSheetId="19" hidden="1">{"Analysis1Q95",#N/A,FALSE,"Japan";"Analysis2Q95",#N/A,FALSE,"Japan";"Analysis1H95",#N/A,FALSE,"Japan";"Data",#N/A,FALSE,"Japan";"Margin Summary",#N/A,FALSE,"Japan";"Sales Summary",#N/A,FALSE,"Japan"}</definedName>
    <definedName name="wrn.Japan._.Data." localSheetId="17" hidden="1">{"Analysis1Q95",#N/A,FALSE,"Japan";"Analysis2Q95",#N/A,FALSE,"Japan";"Analysis1H95",#N/A,FALSE,"Japan";"Data",#N/A,FALSE,"Japan";"Margin Summary",#N/A,FALSE,"Japan";"Sales Summary",#N/A,FALSE,"Japan"}</definedName>
    <definedName name="wrn.Japan._.Data." localSheetId="1" hidden="1">{"Analysis1Q95",#N/A,FALSE,"Japan";"Analysis2Q95",#N/A,FALSE,"Japan";"Analysis1H95",#N/A,FALSE,"Japan";"Data",#N/A,FALSE,"Japan";"Margin Summary",#N/A,FALSE,"Japan";"Sales Summary",#N/A,FALSE,"Japan"}</definedName>
    <definedName name="wrn.Japan._.Data." localSheetId="0" hidden="1">{"Analysis1Q95",#N/A,FALSE,"Japan";"Analysis2Q95",#N/A,FALSE,"Japan";"Analysis1H95",#N/A,FALSE,"Japan";"Data",#N/A,FALSE,"Japan";"Margin Summary",#N/A,FALSE,"Japan";"Sales Summary",#N/A,FALSE,"Japan"}</definedName>
    <definedName name="wrn.Japan._.Data." localSheetId="4" hidden="1">{"Analysis1Q95",#N/A,FALSE,"Japan";"Analysis2Q95",#N/A,FALSE,"Japan";"Analysis1H95",#N/A,FALSE,"Japan";"Data",#N/A,FALSE,"Japan";"Margin Summary",#N/A,FALSE,"Japan";"Sales Summary",#N/A,FALSE,"Japan"}</definedName>
    <definedName name="wrn.JODM._.Graphs." localSheetId="3" hidden="1">{"graph",#N/A,FALSE,"WWJU";"graph",#N/A,FALSE,"WWSEM";"graph",#N/A,FALSE,"GOMJU";"graph",#N/A,FALSE,"GOMSEM";"graph",#N/A,FALSE,"NSJU";"graph",#N/A,FALSE,"NSSEM";"graph",#N/A,FALSE,"WAJU";"graph",#N/A,FALSE,"STOCKPRI";"graph",#N/A,FALSE,"CFTEV";"graph",#N/A,FALSE,"NAV-RCV";"graph",#N/A,FALSE,"CRUDEWW"}</definedName>
    <definedName name="wrn.JODM._.Graphs." localSheetId="5" hidden="1">{"graph",#N/A,FALSE,"WWJU";"graph",#N/A,FALSE,"WWSEM";"graph",#N/A,FALSE,"GOMJU";"graph",#N/A,FALSE,"GOMSEM";"graph",#N/A,FALSE,"NSJU";"graph",#N/A,FALSE,"NSSEM";"graph",#N/A,FALSE,"WAJU";"graph",#N/A,FALSE,"STOCKPRI";"graph",#N/A,FALSE,"CFTEV";"graph",#N/A,FALSE,"NAV-RCV";"graph",#N/A,FALSE,"CRUDEWW"}</definedName>
    <definedName name="wrn.JODM._.Graphs." localSheetId="13" hidden="1">{"graph",#N/A,FALSE,"WWJU";"graph",#N/A,FALSE,"WWSEM";"graph",#N/A,FALSE,"GOMJU";"graph",#N/A,FALSE,"GOMSEM";"graph",#N/A,FALSE,"NSJU";"graph",#N/A,FALSE,"NSSEM";"graph",#N/A,FALSE,"WAJU";"graph",#N/A,FALSE,"STOCKPRI";"graph",#N/A,FALSE,"CFTEV";"graph",#N/A,FALSE,"NAV-RCV";"graph",#N/A,FALSE,"CRUDEWW"}</definedName>
    <definedName name="wrn.JODM._.Graphs." localSheetId="2" hidden="1">{"graph",#N/A,FALSE,"WWJU";"graph",#N/A,FALSE,"WWSEM";"graph",#N/A,FALSE,"GOMJU";"graph",#N/A,FALSE,"GOMSEM";"graph",#N/A,FALSE,"NSJU";"graph",#N/A,FALSE,"NSSEM";"graph",#N/A,FALSE,"WAJU";"graph",#N/A,FALSE,"STOCKPRI";"graph",#N/A,FALSE,"CFTEV";"graph",#N/A,FALSE,"NAV-RCV";"graph",#N/A,FALSE,"CRUDEWW"}</definedName>
    <definedName name="wrn.JODM._.Graphs." localSheetId="18" hidden="1">{"graph",#N/A,FALSE,"WWJU";"graph",#N/A,FALSE,"WWSEM";"graph",#N/A,FALSE,"GOMJU";"graph",#N/A,FALSE,"GOMSEM";"graph",#N/A,FALSE,"NSJU";"graph",#N/A,FALSE,"NSSEM";"graph",#N/A,FALSE,"WAJU";"graph",#N/A,FALSE,"STOCKPRI";"graph",#N/A,FALSE,"CFTEV";"graph",#N/A,FALSE,"NAV-RCV";"graph",#N/A,FALSE,"CRUDEWW"}</definedName>
    <definedName name="wrn.JODM._.Graphs." localSheetId="19" hidden="1">{"graph",#N/A,FALSE,"WWJU";"graph",#N/A,FALSE,"WWSEM";"graph",#N/A,FALSE,"GOMJU";"graph",#N/A,FALSE,"GOMSEM";"graph",#N/A,FALSE,"NSJU";"graph",#N/A,FALSE,"NSSEM";"graph",#N/A,FALSE,"WAJU";"graph",#N/A,FALSE,"STOCKPRI";"graph",#N/A,FALSE,"CFTEV";"graph",#N/A,FALSE,"NAV-RCV";"graph",#N/A,FALSE,"CRUDEWW"}</definedName>
    <definedName name="wrn.JODM._.Graphs." localSheetId="17" hidden="1">{"graph",#N/A,FALSE,"WWJU";"graph",#N/A,FALSE,"WWSEM";"graph",#N/A,FALSE,"GOMJU";"graph",#N/A,FALSE,"GOMSEM";"graph",#N/A,FALSE,"NSJU";"graph",#N/A,FALSE,"NSSEM";"graph",#N/A,FALSE,"WAJU";"graph",#N/A,FALSE,"STOCKPRI";"graph",#N/A,FALSE,"CFTEV";"graph",#N/A,FALSE,"NAV-RCV";"graph",#N/A,FALSE,"CRUDEWW"}</definedName>
    <definedName name="wrn.JODM._.Graphs." localSheetId="1" hidden="1">{"graph",#N/A,FALSE,"WWJU";"graph",#N/A,FALSE,"WWSEM";"graph",#N/A,FALSE,"GOMJU";"graph",#N/A,FALSE,"GOMSEM";"graph",#N/A,FALSE,"NSJU";"graph",#N/A,FALSE,"NSSEM";"graph",#N/A,FALSE,"WAJU";"graph",#N/A,FALSE,"STOCKPRI";"graph",#N/A,FALSE,"CFTEV";"graph",#N/A,FALSE,"NAV-RCV";"graph",#N/A,FALSE,"CRUDEWW"}</definedName>
    <definedName name="wrn.JODM._.Graphs." localSheetId="0" hidden="1">{"graph",#N/A,FALSE,"WWJU";"graph",#N/A,FALSE,"WWSEM";"graph",#N/A,FALSE,"GOMJU";"graph",#N/A,FALSE,"GOMSEM";"graph",#N/A,FALSE,"NSJU";"graph",#N/A,FALSE,"NSSEM";"graph",#N/A,FALSE,"WAJU";"graph",#N/A,FALSE,"STOCKPRI";"graph",#N/A,FALSE,"CFTEV";"graph",#N/A,FALSE,"NAV-RCV";"graph",#N/A,FALSE,"CRUDEWW"}</definedName>
    <definedName name="wrn.JODM._.Graphs." localSheetId="4" hidden="1">{"graph",#N/A,FALSE,"WWJU";"graph",#N/A,FALSE,"WWSEM";"graph",#N/A,FALSE,"GOMJU";"graph",#N/A,FALSE,"GOMSEM";"graph",#N/A,FALSE,"NSJU";"graph",#N/A,FALSE,"NSSEM";"graph",#N/A,FALSE,"WAJU";"graph",#N/A,FALSE,"STOCKPRI";"graph",#N/A,FALSE,"CFTEV";"graph",#N/A,FALSE,"NAV-RCV";"graph",#N/A,FALSE,"CRUDEWW"}</definedName>
    <definedName name="wrn.JODM._.Graphs._1" localSheetId="3" hidden="1">{"graph",#N/A,FALSE,"WWJU";"graph",#N/A,FALSE,"WWSEM";"graph",#N/A,FALSE,"GOMJU";"graph",#N/A,FALSE,"GOMSEM";"graph",#N/A,FALSE,"NSJU";"graph",#N/A,FALSE,"NSSEM";"graph",#N/A,FALSE,"WAJU";"graph",#N/A,FALSE,"STOCKPRI";"graph",#N/A,FALSE,"CFTEV";"graph",#N/A,FALSE,"NAV-RCV";"graph",#N/A,FALSE,"CRUDEWW"}</definedName>
    <definedName name="wrn.JODM._.Graphs._1" localSheetId="5" hidden="1">{"graph",#N/A,FALSE,"WWJU";"graph",#N/A,FALSE,"WWSEM";"graph",#N/A,FALSE,"GOMJU";"graph",#N/A,FALSE,"GOMSEM";"graph",#N/A,FALSE,"NSJU";"graph",#N/A,FALSE,"NSSEM";"graph",#N/A,FALSE,"WAJU";"graph",#N/A,FALSE,"STOCKPRI";"graph",#N/A,FALSE,"CFTEV";"graph",#N/A,FALSE,"NAV-RCV";"graph",#N/A,FALSE,"CRUDEWW"}</definedName>
    <definedName name="wrn.JODM._.Graphs._1" localSheetId="13" hidden="1">{"graph",#N/A,FALSE,"WWJU";"graph",#N/A,FALSE,"WWSEM";"graph",#N/A,FALSE,"GOMJU";"graph",#N/A,FALSE,"GOMSEM";"graph",#N/A,FALSE,"NSJU";"graph",#N/A,FALSE,"NSSEM";"graph",#N/A,FALSE,"WAJU";"graph",#N/A,FALSE,"STOCKPRI";"graph",#N/A,FALSE,"CFTEV";"graph",#N/A,FALSE,"NAV-RCV";"graph",#N/A,FALSE,"CRUDEWW"}</definedName>
    <definedName name="wrn.JODM._.Graphs._1" localSheetId="2" hidden="1">{"graph",#N/A,FALSE,"WWJU";"graph",#N/A,FALSE,"WWSEM";"graph",#N/A,FALSE,"GOMJU";"graph",#N/A,FALSE,"GOMSEM";"graph",#N/A,FALSE,"NSJU";"graph",#N/A,FALSE,"NSSEM";"graph",#N/A,FALSE,"WAJU";"graph",#N/A,FALSE,"STOCKPRI";"graph",#N/A,FALSE,"CFTEV";"graph",#N/A,FALSE,"NAV-RCV";"graph",#N/A,FALSE,"CRUDEWW"}</definedName>
    <definedName name="wrn.JODM._.Graphs._1" localSheetId="18" hidden="1">{"graph",#N/A,FALSE,"WWJU";"graph",#N/A,FALSE,"WWSEM";"graph",#N/A,FALSE,"GOMJU";"graph",#N/A,FALSE,"GOMSEM";"graph",#N/A,FALSE,"NSJU";"graph",#N/A,FALSE,"NSSEM";"graph",#N/A,FALSE,"WAJU";"graph",#N/A,FALSE,"STOCKPRI";"graph",#N/A,FALSE,"CFTEV";"graph",#N/A,FALSE,"NAV-RCV";"graph",#N/A,FALSE,"CRUDEWW"}</definedName>
    <definedName name="wrn.JODM._.Graphs._1" localSheetId="19" hidden="1">{"graph",#N/A,FALSE,"WWJU";"graph",#N/A,FALSE,"WWSEM";"graph",#N/A,FALSE,"GOMJU";"graph",#N/A,FALSE,"GOMSEM";"graph",#N/A,FALSE,"NSJU";"graph",#N/A,FALSE,"NSSEM";"graph",#N/A,FALSE,"WAJU";"graph",#N/A,FALSE,"STOCKPRI";"graph",#N/A,FALSE,"CFTEV";"graph",#N/A,FALSE,"NAV-RCV";"graph",#N/A,FALSE,"CRUDEWW"}</definedName>
    <definedName name="wrn.JODM._.Graphs._1" localSheetId="17" hidden="1">{"graph",#N/A,FALSE,"WWJU";"graph",#N/A,FALSE,"WWSEM";"graph",#N/A,FALSE,"GOMJU";"graph",#N/A,FALSE,"GOMSEM";"graph",#N/A,FALSE,"NSJU";"graph",#N/A,FALSE,"NSSEM";"graph",#N/A,FALSE,"WAJU";"graph",#N/A,FALSE,"STOCKPRI";"graph",#N/A,FALSE,"CFTEV";"graph",#N/A,FALSE,"NAV-RCV";"graph",#N/A,FALSE,"CRUDEWW"}</definedName>
    <definedName name="wrn.JODM._.Graphs._1" localSheetId="1" hidden="1">{"graph",#N/A,FALSE,"WWJU";"graph",#N/A,FALSE,"WWSEM";"graph",#N/A,FALSE,"GOMJU";"graph",#N/A,FALSE,"GOMSEM";"graph",#N/A,FALSE,"NSJU";"graph",#N/A,FALSE,"NSSEM";"graph",#N/A,FALSE,"WAJU";"graph",#N/A,FALSE,"STOCKPRI";"graph",#N/A,FALSE,"CFTEV";"graph",#N/A,FALSE,"NAV-RCV";"graph",#N/A,FALSE,"CRUDEWW"}</definedName>
    <definedName name="wrn.JODM._.Graphs._1" localSheetId="0" hidden="1">{"graph",#N/A,FALSE,"WWJU";"graph",#N/A,FALSE,"WWSEM";"graph",#N/A,FALSE,"GOMJU";"graph",#N/A,FALSE,"GOMSEM";"graph",#N/A,FALSE,"NSJU";"graph",#N/A,FALSE,"NSSEM";"graph",#N/A,FALSE,"WAJU";"graph",#N/A,FALSE,"STOCKPRI";"graph",#N/A,FALSE,"CFTEV";"graph",#N/A,FALSE,"NAV-RCV";"graph",#N/A,FALSE,"CRUDEWW"}</definedName>
    <definedName name="wrn.JODM._.Graphs._1" localSheetId="4" hidden="1">{"graph",#N/A,FALSE,"WWJU";"graph",#N/A,FALSE,"WWSEM";"graph",#N/A,FALSE,"GOMJU";"graph",#N/A,FALSE,"GOMSEM";"graph",#N/A,FALSE,"NSJU";"graph",#N/A,FALSE,"NSSEM";"graph",#N/A,FALSE,"WAJU";"graph",#N/A,FALSE,"STOCKPRI";"graph",#N/A,FALSE,"CFTEV";"graph",#N/A,FALSE,"NAV-RCV";"graph",#N/A,FALSE,"CRUDEWW"}</definedName>
    <definedName name="wrn.JODM._.Graphs._2" localSheetId="3" hidden="1">{"graph",#N/A,FALSE,"WWJU";"graph",#N/A,FALSE,"WWSEM";"graph",#N/A,FALSE,"GOMJU";"graph",#N/A,FALSE,"GOMSEM";"graph",#N/A,FALSE,"NSJU";"graph",#N/A,FALSE,"NSSEM";"graph",#N/A,FALSE,"WAJU";"graph",#N/A,FALSE,"STOCKPRI";"graph",#N/A,FALSE,"CFTEV";"graph",#N/A,FALSE,"NAV-RCV";"graph",#N/A,FALSE,"CRUDEWW"}</definedName>
    <definedName name="wrn.JODM._.Graphs._2" localSheetId="5" hidden="1">{"graph",#N/A,FALSE,"WWJU";"graph",#N/A,FALSE,"WWSEM";"graph",#N/A,FALSE,"GOMJU";"graph",#N/A,FALSE,"GOMSEM";"graph",#N/A,FALSE,"NSJU";"graph",#N/A,FALSE,"NSSEM";"graph",#N/A,FALSE,"WAJU";"graph",#N/A,FALSE,"STOCKPRI";"graph",#N/A,FALSE,"CFTEV";"graph",#N/A,FALSE,"NAV-RCV";"graph",#N/A,FALSE,"CRUDEWW"}</definedName>
    <definedName name="wrn.JODM._.Graphs._2" localSheetId="13" hidden="1">{"graph",#N/A,FALSE,"WWJU";"graph",#N/A,FALSE,"WWSEM";"graph",#N/A,FALSE,"GOMJU";"graph",#N/A,FALSE,"GOMSEM";"graph",#N/A,FALSE,"NSJU";"graph",#N/A,FALSE,"NSSEM";"graph",#N/A,FALSE,"WAJU";"graph",#N/A,FALSE,"STOCKPRI";"graph",#N/A,FALSE,"CFTEV";"graph",#N/A,FALSE,"NAV-RCV";"graph",#N/A,FALSE,"CRUDEWW"}</definedName>
    <definedName name="wrn.JODM._.Graphs._2" localSheetId="2" hidden="1">{"graph",#N/A,FALSE,"WWJU";"graph",#N/A,FALSE,"WWSEM";"graph",#N/A,FALSE,"GOMJU";"graph",#N/A,FALSE,"GOMSEM";"graph",#N/A,FALSE,"NSJU";"graph",#N/A,FALSE,"NSSEM";"graph",#N/A,FALSE,"WAJU";"graph",#N/A,FALSE,"STOCKPRI";"graph",#N/A,FALSE,"CFTEV";"graph",#N/A,FALSE,"NAV-RCV";"graph",#N/A,FALSE,"CRUDEWW"}</definedName>
    <definedName name="wrn.JODM._.Graphs._2" localSheetId="18" hidden="1">{"graph",#N/A,FALSE,"WWJU";"graph",#N/A,FALSE,"WWSEM";"graph",#N/A,FALSE,"GOMJU";"graph",#N/A,FALSE,"GOMSEM";"graph",#N/A,FALSE,"NSJU";"graph",#N/A,FALSE,"NSSEM";"graph",#N/A,FALSE,"WAJU";"graph",#N/A,FALSE,"STOCKPRI";"graph",#N/A,FALSE,"CFTEV";"graph",#N/A,FALSE,"NAV-RCV";"graph",#N/A,FALSE,"CRUDEWW"}</definedName>
    <definedName name="wrn.JODM._.Graphs._2" localSheetId="19" hidden="1">{"graph",#N/A,FALSE,"WWJU";"graph",#N/A,FALSE,"WWSEM";"graph",#N/A,FALSE,"GOMJU";"graph",#N/A,FALSE,"GOMSEM";"graph",#N/A,FALSE,"NSJU";"graph",#N/A,FALSE,"NSSEM";"graph",#N/A,FALSE,"WAJU";"graph",#N/A,FALSE,"STOCKPRI";"graph",#N/A,FALSE,"CFTEV";"graph",#N/A,FALSE,"NAV-RCV";"graph",#N/A,FALSE,"CRUDEWW"}</definedName>
    <definedName name="wrn.JODM._.Graphs._2" localSheetId="17" hidden="1">{"graph",#N/A,FALSE,"WWJU";"graph",#N/A,FALSE,"WWSEM";"graph",#N/A,FALSE,"GOMJU";"graph",#N/A,FALSE,"GOMSEM";"graph",#N/A,FALSE,"NSJU";"graph",#N/A,FALSE,"NSSEM";"graph",#N/A,FALSE,"WAJU";"graph",#N/A,FALSE,"STOCKPRI";"graph",#N/A,FALSE,"CFTEV";"graph",#N/A,FALSE,"NAV-RCV";"graph",#N/A,FALSE,"CRUDEWW"}</definedName>
    <definedName name="wrn.JODM._.Graphs._2" localSheetId="1" hidden="1">{"graph",#N/A,FALSE,"WWJU";"graph",#N/A,FALSE,"WWSEM";"graph",#N/A,FALSE,"GOMJU";"graph",#N/A,FALSE,"GOMSEM";"graph",#N/A,FALSE,"NSJU";"graph",#N/A,FALSE,"NSSEM";"graph",#N/A,FALSE,"WAJU";"graph",#N/A,FALSE,"STOCKPRI";"graph",#N/A,FALSE,"CFTEV";"graph",#N/A,FALSE,"NAV-RCV";"graph",#N/A,FALSE,"CRUDEWW"}</definedName>
    <definedName name="wrn.JODM._.Graphs._2" localSheetId="0" hidden="1">{"graph",#N/A,FALSE,"WWJU";"graph",#N/A,FALSE,"WWSEM";"graph",#N/A,FALSE,"GOMJU";"graph",#N/A,FALSE,"GOMSEM";"graph",#N/A,FALSE,"NSJU";"graph",#N/A,FALSE,"NSSEM";"graph",#N/A,FALSE,"WAJU";"graph",#N/A,FALSE,"STOCKPRI";"graph",#N/A,FALSE,"CFTEV";"graph",#N/A,FALSE,"NAV-RCV";"graph",#N/A,FALSE,"CRUDEWW"}</definedName>
    <definedName name="wrn.JODM._.Graphs._2" localSheetId="4" hidden="1">{"graph",#N/A,FALSE,"WWJU";"graph",#N/A,FALSE,"WWSEM";"graph",#N/A,FALSE,"GOMJU";"graph",#N/A,FALSE,"GOMSEM";"graph",#N/A,FALSE,"NSJU";"graph",#N/A,FALSE,"NSSEM";"graph",#N/A,FALSE,"WAJU";"graph",#N/A,FALSE,"STOCKPRI";"graph",#N/A,FALSE,"CFTEV";"graph",#N/A,FALSE,"NAV-RCV";"graph",#N/A,FALSE,"CRUDEWW"}</definedName>
    <definedName name="wrn.JODM._.Graphs._3" localSheetId="3" hidden="1">{"graph",#N/A,FALSE,"WWJU";"graph",#N/A,FALSE,"WWSEM";"graph",#N/A,FALSE,"GOMJU";"graph",#N/A,FALSE,"GOMSEM";"graph",#N/A,FALSE,"NSJU";"graph",#N/A,FALSE,"NSSEM";"graph",#N/A,FALSE,"WAJU";"graph",#N/A,FALSE,"STOCKPRI";"graph",#N/A,FALSE,"CFTEV";"graph",#N/A,FALSE,"NAV-RCV";"graph",#N/A,FALSE,"CRUDEWW"}</definedName>
    <definedName name="wrn.JODM._.Graphs._3" localSheetId="5" hidden="1">{"graph",#N/A,FALSE,"WWJU";"graph",#N/A,FALSE,"WWSEM";"graph",#N/A,FALSE,"GOMJU";"graph",#N/A,FALSE,"GOMSEM";"graph",#N/A,FALSE,"NSJU";"graph",#N/A,FALSE,"NSSEM";"graph",#N/A,FALSE,"WAJU";"graph",#N/A,FALSE,"STOCKPRI";"graph",#N/A,FALSE,"CFTEV";"graph",#N/A,FALSE,"NAV-RCV";"graph",#N/A,FALSE,"CRUDEWW"}</definedName>
    <definedName name="wrn.JODM._.Graphs._3" localSheetId="13" hidden="1">{"graph",#N/A,FALSE,"WWJU";"graph",#N/A,FALSE,"WWSEM";"graph",#N/A,FALSE,"GOMJU";"graph",#N/A,FALSE,"GOMSEM";"graph",#N/A,FALSE,"NSJU";"graph",#N/A,FALSE,"NSSEM";"graph",#N/A,FALSE,"WAJU";"graph",#N/A,FALSE,"STOCKPRI";"graph",#N/A,FALSE,"CFTEV";"graph",#N/A,FALSE,"NAV-RCV";"graph",#N/A,FALSE,"CRUDEWW"}</definedName>
    <definedName name="wrn.JODM._.Graphs._3" localSheetId="2" hidden="1">{"graph",#N/A,FALSE,"WWJU";"graph",#N/A,FALSE,"WWSEM";"graph",#N/A,FALSE,"GOMJU";"graph",#N/A,FALSE,"GOMSEM";"graph",#N/A,FALSE,"NSJU";"graph",#N/A,FALSE,"NSSEM";"graph",#N/A,FALSE,"WAJU";"graph",#N/A,FALSE,"STOCKPRI";"graph",#N/A,FALSE,"CFTEV";"graph",#N/A,FALSE,"NAV-RCV";"graph",#N/A,FALSE,"CRUDEWW"}</definedName>
    <definedName name="wrn.JODM._.Graphs._3" localSheetId="18" hidden="1">{"graph",#N/A,FALSE,"WWJU";"graph",#N/A,FALSE,"WWSEM";"graph",#N/A,FALSE,"GOMJU";"graph",#N/A,FALSE,"GOMSEM";"graph",#N/A,FALSE,"NSJU";"graph",#N/A,FALSE,"NSSEM";"graph",#N/A,FALSE,"WAJU";"graph",#N/A,FALSE,"STOCKPRI";"graph",#N/A,FALSE,"CFTEV";"graph",#N/A,FALSE,"NAV-RCV";"graph",#N/A,FALSE,"CRUDEWW"}</definedName>
    <definedName name="wrn.JODM._.Graphs._3" localSheetId="19" hidden="1">{"graph",#N/A,FALSE,"WWJU";"graph",#N/A,FALSE,"WWSEM";"graph",#N/A,FALSE,"GOMJU";"graph",#N/A,FALSE,"GOMSEM";"graph",#N/A,FALSE,"NSJU";"graph",#N/A,FALSE,"NSSEM";"graph",#N/A,FALSE,"WAJU";"graph",#N/A,FALSE,"STOCKPRI";"graph",#N/A,FALSE,"CFTEV";"graph",#N/A,FALSE,"NAV-RCV";"graph",#N/A,FALSE,"CRUDEWW"}</definedName>
    <definedName name="wrn.JODM._.Graphs._3" localSheetId="17" hidden="1">{"graph",#N/A,FALSE,"WWJU";"graph",#N/A,FALSE,"WWSEM";"graph",#N/A,FALSE,"GOMJU";"graph",#N/A,FALSE,"GOMSEM";"graph",#N/A,FALSE,"NSJU";"graph",#N/A,FALSE,"NSSEM";"graph",#N/A,FALSE,"WAJU";"graph",#N/A,FALSE,"STOCKPRI";"graph",#N/A,FALSE,"CFTEV";"graph",#N/A,FALSE,"NAV-RCV";"graph",#N/A,FALSE,"CRUDEWW"}</definedName>
    <definedName name="wrn.JODM._.Graphs._3" localSheetId="1" hidden="1">{"graph",#N/A,FALSE,"WWJU";"graph",#N/A,FALSE,"WWSEM";"graph",#N/A,FALSE,"GOMJU";"graph",#N/A,FALSE,"GOMSEM";"graph",#N/A,FALSE,"NSJU";"graph",#N/A,FALSE,"NSSEM";"graph",#N/A,FALSE,"WAJU";"graph",#N/A,FALSE,"STOCKPRI";"graph",#N/A,FALSE,"CFTEV";"graph",#N/A,FALSE,"NAV-RCV";"graph",#N/A,FALSE,"CRUDEWW"}</definedName>
    <definedName name="wrn.JODM._.Graphs._3" localSheetId="0" hidden="1">{"graph",#N/A,FALSE,"WWJU";"graph",#N/A,FALSE,"WWSEM";"graph",#N/A,FALSE,"GOMJU";"graph",#N/A,FALSE,"GOMSEM";"graph",#N/A,FALSE,"NSJU";"graph",#N/A,FALSE,"NSSEM";"graph",#N/A,FALSE,"WAJU";"graph",#N/A,FALSE,"STOCKPRI";"graph",#N/A,FALSE,"CFTEV";"graph",#N/A,FALSE,"NAV-RCV";"graph",#N/A,FALSE,"CRUDEWW"}</definedName>
    <definedName name="wrn.JODM._.Graphs._3" localSheetId="4" hidden="1">{"graph",#N/A,FALSE,"WWJU";"graph",#N/A,FALSE,"WWSEM";"graph",#N/A,FALSE,"GOMJU";"graph",#N/A,FALSE,"GOMSEM";"graph",#N/A,FALSE,"NSJU";"graph",#N/A,FALSE,"NSSEM";"graph",#N/A,FALSE,"WAJU";"graph",#N/A,FALSE,"STOCKPRI";"graph",#N/A,FALSE,"CFTEV";"graph",#N/A,FALSE,"NAV-RCV";"graph",#N/A,FALSE,"CRUDEWW"}</definedName>
    <definedName name="wrn.JODM._.Graphs._4" localSheetId="3" hidden="1">{"graph",#N/A,FALSE,"WWJU";"graph",#N/A,FALSE,"WWSEM";"graph",#N/A,FALSE,"GOMJU";"graph",#N/A,FALSE,"GOMSEM";"graph",#N/A,FALSE,"NSJU";"graph",#N/A,FALSE,"NSSEM";"graph",#N/A,FALSE,"WAJU";"graph",#N/A,FALSE,"STOCKPRI";"graph",#N/A,FALSE,"CFTEV";"graph",#N/A,FALSE,"NAV-RCV";"graph",#N/A,FALSE,"CRUDEWW"}</definedName>
    <definedName name="wrn.JODM._.Graphs._4" localSheetId="5" hidden="1">{"graph",#N/A,FALSE,"WWJU";"graph",#N/A,FALSE,"WWSEM";"graph",#N/A,FALSE,"GOMJU";"graph",#N/A,FALSE,"GOMSEM";"graph",#N/A,FALSE,"NSJU";"graph",#N/A,FALSE,"NSSEM";"graph",#N/A,FALSE,"WAJU";"graph",#N/A,FALSE,"STOCKPRI";"graph",#N/A,FALSE,"CFTEV";"graph",#N/A,FALSE,"NAV-RCV";"graph",#N/A,FALSE,"CRUDEWW"}</definedName>
    <definedName name="wrn.JODM._.Graphs._4" localSheetId="13" hidden="1">{"graph",#N/A,FALSE,"WWJU";"graph",#N/A,FALSE,"WWSEM";"graph",#N/A,FALSE,"GOMJU";"graph",#N/A,FALSE,"GOMSEM";"graph",#N/A,FALSE,"NSJU";"graph",#N/A,FALSE,"NSSEM";"graph",#N/A,FALSE,"WAJU";"graph",#N/A,FALSE,"STOCKPRI";"graph",#N/A,FALSE,"CFTEV";"graph",#N/A,FALSE,"NAV-RCV";"graph",#N/A,FALSE,"CRUDEWW"}</definedName>
    <definedName name="wrn.JODM._.Graphs._4" localSheetId="2" hidden="1">{"graph",#N/A,FALSE,"WWJU";"graph",#N/A,FALSE,"WWSEM";"graph",#N/A,FALSE,"GOMJU";"graph",#N/A,FALSE,"GOMSEM";"graph",#N/A,FALSE,"NSJU";"graph",#N/A,FALSE,"NSSEM";"graph",#N/A,FALSE,"WAJU";"graph",#N/A,FALSE,"STOCKPRI";"graph",#N/A,FALSE,"CFTEV";"graph",#N/A,FALSE,"NAV-RCV";"graph",#N/A,FALSE,"CRUDEWW"}</definedName>
    <definedName name="wrn.JODM._.Graphs._4" localSheetId="18" hidden="1">{"graph",#N/A,FALSE,"WWJU";"graph",#N/A,FALSE,"WWSEM";"graph",#N/A,FALSE,"GOMJU";"graph",#N/A,FALSE,"GOMSEM";"graph",#N/A,FALSE,"NSJU";"graph",#N/A,FALSE,"NSSEM";"graph",#N/A,FALSE,"WAJU";"graph",#N/A,FALSE,"STOCKPRI";"graph",#N/A,FALSE,"CFTEV";"graph",#N/A,FALSE,"NAV-RCV";"graph",#N/A,FALSE,"CRUDEWW"}</definedName>
    <definedName name="wrn.JODM._.Graphs._4" localSheetId="19" hidden="1">{"graph",#N/A,FALSE,"WWJU";"graph",#N/A,FALSE,"WWSEM";"graph",#N/A,FALSE,"GOMJU";"graph",#N/A,FALSE,"GOMSEM";"graph",#N/A,FALSE,"NSJU";"graph",#N/A,FALSE,"NSSEM";"graph",#N/A,FALSE,"WAJU";"graph",#N/A,FALSE,"STOCKPRI";"graph",#N/A,FALSE,"CFTEV";"graph",#N/A,FALSE,"NAV-RCV";"graph",#N/A,FALSE,"CRUDEWW"}</definedName>
    <definedName name="wrn.JODM._.Graphs._4" localSheetId="17" hidden="1">{"graph",#N/A,FALSE,"WWJU";"graph",#N/A,FALSE,"WWSEM";"graph",#N/A,FALSE,"GOMJU";"graph",#N/A,FALSE,"GOMSEM";"graph",#N/A,FALSE,"NSJU";"graph",#N/A,FALSE,"NSSEM";"graph",#N/A,FALSE,"WAJU";"graph",#N/A,FALSE,"STOCKPRI";"graph",#N/A,FALSE,"CFTEV";"graph",#N/A,FALSE,"NAV-RCV";"graph",#N/A,FALSE,"CRUDEWW"}</definedName>
    <definedName name="wrn.JODM._.Graphs._4" localSheetId="1" hidden="1">{"graph",#N/A,FALSE,"WWJU";"graph",#N/A,FALSE,"WWSEM";"graph",#N/A,FALSE,"GOMJU";"graph",#N/A,FALSE,"GOMSEM";"graph",#N/A,FALSE,"NSJU";"graph",#N/A,FALSE,"NSSEM";"graph",#N/A,FALSE,"WAJU";"graph",#N/A,FALSE,"STOCKPRI";"graph",#N/A,FALSE,"CFTEV";"graph",#N/A,FALSE,"NAV-RCV";"graph",#N/A,FALSE,"CRUDEWW"}</definedName>
    <definedName name="wrn.JODM._.Graphs._4" localSheetId="0" hidden="1">{"graph",#N/A,FALSE,"WWJU";"graph",#N/A,FALSE,"WWSEM";"graph",#N/A,FALSE,"GOMJU";"graph",#N/A,FALSE,"GOMSEM";"graph",#N/A,FALSE,"NSJU";"graph",#N/A,FALSE,"NSSEM";"graph",#N/A,FALSE,"WAJU";"graph",#N/A,FALSE,"STOCKPRI";"graph",#N/A,FALSE,"CFTEV";"graph",#N/A,FALSE,"NAV-RCV";"graph",#N/A,FALSE,"CRUDEWW"}</definedName>
    <definedName name="wrn.JODM._.Graphs._4" localSheetId="4" hidden="1">{"graph",#N/A,FALSE,"WWJU";"graph",#N/A,FALSE,"WWSEM";"graph",#N/A,FALSE,"GOMJU";"graph",#N/A,FALSE,"GOMSEM";"graph",#N/A,FALSE,"NSJU";"graph",#N/A,FALSE,"NSSEM";"graph",#N/A,FALSE,"WAJU";"graph",#N/A,FALSE,"STOCKPRI";"graph",#N/A,FALSE,"CFTEV";"graph",#N/A,FALSE,"NAV-RCV";"graph",#N/A,FALSE,"CRUDEWW"}</definedName>
    <definedName name="wrn.JODM._.Graphs._5" localSheetId="3" hidden="1">{"graph",#N/A,FALSE,"WWJU";"graph",#N/A,FALSE,"WWSEM";"graph",#N/A,FALSE,"GOMJU";"graph",#N/A,FALSE,"GOMSEM";"graph",#N/A,FALSE,"NSJU";"graph",#N/A,FALSE,"NSSEM";"graph",#N/A,FALSE,"WAJU";"graph",#N/A,FALSE,"STOCKPRI";"graph",#N/A,FALSE,"CFTEV";"graph",#N/A,FALSE,"NAV-RCV";"graph",#N/A,FALSE,"CRUDEWW"}</definedName>
    <definedName name="wrn.JODM._.Graphs._5" localSheetId="5" hidden="1">{"graph",#N/A,FALSE,"WWJU";"graph",#N/A,FALSE,"WWSEM";"graph",#N/A,FALSE,"GOMJU";"graph",#N/A,FALSE,"GOMSEM";"graph",#N/A,FALSE,"NSJU";"graph",#N/A,FALSE,"NSSEM";"graph",#N/A,FALSE,"WAJU";"graph",#N/A,FALSE,"STOCKPRI";"graph",#N/A,FALSE,"CFTEV";"graph",#N/A,FALSE,"NAV-RCV";"graph",#N/A,FALSE,"CRUDEWW"}</definedName>
    <definedName name="wrn.JODM._.Graphs._5" localSheetId="13" hidden="1">{"graph",#N/A,FALSE,"WWJU";"graph",#N/A,FALSE,"WWSEM";"graph",#N/A,FALSE,"GOMJU";"graph",#N/A,FALSE,"GOMSEM";"graph",#N/A,FALSE,"NSJU";"graph",#N/A,FALSE,"NSSEM";"graph",#N/A,FALSE,"WAJU";"graph",#N/A,FALSE,"STOCKPRI";"graph",#N/A,FALSE,"CFTEV";"graph",#N/A,FALSE,"NAV-RCV";"graph",#N/A,FALSE,"CRUDEWW"}</definedName>
    <definedName name="wrn.JODM._.Graphs._5" localSheetId="2" hidden="1">{"graph",#N/A,FALSE,"WWJU";"graph",#N/A,FALSE,"WWSEM";"graph",#N/A,FALSE,"GOMJU";"graph",#N/A,FALSE,"GOMSEM";"graph",#N/A,FALSE,"NSJU";"graph",#N/A,FALSE,"NSSEM";"graph",#N/A,FALSE,"WAJU";"graph",#N/A,FALSE,"STOCKPRI";"graph",#N/A,FALSE,"CFTEV";"graph",#N/A,FALSE,"NAV-RCV";"graph",#N/A,FALSE,"CRUDEWW"}</definedName>
    <definedName name="wrn.JODM._.Graphs._5" localSheetId="18" hidden="1">{"graph",#N/A,FALSE,"WWJU";"graph",#N/A,FALSE,"WWSEM";"graph",#N/A,FALSE,"GOMJU";"graph",#N/A,FALSE,"GOMSEM";"graph",#N/A,FALSE,"NSJU";"graph",#N/A,FALSE,"NSSEM";"graph",#N/A,FALSE,"WAJU";"graph",#N/A,FALSE,"STOCKPRI";"graph",#N/A,FALSE,"CFTEV";"graph",#N/A,FALSE,"NAV-RCV";"graph",#N/A,FALSE,"CRUDEWW"}</definedName>
    <definedName name="wrn.JODM._.Graphs._5" localSheetId="19" hidden="1">{"graph",#N/A,FALSE,"WWJU";"graph",#N/A,FALSE,"WWSEM";"graph",#N/A,FALSE,"GOMJU";"graph",#N/A,FALSE,"GOMSEM";"graph",#N/A,FALSE,"NSJU";"graph",#N/A,FALSE,"NSSEM";"graph",#N/A,FALSE,"WAJU";"graph",#N/A,FALSE,"STOCKPRI";"graph",#N/A,FALSE,"CFTEV";"graph",#N/A,FALSE,"NAV-RCV";"graph",#N/A,FALSE,"CRUDEWW"}</definedName>
    <definedName name="wrn.JODM._.Graphs._5" localSheetId="17" hidden="1">{"graph",#N/A,FALSE,"WWJU";"graph",#N/A,FALSE,"WWSEM";"graph",#N/A,FALSE,"GOMJU";"graph",#N/A,FALSE,"GOMSEM";"graph",#N/A,FALSE,"NSJU";"graph",#N/A,FALSE,"NSSEM";"graph",#N/A,FALSE,"WAJU";"graph",#N/A,FALSE,"STOCKPRI";"graph",#N/A,FALSE,"CFTEV";"graph",#N/A,FALSE,"NAV-RCV";"graph",#N/A,FALSE,"CRUDEWW"}</definedName>
    <definedName name="wrn.JODM._.Graphs._5" localSheetId="1" hidden="1">{"graph",#N/A,FALSE,"WWJU";"graph",#N/A,FALSE,"WWSEM";"graph",#N/A,FALSE,"GOMJU";"graph",#N/A,FALSE,"GOMSEM";"graph",#N/A,FALSE,"NSJU";"graph",#N/A,FALSE,"NSSEM";"graph",#N/A,FALSE,"WAJU";"graph",#N/A,FALSE,"STOCKPRI";"graph",#N/A,FALSE,"CFTEV";"graph",#N/A,FALSE,"NAV-RCV";"graph",#N/A,FALSE,"CRUDEWW"}</definedName>
    <definedName name="wrn.JODM._.Graphs._5" localSheetId="0" hidden="1">{"graph",#N/A,FALSE,"WWJU";"graph",#N/A,FALSE,"WWSEM";"graph",#N/A,FALSE,"GOMJU";"graph",#N/A,FALSE,"GOMSEM";"graph",#N/A,FALSE,"NSJU";"graph",#N/A,FALSE,"NSSEM";"graph",#N/A,FALSE,"WAJU";"graph",#N/A,FALSE,"STOCKPRI";"graph",#N/A,FALSE,"CFTEV";"graph",#N/A,FALSE,"NAV-RCV";"graph",#N/A,FALSE,"CRUDEWW"}</definedName>
    <definedName name="wrn.JODM._.Graphs._5" localSheetId="4" hidden="1">{"graph",#N/A,FALSE,"WWJU";"graph",#N/A,FALSE,"WWSEM";"graph",#N/A,FALSE,"GOMJU";"graph",#N/A,FALSE,"GOMSEM";"graph",#N/A,FALSE,"NSJU";"graph",#N/A,FALSE,"NSSEM";"graph",#N/A,FALSE,"WAJU";"graph",#N/A,FALSE,"STOCKPRI";"graph",#N/A,FALSE,"CFTEV";"graph",#N/A,FALSE,"NAV-RCV";"graph",#N/A,FALSE,"CRUDEWW"}</definedName>
    <definedName name="wrn.Journal._.Entry." localSheetId="3" hidden="1">{#N/A,#N/A,TRUE,"Header Data";#N/A,#N/A,TRUE,"Line Items"}</definedName>
    <definedName name="wrn.Journal._.Entry." localSheetId="5" hidden="1">{#N/A,#N/A,TRUE,"Header Data";#N/A,#N/A,TRUE,"Line Items"}</definedName>
    <definedName name="wrn.Journal._.Entry." localSheetId="13" hidden="1">{#N/A,#N/A,TRUE,"Header Data";#N/A,#N/A,TRUE,"Line Items"}</definedName>
    <definedName name="wrn.Journal._.Entry." localSheetId="2" hidden="1">{#N/A,#N/A,TRUE,"Header Data";#N/A,#N/A,TRUE,"Line Items"}</definedName>
    <definedName name="wrn.Journal._.Entry." localSheetId="18" hidden="1">{#N/A,#N/A,TRUE,"Header Data";#N/A,#N/A,TRUE,"Line Items"}</definedName>
    <definedName name="wrn.Journal._.Entry." localSheetId="19" hidden="1">{#N/A,#N/A,TRUE,"Header Data";#N/A,#N/A,TRUE,"Line Items"}</definedName>
    <definedName name="wrn.Journal._.Entry." localSheetId="17" hidden="1">{#N/A,#N/A,TRUE,"Header Data";#N/A,#N/A,TRUE,"Line Items"}</definedName>
    <definedName name="wrn.Journal._.Entry." localSheetId="1" hidden="1">{#N/A,#N/A,TRUE,"Header Data";#N/A,#N/A,TRUE,"Line Items"}</definedName>
    <definedName name="wrn.Journal._.Entry." localSheetId="0" hidden="1">{#N/A,#N/A,TRUE,"Header Data";#N/A,#N/A,TRUE,"Line Items"}</definedName>
    <definedName name="wrn.Journal._.Entry." localSheetId="4" hidden="1">{#N/A,#N/A,TRUE,"Header Data";#N/A,#N/A,TRUE,"Line Items"}</definedName>
    <definedName name="wrn.LBO._.Summary." localSheetId="3" hidden="1">{"LBO Summary",#N/A,FALSE,"Summary"}</definedName>
    <definedName name="wrn.LBO._.Summary." localSheetId="5" hidden="1">{"LBO Summary",#N/A,FALSE,"Summary"}</definedName>
    <definedName name="wrn.LBO._.Summary." localSheetId="13" hidden="1">{"LBO Summary",#N/A,FALSE,"Summary"}</definedName>
    <definedName name="wrn.LBO._.Summary." localSheetId="2" hidden="1">{"LBO Summary",#N/A,FALSE,"Summary"}</definedName>
    <definedName name="wrn.LBO._.Summary." localSheetId="18" hidden="1">{"LBO Summary",#N/A,FALSE,"Summary"}</definedName>
    <definedName name="wrn.LBO._.Summary." localSheetId="19" hidden="1">{"LBO Summary",#N/A,FALSE,"Summary"}</definedName>
    <definedName name="wrn.LBO._.Summary." localSheetId="17" hidden="1">{"LBO Summary",#N/A,FALSE,"Summary"}</definedName>
    <definedName name="wrn.LBO._.Summary." localSheetId="1" hidden="1">{"LBO Summary",#N/A,FALSE,"Summary"}</definedName>
    <definedName name="wrn.LBO._.Summary." localSheetId="0" hidden="1">{"LBO Summary",#N/A,FALSE,"Summary"}</definedName>
    <definedName name="wrn.LBO._.Summary." localSheetId="4" hidden="1">{"LBO Summary",#N/A,FALSE,"Summary"}</definedName>
    <definedName name="wrn.legal." localSheetId="3" hidden="1">{"long",#N/A,FALSE,"ESC"}</definedName>
    <definedName name="wrn.legal." localSheetId="5" hidden="1">{"long",#N/A,FALSE,"ESC"}</definedName>
    <definedName name="wrn.legal." localSheetId="13" hidden="1">{"long",#N/A,FALSE,"ESC"}</definedName>
    <definedName name="wrn.legal." localSheetId="2" hidden="1">{"long",#N/A,FALSE,"ESC"}</definedName>
    <definedName name="wrn.legal." localSheetId="18" hidden="1">{"long",#N/A,FALSE,"ESC"}</definedName>
    <definedName name="wrn.legal." localSheetId="19" hidden="1">{"long",#N/A,FALSE,"ESC"}</definedName>
    <definedName name="wrn.legal." localSheetId="17" hidden="1">{"long",#N/A,FALSE,"ESC"}</definedName>
    <definedName name="wrn.legal." localSheetId="1" hidden="1">{"long",#N/A,FALSE,"ESC"}</definedName>
    <definedName name="wrn.legal." localSheetId="0" hidden="1">{"long",#N/A,FALSE,"ESC"}</definedName>
    <definedName name="wrn.legal." localSheetId="4" hidden="1">{"long",#N/A,FALSE,"ESC"}</definedName>
    <definedName name="wrn.LOB." localSheetId="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5"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3"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2"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8"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9"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7"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1"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0"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LOB." localSheetId="4" hidden="1">{"grossprem(LOB)",#N/A,FALSE,"TEMPLATE";"gpwgrowth(LOB)",#N/A,FALSE,"TEMPLATE";"retention(LOB)",#N/A,FALSE,"TEMPLATE";"netprem(LOB)",#N/A,FALSE,"TEMPLATE";"npwgrowth(LOB)",#N/A,FALSE,"TEMPLATE";"premearned(LOB)",#N/A,FALSE,"TEMPLATE";"lossratio(LOB)",#N/A,FALSE,"TEMPLATE";"commratio(LOB)",#N/A,FALSE,"TEMPLATE";"uwratio(LOB)",#N/A,FALSE,"TEMPLATE";"expenseratio(LOB)",#N/A,FALSE,"TEMPLATE";"combined(LOB)",#N/A,FALSE,"TEMPLATE";"savings(LOB)",#N/A,FALSE,"TEMPLATE";"GAAPexpense(LOB)",#N/A,FALSE,"TEMPLATE";"GAAPcombined(LOB)",#N/A,FALSE,"TEMPLATE";"DAC%(LOB)",#N/A,FALSE,"TEMPLATE";"DAC$(LOB)",#N/A,FALSE,"TEMPLATE";"lossdoll(LOB)",#N/A,FALSE,"TEMPLATE";"uwexpgrowth(LOB)",#N/A,FALSE,"TEMPLATE";"uwdoll(LOB)",#N/A,FALSE,"TEMPLATE";"commdoll(LOB)",#N/A,FALSE,"TEMPLATE";"expensedoll(LOB)",#N/A,FALSE,"TEMPLATE"}</definedName>
    <definedName name="wrn.Maine." localSheetId="3" hidden="1">{"Assumptions",#N/A,TRUE,"Assumptions";"Income",#N/A,TRUE,"Income";"Balance",#N/A,TRUE,"Balance"}</definedName>
    <definedName name="wrn.Maine." localSheetId="5" hidden="1">{"Assumptions",#N/A,TRUE,"Assumptions";"Income",#N/A,TRUE,"Income";"Balance",#N/A,TRUE,"Balance"}</definedName>
    <definedName name="wrn.Maine." localSheetId="13" hidden="1">{"Assumptions",#N/A,TRUE,"Assumptions";"Income",#N/A,TRUE,"Income";"Balance",#N/A,TRUE,"Balance"}</definedName>
    <definedName name="wrn.Maine." localSheetId="2" hidden="1">{"Assumptions",#N/A,TRUE,"Assumptions";"Income",#N/A,TRUE,"Income";"Balance",#N/A,TRUE,"Balance"}</definedName>
    <definedName name="wrn.Maine." localSheetId="18" hidden="1">{"Assumptions",#N/A,TRUE,"Assumptions";"Income",#N/A,TRUE,"Income";"Balance",#N/A,TRUE,"Balance"}</definedName>
    <definedName name="wrn.Maine." localSheetId="19" hidden="1">{"Assumptions",#N/A,TRUE,"Assumptions";"Income",#N/A,TRUE,"Income";"Balance",#N/A,TRUE,"Balance"}</definedName>
    <definedName name="wrn.Maine." localSheetId="17" hidden="1">{"Assumptions",#N/A,TRUE,"Assumptions";"Income",#N/A,TRUE,"Income";"Balance",#N/A,TRUE,"Balance"}</definedName>
    <definedName name="wrn.Maine." localSheetId="1" hidden="1">{"Assumptions",#N/A,TRUE,"Assumptions";"Income",#N/A,TRUE,"Income";"Balance",#N/A,TRUE,"Balance"}</definedName>
    <definedName name="wrn.Maine." localSheetId="0" hidden="1">{"Assumptions",#N/A,TRUE,"Assumptions";"Income",#N/A,TRUE,"Income";"Balance",#N/A,TRUE,"Balance"}</definedName>
    <definedName name="wrn.Maine." localSheetId="4" hidden="1">{"Assumptions",#N/A,TRUE,"Assumptions";"Income",#N/A,TRUE,"Income";"Balance",#N/A,TRUE,"Balance"}</definedName>
    <definedName name="wrn.Maine2." localSheetId="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5"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3"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2"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8"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9"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7"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1"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0"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aine2." localSheetId="4" hidden="1">{"TransactionAssump",#N/A,FALSE,"Transaction Assump";"Combined Income",#N/A,FALSE,"Combined Income-Contrib.";"Combined Bal",#N/A,FALSE,"Combined Bal.";"Combined Credit",#N/A,FALSE,"Combined Credit";"Income Overview",#N/A,FALSE,"Income Overview";"Balance Overview",#N/A,FALSE,"Balance Overview";"Cash Flow Overview",#N/A,FALSE,"Cash Flow Overview";"Contribution Overview",#N/A,FALSE,"Contribution Overview"}</definedName>
    <definedName name="wrn.merge." localSheetId="3" hidden="1">{#N/A,#N/A,FALSE,"IPO";#N/A,#N/A,FALSE,"DCF";#N/A,#N/A,FALSE,"LBO";#N/A,#N/A,FALSE,"MULT_VAL";#N/A,#N/A,FALSE,"Status Quo";#N/A,#N/A,FALSE,"Recap"}</definedName>
    <definedName name="wrn.merge." localSheetId="5" hidden="1">{#N/A,#N/A,FALSE,"IPO";#N/A,#N/A,FALSE,"DCF";#N/A,#N/A,FALSE,"LBO";#N/A,#N/A,FALSE,"MULT_VAL";#N/A,#N/A,FALSE,"Status Quo";#N/A,#N/A,FALSE,"Recap"}</definedName>
    <definedName name="wrn.merge." localSheetId="13" hidden="1">{#N/A,#N/A,FALSE,"IPO";#N/A,#N/A,FALSE,"DCF";#N/A,#N/A,FALSE,"LBO";#N/A,#N/A,FALSE,"MULT_VAL";#N/A,#N/A,FALSE,"Status Quo";#N/A,#N/A,FALSE,"Recap"}</definedName>
    <definedName name="wrn.merge." localSheetId="2" hidden="1">{#N/A,#N/A,FALSE,"IPO";#N/A,#N/A,FALSE,"DCF";#N/A,#N/A,FALSE,"LBO";#N/A,#N/A,FALSE,"MULT_VAL";#N/A,#N/A,FALSE,"Status Quo";#N/A,#N/A,FALSE,"Recap"}</definedName>
    <definedName name="wrn.merge." localSheetId="18" hidden="1">{#N/A,#N/A,FALSE,"IPO";#N/A,#N/A,FALSE,"DCF";#N/A,#N/A,FALSE,"LBO";#N/A,#N/A,FALSE,"MULT_VAL";#N/A,#N/A,FALSE,"Status Quo";#N/A,#N/A,FALSE,"Recap"}</definedName>
    <definedName name="wrn.merge." localSheetId="19" hidden="1">{#N/A,#N/A,FALSE,"IPO";#N/A,#N/A,FALSE,"DCF";#N/A,#N/A,FALSE,"LBO";#N/A,#N/A,FALSE,"MULT_VAL";#N/A,#N/A,FALSE,"Status Quo";#N/A,#N/A,FALSE,"Recap"}</definedName>
    <definedName name="wrn.merge." localSheetId="17" hidden="1">{#N/A,#N/A,FALSE,"IPO";#N/A,#N/A,FALSE,"DCF";#N/A,#N/A,FALSE,"LBO";#N/A,#N/A,FALSE,"MULT_VAL";#N/A,#N/A,FALSE,"Status Quo";#N/A,#N/A,FALSE,"Recap"}</definedName>
    <definedName name="wrn.merge." localSheetId="1" hidden="1">{#N/A,#N/A,FALSE,"IPO";#N/A,#N/A,FALSE,"DCF";#N/A,#N/A,FALSE,"LBO";#N/A,#N/A,FALSE,"MULT_VAL";#N/A,#N/A,FALSE,"Status Quo";#N/A,#N/A,FALSE,"Recap"}</definedName>
    <definedName name="wrn.merge." localSheetId="0" hidden="1">{#N/A,#N/A,FALSE,"IPO";#N/A,#N/A,FALSE,"DCF";#N/A,#N/A,FALSE,"LBO";#N/A,#N/A,FALSE,"MULT_VAL";#N/A,#N/A,FALSE,"Status Quo";#N/A,#N/A,FALSE,"Recap"}</definedName>
    <definedName name="wrn.merge." localSheetId="4" hidden="1">{#N/A,#N/A,FALSE,"IPO";#N/A,#N/A,FALSE,"DCF";#N/A,#N/A,FALSE,"LBO";#N/A,#N/A,FALSE,"MULT_VAL";#N/A,#N/A,FALSE,"Status Quo";#N/A,#N/A,FALSE,"Recap"}</definedName>
    <definedName name="wrn.MIE._.Summary." localSheetId="3" hidden="1">{#N/A,#N/A,FALSE,"MIE Total";#N/A,#N/A,FALSE,"Japan";#N/A,#N/A,FALSE,"North America";#N/A,#N/A,FALSE,"Asia";#N/A,#N/A,FALSE,"Europe"}</definedName>
    <definedName name="wrn.MIE._.Summary." localSheetId="5" hidden="1">{#N/A,#N/A,FALSE,"MIE Total";#N/A,#N/A,FALSE,"Japan";#N/A,#N/A,FALSE,"North America";#N/A,#N/A,FALSE,"Asia";#N/A,#N/A,FALSE,"Europe"}</definedName>
    <definedName name="wrn.MIE._.Summary." localSheetId="13" hidden="1">{#N/A,#N/A,FALSE,"MIE Total";#N/A,#N/A,FALSE,"Japan";#N/A,#N/A,FALSE,"North America";#N/A,#N/A,FALSE,"Asia";#N/A,#N/A,FALSE,"Europe"}</definedName>
    <definedName name="wrn.MIE._.Summary." localSheetId="2" hidden="1">{#N/A,#N/A,FALSE,"MIE Total";#N/A,#N/A,FALSE,"Japan";#N/A,#N/A,FALSE,"North America";#N/A,#N/A,FALSE,"Asia";#N/A,#N/A,FALSE,"Europe"}</definedName>
    <definedName name="wrn.MIE._.Summary." localSheetId="18" hidden="1">{#N/A,#N/A,FALSE,"MIE Total";#N/A,#N/A,FALSE,"Japan";#N/A,#N/A,FALSE,"North America";#N/A,#N/A,FALSE,"Asia";#N/A,#N/A,FALSE,"Europe"}</definedName>
    <definedName name="wrn.MIE._.Summary." localSheetId="19" hidden="1">{#N/A,#N/A,FALSE,"MIE Total";#N/A,#N/A,FALSE,"Japan";#N/A,#N/A,FALSE,"North America";#N/A,#N/A,FALSE,"Asia";#N/A,#N/A,FALSE,"Europe"}</definedName>
    <definedName name="wrn.MIE._.Summary." localSheetId="17" hidden="1">{#N/A,#N/A,FALSE,"MIE Total";#N/A,#N/A,FALSE,"Japan";#N/A,#N/A,FALSE,"North America";#N/A,#N/A,FALSE,"Asia";#N/A,#N/A,FALSE,"Europe"}</definedName>
    <definedName name="wrn.MIE._.Summary." localSheetId="1" hidden="1">{#N/A,#N/A,FALSE,"MIE Total";#N/A,#N/A,FALSE,"Japan";#N/A,#N/A,FALSE,"North America";#N/A,#N/A,FALSE,"Asia";#N/A,#N/A,FALSE,"Europe"}</definedName>
    <definedName name="wrn.MIE._.Summary." localSheetId="0" hidden="1">{#N/A,#N/A,FALSE,"MIE Total";#N/A,#N/A,FALSE,"Japan";#N/A,#N/A,FALSE,"North America";#N/A,#N/A,FALSE,"Asia";#N/A,#N/A,FALSE,"Europe"}</definedName>
    <definedName name="wrn.MIE._.Summary." localSheetId="4" hidden="1">{#N/A,#N/A,FALSE,"MIE Total";#N/A,#N/A,FALSE,"Japan";#N/A,#N/A,FALSE,"North America";#N/A,#N/A,FALSE,"Asia";#N/A,#N/A,FALSE,"Europe"}</definedName>
    <definedName name="wrn.model." localSheetId="3" hidden="1">{"page1",#N/A,FALSE,"GIRLBO";"page2",#N/A,FALSE,"GIRLBO";"page3",#N/A,FALSE,"GIRLBO";"page4",#N/A,FALSE,"GIRLBO";"page5",#N/A,FALSE,"GIRLBO"}</definedName>
    <definedName name="wrn.model." localSheetId="5" hidden="1">{"page1",#N/A,FALSE,"GIRLBO";"page2",#N/A,FALSE,"GIRLBO";"page3",#N/A,FALSE,"GIRLBO";"page4",#N/A,FALSE,"GIRLBO";"page5",#N/A,FALSE,"GIRLBO"}</definedName>
    <definedName name="wrn.model." localSheetId="13" hidden="1">{"page1",#N/A,FALSE,"GIRLBO";"page2",#N/A,FALSE,"GIRLBO";"page3",#N/A,FALSE,"GIRLBO";"page4",#N/A,FALSE,"GIRLBO";"page5",#N/A,FALSE,"GIRLBO"}</definedName>
    <definedName name="wrn.model." localSheetId="2" hidden="1">{"page1",#N/A,FALSE,"GIRLBO";"page2",#N/A,FALSE,"GIRLBO";"page3",#N/A,FALSE,"GIRLBO";"page4",#N/A,FALSE,"GIRLBO";"page5",#N/A,FALSE,"GIRLBO"}</definedName>
    <definedName name="wrn.model." localSheetId="18" hidden="1">{"page1",#N/A,FALSE,"GIRLBO";"page2",#N/A,FALSE,"GIRLBO";"page3",#N/A,FALSE,"GIRLBO";"page4",#N/A,FALSE,"GIRLBO";"page5",#N/A,FALSE,"GIRLBO"}</definedName>
    <definedName name="wrn.model." localSheetId="19" hidden="1">{"page1",#N/A,FALSE,"GIRLBO";"page2",#N/A,FALSE,"GIRLBO";"page3",#N/A,FALSE,"GIRLBO";"page4",#N/A,FALSE,"GIRLBO";"page5",#N/A,FALSE,"GIRLBO"}</definedName>
    <definedName name="wrn.model." localSheetId="17" hidden="1">{"page1",#N/A,FALSE,"GIRLBO";"page2",#N/A,FALSE,"GIRLBO";"page3",#N/A,FALSE,"GIRLBO";"page4",#N/A,FALSE,"GIRLBO";"page5",#N/A,FALSE,"GIRLBO"}</definedName>
    <definedName name="wrn.model." localSheetId="1" hidden="1">{"page1",#N/A,FALSE,"GIRLBO";"page2",#N/A,FALSE,"GIRLBO";"page3",#N/A,FALSE,"GIRLBO";"page4",#N/A,FALSE,"GIRLBO";"page5",#N/A,FALSE,"GIRLBO"}</definedName>
    <definedName name="wrn.model." localSheetId="0" hidden="1">{"page1",#N/A,FALSE,"GIRLBO";"page2",#N/A,FALSE,"GIRLBO";"page3",#N/A,FALSE,"GIRLBO";"page4",#N/A,FALSE,"GIRLBO";"page5",#N/A,FALSE,"GIRLBO"}</definedName>
    <definedName name="wrn.model." localSheetId="4" hidden="1">{"page1",#N/A,FALSE,"GIRLBO";"page2",#N/A,FALSE,"GIRLBO";"page3",#N/A,FALSE,"GIRLBO";"page4",#N/A,FALSE,"GIRLBO";"page5",#N/A,FALSE,"GIRLBO"}</definedName>
    <definedName name="wrn.Model._.Output." localSheetId="3" hidden="1">{#N/A,#N/A,FALSE,"Purchase_50_Stock";#N/A,#N/A,FALSE,"Purchase_All_Stock";"Summary",#N/A,FALSE,"PF";"Income Statement",#N/A,FALSE,"PF";"Earnings",#N/A,FALSE,"PF";"Balance Sheet",#N/A,FALSE,"PF"}</definedName>
    <definedName name="wrn.Model._.Output." localSheetId="5" hidden="1">{#N/A,#N/A,FALSE,"Purchase_50_Stock";#N/A,#N/A,FALSE,"Purchase_All_Stock";"Summary",#N/A,FALSE,"PF";"Income Statement",#N/A,FALSE,"PF";"Earnings",#N/A,FALSE,"PF";"Balance Sheet",#N/A,FALSE,"PF"}</definedName>
    <definedName name="wrn.Model._.Output." localSheetId="13" hidden="1">{#N/A,#N/A,FALSE,"Purchase_50_Stock";#N/A,#N/A,FALSE,"Purchase_All_Stock";"Summary",#N/A,FALSE,"PF";"Income Statement",#N/A,FALSE,"PF";"Earnings",#N/A,FALSE,"PF";"Balance Sheet",#N/A,FALSE,"PF"}</definedName>
    <definedName name="wrn.Model._.Output." localSheetId="2" hidden="1">{#N/A,#N/A,FALSE,"Purchase_50_Stock";#N/A,#N/A,FALSE,"Purchase_All_Stock";"Summary",#N/A,FALSE,"PF";"Income Statement",#N/A,FALSE,"PF";"Earnings",#N/A,FALSE,"PF";"Balance Sheet",#N/A,FALSE,"PF"}</definedName>
    <definedName name="wrn.Model._.Output." localSheetId="18" hidden="1">{#N/A,#N/A,FALSE,"Purchase_50_Stock";#N/A,#N/A,FALSE,"Purchase_All_Stock";"Summary",#N/A,FALSE,"PF";"Income Statement",#N/A,FALSE,"PF";"Earnings",#N/A,FALSE,"PF";"Balance Sheet",#N/A,FALSE,"PF"}</definedName>
    <definedName name="wrn.Model._.Output." localSheetId="19" hidden="1">{#N/A,#N/A,FALSE,"Purchase_50_Stock";#N/A,#N/A,FALSE,"Purchase_All_Stock";"Summary",#N/A,FALSE,"PF";"Income Statement",#N/A,FALSE,"PF";"Earnings",#N/A,FALSE,"PF";"Balance Sheet",#N/A,FALSE,"PF"}</definedName>
    <definedName name="wrn.Model._.Output." localSheetId="17" hidden="1">{#N/A,#N/A,FALSE,"Purchase_50_Stock";#N/A,#N/A,FALSE,"Purchase_All_Stock";"Summary",#N/A,FALSE,"PF";"Income Statement",#N/A,FALSE,"PF";"Earnings",#N/A,FALSE,"PF";"Balance Sheet",#N/A,FALSE,"PF"}</definedName>
    <definedName name="wrn.Model._.Output." localSheetId="1" hidden="1">{#N/A,#N/A,FALSE,"Purchase_50_Stock";#N/A,#N/A,FALSE,"Purchase_All_Stock";"Summary",#N/A,FALSE,"PF";"Income Statement",#N/A,FALSE,"PF";"Earnings",#N/A,FALSE,"PF";"Balance Sheet",#N/A,FALSE,"PF"}</definedName>
    <definedName name="wrn.Model._.Output." localSheetId="0" hidden="1">{#N/A,#N/A,FALSE,"Purchase_50_Stock";#N/A,#N/A,FALSE,"Purchase_All_Stock";"Summary",#N/A,FALSE,"PF";"Income Statement",#N/A,FALSE,"PF";"Earnings",#N/A,FALSE,"PF";"Balance Sheet",#N/A,FALSE,"PF"}</definedName>
    <definedName name="wrn.Model._.Output." localSheetId="4" hidden="1">{#N/A,#N/A,FALSE,"Purchase_50_Stock";#N/A,#N/A,FALSE,"Purchase_All_Stock";"Summary",#N/A,FALSE,"PF";"Income Statement",#N/A,FALSE,"PF";"Earnings",#N/A,FALSE,"PF";"Balance Sheet",#N/A,FALSE,"PF"}</definedName>
    <definedName name="wrn.Munsell." localSheetId="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5"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3"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2"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8"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9"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7"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1"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0" hidden="1">{#N/A,#N/A,FALSE,"Index";#N/A,#N/A,FALSE,"IncStmt";#N/A,#N/A,FALSE,"Ratios";#N/A,#N/A,FALSE,"CashFlows";#N/A,#N/A,FALSE,"Ins1";#N/A,#N/A,FALSE,"Ins2";#N/A,#N/A,FALSE,"SelfFund";#N/A,#N/A,FALSE,"SGA";#N/A,#N/A,FALSE,"Recon";#N/A,#N/A,FALSE,"Earnings";#N/A,#N/A,FALSE,"Earnings (2)";#N/A,#N/A,FALSE,"Stock";#N/A,#N/A,FALSE,"Stock (2)";#N/A,#N/A,FALSE,"PeerRatios";#N/A,#N/A,FALSE,"PeerRanks"}</definedName>
    <definedName name="wrn.Munsell." localSheetId="4" hidden="1">{#N/A,#N/A,FALSE,"Index";#N/A,#N/A,FALSE,"IncStmt";#N/A,#N/A,FALSE,"Ratios";#N/A,#N/A,FALSE,"CashFlows";#N/A,#N/A,FALSE,"Ins1";#N/A,#N/A,FALSE,"Ins2";#N/A,#N/A,FALSE,"SelfFund";#N/A,#N/A,FALSE,"SGA";#N/A,#N/A,FALSE,"Recon";#N/A,#N/A,FALSE,"Earnings";#N/A,#N/A,FALSE,"Earnings (2)";#N/A,#N/A,FALSE,"Stock";#N/A,#N/A,FALSE,"Stock (2)";#N/A,#N/A,FALSE,"PeerRatios";#N/A,#N/A,FALSE,"PeerRanks"}</definedName>
    <definedName name="wrn.newest." localSheetId="3" hidden="1">{#N/A,#N/A,TRUE,"TS";#N/A,#N/A,TRUE,"Combo";#N/A,#N/A,TRUE,"FAIR";#N/A,#N/A,TRUE,"RBC";#N/A,#N/A,TRUE,"xxxx"}</definedName>
    <definedName name="wrn.newest." localSheetId="5" hidden="1">{#N/A,#N/A,TRUE,"TS";#N/A,#N/A,TRUE,"Combo";#N/A,#N/A,TRUE,"FAIR";#N/A,#N/A,TRUE,"RBC";#N/A,#N/A,TRUE,"xxxx"}</definedName>
    <definedName name="wrn.newest." localSheetId="13" hidden="1">{#N/A,#N/A,TRUE,"TS";#N/A,#N/A,TRUE,"Combo";#N/A,#N/A,TRUE,"FAIR";#N/A,#N/A,TRUE,"RBC";#N/A,#N/A,TRUE,"xxxx"}</definedName>
    <definedName name="wrn.newest." localSheetId="2" hidden="1">{#N/A,#N/A,TRUE,"TS";#N/A,#N/A,TRUE,"Combo";#N/A,#N/A,TRUE,"FAIR";#N/A,#N/A,TRUE,"RBC";#N/A,#N/A,TRUE,"xxxx"}</definedName>
    <definedName name="wrn.newest." localSheetId="18" hidden="1">{#N/A,#N/A,TRUE,"TS";#N/A,#N/A,TRUE,"Combo";#N/A,#N/A,TRUE,"FAIR";#N/A,#N/A,TRUE,"RBC";#N/A,#N/A,TRUE,"xxxx"}</definedName>
    <definedName name="wrn.newest." localSheetId="19" hidden="1">{#N/A,#N/A,TRUE,"TS";#N/A,#N/A,TRUE,"Combo";#N/A,#N/A,TRUE,"FAIR";#N/A,#N/A,TRUE,"RBC";#N/A,#N/A,TRUE,"xxxx"}</definedName>
    <definedName name="wrn.newest." localSheetId="17" hidden="1">{#N/A,#N/A,TRUE,"TS";#N/A,#N/A,TRUE,"Combo";#N/A,#N/A,TRUE,"FAIR";#N/A,#N/A,TRUE,"RBC";#N/A,#N/A,TRUE,"xxxx"}</definedName>
    <definedName name="wrn.newest." localSheetId="1" hidden="1">{#N/A,#N/A,TRUE,"TS";#N/A,#N/A,TRUE,"Combo";#N/A,#N/A,TRUE,"FAIR";#N/A,#N/A,TRUE,"RBC";#N/A,#N/A,TRUE,"xxxx"}</definedName>
    <definedName name="wrn.newest." localSheetId="0" hidden="1">{#N/A,#N/A,TRUE,"TS";#N/A,#N/A,TRUE,"Combo";#N/A,#N/A,TRUE,"FAIR";#N/A,#N/A,TRUE,"RBC";#N/A,#N/A,TRUE,"xxxx"}</definedName>
    <definedName name="wrn.newest." localSheetId="4" hidden="1">{#N/A,#N/A,TRUE,"TS";#N/A,#N/A,TRUE,"Combo";#N/A,#N/A,TRUE,"FAIR";#N/A,#N/A,TRUE,"RBC";#N/A,#N/A,TRUE,"xxxx"}</definedName>
    <definedName name="wrn.No.._.America._.Data." localSheetId="3" hidden="1">{"Data",#N/A,FALSE,"North America";"Sales Summary",#N/A,FALSE,"North America"}</definedName>
    <definedName name="wrn.No.._.America._.Data." localSheetId="5" hidden="1">{"Data",#N/A,FALSE,"North America";"Sales Summary",#N/A,FALSE,"North America"}</definedName>
    <definedName name="wrn.No.._.America._.Data." localSheetId="13" hidden="1">{"Data",#N/A,FALSE,"North America";"Sales Summary",#N/A,FALSE,"North America"}</definedName>
    <definedName name="wrn.No.._.America._.Data." localSheetId="2" hidden="1">{"Data",#N/A,FALSE,"North America";"Sales Summary",#N/A,FALSE,"North America"}</definedName>
    <definedName name="wrn.No.._.America._.Data." localSheetId="18" hidden="1">{"Data",#N/A,FALSE,"North America";"Sales Summary",#N/A,FALSE,"North America"}</definedName>
    <definedName name="wrn.No.._.America._.Data." localSheetId="19" hidden="1">{"Data",#N/A,FALSE,"North America";"Sales Summary",#N/A,FALSE,"North America"}</definedName>
    <definedName name="wrn.No.._.America._.Data." localSheetId="17" hidden="1">{"Data",#N/A,FALSE,"North America";"Sales Summary",#N/A,FALSE,"North America"}</definedName>
    <definedName name="wrn.No.._.America._.Data." localSheetId="1" hidden="1">{"Data",#N/A,FALSE,"North America";"Sales Summary",#N/A,FALSE,"North America"}</definedName>
    <definedName name="wrn.No.._.America._.Data." localSheetId="0" hidden="1">{"Data",#N/A,FALSE,"North America";"Sales Summary",#N/A,FALSE,"North America"}</definedName>
    <definedName name="wrn.No.._.America._.Data." localSheetId="4" hidden="1">{"Data",#N/A,FALSE,"North America";"Sales Summary",#N/A,FALSE,"North America"}</definedName>
    <definedName name="wrn.Operating._.Models." localSheetId="3" hidden="1">{#N/A,#N/A,TRUE,"Eastern Market";#N/A,#N/A,TRUE,"Western Market";#N/A,#N/A,TRUE,"Sulphur Services";#N/A,#N/A,TRUE,"Global Business";#N/A,#N/A,TRUE,"Incremental Overhead";#N/A,#N/A,TRUE,"Acquired Business"}</definedName>
    <definedName name="wrn.Operating._.Models." localSheetId="5" hidden="1">{#N/A,#N/A,TRUE,"Eastern Market";#N/A,#N/A,TRUE,"Western Market";#N/A,#N/A,TRUE,"Sulphur Services";#N/A,#N/A,TRUE,"Global Business";#N/A,#N/A,TRUE,"Incremental Overhead";#N/A,#N/A,TRUE,"Acquired Business"}</definedName>
    <definedName name="wrn.Operating._.Models." localSheetId="13" hidden="1">{#N/A,#N/A,TRUE,"Eastern Market";#N/A,#N/A,TRUE,"Western Market";#N/A,#N/A,TRUE,"Sulphur Services";#N/A,#N/A,TRUE,"Global Business";#N/A,#N/A,TRUE,"Incremental Overhead";#N/A,#N/A,TRUE,"Acquired Business"}</definedName>
    <definedName name="wrn.Operating._.Models." localSheetId="2" hidden="1">{#N/A,#N/A,TRUE,"Eastern Market";#N/A,#N/A,TRUE,"Western Market";#N/A,#N/A,TRUE,"Sulphur Services";#N/A,#N/A,TRUE,"Global Business";#N/A,#N/A,TRUE,"Incremental Overhead";#N/A,#N/A,TRUE,"Acquired Business"}</definedName>
    <definedName name="wrn.Operating._.Models." localSheetId="18" hidden="1">{#N/A,#N/A,TRUE,"Eastern Market";#N/A,#N/A,TRUE,"Western Market";#N/A,#N/A,TRUE,"Sulphur Services";#N/A,#N/A,TRUE,"Global Business";#N/A,#N/A,TRUE,"Incremental Overhead";#N/A,#N/A,TRUE,"Acquired Business"}</definedName>
    <definedName name="wrn.Operating._.Models." localSheetId="19" hidden="1">{#N/A,#N/A,TRUE,"Eastern Market";#N/A,#N/A,TRUE,"Western Market";#N/A,#N/A,TRUE,"Sulphur Services";#N/A,#N/A,TRUE,"Global Business";#N/A,#N/A,TRUE,"Incremental Overhead";#N/A,#N/A,TRUE,"Acquired Business"}</definedName>
    <definedName name="wrn.Operating._.Models." localSheetId="17" hidden="1">{#N/A,#N/A,TRUE,"Eastern Market";#N/A,#N/A,TRUE,"Western Market";#N/A,#N/A,TRUE,"Sulphur Services";#N/A,#N/A,TRUE,"Global Business";#N/A,#N/A,TRUE,"Incremental Overhead";#N/A,#N/A,TRUE,"Acquired Business"}</definedName>
    <definedName name="wrn.Operating._.Models." localSheetId="1" hidden="1">{#N/A,#N/A,TRUE,"Eastern Market";#N/A,#N/A,TRUE,"Western Market";#N/A,#N/A,TRUE,"Sulphur Services";#N/A,#N/A,TRUE,"Global Business";#N/A,#N/A,TRUE,"Incremental Overhead";#N/A,#N/A,TRUE,"Acquired Business"}</definedName>
    <definedName name="wrn.Operating._.Models." localSheetId="0" hidden="1">{#N/A,#N/A,TRUE,"Eastern Market";#N/A,#N/A,TRUE,"Western Market";#N/A,#N/A,TRUE,"Sulphur Services";#N/A,#N/A,TRUE,"Global Business";#N/A,#N/A,TRUE,"Incremental Overhead";#N/A,#N/A,TRUE,"Acquired Business"}</definedName>
    <definedName name="wrn.Operating._.Models." localSheetId="4" hidden="1">{#N/A,#N/A,TRUE,"Eastern Market";#N/A,#N/A,TRUE,"Western Market";#N/A,#N/A,TRUE,"Sulphur Services";#N/A,#N/A,TRUE,"Global Business";#N/A,#N/A,TRUE,"Incremental Overhead";#N/A,#N/A,TRUE,"Acquired Business"}</definedName>
    <definedName name="wrn.Operating._.Models._1" localSheetId="3" hidden="1">{#N/A,#N/A,TRUE,"Eastern Market";#N/A,#N/A,TRUE,"Western Market";#N/A,#N/A,TRUE,"Sulphur Services";#N/A,#N/A,TRUE,"Global Business";#N/A,#N/A,TRUE,"Incremental Overhead";#N/A,#N/A,TRUE,"Acquired Business"}</definedName>
    <definedName name="wrn.Operating._.Models._1" localSheetId="5" hidden="1">{#N/A,#N/A,TRUE,"Eastern Market";#N/A,#N/A,TRUE,"Western Market";#N/A,#N/A,TRUE,"Sulphur Services";#N/A,#N/A,TRUE,"Global Business";#N/A,#N/A,TRUE,"Incremental Overhead";#N/A,#N/A,TRUE,"Acquired Business"}</definedName>
    <definedName name="wrn.Operating._.Models._1" localSheetId="13" hidden="1">{#N/A,#N/A,TRUE,"Eastern Market";#N/A,#N/A,TRUE,"Western Market";#N/A,#N/A,TRUE,"Sulphur Services";#N/A,#N/A,TRUE,"Global Business";#N/A,#N/A,TRUE,"Incremental Overhead";#N/A,#N/A,TRUE,"Acquired Business"}</definedName>
    <definedName name="wrn.Operating._.Models._1" localSheetId="2" hidden="1">{#N/A,#N/A,TRUE,"Eastern Market";#N/A,#N/A,TRUE,"Western Market";#N/A,#N/A,TRUE,"Sulphur Services";#N/A,#N/A,TRUE,"Global Business";#N/A,#N/A,TRUE,"Incremental Overhead";#N/A,#N/A,TRUE,"Acquired Business"}</definedName>
    <definedName name="wrn.Operating._.Models._1" localSheetId="18" hidden="1">{#N/A,#N/A,TRUE,"Eastern Market";#N/A,#N/A,TRUE,"Western Market";#N/A,#N/A,TRUE,"Sulphur Services";#N/A,#N/A,TRUE,"Global Business";#N/A,#N/A,TRUE,"Incremental Overhead";#N/A,#N/A,TRUE,"Acquired Business"}</definedName>
    <definedName name="wrn.Operating._.Models._1" localSheetId="19" hidden="1">{#N/A,#N/A,TRUE,"Eastern Market";#N/A,#N/A,TRUE,"Western Market";#N/A,#N/A,TRUE,"Sulphur Services";#N/A,#N/A,TRUE,"Global Business";#N/A,#N/A,TRUE,"Incremental Overhead";#N/A,#N/A,TRUE,"Acquired Business"}</definedName>
    <definedName name="wrn.Operating._.Models._1" localSheetId="17" hidden="1">{#N/A,#N/A,TRUE,"Eastern Market";#N/A,#N/A,TRUE,"Western Market";#N/A,#N/A,TRUE,"Sulphur Services";#N/A,#N/A,TRUE,"Global Business";#N/A,#N/A,TRUE,"Incremental Overhead";#N/A,#N/A,TRUE,"Acquired Business"}</definedName>
    <definedName name="wrn.Operating._.Models._1" localSheetId="1" hidden="1">{#N/A,#N/A,TRUE,"Eastern Market";#N/A,#N/A,TRUE,"Western Market";#N/A,#N/A,TRUE,"Sulphur Services";#N/A,#N/A,TRUE,"Global Business";#N/A,#N/A,TRUE,"Incremental Overhead";#N/A,#N/A,TRUE,"Acquired Business"}</definedName>
    <definedName name="wrn.Operating._.Models._1" localSheetId="0" hidden="1">{#N/A,#N/A,TRUE,"Eastern Market";#N/A,#N/A,TRUE,"Western Market";#N/A,#N/A,TRUE,"Sulphur Services";#N/A,#N/A,TRUE,"Global Business";#N/A,#N/A,TRUE,"Incremental Overhead";#N/A,#N/A,TRUE,"Acquired Business"}</definedName>
    <definedName name="wrn.Operating._.Models._1" localSheetId="4" hidden="1">{#N/A,#N/A,TRUE,"Eastern Market";#N/A,#N/A,TRUE,"Western Market";#N/A,#N/A,TRUE,"Sulphur Services";#N/A,#N/A,TRUE,"Global Business";#N/A,#N/A,TRUE,"Incremental Overhead";#N/A,#N/A,TRUE,"Acquired Business"}</definedName>
    <definedName name="wrn.Operating._.Models._2" localSheetId="3" hidden="1">{#N/A,#N/A,TRUE,"Eastern Market";#N/A,#N/A,TRUE,"Western Market";#N/A,#N/A,TRUE,"Sulphur Services";#N/A,#N/A,TRUE,"Global Business";#N/A,#N/A,TRUE,"Incremental Overhead";#N/A,#N/A,TRUE,"Acquired Business"}</definedName>
    <definedName name="wrn.Operating._.Models._2" localSheetId="5" hidden="1">{#N/A,#N/A,TRUE,"Eastern Market";#N/A,#N/A,TRUE,"Western Market";#N/A,#N/A,TRUE,"Sulphur Services";#N/A,#N/A,TRUE,"Global Business";#N/A,#N/A,TRUE,"Incremental Overhead";#N/A,#N/A,TRUE,"Acquired Business"}</definedName>
    <definedName name="wrn.Operating._.Models._2" localSheetId="13" hidden="1">{#N/A,#N/A,TRUE,"Eastern Market";#N/A,#N/A,TRUE,"Western Market";#N/A,#N/A,TRUE,"Sulphur Services";#N/A,#N/A,TRUE,"Global Business";#N/A,#N/A,TRUE,"Incremental Overhead";#N/A,#N/A,TRUE,"Acquired Business"}</definedName>
    <definedName name="wrn.Operating._.Models._2" localSheetId="2" hidden="1">{#N/A,#N/A,TRUE,"Eastern Market";#N/A,#N/A,TRUE,"Western Market";#N/A,#N/A,TRUE,"Sulphur Services";#N/A,#N/A,TRUE,"Global Business";#N/A,#N/A,TRUE,"Incremental Overhead";#N/A,#N/A,TRUE,"Acquired Business"}</definedName>
    <definedName name="wrn.Operating._.Models._2" localSheetId="18" hidden="1">{#N/A,#N/A,TRUE,"Eastern Market";#N/A,#N/A,TRUE,"Western Market";#N/A,#N/A,TRUE,"Sulphur Services";#N/A,#N/A,TRUE,"Global Business";#N/A,#N/A,TRUE,"Incremental Overhead";#N/A,#N/A,TRUE,"Acquired Business"}</definedName>
    <definedName name="wrn.Operating._.Models._2" localSheetId="19" hidden="1">{#N/A,#N/A,TRUE,"Eastern Market";#N/A,#N/A,TRUE,"Western Market";#N/A,#N/A,TRUE,"Sulphur Services";#N/A,#N/A,TRUE,"Global Business";#N/A,#N/A,TRUE,"Incremental Overhead";#N/A,#N/A,TRUE,"Acquired Business"}</definedName>
    <definedName name="wrn.Operating._.Models._2" localSheetId="17" hidden="1">{#N/A,#N/A,TRUE,"Eastern Market";#N/A,#N/A,TRUE,"Western Market";#N/A,#N/A,TRUE,"Sulphur Services";#N/A,#N/A,TRUE,"Global Business";#N/A,#N/A,TRUE,"Incremental Overhead";#N/A,#N/A,TRUE,"Acquired Business"}</definedName>
    <definedName name="wrn.Operating._.Models._2" localSheetId="1" hidden="1">{#N/A,#N/A,TRUE,"Eastern Market";#N/A,#N/A,TRUE,"Western Market";#N/A,#N/A,TRUE,"Sulphur Services";#N/A,#N/A,TRUE,"Global Business";#N/A,#N/A,TRUE,"Incremental Overhead";#N/A,#N/A,TRUE,"Acquired Business"}</definedName>
    <definedName name="wrn.Operating._.Models._2" localSheetId="0" hidden="1">{#N/A,#N/A,TRUE,"Eastern Market";#N/A,#N/A,TRUE,"Western Market";#N/A,#N/A,TRUE,"Sulphur Services";#N/A,#N/A,TRUE,"Global Business";#N/A,#N/A,TRUE,"Incremental Overhead";#N/A,#N/A,TRUE,"Acquired Business"}</definedName>
    <definedName name="wrn.Operating._.Models._2" localSheetId="4" hidden="1">{#N/A,#N/A,TRUE,"Eastern Market";#N/A,#N/A,TRUE,"Western Market";#N/A,#N/A,TRUE,"Sulphur Services";#N/A,#N/A,TRUE,"Global Business";#N/A,#N/A,TRUE,"Incremental Overhead";#N/A,#N/A,TRUE,"Acquired Business"}</definedName>
    <definedName name="wrn.Operating._.Models._3" localSheetId="3" hidden="1">{#N/A,#N/A,TRUE,"Eastern Market";#N/A,#N/A,TRUE,"Western Market";#N/A,#N/A,TRUE,"Sulphur Services";#N/A,#N/A,TRUE,"Global Business";#N/A,#N/A,TRUE,"Incremental Overhead";#N/A,#N/A,TRUE,"Acquired Business"}</definedName>
    <definedName name="wrn.Operating._.Models._3" localSheetId="5" hidden="1">{#N/A,#N/A,TRUE,"Eastern Market";#N/A,#N/A,TRUE,"Western Market";#N/A,#N/A,TRUE,"Sulphur Services";#N/A,#N/A,TRUE,"Global Business";#N/A,#N/A,TRUE,"Incremental Overhead";#N/A,#N/A,TRUE,"Acquired Business"}</definedName>
    <definedName name="wrn.Operating._.Models._3" localSheetId="13" hidden="1">{#N/A,#N/A,TRUE,"Eastern Market";#N/A,#N/A,TRUE,"Western Market";#N/A,#N/A,TRUE,"Sulphur Services";#N/A,#N/A,TRUE,"Global Business";#N/A,#N/A,TRUE,"Incremental Overhead";#N/A,#N/A,TRUE,"Acquired Business"}</definedName>
    <definedName name="wrn.Operating._.Models._3" localSheetId="2" hidden="1">{#N/A,#N/A,TRUE,"Eastern Market";#N/A,#N/A,TRUE,"Western Market";#N/A,#N/A,TRUE,"Sulphur Services";#N/A,#N/A,TRUE,"Global Business";#N/A,#N/A,TRUE,"Incremental Overhead";#N/A,#N/A,TRUE,"Acquired Business"}</definedName>
    <definedName name="wrn.Operating._.Models._3" localSheetId="18" hidden="1">{#N/A,#N/A,TRUE,"Eastern Market";#N/A,#N/A,TRUE,"Western Market";#N/A,#N/A,TRUE,"Sulphur Services";#N/A,#N/A,TRUE,"Global Business";#N/A,#N/A,TRUE,"Incremental Overhead";#N/A,#N/A,TRUE,"Acquired Business"}</definedName>
    <definedName name="wrn.Operating._.Models._3" localSheetId="19" hidden="1">{#N/A,#N/A,TRUE,"Eastern Market";#N/A,#N/A,TRUE,"Western Market";#N/A,#N/A,TRUE,"Sulphur Services";#N/A,#N/A,TRUE,"Global Business";#N/A,#N/A,TRUE,"Incremental Overhead";#N/A,#N/A,TRUE,"Acquired Business"}</definedName>
    <definedName name="wrn.Operating._.Models._3" localSheetId="17" hidden="1">{#N/A,#N/A,TRUE,"Eastern Market";#N/A,#N/A,TRUE,"Western Market";#N/A,#N/A,TRUE,"Sulphur Services";#N/A,#N/A,TRUE,"Global Business";#N/A,#N/A,TRUE,"Incremental Overhead";#N/A,#N/A,TRUE,"Acquired Business"}</definedName>
    <definedName name="wrn.Operating._.Models._3" localSheetId="1" hidden="1">{#N/A,#N/A,TRUE,"Eastern Market";#N/A,#N/A,TRUE,"Western Market";#N/A,#N/A,TRUE,"Sulphur Services";#N/A,#N/A,TRUE,"Global Business";#N/A,#N/A,TRUE,"Incremental Overhead";#N/A,#N/A,TRUE,"Acquired Business"}</definedName>
    <definedName name="wrn.Operating._.Models._3" localSheetId="0" hidden="1">{#N/A,#N/A,TRUE,"Eastern Market";#N/A,#N/A,TRUE,"Western Market";#N/A,#N/A,TRUE,"Sulphur Services";#N/A,#N/A,TRUE,"Global Business";#N/A,#N/A,TRUE,"Incremental Overhead";#N/A,#N/A,TRUE,"Acquired Business"}</definedName>
    <definedName name="wrn.Operating._.Models._3" localSheetId="4" hidden="1">{#N/A,#N/A,TRUE,"Eastern Market";#N/A,#N/A,TRUE,"Western Market";#N/A,#N/A,TRUE,"Sulphur Services";#N/A,#N/A,TRUE,"Global Business";#N/A,#N/A,TRUE,"Incremental Overhead";#N/A,#N/A,TRUE,"Acquired Business"}</definedName>
    <definedName name="wrn.Operating._.Models._4" localSheetId="3" hidden="1">{#N/A,#N/A,TRUE,"Eastern Market";#N/A,#N/A,TRUE,"Western Market";#N/A,#N/A,TRUE,"Sulphur Services";#N/A,#N/A,TRUE,"Global Business";#N/A,#N/A,TRUE,"Incremental Overhead";#N/A,#N/A,TRUE,"Acquired Business"}</definedName>
    <definedName name="wrn.Operating._.Models._4" localSheetId="5" hidden="1">{#N/A,#N/A,TRUE,"Eastern Market";#N/A,#N/A,TRUE,"Western Market";#N/A,#N/A,TRUE,"Sulphur Services";#N/A,#N/A,TRUE,"Global Business";#N/A,#N/A,TRUE,"Incremental Overhead";#N/A,#N/A,TRUE,"Acquired Business"}</definedName>
    <definedName name="wrn.Operating._.Models._4" localSheetId="13" hidden="1">{#N/A,#N/A,TRUE,"Eastern Market";#N/A,#N/A,TRUE,"Western Market";#N/A,#N/A,TRUE,"Sulphur Services";#N/A,#N/A,TRUE,"Global Business";#N/A,#N/A,TRUE,"Incremental Overhead";#N/A,#N/A,TRUE,"Acquired Business"}</definedName>
    <definedName name="wrn.Operating._.Models._4" localSheetId="2" hidden="1">{#N/A,#N/A,TRUE,"Eastern Market";#N/A,#N/A,TRUE,"Western Market";#N/A,#N/A,TRUE,"Sulphur Services";#N/A,#N/A,TRUE,"Global Business";#N/A,#N/A,TRUE,"Incremental Overhead";#N/A,#N/A,TRUE,"Acquired Business"}</definedName>
    <definedName name="wrn.Operating._.Models._4" localSheetId="18" hidden="1">{#N/A,#N/A,TRUE,"Eastern Market";#N/A,#N/A,TRUE,"Western Market";#N/A,#N/A,TRUE,"Sulphur Services";#N/A,#N/A,TRUE,"Global Business";#N/A,#N/A,TRUE,"Incremental Overhead";#N/A,#N/A,TRUE,"Acquired Business"}</definedName>
    <definedName name="wrn.Operating._.Models._4" localSheetId="19" hidden="1">{#N/A,#N/A,TRUE,"Eastern Market";#N/A,#N/A,TRUE,"Western Market";#N/A,#N/A,TRUE,"Sulphur Services";#N/A,#N/A,TRUE,"Global Business";#N/A,#N/A,TRUE,"Incremental Overhead";#N/A,#N/A,TRUE,"Acquired Business"}</definedName>
    <definedName name="wrn.Operating._.Models._4" localSheetId="17" hidden="1">{#N/A,#N/A,TRUE,"Eastern Market";#N/A,#N/A,TRUE,"Western Market";#N/A,#N/A,TRUE,"Sulphur Services";#N/A,#N/A,TRUE,"Global Business";#N/A,#N/A,TRUE,"Incremental Overhead";#N/A,#N/A,TRUE,"Acquired Business"}</definedName>
    <definedName name="wrn.Operating._.Models._4" localSheetId="1" hidden="1">{#N/A,#N/A,TRUE,"Eastern Market";#N/A,#N/A,TRUE,"Western Market";#N/A,#N/A,TRUE,"Sulphur Services";#N/A,#N/A,TRUE,"Global Business";#N/A,#N/A,TRUE,"Incremental Overhead";#N/A,#N/A,TRUE,"Acquired Business"}</definedName>
    <definedName name="wrn.Operating._.Models._4" localSheetId="0" hidden="1">{#N/A,#N/A,TRUE,"Eastern Market";#N/A,#N/A,TRUE,"Western Market";#N/A,#N/A,TRUE,"Sulphur Services";#N/A,#N/A,TRUE,"Global Business";#N/A,#N/A,TRUE,"Incremental Overhead";#N/A,#N/A,TRUE,"Acquired Business"}</definedName>
    <definedName name="wrn.Operating._.Models._4" localSheetId="4" hidden="1">{#N/A,#N/A,TRUE,"Eastern Market";#N/A,#N/A,TRUE,"Western Market";#N/A,#N/A,TRUE,"Sulphur Services";#N/A,#N/A,TRUE,"Global Business";#N/A,#N/A,TRUE,"Incremental Overhead";#N/A,#N/A,TRUE,"Acquired Business"}</definedName>
    <definedName name="wrn.Operating._.Models._5" localSheetId="3" hidden="1">{#N/A,#N/A,TRUE,"Eastern Market";#N/A,#N/A,TRUE,"Western Market";#N/A,#N/A,TRUE,"Sulphur Services";#N/A,#N/A,TRUE,"Global Business";#N/A,#N/A,TRUE,"Incremental Overhead";#N/A,#N/A,TRUE,"Acquired Business"}</definedName>
    <definedName name="wrn.Operating._.Models._5" localSheetId="5" hidden="1">{#N/A,#N/A,TRUE,"Eastern Market";#N/A,#N/A,TRUE,"Western Market";#N/A,#N/A,TRUE,"Sulphur Services";#N/A,#N/A,TRUE,"Global Business";#N/A,#N/A,TRUE,"Incremental Overhead";#N/A,#N/A,TRUE,"Acquired Business"}</definedName>
    <definedName name="wrn.Operating._.Models._5" localSheetId="13" hidden="1">{#N/A,#N/A,TRUE,"Eastern Market";#N/A,#N/A,TRUE,"Western Market";#N/A,#N/A,TRUE,"Sulphur Services";#N/A,#N/A,TRUE,"Global Business";#N/A,#N/A,TRUE,"Incremental Overhead";#N/A,#N/A,TRUE,"Acquired Business"}</definedName>
    <definedName name="wrn.Operating._.Models._5" localSheetId="2" hidden="1">{#N/A,#N/A,TRUE,"Eastern Market";#N/A,#N/A,TRUE,"Western Market";#N/A,#N/A,TRUE,"Sulphur Services";#N/A,#N/A,TRUE,"Global Business";#N/A,#N/A,TRUE,"Incremental Overhead";#N/A,#N/A,TRUE,"Acquired Business"}</definedName>
    <definedName name="wrn.Operating._.Models._5" localSheetId="18" hidden="1">{#N/A,#N/A,TRUE,"Eastern Market";#N/A,#N/A,TRUE,"Western Market";#N/A,#N/A,TRUE,"Sulphur Services";#N/A,#N/A,TRUE,"Global Business";#N/A,#N/A,TRUE,"Incremental Overhead";#N/A,#N/A,TRUE,"Acquired Business"}</definedName>
    <definedName name="wrn.Operating._.Models._5" localSheetId="19" hidden="1">{#N/A,#N/A,TRUE,"Eastern Market";#N/A,#N/A,TRUE,"Western Market";#N/A,#N/A,TRUE,"Sulphur Services";#N/A,#N/A,TRUE,"Global Business";#N/A,#N/A,TRUE,"Incremental Overhead";#N/A,#N/A,TRUE,"Acquired Business"}</definedName>
    <definedName name="wrn.Operating._.Models._5" localSheetId="17" hidden="1">{#N/A,#N/A,TRUE,"Eastern Market";#N/A,#N/A,TRUE,"Western Market";#N/A,#N/A,TRUE,"Sulphur Services";#N/A,#N/A,TRUE,"Global Business";#N/A,#N/A,TRUE,"Incremental Overhead";#N/A,#N/A,TRUE,"Acquired Business"}</definedName>
    <definedName name="wrn.Operating._.Models._5" localSheetId="1" hidden="1">{#N/A,#N/A,TRUE,"Eastern Market";#N/A,#N/A,TRUE,"Western Market";#N/A,#N/A,TRUE,"Sulphur Services";#N/A,#N/A,TRUE,"Global Business";#N/A,#N/A,TRUE,"Incremental Overhead";#N/A,#N/A,TRUE,"Acquired Business"}</definedName>
    <definedName name="wrn.Operating._.Models._5" localSheetId="0" hidden="1">{#N/A,#N/A,TRUE,"Eastern Market";#N/A,#N/A,TRUE,"Western Market";#N/A,#N/A,TRUE,"Sulphur Services";#N/A,#N/A,TRUE,"Global Business";#N/A,#N/A,TRUE,"Incremental Overhead";#N/A,#N/A,TRUE,"Acquired Business"}</definedName>
    <definedName name="wrn.Operating._.Models._5" localSheetId="4" hidden="1">{#N/A,#N/A,TRUE,"Eastern Market";#N/A,#N/A,TRUE,"Western Market";#N/A,#N/A,TRUE,"Sulphur Services";#N/A,#N/A,TRUE,"Global Business";#N/A,#N/A,TRUE,"Incremental Overhead";#N/A,#N/A,TRUE,"Acquired Business"}</definedName>
    <definedName name="wrn.packer._.1." localSheetId="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5"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3"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2"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8"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9"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7"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1"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0"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acker._.1." localSheetId="4" hidden="1">{#N/A,#N/A,FALSE,"gopher summary";#N/A,#N/A,FALSE,"GOPH-Comp Co. Mult";#N/A,#N/A,FALSE,"GOPH-Acq. Mult ";#N/A,#N/A,FALSE,"gopher dcf";#N/A,#N/A,FALSE,"goph-dividend";#N/A,#N/A,FALSE,"GOPHER WACC";#N/A,#N/A,FALSE,"Contribution";#N/A,#N/A,FALSE,"contr.anal.";#N/A,#N/A,FALSE,"acc_dil";#N/A,#N/A,FALSE,"GOPHER";#N/A,#N/A,FALSE,"pro forma";#N/A,#N/A,FALSE,"PACK-Comp Co. Mult";#N/A,#N/A,FALSE,"packer dcf ";#N/A,#N/A,FALSE,"PACK WACC ";#N/A,#N/A,FALSE,"PACKER";#N/A,#N/A,FALSE,"PurchPriMult"}</definedName>
    <definedName name="wrn.PLX." localSheetId="3" hidden="1">{"cred comp",#N/A,FALSE,"Comparable Credit Analysis";"IS",#N/A,FALSE,"IS";"Sensitivity",#N/A,FALSE,"Sensitivity";"BS",#N/A,FALSE,"BS";"Bond Summary",#N/A,FALSE,"B Summary";"AD",#N/A,FALSE,"Accretion";"NAV",#N/A,FALSE,"NAV";"SU",#N/A,FALSE,"S&amp;U";"acq. study",#N/A,FALSE,"Acq. Study";"F Charges",#N/A,FALSE,"Fixed Charges"}</definedName>
    <definedName name="wrn.PLX." localSheetId="5" hidden="1">{"cred comp",#N/A,FALSE,"Comparable Credit Analysis";"IS",#N/A,FALSE,"IS";"Sensitivity",#N/A,FALSE,"Sensitivity";"BS",#N/A,FALSE,"BS";"Bond Summary",#N/A,FALSE,"B Summary";"AD",#N/A,FALSE,"Accretion";"NAV",#N/A,FALSE,"NAV";"SU",#N/A,FALSE,"S&amp;U";"acq. study",#N/A,FALSE,"Acq. Study";"F Charges",#N/A,FALSE,"Fixed Charges"}</definedName>
    <definedName name="wrn.PLX." localSheetId="13" hidden="1">{"cred comp",#N/A,FALSE,"Comparable Credit Analysis";"IS",#N/A,FALSE,"IS";"Sensitivity",#N/A,FALSE,"Sensitivity";"BS",#N/A,FALSE,"BS";"Bond Summary",#N/A,FALSE,"B Summary";"AD",#N/A,FALSE,"Accretion";"NAV",#N/A,FALSE,"NAV";"SU",#N/A,FALSE,"S&amp;U";"acq. study",#N/A,FALSE,"Acq. Study";"F Charges",#N/A,FALSE,"Fixed Charges"}</definedName>
    <definedName name="wrn.PLX." localSheetId="2" hidden="1">{"cred comp",#N/A,FALSE,"Comparable Credit Analysis";"IS",#N/A,FALSE,"IS";"Sensitivity",#N/A,FALSE,"Sensitivity";"BS",#N/A,FALSE,"BS";"Bond Summary",#N/A,FALSE,"B Summary";"AD",#N/A,FALSE,"Accretion";"NAV",#N/A,FALSE,"NAV";"SU",#N/A,FALSE,"S&amp;U";"acq. study",#N/A,FALSE,"Acq. Study";"F Charges",#N/A,FALSE,"Fixed Charges"}</definedName>
    <definedName name="wrn.PLX." localSheetId="18" hidden="1">{"cred comp",#N/A,FALSE,"Comparable Credit Analysis";"IS",#N/A,FALSE,"IS";"Sensitivity",#N/A,FALSE,"Sensitivity";"BS",#N/A,FALSE,"BS";"Bond Summary",#N/A,FALSE,"B Summary";"AD",#N/A,FALSE,"Accretion";"NAV",#N/A,FALSE,"NAV";"SU",#N/A,FALSE,"S&amp;U";"acq. study",#N/A,FALSE,"Acq. Study";"F Charges",#N/A,FALSE,"Fixed Charges"}</definedName>
    <definedName name="wrn.PLX." localSheetId="19" hidden="1">{"cred comp",#N/A,FALSE,"Comparable Credit Analysis";"IS",#N/A,FALSE,"IS";"Sensitivity",#N/A,FALSE,"Sensitivity";"BS",#N/A,FALSE,"BS";"Bond Summary",#N/A,FALSE,"B Summary";"AD",#N/A,FALSE,"Accretion";"NAV",#N/A,FALSE,"NAV";"SU",#N/A,FALSE,"S&amp;U";"acq. study",#N/A,FALSE,"Acq. Study";"F Charges",#N/A,FALSE,"Fixed Charges"}</definedName>
    <definedName name="wrn.PLX." localSheetId="17" hidden="1">{"cred comp",#N/A,FALSE,"Comparable Credit Analysis";"IS",#N/A,FALSE,"IS";"Sensitivity",#N/A,FALSE,"Sensitivity";"BS",#N/A,FALSE,"BS";"Bond Summary",#N/A,FALSE,"B Summary";"AD",#N/A,FALSE,"Accretion";"NAV",#N/A,FALSE,"NAV";"SU",#N/A,FALSE,"S&amp;U";"acq. study",#N/A,FALSE,"Acq. Study";"F Charges",#N/A,FALSE,"Fixed Charges"}</definedName>
    <definedName name="wrn.PLX." localSheetId="1" hidden="1">{"cred comp",#N/A,FALSE,"Comparable Credit Analysis";"IS",#N/A,FALSE,"IS";"Sensitivity",#N/A,FALSE,"Sensitivity";"BS",#N/A,FALSE,"BS";"Bond Summary",#N/A,FALSE,"B Summary";"AD",#N/A,FALSE,"Accretion";"NAV",#N/A,FALSE,"NAV";"SU",#N/A,FALSE,"S&amp;U";"acq. study",#N/A,FALSE,"Acq. Study";"F Charges",#N/A,FALSE,"Fixed Charges"}</definedName>
    <definedName name="wrn.PLX." localSheetId="0" hidden="1">{"cred comp",#N/A,FALSE,"Comparable Credit Analysis";"IS",#N/A,FALSE,"IS";"Sensitivity",#N/A,FALSE,"Sensitivity";"BS",#N/A,FALSE,"BS";"Bond Summary",#N/A,FALSE,"B Summary";"AD",#N/A,FALSE,"Accretion";"NAV",#N/A,FALSE,"NAV";"SU",#N/A,FALSE,"S&amp;U";"acq. study",#N/A,FALSE,"Acq. Study";"F Charges",#N/A,FALSE,"Fixed Charges"}</definedName>
    <definedName name="wrn.PLX." localSheetId="4" hidden="1">{"cred comp",#N/A,FALSE,"Comparable Credit Analysis";"IS",#N/A,FALSE,"IS";"Sensitivity",#N/A,FALSE,"Sensitivity";"BS",#N/A,FALSE,"BS";"Bond Summary",#N/A,FALSE,"B Summary";"AD",#N/A,FALSE,"Accretion";"NAV",#N/A,FALSE,"NAV";"SU",#N/A,FALSE,"S&amp;U";"acq. study",#N/A,FALSE,"Acq. Study";"F Charges",#N/A,FALSE,"Fixed Charges"}</definedName>
    <definedName name="wrn.PLX._1" localSheetId="3" hidden="1">{"cred comp",#N/A,FALSE,"Comparable Credit Analysis";"IS",#N/A,FALSE,"IS";"Sensitivity",#N/A,FALSE,"Sensitivity";"BS",#N/A,FALSE,"BS";"Bond Summary",#N/A,FALSE,"B Summary";"AD",#N/A,FALSE,"Accretion";"NAV",#N/A,FALSE,"NAV";"SU",#N/A,FALSE,"S&amp;U";"acq. study",#N/A,FALSE,"Acq. Study";"F Charges",#N/A,FALSE,"Fixed Charges"}</definedName>
    <definedName name="wrn.PLX._1" localSheetId="5" hidden="1">{"cred comp",#N/A,FALSE,"Comparable Credit Analysis";"IS",#N/A,FALSE,"IS";"Sensitivity",#N/A,FALSE,"Sensitivity";"BS",#N/A,FALSE,"BS";"Bond Summary",#N/A,FALSE,"B Summary";"AD",#N/A,FALSE,"Accretion";"NAV",#N/A,FALSE,"NAV";"SU",#N/A,FALSE,"S&amp;U";"acq. study",#N/A,FALSE,"Acq. Study";"F Charges",#N/A,FALSE,"Fixed Charges"}</definedName>
    <definedName name="wrn.PLX._1" localSheetId="13" hidden="1">{"cred comp",#N/A,FALSE,"Comparable Credit Analysis";"IS",#N/A,FALSE,"IS";"Sensitivity",#N/A,FALSE,"Sensitivity";"BS",#N/A,FALSE,"BS";"Bond Summary",#N/A,FALSE,"B Summary";"AD",#N/A,FALSE,"Accretion";"NAV",#N/A,FALSE,"NAV";"SU",#N/A,FALSE,"S&amp;U";"acq. study",#N/A,FALSE,"Acq. Study";"F Charges",#N/A,FALSE,"Fixed Charges"}</definedName>
    <definedName name="wrn.PLX._1" localSheetId="2" hidden="1">{"cred comp",#N/A,FALSE,"Comparable Credit Analysis";"IS",#N/A,FALSE,"IS";"Sensitivity",#N/A,FALSE,"Sensitivity";"BS",#N/A,FALSE,"BS";"Bond Summary",#N/A,FALSE,"B Summary";"AD",#N/A,FALSE,"Accretion";"NAV",#N/A,FALSE,"NAV";"SU",#N/A,FALSE,"S&amp;U";"acq. study",#N/A,FALSE,"Acq. Study";"F Charges",#N/A,FALSE,"Fixed Charges"}</definedName>
    <definedName name="wrn.PLX._1" localSheetId="18" hidden="1">{"cred comp",#N/A,FALSE,"Comparable Credit Analysis";"IS",#N/A,FALSE,"IS";"Sensitivity",#N/A,FALSE,"Sensitivity";"BS",#N/A,FALSE,"BS";"Bond Summary",#N/A,FALSE,"B Summary";"AD",#N/A,FALSE,"Accretion";"NAV",#N/A,FALSE,"NAV";"SU",#N/A,FALSE,"S&amp;U";"acq. study",#N/A,FALSE,"Acq. Study";"F Charges",#N/A,FALSE,"Fixed Charges"}</definedName>
    <definedName name="wrn.PLX._1" localSheetId="19" hidden="1">{"cred comp",#N/A,FALSE,"Comparable Credit Analysis";"IS",#N/A,FALSE,"IS";"Sensitivity",#N/A,FALSE,"Sensitivity";"BS",#N/A,FALSE,"BS";"Bond Summary",#N/A,FALSE,"B Summary";"AD",#N/A,FALSE,"Accretion";"NAV",#N/A,FALSE,"NAV";"SU",#N/A,FALSE,"S&amp;U";"acq. study",#N/A,FALSE,"Acq. Study";"F Charges",#N/A,FALSE,"Fixed Charges"}</definedName>
    <definedName name="wrn.PLX._1" localSheetId="17" hidden="1">{"cred comp",#N/A,FALSE,"Comparable Credit Analysis";"IS",#N/A,FALSE,"IS";"Sensitivity",#N/A,FALSE,"Sensitivity";"BS",#N/A,FALSE,"BS";"Bond Summary",#N/A,FALSE,"B Summary";"AD",#N/A,FALSE,"Accretion";"NAV",#N/A,FALSE,"NAV";"SU",#N/A,FALSE,"S&amp;U";"acq. study",#N/A,FALSE,"Acq. Study";"F Charges",#N/A,FALSE,"Fixed Charges"}</definedName>
    <definedName name="wrn.PLX._1" localSheetId="1" hidden="1">{"cred comp",#N/A,FALSE,"Comparable Credit Analysis";"IS",#N/A,FALSE,"IS";"Sensitivity",#N/A,FALSE,"Sensitivity";"BS",#N/A,FALSE,"BS";"Bond Summary",#N/A,FALSE,"B Summary";"AD",#N/A,FALSE,"Accretion";"NAV",#N/A,FALSE,"NAV";"SU",#N/A,FALSE,"S&amp;U";"acq. study",#N/A,FALSE,"Acq. Study";"F Charges",#N/A,FALSE,"Fixed Charges"}</definedName>
    <definedName name="wrn.PLX._1" localSheetId="0" hidden="1">{"cred comp",#N/A,FALSE,"Comparable Credit Analysis";"IS",#N/A,FALSE,"IS";"Sensitivity",#N/A,FALSE,"Sensitivity";"BS",#N/A,FALSE,"BS";"Bond Summary",#N/A,FALSE,"B Summary";"AD",#N/A,FALSE,"Accretion";"NAV",#N/A,FALSE,"NAV";"SU",#N/A,FALSE,"S&amp;U";"acq. study",#N/A,FALSE,"Acq. Study";"F Charges",#N/A,FALSE,"Fixed Charges"}</definedName>
    <definedName name="wrn.PLX._1" localSheetId="4" hidden="1">{"cred comp",#N/A,FALSE,"Comparable Credit Analysis";"IS",#N/A,FALSE,"IS";"Sensitivity",#N/A,FALSE,"Sensitivity";"BS",#N/A,FALSE,"BS";"Bond Summary",#N/A,FALSE,"B Summary";"AD",#N/A,FALSE,"Accretion";"NAV",#N/A,FALSE,"NAV";"SU",#N/A,FALSE,"S&amp;U";"acq. study",#N/A,FALSE,"Acq. Study";"F Charges",#N/A,FALSE,"Fixed Charges"}</definedName>
    <definedName name="wrn.PLX._2" localSheetId="3" hidden="1">{"cred comp",#N/A,FALSE,"Comparable Credit Analysis";"IS",#N/A,FALSE,"IS";"Sensitivity",#N/A,FALSE,"Sensitivity";"BS",#N/A,FALSE,"BS";"Bond Summary",#N/A,FALSE,"B Summary";"AD",#N/A,FALSE,"Accretion";"NAV",#N/A,FALSE,"NAV";"SU",#N/A,FALSE,"S&amp;U";"acq. study",#N/A,FALSE,"Acq. Study";"F Charges",#N/A,FALSE,"Fixed Charges"}</definedName>
    <definedName name="wrn.PLX._2" localSheetId="5" hidden="1">{"cred comp",#N/A,FALSE,"Comparable Credit Analysis";"IS",#N/A,FALSE,"IS";"Sensitivity",#N/A,FALSE,"Sensitivity";"BS",#N/A,FALSE,"BS";"Bond Summary",#N/A,FALSE,"B Summary";"AD",#N/A,FALSE,"Accretion";"NAV",#N/A,FALSE,"NAV";"SU",#N/A,FALSE,"S&amp;U";"acq. study",#N/A,FALSE,"Acq. Study";"F Charges",#N/A,FALSE,"Fixed Charges"}</definedName>
    <definedName name="wrn.PLX._2" localSheetId="13" hidden="1">{"cred comp",#N/A,FALSE,"Comparable Credit Analysis";"IS",#N/A,FALSE,"IS";"Sensitivity",#N/A,FALSE,"Sensitivity";"BS",#N/A,FALSE,"BS";"Bond Summary",#N/A,FALSE,"B Summary";"AD",#N/A,FALSE,"Accretion";"NAV",#N/A,FALSE,"NAV";"SU",#N/A,FALSE,"S&amp;U";"acq. study",#N/A,FALSE,"Acq. Study";"F Charges",#N/A,FALSE,"Fixed Charges"}</definedName>
    <definedName name="wrn.PLX._2" localSheetId="2" hidden="1">{"cred comp",#N/A,FALSE,"Comparable Credit Analysis";"IS",#N/A,FALSE,"IS";"Sensitivity",#N/A,FALSE,"Sensitivity";"BS",#N/A,FALSE,"BS";"Bond Summary",#N/A,FALSE,"B Summary";"AD",#N/A,FALSE,"Accretion";"NAV",#N/A,FALSE,"NAV";"SU",#N/A,FALSE,"S&amp;U";"acq. study",#N/A,FALSE,"Acq. Study";"F Charges",#N/A,FALSE,"Fixed Charges"}</definedName>
    <definedName name="wrn.PLX._2" localSheetId="18" hidden="1">{"cred comp",#N/A,FALSE,"Comparable Credit Analysis";"IS",#N/A,FALSE,"IS";"Sensitivity",#N/A,FALSE,"Sensitivity";"BS",#N/A,FALSE,"BS";"Bond Summary",#N/A,FALSE,"B Summary";"AD",#N/A,FALSE,"Accretion";"NAV",#N/A,FALSE,"NAV";"SU",#N/A,FALSE,"S&amp;U";"acq. study",#N/A,FALSE,"Acq. Study";"F Charges",#N/A,FALSE,"Fixed Charges"}</definedName>
    <definedName name="wrn.PLX._2" localSheetId="19" hidden="1">{"cred comp",#N/A,FALSE,"Comparable Credit Analysis";"IS",#N/A,FALSE,"IS";"Sensitivity",#N/A,FALSE,"Sensitivity";"BS",#N/A,FALSE,"BS";"Bond Summary",#N/A,FALSE,"B Summary";"AD",#N/A,FALSE,"Accretion";"NAV",#N/A,FALSE,"NAV";"SU",#N/A,FALSE,"S&amp;U";"acq. study",#N/A,FALSE,"Acq. Study";"F Charges",#N/A,FALSE,"Fixed Charges"}</definedName>
    <definedName name="wrn.PLX._2" localSheetId="17" hidden="1">{"cred comp",#N/A,FALSE,"Comparable Credit Analysis";"IS",#N/A,FALSE,"IS";"Sensitivity",#N/A,FALSE,"Sensitivity";"BS",#N/A,FALSE,"BS";"Bond Summary",#N/A,FALSE,"B Summary";"AD",#N/A,FALSE,"Accretion";"NAV",#N/A,FALSE,"NAV";"SU",#N/A,FALSE,"S&amp;U";"acq. study",#N/A,FALSE,"Acq. Study";"F Charges",#N/A,FALSE,"Fixed Charges"}</definedName>
    <definedName name="wrn.PLX._2" localSheetId="1" hidden="1">{"cred comp",#N/A,FALSE,"Comparable Credit Analysis";"IS",#N/A,FALSE,"IS";"Sensitivity",#N/A,FALSE,"Sensitivity";"BS",#N/A,FALSE,"BS";"Bond Summary",#N/A,FALSE,"B Summary";"AD",#N/A,FALSE,"Accretion";"NAV",#N/A,FALSE,"NAV";"SU",#N/A,FALSE,"S&amp;U";"acq. study",#N/A,FALSE,"Acq. Study";"F Charges",#N/A,FALSE,"Fixed Charges"}</definedName>
    <definedName name="wrn.PLX._2" localSheetId="0" hidden="1">{"cred comp",#N/A,FALSE,"Comparable Credit Analysis";"IS",#N/A,FALSE,"IS";"Sensitivity",#N/A,FALSE,"Sensitivity";"BS",#N/A,FALSE,"BS";"Bond Summary",#N/A,FALSE,"B Summary";"AD",#N/A,FALSE,"Accretion";"NAV",#N/A,FALSE,"NAV";"SU",#N/A,FALSE,"S&amp;U";"acq. study",#N/A,FALSE,"Acq. Study";"F Charges",#N/A,FALSE,"Fixed Charges"}</definedName>
    <definedName name="wrn.PLX._2" localSheetId="4" hidden="1">{"cred comp",#N/A,FALSE,"Comparable Credit Analysis";"IS",#N/A,FALSE,"IS";"Sensitivity",#N/A,FALSE,"Sensitivity";"BS",#N/A,FALSE,"BS";"Bond Summary",#N/A,FALSE,"B Summary";"AD",#N/A,FALSE,"Accretion";"NAV",#N/A,FALSE,"NAV";"SU",#N/A,FALSE,"S&amp;U";"acq. study",#N/A,FALSE,"Acq. Study";"F Charges",#N/A,FALSE,"Fixed Charges"}</definedName>
    <definedName name="wrn.PLX._3" localSheetId="3" hidden="1">{"cred comp",#N/A,FALSE,"Comparable Credit Analysis";"IS",#N/A,FALSE,"IS";"Sensitivity",#N/A,FALSE,"Sensitivity";"BS",#N/A,FALSE,"BS";"Bond Summary",#N/A,FALSE,"B Summary";"AD",#N/A,FALSE,"Accretion";"NAV",#N/A,FALSE,"NAV";"SU",#N/A,FALSE,"S&amp;U";"acq. study",#N/A,FALSE,"Acq. Study";"F Charges",#N/A,FALSE,"Fixed Charges"}</definedName>
    <definedName name="wrn.PLX._3" localSheetId="5" hidden="1">{"cred comp",#N/A,FALSE,"Comparable Credit Analysis";"IS",#N/A,FALSE,"IS";"Sensitivity",#N/A,FALSE,"Sensitivity";"BS",#N/A,FALSE,"BS";"Bond Summary",#N/A,FALSE,"B Summary";"AD",#N/A,FALSE,"Accretion";"NAV",#N/A,FALSE,"NAV";"SU",#N/A,FALSE,"S&amp;U";"acq. study",#N/A,FALSE,"Acq. Study";"F Charges",#N/A,FALSE,"Fixed Charges"}</definedName>
    <definedName name="wrn.PLX._3" localSheetId="13" hidden="1">{"cred comp",#N/A,FALSE,"Comparable Credit Analysis";"IS",#N/A,FALSE,"IS";"Sensitivity",#N/A,FALSE,"Sensitivity";"BS",#N/A,FALSE,"BS";"Bond Summary",#N/A,FALSE,"B Summary";"AD",#N/A,FALSE,"Accretion";"NAV",#N/A,FALSE,"NAV";"SU",#N/A,FALSE,"S&amp;U";"acq. study",#N/A,FALSE,"Acq. Study";"F Charges",#N/A,FALSE,"Fixed Charges"}</definedName>
    <definedName name="wrn.PLX._3" localSheetId="2" hidden="1">{"cred comp",#N/A,FALSE,"Comparable Credit Analysis";"IS",#N/A,FALSE,"IS";"Sensitivity",#N/A,FALSE,"Sensitivity";"BS",#N/A,FALSE,"BS";"Bond Summary",#N/A,FALSE,"B Summary";"AD",#N/A,FALSE,"Accretion";"NAV",#N/A,FALSE,"NAV";"SU",#N/A,FALSE,"S&amp;U";"acq. study",#N/A,FALSE,"Acq. Study";"F Charges",#N/A,FALSE,"Fixed Charges"}</definedName>
    <definedName name="wrn.PLX._3" localSheetId="18" hidden="1">{"cred comp",#N/A,FALSE,"Comparable Credit Analysis";"IS",#N/A,FALSE,"IS";"Sensitivity",#N/A,FALSE,"Sensitivity";"BS",#N/A,FALSE,"BS";"Bond Summary",#N/A,FALSE,"B Summary";"AD",#N/A,FALSE,"Accretion";"NAV",#N/A,FALSE,"NAV";"SU",#N/A,FALSE,"S&amp;U";"acq. study",#N/A,FALSE,"Acq. Study";"F Charges",#N/A,FALSE,"Fixed Charges"}</definedName>
    <definedName name="wrn.PLX._3" localSheetId="19" hidden="1">{"cred comp",#N/A,FALSE,"Comparable Credit Analysis";"IS",#N/A,FALSE,"IS";"Sensitivity",#N/A,FALSE,"Sensitivity";"BS",#N/A,FALSE,"BS";"Bond Summary",#N/A,FALSE,"B Summary";"AD",#N/A,FALSE,"Accretion";"NAV",#N/A,FALSE,"NAV";"SU",#N/A,FALSE,"S&amp;U";"acq. study",#N/A,FALSE,"Acq. Study";"F Charges",#N/A,FALSE,"Fixed Charges"}</definedName>
    <definedName name="wrn.PLX._3" localSheetId="17" hidden="1">{"cred comp",#N/A,FALSE,"Comparable Credit Analysis";"IS",#N/A,FALSE,"IS";"Sensitivity",#N/A,FALSE,"Sensitivity";"BS",#N/A,FALSE,"BS";"Bond Summary",#N/A,FALSE,"B Summary";"AD",#N/A,FALSE,"Accretion";"NAV",#N/A,FALSE,"NAV";"SU",#N/A,FALSE,"S&amp;U";"acq. study",#N/A,FALSE,"Acq. Study";"F Charges",#N/A,FALSE,"Fixed Charges"}</definedName>
    <definedName name="wrn.PLX._3" localSheetId="1" hidden="1">{"cred comp",#N/A,FALSE,"Comparable Credit Analysis";"IS",#N/A,FALSE,"IS";"Sensitivity",#N/A,FALSE,"Sensitivity";"BS",#N/A,FALSE,"BS";"Bond Summary",#N/A,FALSE,"B Summary";"AD",#N/A,FALSE,"Accretion";"NAV",#N/A,FALSE,"NAV";"SU",#N/A,FALSE,"S&amp;U";"acq. study",#N/A,FALSE,"Acq. Study";"F Charges",#N/A,FALSE,"Fixed Charges"}</definedName>
    <definedName name="wrn.PLX._3" localSheetId="0" hidden="1">{"cred comp",#N/A,FALSE,"Comparable Credit Analysis";"IS",#N/A,FALSE,"IS";"Sensitivity",#N/A,FALSE,"Sensitivity";"BS",#N/A,FALSE,"BS";"Bond Summary",#N/A,FALSE,"B Summary";"AD",#N/A,FALSE,"Accretion";"NAV",#N/A,FALSE,"NAV";"SU",#N/A,FALSE,"S&amp;U";"acq. study",#N/A,FALSE,"Acq. Study";"F Charges",#N/A,FALSE,"Fixed Charges"}</definedName>
    <definedName name="wrn.PLX._3" localSheetId="4" hidden="1">{"cred comp",#N/A,FALSE,"Comparable Credit Analysis";"IS",#N/A,FALSE,"IS";"Sensitivity",#N/A,FALSE,"Sensitivity";"BS",#N/A,FALSE,"BS";"Bond Summary",#N/A,FALSE,"B Summary";"AD",#N/A,FALSE,"Accretion";"NAV",#N/A,FALSE,"NAV";"SU",#N/A,FALSE,"S&amp;U";"acq. study",#N/A,FALSE,"Acq. Study";"F Charges",#N/A,FALSE,"Fixed Charges"}</definedName>
    <definedName name="wrn.PLX._4" localSheetId="3" hidden="1">{"cred comp",#N/A,FALSE,"Comparable Credit Analysis";"IS",#N/A,FALSE,"IS";"Sensitivity",#N/A,FALSE,"Sensitivity";"BS",#N/A,FALSE,"BS";"Bond Summary",#N/A,FALSE,"B Summary";"AD",#N/A,FALSE,"Accretion";"NAV",#N/A,FALSE,"NAV";"SU",#N/A,FALSE,"S&amp;U";"acq. study",#N/A,FALSE,"Acq. Study";"F Charges",#N/A,FALSE,"Fixed Charges"}</definedName>
    <definedName name="wrn.PLX._4" localSheetId="5" hidden="1">{"cred comp",#N/A,FALSE,"Comparable Credit Analysis";"IS",#N/A,FALSE,"IS";"Sensitivity",#N/A,FALSE,"Sensitivity";"BS",#N/A,FALSE,"BS";"Bond Summary",#N/A,FALSE,"B Summary";"AD",#N/A,FALSE,"Accretion";"NAV",#N/A,FALSE,"NAV";"SU",#N/A,FALSE,"S&amp;U";"acq. study",#N/A,FALSE,"Acq. Study";"F Charges",#N/A,FALSE,"Fixed Charges"}</definedName>
    <definedName name="wrn.PLX._4" localSheetId="13" hidden="1">{"cred comp",#N/A,FALSE,"Comparable Credit Analysis";"IS",#N/A,FALSE,"IS";"Sensitivity",#N/A,FALSE,"Sensitivity";"BS",#N/A,FALSE,"BS";"Bond Summary",#N/A,FALSE,"B Summary";"AD",#N/A,FALSE,"Accretion";"NAV",#N/A,FALSE,"NAV";"SU",#N/A,FALSE,"S&amp;U";"acq. study",#N/A,FALSE,"Acq. Study";"F Charges",#N/A,FALSE,"Fixed Charges"}</definedName>
    <definedName name="wrn.PLX._4" localSheetId="2" hidden="1">{"cred comp",#N/A,FALSE,"Comparable Credit Analysis";"IS",#N/A,FALSE,"IS";"Sensitivity",#N/A,FALSE,"Sensitivity";"BS",#N/A,FALSE,"BS";"Bond Summary",#N/A,FALSE,"B Summary";"AD",#N/A,FALSE,"Accretion";"NAV",#N/A,FALSE,"NAV";"SU",#N/A,FALSE,"S&amp;U";"acq. study",#N/A,FALSE,"Acq. Study";"F Charges",#N/A,FALSE,"Fixed Charges"}</definedName>
    <definedName name="wrn.PLX._4" localSheetId="18" hidden="1">{"cred comp",#N/A,FALSE,"Comparable Credit Analysis";"IS",#N/A,FALSE,"IS";"Sensitivity",#N/A,FALSE,"Sensitivity";"BS",#N/A,FALSE,"BS";"Bond Summary",#N/A,FALSE,"B Summary";"AD",#N/A,FALSE,"Accretion";"NAV",#N/A,FALSE,"NAV";"SU",#N/A,FALSE,"S&amp;U";"acq. study",#N/A,FALSE,"Acq. Study";"F Charges",#N/A,FALSE,"Fixed Charges"}</definedName>
    <definedName name="wrn.PLX._4" localSheetId="19" hidden="1">{"cred comp",#N/A,FALSE,"Comparable Credit Analysis";"IS",#N/A,FALSE,"IS";"Sensitivity",#N/A,FALSE,"Sensitivity";"BS",#N/A,FALSE,"BS";"Bond Summary",#N/A,FALSE,"B Summary";"AD",#N/A,FALSE,"Accretion";"NAV",#N/A,FALSE,"NAV";"SU",#N/A,FALSE,"S&amp;U";"acq. study",#N/A,FALSE,"Acq. Study";"F Charges",#N/A,FALSE,"Fixed Charges"}</definedName>
    <definedName name="wrn.PLX._4" localSheetId="17" hidden="1">{"cred comp",#N/A,FALSE,"Comparable Credit Analysis";"IS",#N/A,FALSE,"IS";"Sensitivity",#N/A,FALSE,"Sensitivity";"BS",#N/A,FALSE,"BS";"Bond Summary",#N/A,FALSE,"B Summary";"AD",#N/A,FALSE,"Accretion";"NAV",#N/A,FALSE,"NAV";"SU",#N/A,FALSE,"S&amp;U";"acq. study",#N/A,FALSE,"Acq. Study";"F Charges",#N/A,FALSE,"Fixed Charges"}</definedName>
    <definedName name="wrn.PLX._4" localSheetId="1" hidden="1">{"cred comp",#N/A,FALSE,"Comparable Credit Analysis";"IS",#N/A,FALSE,"IS";"Sensitivity",#N/A,FALSE,"Sensitivity";"BS",#N/A,FALSE,"BS";"Bond Summary",#N/A,FALSE,"B Summary";"AD",#N/A,FALSE,"Accretion";"NAV",#N/A,FALSE,"NAV";"SU",#N/A,FALSE,"S&amp;U";"acq. study",#N/A,FALSE,"Acq. Study";"F Charges",#N/A,FALSE,"Fixed Charges"}</definedName>
    <definedName name="wrn.PLX._4" localSheetId="0" hidden="1">{"cred comp",#N/A,FALSE,"Comparable Credit Analysis";"IS",#N/A,FALSE,"IS";"Sensitivity",#N/A,FALSE,"Sensitivity";"BS",#N/A,FALSE,"BS";"Bond Summary",#N/A,FALSE,"B Summary";"AD",#N/A,FALSE,"Accretion";"NAV",#N/A,FALSE,"NAV";"SU",#N/A,FALSE,"S&amp;U";"acq. study",#N/A,FALSE,"Acq. Study";"F Charges",#N/A,FALSE,"Fixed Charges"}</definedName>
    <definedName name="wrn.PLX._4" localSheetId="4" hidden="1">{"cred comp",#N/A,FALSE,"Comparable Credit Analysis";"IS",#N/A,FALSE,"IS";"Sensitivity",#N/A,FALSE,"Sensitivity";"BS",#N/A,FALSE,"BS";"Bond Summary",#N/A,FALSE,"B Summary";"AD",#N/A,FALSE,"Accretion";"NAV",#N/A,FALSE,"NAV";"SU",#N/A,FALSE,"S&amp;U";"acq. study",#N/A,FALSE,"Acq. Study";"F Charges",#N/A,FALSE,"Fixed Charges"}</definedName>
    <definedName name="wrn.PLX._5" localSheetId="3" hidden="1">{"cred comp",#N/A,FALSE,"Comparable Credit Analysis";"IS",#N/A,FALSE,"IS";"Sensitivity",#N/A,FALSE,"Sensitivity";"BS",#N/A,FALSE,"BS";"Bond Summary",#N/A,FALSE,"B Summary";"AD",#N/A,FALSE,"Accretion";"NAV",#N/A,FALSE,"NAV";"SU",#N/A,FALSE,"S&amp;U";"acq. study",#N/A,FALSE,"Acq. Study";"F Charges",#N/A,FALSE,"Fixed Charges"}</definedName>
    <definedName name="wrn.PLX._5" localSheetId="5" hidden="1">{"cred comp",#N/A,FALSE,"Comparable Credit Analysis";"IS",#N/A,FALSE,"IS";"Sensitivity",#N/A,FALSE,"Sensitivity";"BS",#N/A,FALSE,"BS";"Bond Summary",#N/A,FALSE,"B Summary";"AD",#N/A,FALSE,"Accretion";"NAV",#N/A,FALSE,"NAV";"SU",#N/A,FALSE,"S&amp;U";"acq. study",#N/A,FALSE,"Acq. Study";"F Charges",#N/A,FALSE,"Fixed Charges"}</definedName>
    <definedName name="wrn.PLX._5" localSheetId="13" hidden="1">{"cred comp",#N/A,FALSE,"Comparable Credit Analysis";"IS",#N/A,FALSE,"IS";"Sensitivity",#N/A,FALSE,"Sensitivity";"BS",#N/A,FALSE,"BS";"Bond Summary",#N/A,FALSE,"B Summary";"AD",#N/A,FALSE,"Accretion";"NAV",#N/A,FALSE,"NAV";"SU",#N/A,FALSE,"S&amp;U";"acq. study",#N/A,FALSE,"Acq. Study";"F Charges",#N/A,FALSE,"Fixed Charges"}</definedName>
    <definedName name="wrn.PLX._5" localSheetId="2" hidden="1">{"cred comp",#N/A,FALSE,"Comparable Credit Analysis";"IS",#N/A,FALSE,"IS";"Sensitivity",#N/A,FALSE,"Sensitivity";"BS",#N/A,FALSE,"BS";"Bond Summary",#N/A,FALSE,"B Summary";"AD",#N/A,FALSE,"Accretion";"NAV",#N/A,FALSE,"NAV";"SU",#N/A,FALSE,"S&amp;U";"acq. study",#N/A,FALSE,"Acq. Study";"F Charges",#N/A,FALSE,"Fixed Charges"}</definedName>
    <definedName name="wrn.PLX._5" localSheetId="18" hidden="1">{"cred comp",#N/A,FALSE,"Comparable Credit Analysis";"IS",#N/A,FALSE,"IS";"Sensitivity",#N/A,FALSE,"Sensitivity";"BS",#N/A,FALSE,"BS";"Bond Summary",#N/A,FALSE,"B Summary";"AD",#N/A,FALSE,"Accretion";"NAV",#N/A,FALSE,"NAV";"SU",#N/A,FALSE,"S&amp;U";"acq. study",#N/A,FALSE,"Acq. Study";"F Charges",#N/A,FALSE,"Fixed Charges"}</definedName>
    <definedName name="wrn.PLX._5" localSheetId="19" hidden="1">{"cred comp",#N/A,FALSE,"Comparable Credit Analysis";"IS",#N/A,FALSE,"IS";"Sensitivity",#N/A,FALSE,"Sensitivity";"BS",#N/A,FALSE,"BS";"Bond Summary",#N/A,FALSE,"B Summary";"AD",#N/A,FALSE,"Accretion";"NAV",#N/A,FALSE,"NAV";"SU",#N/A,FALSE,"S&amp;U";"acq. study",#N/A,FALSE,"Acq. Study";"F Charges",#N/A,FALSE,"Fixed Charges"}</definedName>
    <definedName name="wrn.PLX._5" localSheetId="17" hidden="1">{"cred comp",#N/A,FALSE,"Comparable Credit Analysis";"IS",#N/A,FALSE,"IS";"Sensitivity",#N/A,FALSE,"Sensitivity";"BS",#N/A,FALSE,"BS";"Bond Summary",#N/A,FALSE,"B Summary";"AD",#N/A,FALSE,"Accretion";"NAV",#N/A,FALSE,"NAV";"SU",#N/A,FALSE,"S&amp;U";"acq. study",#N/A,FALSE,"Acq. Study";"F Charges",#N/A,FALSE,"Fixed Charges"}</definedName>
    <definedName name="wrn.PLX._5" localSheetId="1" hidden="1">{"cred comp",#N/A,FALSE,"Comparable Credit Analysis";"IS",#N/A,FALSE,"IS";"Sensitivity",#N/A,FALSE,"Sensitivity";"BS",#N/A,FALSE,"BS";"Bond Summary",#N/A,FALSE,"B Summary";"AD",#N/A,FALSE,"Accretion";"NAV",#N/A,FALSE,"NAV";"SU",#N/A,FALSE,"S&amp;U";"acq. study",#N/A,FALSE,"Acq. Study";"F Charges",#N/A,FALSE,"Fixed Charges"}</definedName>
    <definedName name="wrn.PLX._5" localSheetId="0" hidden="1">{"cred comp",#N/A,FALSE,"Comparable Credit Analysis";"IS",#N/A,FALSE,"IS";"Sensitivity",#N/A,FALSE,"Sensitivity";"BS",#N/A,FALSE,"BS";"Bond Summary",#N/A,FALSE,"B Summary";"AD",#N/A,FALSE,"Accretion";"NAV",#N/A,FALSE,"NAV";"SU",#N/A,FALSE,"S&amp;U";"acq. study",#N/A,FALSE,"Acq. Study";"F Charges",#N/A,FALSE,"Fixed Charges"}</definedName>
    <definedName name="wrn.PLX._5" localSheetId="4" hidden="1">{"cred comp",#N/A,FALSE,"Comparable Credit Analysis";"IS",#N/A,FALSE,"IS";"Sensitivity",#N/A,FALSE,"Sensitivity";"BS",#N/A,FALSE,"BS";"Bond Summary",#N/A,FALSE,"B Summary";"AD",#N/A,FALSE,"Accretion";"NAV",#N/A,FALSE,"NAV";"SU",#N/A,FALSE,"S&amp;U";"acq. study",#N/A,FALSE,"Acq. Study";"F Charges",#N/A,FALSE,"Fixed Charges"}</definedName>
    <definedName name="wrn.print." localSheetId="3" hidden="1">{"page1",#N/A,FALSE,"PF";"page2",#N/A,FALSE,"PF";"page3",#N/A,FALSE,"PF";"page4",#N/A,FALSE,"Bal_Sht"}</definedName>
    <definedName name="wrn.print." localSheetId="5" hidden="1">{"page1",#N/A,FALSE,"PF";"page2",#N/A,FALSE,"PF";"page3",#N/A,FALSE,"PF";"page4",#N/A,FALSE,"Bal_Sht"}</definedName>
    <definedName name="wrn.print." localSheetId="13" hidden="1">{"page1",#N/A,FALSE,"PF";"page2",#N/A,FALSE,"PF";"page3",#N/A,FALSE,"PF";"page4",#N/A,FALSE,"Bal_Sht"}</definedName>
    <definedName name="wrn.print." localSheetId="2" hidden="1">{"page1",#N/A,FALSE,"PF";"page2",#N/A,FALSE,"PF";"page3",#N/A,FALSE,"PF";"page4",#N/A,FALSE,"Bal_Sht"}</definedName>
    <definedName name="wrn.print." localSheetId="18" hidden="1">{"page1",#N/A,FALSE,"PF";"page2",#N/A,FALSE,"PF";"page3",#N/A,FALSE,"PF";"page4",#N/A,FALSE,"Bal_Sht"}</definedName>
    <definedName name="wrn.print." localSheetId="19" hidden="1">{"page1",#N/A,FALSE,"PF";"page2",#N/A,FALSE,"PF";"page3",#N/A,FALSE,"PF";"page4",#N/A,FALSE,"Bal_Sht"}</definedName>
    <definedName name="wrn.print." localSheetId="17" hidden="1">{"page1",#N/A,FALSE,"PF";"page2",#N/A,FALSE,"PF";"page3",#N/A,FALSE,"PF";"page4",#N/A,FALSE,"Bal_Sht"}</definedName>
    <definedName name="wrn.print." localSheetId="1" hidden="1">{"page1",#N/A,FALSE,"PF";"page2",#N/A,FALSE,"PF";"page3",#N/A,FALSE,"PF";"page4",#N/A,FALSE,"Bal_Sht"}</definedName>
    <definedName name="wrn.print." localSheetId="0" hidden="1">{"page1",#N/A,FALSE,"PF";"page2",#N/A,FALSE,"PF";"page3",#N/A,FALSE,"PF";"page4",#N/A,FALSE,"Bal_Sht"}</definedName>
    <definedName name="wrn.print." localSheetId="4" hidden="1">{"page1",#N/A,FALSE,"PF";"page2",#N/A,FALSE,"PF";"page3",#N/A,FALSE,"PF";"page4",#N/A,FALSE,"Bal_Sht"}</definedName>
    <definedName name="wrn.Print._.All._.Pages." localSheetId="3" hidden="1">{"LBO Summary",#N/A,FALSE,"Summary";"Income Statement",#N/A,FALSE,"Model";"Cash Flow",#N/A,FALSE,"Model";"Balance Sheet",#N/A,FALSE,"Model";"Working Capital",#N/A,FALSE,"Model";"Pro Forma Balance Sheets",#N/A,FALSE,"PFBS";"Debt Balances",#N/A,FALSE,"Model";"Fee Schedules",#N/A,FALSE,"Model"}</definedName>
    <definedName name="wrn.Print._.All._.Pages." localSheetId="5" hidden="1">{"LBO Summary",#N/A,FALSE,"Summary";"Income Statement",#N/A,FALSE,"Model";"Cash Flow",#N/A,FALSE,"Model";"Balance Sheet",#N/A,FALSE,"Model";"Working Capital",#N/A,FALSE,"Model";"Pro Forma Balance Sheets",#N/A,FALSE,"PFBS";"Debt Balances",#N/A,FALSE,"Model";"Fee Schedules",#N/A,FALSE,"Model"}</definedName>
    <definedName name="wrn.Print._.All._.Pages." localSheetId="13" hidden="1">{"LBO Summary",#N/A,FALSE,"Summary";"Income Statement",#N/A,FALSE,"Model";"Cash Flow",#N/A,FALSE,"Model";"Balance Sheet",#N/A,FALSE,"Model";"Working Capital",#N/A,FALSE,"Model";"Pro Forma Balance Sheets",#N/A,FALSE,"PFBS";"Debt Balances",#N/A,FALSE,"Model";"Fee Schedules",#N/A,FALSE,"Model"}</definedName>
    <definedName name="wrn.Print._.All._.Pages." localSheetId="2" hidden="1">{"LBO Summary",#N/A,FALSE,"Summary";"Income Statement",#N/A,FALSE,"Model";"Cash Flow",#N/A,FALSE,"Model";"Balance Sheet",#N/A,FALSE,"Model";"Working Capital",#N/A,FALSE,"Model";"Pro Forma Balance Sheets",#N/A,FALSE,"PFBS";"Debt Balances",#N/A,FALSE,"Model";"Fee Schedules",#N/A,FALSE,"Model"}</definedName>
    <definedName name="wrn.Print._.All._.Pages." localSheetId="18" hidden="1">{"LBO Summary",#N/A,FALSE,"Summary";"Income Statement",#N/A,FALSE,"Model";"Cash Flow",#N/A,FALSE,"Model";"Balance Sheet",#N/A,FALSE,"Model";"Working Capital",#N/A,FALSE,"Model";"Pro Forma Balance Sheets",#N/A,FALSE,"PFBS";"Debt Balances",#N/A,FALSE,"Model";"Fee Schedules",#N/A,FALSE,"Model"}</definedName>
    <definedName name="wrn.Print._.All._.Pages." localSheetId="19" hidden="1">{"LBO Summary",#N/A,FALSE,"Summary";"Income Statement",#N/A,FALSE,"Model";"Cash Flow",#N/A,FALSE,"Model";"Balance Sheet",#N/A,FALSE,"Model";"Working Capital",#N/A,FALSE,"Model";"Pro Forma Balance Sheets",#N/A,FALSE,"PFBS";"Debt Balances",#N/A,FALSE,"Model";"Fee Schedules",#N/A,FALSE,"Model"}</definedName>
    <definedName name="wrn.Print._.All._.Pages." localSheetId="17" hidden="1">{"LBO Summary",#N/A,FALSE,"Summary";"Income Statement",#N/A,FALSE,"Model";"Cash Flow",#N/A,FALSE,"Model";"Balance Sheet",#N/A,FALSE,"Model";"Working Capital",#N/A,FALSE,"Model";"Pro Forma Balance Sheets",#N/A,FALSE,"PFBS";"Debt Balances",#N/A,FALSE,"Model";"Fee Schedules",#N/A,FALSE,"Model"}</definedName>
    <definedName name="wrn.Print._.All._.Pages." localSheetId="1" hidden="1">{"LBO Summary",#N/A,FALSE,"Summary";"Income Statement",#N/A,FALSE,"Model";"Cash Flow",#N/A,FALSE,"Model";"Balance Sheet",#N/A,FALSE,"Model";"Working Capital",#N/A,FALSE,"Model";"Pro Forma Balance Sheets",#N/A,FALSE,"PFBS";"Debt Balances",#N/A,FALSE,"Model";"Fee Schedules",#N/A,FALSE,"Model"}</definedName>
    <definedName name="wrn.Print._.All._.Pages." localSheetId="0" hidden="1">{"LBO Summary",#N/A,FALSE,"Summary";"Income Statement",#N/A,FALSE,"Model";"Cash Flow",#N/A,FALSE,"Model";"Balance Sheet",#N/A,FALSE,"Model";"Working Capital",#N/A,FALSE,"Model";"Pro Forma Balance Sheets",#N/A,FALSE,"PFBS";"Debt Balances",#N/A,FALSE,"Model";"Fee Schedules",#N/A,FALSE,"Model"}</definedName>
    <definedName name="wrn.Print._.All._.Pages." localSheetId="4" hidden="1">{"LBO Summary",#N/A,FALSE,"Summary";"Income Statement",#N/A,FALSE,"Model";"Cash Flow",#N/A,FALSE,"Model";"Balance Sheet",#N/A,FALSE,"Model";"Working Capital",#N/A,FALSE,"Model";"Pro Forma Balance Sheets",#N/A,FALSE,"PFBS";"Debt Balances",#N/A,FALSE,"Model";"Fee Schedules",#N/A,FALSE,"Model"}</definedName>
    <definedName name="wrn.print._.graphs." localSheetId="3" hidden="1">{"cap_structure",#N/A,FALSE,"Graph-Mkt Cap";"price",#N/A,FALSE,"Graph-Price";"ebit",#N/A,FALSE,"Graph-EBITDA";"ebitda",#N/A,FALSE,"Graph-EBITDA"}</definedName>
    <definedName name="wrn.print._.graphs." localSheetId="5"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localSheetId="2" hidden="1">{"cap_structure",#N/A,FALSE,"Graph-Mkt Cap";"price",#N/A,FALSE,"Graph-Price";"ebit",#N/A,FALSE,"Graph-EBITDA";"ebitda",#N/A,FALSE,"Graph-EBITDA"}</definedName>
    <definedName name="wrn.print._.graphs." localSheetId="18" hidden="1">{"cap_structure",#N/A,FALSE,"Graph-Mkt Cap";"price",#N/A,FALSE,"Graph-Price";"ebit",#N/A,FALSE,"Graph-EBITDA";"ebitda",#N/A,FALSE,"Graph-EBITDA"}</definedName>
    <definedName name="wrn.print._.graphs." localSheetId="19" hidden="1">{"cap_structure",#N/A,FALSE,"Graph-Mkt Cap";"price",#N/A,FALSE,"Graph-Price";"ebit",#N/A,FALSE,"Graph-EBITDA";"ebitda",#N/A,FALSE,"Graph-EBITDA"}</definedName>
    <definedName name="wrn.print._.graphs." localSheetId="17" hidden="1">{"cap_structure",#N/A,FALSE,"Graph-Mkt Cap";"price",#N/A,FALSE,"Graph-Price";"ebit",#N/A,FALSE,"Graph-EBITDA";"ebitda",#N/A,FALSE,"Graph-EBITDA"}</definedName>
    <definedName name="wrn.print._.graphs." localSheetId="1" hidden="1">{"cap_structure",#N/A,FALSE,"Graph-Mkt Cap";"price",#N/A,FALSE,"Graph-Price";"ebit",#N/A,FALSE,"Graph-EBITDA";"ebitda",#N/A,FALSE,"Graph-EBITDA"}</definedName>
    <definedName name="wrn.print._.graphs." localSheetId="0" hidden="1">{"cap_structure",#N/A,FALSE,"Graph-Mkt Cap";"price",#N/A,FALSE,"Graph-Price";"ebit",#N/A,FALSE,"Graph-EBITDA";"ebitda",#N/A,FALSE,"Graph-EBITDA"}</definedName>
    <definedName name="wrn.print._.graphs." localSheetId="4" hidden="1">{"cap_structure",#N/A,FALSE,"Graph-Mkt Cap";"price",#N/A,FALSE,"Graph-Price";"ebit",#N/A,FALSE,"Graph-EBITDA";"ebitda",#N/A,FALSE,"Graph-EBITDA"}</definedName>
    <definedName name="wrn.print._.graphs._1" localSheetId="3" hidden="1">{"cap_structure",#N/A,FALSE,"Graph-Mkt Cap";"price",#N/A,FALSE,"Graph-Price";"ebit",#N/A,FALSE,"Graph-EBITDA";"ebitda",#N/A,FALSE,"Graph-EBITDA"}</definedName>
    <definedName name="wrn.print._.graphs._1" localSheetId="5" hidden="1">{"cap_structure",#N/A,FALSE,"Graph-Mkt Cap";"price",#N/A,FALSE,"Graph-Price";"ebit",#N/A,FALSE,"Graph-EBITDA";"ebitda",#N/A,FALSE,"Graph-EBITDA"}</definedName>
    <definedName name="wrn.print._.graphs._1" localSheetId="13" hidden="1">{"cap_structure",#N/A,FALSE,"Graph-Mkt Cap";"price",#N/A,FALSE,"Graph-Price";"ebit",#N/A,FALSE,"Graph-EBITDA";"ebitda",#N/A,FALSE,"Graph-EBITDA"}</definedName>
    <definedName name="wrn.print._.graphs._1" localSheetId="2" hidden="1">{"cap_structure",#N/A,FALSE,"Graph-Mkt Cap";"price",#N/A,FALSE,"Graph-Price";"ebit",#N/A,FALSE,"Graph-EBITDA";"ebitda",#N/A,FALSE,"Graph-EBITDA"}</definedName>
    <definedName name="wrn.print._.graphs._1" localSheetId="18" hidden="1">{"cap_structure",#N/A,FALSE,"Graph-Mkt Cap";"price",#N/A,FALSE,"Graph-Price";"ebit",#N/A,FALSE,"Graph-EBITDA";"ebitda",#N/A,FALSE,"Graph-EBITDA"}</definedName>
    <definedName name="wrn.print._.graphs._1" localSheetId="19" hidden="1">{"cap_structure",#N/A,FALSE,"Graph-Mkt Cap";"price",#N/A,FALSE,"Graph-Price";"ebit",#N/A,FALSE,"Graph-EBITDA";"ebitda",#N/A,FALSE,"Graph-EBITDA"}</definedName>
    <definedName name="wrn.print._.graphs._1" localSheetId="17" hidden="1">{"cap_structure",#N/A,FALSE,"Graph-Mkt Cap";"price",#N/A,FALSE,"Graph-Price";"ebit",#N/A,FALSE,"Graph-EBITDA";"ebitda",#N/A,FALSE,"Graph-EBITDA"}</definedName>
    <definedName name="wrn.print._.graphs._1" localSheetId="1" hidden="1">{"cap_structure",#N/A,FALSE,"Graph-Mkt Cap";"price",#N/A,FALSE,"Graph-Price";"ebit",#N/A,FALSE,"Graph-EBITDA";"ebitda",#N/A,FALSE,"Graph-EBITDA"}</definedName>
    <definedName name="wrn.print._.graphs._1" localSheetId="0" hidden="1">{"cap_structure",#N/A,FALSE,"Graph-Mkt Cap";"price",#N/A,FALSE,"Graph-Price";"ebit",#N/A,FALSE,"Graph-EBITDA";"ebitda",#N/A,FALSE,"Graph-EBITDA"}</definedName>
    <definedName name="wrn.print._.graphs._1" localSheetId="4" hidden="1">{"cap_structure",#N/A,FALSE,"Graph-Mkt Cap";"price",#N/A,FALSE,"Graph-Price";"ebit",#N/A,FALSE,"Graph-EBITDA";"ebitda",#N/A,FALSE,"Graph-EBITDA"}</definedName>
    <definedName name="wrn.print._.graphs._2" localSheetId="3" hidden="1">{"cap_structure",#N/A,FALSE,"Graph-Mkt Cap";"price",#N/A,FALSE,"Graph-Price";"ebit",#N/A,FALSE,"Graph-EBITDA";"ebitda",#N/A,FALSE,"Graph-EBITDA"}</definedName>
    <definedName name="wrn.print._.graphs._2" localSheetId="5" hidden="1">{"cap_structure",#N/A,FALSE,"Graph-Mkt Cap";"price",#N/A,FALSE,"Graph-Price";"ebit",#N/A,FALSE,"Graph-EBITDA";"ebitda",#N/A,FALSE,"Graph-EBITDA"}</definedName>
    <definedName name="wrn.print._.graphs._2" localSheetId="13" hidden="1">{"cap_structure",#N/A,FALSE,"Graph-Mkt Cap";"price",#N/A,FALSE,"Graph-Price";"ebit",#N/A,FALSE,"Graph-EBITDA";"ebitda",#N/A,FALSE,"Graph-EBITDA"}</definedName>
    <definedName name="wrn.print._.graphs._2" localSheetId="2" hidden="1">{"cap_structure",#N/A,FALSE,"Graph-Mkt Cap";"price",#N/A,FALSE,"Graph-Price";"ebit",#N/A,FALSE,"Graph-EBITDA";"ebitda",#N/A,FALSE,"Graph-EBITDA"}</definedName>
    <definedName name="wrn.print._.graphs._2" localSheetId="18" hidden="1">{"cap_structure",#N/A,FALSE,"Graph-Mkt Cap";"price",#N/A,FALSE,"Graph-Price";"ebit",#N/A,FALSE,"Graph-EBITDA";"ebitda",#N/A,FALSE,"Graph-EBITDA"}</definedName>
    <definedName name="wrn.print._.graphs._2" localSheetId="19" hidden="1">{"cap_structure",#N/A,FALSE,"Graph-Mkt Cap";"price",#N/A,FALSE,"Graph-Price";"ebit",#N/A,FALSE,"Graph-EBITDA";"ebitda",#N/A,FALSE,"Graph-EBITDA"}</definedName>
    <definedName name="wrn.print._.graphs._2" localSheetId="17" hidden="1">{"cap_structure",#N/A,FALSE,"Graph-Mkt Cap";"price",#N/A,FALSE,"Graph-Price";"ebit",#N/A,FALSE,"Graph-EBITDA";"ebitda",#N/A,FALSE,"Graph-EBITDA"}</definedName>
    <definedName name="wrn.print._.graphs._2" localSheetId="1" hidden="1">{"cap_structure",#N/A,FALSE,"Graph-Mkt Cap";"price",#N/A,FALSE,"Graph-Price";"ebit",#N/A,FALSE,"Graph-EBITDA";"ebitda",#N/A,FALSE,"Graph-EBITDA"}</definedName>
    <definedName name="wrn.print._.graphs._2" localSheetId="0" hidden="1">{"cap_structure",#N/A,FALSE,"Graph-Mkt Cap";"price",#N/A,FALSE,"Graph-Price";"ebit",#N/A,FALSE,"Graph-EBITDA";"ebitda",#N/A,FALSE,"Graph-EBITDA"}</definedName>
    <definedName name="wrn.print._.graphs._2" localSheetId="4" hidden="1">{"cap_structure",#N/A,FALSE,"Graph-Mkt Cap";"price",#N/A,FALSE,"Graph-Price";"ebit",#N/A,FALSE,"Graph-EBITDA";"ebitda",#N/A,FALSE,"Graph-EBITDA"}</definedName>
    <definedName name="wrn.print._.graphs._3" localSheetId="3" hidden="1">{"cap_structure",#N/A,FALSE,"Graph-Mkt Cap";"price",#N/A,FALSE,"Graph-Price";"ebit",#N/A,FALSE,"Graph-EBITDA";"ebitda",#N/A,FALSE,"Graph-EBITDA"}</definedName>
    <definedName name="wrn.print._.graphs._3" localSheetId="5" hidden="1">{"cap_structure",#N/A,FALSE,"Graph-Mkt Cap";"price",#N/A,FALSE,"Graph-Price";"ebit",#N/A,FALSE,"Graph-EBITDA";"ebitda",#N/A,FALSE,"Graph-EBITDA"}</definedName>
    <definedName name="wrn.print._.graphs._3" localSheetId="13" hidden="1">{"cap_structure",#N/A,FALSE,"Graph-Mkt Cap";"price",#N/A,FALSE,"Graph-Price";"ebit",#N/A,FALSE,"Graph-EBITDA";"ebitda",#N/A,FALSE,"Graph-EBITDA"}</definedName>
    <definedName name="wrn.print._.graphs._3" localSheetId="2" hidden="1">{"cap_structure",#N/A,FALSE,"Graph-Mkt Cap";"price",#N/A,FALSE,"Graph-Price";"ebit",#N/A,FALSE,"Graph-EBITDA";"ebitda",#N/A,FALSE,"Graph-EBITDA"}</definedName>
    <definedName name="wrn.print._.graphs._3" localSheetId="18" hidden="1">{"cap_structure",#N/A,FALSE,"Graph-Mkt Cap";"price",#N/A,FALSE,"Graph-Price";"ebit",#N/A,FALSE,"Graph-EBITDA";"ebitda",#N/A,FALSE,"Graph-EBITDA"}</definedName>
    <definedName name="wrn.print._.graphs._3" localSheetId="19" hidden="1">{"cap_structure",#N/A,FALSE,"Graph-Mkt Cap";"price",#N/A,FALSE,"Graph-Price";"ebit",#N/A,FALSE,"Graph-EBITDA";"ebitda",#N/A,FALSE,"Graph-EBITDA"}</definedName>
    <definedName name="wrn.print._.graphs._3" localSheetId="17" hidden="1">{"cap_structure",#N/A,FALSE,"Graph-Mkt Cap";"price",#N/A,FALSE,"Graph-Price";"ebit",#N/A,FALSE,"Graph-EBITDA";"ebitda",#N/A,FALSE,"Graph-EBITDA"}</definedName>
    <definedName name="wrn.print._.graphs._3" localSheetId="1" hidden="1">{"cap_structure",#N/A,FALSE,"Graph-Mkt Cap";"price",#N/A,FALSE,"Graph-Price";"ebit",#N/A,FALSE,"Graph-EBITDA";"ebitda",#N/A,FALSE,"Graph-EBITDA"}</definedName>
    <definedName name="wrn.print._.graphs._3" localSheetId="0" hidden="1">{"cap_structure",#N/A,FALSE,"Graph-Mkt Cap";"price",#N/A,FALSE,"Graph-Price";"ebit",#N/A,FALSE,"Graph-EBITDA";"ebitda",#N/A,FALSE,"Graph-EBITDA"}</definedName>
    <definedName name="wrn.print._.graphs._3" localSheetId="4" hidden="1">{"cap_structure",#N/A,FALSE,"Graph-Mkt Cap";"price",#N/A,FALSE,"Graph-Price";"ebit",#N/A,FALSE,"Graph-EBITDA";"ebitda",#N/A,FALSE,"Graph-EBITDA"}</definedName>
    <definedName name="wrn.print._.graphs._4" localSheetId="3" hidden="1">{"cap_structure",#N/A,FALSE,"Graph-Mkt Cap";"price",#N/A,FALSE,"Graph-Price";"ebit",#N/A,FALSE,"Graph-EBITDA";"ebitda",#N/A,FALSE,"Graph-EBITDA"}</definedName>
    <definedName name="wrn.print._.graphs._4" localSheetId="5" hidden="1">{"cap_structure",#N/A,FALSE,"Graph-Mkt Cap";"price",#N/A,FALSE,"Graph-Price";"ebit",#N/A,FALSE,"Graph-EBITDA";"ebitda",#N/A,FALSE,"Graph-EBITDA"}</definedName>
    <definedName name="wrn.print._.graphs._4" localSheetId="13" hidden="1">{"cap_structure",#N/A,FALSE,"Graph-Mkt Cap";"price",#N/A,FALSE,"Graph-Price";"ebit",#N/A,FALSE,"Graph-EBITDA";"ebitda",#N/A,FALSE,"Graph-EBITDA"}</definedName>
    <definedName name="wrn.print._.graphs._4" localSheetId="2" hidden="1">{"cap_structure",#N/A,FALSE,"Graph-Mkt Cap";"price",#N/A,FALSE,"Graph-Price";"ebit",#N/A,FALSE,"Graph-EBITDA";"ebitda",#N/A,FALSE,"Graph-EBITDA"}</definedName>
    <definedName name="wrn.print._.graphs._4" localSheetId="18" hidden="1">{"cap_structure",#N/A,FALSE,"Graph-Mkt Cap";"price",#N/A,FALSE,"Graph-Price";"ebit",#N/A,FALSE,"Graph-EBITDA";"ebitda",#N/A,FALSE,"Graph-EBITDA"}</definedName>
    <definedName name="wrn.print._.graphs._4" localSheetId="19" hidden="1">{"cap_structure",#N/A,FALSE,"Graph-Mkt Cap";"price",#N/A,FALSE,"Graph-Price";"ebit",#N/A,FALSE,"Graph-EBITDA";"ebitda",#N/A,FALSE,"Graph-EBITDA"}</definedName>
    <definedName name="wrn.print._.graphs._4" localSheetId="17" hidden="1">{"cap_structure",#N/A,FALSE,"Graph-Mkt Cap";"price",#N/A,FALSE,"Graph-Price";"ebit",#N/A,FALSE,"Graph-EBITDA";"ebitda",#N/A,FALSE,"Graph-EBITDA"}</definedName>
    <definedName name="wrn.print._.graphs._4" localSheetId="1" hidden="1">{"cap_structure",#N/A,FALSE,"Graph-Mkt Cap";"price",#N/A,FALSE,"Graph-Price";"ebit",#N/A,FALSE,"Graph-EBITDA";"ebitda",#N/A,FALSE,"Graph-EBITDA"}</definedName>
    <definedName name="wrn.print._.graphs._4" localSheetId="0" hidden="1">{"cap_structure",#N/A,FALSE,"Graph-Mkt Cap";"price",#N/A,FALSE,"Graph-Price";"ebit",#N/A,FALSE,"Graph-EBITDA";"ebitda",#N/A,FALSE,"Graph-EBITDA"}</definedName>
    <definedName name="wrn.print._.graphs._4" localSheetId="4" hidden="1">{"cap_structure",#N/A,FALSE,"Graph-Mkt Cap";"price",#N/A,FALSE,"Graph-Price";"ebit",#N/A,FALSE,"Graph-EBITDA";"ebitda",#N/A,FALSE,"Graph-EBITDA"}</definedName>
    <definedName name="wrn.print._.graphs._5" localSheetId="3" hidden="1">{"cap_structure",#N/A,FALSE,"Graph-Mkt Cap";"price",#N/A,FALSE,"Graph-Price";"ebit",#N/A,FALSE,"Graph-EBITDA";"ebitda",#N/A,FALSE,"Graph-EBITDA"}</definedName>
    <definedName name="wrn.print._.graphs._5" localSheetId="5" hidden="1">{"cap_structure",#N/A,FALSE,"Graph-Mkt Cap";"price",#N/A,FALSE,"Graph-Price";"ebit",#N/A,FALSE,"Graph-EBITDA";"ebitda",#N/A,FALSE,"Graph-EBITDA"}</definedName>
    <definedName name="wrn.print._.graphs._5" localSheetId="13" hidden="1">{"cap_structure",#N/A,FALSE,"Graph-Mkt Cap";"price",#N/A,FALSE,"Graph-Price";"ebit",#N/A,FALSE,"Graph-EBITDA";"ebitda",#N/A,FALSE,"Graph-EBITDA"}</definedName>
    <definedName name="wrn.print._.graphs._5" localSheetId="2" hidden="1">{"cap_structure",#N/A,FALSE,"Graph-Mkt Cap";"price",#N/A,FALSE,"Graph-Price";"ebit",#N/A,FALSE,"Graph-EBITDA";"ebitda",#N/A,FALSE,"Graph-EBITDA"}</definedName>
    <definedName name="wrn.print._.graphs._5" localSheetId="18" hidden="1">{"cap_structure",#N/A,FALSE,"Graph-Mkt Cap";"price",#N/A,FALSE,"Graph-Price";"ebit",#N/A,FALSE,"Graph-EBITDA";"ebitda",#N/A,FALSE,"Graph-EBITDA"}</definedName>
    <definedName name="wrn.print._.graphs._5" localSheetId="19" hidden="1">{"cap_structure",#N/A,FALSE,"Graph-Mkt Cap";"price",#N/A,FALSE,"Graph-Price";"ebit",#N/A,FALSE,"Graph-EBITDA";"ebitda",#N/A,FALSE,"Graph-EBITDA"}</definedName>
    <definedName name="wrn.print._.graphs._5" localSheetId="17" hidden="1">{"cap_structure",#N/A,FALSE,"Graph-Mkt Cap";"price",#N/A,FALSE,"Graph-Price";"ebit",#N/A,FALSE,"Graph-EBITDA";"ebitda",#N/A,FALSE,"Graph-EBITDA"}</definedName>
    <definedName name="wrn.print._.graphs._5" localSheetId="1" hidden="1">{"cap_structure",#N/A,FALSE,"Graph-Mkt Cap";"price",#N/A,FALSE,"Graph-Price";"ebit",#N/A,FALSE,"Graph-EBITDA";"ebitda",#N/A,FALSE,"Graph-EBITDA"}</definedName>
    <definedName name="wrn.print._.graphs._5" localSheetId="0" hidden="1">{"cap_structure",#N/A,FALSE,"Graph-Mkt Cap";"price",#N/A,FALSE,"Graph-Price";"ebit",#N/A,FALSE,"Graph-EBITDA";"ebitda",#N/A,FALSE,"Graph-EBITDA"}</definedName>
    <definedName name="wrn.print._.graphs._5" localSheetId="4" hidden="1">{"cap_structure",#N/A,FALSE,"Graph-Mkt Cap";"price",#N/A,FALSE,"Graph-Price";"ebit",#N/A,FALSE,"Graph-EBITDA";"ebitda",#N/A,FALSE,"Graph-EBITDA"}</definedName>
    <definedName name="wrn.Print._.LBO._.Model."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1"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2"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3"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4"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5"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3"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2"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8"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9"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7"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1"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0"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LBO._.Model._5" localSheetId="4" hidden="1">{"toc",#N/A,TRUE,"TOC";"summary",#N/A,TRUE,"Summary";"credit",#N/A,TRUE,"Model";"income",#N/A,TRUE,"Model";"balance",#N/A,TRUE,"Model";"cash",#N/A,TRUE,"Model";"capitalization",#N/A,TRUE,"Model";"margins",#N/A,TRUE,"Model";"acq_bal",#N/A,TRUE,"Model";"dep_amort",#N/A,TRUE,"Model";"tax",#N/A,TRUE,"Model";"dep_tax",#N/A,TRUE,"TOC";#N/A,#N/A,TRUE,"Expenses";"returns",#N/A,TRUE,"Model";"return_calc",#N/A,TRUE,"Returns"}</definedName>
    <definedName name="wrn.Print._.Model." localSheetId="3" hidden="1">{"Summary",#N/A,TRUE,"Model";"Returns I",#N/A,TRUE,"Model";"BS - Open",#N/A,TRUE,"Model";"Assumptions",#N/A,TRUE,"Model";"IS",#N/A,TRUE,"Model";"BS",#N/A,TRUE,"Model";"CF",#N/A,TRUE,"Model";"Debt",#N/A,TRUE,"Model";"Debt / Tax",#N/A,TRUE,"Model";"Returns II",#N/A,TRUE,"Model"}</definedName>
    <definedName name="wrn.Print._.Model." localSheetId="5" hidden="1">{"Summary",#N/A,TRUE,"Model";"Returns I",#N/A,TRUE,"Model";"BS - Open",#N/A,TRUE,"Model";"Assumptions",#N/A,TRUE,"Model";"IS",#N/A,TRUE,"Model";"BS",#N/A,TRUE,"Model";"CF",#N/A,TRUE,"Model";"Debt",#N/A,TRUE,"Model";"Debt / Tax",#N/A,TRUE,"Model";"Returns II",#N/A,TRUE,"Model"}</definedName>
    <definedName name="wrn.Print._.Model." localSheetId="13" hidden="1">{"Summary",#N/A,TRUE,"Model";"Returns I",#N/A,TRUE,"Model";"BS - Open",#N/A,TRUE,"Model";"Assumptions",#N/A,TRUE,"Model";"IS",#N/A,TRUE,"Model";"BS",#N/A,TRUE,"Model";"CF",#N/A,TRUE,"Model";"Debt",#N/A,TRUE,"Model";"Debt / Tax",#N/A,TRUE,"Model";"Returns II",#N/A,TRUE,"Model"}</definedName>
    <definedName name="wrn.Print._.Model." localSheetId="2" hidden="1">{"Summary",#N/A,TRUE,"Model";"Returns I",#N/A,TRUE,"Model";"BS - Open",#N/A,TRUE,"Model";"Assumptions",#N/A,TRUE,"Model";"IS",#N/A,TRUE,"Model";"BS",#N/A,TRUE,"Model";"CF",#N/A,TRUE,"Model";"Debt",#N/A,TRUE,"Model";"Debt / Tax",#N/A,TRUE,"Model";"Returns II",#N/A,TRUE,"Model"}</definedName>
    <definedName name="wrn.Print._.Model." localSheetId="18" hidden="1">{"Summary",#N/A,TRUE,"Model";"Returns I",#N/A,TRUE,"Model";"BS - Open",#N/A,TRUE,"Model";"Assumptions",#N/A,TRUE,"Model";"IS",#N/A,TRUE,"Model";"BS",#N/A,TRUE,"Model";"CF",#N/A,TRUE,"Model";"Debt",#N/A,TRUE,"Model";"Debt / Tax",#N/A,TRUE,"Model";"Returns II",#N/A,TRUE,"Model"}</definedName>
    <definedName name="wrn.Print._.Model." localSheetId="19" hidden="1">{"Summary",#N/A,TRUE,"Model";"Returns I",#N/A,TRUE,"Model";"BS - Open",#N/A,TRUE,"Model";"Assumptions",#N/A,TRUE,"Model";"IS",#N/A,TRUE,"Model";"BS",#N/A,TRUE,"Model";"CF",#N/A,TRUE,"Model";"Debt",#N/A,TRUE,"Model";"Debt / Tax",#N/A,TRUE,"Model";"Returns II",#N/A,TRUE,"Model"}</definedName>
    <definedName name="wrn.Print._.Model." localSheetId="17" hidden="1">{"Summary",#N/A,TRUE,"Model";"Returns I",#N/A,TRUE,"Model";"BS - Open",#N/A,TRUE,"Model";"Assumptions",#N/A,TRUE,"Model";"IS",#N/A,TRUE,"Model";"BS",#N/A,TRUE,"Model";"CF",#N/A,TRUE,"Model";"Debt",#N/A,TRUE,"Model";"Debt / Tax",#N/A,TRUE,"Model";"Returns II",#N/A,TRUE,"Model"}</definedName>
    <definedName name="wrn.Print._.Model." localSheetId="1" hidden="1">{"Summary",#N/A,TRUE,"Model";"Returns I",#N/A,TRUE,"Model";"BS - Open",#N/A,TRUE,"Model";"Assumptions",#N/A,TRUE,"Model";"IS",#N/A,TRUE,"Model";"BS",#N/A,TRUE,"Model";"CF",#N/A,TRUE,"Model";"Debt",#N/A,TRUE,"Model";"Debt / Tax",#N/A,TRUE,"Model";"Returns II",#N/A,TRUE,"Model"}</definedName>
    <definedName name="wrn.Print._.Model." localSheetId="0" hidden="1">{"Summary",#N/A,TRUE,"Model";"Returns I",#N/A,TRUE,"Model";"BS - Open",#N/A,TRUE,"Model";"Assumptions",#N/A,TRUE,"Model";"IS",#N/A,TRUE,"Model";"BS",#N/A,TRUE,"Model";"CF",#N/A,TRUE,"Model";"Debt",#N/A,TRUE,"Model";"Debt / Tax",#N/A,TRUE,"Model";"Returns II",#N/A,TRUE,"Model"}</definedName>
    <definedName name="wrn.Print._.Model." localSheetId="4" hidden="1">{"Summary",#N/A,TRUE,"Model";"Returns I",#N/A,TRUE,"Model";"BS - Open",#N/A,TRUE,"Model";"Assumptions",#N/A,TRUE,"Model";"IS",#N/A,TRUE,"Model";"BS",#N/A,TRUE,"Model";"CF",#N/A,TRUE,"Model";"Debt",#N/A,TRUE,"Model";"Debt / Tax",#N/A,TRUE,"Model";"Returns II",#N/A,TRUE,"Model"}</definedName>
    <definedName name="wrn.Print._.Model._1" localSheetId="3" hidden="1">{"Summary",#N/A,TRUE,"Model";"Returns I",#N/A,TRUE,"Model";"BS - Open",#N/A,TRUE,"Model";"Assumptions",#N/A,TRUE,"Model";"IS",#N/A,TRUE,"Model";"BS",#N/A,TRUE,"Model";"CF",#N/A,TRUE,"Model";"Debt",#N/A,TRUE,"Model";"Debt / Tax",#N/A,TRUE,"Model";"Returns II",#N/A,TRUE,"Model"}</definedName>
    <definedName name="wrn.Print._.Model._1" localSheetId="5" hidden="1">{"Summary",#N/A,TRUE,"Model";"Returns I",#N/A,TRUE,"Model";"BS - Open",#N/A,TRUE,"Model";"Assumptions",#N/A,TRUE,"Model";"IS",#N/A,TRUE,"Model";"BS",#N/A,TRUE,"Model";"CF",#N/A,TRUE,"Model";"Debt",#N/A,TRUE,"Model";"Debt / Tax",#N/A,TRUE,"Model";"Returns II",#N/A,TRUE,"Model"}</definedName>
    <definedName name="wrn.Print._.Model._1" localSheetId="13" hidden="1">{"Summary",#N/A,TRUE,"Model";"Returns I",#N/A,TRUE,"Model";"BS - Open",#N/A,TRUE,"Model";"Assumptions",#N/A,TRUE,"Model";"IS",#N/A,TRUE,"Model";"BS",#N/A,TRUE,"Model";"CF",#N/A,TRUE,"Model";"Debt",#N/A,TRUE,"Model";"Debt / Tax",#N/A,TRUE,"Model";"Returns II",#N/A,TRUE,"Model"}</definedName>
    <definedName name="wrn.Print._.Model._1" localSheetId="2" hidden="1">{"Summary",#N/A,TRUE,"Model";"Returns I",#N/A,TRUE,"Model";"BS - Open",#N/A,TRUE,"Model";"Assumptions",#N/A,TRUE,"Model";"IS",#N/A,TRUE,"Model";"BS",#N/A,TRUE,"Model";"CF",#N/A,TRUE,"Model";"Debt",#N/A,TRUE,"Model";"Debt / Tax",#N/A,TRUE,"Model";"Returns II",#N/A,TRUE,"Model"}</definedName>
    <definedName name="wrn.Print._.Model._1" localSheetId="18" hidden="1">{"Summary",#N/A,TRUE,"Model";"Returns I",#N/A,TRUE,"Model";"BS - Open",#N/A,TRUE,"Model";"Assumptions",#N/A,TRUE,"Model";"IS",#N/A,TRUE,"Model";"BS",#N/A,TRUE,"Model";"CF",#N/A,TRUE,"Model";"Debt",#N/A,TRUE,"Model";"Debt / Tax",#N/A,TRUE,"Model";"Returns II",#N/A,TRUE,"Model"}</definedName>
    <definedName name="wrn.Print._.Model._1" localSheetId="19" hidden="1">{"Summary",#N/A,TRUE,"Model";"Returns I",#N/A,TRUE,"Model";"BS - Open",#N/A,TRUE,"Model";"Assumptions",#N/A,TRUE,"Model";"IS",#N/A,TRUE,"Model";"BS",#N/A,TRUE,"Model";"CF",#N/A,TRUE,"Model";"Debt",#N/A,TRUE,"Model";"Debt / Tax",#N/A,TRUE,"Model";"Returns II",#N/A,TRUE,"Model"}</definedName>
    <definedName name="wrn.Print._.Model._1" localSheetId="17" hidden="1">{"Summary",#N/A,TRUE,"Model";"Returns I",#N/A,TRUE,"Model";"BS - Open",#N/A,TRUE,"Model";"Assumptions",#N/A,TRUE,"Model";"IS",#N/A,TRUE,"Model";"BS",#N/A,TRUE,"Model";"CF",#N/A,TRUE,"Model";"Debt",#N/A,TRUE,"Model";"Debt / Tax",#N/A,TRUE,"Model";"Returns II",#N/A,TRUE,"Model"}</definedName>
    <definedName name="wrn.Print._.Model._1" localSheetId="1" hidden="1">{"Summary",#N/A,TRUE,"Model";"Returns I",#N/A,TRUE,"Model";"BS - Open",#N/A,TRUE,"Model";"Assumptions",#N/A,TRUE,"Model";"IS",#N/A,TRUE,"Model";"BS",#N/A,TRUE,"Model";"CF",#N/A,TRUE,"Model";"Debt",#N/A,TRUE,"Model";"Debt / Tax",#N/A,TRUE,"Model";"Returns II",#N/A,TRUE,"Model"}</definedName>
    <definedName name="wrn.Print._.Model._1" localSheetId="0" hidden="1">{"Summary",#N/A,TRUE,"Model";"Returns I",#N/A,TRUE,"Model";"BS - Open",#N/A,TRUE,"Model";"Assumptions",#N/A,TRUE,"Model";"IS",#N/A,TRUE,"Model";"BS",#N/A,TRUE,"Model";"CF",#N/A,TRUE,"Model";"Debt",#N/A,TRUE,"Model";"Debt / Tax",#N/A,TRUE,"Model";"Returns II",#N/A,TRUE,"Model"}</definedName>
    <definedName name="wrn.Print._.Model._1" localSheetId="4" hidden="1">{"Summary",#N/A,TRUE,"Model";"Returns I",#N/A,TRUE,"Model";"BS - Open",#N/A,TRUE,"Model";"Assumptions",#N/A,TRUE,"Model";"IS",#N/A,TRUE,"Model";"BS",#N/A,TRUE,"Model";"CF",#N/A,TRUE,"Model";"Debt",#N/A,TRUE,"Model";"Debt / Tax",#N/A,TRUE,"Model";"Returns II",#N/A,TRUE,"Model"}</definedName>
    <definedName name="wrn.Print._.Model._2" localSheetId="3" hidden="1">{"Summary",#N/A,TRUE,"Model";"Returns I",#N/A,TRUE,"Model";"BS - Open",#N/A,TRUE,"Model";"Assumptions",#N/A,TRUE,"Model";"IS",#N/A,TRUE,"Model";"BS",#N/A,TRUE,"Model";"CF",#N/A,TRUE,"Model";"Debt",#N/A,TRUE,"Model";"Debt / Tax",#N/A,TRUE,"Model";"Returns II",#N/A,TRUE,"Model"}</definedName>
    <definedName name="wrn.Print._.Model._2" localSheetId="5" hidden="1">{"Summary",#N/A,TRUE,"Model";"Returns I",#N/A,TRUE,"Model";"BS - Open",#N/A,TRUE,"Model";"Assumptions",#N/A,TRUE,"Model";"IS",#N/A,TRUE,"Model";"BS",#N/A,TRUE,"Model";"CF",#N/A,TRUE,"Model";"Debt",#N/A,TRUE,"Model";"Debt / Tax",#N/A,TRUE,"Model";"Returns II",#N/A,TRUE,"Model"}</definedName>
    <definedName name="wrn.Print._.Model._2" localSheetId="13" hidden="1">{"Summary",#N/A,TRUE,"Model";"Returns I",#N/A,TRUE,"Model";"BS - Open",#N/A,TRUE,"Model";"Assumptions",#N/A,TRUE,"Model";"IS",#N/A,TRUE,"Model";"BS",#N/A,TRUE,"Model";"CF",#N/A,TRUE,"Model";"Debt",#N/A,TRUE,"Model";"Debt / Tax",#N/A,TRUE,"Model";"Returns II",#N/A,TRUE,"Model"}</definedName>
    <definedName name="wrn.Print._.Model._2" localSheetId="2" hidden="1">{"Summary",#N/A,TRUE,"Model";"Returns I",#N/A,TRUE,"Model";"BS - Open",#N/A,TRUE,"Model";"Assumptions",#N/A,TRUE,"Model";"IS",#N/A,TRUE,"Model";"BS",#N/A,TRUE,"Model";"CF",#N/A,TRUE,"Model";"Debt",#N/A,TRUE,"Model";"Debt / Tax",#N/A,TRUE,"Model";"Returns II",#N/A,TRUE,"Model"}</definedName>
    <definedName name="wrn.Print._.Model._2" localSheetId="18" hidden="1">{"Summary",#N/A,TRUE,"Model";"Returns I",#N/A,TRUE,"Model";"BS - Open",#N/A,TRUE,"Model";"Assumptions",#N/A,TRUE,"Model";"IS",#N/A,TRUE,"Model";"BS",#N/A,TRUE,"Model";"CF",#N/A,TRUE,"Model";"Debt",#N/A,TRUE,"Model";"Debt / Tax",#N/A,TRUE,"Model";"Returns II",#N/A,TRUE,"Model"}</definedName>
    <definedName name="wrn.Print._.Model._2" localSheetId="19" hidden="1">{"Summary",#N/A,TRUE,"Model";"Returns I",#N/A,TRUE,"Model";"BS - Open",#N/A,TRUE,"Model";"Assumptions",#N/A,TRUE,"Model";"IS",#N/A,TRUE,"Model";"BS",#N/A,TRUE,"Model";"CF",#N/A,TRUE,"Model";"Debt",#N/A,TRUE,"Model";"Debt / Tax",#N/A,TRUE,"Model";"Returns II",#N/A,TRUE,"Model"}</definedName>
    <definedName name="wrn.Print._.Model._2" localSheetId="17" hidden="1">{"Summary",#N/A,TRUE,"Model";"Returns I",#N/A,TRUE,"Model";"BS - Open",#N/A,TRUE,"Model";"Assumptions",#N/A,TRUE,"Model";"IS",#N/A,TRUE,"Model";"BS",#N/A,TRUE,"Model";"CF",#N/A,TRUE,"Model";"Debt",#N/A,TRUE,"Model";"Debt / Tax",#N/A,TRUE,"Model";"Returns II",#N/A,TRUE,"Model"}</definedName>
    <definedName name="wrn.Print._.Model._2" localSheetId="1" hidden="1">{"Summary",#N/A,TRUE,"Model";"Returns I",#N/A,TRUE,"Model";"BS - Open",#N/A,TRUE,"Model";"Assumptions",#N/A,TRUE,"Model";"IS",#N/A,TRUE,"Model";"BS",#N/A,TRUE,"Model";"CF",#N/A,TRUE,"Model";"Debt",#N/A,TRUE,"Model";"Debt / Tax",#N/A,TRUE,"Model";"Returns II",#N/A,TRUE,"Model"}</definedName>
    <definedName name="wrn.Print._.Model._2" localSheetId="0" hidden="1">{"Summary",#N/A,TRUE,"Model";"Returns I",#N/A,TRUE,"Model";"BS - Open",#N/A,TRUE,"Model";"Assumptions",#N/A,TRUE,"Model";"IS",#N/A,TRUE,"Model";"BS",#N/A,TRUE,"Model";"CF",#N/A,TRUE,"Model";"Debt",#N/A,TRUE,"Model";"Debt / Tax",#N/A,TRUE,"Model";"Returns II",#N/A,TRUE,"Model"}</definedName>
    <definedName name="wrn.Print._.Model._2" localSheetId="4" hidden="1">{"Summary",#N/A,TRUE,"Model";"Returns I",#N/A,TRUE,"Model";"BS - Open",#N/A,TRUE,"Model";"Assumptions",#N/A,TRUE,"Model";"IS",#N/A,TRUE,"Model";"BS",#N/A,TRUE,"Model";"CF",#N/A,TRUE,"Model";"Debt",#N/A,TRUE,"Model";"Debt / Tax",#N/A,TRUE,"Model";"Returns II",#N/A,TRUE,"Model"}</definedName>
    <definedName name="wrn.Print._.Model._3" localSheetId="3" hidden="1">{"Summary",#N/A,TRUE,"Model";"Returns I",#N/A,TRUE,"Model";"BS - Open",#N/A,TRUE,"Model";"Assumptions",#N/A,TRUE,"Model";"IS",#N/A,TRUE,"Model";"BS",#N/A,TRUE,"Model";"CF",#N/A,TRUE,"Model";"Debt",#N/A,TRUE,"Model";"Debt / Tax",#N/A,TRUE,"Model";"Returns II",#N/A,TRUE,"Model"}</definedName>
    <definedName name="wrn.Print._.Model._3" localSheetId="5" hidden="1">{"Summary",#N/A,TRUE,"Model";"Returns I",#N/A,TRUE,"Model";"BS - Open",#N/A,TRUE,"Model";"Assumptions",#N/A,TRUE,"Model";"IS",#N/A,TRUE,"Model";"BS",#N/A,TRUE,"Model";"CF",#N/A,TRUE,"Model";"Debt",#N/A,TRUE,"Model";"Debt / Tax",#N/A,TRUE,"Model";"Returns II",#N/A,TRUE,"Model"}</definedName>
    <definedName name="wrn.Print._.Model._3" localSheetId="13" hidden="1">{"Summary",#N/A,TRUE,"Model";"Returns I",#N/A,TRUE,"Model";"BS - Open",#N/A,TRUE,"Model";"Assumptions",#N/A,TRUE,"Model";"IS",#N/A,TRUE,"Model";"BS",#N/A,TRUE,"Model";"CF",#N/A,TRUE,"Model";"Debt",#N/A,TRUE,"Model";"Debt / Tax",#N/A,TRUE,"Model";"Returns II",#N/A,TRUE,"Model"}</definedName>
    <definedName name="wrn.Print._.Model._3" localSheetId="2" hidden="1">{"Summary",#N/A,TRUE,"Model";"Returns I",#N/A,TRUE,"Model";"BS - Open",#N/A,TRUE,"Model";"Assumptions",#N/A,TRUE,"Model";"IS",#N/A,TRUE,"Model";"BS",#N/A,TRUE,"Model";"CF",#N/A,TRUE,"Model";"Debt",#N/A,TRUE,"Model";"Debt / Tax",#N/A,TRUE,"Model";"Returns II",#N/A,TRUE,"Model"}</definedName>
    <definedName name="wrn.Print._.Model._3" localSheetId="18" hidden="1">{"Summary",#N/A,TRUE,"Model";"Returns I",#N/A,TRUE,"Model";"BS - Open",#N/A,TRUE,"Model";"Assumptions",#N/A,TRUE,"Model";"IS",#N/A,TRUE,"Model";"BS",#N/A,TRUE,"Model";"CF",#N/A,TRUE,"Model";"Debt",#N/A,TRUE,"Model";"Debt / Tax",#N/A,TRUE,"Model";"Returns II",#N/A,TRUE,"Model"}</definedName>
    <definedName name="wrn.Print._.Model._3" localSheetId="19" hidden="1">{"Summary",#N/A,TRUE,"Model";"Returns I",#N/A,TRUE,"Model";"BS - Open",#N/A,TRUE,"Model";"Assumptions",#N/A,TRUE,"Model";"IS",#N/A,TRUE,"Model";"BS",#N/A,TRUE,"Model";"CF",#N/A,TRUE,"Model";"Debt",#N/A,TRUE,"Model";"Debt / Tax",#N/A,TRUE,"Model";"Returns II",#N/A,TRUE,"Model"}</definedName>
    <definedName name="wrn.Print._.Model._3" localSheetId="17" hidden="1">{"Summary",#N/A,TRUE,"Model";"Returns I",#N/A,TRUE,"Model";"BS - Open",#N/A,TRUE,"Model";"Assumptions",#N/A,TRUE,"Model";"IS",#N/A,TRUE,"Model";"BS",#N/A,TRUE,"Model";"CF",#N/A,TRUE,"Model";"Debt",#N/A,TRUE,"Model";"Debt / Tax",#N/A,TRUE,"Model";"Returns II",#N/A,TRUE,"Model"}</definedName>
    <definedName name="wrn.Print._.Model._3" localSheetId="1" hidden="1">{"Summary",#N/A,TRUE,"Model";"Returns I",#N/A,TRUE,"Model";"BS - Open",#N/A,TRUE,"Model";"Assumptions",#N/A,TRUE,"Model";"IS",#N/A,TRUE,"Model";"BS",#N/A,TRUE,"Model";"CF",#N/A,TRUE,"Model";"Debt",#N/A,TRUE,"Model";"Debt / Tax",#N/A,TRUE,"Model";"Returns II",#N/A,TRUE,"Model"}</definedName>
    <definedName name="wrn.Print._.Model._3" localSheetId="0" hidden="1">{"Summary",#N/A,TRUE,"Model";"Returns I",#N/A,TRUE,"Model";"BS - Open",#N/A,TRUE,"Model";"Assumptions",#N/A,TRUE,"Model";"IS",#N/A,TRUE,"Model";"BS",#N/A,TRUE,"Model";"CF",#N/A,TRUE,"Model";"Debt",#N/A,TRUE,"Model";"Debt / Tax",#N/A,TRUE,"Model";"Returns II",#N/A,TRUE,"Model"}</definedName>
    <definedName name="wrn.Print._.Model._3" localSheetId="4" hidden="1">{"Summary",#N/A,TRUE,"Model";"Returns I",#N/A,TRUE,"Model";"BS - Open",#N/A,TRUE,"Model";"Assumptions",#N/A,TRUE,"Model";"IS",#N/A,TRUE,"Model";"BS",#N/A,TRUE,"Model";"CF",#N/A,TRUE,"Model";"Debt",#N/A,TRUE,"Model";"Debt / Tax",#N/A,TRUE,"Model";"Returns II",#N/A,TRUE,"Model"}</definedName>
    <definedName name="wrn.Print._.Model._4" localSheetId="3" hidden="1">{"Summary",#N/A,TRUE,"Model";"Returns I",#N/A,TRUE,"Model";"BS - Open",#N/A,TRUE,"Model";"Assumptions",#N/A,TRUE,"Model";"IS",#N/A,TRUE,"Model";"BS",#N/A,TRUE,"Model";"CF",#N/A,TRUE,"Model";"Debt",#N/A,TRUE,"Model";"Debt / Tax",#N/A,TRUE,"Model";"Returns II",#N/A,TRUE,"Model"}</definedName>
    <definedName name="wrn.Print._.Model._4" localSheetId="5" hidden="1">{"Summary",#N/A,TRUE,"Model";"Returns I",#N/A,TRUE,"Model";"BS - Open",#N/A,TRUE,"Model";"Assumptions",#N/A,TRUE,"Model";"IS",#N/A,TRUE,"Model";"BS",#N/A,TRUE,"Model";"CF",#N/A,TRUE,"Model";"Debt",#N/A,TRUE,"Model";"Debt / Tax",#N/A,TRUE,"Model";"Returns II",#N/A,TRUE,"Model"}</definedName>
    <definedName name="wrn.Print._.Model._4" localSheetId="13" hidden="1">{"Summary",#N/A,TRUE,"Model";"Returns I",#N/A,TRUE,"Model";"BS - Open",#N/A,TRUE,"Model";"Assumptions",#N/A,TRUE,"Model";"IS",#N/A,TRUE,"Model";"BS",#N/A,TRUE,"Model";"CF",#N/A,TRUE,"Model";"Debt",#N/A,TRUE,"Model";"Debt / Tax",#N/A,TRUE,"Model";"Returns II",#N/A,TRUE,"Model"}</definedName>
    <definedName name="wrn.Print._.Model._4" localSheetId="2" hidden="1">{"Summary",#N/A,TRUE,"Model";"Returns I",#N/A,TRUE,"Model";"BS - Open",#N/A,TRUE,"Model";"Assumptions",#N/A,TRUE,"Model";"IS",#N/A,TRUE,"Model";"BS",#N/A,TRUE,"Model";"CF",#N/A,TRUE,"Model";"Debt",#N/A,TRUE,"Model";"Debt / Tax",#N/A,TRUE,"Model";"Returns II",#N/A,TRUE,"Model"}</definedName>
    <definedName name="wrn.Print._.Model._4" localSheetId="18" hidden="1">{"Summary",#N/A,TRUE,"Model";"Returns I",#N/A,TRUE,"Model";"BS - Open",#N/A,TRUE,"Model";"Assumptions",#N/A,TRUE,"Model";"IS",#N/A,TRUE,"Model";"BS",#N/A,TRUE,"Model";"CF",#N/A,TRUE,"Model";"Debt",#N/A,TRUE,"Model";"Debt / Tax",#N/A,TRUE,"Model";"Returns II",#N/A,TRUE,"Model"}</definedName>
    <definedName name="wrn.Print._.Model._4" localSheetId="19" hidden="1">{"Summary",#N/A,TRUE,"Model";"Returns I",#N/A,TRUE,"Model";"BS - Open",#N/A,TRUE,"Model";"Assumptions",#N/A,TRUE,"Model";"IS",#N/A,TRUE,"Model";"BS",#N/A,TRUE,"Model";"CF",#N/A,TRUE,"Model";"Debt",#N/A,TRUE,"Model";"Debt / Tax",#N/A,TRUE,"Model";"Returns II",#N/A,TRUE,"Model"}</definedName>
    <definedName name="wrn.Print._.Model._4" localSheetId="17" hidden="1">{"Summary",#N/A,TRUE,"Model";"Returns I",#N/A,TRUE,"Model";"BS - Open",#N/A,TRUE,"Model";"Assumptions",#N/A,TRUE,"Model";"IS",#N/A,TRUE,"Model";"BS",#N/A,TRUE,"Model";"CF",#N/A,TRUE,"Model";"Debt",#N/A,TRUE,"Model";"Debt / Tax",#N/A,TRUE,"Model";"Returns II",#N/A,TRUE,"Model"}</definedName>
    <definedName name="wrn.Print._.Model._4" localSheetId="1" hidden="1">{"Summary",#N/A,TRUE,"Model";"Returns I",#N/A,TRUE,"Model";"BS - Open",#N/A,TRUE,"Model";"Assumptions",#N/A,TRUE,"Model";"IS",#N/A,TRUE,"Model";"BS",#N/A,TRUE,"Model";"CF",#N/A,TRUE,"Model";"Debt",#N/A,TRUE,"Model";"Debt / Tax",#N/A,TRUE,"Model";"Returns II",#N/A,TRUE,"Model"}</definedName>
    <definedName name="wrn.Print._.Model._4" localSheetId="0" hidden="1">{"Summary",#N/A,TRUE,"Model";"Returns I",#N/A,TRUE,"Model";"BS - Open",#N/A,TRUE,"Model";"Assumptions",#N/A,TRUE,"Model";"IS",#N/A,TRUE,"Model";"BS",#N/A,TRUE,"Model";"CF",#N/A,TRUE,"Model";"Debt",#N/A,TRUE,"Model";"Debt / Tax",#N/A,TRUE,"Model";"Returns II",#N/A,TRUE,"Model"}</definedName>
    <definedName name="wrn.Print._.Model._4" localSheetId="4" hidden="1">{"Summary",#N/A,TRUE,"Model";"Returns I",#N/A,TRUE,"Model";"BS - Open",#N/A,TRUE,"Model";"Assumptions",#N/A,TRUE,"Model";"IS",#N/A,TRUE,"Model";"BS",#N/A,TRUE,"Model";"CF",#N/A,TRUE,"Model";"Debt",#N/A,TRUE,"Model";"Debt / Tax",#N/A,TRUE,"Model";"Returns II",#N/A,TRUE,"Model"}</definedName>
    <definedName name="wrn.Print._.Model._5" localSheetId="3" hidden="1">{"Summary",#N/A,TRUE,"Model";"Returns I",#N/A,TRUE,"Model";"BS - Open",#N/A,TRUE,"Model";"Assumptions",#N/A,TRUE,"Model";"IS",#N/A,TRUE,"Model";"BS",#N/A,TRUE,"Model";"CF",#N/A,TRUE,"Model";"Debt",#N/A,TRUE,"Model";"Debt / Tax",#N/A,TRUE,"Model";"Returns II",#N/A,TRUE,"Model"}</definedName>
    <definedName name="wrn.Print._.Model._5" localSheetId="5" hidden="1">{"Summary",#N/A,TRUE,"Model";"Returns I",#N/A,TRUE,"Model";"BS - Open",#N/A,TRUE,"Model";"Assumptions",#N/A,TRUE,"Model";"IS",#N/A,TRUE,"Model";"BS",#N/A,TRUE,"Model";"CF",#N/A,TRUE,"Model";"Debt",#N/A,TRUE,"Model";"Debt / Tax",#N/A,TRUE,"Model";"Returns II",#N/A,TRUE,"Model"}</definedName>
    <definedName name="wrn.Print._.Model._5" localSheetId="13" hidden="1">{"Summary",#N/A,TRUE,"Model";"Returns I",#N/A,TRUE,"Model";"BS - Open",#N/A,TRUE,"Model";"Assumptions",#N/A,TRUE,"Model";"IS",#N/A,TRUE,"Model";"BS",#N/A,TRUE,"Model";"CF",#N/A,TRUE,"Model";"Debt",#N/A,TRUE,"Model";"Debt / Tax",#N/A,TRUE,"Model";"Returns II",#N/A,TRUE,"Model"}</definedName>
    <definedName name="wrn.Print._.Model._5" localSheetId="2" hidden="1">{"Summary",#N/A,TRUE,"Model";"Returns I",#N/A,TRUE,"Model";"BS - Open",#N/A,TRUE,"Model";"Assumptions",#N/A,TRUE,"Model";"IS",#N/A,TRUE,"Model";"BS",#N/A,TRUE,"Model";"CF",#N/A,TRUE,"Model";"Debt",#N/A,TRUE,"Model";"Debt / Tax",#N/A,TRUE,"Model";"Returns II",#N/A,TRUE,"Model"}</definedName>
    <definedName name="wrn.Print._.Model._5" localSheetId="18" hidden="1">{"Summary",#N/A,TRUE,"Model";"Returns I",#N/A,TRUE,"Model";"BS - Open",#N/A,TRUE,"Model";"Assumptions",#N/A,TRUE,"Model";"IS",#N/A,TRUE,"Model";"BS",#N/A,TRUE,"Model";"CF",#N/A,TRUE,"Model";"Debt",#N/A,TRUE,"Model";"Debt / Tax",#N/A,TRUE,"Model";"Returns II",#N/A,TRUE,"Model"}</definedName>
    <definedName name="wrn.Print._.Model._5" localSheetId="19" hidden="1">{"Summary",#N/A,TRUE,"Model";"Returns I",#N/A,TRUE,"Model";"BS - Open",#N/A,TRUE,"Model";"Assumptions",#N/A,TRUE,"Model";"IS",#N/A,TRUE,"Model";"BS",#N/A,TRUE,"Model";"CF",#N/A,TRUE,"Model";"Debt",#N/A,TRUE,"Model";"Debt / Tax",#N/A,TRUE,"Model";"Returns II",#N/A,TRUE,"Model"}</definedName>
    <definedName name="wrn.Print._.Model._5" localSheetId="17" hidden="1">{"Summary",#N/A,TRUE,"Model";"Returns I",#N/A,TRUE,"Model";"BS - Open",#N/A,TRUE,"Model";"Assumptions",#N/A,TRUE,"Model";"IS",#N/A,TRUE,"Model";"BS",#N/A,TRUE,"Model";"CF",#N/A,TRUE,"Model";"Debt",#N/A,TRUE,"Model";"Debt / Tax",#N/A,TRUE,"Model";"Returns II",#N/A,TRUE,"Model"}</definedName>
    <definedName name="wrn.Print._.Model._5" localSheetId="1" hidden="1">{"Summary",#N/A,TRUE,"Model";"Returns I",#N/A,TRUE,"Model";"BS - Open",#N/A,TRUE,"Model";"Assumptions",#N/A,TRUE,"Model";"IS",#N/A,TRUE,"Model";"BS",#N/A,TRUE,"Model";"CF",#N/A,TRUE,"Model";"Debt",#N/A,TRUE,"Model";"Debt / Tax",#N/A,TRUE,"Model";"Returns II",#N/A,TRUE,"Model"}</definedName>
    <definedName name="wrn.Print._.Model._5" localSheetId="0" hidden="1">{"Summary",#N/A,TRUE,"Model";"Returns I",#N/A,TRUE,"Model";"BS - Open",#N/A,TRUE,"Model";"Assumptions",#N/A,TRUE,"Model";"IS",#N/A,TRUE,"Model";"BS",#N/A,TRUE,"Model";"CF",#N/A,TRUE,"Model";"Debt",#N/A,TRUE,"Model";"Debt / Tax",#N/A,TRUE,"Model";"Returns II",#N/A,TRUE,"Model"}</definedName>
    <definedName name="wrn.Print._.Model._5" localSheetId="4" hidden="1">{"Summary",#N/A,TRUE,"Model";"Returns I",#N/A,TRUE,"Model";"BS - Open",#N/A,TRUE,"Model";"Assumptions",#N/A,TRUE,"Model";"IS",#N/A,TRUE,"Model";"BS",#N/A,TRUE,"Model";"CF",#N/A,TRUE,"Model";"Debt",#N/A,TRUE,"Model";"Debt / Tax",#N/A,TRUE,"Model";"Returns II",#N/A,TRUE,"Model"}</definedName>
    <definedName name="wrn.print._.raw._.data._.entry." localSheetId="3" hidden="1">{"inputs raw data",#N/A,TRUE,"INPUT"}</definedName>
    <definedName name="wrn.print._.raw._.data._.entry." localSheetId="5" hidden="1">{"inputs raw data",#N/A,TRUE,"INPUT"}</definedName>
    <definedName name="wrn.print._.raw._.data._.entry." localSheetId="13" hidden="1">{"inputs raw data",#N/A,TRUE,"INPUT"}</definedName>
    <definedName name="wrn.print._.raw._.data._.entry." localSheetId="2" hidden="1">{"inputs raw data",#N/A,TRUE,"INPUT"}</definedName>
    <definedName name="wrn.print._.raw._.data._.entry." localSheetId="18" hidden="1">{"inputs raw data",#N/A,TRUE,"INPUT"}</definedName>
    <definedName name="wrn.print._.raw._.data._.entry." localSheetId="19" hidden="1">{"inputs raw data",#N/A,TRUE,"INPUT"}</definedName>
    <definedName name="wrn.print._.raw._.data._.entry." localSheetId="17" hidden="1">{"inputs raw data",#N/A,TRUE,"INPUT"}</definedName>
    <definedName name="wrn.print._.raw._.data._.entry." localSheetId="1" hidden="1">{"inputs raw data",#N/A,TRUE,"INPUT"}</definedName>
    <definedName name="wrn.print._.raw._.data._.entry." localSheetId="0" hidden="1">{"inputs raw data",#N/A,TRUE,"INPUT"}</definedName>
    <definedName name="wrn.print._.raw._.data._.entry." localSheetId="4" hidden="1">{"inputs raw data",#N/A,TRUE,"INPUT"}</definedName>
    <definedName name="wrn.print._.raw._.data._.entry._1" localSheetId="3" hidden="1">{"inputs raw data",#N/A,TRUE,"INPUT"}</definedName>
    <definedName name="wrn.print._.raw._.data._.entry._1" localSheetId="5" hidden="1">{"inputs raw data",#N/A,TRUE,"INPUT"}</definedName>
    <definedName name="wrn.print._.raw._.data._.entry._1" localSheetId="13" hidden="1">{"inputs raw data",#N/A,TRUE,"INPUT"}</definedName>
    <definedName name="wrn.print._.raw._.data._.entry._1" localSheetId="2" hidden="1">{"inputs raw data",#N/A,TRUE,"INPUT"}</definedName>
    <definedName name="wrn.print._.raw._.data._.entry._1" localSheetId="18" hidden="1">{"inputs raw data",#N/A,TRUE,"INPUT"}</definedName>
    <definedName name="wrn.print._.raw._.data._.entry._1" localSheetId="19" hidden="1">{"inputs raw data",#N/A,TRUE,"INPUT"}</definedName>
    <definedName name="wrn.print._.raw._.data._.entry._1" localSheetId="17" hidden="1">{"inputs raw data",#N/A,TRUE,"INPUT"}</definedName>
    <definedName name="wrn.print._.raw._.data._.entry._1" localSheetId="1" hidden="1">{"inputs raw data",#N/A,TRUE,"INPUT"}</definedName>
    <definedName name="wrn.print._.raw._.data._.entry._1" localSheetId="0" hidden="1">{"inputs raw data",#N/A,TRUE,"INPUT"}</definedName>
    <definedName name="wrn.print._.raw._.data._.entry._1" localSheetId="4" hidden="1">{"inputs raw data",#N/A,TRUE,"INPUT"}</definedName>
    <definedName name="wrn.print._.raw._.data._.entry._2" localSheetId="3" hidden="1">{"inputs raw data",#N/A,TRUE,"INPUT"}</definedName>
    <definedName name="wrn.print._.raw._.data._.entry._2" localSheetId="5" hidden="1">{"inputs raw data",#N/A,TRUE,"INPUT"}</definedName>
    <definedName name="wrn.print._.raw._.data._.entry._2" localSheetId="13" hidden="1">{"inputs raw data",#N/A,TRUE,"INPUT"}</definedName>
    <definedName name="wrn.print._.raw._.data._.entry._2" localSheetId="2" hidden="1">{"inputs raw data",#N/A,TRUE,"INPUT"}</definedName>
    <definedName name="wrn.print._.raw._.data._.entry._2" localSheetId="18" hidden="1">{"inputs raw data",#N/A,TRUE,"INPUT"}</definedName>
    <definedName name="wrn.print._.raw._.data._.entry._2" localSheetId="19" hidden="1">{"inputs raw data",#N/A,TRUE,"INPUT"}</definedName>
    <definedName name="wrn.print._.raw._.data._.entry._2" localSheetId="17" hidden="1">{"inputs raw data",#N/A,TRUE,"INPUT"}</definedName>
    <definedName name="wrn.print._.raw._.data._.entry._2" localSheetId="1" hidden="1">{"inputs raw data",#N/A,TRUE,"INPUT"}</definedName>
    <definedName name="wrn.print._.raw._.data._.entry._2" localSheetId="0" hidden="1">{"inputs raw data",#N/A,TRUE,"INPUT"}</definedName>
    <definedName name="wrn.print._.raw._.data._.entry._2" localSheetId="4" hidden="1">{"inputs raw data",#N/A,TRUE,"INPUT"}</definedName>
    <definedName name="wrn.print._.raw._.data._.entry._3" localSheetId="3" hidden="1">{"inputs raw data",#N/A,TRUE,"INPUT"}</definedName>
    <definedName name="wrn.print._.raw._.data._.entry._3" localSheetId="5" hidden="1">{"inputs raw data",#N/A,TRUE,"INPUT"}</definedName>
    <definedName name="wrn.print._.raw._.data._.entry._3" localSheetId="13" hidden="1">{"inputs raw data",#N/A,TRUE,"INPUT"}</definedName>
    <definedName name="wrn.print._.raw._.data._.entry._3" localSheetId="2" hidden="1">{"inputs raw data",#N/A,TRUE,"INPUT"}</definedName>
    <definedName name="wrn.print._.raw._.data._.entry._3" localSheetId="18" hidden="1">{"inputs raw data",#N/A,TRUE,"INPUT"}</definedName>
    <definedName name="wrn.print._.raw._.data._.entry._3" localSheetId="19" hidden="1">{"inputs raw data",#N/A,TRUE,"INPUT"}</definedName>
    <definedName name="wrn.print._.raw._.data._.entry._3" localSheetId="17" hidden="1">{"inputs raw data",#N/A,TRUE,"INPUT"}</definedName>
    <definedName name="wrn.print._.raw._.data._.entry._3" localSheetId="1" hidden="1">{"inputs raw data",#N/A,TRUE,"INPUT"}</definedName>
    <definedName name="wrn.print._.raw._.data._.entry._3" localSheetId="0" hidden="1">{"inputs raw data",#N/A,TRUE,"INPUT"}</definedName>
    <definedName name="wrn.print._.raw._.data._.entry._3" localSheetId="4" hidden="1">{"inputs raw data",#N/A,TRUE,"INPUT"}</definedName>
    <definedName name="wrn.print._.raw._.data._.entry._4" localSheetId="3" hidden="1">{"inputs raw data",#N/A,TRUE,"INPUT"}</definedName>
    <definedName name="wrn.print._.raw._.data._.entry._4" localSheetId="5" hidden="1">{"inputs raw data",#N/A,TRUE,"INPUT"}</definedName>
    <definedName name="wrn.print._.raw._.data._.entry._4" localSheetId="13" hidden="1">{"inputs raw data",#N/A,TRUE,"INPUT"}</definedName>
    <definedName name="wrn.print._.raw._.data._.entry._4" localSheetId="2" hidden="1">{"inputs raw data",#N/A,TRUE,"INPUT"}</definedName>
    <definedName name="wrn.print._.raw._.data._.entry._4" localSheetId="18" hidden="1">{"inputs raw data",#N/A,TRUE,"INPUT"}</definedName>
    <definedName name="wrn.print._.raw._.data._.entry._4" localSheetId="19" hidden="1">{"inputs raw data",#N/A,TRUE,"INPUT"}</definedName>
    <definedName name="wrn.print._.raw._.data._.entry._4" localSheetId="17" hidden="1">{"inputs raw data",#N/A,TRUE,"INPUT"}</definedName>
    <definedName name="wrn.print._.raw._.data._.entry._4" localSheetId="1" hidden="1">{"inputs raw data",#N/A,TRUE,"INPUT"}</definedName>
    <definedName name="wrn.print._.raw._.data._.entry._4" localSheetId="0" hidden="1">{"inputs raw data",#N/A,TRUE,"INPUT"}</definedName>
    <definedName name="wrn.print._.raw._.data._.entry._4" localSheetId="4" hidden="1">{"inputs raw data",#N/A,TRUE,"INPUT"}</definedName>
    <definedName name="wrn.print._.raw._.data._.entry._5" localSheetId="3" hidden="1">{"inputs raw data",#N/A,TRUE,"INPUT"}</definedName>
    <definedName name="wrn.print._.raw._.data._.entry._5" localSheetId="5" hidden="1">{"inputs raw data",#N/A,TRUE,"INPUT"}</definedName>
    <definedName name="wrn.print._.raw._.data._.entry._5" localSheetId="13" hidden="1">{"inputs raw data",#N/A,TRUE,"INPUT"}</definedName>
    <definedName name="wrn.print._.raw._.data._.entry._5" localSheetId="2" hidden="1">{"inputs raw data",#N/A,TRUE,"INPUT"}</definedName>
    <definedName name="wrn.print._.raw._.data._.entry._5" localSheetId="18" hidden="1">{"inputs raw data",#N/A,TRUE,"INPUT"}</definedName>
    <definedName name="wrn.print._.raw._.data._.entry._5" localSheetId="19" hidden="1">{"inputs raw data",#N/A,TRUE,"INPUT"}</definedName>
    <definedName name="wrn.print._.raw._.data._.entry._5" localSheetId="17" hidden="1">{"inputs raw data",#N/A,TRUE,"INPUT"}</definedName>
    <definedName name="wrn.print._.raw._.data._.entry._5" localSheetId="1" hidden="1">{"inputs raw data",#N/A,TRUE,"INPUT"}</definedName>
    <definedName name="wrn.print._.raw._.data._.entry._5" localSheetId="0" hidden="1">{"inputs raw data",#N/A,TRUE,"INPUT"}</definedName>
    <definedName name="wrn.print._.raw._.data._.entry._5" localSheetId="4" hidden="1">{"inputs raw data",#N/A,TRUE,"INPUT"}</definedName>
    <definedName name="wrn.print._.summary._.sheets." localSheetId="3" hidden="1">{"summary1",#N/A,TRUE,"Comps";"summary2",#N/A,TRUE,"Comps";"summary3",#N/A,TRUE,"Comps"}</definedName>
    <definedName name="wrn.print._.summary._.sheets." localSheetId="5" hidden="1">{"summary1",#N/A,TRUE,"Comps";"summary2",#N/A,TRUE,"Comps";"summary3",#N/A,TRUE,"Comps"}</definedName>
    <definedName name="wrn.print._.summary._.sheets." localSheetId="13" hidden="1">{"summary1",#N/A,TRUE,"Comps";"summary2",#N/A,TRUE,"Comps";"summary3",#N/A,TRUE,"Comps"}</definedName>
    <definedName name="wrn.print._.summary._.sheets." localSheetId="2" hidden="1">{"summary1",#N/A,TRUE,"Comps";"summary2",#N/A,TRUE,"Comps";"summary3",#N/A,TRUE,"Comps"}</definedName>
    <definedName name="wrn.print._.summary._.sheets." localSheetId="18" hidden="1">{"summary1",#N/A,TRUE,"Comps";"summary2",#N/A,TRUE,"Comps";"summary3",#N/A,TRUE,"Comps"}</definedName>
    <definedName name="wrn.print._.summary._.sheets." localSheetId="19" hidden="1">{"summary1",#N/A,TRUE,"Comps";"summary2",#N/A,TRUE,"Comps";"summary3",#N/A,TRUE,"Comps"}</definedName>
    <definedName name="wrn.print._.summary._.sheets." localSheetId="17" hidden="1">{"summary1",#N/A,TRUE,"Comps";"summary2",#N/A,TRUE,"Comps";"summary3",#N/A,TRUE,"Comps"}</definedName>
    <definedName name="wrn.print._.summary._.sheets." localSheetId="1" hidden="1">{"summary1",#N/A,TRUE,"Comps";"summary2",#N/A,TRUE,"Comps";"summary3",#N/A,TRUE,"Comps"}</definedName>
    <definedName name="wrn.print._.summary._.sheets." localSheetId="0" hidden="1">{"summary1",#N/A,TRUE,"Comps";"summary2",#N/A,TRUE,"Comps";"summary3",#N/A,TRUE,"Comps"}</definedName>
    <definedName name="wrn.print._.summary._.sheets." localSheetId="4" hidden="1">{"summary1",#N/A,TRUE,"Comps";"summary2",#N/A,TRUE,"Comps";"summary3",#N/A,TRUE,"Comps"}</definedName>
    <definedName name="wrn.print._.summary._.sheets._1" localSheetId="3" hidden="1">{"summary1",#N/A,TRUE,"Comps";"summary2",#N/A,TRUE,"Comps";"summary3",#N/A,TRUE,"Comps"}</definedName>
    <definedName name="wrn.print._.summary._.sheets._1" localSheetId="5" hidden="1">{"summary1",#N/A,TRUE,"Comps";"summary2",#N/A,TRUE,"Comps";"summary3",#N/A,TRUE,"Comps"}</definedName>
    <definedName name="wrn.print._.summary._.sheets._1" localSheetId="13" hidden="1">{"summary1",#N/A,TRUE,"Comps";"summary2",#N/A,TRUE,"Comps";"summary3",#N/A,TRUE,"Comps"}</definedName>
    <definedName name="wrn.print._.summary._.sheets._1" localSheetId="2" hidden="1">{"summary1",#N/A,TRUE,"Comps";"summary2",#N/A,TRUE,"Comps";"summary3",#N/A,TRUE,"Comps"}</definedName>
    <definedName name="wrn.print._.summary._.sheets._1" localSheetId="18" hidden="1">{"summary1",#N/A,TRUE,"Comps";"summary2",#N/A,TRUE,"Comps";"summary3",#N/A,TRUE,"Comps"}</definedName>
    <definedName name="wrn.print._.summary._.sheets._1" localSheetId="19" hidden="1">{"summary1",#N/A,TRUE,"Comps";"summary2",#N/A,TRUE,"Comps";"summary3",#N/A,TRUE,"Comps"}</definedName>
    <definedName name="wrn.print._.summary._.sheets._1" localSheetId="17" hidden="1">{"summary1",#N/A,TRUE,"Comps";"summary2",#N/A,TRUE,"Comps";"summary3",#N/A,TRUE,"Comps"}</definedName>
    <definedName name="wrn.print._.summary._.sheets._1" localSheetId="1" hidden="1">{"summary1",#N/A,TRUE,"Comps";"summary2",#N/A,TRUE,"Comps";"summary3",#N/A,TRUE,"Comps"}</definedName>
    <definedName name="wrn.print._.summary._.sheets._1" localSheetId="0" hidden="1">{"summary1",#N/A,TRUE,"Comps";"summary2",#N/A,TRUE,"Comps";"summary3",#N/A,TRUE,"Comps"}</definedName>
    <definedName name="wrn.print._.summary._.sheets._1" localSheetId="4" hidden="1">{"summary1",#N/A,TRUE,"Comps";"summary2",#N/A,TRUE,"Comps";"summary3",#N/A,TRUE,"Comps"}</definedName>
    <definedName name="wrn.print._.summary._.sheets._2" localSheetId="3" hidden="1">{"summary1",#N/A,TRUE,"Comps";"summary2",#N/A,TRUE,"Comps";"summary3",#N/A,TRUE,"Comps"}</definedName>
    <definedName name="wrn.print._.summary._.sheets._2" localSheetId="5" hidden="1">{"summary1",#N/A,TRUE,"Comps";"summary2",#N/A,TRUE,"Comps";"summary3",#N/A,TRUE,"Comps"}</definedName>
    <definedName name="wrn.print._.summary._.sheets._2" localSheetId="13" hidden="1">{"summary1",#N/A,TRUE,"Comps";"summary2",#N/A,TRUE,"Comps";"summary3",#N/A,TRUE,"Comps"}</definedName>
    <definedName name="wrn.print._.summary._.sheets._2" localSheetId="2" hidden="1">{"summary1",#N/A,TRUE,"Comps";"summary2",#N/A,TRUE,"Comps";"summary3",#N/A,TRUE,"Comps"}</definedName>
    <definedName name="wrn.print._.summary._.sheets._2" localSheetId="18" hidden="1">{"summary1",#N/A,TRUE,"Comps";"summary2",#N/A,TRUE,"Comps";"summary3",#N/A,TRUE,"Comps"}</definedName>
    <definedName name="wrn.print._.summary._.sheets._2" localSheetId="19" hidden="1">{"summary1",#N/A,TRUE,"Comps";"summary2",#N/A,TRUE,"Comps";"summary3",#N/A,TRUE,"Comps"}</definedName>
    <definedName name="wrn.print._.summary._.sheets._2" localSheetId="17" hidden="1">{"summary1",#N/A,TRUE,"Comps";"summary2",#N/A,TRUE,"Comps";"summary3",#N/A,TRUE,"Comps"}</definedName>
    <definedName name="wrn.print._.summary._.sheets._2" localSheetId="1" hidden="1">{"summary1",#N/A,TRUE,"Comps";"summary2",#N/A,TRUE,"Comps";"summary3",#N/A,TRUE,"Comps"}</definedName>
    <definedName name="wrn.print._.summary._.sheets._2" localSheetId="0" hidden="1">{"summary1",#N/A,TRUE,"Comps";"summary2",#N/A,TRUE,"Comps";"summary3",#N/A,TRUE,"Comps"}</definedName>
    <definedName name="wrn.print._.summary._.sheets._2" localSheetId="4" hidden="1">{"summary1",#N/A,TRUE,"Comps";"summary2",#N/A,TRUE,"Comps";"summary3",#N/A,TRUE,"Comps"}</definedName>
    <definedName name="wrn.print._.summary._.sheets._3" localSheetId="3" hidden="1">{"summary1",#N/A,TRUE,"Comps";"summary2",#N/A,TRUE,"Comps";"summary3",#N/A,TRUE,"Comps"}</definedName>
    <definedName name="wrn.print._.summary._.sheets._3" localSheetId="5" hidden="1">{"summary1",#N/A,TRUE,"Comps";"summary2",#N/A,TRUE,"Comps";"summary3",#N/A,TRUE,"Comps"}</definedName>
    <definedName name="wrn.print._.summary._.sheets._3" localSheetId="13" hidden="1">{"summary1",#N/A,TRUE,"Comps";"summary2",#N/A,TRUE,"Comps";"summary3",#N/A,TRUE,"Comps"}</definedName>
    <definedName name="wrn.print._.summary._.sheets._3" localSheetId="2" hidden="1">{"summary1",#N/A,TRUE,"Comps";"summary2",#N/A,TRUE,"Comps";"summary3",#N/A,TRUE,"Comps"}</definedName>
    <definedName name="wrn.print._.summary._.sheets._3" localSheetId="18" hidden="1">{"summary1",#N/A,TRUE,"Comps";"summary2",#N/A,TRUE,"Comps";"summary3",#N/A,TRUE,"Comps"}</definedName>
    <definedName name="wrn.print._.summary._.sheets._3" localSheetId="19" hidden="1">{"summary1",#N/A,TRUE,"Comps";"summary2",#N/A,TRUE,"Comps";"summary3",#N/A,TRUE,"Comps"}</definedName>
    <definedName name="wrn.print._.summary._.sheets._3" localSheetId="17" hidden="1">{"summary1",#N/A,TRUE,"Comps";"summary2",#N/A,TRUE,"Comps";"summary3",#N/A,TRUE,"Comps"}</definedName>
    <definedName name="wrn.print._.summary._.sheets._3" localSheetId="1" hidden="1">{"summary1",#N/A,TRUE,"Comps";"summary2",#N/A,TRUE,"Comps";"summary3",#N/A,TRUE,"Comps"}</definedName>
    <definedName name="wrn.print._.summary._.sheets._3" localSheetId="0" hidden="1">{"summary1",#N/A,TRUE,"Comps";"summary2",#N/A,TRUE,"Comps";"summary3",#N/A,TRUE,"Comps"}</definedName>
    <definedName name="wrn.print._.summary._.sheets._3" localSheetId="4" hidden="1">{"summary1",#N/A,TRUE,"Comps";"summary2",#N/A,TRUE,"Comps";"summary3",#N/A,TRUE,"Comps"}</definedName>
    <definedName name="wrn.print._.summary._.sheets._4" localSheetId="3" hidden="1">{"summary1",#N/A,TRUE,"Comps";"summary2",#N/A,TRUE,"Comps";"summary3",#N/A,TRUE,"Comps"}</definedName>
    <definedName name="wrn.print._.summary._.sheets._4" localSheetId="5" hidden="1">{"summary1",#N/A,TRUE,"Comps";"summary2",#N/A,TRUE,"Comps";"summary3",#N/A,TRUE,"Comps"}</definedName>
    <definedName name="wrn.print._.summary._.sheets._4" localSheetId="13" hidden="1">{"summary1",#N/A,TRUE,"Comps";"summary2",#N/A,TRUE,"Comps";"summary3",#N/A,TRUE,"Comps"}</definedName>
    <definedName name="wrn.print._.summary._.sheets._4" localSheetId="2" hidden="1">{"summary1",#N/A,TRUE,"Comps";"summary2",#N/A,TRUE,"Comps";"summary3",#N/A,TRUE,"Comps"}</definedName>
    <definedName name="wrn.print._.summary._.sheets._4" localSheetId="18" hidden="1">{"summary1",#N/A,TRUE,"Comps";"summary2",#N/A,TRUE,"Comps";"summary3",#N/A,TRUE,"Comps"}</definedName>
    <definedName name="wrn.print._.summary._.sheets._4" localSheetId="19" hidden="1">{"summary1",#N/A,TRUE,"Comps";"summary2",#N/A,TRUE,"Comps";"summary3",#N/A,TRUE,"Comps"}</definedName>
    <definedName name="wrn.print._.summary._.sheets._4" localSheetId="17" hidden="1">{"summary1",#N/A,TRUE,"Comps";"summary2",#N/A,TRUE,"Comps";"summary3",#N/A,TRUE,"Comps"}</definedName>
    <definedName name="wrn.print._.summary._.sheets._4" localSheetId="1" hidden="1">{"summary1",#N/A,TRUE,"Comps";"summary2",#N/A,TRUE,"Comps";"summary3",#N/A,TRUE,"Comps"}</definedName>
    <definedName name="wrn.print._.summary._.sheets._4" localSheetId="0" hidden="1">{"summary1",#N/A,TRUE,"Comps";"summary2",#N/A,TRUE,"Comps";"summary3",#N/A,TRUE,"Comps"}</definedName>
    <definedName name="wrn.print._.summary._.sheets._4" localSheetId="4" hidden="1">{"summary1",#N/A,TRUE,"Comps";"summary2",#N/A,TRUE,"Comps";"summary3",#N/A,TRUE,"Comps"}</definedName>
    <definedName name="wrn.print._.summary._.sheets._5" localSheetId="3" hidden="1">{"summary1",#N/A,TRUE,"Comps";"summary2",#N/A,TRUE,"Comps";"summary3",#N/A,TRUE,"Comps"}</definedName>
    <definedName name="wrn.print._.summary._.sheets._5" localSheetId="5" hidden="1">{"summary1",#N/A,TRUE,"Comps";"summary2",#N/A,TRUE,"Comps";"summary3",#N/A,TRUE,"Comps"}</definedName>
    <definedName name="wrn.print._.summary._.sheets._5" localSheetId="13" hidden="1">{"summary1",#N/A,TRUE,"Comps";"summary2",#N/A,TRUE,"Comps";"summary3",#N/A,TRUE,"Comps"}</definedName>
    <definedName name="wrn.print._.summary._.sheets._5" localSheetId="2" hidden="1">{"summary1",#N/A,TRUE,"Comps";"summary2",#N/A,TRUE,"Comps";"summary3",#N/A,TRUE,"Comps"}</definedName>
    <definedName name="wrn.print._.summary._.sheets._5" localSheetId="18" hidden="1">{"summary1",#N/A,TRUE,"Comps";"summary2",#N/A,TRUE,"Comps";"summary3",#N/A,TRUE,"Comps"}</definedName>
    <definedName name="wrn.print._.summary._.sheets._5" localSheetId="19" hidden="1">{"summary1",#N/A,TRUE,"Comps";"summary2",#N/A,TRUE,"Comps";"summary3",#N/A,TRUE,"Comps"}</definedName>
    <definedName name="wrn.print._.summary._.sheets._5" localSheetId="17" hidden="1">{"summary1",#N/A,TRUE,"Comps";"summary2",#N/A,TRUE,"Comps";"summary3",#N/A,TRUE,"Comps"}</definedName>
    <definedName name="wrn.print._.summary._.sheets._5" localSheetId="1" hidden="1">{"summary1",#N/A,TRUE,"Comps";"summary2",#N/A,TRUE,"Comps";"summary3",#N/A,TRUE,"Comps"}</definedName>
    <definedName name="wrn.print._.summary._.sheets._5" localSheetId="0" hidden="1">{"summary1",#N/A,TRUE,"Comps";"summary2",#N/A,TRUE,"Comps";"summary3",#N/A,TRUE,"Comps"}</definedName>
    <definedName name="wrn.print._.summary._.sheets._5" localSheetId="4" hidden="1">{"summary1",#N/A,TRUE,"Comps";"summary2",#N/A,TRUE,"Comps";"summary3",#N/A,TRUE,"Comps"}</definedName>
    <definedName name="wrn.PRINT1." localSheetId="3" hidden="1">{"page1",#N/A,FALSE,"PF";"page2",#N/A,FALSE,"PF";"page3",#N/A,FALSE,"PF";"page4",#N/A,FALSE,"Bal_Sht"}</definedName>
    <definedName name="wrn.PRINT1." localSheetId="5" hidden="1">{"page1",#N/A,FALSE,"PF";"page2",#N/A,FALSE,"PF";"page3",#N/A,FALSE,"PF";"page4",#N/A,FALSE,"Bal_Sht"}</definedName>
    <definedName name="wrn.PRINT1." localSheetId="13" hidden="1">{"page1",#N/A,FALSE,"PF";"page2",#N/A,FALSE,"PF";"page3",#N/A,FALSE,"PF";"page4",#N/A,FALSE,"Bal_Sht"}</definedName>
    <definedName name="wrn.PRINT1." localSheetId="2" hidden="1">{"page1",#N/A,FALSE,"PF";"page2",#N/A,FALSE,"PF";"page3",#N/A,FALSE,"PF";"page4",#N/A,FALSE,"Bal_Sht"}</definedName>
    <definedName name="wrn.PRINT1." localSheetId="18" hidden="1">{"page1",#N/A,FALSE,"PF";"page2",#N/A,FALSE,"PF";"page3",#N/A,FALSE,"PF";"page4",#N/A,FALSE,"Bal_Sht"}</definedName>
    <definedName name="wrn.PRINT1." localSheetId="19" hidden="1">{"page1",#N/A,FALSE,"PF";"page2",#N/A,FALSE,"PF";"page3",#N/A,FALSE,"PF";"page4",#N/A,FALSE,"Bal_Sht"}</definedName>
    <definedName name="wrn.PRINT1." localSheetId="17" hidden="1">{"page1",#N/A,FALSE,"PF";"page2",#N/A,FALSE,"PF";"page3",#N/A,FALSE,"PF";"page4",#N/A,FALSE,"Bal_Sht"}</definedName>
    <definedName name="wrn.PRINT1." localSheetId="1" hidden="1">{"page1",#N/A,FALSE,"PF";"page2",#N/A,FALSE,"PF";"page3",#N/A,FALSE,"PF";"page4",#N/A,FALSE,"Bal_Sht"}</definedName>
    <definedName name="wrn.PRINT1." localSheetId="0" hidden="1">{"page1",#N/A,FALSE,"PF";"page2",#N/A,FALSE,"PF";"page3",#N/A,FALSE,"PF";"page4",#N/A,FALSE,"Bal_Sht"}</definedName>
    <definedName name="wrn.PRINT1." localSheetId="4" hidden="1">{"page1",#N/A,FALSE,"PF";"page2",#N/A,FALSE,"PF";"page3",#N/A,FALSE,"PF";"page4",#N/A,FALSE,"Bal_Sht"}</definedName>
    <definedName name="wrn.print2." localSheetId="3" hidden="1">{"page1",#N/A,FALSE,"PF";"page2",#N/A,FALSE,"PF";"page3",#N/A,FALSE,"PF";"page4",#N/A,FALSE,"Bal_Sht"}</definedName>
    <definedName name="wrn.print2." localSheetId="5" hidden="1">{"page1",#N/A,FALSE,"PF";"page2",#N/A,FALSE,"PF";"page3",#N/A,FALSE,"PF";"page4",#N/A,FALSE,"Bal_Sht"}</definedName>
    <definedName name="wrn.print2." localSheetId="13" hidden="1">{"page1",#N/A,FALSE,"PF";"page2",#N/A,FALSE,"PF";"page3",#N/A,FALSE,"PF";"page4",#N/A,FALSE,"Bal_Sht"}</definedName>
    <definedName name="wrn.print2." localSheetId="2" hidden="1">{"page1",#N/A,FALSE,"PF";"page2",#N/A,FALSE,"PF";"page3",#N/A,FALSE,"PF";"page4",#N/A,FALSE,"Bal_Sht"}</definedName>
    <definedName name="wrn.print2." localSheetId="18" hidden="1">{"page1",#N/A,FALSE,"PF";"page2",#N/A,FALSE,"PF";"page3",#N/A,FALSE,"PF";"page4",#N/A,FALSE,"Bal_Sht"}</definedName>
    <definedName name="wrn.print2." localSheetId="19" hidden="1">{"page1",#N/A,FALSE,"PF";"page2",#N/A,FALSE,"PF";"page3",#N/A,FALSE,"PF";"page4",#N/A,FALSE,"Bal_Sht"}</definedName>
    <definedName name="wrn.print2." localSheetId="17" hidden="1">{"page1",#N/A,FALSE,"PF";"page2",#N/A,FALSE,"PF";"page3",#N/A,FALSE,"PF";"page4",#N/A,FALSE,"Bal_Sht"}</definedName>
    <definedName name="wrn.print2." localSheetId="1" hidden="1">{"page1",#N/A,FALSE,"PF";"page2",#N/A,FALSE,"PF";"page3",#N/A,FALSE,"PF";"page4",#N/A,FALSE,"Bal_Sht"}</definedName>
    <definedName name="wrn.print2." localSheetId="0" hidden="1">{"page1",#N/A,FALSE,"PF";"page2",#N/A,FALSE,"PF";"page3",#N/A,FALSE,"PF";"page4",#N/A,FALSE,"Bal_Sht"}</definedName>
    <definedName name="wrn.print2." localSheetId="4" hidden="1">{"page1",#N/A,FALSE,"PF";"page2",#N/A,FALSE,"PF";"page3",#N/A,FALSE,"PF";"page4",#N/A,FALSE,"Bal_Sht"}</definedName>
    <definedName name="wrn.print3." localSheetId="3" hidden="1">{"page1",#N/A,FALSE,"PF";"page2",#N/A,FALSE,"PF";"page3",#N/A,FALSE,"PF";"page4",#N/A,FALSE,"Bal_Sht"}</definedName>
    <definedName name="wrn.print3." localSheetId="5" hidden="1">{"page1",#N/A,FALSE,"PF";"page2",#N/A,FALSE,"PF";"page3",#N/A,FALSE,"PF";"page4",#N/A,FALSE,"Bal_Sht"}</definedName>
    <definedName name="wrn.print3." localSheetId="13" hidden="1">{"page1",#N/A,FALSE,"PF";"page2",#N/A,FALSE,"PF";"page3",#N/A,FALSE,"PF";"page4",#N/A,FALSE,"Bal_Sht"}</definedName>
    <definedName name="wrn.print3." localSheetId="2" hidden="1">{"page1",#N/A,FALSE,"PF";"page2",#N/A,FALSE,"PF";"page3",#N/A,FALSE,"PF";"page4",#N/A,FALSE,"Bal_Sht"}</definedName>
    <definedName name="wrn.print3." localSheetId="18" hidden="1">{"page1",#N/A,FALSE,"PF";"page2",#N/A,FALSE,"PF";"page3",#N/A,FALSE,"PF";"page4",#N/A,FALSE,"Bal_Sht"}</definedName>
    <definedName name="wrn.print3." localSheetId="19" hidden="1">{"page1",#N/A,FALSE,"PF";"page2",#N/A,FALSE,"PF";"page3",#N/A,FALSE,"PF";"page4",#N/A,FALSE,"Bal_Sht"}</definedName>
    <definedName name="wrn.print3." localSheetId="17" hidden="1">{"page1",#N/A,FALSE,"PF";"page2",#N/A,FALSE,"PF";"page3",#N/A,FALSE,"PF";"page4",#N/A,FALSE,"Bal_Sht"}</definedName>
    <definedName name="wrn.print3." localSheetId="1" hidden="1">{"page1",#N/A,FALSE,"PF";"page2",#N/A,FALSE,"PF";"page3",#N/A,FALSE,"PF";"page4",#N/A,FALSE,"Bal_Sht"}</definedName>
    <definedName name="wrn.print3." localSheetId="0" hidden="1">{"page1",#N/A,FALSE,"PF";"page2",#N/A,FALSE,"PF";"page3",#N/A,FALSE,"PF";"page4",#N/A,FALSE,"Bal_Sht"}</definedName>
    <definedName name="wrn.print3." localSheetId="4" hidden="1">{"page1",#N/A,FALSE,"PF";"page2",#N/A,FALSE,"PF";"page3",#N/A,FALSE,"PF";"page4",#N/A,FALSE,"Bal_Sht"}</definedName>
    <definedName name="wrn.Pump." localSheetId="3" hidden="1">{#N/A,#N/A,FALSE,"Assump";#N/A,#N/A,FALSE,"Income";#N/A,#N/A,FALSE,"Balance";#N/A,#N/A,FALSE,"DCF Pump";#N/A,#N/A,FALSE,"Trans Assump";#N/A,#N/A,FALSE,"Combined Income";#N/A,#N/A,FALSE,"Combined Balance"}</definedName>
    <definedName name="wrn.Pump." localSheetId="5" hidden="1">{#N/A,#N/A,FALSE,"Assump";#N/A,#N/A,FALSE,"Income";#N/A,#N/A,FALSE,"Balance";#N/A,#N/A,FALSE,"DCF Pump";#N/A,#N/A,FALSE,"Trans Assump";#N/A,#N/A,FALSE,"Combined Income";#N/A,#N/A,FALSE,"Combined Balance"}</definedName>
    <definedName name="wrn.Pump." localSheetId="13" hidden="1">{#N/A,#N/A,FALSE,"Assump";#N/A,#N/A,FALSE,"Income";#N/A,#N/A,FALSE,"Balance";#N/A,#N/A,FALSE,"DCF Pump";#N/A,#N/A,FALSE,"Trans Assump";#N/A,#N/A,FALSE,"Combined Income";#N/A,#N/A,FALSE,"Combined Balance"}</definedName>
    <definedName name="wrn.Pump." localSheetId="2" hidden="1">{#N/A,#N/A,FALSE,"Assump";#N/A,#N/A,FALSE,"Income";#N/A,#N/A,FALSE,"Balance";#N/A,#N/A,FALSE,"DCF Pump";#N/A,#N/A,FALSE,"Trans Assump";#N/A,#N/A,FALSE,"Combined Income";#N/A,#N/A,FALSE,"Combined Balance"}</definedName>
    <definedName name="wrn.Pump." localSheetId="18" hidden="1">{#N/A,#N/A,FALSE,"Assump";#N/A,#N/A,FALSE,"Income";#N/A,#N/A,FALSE,"Balance";#N/A,#N/A,FALSE,"DCF Pump";#N/A,#N/A,FALSE,"Trans Assump";#N/A,#N/A,FALSE,"Combined Income";#N/A,#N/A,FALSE,"Combined Balance"}</definedName>
    <definedName name="wrn.Pump." localSheetId="19" hidden="1">{#N/A,#N/A,FALSE,"Assump";#N/A,#N/A,FALSE,"Income";#N/A,#N/A,FALSE,"Balance";#N/A,#N/A,FALSE,"DCF Pump";#N/A,#N/A,FALSE,"Trans Assump";#N/A,#N/A,FALSE,"Combined Income";#N/A,#N/A,FALSE,"Combined Balance"}</definedName>
    <definedName name="wrn.Pump." localSheetId="17" hidden="1">{#N/A,#N/A,FALSE,"Assump";#N/A,#N/A,FALSE,"Income";#N/A,#N/A,FALSE,"Balance";#N/A,#N/A,FALSE,"DCF Pump";#N/A,#N/A,FALSE,"Trans Assump";#N/A,#N/A,FALSE,"Combined Income";#N/A,#N/A,FALSE,"Combined Balance"}</definedName>
    <definedName name="wrn.Pump." localSheetId="1" hidden="1">{#N/A,#N/A,FALSE,"Assump";#N/A,#N/A,FALSE,"Income";#N/A,#N/A,FALSE,"Balance";#N/A,#N/A,FALSE,"DCF Pump";#N/A,#N/A,FALSE,"Trans Assump";#N/A,#N/A,FALSE,"Combined Income";#N/A,#N/A,FALSE,"Combined Balance"}</definedName>
    <definedName name="wrn.Pump." localSheetId="0" hidden="1">{#N/A,#N/A,FALSE,"Assump";#N/A,#N/A,FALSE,"Income";#N/A,#N/A,FALSE,"Balance";#N/A,#N/A,FALSE,"DCF Pump";#N/A,#N/A,FALSE,"Trans Assump";#N/A,#N/A,FALSE,"Combined Income";#N/A,#N/A,FALSE,"Combined Balance"}</definedName>
    <definedName name="wrn.Pump." localSheetId="4" hidden="1">{#N/A,#N/A,FALSE,"Assump";#N/A,#N/A,FALSE,"Income";#N/A,#N/A,FALSE,"Balance";#N/A,#N/A,FALSE,"DCF Pump";#N/A,#N/A,FALSE,"Trans Assump";#N/A,#N/A,FALSE,"Combined Income";#N/A,#N/A,FALSE,"Combined Balance"}</definedName>
    <definedName name="wrn.Q3._.Prof._.Serv._.Summary." localSheetId="3" hidden="1">{"Professional Service Summary",#N/A,FALSE,"Q3 Prof Serv"}</definedName>
    <definedName name="wrn.Q3._.Prof._.Serv._.Summary." localSheetId="5" hidden="1">{"Professional Service Summary",#N/A,FALSE,"Q3 Prof Serv"}</definedName>
    <definedName name="wrn.Q3._.Prof._.Serv._.Summary." localSheetId="13" hidden="1">{"Professional Service Summary",#N/A,FALSE,"Q3 Prof Serv"}</definedName>
    <definedName name="wrn.Q3._.Prof._.Serv._.Summary." localSheetId="2" hidden="1">{"Professional Service Summary",#N/A,FALSE,"Q3 Prof Serv"}</definedName>
    <definedName name="wrn.Q3._.Prof._.Serv._.Summary." localSheetId="18" hidden="1">{"Professional Service Summary",#N/A,FALSE,"Q3 Prof Serv"}</definedName>
    <definedName name="wrn.Q3._.Prof._.Serv._.Summary." localSheetId="19" hidden="1">{"Professional Service Summary",#N/A,FALSE,"Q3 Prof Serv"}</definedName>
    <definedName name="wrn.Q3._.Prof._.Serv._.Summary." localSheetId="17" hidden="1">{"Professional Service Summary",#N/A,FALSE,"Q3 Prof Serv"}</definedName>
    <definedName name="wrn.Q3._.Prof._.Serv._.Summary." localSheetId="1" hidden="1">{"Professional Service Summary",#N/A,FALSE,"Q3 Prof Serv"}</definedName>
    <definedName name="wrn.Q3._.Prof._.Serv._.Summary." localSheetId="0" hidden="1">{"Professional Service Summary",#N/A,FALSE,"Q3 Prof Serv"}</definedName>
    <definedName name="wrn.Q3._.Prof._.Serv._.Summary." localSheetId="4" hidden="1">{"Professional Service Summary",#N/A,FALSE,"Q3 Prof Serv"}</definedName>
    <definedName name="wrn.Q3._.Professional._.service._.detail." localSheetId="3" hidden="1">{"Professional Service Detail",#N/A,FALSE,"Q3 Prof Serv"}</definedName>
    <definedName name="wrn.Q3._.Professional._.service._.detail." localSheetId="5" hidden="1">{"Professional Service Detail",#N/A,FALSE,"Q3 Prof Serv"}</definedName>
    <definedName name="wrn.Q3._.Professional._.service._.detail." localSheetId="13" hidden="1">{"Professional Service Detail",#N/A,FALSE,"Q3 Prof Serv"}</definedName>
    <definedName name="wrn.Q3._.Professional._.service._.detail." localSheetId="2" hidden="1">{"Professional Service Detail",#N/A,FALSE,"Q3 Prof Serv"}</definedName>
    <definedName name="wrn.Q3._.Professional._.service._.detail." localSheetId="18" hidden="1">{"Professional Service Detail",#N/A,FALSE,"Q3 Prof Serv"}</definedName>
    <definedName name="wrn.Q3._.Professional._.service._.detail." localSheetId="19" hidden="1">{"Professional Service Detail",#N/A,FALSE,"Q3 Prof Serv"}</definedName>
    <definedName name="wrn.Q3._.Professional._.service._.detail." localSheetId="17" hidden="1">{"Professional Service Detail",#N/A,FALSE,"Q3 Prof Serv"}</definedName>
    <definedName name="wrn.Q3._.Professional._.service._.detail." localSheetId="1" hidden="1">{"Professional Service Detail",#N/A,FALSE,"Q3 Prof Serv"}</definedName>
    <definedName name="wrn.Q3._.Professional._.service._.detail." localSheetId="0" hidden="1">{"Professional Service Detail",#N/A,FALSE,"Q3 Prof Serv"}</definedName>
    <definedName name="wrn.Q3._.Professional._.service._.detail." localSheetId="4" hidden="1">{"Professional Service Detail",#N/A,FALSE,"Q3 Prof Serv"}</definedName>
    <definedName name="wrn.RELEVANTSHEETS." localSheetId="3" hidden="1">{#N/A,#N/A,FALSE,"AD_Purch";#N/A,#N/A,FALSE,"Projections";#N/A,#N/A,FALSE,"DCF";#N/A,#N/A,FALSE,"Mkt Val"}</definedName>
    <definedName name="wrn.RELEVANTSHEETS." localSheetId="5" hidden="1">{#N/A,#N/A,FALSE,"AD_Purch";#N/A,#N/A,FALSE,"Projections";#N/A,#N/A,FALSE,"DCF";#N/A,#N/A,FALSE,"Mkt Val"}</definedName>
    <definedName name="wrn.RELEVANTSHEETS." localSheetId="13" hidden="1">{#N/A,#N/A,FALSE,"AD_Purch";#N/A,#N/A,FALSE,"Projections";#N/A,#N/A,FALSE,"DCF";#N/A,#N/A,FALSE,"Mkt Val"}</definedName>
    <definedName name="wrn.RELEVANTSHEETS." localSheetId="2" hidden="1">{#N/A,#N/A,FALSE,"AD_Purch";#N/A,#N/A,FALSE,"Projections";#N/A,#N/A,FALSE,"DCF";#N/A,#N/A,FALSE,"Mkt Val"}</definedName>
    <definedName name="wrn.RELEVANTSHEETS." localSheetId="18" hidden="1">{#N/A,#N/A,FALSE,"AD_Purch";#N/A,#N/A,FALSE,"Projections";#N/A,#N/A,FALSE,"DCF";#N/A,#N/A,FALSE,"Mkt Val"}</definedName>
    <definedName name="wrn.RELEVANTSHEETS." localSheetId="19" hidden="1">{#N/A,#N/A,FALSE,"AD_Purch";#N/A,#N/A,FALSE,"Projections";#N/A,#N/A,FALSE,"DCF";#N/A,#N/A,FALSE,"Mkt Val"}</definedName>
    <definedName name="wrn.RELEVANTSHEETS." localSheetId="17" hidden="1">{#N/A,#N/A,FALSE,"AD_Purch";#N/A,#N/A,FALSE,"Projections";#N/A,#N/A,FALSE,"DCF";#N/A,#N/A,FALSE,"Mkt Val"}</definedName>
    <definedName name="wrn.RELEVANTSHEETS." localSheetId="1" hidden="1">{#N/A,#N/A,FALSE,"AD_Purch";#N/A,#N/A,FALSE,"Projections";#N/A,#N/A,FALSE,"DCF";#N/A,#N/A,FALSE,"Mkt Val"}</definedName>
    <definedName name="wrn.RELEVANTSHEETS." localSheetId="0" hidden="1">{#N/A,#N/A,FALSE,"AD_Purch";#N/A,#N/A,FALSE,"Projections";#N/A,#N/A,FALSE,"DCF";#N/A,#N/A,FALSE,"Mkt Val"}</definedName>
    <definedName name="wrn.RELEVANTSHEETS." localSheetId="4" hidden="1">{#N/A,#N/A,FALSE,"AD_Purch";#N/A,#N/A,FALSE,"Projections";#N/A,#N/A,FALSE,"DCF";#N/A,#N/A,FALSE,"Mkt Val"}</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5"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3"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2"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8"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9"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7"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1"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0"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port." localSheetId="4" hidden="1">{"Page1",#N/A,FALSE,"Contents";"page2",#N/A,FALSE,"Contents";"Page3",#N/A,FALSE,"Contents";"Page4",#N/A,FALSE,"Contents";"Page6",#N/A,FALSE,"Contents";"Page6",#N/A,FALSE,"Contents";"Page7",#N/A,FALSE,"Contents";"Page8",#N/A,FALSE,"Contents";"Page9",#N/A,FALSE,"Contents";"Page10",#N/A,FALSE,"Contents";"Page11",#N/A,FALSE,"Contents";"Page12",#N/A,FALSE,"Contents";"Page13",#N/A,FALSE,"Contents";"Page14",#N/A,FALSE,"Contents";"Page15",#N/A,FALSE,"Contents";"Page17",#N/A,FALSE,"Contents";"Page16",#N/A,FALSE,"Contents";"Page17.5",#N/A,FALSE,"Contents";"Page17.9",#N/A,FALSE,"Contents";"Page18",#N/A,FALSE,"Contents";"Page19",#N/A,FALSE,"Contents";"Page20",#N/A,FALSE,"Contents";"pAGE21",#N/A,FALSE,"Contents";"Page22",#N/A,FALSE,"Contents";"Page23",#N/A,FALSE,"Contents"}</definedName>
    <definedName name="wrn.Restricted._.Rpts." localSheetId="3" hidden="1">{"RptRY",#N/A,FALSE,"CDGy";"RptRQ",#N/A,FALSE,"CDGq";"RptRM",#N/A,FALSE,"CDGm"}</definedName>
    <definedName name="wrn.Restricted._.Rpts." localSheetId="5" hidden="1">{"RptRY",#N/A,FALSE,"CDGy";"RptRQ",#N/A,FALSE,"CDGq";"RptRM",#N/A,FALSE,"CDGm"}</definedName>
    <definedName name="wrn.Restricted._.Rpts." localSheetId="13" hidden="1">{"RptRY",#N/A,FALSE,"CDGy";"RptRQ",#N/A,FALSE,"CDGq";"RptRM",#N/A,FALSE,"CDGm"}</definedName>
    <definedName name="wrn.Restricted._.Rpts." localSheetId="2" hidden="1">{"RptRY",#N/A,FALSE,"CDGy";"RptRQ",#N/A,FALSE,"CDGq";"RptRM",#N/A,FALSE,"CDGm"}</definedName>
    <definedName name="wrn.Restricted._.Rpts." localSheetId="18" hidden="1">{"RptRY",#N/A,FALSE,"CDGy";"RptRQ",#N/A,FALSE,"CDGq";"RptRM",#N/A,FALSE,"CDGm"}</definedName>
    <definedName name="wrn.Restricted._.Rpts." localSheetId="19" hidden="1">{"RptRY",#N/A,FALSE,"CDGy";"RptRQ",#N/A,FALSE,"CDGq";"RptRM",#N/A,FALSE,"CDGm"}</definedName>
    <definedName name="wrn.Restricted._.Rpts." localSheetId="17" hidden="1">{"RptRY",#N/A,FALSE,"CDGy";"RptRQ",#N/A,FALSE,"CDGq";"RptRM",#N/A,FALSE,"CDGm"}</definedName>
    <definedName name="wrn.Restricted._.Rpts." localSheetId="1" hidden="1">{"RptRY",#N/A,FALSE,"CDGy";"RptRQ",#N/A,FALSE,"CDGq";"RptRM",#N/A,FALSE,"CDGm"}</definedName>
    <definedName name="wrn.Restricted._.Rpts." localSheetId="0" hidden="1">{"RptRY",#N/A,FALSE,"CDGy";"RptRQ",#N/A,FALSE,"CDGq";"RptRM",#N/A,FALSE,"CDGm"}</definedName>
    <definedName name="wrn.Restricted._.Rpts." localSheetId="4" hidden="1">{"RptRY",#N/A,FALSE,"CDGy";"RptRQ",#N/A,FALSE,"CDGq";"RptRM",#N/A,FALSE,"CDGm"}</definedName>
    <definedName name="wrn.Restricted._.Rpts._1" localSheetId="3" hidden="1">{"RptRY",#N/A,FALSE,"CDGy";"RptRQ",#N/A,FALSE,"CDGq";"RptRM",#N/A,FALSE,"CDGm"}</definedName>
    <definedName name="wrn.Restricted._.Rpts._1" localSheetId="5" hidden="1">{"RptRY",#N/A,FALSE,"CDGy";"RptRQ",#N/A,FALSE,"CDGq";"RptRM",#N/A,FALSE,"CDGm"}</definedName>
    <definedName name="wrn.Restricted._.Rpts._1" localSheetId="13" hidden="1">{"RptRY",#N/A,FALSE,"CDGy";"RptRQ",#N/A,FALSE,"CDGq";"RptRM",#N/A,FALSE,"CDGm"}</definedName>
    <definedName name="wrn.Restricted._.Rpts._1" localSheetId="2" hidden="1">{"RptRY",#N/A,FALSE,"CDGy";"RptRQ",#N/A,FALSE,"CDGq";"RptRM",#N/A,FALSE,"CDGm"}</definedName>
    <definedName name="wrn.Restricted._.Rpts._1" localSheetId="18" hidden="1">{"RptRY",#N/A,FALSE,"CDGy";"RptRQ",#N/A,FALSE,"CDGq";"RptRM",#N/A,FALSE,"CDGm"}</definedName>
    <definedName name="wrn.Restricted._.Rpts._1" localSheetId="19" hidden="1">{"RptRY",#N/A,FALSE,"CDGy";"RptRQ",#N/A,FALSE,"CDGq";"RptRM",#N/A,FALSE,"CDGm"}</definedName>
    <definedName name="wrn.Restricted._.Rpts._1" localSheetId="17" hidden="1">{"RptRY",#N/A,FALSE,"CDGy";"RptRQ",#N/A,FALSE,"CDGq";"RptRM",#N/A,FALSE,"CDGm"}</definedName>
    <definedName name="wrn.Restricted._.Rpts._1" localSheetId="1" hidden="1">{"RptRY",#N/A,FALSE,"CDGy";"RptRQ",#N/A,FALSE,"CDGq";"RptRM",#N/A,FALSE,"CDGm"}</definedName>
    <definedName name="wrn.Restricted._.Rpts._1" localSheetId="0" hidden="1">{"RptRY",#N/A,FALSE,"CDGy";"RptRQ",#N/A,FALSE,"CDGq";"RptRM",#N/A,FALSE,"CDGm"}</definedName>
    <definedName name="wrn.Restricted._.Rpts._1" localSheetId="4" hidden="1">{"RptRY",#N/A,FALSE,"CDGy";"RptRQ",#N/A,FALSE,"CDGq";"RptRM",#N/A,FALSE,"CDGm"}</definedName>
    <definedName name="wrn.Restricted._.Rpts._2" localSheetId="3" hidden="1">{"RptRY",#N/A,FALSE,"CDGy";"RptRQ",#N/A,FALSE,"CDGq";"RptRM",#N/A,FALSE,"CDGm"}</definedName>
    <definedName name="wrn.Restricted._.Rpts._2" localSheetId="5" hidden="1">{"RptRY",#N/A,FALSE,"CDGy";"RptRQ",#N/A,FALSE,"CDGq";"RptRM",#N/A,FALSE,"CDGm"}</definedName>
    <definedName name="wrn.Restricted._.Rpts._2" localSheetId="13" hidden="1">{"RptRY",#N/A,FALSE,"CDGy";"RptRQ",#N/A,FALSE,"CDGq";"RptRM",#N/A,FALSE,"CDGm"}</definedName>
    <definedName name="wrn.Restricted._.Rpts._2" localSheetId="2" hidden="1">{"RptRY",#N/A,FALSE,"CDGy";"RptRQ",#N/A,FALSE,"CDGq";"RptRM",#N/A,FALSE,"CDGm"}</definedName>
    <definedName name="wrn.Restricted._.Rpts._2" localSheetId="18" hidden="1">{"RptRY",#N/A,FALSE,"CDGy";"RptRQ",#N/A,FALSE,"CDGq";"RptRM",#N/A,FALSE,"CDGm"}</definedName>
    <definedName name="wrn.Restricted._.Rpts._2" localSheetId="19" hidden="1">{"RptRY",#N/A,FALSE,"CDGy";"RptRQ",#N/A,FALSE,"CDGq";"RptRM",#N/A,FALSE,"CDGm"}</definedName>
    <definedName name="wrn.Restricted._.Rpts._2" localSheetId="17" hidden="1">{"RptRY",#N/A,FALSE,"CDGy";"RptRQ",#N/A,FALSE,"CDGq";"RptRM",#N/A,FALSE,"CDGm"}</definedName>
    <definedName name="wrn.Restricted._.Rpts._2" localSheetId="1" hidden="1">{"RptRY",#N/A,FALSE,"CDGy";"RptRQ",#N/A,FALSE,"CDGq";"RptRM",#N/A,FALSE,"CDGm"}</definedName>
    <definedName name="wrn.Restricted._.Rpts._2" localSheetId="0" hidden="1">{"RptRY",#N/A,FALSE,"CDGy";"RptRQ",#N/A,FALSE,"CDGq";"RptRM",#N/A,FALSE,"CDGm"}</definedName>
    <definedName name="wrn.Restricted._.Rpts._2" localSheetId="4" hidden="1">{"RptRY",#N/A,FALSE,"CDGy";"RptRQ",#N/A,FALSE,"CDGq";"RptRM",#N/A,FALSE,"CDGm"}</definedName>
    <definedName name="wrn.Restricted._.Rpts._3" localSheetId="3" hidden="1">{"RptRY",#N/A,FALSE,"CDGy";"RptRQ",#N/A,FALSE,"CDGq";"RptRM",#N/A,FALSE,"CDGm"}</definedName>
    <definedName name="wrn.Restricted._.Rpts._3" localSheetId="5" hidden="1">{"RptRY",#N/A,FALSE,"CDGy";"RptRQ",#N/A,FALSE,"CDGq";"RptRM",#N/A,FALSE,"CDGm"}</definedName>
    <definedName name="wrn.Restricted._.Rpts._3" localSheetId="13" hidden="1">{"RptRY",#N/A,FALSE,"CDGy";"RptRQ",#N/A,FALSE,"CDGq";"RptRM",#N/A,FALSE,"CDGm"}</definedName>
    <definedName name="wrn.Restricted._.Rpts._3" localSheetId="2" hidden="1">{"RptRY",#N/A,FALSE,"CDGy";"RptRQ",#N/A,FALSE,"CDGq";"RptRM",#N/A,FALSE,"CDGm"}</definedName>
    <definedName name="wrn.Restricted._.Rpts._3" localSheetId="18" hidden="1">{"RptRY",#N/A,FALSE,"CDGy";"RptRQ",#N/A,FALSE,"CDGq";"RptRM",#N/A,FALSE,"CDGm"}</definedName>
    <definedName name="wrn.Restricted._.Rpts._3" localSheetId="19" hidden="1">{"RptRY",#N/A,FALSE,"CDGy";"RptRQ",#N/A,FALSE,"CDGq";"RptRM",#N/A,FALSE,"CDGm"}</definedName>
    <definedName name="wrn.Restricted._.Rpts._3" localSheetId="17" hidden="1">{"RptRY",#N/A,FALSE,"CDGy";"RptRQ",#N/A,FALSE,"CDGq";"RptRM",#N/A,FALSE,"CDGm"}</definedName>
    <definedName name="wrn.Restricted._.Rpts._3" localSheetId="1" hidden="1">{"RptRY",#N/A,FALSE,"CDGy";"RptRQ",#N/A,FALSE,"CDGq";"RptRM",#N/A,FALSE,"CDGm"}</definedName>
    <definedName name="wrn.Restricted._.Rpts._3" localSheetId="0" hidden="1">{"RptRY",#N/A,FALSE,"CDGy";"RptRQ",#N/A,FALSE,"CDGq";"RptRM",#N/A,FALSE,"CDGm"}</definedName>
    <definedName name="wrn.Restricted._.Rpts._3" localSheetId="4" hidden="1">{"RptRY",#N/A,FALSE,"CDGy";"RptRQ",#N/A,FALSE,"CDGq";"RptRM",#N/A,FALSE,"CDGm"}</definedName>
    <definedName name="wrn.Restricted._.Rpts._4" localSheetId="3" hidden="1">{"RptRY",#N/A,FALSE,"CDGy";"RptRQ",#N/A,FALSE,"CDGq";"RptRM",#N/A,FALSE,"CDGm"}</definedName>
    <definedName name="wrn.Restricted._.Rpts._4" localSheetId="5" hidden="1">{"RptRY",#N/A,FALSE,"CDGy";"RptRQ",#N/A,FALSE,"CDGq";"RptRM",#N/A,FALSE,"CDGm"}</definedName>
    <definedName name="wrn.Restricted._.Rpts._4" localSheetId="13" hidden="1">{"RptRY",#N/A,FALSE,"CDGy";"RptRQ",#N/A,FALSE,"CDGq";"RptRM",#N/A,FALSE,"CDGm"}</definedName>
    <definedName name="wrn.Restricted._.Rpts._4" localSheetId="2" hidden="1">{"RptRY",#N/A,FALSE,"CDGy";"RptRQ",#N/A,FALSE,"CDGq";"RptRM",#N/A,FALSE,"CDGm"}</definedName>
    <definedName name="wrn.Restricted._.Rpts._4" localSheetId="18" hidden="1">{"RptRY",#N/A,FALSE,"CDGy";"RptRQ",#N/A,FALSE,"CDGq";"RptRM",#N/A,FALSE,"CDGm"}</definedName>
    <definedName name="wrn.Restricted._.Rpts._4" localSheetId="19" hidden="1">{"RptRY",#N/A,FALSE,"CDGy";"RptRQ",#N/A,FALSE,"CDGq";"RptRM",#N/A,FALSE,"CDGm"}</definedName>
    <definedName name="wrn.Restricted._.Rpts._4" localSheetId="17" hidden="1">{"RptRY",#N/A,FALSE,"CDGy";"RptRQ",#N/A,FALSE,"CDGq";"RptRM",#N/A,FALSE,"CDGm"}</definedName>
    <definedName name="wrn.Restricted._.Rpts._4" localSheetId="1" hidden="1">{"RptRY",#N/A,FALSE,"CDGy";"RptRQ",#N/A,FALSE,"CDGq";"RptRM",#N/A,FALSE,"CDGm"}</definedName>
    <definedName name="wrn.Restricted._.Rpts._4" localSheetId="0" hidden="1">{"RptRY",#N/A,FALSE,"CDGy";"RptRQ",#N/A,FALSE,"CDGq";"RptRM",#N/A,FALSE,"CDGm"}</definedName>
    <definedName name="wrn.Restricted._.Rpts._4" localSheetId="4" hidden="1">{"RptRY",#N/A,FALSE,"CDGy";"RptRQ",#N/A,FALSE,"CDGq";"RptRM",#N/A,FALSE,"CDGm"}</definedName>
    <definedName name="wrn.Restricted._.Rpts._5" localSheetId="3" hidden="1">{"RptRY",#N/A,FALSE,"CDGy";"RptRQ",#N/A,FALSE,"CDGq";"RptRM",#N/A,FALSE,"CDGm"}</definedName>
    <definedName name="wrn.Restricted._.Rpts._5" localSheetId="5" hidden="1">{"RptRY",#N/A,FALSE,"CDGy";"RptRQ",#N/A,FALSE,"CDGq";"RptRM",#N/A,FALSE,"CDGm"}</definedName>
    <definedName name="wrn.Restricted._.Rpts._5" localSheetId="13" hidden="1">{"RptRY",#N/A,FALSE,"CDGy";"RptRQ",#N/A,FALSE,"CDGq";"RptRM",#N/A,FALSE,"CDGm"}</definedName>
    <definedName name="wrn.Restricted._.Rpts._5" localSheetId="2" hidden="1">{"RptRY",#N/A,FALSE,"CDGy";"RptRQ",#N/A,FALSE,"CDGq";"RptRM",#N/A,FALSE,"CDGm"}</definedName>
    <definedName name="wrn.Restricted._.Rpts._5" localSheetId="18" hidden="1">{"RptRY",#N/A,FALSE,"CDGy";"RptRQ",#N/A,FALSE,"CDGq";"RptRM",#N/A,FALSE,"CDGm"}</definedName>
    <definedName name="wrn.Restricted._.Rpts._5" localSheetId="19" hidden="1">{"RptRY",#N/A,FALSE,"CDGy";"RptRQ",#N/A,FALSE,"CDGq";"RptRM",#N/A,FALSE,"CDGm"}</definedName>
    <definedName name="wrn.Restricted._.Rpts._5" localSheetId="17" hidden="1">{"RptRY",#N/A,FALSE,"CDGy";"RptRQ",#N/A,FALSE,"CDGq";"RptRM",#N/A,FALSE,"CDGm"}</definedName>
    <definedName name="wrn.Restricted._.Rpts._5" localSheetId="1" hidden="1">{"RptRY",#N/A,FALSE,"CDGy";"RptRQ",#N/A,FALSE,"CDGq";"RptRM",#N/A,FALSE,"CDGm"}</definedName>
    <definedName name="wrn.Restricted._.Rpts._5" localSheetId="0" hidden="1">{"RptRY",#N/A,FALSE,"CDGy";"RptRQ",#N/A,FALSE,"CDGq";"RptRM",#N/A,FALSE,"CDGm"}</definedName>
    <definedName name="wrn.Restricted._.Rpts._5" localSheetId="4" hidden="1">{"RptRY",#N/A,FALSE,"CDGy";"RptRQ",#N/A,FALSE,"CDGq";"RptRM",#N/A,FALSE,"CDGm"}</definedName>
    <definedName name="wrn.Segments." localSheetId="3" hidden="1">{"view1",#N/A,FALSE,"Consolidated";"view2",#N/A,FALSE,"Consolidated (sum)";"view1",#N/A,FALSE,"Gen Sys";"view1",#N/A,FALSE,"Semicon";"view1",#N/A,FALSE,"Mess|Med";"view1",#N/A,FALSE,"Land Mob";"view1",#N/A,FALSE,"Other Prod";"view1",#N/A,FALSE,"Adj|Elim"}</definedName>
    <definedName name="wrn.Segments." localSheetId="5" hidden="1">{"view1",#N/A,FALSE,"Consolidated";"view2",#N/A,FALSE,"Consolidated (sum)";"view1",#N/A,FALSE,"Gen Sys";"view1",#N/A,FALSE,"Semicon";"view1",#N/A,FALSE,"Mess|Med";"view1",#N/A,FALSE,"Land Mob";"view1",#N/A,FALSE,"Other Prod";"view1",#N/A,FALSE,"Adj|Elim"}</definedName>
    <definedName name="wrn.Segments." localSheetId="13" hidden="1">{"view1",#N/A,FALSE,"Consolidated";"view2",#N/A,FALSE,"Consolidated (sum)";"view1",#N/A,FALSE,"Gen Sys";"view1",#N/A,FALSE,"Semicon";"view1",#N/A,FALSE,"Mess|Med";"view1",#N/A,FALSE,"Land Mob";"view1",#N/A,FALSE,"Other Prod";"view1",#N/A,FALSE,"Adj|Elim"}</definedName>
    <definedName name="wrn.Segments." localSheetId="2" hidden="1">{"view1",#N/A,FALSE,"Consolidated";"view2",#N/A,FALSE,"Consolidated (sum)";"view1",#N/A,FALSE,"Gen Sys";"view1",#N/A,FALSE,"Semicon";"view1",#N/A,FALSE,"Mess|Med";"view1",#N/A,FALSE,"Land Mob";"view1",#N/A,FALSE,"Other Prod";"view1",#N/A,FALSE,"Adj|Elim"}</definedName>
    <definedName name="wrn.Segments." localSheetId="18" hidden="1">{"view1",#N/A,FALSE,"Consolidated";"view2",#N/A,FALSE,"Consolidated (sum)";"view1",#N/A,FALSE,"Gen Sys";"view1",#N/A,FALSE,"Semicon";"view1",#N/A,FALSE,"Mess|Med";"view1",#N/A,FALSE,"Land Mob";"view1",#N/A,FALSE,"Other Prod";"view1",#N/A,FALSE,"Adj|Elim"}</definedName>
    <definedName name="wrn.Segments." localSheetId="19" hidden="1">{"view1",#N/A,FALSE,"Consolidated";"view2",#N/A,FALSE,"Consolidated (sum)";"view1",#N/A,FALSE,"Gen Sys";"view1",#N/A,FALSE,"Semicon";"view1",#N/A,FALSE,"Mess|Med";"view1",#N/A,FALSE,"Land Mob";"view1",#N/A,FALSE,"Other Prod";"view1",#N/A,FALSE,"Adj|Elim"}</definedName>
    <definedName name="wrn.Segments." localSheetId="17" hidden="1">{"view1",#N/A,FALSE,"Consolidated";"view2",#N/A,FALSE,"Consolidated (sum)";"view1",#N/A,FALSE,"Gen Sys";"view1",#N/A,FALSE,"Semicon";"view1",#N/A,FALSE,"Mess|Med";"view1",#N/A,FALSE,"Land Mob";"view1",#N/A,FALSE,"Other Prod";"view1",#N/A,FALSE,"Adj|Elim"}</definedName>
    <definedName name="wrn.Segments." localSheetId="1" hidden="1">{"view1",#N/A,FALSE,"Consolidated";"view2",#N/A,FALSE,"Consolidated (sum)";"view1",#N/A,FALSE,"Gen Sys";"view1",#N/A,FALSE,"Semicon";"view1",#N/A,FALSE,"Mess|Med";"view1",#N/A,FALSE,"Land Mob";"view1",#N/A,FALSE,"Other Prod";"view1",#N/A,FALSE,"Adj|Elim"}</definedName>
    <definedName name="wrn.Segments." localSheetId="0" hidden="1">{"view1",#N/A,FALSE,"Consolidated";"view2",#N/A,FALSE,"Consolidated (sum)";"view1",#N/A,FALSE,"Gen Sys";"view1",#N/A,FALSE,"Semicon";"view1",#N/A,FALSE,"Mess|Med";"view1",#N/A,FALSE,"Land Mob";"view1",#N/A,FALSE,"Other Prod";"view1",#N/A,FALSE,"Adj|Elim"}</definedName>
    <definedName name="wrn.Segments." localSheetId="4" hidden="1">{"view1",#N/A,FALSE,"Consolidated";"view2",#N/A,FALSE,"Consolidated (sum)";"view1",#N/A,FALSE,"Gen Sys";"view1",#N/A,FALSE,"Semicon";"view1",#N/A,FALSE,"Mess|Med";"view1",#N/A,FALSE,"Land Mob";"view1",#N/A,FALSE,"Other Prod";"view1",#N/A,FALSE,"Adj|Elim"}</definedName>
    <definedName name="wrn.sens." localSheetId="3" hidden="1">{"sens1\",#N/A,FALSE,"PF";"sens2",#N/A,FALSE,"PF";"sens3",#N/A,FALSE,"PF";"sens4",#N/A,FALSE,"PF"}</definedName>
    <definedName name="wrn.sens." localSheetId="5" hidden="1">{"sens1\",#N/A,FALSE,"PF";"sens2",#N/A,FALSE,"PF";"sens3",#N/A,FALSE,"PF";"sens4",#N/A,FALSE,"PF"}</definedName>
    <definedName name="wrn.sens." localSheetId="13" hidden="1">{"sens1\",#N/A,FALSE,"PF";"sens2",#N/A,FALSE,"PF";"sens3",#N/A,FALSE,"PF";"sens4",#N/A,FALSE,"PF"}</definedName>
    <definedName name="wrn.sens." localSheetId="2" hidden="1">{"sens1\",#N/A,FALSE,"PF";"sens2",#N/A,FALSE,"PF";"sens3",#N/A,FALSE,"PF";"sens4",#N/A,FALSE,"PF"}</definedName>
    <definedName name="wrn.sens." localSheetId="18" hidden="1">{"sens1\",#N/A,FALSE,"PF";"sens2",#N/A,FALSE,"PF";"sens3",#N/A,FALSE,"PF";"sens4",#N/A,FALSE,"PF"}</definedName>
    <definedName name="wrn.sens." localSheetId="19" hidden="1">{"sens1\",#N/A,FALSE,"PF";"sens2",#N/A,FALSE,"PF";"sens3",#N/A,FALSE,"PF";"sens4",#N/A,FALSE,"PF"}</definedName>
    <definedName name="wrn.sens." localSheetId="17" hidden="1">{"sens1\",#N/A,FALSE,"PF";"sens2",#N/A,FALSE,"PF";"sens3",#N/A,FALSE,"PF";"sens4",#N/A,FALSE,"PF"}</definedName>
    <definedName name="wrn.sens." localSheetId="1" hidden="1">{"sens1\",#N/A,FALSE,"PF";"sens2",#N/A,FALSE,"PF";"sens3",#N/A,FALSE,"PF";"sens4",#N/A,FALSE,"PF"}</definedName>
    <definedName name="wrn.sens." localSheetId="0" hidden="1">{"sens1\",#N/A,FALSE,"PF";"sens2",#N/A,FALSE,"PF";"sens3",#N/A,FALSE,"PF";"sens4",#N/A,FALSE,"PF"}</definedName>
    <definedName name="wrn.sens." localSheetId="4" hidden="1">{"sens1\",#N/A,FALSE,"PF";"sens2",#N/A,FALSE,"PF";"sens3",#N/A,FALSE,"PF";"sens4",#N/A,FALSE,"PF"}</definedName>
    <definedName name="wrn.sens3." localSheetId="3" hidden="1">{"sens1\",#N/A,FALSE,"PF";"sens2",#N/A,FALSE,"PF";"sens3",#N/A,FALSE,"PF";"sens4",#N/A,FALSE,"PF"}</definedName>
    <definedName name="wrn.sens3." localSheetId="5" hidden="1">{"sens1\",#N/A,FALSE,"PF";"sens2",#N/A,FALSE,"PF";"sens3",#N/A,FALSE,"PF";"sens4",#N/A,FALSE,"PF"}</definedName>
    <definedName name="wrn.sens3." localSheetId="13" hidden="1">{"sens1\",#N/A,FALSE,"PF";"sens2",#N/A,FALSE,"PF";"sens3",#N/A,FALSE,"PF";"sens4",#N/A,FALSE,"PF"}</definedName>
    <definedName name="wrn.sens3." localSheetId="2" hidden="1">{"sens1\",#N/A,FALSE,"PF";"sens2",#N/A,FALSE,"PF";"sens3",#N/A,FALSE,"PF";"sens4",#N/A,FALSE,"PF"}</definedName>
    <definedName name="wrn.sens3." localSheetId="18" hidden="1">{"sens1\",#N/A,FALSE,"PF";"sens2",#N/A,FALSE,"PF";"sens3",#N/A,FALSE,"PF";"sens4",#N/A,FALSE,"PF"}</definedName>
    <definedName name="wrn.sens3." localSheetId="19" hidden="1">{"sens1\",#N/A,FALSE,"PF";"sens2",#N/A,FALSE,"PF";"sens3",#N/A,FALSE,"PF";"sens4",#N/A,FALSE,"PF"}</definedName>
    <definedName name="wrn.sens3." localSheetId="17" hidden="1">{"sens1\",#N/A,FALSE,"PF";"sens2",#N/A,FALSE,"PF";"sens3",#N/A,FALSE,"PF";"sens4",#N/A,FALSE,"PF"}</definedName>
    <definedName name="wrn.sens3." localSheetId="1" hidden="1">{"sens1\",#N/A,FALSE,"PF";"sens2",#N/A,FALSE,"PF";"sens3",#N/A,FALSE,"PF";"sens4",#N/A,FALSE,"PF"}</definedName>
    <definedName name="wrn.sens3." localSheetId="0" hidden="1">{"sens1\",#N/A,FALSE,"PF";"sens2",#N/A,FALSE,"PF";"sens3",#N/A,FALSE,"PF";"sens4",#N/A,FALSE,"PF"}</definedName>
    <definedName name="wrn.sens3." localSheetId="4" hidden="1">{"sens1\",#N/A,FALSE,"PF";"sens2",#N/A,FALSE,"PF";"sens3",#N/A,FALSE,"PF";"sens4",#N/A,FALSE,"PF"}</definedName>
    <definedName name="wrn.Tables." localSheetId="3" hidden="1">{"view1",#N/A,FALSE,"Tables";"view2",#N/A,FALSE,"Tables";"view3",#N/A,FALSE,"Tables"}</definedName>
    <definedName name="wrn.Tables." localSheetId="5" hidden="1">{"view1",#N/A,FALSE,"Tables";"view2",#N/A,FALSE,"Tables";"view3",#N/A,FALSE,"Tables"}</definedName>
    <definedName name="wrn.Tables." localSheetId="13" hidden="1">{"view1",#N/A,FALSE,"Tables";"view2",#N/A,FALSE,"Tables";"view3",#N/A,FALSE,"Tables"}</definedName>
    <definedName name="wrn.Tables." localSheetId="2" hidden="1">{"view1",#N/A,FALSE,"Tables";"view2",#N/A,FALSE,"Tables";"view3",#N/A,FALSE,"Tables"}</definedName>
    <definedName name="wrn.Tables." localSheetId="18" hidden="1">{"view1",#N/A,FALSE,"Tables";"view2",#N/A,FALSE,"Tables";"view3",#N/A,FALSE,"Tables"}</definedName>
    <definedName name="wrn.Tables." localSheetId="19" hidden="1">{"view1",#N/A,FALSE,"Tables";"view2",#N/A,FALSE,"Tables";"view3",#N/A,FALSE,"Tables"}</definedName>
    <definedName name="wrn.Tables." localSheetId="17" hidden="1">{"view1",#N/A,FALSE,"Tables";"view2",#N/A,FALSE,"Tables";"view3",#N/A,FALSE,"Tables"}</definedName>
    <definedName name="wrn.Tables." localSheetId="1" hidden="1">{"view1",#N/A,FALSE,"Tables";"view2",#N/A,FALSE,"Tables";"view3",#N/A,FALSE,"Tables"}</definedName>
    <definedName name="wrn.Tables." localSheetId="0" hidden="1">{"view1",#N/A,FALSE,"Tables";"view2",#N/A,FALSE,"Tables";"view3",#N/A,FALSE,"Tables"}</definedName>
    <definedName name="wrn.Tables." localSheetId="4" hidden="1">{"view1",#N/A,FALSE,"Tables";"view2",#N/A,FALSE,"Tables";"view3",#N/A,FALSE,"Tables"}</definedName>
    <definedName name="wrn.Target." localSheetId="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5"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3"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2"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8"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9"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7"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1"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0"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 localSheetId="4" hidden="1">{#N/A,#N/A,TRUE,"Tar-Ass";#N/A,#N/A,TRUE,"Tar-IS";#N/A,#N/A,TRUE,"Tar-BS";#N/A,#N/A,TRUE,"Tar-CF";#N/A,#N/A,TRUE,"Tar-Adg BS";#N/A,#N/A,TRUE,"Tar-Proj";#N/A,#N/A,TRUE,"Tar-CapEx";#N/A,#N/A,TRUE,"Tar-Debt";#N/A,#N/A,TRUE,"Tar-Int";#N/A,#N/A,TRUE,"Tar-BD";#N/A,#N/A,TRUE,"Tar-TD";#N/A,#N/A,TRUE,"Tar-Taxes";#N/A,#N/A,TRUE,"Tar-Credit";#N/A,#N/A,TRUE,"Val - sum";#N/A,#N/A,TRUE,"Val - Sum1";#N/A,#N/A,TRUE,"Val - sum2";#N/A,#N/A,TRUE,"Val - Sum3";#N/A,#N/A,TRUE,"Tar-DCF";#N/A,#N/A,TRUE,"Tar-Val LBO";#N/A,#N/A,TRUE,"Tar-Mult Val"}</definedName>
    <definedName name="wrn.TargetLBO." localSheetId="3" hidden="1">{#N/A,#N/A,TRUE,"Tar-Ass";#N/A,#N/A,TRUE,"Tar-Ass LBO";#N/A,#N/A,TRUE,"LBO Ret";#N/A,#N/A,TRUE,"Tar-BS LBO";#N/A,#N/A,TRUE,"Tar-IS LBO";#N/A,#N/A,TRUE,"Tar-CF LBO";#N/A,#N/A,TRUE,"Tar-Debt LBO";#N/A,#N/A,TRUE,"Tar-Int LBO";#N/A,#N/A,TRUE,"Tar-Taxes LBO";#N/A,#N/A,TRUE,"Tar-Val LBO"}</definedName>
    <definedName name="wrn.TargetLBO." localSheetId="5" hidden="1">{#N/A,#N/A,TRUE,"Tar-Ass";#N/A,#N/A,TRUE,"Tar-Ass LBO";#N/A,#N/A,TRUE,"LBO Ret";#N/A,#N/A,TRUE,"Tar-BS LBO";#N/A,#N/A,TRUE,"Tar-IS LBO";#N/A,#N/A,TRUE,"Tar-CF LBO";#N/A,#N/A,TRUE,"Tar-Debt LBO";#N/A,#N/A,TRUE,"Tar-Int LBO";#N/A,#N/A,TRUE,"Tar-Taxes LBO";#N/A,#N/A,TRUE,"Tar-Val LBO"}</definedName>
    <definedName name="wrn.TargetLBO." localSheetId="13" hidden="1">{#N/A,#N/A,TRUE,"Tar-Ass";#N/A,#N/A,TRUE,"Tar-Ass LBO";#N/A,#N/A,TRUE,"LBO Ret";#N/A,#N/A,TRUE,"Tar-BS LBO";#N/A,#N/A,TRUE,"Tar-IS LBO";#N/A,#N/A,TRUE,"Tar-CF LBO";#N/A,#N/A,TRUE,"Tar-Debt LBO";#N/A,#N/A,TRUE,"Tar-Int LBO";#N/A,#N/A,TRUE,"Tar-Taxes LBO";#N/A,#N/A,TRUE,"Tar-Val LBO"}</definedName>
    <definedName name="wrn.TargetLBO." localSheetId="2" hidden="1">{#N/A,#N/A,TRUE,"Tar-Ass";#N/A,#N/A,TRUE,"Tar-Ass LBO";#N/A,#N/A,TRUE,"LBO Ret";#N/A,#N/A,TRUE,"Tar-BS LBO";#N/A,#N/A,TRUE,"Tar-IS LBO";#N/A,#N/A,TRUE,"Tar-CF LBO";#N/A,#N/A,TRUE,"Tar-Debt LBO";#N/A,#N/A,TRUE,"Tar-Int LBO";#N/A,#N/A,TRUE,"Tar-Taxes LBO";#N/A,#N/A,TRUE,"Tar-Val LBO"}</definedName>
    <definedName name="wrn.TargetLBO." localSheetId="18" hidden="1">{#N/A,#N/A,TRUE,"Tar-Ass";#N/A,#N/A,TRUE,"Tar-Ass LBO";#N/A,#N/A,TRUE,"LBO Ret";#N/A,#N/A,TRUE,"Tar-BS LBO";#N/A,#N/A,TRUE,"Tar-IS LBO";#N/A,#N/A,TRUE,"Tar-CF LBO";#N/A,#N/A,TRUE,"Tar-Debt LBO";#N/A,#N/A,TRUE,"Tar-Int LBO";#N/A,#N/A,TRUE,"Tar-Taxes LBO";#N/A,#N/A,TRUE,"Tar-Val LBO"}</definedName>
    <definedName name="wrn.TargetLBO." localSheetId="19" hidden="1">{#N/A,#N/A,TRUE,"Tar-Ass";#N/A,#N/A,TRUE,"Tar-Ass LBO";#N/A,#N/A,TRUE,"LBO Ret";#N/A,#N/A,TRUE,"Tar-BS LBO";#N/A,#N/A,TRUE,"Tar-IS LBO";#N/A,#N/A,TRUE,"Tar-CF LBO";#N/A,#N/A,TRUE,"Tar-Debt LBO";#N/A,#N/A,TRUE,"Tar-Int LBO";#N/A,#N/A,TRUE,"Tar-Taxes LBO";#N/A,#N/A,TRUE,"Tar-Val LBO"}</definedName>
    <definedName name="wrn.TargetLBO." localSheetId="17" hidden="1">{#N/A,#N/A,TRUE,"Tar-Ass";#N/A,#N/A,TRUE,"Tar-Ass LBO";#N/A,#N/A,TRUE,"LBO Ret";#N/A,#N/A,TRUE,"Tar-BS LBO";#N/A,#N/A,TRUE,"Tar-IS LBO";#N/A,#N/A,TRUE,"Tar-CF LBO";#N/A,#N/A,TRUE,"Tar-Debt LBO";#N/A,#N/A,TRUE,"Tar-Int LBO";#N/A,#N/A,TRUE,"Tar-Taxes LBO";#N/A,#N/A,TRUE,"Tar-Val LBO"}</definedName>
    <definedName name="wrn.TargetLBO." localSheetId="1" hidden="1">{#N/A,#N/A,TRUE,"Tar-Ass";#N/A,#N/A,TRUE,"Tar-Ass LBO";#N/A,#N/A,TRUE,"LBO Ret";#N/A,#N/A,TRUE,"Tar-BS LBO";#N/A,#N/A,TRUE,"Tar-IS LBO";#N/A,#N/A,TRUE,"Tar-CF LBO";#N/A,#N/A,TRUE,"Tar-Debt LBO";#N/A,#N/A,TRUE,"Tar-Int LBO";#N/A,#N/A,TRUE,"Tar-Taxes LBO";#N/A,#N/A,TRUE,"Tar-Val LBO"}</definedName>
    <definedName name="wrn.TargetLBO." localSheetId="0" hidden="1">{#N/A,#N/A,TRUE,"Tar-Ass";#N/A,#N/A,TRUE,"Tar-Ass LBO";#N/A,#N/A,TRUE,"LBO Ret";#N/A,#N/A,TRUE,"Tar-BS LBO";#N/A,#N/A,TRUE,"Tar-IS LBO";#N/A,#N/A,TRUE,"Tar-CF LBO";#N/A,#N/A,TRUE,"Tar-Debt LBO";#N/A,#N/A,TRUE,"Tar-Int LBO";#N/A,#N/A,TRUE,"Tar-Taxes LBO";#N/A,#N/A,TRUE,"Tar-Val LBO"}</definedName>
    <definedName name="wrn.TargetLBO." localSheetId="4" hidden="1">{#N/A,#N/A,TRUE,"Tar-Ass";#N/A,#N/A,TRUE,"Tar-Ass LBO";#N/A,#N/A,TRUE,"LBO Ret";#N/A,#N/A,TRUE,"Tar-BS LBO";#N/A,#N/A,TRUE,"Tar-IS LBO";#N/A,#N/A,TRUE,"Tar-CF LBO";#N/A,#N/A,TRUE,"Tar-Debt LBO";#N/A,#N/A,TRUE,"Tar-Int LBO";#N/A,#N/A,TRUE,"Tar-Taxes LBO";#N/A,#N/A,TRUE,"Tar-Val LBO"}</definedName>
    <definedName name="wrn.TargetState." localSheetId="3" hidden="1">{#N/A,#N/A,FALSE,"Tar-Ass";#N/A,#N/A,FALSE,"Tar-IS";#N/A,#N/A,FALSE,"Tar-BS";#N/A,#N/A,FALSE,"Tar-Adg BS";#N/A,#N/A,FALSE,"Tar-CF"}</definedName>
    <definedName name="wrn.TargetState." localSheetId="5" hidden="1">{#N/A,#N/A,FALSE,"Tar-Ass";#N/A,#N/A,FALSE,"Tar-IS";#N/A,#N/A,FALSE,"Tar-BS";#N/A,#N/A,FALSE,"Tar-Adg BS";#N/A,#N/A,FALSE,"Tar-CF"}</definedName>
    <definedName name="wrn.TargetState." localSheetId="13" hidden="1">{#N/A,#N/A,FALSE,"Tar-Ass";#N/A,#N/A,FALSE,"Tar-IS";#N/A,#N/A,FALSE,"Tar-BS";#N/A,#N/A,FALSE,"Tar-Adg BS";#N/A,#N/A,FALSE,"Tar-CF"}</definedName>
    <definedName name="wrn.TargetState." localSheetId="2" hidden="1">{#N/A,#N/A,FALSE,"Tar-Ass";#N/A,#N/A,FALSE,"Tar-IS";#N/A,#N/A,FALSE,"Tar-BS";#N/A,#N/A,FALSE,"Tar-Adg BS";#N/A,#N/A,FALSE,"Tar-CF"}</definedName>
    <definedName name="wrn.TargetState." localSheetId="18" hidden="1">{#N/A,#N/A,FALSE,"Tar-Ass";#N/A,#N/A,FALSE,"Tar-IS";#N/A,#N/A,FALSE,"Tar-BS";#N/A,#N/A,FALSE,"Tar-Adg BS";#N/A,#N/A,FALSE,"Tar-CF"}</definedName>
    <definedName name="wrn.TargetState." localSheetId="19" hidden="1">{#N/A,#N/A,FALSE,"Tar-Ass";#N/A,#N/A,FALSE,"Tar-IS";#N/A,#N/A,FALSE,"Tar-BS";#N/A,#N/A,FALSE,"Tar-Adg BS";#N/A,#N/A,FALSE,"Tar-CF"}</definedName>
    <definedName name="wrn.TargetState." localSheetId="17" hidden="1">{#N/A,#N/A,FALSE,"Tar-Ass";#N/A,#N/A,FALSE,"Tar-IS";#N/A,#N/A,FALSE,"Tar-BS";#N/A,#N/A,FALSE,"Tar-Adg BS";#N/A,#N/A,FALSE,"Tar-CF"}</definedName>
    <definedName name="wrn.TargetState." localSheetId="1" hidden="1">{#N/A,#N/A,FALSE,"Tar-Ass";#N/A,#N/A,FALSE,"Tar-IS";#N/A,#N/A,FALSE,"Tar-BS";#N/A,#N/A,FALSE,"Tar-Adg BS";#N/A,#N/A,FALSE,"Tar-CF"}</definedName>
    <definedName name="wrn.TargetState." localSheetId="0" hidden="1">{#N/A,#N/A,FALSE,"Tar-Ass";#N/A,#N/A,FALSE,"Tar-IS";#N/A,#N/A,FALSE,"Tar-BS";#N/A,#N/A,FALSE,"Tar-Adg BS";#N/A,#N/A,FALSE,"Tar-CF"}</definedName>
    <definedName name="wrn.TargetState." localSheetId="4" hidden="1">{#N/A,#N/A,FALSE,"Tar-Ass";#N/A,#N/A,FALSE,"Tar-IS";#N/A,#N/A,FALSE,"Tar-BS";#N/A,#N/A,FALSE,"Tar-Adg BS";#N/A,#N/A,FALSE,"Tar-CF"}</definedName>
    <definedName name="wrn.TargetVal." localSheetId="3" hidden="1">{#N/A,#N/A,TRUE,"Val - sum";#N/A,#N/A,TRUE,"Val - Sum1";#N/A,#N/A,TRUE,"Val - sum2";#N/A,#N/A,TRUE,"Val - Sum3";#N/A,#N/A,TRUE,"Tar-DCF";#N/A,#N/A,TRUE,"Tar-Val LBO";#N/A,#N/A,TRUE,"Tar-Mult Val"}</definedName>
    <definedName name="wrn.TargetVal." localSheetId="5" hidden="1">{#N/A,#N/A,TRUE,"Val - sum";#N/A,#N/A,TRUE,"Val - Sum1";#N/A,#N/A,TRUE,"Val - sum2";#N/A,#N/A,TRUE,"Val - Sum3";#N/A,#N/A,TRUE,"Tar-DCF";#N/A,#N/A,TRUE,"Tar-Val LBO";#N/A,#N/A,TRUE,"Tar-Mult Val"}</definedName>
    <definedName name="wrn.TargetVal." localSheetId="13" hidden="1">{#N/A,#N/A,TRUE,"Val - sum";#N/A,#N/A,TRUE,"Val - Sum1";#N/A,#N/A,TRUE,"Val - sum2";#N/A,#N/A,TRUE,"Val - Sum3";#N/A,#N/A,TRUE,"Tar-DCF";#N/A,#N/A,TRUE,"Tar-Val LBO";#N/A,#N/A,TRUE,"Tar-Mult Val"}</definedName>
    <definedName name="wrn.TargetVal." localSheetId="2" hidden="1">{#N/A,#N/A,TRUE,"Val - sum";#N/A,#N/A,TRUE,"Val - Sum1";#N/A,#N/A,TRUE,"Val - sum2";#N/A,#N/A,TRUE,"Val - Sum3";#N/A,#N/A,TRUE,"Tar-DCF";#N/A,#N/A,TRUE,"Tar-Val LBO";#N/A,#N/A,TRUE,"Tar-Mult Val"}</definedName>
    <definedName name="wrn.TargetVal." localSheetId="18" hidden="1">{#N/A,#N/A,TRUE,"Val - sum";#N/A,#N/A,TRUE,"Val - Sum1";#N/A,#N/A,TRUE,"Val - sum2";#N/A,#N/A,TRUE,"Val - Sum3";#N/A,#N/A,TRUE,"Tar-DCF";#N/A,#N/A,TRUE,"Tar-Val LBO";#N/A,#N/A,TRUE,"Tar-Mult Val"}</definedName>
    <definedName name="wrn.TargetVal." localSheetId="19" hidden="1">{#N/A,#N/A,TRUE,"Val - sum";#N/A,#N/A,TRUE,"Val - Sum1";#N/A,#N/A,TRUE,"Val - sum2";#N/A,#N/A,TRUE,"Val - Sum3";#N/A,#N/A,TRUE,"Tar-DCF";#N/A,#N/A,TRUE,"Tar-Val LBO";#N/A,#N/A,TRUE,"Tar-Mult Val"}</definedName>
    <definedName name="wrn.TargetVal." localSheetId="17" hidden="1">{#N/A,#N/A,TRUE,"Val - sum";#N/A,#N/A,TRUE,"Val - Sum1";#N/A,#N/A,TRUE,"Val - sum2";#N/A,#N/A,TRUE,"Val - Sum3";#N/A,#N/A,TRUE,"Tar-DCF";#N/A,#N/A,TRUE,"Tar-Val LBO";#N/A,#N/A,TRUE,"Tar-Mult Val"}</definedName>
    <definedName name="wrn.TargetVal." localSheetId="1" hidden="1">{#N/A,#N/A,TRUE,"Val - sum";#N/A,#N/A,TRUE,"Val - Sum1";#N/A,#N/A,TRUE,"Val - sum2";#N/A,#N/A,TRUE,"Val - Sum3";#N/A,#N/A,TRUE,"Tar-DCF";#N/A,#N/A,TRUE,"Tar-Val LBO";#N/A,#N/A,TRUE,"Tar-Mult Val"}</definedName>
    <definedName name="wrn.TargetVal." localSheetId="0" hidden="1">{#N/A,#N/A,TRUE,"Val - sum";#N/A,#N/A,TRUE,"Val - Sum1";#N/A,#N/A,TRUE,"Val - sum2";#N/A,#N/A,TRUE,"Val - Sum3";#N/A,#N/A,TRUE,"Tar-DCF";#N/A,#N/A,TRUE,"Tar-Val LBO";#N/A,#N/A,TRUE,"Tar-Mult Val"}</definedName>
    <definedName name="wrn.TargetVal." localSheetId="4" hidden="1">{#N/A,#N/A,TRUE,"Val - sum";#N/A,#N/A,TRUE,"Val - Sum1";#N/A,#N/A,TRUE,"Val - sum2";#N/A,#N/A,TRUE,"Val - Sum3";#N/A,#N/A,TRUE,"Tar-DCF";#N/A,#N/A,TRUE,"Tar-Val LBO";#N/A,#N/A,TRUE,"Tar-Mult Val"}</definedName>
    <definedName name="wrn.Taxes." localSheetId="3" hidden="1">{"Def Tax Long",#N/A,TRUE,"Financials";"Def Tax Short",#N/A,TRUE,"Financials";"Cons Tax Sched",#N/A,TRUE,"Financials"}</definedName>
    <definedName name="wrn.Taxes." localSheetId="5" hidden="1">{"Def Tax Long",#N/A,TRUE,"Financials";"Def Tax Short",#N/A,TRUE,"Financials";"Cons Tax Sched",#N/A,TRUE,"Financials"}</definedName>
    <definedName name="wrn.Taxes." localSheetId="13" hidden="1">{"Def Tax Long",#N/A,TRUE,"Financials";"Def Tax Short",#N/A,TRUE,"Financials";"Cons Tax Sched",#N/A,TRUE,"Financials"}</definedName>
    <definedName name="wrn.Taxes." localSheetId="2" hidden="1">{"Def Tax Long",#N/A,TRUE,"Financials";"Def Tax Short",#N/A,TRUE,"Financials";"Cons Tax Sched",#N/A,TRUE,"Financials"}</definedName>
    <definedName name="wrn.Taxes." localSheetId="18" hidden="1">{"Def Tax Long",#N/A,TRUE,"Financials";"Def Tax Short",#N/A,TRUE,"Financials";"Cons Tax Sched",#N/A,TRUE,"Financials"}</definedName>
    <definedName name="wrn.Taxes." localSheetId="19" hidden="1">{"Def Tax Long",#N/A,TRUE,"Financials";"Def Tax Short",#N/A,TRUE,"Financials";"Cons Tax Sched",#N/A,TRUE,"Financials"}</definedName>
    <definedName name="wrn.Taxes." localSheetId="17" hidden="1">{"Def Tax Long",#N/A,TRUE,"Financials";"Def Tax Short",#N/A,TRUE,"Financials";"Cons Tax Sched",#N/A,TRUE,"Financials"}</definedName>
    <definedName name="wrn.Taxes." localSheetId="1" hidden="1">{"Def Tax Long",#N/A,TRUE,"Financials";"Def Tax Short",#N/A,TRUE,"Financials";"Cons Tax Sched",#N/A,TRUE,"Financials"}</definedName>
    <definedName name="wrn.Taxes." localSheetId="0" hidden="1">{"Def Tax Long",#N/A,TRUE,"Financials";"Def Tax Short",#N/A,TRUE,"Financials";"Cons Tax Sched",#N/A,TRUE,"Financials"}</definedName>
    <definedName name="wrn.Taxes." localSheetId="4" hidden="1">{"Def Tax Long",#N/A,TRUE,"Financials";"Def Tax Short",#N/A,TRUE,"Financials";"Cons Tax Sched",#N/A,TRUE,"Financials"}</definedName>
    <definedName name="wrn.TOOL." localSheetId="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5"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3"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2"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8"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9"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7"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1"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0"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OL." localSheetId="4" hidden="1">{#N/A,#N/A,TRUE,"Consolidated";#N/A,#N/A,TRUE,"Offering";#N/A,#N/A,TRUE,"WAE";#N/A,#N/A,TRUE,"Combined";#N/A,#N/A,TRUE,"PE Consolidated";#N/A,#N/A,TRUE,"CF Consolidated";#N/A,#N/A,TRUE,"Income";#N/A,#N/A,TRUE,"OfferingTool";#N/A,#N/A,TRUE,"Inputs";#N/A,#N/A,TRUE,"PE";#N/A,#N/A,TRUE,"CF";#N/A,#N/A,TRUE,"Income (2)";#N/A,#N/A,TRUE,"Inputs (2)";#N/A,#N/A,TRUE,"PE (2)";#N/A,#N/A,TRUE,"CF (2)";#N/A,#N/A,TRUE,"Summary"}</definedName>
    <definedName name="wrn.Total." localSheetId="3" hidden="1">{#N/A,#N/A,FALSE,"Trans-Sum";#N/A,#N/A,FALSE,"Accr-Dilu2";#N/A,#N/A,FALSE,"Contribution";#N/A,#N/A,FALSE,"Combined";#N/A,#N/A,FALSE,"ASTF";#N/A,#N/A,FALSE,"BRA";#N/A,#N/A,FALSE,"Bra_C";#N/A,#N/A,FALSE,"AcqMults";#N/A,#N/A,FALSE,"CompMults";#N/A,#N/A,FALSE,"DCF";#N/A,#N/A,FALSE,"WACC";#N/A,#N/A,FALSE,"LBO";#N/A,#N/A,FALSE,"Summary";#N/A,#N/A,FALSE,"StructSum"}</definedName>
    <definedName name="wrn.Total." localSheetId="5" hidden="1">{#N/A,#N/A,FALSE,"Trans-Sum";#N/A,#N/A,FALSE,"Accr-Dilu2";#N/A,#N/A,FALSE,"Contribution";#N/A,#N/A,FALSE,"Combined";#N/A,#N/A,FALSE,"ASTF";#N/A,#N/A,FALSE,"BRA";#N/A,#N/A,FALSE,"Bra_C";#N/A,#N/A,FALSE,"AcqMults";#N/A,#N/A,FALSE,"CompMults";#N/A,#N/A,FALSE,"DCF";#N/A,#N/A,FALSE,"WACC";#N/A,#N/A,FALSE,"LBO";#N/A,#N/A,FALSE,"Summary";#N/A,#N/A,FALSE,"StructSum"}</definedName>
    <definedName name="wrn.Total." localSheetId="13" hidden="1">{#N/A,#N/A,FALSE,"Trans-Sum";#N/A,#N/A,FALSE,"Accr-Dilu2";#N/A,#N/A,FALSE,"Contribution";#N/A,#N/A,FALSE,"Combined";#N/A,#N/A,FALSE,"ASTF";#N/A,#N/A,FALSE,"BRA";#N/A,#N/A,FALSE,"Bra_C";#N/A,#N/A,FALSE,"AcqMults";#N/A,#N/A,FALSE,"CompMults";#N/A,#N/A,FALSE,"DCF";#N/A,#N/A,FALSE,"WACC";#N/A,#N/A,FALSE,"LBO";#N/A,#N/A,FALSE,"Summary";#N/A,#N/A,FALSE,"StructSum"}</definedName>
    <definedName name="wrn.Total." localSheetId="2" hidden="1">{#N/A,#N/A,FALSE,"Trans-Sum";#N/A,#N/A,FALSE,"Accr-Dilu2";#N/A,#N/A,FALSE,"Contribution";#N/A,#N/A,FALSE,"Combined";#N/A,#N/A,FALSE,"ASTF";#N/A,#N/A,FALSE,"BRA";#N/A,#N/A,FALSE,"Bra_C";#N/A,#N/A,FALSE,"AcqMults";#N/A,#N/A,FALSE,"CompMults";#N/A,#N/A,FALSE,"DCF";#N/A,#N/A,FALSE,"WACC";#N/A,#N/A,FALSE,"LBO";#N/A,#N/A,FALSE,"Summary";#N/A,#N/A,FALSE,"StructSum"}</definedName>
    <definedName name="wrn.Total." localSheetId="18" hidden="1">{#N/A,#N/A,FALSE,"Trans-Sum";#N/A,#N/A,FALSE,"Accr-Dilu2";#N/A,#N/A,FALSE,"Contribution";#N/A,#N/A,FALSE,"Combined";#N/A,#N/A,FALSE,"ASTF";#N/A,#N/A,FALSE,"BRA";#N/A,#N/A,FALSE,"Bra_C";#N/A,#N/A,FALSE,"AcqMults";#N/A,#N/A,FALSE,"CompMults";#N/A,#N/A,FALSE,"DCF";#N/A,#N/A,FALSE,"WACC";#N/A,#N/A,FALSE,"LBO";#N/A,#N/A,FALSE,"Summary";#N/A,#N/A,FALSE,"StructSum"}</definedName>
    <definedName name="wrn.Total." localSheetId="19" hidden="1">{#N/A,#N/A,FALSE,"Trans-Sum";#N/A,#N/A,FALSE,"Accr-Dilu2";#N/A,#N/A,FALSE,"Contribution";#N/A,#N/A,FALSE,"Combined";#N/A,#N/A,FALSE,"ASTF";#N/A,#N/A,FALSE,"BRA";#N/A,#N/A,FALSE,"Bra_C";#N/A,#N/A,FALSE,"AcqMults";#N/A,#N/A,FALSE,"CompMults";#N/A,#N/A,FALSE,"DCF";#N/A,#N/A,FALSE,"WACC";#N/A,#N/A,FALSE,"LBO";#N/A,#N/A,FALSE,"Summary";#N/A,#N/A,FALSE,"StructSum"}</definedName>
    <definedName name="wrn.Total." localSheetId="17" hidden="1">{#N/A,#N/A,FALSE,"Trans-Sum";#N/A,#N/A,FALSE,"Accr-Dilu2";#N/A,#N/A,FALSE,"Contribution";#N/A,#N/A,FALSE,"Combined";#N/A,#N/A,FALSE,"ASTF";#N/A,#N/A,FALSE,"BRA";#N/A,#N/A,FALSE,"Bra_C";#N/A,#N/A,FALSE,"AcqMults";#N/A,#N/A,FALSE,"CompMults";#N/A,#N/A,FALSE,"DCF";#N/A,#N/A,FALSE,"WACC";#N/A,#N/A,FALSE,"LBO";#N/A,#N/A,FALSE,"Summary";#N/A,#N/A,FALSE,"StructSum"}</definedName>
    <definedName name="wrn.Total." localSheetId="1" hidden="1">{#N/A,#N/A,FALSE,"Trans-Sum";#N/A,#N/A,FALSE,"Accr-Dilu2";#N/A,#N/A,FALSE,"Contribution";#N/A,#N/A,FALSE,"Combined";#N/A,#N/A,FALSE,"ASTF";#N/A,#N/A,FALSE,"BRA";#N/A,#N/A,FALSE,"Bra_C";#N/A,#N/A,FALSE,"AcqMults";#N/A,#N/A,FALSE,"CompMults";#N/A,#N/A,FALSE,"DCF";#N/A,#N/A,FALSE,"WACC";#N/A,#N/A,FALSE,"LBO";#N/A,#N/A,FALSE,"Summary";#N/A,#N/A,FALSE,"StructSum"}</definedName>
    <definedName name="wrn.Total." localSheetId="0" hidden="1">{#N/A,#N/A,FALSE,"Trans-Sum";#N/A,#N/A,FALSE,"Accr-Dilu2";#N/A,#N/A,FALSE,"Contribution";#N/A,#N/A,FALSE,"Combined";#N/A,#N/A,FALSE,"ASTF";#N/A,#N/A,FALSE,"BRA";#N/A,#N/A,FALSE,"Bra_C";#N/A,#N/A,FALSE,"AcqMults";#N/A,#N/A,FALSE,"CompMults";#N/A,#N/A,FALSE,"DCF";#N/A,#N/A,FALSE,"WACC";#N/A,#N/A,FALSE,"LBO";#N/A,#N/A,FALSE,"Summary";#N/A,#N/A,FALSE,"StructSum"}</definedName>
    <definedName name="wrn.Total." localSheetId="4" hidden="1">{#N/A,#N/A,FALSE,"Trans-Sum";#N/A,#N/A,FALSE,"Accr-Dilu2";#N/A,#N/A,FALSE,"Contribution";#N/A,#N/A,FALSE,"Combined";#N/A,#N/A,FALSE,"ASTF";#N/A,#N/A,FALSE,"BRA";#N/A,#N/A,FALSE,"Bra_C";#N/A,#N/A,FALSE,"AcqMults";#N/A,#N/A,FALSE,"CompMults";#N/A,#N/A,FALSE,"DCF";#N/A,#N/A,FALSE,"WACC";#N/A,#N/A,FALSE,"LBO";#N/A,#N/A,FALSE,"Summary";#N/A,#N/A,FALSE,"StructSum"}</definedName>
    <definedName name="wrn.TransPrcd_123." localSheetId="3" hidden="1">{#N/A,#N/A,TRUE,"TransPrcd 1";#N/A,#N/A,TRUE,"TransPrcd 2";#N/A,#N/A,TRUE,"TransPrcd 3"}</definedName>
    <definedName name="wrn.TransPrcd_123." localSheetId="5" hidden="1">{#N/A,#N/A,TRUE,"TransPrcd 1";#N/A,#N/A,TRUE,"TransPrcd 2";#N/A,#N/A,TRUE,"TransPrcd 3"}</definedName>
    <definedName name="wrn.TransPrcd_123." localSheetId="13" hidden="1">{#N/A,#N/A,TRUE,"TransPrcd 1";#N/A,#N/A,TRUE,"TransPrcd 2";#N/A,#N/A,TRUE,"TransPrcd 3"}</definedName>
    <definedName name="wrn.TransPrcd_123." localSheetId="2" hidden="1">{#N/A,#N/A,TRUE,"TransPrcd 1";#N/A,#N/A,TRUE,"TransPrcd 2";#N/A,#N/A,TRUE,"TransPrcd 3"}</definedName>
    <definedName name="wrn.TransPrcd_123." localSheetId="18" hidden="1">{#N/A,#N/A,TRUE,"TransPrcd 1";#N/A,#N/A,TRUE,"TransPrcd 2";#N/A,#N/A,TRUE,"TransPrcd 3"}</definedName>
    <definedName name="wrn.TransPrcd_123." localSheetId="19" hidden="1">{#N/A,#N/A,TRUE,"TransPrcd 1";#N/A,#N/A,TRUE,"TransPrcd 2";#N/A,#N/A,TRUE,"TransPrcd 3"}</definedName>
    <definedName name="wrn.TransPrcd_123." localSheetId="17" hidden="1">{#N/A,#N/A,TRUE,"TransPrcd 1";#N/A,#N/A,TRUE,"TransPrcd 2";#N/A,#N/A,TRUE,"TransPrcd 3"}</definedName>
    <definedName name="wrn.TransPrcd_123." localSheetId="1" hidden="1">{#N/A,#N/A,TRUE,"TransPrcd 1";#N/A,#N/A,TRUE,"TransPrcd 2";#N/A,#N/A,TRUE,"TransPrcd 3"}</definedName>
    <definedName name="wrn.TransPrcd_123." localSheetId="0" hidden="1">{#N/A,#N/A,TRUE,"TransPrcd 1";#N/A,#N/A,TRUE,"TransPrcd 2";#N/A,#N/A,TRUE,"TransPrcd 3"}</definedName>
    <definedName name="wrn.TransPrcd_123." localSheetId="4" hidden="1">{#N/A,#N/A,TRUE,"TransPrcd 1";#N/A,#N/A,TRUE,"TransPrcd 2";#N/A,#N/A,TRUE,"TransPrcd 3"}</definedName>
    <definedName name="wrn.TRIALS." localSheetId="3" hidden="1">{#N/A,#N/A,FALSE,"exp-tr";#N/A,#N/A,FALSE,"696PL-TR";#N/A,#N/A,FALSE,"696bs-tr"}</definedName>
    <definedName name="wrn.TRIALS." localSheetId="5" hidden="1">{#N/A,#N/A,FALSE,"exp-tr";#N/A,#N/A,FALSE,"696PL-TR";#N/A,#N/A,FALSE,"696bs-tr"}</definedName>
    <definedName name="wrn.TRIALS." localSheetId="13" hidden="1">{#N/A,#N/A,FALSE,"exp-tr";#N/A,#N/A,FALSE,"696PL-TR";#N/A,#N/A,FALSE,"696bs-tr"}</definedName>
    <definedName name="wrn.TRIALS." localSheetId="2" hidden="1">{#N/A,#N/A,FALSE,"exp-tr";#N/A,#N/A,FALSE,"696PL-TR";#N/A,#N/A,FALSE,"696bs-tr"}</definedName>
    <definedName name="wrn.TRIALS." localSheetId="18" hidden="1">{#N/A,#N/A,FALSE,"exp-tr";#N/A,#N/A,FALSE,"696PL-TR";#N/A,#N/A,FALSE,"696bs-tr"}</definedName>
    <definedName name="wrn.TRIALS." localSheetId="19" hidden="1">{#N/A,#N/A,FALSE,"exp-tr";#N/A,#N/A,FALSE,"696PL-TR";#N/A,#N/A,FALSE,"696bs-tr"}</definedName>
    <definedName name="wrn.TRIALS." localSheetId="17" hidden="1">{#N/A,#N/A,FALSE,"exp-tr";#N/A,#N/A,FALSE,"696PL-TR";#N/A,#N/A,FALSE,"696bs-tr"}</definedName>
    <definedName name="wrn.TRIALS." localSheetId="1" hidden="1">{#N/A,#N/A,FALSE,"exp-tr";#N/A,#N/A,FALSE,"696PL-TR";#N/A,#N/A,FALSE,"696bs-tr"}</definedName>
    <definedName name="wrn.TRIALS." localSheetId="0" hidden="1">{#N/A,#N/A,FALSE,"exp-tr";#N/A,#N/A,FALSE,"696PL-TR";#N/A,#N/A,FALSE,"696bs-tr"}</definedName>
    <definedName name="wrn.TRIALS." localSheetId="4" hidden="1">{#N/A,#N/A,FALSE,"exp-tr";#N/A,#N/A,FALSE,"696PL-TR";#N/A,#N/A,FALSE,"696bs-tr"}</definedName>
    <definedName name="wrn.Universe." localSheetId="3" hidden="1">{"View_6",#N/A,FALSE,"Mix-Int-R&amp;D";"View_4",#N/A,FALSE,"Margins";"View_5",#N/A,FALSE,"Ratios";"View_3",#N/A,FALSE,"Mix";"View_2",#N/A,FALSE,"FV-EBITDA";"View_1",#N/A,FALSE,"EPS"}</definedName>
    <definedName name="wrn.Universe." localSheetId="5" hidden="1">{"View_6",#N/A,FALSE,"Mix-Int-R&amp;D";"View_4",#N/A,FALSE,"Margins";"View_5",#N/A,FALSE,"Ratios";"View_3",#N/A,FALSE,"Mix";"View_2",#N/A,FALSE,"FV-EBITDA";"View_1",#N/A,FALSE,"EPS"}</definedName>
    <definedName name="wrn.Universe." localSheetId="13" hidden="1">{"View_6",#N/A,FALSE,"Mix-Int-R&amp;D";"View_4",#N/A,FALSE,"Margins";"View_5",#N/A,FALSE,"Ratios";"View_3",#N/A,FALSE,"Mix";"View_2",#N/A,FALSE,"FV-EBITDA";"View_1",#N/A,FALSE,"EPS"}</definedName>
    <definedName name="wrn.Universe." localSheetId="2" hidden="1">{"View_6",#N/A,FALSE,"Mix-Int-R&amp;D";"View_4",#N/A,FALSE,"Margins";"View_5",#N/A,FALSE,"Ratios";"View_3",#N/A,FALSE,"Mix";"View_2",#N/A,FALSE,"FV-EBITDA";"View_1",#N/A,FALSE,"EPS"}</definedName>
    <definedName name="wrn.Universe." localSheetId="18" hidden="1">{"View_6",#N/A,FALSE,"Mix-Int-R&amp;D";"View_4",#N/A,FALSE,"Margins";"View_5",#N/A,FALSE,"Ratios";"View_3",#N/A,FALSE,"Mix";"View_2",#N/A,FALSE,"FV-EBITDA";"View_1",#N/A,FALSE,"EPS"}</definedName>
    <definedName name="wrn.Universe." localSheetId="19" hidden="1">{"View_6",#N/A,FALSE,"Mix-Int-R&amp;D";"View_4",#N/A,FALSE,"Margins";"View_5",#N/A,FALSE,"Ratios";"View_3",#N/A,FALSE,"Mix";"View_2",#N/A,FALSE,"FV-EBITDA";"View_1",#N/A,FALSE,"EPS"}</definedName>
    <definedName name="wrn.Universe." localSheetId="17" hidden="1">{"View_6",#N/A,FALSE,"Mix-Int-R&amp;D";"View_4",#N/A,FALSE,"Margins";"View_5",#N/A,FALSE,"Ratios";"View_3",#N/A,FALSE,"Mix";"View_2",#N/A,FALSE,"FV-EBITDA";"View_1",#N/A,FALSE,"EPS"}</definedName>
    <definedName name="wrn.Universe." localSheetId="1" hidden="1">{"View_6",#N/A,FALSE,"Mix-Int-R&amp;D";"View_4",#N/A,FALSE,"Margins";"View_5",#N/A,FALSE,"Ratios";"View_3",#N/A,FALSE,"Mix";"View_2",#N/A,FALSE,"FV-EBITDA";"View_1",#N/A,FALSE,"EPS"}</definedName>
    <definedName name="wrn.Universe." localSheetId="0" hidden="1">{"View_6",#N/A,FALSE,"Mix-Int-R&amp;D";"View_4",#N/A,FALSE,"Margins";"View_5",#N/A,FALSE,"Ratios";"View_3",#N/A,FALSE,"Mix";"View_2",#N/A,FALSE,"FV-EBITDA";"View_1",#N/A,FALSE,"EPS"}</definedName>
    <definedName name="wrn.Universe." localSheetId="4" hidden="1">{"View_6",#N/A,FALSE,"Mix-Int-R&amp;D";"View_4",#N/A,FALSE,"Margins";"View_5",#N/A,FALSE,"Ratios";"View_3",#N/A,FALSE,"Mix";"View_2",#N/A,FALSE,"FV-EBITDA";"View_1",#N/A,FALSE,"EPS"}</definedName>
    <definedName name="wrn.upstairs." localSheetId="3" hidden="1">{"histincome",#N/A,FALSE,"hyfins";"closing balance",#N/A,FALSE,"hyfins"}</definedName>
    <definedName name="wrn.upstairs." localSheetId="5" hidden="1">{"histincome",#N/A,FALSE,"hyfins";"closing balance",#N/A,FALSE,"hyfins"}</definedName>
    <definedName name="wrn.upstairs." localSheetId="13" hidden="1">{"histincome",#N/A,FALSE,"hyfins";"closing balance",#N/A,FALSE,"hyfins"}</definedName>
    <definedName name="wrn.upstairs." localSheetId="2" hidden="1">{"histincome",#N/A,FALSE,"hyfins";"closing balance",#N/A,FALSE,"hyfins"}</definedName>
    <definedName name="wrn.upstairs." localSheetId="18" hidden="1">{"histincome",#N/A,FALSE,"hyfins";"closing balance",#N/A,FALSE,"hyfins"}</definedName>
    <definedName name="wrn.upstairs." localSheetId="19" hidden="1">{"histincome",#N/A,FALSE,"hyfins";"closing balance",#N/A,FALSE,"hyfins"}</definedName>
    <definedName name="wrn.upstairs." localSheetId="17" hidden="1">{"histincome",#N/A,FALSE,"hyfins";"closing balance",#N/A,FALSE,"hyfins"}</definedName>
    <definedName name="wrn.upstairs." localSheetId="1" hidden="1">{"histincome",#N/A,FALSE,"hyfins";"closing balance",#N/A,FALSE,"hyfins"}</definedName>
    <definedName name="wrn.upstairs." localSheetId="0" hidden="1">{"histincome",#N/A,FALSE,"hyfins";"closing balance",#N/A,FALSE,"hyfins"}</definedName>
    <definedName name="wrn.upstairs." localSheetId="4" hidden="1">{"histincome",#N/A,FALSE,"hyfins";"closing balance",#N/A,FALSE,"hyfins"}</definedName>
    <definedName name="wrn.VALUATION." localSheetId="3" hidden="1">{#N/A,#N/A,FALSE,"Pooling";#N/A,#N/A,FALSE,"income";#N/A,#N/A,FALSE,"valuation"}</definedName>
    <definedName name="wrn.VALUATION." localSheetId="5" hidden="1">{#N/A,#N/A,FALSE,"Pooling";#N/A,#N/A,FALSE,"income";#N/A,#N/A,FALSE,"valuation"}</definedName>
    <definedName name="wrn.VALUATION." localSheetId="13" hidden="1">{#N/A,#N/A,FALSE,"Pooling";#N/A,#N/A,FALSE,"income";#N/A,#N/A,FALSE,"valuation"}</definedName>
    <definedName name="wrn.VALUATION." localSheetId="2" hidden="1">{#N/A,#N/A,FALSE,"Pooling";#N/A,#N/A,FALSE,"income";#N/A,#N/A,FALSE,"valuation"}</definedName>
    <definedName name="wrn.VALUATION." localSheetId="18" hidden="1">{#N/A,#N/A,FALSE,"Pooling";#N/A,#N/A,FALSE,"income";#N/A,#N/A,FALSE,"valuation"}</definedName>
    <definedName name="wrn.VALUATION." localSheetId="19" hidden="1">{#N/A,#N/A,FALSE,"Pooling";#N/A,#N/A,FALSE,"income";#N/A,#N/A,FALSE,"valuation"}</definedName>
    <definedName name="wrn.VALUATION." localSheetId="17" hidden="1">{#N/A,#N/A,FALSE,"Pooling";#N/A,#N/A,FALSE,"income";#N/A,#N/A,FALSE,"valuation"}</definedName>
    <definedName name="wrn.VALUATION." localSheetId="1" hidden="1">{#N/A,#N/A,FALSE,"Pooling";#N/A,#N/A,FALSE,"income";#N/A,#N/A,FALSE,"valuation"}</definedName>
    <definedName name="wrn.VALUATION." localSheetId="0" hidden="1">{#N/A,#N/A,FALSE,"Pooling";#N/A,#N/A,FALSE,"income";#N/A,#N/A,FALSE,"valuation"}</definedName>
    <definedName name="wrn.VALUATION." localSheetId="4" hidden="1">{#N/A,#N/A,FALSE,"Pooling";#N/A,#N/A,FALSE,"income";#N/A,#N/A,FALSE,"valuation"}</definedName>
    <definedName name="wrn.wicor." localSheetId="3" hidden="1">{#N/A,#N/A,FALSE,"FACTSHEETS";#N/A,#N/A,FALSE,"pump";#N/A,#N/A,FALSE,"filter"}</definedName>
    <definedName name="wrn.wicor." localSheetId="5" hidden="1">{#N/A,#N/A,FALSE,"FACTSHEETS";#N/A,#N/A,FALSE,"pump";#N/A,#N/A,FALSE,"filter"}</definedName>
    <definedName name="wrn.wicor." localSheetId="13" hidden="1">{#N/A,#N/A,FALSE,"FACTSHEETS";#N/A,#N/A,FALSE,"pump";#N/A,#N/A,FALSE,"filter"}</definedName>
    <definedName name="wrn.wicor." localSheetId="2" hidden="1">{#N/A,#N/A,FALSE,"FACTSHEETS";#N/A,#N/A,FALSE,"pump";#N/A,#N/A,FALSE,"filter"}</definedName>
    <definedName name="wrn.wicor." localSheetId="18" hidden="1">{#N/A,#N/A,FALSE,"FACTSHEETS";#N/A,#N/A,FALSE,"pump";#N/A,#N/A,FALSE,"filter"}</definedName>
    <definedName name="wrn.wicor." localSheetId="19" hidden="1">{#N/A,#N/A,FALSE,"FACTSHEETS";#N/A,#N/A,FALSE,"pump";#N/A,#N/A,FALSE,"filter"}</definedName>
    <definedName name="wrn.wicor." localSheetId="17" hidden="1">{#N/A,#N/A,FALSE,"FACTSHEETS";#N/A,#N/A,FALSE,"pump";#N/A,#N/A,FALSE,"filter"}</definedName>
    <definedName name="wrn.wicor." localSheetId="1" hidden="1">{#N/A,#N/A,FALSE,"FACTSHEETS";#N/A,#N/A,FALSE,"pump";#N/A,#N/A,FALSE,"filter"}</definedName>
    <definedName name="wrn.wicor." localSheetId="0" hidden="1">{#N/A,#N/A,FALSE,"FACTSHEETS";#N/A,#N/A,FALSE,"pump";#N/A,#N/A,FALSE,"filter"}</definedName>
    <definedName name="wrn.wicor." localSheetId="4" hidden="1">{#N/A,#N/A,FALSE,"FACTSHEETS";#N/A,#N/A,FALSE,"pump";#N/A,#N/A,FALSE,"filter"}</definedName>
    <definedName name="wvu.ADM._.ACCTG._.BUDGET." localSheetId="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5"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3"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2"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8"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9"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7"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1"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0"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BUDGET." localSheetId="4" hidden="1">{TRUE,TRUE,-1.25,-15.5,484.5,253.5,FALSE,TRUE,TRUE,TRUE,0,1,14,1,330,3,9,4,TRUE,TRUE,3,TRUE,1,TRUE,75,"Swvu.ADM._.ACCTG._.BUDGET.","ACwvu.ADM._.ACCTG._.BUDGET.",#N/A,FALSE,FALSE,0.5,0.5,0.49,0.53,2,"","",FALSE,FALSE,FALSE,FALSE,1,64,#N/A,#N/A,"=R4C1:R398C17","=R4:R9",#N/A,"Cwvu.ADM._.ACCTG._.BUDGET.",FALSE,FALSE,TRUE,5,65532,300,FALSE,FALSE,TRUE,TRUE,TRUE}</definedName>
    <definedName name="wvu.ADM._.ACCTG._.DETAIL." localSheetId="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5"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3"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2"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8"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9"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7"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1"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0"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ACCTG._.DETAIL." localSheetId="4" hidden="1">{TRUE,TRUE,-1.25,-15.5,484.5,253.5,FALSE,TRUE,TRUE,TRUE,0,1,4,1,383,3,9,4,TRUE,TRUE,3,TRUE,1,TRUE,75,"Swvu.ADM._.ACCTG._.DETAIL.","ACwvu.ADM._.ACCTG._.DETAIL.",#N/A,FALSE,FALSE,0.5,0.5,0.86,0.35,2,"","",FALSE,FALSE,FALSE,FALSE,1,64,#N/A,#N/A,"=R389C1:R483C17","=R389:R390",#N/A,"Cwvu.ADM._.ACCTG._.DETAIL.",FALSE,FALSE,TRUE,5,65532,300,FALSE,FALSE,TRUE,TRUE,TRUE}</definedName>
    <definedName name="wvu.ADM._.CONST._.DETAIL." localSheetId="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5"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3"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2"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8"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9"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7"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1"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0"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CONST._.DETAIL." localSheetId="4" hidden="1">{TRUE,TRUE,-1.25,-15.5,484.5,253.5,FALSE,TRUE,TRUE,TRUE,0,1,14,1,444,3,9,4,TRUE,TRUE,3,TRUE,1,TRUE,75,"Swvu.ADM._.CONST._.DETAIL.","ACwvu.ADM._.CONST._.DETAIL.",#N/A,FALSE,FALSE,0.75,0.75,0.36,0.44,2,"&amp;A","",FALSE,FALSE,FALSE,FALSE,1,#N/A,1,1,"=R395C1:R448C17","=R4:R9",#N/A,"Cwvu.ADM._.CONST._.DETAIL.",FALSE,FALSE,FALSE,5,65532,300,FALSE,FALSE,TRUE,TRUE,TRUE}</definedName>
    <definedName name="wvu.ADM._.GEN._.MGMNT._.DETAIL." localSheetId="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5"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3"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2"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8"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9"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7"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1"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0"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EN._.MGMNT._.DETAIL." localSheetId="4" hidden="1">{TRUE,TRUE,-1.25,-15.5,484.5,253.5,FALSE,TRUE,TRUE,TRUE,0,1,15,1,10,4,9,4,TRUE,TRUE,3,TRUE,1,TRUE,75,"Swvu.ADM._.GEN._.MGMNT._.DETAIL.","ACwvu.ADM._.GEN._.MGMNT._.DETAIL.",#N/A,FALSE,FALSE,0.75,0.75,0.43,0.31,2,"&amp;A","Page &amp;P",FALSE,FALSE,FALSE,FALSE,1,80,#N/A,#N/A,"=R386C1:R426C17",FALSE,#N/A,"Cwvu.ADM._.GEN._.MGMNT._.DETAIL.",FALSE,FALSE,TRUE,5,65532,300,FALSE,FALSE,TRUE,TRUE,TRUE}</definedName>
    <definedName name="wvu.ADM._.GVMNT._.DETAIL." localSheetId="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5"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3"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2"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8"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9"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7"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1"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0"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MNT._.DETAIL." localSheetId="4" hidden="1">{TRUE,TRUE,-1.25,-15.5,484.5,253.5,FALSE,TRUE,TRUE,TRUE,0,1,16,1,457,3,9,4,TRUE,TRUE,3,TRUE,1,TRUE,75,"Swvu.ADM._.GVMNT._.DETAIL.","ACwvu.ADM._.GVMNT._.DETAIL.",#N/A,FALSE,FALSE,0.76,0.75,0.68,0.42,2,"&amp;A","Page &amp;P",FALSE,FALSE,FALSE,FALSE,1,#N/A,1,#N/A,FALSE,FALSE,#N/A,"Cwvu.ADM._.GVMNT._.DETAIL.",FALSE,FALSE,FALSE,5,65532,300,FALSE,FALSE,TRUE,TRUE,TRUE}</definedName>
    <definedName name="wvu.ADM._.GVT._.BUDGET." localSheetId="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5"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3"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2"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8"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9"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7"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1"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0"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GVT._.BUDGET." localSheetId="4" hidden="1">{TRUE,TRUE,-1.25,-15.5,484.5,253.5,FALSE,TRUE,TRUE,TRUE,0,1,15,1,383,3,9,4,TRUE,TRUE,3,TRUE,1,TRUE,75,"Swvu.ADM._.GVT._.BUDGET.","ACwvu.ADM._.GVT._.BUDGET.",#N/A,FALSE,FALSE,0.76,0.75,0.45,0.4,2,"&amp;A","Page &amp;P",FALSE,FALSE,FALSE,FALSE,1,#N/A,1,#N/A,FALSE,FALSE,#N/A,"Cwvu.ADM._.GVT._.BUDGET.",FALSE,FALSE,FALSE,5,65532,300,FALSE,FALSE,TRUE,TRUE,TRUE}</definedName>
    <definedName name="wvu.ADM._.OTHER." localSheetId="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5"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3"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2"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8"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9"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7"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1"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0" hidden="1">{TRUE,TRUE,-1.25,-15.5,484.5,253.5,FALSE,TRUE,TRUE,TRUE,0,1,16,1,381,3,9,4,TRUE,TRUE,3,TRUE,1,TRUE,75,"Swvu.ADM._.OTHER.","ACwvu.ADM._.OTHER.",#N/A,FALSE,FALSE,0.58,0.53,0.56,0.8,2,"","",FALSE,FALSE,FALSE,FALSE,1,#N/A,1,#N/A,"=R1C1:R388C17","=R1:R9",#N/A,"Cwvu.ADM._.OTHER.",FALSE,FALSE,FALSE,5,65532,300,FALSE,FALSE,TRUE,TRUE,TRUE}</definedName>
    <definedName name="wvu.ADM._.OTHER." localSheetId="4" hidden="1">{TRUE,TRUE,-1.25,-15.5,484.5,253.5,FALSE,TRUE,TRUE,TRUE,0,1,16,1,381,3,9,4,TRUE,TRUE,3,TRUE,1,TRUE,75,"Swvu.ADM._.OTHER.","ACwvu.ADM._.OTHER.",#N/A,FALSE,FALSE,0.58,0.53,0.56,0.8,2,"","",FALSE,FALSE,FALSE,FALSE,1,#N/A,1,#N/A,"=R1C1:R388C17","=R1:R9",#N/A,"Cwvu.ADM._.OTHER.",FALSE,FALSE,FALSE,5,65532,300,FALSE,FALSE,TRUE,TRUE,TRUE}</definedName>
    <definedName name="wvu.ADM._.OTHER._.DETAIL." localSheetId="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5"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3"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2"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8"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9"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7"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1"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0"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OTHER._.DETAIL." localSheetId="4" hidden="1">{TRUE,TRUE,-1.25,-15.5,484.5,253.5,FALSE,TRUE,TRUE,TRUE,0,1,15,1,721,3,9,4,TRUE,TRUE,3,TRUE,1,TRUE,75,"Swvu.ADM._.OTHER._.DETAIL.","ACwvu.ADM._.OTHER._.DETAIL.",#N/A,FALSE,FALSE,0.58,0.53,0.95,0.8,2,"","",FALSE,FALSE,FALSE,FALSE,1,#N/A,1,#N/A,"=R391C1:R729C17","=R1:R9",#N/A,"Cwvu.ADM._.OTHER._.DETAIL.",FALSE,FALSE,FALSE,5,65532,300,FALSE,FALSE,TRUE,TRUE,TRUE}</definedName>
    <definedName name="wvu.ADM._.SUMMARY." localSheetId="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5"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3"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2"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8"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9"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7"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1"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0" hidden="1">{TRUE,TRUE,-1.25,-15.5,484.5,253.5,FALSE,FALSE,TRUE,TRUE,0,1,13,1,391,3,9,4,TRUE,TRUE,3,TRUE,1,TRUE,75,"Swvu.ADM._.SUMMARY.","ACwvu.ADM._.SUMMARY.",#N/A,FALSE,FALSE,0.1,0.1,0.34,0.33,2,"","",FALSE,FALSE,FALSE,FALSE,1,#N/A,1,#N/A,"=R4C1:R398C19","=R4:R9",#N/A,"Cwvu.ADM._.SUMMARY.",FALSE,FALSE,FALSE,5,65532,300,FALSE,FALSE,TRUE,TRUE,TRUE}</definedName>
    <definedName name="wvu.ADM._.SUMMARY." localSheetId="4" hidden="1">{TRUE,TRUE,-1.25,-15.5,484.5,253.5,FALSE,FALSE,TRUE,TRUE,0,1,13,1,391,3,9,4,TRUE,TRUE,3,TRUE,1,TRUE,75,"Swvu.ADM._.SUMMARY.","ACwvu.ADM._.SUMMARY.",#N/A,FALSE,FALSE,0.1,0.1,0.34,0.33,2,"","",FALSE,FALSE,FALSE,FALSE,1,#N/A,1,#N/A,"=R4C1:R398C19","=R4:R9",#N/A,"Cwvu.ADM._.SUMMARY.",FALSE,FALSE,FALSE,5,65532,300,FALSE,FALSE,TRUE,TRUE,TRUE}</definedName>
    <definedName name="wvu.ADMIN._.CONST._.BUDGET." localSheetId="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5"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3"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2"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8"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9"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7"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1"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0"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CONST._.BUDGET." localSheetId="4" hidden="1">{TRUE,TRUE,-1.25,-15.5,484.5,253.5,FALSE,TRUE,TRUE,TRUE,0,1,15,1,395,3,9,4,TRUE,TRUE,3,TRUE,1,TRUE,75,"Swvu.ADMIN._.CONST._.BUDGET.","ACwvu.ADMIN._.CONST._.BUDGET.",#N/A,FALSE,FALSE,0.75,0.75,0.36,0.44,2,"&amp;A","",FALSE,FALSE,FALSE,FALSE,1,#N/A,1,#N/A,"=R4C1:R396C17","=R4:R9",#N/A,"Cwvu.ADMIN._.CONST._.BUDGET.",FALSE,FALSE,FALSE,5,65532,300,FALSE,FALSE,TRUE,TRUE,TRUE}</definedName>
    <definedName name="wvu.ADMIN._.GEN._.MGMNT._.BUDGET." localSheetId="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5"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3"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2"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8"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9"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7"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1"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0"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GEN._.MGMNT._.BUDGET." localSheetId="4" hidden="1">{TRUE,TRUE,-1.25,-15.5,484.5,253.5,FALSE,TRUE,TRUE,TRUE,0,1,14,1,10,4,9,4,TRUE,TRUE,3,TRUE,1,TRUE,75,"Swvu.ADMIN._.GEN._.MGMNT._.BUDGET.","ACwvu.ADMIN._.GEN._.MGMNT._.BUDGET.",#N/A,FALSE,FALSE,0.75,0.75,0.43,0.31,2,"&amp;A","Page &amp;P",FALSE,FALSE,FALSE,FALSE,1,80,#N/A,#N/A,"=R4C1:R385C17","=R4:R9",#N/A,"Cwvu.ADMIN._.GEN._.MGMNT._.BUDGET.",FALSE,FALSE,TRUE,5,65532,300,FALSE,FALSE,TRUE,TRUE,TRUE}</definedName>
    <definedName name="wvu.ADMIN._.OTHER._.MEALS." localSheetId="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5"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3"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2"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8"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9"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7"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1"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0"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MEALS." localSheetId="4" hidden="1">{TRUE,TRUE,-1.25,-15.5,484.5,253.5,FALSE,TRUE,TRUE,TRUE,0,1,20,1,551,3,9,4,TRUE,TRUE,3,TRUE,1,TRUE,75,"Swvu.ADMIN._.OTHER._.MEALS.","ACwvu.ADMIN._.OTHER._.MEALS.",#N/A,FALSE,FALSE,0.58,0.53,0,0.8,2,"","",FALSE,FALSE,FALSE,FALSE,1,#N/A,1,1,"=R556C19:R590C55","=R1:R9","Rwvu.ADMIN._.OTHER._.MEALS.","Cwvu.ADMIN._.OTHER._.MEALS.",FALSE,FALSE,FALSE,5,65532,300,FALSE,FALSE,TRUE,TRUE,TRUE}</definedName>
    <definedName name="wvu.ADMIN._.OTHER._.REGISTRATIONS." localSheetId="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5"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3"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2"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8"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9"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7"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1"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0"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REGISTRATIONS." localSheetId="4" hidden="1">{TRUE,TRUE,-1.25,-15.5,484.5,253.5,FALSE,TRUE,TRUE,TRUE,0,1,66,1,587,3,9,4,TRUE,TRUE,3,TRUE,1,TRUE,75,"Swvu.ADMIN._.OTHER._.REGISTRATIONS.","ACwvu.ADMIN._.OTHER._.REGISTRATIONS.",#N/A,FALSE,FALSE,0.58,0.53,0,0.8,2,"","",FALSE,FALSE,FALSE,FALSE,1,#N/A,1,1,"=R556C19:R590C69","=R1:R9","Rwvu.ADMIN._.OTHER._.REGISTRATIONS.","Cwvu.ADMIN._.OTHER._.REGISTRATIONS.",FALSE,FALSE,FALSE,5,65532,300,FALSE,FALSE,TRUE,TRUE,TRUE}</definedName>
    <definedName name="wvu.ADMIN._.OTHER._.TRAVEL." localSheetId="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5"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3"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2"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8"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9"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7"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1"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0"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DMIN._.OTHER._.TRAVEL." localSheetId="4" hidden="1">{TRUE,TRUE,-1.25,-15.5,484.5,253.5,FALSE,TRUE,TRUE,TRUE,0,1,37,1,584,3,9,4,TRUE,TRUE,3,TRUE,1,TRUE,75,"Swvu.ADMIN._.OTHER._.TRAVEL.","ACwvu.ADMIN._.OTHER._.TRAVEL.",#N/A,FALSE,FALSE,0.58,0.53,0,0.8,2,"","",FALSE,FALSE,FALSE,FALSE,1,#N/A,1,1,"=R556C19:R590C41","=R1:R9","Rwvu.ADMIN._.OTHER._.TRAVEL.","Cwvu.ADMIN._.OTHER._.TRAVEL.",FALSE,FALSE,FALSE,5,65532,300,FALSE,FALSE,TRUE,TRUE,TRUE}</definedName>
    <definedName name="wvu.amort._.depr._.cam." localSheetId="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5"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3"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2"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8"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9"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7"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1"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0" hidden="1">{TRUE,TRUE,-1.25,-15.5,484.5,253.5,FALSE,FALSE,TRUE,TRUE,0,1,#N/A,1,#N/A,8.7,18.7333333333333,1,FALSE,FALSE,3,TRUE,1,FALSE,75,"Swvu.amort._.depr._.cam.","ACwvu.amort._.depr._.cam.",#N/A,FALSE,FALSE,0.5,0.5,0.25,0.3,2,"","",FALSE,FALSE,FALSE,FALSE,1,#N/A,1,#N/A,"=R1C1:R131C17","=R1:R9",#N/A,#N/A,FALSE,FALSE,FALSE,5,65532,300,FALSE,TRUE,TRUE,TRUE,TRUE}</definedName>
    <definedName name="wvu.amort._.depr._.cam." localSheetId="4" hidden="1">{TRUE,TRUE,-1.25,-15.5,484.5,253.5,FALSE,FALSE,TRUE,TRUE,0,1,#N/A,1,#N/A,8.7,18.7333333333333,1,FALSE,FALSE,3,TRUE,1,FALSE,75,"Swvu.amort._.depr._.cam.","ACwvu.amort._.depr._.cam.",#N/A,FALSE,FALSE,0.5,0.5,0.25,0.3,2,"","",FALSE,FALSE,FALSE,FALSE,1,#N/A,1,#N/A,"=R1C1:R131C17","=R1:R9",#N/A,#N/A,FALSE,FALSE,FALSE,5,65532,300,FALSE,TRUE,TRUE,TRUE,TRUE}</definedName>
    <definedName name="wvu.Analysis1H95." localSheetId="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5"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3"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2"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8"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9"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7"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1"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0"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H95." localSheetId="4" hidden="1">{TRUE,TRUE,-1.25,-15.5,484.5,276.75,FALSE,TRUE,TRUE,TRUE,0,112,#N/A,156,#N/A,14.21875,18.2941176470588,1,FALSE,FALSE,3,TRUE,1,FALSE,100,"Swvu.Analysis1H95.","ACwvu.Analysis1H95.",#N/A,FALSE,FALSE,0.5,0,0,0,2,"","",TRUE,TRUE,FALSE,FALSE,1,#N/A,1,1,"=R130C94:R170C123",FALSE,"Rwvu.Analysis1H95.",#N/A,FALSE,FALSE,FALSE,1,65532,65532,FALSE,FALSE,TRUE,TRUE,TRUE}</definedName>
    <definedName name="wvu.Analysis1Q95." localSheetId="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5"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3"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2"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8"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9"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7"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1"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0"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1Q95." localSheetId="4" hidden="1">{TRUE,TRUE,-1.25,-15.5,484.5,276.75,FALSE,TRUE,TRUE,TRUE,0,111,#N/A,58,#N/A,14.21875,18.8888888888889,1,FALSE,FALSE,3,TRUE,1,FALSE,100,"Swvu.Analysis1Q95.","ACwvu.Analysis1Q95.",#N/A,FALSE,FALSE,0.5,0,0,0,2,"","",TRUE,TRUE,FALSE,FALSE,1,#N/A,1,1,"=R130C94:R170C123",FALSE,"Rwvu.Analysis1Q95.",#N/A,FALSE,FALSE,FALSE,1,65532,65532,FALSE,FALSE,TRUE,TRUE,TRUE}</definedName>
    <definedName name="wvu.Analysis2Q95." localSheetId="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5"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3"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2"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8"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9"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7"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1"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0"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alysis2Q95." localSheetId="4" hidden="1">{TRUE,TRUE,-1.25,-15.5,484.5,276.75,FALSE,TRUE,TRUE,TRUE,0,111,#N/A,120,#N/A,14.21875,17.9411764705882,1,FALSE,FALSE,3,TRUE,1,FALSE,100,"Swvu.Analysis2Q95.","ACwvu.Analysis2Q95.",#N/A,FALSE,FALSE,0.5,0,0,0,2,"","",TRUE,TRUE,FALSE,FALSE,1,#N/A,1,1,"=R130C94:R170C123",FALSE,"Rwvu.Analysis2Q95.",#N/A,FALSE,FALSE,FALSE,1,65532,65532,FALSE,FALSE,TRUE,TRUE,TRUE}</definedName>
    <definedName name="wvu.ANNUAL._.ALLOCATION." localSheetId="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5"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3"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2"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8"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9"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7"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1"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0"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NNUAL._.ALLOCATION." localSheetId="4" hidden="1">{TRUE,TRUE,-1.25,-15.5,478.5,269.25,FALSE,FALSE,TRUE,TRUE,0,1,#N/A,1,#N/A,20.7121212121212,20.1333333333333,1,FALSE,FALSE,3,TRUE,1,FALSE,75,"Swvu.ANNUAL._.ALLOCATION.","ACwvu.ANNUAL._.ALLOCATION.",#N/A,FALSE,FALSE,0.5,0.5,0.25,0.3,2,"","",FALSE,FALSE,FALSE,FALSE,1,80,#N/A,#N/A,"=R1C1:R22C26",FALSE,"Rwvu.ANNUAL._.ALLOCATION.",#N/A,FALSE,FALSE,TRUE,5,65532,65532,FALSE,FALSE,TRUE,TRUE,TRUE}</definedName>
    <definedName name="wvu.ASSESSED._.VALUES._.LEVY." localSheetId="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5"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3"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2"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8"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9"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7"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1"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0"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ASSESSED._.VALUES._.LEVY." localSheetId="4" hidden="1">{TRUE,TRUE,-1.25,-15.5,482.25,269.25,FALSE,FALSE,TRUE,TRUE,0,10,#N/A,5,#N/A,4.975,20.1333333333333,1,FALSE,FALSE,3,TRUE,1,FALSE,75,"Swvu.ASSESSED._.VALUES._.LEVY.","ACwvu.ASSESSED._.VALUES._.LEVY.",#N/A,FALSE,FALSE,0.5,0.5,0.25,0.3,2,"","",FALSE,FALSE,FALSE,FALSE,1,56,#N/A,#N/A,"=R15C13:R55C28",FALSE,#N/A,#N/A,FALSE,FALSE,TRUE,5,65532,65532,FALSE,FALSE,TRUE,TRUE,TRUE}</definedName>
    <definedName name="wvu.BON._.HOME._.MONTHLY._.DETAIL." localSheetId="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5"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3"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2"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8"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9"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7"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1"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0"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BON._.HOME._.MONTHLY._.DETAIL." localSheetId="4" hidden="1">{TRUE,TRUE,-1.25,-15.5,478.5,269.25,FALSE,FALSE,TRUE,TRUE,0,1,#N/A,1,#N/A,7.71212121212121,20.1333333333333,1,FALSE,FALSE,3,TRUE,1,FALSE,75,"Swvu.BON._.HOME._.MONTHLY._.DETAIL.","ACwvu.BON._.HOME._.MONTHLY._.DETAIL.",#N/A,FALSE,FALSE,0.5,0.5,0.25,0.3,2,"","",FALSE,FALSE,FALSE,FALSE,1,80,#N/A,#N/A,"=R1C1:R22C16",FALSE,#N/A,#N/A,FALSE,FALSE,TRUE,5,65532,65532,FALSE,FALSE,TRUE,TRUE,TRUE}</definedName>
    <definedName name="wvu.CAM._.DEPREC." localSheetId="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5"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3"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2"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8"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9"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7"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1"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0"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DEPREC." localSheetId="4" hidden="1">{TRUE,TRUE,-1.25,-15.5,484.5,253.5,FALSE,FALSE,TRUE,TRUE,0,1,#N/A,1,#N/A,8.7,18.7333333333333,1,FALSE,FALSE,3,TRUE,1,FALSE,75,"Swvu.CAM._.DEPREC.","ACwvu.CAM._.DEPREC.",#N/A,FALSE,FALSE,0.5,0.5,0.72,0.49,2,"","",FALSE,FALSE,FALSE,FALSE,1,#N/A,1,#N/A,"=R3C1:R132C17","=R3:R9",#N/A,"Cwvu.CAM._.DEPREC.",FALSE,FALSE,FALSE,5,65532,300,FALSE,TRUE,TRUE,TRUE,TRUE}</definedName>
    <definedName name="wvu.CAM._.RECAP." localSheetId="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5"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3"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2"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8"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9"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7"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1"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0"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M._.RECAP." localSheetId="4" hidden="1">{TRUE,TRUE,-1.25,-15.5,482.25,269.25,FALSE,FALSE,TRUE,TRUE,0,1,#N/A,37,#N/A,6.27956989247312,20.1333333333333,1,FALSE,FALSE,3,TRUE,1,FALSE,75,"Swvu.CAM._.RECAP.","ACwvu.CAM._.RECAP.",#N/A,FALSE,FALSE,0.5,0.5,0.25,0.3,2,"","",FALSE,FALSE,FALSE,FALSE,1,#N/A,1,1,"=R47C1:R68C16",FALSE,#N/A,#N/A,FALSE,FALSE,FALSE,5,65532,65532,FALSE,FALSE,TRUE,TRUE,TRUE}</definedName>
    <definedName name="wvu.CAPITAL._.ADDS." localSheetId="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5"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3"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2"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8"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9"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7"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1"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0"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ADDS." localSheetId="4" hidden="1">{TRUE,TRUE,-1.25,-15.5,484.5,253.5,FALSE,FALSE,TRUE,TRUE,0,49,#N/A,219,#N/A,8.95454545454546,18.2,1,FALSE,FALSE,3,TRUE,1,FALSE,75,"Swvu.CAPITAL._.ADDS.","ACwvu.CAPITAL._.ADDS.",#N/A,FALSE,FALSE,0.5,0.5,0.29,0.06,2,"","",FALSE,FALSE,FALSE,FALSE,1,#N/A,1,1,"=R153C53:R227C77",FALSE,#N/A,#N/A,FALSE,FALSE,FALSE,5,65532,300,FALSE,FALSE,TRUE,TRUE,TRUE}</definedName>
    <definedName name="wvu.CAPITAL._.DEPRECIATION." localSheetId="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5"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3"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2"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8"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9"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7"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1"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0"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PITAL._.DEPRECIATION." localSheetId="4" hidden="1">{TRUE,TRUE,-1.25,-15.5,484.5,253.5,FALSE,FALSE,TRUE,TRUE,0,52,#N/A,214,#N/A,8.15151515151515,18.4666666666667,1,FALSE,FALSE,3,TRUE,1,FALSE,75,"Swvu.CAPITAL._.DEPRECIATION.","ACwvu.CAPITAL._.DEPRECIATION.",#N/A,FALSE,FALSE,0.5,0.5,0.43,0.1,2,"","",FALSE,FALSE,FALSE,FALSE,1,#N/A,1,1,"=R219C53:R280C77",FALSE,#N/A,#N/A,FALSE,FALSE,FALSE,5,65532,300,FALSE,TRUE,TRUE,TRUE,TRUE}</definedName>
    <definedName name="wvu.CASHFLOW." localSheetId="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5"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3"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2"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8"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9"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7"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1"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0"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ASHFLOW." localSheetId="4" hidden="1">{TRUE,TRUE,-1.25,-15.5,482.25,269.25,FALSE,FALSE,TRUE,TRUE,0,1,#N/A,59,#N/A,6.27956989247312,20.1333333333333,1,FALSE,FALSE,3,TRUE,1,FALSE,75,"Swvu.CASHFLOW.","ACwvu.CASHFLOW.",#N/A,FALSE,FALSE,0.5,0.5,0.25,0.3,2,"","",FALSE,FALSE,FALSE,FALSE,1,#N/A,1,1,"=R69C1:R121C16",FALSE,#N/A,#N/A,FALSE,FALSE,FALSE,5,65532,65532,FALSE,FALSE,TRUE,TRUE,TRUE}</definedName>
    <definedName name="wvu.CHOICES." localSheetId="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5"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3"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2"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8"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9"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7"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1"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0" hidden="1">{TRUE,TRUE,-1.25,-15.5,478.5,269.25,FALSE,FALSE,TRUE,TRUE,0,7,#N/A,159,#N/A,8.8030303030303,20,1,FALSE,FALSE,3,TRUE,1,FALSE,75,"Swvu.CHOICES.","ACwvu.CHOICES.",#N/A,FALSE,FALSE,0.5,0.5,0,0,2,"","",FALSE,FALSE,FALSE,FALSE,1,73,#N/A,#N/A,"=R1C1:R49C17",FALSE,#N/A,#N/A,FALSE,FALSE,TRUE,5,65532,65532,FALSE,FALSE,TRUE,TRUE,TRUE}</definedName>
    <definedName name="wvu.CHOICES." localSheetId="4" hidden="1">{TRUE,TRUE,-1.25,-15.5,478.5,269.25,FALSE,FALSE,TRUE,TRUE,0,7,#N/A,159,#N/A,8.8030303030303,20,1,FALSE,FALSE,3,TRUE,1,FALSE,75,"Swvu.CHOICES.","ACwvu.CHOICES.",#N/A,FALSE,FALSE,0.5,0.5,0,0,2,"","",FALSE,FALSE,FALSE,FALSE,1,73,#N/A,#N/A,"=R1C1:R49C17",FALSE,#N/A,#N/A,FALSE,FALSE,TRUE,5,65532,65532,FALSE,FALSE,TRUE,TRUE,TRUE}</definedName>
    <definedName name="wvu.clean._.and._.sweep._.bud." localSheetId="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5"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3"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2"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8"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9"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7"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1"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0"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and._.sweep._.bud." localSheetId="4" hidden="1">{TRUE,TRUE,-1.25,-15.5,484.5,253.5,FALSE,TRUE,TRUE,TRUE,0,12,8,420,#N/A,7.23,18.7333333333333,1,TRUE,FALSE,3,TRUE,1,FALSE,75,"Swvu.clean._.and._.sweep._.bud.","ACwvu.clean._.and._.sweep._.bud.",#N/A,FALSE,FALSE,0.56,0,0.65,0.67,2,"","",FALSE,FALSE,FALSE,FALSE,1,#N/A,1,#N/A,"=R2C1:R426C17","=R2:R7",#N/A,"Cwvu.clean._.and._.sweep._.bud.",FALSE,FALSE,FALSE,5,65532,300,FALSE,FALSE,TRUE,TRUE,TRUE}</definedName>
    <definedName name="wvu.CLEAN._.N._.SWEEP._.BUDGET." localSheetId="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5"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3"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2"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8"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9"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7"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1"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0"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EEP._.BUDGET." localSheetId="4" hidden="1">{TRUE,TRUE,-1.25,-15.5,484.5,253.5,FALSE,TRUE,TRUE,TRUE,0,1,8,399,#N/A,7.2875,28.7333333333333,1,TRUE,FALSE,3,TRUE,1,FALSE,75,"Swvu.CLEAN._.N._.SWEEP._.BUDGET.","ACwvu.CLEAN._.N._.SWEEP._.BUDGET.",#N/A,FALSE,FALSE,0.56,0,0.56,0.69,2,"","",FALSE,FALSE,FALSE,FALSE,1,#N/A,1,#N/A,"=R2C1:R426C17","=R2:R7",#N/A,"Cwvu.CLEAN._.N._.SWEEP._.BUDGET.",FALSE,FALSE,FALSE,5,65532,300,FALSE,FALSE,TRUE,TRUE,TRUE}</definedName>
    <definedName name="wvu.CLEAN._.N._.SWP._.HRS._.PER._.MONTH." localSheetId="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5"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3"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2"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8"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9"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7"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1"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0"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MONTH." localSheetId="4" hidden="1">{TRUE,TRUE,-1.25,-15.5,484.5,253.5,FALSE,TRUE,TRUE,TRUE,0,19,#N/A,1,#N/A,6.2,18.4,1,FALSE,FALSE,3,TRUE,1,FALSE,75,"Swvu.CLEAN._.N._.SWP._.HRS._.PER._.MONTH.","ACwvu.CLEAN._.N._.SWP._.HRS._.PER._.MONTH.",#N/A,FALSE,FALSE,0.56,0,0.86,0.49,2,"","",FALSE,FALSE,FALSE,FALSE,1,#N/A,1,1,"=R2C22:R52C36","=R2:R7",#N/A,#N/A,FALSE,FALSE,FALSE,5,65532,300,FALSE,FALSE,TRUE,TRUE,TRUE}</definedName>
    <definedName name="wvu.CLEAN._.N._.SWP._.HRS._.PER._.WK." localSheetId="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5"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3"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2"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8"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9"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7"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1"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0"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HRS._.PER._.WK." localSheetId="4" hidden="1">{TRUE,TRUE,-1.25,-15.5,482.25,269.25,FALSE,TRUE,TRUE,TRUE,0,19,#N/A,1,#N/A,19.2125,19.8,1,FALSE,FALSE,3,TRUE,1,FALSE,75,"Swvu.CLEAN._.N._.SWP._.HRS._.PER._.WK.","ACwvu.CLEAN._.N._.SWP._.HRS._.PER._.WK.",#N/A,FALSE,FALSE,0,0,0,0,2,"","",FALSE,FALSE,FALSE,FALSE,1,#N/A,1,1,"=R2C22:R52C56","=R2:R7","Rwvu.CLEAN._.N._.SWP._.HRS._.PER._.WK.",#N/A,FALSE,FALSE,FALSE,5,65532,65532,FALSE,FALSE,TRUE,TRUE,TRUE}</definedName>
    <definedName name="wvu.CLEAN._.N._.SWP._.PAYRL._.COSTS." localSheetId="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5"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3"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2"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8"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9"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7"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1"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0"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LEAN._.N._.SWP._.PAYRL._.COSTS." localSheetId="4" hidden="1">{TRUE,TRUE,-1.25,-15.5,484.5,253.5,FALSE,TRUE,TRUE,TRUE,0,26,#N/A,95,#N/A,7.475,30.3333333333333,1,FALSE,FALSE,3,TRUE,1,FALSE,75,"Swvu.CLEAN._.N._.SWP._.PAYRL._.COSTS.","ACwvu.CLEAN._.N._.SWP._.PAYRL._.COSTS.",#N/A,FALSE,FALSE,0.56,0,0.63,0.49,2,"","",FALSE,FALSE,FALSE,FALSE,1,#N/A,1,1,"=R53C22:R139C42","=R2:R7",#N/A,"Cwvu.CLEAN._.N._.SWP._.PAYRL._.COSTS.",FALSE,FALSE,FALSE,5,65532,300,FALSE,FALSE,TRUE,TRUE,TRUE}</definedName>
    <definedName name="wvu.CURR.YR._.WITH._.PRIOR._.YR._.COMP." localSheetId="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5"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3"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2"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8"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9"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7"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1"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0"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YR._.WITH._.PRIOR._.YR._.COMP." localSheetId="4" hidden="1">{TRUE,TRUE,-1.25,-15.5,478.5,269.25,FALSE,FALSE,TRUE,TRUE,0,1,#N/A,1,#N/A,4.82,20.1333333333333,1,FALSE,FALSE,3,TRUE,1,FALSE,75,"Swvu.CURR.YR._.WITH._.PRIOR._.YR._.COMP.","ACwvu.CURR.YR._.WITH._.PRIOR._.YR._.COMP.",#N/A,FALSE,FALSE,0.5,0.5,0.25,0.3,2,"","",FALSE,FALSE,FALSE,FALSE,1,#N/A,1,1,"=R1C1:R51C10",FALSE,#N/A,#N/A,FALSE,FALSE,FALSE,5,65532,65532,FALSE,FALSE,TRUE,TRUE,TRUE}</definedName>
    <definedName name="wvu.CURRENT._.YEAR._.CAM._.RATE." localSheetId="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5"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3"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2"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8"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9"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7"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1"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0"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CURRENT._.YEAR._.CAM._.RATE." localSheetId="4" hidden="1">{TRUE,TRUE,-1.25,-15.5,478.5,269.25,FALSE,FALSE,TRUE,TRUE,0,1,#N/A,1,#N/A,4.82,20.1333333333333,1,FALSE,FALSE,3,TRUE,1,FALSE,75,"Swvu.CURRENT._.YEAR._.CAM._.RATE.","ACwvu.CURRENT._.YEAR._.CAM._.RATE.",#N/A,FALSE,FALSE,0.5,0.5,0.25,0.3,1,"","",FALSE,FALSE,FALSE,FALSE,1,#N/A,1,1,"=R1C1:R51C7",FALSE,#N/A,#N/A,FALSE,FALSE,FALSE,1,65532,65532,FALSE,FALSE,TRUE,TRUE,TRUE}</definedName>
    <definedName name="wvu.depreciation." localSheetId="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5"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3"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2"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8"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9"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7"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1"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0"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depreciation." localSheetId="4" hidden="1">{TRUE,TRUE,-1.25,-15.5,484.5,253.5,FALSE,FALSE,TRUE,TRUE,0,49,#N/A,204,#N/A,8.95454545454546,18.6666666666667,1,FALSE,FALSE,3,TRUE,1,FALSE,75,"Swvu.depreciation.","ACwvu.depreciation.",#N/A,FALSE,FALSE,0.5,0.5,0.25,0.3,2,"","",FALSE,FALSE,FALSE,FALSE,1,55,#N/A,#N/A,"=R213C53:R272C77",FALSE,#N/A,#N/A,FALSE,FALSE,FALSE,5,65532,65532,FALSE,FALSE,TRUE,TRUE,TRUE}</definedName>
    <definedName name="wvu.FIXED._.ASSET._.ADDITIONS." localSheetId="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5"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3"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2"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8"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9"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7"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1"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0"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FIXED._.ASSET._.ADDITIONS." localSheetId="4" hidden="1">{TRUE,TRUE,-1.25,-15.5,482.25,269.25,FALSE,FALSE,TRUE,TRUE,0,61,#N/A,195,#N/A,9.53030303030303,20.1333333333333,1,FALSE,FALSE,3,TRUE,1,FALSE,75,"Swvu.FIXED._.ASSET._.ADDITIONS.","ACwvu.FIXED._.ASSET._.ADDITIONS.",#N/A,FALSE,FALSE,0.5,0.5,0.25,0.3,2,"","",FALSE,FALSE,FALSE,FALSE,1,57,#N/A,#N/A,"=R149C53:R272C77",FALSE,#N/A,#N/A,FALSE,FALSE,TRUE,5,65532,65532,FALSE,FALSE,TRUE,TRUE,TRUE}</definedName>
    <definedName name="wvu.gr._.rents._.monthly." localSheetId="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5"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3"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2"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8"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9"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7"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1"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0"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_.rents._.monthly." localSheetId="4" hidden="1">{TRUE,TRUE,-1.25,-15.5,484.5,267,FALSE,FALSE,TRUE,TRUE,0,1,#N/A,1,#N/A,6.41935483870968,19.9333333333333,1,FALSE,FALSE,3,TRUE,1,FALSE,75,"Swvu.gr._.rents._.monthly.","ACwvu.gr._.rents._.monthly.",#N/A,FALSE,FALSE,0.5,0.5,0,0.05,2,"","",FALSE,FALSE,FALSE,FALSE,1,#N/A,1,1,"=R1C4:R24C21",FALSE,#N/A,#N/A,FALSE,FALSE,FALSE,5,65532,65532,FALSE,FALSE,TRUE,TRUE,TRUE}</definedName>
    <definedName name="wvu.GROUND._.RENT._.CALC." localSheetId="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5"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3"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2"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8"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9"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7"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1"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0"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GROUND._.RENT._.CALC." localSheetId="4" hidden="1">{TRUE,TRUE,-1.25,-15.5,484.5,253.5,FALSE,FALSE,TRUE,TRUE,0,1,#N/A,16,#N/A,6.41935483870968,18.6666666666667,1,FALSE,FALSE,3,TRUE,1,FALSE,75,"Swvu.GROUND._.RENT._.CALC.","ACwvu.GROUND._.RENT._.CALC.",#N/A,FALSE,FALSE,0.83,0.85,0.79,0.31,2,"","",FALSE,FALSE,FALSE,FALSE,1,#N/A,1,#N/A,"=R25C4:R99C21",FALSE,#N/A,#N/A,FALSE,FALSE,FALSE,5,65532,300,FALSE,FALSE,TRUE,TRUE,TRUE}</definedName>
    <definedName name="wvu.INCOME._.STMT." localSheetId="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5"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3"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2"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8"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9"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7"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1"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0"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COME._.STMT." localSheetId="4" hidden="1">{TRUE,TRUE,-1.25,-15.5,482.25,269.25,FALSE,FALSE,TRUE,TRUE,0,1,#N/A,1,#N/A,6.27956989247312,20.1333333333333,1,FALSE,FALSE,3,TRUE,1,FALSE,75,"Swvu.INCOME._.STMT.","ACwvu.INCOME._.STMT.",#N/A,FALSE,FALSE,0.5,0.5,0.25,0.3,2,"","",FALSE,FALSE,FALSE,FALSE,1,#N/A,1,1,"=R1C1:R46C16",FALSE,#N/A,#N/A,FALSE,FALSE,FALSE,5,65532,65532,FALSE,FALSE,TRUE,TRUE,TRUE}</definedName>
    <definedName name="wvu.INFO._.BOOTH._.BUDGET." localSheetId="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5"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3"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2"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8"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9"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7"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1"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0"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BUDGET." localSheetId="4" hidden="1">{TRUE,TRUE,-1.25,-15.5,484.5,253.5,FALSE,FALSE,TRUE,TRUE,0,1,#N/A,1,#N/A,8.84848484848485,18.7333333333333,1,FALSE,FALSE,3,TRUE,1,FALSE,75,"Swvu.INFO._.BOOTH._.BUDGET.","ACwvu.INFO._.BOOTH._.BUDGET.",#N/A,FALSE,FALSE,0.76,0.5,0.63,0.49,2,"","",FALSE,FALSE,FALSE,FALSE,1,70,#N/A,#N/A,"=R3C1:R53C17","=R3:R9",#N/A,#N/A,FALSE,FALSE,TRUE,5,65532,300,FALSE,FALSE,TRUE,TRUE,TRUE}</definedName>
    <definedName name="wvu.INFO._.BOOTH._.PAYROLL." localSheetId="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5"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3"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2"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8"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9"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7"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1"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0"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FO._.BOOTH._.PAYROLL." localSheetId="4" hidden="1">{TRUE,TRUE,-1.25,-15.5,484.5,253.5,FALSE,FALSE,TRUE,TRUE,0,1,#N/A,75,#N/A,8.62121212121212,18.0666666666667,1,FALSE,FALSE,3,TRUE,1,FALSE,75,"Swvu.INFO._.BOOTH._.PAYROLL.","ACwvu.INFO._.BOOTH._.PAYROLL.",#N/A,FALSE,FALSE,0.76,0.5,0.92,0.31,2,"","",FALSE,FALSE,FALSE,FALSE,1,#N/A,1,#N/A,"=R61C1:R129C19",FALSE,#N/A,#N/A,FALSE,FALSE,FALSE,5,65532,300,FALSE,FALSE,TRUE,TRUE,TRUE}</definedName>
    <definedName name="wvu.inputs._.raw._.data."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1"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2"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3"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4"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5"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1"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0"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_5" localSheetId="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SURANCE._.BUDGET." localSheetId="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5"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3"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2"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8"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9"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7"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1"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0"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BUDGET." localSheetId="4" hidden="1">{TRUE,TRUE,-1.25,-15.5,484.5,253.5,FALSE,FALSE,TRUE,TRUE,0,1,#N/A,33,#N/A,8.71212121212121,18.7333333333333,1,FALSE,FALSE,3,TRUE,1,FALSE,75,"Swvu.INSURANCE._.BUDGET.","ACwvu.INSURANCE._.BUDGET.",#N/A,FALSE,FALSE,0.28,0.32,0.25,0.3,2,"","",FALSE,FALSE,FALSE,FALSE,1,#N/A,1,#N/A,"=R1C1:R42C20",FALSE,#N/A,#N/A,FALSE,FALSE,FALSE,5,65532,300,FALSE,FALSE,TRUE,TRUE,TRUE}</definedName>
    <definedName name="wvu.INSURANCE._.DETAIL." localSheetId="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5"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3"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2"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8"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9"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7"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1"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0"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SURANCE._.DETAIL." localSheetId="4" hidden="1">{TRUE,TRUE,-1.25,-15.5,484.5,253.5,FALSE,FALSE,TRUE,TRUE,0,1,#N/A,34,#N/A,8.71212121212121,18.7333333333333,1,FALSE,FALSE,3,TRUE,1,FALSE,75,"Swvu.INSURANCE._.DETAIL.","ACwvu.INSURANCE._.DETAIL.",#N/A,FALSE,FALSE,0.28,0.32,0.25,0.3,2,"","",FALSE,FALSE,FALSE,FALSE,1,#N/A,1,#N/A,"=R43C1:R139C20",FALSE,#N/A,#N/A,FALSE,FALSE,FALSE,5,65532,300,FALSE,FALSE,TRUE,TRUE,TRUE}</definedName>
    <definedName name="wvu.INTEREST._.ON._.EQPT." localSheetId="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5"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3"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2"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8"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9"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7"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1"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0" hidden="1">{TRUE,TRUE,-1.25,-15.5,484.5,253.5,FALSE,FALSE,TRUE,TRUE,0,1,13,1,46,3,9,4,TRUE,TRUE,3,TRUE,1,TRUE,75,"Swvu.INTEREST._.ON._.EQPT.","ACwvu.INTEREST._.ON._.EQPT.",#N/A,FALSE,FALSE,0.5,0.5,0.25,0.3,2,"","",FALSE,FALSE,FALSE,FALSE,1,#N/A,1,1,"=R1C1:R54C17",FALSE,#N/A,#N/A,FALSE,FALSE,FALSE,5,65532,300,FALSE,FALSE,TRUE,TRUE,TRUE}</definedName>
    <definedName name="wvu.INTEREST._.ON._.EQPT." localSheetId="4" hidden="1">{TRUE,TRUE,-1.25,-15.5,484.5,253.5,FALSE,FALSE,TRUE,TRUE,0,1,13,1,46,3,9,4,TRUE,TRUE,3,TRUE,1,TRUE,75,"Swvu.INTEREST._.ON._.EQPT.","ACwvu.INTEREST._.ON._.EQPT.",#N/A,FALSE,FALSE,0.5,0.5,0.25,0.3,2,"","",FALSE,FALSE,FALSE,FALSE,1,#N/A,1,1,"=R1C1:R54C17",FALSE,#N/A,#N/A,FALSE,FALSE,FALSE,5,65532,300,FALSE,FALSE,TRUE,TRUE,TRUE}</definedName>
    <definedName name="wvu.JENNIFERS._.BUDGET." localSheetId="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5"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3"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2"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8"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9"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7"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1"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0"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JENNIFERS._.BUDGET." localSheetId="4" hidden="1">{TRUE,TRUE,-1.25,-15.5,478.5,269.25,FALSE,TRUE,TRUE,TRUE,0,1,#N/A,1,#N/A,5.62307692307692,57.8666666666667,1,FALSE,FALSE,3,TRUE,1,FALSE,75,"Swvu.JENNIFERS._.BUDGET.","ACwvu.JENNIFERS._.BUDGET.",#N/A,FALSE,FALSE,0.75,0.75,1,1,1,"&amp;A","Page &amp;P",FALSE,FALSE,FALSE,TRUE,1,#N/A,1,1,"=R1C1:R53C6",FALSE,#N/A,"Cwvu.JENNIFERS._.BUDGET.",FALSE,FALSE,FALSE,5,65532,65532,FALSE,FALSE,TRUE,TRUE,TRUE}</definedName>
    <definedName name="wvu.LANDSCAPE._.BUDGET." localSheetId="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5"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3"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2"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8"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9"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7"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1"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0"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ANDSCAPE._.BUDGET." localSheetId="4" hidden="1">{TRUE,TRUE,-1.25,-15.5,482.25,269.25,FALSE,FALSE,TRUE,TRUE,0,1,#N/A,1,#N/A,8.8030303030303,20.1333333333333,1,FALSE,FALSE,3,TRUE,1,FALSE,75,"Swvu.LANDSCAPE._.BUDGET.","ACwvu.LANDSCAPE._.BUDGET.",#N/A,FALSE,FALSE,0.75,0,0,0,2,"","",FALSE,FALSE,FALSE,FALSE,1,75,#N/A,#N/A,"=R3C1:R214C17","=R3:R9",#N/A,#N/A,FALSE,FALSE,TRUE,5,65532,65532,FALSE,FALSE,TRUE,TRUE,TRUE}</definedName>
    <definedName name="wvu.LIGHTING._.BUDGET." localSheetId="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5"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3"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2"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8"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9"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7"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1"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0"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LIGHTING._.BUDGET." localSheetId="4" hidden="1">{TRUE,TRUE,-1.25,-15.5,482.25,269.25,FALSE,TRUE,TRUE,TRUE,0,11,#N/A,191,#N/A,7.53030303030303,20.1333333333333,1,FALSE,FALSE,3,TRUE,1,FALSE,75,"Swvu.LIGHTING._.BUDGET.","ACwvu.LIGHTING._.BUDGET.",#N/A,FALSE,FALSE,0.5,0.5,0.25,0.3,2,"","",FALSE,FALSE,FALSE,FALSE,1,65,#N/A,#N/A,"=R3C1:R203C17","=R3:R9",#N/A,#N/A,FALSE,FALSE,TRUE,5,65532,65532,FALSE,FALSE,TRUE,TRUE,TRUE}</definedName>
    <definedName name="wvu.MAJORS._.CAM." localSheetId="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5"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3"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2"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8"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9"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7"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1"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0" hidden="1">{TRUE,TRUE,-1.25,-15.5,478.5,269.25,FALSE,FALSE,TRUE,TRUE,0,1,#N/A,1,#N/A,5.82,20.0666666666667,1,FALSE,FALSE,3,TRUE,1,FALSE,75,"Swvu.MAJORS._.CAM.","ACwvu.MAJORS._.CAM.",#N/A,FALSE,FALSE,0.5,0.5,0.25,0.3,2,"","",FALSE,FALSE,FALSE,FALSE,1,#N/A,1,1,"=R1C1:R43C16",FALSE,#N/A,#N/A,FALSE,FALSE,FALSE,5,65532,65532,FALSE,FALSE,TRUE,TRUE,TRUE}</definedName>
    <definedName name="wvu.MAJORS._.CAM." localSheetId="4" hidden="1">{TRUE,TRUE,-1.25,-15.5,478.5,269.25,FALSE,FALSE,TRUE,TRUE,0,1,#N/A,1,#N/A,5.82,20.0666666666667,1,FALSE,FALSE,3,TRUE,1,FALSE,75,"Swvu.MAJORS._.CAM.","ACwvu.MAJORS._.CAM.",#N/A,FALSE,FALSE,0.5,0.5,0.25,0.3,2,"","",FALSE,FALSE,FALSE,FALSE,1,#N/A,1,1,"=R1C1:R43C16",FALSE,#N/A,#N/A,FALSE,FALSE,FALSE,5,65532,65532,FALSE,FALSE,TRUE,TRUE,TRUE}</definedName>
    <definedName name="wvu.MAJORS._.ENCL.._.MALL." localSheetId="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5"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3"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2"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8"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9"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7"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1"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0"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JORS._.ENCL.._.MALL." localSheetId="4" hidden="1">{TRUE,TRUE,-1.25,-15.5,478.5,269.25,FALSE,FALSE,TRUE,TRUE,0,18,#N/A,41,#N/A,6.87878787878788,20.1333333333333,1,FALSE,FALSE,3,TRUE,1,FALSE,75,"Swvu.MAJORS._.ENCL.._.MALL.","ACwvu.MAJORS._.ENCL.._.MALL.",#N/A,FALSE,FALSE,0.5,0.5,0.25,0.3,2,"","",FALSE,FALSE,FALSE,FALSE,1,#N/A,1,1,"=R51C20:R77C36",FALSE,#N/A,#N/A,FALSE,FALSE,FALSE,5,65532,65532,FALSE,FALSE,TRUE,TRUE,TRUE}</definedName>
    <definedName name="wvu.Margin._.Summary." localSheetId="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5"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3"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2"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8"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9"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7"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1"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0"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argin._.Summary." localSheetId="4" hidden="1">{TRUE,TRUE,-1.25,-15.5,484.5,276.75,FALSE,TRUE,TRUE,TRUE,0,91,#N/A,33,#N/A,11.575,18.8823529411765,1,FALSE,FALSE,3,TRUE,1,FALSE,100,"Swvu.Margin._.Summary.","ACwvu.Margin._.Summary.",#N/A,FALSE,FALSE,0.5,0,0,0,2,"","",TRUE,TRUE,FALSE,FALSE,1,#N/A,1,1,"=R130C94:R170C123",FALSE,"Rwvu.Margin._.Summary.",#N/A,FALSE,FALSE,FALSE,1,65532,65532,FALSE,FALSE,TRUE,TRUE,TRUE}</definedName>
    <definedName name="wvu.MISC._.BUDGET." localSheetId="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5"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3"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2"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8"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9"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7"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1"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0"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ISC._.BUDGET." localSheetId="4" hidden="1">{TRUE,TRUE,-1.25,-15.5,482.25,269.25,FALSE,TRUE,TRUE,TRUE,0,1,#N/A,1,#N/A,8.90909090909091,20.1333333333333,1,FALSE,FALSE,3,TRUE,1,FALSE,75,"Swvu.MISC._.BUDGET.","ACwvu.MISC._.BUDGET.",#N/A,FALSE,FALSE,0,0,0,0,2,"","",FALSE,FALSE,FALSE,FALSE,1,85,#N/A,#N/A,"=R1C1:R200C17","=R1:R7",#N/A,#N/A,FALSE,FALSE,TRUE,5,65532,65532,FALSE,FALSE,TRUE,TRUE,TRUE}</definedName>
    <definedName name="wvu.MONTHLY._.EXP._.AND._.KEY._.MAN._.LIFE." localSheetId="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5"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3"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2"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8"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9"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7"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1"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0"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EXP._.AND._.KEY._.MAN._.LIFE." localSheetId="4" hidden="1">{TRUE,TRUE,-1.25,-15.5,478.5,269.25,FALSE,FALSE,TRUE,TRUE,0,1,#N/A,88,#N/A,8.72727272727273,20.1333333333333,1,FALSE,FALSE,3,TRUE,1,FALSE,75,"Swvu.MONTHLY._.EXP._.AND._.KEY._.MAN._.LIFE.","ACwvu.MONTHLY._.EXP._.AND._.KEY._.MAN._.LIFE.",#N/A,FALSE,FALSE,0.5,0.5,0.25,0.3,2,"","",FALSE,FALSE,FALSE,FALSE,1,#N/A,1,1,"=R98C4:R138C19",FALSE,#N/A,#N/A,FALSE,FALSE,FALSE,5,65532,65532,FALSE,FALSE,TRUE,TRUE,TRUE}</definedName>
    <definedName name="wvu.MONTHLY._.HOURS." localSheetId="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5"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3"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2"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8"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9"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7"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1"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0"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HOURS." localSheetId="4" hidden="1">{TRUE,TRUE,-1.25,-15.5,483,269.25,FALSE,TRUE,TRUE,TRUE,0,36,#N/A,34,#N/A,7.0625,19.8666666666667,1,FALSE,FALSE,3,TRUE,1,FALSE,75,"Swvu.MONTHLY._.HOURS.","ACwvu.MONTHLY._.HOURS.",#N/A,FALSE,FALSE,0,0,0,0,2,"","",FALSE,FALSE,FALSE,TRUE,1,70,#N/A,#N/A,"=R1C22:R52C48","=R2:R7",#N/A,#N/A,FALSE,FALSE,TRUE,5,65532,65532,FALSE,FALSE,TRUE,TRUE,TRUE}</definedName>
    <definedName name="wvu.MONTHLY._.SALARY._.DOLLARS." localSheetId="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5"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3"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2"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8"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9"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7"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1"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0"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MONTHLY._.SALARY._.DOLLARS." localSheetId="4" hidden="1">{TRUE,TRUE,-1.25,-15.5,478.5,269.25,FALSE,TRUE,TRUE,TRUE,0,19,#N/A,41,#N/A,6.1,19.7333333333333,1,FALSE,FALSE,3,TRUE,1,FALSE,75,"Swvu.MONTHLY._.SALARY._.DOLLARS.","ACwvu.MONTHLY._.SALARY._.DOLLARS.",#N/A,FALSE,FALSE,0,0,0,0,2,"","",FALSE,FALSE,FALSE,FALSE,1,#N/A,1,1,"=R54C22:R126C42",FALSE,#N/A,#N/A,FALSE,FALSE,FALSE,5,65532,65532,FALSE,FALSE,TRUE,TRUE,TRUE}</definedName>
    <definedName name="wvu.PARKING._.PAYROLL._.SUPPLIES." localSheetId="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5"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3"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2"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8"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9"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7"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1"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0"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RKING._.PAYROLL._.SUPPLIES." localSheetId="4" hidden="1">{TRUE,TRUE,-1.25,-15.5,484.5,253.5,FALSE,FALSE,TRUE,TRUE,0,1,#N/A,81,#N/A,8.18181818181818,18.6666666666667,1,FALSE,FALSE,3,TRUE,1,FALSE,75,"Swvu.PARKING._.PAYROLL._.SUPPLIES.","ACwvu.PARKING._.PAYROLL._.SUPPLIES.",#N/A,FALSE,FALSE,0.5,0.5,0.7,0.67,2,"","",FALSE,FALSE,FALSE,FALSE,1,75,#N/A,#N/A,"=R90C1:R169C17",FALSE,#N/A,#N/A,FALSE,FALSE,TRUE,5,65532,300,FALSE,FALSE,TRUE,TRUE,TRUE}</definedName>
    <definedName name="wvu.PAYROLL._.BUDGET." localSheetId="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5"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3"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2"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8"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9"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7"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1"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0" hidden="1">{TRUE,TRUE,-1.25,-15.5,478.5,269.25,FALSE,TRUE,TRUE,TRUE,0,1,#N/A,700,#N/A,7.4625,20.125,1,FALSE,FALSE,3,TRUE,1,FALSE,75,"Swvu.PAYROLL._.BUDGET.","ACwvu.PAYROLL._.BUDGET.",#N/A,FALSE,FALSE,0,0,0,0,2,"","",FALSE,FALSE,FALSE,FALSE,1,70,#N/A,#N/A,"=R710C3:R752C21",FALSE,#N/A,#N/A,FALSE,FALSE,TRUE,5,65532,65532,FALSE,TRUE,TRUE,TRUE,TRUE}</definedName>
    <definedName name="wvu.PAYROLL._.BUDGET." localSheetId="4" hidden="1">{TRUE,TRUE,-1.25,-15.5,478.5,269.25,FALSE,TRUE,TRUE,TRUE,0,1,#N/A,700,#N/A,7.4625,20.125,1,FALSE,FALSE,3,TRUE,1,FALSE,75,"Swvu.PAYROLL._.BUDGET.","ACwvu.PAYROLL._.BUDGET.",#N/A,FALSE,FALSE,0,0,0,0,2,"","",FALSE,FALSE,FALSE,FALSE,1,70,#N/A,#N/A,"=R710C3:R752C21",FALSE,#N/A,#N/A,FALSE,FALSE,TRUE,5,65532,65532,FALSE,TRUE,TRUE,TRUE,TRUE}</definedName>
    <definedName name="wvu.PERS._.PROP._.BUDGET." localSheetId="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5"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3"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2"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8"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9"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7"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1"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0" hidden="1">{TRUE,TRUE,-1.25,-15.5,484.5,253.5,FALSE,FALSE,TRUE,TRUE,0,1,4,1,45,3,9,4,TRUE,TRUE,3,TRUE,1,TRUE,75,"Swvu.PERS._.PROP._.BUDGET.","ACwvu.PERS._.PROP._.BUDGET.",#N/A,FALSE,FALSE,0.5,0.5,0.25,0.3,2,"","",FALSE,FALSE,FALSE,FALSE,1,#N/A,1,1,"=R1C1:R43C17",FALSE,#N/A,#N/A,FALSE,FALSE,FALSE,5,65532,300,FALSE,FALSE,TRUE,TRUE,TRUE}</definedName>
    <definedName name="wvu.PERS._.PROP._.BUDGET." localSheetId="4" hidden="1">{TRUE,TRUE,-1.25,-15.5,484.5,253.5,FALSE,FALSE,TRUE,TRUE,0,1,4,1,45,3,9,4,TRUE,TRUE,3,TRUE,1,TRUE,75,"Swvu.PERS._.PROP._.BUDGET.","ACwvu.PERS._.PROP._.BUDGET.",#N/A,FALSE,FALSE,0.5,0.5,0.25,0.3,2,"","",FALSE,FALSE,FALSE,FALSE,1,#N/A,1,1,"=R1C1:R43C17",FALSE,#N/A,#N/A,FALSE,FALSE,FALSE,5,65532,300,FALSE,FALSE,TRUE,TRUE,TRUE}</definedName>
    <definedName name="wvu.PERS._.PROP._.DETAIL." localSheetId="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5"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3"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2"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8"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9"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7"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1"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0" hidden="1">{TRUE,TRUE,-1.25,-15.5,484.5,253.5,FALSE,FALSE,TRUE,TRUE,0,1,4,1,59,3,9,4,TRUE,TRUE,3,TRUE,1,TRUE,75,"Swvu.PERS._.PROP._.DETAIL.","ACwvu.PERS._.PROP._.DETAIL.",#N/A,FALSE,FALSE,0.5,0.5,0,0,2,"","",FALSE,FALSE,FALSE,FALSE,1,#N/A,1,#N/A,"=R47C1:R121C11",FALSE,#N/A,"Cwvu.PERS._.PROP._.DETAIL.",FALSE,FALSE,FALSE,5,65532,300,FALSE,TRUE,TRUE,TRUE,TRUE}</definedName>
    <definedName name="wvu.PERS._.PROP._.DETAIL." localSheetId="4" hidden="1">{TRUE,TRUE,-1.25,-15.5,484.5,253.5,FALSE,FALSE,TRUE,TRUE,0,1,4,1,59,3,9,4,TRUE,TRUE,3,TRUE,1,TRUE,75,"Swvu.PERS._.PROP._.DETAIL.","ACwvu.PERS._.PROP._.DETAIL.",#N/A,FALSE,FALSE,0.5,0.5,0,0,2,"","",FALSE,FALSE,FALSE,FALSE,1,#N/A,1,#N/A,"=R47C1:R121C11",FALSE,#N/A,"Cwvu.PERS._.PROP._.DETAIL.",FALSE,FALSE,FALSE,5,65532,300,FALSE,TRUE,TRUE,TRUE,TRUE}</definedName>
    <definedName name="wvu.PKG._.TRAFFIC._.BUDGET." localSheetId="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5"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3"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2"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8"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9"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7"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1"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0"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PKG._.TRAFFIC._.BUDGET." localSheetId="4" hidden="1">{TRUE,TRUE,-1.25,-15.5,484.5,267,FALSE,TRUE,TRUE,TRUE,0,1,#N/A,1,#N/A,8.48484848484848,19.8666666666667,1,FALSE,FALSE,3,TRUE,1,FALSE,75,"Swvu.PKG._.TRAFFIC._.BUDGET.","ACwvu.PKG._.TRAFFIC._.BUDGET.",#N/A,FALSE,FALSE,0.5,0.5,0,0.5,2,"","",FALSE,FALSE,FALSE,FALSE,1,75,#N/A,#N/A,"=R1C1:R86C17","=R1:R6",#N/A,#N/A,FALSE,FALSE,TRUE,5,65532,65532,FALSE,FALSE,TRUE,TRUE,TRUE}</definedName>
    <definedName name="wvu.RE._.TAX._.SCHEDULES." localSheetId="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5"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3"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2"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8"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9"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7"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1"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0"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_.TAX._.SCHEDULES." localSheetId="4" hidden="1">{TRUE,TRUE,-1.25,-15.5,484.5,253.5,FALSE,FALSE,TRUE,TRUE,0,13,#N/A,56,#N/A,4.43362831858407,18.6666666666667,1,FALSE,FALSE,3,TRUE,1,FALSE,75,"Swvu.RE._.TAX._.SCHEDULES.","ACwvu.RE._.TAX._.SCHEDULES.",#N/A,FALSE,FALSE,0.22,0.25,0.29,0.31,2,"","",FALSE,FALSE,FALSE,FALSE,1,#N/A,1,#N/A,"=R56C13:R256C24",FALSE,#N/A,#N/A,FALSE,FALSE,FALSE,5,65532,300,FALSE,FALSE,TRUE,TRUE,TRUE}</definedName>
    <definedName name="wvu.rent._.calc." localSheetId="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5"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3"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2"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8"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9"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7"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1"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0"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nt._.calc." localSheetId="4" hidden="1">{TRUE,TRUE,-1.25,-15.5,484.5,267,FALSE,FALSE,TRUE,TRUE,0,1,#N/A,18,#N/A,6.41935483870968,19.8666666666667,1,FALSE,FALSE,3,TRUE,1,FALSE,75,"Swvu.rent._.calc.","ACwvu.rent._.calc.",#N/A,FALSE,FALSE,1.04,0.85,0,0,2,"","",FALSE,FALSE,FALSE,FALSE,1,#N/A,1,2,"=R27C4:R97C15",FALSE,#N/A,#N/A,FALSE,FALSE,FALSE,5,65532,65532,FALSE,FALSE,TRUE,TRUE,TRUE}</definedName>
    <definedName name="wvu.REPAIR._.N._.MAINT._.BUDGET." localSheetId="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5"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3"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2"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8"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9"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7"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1"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0"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BUDGET." localSheetId="4" hidden="1">{TRUE,TRUE,-1.25,-15.5,484.5,267,FALSE,TRUE,TRUE,TRUE,0,1,#N/A,1,#N/A,7.5625,19.9333333333333,1,FALSE,FALSE,3,TRUE,1,FALSE,75,"Swvu.REPAIR._.N._.MAINT._.BUDGET.","ACwvu.REPAIR._.N._.MAINT._.BUDGET.",#N/A,FALSE,FALSE,0.75,0,0.5,0,2,"","",FALSE,FALSE,FALSE,FALSE,1,67,#N/A,#N/A,"=R3C1:R621C17","=R3:R8",#N/A,#N/A,FALSE,FALSE,TRUE,5,65532,65532,FALSE,TRUE,TRUE,TRUE,TRUE}</definedName>
    <definedName name="wvu.REPAIR._.N._.MAINT._.PAYROLL." localSheetId="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5"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3"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2"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8"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9"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7"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1"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0"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REPAIR._.N._.MAINT._.PAYROLL." localSheetId="4" hidden="1">{TRUE,TRUE,-1.25,-15.5,484.5,253.5,FALSE,TRUE,TRUE,TRUE,0,18,#N/A,750,#N/A,7.475,18.3333333333333,1,FALSE,FALSE,3,TRUE,1,FALSE,75,"Swvu.REPAIR._.N._.MAINT._.PAYROLL.","ACwvu.REPAIR._.N._.MAINT._.PAYROLL.",#N/A,FALSE,FALSE,0.83,0,0.75,0.25,2,"","",FALSE,FALSE,FALSE,FALSE,1,#N/A,1,#N/A,"=R713C3:R758C21",FALSE,#N/A,#N/A,FALSE,FALSE,FALSE,5,65532,300,FALSE,TRUE,TRUE,TRUE,TRUE}</definedName>
    <definedName name="wvu.SCHEDULED._.HOURS." localSheetId="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5"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3"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2"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8"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9"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7"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1"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0" hidden="1">{TRUE,TRUE,-1.25,-15.5,484.5,253.5,FALSE,TRUE,TRUE,TRUE,0,3,#N/A,662,#N/A,7.475,18.6,1,FALSE,FALSE,3,TRUE,1,FALSE,75,"Swvu.SCHEDULED._.HOURS.","ACwvu.SCHEDULED._.HOURS.",#N/A,FALSE,FALSE,0.25,0,0.5,0,2,"","",FALSE,FALSE,FALSE,FALSE,1,#N/A,1,#N/A,"=R671C6:R709C21",FALSE,#N/A,#N/A,FALSE,FALSE,FALSE,5,65532,65532,FALSE,TRUE,TRUE,TRUE,TRUE}</definedName>
    <definedName name="wvu.SCHEDULED._.HOURS." localSheetId="4" hidden="1">{TRUE,TRUE,-1.25,-15.5,484.5,253.5,FALSE,TRUE,TRUE,TRUE,0,3,#N/A,662,#N/A,7.475,18.6,1,FALSE,FALSE,3,TRUE,1,FALSE,75,"Swvu.SCHEDULED._.HOURS.","ACwvu.SCHEDULED._.HOURS.",#N/A,FALSE,FALSE,0.25,0,0.5,0,2,"","",FALSE,FALSE,FALSE,FALSE,1,#N/A,1,#N/A,"=R671C6:R709C21",FALSE,#N/A,#N/A,FALSE,FALSE,FALSE,5,65532,65532,FALSE,TRUE,TRUE,TRUE,TRUE}</definedName>
    <definedName name="wvu.SECURITY._.BUDGET." localSheetId="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5"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3"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2"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8"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9"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7"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1"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0"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BUDGET." localSheetId="4" hidden="1">{TRUE,TRUE,-1.25,-15.5,484.5,253.5,FALSE,TRUE,TRUE,TRUE,0,1,#N/A,1,#N/A,8.95454545454546,18.7333333333333,1,FALSE,FALSE,3,TRUE,1,FALSE,75,"Swvu.SECURITY._.BUDGET.","ACwvu.SECURITY._.BUDGET.",#N/A,FALSE,FALSE,0.25,0,1.24,0.5,2,"","",FALSE,FALSE,FALSE,FALSE,1,#N/A,1,1,"=R4C1:R760C17","=R4:R8",#N/A,"Cwvu.SECURITY._.BUDGET.",FALSE,FALSE,FALSE,5,65532,300,FALSE,FALSE,TRUE,TRUE,TRUE}</definedName>
    <definedName name="wvu.SECURITY._.HRS._.PER._.MONTH." localSheetId="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5"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3"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2"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8"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9"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7"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1"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0"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MONTH." localSheetId="4" hidden="1">{TRUE,TRUE,-1.25,-15.5,482.25,269.25,FALSE,TRUE,TRUE,TRUE,0,21,#N/A,798,#N/A,8.25806451612903,19.8666666666667,1,FALSE,FALSE,3,TRUE,1,FALSE,75,"Swvu.SECURITY._.HRS._.PER._.MONTH.","ACwvu.SECURITY._.HRS._.PER._.MONTH.",#N/A,FALSE,FALSE,0.75,0,0.5,0,2,"","",FALSE,FALSE,FALSE,FALSE,1,74,#N/A,#N/A,"=R808C25:R851C39",FALSE,#N/A,#N/A,FALSE,FALSE,TRUE,5,65532,65532,FALSE,TRUE,TRUE,TRUE,TRUE}</definedName>
    <definedName name="wvu.SECURITY._.HRS._.PER._.WEEK." localSheetId="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5"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3"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2"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8"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9"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7"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1"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0"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HRS._.PER._.WEEK." localSheetId="4" hidden="1">{TRUE,TRUE,-1.25,-15.5,484.5,253.5,FALSE,TRUE,TRUE,TRUE,0,21,#N/A,799,#N/A,8.29032258064516,18.4666666666667,1,FALSE,FALSE,3,TRUE,1,FALSE,75,"Swvu.SECURITY._.HRS._.PER._.WEEK.","ACwvu.SECURITY._.HRS._.PER._.WEEK.",#N/A,FALSE,FALSE,0.25,0,1.24,0.5,2,"","",FALSE,FALSE,FALSE,FALSE,1,#N/A,1,1,"=R808C25:R851C39",FALSE,#N/A,#N/A,FALSE,FALSE,FALSE,5,65532,300,FALSE,FALSE,TRUE,TRUE,TRUE}</definedName>
    <definedName name="wvu.SECURITY._.PAYROLL._.COST." localSheetId="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5"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3"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2"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8"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9"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7"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1"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0"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ECURITY._.PAYROLL._.COST." localSheetId="4" hidden="1">{TRUE,TRUE,-1.25,-15.5,484.5,253.5,FALSE,TRUE,TRUE,TRUE,0,41,#N/A,899,#N/A,8.95454545454546,18.6,1,FALSE,FALSE,3,TRUE,1,FALSE,75,"Swvu.SECURITY._.PAYROLL._.COST.","ACwvu.SECURITY._.PAYROLL._.COST.",#N/A,FALSE,FALSE,0.63,0.56,1.02,1.12,2,"","",FALSE,FALSE,FALSE,FALSE,1,#N/A,1,#N/A,"=R852C26:R908C45",FALSE,#N/A,#N/A,FALSE,FALSE,FALSE,5,65532,300,FALSE,FALSE,TRUE,TRUE,TRUE}</definedName>
    <definedName name="wvu.STORAGE._.RENTS." localSheetId="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5"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3"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2"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8"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9"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7"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1"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0"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TORAGE._.RENTS." localSheetId="4" hidden="1">{TRUE,TRUE,-1.25,-15.5,482.25,269.25,FALSE,FALSE,TRUE,TRUE,0,1,#N/A,1,#N/A,8.42424242424242,20.1333333333333,1,FALSE,FALSE,3,TRUE,1,FALSE,75,"Swvu.STORAGE._.RENTS.","ACwvu.STORAGE._.RENTS.",#N/A,FALSE,FALSE,0.5,0.5,0.25,0.3,2,"","",FALSE,FALSE,FALSE,FALSE,1,#N/A,1,2,"=R1C1:R62C17","=R1:R9",#N/A,#N/A,FALSE,FALSE,FALSE,5,65532,65532,FALSE,FALSE,TRUE,TRUE,TRUE}</definedName>
    <definedName name="wvu.summary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1"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2"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3"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4"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5"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0"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_5" localSheetId="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1"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2"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3"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4"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5"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1"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0"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_5" localSheetId="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1"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2"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3"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4"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5"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1"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0"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_5" localSheetId="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TRAFFIC._.N._.OFFSITE._.DETAIL." localSheetId="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5"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3"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2"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8"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9"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7"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1"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0"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DETAIL." localSheetId="4" hidden="1">{TRUE,TRUE,-1.25,-15.5,482.25,269.25,FALSE,FALSE,TRUE,TRUE,0,9,#N/A,167,#N/A,9.12121212121212,20.1333333333333,1,FALSE,FALSE,3,TRUE,1,FALSE,75,"Swvu.TRAFFIC._.N._.OFFSITE._.DETAIL.","ACwvu.TRAFFIC._.N._.OFFSITE._.DETAIL.",#N/A,FALSE,FALSE,0.5,0.5,0,0.5,2,"","",FALSE,FALSE,FALSE,FALSE,1,69,#N/A,#N/A,"=R90C1:R170C17",FALSE,#N/A,#N/A,FALSE,FALSE,TRUE,5,65532,65532,FALSE,TRUE,TRUE,TRUE,TRUE}</definedName>
    <definedName name="wvu.TRAFFIC._.N._.OFFSITE._.PKG._.BDGT." localSheetId="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5"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3"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2"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8"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9"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7"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1"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0"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TRAFFIC._.N._.OFFSITE._.PKG._.BDGT." localSheetId="4" hidden="1">{TRUE,TRUE,-1.25,-15.5,482.25,269.25,FALSE,FALSE,TRUE,TRUE,0,1,#N/A,1,#N/A,8.43939393939394,20.0625,1,FALSE,FALSE,3,TRUE,1,FALSE,75,"Swvu.TRAFFIC._.N._.OFFSITE._.PKG._.BDGT.","ACwvu.TRAFFIC._.N._.OFFSITE._.PKG._.BDGT.",#N/A,FALSE,FALSE,0.5,0.5,0,0.5,2,"","",FALSE,FALSE,FALSE,FALSE,1,73,#N/A,#N/A,"=R1C1:R86C17",FALSE,#N/A,#N/A,FALSE,FALSE,TRUE,5,65532,65532,FALSE,TRUE,TRUE,TRUE,TRUE}</definedName>
    <definedName name="wvu.UTILITIES." localSheetId="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5"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3"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2"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8"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9"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7"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1"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0" hidden="1">{TRUE,TRUE,-1.25,-15.5,482.25,269.25,FALSE,TRUE,TRUE,TRUE,0,1,#N/A,1,#N/A,8.60606060606061,20.1333333333333,1,FALSE,FALSE,3,TRUE,1,FALSE,75,"Swvu.UTILITIES.","ACwvu.UTILITIES.",#N/A,FALSE,FALSE,0,0,0,0,2,"","",FALSE,FALSE,FALSE,FALSE,1,85,#N/A,#N/A,"=R2C1:R255C17","=R2:R8",#N/A,#N/A,FALSE,FALSE,FALSE,5,65532,65532,FALSE,FALSE,TRUE,TRUE,TRUE}</definedName>
    <definedName name="wvu.UTILITIES." localSheetId="4" hidden="1">{TRUE,TRUE,-1.25,-15.5,482.25,269.25,FALSE,TRUE,TRUE,TRUE,0,1,#N/A,1,#N/A,8.60606060606061,20.1333333333333,1,FALSE,FALSE,3,TRUE,1,FALSE,75,"Swvu.UTILITIES.","ACwvu.UTILITIES.",#N/A,FALSE,FALSE,0,0,0,0,2,"","",FALSE,FALSE,FALSE,FALSE,1,85,#N/A,#N/A,"=R2C1:R255C17","=R2:R8",#N/A,#N/A,FALSE,FALSE,FALSE,5,65532,65532,FALSE,FALSE,TRUE,TRUE,TRUE}</definedName>
    <definedName name="wvu.WATER._.SEWER._.RECAPTURE." localSheetId="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5"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3"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2"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8"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9"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7"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1"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0"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ATER._.SEWER._.RECAPTURE." localSheetId="4" hidden="1">{TRUE,TRUE,-1.25,-15.5,478.5,269.25,FALSE,FALSE,TRUE,TRUE,0,1,#N/A,215,#N/A,8.53030303030303,20.1333333333333,1,FALSE,FALSE,3,TRUE,1,FALSE,75,"Swvu.WATER._.SEWER._.RECAPTURE.","ACwvu.WATER._.SEWER._.RECAPTURE.",#N/A,FALSE,FALSE,0,0,0,0,2,"","",FALSE,FALSE,FALSE,FALSE,1,85,#N/A,#N/A,"=R219C1:R254C17",FALSE,#N/A,#N/A,FALSE,FALSE,TRUE,5,65532,65532,FALSE,FALSE,TRUE,TRUE,TRUE}</definedName>
    <definedName name="wvu.WEEKLY._.STAFFING." localSheetId="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5"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3"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2"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8"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9"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7"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1"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0" hidden="1">{TRUE,TRUE,-1.25,-15.5,483,269.25,FALSE,TRUE,TRUE,TRUE,0,19,#N/A,1,#N/A,19.225,19.8,1,FALSE,FALSE,3,TRUE,1,FALSE,75,"Swvu.WEEKLY._.STAFFING.","ACwvu.WEEKLY._.STAFFING.",#N/A,FALSE,FALSE,0,0,0,0,2,"","",FALSE,FALSE,FALSE,TRUE,1,#N/A,1,1,"=R1C22:R52C48","=R2:R7","Rwvu.WEEKLY._.STAFFING.",#N/A,FALSE,FALSE,FALSE,5,65532,65532,FALSE,FALSE,TRUE,TRUE,TRUE}</definedName>
    <definedName name="wvu.WEEKLY._.STAFFING." localSheetId="4" hidden="1">{TRUE,TRUE,-1.25,-15.5,483,269.25,FALSE,TRUE,TRUE,TRUE,0,19,#N/A,1,#N/A,19.225,19.8,1,FALSE,FALSE,3,TRUE,1,FALSE,75,"Swvu.WEEKLY._.STAFFING.","ACwvu.WEEKLY._.STAFFING.",#N/A,FALSE,FALSE,0,0,0,0,2,"","",FALSE,FALSE,FALSE,TRUE,1,#N/A,1,1,"=R1C22:R52C48","=R2:R7","Rwvu.WEEKLY._.STAFFING.",#N/A,FALSE,FALSE,FALSE,5,65532,65532,FALSE,FALSE,TRUE,TRUE,TRUE}</definedName>
    <definedName name="x" localSheetId="3" hidden="1">{#N/A,#N/A,FALSE,"FY97";#N/A,#N/A,FALSE,"FY98";#N/A,#N/A,FALSE,"FY99";#N/A,#N/A,FALSE,"FY00";#N/A,#N/A,FALSE,"FY01"}</definedName>
    <definedName name="x" localSheetId="5" hidden="1">{#N/A,#N/A,FALSE,"FY97";#N/A,#N/A,FALSE,"FY98";#N/A,#N/A,FALSE,"FY99";#N/A,#N/A,FALSE,"FY00";#N/A,#N/A,FALSE,"FY01"}</definedName>
    <definedName name="x" localSheetId="13" hidden="1">{#N/A,#N/A,FALSE,"FY97";#N/A,#N/A,FALSE,"FY98";#N/A,#N/A,FALSE,"FY99";#N/A,#N/A,FALSE,"FY00";#N/A,#N/A,FALSE,"FY01"}</definedName>
    <definedName name="x" localSheetId="2" hidden="1">{#N/A,#N/A,FALSE,"FY97";#N/A,#N/A,FALSE,"FY98";#N/A,#N/A,FALSE,"FY99";#N/A,#N/A,FALSE,"FY00";#N/A,#N/A,FALSE,"FY01"}</definedName>
    <definedName name="x" localSheetId="18" hidden="1">{#N/A,#N/A,FALSE,"FY97";#N/A,#N/A,FALSE,"FY98";#N/A,#N/A,FALSE,"FY99";#N/A,#N/A,FALSE,"FY00";#N/A,#N/A,FALSE,"FY01"}</definedName>
    <definedName name="x" localSheetId="19" hidden="1">{#N/A,#N/A,FALSE,"FY97";#N/A,#N/A,FALSE,"FY98";#N/A,#N/A,FALSE,"FY99";#N/A,#N/A,FALSE,"FY00";#N/A,#N/A,FALSE,"FY01"}</definedName>
    <definedName name="x" localSheetId="17" hidden="1">{#N/A,#N/A,FALSE,"FY97";#N/A,#N/A,FALSE,"FY98";#N/A,#N/A,FALSE,"FY99";#N/A,#N/A,FALSE,"FY00";#N/A,#N/A,FALSE,"FY01"}</definedName>
    <definedName name="x" localSheetId="1" hidden="1">{#N/A,#N/A,FALSE,"FY97";#N/A,#N/A,FALSE,"FY98";#N/A,#N/A,FALSE,"FY99";#N/A,#N/A,FALSE,"FY00";#N/A,#N/A,FALSE,"FY01"}</definedName>
    <definedName name="x" localSheetId="0" hidden="1">{#N/A,#N/A,FALSE,"FY97";#N/A,#N/A,FALSE,"FY98";#N/A,#N/A,FALSE,"FY99";#N/A,#N/A,FALSE,"FY00";#N/A,#N/A,FALSE,"FY01"}</definedName>
    <definedName name="x" localSheetId="4" hidden="1">{#N/A,#N/A,FALSE,"FY97";#N/A,#N/A,FALSE,"FY98";#N/A,#N/A,FALSE,"FY99";#N/A,#N/A,FALSE,"FY00";#N/A,#N/A,FALSE,"FY01"}</definedName>
    <definedName name="xyz" localSheetId="3" hidden="1">{"histincome",#N/A,FALSE,"hyfins";"closing balance",#N/A,FALSE,"hyfins"}</definedName>
    <definedName name="xyz" localSheetId="5" hidden="1">{"histincome",#N/A,FALSE,"hyfins";"closing balance",#N/A,FALSE,"hyfins"}</definedName>
    <definedName name="xyz" localSheetId="13" hidden="1">{"histincome",#N/A,FALSE,"hyfins";"closing balance",#N/A,FALSE,"hyfins"}</definedName>
    <definedName name="xyz" localSheetId="2" hidden="1">{"histincome",#N/A,FALSE,"hyfins";"closing balance",#N/A,FALSE,"hyfins"}</definedName>
    <definedName name="xyz" localSheetId="18" hidden="1">{"histincome",#N/A,FALSE,"hyfins";"closing balance",#N/A,FALSE,"hyfins"}</definedName>
    <definedName name="xyz" localSheetId="19" hidden="1">{"histincome",#N/A,FALSE,"hyfins";"closing balance",#N/A,FALSE,"hyfins"}</definedName>
    <definedName name="xyz" localSheetId="17" hidden="1">{"histincome",#N/A,FALSE,"hyfins";"closing balance",#N/A,FALSE,"hyfins"}</definedName>
    <definedName name="xyz" localSheetId="1" hidden="1">{"histincome",#N/A,FALSE,"hyfins";"closing balance",#N/A,FALSE,"hyfins"}</definedName>
    <definedName name="xyz" localSheetId="0" hidden="1">{"histincome",#N/A,FALSE,"hyfins";"closing balance",#N/A,FALSE,"hyfins"}</definedName>
    <definedName name="xyz" localSheetId="4" hidden="1">{"histincome",#N/A,FALSE,"hyfins";"closing balance",#N/A,FALSE,"hyfins"}</definedName>
    <definedName name="Z_0ED1E0EB_DE2C_11D2_B938_00C04F5826AB_.wvu.PrintArea" localSheetId="5" hidden="1">#REF!</definedName>
    <definedName name="Z_0ED1E0EB_DE2C_11D2_B938_00C04F5826AB_.wvu.PrintArea" localSheetId="18" hidden="1">#REF!</definedName>
    <definedName name="Z_0ED1E0EB_DE2C_11D2_B938_00C04F5826AB_.wvu.PrintArea" localSheetId="19" hidden="1">#REF!</definedName>
    <definedName name="Z_0ED1E0EB_DE2C_11D2_B938_00C04F5826AB_.wvu.PrintArea" localSheetId="17" hidden="1">#REF!</definedName>
    <definedName name="Z_0ED1E0EB_DE2C_11D2_B938_00C04F5826AB_.wvu.PrintArea" localSheetId="1" hidden="1">#REF!</definedName>
    <definedName name="Z_0ED1E0EB_DE2C_11D2_B938_00C04F5826AB_.wvu.PrintArea" localSheetId="4" hidden="1">#REF!</definedName>
    <definedName name="Z_0EDF2572_F2C1_11D2_926B_00C04F5F225D_.wvu.PrintArea" localSheetId="5" hidden="1">#REF!</definedName>
    <definedName name="Z_0EDF2572_F2C1_11D2_926B_00C04F5F225D_.wvu.PrintArea" localSheetId="18" hidden="1">#REF!</definedName>
    <definedName name="Z_0EDF2572_F2C1_11D2_926B_00C04F5F225D_.wvu.PrintArea" localSheetId="19" hidden="1">#REF!</definedName>
    <definedName name="Z_0EDF2572_F2C1_11D2_926B_00C04F5F225D_.wvu.PrintArea" localSheetId="17" hidden="1">#REF!</definedName>
    <definedName name="Z_0EDF2572_F2C1_11D2_926B_00C04F5F225D_.wvu.PrintArea" localSheetId="1" hidden="1">#REF!</definedName>
    <definedName name="Z_0EDF2572_F2C1_11D2_926B_00C04F5F225D_.wvu.PrintArea" localSheetId="4" hidden="1">#REF!</definedName>
    <definedName name="Z_11F9FE5D_DD66_11D2_925D_00C04F5F225D_.wvu.PrintArea" localSheetId="5" hidden="1">#REF!</definedName>
    <definedName name="Z_11F9FE5D_DD66_11D2_925D_00C04F5F225D_.wvu.PrintArea" localSheetId="18" hidden="1">#REF!</definedName>
    <definedName name="Z_11F9FE5D_DD66_11D2_925D_00C04F5F225D_.wvu.PrintArea" localSheetId="17" hidden="1">#REF!</definedName>
    <definedName name="Z_11F9FE5D_DD66_11D2_925D_00C04F5F225D_.wvu.PrintArea" localSheetId="1" hidden="1">#REF!</definedName>
    <definedName name="Z_11F9FE5D_DD66_11D2_925D_00C04F5F225D_.wvu.PrintArea" localSheetId="4" hidden="1">#REF!</definedName>
    <definedName name="Z_16754C5B_0808_11D3_B965_00C04F5826AB_.wvu.PrintArea" localSheetId="5" hidden="1">#REF!</definedName>
    <definedName name="Z_16754C5B_0808_11D3_B965_00C04F5826AB_.wvu.PrintArea" localSheetId="18" hidden="1">#REF!</definedName>
    <definedName name="Z_16754C5B_0808_11D3_B965_00C04F5826AB_.wvu.PrintArea" localSheetId="17" hidden="1">#REF!</definedName>
    <definedName name="Z_16754C5B_0808_11D3_B965_00C04F5826AB_.wvu.PrintArea" localSheetId="1" hidden="1">#REF!</definedName>
    <definedName name="Z_16754C5B_0808_11D3_B965_00C04F5826AB_.wvu.PrintArea" localSheetId="4" hidden="1">#REF!</definedName>
    <definedName name="Z_19A07FCD_0D47_11D3_B969_00C04F582879_.wvu.PrintArea" localSheetId="5" hidden="1">#REF!</definedName>
    <definedName name="Z_19A07FCD_0D47_11D3_B969_00C04F582879_.wvu.PrintArea" localSheetId="18" hidden="1">#REF!</definedName>
    <definedName name="Z_19A07FCD_0D47_11D3_B969_00C04F582879_.wvu.PrintArea" localSheetId="17" hidden="1">#REF!</definedName>
    <definedName name="Z_19A07FCD_0D47_11D3_B969_00C04F582879_.wvu.PrintArea" localSheetId="1" hidden="1">#REF!</definedName>
    <definedName name="Z_19A07FCD_0D47_11D3_B969_00C04F582879_.wvu.PrintArea" localSheetId="4" hidden="1">#REF!</definedName>
    <definedName name="Z_1D7323BC_F695_11D2_9270_00C04F5F225D_.wvu.PrintArea" localSheetId="5" hidden="1">#REF!</definedName>
    <definedName name="Z_1D7323BC_F695_11D2_9270_00C04F5F225D_.wvu.PrintArea" localSheetId="18" hidden="1">#REF!</definedName>
    <definedName name="Z_1D7323BC_F695_11D2_9270_00C04F5F225D_.wvu.PrintArea" localSheetId="17" hidden="1">#REF!</definedName>
    <definedName name="Z_1D7323BC_F695_11D2_9270_00C04F5F225D_.wvu.PrintArea" localSheetId="1" hidden="1">#REF!</definedName>
    <definedName name="Z_1D7323BC_F695_11D2_9270_00C04F5F225D_.wvu.PrintArea" localSheetId="4" hidden="1">#REF!</definedName>
    <definedName name="Z_2369292A_F429_11D2_B94E_00C04F5826AB_.wvu.PrintArea" localSheetId="5" hidden="1">#REF!</definedName>
    <definedName name="Z_2369292A_F429_11D2_B94E_00C04F5826AB_.wvu.PrintArea" localSheetId="18" hidden="1">#REF!</definedName>
    <definedName name="Z_2369292A_F429_11D2_B94E_00C04F5826AB_.wvu.PrintArea" localSheetId="17" hidden="1">#REF!</definedName>
    <definedName name="Z_2369292A_F429_11D2_B94E_00C04F5826AB_.wvu.PrintArea" localSheetId="1" hidden="1">#REF!</definedName>
    <definedName name="Z_2369292A_F429_11D2_B94E_00C04F5826AB_.wvu.PrintArea" localSheetId="4" hidden="1">#REF!</definedName>
    <definedName name="Z_2D4BBD51_E78F_11D2_B93F_00C04F5826AB_.wvu.PrintArea" localSheetId="5" hidden="1">#REF!</definedName>
    <definedName name="Z_2D4BBD51_E78F_11D2_B93F_00C04F5826AB_.wvu.PrintArea" localSheetId="18" hidden="1">#REF!</definedName>
    <definedName name="Z_2D4BBD51_E78F_11D2_B93F_00C04F5826AB_.wvu.PrintArea" localSheetId="17" hidden="1">#REF!</definedName>
    <definedName name="Z_2D4BBD51_E78F_11D2_B93F_00C04F5826AB_.wvu.PrintArea" localSheetId="1" hidden="1">#REF!</definedName>
    <definedName name="Z_2D4BBD51_E78F_11D2_B93F_00C04F5826AB_.wvu.PrintArea" localSheetId="4" hidden="1">#REF!</definedName>
    <definedName name="Z_2E8248AF_0C95_11D3_B968_00C04F5826AB_.wvu.PrintArea" localSheetId="5" hidden="1">#REF!</definedName>
    <definedName name="Z_2E8248AF_0C95_11D3_B968_00C04F5826AB_.wvu.PrintArea" localSheetId="18" hidden="1">#REF!</definedName>
    <definedName name="Z_2E8248AF_0C95_11D3_B968_00C04F5826AB_.wvu.PrintArea" localSheetId="17" hidden="1">#REF!</definedName>
    <definedName name="Z_2E8248AF_0C95_11D3_B968_00C04F5826AB_.wvu.PrintArea" localSheetId="1" hidden="1">#REF!</definedName>
    <definedName name="Z_2E8248AF_0C95_11D3_B968_00C04F5826AB_.wvu.PrintArea" localSheetId="4" hidden="1">#REF!</definedName>
    <definedName name="Z_338AB5B2_F1BA_11D2_B949_00C04F5826AB_.wvu.PrintArea" localSheetId="5" hidden="1">#REF!</definedName>
    <definedName name="Z_338AB5B2_F1BA_11D2_B949_00C04F5826AB_.wvu.PrintArea" localSheetId="18" hidden="1">#REF!</definedName>
    <definedName name="Z_338AB5B2_F1BA_11D2_B949_00C04F5826AB_.wvu.PrintArea" localSheetId="17" hidden="1">#REF!</definedName>
    <definedName name="Z_338AB5B2_F1BA_11D2_B949_00C04F5826AB_.wvu.PrintArea" localSheetId="1" hidden="1">#REF!</definedName>
    <definedName name="Z_338AB5B2_F1BA_11D2_B949_00C04F5826AB_.wvu.PrintArea" localSheetId="4" hidden="1">#REF!</definedName>
    <definedName name="Z_34B767E5_0728_11D3_B964_00C04F5826AB_.wvu.PrintArea" localSheetId="5" hidden="1">#REF!</definedName>
    <definedName name="Z_34B767E5_0728_11D3_B964_00C04F5826AB_.wvu.PrintArea" localSheetId="18" hidden="1">#REF!</definedName>
    <definedName name="Z_34B767E5_0728_11D3_B964_00C04F5826AB_.wvu.PrintArea" localSheetId="17" hidden="1">#REF!</definedName>
    <definedName name="Z_34B767E5_0728_11D3_B964_00C04F5826AB_.wvu.PrintArea" localSheetId="1" hidden="1">#REF!</definedName>
    <definedName name="Z_34B767E5_0728_11D3_B964_00C04F5826AB_.wvu.PrintArea" localSheetId="4" hidden="1">#REF!</definedName>
    <definedName name="Z_374751BD_0A3F_11D3_B967_00C04F5826AB_.wvu.PrintArea" localSheetId="5" hidden="1">#REF!</definedName>
    <definedName name="Z_374751BD_0A3F_11D3_B967_00C04F5826AB_.wvu.PrintArea" localSheetId="18" hidden="1">#REF!</definedName>
    <definedName name="Z_374751BD_0A3F_11D3_B967_00C04F5826AB_.wvu.PrintArea" localSheetId="17" hidden="1">#REF!</definedName>
    <definedName name="Z_374751BD_0A3F_11D3_B967_00C04F5826AB_.wvu.PrintArea" localSheetId="1" hidden="1">#REF!</definedName>
    <definedName name="Z_374751BD_0A3F_11D3_B967_00C04F5826AB_.wvu.PrintArea" localSheetId="4" hidden="1">#REF!</definedName>
    <definedName name="Z_4770041C_F430_11D2_B94E_00C04F5826AB_.wvu.PrintArea" localSheetId="5" hidden="1">#REF!</definedName>
    <definedName name="Z_4770041C_F430_11D2_B94E_00C04F5826AB_.wvu.PrintArea" localSheetId="18" hidden="1">#REF!</definedName>
    <definedName name="Z_4770041C_F430_11D2_B94E_00C04F5826AB_.wvu.PrintArea" localSheetId="17" hidden="1">#REF!</definedName>
    <definedName name="Z_4770041C_F430_11D2_B94E_00C04F5826AB_.wvu.PrintArea" localSheetId="1" hidden="1">#REF!</definedName>
    <definedName name="Z_4770041C_F430_11D2_B94E_00C04F5826AB_.wvu.PrintArea" localSheetId="4" hidden="1">#REF!</definedName>
    <definedName name="Z_4E54E25B_F83D_11D2_B951_00C04F582879_.wvu.PrintArea" localSheetId="5" hidden="1">#REF!</definedName>
    <definedName name="Z_4E54E25B_F83D_11D2_B951_00C04F582879_.wvu.PrintArea" localSheetId="18" hidden="1">#REF!</definedName>
    <definedName name="Z_4E54E25B_F83D_11D2_B951_00C04F582879_.wvu.PrintArea" localSheetId="17" hidden="1">#REF!</definedName>
    <definedName name="Z_4E54E25B_F83D_11D2_B951_00C04F582879_.wvu.PrintArea" localSheetId="1" hidden="1">#REF!</definedName>
    <definedName name="Z_4E54E25B_F83D_11D2_B951_00C04F582879_.wvu.PrintArea" localSheetId="4" hidden="1">#REF!</definedName>
    <definedName name="Z_515AEF27_F40F_11D2_B94D_00C04F5826AB_.wvu.PrintArea" localSheetId="5" hidden="1">#REF!</definedName>
    <definedName name="Z_515AEF27_F40F_11D2_B94D_00C04F5826AB_.wvu.PrintArea" localSheetId="18" hidden="1">#REF!</definedName>
    <definedName name="Z_515AEF27_F40F_11D2_B94D_00C04F5826AB_.wvu.PrintArea" localSheetId="17" hidden="1">#REF!</definedName>
    <definedName name="Z_515AEF27_F40F_11D2_B94D_00C04F5826AB_.wvu.PrintArea" localSheetId="1" hidden="1">#REF!</definedName>
    <definedName name="Z_515AEF27_F40F_11D2_B94D_00C04F5826AB_.wvu.PrintArea" localSheetId="4" hidden="1">#REF!</definedName>
    <definedName name="Z_55834EDC_F6B0_11D2_9270_00C04F5F225D_.wvu.PrintArea" localSheetId="5" hidden="1">#REF!</definedName>
    <definedName name="Z_55834EDC_F6B0_11D2_9270_00C04F5F225D_.wvu.PrintArea" localSheetId="18" hidden="1">#REF!</definedName>
    <definedName name="Z_55834EDC_F6B0_11D2_9270_00C04F5F225D_.wvu.PrintArea" localSheetId="17" hidden="1">#REF!</definedName>
    <definedName name="Z_55834EDC_F6B0_11D2_9270_00C04F5F225D_.wvu.PrintArea" localSheetId="1" hidden="1">#REF!</definedName>
    <definedName name="Z_55834EDC_F6B0_11D2_9270_00C04F5F225D_.wvu.PrintArea" localSheetId="4" hidden="1">#REF!</definedName>
    <definedName name="Z_5ADE4FB4_DB2F_11D2_B934_00C04F5826AB_.wvu.PrintArea" localSheetId="5" hidden="1">#REF!</definedName>
    <definedName name="Z_5ADE4FB4_DB2F_11D2_B934_00C04F5826AB_.wvu.PrintArea" localSheetId="18" hidden="1">#REF!</definedName>
    <definedName name="Z_5ADE4FB4_DB2F_11D2_B934_00C04F5826AB_.wvu.PrintArea" localSheetId="17" hidden="1">#REF!</definedName>
    <definedName name="Z_5ADE4FB4_DB2F_11D2_B934_00C04F5826AB_.wvu.PrintArea" localSheetId="1" hidden="1">#REF!</definedName>
    <definedName name="Z_5ADE4FB4_DB2F_11D2_B934_00C04F5826AB_.wvu.PrintArea" localSheetId="4" hidden="1">#REF!</definedName>
    <definedName name="Z_5D4EE358_F74B_11D2_B950_00C04F582879_.wvu.PrintArea" localSheetId="5" hidden="1">#REF!</definedName>
    <definedName name="Z_5D4EE358_F74B_11D2_B950_00C04F582879_.wvu.PrintArea" localSheetId="18" hidden="1">#REF!</definedName>
    <definedName name="Z_5D4EE358_F74B_11D2_B950_00C04F582879_.wvu.PrintArea" localSheetId="17" hidden="1">#REF!</definedName>
    <definedName name="Z_5D4EE358_F74B_11D2_B950_00C04F582879_.wvu.PrintArea" localSheetId="1" hidden="1">#REF!</definedName>
    <definedName name="Z_5D4EE358_F74B_11D2_B950_00C04F582879_.wvu.PrintArea" localSheetId="4" hidden="1">#REF!</definedName>
    <definedName name="Z_5E8B326E_DD59_11D2_B937_00C04F5826AB_.wvu.PrintArea" localSheetId="5" hidden="1">#REF!</definedName>
    <definedName name="Z_5E8B326E_DD59_11D2_B937_00C04F5826AB_.wvu.PrintArea" localSheetId="18" hidden="1">#REF!</definedName>
    <definedName name="Z_5E8B326E_DD59_11D2_B937_00C04F5826AB_.wvu.PrintArea" localSheetId="17" hidden="1">#REF!</definedName>
    <definedName name="Z_5E8B326E_DD59_11D2_B937_00C04F5826AB_.wvu.PrintArea" localSheetId="1" hidden="1">#REF!</definedName>
    <definedName name="Z_5E8B326E_DD59_11D2_B937_00C04F5826AB_.wvu.PrintArea" localSheetId="4" hidden="1">#REF!</definedName>
    <definedName name="Z_5E8B32AD_DD59_11D2_B937_00C04F5826AB_.wvu.PrintArea" localSheetId="5" hidden="1">#REF!</definedName>
    <definedName name="Z_5E8B32AD_DD59_11D2_B937_00C04F5826AB_.wvu.PrintArea" localSheetId="18" hidden="1">#REF!</definedName>
    <definedName name="Z_5E8B32AD_DD59_11D2_B937_00C04F5826AB_.wvu.PrintArea" localSheetId="17" hidden="1">#REF!</definedName>
    <definedName name="Z_5E8B32AD_DD59_11D2_B937_00C04F5826AB_.wvu.PrintArea" localSheetId="1" hidden="1">#REF!</definedName>
    <definedName name="Z_5E8B32AD_DD59_11D2_B937_00C04F5826AB_.wvu.PrintArea" localSheetId="4" hidden="1">#REF!</definedName>
    <definedName name="Z_6042F49B_080C_11D3_B965_00C04F5826AB_.wvu.PrintArea" localSheetId="5" hidden="1">#REF!</definedName>
    <definedName name="Z_6042F49B_080C_11D3_B965_00C04F5826AB_.wvu.PrintArea" localSheetId="18" hidden="1">#REF!</definedName>
    <definedName name="Z_6042F49B_080C_11D3_B965_00C04F5826AB_.wvu.PrintArea" localSheetId="17" hidden="1">#REF!</definedName>
    <definedName name="Z_6042F49B_080C_11D3_B965_00C04F5826AB_.wvu.PrintArea" localSheetId="1" hidden="1">#REF!</definedName>
    <definedName name="Z_6042F49B_080C_11D3_B965_00C04F5826AB_.wvu.PrintArea" localSheetId="4" hidden="1">#REF!</definedName>
    <definedName name="Z_65C45D10_F349_11D2_926C_00C04F5F225D_.wvu.PrintArea" localSheetId="5" hidden="1">#REF!</definedName>
    <definedName name="Z_65C45D10_F349_11D2_926C_00C04F5F225D_.wvu.PrintArea" localSheetId="18" hidden="1">#REF!</definedName>
    <definedName name="Z_65C45D10_F349_11D2_926C_00C04F5F225D_.wvu.PrintArea" localSheetId="17" hidden="1">#REF!</definedName>
    <definedName name="Z_65C45D10_F349_11D2_926C_00C04F5F225D_.wvu.PrintArea" localSheetId="1" hidden="1">#REF!</definedName>
    <definedName name="Z_65C45D10_F349_11D2_926C_00C04F5F225D_.wvu.PrintArea" localSheetId="4" hidden="1">#REF!</definedName>
    <definedName name="Z_65C45D53_F349_11D2_926C_00C04F5F225D_.wvu.PrintArea" localSheetId="5" hidden="1">#REF!</definedName>
    <definedName name="Z_65C45D53_F349_11D2_926C_00C04F5F225D_.wvu.PrintArea" localSheetId="18" hidden="1">#REF!</definedName>
    <definedName name="Z_65C45D53_F349_11D2_926C_00C04F5F225D_.wvu.PrintArea" localSheetId="17" hidden="1">#REF!</definedName>
    <definedName name="Z_65C45D53_F349_11D2_926C_00C04F5F225D_.wvu.PrintArea" localSheetId="1" hidden="1">#REF!</definedName>
    <definedName name="Z_65C45D53_F349_11D2_926C_00C04F5F225D_.wvu.PrintArea" localSheetId="4" hidden="1">#REF!</definedName>
    <definedName name="Z_6C9C16C8_DC99_11D2_B936_00C04F5826AB_.wvu.PrintArea" localSheetId="5" hidden="1">#REF!</definedName>
    <definedName name="Z_6C9C16C8_DC99_11D2_B936_00C04F5826AB_.wvu.PrintArea" localSheetId="18" hidden="1">#REF!</definedName>
    <definedName name="Z_6C9C16C8_DC99_11D2_B936_00C04F5826AB_.wvu.PrintArea" localSheetId="17" hidden="1">#REF!</definedName>
    <definedName name="Z_6C9C16C8_DC99_11D2_B936_00C04F5826AB_.wvu.PrintArea" localSheetId="1" hidden="1">#REF!</definedName>
    <definedName name="Z_6C9C16C8_DC99_11D2_B936_00C04F5826AB_.wvu.PrintArea" localSheetId="4" hidden="1">#REF!</definedName>
    <definedName name="Z_6CB243F4_ED2D_11D2_B946_00C04F5826AB_.wvu.PrintArea" localSheetId="5" hidden="1">#REF!</definedName>
    <definedName name="Z_6CB243F4_ED2D_11D2_B946_00C04F5826AB_.wvu.PrintArea" localSheetId="18" hidden="1">#REF!</definedName>
    <definedName name="Z_6CB243F4_ED2D_11D2_B946_00C04F5826AB_.wvu.PrintArea" localSheetId="17" hidden="1">#REF!</definedName>
    <definedName name="Z_6CB243F4_ED2D_11D2_B946_00C04F5826AB_.wvu.PrintArea" localSheetId="1" hidden="1">#REF!</definedName>
    <definedName name="Z_6CB243F4_ED2D_11D2_B946_00C04F5826AB_.wvu.PrintArea" localSheetId="4" hidden="1">#REF!</definedName>
    <definedName name="Z_70A4360D_D1BF_11D2_B92A_00C04F5826AB_.wvu.PrintArea" localSheetId="5" hidden="1">#REF!</definedName>
    <definedName name="Z_70A4360D_D1BF_11D2_B92A_00C04F5826AB_.wvu.PrintArea" localSheetId="18" hidden="1">#REF!</definedName>
    <definedName name="Z_70A4360D_D1BF_11D2_B92A_00C04F5826AB_.wvu.PrintArea" localSheetId="17" hidden="1">#REF!</definedName>
    <definedName name="Z_70A4360D_D1BF_11D2_B92A_00C04F5826AB_.wvu.PrintArea" localSheetId="1" hidden="1">#REF!</definedName>
    <definedName name="Z_70A4360D_D1BF_11D2_B92A_00C04F5826AB_.wvu.PrintArea" localSheetId="4" hidden="1">#REF!</definedName>
    <definedName name="Z_78D9A7EE_F34E_11D2_B94B_00C04F5826AB_.wvu.PrintArea" localSheetId="5" hidden="1">#REF!</definedName>
    <definedName name="Z_78D9A7EE_F34E_11D2_B94B_00C04F5826AB_.wvu.PrintArea" localSheetId="18" hidden="1">#REF!</definedName>
    <definedName name="Z_78D9A7EE_F34E_11D2_B94B_00C04F5826AB_.wvu.PrintArea" localSheetId="17" hidden="1">#REF!</definedName>
    <definedName name="Z_78D9A7EE_F34E_11D2_B94B_00C04F5826AB_.wvu.PrintArea" localSheetId="1" hidden="1">#REF!</definedName>
    <definedName name="Z_78D9A7EE_F34E_11D2_B94B_00C04F5826AB_.wvu.PrintArea" localSheetId="4" hidden="1">#REF!</definedName>
    <definedName name="Z_85241E64_F1D6_11D2_B949_00C04F5826AB_.wvu.PrintArea" localSheetId="5" hidden="1">#REF!</definedName>
    <definedName name="Z_85241E64_F1D6_11D2_B949_00C04F5826AB_.wvu.PrintArea" localSheetId="18" hidden="1">#REF!</definedName>
    <definedName name="Z_85241E64_F1D6_11D2_B949_00C04F5826AB_.wvu.PrintArea" localSheetId="17" hidden="1">#REF!</definedName>
    <definedName name="Z_85241E64_F1D6_11D2_B949_00C04F5826AB_.wvu.PrintArea" localSheetId="1" hidden="1">#REF!</definedName>
    <definedName name="Z_85241E64_F1D6_11D2_B949_00C04F5826AB_.wvu.PrintArea" localSheetId="4" hidden="1">#REF!</definedName>
    <definedName name="Z_8E2C2973_08AE_11D3_B966_00C04F5826AB_.wvu.PrintArea" localSheetId="5" hidden="1">#REF!</definedName>
    <definedName name="Z_8E2C2973_08AE_11D3_B966_00C04F5826AB_.wvu.PrintArea" localSheetId="18" hidden="1">#REF!</definedName>
    <definedName name="Z_8E2C2973_08AE_11D3_B966_00C04F5826AB_.wvu.PrintArea" localSheetId="17" hidden="1">#REF!</definedName>
    <definedName name="Z_8E2C2973_08AE_11D3_B966_00C04F5826AB_.wvu.PrintArea" localSheetId="1" hidden="1">#REF!</definedName>
    <definedName name="Z_8E2C2973_08AE_11D3_B966_00C04F5826AB_.wvu.PrintArea" localSheetId="4" hidden="1">#REF!</definedName>
    <definedName name="Z_8F7CF4F4_DC05_11D2_B935_00C04F5826AB_.wvu.PrintArea" localSheetId="5" hidden="1">#REF!</definedName>
    <definedName name="Z_8F7CF4F4_DC05_11D2_B935_00C04F5826AB_.wvu.PrintArea" localSheetId="18" hidden="1">#REF!</definedName>
    <definedName name="Z_8F7CF4F4_DC05_11D2_B935_00C04F5826AB_.wvu.PrintArea" localSheetId="17" hidden="1">#REF!</definedName>
    <definedName name="Z_8F7CF4F4_DC05_11D2_B935_00C04F5826AB_.wvu.PrintArea" localSheetId="1" hidden="1">#REF!</definedName>
    <definedName name="Z_8F7CF4F4_DC05_11D2_B935_00C04F5826AB_.wvu.PrintArea" localSheetId="4" hidden="1">#REF!</definedName>
    <definedName name="Z_8F7CF50A_DC05_11D2_B935_00C04F5826AB_.wvu.PrintArea" localSheetId="5" hidden="1">#REF!</definedName>
    <definedName name="Z_8F7CF50A_DC05_11D2_B935_00C04F5826AB_.wvu.PrintArea" localSheetId="18" hidden="1">#REF!</definedName>
    <definedName name="Z_8F7CF50A_DC05_11D2_B935_00C04F5826AB_.wvu.PrintArea" localSheetId="17" hidden="1">#REF!</definedName>
    <definedName name="Z_8F7CF50A_DC05_11D2_B935_00C04F5826AB_.wvu.PrintArea" localSheetId="1" hidden="1">#REF!</definedName>
    <definedName name="Z_8F7CF50A_DC05_11D2_B935_00C04F5826AB_.wvu.PrintArea" localSheetId="4" hidden="1">#REF!</definedName>
    <definedName name="Z_A73F022C_DBF0_11D2_B935_00C04F5826AB_.wvu.PrintArea" localSheetId="5" hidden="1">#REF!</definedName>
    <definedName name="Z_A73F022C_DBF0_11D2_B935_00C04F5826AB_.wvu.PrintArea" localSheetId="18" hidden="1">#REF!</definedName>
    <definedName name="Z_A73F022C_DBF0_11D2_B935_00C04F5826AB_.wvu.PrintArea" localSheetId="17" hidden="1">#REF!</definedName>
    <definedName name="Z_A73F022C_DBF0_11D2_B935_00C04F5826AB_.wvu.PrintArea" localSheetId="1" hidden="1">#REF!</definedName>
    <definedName name="Z_A73F022C_DBF0_11D2_B935_00C04F5826AB_.wvu.PrintArea" localSheetId="4" hidden="1">#REF!</definedName>
    <definedName name="Z_A73F0257_DBF0_11D2_B935_00C04F5826AB_.wvu.PrintArea" localSheetId="5" hidden="1">#REF!</definedName>
    <definedName name="Z_A73F0257_DBF0_11D2_B935_00C04F5826AB_.wvu.PrintArea" localSheetId="18" hidden="1">#REF!</definedName>
    <definedName name="Z_A73F0257_DBF0_11D2_B935_00C04F5826AB_.wvu.PrintArea" localSheetId="17" hidden="1">#REF!</definedName>
    <definedName name="Z_A73F0257_DBF0_11D2_B935_00C04F5826AB_.wvu.PrintArea" localSheetId="1" hidden="1">#REF!</definedName>
    <definedName name="Z_A73F0257_DBF0_11D2_B935_00C04F5826AB_.wvu.PrintArea" localSheetId="4" hidden="1">#REF!</definedName>
    <definedName name="Z_ABB84380_5919_11D2_BBB7_00104B2ACF13_.wvu.Rows" localSheetId="5" hidden="1">#REF!,#REF!,#REF!,#REF!</definedName>
    <definedName name="Z_ABB84380_5919_11D2_BBB7_00104B2ACF13_.wvu.Rows" localSheetId="18" hidden="1">#REF!,#REF!,#REF!,#REF!</definedName>
    <definedName name="Z_ABB84380_5919_11D2_BBB7_00104B2ACF13_.wvu.Rows" localSheetId="19" hidden="1">#REF!,#REF!,#REF!,#REF!</definedName>
    <definedName name="Z_ABB84380_5919_11D2_BBB7_00104B2ACF13_.wvu.Rows" localSheetId="17" hidden="1">#REF!,#REF!,#REF!,#REF!</definedName>
    <definedName name="Z_ABB84380_5919_11D2_BBB7_00104B2ACF13_.wvu.Rows" localSheetId="1" hidden="1">#REF!,#REF!,#REF!,#REF!</definedName>
    <definedName name="Z_ABB84380_5919_11D2_BBB7_00104B2ACF13_.wvu.Rows" localSheetId="4" hidden="1">#REF!,#REF!,#REF!,#REF!</definedName>
    <definedName name="Z_C1E23D69_F2CE_11D2_B94A_00C04F5826AB_.wvu.PrintArea" localSheetId="5" hidden="1">#REF!</definedName>
    <definedName name="Z_C1E23D69_F2CE_11D2_B94A_00C04F5826AB_.wvu.PrintArea" localSheetId="18" hidden="1">#REF!</definedName>
    <definedName name="Z_C1E23D69_F2CE_11D2_B94A_00C04F5826AB_.wvu.PrintArea" localSheetId="19" hidden="1">#REF!</definedName>
    <definedName name="Z_C1E23D69_F2CE_11D2_B94A_00C04F5826AB_.wvu.PrintArea" localSheetId="17" hidden="1">#REF!</definedName>
    <definedName name="Z_C1E23D69_F2CE_11D2_B94A_00C04F5826AB_.wvu.PrintArea" localSheetId="1" hidden="1">#REF!</definedName>
    <definedName name="Z_C1E23D69_F2CE_11D2_B94A_00C04F5826AB_.wvu.PrintArea" localSheetId="4" hidden="1">#REF!</definedName>
    <definedName name="Z_C5573F9A_F360_11D2_B94B_00C04F5826AB_.wvu.PrintArea" localSheetId="5" hidden="1">#REF!</definedName>
    <definedName name="Z_C5573F9A_F360_11D2_B94B_00C04F5826AB_.wvu.PrintArea" localSheetId="18" hidden="1">#REF!</definedName>
    <definedName name="Z_C5573F9A_F360_11D2_B94B_00C04F5826AB_.wvu.PrintArea" localSheetId="19" hidden="1">#REF!</definedName>
    <definedName name="Z_C5573F9A_F360_11D2_B94B_00C04F5826AB_.wvu.PrintArea" localSheetId="17" hidden="1">#REF!</definedName>
    <definedName name="Z_C5573F9A_F360_11D2_B94B_00C04F5826AB_.wvu.PrintArea" localSheetId="1" hidden="1">#REF!</definedName>
    <definedName name="Z_C5573F9A_F360_11D2_B94B_00C04F5826AB_.wvu.PrintArea" localSheetId="4" hidden="1">#REF!</definedName>
    <definedName name="Z_C5574037_F360_11D2_B94B_00C04F5826AB_.wvu.PrintArea" localSheetId="5" hidden="1">#REF!</definedName>
    <definedName name="Z_C5574037_F360_11D2_B94B_00C04F5826AB_.wvu.PrintArea" localSheetId="18" hidden="1">#REF!</definedName>
    <definedName name="Z_C5574037_F360_11D2_B94B_00C04F5826AB_.wvu.PrintArea" localSheetId="17" hidden="1">#REF!</definedName>
    <definedName name="Z_C5574037_F360_11D2_B94B_00C04F5826AB_.wvu.PrintArea" localSheetId="1" hidden="1">#REF!</definedName>
    <definedName name="Z_C5574037_F360_11D2_B94B_00C04F5826AB_.wvu.PrintArea" localSheetId="4" hidden="1">#REF!</definedName>
    <definedName name="Z_CD1F122B_F37D_11D2_B94B_00C04F5826AB_.wvu.PrintArea" localSheetId="5" hidden="1">#REF!</definedName>
    <definedName name="Z_CD1F122B_F37D_11D2_B94B_00C04F5826AB_.wvu.PrintArea" localSheetId="18" hidden="1">#REF!</definedName>
    <definedName name="Z_CD1F122B_F37D_11D2_B94B_00C04F5826AB_.wvu.PrintArea" localSheetId="17" hidden="1">#REF!</definedName>
    <definedName name="Z_CD1F122B_F37D_11D2_B94B_00C04F5826AB_.wvu.PrintArea" localSheetId="1" hidden="1">#REF!</definedName>
    <definedName name="Z_CD1F122B_F37D_11D2_B94B_00C04F5826AB_.wvu.PrintArea" localSheetId="4" hidden="1">#REF!</definedName>
    <definedName name="Z_CFDC8565_F290_11D2_B94A_00C04F5826AB_.wvu.PrintArea" localSheetId="5" hidden="1">#REF!</definedName>
    <definedName name="Z_CFDC8565_F290_11D2_B94A_00C04F5826AB_.wvu.PrintArea" localSheetId="18" hidden="1">#REF!</definedName>
    <definedName name="Z_CFDC8565_F290_11D2_B94A_00C04F5826AB_.wvu.PrintArea" localSheetId="17" hidden="1">#REF!</definedName>
    <definedName name="Z_CFDC8565_F290_11D2_B94A_00C04F5826AB_.wvu.PrintArea" localSheetId="1" hidden="1">#REF!</definedName>
    <definedName name="Z_CFDC8565_F290_11D2_B94A_00C04F5826AB_.wvu.PrintArea" localSheetId="4" hidden="1">#REF!</definedName>
    <definedName name="Z_CFE2687B_F433_11D2_926E_00C04F5F225D_.wvu.PrintArea" localSheetId="5" hidden="1">#REF!</definedName>
    <definedName name="Z_CFE2687B_F433_11D2_926E_00C04F5F225D_.wvu.PrintArea" localSheetId="18" hidden="1">#REF!</definedName>
    <definedName name="Z_CFE2687B_F433_11D2_926E_00C04F5F225D_.wvu.PrintArea" localSheetId="17" hidden="1">#REF!</definedName>
    <definedName name="Z_CFE2687B_F433_11D2_926E_00C04F5F225D_.wvu.PrintArea" localSheetId="1" hidden="1">#REF!</definedName>
    <definedName name="Z_CFE2687B_F433_11D2_926E_00C04F5F225D_.wvu.PrintArea" localSheetId="4" hidden="1">#REF!</definedName>
    <definedName name="Z_D24F4BCD_0D76_11D3_B969_00C04F5826AB_.wvu.PrintArea" localSheetId="5" hidden="1">#REF!</definedName>
    <definedName name="Z_D24F4BCD_0D76_11D3_B969_00C04F5826AB_.wvu.PrintArea" localSheetId="18" hidden="1">#REF!</definedName>
    <definedName name="Z_D24F4BCD_0D76_11D3_B969_00C04F5826AB_.wvu.PrintArea" localSheetId="17" hidden="1">#REF!</definedName>
    <definedName name="Z_D24F4BCD_0D76_11D3_B969_00C04F5826AB_.wvu.PrintArea" localSheetId="1" hidden="1">#REF!</definedName>
    <definedName name="Z_D24F4BCD_0D76_11D3_B969_00C04F5826AB_.wvu.PrintArea" localSheetId="4" hidden="1">#REF!</definedName>
    <definedName name="Z_D250B94D_123F_11D1_9C77_B72C6A03E447_.wvu.Rows" localSheetId="5" hidden="1">#REF!,#REF!,#REF!,#REF!,#REF!,#REF!,#REF!,#REF!</definedName>
    <definedName name="Z_D250B94D_123F_11D1_9C77_B72C6A03E447_.wvu.Rows" localSheetId="18" hidden="1">#REF!,#REF!,#REF!,#REF!,#REF!,#REF!,#REF!,#REF!</definedName>
    <definedName name="Z_D250B94D_123F_11D1_9C77_B72C6A03E447_.wvu.Rows" localSheetId="19" hidden="1">#REF!,#REF!,#REF!,#REF!,#REF!,#REF!,#REF!,#REF!</definedName>
    <definedName name="Z_D250B94D_123F_11D1_9C77_B72C6A03E447_.wvu.Rows" localSheetId="17" hidden="1">#REF!,#REF!,#REF!,#REF!,#REF!,#REF!,#REF!,#REF!</definedName>
    <definedName name="Z_D250B94D_123F_11D1_9C77_B72C6A03E447_.wvu.Rows" localSheetId="1" hidden="1">#REF!,#REF!,#REF!,#REF!,#REF!,#REF!,#REF!,#REF!</definedName>
    <definedName name="Z_D250B94D_123F_11D1_9C77_B72C6A03E447_.wvu.Rows" localSheetId="4" hidden="1">#REF!,#REF!,#REF!,#REF!,#REF!,#REF!,#REF!,#REF!</definedName>
    <definedName name="Z_D250B94E_123F_11D1_9C77_B72C6A03E447_.wvu.Rows" localSheetId="5" hidden="1">#REF!,#REF!,#REF!,#REF!,#REF!,#REF!,#REF!</definedName>
    <definedName name="Z_D250B94E_123F_11D1_9C77_B72C6A03E447_.wvu.Rows" localSheetId="18" hidden="1">#REF!,#REF!,#REF!,#REF!,#REF!,#REF!,#REF!</definedName>
    <definedName name="Z_D250B94E_123F_11D1_9C77_B72C6A03E447_.wvu.Rows" localSheetId="19" hidden="1">#REF!,#REF!,#REF!,#REF!,#REF!,#REF!,#REF!</definedName>
    <definedName name="Z_D250B94E_123F_11D1_9C77_B72C6A03E447_.wvu.Rows" localSheetId="17" hidden="1">#REF!,#REF!,#REF!,#REF!,#REF!,#REF!,#REF!</definedName>
    <definedName name="Z_D250B94E_123F_11D1_9C77_B72C6A03E447_.wvu.Rows" localSheetId="1" hidden="1">#REF!,#REF!,#REF!,#REF!,#REF!,#REF!,#REF!</definedName>
    <definedName name="Z_D250B94E_123F_11D1_9C77_B72C6A03E447_.wvu.Rows" localSheetId="4" hidden="1">#REF!,#REF!,#REF!,#REF!,#REF!,#REF!,#REF!</definedName>
    <definedName name="Z_D250B951_123F_11D1_9C77_B72C6A03E447_.wvu.Rows" localSheetId="5" hidden="1">#REF!,#REF!,#REF!,#REF!,#REF!</definedName>
    <definedName name="Z_D250B951_123F_11D1_9C77_B72C6A03E447_.wvu.Rows" localSheetId="18" hidden="1">#REF!,#REF!,#REF!,#REF!,#REF!</definedName>
    <definedName name="Z_D250B951_123F_11D1_9C77_B72C6A03E447_.wvu.Rows" localSheetId="19" hidden="1">#REF!,#REF!,#REF!,#REF!,#REF!</definedName>
    <definedName name="Z_D250B951_123F_11D1_9C77_B72C6A03E447_.wvu.Rows" localSheetId="17" hidden="1">#REF!,#REF!,#REF!,#REF!,#REF!</definedName>
    <definedName name="Z_D250B951_123F_11D1_9C77_B72C6A03E447_.wvu.Rows" localSheetId="1" hidden="1">#REF!,#REF!,#REF!,#REF!,#REF!</definedName>
    <definedName name="Z_D250B951_123F_11D1_9C77_B72C6A03E447_.wvu.Rows" localSheetId="4" hidden="1">#REF!,#REF!,#REF!,#REF!,#REF!</definedName>
    <definedName name="Z_D250B955_123F_11D1_9C77_B72C6A03E447_.wvu.Rows" localSheetId="5" hidden="1">#REF!,#REF!,#REF!,#REF!,#REF!</definedName>
    <definedName name="Z_D250B955_123F_11D1_9C77_B72C6A03E447_.wvu.Rows" localSheetId="18" hidden="1">#REF!,#REF!,#REF!,#REF!,#REF!</definedName>
    <definedName name="Z_D250B955_123F_11D1_9C77_B72C6A03E447_.wvu.Rows" localSheetId="19" hidden="1">#REF!,#REF!,#REF!,#REF!,#REF!</definedName>
    <definedName name="Z_D250B955_123F_11D1_9C77_B72C6A03E447_.wvu.Rows" localSheetId="17" hidden="1">#REF!,#REF!,#REF!,#REF!,#REF!</definedName>
    <definedName name="Z_D250B955_123F_11D1_9C77_B72C6A03E447_.wvu.Rows" localSheetId="1" hidden="1">#REF!,#REF!,#REF!,#REF!,#REF!</definedName>
    <definedName name="Z_D250B955_123F_11D1_9C77_B72C6A03E447_.wvu.Rows" localSheetId="4" hidden="1">#REF!,#REF!,#REF!,#REF!,#REF!</definedName>
    <definedName name="Z_D250B966_123F_11D1_9C77_B72C6A03E447_.wvu.Rows" localSheetId="5" hidden="1">#REF!,#REF!,#REF!,#REF!,#REF!</definedName>
    <definedName name="Z_D250B966_123F_11D1_9C77_B72C6A03E447_.wvu.Rows" localSheetId="18" hidden="1">#REF!,#REF!,#REF!,#REF!,#REF!</definedName>
    <definedName name="Z_D250B966_123F_11D1_9C77_B72C6A03E447_.wvu.Rows" localSheetId="19" hidden="1">#REF!,#REF!,#REF!,#REF!,#REF!</definedName>
    <definedName name="Z_D250B966_123F_11D1_9C77_B72C6A03E447_.wvu.Rows" localSheetId="17" hidden="1">#REF!,#REF!,#REF!,#REF!,#REF!</definedName>
    <definedName name="Z_D250B966_123F_11D1_9C77_B72C6A03E447_.wvu.Rows" localSheetId="1" hidden="1">#REF!,#REF!,#REF!,#REF!,#REF!</definedName>
    <definedName name="Z_D250B966_123F_11D1_9C77_B72C6A03E447_.wvu.Rows" localSheetId="4" hidden="1">#REF!,#REF!,#REF!,#REF!,#REF!</definedName>
    <definedName name="Z_D4CC0A83_DCC3_11D2_B936_00C04F5826AB_.wvu.PrintArea" localSheetId="5" hidden="1">#REF!</definedName>
    <definedName name="Z_D4CC0A83_DCC3_11D2_B936_00C04F5826AB_.wvu.PrintArea" localSheetId="18" hidden="1">#REF!</definedName>
    <definedName name="Z_D4CC0A83_DCC3_11D2_B936_00C04F5826AB_.wvu.PrintArea" localSheetId="19" hidden="1">#REF!</definedName>
    <definedName name="Z_D4CC0A83_DCC3_11D2_B936_00C04F5826AB_.wvu.PrintArea" localSheetId="17" hidden="1">#REF!</definedName>
    <definedName name="Z_D4CC0A83_DCC3_11D2_B936_00C04F5826AB_.wvu.PrintArea" localSheetId="1" hidden="1">#REF!</definedName>
    <definedName name="Z_D4CC0A83_DCC3_11D2_B936_00C04F5826AB_.wvu.PrintArea" localSheetId="4" hidden="1">#REF!</definedName>
    <definedName name="Z_D4CC0AB0_DCC3_11D2_B936_00C04F5826AB_.wvu.PrintArea" localSheetId="5" hidden="1">#REF!</definedName>
    <definedName name="Z_D4CC0AB0_DCC3_11D2_B936_00C04F5826AB_.wvu.PrintArea" localSheetId="18" hidden="1">#REF!</definedName>
    <definedName name="Z_D4CC0AB0_DCC3_11D2_B936_00C04F5826AB_.wvu.PrintArea" localSheetId="19" hidden="1">#REF!</definedName>
    <definedName name="Z_D4CC0AB0_DCC3_11D2_B936_00C04F5826AB_.wvu.PrintArea" localSheetId="17" hidden="1">#REF!</definedName>
    <definedName name="Z_D4CC0AB0_DCC3_11D2_B936_00C04F5826AB_.wvu.PrintArea" localSheetId="1" hidden="1">#REF!</definedName>
    <definedName name="Z_D4CC0AB0_DCC3_11D2_B936_00C04F5826AB_.wvu.PrintArea" localSheetId="4" hidden="1">#REF!</definedName>
    <definedName name="Z_D4CC0AE0_DCC3_11D2_B936_00C04F5826AB_.wvu.PrintArea" localSheetId="5" hidden="1">#REF!</definedName>
    <definedName name="Z_D4CC0AE0_DCC3_11D2_B936_00C04F5826AB_.wvu.PrintArea" localSheetId="18" hidden="1">#REF!</definedName>
    <definedName name="Z_D4CC0AE0_DCC3_11D2_B936_00C04F5826AB_.wvu.PrintArea" localSheetId="17" hidden="1">#REF!</definedName>
    <definedName name="Z_D4CC0AE0_DCC3_11D2_B936_00C04F5826AB_.wvu.PrintArea" localSheetId="1" hidden="1">#REF!</definedName>
    <definedName name="Z_D4CC0AE0_DCC3_11D2_B936_00C04F5826AB_.wvu.PrintArea" localSheetId="4" hidden="1">#REF!</definedName>
    <definedName name="Z_D4F64ACB_0A26_11D3_B967_00C04F5826AB_.wvu.PrintArea" localSheetId="5" hidden="1">#REF!</definedName>
    <definedName name="Z_D4F64ACB_0A26_11D3_B967_00C04F5826AB_.wvu.PrintArea" localSheetId="18" hidden="1">#REF!</definedName>
    <definedName name="Z_D4F64ACB_0A26_11D3_B967_00C04F5826AB_.wvu.PrintArea" localSheetId="17" hidden="1">#REF!</definedName>
    <definedName name="Z_D4F64ACB_0A26_11D3_B967_00C04F5826AB_.wvu.PrintArea" localSheetId="1" hidden="1">#REF!</definedName>
    <definedName name="Z_D4F64ACB_0A26_11D3_B967_00C04F5826AB_.wvu.PrintArea" localSheetId="4" hidden="1">#REF!</definedName>
    <definedName name="Z_DA5C128B_DD9F_11D2_B937_00C04F5826AB_.wvu.PrintArea" localSheetId="5" hidden="1">#REF!</definedName>
    <definedName name="Z_DA5C128B_DD9F_11D2_B937_00C04F5826AB_.wvu.PrintArea" localSheetId="18" hidden="1">#REF!</definedName>
    <definedName name="Z_DA5C128B_DD9F_11D2_B937_00C04F5826AB_.wvu.PrintArea" localSheetId="17" hidden="1">#REF!</definedName>
    <definedName name="Z_DA5C128B_DD9F_11D2_B937_00C04F5826AB_.wvu.PrintArea" localSheetId="1" hidden="1">#REF!</definedName>
    <definedName name="Z_DA5C128B_DD9F_11D2_B937_00C04F5826AB_.wvu.PrintArea" localSheetId="4" hidden="1">#REF!</definedName>
    <definedName name="Z_DED5673B_071B_11D3_B964_00C04F5826AB_.wvu.PrintArea" localSheetId="5" hidden="1">#REF!</definedName>
    <definedName name="Z_DED5673B_071B_11D3_B964_00C04F5826AB_.wvu.PrintArea" localSheetId="18" hidden="1">#REF!</definedName>
    <definedName name="Z_DED5673B_071B_11D3_B964_00C04F5826AB_.wvu.PrintArea" localSheetId="17" hidden="1">#REF!</definedName>
    <definedName name="Z_DED5673B_071B_11D3_B964_00C04F5826AB_.wvu.PrintArea" localSheetId="1" hidden="1">#REF!</definedName>
    <definedName name="Z_DED5673B_071B_11D3_B964_00C04F5826AB_.wvu.PrintArea" localSheetId="4" hidden="1">#REF!</definedName>
    <definedName name="Z_DED56759_071B_11D3_B964_00C04F5826AB_.wvu.PrintArea" localSheetId="5" hidden="1">#REF!</definedName>
    <definedName name="Z_DED56759_071B_11D3_B964_00C04F5826AB_.wvu.PrintArea" localSheetId="18" hidden="1">#REF!</definedName>
    <definedName name="Z_DED56759_071B_11D3_B964_00C04F5826AB_.wvu.PrintArea" localSheetId="17" hidden="1">#REF!</definedName>
    <definedName name="Z_DED56759_071B_11D3_B964_00C04F5826AB_.wvu.PrintArea" localSheetId="1" hidden="1">#REF!</definedName>
    <definedName name="Z_DED56759_071B_11D3_B964_00C04F5826AB_.wvu.PrintArea" localSheetId="4" hidden="1">#REF!</definedName>
    <definedName name="Z_DFA3EC7E_F2A1_11D2_B94A_00C04F5826AB_.wvu.PrintArea" localSheetId="5" hidden="1">#REF!</definedName>
    <definedName name="Z_DFA3EC7E_F2A1_11D2_B94A_00C04F5826AB_.wvu.PrintArea" localSheetId="18" hidden="1">#REF!</definedName>
    <definedName name="Z_DFA3EC7E_F2A1_11D2_B94A_00C04F5826AB_.wvu.PrintArea" localSheetId="17" hidden="1">#REF!</definedName>
    <definedName name="Z_DFA3EC7E_F2A1_11D2_B94A_00C04F5826AB_.wvu.PrintArea" localSheetId="1" hidden="1">#REF!</definedName>
    <definedName name="Z_DFA3EC7E_F2A1_11D2_B94A_00C04F5826AB_.wvu.PrintArea" localSheetId="4" hidden="1">#REF!</definedName>
    <definedName name="Z_E4F4E82B_E17E_11D2_B93A_00C04F5826AB_.wvu.PrintArea" localSheetId="5" hidden="1">#REF!</definedName>
    <definedName name="Z_E4F4E82B_E17E_11D2_B93A_00C04F5826AB_.wvu.PrintArea" localSheetId="18" hidden="1">#REF!</definedName>
    <definedName name="Z_E4F4E82B_E17E_11D2_B93A_00C04F5826AB_.wvu.PrintArea" localSheetId="17" hidden="1">#REF!</definedName>
    <definedName name="Z_E4F4E82B_E17E_11D2_B93A_00C04F5826AB_.wvu.PrintArea" localSheetId="1" hidden="1">#REF!</definedName>
    <definedName name="Z_E4F4E82B_E17E_11D2_B93A_00C04F5826AB_.wvu.PrintArea" localSheetId="4" hidden="1">#REF!</definedName>
    <definedName name="Z_E6414D44_F200_11D2_B949_00C04F5826AB_.wvu.PrintArea" localSheetId="5" hidden="1">#REF!</definedName>
    <definedName name="Z_E6414D44_F200_11D2_B949_00C04F5826AB_.wvu.PrintArea" localSheetId="18" hidden="1">#REF!</definedName>
    <definedName name="Z_E6414D44_F200_11D2_B949_00C04F5826AB_.wvu.PrintArea" localSheetId="17" hidden="1">#REF!</definedName>
    <definedName name="Z_E6414D44_F200_11D2_B949_00C04F5826AB_.wvu.PrintArea" localSheetId="1" hidden="1">#REF!</definedName>
    <definedName name="Z_E6414D44_F200_11D2_B949_00C04F5826AB_.wvu.PrintArea" localSheetId="4" hidden="1">#REF!</definedName>
  </definedNames>
  <calcPr calcId="191029" iterate="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8" i="1342" l="1"/>
  <c r="CL63" i="1342"/>
  <c r="CK63" i="1342"/>
  <c r="CJ63" i="1342"/>
  <c r="CI63" i="1342"/>
  <c r="CH63" i="1342"/>
  <c r="CG63" i="1342"/>
  <c r="CF63" i="1342"/>
  <c r="CE63" i="1342"/>
  <c r="CD63" i="1342"/>
  <c r="CC63" i="1342"/>
  <c r="CB63" i="1342"/>
  <c r="CA63" i="1342"/>
  <c r="BZ63" i="1342"/>
  <c r="BY63" i="1342"/>
  <c r="BX63" i="1342"/>
  <c r="BW63" i="1342"/>
  <c r="BV63" i="1342"/>
  <c r="BU63" i="1342"/>
  <c r="BT63" i="1342"/>
  <c r="BS63" i="1342"/>
  <c r="BR63" i="1342"/>
  <c r="BQ63" i="1342"/>
  <c r="BP63" i="1342"/>
  <c r="BO63" i="1342"/>
  <c r="BN63" i="1342"/>
  <c r="BM63" i="1342"/>
  <c r="BL63" i="1342"/>
  <c r="BK63" i="1342"/>
  <c r="BJ63" i="1342"/>
  <c r="BI63" i="1342"/>
  <c r="BH63" i="1342"/>
  <c r="BG63" i="1342"/>
  <c r="BF63" i="1342"/>
  <c r="BE63" i="1342"/>
  <c r="BD63" i="1342"/>
  <c r="BC63" i="1342"/>
  <c r="BB63" i="1342"/>
  <c r="BA63" i="1342"/>
  <c r="AZ63" i="1342"/>
  <c r="AY63" i="1342"/>
  <c r="AX63" i="1342"/>
  <c r="AW63" i="1342"/>
  <c r="AV63" i="1342"/>
  <c r="AU63" i="1342"/>
  <c r="AT63" i="1342"/>
  <c r="AS63" i="1342"/>
  <c r="AR63" i="1342"/>
  <c r="AQ63" i="1342"/>
  <c r="AP63" i="1342"/>
  <c r="AO63" i="1342"/>
  <c r="AN63" i="1342"/>
  <c r="AM63" i="1342"/>
  <c r="AL63" i="1342"/>
  <c r="AK63" i="1342"/>
  <c r="AJ63" i="1342"/>
  <c r="AI63" i="1342"/>
  <c r="AH63" i="1342"/>
  <c r="AG63" i="1342"/>
  <c r="AF63" i="1342"/>
  <c r="AE63" i="1342"/>
  <c r="AD63" i="1342"/>
  <c r="AC63" i="1342"/>
  <c r="AB63" i="1342"/>
  <c r="AA63" i="1342"/>
  <c r="Z63" i="1342"/>
  <c r="Y63" i="1342"/>
  <c r="X63" i="1342"/>
  <c r="W63" i="1342"/>
  <c r="V63" i="1342"/>
  <c r="U63" i="1342"/>
  <c r="T63" i="1342"/>
  <c r="S63" i="1342"/>
  <c r="E63" i="1342"/>
  <c r="B63" i="1342"/>
  <c r="E62" i="1342"/>
  <c r="B62" i="1342"/>
  <c r="E61" i="1342"/>
  <c r="B61" i="1342"/>
  <c r="E60" i="1342"/>
  <c r="B60" i="1342"/>
  <c r="CL59" i="1342"/>
  <c r="CK59" i="1342"/>
  <c r="CJ59" i="1342"/>
  <c r="CI59" i="1342"/>
  <c r="CH59" i="1342"/>
  <c r="CG59" i="1342"/>
  <c r="CF59" i="1342"/>
  <c r="CE59" i="1342"/>
  <c r="CD59" i="1342"/>
  <c r="CC59" i="1342"/>
  <c r="CB59" i="1342"/>
  <c r="CA59" i="1342"/>
  <c r="BZ59" i="1342"/>
  <c r="BY59" i="1342"/>
  <c r="BX59" i="1342"/>
  <c r="BW59" i="1342"/>
  <c r="BV59" i="1342"/>
  <c r="BU59" i="1342"/>
  <c r="BT59" i="1342"/>
  <c r="BS59" i="1342"/>
  <c r="BR59" i="1342"/>
  <c r="BQ59" i="1342"/>
  <c r="BP59" i="1342"/>
  <c r="BO59" i="1342"/>
  <c r="BN59" i="1342"/>
  <c r="BM59" i="1342"/>
  <c r="BL59" i="1342"/>
  <c r="BK59" i="1342"/>
  <c r="BJ59" i="1342"/>
  <c r="BI59" i="1342"/>
  <c r="BH59" i="1342"/>
  <c r="BG59" i="1342"/>
  <c r="BF59" i="1342"/>
  <c r="BE59" i="1342"/>
  <c r="BD59" i="1342"/>
  <c r="BC59" i="1342"/>
  <c r="BB59" i="1342"/>
  <c r="BA59" i="1342"/>
  <c r="AZ59" i="1342"/>
  <c r="AY59" i="1342"/>
  <c r="AX59" i="1342"/>
  <c r="AW59" i="1342"/>
  <c r="AV59" i="1342"/>
  <c r="AU59" i="1342"/>
  <c r="AT59" i="1342"/>
  <c r="AS59" i="1342"/>
  <c r="AR59" i="1342"/>
  <c r="AQ59" i="1342"/>
  <c r="AP59" i="1342"/>
  <c r="AO59" i="1342"/>
  <c r="AN59" i="1342"/>
  <c r="AM59" i="1342"/>
  <c r="AL59" i="1342"/>
  <c r="AK59" i="1342"/>
  <c r="AJ59" i="1342"/>
  <c r="AI59" i="1342"/>
  <c r="AH59" i="1342"/>
  <c r="AG59" i="1342"/>
  <c r="AF59" i="1342"/>
  <c r="AE59" i="1342"/>
  <c r="AD59" i="1342"/>
  <c r="AC59" i="1342"/>
  <c r="AB59" i="1342"/>
  <c r="AA59" i="1342"/>
  <c r="Z59" i="1342"/>
  <c r="Y59" i="1342"/>
  <c r="X59" i="1342"/>
  <c r="W59" i="1342"/>
  <c r="V59" i="1342"/>
  <c r="U59" i="1342"/>
  <c r="T59" i="1342"/>
  <c r="S59" i="1342"/>
  <c r="E59" i="1342"/>
  <c r="B59" i="1342"/>
  <c r="CL58" i="1342"/>
  <c r="CK58" i="1342"/>
  <c r="CJ58" i="1342"/>
  <c r="CI58" i="1342"/>
  <c r="CH58" i="1342"/>
  <c r="CG58" i="1342"/>
  <c r="CF58" i="1342"/>
  <c r="CE58" i="1342"/>
  <c r="CD58" i="1342"/>
  <c r="CC58" i="1342"/>
  <c r="CB58" i="1342"/>
  <c r="CA58" i="1342"/>
  <c r="BZ58" i="1342"/>
  <c r="BY58" i="1342"/>
  <c r="BX58" i="1342"/>
  <c r="BW58" i="1342"/>
  <c r="BV58" i="1342"/>
  <c r="BU58" i="1342"/>
  <c r="BT58" i="1342"/>
  <c r="BS58" i="1342"/>
  <c r="BR58" i="1342"/>
  <c r="BQ58" i="1342"/>
  <c r="BP58" i="1342"/>
  <c r="BO58" i="1342"/>
  <c r="BN58" i="1342"/>
  <c r="BM58" i="1342"/>
  <c r="BL58" i="1342"/>
  <c r="BK58" i="1342"/>
  <c r="BJ58" i="1342"/>
  <c r="BI58" i="1342"/>
  <c r="BH58" i="1342"/>
  <c r="BG58" i="1342"/>
  <c r="BF58" i="1342"/>
  <c r="BE58" i="1342"/>
  <c r="BD58" i="1342"/>
  <c r="BC58" i="1342"/>
  <c r="BB58" i="1342"/>
  <c r="BA58" i="1342"/>
  <c r="AZ58" i="1342"/>
  <c r="AY58" i="1342"/>
  <c r="AX58" i="1342"/>
  <c r="AW58" i="1342"/>
  <c r="AV58" i="1342"/>
  <c r="AU58" i="1342"/>
  <c r="AT58" i="1342"/>
  <c r="AS58" i="1342"/>
  <c r="AR58" i="1342"/>
  <c r="AQ58" i="1342"/>
  <c r="AP58" i="1342"/>
  <c r="AO58" i="1342"/>
  <c r="AN58" i="1342"/>
  <c r="AM58" i="1342"/>
  <c r="AL58" i="1342"/>
  <c r="AK58" i="1342"/>
  <c r="AJ58" i="1342"/>
  <c r="AI58" i="1342"/>
  <c r="AH58" i="1342"/>
  <c r="AG58" i="1342"/>
  <c r="AF58" i="1342"/>
  <c r="AE58" i="1342"/>
  <c r="AD58" i="1342"/>
  <c r="AC58" i="1342"/>
  <c r="AB58" i="1342"/>
  <c r="AA58" i="1342"/>
  <c r="Z58" i="1342"/>
  <c r="Y58" i="1342"/>
  <c r="X58" i="1342"/>
  <c r="W58" i="1342"/>
  <c r="V58" i="1342"/>
  <c r="U58" i="1342"/>
  <c r="T58" i="1342"/>
  <c r="S58" i="1342"/>
  <c r="E58" i="1342"/>
  <c r="B58" i="1342"/>
  <c r="E57" i="1342"/>
  <c r="B57" i="1342"/>
  <c r="B49" i="1342" s="1"/>
  <c r="E56" i="1342"/>
  <c r="B56" i="1342"/>
  <c r="E55" i="1342"/>
  <c r="E54" i="1342"/>
  <c r="B54" i="1342"/>
  <c r="CL53" i="1342" a="1"/>
  <c r="CL53" i="1342" s="1"/>
  <c r="CK53" i="1342" a="1"/>
  <c r="CK53" i="1342" s="1"/>
  <c r="CJ53" i="1342" a="1"/>
  <c r="CJ53" i="1342" s="1"/>
  <c r="CI53" i="1342" a="1"/>
  <c r="CI53" i="1342" s="1"/>
  <c r="CH53" i="1342" a="1"/>
  <c r="CH53" i="1342" s="1"/>
  <c r="CG53" i="1342" a="1"/>
  <c r="CG53" i="1342" s="1"/>
  <c r="CF53" i="1342" a="1"/>
  <c r="CF53" i="1342" s="1"/>
  <c r="CE53" i="1342" a="1"/>
  <c r="CE53" i="1342" s="1"/>
  <c r="CD53" i="1342" a="1"/>
  <c r="CD53" i="1342" s="1"/>
  <c r="CC53" i="1342" a="1"/>
  <c r="CC53" i="1342" s="1"/>
  <c r="CB53" i="1342" a="1"/>
  <c r="CB53" i="1342" s="1"/>
  <c r="CA53" i="1342" a="1"/>
  <c r="CA53" i="1342" s="1"/>
  <c r="BZ53" i="1342" a="1"/>
  <c r="BZ53" i="1342" s="1"/>
  <c r="BY53" i="1342" a="1"/>
  <c r="BY53" i="1342" s="1"/>
  <c r="BX53" i="1342" a="1"/>
  <c r="BX53" i="1342" s="1"/>
  <c r="BW53" i="1342" a="1"/>
  <c r="BW53" i="1342" s="1"/>
  <c r="BV53" i="1342" a="1"/>
  <c r="BV53" i="1342" s="1"/>
  <c r="BU53" i="1342" a="1"/>
  <c r="BU53" i="1342" s="1"/>
  <c r="BT53" i="1342" a="1"/>
  <c r="BT53" i="1342" s="1"/>
  <c r="BS53" i="1342" a="1"/>
  <c r="BS53" i="1342" s="1"/>
  <c r="BR53" i="1342" a="1"/>
  <c r="BR53" i="1342" s="1"/>
  <c r="BQ53" i="1342" a="1"/>
  <c r="BQ53" i="1342" s="1"/>
  <c r="BP53" i="1342" a="1"/>
  <c r="BP53" i="1342" s="1"/>
  <c r="BO53" i="1342" a="1"/>
  <c r="BO53" i="1342" s="1"/>
  <c r="BN53" i="1342" a="1"/>
  <c r="BN53" i="1342" s="1"/>
  <c r="BM53" i="1342" a="1"/>
  <c r="BM53" i="1342" s="1"/>
  <c r="BL53" i="1342" a="1"/>
  <c r="BL53" i="1342" s="1"/>
  <c r="BK53" i="1342" a="1"/>
  <c r="BK53" i="1342" s="1"/>
  <c r="BJ53" i="1342" a="1"/>
  <c r="BJ53" i="1342" s="1"/>
  <c r="BI53" i="1342" a="1"/>
  <c r="BI53" i="1342" s="1"/>
  <c r="BH53" i="1342" a="1"/>
  <c r="BH53" i="1342" s="1"/>
  <c r="BG53" i="1342" a="1"/>
  <c r="BG53" i="1342" s="1"/>
  <c r="BF53" i="1342" a="1"/>
  <c r="BF53" i="1342" s="1"/>
  <c r="BE53" i="1342" a="1"/>
  <c r="BE53" i="1342" s="1"/>
  <c r="BD53" i="1342" a="1"/>
  <c r="BD53" i="1342" s="1"/>
  <c r="BC53" i="1342" a="1"/>
  <c r="BC53" i="1342" s="1"/>
  <c r="BB53" i="1342" a="1"/>
  <c r="BB53" i="1342" s="1"/>
  <c r="BA53" i="1342" a="1"/>
  <c r="BA53" i="1342" s="1"/>
  <c r="AZ53" i="1342" a="1"/>
  <c r="AZ53" i="1342" s="1"/>
  <c r="AY53" i="1342" a="1"/>
  <c r="AY53" i="1342" s="1"/>
  <c r="AX53" i="1342" a="1"/>
  <c r="AX53" i="1342" s="1"/>
  <c r="AW53" i="1342" a="1"/>
  <c r="AW53" i="1342" s="1"/>
  <c r="AV53" i="1342" a="1"/>
  <c r="AV53" i="1342" s="1"/>
  <c r="AU53" i="1342" a="1"/>
  <c r="AU53" i="1342" s="1"/>
  <c r="AT53" i="1342" a="1"/>
  <c r="AT53" i="1342" s="1"/>
  <c r="AS53" i="1342" a="1"/>
  <c r="AS53" i="1342" s="1"/>
  <c r="AR53" i="1342" a="1"/>
  <c r="AR53" i="1342" s="1"/>
  <c r="AQ53" i="1342" a="1"/>
  <c r="AQ53" i="1342" s="1"/>
  <c r="AP53" i="1342" a="1"/>
  <c r="AP53" i="1342" s="1"/>
  <c r="AO53" i="1342" a="1"/>
  <c r="AO53" i="1342" s="1"/>
  <c r="AN53" i="1342" a="1"/>
  <c r="AN53" i="1342" s="1"/>
  <c r="AM53" i="1342" a="1"/>
  <c r="AM53" i="1342" s="1"/>
  <c r="AL53" i="1342" a="1"/>
  <c r="AL53" i="1342" s="1"/>
  <c r="AK53" i="1342" a="1"/>
  <c r="AK53" i="1342" s="1"/>
  <c r="AJ53" i="1342" a="1"/>
  <c r="AJ53" i="1342" s="1"/>
  <c r="AI53" i="1342" a="1"/>
  <c r="AI53" i="1342" s="1"/>
  <c r="AH53" i="1342" a="1"/>
  <c r="AH53" i="1342" s="1"/>
  <c r="AG53" i="1342" a="1"/>
  <c r="AG53" i="1342" s="1"/>
  <c r="AF53" i="1342" a="1"/>
  <c r="AF53" i="1342" s="1"/>
  <c r="AE53" i="1342" a="1"/>
  <c r="AE53" i="1342" s="1"/>
  <c r="AD53" i="1342" a="1"/>
  <c r="AD53" i="1342" s="1"/>
  <c r="AC53" i="1342" a="1"/>
  <c r="AC53" i="1342" s="1"/>
  <c r="AB53" i="1342" a="1"/>
  <c r="AB53" i="1342" s="1"/>
  <c r="AA53" i="1342" a="1"/>
  <c r="AA53" i="1342" s="1"/>
  <c r="Z53" i="1342" a="1"/>
  <c r="Z53" i="1342" s="1"/>
  <c r="Y53" i="1342" a="1"/>
  <c r="Y53" i="1342" s="1"/>
  <c r="X53" i="1342" a="1"/>
  <c r="X53" i="1342" s="1"/>
  <c r="W53" i="1342" a="1"/>
  <c r="W53" i="1342" s="1"/>
  <c r="V53" i="1342" a="1"/>
  <c r="V53" i="1342" s="1"/>
  <c r="U53" i="1342" a="1"/>
  <c r="U53" i="1342" s="1"/>
  <c r="T53" i="1342" a="1"/>
  <c r="T53" i="1342" s="1"/>
  <c r="S53" i="1342" a="1"/>
  <c r="S53" i="1342" s="1"/>
  <c r="E53" i="1342"/>
  <c r="G53" i="1342" s="1"/>
  <c r="E52" i="1342"/>
  <c r="B52" i="1342"/>
  <c r="E51" i="1342"/>
  <c r="E50" i="1342"/>
  <c r="CL49" i="1342" a="1"/>
  <c r="CL49" i="1342" s="1"/>
  <c r="CK49" i="1342" a="1"/>
  <c r="CK49" i="1342" s="1"/>
  <c r="CJ49" i="1342" a="1"/>
  <c r="CJ49" i="1342" s="1"/>
  <c r="CI49" i="1342" a="1"/>
  <c r="CI49" i="1342" s="1"/>
  <c r="CH49" i="1342" a="1"/>
  <c r="CH49" i="1342" s="1"/>
  <c r="CG49" i="1342" a="1"/>
  <c r="CG49" i="1342" s="1"/>
  <c r="CF49" i="1342" a="1"/>
  <c r="CF49" i="1342" s="1"/>
  <c r="CE49" i="1342" a="1"/>
  <c r="CE49" i="1342" s="1"/>
  <c r="CD49" i="1342" a="1"/>
  <c r="CD49" i="1342" s="1"/>
  <c r="CC49" i="1342" a="1"/>
  <c r="CC49" i="1342" s="1"/>
  <c r="CB49" i="1342" a="1"/>
  <c r="CB49" i="1342" s="1"/>
  <c r="CA49" i="1342" a="1"/>
  <c r="CA49" i="1342" s="1"/>
  <c r="BZ49" i="1342" a="1"/>
  <c r="BZ49" i="1342" s="1"/>
  <c r="BY49" i="1342" a="1"/>
  <c r="BY49" i="1342" s="1"/>
  <c r="BX49" i="1342" a="1"/>
  <c r="BX49" i="1342" s="1"/>
  <c r="BW49" i="1342" a="1"/>
  <c r="BW49" i="1342" s="1"/>
  <c r="BV49" i="1342" a="1"/>
  <c r="BV49" i="1342" s="1"/>
  <c r="BU49" i="1342" a="1"/>
  <c r="BU49" i="1342" s="1"/>
  <c r="BT49" i="1342" a="1"/>
  <c r="BT49" i="1342" s="1"/>
  <c r="BS49" i="1342" a="1"/>
  <c r="BS49" i="1342" s="1"/>
  <c r="BR49" i="1342" a="1"/>
  <c r="BR49" i="1342" s="1"/>
  <c r="BQ49" i="1342" a="1"/>
  <c r="BQ49" i="1342" s="1"/>
  <c r="BP49" i="1342" a="1"/>
  <c r="BP49" i="1342" s="1"/>
  <c r="BO49" i="1342" a="1"/>
  <c r="BO49" i="1342" s="1"/>
  <c r="BN49" i="1342" a="1"/>
  <c r="BN49" i="1342" s="1"/>
  <c r="BM49" i="1342" a="1"/>
  <c r="BM49" i="1342" s="1"/>
  <c r="BL49" i="1342" a="1"/>
  <c r="BL49" i="1342" s="1"/>
  <c r="BK49" i="1342" a="1"/>
  <c r="BK49" i="1342" s="1"/>
  <c r="BJ49" i="1342" a="1"/>
  <c r="BJ49" i="1342" s="1"/>
  <c r="BI49" i="1342" a="1"/>
  <c r="BI49" i="1342" s="1"/>
  <c r="BH49" i="1342" a="1"/>
  <c r="BH49" i="1342" s="1"/>
  <c r="BG49" i="1342" a="1"/>
  <c r="BG49" i="1342" s="1"/>
  <c r="BF49" i="1342" a="1"/>
  <c r="BF49" i="1342" s="1"/>
  <c r="BE49" i="1342" a="1"/>
  <c r="BE49" i="1342" s="1"/>
  <c r="BD49" i="1342" a="1"/>
  <c r="BD49" i="1342" s="1"/>
  <c r="BC49" i="1342" a="1"/>
  <c r="BC49" i="1342" s="1"/>
  <c r="BB49" i="1342" a="1"/>
  <c r="BB49" i="1342" s="1"/>
  <c r="BA49" i="1342" a="1"/>
  <c r="BA49" i="1342" s="1"/>
  <c r="AZ49" i="1342" a="1"/>
  <c r="AZ49" i="1342" s="1"/>
  <c r="AY49" i="1342" a="1"/>
  <c r="AY49" i="1342" s="1"/>
  <c r="AX49" i="1342" a="1"/>
  <c r="AX49" i="1342" s="1"/>
  <c r="AW49" i="1342" a="1"/>
  <c r="AW49" i="1342" s="1"/>
  <c r="AV49" i="1342" a="1"/>
  <c r="AV49" i="1342" s="1"/>
  <c r="AU49" i="1342" a="1"/>
  <c r="AU49" i="1342" s="1"/>
  <c r="AT49" i="1342" a="1"/>
  <c r="AT49" i="1342" s="1"/>
  <c r="AS49" i="1342" a="1"/>
  <c r="AS49" i="1342" s="1"/>
  <c r="AR49" i="1342" a="1"/>
  <c r="AR49" i="1342" s="1"/>
  <c r="AQ49" i="1342" a="1"/>
  <c r="AQ49" i="1342" s="1"/>
  <c r="AP49" i="1342" a="1"/>
  <c r="AP49" i="1342" s="1"/>
  <c r="AO49" i="1342" a="1"/>
  <c r="AO49" i="1342" s="1"/>
  <c r="AN49" i="1342" a="1"/>
  <c r="AN49" i="1342" s="1"/>
  <c r="AM49" i="1342" a="1"/>
  <c r="AM49" i="1342" s="1"/>
  <c r="AL49" i="1342" a="1"/>
  <c r="AL49" i="1342" s="1"/>
  <c r="AK49" i="1342" a="1"/>
  <c r="AK49" i="1342" s="1"/>
  <c r="AJ49" i="1342" a="1"/>
  <c r="AJ49" i="1342" s="1"/>
  <c r="AI49" i="1342" a="1"/>
  <c r="AI49" i="1342" s="1"/>
  <c r="AH49" i="1342" a="1"/>
  <c r="AH49" i="1342" s="1"/>
  <c r="AG49" i="1342" a="1"/>
  <c r="AG49" i="1342" s="1"/>
  <c r="AF49" i="1342" a="1"/>
  <c r="AF49" i="1342" s="1"/>
  <c r="AE49" i="1342" a="1"/>
  <c r="AE49" i="1342" s="1"/>
  <c r="AD49" i="1342" a="1"/>
  <c r="AD49" i="1342" s="1"/>
  <c r="AC49" i="1342" a="1"/>
  <c r="AC49" i="1342" s="1"/>
  <c r="AB49" i="1342" a="1"/>
  <c r="AB49" i="1342" s="1"/>
  <c r="AA49" i="1342" a="1"/>
  <c r="AA49" i="1342" s="1"/>
  <c r="Z49" i="1342" a="1"/>
  <c r="Z49" i="1342" s="1"/>
  <c r="Y49" i="1342" a="1"/>
  <c r="Y49" i="1342" s="1"/>
  <c r="X49" i="1342" a="1"/>
  <c r="X49" i="1342" s="1"/>
  <c r="W49" i="1342" a="1"/>
  <c r="W49" i="1342" s="1"/>
  <c r="V49" i="1342" a="1"/>
  <c r="V49" i="1342" s="1"/>
  <c r="U49" i="1342" a="1"/>
  <c r="U49" i="1342" s="1"/>
  <c r="T49" i="1342" a="1"/>
  <c r="T49" i="1342" s="1"/>
  <c r="S49" i="1342" a="1"/>
  <c r="S49" i="1342" s="1"/>
  <c r="E49" i="1342"/>
  <c r="E48" i="1342"/>
  <c r="E47" i="1342"/>
  <c r="E46" i="1342"/>
  <c r="E45" i="1342"/>
  <c r="E44" i="1342"/>
  <c r="CL43" i="1342" a="1"/>
  <c r="CL43" i="1342" s="1"/>
  <c r="CK43" i="1342" a="1"/>
  <c r="CK43" i="1342" s="1"/>
  <c r="CJ43" i="1342" a="1"/>
  <c r="CJ43" i="1342" s="1"/>
  <c r="CI43" i="1342" a="1"/>
  <c r="CI43" i="1342" s="1"/>
  <c r="CH43" i="1342" a="1"/>
  <c r="CH43" i="1342" s="1"/>
  <c r="CG43" i="1342" a="1"/>
  <c r="CG43" i="1342" s="1"/>
  <c r="CF43" i="1342" a="1"/>
  <c r="CF43" i="1342" s="1"/>
  <c r="CE43" i="1342" a="1"/>
  <c r="CE43" i="1342" s="1"/>
  <c r="CD43" i="1342" a="1"/>
  <c r="CD43" i="1342" s="1"/>
  <c r="CC43" i="1342" a="1"/>
  <c r="CC43" i="1342" s="1"/>
  <c r="CB43" i="1342" a="1"/>
  <c r="CB43" i="1342" s="1"/>
  <c r="CA43" i="1342" a="1"/>
  <c r="CA43" i="1342" s="1"/>
  <c r="BZ43" i="1342" a="1"/>
  <c r="BZ43" i="1342" s="1"/>
  <c r="BY43" i="1342" a="1"/>
  <c r="BY43" i="1342" s="1"/>
  <c r="BX43" i="1342" a="1"/>
  <c r="BX43" i="1342" s="1"/>
  <c r="BW43" i="1342" a="1"/>
  <c r="BW43" i="1342" s="1"/>
  <c r="BV43" i="1342" a="1"/>
  <c r="BV43" i="1342" s="1"/>
  <c r="BU43" i="1342" a="1"/>
  <c r="BU43" i="1342" s="1"/>
  <c r="BT43" i="1342" a="1"/>
  <c r="BT43" i="1342" s="1"/>
  <c r="BS43" i="1342" a="1"/>
  <c r="BS43" i="1342" s="1"/>
  <c r="BR43" i="1342" a="1"/>
  <c r="BR43" i="1342" s="1"/>
  <c r="BQ43" i="1342" a="1"/>
  <c r="BQ43" i="1342" s="1"/>
  <c r="BP43" i="1342" a="1"/>
  <c r="BP43" i="1342" s="1"/>
  <c r="BO43" i="1342" a="1"/>
  <c r="BO43" i="1342" s="1"/>
  <c r="BN43" i="1342" a="1"/>
  <c r="BN43" i="1342" s="1"/>
  <c r="BM43" i="1342" a="1"/>
  <c r="BM43" i="1342" s="1"/>
  <c r="BL43" i="1342" a="1"/>
  <c r="BL43" i="1342" s="1"/>
  <c r="BK43" i="1342" a="1"/>
  <c r="BK43" i="1342" s="1"/>
  <c r="BJ43" i="1342" a="1"/>
  <c r="BJ43" i="1342" s="1"/>
  <c r="BI43" i="1342" a="1"/>
  <c r="BI43" i="1342" s="1"/>
  <c r="BH43" i="1342" a="1"/>
  <c r="BH43" i="1342" s="1"/>
  <c r="BG43" i="1342" a="1"/>
  <c r="BG43" i="1342" s="1"/>
  <c r="BF43" i="1342" a="1"/>
  <c r="BF43" i="1342" s="1"/>
  <c r="BE43" i="1342" a="1"/>
  <c r="BE43" i="1342" s="1"/>
  <c r="BD43" i="1342" a="1"/>
  <c r="BD43" i="1342" s="1"/>
  <c r="BC43" i="1342" a="1"/>
  <c r="BC43" i="1342" s="1"/>
  <c r="BB43" i="1342" a="1"/>
  <c r="BB43" i="1342" s="1"/>
  <c r="BA43" i="1342" a="1"/>
  <c r="BA43" i="1342" s="1"/>
  <c r="AZ43" i="1342" a="1"/>
  <c r="AZ43" i="1342" s="1"/>
  <c r="AY43" i="1342" a="1"/>
  <c r="AY43" i="1342" s="1"/>
  <c r="AX43" i="1342" a="1"/>
  <c r="AX43" i="1342" s="1"/>
  <c r="AW43" i="1342" a="1"/>
  <c r="AW43" i="1342" s="1"/>
  <c r="AV43" i="1342" a="1"/>
  <c r="AV43" i="1342" s="1"/>
  <c r="AU43" i="1342" a="1"/>
  <c r="AU43" i="1342" s="1"/>
  <c r="AT43" i="1342" a="1"/>
  <c r="AT43" i="1342" s="1"/>
  <c r="AS43" i="1342" a="1"/>
  <c r="AS43" i="1342" s="1"/>
  <c r="AR43" i="1342" a="1"/>
  <c r="AR43" i="1342" s="1"/>
  <c r="AQ43" i="1342" a="1"/>
  <c r="AQ43" i="1342" s="1"/>
  <c r="AP43" i="1342" a="1"/>
  <c r="AP43" i="1342" s="1"/>
  <c r="AO43" i="1342" a="1"/>
  <c r="AO43" i="1342" s="1"/>
  <c r="AN43" i="1342" a="1"/>
  <c r="AN43" i="1342" s="1"/>
  <c r="AM43" i="1342" a="1"/>
  <c r="AM43" i="1342" s="1"/>
  <c r="AL43" i="1342" a="1"/>
  <c r="AL43" i="1342" s="1"/>
  <c r="AK43" i="1342" a="1"/>
  <c r="AK43" i="1342" s="1"/>
  <c r="AJ43" i="1342" a="1"/>
  <c r="AJ43" i="1342" s="1"/>
  <c r="AI43" i="1342" a="1"/>
  <c r="AI43" i="1342" s="1"/>
  <c r="AH43" i="1342" a="1"/>
  <c r="AH43" i="1342" s="1"/>
  <c r="AG43" i="1342" a="1"/>
  <c r="AG43" i="1342" s="1"/>
  <c r="AF43" i="1342" a="1"/>
  <c r="AF43" i="1342" s="1"/>
  <c r="AE43" i="1342" a="1"/>
  <c r="AE43" i="1342" s="1"/>
  <c r="AD43" i="1342" a="1"/>
  <c r="AD43" i="1342" s="1"/>
  <c r="AC43" i="1342" a="1"/>
  <c r="AC43" i="1342" s="1"/>
  <c r="AB43" i="1342" a="1"/>
  <c r="AB43" i="1342" s="1"/>
  <c r="AA43" i="1342" a="1"/>
  <c r="AA43" i="1342" s="1"/>
  <c r="Z43" i="1342" a="1"/>
  <c r="Z43" i="1342" s="1"/>
  <c r="Y43" i="1342" a="1"/>
  <c r="Y43" i="1342" s="1"/>
  <c r="X43" i="1342" a="1"/>
  <c r="X43" i="1342" s="1"/>
  <c r="W43" i="1342" a="1"/>
  <c r="W43" i="1342" s="1"/>
  <c r="V43" i="1342" a="1"/>
  <c r="V43" i="1342" s="1"/>
  <c r="U43" i="1342" a="1"/>
  <c r="U43" i="1342" s="1"/>
  <c r="T43" i="1342" a="1"/>
  <c r="T43" i="1342" s="1"/>
  <c r="S43" i="1342" a="1"/>
  <c r="S43" i="1342" s="1"/>
  <c r="G43" i="1342"/>
  <c r="E43" i="1342"/>
  <c r="E42" i="1342"/>
  <c r="S41" i="1342"/>
  <c r="K41" i="1342"/>
  <c r="E41" i="1342"/>
  <c r="E40" i="1342"/>
  <c r="E39" i="1342"/>
  <c r="E38" i="1342"/>
  <c r="E37" i="1342"/>
  <c r="B36" i="1342"/>
  <c r="B35" i="1342"/>
  <c r="B34" i="1342"/>
  <c r="B33" i="1342"/>
  <c r="CL32" i="1342"/>
  <c r="CK32" i="1342"/>
  <c r="CJ32" i="1342"/>
  <c r="CI32" i="1342"/>
  <c r="CH32" i="1342"/>
  <c r="CG32" i="1342"/>
  <c r="CF32" i="1342"/>
  <c r="CE32" i="1342"/>
  <c r="CD32" i="1342"/>
  <c r="CC32" i="1342"/>
  <c r="CB32" i="1342"/>
  <c r="CA32" i="1342"/>
  <c r="BZ32" i="1342"/>
  <c r="BY32" i="1342"/>
  <c r="BX32" i="1342"/>
  <c r="BW32" i="1342"/>
  <c r="BV32" i="1342"/>
  <c r="BU32" i="1342"/>
  <c r="BT32" i="1342"/>
  <c r="BS32" i="1342"/>
  <c r="BR32" i="1342"/>
  <c r="BQ32" i="1342"/>
  <c r="BP32" i="1342"/>
  <c r="BO32" i="1342"/>
  <c r="BN32" i="1342"/>
  <c r="BM32" i="1342"/>
  <c r="BL32" i="1342"/>
  <c r="BK32" i="1342"/>
  <c r="BJ32" i="1342"/>
  <c r="BI32" i="1342"/>
  <c r="BH32" i="1342"/>
  <c r="BG32" i="1342"/>
  <c r="BF32" i="1342"/>
  <c r="BE32" i="1342"/>
  <c r="BD32" i="1342"/>
  <c r="BC32" i="1342"/>
  <c r="BB32" i="1342"/>
  <c r="BA32" i="1342"/>
  <c r="AZ32" i="1342"/>
  <c r="AY32" i="1342"/>
  <c r="AX32" i="1342"/>
  <c r="AW32" i="1342"/>
  <c r="AV32" i="1342"/>
  <c r="AU32" i="1342"/>
  <c r="AT32" i="1342"/>
  <c r="AS32" i="1342"/>
  <c r="AR32" i="1342"/>
  <c r="AQ32" i="1342"/>
  <c r="AP32" i="1342"/>
  <c r="AO32" i="1342"/>
  <c r="AN32" i="1342"/>
  <c r="AM32" i="1342"/>
  <c r="AL32" i="1342"/>
  <c r="AK32" i="1342"/>
  <c r="AJ32" i="1342"/>
  <c r="AI32" i="1342"/>
  <c r="AH32" i="1342"/>
  <c r="AG32" i="1342"/>
  <c r="AF32" i="1342"/>
  <c r="AE32" i="1342"/>
  <c r="AD32" i="1342"/>
  <c r="AC32" i="1342"/>
  <c r="AB32" i="1342"/>
  <c r="AA32" i="1342"/>
  <c r="Z32" i="1342"/>
  <c r="Y32" i="1342"/>
  <c r="X32" i="1342"/>
  <c r="W32" i="1342"/>
  <c r="V32" i="1342"/>
  <c r="U32" i="1342"/>
  <c r="T32" i="1342"/>
  <c r="S32" i="1342"/>
  <c r="CL31" i="1342"/>
  <c r="CK31" i="1342"/>
  <c r="CJ31" i="1342"/>
  <c r="CI31" i="1342"/>
  <c r="CH31" i="1342"/>
  <c r="CG31" i="1342"/>
  <c r="CF31" i="1342"/>
  <c r="CE31" i="1342"/>
  <c r="CD31" i="1342"/>
  <c r="CC31" i="1342"/>
  <c r="CB31" i="1342"/>
  <c r="CA31" i="1342"/>
  <c r="BZ31" i="1342"/>
  <c r="BY31" i="1342"/>
  <c r="BX31" i="1342"/>
  <c r="BW31" i="1342"/>
  <c r="BV31" i="1342"/>
  <c r="BU31" i="1342"/>
  <c r="BT31" i="1342"/>
  <c r="BS31" i="1342"/>
  <c r="BR31" i="1342"/>
  <c r="BQ31" i="1342"/>
  <c r="BP31" i="1342"/>
  <c r="BO31" i="1342"/>
  <c r="BN31" i="1342"/>
  <c r="BM31" i="1342"/>
  <c r="BL31" i="1342"/>
  <c r="BK31" i="1342"/>
  <c r="BJ31" i="1342"/>
  <c r="BI31" i="1342"/>
  <c r="BH31" i="1342"/>
  <c r="BG31" i="1342"/>
  <c r="BF31" i="1342"/>
  <c r="BE31" i="1342"/>
  <c r="BD31" i="1342"/>
  <c r="BC31" i="1342"/>
  <c r="BB31" i="1342"/>
  <c r="BA31" i="1342"/>
  <c r="AZ31" i="1342"/>
  <c r="AY31" i="1342"/>
  <c r="AX31" i="1342"/>
  <c r="AW31" i="1342"/>
  <c r="AV31" i="1342"/>
  <c r="AU31" i="1342"/>
  <c r="AT31" i="1342"/>
  <c r="AS31" i="1342"/>
  <c r="AR31" i="1342"/>
  <c r="AQ31" i="1342"/>
  <c r="AP31" i="1342"/>
  <c r="AO31" i="1342"/>
  <c r="AN31" i="1342"/>
  <c r="AM31" i="1342"/>
  <c r="AL31" i="1342"/>
  <c r="AK31" i="1342"/>
  <c r="AJ31" i="1342"/>
  <c r="AI31" i="1342"/>
  <c r="AH31" i="1342"/>
  <c r="AG31" i="1342"/>
  <c r="AF31" i="1342"/>
  <c r="AE31" i="1342"/>
  <c r="AD31" i="1342"/>
  <c r="AC31" i="1342"/>
  <c r="AB31" i="1342"/>
  <c r="AA31" i="1342"/>
  <c r="Z31" i="1342"/>
  <c r="Y31" i="1342"/>
  <c r="X31" i="1342"/>
  <c r="W31" i="1342"/>
  <c r="V31" i="1342"/>
  <c r="U31" i="1342"/>
  <c r="T31" i="1342"/>
  <c r="S31" i="1342"/>
  <c r="B30" i="1342"/>
  <c r="B29" i="1342"/>
  <c r="CL27" i="1342" a="1"/>
  <c r="CL27" i="1342" s="1"/>
  <c r="CK27" i="1342" a="1"/>
  <c r="CK27" i="1342" s="1"/>
  <c r="CJ27" i="1342" a="1"/>
  <c r="CJ27" i="1342" s="1"/>
  <c r="CI27" i="1342" a="1"/>
  <c r="CI27" i="1342" s="1"/>
  <c r="CH27" i="1342" a="1"/>
  <c r="CH27" i="1342" s="1"/>
  <c r="CG27" i="1342" a="1"/>
  <c r="CG27" i="1342" s="1"/>
  <c r="CF27" i="1342" a="1"/>
  <c r="CF27" i="1342" s="1"/>
  <c r="CE27" i="1342" a="1"/>
  <c r="CE27" i="1342" s="1"/>
  <c r="CD27" i="1342" a="1"/>
  <c r="CD27" i="1342" s="1"/>
  <c r="CC27" i="1342" a="1"/>
  <c r="CC27" i="1342" s="1"/>
  <c r="CB27" i="1342" a="1"/>
  <c r="CB27" i="1342" s="1"/>
  <c r="CA27" i="1342" a="1"/>
  <c r="CA27" i="1342" s="1"/>
  <c r="BZ27" i="1342" a="1"/>
  <c r="BZ27" i="1342" s="1"/>
  <c r="BY27" i="1342" a="1"/>
  <c r="BY27" i="1342" s="1"/>
  <c r="BX27" i="1342" a="1"/>
  <c r="BX27" i="1342" s="1"/>
  <c r="BW27" i="1342" a="1"/>
  <c r="BW27" i="1342" s="1"/>
  <c r="BV27" i="1342" a="1"/>
  <c r="BV27" i="1342" s="1"/>
  <c r="BU27" i="1342" a="1"/>
  <c r="BU27" i="1342" s="1"/>
  <c r="BT27" i="1342" a="1"/>
  <c r="BT27" i="1342" s="1"/>
  <c r="BS27" i="1342" a="1"/>
  <c r="BS27" i="1342" s="1"/>
  <c r="BR27" i="1342" a="1"/>
  <c r="BR27" i="1342" s="1"/>
  <c r="BQ27" i="1342" a="1"/>
  <c r="BQ27" i="1342" s="1"/>
  <c r="BP27" i="1342" a="1"/>
  <c r="BP27" i="1342" s="1"/>
  <c r="BO27" i="1342" a="1"/>
  <c r="BO27" i="1342" s="1"/>
  <c r="BN27" i="1342" a="1"/>
  <c r="BN27" i="1342" s="1"/>
  <c r="BM27" i="1342" a="1"/>
  <c r="BM27" i="1342" s="1"/>
  <c r="BL27" i="1342" a="1"/>
  <c r="BL27" i="1342" s="1"/>
  <c r="BK27" i="1342" a="1"/>
  <c r="BK27" i="1342" s="1"/>
  <c r="BJ27" i="1342" a="1"/>
  <c r="BJ27" i="1342" s="1"/>
  <c r="BI27" i="1342" a="1"/>
  <c r="BI27" i="1342" s="1"/>
  <c r="BH27" i="1342" a="1"/>
  <c r="BH27" i="1342" s="1"/>
  <c r="BG27" i="1342" a="1"/>
  <c r="BG27" i="1342" s="1"/>
  <c r="BF27" i="1342" a="1"/>
  <c r="BF27" i="1342" s="1"/>
  <c r="BE27" i="1342" a="1"/>
  <c r="BE27" i="1342" s="1"/>
  <c r="BD27" i="1342" a="1"/>
  <c r="BD27" i="1342" s="1"/>
  <c r="BC27" i="1342" a="1"/>
  <c r="BC27" i="1342" s="1"/>
  <c r="BB27" i="1342" a="1"/>
  <c r="BB27" i="1342" s="1"/>
  <c r="BA27" i="1342" a="1"/>
  <c r="BA27" i="1342" s="1"/>
  <c r="AZ27" i="1342" a="1"/>
  <c r="AZ27" i="1342" s="1"/>
  <c r="AY27" i="1342" a="1"/>
  <c r="AY27" i="1342" s="1"/>
  <c r="AX27" i="1342" a="1"/>
  <c r="AX27" i="1342" s="1"/>
  <c r="AW27" i="1342" a="1"/>
  <c r="AW27" i="1342" s="1"/>
  <c r="AV27" i="1342" a="1"/>
  <c r="AV27" i="1342" s="1"/>
  <c r="AU27" i="1342" a="1"/>
  <c r="AU27" i="1342" s="1"/>
  <c r="AT27" i="1342" a="1"/>
  <c r="AT27" i="1342" s="1"/>
  <c r="AS27" i="1342" a="1"/>
  <c r="AS27" i="1342" s="1"/>
  <c r="AR27" i="1342" a="1"/>
  <c r="AR27" i="1342" s="1"/>
  <c r="AQ27" i="1342" a="1"/>
  <c r="AQ27" i="1342" s="1"/>
  <c r="AP27" i="1342" a="1"/>
  <c r="AP27" i="1342" s="1"/>
  <c r="AO27" i="1342" a="1"/>
  <c r="AO27" i="1342" s="1"/>
  <c r="AN27" i="1342" a="1"/>
  <c r="AN27" i="1342" s="1"/>
  <c r="AM27" i="1342" a="1"/>
  <c r="AM27" i="1342" s="1"/>
  <c r="AL27" i="1342" a="1"/>
  <c r="AL27" i="1342" s="1"/>
  <c r="AK27" i="1342" a="1"/>
  <c r="AK27" i="1342" s="1"/>
  <c r="AJ27" i="1342" a="1"/>
  <c r="AJ27" i="1342" s="1"/>
  <c r="AI27" i="1342" a="1"/>
  <c r="AI27" i="1342" s="1"/>
  <c r="AH27" i="1342" a="1"/>
  <c r="AH27" i="1342" s="1"/>
  <c r="AG27" i="1342" a="1"/>
  <c r="AG27" i="1342" s="1"/>
  <c r="AF27" i="1342" a="1"/>
  <c r="AF27" i="1342" s="1"/>
  <c r="AE27" i="1342" a="1"/>
  <c r="AE27" i="1342" s="1"/>
  <c r="AD27" i="1342" a="1"/>
  <c r="AD27" i="1342" s="1"/>
  <c r="AC27" i="1342" a="1"/>
  <c r="AC27" i="1342" s="1"/>
  <c r="AB27" i="1342" a="1"/>
  <c r="AB27" i="1342" s="1"/>
  <c r="AA27" i="1342" a="1"/>
  <c r="AA27" i="1342" s="1"/>
  <c r="Z27" i="1342" a="1"/>
  <c r="Z27" i="1342" s="1"/>
  <c r="Y27" i="1342" a="1"/>
  <c r="Y27" i="1342" s="1"/>
  <c r="X27" i="1342" a="1"/>
  <c r="X27" i="1342" s="1"/>
  <c r="W27" i="1342" a="1"/>
  <c r="W27" i="1342" s="1"/>
  <c r="V27" i="1342" a="1"/>
  <c r="V27" i="1342" s="1"/>
  <c r="U27" i="1342" a="1"/>
  <c r="U27" i="1342" s="1"/>
  <c r="T27" i="1342" a="1"/>
  <c r="T27" i="1342" s="1"/>
  <c r="S27" i="1342" a="1"/>
  <c r="S27" i="1342" s="1"/>
  <c r="CL26" i="1342" a="1"/>
  <c r="CL26" i="1342" s="1"/>
  <c r="CK26" i="1342" a="1"/>
  <c r="CK26" i="1342" s="1"/>
  <c r="CJ26" i="1342" a="1"/>
  <c r="CJ26" i="1342" s="1"/>
  <c r="CI26" i="1342" a="1"/>
  <c r="CI26" i="1342" s="1"/>
  <c r="CH26" i="1342" a="1"/>
  <c r="CH26" i="1342" s="1"/>
  <c r="CG26" i="1342" a="1"/>
  <c r="CG26" i="1342" s="1"/>
  <c r="CF26" i="1342" a="1"/>
  <c r="CF26" i="1342" s="1"/>
  <c r="CE26" i="1342" a="1"/>
  <c r="CE26" i="1342" s="1"/>
  <c r="CD26" i="1342" a="1"/>
  <c r="CD26" i="1342" s="1"/>
  <c r="CC26" i="1342" a="1"/>
  <c r="CC26" i="1342" s="1"/>
  <c r="CB26" i="1342" a="1"/>
  <c r="CB26" i="1342" s="1"/>
  <c r="CA26" i="1342" a="1"/>
  <c r="CA26" i="1342" s="1"/>
  <c r="BZ26" i="1342" a="1"/>
  <c r="BZ26" i="1342" s="1"/>
  <c r="BY26" i="1342" a="1"/>
  <c r="BY26" i="1342" s="1"/>
  <c r="BX26" i="1342" a="1"/>
  <c r="BX26" i="1342" s="1"/>
  <c r="BW26" i="1342" a="1"/>
  <c r="BW26" i="1342" s="1"/>
  <c r="BV26" i="1342" a="1"/>
  <c r="BV26" i="1342" s="1"/>
  <c r="BU26" i="1342" a="1"/>
  <c r="BU26" i="1342" s="1"/>
  <c r="BT26" i="1342" a="1"/>
  <c r="BT26" i="1342" s="1"/>
  <c r="BS26" i="1342" a="1"/>
  <c r="BS26" i="1342" s="1"/>
  <c r="BR26" i="1342" a="1"/>
  <c r="BR26" i="1342" s="1"/>
  <c r="BQ26" i="1342" a="1"/>
  <c r="BQ26" i="1342" s="1"/>
  <c r="BP26" i="1342" a="1"/>
  <c r="BP26" i="1342" s="1"/>
  <c r="BO26" i="1342" a="1"/>
  <c r="BO26" i="1342" s="1"/>
  <c r="BN26" i="1342" a="1"/>
  <c r="BN26" i="1342" s="1"/>
  <c r="BM26" i="1342" a="1"/>
  <c r="BM26" i="1342" s="1"/>
  <c r="BL26" i="1342" a="1"/>
  <c r="BL26" i="1342" s="1"/>
  <c r="BK26" i="1342" a="1"/>
  <c r="BK26" i="1342" s="1"/>
  <c r="BJ26" i="1342" a="1"/>
  <c r="BJ26" i="1342" s="1"/>
  <c r="BI26" i="1342" a="1"/>
  <c r="BI26" i="1342" s="1"/>
  <c r="BH26" i="1342" a="1"/>
  <c r="BH26" i="1342" s="1"/>
  <c r="BG26" i="1342" a="1"/>
  <c r="BG26" i="1342" s="1"/>
  <c r="BF26" i="1342" a="1"/>
  <c r="BF26" i="1342" s="1"/>
  <c r="BE26" i="1342" a="1"/>
  <c r="BE26" i="1342" s="1"/>
  <c r="BD26" i="1342" a="1"/>
  <c r="BD26" i="1342" s="1"/>
  <c r="BC26" i="1342" a="1"/>
  <c r="BC26" i="1342" s="1"/>
  <c r="BB26" i="1342" a="1"/>
  <c r="BB26" i="1342" s="1"/>
  <c r="BA26" i="1342" a="1"/>
  <c r="BA26" i="1342" s="1"/>
  <c r="AZ26" i="1342" a="1"/>
  <c r="AZ26" i="1342" s="1"/>
  <c r="AY26" i="1342" a="1"/>
  <c r="AY26" i="1342" s="1"/>
  <c r="AX26" i="1342" a="1"/>
  <c r="AX26" i="1342" s="1"/>
  <c r="AW26" i="1342" a="1"/>
  <c r="AW26" i="1342" s="1"/>
  <c r="AV26" i="1342" a="1"/>
  <c r="AV26" i="1342" s="1"/>
  <c r="AU26" i="1342" a="1"/>
  <c r="AU26" i="1342" s="1"/>
  <c r="AT26" i="1342" a="1"/>
  <c r="AT26" i="1342" s="1"/>
  <c r="AS26" i="1342" a="1"/>
  <c r="AS26" i="1342" s="1"/>
  <c r="AR26" i="1342" a="1"/>
  <c r="AR26" i="1342" s="1"/>
  <c r="AQ26" i="1342" a="1"/>
  <c r="AQ26" i="1342" s="1"/>
  <c r="AP26" i="1342" a="1"/>
  <c r="AP26" i="1342" s="1"/>
  <c r="AO26" i="1342" a="1"/>
  <c r="AO26" i="1342" s="1"/>
  <c r="AN26" i="1342" a="1"/>
  <c r="AN26" i="1342" s="1"/>
  <c r="AM26" i="1342" a="1"/>
  <c r="AM26" i="1342" s="1"/>
  <c r="AL26" i="1342" a="1"/>
  <c r="AL26" i="1342" s="1"/>
  <c r="AK26" i="1342" a="1"/>
  <c r="AK26" i="1342" s="1"/>
  <c r="AJ26" i="1342" a="1"/>
  <c r="AJ26" i="1342" s="1"/>
  <c r="AI26" i="1342" a="1"/>
  <c r="AI26" i="1342" s="1"/>
  <c r="AH26" i="1342" a="1"/>
  <c r="AH26" i="1342" s="1"/>
  <c r="AG26" i="1342" a="1"/>
  <c r="AG26" i="1342" s="1"/>
  <c r="AF26" i="1342" a="1"/>
  <c r="AF26" i="1342" s="1"/>
  <c r="AE26" i="1342" a="1"/>
  <c r="AE26" i="1342" s="1"/>
  <c r="AD26" i="1342" a="1"/>
  <c r="AD26" i="1342" s="1"/>
  <c r="AC26" i="1342" a="1"/>
  <c r="AC26" i="1342" s="1"/>
  <c r="AB26" i="1342" a="1"/>
  <c r="AB26" i="1342" s="1"/>
  <c r="AA26" i="1342" a="1"/>
  <c r="AA26" i="1342" s="1"/>
  <c r="Z26" i="1342" a="1"/>
  <c r="Z26" i="1342" s="1"/>
  <c r="Y26" i="1342" a="1"/>
  <c r="Y26" i="1342" s="1"/>
  <c r="X26" i="1342" a="1"/>
  <c r="X26" i="1342" s="1"/>
  <c r="W26" i="1342" a="1"/>
  <c r="W26" i="1342" s="1"/>
  <c r="V26" i="1342" a="1"/>
  <c r="V26" i="1342" s="1"/>
  <c r="U26" i="1342" a="1"/>
  <c r="U26" i="1342" s="1"/>
  <c r="T26" i="1342" a="1"/>
  <c r="T26" i="1342" s="1"/>
  <c r="S26" i="1342" a="1"/>
  <c r="S26" i="1342" s="1"/>
  <c r="B26" i="1342"/>
  <c r="CL19" i="1342"/>
  <c r="CK19" i="1342"/>
  <c r="CJ19" i="1342"/>
  <c r="CI19" i="1342"/>
  <c r="CH19" i="1342"/>
  <c r="CG19" i="1342"/>
  <c r="CF19" i="1342"/>
  <c r="CE19" i="1342"/>
  <c r="CD19" i="1342"/>
  <c r="CC19" i="1342"/>
  <c r="CB19" i="1342"/>
  <c r="CA19" i="1342"/>
  <c r="BZ19" i="1342"/>
  <c r="BY19" i="1342"/>
  <c r="BX19" i="1342"/>
  <c r="BW19" i="1342"/>
  <c r="BV19" i="1342"/>
  <c r="BU19" i="1342"/>
  <c r="BT19" i="1342"/>
  <c r="BS19" i="1342"/>
  <c r="BR19" i="1342"/>
  <c r="BQ19" i="1342"/>
  <c r="BP19" i="1342"/>
  <c r="BO19" i="1342"/>
  <c r="BN19" i="1342"/>
  <c r="BM19" i="1342"/>
  <c r="BL19" i="1342"/>
  <c r="BK19" i="1342"/>
  <c r="BJ19" i="1342"/>
  <c r="BI19" i="1342"/>
  <c r="BH19" i="1342"/>
  <c r="BG19" i="1342"/>
  <c r="BF19" i="1342"/>
  <c r="BE19" i="1342"/>
  <c r="BD19" i="1342"/>
  <c r="BC19" i="1342"/>
  <c r="BB19" i="1342"/>
  <c r="BA19" i="1342"/>
  <c r="AZ19" i="1342"/>
  <c r="AY19" i="1342"/>
  <c r="AX19" i="1342"/>
  <c r="AW19" i="1342"/>
  <c r="AV19" i="1342"/>
  <c r="AU19" i="1342"/>
  <c r="AT19" i="1342"/>
  <c r="AS19" i="1342"/>
  <c r="AR19" i="1342"/>
  <c r="AQ19" i="1342"/>
  <c r="AP19" i="1342"/>
  <c r="AO19" i="1342"/>
  <c r="AN19" i="1342"/>
  <c r="AM19" i="1342"/>
  <c r="AL19" i="1342"/>
  <c r="AK19" i="1342"/>
  <c r="AJ19" i="1342"/>
  <c r="AI19" i="1342"/>
  <c r="AH19" i="1342"/>
  <c r="AG19" i="1342"/>
  <c r="AF19" i="1342"/>
  <c r="AE19" i="1342"/>
  <c r="AD19" i="1342"/>
  <c r="AC19" i="1342"/>
  <c r="AB19" i="1342"/>
  <c r="AA19" i="1342"/>
  <c r="Z19" i="1342"/>
  <c r="Y19" i="1342"/>
  <c r="X19" i="1342"/>
  <c r="W19" i="1342"/>
  <c r="V19" i="1342"/>
  <c r="U19" i="1342"/>
  <c r="T19" i="1342"/>
  <c r="S19" i="1342"/>
  <c r="B17" i="1342"/>
  <c r="B16" i="1342"/>
  <c r="CL14" i="1342" a="1"/>
  <c r="CL14" i="1342" s="1"/>
  <c r="CK14" i="1342" a="1"/>
  <c r="CK14" i="1342" s="1"/>
  <c r="CJ14" i="1342" a="1"/>
  <c r="CJ14" i="1342" s="1"/>
  <c r="CI14" i="1342" a="1"/>
  <c r="CI14" i="1342" s="1"/>
  <c r="CH14" i="1342" a="1"/>
  <c r="CH14" i="1342" s="1"/>
  <c r="CG14" i="1342" a="1"/>
  <c r="CG14" i="1342" s="1"/>
  <c r="CF14" i="1342" a="1"/>
  <c r="CF14" i="1342" s="1"/>
  <c r="CE14" i="1342" a="1"/>
  <c r="CE14" i="1342" s="1"/>
  <c r="CD14" i="1342" a="1"/>
  <c r="CD14" i="1342" s="1"/>
  <c r="CC14" i="1342" a="1"/>
  <c r="CC14" i="1342" s="1"/>
  <c r="CB14" i="1342" a="1"/>
  <c r="CB14" i="1342" s="1"/>
  <c r="CA14" i="1342" a="1"/>
  <c r="CA14" i="1342" s="1"/>
  <c r="BZ14" i="1342" a="1"/>
  <c r="BZ14" i="1342" s="1"/>
  <c r="BY14" i="1342" a="1"/>
  <c r="BY14" i="1342" s="1"/>
  <c r="BX14" i="1342" a="1"/>
  <c r="BX14" i="1342" s="1"/>
  <c r="BW14" i="1342" a="1"/>
  <c r="BW14" i="1342" s="1"/>
  <c r="BV14" i="1342" a="1"/>
  <c r="BV14" i="1342" s="1"/>
  <c r="BU14" i="1342" a="1"/>
  <c r="BU14" i="1342" s="1"/>
  <c r="BT14" i="1342" a="1"/>
  <c r="BT14" i="1342" s="1"/>
  <c r="BS14" i="1342" a="1"/>
  <c r="BS14" i="1342" s="1"/>
  <c r="BR14" i="1342" a="1"/>
  <c r="BR14" i="1342" s="1"/>
  <c r="BQ14" i="1342" a="1"/>
  <c r="BQ14" i="1342" s="1"/>
  <c r="BP14" i="1342" a="1"/>
  <c r="BP14" i="1342" s="1"/>
  <c r="BO14" i="1342" a="1"/>
  <c r="BO14" i="1342" s="1"/>
  <c r="BN14" i="1342" a="1"/>
  <c r="BN14" i="1342" s="1"/>
  <c r="BM14" i="1342" a="1"/>
  <c r="BM14" i="1342" s="1"/>
  <c r="BL14" i="1342" a="1"/>
  <c r="BL14" i="1342" s="1"/>
  <c r="BK14" i="1342" a="1"/>
  <c r="BK14" i="1342" s="1"/>
  <c r="BJ14" i="1342" a="1"/>
  <c r="BJ14" i="1342" s="1"/>
  <c r="BI14" i="1342" a="1"/>
  <c r="BI14" i="1342" s="1"/>
  <c r="BH14" i="1342" a="1"/>
  <c r="BH14" i="1342" s="1"/>
  <c r="BG14" i="1342" a="1"/>
  <c r="BG14" i="1342" s="1"/>
  <c r="BF14" i="1342" a="1"/>
  <c r="BF14" i="1342" s="1"/>
  <c r="BE14" i="1342" a="1"/>
  <c r="BE14" i="1342" s="1"/>
  <c r="BD14" i="1342" a="1"/>
  <c r="BD14" i="1342" s="1"/>
  <c r="BC14" i="1342" a="1"/>
  <c r="BC14" i="1342" s="1"/>
  <c r="BB14" i="1342" a="1"/>
  <c r="BB14" i="1342" s="1"/>
  <c r="BA14" i="1342" a="1"/>
  <c r="BA14" i="1342" s="1"/>
  <c r="AZ14" i="1342" a="1"/>
  <c r="AZ14" i="1342" s="1"/>
  <c r="AY14" i="1342" a="1"/>
  <c r="AY14" i="1342" s="1"/>
  <c r="AX14" i="1342" a="1"/>
  <c r="AX14" i="1342" s="1"/>
  <c r="AW14" i="1342" a="1"/>
  <c r="AW14" i="1342" s="1"/>
  <c r="AV14" i="1342" a="1"/>
  <c r="AV14" i="1342" s="1"/>
  <c r="AU14" i="1342" a="1"/>
  <c r="AU14" i="1342" s="1"/>
  <c r="AT14" i="1342" a="1"/>
  <c r="AT14" i="1342" s="1"/>
  <c r="AS14" i="1342" a="1"/>
  <c r="AS14" i="1342" s="1"/>
  <c r="AR14" i="1342" a="1"/>
  <c r="AR14" i="1342" s="1"/>
  <c r="AQ14" i="1342" a="1"/>
  <c r="AQ14" i="1342" s="1"/>
  <c r="AP14" i="1342" a="1"/>
  <c r="AP14" i="1342" s="1"/>
  <c r="AO14" i="1342" a="1"/>
  <c r="AO14" i="1342" s="1"/>
  <c r="AN14" i="1342" a="1"/>
  <c r="AN14" i="1342" s="1"/>
  <c r="AM14" i="1342" a="1"/>
  <c r="AM14" i="1342" s="1"/>
  <c r="AL14" i="1342" a="1"/>
  <c r="AL14" i="1342" s="1"/>
  <c r="AK14" i="1342" a="1"/>
  <c r="AK14" i="1342" s="1"/>
  <c r="AJ14" i="1342" a="1"/>
  <c r="AJ14" i="1342" s="1"/>
  <c r="AI14" i="1342" a="1"/>
  <c r="AI14" i="1342" s="1"/>
  <c r="AH14" i="1342" a="1"/>
  <c r="AH14" i="1342" s="1"/>
  <c r="AG14" i="1342" a="1"/>
  <c r="AG14" i="1342" s="1"/>
  <c r="AF14" i="1342" a="1"/>
  <c r="AF14" i="1342" s="1"/>
  <c r="AE14" i="1342" a="1"/>
  <c r="AE14" i="1342" s="1"/>
  <c r="AD14" i="1342" a="1"/>
  <c r="AD14" i="1342" s="1"/>
  <c r="AC14" i="1342" a="1"/>
  <c r="AC14" i="1342" s="1"/>
  <c r="AB14" i="1342" a="1"/>
  <c r="AB14" i="1342" s="1"/>
  <c r="AA14" i="1342" a="1"/>
  <c r="AA14" i="1342" s="1"/>
  <c r="Z14" i="1342" a="1"/>
  <c r="Z14" i="1342" s="1"/>
  <c r="Y14" i="1342" a="1"/>
  <c r="Y14" i="1342" s="1"/>
  <c r="X14" i="1342" a="1"/>
  <c r="X14" i="1342" s="1"/>
  <c r="W14" i="1342" a="1"/>
  <c r="W14" i="1342" s="1"/>
  <c r="V14" i="1342" a="1"/>
  <c r="V14" i="1342" s="1"/>
  <c r="U14" i="1342" a="1"/>
  <c r="U14" i="1342" s="1"/>
  <c r="T14" i="1342" a="1"/>
  <c r="T14" i="1342" s="1"/>
  <c r="S14" i="1342" a="1"/>
  <c r="S14" i="1342" s="1"/>
  <c r="CL13" i="1342" a="1"/>
  <c r="CL13" i="1342" s="1"/>
  <c r="CL11" i="1342" s="1" a="1"/>
  <c r="CL11" i="1342" s="1"/>
  <c r="CK13" i="1342" a="1"/>
  <c r="CK13" i="1342" s="1"/>
  <c r="CK11" i="1342" s="1" a="1"/>
  <c r="CK11" i="1342" s="1"/>
  <c r="CJ13" i="1342" a="1"/>
  <c r="CJ13" i="1342" s="1"/>
  <c r="CJ11" i="1342" s="1" a="1"/>
  <c r="CJ11" i="1342" s="1"/>
  <c r="CI13" i="1342" a="1"/>
  <c r="CI13" i="1342" s="1"/>
  <c r="CI11" i="1342" s="1" a="1"/>
  <c r="CI11" i="1342" s="1"/>
  <c r="CH13" i="1342" a="1"/>
  <c r="CH13" i="1342" s="1"/>
  <c r="CH11" i="1342" s="1" a="1"/>
  <c r="CH11" i="1342" s="1"/>
  <c r="CG13" i="1342" a="1"/>
  <c r="CG13" i="1342" s="1"/>
  <c r="CG11" i="1342" s="1" a="1"/>
  <c r="CG11" i="1342" s="1"/>
  <c r="CF13" i="1342" a="1"/>
  <c r="CF13" i="1342" s="1"/>
  <c r="CF11" i="1342" s="1" a="1"/>
  <c r="CF11" i="1342" s="1"/>
  <c r="CE13" i="1342" a="1"/>
  <c r="CE13" i="1342" s="1"/>
  <c r="CE11" i="1342" s="1" a="1"/>
  <c r="CE11" i="1342" s="1"/>
  <c r="CD13" i="1342" a="1"/>
  <c r="CD13" i="1342" s="1"/>
  <c r="CD11" i="1342" s="1" a="1"/>
  <c r="CD11" i="1342" s="1"/>
  <c r="CC13" i="1342" a="1"/>
  <c r="CC13" i="1342" s="1"/>
  <c r="CC11" i="1342" s="1" a="1"/>
  <c r="CC11" i="1342" s="1"/>
  <c r="CB13" i="1342" a="1"/>
  <c r="CB13" i="1342" s="1"/>
  <c r="CB11" i="1342" s="1" a="1"/>
  <c r="CB11" i="1342" s="1"/>
  <c r="CA13" i="1342" a="1"/>
  <c r="CA13" i="1342" s="1"/>
  <c r="CA11" i="1342" s="1" a="1"/>
  <c r="CA11" i="1342" s="1"/>
  <c r="BZ13" i="1342" a="1"/>
  <c r="BZ13" i="1342" s="1"/>
  <c r="BZ11" i="1342" s="1" a="1"/>
  <c r="BZ11" i="1342" s="1"/>
  <c r="BY13" i="1342" a="1"/>
  <c r="BY13" i="1342" s="1"/>
  <c r="BY11" i="1342" s="1" a="1"/>
  <c r="BY11" i="1342" s="1"/>
  <c r="BX13" i="1342" a="1"/>
  <c r="BX13" i="1342" s="1"/>
  <c r="BX11" i="1342" s="1" a="1"/>
  <c r="BX11" i="1342" s="1"/>
  <c r="BW13" i="1342" a="1"/>
  <c r="BW13" i="1342" s="1"/>
  <c r="BW11" i="1342" s="1" a="1"/>
  <c r="BW11" i="1342" s="1"/>
  <c r="BV13" i="1342" a="1"/>
  <c r="BV13" i="1342" s="1"/>
  <c r="BV11" i="1342" s="1" a="1"/>
  <c r="BV11" i="1342" s="1"/>
  <c r="BU13" i="1342" a="1"/>
  <c r="BU13" i="1342" s="1"/>
  <c r="BU11" i="1342" s="1" a="1"/>
  <c r="BU11" i="1342" s="1"/>
  <c r="BT13" i="1342" a="1"/>
  <c r="BT13" i="1342" s="1"/>
  <c r="BT11" i="1342" s="1" a="1"/>
  <c r="BT11" i="1342" s="1"/>
  <c r="BS13" i="1342" a="1"/>
  <c r="BS13" i="1342" s="1"/>
  <c r="BS11" i="1342" s="1" a="1"/>
  <c r="BS11" i="1342" s="1"/>
  <c r="BR13" i="1342" a="1"/>
  <c r="BR13" i="1342" s="1"/>
  <c r="BR11" i="1342" s="1" a="1"/>
  <c r="BR11" i="1342" s="1"/>
  <c r="BQ13" i="1342" a="1"/>
  <c r="BQ13" i="1342" s="1"/>
  <c r="BQ11" i="1342" s="1" a="1"/>
  <c r="BQ11" i="1342" s="1"/>
  <c r="BP13" i="1342" a="1"/>
  <c r="BP13" i="1342" s="1"/>
  <c r="BP11" i="1342" s="1" a="1"/>
  <c r="BP11" i="1342" s="1"/>
  <c r="BO13" i="1342" a="1"/>
  <c r="BO13" i="1342" s="1"/>
  <c r="BO11" i="1342" s="1" a="1"/>
  <c r="BO11" i="1342" s="1"/>
  <c r="BN13" i="1342" a="1"/>
  <c r="BN13" i="1342" s="1"/>
  <c r="BN11" i="1342" s="1" a="1"/>
  <c r="BN11" i="1342" s="1"/>
  <c r="BM13" i="1342" a="1"/>
  <c r="BM13" i="1342" s="1"/>
  <c r="BM11" i="1342" s="1" a="1"/>
  <c r="BM11" i="1342" s="1"/>
  <c r="BL13" i="1342" a="1"/>
  <c r="BL13" i="1342" s="1"/>
  <c r="BL11" i="1342" s="1" a="1"/>
  <c r="BL11" i="1342" s="1"/>
  <c r="BK13" i="1342" a="1"/>
  <c r="BK13" i="1342" s="1"/>
  <c r="BK11" i="1342" s="1" a="1"/>
  <c r="BK11" i="1342" s="1"/>
  <c r="BJ13" i="1342" a="1"/>
  <c r="BJ13" i="1342" s="1"/>
  <c r="BJ11" i="1342" s="1" a="1"/>
  <c r="BJ11" i="1342" s="1"/>
  <c r="BI13" i="1342" a="1"/>
  <c r="BI13" i="1342" s="1"/>
  <c r="BI11" i="1342" s="1" a="1"/>
  <c r="BI11" i="1342" s="1"/>
  <c r="BH13" i="1342" a="1"/>
  <c r="BH13" i="1342" s="1"/>
  <c r="BH11" i="1342" s="1" a="1"/>
  <c r="BH11" i="1342" s="1"/>
  <c r="BG13" i="1342" a="1"/>
  <c r="BG13" i="1342" s="1"/>
  <c r="BG11" i="1342" s="1" a="1"/>
  <c r="BG11" i="1342" s="1"/>
  <c r="BF13" i="1342" a="1"/>
  <c r="BF13" i="1342" s="1"/>
  <c r="BF11" i="1342" s="1" a="1"/>
  <c r="BF11" i="1342" s="1"/>
  <c r="BE13" i="1342" a="1"/>
  <c r="BE13" i="1342" s="1"/>
  <c r="BE11" i="1342" s="1" a="1"/>
  <c r="BE11" i="1342" s="1"/>
  <c r="BD13" i="1342" a="1"/>
  <c r="BD13" i="1342" s="1"/>
  <c r="BD11" i="1342" s="1" a="1"/>
  <c r="BD11" i="1342" s="1"/>
  <c r="BC13" i="1342" a="1"/>
  <c r="BC13" i="1342" s="1"/>
  <c r="BC11" i="1342" s="1" a="1"/>
  <c r="BC11" i="1342" s="1"/>
  <c r="BB13" i="1342" a="1"/>
  <c r="BB13" i="1342" s="1"/>
  <c r="BB11" i="1342" s="1" a="1"/>
  <c r="BB11" i="1342" s="1"/>
  <c r="BA13" i="1342" a="1"/>
  <c r="BA13" i="1342" s="1"/>
  <c r="BA11" i="1342" s="1" a="1"/>
  <c r="BA11" i="1342" s="1"/>
  <c r="AZ13" i="1342" a="1"/>
  <c r="AZ13" i="1342" s="1"/>
  <c r="AZ11" i="1342" s="1" a="1"/>
  <c r="AZ11" i="1342" s="1"/>
  <c r="AY13" i="1342" a="1"/>
  <c r="AY13" i="1342" s="1"/>
  <c r="AY11" i="1342" s="1" a="1"/>
  <c r="AY11" i="1342" s="1"/>
  <c r="AX13" i="1342" a="1"/>
  <c r="AX13" i="1342" s="1"/>
  <c r="AX11" i="1342" s="1" a="1"/>
  <c r="AX11" i="1342" s="1"/>
  <c r="AW13" i="1342" a="1"/>
  <c r="AW13" i="1342" s="1"/>
  <c r="AW11" i="1342" s="1" a="1"/>
  <c r="AW11" i="1342" s="1"/>
  <c r="AV13" i="1342" a="1"/>
  <c r="AV13" i="1342" s="1"/>
  <c r="AV11" i="1342" s="1" a="1"/>
  <c r="AV11" i="1342" s="1"/>
  <c r="AU13" i="1342" a="1"/>
  <c r="AU13" i="1342" s="1"/>
  <c r="AU11" i="1342" s="1" a="1"/>
  <c r="AU11" i="1342" s="1"/>
  <c r="AT13" i="1342" a="1"/>
  <c r="AT13" i="1342" s="1"/>
  <c r="AT11" i="1342" s="1" a="1"/>
  <c r="AT11" i="1342" s="1"/>
  <c r="AS13" i="1342" a="1"/>
  <c r="AS13" i="1342" s="1"/>
  <c r="AS11" i="1342" s="1" a="1"/>
  <c r="AS11" i="1342" s="1"/>
  <c r="AR13" i="1342" a="1"/>
  <c r="AR13" i="1342" s="1"/>
  <c r="AR11" i="1342" s="1" a="1"/>
  <c r="AR11" i="1342" s="1"/>
  <c r="AQ13" i="1342" a="1"/>
  <c r="AQ13" i="1342" s="1"/>
  <c r="AQ11" i="1342" s="1" a="1"/>
  <c r="AQ11" i="1342" s="1"/>
  <c r="AP13" i="1342" a="1"/>
  <c r="AP13" i="1342" s="1"/>
  <c r="AP11" i="1342" s="1" a="1"/>
  <c r="AP11" i="1342" s="1"/>
  <c r="AO13" i="1342" a="1"/>
  <c r="AO13" i="1342" s="1"/>
  <c r="AO11" i="1342" s="1" a="1"/>
  <c r="AO11" i="1342" s="1"/>
  <c r="AN13" i="1342" a="1"/>
  <c r="AN13" i="1342" s="1"/>
  <c r="AN11" i="1342" s="1" a="1"/>
  <c r="AN11" i="1342" s="1"/>
  <c r="AM13" i="1342" a="1"/>
  <c r="AM13" i="1342" s="1"/>
  <c r="AM11" i="1342" s="1" a="1"/>
  <c r="AM11" i="1342" s="1"/>
  <c r="AL13" i="1342" a="1"/>
  <c r="AL13" i="1342" s="1"/>
  <c r="AL11" i="1342" s="1" a="1"/>
  <c r="AL11" i="1342" s="1"/>
  <c r="AK13" i="1342" a="1"/>
  <c r="AK13" i="1342" s="1"/>
  <c r="AK11" i="1342" s="1" a="1"/>
  <c r="AK11" i="1342" s="1"/>
  <c r="AJ13" i="1342" a="1"/>
  <c r="AJ13" i="1342" s="1"/>
  <c r="AJ11" i="1342" s="1" a="1"/>
  <c r="AJ11" i="1342" s="1"/>
  <c r="AI13" i="1342" a="1"/>
  <c r="AI13" i="1342" s="1"/>
  <c r="AI11" i="1342" s="1" a="1"/>
  <c r="AI11" i="1342" s="1"/>
  <c r="AH13" i="1342" a="1"/>
  <c r="AH13" i="1342" s="1"/>
  <c r="AH11" i="1342" s="1" a="1"/>
  <c r="AH11" i="1342" s="1"/>
  <c r="AG13" i="1342" a="1"/>
  <c r="AG13" i="1342" s="1"/>
  <c r="AG11" i="1342" s="1" a="1"/>
  <c r="AG11" i="1342" s="1"/>
  <c r="AF13" i="1342" a="1"/>
  <c r="AF13" i="1342" s="1"/>
  <c r="AF11" i="1342" s="1" a="1"/>
  <c r="AF11" i="1342" s="1"/>
  <c r="AE13" i="1342" a="1"/>
  <c r="AE13" i="1342" s="1"/>
  <c r="AE11" i="1342" s="1" a="1"/>
  <c r="AE11" i="1342" s="1"/>
  <c r="AD13" i="1342" a="1"/>
  <c r="AD13" i="1342" s="1"/>
  <c r="AD11" i="1342" s="1" a="1"/>
  <c r="AD11" i="1342" s="1"/>
  <c r="AC13" i="1342" a="1"/>
  <c r="AC13" i="1342" s="1"/>
  <c r="AC11" i="1342" s="1" a="1"/>
  <c r="AC11" i="1342" s="1"/>
  <c r="AB13" i="1342" a="1"/>
  <c r="AB13" i="1342" s="1"/>
  <c r="AB11" i="1342" s="1" a="1"/>
  <c r="AB11" i="1342" s="1"/>
  <c r="AA13" i="1342" a="1"/>
  <c r="AA13" i="1342" s="1"/>
  <c r="AA11" i="1342" s="1" a="1"/>
  <c r="AA11" i="1342" s="1"/>
  <c r="Z13" i="1342" a="1"/>
  <c r="Z13" i="1342" s="1"/>
  <c r="Z11" i="1342" s="1" a="1"/>
  <c r="Z11" i="1342" s="1"/>
  <c r="Y13" i="1342" a="1"/>
  <c r="Y13" i="1342" s="1"/>
  <c r="Y11" i="1342" s="1" a="1"/>
  <c r="Y11" i="1342" s="1"/>
  <c r="X13" i="1342" a="1"/>
  <c r="X13" i="1342" s="1"/>
  <c r="X11" i="1342" s="1" a="1"/>
  <c r="X11" i="1342" s="1"/>
  <c r="W13" i="1342" a="1"/>
  <c r="W13" i="1342" s="1"/>
  <c r="W11" i="1342" s="1" a="1"/>
  <c r="W11" i="1342" s="1"/>
  <c r="V13" i="1342" a="1"/>
  <c r="V13" i="1342" s="1"/>
  <c r="V11" i="1342" s="1" a="1"/>
  <c r="V11" i="1342" s="1"/>
  <c r="U13" i="1342" a="1"/>
  <c r="U13" i="1342" s="1"/>
  <c r="U11" i="1342" s="1" a="1"/>
  <c r="U11" i="1342" s="1"/>
  <c r="T13" i="1342" a="1"/>
  <c r="T13" i="1342" s="1"/>
  <c r="T11" i="1342" s="1" a="1"/>
  <c r="T11" i="1342" s="1"/>
  <c r="S13" i="1342" a="1"/>
  <c r="S13" i="1342" s="1"/>
  <c r="S11" i="1342" s="1" a="1"/>
  <c r="S11" i="1342" s="1"/>
  <c r="CL12" i="1342" a="1"/>
  <c r="CL12" i="1342" s="1"/>
  <c r="CK12" i="1342" a="1"/>
  <c r="CK12" i="1342" s="1"/>
  <c r="CJ12" i="1342" a="1"/>
  <c r="CJ12" i="1342" s="1"/>
  <c r="CI12" i="1342" a="1"/>
  <c r="CI12" i="1342" s="1"/>
  <c r="CH12" i="1342" a="1"/>
  <c r="CH12" i="1342" s="1"/>
  <c r="CG12" i="1342" a="1"/>
  <c r="CG12" i="1342" s="1"/>
  <c r="CF12" i="1342" a="1"/>
  <c r="CF12" i="1342" s="1"/>
  <c r="CE12" i="1342" a="1"/>
  <c r="CE12" i="1342" s="1"/>
  <c r="CD12" i="1342" a="1"/>
  <c r="CD12" i="1342" s="1"/>
  <c r="CC12" i="1342" a="1"/>
  <c r="CC12" i="1342" s="1"/>
  <c r="CB12" i="1342" a="1"/>
  <c r="CB12" i="1342" s="1"/>
  <c r="CA12" i="1342" a="1"/>
  <c r="CA12" i="1342" s="1"/>
  <c r="BZ12" i="1342" a="1"/>
  <c r="BZ12" i="1342" s="1"/>
  <c r="BY12" i="1342" a="1"/>
  <c r="BY12" i="1342" s="1"/>
  <c r="BX12" i="1342" a="1"/>
  <c r="BX12" i="1342" s="1"/>
  <c r="BW12" i="1342" a="1"/>
  <c r="BW12" i="1342" s="1"/>
  <c r="BV12" i="1342" a="1"/>
  <c r="BV12" i="1342" s="1"/>
  <c r="BU12" i="1342" a="1"/>
  <c r="BU12" i="1342" s="1"/>
  <c r="BT12" i="1342" a="1"/>
  <c r="BT12" i="1342" s="1"/>
  <c r="BS12" i="1342" a="1"/>
  <c r="BS12" i="1342" s="1"/>
  <c r="BR12" i="1342" a="1"/>
  <c r="BR12" i="1342" s="1"/>
  <c r="BQ12" i="1342" a="1"/>
  <c r="BQ12" i="1342" s="1"/>
  <c r="BP12" i="1342" a="1"/>
  <c r="BP12" i="1342" s="1"/>
  <c r="BO12" i="1342" a="1"/>
  <c r="BO12" i="1342" s="1"/>
  <c r="BN12" i="1342" a="1"/>
  <c r="BN12" i="1342" s="1"/>
  <c r="BM12" i="1342" a="1"/>
  <c r="BM12" i="1342" s="1"/>
  <c r="BL12" i="1342" a="1"/>
  <c r="BL12" i="1342" s="1"/>
  <c r="BK12" i="1342" a="1"/>
  <c r="BK12" i="1342" s="1"/>
  <c r="BJ12" i="1342" a="1"/>
  <c r="BJ12" i="1342" s="1"/>
  <c r="BI12" i="1342" a="1"/>
  <c r="BI12" i="1342" s="1"/>
  <c r="BH12" i="1342" a="1"/>
  <c r="BH12" i="1342" s="1"/>
  <c r="BG12" i="1342" a="1"/>
  <c r="BG12" i="1342" s="1"/>
  <c r="BF12" i="1342" a="1"/>
  <c r="BF12" i="1342" s="1"/>
  <c r="BE12" i="1342" a="1"/>
  <c r="BE12" i="1342" s="1"/>
  <c r="BD12" i="1342" a="1"/>
  <c r="BD12" i="1342" s="1"/>
  <c r="BC12" i="1342" a="1"/>
  <c r="BC12" i="1342" s="1"/>
  <c r="BB12" i="1342" a="1"/>
  <c r="BB12" i="1342" s="1"/>
  <c r="BA12" i="1342" a="1"/>
  <c r="BA12" i="1342" s="1"/>
  <c r="AZ12" i="1342" a="1"/>
  <c r="AZ12" i="1342" s="1"/>
  <c r="AY12" i="1342" a="1"/>
  <c r="AY12" i="1342" s="1"/>
  <c r="AX12" i="1342" a="1"/>
  <c r="AX12" i="1342" s="1"/>
  <c r="AW12" i="1342" a="1"/>
  <c r="AW12" i="1342" s="1"/>
  <c r="AV12" i="1342" a="1"/>
  <c r="AV12" i="1342" s="1"/>
  <c r="AU12" i="1342" a="1"/>
  <c r="AU12" i="1342" s="1"/>
  <c r="AT12" i="1342" a="1"/>
  <c r="AT12" i="1342" s="1"/>
  <c r="AS12" i="1342" a="1"/>
  <c r="AS12" i="1342" s="1"/>
  <c r="AR12" i="1342" a="1"/>
  <c r="AR12" i="1342" s="1"/>
  <c r="AQ12" i="1342" a="1"/>
  <c r="AQ12" i="1342" s="1"/>
  <c r="AP12" i="1342" a="1"/>
  <c r="AP12" i="1342" s="1"/>
  <c r="AO12" i="1342" a="1"/>
  <c r="AO12" i="1342" s="1"/>
  <c r="AN12" i="1342" a="1"/>
  <c r="AN12" i="1342" s="1"/>
  <c r="AM12" i="1342" a="1"/>
  <c r="AM12" i="1342" s="1"/>
  <c r="AL12" i="1342" a="1"/>
  <c r="AL12" i="1342" s="1"/>
  <c r="AK12" i="1342" a="1"/>
  <c r="AK12" i="1342" s="1"/>
  <c r="AJ12" i="1342" a="1"/>
  <c r="AJ12" i="1342" s="1"/>
  <c r="AI12" i="1342" a="1"/>
  <c r="AI12" i="1342" s="1"/>
  <c r="AH12" i="1342" a="1"/>
  <c r="AH12" i="1342" s="1"/>
  <c r="AG12" i="1342" a="1"/>
  <c r="AG12" i="1342" s="1"/>
  <c r="AF12" i="1342" a="1"/>
  <c r="AF12" i="1342" s="1"/>
  <c r="AE12" i="1342" a="1"/>
  <c r="AE12" i="1342" s="1"/>
  <c r="AD12" i="1342" a="1"/>
  <c r="AD12" i="1342" s="1"/>
  <c r="AC12" i="1342" a="1"/>
  <c r="AC12" i="1342" s="1"/>
  <c r="AB12" i="1342" a="1"/>
  <c r="AB12" i="1342" s="1"/>
  <c r="AA12" i="1342" a="1"/>
  <c r="AA12" i="1342" s="1"/>
  <c r="Z12" i="1342" a="1"/>
  <c r="Z12" i="1342" s="1"/>
  <c r="Y12" i="1342" a="1"/>
  <c r="Y12" i="1342" s="1"/>
  <c r="X12" i="1342" a="1"/>
  <c r="X12" i="1342" s="1"/>
  <c r="W12" i="1342" a="1"/>
  <c r="W12" i="1342" s="1"/>
  <c r="V12" i="1342" a="1"/>
  <c r="V12" i="1342" s="1"/>
  <c r="U12" i="1342" a="1"/>
  <c r="U12" i="1342" s="1"/>
  <c r="T12" i="1342" a="1"/>
  <c r="T12" i="1342" s="1"/>
  <c r="S12" i="1342" a="1"/>
  <c r="S12" i="1342" s="1"/>
  <c r="R11" i="1342" a="1"/>
  <c r="R11" i="1342" s="1"/>
  <c r="Q11" i="1342" a="1"/>
  <c r="Q11" i="1342" s="1"/>
  <c r="P11" i="1342" a="1"/>
  <c r="P11" i="1342" s="1"/>
  <c r="O11" i="1342" a="1"/>
  <c r="O11" i="1342" s="1"/>
  <c r="N11" i="1342" a="1"/>
  <c r="N11" i="1342" s="1"/>
  <c r="M11" i="1342" a="1"/>
  <c r="M11" i="1342" s="1"/>
  <c r="L11" i="1342" a="1"/>
  <c r="L11" i="1342" s="1"/>
  <c r="K11" i="1342" a="1"/>
  <c r="K11" i="1342" s="1"/>
  <c r="B10" i="1342"/>
  <c r="CL7" i="1342"/>
  <c r="CK7" i="1342"/>
  <c r="CJ7" i="1342"/>
  <c r="CI7" i="1342"/>
  <c r="CH7" i="1342"/>
  <c r="CG7" i="1342"/>
  <c r="CF7" i="1342"/>
  <c r="CE7" i="1342"/>
  <c r="CD7" i="1342"/>
  <c r="CC7" i="1342"/>
  <c r="CB7" i="1342"/>
  <c r="CA7" i="1342"/>
  <c r="BZ7" i="1342"/>
  <c r="BY7" i="1342"/>
  <c r="BX7" i="1342"/>
  <c r="BW7" i="1342"/>
  <c r="BV7" i="1342"/>
  <c r="BU7" i="1342"/>
  <c r="BT7" i="1342"/>
  <c r="BS7" i="1342"/>
  <c r="BR7" i="1342"/>
  <c r="BQ7" i="1342"/>
  <c r="BP7" i="1342"/>
  <c r="BO7" i="1342"/>
  <c r="BN7" i="1342"/>
  <c r="BM7" i="1342"/>
  <c r="BL7" i="1342"/>
  <c r="BK7" i="1342"/>
  <c r="BJ7" i="1342"/>
  <c r="BI7" i="1342"/>
  <c r="BH7" i="1342"/>
  <c r="BG7" i="1342"/>
  <c r="BF7" i="1342"/>
  <c r="BE7" i="1342"/>
  <c r="BD7" i="1342"/>
  <c r="BC7" i="1342"/>
  <c r="BB7" i="1342"/>
  <c r="BA7" i="1342"/>
  <c r="AZ7" i="1342"/>
  <c r="AY7" i="1342"/>
  <c r="AX7" i="1342"/>
  <c r="AW7" i="1342"/>
  <c r="AV7" i="1342"/>
  <c r="AU7" i="1342"/>
  <c r="AT7" i="1342"/>
  <c r="AS7" i="1342"/>
  <c r="AR7" i="1342"/>
  <c r="AQ7" i="1342"/>
  <c r="AP7" i="1342"/>
  <c r="AO7" i="1342"/>
  <c r="AN7" i="1342"/>
  <c r="AM7" i="1342"/>
  <c r="AL7" i="1342"/>
  <c r="AK7" i="1342"/>
  <c r="AJ7" i="1342"/>
  <c r="AI7" i="1342"/>
  <c r="AH7" i="1342"/>
  <c r="AG7" i="1342"/>
  <c r="AF7" i="1342"/>
  <c r="AE7" i="1342"/>
  <c r="AD7" i="1342"/>
  <c r="AC7" i="1342"/>
  <c r="AB7" i="1342"/>
  <c r="AA7" i="1342"/>
  <c r="Z7" i="1342"/>
  <c r="Y7" i="1342"/>
  <c r="X7" i="1342"/>
  <c r="W7" i="1342"/>
  <c r="V7" i="1342"/>
  <c r="U7" i="1342"/>
  <c r="T7" i="1342"/>
  <c r="S7" i="1342"/>
  <c r="B7" i="1342"/>
  <c r="CL6" i="1342"/>
  <c r="CK6" i="1342"/>
  <c r="CJ6" i="1342"/>
  <c r="CI6" i="1342"/>
  <c r="CH6" i="1342"/>
  <c r="CG6" i="1342"/>
  <c r="CF6" i="1342"/>
  <c r="CE6" i="1342"/>
  <c r="CD6" i="1342"/>
  <c r="CC6" i="1342"/>
  <c r="CB6" i="1342"/>
  <c r="CA6" i="1342"/>
  <c r="BZ6" i="1342"/>
  <c r="BY6" i="1342"/>
  <c r="BX6" i="1342"/>
  <c r="BW6" i="1342"/>
  <c r="BV6" i="1342"/>
  <c r="BU6" i="1342"/>
  <c r="BT6" i="1342"/>
  <c r="BS6" i="1342"/>
  <c r="BR6" i="1342"/>
  <c r="BQ6" i="1342"/>
  <c r="BP6" i="1342"/>
  <c r="BO6" i="1342"/>
  <c r="BN6" i="1342"/>
  <c r="BM6" i="1342"/>
  <c r="BL6" i="1342"/>
  <c r="BK6" i="1342"/>
  <c r="BJ6" i="1342"/>
  <c r="BI6" i="1342"/>
  <c r="BH6" i="1342"/>
  <c r="BG6" i="1342"/>
  <c r="BF6" i="1342"/>
  <c r="BE6" i="1342"/>
  <c r="BD6" i="1342"/>
  <c r="BC6" i="1342"/>
  <c r="BB6" i="1342"/>
  <c r="BA6" i="1342"/>
  <c r="AZ6" i="1342"/>
  <c r="AY6" i="1342"/>
  <c r="AX6" i="1342"/>
  <c r="AW6" i="1342"/>
  <c r="AV6" i="1342"/>
  <c r="AU6" i="1342"/>
  <c r="AT6" i="1342"/>
  <c r="AS6" i="1342"/>
  <c r="AR6" i="1342"/>
  <c r="AQ6" i="1342"/>
  <c r="AP6" i="1342"/>
  <c r="AO6" i="1342"/>
  <c r="AN6" i="1342"/>
  <c r="AM6" i="1342"/>
  <c r="AL6" i="1342"/>
  <c r="AK6" i="1342"/>
  <c r="AJ6" i="1342"/>
  <c r="AI6" i="1342"/>
  <c r="AH6" i="1342"/>
  <c r="AG6" i="1342"/>
  <c r="AF6" i="1342"/>
  <c r="AE6" i="1342"/>
  <c r="AD6" i="1342"/>
  <c r="AC6" i="1342"/>
  <c r="AB6" i="1342"/>
  <c r="AA6" i="1342"/>
  <c r="Z6" i="1342"/>
  <c r="Y6" i="1342"/>
  <c r="X6" i="1342"/>
  <c r="W6" i="1342"/>
  <c r="V6" i="1342"/>
  <c r="U6" i="1342"/>
  <c r="T6" i="1342"/>
  <c r="S6" i="1342"/>
  <c r="B6" i="1342"/>
  <c r="CL5" i="1342"/>
  <c r="CK5" i="1342"/>
  <c r="CJ5" i="1342"/>
  <c r="CI5" i="1342"/>
  <c r="CH5" i="1342"/>
  <c r="CG5" i="1342"/>
  <c r="CF5" i="1342"/>
  <c r="CE5" i="1342"/>
  <c r="CD5" i="1342"/>
  <c r="CC5" i="1342"/>
  <c r="CB5" i="1342"/>
  <c r="CA5" i="1342"/>
  <c r="BZ5" i="1342"/>
  <c r="BY5" i="1342"/>
  <c r="BX5" i="1342"/>
  <c r="BW5" i="1342"/>
  <c r="BV5" i="1342"/>
  <c r="BU5" i="1342"/>
  <c r="BT5" i="1342"/>
  <c r="BS5" i="1342"/>
  <c r="BR5" i="1342"/>
  <c r="BQ5" i="1342"/>
  <c r="BP5" i="1342"/>
  <c r="BO5" i="1342"/>
  <c r="BN5" i="1342"/>
  <c r="BM5" i="1342"/>
  <c r="BL5" i="1342"/>
  <c r="BK5" i="1342"/>
  <c r="BJ5" i="1342"/>
  <c r="BI5" i="1342"/>
  <c r="BH5" i="1342"/>
  <c r="BG5" i="1342"/>
  <c r="BF5" i="1342"/>
  <c r="BE5" i="1342"/>
  <c r="BD5" i="1342"/>
  <c r="BC5" i="1342"/>
  <c r="BB5" i="1342"/>
  <c r="BA5" i="1342"/>
  <c r="AZ5" i="1342"/>
  <c r="AY5" i="1342"/>
  <c r="AX5" i="1342"/>
  <c r="AW5" i="1342"/>
  <c r="AV5" i="1342"/>
  <c r="AU5" i="1342"/>
  <c r="AT5" i="1342"/>
  <c r="AS5" i="1342"/>
  <c r="AR5" i="1342"/>
  <c r="AQ5" i="1342"/>
  <c r="AP5" i="1342"/>
  <c r="AO5" i="1342"/>
  <c r="AN5" i="1342"/>
  <c r="AM5" i="1342"/>
  <c r="AL5" i="1342"/>
  <c r="AK5" i="1342"/>
  <c r="AJ5" i="1342"/>
  <c r="AI5" i="1342"/>
  <c r="AH5" i="1342"/>
  <c r="AG5" i="1342"/>
  <c r="AF5" i="1342"/>
  <c r="AE5" i="1342"/>
  <c r="AD5" i="1342"/>
  <c r="AC5" i="1342"/>
  <c r="AB5" i="1342"/>
  <c r="AA5" i="1342"/>
  <c r="Z5" i="1342"/>
  <c r="Y5" i="1342"/>
  <c r="X5" i="1342"/>
  <c r="W5" i="1342"/>
  <c r="V5" i="1342"/>
  <c r="U5" i="1342"/>
  <c r="T5" i="1342"/>
  <c r="S5" i="1342"/>
  <c r="B5" i="1342"/>
  <c r="CL4" i="1342"/>
  <c r="CK4" i="1342"/>
  <c r="CJ4" i="1342"/>
  <c r="CI4" i="1342"/>
  <c r="CH4" i="1342"/>
  <c r="CG4" i="1342"/>
  <c r="CF4" i="1342"/>
  <c r="CE4" i="1342"/>
  <c r="CD4" i="1342"/>
  <c r="CC4" i="1342"/>
  <c r="CB4" i="1342"/>
  <c r="CA4" i="1342"/>
  <c r="BZ4" i="1342"/>
  <c r="BY4" i="1342"/>
  <c r="BX4" i="1342"/>
  <c r="BW4" i="1342"/>
  <c r="BV4" i="1342"/>
  <c r="BU4" i="1342"/>
  <c r="BT4" i="1342"/>
  <c r="BS4" i="1342"/>
  <c r="BR4" i="1342"/>
  <c r="BQ4" i="1342"/>
  <c r="BP4" i="1342"/>
  <c r="BO4" i="1342"/>
  <c r="BN4" i="1342"/>
  <c r="BM4" i="1342"/>
  <c r="BL4" i="1342"/>
  <c r="BK4" i="1342"/>
  <c r="BJ4" i="1342"/>
  <c r="BI4" i="1342"/>
  <c r="BH4" i="1342"/>
  <c r="BG4" i="1342"/>
  <c r="BF4" i="1342"/>
  <c r="BE4" i="1342"/>
  <c r="BD4" i="1342"/>
  <c r="BC4" i="1342"/>
  <c r="BB4" i="1342"/>
  <c r="BA4" i="1342"/>
  <c r="AZ4" i="1342"/>
  <c r="AY4" i="1342"/>
  <c r="AX4" i="1342"/>
  <c r="AW4" i="1342"/>
  <c r="AV4" i="1342"/>
  <c r="AU4" i="1342"/>
  <c r="AT4" i="1342"/>
  <c r="AS4" i="1342"/>
  <c r="AR4" i="1342"/>
  <c r="AQ4" i="1342"/>
  <c r="AP4" i="1342"/>
  <c r="AO4" i="1342"/>
  <c r="AN4" i="1342"/>
  <c r="AM4" i="1342"/>
  <c r="AL4" i="1342"/>
  <c r="AK4" i="1342"/>
  <c r="AJ4" i="1342"/>
  <c r="AI4" i="1342"/>
  <c r="AH4" i="1342"/>
  <c r="AG4" i="1342"/>
  <c r="AF4" i="1342"/>
  <c r="AE4" i="1342"/>
  <c r="AD4" i="1342"/>
  <c r="AC4" i="1342"/>
  <c r="AB4" i="1342"/>
  <c r="AA4" i="1342"/>
  <c r="Z4" i="1342"/>
  <c r="Y4" i="1342"/>
  <c r="X4" i="1342"/>
  <c r="W4" i="1342"/>
  <c r="V4" i="1342"/>
  <c r="U4" i="1342"/>
  <c r="T4" i="1342"/>
  <c r="S4" i="1342"/>
  <c r="R4" i="1342"/>
  <c r="B4" i="1342"/>
  <c r="CL3" i="1342"/>
  <c r="CK3" i="1342"/>
  <c r="CJ3" i="1342"/>
  <c r="CI3" i="1342"/>
  <c r="CH3" i="1342"/>
  <c r="CG3" i="1342"/>
  <c r="CF3" i="1342"/>
  <c r="CE3" i="1342"/>
  <c r="CD3" i="1342"/>
  <c r="CC3" i="1342"/>
  <c r="CB3" i="1342"/>
  <c r="CA3" i="1342"/>
  <c r="BZ3" i="1342"/>
  <c r="BY3" i="1342"/>
  <c r="BX3" i="1342"/>
  <c r="BW3" i="1342"/>
  <c r="BV3" i="1342"/>
  <c r="BU3" i="1342"/>
  <c r="BT3" i="1342"/>
  <c r="BS3" i="1342"/>
  <c r="BR3" i="1342"/>
  <c r="BQ3" i="1342"/>
  <c r="BP3" i="1342"/>
  <c r="BO3" i="1342"/>
  <c r="BN3" i="1342"/>
  <c r="BM3" i="1342"/>
  <c r="BL3" i="1342"/>
  <c r="BK3" i="1342"/>
  <c r="BJ3" i="1342"/>
  <c r="BI3" i="1342"/>
  <c r="BH3" i="1342"/>
  <c r="BG3" i="1342"/>
  <c r="BF3" i="1342"/>
  <c r="BE3" i="1342"/>
  <c r="BD3" i="1342"/>
  <c r="BC3" i="1342"/>
  <c r="BB3" i="1342"/>
  <c r="BA3" i="1342"/>
  <c r="AZ3" i="1342"/>
  <c r="AY3" i="1342"/>
  <c r="AX3" i="1342"/>
  <c r="AW3" i="1342"/>
  <c r="AV3" i="1342"/>
  <c r="AU3" i="1342"/>
  <c r="AT3" i="1342"/>
  <c r="AS3" i="1342"/>
  <c r="AR3" i="1342"/>
  <c r="AQ3" i="1342"/>
  <c r="AP3" i="1342"/>
  <c r="AO3" i="1342"/>
  <c r="AN3" i="1342"/>
  <c r="AM3" i="1342"/>
  <c r="AL3" i="1342"/>
  <c r="AK3" i="1342"/>
  <c r="AJ3" i="1342"/>
  <c r="AI3" i="1342"/>
  <c r="AH3" i="1342"/>
  <c r="AG3" i="1342"/>
  <c r="AF3" i="1342"/>
  <c r="AE3" i="1342"/>
  <c r="AD3" i="1342"/>
  <c r="AC3" i="1342"/>
  <c r="AB3" i="1342"/>
  <c r="AA3" i="1342"/>
  <c r="Z3" i="1342"/>
  <c r="Y3" i="1342"/>
  <c r="X3" i="1342"/>
  <c r="W3" i="1342"/>
  <c r="V3" i="1342"/>
  <c r="U3" i="1342"/>
  <c r="T3" i="1342"/>
  <c r="S3" i="1342"/>
  <c r="R3" i="1342"/>
  <c r="B3" i="1342"/>
  <c r="CL2" i="1342"/>
  <c r="CK2" i="1342"/>
  <c r="CJ2" i="1342"/>
  <c r="CI2" i="1342"/>
  <c r="CH2" i="1342"/>
  <c r="CG2" i="1342"/>
  <c r="CF2" i="1342"/>
  <c r="CE2" i="1342"/>
  <c r="CD2" i="1342"/>
  <c r="CC2" i="1342"/>
  <c r="CB2" i="1342"/>
  <c r="CA2" i="1342"/>
  <c r="BZ2" i="1342"/>
  <c r="BY2" i="1342"/>
  <c r="BX2" i="1342"/>
  <c r="BW2" i="1342"/>
  <c r="BV2" i="1342"/>
  <c r="BU2" i="1342"/>
  <c r="BT2" i="1342"/>
  <c r="BS2" i="1342"/>
  <c r="BR2" i="1342"/>
  <c r="BQ2" i="1342"/>
  <c r="BP2" i="1342"/>
  <c r="BO2" i="1342"/>
  <c r="BN2" i="1342"/>
  <c r="BM2" i="1342"/>
  <c r="BL2" i="1342"/>
  <c r="BK2" i="1342"/>
  <c r="BJ2" i="1342"/>
  <c r="BI2" i="1342"/>
  <c r="BH2" i="1342"/>
  <c r="BG2" i="1342"/>
  <c r="BF2" i="1342"/>
  <c r="BE2" i="1342"/>
  <c r="BD2" i="1342"/>
  <c r="BC2" i="1342"/>
  <c r="BB2" i="1342"/>
  <c r="BA2" i="1342"/>
  <c r="AZ2" i="1342"/>
  <c r="AY2" i="1342"/>
  <c r="AX2" i="1342"/>
  <c r="AW2" i="1342"/>
  <c r="AV2" i="1342"/>
  <c r="AU2" i="1342"/>
  <c r="AT2" i="1342"/>
  <c r="AS2" i="1342"/>
  <c r="AR2" i="1342"/>
  <c r="AQ2" i="1342"/>
  <c r="AP2" i="1342"/>
  <c r="AO2" i="1342"/>
  <c r="AN2" i="1342"/>
  <c r="AM2" i="1342"/>
  <c r="AL2" i="1342"/>
  <c r="AK2" i="1342"/>
  <c r="AJ2" i="1342"/>
  <c r="AI2" i="1342"/>
  <c r="AH2" i="1342"/>
  <c r="AG2" i="1342"/>
  <c r="AF2" i="1342"/>
  <c r="AE2" i="1342"/>
  <c r="AD2" i="1342"/>
  <c r="AC2" i="1342"/>
  <c r="AB2" i="1342"/>
  <c r="AA2" i="1342"/>
  <c r="Z2" i="1342"/>
  <c r="Y2" i="1342"/>
  <c r="X2" i="1342"/>
  <c r="W2" i="1342"/>
  <c r="V2" i="1342"/>
  <c r="U2" i="1342"/>
  <c r="T2" i="1342"/>
  <c r="S2" i="1342"/>
  <c r="R2" i="1342"/>
  <c r="P2" i="1342"/>
  <c r="O2" i="1342"/>
  <c r="N2" i="1342"/>
  <c r="M2" i="1342"/>
  <c r="L2" i="1342"/>
  <c r="K2" i="1342"/>
  <c r="J2" i="1342"/>
  <c r="B2" i="1342"/>
  <c r="CL1" i="1342"/>
  <c r="CK1" i="1342"/>
  <c r="CJ1" i="1342"/>
  <c r="CI1" i="1342"/>
  <c r="CH1" i="1342"/>
  <c r="CG1" i="1342"/>
  <c r="CF1" i="1342"/>
  <c r="CE1" i="1342"/>
  <c r="CD1" i="1342"/>
  <c r="CC1" i="1342"/>
  <c r="CB1" i="1342"/>
  <c r="CA1" i="1342"/>
  <c r="BZ1" i="1342"/>
  <c r="BY1" i="1342"/>
  <c r="BX1" i="1342"/>
  <c r="BW1" i="1342"/>
  <c r="BV1" i="1342"/>
  <c r="BU1" i="1342"/>
  <c r="BT1" i="1342"/>
  <c r="BS1" i="1342"/>
  <c r="BR1" i="1342"/>
  <c r="BQ1" i="1342"/>
  <c r="BP1" i="1342"/>
  <c r="BO1" i="1342"/>
  <c r="BN1" i="1342"/>
  <c r="BM1" i="1342"/>
  <c r="BL1" i="1342"/>
  <c r="BK1" i="1342"/>
  <c r="BJ1" i="1342"/>
  <c r="BI1" i="1342"/>
  <c r="BH1" i="1342"/>
  <c r="BG1" i="1342"/>
  <c r="BF1" i="1342"/>
  <c r="BE1" i="1342"/>
  <c r="BD1" i="1342"/>
  <c r="BC1" i="1342"/>
  <c r="BB1" i="1342"/>
  <c r="BA1" i="1342"/>
  <c r="AZ1" i="1342"/>
  <c r="AY1" i="1342"/>
  <c r="AX1" i="1342"/>
  <c r="AW1" i="1342"/>
  <c r="AV1" i="1342"/>
  <c r="AU1" i="1342"/>
  <c r="AT1" i="1342"/>
  <c r="AS1" i="1342"/>
  <c r="AR1" i="1342"/>
  <c r="AQ1" i="1342"/>
  <c r="AP1" i="1342"/>
  <c r="AO1" i="1342"/>
  <c r="AN1" i="1342"/>
  <c r="AM1" i="1342"/>
  <c r="AL1" i="1342"/>
  <c r="AK1" i="1342"/>
  <c r="AJ1" i="1342"/>
  <c r="AI1" i="1342"/>
  <c r="AH1" i="1342"/>
  <c r="AG1" i="1342"/>
  <c r="AF1" i="1342"/>
  <c r="AE1" i="1342"/>
  <c r="AD1" i="1342"/>
  <c r="AC1" i="1342"/>
  <c r="AB1" i="1342"/>
  <c r="AA1" i="1342"/>
  <c r="Z1" i="1342"/>
  <c r="Y1" i="1342"/>
  <c r="X1" i="1342"/>
  <c r="W1" i="1342"/>
  <c r="V1" i="1342"/>
  <c r="U1" i="1342"/>
  <c r="T1" i="1342"/>
  <c r="S1" i="1342"/>
  <c r="R1" i="1342"/>
  <c r="P1" i="1342"/>
  <c r="O1" i="1342"/>
  <c r="N1" i="1342"/>
  <c r="M1" i="1342"/>
  <c r="L1" i="1342"/>
  <c r="K1" i="1342"/>
  <c r="J1" i="1342"/>
  <c r="B2840" i="64"/>
  <c r="N5" i="861"/>
  <c r="T2844" i="64"/>
  <c r="U2844" i="64"/>
  <c r="V2844" i="64"/>
  <c r="W2844" i="64"/>
  <c r="X2844" i="64"/>
  <c r="Y2844" i="64"/>
  <c r="Z2844" i="64"/>
  <c r="AA2844" i="64"/>
  <c r="AB2844" i="64"/>
  <c r="AC2844" i="64"/>
  <c r="AD2844" i="64"/>
  <c r="AE2844" i="64"/>
  <c r="AF2844" i="64"/>
  <c r="AG2844" i="64"/>
  <c r="AH2844" i="64"/>
  <c r="AI2844" i="64"/>
  <c r="AJ2844" i="64"/>
  <c r="AK2844" i="64"/>
  <c r="AL2844" i="64"/>
  <c r="AM2844" i="64"/>
  <c r="AN2844" i="64"/>
  <c r="AO2844" i="64"/>
  <c r="AP2844" i="64"/>
  <c r="AQ2844" i="64"/>
  <c r="AR2844" i="64"/>
  <c r="AS2844" i="64"/>
  <c r="AT2844" i="64"/>
  <c r="AU2844" i="64"/>
  <c r="AV2844" i="64"/>
  <c r="AW2844" i="64"/>
  <c r="AX2844" i="64"/>
  <c r="AY2844" i="64"/>
  <c r="AZ2844" i="64"/>
  <c r="BA2844" i="64"/>
  <c r="BB2844" i="64"/>
  <c r="BC2844" i="64"/>
  <c r="BD2844" i="64"/>
  <c r="BE2844" i="64"/>
  <c r="BF2844" i="64"/>
  <c r="BG2844" i="64"/>
  <c r="BH2844" i="64"/>
  <c r="BI2844" i="64"/>
  <c r="BJ2844" i="64"/>
  <c r="BK2844" i="64"/>
  <c r="BL2844" i="64"/>
  <c r="BM2844" i="64"/>
  <c r="BN2844" i="64"/>
  <c r="BO2844" i="64"/>
  <c r="BP2844" i="64"/>
  <c r="BQ2844" i="64"/>
  <c r="BR2844" i="64"/>
  <c r="BS2844" i="64"/>
  <c r="BT2844" i="64"/>
  <c r="BU2844" i="64"/>
  <c r="BV2844" i="64"/>
  <c r="BW2844" i="64"/>
  <c r="BX2844" i="64"/>
  <c r="BY2844" i="64"/>
  <c r="BZ2844" i="64"/>
  <c r="CA2844" i="64"/>
  <c r="CB2844" i="64"/>
  <c r="CC2844" i="64"/>
  <c r="CD2844" i="64"/>
  <c r="CE2844" i="64"/>
  <c r="CF2844" i="64"/>
  <c r="CG2844" i="64"/>
  <c r="CH2844" i="64"/>
  <c r="CI2844" i="64"/>
  <c r="CJ2844" i="64"/>
  <c r="CK2844" i="64"/>
  <c r="CL2844" i="64"/>
  <c r="S2844" i="64"/>
  <c r="B2848" i="64"/>
  <c r="B2847" i="64"/>
  <c r="B2846" i="64"/>
  <c r="B2841" i="64"/>
  <c r="R50" i="64" a="1"/>
  <c r="R50" i="64" s="1"/>
  <c r="Q50" i="64" a="1"/>
  <c r="Q50" i="64" s="1"/>
  <c r="P50" i="64" a="1"/>
  <c r="P50" i="64" s="1"/>
  <c r="O50" i="64" a="1"/>
  <c r="O50" i="64" s="1"/>
  <c r="N50" i="64" a="1"/>
  <c r="N50" i="64" s="1"/>
  <c r="M50" i="64" a="1"/>
  <c r="M50" i="64" s="1"/>
  <c r="L50" i="64" a="1"/>
  <c r="L50" i="64" s="1"/>
  <c r="K50" i="64" a="1"/>
  <c r="K50" i="64" s="1"/>
  <c r="B49" i="64"/>
  <c r="CL58" i="64"/>
  <c r="CK58" i="64"/>
  <c r="CJ58" i="64"/>
  <c r="CI58" i="64"/>
  <c r="CH58" i="64"/>
  <c r="CG58" i="64"/>
  <c r="CF58" i="64"/>
  <c r="CE58" i="64"/>
  <c r="CD58" i="64"/>
  <c r="CC58" i="64"/>
  <c r="CB58" i="64"/>
  <c r="CA58" i="64"/>
  <c r="BZ58" i="64"/>
  <c r="BY58" i="64"/>
  <c r="BX58" i="64"/>
  <c r="BW58" i="64"/>
  <c r="BV58" i="64"/>
  <c r="BU58" i="64"/>
  <c r="BT58" i="64"/>
  <c r="BS58" i="64"/>
  <c r="BR58" i="64"/>
  <c r="BQ58" i="64"/>
  <c r="BP58" i="64"/>
  <c r="BO58" i="64"/>
  <c r="BN58" i="64"/>
  <c r="BM58" i="64"/>
  <c r="BL58" i="64"/>
  <c r="BK58" i="64"/>
  <c r="BJ58" i="64"/>
  <c r="BI58" i="64"/>
  <c r="BH58" i="64"/>
  <c r="BG58" i="64"/>
  <c r="BF58" i="64"/>
  <c r="BE58" i="64"/>
  <c r="BD58" i="64"/>
  <c r="BC58" i="64"/>
  <c r="BB58" i="64"/>
  <c r="BA58" i="64"/>
  <c r="AZ58" i="64"/>
  <c r="AY58" i="64"/>
  <c r="AX58" i="64"/>
  <c r="AW58" i="64"/>
  <c r="AV58" i="64"/>
  <c r="AU58" i="64"/>
  <c r="AT58" i="64"/>
  <c r="AS58" i="64"/>
  <c r="AR58" i="64"/>
  <c r="AQ58" i="64"/>
  <c r="AP58" i="64"/>
  <c r="AO58" i="64"/>
  <c r="AN58" i="64"/>
  <c r="AM58" i="64"/>
  <c r="AL58" i="64"/>
  <c r="AK58" i="64"/>
  <c r="AJ58" i="64"/>
  <c r="AI58" i="64"/>
  <c r="AH58" i="64"/>
  <c r="AG58" i="64"/>
  <c r="AF58" i="64"/>
  <c r="AE58" i="64"/>
  <c r="AD58" i="64"/>
  <c r="AC58" i="64"/>
  <c r="AB58" i="64"/>
  <c r="AA58" i="64"/>
  <c r="Z58" i="64"/>
  <c r="Y58" i="64"/>
  <c r="X58" i="64"/>
  <c r="W58" i="64"/>
  <c r="V58" i="64"/>
  <c r="U58" i="64"/>
  <c r="T58" i="64"/>
  <c r="S58" i="64"/>
  <c r="B56" i="64"/>
  <c r="B55" i="64"/>
  <c r="H3337" i="64"/>
  <c r="H3336" i="64"/>
  <c r="E3348" i="64"/>
  <c r="B3348" i="64"/>
  <c r="E3347" i="64"/>
  <c r="B3347" i="64"/>
  <c r="CL3346" i="64"/>
  <c r="CK3346" i="64"/>
  <c r="CJ3346" i="64"/>
  <c r="CI3346" i="64"/>
  <c r="CH3346" i="64"/>
  <c r="CG3346" i="64"/>
  <c r="CF3346" i="64"/>
  <c r="CE3346" i="64"/>
  <c r="CD3346" i="64"/>
  <c r="CC3346" i="64"/>
  <c r="CB3346" i="64"/>
  <c r="CA3346" i="64"/>
  <c r="BZ3346" i="64"/>
  <c r="BY3346" i="64"/>
  <c r="BX3346" i="64"/>
  <c r="BW3346" i="64"/>
  <c r="BV3346" i="64"/>
  <c r="BU3346" i="64"/>
  <c r="BT3346" i="64"/>
  <c r="BS3346" i="64"/>
  <c r="BR3346" i="64"/>
  <c r="BQ3346" i="64"/>
  <c r="BP3346" i="64"/>
  <c r="BO3346" i="64"/>
  <c r="BN3346" i="64"/>
  <c r="BM3346" i="64"/>
  <c r="BL3346" i="64"/>
  <c r="BK3346" i="64"/>
  <c r="BJ3346" i="64"/>
  <c r="BI3346" i="64"/>
  <c r="BH3346" i="64"/>
  <c r="BG3346" i="64"/>
  <c r="BF3346" i="64"/>
  <c r="BE3346" i="64"/>
  <c r="BD3346" i="64"/>
  <c r="BC3346" i="64"/>
  <c r="BB3346" i="64"/>
  <c r="BA3346" i="64"/>
  <c r="AZ3346" i="64"/>
  <c r="AY3346" i="64"/>
  <c r="AX3346" i="64"/>
  <c r="AW3346" i="64"/>
  <c r="AV3346" i="64"/>
  <c r="AU3346" i="64"/>
  <c r="AT3346" i="64"/>
  <c r="AS3346" i="64"/>
  <c r="AR3346" i="64"/>
  <c r="AQ3346" i="64"/>
  <c r="AP3346" i="64"/>
  <c r="AO3346" i="64"/>
  <c r="AN3346" i="64"/>
  <c r="AM3346" i="64"/>
  <c r="AL3346" i="64"/>
  <c r="AK3346" i="64"/>
  <c r="AJ3346" i="64"/>
  <c r="AI3346" i="64"/>
  <c r="AH3346" i="64"/>
  <c r="AG3346" i="64"/>
  <c r="AF3346" i="64"/>
  <c r="AE3346" i="64"/>
  <c r="AD3346" i="64"/>
  <c r="AC3346" i="64"/>
  <c r="AB3346" i="64"/>
  <c r="AA3346" i="64"/>
  <c r="Z3346" i="64"/>
  <c r="Y3346" i="64"/>
  <c r="X3346" i="64"/>
  <c r="W3346" i="64"/>
  <c r="V3346" i="64"/>
  <c r="U3346" i="64"/>
  <c r="T3346" i="64"/>
  <c r="S3346" i="64"/>
  <c r="E3346" i="64"/>
  <c r="B3346" i="64"/>
  <c r="CL3345" i="64"/>
  <c r="CK3345" i="64"/>
  <c r="CJ3345" i="64"/>
  <c r="CI3345" i="64"/>
  <c r="CH3345" i="64"/>
  <c r="CG3345" i="64"/>
  <c r="CF3345" i="64"/>
  <c r="CE3345" i="64"/>
  <c r="CD3345" i="64"/>
  <c r="CC3345" i="64"/>
  <c r="CB3345" i="64"/>
  <c r="CA3345" i="64"/>
  <c r="BZ3345" i="64"/>
  <c r="BY3345" i="64"/>
  <c r="BX3345" i="64"/>
  <c r="BW3345" i="64"/>
  <c r="BV3345" i="64"/>
  <c r="BU3345" i="64"/>
  <c r="BT3345" i="64"/>
  <c r="BS3345" i="64"/>
  <c r="BR3345" i="64"/>
  <c r="BQ3345" i="64"/>
  <c r="BP3345" i="64"/>
  <c r="BO3345" i="64"/>
  <c r="BN3345" i="64"/>
  <c r="BM3345" i="64"/>
  <c r="BL3345" i="64"/>
  <c r="BK3345" i="64"/>
  <c r="BJ3345" i="64"/>
  <c r="BI3345" i="64"/>
  <c r="BH3345" i="64"/>
  <c r="BG3345" i="64"/>
  <c r="BF3345" i="64"/>
  <c r="BE3345" i="64"/>
  <c r="BD3345" i="64"/>
  <c r="BC3345" i="64"/>
  <c r="BB3345" i="64"/>
  <c r="BA3345" i="64"/>
  <c r="AZ3345" i="64"/>
  <c r="AY3345" i="64"/>
  <c r="AX3345" i="64"/>
  <c r="AW3345" i="64"/>
  <c r="AV3345" i="64"/>
  <c r="AU3345" i="64"/>
  <c r="AT3345" i="64"/>
  <c r="AS3345" i="64"/>
  <c r="AR3345" i="64"/>
  <c r="AQ3345" i="64"/>
  <c r="AP3345" i="64"/>
  <c r="AO3345" i="64"/>
  <c r="AN3345" i="64"/>
  <c r="AM3345" i="64"/>
  <c r="AL3345" i="64"/>
  <c r="AK3345" i="64"/>
  <c r="AJ3345" i="64"/>
  <c r="AI3345" i="64"/>
  <c r="AH3345" i="64"/>
  <c r="AG3345" i="64"/>
  <c r="AF3345" i="64"/>
  <c r="AE3345" i="64"/>
  <c r="AD3345" i="64"/>
  <c r="AC3345" i="64"/>
  <c r="AB3345" i="64"/>
  <c r="AA3345" i="64"/>
  <c r="Z3345" i="64"/>
  <c r="Y3345" i="64"/>
  <c r="X3345" i="64"/>
  <c r="W3345" i="64"/>
  <c r="V3345" i="64"/>
  <c r="U3345" i="64"/>
  <c r="T3345" i="64"/>
  <c r="S3345" i="64"/>
  <c r="E3345" i="64"/>
  <c r="B3345" i="64"/>
  <c r="E3344" i="64"/>
  <c r="B3344" i="64"/>
  <c r="E3343" i="64"/>
  <c r="B3343" i="64"/>
  <c r="CL3342" i="64"/>
  <c r="CK3342" i="64"/>
  <c r="CJ3342" i="64"/>
  <c r="CI3342" i="64"/>
  <c r="CH3342" i="64"/>
  <c r="CG3342" i="64"/>
  <c r="CF3342" i="64"/>
  <c r="CE3342" i="64"/>
  <c r="CD3342" i="64"/>
  <c r="CC3342" i="64"/>
  <c r="CB3342" i="64"/>
  <c r="CA3342" i="64"/>
  <c r="BZ3342" i="64"/>
  <c r="BY3342" i="64"/>
  <c r="BX3342" i="64"/>
  <c r="BW3342" i="64"/>
  <c r="BV3342" i="64"/>
  <c r="BU3342" i="64"/>
  <c r="BT3342" i="64"/>
  <c r="BS3342" i="64"/>
  <c r="BR3342" i="64"/>
  <c r="BQ3342" i="64"/>
  <c r="BP3342" i="64"/>
  <c r="BO3342" i="64"/>
  <c r="BN3342" i="64"/>
  <c r="BM3342" i="64"/>
  <c r="BL3342" i="64"/>
  <c r="BK3342" i="64"/>
  <c r="BJ3342" i="64"/>
  <c r="BI3342" i="64"/>
  <c r="BH3342" i="64"/>
  <c r="BG3342" i="64"/>
  <c r="BF3342" i="64"/>
  <c r="BE3342" i="64"/>
  <c r="BD3342" i="64"/>
  <c r="BC3342" i="64"/>
  <c r="BB3342" i="64"/>
  <c r="BA3342" i="64"/>
  <c r="AZ3342" i="64"/>
  <c r="AY3342" i="64"/>
  <c r="AX3342" i="64"/>
  <c r="AW3342" i="64"/>
  <c r="AV3342" i="64"/>
  <c r="AU3342" i="64"/>
  <c r="AT3342" i="64"/>
  <c r="AS3342" i="64"/>
  <c r="AR3342" i="64"/>
  <c r="AQ3342" i="64"/>
  <c r="AP3342" i="64"/>
  <c r="AO3342" i="64"/>
  <c r="AN3342" i="64"/>
  <c r="AM3342" i="64"/>
  <c r="AL3342" i="64"/>
  <c r="AK3342" i="64"/>
  <c r="AJ3342" i="64"/>
  <c r="AI3342" i="64"/>
  <c r="AH3342" i="64"/>
  <c r="AG3342" i="64"/>
  <c r="AF3342" i="64"/>
  <c r="AE3342" i="64"/>
  <c r="AD3342" i="64"/>
  <c r="AC3342" i="64"/>
  <c r="AB3342" i="64"/>
  <c r="AA3342" i="64"/>
  <c r="Z3342" i="64"/>
  <c r="Y3342" i="64"/>
  <c r="X3342" i="64"/>
  <c r="W3342" i="64"/>
  <c r="V3342" i="64"/>
  <c r="U3342" i="64"/>
  <c r="T3342" i="64"/>
  <c r="S3342" i="64"/>
  <c r="E3342" i="64"/>
  <c r="B3342" i="64"/>
  <c r="CL3341" i="64"/>
  <c r="CK3341" i="64"/>
  <c r="CJ3341" i="64"/>
  <c r="CI3341" i="64"/>
  <c r="CH3341" i="64"/>
  <c r="CG3341" i="64"/>
  <c r="CF3341" i="64"/>
  <c r="CE3341" i="64"/>
  <c r="CD3341" i="64"/>
  <c r="CC3341" i="64"/>
  <c r="CB3341" i="64"/>
  <c r="CA3341" i="64"/>
  <c r="BZ3341" i="64"/>
  <c r="BY3341" i="64"/>
  <c r="BX3341" i="64"/>
  <c r="BW3341" i="64"/>
  <c r="BV3341" i="64"/>
  <c r="BU3341" i="64"/>
  <c r="BT3341" i="64"/>
  <c r="BS3341" i="64"/>
  <c r="BR3341" i="64"/>
  <c r="BQ3341" i="64"/>
  <c r="BP3341" i="64"/>
  <c r="BO3341" i="64"/>
  <c r="BN3341" i="64"/>
  <c r="BM3341" i="64"/>
  <c r="BL3341" i="64"/>
  <c r="BK3341" i="64"/>
  <c r="BJ3341" i="64"/>
  <c r="BI3341" i="64"/>
  <c r="BH3341" i="64"/>
  <c r="BG3341" i="64"/>
  <c r="BF3341" i="64"/>
  <c r="BE3341" i="64"/>
  <c r="BD3341" i="64"/>
  <c r="BC3341" i="64"/>
  <c r="BB3341" i="64"/>
  <c r="BA3341" i="64"/>
  <c r="AZ3341" i="64"/>
  <c r="AY3341" i="64"/>
  <c r="AX3341" i="64"/>
  <c r="AW3341" i="64"/>
  <c r="AV3341" i="64"/>
  <c r="AU3341" i="64"/>
  <c r="AT3341" i="64"/>
  <c r="AS3341" i="64"/>
  <c r="AR3341" i="64"/>
  <c r="AQ3341" i="64"/>
  <c r="AP3341" i="64"/>
  <c r="AO3341" i="64"/>
  <c r="AN3341" i="64"/>
  <c r="AM3341" i="64"/>
  <c r="AL3341" i="64"/>
  <c r="AK3341" i="64"/>
  <c r="AJ3341" i="64"/>
  <c r="AI3341" i="64"/>
  <c r="AH3341" i="64"/>
  <c r="AG3341" i="64"/>
  <c r="AF3341" i="64"/>
  <c r="AE3341" i="64"/>
  <c r="AD3341" i="64"/>
  <c r="AC3341" i="64"/>
  <c r="AB3341" i="64"/>
  <c r="AA3341" i="64"/>
  <c r="Z3341" i="64"/>
  <c r="Y3341" i="64"/>
  <c r="X3341" i="64"/>
  <c r="W3341" i="64"/>
  <c r="V3341" i="64"/>
  <c r="U3341" i="64"/>
  <c r="T3341" i="64"/>
  <c r="S3341" i="64"/>
  <c r="E3341" i="64"/>
  <c r="B3341" i="64"/>
  <c r="E3333" i="64"/>
  <c r="E3312" i="64"/>
  <c r="G3312" i="64" s="1"/>
  <c r="E3313" i="64"/>
  <c r="G3313" i="64" s="1"/>
  <c r="E3314" i="64"/>
  <c r="G3314" i="64" s="1"/>
  <c r="E3315" i="64"/>
  <c r="G3315" i="64" s="1"/>
  <c r="E3323" i="64"/>
  <c r="B3323" i="64"/>
  <c r="E3322" i="64"/>
  <c r="B3322" i="64"/>
  <c r="CL3321" i="64"/>
  <c r="CK3321" i="64"/>
  <c r="CJ3321" i="64"/>
  <c r="CI3321" i="64"/>
  <c r="CH3321" i="64"/>
  <c r="CG3321" i="64"/>
  <c r="CF3321" i="64"/>
  <c r="CE3321" i="64"/>
  <c r="CD3321" i="64"/>
  <c r="CC3321" i="64"/>
  <c r="CB3321" i="64"/>
  <c r="CA3321" i="64"/>
  <c r="BZ3321" i="64"/>
  <c r="BY3321" i="64"/>
  <c r="BX3321" i="64"/>
  <c r="BW3321" i="64"/>
  <c r="BV3321" i="64"/>
  <c r="BU3321" i="64"/>
  <c r="BT3321" i="64"/>
  <c r="BS3321" i="64"/>
  <c r="BR3321" i="64"/>
  <c r="BQ3321" i="64"/>
  <c r="BP3321" i="64"/>
  <c r="BO3321" i="64"/>
  <c r="BN3321" i="64"/>
  <c r="BM3321" i="64"/>
  <c r="BL3321" i="64"/>
  <c r="BK3321" i="64"/>
  <c r="BJ3321" i="64"/>
  <c r="BI3321" i="64"/>
  <c r="BH3321" i="64"/>
  <c r="BG3321" i="64"/>
  <c r="BF3321" i="64"/>
  <c r="BE3321" i="64"/>
  <c r="BD3321" i="64"/>
  <c r="BC3321" i="64"/>
  <c r="BB3321" i="64"/>
  <c r="BA3321" i="64"/>
  <c r="AZ3321" i="64"/>
  <c r="AY3321" i="64"/>
  <c r="AX3321" i="64"/>
  <c r="AW3321" i="64"/>
  <c r="AV3321" i="64"/>
  <c r="AU3321" i="64"/>
  <c r="AT3321" i="64"/>
  <c r="AS3321" i="64"/>
  <c r="AR3321" i="64"/>
  <c r="AQ3321" i="64"/>
  <c r="AP3321" i="64"/>
  <c r="AO3321" i="64"/>
  <c r="AN3321" i="64"/>
  <c r="AM3321" i="64"/>
  <c r="AL3321" i="64"/>
  <c r="AK3321" i="64"/>
  <c r="AJ3321" i="64"/>
  <c r="AI3321" i="64"/>
  <c r="AH3321" i="64"/>
  <c r="AG3321" i="64"/>
  <c r="AF3321" i="64"/>
  <c r="AE3321" i="64"/>
  <c r="AD3321" i="64"/>
  <c r="AC3321" i="64"/>
  <c r="AB3321" i="64"/>
  <c r="AA3321" i="64"/>
  <c r="Z3321" i="64"/>
  <c r="Y3321" i="64"/>
  <c r="X3321" i="64"/>
  <c r="W3321" i="64"/>
  <c r="V3321" i="64"/>
  <c r="U3321" i="64"/>
  <c r="T3321" i="64"/>
  <c r="S3321" i="64"/>
  <c r="E3321" i="64"/>
  <c r="B3321" i="64"/>
  <c r="CL3320" i="64"/>
  <c r="CK3320" i="64"/>
  <c r="CJ3320" i="64"/>
  <c r="CI3320" i="64"/>
  <c r="CH3320" i="64"/>
  <c r="CG3320" i="64"/>
  <c r="CF3320" i="64"/>
  <c r="CE3320" i="64"/>
  <c r="CD3320" i="64"/>
  <c r="CC3320" i="64"/>
  <c r="CB3320" i="64"/>
  <c r="CA3320" i="64"/>
  <c r="BZ3320" i="64"/>
  <c r="BY3320" i="64"/>
  <c r="BX3320" i="64"/>
  <c r="BW3320" i="64"/>
  <c r="BV3320" i="64"/>
  <c r="BU3320" i="64"/>
  <c r="BT3320" i="64"/>
  <c r="BS3320" i="64"/>
  <c r="BR3320" i="64"/>
  <c r="BQ3320" i="64"/>
  <c r="BP3320" i="64"/>
  <c r="BO3320" i="64"/>
  <c r="BN3320" i="64"/>
  <c r="BM3320" i="64"/>
  <c r="BL3320" i="64"/>
  <c r="BK3320" i="64"/>
  <c r="BJ3320" i="64"/>
  <c r="BI3320" i="64"/>
  <c r="BH3320" i="64"/>
  <c r="BG3320" i="64"/>
  <c r="BF3320" i="64"/>
  <c r="BE3320" i="64"/>
  <c r="BD3320" i="64"/>
  <c r="BC3320" i="64"/>
  <c r="BB3320" i="64"/>
  <c r="BA3320" i="64"/>
  <c r="AZ3320" i="64"/>
  <c r="AY3320" i="64"/>
  <c r="AX3320" i="64"/>
  <c r="AW3320" i="64"/>
  <c r="AV3320" i="64"/>
  <c r="AU3320" i="64"/>
  <c r="AT3320" i="64"/>
  <c r="AS3320" i="64"/>
  <c r="AR3320" i="64"/>
  <c r="AQ3320" i="64"/>
  <c r="AP3320" i="64"/>
  <c r="AO3320" i="64"/>
  <c r="AN3320" i="64"/>
  <c r="AM3320" i="64"/>
  <c r="AL3320" i="64"/>
  <c r="AK3320" i="64"/>
  <c r="AJ3320" i="64"/>
  <c r="AI3320" i="64"/>
  <c r="AH3320" i="64"/>
  <c r="AG3320" i="64"/>
  <c r="AF3320" i="64"/>
  <c r="AE3320" i="64"/>
  <c r="AD3320" i="64"/>
  <c r="AC3320" i="64"/>
  <c r="AB3320" i="64"/>
  <c r="AA3320" i="64"/>
  <c r="Z3320" i="64"/>
  <c r="Y3320" i="64"/>
  <c r="X3320" i="64"/>
  <c r="W3320" i="64"/>
  <c r="V3320" i="64"/>
  <c r="U3320" i="64"/>
  <c r="T3320" i="64"/>
  <c r="S3320" i="64"/>
  <c r="E3320" i="64"/>
  <c r="B3320" i="64"/>
  <c r="E3319" i="64"/>
  <c r="B3319" i="64"/>
  <c r="E3318" i="64"/>
  <c r="B3318" i="64"/>
  <c r="CL3317" i="64"/>
  <c r="CK3317" i="64"/>
  <c r="CJ3317" i="64"/>
  <c r="CI3317" i="64"/>
  <c r="CH3317" i="64"/>
  <c r="CG3317" i="64"/>
  <c r="CF3317" i="64"/>
  <c r="CE3317" i="64"/>
  <c r="CD3317" i="64"/>
  <c r="CC3317" i="64"/>
  <c r="CB3317" i="64"/>
  <c r="CA3317" i="64"/>
  <c r="BZ3317" i="64"/>
  <c r="BY3317" i="64"/>
  <c r="BX3317" i="64"/>
  <c r="BW3317" i="64"/>
  <c r="BV3317" i="64"/>
  <c r="BU3317" i="64"/>
  <c r="BT3317" i="64"/>
  <c r="BS3317" i="64"/>
  <c r="BR3317" i="64"/>
  <c r="BQ3317" i="64"/>
  <c r="BP3317" i="64"/>
  <c r="BO3317" i="64"/>
  <c r="BN3317" i="64"/>
  <c r="BM3317" i="64"/>
  <c r="BL3317" i="64"/>
  <c r="BK3317" i="64"/>
  <c r="BJ3317" i="64"/>
  <c r="BI3317" i="64"/>
  <c r="BH3317" i="64"/>
  <c r="BG3317" i="64"/>
  <c r="BF3317" i="64"/>
  <c r="BE3317" i="64"/>
  <c r="BD3317" i="64"/>
  <c r="BC3317" i="64"/>
  <c r="BB3317" i="64"/>
  <c r="BA3317" i="64"/>
  <c r="AZ3317" i="64"/>
  <c r="AY3317" i="64"/>
  <c r="AX3317" i="64"/>
  <c r="AW3317" i="64"/>
  <c r="AV3317" i="64"/>
  <c r="AU3317" i="64"/>
  <c r="AT3317" i="64"/>
  <c r="AS3317" i="64"/>
  <c r="AR3317" i="64"/>
  <c r="AQ3317" i="64"/>
  <c r="AP3317" i="64"/>
  <c r="AO3317" i="64"/>
  <c r="AN3317" i="64"/>
  <c r="AM3317" i="64"/>
  <c r="AL3317" i="64"/>
  <c r="AK3317" i="64"/>
  <c r="AJ3317" i="64"/>
  <c r="AI3317" i="64"/>
  <c r="AH3317" i="64"/>
  <c r="AG3317" i="64"/>
  <c r="AF3317" i="64"/>
  <c r="AE3317" i="64"/>
  <c r="AD3317" i="64"/>
  <c r="AC3317" i="64"/>
  <c r="AB3317" i="64"/>
  <c r="AA3317" i="64"/>
  <c r="Z3317" i="64"/>
  <c r="Y3317" i="64"/>
  <c r="X3317" i="64"/>
  <c r="W3317" i="64"/>
  <c r="V3317" i="64"/>
  <c r="U3317" i="64"/>
  <c r="T3317" i="64"/>
  <c r="S3317" i="64"/>
  <c r="E3317" i="64"/>
  <c r="B3317" i="64"/>
  <c r="CL3316" i="64"/>
  <c r="CK3316" i="64"/>
  <c r="CJ3316" i="64"/>
  <c r="CI3316" i="64"/>
  <c r="CH3316" i="64"/>
  <c r="CG3316" i="64"/>
  <c r="CF3316" i="64"/>
  <c r="CE3316" i="64"/>
  <c r="CD3316" i="64"/>
  <c r="CC3316" i="64"/>
  <c r="CB3316" i="64"/>
  <c r="CA3316" i="64"/>
  <c r="BZ3316" i="64"/>
  <c r="BY3316" i="64"/>
  <c r="BX3316" i="64"/>
  <c r="BW3316" i="64"/>
  <c r="BV3316" i="64"/>
  <c r="BU3316" i="64"/>
  <c r="BT3316" i="64"/>
  <c r="BS3316" i="64"/>
  <c r="BR3316" i="64"/>
  <c r="BQ3316" i="64"/>
  <c r="BP3316" i="64"/>
  <c r="BO3316" i="64"/>
  <c r="BN3316" i="64"/>
  <c r="BM3316" i="64"/>
  <c r="BL3316" i="64"/>
  <c r="BK3316" i="64"/>
  <c r="BJ3316" i="64"/>
  <c r="BI3316" i="64"/>
  <c r="BH3316" i="64"/>
  <c r="BG3316" i="64"/>
  <c r="BF3316" i="64"/>
  <c r="BE3316" i="64"/>
  <c r="BD3316" i="64"/>
  <c r="BC3316" i="64"/>
  <c r="BB3316" i="64"/>
  <c r="BA3316" i="64"/>
  <c r="AZ3316" i="64"/>
  <c r="AY3316" i="64"/>
  <c r="AX3316" i="64"/>
  <c r="AW3316" i="64"/>
  <c r="AV3316" i="64"/>
  <c r="AU3316" i="64"/>
  <c r="AT3316" i="64"/>
  <c r="AS3316" i="64"/>
  <c r="AR3316" i="64"/>
  <c r="AQ3316" i="64"/>
  <c r="AP3316" i="64"/>
  <c r="AO3316" i="64"/>
  <c r="AN3316" i="64"/>
  <c r="AM3316" i="64"/>
  <c r="AL3316" i="64"/>
  <c r="AK3316" i="64"/>
  <c r="AJ3316" i="64"/>
  <c r="AI3316" i="64"/>
  <c r="AH3316" i="64"/>
  <c r="AG3316" i="64"/>
  <c r="AF3316" i="64"/>
  <c r="AE3316" i="64"/>
  <c r="AD3316" i="64"/>
  <c r="AC3316" i="64"/>
  <c r="AB3316" i="64"/>
  <c r="AA3316" i="64"/>
  <c r="Z3316" i="64"/>
  <c r="Y3316" i="64"/>
  <c r="X3316" i="64"/>
  <c r="W3316" i="64"/>
  <c r="V3316" i="64"/>
  <c r="U3316" i="64"/>
  <c r="T3316" i="64"/>
  <c r="S3316" i="64"/>
  <c r="E3316" i="64"/>
  <c r="B3316" i="64"/>
  <c r="E3311" i="64"/>
  <c r="G3311" i="64" s="1"/>
  <c r="B3311" i="64"/>
  <c r="E3310" i="64"/>
  <c r="G3310" i="64" s="1"/>
  <c r="R3309" i="64"/>
  <c r="Q3309" i="64"/>
  <c r="E3309" i="64"/>
  <c r="G3309" i="64" s="1"/>
  <c r="B3309" i="64"/>
  <c r="B3310" i="64" s="1"/>
  <c r="E3308" i="64"/>
  <c r="A8" i="564"/>
  <c r="T3291" i="64"/>
  <c r="U3291" i="64"/>
  <c r="V3291" i="64"/>
  <c r="W3291" i="64"/>
  <c r="X3291" i="64"/>
  <c r="Y3291" i="64"/>
  <c r="Z3291" i="64"/>
  <c r="AA3291" i="64"/>
  <c r="AB3291" i="64"/>
  <c r="AC3291" i="64"/>
  <c r="AD3291" i="64"/>
  <c r="AE3291" i="64"/>
  <c r="AF3291" i="64"/>
  <c r="AG3291" i="64"/>
  <c r="AH3291" i="64"/>
  <c r="AI3291" i="64"/>
  <c r="AJ3291" i="64"/>
  <c r="AK3291" i="64"/>
  <c r="AL3291" i="64"/>
  <c r="AM3291" i="64"/>
  <c r="AN3291" i="64"/>
  <c r="AO3291" i="64"/>
  <c r="AP3291" i="64"/>
  <c r="AQ3291" i="64"/>
  <c r="AR3291" i="64"/>
  <c r="AS3291" i="64"/>
  <c r="AT3291" i="64"/>
  <c r="AU3291" i="64"/>
  <c r="AV3291" i="64"/>
  <c r="AW3291" i="64"/>
  <c r="AX3291" i="64"/>
  <c r="AY3291" i="64"/>
  <c r="AZ3291" i="64"/>
  <c r="BA3291" i="64"/>
  <c r="BB3291" i="64"/>
  <c r="BC3291" i="64"/>
  <c r="BD3291" i="64"/>
  <c r="BE3291" i="64"/>
  <c r="BF3291" i="64"/>
  <c r="BG3291" i="64"/>
  <c r="BH3291" i="64"/>
  <c r="BI3291" i="64"/>
  <c r="BJ3291" i="64"/>
  <c r="BK3291" i="64"/>
  <c r="BL3291" i="64"/>
  <c r="BM3291" i="64"/>
  <c r="BN3291" i="64"/>
  <c r="BO3291" i="64"/>
  <c r="BP3291" i="64"/>
  <c r="BQ3291" i="64"/>
  <c r="BR3291" i="64"/>
  <c r="BS3291" i="64"/>
  <c r="BT3291" i="64"/>
  <c r="BU3291" i="64"/>
  <c r="BV3291" i="64"/>
  <c r="BW3291" i="64"/>
  <c r="BX3291" i="64"/>
  <c r="BY3291" i="64"/>
  <c r="BZ3291" i="64"/>
  <c r="CA3291" i="64"/>
  <c r="CB3291" i="64"/>
  <c r="CC3291" i="64"/>
  <c r="CD3291" i="64"/>
  <c r="CE3291" i="64"/>
  <c r="CF3291" i="64"/>
  <c r="CG3291" i="64"/>
  <c r="CH3291" i="64"/>
  <c r="CI3291" i="64"/>
  <c r="CJ3291" i="64"/>
  <c r="CK3291" i="64"/>
  <c r="CL3291" i="64"/>
  <c r="T3292" i="64"/>
  <c r="U3292" i="64"/>
  <c r="V3292" i="64"/>
  <c r="W3292" i="64"/>
  <c r="X3292" i="64"/>
  <c r="Y3292" i="64"/>
  <c r="Z3292" i="64"/>
  <c r="AA3292" i="64"/>
  <c r="AB3292" i="64"/>
  <c r="AC3292" i="64"/>
  <c r="AD3292" i="64"/>
  <c r="AE3292" i="64"/>
  <c r="AF3292" i="64"/>
  <c r="AG3292" i="64"/>
  <c r="AH3292" i="64"/>
  <c r="AI3292" i="64"/>
  <c r="AJ3292" i="64"/>
  <c r="AK3292" i="64"/>
  <c r="AL3292" i="64"/>
  <c r="AM3292" i="64"/>
  <c r="AN3292" i="64"/>
  <c r="AO3292" i="64"/>
  <c r="AP3292" i="64"/>
  <c r="AQ3292" i="64"/>
  <c r="AR3292" i="64"/>
  <c r="AS3292" i="64"/>
  <c r="AT3292" i="64"/>
  <c r="AU3292" i="64"/>
  <c r="AV3292" i="64"/>
  <c r="AW3292" i="64"/>
  <c r="AX3292" i="64"/>
  <c r="AY3292" i="64"/>
  <c r="AZ3292" i="64"/>
  <c r="BA3292" i="64"/>
  <c r="BB3292" i="64"/>
  <c r="BC3292" i="64"/>
  <c r="BD3292" i="64"/>
  <c r="BE3292" i="64"/>
  <c r="BF3292" i="64"/>
  <c r="BG3292" i="64"/>
  <c r="BH3292" i="64"/>
  <c r="BI3292" i="64"/>
  <c r="BJ3292" i="64"/>
  <c r="BK3292" i="64"/>
  <c r="BL3292" i="64"/>
  <c r="BM3292" i="64"/>
  <c r="BN3292" i="64"/>
  <c r="BO3292" i="64"/>
  <c r="BP3292" i="64"/>
  <c r="BQ3292" i="64"/>
  <c r="BR3292" i="64"/>
  <c r="BS3292" i="64"/>
  <c r="BT3292" i="64"/>
  <c r="BU3292" i="64"/>
  <c r="BV3292" i="64"/>
  <c r="BW3292" i="64"/>
  <c r="BX3292" i="64"/>
  <c r="BY3292" i="64"/>
  <c r="BZ3292" i="64"/>
  <c r="CA3292" i="64"/>
  <c r="CB3292" i="64"/>
  <c r="CC3292" i="64"/>
  <c r="CD3292" i="64"/>
  <c r="CE3292" i="64"/>
  <c r="CF3292" i="64"/>
  <c r="CG3292" i="64"/>
  <c r="CH3292" i="64"/>
  <c r="CI3292" i="64"/>
  <c r="CJ3292" i="64"/>
  <c r="CK3292" i="64"/>
  <c r="CL3292" i="64"/>
  <c r="T3295" i="64"/>
  <c r="U3295" i="64"/>
  <c r="V3295" i="64"/>
  <c r="W3295" i="64"/>
  <c r="X3295" i="64"/>
  <c r="Y3295" i="64"/>
  <c r="Z3295" i="64"/>
  <c r="AA3295" i="64"/>
  <c r="AB3295" i="64"/>
  <c r="AC3295" i="64"/>
  <c r="AD3295" i="64"/>
  <c r="AE3295" i="64"/>
  <c r="AF3295" i="64"/>
  <c r="AG3295" i="64"/>
  <c r="AH3295" i="64"/>
  <c r="AI3295" i="64"/>
  <c r="AJ3295" i="64"/>
  <c r="AK3295" i="64"/>
  <c r="AL3295" i="64"/>
  <c r="AM3295" i="64"/>
  <c r="AN3295" i="64"/>
  <c r="AO3295" i="64"/>
  <c r="AP3295" i="64"/>
  <c r="AQ3295" i="64"/>
  <c r="AR3295" i="64"/>
  <c r="AS3295" i="64"/>
  <c r="AT3295" i="64"/>
  <c r="AU3295" i="64"/>
  <c r="AV3295" i="64"/>
  <c r="AW3295" i="64"/>
  <c r="AX3295" i="64"/>
  <c r="AY3295" i="64"/>
  <c r="AZ3295" i="64"/>
  <c r="BA3295" i="64"/>
  <c r="BB3295" i="64"/>
  <c r="BC3295" i="64"/>
  <c r="BD3295" i="64"/>
  <c r="BE3295" i="64"/>
  <c r="BF3295" i="64"/>
  <c r="BG3295" i="64"/>
  <c r="BH3295" i="64"/>
  <c r="BI3295" i="64"/>
  <c r="BJ3295" i="64"/>
  <c r="BK3295" i="64"/>
  <c r="BL3295" i="64"/>
  <c r="BM3295" i="64"/>
  <c r="BN3295" i="64"/>
  <c r="BO3295" i="64"/>
  <c r="BP3295" i="64"/>
  <c r="BQ3295" i="64"/>
  <c r="BR3295" i="64"/>
  <c r="BS3295" i="64"/>
  <c r="BT3295" i="64"/>
  <c r="BU3295" i="64"/>
  <c r="BV3295" i="64"/>
  <c r="BW3295" i="64"/>
  <c r="BX3295" i="64"/>
  <c r="BY3295" i="64"/>
  <c r="BZ3295" i="64"/>
  <c r="CA3295" i="64"/>
  <c r="CB3295" i="64"/>
  <c r="CC3295" i="64"/>
  <c r="CD3295" i="64"/>
  <c r="CE3295" i="64"/>
  <c r="CF3295" i="64"/>
  <c r="CG3295" i="64"/>
  <c r="CH3295" i="64"/>
  <c r="CI3295" i="64"/>
  <c r="CJ3295" i="64"/>
  <c r="CK3295" i="64"/>
  <c r="CL3295" i="64"/>
  <c r="T3296" i="64"/>
  <c r="U3296" i="64"/>
  <c r="V3296" i="64"/>
  <c r="W3296" i="64"/>
  <c r="X3296" i="64"/>
  <c r="Y3296" i="64"/>
  <c r="Z3296" i="64"/>
  <c r="AA3296" i="64"/>
  <c r="AB3296" i="64"/>
  <c r="AC3296" i="64"/>
  <c r="AD3296" i="64"/>
  <c r="AE3296" i="64"/>
  <c r="AF3296" i="64"/>
  <c r="AG3296" i="64"/>
  <c r="AH3296" i="64"/>
  <c r="AI3296" i="64"/>
  <c r="AJ3296" i="64"/>
  <c r="AK3296" i="64"/>
  <c r="AL3296" i="64"/>
  <c r="AM3296" i="64"/>
  <c r="AN3296" i="64"/>
  <c r="AO3296" i="64"/>
  <c r="AP3296" i="64"/>
  <c r="AQ3296" i="64"/>
  <c r="AR3296" i="64"/>
  <c r="AS3296" i="64"/>
  <c r="AT3296" i="64"/>
  <c r="AU3296" i="64"/>
  <c r="AV3296" i="64"/>
  <c r="AW3296" i="64"/>
  <c r="AX3296" i="64"/>
  <c r="AY3296" i="64"/>
  <c r="AZ3296" i="64"/>
  <c r="BA3296" i="64"/>
  <c r="BB3296" i="64"/>
  <c r="BC3296" i="64"/>
  <c r="BD3296" i="64"/>
  <c r="BE3296" i="64"/>
  <c r="BF3296" i="64"/>
  <c r="BG3296" i="64"/>
  <c r="BH3296" i="64"/>
  <c r="BI3296" i="64"/>
  <c r="BJ3296" i="64"/>
  <c r="BK3296" i="64"/>
  <c r="BL3296" i="64"/>
  <c r="BM3296" i="64"/>
  <c r="BN3296" i="64"/>
  <c r="BO3296" i="64"/>
  <c r="BP3296" i="64"/>
  <c r="BQ3296" i="64"/>
  <c r="BR3296" i="64"/>
  <c r="BS3296" i="64"/>
  <c r="BT3296" i="64"/>
  <c r="BU3296" i="64"/>
  <c r="BV3296" i="64"/>
  <c r="BW3296" i="64"/>
  <c r="BX3296" i="64"/>
  <c r="BY3296" i="64"/>
  <c r="BZ3296" i="64"/>
  <c r="CA3296" i="64"/>
  <c r="CB3296" i="64"/>
  <c r="CC3296" i="64"/>
  <c r="CD3296" i="64"/>
  <c r="CE3296" i="64"/>
  <c r="CF3296" i="64"/>
  <c r="CG3296" i="64"/>
  <c r="CH3296" i="64"/>
  <c r="CI3296" i="64"/>
  <c r="CJ3296" i="64"/>
  <c r="CK3296" i="64"/>
  <c r="CL3296" i="64"/>
  <c r="S3292" i="64"/>
  <c r="S3295" i="64"/>
  <c r="S3296" i="64"/>
  <c r="S3291" i="64"/>
  <c r="B3292" i="64"/>
  <c r="B3293" i="64"/>
  <c r="B3294" i="64"/>
  <c r="B3295" i="64"/>
  <c r="B3296" i="64"/>
  <c r="B3297" i="64"/>
  <c r="B3298" i="64"/>
  <c r="B3291" i="64"/>
  <c r="E3298" i="64"/>
  <c r="E3297" i="64"/>
  <c r="E3296" i="64"/>
  <c r="E3295" i="64"/>
  <c r="E3294" i="64"/>
  <c r="E3293" i="64"/>
  <c r="E3292" i="64"/>
  <c r="E3291" i="64"/>
  <c r="B3290" i="64"/>
  <c r="E3290" i="64"/>
  <c r="G3290" i="64" s="1"/>
  <c r="E3289" i="64"/>
  <c r="G3289" i="64" s="1"/>
  <c r="R3288" i="64"/>
  <c r="Q3288" i="64"/>
  <c r="B3288" i="64"/>
  <c r="B3289" i="64" s="1"/>
  <c r="E3288" i="64"/>
  <c r="G3288" i="64" s="1"/>
  <c r="E3287" i="64"/>
  <c r="CD25" i="1342" a="1"/>
  <c r="BV25" i="1342" a="1"/>
  <c r="BN25" i="1342" a="1"/>
  <c r="CK25" i="1342" a="1"/>
  <c r="CC25" i="1342" a="1"/>
  <c r="BU25" i="1342" a="1"/>
  <c r="BM25" i="1342" a="1"/>
  <c r="BE25" i="1342" a="1"/>
  <c r="AW25" i="1342" a="1"/>
  <c r="AO25" i="1342" a="1"/>
  <c r="AG25" i="1342" a="1"/>
  <c r="Y25" i="1342" a="1"/>
  <c r="CJ25" i="1342" a="1"/>
  <c r="BT25" i="1342" a="1"/>
  <c r="BD25" i="1342" a="1"/>
  <c r="AN25" i="1342" a="1"/>
  <c r="X25" i="1342" a="1"/>
  <c r="CI25" i="1342" a="1"/>
  <c r="BS25" i="1342" a="1"/>
  <c r="BC25" i="1342" a="1"/>
  <c r="AM25" i="1342" a="1"/>
  <c r="W25" i="1342" a="1"/>
  <c r="BB25" i="1342" a="1"/>
  <c r="CH25" i="1342" a="1"/>
  <c r="BR25" i="1342" a="1"/>
  <c r="AL25" i="1342" a="1"/>
  <c r="V25" i="1342" a="1"/>
  <c r="CG25" i="1342" a="1"/>
  <c r="BQ25" i="1342" a="1"/>
  <c r="BA25" i="1342" a="1"/>
  <c r="AK25" i="1342" a="1"/>
  <c r="U25" i="1342" a="1"/>
  <c r="CF25" i="1342" a="1"/>
  <c r="BP25" i="1342" a="1"/>
  <c r="AZ25" i="1342" a="1"/>
  <c r="AJ25" i="1342" a="1"/>
  <c r="T25" i="1342" a="1"/>
  <c r="CE25" i="1342" a="1"/>
  <c r="BO25" i="1342" a="1"/>
  <c r="AY25" i="1342" a="1"/>
  <c r="AI25" i="1342" a="1"/>
  <c r="S25" i="1342" a="1"/>
  <c r="AX25" i="1342" a="1"/>
  <c r="AH25" i="1342" a="1"/>
  <c r="BL25" i="1342" a="1"/>
  <c r="CB25" i="1342" a="1"/>
  <c r="AV25" i="1342" a="1"/>
  <c r="AF25" i="1342" a="1"/>
  <c r="CA25" i="1342" a="1"/>
  <c r="BK25" i="1342" a="1"/>
  <c r="AU25" i="1342" a="1"/>
  <c r="AE25" i="1342" a="1"/>
  <c r="BZ25" i="1342" a="1"/>
  <c r="BJ25" i="1342" a="1"/>
  <c r="AT25" i="1342" a="1"/>
  <c r="AD25" i="1342" a="1"/>
  <c r="BY25" i="1342" a="1"/>
  <c r="BI25" i="1342" a="1"/>
  <c r="AS25" i="1342" a="1"/>
  <c r="AC25" i="1342" a="1"/>
  <c r="BX25" i="1342" a="1"/>
  <c r="BH25" i="1342" a="1"/>
  <c r="AR25" i="1342" a="1"/>
  <c r="AB25" i="1342" a="1"/>
  <c r="CL25" i="1342" a="1"/>
  <c r="Z25" i="1342" a="1"/>
  <c r="BW25" i="1342" a="1"/>
  <c r="BG25" i="1342" a="1"/>
  <c r="AQ25" i="1342" a="1"/>
  <c r="AA25" i="1342" a="1"/>
  <c r="BF25" i="1342" a="1"/>
  <c r="AP25" i="1342" a="1"/>
  <c r="B38" i="1342" l="1"/>
  <c r="B45" i="1342"/>
  <c r="B40" i="1342" s="1"/>
  <c r="AP25" i="1342"/>
  <c r="AP28" i="1342" s="1"/>
  <c r="BF25" i="1342"/>
  <c r="BF28" i="1342" s="1"/>
  <c r="AA25" i="1342"/>
  <c r="AA28" i="1342" s="1"/>
  <c r="AQ25" i="1342"/>
  <c r="BG25" i="1342"/>
  <c r="BG28" i="1342" s="1"/>
  <c r="BW25" i="1342"/>
  <c r="BW28" i="1342" s="1"/>
  <c r="Z25" i="1342"/>
  <c r="Z28" i="1342" s="1"/>
  <c r="CL25" i="1342"/>
  <c r="CL28" i="1342" s="1"/>
  <c r="AB25" i="1342"/>
  <c r="AB28" i="1342" s="1"/>
  <c r="AR25" i="1342"/>
  <c r="AR28" i="1342" s="1"/>
  <c r="BH25" i="1342"/>
  <c r="BH28" i="1342" s="1"/>
  <c r="BX25" i="1342"/>
  <c r="BX28" i="1342" s="1"/>
  <c r="AC25" i="1342"/>
  <c r="AC28" i="1342" s="1"/>
  <c r="AS25" i="1342"/>
  <c r="AS28" i="1342" s="1"/>
  <c r="BI25" i="1342"/>
  <c r="BI28" i="1342" s="1"/>
  <c r="BY25" i="1342"/>
  <c r="BY28" i="1342" s="1"/>
  <c r="AD25" i="1342"/>
  <c r="AD28" i="1342" s="1"/>
  <c r="AT25" i="1342"/>
  <c r="AT28" i="1342" s="1"/>
  <c r="BJ25" i="1342"/>
  <c r="BJ28" i="1342" s="1"/>
  <c r="BZ25" i="1342"/>
  <c r="BZ28" i="1342" s="1"/>
  <c r="AE25" i="1342"/>
  <c r="AE28" i="1342" s="1"/>
  <c r="AU25" i="1342"/>
  <c r="AU28" i="1342" s="1"/>
  <c r="BK25" i="1342"/>
  <c r="BK28" i="1342" s="1"/>
  <c r="CA25" i="1342"/>
  <c r="CA28" i="1342" s="1"/>
  <c r="AF25" i="1342"/>
  <c r="AF28" i="1342" s="1"/>
  <c r="AV25" i="1342"/>
  <c r="AV28" i="1342" s="1"/>
  <c r="CB25" i="1342"/>
  <c r="CB28" i="1342" s="1"/>
  <c r="BL25" i="1342"/>
  <c r="BL28" i="1342" s="1"/>
  <c r="AH25" i="1342"/>
  <c r="AH28" i="1342" s="1"/>
  <c r="AX25" i="1342"/>
  <c r="AX28" i="1342" s="1"/>
  <c r="S25" i="1342"/>
  <c r="S28" i="1342" s="1"/>
  <c r="AI25" i="1342"/>
  <c r="AI28" i="1342" s="1"/>
  <c r="AY25" i="1342"/>
  <c r="AY28" i="1342" s="1"/>
  <c r="BO25" i="1342"/>
  <c r="BO28" i="1342" s="1"/>
  <c r="CE25" i="1342"/>
  <c r="CE28" i="1342" s="1"/>
  <c r="T25" i="1342"/>
  <c r="T28" i="1342" s="1"/>
  <c r="AJ25" i="1342"/>
  <c r="AJ28" i="1342" s="1"/>
  <c r="AZ25" i="1342"/>
  <c r="AZ28" i="1342" s="1"/>
  <c r="BP25" i="1342"/>
  <c r="BP28" i="1342" s="1"/>
  <c r="CF25" i="1342"/>
  <c r="CF28" i="1342" s="1"/>
  <c r="U25" i="1342"/>
  <c r="U28" i="1342" s="1"/>
  <c r="AK25" i="1342"/>
  <c r="AK28" i="1342" s="1"/>
  <c r="BA25" i="1342"/>
  <c r="BA28" i="1342" s="1"/>
  <c r="BQ25" i="1342"/>
  <c r="BQ28" i="1342" s="1"/>
  <c r="CG25" i="1342"/>
  <c r="CG28" i="1342" s="1"/>
  <c r="V25" i="1342"/>
  <c r="V28" i="1342" s="1"/>
  <c r="AL25" i="1342"/>
  <c r="AL28" i="1342" s="1"/>
  <c r="BR25" i="1342"/>
  <c r="BR28" i="1342" s="1"/>
  <c r="CH25" i="1342"/>
  <c r="CH28" i="1342" s="1"/>
  <c r="BB25" i="1342"/>
  <c r="BB28" i="1342" s="1"/>
  <c r="W25" i="1342"/>
  <c r="W28" i="1342" s="1"/>
  <c r="AM25" i="1342"/>
  <c r="AM28" i="1342" s="1"/>
  <c r="BC25" i="1342"/>
  <c r="BC28" i="1342" s="1"/>
  <c r="BS25" i="1342"/>
  <c r="BS28" i="1342" s="1"/>
  <c r="CI25" i="1342"/>
  <c r="CI28" i="1342" s="1"/>
  <c r="X25" i="1342"/>
  <c r="X28" i="1342" s="1"/>
  <c r="AN25" i="1342"/>
  <c r="AN28" i="1342" s="1"/>
  <c r="BD25" i="1342"/>
  <c r="BD28" i="1342" s="1"/>
  <c r="BT25" i="1342"/>
  <c r="BT28" i="1342" s="1"/>
  <c r="CJ25" i="1342"/>
  <c r="CJ28" i="1342" s="1"/>
  <c r="Y25" i="1342"/>
  <c r="Y28" i="1342" s="1"/>
  <c r="AG25" i="1342"/>
  <c r="AG28" i="1342" s="1"/>
  <c r="AO25" i="1342"/>
  <c r="AO28" i="1342" s="1"/>
  <c r="AW25" i="1342"/>
  <c r="AW28" i="1342" s="1"/>
  <c r="BE25" i="1342"/>
  <c r="BE28" i="1342" s="1"/>
  <c r="BM25" i="1342"/>
  <c r="BM28" i="1342" s="1"/>
  <c r="BU25" i="1342"/>
  <c r="BU28" i="1342" s="1"/>
  <c r="CC25" i="1342"/>
  <c r="CC28" i="1342" s="1"/>
  <c r="CK25" i="1342"/>
  <c r="CK28" i="1342" s="1"/>
  <c r="BN25" i="1342"/>
  <c r="BN28" i="1342" s="1"/>
  <c r="BV25" i="1342"/>
  <c r="BV28" i="1342" s="1"/>
  <c r="CD25" i="1342"/>
  <c r="CD28" i="1342" s="1"/>
  <c r="E1442" i="64"/>
  <c r="B1442" i="64"/>
  <c r="E1452" i="64"/>
  <c r="B1452" i="64"/>
  <c r="CL1451" i="64"/>
  <c r="CK1451" i="64"/>
  <c r="CJ1451" i="64"/>
  <c r="CI1451" i="64"/>
  <c r="CH1451" i="64"/>
  <c r="CG1451" i="64"/>
  <c r="CF1451" i="64"/>
  <c r="CE1451" i="64"/>
  <c r="CD1451" i="64"/>
  <c r="CC1451" i="64"/>
  <c r="CB1451" i="64"/>
  <c r="CA1451" i="64"/>
  <c r="BZ1451" i="64"/>
  <c r="BY1451" i="64"/>
  <c r="BX1451" i="64"/>
  <c r="BW1451" i="64"/>
  <c r="BV1451" i="64"/>
  <c r="BU1451" i="64"/>
  <c r="BT1451" i="64"/>
  <c r="BS1451" i="64"/>
  <c r="BR1451" i="64"/>
  <c r="BQ1451" i="64"/>
  <c r="BP1451" i="64"/>
  <c r="BO1451" i="64"/>
  <c r="BN1451" i="64"/>
  <c r="BM1451" i="64"/>
  <c r="BL1451" i="64"/>
  <c r="BK1451" i="64"/>
  <c r="BJ1451" i="64"/>
  <c r="BI1451" i="64"/>
  <c r="BH1451" i="64"/>
  <c r="BG1451" i="64"/>
  <c r="BF1451" i="64"/>
  <c r="BE1451" i="64"/>
  <c r="BD1451" i="64"/>
  <c r="BC1451" i="64"/>
  <c r="BB1451" i="64"/>
  <c r="BA1451" i="64"/>
  <c r="AZ1451" i="64"/>
  <c r="AY1451" i="64"/>
  <c r="AX1451" i="64"/>
  <c r="AW1451" i="64"/>
  <c r="AV1451" i="64"/>
  <c r="AU1451" i="64"/>
  <c r="AT1451" i="64"/>
  <c r="AS1451" i="64"/>
  <c r="AR1451" i="64"/>
  <c r="AQ1451" i="64"/>
  <c r="AP1451" i="64"/>
  <c r="AO1451" i="64"/>
  <c r="AN1451" i="64"/>
  <c r="AM1451" i="64"/>
  <c r="AL1451" i="64"/>
  <c r="AK1451" i="64"/>
  <c r="AJ1451" i="64"/>
  <c r="AI1451" i="64"/>
  <c r="AH1451" i="64"/>
  <c r="AG1451" i="64"/>
  <c r="AF1451" i="64"/>
  <c r="AE1451" i="64"/>
  <c r="AD1451" i="64"/>
  <c r="AC1451" i="64"/>
  <c r="AB1451" i="64"/>
  <c r="AA1451" i="64"/>
  <c r="Z1451" i="64"/>
  <c r="Y1451" i="64"/>
  <c r="X1451" i="64"/>
  <c r="W1451" i="64"/>
  <c r="V1451" i="64"/>
  <c r="U1451" i="64"/>
  <c r="T1451" i="64"/>
  <c r="S1451" i="64"/>
  <c r="E1451" i="64"/>
  <c r="B1451" i="64"/>
  <c r="E1450" i="64"/>
  <c r="B1450" i="64"/>
  <c r="CL1449" i="64"/>
  <c r="CK1449" i="64"/>
  <c r="CJ1449" i="64"/>
  <c r="CI1449" i="64"/>
  <c r="CH1449" i="64"/>
  <c r="CG1449" i="64"/>
  <c r="CF1449" i="64"/>
  <c r="CE1449" i="64"/>
  <c r="CD1449" i="64"/>
  <c r="CC1449" i="64"/>
  <c r="CB1449" i="64"/>
  <c r="CA1449" i="64"/>
  <c r="BZ1449" i="64"/>
  <c r="BY1449" i="64"/>
  <c r="BX1449" i="64"/>
  <c r="BW1449" i="64"/>
  <c r="BV1449" i="64"/>
  <c r="BU1449" i="64"/>
  <c r="BT1449" i="64"/>
  <c r="BS1449" i="64"/>
  <c r="BR1449" i="64"/>
  <c r="BQ1449" i="64"/>
  <c r="BP1449" i="64"/>
  <c r="BO1449" i="64"/>
  <c r="BN1449" i="64"/>
  <c r="BM1449" i="64"/>
  <c r="BL1449" i="64"/>
  <c r="BK1449" i="64"/>
  <c r="BJ1449" i="64"/>
  <c r="BI1449" i="64"/>
  <c r="BH1449" i="64"/>
  <c r="BG1449" i="64"/>
  <c r="BF1449" i="64"/>
  <c r="BE1449" i="64"/>
  <c r="BD1449" i="64"/>
  <c r="BC1449" i="64"/>
  <c r="BB1449" i="64"/>
  <c r="BA1449" i="64"/>
  <c r="AZ1449" i="64"/>
  <c r="AY1449" i="64"/>
  <c r="AX1449" i="64"/>
  <c r="AW1449" i="64"/>
  <c r="AV1449" i="64"/>
  <c r="AU1449" i="64"/>
  <c r="AT1449" i="64"/>
  <c r="AS1449" i="64"/>
  <c r="AR1449" i="64"/>
  <c r="AQ1449" i="64"/>
  <c r="AP1449" i="64"/>
  <c r="AO1449" i="64"/>
  <c r="AN1449" i="64"/>
  <c r="AM1449" i="64"/>
  <c r="AL1449" i="64"/>
  <c r="AK1449" i="64"/>
  <c r="AJ1449" i="64"/>
  <c r="AI1449" i="64"/>
  <c r="AH1449" i="64"/>
  <c r="AG1449" i="64"/>
  <c r="AF1449" i="64"/>
  <c r="AE1449" i="64"/>
  <c r="AD1449" i="64"/>
  <c r="AC1449" i="64"/>
  <c r="AB1449" i="64"/>
  <c r="AA1449" i="64"/>
  <c r="Z1449" i="64"/>
  <c r="Y1449" i="64"/>
  <c r="X1449" i="64"/>
  <c r="W1449" i="64"/>
  <c r="V1449" i="64"/>
  <c r="U1449" i="64"/>
  <c r="T1449" i="64"/>
  <c r="S1449" i="64"/>
  <c r="E1449" i="64"/>
  <c r="B1449" i="64"/>
  <c r="E1448" i="64"/>
  <c r="B1448" i="64"/>
  <c r="E1447" i="64"/>
  <c r="B1447" i="64"/>
  <c r="E1446" i="64"/>
  <c r="B1446" i="64"/>
  <c r="B1441" i="64" s="1"/>
  <c r="E1445" i="64"/>
  <c r="B1445" i="64"/>
  <c r="B1443" i="64" s="1"/>
  <c r="B1440" i="64" s="1"/>
  <c r="E1444" i="64"/>
  <c r="E1443" i="64"/>
  <c r="E1441" i="64"/>
  <c r="G1441" i="64" s="1"/>
  <c r="E1440" i="64"/>
  <c r="E1439" i="64"/>
  <c r="E1531" i="64"/>
  <c r="B1531" i="64"/>
  <c r="E1541" i="64"/>
  <c r="B1541" i="64"/>
  <c r="CL1540" i="64"/>
  <c r="CK1540" i="64"/>
  <c r="CJ1540" i="64"/>
  <c r="CI1540" i="64"/>
  <c r="CH1540" i="64"/>
  <c r="CG1540" i="64"/>
  <c r="CF1540" i="64"/>
  <c r="CE1540" i="64"/>
  <c r="CD1540" i="64"/>
  <c r="CC1540" i="64"/>
  <c r="CB1540" i="64"/>
  <c r="CA1540" i="64"/>
  <c r="BZ1540" i="64"/>
  <c r="BY1540" i="64"/>
  <c r="BX1540" i="64"/>
  <c r="BW1540" i="64"/>
  <c r="BV1540" i="64"/>
  <c r="BU1540" i="64"/>
  <c r="BT1540" i="64"/>
  <c r="BS1540" i="64"/>
  <c r="BR1540" i="64"/>
  <c r="BQ1540" i="64"/>
  <c r="BP1540" i="64"/>
  <c r="BO1540" i="64"/>
  <c r="BN1540" i="64"/>
  <c r="BM1540" i="64"/>
  <c r="BL1540" i="64"/>
  <c r="BK1540" i="64"/>
  <c r="BJ1540" i="64"/>
  <c r="BI1540" i="64"/>
  <c r="BH1540" i="64"/>
  <c r="BG1540" i="64"/>
  <c r="BF1540" i="64"/>
  <c r="BE1540" i="64"/>
  <c r="BD1540" i="64"/>
  <c r="BC1540" i="64"/>
  <c r="BB1540" i="64"/>
  <c r="BA1540" i="64"/>
  <c r="AZ1540" i="64"/>
  <c r="AY1540" i="64"/>
  <c r="AX1540" i="64"/>
  <c r="AW1540" i="64"/>
  <c r="AV1540" i="64"/>
  <c r="AU1540" i="64"/>
  <c r="AT1540" i="64"/>
  <c r="AS1540" i="64"/>
  <c r="AR1540" i="64"/>
  <c r="AQ1540" i="64"/>
  <c r="AP1540" i="64"/>
  <c r="AO1540" i="64"/>
  <c r="AN1540" i="64"/>
  <c r="AM1540" i="64"/>
  <c r="AL1540" i="64"/>
  <c r="AK1540" i="64"/>
  <c r="AJ1540" i="64"/>
  <c r="AI1540" i="64"/>
  <c r="AH1540" i="64"/>
  <c r="AG1540" i="64"/>
  <c r="AF1540" i="64"/>
  <c r="AE1540" i="64"/>
  <c r="AD1540" i="64"/>
  <c r="AC1540" i="64"/>
  <c r="AB1540" i="64"/>
  <c r="AA1540" i="64"/>
  <c r="Z1540" i="64"/>
  <c r="Y1540" i="64"/>
  <c r="X1540" i="64"/>
  <c r="W1540" i="64"/>
  <c r="V1540" i="64"/>
  <c r="U1540" i="64"/>
  <c r="T1540" i="64"/>
  <c r="S1540" i="64"/>
  <c r="E1540" i="64"/>
  <c r="B1540" i="64"/>
  <c r="E1539" i="64"/>
  <c r="B1539" i="64"/>
  <c r="CL1538" i="64"/>
  <c r="CK1538" i="64"/>
  <c r="CJ1538" i="64"/>
  <c r="CI1538" i="64"/>
  <c r="CH1538" i="64"/>
  <c r="CG1538" i="64"/>
  <c r="CF1538" i="64"/>
  <c r="CE1538" i="64"/>
  <c r="CD1538" i="64"/>
  <c r="CC1538" i="64"/>
  <c r="CB1538" i="64"/>
  <c r="CA1538" i="64"/>
  <c r="BZ1538" i="64"/>
  <c r="BY1538" i="64"/>
  <c r="BX1538" i="64"/>
  <c r="BW1538" i="64"/>
  <c r="BV1538" i="64"/>
  <c r="BU1538" i="64"/>
  <c r="BT1538" i="64"/>
  <c r="BS1538" i="64"/>
  <c r="BR1538" i="64"/>
  <c r="BQ1538" i="64"/>
  <c r="BP1538" i="64"/>
  <c r="BO1538" i="64"/>
  <c r="BN1538" i="64"/>
  <c r="BM1538" i="64"/>
  <c r="BL1538" i="64"/>
  <c r="BK1538" i="64"/>
  <c r="BJ1538" i="64"/>
  <c r="BI1538" i="64"/>
  <c r="BH1538" i="64"/>
  <c r="BG1538" i="64"/>
  <c r="BF1538" i="64"/>
  <c r="BE1538" i="64"/>
  <c r="BD1538" i="64"/>
  <c r="BC1538" i="64"/>
  <c r="BB1538" i="64"/>
  <c r="BA1538" i="64"/>
  <c r="AZ1538" i="64"/>
  <c r="AY1538" i="64"/>
  <c r="AX1538" i="64"/>
  <c r="AW1538" i="64"/>
  <c r="AV1538" i="64"/>
  <c r="AU1538" i="64"/>
  <c r="AT1538" i="64"/>
  <c r="AS1538" i="64"/>
  <c r="AR1538" i="64"/>
  <c r="AQ1538" i="64"/>
  <c r="AP1538" i="64"/>
  <c r="AO1538" i="64"/>
  <c r="AN1538" i="64"/>
  <c r="AM1538" i="64"/>
  <c r="AL1538" i="64"/>
  <c r="AK1538" i="64"/>
  <c r="AJ1538" i="64"/>
  <c r="AI1538" i="64"/>
  <c r="AH1538" i="64"/>
  <c r="AG1538" i="64"/>
  <c r="AF1538" i="64"/>
  <c r="AE1538" i="64"/>
  <c r="AD1538" i="64"/>
  <c r="AC1538" i="64"/>
  <c r="AB1538" i="64"/>
  <c r="AA1538" i="64"/>
  <c r="Z1538" i="64"/>
  <c r="Y1538" i="64"/>
  <c r="X1538" i="64"/>
  <c r="W1538" i="64"/>
  <c r="V1538" i="64"/>
  <c r="U1538" i="64"/>
  <c r="T1538" i="64"/>
  <c r="S1538" i="64"/>
  <c r="E1538" i="64"/>
  <c r="B1538" i="64"/>
  <c r="E1537" i="64"/>
  <c r="B1537" i="64"/>
  <c r="E1536" i="64"/>
  <c r="B1536" i="64"/>
  <c r="E1535" i="64"/>
  <c r="B1535" i="64"/>
  <c r="B1530" i="64" s="1"/>
  <c r="E1534" i="64"/>
  <c r="B1534" i="64"/>
  <c r="B1532" i="64" s="1"/>
  <c r="B1529" i="64" s="1"/>
  <c r="E1533" i="64"/>
  <c r="E1532" i="64"/>
  <c r="E1530" i="64"/>
  <c r="G1530" i="64" s="1"/>
  <c r="E1529" i="64"/>
  <c r="E1528" i="64"/>
  <c r="E1518" i="64"/>
  <c r="B1518" i="64"/>
  <c r="CL1517" i="64"/>
  <c r="CK1517" i="64"/>
  <c r="CJ1517" i="64"/>
  <c r="CI1517" i="64"/>
  <c r="CH1517" i="64"/>
  <c r="CG1517" i="64"/>
  <c r="CF1517" i="64"/>
  <c r="CE1517" i="64"/>
  <c r="CD1517" i="64"/>
  <c r="CC1517" i="64"/>
  <c r="CB1517" i="64"/>
  <c r="CA1517" i="64"/>
  <c r="BZ1517" i="64"/>
  <c r="BY1517" i="64"/>
  <c r="BX1517" i="64"/>
  <c r="BW1517" i="64"/>
  <c r="BV1517" i="64"/>
  <c r="BU1517" i="64"/>
  <c r="BT1517" i="64"/>
  <c r="BS1517" i="64"/>
  <c r="BR1517" i="64"/>
  <c r="BQ1517" i="64"/>
  <c r="BP1517" i="64"/>
  <c r="BO1517" i="64"/>
  <c r="BN1517" i="64"/>
  <c r="BM1517" i="64"/>
  <c r="BL1517" i="64"/>
  <c r="BK1517" i="64"/>
  <c r="BJ1517" i="64"/>
  <c r="BI1517" i="64"/>
  <c r="BH1517" i="64"/>
  <c r="BG1517" i="64"/>
  <c r="BF1517" i="64"/>
  <c r="BE1517" i="64"/>
  <c r="BD1517" i="64"/>
  <c r="BC1517" i="64"/>
  <c r="BB1517" i="64"/>
  <c r="BA1517" i="64"/>
  <c r="AZ1517" i="64"/>
  <c r="AY1517" i="64"/>
  <c r="AX1517" i="64"/>
  <c r="AW1517" i="64"/>
  <c r="AV1517" i="64"/>
  <c r="AU1517" i="64"/>
  <c r="AT1517" i="64"/>
  <c r="AS1517" i="64"/>
  <c r="AR1517" i="64"/>
  <c r="AQ1517" i="64"/>
  <c r="AP1517" i="64"/>
  <c r="AO1517" i="64"/>
  <c r="AN1517" i="64"/>
  <c r="AM1517" i="64"/>
  <c r="AL1517" i="64"/>
  <c r="AK1517" i="64"/>
  <c r="AJ1517" i="64"/>
  <c r="AI1517" i="64"/>
  <c r="AH1517" i="64"/>
  <c r="AG1517" i="64"/>
  <c r="AF1517" i="64"/>
  <c r="AE1517" i="64"/>
  <c r="AD1517" i="64"/>
  <c r="AC1517" i="64"/>
  <c r="AB1517" i="64"/>
  <c r="AA1517" i="64"/>
  <c r="Z1517" i="64"/>
  <c r="Y1517" i="64"/>
  <c r="X1517" i="64"/>
  <c r="W1517" i="64"/>
  <c r="V1517" i="64"/>
  <c r="U1517" i="64"/>
  <c r="T1517" i="64"/>
  <c r="S1517" i="64"/>
  <c r="E1517" i="64"/>
  <c r="B1517" i="64"/>
  <c r="E1516" i="64"/>
  <c r="B1516" i="64"/>
  <c r="CL1515" i="64"/>
  <c r="CK1515" i="64"/>
  <c r="CJ1515" i="64"/>
  <c r="CI1515" i="64"/>
  <c r="CH1515" i="64"/>
  <c r="CG1515" i="64"/>
  <c r="CF1515" i="64"/>
  <c r="CE1515" i="64"/>
  <c r="CD1515" i="64"/>
  <c r="CC1515" i="64"/>
  <c r="CB1515" i="64"/>
  <c r="CA1515" i="64"/>
  <c r="BZ1515" i="64"/>
  <c r="BY1515" i="64"/>
  <c r="BX1515" i="64"/>
  <c r="BW1515" i="64"/>
  <c r="BV1515" i="64"/>
  <c r="BU1515" i="64"/>
  <c r="BT1515" i="64"/>
  <c r="BS1515" i="64"/>
  <c r="BR1515" i="64"/>
  <c r="BQ1515" i="64"/>
  <c r="BP1515" i="64"/>
  <c r="BO1515" i="64"/>
  <c r="BN1515" i="64"/>
  <c r="BM1515" i="64"/>
  <c r="BL1515" i="64"/>
  <c r="BK1515" i="64"/>
  <c r="BJ1515" i="64"/>
  <c r="BI1515" i="64"/>
  <c r="BH1515" i="64"/>
  <c r="BG1515" i="64"/>
  <c r="BF1515" i="64"/>
  <c r="BE1515" i="64"/>
  <c r="BD1515" i="64"/>
  <c r="BC1515" i="64"/>
  <c r="BB1515" i="64"/>
  <c r="BA1515" i="64"/>
  <c r="AZ1515" i="64"/>
  <c r="AY1515" i="64"/>
  <c r="AX1515" i="64"/>
  <c r="AW1515" i="64"/>
  <c r="AV1515" i="64"/>
  <c r="AU1515" i="64"/>
  <c r="AT1515" i="64"/>
  <c r="AS1515" i="64"/>
  <c r="AR1515" i="64"/>
  <c r="AQ1515" i="64"/>
  <c r="AP1515" i="64"/>
  <c r="AO1515" i="64"/>
  <c r="AN1515" i="64"/>
  <c r="AM1515" i="64"/>
  <c r="AL1515" i="64"/>
  <c r="AK1515" i="64"/>
  <c r="AJ1515" i="64"/>
  <c r="AI1515" i="64"/>
  <c r="AH1515" i="64"/>
  <c r="AG1515" i="64"/>
  <c r="AF1515" i="64"/>
  <c r="AE1515" i="64"/>
  <c r="AD1515" i="64"/>
  <c r="AC1515" i="64"/>
  <c r="AB1515" i="64"/>
  <c r="AA1515" i="64"/>
  <c r="Z1515" i="64"/>
  <c r="Y1515" i="64"/>
  <c r="X1515" i="64"/>
  <c r="W1515" i="64"/>
  <c r="V1515" i="64"/>
  <c r="U1515" i="64"/>
  <c r="T1515" i="64"/>
  <c r="S1515" i="64"/>
  <c r="E1515" i="64"/>
  <c r="B1515" i="64"/>
  <c r="E1514" i="64"/>
  <c r="B1514" i="64"/>
  <c r="E1513" i="64"/>
  <c r="B1513" i="64"/>
  <c r="E1512" i="64"/>
  <c r="B1512" i="64"/>
  <c r="B1508" i="64" s="1"/>
  <c r="E1511" i="64"/>
  <c r="B1511" i="64"/>
  <c r="B1509" i="64" s="1"/>
  <c r="B1507" i="64" s="1"/>
  <c r="E1510" i="64"/>
  <c r="E1509" i="64"/>
  <c r="E1508" i="64"/>
  <c r="G1508" i="64" s="1"/>
  <c r="E1507" i="64"/>
  <c r="E1506" i="64"/>
  <c r="E1496" i="64"/>
  <c r="B1496" i="64"/>
  <c r="CL1495" i="64"/>
  <c r="CK1495" i="64"/>
  <c r="CJ1495" i="64"/>
  <c r="CI1495" i="64"/>
  <c r="CH1495" i="64"/>
  <c r="CG1495" i="64"/>
  <c r="CF1495" i="64"/>
  <c r="CE1495" i="64"/>
  <c r="CD1495" i="64"/>
  <c r="CC1495" i="64"/>
  <c r="CB1495" i="64"/>
  <c r="CA1495" i="64"/>
  <c r="BZ1495" i="64"/>
  <c r="BY1495" i="64"/>
  <c r="BX1495" i="64"/>
  <c r="BW1495" i="64"/>
  <c r="BV1495" i="64"/>
  <c r="BU1495" i="64"/>
  <c r="BT1495" i="64"/>
  <c r="BS1495" i="64"/>
  <c r="BR1495" i="64"/>
  <c r="BQ1495" i="64"/>
  <c r="BP1495" i="64"/>
  <c r="BO1495" i="64"/>
  <c r="BN1495" i="64"/>
  <c r="BM1495" i="64"/>
  <c r="BL1495" i="64"/>
  <c r="BK1495" i="64"/>
  <c r="BJ1495" i="64"/>
  <c r="BI1495" i="64"/>
  <c r="BH1495" i="64"/>
  <c r="BG1495" i="64"/>
  <c r="BF1495" i="64"/>
  <c r="BE1495" i="64"/>
  <c r="BD1495" i="64"/>
  <c r="BC1495" i="64"/>
  <c r="BB1495" i="64"/>
  <c r="BA1495" i="64"/>
  <c r="AZ1495" i="64"/>
  <c r="AY1495" i="64"/>
  <c r="AX1495" i="64"/>
  <c r="AW1495" i="64"/>
  <c r="AV1495" i="64"/>
  <c r="AU1495" i="64"/>
  <c r="AT1495" i="64"/>
  <c r="AS1495" i="64"/>
  <c r="AR1495" i="64"/>
  <c r="AQ1495" i="64"/>
  <c r="AP1495" i="64"/>
  <c r="AO1495" i="64"/>
  <c r="AN1495" i="64"/>
  <c r="AM1495" i="64"/>
  <c r="AL1495" i="64"/>
  <c r="AK1495" i="64"/>
  <c r="AJ1495" i="64"/>
  <c r="AI1495" i="64"/>
  <c r="AH1495" i="64"/>
  <c r="AG1495" i="64"/>
  <c r="AF1495" i="64"/>
  <c r="AE1495" i="64"/>
  <c r="AD1495" i="64"/>
  <c r="AC1495" i="64"/>
  <c r="AB1495" i="64"/>
  <c r="AA1495" i="64"/>
  <c r="Z1495" i="64"/>
  <c r="Y1495" i="64"/>
  <c r="X1495" i="64"/>
  <c r="W1495" i="64"/>
  <c r="V1495" i="64"/>
  <c r="U1495" i="64"/>
  <c r="T1495" i="64"/>
  <c r="S1495" i="64"/>
  <c r="E1495" i="64"/>
  <c r="B1495" i="64"/>
  <c r="E1494" i="64"/>
  <c r="B1494" i="64"/>
  <c r="CL1493" i="64"/>
  <c r="CK1493" i="64"/>
  <c r="CJ1493" i="64"/>
  <c r="CI1493" i="64"/>
  <c r="CH1493" i="64"/>
  <c r="CG1493" i="64"/>
  <c r="CF1493" i="64"/>
  <c r="CE1493" i="64"/>
  <c r="CD1493" i="64"/>
  <c r="CC1493" i="64"/>
  <c r="CB1493" i="64"/>
  <c r="CA1493" i="64"/>
  <c r="BZ1493" i="64"/>
  <c r="BY1493" i="64"/>
  <c r="BX1493" i="64"/>
  <c r="BW1493" i="64"/>
  <c r="BV1493" i="64"/>
  <c r="BU1493" i="64"/>
  <c r="BT1493" i="64"/>
  <c r="BS1493" i="64"/>
  <c r="BR1493" i="64"/>
  <c r="BQ1493" i="64"/>
  <c r="BP1493" i="64"/>
  <c r="BO1493" i="64"/>
  <c r="BN1493" i="64"/>
  <c r="BM1493" i="64"/>
  <c r="BL1493" i="64"/>
  <c r="BK1493" i="64"/>
  <c r="BJ1493" i="64"/>
  <c r="BI1493" i="64"/>
  <c r="BH1493" i="64"/>
  <c r="BG1493" i="64"/>
  <c r="BF1493" i="64"/>
  <c r="BE1493" i="64"/>
  <c r="BD1493" i="64"/>
  <c r="BC1493" i="64"/>
  <c r="BB1493" i="64"/>
  <c r="BA1493" i="64"/>
  <c r="AZ1493" i="64"/>
  <c r="AY1493" i="64"/>
  <c r="AX1493" i="64"/>
  <c r="AW1493" i="64"/>
  <c r="AV1493" i="64"/>
  <c r="AU1493" i="64"/>
  <c r="AT1493" i="64"/>
  <c r="AS1493" i="64"/>
  <c r="AR1493" i="64"/>
  <c r="AQ1493" i="64"/>
  <c r="AP1493" i="64"/>
  <c r="AO1493" i="64"/>
  <c r="AN1493" i="64"/>
  <c r="AM1493" i="64"/>
  <c r="AL1493" i="64"/>
  <c r="AK1493" i="64"/>
  <c r="AJ1493" i="64"/>
  <c r="AI1493" i="64"/>
  <c r="AH1493" i="64"/>
  <c r="AG1493" i="64"/>
  <c r="AF1493" i="64"/>
  <c r="AE1493" i="64"/>
  <c r="AD1493" i="64"/>
  <c r="AC1493" i="64"/>
  <c r="AB1493" i="64"/>
  <c r="AA1493" i="64"/>
  <c r="Z1493" i="64"/>
  <c r="Y1493" i="64"/>
  <c r="X1493" i="64"/>
  <c r="W1493" i="64"/>
  <c r="V1493" i="64"/>
  <c r="U1493" i="64"/>
  <c r="T1493" i="64"/>
  <c r="S1493" i="64"/>
  <c r="E1493" i="64"/>
  <c r="B1493" i="64"/>
  <c r="E1492" i="64"/>
  <c r="B1492" i="64"/>
  <c r="E1491" i="64"/>
  <c r="B1491" i="64"/>
  <c r="E1490" i="64"/>
  <c r="B1490" i="64"/>
  <c r="B1486" i="64" s="1"/>
  <c r="E1489" i="64"/>
  <c r="B1489" i="64"/>
  <c r="B1487" i="64" s="1"/>
  <c r="B1485" i="64" s="1"/>
  <c r="E1488" i="64"/>
  <c r="E1487" i="64"/>
  <c r="E1486" i="64"/>
  <c r="G1486" i="64" s="1"/>
  <c r="E1485" i="64"/>
  <c r="E1484" i="64"/>
  <c r="E1474" i="64"/>
  <c r="B1474" i="64"/>
  <c r="CL1473" i="64"/>
  <c r="CK1473" i="64"/>
  <c r="CJ1473" i="64"/>
  <c r="CI1473" i="64"/>
  <c r="CH1473" i="64"/>
  <c r="CG1473" i="64"/>
  <c r="CF1473" i="64"/>
  <c r="CE1473" i="64"/>
  <c r="CD1473" i="64"/>
  <c r="CC1473" i="64"/>
  <c r="CB1473" i="64"/>
  <c r="CA1473" i="64"/>
  <c r="BZ1473" i="64"/>
  <c r="BY1473" i="64"/>
  <c r="BX1473" i="64"/>
  <c r="BW1473" i="64"/>
  <c r="BV1473" i="64"/>
  <c r="BU1473" i="64"/>
  <c r="BT1473" i="64"/>
  <c r="BS1473" i="64"/>
  <c r="BR1473" i="64"/>
  <c r="BQ1473" i="64"/>
  <c r="BP1473" i="64"/>
  <c r="BO1473" i="64"/>
  <c r="BN1473" i="64"/>
  <c r="BM1473" i="64"/>
  <c r="BL1473" i="64"/>
  <c r="BK1473" i="64"/>
  <c r="BJ1473" i="64"/>
  <c r="BI1473" i="64"/>
  <c r="BH1473" i="64"/>
  <c r="BG1473" i="64"/>
  <c r="BF1473" i="64"/>
  <c r="BE1473" i="64"/>
  <c r="BD1473" i="64"/>
  <c r="BC1473" i="64"/>
  <c r="BB1473" i="64"/>
  <c r="BA1473" i="64"/>
  <c r="AZ1473" i="64"/>
  <c r="AY1473" i="64"/>
  <c r="AX1473" i="64"/>
  <c r="AW1473" i="64"/>
  <c r="AV1473" i="64"/>
  <c r="AU1473" i="64"/>
  <c r="AT1473" i="64"/>
  <c r="AS1473" i="64"/>
  <c r="AR1473" i="64"/>
  <c r="AQ1473" i="64"/>
  <c r="AP1473" i="64"/>
  <c r="AO1473" i="64"/>
  <c r="AN1473" i="64"/>
  <c r="AM1473" i="64"/>
  <c r="AL1473" i="64"/>
  <c r="AK1473" i="64"/>
  <c r="AJ1473" i="64"/>
  <c r="AI1473" i="64"/>
  <c r="AH1473" i="64"/>
  <c r="AG1473" i="64"/>
  <c r="AF1473" i="64"/>
  <c r="AE1473" i="64"/>
  <c r="AD1473" i="64"/>
  <c r="AC1473" i="64"/>
  <c r="AB1473" i="64"/>
  <c r="AA1473" i="64"/>
  <c r="Z1473" i="64"/>
  <c r="Y1473" i="64"/>
  <c r="X1473" i="64"/>
  <c r="W1473" i="64"/>
  <c r="V1473" i="64"/>
  <c r="U1473" i="64"/>
  <c r="T1473" i="64"/>
  <c r="S1473" i="64"/>
  <c r="E1473" i="64"/>
  <c r="B1473" i="64"/>
  <c r="E1472" i="64"/>
  <c r="B1472" i="64"/>
  <c r="CL1471" i="64"/>
  <c r="CK1471" i="64"/>
  <c r="CJ1471" i="64"/>
  <c r="CI1471" i="64"/>
  <c r="CH1471" i="64"/>
  <c r="CG1471" i="64"/>
  <c r="CF1471" i="64"/>
  <c r="CE1471" i="64"/>
  <c r="CD1471" i="64"/>
  <c r="CC1471" i="64"/>
  <c r="CB1471" i="64"/>
  <c r="CA1471" i="64"/>
  <c r="BZ1471" i="64"/>
  <c r="BY1471" i="64"/>
  <c r="BX1471" i="64"/>
  <c r="BW1471" i="64"/>
  <c r="BV1471" i="64"/>
  <c r="BU1471" i="64"/>
  <c r="BT1471" i="64"/>
  <c r="BS1471" i="64"/>
  <c r="BR1471" i="64"/>
  <c r="BQ1471" i="64"/>
  <c r="BP1471" i="64"/>
  <c r="BO1471" i="64"/>
  <c r="BN1471" i="64"/>
  <c r="BM1471" i="64"/>
  <c r="BL1471" i="64"/>
  <c r="BK1471" i="64"/>
  <c r="BJ1471" i="64"/>
  <c r="BI1471" i="64"/>
  <c r="BH1471" i="64"/>
  <c r="BG1471" i="64"/>
  <c r="BF1471" i="64"/>
  <c r="BE1471" i="64"/>
  <c r="BD1471" i="64"/>
  <c r="BC1471" i="64"/>
  <c r="BB1471" i="64"/>
  <c r="BA1471" i="64"/>
  <c r="AZ1471" i="64"/>
  <c r="AY1471" i="64"/>
  <c r="AX1471" i="64"/>
  <c r="AW1471" i="64"/>
  <c r="AV1471" i="64"/>
  <c r="AU1471" i="64"/>
  <c r="AT1471" i="64"/>
  <c r="AS1471" i="64"/>
  <c r="AR1471" i="64"/>
  <c r="AQ1471" i="64"/>
  <c r="AP1471" i="64"/>
  <c r="AO1471" i="64"/>
  <c r="AN1471" i="64"/>
  <c r="AM1471" i="64"/>
  <c r="AL1471" i="64"/>
  <c r="AK1471" i="64"/>
  <c r="AJ1471" i="64"/>
  <c r="AI1471" i="64"/>
  <c r="AH1471" i="64"/>
  <c r="AG1471" i="64"/>
  <c r="AF1471" i="64"/>
  <c r="AE1471" i="64"/>
  <c r="AD1471" i="64"/>
  <c r="AC1471" i="64"/>
  <c r="AB1471" i="64"/>
  <c r="AA1471" i="64"/>
  <c r="Z1471" i="64"/>
  <c r="Y1471" i="64"/>
  <c r="X1471" i="64"/>
  <c r="W1471" i="64"/>
  <c r="V1471" i="64"/>
  <c r="U1471" i="64"/>
  <c r="T1471" i="64"/>
  <c r="S1471" i="64"/>
  <c r="E1471" i="64"/>
  <c r="B1471" i="64"/>
  <c r="E1470" i="64"/>
  <c r="B1470" i="64"/>
  <c r="E1469" i="64"/>
  <c r="B1469" i="64"/>
  <c r="E1468" i="64"/>
  <c r="B1468" i="64"/>
  <c r="B1464" i="64" s="1"/>
  <c r="E1467" i="64"/>
  <c r="B1467" i="64"/>
  <c r="B1465" i="64" s="1"/>
  <c r="B1463" i="64" s="1"/>
  <c r="E1466" i="64"/>
  <c r="E1465" i="64"/>
  <c r="E1464" i="64"/>
  <c r="G1464" i="64" s="1"/>
  <c r="E1463" i="64"/>
  <c r="E1462" i="64"/>
  <c r="E1429" i="64"/>
  <c r="B1429" i="64"/>
  <c r="CL1428" i="64"/>
  <c r="CK1428" i="64"/>
  <c r="CJ1428" i="64"/>
  <c r="CI1428" i="64"/>
  <c r="CH1428" i="64"/>
  <c r="CG1428" i="64"/>
  <c r="CF1428" i="64"/>
  <c r="CE1428" i="64"/>
  <c r="CD1428" i="64"/>
  <c r="CC1428" i="64"/>
  <c r="CB1428" i="64"/>
  <c r="CA1428" i="64"/>
  <c r="BZ1428" i="64"/>
  <c r="BY1428" i="64"/>
  <c r="BX1428" i="64"/>
  <c r="BW1428" i="64"/>
  <c r="BV1428" i="64"/>
  <c r="BU1428" i="64"/>
  <c r="BT1428" i="64"/>
  <c r="BS1428" i="64"/>
  <c r="BR1428" i="64"/>
  <c r="BQ1428" i="64"/>
  <c r="BP1428" i="64"/>
  <c r="BO1428" i="64"/>
  <c r="BN1428" i="64"/>
  <c r="BM1428" i="64"/>
  <c r="BL1428" i="64"/>
  <c r="BK1428" i="64"/>
  <c r="BJ1428" i="64"/>
  <c r="BI1428" i="64"/>
  <c r="BH1428" i="64"/>
  <c r="BG1428" i="64"/>
  <c r="BF1428" i="64"/>
  <c r="BE1428" i="64"/>
  <c r="BD1428" i="64"/>
  <c r="BC1428" i="64"/>
  <c r="BB1428" i="64"/>
  <c r="BA1428" i="64"/>
  <c r="AZ1428" i="64"/>
  <c r="AY1428" i="64"/>
  <c r="AX1428" i="64"/>
  <c r="AW1428" i="64"/>
  <c r="AV1428" i="64"/>
  <c r="AU1428" i="64"/>
  <c r="AT1428" i="64"/>
  <c r="AS1428" i="64"/>
  <c r="AR1428" i="64"/>
  <c r="AQ1428" i="64"/>
  <c r="AP1428" i="64"/>
  <c r="AO1428" i="64"/>
  <c r="AN1428" i="64"/>
  <c r="AM1428" i="64"/>
  <c r="AL1428" i="64"/>
  <c r="AK1428" i="64"/>
  <c r="AJ1428" i="64"/>
  <c r="AI1428" i="64"/>
  <c r="AH1428" i="64"/>
  <c r="AG1428" i="64"/>
  <c r="AF1428" i="64"/>
  <c r="AE1428" i="64"/>
  <c r="AD1428" i="64"/>
  <c r="AC1428" i="64"/>
  <c r="AB1428" i="64"/>
  <c r="AA1428" i="64"/>
  <c r="Z1428" i="64"/>
  <c r="Y1428" i="64"/>
  <c r="X1428" i="64"/>
  <c r="W1428" i="64"/>
  <c r="V1428" i="64"/>
  <c r="U1428" i="64"/>
  <c r="T1428" i="64"/>
  <c r="S1428" i="64"/>
  <c r="E1428" i="64"/>
  <c r="B1428" i="64"/>
  <c r="E1427" i="64"/>
  <c r="B1427" i="64"/>
  <c r="CL1426" i="64"/>
  <c r="CK1426" i="64"/>
  <c r="CJ1426" i="64"/>
  <c r="CI1426" i="64"/>
  <c r="CH1426" i="64"/>
  <c r="CG1426" i="64"/>
  <c r="CF1426" i="64"/>
  <c r="CE1426" i="64"/>
  <c r="CD1426" i="64"/>
  <c r="CC1426" i="64"/>
  <c r="CB1426" i="64"/>
  <c r="CA1426" i="64"/>
  <c r="BZ1426" i="64"/>
  <c r="BY1426" i="64"/>
  <c r="BX1426" i="64"/>
  <c r="BW1426" i="64"/>
  <c r="BV1426" i="64"/>
  <c r="BU1426" i="64"/>
  <c r="BT1426" i="64"/>
  <c r="BS1426" i="64"/>
  <c r="BR1426" i="64"/>
  <c r="BQ1426" i="64"/>
  <c r="BP1426" i="64"/>
  <c r="BO1426" i="64"/>
  <c r="BN1426" i="64"/>
  <c r="BM1426" i="64"/>
  <c r="BL1426" i="64"/>
  <c r="BK1426" i="64"/>
  <c r="BJ1426" i="64"/>
  <c r="BI1426" i="64"/>
  <c r="BH1426" i="64"/>
  <c r="BG1426" i="64"/>
  <c r="BF1426" i="64"/>
  <c r="BE1426" i="64"/>
  <c r="BD1426" i="64"/>
  <c r="BC1426" i="64"/>
  <c r="BB1426" i="64"/>
  <c r="BA1426" i="64"/>
  <c r="AZ1426" i="64"/>
  <c r="AY1426" i="64"/>
  <c r="AX1426" i="64"/>
  <c r="AW1426" i="64"/>
  <c r="AV1426" i="64"/>
  <c r="AU1426" i="64"/>
  <c r="AT1426" i="64"/>
  <c r="AS1426" i="64"/>
  <c r="AR1426" i="64"/>
  <c r="AQ1426" i="64"/>
  <c r="AP1426" i="64"/>
  <c r="AO1426" i="64"/>
  <c r="AN1426" i="64"/>
  <c r="AM1426" i="64"/>
  <c r="AL1426" i="64"/>
  <c r="AK1426" i="64"/>
  <c r="AJ1426" i="64"/>
  <c r="AI1426" i="64"/>
  <c r="AH1426" i="64"/>
  <c r="AG1426" i="64"/>
  <c r="AF1426" i="64"/>
  <c r="AE1426" i="64"/>
  <c r="AD1426" i="64"/>
  <c r="AC1426" i="64"/>
  <c r="AB1426" i="64"/>
  <c r="AA1426" i="64"/>
  <c r="Z1426" i="64"/>
  <c r="Y1426" i="64"/>
  <c r="X1426" i="64"/>
  <c r="W1426" i="64"/>
  <c r="V1426" i="64"/>
  <c r="U1426" i="64"/>
  <c r="T1426" i="64"/>
  <c r="S1426" i="64"/>
  <c r="E1426" i="64"/>
  <c r="B1426" i="64"/>
  <c r="E1425" i="64"/>
  <c r="B1425" i="64"/>
  <c r="E1424" i="64"/>
  <c r="B1424" i="64"/>
  <c r="E1423" i="64"/>
  <c r="B1423" i="64"/>
  <c r="B1419" i="64" s="1"/>
  <c r="E1422" i="64"/>
  <c r="B1422" i="64"/>
  <c r="B1420" i="64" s="1"/>
  <c r="B1418" i="64" s="1"/>
  <c r="E1421" i="64"/>
  <c r="E1420" i="64"/>
  <c r="E1419" i="64"/>
  <c r="G1419" i="64" s="1"/>
  <c r="E1418" i="64"/>
  <c r="E1417" i="64"/>
  <c r="CL683" i="64"/>
  <c r="CK683" i="64"/>
  <c r="CJ683" i="64"/>
  <c r="CI683" i="64"/>
  <c r="CH683" i="64"/>
  <c r="CG683" i="64"/>
  <c r="CF683" i="64"/>
  <c r="CE683" i="64"/>
  <c r="CD683" i="64"/>
  <c r="CC683" i="64"/>
  <c r="CB683" i="64"/>
  <c r="CA683" i="64"/>
  <c r="BZ683" i="64"/>
  <c r="BY683" i="64"/>
  <c r="BX683" i="64"/>
  <c r="BW683" i="64"/>
  <c r="BV683" i="64"/>
  <c r="BU683" i="64"/>
  <c r="BT683" i="64"/>
  <c r="BS683" i="64"/>
  <c r="BR683" i="64"/>
  <c r="BQ683" i="64"/>
  <c r="BP683" i="64"/>
  <c r="BO683" i="64"/>
  <c r="BN683" i="64"/>
  <c r="BM683" i="64"/>
  <c r="BL683" i="64"/>
  <c r="BK683" i="64"/>
  <c r="BJ683" i="64"/>
  <c r="BI683" i="64"/>
  <c r="BH683" i="64"/>
  <c r="BG683" i="64"/>
  <c r="BF683" i="64"/>
  <c r="BE683" i="64"/>
  <c r="BD683" i="64"/>
  <c r="BC683" i="64"/>
  <c r="BB683" i="64"/>
  <c r="BA683" i="64"/>
  <c r="AZ683" i="64"/>
  <c r="AY683" i="64"/>
  <c r="AX683" i="64"/>
  <c r="AW683" i="64"/>
  <c r="AV683" i="64"/>
  <c r="AU683" i="64"/>
  <c r="AT683" i="64"/>
  <c r="AS683" i="64"/>
  <c r="AR683" i="64"/>
  <c r="AQ683" i="64"/>
  <c r="AP683" i="64"/>
  <c r="AO683" i="64"/>
  <c r="AN683" i="64"/>
  <c r="AM683" i="64"/>
  <c r="AL683" i="64"/>
  <c r="AK683" i="64"/>
  <c r="AJ683" i="64"/>
  <c r="AI683" i="64"/>
  <c r="AH683" i="64"/>
  <c r="AG683" i="64"/>
  <c r="AF683" i="64"/>
  <c r="AE683" i="64"/>
  <c r="AD683" i="64"/>
  <c r="AC683" i="64"/>
  <c r="AB683" i="64"/>
  <c r="AA683" i="64"/>
  <c r="Z683" i="64"/>
  <c r="Y683" i="64"/>
  <c r="X683" i="64"/>
  <c r="W683" i="64"/>
  <c r="V683" i="64"/>
  <c r="U683" i="64"/>
  <c r="T683" i="64"/>
  <c r="S683" i="64"/>
  <c r="E683" i="64"/>
  <c r="B683" i="64"/>
  <c r="E682" i="64"/>
  <c r="B682" i="64"/>
  <c r="E681" i="64"/>
  <c r="B681" i="64"/>
  <c r="E680" i="64"/>
  <c r="B680" i="64"/>
  <c r="E679" i="64"/>
  <c r="B679" i="64"/>
  <c r="CL678" i="64"/>
  <c r="CK678" i="64"/>
  <c r="CJ678" i="64"/>
  <c r="CI678" i="64"/>
  <c r="CH678" i="64"/>
  <c r="CG678" i="64"/>
  <c r="CF678" i="64"/>
  <c r="CE678" i="64"/>
  <c r="CD678" i="64"/>
  <c r="CC678" i="64"/>
  <c r="CB678" i="64"/>
  <c r="CA678" i="64"/>
  <c r="BZ678" i="64"/>
  <c r="BY678" i="64"/>
  <c r="BX678" i="64"/>
  <c r="BW678" i="64"/>
  <c r="BV678" i="64"/>
  <c r="BU678" i="64"/>
  <c r="BT678" i="64"/>
  <c r="BS678" i="64"/>
  <c r="BR678" i="64"/>
  <c r="BQ678" i="64"/>
  <c r="BP678" i="64"/>
  <c r="BO678" i="64"/>
  <c r="BN678" i="64"/>
  <c r="BM678" i="64"/>
  <c r="BL678" i="64"/>
  <c r="BK678" i="64"/>
  <c r="BJ678" i="64"/>
  <c r="BI678" i="64"/>
  <c r="BH678" i="64"/>
  <c r="BG678" i="64"/>
  <c r="BF678" i="64"/>
  <c r="BE678" i="64"/>
  <c r="BD678" i="64"/>
  <c r="BC678" i="64"/>
  <c r="BB678" i="64"/>
  <c r="BA678" i="64"/>
  <c r="AZ678" i="64"/>
  <c r="AY678" i="64"/>
  <c r="AX678" i="64"/>
  <c r="AW678" i="64"/>
  <c r="AV678" i="64"/>
  <c r="AU678" i="64"/>
  <c r="AT678" i="64"/>
  <c r="AS678" i="64"/>
  <c r="AR678" i="64"/>
  <c r="AQ678" i="64"/>
  <c r="AP678" i="64"/>
  <c r="AO678" i="64"/>
  <c r="AN678" i="64"/>
  <c r="AM678" i="64"/>
  <c r="AL678" i="64"/>
  <c r="AK678" i="64"/>
  <c r="AJ678" i="64"/>
  <c r="AI678" i="64"/>
  <c r="AH678" i="64"/>
  <c r="AG678" i="64"/>
  <c r="AF678" i="64"/>
  <c r="AE678" i="64"/>
  <c r="AD678" i="64"/>
  <c r="AC678" i="64"/>
  <c r="AB678" i="64"/>
  <c r="AA678" i="64"/>
  <c r="Z678" i="64"/>
  <c r="Y678" i="64"/>
  <c r="X678" i="64"/>
  <c r="W678" i="64"/>
  <c r="V678" i="64"/>
  <c r="U678" i="64"/>
  <c r="T678" i="64"/>
  <c r="S678" i="64"/>
  <c r="E678" i="64"/>
  <c r="B678" i="64"/>
  <c r="E677" i="64"/>
  <c r="B677" i="64"/>
  <c r="B658" i="64" s="1"/>
  <c r="E676" i="64"/>
  <c r="B676" i="64"/>
  <c r="B674" i="64" s="1"/>
  <c r="B672" i="64" s="1"/>
  <c r="E675" i="64"/>
  <c r="E674" i="64"/>
  <c r="E673" i="64"/>
  <c r="G673" i="64" s="1"/>
  <c r="E672" i="64"/>
  <c r="E671" i="64"/>
  <c r="E670" i="64"/>
  <c r="E669" i="64"/>
  <c r="E668" i="64"/>
  <c r="E667" i="64"/>
  <c r="E666" i="64"/>
  <c r="E665" i="64"/>
  <c r="E664" i="64"/>
  <c r="E663" i="64"/>
  <c r="G663" i="64" s="1"/>
  <c r="E662" i="64"/>
  <c r="S661" i="64"/>
  <c r="E661" i="64"/>
  <c r="E660" i="64"/>
  <c r="E659" i="64"/>
  <c r="E658" i="64"/>
  <c r="E657" i="64"/>
  <c r="AP42" i="1342" a="1"/>
  <c r="AD42" i="1342" a="1"/>
  <c r="AY42" i="1342" a="1"/>
  <c r="CH42" i="1342" a="1"/>
  <c r="BE42" i="1342" a="1"/>
  <c r="BF42" i="1342" a="1"/>
  <c r="AT42" i="1342" a="1"/>
  <c r="BO42" i="1342" a="1"/>
  <c r="BB42" i="1342" a="1"/>
  <c r="BM42" i="1342" a="1"/>
  <c r="AA42" i="1342" a="1"/>
  <c r="BJ42" i="1342" a="1"/>
  <c r="CE42" i="1342" a="1"/>
  <c r="W42" i="1342" a="1"/>
  <c r="BU42" i="1342" a="1"/>
  <c r="BZ42" i="1342" a="1"/>
  <c r="T42" i="1342" a="1"/>
  <c r="AM42" i="1342" a="1"/>
  <c r="CC42" i="1342" a="1"/>
  <c r="BG42" i="1342" a="1"/>
  <c r="AE42" i="1342" a="1"/>
  <c r="AJ42" i="1342" a="1"/>
  <c r="BC42" i="1342" a="1"/>
  <c r="CK42" i="1342" a="1"/>
  <c r="BW42" i="1342" a="1"/>
  <c r="AU42" i="1342" a="1"/>
  <c r="AZ42" i="1342" a="1"/>
  <c r="BS42" i="1342" a="1"/>
  <c r="BN42" i="1342" a="1"/>
  <c r="Z42" i="1342" a="1"/>
  <c r="BK42" i="1342" a="1"/>
  <c r="BP42" i="1342" a="1"/>
  <c r="CI42" i="1342" a="1"/>
  <c r="BV42" i="1342" a="1"/>
  <c r="CL42" i="1342" a="1"/>
  <c r="CA42" i="1342" a="1"/>
  <c r="CF42" i="1342" a="1"/>
  <c r="X42" i="1342" a="1"/>
  <c r="CD42" i="1342" a="1"/>
  <c r="BR42" i="1342" a="1"/>
  <c r="AB42" i="1342" a="1"/>
  <c r="AF42" i="1342" a="1"/>
  <c r="U42" i="1342" a="1"/>
  <c r="AN42" i="1342" a="1"/>
  <c r="AR42" i="1342" a="1"/>
  <c r="AV42" i="1342" a="1"/>
  <c r="AK42" i="1342" a="1"/>
  <c r="BD42" i="1342" a="1"/>
  <c r="AI42" i="1342" a="1"/>
  <c r="BH42" i="1342" a="1"/>
  <c r="CB42" i="1342" a="1"/>
  <c r="BA42" i="1342" a="1"/>
  <c r="BT42" i="1342" a="1"/>
  <c r="BX42" i="1342" a="1"/>
  <c r="BL42" i="1342" a="1"/>
  <c r="BQ42" i="1342" a="1"/>
  <c r="CJ42" i="1342" a="1"/>
  <c r="AC42" i="1342" a="1"/>
  <c r="AH42" i="1342" a="1"/>
  <c r="CG42" i="1342" a="1"/>
  <c r="Y42" i="1342" a="1"/>
  <c r="AW42" i="1342" a="1"/>
  <c r="AS42" i="1342" a="1"/>
  <c r="AX42" i="1342" a="1"/>
  <c r="V42" i="1342" a="1"/>
  <c r="AG42" i="1342" a="1"/>
  <c r="BI42" i="1342" a="1"/>
  <c r="S42" i="1342" a="1"/>
  <c r="AL42" i="1342" a="1"/>
  <c r="AO42" i="1342" a="1"/>
  <c r="BY42" i="1342" a="1"/>
  <c r="BY42" i="1342" l="1"/>
  <c r="BY44" i="1342" s="1"/>
  <c r="AO42" i="1342"/>
  <c r="AO44" i="1342" s="1"/>
  <c r="AL42" i="1342"/>
  <c r="AL44" i="1342" s="1"/>
  <c r="S42" i="1342"/>
  <c r="BI42" i="1342"/>
  <c r="BI44" i="1342" s="1"/>
  <c r="AG42" i="1342"/>
  <c r="AG44" i="1342" s="1"/>
  <c r="V42" i="1342"/>
  <c r="V44" i="1342" s="1"/>
  <c r="AX42" i="1342"/>
  <c r="AX44" i="1342" s="1"/>
  <c r="AS42" i="1342"/>
  <c r="AS44" i="1342" s="1"/>
  <c r="AW42" i="1342"/>
  <c r="AW44" i="1342" s="1"/>
  <c r="Y42" i="1342"/>
  <c r="Y44" i="1342" s="1"/>
  <c r="CG42" i="1342"/>
  <c r="CG44" i="1342" s="1"/>
  <c r="AH42" i="1342"/>
  <c r="AH44" i="1342" s="1"/>
  <c r="AC42" i="1342"/>
  <c r="AC44" i="1342" s="1"/>
  <c r="CJ42" i="1342"/>
  <c r="CJ44" i="1342" s="1"/>
  <c r="BQ42" i="1342"/>
  <c r="BQ44" i="1342" s="1"/>
  <c r="BL42" i="1342"/>
  <c r="BL44" i="1342" s="1"/>
  <c r="BX42" i="1342"/>
  <c r="BX44" i="1342" s="1"/>
  <c r="BT42" i="1342"/>
  <c r="BT44" i="1342" s="1"/>
  <c r="BA42" i="1342"/>
  <c r="BA44" i="1342" s="1"/>
  <c r="CB42" i="1342"/>
  <c r="CB44" i="1342" s="1"/>
  <c r="BH42" i="1342"/>
  <c r="BH44" i="1342" s="1"/>
  <c r="AI42" i="1342"/>
  <c r="AI44" i="1342" s="1"/>
  <c r="BD42" i="1342"/>
  <c r="BD44" i="1342" s="1"/>
  <c r="AK42" i="1342"/>
  <c r="AK44" i="1342" s="1"/>
  <c r="AV42" i="1342"/>
  <c r="AV44" i="1342" s="1"/>
  <c r="AR42" i="1342"/>
  <c r="AR44" i="1342" s="1"/>
  <c r="AN42" i="1342"/>
  <c r="AN44" i="1342" s="1"/>
  <c r="U42" i="1342"/>
  <c r="U44" i="1342" s="1"/>
  <c r="AF42" i="1342"/>
  <c r="AF44" i="1342" s="1"/>
  <c r="AB42" i="1342"/>
  <c r="AB44" i="1342" s="1"/>
  <c r="BR42" i="1342"/>
  <c r="BR44" i="1342" s="1"/>
  <c r="CD42" i="1342"/>
  <c r="CD44" i="1342" s="1"/>
  <c r="X42" i="1342"/>
  <c r="X44" i="1342" s="1"/>
  <c r="CF42" i="1342"/>
  <c r="CF44" i="1342" s="1"/>
  <c r="CA42" i="1342"/>
  <c r="CA44" i="1342" s="1"/>
  <c r="CL42" i="1342"/>
  <c r="CL44" i="1342" s="1"/>
  <c r="BV42" i="1342"/>
  <c r="BV44" i="1342" s="1"/>
  <c r="CI42" i="1342"/>
  <c r="CI44" i="1342" s="1"/>
  <c r="BP42" i="1342"/>
  <c r="BP44" i="1342" s="1"/>
  <c r="BK42" i="1342"/>
  <c r="BK44" i="1342" s="1"/>
  <c r="Z42" i="1342"/>
  <c r="Z44" i="1342" s="1"/>
  <c r="BN42" i="1342"/>
  <c r="BN44" i="1342" s="1"/>
  <c r="BS42" i="1342"/>
  <c r="BS44" i="1342" s="1"/>
  <c r="AZ42" i="1342"/>
  <c r="AZ44" i="1342" s="1"/>
  <c r="AU42" i="1342"/>
  <c r="AU44" i="1342" s="1"/>
  <c r="BW42" i="1342"/>
  <c r="BW44" i="1342" s="1"/>
  <c r="CK42" i="1342"/>
  <c r="CK44" i="1342" s="1"/>
  <c r="BC42" i="1342"/>
  <c r="BC44" i="1342" s="1"/>
  <c r="AJ42" i="1342"/>
  <c r="AJ44" i="1342" s="1"/>
  <c r="AE42" i="1342"/>
  <c r="BG42" i="1342"/>
  <c r="BG44" i="1342" s="1"/>
  <c r="CC42" i="1342"/>
  <c r="CC44" i="1342" s="1"/>
  <c r="AM42" i="1342"/>
  <c r="AM44" i="1342" s="1"/>
  <c r="T42" i="1342"/>
  <c r="T44" i="1342" s="1"/>
  <c r="BZ42" i="1342"/>
  <c r="BZ44" i="1342" s="1"/>
  <c r="BU42" i="1342"/>
  <c r="BU44" i="1342" s="1"/>
  <c r="W42" i="1342"/>
  <c r="W44" i="1342" s="1"/>
  <c r="CE42" i="1342"/>
  <c r="CE44" i="1342" s="1"/>
  <c r="BJ42" i="1342"/>
  <c r="BJ44" i="1342" s="1"/>
  <c r="AA42" i="1342"/>
  <c r="AA44" i="1342" s="1"/>
  <c r="BM42" i="1342"/>
  <c r="BM44" i="1342" s="1"/>
  <c r="BB42" i="1342"/>
  <c r="BB44" i="1342" s="1"/>
  <c r="BO42" i="1342"/>
  <c r="BO44" i="1342" s="1"/>
  <c r="AT42" i="1342"/>
  <c r="AT44" i="1342" s="1"/>
  <c r="BF42" i="1342"/>
  <c r="BF44" i="1342" s="1"/>
  <c r="BE42" i="1342"/>
  <c r="BE44" i="1342" s="1"/>
  <c r="CH42" i="1342"/>
  <c r="CH44" i="1342" s="1"/>
  <c r="AY42" i="1342"/>
  <c r="AY44" i="1342" s="1"/>
  <c r="AD42" i="1342"/>
  <c r="AD44" i="1342" s="1"/>
  <c r="AP42" i="1342"/>
  <c r="AP44" i="1342" s="1"/>
  <c r="O28" i="1342"/>
  <c r="N28" i="1342"/>
  <c r="K28" i="1342"/>
  <c r="P28" i="1342"/>
  <c r="L28" i="1342"/>
  <c r="M25" i="1342"/>
  <c r="AQ28" i="1342"/>
  <c r="N25" i="1342"/>
  <c r="K25" i="1342"/>
  <c r="P25" i="1342"/>
  <c r="L25" i="1342"/>
  <c r="O25" i="1342"/>
  <c r="B665" i="64"/>
  <c r="B660" i="64" s="1"/>
  <c r="B669" i="64"/>
  <c r="CL16" i="64"/>
  <c r="CL17" i="64"/>
  <c r="CL2831" i="64" s="1"/>
  <c r="CL18" i="64"/>
  <c r="CL19" i="64"/>
  <c r="CL40" i="64"/>
  <c r="CL78" i="64"/>
  <c r="CL83" i="64"/>
  <c r="CL92" i="64"/>
  <c r="CL110" i="64"/>
  <c r="CL162" i="64"/>
  <c r="CL163" i="64"/>
  <c r="CL194" i="64"/>
  <c r="CL209" i="64"/>
  <c r="CL229" i="64"/>
  <c r="CL261" i="64"/>
  <c r="CL280" i="64"/>
  <c r="CL297" i="64"/>
  <c r="CL316" i="64"/>
  <c r="CL330" i="64"/>
  <c r="CL348" i="64"/>
  <c r="CL363" i="64"/>
  <c r="CL380" i="64"/>
  <c r="CL435" i="64"/>
  <c r="CL437" i="64"/>
  <c r="CL484" i="64"/>
  <c r="CL535" i="64"/>
  <c r="CL559" i="64"/>
  <c r="CL560" i="64"/>
  <c r="CL583" i="64"/>
  <c r="CL606" i="64"/>
  <c r="CL642" i="64"/>
  <c r="CL647" i="64"/>
  <c r="CL804" i="64"/>
  <c r="CL805" i="64"/>
  <c r="CL865" i="64"/>
  <c r="CL888" i="64"/>
  <c r="CL908" i="64"/>
  <c r="CL936" i="64"/>
  <c r="CL952" i="64"/>
  <c r="CL958" i="64"/>
  <c r="CL960" i="64"/>
  <c r="CL968" i="64"/>
  <c r="CL996" i="64"/>
  <c r="CL998" i="64"/>
  <c r="CL1028" i="64"/>
  <c r="CL1030" i="64"/>
  <c r="CL1046" i="64"/>
  <c r="CL1047" i="64" s="1"/>
  <c r="CL1062" i="64"/>
  <c r="CL1071" i="64"/>
  <c r="CL1131" i="64"/>
  <c r="CL1166" i="64"/>
  <c r="CL1175" i="64"/>
  <c r="CL1177" i="64"/>
  <c r="CL1212" i="64"/>
  <c r="CL1280" i="64"/>
  <c r="CL1284" i="64"/>
  <c r="CL1306" i="64"/>
  <c r="CL1308" i="64"/>
  <c r="CL1334" i="64"/>
  <c r="CL1336" i="64"/>
  <c r="CL1356" i="64"/>
  <c r="CL1358" i="64"/>
  <c r="CL1382" i="64"/>
  <c r="CL1384" i="64"/>
  <c r="CL1404" i="64"/>
  <c r="CL1406" i="64"/>
  <c r="CL1571" i="64"/>
  <c r="CL1573" i="64"/>
  <c r="CL1600" i="64"/>
  <c r="CL1613" i="64"/>
  <c r="CL1741" i="64" s="1"/>
  <c r="CL1615" i="64"/>
  <c r="CL1743" i="64" s="1"/>
  <c r="CL1635" i="64"/>
  <c r="CL1662" i="64"/>
  <c r="CL1664" i="64"/>
  <c r="CL1765" i="64"/>
  <c r="CL1768" i="64"/>
  <c r="CL1787" i="64"/>
  <c r="CL1789" i="64"/>
  <c r="CL1813" i="64"/>
  <c r="CL1816" i="64"/>
  <c r="CL1882" i="64"/>
  <c r="CL1884" i="64"/>
  <c r="CL1885" i="64"/>
  <c r="CL1918" i="64"/>
  <c r="CL1920" i="64"/>
  <c r="CL1953" i="64"/>
  <c r="CL1955" i="64"/>
  <c r="CL1990" i="64"/>
  <c r="CL1992" i="64"/>
  <c r="CL2025" i="64"/>
  <c r="CL2027" i="64"/>
  <c r="CL2061" i="64"/>
  <c r="CL2063" i="64"/>
  <c r="CL2094" i="64"/>
  <c r="CL2105" i="64"/>
  <c r="CL2107" i="64"/>
  <c r="CL2138" i="64"/>
  <c r="CL2149" i="64"/>
  <c r="CL2151" i="64"/>
  <c r="CL2172" i="64"/>
  <c r="CL2174" i="64"/>
  <c r="CL2204" i="64"/>
  <c r="CL2206" i="64"/>
  <c r="CL2207" i="64"/>
  <c r="CL2230" i="64"/>
  <c r="CL2232" i="64"/>
  <c r="CL2261" i="64"/>
  <c r="CL2263" i="64"/>
  <c r="CL2264" i="64"/>
  <c r="CL2285" i="64"/>
  <c r="CL2287" i="64"/>
  <c r="CL2311" i="64"/>
  <c r="CL2312" i="64"/>
  <c r="CL2356" i="64"/>
  <c r="CL2360" i="64"/>
  <c r="CL2394" i="64"/>
  <c r="CL2396" i="64"/>
  <c r="CL2417" i="64"/>
  <c r="CL2419" i="64"/>
  <c r="CL2439" i="64"/>
  <c r="CL2441" i="64"/>
  <c r="CL2460" i="64"/>
  <c r="CL2462" i="64"/>
  <c r="CL2482" i="64"/>
  <c r="CL2484" i="64"/>
  <c r="CL2518" i="64"/>
  <c r="CL2520" i="64"/>
  <c r="CL2550" i="64"/>
  <c r="CL2552" i="64"/>
  <c r="CL2584" i="64"/>
  <c r="CL2588" i="64"/>
  <c r="CL2618" i="64"/>
  <c r="CL2620" i="64"/>
  <c r="CL2652" i="64"/>
  <c r="CL2654" i="64"/>
  <c r="CL2686" i="64"/>
  <c r="CL2688" i="64"/>
  <c r="CL2802" i="64"/>
  <c r="CL2804" i="64"/>
  <c r="CL2805" i="64"/>
  <c r="CL2822" i="64"/>
  <c r="CL2864" i="64"/>
  <c r="CL2899" i="64"/>
  <c r="CL2932" i="64"/>
  <c r="CL3008" i="64"/>
  <c r="CL3078" i="64"/>
  <c r="CL3080" i="64"/>
  <c r="CL3104" i="64"/>
  <c r="CL3105" i="64"/>
  <c r="CL3106" i="64"/>
  <c r="CL3129" i="64"/>
  <c r="CL3131" i="64"/>
  <c r="CL3132" i="64"/>
  <c r="CL3155" i="64"/>
  <c r="CL3157" i="64"/>
  <c r="CL3158" i="64"/>
  <c r="CL3181" i="64"/>
  <c r="CL3183" i="64"/>
  <c r="CL3184" i="64"/>
  <c r="CL3204" i="64"/>
  <c r="CL3206" i="64"/>
  <c r="CL3266" i="64"/>
  <c r="CL3268" i="64"/>
  <c r="CL3269" i="64"/>
  <c r="T65" i="861"/>
  <c r="U65" i="861"/>
  <c r="V65" i="861"/>
  <c r="W65" i="861"/>
  <c r="X65" i="861"/>
  <c r="Y65" i="861"/>
  <c r="Z65" i="861"/>
  <c r="AA65" i="861"/>
  <c r="AB65" i="861"/>
  <c r="AC65" i="861"/>
  <c r="AD65" i="861"/>
  <c r="AE65" i="861"/>
  <c r="AF65" i="861"/>
  <c r="AG65" i="861"/>
  <c r="AH65" i="861"/>
  <c r="AI65" i="861"/>
  <c r="AJ65" i="861"/>
  <c r="AK65" i="861"/>
  <c r="AL65" i="861"/>
  <c r="AM65" i="861"/>
  <c r="AN65" i="861"/>
  <c r="AO65" i="861"/>
  <c r="AP65" i="861"/>
  <c r="AQ65" i="861"/>
  <c r="AR65" i="861"/>
  <c r="AS65" i="861"/>
  <c r="AT65" i="861"/>
  <c r="AU65" i="861"/>
  <c r="AV65" i="861"/>
  <c r="AW65" i="861"/>
  <c r="AX65" i="861"/>
  <c r="AY65" i="861"/>
  <c r="AZ65" i="861"/>
  <c r="BA65" i="861"/>
  <c r="BB65" i="861"/>
  <c r="BC65" i="861"/>
  <c r="BD65" i="861"/>
  <c r="BE65" i="861"/>
  <c r="BF65" i="861"/>
  <c r="BG65" i="861"/>
  <c r="BH65" i="861"/>
  <c r="BI65" i="861"/>
  <c r="BJ65" i="861"/>
  <c r="BK65" i="861"/>
  <c r="BL65" i="861"/>
  <c r="BM65" i="861"/>
  <c r="BN65" i="861"/>
  <c r="BO65" i="861"/>
  <c r="BP65" i="861"/>
  <c r="BQ65" i="861"/>
  <c r="BR65" i="861"/>
  <c r="BS65" i="861"/>
  <c r="BT65" i="861"/>
  <c r="BU65" i="861"/>
  <c r="BV65" i="861"/>
  <c r="BW65" i="861"/>
  <c r="BX65" i="861"/>
  <c r="BY65" i="861"/>
  <c r="BZ65" i="861"/>
  <c r="CA65" i="861"/>
  <c r="CB65" i="861"/>
  <c r="CC65" i="861"/>
  <c r="CD65" i="861"/>
  <c r="CE65" i="861"/>
  <c r="CF65" i="861"/>
  <c r="CG65" i="861"/>
  <c r="CH65" i="861"/>
  <c r="CI65" i="861"/>
  <c r="CJ65" i="861"/>
  <c r="CK65" i="861"/>
  <c r="CL65" i="861"/>
  <c r="T86" i="861"/>
  <c r="U86" i="861"/>
  <c r="V86" i="861"/>
  <c r="W86" i="861"/>
  <c r="X86" i="861"/>
  <c r="Y86" i="861"/>
  <c r="Z86" i="861"/>
  <c r="AA86" i="861"/>
  <c r="AB86" i="861"/>
  <c r="AC86" i="861"/>
  <c r="AD86" i="861"/>
  <c r="AE86" i="861"/>
  <c r="AF86" i="861"/>
  <c r="AG86" i="861"/>
  <c r="AH86" i="861"/>
  <c r="AI86" i="861"/>
  <c r="AJ86" i="861"/>
  <c r="AK86" i="861"/>
  <c r="AL86" i="861"/>
  <c r="AM86" i="861"/>
  <c r="AN86" i="861"/>
  <c r="AO86" i="861"/>
  <c r="AP86" i="861"/>
  <c r="AQ86" i="861"/>
  <c r="AR86" i="861"/>
  <c r="AS86" i="861"/>
  <c r="AT86" i="861"/>
  <c r="AU86" i="861"/>
  <c r="AV86" i="861"/>
  <c r="AW86" i="861"/>
  <c r="AX86" i="861"/>
  <c r="AY86" i="861"/>
  <c r="AZ86" i="861"/>
  <c r="BA86" i="861"/>
  <c r="BB86" i="861"/>
  <c r="BC86" i="861"/>
  <c r="BD86" i="861"/>
  <c r="BE86" i="861"/>
  <c r="BF86" i="861"/>
  <c r="BG86" i="861"/>
  <c r="BH86" i="861"/>
  <c r="BI86" i="861"/>
  <c r="BJ86" i="861"/>
  <c r="BK86" i="861"/>
  <c r="BL86" i="861"/>
  <c r="BM86" i="861"/>
  <c r="BN86" i="861"/>
  <c r="BO86" i="861"/>
  <c r="BP86" i="861"/>
  <c r="BQ86" i="861"/>
  <c r="BR86" i="861"/>
  <c r="BS86" i="861"/>
  <c r="BT86" i="861"/>
  <c r="BU86" i="861"/>
  <c r="BV86" i="861"/>
  <c r="BW86" i="861"/>
  <c r="BX86" i="861"/>
  <c r="BY86" i="861"/>
  <c r="BZ86" i="861"/>
  <c r="CA86" i="861"/>
  <c r="CB86" i="861"/>
  <c r="CC86" i="861"/>
  <c r="CD86" i="861"/>
  <c r="CE86" i="861"/>
  <c r="CF86" i="861"/>
  <c r="CG86" i="861"/>
  <c r="CH86" i="861"/>
  <c r="CI86" i="861"/>
  <c r="CJ86" i="861"/>
  <c r="CK86" i="861"/>
  <c r="CL86" i="861"/>
  <c r="R203" i="64"/>
  <c r="R220" i="64"/>
  <c r="S78" i="64"/>
  <c r="S83" i="64"/>
  <c r="S92" i="64"/>
  <c r="S110" i="64"/>
  <c r="S162" i="64"/>
  <c r="S163" i="64"/>
  <c r="S194" i="64"/>
  <c r="S209" i="64"/>
  <c r="S229" i="64"/>
  <c r="S261" i="64"/>
  <c r="S280" i="64"/>
  <c r="S297" i="64"/>
  <c r="S316" i="64"/>
  <c r="S330" i="64"/>
  <c r="S348" i="64"/>
  <c r="S360" i="64"/>
  <c r="S363" i="64"/>
  <c r="S380" i="64"/>
  <c r="S435" i="64"/>
  <c r="S437" i="64"/>
  <c r="S454" i="64"/>
  <c r="S455" i="64"/>
  <c r="S456" i="64"/>
  <c r="S457" i="64"/>
  <c r="S458" i="64"/>
  <c r="S459" i="64"/>
  <c r="S460" i="64"/>
  <c r="S461" i="64"/>
  <c r="S462" i="64"/>
  <c r="S463" i="64"/>
  <c r="S464" i="64"/>
  <c r="S465" i="64"/>
  <c r="S466" i="64"/>
  <c r="S467" i="64"/>
  <c r="S468" i="64"/>
  <c r="S469" i="64"/>
  <c r="S470" i="64"/>
  <c r="S471" i="64"/>
  <c r="S472" i="64"/>
  <c r="S473" i="64"/>
  <c r="S474" i="64"/>
  <c r="S475" i="64"/>
  <c r="S476" i="64"/>
  <c r="S477" i="64"/>
  <c r="S484" i="64"/>
  <c r="S505" i="64"/>
  <c r="S506" i="64"/>
  <c r="S507" i="64"/>
  <c r="S508" i="64"/>
  <c r="S509" i="64"/>
  <c r="S510" i="64"/>
  <c r="S511" i="64"/>
  <c r="S512" i="64"/>
  <c r="S513" i="64"/>
  <c r="S514" i="64"/>
  <c r="S515" i="64"/>
  <c r="S516" i="64"/>
  <c r="S517" i="64"/>
  <c r="S518" i="64"/>
  <c r="S519" i="64"/>
  <c r="S520" i="64"/>
  <c r="S521" i="64"/>
  <c r="S522" i="64"/>
  <c r="S523" i="64"/>
  <c r="S524" i="64"/>
  <c r="S525" i="64"/>
  <c r="S526" i="64"/>
  <c r="S527" i="64"/>
  <c r="S528" i="64"/>
  <c r="S535" i="64"/>
  <c r="S559" i="64"/>
  <c r="S560" i="64"/>
  <c r="S583" i="64"/>
  <c r="S606" i="64"/>
  <c r="S629" i="64"/>
  <c r="S642" i="64"/>
  <c r="S647" i="64"/>
  <c r="S780" i="64"/>
  <c r="S791" i="64"/>
  <c r="S804" i="64"/>
  <c r="S805" i="64"/>
  <c r="S855" i="64"/>
  <c r="S865" i="64"/>
  <c r="S888" i="64"/>
  <c r="S908" i="64"/>
  <c r="S936" i="64"/>
  <c r="S952" i="64"/>
  <c r="S958" i="64"/>
  <c r="S960" i="64"/>
  <c r="S968" i="64"/>
  <c r="S997" i="64" s="1"/>
  <c r="S980" i="64"/>
  <c r="S996" i="64"/>
  <c r="S998" i="64"/>
  <c r="S1028" i="64"/>
  <c r="S1030" i="64"/>
  <c r="S1046" i="64"/>
  <c r="S1047" i="64" s="1"/>
  <c r="S1062" i="64"/>
  <c r="S1071" i="64"/>
  <c r="S1131" i="64"/>
  <c r="S1166" i="64"/>
  <c r="S1175" i="64"/>
  <c r="S1177" i="64"/>
  <c r="S1212" i="64"/>
  <c r="S1280" i="64"/>
  <c r="S1284" i="64"/>
  <c r="S1306" i="64"/>
  <c r="S1308" i="64"/>
  <c r="S1334" i="64"/>
  <c r="S1336" i="64"/>
  <c r="S1356" i="64"/>
  <c r="S1358" i="64"/>
  <c r="S1382" i="64"/>
  <c r="S1384" i="64"/>
  <c r="S1404" i="64"/>
  <c r="S1406" i="64"/>
  <c r="S1571" i="64"/>
  <c r="S1573" i="64"/>
  <c r="S1600" i="64"/>
  <c r="S1613" i="64"/>
  <c r="S1741" i="64" s="1"/>
  <c r="S1615" i="64"/>
  <c r="S1743" i="64" s="1"/>
  <c r="S1635" i="64"/>
  <c r="S1662" i="64"/>
  <c r="S1664" i="64"/>
  <c r="S1765" i="64"/>
  <c r="S1768" i="64"/>
  <c r="S1787" i="64"/>
  <c r="S1789" i="64"/>
  <c r="S1813" i="64"/>
  <c r="S1816" i="64"/>
  <c r="S1882" i="64"/>
  <c r="S1884" i="64"/>
  <c r="S1885" i="64"/>
  <c r="S1918" i="64"/>
  <c r="S1920" i="64"/>
  <c r="S1953" i="64"/>
  <c r="S1955" i="64"/>
  <c r="S1990" i="64"/>
  <c r="S1992" i="64"/>
  <c r="S2025" i="64"/>
  <c r="S2027" i="64"/>
  <c r="S2061" i="64"/>
  <c r="S2063" i="64"/>
  <c r="S2094" i="64"/>
  <c r="S2105" i="64"/>
  <c r="S2107" i="64"/>
  <c r="S2138" i="64"/>
  <c r="S2149" i="64"/>
  <c r="S2151" i="64"/>
  <c r="S2172" i="64"/>
  <c r="S2174" i="64"/>
  <c r="S2189" i="64"/>
  <c r="S2204" i="64"/>
  <c r="S2206" i="64"/>
  <c r="S2207" i="64"/>
  <c r="S2230" i="64"/>
  <c r="S2232" i="64"/>
  <c r="S2245" i="64"/>
  <c r="S2261" i="64"/>
  <c r="S2263" i="64"/>
  <c r="S2264" i="64"/>
  <c r="S2285" i="64"/>
  <c r="S2287" i="64"/>
  <c r="S2311" i="64"/>
  <c r="S2312" i="64"/>
  <c r="S2356" i="64"/>
  <c r="S2360" i="64"/>
  <c r="S2394" i="64"/>
  <c r="S2396" i="64"/>
  <c r="S2417" i="64"/>
  <c r="S2419" i="64"/>
  <c r="S2439" i="64"/>
  <c r="S2441" i="64"/>
  <c r="S2460" i="64"/>
  <c r="S2462" i="64"/>
  <c r="S2482" i="64"/>
  <c r="S2484" i="64"/>
  <c r="S2518" i="64"/>
  <c r="S2520" i="64"/>
  <c r="S2550" i="64"/>
  <c r="S2552" i="64"/>
  <c r="S2584" i="64"/>
  <c r="S2588" i="64"/>
  <c r="S2618" i="64"/>
  <c r="S2620" i="64"/>
  <c r="S2652" i="64"/>
  <c r="S2654" i="64"/>
  <c r="S2686" i="64"/>
  <c r="S2688" i="64"/>
  <c r="S2802" i="64"/>
  <c r="S2804" i="64"/>
  <c r="S2805" i="64"/>
  <c r="S2822" i="64"/>
  <c r="S2864" i="64"/>
  <c r="S2899" i="64"/>
  <c r="S2932" i="64"/>
  <c r="S3008" i="64"/>
  <c r="S3078" i="64"/>
  <c r="S3080" i="64"/>
  <c r="S3104" i="64"/>
  <c r="S3105" i="64"/>
  <c r="S3106" i="64"/>
  <c r="S3129" i="64"/>
  <c r="S3131" i="64"/>
  <c r="S3132" i="64"/>
  <c r="S3155" i="64"/>
  <c r="S3157" i="64"/>
  <c r="S3158" i="64"/>
  <c r="S3181" i="64"/>
  <c r="S3183" i="64"/>
  <c r="S3184" i="64"/>
  <c r="S3204" i="64"/>
  <c r="S3206" i="64"/>
  <c r="S3228" i="64"/>
  <c r="S3225" i="64" s="1"/>
  <c r="S3258" i="64" s="1"/>
  <c r="S3236" i="64"/>
  <c r="K3236" i="64" s="1"/>
  <c r="S3266" i="64"/>
  <c r="S3268" i="64"/>
  <c r="S3269" i="64"/>
  <c r="T5" i="64"/>
  <c r="U5" i="64"/>
  <c r="V5" i="64"/>
  <c r="W5" i="64"/>
  <c r="X5" i="64"/>
  <c r="Y5" i="64"/>
  <c r="Z5" i="64"/>
  <c r="AA5" i="64"/>
  <c r="AB5" i="64"/>
  <c r="AC5" i="64"/>
  <c r="AD5" i="64"/>
  <c r="R5" i="864"/>
  <c r="R6" i="864"/>
  <c r="R7" i="864"/>
  <c r="AD5" i="864"/>
  <c r="AC5" i="864"/>
  <c r="AB5" i="864"/>
  <c r="AA5" i="864"/>
  <c r="Z5" i="864"/>
  <c r="Y5" i="864"/>
  <c r="X5" i="864"/>
  <c r="W5" i="864"/>
  <c r="V5" i="864"/>
  <c r="U5" i="864"/>
  <c r="T5" i="864"/>
  <c r="S5" i="864"/>
  <c r="T5" i="863"/>
  <c r="U5" i="863"/>
  <c r="V5" i="863"/>
  <c r="W5" i="863"/>
  <c r="X5" i="863"/>
  <c r="Y5" i="863"/>
  <c r="Z5" i="863"/>
  <c r="AA5" i="863"/>
  <c r="AB5" i="863"/>
  <c r="AC5" i="863"/>
  <c r="AD5" i="863"/>
  <c r="G4" i="863"/>
  <c r="G5" i="863"/>
  <c r="G6" i="863"/>
  <c r="G7" i="863"/>
  <c r="G3" i="863"/>
  <c r="S5" i="863"/>
  <c r="B3" i="64"/>
  <c r="B4" i="64"/>
  <c r="B5" i="64"/>
  <c r="B6" i="64"/>
  <c r="B7" i="64"/>
  <c r="B2" i="64"/>
  <c r="S5" i="64"/>
  <c r="R65" i="861"/>
  <c r="R62" i="861"/>
  <c r="R54" i="861"/>
  <c r="T39" i="861"/>
  <c r="U39" i="861"/>
  <c r="V39" i="861"/>
  <c r="W39" i="861"/>
  <c r="X39" i="861"/>
  <c r="Y39" i="861"/>
  <c r="Z39" i="861"/>
  <c r="AA39" i="861"/>
  <c r="AB39" i="861"/>
  <c r="AC39" i="861"/>
  <c r="AD39" i="861"/>
  <c r="AE39" i="861"/>
  <c r="AF39" i="861"/>
  <c r="AG39" i="861"/>
  <c r="AH39" i="861"/>
  <c r="AI39" i="861"/>
  <c r="AJ39" i="861"/>
  <c r="AK39" i="861"/>
  <c r="AL39" i="861"/>
  <c r="AM39" i="861"/>
  <c r="AN39" i="861"/>
  <c r="AO39" i="861"/>
  <c r="AP39" i="861"/>
  <c r="AQ39" i="861"/>
  <c r="AR39" i="861"/>
  <c r="AS39" i="861"/>
  <c r="AT39" i="861"/>
  <c r="AU39" i="861"/>
  <c r="AV39" i="861"/>
  <c r="AW39" i="861"/>
  <c r="AX39" i="861"/>
  <c r="AY39" i="861"/>
  <c r="AZ39" i="861"/>
  <c r="BA39" i="861"/>
  <c r="BB39" i="861"/>
  <c r="BC39" i="861"/>
  <c r="BD39" i="861"/>
  <c r="BE39" i="861"/>
  <c r="BF39" i="861"/>
  <c r="BG39" i="861"/>
  <c r="BH39" i="861"/>
  <c r="BI39" i="861"/>
  <c r="BJ39" i="861"/>
  <c r="BK39" i="861"/>
  <c r="BL39" i="861"/>
  <c r="BM39" i="861"/>
  <c r="BN39" i="861"/>
  <c r="BO39" i="861"/>
  <c r="BP39" i="861"/>
  <c r="BQ39" i="861"/>
  <c r="BR39" i="861"/>
  <c r="BS39" i="861"/>
  <c r="BT39" i="861"/>
  <c r="BU39" i="861"/>
  <c r="BV39" i="861"/>
  <c r="BW39" i="861"/>
  <c r="BX39" i="861"/>
  <c r="BY39" i="861"/>
  <c r="BZ39" i="861"/>
  <c r="CA39" i="861"/>
  <c r="CB39" i="861"/>
  <c r="CC39" i="861"/>
  <c r="CD39" i="861"/>
  <c r="CE39" i="861"/>
  <c r="CF39" i="861"/>
  <c r="CG39" i="861"/>
  <c r="CH39" i="861"/>
  <c r="CI39" i="861"/>
  <c r="CJ39" i="861"/>
  <c r="CK39" i="861"/>
  <c r="CL39" i="861"/>
  <c r="S39" i="861"/>
  <c r="T23" i="861"/>
  <c r="U23" i="861"/>
  <c r="V23" i="861"/>
  <c r="W23" i="861"/>
  <c r="X23" i="861"/>
  <c r="Y23" i="861"/>
  <c r="Z23" i="861"/>
  <c r="AA23" i="861"/>
  <c r="AB23" i="861"/>
  <c r="AC23" i="861"/>
  <c r="AD23" i="861"/>
  <c r="AE23" i="861"/>
  <c r="AF23" i="861"/>
  <c r="AG23" i="861"/>
  <c r="AH23" i="861"/>
  <c r="AI23" i="861"/>
  <c r="AJ23" i="861"/>
  <c r="AK23" i="861"/>
  <c r="AL23" i="861"/>
  <c r="AM23" i="861"/>
  <c r="AN23" i="861"/>
  <c r="AO23" i="861"/>
  <c r="AP23" i="861"/>
  <c r="AQ23" i="861"/>
  <c r="AR23" i="861"/>
  <c r="AS23" i="861"/>
  <c r="AT23" i="861"/>
  <c r="AU23" i="861"/>
  <c r="AV23" i="861"/>
  <c r="AW23" i="861"/>
  <c r="AX23" i="861"/>
  <c r="AY23" i="861"/>
  <c r="AZ23" i="861"/>
  <c r="BA23" i="861"/>
  <c r="BB23" i="861"/>
  <c r="BC23" i="861"/>
  <c r="BD23" i="861"/>
  <c r="BE23" i="861"/>
  <c r="BF23" i="861"/>
  <c r="BG23" i="861"/>
  <c r="BH23" i="861"/>
  <c r="BI23" i="861"/>
  <c r="BJ23" i="861"/>
  <c r="BK23" i="861"/>
  <c r="BL23" i="861"/>
  <c r="BM23" i="861"/>
  <c r="BN23" i="861"/>
  <c r="BO23" i="861"/>
  <c r="BP23" i="861"/>
  <c r="BQ23" i="861"/>
  <c r="BR23" i="861"/>
  <c r="BS23" i="861"/>
  <c r="BT23" i="861"/>
  <c r="BU23" i="861"/>
  <c r="BV23" i="861"/>
  <c r="BW23" i="861"/>
  <c r="BX23" i="861"/>
  <c r="BY23" i="861"/>
  <c r="BZ23" i="861"/>
  <c r="CA23" i="861"/>
  <c r="CB23" i="861"/>
  <c r="CC23" i="861"/>
  <c r="CD23" i="861"/>
  <c r="CE23" i="861"/>
  <c r="CF23" i="861"/>
  <c r="CG23" i="861"/>
  <c r="CH23" i="861"/>
  <c r="CI23" i="861"/>
  <c r="CJ23" i="861"/>
  <c r="CK23" i="861"/>
  <c r="CL23" i="861"/>
  <c r="T45" i="861"/>
  <c r="U45" i="861"/>
  <c r="V45" i="861"/>
  <c r="W45" i="861"/>
  <c r="X45" i="861"/>
  <c r="Y45" i="861"/>
  <c r="Z45" i="861"/>
  <c r="AA45" i="861"/>
  <c r="AB45" i="861"/>
  <c r="AC45" i="861"/>
  <c r="AD45" i="861"/>
  <c r="AE45" i="861"/>
  <c r="AF45" i="861"/>
  <c r="AG45" i="861"/>
  <c r="AH45" i="861"/>
  <c r="AI45" i="861"/>
  <c r="AJ45" i="861"/>
  <c r="AK45" i="861"/>
  <c r="AL45" i="861"/>
  <c r="AM45" i="861"/>
  <c r="AN45" i="861"/>
  <c r="AO45" i="861"/>
  <c r="AP45" i="861"/>
  <c r="AQ45" i="861"/>
  <c r="AR45" i="861"/>
  <c r="AS45" i="861"/>
  <c r="AT45" i="861"/>
  <c r="AU45" i="861"/>
  <c r="AV45" i="861"/>
  <c r="AW45" i="861"/>
  <c r="AX45" i="861"/>
  <c r="AY45" i="861"/>
  <c r="AZ45" i="861"/>
  <c r="BA45" i="861"/>
  <c r="BB45" i="861"/>
  <c r="BC45" i="861"/>
  <c r="BD45" i="861"/>
  <c r="BE45" i="861"/>
  <c r="BF45" i="861"/>
  <c r="BG45" i="861"/>
  <c r="BH45" i="861"/>
  <c r="BI45" i="861"/>
  <c r="BJ45" i="861"/>
  <c r="BK45" i="861"/>
  <c r="BL45" i="861"/>
  <c r="BM45" i="861"/>
  <c r="BN45" i="861"/>
  <c r="BO45" i="861"/>
  <c r="BP45" i="861"/>
  <c r="BQ45" i="861"/>
  <c r="BR45" i="861"/>
  <c r="BS45" i="861"/>
  <c r="BT45" i="861"/>
  <c r="BU45" i="861"/>
  <c r="BV45" i="861"/>
  <c r="BW45" i="861"/>
  <c r="BX45" i="861"/>
  <c r="BY45" i="861"/>
  <c r="BZ45" i="861"/>
  <c r="CA45" i="861"/>
  <c r="CB45" i="861"/>
  <c r="CC45" i="861"/>
  <c r="CD45" i="861"/>
  <c r="CE45" i="861"/>
  <c r="CF45" i="861"/>
  <c r="CG45" i="861"/>
  <c r="CH45" i="861"/>
  <c r="CI45" i="861"/>
  <c r="CJ45" i="861"/>
  <c r="CK45" i="861"/>
  <c r="CL45" i="861"/>
  <c r="S65" i="861"/>
  <c r="S45" i="861"/>
  <c r="S23" i="861"/>
  <c r="R57" i="861"/>
  <c r="Q1966" i="64"/>
  <c r="R1966" i="64"/>
  <c r="E1966" i="64"/>
  <c r="E1967" i="64"/>
  <c r="E1968" i="64"/>
  <c r="G1968" i="64" s="1"/>
  <c r="E1969" i="64"/>
  <c r="G1969" i="64" s="1"/>
  <c r="E1970" i="64"/>
  <c r="E1971" i="64"/>
  <c r="E1972" i="64"/>
  <c r="E1973" i="64"/>
  <c r="E1974" i="64"/>
  <c r="E1975" i="64"/>
  <c r="E1976" i="64"/>
  <c r="E1977" i="64"/>
  <c r="E1978" i="64"/>
  <c r="E1979" i="64"/>
  <c r="E1980" i="64"/>
  <c r="E1981" i="64"/>
  <c r="B1993" i="64"/>
  <c r="E1993" i="64"/>
  <c r="CK1992" i="64"/>
  <c r="CJ1992" i="64"/>
  <c r="CI1992" i="64"/>
  <c r="CH1992" i="64"/>
  <c r="CG1992" i="64"/>
  <c r="CF1992" i="64"/>
  <c r="CE1992" i="64"/>
  <c r="CD1992" i="64"/>
  <c r="CC1992" i="64"/>
  <c r="CB1992" i="64"/>
  <c r="CA1992" i="64"/>
  <c r="BZ1992" i="64"/>
  <c r="BY1992" i="64"/>
  <c r="BX1992" i="64"/>
  <c r="BW1992" i="64"/>
  <c r="BV1992" i="64"/>
  <c r="BU1992" i="64"/>
  <c r="BT1992" i="64"/>
  <c r="BS1992" i="64"/>
  <c r="BR1992" i="64"/>
  <c r="BQ1992" i="64"/>
  <c r="BP1992" i="64"/>
  <c r="BO1992" i="64"/>
  <c r="BN1992" i="64"/>
  <c r="BM1992" i="64"/>
  <c r="BL1992" i="64"/>
  <c r="BK1992" i="64"/>
  <c r="BJ1992" i="64"/>
  <c r="BI1992" i="64"/>
  <c r="BH1992" i="64"/>
  <c r="BG1992" i="64"/>
  <c r="BF1992" i="64"/>
  <c r="BE1992" i="64"/>
  <c r="BD1992" i="64"/>
  <c r="BC1992" i="64"/>
  <c r="BB1992" i="64"/>
  <c r="BA1992" i="64"/>
  <c r="AZ1992" i="64"/>
  <c r="AY1992" i="64"/>
  <c r="AX1992" i="64"/>
  <c r="AW1992" i="64"/>
  <c r="AV1992" i="64"/>
  <c r="AU1992" i="64"/>
  <c r="AT1992" i="64"/>
  <c r="AS1992" i="64"/>
  <c r="AR1992" i="64"/>
  <c r="AQ1992" i="64"/>
  <c r="AP1992" i="64"/>
  <c r="AO1992" i="64"/>
  <c r="AN1992" i="64"/>
  <c r="AM1992" i="64"/>
  <c r="AL1992" i="64"/>
  <c r="AK1992" i="64"/>
  <c r="AJ1992" i="64"/>
  <c r="AI1992" i="64"/>
  <c r="AH1992" i="64"/>
  <c r="AG1992" i="64"/>
  <c r="AF1992" i="64"/>
  <c r="AE1992" i="64"/>
  <c r="AD1992" i="64"/>
  <c r="AC1992" i="64"/>
  <c r="AB1992" i="64"/>
  <c r="AA1992" i="64"/>
  <c r="Z1992" i="64"/>
  <c r="Y1992" i="64"/>
  <c r="X1992" i="64"/>
  <c r="W1992" i="64"/>
  <c r="V1992" i="64"/>
  <c r="U1992" i="64"/>
  <c r="T1992" i="64"/>
  <c r="B1992" i="64"/>
  <c r="E1992" i="64"/>
  <c r="B1991" i="64"/>
  <c r="B1973" i="64" s="1"/>
  <c r="E1991" i="64"/>
  <c r="CK1990" i="64"/>
  <c r="CJ1990" i="64"/>
  <c r="CI1990" i="64"/>
  <c r="CH1990" i="64"/>
  <c r="CG1990" i="64"/>
  <c r="CF1990" i="64"/>
  <c r="CE1990" i="64"/>
  <c r="CD1990" i="64"/>
  <c r="CC1990" i="64"/>
  <c r="CB1990" i="64"/>
  <c r="CA1990" i="64"/>
  <c r="BZ1990" i="64"/>
  <c r="BY1990" i="64"/>
  <c r="BX1990" i="64"/>
  <c r="BW1990" i="64"/>
  <c r="BV1990" i="64"/>
  <c r="BU1990" i="64"/>
  <c r="BT1990" i="64"/>
  <c r="BS1990" i="64"/>
  <c r="BR1990" i="64"/>
  <c r="BQ1990" i="64"/>
  <c r="BP1990" i="64"/>
  <c r="BO1990" i="64"/>
  <c r="BN1990" i="64"/>
  <c r="BM1990" i="64"/>
  <c r="BL1990" i="64"/>
  <c r="BK1990" i="64"/>
  <c r="BJ1990" i="64"/>
  <c r="BI1990" i="64"/>
  <c r="BH1990" i="64"/>
  <c r="BG1990" i="64"/>
  <c r="BF1990" i="64"/>
  <c r="BE1990" i="64"/>
  <c r="BD1990" i="64"/>
  <c r="BC1990" i="64"/>
  <c r="BB1990" i="64"/>
  <c r="BA1990" i="64"/>
  <c r="AZ1990" i="64"/>
  <c r="AY1990" i="64"/>
  <c r="AX1990" i="64"/>
  <c r="AW1990" i="64"/>
  <c r="AV1990" i="64"/>
  <c r="AU1990" i="64"/>
  <c r="AT1990" i="64"/>
  <c r="AS1990" i="64"/>
  <c r="AR1990" i="64"/>
  <c r="AQ1990" i="64"/>
  <c r="AP1990" i="64"/>
  <c r="AO1990" i="64"/>
  <c r="AN1990" i="64"/>
  <c r="AM1990" i="64"/>
  <c r="AL1990" i="64"/>
  <c r="AK1990" i="64"/>
  <c r="AJ1990" i="64"/>
  <c r="AI1990" i="64"/>
  <c r="AH1990" i="64"/>
  <c r="AG1990" i="64"/>
  <c r="AF1990" i="64"/>
  <c r="AE1990" i="64"/>
  <c r="AD1990" i="64"/>
  <c r="AC1990" i="64"/>
  <c r="AB1990" i="64"/>
  <c r="AA1990" i="64"/>
  <c r="Z1990" i="64"/>
  <c r="Y1990" i="64"/>
  <c r="X1990" i="64"/>
  <c r="W1990" i="64"/>
  <c r="V1990" i="64"/>
  <c r="U1990" i="64"/>
  <c r="T1990" i="64"/>
  <c r="B1990" i="64"/>
  <c r="E1990" i="64"/>
  <c r="B1989" i="64"/>
  <c r="E1989" i="64"/>
  <c r="B1988" i="64"/>
  <c r="E1988" i="64"/>
  <c r="B1987" i="64"/>
  <c r="E1987" i="64"/>
  <c r="B1986" i="64"/>
  <c r="E1986" i="64"/>
  <c r="E1985" i="64"/>
  <c r="B1984" i="64"/>
  <c r="E1984" i="64"/>
  <c r="B1983" i="64"/>
  <c r="E1983" i="64"/>
  <c r="I1982" i="64"/>
  <c r="B1982" i="64"/>
  <c r="E1982" i="64"/>
  <c r="B1978" i="64"/>
  <c r="B1975" i="64"/>
  <c r="B1972" i="64" s="1"/>
  <c r="B1968" i="64"/>
  <c r="E1965" i="64"/>
  <c r="CK1816" i="64"/>
  <c r="CJ1816" i="64"/>
  <c r="CI1816" i="64"/>
  <c r="CH1816" i="64"/>
  <c r="CG1816" i="64"/>
  <c r="CF1816" i="64"/>
  <c r="CE1816" i="64"/>
  <c r="CD1816" i="64"/>
  <c r="CC1816" i="64"/>
  <c r="CB1816" i="64"/>
  <c r="CA1816" i="64"/>
  <c r="BZ1816" i="64"/>
  <c r="BY1816" i="64"/>
  <c r="BX1816" i="64"/>
  <c r="BW1816" i="64"/>
  <c r="BV1816" i="64"/>
  <c r="BU1816" i="64"/>
  <c r="BT1816" i="64"/>
  <c r="BS1816" i="64"/>
  <c r="BR1816" i="64"/>
  <c r="BQ1816" i="64"/>
  <c r="BP1816" i="64"/>
  <c r="BO1816" i="64"/>
  <c r="BN1816" i="64"/>
  <c r="BM1816" i="64"/>
  <c r="BL1816" i="64"/>
  <c r="BK1816" i="64"/>
  <c r="BJ1816" i="64"/>
  <c r="BI1816" i="64"/>
  <c r="BH1816" i="64"/>
  <c r="BG1816" i="64"/>
  <c r="BF1816" i="64"/>
  <c r="BE1816" i="64"/>
  <c r="BD1816" i="64"/>
  <c r="BC1816" i="64"/>
  <c r="BB1816" i="64"/>
  <c r="BA1816" i="64"/>
  <c r="AZ1816" i="64"/>
  <c r="AY1816" i="64"/>
  <c r="AX1816" i="64"/>
  <c r="AW1816" i="64"/>
  <c r="AV1816" i="64"/>
  <c r="AU1816" i="64"/>
  <c r="AT1816" i="64"/>
  <c r="AS1816" i="64"/>
  <c r="AR1816" i="64"/>
  <c r="AQ1816" i="64"/>
  <c r="AP1816" i="64"/>
  <c r="AO1816" i="64"/>
  <c r="AN1816" i="64"/>
  <c r="AM1816" i="64"/>
  <c r="AL1816" i="64"/>
  <c r="AK1816" i="64"/>
  <c r="AJ1816" i="64"/>
  <c r="AI1816" i="64"/>
  <c r="AH1816" i="64"/>
  <c r="AG1816" i="64"/>
  <c r="AF1816" i="64"/>
  <c r="AE1816" i="64"/>
  <c r="AD1816" i="64"/>
  <c r="AC1816" i="64"/>
  <c r="AB1816" i="64"/>
  <c r="AA1816" i="64"/>
  <c r="Z1816" i="64"/>
  <c r="Y1816" i="64"/>
  <c r="X1816" i="64"/>
  <c r="W1816" i="64"/>
  <c r="V1816" i="64"/>
  <c r="U1816" i="64"/>
  <c r="T1816" i="64"/>
  <c r="B1816" i="64"/>
  <c r="E1816" i="64"/>
  <c r="B1815" i="64"/>
  <c r="E1815" i="64"/>
  <c r="B1814" i="64"/>
  <c r="E1814" i="64"/>
  <c r="CK1813" i="64"/>
  <c r="CJ1813" i="64"/>
  <c r="CI1813" i="64"/>
  <c r="CH1813" i="64"/>
  <c r="CG1813" i="64"/>
  <c r="CF1813" i="64"/>
  <c r="CE1813" i="64"/>
  <c r="CD1813" i="64"/>
  <c r="CC1813" i="64"/>
  <c r="CB1813" i="64"/>
  <c r="CA1813" i="64"/>
  <c r="BZ1813" i="64"/>
  <c r="BY1813" i="64"/>
  <c r="BX1813" i="64"/>
  <c r="BW1813" i="64"/>
  <c r="BV1813" i="64"/>
  <c r="BU1813" i="64"/>
  <c r="BT1813" i="64"/>
  <c r="BS1813" i="64"/>
  <c r="BR1813" i="64"/>
  <c r="BQ1813" i="64"/>
  <c r="BP1813" i="64"/>
  <c r="BO1813" i="64"/>
  <c r="BN1813" i="64"/>
  <c r="BM1813" i="64"/>
  <c r="BL1813" i="64"/>
  <c r="BK1813" i="64"/>
  <c r="BJ1813" i="64"/>
  <c r="BI1813" i="64"/>
  <c r="BH1813" i="64"/>
  <c r="BG1813" i="64"/>
  <c r="BF1813" i="64"/>
  <c r="BE1813" i="64"/>
  <c r="BD1813" i="64"/>
  <c r="BC1813" i="64"/>
  <c r="BB1813" i="64"/>
  <c r="BA1813" i="64"/>
  <c r="AZ1813" i="64"/>
  <c r="AY1813" i="64"/>
  <c r="AX1813" i="64"/>
  <c r="AW1813" i="64"/>
  <c r="AV1813" i="64"/>
  <c r="AU1813" i="64"/>
  <c r="AT1813" i="64"/>
  <c r="AS1813" i="64"/>
  <c r="AR1813" i="64"/>
  <c r="AQ1813" i="64"/>
  <c r="AP1813" i="64"/>
  <c r="AO1813" i="64"/>
  <c r="AN1813" i="64"/>
  <c r="AM1813" i="64"/>
  <c r="AL1813" i="64"/>
  <c r="AK1813" i="64"/>
  <c r="AJ1813" i="64"/>
  <c r="AI1813" i="64"/>
  <c r="AH1813" i="64"/>
  <c r="AG1813" i="64"/>
  <c r="AF1813" i="64"/>
  <c r="AE1813" i="64"/>
  <c r="AD1813" i="64"/>
  <c r="AC1813" i="64"/>
  <c r="AB1813" i="64"/>
  <c r="AA1813" i="64"/>
  <c r="Z1813" i="64"/>
  <c r="Y1813" i="64"/>
  <c r="X1813" i="64"/>
  <c r="W1813" i="64"/>
  <c r="V1813" i="64"/>
  <c r="U1813" i="64"/>
  <c r="T1813" i="64"/>
  <c r="B1813" i="64"/>
  <c r="E1813" i="64"/>
  <c r="B1812" i="64"/>
  <c r="E1812" i="64"/>
  <c r="B1811" i="64"/>
  <c r="E1811" i="64"/>
  <c r="B1810" i="64"/>
  <c r="B1804" i="64" s="1"/>
  <c r="E1810" i="64"/>
  <c r="B1809" i="64"/>
  <c r="E1809" i="64"/>
  <c r="E1808" i="64"/>
  <c r="B1807" i="64"/>
  <c r="B1803" i="64" s="1"/>
  <c r="E1807" i="64"/>
  <c r="E1806" i="64"/>
  <c r="G1806" i="64" s="1"/>
  <c r="E1805" i="64"/>
  <c r="E1804" i="64"/>
  <c r="G1804" i="64" s="1"/>
  <c r="E1803" i="64"/>
  <c r="G1803" i="64" s="1"/>
  <c r="E1802" i="64"/>
  <c r="Q3218" i="64"/>
  <c r="R3218" i="64"/>
  <c r="E3220" i="64"/>
  <c r="G3220" i="64" s="1"/>
  <c r="E3221" i="64"/>
  <c r="G3221" i="64" s="1"/>
  <c r="E3222" i="64"/>
  <c r="G3222" i="64" s="1"/>
  <c r="E3223" i="64"/>
  <c r="G3223" i="64" s="1"/>
  <c r="E3224" i="64"/>
  <c r="G3224" i="64" s="1"/>
  <c r="E3225" i="64"/>
  <c r="G3225" i="64" s="1"/>
  <c r="E3226" i="64"/>
  <c r="G3226" i="64" s="1"/>
  <c r="E3227" i="64"/>
  <c r="G3227" i="64" s="1"/>
  <c r="E3228" i="64"/>
  <c r="G3228" i="64" s="1"/>
  <c r="E3229" i="64"/>
  <c r="G3229" i="64" s="1"/>
  <c r="E3230" i="64"/>
  <c r="G3230" i="64" s="1"/>
  <c r="E3231" i="64"/>
  <c r="G3231" i="64" s="1"/>
  <c r="E3232" i="64"/>
  <c r="G3232" i="64" s="1"/>
  <c r="E3233" i="64"/>
  <c r="G3233" i="64" s="1"/>
  <c r="E3234" i="64"/>
  <c r="G3234" i="64" s="1"/>
  <c r="E3235" i="64"/>
  <c r="G3235" i="64" s="1"/>
  <c r="E3236" i="64"/>
  <c r="G3236" i="64" s="1"/>
  <c r="E3237" i="64"/>
  <c r="G3237" i="64" s="1"/>
  <c r="E3238" i="64"/>
  <c r="G3238" i="64" s="1"/>
  <c r="E3239" i="64"/>
  <c r="G3239" i="64" s="1"/>
  <c r="E3240" i="64"/>
  <c r="G3240" i="64" s="1"/>
  <c r="E3241" i="64"/>
  <c r="G3241" i="64" s="1"/>
  <c r="E3242" i="64"/>
  <c r="G3242" i="64" s="1"/>
  <c r="E3243" i="64"/>
  <c r="G3243" i="64" s="1"/>
  <c r="E3244" i="64"/>
  <c r="G3244" i="64" s="1"/>
  <c r="E3245" i="64"/>
  <c r="G3245" i="64" s="1"/>
  <c r="E3246" i="64"/>
  <c r="G3246" i="64" s="1"/>
  <c r="E3247" i="64"/>
  <c r="G3247" i="64" s="1"/>
  <c r="E3248" i="64"/>
  <c r="G3248" i="64" s="1"/>
  <c r="E3249" i="64"/>
  <c r="G3249" i="64" s="1"/>
  <c r="E3250" i="64"/>
  <c r="G3250" i="64" s="1"/>
  <c r="E3251" i="64"/>
  <c r="G3251" i="64" s="1"/>
  <c r="E3252" i="64"/>
  <c r="G3252" i="64" s="1"/>
  <c r="E3253" i="64"/>
  <c r="G3253" i="64" s="1"/>
  <c r="E3254" i="64"/>
  <c r="G3254" i="64" s="1"/>
  <c r="E3255" i="64"/>
  <c r="G3255" i="64" s="1"/>
  <c r="E3256" i="64"/>
  <c r="G3256" i="64" s="1"/>
  <c r="E3257" i="64"/>
  <c r="G3257" i="64" s="1"/>
  <c r="E3258" i="64"/>
  <c r="G3258" i="64" s="1"/>
  <c r="E3259" i="64"/>
  <c r="G3259" i="64" s="1"/>
  <c r="E3260" i="64"/>
  <c r="G3260" i="64" s="1"/>
  <c r="E3217" i="64"/>
  <c r="E3218" i="64"/>
  <c r="G3218" i="64" s="1"/>
  <c r="E3219" i="64"/>
  <c r="G3219" i="64" s="1"/>
  <c r="K3228" i="64"/>
  <c r="E3261" i="64"/>
  <c r="E3262" i="64"/>
  <c r="E3263" i="64"/>
  <c r="E3264" i="64"/>
  <c r="E3265" i="64"/>
  <c r="T3266" i="64"/>
  <c r="U3266" i="64"/>
  <c r="V3266" i="64"/>
  <c r="W3266" i="64"/>
  <c r="X3266" i="64"/>
  <c r="Y3266" i="64"/>
  <c r="Z3266" i="64"/>
  <c r="AA3266" i="64"/>
  <c r="AB3266" i="64"/>
  <c r="AC3266" i="64"/>
  <c r="AD3266" i="64"/>
  <c r="AE3266" i="64"/>
  <c r="AF3266" i="64"/>
  <c r="AG3266" i="64"/>
  <c r="AH3266" i="64"/>
  <c r="AI3266" i="64"/>
  <c r="AJ3266" i="64"/>
  <c r="AK3266" i="64"/>
  <c r="AL3266" i="64"/>
  <c r="AM3266" i="64"/>
  <c r="AN3266" i="64"/>
  <c r="AO3266" i="64"/>
  <c r="AP3266" i="64"/>
  <c r="AQ3266" i="64"/>
  <c r="AR3266" i="64"/>
  <c r="AS3266" i="64"/>
  <c r="AT3266" i="64"/>
  <c r="AU3266" i="64"/>
  <c r="AV3266" i="64"/>
  <c r="AW3266" i="64"/>
  <c r="AX3266" i="64"/>
  <c r="AY3266" i="64"/>
  <c r="AZ3266" i="64"/>
  <c r="BA3266" i="64"/>
  <c r="BB3266" i="64"/>
  <c r="BC3266" i="64"/>
  <c r="BD3266" i="64"/>
  <c r="BE3266" i="64"/>
  <c r="BF3266" i="64"/>
  <c r="BG3266" i="64"/>
  <c r="BH3266" i="64"/>
  <c r="BI3266" i="64"/>
  <c r="BJ3266" i="64"/>
  <c r="BK3266" i="64"/>
  <c r="BL3266" i="64"/>
  <c r="BM3266" i="64"/>
  <c r="BN3266" i="64"/>
  <c r="BO3266" i="64"/>
  <c r="BP3266" i="64"/>
  <c r="BQ3266" i="64"/>
  <c r="BR3266" i="64"/>
  <c r="BS3266" i="64"/>
  <c r="BT3266" i="64"/>
  <c r="BU3266" i="64"/>
  <c r="BV3266" i="64"/>
  <c r="BW3266" i="64"/>
  <c r="BX3266" i="64"/>
  <c r="BY3266" i="64"/>
  <c r="BZ3266" i="64"/>
  <c r="CA3266" i="64"/>
  <c r="CB3266" i="64"/>
  <c r="CC3266" i="64"/>
  <c r="CD3266" i="64"/>
  <c r="CE3266" i="64"/>
  <c r="CF3266" i="64"/>
  <c r="CG3266" i="64"/>
  <c r="CH3266" i="64"/>
  <c r="CI3266" i="64"/>
  <c r="CJ3266" i="64"/>
  <c r="CK3266" i="64"/>
  <c r="E3266" i="64"/>
  <c r="B3266" i="64"/>
  <c r="E3267" i="64"/>
  <c r="T3268" i="64"/>
  <c r="U3268" i="64"/>
  <c r="V3268" i="64"/>
  <c r="W3268" i="64"/>
  <c r="X3268" i="64"/>
  <c r="Y3268" i="64"/>
  <c r="Z3268" i="64"/>
  <c r="AA3268" i="64"/>
  <c r="AB3268" i="64"/>
  <c r="AC3268" i="64"/>
  <c r="AD3268" i="64"/>
  <c r="AE3268" i="64"/>
  <c r="AF3268" i="64"/>
  <c r="AG3268" i="64"/>
  <c r="AH3268" i="64"/>
  <c r="AI3268" i="64"/>
  <c r="AJ3268" i="64"/>
  <c r="AK3268" i="64"/>
  <c r="AL3268" i="64"/>
  <c r="AM3268" i="64"/>
  <c r="AN3268" i="64"/>
  <c r="AO3268" i="64"/>
  <c r="AP3268" i="64"/>
  <c r="AQ3268" i="64"/>
  <c r="AR3268" i="64"/>
  <c r="AS3268" i="64"/>
  <c r="AT3268" i="64"/>
  <c r="AU3268" i="64"/>
  <c r="AV3268" i="64"/>
  <c r="AW3268" i="64"/>
  <c r="AX3268" i="64"/>
  <c r="AY3268" i="64"/>
  <c r="AZ3268" i="64"/>
  <c r="BA3268" i="64"/>
  <c r="BB3268" i="64"/>
  <c r="BC3268" i="64"/>
  <c r="BD3268" i="64"/>
  <c r="BE3268" i="64"/>
  <c r="BF3268" i="64"/>
  <c r="BG3268" i="64"/>
  <c r="BH3268" i="64"/>
  <c r="BI3268" i="64"/>
  <c r="BJ3268" i="64"/>
  <c r="BK3268" i="64"/>
  <c r="BL3268" i="64"/>
  <c r="BM3268" i="64"/>
  <c r="BN3268" i="64"/>
  <c r="BO3268" i="64"/>
  <c r="BP3268" i="64"/>
  <c r="BQ3268" i="64"/>
  <c r="BR3268" i="64"/>
  <c r="BS3268" i="64"/>
  <c r="BT3268" i="64"/>
  <c r="BU3268" i="64"/>
  <c r="BV3268" i="64"/>
  <c r="BW3268" i="64"/>
  <c r="BX3268" i="64"/>
  <c r="BY3268" i="64"/>
  <c r="BZ3268" i="64"/>
  <c r="CA3268" i="64"/>
  <c r="CB3268" i="64"/>
  <c r="CC3268" i="64"/>
  <c r="CD3268" i="64"/>
  <c r="CE3268" i="64"/>
  <c r="CF3268" i="64"/>
  <c r="CG3268" i="64"/>
  <c r="CH3268" i="64"/>
  <c r="CI3268" i="64"/>
  <c r="CJ3268" i="64"/>
  <c r="CK3268" i="64"/>
  <c r="E3268" i="64"/>
  <c r="T3269" i="64"/>
  <c r="U3269" i="64"/>
  <c r="V3269" i="64"/>
  <c r="W3269" i="64"/>
  <c r="X3269" i="64"/>
  <c r="Y3269" i="64"/>
  <c r="Z3269" i="64"/>
  <c r="AA3269" i="64"/>
  <c r="AB3269" i="64"/>
  <c r="AC3269" i="64"/>
  <c r="AD3269" i="64"/>
  <c r="AE3269" i="64"/>
  <c r="AF3269" i="64"/>
  <c r="AG3269" i="64"/>
  <c r="AH3269" i="64"/>
  <c r="AI3269" i="64"/>
  <c r="AJ3269" i="64"/>
  <c r="AK3269" i="64"/>
  <c r="AL3269" i="64"/>
  <c r="AM3269" i="64"/>
  <c r="AN3269" i="64"/>
  <c r="AO3269" i="64"/>
  <c r="AP3269" i="64"/>
  <c r="AQ3269" i="64"/>
  <c r="AR3269" i="64"/>
  <c r="AS3269" i="64"/>
  <c r="AT3269" i="64"/>
  <c r="AU3269" i="64"/>
  <c r="AV3269" i="64"/>
  <c r="AW3269" i="64"/>
  <c r="AX3269" i="64"/>
  <c r="AY3269" i="64"/>
  <c r="AZ3269" i="64"/>
  <c r="BA3269" i="64"/>
  <c r="BB3269" i="64"/>
  <c r="BC3269" i="64"/>
  <c r="BD3269" i="64"/>
  <c r="BE3269" i="64"/>
  <c r="BF3269" i="64"/>
  <c r="BG3269" i="64"/>
  <c r="BH3269" i="64"/>
  <c r="BI3269" i="64"/>
  <c r="BJ3269" i="64"/>
  <c r="BK3269" i="64"/>
  <c r="BL3269" i="64"/>
  <c r="BM3269" i="64"/>
  <c r="BN3269" i="64"/>
  <c r="BO3269" i="64"/>
  <c r="BP3269" i="64"/>
  <c r="BQ3269" i="64"/>
  <c r="BR3269" i="64"/>
  <c r="BS3269" i="64"/>
  <c r="BT3269" i="64"/>
  <c r="BU3269" i="64"/>
  <c r="BV3269" i="64"/>
  <c r="BW3269" i="64"/>
  <c r="BX3269" i="64"/>
  <c r="BY3269" i="64"/>
  <c r="BZ3269" i="64"/>
  <c r="CA3269" i="64"/>
  <c r="CB3269" i="64"/>
  <c r="CC3269" i="64"/>
  <c r="CD3269" i="64"/>
  <c r="CE3269" i="64"/>
  <c r="CF3269" i="64"/>
  <c r="CG3269" i="64"/>
  <c r="CH3269" i="64"/>
  <c r="CI3269" i="64"/>
  <c r="CJ3269" i="64"/>
  <c r="CK3269" i="64"/>
  <c r="E373" i="64"/>
  <c r="G373" i="64" s="1"/>
  <c r="E374" i="64"/>
  <c r="G374" i="64" s="1"/>
  <c r="E375" i="64"/>
  <c r="G375" i="64" s="1"/>
  <c r="E376" i="64"/>
  <c r="G376" i="64" s="1"/>
  <c r="E377" i="64"/>
  <c r="G377" i="64" s="1"/>
  <c r="B378" i="64"/>
  <c r="B376" i="64" s="1"/>
  <c r="AQ42" i="1342" a="1"/>
  <c r="S975" i="64" a="1"/>
  <c r="CL2837" i="64" a="1"/>
  <c r="O44" i="1342" l="1"/>
  <c r="P44" i="1342"/>
  <c r="K42" i="1342"/>
  <c r="S44" i="1342"/>
  <c r="K44" i="1342" s="1"/>
  <c r="L42" i="1342"/>
  <c r="AE44" i="1342"/>
  <c r="L44" i="1342" s="1"/>
  <c r="N44" i="1342"/>
  <c r="O42" i="1342"/>
  <c r="AQ42" i="1342"/>
  <c r="M28" i="1342"/>
  <c r="P42" i="1342"/>
  <c r="N42" i="1342"/>
  <c r="CL2837" i="64"/>
  <c r="CL3332" i="64"/>
  <c r="CL3348" i="64" s="1"/>
  <c r="CL2835" i="64"/>
  <c r="CL3331" i="64"/>
  <c r="CL3347" i="64" s="1"/>
  <c r="CL2834" i="64"/>
  <c r="CL3327" i="64"/>
  <c r="CL3343" i="64" s="1"/>
  <c r="CL2830" i="64"/>
  <c r="CL2843" i="64" s="1"/>
  <c r="CL3303" i="64"/>
  <c r="CL3319" i="64" s="1"/>
  <c r="CL3328" i="64"/>
  <c r="CL3344" i="64" s="1"/>
  <c r="CL2969" i="64"/>
  <c r="CL3286" i="64"/>
  <c r="CL3298" i="64" s="1"/>
  <c r="CL3307" i="64"/>
  <c r="CL3323" i="64" s="1"/>
  <c r="CL3285" i="64"/>
  <c r="CL3297" i="64" s="1"/>
  <c r="CL3306" i="64"/>
  <c r="CL3322" i="64" s="1"/>
  <c r="CL3281" i="64"/>
  <c r="CL3293" i="64" s="1"/>
  <c r="CL3302" i="64"/>
  <c r="CL3318" i="64" s="1"/>
  <c r="CL1434" i="64"/>
  <c r="CL1448" i="64" s="1"/>
  <c r="CL3282" i="64"/>
  <c r="CL3294" i="64" s="1"/>
  <c r="CL1527" i="64"/>
  <c r="CL1541" i="64" s="1"/>
  <c r="CL1438" i="64"/>
  <c r="CL1452" i="64" s="1"/>
  <c r="CL1963" i="64"/>
  <c r="CL1437" i="64"/>
  <c r="CL2157" i="64"/>
  <c r="CL2170" i="64" s="1"/>
  <c r="CL1433" i="64"/>
  <c r="CL1447" i="64" s="1"/>
  <c r="CL2116" i="64"/>
  <c r="CL1345" i="64"/>
  <c r="CL2215" i="64"/>
  <c r="CL2597" i="64"/>
  <c r="CL3140" i="64"/>
  <c r="CL2407" i="64"/>
  <c r="CL2420" i="64" s="1"/>
  <c r="CL2972" i="64"/>
  <c r="CL2368" i="64"/>
  <c r="CL3162" i="64"/>
  <c r="CL3179" i="64" s="1"/>
  <c r="CL1504" i="64"/>
  <c r="CL1526" i="64"/>
  <c r="CL1890" i="64"/>
  <c r="CL1917" i="64" s="1"/>
  <c r="CL1523" i="64"/>
  <c r="CL1537" i="64" s="1"/>
  <c r="CL1500" i="64"/>
  <c r="CL1513" i="64" s="1"/>
  <c r="CL1522" i="64"/>
  <c r="CL1536" i="64" s="1"/>
  <c r="CL1673" i="64"/>
  <c r="CL2792" i="64"/>
  <c r="CL2471" i="64"/>
  <c r="CL2272" i="64"/>
  <c r="CL3063" i="64"/>
  <c r="CL2428" i="64"/>
  <c r="CL1483" i="64"/>
  <c r="CL1496" i="64" s="1"/>
  <c r="CL1505" i="64"/>
  <c r="CL1518" i="64" s="1"/>
  <c r="CL1479" i="64"/>
  <c r="CL1492" i="64" s="1"/>
  <c r="CL1501" i="64"/>
  <c r="CL1514" i="64" s="1"/>
  <c r="CL2036" i="64"/>
  <c r="CL2876" i="64"/>
  <c r="CL2902" i="64" s="1"/>
  <c r="CL2183" i="64"/>
  <c r="CL2000" i="64"/>
  <c r="CL2856" i="64"/>
  <c r="CL2810" i="64"/>
  <c r="CL1870" i="64"/>
  <c r="CL3086" i="64"/>
  <c r="CL3103" i="64" s="1"/>
  <c r="CL1866" i="64"/>
  <c r="CL1881" i="64" s="1"/>
  <c r="CL2180" i="64"/>
  <c r="CL2203" i="64" s="1"/>
  <c r="CL922" i="64"/>
  <c r="CL928" i="64" s="1"/>
  <c r="CL3064" i="64"/>
  <c r="CL3081" i="64" s="1"/>
  <c r="CL1777" i="64"/>
  <c r="CL1790" i="64" s="1"/>
  <c r="CL1928" i="64"/>
  <c r="CL1482" i="64"/>
  <c r="CL1364" i="64"/>
  <c r="CL1380" i="64" s="1"/>
  <c r="CL1478" i="64"/>
  <c r="CL1491" i="64" s="1"/>
  <c r="CL2942" i="64"/>
  <c r="CL2630" i="64"/>
  <c r="CL2655" i="64" s="1"/>
  <c r="CL1924" i="64"/>
  <c r="CL1951" i="64" s="1"/>
  <c r="CL1674" i="64"/>
  <c r="CL3137" i="64"/>
  <c r="CL3154" i="64" s="1"/>
  <c r="CL2113" i="64"/>
  <c r="CL2148" i="64" s="1"/>
  <c r="CL1007" i="64"/>
  <c r="CL623" i="64"/>
  <c r="CL3166" i="64"/>
  <c r="CL2813" i="64"/>
  <c r="CL2446" i="64"/>
  <c r="CL2458" i="64" s="1"/>
  <c r="CL3059" i="64"/>
  <c r="CL3076" i="64" s="1"/>
  <c r="CL2268" i="64"/>
  <c r="CL2283" i="64" s="1"/>
  <c r="CL1996" i="64"/>
  <c r="CL2023" i="64" s="1"/>
  <c r="CL2995" i="64"/>
  <c r="CL3007" i="64" s="1"/>
  <c r="CL2557" i="64"/>
  <c r="CL2585" i="64" s="1"/>
  <c r="CL1800" i="64"/>
  <c r="CL1815" i="64" s="1"/>
  <c r="CL2741" i="64"/>
  <c r="CL2241" i="64"/>
  <c r="CL2697" i="64"/>
  <c r="CL2732" i="64" s="1"/>
  <c r="CL2529" i="64"/>
  <c r="CL3215" i="64"/>
  <c r="CL2941" i="64"/>
  <c r="CL2525" i="64"/>
  <c r="CL2548" i="64" s="1"/>
  <c r="CL1416" i="64"/>
  <c r="CL1429" i="64" s="1"/>
  <c r="CL1461" i="64"/>
  <c r="CL1474" i="64" s="1"/>
  <c r="CL1415" i="64"/>
  <c r="CL1460" i="64"/>
  <c r="CL2663" i="64"/>
  <c r="CL2072" i="64"/>
  <c r="CL1412" i="64"/>
  <c r="CL1425" i="64" s="1"/>
  <c r="CL1457" i="64"/>
  <c r="CL1470" i="64" s="1"/>
  <c r="CL1411" i="64"/>
  <c r="CL1424" i="64" s="1"/>
  <c r="CL1456" i="64"/>
  <c r="CL1469" i="64" s="1"/>
  <c r="CL3188" i="64"/>
  <c r="CL3202" i="64" s="1"/>
  <c r="CL1341" i="64"/>
  <c r="CL1354" i="64" s="1"/>
  <c r="CL2855" i="64"/>
  <c r="CL2629" i="64"/>
  <c r="CL2296" i="64"/>
  <c r="CL2032" i="64"/>
  <c r="CL2059" i="64" s="1"/>
  <c r="CL3192" i="64"/>
  <c r="CL3114" i="64"/>
  <c r="CL2945" i="64"/>
  <c r="CL2467" i="64"/>
  <c r="CL2480" i="64" s="1"/>
  <c r="CL2364" i="64"/>
  <c r="CL2392" i="64" s="1"/>
  <c r="CL1601" i="64"/>
  <c r="CL1616" i="64" s="1"/>
  <c r="CL1744" i="64" s="1"/>
  <c r="CL921" i="64"/>
  <c r="CL900" i="64"/>
  <c r="CL493" i="64"/>
  <c r="CL536" i="64" s="1"/>
  <c r="CL2789" i="64"/>
  <c r="CL2801" i="64" s="1"/>
  <c r="CL2450" i="64"/>
  <c r="CL2320" i="64"/>
  <c r="CL2212" i="64"/>
  <c r="CL2229" i="64" s="1"/>
  <c r="CL3089" i="64"/>
  <c r="CL2910" i="64"/>
  <c r="CL2936" i="64" s="1"/>
  <c r="CL2742" i="64"/>
  <c r="CL2561" i="64"/>
  <c r="CL2589" i="64" s="1"/>
  <c r="CL2447" i="64"/>
  <c r="CL2459" i="64" s="1"/>
  <c r="CL1546" i="64"/>
  <c r="CL1570" i="64" s="1"/>
  <c r="CL1011" i="64"/>
  <c r="CL1032" i="64" s="1"/>
  <c r="CL876" i="64"/>
  <c r="CL1776" i="64"/>
  <c r="CL1257" i="64"/>
  <c r="CL848" i="64"/>
  <c r="CL2873" i="64"/>
  <c r="CL2694" i="64"/>
  <c r="CL2729" i="64" s="1"/>
  <c r="CL2293" i="64"/>
  <c r="CL2308" i="64" s="1"/>
  <c r="CL2184" i="64"/>
  <c r="CL1393" i="64"/>
  <c r="CL1256" i="64"/>
  <c r="CL1285" i="64" s="1"/>
  <c r="CL3212" i="64"/>
  <c r="CL3265" i="64" s="1"/>
  <c r="CL3136" i="64"/>
  <c r="CL3153" i="64" s="1"/>
  <c r="CL2999" i="64"/>
  <c r="CL2814" i="64"/>
  <c r="CL2493" i="64"/>
  <c r="CL2406" i="64"/>
  <c r="CL2161" i="64"/>
  <c r="CL1144" i="64"/>
  <c r="CL949" i="64"/>
  <c r="CL962" i="64" s="1"/>
  <c r="CL620" i="64"/>
  <c r="CL643" i="64" s="1"/>
  <c r="CL1997" i="64"/>
  <c r="CL2024" i="64" s="1"/>
  <c r="CL1869" i="64"/>
  <c r="CL1342" i="64"/>
  <c r="CL1355" i="64" s="1"/>
  <c r="CL1075" i="64"/>
  <c r="CL925" i="64"/>
  <c r="CL3189" i="64"/>
  <c r="CL3203" i="64" s="1"/>
  <c r="CL3060" i="64"/>
  <c r="CL3077" i="64" s="1"/>
  <c r="CL2693" i="64"/>
  <c r="CL2728" i="64" s="1"/>
  <c r="CL2598" i="64"/>
  <c r="CL2621" i="64" s="1"/>
  <c r="CL2365" i="64"/>
  <c r="CL2393" i="64" s="1"/>
  <c r="CL2112" i="64"/>
  <c r="CL1669" i="64"/>
  <c r="CL1145" i="64"/>
  <c r="CL1180" i="64" s="1"/>
  <c r="CL849" i="64"/>
  <c r="CL2907" i="64"/>
  <c r="CL2933" i="64" s="1"/>
  <c r="CL2809" i="64"/>
  <c r="CL2821" i="64" s="1"/>
  <c r="CL2594" i="64"/>
  <c r="CL2617" i="64" s="1"/>
  <c r="CL2490" i="64"/>
  <c r="CL2517" i="64" s="1"/>
  <c r="CL2429" i="64"/>
  <c r="CL2442" i="64" s="1"/>
  <c r="CL2179" i="64"/>
  <c r="CL2202" i="64" s="1"/>
  <c r="CL1865" i="64"/>
  <c r="CL1880" i="64" s="1"/>
  <c r="CL1394" i="64"/>
  <c r="CL1407" i="64" s="1"/>
  <c r="CL1318" i="64"/>
  <c r="CL1141" i="64"/>
  <c r="CL1176" i="64" s="1"/>
  <c r="CL845" i="64"/>
  <c r="CL3111" i="64"/>
  <c r="CL3128" i="64" s="1"/>
  <c r="CL2906" i="64"/>
  <c r="CL2593" i="64"/>
  <c r="CL2616" i="64" s="1"/>
  <c r="CL2489" i="64"/>
  <c r="CL2516" i="64" s="1"/>
  <c r="CL1959" i="64"/>
  <c r="CL1988" i="64" s="1"/>
  <c r="CL1313" i="64"/>
  <c r="CL1140" i="64"/>
  <c r="CL844" i="64"/>
  <c r="CL864" i="64" s="1"/>
  <c r="CL3110" i="64"/>
  <c r="CL3127" i="64" s="1"/>
  <c r="CL3000" i="64"/>
  <c r="CL2425" i="64"/>
  <c r="CL2438" i="64" s="1"/>
  <c r="CL2237" i="64"/>
  <c r="CL2259" i="64" s="1"/>
  <c r="CL1632" i="64"/>
  <c r="CL1390" i="64"/>
  <c r="CL1403" i="64" s="1"/>
  <c r="CL2877" i="64"/>
  <c r="CL2903" i="64" s="1"/>
  <c r="CL2660" i="64"/>
  <c r="CL2685" i="64" s="1"/>
  <c r="CL2424" i="64"/>
  <c r="CL2437" i="64" s="1"/>
  <c r="CL2316" i="64"/>
  <c r="CL2068" i="64"/>
  <c r="CL2103" i="64" s="1"/>
  <c r="CL1631" i="64"/>
  <c r="CL1389" i="64"/>
  <c r="CL1402" i="64" s="1"/>
  <c r="CL3163" i="64"/>
  <c r="CL3180" i="64" s="1"/>
  <c r="CL2996" i="64"/>
  <c r="CL2659" i="64"/>
  <c r="CL2684" i="64" s="1"/>
  <c r="CL2562" i="64"/>
  <c r="CL2472" i="64"/>
  <c r="CL2485" i="64" s="1"/>
  <c r="CL2162" i="64"/>
  <c r="CL2175" i="64" s="1"/>
  <c r="CL1621" i="64"/>
  <c r="CL1661" i="64" s="1"/>
  <c r="CL1289" i="64"/>
  <c r="CL1304" i="64" s="1"/>
  <c r="CL945" i="64"/>
  <c r="CL3216" i="64"/>
  <c r="CL3090" i="64"/>
  <c r="CL2973" i="64"/>
  <c r="CL2872" i="64"/>
  <c r="CL2898" i="64" s="1"/>
  <c r="CL2788" i="64"/>
  <c r="CL2800" i="64" s="1"/>
  <c r="CL2558" i="64"/>
  <c r="CL2586" i="64" s="1"/>
  <c r="CL2468" i="64"/>
  <c r="CL2481" i="64" s="1"/>
  <c r="CL2297" i="64"/>
  <c r="CL2216" i="64"/>
  <c r="CL2233" i="64" s="1"/>
  <c r="CL2158" i="64"/>
  <c r="CL2171" i="64" s="1"/>
  <c r="CL2037" i="64"/>
  <c r="CL2064" i="64" s="1"/>
  <c r="CL1369" i="64"/>
  <c r="CL1385" i="64" s="1"/>
  <c r="CL3211" i="64"/>
  <c r="CL3264" i="64" s="1"/>
  <c r="CL3085" i="64"/>
  <c r="CL3102" i="64" s="1"/>
  <c r="CL2968" i="64"/>
  <c r="CL2738" i="64"/>
  <c r="CL2403" i="64"/>
  <c r="CL2416" i="64" s="1"/>
  <c r="CL2292" i="64"/>
  <c r="CL2307" i="64" s="1"/>
  <c r="CL2211" i="64"/>
  <c r="CL2228" i="64" s="1"/>
  <c r="CL1889" i="64"/>
  <c r="CL1916" i="64" s="1"/>
  <c r="CL1772" i="64"/>
  <c r="CL1785" i="64" s="1"/>
  <c r="CL1597" i="64"/>
  <c r="CL1612" i="64" s="1"/>
  <c r="CL1740" i="64" s="1"/>
  <c r="CL1012" i="64"/>
  <c r="CL1033" i="64" s="1"/>
  <c r="CL596" i="64"/>
  <c r="CL2946" i="64"/>
  <c r="CL2852" i="64"/>
  <c r="CL2737" i="64"/>
  <c r="CL2626" i="64"/>
  <c r="CL2651" i="64" s="1"/>
  <c r="CL2451" i="64"/>
  <c r="CL2463" i="64" s="1"/>
  <c r="CL2402" i="64"/>
  <c r="CL2415" i="64" s="1"/>
  <c r="CL1596" i="64"/>
  <c r="CL1611" i="64" s="1"/>
  <c r="CL1739" i="64" s="1"/>
  <c r="CL1184" i="64"/>
  <c r="CL2851" i="64"/>
  <c r="CL2863" i="64" s="1"/>
  <c r="CL2698" i="64"/>
  <c r="CL2733" i="64" s="1"/>
  <c r="CL2625" i="64"/>
  <c r="CL2650" i="64" s="1"/>
  <c r="CL2526" i="64"/>
  <c r="CL2549" i="64" s="1"/>
  <c r="CL2117" i="64"/>
  <c r="CL2152" i="64" s="1"/>
  <c r="CL1008" i="64"/>
  <c r="CL1029" i="64" s="1"/>
  <c r="CL570" i="64"/>
  <c r="CL414" i="64"/>
  <c r="CL438" i="64" s="1"/>
  <c r="CL656" i="64"/>
  <c r="CL413" i="64"/>
  <c r="CL655" i="64"/>
  <c r="CL410" i="64"/>
  <c r="CL434" i="64" s="1"/>
  <c r="CL652" i="64"/>
  <c r="CL492" i="64"/>
  <c r="CL651" i="64"/>
  <c r="CL2911" i="64"/>
  <c r="CL2937" i="64" s="1"/>
  <c r="CL2530" i="64"/>
  <c r="CL2553" i="64" s="1"/>
  <c r="CL2317" i="64"/>
  <c r="CL2357" i="64" s="1"/>
  <c r="CL1960" i="64"/>
  <c r="CL1989" i="64" s="1"/>
  <c r="CL1749" i="64"/>
  <c r="CL1764" i="64" s="1"/>
  <c r="CL1076" i="64"/>
  <c r="CL574" i="64"/>
  <c r="CL584" i="64" s="1"/>
  <c r="CL2242" i="64"/>
  <c r="CL2033" i="64"/>
  <c r="CL2060" i="64" s="1"/>
  <c r="CL1929" i="64"/>
  <c r="CL1956" i="64" s="1"/>
  <c r="CL1253" i="64"/>
  <c r="CL1282" i="64" s="1"/>
  <c r="CL946" i="64"/>
  <c r="CL959" i="64" s="1"/>
  <c r="CL3193" i="64"/>
  <c r="CL3207" i="64" s="1"/>
  <c r="CL3141" i="64"/>
  <c r="CL2793" i="64"/>
  <c r="CL2664" i="64"/>
  <c r="CL2689" i="64" s="1"/>
  <c r="CL2238" i="64"/>
  <c r="CL2260" i="64" s="1"/>
  <c r="CL1925" i="64"/>
  <c r="CL1952" i="64" s="1"/>
  <c r="CL1189" i="64"/>
  <c r="CL2494" i="64"/>
  <c r="CL2521" i="64" s="1"/>
  <c r="CL1636" i="64"/>
  <c r="CL926" i="64"/>
  <c r="CL775" i="64"/>
  <c r="CL2369" i="64"/>
  <c r="CL2397" i="64" s="1"/>
  <c r="CL2001" i="64"/>
  <c r="CL2028" i="64" s="1"/>
  <c r="CL2273" i="64"/>
  <c r="CL2288" i="64" s="1"/>
  <c r="CL2073" i="64"/>
  <c r="CL2108" i="64" s="1"/>
  <c r="CL1773" i="64"/>
  <c r="CL1786" i="64" s="1"/>
  <c r="CL1294" i="64"/>
  <c r="CL3167" i="64"/>
  <c r="CL3115" i="64"/>
  <c r="CL2321" i="64"/>
  <c r="CL2269" i="64"/>
  <c r="CL2284" i="64" s="1"/>
  <c r="CL2069" i="64"/>
  <c r="CL2104" i="64" s="1"/>
  <c r="CL1290" i="64"/>
  <c r="CL1305" i="64" s="1"/>
  <c r="CL877" i="64"/>
  <c r="CL593" i="64"/>
  <c r="CL607" i="64" s="1"/>
  <c r="CL1753" i="64"/>
  <c r="CL1625" i="64"/>
  <c r="CL1665" i="64" s="1"/>
  <c r="CL1550" i="64"/>
  <c r="CL1574" i="64" s="1"/>
  <c r="CL1368" i="64"/>
  <c r="CL1317" i="64"/>
  <c r="CL1337" i="64" s="1"/>
  <c r="CL1252" i="64"/>
  <c r="CL1281" i="64" s="1"/>
  <c r="CL972" i="64"/>
  <c r="CL1001" i="64" s="1"/>
  <c r="CL774" i="64"/>
  <c r="CL551" i="64"/>
  <c r="CL1801" i="64"/>
  <c r="CL1752" i="64"/>
  <c r="CL1767" i="64" s="1"/>
  <c r="CL1624" i="64"/>
  <c r="CL1549" i="64"/>
  <c r="CL1365" i="64"/>
  <c r="CL1381" i="64" s="1"/>
  <c r="CL1314" i="64"/>
  <c r="CL1333" i="64" s="1"/>
  <c r="CL971" i="64"/>
  <c r="CL1000" i="64" s="1"/>
  <c r="CL901" i="64"/>
  <c r="CL771" i="64"/>
  <c r="CL550" i="64"/>
  <c r="CL1964" i="64"/>
  <c r="CL1993" i="64" s="1"/>
  <c r="CL1894" i="64"/>
  <c r="CL1921" i="64" s="1"/>
  <c r="CL1797" i="64"/>
  <c r="CL1812" i="64" s="1"/>
  <c r="CL1748" i="64"/>
  <c r="CL1763" i="64" s="1"/>
  <c r="CL1620" i="64"/>
  <c r="CL1660" i="64" s="1"/>
  <c r="CL1545" i="64"/>
  <c r="CL1569" i="64" s="1"/>
  <c r="CL1188" i="64"/>
  <c r="CL1051" i="64"/>
  <c r="CL897" i="64"/>
  <c r="CL497" i="64"/>
  <c r="CL1893" i="64"/>
  <c r="CL1796" i="64"/>
  <c r="CL1811" i="64" s="1"/>
  <c r="CL1185" i="64"/>
  <c r="CL1213" i="64" s="1"/>
  <c r="CL1050" i="64"/>
  <c r="CL624" i="64"/>
  <c r="CL496" i="64"/>
  <c r="CL1670" i="64"/>
  <c r="CL1346" i="64"/>
  <c r="CL1359" i="64" s="1"/>
  <c r="CL1293" i="64"/>
  <c r="CL950" i="64"/>
  <c r="CL963" i="64" s="1"/>
  <c r="CL873" i="64"/>
  <c r="CL597" i="64"/>
  <c r="CL967" i="64"/>
  <c r="CL573" i="64"/>
  <c r="CL446" i="64"/>
  <c r="CL445" i="64"/>
  <c r="CL896" i="64"/>
  <c r="CL770" i="64"/>
  <c r="CL569" i="64"/>
  <c r="CL442" i="64"/>
  <c r="CL441" i="64"/>
  <c r="CL872" i="64"/>
  <c r="CL887" i="64" s="1"/>
  <c r="CL547" i="64"/>
  <c r="CL619" i="64"/>
  <c r="CL546" i="64"/>
  <c r="CL409" i="64"/>
  <c r="CL433" i="64" s="1"/>
  <c r="CL592" i="64"/>
  <c r="CL1063" i="64"/>
  <c r="CL997" i="64"/>
  <c r="S3237" i="64"/>
  <c r="S975" i="64"/>
  <c r="S1063" i="64"/>
  <c r="B1974" i="64"/>
  <c r="I1983" i="64"/>
  <c r="B377" i="64"/>
  <c r="CL453" i="64" a="1"/>
  <c r="CL781" i="64" a="1"/>
  <c r="CL1320" i="64" a="1"/>
  <c r="CL2129" i="64" a="1"/>
  <c r="CL975" i="64" a="1"/>
  <c r="CL630" i="64" a="1"/>
  <c r="CL3004" i="64" a="1"/>
  <c r="CL1014" i="64" a="1"/>
  <c r="CL504" i="64" a="1"/>
  <c r="S45" i="1342" l="1"/>
  <c r="S50" i="1342" s="1"/>
  <c r="S54" i="1342" s="1"/>
  <c r="M42" i="1342"/>
  <c r="AQ44" i="1342"/>
  <c r="M44" i="1342" s="1"/>
  <c r="CL937" i="64"/>
  <c r="CL630" i="64"/>
  <c r="CL3004" i="64"/>
  <c r="CL1320" i="64"/>
  <c r="CL1014" i="64"/>
  <c r="CL2129" i="64"/>
  <c r="CL2137" i="64" s="1"/>
  <c r="CL1332" i="64"/>
  <c r="CL1072" i="64"/>
  <c r="CL2147" i="64"/>
  <c r="CL679" i="64"/>
  <c r="CL781" i="64"/>
  <c r="CL453" i="64"/>
  <c r="CL485" i="64"/>
  <c r="CL504" i="64"/>
  <c r="CL975" i="64"/>
  <c r="I1984" i="64"/>
  <c r="CL1094" i="64" a="1"/>
  <c r="CL662" i="64" a="1"/>
  <c r="T41" i="1342" l="1"/>
  <c r="T45" i="1342" s="1"/>
  <c r="T50" i="1342" s="1"/>
  <c r="T54" i="1342" s="1"/>
  <c r="S46" i="1342"/>
  <c r="CL2142" i="64"/>
  <c r="CL1094" i="64"/>
  <c r="CL1132" i="64"/>
  <c r="CL662" i="64"/>
  <c r="E384" i="64"/>
  <c r="E383" i="64"/>
  <c r="E382" i="64"/>
  <c r="E381" i="64"/>
  <c r="CK380" i="64"/>
  <c r="CJ380" i="64"/>
  <c r="CI380" i="64"/>
  <c r="CH380" i="64"/>
  <c r="CG380" i="64"/>
  <c r="CF380" i="64"/>
  <c r="CE380" i="64"/>
  <c r="CD380" i="64"/>
  <c r="CC380" i="64"/>
  <c r="CB380" i="64"/>
  <c r="CA380" i="64"/>
  <c r="BZ380" i="64"/>
  <c r="BY380" i="64"/>
  <c r="BX380" i="64"/>
  <c r="BW380" i="64"/>
  <c r="BV380" i="64"/>
  <c r="BU380" i="64"/>
  <c r="BT380" i="64"/>
  <c r="BS380" i="64"/>
  <c r="BR380" i="64"/>
  <c r="BQ380" i="64"/>
  <c r="BP380" i="64"/>
  <c r="BO380" i="64"/>
  <c r="BN380" i="64"/>
  <c r="BM380" i="64"/>
  <c r="BL380" i="64"/>
  <c r="BK380" i="64"/>
  <c r="BJ380" i="64"/>
  <c r="BI380" i="64"/>
  <c r="BH380" i="64"/>
  <c r="BG380" i="64"/>
  <c r="BF380" i="64"/>
  <c r="BE380" i="64"/>
  <c r="BD380" i="64"/>
  <c r="BC380" i="64"/>
  <c r="BB380" i="64"/>
  <c r="BA380" i="64"/>
  <c r="AZ380" i="64"/>
  <c r="AY380" i="64"/>
  <c r="AX380" i="64"/>
  <c r="AW380" i="64"/>
  <c r="AV380" i="64"/>
  <c r="AU380" i="64"/>
  <c r="AT380" i="64"/>
  <c r="AS380" i="64"/>
  <c r="AR380" i="64"/>
  <c r="AQ380" i="64"/>
  <c r="AP380" i="64"/>
  <c r="AO380" i="64"/>
  <c r="AN380" i="64"/>
  <c r="AM380" i="64"/>
  <c r="AL380" i="64"/>
  <c r="AK380" i="64"/>
  <c r="AJ380" i="64"/>
  <c r="AI380" i="64"/>
  <c r="AH380" i="64"/>
  <c r="AG380" i="64"/>
  <c r="AF380" i="64"/>
  <c r="AE380" i="64"/>
  <c r="AD380" i="64"/>
  <c r="AC380" i="64"/>
  <c r="AB380" i="64"/>
  <c r="AA380" i="64"/>
  <c r="Z380" i="64"/>
  <c r="Y380" i="64"/>
  <c r="X380" i="64"/>
  <c r="W380" i="64"/>
  <c r="V380" i="64"/>
  <c r="U380" i="64"/>
  <c r="T380" i="64"/>
  <c r="E380" i="64"/>
  <c r="E379" i="64"/>
  <c r="E378" i="64"/>
  <c r="E372" i="64"/>
  <c r="G372" i="64" s="1"/>
  <c r="E371" i="64"/>
  <c r="B361" i="64"/>
  <c r="B276" i="64"/>
  <c r="H3" i="1245"/>
  <c r="N3" i="1245" s="1"/>
  <c r="T3" i="1245" s="1"/>
  <c r="Z3" i="1245" s="1"/>
  <c r="AF3" i="1245" s="1"/>
  <c r="I3" i="1245"/>
  <c r="O3" i="1245" s="1"/>
  <c r="U3" i="1245" s="1"/>
  <c r="AA3" i="1245" s="1"/>
  <c r="AG3" i="1245" s="1"/>
  <c r="J3" i="1245"/>
  <c r="P3" i="1245" s="1"/>
  <c r="V3" i="1245" s="1"/>
  <c r="AB3" i="1245" s="1"/>
  <c r="AH3" i="1245" s="1"/>
  <c r="K3" i="1245"/>
  <c r="Q3" i="1245" s="1"/>
  <c r="W3" i="1245" s="1"/>
  <c r="AC3" i="1245" s="1"/>
  <c r="AI3" i="1245" s="1"/>
  <c r="L3" i="1245"/>
  <c r="R3" i="1245" s="1"/>
  <c r="X3" i="1245" s="1"/>
  <c r="AD3" i="1245" s="1"/>
  <c r="AJ3" i="1245" s="1"/>
  <c r="E25" i="1245"/>
  <c r="B2" i="1245"/>
  <c r="G4" i="1245"/>
  <c r="G3" i="1245" s="1"/>
  <c r="M4" i="1245"/>
  <c r="M16" i="1245" s="1"/>
  <c r="S4" i="1245"/>
  <c r="S16" i="1245" s="1"/>
  <c r="AK4" i="1245"/>
  <c r="AL4" i="1245"/>
  <c r="D5" i="1245"/>
  <c r="C5" i="1245" s="1"/>
  <c r="B5" i="1245" s="1"/>
  <c r="AM5" i="1245"/>
  <c r="AM9" i="1245" s="1"/>
  <c r="B25" i="1245"/>
  <c r="C25" i="1245"/>
  <c r="D25" i="1245"/>
  <c r="F25" i="1245"/>
  <c r="B37" i="1245"/>
  <c r="C37" i="1245"/>
  <c r="D37" i="1245"/>
  <c r="F37" i="1245"/>
  <c r="G37" i="1245"/>
  <c r="H37" i="1245"/>
  <c r="I37" i="1245"/>
  <c r="J37" i="1245"/>
  <c r="K37" i="1245"/>
  <c r="L37" i="1245"/>
  <c r="M37" i="1245"/>
  <c r="N37" i="1245"/>
  <c r="O37" i="1245"/>
  <c r="P37" i="1245"/>
  <c r="Q37" i="1245"/>
  <c r="R37" i="1245"/>
  <c r="S37" i="1245"/>
  <c r="T37" i="1245"/>
  <c r="U37" i="1245"/>
  <c r="V37" i="1245"/>
  <c r="W37" i="1245"/>
  <c r="X37" i="1245"/>
  <c r="B40" i="1245"/>
  <c r="C40" i="1245"/>
  <c r="D40" i="1245"/>
  <c r="F40" i="1245"/>
  <c r="B61" i="1245"/>
  <c r="C61" i="1245"/>
  <c r="D61" i="1245"/>
  <c r="E61" i="1245"/>
  <c r="F61" i="1245"/>
  <c r="H61" i="1245"/>
  <c r="I61" i="1245"/>
  <c r="J61" i="1245"/>
  <c r="K61" i="1245"/>
  <c r="L61" i="1245"/>
  <c r="N61" i="1245"/>
  <c r="O61" i="1245"/>
  <c r="P61" i="1245"/>
  <c r="Q61" i="1245"/>
  <c r="R61" i="1245"/>
  <c r="T61" i="1245"/>
  <c r="U61" i="1245"/>
  <c r="V61" i="1245"/>
  <c r="W61" i="1245"/>
  <c r="X61" i="1245"/>
  <c r="Z61" i="1245"/>
  <c r="AA61" i="1245"/>
  <c r="AB61" i="1245"/>
  <c r="AC61" i="1245"/>
  <c r="AD61" i="1245"/>
  <c r="AF61" i="1245"/>
  <c r="AG61" i="1245"/>
  <c r="AH61" i="1245"/>
  <c r="AI61" i="1245"/>
  <c r="AJ61" i="1245"/>
  <c r="U41" i="1342" l="1"/>
  <c r="U45" i="1342" s="1"/>
  <c r="U50" i="1342" s="1"/>
  <c r="U54" i="1342" s="1"/>
  <c r="T46" i="1342"/>
  <c r="AM8" i="1245"/>
  <c r="AM6" i="1245"/>
  <c r="AM7" i="1245" s="1"/>
  <c r="S40" i="1245"/>
  <c r="M25" i="1245"/>
  <c r="G25" i="1245"/>
  <c r="M40" i="1245"/>
  <c r="M3" i="1245"/>
  <c r="G2" i="1245"/>
  <c r="E40" i="1245"/>
  <c r="S25" i="1245"/>
  <c r="E37" i="1245"/>
  <c r="H5" i="1245"/>
  <c r="G40" i="1245"/>
  <c r="V41" i="1342" l="1"/>
  <c r="V45" i="1342" s="1"/>
  <c r="V50" i="1342" s="1"/>
  <c r="V54" i="1342" s="1"/>
  <c r="U46" i="1342"/>
  <c r="H8" i="1245"/>
  <c r="I5" i="1245"/>
  <c r="H9" i="1245"/>
  <c r="H6" i="1245"/>
  <c r="H7" i="1245" s="1"/>
  <c r="M2" i="1245"/>
  <c r="S3" i="1245"/>
  <c r="S2" i="1245" s="1"/>
  <c r="W41" i="1342" l="1"/>
  <c r="W45" i="1342" s="1"/>
  <c r="W50" i="1342" s="1"/>
  <c r="W54" i="1342" s="1"/>
  <c r="V46" i="1342"/>
  <c r="I8" i="1245"/>
  <c r="J5" i="1245"/>
  <c r="I9" i="1245"/>
  <c r="I6" i="1245"/>
  <c r="I7" i="1245" s="1"/>
  <c r="H4" i="1245"/>
  <c r="X41" i="1342" l="1"/>
  <c r="X45" i="1342" s="1"/>
  <c r="X50" i="1342" s="1"/>
  <c r="X54" i="1342" s="1"/>
  <c r="W46" i="1342"/>
  <c r="I4" i="1245"/>
  <c r="I40" i="1245" s="1"/>
  <c r="H40" i="1245"/>
  <c r="H25" i="1245"/>
  <c r="H16" i="1245"/>
  <c r="J8" i="1245"/>
  <c r="K5" i="1245"/>
  <c r="J9" i="1245"/>
  <c r="J6" i="1245"/>
  <c r="J7" i="1245" s="1"/>
  <c r="Y41" i="1342" l="1"/>
  <c r="Y45" i="1342" s="1"/>
  <c r="Y50" i="1342" s="1"/>
  <c r="Y54" i="1342" s="1"/>
  <c r="X46" i="1342"/>
  <c r="I16" i="1245"/>
  <c r="I25" i="1245"/>
  <c r="J4" i="1245"/>
  <c r="K8" i="1245"/>
  <c r="L4" i="1245"/>
  <c r="N5" i="1245"/>
  <c r="K9" i="1245"/>
  <c r="K6" i="1245"/>
  <c r="K7" i="1245" s="1"/>
  <c r="Z41" i="1342" l="1"/>
  <c r="Z45" i="1342" s="1"/>
  <c r="Z50" i="1342" s="1"/>
  <c r="Z54" i="1342" s="1"/>
  <c r="Y46" i="1342"/>
  <c r="J40" i="1245"/>
  <c r="J25" i="1245"/>
  <c r="J16" i="1245"/>
  <c r="L16" i="1245"/>
  <c r="L40" i="1245"/>
  <c r="L25" i="1245"/>
  <c r="H2" i="1245"/>
  <c r="N8" i="1245"/>
  <c r="O5" i="1245"/>
  <c r="N9" i="1245"/>
  <c r="N6" i="1245"/>
  <c r="N7" i="1245" s="1"/>
  <c r="K4" i="1245"/>
  <c r="AA41" i="1342" l="1"/>
  <c r="AA45" i="1342" s="1"/>
  <c r="AA50" i="1342" s="1"/>
  <c r="AA54" i="1342" s="1"/>
  <c r="Z46" i="1342"/>
  <c r="N4" i="1245"/>
  <c r="N16" i="1245" s="1"/>
  <c r="K16" i="1245"/>
  <c r="K40" i="1245"/>
  <c r="K25" i="1245"/>
  <c r="O8" i="1245"/>
  <c r="P5" i="1245"/>
  <c r="O9" i="1245"/>
  <c r="O6" i="1245"/>
  <c r="O7" i="1245" s="1"/>
  <c r="AB41" i="1342" l="1"/>
  <c r="AB45" i="1342" s="1"/>
  <c r="AB50" i="1342" s="1"/>
  <c r="AB54" i="1342" s="1"/>
  <c r="AA46" i="1342"/>
  <c r="N25" i="1245"/>
  <c r="N40" i="1245"/>
  <c r="P8" i="1245"/>
  <c r="Q5" i="1245"/>
  <c r="P9" i="1245"/>
  <c r="P6" i="1245"/>
  <c r="P7" i="1245" s="1"/>
  <c r="O4" i="1245"/>
  <c r="AC41" i="1342" l="1"/>
  <c r="AC45" i="1342" s="1"/>
  <c r="AC50" i="1342" s="1"/>
  <c r="AC54" i="1342" s="1"/>
  <c r="AB46" i="1342"/>
  <c r="P4" i="1245"/>
  <c r="P16" i="1245" s="1"/>
  <c r="Q8" i="1245"/>
  <c r="Q4" i="1245" s="1"/>
  <c r="T5" i="1245"/>
  <c r="Q6" i="1245"/>
  <c r="Q7" i="1245" s="1"/>
  <c r="R4" i="1245"/>
  <c r="Q9" i="1245"/>
  <c r="O16" i="1245"/>
  <c r="O40" i="1245"/>
  <c r="O25" i="1245"/>
  <c r="AD41" i="1342" l="1"/>
  <c r="AD45" i="1342" s="1"/>
  <c r="AD50" i="1342" s="1"/>
  <c r="AC46" i="1342"/>
  <c r="P25" i="1245"/>
  <c r="P40" i="1245"/>
  <c r="R16" i="1245"/>
  <c r="N2" i="1245"/>
  <c r="R40" i="1245"/>
  <c r="R25" i="1245"/>
  <c r="Q16" i="1245"/>
  <c r="Q40" i="1245"/>
  <c r="Q25" i="1245"/>
  <c r="T6" i="1245"/>
  <c r="T7" i="1245" s="1"/>
  <c r="T9" i="1245"/>
  <c r="T8" i="1245"/>
  <c r="U5" i="1245"/>
  <c r="K50" i="1342" l="1"/>
  <c r="AD54" i="1342"/>
  <c r="AD46" i="1342"/>
  <c r="K45" i="1342"/>
  <c r="AE41" i="1342"/>
  <c r="AE45" i="1342" s="1"/>
  <c r="AE50" i="1342" s="1"/>
  <c r="AE54" i="1342" s="1"/>
  <c r="T4" i="1245"/>
  <c r="T40" i="1245" s="1"/>
  <c r="T16" i="1245"/>
  <c r="T25" i="1245"/>
  <c r="U9" i="1245"/>
  <c r="U6" i="1245"/>
  <c r="U7" i="1245" s="1"/>
  <c r="U8" i="1245"/>
  <c r="U4" i="1245" s="1"/>
  <c r="V5" i="1245"/>
  <c r="AF41" i="1342" l="1"/>
  <c r="AF45" i="1342" s="1"/>
  <c r="AF50" i="1342" s="1"/>
  <c r="AF54" i="1342" s="1"/>
  <c r="AE46" i="1342"/>
  <c r="L41" i="1342"/>
  <c r="K46" i="1342"/>
  <c r="U25" i="1245"/>
  <c r="U16" i="1245"/>
  <c r="U40" i="1245"/>
  <c r="V9" i="1245"/>
  <c r="V6" i="1245"/>
  <c r="V7" i="1245" s="1"/>
  <c r="V8" i="1245"/>
  <c r="W5" i="1245"/>
  <c r="AG41" i="1342" l="1"/>
  <c r="AG45" i="1342" s="1"/>
  <c r="AG50" i="1342" s="1"/>
  <c r="AG54" i="1342" s="1"/>
  <c r="AF46" i="1342"/>
  <c r="V4" i="1245"/>
  <c r="V40" i="1245" s="1"/>
  <c r="X4" i="1245"/>
  <c r="W9" i="1245"/>
  <c r="W6" i="1245"/>
  <c r="W7" i="1245" s="1"/>
  <c r="Z5" i="1245"/>
  <c r="W8" i="1245"/>
  <c r="V16" i="1245"/>
  <c r="AH41" i="1342" l="1"/>
  <c r="AH45" i="1342" s="1"/>
  <c r="AH50" i="1342" s="1"/>
  <c r="AH54" i="1342" s="1"/>
  <c r="AG46" i="1342"/>
  <c r="V25" i="1245"/>
  <c r="X40" i="1245"/>
  <c r="X25" i="1245"/>
  <c r="X16" i="1245"/>
  <c r="T2" i="1245"/>
  <c r="W4" i="1245"/>
  <c r="AA5" i="1245"/>
  <c r="Z9" i="1245"/>
  <c r="Z6" i="1245"/>
  <c r="Z7" i="1245" s="1"/>
  <c r="Z8" i="1245"/>
  <c r="AI41" i="1342" l="1"/>
  <c r="AI45" i="1342" s="1"/>
  <c r="AI50" i="1342" s="1"/>
  <c r="AI54" i="1342" s="1"/>
  <c r="AH46" i="1342"/>
  <c r="Z4" i="1245"/>
  <c r="AB5" i="1245"/>
  <c r="AA9" i="1245"/>
  <c r="AA6" i="1245"/>
  <c r="AA7" i="1245" s="1"/>
  <c r="AA8" i="1245"/>
  <c r="AA4" i="1245" s="1"/>
  <c r="W40" i="1245"/>
  <c r="W25" i="1245"/>
  <c r="W16" i="1245"/>
  <c r="AJ41" i="1342" l="1"/>
  <c r="AJ45" i="1342" s="1"/>
  <c r="AJ50" i="1342" s="1"/>
  <c r="AJ54" i="1342" s="1"/>
  <c r="AI46" i="1342"/>
  <c r="AB8" i="1245"/>
  <c r="AC5" i="1245"/>
  <c r="AB9" i="1245"/>
  <c r="AB6" i="1245"/>
  <c r="AB7" i="1245" s="1"/>
  <c r="AK41" i="1342" l="1"/>
  <c r="AK45" i="1342" s="1"/>
  <c r="AK50" i="1342" s="1"/>
  <c r="AK54" i="1342" s="1"/>
  <c r="AJ46" i="1342"/>
  <c r="AB4" i="1245"/>
  <c r="AC8" i="1245"/>
  <c r="AF5" i="1245"/>
  <c r="AC9" i="1245"/>
  <c r="AD4" i="1245"/>
  <c r="Z2" i="1245" s="1"/>
  <c r="AC6" i="1245"/>
  <c r="AC7" i="1245" s="1"/>
  <c r="AL41" i="1342" l="1"/>
  <c r="AL45" i="1342" s="1"/>
  <c r="AL50" i="1342" s="1"/>
  <c r="AL54" i="1342" s="1"/>
  <c r="AK46" i="1342"/>
  <c r="AC4" i="1245"/>
  <c r="AF8" i="1245"/>
  <c r="AG5" i="1245"/>
  <c r="AF9" i="1245"/>
  <c r="AF6" i="1245"/>
  <c r="AF7" i="1245" s="1"/>
  <c r="AM41" i="1342" l="1"/>
  <c r="AM45" i="1342" s="1"/>
  <c r="AM50" i="1342" s="1"/>
  <c r="AM54" i="1342" s="1"/>
  <c r="AL46" i="1342"/>
  <c r="AF4" i="1245"/>
  <c r="AG8" i="1245"/>
  <c r="AH5" i="1245"/>
  <c r="AG9" i="1245"/>
  <c r="AG6" i="1245"/>
  <c r="AG7" i="1245" s="1"/>
  <c r="AN41" i="1342" l="1"/>
  <c r="AN45" i="1342" s="1"/>
  <c r="AN50" i="1342" s="1"/>
  <c r="AN54" i="1342" s="1"/>
  <c r="AM46" i="1342"/>
  <c r="AH8" i="1245"/>
  <c r="AI5" i="1245"/>
  <c r="AH9" i="1245"/>
  <c r="AH6" i="1245"/>
  <c r="AH7" i="1245" s="1"/>
  <c r="AG4" i="1245"/>
  <c r="AO41" i="1342" l="1"/>
  <c r="AO45" i="1342" s="1"/>
  <c r="AO50" i="1342" s="1"/>
  <c r="AO54" i="1342" s="1"/>
  <c r="AN46" i="1342"/>
  <c r="AI8" i="1245"/>
  <c r="AI9" i="1245"/>
  <c r="AI6" i="1245"/>
  <c r="AI7" i="1245" s="1"/>
  <c r="AJ4" i="1245"/>
  <c r="AF2" i="1245" s="1"/>
  <c r="AH4" i="1245"/>
  <c r="AP41" i="1342" l="1"/>
  <c r="AP45" i="1342" s="1"/>
  <c r="AP50" i="1342" s="1"/>
  <c r="AO46" i="1342"/>
  <c r="AI4" i="1245"/>
  <c r="L50" i="1342" l="1"/>
  <c r="AP54" i="1342"/>
  <c r="AP46" i="1342"/>
  <c r="L45" i="1342"/>
  <c r="AQ41" i="1342"/>
  <c r="AQ45" i="1342" s="1"/>
  <c r="AQ50" i="1342" s="1"/>
  <c r="AQ54" i="1342" s="1"/>
  <c r="B8" i="1225"/>
  <c r="T456" i="64"/>
  <c r="U457" i="64" s="1"/>
  <c r="V458" i="64" s="1"/>
  <c r="W459" i="64" s="1"/>
  <c r="X460" i="64" s="1"/>
  <c r="Y461" i="64" s="1"/>
  <c r="Z462" i="64" s="1"/>
  <c r="AA463" i="64" s="1"/>
  <c r="AB464" i="64" s="1"/>
  <c r="AC465" i="64" s="1"/>
  <c r="AD466" i="64" s="1"/>
  <c r="AE467" i="64" s="1"/>
  <c r="AF468" i="64" s="1"/>
  <c r="AG469" i="64" s="1"/>
  <c r="AH470" i="64" s="1"/>
  <c r="AI471" i="64" s="1"/>
  <c r="AJ472" i="64" s="1"/>
  <c r="AK473" i="64" s="1"/>
  <c r="AL474" i="64" s="1"/>
  <c r="AM475" i="64" s="1"/>
  <c r="AN476" i="64" s="1"/>
  <c r="T457" i="64"/>
  <c r="U458" i="64" s="1"/>
  <c r="V459" i="64" s="1"/>
  <c r="W460" i="64" s="1"/>
  <c r="X461" i="64" s="1"/>
  <c r="Y462" i="64" s="1"/>
  <c r="Z463" i="64" s="1"/>
  <c r="AA464" i="64" s="1"/>
  <c r="AB465" i="64" s="1"/>
  <c r="AC466" i="64" s="1"/>
  <c r="AD467" i="64" s="1"/>
  <c r="AE468" i="64" s="1"/>
  <c r="AF469" i="64" s="1"/>
  <c r="AG470" i="64" s="1"/>
  <c r="AH471" i="64" s="1"/>
  <c r="AI472" i="64" s="1"/>
  <c r="AJ473" i="64" s="1"/>
  <c r="AK474" i="64" s="1"/>
  <c r="AL475" i="64" s="1"/>
  <c r="AM476" i="64" s="1"/>
  <c r="T458" i="64"/>
  <c r="U459" i="64" s="1"/>
  <c r="V460" i="64" s="1"/>
  <c r="W461" i="64" s="1"/>
  <c r="X462" i="64" s="1"/>
  <c r="Y463" i="64" s="1"/>
  <c r="Z464" i="64" s="1"/>
  <c r="AA465" i="64" s="1"/>
  <c r="AB466" i="64" s="1"/>
  <c r="AC467" i="64" s="1"/>
  <c r="AD468" i="64" s="1"/>
  <c r="AE469" i="64" s="1"/>
  <c r="AF470" i="64" s="1"/>
  <c r="AG471" i="64" s="1"/>
  <c r="AH472" i="64" s="1"/>
  <c r="AI473" i="64" s="1"/>
  <c r="AJ474" i="64" s="1"/>
  <c r="AK475" i="64" s="1"/>
  <c r="AL476" i="64" s="1"/>
  <c r="T459" i="64"/>
  <c r="U460" i="64" s="1"/>
  <c r="V461" i="64" s="1"/>
  <c r="W462" i="64" s="1"/>
  <c r="X463" i="64" s="1"/>
  <c r="Y464" i="64" s="1"/>
  <c r="Z465" i="64" s="1"/>
  <c r="AA466" i="64" s="1"/>
  <c r="AB467" i="64" s="1"/>
  <c r="AC468" i="64" s="1"/>
  <c r="AD469" i="64" s="1"/>
  <c r="AE470" i="64" s="1"/>
  <c r="AF471" i="64" s="1"/>
  <c r="AG472" i="64" s="1"/>
  <c r="AH473" i="64" s="1"/>
  <c r="AI474" i="64" s="1"/>
  <c r="AJ475" i="64" s="1"/>
  <c r="AK476" i="64" s="1"/>
  <c r="T460" i="64"/>
  <c r="U461" i="64" s="1"/>
  <c r="V462" i="64" s="1"/>
  <c r="W463" i="64" s="1"/>
  <c r="X464" i="64" s="1"/>
  <c r="Y465" i="64" s="1"/>
  <c r="Z466" i="64" s="1"/>
  <c r="AA467" i="64" s="1"/>
  <c r="AB468" i="64" s="1"/>
  <c r="AC469" i="64" s="1"/>
  <c r="AD470" i="64" s="1"/>
  <c r="AE471" i="64" s="1"/>
  <c r="AF472" i="64" s="1"/>
  <c r="AG473" i="64" s="1"/>
  <c r="AH474" i="64" s="1"/>
  <c r="AI475" i="64" s="1"/>
  <c r="AJ476" i="64" s="1"/>
  <c r="T461" i="64"/>
  <c r="U462" i="64" s="1"/>
  <c r="V463" i="64" s="1"/>
  <c r="W464" i="64" s="1"/>
  <c r="X465" i="64" s="1"/>
  <c r="Y466" i="64" s="1"/>
  <c r="Z467" i="64" s="1"/>
  <c r="AA468" i="64" s="1"/>
  <c r="AB469" i="64" s="1"/>
  <c r="AC470" i="64" s="1"/>
  <c r="AD471" i="64" s="1"/>
  <c r="AE472" i="64" s="1"/>
  <c r="AF473" i="64" s="1"/>
  <c r="AG474" i="64" s="1"/>
  <c r="AH475" i="64" s="1"/>
  <c r="AI476" i="64" s="1"/>
  <c r="T462" i="64"/>
  <c r="U463" i="64" s="1"/>
  <c r="V464" i="64" s="1"/>
  <c r="W465" i="64" s="1"/>
  <c r="X466" i="64" s="1"/>
  <c r="Y467" i="64" s="1"/>
  <c r="Z468" i="64" s="1"/>
  <c r="AA469" i="64" s="1"/>
  <c r="AB470" i="64" s="1"/>
  <c r="AC471" i="64" s="1"/>
  <c r="AD472" i="64" s="1"/>
  <c r="AE473" i="64" s="1"/>
  <c r="AF474" i="64" s="1"/>
  <c r="AG475" i="64" s="1"/>
  <c r="AH476" i="64" s="1"/>
  <c r="T463" i="64"/>
  <c r="U464" i="64" s="1"/>
  <c r="V465" i="64" s="1"/>
  <c r="W466" i="64" s="1"/>
  <c r="X467" i="64" s="1"/>
  <c r="Y468" i="64" s="1"/>
  <c r="Z469" i="64" s="1"/>
  <c r="AA470" i="64" s="1"/>
  <c r="AB471" i="64" s="1"/>
  <c r="AC472" i="64" s="1"/>
  <c r="AD473" i="64" s="1"/>
  <c r="AE474" i="64" s="1"/>
  <c r="AF475" i="64" s="1"/>
  <c r="AG476" i="64" s="1"/>
  <c r="T464" i="64"/>
  <c r="U465" i="64" s="1"/>
  <c r="V466" i="64" s="1"/>
  <c r="W467" i="64" s="1"/>
  <c r="X468" i="64" s="1"/>
  <c r="Y469" i="64" s="1"/>
  <c r="Z470" i="64" s="1"/>
  <c r="AA471" i="64" s="1"/>
  <c r="AB472" i="64" s="1"/>
  <c r="AC473" i="64" s="1"/>
  <c r="AD474" i="64" s="1"/>
  <c r="AE475" i="64" s="1"/>
  <c r="AF476" i="64" s="1"/>
  <c r="T465" i="64"/>
  <c r="U466" i="64" s="1"/>
  <c r="V467" i="64" s="1"/>
  <c r="W468" i="64" s="1"/>
  <c r="X469" i="64" s="1"/>
  <c r="Y470" i="64" s="1"/>
  <c r="Z471" i="64" s="1"/>
  <c r="AA472" i="64" s="1"/>
  <c r="AB473" i="64" s="1"/>
  <c r="AC474" i="64" s="1"/>
  <c r="AD475" i="64" s="1"/>
  <c r="AE476" i="64" s="1"/>
  <c r="T466" i="64"/>
  <c r="U467" i="64" s="1"/>
  <c r="V468" i="64" s="1"/>
  <c r="W469" i="64" s="1"/>
  <c r="X470" i="64" s="1"/>
  <c r="Y471" i="64" s="1"/>
  <c r="Z472" i="64" s="1"/>
  <c r="AA473" i="64" s="1"/>
  <c r="AB474" i="64" s="1"/>
  <c r="AC475" i="64" s="1"/>
  <c r="AD476" i="64" s="1"/>
  <c r="T467" i="64"/>
  <c r="U468" i="64" s="1"/>
  <c r="V469" i="64" s="1"/>
  <c r="W470" i="64" s="1"/>
  <c r="X471" i="64" s="1"/>
  <c r="Y472" i="64" s="1"/>
  <c r="Z473" i="64" s="1"/>
  <c r="AA474" i="64" s="1"/>
  <c r="AB475" i="64" s="1"/>
  <c r="AC476" i="64" s="1"/>
  <c r="T468" i="64"/>
  <c r="U469" i="64" s="1"/>
  <c r="V470" i="64" s="1"/>
  <c r="W471" i="64" s="1"/>
  <c r="X472" i="64" s="1"/>
  <c r="Y473" i="64" s="1"/>
  <c r="Z474" i="64" s="1"/>
  <c r="AA475" i="64" s="1"/>
  <c r="AB476" i="64" s="1"/>
  <c r="T469" i="64"/>
  <c r="U470" i="64" s="1"/>
  <c r="V471" i="64" s="1"/>
  <c r="W472" i="64" s="1"/>
  <c r="X473" i="64" s="1"/>
  <c r="Y474" i="64" s="1"/>
  <c r="Z475" i="64" s="1"/>
  <c r="AA476" i="64" s="1"/>
  <c r="T470" i="64"/>
  <c r="U471" i="64" s="1"/>
  <c r="V472" i="64" s="1"/>
  <c r="W473" i="64" s="1"/>
  <c r="X474" i="64" s="1"/>
  <c r="Y475" i="64" s="1"/>
  <c r="Z476" i="64" s="1"/>
  <c r="T471" i="64"/>
  <c r="U472" i="64" s="1"/>
  <c r="V473" i="64" s="1"/>
  <c r="W474" i="64" s="1"/>
  <c r="X475" i="64" s="1"/>
  <c r="Y476" i="64" s="1"/>
  <c r="T472" i="64"/>
  <c r="U473" i="64" s="1"/>
  <c r="V474" i="64" s="1"/>
  <c r="W475" i="64" s="1"/>
  <c r="X476" i="64" s="1"/>
  <c r="T473" i="64"/>
  <c r="U474" i="64" s="1"/>
  <c r="V475" i="64" s="1"/>
  <c r="W476" i="64" s="1"/>
  <c r="T474" i="64"/>
  <c r="U475" i="64" s="1"/>
  <c r="V476" i="64" s="1"/>
  <c r="T475" i="64"/>
  <c r="U476" i="64" s="1"/>
  <c r="T476" i="64"/>
  <c r="T455" i="64"/>
  <c r="U456" i="64" s="1"/>
  <c r="V457" i="64" s="1"/>
  <c r="W458" i="64" s="1"/>
  <c r="X459" i="64" s="1"/>
  <c r="Y460" i="64" s="1"/>
  <c r="Z461" i="64" s="1"/>
  <c r="AA462" i="64" s="1"/>
  <c r="AB463" i="64" s="1"/>
  <c r="AC464" i="64" s="1"/>
  <c r="AD465" i="64" s="1"/>
  <c r="AE466" i="64" s="1"/>
  <c r="AF467" i="64" s="1"/>
  <c r="AG468" i="64" s="1"/>
  <c r="AH469" i="64" s="1"/>
  <c r="AI470" i="64" s="1"/>
  <c r="AJ471" i="64" s="1"/>
  <c r="AK472" i="64" s="1"/>
  <c r="AL473" i="64" s="1"/>
  <c r="AM474" i="64" s="1"/>
  <c r="AN475" i="64" s="1"/>
  <c r="AO476" i="64" s="1"/>
  <c r="E489" i="64"/>
  <c r="E488" i="64"/>
  <c r="E487" i="64"/>
  <c r="B486" i="64"/>
  <c r="E486" i="64"/>
  <c r="E485" i="64"/>
  <c r="CK484" i="64"/>
  <c r="CJ484" i="64"/>
  <c r="CI484" i="64"/>
  <c r="CH484" i="64"/>
  <c r="CG484" i="64"/>
  <c r="CF484" i="64"/>
  <c r="CE484" i="64"/>
  <c r="CD484" i="64"/>
  <c r="CC484" i="64"/>
  <c r="CB484" i="64"/>
  <c r="CA484" i="64"/>
  <c r="BZ484" i="64"/>
  <c r="BY484" i="64"/>
  <c r="BX484" i="64"/>
  <c r="BW484" i="64"/>
  <c r="BV484" i="64"/>
  <c r="BU484" i="64"/>
  <c r="BT484" i="64"/>
  <c r="BS484" i="64"/>
  <c r="BR484" i="64"/>
  <c r="BQ484" i="64"/>
  <c r="BP484" i="64"/>
  <c r="BO484" i="64"/>
  <c r="BN484" i="64"/>
  <c r="BM484" i="64"/>
  <c r="BL484" i="64"/>
  <c r="BK484" i="64"/>
  <c r="BJ484" i="64"/>
  <c r="BI484" i="64"/>
  <c r="BH484" i="64"/>
  <c r="BG484" i="64"/>
  <c r="BF484" i="64"/>
  <c r="BE484" i="64"/>
  <c r="BD484" i="64"/>
  <c r="BC484" i="64"/>
  <c r="BB484" i="64"/>
  <c r="BA484" i="64"/>
  <c r="AZ484" i="64"/>
  <c r="AY484" i="64"/>
  <c r="AX484" i="64"/>
  <c r="AW484" i="64"/>
  <c r="AV484" i="64"/>
  <c r="AU484" i="64"/>
  <c r="AT484" i="64"/>
  <c r="AS484" i="64"/>
  <c r="AR484" i="64"/>
  <c r="AQ484" i="64"/>
  <c r="AP484" i="64"/>
  <c r="AO484" i="64"/>
  <c r="AN484" i="64"/>
  <c r="AM484" i="64"/>
  <c r="AL484" i="64"/>
  <c r="AK484" i="64"/>
  <c r="AJ484" i="64"/>
  <c r="AI484" i="64"/>
  <c r="AH484" i="64"/>
  <c r="AG484" i="64"/>
  <c r="AF484" i="64"/>
  <c r="AE484" i="64"/>
  <c r="AD484" i="64"/>
  <c r="AC484" i="64"/>
  <c r="AB484" i="64"/>
  <c r="AA484" i="64"/>
  <c r="Z484" i="64"/>
  <c r="Y484" i="64"/>
  <c r="X484" i="64"/>
  <c r="W484" i="64"/>
  <c r="V484" i="64"/>
  <c r="U484" i="64"/>
  <c r="T484" i="64"/>
  <c r="E484" i="64"/>
  <c r="B483" i="64"/>
  <c r="E483" i="64"/>
  <c r="B482" i="64"/>
  <c r="E482" i="64"/>
  <c r="E481" i="64"/>
  <c r="B480" i="64"/>
  <c r="E480" i="64"/>
  <c r="E479" i="64"/>
  <c r="B478" i="64"/>
  <c r="E478" i="64"/>
  <c r="E477" i="64"/>
  <c r="E476" i="64"/>
  <c r="E475" i="64"/>
  <c r="E474" i="64"/>
  <c r="E473" i="64"/>
  <c r="E472" i="64"/>
  <c r="E471" i="64"/>
  <c r="E470" i="64"/>
  <c r="E469" i="64"/>
  <c r="E468" i="64"/>
  <c r="E467" i="64"/>
  <c r="E466" i="64"/>
  <c r="E465" i="64"/>
  <c r="E464" i="64"/>
  <c r="E463" i="64"/>
  <c r="E462" i="64"/>
  <c r="E461" i="64"/>
  <c r="E460" i="64"/>
  <c r="E459" i="64"/>
  <c r="E458" i="64"/>
  <c r="E457" i="64"/>
  <c r="E456" i="64"/>
  <c r="E455" i="64"/>
  <c r="H454" i="64"/>
  <c r="H455" i="64" s="1"/>
  <c r="H456" i="64" s="1"/>
  <c r="H457" i="64" s="1"/>
  <c r="H458" i="64" s="1"/>
  <c r="H459" i="64" s="1"/>
  <c r="H460" i="64" s="1"/>
  <c r="H461" i="64" s="1"/>
  <c r="H462" i="64" s="1"/>
  <c r="H463" i="64" s="1"/>
  <c r="H464" i="64" s="1"/>
  <c r="H465" i="64" s="1"/>
  <c r="H466" i="64" s="1"/>
  <c r="H467" i="64" s="1"/>
  <c r="H468" i="64" s="1"/>
  <c r="H469" i="64" s="1"/>
  <c r="H470" i="64" s="1"/>
  <c r="H471" i="64" s="1"/>
  <c r="H472" i="64" s="1"/>
  <c r="H473" i="64" s="1"/>
  <c r="H474" i="64" s="1"/>
  <c r="H475" i="64" s="1"/>
  <c r="H476" i="64" s="1"/>
  <c r="H477" i="64" s="1"/>
  <c r="B454" i="64"/>
  <c r="B455" i="64" s="1"/>
  <c r="B456" i="64" s="1"/>
  <c r="B457" i="64" s="1"/>
  <c r="B458" i="64" s="1"/>
  <c r="B459" i="64" s="1"/>
  <c r="B460" i="64" s="1"/>
  <c r="B461" i="64" s="1"/>
  <c r="B462" i="64" s="1"/>
  <c r="B463" i="64" s="1"/>
  <c r="B464" i="64" s="1"/>
  <c r="B465" i="64" s="1"/>
  <c r="B466" i="64" s="1"/>
  <c r="B467" i="64" s="1"/>
  <c r="B468" i="64" s="1"/>
  <c r="B469" i="64" s="1"/>
  <c r="B470" i="64" s="1"/>
  <c r="B471" i="64" s="1"/>
  <c r="B472" i="64" s="1"/>
  <c r="B473" i="64" s="1"/>
  <c r="B474" i="64" s="1"/>
  <c r="B475" i="64" s="1"/>
  <c r="B476" i="64" s="1"/>
  <c r="E454" i="64"/>
  <c r="E453" i="64"/>
  <c r="B452" i="64"/>
  <c r="E452" i="64"/>
  <c r="E451" i="64"/>
  <c r="E450" i="64"/>
  <c r="B449" i="64"/>
  <c r="E449" i="64"/>
  <c r="E448" i="64"/>
  <c r="G448" i="64" s="1"/>
  <c r="E447" i="64"/>
  <c r="E501" i="64"/>
  <c r="AR41" i="1342" l="1"/>
  <c r="AR45" i="1342" s="1"/>
  <c r="AR50" i="1342" s="1"/>
  <c r="AR54" i="1342" s="1"/>
  <c r="AQ46" i="1342"/>
  <c r="M41" i="1342"/>
  <c r="L46" i="1342"/>
  <c r="T477" i="64"/>
  <c r="U477" i="64" s="1"/>
  <c r="V477" i="64" s="1"/>
  <c r="W477" i="64" s="1"/>
  <c r="X477" i="64" s="1"/>
  <c r="Y477" i="64" s="1"/>
  <c r="Z477" i="64" s="1"/>
  <c r="AA477" i="64" s="1"/>
  <c r="AB477" i="64" s="1"/>
  <c r="AC477" i="64" s="1"/>
  <c r="AD477" i="64" s="1"/>
  <c r="AE477" i="64" s="1"/>
  <c r="AF477" i="64" s="1"/>
  <c r="AG477" i="64" s="1"/>
  <c r="AH477" i="64" s="1"/>
  <c r="AI477" i="64" s="1"/>
  <c r="AJ477" i="64" s="1"/>
  <c r="AK477" i="64" s="1"/>
  <c r="AL477" i="64" s="1"/>
  <c r="AM477" i="64" s="1"/>
  <c r="AN477" i="64" s="1"/>
  <c r="AO477" i="64" s="1"/>
  <c r="AP477" i="64" s="1"/>
  <c r="AS41" i="1342" l="1"/>
  <c r="AS45" i="1342" s="1"/>
  <c r="AS50" i="1342" s="1"/>
  <c r="AS54" i="1342" s="1"/>
  <c r="AR46" i="1342"/>
  <c r="E499" i="64"/>
  <c r="G499" i="64" s="1"/>
  <c r="E500" i="64"/>
  <c r="B500" i="64"/>
  <c r="E502" i="64"/>
  <c r="E503" i="64"/>
  <c r="B503" i="64"/>
  <c r="E504" i="64"/>
  <c r="AT41" i="1342" l="1"/>
  <c r="AT45" i="1342" s="1"/>
  <c r="AT50" i="1342" s="1"/>
  <c r="AT54" i="1342" s="1"/>
  <c r="AS46" i="1342"/>
  <c r="E505" i="64"/>
  <c r="B505" i="64"/>
  <c r="B506" i="64" s="1"/>
  <c r="B507" i="64" s="1"/>
  <c r="B508" i="64" s="1"/>
  <c r="B509" i="64" s="1"/>
  <c r="B510" i="64" s="1"/>
  <c r="B511" i="64" s="1"/>
  <c r="B512" i="64" s="1"/>
  <c r="B513" i="64" s="1"/>
  <c r="B514" i="64" s="1"/>
  <c r="B515" i="64" s="1"/>
  <c r="B516" i="64" s="1"/>
  <c r="B517" i="64" s="1"/>
  <c r="B518" i="64" s="1"/>
  <c r="B519" i="64" s="1"/>
  <c r="B520" i="64" s="1"/>
  <c r="B521" i="64" s="1"/>
  <c r="B522" i="64" s="1"/>
  <c r="B523" i="64" s="1"/>
  <c r="B524" i="64" s="1"/>
  <c r="B525" i="64" s="1"/>
  <c r="B526" i="64" s="1"/>
  <c r="B527" i="64" s="1"/>
  <c r="H505" i="64"/>
  <c r="H506" i="64" s="1"/>
  <c r="H507" i="64" s="1"/>
  <c r="H508" i="64" s="1"/>
  <c r="H509" i="64" s="1"/>
  <c r="H510" i="64" s="1"/>
  <c r="H511" i="64" s="1"/>
  <c r="H512" i="64" s="1"/>
  <c r="H513" i="64" s="1"/>
  <c r="H514" i="64" s="1"/>
  <c r="H515" i="64" s="1"/>
  <c r="H516" i="64" s="1"/>
  <c r="H517" i="64" s="1"/>
  <c r="H518" i="64" s="1"/>
  <c r="H519" i="64" s="1"/>
  <c r="H520" i="64" s="1"/>
  <c r="H521" i="64" s="1"/>
  <c r="H522" i="64" s="1"/>
  <c r="H523" i="64" s="1"/>
  <c r="H524" i="64" s="1"/>
  <c r="H525" i="64" s="1"/>
  <c r="H526" i="64" s="1"/>
  <c r="H527" i="64" s="1"/>
  <c r="H528" i="64" s="1"/>
  <c r="T506" i="64"/>
  <c r="U507" i="64" s="1"/>
  <c r="V508" i="64" s="1"/>
  <c r="W509" i="64" s="1"/>
  <c r="X510" i="64" s="1"/>
  <c r="Y511" i="64" s="1"/>
  <c r="Z512" i="64" s="1"/>
  <c r="AA513" i="64" s="1"/>
  <c r="AB514" i="64" s="1"/>
  <c r="AC515" i="64" s="1"/>
  <c r="AD516" i="64" s="1"/>
  <c r="AE517" i="64" s="1"/>
  <c r="AF518" i="64" s="1"/>
  <c r="AG519" i="64" s="1"/>
  <c r="AH520" i="64" s="1"/>
  <c r="AI521" i="64" s="1"/>
  <c r="AJ522" i="64" s="1"/>
  <c r="AK523" i="64" s="1"/>
  <c r="AL524" i="64" s="1"/>
  <c r="AM525" i="64" s="1"/>
  <c r="AN526" i="64" s="1"/>
  <c r="AO527" i="64" s="1"/>
  <c r="E506" i="64"/>
  <c r="T507" i="64"/>
  <c r="U508" i="64" s="1"/>
  <c r="V509" i="64" s="1"/>
  <c r="W510" i="64" s="1"/>
  <c r="X511" i="64" s="1"/>
  <c r="Y512" i="64" s="1"/>
  <c r="Z513" i="64" s="1"/>
  <c r="AA514" i="64" s="1"/>
  <c r="AB515" i="64" s="1"/>
  <c r="AC516" i="64" s="1"/>
  <c r="AD517" i="64" s="1"/>
  <c r="AE518" i="64" s="1"/>
  <c r="AF519" i="64" s="1"/>
  <c r="AG520" i="64" s="1"/>
  <c r="AH521" i="64" s="1"/>
  <c r="AI522" i="64" s="1"/>
  <c r="AJ523" i="64" s="1"/>
  <c r="AK524" i="64" s="1"/>
  <c r="AL525" i="64" s="1"/>
  <c r="AM526" i="64" s="1"/>
  <c r="AN527" i="64" s="1"/>
  <c r="E507" i="64"/>
  <c r="T508" i="64"/>
  <c r="U509" i="64" s="1"/>
  <c r="V510" i="64" s="1"/>
  <c r="W511" i="64" s="1"/>
  <c r="X512" i="64" s="1"/>
  <c r="Y513" i="64" s="1"/>
  <c r="Z514" i="64" s="1"/>
  <c r="AA515" i="64" s="1"/>
  <c r="AB516" i="64" s="1"/>
  <c r="AC517" i="64" s="1"/>
  <c r="AD518" i="64" s="1"/>
  <c r="AE519" i="64" s="1"/>
  <c r="AF520" i="64" s="1"/>
  <c r="AG521" i="64" s="1"/>
  <c r="AH522" i="64" s="1"/>
  <c r="AI523" i="64" s="1"/>
  <c r="AJ524" i="64" s="1"/>
  <c r="AK525" i="64" s="1"/>
  <c r="AL526" i="64" s="1"/>
  <c r="AM527" i="64" s="1"/>
  <c r="E508" i="64"/>
  <c r="T509" i="64"/>
  <c r="U510" i="64" s="1"/>
  <c r="V511" i="64" s="1"/>
  <c r="W512" i="64" s="1"/>
  <c r="X513" i="64" s="1"/>
  <c r="Y514" i="64" s="1"/>
  <c r="Z515" i="64" s="1"/>
  <c r="AA516" i="64" s="1"/>
  <c r="AB517" i="64" s="1"/>
  <c r="AC518" i="64" s="1"/>
  <c r="AD519" i="64" s="1"/>
  <c r="AE520" i="64" s="1"/>
  <c r="AF521" i="64" s="1"/>
  <c r="AG522" i="64" s="1"/>
  <c r="AH523" i="64" s="1"/>
  <c r="AI524" i="64" s="1"/>
  <c r="AJ525" i="64" s="1"/>
  <c r="AK526" i="64" s="1"/>
  <c r="AL527" i="64" s="1"/>
  <c r="E509" i="64"/>
  <c r="T510" i="64"/>
  <c r="U511" i="64" s="1"/>
  <c r="V512" i="64" s="1"/>
  <c r="W513" i="64" s="1"/>
  <c r="X514" i="64" s="1"/>
  <c r="Y515" i="64" s="1"/>
  <c r="Z516" i="64" s="1"/>
  <c r="AA517" i="64" s="1"/>
  <c r="AB518" i="64" s="1"/>
  <c r="AC519" i="64" s="1"/>
  <c r="AD520" i="64" s="1"/>
  <c r="AE521" i="64" s="1"/>
  <c r="AF522" i="64" s="1"/>
  <c r="AG523" i="64" s="1"/>
  <c r="AH524" i="64" s="1"/>
  <c r="AI525" i="64" s="1"/>
  <c r="AJ526" i="64" s="1"/>
  <c r="AK527" i="64" s="1"/>
  <c r="E510" i="64"/>
  <c r="T511" i="64"/>
  <c r="U512" i="64" s="1"/>
  <c r="V513" i="64" s="1"/>
  <c r="W514" i="64" s="1"/>
  <c r="X515" i="64" s="1"/>
  <c r="Y516" i="64" s="1"/>
  <c r="Z517" i="64" s="1"/>
  <c r="AA518" i="64" s="1"/>
  <c r="AB519" i="64" s="1"/>
  <c r="AC520" i="64" s="1"/>
  <c r="AD521" i="64" s="1"/>
  <c r="AE522" i="64" s="1"/>
  <c r="AF523" i="64" s="1"/>
  <c r="AG524" i="64" s="1"/>
  <c r="AH525" i="64" s="1"/>
  <c r="AI526" i="64" s="1"/>
  <c r="AJ527" i="64" s="1"/>
  <c r="E511" i="64"/>
  <c r="T512" i="64"/>
  <c r="U513" i="64" s="1"/>
  <c r="V514" i="64" s="1"/>
  <c r="W515" i="64" s="1"/>
  <c r="X516" i="64" s="1"/>
  <c r="Y517" i="64" s="1"/>
  <c r="Z518" i="64" s="1"/>
  <c r="AA519" i="64" s="1"/>
  <c r="AB520" i="64" s="1"/>
  <c r="AC521" i="64" s="1"/>
  <c r="AD522" i="64" s="1"/>
  <c r="AE523" i="64" s="1"/>
  <c r="AF524" i="64" s="1"/>
  <c r="AG525" i="64" s="1"/>
  <c r="AH526" i="64" s="1"/>
  <c r="AI527" i="64" s="1"/>
  <c r="E512" i="64"/>
  <c r="T513" i="64"/>
  <c r="U514" i="64" s="1"/>
  <c r="V515" i="64" s="1"/>
  <c r="W516" i="64" s="1"/>
  <c r="X517" i="64" s="1"/>
  <c r="Y518" i="64" s="1"/>
  <c r="Z519" i="64" s="1"/>
  <c r="AA520" i="64" s="1"/>
  <c r="AB521" i="64" s="1"/>
  <c r="AC522" i="64" s="1"/>
  <c r="AD523" i="64" s="1"/>
  <c r="AE524" i="64" s="1"/>
  <c r="AF525" i="64" s="1"/>
  <c r="AG526" i="64" s="1"/>
  <c r="AH527" i="64" s="1"/>
  <c r="E513" i="64"/>
  <c r="T514" i="64"/>
  <c r="U515" i="64" s="1"/>
  <c r="V516" i="64" s="1"/>
  <c r="W517" i="64" s="1"/>
  <c r="X518" i="64" s="1"/>
  <c r="Y519" i="64" s="1"/>
  <c r="Z520" i="64" s="1"/>
  <c r="AA521" i="64" s="1"/>
  <c r="AB522" i="64" s="1"/>
  <c r="AC523" i="64" s="1"/>
  <c r="AD524" i="64" s="1"/>
  <c r="AE525" i="64" s="1"/>
  <c r="AF526" i="64" s="1"/>
  <c r="AG527" i="64" s="1"/>
  <c r="E514" i="64"/>
  <c r="T515" i="64"/>
  <c r="U516" i="64" s="1"/>
  <c r="V517" i="64" s="1"/>
  <c r="W518" i="64" s="1"/>
  <c r="X519" i="64" s="1"/>
  <c r="Y520" i="64" s="1"/>
  <c r="Z521" i="64" s="1"/>
  <c r="AA522" i="64" s="1"/>
  <c r="AB523" i="64" s="1"/>
  <c r="AC524" i="64" s="1"/>
  <c r="AD525" i="64" s="1"/>
  <c r="AE526" i="64" s="1"/>
  <c r="AF527" i="64" s="1"/>
  <c r="E515" i="64"/>
  <c r="T516" i="64"/>
  <c r="U517" i="64" s="1"/>
  <c r="V518" i="64" s="1"/>
  <c r="W519" i="64" s="1"/>
  <c r="X520" i="64" s="1"/>
  <c r="Y521" i="64" s="1"/>
  <c r="Z522" i="64" s="1"/>
  <c r="AA523" i="64" s="1"/>
  <c r="AB524" i="64" s="1"/>
  <c r="AC525" i="64" s="1"/>
  <c r="AD526" i="64" s="1"/>
  <c r="AE527" i="64" s="1"/>
  <c r="E516" i="64"/>
  <c r="T517" i="64"/>
  <c r="U518" i="64" s="1"/>
  <c r="V519" i="64" s="1"/>
  <c r="W520" i="64" s="1"/>
  <c r="X521" i="64" s="1"/>
  <c r="Y522" i="64" s="1"/>
  <c r="Z523" i="64" s="1"/>
  <c r="AA524" i="64" s="1"/>
  <c r="AB525" i="64" s="1"/>
  <c r="AC526" i="64" s="1"/>
  <c r="AD527" i="64" s="1"/>
  <c r="E517" i="64"/>
  <c r="T518" i="64"/>
  <c r="U519" i="64" s="1"/>
  <c r="V520" i="64" s="1"/>
  <c r="W521" i="64" s="1"/>
  <c r="X522" i="64" s="1"/>
  <c r="Y523" i="64" s="1"/>
  <c r="Z524" i="64" s="1"/>
  <c r="AA525" i="64" s="1"/>
  <c r="AB526" i="64" s="1"/>
  <c r="AC527" i="64" s="1"/>
  <c r="E518" i="64"/>
  <c r="T519" i="64"/>
  <c r="U520" i="64" s="1"/>
  <c r="V521" i="64" s="1"/>
  <c r="W522" i="64" s="1"/>
  <c r="X523" i="64" s="1"/>
  <c r="Y524" i="64" s="1"/>
  <c r="Z525" i="64" s="1"/>
  <c r="AA526" i="64" s="1"/>
  <c r="AB527" i="64" s="1"/>
  <c r="E519" i="64"/>
  <c r="T520" i="64"/>
  <c r="U521" i="64" s="1"/>
  <c r="V522" i="64" s="1"/>
  <c r="W523" i="64" s="1"/>
  <c r="X524" i="64" s="1"/>
  <c r="Y525" i="64" s="1"/>
  <c r="Z526" i="64" s="1"/>
  <c r="AA527" i="64" s="1"/>
  <c r="E520" i="64"/>
  <c r="T521" i="64"/>
  <c r="U522" i="64" s="1"/>
  <c r="V523" i="64" s="1"/>
  <c r="W524" i="64" s="1"/>
  <c r="X525" i="64" s="1"/>
  <c r="Y526" i="64" s="1"/>
  <c r="Z527" i="64" s="1"/>
  <c r="E521" i="64"/>
  <c r="T522" i="64"/>
  <c r="U523" i="64" s="1"/>
  <c r="V524" i="64" s="1"/>
  <c r="W525" i="64" s="1"/>
  <c r="X526" i="64" s="1"/>
  <c r="Y527" i="64" s="1"/>
  <c r="E522" i="64"/>
  <c r="T523" i="64"/>
  <c r="U524" i="64" s="1"/>
  <c r="V525" i="64" s="1"/>
  <c r="W526" i="64" s="1"/>
  <c r="X527" i="64" s="1"/>
  <c r="E523" i="64"/>
  <c r="T524" i="64"/>
  <c r="U525" i="64" s="1"/>
  <c r="V526" i="64" s="1"/>
  <c r="W527" i="64" s="1"/>
  <c r="E524" i="64"/>
  <c r="T525" i="64"/>
  <c r="U526" i="64" s="1"/>
  <c r="V527" i="64" s="1"/>
  <c r="E525" i="64"/>
  <c r="T526" i="64"/>
  <c r="U527" i="64" s="1"/>
  <c r="E526" i="64"/>
  <c r="T527" i="64"/>
  <c r="E527" i="64"/>
  <c r="T528" i="64"/>
  <c r="E528" i="64"/>
  <c r="E529" i="64"/>
  <c r="B529" i="64"/>
  <c r="E530" i="64"/>
  <c r="E531" i="64"/>
  <c r="B531" i="64"/>
  <c r="E532" i="64"/>
  <c r="E533" i="64"/>
  <c r="T535" i="64"/>
  <c r="U535" i="64"/>
  <c r="V535" i="64"/>
  <c r="W535" i="64"/>
  <c r="X535" i="64"/>
  <c r="Y535" i="64"/>
  <c r="Z535" i="64"/>
  <c r="AA535" i="64"/>
  <c r="AB535" i="64"/>
  <c r="AC535" i="64"/>
  <c r="AD535" i="64"/>
  <c r="AE535" i="64"/>
  <c r="AF535" i="64"/>
  <c r="AG535" i="64"/>
  <c r="AH535" i="64"/>
  <c r="AI535" i="64"/>
  <c r="AJ535" i="64"/>
  <c r="AK535" i="64"/>
  <c r="AL535" i="64"/>
  <c r="AM535" i="64"/>
  <c r="AN535" i="64"/>
  <c r="AO535" i="64"/>
  <c r="AP535" i="64"/>
  <c r="AQ535" i="64"/>
  <c r="AR535" i="64"/>
  <c r="AS535" i="64"/>
  <c r="AT535" i="64"/>
  <c r="AU535" i="64"/>
  <c r="AV535" i="64"/>
  <c r="AW535" i="64"/>
  <c r="AX535" i="64"/>
  <c r="AY535" i="64"/>
  <c r="AZ535" i="64"/>
  <c r="BA535" i="64"/>
  <c r="BB535" i="64"/>
  <c r="BC535" i="64"/>
  <c r="BD535" i="64"/>
  <c r="BE535" i="64"/>
  <c r="BF535" i="64"/>
  <c r="BG535" i="64"/>
  <c r="BH535" i="64"/>
  <c r="BI535" i="64"/>
  <c r="BJ535" i="64"/>
  <c r="BK535" i="64"/>
  <c r="BL535" i="64"/>
  <c r="BM535" i="64"/>
  <c r="BN535" i="64"/>
  <c r="BO535" i="64"/>
  <c r="BP535" i="64"/>
  <c r="BQ535" i="64"/>
  <c r="BR535" i="64"/>
  <c r="BS535" i="64"/>
  <c r="BT535" i="64"/>
  <c r="BU535" i="64"/>
  <c r="BV535" i="64"/>
  <c r="BW535" i="64"/>
  <c r="BX535" i="64"/>
  <c r="BY535" i="64"/>
  <c r="BZ535" i="64"/>
  <c r="CA535" i="64"/>
  <c r="CB535" i="64"/>
  <c r="CC535" i="64"/>
  <c r="CD535" i="64"/>
  <c r="CE535" i="64"/>
  <c r="CF535" i="64"/>
  <c r="CG535" i="64"/>
  <c r="CH535" i="64"/>
  <c r="CI535" i="64"/>
  <c r="CJ535" i="64"/>
  <c r="CK535" i="64"/>
  <c r="E540" i="64"/>
  <c r="E539" i="64"/>
  <c r="E538" i="64"/>
  <c r="B537" i="64"/>
  <c r="E537" i="64"/>
  <c r="E536" i="64"/>
  <c r="E535" i="64"/>
  <c r="B534" i="64"/>
  <c r="E534" i="64"/>
  <c r="B533" i="64"/>
  <c r="E498" i="64"/>
  <c r="AU41" i="1342" l="1"/>
  <c r="AU45" i="1342" s="1"/>
  <c r="AU50" i="1342" s="1"/>
  <c r="AU54" i="1342" s="1"/>
  <c r="AT46" i="1342"/>
  <c r="U528" i="64"/>
  <c r="V528" i="64" s="1"/>
  <c r="W528" i="64" s="1"/>
  <c r="X528" i="64" s="1"/>
  <c r="Y528" i="64" s="1"/>
  <c r="Z528" i="64" s="1"/>
  <c r="AA528" i="64" s="1"/>
  <c r="AB528" i="64" s="1"/>
  <c r="AC528" i="64" s="1"/>
  <c r="AD528" i="64" s="1"/>
  <c r="AE528" i="64" s="1"/>
  <c r="AF528" i="64" s="1"/>
  <c r="AG528" i="64" s="1"/>
  <c r="AH528" i="64" s="1"/>
  <c r="AI528" i="64" s="1"/>
  <c r="AJ528" i="64" s="1"/>
  <c r="AK528" i="64" s="1"/>
  <c r="AL528" i="64" s="1"/>
  <c r="AM528" i="64" s="1"/>
  <c r="AN528" i="64" s="1"/>
  <c r="AO528" i="64" s="1"/>
  <c r="AP528" i="64" s="1"/>
  <c r="L10" i="1227"/>
  <c r="L15" i="1227" s="1"/>
  <c r="K10" i="1227"/>
  <c r="K15" i="1227" s="1"/>
  <c r="J10" i="1227"/>
  <c r="J15" i="1227" s="1"/>
  <c r="I10" i="1227"/>
  <c r="I15" i="1227" s="1"/>
  <c r="H10" i="1227"/>
  <c r="H15" i="1227" s="1"/>
  <c r="G10" i="1227"/>
  <c r="F8" i="1227"/>
  <c r="F10" i="1227" s="1"/>
  <c r="E8" i="1227"/>
  <c r="E10" i="1227" s="1"/>
  <c r="C14" i="1226"/>
  <c r="C11" i="1226"/>
  <c r="C6" i="1226"/>
  <c r="X9" i="1225"/>
  <c r="X7" i="1225"/>
  <c r="E4" i="1225"/>
  <c r="F1" i="1225"/>
  <c r="AV41" i="1342" l="1"/>
  <c r="AV45" i="1342" s="1"/>
  <c r="AV50" i="1342" s="1"/>
  <c r="AV54" i="1342" s="1"/>
  <c r="AU46" i="1342"/>
  <c r="C16" i="1226"/>
  <c r="I16" i="1227"/>
  <c r="J16" i="1227"/>
  <c r="L17" i="1227"/>
  <c r="G1" i="1225"/>
  <c r="F6" i="1225"/>
  <c r="F4" i="1225"/>
  <c r="H16" i="1227"/>
  <c r="K16" i="1227"/>
  <c r="L16" i="1227"/>
  <c r="H17" i="1227"/>
  <c r="H14" i="1227"/>
  <c r="I17" i="1227"/>
  <c r="I14" i="1227"/>
  <c r="J17" i="1227"/>
  <c r="J14" i="1227"/>
  <c r="K17" i="1227"/>
  <c r="K14" i="1227"/>
  <c r="L14" i="1227"/>
  <c r="H18" i="1227"/>
  <c r="I18" i="1227"/>
  <c r="J18" i="1227"/>
  <c r="K18" i="1227"/>
  <c r="L18" i="1227"/>
  <c r="AW41" i="1342" l="1"/>
  <c r="AW45" i="1342" s="1"/>
  <c r="AW50" i="1342" s="1"/>
  <c r="AW54" i="1342" s="1"/>
  <c r="AV46" i="1342"/>
  <c r="H20" i="1227"/>
  <c r="H1" i="1225"/>
  <c r="G6" i="1225"/>
  <c r="G4" i="1225"/>
  <c r="AX41" i="1342" l="1"/>
  <c r="AX45" i="1342" s="1"/>
  <c r="AX50" i="1342" s="1"/>
  <c r="AX54" i="1342" s="1"/>
  <c r="AW46" i="1342"/>
  <c r="I1" i="1225"/>
  <c r="H6" i="1225"/>
  <c r="H4" i="1225"/>
  <c r="AY41" i="1342" l="1"/>
  <c r="AY45" i="1342" s="1"/>
  <c r="AY50" i="1342" s="1"/>
  <c r="AY54" i="1342" s="1"/>
  <c r="AX46" i="1342"/>
  <c r="I6" i="1225"/>
  <c r="I4" i="1225"/>
  <c r="AZ41" i="1342" l="1"/>
  <c r="AZ45" i="1342" s="1"/>
  <c r="AZ50" i="1342" s="1"/>
  <c r="AZ54" i="1342" s="1"/>
  <c r="AY46" i="1342"/>
  <c r="B1574" i="64"/>
  <c r="E1574" i="64"/>
  <c r="CK1573" i="64"/>
  <c r="CJ1573" i="64"/>
  <c r="CI1573" i="64"/>
  <c r="CH1573" i="64"/>
  <c r="CG1573" i="64"/>
  <c r="CF1573" i="64"/>
  <c r="CE1573" i="64"/>
  <c r="CD1573" i="64"/>
  <c r="CC1573" i="64"/>
  <c r="CB1573" i="64"/>
  <c r="CA1573" i="64"/>
  <c r="BZ1573" i="64"/>
  <c r="BY1573" i="64"/>
  <c r="BX1573" i="64"/>
  <c r="BW1573" i="64"/>
  <c r="BV1573" i="64"/>
  <c r="BU1573" i="64"/>
  <c r="BT1573" i="64"/>
  <c r="BS1573" i="64"/>
  <c r="BR1573" i="64"/>
  <c r="BQ1573" i="64"/>
  <c r="BP1573" i="64"/>
  <c r="BO1573" i="64"/>
  <c r="BN1573" i="64"/>
  <c r="BM1573" i="64"/>
  <c r="BL1573" i="64"/>
  <c r="BK1573" i="64"/>
  <c r="BJ1573" i="64"/>
  <c r="BI1573" i="64"/>
  <c r="BH1573" i="64"/>
  <c r="BG1573" i="64"/>
  <c r="BF1573" i="64"/>
  <c r="BE1573" i="64"/>
  <c r="BD1573" i="64"/>
  <c r="BC1573" i="64"/>
  <c r="BB1573" i="64"/>
  <c r="BA1573" i="64"/>
  <c r="AZ1573" i="64"/>
  <c r="AY1573" i="64"/>
  <c r="AX1573" i="64"/>
  <c r="AW1573" i="64"/>
  <c r="AV1573" i="64"/>
  <c r="AU1573" i="64"/>
  <c r="AT1573" i="64"/>
  <c r="AS1573" i="64"/>
  <c r="AR1573" i="64"/>
  <c r="AQ1573" i="64"/>
  <c r="AP1573" i="64"/>
  <c r="AO1573" i="64"/>
  <c r="AN1573" i="64"/>
  <c r="AM1573" i="64"/>
  <c r="AL1573" i="64"/>
  <c r="AK1573" i="64"/>
  <c r="AJ1573" i="64"/>
  <c r="AI1573" i="64"/>
  <c r="AH1573" i="64"/>
  <c r="AG1573" i="64"/>
  <c r="AF1573" i="64"/>
  <c r="AE1573" i="64"/>
  <c r="AD1573" i="64"/>
  <c r="AC1573" i="64"/>
  <c r="AB1573" i="64"/>
  <c r="AA1573" i="64"/>
  <c r="Z1573" i="64"/>
  <c r="Y1573" i="64"/>
  <c r="X1573" i="64"/>
  <c r="W1573" i="64"/>
  <c r="V1573" i="64"/>
  <c r="U1573" i="64"/>
  <c r="T1573" i="64"/>
  <c r="B1573" i="64"/>
  <c r="E1573" i="64"/>
  <c r="B1572" i="64"/>
  <c r="E1572" i="64"/>
  <c r="CK1571" i="64"/>
  <c r="CJ1571" i="64"/>
  <c r="CI1571" i="64"/>
  <c r="CH1571" i="64"/>
  <c r="CG1571" i="64"/>
  <c r="CF1571" i="64"/>
  <c r="CE1571" i="64"/>
  <c r="CD1571" i="64"/>
  <c r="CC1571" i="64"/>
  <c r="CB1571" i="64"/>
  <c r="CA1571" i="64"/>
  <c r="BZ1571" i="64"/>
  <c r="BY1571" i="64"/>
  <c r="BX1571" i="64"/>
  <c r="BW1571" i="64"/>
  <c r="BV1571" i="64"/>
  <c r="BU1571" i="64"/>
  <c r="BT1571" i="64"/>
  <c r="BS1571" i="64"/>
  <c r="BR1571" i="64"/>
  <c r="BQ1571" i="64"/>
  <c r="BP1571" i="64"/>
  <c r="BO1571" i="64"/>
  <c r="BN1571" i="64"/>
  <c r="BM1571" i="64"/>
  <c r="BL1571" i="64"/>
  <c r="BK1571" i="64"/>
  <c r="BJ1571" i="64"/>
  <c r="BI1571" i="64"/>
  <c r="BH1571" i="64"/>
  <c r="BG1571" i="64"/>
  <c r="BF1571" i="64"/>
  <c r="BE1571" i="64"/>
  <c r="BD1571" i="64"/>
  <c r="BC1571" i="64"/>
  <c r="BB1571" i="64"/>
  <c r="BA1571" i="64"/>
  <c r="AZ1571" i="64"/>
  <c r="AY1571" i="64"/>
  <c r="AX1571" i="64"/>
  <c r="AW1571" i="64"/>
  <c r="AV1571" i="64"/>
  <c r="AU1571" i="64"/>
  <c r="AT1571" i="64"/>
  <c r="AS1571" i="64"/>
  <c r="AR1571" i="64"/>
  <c r="AQ1571" i="64"/>
  <c r="AP1571" i="64"/>
  <c r="AO1571" i="64"/>
  <c r="AN1571" i="64"/>
  <c r="AM1571" i="64"/>
  <c r="AL1571" i="64"/>
  <c r="AK1571" i="64"/>
  <c r="AJ1571" i="64"/>
  <c r="AI1571" i="64"/>
  <c r="AH1571" i="64"/>
  <c r="AG1571" i="64"/>
  <c r="AF1571" i="64"/>
  <c r="AE1571" i="64"/>
  <c r="AD1571" i="64"/>
  <c r="AC1571" i="64"/>
  <c r="AB1571" i="64"/>
  <c r="AA1571" i="64"/>
  <c r="Z1571" i="64"/>
  <c r="Y1571" i="64"/>
  <c r="X1571" i="64"/>
  <c r="W1571" i="64"/>
  <c r="V1571" i="64"/>
  <c r="U1571" i="64"/>
  <c r="T1571" i="64"/>
  <c r="B1571" i="64"/>
  <c r="E1571" i="64"/>
  <c r="B1570" i="64"/>
  <c r="E1570" i="64"/>
  <c r="B1569" i="64"/>
  <c r="E1569" i="64"/>
  <c r="B1568" i="64"/>
  <c r="E1568" i="64"/>
  <c r="B1567" i="64"/>
  <c r="E1567" i="64"/>
  <c r="E1566" i="64"/>
  <c r="B1565" i="64"/>
  <c r="E1565" i="64"/>
  <c r="E1564" i="64"/>
  <c r="B1563" i="64"/>
  <c r="E1563" i="64"/>
  <c r="B1562" i="64"/>
  <c r="E1562" i="64"/>
  <c r="R1561" i="64"/>
  <c r="R1563" i="64" s="1"/>
  <c r="S1559" i="64" s="1"/>
  <c r="B1561" i="64"/>
  <c r="E1561" i="64"/>
  <c r="G1561" i="64" s="1"/>
  <c r="B1560" i="64"/>
  <c r="E1560" i="64"/>
  <c r="K1559" i="64"/>
  <c r="E1559" i="64"/>
  <c r="E1558" i="64"/>
  <c r="E1557" i="64"/>
  <c r="E1556" i="64"/>
  <c r="G1556" i="64" s="1"/>
  <c r="E1555" i="64"/>
  <c r="G1555" i="64" s="1"/>
  <c r="E1554" i="64"/>
  <c r="G1554" i="64" s="1"/>
  <c r="E1553" i="64"/>
  <c r="G1553" i="64" s="1"/>
  <c r="B1552" i="64"/>
  <c r="E1552" i="64"/>
  <c r="G1552" i="64" s="1"/>
  <c r="E1551" i="64"/>
  <c r="E424" i="64"/>
  <c r="B424" i="64"/>
  <c r="B438" i="64"/>
  <c r="E438" i="64"/>
  <c r="CK437" i="64"/>
  <c r="CJ437" i="64"/>
  <c r="CI437" i="64"/>
  <c r="CH437" i="64"/>
  <c r="CG437" i="64"/>
  <c r="CF437" i="64"/>
  <c r="CE437" i="64"/>
  <c r="CD437" i="64"/>
  <c r="CC437" i="64"/>
  <c r="CB437" i="64"/>
  <c r="CA437" i="64"/>
  <c r="BZ437" i="64"/>
  <c r="BY437" i="64"/>
  <c r="BX437" i="64"/>
  <c r="BW437" i="64"/>
  <c r="BV437" i="64"/>
  <c r="BU437" i="64"/>
  <c r="BT437" i="64"/>
  <c r="BS437" i="64"/>
  <c r="BR437" i="64"/>
  <c r="BQ437" i="64"/>
  <c r="BP437" i="64"/>
  <c r="BO437" i="64"/>
  <c r="BN437" i="64"/>
  <c r="BM437" i="64"/>
  <c r="BL437" i="64"/>
  <c r="BK437" i="64"/>
  <c r="BJ437" i="64"/>
  <c r="BI437" i="64"/>
  <c r="BH437" i="64"/>
  <c r="BG437" i="64"/>
  <c r="BF437" i="64"/>
  <c r="BE437" i="64"/>
  <c r="BD437" i="64"/>
  <c r="BC437" i="64"/>
  <c r="BB437" i="64"/>
  <c r="BA437" i="64"/>
  <c r="AZ437" i="64"/>
  <c r="AY437" i="64"/>
  <c r="AX437" i="64"/>
  <c r="AW437" i="64"/>
  <c r="AV437" i="64"/>
  <c r="AU437" i="64"/>
  <c r="AT437" i="64"/>
  <c r="AS437" i="64"/>
  <c r="AR437" i="64"/>
  <c r="AQ437" i="64"/>
  <c r="AP437" i="64"/>
  <c r="AO437" i="64"/>
  <c r="AN437" i="64"/>
  <c r="AM437" i="64"/>
  <c r="AL437" i="64"/>
  <c r="AK437" i="64"/>
  <c r="AJ437" i="64"/>
  <c r="AI437" i="64"/>
  <c r="AH437" i="64"/>
  <c r="AG437" i="64"/>
  <c r="AF437" i="64"/>
  <c r="AE437" i="64"/>
  <c r="AD437" i="64"/>
  <c r="AC437" i="64"/>
  <c r="AB437" i="64"/>
  <c r="AA437" i="64"/>
  <c r="Z437" i="64"/>
  <c r="Y437" i="64"/>
  <c r="X437" i="64"/>
  <c r="W437" i="64"/>
  <c r="V437" i="64"/>
  <c r="U437" i="64"/>
  <c r="T437" i="64"/>
  <c r="B437" i="64"/>
  <c r="E437" i="64"/>
  <c r="B436" i="64"/>
  <c r="E436" i="64"/>
  <c r="CK435" i="64"/>
  <c r="CJ435" i="64"/>
  <c r="CI435" i="64"/>
  <c r="CH435" i="64"/>
  <c r="CG435" i="64"/>
  <c r="CF435" i="64"/>
  <c r="CE435" i="64"/>
  <c r="CD435" i="64"/>
  <c r="CC435" i="64"/>
  <c r="CB435" i="64"/>
  <c r="CA435" i="64"/>
  <c r="BZ435" i="64"/>
  <c r="BY435" i="64"/>
  <c r="BX435" i="64"/>
  <c r="BW435" i="64"/>
  <c r="BV435" i="64"/>
  <c r="BU435" i="64"/>
  <c r="BT435" i="64"/>
  <c r="BS435" i="64"/>
  <c r="BR435" i="64"/>
  <c r="BQ435" i="64"/>
  <c r="BP435" i="64"/>
  <c r="BO435" i="64"/>
  <c r="BN435" i="64"/>
  <c r="BM435" i="64"/>
  <c r="BL435" i="64"/>
  <c r="BK435" i="64"/>
  <c r="BJ435" i="64"/>
  <c r="BI435" i="64"/>
  <c r="BH435" i="64"/>
  <c r="BG435" i="64"/>
  <c r="BF435" i="64"/>
  <c r="BE435" i="64"/>
  <c r="BD435" i="64"/>
  <c r="BC435" i="64"/>
  <c r="BB435" i="64"/>
  <c r="BA435" i="64"/>
  <c r="AZ435" i="64"/>
  <c r="AY435" i="64"/>
  <c r="AX435" i="64"/>
  <c r="AW435" i="64"/>
  <c r="AV435" i="64"/>
  <c r="AU435" i="64"/>
  <c r="AT435" i="64"/>
  <c r="AS435" i="64"/>
  <c r="AR435" i="64"/>
  <c r="AQ435" i="64"/>
  <c r="AP435" i="64"/>
  <c r="AO435" i="64"/>
  <c r="AN435" i="64"/>
  <c r="AM435" i="64"/>
  <c r="AL435" i="64"/>
  <c r="AK435" i="64"/>
  <c r="AJ435" i="64"/>
  <c r="AI435" i="64"/>
  <c r="AH435" i="64"/>
  <c r="AG435" i="64"/>
  <c r="AF435" i="64"/>
  <c r="AE435" i="64"/>
  <c r="AD435" i="64"/>
  <c r="AC435" i="64"/>
  <c r="AB435" i="64"/>
  <c r="AA435" i="64"/>
  <c r="Z435" i="64"/>
  <c r="Y435" i="64"/>
  <c r="X435" i="64"/>
  <c r="W435" i="64"/>
  <c r="V435" i="64"/>
  <c r="U435" i="64"/>
  <c r="T435" i="64"/>
  <c r="B435" i="64"/>
  <c r="E435" i="64"/>
  <c r="B434" i="64"/>
  <c r="E434" i="64"/>
  <c r="B433" i="64"/>
  <c r="E433" i="64"/>
  <c r="B432" i="64"/>
  <c r="E432" i="64"/>
  <c r="B431" i="64"/>
  <c r="E431" i="64"/>
  <c r="E430" i="64"/>
  <c r="B429" i="64"/>
  <c r="E429" i="64"/>
  <c r="E428" i="64"/>
  <c r="B427" i="64"/>
  <c r="E427" i="64"/>
  <c r="B426" i="64"/>
  <c r="E426" i="64"/>
  <c r="R425" i="64"/>
  <c r="R427" i="64" s="1"/>
  <c r="S423" i="64" s="1"/>
  <c r="B425" i="64"/>
  <c r="E425" i="64"/>
  <c r="G425" i="64" s="1"/>
  <c r="K423" i="64"/>
  <c r="E423" i="64"/>
  <c r="E422" i="64"/>
  <c r="E421" i="64"/>
  <c r="E420" i="64"/>
  <c r="G420" i="64" s="1"/>
  <c r="E419" i="64"/>
  <c r="G419" i="64" s="1"/>
  <c r="E418" i="64"/>
  <c r="G418" i="64" s="1"/>
  <c r="E417" i="64"/>
  <c r="G417" i="64" s="1"/>
  <c r="B416" i="64"/>
  <c r="E416" i="64"/>
  <c r="G416" i="64" s="1"/>
  <c r="E415" i="64"/>
  <c r="T1212" i="64"/>
  <c r="U1212" i="64"/>
  <c r="V1212" i="64"/>
  <c r="W1212" i="64"/>
  <c r="X1212" i="64"/>
  <c r="Y1212" i="64"/>
  <c r="Z1212" i="64"/>
  <c r="AA1212" i="64"/>
  <c r="AB1212" i="64"/>
  <c r="AC1212" i="64"/>
  <c r="AD1212" i="64"/>
  <c r="AE1212" i="64"/>
  <c r="AF1212" i="64"/>
  <c r="AG1212" i="64"/>
  <c r="AH1212" i="64"/>
  <c r="AI1212" i="64"/>
  <c r="AJ1212" i="64"/>
  <c r="AK1212" i="64"/>
  <c r="AL1212" i="64"/>
  <c r="AM1212" i="64"/>
  <c r="AN1212" i="64"/>
  <c r="AO1212" i="64"/>
  <c r="AP1212" i="64"/>
  <c r="AQ1212" i="64"/>
  <c r="AR1212" i="64"/>
  <c r="AS1212" i="64"/>
  <c r="AT1212" i="64"/>
  <c r="AU1212" i="64"/>
  <c r="AV1212" i="64"/>
  <c r="AW1212" i="64"/>
  <c r="AX1212" i="64"/>
  <c r="AY1212" i="64"/>
  <c r="AZ1212" i="64"/>
  <c r="BA1212" i="64"/>
  <c r="BB1212" i="64"/>
  <c r="BC1212" i="64"/>
  <c r="BD1212" i="64"/>
  <c r="BE1212" i="64"/>
  <c r="BF1212" i="64"/>
  <c r="BG1212" i="64"/>
  <c r="BH1212" i="64"/>
  <c r="BI1212" i="64"/>
  <c r="BJ1212" i="64"/>
  <c r="BK1212" i="64"/>
  <c r="BL1212" i="64"/>
  <c r="BM1212" i="64"/>
  <c r="BN1212" i="64"/>
  <c r="BO1212" i="64"/>
  <c r="BP1212" i="64"/>
  <c r="BQ1212" i="64"/>
  <c r="BR1212" i="64"/>
  <c r="BS1212" i="64"/>
  <c r="BT1212" i="64"/>
  <c r="BU1212" i="64"/>
  <c r="BV1212" i="64"/>
  <c r="BW1212" i="64"/>
  <c r="BX1212" i="64"/>
  <c r="BY1212" i="64"/>
  <c r="BZ1212" i="64"/>
  <c r="CA1212" i="64"/>
  <c r="CB1212" i="64"/>
  <c r="CC1212" i="64"/>
  <c r="CD1212" i="64"/>
  <c r="CE1212" i="64"/>
  <c r="CF1212" i="64"/>
  <c r="CG1212" i="64"/>
  <c r="CH1212" i="64"/>
  <c r="CI1212" i="64"/>
  <c r="CJ1212" i="64"/>
  <c r="CK1212" i="64"/>
  <c r="B1285" i="64"/>
  <c r="E1285" i="64"/>
  <c r="CK1284" i="64"/>
  <c r="CJ1284" i="64"/>
  <c r="CI1284" i="64"/>
  <c r="CH1284" i="64"/>
  <c r="CG1284" i="64"/>
  <c r="CF1284" i="64"/>
  <c r="CE1284" i="64"/>
  <c r="CD1284" i="64"/>
  <c r="CC1284" i="64"/>
  <c r="CB1284" i="64"/>
  <c r="CA1284" i="64"/>
  <c r="BZ1284" i="64"/>
  <c r="BY1284" i="64"/>
  <c r="BX1284" i="64"/>
  <c r="BW1284" i="64"/>
  <c r="BV1284" i="64"/>
  <c r="BU1284" i="64"/>
  <c r="BT1284" i="64"/>
  <c r="BS1284" i="64"/>
  <c r="BR1284" i="64"/>
  <c r="BQ1284" i="64"/>
  <c r="BP1284" i="64"/>
  <c r="BO1284" i="64"/>
  <c r="BN1284" i="64"/>
  <c r="BM1284" i="64"/>
  <c r="BL1284" i="64"/>
  <c r="BK1284" i="64"/>
  <c r="BJ1284" i="64"/>
  <c r="BI1284" i="64"/>
  <c r="BH1284" i="64"/>
  <c r="BG1284" i="64"/>
  <c r="BF1284" i="64"/>
  <c r="BE1284" i="64"/>
  <c r="BD1284" i="64"/>
  <c r="BC1284" i="64"/>
  <c r="BB1284" i="64"/>
  <c r="BA1284" i="64"/>
  <c r="AZ1284" i="64"/>
  <c r="AY1284" i="64"/>
  <c r="AX1284" i="64"/>
  <c r="AW1284" i="64"/>
  <c r="AV1284" i="64"/>
  <c r="AU1284" i="64"/>
  <c r="AT1284" i="64"/>
  <c r="AS1284" i="64"/>
  <c r="AR1284" i="64"/>
  <c r="AQ1284" i="64"/>
  <c r="AP1284" i="64"/>
  <c r="AO1284" i="64"/>
  <c r="AN1284" i="64"/>
  <c r="AM1284" i="64"/>
  <c r="AL1284" i="64"/>
  <c r="AK1284" i="64"/>
  <c r="AJ1284" i="64"/>
  <c r="AI1284" i="64"/>
  <c r="AH1284" i="64"/>
  <c r="AG1284" i="64"/>
  <c r="AF1284" i="64"/>
  <c r="AE1284" i="64"/>
  <c r="AD1284" i="64"/>
  <c r="AC1284" i="64"/>
  <c r="AB1284" i="64"/>
  <c r="AA1284" i="64"/>
  <c r="Z1284" i="64"/>
  <c r="Y1284" i="64"/>
  <c r="X1284" i="64"/>
  <c r="W1284" i="64"/>
  <c r="V1284" i="64"/>
  <c r="U1284" i="64"/>
  <c r="T1284" i="64"/>
  <c r="B1284" i="64"/>
  <c r="E1284" i="64"/>
  <c r="B1283" i="64"/>
  <c r="E1283" i="64"/>
  <c r="B1282" i="64"/>
  <c r="E1282" i="64"/>
  <c r="B1281" i="64"/>
  <c r="E1281" i="64"/>
  <c r="CK1280" i="64"/>
  <c r="CJ1280" i="64"/>
  <c r="CI1280" i="64"/>
  <c r="CH1280" i="64"/>
  <c r="CG1280" i="64"/>
  <c r="CF1280" i="64"/>
  <c r="CE1280" i="64"/>
  <c r="CD1280" i="64"/>
  <c r="CC1280" i="64"/>
  <c r="CB1280" i="64"/>
  <c r="CA1280" i="64"/>
  <c r="BZ1280" i="64"/>
  <c r="BY1280" i="64"/>
  <c r="BX1280" i="64"/>
  <c r="BW1280" i="64"/>
  <c r="BV1280" i="64"/>
  <c r="BU1280" i="64"/>
  <c r="BT1280" i="64"/>
  <c r="BS1280" i="64"/>
  <c r="BR1280" i="64"/>
  <c r="BQ1280" i="64"/>
  <c r="BP1280" i="64"/>
  <c r="BO1280" i="64"/>
  <c r="BN1280" i="64"/>
  <c r="BM1280" i="64"/>
  <c r="BL1280" i="64"/>
  <c r="BK1280" i="64"/>
  <c r="BJ1280" i="64"/>
  <c r="BI1280" i="64"/>
  <c r="BH1280" i="64"/>
  <c r="BG1280" i="64"/>
  <c r="BF1280" i="64"/>
  <c r="BE1280" i="64"/>
  <c r="BD1280" i="64"/>
  <c r="BC1280" i="64"/>
  <c r="BB1280" i="64"/>
  <c r="BA1280" i="64"/>
  <c r="AZ1280" i="64"/>
  <c r="AY1280" i="64"/>
  <c r="AX1280" i="64"/>
  <c r="AW1280" i="64"/>
  <c r="AV1280" i="64"/>
  <c r="AU1280" i="64"/>
  <c r="AT1280" i="64"/>
  <c r="AS1280" i="64"/>
  <c r="AR1280" i="64"/>
  <c r="AQ1280" i="64"/>
  <c r="AP1280" i="64"/>
  <c r="AO1280" i="64"/>
  <c r="AN1280" i="64"/>
  <c r="AM1280" i="64"/>
  <c r="AL1280" i="64"/>
  <c r="AK1280" i="64"/>
  <c r="AJ1280" i="64"/>
  <c r="AI1280" i="64"/>
  <c r="AH1280" i="64"/>
  <c r="AG1280" i="64"/>
  <c r="AF1280" i="64"/>
  <c r="AE1280" i="64"/>
  <c r="AD1280" i="64"/>
  <c r="AC1280" i="64"/>
  <c r="AB1280" i="64"/>
  <c r="AA1280" i="64"/>
  <c r="Z1280" i="64"/>
  <c r="Y1280" i="64"/>
  <c r="X1280" i="64"/>
  <c r="W1280" i="64"/>
  <c r="V1280" i="64"/>
  <c r="U1280" i="64"/>
  <c r="T1280" i="64"/>
  <c r="B1280" i="64"/>
  <c r="E1280" i="64"/>
  <c r="B1279" i="64"/>
  <c r="E1279" i="64"/>
  <c r="B1278" i="64"/>
  <c r="E1278" i="64"/>
  <c r="E1277" i="64"/>
  <c r="G1277" i="64" s="1"/>
  <c r="R1276" i="64"/>
  <c r="B1276" i="64"/>
  <c r="E1276" i="64"/>
  <c r="G1276" i="64" s="1"/>
  <c r="B1275" i="64"/>
  <c r="E1275" i="64"/>
  <c r="G1275" i="64" s="1"/>
  <c r="E1274" i="64"/>
  <c r="G1274" i="64" s="1"/>
  <c r="E1273" i="64"/>
  <c r="G1273" i="64" s="1"/>
  <c r="B1272" i="64"/>
  <c r="E1272" i="64"/>
  <c r="G1272" i="64" s="1"/>
  <c r="E1271" i="64"/>
  <c r="G1271" i="64" s="1"/>
  <c r="B1270" i="64"/>
  <c r="E1270" i="64"/>
  <c r="G1270" i="64" s="1"/>
  <c r="B1269" i="64"/>
  <c r="E1269" i="64"/>
  <c r="G1269" i="64" s="1"/>
  <c r="R1268" i="64"/>
  <c r="R1275" i="64" s="1"/>
  <c r="B1268" i="64"/>
  <c r="E1268" i="64"/>
  <c r="G1268" i="64" s="1"/>
  <c r="E1267" i="64"/>
  <c r="G1267" i="64" s="1"/>
  <c r="K1266" i="64"/>
  <c r="E1266" i="64"/>
  <c r="G1266" i="64" s="1"/>
  <c r="E1265" i="64"/>
  <c r="G1265" i="64" s="1"/>
  <c r="E1264" i="64"/>
  <c r="G1264" i="64" s="1"/>
  <c r="E1263" i="64"/>
  <c r="G1263" i="64" s="1"/>
  <c r="E1262" i="64"/>
  <c r="G1262" i="64" s="1"/>
  <c r="E1261" i="64"/>
  <c r="G1261" i="64" s="1"/>
  <c r="E1260" i="64"/>
  <c r="G1260" i="64" s="1"/>
  <c r="B1259" i="64"/>
  <c r="E1259" i="64"/>
  <c r="G1259" i="64" s="1"/>
  <c r="E1258" i="64"/>
  <c r="E1199" i="64"/>
  <c r="G1199" i="64" s="1"/>
  <c r="R1200" i="64"/>
  <c r="R1207" i="64" s="1"/>
  <c r="B1217" i="64"/>
  <c r="E1217" i="64"/>
  <c r="B1216" i="64"/>
  <c r="E1216" i="64"/>
  <c r="B1215" i="64"/>
  <c r="E1215" i="64"/>
  <c r="B1214" i="64"/>
  <c r="E1214" i="64"/>
  <c r="B1213" i="64"/>
  <c r="E1213" i="64"/>
  <c r="B1212" i="64"/>
  <c r="E1212" i="64"/>
  <c r="B1211" i="64"/>
  <c r="E1211" i="64"/>
  <c r="B1210" i="64"/>
  <c r="E1210" i="64"/>
  <c r="E1209" i="64"/>
  <c r="G1209" i="64" s="1"/>
  <c r="R1208" i="64"/>
  <c r="B1208" i="64"/>
  <c r="E1208" i="64"/>
  <c r="G1208" i="64" s="1"/>
  <c r="B1207" i="64"/>
  <c r="E1207" i="64"/>
  <c r="G1207" i="64" s="1"/>
  <c r="E1206" i="64"/>
  <c r="G1206" i="64" s="1"/>
  <c r="E1205" i="64"/>
  <c r="G1205" i="64" s="1"/>
  <c r="B1204" i="64"/>
  <c r="E1204" i="64"/>
  <c r="G1204" i="64" s="1"/>
  <c r="E1203" i="64"/>
  <c r="G1203" i="64" s="1"/>
  <c r="B1202" i="64"/>
  <c r="E1202" i="64"/>
  <c r="G1202" i="64" s="1"/>
  <c r="B1201" i="64"/>
  <c r="E1201" i="64"/>
  <c r="G1201" i="64" s="1"/>
  <c r="B1200" i="64"/>
  <c r="E1200" i="64"/>
  <c r="G1200" i="64" s="1"/>
  <c r="K1198" i="64"/>
  <c r="E1198" i="64"/>
  <c r="G1198" i="64" s="1"/>
  <c r="E1197" i="64"/>
  <c r="G1197" i="64" s="1"/>
  <c r="E1196" i="64"/>
  <c r="G1196" i="64" s="1"/>
  <c r="E1195" i="64"/>
  <c r="G1195" i="64" s="1"/>
  <c r="E1194" i="64"/>
  <c r="G1194" i="64" s="1"/>
  <c r="E1193" i="64"/>
  <c r="G1193" i="64" s="1"/>
  <c r="E1192" i="64"/>
  <c r="G1192" i="64" s="1"/>
  <c r="B1191" i="64"/>
  <c r="E1191" i="64"/>
  <c r="G1191" i="64" s="1"/>
  <c r="E1190" i="64"/>
  <c r="R2580" i="64"/>
  <c r="K2579" i="64"/>
  <c r="E2581" i="64"/>
  <c r="G2581" i="64" s="1"/>
  <c r="B2580" i="64"/>
  <c r="B2579" i="64"/>
  <c r="E2578" i="64"/>
  <c r="G2578" i="64" s="1"/>
  <c r="E2579" i="64"/>
  <c r="G2579" i="64" s="1"/>
  <c r="E2580" i="64"/>
  <c r="G2580" i="64" s="1"/>
  <c r="B2576" i="64"/>
  <c r="B2574" i="64"/>
  <c r="B2589" i="64"/>
  <c r="E2589" i="64"/>
  <c r="CK2588" i="64"/>
  <c r="CJ2588" i="64"/>
  <c r="CI2588" i="64"/>
  <c r="CH2588" i="64"/>
  <c r="CG2588" i="64"/>
  <c r="CF2588" i="64"/>
  <c r="CE2588" i="64"/>
  <c r="CD2588" i="64"/>
  <c r="CC2588" i="64"/>
  <c r="CB2588" i="64"/>
  <c r="CA2588" i="64"/>
  <c r="BZ2588" i="64"/>
  <c r="BY2588" i="64"/>
  <c r="BX2588" i="64"/>
  <c r="BW2588" i="64"/>
  <c r="BV2588" i="64"/>
  <c r="BU2588" i="64"/>
  <c r="BT2588" i="64"/>
  <c r="BS2588" i="64"/>
  <c r="BR2588" i="64"/>
  <c r="BQ2588" i="64"/>
  <c r="BP2588" i="64"/>
  <c r="BO2588" i="64"/>
  <c r="BN2588" i="64"/>
  <c r="BM2588" i="64"/>
  <c r="BL2588" i="64"/>
  <c r="BK2588" i="64"/>
  <c r="BJ2588" i="64"/>
  <c r="BI2588" i="64"/>
  <c r="BH2588" i="64"/>
  <c r="BG2588" i="64"/>
  <c r="BF2588" i="64"/>
  <c r="BE2588" i="64"/>
  <c r="BD2588" i="64"/>
  <c r="BC2588" i="64"/>
  <c r="BB2588" i="64"/>
  <c r="BA2588" i="64"/>
  <c r="AZ2588" i="64"/>
  <c r="AY2588" i="64"/>
  <c r="AX2588" i="64"/>
  <c r="AW2588" i="64"/>
  <c r="AV2588" i="64"/>
  <c r="AU2588" i="64"/>
  <c r="AT2588" i="64"/>
  <c r="AS2588" i="64"/>
  <c r="AR2588" i="64"/>
  <c r="AQ2588" i="64"/>
  <c r="AP2588" i="64"/>
  <c r="AO2588" i="64"/>
  <c r="AN2588" i="64"/>
  <c r="AM2588" i="64"/>
  <c r="AL2588" i="64"/>
  <c r="AK2588" i="64"/>
  <c r="AJ2588" i="64"/>
  <c r="AI2588" i="64"/>
  <c r="AH2588" i="64"/>
  <c r="AG2588" i="64"/>
  <c r="AF2588" i="64"/>
  <c r="AE2588" i="64"/>
  <c r="AD2588" i="64"/>
  <c r="AC2588" i="64"/>
  <c r="AB2588" i="64"/>
  <c r="AA2588" i="64"/>
  <c r="Z2588" i="64"/>
  <c r="Y2588" i="64"/>
  <c r="X2588" i="64"/>
  <c r="W2588" i="64"/>
  <c r="V2588" i="64"/>
  <c r="U2588" i="64"/>
  <c r="T2588" i="64"/>
  <c r="B2588" i="64"/>
  <c r="E2588" i="64"/>
  <c r="B2587" i="64"/>
  <c r="E2587" i="64"/>
  <c r="B2586" i="64"/>
  <c r="E2586" i="64"/>
  <c r="B2585" i="64"/>
  <c r="E2585" i="64"/>
  <c r="B2584" i="64"/>
  <c r="E2584" i="64"/>
  <c r="B2583" i="64"/>
  <c r="E2583" i="64"/>
  <c r="B2582" i="64"/>
  <c r="E2582" i="64"/>
  <c r="E2577" i="64"/>
  <c r="G2577" i="64" s="1"/>
  <c r="E2576" i="64"/>
  <c r="G2576" i="64" s="1"/>
  <c r="E2575" i="64"/>
  <c r="G2575" i="64" s="1"/>
  <c r="E2574" i="64"/>
  <c r="G2574" i="64" s="1"/>
  <c r="B2573" i="64"/>
  <c r="E2573" i="64"/>
  <c r="G2573" i="64" s="1"/>
  <c r="R2572" i="64"/>
  <c r="R2579" i="64" s="1"/>
  <c r="B2572" i="64"/>
  <c r="E2572" i="64"/>
  <c r="G2572" i="64" s="1"/>
  <c r="K2571" i="64"/>
  <c r="E2571" i="64"/>
  <c r="G2571" i="64" s="1"/>
  <c r="E2570" i="64"/>
  <c r="G2570" i="64" s="1"/>
  <c r="E2569" i="64"/>
  <c r="G2569" i="64" s="1"/>
  <c r="E2568" i="64"/>
  <c r="G2568" i="64" s="1"/>
  <c r="E2567" i="64"/>
  <c r="G2567" i="64" s="1"/>
  <c r="E2566" i="64"/>
  <c r="G2566" i="64" s="1"/>
  <c r="E2565" i="64"/>
  <c r="G2565" i="64" s="1"/>
  <c r="B2564" i="64"/>
  <c r="E2564" i="64"/>
  <c r="G2564" i="64" s="1"/>
  <c r="E2563" i="64"/>
  <c r="T1175" i="64"/>
  <c r="U1175" i="64"/>
  <c r="V1175" i="64"/>
  <c r="W1175" i="64"/>
  <c r="X1175" i="64"/>
  <c r="Y1175" i="64"/>
  <c r="Z1175" i="64"/>
  <c r="AA1175" i="64"/>
  <c r="AB1175" i="64"/>
  <c r="AC1175" i="64"/>
  <c r="AD1175" i="64"/>
  <c r="AE1175" i="64"/>
  <c r="AF1175" i="64"/>
  <c r="AG1175" i="64"/>
  <c r="AH1175" i="64"/>
  <c r="AI1175" i="64"/>
  <c r="AJ1175" i="64"/>
  <c r="AK1175" i="64"/>
  <c r="AL1175" i="64"/>
  <c r="AM1175" i="64"/>
  <c r="AN1175" i="64"/>
  <c r="AO1175" i="64"/>
  <c r="AP1175" i="64"/>
  <c r="AQ1175" i="64"/>
  <c r="AR1175" i="64"/>
  <c r="AS1175" i="64"/>
  <c r="AT1175" i="64"/>
  <c r="AU1175" i="64"/>
  <c r="AV1175" i="64"/>
  <c r="AW1175" i="64"/>
  <c r="AX1175" i="64"/>
  <c r="AY1175" i="64"/>
  <c r="AZ1175" i="64"/>
  <c r="BA1175" i="64"/>
  <c r="BB1175" i="64"/>
  <c r="BC1175" i="64"/>
  <c r="BD1175" i="64"/>
  <c r="BE1175" i="64"/>
  <c r="BF1175" i="64"/>
  <c r="BG1175" i="64"/>
  <c r="BH1175" i="64"/>
  <c r="BI1175" i="64"/>
  <c r="BJ1175" i="64"/>
  <c r="BK1175" i="64"/>
  <c r="BL1175" i="64"/>
  <c r="BM1175" i="64"/>
  <c r="BN1175" i="64"/>
  <c r="BO1175" i="64"/>
  <c r="BP1175" i="64"/>
  <c r="BQ1175" i="64"/>
  <c r="BR1175" i="64"/>
  <c r="BS1175" i="64"/>
  <c r="BT1175" i="64"/>
  <c r="BU1175" i="64"/>
  <c r="BV1175" i="64"/>
  <c r="BW1175" i="64"/>
  <c r="BX1175" i="64"/>
  <c r="BY1175" i="64"/>
  <c r="BZ1175" i="64"/>
  <c r="CA1175" i="64"/>
  <c r="CB1175" i="64"/>
  <c r="CC1175" i="64"/>
  <c r="CD1175" i="64"/>
  <c r="CE1175" i="64"/>
  <c r="CF1175" i="64"/>
  <c r="CG1175" i="64"/>
  <c r="CH1175" i="64"/>
  <c r="CI1175" i="64"/>
  <c r="CJ1175" i="64"/>
  <c r="CK1175" i="64"/>
  <c r="B2379" i="64"/>
  <c r="B2397" i="64"/>
  <c r="E2397" i="64"/>
  <c r="CK2396" i="64"/>
  <c r="CJ2396" i="64"/>
  <c r="CI2396" i="64"/>
  <c r="CH2396" i="64"/>
  <c r="CG2396" i="64"/>
  <c r="CF2396" i="64"/>
  <c r="CE2396" i="64"/>
  <c r="CD2396" i="64"/>
  <c r="CC2396" i="64"/>
  <c r="CB2396" i="64"/>
  <c r="CA2396" i="64"/>
  <c r="BZ2396" i="64"/>
  <c r="BY2396" i="64"/>
  <c r="BX2396" i="64"/>
  <c r="BW2396" i="64"/>
  <c r="BV2396" i="64"/>
  <c r="BU2396" i="64"/>
  <c r="BT2396" i="64"/>
  <c r="BS2396" i="64"/>
  <c r="BR2396" i="64"/>
  <c r="BQ2396" i="64"/>
  <c r="BP2396" i="64"/>
  <c r="BO2396" i="64"/>
  <c r="BN2396" i="64"/>
  <c r="BM2396" i="64"/>
  <c r="BL2396" i="64"/>
  <c r="BK2396" i="64"/>
  <c r="BJ2396" i="64"/>
  <c r="BI2396" i="64"/>
  <c r="BH2396" i="64"/>
  <c r="BG2396" i="64"/>
  <c r="BF2396" i="64"/>
  <c r="BE2396" i="64"/>
  <c r="BD2396" i="64"/>
  <c r="BC2396" i="64"/>
  <c r="BB2396" i="64"/>
  <c r="BA2396" i="64"/>
  <c r="AZ2396" i="64"/>
  <c r="AY2396" i="64"/>
  <c r="AX2396" i="64"/>
  <c r="AW2396" i="64"/>
  <c r="AV2396" i="64"/>
  <c r="AU2396" i="64"/>
  <c r="AT2396" i="64"/>
  <c r="AS2396" i="64"/>
  <c r="AR2396" i="64"/>
  <c r="AQ2396" i="64"/>
  <c r="AP2396" i="64"/>
  <c r="AO2396" i="64"/>
  <c r="AN2396" i="64"/>
  <c r="AM2396" i="64"/>
  <c r="AL2396" i="64"/>
  <c r="AK2396" i="64"/>
  <c r="AJ2396" i="64"/>
  <c r="AI2396" i="64"/>
  <c r="AH2396" i="64"/>
  <c r="AG2396" i="64"/>
  <c r="AF2396" i="64"/>
  <c r="AE2396" i="64"/>
  <c r="AD2396" i="64"/>
  <c r="AC2396" i="64"/>
  <c r="AB2396" i="64"/>
  <c r="AA2396" i="64"/>
  <c r="Z2396" i="64"/>
  <c r="Y2396" i="64"/>
  <c r="X2396" i="64"/>
  <c r="W2396" i="64"/>
  <c r="V2396" i="64"/>
  <c r="U2396" i="64"/>
  <c r="T2396" i="64"/>
  <c r="B2396" i="64"/>
  <c r="E2396" i="64"/>
  <c r="B2395" i="64"/>
  <c r="E2395" i="64"/>
  <c r="CK2394" i="64"/>
  <c r="CJ2394" i="64"/>
  <c r="CI2394" i="64"/>
  <c r="CH2394" i="64"/>
  <c r="CG2394" i="64"/>
  <c r="CF2394" i="64"/>
  <c r="CE2394" i="64"/>
  <c r="CD2394" i="64"/>
  <c r="CC2394" i="64"/>
  <c r="CB2394" i="64"/>
  <c r="CA2394" i="64"/>
  <c r="BZ2394" i="64"/>
  <c r="BY2394" i="64"/>
  <c r="BX2394" i="64"/>
  <c r="BW2394" i="64"/>
  <c r="BV2394" i="64"/>
  <c r="BU2394" i="64"/>
  <c r="BT2394" i="64"/>
  <c r="BS2394" i="64"/>
  <c r="BR2394" i="64"/>
  <c r="BQ2394" i="64"/>
  <c r="BP2394" i="64"/>
  <c r="BO2394" i="64"/>
  <c r="BN2394" i="64"/>
  <c r="BM2394" i="64"/>
  <c r="BL2394" i="64"/>
  <c r="BK2394" i="64"/>
  <c r="BJ2394" i="64"/>
  <c r="BI2394" i="64"/>
  <c r="BH2394" i="64"/>
  <c r="BG2394" i="64"/>
  <c r="BF2394" i="64"/>
  <c r="BE2394" i="64"/>
  <c r="BD2394" i="64"/>
  <c r="BC2394" i="64"/>
  <c r="BB2394" i="64"/>
  <c r="BA2394" i="64"/>
  <c r="AZ2394" i="64"/>
  <c r="AY2394" i="64"/>
  <c r="AX2394" i="64"/>
  <c r="AW2394" i="64"/>
  <c r="AV2394" i="64"/>
  <c r="AU2394" i="64"/>
  <c r="AT2394" i="64"/>
  <c r="AS2394" i="64"/>
  <c r="AR2394" i="64"/>
  <c r="AQ2394" i="64"/>
  <c r="AP2394" i="64"/>
  <c r="AO2394" i="64"/>
  <c r="AN2394" i="64"/>
  <c r="AM2394" i="64"/>
  <c r="AL2394" i="64"/>
  <c r="AK2394" i="64"/>
  <c r="AJ2394" i="64"/>
  <c r="AI2394" i="64"/>
  <c r="AH2394" i="64"/>
  <c r="AG2394" i="64"/>
  <c r="AF2394" i="64"/>
  <c r="AE2394" i="64"/>
  <c r="AD2394" i="64"/>
  <c r="AC2394" i="64"/>
  <c r="AB2394" i="64"/>
  <c r="AA2394" i="64"/>
  <c r="Z2394" i="64"/>
  <c r="Y2394" i="64"/>
  <c r="X2394" i="64"/>
  <c r="W2394" i="64"/>
  <c r="V2394" i="64"/>
  <c r="U2394" i="64"/>
  <c r="T2394" i="64"/>
  <c r="B2394" i="64"/>
  <c r="E2394" i="64"/>
  <c r="B2393" i="64"/>
  <c r="E2393" i="64"/>
  <c r="B2392" i="64"/>
  <c r="E2392" i="64"/>
  <c r="B2391" i="64"/>
  <c r="E2391" i="64"/>
  <c r="B2390" i="64"/>
  <c r="E2390" i="64"/>
  <c r="E2389" i="64"/>
  <c r="E2388" i="64"/>
  <c r="E2387" i="64"/>
  <c r="E2386" i="64"/>
  <c r="E2385" i="64"/>
  <c r="B2384" i="64"/>
  <c r="E2384" i="64"/>
  <c r="E2383" i="64"/>
  <c r="B2382" i="64"/>
  <c r="E2382" i="64"/>
  <c r="B2381" i="64"/>
  <c r="E2381" i="64"/>
  <c r="B2380" i="64"/>
  <c r="E2380" i="64"/>
  <c r="G2380" i="64" s="1"/>
  <c r="B2378" i="64"/>
  <c r="E2378" i="64"/>
  <c r="G2378" i="64" s="1"/>
  <c r="K2377" i="64"/>
  <c r="E2377" i="64"/>
  <c r="E2376" i="64"/>
  <c r="E2375" i="64"/>
  <c r="E2374" i="64"/>
  <c r="G2374" i="64" s="1"/>
  <c r="E2373" i="64"/>
  <c r="G2373" i="64" s="1"/>
  <c r="E2372" i="64"/>
  <c r="G2372" i="64" s="1"/>
  <c r="B2371" i="64"/>
  <c r="E2371" i="64"/>
  <c r="G2371" i="64" s="1"/>
  <c r="E2370" i="64"/>
  <c r="E2408" i="64"/>
  <c r="E2409" i="64"/>
  <c r="G2409" i="64" s="1"/>
  <c r="B2409" i="64"/>
  <c r="B2411" i="64" s="1"/>
  <c r="R2409" i="64"/>
  <c r="S2409" i="64" s="1"/>
  <c r="S2411" i="64" s="1"/>
  <c r="E2410" i="64"/>
  <c r="E2411" i="64"/>
  <c r="E2412" i="64"/>
  <c r="E2413" i="64"/>
  <c r="B2413" i="64"/>
  <c r="E2414" i="64"/>
  <c r="B2414" i="64"/>
  <c r="E2415" i="64"/>
  <c r="B2415" i="64"/>
  <c r="E2416" i="64"/>
  <c r="B2416" i="64"/>
  <c r="E2417" i="64"/>
  <c r="B2417" i="64"/>
  <c r="T2417" i="64"/>
  <c r="U2417" i="64"/>
  <c r="V2417" i="64"/>
  <c r="W2417" i="64"/>
  <c r="X2417" i="64"/>
  <c r="Y2417" i="64"/>
  <c r="Z2417" i="64"/>
  <c r="AA2417" i="64"/>
  <c r="AB2417" i="64"/>
  <c r="AC2417" i="64"/>
  <c r="AD2417" i="64"/>
  <c r="AE2417" i="64"/>
  <c r="AF2417" i="64"/>
  <c r="AG2417" i="64"/>
  <c r="AH2417" i="64"/>
  <c r="AI2417" i="64"/>
  <c r="AJ2417" i="64"/>
  <c r="AK2417" i="64"/>
  <c r="AL2417" i="64"/>
  <c r="AM2417" i="64"/>
  <c r="AN2417" i="64"/>
  <c r="AO2417" i="64"/>
  <c r="AP2417" i="64"/>
  <c r="AQ2417" i="64"/>
  <c r="AR2417" i="64"/>
  <c r="AS2417" i="64"/>
  <c r="AT2417" i="64"/>
  <c r="AU2417" i="64"/>
  <c r="AV2417" i="64"/>
  <c r="AW2417" i="64"/>
  <c r="AX2417" i="64"/>
  <c r="AY2417" i="64"/>
  <c r="AZ2417" i="64"/>
  <c r="BA2417" i="64"/>
  <c r="BB2417" i="64"/>
  <c r="BC2417" i="64"/>
  <c r="BD2417" i="64"/>
  <c r="BE2417" i="64"/>
  <c r="BF2417" i="64"/>
  <c r="BG2417" i="64"/>
  <c r="BH2417" i="64"/>
  <c r="BI2417" i="64"/>
  <c r="BJ2417" i="64"/>
  <c r="BK2417" i="64"/>
  <c r="BL2417" i="64"/>
  <c r="BM2417" i="64"/>
  <c r="BN2417" i="64"/>
  <c r="BO2417" i="64"/>
  <c r="BP2417" i="64"/>
  <c r="BQ2417" i="64"/>
  <c r="BR2417" i="64"/>
  <c r="BS2417" i="64"/>
  <c r="BT2417" i="64"/>
  <c r="BU2417" i="64"/>
  <c r="BV2417" i="64"/>
  <c r="BW2417" i="64"/>
  <c r="BX2417" i="64"/>
  <c r="BY2417" i="64"/>
  <c r="BZ2417" i="64"/>
  <c r="CA2417" i="64"/>
  <c r="CB2417" i="64"/>
  <c r="CC2417" i="64"/>
  <c r="CD2417" i="64"/>
  <c r="CE2417" i="64"/>
  <c r="CF2417" i="64"/>
  <c r="CG2417" i="64"/>
  <c r="CH2417" i="64"/>
  <c r="CI2417" i="64"/>
  <c r="CJ2417" i="64"/>
  <c r="CK2417" i="64"/>
  <c r="E2418" i="64"/>
  <c r="B2418" i="64"/>
  <c r="E2419" i="64"/>
  <c r="B2419" i="64"/>
  <c r="T2419" i="64"/>
  <c r="U2419" i="64"/>
  <c r="V2419" i="64"/>
  <c r="W2419" i="64"/>
  <c r="X2419" i="64"/>
  <c r="Y2419" i="64"/>
  <c r="Z2419" i="64"/>
  <c r="AA2419" i="64"/>
  <c r="AB2419" i="64"/>
  <c r="AC2419" i="64"/>
  <c r="AD2419" i="64"/>
  <c r="AE2419" i="64"/>
  <c r="AF2419" i="64"/>
  <c r="AG2419" i="64"/>
  <c r="AH2419" i="64"/>
  <c r="AI2419" i="64"/>
  <c r="AJ2419" i="64"/>
  <c r="AK2419" i="64"/>
  <c r="AL2419" i="64"/>
  <c r="AM2419" i="64"/>
  <c r="AN2419" i="64"/>
  <c r="AO2419" i="64"/>
  <c r="AP2419" i="64"/>
  <c r="AQ2419" i="64"/>
  <c r="AR2419" i="64"/>
  <c r="AS2419" i="64"/>
  <c r="AT2419" i="64"/>
  <c r="AU2419" i="64"/>
  <c r="AV2419" i="64"/>
  <c r="AW2419" i="64"/>
  <c r="AX2419" i="64"/>
  <c r="AY2419" i="64"/>
  <c r="AZ2419" i="64"/>
  <c r="BA2419" i="64"/>
  <c r="BB2419" i="64"/>
  <c r="BC2419" i="64"/>
  <c r="BD2419" i="64"/>
  <c r="BE2419" i="64"/>
  <c r="BF2419" i="64"/>
  <c r="BG2419" i="64"/>
  <c r="BH2419" i="64"/>
  <c r="BI2419" i="64"/>
  <c r="BJ2419" i="64"/>
  <c r="BK2419" i="64"/>
  <c r="BL2419" i="64"/>
  <c r="BM2419" i="64"/>
  <c r="BN2419" i="64"/>
  <c r="BO2419" i="64"/>
  <c r="BP2419" i="64"/>
  <c r="BQ2419" i="64"/>
  <c r="BR2419" i="64"/>
  <c r="BS2419" i="64"/>
  <c r="BT2419" i="64"/>
  <c r="BU2419" i="64"/>
  <c r="BV2419" i="64"/>
  <c r="BW2419" i="64"/>
  <c r="BX2419" i="64"/>
  <c r="BY2419" i="64"/>
  <c r="BZ2419" i="64"/>
  <c r="CA2419" i="64"/>
  <c r="CB2419" i="64"/>
  <c r="CC2419" i="64"/>
  <c r="CD2419" i="64"/>
  <c r="CE2419" i="64"/>
  <c r="CF2419" i="64"/>
  <c r="CG2419" i="64"/>
  <c r="CH2419" i="64"/>
  <c r="CI2419" i="64"/>
  <c r="CJ2419" i="64"/>
  <c r="CK2419" i="64"/>
  <c r="E2420" i="64"/>
  <c r="B2420" i="64"/>
  <c r="E2430" i="64"/>
  <c r="E2431" i="64"/>
  <c r="G2431" i="64" s="1"/>
  <c r="B2431" i="64"/>
  <c r="R2431" i="64"/>
  <c r="E2432" i="64"/>
  <c r="B1180" i="64"/>
  <c r="E1180" i="64"/>
  <c r="B1179" i="64"/>
  <c r="E1179" i="64"/>
  <c r="B1178" i="64"/>
  <c r="E1178" i="64"/>
  <c r="CK1177" i="64"/>
  <c r="CJ1177" i="64"/>
  <c r="CI1177" i="64"/>
  <c r="CH1177" i="64"/>
  <c r="CG1177" i="64"/>
  <c r="CF1177" i="64"/>
  <c r="CE1177" i="64"/>
  <c r="CD1177" i="64"/>
  <c r="CC1177" i="64"/>
  <c r="CB1177" i="64"/>
  <c r="CA1177" i="64"/>
  <c r="BZ1177" i="64"/>
  <c r="BY1177" i="64"/>
  <c r="BX1177" i="64"/>
  <c r="BW1177" i="64"/>
  <c r="BV1177" i="64"/>
  <c r="BU1177" i="64"/>
  <c r="BT1177" i="64"/>
  <c r="BS1177" i="64"/>
  <c r="BR1177" i="64"/>
  <c r="BQ1177" i="64"/>
  <c r="BP1177" i="64"/>
  <c r="BO1177" i="64"/>
  <c r="BN1177" i="64"/>
  <c r="BM1177" i="64"/>
  <c r="BL1177" i="64"/>
  <c r="BK1177" i="64"/>
  <c r="BJ1177" i="64"/>
  <c r="BI1177" i="64"/>
  <c r="BH1177" i="64"/>
  <c r="BG1177" i="64"/>
  <c r="BF1177" i="64"/>
  <c r="BE1177" i="64"/>
  <c r="BD1177" i="64"/>
  <c r="BC1177" i="64"/>
  <c r="BB1177" i="64"/>
  <c r="BA1177" i="64"/>
  <c r="AZ1177" i="64"/>
  <c r="AY1177" i="64"/>
  <c r="AX1177" i="64"/>
  <c r="AW1177" i="64"/>
  <c r="AV1177" i="64"/>
  <c r="AU1177" i="64"/>
  <c r="AT1177" i="64"/>
  <c r="AS1177" i="64"/>
  <c r="AR1177" i="64"/>
  <c r="AQ1177" i="64"/>
  <c r="AP1177" i="64"/>
  <c r="AO1177" i="64"/>
  <c r="AN1177" i="64"/>
  <c r="AM1177" i="64"/>
  <c r="AL1177" i="64"/>
  <c r="AK1177" i="64"/>
  <c r="AJ1177" i="64"/>
  <c r="AI1177" i="64"/>
  <c r="AH1177" i="64"/>
  <c r="AG1177" i="64"/>
  <c r="AF1177" i="64"/>
  <c r="AE1177" i="64"/>
  <c r="AD1177" i="64"/>
  <c r="AC1177" i="64"/>
  <c r="AB1177" i="64"/>
  <c r="AA1177" i="64"/>
  <c r="Z1177" i="64"/>
  <c r="Y1177" i="64"/>
  <c r="X1177" i="64"/>
  <c r="W1177" i="64"/>
  <c r="V1177" i="64"/>
  <c r="U1177" i="64"/>
  <c r="T1177" i="64"/>
  <c r="B1177" i="64"/>
  <c r="E1177" i="64"/>
  <c r="B1176" i="64"/>
  <c r="E1176" i="64"/>
  <c r="B1175" i="64"/>
  <c r="E1175" i="64"/>
  <c r="B1174" i="64"/>
  <c r="E1174" i="64"/>
  <c r="B1173" i="64"/>
  <c r="E1173" i="64"/>
  <c r="E1172" i="64"/>
  <c r="E1171" i="64"/>
  <c r="E1170" i="64"/>
  <c r="E1169" i="64"/>
  <c r="E1168" i="64"/>
  <c r="E1167" i="64"/>
  <c r="CK1166" i="64"/>
  <c r="CJ1166" i="64"/>
  <c r="CI1166" i="64"/>
  <c r="CH1166" i="64"/>
  <c r="CG1166" i="64"/>
  <c r="CF1166" i="64"/>
  <c r="CE1166" i="64"/>
  <c r="CD1166" i="64"/>
  <c r="CC1166" i="64"/>
  <c r="CB1166" i="64"/>
  <c r="CA1166" i="64"/>
  <c r="BZ1166" i="64"/>
  <c r="BY1166" i="64"/>
  <c r="BX1166" i="64"/>
  <c r="BW1166" i="64"/>
  <c r="BV1166" i="64"/>
  <c r="BU1166" i="64"/>
  <c r="BT1166" i="64"/>
  <c r="BS1166" i="64"/>
  <c r="BR1166" i="64"/>
  <c r="BQ1166" i="64"/>
  <c r="BP1166" i="64"/>
  <c r="BO1166" i="64"/>
  <c r="BN1166" i="64"/>
  <c r="BM1166" i="64"/>
  <c r="BL1166" i="64"/>
  <c r="BK1166" i="64"/>
  <c r="BJ1166" i="64"/>
  <c r="BI1166" i="64"/>
  <c r="BH1166" i="64"/>
  <c r="BG1166" i="64"/>
  <c r="BF1166" i="64"/>
  <c r="BE1166" i="64"/>
  <c r="BD1166" i="64"/>
  <c r="BC1166" i="64"/>
  <c r="BB1166" i="64"/>
  <c r="BA1166" i="64"/>
  <c r="AZ1166" i="64"/>
  <c r="AY1166" i="64"/>
  <c r="AX1166" i="64"/>
  <c r="AW1166" i="64"/>
  <c r="AV1166" i="64"/>
  <c r="AU1166" i="64"/>
  <c r="AT1166" i="64"/>
  <c r="AS1166" i="64"/>
  <c r="AR1166" i="64"/>
  <c r="AQ1166" i="64"/>
  <c r="AP1166" i="64"/>
  <c r="AO1166" i="64"/>
  <c r="AN1166" i="64"/>
  <c r="AM1166" i="64"/>
  <c r="AL1166" i="64"/>
  <c r="AK1166" i="64"/>
  <c r="AJ1166" i="64"/>
  <c r="AI1166" i="64"/>
  <c r="AH1166" i="64"/>
  <c r="AG1166" i="64"/>
  <c r="AF1166" i="64"/>
  <c r="AE1166" i="64"/>
  <c r="AD1166" i="64"/>
  <c r="AC1166" i="64"/>
  <c r="AB1166" i="64"/>
  <c r="AA1166" i="64"/>
  <c r="Z1166" i="64"/>
  <c r="Y1166" i="64"/>
  <c r="X1166" i="64"/>
  <c r="W1166" i="64"/>
  <c r="V1166" i="64"/>
  <c r="U1166" i="64"/>
  <c r="T1166" i="64"/>
  <c r="E1166" i="64"/>
  <c r="E1165" i="64"/>
  <c r="E1164" i="64"/>
  <c r="E1163" i="64"/>
  <c r="B1162" i="64"/>
  <c r="E1162" i="64"/>
  <c r="E1161" i="64"/>
  <c r="B1160" i="64"/>
  <c r="E1160" i="64"/>
  <c r="B1159" i="64"/>
  <c r="B1167" i="64" s="1"/>
  <c r="E1159" i="64"/>
  <c r="B1158" i="64"/>
  <c r="B1166" i="64" s="1"/>
  <c r="E1158" i="64"/>
  <c r="E1157" i="64"/>
  <c r="G1157" i="64" s="1"/>
  <c r="B1156" i="64"/>
  <c r="B1165" i="64" s="1"/>
  <c r="E1156" i="64"/>
  <c r="E1155" i="64"/>
  <c r="E1154" i="64"/>
  <c r="E1153" i="64"/>
  <c r="E1152" i="64"/>
  <c r="E1151" i="64"/>
  <c r="E1150" i="64"/>
  <c r="G1150" i="64" s="1"/>
  <c r="E1149" i="64"/>
  <c r="G1149" i="64" s="1"/>
  <c r="E1148" i="64"/>
  <c r="G1148" i="64" s="1"/>
  <c r="B1147" i="64"/>
  <c r="E1147" i="64"/>
  <c r="G1147" i="64" s="1"/>
  <c r="E1146" i="64"/>
  <c r="B82" i="861"/>
  <c r="E2219" i="64"/>
  <c r="G2219" i="64" s="1"/>
  <c r="E2220" i="64"/>
  <c r="G2220" i="64" s="1"/>
  <c r="B2219" i="64"/>
  <c r="T647" i="64"/>
  <c r="U647" i="64"/>
  <c r="V647" i="64"/>
  <c r="W647" i="64"/>
  <c r="X647" i="64"/>
  <c r="Y647" i="64"/>
  <c r="Z647" i="64"/>
  <c r="AA647" i="64"/>
  <c r="AB647" i="64"/>
  <c r="AC647" i="64"/>
  <c r="AD647" i="64"/>
  <c r="AE647" i="64"/>
  <c r="AF647" i="64"/>
  <c r="AG647" i="64"/>
  <c r="AH647" i="64"/>
  <c r="AI647" i="64"/>
  <c r="AJ647" i="64"/>
  <c r="AK647" i="64"/>
  <c r="AL647" i="64"/>
  <c r="AM647" i="64"/>
  <c r="AN647" i="64"/>
  <c r="AO647" i="64"/>
  <c r="AP647" i="64"/>
  <c r="AQ647" i="64"/>
  <c r="AR647" i="64"/>
  <c r="AS647" i="64"/>
  <c r="AT647" i="64"/>
  <c r="AU647" i="64"/>
  <c r="AV647" i="64"/>
  <c r="AW647" i="64"/>
  <c r="AX647" i="64"/>
  <c r="AY647" i="64"/>
  <c r="AZ647" i="64"/>
  <c r="BA647" i="64"/>
  <c r="BB647" i="64"/>
  <c r="BC647" i="64"/>
  <c r="BD647" i="64"/>
  <c r="BE647" i="64"/>
  <c r="BF647" i="64"/>
  <c r="BG647" i="64"/>
  <c r="BH647" i="64"/>
  <c r="BI647" i="64"/>
  <c r="BJ647" i="64"/>
  <c r="BK647" i="64"/>
  <c r="BL647" i="64"/>
  <c r="BM647" i="64"/>
  <c r="BN647" i="64"/>
  <c r="BO647" i="64"/>
  <c r="BP647" i="64"/>
  <c r="BQ647" i="64"/>
  <c r="BR647" i="64"/>
  <c r="BS647" i="64"/>
  <c r="BT647" i="64"/>
  <c r="BU647" i="64"/>
  <c r="BV647" i="64"/>
  <c r="BW647" i="64"/>
  <c r="BX647" i="64"/>
  <c r="BY647" i="64"/>
  <c r="BZ647" i="64"/>
  <c r="CA647" i="64"/>
  <c r="CB647" i="64"/>
  <c r="CC647" i="64"/>
  <c r="CD647" i="64"/>
  <c r="CE647" i="64"/>
  <c r="CF647" i="64"/>
  <c r="CG647" i="64"/>
  <c r="CH647" i="64"/>
  <c r="CI647" i="64"/>
  <c r="CJ647" i="64"/>
  <c r="CK647" i="64"/>
  <c r="E2221" i="64"/>
  <c r="G2221" i="64" s="1"/>
  <c r="B2221" i="64"/>
  <c r="E1319" i="64"/>
  <c r="E1320" i="64"/>
  <c r="G1320" i="64" s="1"/>
  <c r="E1321" i="64"/>
  <c r="G1321" i="64" s="1"/>
  <c r="E1322" i="64"/>
  <c r="G1322" i="64" s="1"/>
  <c r="E1323" i="64"/>
  <c r="G1323" i="64" s="1"/>
  <c r="E1324" i="64"/>
  <c r="G1324" i="64" s="1"/>
  <c r="E1325" i="64"/>
  <c r="G1325" i="64" s="1"/>
  <c r="E1326" i="64"/>
  <c r="G1326" i="64" s="1"/>
  <c r="E1327" i="64"/>
  <c r="G1327" i="64" s="1"/>
  <c r="L1325" i="64"/>
  <c r="M1325" i="64"/>
  <c r="N1325" i="64"/>
  <c r="O1325" i="64"/>
  <c r="P1325" i="64"/>
  <c r="K1325" i="64"/>
  <c r="B1337" i="64"/>
  <c r="E1337" i="64"/>
  <c r="CK1336" i="64"/>
  <c r="CJ1336" i="64"/>
  <c r="CI1336" i="64"/>
  <c r="CH1336" i="64"/>
  <c r="CG1336" i="64"/>
  <c r="CF1336" i="64"/>
  <c r="CE1336" i="64"/>
  <c r="CD1336" i="64"/>
  <c r="CC1336" i="64"/>
  <c r="CB1336" i="64"/>
  <c r="CA1336" i="64"/>
  <c r="BZ1336" i="64"/>
  <c r="BY1336" i="64"/>
  <c r="BX1336" i="64"/>
  <c r="BW1336" i="64"/>
  <c r="BV1336" i="64"/>
  <c r="BU1336" i="64"/>
  <c r="BT1336" i="64"/>
  <c r="BS1336" i="64"/>
  <c r="BR1336" i="64"/>
  <c r="BQ1336" i="64"/>
  <c r="BP1336" i="64"/>
  <c r="BO1336" i="64"/>
  <c r="BN1336" i="64"/>
  <c r="BM1336" i="64"/>
  <c r="BL1336" i="64"/>
  <c r="BK1336" i="64"/>
  <c r="BJ1336" i="64"/>
  <c r="BI1336" i="64"/>
  <c r="BH1336" i="64"/>
  <c r="BG1336" i="64"/>
  <c r="BF1336" i="64"/>
  <c r="BE1336" i="64"/>
  <c r="BD1336" i="64"/>
  <c r="BC1336" i="64"/>
  <c r="BB1336" i="64"/>
  <c r="BA1336" i="64"/>
  <c r="AZ1336" i="64"/>
  <c r="AY1336" i="64"/>
  <c r="AX1336" i="64"/>
  <c r="AW1336" i="64"/>
  <c r="AV1336" i="64"/>
  <c r="AU1336" i="64"/>
  <c r="AT1336" i="64"/>
  <c r="AS1336" i="64"/>
  <c r="AR1336" i="64"/>
  <c r="AQ1336" i="64"/>
  <c r="AP1336" i="64"/>
  <c r="AO1336" i="64"/>
  <c r="AN1336" i="64"/>
  <c r="AM1336" i="64"/>
  <c r="AL1336" i="64"/>
  <c r="AK1336" i="64"/>
  <c r="AJ1336" i="64"/>
  <c r="AI1336" i="64"/>
  <c r="AH1336" i="64"/>
  <c r="AG1336" i="64"/>
  <c r="AF1336" i="64"/>
  <c r="AE1336" i="64"/>
  <c r="AD1336" i="64"/>
  <c r="AC1336" i="64"/>
  <c r="AB1336" i="64"/>
  <c r="AA1336" i="64"/>
  <c r="Z1336" i="64"/>
  <c r="Y1336" i="64"/>
  <c r="X1336" i="64"/>
  <c r="W1336" i="64"/>
  <c r="V1336" i="64"/>
  <c r="U1336" i="64"/>
  <c r="T1336" i="64"/>
  <c r="B1336" i="64"/>
  <c r="E1336" i="64"/>
  <c r="B1335" i="64"/>
  <c r="E1335" i="64"/>
  <c r="CK1334" i="64"/>
  <c r="CJ1334" i="64"/>
  <c r="CI1334" i="64"/>
  <c r="CH1334" i="64"/>
  <c r="CG1334" i="64"/>
  <c r="CF1334" i="64"/>
  <c r="CE1334" i="64"/>
  <c r="CD1334" i="64"/>
  <c r="CC1334" i="64"/>
  <c r="CB1334" i="64"/>
  <c r="CA1334" i="64"/>
  <c r="BZ1334" i="64"/>
  <c r="BY1334" i="64"/>
  <c r="BX1334" i="64"/>
  <c r="BW1334" i="64"/>
  <c r="BV1334" i="64"/>
  <c r="BU1334" i="64"/>
  <c r="BT1334" i="64"/>
  <c r="BS1334" i="64"/>
  <c r="BR1334" i="64"/>
  <c r="BQ1334" i="64"/>
  <c r="BP1334" i="64"/>
  <c r="BO1334" i="64"/>
  <c r="BN1334" i="64"/>
  <c r="BM1334" i="64"/>
  <c r="BL1334" i="64"/>
  <c r="BK1334" i="64"/>
  <c r="BJ1334" i="64"/>
  <c r="BI1334" i="64"/>
  <c r="BH1334" i="64"/>
  <c r="BG1334" i="64"/>
  <c r="BF1334" i="64"/>
  <c r="BE1334" i="64"/>
  <c r="BD1334" i="64"/>
  <c r="BC1334" i="64"/>
  <c r="BB1334" i="64"/>
  <c r="BA1334" i="64"/>
  <c r="AZ1334" i="64"/>
  <c r="AY1334" i="64"/>
  <c r="AX1334" i="64"/>
  <c r="AW1334" i="64"/>
  <c r="AV1334" i="64"/>
  <c r="AU1334" i="64"/>
  <c r="AT1334" i="64"/>
  <c r="AS1334" i="64"/>
  <c r="AR1334" i="64"/>
  <c r="AQ1334" i="64"/>
  <c r="AP1334" i="64"/>
  <c r="AO1334" i="64"/>
  <c r="AN1334" i="64"/>
  <c r="AM1334" i="64"/>
  <c r="AL1334" i="64"/>
  <c r="AK1334" i="64"/>
  <c r="AJ1334" i="64"/>
  <c r="AI1334" i="64"/>
  <c r="AH1334" i="64"/>
  <c r="AG1334" i="64"/>
  <c r="AF1334" i="64"/>
  <c r="AE1334" i="64"/>
  <c r="AD1334" i="64"/>
  <c r="AC1334" i="64"/>
  <c r="AB1334" i="64"/>
  <c r="AA1334" i="64"/>
  <c r="Z1334" i="64"/>
  <c r="Y1334" i="64"/>
  <c r="X1334" i="64"/>
  <c r="W1334" i="64"/>
  <c r="V1334" i="64"/>
  <c r="U1334" i="64"/>
  <c r="T1334" i="64"/>
  <c r="B1334" i="64"/>
  <c r="E1334" i="64"/>
  <c r="B1333" i="64"/>
  <c r="E1333" i="64"/>
  <c r="B1332" i="64"/>
  <c r="E1332" i="64"/>
  <c r="B1331" i="64"/>
  <c r="E1331" i="64"/>
  <c r="B1330" i="64"/>
  <c r="B1328" i="64" s="1"/>
  <c r="B1322" i="64" s="1"/>
  <c r="E1330" i="64"/>
  <c r="E1329" i="64"/>
  <c r="G1329" i="64" s="1"/>
  <c r="E1328" i="64"/>
  <c r="G1328" i="64" s="1"/>
  <c r="BA41" i="1342" l="1"/>
  <c r="BA45" i="1342" s="1"/>
  <c r="BA50" i="1342" s="1"/>
  <c r="BA54" i="1342" s="1"/>
  <c r="AZ46" i="1342"/>
  <c r="S2431" i="64"/>
  <c r="S2433" i="64" s="1"/>
  <c r="T2409" i="64"/>
  <c r="T2411" i="64" s="1"/>
  <c r="BB41" i="1342" l="1"/>
  <c r="BB45" i="1342" s="1"/>
  <c r="BB50" i="1342" s="1"/>
  <c r="BA46" i="1342"/>
  <c r="T2431" i="64"/>
  <c r="U2431" i="64" s="1"/>
  <c r="V2431" i="64" s="1"/>
  <c r="W2431" i="64" s="1"/>
  <c r="X2431" i="64" s="1"/>
  <c r="Y2431" i="64" s="1"/>
  <c r="Z2431" i="64" s="1"/>
  <c r="AA2431" i="64" s="1"/>
  <c r="AB2431" i="64" s="1"/>
  <c r="AC2431" i="64" s="1"/>
  <c r="AD2431" i="64" s="1"/>
  <c r="AE2431" i="64" s="1"/>
  <c r="AF2431" i="64" s="1"/>
  <c r="AG2431" i="64" s="1"/>
  <c r="AH2431" i="64" s="1"/>
  <c r="AI2431" i="64" s="1"/>
  <c r="AJ2431" i="64" s="1"/>
  <c r="AK2431" i="64" s="1"/>
  <c r="AL2431" i="64" s="1"/>
  <c r="AM2431" i="64" s="1"/>
  <c r="AN2431" i="64" s="1"/>
  <c r="AO2431" i="64" s="1"/>
  <c r="AP2431" i="64" s="1"/>
  <c r="AQ2431" i="64" s="1"/>
  <c r="AR2431" i="64" s="1"/>
  <c r="AS2431" i="64" s="1"/>
  <c r="AT2431" i="64" s="1"/>
  <c r="AU2431" i="64" s="1"/>
  <c r="AV2431" i="64" s="1"/>
  <c r="AW2431" i="64" s="1"/>
  <c r="AX2431" i="64" s="1"/>
  <c r="AY2431" i="64" s="1"/>
  <c r="AZ2431" i="64" s="1"/>
  <c r="BA2431" i="64" s="1"/>
  <c r="BB2431" i="64" s="1"/>
  <c r="U2409" i="64"/>
  <c r="U2411" i="64" s="1"/>
  <c r="E776" i="64"/>
  <c r="E777" i="64"/>
  <c r="E778" i="64"/>
  <c r="E779" i="64"/>
  <c r="E780" i="64"/>
  <c r="E781" i="64"/>
  <c r="E783" i="64"/>
  <c r="E784" i="64"/>
  <c r="E785" i="64"/>
  <c r="G785" i="64" s="1"/>
  <c r="E786" i="64"/>
  <c r="E787" i="64"/>
  <c r="E788" i="64"/>
  <c r="E789" i="64"/>
  <c r="E790" i="64"/>
  <c r="E791" i="64"/>
  <c r="E792" i="64"/>
  <c r="E793" i="64"/>
  <c r="G793" i="64" s="1"/>
  <c r="E794" i="64"/>
  <c r="E795" i="64"/>
  <c r="E796" i="64"/>
  <c r="E797" i="64"/>
  <c r="E798" i="64"/>
  <c r="E799" i="64"/>
  <c r="G799" i="64" s="1"/>
  <c r="E800" i="64"/>
  <c r="E801" i="64"/>
  <c r="E802" i="64"/>
  <c r="E803" i="64"/>
  <c r="E804" i="64"/>
  <c r="E805" i="64"/>
  <c r="E806" i="64"/>
  <c r="E807" i="64"/>
  <c r="E808" i="64"/>
  <c r="E809" i="64"/>
  <c r="E782" i="64"/>
  <c r="G782" i="64" s="1"/>
  <c r="B809" i="64"/>
  <c r="B808" i="64"/>
  <c r="B807" i="64"/>
  <c r="B806" i="64"/>
  <c r="CK805" i="64"/>
  <c r="CJ805" i="64"/>
  <c r="CI805" i="64"/>
  <c r="CH805" i="64"/>
  <c r="CG805" i="64"/>
  <c r="CF805" i="64"/>
  <c r="CE805" i="64"/>
  <c r="CD805" i="64"/>
  <c r="CC805" i="64"/>
  <c r="CB805" i="64"/>
  <c r="CA805" i="64"/>
  <c r="BZ805" i="64"/>
  <c r="BY805" i="64"/>
  <c r="BX805" i="64"/>
  <c r="BW805" i="64"/>
  <c r="BV805" i="64"/>
  <c r="BU805" i="64"/>
  <c r="BT805" i="64"/>
  <c r="BS805" i="64"/>
  <c r="BR805" i="64"/>
  <c r="BQ805" i="64"/>
  <c r="BP805" i="64"/>
  <c r="BO805" i="64"/>
  <c r="BN805" i="64"/>
  <c r="BM805" i="64"/>
  <c r="BL805" i="64"/>
  <c r="BK805" i="64"/>
  <c r="BJ805" i="64"/>
  <c r="BI805" i="64"/>
  <c r="BH805" i="64"/>
  <c r="BG805" i="64"/>
  <c r="BF805" i="64"/>
  <c r="BE805" i="64"/>
  <c r="BD805" i="64"/>
  <c r="BC805" i="64"/>
  <c r="BB805" i="64"/>
  <c r="BA805" i="64"/>
  <c r="AZ805" i="64"/>
  <c r="AY805" i="64"/>
  <c r="AX805" i="64"/>
  <c r="AW805" i="64"/>
  <c r="AV805" i="64"/>
  <c r="AU805" i="64"/>
  <c r="AT805" i="64"/>
  <c r="AS805" i="64"/>
  <c r="AR805" i="64"/>
  <c r="AQ805" i="64"/>
  <c r="AP805" i="64"/>
  <c r="AO805" i="64"/>
  <c r="AN805" i="64"/>
  <c r="AM805" i="64"/>
  <c r="AL805" i="64"/>
  <c r="AK805" i="64"/>
  <c r="AJ805" i="64"/>
  <c r="AI805" i="64"/>
  <c r="AH805" i="64"/>
  <c r="AG805" i="64"/>
  <c r="AF805" i="64"/>
  <c r="AE805" i="64"/>
  <c r="AD805" i="64"/>
  <c r="AC805" i="64"/>
  <c r="AB805" i="64"/>
  <c r="AA805" i="64"/>
  <c r="Z805" i="64"/>
  <c r="Y805" i="64"/>
  <c r="X805" i="64"/>
  <c r="W805" i="64"/>
  <c r="V805" i="64"/>
  <c r="U805" i="64"/>
  <c r="T805" i="64"/>
  <c r="B805" i="64"/>
  <c r="CK804" i="64"/>
  <c r="CJ804" i="64"/>
  <c r="CI804" i="64"/>
  <c r="CH804" i="64"/>
  <c r="CG804" i="64"/>
  <c r="CF804" i="64"/>
  <c r="CE804" i="64"/>
  <c r="CD804" i="64"/>
  <c r="CC804" i="64"/>
  <c r="CB804" i="64"/>
  <c r="CA804" i="64"/>
  <c r="BZ804" i="64"/>
  <c r="BY804" i="64"/>
  <c r="BX804" i="64"/>
  <c r="BW804" i="64"/>
  <c r="BV804" i="64"/>
  <c r="BU804" i="64"/>
  <c r="BT804" i="64"/>
  <c r="BS804" i="64"/>
  <c r="BR804" i="64"/>
  <c r="BQ804" i="64"/>
  <c r="BP804" i="64"/>
  <c r="BO804" i="64"/>
  <c r="BN804" i="64"/>
  <c r="BM804" i="64"/>
  <c r="BL804" i="64"/>
  <c r="BK804" i="64"/>
  <c r="BJ804" i="64"/>
  <c r="BI804" i="64"/>
  <c r="BH804" i="64"/>
  <c r="BG804" i="64"/>
  <c r="BF804" i="64"/>
  <c r="BE804" i="64"/>
  <c r="BD804" i="64"/>
  <c r="BC804" i="64"/>
  <c r="BB804" i="64"/>
  <c r="BA804" i="64"/>
  <c r="AZ804" i="64"/>
  <c r="AY804" i="64"/>
  <c r="AX804" i="64"/>
  <c r="AW804" i="64"/>
  <c r="AV804" i="64"/>
  <c r="AU804" i="64"/>
  <c r="AT804" i="64"/>
  <c r="AS804" i="64"/>
  <c r="AR804" i="64"/>
  <c r="AQ804" i="64"/>
  <c r="AP804" i="64"/>
  <c r="AO804" i="64"/>
  <c r="AN804" i="64"/>
  <c r="AM804" i="64"/>
  <c r="AL804" i="64"/>
  <c r="AK804" i="64"/>
  <c r="AJ804" i="64"/>
  <c r="AI804" i="64"/>
  <c r="AH804" i="64"/>
  <c r="AG804" i="64"/>
  <c r="AF804" i="64"/>
  <c r="AE804" i="64"/>
  <c r="AD804" i="64"/>
  <c r="AC804" i="64"/>
  <c r="AB804" i="64"/>
  <c r="AA804" i="64"/>
  <c r="Z804" i="64"/>
  <c r="Y804" i="64"/>
  <c r="X804" i="64"/>
  <c r="W804" i="64"/>
  <c r="V804" i="64"/>
  <c r="U804" i="64"/>
  <c r="T804" i="64"/>
  <c r="B804" i="64"/>
  <c r="B803" i="64"/>
  <c r="B777" i="64" s="1"/>
  <c r="B802" i="64"/>
  <c r="B800" i="64" s="1"/>
  <c r="B798" i="64" s="1"/>
  <c r="B1665" i="64"/>
  <c r="E1665" i="64"/>
  <c r="CK1664" i="64"/>
  <c r="CJ1664" i="64"/>
  <c r="CI1664" i="64"/>
  <c r="CH1664" i="64"/>
  <c r="CG1664" i="64"/>
  <c r="CF1664" i="64"/>
  <c r="CE1664" i="64"/>
  <c r="CD1664" i="64"/>
  <c r="CC1664" i="64"/>
  <c r="CB1664" i="64"/>
  <c r="CA1664" i="64"/>
  <c r="BZ1664" i="64"/>
  <c r="BY1664" i="64"/>
  <c r="BX1664" i="64"/>
  <c r="BW1664" i="64"/>
  <c r="BV1664" i="64"/>
  <c r="BU1664" i="64"/>
  <c r="BT1664" i="64"/>
  <c r="BS1664" i="64"/>
  <c r="BR1664" i="64"/>
  <c r="BQ1664" i="64"/>
  <c r="BP1664" i="64"/>
  <c r="BO1664" i="64"/>
  <c r="BN1664" i="64"/>
  <c r="BM1664" i="64"/>
  <c r="BL1664" i="64"/>
  <c r="BK1664" i="64"/>
  <c r="BJ1664" i="64"/>
  <c r="BI1664" i="64"/>
  <c r="BH1664" i="64"/>
  <c r="BG1664" i="64"/>
  <c r="BF1664" i="64"/>
  <c r="BE1664" i="64"/>
  <c r="BD1664" i="64"/>
  <c r="BC1664" i="64"/>
  <c r="BB1664" i="64"/>
  <c r="BA1664" i="64"/>
  <c r="AZ1664" i="64"/>
  <c r="AY1664" i="64"/>
  <c r="AX1664" i="64"/>
  <c r="AW1664" i="64"/>
  <c r="AV1664" i="64"/>
  <c r="AU1664" i="64"/>
  <c r="AT1664" i="64"/>
  <c r="AS1664" i="64"/>
  <c r="AR1664" i="64"/>
  <c r="AQ1664" i="64"/>
  <c r="AP1664" i="64"/>
  <c r="AO1664" i="64"/>
  <c r="AN1664" i="64"/>
  <c r="AM1664" i="64"/>
  <c r="AL1664" i="64"/>
  <c r="AK1664" i="64"/>
  <c r="AJ1664" i="64"/>
  <c r="AI1664" i="64"/>
  <c r="AH1664" i="64"/>
  <c r="AG1664" i="64"/>
  <c r="AF1664" i="64"/>
  <c r="AE1664" i="64"/>
  <c r="AD1664" i="64"/>
  <c r="AC1664" i="64"/>
  <c r="AB1664" i="64"/>
  <c r="AA1664" i="64"/>
  <c r="Z1664" i="64"/>
  <c r="Y1664" i="64"/>
  <c r="X1664" i="64"/>
  <c r="W1664" i="64"/>
  <c r="V1664" i="64"/>
  <c r="U1664" i="64"/>
  <c r="T1664" i="64"/>
  <c r="B1664" i="64"/>
  <c r="E1664" i="64"/>
  <c r="B1663" i="64"/>
  <c r="E1663" i="64"/>
  <c r="B1662" i="64"/>
  <c r="E1662" i="64"/>
  <c r="B1661" i="64"/>
  <c r="E1661" i="64"/>
  <c r="B1660" i="64"/>
  <c r="E1660" i="64"/>
  <c r="B1659" i="64"/>
  <c r="E1659" i="64"/>
  <c r="B1658" i="64"/>
  <c r="E1658" i="64"/>
  <c r="E1657" i="64"/>
  <c r="E1656" i="64"/>
  <c r="E1655" i="64"/>
  <c r="B1654" i="64"/>
  <c r="B1656" i="64" s="1"/>
  <c r="E1654" i="64"/>
  <c r="E1639" i="64"/>
  <c r="G1639" i="64" s="1"/>
  <c r="E1638" i="64"/>
  <c r="G1638" i="64" s="1"/>
  <c r="E1637" i="64"/>
  <c r="CK1635" i="64"/>
  <c r="CJ1635" i="64"/>
  <c r="CI1635" i="64"/>
  <c r="CH1635" i="64"/>
  <c r="CG1635" i="64"/>
  <c r="CF1635" i="64"/>
  <c r="CE1635" i="64"/>
  <c r="CD1635" i="64"/>
  <c r="CC1635" i="64"/>
  <c r="CB1635" i="64"/>
  <c r="CA1635" i="64"/>
  <c r="BZ1635" i="64"/>
  <c r="BY1635" i="64"/>
  <c r="BX1635" i="64"/>
  <c r="BW1635" i="64"/>
  <c r="BV1635" i="64"/>
  <c r="BU1635" i="64"/>
  <c r="BT1635" i="64"/>
  <c r="BS1635" i="64"/>
  <c r="BR1635" i="64"/>
  <c r="BQ1635" i="64"/>
  <c r="BP1635" i="64"/>
  <c r="BO1635" i="64"/>
  <c r="BN1635" i="64"/>
  <c r="BM1635" i="64"/>
  <c r="BL1635" i="64"/>
  <c r="BK1635" i="64"/>
  <c r="BJ1635" i="64"/>
  <c r="BI1635" i="64"/>
  <c r="BH1635" i="64"/>
  <c r="BG1635" i="64"/>
  <c r="BF1635" i="64"/>
  <c r="BE1635" i="64"/>
  <c r="BD1635" i="64"/>
  <c r="BC1635" i="64"/>
  <c r="BB1635" i="64"/>
  <c r="BA1635" i="64"/>
  <c r="AZ1635" i="64"/>
  <c r="AY1635" i="64"/>
  <c r="AX1635" i="64"/>
  <c r="AW1635" i="64"/>
  <c r="AV1635" i="64"/>
  <c r="AU1635" i="64"/>
  <c r="AT1635" i="64"/>
  <c r="AS1635" i="64"/>
  <c r="AR1635" i="64"/>
  <c r="AQ1635" i="64"/>
  <c r="AP1635" i="64"/>
  <c r="AO1635" i="64"/>
  <c r="AN1635" i="64"/>
  <c r="AM1635" i="64"/>
  <c r="AL1635" i="64"/>
  <c r="AK1635" i="64"/>
  <c r="AJ1635" i="64"/>
  <c r="AI1635" i="64"/>
  <c r="AH1635" i="64"/>
  <c r="AG1635" i="64"/>
  <c r="AF1635" i="64"/>
  <c r="AE1635" i="64"/>
  <c r="AD1635" i="64"/>
  <c r="AC1635" i="64"/>
  <c r="AB1635" i="64"/>
  <c r="AA1635" i="64"/>
  <c r="Z1635" i="64"/>
  <c r="Y1635" i="64"/>
  <c r="X1635" i="64"/>
  <c r="W1635" i="64"/>
  <c r="V1635" i="64"/>
  <c r="U1635" i="64"/>
  <c r="T1635" i="64"/>
  <c r="T162" i="64"/>
  <c r="U162" i="64"/>
  <c r="V162" i="64"/>
  <c r="W162" i="64"/>
  <c r="X162" i="64"/>
  <c r="Y162" i="64"/>
  <c r="Z162" i="64"/>
  <c r="AA162" i="64"/>
  <c r="AB162" i="64"/>
  <c r="AC162" i="64"/>
  <c r="AD162" i="64"/>
  <c r="AE162" i="64"/>
  <c r="AF162" i="64"/>
  <c r="AG162" i="64"/>
  <c r="AH162" i="64"/>
  <c r="AI162" i="64"/>
  <c r="AJ162" i="64"/>
  <c r="AK162" i="64"/>
  <c r="AL162" i="64"/>
  <c r="AM162" i="64"/>
  <c r="AN162" i="64"/>
  <c r="AO162" i="64"/>
  <c r="AP162" i="64"/>
  <c r="AQ162" i="64"/>
  <c r="AR162" i="64"/>
  <c r="AS162" i="64"/>
  <c r="AT162" i="64"/>
  <c r="AU162" i="64"/>
  <c r="AV162" i="64"/>
  <c r="AW162" i="64"/>
  <c r="AX162" i="64"/>
  <c r="AY162" i="64"/>
  <c r="AZ162" i="64"/>
  <c r="BA162" i="64"/>
  <c r="BB162" i="64"/>
  <c r="BC162" i="64"/>
  <c r="BD162" i="64"/>
  <c r="BE162" i="64"/>
  <c r="BF162" i="64"/>
  <c r="BG162" i="64"/>
  <c r="BH162" i="64"/>
  <c r="BI162" i="64"/>
  <c r="BJ162" i="64"/>
  <c r="BK162" i="64"/>
  <c r="BL162" i="64"/>
  <c r="BM162" i="64"/>
  <c r="BN162" i="64"/>
  <c r="BO162" i="64"/>
  <c r="BP162" i="64"/>
  <c r="BQ162" i="64"/>
  <c r="BR162" i="64"/>
  <c r="BS162" i="64"/>
  <c r="BT162" i="64"/>
  <c r="BU162" i="64"/>
  <c r="BV162" i="64"/>
  <c r="BW162" i="64"/>
  <c r="BX162" i="64"/>
  <c r="BY162" i="64"/>
  <c r="BZ162" i="64"/>
  <c r="CA162" i="64"/>
  <c r="CB162" i="64"/>
  <c r="CC162" i="64"/>
  <c r="CD162" i="64"/>
  <c r="CE162" i="64"/>
  <c r="CF162" i="64"/>
  <c r="CG162" i="64"/>
  <c r="CH162" i="64"/>
  <c r="CI162" i="64"/>
  <c r="CJ162" i="64"/>
  <c r="CK162" i="64"/>
  <c r="E167" i="64"/>
  <c r="E168" i="64"/>
  <c r="K135" i="64"/>
  <c r="B151" i="64"/>
  <c r="B152" i="64"/>
  <c r="B153" i="64"/>
  <c r="B154" i="64"/>
  <c r="B150" i="64"/>
  <c r="B144" i="64"/>
  <c r="B145" i="64"/>
  <c r="B146" i="64"/>
  <c r="B147" i="64"/>
  <c r="B143" i="64"/>
  <c r="B136" i="64"/>
  <c r="B137" i="64"/>
  <c r="B138" i="64"/>
  <c r="B139" i="64"/>
  <c r="B135" i="64"/>
  <c r="B129" i="64"/>
  <c r="B130" i="64"/>
  <c r="B131" i="64"/>
  <c r="B132" i="64"/>
  <c r="B128" i="64"/>
  <c r="E124" i="64"/>
  <c r="G124" i="64" s="1"/>
  <c r="E159" i="64"/>
  <c r="E158" i="64"/>
  <c r="E157" i="64"/>
  <c r="E156" i="64"/>
  <c r="E155" i="64"/>
  <c r="E154" i="64"/>
  <c r="E153" i="64"/>
  <c r="E152" i="64"/>
  <c r="E151" i="64"/>
  <c r="E150" i="64"/>
  <c r="E149" i="64"/>
  <c r="E148" i="64"/>
  <c r="E147" i="64"/>
  <c r="E146" i="64"/>
  <c r="E145" i="64"/>
  <c r="E144" i="64"/>
  <c r="E143" i="64"/>
  <c r="E142" i="64"/>
  <c r="E141" i="64"/>
  <c r="E140" i="64"/>
  <c r="E139" i="64"/>
  <c r="E138" i="64"/>
  <c r="E137" i="64"/>
  <c r="E136" i="64"/>
  <c r="E135" i="64"/>
  <c r="E134" i="64"/>
  <c r="E133" i="64"/>
  <c r="E132" i="64"/>
  <c r="E131" i="64"/>
  <c r="E130" i="64"/>
  <c r="E129" i="64"/>
  <c r="E128" i="64"/>
  <c r="E127" i="64"/>
  <c r="E160" i="64"/>
  <c r="B160" i="64"/>
  <c r="E161" i="64"/>
  <c r="B161" i="64"/>
  <c r="E162" i="64"/>
  <c r="E163" i="64"/>
  <c r="T163" i="64"/>
  <c r="U163" i="64"/>
  <c r="V163" i="64"/>
  <c r="W163" i="64"/>
  <c r="X163" i="64"/>
  <c r="Y163" i="64"/>
  <c r="Z163" i="64"/>
  <c r="AA163" i="64"/>
  <c r="AB163" i="64"/>
  <c r="AC163" i="64"/>
  <c r="AD163" i="64"/>
  <c r="AE163" i="64"/>
  <c r="AF163" i="64"/>
  <c r="AG163" i="64"/>
  <c r="AH163" i="64"/>
  <c r="AI163" i="64"/>
  <c r="AJ163" i="64"/>
  <c r="AK163" i="64"/>
  <c r="AL163" i="64"/>
  <c r="AM163" i="64"/>
  <c r="AN163" i="64"/>
  <c r="AO163" i="64"/>
  <c r="AP163" i="64"/>
  <c r="AQ163" i="64"/>
  <c r="AR163" i="64"/>
  <c r="AS163" i="64"/>
  <c r="AT163" i="64"/>
  <c r="AU163" i="64"/>
  <c r="AV163" i="64"/>
  <c r="AW163" i="64"/>
  <c r="AX163" i="64"/>
  <c r="AY163" i="64"/>
  <c r="AZ163" i="64"/>
  <c r="BA163" i="64"/>
  <c r="BB163" i="64"/>
  <c r="BC163" i="64"/>
  <c r="BD163" i="64"/>
  <c r="BE163" i="64"/>
  <c r="BF163" i="64"/>
  <c r="BG163" i="64"/>
  <c r="BH163" i="64"/>
  <c r="BI163" i="64"/>
  <c r="BJ163" i="64"/>
  <c r="BK163" i="64"/>
  <c r="BL163" i="64"/>
  <c r="BM163" i="64"/>
  <c r="BN163" i="64"/>
  <c r="BO163" i="64"/>
  <c r="BP163" i="64"/>
  <c r="BQ163" i="64"/>
  <c r="BR163" i="64"/>
  <c r="BS163" i="64"/>
  <c r="BT163" i="64"/>
  <c r="BU163" i="64"/>
  <c r="BV163" i="64"/>
  <c r="BW163" i="64"/>
  <c r="BX163" i="64"/>
  <c r="BY163" i="64"/>
  <c r="BZ163" i="64"/>
  <c r="CA163" i="64"/>
  <c r="CB163" i="64"/>
  <c r="CC163" i="64"/>
  <c r="CD163" i="64"/>
  <c r="CE163" i="64"/>
  <c r="CF163" i="64"/>
  <c r="CG163" i="64"/>
  <c r="CH163" i="64"/>
  <c r="CI163" i="64"/>
  <c r="CJ163" i="64"/>
  <c r="CK163" i="64"/>
  <c r="E164" i="64"/>
  <c r="B164" i="64"/>
  <c r="E166" i="64"/>
  <c r="E165" i="64"/>
  <c r="E125" i="64"/>
  <c r="G125" i="64" s="1"/>
  <c r="E123" i="64"/>
  <c r="G123" i="64" s="1"/>
  <c r="E122" i="64"/>
  <c r="G122" i="64" s="1"/>
  <c r="E121" i="64"/>
  <c r="G121" i="64" s="1"/>
  <c r="E120" i="64"/>
  <c r="G120" i="64" s="1"/>
  <c r="E119" i="64"/>
  <c r="G119" i="64" s="1"/>
  <c r="E118" i="64"/>
  <c r="T360" i="64"/>
  <c r="E357" i="64"/>
  <c r="G357" i="64" s="1"/>
  <c r="E358" i="64"/>
  <c r="G358" i="64" s="1"/>
  <c r="E359" i="64"/>
  <c r="G359" i="64" s="1"/>
  <c r="E360" i="64"/>
  <c r="G360" i="64" s="1"/>
  <c r="E361" i="64"/>
  <c r="E362" i="64"/>
  <c r="E363" i="64"/>
  <c r="E364" i="64"/>
  <c r="E365" i="64"/>
  <c r="E366" i="64"/>
  <c r="E367" i="64"/>
  <c r="B360" i="64"/>
  <c r="B359" i="64" s="1"/>
  <c r="CK363" i="64"/>
  <c r="CJ363" i="64"/>
  <c r="CI363" i="64"/>
  <c r="CH363" i="64"/>
  <c r="CG363" i="64"/>
  <c r="CF363" i="64"/>
  <c r="CE363" i="64"/>
  <c r="CD363" i="64"/>
  <c r="CC363" i="64"/>
  <c r="CB363" i="64"/>
  <c r="CA363" i="64"/>
  <c r="BZ363" i="64"/>
  <c r="BY363" i="64"/>
  <c r="BX363" i="64"/>
  <c r="BW363" i="64"/>
  <c r="BV363" i="64"/>
  <c r="BU363" i="64"/>
  <c r="BT363" i="64"/>
  <c r="BS363" i="64"/>
  <c r="BR363" i="64"/>
  <c r="BQ363" i="64"/>
  <c r="BP363" i="64"/>
  <c r="BO363" i="64"/>
  <c r="BN363" i="64"/>
  <c r="BM363" i="64"/>
  <c r="BL363" i="64"/>
  <c r="BK363" i="64"/>
  <c r="BJ363" i="64"/>
  <c r="BI363" i="64"/>
  <c r="BH363" i="64"/>
  <c r="BG363" i="64"/>
  <c r="BF363" i="64"/>
  <c r="BE363" i="64"/>
  <c r="BD363" i="64"/>
  <c r="BC363" i="64"/>
  <c r="BB363" i="64"/>
  <c r="BA363" i="64"/>
  <c r="AZ363" i="64"/>
  <c r="AY363" i="64"/>
  <c r="AX363" i="64"/>
  <c r="AW363" i="64"/>
  <c r="AV363" i="64"/>
  <c r="AU363" i="64"/>
  <c r="AT363" i="64"/>
  <c r="AS363" i="64"/>
  <c r="AR363" i="64"/>
  <c r="AQ363" i="64"/>
  <c r="AP363" i="64"/>
  <c r="AO363" i="64"/>
  <c r="AN363" i="64"/>
  <c r="AM363" i="64"/>
  <c r="AL363" i="64"/>
  <c r="AK363" i="64"/>
  <c r="AJ363" i="64"/>
  <c r="AI363" i="64"/>
  <c r="AH363" i="64"/>
  <c r="AG363" i="64"/>
  <c r="AF363" i="64"/>
  <c r="AE363" i="64"/>
  <c r="AD363" i="64"/>
  <c r="AC363" i="64"/>
  <c r="AB363" i="64"/>
  <c r="AA363" i="64"/>
  <c r="Z363" i="64"/>
  <c r="Y363" i="64"/>
  <c r="X363" i="64"/>
  <c r="W363" i="64"/>
  <c r="V363" i="64"/>
  <c r="U363" i="64"/>
  <c r="T363" i="64"/>
  <c r="E356" i="64"/>
  <c r="B1407" i="64"/>
  <c r="E1407" i="64"/>
  <c r="CK1406" i="64"/>
  <c r="CJ1406" i="64"/>
  <c r="CI1406" i="64"/>
  <c r="CH1406" i="64"/>
  <c r="CG1406" i="64"/>
  <c r="CF1406" i="64"/>
  <c r="CE1406" i="64"/>
  <c r="CD1406" i="64"/>
  <c r="CC1406" i="64"/>
  <c r="CB1406" i="64"/>
  <c r="CA1406" i="64"/>
  <c r="BZ1406" i="64"/>
  <c r="BY1406" i="64"/>
  <c r="BX1406" i="64"/>
  <c r="BW1406" i="64"/>
  <c r="BV1406" i="64"/>
  <c r="BU1406" i="64"/>
  <c r="BT1406" i="64"/>
  <c r="BS1406" i="64"/>
  <c r="BR1406" i="64"/>
  <c r="BQ1406" i="64"/>
  <c r="BP1406" i="64"/>
  <c r="BO1406" i="64"/>
  <c r="BN1406" i="64"/>
  <c r="BM1406" i="64"/>
  <c r="BL1406" i="64"/>
  <c r="BK1406" i="64"/>
  <c r="BJ1406" i="64"/>
  <c r="BI1406" i="64"/>
  <c r="BH1406" i="64"/>
  <c r="BG1406" i="64"/>
  <c r="BF1406" i="64"/>
  <c r="BE1406" i="64"/>
  <c r="BD1406" i="64"/>
  <c r="BC1406" i="64"/>
  <c r="BB1406" i="64"/>
  <c r="BA1406" i="64"/>
  <c r="AZ1406" i="64"/>
  <c r="AY1406" i="64"/>
  <c r="AX1406" i="64"/>
  <c r="AW1406" i="64"/>
  <c r="AV1406" i="64"/>
  <c r="AU1406" i="64"/>
  <c r="AT1406" i="64"/>
  <c r="AS1406" i="64"/>
  <c r="AR1406" i="64"/>
  <c r="AQ1406" i="64"/>
  <c r="AP1406" i="64"/>
  <c r="AO1406" i="64"/>
  <c r="AN1406" i="64"/>
  <c r="AM1406" i="64"/>
  <c r="AL1406" i="64"/>
  <c r="AK1406" i="64"/>
  <c r="AJ1406" i="64"/>
  <c r="AI1406" i="64"/>
  <c r="AH1406" i="64"/>
  <c r="AG1406" i="64"/>
  <c r="AF1406" i="64"/>
  <c r="AE1406" i="64"/>
  <c r="AD1406" i="64"/>
  <c r="AC1406" i="64"/>
  <c r="AB1406" i="64"/>
  <c r="AA1406" i="64"/>
  <c r="Z1406" i="64"/>
  <c r="Y1406" i="64"/>
  <c r="X1406" i="64"/>
  <c r="W1406" i="64"/>
  <c r="V1406" i="64"/>
  <c r="U1406" i="64"/>
  <c r="T1406" i="64"/>
  <c r="B1406" i="64"/>
  <c r="E1406" i="64"/>
  <c r="B1405" i="64"/>
  <c r="E1405" i="64"/>
  <c r="CK1404" i="64"/>
  <c r="CJ1404" i="64"/>
  <c r="CI1404" i="64"/>
  <c r="CH1404" i="64"/>
  <c r="CG1404" i="64"/>
  <c r="CF1404" i="64"/>
  <c r="CE1404" i="64"/>
  <c r="CD1404" i="64"/>
  <c r="CC1404" i="64"/>
  <c r="CB1404" i="64"/>
  <c r="CA1404" i="64"/>
  <c r="BZ1404" i="64"/>
  <c r="BY1404" i="64"/>
  <c r="BX1404" i="64"/>
  <c r="BW1404" i="64"/>
  <c r="BV1404" i="64"/>
  <c r="BU1404" i="64"/>
  <c r="BT1404" i="64"/>
  <c r="BS1404" i="64"/>
  <c r="BR1404" i="64"/>
  <c r="BQ1404" i="64"/>
  <c r="BP1404" i="64"/>
  <c r="BO1404" i="64"/>
  <c r="BN1404" i="64"/>
  <c r="BM1404" i="64"/>
  <c r="BL1404" i="64"/>
  <c r="BK1404" i="64"/>
  <c r="BJ1404" i="64"/>
  <c r="BI1404" i="64"/>
  <c r="BH1404" i="64"/>
  <c r="BG1404" i="64"/>
  <c r="BF1404" i="64"/>
  <c r="BE1404" i="64"/>
  <c r="BD1404" i="64"/>
  <c r="BC1404" i="64"/>
  <c r="BB1404" i="64"/>
  <c r="BA1404" i="64"/>
  <c r="AZ1404" i="64"/>
  <c r="AY1404" i="64"/>
  <c r="AX1404" i="64"/>
  <c r="AW1404" i="64"/>
  <c r="AV1404" i="64"/>
  <c r="AU1404" i="64"/>
  <c r="AT1404" i="64"/>
  <c r="AS1404" i="64"/>
  <c r="AR1404" i="64"/>
  <c r="AQ1404" i="64"/>
  <c r="AP1404" i="64"/>
  <c r="AO1404" i="64"/>
  <c r="AN1404" i="64"/>
  <c r="AM1404" i="64"/>
  <c r="AL1404" i="64"/>
  <c r="AK1404" i="64"/>
  <c r="AJ1404" i="64"/>
  <c r="AI1404" i="64"/>
  <c r="AH1404" i="64"/>
  <c r="AG1404" i="64"/>
  <c r="AF1404" i="64"/>
  <c r="AE1404" i="64"/>
  <c r="AD1404" i="64"/>
  <c r="AC1404" i="64"/>
  <c r="AB1404" i="64"/>
  <c r="AA1404" i="64"/>
  <c r="Z1404" i="64"/>
  <c r="Y1404" i="64"/>
  <c r="X1404" i="64"/>
  <c r="W1404" i="64"/>
  <c r="V1404" i="64"/>
  <c r="U1404" i="64"/>
  <c r="T1404" i="64"/>
  <c r="B1404" i="64"/>
  <c r="E1404" i="64"/>
  <c r="B1403" i="64"/>
  <c r="E1403" i="64"/>
  <c r="B1402" i="64"/>
  <c r="E1402" i="64"/>
  <c r="B1401" i="64"/>
  <c r="B1397" i="64" s="1"/>
  <c r="E1401" i="64"/>
  <c r="B1400" i="64"/>
  <c r="B1398" i="64" s="1"/>
  <c r="B1396" i="64" s="1"/>
  <c r="E1400" i="64"/>
  <c r="E1399" i="64"/>
  <c r="E1398" i="64"/>
  <c r="E1397" i="64"/>
  <c r="G1397" i="64" s="1"/>
  <c r="E1396" i="64"/>
  <c r="E1395" i="64"/>
  <c r="K1132" i="64"/>
  <c r="L1132" i="64"/>
  <c r="M1132" i="64"/>
  <c r="N1132" i="64"/>
  <c r="O1132" i="64"/>
  <c r="P1132" i="64"/>
  <c r="R1132" i="64"/>
  <c r="E1790" i="64"/>
  <c r="E1791" i="64"/>
  <c r="E1792" i="64"/>
  <c r="E1126" i="64"/>
  <c r="E1127" i="64"/>
  <c r="E1128" i="64"/>
  <c r="E1125" i="64"/>
  <c r="E1124" i="64"/>
  <c r="E1123" i="64"/>
  <c r="E1122" i="64"/>
  <c r="E1121" i="64"/>
  <c r="E1120" i="64"/>
  <c r="E1119" i="64"/>
  <c r="E1118" i="64"/>
  <c r="E1117" i="64"/>
  <c r="E1116" i="64"/>
  <c r="E1115" i="64"/>
  <c r="E1114" i="64"/>
  <c r="E1113" i="64"/>
  <c r="E1112" i="64"/>
  <c r="E1111" i="64"/>
  <c r="E1135" i="64"/>
  <c r="E1136" i="64"/>
  <c r="E1080" i="64"/>
  <c r="E1081" i="64"/>
  <c r="E1082" i="64"/>
  <c r="E1083" i="64"/>
  <c r="E1084" i="64"/>
  <c r="E1085" i="64"/>
  <c r="E1086" i="64"/>
  <c r="E1087" i="64"/>
  <c r="E1088" i="64"/>
  <c r="E1089" i="64"/>
  <c r="E1090" i="64"/>
  <c r="E1091" i="64"/>
  <c r="E1092" i="64"/>
  <c r="E1093" i="64"/>
  <c r="E1094" i="64"/>
  <c r="E1095" i="64"/>
  <c r="E1096" i="64"/>
  <c r="E1097" i="64"/>
  <c r="E1098" i="64"/>
  <c r="E1099" i="64"/>
  <c r="E1100" i="64"/>
  <c r="E1101" i="64"/>
  <c r="E1102" i="64"/>
  <c r="E1103" i="64"/>
  <c r="E1104" i="64"/>
  <c r="E1105" i="64"/>
  <c r="E1106" i="64"/>
  <c r="E1107" i="64"/>
  <c r="E1108" i="64"/>
  <c r="E1109" i="64"/>
  <c r="E1110" i="64"/>
  <c r="E1129" i="64"/>
  <c r="E1130" i="64"/>
  <c r="E1131" i="64"/>
  <c r="E1132" i="64"/>
  <c r="E1133" i="64"/>
  <c r="E1134" i="64"/>
  <c r="E1078" i="64"/>
  <c r="E1079" i="64"/>
  <c r="B1136" i="64"/>
  <c r="B1135" i="64"/>
  <c r="B1134" i="64"/>
  <c r="B1133" i="64"/>
  <c r="B1132" i="64"/>
  <c r="CK1131" i="64"/>
  <c r="CJ1131" i="64"/>
  <c r="CI1131" i="64"/>
  <c r="CH1131" i="64"/>
  <c r="CG1131" i="64"/>
  <c r="CF1131" i="64"/>
  <c r="CE1131" i="64"/>
  <c r="CD1131" i="64"/>
  <c r="CC1131" i="64"/>
  <c r="CB1131" i="64"/>
  <c r="CA1131" i="64"/>
  <c r="BZ1131" i="64"/>
  <c r="BY1131" i="64"/>
  <c r="BX1131" i="64"/>
  <c r="BW1131" i="64"/>
  <c r="BV1131" i="64"/>
  <c r="BU1131" i="64"/>
  <c r="BT1131" i="64"/>
  <c r="BS1131" i="64"/>
  <c r="BR1131" i="64"/>
  <c r="BQ1131" i="64"/>
  <c r="BP1131" i="64"/>
  <c r="BO1131" i="64"/>
  <c r="BN1131" i="64"/>
  <c r="BM1131" i="64"/>
  <c r="BL1131" i="64"/>
  <c r="BK1131" i="64"/>
  <c r="BJ1131" i="64"/>
  <c r="BI1131" i="64"/>
  <c r="BH1131" i="64"/>
  <c r="BG1131" i="64"/>
  <c r="BF1131" i="64"/>
  <c r="BE1131" i="64"/>
  <c r="BD1131" i="64"/>
  <c r="BC1131" i="64"/>
  <c r="BB1131" i="64"/>
  <c r="BA1131" i="64"/>
  <c r="AZ1131" i="64"/>
  <c r="AY1131" i="64"/>
  <c r="AX1131" i="64"/>
  <c r="AW1131" i="64"/>
  <c r="AV1131" i="64"/>
  <c r="AU1131" i="64"/>
  <c r="AT1131" i="64"/>
  <c r="AS1131" i="64"/>
  <c r="AR1131" i="64"/>
  <c r="AQ1131" i="64"/>
  <c r="AP1131" i="64"/>
  <c r="AO1131" i="64"/>
  <c r="AN1131" i="64"/>
  <c r="AM1131" i="64"/>
  <c r="AL1131" i="64"/>
  <c r="AK1131" i="64"/>
  <c r="AJ1131" i="64"/>
  <c r="AI1131" i="64"/>
  <c r="AH1131" i="64"/>
  <c r="AG1131" i="64"/>
  <c r="AF1131" i="64"/>
  <c r="AE1131" i="64"/>
  <c r="AD1131" i="64"/>
  <c r="AC1131" i="64"/>
  <c r="AB1131" i="64"/>
  <c r="AA1131" i="64"/>
  <c r="Z1131" i="64"/>
  <c r="Y1131" i="64"/>
  <c r="X1131" i="64"/>
  <c r="W1131" i="64"/>
  <c r="V1131" i="64"/>
  <c r="U1131" i="64"/>
  <c r="T1131" i="64"/>
  <c r="B1131" i="64"/>
  <c r="B1130" i="64"/>
  <c r="B1094" i="64" s="1"/>
  <c r="B1129" i="64"/>
  <c r="E1077" i="64"/>
  <c r="CK1071" i="64"/>
  <c r="CJ1071" i="64"/>
  <c r="CI1071" i="64"/>
  <c r="CH1071" i="64"/>
  <c r="CG1071" i="64"/>
  <c r="CF1071" i="64"/>
  <c r="CE1071" i="64"/>
  <c r="CD1071" i="64"/>
  <c r="CC1071" i="64"/>
  <c r="CB1071" i="64"/>
  <c r="CA1071" i="64"/>
  <c r="BZ1071" i="64"/>
  <c r="BY1071" i="64"/>
  <c r="BX1071" i="64"/>
  <c r="BW1071" i="64"/>
  <c r="BV1071" i="64"/>
  <c r="BU1071" i="64"/>
  <c r="BT1071" i="64"/>
  <c r="BS1071" i="64"/>
  <c r="BR1071" i="64"/>
  <c r="BQ1071" i="64"/>
  <c r="BP1071" i="64"/>
  <c r="BO1071" i="64"/>
  <c r="BN1071" i="64"/>
  <c r="BM1071" i="64"/>
  <c r="BL1071" i="64"/>
  <c r="BK1071" i="64"/>
  <c r="BJ1071" i="64"/>
  <c r="BI1071" i="64"/>
  <c r="BH1071" i="64"/>
  <c r="BG1071" i="64"/>
  <c r="BF1071" i="64"/>
  <c r="BE1071" i="64"/>
  <c r="BD1071" i="64"/>
  <c r="BC1071" i="64"/>
  <c r="BB1071" i="64"/>
  <c r="BA1071" i="64"/>
  <c r="AZ1071" i="64"/>
  <c r="AY1071" i="64"/>
  <c r="AX1071" i="64"/>
  <c r="AW1071" i="64"/>
  <c r="AV1071" i="64"/>
  <c r="AU1071" i="64"/>
  <c r="AT1071" i="64"/>
  <c r="AS1071" i="64"/>
  <c r="AR1071" i="64"/>
  <c r="AQ1071" i="64"/>
  <c r="AP1071" i="64"/>
  <c r="AO1071" i="64"/>
  <c r="AN1071" i="64"/>
  <c r="AM1071" i="64"/>
  <c r="AL1071" i="64"/>
  <c r="AK1071" i="64"/>
  <c r="AJ1071" i="64"/>
  <c r="AI1071" i="64"/>
  <c r="AH1071" i="64"/>
  <c r="AG1071" i="64"/>
  <c r="AF1071" i="64"/>
  <c r="AE1071" i="64"/>
  <c r="AD1071" i="64"/>
  <c r="AC1071" i="64"/>
  <c r="AB1071" i="64"/>
  <c r="AA1071" i="64"/>
  <c r="Z1071" i="64"/>
  <c r="Y1071" i="64"/>
  <c r="X1071" i="64"/>
  <c r="W1071" i="64"/>
  <c r="V1071" i="64"/>
  <c r="U1071" i="64"/>
  <c r="T1071" i="64"/>
  <c r="E224" i="64"/>
  <c r="G224" i="64" s="1"/>
  <c r="E225" i="64"/>
  <c r="G225" i="64" s="1"/>
  <c r="U229" i="64"/>
  <c r="V229" i="64"/>
  <c r="W229" i="64"/>
  <c r="X229" i="64"/>
  <c r="Y229" i="64"/>
  <c r="Z229" i="64"/>
  <c r="AA229" i="64"/>
  <c r="AB229" i="64"/>
  <c r="AC229" i="64"/>
  <c r="AD229" i="64"/>
  <c r="AE229" i="64"/>
  <c r="AF229" i="64"/>
  <c r="AG229" i="64"/>
  <c r="AH229" i="64"/>
  <c r="AI229" i="64"/>
  <c r="AJ229" i="64"/>
  <c r="AK229" i="64"/>
  <c r="AL229" i="64"/>
  <c r="AM229" i="64"/>
  <c r="AN229" i="64"/>
  <c r="AO229" i="64"/>
  <c r="AP229" i="64"/>
  <c r="AQ229" i="64"/>
  <c r="AR229" i="64"/>
  <c r="AS229" i="64"/>
  <c r="AT229" i="64"/>
  <c r="AU229" i="64"/>
  <c r="AV229" i="64"/>
  <c r="AW229" i="64"/>
  <c r="AX229" i="64"/>
  <c r="AY229" i="64"/>
  <c r="AZ229" i="64"/>
  <c r="BA229" i="64"/>
  <c r="BB229" i="64"/>
  <c r="BC229" i="64"/>
  <c r="BD229" i="64"/>
  <c r="BE229" i="64"/>
  <c r="BF229" i="64"/>
  <c r="BG229" i="64"/>
  <c r="BH229" i="64"/>
  <c r="BI229" i="64"/>
  <c r="BJ229" i="64"/>
  <c r="BK229" i="64"/>
  <c r="BL229" i="64"/>
  <c r="BM229" i="64"/>
  <c r="BN229" i="64"/>
  <c r="BO229" i="64"/>
  <c r="BP229" i="64"/>
  <c r="BQ229" i="64"/>
  <c r="BR229" i="64"/>
  <c r="BS229" i="64"/>
  <c r="BT229" i="64"/>
  <c r="BU229" i="64"/>
  <c r="BV229" i="64"/>
  <c r="BW229" i="64"/>
  <c r="BX229" i="64"/>
  <c r="BY229" i="64"/>
  <c r="BZ229" i="64"/>
  <c r="CA229" i="64"/>
  <c r="CB229" i="64"/>
  <c r="CC229" i="64"/>
  <c r="CD229" i="64"/>
  <c r="CE229" i="64"/>
  <c r="CF229" i="64"/>
  <c r="CG229" i="64"/>
  <c r="CH229" i="64"/>
  <c r="CI229" i="64"/>
  <c r="CJ229" i="64"/>
  <c r="CK229" i="64"/>
  <c r="T229" i="64"/>
  <c r="E233" i="64"/>
  <c r="E232" i="64"/>
  <c r="E231" i="64"/>
  <c r="E230" i="64"/>
  <c r="E229" i="64"/>
  <c r="E228" i="64"/>
  <c r="B227" i="64"/>
  <c r="E227" i="64"/>
  <c r="B226" i="64"/>
  <c r="E226" i="64"/>
  <c r="B223" i="64"/>
  <c r="E223" i="64"/>
  <c r="G223" i="64" s="1"/>
  <c r="E222" i="64"/>
  <c r="G222" i="64" s="1"/>
  <c r="E221" i="64"/>
  <c r="G221" i="64" s="1"/>
  <c r="E220" i="64"/>
  <c r="G220" i="64" s="1"/>
  <c r="E219" i="64"/>
  <c r="B1385" i="64"/>
  <c r="E1385" i="64"/>
  <c r="CK1384" i="64"/>
  <c r="CJ1384" i="64"/>
  <c r="CI1384" i="64"/>
  <c r="CH1384" i="64"/>
  <c r="CG1384" i="64"/>
  <c r="CF1384" i="64"/>
  <c r="CE1384" i="64"/>
  <c r="CD1384" i="64"/>
  <c r="CC1384" i="64"/>
  <c r="CB1384" i="64"/>
  <c r="CA1384" i="64"/>
  <c r="BZ1384" i="64"/>
  <c r="BY1384" i="64"/>
  <c r="BX1384" i="64"/>
  <c r="BW1384" i="64"/>
  <c r="BV1384" i="64"/>
  <c r="BU1384" i="64"/>
  <c r="BT1384" i="64"/>
  <c r="BS1384" i="64"/>
  <c r="BR1384" i="64"/>
  <c r="BQ1384" i="64"/>
  <c r="BP1384" i="64"/>
  <c r="BO1384" i="64"/>
  <c r="BN1384" i="64"/>
  <c r="BM1384" i="64"/>
  <c r="BL1384" i="64"/>
  <c r="BK1384" i="64"/>
  <c r="BJ1384" i="64"/>
  <c r="BI1384" i="64"/>
  <c r="BH1384" i="64"/>
  <c r="BG1384" i="64"/>
  <c r="BF1384" i="64"/>
  <c r="BE1384" i="64"/>
  <c r="BD1384" i="64"/>
  <c r="BC1384" i="64"/>
  <c r="BB1384" i="64"/>
  <c r="BA1384" i="64"/>
  <c r="AZ1384" i="64"/>
  <c r="AY1384" i="64"/>
  <c r="AX1384" i="64"/>
  <c r="AW1384" i="64"/>
  <c r="AV1384" i="64"/>
  <c r="AU1384" i="64"/>
  <c r="AT1384" i="64"/>
  <c r="AS1384" i="64"/>
  <c r="AR1384" i="64"/>
  <c r="AQ1384" i="64"/>
  <c r="AP1384" i="64"/>
  <c r="AO1384" i="64"/>
  <c r="AN1384" i="64"/>
  <c r="AM1384" i="64"/>
  <c r="AL1384" i="64"/>
  <c r="AK1384" i="64"/>
  <c r="AJ1384" i="64"/>
  <c r="AI1384" i="64"/>
  <c r="AH1384" i="64"/>
  <c r="AG1384" i="64"/>
  <c r="AF1384" i="64"/>
  <c r="AE1384" i="64"/>
  <c r="AD1384" i="64"/>
  <c r="AC1384" i="64"/>
  <c r="AB1384" i="64"/>
  <c r="AA1384" i="64"/>
  <c r="Z1384" i="64"/>
  <c r="Y1384" i="64"/>
  <c r="X1384" i="64"/>
  <c r="W1384" i="64"/>
  <c r="V1384" i="64"/>
  <c r="U1384" i="64"/>
  <c r="T1384" i="64"/>
  <c r="B1384" i="64"/>
  <c r="E1384" i="64"/>
  <c r="B1383" i="64"/>
  <c r="E1383" i="64"/>
  <c r="CK1382" i="64"/>
  <c r="CJ1382" i="64"/>
  <c r="CI1382" i="64"/>
  <c r="CH1382" i="64"/>
  <c r="CG1382" i="64"/>
  <c r="CF1382" i="64"/>
  <c r="CE1382" i="64"/>
  <c r="CD1382" i="64"/>
  <c r="CC1382" i="64"/>
  <c r="CB1382" i="64"/>
  <c r="CA1382" i="64"/>
  <c r="BZ1382" i="64"/>
  <c r="BY1382" i="64"/>
  <c r="BX1382" i="64"/>
  <c r="BW1382" i="64"/>
  <c r="BV1382" i="64"/>
  <c r="BU1382" i="64"/>
  <c r="BT1382" i="64"/>
  <c r="BS1382" i="64"/>
  <c r="BR1382" i="64"/>
  <c r="BQ1382" i="64"/>
  <c r="BP1382" i="64"/>
  <c r="BO1382" i="64"/>
  <c r="BN1382" i="64"/>
  <c r="BM1382" i="64"/>
  <c r="BL1382" i="64"/>
  <c r="BK1382" i="64"/>
  <c r="BJ1382" i="64"/>
  <c r="BI1382" i="64"/>
  <c r="BH1382" i="64"/>
  <c r="BG1382" i="64"/>
  <c r="BF1382" i="64"/>
  <c r="BE1382" i="64"/>
  <c r="BD1382" i="64"/>
  <c r="BC1382" i="64"/>
  <c r="BB1382" i="64"/>
  <c r="BA1382" i="64"/>
  <c r="AZ1382" i="64"/>
  <c r="AY1382" i="64"/>
  <c r="AX1382" i="64"/>
  <c r="AW1382" i="64"/>
  <c r="AV1382" i="64"/>
  <c r="AU1382" i="64"/>
  <c r="AT1382" i="64"/>
  <c r="AS1382" i="64"/>
  <c r="AR1382" i="64"/>
  <c r="AQ1382" i="64"/>
  <c r="AP1382" i="64"/>
  <c r="AO1382" i="64"/>
  <c r="AN1382" i="64"/>
  <c r="AM1382" i="64"/>
  <c r="AL1382" i="64"/>
  <c r="AK1382" i="64"/>
  <c r="AJ1382" i="64"/>
  <c r="AI1382" i="64"/>
  <c r="AH1382" i="64"/>
  <c r="AG1382" i="64"/>
  <c r="AF1382" i="64"/>
  <c r="AE1382" i="64"/>
  <c r="AD1382" i="64"/>
  <c r="AC1382" i="64"/>
  <c r="AB1382" i="64"/>
  <c r="AA1382" i="64"/>
  <c r="Z1382" i="64"/>
  <c r="Y1382" i="64"/>
  <c r="X1382" i="64"/>
  <c r="W1382" i="64"/>
  <c r="V1382" i="64"/>
  <c r="U1382" i="64"/>
  <c r="T1382" i="64"/>
  <c r="B1382" i="64"/>
  <c r="E1382" i="64"/>
  <c r="B1381" i="64"/>
  <c r="E1381" i="64"/>
  <c r="B1380" i="64"/>
  <c r="E1380" i="64"/>
  <c r="B1379" i="64"/>
  <c r="B1372" i="64" s="1"/>
  <c r="E1379" i="64"/>
  <c r="B1378" i="64"/>
  <c r="B1373" i="64" s="1"/>
  <c r="B1371" i="64" s="1"/>
  <c r="E1378" i="64"/>
  <c r="E1377" i="64"/>
  <c r="E1376" i="64"/>
  <c r="E1375" i="64"/>
  <c r="E1374" i="64"/>
  <c r="E1373" i="64"/>
  <c r="E1372" i="64"/>
  <c r="G1372" i="64" s="1"/>
  <c r="E1371" i="64"/>
  <c r="E1370" i="64"/>
  <c r="B206" i="64"/>
  <c r="E851" i="64"/>
  <c r="E869" i="64"/>
  <c r="E1067" i="64"/>
  <c r="T1062" i="64"/>
  <c r="U1062" i="64"/>
  <c r="V1062" i="64"/>
  <c r="W1062" i="64"/>
  <c r="X1062" i="64"/>
  <c r="Y1062" i="64"/>
  <c r="Z1062" i="64"/>
  <c r="AA1062" i="64"/>
  <c r="AB1062" i="64"/>
  <c r="AC1062" i="64"/>
  <c r="AD1062" i="64"/>
  <c r="AE1062" i="64"/>
  <c r="AF1062" i="64"/>
  <c r="AG1062" i="64"/>
  <c r="AH1062" i="64"/>
  <c r="AI1062" i="64"/>
  <c r="AJ1062" i="64"/>
  <c r="AK1062" i="64"/>
  <c r="AL1062" i="64"/>
  <c r="AM1062" i="64"/>
  <c r="AN1062" i="64"/>
  <c r="AO1062" i="64"/>
  <c r="AP1062" i="64"/>
  <c r="AQ1062" i="64"/>
  <c r="AR1062" i="64"/>
  <c r="AS1062" i="64"/>
  <c r="AT1062" i="64"/>
  <c r="AU1062" i="64"/>
  <c r="AV1062" i="64"/>
  <c r="AW1062" i="64"/>
  <c r="AX1062" i="64"/>
  <c r="AY1062" i="64"/>
  <c r="AZ1062" i="64"/>
  <c r="BA1062" i="64"/>
  <c r="BB1062" i="64"/>
  <c r="BC1062" i="64"/>
  <c r="BD1062" i="64"/>
  <c r="BE1062" i="64"/>
  <c r="BF1062" i="64"/>
  <c r="BG1062" i="64"/>
  <c r="BH1062" i="64"/>
  <c r="BI1062" i="64"/>
  <c r="BJ1062" i="64"/>
  <c r="BK1062" i="64"/>
  <c r="BL1062" i="64"/>
  <c r="BM1062" i="64"/>
  <c r="BN1062" i="64"/>
  <c r="BO1062" i="64"/>
  <c r="BP1062" i="64"/>
  <c r="BQ1062" i="64"/>
  <c r="BR1062" i="64"/>
  <c r="BS1062" i="64"/>
  <c r="BT1062" i="64"/>
  <c r="BU1062" i="64"/>
  <c r="BV1062" i="64"/>
  <c r="BW1062" i="64"/>
  <c r="BX1062" i="64"/>
  <c r="BY1062" i="64"/>
  <c r="BZ1062" i="64"/>
  <c r="CA1062" i="64"/>
  <c r="CB1062" i="64"/>
  <c r="CC1062" i="64"/>
  <c r="CD1062" i="64"/>
  <c r="CE1062" i="64"/>
  <c r="CF1062" i="64"/>
  <c r="CG1062" i="64"/>
  <c r="CH1062" i="64"/>
  <c r="CI1062" i="64"/>
  <c r="CJ1062" i="64"/>
  <c r="CK1062" i="64"/>
  <c r="B1063" i="64"/>
  <c r="B1064" i="64"/>
  <c r="B1065" i="64"/>
  <c r="B1066" i="64"/>
  <c r="B1067" i="64"/>
  <c r="B1062" i="64"/>
  <c r="B1060" i="64"/>
  <c r="B1058" i="64" s="1"/>
  <c r="U1046" i="64"/>
  <c r="U1047" i="64" s="1"/>
  <c r="U1063" i="64" s="1"/>
  <c r="V1046" i="64"/>
  <c r="V1047" i="64" s="1"/>
  <c r="V1063" i="64" s="1"/>
  <c r="W1046" i="64"/>
  <c r="W1047" i="64" s="1"/>
  <c r="W1063" i="64" s="1"/>
  <c r="X1046" i="64"/>
  <c r="X1047" i="64" s="1"/>
  <c r="X1063" i="64" s="1"/>
  <c r="Y1046" i="64"/>
  <c r="Y1047" i="64" s="1"/>
  <c r="Y1063" i="64" s="1"/>
  <c r="Z1046" i="64"/>
  <c r="Z1047" i="64" s="1"/>
  <c r="Z1063" i="64" s="1"/>
  <c r="AA1046" i="64"/>
  <c r="AA1047" i="64" s="1"/>
  <c r="AA1063" i="64" s="1"/>
  <c r="AB1046" i="64"/>
  <c r="AB1047" i="64" s="1"/>
  <c r="AB1063" i="64" s="1"/>
  <c r="AC1046" i="64"/>
  <c r="AC1047" i="64" s="1"/>
  <c r="AC1063" i="64" s="1"/>
  <c r="AD1046" i="64"/>
  <c r="AD1047" i="64" s="1"/>
  <c r="AD1063" i="64" s="1"/>
  <c r="AE1046" i="64"/>
  <c r="AE1047" i="64" s="1"/>
  <c r="AE1063" i="64" s="1"/>
  <c r="AF1046" i="64"/>
  <c r="AF1047" i="64" s="1"/>
  <c r="AF1063" i="64" s="1"/>
  <c r="AG1046" i="64"/>
  <c r="AG1047" i="64" s="1"/>
  <c r="AG1063" i="64" s="1"/>
  <c r="AH1046" i="64"/>
  <c r="AH1047" i="64" s="1"/>
  <c r="AH1063" i="64" s="1"/>
  <c r="AI1046" i="64"/>
  <c r="AI1047" i="64" s="1"/>
  <c r="AI1063" i="64" s="1"/>
  <c r="AJ1046" i="64"/>
  <c r="AJ1047" i="64" s="1"/>
  <c r="AJ1063" i="64" s="1"/>
  <c r="AK1046" i="64"/>
  <c r="AK1047" i="64" s="1"/>
  <c r="AK1063" i="64" s="1"/>
  <c r="AL1046" i="64"/>
  <c r="AL1047" i="64" s="1"/>
  <c r="AL1063" i="64" s="1"/>
  <c r="AM1046" i="64"/>
  <c r="AM1047" i="64" s="1"/>
  <c r="AM1063" i="64" s="1"/>
  <c r="AN1046" i="64"/>
  <c r="AN1047" i="64" s="1"/>
  <c r="AN1063" i="64" s="1"/>
  <c r="AO1046" i="64"/>
  <c r="AO1047" i="64" s="1"/>
  <c r="AO1063" i="64" s="1"/>
  <c r="AP1046" i="64"/>
  <c r="AP1047" i="64" s="1"/>
  <c r="AP1063" i="64" s="1"/>
  <c r="AQ1046" i="64"/>
  <c r="AQ1047" i="64" s="1"/>
  <c r="AQ1063" i="64" s="1"/>
  <c r="AR1046" i="64"/>
  <c r="AR1047" i="64" s="1"/>
  <c r="AR1063" i="64" s="1"/>
  <c r="AS1046" i="64"/>
  <c r="AS1047" i="64" s="1"/>
  <c r="AS1063" i="64" s="1"/>
  <c r="AT1046" i="64"/>
  <c r="AT1047" i="64" s="1"/>
  <c r="AT1063" i="64" s="1"/>
  <c r="AU1046" i="64"/>
  <c r="AU1047" i="64" s="1"/>
  <c r="AU1063" i="64" s="1"/>
  <c r="AV1046" i="64"/>
  <c r="AV1047" i="64" s="1"/>
  <c r="AV1063" i="64" s="1"/>
  <c r="AW1046" i="64"/>
  <c r="AW1047" i="64" s="1"/>
  <c r="AW1063" i="64" s="1"/>
  <c r="AX1046" i="64"/>
  <c r="AX1047" i="64" s="1"/>
  <c r="AX1063" i="64" s="1"/>
  <c r="AY1046" i="64"/>
  <c r="AY1047" i="64" s="1"/>
  <c r="AY1063" i="64" s="1"/>
  <c r="AZ1046" i="64"/>
  <c r="AZ1047" i="64" s="1"/>
  <c r="AZ1063" i="64" s="1"/>
  <c r="BA1046" i="64"/>
  <c r="BA1047" i="64" s="1"/>
  <c r="BA1063" i="64" s="1"/>
  <c r="BB1046" i="64"/>
  <c r="BB1047" i="64" s="1"/>
  <c r="BB1063" i="64" s="1"/>
  <c r="BC1046" i="64"/>
  <c r="BC1047" i="64" s="1"/>
  <c r="BC1063" i="64" s="1"/>
  <c r="BD1046" i="64"/>
  <c r="BD1047" i="64" s="1"/>
  <c r="BD1063" i="64" s="1"/>
  <c r="BE1046" i="64"/>
  <c r="BE1047" i="64" s="1"/>
  <c r="BE1063" i="64" s="1"/>
  <c r="BF1046" i="64"/>
  <c r="BF1047" i="64" s="1"/>
  <c r="BF1063" i="64" s="1"/>
  <c r="BG1046" i="64"/>
  <c r="BG1047" i="64" s="1"/>
  <c r="BG1063" i="64" s="1"/>
  <c r="BH1046" i="64"/>
  <c r="BH1047" i="64" s="1"/>
  <c r="BH1063" i="64" s="1"/>
  <c r="BI1046" i="64"/>
  <c r="BI1047" i="64" s="1"/>
  <c r="BI1063" i="64" s="1"/>
  <c r="BJ1046" i="64"/>
  <c r="BJ1047" i="64" s="1"/>
  <c r="BJ1063" i="64" s="1"/>
  <c r="BK1046" i="64"/>
  <c r="BK1047" i="64" s="1"/>
  <c r="BK1063" i="64" s="1"/>
  <c r="BL1046" i="64"/>
  <c r="BL1047" i="64" s="1"/>
  <c r="BL1063" i="64" s="1"/>
  <c r="BM1046" i="64"/>
  <c r="BM1047" i="64" s="1"/>
  <c r="BM1063" i="64" s="1"/>
  <c r="BN1046" i="64"/>
  <c r="BN1047" i="64" s="1"/>
  <c r="BN1063" i="64" s="1"/>
  <c r="BO1046" i="64"/>
  <c r="BO1047" i="64" s="1"/>
  <c r="BO1063" i="64" s="1"/>
  <c r="BP1046" i="64"/>
  <c r="BP1047" i="64" s="1"/>
  <c r="BP1063" i="64" s="1"/>
  <c r="BQ1046" i="64"/>
  <c r="BQ1047" i="64" s="1"/>
  <c r="BQ1063" i="64" s="1"/>
  <c r="BR1046" i="64"/>
  <c r="BR1047" i="64" s="1"/>
  <c r="BR1063" i="64" s="1"/>
  <c r="BS1046" i="64"/>
  <c r="BS1047" i="64" s="1"/>
  <c r="BS1063" i="64" s="1"/>
  <c r="BT1046" i="64"/>
  <c r="BT1047" i="64" s="1"/>
  <c r="BT1063" i="64" s="1"/>
  <c r="BU1046" i="64"/>
  <c r="BU1047" i="64" s="1"/>
  <c r="BU1063" i="64" s="1"/>
  <c r="BV1046" i="64"/>
  <c r="BV1047" i="64" s="1"/>
  <c r="BV1063" i="64" s="1"/>
  <c r="BW1046" i="64"/>
  <c r="BW1047" i="64" s="1"/>
  <c r="BW1063" i="64" s="1"/>
  <c r="BX1046" i="64"/>
  <c r="BX1047" i="64" s="1"/>
  <c r="BX1063" i="64" s="1"/>
  <c r="BY1046" i="64"/>
  <c r="BY1047" i="64" s="1"/>
  <c r="BY1063" i="64" s="1"/>
  <c r="BZ1046" i="64"/>
  <c r="BZ1047" i="64" s="1"/>
  <c r="BZ1063" i="64" s="1"/>
  <c r="CA1046" i="64"/>
  <c r="CA1047" i="64" s="1"/>
  <c r="CA1063" i="64" s="1"/>
  <c r="CB1046" i="64"/>
  <c r="CB1047" i="64" s="1"/>
  <c r="CB1063" i="64" s="1"/>
  <c r="CC1046" i="64"/>
  <c r="CC1047" i="64" s="1"/>
  <c r="CC1063" i="64" s="1"/>
  <c r="CD1046" i="64"/>
  <c r="CD1047" i="64" s="1"/>
  <c r="CD1063" i="64" s="1"/>
  <c r="CE1046" i="64"/>
  <c r="CE1047" i="64" s="1"/>
  <c r="CE1063" i="64" s="1"/>
  <c r="CF1046" i="64"/>
  <c r="CF1047" i="64" s="1"/>
  <c r="CF1063" i="64" s="1"/>
  <c r="CG1046" i="64"/>
  <c r="CG1047" i="64" s="1"/>
  <c r="CG1063" i="64" s="1"/>
  <c r="CH1046" i="64"/>
  <c r="CH1047" i="64" s="1"/>
  <c r="CH1063" i="64" s="1"/>
  <c r="CI1046" i="64"/>
  <c r="CI1047" i="64" s="1"/>
  <c r="CI1063" i="64" s="1"/>
  <c r="CJ1046" i="64"/>
  <c r="CJ1047" i="64" s="1"/>
  <c r="CJ1063" i="64" s="1"/>
  <c r="CK1046" i="64"/>
  <c r="CK1047" i="64" s="1"/>
  <c r="CK1063" i="64" s="1"/>
  <c r="T1046" i="64"/>
  <c r="T1047" i="64" s="1"/>
  <c r="T1063" i="64" s="1"/>
  <c r="E1056" i="64"/>
  <c r="E1066" i="64"/>
  <c r="E1065" i="64"/>
  <c r="E1064" i="64"/>
  <c r="E1063" i="64"/>
  <c r="E1062" i="64"/>
  <c r="B1061" i="64"/>
  <c r="E1061" i="64"/>
  <c r="E1060" i="64"/>
  <c r="E1059" i="64"/>
  <c r="E1058" i="64"/>
  <c r="E1057" i="64"/>
  <c r="E1055" i="64"/>
  <c r="E1054" i="64"/>
  <c r="E1053" i="64"/>
  <c r="E1052" i="64"/>
  <c r="E352" i="64"/>
  <c r="E351" i="64"/>
  <c r="E350" i="64"/>
  <c r="E349" i="64"/>
  <c r="CK348" i="64"/>
  <c r="CJ348" i="64"/>
  <c r="CI348" i="64"/>
  <c r="CH348" i="64"/>
  <c r="CG348" i="64"/>
  <c r="CF348" i="64"/>
  <c r="CE348" i="64"/>
  <c r="CD348" i="64"/>
  <c r="CC348" i="64"/>
  <c r="CB348" i="64"/>
  <c r="CA348" i="64"/>
  <c r="BZ348" i="64"/>
  <c r="BY348" i="64"/>
  <c r="BX348" i="64"/>
  <c r="BW348" i="64"/>
  <c r="BV348" i="64"/>
  <c r="BU348" i="64"/>
  <c r="BT348" i="64"/>
  <c r="BS348" i="64"/>
  <c r="BR348" i="64"/>
  <c r="BQ348" i="64"/>
  <c r="BP348" i="64"/>
  <c r="BO348" i="64"/>
  <c r="BN348" i="64"/>
  <c r="BM348" i="64"/>
  <c r="BL348" i="64"/>
  <c r="BK348" i="64"/>
  <c r="BJ348" i="64"/>
  <c r="BI348" i="64"/>
  <c r="BH348" i="64"/>
  <c r="BG348" i="64"/>
  <c r="BF348" i="64"/>
  <c r="BE348" i="64"/>
  <c r="BD348" i="64"/>
  <c r="BC348" i="64"/>
  <c r="BB348" i="64"/>
  <c r="BA348" i="64"/>
  <c r="AZ348" i="64"/>
  <c r="AY348" i="64"/>
  <c r="AX348" i="64"/>
  <c r="AW348" i="64"/>
  <c r="AV348" i="64"/>
  <c r="AU348" i="64"/>
  <c r="AT348" i="64"/>
  <c r="AS348" i="64"/>
  <c r="AR348" i="64"/>
  <c r="AQ348" i="64"/>
  <c r="AP348" i="64"/>
  <c r="AO348" i="64"/>
  <c r="AN348" i="64"/>
  <c r="AM348" i="64"/>
  <c r="AL348" i="64"/>
  <c r="AK348" i="64"/>
  <c r="AJ348" i="64"/>
  <c r="AI348" i="64"/>
  <c r="AH348" i="64"/>
  <c r="AG348" i="64"/>
  <c r="AF348" i="64"/>
  <c r="AE348" i="64"/>
  <c r="AD348" i="64"/>
  <c r="AC348" i="64"/>
  <c r="AB348" i="64"/>
  <c r="AA348" i="64"/>
  <c r="Z348" i="64"/>
  <c r="Y348" i="64"/>
  <c r="X348" i="64"/>
  <c r="W348" i="64"/>
  <c r="V348" i="64"/>
  <c r="U348" i="64"/>
  <c r="T348" i="64"/>
  <c r="E348" i="64"/>
  <c r="E347" i="64"/>
  <c r="B346" i="64"/>
  <c r="E346" i="64"/>
  <c r="B345" i="64"/>
  <c r="E345" i="64"/>
  <c r="B344" i="64"/>
  <c r="E344" i="64"/>
  <c r="G344" i="64" s="1"/>
  <c r="E343" i="64"/>
  <c r="G343" i="64" s="1"/>
  <c r="E342" i="64"/>
  <c r="G342" i="64" s="1"/>
  <c r="B341" i="64"/>
  <c r="E341" i="64"/>
  <c r="G341" i="64" s="1"/>
  <c r="E340" i="64"/>
  <c r="G340" i="64" s="1"/>
  <c r="E339" i="64"/>
  <c r="G339" i="64" s="1"/>
  <c r="E338" i="64"/>
  <c r="E326" i="64"/>
  <c r="G326" i="64" s="1"/>
  <c r="L325" i="64"/>
  <c r="M325" i="64" s="1"/>
  <c r="N325" i="64" s="1"/>
  <c r="O325" i="64" s="1"/>
  <c r="P325" i="64" s="1"/>
  <c r="E334" i="64"/>
  <c r="E333" i="64"/>
  <c r="E332" i="64"/>
  <c r="E331" i="64"/>
  <c r="CK330" i="64"/>
  <c r="CJ330" i="64"/>
  <c r="CI330" i="64"/>
  <c r="CH330" i="64"/>
  <c r="CG330" i="64"/>
  <c r="CF330" i="64"/>
  <c r="CE330" i="64"/>
  <c r="CD330" i="64"/>
  <c r="CC330" i="64"/>
  <c r="CB330" i="64"/>
  <c r="CA330" i="64"/>
  <c r="BZ330" i="64"/>
  <c r="BY330" i="64"/>
  <c r="BX330" i="64"/>
  <c r="BW330" i="64"/>
  <c r="BV330" i="64"/>
  <c r="BU330" i="64"/>
  <c r="BT330" i="64"/>
  <c r="BS330" i="64"/>
  <c r="BR330" i="64"/>
  <c r="BQ330" i="64"/>
  <c r="BP330" i="64"/>
  <c r="BO330" i="64"/>
  <c r="BN330" i="64"/>
  <c r="BM330" i="64"/>
  <c r="BL330" i="64"/>
  <c r="BK330" i="64"/>
  <c r="BJ330" i="64"/>
  <c r="BI330" i="64"/>
  <c r="BH330" i="64"/>
  <c r="BG330" i="64"/>
  <c r="BF330" i="64"/>
  <c r="BE330" i="64"/>
  <c r="BD330" i="64"/>
  <c r="BC330" i="64"/>
  <c r="BB330" i="64"/>
  <c r="BA330" i="64"/>
  <c r="AZ330" i="64"/>
  <c r="AY330" i="64"/>
  <c r="AX330" i="64"/>
  <c r="AW330" i="64"/>
  <c r="AV330" i="64"/>
  <c r="AU330" i="64"/>
  <c r="AT330" i="64"/>
  <c r="AS330" i="64"/>
  <c r="AR330" i="64"/>
  <c r="AQ330" i="64"/>
  <c r="AP330" i="64"/>
  <c r="AO330" i="64"/>
  <c r="AN330" i="64"/>
  <c r="AM330" i="64"/>
  <c r="AL330" i="64"/>
  <c r="AK330" i="64"/>
  <c r="AJ330" i="64"/>
  <c r="AI330" i="64"/>
  <c r="AH330" i="64"/>
  <c r="AG330" i="64"/>
  <c r="AF330" i="64"/>
  <c r="AE330" i="64"/>
  <c r="AD330" i="64"/>
  <c r="AC330" i="64"/>
  <c r="AB330" i="64"/>
  <c r="AA330" i="64"/>
  <c r="Z330" i="64"/>
  <c r="Y330" i="64"/>
  <c r="X330" i="64"/>
  <c r="W330" i="64"/>
  <c r="V330" i="64"/>
  <c r="U330" i="64"/>
  <c r="T330" i="64"/>
  <c r="E330" i="64"/>
  <c r="E329" i="64"/>
  <c r="B328" i="64"/>
  <c r="E328" i="64"/>
  <c r="B327" i="64"/>
  <c r="E327" i="64"/>
  <c r="B325" i="64"/>
  <c r="E325" i="64"/>
  <c r="G325" i="64" s="1"/>
  <c r="E324" i="64"/>
  <c r="E307" i="64"/>
  <c r="G307" i="64" s="1"/>
  <c r="E308" i="64"/>
  <c r="G308" i="64" s="1"/>
  <c r="E309" i="64"/>
  <c r="G309" i="64" s="1"/>
  <c r="E310" i="64"/>
  <c r="G310" i="64" s="1"/>
  <c r="E311" i="64"/>
  <c r="G311" i="64" s="1"/>
  <c r="B312" i="64"/>
  <c r="B309" i="64"/>
  <c r="E320" i="64"/>
  <c r="E319" i="64"/>
  <c r="E318" i="64"/>
  <c r="E317" i="64"/>
  <c r="CK316" i="64"/>
  <c r="CJ316" i="64"/>
  <c r="CI316" i="64"/>
  <c r="CH316" i="64"/>
  <c r="CG316" i="64"/>
  <c r="CF316" i="64"/>
  <c r="CE316" i="64"/>
  <c r="CD316" i="64"/>
  <c r="CC316" i="64"/>
  <c r="CB316" i="64"/>
  <c r="CA316" i="64"/>
  <c r="BZ316" i="64"/>
  <c r="BY316" i="64"/>
  <c r="BX316" i="64"/>
  <c r="BW316" i="64"/>
  <c r="BV316" i="64"/>
  <c r="BU316" i="64"/>
  <c r="BT316" i="64"/>
  <c r="BS316" i="64"/>
  <c r="BR316" i="64"/>
  <c r="BQ316" i="64"/>
  <c r="BP316" i="64"/>
  <c r="BO316" i="64"/>
  <c r="BN316" i="64"/>
  <c r="BM316" i="64"/>
  <c r="BL316" i="64"/>
  <c r="BK316" i="64"/>
  <c r="BJ316" i="64"/>
  <c r="BI316" i="64"/>
  <c r="BH316" i="64"/>
  <c r="BG316" i="64"/>
  <c r="BF316" i="64"/>
  <c r="BE316" i="64"/>
  <c r="BD316" i="64"/>
  <c r="BC316" i="64"/>
  <c r="BB316" i="64"/>
  <c r="BA316" i="64"/>
  <c r="AZ316" i="64"/>
  <c r="AY316" i="64"/>
  <c r="AX316" i="64"/>
  <c r="AW316" i="64"/>
  <c r="AV316" i="64"/>
  <c r="AU316" i="64"/>
  <c r="AT316" i="64"/>
  <c r="AS316" i="64"/>
  <c r="AR316" i="64"/>
  <c r="AQ316" i="64"/>
  <c r="AP316" i="64"/>
  <c r="AO316" i="64"/>
  <c r="AN316" i="64"/>
  <c r="AM316" i="64"/>
  <c r="AL316" i="64"/>
  <c r="AK316" i="64"/>
  <c r="AJ316" i="64"/>
  <c r="AI316" i="64"/>
  <c r="AH316" i="64"/>
  <c r="AG316" i="64"/>
  <c r="AF316" i="64"/>
  <c r="AE316" i="64"/>
  <c r="AD316" i="64"/>
  <c r="AC316" i="64"/>
  <c r="AB316" i="64"/>
  <c r="AA316" i="64"/>
  <c r="Z316" i="64"/>
  <c r="Y316" i="64"/>
  <c r="X316" i="64"/>
  <c r="W316" i="64"/>
  <c r="V316" i="64"/>
  <c r="U316" i="64"/>
  <c r="T316" i="64"/>
  <c r="E316" i="64"/>
  <c r="E315" i="64"/>
  <c r="B314" i="64"/>
  <c r="E314" i="64"/>
  <c r="B313" i="64"/>
  <c r="E313" i="64"/>
  <c r="E312" i="64"/>
  <c r="G312" i="64" s="1"/>
  <c r="E306" i="64"/>
  <c r="E1016" i="64"/>
  <c r="E1017" i="64"/>
  <c r="E1018" i="64"/>
  <c r="E1019" i="64"/>
  <c r="E1022" i="64"/>
  <c r="E1023" i="64"/>
  <c r="E1025" i="64"/>
  <c r="E1024" i="64"/>
  <c r="B1033" i="64"/>
  <c r="E1033" i="64"/>
  <c r="B1032" i="64"/>
  <c r="E1032" i="64"/>
  <c r="B1031" i="64"/>
  <c r="E1031" i="64"/>
  <c r="CK1030" i="64"/>
  <c r="CJ1030" i="64"/>
  <c r="CI1030" i="64"/>
  <c r="CH1030" i="64"/>
  <c r="CG1030" i="64"/>
  <c r="CF1030" i="64"/>
  <c r="CE1030" i="64"/>
  <c r="CD1030" i="64"/>
  <c r="CC1030" i="64"/>
  <c r="CB1030" i="64"/>
  <c r="CA1030" i="64"/>
  <c r="BZ1030" i="64"/>
  <c r="BY1030" i="64"/>
  <c r="BX1030" i="64"/>
  <c r="BW1030" i="64"/>
  <c r="BV1030" i="64"/>
  <c r="BU1030" i="64"/>
  <c r="BT1030" i="64"/>
  <c r="BS1030" i="64"/>
  <c r="BR1030" i="64"/>
  <c r="BQ1030" i="64"/>
  <c r="BP1030" i="64"/>
  <c r="BO1030" i="64"/>
  <c r="BN1030" i="64"/>
  <c r="BM1030" i="64"/>
  <c r="BL1030" i="64"/>
  <c r="BK1030" i="64"/>
  <c r="BJ1030" i="64"/>
  <c r="BI1030" i="64"/>
  <c r="BH1030" i="64"/>
  <c r="BG1030" i="64"/>
  <c r="BF1030" i="64"/>
  <c r="BE1030" i="64"/>
  <c r="BD1030" i="64"/>
  <c r="BC1030" i="64"/>
  <c r="BB1030" i="64"/>
  <c r="BA1030" i="64"/>
  <c r="AZ1030" i="64"/>
  <c r="AY1030" i="64"/>
  <c r="AX1030" i="64"/>
  <c r="AW1030" i="64"/>
  <c r="AV1030" i="64"/>
  <c r="AU1030" i="64"/>
  <c r="AT1030" i="64"/>
  <c r="AS1030" i="64"/>
  <c r="AR1030" i="64"/>
  <c r="AQ1030" i="64"/>
  <c r="AP1030" i="64"/>
  <c r="AO1030" i="64"/>
  <c r="AN1030" i="64"/>
  <c r="AM1030" i="64"/>
  <c r="AL1030" i="64"/>
  <c r="AK1030" i="64"/>
  <c r="AJ1030" i="64"/>
  <c r="AI1030" i="64"/>
  <c r="AH1030" i="64"/>
  <c r="AG1030" i="64"/>
  <c r="AF1030" i="64"/>
  <c r="AE1030" i="64"/>
  <c r="AD1030" i="64"/>
  <c r="AC1030" i="64"/>
  <c r="AB1030" i="64"/>
  <c r="AA1030" i="64"/>
  <c r="Z1030" i="64"/>
  <c r="Y1030" i="64"/>
  <c r="X1030" i="64"/>
  <c r="W1030" i="64"/>
  <c r="V1030" i="64"/>
  <c r="U1030" i="64"/>
  <c r="T1030" i="64"/>
  <c r="B1030" i="64"/>
  <c r="B1022" i="64" s="1"/>
  <c r="E1030" i="64"/>
  <c r="E1029" i="64"/>
  <c r="CK1028" i="64"/>
  <c r="CJ1028" i="64"/>
  <c r="CI1028" i="64"/>
  <c r="CH1028" i="64"/>
  <c r="CG1028" i="64"/>
  <c r="CF1028" i="64"/>
  <c r="CE1028" i="64"/>
  <c r="CD1028" i="64"/>
  <c r="CC1028" i="64"/>
  <c r="CB1028" i="64"/>
  <c r="CA1028" i="64"/>
  <c r="BZ1028" i="64"/>
  <c r="BY1028" i="64"/>
  <c r="BX1028" i="64"/>
  <c r="BW1028" i="64"/>
  <c r="BV1028" i="64"/>
  <c r="BU1028" i="64"/>
  <c r="BT1028" i="64"/>
  <c r="BS1028" i="64"/>
  <c r="BR1028" i="64"/>
  <c r="BQ1028" i="64"/>
  <c r="BP1028" i="64"/>
  <c r="BO1028" i="64"/>
  <c r="BN1028" i="64"/>
  <c r="BM1028" i="64"/>
  <c r="BL1028" i="64"/>
  <c r="BK1028" i="64"/>
  <c r="BJ1028" i="64"/>
  <c r="BI1028" i="64"/>
  <c r="BH1028" i="64"/>
  <c r="BG1028" i="64"/>
  <c r="BF1028" i="64"/>
  <c r="BE1028" i="64"/>
  <c r="BD1028" i="64"/>
  <c r="BC1028" i="64"/>
  <c r="BB1028" i="64"/>
  <c r="BA1028" i="64"/>
  <c r="AZ1028" i="64"/>
  <c r="AY1028" i="64"/>
  <c r="AX1028" i="64"/>
  <c r="AW1028" i="64"/>
  <c r="AV1028" i="64"/>
  <c r="AU1028" i="64"/>
  <c r="AT1028" i="64"/>
  <c r="AS1028" i="64"/>
  <c r="AR1028" i="64"/>
  <c r="AQ1028" i="64"/>
  <c r="AP1028" i="64"/>
  <c r="AO1028" i="64"/>
  <c r="AN1028" i="64"/>
  <c r="AM1028" i="64"/>
  <c r="AL1028" i="64"/>
  <c r="AK1028" i="64"/>
  <c r="AJ1028" i="64"/>
  <c r="AI1028" i="64"/>
  <c r="AH1028" i="64"/>
  <c r="AG1028" i="64"/>
  <c r="AF1028" i="64"/>
  <c r="AE1028" i="64"/>
  <c r="AD1028" i="64"/>
  <c r="AC1028" i="64"/>
  <c r="AB1028" i="64"/>
  <c r="AA1028" i="64"/>
  <c r="Z1028" i="64"/>
  <c r="Y1028" i="64"/>
  <c r="X1028" i="64"/>
  <c r="W1028" i="64"/>
  <c r="V1028" i="64"/>
  <c r="U1028" i="64"/>
  <c r="T1028" i="64"/>
  <c r="E1028" i="64"/>
  <c r="B1027" i="64"/>
  <c r="B1014" i="64" s="1"/>
  <c r="E1027" i="64"/>
  <c r="B1026" i="64"/>
  <c r="B1020" i="64" s="1"/>
  <c r="E1026" i="64"/>
  <c r="E1021" i="64"/>
  <c r="E1020" i="64"/>
  <c r="E1015" i="64"/>
  <c r="G1015" i="64" s="1"/>
  <c r="E1014" i="64"/>
  <c r="E1013" i="64"/>
  <c r="B886" i="64"/>
  <c r="B908" i="64"/>
  <c r="B935" i="64"/>
  <c r="B957" i="64"/>
  <c r="B995" i="64"/>
  <c r="B863" i="64"/>
  <c r="B641" i="64"/>
  <c r="B582" i="64"/>
  <c r="B578" i="64" s="1"/>
  <c r="B605" i="64"/>
  <c r="B601" i="64" s="1"/>
  <c r="B558" i="64"/>
  <c r="M50" i="1342" l="1"/>
  <c r="BB54" i="1342"/>
  <c r="BB46" i="1342"/>
  <c r="BC41" i="1342"/>
  <c r="BC45" i="1342" s="1"/>
  <c r="BC50" i="1342" s="1"/>
  <c r="BC54" i="1342" s="1"/>
  <c r="M45" i="1342"/>
  <c r="K2" i="861"/>
  <c r="S2" i="64"/>
  <c r="S2" i="863"/>
  <c r="S2" i="864"/>
  <c r="S3" i="861"/>
  <c r="V2409" i="64"/>
  <c r="V2411" i="64" s="1"/>
  <c r="BC2431" i="64"/>
  <c r="BD2431" i="64" s="1"/>
  <c r="BE2431" i="64" s="1"/>
  <c r="BF2431" i="64" s="1"/>
  <c r="BG2431" i="64" s="1"/>
  <c r="BH2431" i="64" s="1"/>
  <c r="BI2431" i="64" s="1"/>
  <c r="BJ2431" i="64" s="1"/>
  <c r="BK2431" i="64" s="1"/>
  <c r="BL2431" i="64" s="1"/>
  <c r="BM2431" i="64" s="1"/>
  <c r="BN2431" i="64" s="1"/>
  <c r="B787" i="64"/>
  <c r="B779" i="64" s="1"/>
  <c r="B795" i="64"/>
  <c r="B790" i="64" s="1"/>
  <c r="B1638" i="64"/>
  <c r="B119" i="64"/>
  <c r="B1086" i="64"/>
  <c r="B1111" i="64"/>
  <c r="B1096" i="64"/>
  <c r="B1056" i="64"/>
  <c r="B1057" i="64"/>
  <c r="B1053" i="64"/>
  <c r="B1024" i="64"/>
  <c r="B1015" i="64"/>
  <c r="B1018" i="64"/>
  <c r="Q32" i="861"/>
  <c r="B32" i="861"/>
  <c r="CL20" i="863"/>
  <c r="CL32" i="861" s="1"/>
  <c r="CK20" i="863"/>
  <c r="CK32" i="861" s="1"/>
  <c r="CJ20" i="863"/>
  <c r="CJ32" i="861" s="1"/>
  <c r="CI20" i="863"/>
  <c r="CI32" i="861" s="1"/>
  <c r="CH20" i="863"/>
  <c r="CH32" i="861" s="1"/>
  <c r="CG20" i="863"/>
  <c r="CG32" i="861" s="1"/>
  <c r="CF20" i="863"/>
  <c r="CF32" i="861" s="1"/>
  <c r="CE20" i="863"/>
  <c r="CE32" i="861" s="1"/>
  <c r="CD20" i="863"/>
  <c r="CD32" i="861" s="1"/>
  <c r="CC20" i="863"/>
  <c r="CC32" i="861" s="1"/>
  <c r="CB20" i="863"/>
  <c r="CB32" i="861" s="1"/>
  <c r="CA20" i="863"/>
  <c r="CA32" i="861" s="1"/>
  <c r="BZ20" i="863"/>
  <c r="BZ32" i="861" s="1"/>
  <c r="BY20" i="863"/>
  <c r="BY32" i="861" s="1"/>
  <c r="BX20" i="863"/>
  <c r="BX32" i="861" s="1"/>
  <c r="BW20" i="863"/>
  <c r="BW32" i="861" s="1"/>
  <c r="BV20" i="863"/>
  <c r="BV32" i="861" s="1"/>
  <c r="BU20" i="863"/>
  <c r="BU32" i="861" s="1"/>
  <c r="BT20" i="863"/>
  <c r="BT32" i="861" s="1"/>
  <c r="BS20" i="863"/>
  <c r="BS32" i="861" s="1"/>
  <c r="BR20" i="863"/>
  <c r="BR32" i="861" s="1"/>
  <c r="BQ20" i="863"/>
  <c r="BQ32" i="861" s="1"/>
  <c r="BP20" i="863"/>
  <c r="BP32" i="861" s="1"/>
  <c r="BO20" i="863"/>
  <c r="BO32" i="861" s="1"/>
  <c r="BN20" i="863"/>
  <c r="BN32" i="861" s="1"/>
  <c r="BM20" i="863"/>
  <c r="BM32" i="861" s="1"/>
  <c r="BL20" i="863"/>
  <c r="BL32" i="861" s="1"/>
  <c r="BK20" i="863"/>
  <c r="BK32" i="861" s="1"/>
  <c r="BJ20" i="863"/>
  <c r="BJ32" i="861" s="1"/>
  <c r="BI20" i="863"/>
  <c r="BI32" i="861" s="1"/>
  <c r="BH20" i="863"/>
  <c r="BH32" i="861" s="1"/>
  <c r="BG20" i="863"/>
  <c r="BG32" i="861" s="1"/>
  <c r="BF20" i="863"/>
  <c r="BF32" i="861" s="1"/>
  <c r="BE20" i="863"/>
  <c r="BE32" i="861" s="1"/>
  <c r="BD20" i="863"/>
  <c r="BD32" i="861" s="1"/>
  <c r="BC20" i="863"/>
  <c r="BC32" i="861" s="1"/>
  <c r="BB20" i="863"/>
  <c r="BB32" i="861" s="1"/>
  <c r="BA20" i="863"/>
  <c r="BA32" i="861" s="1"/>
  <c r="AZ20" i="863"/>
  <c r="AZ32" i="861" s="1"/>
  <c r="AY20" i="863"/>
  <c r="AY32" i="861" s="1"/>
  <c r="AX20" i="863"/>
  <c r="AX32" i="861" s="1"/>
  <c r="AW20" i="863"/>
  <c r="AW32" i="861" s="1"/>
  <c r="AV20" i="863"/>
  <c r="AV32" i="861" s="1"/>
  <c r="AU20" i="863"/>
  <c r="AU32" i="861" s="1"/>
  <c r="AT20" i="863"/>
  <c r="AT32" i="861" s="1"/>
  <c r="AS20" i="863"/>
  <c r="AS32" i="861" s="1"/>
  <c r="AR20" i="863"/>
  <c r="AR32" i="861" s="1"/>
  <c r="AQ20" i="863"/>
  <c r="AQ32" i="861" s="1"/>
  <c r="AP20" i="863"/>
  <c r="AP32" i="861" s="1"/>
  <c r="AO20" i="863"/>
  <c r="AO32" i="861" s="1"/>
  <c r="AN20" i="863"/>
  <c r="AN32" i="861" s="1"/>
  <c r="AM20" i="863"/>
  <c r="AM32" i="861" s="1"/>
  <c r="AL20" i="863"/>
  <c r="AL32" i="861" s="1"/>
  <c r="AK20" i="863"/>
  <c r="AK32" i="861" s="1"/>
  <c r="AJ20" i="863"/>
  <c r="AJ32" i="861" s="1"/>
  <c r="AI20" i="863"/>
  <c r="AI32" i="861" s="1"/>
  <c r="AH20" i="863"/>
  <c r="AH32" i="861" s="1"/>
  <c r="AG20" i="863"/>
  <c r="AG32" i="861" s="1"/>
  <c r="AF20" i="863"/>
  <c r="AF32" i="861" s="1"/>
  <c r="AE20" i="863"/>
  <c r="AE32" i="861" s="1"/>
  <c r="AD20" i="863"/>
  <c r="AD32" i="861" s="1"/>
  <c r="AC20" i="863"/>
  <c r="AC32" i="861" s="1"/>
  <c r="AB20" i="863"/>
  <c r="AB32" i="861" s="1"/>
  <c r="AA20" i="863"/>
  <c r="AA32" i="861" s="1"/>
  <c r="Z20" i="863"/>
  <c r="Z32" i="861" s="1"/>
  <c r="Y20" i="863"/>
  <c r="Y32" i="861" s="1"/>
  <c r="X20" i="863"/>
  <c r="X32" i="861" s="1"/>
  <c r="W20" i="863"/>
  <c r="W32" i="861" s="1"/>
  <c r="V20" i="863"/>
  <c r="V32" i="861" s="1"/>
  <c r="U20" i="863"/>
  <c r="U32" i="861" s="1"/>
  <c r="T20" i="863"/>
  <c r="T32" i="861" s="1"/>
  <c r="S20" i="863"/>
  <c r="S32" i="861" s="1"/>
  <c r="E974" i="64"/>
  <c r="B2119" i="64"/>
  <c r="B2075" i="64"/>
  <c r="B1931" i="64"/>
  <c r="B1896" i="64"/>
  <c r="E2725" i="64"/>
  <c r="E2681" i="64"/>
  <c r="E2647" i="64"/>
  <c r="E2613" i="64"/>
  <c r="E2545" i="64"/>
  <c r="E2513" i="64"/>
  <c r="E2477" i="64"/>
  <c r="E2434" i="64"/>
  <c r="E2144" i="64"/>
  <c r="E955" i="64"/>
  <c r="E933" i="64"/>
  <c r="E906" i="64"/>
  <c r="E884" i="64"/>
  <c r="E861" i="64"/>
  <c r="E639" i="64"/>
  <c r="E603" i="64"/>
  <c r="E580" i="64"/>
  <c r="E556" i="64"/>
  <c r="B2474" i="64"/>
  <c r="B2476" i="64" s="1"/>
  <c r="B2453" i="64"/>
  <c r="B2455" i="64" s="1"/>
  <c r="B2433" i="64"/>
  <c r="B3198" i="64"/>
  <c r="B2303" i="64"/>
  <c r="B1876" i="64"/>
  <c r="B1781" i="64"/>
  <c r="B1759" i="64"/>
  <c r="B2166" i="64"/>
  <c r="B2255" i="64"/>
  <c r="B2198" i="64"/>
  <c r="E2666" i="64"/>
  <c r="G2666" i="64" s="1"/>
  <c r="E2632" i="64"/>
  <c r="G2632" i="64" s="1"/>
  <c r="E2056" i="64"/>
  <c r="E2020" i="64"/>
  <c r="E1948" i="64"/>
  <c r="E1913" i="64"/>
  <c r="E1608" i="64"/>
  <c r="E1301" i="64"/>
  <c r="G1301" i="64" s="1"/>
  <c r="E1736" i="64"/>
  <c r="E1760" i="64"/>
  <c r="E2600" i="64"/>
  <c r="G2600" i="64" s="1"/>
  <c r="E2700" i="64"/>
  <c r="G2700" i="64" s="1"/>
  <c r="E2532" i="64"/>
  <c r="G2532" i="64" s="1"/>
  <c r="E2496" i="64"/>
  <c r="G2496" i="64" s="1"/>
  <c r="B2012" i="64"/>
  <c r="B2017" i="64"/>
  <c r="B2018" i="64"/>
  <c r="B2019" i="64"/>
  <c r="B2009" i="64"/>
  <c r="B1937" i="64"/>
  <c r="B1910" i="64"/>
  <c r="B1912" i="64"/>
  <c r="B1911" i="64"/>
  <c r="B1905" i="64"/>
  <c r="B1902" i="64"/>
  <c r="B2724" i="64"/>
  <c r="B2723" i="64"/>
  <c r="B2722" i="64"/>
  <c r="B2717" i="64"/>
  <c r="B2714" i="64"/>
  <c r="B2680" i="64"/>
  <c r="B2678" i="64"/>
  <c r="B2646" i="64"/>
  <c r="B2644" i="64"/>
  <c r="B2612" i="64"/>
  <c r="B2610" i="64"/>
  <c r="B2544" i="64"/>
  <c r="B2542" i="64"/>
  <c r="B2508" i="64"/>
  <c r="B2503" i="64"/>
  <c r="B2504" i="64"/>
  <c r="B2505" i="64"/>
  <c r="B2506" i="64"/>
  <c r="B2134" i="64"/>
  <c r="B2129" i="64"/>
  <c r="B2130" i="64"/>
  <c r="B2131" i="64"/>
  <c r="B2132" i="64"/>
  <c r="B2090" i="64"/>
  <c r="B2088" i="64"/>
  <c r="B2087" i="64"/>
  <c r="B2084" i="64"/>
  <c r="B2045" i="64"/>
  <c r="B2055" i="64"/>
  <c r="B2054" i="64"/>
  <c r="B2053" i="64"/>
  <c r="B2048" i="64"/>
  <c r="B1947" i="64"/>
  <c r="B1945" i="64"/>
  <c r="B1946" i="64"/>
  <c r="B1940" i="64"/>
  <c r="B2086" i="64"/>
  <c r="N41" i="1342" l="1"/>
  <c r="M46" i="1342"/>
  <c r="BD41" i="1342"/>
  <c r="BD45" i="1342" s="1"/>
  <c r="BD50" i="1342" s="1"/>
  <c r="BD54" i="1342" s="1"/>
  <c r="BC46" i="1342"/>
  <c r="S290" i="64"/>
  <c r="S2608" i="64"/>
  <c r="S272" i="64"/>
  <c r="L2" i="861"/>
  <c r="S3" i="64"/>
  <c r="S3" i="863"/>
  <c r="S3" i="864"/>
  <c r="S4" i="861"/>
  <c r="W2409" i="64"/>
  <c r="X2409" i="64" s="1"/>
  <c r="X2411" i="64" s="1"/>
  <c r="BO2431" i="64"/>
  <c r="BP2431" i="64" s="1"/>
  <c r="BQ2431" i="64" s="1"/>
  <c r="BR2431" i="64" s="1"/>
  <c r="BS2431" i="64" s="1"/>
  <c r="BT2431" i="64" s="1"/>
  <c r="BU2431" i="64" s="1"/>
  <c r="BV2431" i="64" s="1"/>
  <c r="BW2431" i="64" s="1"/>
  <c r="BX2431" i="64" s="1"/>
  <c r="BY2431" i="64" s="1"/>
  <c r="BZ2431" i="64" s="1"/>
  <c r="CO19" i="864"/>
  <c r="P1" i="206"/>
  <c r="R13" i="864"/>
  <c r="E2039" i="64"/>
  <c r="G2039" i="64" s="1"/>
  <c r="E1930" i="64"/>
  <c r="E1896" i="64"/>
  <c r="G1896" i="64" s="1"/>
  <c r="E2003" i="64"/>
  <c r="G2003" i="64" s="1"/>
  <c r="B258" i="64"/>
  <c r="B31" i="206"/>
  <c r="B32" i="206"/>
  <c r="B33" i="206"/>
  <c r="B34" i="206"/>
  <c r="B35" i="206"/>
  <c r="B36" i="206"/>
  <c r="B37" i="206"/>
  <c r="B2003" i="64"/>
  <c r="B2039" i="64"/>
  <c r="B2355" i="64"/>
  <c r="B2330" i="64" s="1"/>
  <c r="B2496" i="64"/>
  <c r="B2532" i="64"/>
  <c r="B2600" i="64"/>
  <c r="B2700" i="64"/>
  <c r="B2666" i="64"/>
  <c r="B2632" i="64"/>
  <c r="E2256" i="64"/>
  <c r="E2218" i="64"/>
  <c r="G2218" i="64" s="1"/>
  <c r="E2119" i="64"/>
  <c r="G2119" i="64" s="1"/>
  <c r="E2075" i="64"/>
  <c r="G2075" i="64" s="1"/>
  <c r="B56" i="206"/>
  <c r="B294" i="64"/>
  <c r="B296" i="64"/>
  <c r="B295" i="64"/>
  <c r="B299" i="64"/>
  <c r="R261" i="64"/>
  <c r="CO18" i="864"/>
  <c r="CO17" i="864"/>
  <c r="CO16" i="864"/>
  <c r="CO7" i="864"/>
  <c r="CP6" i="864"/>
  <c r="CQ6" i="864" s="1"/>
  <c r="CR6" i="864" s="1"/>
  <c r="CS6" i="864" s="1"/>
  <c r="CT6" i="864" s="1"/>
  <c r="CU6" i="864" s="1"/>
  <c r="CV6" i="864" s="1"/>
  <c r="CW6" i="864" s="1"/>
  <c r="CX6" i="864" s="1"/>
  <c r="CY6" i="864" s="1"/>
  <c r="CZ6" i="864" s="1"/>
  <c r="DA6" i="864" s="1"/>
  <c r="DB6" i="864" s="1"/>
  <c r="DC6" i="864" s="1"/>
  <c r="DD6" i="864" s="1"/>
  <c r="DE6" i="864" s="1"/>
  <c r="DF6" i="864" s="1"/>
  <c r="DG6" i="864" s="1"/>
  <c r="DH6" i="864" s="1"/>
  <c r="DI6" i="864" s="1"/>
  <c r="DJ6" i="864" s="1"/>
  <c r="DK6" i="864" s="1"/>
  <c r="DL6" i="864" s="1"/>
  <c r="CO3" i="864"/>
  <c r="CP2" i="864"/>
  <c r="CN2" i="864"/>
  <c r="CN7" i="864" s="1"/>
  <c r="G53" i="863"/>
  <c r="G51" i="863"/>
  <c r="G49" i="863"/>
  <c r="G12" i="863"/>
  <c r="Q31" i="861"/>
  <c r="B31" i="861"/>
  <c r="Q30" i="861"/>
  <c r="B30" i="861"/>
  <c r="Q29" i="861"/>
  <c r="AC6" i="861"/>
  <c r="AB6" i="861"/>
  <c r="AA6" i="861"/>
  <c r="Z6" i="861"/>
  <c r="Y6" i="861"/>
  <c r="X6" i="861"/>
  <c r="W6" i="861"/>
  <c r="V6" i="861"/>
  <c r="U6" i="861"/>
  <c r="T6" i="861"/>
  <c r="S6" i="861"/>
  <c r="AP5" i="861"/>
  <c r="AO5" i="861"/>
  <c r="AN5" i="861"/>
  <c r="AM5" i="861"/>
  <c r="AL5" i="861"/>
  <c r="AK5" i="861"/>
  <c r="AJ5" i="861"/>
  <c r="AI5" i="861"/>
  <c r="AH5" i="861"/>
  <c r="AG5" i="861"/>
  <c r="AF5" i="861"/>
  <c r="AE5" i="861"/>
  <c r="B37" i="64"/>
  <c r="E302" i="64"/>
  <c r="E301" i="64"/>
  <c r="E300" i="64"/>
  <c r="E299" i="64"/>
  <c r="E298" i="64"/>
  <c r="CK297" i="64"/>
  <c r="CJ297" i="64"/>
  <c r="CI297" i="64"/>
  <c r="CH297" i="64"/>
  <c r="CG297" i="64"/>
  <c r="CF297" i="64"/>
  <c r="CE297" i="64"/>
  <c r="CD297" i="64"/>
  <c r="CC297" i="64"/>
  <c r="CB297" i="64"/>
  <c r="CA297" i="64"/>
  <c r="BZ297" i="64"/>
  <c r="BY297" i="64"/>
  <c r="BX297" i="64"/>
  <c r="BW297" i="64"/>
  <c r="BV297" i="64"/>
  <c r="BU297" i="64"/>
  <c r="BT297" i="64"/>
  <c r="BS297" i="64"/>
  <c r="BR297" i="64"/>
  <c r="BQ297" i="64"/>
  <c r="BP297" i="64"/>
  <c r="BO297" i="64"/>
  <c r="BN297" i="64"/>
  <c r="BM297" i="64"/>
  <c r="BL297" i="64"/>
  <c r="BK297" i="64"/>
  <c r="BJ297" i="64"/>
  <c r="BI297" i="64"/>
  <c r="BH297" i="64"/>
  <c r="BG297" i="64"/>
  <c r="BF297" i="64"/>
  <c r="BE297" i="64"/>
  <c r="BD297" i="64"/>
  <c r="BC297" i="64"/>
  <c r="BB297" i="64"/>
  <c r="BA297" i="64"/>
  <c r="AZ297" i="64"/>
  <c r="AY297" i="64"/>
  <c r="AX297" i="64"/>
  <c r="AW297" i="64"/>
  <c r="AV297" i="64"/>
  <c r="AU297" i="64"/>
  <c r="AT297" i="64"/>
  <c r="AS297" i="64"/>
  <c r="AR297" i="64"/>
  <c r="AQ297" i="64"/>
  <c r="AP297" i="64"/>
  <c r="AO297" i="64"/>
  <c r="AN297" i="64"/>
  <c r="AM297" i="64"/>
  <c r="AL297" i="64"/>
  <c r="AK297" i="64"/>
  <c r="AJ297" i="64"/>
  <c r="AI297" i="64"/>
  <c r="AH297" i="64"/>
  <c r="AG297" i="64"/>
  <c r="AF297" i="64"/>
  <c r="AE297" i="64"/>
  <c r="AD297" i="64"/>
  <c r="AC297" i="64"/>
  <c r="AB297" i="64"/>
  <c r="AA297" i="64"/>
  <c r="Z297" i="64"/>
  <c r="Y297" i="64"/>
  <c r="X297" i="64"/>
  <c r="W297" i="64"/>
  <c r="V297" i="64"/>
  <c r="U297" i="64"/>
  <c r="T297" i="64"/>
  <c r="E297" i="64"/>
  <c r="E296" i="64"/>
  <c r="E295" i="64"/>
  <c r="E294" i="64"/>
  <c r="G294" i="64" s="1"/>
  <c r="E293" i="64"/>
  <c r="G293" i="64" s="1"/>
  <c r="E292" i="64"/>
  <c r="G292" i="64" s="1"/>
  <c r="I291" i="64"/>
  <c r="S291" i="64" s="1"/>
  <c r="E291" i="64"/>
  <c r="G291" i="64" s="1"/>
  <c r="E290" i="64"/>
  <c r="G290" i="64" s="1"/>
  <c r="E289" i="64"/>
  <c r="G289" i="64" s="1"/>
  <c r="E288" i="64"/>
  <c r="E284" i="64"/>
  <c r="E283" i="64"/>
  <c r="E282" i="64"/>
  <c r="B281" i="64"/>
  <c r="E281" i="64"/>
  <c r="CK280" i="64"/>
  <c r="CJ280" i="64"/>
  <c r="CI280" i="64"/>
  <c r="CH280" i="64"/>
  <c r="CG280" i="64"/>
  <c r="CF280" i="64"/>
  <c r="CE280" i="64"/>
  <c r="CD280" i="64"/>
  <c r="CC280" i="64"/>
  <c r="CB280" i="64"/>
  <c r="CA280" i="64"/>
  <c r="BZ280" i="64"/>
  <c r="BY280" i="64"/>
  <c r="BX280" i="64"/>
  <c r="BW280" i="64"/>
  <c r="BV280" i="64"/>
  <c r="BU280" i="64"/>
  <c r="BT280" i="64"/>
  <c r="BS280" i="64"/>
  <c r="BR280" i="64"/>
  <c r="BQ280" i="64"/>
  <c r="BP280" i="64"/>
  <c r="BO280" i="64"/>
  <c r="BN280" i="64"/>
  <c r="BM280" i="64"/>
  <c r="BL280" i="64"/>
  <c r="BK280" i="64"/>
  <c r="BJ280" i="64"/>
  <c r="BI280" i="64"/>
  <c r="BH280" i="64"/>
  <c r="BG280" i="64"/>
  <c r="BF280" i="64"/>
  <c r="BE280" i="64"/>
  <c r="BD280" i="64"/>
  <c r="BC280" i="64"/>
  <c r="BB280" i="64"/>
  <c r="BA280" i="64"/>
  <c r="AZ280" i="64"/>
  <c r="AY280" i="64"/>
  <c r="AX280" i="64"/>
  <c r="AW280" i="64"/>
  <c r="AV280" i="64"/>
  <c r="AU280" i="64"/>
  <c r="AT280" i="64"/>
  <c r="AS280" i="64"/>
  <c r="AR280" i="64"/>
  <c r="AQ280" i="64"/>
  <c r="AP280" i="64"/>
  <c r="AO280" i="64"/>
  <c r="AN280" i="64"/>
  <c r="AM280" i="64"/>
  <c r="AL280" i="64"/>
  <c r="AK280" i="64"/>
  <c r="AJ280" i="64"/>
  <c r="AI280" i="64"/>
  <c r="AH280" i="64"/>
  <c r="AG280" i="64"/>
  <c r="AF280" i="64"/>
  <c r="AE280" i="64"/>
  <c r="AD280" i="64"/>
  <c r="AC280" i="64"/>
  <c r="AB280" i="64"/>
  <c r="AA280" i="64"/>
  <c r="Z280" i="64"/>
  <c r="Y280" i="64"/>
  <c r="X280" i="64"/>
  <c r="W280" i="64"/>
  <c r="V280" i="64"/>
  <c r="U280" i="64"/>
  <c r="T280" i="64"/>
  <c r="E280" i="64"/>
  <c r="E279" i="64"/>
  <c r="B278" i="64"/>
  <c r="E278" i="64"/>
  <c r="B277" i="64"/>
  <c r="E277" i="64"/>
  <c r="E276" i="64"/>
  <c r="G276" i="64" s="1"/>
  <c r="E275" i="64"/>
  <c r="G275" i="64" s="1"/>
  <c r="E274" i="64"/>
  <c r="G274" i="64" s="1"/>
  <c r="I273" i="64"/>
  <c r="S273" i="64" s="1"/>
  <c r="E273" i="64"/>
  <c r="G273" i="64" s="1"/>
  <c r="E272" i="64"/>
  <c r="G272" i="64" s="1"/>
  <c r="E271" i="64"/>
  <c r="G271" i="64" s="1"/>
  <c r="E270" i="64"/>
  <c r="BE41" i="1342" l="1"/>
  <c r="BE45" i="1342" s="1"/>
  <c r="BE50" i="1342" s="1"/>
  <c r="BE54" i="1342" s="1"/>
  <c r="BD46" i="1342"/>
  <c r="Y6" i="64"/>
  <c r="AI5" i="64"/>
  <c r="AA6" i="64"/>
  <c r="Z6" i="64"/>
  <c r="AJ5" i="64"/>
  <c r="T6" i="64"/>
  <c r="AB6" i="64"/>
  <c r="AG5" i="64"/>
  <c r="AH5" i="64"/>
  <c r="AK5" i="64"/>
  <c r="U6" i="64"/>
  <c r="AC6" i="64"/>
  <c r="AP5" i="64"/>
  <c r="AL5" i="64"/>
  <c r="V6" i="64"/>
  <c r="AE5" i="64"/>
  <c r="AM5" i="64"/>
  <c r="W6" i="64"/>
  <c r="AO5" i="64"/>
  <c r="AF5" i="64"/>
  <c r="AN5" i="64"/>
  <c r="X6" i="64"/>
  <c r="M2" i="861"/>
  <c r="AG5" i="863"/>
  <c r="AG5" i="864"/>
  <c r="AO5" i="863"/>
  <c r="AO5" i="864"/>
  <c r="Y6" i="864"/>
  <c r="Y6" i="863"/>
  <c r="AF5" i="864"/>
  <c r="AF5" i="863"/>
  <c r="AH5" i="864"/>
  <c r="AH5" i="863"/>
  <c r="AP5" i="864"/>
  <c r="AP5" i="863"/>
  <c r="Z6" i="864"/>
  <c r="Z6" i="863"/>
  <c r="AI5" i="863"/>
  <c r="AI5" i="864"/>
  <c r="S6" i="64"/>
  <c r="S6" i="864"/>
  <c r="S6" i="863"/>
  <c r="AA6" i="864"/>
  <c r="AA6" i="863"/>
  <c r="AJ5" i="864"/>
  <c r="AJ5" i="863"/>
  <c r="T6" i="863"/>
  <c r="T6" i="864"/>
  <c r="AB6" i="863"/>
  <c r="AB6" i="864"/>
  <c r="S4" i="864"/>
  <c r="S4" i="863"/>
  <c r="X6" i="864"/>
  <c r="X6" i="863"/>
  <c r="AK5" i="864"/>
  <c r="AK5" i="863"/>
  <c r="U6" i="864"/>
  <c r="U6" i="863"/>
  <c r="AC6" i="864"/>
  <c r="AC6" i="863"/>
  <c r="AN5" i="864"/>
  <c r="AN5" i="863"/>
  <c r="K2" i="864"/>
  <c r="K2" i="64"/>
  <c r="S2838" i="64" s="1" a="1"/>
  <c r="S2838" i="64" s="1"/>
  <c r="K1" i="861"/>
  <c r="AL5" i="863"/>
  <c r="AL5" i="864"/>
  <c r="V6" i="864"/>
  <c r="V6" i="863"/>
  <c r="AE5" i="863"/>
  <c r="AE5" i="864"/>
  <c r="AM5" i="864"/>
  <c r="AM5" i="863"/>
  <c r="W6" i="864"/>
  <c r="W6" i="863"/>
  <c r="AV5" i="861"/>
  <c r="AW5" i="861"/>
  <c r="AX5" i="861"/>
  <c r="AR5" i="861"/>
  <c r="S4" i="64"/>
  <c r="W2411" i="64"/>
  <c r="CA2431" i="64"/>
  <c r="CB2431" i="64" s="1"/>
  <c r="CC2431" i="64" s="1"/>
  <c r="CD2431" i="64" s="1"/>
  <c r="CE2431" i="64" s="1"/>
  <c r="CF2431" i="64" s="1"/>
  <c r="CG2431" i="64" s="1"/>
  <c r="CH2431" i="64" s="1"/>
  <c r="CI2431" i="64" s="1"/>
  <c r="CJ2431" i="64" s="1"/>
  <c r="CK2431" i="64" s="1"/>
  <c r="CL2431" i="64" s="1"/>
  <c r="CL2433" i="64" s="1"/>
  <c r="Y2409" i="64"/>
  <c r="Y2411" i="64" s="1"/>
  <c r="CP19" i="864"/>
  <c r="CN19" i="864"/>
  <c r="T2" i="861"/>
  <c r="J2" i="861"/>
  <c r="AH6" i="861"/>
  <c r="CO1" i="864"/>
  <c r="CP3" i="864"/>
  <c r="CP4" i="864" s="1"/>
  <c r="CO20" i="864"/>
  <c r="AE6" i="861"/>
  <c r="AM6" i="861"/>
  <c r="AI6" i="861"/>
  <c r="AY5" i="861"/>
  <c r="AG6" i="861"/>
  <c r="AO6" i="861"/>
  <c r="AS5" i="861"/>
  <c r="S1" i="861"/>
  <c r="AT5" i="861"/>
  <c r="R2" i="861"/>
  <c r="AF6" i="861"/>
  <c r="AN6" i="861"/>
  <c r="AZ5" i="861"/>
  <c r="CO4" i="864"/>
  <c r="CN18" i="864"/>
  <c r="BA5" i="861"/>
  <c r="BB5" i="861"/>
  <c r="AQ5" i="861"/>
  <c r="S19" i="864"/>
  <c r="S31" i="863"/>
  <c r="AJ6" i="861"/>
  <c r="AK6" i="861"/>
  <c r="K2" i="863"/>
  <c r="S53" i="863" s="1" a="1"/>
  <c r="S53" i="863" s="1"/>
  <c r="AD6" i="861"/>
  <c r="AL6" i="861"/>
  <c r="AU5" i="861"/>
  <c r="S7" i="861"/>
  <c r="CP18" i="864"/>
  <c r="CP17" i="864"/>
  <c r="CP16" i="864"/>
  <c r="CN3" i="864"/>
  <c r="CN16" i="864"/>
  <c r="CN17" i="864"/>
  <c r="CQ2" i="864"/>
  <c r="CQ19" i="864" s="1"/>
  <c r="CP7" i="864"/>
  <c r="I274" i="64"/>
  <c r="S274" i="64" s="1"/>
  <c r="I292" i="64"/>
  <c r="S292" i="64" s="1"/>
  <c r="BF41" i="1342" l="1"/>
  <c r="BF45" i="1342" s="1"/>
  <c r="BF50" i="1342" s="1"/>
  <c r="BF54" i="1342" s="1"/>
  <c r="BE46" i="1342"/>
  <c r="S2839" i="64" a="1"/>
  <c r="S2839" i="64" s="1"/>
  <c r="S3310" i="64" a="1"/>
  <c r="S3310" i="64" s="1"/>
  <c r="S51" i="64" a="1"/>
  <c r="S51" i="64" s="1"/>
  <c r="S53" i="64" a="1"/>
  <c r="S53" i="64" s="1"/>
  <c r="S52" i="64" a="1"/>
  <c r="S52" i="64" s="1"/>
  <c r="S50" i="64" s="1" a="1"/>
  <c r="S50" i="64" s="1"/>
  <c r="S1442" i="64" a="1"/>
  <c r="S1442" i="64" s="1"/>
  <c r="S3289" i="64" a="1"/>
  <c r="S3289" i="64" s="1"/>
  <c r="S1531" i="64" a="1"/>
  <c r="S1531" i="64" s="1"/>
  <c r="S1441" i="64" a="1"/>
  <c r="S1441" i="64" s="1"/>
  <c r="S1530" i="64" a="1"/>
  <c r="S1530" i="64" s="1"/>
  <c r="S1508" i="64" a="1"/>
  <c r="S1508" i="64" s="1"/>
  <c r="S1486" i="64" a="1"/>
  <c r="S1486" i="64" s="1"/>
  <c r="S1419" i="64" a="1"/>
  <c r="S1419" i="64" s="1"/>
  <c r="S1464" i="64" a="1"/>
  <c r="S1464" i="64" s="1"/>
  <c r="S105" i="64" a="1"/>
  <c r="S105" i="64" s="1"/>
  <c r="S663" i="64" a="1"/>
  <c r="S663" i="64" s="1"/>
  <c r="S669" i="64" a="1"/>
  <c r="S669" i="64" s="1"/>
  <c r="S673" i="64" a="1"/>
  <c r="S673" i="64" s="1"/>
  <c r="S36" i="64" a="1"/>
  <c r="S36" i="64" s="1"/>
  <c r="S3146" i="64" a="1"/>
  <c r="S3146" i="64" s="1"/>
  <c r="S857" i="64" a="1"/>
  <c r="S857" i="64" s="1"/>
  <c r="S2670" i="64" a="1"/>
  <c r="S2670" i="64" s="1"/>
  <c r="S2326" i="64" a="1"/>
  <c r="S2326" i="64" s="1"/>
  <c r="S1973" i="64" a="1"/>
  <c r="S1973" i="64" s="1"/>
  <c r="S1936" i="64" a="1"/>
  <c r="S1936" i="64" s="1"/>
  <c r="S1323" i="64" a="1"/>
  <c r="S1323" i="64" s="1"/>
  <c r="S578" i="64" a="1"/>
  <c r="S578" i="64" s="1"/>
  <c r="S2379" i="64" a="1"/>
  <c r="S2379" i="64" s="1"/>
  <c r="S2186" i="64" a="1"/>
  <c r="S2186" i="64" s="1"/>
  <c r="S120" i="64" a="1"/>
  <c r="S120" i="64" s="1"/>
  <c r="S2706" i="64" a="1"/>
  <c r="S2706" i="64" s="1"/>
  <c r="S2707" i="64" a="1"/>
  <c r="S2707" i="64" s="1"/>
  <c r="S2008" i="64" a="1"/>
  <c r="S2008" i="64" s="1"/>
  <c r="S981" i="64" a="1"/>
  <c r="S981" i="64" s="1"/>
  <c r="S953" i="64" a="1"/>
  <c r="S953" i="64" s="1"/>
  <c r="S2709" i="64" a="1"/>
  <c r="S2709" i="64" s="1"/>
  <c r="S2705" i="64" a="1"/>
  <c r="S2705" i="64" s="1"/>
  <c r="S500" i="64" a="1"/>
  <c r="S500" i="64" s="1"/>
  <c r="S1098" i="64" a="1"/>
  <c r="S1098" i="64" s="1"/>
  <c r="R2" i="64"/>
  <c r="R3" i="861"/>
  <c r="S2246" i="64" a="1"/>
  <c r="S2246" i="64" s="1"/>
  <c r="S600" i="64" a="1"/>
  <c r="S600" i="64" s="1"/>
  <c r="S1099" i="64" a="1"/>
  <c r="S1099" i="64" s="1"/>
  <c r="S143" i="64" a="1"/>
  <c r="S143" i="64" s="1"/>
  <c r="S132" i="64" a="1"/>
  <c r="S132" i="64" s="1"/>
  <c r="S1084" i="64" a="1"/>
  <c r="S1084" i="64" s="1"/>
  <c r="S1101" i="64" a="1"/>
  <c r="S1101" i="64" s="1"/>
  <c r="S1115" i="64" a="1"/>
  <c r="S1115" i="64" s="1"/>
  <c r="S73" i="64" a="1"/>
  <c r="S73" i="64" s="1"/>
  <c r="S2044" i="64" a="1"/>
  <c r="S2044" i="64" s="1"/>
  <c r="S1901" i="64" a="1"/>
  <c r="S1901" i="64" s="1"/>
  <c r="S852" i="64" a="1"/>
  <c r="S852" i="64" s="1"/>
  <c r="S66" i="64" a="1"/>
  <c r="S66" i="64" s="1"/>
  <c r="S88" i="64" a="1"/>
  <c r="S88" i="64" s="1"/>
  <c r="S373" i="64" a="1"/>
  <c r="S373" i="64" s="1"/>
  <c r="S1974" i="64" a="1"/>
  <c r="S1974" i="64" s="1"/>
  <c r="S2248" i="64" a="1"/>
  <c r="S2248" i="64" s="1"/>
  <c r="S2344" i="64" a="1"/>
  <c r="S2344" i="64" s="1"/>
  <c r="S67" i="64" a="1"/>
  <c r="S67" i="64" s="1"/>
  <c r="S3069" i="64" a="1"/>
  <c r="S3069" i="64" s="1"/>
  <c r="S2276" i="64" a="1"/>
  <c r="S2276" i="64" s="1"/>
  <c r="S2254" i="64" a="1"/>
  <c r="S2254" i="64" s="1"/>
  <c r="S2085" i="64" a="1"/>
  <c r="S2085" i="64" s="1"/>
  <c r="S72" i="64" a="1"/>
  <c r="S72" i="64" s="1"/>
  <c r="S799" i="64" a="1"/>
  <c r="S799" i="64" s="1"/>
  <c r="S2223" i="64" a="1"/>
  <c r="S2223" i="64" s="1"/>
  <c r="S1085" i="64" a="1"/>
  <c r="S1085" i="64" s="1"/>
  <c r="S631" i="64" a="1"/>
  <c r="S631" i="64" s="1"/>
  <c r="AF6" i="64"/>
  <c r="AI6" i="64"/>
  <c r="T2" i="64"/>
  <c r="AX5" i="64"/>
  <c r="S103" i="64" a="1"/>
  <c r="S103" i="64" s="1"/>
  <c r="S146" i="64" a="1"/>
  <c r="S146" i="64" s="1"/>
  <c r="S1081" i="64" a="1"/>
  <c r="S1081" i="64" s="1"/>
  <c r="S2336" i="64" a="1"/>
  <c r="S2336" i="64" s="1"/>
  <c r="S1082" i="64" a="1"/>
  <c r="S1082" i="64" s="1"/>
  <c r="S2335" i="64" a="1"/>
  <c r="S2335" i="64" s="1"/>
  <c r="S986" i="64" a="1"/>
  <c r="S986" i="64" s="1"/>
  <c r="S2712" i="64" a="1"/>
  <c r="S2712" i="64" s="1"/>
  <c r="S1116" i="64" a="1"/>
  <c r="S1116" i="64" s="1"/>
  <c r="S122" i="64" a="1"/>
  <c r="S122" i="64" s="1"/>
  <c r="S2300" i="64" a="1"/>
  <c r="S2300" i="64" s="1"/>
  <c r="S1097" i="64" a="1"/>
  <c r="S1097" i="64" s="1"/>
  <c r="S121" i="64" a="1"/>
  <c r="S121" i="64" s="1"/>
  <c r="S2221" i="64" a="1"/>
  <c r="S2221" i="64" s="1"/>
  <c r="S782" i="64" a="1"/>
  <c r="S782" i="64" s="1"/>
  <c r="S2797" i="64" a="1"/>
  <c r="S2797" i="64" s="1"/>
  <c r="S637" i="64" a="1"/>
  <c r="S637" i="64" s="1"/>
  <c r="S2197" i="64" a="1"/>
  <c r="S2197" i="64" s="1"/>
  <c r="S601" i="64" a="1"/>
  <c r="S601" i="64" s="1"/>
  <c r="AQ5" i="64"/>
  <c r="AW5" i="64"/>
  <c r="S929" i="64" a="1"/>
  <c r="S929" i="64" s="1"/>
  <c r="S3196" i="64" a="1"/>
  <c r="S3196" i="64" s="1"/>
  <c r="S1806" i="64" a="1"/>
  <c r="S1806" i="64" s="1"/>
  <c r="S424" i="64" a="1"/>
  <c r="S424" i="64" s="1"/>
  <c r="S2219" i="64" a="1"/>
  <c r="S2219" i="64" s="1"/>
  <c r="S1780" i="64" a="1"/>
  <c r="S1780" i="64" s="1"/>
  <c r="S554" i="64" a="1"/>
  <c r="S554" i="64" s="1"/>
  <c r="AN6" i="64"/>
  <c r="AR5" i="64"/>
  <c r="AU5" i="64"/>
  <c r="AL6" i="64"/>
  <c r="S1" i="64"/>
  <c r="S1758" i="64" a="1"/>
  <c r="S1758" i="64" s="1"/>
  <c r="S145" i="64" a="1"/>
  <c r="S145" i="64" s="1"/>
  <c r="S1019" i="64" a="1"/>
  <c r="S1019" i="64" s="1"/>
  <c r="S1100" i="64" a="1"/>
  <c r="S1100" i="64" s="1"/>
  <c r="S577" i="64" a="1"/>
  <c r="S577" i="64" s="1"/>
  <c r="S1756" i="64" a="1"/>
  <c r="S1756" i="64" s="1"/>
  <c r="S793" i="64" a="1"/>
  <c r="S793" i="64" s="1"/>
  <c r="S2302" i="64" a="1"/>
  <c r="S2302" i="64" s="1"/>
  <c r="S931" i="64" a="1"/>
  <c r="S931" i="64" s="1"/>
  <c r="S2817" i="64" a="1"/>
  <c r="S2817" i="64" s="1"/>
  <c r="S1873" i="64" a="1"/>
  <c r="S1873" i="64" s="1"/>
  <c r="S785" i="64" a="1"/>
  <c r="S785" i="64" s="1"/>
  <c r="S2859" i="64" a="1"/>
  <c r="S2859" i="64" s="1"/>
  <c r="S1639" i="64" a="1"/>
  <c r="S1639" i="64" s="1"/>
  <c r="S374" i="64" a="1"/>
  <c r="S374" i="64" s="1"/>
  <c r="S1804" i="64" a="1"/>
  <c r="S1804" i="64" s="1"/>
  <c r="S130" i="64" a="1"/>
  <c r="S130" i="64" s="1"/>
  <c r="S1112" i="64" a="1"/>
  <c r="S1112" i="64" s="1"/>
  <c r="AY5" i="64"/>
  <c r="AM6" i="64"/>
  <c r="BB5" i="64"/>
  <c r="AV5" i="64"/>
  <c r="AD6" i="64"/>
  <c r="BA5" i="64"/>
  <c r="AS5" i="64"/>
  <c r="S1327" i="64" a="1"/>
  <c r="S1327" i="64" s="1"/>
  <c r="S3120" i="64" a="1"/>
  <c r="S3120" i="64" s="1"/>
  <c r="S1015" i="64" a="1"/>
  <c r="S1015" i="64" s="1"/>
  <c r="S104" i="64" a="1"/>
  <c r="S104" i="64" s="1"/>
  <c r="S1734" i="64" a="1"/>
  <c r="S1734" i="64" s="1"/>
  <c r="S144" i="64" a="1"/>
  <c r="S144" i="64" s="1"/>
  <c r="S2165" i="64" a="1"/>
  <c r="S2165" i="64" s="1"/>
  <c r="S2166" i="64" s="1"/>
  <c r="S2711" i="64" a="1"/>
  <c r="S2711" i="64" s="1"/>
  <c r="S1560" i="64" a="1"/>
  <c r="S1560" i="64" s="1"/>
  <c r="S449" i="64" a="1"/>
  <c r="S449" i="64" s="1"/>
  <c r="S2710" i="64" a="1"/>
  <c r="S2710" i="64" s="1"/>
  <c r="S1267" i="64" a="1"/>
  <c r="S1267" i="64" s="1"/>
  <c r="S325" i="64" a="1"/>
  <c r="S325" i="64" s="1"/>
  <c r="S1397" i="64" a="1"/>
  <c r="S1397" i="64" s="1"/>
  <c r="S3172" i="64" a="1"/>
  <c r="S3172" i="64" s="1"/>
  <c r="S1083" i="64" a="1"/>
  <c r="S1083" i="64" s="1"/>
  <c r="S147" i="64" a="1"/>
  <c r="S147" i="64" s="1"/>
  <c r="AT5" i="64"/>
  <c r="AO6" i="64"/>
  <c r="S359" i="64" a="1"/>
  <c r="S359" i="64" s="1"/>
  <c r="S2191" i="64" a="1"/>
  <c r="S2191" i="64" s="1"/>
  <c r="S124" i="64" a="1"/>
  <c r="S124" i="64" s="1"/>
  <c r="S3095" i="64" a="1"/>
  <c r="S3095" i="64" s="1"/>
  <c r="S1604" i="64" a="1"/>
  <c r="S1604" i="64" s="1"/>
  <c r="S123" i="64" a="1"/>
  <c r="S123" i="64" s="1"/>
  <c r="S1875" i="64" a="1"/>
  <c r="S1875" i="64" s="1"/>
  <c r="S258" i="64" a="1"/>
  <c r="S258" i="64" s="1"/>
  <c r="S2636" i="64" a="1"/>
  <c r="S2636" i="64" s="1"/>
  <c r="S1297" i="64" a="1"/>
  <c r="S1297" i="64" s="1"/>
  <c r="S376" i="64" a="1"/>
  <c r="S376" i="64" s="1"/>
  <c r="S2540" i="64" a="1"/>
  <c r="S2540" i="64" s="1"/>
  <c r="S1157" i="64" a="1"/>
  <c r="S1157" i="64" s="1"/>
  <c r="S1372" i="64" a="1"/>
  <c r="S1372" i="64" s="1"/>
  <c r="S2708" i="64" a="1"/>
  <c r="S2708" i="64" s="1"/>
  <c r="S1057" i="64" a="1"/>
  <c r="S1057" i="64" s="1"/>
  <c r="S129" i="64" a="1"/>
  <c r="S129" i="64" s="1"/>
  <c r="AE6" i="64"/>
  <c r="AK6" i="64"/>
  <c r="AJ6" i="64"/>
  <c r="AZ5" i="64"/>
  <c r="AG6" i="64"/>
  <c r="AH6" i="64"/>
  <c r="S1349" i="64" a="1"/>
  <c r="S1349" i="64" s="1"/>
  <c r="S128" i="64" a="1"/>
  <c r="S128" i="64" s="1"/>
  <c r="S68" i="64" a="1"/>
  <c r="S68" i="64" s="1"/>
  <c r="S882" i="64" a="1"/>
  <c r="S882" i="64" s="1"/>
  <c r="S2713" i="64" a="1"/>
  <c r="S2713" i="64" s="1"/>
  <c r="S1324" i="64" a="1"/>
  <c r="S1324" i="64" s="1"/>
  <c r="S102" i="64" a="1"/>
  <c r="S102" i="64" s="1"/>
  <c r="S1732" i="64" a="1"/>
  <c r="S1732" i="64" s="1"/>
  <c r="S189" i="64" a="1"/>
  <c r="S189" i="64" s="1"/>
  <c r="S2572" i="64" a="1"/>
  <c r="S2572" i="64" s="1"/>
  <c r="S1199" i="64" a="1"/>
  <c r="S1199" i="64" s="1"/>
  <c r="S188" i="64" a="1"/>
  <c r="S188" i="64" s="1"/>
  <c r="S2503" i="64" a="1"/>
  <c r="S2503" i="64" s="1"/>
  <c r="S2511" i="64" s="1"/>
  <c r="S2512" i="64" s="1" a="1"/>
  <c r="S2512" i="64" s="1"/>
  <c r="S1114" i="64" a="1"/>
  <c r="S1114" i="64" s="1"/>
  <c r="S131" i="64" a="1"/>
  <c r="S131" i="64" s="1"/>
  <c r="S1113" i="64" a="1"/>
  <c r="S1113" i="64" s="1"/>
  <c r="S2345" i="64" a="1"/>
  <c r="S2345" i="64" s="1"/>
  <c r="S1023" i="64" a="1"/>
  <c r="S1023" i="64" s="1"/>
  <c r="N2" i="861"/>
  <c r="BH5" i="861"/>
  <c r="C2" i="1246"/>
  <c r="BJ5" i="861"/>
  <c r="AV6" i="861"/>
  <c r="AW6" i="861"/>
  <c r="BI5" i="861"/>
  <c r="AZ5" i="864"/>
  <c r="AZ5" i="863"/>
  <c r="AG6" i="864"/>
  <c r="AG6" i="863"/>
  <c r="AH6" i="864"/>
  <c r="AH6" i="863"/>
  <c r="AV5" i="864"/>
  <c r="AV5" i="863"/>
  <c r="AK6" i="864"/>
  <c r="AK6" i="863"/>
  <c r="AN6" i="864"/>
  <c r="AN6" i="863"/>
  <c r="AY5" i="863"/>
  <c r="AY5" i="864"/>
  <c r="AO6" i="864"/>
  <c r="AO6" i="863"/>
  <c r="AR5" i="864"/>
  <c r="AR5" i="863"/>
  <c r="AQ5" i="864"/>
  <c r="AQ5" i="863"/>
  <c r="R1" i="861"/>
  <c r="R2" i="864"/>
  <c r="R19" i="864" s="1"/>
  <c r="AM6" i="864"/>
  <c r="AM6" i="863"/>
  <c r="AL6" i="864"/>
  <c r="AL6" i="863"/>
  <c r="L2" i="864"/>
  <c r="L2" i="64"/>
  <c r="L1" i="861"/>
  <c r="L1" i="863"/>
  <c r="K1" i="864"/>
  <c r="K1" i="64"/>
  <c r="K312" i="64" s="1"/>
  <c r="S312" i="64" s="1" a="1"/>
  <c r="S312" i="64" s="1"/>
  <c r="AJ6" i="864"/>
  <c r="AJ6" i="863"/>
  <c r="AF6" i="864"/>
  <c r="AF6" i="863"/>
  <c r="AI6" i="864"/>
  <c r="AI6" i="863"/>
  <c r="S7" i="64"/>
  <c r="S7" i="864"/>
  <c r="S7" i="863"/>
  <c r="AU5" i="863"/>
  <c r="AU5" i="864"/>
  <c r="BB5" i="863"/>
  <c r="BB5" i="864"/>
  <c r="AT5" i="863"/>
  <c r="AT5" i="864"/>
  <c r="AE6" i="864"/>
  <c r="AE6" i="863"/>
  <c r="J1" i="861"/>
  <c r="J2" i="64"/>
  <c r="AX5" i="864"/>
  <c r="AX5" i="863"/>
  <c r="S1" i="863"/>
  <c r="S1" i="864"/>
  <c r="T2" i="864"/>
  <c r="T19" i="864" s="1"/>
  <c r="BA5" i="864"/>
  <c r="BA5" i="863"/>
  <c r="AD6" i="864"/>
  <c r="AD6" i="863"/>
  <c r="AS5" i="864"/>
  <c r="AS5" i="863"/>
  <c r="AW5" i="863"/>
  <c r="AW5" i="864"/>
  <c r="BD5" i="861"/>
  <c r="BF5" i="861"/>
  <c r="BM5" i="861"/>
  <c r="BE5" i="861"/>
  <c r="BL5" i="861"/>
  <c r="BN5" i="861"/>
  <c r="AX6" i="861"/>
  <c r="BC5" i="861"/>
  <c r="T7" i="861"/>
  <c r="T3" i="861"/>
  <c r="Z2409" i="64"/>
  <c r="Z2411" i="64" s="1"/>
  <c r="R67" i="861"/>
  <c r="R3066" i="64"/>
  <c r="R3143" i="64"/>
  <c r="R3117" i="64"/>
  <c r="R3169" i="64"/>
  <c r="R3092" i="64"/>
  <c r="U2" i="861"/>
  <c r="T1" i="861"/>
  <c r="BK5" i="861"/>
  <c r="CP1" i="864"/>
  <c r="BA6" i="861"/>
  <c r="AQ6" i="861"/>
  <c r="AP6" i="861"/>
  <c r="CP20" i="864"/>
  <c r="AS6" i="861"/>
  <c r="AR6" i="861"/>
  <c r="AY6" i="861"/>
  <c r="AZ6" i="861"/>
  <c r="BG5" i="861"/>
  <c r="AU6" i="861"/>
  <c r="AT6" i="861"/>
  <c r="CN20" i="864"/>
  <c r="CQ18" i="864"/>
  <c r="CQ17" i="864"/>
  <c r="CQ16" i="864"/>
  <c r="CR2" i="864"/>
  <c r="CR19" i="864" s="1"/>
  <c r="CQ7" i="864"/>
  <c r="CQ3" i="864"/>
  <c r="CQ4" i="864" s="1"/>
  <c r="CN1" i="864"/>
  <c r="CN4" i="864"/>
  <c r="S42" i="863" a="1"/>
  <c r="S42" i="863" s="1"/>
  <c r="S43" i="863" a="1"/>
  <c r="S43" i="863" s="1"/>
  <c r="S30" i="863"/>
  <c r="S40" i="863" a="1"/>
  <c r="S40" i="863" s="1"/>
  <c r="S39" i="863" a="1"/>
  <c r="S39" i="863" s="1"/>
  <c r="S41" i="863" a="1"/>
  <c r="S41" i="863" s="1"/>
  <c r="S29" i="863"/>
  <c r="T2" i="863"/>
  <c r="T31" i="863" s="1"/>
  <c r="S32" i="863"/>
  <c r="L2" i="863"/>
  <c r="S16" i="864"/>
  <c r="S17" i="864"/>
  <c r="S18" i="864"/>
  <c r="I275" i="64"/>
  <c r="S275" i="64" s="1"/>
  <c r="S276" i="64" s="1"/>
  <c r="I293" i="64"/>
  <c r="S293" i="64" s="1"/>
  <c r="S294" i="64" s="1"/>
  <c r="S1056" i="64" a="1"/>
  <c r="S982" i="64" a="1"/>
  <c r="S1605" i="64" a="1"/>
  <c r="S1654" i="64" a="1"/>
  <c r="BG41" i="1342" l="1"/>
  <c r="BG45" i="1342" s="1"/>
  <c r="BG50" i="1342" s="1"/>
  <c r="BG54" i="1342" s="1"/>
  <c r="BF46" i="1342"/>
  <c r="BJ5" i="864"/>
  <c r="S20" i="864"/>
  <c r="BJ5" i="863"/>
  <c r="S21" i="863"/>
  <c r="S1654" i="64"/>
  <c r="S1656" i="64" s="1"/>
  <c r="S1605" i="64"/>
  <c r="S1607" i="64" s="1"/>
  <c r="S135" i="64"/>
  <c r="S33" i="863"/>
  <c r="S17" i="863" s="1"/>
  <c r="S44" i="863"/>
  <c r="BV5" i="861"/>
  <c r="S150" i="64"/>
  <c r="S69" i="64"/>
  <c r="S75" i="64" s="1"/>
  <c r="R1" i="64"/>
  <c r="BT5" i="861"/>
  <c r="S190" i="64"/>
  <c r="S1325" i="64"/>
  <c r="S375" i="64"/>
  <c r="S377" i="64" s="1"/>
  <c r="S982" i="64"/>
  <c r="S992" i="64" s="1"/>
  <c r="R3" i="64"/>
  <c r="R4" i="861"/>
  <c r="R3" i="864"/>
  <c r="S2714" i="64"/>
  <c r="S1056" i="64"/>
  <c r="BL5" i="64"/>
  <c r="BK5" i="64"/>
  <c r="S106" i="64"/>
  <c r="T1" i="64"/>
  <c r="BM5" i="64"/>
  <c r="BJ5" i="64"/>
  <c r="AT6" i="64"/>
  <c r="AS6" i="64"/>
  <c r="U2" i="64"/>
  <c r="T3" i="64"/>
  <c r="BF5" i="64"/>
  <c r="S139" i="64"/>
  <c r="S154" i="64"/>
  <c r="S151" i="64"/>
  <c r="S136" i="64"/>
  <c r="S138" i="64"/>
  <c r="S153" i="64"/>
  <c r="AY6" i="64"/>
  <c r="AU6" i="64"/>
  <c r="T7" i="64"/>
  <c r="BD5" i="64"/>
  <c r="S222" i="64" a="1"/>
  <c r="S222" i="64" s="1"/>
  <c r="S204" i="64" a="1"/>
  <c r="S204" i="64" s="1"/>
  <c r="S904" i="64" a="1"/>
  <c r="S904" i="64" s="1"/>
  <c r="S205" i="64" a="1"/>
  <c r="S205" i="64" s="1"/>
  <c r="S221" i="64" a="1"/>
  <c r="S221" i="64" s="1"/>
  <c r="BH5" i="64"/>
  <c r="BE5" i="64"/>
  <c r="AV6" i="64"/>
  <c r="AP6" i="64"/>
  <c r="BC5" i="64"/>
  <c r="S125" i="64"/>
  <c r="AZ6" i="64"/>
  <c r="AW6" i="64"/>
  <c r="AR6" i="64"/>
  <c r="BG5" i="64"/>
  <c r="AQ6" i="64"/>
  <c r="AX6" i="64"/>
  <c r="S2579" i="64"/>
  <c r="S2573" i="64"/>
  <c r="S2580" i="64" s="1"/>
  <c r="S137" i="64"/>
  <c r="S152" i="64"/>
  <c r="BA6" i="64"/>
  <c r="BN5" i="64"/>
  <c r="BI5" i="64"/>
  <c r="BU5" i="861"/>
  <c r="BH5" i="863"/>
  <c r="BH5" i="864"/>
  <c r="O2" i="861"/>
  <c r="AV6" i="863"/>
  <c r="AV6" i="864"/>
  <c r="D2" i="1246"/>
  <c r="AW6" i="864"/>
  <c r="BX5" i="861"/>
  <c r="BI6" i="861"/>
  <c r="BH6" i="861"/>
  <c r="BI5" i="863"/>
  <c r="BI5" i="864"/>
  <c r="K344" i="64"/>
  <c r="S344" i="64" s="1" a="1"/>
  <c r="S344" i="64" s="1"/>
  <c r="AW6" i="863"/>
  <c r="BM6" i="861"/>
  <c r="BL6" i="861"/>
  <c r="BC6" i="861"/>
  <c r="BY5" i="861"/>
  <c r="BG5" i="864"/>
  <c r="BG5" i="863"/>
  <c r="AR6" i="863"/>
  <c r="AR6" i="864"/>
  <c r="BK5" i="864"/>
  <c r="BK5" i="863"/>
  <c r="AX6" i="864"/>
  <c r="AX6" i="863"/>
  <c r="BM5" i="864"/>
  <c r="BM5" i="863"/>
  <c r="L1" i="864"/>
  <c r="L1" i="64"/>
  <c r="M1" i="863"/>
  <c r="T1" i="864"/>
  <c r="T1" i="863"/>
  <c r="M2" i="864"/>
  <c r="M2" i="64"/>
  <c r="M1" i="861"/>
  <c r="AS6" i="864"/>
  <c r="AS6" i="863"/>
  <c r="U2" i="864"/>
  <c r="U19" i="864" s="1"/>
  <c r="BN5" i="864"/>
  <c r="BN5" i="863"/>
  <c r="BF5" i="864"/>
  <c r="BF5" i="863"/>
  <c r="BE5" i="863"/>
  <c r="BE5" i="864"/>
  <c r="BD6" i="861"/>
  <c r="BA6" i="864"/>
  <c r="BA6" i="863"/>
  <c r="T3" i="863"/>
  <c r="T3" i="864"/>
  <c r="J1" i="64"/>
  <c r="K1" i="863"/>
  <c r="AZ6" i="863"/>
  <c r="AZ6" i="864"/>
  <c r="AP6" i="864"/>
  <c r="AP6" i="863"/>
  <c r="T7" i="864"/>
  <c r="T7" i="863"/>
  <c r="BL5" i="864"/>
  <c r="BL5" i="863"/>
  <c r="BD5" i="864"/>
  <c r="BD5" i="863"/>
  <c r="AU6" i="864"/>
  <c r="AU6" i="863"/>
  <c r="BC5" i="864"/>
  <c r="BC5" i="863"/>
  <c r="AT6" i="864"/>
  <c r="AT6" i="863"/>
  <c r="AY6" i="864"/>
  <c r="AY6" i="863"/>
  <c r="AQ6" i="864"/>
  <c r="AQ6" i="863"/>
  <c r="BB6" i="861"/>
  <c r="BQ5" i="861"/>
  <c r="BW5" i="861"/>
  <c r="T4" i="861"/>
  <c r="BZ5" i="861"/>
  <c r="BR5" i="861"/>
  <c r="BO5" i="861"/>
  <c r="BP5" i="861"/>
  <c r="BE6" i="861"/>
  <c r="U1" i="861"/>
  <c r="U3" i="861"/>
  <c r="AA2409" i="64"/>
  <c r="AA2411" i="64" s="1"/>
  <c r="R59" i="861"/>
  <c r="R72" i="861" s="1"/>
  <c r="V2" i="861"/>
  <c r="U7" i="861"/>
  <c r="BJ6" i="861"/>
  <c r="BK6" i="861"/>
  <c r="M2" i="863"/>
  <c r="T18" i="864"/>
  <c r="T16" i="864"/>
  <c r="T17" i="864"/>
  <c r="CQ20" i="864"/>
  <c r="T42" i="863" a="1"/>
  <c r="T42" i="863" s="1"/>
  <c r="T40" i="863" a="1"/>
  <c r="T40" i="863" s="1"/>
  <c r="T39" i="863" a="1"/>
  <c r="T39" i="863" s="1"/>
  <c r="T32" i="863"/>
  <c r="T41" i="863" a="1"/>
  <c r="T41" i="863" s="1"/>
  <c r="T43" i="863" a="1"/>
  <c r="T43" i="863" s="1"/>
  <c r="T30" i="863"/>
  <c r="T29" i="863"/>
  <c r="U2" i="863"/>
  <c r="U31" i="863" s="1"/>
  <c r="BS5" i="861"/>
  <c r="BG6" i="861"/>
  <c r="BF6" i="861"/>
  <c r="S34" i="863"/>
  <c r="R18" i="864"/>
  <c r="R17" i="864"/>
  <c r="R16" i="864"/>
  <c r="R1" i="864"/>
  <c r="CQ1" i="864"/>
  <c r="CR18" i="864"/>
  <c r="CR17" i="864"/>
  <c r="CR16" i="864"/>
  <c r="CS2" i="864"/>
  <c r="CS19" i="864" s="1"/>
  <c r="CR7" i="864"/>
  <c r="CR3" i="864"/>
  <c r="CR4" i="864" s="1"/>
  <c r="BH41" i="1342" l="1"/>
  <c r="BH45" i="1342" s="1"/>
  <c r="BH50" i="1342" s="1"/>
  <c r="BH54" i="1342" s="1"/>
  <c r="BG46" i="1342"/>
  <c r="T2838" i="64" a="1"/>
  <c r="T2838" i="64" s="1"/>
  <c r="T2839" i="64" a="1"/>
  <c r="T2839" i="64" s="1"/>
  <c r="T53" i="64" a="1"/>
  <c r="T53" i="64" s="1"/>
  <c r="T51" i="64" a="1"/>
  <c r="T51" i="64" s="1"/>
  <c r="T52" i="64" a="1"/>
  <c r="T52" i="64" s="1"/>
  <c r="T50" i="64" s="1" a="1"/>
  <c r="T50" i="64" s="1"/>
  <c r="T3310" i="64" a="1"/>
  <c r="T3310" i="64" s="1"/>
  <c r="T3289" i="64" a="1"/>
  <c r="T3289" i="64" s="1"/>
  <c r="S1966" i="64"/>
  <c r="S1975" i="64" s="1"/>
  <c r="S1982" i="64" s="1"/>
  <c r="T1441" i="64" a="1"/>
  <c r="T1441" i="64" s="1"/>
  <c r="T1442" i="64" a="1"/>
  <c r="T1442" i="64" s="1"/>
  <c r="T1530" i="64" a="1"/>
  <c r="T1530" i="64" s="1"/>
  <c r="T1531" i="64" a="1"/>
  <c r="T1531" i="64" s="1"/>
  <c r="T1486" i="64" a="1"/>
  <c r="T1486" i="64" s="1"/>
  <c r="T1508" i="64" a="1"/>
  <c r="T1508" i="64" s="1"/>
  <c r="T1419" i="64" a="1"/>
  <c r="T1419" i="64" s="1"/>
  <c r="T1464" i="64" a="1"/>
  <c r="T1464" i="64" s="1"/>
  <c r="BV5" i="864"/>
  <c r="BV5" i="863"/>
  <c r="CF5" i="861"/>
  <c r="CH5" i="861"/>
  <c r="BU6" i="861"/>
  <c r="BT6" i="861"/>
  <c r="CG5" i="861"/>
  <c r="BV5" i="64"/>
  <c r="T673" i="64" a="1"/>
  <c r="T673" i="64" s="1"/>
  <c r="T669" i="64" a="1"/>
  <c r="T669" i="64" s="1"/>
  <c r="T663" i="64" a="1"/>
  <c r="T663" i="64" s="1"/>
  <c r="T20" i="864"/>
  <c r="T89" i="861" s="1"/>
  <c r="T90" i="861" s="1"/>
  <c r="T21" i="863"/>
  <c r="BU5" i="864"/>
  <c r="T44" i="863"/>
  <c r="T33" i="863"/>
  <c r="T17" i="863" s="1"/>
  <c r="T29" i="861" s="1"/>
  <c r="S1058" i="64"/>
  <c r="K1056" i="64"/>
  <c r="BT5" i="64"/>
  <c r="BT5" i="863"/>
  <c r="BT5" i="864"/>
  <c r="BU5" i="863"/>
  <c r="S140" i="64"/>
  <c r="S155" i="64"/>
  <c r="R4" i="64"/>
  <c r="R4" i="864"/>
  <c r="BB6" i="64"/>
  <c r="BK6" i="64"/>
  <c r="BP5" i="64"/>
  <c r="BL6" i="64"/>
  <c r="BE6" i="64"/>
  <c r="BM6" i="64"/>
  <c r="BJ6" i="64"/>
  <c r="BO5" i="64"/>
  <c r="BU5" i="64"/>
  <c r="BX5" i="64"/>
  <c r="U7" i="64"/>
  <c r="V2" i="64"/>
  <c r="BZ5" i="64"/>
  <c r="BS5" i="64"/>
  <c r="BQ5" i="64"/>
  <c r="T4" i="64"/>
  <c r="BD6" i="64"/>
  <c r="BY5" i="64"/>
  <c r="BH6" i="64"/>
  <c r="U1" i="64"/>
  <c r="BR5" i="64"/>
  <c r="BF6" i="64"/>
  <c r="BG6" i="64"/>
  <c r="U3" i="64"/>
  <c r="BW5" i="64"/>
  <c r="BC6" i="64"/>
  <c r="BI6" i="64"/>
  <c r="BX5" i="864"/>
  <c r="P2" i="861"/>
  <c r="BX5" i="863"/>
  <c r="CK5" i="861"/>
  <c r="BX6" i="861"/>
  <c r="CJ5" i="861"/>
  <c r="BH6" i="863"/>
  <c r="BH6" i="864"/>
  <c r="E2" i="1246"/>
  <c r="BY5" i="863"/>
  <c r="BM6" i="864"/>
  <c r="BY5" i="864"/>
  <c r="BI6" i="863"/>
  <c r="BI6" i="864"/>
  <c r="BM6" i="863"/>
  <c r="BY6" i="861"/>
  <c r="BL6" i="864"/>
  <c r="BL6" i="863"/>
  <c r="BC6" i="863"/>
  <c r="BC6" i="864"/>
  <c r="U1" i="863"/>
  <c r="U1" i="864"/>
  <c r="BW5" i="863"/>
  <c r="BW5" i="864"/>
  <c r="BE6" i="864"/>
  <c r="BE6" i="863"/>
  <c r="BR5" i="864"/>
  <c r="BR5" i="863"/>
  <c r="U3" i="864"/>
  <c r="U3" i="863"/>
  <c r="BW6" i="861"/>
  <c r="BK6" i="864"/>
  <c r="BK6" i="863"/>
  <c r="BP5" i="864"/>
  <c r="BP5" i="863"/>
  <c r="BF6" i="864"/>
  <c r="BF6" i="863"/>
  <c r="BG6" i="864"/>
  <c r="BG6" i="863"/>
  <c r="CI5" i="861"/>
  <c r="BJ6" i="864"/>
  <c r="BJ6" i="863"/>
  <c r="BZ5" i="864"/>
  <c r="BZ5" i="863"/>
  <c r="BQ5" i="864"/>
  <c r="BQ5" i="863"/>
  <c r="BS5" i="863"/>
  <c r="BS5" i="864"/>
  <c r="U7" i="863"/>
  <c r="U7" i="864"/>
  <c r="BB6" i="864"/>
  <c r="BB6" i="863"/>
  <c r="BD6" i="864"/>
  <c r="BD6" i="863"/>
  <c r="V2" i="864"/>
  <c r="V19" i="864" s="1"/>
  <c r="BO5" i="863"/>
  <c r="BO5" i="864"/>
  <c r="T4" i="864"/>
  <c r="T4" i="863"/>
  <c r="M1" i="864"/>
  <c r="M1" i="64"/>
  <c r="N1" i="863"/>
  <c r="N1" i="861"/>
  <c r="N2" i="864"/>
  <c r="N2" i="64"/>
  <c r="BV6" i="861"/>
  <c r="CD5" i="861"/>
  <c r="CB5" i="861"/>
  <c r="BP6" i="861"/>
  <c r="CL5" i="861"/>
  <c r="U4" i="861"/>
  <c r="CC5" i="861"/>
  <c r="BQ6" i="861"/>
  <c r="BO6" i="861"/>
  <c r="BN6" i="861"/>
  <c r="CA5" i="861"/>
  <c r="W2" i="861"/>
  <c r="V3" i="861"/>
  <c r="AB2409" i="64"/>
  <c r="AB2411" i="64" s="1"/>
  <c r="L312" i="64"/>
  <c r="L344" i="64"/>
  <c r="S89" i="861"/>
  <c r="S90" i="861" s="1"/>
  <c r="R3195" i="64"/>
  <c r="V7" i="861"/>
  <c r="V1" i="861"/>
  <c r="CR20" i="864"/>
  <c r="CS16" i="864"/>
  <c r="CS7" i="864"/>
  <c r="CT2" i="864"/>
  <c r="CT19" i="864" s="1"/>
  <c r="CS3" i="864"/>
  <c r="CS4" i="864" s="1"/>
  <c r="CS18" i="864"/>
  <c r="CS17" i="864"/>
  <c r="U42" i="863" a="1"/>
  <c r="U42" i="863" s="1"/>
  <c r="U41" i="863" a="1"/>
  <c r="U41" i="863" s="1"/>
  <c r="U40" i="863" a="1"/>
  <c r="U40" i="863" s="1"/>
  <c r="U39" i="863" a="1"/>
  <c r="U39" i="863" s="1"/>
  <c r="U43" i="863" a="1"/>
  <c r="U43" i="863" s="1"/>
  <c r="U32" i="863"/>
  <c r="U30" i="863"/>
  <c r="V2" i="863"/>
  <c r="V31" i="863" s="1"/>
  <c r="U29" i="863"/>
  <c r="S29" i="861"/>
  <c r="BS6" i="861"/>
  <c r="CE5" i="861"/>
  <c r="BR6" i="861"/>
  <c r="T34" i="863"/>
  <c r="U18" i="864"/>
  <c r="U17" i="864"/>
  <c r="U16" i="864"/>
  <c r="N2" i="863"/>
  <c r="CR1" i="864"/>
  <c r="BI41" i="1342" l="1"/>
  <c r="BI45" i="1342" s="1"/>
  <c r="BI50" i="1342" s="1"/>
  <c r="BI54" i="1342" s="1"/>
  <c r="BH46" i="1342"/>
  <c r="U2838" i="64" a="1"/>
  <c r="U2838" i="64" s="1"/>
  <c r="U2839" i="64" a="1"/>
  <c r="U2839" i="64" s="1"/>
  <c r="U53" i="64" a="1"/>
  <c r="U53" i="64" s="1"/>
  <c r="U51" i="64" a="1"/>
  <c r="U51" i="64" s="1"/>
  <c r="U52" i="64" a="1"/>
  <c r="U52" i="64" s="1"/>
  <c r="U50" i="64" s="1" a="1"/>
  <c r="U50" i="64" s="1"/>
  <c r="U3310" i="64" a="1"/>
  <c r="U3310" i="64" s="1"/>
  <c r="U1442" i="64" a="1"/>
  <c r="U1442" i="64" s="1"/>
  <c r="U3289" i="64" a="1"/>
  <c r="U3289" i="64" s="1"/>
  <c r="S1978" i="64"/>
  <c r="S1983" i="64" s="1"/>
  <c r="S1984" i="64" s="1"/>
  <c r="U1531" i="64" a="1"/>
  <c r="U1531" i="64" s="1"/>
  <c r="U1441" i="64" a="1"/>
  <c r="U1441" i="64" s="1"/>
  <c r="BT6" i="864"/>
  <c r="U1508" i="64" a="1"/>
  <c r="U1508" i="64" s="1"/>
  <c r="U1530" i="64" a="1"/>
  <c r="U1530" i="64" s="1"/>
  <c r="U1464" i="64" a="1"/>
  <c r="U1464" i="64" s="1"/>
  <c r="U1486" i="64" a="1"/>
  <c r="U1486" i="64" s="1"/>
  <c r="CH5" i="863"/>
  <c r="U1419" i="64" a="1"/>
  <c r="U1419" i="64" s="1"/>
  <c r="CG5" i="864"/>
  <c r="CG5" i="863"/>
  <c r="CF5" i="863"/>
  <c r="CF5" i="864"/>
  <c r="CG6" i="861"/>
  <c r="CF6" i="861"/>
  <c r="CF5" i="64"/>
  <c r="BU6" i="863"/>
  <c r="CH5" i="864"/>
  <c r="CH5" i="64"/>
  <c r="BT6" i="863"/>
  <c r="BT6" i="64"/>
  <c r="CG5" i="64"/>
  <c r="BU6" i="64"/>
  <c r="BU6" i="864"/>
  <c r="U20" i="864"/>
  <c r="U89" i="861" s="1"/>
  <c r="U90" i="861" s="1"/>
  <c r="CL5" i="64"/>
  <c r="U669" i="64" a="1"/>
  <c r="U669" i="64" s="1"/>
  <c r="U663" i="64" a="1"/>
  <c r="U663" i="64" s="1"/>
  <c r="U673" i="64" a="1"/>
  <c r="U673" i="64" s="1"/>
  <c r="U21" i="863"/>
  <c r="U44" i="863"/>
  <c r="U33" i="863"/>
  <c r="U17" i="863" s="1"/>
  <c r="U29" i="861" s="1"/>
  <c r="S157" i="64"/>
  <c r="S158" i="64" s="1"/>
  <c r="BX6" i="64"/>
  <c r="CB5" i="64"/>
  <c r="CE5" i="64"/>
  <c r="BN6" i="64"/>
  <c r="CD5" i="64"/>
  <c r="BR6" i="64"/>
  <c r="CA5" i="64"/>
  <c r="CJ5" i="64"/>
  <c r="BS6" i="64"/>
  <c r="BV6" i="64"/>
  <c r="CK5" i="64"/>
  <c r="BQ6" i="64"/>
  <c r="CC5" i="64"/>
  <c r="U4" i="64"/>
  <c r="CI5" i="64"/>
  <c r="V1" i="64"/>
  <c r="V3" i="64"/>
  <c r="BY6" i="64"/>
  <c r="BO6" i="64"/>
  <c r="V7" i="64"/>
  <c r="W2" i="64"/>
  <c r="BP6" i="64"/>
  <c r="BW6" i="64"/>
  <c r="BX6" i="863"/>
  <c r="BX6" i="864"/>
  <c r="CJ6" i="861"/>
  <c r="CJ5" i="864"/>
  <c r="CK5" i="863"/>
  <c r="CK5" i="864"/>
  <c r="CJ5" i="863"/>
  <c r="BY6" i="864"/>
  <c r="BY6" i="863"/>
  <c r="W7" i="861"/>
  <c r="CI6" i="861"/>
  <c r="F2" i="1246"/>
  <c r="CH6" i="861"/>
  <c r="W2" i="864"/>
  <c r="W19" i="864" s="1"/>
  <c r="CK6" i="861"/>
  <c r="X2" i="861"/>
  <c r="W1" i="861"/>
  <c r="BR6" i="864"/>
  <c r="BR6" i="863"/>
  <c r="CD5" i="864"/>
  <c r="CD5" i="863"/>
  <c r="CE5" i="864"/>
  <c r="CE5" i="863"/>
  <c r="BQ6" i="864"/>
  <c r="BQ6" i="863"/>
  <c r="BV6" i="864"/>
  <c r="BV6" i="863"/>
  <c r="CI5" i="864"/>
  <c r="CI5" i="863"/>
  <c r="CC5" i="864"/>
  <c r="CC5" i="863"/>
  <c r="BP6" i="863"/>
  <c r="BP6" i="864"/>
  <c r="N1" i="864"/>
  <c r="N1" i="64"/>
  <c r="O1" i="863"/>
  <c r="O2" i="864"/>
  <c r="O1" i="861"/>
  <c r="O2" i="64"/>
  <c r="BS6" i="864"/>
  <c r="BS6" i="863"/>
  <c r="V3" i="864"/>
  <c r="V3" i="863"/>
  <c r="CB5" i="864"/>
  <c r="CB5" i="863"/>
  <c r="BO6" i="864"/>
  <c r="BO6" i="863"/>
  <c r="V1" i="863"/>
  <c r="V1" i="864"/>
  <c r="CL5" i="864"/>
  <c r="CL5" i="863"/>
  <c r="V7" i="864"/>
  <c r="V7" i="863"/>
  <c r="CA5" i="864"/>
  <c r="CA5" i="863"/>
  <c r="BN6" i="864"/>
  <c r="BN6" i="863"/>
  <c r="U4" i="863"/>
  <c r="U4" i="864"/>
  <c r="BW6" i="864"/>
  <c r="BW6" i="863"/>
  <c r="CA6" i="861"/>
  <c r="BZ6" i="861"/>
  <c r="CL6" i="861"/>
  <c r="V4" i="861"/>
  <c r="CC6" i="861"/>
  <c r="W3" i="861"/>
  <c r="CB6" i="861"/>
  <c r="S86" i="861"/>
  <c r="T1966" i="64"/>
  <c r="AC2409" i="64"/>
  <c r="AC2411" i="64" s="1"/>
  <c r="M312" i="64"/>
  <c r="M344" i="64"/>
  <c r="CS1" i="864"/>
  <c r="V18" i="864"/>
  <c r="V17" i="864"/>
  <c r="V16" i="864"/>
  <c r="CS20" i="864"/>
  <c r="CE6" i="861"/>
  <c r="CD6" i="861"/>
  <c r="U34" i="863"/>
  <c r="V43" i="863" a="1"/>
  <c r="V43" i="863" s="1"/>
  <c r="V42" i="863" a="1"/>
  <c r="V42" i="863" s="1"/>
  <c r="V41" i="863" a="1"/>
  <c r="V41" i="863" s="1"/>
  <c r="V29" i="863"/>
  <c r="V40" i="863" a="1"/>
  <c r="V40" i="863" s="1"/>
  <c r="V39" i="863" a="1"/>
  <c r="V39" i="863" s="1"/>
  <c r="V30" i="863"/>
  <c r="V32" i="863"/>
  <c r="W2" i="863"/>
  <c r="W31" i="863" s="1"/>
  <c r="O2" i="863"/>
  <c r="CT16" i="864"/>
  <c r="CT18" i="864"/>
  <c r="CT17" i="864"/>
  <c r="CT3" i="864"/>
  <c r="CT4" i="864" s="1"/>
  <c r="CT7" i="864"/>
  <c r="CU2" i="864"/>
  <c r="CU19" i="864" s="1"/>
  <c r="E13" i="860"/>
  <c r="B13" i="860" s="1"/>
  <c r="E12" i="860"/>
  <c r="B12" i="860" s="1"/>
  <c r="E11" i="860"/>
  <c r="CN9" i="860"/>
  <c r="CN8" i="860"/>
  <c r="CO7" i="860"/>
  <c r="CP7" i="860" s="1"/>
  <c r="CQ7" i="860" s="1"/>
  <c r="CR7" i="860" s="1"/>
  <c r="CS7" i="860" s="1"/>
  <c r="CT7" i="860" s="1"/>
  <c r="CU7" i="860" s="1"/>
  <c r="CV7" i="860" s="1"/>
  <c r="CW7" i="860" s="1"/>
  <c r="CX7" i="860" s="1"/>
  <c r="CY7" i="860" s="1"/>
  <c r="CZ7" i="860" s="1"/>
  <c r="DA7" i="860" s="1"/>
  <c r="DB7" i="860" s="1"/>
  <c r="DC7" i="860" s="1"/>
  <c r="DD7" i="860" s="1"/>
  <c r="DE7" i="860" s="1"/>
  <c r="DF7" i="860" s="1"/>
  <c r="DG7" i="860" s="1"/>
  <c r="DH7" i="860" s="1"/>
  <c r="DI7" i="860" s="1"/>
  <c r="DJ7" i="860" s="1"/>
  <c r="DK7" i="860" s="1"/>
  <c r="CL7" i="860"/>
  <c r="CN3" i="860"/>
  <c r="CO2" i="860"/>
  <c r="CM2" i="860"/>
  <c r="B2" i="860"/>
  <c r="B2673" i="64"/>
  <c r="B2679" i="64"/>
  <c r="B2636" i="64"/>
  <c r="B2639" i="64"/>
  <c r="B2645" i="64"/>
  <c r="B1935" i="64"/>
  <c r="B2043" i="64"/>
  <c r="E2043" i="64"/>
  <c r="B2007" i="64"/>
  <c r="E2007" i="64"/>
  <c r="B1900" i="64"/>
  <c r="E1900" i="64"/>
  <c r="G1900" i="64" s="1"/>
  <c r="E2719" i="64"/>
  <c r="G2719" i="64" s="1"/>
  <c r="R2719" i="64"/>
  <c r="E2720" i="64"/>
  <c r="E2678" i="64"/>
  <c r="E2679" i="64"/>
  <c r="E2680" i="64"/>
  <c r="E1944" i="64"/>
  <c r="E1945" i="64"/>
  <c r="E1946" i="64"/>
  <c r="E1947" i="64"/>
  <c r="E1935" i="64"/>
  <c r="BJ41" i="1342" l="1"/>
  <c r="BJ45" i="1342" s="1"/>
  <c r="BJ50" i="1342" s="1"/>
  <c r="BJ54" i="1342" s="1"/>
  <c r="BI46" i="1342"/>
  <c r="V2838" i="64" a="1"/>
  <c r="V2838" i="64" s="1"/>
  <c r="V2839" i="64" a="1"/>
  <c r="V2839" i="64" s="1"/>
  <c r="V53" i="64" a="1"/>
  <c r="V53" i="64" s="1"/>
  <c r="V51" i="64" a="1"/>
  <c r="V51" i="64" s="1"/>
  <c r="V52" i="64" a="1"/>
  <c r="V52" i="64" s="1"/>
  <c r="V50" i="64" s="1" a="1"/>
  <c r="V50" i="64" s="1"/>
  <c r="V3310" i="64" a="1"/>
  <c r="V3310" i="64" s="1"/>
  <c r="V1442" i="64" a="1"/>
  <c r="V1442" i="64" s="1"/>
  <c r="V3289" i="64" a="1"/>
  <c r="V3289" i="64" s="1"/>
  <c r="S20" i="861"/>
  <c r="V1441" i="64" a="1"/>
  <c r="V1441" i="64" s="1"/>
  <c r="V1530" i="64" a="1"/>
  <c r="V1530" i="64" s="1"/>
  <c r="V1531" i="64" a="1"/>
  <c r="V1531" i="64" s="1"/>
  <c r="V1486" i="64" a="1"/>
  <c r="V1486" i="64" s="1"/>
  <c r="V1508" i="64" a="1"/>
  <c r="V1508" i="64" s="1"/>
  <c r="V1419" i="64" a="1"/>
  <c r="V1419" i="64" s="1"/>
  <c r="V1464" i="64" a="1"/>
  <c r="V1464" i="64" s="1"/>
  <c r="CF6" i="64"/>
  <c r="CG6" i="863"/>
  <c r="CF6" i="864"/>
  <c r="CG6" i="864"/>
  <c r="CF6" i="863"/>
  <c r="CG6" i="64"/>
  <c r="CL6" i="64"/>
  <c r="V673" i="64" a="1"/>
  <c r="V673" i="64" s="1"/>
  <c r="V669" i="64" a="1"/>
  <c r="V669" i="64" s="1"/>
  <c r="V663" i="64" a="1"/>
  <c r="V663" i="64" s="1"/>
  <c r="V21" i="863"/>
  <c r="CJ6" i="863"/>
  <c r="V20" i="864"/>
  <c r="V89" i="861" s="1"/>
  <c r="V90" i="861" s="1"/>
  <c r="V33" i="863"/>
  <c r="V17" i="863" s="1"/>
  <c r="V29" i="861" s="1"/>
  <c r="V44" i="863"/>
  <c r="CJ6" i="864"/>
  <c r="W7" i="64"/>
  <c r="CE6" i="64"/>
  <c r="CA6" i="64"/>
  <c r="CH6" i="64"/>
  <c r="BZ6" i="64"/>
  <c r="CB6" i="64"/>
  <c r="CI6" i="64"/>
  <c r="CJ6" i="64"/>
  <c r="CK6" i="64"/>
  <c r="CD6" i="64"/>
  <c r="W3" i="64"/>
  <c r="CI6" i="863"/>
  <c r="CC6" i="64"/>
  <c r="W1" i="64"/>
  <c r="V4" i="64"/>
  <c r="X2" i="64"/>
  <c r="W7" i="863"/>
  <c r="X7" i="861"/>
  <c r="X1" i="861"/>
  <c r="G2" i="1246"/>
  <c r="CI6" i="864"/>
  <c r="W7" i="864"/>
  <c r="CH6" i="863"/>
  <c r="CH6" i="864"/>
  <c r="Y2" i="861"/>
  <c r="X3" i="861"/>
  <c r="W1" i="864"/>
  <c r="W1" i="863"/>
  <c r="CK6" i="863"/>
  <c r="CK6" i="864"/>
  <c r="J2387" i="64"/>
  <c r="X2" i="864"/>
  <c r="X19" i="864" s="1"/>
  <c r="CE6" i="864"/>
  <c r="CE6" i="863"/>
  <c r="J2388" i="64"/>
  <c r="W3" i="863"/>
  <c r="W3" i="864"/>
  <c r="CD6" i="864"/>
  <c r="CD6" i="863"/>
  <c r="CC6" i="864"/>
  <c r="CC6" i="863"/>
  <c r="CL6" i="864"/>
  <c r="CL6" i="863"/>
  <c r="BZ6" i="864"/>
  <c r="BZ6" i="863"/>
  <c r="O1" i="864"/>
  <c r="O1" i="64"/>
  <c r="P1" i="863"/>
  <c r="P1" i="861"/>
  <c r="P2" i="864"/>
  <c r="P2" i="64"/>
  <c r="CA6" i="864"/>
  <c r="CA6" i="863"/>
  <c r="V4" i="864"/>
  <c r="V4" i="863"/>
  <c r="CB6" i="864"/>
  <c r="CB6" i="863"/>
  <c r="W4" i="861"/>
  <c r="I1978" i="64"/>
  <c r="S42" i="861"/>
  <c r="U1966" i="64"/>
  <c r="AD2409" i="64"/>
  <c r="CN1" i="860"/>
  <c r="CM1" i="860" s="1"/>
  <c r="N312" i="64"/>
  <c r="N344" i="64"/>
  <c r="CT20" i="864"/>
  <c r="CU18" i="864"/>
  <c r="CU17" i="864"/>
  <c r="CU16" i="864"/>
  <c r="CU3" i="864"/>
  <c r="CU4" i="864" s="1"/>
  <c r="CU7" i="864"/>
  <c r="CV2" i="864"/>
  <c r="CV19" i="864" s="1"/>
  <c r="P2" i="863"/>
  <c r="V34" i="863"/>
  <c r="W18" i="864"/>
  <c r="W17" i="864"/>
  <c r="W16" i="864"/>
  <c r="CT1" i="864"/>
  <c r="W42" i="863" a="1"/>
  <c r="W42" i="863" s="1"/>
  <c r="W43" i="863" a="1"/>
  <c r="W43" i="863" s="1"/>
  <c r="W41" i="863" a="1"/>
  <c r="W41" i="863" s="1"/>
  <c r="W29" i="863"/>
  <c r="W40" i="863" a="1"/>
  <c r="W40" i="863" s="1"/>
  <c r="W39" i="863" a="1"/>
  <c r="W39" i="863" s="1"/>
  <c r="W30" i="863"/>
  <c r="X2" i="863"/>
  <c r="X31" i="863" s="1"/>
  <c r="W32" i="863"/>
  <c r="CP2" i="860"/>
  <c r="CO3" i="860"/>
  <c r="CN4" i="860"/>
  <c r="CO8" i="860"/>
  <c r="CO9" i="860"/>
  <c r="B2727" i="64"/>
  <c r="B2728" i="64"/>
  <c r="B2729" i="64"/>
  <c r="B2730" i="64"/>
  <c r="B2731" i="64"/>
  <c r="B2732" i="64"/>
  <c r="B2733" i="64"/>
  <c r="B2726" i="64"/>
  <c r="B3002" i="64"/>
  <c r="B3004" i="64" s="1"/>
  <c r="R968" i="64"/>
  <c r="T968" i="64"/>
  <c r="U968" i="64"/>
  <c r="V968" i="64"/>
  <c r="W968" i="64"/>
  <c r="X968" i="64"/>
  <c r="Y968" i="64"/>
  <c r="Z968" i="64"/>
  <c r="AA968" i="64"/>
  <c r="AB968" i="64"/>
  <c r="AC968" i="64"/>
  <c r="AD968" i="64"/>
  <c r="AE968" i="64"/>
  <c r="AF968" i="64"/>
  <c r="AG968" i="64"/>
  <c r="AH968" i="64"/>
  <c r="AI968" i="64"/>
  <c r="AJ968" i="64"/>
  <c r="AK968" i="64"/>
  <c r="AL968" i="64"/>
  <c r="AM968" i="64"/>
  <c r="AN968" i="64"/>
  <c r="AO968" i="64"/>
  <c r="AP968" i="64"/>
  <c r="AQ968" i="64"/>
  <c r="AR968" i="64"/>
  <c r="AS968" i="64"/>
  <c r="AT968" i="64"/>
  <c r="AU968" i="64"/>
  <c r="AV968" i="64"/>
  <c r="AW968" i="64"/>
  <c r="AX968" i="64"/>
  <c r="AY968" i="64"/>
  <c r="AZ968" i="64"/>
  <c r="BA968" i="64"/>
  <c r="BB968" i="64"/>
  <c r="BC968" i="64"/>
  <c r="BD968" i="64"/>
  <c r="BE968" i="64"/>
  <c r="BF968" i="64"/>
  <c r="BG968" i="64"/>
  <c r="BH968" i="64"/>
  <c r="BI968" i="64"/>
  <c r="BJ968" i="64"/>
  <c r="BK968" i="64"/>
  <c r="BL968" i="64"/>
  <c r="BM968" i="64"/>
  <c r="BN968" i="64"/>
  <c r="BO968" i="64"/>
  <c r="BP968" i="64"/>
  <c r="BQ968" i="64"/>
  <c r="BR968" i="64"/>
  <c r="BS968" i="64"/>
  <c r="BT968" i="64"/>
  <c r="BU968" i="64"/>
  <c r="BV968" i="64"/>
  <c r="BW968" i="64"/>
  <c r="BX968" i="64"/>
  <c r="BY968" i="64"/>
  <c r="BZ968" i="64"/>
  <c r="CA968" i="64"/>
  <c r="CB968" i="64"/>
  <c r="CC968" i="64"/>
  <c r="CD968" i="64"/>
  <c r="CE968" i="64"/>
  <c r="CF968" i="64"/>
  <c r="CG968" i="64"/>
  <c r="CH968" i="64"/>
  <c r="CI968" i="64"/>
  <c r="CJ968" i="64"/>
  <c r="CK968" i="64"/>
  <c r="E976" i="64"/>
  <c r="E977" i="64"/>
  <c r="E978" i="64"/>
  <c r="E979" i="64"/>
  <c r="E980" i="64"/>
  <c r="E981" i="64"/>
  <c r="E982" i="64"/>
  <c r="E983" i="64"/>
  <c r="E984" i="64"/>
  <c r="E985" i="64"/>
  <c r="E986" i="64"/>
  <c r="G986" i="64" s="1"/>
  <c r="B1001" i="64"/>
  <c r="E1001" i="64"/>
  <c r="B1000" i="64"/>
  <c r="E1000" i="64"/>
  <c r="B999" i="64"/>
  <c r="E999" i="64"/>
  <c r="CK998" i="64"/>
  <c r="CJ998" i="64"/>
  <c r="CI998" i="64"/>
  <c r="CH998" i="64"/>
  <c r="CG998" i="64"/>
  <c r="CF998" i="64"/>
  <c r="CE998" i="64"/>
  <c r="CD998" i="64"/>
  <c r="CC998" i="64"/>
  <c r="CB998" i="64"/>
  <c r="CA998" i="64"/>
  <c r="BZ998" i="64"/>
  <c r="BY998" i="64"/>
  <c r="BX998" i="64"/>
  <c r="BW998" i="64"/>
  <c r="BV998" i="64"/>
  <c r="BU998" i="64"/>
  <c r="BT998" i="64"/>
  <c r="BS998" i="64"/>
  <c r="BR998" i="64"/>
  <c r="BQ998" i="64"/>
  <c r="BP998" i="64"/>
  <c r="BO998" i="64"/>
  <c r="BN998" i="64"/>
  <c r="BM998" i="64"/>
  <c r="BL998" i="64"/>
  <c r="BK998" i="64"/>
  <c r="BJ998" i="64"/>
  <c r="BI998" i="64"/>
  <c r="BH998" i="64"/>
  <c r="BG998" i="64"/>
  <c r="BF998" i="64"/>
  <c r="BE998" i="64"/>
  <c r="BD998" i="64"/>
  <c r="BC998" i="64"/>
  <c r="BB998" i="64"/>
  <c r="BA998" i="64"/>
  <c r="AZ998" i="64"/>
  <c r="AY998" i="64"/>
  <c r="AX998" i="64"/>
  <c r="AW998" i="64"/>
  <c r="AV998" i="64"/>
  <c r="AU998" i="64"/>
  <c r="AT998" i="64"/>
  <c r="AS998" i="64"/>
  <c r="AR998" i="64"/>
  <c r="AQ998" i="64"/>
  <c r="AP998" i="64"/>
  <c r="AO998" i="64"/>
  <c r="AN998" i="64"/>
  <c r="AM998" i="64"/>
  <c r="AL998" i="64"/>
  <c r="AK998" i="64"/>
  <c r="AJ998" i="64"/>
  <c r="AI998" i="64"/>
  <c r="AH998" i="64"/>
  <c r="AG998" i="64"/>
  <c r="AF998" i="64"/>
  <c r="AE998" i="64"/>
  <c r="AD998" i="64"/>
  <c r="AC998" i="64"/>
  <c r="AB998" i="64"/>
  <c r="AA998" i="64"/>
  <c r="Z998" i="64"/>
  <c r="Y998" i="64"/>
  <c r="X998" i="64"/>
  <c r="W998" i="64"/>
  <c r="V998" i="64"/>
  <c r="U998" i="64"/>
  <c r="T998" i="64"/>
  <c r="B998" i="64"/>
  <c r="E998" i="64"/>
  <c r="E997" i="64"/>
  <c r="CK996" i="64"/>
  <c r="CJ996" i="64"/>
  <c r="CI996" i="64"/>
  <c r="CH996" i="64"/>
  <c r="CG996" i="64"/>
  <c r="CF996" i="64"/>
  <c r="CE996" i="64"/>
  <c r="CD996" i="64"/>
  <c r="CC996" i="64"/>
  <c r="CB996" i="64"/>
  <c r="CA996" i="64"/>
  <c r="BZ996" i="64"/>
  <c r="BY996" i="64"/>
  <c r="BX996" i="64"/>
  <c r="BW996" i="64"/>
  <c r="BV996" i="64"/>
  <c r="BU996" i="64"/>
  <c r="BT996" i="64"/>
  <c r="BS996" i="64"/>
  <c r="BR996" i="64"/>
  <c r="BQ996" i="64"/>
  <c r="BP996" i="64"/>
  <c r="BO996" i="64"/>
  <c r="BN996" i="64"/>
  <c r="BM996" i="64"/>
  <c r="BL996" i="64"/>
  <c r="BK996" i="64"/>
  <c r="BJ996" i="64"/>
  <c r="BI996" i="64"/>
  <c r="BH996" i="64"/>
  <c r="BG996" i="64"/>
  <c r="BF996" i="64"/>
  <c r="BE996" i="64"/>
  <c r="BD996" i="64"/>
  <c r="BC996" i="64"/>
  <c r="BB996" i="64"/>
  <c r="BA996" i="64"/>
  <c r="AZ996" i="64"/>
  <c r="AY996" i="64"/>
  <c r="AX996" i="64"/>
  <c r="AW996" i="64"/>
  <c r="AV996" i="64"/>
  <c r="AU996" i="64"/>
  <c r="AT996" i="64"/>
  <c r="AS996" i="64"/>
  <c r="AR996" i="64"/>
  <c r="AQ996" i="64"/>
  <c r="AP996" i="64"/>
  <c r="AO996" i="64"/>
  <c r="AN996" i="64"/>
  <c r="AM996" i="64"/>
  <c r="AL996" i="64"/>
  <c r="AK996" i="64"/>
  <c r="AJ996" i="64"/>
  <c r="AI996" i="64"/>
  <c r="AH996" i="64"/>
  <c r="AG996" i="64"/>
  <c r="AF996" i="64"/>
  <c r="AE996" i="64"/>
  <c r="AD996" i="64"/>
  <c r="AC996" i="64"/>
  <c r="AB996" i="64"/>
  <c r="AA996" i="64"/>
  <c r="Z996" i="64"/>
  <c r="Y996" i="64"/>
  <c r="X996" i="64"/>
  <c r="W996" i="64"/>
  <c r="V996" i="64"/>
  <c r="U996" i="64"/>
  <c r="T996" i="64"/>
  <c r="E996" i="64"/>
  <c r="E995" i="64"/>
  <c r="B994" i="64"/>
  <c r="E994" i="64"/>
  <c r="E987" i="64"/>
  <c r="E975" i="64"/>
  <c r="E973" i="64"/>
  <c r="E1931" i="64"/>
  <c r="G1931" i="64" s="1"/>
  <c r="E2704" i="64"/>
  <c r="E2705" i="64"/>
  <c r="E2706" i="64"/>
  <c r="E2707" i="64"/>
  <c r="E2708" i="64"/>
  <c r="E2709" i="64"/>
  <c r="E2710" i="64"/>
  <c r="E2711" i="64"/>
  <c r="E2712" i="64"/>
  <c r="E2713" i="64"/>
  <c r="B2704" i="64"/>
  <c r="E2733" i="64"/>
  <c r="E2732" i="64"/>
  <c r="E2731" i="64"/>
  <c r="E2730" i="64"/>
  <c r="E2729" i="64"/>
  <c r="E2728" i="64"/>
  <c r="E2727" i="64"/>
  <c r="E2726" i="64"/>
  <c r="E2724" i="64"/>
  <c r="E2723" i="64"/>
  <c r="J2722" i="64"/>
  <c r="E2722" i="64"/>
  <c r="E2721" i="64"/>
  <c r="E2718" i="64"/>
  <c r="E2717" i="64"/>
  <c r="E2716" i="64"/>
  <c r="E2715" i="64"/>
  <c r="E2714" i="64"/>
  <c r="G2714" i="64" s="1"/>
  <c r="E2703" i="64"/>
  <c r="E2702" i="64"/>
  <c r="G2702" i="64" s="1"/>
  <c r="E2701" i="64"/>
  <c r="G2701" i="64" s="1"/>
  <c r="E2699" i="64"/>
  <c r="B3012" i="64"/>
  <c r="E3012" i="64"/>
  <c r="B3011" i="64"/>
  <c r="E3011" i="64"/>
  <c r="B3010" i="64"/>
  <c r="E3010" i="64"/>
  <c r="B3009" i="64"/>
  <c r="E3009" i="64"/>
  <c r="CK3008" i="64"/>
  <c r="CJ3008" i="64"/>
  <c r="CI3008" i="64"/>
  <c r="CH3008" i="64"/>
  <c r="CG3008" i="64"/>
  <c r="CF3008" i="64"/>
  <c r="CE3008" i="64"/>
  <c r="CD3008" i="64"/>
  <c r="CC3008" i="64"/>
  <c r="CB3008" i="64"/>
  <c r="CA3008" i="64"/>
  <c r="BZ3008" i="64"/>
  <c r="BY3008" i="64"/>
  <c r="BX3008" i="64"/>
  <c r="BW3008" i="64"/>
  <c r="BV3008" i="64"/>
  <c r="BU3008" i="64"/>
  <c r="BT3008" i="64"/>
  <c r="BS3008" i="64"/>
  <c r="BR3008" i="64"/>
  <c r="BQ3008" i="64"/>
  <c r="BP3008" i="64"/>
  <c r="BO3008" i="64"/>
  <c r="BN3008" i="64"/>
  <c r="BM3008" i="64"/>
  <c r="BL3008" i="64"/>
  <c r="BK3008" i="64"/>
  <c r="BJ3008" i="64"/>
  <c r="BI3008" i="64"/>
  <c r="BH3008" i="64"/>
  <c r="BG3008" i="64"/>
  <c r="BF3008" i="64"/>
  <c r="BE3008" i="64"/>
  <c r="BD3008" i="64"/>
  <c r="BC3008" i="64"/>
  <c r="BB3008" i="64"/>
  <c r="BA3008" i="64"/>
  <c r="AZ3008" i="64"/>
  <c r="AY3008" i="64"/>
  <c r="AX3008" i="64"/>
  <c r="AW3008" i="64"/>
  <c r="AV3008" i="64"/>
  <c r="AU3008" i="64"/>
  <c r="AT3008" i="64"/>
  <c r="AS3008" i="64"/>
  <c r="AR3008" i="64"/>
  <c r="AQ3008" i="64"/>
  <c r="AP3008" i="64"/>
  <c r="AO3008" i="64"/>
  <c r="AN3008" i="64"/>
  <c r="AM3008" i="64"/>
  <c r="AL3008" i="64"/>
  <c r="AK3008" i="64"/>
  <c r="AJ3008" i="64"/>
  <c r="AI3008" i="64"/>
  <c r="AH3008" i="64"/>
  <c r="AG3008" i="64"/>
  <c r="AF3008" i="64"/>
  <c r="AE3008" i="64"/>
  <c r="AD3008" i="64"/>
  <c r="AC3008" i="64"/>
  <c r="AB3008" i="64"/>
  <c r="AA3008" i="64"/>
  <c r="Z3008" i="64"/>
  <c r="Y3008" i="64"/>
  <c r="X3008" i="64"/>
  <c r="W3008" i="64"/>
  <c r="V3008" i="64"/>
  <c r="U3008" i="64"/>
  <c r="T3008" i="64"/>
  <c r="E3008" i="64"/>
  <c r="E3007" i="64"/>
  <c r="B3006" i="64"/>
  <c r="E3006" i="64"/>
  <c r="B3005" i="64"/>
  <c r="E3005" i="64"/>
  <c r="E3004" i="64"/>
  <c r="E3003" i="64"/>
  <c r="E3002" i="64"/>
  <c r="E3001" i="64"/>
  <c r="E611" i="64"/>
  <c r="B610" i="64"/>
  <c r="E610" i="64"/>
  <c r="B609" i="64"/>
  <c r="E609" i="64"/>
  <c r="B608" i="64"/>
  <c r="E608" i="64"/>
  <c r="B607" i="64"/>
  <c r="E607" i="64"/>
  <c r="CK606" i="64"/>
  <c r="CJ606" i="64"/>
  <c r="CI606" i="64"/>
  <c r="CH606" i="64"/>
  <c r="CG606" i="64"/>
  <c r="CF606" i="64"/>
  <c r="CE606" i="64"/>
  <c r="CD606" i="64"/>
  <c r="CC606" i="64"/>
  <c r="CB606" i="64"/>
  <c r="CA606" i="64"/>
  <c r="BZ606" i="64"/>
  <c r="BX606" i="64"/>
  <c r="BW606" i="64"/>
  <c r="BV606" i="64"/>
  <c r="BU606" i="64"/>
  <c r="BT606" i="64"/>
  <c r="BS606" i="64"/>
  <c r="BR606" i="64"/>
  <c r="BQ606" i="64"/>
  <c r="BP606" i="64"/>
  <c r="BO606" i="64"/>
  <c r="BN606" i="64"/>
  <c r="BM606" i="64"/>
  <c r="BL606" i="64"/>
  <c r="BK606" i="64"/>
  <c r="BJ606" i="64"/>
  <c r="BI606" i="64"/>
  <c r="BH606" i="64"/>
  <c r="BG606" i="64"/>
  <c r="BF606" i="64"/>
  <c r="BE606" i="64"/>
  <c r="BD606" i="64"/>
  <c r="BC606" i="64"/>
  <c r="BB606" i="64"/>
  <c r="BA606" i="64"/>
  <c r="AZ606" i="64"/>
  <c r="AY606" i="64"/>
  <c r="AX606" i="64"/>
  <c r="AW606" i="64"/>
  <c r="AV606" i="64"/>
  <c r="AU606" i="64"/>
  <c r="AT606" i="64"/>
  <c r="AS606" i="64"/>
  <c r="AR606" i="64"/>
  <c r="AQ606" i="64"/>
  <c r="AP606" i="64"/>
  <c r="AO606" i="64"/>
  <c r="AN606" i="64"/>
  <c r="AM606" i="64"/>
  <c r="AL606" i="64"/>
  <c r="AK606" i="64"/>
  <c r="AJ606" i="64"/>
  <c r="AI606" i="64"/>
  <c r="AH606" i="64"/>
  <c r="AG606" i="64"/>
  <c r="AF606" i="64"/>
  <c r="AE606" i="64"/>
  <c r="AD606" i="64"/>
  <c r="AC606" i="64"/>
  <c r="AB606" i="64"/>
  <c r="AA606" i="64"/>
  <c r="Z606" i="64"/>
  <c r="Y606" i="64"/>
  <c r="X606" i="64"/>
  <c r="W606" i="64"/>
  <c r="V606" i="64"/>
  <c r="U606" i="64"/>
  <c r="T606" i="64"/>
  <c r="B606" i="64"/>
  <c r="E606" i="64"/>
  <c r="E605" i="64"/>
  <c r="B604" i="64"/>
  <c r="B602" i="64" s="1"/>
  <c r="E604" i="64"/>
  <c r="E602" i="64"/>
  <c r="E601" i="64"/>
  <c r="E600" i="64"/>
  <c r="E599" i="64"/>
  <c r="E598" i="64"/>
  <c r="E2975" i="64"/>
  <c r="E2976" i="64"/>
  <c r="E2977" i="64"/>
  <c r="E2978" i="64"/>
  <c r="E2979" i="64"/>
  <c r="E2980" i="64"/>
  <c r="E2981" i="64"/>
  <c r="E2982" i="64"/>
  <c r="E2983" i="64"/>
  <c r="B2976" i="64"/>
  <c r="B2991" i="64"/>
  <c r="E2991" i="64"/>
  <c r="B2990" i="64"/>
  <c r="E2990" i="64"/>
  <c r="B2989" i="64"/>
  <c r="E2989" i="64"/>
  <c r="B2988" i="64"/>
  <c r="E2988" i="64"/>
  <c r="B2987" i="64"/>
  <c r="E2987" i="64"/>
  <c r="B2986" i="64"/>
  <c r="E2986" i="64"/>
  <c r="B2985" i="64"/>
  <c r="E2985" i="64"/>
  <c r="B2984" i="64"/>
  <c r="E2984" i="64"/>
  <c r="H2983" i="64"/>
  <c r="I2980" i="64"/>
  <c r="I2981" i="64" s="1"/>
  <c r="I2982" i="64" s="1"/>
  <c r="B2975" i="64"/>
  <c r="E2974" i="64"/>
  <c r="T2932" i="64"/>
  <c r="U2932" i="64"/>
  <c r="V2932" i="64"/>
  <c r="W2932" i="64"/>
  <c r="X2932" i="64"/>
  <c r="Y2932" i="64"/>
  <c r="Z2932" i="64"/>
  <c r="AA2932" i="64"/>
  <c r="AB2932" i="64"/>
  <c r="AC2932" i="64"/>
  <c r="AD2932" i="64"/>
  <c r="AE2932" i="64"/>
  <c r="AF2932" i="64"/>
  <c r="AG2932" i="64"/>
  <c r="AH2932" i="64"/>
  <c r="AI2932" i="64"/>
  <c r="AJ2932" i="64"/>
  <c r="AK2932" i="64"/>
  <c r="AL2932" i="64"/>
  <c r="AM2932" i="64"/>
  <c r="AN2932" i="64"/>
  <c r="AO2932" i="64"/>
  <c r="AP2932" i="64"/>
  <c r="AQ2932" i="64"/>
  <c r="AR2932" i="64"/>
  <c r="AS2932" i="64"/>
  <c r="AT2932" i="64"/>
  <c r="AU2932" i="64"/>
  <c r="AV2932" i="64"/>
  <c r="AW2932" i="64"/>
  <c r="AX2932" i="64"/>
  <c r="AY2932" i="64"/>
  <c r="AZ2932" i="64"/>
  <c r="BA2932" i="64"/>
  <c r="BB2932" i="64"/>
  <c r="BC2932" i="64"/>
  <c r="BD2932" i="64"/>
  <c r="BE2932" i="64"/>
  <c r="BF2932" i="64"/>
  <c r="BG2932" i="64"/>
  <c r="BH2932" i="64"/>
  <c r="BI2932" i="64"/>
  <c r="BJ2932" i="64"/>
  <c r="BK2932" i="64"/>
  <c r="BL2932" i="64"/>
  <c r="BM2932" i="64"/>
  <c r="BN2932" i="64"/>
  <c r="BO2932" i="64"/>
  <c r="BP2932" i="64"/>
  <c r="BQ2932" i="64"/>
  <c r="BR2932" i="64"/>
  <c r="BS2932" i="64"/>
  <c r="BT2932" i="64"/>
  <c r="BU2932" i="64"/>
  <c r="BV2932" i="64"/>
  <c r="BW2932" i="64"/>
  <c r="BX2932" i="64"/>
  <c r="BY2932" i="64"/>
  <c r="BZ2932" i="64"/>
  <c r="CA2932" i="64"/>
  <c r="CB2932" i="64"/>
  <c r="CC2932" i="64"/>
  <c r="CD2932" i="64"/>
  <c r="CE2932" i="64"/>
  <c r="CF2932" i="64"/>
  <c r="CG2932" i="64"/>
  <c r="CH2932" i="64"/>
  <c r="CI2932" i="64"/>
  <c r="CJ2932" i="64"/>
  <c r="CK2932" i="64"/>
  <c r="T2899" i="64"/>
  <c r="U2899" i="64"/>
  <c r="V2899" i="64"/>
  <c r="W2899" i="64"/>
  <c r="X2899" i="64"/>
  <c r="Y2899" i="64"/>
  <c r="Z2899" i="64"/>
  <c r="AA2899" i="64"/>
  <c r="AB2899" i="64"/>
  <c r="AC2899" i="64"/>
  <c r="AD2899" i="64"/>
  <c r="AE2899" i="64"/>
  <c r="AF2899" i="64"/>
  <c r="AG2899" i="64"/>
  <c r="AH2899" i="64"/>
  <c r="AI2899" i="64"/>
  <c r="AJ2899" i="64"/>
  <c r="AK2899" i="64"/>
  <c r="AL2899" i="64"/>
  <c r="AM2899" i="64"/>
  <c r="AN2899" i="64"/>
  <c r="AO2899" i="64"/>
  <c r="AP2899" i="64"/>
  <c r="AQ2899" i="64"/>
  <c r="AR2899" i="64"/>
  <c r="AS2899" i="64"/>
  <c r="AT2899" i="64"/>
  <c r="AU2899" i="64"/>
  <c r="AV2899" i="64"/>
  <c r="AW2899" i="64"/>
  <c r="AX2899" i="64"/>
  <c r="AY2899" i="64"/>
  <c r="AZ2899" i="64"/>
  <c r="BA2899" i="64"/>
  <c r="BB2899" i="64"/>
  <c r="BC2899" i="64"/>
  <c r="BD2899" i="64"/>
  <c r="BE2899" i="64"/>
  <c r="BF2899" i="64"/>
  <c r="BG2899" i="64"/>
  <c r="BH2899" i="64"/>
  <c r="BI2899" i="64"/>
  <c r="BJ2899" i="64"/>
  <c r="BK2899" i="64"/>
  <c r="BL2899" i="64"/>
  <c r="BM2899" i="64"/>
  <c r="BN2899" i="64"/>
  <c r="BO2899" i="64"/>
  <c r="BP2899" i="64"/>
  <c r="BQ2899" i="64"/>
  <c r="BR2899" i="64"/>
  <c r="BS2899" i="64"/>
  <c r="BT2899" i="64"/>
  <c r="BU2899" i="64"/>
  <c r="BV2899" i="64"/>
  <c r="BW2899" i="64"/>
  <c r="BX2899" i="64"/>
  <c r="BY2899" i="64"/>
  <c r="BZ2899" i="64"/>
  <c r="CA2899" i="64"/>
  <c r="CB2899" i="64"/>
  <c r="CC2899" i="64"/>
  <c r="CD2899" i="64"/>
  <c r="CE2899" i="64"/>
  <c r="CF2899" i="64"/>
  <c r="CG2899" i="64"/>
  <c r="CH2899" i="64"/>
  <c r="CI2899" i="64"/>
  <c r="CJ2899" i="64"/>
  <c r="CK2899" i="64"/>
  <c r="B2964" i="64"/>
  <c r="E2964" i="64"/>
  <c r="B2963" i="64"/>
  <c r="E2963" i="64"/>
  <c r="B2962" i="64"/>
  <c r="E2962" i="64"/>
  <c r="B2961" i="64"/>
  <c r="E2961" i="64"/>
  <c r="B2960" i="64"/>
  <c r="E2960" i="64"/>
  <c r="B2959" i="64"/>
  <c r="E2959" i="64"/>
  <c r="B2958" i="64"/>
  <c r="E2958" i="64"/>
  <c r="B2957" i="64"/>
  <c r="E2957" i="64"/>
  <c r="H2956" i="64"/>
  <c r="I2953" i="64"/>
  <c r="I2954" i="64" s="1"/>
  <c r="I2955" i="64" s="1"/>
  <c r="B2949" i="64"/>
  <c r="B2948" i="64"/>
  <c r="E2948" i="64"/>
  <c r="E2947" i="64"/>
  <c r="B2914" i="64"/>
  <c r="B2937" i="64"/>
  <c r="E2937" i="64"/>
  <c r="B2936" i="64"/>
  <c r="E2936" i="64"/>
  <c r="B2935" i="64"/>
  <c r="E2935" i="64"/>
  <c r="B2934" i="64"/>
  <c r="E2934" i="64"/>
  <c r="B2933" i="64"/>
  <c r="E2933" i="64"/>
  <c r="B2932" i="64"/>
  <c r="E2932" i="64"/>
  <c r="B2931" i="64"/>
  <c r="E2931" i="64"/>
  <c r="B2930" i="64"/>
  <c r="E2930" i="64"/>
  <c r="H2929" i="64"/>
  <c r="I2918" i="64"/>
  <c r="I2919" i="64" s="1"/>
  <c r="I2920" i="64" s="1"/>
  <c r="I2921" i="64" s="1"/>
  <c r="I2922" i="64" s="1"/>
  <c r="I2923" i="64" s="1"/>
  <c r="I2924" i="64" s="1"/>
  <c r="I2925" i="64" s="1"/>
  <c r="I2926" i="64" s="1"/>
  <c r="I2927" i="64" s="1"/>
  <c r="I2928" i="64" s="1"/>
  <c r="B2918" i="64"/>
  <c r="B2919" i="64" s="1"/>
  <c r="B2920" i="64" s="1"/>
  <c r="B2921" i="64" s="1"/>
  <c r="B2922" i="64" s="1"/>
  <c r="B2923" i="64" s="1"/>
  <c r="B2924" i="64" s="1"/>
  <c r="B2925" i="64" s="1"/>
  <c r="B2926" i="64" s="1"/>
  <c r="B2927" i="64" s="1"/>
  <c r="B2928" i="64" s="1"/>
  <c r="B2913" i="64"/>
  <c r="E2913" i="64"/>
  <c r="E2912" i="64"/>
  <c r="B2897" i="64"/>
  <c r="B2898" i="64"/>
  <c r="B2899" i="64"/>
  <c r="B2900" i="64"/>
  <c r="B2901" i="64"/>
  <c r="B2902" i="64"/>
  <c r="B2903" i="64"/>
  <c r="B2880" i="64"/>
  <c r="I2884" i="64"/>
  <c r="I2885" i="64" s="1"/>
  <c r="I2886" i="64" s="1"/>
  <c r="I2887" i="64" s="1"/>
  <c r="I2888" i="64" s="1"/>
  <c r="I2889" i="64" s="1"/>
  <c r="I2890" i="64" s="1"/>
  <c r="I2891" i="64" s="1"/>
  <c r="I2892" i="64" s="1"/>
  <c r="I2893" i="64" s="1"/>
  <c r="I2894" i="64" s="1"/>
  <c r="B2884" i="64"/>
  <c r="B2885" i="64" s="1"/>
  <c r="B2886" i="64" s="1"/>
  <c r="B2887" i="64" s="1"/>
  <c r="B2888" i="64" s="1"/>
  <c r="B2889" i="64" s="1"/>
  <c r="B2890" i="64" s="1"/>
  <c r="B2891" i="64" s="1"/>
  <c r="B2892" i="64" s="1"/>
  <c r="B2893" i="64" s="1"/>
  <c r="B2894" i="64" s="1"/>
  <c r="E2903" i="64"/>
  <c r="E2902" i="64"/>
  <c r="E2901" i="64"/>
  <c r="E2900" i="64"/>
  <c r="E2899" i="64"/>
  <c r="E2898" i="64"/>
  <c r="E2897" i="64"/>
  <c r="B2896" i="64"/>
  <c r="E2896" i="64"/>
  <c r="B2879" i="64"/>
  <c r="E2879" i="64"/>
  <c r="E2878" i="64"/>
  <c r="CB975" i="64" a="1"/>
  <c r="AX975" i="64" a="1"/>
  <c r="BJ975" i="64" a="1"/>
  <c r="AK975" i="64" a="1"/>
  <c r="BD975" i="64" a="1"/>
  <c r="AC975" i="64" a="1"/>
  <c r="CC975" i="64" a="1"/>
  <c r="BG975" i="64" a="1"/>
  <c r="BN975" i="64" a="1"/>
  <c r="BT975" i="64" a="1"/>
  <c r="CK975" i="64" a="1"/>
  <c r="AQ975" i="64" a="1"/>
  <c r="BQ975" i="64" a="1"/>
  <c r="U975" i="64" a="1"/>
  <c r="AF975" i="64" a="1"/>
  <c r="AZ975" i="64" a="1"/>
  <c r="BX975" i="64" a="1"/>
  <c r="AG975" i="64" a="1"/>
  <c r="CD975" i="64" a="1"/>
  <c r="AS975" i="64" a="1"/>
  <c r="AL975" i="64" a="1"/>
  <c r="AI975" i="64" a="1"/>
  <c r="AU975" i="64" a="1"/>
  <c r="BC975" i="64" a="1"/>
  <c r="AN975" i="64" a="1"/>
  <c r="AA975" i="64" a="1"/>
  <c r="BH975" i="64" a="1"/>
  <c r="CJ975" i="64" a="1"/>
  <c r="BU975" i="64" a="1"/>
  <c r="CF975" i="64" a="1"/>
  <c r="CI975" i="64" a="1"/>
  <c r="Y975" i="64" a="1"/>
  <c r="AJ975" i="64" a="1"/>
  <c r="BZ975" i="64" a="1"/>
  <c r="BR975" i="64" a="1"/>
  <c r="V975" i="64" a="1"/>
  <c r="X975" i="64" a="1"/>
  <c r="CH975" i="64" a="1"/>
  <c r="BA975" i="64" a="1"/>
  <c r="BW975" i="64" a="1"/>
  <c r="T975" i="64" a="1"/>
  <c r="CA975" i="64" a="1"/>
  <c r="BK975" i="64" a="1"/>
  <c r="AW975" i="64" a="1"/>
  <c r="AP975" i="64" a="1"/>
  <c r="AB975" i="64" a="1"/>
  <c r="BS975" i="64" a="1"/>
  <c r="BP975" i="64" a="1"/>
  <c r="BV975" i="64" a="1"/>
  <c r="AE975" i="64" a="1"/>
  <c r="BY975" i="64" a="1"/>
  <c r="AY975" i="64" a="1"/>
  <c r="BL975" i="64" a="1"/>
  <c r="BO975" i="64" a="1"/>
  <c r="AD975" i="64" a="1"/>
  <c r="AM975" i="64" a="1"/>
  <c r="AT975" i="64" a="1"/>
  <c r="BE975" i="64" a="1"/>
  <c r="W975" i="64" a="1"/>
  <c r="BF975" i="64" a="1"/>
  <c r="CG975" i="64" a="1"/>
  <c r="AV975" i="64" a="1"/>
  <c r="BI975" i="64" a="1"/>
  <c r="BM975" i="64" a="1"/>
  <c r="Z975" i="64" a="1"/>
  <c r="AH975" i="64" a="1"/>
  <c r="AO975" i="64" a="1"/>
  <c r="BB975" i="64" a="1"/>
  <c r="CE975" i="64" a="1"/>
  <c r="AR975" i="64" a="1"/>
  <c r="BK41" i="1342" l="1"/>
  <c r="BK45" i="1342" s="1"/>
  <c r="BK50" i="1342" s="1"/>
  <c r="BK54" i="1342" s="1"/>
  <c r="BJ46" i="1342"/>
  <c r="W2838" i="64" a="1"/>
  <c r="W2838" i="64" s="1"/>
  <c r="W2839" i="64" a="1"/>
  <c r="W2839" i="64" s="1"/>
  <c r="W53" i="64" a="1"/>
  <c r="W53" i="64" s="1"/>
  <c r="W51" i="64" a="1"/>
  <c r="W51" i="64" s="1"/>
  <c r="W52" i="64" a="1"/>
  <c r="W52" i="64" s="1"/>
  <c r="W50" i="64" s="1" a="1"/>
  <c r="W50" i="64" s="1"/>
  <c r="W3310" i="64" a="1"/>
  <c r="W3310" i="64" s="1"/>
  <c r="W3289" i="64" a="1"/>
  <c r="W3289" i="64" s="1"/>
  <c r="S3092" i="64"/>
  <c r="S3096" i="64" s="1"/>
  <c r="S3098" i="64" s="1"/>
  <c r="W1441" i="64" a="1"/>
  <c r="W1441" i="64" s="1"/>
  <c r="W1442" i="64" a="1"/>
  <c r="W1442" i="64" s="1"/>
  <c r="W1530" i="64" a="1"/>
  <c r="W1530" i="64" s="1"/>
  <c r="W1531" i="64" a="1"/>
  <c r="W1531" i="64" s="1"/>
  <c r="W1486" i="64" a="1"/>
  <c r="W1486" i="64" s="1"/>
  <c r="W1508" i="64" a="1"/>
  <c r="W1508" i="64" s="1"/>
  <c r="W1419" i="64" a="1"/>
  <c r="W1419" i="64" s="1"/>
  <c r="W1464" i="64" a="1"/>
  <c r="W1464" i="64" s="1"/>
  <c r="W21" i="863"/>
  <c r="W673" i="64" a="1"/>
  <c r="W673" i="64" s="1"/>
  <c r="W663" i="64" a="1"/>
  <c r="W663" i="64" s="1"/>
  <c r="W669" i="64" a="1"/>
  <c r="W669" i="64" s="1"/>
  <c r="W20" i="864"/>
  <c r="W89" i="861" s="1"/>
  <c r="W90" i="861" s="1"/>
  <c r="W33" i="863"/>
  <c r="W17" i="863" s="1"/>
  <c r="W29" i="861" s="1"/>
  <c r="W44" i="863"/>
  <c r="W4" i="64"/>
  <c r="X3" i="64"/>
  <c r="X7" i="64"/>
  <c r="Y2" i="64"/>
  <c r="X1" i="64"/>
  <c r="X7" i="863"/>
  <c r="X7" i="864"/>
  <c r="X1" i="863"/>
  <c r="X1" i="864"/>
  <c r="X4" i="861"/>
  <c r="Y7" i="861"/>
  <c r="Y3" i="861"/>
  <c r="Y1" i="861"/>
  <c r="Z2" i="861"/>
  <c r="Y2" i="864"/>
  <c r="Y19" i="864" s="1"/>
  <c r="X3" i="864"/>
  <c r="X3" i="863"/>
  <c r="P1" i="864"/>
  <c r="P1" i="64"/>
  <c r="H2" i="1246"/>
  <c r="W4" i="864"/>
  <c r="W4" i="863"/>
  <c r="V1966" i="64"/>
  <c r="T42" i="861"/>
  <c r="S57" i="861"/>
  <c r="AE2409" i="64"/>
  <c r="AD2411" i="64"/>
  <c r="O312" i="64"/>
  <c r="O344" i="64"/>
  <c r="B984" i="64"/>
  <c r="B974" i="64"/>
  <c r="V49" i="863" a="1"/>
  <c r="V49" i="863" s="1"/>
  <c r="U53" i="863" a="1"/>
  <c r="U53" i="863" s="1"/>
  <c r="V53" i="863" a="1"/>
  <c r="V53" i="863" s="1"/>
  <c r="S49" i="863" a="1"/>
  <c r="S49" i="863" s="1"/>
  <c r="U51" i="863" a="1"/>
  <c r="U51" i="863" s="1"/>
  <c r="U49" i="863" a="1"/>
  <c r="U49" i="863" s="1"/>
  <c r="T53" i="863" a="1"/>
  <c r="T53" i="863" s="1"/>
  <c r="T51" i="863" a="1"/>
  <c r="T51" i="863" s="1"/>
  <c r="V51" i="863" a="1"/>
  <c r="V51" i="863" s="1"/>
  <c r="S51" i="863" a="1"/>
  <c r="S51" i="863" s="1"/>
  <c r="T49" i="863" a="1"/>
  <c r="T49" i="863" s="1"/>
  <c r="W34" i="863"/>
  <c r="CU20" i="864"/>
  <c r="W53" i="863" a="1"/>
  <c r="W53" i="863" s="1"/>
  <c r="W49" i="863" a="1"/>
  <c r="W49" i="863" s="1"/>
  <c r="W51" i="863" a="1"/>
  <c r="W51" i="863" s="1"/>
  <c r="X18" i="864"/>
  <c r="X17" i="864"/>
  <c r="X16" i="864"/>
  <c r="X43" i="863" a="1"/>
  <c r="X43" i="863" s="1"/>
  <c r="X40" i="863" a="1"/>
  <c r="X40" i="863" s="1"/>
  <c r="X39" i="863" a="1"/>
  <c r="X39" i="863" s="1"/>
  <c r="X30" i="863"/>
  <c r="X32" i="863"/>
  <c r="X41" i="863" a="1"/>
  <c r="X41" i="863" s="1"/>
  <c r="X42" i="863" a="1"/>
  <c r="X42" i="863" s="1"/>
  <c r="X29" i="863"/>
  <c r="Y2" i="863"/>
  <c r="Y31" i="863" s="1"/>
  <c r="CV7" i="864"/>
  <c r="CV3" i="864"/>
  <c r="CV4" i="864" s="1"/>
  <c r="CW2" i="864"/>
  <c r="CW19" i="864" s="1"/>
  <c r="CV18" i="864"/>
  <c r="CV16" i="864"/>
  <c r="CV17" i="864"/>
  <c r="CU1" i="864"/>
  <c r="CO1" i="860"/>
  <c r="CO4" i="860"/>
  <c r="CP9" i="860"/>
  <c r="CP8" i="860"/>
  <c r="CP3" i="860"/>
  <c r="CQ2" i="860"/>
  <c r="Z975" i="64"/>
  <c r="V975" i="64"/>
  <c r="Y975" i="64"/>
  <c r="U975" i="64"/>
  <c r="X975" i="64"/>
  <c r="T975" i="64"/>
  <c r="W975" i="64"/>
  <c r="AA975" i="64"/>
  <c r="CI975" i="64"/>
  <c r="CE975" i="64"/>
  <c r="CA975" i="64"/>
  <c r="BW975" i="64"/>
  <c r="BS975" i="64"/>
  <c r="BO975" i="64"/>
  <c r="BK975" i="64"/>
  <c r="BG975" i="64"/>
  <c r="BC975" i="64"/>
  <c r="AY975" i="64"/>
  <c r="AU975" i="64"/>
  <c r="AQ975" i="64"/>
  <c r="AM975" i="64"/>
  <c r="AI975" i="64"/>
  <c r="AE975" i="64"/>
  <c r="CH975" i="64"/>
  <c r="CD975" i="64"/>
  <c r="BZ975" i="64"/>
  <c r="BV975" i="64"/>
  <c r="BR975" i="64"/>
  <c r="BN975" i="64"/>
  <c r="BJ975" i="64"/>
  <c r="BF975" i="64"/>
  <c r="BB975" i="64"/>
  <c r="AX975" i="64"/>
  <c r="AT975" i="64"/>
  <c r="AP975" i="64"/>
  <c r="AL975" i="64"/>
  <c r="AH975" i="64"/>
  <c r="AD975" i="64"/>
  <c r="CK975" i="64"/>
  <c r="CG975" i="64"/>
  <c r="CC975" i="64"/>
  <c r="BY975" i="64"/>
  <c r="BU975" i="64"/>
  <c r="BQ975" i="64"/>
  <c r="BM975" i="64"/>
  <c r="BI975" i="64"/>
  <c r="BE975" i="64"/>
  <c r="BA975" i="64"/>
  <c r="AW975" i="64"/>
  <c r="AS975" i="64"/>
  <c r="AO975" i="64"/>
  <c r="AK975" i="64"/>
  <c r="AG975" i="64"/>
  <c r="AC975" i="64"/>
  <c r="CJ975" i="64"/>
  <c r="CF975" i="64"/>
  <c r="CB975" i="64"/>
  <c r="BX975" i="64"/>
  <c r="BT975" i="64"/>
  <c r="BP975" i="64"/>
  <c r="BL975" i="64"/>
  <c r="BH975" i="64"/>
  <c r="BD975" i="64"/>
  <c r="AZ975" i="64"/>
  <c r="AV975" i="64"/>
  <c r="AR975" i="64"/>
  <c r="AN975" i="64"/>
  <c r="AJ975" i="64"/>
  <c r="AF975" i="64"/>
  <c r="AB975" i="64"/>
  <c r="R2722" i="64"/>
  <c r="S2722" i="64" s="1"/>
  <c r="J2723" i="64"/>
  <c r="R2723" i="64" s="1"/>
  <c r="H2895" i="64"/>
  <c r="BL41" i="1342" l="1"/>
  <c r="BL45" i="1342" s="1"/>
  <c r="BL50" i="1342" s="1"/>
  <c r="BL54" i="1342" s="1"/>
  <c r="BK46" i="1342"/>
  <c r="X2838" i="64" a="1"/>
  <c r="X2838" i="64" s="1"/>
  <c r="X2839" i="64" a="1"/>
  <c r="X2839" i="64" s="1"/>
  <c r="X53" i="64" a="1"/>
  <c r="X53" i="64" s="1"/>
  <c r="X51" i="64" a="1"/>
  <c r="X51" i="64" s="1"/>
  <c r="X52" i="64" a="1"/>
  <c r="X52" i="64" s="1"/>
  <c r="X50" i="64" s="1" a="1"/>
  <c r="X50" i="64" s="1"/>
  <c r="X3310" i="64" a="1"/>
  <c r="X3310" i="64" s="1"/>
  <c r="X3289" i="64" a="1"/>
  <c r="X3289" i="64" s="1"/>
  <c r="T20" i="861"/>
  <c r="X1441" i="64" a="1"/>
  <c r="X1441" i="64" s="1"/>
  <c r="X1442" i="64" a="1"/>
  <c r="X1442" i="64" s="1"/>
  <c r="X1530" i="64" a="1"/>
  <c r="X1530" i="64" s="1"/>
  <c r="X1531" i="64" a="1"/>
  <c r="X1531" i="64" s="1"/>
  <c r="X1486" i="64" a="1"/>
  <c r="X1486" i="64" s="1"/>
  <c r="X1508" i="64" a="1"/>
  <c r="X1508" i="64" s="1"/>
  <c r="X1419" i="64" a="1"/>
  <c r="X1419" i="64" s="1"/>
  <c r="X1464" i="64" a="1"/>
  <c r="X1464" i="64" s="1"/>
  <c r="X20" i="864"/>
  <c r="X89" i="861" s="1"/>
  <c r="X90" i="861" s="1"/>
  <c r="X669" i="64" a="1"/>
  <c r="X669" i="64" s="1"/>
  <c r="X673" i="64" a="1"/>
  <c r="X673" i="64" s="1"/>
  <c r="X663" i="64" a="1"/>
  <c r="X663" i="64" s="1"/>
  <c r="X21" i="863"/>
  <c r="X33" i="863"/>
  <c r="X17" i="863" s="1"/>
  <c r="X29" i="861" s="1"/>
  <c r="X44" i="863"/>
  <c r="X4" i="64"/>
  <c r="Y7" i="64"/>
  <c r="Z2" i="64"/>
  <c r="Y1" i="64"/>
  <c r="Y3" i="64"/>
  <c r="Z7" i="861"/>
  <c r="AA2" i="861"/>
  <c r="X4" i="864"/>
  <c r="Z1" i="861"/>
  <c r="Z3" i="861"/>
  <c r="Y4" i="861"/>
  <c r="X4" i="863"/>
  <c r="Y3" i="863"/>
  <c r="Y3" i="864"/>
  <c r="Y7" i="864"/>
  <c r="Z2" i="864"/>
  <c r="Z19" i="864" s="1"/>
  <c r="Y1" i="864"/>
  <c r="Y7" i="863"/>
  <c r="Y1" i="863"/>
  <c r="T82" i="861"/>
  <c r="U42" i="861"/>
  <c r="T57" i="861"/>
  <c r="W1966" i="64"/>
  <c r="AF2409" i="64"/>
  <c r="AF2411" i="64" s="1"/>
  <c r="AE2411" i="64"/>
  <c r="P312" i="64"/>
  <c r="P344" i="64"/>
  <c r="CV20" i="864"/>
  <c r="Y43" i="863" a="1"/>
  <c r="Y43" i="863" s="1"/>
  <c r="Y42" i="863" a="1"/>
  <c r="Y42" i="863" s="1"/>
  <c r="Y41" i="863" a="1"/>
  <c r="Y41" i="863" s="1"/>
  <c r="Y40" i="863" a="1"/>
  <c r="Y40" i="863" s="1"/>
  <c r="Y39" i="863" a="1"/>
  <c r="Y39" i="863" s="1"/>
  <c r="Y32" i="863"/>
  <c r="Y30" i="863"/>
  <c r="Y29" i="863"/>
  <c r="Z2" i="863"/>
  <c r="Z31" i="863" s="1"/>
  <c r="X34" i="863"/>
  <c r="Y18" i="864"/>
  <c r="Y17" i="864"/>
  <c r="Y16" i="864"/>
  <c r="CV1" i="864"/>
  <c r="X51" i="863" a="1"/>
  <c r="X51" i="863" s="1"/>
  <c r="X53" i="863" a="1"/>
  <c r="X53" i="863" s="1"/>
  <c r="X49" i="863" a="1"/>
  <c r="X49" i="863" s="1"/>
  <c r="CW18" i="864"/>
  <c r="CW17" i="864"/>
  <c r="CW16" i="864"/>
  <c r="CW3" i="864"/>
  <c r="CW4" i="864" s="1"/>
  <c r="CX2" i="864"/>
  <c r="CX19" i="864" s="1"/>
  <c r="CW7" i="864"/>
  <c r="CP1" i="860"/>
  <c r="CQ9" i="860"/>
  <c r="CQ8" i="860"/>
  <c r="CQ3" i="860"/>
  <c r="CR2" i="860"/>
  <c r="CP4" i="860"/>
  <c r="J2724" i="64"/>
  <c r="R2724" i="64" s="1"/>
  <c r="E2645" i="64"/>
  <c r="E2644" i="64"/>
  <c r="E2054" i="64"/>
  <c r="E2053" i="64"/>
  <c r="E2055" i="64"/>
  <c r="E2019" i="64"/>
  <c r="E2018" i="64"/>
  <c r="E2017" i="64"/>
  <c r="E2016" i="64"/>
  <c r="I1945" i="64"/>
  <c r="R1945" i="64" s="1"/>
  <c r="BM41" i="1342" l="1"/>
  <c r="BM45" i="1342" s="1"/>
  <c r="BM50" i="1342" s="1"/>
  <c r="BM54" i="1342" s="1"/>
  <c r="BL46" i="1342"/>
  <c r="Y2838" i="64" a="1"/>
  <c r="Y2838" i="64" s="1"/>
  <c r="Y2839" i="64" a="1"/>
  <c r="Y2839" i="64" s="1"/>
  <c r="Y53" i="64" a="1"/>
  <c r="Y53" i="64" s="1"/>
  <c r="Y51" i="64" a="1"/>
  <c r="Y51" i="64" s="1"/>
  <c r="Y52" i="64" a="1"/>
  <c r="Y52" i="64" s="1"/>
  <c r="Y50" i="64" s="1" a="1"/>
  <c r="Y50" i="64" s="1"/>
  <c r="Y3310" i="64" a="1"/>
  <c r="Y3310" i="64" s="1"/>
  <c r="Y1442" i="64" a="1"/>
  <c r="Y1442" i="64" s="1"/>
  <c r="Y3289" i="64" a="1"/>
  <c r="Y3289" i="64" s="1"/>
  <c r="Y1531" i="64" a="1"/>
  <c r="Y1531" i="64" s="1"/>
  <c r="Y1441" i="64" a="1"/>
  <c r="Y1441" i="64" s="1"/>
  <c r="Y1508" i="64" a="1"/>
  <c r="Y1508" i="64" s="1"/>
  <c r="Y1530" i="64" a="1"/>
  <c r="Y1530" i="64" s="1"/>
  <c r="Y1464" i="64" a="1"/>
  <c r="Y1464" i="64" s="1"/>
  <c r="Y1486" i="64" a="1"/>
  <c r="Y1486" i="64" s="1"/>
  <c r="Y1419" i="64" a="1"/>
  <c r="Y1419" i="64" s="1"/>
  <c r="Y669" i="64" a="1"/>
  <c r="Y669" i="64" s="1"/>
  <c r="Y663" i="64" a="1"/>
  <c r="Y663" i="64" s="1"/>
  <c r="Y673" i="64" a="1"/>
  <c r="Y673" i="64" s="1"/>
  <c r="Y20" i="864"/>
  <c r="Y33" i="863"/>
  <c r="Y21" i="863"/>
  <c r="Y44" i="863"/>
  <c r="AA2" i="864"/>
  <c r="Z7" i="864"/>
  <c r="AB2" i="861"/>
  <c r="Z7" i="863"/>
  <c r="AA1" i="861"/>
  <c r="AA7" i="861"/>
  <c r="Y4" i="64"/>
  <c r="Z3" i="64"/>
  <c r="Z1" i="64"/>
  <c r="AA2" i="64"/>
  <c r="AA3" i="861"/>
  <c r="Z7" i="64"/>
  <c r="Z1" i="864"/>
  <c r="Z4" i="861"/>
  <c r="Z1" i="863"/>
  <c r="Z3" i="863"/>
  <c r="Y4" i="864"/>
  <c r="Y4" i="863"/>
  <c r="Z3" i="864"/>
  <c r="U82" i="861"/>
  <c r="V42" i="861"/>
  <c r="X1966" i="64"/>
  <c r="U57" i="861"/>
  <c r="AG2409" i="64"/>
  <c r="BN41" i="1342" l="1"/>
  <c r="BN45" i="1342" s="1"/>
  <c r="BN50" i="1342" s="1"/>
  <c r="BM46" i="1342"/>
  <c r="Z2838" i="64" a="1"/>
  <c r="Z2838" i="64" s="1"/>
  <c r="Z2839" i="64" a="1"/>
  <c r="Z2839" i="64" s="1"/>
  <c r="Z53" i="64" a="1"/>
  <c r="Z53" i="64" s="1"/>
  <c r="Z51" i="64" a="1"/>
  <c r="Z51" i="64" s="1"/>
  <c r="Z52" i="64" a="1"/>
  <c r="Z52" i="64" s="1"/>
  <c r="Z50" i="64" s="1" a="1"/>
  <c r="Z50" i="64" s="1"/>
  <c r="Z3310" i="64" a="1"/>
  <c r="Z3310" i="64" s="1"/>
  <c r="Z3289" i="64" a="1"/>
  <c r="Z3289" i="64" s="1"/>
  <c r="U20" i="861"/>
  <c r="Z1441" i="64" a="1"/>
  <c r="Z1441" i="64" s="1"/>
  <c r="Z1442" i="64" a="1"/>
  <c r="Z1442" i="64" s="1"/>
  <c r="Z1530" i="64" a="1"/>
  <c r="Z1530" i="64" s="1"/>
  <c r="Z1531" i="64" a="1"/>
  <c r="Z1531" i="64" s="1"/>
  <c r="Z1486" i="64" a="1"/>
  <c r="Z1486" i="64" s="1"/>
  <c r="Z1508" i="64" a="1"/>
  <c r="Z1508" i="64" s="1"/>
  <c r="Z1419" i="64" a="1"/>
  <c r="Z1419" i="64" s="1"/>
  <c r="Z1464" i="64" a="1"/>
  <c r="Z1464" i="64" s="1"/>
  <c r="Z673" i="64" a="1"/>
  <c r="Z673" i="64" s="1"/>
  <c r="Z669" i="64" a="1"/>
  <c r="Z669" i="64" s="1"/>
  <c r="Z663" i="64" a="1"/>
  <c r="Z663" i="64" s="1"/>
  <c r="AB3" i="861"/>
  <c r="AB2" i="64"/>
  <c r="AB2" i="864"/>
  <c r="AA7" i="863"/>
  <c r="AA7" i="864"/>
  <c r="AA7" i="64"/>
  <c r="AA3" i="863"/>
  <c r="AA1" i="64"/>
  <c r="AA1" i="863"/>
  <c r="AA1" i="864"/>
  <c r="Z4" i="863"/>
  <c r="Z4" i="64"/>
  <c r="AA3" i="64"/>
  <c r="AA4" i="861"/>
  <c r="AA3" i="864"/>
  <c r="Z4" i="864"/>
  <c r="V82" i="861"/>
  <c r="W42" i="861"/>
  <c r="AH2409" i="64"/>
  <c r="AH2411" i="64" s="1"/>
  <c r="AG2411" i="64"/>
  <c r="CW1" i="864"/>
  <c r="CX18" i="864"/>
  <c r="CX17" i="864"/>
  <c r="CX16" i="864"/>
  <c r="CY2" i="864"/>
  <c r="CY19" i="864" s="1"/>
  <c r="CX7" i="864"/>
  <c r="CX3" i="864"/>
  <c r="CX4" i="864" s="1"/>
  <c r="CW20" i="864"/>
  <c r="AB7" i="861"/>
  <c r="AC2" i="861"/>
  <c r="AB1" i="861"/>
  <c r="Z18" i="864"/>
  <c r="Z17" i="864"/>
  <c r="Z16" i="864"/>
  <c r="AA19" i="864"/>
  <c r="Y51" i="863" a="1"/>
  <c r="Y51" i="863" s="1"/>
  <c r="Y49" i="863" a="1"/>
  <c r="Y49" i="863" s="1"/>
  <c r="Y53" i="863" a="1"/>
  <c r="Y53" i="863" s="1"/>
  <c r="Z43" i="863" a="1"/>
  <c r="Z43" i="863" s="1"/>
  <c r="Z42" i="863" a="1"/>
  <c r="Z42" i="863" s="1"/>
  <c r="Z41" i="863" a="1"/>
  <c r="Z41" i="863" s="1"/>
  <c r="Z40" i="863" a="1"/>
  <c r="Z40" i="863" s="1"/>
  <c r="Z39" i="863" a="1"/>
  <c r="Z39" i="863" s="1"/>
  <c r="Z30" i="863"/>
  <c r="Z29" i="863"/>
  <c r="Z32" i="863"/>
  <c r="AA2" i="863"/>
  <c r="AA31" i="863" s="1"/>
  <c r="Y89" i="861"/>
  <c r="Y90" i="861" s="1"/>
  <c r="Y34" i="863"/>
  <c r="Y17" i="863"/>
  <c r="Y29" i="861" s="1"/>
  <c r="CQ1" i="860"/>
  <c r="CR9" i="860"/>
  <c r="CR8" i="860"/>
  <c r="CR3" i="860"/>
  <c r="CS2" i="860"/>
  <c r="CQ4" i="860"/>
  <c r="I1946" i="64"/>
  <c r="I1947" i="64" s="1"/>
  <c r="R1947" i="64" s="1"/>
  <c r="E2794" i="64"/>
  <c r="E2795" i="64"/>
  <c r="G2795" i="64" s="1"/>
  <c r="E2796" i="64"/>
  <c r="G2796" i="64" s="1"/>
  <c r="E2797" i="64"/>
  <c r="G2797" i="64" s="1"/>
  <c r="E2798" i="64"/>
  <c r="B2798" i="64"/>
  <c r="E2799" i="64"/>
  <c r="B2799" i="64"/>
  <c r="E2800" i="64"/>
  <c r="B2800" i="64"/>
  <c r="E2801" i="64"/>
  <c r="B2801" i="64"/>
  <c r="E2802" i="64"/>
  <c r="B2802" i="64"/>
  <c r="T2802" i="64"/>
  <c r="U2802" i="64"/>
  <c r="V2802" i="64"/>
  <c r="W2802" i="64"/>
  <c r="X2802" i="64"/>
  <c r="Y2802" i="64"/>
  <c r="Z2802" i="64"/>
  <c r="AA2802" i="64"/>
  <c r="AB2802" i="64"/>
  <c r="AC2802" i="64"/>
  <c r="AD2802" i="64"/>
  <c r="AE2802" i="64"/>
  <c r="AF2802" i="64"/>
  <c r="AG2802" i="64"/>
  <c r="AH2802" i="64"/>
  <c r="AI2802" i="64"/>
  <c r="AJ2802" i="64"/>
  <c r="AK2802" i="64"/>
  <c r="AL2802" i="64"/>
  <c r="AM2802" i="64"/>
  <c r="AN2802" i="64"/>
  <c r="AO2802" i="64"/>
  <c r="AP2802" i="64"/>
  <c r="AQ2802" i="64"/>
  <c r="AR2802" i="64"/>
  <c r="AS2802" i="64"/>
  <c r="AT2802" i="64"/>
  <c r="AU2802" i="64"/>
  <c r="AV2802" i="64"/>
  <c r="AW2802" i="64"/>
  <c r="AX2802" i="64"/>
  <c r="AY2802" i="64"/>
  <c r="AZ2802" i="64"/>
  <c r="BA2802" i="64"/>
  <c r="BB2802" i="64"/>
  <c r="BC2802" i="64"/>
  <c r="BD2802" i="64"/>
  <c r="BE2802" i="64"/>
  <c r="BF2802" i="64"/>
  <c r="BG2802" i="64"/>
  <c r="BH2802" i="64"/>
  <c r="BI2802" i="64"/>
  <c r="BJ2802" i="64"/>
  <c r="BK2802" i="64"/>
  <c r="BL2802" i="64"/>
  <c r="BM2802" i="64"/>
  <c r="BN2802" i="64"/>
  <c r="BO2802" i="64"/>
  <c r="BP2802" i="64"/>
  <c r="BQ2802" i="64"/>
  <c r="BR2802" i="64"/>
  <c r="BS2802" i="64"/>
  <c r="BT2802" i="64"/>
  <c r="BU2802" i="64"/>
  <c r="BV2802" i="64"/>
  <c r="BW2802" i="64"/>
  <c r="BX2802" i="64"/>
  <c r="BY2802" i="64"/>
  <c r="BZ2802" i="64"/>
  <c r="CA2802" i="64"/>
  <c r="CB2802" i="64"/>
  <c r="CC2802" i="64"/>
  <c r="CD2802" i="64"/>
  <c r="CE2802" i="64"/>
  <c r="CF2802" i="64"/>
  <c r="CG2802" i="64"/>
  <c r="CH2802" i="64"/>
  <c r="CI2802" i="64"/>
  <c r="CJ2802" i="64"/>
  <c r="CK2802" i="64"/>
  <c r="E2803" i="64"/>
  <c r="B2803" i="64"/>
  <c r="E2804" i="64"/>
  <c r="B2804" i="64"/>
  <c r="T2804" i="64"/>
  <c r="U2804" i="64"/>
  <c r="V2804" i="64"/>
  <c r="W2804" i="64"/>
  <c r="X2804" i="64"/>
  <c r="Y2804" i="64"/>
  <c r="Z2804" i="64"/>
  <c r="AA2804" i="64"/>
  <c r="AB2804" i="64"/>
  <c r="AC2804" i="64"/>
  <c r="AD2804" i="64"/>
  <c r="AE2804" i="64"/>
  <c r="AF2804" i="64"/>
  <c r="AG2804" i="64"/>
  <c r="AH2804" i="64"/>
  <c r="AI2804" i="64"/>
  <c r="AJ2804" i="64"/>
  <c r="AK2804" i="64"/>
  <c r="AL2804" i="64"/>
  <c r="AM2804" i="64"/>
  <c r="AN2804" i="64"/>
  <c r="AO2804" i="64"/>
  <c r="AP2804" i="64"/>
  <c r="AQ2804" i="64"/>
  <c r="AR2804" i="64"/>
  <c r="AS2804" i="64"/>
  <c r="AT2804" i="64"/>
  <c r="AU2804" i="64"/>
  <c r="AV2804" i="64"/>
  <c r="AW2804" i="64"/>
  <c r="AX2804" i="64"/>
  <c r="AY2804" i="64"/>
  <c r="AZ2804" i="64"/>
  <c r="BA2804" i="64"/>
  <c r="BB2804" i="64"/>
  <c r="BC2804" i="64"/>
  <c r="BD2804" i="64"/>
  <c r="BE2804" i="64"/>
  <c r="BF2804" i="64"/>
  <c r="BG2804" i="64"/>
  <c r="BH2804" i="64"/>
  <c r="BI2804" i="64"/>
  <c r="BJ2804" i="64"/>
  <c r="BK2804" i="64"/>
  <c r="BL2804" i="64"/>
  <c r="BM2804" i="64"/>
  <c r="BN2804" i="64"/>
  <c r="BO2804" i="64"/>
  <c r="BP2804" i="64"/>
  <c r="BQ2804" i="64"/>
  <c r="BR2804" i="64"/>
  <c r="BS2804" i="64"/>
  <c r="BT2804" i="64"/>
  <c r="BU2804" i="64"/>
  <c r="BV2804" i="64"/>
  <c r="BW2804" i="64"/>
  <c r="BX2804" i="64"/>
  <c r="BY2804" i="64"/>
  <c r="BZ2804" i="64"/>
  <c r="CA2804" i="64"/>
  <c r="CB2804" i="64"/>
  <c r="CC2804" i="64"/>
  <c r="CD2804" i="64"/>
  <c r="CE2804" i="64"/>
  <c r="CF2804" i="64"/>
  <c r="CG2804" i="64"/>
  <c r="CH2804" i="64"/>
  <c r="CI2804" i="64"/>
  <c r="CJ2804" i="64"/>
  <c r="CK2804" i="64"/>
  <c r="E2805" i="64"/>
  <c r="B2805" i="64"/>
  <c r="T2805" i="64"/>
  <c r="U2805" i="64"/>
  <c r="V2805" i="64"/>
  <c r="W2805" i="64"/>
  <c r="X2805" i="64"/>
  <c r="Y2805" i="64"/>
  <c r="Z2805" i="64"/>
  <c r="AA2805" i="64"/>
  <c r="AB2805" i="64"/>
  <c r="AC2805" i="64"/>
  <c r="AD2805" i="64"/>
  <c r="AE2805" i="64"/>
  <c r="AF2805" i="64"/>
  <c r="AG2805" i="64"/>
  <c r="AH2805" i="64"/>
  <c r="AI2805" i="64"/>
  <c r="AJ2805" i="64"/>
  <c r="AK2805" i="64"/>
  <c r="AL2805" i="64"/>
  <c r="AM2805" i="64"/>
  <c r="AN2805" i="64"/>
  <c r="AO2805" i="64"/>
  <c r="AP2805" i="64"/>
  <c r="AQ2805" i="64"/>
  <c r="AR2805" i="64"/>
  <c r="AS2805" i="64"/>
  <c r="AT2805" i="64"/>
  <c r="AU2805" i="64"/>
  <c r="AV2805" i="64"/>
  <c r="AW2805" i="64"/>
  <c r="AX2805" i="64"/>
  <c r="AY2805" i="64"/>
  <c r="AZ2805" i="64"/>
  <c r="BA2805" i="64"/>
  <c r="BB2805" i="64"/>
  <c r="BC2805" i="64"/>
  <c r="BD2805" i="64"/>
  <c r="BE2805" i="64"/>
  <c r="BF2805" i="64"/>
  <c r="BG2805" i="64"/>
  <c r="BH2805" i="64"/>
  <c r="BI2805" i="64"/>
  <c r="BJ2805" i="64"/>
  <c r="BK2805" i="64"/>
  <c r="BL2805" i="64"/>
  <c r="BM2805" i="64"/>
  <c r="BN2805" i="64"/>
  <c r="BO2805" i="64"/>
  <c r="BP2805" i="64"/>
  <c r="BQ2805" i="64"/>
  <c r="BR2805" i="64"/>
  <c r="BS2805" i="64"/>
  <c r="BT2805" i="64"/>
  <c r="BU2805" i="64"/>
  <c r="BV2805" i="64"/>
  <c r="BW2805" i="64"/>
  <c r="BX2805" i="64"/>
  <c r="BY2805" i="64"/>
  <c r="BZ2805" i="64"/>
  <c r="CA2805" i="64"/>
  <c r="CB2805" i="64"/>
  <c r="CC2805" i="64"/>
  <c r="CD2805" i="64"/>
  <c r="CE2805" i="64"/>
  <c r="CF2805" i="64"/>
  <c r="CG2805" i="64"/>
  <c r="CH2805" i="64"/>
  <c r="CI2805" i="64"/>
  <c r="CJ2805" i="64"/>
  <c r="CK2805" i="64"/>
  <c r="E2815" i="64"/>
  <c r="E2816" i="64"/>
  <c r="B2816" i="64"/>
  <c r="E2817" i="64"/>
  <c r="E2818" i="64"/>
  <c r="E2819" i="64"/>
  <c r="B2819" i="64"/>
  <c r="E2820" i="64"/>
  <c r="B2820" i="64"/>
  <c r="E2821" i="64"/>
  <c r="E2822" i="64"/>
  <c r="T2822" i="64"/>
  <c r="U2822" i="64"/>
  <c r="V2822" i="64"/>
  <c r="W2822" i="64"/>
  <c r="X2822" i="64"/>
  <c r="Y2822" i="64"/>
  <c r="Z2822" i="64"/>
  <c r="AA2822" i="64"/>
  <c r="AB2822" i="64"/>
  <c r="AC2822" i="64"/>
  <c r="AD2822" i="64"/>
  <c r="AE2822" i="64"/>
  <c r="AF2822" i="64"/>
  <c r="AG2822" i="64"/>
  <c r="AH2822" i="64"/>
  <c r="AI2822" i="64"/>
  <c r="AJ2822" i="64"/>
  <c r="AK2822" i="64"/>
  <c r="AL2822" i="64"/>
  <c r="AM2822" i="64"/>
  <c r="AN2822" i="64"/>
  <c r="AO2822" i="64"/>
  <c r="AP2822" i="64"/>
  <c r="AQ2822" i="64"/>
  <c r="AR2822" i="64"/>
  <c r="AS2822" i="64"/>
  <c r="AT2822" i="64"/>
  <c r="AU2822" i="64"/>
  <c r="AV2822" i="64"/>
  <c r="AW2822" i="64"/>
  <c r="AX2822" i="64"/>
  <c r="AY2822" i="64"/>
  <c r="AZ2822" i="64"/>
  <c r="BA2822" i="64"/>
  <c r="BB2822" i="64"/>
  <c r="BC2822" i="64"/>
  <c r="BD2822" i="64"/>
  <c r="BE2822" i="64"/>
  <c r="BF2822" i="64"/>
  <c r="BG2822" i="64"/>
  <c r="BH2822" i="64"/>
  <c r="BI2822" i="64"/>
  <c r="BJ2822" i="64"/>
  <c r="BK2822" i="64"/>
  <c r="BL2822" i="64"/>
  <c r="BM2822" i="64"/>
  <c r="BN2822" i="64"/>
  <c r="BO2822" i="64"/>
  <c r="BP2822" i="64"/>
  <c r="BQ2822" i="64"/>
  <c r="BR2822" i="64"/>
  <c r="BS2822" i="64"/>
  <c r="BT2822" i="64"/>
  <c r="BU2822" i="64"/>
  <c r="BV2822" i="64"/>
  <c r="BW2822" i="64"/>
  <c r="BX2822" i="64"/>
  <c r="BY2822" i="64"/>
  <c r="BZ2822" i="64"/>
  <c r="CA2822" i="64"/>
  <c r="CB2822" i="64"/>
  <c r="CC2822" i="64"/>
  <c r="CD2822" i="64"/>
  <c r="CE2822" i="64"/>
  <c r="CF2822" i="64"/>
  <c r="CG2822" i="64"/>
  <c r="CH2822" i="64"/>
  <c r="CI2822" i="64"/>
  <c r="CJ2822" i="64"/>
  <c r="CK2822" i="64"/>
  <c r="E2823" i="64"/>
  <c r="B2823" i="64"/>
  <c r="E2824" i="64"/>
  <c r="B2824" i="64"/>
  <c r="E2825" i="64"/>
  <c r="B2825" i="64"/>
  <c r="E2826" i="64"/>
  <c r="B2826" i="64"/>
  <c r="B2485" i="64"/>
  <c r="E2485" i="64"/>
  <c r="CK2484" i="64"/>
  <c r="CJ2484" i="64"/>
  <c r="CI2484" i="64"/>
  <c r="CH2484" i="64"/>
  <c r="CG2484" i="64"/>
  <c r="CF2484" i="64"/>
  <c r="CE2484" i="64"/>
  <c r="CD2484" i="64"/>
  <c r="CC2484" i="64"/>
  <c r="CB2484" i="64"/>
  <c r="CA2484" i="64"/>
  <c r="BZ2484" i="64"/>
  <c r="BY2484" i="64"/>
  <c r="BX2484" i="64"/>
  <c r="BW2484" i="64"/>
  <c r="BV2484" i="64"/>
  <c r="BU2484" i="64"/>
  <c r="BT2484" i="64"/>
  <c r="BS2484" i="64"/>
  <c r="BR2484" i="64"/>
  <c r="BQ2484" i="64"/>
  <c r="BP2484" i="64"/>
  <c r="BO2484" i="64"/>
  <c r="BN2484" i="64"/>
  <c r="BM2484" i="64"/>
  <c r="BL2484" i="64"/>
  <c r="BK2484" i="64"/>
  <c r="BJ2484" i="64"/>
  <c r="BI2484" i="64"/>
  <c r="BH2484" i="64"/>
  <c r="BG2484" i="64"/>
  <c r="BF2484" i="64"/>
  <c r="BE2484" i="64"/>
  <c r="BD2484" i="64"/>
  <c r="BC2484" i="64"/>
  <c r="BB2484" i="64"/>
  <c r="BA2484" i="64"/>
  <c r="AZ2484" i="64"/>
  <c r="AY2484" i="64"/>
  <c r="AX2484" i="64"/>
  <c r="AW2484" i="64"/>
  <c r="AV2484" i="64"/>
  <c r="AU2484" i="64"/>
  <c r="AT2484" i="64"/>
  <c r="AS2484" i="64"/>
  <c r="AR2484" i="64"/>
  <c r="AQ2484" i="64"/>
  <c r="AP2484" i="64"/>
  <c r="AO2484" i="64"/>
  <c r="AN2484" i="64"/>
  <c r="AM2484" i="64"/>
  <c r="AL2484" i="64"/>
  <c r="AK2484" i="64"/>
  <c r="AJ2484" i="64"/>
  <c r="AI2484" i="64"/>
  <c r="AH2484" i="64"/>
  <c r="AG2484" i="64"/>
  <c r="AF2484" i="64"/>
  <c r="AE2484" i="64"/>
  <c r="AD2484" i="64"/>
  <c r="AC2484" i="64"/>
  <c r="AB2484" i="64"/>
  <c r="AA2484" i="64"/>
  <c r="Z2484" i="64"/>
  <c r="Y2484" i="64"/>
  <c r="X2484" i="64"/>
  <c r="W2484" i="64"/>
  <c r="V2484" i="64"/>
  <c r="U2484" i="64"/>
  <c r="T2484" i="64"/>
  <c r="B2484" i="64"/>
  <c r="E2484" i="64"/>
  <c r="B2483" i="64"/>
  <c r="E2483" i="64"/>
  <c r="CK2482" i="64"/>
  <c r="CJ2482" i="64"/>
  <c r="CI2482" i="64"/>
  <c r="CH2482" i="64"/>
  <c r="CG2482" i="64"/>
  <c r="CF2482" i="64"/>
  <c r="CE2482" i="64"/>
  <c r="CD2482" i="64"/>
  <c r="CC2482" i="64"/>
  <c r="CB2482" i="64"/>
  <c r="CA2482" i="64"/>
  <c r="BZ2482" i="64"/>
  <c r="BY2482" i="64"/>
  <c r="BX2482" i="64"/>
  <c r="BW2482" i="64"/>
  <c r="BV2482" i="64"/>
  <c r="BU2482" i="64"/>
  <c r="BT2482" i="64"/>
  <c r="BS2482" i="64"/>
  <c r="BR2482" i="64"/>
  <c r="BQ2482" i="64"/>
  <c r="BP2482" i="64"/>
  <c r="BO2482" i="64"/>
  <c r="BN2482" i="64"/>
  <c r="BM2482" i="64"/>
  <c r="BL2482" i="64"/>
  <c r="BK2482" i="64"/>
  <c r="BJ2482" i="64"/>
  <c r="BI2482" i="64"/>
  <c r="BH2482" i="64"/>
  <c r="BG2482" i="64"/>
  <c r="BF2482" i="64"/>
  <c r="BE2482" i="64"/>
  <c r="BD2482" i="64"/>
  <c r="BC2482" i="64"/>
  <c r="BB2482" i="64"/>
  <c r="BA2482" i="64"/>
  <c r="AZ2482" i="64"/>
  <c r="AY2482" i="64"/>
  <c r="AX2482" i="64"/>
  <c r="AW2482" i="64"/>
  <c r="AV2482" i="64"/>
  <c r="AU2482" i="64"/>
  <c r="AT2482" i="64"/>
  <c r="AS2482" i="64"/>
  <c r="AR2482" i="64"/>
  <c r="AQ2482" i="64"/>
  <c r="AP2482" i="64"/>
  <c r="AO2482" i="64"/>
  <c r="AN2482" i="64"/>
  <c r="AM2482" i="64"/>
  <c r="AL2482" i="64"/>
  <c r="AK2482" i="64"/>
  <c r="AJ2482" i="64"/>
  <c r="AI2482" i="64"/>
  <c r="AH2482" i="64"/>
  <c r="AG2482" i="64"/>
  <c r="AF2482" i="64"/>
  <c r="AE2482" i="64"/>
  <c r="AD2482" i="64"/>
  <c r="AC2482" i="64"/>
  <c r="AB2482" i="64"/>
  <c r="AA2482" i="64"/>
  <c r="Z2482" i="64"/>
  <c r="Y2482" i="64"/>
  <c r="X2482" i="64"/>
  <c r="W2482" i="64"/>
  <c r="V2482" i="64"/>
  <c r="U2482" i="64"/>
  <c r="T2482" i="64"/>
  <c r="B2482" i="64"/>
  <c r="E2482" i="64"/>
  <c r="B2481" i="64"/>
  <c r="E2481" i="64"/>
  <c r="B2480" i="64"/>
  <c r="E2480" i="64"/>
  <c r="B2479" i="64"/>
  <c r="E2479" i="64"/>
  <c r="B2478" i="64"/>
  <c r="E2478" i="64"/>
  <c r="E2476" i="64"/>
  <c r="E2475" i="64"/>
  <c r="R2474" i="64"/>
  <c r="S2474" i="64" s="1"/>
  <c r="S2476" i="64" s="1"/>
  <c r="E2474" i="64"/>
  <c r="G2474" i="64" s="1"/>
  <c r="E2473" i="64"/>
  <c r="B2463" i="64"/>
  <c r="E2463" i="64"/>
  <c r="CK2462" i="64"/>
  <c r="CJ2462" i="64"/>
  <c r="CI2462" i="64"/>
  <c r="CH2462" i="64"/>
  <c r="CG2462" i="64"/>
  <c r="CF2462" i="64"/>
  <c r="CE2462" i="64"/>
  <c r="CD2462" i="64"/>
  <c r="CC2462" i="64"/>
  <c r="CB2462" i="64"/>
  <c r="CA2462" i="64"/>
  <c r="BZ2462" i="64"/>
  <c r="BY2462" i="64"/>
  <c r="BX2462" i="64"/>
  <c r="BW2462" i="64"/>
  <c r="BV2462" i="64"/>
  <c r="BU2462" i="64"/>
  <c r="BT2462" i="64"/>
  <c r="BS2462" i="64"/>
  <c r="BR2462" i="64"/>
  <c r="BQ2462" i="64"/>
  <c r="BP2462" i="64"/>
  <c r="BO2462" i="64"/>
  <c r="BN2462" i="64"/>
  <c r="BM2462" i="64"/>
  <c r="BL2462" i="64"/>
  <c r="BK2462" i="64"/>
  <c r="BJ2462" i="64"/>
  <c r="BI2462" i="64"/>
  <c r="BH2462" i="64"/>
  <c r="BG2462" i="64"/>
  <c r="BF2462" i="64"/>
  <c r="BE2462" i="64"/>
  <c r="BD2462" i="64"/>
  <c r="BC2462" i="64"/>
  <c r="BB2462" i="64"/>
  <c r="BA2462" i="64"/>
  <c r="AZ2462" i="64"/>
  <c r="AY2462" i="64"/>
  <c r="AX2462" i="64"/>
  <c r="AW2462" i="64"/>
  <c r="AV2462" i="64"/>
  <c r="AU2462" i="64"/>
  <c r="AT2462" i="64"/>
  <c r="AS2462" i="64"/>
  <c r="AR2462" i="64"/>
  <c r="AQ2462" i="64"/>
  <c r="AP2462" i="64"/>
  <c r="AO2462" i="64"/>
  <c r="AN2462" i="64"/>
  <c r="AM2462" i="64"/>
  <c r="AL2462" i="64"/>
  <c r="AK2462" i="64"/>
  <c r="AJ2462" i="64"/>
  <c r="AI2462" i="64"/>
  <c r="AH2462" i="64"/>
  <c r="AG2462" i="64"/>
  <c r="AF2462" i="64"/>
  <c r="AE2462" i="64"/>
  <c r="AD2462" i="64"/>
  <c r="AC2462" i="64"/>
  <c r="AB2462" i="64"/>
  <c r="AA2462" i="64"/>
  <c r="Z2462" i="64"/>
  <c r="Y2462" i="64"/>
  <c r="X2462" i="64"/>
  <c r="W2462" i="64"/>
  <c r="V2462" i="64"/>
  <c r="U2462" i="64"/>
  <c r="T2462" i="64"/>
  <c r="B2462" i="64"/>
  <c r="E2462" i="64"/>
  <c r="B2461" i="64"/>
  <c r="E2461" i="64"/>
  <c r="CK2460" i="64"/>
  <c r="CJ2460" i="64"/>
  <c r="CI2460" i="64"/>
  <c r="CH2460" i="64"/>
  <c r="CG2460" i="64"/>
  <c r="CF2460" i="64"/>
  <c r="CE2460" i="64"/>
  <c r="CD2460" i="64"/>
  <c r="CC2460" i="64"/>
  <c r="CB2460" i="64"/>
  <c r="CA2460" i="64"/>
  <c r="BZ2460" i="64"/>
  <c r="BY2460" i="64"/>
  <c r="BX2460" i="64"/>
  <c r="BW2460" i="64"/>
  <c r="BV2460" i="64"/>
  <c r="BU2460" i="64"/>
  <c r="BT2460" i="64"/>
  <c r="BS2460" i="64"/>
  <c r="BR2460" i="64"/>
  <c r="BQ2460" i="64"/>
  <c r="BP2460" i="64"/>
  <c r="BO2460" i="64"/>
  <c r="BN2460" i="64"/>
  <c r="BM2460" i="64"/>
  <c r="BL2460" i="64"/>
  <c r="BK2460" i="64"/>
  <c r="BJ2460" i="64"/>
  <c r="BI2460" i="64"/>
  <c r="BH2460" i="64"/>
  <c r="BG2460" i="64"/>
  <c r="BF2460" i="64"/>
  <c r="BE2460" i="64"/>
  <c r="BD2460" i="64"/>
  <c r="BC2460" i="64"/>
  <c r="BB2460" i="64"/>
  <c r="BA2460" i="64"/>
  <c r="AZ2460" i="64"/>
  <c r="AY2460" i="64"/>
  <c r="AX2460" i="64"/>
  <c r="AW2460" i="64"/>
  <c r="AV2460" i="64"/>
  <c r="AU2460" i="64"/>
  <c r="AT2460" i="64"/>
  <c r="AS2460" i="64"/>
  <c r="AR2460" i="64"/>
  <c r="AQ2460" i="64"/>
  <c r="AP2460" i="64"/>
  <c r="AO2460" i="64"/>
  <c r="AN2460" i="64"/>
  <c r="AM2460" i="64"/>
  <c r="AL2460" i="64"/>
  <c r="AK2460" i="64"/>
  <c r="AJ2460" i="64"/>
  <c r="AI2460" i="64"/>
  <c r="AH2460" i="64"/>
  <c r="AG2460" i="64"/>
  <c r="AF2460" i="64"/>
  <c r="AE2460" i="64"/>
  <c r="AD2460" i="64"/>
  <c r="AC2460" i="64"/>
  <c r="AB2460" i="64"/>
  <c r="AA2460" i="64"/>
  <c r="Z2460" i="64"/>
  <c r="Y2460" i="64"/>
  <c r="X2460" i="64"/>
  <c r="W2460" i="64"/>
  <c r="V2460" i="64"/>
  <c r="U2460" i="64"/>
  <c r="T2460" i="64"/>
  <c r="B2460" i="64"/>
  <c r="E2460" i="64"/>
  <c r="B2459" i="64"/>
  <c r="E2459" i="64"/>
  <c r="B2458" i="64"/>
  <c r="E2458" i="64"/>
  <c r="B2457" i="64"/>
  <c r="E2457" i="64"/>
  <c r="B2456" i="64"/>
  <c r="E2456" i="64"/>
  <c r="E2455" i="64"/>
  <c r="E2454" i="64"/>
  <c r="R2453" i="64"/>
  <c r="E2453" i="64"/>
  <c r="G2453" i="64" s="1"/>
  <c r="E2452" i="64"/>
  <c r="B2442" i="64"/>
  <c r="E2442" i="64"/>
  <c r="CK2441" i="64"/>
  <c r="CJ2441" i="64"/>
  <c r="CI2441" i="64"/>
  <c r="CH2441" i="64"/>
  <c r="CG2441" i="64"/>
  <c r="CF2441" i="64"/>
  <c r="CE2441" i="64"/>
  <c r="CD2441" i="64"/>
  <c r="CC2441" i="64"/>
  <c r="CB2441" i="64"/>
  <c r="CA2441" i="64"/>
  <c r="BZ2441" i="64"/>
  <c r="BY2441" i="64"/>
  <c r="BX2441" i="64"/>
  <c r="BW2441" i="64"/>
  <c r="BV2441" i="64"/>
  <c r="BU2441" i="64"/>
  <c r="BT2441" i="64"/>
  <c r="BS2441" i="64"/>
  <c r="BR2441" i="64"/>
  <c r="BQ2441" i="64"/>
  <c r="BP2441" i="64"/>
  <c r="BO2441" i="64"/>
  <c r="BN2441" i="64"/>
  <c r="BM2441" i="64"/>
  <c r="BL2441" i="64"/>
  <c r="BK2441" i="64"/>
  <c r="BJ2441" i="64"/>
  <c r="BI2441" i="64"/>
  <c r="BH2441" i="64"/>
  <c r="BG2441" i="64"/>
  <c r="BF2441" i="64"/>
  <c r="BE2441" i="64"/>
  <c r="BD2441" i="64"/>
  <c r="BC2441" i="64"/>
  <c r="BB2441" i="64"/>
  <c r="BA2441" i="64"/>
  <c r="AZ2441" i="64"/>
  <c r="AY2441" i="64"/>
  <c r="AX2441" i="64"/>
  <c r="AW2441" i="64"/>
  <c r="AV2441" i="64"/>
  <c r="AU2441" i="64"/>
  <c r="AT2441" i="64"/>
  <c r="AS2441" i="64"/>
  <c r="AR2441" i="64"/>
  <c r="AQ2441" i="64"/>
  <c r="AP2441" i="64"/>
  <c r="AO2441" i="64"/>
  <c r="AN2441" i="64"/>
  <c r="AM2441" i="64"/>
  <c r="AL2441" i="64"/>
  <c r="AK2441" i="64"/>
  <c r="AJ2441" i="64"/>
  <c r="AI2441" i="64"/>
  <c r="AH2441" i="64"/>
  <c r="AG2441" i="64"/>
  <c r="AF2441" i="64"/>
  <c r="AE2441" i="64"/>
  <c r="AD2441" i="64"/>
  <c r="AC2441" i="64"/>
  <c r="AB2441" i="64"/>
  <c r="AA2441" i="64"/>
  <c r="Z2441" i="64"/>
  <c r="Y2441" i="64"/>
  <c r="X2441" i="64"/>
  <c r="W2441" i="64"/>
  <c r="V2441" i="64"/>
  <c r="U2441" i="64"/>
  <c r="T2441" i="64"/>
  <c r="B2441" i="64"/>
  <c r="E2441" i="64"/>
  <c r="B2440" i="64"/>
  <c r="E2440" i="64"/>
  <c r="CK2439" i="64"/>
  <c r="CJ2439" i="64"/>
  <c r="CI2439" i="64"/>
  <c r="CH2439" i="64"/>
  <c r="CG2439" i="64"/>
  <c r="CF2439" i="64"/>
  <c r="CE2439" i="64"/>
  <c r="CD2439" i="64"/>
  <c r="CC2439" i="64"/>
  <c r="CB2439" i="64"/>
  <c r="CA2439" i="64"/>
  <c r="BZ2439" i="64"/>
  <c r="BY2439" i="64"/>
  <c r="BX2439" i="64"/>
  <c r="BW2439" i="64"/>
  <c r="BV2439" i="64"/>
  <c r="BU2439" i="64"/>
  <c r="BT2439" i="64"/>
  <c r="BS2439" i="64"/>
  <c r="BR2439" i="64"/>
  <c r="BQ2439" i="64"/>
  <c r="BP2439" i="64"/>
  <c r="BO2439" i="64"/>
  <c r="BN2439" i="64"/>
  <c r="BM2439" i="64"/>
  <c r="BL2439" i="64"/>
  <c r="BK2439" i="64"/>
  <c r="BJ2439" i="64"/>
  <c r="BI2439" i="64"/>
  <c r="BH2439" i="64"/>
  <c r="BG2439" i="64"/>
  <c r="BF2439" i="64"/>
  <c r="BE2439" i="64"/>
  <c r="BD2439" i="64"/>
  <c r="BC2439" i="64"/>
  <c r="BB2439" i="64"/>
  <c r="BA2439" i="64"/>
  <c r="AZ2439" i="64"/>
  <c r="AY2439" i="64"/>
  <c r="AX2439" i="64"/>
  <c r="AW2439" i="64"/>
  <c r="AV2439" i="64"/>
  <c r="AU2439" i="64"/>
  <c r="AT2439" i="64"/>
  <c r="AS2439" i="64"/>
  <c r="AR2439" i="64"/>
  <c r="AQ2439" i="64"/>
  <c r="AP2439" i="64"/>
  <c r="AO2439" i="64"/>
  <c r="AN2439" i="64"/>
  <c r="AM2439" i="64"/>
  <c r="AL2439" i="64"/>
  <c r="AK2439" i="64"/>
  <c r="AJ2439" i="64"/>
  <c r="AI2439" i="64"/>
  <c r="AH2439" i="64"/>
  <c r="AG2439" i="64"/>
  <c r="AF2439" i="64"/>
  <c r="AE2439" i="64"/>
  <c r="AD2439" i="64"/>
  <c r="AC2439" i="64"/>
  <c r="AB2439" i="64"/>
  <c r="AA2439" i="64"/>
  <c r="Z2439" i="64"/>
  <c r="Y2439" i="64"/>
  <c r="X2439" i="64"/>
  <c r="W2439" i="64"/>
  <c r="V2439" i="64"/>
  <c r="U2439" i="64"/>
  <c r="T2439" i="64"/>
  <c r="B2439" i="64"/>
  <c r="E2439" i="64"/>
  <c r="B2438" i="64"/>
  <c r="E2438" i="64"/>
  <c r="B2437" i="64"/>
  <c r="E2437" i="64"/>
  <c r="B2436" i="64"/>
  <c r="E2436" i="64"/>
  <c r="B2435" i="64"/>
  <c r="E2435" i="64"/>
  <c r="E2433" i="64"/>
  <c r="CK3184" i="64"/>
  <c r="CJ3184" i="64"/>
  <c r="CI3184" i="64"/>
  <c r="CH3184" i="64"/>
  <c r="CG3184" i="64"/>
  <c r="CF3184" i="64"/>
  <c r="CE3184" i="64"/>
  <c r="CD3184" i="64"/>
  <c r="CC3184" i="64"/>
  <c r="CB3184" i="64"/>
  <c r="CA3184" i="64"/>
  <c r="BZ3184" i="64"/>
  <c r="BY3184" i="64"/>
  <c r="BX3184" i="64"/>
  <c r="BW3184" i="64"/>
  <c r="BV3184" i="64"/>
  <c r="BU3184" i="64"/>
  <c r="BT3184" i="64"/>
  <c r="BS3184" i="64"/>
  <c r="BR3184" i="64"/>
  <c r="BQ3184" i="64"/>
  <c r="BP3184" i="64"/>
  <c r="BO3184" i="64"/>
  <c r="BN3184" i="64"/>
  <c r="BM3184" i="64"/>
  <c r="BL3184" i="64"/>
  <c r="BK3184" i="64"/>
  <c r="BJ3184" i="64"/>
  <c r="BI3184" i="64"/>
  <c r="BH3184" i="64"/>
  <c r="BG3184" i="64"/>
  <c r="BF3184" i="64"/>
  <c r="BE3184" i="64"/>
  <c r="BD3184" i="64"/>
  <c r="BC3184" i="64"/>
  <c r="BB3184" i="64"/>
  <c r="BA3184" i="64"/>
  <c r="AZ3184" i="64"/>
  <c r="AY3184" i="64"/>
  <c r="AX3184" i="64"/>
  <c r="AW3184" i="64"/>
  <c r="AV3184" i="64"/>
  <c r="AU3184" i="64"/>
  <c r="AT3184" i="64"/>
  <c r="AS3184" i="64"/>
  <c r="AR3184" i="64"/>
  <c r="AQ3184" i="64"/>
  <c r="AP3184" i="64"/>
  <c r="AO3184" i="64"/>
  <c r="AN3184" i="64"/>
  <c r="AM3184" i="64"/>
  <c r="AL3184" i="64"/>
  <c r="AK3184" i="64"/>
  <c r="AJ3184" i="64"/>
  <c r="AI3184" i="64"/>
  <c r="AH3184" i="64"/>
  <c r="AG3184" i="64"/>
  <c r="AF3184" i="64"/>
  <c r="AE3184" i="64"/>
  <c r="AD3184" i="64"/>
  <c r="AC3184" i="64"/>
  <c r="AB3184" i="64"/>
  <c r="AA3184" i="64"/>
  <c r="Z3184" i="64"/>
  <c r="Y3184" i="64"/>
  <c r="X3184" i="64"/>
  <c r="W3184" i="64"/>
  <c r="V3184" i="64"/>
  <c r="U3184" i="64"/>
  <c r="T3184" i="64"/>
  <c r="E3184" i="64"/>
  <c r="CK3183" i="64"/>
  <c r="CJ3183" i="64"/>
  <c r="CI3183" i="64"/>
  <c r="CH3183" i="64"/>
  <c r="CG3183" i="64"/>
  <c r="CF3183" i="64"/>
  <c r="CE3183" i="64"/>
  <c r="CD3183" i="64"/>
  <c r="CC3183" i="64"/>
  <c r="CB3183" i="64"/>
  <c r="CA3183" i="64"/>
  <c r="BZ3183" i="64"/>
  <c r="BY3183" i="64"/>
  <c r="BX3183" i="64"/>
  <c r="BW3183" i="64"/>
  <c r="BV3183" i="64"/>
  <c r="BU3183" i="64"/>
  <c r="BT3183" i="64"/>
  <c r="BS3183" i="64"/>
  <c r="BR3183" i="64"/>
  <c r="BQ3183" i="64"/>
  <c r="BP3183" i="64"/>
  <c r="BO3183" i="64"/>
  <c r="BN3183" i="64"/>
  <c r="BM3183" i="64"/>
  <c r="BL3183" i="64"/>
  <c r="BK3183" i="64"/>
  <c r="BJ3183" i="64"/>
  <c r="BI3183" i="64"/>
  <c r="BH3183" i="64"/>
  <c r="BG3183" i="64"/>
  <c r="BF3183" i="64"/>
  <c r="BE3183" i="64"/>
  <c r="BD3183" i="64"/>
  <c r="BC3183" i="64"/>
  <c r="BB3183" i="64"/>
  <c r="BA3183" i="64"/>
  <c r="AZ3183" i="64"/>
  <c r="AY3183" i="64"/>
  <c r="AX3183" i="64"/>
  <c r="AW3183" i="64"/>
  <c r="AV3183" i="64"/>
  <c r="AU3183" i="64"/>
  <c r="AT3183" i="64"/>
  <c r="AS3183" i="64"/>
  <c r="AR3183" i="64"/>
  <c r="AQ3183" i="64"/>
  <c r="AP3183" i="64"/>
  <c r="AO3183" i="64"/>
  <c r="AN3183" i="64"/>
  <c r="AM3183" i="64"/>
  <c r="AL3183" i="64"/>
  <c r="AK3183" i="64"/>
  <c r="AJ3183" i="64"/>
  <c r="AI3183" i="64"/>
  <c r="AH3183" i="64"/>
  <c r="AG3183" i="64"/>
  <c r="AF3183" i="64"/>
  <c r="AE3183" i="64"/>
  <c r="AD3183" i="64"/>
  <c r="AC3183" i="64"/>
  <c r="AB3183" i="64"/>
  <c r="AA3183" i="64"/>
  <c r="Z3183" i="64"/>
  <c r="Y3183" i="64"/>
  <c r="X3183" i="64"/>
  <c r="W3183" i="64"/>
  <c r="V3183" i="64"/>
  <c r="U3183" i="64"/>
  <c r="T3183" i="64"/>
  <c r="E3183" i="64"/>
  <c r="B3182" i="64"/>
  <c r="E3182" i="64"/>
  <c r="CK3181" i="64"/>
  <c r="CJ3181" i="64"/>
  <c r="CI3181" i="64"/>
  <c r="CH3181" i="64"/>
  <c r="CG3181" i="64"/>
  <c r="CF3181" i="64"/>
  <c r="CE3181" i="64"/>
  <c r="CD3181" i="64"/>
  <c r="CC3181" i="64"/>
  <c r="CB3181" i="64"/>
  <c r="CA3181" i="64"/>
  <c r="BZ3181" i="64"/>
  <c r="BY3181" i="64"/>
  <c r="BX3181" i="64"/>
  <c r="BW3181" i="64"/>
  <c r="BV3181" i="64"/>
  <c r="BU3181" i="64"/>
  <c r="BT3181" i="64"/>
  <c r="BS3181" i="64"/>
  <c r="BR3181" i="64"/>
  <c r="BQ3181" i="64"/>
  <c r="BP3181" i="64"/>
  <c r="BO3181" i="64"/>
  <c r="BN3181" i="64"/>
  <c r="BM3181" i="64"/>
  <c r="BL3181" i="64"/>
  <c r="BK3181" i="64"/>
  <c r="BJ3181" i="64"/>
  <c r="BI3181" i="64"/>
  <c r="BH3181" i="64"/>
  <c r="BG3181" i="64"/>
  <c r="BF3181" i="64"/>
  <c r="BE3181" i="64"/>
  <c r="BD3181" i="64"/>
  <c r="BC3181" i="64"/>
  <c r="BB3181" i="64"/>
  <c r="BA3181" i="64"/>
  <c r="AZ3181" i="64"/>
  <c r="AY3181" i="64"/>
  <c r="AX3181" i="64"/>
  <c r="AW3181" i="64"/>
  <c r="AV3181" i="64"/>
  <c r="AU3181" i="64"/>
  <c r="AT3181" i="64"/>
  <c r="AS3181" i="64"/>
  <c r="AR3181" i="64"/>
  <c r="AQ3181" i="64"/>
  <c r="AP3181" i="64"/>
  <c r="AO3181" i="64"/>
  <c r="AN3181" i="64"/>
  <c r="AM3181" i="64"/>
  <c r="AL3181" i="64"/>
  <c r="AK3181" i="64"/>
  <c r="AJ3181" i="64"/>
  <c r="AI3181" i="64"/>
  <c r="AH3181" i="64"/>
  <c r="AG3181" i="64"/>
  <c r="AF3181" i="64"/>
  <c r="AE3181" i="64"/>
  <c r="AD3181" i="64"/>
  <c r="AC3181" i="64"/>
  <c r="AB3181" i="64"/>
  <c r="AA3181" i="64"/>
  <c r="Z3181" i="64"/>
  <c r="Y3181" i="64"/>
  <c r="X3181" i="64"/>
  <c r="W3181" i="64"/>
  <c r="V3181" i="64"/>
  <c r="U3181" i="64"/>
  <c r="T3181" i="64"/>
  <c r="E3181" i="64"/>
  <c r="E3180" i="64"/>
  <c r="E3179" i="64"/>
  <c r="E3178" i="64"/>
  <c r="E3177" i="64"/>
  <c r="E3176" i="64"/>
  <c r="G3176" i="64" s="1"/>
  <c r="B3175" i="64"/>
  <c r="E3175" i="64"/>
  <c r="G3175" i="64" s="1"/>
  <c r="E3174" i="64"/>
  <c r="G3174" i="64" s="1"/>
  <c r="E3173" i="64"/>
  <c r="G3173" i="64" s="1"/>
  <c r="E3172" i="64"/>
  <c r="G3172" i="64" s="1"/>
  <c r="B3171" i="64"/>
  <c r="E3171" i="64"/>
  <c r="G3171" i="64" s="1"/>
  <c r="E3170" i="64"/>
  <c r="G3170" i="64" s="1"/>
  <c r="E3169" i="64"/>
  <c r="G3169" i="64" s="1"/>
  <c r="E3168" i="64"/>
  <c r="N50" i="1342" l="1"/>
  <c r="BN54" i="1342"/>
  <c r="BN46" i="1342"/>
  <c r="N45" i="1342"/>
  <c r="BO41" i="1342"/>
  <c r="BO45" i="1342" s="1"/>
  <c r="BO50" i="1342" s="1"/>
  <c r="BO54" i="1342" s="1"/>
  <c r="AA2838" i="64" a="1"/>
  <c r="AA2838" i="64" s="1"/>
  <c r="AA2839" i="64" a="1"/>
  <c r="AA2839" i="64" s="1"/>
  <c r="AA51" i="64" a="1"/>
  <c r="AA51" i="64" s="1"/>
  <c r="AA52" i="64" a="1"/>
  <c r="AA52" i="64" s="1"/>
  <c r="AA50" i="64" s="1" a="1"/>
  <c r="AA50" i="64" s="1"/>
  <c r="AA53" i="64" a="1"/>
  <c r="AA53" i="64" s="1"/>
  <c r="AA3310" i="64" a="1"/>
  <c r="AA3310" i="64" s="1"/>
  <c r="AA3289" i="64" a="1"/>
  <c r="AA3289" i="64" s="1"/>
  <c r="AA1441" i="64" a="1"/>
  <c r="AA1441" i="64" s="1"/>
  <c r="AA1442" i="64" a="1"/>
  <c r="AA1442" i="64" s="1"/>
  <c r="AA1530" i="64" a="1"/>
  <c r="AA1530" i="64" s="1"/>
  <c r="AA1531" i="64" a="1"/>
  <c r="AA1531" i="64" s="1"/>
  <c r="AA1486" i="64" a="1"/>
  <c r="AA1486" i="64" s="1"/>
  <c r="AA1508" i="64" a="1"/>
  <c r="AA1508" i="64" s="1"/>
  <c r="AA1419" i="64" a="1"/>
  <c r="AA1419" i="64" s="1"/>
  <c r="AA1464" i="64" a="1"/>
  <c r="AA1464" i="64" s="1"/>
  <c r="AB3" i="864"/>
  <c r="AB3" i="863"/>
  <c r="AB3" i="64"/>
  <c r="AA673" i="64" a="1"/>
  <c r="AA673" i="64" s="1"/>
  <c r="AA669" i="64" a="1"/>
  <c r="AA669" i="64" s="1"/>
  <c r="AA663" i="64" a="1"/>
  <c r="AA663" i="64" s="1"/>
  <c r="Z20" i="864"/>
  <c r="AB4" i="861"/>
  <c r="Z21" i="863"/>
  <c r="Z33" i="863"/>
  <c r="Z44" i="863"/>
  <c r="S2453" i="64"/>
  <c r="S2455" i="64" s="1"/>
  <c r="AA4" i="864"/>
  <c r="AA4" i="863"/>
  <c r="AA4" i="64"/>
  <c r="AB1" i="64"/>
  <c r="AC2" i="64"/>
  <c r="AB7" i="64"/>
  <c r="AC2" i="864"/>
  <c r="AB1" i="864"/>
  <c r="AB1" i="863"/>
  <c r="AB7" i="864"/>
  <c r="AB7" i="863"/>
  <c r="AC3" i="861"/>
  <c r="W82" i="861"/>
  <c r="X42" i="861"/>
  <c r="W57" i="861"/>
  <c r="V57" i="861"/>
  <c r="Y1966" i="64"/>
  <c r="AI2409" i="64"/>
  <c r="BP41" i="1342" l="1"/>
  <c r="BP45" i="1342" s="1"/>
  <c r="BP50" i="1342" s="1"/>
  <c r="BP54" i="1342" s="1"/>
  <c r="BO46" i="1342"/>
  <c r="O41" i="1342"/>
  <c r="N46" i="1342"/>
  <c r="AB2838" i="64" a="1"/>
  <c r="AB2838" i="64" s="1"/>
  <c r="AB2839" i="64" a="1"/>
  <c r="AB2839" i="64" s="1"/>
  <c r="AB51" i="64" a="1"/>
  <c r="AB51" i="64" s="1"/>
  <c r="AB52" i="64" a="1"/>
  <c r="AB52" i="64" s="1"/>
  <c r="AB50" i="64" s="1" a="1"/>
  <c r="AB50" i="64" s="1"/>
  <c r="AB53" i="64" a="1"/>
  <c r="AB53" i="64" s="1"/>
  <c r="AB3310" i="64" a="1"/>
  <c r="AB3310" i="64" s="1"/>
  <c r="AB1442" i="64" a="1"/>
  <c r="AB1442" i="64" s="1"/>
  <c r="AB3289" i="64" a="1"/>
  <c r="AB3289" i="64" s="1"/>
  <c r="V20" i="861"/>
  <c r="AB1531" i="64" a="1"/>
  <c r="AB1531" i="64" s="1"/>
  <c r="AB1441" i="64" a="1"/>
  <c r="AB1441" i="64" s="1"/>
  <c r="AB1508" i="64" a="1"/>
  <c r="AB1508" i="64" s="1"/>
  <c r="AB1530" i="64" a="1"/>
  <c r="AB1530" i="64" s="1"/>
  <c r="AB1464" i="64" a="1"/>
  <c r="AB1464" i="64" s="1"/>
  <c r="AB1486" i="64" a="1"/>
  <c r="AB1486" i="64" s="1"/>
  <c r="AB663" i="64" a="1"/>
  <c r="AB663" i="64" s="1"/>
  <c r="AB1419" i="64" a="1"/>
  <c r="AB1419" i="64" s="1"/>
  <c r="AB669" i="64" a="1"/>
  <c r="AB669" i="64" s="1"/>
  <c r="AB673" i="64" a="1"/>
  <c r="AB673" i="64" s="1"/>
  <c r="AB4" i="863"/>
  <c r="AB4" i="864"/>
  <c r="AB4" i="64"/>
  <c r="AC3" i="64"/>
  <c r="AC3" i="864"/>
  <c r="AC3" i="863"/>
  <c r="AC4" i="861"/>
  <c r="X82" i="861"/>
  <c r="Y42" i="861"/>
  <c r="X57" i="861"/>
  <c r="AJ2409" i="64"/>
  <c r="AJ2411" i="64" s="1"/>
  <c r="AI2411" i="64"/>
  <c r="Z53" i="863" a="1"/>
  <c r="Z53" i="863" s="1"/>
  <c r="Z51" i="863" a="1"/>
  <c r="Z51" i="863" s="1"/>
  <c r="Z49" i="863" a="1"/>
  <c r="Z49" i="863" s="1"/>
  <c r="CX20" i="864"/>
  <c r="AA18" i="864"/>
  <c r="AA17" i="864"/>
  <c r="AB19" i="864"/>
  <c r="AA16" i="864"/>
  <c r="Z34" i="863"/>
  <c r="Z17" i="863"/>
  <c r="Z29" i="861" s="1"/>
  <c r="AD2" i="861"/>
  <c r="AC1" i="861"/>
  <c r="AC7" i="861"/>
  <c r="Z89" i="861"/>
  <c r="Z90" i="861" s="1"/>
  <c r="AA42" i="863" a="1"/>
  <c r="AA42" i="863" s="1"/>
  <c r="AA43" i="863" a="1"/>
  <c r="AA43" i="863" s="1"/>
  <c r="AA30" i="863"/>
  <c r="AA41" i="863" a="1"/>
  <c r="AA41" i="863" s="1"/>
  <c r="AA40" i="863" a="1"/>
  <c r="AA40" i="863" s="1"/>
  <c r="AA39" i="863" a="1"/>
  <c r="AA39" i="863" s="1"/>
  <c r="AA29" i="863"/>
  <c r="AA32" i="863"/>
  <c r="AB2" i="863"/>
  <c r="AB31" i="863" s="1"/>
  <c r="CX1" i="864"/>
  <c r="CY18" i="864"/>
  <c r="CY17" i="864"/>
  <c r="CY16" i="864"/>
  <c r="CY7" i="864"/>
  <c r="CZ2" i="864"/>
  <c r="CZ19" i="864" s="1"/>
  <c r="CY3" i="864"/>
  <c r="CY4" i="864" s="1"/>
  <c r="CR1" i="860"/>
  <c r="CS3" i="860"/>
  <c r="CT2" i="860"/>
  <c r="CS9" i="860"/>
  <c r="CS8" i="860"/>
  <c r="CR4" i="860"/>
  <c r="R1946" i="64"/>
  <c r="B2817" i="64"/>
  <c r="B2818" i="64"/>
  <c r="T2474" i="64"/>
  <c r="T2453" i="64"/>
  <c r="T2455" i="64" s="1"/>
  <c r="T2433" i="64"/>
  <c r="B2350" i="64"/>
  <c r="B259" i="64"/>
  <c r="B207" i="64"/>
  <c r="B191" i="64"/>
  <c r="B107" i="64"/>
  <c r="B89" i="64"/>
  <c r="B76" i="64"/>
  <c r="E2342" i="64"/>
  <c r="E2351" i="64"/>
  <c r="E2352" i="64"/>
  <c r="E2353" i="64"/>
  <c r="T2360" i="64"/>
  <c r="U2360" i="64"/>
  <c r="V2360" i="64"/>
  <c r="W2360" i="64"/>
  <c r="X2360" i="64"/>
  <c r="Y2360" i="64"/>
  <c r="Z2360" i="64"/>
  <c r="AA2360" i="64"/>
  <c r="AB2360" i="64"/>
  <c r="AC2360" i="64"/>
  <c r="AD2360" i="64"/>
  <c r="AE2360" i="64"/>
  <c r="AF2360" i="64"/>
  <c r="AG2360" i="64"/>
  <c r="AH2360" i="64"/>
  <c r="AI2360" i="64"/>
  <c r="AJ2360" i="64"/>
  <c r="AK2360" i="64"/>
  <c r="AL2360" i="64"/>
  <c r="AM2360" i="64"/>
  <c r="AN2360" i="64"/>
  <c r="AO2360" i="64"/>
  <c r="AP2360" i="64"/>
  <c r="AQ2360" i="64"/>
  <c r="AR2360" i="64"/>
  <c r="AS2360" i="64"/>
  <c r="AT2360" i="64"/>
  <c r="AU2360" i="64"/>
  <c r="AV2360" i="64"/>
  <c r="AW2360" i="64"/>
  <c r="AX2360" i="64"/>
  <c r="AY2360" i="64"/>
  <c r="AZ2360" i="64"/>
  <c r="BA2360" i="64"/>
  <c r="BB2360" i="64"/>
  <c r="BC2360" i="64"/>
  <c r="BD2360" i="64"/>
  <c r="BE2360" i="64"/>
  <c r="BF2360" i="64"/>
  <c r="BG2360" i="64"/>
  <c r="BH2360" i="64"/>
  <c r="BI2360" i="64"/>
  <c r="BJ2360" i="64"/>
  <c r="BK2360" i="64"/>
  <c r="BL2360" i="64"/>
  <c r="BM2360" i="64"/>
  <c r="BN2360" i="64"/>
  <c r="BO2360" i="64"/>
  <c r="BP2360" i="64"/>
  <c r="BQ2360" i="64"/>
  <c r="BR2360" i="64"/>
  <c r="BS2360" i="64"/>
  <c r="BT2360" i="64"/>
  <c r="BU2360" i="64"/>
  <c r="BV2360" i="64"/>
  <c r="BW2360" i="64"/>
  <c r="BX2360" i="64"/>
  <c r="BY2360" i="64"/>
  <c r="BZ2360" i="64"/>
  <c r="CA2360" i="64"/>
  <c r="CB2360" i="64"/>
  <c r="CC2360" i="64"/>
  <c r="CD2360" i="64"/>
  <c r="CE2360" i="64"/>
  <c r="CF2360" i="64"/>
  <c r="CG2360" i="64"/>
  <c r="CH2360" i="64"/>
  <c r="CI2360" i="64"/>
  <c r="CJ2360" i="64"/>
  <c r="CK2360" i="64"/>
  <c r="B2334" i="64"/>
  <c r="E2350" i="64"/>
  <c r="E2349" i="64"/>
  <c r="E2348" i="64"/>
  <c r="E2347" i="64"/>
  <c r="E2346" i="64"/>
  <c r="E2345" i="64"/>
  <c r="E2344" i="64"/>
  <c r="E2343" i="64"/>
  <c r="E2324" i="64"/>
  <c r="E2325" i="64"/>
  <c r="E2326" i="64"/>
  <c r="E2327" i="64"/>
  <c r="E2328" i="64"/>
  <c r="E2329" i="64"/>
  <c r="E2330" i="64"/>
  <c r="E2331" i="64"/>
  <c r="E2332" i="64"/>
  <c r="E2333" i="64"/>
  <c r="E2334" i="64"/>
  <c r="E2335" i="64"/>
  <c r="E2336" i="64"/>
  <c r="E2337" i="64"/>
  <c r="E2338" i="64"/>
  <c r="E2339" i="64"/>
  <c r="E2340" i="64"/>
  <c r="T2356" i="64"/>
  <c r="U2356" i="64"/>
  <c r="V2356" i="64"/>
  <c r="W2356" i="64"/>
  <c r="X2356" i="64"/>
  <c r="Y2356" i="64"/>
  <c r="Z2356" i="64"/>
  <c r="AA2356" i="64"/>
  <c r="AB2356" i="64"/>
  <c r="AC2356" i="64"/>
  <c r="AD2356" i="64"/>
  <c r="AE2356" i="64"/>
  <c r="AF2356" i="64"/>
  <c r="AG2356" i="64"/>
  <c r="AH2356" i="64"/>
  <c r="AI2356" i="64"/>
  <c r="AJ2356" i="64"/>
  <c r="AK2356" i="64"/>
  <c r="AL2356" i="64"/>
  <c r="AM2356" i="64"/>
  <c r="AN2356" i="64"/>
  <c r="AO2356" i="64"/>
  <c r="AP2356" i="64"/>
  <c r="AQ2356" i="64"/>
  <c r="AR2356" i="64"/>
  <c r="AS2356" i="64"/>
  <c r="AT2356" i="64"/>
  <c r="AU2356" i="64"/>
  <c r="AV2356" i="64"/>
  <c r="AW2356" i="64"/>
  <c r="AX2356" i="64"/>
  <c r="AY2356" i="64"/>
  <c r="AZ2356" i="64"/>
  <c r="BA2356" i="64"/>
  <c r="BB2356" i="64"/>
  <c r="BC2356" i="64"/>
  <c r="BD2356" i="64"/>
  <c r="BE2356" i="64"/>
  <c r="BF2356" i="64"/>
  <c r="BG2356" i="64"/>
  <c r="BH2356" i="64"/>
  <c r="BI2356" i="64"/>
  <c r="BJ2356" i="64"/>
  <c r="BK2356" i="64"/>
  <c r="BL2356" i="64"/>
  <c r="BM2356" i="64"/>
  <c r="BN2356" i="64"/>
  <c r="BO2356" i="64"/>
  <c r="BP2356" i="64"/>
  <c r="BQ2356" i="64"/>
  <c r="BR2356" i="64"/>
  <c r="BS2356" i="64"/>
  <c r="BT2356" i="64"/>
  <c r="BU2356" i="64"/>
  <c r="BV2356" i="64"/>
  <c r="BW2356" i="64"/>
  <c r="BX2356" i="64"/>
  <c r="BY2356" i="64"/>
  <c r="BZ2356" i="64"/>
  <c r="CA2356" i="64"/>
  <c r="CB2356" i="64"/>
  <c r="CC2356" i="64"/>
  <c r="CD2356" i="64"/>
  <c r="CE2356" i="64"/>
  <c r="CF2356" i="64"/>
  <c r="CG2356" i="64"/>
  <c r="CH2356" i="64"/>
  <c r="CI2356" i="64"/>
  <c r="CJ2356" i="64"/>
  <c r="CK2356" i="64"/>
  <c r="B2341" i="64"/>
  <c r="B2336" i="64"/>
  <c r="B2340" i="64" s="1"/>
  <c r="B2335" i="64"/>
  <c r="B2339" i="64" s="1"/>
  <c r="B2332" i="64"/>
  <c r="B2331" i="64"/>
  <c r="L2327" i="64"/>
  <c r="L2328" i="64" s="1"/>
  <c r="M2327" i="64"/>
  <c r="N2327" i="64"/>
  <c r="N2328" i="64" s="1"/>
  <c r="O2327" i="64"/>
  <c r="O2328" i="64" s="1"/>
  <c r="P2327" i="64"/>
  <c r="P2328" i="64" s="1"/>
  <c r="K2327" i="64"/>
  <c r="B2361" i="64"/>
  <c r="E2361" i="64"/>
  <c r="B2360" i="64"/>
  <c r="E2360" i="64"/>
  <c r="B2359" i="64"/>
  <c r="E2359" i="64"/>
  <c r="E2358" i="64"/>
  <c r="E2357" i="64"/>
  <c r="E2356" i="64"/>
  <c r="E2355" i="64"/>
  <c r="B2354" i="64"/>
  <c r="E2354" i="64"/>
  <c r="E2341" i="64"/>
  <c r="B2323" i="64"/>
  <c r="B2325" i="64" s="1"/>
  <c r="E2323" i="64"/>
  <c r="E2322" i="64"/>
  <c r="B260" i="64"/>
  <c r="B208" i="64"/>
  <c r="B192" i="64"/>
  <c r="B108" i="64"/>
  <c r="B90" i="64"/>
  <c r="B77" i="64"/>
  <c r="B38" i="64"/>
  <c r="B2858" i="64"/>
  <c r="B2868" i="64"/>
  <c r="E2868" i="64"/>
  <c r="B2867" i="64"/>
  <c r="E2867" i="64"/>
  <c r="B2866" i="64"/>
  <c r="E2866" i="64"/>
  <c r="B2865" i="64"/>
  <c r="E2865" i="64"/>
  <c r="CK2864" i="64"/>
  <c r="CJ2864" i="64"/>
  <c r="CI2864" i="64"/>
  <c r="CH2864" i="64"/>
  <c r="CG2864" i="64"/>
  <c r="CF2864" i="64"/>
  <c r="CE2864" i="64"/>
  <c r="CD2864" i="64"/>
  <c r="CC2864" i="64"/>
  <c r="CB2864" i="64"/>
  <c r="CA2864" i="64"/>
  <c r="BZ2864" i="64"/>
  <c r="BY2864" i="64"/>
  <c r="BX2864" i="64"/>
  <c r="BW2864" i="64"/>
  <c r="BV2864" i="64"/>
  <c r="BU2864" i="64"/>
  <c r="BT2864" i="64"/>
  <c r="BS2864" i="64"/>
  <c r="BR2864" i="64"/>
  <c r="BQ2864" i="64"/>
  <c r="BP2864" i="64"/>
  <c r="BO2864" i="64"/>
  <c r="BN2864" i="64"/>
  <c r="BM2864" i="64"/>
  <c r="BL2864" i="64"/>
  <c r="BK2864" i="64"/>
  <c r="BJ2864" i="64"/>
  <c r="BI2864" i="64"/>
  <c r="BH2864" i="64"/>
  <c r="BG2864" i="64"/>
  <c r="BF2864" i="64"/>
  <c r="BE2864" i="64"/>
  <c r="BD2864" i="64"/>
  <c r="BC2864" i="64"/>
  <c r="BB2864" i="64"/>
  <c r="BA2864" i="64"/>
  <c r="AZ2864" i="64"/>
  <c r="AY2864" i="64"/>
  <c r="AX2864" i="64"/>
  <c r="AW2864" i="64"/>
  <c r="AV2864" i="64"/>
  <c r="AU2864" i="64"/>
  <c r="AT2864" i="64"/>
  <c r="AS2864" i="64"/>
  <c r="AR2864" i="64"/>
  <c r="AQ2864" i="64"/>
  <c r="AP2864" i="64"/>
  <c r="AO2864" i="64"/>
  <c r="AN2864" i="64"/>
  <c r="AM2864" i="64"/>
  <c r="AL2864" i="64"/>
  <c r="AK2864" i="64"/>
  <c r="AJ2864" i="64"/>
  <c r="AI2864" i="64"/>
  <c r="AH2864" i="64"/>
  <c r="AG2864" i="64"/>
  <c r="AF2864" i="64"/>
  <c r="AE2864" i="64"/>
  <c r="AD2864" i="64"/>
  <c r="AC2864" i="64"/>
  <c r="AB2864" i="64"/>
  <c r="AA2864" i="64"/>
  <c r="Z2864" i="64"/>
  <c r="Y2864" i="64"/>
  <c r="X2864" i="64"/>
  <c r="W2864" i="64"/>
  <c r="V2864" i="64"/>
  <c r="U2864" i="64"/>
  <c r="T2864" i="64"/>
  <c r="E2864" i="64"/>
  <c r="E2863" i="64"/>
  <c r="B2862" i="64"/>
  <c r="B2860" i="64" s="1"/>
  <c r="E2862" i="64"/>
  <c r="B2861" i="64"/>
  <c r="E2861" i="64"/>
  <c r="E2860" i="64"/>
  <c r="E2859" i="64"/>
  <c r="E2858" i="64"/>
  <c r="E2857" i="64"/>
  <c r="BQ41" i="1342" l="1"/>
  <c r="BQ45" i="1342" s="1"/>
  <c r="BQ50" i="1342" s="1"/>
  <c r="BQ54" i="1342" s="1"/>
  <c r="BP46" i="1342"/>
  <c r="AC2838" i="64" a="1"/>
  <c r="AC2838" i="64" s="1"/>
  <c r="AC2839" i="64" a="1"/>
  <c r="AC2839" i="64" s="1"/>
  <c r="AC52" i="64" a="1"/>
  <c r="AC52" i="64" s="1"/>
  <c r="AC50" i="64" s="1" a="1"/>
  <c r="AC50" i="64" s="1"/>
  <c r="AC53" i="64" a="1"/>
  <c r="AC53" i="64" s="1"/>
  <c r="AC51" i="64" a="1"/>
  <c r="AC51" i="64" s="1"/>
  <c r="AC3310" i="64" a="1"/>
  <c r="AC3310" i="64" s="1"/>
  <c r="AC3289" i="64" a="1"/>
  <c r="AC3289" i="64" s="1"/>
  <c r="AC1441" i="64" a="1"/>
  <c r="AC1441" i="64" s="1"/>
  <c r="AC1442" i="64" a="1"/>
  <c r="AC1442" i="64" s="1"/>
  <c r="AC1530" i="64" a="1"/>
  <c r="AC1530" i="64" s="1"/>
  <c r="AC1531" i="64" a="1"/>
  <c r="AC1531" i="64" s="1"/>
  <c r="AC1486" i="64" a="1"/>
  <c r="AC1486" i="64" s="1"/>
  <c r="AC1508" i="64" a="1"/>
  <c r="AC1508" i="64" s="1"/>
  <c r="AC1419" i="64" a="1"/>
  <c r="AC1419" i="64" s="1"/>
  <c r="AC1464" i="64" a="1"/>
  <c r="AC1464" i="64" s="1"/>
  <c r="AC669" i="64" a="1"/>
  <c r="AC669" i="64" s="1"/>
  <c r="AC663" i="64" a="1"/>
  <c r="AC663" i="64" s="1"/>
  <c r="AC673" i="64" a="1"/>
  <c r="AC673" i="64" s="1"/>
  <c r="AA20" i="864"/>
  <c r="AA89" i="861" s="1"/>
  <c r="AA90" i="861" s="1"/>
  <c r="AA21" i="863"/>
  <c r="AA33" i="863"/>
  <c r="AA17" i="863" s="1"/>
  <c r="AA29" i="861" s="1"/>
  <c r="AA44" i="863"/>
  <c r="K2328" i="64"/>
  <c r="S2327" i="64" a="1"/>
  <c r="S2327" i="64" s="1"/>
  <c r="AC4" i="64"/>
  <c r="AC1" i="64"/>
  <c r="AD2" i="64"/>
  <c r="AC7" i="64"/>
  <c r="AD2" i="864"/>
  <c r="AC7" i="864"/>
  <c r="AC7" i="863"/>
  <c r="AC1" i="864"/>
  <c r="AC1" i="863"/>
  <c r="AC4" i="863"/>
  <c r="AC4" i="864"/>
  <c r="AD3" i="861"/>
  <c r="Y82" i="861"/>
  <c r="Y57" i="861"/>
  <c r="Z1966" i="64"/>
  <c r="AK2409" i="64"/>
  <c r="CY20" i="864"/>
  <c r="CY1" i="864"/>
  <c r="AE2" i="861"/>
  <c r="AD1" i="861"/>
  <c r="AD7" i="861"/>
  <c r="AA53" i="863" a="1"/>
  <c r="AA53" i="863" s="1"/>
  <c r="AA51" i="863" a="1"/>
  <c r="AA51" i="863" s="1"/>
  <c r="AA49" i="863" a="1"/>
  <c r="AA49" i="863" s="1"/>
  <c r="AB43" i="863" a="1"/>
  <c r="AB43" i="863" s="1"/>
  <c r="AB42" i="863" a="1"/>
  <c r="AB42" i="863" s="1"/>
  <c r="AB32" i="863"/>
  <c r="AB41" i="863" a="1"/>
  <c r="AB41" i="863" s="1"/>
  <c r="AB40" i="863" a="1"/>
  <c r="AB40" i="863" s="1"/>
  <c r="AB39" i="863" a="1"/>
  <c r="AB39" i="863" s="1"/>
  <c r="AB30" i="863"/>
  <c r="AB29" i="863"/>
  <c r="AC2" i="863"/>
  <c r="AC31" i="863" s="1"/>
  <c r="AB18" i="864"/>
  <c r="AB17" i="864"/>
  <c r="AB16" i="864"/>
  <c r="AC19" i="864"/>
  <c r="CZ18" i="864"/>
  <c r="CZ17" i="864"/>
  <c r="CZ16" i="864"/>
  <c r="CZ7" i="864"/>
  <c r="DA2" i="864"/>
  <c r="DA19" i="864" s="1"/>
  <c r="CZ3" i="864"/>
  <c r="CZ4" i="864" s="1"/>
  <c r="AA34" i="863"/>
  <c r="CS1" i="860"/>
  <c r="CT3" i="860"/>
  <c r="CU2" i="860"/>
  <c r="CT9" i="860"/>
  <c r="CT8" i="860"/>
  <c r="CS4" i="860"/>
  <c r="T2476" i="64"/>
  <c r="U2474" i="64"/>
  <c r="U2453" i="64"/>
  <c r="U2433" i="64"/>
  <c r="B2344" i="64"/>
  <c r="B2348" i="64" s="1"/>
  <c r="B2345" i="64"/>
  <c r="B2349" i="64" s="1"/>
  <c r="B2343" i="64"/>
  <c r="B2358" i="64"/>
  <c r="M2328" i="64"/>
  <c r="E853" i="64"/>
  <c r="E880" i="64"/>
  <c r="E881" i="64"/>
  <c r="B3156" i="64"/>
  <c r="B3130" i="64"/>
  <c r="B3105" i="64"/>
  <c r="B3079" i="64"/>
  <c r="B2309" i="64"/>
  <c r="B2286" i="64"/>
  <c r="B2262" i="64"/>
  <c r="B2231" i="64"/>
  <c r="B2205" i="64"/>
  <c r="B2173" i="64"/>
  <c r="B3205" i="64"/>
  <c r="B2150" i="64"/>
  <c r="B2106" i="64"/>
  <c r="B2619" i="64"/>
  <c r="B2551" i="64"/>
  <c r="B2519" i="64"/>
  <c r="B2062" i="64"/>
  <c r="B2026" i="64"/>
  <c r="B1954" i="64"/>
  <c r="B1919" i="64"/>
  <c r="B1901" i="64" s="1"/>
  <c r="B2653" i="64"/>
  <c r="B2687" i="64"/>
  <c r="B1883" i="64"/>
  <c r="B1788" i="64"/>
  <c r="B1742" i="64"/>
  <c r="B1614" i="64"/>
  <c r="B1357" i="64"/>
  <c r="B1307" i="64"/>
  <c r="B883" i="64"/>
  <c r="B859" i="64"/>
  <c r="B1766" i="64"/>
  <c r="B3075" i="64"/>
  <c r="BR41" i="1342" l="1"/>
  <c r="BR45" i="1342" s="1"/>
  <c r="BR50" i="1342" s="1"/>
  <c r="BR54" i="1342" s="1"/>
  <c r="BQ46" i="1342"/>
  <c r="W20" i="861"/>
  <c r="AB20" i="864"/>
  <c r="AB89" i="861" s="1"/>
  <c r="AB90" i="861" s="1"/>
  <c r="AB21" i="863"/>
  <c r="AB44" i="863"/>
  <c r="AB33" i="863"/>
  <c r="AB17" i="863" s="1"/>
  <c r="AB29" i="861" s="1"/>
  <c r="AD1" i="64"/>
  <c r="AD7" i="64"/>
  <c r="AE2" i="64"/>
  <c r="AD3" i="64"/>
  <c r="AE2" i="864"/>
  <c r="AD7" i="864"/>
  <c r="AD7" i="863"/>
  <c r="AD1" i="864"/>
  <c r="AD1" i="863"/>
  <c r="AD3" i="864"/>
  <c r="AD3" i="863"/>
  <c r="AE3" i="861"/>
  <c r="AD4" i="861"/>
  <c r="Z42" i="861"/>
  <c r="AA1966" i="64"/>
  <c r="AL2409" i="64"/>
  <c r="AL2411" i="64" s="1"/>
  <c r="AK2411" i="64"/>
  <c r="B633" i="64"/>
  <c r="B626" i="64"/>
  <c r="CZ1" i="864"/>
  <c r="AB34" i="863"/>
  <c r="AF2" i="861"/>
  <c r="AE1" i="861"/>
  <c r="AE7" i="861"/>
  <c r="DA7" i="864"/>
  <c r="DA17" i="864"/>
  <c r="DA16" i="864"/>
  <c r="DA18" i="864"/>
  <c r="DB2" i="864"/>
  <c r="DB19" i="864" s="1"/>
  <c r="DA3" i="864"/>
  <c r="DA4" i="864" s="1"/>
  <c r="CZ20" i="864"/>
  <c r="AC43" i="863" a="1"/>
  <c r="AC43" i="863" s="1"/>
  <c r="AC41" i="863" a="1"/>
  <c r="AC41" i="863" s="1"/>
  <c r="AC40" i="863" a="1"/>
  <c r="AC40" i="863" s="1"/>
  <c r="AC39" i="863" a="1"/>
  <c r="AC39" i="863" s="1"/>
  <c r="AC42" i="863" a="1"/>
  <c r="AC42" i="863" s="1"/>
  <c r="AC32" i="863"/>
  <c r="AD2" i="863"/>
  <c r="AD31" i="863" s="1"/>
  <c r="AC30" i="863"/>
  <c r="AC29" i="863"/>
  <c r="AC18" i="864"/>
  <c r="AC17" i="864"/>
  <c r="AC16" i="864"/>
  <c r="AD19" i="864"/>
  <c r="AB49" i="863" a="1"/>
  <c r="AB49" i="863" s="1"/>
  <c r="AB53" i="863" a="1"/>
  <c r="AB53" i="863" s="1"/>
  <c r="AB51" i="863" a="1"/>
  <c r="AB51" i="863" s="1"/>
  <c r="CT1" i="860"/>
  <c r="CU9" i="860"/>
  <c r="CU8" i="860"/>
  <c r="CU3" i="860"/>
  <c r="CV2" i="860"/>
  <c r="CT4" i="860"/>
  <c r="U2476" i="64"/>
  <c r="V2474" i="64"/>
  <c r="V2453" i="64"/>
  <c r="U2455" i="64"/>
  <c r="V2433" i="64"/>
  <c r="C206" i="64"/>
  <c r="C69" i="64"/>
  <c r="T958" i="64"/>
  <c r="U958" i="64"/>
  <c r="V958" i="64"/>
  <c r="W958" i="64"/>
  <c r="X958" i="64"/>
  <c r="Y958" i="64"/>
  <c r="Z958" i="64"/>
  <c r="AA958" i="64"/>
  <c r="AB958" i="64"/>
  <c r="AC958" i="64"/>
  <c r="AD958" i="64"/>
  <c r="AE958" i="64"/>
  <c r="AF958" i="64"/>
  <c r="AG958" i="64"/>
  <c r="AH958" i="64"/>
  <c r="AI958" i="64"/>
  <c r="AJ958" i="64"/>
  <c r="AK958" i="64"/>
  <c r="AL958" i="64"/>
  <c r="AM958" i="64"/>
  <c r="AN958" i="64"/>
  <c r="AO958" i="64"/>
  <c r="AP958" i="64"/>
  <c r="AQ958" i="64"/>
  <c r="AR958" i="64"/>
  <c r="AS958" i="64"/>
  <c r="AT958" i="64"/>
  <c r="AU958" i="64"/>
  <c r="AV958" i="64"/>
  <c r="AW958" i="64"/>
  <c r="AX958" i="64"/>
  <c r="AY958" i="64"/>
  <c r="AZ958" i="64"/>
  <c r="BA958" i="64"/>
  <c r="BB958" i="64"/>
  <c r="BC958" i="64"/>
  <c r="BD958" i="64"/>
  <c r="BE958" i="64"/>
  <c r="BF958" i="64"/>
  <c r="BG958" i="64"/>
  <c r="BH958" i="64"/>
  <c r="BI958" i="64"/>
  <c r="BJ958" i="64"/>
  <c r="BK958" i="64"/>
  <c r="BL958" i="64"/>
  <c r="BM958" i="64"/>
  <c r="BN958" i="64"/>
  <c r="BO958" i="64"/>
  <c r="BP958" i="64"/>
  <c r="BQ958" i="64"/>
  <c r="BR958" i="64"/>
  <c r="BS958" i="64"/>
  <c r="BT958" i="64"/>
  <c r="BU958" i="64"/>
  <c r="BV958" i="64"/>
  <c r="BW958" i="64"/>
  <c r="BX958" i="64"/>
  <c r="BY958" i="64"/>
  <c r="BZ958" i="64"/>
  <c r="CA958" i="64"/>
  <c r="CB958" i="64"/>
  <c r="CC958" i="64"/>
  <c r="CD958" i="64"/>
  <c r="CE958" i="64"/>
  <c r="CF958" i="64"/>
  <c r="CG958" i="64"/>
  <c r="CH958" i="64"/>
  <c r="CI958" i="64"/>
  <c r="CJ958" i="64"/>
  <c r="CK958" i="64"/>
  <c r="T2618" i="64"/>
  <c r="U2618" i="64"/>
  <c r="V2618" i="64"/>
  <c r="W2618" i="64"/>
  <c r="X2618" i="64"/>
  <c r="Y2618" i="64"/>
  <c r="Z2618" i="64"/>
  <c r="AA2618" i="64"/>
  <c r="AB2618" i="64"/>
  <c r="AC2618" i="64"/>
  <c r="AD2618" i="64"/>
  <c r="AE2618" i="64"/>
  <c r="AF2618" i="64"/>
  <c r="AG2618" i="64"/>
  <c r="AH2618" i="64"/>
  <c r="AI2618" i="64"/>
  <c r="AJ2618" i="64"/>
  <c r="AK2618" i="64"/>
  <c r="AL2618" i="64"/>
  <c r="AM2618" i="64"/>
  <c r="AN2618" i="64"/>
  <c r="AO2618" i="64"/>
  <c r="AP2618" i="64"/>
  <c r="AQ2618" i="64"/>
  <c r="AR2618" i="64"/>
  <c r="AS2618" i="64"/>
  <c r="AT2618" i="64"/>
  <c r="AU2618" i="64"/>
  <c r="AV2618" i="64"/>
  <c r="AW2618" i="64"/>
  <c r="AX2618" i="64"/>
  <c r="AY2618" i="64"/>
  <c r="AZ2618" i="64"/>
  <c r="BA2618" i="64"/>
  <c r="BB2618" i="64"/>
  <c r="BC2618" i="64"/>
  <c r="BD2618" i="64"/>
  <c r="BE2618" i="64"/>
  <c r="BF2618" i="64"/>
  <c r="BG2618" i="64"/>
  <c r="BH2618" i="64"/>
  <c r="BI2618" i="64"/>
  <c r="BJ2618" i="64"/>
  <c r="BK2618" i="64"/>
  <c r="BL2618" i="64"/>
  <c r="BM2618" i="64"/>
  <c r="BN2618" i="64"/>
  <c r="BO2618" i="64"/>
  <c r="BP2618" i="64"/>
  <c r="BQ2618" i="64"/>
  <c r="BR2618" i="64"/>
  <c r="BS2618" i="64"/>
  <c r="BT2618" i="64"/>
  <c r="BU2618" i="64"/>
  <c r="BV2618" i="64"/>
  <c r="BW2618" i="64"/>
  <c r="BX2618" i="64"/>
  <c r="BY2618" i="64"/>
  <c r="BZ2618" i="64"/>
  <c r="CA2618" i="64"/>
  <c r="CB2618" i="64"/>
  <c r="CC2618" i="64"/>
  <c r="CD2618" i="64"/>
  <c r="CE2618" i="64"/>
  <c r="CF2618" i="64"/>
  <c r="CG2618" i="64"/>
  <c r="CH2618" i="64"/>
  <c r="CI2618" i="64"/>
  <c r="CJ2618" i="64"/>
  <c r="CK2618" i="64"/>
  <c r="T2620" i="64"/>
  <c r="U2620" i="64"/>
  <c r="V2620" i="64"/>
  <c r="W2620" i="64"/>
  <c r="X2620" i="64"/>
  <c r="Y2620" i="64"/>
  <c r="Z2620" i="64"/>
  <c r="AA2620" i="64"/>
  <c r="AB2620" i="64"/>
  <c r="AC2620" i="64"/>
  <c r="AD2620" i="64"/>
  <c r="AE2620" i="64"/>
  <c r="AF2620" i="64"/>
  <c r="AG2620" i="64"/>
  <c r="AH2620" i="64"/>
  <c r="AI2620" i="64"/>
  <c r="AJ2620" i="64"/>
  <c r="AK2620" i="64"/>
  <c r="AL2620" i="64"/>
  <c r="AM2620" i="64"/>
  <c r="AN2620" i="64"/>
  <c r="AO2620" i="64"/>
  <c r="AP2620" i="64"/>
  <c r="AQ2620" i="64"/>
  <c r="AR2620" i="64"/>
  <c r="AS2620" i="64"/>
  <c r="AT2620" i="64"/>
  <c r="AU2620" i="64"/>
  <c r="AV2620" i="64"/>
  <c r="AW2620" i="64"/>
  <c r="AX2620" i="64"/>
  <c r="AY2620" i="64"/>
  <c r="AZ2620" i="64"/>
  <c r="BA2620" i="64"/>
  <c r="BB2620" i="64"/>
  <c r="BC2620" i="64"/>
  <c r="BD2620" i="64"/>
  <c r="BE2620" i="64"/>
  <c r="BF2620" i="64"/>
  <c r="BG2620" i="64"/>
  <c r="BH2620" i="64"/>
  <c r="BI2620" i="64"/>
  <c r="BJ2620" i="64"/>
  <c r="BK2620" i="64"/>
  <c r="BL2620" i="64"/>
  <c r="BM2620" i="64"/>
  <c r="BN2620" i="64"/>
  <c r="BO2620" i="64"/>
  <c r="BP2620" i="64"/>
  <c r="BQ2620" i="64"/>
  <c r="BR2620" i="64"/>
  <c r="BS2620" i="64"/>
  <c r="BT2620" i="64"/>
  <c r="BU2620" i="64"/>
  <c r="BV2620" i="64"/>
  <c r="BW2620" i="64"/>
  <c r="BX2620" i="64"/>
  <c r="BY2620" i="64"/>
  <c r="BZ2620" i="64"/>
  <c r="CA2620" i="64"/>
  <c r="CB2620" i="64"/>
  <c r="CC2620" i="64"/>
  <c r="CD2620" i="64"/>
  <c r="CE2620" i="64"/>
  <c r="CF2620" i="64"/>
  <c r="CG2620" i="64"/>
  <c r="CH2620" i="64"/>
  <c r="CI2620" i="64"/>
  <c r="CJ2620" i="64"/>
  <c r="CK2620" i="64"/>
  <c r="E40" i="64"/>
  <c r="E41" i="64"/>
  <c r="E42" i="64"/>
  <c r="E43" i="64"/>
  <c r="E44" i="64"/>
  <c r="B106" i="64"/>
  <c r="CK3158" i="64"/>
  <c r="CJ3158" i="64"/>
  <c r="CI3158" i="64"/>
  <c r="CH3158" i="64"/>
  <c r="CG3158" i="64"/>
  <c r="CF3158" i="64"/>
  <c r="CE3158" i="64"/>
  <c r="CD3158" i="64"/>
  <c r="CC3158" i="64"/>
  <c r="CB3158" i="64"/>
  <c r="CA3158" i="64"/>
  <c r="BZ3158" i="64"/>
  <c r="BY3158" i="64"/>
  <c r="BX3158" i="64"/>
  <c r="BW3158" i="64"/>
  <c r="BV3158" i="64"/>
  <c r="BU3158" i="64"/>
  <c r="BT3158" i="64"/>
  <c r="BS3158" i="64"/>
  <c r="BR3158" i="64"/>
  <c r="BQ3158" i="64"/>
  <c r="BP3158" i="64"/>
  <c r="BO3158" i="64"/>
  <c r="BN3158" i="64"/>
  <c r="BM3158" i="64"/>
  <c r="BL3158" i="64"/>
  <c r="BK3158" i="64"/>
  <c r="BJ3158" i="64"/>
  <c r="BI3158" i="64"/>
  <c r="BH3158" i="64"/>
  <c r="BG3158" i="64"/>
  <c r="BF3158" i="64"/>
  <c r="BE3158" i="64"/>
  <c r="BD3158" i="64"/>
  <c r="BC3158" i="64"/>
  <c r="BB3158" i="64"/>
  <c r="BA3158" i="64"/>
  <c r="AZ3158" i="64"/>
  <c r="AY3158" i="64"/>
  <c r="AX3158" i="64"/>
  <c r="AW3158" i="64"/>
  <c r="AV3158" i="64"/>
  <c r="AU3158" i="64"/>
  <c r="AT3158" i="64"/>
  <c r="AS3158" i="64"/>
  <c r="AR3158" i="64"/>
  <c r="AQ3158" i="64"/>
  <c r="AP3158" i="64"/>
  <c r="AO3158" i="64"/>
  <c r="AN3158" i="64"/>
  <c r="AM3158" i="64"/>
  <c r="AL3158" i="64"/>
  <c r="AK3158" i="64"/>
  <c r="AJ3158" i="64"/>
  <c r="AI3158" i="64"/>
  <c r="AH3158" i="64"/>
  <c r="AG3158" i="64"/>
  <c r="AF3158" i="64"/>
  <c r="AE3158" i="64"/>
  <c r="AD3158" i="64"/>
  <c r="AC3158" i="64"/>
  <c r="AB3158" i="64"/>
  <c r="AA3158" i="64"/>
  <c r="Z3158" i="64"/>
  <c r="Y3158" i="64"/>
  <c r="X3158" i="64"/>
  <c r="W3158" i="64"/>
  <c r="V3158" i="64"/>
  <c r="U3158" i="64"/>
  <c r="T3158" i="64"/>
  <c r="CK3157" i="64"/>
  <c r="CJ3157" i="64"/>
  <c r="CI3157" i="64"/>
  <c r="CH3157" i="64"/>
  <c r="CG3157" i="64"/>
  <c r="CF3157" i="64"/>
  <c r="CE3157" i="64"/>
  <c r="CD3157" i="64"/>
  <c r="CC3157" i="64"/>
  <c r="CB3157" i="64"/>
  <c r="CA3157" i="64"/>
  <c r="BZ3157" i="64"/>
  <c r="BY3157" i="64"/>
  <c r="BX3157" i="64"/>
  <c r="BW3157" i="64"/>
  <c r="BV3157" i="64"/>
  <c r="BU3157" i="64"/>
  <c r="BT3157" i="64"/>
  <c r="BS3157" i="64"/>
  <c r="BR3157" i="64"/>
  <c r="BQ3157" i="64"/>
  <c r="BP3157" i="64"/>
  <c r="BO3157" i="64"/>
  <c r="BN3157" i="64"/>
  <c r="BM3157" i="64"/>
  <c r="BL3157" i="64"/>
  <c r="BK3157" i="64"/>
  <c r="BJ3157" i="64"/>
  <c r="BI3157" i="64"/>
  <c r="BH3157" i="64"/>
  <c r="BG3157" i="64"/>
  <c r="BF3157" i="64"/>
  <c r="BE3157" i="64"/>
  <c r="BD3157" i="64"/>
  <c r="BC3157" i="64"/>
  <c r="BB3157" i="64"/>
  <c r="BA3157" i="64"/>
  <c r="AZ3157" i="64"/>
  <c r="AY3157" i="64"/>
  <c r="AX3157" i="64"/>
  <c r="AW3157" i="64"/>
  <c r="AV3157" i="64"/>
  <c r="AU3157" i="64"/>
  <c r="AT3157" i="64"/>
  <c r="AS3157" i="64"/>
  <c r="AR3157" i="64"/>
  <c r="AQ3157" i="64"/>
  <c r="AP3157" i="64"/>
  <c r="AO3157" i="64"/>
  <c r="AN3157" i="64"/>
  <c r="AM3157" i="64"/>
  <c r="AL3157" i="64"/>
  <c r="AK3157" i="64"/>
  <c r="AJ3157" i="64"/>
  <c r="AI3157" i="64"/>
  <c r="AH3157" i="64"/>
  <c r="AG3157" i="64"/>
  <c r="AF3157" i="64"/>
  <c r="AE3157" i="64"/>
  <c r="AD3157" i="64"/>
  <c r="AC3157" i="64"/>
  <c r="AB3157" i="64"/>
  <c r="AA3157" i="64"/>
  <c r="Z3157" i="64"/>
  <c r="Y3157" i="64"/>
  <c r="X3157" i="64"/>
  <c r="W3157" i="64"/>
  <c r="V3157" i="64"/>
  <c r="U3157" i="64"/>
  <c r="T3157" i="64"/>
  <c r="T3131" i="64"/>
  <c r="U3131" i="64"/>
  <c r="V3131" i="64"/>
  <c r="W3131" i="64"/>
  <c r="X3131" i="64"/>
  <c r="Y3131" i="64"/>
  <c r="Z3131" i="64"/>
  <c r="AA3131" i="64"/>
  <c r="AB3131" i="64"/>
  <c r="AC3131" i="64"/>
  <c r="AD3131" i="64"/>
  <c r="AE3131" i="64"/>
  <c r="AF3131" i="64"/>
  <c r="AG3131" i="64"/>
  <c r="AH3131" i="64"/>
  <c r="AI3131" i="64"/>
  <c r="AJ3131" i="64"/>
  <c r="AK3131" i="64"/>
  <c r="AL3131" i="64"/>
  <c r="AM3131" i="64"/>
  <c r="AN3131" i="64"/>
  <c r="AO3131" i="64"/>
  <c r="AP3131" i="64"/>
  <c r="AQ3131" i="64"/>
  <c r="AR3131" i="64"/>
  <c r="AS3131" i="64"/>
  <c r="AT3131" i="64"/>
  <c r="AU3131" i="64"/>
  <c r="AV3131" i="64"/>
  <c r="AW3131" i="64"/>
  <c r="AX3131" i="64"/>
  <c r="AY3131" i="64"/>
  <c r="AZ3131" i="64"/>
  <c r="BA3131" i="64"/>
  <c r="BB3131" i="64"/>
  <c r="BC3131" i="64"/>
  <c r="BD3131" i="64"/>
  <c r="BE3131" i="64"/>
  <c r="BF3131" i="64"/>
  <c r="BG3131" i="64"/>
  <c r="BH3131" i="64"/>
  <c r="BI3131" i="64"/>
  <c r="BJ3131" i="64"/>
  <c r="BK3131" i="64"/>
  <c r="BL3131" i="64"/>
  <c r="BM3131" i="64"/>
  <c r="BN3131" i="64"/>
  <c r="BO3131" i="64"/>
  <c r="BP3131" i="64"/>
  <c r="BQ3131" i="64"/>
  <c r="BR3131" i="64"/>
  <c r="BS3131" i="64"/>
  <c r="BT3131" i="64"/>
  <c r="BU3131" i="64"/>
  <c r="BV3131" i="64"/>
  <c r="BW3131" i="64"/>
  <c r="BX3131" i="64"/>
  <c r="BY3131" i="64"/>
  <c r="BZ3131" i="64"/>
  <c r="CA3131" i="64"/>
  <c r="CB3131" i="64"/>
  <c r="CC3131" i="64"/>
  <c r="CD3131" i="64"/>
  <c r="CE3131" i="64"/>
  <c r="CF3131" i="64"/>
  <c r="CG3131" i="64"/>
  <c r="CH3131" i="64"/>
  <c r="CI3131" i="64"/>
  <c r="CJ3131" i="64"/>
  <c r="CK3131" i="64"/>
  <c r="T3132" i="64"/>
  <c r="U3132" i="64"/>
  <c r="V3132" i="64"/>
  <c r="W3132" i="64"/>
  <c r="X3132" i="64"/>
  <c r="Y3132" i="64"/>
  <c r="Z3132" i="64"/>
  <c r="AA3132" i="64"/>
  <c r="AB3132" i="64"/>
  <c r="AC3132" i="64"/>
  <c r="AD3132" i="64"/>
  <c r="AE3132" i="64"/>
  <c r="AF3132" i="64"/>
  <c r="AG3132" i="64"/>
  <c r="AH3132" i="64"/>
  <c r="AI3132" i="64"/>
  <c r="AJ3132" i="64"/>
  <c r="AK3132" i="64"/>
  <c r="AL3132" i="64"/>
  <c r="AM3132" i="64"/>
  <c r="AN3132" i="64"/>
  <c r="AO3132" i="64"/>
  <c r="AP3132" i="64"/>
  <c r="AQ3132" i="64"/>
  <c r="AR3132" i="64"/>
  <c r="AS3132" i="64"/>
  <c r="AT3132" i="64"/>
  <c r="AU3132" i="64"/>
  <c r="AV3132" i="64"/>
  <c r="AW3132" i="64"/>
  <c r="AX3132" i="64"/>
  <c r="AY3132" i="64"/>
  <c r="AZ3132" i="64"/>
  <c r="BA3132" i="64"/>
  <c r="BB3132" i="64"/>
  <c r="BC3132" i="64"/>
  <c r="BD3132" i="64"/>
  <c r="BE3132" i="64"/>
  <c r="BF3132" i="64"/>
  <c r="BG3132" i="64"/>
  <c r="BH3132" i="64"/>
  <c r="BI3132" i="64"/>
  <c r="BJ3132" i="64"/>
  <c r="BK3132" i="64"/>
  <c r="BL3132" i="64"/>
  <c r="BM3132" i="64"/>
  <c r="BN3132" i="64"/>
  <c r="BO3132" i="64"/>
  <c r="BP3132" i="64"/>
  <c r="BQ3132" i="64"/>
  <c r="BR3132" i="64"/>
  <c r="BS3132" i="64"/>
  <c r="BT3132" i="64"/>
  <c r="BU3132" i="64"/>
  <c r="BV3132" i="64"/>
  <c r="BW3132" i="64"/>
  <c r="BX3132" i="64"/>
  <c r="BY3132" i="64"/>
  <c r="BZ3132" i="64"/>
  <c r="CA3132" i="64"/>
  <c r="CB3132" i="64"/>
  <c r="CC3132" i="64"/>
  <c r="CD3132" i="64"/>
  <c r="CE3132" i="64"/>
  <c r="CF3132" i="64"/>
  <c r="CG3132" i="64"/>
  <c r="CH3132" i="64"/>
  <c r="CI3132" i="64"/>
  <c r="CJ3132" i="64"/>
  <c r="CK3132" i="64"/>
  <c r="B3132" i="64"/>
  <c r="B3158" i="64" s="1"/>
  <c r="B3184" i="64" s="1"/>
  <c r="B3129" i="64"/>
  <c r="B3155" i="64" s="1"/>
  <c r="B3181" i="64" s="1"/>
  <c r="B3126" i="64"/>
  <c r="B3152" i="64" s="1"/>
  <c r="B3178" i="64" s="1"/>
  <c r="B3127" i="64"/>
  <c r="B3153" i="64" s="1"/>
  <c r="B3179" i="64" s="1"/>
  <c r="B3128" i="64"/>
  <c r="B3154" i="64" s="1"/>
  <c r="B3180" i="64" s="1"/>
  <c r="B3131" i="64"/>
  <c r="B3157" i="64" s="1"/>
  <c r="B3183" i="64" s="1"/>
  <c r="B3125" i="64"/>
  <c r="B3151" i="64" s="1"/>
  <c r="B3177" i="64" s="1"/>
  <c r="T3106" i="64"/>
  <c r="U3106" i="64"/>
  <c r="V3106" i="64"/>
  <c r="W3106" i="64"/>
  <c r="X3106" i="64"/>
  <c r="Y3106" i="64"/>
  <c r="Z3106" i="64"/>
  <c r="AA3106" i="64"/>
  <c r="AB3106" i="64"/>
  <c r="AC3106" i="64"/>
  <c r="AD3106" i="64"/>
  <c r="AE3106" i="64"/>
  <c r="AF3106" i="64"/>
  <c r="AG3106" i="64"/>
  <c r="AH3106" i="64"/>
  <c r="AI3106" i="64"/>
  <c r="AJ3106" i="64"/>
  <c r="AK3106" i="64"/>
  <c r="AL3106" i="64"/>
  <c r="AM3106" i="64"/>
  <c r="AN3106" i="64"/>
  <c r="AO3106" i="64"/>
  <c r="AP3106" i="64"/>
  <c r="AQ3106" i="64"/>
  <c r="AR3106" i="64"/>
  <c r="AS3106" i="64"/>
  <c r="AT3106" i="64"/>
  <c r="AU3106" i="64"/>
  <c r="AV3106" i="64"/>
  <c r="AW3106" i="64"/>
  <c r="AX3106" i="64"/>
  <c r="AY3106" i="64"/>
  <c r="AZ3106" i="64"/>
  <c r="BA3106" i="64"/>
  <c r="BB3106" i="64"/>
  <c r="BC3106" i="64"/>
  <c r="BD3106" i="64"/>
  <c r="BE3106" i="64"/>
  <c r="BF3106" i="64"/>
  <c r="BG3106" i="64"/>
  <c r="BH3106" i="64"/>
  <c r="BI3106" i="64"/>
  <c r="BJ3106" i="64"/>
  <c r="BK3106" i="64"/>
  <c r="BL3106" i="64"/>
  <c r="BM3106" i="64"/>
  <c r="BN3106" i="64"/>
  <c r="BO3106" i="64"/>
  <c r="BP3106" i="64"/>
  <c r="BQ3106" i="64"/>
  <c r="BR3106" i="64"/>
  <c r="BS3106" i="64"/>
  <c r="BT3106" i="64"/>
  <c r="BU3106" i="64"/>
  <c r="BV3106" i="64"/>
  <c r="BW3106" i="64"/>
  <c r="BX3106" i="64"/>
  <c r="BY3106" i="64"/>
  <c r="BZ3106" i="64"/>
  <c r="CA3106" i="64"/>
  <c r="CB3106" i="64"/>
  <c r="CC3106" i="64"/>
  <c r="CD3106" i="64"/>
  <c r="CE3106" i="64"/>
  <c r="CF3106" i="64"/>
  <c r="CG3106" i="64"/>
  <c r="CH3106" i="64"/>
  <c r="CI3106" i="64"/>
  <c r="CJ3106" i="64"/>
  <c r="CK3106" i="64"/>
  <c r="T3105" i="64"/>
  <c r="U3105" i="64"/>
  <c r="V3105" i="64"/>
  <c r="W3105" i="64"/>
  <c r="X3105" i="64"/>
  <c r="Y3105" i="64"/>
  <c r="Z3105" i="64"/>
  <c r="AA3105" i="64"/>
  <c r="AB3105" i="64"/>
  <c r="AC3105" i="64"/>
  <c r="AD3105" i="64"/>
  <c r="AE3105" i="64"/>
  <c r="AF3105" i="64"/>
  <c r="AG3105" i="64"/>
  <c r="AH3105" i="64"/>
  <c r="AI3105" i="64"/>
  <c r="AJ3105" i="64"/>
  <c r="AK3105" i="64"/>
  <c r="AL3105" i="64"/>
  <c r="AM3105" i="64"/>
  <c r="AN3105" i="64"/>
  <c r="AO3105" i="64"/>
  <c r="AP3105" i="64"/>
  <c r="AQ3105" i="64"/>
  <c r="AR3105" i="64"/>
  <c r="AS3105" i="64"/>
  <c r="AT3105" i="64"/>
  <c r="AU3105" i="64"/>
  <c r="AV3105" i="64"/>
  <c r="AW3105" i="64"/>
  <c r="AX3105" i="64"/>
  <c r="AY3105" i="64"/>
  <c r="AZ3105" i="64"/>
  <c r="BA3105" i="64"/>
  <c r="BB3105" i="64"/>
  <c r="BC3105" i="64"/>
  <c r="BD3105" i="64"/>
  <c r="BE3105" i="64"/>
  <c r="BF3105" i="64"/>
  <c r="BG3105" i="64"/>
  <c r="BH3105" i="64"/>
  <c r="BI3105" i="64"/>
  <c r="BJ3105" i="64"/>
  <c r="BK3105" i="64"/>
  <c r="BL3105" i="64"/>
  <c r="BM3105" i="64"/>
  <c r="BN3105" i="64"/>
  <c r="BO3105" i="64"/>
  <c r="BP3105" i="64"/>
  <c r="BQ3105" i="64"/>
  <c r="BR3105" i="64"/>
  <c r="BS3105" i="64"/>
  <c r="BT3105" i="64"/>
  <c r="BU3105" i="64"/>
  <c r="BV3105" i="64"/>
  <c r="BW3105" i="64"/>
  <c r="BX3105" i="64"/>
  <c r="BY3105" i="64"/>
  <c r="BZ3105" i="64"/>
  <c r="CA3105" i="64"/>
  <c r="CB3105" i="64"/>
  <c r="CC3105" i="64"/>
  <c r="CD3105" i="64"/>
  <c r="CE3105" i="64"/>
  <c r="CF3105" i="64"/>
  <c r="CG3105" i="64"/>
  <c r="CH3105" i="64"/>
  <c r="CI3105" i="64"/>
  <c r="CJ3105" i="64"/>
  <c r="CK3105" i="64"/>
  <c r="B3104" i="64"/>
  <c r="B3101" i="64"/>
  <c r="B3102" i="64"/>
  <c r="B3103" i="64"/>
  <c r="B3106" i="64"/>
  <c r="B3100" i="64"/>
  <c r="T3080" i="64"/>
  <c r="U3080" i="64"/>
  <c r="V3080" i="64"/>
  <c r="W3080" i="64"/>
  <c r="X3080" i="64"/>
  <c r="Y3080" i="64"/>
  <c r="Z3080" i="64"/>
  <c r="AA3080" i="64"/>
  <c r="AB3080" i="64"/>
  <c r="AC3080" i="64"/>
  <c r="AD3080" i="64"/>
  <c r="AE3080" i="64"/>
  <c r="AF3080" i="64"/>
  <c r="AG3080" i="64"/>
  <c r="AH3080" i="64"/>
  <c r="AI3080" i="64"/>
  <c r="AJ3080" i="64"/>
  <c r="AK3080" i="64"/>
  <c r="AL3080" i="64"/>
  <c r="AM3080" i="64"/>
  <c r="AN3080" i="64"/>
  <c r="AO3080" i="64"/>
  <c r="AP3080" i="64"/>
  <c r="AQ3080" i="64"/>
  <c r="AR3080" i="64"/>
  <c r="AS3080" i="64"/>
  <c r="AT3080" i="64"/>
  <c r="AU3080" i="64"/>
  <c r="AV3080" i="64"/>
  <c r="AW3080" i="64"/>
  <c r="AX3080" i="64"/>
  <c r="AY3080" i="64"/>
  <c r="AZ3080" i="64"/>
  <c r="BA3080" i="64"/>
  <c r="BB3080" i="64"/>
  <c r="BC3080" i="64"/>
  <c r="BD3080" i="64"/>
  <c r="BE3080" i="64"/>
  <c r="BF3080" i="64"/>
  <c r="BG3080" i="64"/>
  <c r="BH3080" i="64"/>
  <c r="BI3080" i="64"/>
  <c r="BJ3080" i="64"/>
  <c r="BK3080" i="64"/>
  <c r="BL3080" i="64"/>
  <c r="BM3080" i="64"/>
  <c r="BN3080" i="64"/>
  <c r="BO3080" i="64"/>
  <c r="BP3080" i="64"/>
  <c r="BQ3080" i="64"/>
  <c r="BR3080" i="64"/>
  <c r="BS3080" i="64"/>
  <c r="BT3080" i="64"/>
  <c r="BU3080" i="64"/>
  <c r="BV3080" i="64"/>
  <c r="BW3080" i="64"/>
  <c r="BX3080" i="64"/>
  <c r="BY3080" i="64"/>
  <c r="BZ3080" i="64"/>
  <c r="CA3080" i="64"/>
  <c r="CB3080" i="64"/>
  <c r="CC3080" i="64"/>
  <c r="CD3080" i="64"/>
  <c r="CE3080" i="64"/>
  <c r="CF3080" i="64"/>
  <c r="CG3080" i="64"/>
  <c r="CH3080" i="64"/>
  <c r="CI3080" i="64"/>
  <c r="CJ3080" i="64"/>
  <c r="CK3080" i="64"/>
  <c r="B3081" i="64"/>
  <c r="B3078" i="64"/>
  <c r="B3076" i="64"/>
  <c r="B3077" i="64"/>
  <c r="B3080" i="64"/>
  <c r="B3074" i="64"/>
  <c r="B2308" i="64"/>
  <c r="B2306" i="64"/>
  <c r="B2307" i="64"/>
  <c r="B2310" i="64"/>
  <c r="B2311" i="64"/>
  <c r="B2312" i="64"/>
  <c r="B2305" i="64"/>
  <c r="CK2287" i="64"/>
  <c r="CJ2287" i="64"/>
  <c r="CI2287" i="64"/>
  <c r="CH2287" i="64"/>
  <c r="CG2287" i="64"/>
  <c r="CF2287" i="64"/>
  <c r="CE2287" i="64"/>
  <c r="CD2287" i="64"/>
  <c r="CC2287" i="64"/>
  <c r="CB2287" i="64"/>
  <c r="CA2287" i="64"/>
  <c r="BZ2287" i="64"/>
  <c r="BY2287" i="64"/>
  <c r="BX2287" i="64"/>
  <c r="BW2287" i="64"/>
  <c r="BV2287" i="64"/>
  <c r="BU2287" i="64"/>
  <c r="BT2287" i="64"/>
  <c r="BS2287" i="64"/>
  <c r="BR2287" i="64"/>
  <c r="BQ2287" i="64"/>
  <c r="BP2287" i="64"/>
  <c r="BO2287" i="64"/>
  <c r="BN2287" i="64"/>
  <c r="BM2287" i="64"/>
  <c r="BL2287" i="64"/>
  <c r="BK2287" i="64"/>
  <c r="BJ2287" i="64"/>
  <c r="BI2287" i="64"/>
  <c r="BH2287" i="64"/>
  <c r="BG2287" i="64"/>
  <c r="BF2287" i="64"/>
  <c r="BE2287" i="64"/>
  <c r="BD2287" i="64"/>
  <c r="BC2287" i="64"/>
  <c r="BB2287" i="64"/>
  <c r="BA2287" i="64"/>
  <c r="AZ2287" i="64"/>
  <c r="AY2287" i="64"/>
  <c r="AX2287" i="64"/>
  <c r="AW2287" i="64"/>
  <c r="AV2287" i="64"/>
  <c r="AU2287" i="64"/>
  <c r="AT2287" i="64"/>
  <c r="AS2287" i="64"/>
  <c r="AR2287" i="64"/>
  <c r="AQ2287" i="64"/>
  <c r="AP2287" i="64"/>
  <c r="AO2287" i="64"/>
  <c r="AN2287" i="64"/>
  <c r="AM2287" i="64"/>
  <c r="AL2287" i="64"/>
  <c r="AK2287" i="64"/>
  <c r="AJ2287" i="64"/>
  <c r="AI2287" i="64"/>
  <c r="AH2287" i="64"/>
  <c r="AG2287" i="64"/>
  <c r="AF2287" i="64"/>
  <c r="AE2287" i="64"/>
  <c r="AD2287" i="64"/>
  <c r="AC2287" i="64"/>
  <c r="AB2287" i="64"/>
  <c r="AA2287" i="64"/>
  <c r="Z2287" i="64"/>
  <c r="Y2287" i="64"/>
  <c r="X2287" i="64"/>
  <c r="W2287" i="64"/>
  <c r="V2287" i="64"/>
  <c r="U2287" i="64"/>
  <c r="T2287" i="64"/>
  <c r="B2285" i="64"/>
  <c r="B2282" i="64"/>
  <c r="B2283" i="64"/>
  <c r="B2284" i="64"/>
  <c r="B2287" i="64"/>
  <c r="B2288" i="64"/>
  <c r="B2281" i="64"/>
  <c r="B2277" i="64" s="1"/>
  <c r="T2263" i="64"/>
  <c r="U2263" i="64"/>
  <c r="V2263" i="64"/>
  <c r="W2263" i="64"/>
  <c r="X2263" i="64"/>
  <c r="Y2263" i="64"/>
  <c r="Z2263" i="64"/>
  <c r="AA2263" i="64"/>
  <c r="AB2263" i="64"/>
  <c r="AC2263" i="64"/>
  <c r="AD2263" i="64"/>
  <c r="AE2263" i="64"/>
  <c r="AF2263" i="64"/>
  <c r="AG2263" i="64"/>
  <c r="AH2263" i="64"/>
  <c r="AI2263" i="64"/>
  <c r="AJ2263" i="64"/>
  <c r="AK2263" i="64"/>
  <c r="AL2263" i="64"/>
  <c r="AM2263" i="64"/>
  <c r="AN2263" i="64"/>
  <c r="AO2263" i="64"/>
  <c r="AP2263" i="64"/>
  <c r="AQ2263" i="64"/>
  <c r="AR2263" i="64"/>
  <c r="AS2263" i="64"/>
  <c r="AT2263" i="64"/>
  <c r="AU2263" i="64"/>
  <c r="AV2263" i="64"/>
  <c r="AW2263" i="64"/>
  <c r="AX2263" i="64"/>
  <c r="AY2263" i="64"/>
  <c r="AZ2263" i="64"/>
  <c r="BA2263" i="64"/>
  <c r="BB2263" i="64"/>
  <c r="BC2263" i="64"/>
  <c r="BD2263" i="64"/>
  <c r="BE2263" i="64"/>
  <c r="BF2263" i="64"/>
  <c r="BG2263" i="64"/>
  <c r="BH2263" i="64"/>
  <c r="BI2263" i="64"/>
  <c r="BJ2263" i="64"/>
  <c r="BK2263" i="64"/>
  <c r="BL2263" i="64"/>
  <c r="BM2263" i="64"/>
  <c r="BN2263" i="64"/>
  <c r="BO2263" i="64"/>
  <c r="BP2263" i="64"/>
  <c r="BQ2263" i="64"/>
  <c r="BR2263" i="64"/>
  <c r="BS2263" i="64"/>
  <c r="BT2263" i="64"/>
  <c r="BU2263" i="64"/>
  <c r="BV2263" i="64"/>
  <c r="BW2263" i="64"/>
  <c r="BX2263" i="64"/>
  <c r="BY2263" i="64"/>
  <c r="BZ2263" i="64"/>
  <c r="CA2263" i="64"/>
  <c r="CB2263" i="64"/>
  <c r="CC2263" i="64"/>
  <c r="CD2263" i="64"/>
  <c r="CE2263" i="64"/>
  <c r="CF2263" i="64"/>
  <c r="CG2263" i="64"/>
  <c r="CH2263" i="64"/>
  <c r="CI2263" i="64"/>
  <c r="CJ2263" i="64"/>
  <c r="CK2263" i="64"/>
  <c r="T2264" i="64"/>
  <c r="U2264" i="64"/>
  <c r="V2264" i="64"/>
  <c r="W2264" i="64"/>
  <c r="X2264" i="64"/>
  <c r="Y2264" i="64"/>
  <c r="Z2264" i="64"/>
  <c r="AA2264" i="64"/>
  <c r="AB2264" i="64"/>
  <c r="AC2264" i="64"/>
  <c r="AD2264" i="64"/>
  <c r="AE2264" i="64"/>
  <c r="AF2264" i="64"/>
  <c r="AG2264" i="64"/>
  <c r="AH2264" i="64"/>
  <c r="AI2264" i="64"/>
  <c r="AJ2264" i="64"/>
  <c r="AK2264" i="64"/>
  <c r="AL2264" i="64"/>
  <c r="AM2264" i="64"/>
  <c r="AN2264" i="64"/>
  <c r="AO2264" i="64"/>
  <c r="AP2264" i="64"/>
  <c r="AQ2264" i="64"/>
  <c r="AR2264" i="64"/>
  <c r="AS2264" i="64"/>
  <c r="AT2264" i="64"/>
  <c r="AU2264" i="64"/>
  <c r="AV2264" i="64"/>
  <c r="AW2264" i="64"/>
  <c r="AX2264" i="64"/>
  <c r="AY2264" i="64"/>
  <c r="AZ2264" i="64"/>
  <c r="BA2264" i="64"/>
  <c r="BB2264" i="64"/>
  <c r="BC2264" i="64"/>
  <c r="BD2264" i="64"/>
  <c r="BE2264" i="64"/>
  <c r="BF2264" i="64"/>
  <c r="BG2264" i="64"/>
  <c r="BH2264" i="64"/>
  <c r="BI2264" i="64"/>
  <c r="BJ2264" i="64"/>
  <c r="BK2264" i="64"/>
  <c r="BL2264" i="64"/>
  <c r="BM2264" i="64"/>
  <c r="BN2264" i="64"/>
  <c r="BO2264" i="64"/>
  <c r="BP2264" i="64"/>
  <c r="BQ2264" i="64"/>
  <c r="BR2264" i="64"/>
  <c r="BS2264" i="64"/>
  <c r="BT2264" i="64"/>
  <c r="BU2264" i="64"/>
  <c r="BV2264" i="64"/>
  <c r="BW2264" i="64"/>
  <c r="BX2264" i="64"/>
  <c r="BY2264" i="64"/>
  <c r="BZ2264" i="64"/>
  <c r="CA2264" i="64"/>
  <c r="CB2264" i="64"/>
  <c r="CC2264" i="64"/>
  <c r="CD2264" i="64"/>
  <c r="CE2264" i="64"/>
  <c r="CF2264" i="64"/>
  <c r="CG2264" i="64"/>
  <c r="CH2264" i="64"/>
  <c r="CI2264" i="64"/>
  <c r="CJ2264" i="64"/>
  <c r="CK2264" i="64"/>
  <c r="B2261" i="64"/>
  <c r="B2258" i="64"/>
  <c r="B2259" i="64"/>
  <c r="B2260" i="64"/>
  <c r="B2263" i="64"/>
  <c r="B2264" i="64"/>
  <c r="B2257" i="64"/>
  <c r="B2230" i="64"/>
  <c r="CK2232" i="64"/>
  <c r="CJ2232" i="64"/>
  <c r="CI2232" i="64"/>
  <c r="CH2232" i="64"/>
  <c r="CG2232" i="64"/>
  <c r="CF2232" i="64"/>
  <c r="CE2232" i="64"/>
  <c r="CD2232" i="64"/>
  <c r="CC2232" i="64"/>
  <c r="CB2232" i="64"/>
  <c r="CA2232" i="64"/>
  <c r="BZ2232" i="64"/>
  <c r="BY2232" i="64"/>
  <c r="BX2232" i="64"/>
  <c r="BW2232" i="64"/>
  <c r="BV2232" i="64"/>
  <c r="BU2232" i="64"/>
  <c r="BT2232" i="64"/>
  <c r="BS2232" i="64"/>
  <c r="BR2232" i="64"/>
  <c r="BQ2232" i="64"/>
  <c r="BP2232" i="64"/>
  <c r="BO2232" i="64"/>
  <c r="BN2232" i="64"/>
  <c r="BM2232" i="64"/>
  <c r="BL2232" i="64"/>
  <c r="BK2232" i="64"/>
  <c r="BJ2232" i="64"/>
  <c r="BI2232" i="64"/>
  <c r="BH2232" i="64"/>
  <c r="BG2232" i="64"/>
  <c r="BF2232" i="64"/>
  <c r="BE2232" i="64"/>
  <c r="BD2232" i="64"/>
  <c r="BC2232" i="64"/>
  <c r="BB2232" i="64"/>
  <c r="BA2232" i="64"/>
  <c r="AZ2232" i="64"/>
  <c r="AY2232" i="64"/>
  <c r="AX2232" i="64"/>
  <c r="AW2232" i="64"/>
  <c r="AV2232" i="64"/>
  <c r="AU2232" i="64"/>
  <c r="AT2232" i="64"/>
  <c r="AS2232" i="64"/>
  <c r="AR2232" i="64"/>
  <c r="AQ2232" i="64"/>
  <c r="AP2232" i="64"/>
  <c r="AO2232" i="64"/>
  <c r="AN2232" i="64"/>
  <c r="AM2232" i="64"/>
  <c r="AL2232" i="64"/>
  <c r="AK2232" i="64"/>
  <c r="AJ2232" i="64"/>
  <c r="AI2232" i="64"/>
  <c r="AH2232" i="64"/>
  <c r="AG2232" i="64"/>
  <c r="AF2232" i="64"/>
  <c r="AE2232" i="64"/>
  <c r="AD2232" i="64"/>
  <c r="AC2232" i="64"/>
  <c r="AB2232" i="64"/>
  <c r="AA2232" i="64"/>
  <c r="Z2232" i="64"/>
  <c r="Y2232" i="64"/>
  <c r="X2232" i="64"/>
  <c r="W2232" i="64"/>
  <c r="V2232" i="64"/>
  <c r="U2232" i="64"/>
  <c r="T2232" i="64"/>
  <c r="B2227" i="64"/>
  <c r="B2228" i="64"/>
  <c r="B2229" i="64"/>
  <c r="B2232" i="64"/>
  <c r="B2233" i="64"/>
  <c r="B2226" i="64"/>
  <c r="B2204" i="64"/>
  <c r="T2207" i="64"/>
  <c r="U2207" i="64"/>
  <c r="V2207" i="64"/>
  <c r="W2207" i="64"/>
  <c r="X2207" i="64"/>
  <c r="Y2207" i="64"/>
  <c r="Z2207" i="64"/>
  <c r="AA2207" i="64"/>
  <c r="AB2207" i="64"/>
  <c r="AC2207" i="64"/>
  <c r="AD2207" i="64"/>
  <c r="AE2207" i="64"/>
  <c r="AF2207" i="64"/>
  <c r="AG2207" i="64"/>
  <c r="AH2207" i="64"/>
  <c r="AI2207" i="64"/>
  <c r="AJ2207" i="64"/>
  <c r="AK2207" i="64"/>
  <c r="AL2207" i="64"/>
  <c r="AM2207" i="64"/>
  <c r="AN2207" i="64"/>
  <c r="AO2207" i="64"/>
  <c r="AP2207" i="64"/>
  <c r="AQ2207" i="64"/>
  <c r="AR2207" i="64"/>
  <c r="AS2207" i="64"/>
  <c r="AT2207" i="64"/>
  <c r="AU2207" i="64"/>
  <c r="AV2207" i="64"/>
  <c r="AW2207" i="64"/>
  <c r="AX2207" i="64"/>
  <c r="AY2207" i="64"/>
  <c r="AZ2207" i="64"/>
  <c r="BA2207" i="64"/>
  <c r="BB2207" i="64"/>
  <c r="BC2207" i="64"/>
  <c r="BD2207" i="64"/>
  <c r="BE2207" i="64"/>
  <c r="BF2207" i="64"/>
  <c r="BG2207" i="64"/>
  <c r="BH2207" i="64"/>
  <c r="BI2207" i="64"/>
  <c r="BJ2207" i="64"/>
  <c r="BK2207" i="64"/>
  <c r="BL2207" i="64"/>
  <c r="BM2207" i="64"/>
  <c r="BN2207" i="64"/>
  <c r="BO2207" i="64"/>
  <c r="BP2207" i="64"/>
  <c r="BQ2207" i="64"/>
  <c r="BR2207" i="64"/>
  <c r="BS2207" i="64"/>
  <c r="BT2207" i="64"/>
  <c r="BU2207" i="64"/>
  <c r="BV2207" i="64"/>
  <c r="BW2207" i="64"/>
  <c r="BX2207" i="64"/>
  <c r="BY2207" i="64"/>
  <c r="BZ2207" i="64"/>
  <c r="CA2207" i="64"/>
  <c r="CB2207" i="64"/>
  <c r="CC2207" i="64"/>
  <c r="CD2207" i="64"/>
  <c r="CE2207" i="64"/>
  <c r="CF2207" i="64"/>
  <c r="CG2207" i="64"/>
  <c r="CH2207" i="64"/>
  <c r="CI2207" i="64"/>
  <c r="CJ2207" i="64"/>
  <c r="CK2207" i="64"/>
  <c r="T2206" i="64"/>
  <c r="U2206" i="64"/>
  <c r="V2206" i="64"/>
  <c r="W2206" i="64"/>
  <c r="X2206" i="64"/>
  <c r="Y2206" i="64"/>
  <c r="Z2206" i="64"/>
  <c r="AA2206" i="64"/>
  <c r="AB2206" i="64"/>
  <c r="AC2206" i="64"/>
  <c r="AD2206" i="64"/>
  <c r="AE2206" i="64"/>
  <c r="AF2206" i="64"/>
  <c r="AG2206" i="64"/>
  <c r="AH2206" i="64"/>
  <c r="AI2206" i="64"/>
  <c r="AJ2206" i="64"/>
  <c r="AK2206" i="64"/>
  <c r="AL2206" i="64"/>
  <c r="AM2206" i="64"/>
  <c r="AN2206" i="64"/>
  <c r="AO2206" i="64"/>
  <c r="AP2206" i="64"/>
  <c r="AQ2206" i="64"/>
  <c r="AR2206" i="64"/>
  <c r="AS2206" i="64"/>
  <c r="AT2206" i="64"/>
  <c r="AU2206" i="64"/>
  <c r="AV2206" i="64"/>
  <c r="AW2206" i="64"/>
  <c r="AX2206" i="64"/>
  <c r="AY2206" i="64"/>
  <c r="AZ2206" i="64"/>
  <c r="BA2206" i="64"/>
  <c r="BB2206" i="64"/>
  <c r="BC2206" i="64"/>
  <c r="BD2206" i="64"/>
  <c r="BE2206" i="64"/>
  <c r="BF2206" i="64"/>
  <c r="BG2206" i="64"/>
  <c r="BH2206" i="64"/>
  <c r="BI2206" i="64"/>
  <c r="BJ2206" i="64"/>
  <c r="BK2206" i="64"/>
  <c r="BL2206" i="64"/>
  <c r="BM2206" i="64"/>
  <c r="BN2206" i="64"/>
  <c r="BO2206" i="64"/>
  <c r="BP2206" i="64"/>
  <c r="BQ2206" i="64"/>
  <c r="BR2206" i="64"/>
  <c r="BS2206" i="64"/>
  <c r="BT2206" i="64"/>
  <c r="BU2206" i="64"/>
  <c r="BV2206" i="64"/>
  <c r="BW2206" i="64"/>
  <c r="BX2206" i="64"/>
  <c r="BY2206" i="64"/>
  <c r="BZ2206" i="64"/>
  <c r="CA2206" i="64"/>
  <c r="CB2206" i="64"/>
  <c r="CC2206" i="64"/>
  <c r="CD2206" i="64"/>
  <c r="CE2206" i="64"/>
  <c r="CF2206" i="64"/>
  <c r="CG2206" i="64"/>
  <c r="CH2206" i="64"/>
  <c r="CI2206" i="64"/>
  <c r="CJ2206" i="64"/>
  <c r="CK2206" i="64"/>
  <c r="B2201" i="64"/>
  <c r="B2186" i="64" s="1"/>
  <c r="B2202" i="64"/>
  <c r="B2203" i="64"/>
  <c r="B2206" i="64"/>
  <c r="B2207" i="64"/>
  <c r="B2200" i="64"/>
  <c r="B2172" i="64"/>
  <c r="T2174" i="64"/>
  <c r="U2174" i="64"/>
  <c r="V2174" i="64"/>
  <c r="W2174" i="64"/>
  <c r="X2174" i="64"/>
  <c r="Y2174" i="64"/>
  <c r="Z2174" i="64"/>
  <c r="AA2174" i="64"/>
  <c r="AB2174" i="64"/>
  <c r="AC2174" i="64"/>
  <c r="AD2174" i="64"/>
  <c r="AE2174" i="64"/>
  <c r="AF2174" i="64"/>
  <c r="AG2174" i="64"/>
  <c r="AH2174" i="64"/>
  <c r="AI2174" i="64"/>
  <c r="AJ2174" i="64"/>
  <c r="AK2174" i="64"/>
  <c r="AL2174" i="64"/>
  <c r="AM2174" i="64"/>
  <c r="AN2174" i="64"/>
  <c r="AO2174" i="64"/>
  <c r="AP2174" i="64"/>
  <c r="AQ2174" i="64"/>
  <c r="AR2174" i="64"/>
  <c r="AS2174" i="64"/>
  <c r="AT2174" i="64"/>
  <c r="AU2174" i="64"/>
  <c r="AV2174" i="64"/>
  <c r="AW2174" i="64"/>
  <c r="AX2174" i="64"/>
  <c r="AY2174" i="64"/>
  <c r="AZ2174" i="64"/>
  <c r="BA2174" i="64"/>
  <c r="BB2174" i="64"/>
  <c r="BC2174" i="64"/>
  <c r="BD2174" i="64"/>
  <c r="BE2174" i="64"/>
  <c r="BF2174" i="64"/>
  <c r="BG2174" i="64"/>
  <c r="BH2174" i="64"/>
  <c r="BI2174" i="64"/>
  <c r="BJ2174" i="64"/>
  <c r="BK2174" i="64"/>
  <c r="BL2174" i="64"/>
  <c r="BM2174" i="64"/>
  <c r="BN2174" i="64"/>
  <c r="BO2174" i="64"/>
  <c r="BP2174" i="64"/>
  <c r="BQ2174" i="64"/>
  <c r="BR2174" i="64"/>
  <c r="BS2174" i="64"/>
  <c r="BT2174" i="64"/>
  <c r="BU2174" i="64"/>
  <c r="BV2174" i="64"/>
  <c r="BW2174" i="64"/>
  <c r="BX2174" i="64"/>
  <c r="BY2174" i="64"/>
  <c r="BZ2174" i="64"/>
  <c r="CA2174" i="64"/>
  <c r="CB2174" i="64"/>
  <c r="CC2174" i="64"/>
  <c r="CD2174" i="64"/>
  <c r="CE2174" i="64"/>
  <c r="CF2174" i="64"/>
  <c r="CG2174" i="64"/>
  <c r="CH2174" i="64"/>
  <c r="CI2174" i="64"/>
  <c r="CJ2174" i="64"/>
  <c r="CK2174" i="64"/>
  <c r="B2169" i="64"/>
  <c r="B2170" i="64"/>
  <c r="B2171" i="64"/>
  <c r="B2174" i="64"/>
  <c r="B2175" i="64"/>
  <c r="B2168" i="64"/>
  <c r="B1605" i="64"/>
  <c r="CK3206" i="64"/>
  <c r="CJ3206" i="64"/>
  <c r="CI3206" i="64"/>
  <c r="CH3206" i="64"/>
  <c r="CG3206" i="64"/>
  <c r="CF3206" i="64"/>
  <c r="CE3206" i="64"/>
  <c r="CD3206" i="64"/>
  <c r="CC3206" i="64"/>
  <c r="CB3206" i="64"/>
  <c r="CA3206" i="64"/>
  <c r="BZ3206" i="64"/>
  <c r="BY3206" i="64"/>
  <c r="BX3206" i="64"/>
  <c r="BW3206" i="64"/>
  <c r="BV3206" i="64"/>
  <c r="BU3206" i="64"/>
  <c r="BT3206" i="64"/>
  <c r="BS3206" i="64"/>
  <c r="BR3206" i="64"/>
  <c r="BQ3206" i="64"/>
  <c r="BP3206" i="64"/>
  <c r="BO3206" i="64"/>
  <c r="BN3206" i="64"/>
  <c r="BM3206" i="64"/>
  <c r="BL3206" i="64"/>
  <c r="BK3206" i="64"/>
  <c r="BJ3206" i="64"/>
  <c r="BI3206" i="64"/>
  <c r="BH3206" i="64"/>
  <c r="BG3206" i="64"/>
  <c r="BF3206" i="64"/>
  <c r="BE3206" i="64"/>
  <c r="BD3206" i="64"/>
  <c r="BC3206" i="64"/>
  <c r="BB3206" i="64"/>
  <c r="BA3206" i="64"/>
  <c r="AZ3206" i="64"/>
  <c r="AY3206" i="64"/>
  <c r="AX3206" i="64"/>
  <c r="AW3206" i="64"/>
  <c r="AV3206" i="64"/>
  <c r="AU3206" i="64"/>
  <c r="AT3206" i="64"/>
  <c r="AS3206" i="64"/>
  <c r="AR3206" i="64"/>
  <c r="AQ3206" i="64"/>
  <c r="AP3206" i="64"/>
  <c r="AO3206" i="64"/>
  <c r="AN3206" i="64"/>
  <c r="AM3206" i="64"/>
  <c r="AL3206" i="64"/>
  <c r="AK3206" i="64"/>
  <c r="AJ3206" i="64"/>
  <c r="AI3206" i="64"/>
  <c r="AH3206" i="64"/>
  <c r="AG3206" i="64"/>
  <c r="AF3206" i="64"/>
  <c r="AE3206" i="64"/>
  <c r="AD3206" i="64"/>
  <c r="AC3206" i="64"/>
  <c r="AB3206" i="64"/>
  <c r="AA3206" i="64"/>
  <c r="Z3206" i="64"/>
  <c r="Y3206" i="64"/>
  <c r="X3206" i="64"/>
  <c r="W3206" i="64"/>
  <c r="V3206" i="64"/>
  <c r="U3206" i="64"/>
  <c r="T3206" i="64"/>
  <c r="B3204" i="64"/>
  <c r="B3265" i="64" s="1"/>
  <c r="B3201" i="64"/>
  <c r="B3262" i="64" s="1"/>
  <c r="B3202" i="64"/>
  <c r="B3263" i="64" s="1"/>
  <c r="B3203" i="64"/>
  <c r="B3264" i="64" s="1"/>
  <c r="B3206" i="64"/>
  <c r="B3267" i="64" s="1"/>
  <c r="B3207" i="64"/>
  <c r="B3268" i="64" s="1"/>
  <c r="B3200" i="64"/>
  <c r="B3261" i="64" s="1"/>
  <c r="B2149" i="64"/>
  <c r="CK2151" i="64"/>
  <c r="CJ2151" i="64"/>
  <c r="CI2151" i="64"/>
  <c r="CH2151" i="64"/>
  <c r="CG2151" i="64"/>
  <c r="CF2151" i="64"/>
  <c r="CE2151" i="64"/>
  <c r="CD2151" i="64"/>
  <c r="CC2151" i="64"/>
  <c r="CB2151" i="64"/>
  <c r="CA2151" i="64"/>
  <c r="BZ2151" i="64"/>
  <c r="BY2151" i="64"/>
  <c r="BX2151" i="64"/>
  <c r="BW2151" i="64"/>
  <c r="BV2151" i="64"/>
  <c r="BU2151" i="64"/>
  <c r="BT2151" i="64"/>
  <c r="BS2151" i="64"/>
  <c r="BR2151" i="64"/>
  <c r="BQ2151" i="64"/>
  <c r="BP2151" i="64"/>
  <c r="BO2151" i="64"/>
  <c r="BN2151" i="64"/>
  <c r="BM2151" i="64"/>
  <c r="BL2151" i="64"/>
  <c r="BK2151" i="64"/>
  <c r="BJ2151" i="64"/>
  <c r="BI2151" i="64"/>
  <c r="BH2151" i="64"/>
  <c r="BG2151" i="64"/>
  <c r="BF2151" i="64"/>
  <c r="BE2151" i="64"/>
  <c r="BD2151" i="64"/>
  <c r="BC2151" i="64"/>
  <c r="BB2151" i="64"/>
  <c r="BA2151" i="64"/>
  <c r="AZ2151" i="64"/>
  <c r="AY2151" i="64"/>
  <c r="AX2151" i="64"/>
  <c r="AW2151" i="64"/>
  <c r="AV2151" i="64"/>
  <c r="AU2151" i="64"/>
  <c r="AT2151" i="64"/>
  <c r="AS2151" i="64"/>
  <c r="AR2151" i="64"/>
  <c r="AQ2151" i="64"/>
  <c r="AP2151" i="64"/>
  <c r="AO2151" i="64"/>
  <c r="AN2151" i="64"/>
  <c r="AM2151" i="64"/>
  <c r="AL2151" i="64"/>
  <c r="AK2151" i="64"/>
  <c r="AJ2151" i="64"/>
  <c r="AI2151" i="64"/>
  <c r="AH2151" i="64"/>
  <c r="AG2151" i="64"/>
  <c r="AF2151" i="64"/>
  <c r="AE2151" i="64"/>
  <c r="AD2151" i="64"/>
  <c r="AC2151" i="64"/>
  <c r="AB2151" i="64"/>
  <c r="AA2151" i="64"/>
  <c r="Z2151" i="64"/>
  <c r="Y2151" i="64"/>
  <c r="X2151" i="64"/>
  <c r="W2151" i="64"/>
  <c r="V2151" i="64"/>
  <c r="U2151" i="64"/>
  <c r="T2151" i="64"/>
  <c r="B2107" i="64"/>
  <c r="B2146" i="64"/>
  <c r="B2147" i="64"/>
  <c r="B2148" i="64"/>
  <c r="B2151" i="64"/>
  <c r="B2152" i="64"/>
  <c r="B2145" i="64"/>
  <c r="T2107" i="64"/>
  <c r="U2107" i="64"/>
  <c r="V2107" i="64"/>
  <c r="W2107" i="64"/>
  <c r="X2107" i="64"/>
  <c r="Y2107" i="64"/>
  <c r="Z2107" i="64"/>
  <c r="AA2107" i="64"/>
  <c r="AB2107" i="64"/>
  <c r="AC2107" i="64"/>
  <c r="AD2107" i="64"/>
  <c r="AE2107" i="64"/>
  <c r="AF2107" i="64"/>
  <c r="AG2107" i="64"/>
  <c r="AH2107" i="64"/>
  <c r="AI2107" i="64"/>
  <c r="AJ2107" i="64"/>
  <c r="AK2107" i="64"/>
  <c r="AL2107" i="64"/>
  <c r="AM2107" i="64"/>
  <c r="AN2107" i="64"/>
  <c r="AO2107" i="64"/>
  <c r="AP2107" i="64"/>
  <c r="AQ2107" i="64"/>
  <c r="AR2107" i="64"/>
  <c r="AS2107" i="64"/>
  <c r="AT2107" i="64"/>
  <c r="AU2107" i="64"/>
  <c r="AV2107" i="64"/>
  <c r="AW2107" i="64"/>
  <c r="AX2107" i="64"/>
  <c r="AY2107" i="64"/>
  <c r="AZ2107" i="64"/>
  <c r="BA2107" i="64"/>
  <c r="BB2107" i="64"/>
  <c r="BC2107" i="64"/>
  <c r="BD2107" i="64"/>
  <c r="BE2107" i="64"/>
  <c r="BF2107" i="64"/>
  <c r="BG2107" i="64"/>
  <c r="BH2107" i="64"/>
  <c r="BI2107" i="64"/>
  <c r="BJ2107" i="64"/>
  <c r="BK2107" i="64"/>
  <c r="BL2107" i="64"/>
  <c r="BM2107" i="64"/>
  <c r="BN2107" i="64"/>
  <c r="BO2107" i="64"/>
  <c r="BP2107" i="64"/>
  <c r="BQ2107" i="64"/>
  <c r="BR2107" i="64"/>
  <c r="BS2107" i="64"/>
  <c r="BT2107" i="64"/>
  <c r="BU2107" i="64"/>
  <c r="BV2107" i="64"/>
  <c r="BW2107" i="64"/>
  <c r="BX2107" i="64"/>
  <c r="BY2107" i="64"/>
  <c r="BZ2107" i="64"/>
  <c r="CA2107" i="64"/>
  <c r="CB2107" i="64"/>
  <c r="CC2107" i="64"/>
  <c r="CD2107" i="64"/>
  <c r="CE2107" i="64"/>
  <c r="CF2107" i="64"/>
  <c r="CG2107" i="64"/>
  <c r="CH2107" i="64"/>
  <c r="CI2107" i="64"/>
  <c r="CJ2107" i="64"/>
  <c r="CK2107" i="64"/>
  <c r="B2105" i="64"/>
  <c r="B2102" i="64"/>
  <c r="B2103" i="64"/>
  <c r="B2104" i="64"/>
  <c r="B2108" i="64"/>
  <c r="B2101" i="64"/>
  <c r="B2618" i="64"/>
  <c r="B2615" i="64"/>
  <c r="B2616" i="64"/>
  <c r="B2617" i="64"/>
  <c r="B2620" i="64"/>
  <c r="B2621" i="64"/>
  <c r="B2614" i="64"/>
  <c r="T2552" i="64"/>
  <c r="U2552" i="64"/>
  <c r="V2552" i="64"/>
  <c r="W2552" i="64"/>
  <c r="X2552" i="64"/>
  <c r="Y2552" i="64"/>
  <c r="Z2552" i="64"/>
  <c r="AA2552" i="64"/>
  <c r="AB2552" i="64"/>
  <c r="AC2552" i="64"/>
  <c r="AD2552" i="64"/>
  <c r="AE2552" i="64"/>
  <c r="AF2552" i="64"/>
  <c r="AG2552" i="64"/>
  <c r="AH2552" i="64"/>
  <c r="AI2552" i="64"/>
  <c r="AJ2552" i="64"/>
  <c r="AK2552" i="64"/>
  <c r="AL2552" i="64"/>
  <c r="AM2552" i="64"/>
  <c r="AN2552" i="64"/>
  <c r="AO2552" i="64"/>
  <c r="AP2552" i="64"/>
  <c r="AQ2552" i="64"/>
  <c r="AR2552" i="64"/>
  <c r="AS2552" i="64"/>
  <c r="AT2552" i="64"/>
  <c r="AU2552" i="64"/>
  <c r="AV2552" i="64"/>
  <c r="AW2552" i="64"/>
  <c r="AX2552" i="64"/>
  <c r="AY2552" i="64"/>
  <c r="AZ2552" i="64"/>
  <c r="BA2552" i="64"/>
  <c r="BB2552" i="64"/>
  <c r="BC2552" i="64"/>
  <c r="BD2552" i="64"/>
  <c r="BE2552" i="64"/>
  <c r="BF2552" i="64"/>
  <c r="BG2552" i="64"/>
  <c r="BH2552" i="64"/>
  <c r="BI2552" i="64"/>
  <c r="BJ2552" i="64"/>
  <c r="BK2552" i="64"/>
  <c r="BL2552" i="64"/>
  <c r="BM2552" i="64"/>
  <c r="BN2552" i="64"/>
  <c r="BO2552" i="64"/>
  <c r="BP2552" i="64"/>
  <c r="BQ2552" i="64"/>
  <c r="BR2552" i="64"/>
  <c r="BS2552" i="64"/>
  <c r="BT2552" i="64"/>
  <c r="BU2552" i="64"/>
  <c r="BV2552" i="64"/>
  <c r="BW2552" i="64"/>
  <c r="BX2552" i="64"/>
  <c r="BY2552" i="64"/>
  <c r="BZ2552" i="64"/>
  <c r="CA2552" i="64"/>
  <c r="CB2552" i="64"/>
  <c r="CC2552" i="64"/>
  <c r="CD2552" i="64"/>
  <c r="CE2552" i="64"/>
  <c r="CF2552" i="64"/>
  <c r="CG2552" i="64"/>
  <c r="CH2552" i="64"/>
  <c r="CI2552" i="64"/>
  <c r="CJ2552" i="64"/>
  <c r="CK2552" i="64"/>
  <c r="B2550" i="64"/>
  <c r="B2547" i="64"/>
  <c r="B2548" i="64"/>
  <c r="B2549" i="64"/>
  <c r="B2552" i="64"/>
  <c r="B2553" i="64"/>
  <c r="B2546" i="64"/>
  <c r="T2520" i="64"/>
  <c r="U2520" i="64"/>
  <c r="V2520" i="64"/>
  <c r="W2520" i="64"/>
  <c r="X2520" i="64"/>
  <c r="Y2520" i="64"/>
  <c r="Z2520" i="64"/>
  <c r="AA2520" i="64"/>
  <c r="AB2520" i="64"/>
  <c r="AC2520" i="64"/>
  <c r="AD2520" i="64"/>
  <c r="AE2520" i="64"/>
  <c r="AF2520" i="64"/>
  <c r="AG2520" i="64"/>
  <c r="AH2520" i="64"/>
  <c r="AI2520" i="64"/>
  <c r="AJ2520" i="64"/>
  <c r="AK2520" i="64"/>
  <c r="AL2520" i="64"/>
  <c r="AM2520" i="64"/>
  <c r="AN2520" i="64"/>
  <c r="AO2520" i="64"/>
  <c r="AP2520" i="64"/>
  <c r="AQ2520" i="64"/>
  <c r="AR2520" i="64"/>
  <c r="AS2520" i="64"/>
  <c r="AT2520" i="64"/>
  <c r="AU2520" i="64"/>
  <c r="AV2520" i="64"/>
  <c r="AW2520" i="64"/>
  <c r="AX2520" i="64"/>
  <c r="AY2520" i="64"/>
  <c r="AZ2520" i="64"/>
  <c r="BA2520" i="64"/>
  <c r="BB2520" i="64"/>
  <c r="BC2520" i="64"/>
  <c r="BD2520" i="64"/>
  <c r="BE2520" i="64"/>
  <c r="BF2520" i="64"/>
  <c r="BG2520" i="64"/>
  <c r="BH2520" i="64"/>
  <c r="BI2520" i="64"/>
  <c r="BJ2520" i="64"/>
  <c r="BK2520" i="64"/>
  <c r="BL2520" i="64"/>
  <c r="BM2520" i="64"/>
  <c r="BN2520" i="64"/>
  <c r="BO2520" i="64"/>
  <c r="BP2520" i="64"/>
  <c r="BQ2520" i="64"/>
  <c r="BR2520" i="64"/>
  <c r="BS2520" i="64"/>
  <c r="BT2520" i="64"/>
  <c r="BU2520" i="64"/>
  <c r="BV2520" i="64"/>
  <c r="BW2520" i="64"/>
  <c r="BX2520" i="64"/>
  <c r="BY2520" i="64"/>
  <c r="BZ2520" i="64"/>
  <c r="CA2520" i="64"/>
  <c r="CB2520" i="64"/>
  <c r="CC2520" i="64"/>
  <c r="CD2520" i="64"/>
  <c r="CE2520" i="64"/>
  <c r="CF2520" i="64"/>
  <c r="CG2520" i="64"/>
  <c r="CH2520" i="64"/>
  <c r="CI2520" i="64"/>
  <c r="CJ2520" i="64"/>
  <c r="CK2520" i="64"/>
  <c r="B2518" i="64"/>
  <c r="B2515" i="64"/>
  <c r="B2516" i="64"/>
  <c r="B2517" i="64"/>
  <c r="B2520" i="64"/>
  <c r="B2521" i="64"/>
  <c r="B2514" i="64"/>
  <c r="B2061" i="64"/>
  <c r="T2063" i="64"/>
  <c r="U2063" i="64"/>
  <c r="V2063" i="64"/>
  <c r="W2063" i="64"/>
  <c r="X2063" i="64"/>
  <c r="Y2063" i="64"/>
  <c r="Z2063" i="64"/>
  <c r="AA2063" i="64"/>
  <c r="AB2063" i="64"/>
  <c r="AC2063" i="64"/>
  <c r="AD2063" i="64"/>
  <c r="AE2063" i="64"/>
  <c r="AF2063" i="64"/>
  <c r="AG2063" i="64"/>
  <c r="AH2063" i="64"/>
  <c r="AI2063" i="64"/>
  <c r="AJ2063" i="64"/>
  <c r="AK2063" i="64"/>
  <c r="AL2063" i="64"/>
  <c r="AM2063" i="64"/>
  <c r="AN2063" i="64"/>
  <c r="AO2063" i="64"/>
  <c r="AP2063" i="64"/>
  <c r="AQ2063" i="64"/>
  <c r="AR2063" i="64"/>
  <c r="AS2063" i="64"/>
  <c r="AT2063" i="64"/>
  <c r="AU2063" i="64"/>
  <c r="AV2063" i="64"/>
  <c r="AW2063" i="64"/>
  <c r="AX2063" i="64"/>
  <c r="AY2063" i="64"/>
  <c r="AZ2063" i="64"/>
  <c r="BA2063" i="64"/>
  <c r="BB2063" i="64"/>
  <c r="BC2063" i="64"/>
  <c r="BD2063" i="64"/>
  <c r="BE2063" i="64"/>
  <c r="BF2063" i="64"/>
  <c r="BG2063" i="64"/>
  <c r="BH2063" i="64"/>
  <c r="BI2063" i="64"/>
  <c r="BJ2063" i="64"/>
  <c r="BK2063" i="64"/>
  <c r="BL2063" i="64"/>
  <c r="BM2063" i="64"/>
  <c r="BN2063" i="64"/>
  <c r="BO2063" i="64"/>
  <c r="BP2063" i="64"/>
  <c r="BQ2063" i="64"/>
  <c r="BR2063" i="64"/>
  <c r="BS2063" i="64"/>
  <c r="BT2063" i="64"/>
  <c r="BU2063" i="64"/>
  <c r="BV2063" i="64"/>
  <c r="BW2063" i="64"/>
  <c r="BX2063" i="64"/>
  <c r="BY2063" i="64"/>
  <c r="BZ2063" i="64"/>
  <c r="CA2063" i="64"/>
  <c r="CB2063" i="64"/>
  <c r="CC2063" i="64"/>
  <c r="CD2063" i="64"/>
  <c r="CE2063" i="64"/>
  <c r="CF2063" i="64"/>
  <c r="CG2063" i="64"/>
  <c r="CH2063" i="64"/>
  <c r="CI2063" i="64"/>
  <c r="CJ2063" i="64"/>
  <c r="CK2063" i="64"/>
  <c r="B2058" i="64"/>
  <c r="B2059" i="64"/>
  <c r="B2060" i="64"/>
  <c r="B2063" i="64"/>
  <c r="B2064" i="64"/>
  <c r="B2057" i="64"/>
  <c r="T2027" i="64"/>
  <c r="U2027" i="64"/>
  <c r="V2027" i="64"/>
  <c r="W2027" i="64"/>
  <c r="X2027" i="64"/>
  <c r="Y2027" i="64"/>
  <c r="Z2027" i="64"/>
  <c r="AA2027" i="64"/>
  <c r="AB2027" i="64"/>
  <c r="AC2027" i="64"/>
  <c r="AD2027" i="64"/>
  <c r="AE2027" i="64"/>
  <c r="AF2027" i="64"/>
  <c r="AG2027" i="64"/>
  <c r="AH2027" i="64"/>
  <c r="AI2027" i="64"/>
  <c r="AJ2027" i="64"/>
  <c r="AK2027" i="64"/>
  <c r="AL2027" i="64"/>
  <c r="AM2027" i="64"/>
  <c r="AN2027" i="64"/>
  <c r="AO2027" i="64"/>
  <c r="AP2027" i="64"/>
  <c r="AQ2027" i="64"/>
  <c r="AR2027" i="64"/>
  <c r="AS2027" i="64"/>
  <c r="AT2027" i="64"/>
  <c r="AU2027" i="64"/>
  <c r="AV2027" i="64"/>
  <c r="AW2027" i="64"/>
  <c r="AX2027" i="64"/>
  <c r="AY2027" i="64"/>
  <c r="AZ2027" i="64"/>
  <c r="BA2027" i="64"/>
  <c r="BB2027" i="64"/>
  <c r="BC2027" i="64"/>
  <c r="BD2027" i="64"/>
  <c r="BE2027" i="64"/>
  <c r="BF2027" i="64"/>
  <c r="BG2027" i="64"/>
  <c r="BH2027" i="64"/>
  <c r="BI2027" i="64"/>
  <c r="BJ2027" i="64"/>
  <c r="BK2027" i="64"/>
  <c r="BL2027" i="64"/>
  <c r="BM2027" i="64"/>
  <c r="BN2027" i="64"/>
  <c r="BO2027" i="64"/>
  <c r="BP2027" i="64"/>
  <c r="BQ2027" i="64"/>
  <c r="BR2027" i="64"/>
  <c r="BS2027" i="64"/>
  <c r="BT2027" i="64"/>
  <c r="BU2027" i="64"/>
  <c r="BV2027" i="64"/>
  <c r="BW2027" i="64"/>
  <c r="BX2027" i="64"/>
  <c r="BY2027" i="64"/>
  <c r="BZ2027" i="64"/>
  <c r="CA2027" i="64"/>
  <c r="CB2027" i="64"/>
  <c r="CC2027" i="64"/>
  <c r="CD2027" i="64"/>
  <c r="CE2027" i="64"/>
  <c r="CF2027" i="64"/>
  <c r="CG2027" i="64"/>
  <c r="CH2027" i="64"/>
  <c r="CI2027" i="64"/>
  <c r="CJ2027" i="64"/>
  <c r="CK2027" i="64"/>
  <c r="B2025" i="64"/>
  <c r="B2022" i="64"/>
  <c r="B2023" i="64"/>
  <c r="B2024" i="64"/>
  <c r="B2027" i="64"/>
  <c r="B2028" i="64"/>
  <c r="B2021" i="64"/>
  <c r="T1955" i="64"/>
  <c r="U1955" i="64"/>
  <c r="V1955" i="64"/>
  <c r="W1955" i="64"/>
  <c r="X1955" i="64"/>
  <c r="Y1955" i="64"/>
  <c r="Z1955" i="64"/>
  <c r="AA1955" i="64"/>
  <c r="AB1955" i="64"/>
  <c r="AC1955" i="64"/>
  <c r="AD1955" i="64"/>
  <c r="AE1955" i="64"/>
  <c r="AF1955" i="64"/>
  <c r="AG1955" i="64"/>
  <c r="AH1955" i="64"/>
  <c r="AI1955" i="64"/>
  <c r="AJ1955" i="64"/>
  <c r="AK1955" i="64"/>
  <c r="AL1955" i="64"/>
  <c r="AM1955" i="64"/>
  <c r="AN1955" i="64"/>
  <c r="AO1955" i="64"/>
  <c r="AP1955" i="64"/>
  <c r="AQ1955" i="64"/>
  <c r="AR1955" i="64"/>
  <c r="AS1955" i="64"/>
  <c r="AT1955" i="64"/>
  <c r="AU1955" i="64"/>
  <c r="AV1955" i="64"/>
  <c r="AW1955" i="64"/>
  <c r="AX1955" i="64"/>
  <c r="AY1955" i="64"/>
  <c r="AZ1955" i="64"/>
  <c r="BA1955" i="64"/>
  <c r="BB1955" i="64"/>
  <c r="BC1955" i="64"/>
  <c r="BD1955" i="64"/>
  <c r="BE1955" i="64"/>
  <c r="BF1955" i="64"/>
  <c r="BG1955" i="64"/>
  <c r="BH1955" i="64"/>
  <c r="BI1955" i="64"/>
  <c r="BJ1955" i="64"/>
  <c r="BK1955" i="64"/>
  <c r="BL1955" i="64"/>
  <c r="BM1955" i="64"/>
  <c r="BN1955" i="64"/>
  <c r="BO1955" i="64"/>
  <c r="BP1955" i="64"/>
  <c r="BQ1955" i="64"/>
  <c r="BR1955" i="64"/>
  <c r="BS1955" i="64"/>
  <c r="BT1955" i="64"/>
  <c r="BU1955" i="64"/>
  <c r="BV1955" i="64"/>
  <c r="BW1955" i="64"/>
  <c r="BX1955" i="64"/>
  <c r="BY1955" i="64"/>
  <c r="BZ1955" i="64"/>
  <c r="CA1955" i="64"/>
  <c r="CB1955" i="64"/>
  <c r="CC1955" i="64"/>
  <c r="CD1955" i="64"/>
  <c r="CE1955" i="64"/>
  <c r="CF1955" i="64"/>
  <c r="CG1955" i="64"/>
  <c r="CH1955" i="64"/>
  <c r="CI1955" i="64"/>
  <c r="CJ1955" i="64"/>
  <c r="CK1955" i="64"/>
  <c r="B1953" i="64"/>
  <c r="B1950" i="64"/>
  <c r="B1951" i="64"/>
  <c r="B1952" i="64"/>
  <c r="B1955" i="64"/>
  <c r="B1956" i="64"/>
  <c r="B1949" i="64"/>
  <c r="T1920" i="64"/>
  <c r="U1920" i="64"/>
  <c r="V1920" i="64"/>
  <c r="W1920" i="64"/>
  <c r="X1920" i="64"/>
  <c r="Y1920" i="64"/>
  <c r="Z1920" i="64"/>
  <c r="AA1920" i="64"/>
  <c r="AB1920" i="64"/>
  <c r="AC1920" i="64"/>
  <c r="AD1920" i="64"/>
  <c r="AE1920" i="64"/>
  <c r="AF1920" i="64"/>
  <c r="AG1920" i="64"/>
  <c r="AH1920" i="64"/>
  <c r="AI1920" i="64"/>
  <c r="AJ1920" i="64"/>
  <c r="AK1920" i="64"/>
  <c r="AL1920" i="64"/>
  <c r="AM1920" i="64"/>
  <c r="AN1920" i="64"/>
  <c r="AO1920" i="64"/>
  <c r="AP1920" i="64"/>
  <c r="AQ1920" i="64"/>
  <c r="AR1920" i="64"/>
  <c r="AS1920" i="64"/>
  <c r="AT1920" i="64"/>
  <c r="AU1920" i="64"/>
  <c r="AV1920" i="64"/>
  <c r="AW1920" i="64"/>
  <c r="AX1920" i="64"/>
  <c r="AY1920" i="64"/>
  <c r="AZ1920" i="64"/>
  <c r="BA1920" i="64"/>
  <c r="BB1920" i="64"/>
  <c r="BC1920" i="64"/>
  <c r="BD1920" i="64"/>
  <c r="BE1920" i="64"/>
  <c r="BF1920" i="64"/>
  <c r="BG1920" i="64"/>
  <c r="BH1920" i="64"/>
  <c r="BI1920" i="64"/>
  <c r="BJ1920" i="64"/>
  <c r="BK1920" i="64"/>
  <c r="BL1920" i="64"/>
  <c r="BM1920" i="64"/>
  <c r="BN1920" i="64"/>
  <c r="BO1920" i="64"/>
  <c r="BP1920" i="64"/>
  <c r="BQ1920" i="64"/>
  <c r="BR1920" i="64"/>
  <c r="BS1920" i="64"/>
  <c r="BT1920" i="64"/>
  <c r="BU1920" i="64"/>
  <c r="BV1920" i="64"/>
  <c r="BW1920" i="64"/>
  <c r="BX1920" i="64"/>
  <c r="BY1920" i="64"/>
  <c r="BZ1920" i="64"/>
  <c r="CA1920" i="64"/>
  <c r="CB1920" i="64"/>
  <c r="CC1920" i="64"/>
  <c r="CD1920" i="64"/>
  <c r="CE1920" i="64"/>
  <c r="CF1920" i="64"/>
  <c r="CG1920" i="64"/>
  <c r="CH1920" i="64"/>
  <c r="CI1920" i="64"/>
  <c r="CJ1920" i="64"/>
  <c r="CK1920" i="64"/>
  <c r="B1918" i="64"/>
  <c r="B1915" i="64"/>
  <c r="B1936" i="64" s="1"/>
  <c r="B1916" i="64"/>
  <c r="B1917" i="64"/>
  <c r="B1920" i="64"/>
  <c r="B1921" i="64"/>
  <c r="B1914" i="64"/>
  <c r="B2652" i="64"/>
  <c r="T2654" i="64"/>
  <c r="U2654" i="64"/>
  <c r="V2654" i="64"/>
  <c r="W2654" i="64"/>
  <c r="X2654" i="64"/>
  <c r="Y2654" i="64"/>
  <c r="Z2654" i="64"/>
  <c r="AA2654" i="64"/>
  <c r="AB2654" i="64"/>
  <c r="AC2654" i="64"/>
  <c r="AD2654" i="64"/>
  <c r="AE2654" i="64"/>
  <c r="AF2654" i="64"/>
  <c r="AG2654" i="64"/>
  <c r="AH2654" i="64"/>
  <c r="AI2654" i="64"/>
  <c r="AJ2654" i="64"/>
  <c r="AK2654" i="64"/>
  <c r="AL2654" i="64"/>
  <c r="AM2654" i="64"/>
  <c r="AN2654" i="64"/>
  <c r="AO2654" i="64"/>
  <c r="AP2654" i="64"/>
  <c r="AQ2654" i="64"/>
  <c r="AR2654" i="64"/>
  <c r="AS2654" i="64"/>
  <c r="AT2654" i="64"/>
  <c r="AU2654" i="64"/>
  <c r="AV2654" i="64"/>
  <c r="AW2654" i="64"/>
  <c r="AX2654" i="64"/>
  <c r="AY2654" i="64"/>
  <c r="AZ2654" i="64"/>
  <c r="BA2654" i="64"/>
  <c r="BB2654" i="64"/>
  <c r="BC2654" i="64"/>
  <c r="BD2654" i="64"/>
  <c r="BE2654" i="64"/>
  <c r="BF2654" i="64"/>
  <c r="BG2654" i="64"/>
  <c r="BH2654" i="64"/>
  <c r="BI2654" i="64"/>
  <c r="BJ2654" i="64"/>
  <c r="BK2654" i="64"/>
  <c r="BL2654" i="64"/>
  <c r="BM2654" i="64"/>
  <c r="BN2654" i="64"/>
  <c r="BO2654" i="64"/>
  <c r="BP2654" i="64"/>
  <c r="BQ2654" i="64"/>
  <c r="BR2654" i="64"/>
  <c r="BS2654" i="64"/>
  <c r="BT2654" i="64"/>
  <c r="BU2654" i="64"/>
  <c r="BV2654" i="64"/>
  <c r="BW2654" i="64"/>
  <c r="BX2654" i="64"/>
  <c r="BY2654" i="64"/>
  <c r="BZ2654" i="64"/>
  <c r="CA2654" i="64"/>
  <c r="CB2654" i="64"/>
  <c r="CC2654" i="64"/>
  <c r="CD2654" i="64"/>
  <c r="CE2654" i="64"/>
  <c r="CF2654" i="64"/>
  <c r="CG2654" i="64"/>
  <c r="CH2654" i="64"/>
  <c r="CI2654" i="64"/>
  <c r="CJ2654" i="64"/>
  <c r="CK2654" i="64"/>
  <c r="B2649" i="64"/>
  <c r="B2650" i="64"/>
  <c r="B2651" i="64"/>
  <c r="B2654" i="64"/>
  <c r="B2655" i="64"/>
  <c r="B2648" i="64"/>
  <c r="T2688" i="64"/>
  <c r="U2688" i="64"/>
  <c r="V2688" i="64"/>
  <c r="W2688" i="64"/>
  <c r="X2688" i="64"/>
  <c r="Y2688" i="64"/>
  <c r="Z2688" i="64"/>
  <c r="AA2688" i="64"/>
  <c r="AB2688" i="64"/>
  <c r="AC2688" i="64"/>
  <c r="AD2688" i="64"/>
  <c r="AE2688" i="64"/>
  <c r="AF2688" i="64"/>
  <c r="AG2688" i="64"/>
  <c r="AH2688" i="64"/>
  <c r="AI2688" i="64"/>
  <c r="AJ2688" i="64"/>
  <c r="AK2688" i="64"/>
  <c r="AL2688" i="64"/>
  <c r="AM2688" i="64"/>
  <c r="AN2688" i="64"/>
  <c r="AO2688" i="64"/>
  <c r="AP2688" i="64"/>
  <c r="AQ2688" i="64"/>
  <c r="AR2688" i="64"/>
  <c r="AS2688" i="64"/>
  <c r="AT2688" i="64"/>
  <c r="AU2688" i="64"/>
  <c r="AV2688" i="64"/>
  <c r="AW2688" i="64"/>
  <c r="AX2688" i="64"/>
  <c r="AY2688" i="64"/>
  <c r="AZ2688" i="64"/>
  <c r="BA2688" i="64"/>
  <c r="BB2688" i="64"/>
  <c r="BC2688" i="64"/>
  <c r="BD2688" i="64"/>
  <c r="BE2688" i="64"/>
  <c r="BF2688" i="64"/>
  <c r="BG2688" i="64"/>
  <c r="BH2688" i="64"/>
  <c r="BI2688" i="64"/>
  <c r="BJ2688" i="64"/>
  <c r="BK2688" i="64"/>
  <c r="BL2688" i="64"/>
  <c r="BM2688" i="64"/>
  <c r="BN2688" i="64"/>
  <c r="BO2688" i="64"/>
  <c r="BP2688" i="64"/>
  <c r="BQ2688" i="64"/>
  <c r="BR2688" i="64"/>
  <c r="BS2688" i="64"/>
  <c r="BT2688" i="64"/>
  <c r="BU2688" i="64"/>
  <c r="BV2688" i="64"/>
  <c r="BW2688" i="64"/>
  <c r="BX2688" i="64"/>
  <c r="BY2688" i="64"/>
  <c r="BZ2688" i="64"/>
  <c r="CA2688" i="64"/>
  <c r="CB2688" i="64"/>
  <c r="CC2688" i="64"/>
  <c r="CD2688" i="64"/>
  <c r="CE2688" i="64"/>
  <c r="CF2688" i="64"/>
  <c r="CG2688" i="64"/>
  <c r="CH2688" i="64"/>
  <c r="CI2688" i="64"/>
  <c r="CJ2688" i="64"/>
  <c r="CK2688" i="64"/>
  <c r="B2686" i="64"/>
  <c r="B2683" i="64"/>
  <c r="B2684" i="64"/>
  <c r="B2685" i="64"/>
  <c r="B2688" i="64"/>
  <c r="B2689" i="64"/>
  <c r="B2682" i="64"/>
  <c r="T1882" i="64"/>
  <c r="U1882" i="64"/>
  <c r="V1882" i="64"/>
  <c r="W1882" i="64"/>
  <c r="X1882" i="64"/>
  <c r="Y1882" i="64"/>
  <c r="Z1882" i="64"/>
  <c r="AA1882" i="64"/>
  <c r="AB1882" i="64"/>
  <c r="AC1882" i="64"/>
  <c r="AD1882" i="64"/>
  <c r="AE1882" i="64"/>
  <c r="AF1882" i="64"/>
  <c r="AG1882" i="64"/>
  <c r="AH1882" i="64"/>
  <c r="AI1882" i="64"/>
  <c r="AJ1882" i="64"/>
  <c r="AK1882" i="64"/>
  <c r="AL1882" i="64"/>
  <c r="AM1882" i="64"/>
  <c r="AN1882" i="64"/>
  <c r="AO1882" i="64"/>
  <c r="AP1882" i="64"/>
  <c r="AQ1882" i="64"/>
  <c r="AR1882" i="64"/>
  <c r="AS1882" i="64"/>
  <c r="AT1882" i="64"/>
  <c r="AU1882" i="64"/>
  <c r="AV1882" i="64"/>
  <c r="AW1882" i="64"/>
  <c r="AX1882" i="64"/>
  <c r="AY1882" i="64"/>
  <c r="AZ1882" i="64"/>
  <c r="BA1882" i="64"/>
  <c r="BB1882" i="64"/>
  <c r="BC1882" i="64"/>
  <c r="BD1882" i="64"/>
  <c r="BE1882" i="64"/>
  <c r="BF1882" i="64"/>
  <c r="BG1882" i="64"/>
  <c r="BH1882" i="64"/>
  <c r="BI1882" i="64"/>
  <c r="BJ1882" i="64"/>
  <c r="BK1882" i="64"/>
  <c r="BL1882" i="64"/>
  <c r="BM1882" i="64"/>
  <c r="BN1882" i="64"/>
  <c r="BO1882" i="64"/>
  <c r="BP1882" i="64"/>
  <c r="BQ1882" i="64"/>
  <c r="BR1882" i="64"/>
  <c r="BS1882" i="64"/>
  <c r="BT1882" i="64"/>
  <c r="BU1882" i="64"/>
  <c r="BV1882" i="64"/>
  <c r="BW1882" i="64"/>
  <c r="BX1882" i="64"/>
  <c r="BY1882" i="64"/>
  <c r="BZ1882" i="64"/>
  <c r="CA1882" i="64"/>
  <c r="CB1882" i="64"/>
  <c r="CC1882" i="64"/>
  <c r="CD1882" i="64"/>
  <c r="CE1882" i="64"/>
  <c r="CF1882" i="64"/>
  <c r="CG1882" i="64"/>
  <c r="CH1882" i="64"/>
  <c r="CI1882" i="64"/>
  <c r="CJ1882" i="64"/>
  <c r="CK1882" i="64"/>
  <c r="T1884" i="64"/>
  <c r="U1884" i="64"/>
  <c r="V1884" i="64"/>
  <c r="W1884" i="64"/>
  <c r="X1884" i="64"/>
  <c r="Y1884" i="64"/>
  <c r="Z1884" i="64"/>
  <c r="AA1884" i="64"/>
  <c r="AB1884" i="64"/>
  <c r="AC1884" i="64"/>
  <c r="AD1884" i="64"/>
  <c r="AE1884" i="64"/>
  <c r="AF1884" i="64"/>
  <c r="AG1884" i="64"/>
  <c r="AH1884" i="64"/>
  <c r="AI1884" i="64"/>
  <c r="AJ1884" i="64"/>
  <c r="AK1884" i="64"/>
  <c r="AL1884" i="64"/>
  <c r="AM1884" i="64"/>
  <c r="AN1884" i="64"/>
  <c r="AO1884" i="64"/>
  <c r="AP1884" i="64"/>
  <c r="AQ1884" i="64"/>
  <c r="AR1884" i="64"/>
  <c r="AS1884" i="64"/>
  <c r="AT1884" i="64"/>
  <c r="AU1884" i="64"/>
  <c r="AV1884" i="64"/>
  <c r="AW1884" i="64"/>
  <c r="AX1884" i="64"/>
  <c r="AY1884" i="64"/>
  <c r="AZ1884" i="64"/>
  <c r="BA1884" i="64"/>
  <c r="BB1884" i="64"/>
  <c r="BC1884" i="64"/>
  <c r="BD1884" i="64"/>
  <c r="BE1884" i="64"/>
  <c r="BF1884" i="64"/>
  <c r="BG1884" i="64"/>
  <c r="BH1884" i="64"/>
  <c r="BI1884" i="64"/>
  <c r="BJ1884" i="64"/>
  <c r="BK1884" i="64"/>
  <c r="BL1884" i="64"/>
  <c r="BM1884" i="64"/>
  <c r="BN1884" i="64"/>
  <c r="BO1884" i="64"/>
  <c r="BP1884" i="64"/>
  <c r="BQ1884" i="64"/>
  <c r="BR1884" i="64"/>
  <c r="BS1884" i="64"/>
  <c r="BT1884" i="64"/>
  <c r="BU1884" i="64"/>
  <c r="BV1884" i="64"/>
  <c r="BW1884" i="64"/>
  <c r="BX1884" i="64"/>
  <c r="BY1884" i="64"/>
  <c r="BZ1884" i="64"/>
  <c r="CA1884" i="64"/>
  <c r="CB1884" i="64"/>
  <c r="CC1884" i="64"/>
  <c r="CD1884" i="64"/>
  <c r="CE1884" i="64"/>
  <c r="CF1884" i="64"/>
  <c r="CG1884" i="64"/>
  <c r="CH1884" i="64"/>
  <c r="CI1884" i="64"/>
  <c r="CJ1884" i="64"/>
  <c r="CK1884" i="64"/>
  <c r="T1885" i="64"/>
  <c r="U1885" i="64"/>
  <c r="V1885" i="64"/>
  <c r="W1885" i="64"/>
  <c r="X1885" i="64"/>
  <c r="Y1885" i="64"/>
  <c r="Z1885" i="64"/>
  <c r="AA1885" i="64"/>
  <c r="AB1885" i="64"/>
  <c r="AC1885" i="64"/>
  <c r="AD1885" i="64"/>
  <c r="AE1885" i="64"/>
  <c r="AF1885" i="64"/>
  <c r="AG1885" i="64"/>
  <c r="AH1885" i="64"/>
  <c r="AI1885" i="64"/>
  <c r="AJ1885" i="64"/>
  <c r="AK1885" i="64"/>
  <c r="AL1885" i="64"/>
  <c r="AM1885" i="64"/>
  <c r="AN1885" i="64"/>
  <c r="AO1885" i="64"/>
  <c r="AP1885" i="64"/>
  <c r="AQ1885" i="64"/>
  <c r="AR1885" i="64"/>
  <c r="AS1885" i="64"/>
  <c r="AT1885" i="64"/>
  <c r="AU1885" i="64"/>
  <c r="AV1885" i="64"/>
  <c r="AW1885" i="64"/>
  <c r="AX1885" i="64"/>
  <c r="AY1885" i="64"/>
  <c r="AZ1885" i="64"/>
  <c r="BA1885" i="64"/>
  <c r="BB1885" i="64"/>
  <c r="BC1885" i="64"/>
  <c r="BD1885" i="64"/>
  <c r="BE1885" i="64"/>
  <c r="BF1885" i="64"/>
  <c r="BG1885" i="64"/>
  <c r="BH1885" i="64"/>
  <c r="BI1885" i="64"/>
  <c r="BJ1885" i="64"/>
  <c r="BK1885" i="64"/>
  <c r="BL1885" i="64"/>
  <c r="BM1885" i="64"/>
  <c r="BN1885" i="64"/>
  <c r="BO1885" i="64"/>
  <c r="BP1885" i="64"/>
  <c r="BQ1885" i="64"/>
  <c r="BR1885" i="64"/>
  <c r="BS1885" i="64"/>
  <c r="BT1885" i="64"/>
  <c r="BU1885" i="64"/>
  <c r="BV1885" i="64"/>
  <c r="BW1885" i="64"/>
  <c r="BX1885" i="64"/>
  <c r="BY1885" i="64"/>
  <c r="BZ1885" i="64"/>
  <c r="CA1885" i="64"/>
  <c r="CB1885" i="64"/>
  <c r="CC1885" i="64"/>
  <c r="CD1885" i="64"/>
  <c r="CE1885" i="64"/>
  <c r="CF1885" i="64"/>
  <c r="CG1885" i="64"/>
  <c r="CH1885" i="64"/>
  <c r="CI1885" i="64"/>
  <c r="CJ1885" i="64"/>
  <c r="CK1885" i="64"/>
  <c r="B1882" i="64"/>
  <c r="B1879" i="64"/>
  <c r="B1873" i="64" s="1"/>
  <c r="B1880" i="64"/>
  <c r="B1881" i="64"/>
  <c r="B1884" i="64"/>
  <c r="B1885" i="64"/>
  <c r="B1878" i="64"/>
  <c r="T1789" i="64"/>
  <c r="U1789" i="64"/>
  <c r="V1789" i="64"/>
  <c r="W1789" i="64"/>
  <c r="X1789" i="64"/>
  <c r="Y1789" i="64"/>
  <c r="Z1789" i="64"/>
  <c r="AA1789" i="64"/>
  <c r="AB1789" i="64"/>
  <c r="AC1789" i="64"/>
  <c r="AD1789" i="64"/>
  <c r="AE1789" i="64"/>
  <c r="AF1789" i="64"/>
  <c r="AG1789" i="64"/>
  <c r="AH1789" i="64"/>
  <c r="AI1789" i="64"/>
  <c r="AJ1789" i="64"/>
  <c r="AK1789" i="64"/>
  <c r="AL1789" i="64"/>
  <c r="AM1789" i="64"/>
  <c r="AN1789" i="64"/>
  <c r="AO1789" i="64"/>
  <c r="AP1789" i="64"/>
  <c r="AQ1789" i="64"/>
  <c r="AR1789" i="64"/>
  <c r="AS1789" i="64"/>
  <c r="AT1789" i="64"/>
  <c r="AU1789" i="64"/>
  <c r="AV1789" i="64"/>
  <c r="AW1789" i="64"/>
  <c r="AX1789" i="64"/>
  <c r="AY1789" i="64"/>
  <c r="AZ1789" i="64"/>
  <c r="BA1789" i="64"/>
  <c r="BB1789" i="64"/>
  <c r="BC1789" i="64"/>
  <c r="BD1789" i="64"/>
  <c r="BE1789" i="64"/>
  <c r="BF1789" i="64"/>
  <c r="BG1789" i="64"/>
  <c r="BH1789" i="64"/>
  <c r="BI1789" i="64"/>
  <c r="BJ1789" i="64"/>
  <c r="BK1789" i="64"/>
  <c r="BL1789" i="64"/>
  <c r="BM1789" i="64"/>
  <c r="BN1789" i="64"/>
  <c r="BO1789" i="64"/>
  <c r="BP1789" i="64"/>
  <c r="BQ1789" i="64"/>
  <c r="BR1789" i="64"/>
  <c r="BS1789" i="64"/>
  <c r="BT1789" i="64"/>
  <c r="BU1789" i="64"/>
  <c r="BV1789" i="64"/>
  <c r="BW1789" i="64"/>
  <c r="BX1789" i="64"/>
  <c r="BY1789" i="64"/>
  <c r="BZ1789" i="64"/>
  <c r="CA1789" i="64"/>
  <c r="CB1789" i="64"/>
  <c r="CC1789" i="64"/>
  <c r="CD1789" i="64"/>
  <c r="CE1789" i="64"/>
  <c r="CF1789" i="64"/>
  <c r="CG1789" i="64"/>
  <c r="CH1789" i="64"/>
  <c r="CI1789" i="64"/>
  <c r="CJ1789" i="64"/>
  <c r="CK1789" i="64"/>
  <c r="B1787" i="64"/>
  <c r="B1784" i="64"/>
  <c r="B1785" i="64"/>
  <c r="B1786" i="64"/>
  <c r="B1789" i="64"/>
  <c r="B1790" i="64"/>
  <c r="B1783" i="64"/>
  <c r="T1768" i="64"/>
  <c r="U1768" i="64"/>
  <c r="V1768" i="64"/>
  <c r="W1768" i="64"/>
  <c r="X1768" i="64"/>
  <c r="Y1768" i="64"/>
  <c r="Z1768" i="64"/>
  <c r="AA1768" i="64"/>
  <c r="AB1768" i="64"/>
  <c r="AC1768" i="64"/>
  <c r="AD1768" i="64"/>
  <c r="AE1768" i="64"/>
  <c r="AF1768" i="64"/>
  <c r="AG1768" i="64"/>
  <c r="AH1768" i="64"/>
  <c r="AI1768" i="64"/>
  <c r="AJ1768" i="64"/>
  <c r="AK1768" i="64"/>
  <c r="AL1768" i="64"/>
  <c r="AM1768" i="64"/>
  <c r="AN1768" i="64"/>
  <c r="AO1768" i="64"/>
  <c r="AP1768" i="64"/>
  <c r="AQ1768" i="64"/>
  <c r="AR1768" i="64"/>
  <c r="AS1768" i="64"/>
  <c r="AT1768" i="64"/>
  <c r="AU1768" i="64"/>
  <c r="AV1768" i="64"/>
  <c r="AW1768" i="64"/>
  <c r="AX1768" i="64"/>
  <c r="AY1768" i="64"/>
  <c r="AZ1768" i="64"/>
  <c r="BA1768" i="64"/>
  <c r="BB1768" i="64"/>
  <c r="BC1768" i="64"/>
  <c r="BD1768" i="64"/>
  <c r="BE1768" i="64"/>
  <c r="BF1768" i="64"/>
  <c r="BG1768" i="64"/>
  <c r="BH1768" i="64"/>
  <c r="BI1768" i="64"/>
  <c r="BJ1768" i="64"/>
  <c r="BK1768" i="64"/>
  <c r="BL1768" i="64"/>
  <c r="BM1768" i="64"/>
  <c r="BN1768" i="64"/>
  <c r="BO1768" i="64"/>
  <c r="BP1768" i="64"/>
  <c r="BQ1768" i="64"/>
  <c r="BR1768" i="64"/>
  <c r="BS1768" i="64"/>
  <c r="BT1768" i="64"/>
  <c r="BU1768" i="64"/>
  <c r="BV1768" i="64"/>
  <c r="BW1768" i="64"/>
  <c r="BX1768" i="64"/>
  <c r="BY1768" i="64"/>
  <c r="BZ1768" i="64"/>
  <c r="CA1768" i="64"/>
  <c r="CB1768" i="64"/>
  <c r="CC1768" i="64"/>
  <c r="CD1768" i="64"/>
  <c r="CE1768" i="64"/>
  <c r="CF1768" i="64"/>
  <c r="CG1768" i="64"/>
  <c r="CH1768" i="64"/>
  <c r="CI1768" i="64"/>
  <c r="CJ1768" i="64"/>
  <c r="CK1768" i="64"/>
  <c r="B1765" i="64"/>
  <c r="B1762" i="64"/>
  <c r="B1763" i="64"/>
  <c r="B1764" i="64"/>
  <c r="B1767" i="64"/>
  <c r="B1768" i="64"/>
  <c r="B1761" i="64"/>
  <c r="B1741" i="64"/>
  <c r="T1615" i="64"/>
  <c r="U1615" i="64"/>
  <c r="V1615" i="64"/>
  <c r="W1615" i="64"/>
  <c r="X1615" i="64"/>
  <c r="Y1615" i="64"/>
  <c r="Z1615" i="64"/>
  <c r="AA1615" i="64"/>
  <c r="AB1615" i="64"/>
  <c r="AC1615" i="64"/>
  <c r="AD1615" i="64"/>
  <c r="AE1615" i="64"/>
  <c r="AF1615" i="64"/>
  <c r="AG1615" i="64"/>
  <c r="AH1615" i="64"/>
  <c r="AI1615" i="64"/>
  <c r="AJ1615" i="64"/>
  <c r="AK1615" i="64"/>
  <c r="AL1615" i="64"/>
  <c r="AM1615" i="64"/>
  <c r="AN1615" i="64"/>
  <c r="AO1615" i="64"/>
  <c r="AP1615" i="64"/>
  <c r="AQ1615" i="64"/>
  <c r="AR1615" i="64"/>
  <c r="AS1615" i="64"/>
  <c r="AT1615" i="64"/>
  <c r="AU1615" i="64"/>
  <c r="AV1615" i="64"/>
  <c r="AW1615" i="64"/>
  <c r="AX1615" i="64"/>
  <c r="AY1615" i="64"/>
  <c r="AZ1615" i="64"/>
  <c r="BA1615" i="64"/>
  <c r="BB1615" i="64"/>
  <c r="BC1615" i="64"/>
  <c r="BD1615" i="64"/>
  <c r="BE1615" i="64"/>
  <c r="BF1615" i="64"/>
  <c r="BG1615" i="64"/>
  <c r="BH1615" i="64"/>
  <c r="BI1615" i="64"/>
  <c r="BJ1615" i="64"/>
  <c r="BK1615" i="64"/>
  <c r="BL1615" i="64"/>
  <c r="BM1615" i="64"/>
  <c r="BN1615" i="64"/>
  <c r="BO1615" i="64"/>
  <c r="BP1615" i="64"/>
  <c r="BQ1615" i="64"/>
  <c r="BR1615" i="64"/>
  <c r="BS1615" i="64"/>
  <c r="BT1615" i="64"/>
  <c r="BU1615" i="64"/>
  <c r="BV1615" i="64"/>
  <c r="BW1615" i="64"/>
  <c r="BX1615" i="64"/>
  <c r="BY1615" i="64"/>
  <c r="BZ1615" i="64"/>
  <c r="CA1615" i="64"/>
  <c r="CB1615" i="64"/>
  <c r="CC1615" i="64"/>
  <c r="CD1615" i="64"/>
  <c r="CE1615" i="64"/>
  <c r="CF1615" i="64"/>
  <c r="CG1615" i="64"/>
  <c r="CH1615" i="64"/>
  <c r="CI1615" i="64"/>
  <c r="CJ1615" i="64"/>
  <c r="CK1615" i="64"/>
  <c r="B1613" i="64"/>
  <c r="B1738" i="64"/>
  <c r="B1739" i="64"/>
  <c r="B1740" i="64"/>
  <c r="B1743" i="64"/>
  <c r="B1744" i="64"/>
  <c r="B1737" i="64"/>
  <c r="B1735" i="64" s="1"/>
  <c r="B1610" i="64"/>
  <c r="B1611" i="64"/>
  <c r="B1612" i="64"/>
  <c r="B1615" i="64"/>
  <c r="B1616" i="64"/>
  <c r="B1609" i="64"/>
  <c r="T1600" i="64"/>
  <c r="U1600" i="64"/>
  <c r="V1600" i="64"/>
  <c r="W1600" i="64"/>
  <c r="X1600" i="64"/>
  <c r="Y1600" i="64"/>
  <c r="Z1600" i="64"/>
  <c r="AA1600" i="64"/>
  <c r="AB1600" i="64"/>
  <c r="AC1600" i="64"/>
  <c r="AD1600" i="64"/>
  <c r="AE1600" i="64"/>
  <c r="AF1600" i="64"/>
  <c r="AG1600" i="64"/>
  <c r="AH1600" i="64"/>
  <c r="AI1600" i="64"/>
  <c r="AJ1600" i="64"/>
  <c r="AK1600" i="64"/>
  <c r="AL1600" i="64"/>
  <c r="AM1600" i="64"/>
  <c r="AN1600" i="64"/>
  <c r="AO1600" i="64"/>
  <c r="AP1600" i="64"/>
  <c r="AQ1600" i="64"/>
  <c r="AR1600" i="64"/>
  <c r="AS1600" i="64"/>
  <c r="AT1600" i="64"/>
  <c r="AU1600" i="64"/>
  <c r="AV1600" i="64"/>
  <c r="AW1600" i="64"/>
  <c r="AX1600" i="64"/>
  <c r="AY1600" i="64"/>
  <c r="AZ1600" i="64"/>
  <c r="BA1600" i="64"/>
  <c r="BB1600" i="64"/>
  <c r="BC1600" i="64"/>
  <c r="BD1600" i="64"/>
  <c r="BE1600" i="64"/>
  <c r="BF1600" i="64"/>
  <c r="BG1600" i="64"/>
  <c r="BH1600" i="64"/>
  <c r="BI1600" i="64"/>
  <c r="BJ1600" i="64"/>
  <c r="BK1600" i="64"/>
  <c r="BL1600" i="64"/>
  <c r="BM1600" i="64"/>
  <c r="BN1600" i="64"/>
  <c r="BO1600" i="64"/>
  <c r="BP1600" i="64"/>
  <c r="BQ1600" i="64"/>
  <c r="BR1600" i="64"/>
  <c r="BS1600" i="64"/>
  <c r="BT1600" i="64"/>
  <c r="BU1600" i="64"/>
  <c r="BV1600" i="64"/>
  <c r="BW1600" i="64"/>
  <c r="BX1600" i="64"/>
  <c r="BY1600" i="64"/>
  <c r="BZ1600" i="64"/>
  <c r="CA1600" i="64"/>
  <c r="CB1600" i="64"/>
  <c r="CC1600" i="64"/>
  <c r="CD1600" i="64"/>
  <c r="CE1600" i="64"/>
  <c r="CF1600" i="64"/>
  <c r="CG1600" i="64"/>
  <c r="CH1600" i="64"/>
  <c r="CI1600" i="64"/>
  <c r="CJ1600" i="64"/>
  <c r="CK1600" i="64"/>
  <c r="B1356" i="64"/>
  <c r="B1353" i="64"/>
  <c r="B1349" i="64" s="1"/>
  <c r="B1354" i="64"/>
  <c r="B1355" i="64"/>
  <c r="B1358" i="64"/>
  <c r="B1359" i="64"/>
  <c r="B1352" i="64"/>
  <c r="B1350" i="64" s="1"/>
  <c r="B1303" i="64"/>
  <c r="B1304" i="64"/>
  <c r="B1305" i="64"/>
  <c r="B1306" i="64"/>
  <c r="B1308" i="64"/>
  <c r="B1309" i="64"/>
  <c r="B1302" i="64"/>
  <c r="B961" i="64"/>
  <c r="B962" i="64"/>
  <c r="B963" i="64"/>
  <c r="B960" i="64"/>
  <c r="B956" i="64"/>
  <c r="B953" i="64"/>
  <c r="B952" i="64"/>
  <c r="B939" i="64"/>
  <c r="B938" i="64"/>
  <c r="B934" i="64"/>
  <c r="B929" i="64"/>
  <c r="B928" i="64"/>
  <c r="B909" i="64"/>
  <c r="B910" i="64"/>
  <c r="B911" i="64"/>
  <c r="B912" i="64"/>
  <c r="B913" i="64"/>
  <c r="B907" i="64"/>
  <c r="B905" i="64" s="1"/>
  <c r="B887" i="64"/>
  <c r="B888" i="64"/>
  <c r="B890" i="64"/>
  <c r="B891" i="64"/>
  <c r="B892" i="64"/>
  <c r="B889" i="64"/>
  <c r="B885" i="64"/>
  <c r="B864" i="64"/>
  <c r="B865" i="64"/>
  <c r="B867" i="64"/>
  <c r="B868" i="64"/>
  <c r="B862" i="64"/>
  <c r="B851" i="64" s="1"/>
  <c r="B866" i="64" s="1"/>
  <c r="B646" i="64"/>
  <c r="B647" i="64"/>
  <c r="B642" i="64"/>
  <c r="B643" i="64"/>
  <c r="B644" i="64"/>
  <c r="B645" i="64"/>
  <c r="E641" i="64"/>
  <c r="B640" i="64"/>
  <c r="B581" i="64"/>
  <c r="B579" i="64" s="1"/>
  <c r="B557" i="64"/>
  <c r="B555" i="64" s="1"/>
  <c r="E2262" i="64"/>
  <c r="E2228" i="64"/>
  <c r="E961" i="64"/>
  <c r="E862" i="64"/>
  <c r="E863" i="64"/>
  <c r="E864" i="64"/>
  <c r="E865" i="64"/>
  <c r="E866" i="64"/>
  <c r="E867" i="64"/>
  <c r="E640" i="64"/>
  <c r="E642" i="64"/>
  <c r="E643" i="64"/>
  <c r="E644" i="64"/>
  <c r="E645" i="64"/>
  <c r="E646" i="64"/>
  <c r="E582" i="64"/>
  <c r="E583" i="64"/>
  <c r="B583" i="64"/>
  <c r="E584" i="64"/>
  <c r="B584" i="64"/>
  <c r="E585" i="64"/>
  <c r="B585" i="64"/>
  <c r="E586" i="64"/>
  <c r="B586" i="64"/>
  <c r="E587" i="64"/>
  <c r="B587" i="64"/>
  <c r="E558" i="64"/>
  <c r="E559" i="64"/>
  <c r="E560" i="64"/>
  <c r="E561" i="64"/>
  <c r="E562" i="64"/>
  <c r="E563" i="64"/>
  <c r="E564" i="64"/>
  <c r="E260" i="64"/>
  <c r="E261" i="64"/>
  <c r="E262" i="64"/>
  <c r="E263" i="64"/>
  <c r="E264" i="64"/>
  <c r="E208" i="64"/>
  <c r="E209" i="64"/>
  <c r="E210" i="64"/>
  <c r="E211" i="64"/>
  <c r="E212" i="64"/>
  <c r="E192" i="64"/>
  <c r="E190" i="64"/>
  <c r="G190" i="64" s="1"/>
  <c r="E108" i="64"/>
  <c r="E109" i="64"/>
  <c r="E110" i="64"/>
  <c r="E111" i="64"/>
  <c r="E112" i="64"/>
  <c r="E90" i="64"/>
  <c r="E91" i="64"/>
  <c r="E92" i="64"/>
  <c r="E93" i="64"/>
  <c r="E94" i="64"/>
  <c r="E95" i="64"/>
  <c r="E77" i="64"/>
  <c r="T1358" i="64"/>
  <c r="U1358" i="64"/>
  <c r="V1358" i="64"/>
  <c r="W1358" i="64"/>
  <c r="X1358" i="64"/>
  <c r="Y1358" i="64"/>
  <c r="Z1358" i="64"/>
  <c r="AA1358" i="64"/>
  <c r="AB1358" i="64"/>
  <c r="AC1358" i="64"/>
  <c r="AD1358" i="64"/>
  <c r="AE1358" i="64"/>
  <c r="AF1358" i="64"/>
  <c r="AG1358" i="64"/>
  <c r="AH1358" i="64"/>
  <c r="AI1358" i="64"/>
  <c r="AJ1358" i="64"/>
  <c r="AK1358" i="64"/>
  <c r="AL1358" i="64"/>
  <c r="AM1358" i="64"/>
  <c r="AN1358" i="64"/>
  <c r="AO1358" i="64"/>
  <c r="AP1358" i="64"/>
  <c r="AQ1358" i="64"/>
  <c r="AR1358" i="64"/>
  <c r="AS1358" i="64"/>
  <c r="AT1358" i="64"/>
  <c r="AU1358" i="64"/>
  <c r="AV1358" i="64"/>
  <c r="AW1358" i="64"/>
  <c r="AX1358" i="64"/>
  <c r="AY1358" i="64"/>
  <c r="AZ1358" i="64"/>
  <c r="BA1358" i="64"/>
  <c r="BB1358" i="64"/>
  <c r="BC1358" i="64"/>
  <c r="BD1358" i="64"/>
  <c r="BE1358" i="64"/>
  <c r="BF1358" i="64"/>
  <c r="BG1358" i="64"/>
  <c r="BH1358" i="64"/>
  <c r="BI1358" i="64"/>
  <c r="BJ1358" i="64"/>
  <c r="BK1358" i="64"/>
  <c r="BL1358" i="64"/>
  <c r="BM1358" i="64"/>
  <c r="BN1358" i="64"/>
  <c r="BO1358" i="64"/>
  <c r="BP1358" i="64"/>
  <c r="BQ1358" i="64"/>
  <c r="BR1358" i="64"/>
  <c r="BS1358" i="64"/>
  <c r="BT1358" i="64"/>
  <c r="BU1358" i="64"/>
  <c r="BV1358" i="64"/>
  <c r="BW1358" i="64"/>
  <c r="BX1358" i="64"/>
  <c r="BY1358" i="64"/>
  <c r="BZ1358" i="64"/>
  <c r="CA1358" i="64"/>
  <c r="CB1358" i="64"/>
  <c r="CC1358" i="64"/>
  <c r="CD1358" i="64"/>
  <c r="CE1358" i="64"/>
  <c r="CF1358" i="64"/>
  <c r="CG1358" i="64"/>
  <c r="CH1358" i="64"/>
  <c r="CI1358" i="64"/>
  <c r="CJ1358" i="64"/>
  <c r="CK1358" i="64"/>
  <c r="T1308" i="64"/>
  <c r="U1308" i="64"/>
  <c r="V1308" i="64"/>
  <c r="W1308" i="64"/>
  <c r="X1308" i="64"/>
  <c r="Y1308" i="64"/>
  <c r="Z1308" i="64"/>
  <c r="AA1308" i="64"/>
  <c r="AB1308" i="64"/>
  <c r="AC1308" i="64"/>
  <c r="AD1308" i="64"/>
  <c r="AE1308" i="64"/>
  <c r="AF1308" i="64"/>
  <c r="AG1308" i="64"/>
  <c r="AH1308" i="64"/>
  <c r="AI1308" i="64"/>
  <c r="AJ1308" i="64"/>
  <c r="AK1308" i="64"/>
  <c r="AL1308" i="64"/>
  <c r="AM1308" i="64"/>
  <c r="AN1308" i="64"/>
  <c r="AO1308" i="64"/>
  <c r="AP1308" i="64"/>
  <c r="AQ1308" i="64"/>
  <c r="AR1308" i="64"/>
  <c r="AS1308" i="64"/>
  <c r="AT1308" i="64"/>
  <c r="AU1308" i="64"/>
  <c r="AV1308" i="64"/>
  <c r="AW1308" i="64"/>
  <c r="AX1308" i="64"/>
  <c r="AY1308" i="64"/>
  <c r="AZ1308" i="64"/>
  <c r="BA1308" i="64"/>
  <c r="BB1308" i="64"/>
  <c r="BC1308" i="64"/>
  <c r="BD1308" i="64"/>
  <c r="BE1308" i="64"/>
  <c r="BF1308" i="64"/>
  <c r="BG1308" i="64"/>
  <c r="BH1308" i="64"/>
  <c r="BI1308" i="64"/>
  <c r="BJ1308" i="64"/>
  <c r="BK1308" i="64"/>
  <c r="BL1308" i="64"/>
  <c r="BM1308" i="64"/>
  <c r="BN1308" i="64"/>
  <c r="BO1308" i="64"/>
  <c r="BP1308" i="64"/>
  <c r="BQ1308" i="64"/>
  <c r="BR1308" i="64"/>
  <c r="BS1308" i="64"/>
  <c r="BT1308" i="64"/>
  <c r="BU1308" i="64"/>
  <c r="BV1308" i="64"/>
  <c r="BW1308" i="64"/>
  <c r="BX1308" i="64"/>
  <c r="BY1308" i="64"/>
  <c r="BZ1308" i="64"/>
  <c r="CA1308" i="64"/>
  <c r="CB1308" i="64"/>
  <c r="CC1308" i="64"/>
  <c r="CD1308" i="64"/>
  <c r="CE1308" i="64"/>
  <c r="CF1308" i="64"/>
  <c r="CG1308" i="64"/>
  <c r="CH1308" i="64"/>
  <c r="CI1308" i="64"/>
  <c r="CJ1308" i="64"/>
  <c r="CK1308" i="64"/>
  <c r="E939" i="64"/>
  <c r="T936" i="64"/>
  <c r="U936" i="64"/>
  <c r="V936" i="64"/>
  <c r="W936" i="64"/>
  <c r="X936" i="64"/>
  <c r="Y936" i="64"/>
  <c r="Z936" i="64"/>
  <c r="AA936" i="64"/>
  <c r="AB936" i="64"/>
  <c r="AC936" i="64"/>
  <c r="AD936" i="64"/>
  <c r="AE936" i="64"/>
  <c r="AF936" i="64"/>
  <c r="AG936" i="64"/>
  <c r="AH936" i="64"/>
  <c r="AI936" i="64"/>
  <c r="AJ936" i="64"/>
  <c r="AK936" i="64"/>
  <c r="AL936" i="64"/>
  <c r="AM936" i="64"/>
  <c r="AN936" i="64"/>
  <c r="AO936" i="64"/>
  <c r="AP936" i="64"/>
  <c r="AQ936" i="64"/>
  <c r="AR936" i="64"/>
  <c r="AS936" i="64"/>
  <c r="AT936" i="64"/>
  <c r="AU936" i="64"/>
  <c r="AV936" i="64"/>
  <c r="AW936" i="64"/>
  <c r="AX936" i="64"/>
  <c r="AY936" i="64"/>
  <c r="AZ936" i="64"/>
  <c r="BA936" i="64"/>
  <c r="BB936" i="64"/>
  <c r="BC936" i="64"/>
  <c r="BD936" i="64"/>
  <c r="BE936" i="64"/>
  <c r="BF936" i="64"/>
  <c r="BG936" i="64"/>
  <c r="BH936" i="64"/>
  <c r="BI936" i="64"/>
  <c r="BJ936" i="64"/>
  <c r="BK936" i="64"/>
  <c r="BL936" i="64"/>
  <c r="BM936" i="64"/>
  <c r="BN936" i="64"/>
  <c r="BO936" i="64"/>
  <c r="BP936" i="64"/>
  <c r="BQ936" i="64"/>
  <c r="BR936" i="64"/>
  <c r="BS936" i="64"/>
  <c r="BT936" i="64"/>
  <c r="BU936" i="64"/>
  <c r="BV936" i="64"/>
  <c r="BW936" i="64"/>
  <c r="BX936" i="64"/>
  <c r="BY936" i="64"/>
  <c r="BZ936" i="64"/>
  <c r="CA936" i="64"/>
  <c r="CB936" i="64"/>
  <c r="CC936" i="64"/>
  <c r="CD936" i="64"/>
  <c r="CE936" i="64"/>
  <c r="CF936" i="64"/>
  <c r="CG936" i="64"/>
  <c r="CH936" i="64"/>
  <c r="CI936" i="64"/>
  <c r="CJ936" i="64"/>
  <c r="CK936" i="64"/>
  <c r="T908" i="64"/>
  <c r="U908" i="64"/>
  <c r="V908" i="64"/>
  <c r="W908" i="64"/>
  <c r="X908" i="64"/>
  <c r="Y908" i="64"/>
  <c r="Z908" i="64"/>
  <c r="AA908" i="64"/>
  <c r="AB908" i="64"/>
  <c r="AC908" i="64"/>
  <c r="AD908" i="64"/>
  <c r="AE908" i="64"/>
  <c r="AF908" i="64"/>
  <c r="AG908" i="64"/>
  <c r="AH908" i="64"/>
  <c r="AI908" i="64"/>
  <c r="AJ908" i="64"/>
  <c r="AK908" i="64"/>
  <c r="AL908" i="64"/>
  <c r="AM908" i="64"/>
  <c r="AN908" i="64"/>
  <c r="AO908" i="64"/>
  <c r="AP908" i="64"/>
  <c r="AQ908" i="64"/>
  <c r="AR908" i="64"/>
  <c r="AS908" i="64"/>
  <c r="AT908" i="64"/>
  <c r="AU908" i="64"/>
  <c r="AV908" i="64"/>
  <c r="AW908" i="64"/>
  <c r="AX908" i="64"/>
  <c r="AY908" i="64"/>
  <c r="AZ908" i="64"/>
  <c r="BA908" i="64"/>
  <c r="BB908" i="64"/>
  <c r="BC908" i="64"/>
  <c r="BD908" i="64"/>
  <c r="BE908" i="64"/>
  <c r="BF908" i="64"/>
  <c r="BG908" i="64"/>
  <c r="BH908" i="64"/>
  <c r="BI908" i="64"/>
  <c r="BJ908" i="64"/>
  <c r="BK908" i="64"/>
  <c r="BL908" i="64"/>
  <c r="BM908" i="64"/>
  <c r="BN908" i="64"/>
  <c r="BO908" i="64"/>
  <c r="BP908" i="64"/>
  <c r="BQ908" i="64"/>
  <c r="BR908" i="64"/>
  <c r="BS908" i="64"/>
  <c r="BT908" i="64"/>
  <c r="BU908" i="64"/>
  <c r="BV908" i="64"/>
  <c r="BW908" i="64"/>
  <c r="BX908" i="64"/>
  <c r="BY908" i="64"/>
  <c r="BZ908" i="64"/>
  <c r="CA908" i="64"/>
  <c r="CB908" i="64"/>
  <c r="CC908" i="64"/>
  <c r="CD908" i="64"/>
  <c r="CE908" i="64"/>
  <c r="CF908" i="64"/>
  <c r="CG908" i="64"/>
  <c r="CH908" i="64"/>
  <c r="CI908" i="64"/>
  <c r="CJ908" i="64"/>
  <c r="CK908" i="64"/>
  <c r="T888" i="64"/>
  <c r="U888" i="64"/>
  <c r="V888" i="64"/>
  <c r="W888" i="64"/>
  <c r="X888" i="64"/>
  <c r="Y888" i="64"/>
  <c r="Z888" i="64"/>
  <c r="AA888" i="64"/>
  <c r="AB888" i="64"/>
  <c r="AC888" i="64"/>
  <c r="AD888" i="64"/>
  <c r="AE888" i="64"/>
  <c r="AF888" i="64"/>
  <c r="AG888" i="64"/>
  <c r="AH888" i="64"/>
  <c r="AI888" i="64"/>
  <c r="AJ888" i="64"/>
  <c r="AK888" i="64"/>
  <c r="AL888" i="64"/>
  <c r="AM888" i="64"/>
  <c r="AN888" i="64"/>
  <c r="AO888" i="64"/>
  <c r="AP888" i="64"/>
  <c r="AQ888" i="64"/>
  <c r="AR888" i="64"/>
  <c r="AS888" i="64"/>
  <c r="AT888" i="64"/>
  <c r="AU888" i="64"/>
  <c r="AV888" i="64"/>
  <c r="AW888" i="64"/>
  <c r="AX888" i="64"/>
  <c r="AY888" i="64"/>
  <c r="AZ888" i="64"/>
  <c r="BA888" i="64"/>
  <c r="BB888" i="64"/>
  <c r="BC888" i="64"/>
  <c r="BD888" i="64"/>
  <c r="BE888" i="64"/>
  <c r="BF888" i="64"/>
  <c r="BG888" i="64"/>
  <c r="BH888" i="64"/>
  <c r="BI888" i="64"/>
  <c r="BJ888" i="64"/>
  <c r="BK888" i="64"/>
  <c r="BL888" i="64"/>
  <c r="BM888" i="64"/>
  <c r="BN888" i="64"/>
  <c r="BO888" i="64"/>
  <c r="BP888" i="64"/>
  <c r="BQ888" i="64"/>
  <c r="BR888" i="64"/>
  <c r="BS888" i="64"/>
  <c r="BT888" i="64"/>
  <c r="BU888" i="64"/>
  <c r="BV888" i="64"/>
  <c r="BW888" i="64"/>
  <c r="BX888" i="64"/>
  <c r="BY888" i="64"/>
  <c r="BZ888" i="64"/>
  <c r="CA888" i="64"/>
  <c r="CB888" i="64"/>
  <c r="CC888" i="64"/>
  <c r="CD888" i="64"/>
  <c r="CE888" i="64"/>
  <c r="CF888" i="64"/>
  <c r="CG888" i="64"/>
  <c r="CH888" i="64"/>
  <c r="CI888" i="64"/>
  <c r="CJ888" i="64"/>
  <c r="CK888" i="64"/>
  <c r="T865" i="64"/>
  <c r="U865" i="64"/>
  <c r="V865" i="64"/>
  <c r="W865" i="64"/>
  <c r="X865" i="64"/>
  <c r="Y865" i="64"/>
  <c r="Z865" i="64"/>
  <c r="AA865" i="64"/>
  <c r="AB865" i="64"/>
  <c r="AC865" i="64"/>
  <c r="AD865" i="64"/>
  <c r="AE865" i="64"/>
  <c r="AF865" i="64"/>
  <c r="AG865" i="64"/>
  <c r="AH865" i="64"/>
  <c r="AI865" i="64"/>
  <c r="AJ865" i="64"/>
  <c r="AK865" i="64"/>
  <c r="AL865" i="64"/>
  <c r="AM865" i="64"/>
  <c r="AN865" i="64"/>
  <c r="AO865" i="64"/>
  <c r="AP865" i="64"/>
  <c r="AQ865" i="64"/>
  <c r="AR865" i="64"/>
  <c r="AS865" i="64"/>
  <c r="AT865" i="64"/>
  <c r="AU865" i="64"/>
  <c r="AV865" i="64"/>
  <c r="AW865" i="64"/>
  <c r="AX865" i="64"/>
  <c r="AY865" i="64"/>
  <c r="AZ865" i="64"/>
  <c r="BA865" i="64"/>
  <c r="BB865" i="64"/>
  <c r="BC865" i="64"/>
  <c r="BD865" i="64"/>
  <c r="BE865" i="64"/>
  <c r="BF865" i="64"/>
  <c r="BG865" i="64"/>
  <c r="BH865" i="64"/>
  <c r="BI865" i="64"/>
  <c r="BJ865" i="64"/>
  <c r="BK865" i="64"/>
  <c r="BL865" i="64"/>
  <c r="BM865" i="64"/>
  <c r="BN865" i="64"/>
  <c r="BO865" i="64"/>
  <c r="BP865" i="64"/>
  <c r="BQ865" i="64"/>
  <c r="BR865" i="64"/>
  <c r="BS865" i="64"/>
  <c r="BT865" i="64"/>
  <c r="BU865" i="64"/>
  <c r="BV865" i="64"/>
  <c r="BW865" i="64"/>
  <c r="BX865" i="64"/>
  <c r="BY865" i="64"/>
  <c r="BZ865" i="64"/>
  <c r="CA865" i="64"/>
  <c r="CB865" i="64"/>
  <c r="CC865" i="64"/>
  <c r="CD865" i="64"/>
  <c r="CE865" i="64"/>
  <c r="CF865" i="64"/>
  <c r="CG865" i="64"/>
  <c r="CH865" i="64"/>
  <c r="CI865" i="64"/>
  <c r="CJ865" i="64"/>
  <c r="CK865" i="64"/>
  <c r="T2261" i="64"/>
  <c r="U2261" i="64"/>
  <c r="V2261" i="64"/>
  <c r="W2261" i="64"/>
  <c r="X2261" i="64"/>
  <c r="Y2261" i="64"/>
  <c r="Z2261" i="64"/>
  <c r="AA2261" i="64"/>
  <c r="AB2261" i="64"/>
  <c r="AC2261" i="64"/>
  <c r="AD2261" i="64"/>
  <c r="AE2261" i="64"/>
  <c r="AF2261" i="64"/>
  <c r="AG2261" i="64"/>
  <c r="AH2261" i="64"/>
  <c r="AI2261" i="64"/>
  <c r="AJ2261" i="64"/>
  <c r="AK2261" i="64"/>
  <c r="AL2261" i="64"/>
  <c r="AM2261" i="64"/>
  <c r="AN2261" i="64"/>
  <c r="AO2261" i="64"/>
  <c r="AP2261" i="64"/>
  <c r="AQ2261" i="64"/>
  <c r="AR2261" i="64"/>
  <c r="AS2261" i="64"/>
  <c r="AT2261" i="64"/>
  <c r="AU2261" i="64"/>
  <c r="AV2261" i="64"/>
  <c r="AW2261" i="64"/>
  <c r="AX2261" i="64"/>
  <c r="AY2261" i="64"/>
  <c r="AZ2261" i="64"/>
  <c r="BA2261" i="64"/>
  <c r="BB2261" i="64"/>
  <c r="BC2261" i="64"/>
  <c r="BD2261" i="64"/>
  <c r="BE2261" i="64"/>
  <c r="BF2261" i="64"/>
  <c r="BG2261" i="64"/>
  <c r="BH2261" i="64"/>
  <c r="BI2261" i="64"/>
  <c r="BJ2261" i="64"/>
  <c r="BK2261" i="64"/>
  <c r="BL2261" i="64"/>
  <c r="BM2261" i="64"/>
  <c r="BN2261" i="64"/>
  <c r="BO2261" i="64"/>
  <c r="BP2261" i="64"/>
  <c r="BQ2261" i="64"/>
  <c r="BR2261" i="64"/>
  <c r="BS2261" i="64"/>
  <c r="BT2261" i="64"/>
  <c r="BU2261" i="64"/>
  <c r="BV2261" i="64"/>
  <c r="BW2261" i="64"/>
  <c r="BX2261" i="64"/>
  <c r="BY2261" i="64"/>
  <c r="BZ2261" i="64"/>
  <c r="CA2261" i="64"/>
  <c r="CB2261" i="64"/>
  <c r="CC2261" i="64"/>
  <c r="CD2261" i="64"/>
  <c r="CE2261" i="64"/>
  <c r="CF2261" i="64"/>
  <c r="CG2261" i="64"/>
  <c r="CH2261" i="64"/>
  <c r="CI2261" i="64"/>
  <c r="CJ2261" i="64"/>
  <c r="CK2261" i="64"/>
  <c r="T3155" i="64"/>
  <c r="U3155" i="64"/>
  <c r="V3155" i="64"/>
  <c r="W3155" i="64"/>
  <c r="X3155" i="64"/>
  <c r="Y3155" i="64"/>
  <c r="Z3155" i="64"/>
  <c r="AA3155" i="64"/>
  <c r="AB3155" i="64"/>
  <c r="AC3155" i="64"/>
  <c r="AD3155" i="64"/>
  <c r="AE3155" i="64"/>
  <c r="AF3155" i="64"/>
  <c r="AG3155" i="64"/>
  <c r="AH3155" i="64"/>
  <c r="AI3155" i="64"/>
  <c r="AJ3155" i="64"/>
  <c r="AK3155" i="64"/>
  <c r="AL3155" i="64"/>
  <c r="AM3155" i="64"/>
  <c r="AN3155" i="64"/>
  <c r="AO3155" i="64"/>
  <c r="AP3155" i="64"/>
  <c r="AQ3155" i="64"/>
  <c r="AR3155" i="64"/>
  <c r="AS3155" i="64"/>
  <c r="AT3155" i="64"/>
  <c r="AU3155" i="64"/>
  <c r="AV3155" i="64"/>
  <c r="AW3155" i="64"/>
  <c r="AX3155" i="64"/>
  <c r="AY3155" i="64"/>
  <c r="AZ3155" i="64"/>
  <c r="BA3155" i="64"/>
  <c r="BB3155" i="64"/>
  <c r="BC3155" i="64"/>
  <c r="BD3155" i="64"/>
  <c r="BE3155" i="64"/>
  <c r="BF3155" i="64"/>
  <c r="BG3155" i="64"/>
  <c r="BH3155" i="64"/>
  <c r="BI3155" i="64"/>
  <c r="BJ3155" i="64"/>
  <c r="BK3155" i="64"/>
  <c r="BL3155" i="64"/>
  <c r="BM3155" i="64"/>
  <c r="BN3155" i="64"/>
  <c r="BO3155" i="64"/>
  <c r="BP3155" i="64"/>
  <c r="BQ3155" i="64"/>
  <c r="BR3155" i="64"/>
  <c r="BS3155" i="64"/>
  <c r="BT3155" i="64"/>
  <c r="BU3155" i="64"/>
  <c r="BV3155" i="64"/>
  <c r="BW3155" i="64"/>
  <c r="BX3155" i="64"/>
  <c r="BY3155" i="64"/>
  <c r="BZ3155" i="64"/>
  <c r="CA3155" i="64"/>
  <c r="CB3155" i="64"/>
  <c r="CC3155" i="64"/>
  <c r="CD3155" i="64"/>
  <c r="CE3155" i="64"/>
  <c r="CF3155" i="64"/>
  <c r="CG3155" i="64"/>
  <c r="CH3155" i="64"/>
  <c r="CI3155" i="64"/>
  <c r="CJ3155" i="64"/>
  <c r="CK3155" i="64"/>
  <c r="T3129" i="64"/>
  <c r="U3129" i="64"/>
  <c r="V3129" i="64"/>
  <c r="W3129" i="64"/>
  <c r="X3129" i="64"/>
  <c r="Y3129" i="64"/>
  <c r="Z3129" i="64"/>
  <c r="AA3129" i="64"/>
  <c r="AB3129" i="64"/>
  <c r="AC3129" i="64"/>
  <c r="AD3129" i="64"/>
  <c r="AE3129" i="64"/>
  <c r="AF3129" i="64"/>
  <c r="AG3129" i="64"/>
  <c r="AH3129" i="64"/>
  <c r="AI3129" i="64"/>
  <c r="AJ3129" i="64"/>
  <c r="AK3129" i="64"/>
  <c r="AL3129" i="64"/>
  <c r="AM3129" i="64"/>
  <c r="AN3129" i="64"/>
  <c r="AO3129" i="64"/>
  <c r="AP3129" i="64"/>
  <c r="AQ3129" i="64"/>
  <c r="AR3129" i="64"/>
  <c r="AS3129" i="64"/>
  <c r="AT3129" i="64"/>
  <c r="AU3129" i="64"/>
  <c r="AV3129" i="64"/>
  <c r="AW3129" i="64"/>
  <c r="AX3129" i="64"/>
  <c r="AY3129" i="64"/>
  <c r="AZ3129" i="64"/>
  <c r="BA3129" i="64"/>
  <c r="BB3129" i="64"/>
  <c r="BC3129" i="64"/>
  <c r="BD3129" i="64"/>
  <c r="BE3129" i="64"/>
  <c r="BF3129" i="64"/>
  <c r="BG3129" i="64"/>
  <c r="BH3129" i="64"/>
  <c r="BI3129" i="64"/>
  <c r="BJ3129" i="64"/>
  <c r="BK3129" i="64"/>
  <c r="BL3129" i="64"/>
  <c r="BM3129" i="64"/>
  <c r="BN3129" i="64"/>
  <c r="BO3129" i="64"/>
  <c r="BP3129" i="64"/>
  <c r="BQ3129" i="64"/>
  <c r="BR3129" i="64"/>
  <c r="BS3129" i="64"/>
  <c r="BT3129" i="64"/>
  <c r="BU3129" i="64"/>
  <c r="BV3129" i="64"/>
  <c r="BW3129" i="64"/>
  <c r="BX3129" i="64"/>
  <c r="BY3129" i="64"/>
  <c r="BZ3129" i="64"/>
  <c r="CA3129" i="64"/>
  <c r="CB3129" i="64"/>
  <c r="CC3129" i="64"/>
  <c r="CD3129" i="64"/>
  <c r="CE3129" i="64"/>
  <c r="CF3129" i="64"/>
  <c r="CG3129" i="64"/>
  <c r="CH3129" i="64"/>
  <c r="CI3129" i="64"/>
  <c r="CJ3129" i="64"/>
  <c r="CK3129" i="64"/>
  <c r="T3104" i="64"/>
  <c r="U3104" i="64"/>
  <c r="V3104" i="64"/>
  <c r="W3104" i="64"/>
  <c r="X3104" i="64"/>
  <c r="Y3104" i="64"/>
  <c r="Z3104" i="64"/>
  <c r="AA3104" i="64"/>
  <c r="AB3104" i="64"/>
  <c r="AC3104" i="64"/>
  <c r="AD3104" i="64"/>
  <c r="AE3104" i="64"/>
  <c r="AF3104" i="64"/>
  <c r="AG3104" i="64"/>
  <c r="AH3104" i="64"/>
  <c r="AI3104" i="64"/>
  <c r="AJ3104" i="64"/>
  <c r="AK3104" i="64"/>
  <c r="AL3104" i="64"/>
  <c r="AM3104" i="64"/>
  <c r="AN3104" i="64"/>
  <c r="AO3104" i="64"/>
  <c r="AP3104" i="64"/>
  <c r="AQ3104" i="64"/>
  <c r="AR3104" i="64"/>
  <c r="AS3104" i="64"/>
  <c r="AT3104" i="64"/>
  <c r="AU3104" i="64"/>
  <c r="AV3104" i="64"/>
  <c r="AW3104" i="64"/>
  <c r="AX3104" i="64"/>
  <c r="AY3104" i="64"/>
  <c r="AZ3104" i="64"/>
  <c r="BA3104" i="64"/>
  <c r="BB3104" i="64"/>
  <c r="BC3104" i="64"/>
  <c r="BD3104" i="64"/>
  <c r="BE3104" i="64"/>
  <c r="BF3104" i="64"/>
  <c r="BG3104" i="64"/>
  <c r="BH3104" i="64"/>
  <c r="BI3104" i="64"/>
  <c r="BJ3104" i="64"/>
  <c r="BK3104" i="64"/>
  <c r="BL3104" i="64"/>
  <c r="BM3104" i="64"/>
  <c r="BN3104" i="64"/>
  <c r="BO3104" i="64"/>
  <c r="BP3104" i="64"/>
  <c r="BQ3104" i="64"/>
  <c r="BR3104" i="64"/>
  <c r="BS3104" i="64"/>
  <c r="BT3104" i="64"/>
  <c r="BU3104" i="64"/>
  <c r="BV3104" i="64"/>
  <c r="BW3104" i="64"/>
  <c r="BX3104" i="64"/>
  <c r="BY3104" i="64"/>
  <c r="BZ3104" i="64"/>
  <c r="CA3104" i="64"/>
  <c r="CB3104" i="64"/>
  <c r="CC3104" i="64"/>
  <c r="CD3104" i="64"/>
  <c r="CE3104" i="64"/>
  <c r="CF3104" i="64"/>
  <c r="CG3104" i="64"/>
  <c r="CH3104" i="64"/>
  <c r="CI3104" i="64"/>
  <c r="CJ3104" i="64"/>
  <c r="CK3104" i="64"/>
  <c r="T3078" i="64"/>
  <c r="U3078" i="64"/>
  <c r="V3078" i="64"/>
  <c r="W3078" i="64"/>
  <c r="X3078" i="64"/>
  <c r="Y3078" i="64"/>
  <c r="Z3078" i="64"/>
  <c r="AA3078" i="64"/>
  <c r="AB3078" i="64"/>
  <c r="AC3078" i="64"/>
  <c r="AD3078" i="64"/>
  <c r="AE3078" i="64"/>
  <c r="AF3078" i="64"/>
  <c r="AG3078" i="64"/>
  <c r="AH3078" i="64"/>
  <c r="AI3078" i="64"/>
  <c r="AJ3078" i="64"/>
  <c r="AK3078" i="64"/>
  <c r="AL3078" i="64"/>
  <c r="AM3078" i="64"/>
  <c r="AN3078" i="64"/>
  <c r="AO3078" i="64"/>
  <c r="AP3078" i="64"/>
  <c r="AQ3078" i="64"/>
  <c r="AR3078" i="64"/>
  <c r="AS3078" i="64"/>
  <c r="AT3078" i="64"/>
  <c r="AU3078" i="64"/>
  <c r="AV3078" i="64"/>
  <c r="AW3078" i="64"/>
  <c r="AX3078" i="64"/>
  <c r="AY3078" i="64"/>
  <c r="AZ3078" i="64"/>
  <c r="BA3078" i="64"/>
  <c r="BB3078" i="64"/>
  <c r="BC3078" i="64"/>
  <c r="BD3078" i="64"/>
  <c r="BE3078" i="64"/>
  <c r="BF3078" i="64"/>
  <c r="BG3078" i="64"/>
  <c r="BH3078" i="64"/>
  <c r="BI3078" i="64"/>
  <c r="BJ3078" i="64"/>
  <c r="BK3078" i="64"/>
  <c r="BL3078" i="64"/>
  <c r="BM3078" i="64"/>
  <c r="BN3078" i="64"/>
  <c r="BO3078" i="64"/>
  <c r="BP3078" i="64"/>
  <c r="BQ3078" i="64"/>
  <c r="BR3078" i="64"/>
  <c r="BS3078" i="64"/>
  <c r="BT3078" i="64"/>
  <c r="BU3078" i="64"/>
  <c r="BV3078" i="64"/>
  <c r="BW3078" i="64"/>
  <c r="BX3078" i="64"/>
  <c r="BY3078" i="64"/>
  <c r="BZ3078" i="64"/>
  <c r="CA3078" i="64"/>
  <c r="CB3078" i="64"/>
  <c r="CC3078" i="64"/>
  <c r="CD3078" i="64"/>
  <c r="CE3078" i="64"/>
  <c r="CF3078" i="64"/>
  <c r="CG3078" i="64"/>
  <c r="CH3078" i="64"/>
  <c r="CI3078" i="64"/>
  <c r="CJ3078" i="64"/>
  <c r="CK3078" i="64"/>
  <c r="T2230" i="64"/>
  <c r="U2230" i="64"/>
  <c r="V2230" i="64"/>
  <c r="W2230" i="64"/>
  <c r="X2230" i="64"/>
  <c r="Y2230" i="64"/>
  <c r="Z2230" i="64"/>
  <c r="AA2230" i="64"/>
  <c r="AB2230" i="64"/>
  <c r="AC2230" i="64"/>
  <c r="AD2230" i="64"/>
  <c r="AE2230" i="64"/>
  <c r="AF2230" i="64"/>
  <c r="AG2230" i="64"/>
  <c r="AH2230" i="64"/>
  <c r="AI2230" i="64"/>
  <c r="AJ2230" i="64"/>
  <c r="AK2230" i="64"/>
  <c r="AL2230" i="64"/>
  <c r="AM2230" i="64"/>
  <c r="AN2230" i="64"/>
  <c r="AO2230" i="64"/>
  <c r="AP2230" i="64"/>
  <c r="AQ2230" i="64"/>
  <c r="AR2230" i="64"/>
  <c r="AS2230" i="64"/>
  <c r="AT2230" i="64"/>
  <c r="AU2230" i="64"/>
  <c r="AV2230" i="64"/>
  <c r="AW2230" i="64"/>
  <c r="AX2230" i="64"/>
  <c r="AY2230" i="64"/>
  <c r="AZ2230" i="64"/>
  <c r="BA2230" i="64"/>
  <c r="BB2230" i="64"/>
  <c r="BC2230" i="64"/>
  <c r="BD2230" i="64"/>
  <c r="BE2230" i="64"/>
  <c r="BF2230" i="64"/>
  <c r="BG2230" i="64"/>
  <c r="BH2230" i="64"/>
  <c r="BI2230" i="64"/>
  <c r="BJ2230" i="64"/>
  <c r="BK2230" i="64"/>
  <c r="BL2230" i="64"/>
  <c r="BM2230" i="64"/>
  <c r="BN2230" i="64"/>
  <c r="BO2230" i="64"/>
  <c r="BP2230" i="64"/>
  <c r="BQ2230" i="64"/>
  <c r="BR2230" i="64"/>
  <c r="BS2230" i="64"/>
  <c r="BT2230" i="64"/>
  <c r="BU2230" i="64"/>
  <c r="BV2230" i="64"/>
  <c r="BW2230" i="64"/>
  <c r="BX2230" i="64"/>
  <c r="BY2230" i="64"/>
  <c r="BZ2230" i="64"/>
  <c r="CA2230" i="64"/>
  <c r="CB2230" i="64"/>
  <c r="CC2230" i="64"/>
  <c r="CD2230" i="64"/>
  <c r="CE2230" i="64"/>
  <c r="CF2230" i="64"/>
  <c r="CG2230" i="64"/>
  <c r="CH2230" i="64"/>
  <c r="CI2230" i="64"/>
  <c r="CJ2230" i="64"/>
  <c r="CK2230" i="64"/>
  <c r="T2204" i="64"/>
  <c r="U2204" i="64"/>
  <c r="V2204" i="64"/>
  <c r="W2204" i="64"/>
  <c r="X2204" i="64"/>
  <c r="Y2204" i="64"/>
  <c r="Z2204" i="64"/>
  <c r="AA2204" i="64"/>
  <c r="AB2204" i="64"/>
  <c r="AC2204" i="64"/>
  <c r="AD2204" i="64"/>
  <c r="AE2204" i="64"/>
  <c r="AF2204" i="64"/>
  <c r="AG2204" i="64"/>
  <c r="AH2204" i="64"/>
  <c r="AI2204" i="64"/>
  <c r="AJ2204" i="64"/>
  <c r="AK2204" i="64"/>
  <c r="AL2204" i="64"/>
  <c r="AM2204" i="64"/>
  <c r="AN2204" i="64"/>
  <c r="AO2204" i="64"/>
  <c r="AP2204" i="64"/>
  <c r="AQ2204" i="64"/>
  <c r="AR2204" i="64"/>
  <c r="AS2204" i="64"/>
  <c r="AT2204" i="64"/>
  <c r="AU2204" i="64"/>
  <c r="AV2204" i="64"/>
  <c r="AW2204" i="64"/>
  <c r="AX2204" i="64"/>
  <c r="AY2204" i="64"/>
  <c r="AZ2204" i="64"/>
  <c r="BA2204" i="64"/>
  <c r="BB2204" i="64"/>
  <c r="BC2204" i="64"/>
  <c r="BD2204" i="64"/>
  <c r="BE2204" i="64"/>
  <c r="BF2204" i="64"/>
  <c r="BG2204" i="64"/>
  <c r="BH2204" i="64"/>
  <c r="BI2204" i="64"/>
  <c r="BJ2204" i="64"/>
  <c r="BK2204" i="64"/>
  <c r="BL2204" i="64"/>
  <c r="BM2204" i="64"/>
  <c r="BN2204" i="64"/>
  <c r="BO2204" i="64"/>
  <c r="BP2204" i="64"/>
  <c r="BQ2204" i="64"/>
  <c r="BR2204" i="64"/>
  <c r="BS2204" i="64"/>
  <c r="BT2204" i="64"/>
  <c r="BU2204" i="64"/>
  <c r="BV2204" i="64"/>
  <c r="BW2204" i="64"/>
  <c r="BX2204" i="64"/>
  <c r="BY2204" i="64"/>
  <c r="BZ2204" i="64"/>
  <c r="CA2204" i="64"/>
  <c r="CB2204" i="64"/>
  <c r="CC2204" i="64"/>
  <c r="CD2204" i="64"/>
  <c r="CE2204" i="64"/>
  <c r="CF2204" i="64"/>
  <c r="CG2204" i="64"/>
  <c r="CH2204" i="64"/>
  <c r="CI2204" i="64"/>
  <c r="CJ2204" i="64"/>
  <c r="CK2204" i="64"/>
  <c r="T2172" i="64"/>
  <c r="U2172" i="64"/>
  <c r="V2172" i="64"/>
  <c r="W2172" i="64"/>
  <c r="X2172" i="64"/>
  <c r="Y2172" i="64"/>
  <c r="Z2172" i="64"/>
  <c r="AA2172" i="64"/>
  <c r="AB2172" i="64"/>
  <c r="AC2172" i="64"/>
  <c r="AD2172" i="64"/>
  <c r="AE2172" i="64"/>
  <c r="AF2172" i="64"/>
  <c r="AG2172" i="64"/>
  <c r="AH2172" i="64"/>
  <c r="AI2172" i="64"/>
  <c r="AJ2172" i="64"/>
  <c r="AK2172" i="64"/>
  <c r="AL2172" i="64"/>
  <c r="AM2172" i="64"/>
  <c r="AN2172" i="64"/>
  <c r="AO2172" i="64"/>
  <c r="AP2172" i="64"/>
  <c r="AQ2172" i="64"/>
  <c r="AR2172" i="64"/>
  <c r="AS2172" i="64"/>
  <c r="AT2172" i="64"/>
  <c r="AU2172" i="64"/>
  <c r="AV2172" i="64"/>
  <c r="AW2172" i="64"/>
  <c r="AX2172" i="64"/>
  <c r="AY2172" i="64"/>
  <c r="AZ2172" i="64"/>
  <c r="BA2172" i="64"/>
  <c r="BB2172" i="64"/>
  <c r="BC2172" i="64"/>
  <c r="BD2172" i="64"/>
  <c r="BE2172" i="64"/>
  <c r="BF2172" i="64"/>
  <c r="BG2172" i="64"/>
  <c r="BH2172" i="64"/>
  <c r="BI2172" i="64"/>
  <c r="BJ2172" i="64"/>
  <c r="BK2172" i="64"/>
  <c r="BL2172" i="64"/>
  <c r="BM2172" i="64"/>
  <c r="BN2172" i="64"/>
  <c r="BO2172" i="64"/>
  <c r="BP2172" i="64"/>
  <c r="BQ2172" i="64"/>
  <c r="BR2172" i="64"/>
  <c r="BS2172" i="64"/>
  <c r="BT2172" i="64"/>
  <c r="BU2172" i="64"/>
  <c r="BV2172" i="64"/>
  <c r="BW2172" i="64"/>
  <c r="BX2172" i="64"/>
  <c r="BY2172" i="64"/>
  <c r="BZ2172" i="64"/>
  <c r="CA2172" i="64"/>
  <c r="CB2172" i="64"/>
  <c r="CC2172" i="64"/>
  <c r="CD2172" i="64"/>
  <c r="CE2172" i="64"/>
  <c r="CF2172" i="64"/>
  <c r="CG2172" i="64"/>
  <c r="CH2172" i="64"/>
  <c r="CI2172" i="64"/>
  <c r="CJ2172" i="64"/>
  <c r="CK2172" i="64"/>
  <c r="T3204" i="64"/>
  <c r="U3204" i="64"/>
  <c r="V3204" i="64"/>
  <c r="W3204" i="64"/>
  <c r="X3204" i="64"/>
  <c r="Y3204" i="64"/>
  <c r="Z3204" i="64"/>
  <c r="AA3204" i="64"/>
  <c r="AB3204" i="64"/>
  <c r="AC3204" i="64"/>
  <c r="AD3204" i="64"/>
  <c r="AE3204" i="64"/>
  <c r="AF3204" i="64"/>
  <c r="AG3204" i="64"/>
  <c r="AH3204" i="64"/>
  <c r="AI3204" i="64"/>
  <c r="AJ3204" i="64"/>
  <c r="AK3204" i="64"/>
  <c r="AL3204" i="64"/>
  <c r="AM3204" i="64"/>
  <c r="AN3204" i="64"/>
  <c r="AO3204" i="64"/>
  <c r="AP3204" i="64"/>
  <c r="AQ3204" i="64"/>
  <c r="AR3204" i="64"/>
  <c r="AS3204" i="64"/>
  <c r="AT3204" i="64"/>
  <c r="AU3204" i="64"/>
  <c r="AV3204" i="64"/>
  <c r="AW3204" i="64"/>
  <c r="AX3204" i="64"/>
  <c r="AY3204" i="64"/>
  <c r="AZ3204" i="64"/>
  <c r="BA3204" i="64"/>
  <c r="BB3204" i="64"/>
  <c r="BC3204" i="64"/>
  <c r="BD3204" i="64"/>
  <c r="BE3204" i="64"/>
  <c r="BF3204" i="64"/>
  <c r="BG3204" i="64"/>
  <c r="BH3204" i="64"/>
  <c r="BI3204" i="64"/>
  <c r="BJ3204" i="64"/>
  <c r="BK3204" i="64"/>
  <c r="BL3204" i="64"/>
  <c r="BM3204" i="64"/>
  <c r="BN3204" i="64"/>
  <c r="BO3204" i="64"/>
  <c r="BP3204" i="64"/>
  <c r="BQ3204" i="64"/>
  <c r="BR3204" i="64"/>
  <c r="BS3204" i="64"/>
  <c r="BT3204" i="64"/>
  <c r="BU3204" i="64"/>
  <c r="BV3204" i="64"/>
  <c r="BW3204" i="64"/>
  <c r="BX3204" i="64"/>
  <c r="BY3204" i="64"/>
  <c r="BZ3204" i="64"/>
  <c r="CA3204" i="64"/>
  <c r="CB3204" i="64"/>
  <c r="CC3204" i="64"/>
  <c r="CD3204" i="64"/>
  <c r="CE3204" i="64"/>
  <c r="CF3204" i="64"/>
  <c r="CG3204" i="64"/>
  <c r="CH3204" i="64"/>
  <c r="CI3204" i="64"/>
  <c r="CJ3204" i="64"/>
  <c r="CK3204" i="64"/>
  <c r="T2149" i="64"/>
  <c r="U2149" i="64"/>
  <c r="V2149" i="64"/>
  <c r="W2149" i="64"/>
  <c r="X2149" i="64"/>
  <c r="Y2149" i="64"/>
  <c r="Z2149" i="64"/>
  <c r="AA2149" i="64"/>
  <c r="AB2149" i="64"/>
  <c r="AC2149" i="64"/>
  <c r="AD2149" i="64"/>
  <c r="AE2149" i="64"/>
  <c r="AF2149" i="64"/>
  <c r="AG2149" i="64"/>
  <c r="AH2149" i="64"/>
  <c r="AI2149" i="64"/>
  <c r="AJ2149" i="64"/>
  <c r="AK2149" i="64"/>
  <c r="AL2149" i="64"/>
  <c r="AM2149" i="64"/>
  <c r="AN2149" i="64"/>
  <c r="AO2149" i="64"/>
  <c r="AP2149" i="64"/>
  <c r="AQ2149" i="64"/>
  <c r="AR2149" i="64"/>
  <c r="AS2149" i="64"/>
  <c r="AT2149" i="64"/>
  <c r="AU2149" i="64"/>
  <c r="AV2149" i="64"/>
  <c r="AW2149" i="64"/>
  <c r="AX2149" i="64"/>
  <c r="AY2149" i="64"/>
  <c r="AZ2149" i="64"/>
  <c r="BA2149" i="64"/>
  <c r="BB2149" i="64"/>
  <c r="BC2149" i="64"/>
  <c r="BD2149" i="64"/>
  <c r="BE2149" i="64"/>
  <c r="BF2149" i="64"/>
  <c r="BG2149" i="64"/>
  <c r="BH2149" i="64"/>
  <c r="BI2149" i="64"/>
  <c r="BJ2149" i="64"/>
  <c r="BK2149" i="64"/>
  <c r="BL2149" i="64"/>
  <c r="BM2149" i="64"/>
  <c r="BN2149" i="64"/>
  <c r="BO2149" i="64"/>
  <c r="BP2149" i="64"/>
  <c r="BQ2149" i="64"/>
  <c r="BR2149" i="64"/>
  <c r="BS2149" i="64"/>
  <c r="BT2149" i="64"/>
  <c r="BU2149" i="64"/>
  <c r="BV2149" i="64"/>
  <c r="BW2149" i="64"/>
  <c r="BX2149" i="64"/>
  <c r="BY2149" i="64"/>
  <c r="BZ2149" i="64"/>
  <c r="CA2149" i="64"/>
  <c r="CB2149" i="64"/>
  <c r="CC2149" i="64"/>
  <c r="CD2149" i="64"/>
  <c r="CE2149" i="64"/>
  <c r="CF2149" i="64"/>
  <c r="CG2149" i="64"/>
  <c r="CH2149" i="64"/>
  <c r="CI2149" i="64"/>
  <c r="CJ2149" i="64"/>
  <c r="CK2149" i="64"/>
  <c r="T2105" i="64"/>
  <c r="U2105" i="64"/>
  <c r="V2105" i="64"/>
  <c r="W2105" i="64"/>
  <c r="X2105" i="64"/>
  <c r="Y2105" i="64"/>
  <c r="Z2105" i="64"/>
  <c r="AA2105" i="64"/>
  <c r="AB2105" i="64"/>
  <c r="AC2105" i="64"/>
  <c r="AD2105" i="64"/>
  <c r="AE2105" i="64"/>
  <c r="AF2105" i="64"/>
  <c r="AG2105" i="64"/>
  <c r="AH2105" i="64"/>
  <c r="AI2105" i="64"/>
  <c r="AJ2105" i="64"/>
  <c r="AK2105" i="64"/>
  <c r="AL2105" i="64"/>
  <c r="AM2105" i="64"/>
  <c r="AN2105" i="64"/>
  <c r="AO2105" i="64"/>
  <c r="AP2105" i="64"/>
  <c r="AQ2105" i="64"/>
  <c r="AR2105" i="64"/>
  <c r="AS2105" i="64"/>
  <c r="AT2105" i="64"/>
  <c r="AU2105" i="64"/>
  <c r="AV2105" i="64"/>
  <c r="AW2105" i="64"/>
  <c r="AX2105" i="64"/>
  <c r="AY2105" i="64"/>
  <c r="AZ2105" i="64"/>
  <c r="BA2105" i="64"/>
  <c r="BB2105" i="64"/>
  <c r="BC2105" i="64"/>
  <c r="BD2105" i="64"/>
  <c r="BE2105" i="64"/>
  <c r="BF2105" i="64"/>
  <c r="BG2105" i="64"/>
  <c r="BH2105" i="64"/>
  <c r="BI2105" i="64"/>
  <c r="BJ2105" i="64"/>
  <c r="BK2105" i="64"/>
  <c r="BL2105" i="64"/>
  <c r="BM2105" i="64"/>
  <c r="BN2105" i="64"/>
  <c r="BO2105" i="64"/>
  <c r="BP2105" i="64"/>
  <c r="BQ2105" i="64"/>
  <c r="BR2105" i="64"/>
  <c r="BS2105" i="64"/>
  <c r="BT2105" i="64"/>
  <c r="BU2105" i="64"/>
  <c r="BV2105" i="64"/>
  <c r="BW2105" i="64"/>
  <c r="BX2105" i="64"/>
  <c r="BY2105" i="64"/>
  <c r="BZ2105" i="64"/>
  <c r="CA2105" i="64"/>
  <c r="CB2105" i="64"/>
  <c r="CC2105" i="64"/>
  <c r="CD2105" i="64"/>
  <c r="CE2105" i="64"/>
  <c r="CF2105" i="64"/>
  <c r="CG2105" i="64"/>
  <c r="CH2105" i="64"/>
  <c r="CI2105" i="64"/>
  <c r="CJ2105" i="64"/>
  <c r="CK2105" i="64"/>
  <c r="T2550" i="64"/>
  <c r="U2550" i="64"/>
  <c r="V2550" i="64"/>
  <c r="W2550" i="64"/>
  <c r="X2550" i="64"/>
  <c r="Y2550" i="64"/>
  <c r="Z2550" i="64"/>
  <c r="AA2550" i="64"/>
  <c r="AB2550" i="64"/>
  <c r="AC2550" i="64"/>
  <c r="AD2550" i="64"/>
  <c r="AE2550" i="64"/>
  <c r="AF2550" i="64"/>
  <c r="AG2550" i="64"/>
  <c r="AH2550" i="64"/>
  <c r="AI2550" i="64"/>
  <c r="AJ2550" i="64"/>
  <c r="AK2550" i="64"/>
  <c r="AL2550" i="64"/>
  <c r="AM2550" i="64"/>
  <c r="AN2550" i="64"/>
  <c r="AO2550" i="64"/>
  <c r="AP2550" i="64"/>
  <c r="AQ2550" i="64"/>
  <c r="AR2550" i="64"/>
  <c r="AS2550" i="64"/>
  <c r="AT2550" i="64"/>
  <c r="AU2550" i="64"/>
  <c r="AV2550" i="64"/>
  <c r="AW2550" i="64"/>
  <c r="AX2550" i="64"/>
  <c r="AY2550" i="64"/>
  <c r="AZ2550" i="64"/>
  <c r="BA2550" i="64"/>
  <c r="BB2550" i="64"/>
  <c r="BC2550" i="64"/>
  <c r="BD2550" i="64"/>
  <c r="BE2550" i="64"/>
  <c r="BF2550" i="64"/>
  <c r="BG2550" i="64"/>
  <c r="BH2550" i="64"/>
  <c r="BI2550" i="64"/>
  <c r="BJ2550" i="64"/>
  <c r="BK2550" i="64"/>
  <c r="BL2550" i="64"/>
  <c r="BM2550" i="64"/>
  <c r="BN2550" i="64"/>
  <c r="BO2550" i="64"/>
  <c r="BP2550" i="64"/>
  <c r="BQ2550" i="64"/>
  <c r="BR2550" i="64"/>
  <c r="BS2550" i="64"/>
  <c r="BT2550" i="64"/>
  <c r="BU2550" i="64"/>
  <c r="BV2550" i="64"/>
  <c r="BW2550" i="64"/>
  <c r="BX2550" i="64"/>
  <c r="BY2550" i="64"/>
  <c r="BZ2550" i="64"/>
  <c r="CA2550" i="64"/>
  <c r="CB2550" i="64"/>
  <c r="CC2550" i="64"/>
  <c r="CD2550" i="64"/>
  <c r="CE2550" i="64"/>
  <c r="CF2550" i="64"/>
  <c r="CG2550" i="64"/>
  <c r="CH2550" i="64"/>
  <c r="CI2550" i="64"/>
  <c r="CJ2550" i="64"/>
  <c r="CK2550" i="64"/>
  <c r="T2518" i="64"/>
  <c r="U2518" i="64"/>
  <c r="V2518" i="64"/>
  <c r="W2518" i="64"/>
  <c r="X2518" i="64"/>
  <c r="Y2518" i="64"/>
  <c r="Z2518" i="64"/>
  <c r="AA2518" i="64"/>
  <c r="AB2518" i="64"/>
  <c r="AC2518" i="64"/>
  <c r="AD2518" i="64"/>
  <c r="AE2518" i="64"/>
  <c r="AF2518" i="64"/>
  <c r="AG2518" i="64"/>
  <c r="AH2518" i="64"/>
  <c r="AI2518" i="64"/>
  <c r="AJ2518" i="64"/>
  <c r="AK2518" i="64"/>
  <c r="AL2518" i="64"/>
  <c r="AM2518" i="64"/>
  <c r="AN2518" i="64"/>
  <c r="AO2518" i="64"/>
  <c r="AP2518" i="64"/>
  <c r="AQ2518" i="64"/>
  <c r="AR2518" i="64"/>
  <c r="AS2518" i="64"/>
  <c r="AT2518" i="64"/>
  <c r="AU2518" i="64"/>
  <c r="AV2518" i="64"/>
  <c r="AW2518" i="64"/>
  <c r="AX2518" i="64"/>
  <c r="AY2518" i="64"/>
  <c r="AZ2518" i="64"/>
  <c r="BA2518" i="64"/>
  <c r="BB2518" i="64"/>
  <c r="BC2518" i="64"/>
  <c r="BD2518" i="64"/>
  <c r="BE2518" i="64"/>
  <c r="BF2518" i="64"/>
  <c r="BG2518" i="64"/>
  <c r="BH2518" i="64"/>
  <c r="BI2518" i="64"/>
  <c r="BJ2518" i="64"/>
  <c r="BK2518" i="64"/>
  <c r="BL2518" i="64"/>
  <c r="BM2518" i="64"/>
  <c r="BN2518" i="64"/>
  <c r="BO2518" i="64"/>
  <c r="BP2518" i="64"/>
  <c r="BQ2518" i="64"/>
  <c r="BR2518" i="64"/>
  <c r="BS2518" i="64"/>
  <c r="BT2518" i="64"/>
  <c r="BU2518" i="64"/>
  <c r="BV2518" i="64"/>
  <c r="BW2518" i="64"/>
  <c r="BX2518" i="64"/>
  <c r="BY2518" i="64"/>
  <c r="BZ2518" i="64"/>
  <c r="CA2518" i="64"/>
  <c r="CB2518" i="64"/>
  <c r="CC2518" i="64"/>
  <c r="CD2518" i="64"/>
  <c r="CE2518" i="64"/>
  <c r="CF2518" i="64"/>
  <c r="CG2518" i="64"/>
  <c r="CH2518" i="64"/>
  <c r="CI2518" i="64"/>
  <c r="CJ2518" i="64"/>
  <c r="CK2518" i="64"/>
  <c r="T2061" i="64"/>
  <c r="U2061" i="64"/>
  <c r="V2061" i="64"/>
  <c r="W2061" i="64"/>
  <c r="X2061" i="64"/>
  <c r="Y2061" i="64"/>
  <c r="Z2061" i="64"/>
  <c r="AA2061" i="64"/>
  <c r="AB2061" i="64"/>
  <c r="AC2061" i="64"/>
  <c r="AD2061" i="64"/>
  <c r="AE2061" i="64"/>
  <c r="AF2061" i="64"/>
  <c r="AG2061" i="64"/>
  <c r="AH2061" i="64"/>
  <c r="AI2061" i="64"/>
  <c r="AJ2061" i="64"/>
  <c r="AK2061" i="64"/>
  <c r="AL2061" i="64"/>
  <c r="AM2061" i="64"/>
  <c r="AN2061" i="64"/>
  <c r="AO2061" i="64"/>
  <c r="AP2061" i="64"/>
  <c r="AQ2061" i="64"/>
  <c r="AR2061" i="64"/>
  <c r="AS2061" i="64"/>
  <c r="AT2061" i="64"/>
  <c r="AU2061" i="64"/>
  <c r="AV2061" i="64"/>
  <c r="AW2061" i="64"/>
  <c r="AX2061" i="64"/>
  <c r="AY2061" i="64"/>
  <c r="AZ2061" i="64"/>
  <c r="BA2061" i="64"/>
  <c r="BB2061" i="64"/>
  <c r="BC2061" i="64"/>
  <c r="BD2061" i="64"/>
  <c r="BE2061" i="64"/>
  <c r="BF2061" i="64"/>
  <c r="BG2061" i="64"/>
  <c r="BH2061" i="64"/>
  <c r="BI2061" i="64"/>
  <c r="BJ2061" i="64"/>
  <c r="BK2061" i="64"/>
  <c r="BL2061" i="64"/>
  <c r="BM2061" i="64"/>
  <c r="BN2061" i="64"/>
  <c r="BO2061" i="64"/>
  <c r="BP2061" i="64"/>
  <c r="BQ2061" i="64"/>
  <c r="BR2061" i="64"/>
  <c r="BS2061" i="64"/>
  <c r="BT2061" i="64"/>
  <c r="BU2061" i="64"/>
  <c r="BV2061" i="64"/>
  <c r="BW2061" i="64"/>
  <c r="BX2061" i="64"/>
  <c r="BY2061" i="64"/>
  <c r="BZ2061" i="64"/>
  <c r="CA2061" i="64"/>
  <c r="CB2061" i="64"/>
  <c r="CC2061" i="64"/>
  <c r="CD2061" i="64"/>
  <c r="CE2061" i="64"/>
  <c r="CF2061" i="64"/>
  <c r="CG2061" i="64"/>
  <c r="CH2061" i="64"/>
  <c r="CI2061" i="64"/>
  <c r="CJ2061" i="64"/>
  <c r="CK2061" i="64"/>
  <c r="T2025" i="64"/>
  <c r="U2025" i="64"/>
  <c r="V2025" i="64"/>
  <c r="W2025" i="64"/>
  <c r="X2025" i="64"/>
  <c r="Y2025" i="64"/>
  <c r="Z2025" i="64"/>
  <c r="AA2025" i="64"/>
  <c r="AB2025" i="64"/>
  <c r="AC2025" i="64"/>
  <c r="AD2025" i="64"/>
  <c r="AE2025" i="64"/>
  <c r="AF2025" i="64"/>
  <c r="AG2025" i="64"/>
  <c r="AH2025" i="64"/>
  <c r="AI2025" i="64"/>
  <c r="AJ2025" i="64"/>
  <c r="AK2025" i="64"/>
  <c r="AL2025" i="64"/>
  <c r="AM2025" i="64"/>
  <c r="AN2025" i="64"/>
  <c r="AO2025" i="64"/>
  <c r="AP2025" i="64"/>
  <c r="AQ2025" i="64"/>
  <c r="AR2025" i="64"/>
  <c r="AS2025" i="64"/>
  <c r="AT2025" i="64"/>
  <c r="AU2025" i="64"/>
  <c r="AV2025" i="64"/>
  <c r="AW2025" i="64"/>
  <c r="AX2025" i="64"/>
  <c r="AY2025" i="64"/>
  <c r="AZ2025" i="64"/>
  <c r="BA2025" i="64"/>
  <c r="BB2025" i="64"/>
  <c r="BC2025" i="64"/>
  <c r="BD2025" i="64"/>
  <c r="BE2025" i="64"/>
  <c r="BF2025" i="64"/>
  <c r="BG2025" i="64"/>
  <c r="BH2025" i="64"/>
  <c r="BI2025" i="64"/>
  <c r="BJ2025" i="64"/>
  <c r="BK2025" i="64"/>
  <c r="BL2025" i="64"/>
  <c r="BM2025" i="64"/>
  <c r="BN2025" i="64"/>
  <c r="BO2025" i="64"/>
  <c r="BP2025" i="64"/>
  <c r="BQ2025" i="64"/>
  <c r="BR2025" i="64"/>
  <c r="BS2025" i="64"/>
  <c r="BT2025" i="64"/>
  <c r="BU2025" i="64"/>
  <c r="BV2025" i="64"/>
  <c r="BW2025" i="64"/>
  <c r="BX2025" i="64"/>
  <c r="BY2025" i="64"/>
  <c r="BZ2025" i="64"/>
  <c r="CA2025" i="64"/>
  <c r="CB2025" i="64"/>
  <c r="CC2025" i="64"/>
  <c r="CD2025" i="64"/>
  <c r="CE2025" i="64"/>
  <c r="CF2025" i="64"/>
  <c r="CG2025" i="64"/>
  <c r="CH2025" i="64"/>
  <c r="CI2025" i="64"/>
  <c r="CJ2025" i="64"/>
  <c r="CK2025" i="64"/>
  <c r="T1953" i="64"/>
  <c r="U1953" i="64"/>
  <c r="V1953" i="64"/>
  <c r="W1953" i="64"/>
  <c r="X1953" i="64"/>
  <c r="Y1953" i="64"/>
  <c r="Z1953" i="64"/>
  <c r="AA1953" i="64"/>
  <c r="AB1953" i="64"/>
  <c r="AC1953" i="64"/>
  <c r="AD1953" i="64"/>
  <c r="AE1953" i="64"/>
  <c r="AF1953" i="64"/>
  <c r="AG1953" i="64"/>
  <c r="AH1953" i="64"/>
  <c r="AI1953" i="64"/>
  <c r="AJ1953" i="64"/>
  <c r="AK1953" i="64"/>
  <c r="AL1953" i="64"/>
  <c r="AM1953" i="64"/>
  <c r="AN1953" i="64"/>
  <c r="AO1953" i="64"/>
  <c r="AP1953" i="64"/>
  <c r="AQ1953" i="64"/>
  <c r="AR1953" i="64"/>
  <c r="AS1953" i="64"/>
  <c r="AT1953" i="64"/>
  <c r="AU1953" i="64"/>
  <c r="AV1953" i="64"/>
  <c r="AW1953" i="64"/>
  <c r="AX1953" i="64"/>
  <c r="AY1953" i="64"/>
  <c r="AZ1953" i="64"/>
  <c r="BA1953" i="64"/>
  <c r="BB1953" i="64"/>
  <c r="BC1953" i="64"/>
  <c r="BD1953" i="64"/>
  <c r="BE1953" i="64"/>
  <c r="BF1953" i="64"/>
  <c r="BG1953" i="64"/>
  <c r="BH1953" i="64"/>
  <c r="BI1953" i="64"/>
  <c r="BJ1953" i="64"/>
  <c r="BK1953" i="64"/>
  <c r="BL1953" i="64"/>
  <c r="BM1953" i="64"/>
  <c r="BN1953" i="64"/>
  <c r="BO1953" i="64"/>
  <c r="BP1953" i="64"/>
  <c r="BQ1953" i="64"/>
  <c r="BR1953" i="64"/>
  <c r="BS1953" i="64"/>
  <c r="BT1953" i="64"/>
  <c r="BU1953" i="64"/>
  <c r="BV1953" i="64"/>
  <c r="BW1953" i="64"/>
  <c r="BX1953" i="64"/>
  <c r="BY1953" i="64"/>
  <c r="BZ1953" i="64"/>
  <c r="CA1953" i="64"/>
  <c r="CB1953" i="64"/>
  <c r="CC1953" i="64"/>
  <c r="CD1953" i="64"/>
  <c r="CE1953" i="64"/>
  <c r="CF1953" i="64"/>
  <c r="CG1953" i="64"/>
  <c r="CH1953" i="64"/>
  <c r="CI1953" i="64"/>
  <c r="CJ1953" i="64"/>
  <c r="CK1953" i="64"/>
  <c r="T1918" i="64"/>
  <c r="U1918" i="64"/>
  <c r="V1918" i="64"/>
  <c r="W1918" i="64"/>
  <c r="X1918" i="64"/>
  <c r="Y1918" i="64"/>
  <c r="Z1918" i="64"/>
  <c r="AA1918" i="64"/>
  <c r="AB1918" i="64"/>
  <c r="AC1918" i="64"/>
  <c r="AD1918" i="64"/>
  <c r="AE1918" i="64"/>
  <c r="AF1918" i="64"/>
  <c r="AG1918" i="64"/>
  <c r="AH1918" i="64"/>
  <c r="AI1918" i="64"/>
  <c r="AJ1918" i="64"/>
  <c r="AK1918" i="64"/>
  <c r="AL1918" i="64"/>
  <c r="AM1918" i="64"/>
  <c r="AN1918" i="64"/>
  <c r="AO1918" i="64"/>
  <c r="AP1918" i="64"/>
  <c r="AQ1918" i="64"/>
  <c r="AR1918" i="64"/>
  <c r="AS1918" i="64"/>
  <c r="AT1918" i="64"/>
  <c r="AU1918" i="64"/>
  <c r="AV1918" i="64"/>
  <c r="AW1918" i="64"/>
  <c r="AX1918" i="64"/>
  <c r="AY1918" i="64"/>
  <c r="AZ1918" i="64"/>
  <c r="BA1918" i="64"/>
  <c r="BB1918" i="64"/>
  <c r="BC1918" i="64"/>
  <c r="BD1918" i="64"/>
  <c r="BE1918" i="64"/>
  <c r="BF1918" i="64"/>
  <c r="BG1918" i="64"/>
  <c r="BH1918" i="64"/>
  <c r="BI1918" i="64"/>
  <c r="BJ1918" i="64"/>
  <c r="BK1918" i="64"/>
  <c r="BL1918" i="64"/>
  <c r="BM1918" i="64"/>
  <c r="BN1918" i="64"/>
  <c r="BO1918" i="64"/>
  <c r="BP1918" i="64"/>
  <c r="BQ1918" i="64"/>
  <c r="BR1918" i="64"/>
  <c r="BS1918" i="64"/>
  <c r="BT1918" i="64"/>
  <c r="BU1918" i="64"/>
  <c r="BV1918" i="64"/>
  <c r="BW1918" i="64"/>
  <c r="BX1918" i="64"/>
  <c r="BY1918" i="64"/>
  <c r="BZ1918" i="64"/>
  <c r="CA1918" i="64"/>
  <c r="CB1918" i="64"/>
  <c r="CC1918" i="64"/>
  <c r="CD1918" i="64"/>
  <c r="CE1918" i="64"/>
  <c r="CF1918" i="64"/>
  <c r="CG1918" i="64"/>
  <c r="CH1918" i="64"/>
  <c r="CI1918" i="64"/>
  <c r="CJ1918" i="64"/>
  <c r="CK1918" i="64"/>
  <c r="T2652" i="64"/>
  <c r="U2652" i="64"/>
  <c r="V2652" i="64"/>
  <c r="W2652" i="64"/>
  <c r="X2652" i="64"/>
  <c r="Y2652" i="64"/>
  <c r="Z2652" i="64"/>
  <c r="AA2652" i="64"/>
  <c r="AB2652" i="64"/>
  <c r="AC2652" i="64"/>
  <c r="AD2652" i="64"/>
  <c r="AE2652" i="64"/>
  <c r="AF2652" i="64"/>
  <c r="AG2652" i="64"/>
  <c r="AH2652" i="64"/>
  <c r="AI2652" i="64"/>
  <c r="AJ2652" i="64"/>
  <c r="AK2652" i="64"/>
  <c r="AL2652" i="64"/>
  <c r="AM2652" i="64"/>
  <c r="AN2652" i="64"/>
  <c r="AO2652" i="64"/>
  <c r="AP2652" i="64"/>
  <c r="AQ2652" i="64"/>
  <c r="AR2652" i="64"/>
  <c r="AS2652" i="64"/>
  <c r="AT2652" i="64"/>
  <c r="AU2652" i="64"/>
  <c r="AV2652" i="64"/>
  <c r="AW2652" i="64"/>
  <c r="AX2652" i="64"/>
  <c r="AY2652" i="64"/>
  <c r="AZ2652" i="64"/>
  <c r="BA2652" i="64"/>
  <c r="BB2652" i="64"/>
  <c r="BC2652" i="64"/>
  <c r="BD2652" i="64"/>
  <c r="BE2652" i="64"/>
  <c r="BF2652" i="64"/>
  <c r="BG2652" i="64"/>
  <c r="BH2652" i="64"/>
  <c r="BI2652" i="64"/>
  <c r="BJ2652" i="64"/>
  <c r="BK2652" i="64"/>
  <c r="BL2652" i="64"/>
  <c r="BM2652" i="64"/>
  <c r="BN2652" i="64"/>
  <c r="BO2652" i="64"/>
  <c r="BP2652" i="64"/>
  <c r="BQ2652" i="64"/>
  <c r="BR2652" i="64"/>
  <c r="BS2652" i="64"/>
  <c r="BT2652" i="64"/>
  <c r="BU2652" i="64"/>
  <c r="BV2652" i="64"/>
  <c r="BW2652" i="64"/>
  <c r="BX2652" i="64"/>
  <c r="BY2652" i="64"/>
  <c r="BZ2652" i="64"/>
  <c r="CA2652" i="64"/>
  <c r="CB2652" i="64"/>
  <c r="CC2652" i="64"/>
  <c r="CD2652" i="64"/>
  <c r="CE2652" i="64"/>
  <c r="CF2652" i="64"/>
  <c r="CG2652" i="64"/>
  <c r="CH2652" i="64"/>
  <c r="CI2652" i="64"/>
  <c r="CJ2652" i="64"/>
  <c r="CK2652" i="64"/>
  <c r="T2686" i="64"/>
  <c r="U2686" i="64"/>
  <c r="V2686" i="64"/>
  <c r="W2686" i="64"/>
  <c r="X2686" i="64"/>
  <c r="Y2686" i="64"/>
  <c r="Z2686" i="64"/>
  <c r="AA2686" i="64"/>
  <c r="AB2686" i="64"/>
  <c r="AC2686" i="64"/>
  <c r="AD2686" i="64"/>
  <c r="AE2686" i="64"/>
  <c r="AF2686" i="64"/>
  <c r="AG2686" i="64"/>
  <c r="AH2686" i="64"/>
  <c r="AI2686" i="64"/>
  <c r="AJ2686" i="64"/>
  <c r="AK2686" i="64"/>
  <c r="AL2686" i="64"/>
  <c r="AM2686" i="64"/>
  <c r="AN2686" i="64"/>
  <c r="AO2686" i="64"/>
  <c r="AP2686" i="64"/>
  <c r="AQ2686" i="64"/>
  <c r="AR2686" i="64"/>
  <c r="AS2686" i="64"/>
  <c r="AT2686" i="64"/>
  <c r="AU2686" i="64"/>
  <c r="AV2686" i="64"/>
  <c r="AW2686" i="64"/>
  <c r="AX2686" i="64"/>
  <c r="AY2686" i="64"/>
  <c r="AZ2686" i="64"/>
  <c r="BA2686" i="64"/>
  <c r="BB2686" i="64"/>
  <c r="BC2686" i="64"/>
  <c r="BD2686" i="64"/>
  <c r="BE2686" i="64"/>
  <c r="BF2686" i="64"/>
  <c r="BG2686" i="64"/>
  <c r="BH2686" i="64"/>
  <c r="BI2686" i="64"/>
  <c r="BJ2686" i="64"/>
  <c r="BK2686" i="64"/>
  <c r="BL2686" i="64"/>
  <c r="BM2686" i="64"/>
  <c r="BN2686" i="64"/>
  <c r="BO2686" i="64"/>
  <c r="BP2686" i="64"/>
  <c r="BQ2686" i="64"/>
  <c r="BR2686" i="64"/>
  <c r="BS2686" i="64"/>
  <c r="BT2686" i="64"/>
  <c r="BU2686" i="64"/>
  <c r="BV2686" i="64"/>
  <c r="BW2686" i="64"/>
  <c r="BX2686" i="64"/>
  <c r="BY2686" i="64"/>
  <c r="BZ2686" i="64"/>
  <c r="CA2686" i="64"/>
  <c r="CB2686" i="64"/>
  <c r="CC2686" i="64"/>
  <c r="CD2686" i="64"/>
  <c r="CE2686" i="64"/>
  <c r="CF2686" i="64"/>
  <c r="CG2686" i="64"/>
  <c r="CH2686" i="64"/>
  <c r="CI2686" i="64"/>
  <c r="CJ2686" i="64"/>
  <c r="CK2686" i="64"/>
  <c r="T1787" i="64"/>
  <c r="U1787" i="64"/>
  <c r="V1787" i="64"/>
  <c r="W1787" i="64"/>
  <c r="X1787" i="64"/>
  <c r="Y1787" i="64"/>
  <c r="Z1787" i="64"/>
  <c r="AA1787" i="64"/>
  <c r="AB1787" i="64"/>
  <c r="AC1787" i="64"/>
  <c r="AD1787" i="64"/>
  <c r="AE1787" i="64"/>
  <c r="AF1787" i="64"/>
  <c r="AG1787" i="64"/>
  <c r="AH1787" i="64"/>
  <c r="AI1787" i="64"/>
  <c r="AJ1787" i="64"/>
  <c r="AK1787" i="64"/>
  <c r="AL1787" i="64"/>
  <c r="AM1787" i="64"/>
  <c r="AN1787" i="64"/>
  <c r="AO1787" i="64"/>
  <c r="AP1787" i="64"/>
  <c r="AQ1787" i="64"/>
  <c r="AR1787" i="64"/>
  <c r="AS1787" i="64"/>
  <c r="AT1787" i="64"/>
  <c r="AU1787" i="64"/>
  <c r="AV1787" i="64"/>
  <c r="AW1787" i="64"/>
  <c r="AX1787" i="64"/>
  <c r="AY1787" i="64"/>
  <c r="AZ1787" i="64"/>
  <c r="BA1787" i="64"/>
  <c r="BB1787" i="64"/>
  <c r="BC1787" i="64"/>
  <c r="BD1787" i="64"/>
  <c r="BE1787" i="64"/>
  <c r="BF1787" i="64"/>
  <c r="BG1787" i="64"/>
  <c r="BH1787" i="64"/>
  <c r="BI1787" i="64"/>
  <c r="BJ1787" i="64"/>
  <c r="BK1787" i="64"/>
  <c r="BL1787" i="64"/>
  <c r="BM1787" i="64"/>
  <c r="BN1787" i="64"/>
  <c r="BO1787" i="64"/>
  <c r="BP1787" i="64"/>
  <c r="BQ1787" i="64"/>
  <c r="BR1787" i="64"/>
  <c r="BS1787" i="64"/>
  <c r="BT1787" i="64"/>
  <c r="BU1787" i="64"/>
  <c r="BV1787" i="64"/>
  <c r="BW1787" i="64"/>
  <c r="BX1787" i="64"/>
  <c r="BY1787" i="64"/>
  <c r="BZ1787" i="64"/>
  <c r="CA1787" i="64"/>
  <c r="CB1787" i="64"/>
  <c r="CC1787" i="64"/>
  <c r="CD1787" i="64"/>
  <c r="CE1787" i="64"/>
  <c r="CF1787" i="64"/>
  <c r="CG1787" i="64"/>
  <c r="CH1787" i="64"/>
  <c r="CI1787" i="64"/>
  <c r="CJ1787" i="64"/>
  <c r="CK1787" i="64"/>
  <c r="T1765" i="64"/>
  <c r="U1765" i="64"/>
  <c r="V1765" i="64"/>
  <c r="W1765" i="64"/>
  <c r="X1765" i="64"/>
  <c r="Y1765" i="64"/>
  <c r="Z1765" i="64"/>
  <c r="AA1765" i="64"/>
  <c r="AB1765" i="64"/>
  <c r="AC1765" i="64"/>
  <c r="AD1765" i="64"/>
  <c r="AE1765" i="64"/>
  <c r="AF1765" i="64"/>
  <c r="AG1765" i="64"/>
  <c r="AH1765" i="64"/>
  <c r="AI1765" i="64"/>
  <c r="AJ1765" i="64"/>
  <c r="AK1765" i="64"/>
  <c r="AL1765" i="64"/>
  <c r="AM1765" i="64"/>
  <c r="AN1765" i="64"/>
  <c r="AO1765" i="64"/>
  <c r="AP1765" i="64"/>
  <c r="AQ1765" i="64"/>
  <c r="AR1765" i="64"/>
  <c r="AS1765" i="64"/>
  <c r="AT1765" i="64"/>
  <c r="AU1765" i="64"/>
  <c r="AV1765" i="64"/>
  <c r="AW1765" i="64"/>
  <c r="AX1765" i="64"/>
  <c r="AY1765" i="64"/>
  <c r="AZ1765" i="64"/>
  <c r="BA1765" i="64"/>
  <c r="BB1765" i="64"/>
  <c r="BC1765" i="64"/>
  <c r="BD1765" i="64"/>
  <c r="BE1765" i="64"/>
  <c r="BF1765" i="64"/>
  <c r="BG1765" i="64"/>
  <c r="BH1765" i="64"/>
  <c r="BI1765" i="64"/>
  <c r="BJ1765" i="64"/>
  <c r="BK1765" i="64"/>
  <c r="BL1765" i="64"/>
  <c r="BM1765" i="64"/>
  <c r="BN1765" i="64"/>
  <c r="BO1765" i="64"/>
  <c r="BP1765" i="64"/>
  <c r="BQ1765" i="64"/>
  <c r="BR1765" i="64"/>
  <c r="BS1765" i="64"/>
  <c r="BT1765" i="64"/>
  <c r="BU1765" i="64"/>
  <c r="BV1765" i="64"/>
  <c r="BW1765" i="64"/>
  <c r="BX1765" i="64"/>
  <c r="BY1765" i="64"/>
  <c r="BZ1765" i="64"/>
  <c r="CA1765" i="64"/>
  <c r="CB1765" i="64"/>
  <c r="CC1765" i="64"/>
  <c r="CD1765" i="64"/>
  <c r="CE1765" i="64"/>
  <c r="CF1765" i="64"/>
  <c r="CG1765" i="64"/>
  <c r="CH1765" i="64"/>
  <c r="CI1765" i="64"/>
  <c r="CJ1765" i="64"/>
  <c r="CK1765" i="64"/>
  <c r="T1613" i="64"/>
  <c r="U1613" i="64"/>
  <c r="V1613" i="64"/>
  <c r="W1613" i="64"/>
  <c r="X1613" i="64"/>
  <c r="Y1613" i="64"/>
  <c r="Z1613" i="64"/>
  <c r="AA1613" i="64"/>
  <c r="AB1613" i="64"/>
  <c r="AC1613" i="64"/>
  <c r="AD1613" i="64"/>
  <c r="AE1613" i="64"/>
  <c r="AF1613" i="64"/>
  <c r="AG1613" i="64"/>
  <c r="AH1613" i="64"/>
  <c r="AI1613" i="64"/>
  <c r="AJ1613" i="64"/>
  <c r="AK1613" i="64"/>
  <c r="AL1613" i="64"/>
  <c r="AM1613" i="64"/>
  <c r="AN1613" i="64"/>
  <c r="AO1613" i="64"/>
  <c r="AP1613" i="64"/>
  <c r="AQ1613" i="64"/>
  <c r="AR1613" i="64"/>
  <c r="AS1613" i="64"/>
  <c r="AT1613" i="64"/>
  <c r="AU1613" i="64"/>
  <c r="AV1613" i="64"/>
  <c r="AW1613" i="64"/>
  <c r="AX1613" i="64"/>
  <c r="AY1613" i="64"/>
  <c r="AZ1613" i="64"/>
  <c r="BA1613" i="64"/>
  <c r="BB1613" i="64"/>
  <c r="BC1613" i="64"/>
  <c r="BD1613" i="64"/>
  <c r="BE1613" i="64"/>
  <c r="BF1613" i="64"/>
  <c r="BG1613" i="64"/>
  <c r="BH1613" i="64"/>
  <c r="BI1613" i="64"/>
  <c r="BJ1613" i="64"/>
  <c r="BK1613" i="64"/>
  <c r="BL1613" i="64"/>
  <c r="BM1613" i="64"/>
  <c r="BN1613" i="64"/>
  <c r="BO1613" i="64"/>
  <c r="BP1613" i="64"/>
  <c r="BQ1613" i="64"/>
  <c r="BR1613" i="64"/>
  <c r="BS1613" i="64"/>
  <c r="BT1613" i="64"/>
  <c r="BU1613" i="64"/>
  <c r="BV1613" i="64"/>
  <c r="BW1613" i="64"/>
  <c r="BX1613" i="64"/>
  <c r="BY1613" i="64"/>
  <c r="BZ1613" i="64"/>
  <c r="CA1613" i="64"/>
  <c r="CB1613" i="64"/>
  <c r="CC1613" i="64"/>
  <c r="CD1613" i="64"/>
  <c r="CE1613" i="64"/>
  <c r="CF1613" i="64"/>
  <c r="CG1613" i="64"/>
  <c r="CH1613" i="64"/>
  <c r="CI1613" i="64"/>
  <c r="CJ1613" i="64"/>
  <c r="CK1613" i="64"/>
  <c r="T960" i="64"/>
  <c r="U960" i="64"/>
  <c r="V960" i="64"/>
  <c r="W960" i="64"/>
  <c r="X960" i="64"/>
  <c r="Y960" i="64"/>
  <c r="Z960" i="64"/>
  <c r="AA960" i="64"/>
  <c r="AB960" i="64"/>
  <c r="AC960" i="64"/>
  <c r="AD960" i="64"/>
  <c r="AE960" i="64"/>
  <c r="AF960" i="64"/>
  <c r="AG960" i="64"/>
  <c r="AH960" i="64"/>
  <c r="AI960" i="64"/>
  <c r="AJ960" i="64"/>
  <c r="AK960" i="64"/>
  <c r="AL960" i="64"/>
  <c r="AM960" i="64"/>
  <c r="AN960" i="64"/>
  <c r="AO960" i="64"/>
  <c r="AP960" i="64"/>
  <c r="AQ960" i="64"/>
  <c r="AR960" i="64"/>
  <c r="AS960" i="64"/>
  <c r="AT960" i="64"/>
  <c r="AU960" i="64"/>
  <c r="AV960" i="64"/>
  <c r="AW960" i="64"/>
  <c r="AX960" i="64"/>
  <c r="AY960" i="64"/>
  <c r="AZ960" i="64"/>
  <c r="BA960" i="64"/>
  <c r="BB960" i="64"/>
  <c r="BC960" i="64"/>
  <c r="BD960" i="64"/>
  <c r="BE960" i="64"/>
  <c r="BF960" i="64"/>
  <c r="BG960" i="64"/>
  <c r="BH960" i="64"/>
  <c r="BI960" i="64"/>
  <c r="BJ960" i="64"/>
  <c r="BK960" i="64"/>
  <c r="BL960" i="64"/>
  <c r="BM960" i="64"/>
  <c r="BN960" i="64"/>
  <c r="BO960" i="64"/>
  <c r="BP960" i="64"/>
  <c r="BQ960" i="64"/>
  <c r="BR960" i="64"/>
  <c r="BS960" i="64"/>
  <c r="BT960" i="64"/>
  <c r="BU960" i="64"/>
  <c r="BV960" i="64"/>
  <c r="BW960" i="64"/>
  <c r="BX960" i="64"/>
  <c r="BY960" i="64"/>
  <c r="BZ960" i="64"/>
  <c r="CA960" i="64"/>
  <c r="CB960" i="64"/>
  <c r="CC960" i="64"/>
  <c r="CD960" i="64"/>
  <c r="CE960" i="64"/>
  <c r="CF960" i="64"/>
  <c r="CG960" i="64"/>
  <c r="CH960" i="64"/>
  <c r="CI960" i="64"/>
  <c r="CJ960" i="64"/>
  <c r="CK960" i="64"/>
  <c r="T1356" i="64"/>
  <c r="U1356" i="64"/>
  <c r="V1356" i="64"/>
  <c r="W1356" i="64"/>
  <c r="X1356" i="64"/>
  <c r="Y1356" i="64"/>
  <c r="Z1356" i="64"/>
  <c r="AA1356" i="64"/>
  <c r="AB1356" i="64"/>
  <c r="AC1356" i="64"/>
  <c r="AD1356" i="64"/>
  <c r="AE1356" i="64"/>
  <c r="AF1356" i="64"/>
  <c r="AG1356" i="64"/>
  <c r="AH1356" i="64"/>
  <c r="AI1356" i="64"/>
  <c r="AJ1356" i="64"/>
  <c r="AK1356" i="64"/>
  <c r="AL1356" i="64"/>
  <c r="AM1356" i="64"/>
  <c r="AN1356" i="64"/>
  <c r="AO1356" i="64"/>
  <c r="AP1356" i="64"/>
  <c r="AQ1356" i="64"/>
  <c r="AR1356" i="64"/>
  <c r="AS1356" i="64"/>
  <c r="AT1356" i="64"/>
  <c r="AU1356" i="64"/>
  <c r="AV1356" i="64"/>
  <c r="AW1356" i="64"/>
  <c r="AX1356" i="64"/>
  <c r="AY1356" i="64"/>
  <c r="AZ1356" i="64"/>
  <c r="BA1356" i="64"/>
  <c r="BB1356" i="64"/>
  <c r="BC1356" i="64"/>
  <c r="BD1356" i="64"/>
  <c r="BE1356" i="64"/>
  <c r="BF1356" i="64"/>
  <c r="BG1356" i="64"/>
  <c r="BH1356" i="64"/>
  <c r="BI1356" i="64"/>
  <c r="BJ1356" i="64"/>
  <c r="BK1356" i="64"/>
  <c r="BL1356" i="64"/>
  <c r="BM1356" i="64"/>
  <c r="BN1356" i="64"/>
  <c r="BO1356" i="64"/>
  <c r="BP1356" i="64"/>
  <c r="BQ1356" i="64"/>
  <c r="BR1356" i="64"/>
  <c r="BS1356" i="64"/>
  <c r="BT1356" i="64"/>
  <c r="BU1356" i="64"/>
  <c r="BV1356" i="64"/>
  <c r="BW1356" i="64"/>
  <c r="BX1356" i="64"/>
  <c r="BY1356" i="64"/>
  <c r="BZ1356" i="64"/>
  <c r="CA1356" i="64"/>
  <c r="CB1356" i="64"/>
  <c r="CC1356" i="64"/>
  <c r="CD1356" i="64"/>
  <c r="CE1356" i="64"/>
  <c r="CF1356" i="64"/>
  <c r="CG1356" i="64"/>
  <c r="CH1356" i="64"/>
  <c r="CI1356" i="64"/>
  <c r="CJ1356" i="64"/>
  <c r="CK1356" i="64"/>
  <c r="T1306" i="64"/>
  <c r="U1306" i="64"/>
  <c r="V1306" i="64"/>
  <c r="W1306" i="64"/>
  <c r="X1306" i="64"/>
  <c r="Y1306" i="64"/>
  <c r="Z1306" i="64"/>
  <c r="AA1306" i="64"/>
  <c r="AB1306" i="64"/>
  <c r="AC1306" i="64"/>
  <c r="AD1306" i="64"/>
  <c r="AE1306" i="64"/>
  <c r="AF1306" i="64"/>
  <c r="AG1306" i="64"/>
  <c r="AH1306" i="64"/>
  <c r="AI1306" i="64"/>
  <c r="AJ1306" i="64"/>
  <c r="AK1306" i="64"/>
  <c r="AL1306" i="64"/>
  <c r="AM1306" i="64"/>
  <c r="AN1306" i="64"/>
  <c r="AO1306" i="64"/>
  <c r="AP1306" i="64"/>
  <c r="AQ1306" i="64"/>
  <c r="AR1306" i="64"/>
  <c r="AS1306" i="64"/>
  <c r="AT1306" i="64"/>
  <c r="AU1306" i="64"/>
  <c r="AV1306" i="64"/>
  <c r="AW1306" i="64"/>
  <c r="AX1306" i="64"/>
  <c r="AY1306" i="64"/>
  <c r="AZ1306" i="64"/>
  <c r="BA1306" i="64"/>
  <c r="BB1306" i="64"/>
  <c r="BC1306" i="64"/>
  <c r="BD1306" i="64"/>
  <c r="BE1306" i="64"/>
  <c r="BF1306" i="64"/>
  <c r="BG1306" i="64"/>
  <c r="BH1306" i="64"/>
  <c r="BI1306" i="64"/>
  <c r="BJ1306" i="64"/>
  <c r="BK1306" i="64"/>
  <c r="BL1306" i="64"/>
  <c r="BM1306" i="64"/>
  <c r="BN1306" i="64"/>
  <c r="BO1306" i="64"/>
  <c r="BP1306" i="64"/>
  <c r="BQ1306" i="64"/>
  <c r="BR1306" i="64"/>
  <c r="BS1306" i="64"/>
  <c r="BT1306" i="64"/>
  <c r="BU1306" i="64"/>
  <c r="BV1306" i="64"/>
  <c r="BW1306" i="64"/>
  <c r="BX1306" i="64"/>
  <c r="BY1306" i="64"/>
  <c r="BZ1306" i="64"/>
  <c r="CA1306" i="64"/>
  <c r="CB1306" i="64"/>
  <c r="CC1306" i="64"/>
  <c r="CD1306" i="64"/>
  <c r="CE1306" i="64"/>
  <c r="CF1306" i="64"/>
  <c r="CG1306" i="64"/>
  <c r="CH1306" i="64"/>
  <c r="CI1306" i="64"/>
  <c r="CJ1306" i="64"/>
  <c r="CK1306" i="64"/>
  <c r="T2285" i="64"/>
  <c r="U2285" i="64"/>
  <c r="V2285" i="64"/>
  <c r="W2285" i="64"/>
  <c r="X2285" i="64"/>
  <c r="Y2285" i="64"/>
  <c r="Z2285" i="64"/>
  <c r="AA2285" i="64"/>
  <c r="AB2285" i="64"/>
  <c r="AC2285" i="64"/>
  <c r="AD2285" i="64"/>
  <c r="AE2285" i="64"/>
  <c r="AF2285" i="64"/>
  <c r="AG2285" i="64"/>
  <c r="AH2285" i="64"/>
  <c r="AI2285" i="64"/>
  <c r="AJ2285" i="64"/>
  <c r="AK2285" i="64"/>
  <c r="AL2285" i="64"/>
  <c r="AM2285" i="64"/>
  <c r="AN2285" i="64"/>
  <c r="AO2285" i="64"/>
  <c r="AP2285" i="64"/>
  <c r="AQ2285" i="64"/>
  <c r="AR2285" i="64"/>
  <c r="AS2285" i="64"/>
  <c r="AT2285" i="64"/>
  <c r="AU2285" i="64"/>
  <c r="AV2285" i="64"/>
  <c r="AW2285" i="64"/>
  <c r="AX2285" i="64"/>
  <c r="AY2285" i="64"/>
  <c r="AZ2285" i="64"/>
  <c r="BA2285" i="64"/>
  <c r="BB2285" i="64"/>
  <c r="BC2285" i="64"/>
  <c r="BD2285" i="64"/>
  <c r="BE2285" i="64"/>
  <c r="BF2285" i="64"/>
  <c r="BG2285" i="64"/>
  <c r="BH2285" i="64"/>
  <c r="BI2285" i="64"/>
  <c r="BJ2285" i="64"/>
  <c r="BK2285" i="64"/>
  <c r="BL2285" i="64"/>
  <c r="BM2285" i="64"/>
  <c r="BN2285" i="64"/>
  <c r="BO2285" i="64"/>
  <c r="BP2285" i="64"/>
  <c r="BQ2285" i="64"/>
  <c r="BR2285" i="64"/>
  <c r="BS2285" i="64"/>
  <c r="BT2285" i="64"/>
  <c r="BU2285" i="64"/>
  <c r="BV2285" i="64"/>
  <c r="BW2285" i="64"/>
  <c r="BX2285" i="64"/>
  <c r="BY2285" i="64"/>
  <c r="BZ2285" i="64"/>
  <c r="CA2285" i="64"/>
  <c r="CB2285" i="64"/>
  <c r="CC2285" i="64"/>
  <c r="CD2285" i="64"/>
  <c r="CE2285" i="64"/>
  <c r="CF2285" i="64"/>
  <c r="CG2285" i="64"/>
  <c r="CH2285" i="64"/>
  <c r="CI2285" i="64"/>
  <c r="CJ2285" i="64"/>
  <c r="CK2285" i="64"/>
  <c r="T2312" i="64"/>
  <c r="U2312" i="64"/>
  <c r="V2312" i="64"/>
  <c r="W2312" i="64"/>
  <c r="X2312" i="64"/>
  <c r="Y2312" i="64"/>
  <c r="Z2312" i="64"/>
  <c r="AA2312" i="64"/>
  <c r="AB2312" i="64"/>
  <c r="AC2312" i="64"/>
  <c r="AD2312" i="64"/>
  <c r="AE2312" i="64"/>
  <c r="AF2312" i="64"/>
  <c r="AG2312" i="64"/>
  <c r="AH2312" i="64"/>
  <c r="AI2312" i="64"/>
  <c r="AJ2312" i="64"/>
  <c r="AK2312" i="64"/>
  <c r="AL2312" i="64"/>
  <c r="AM2312" i="64"/>
  <c r="AN2312" i="64"/>
  <c r="AO2312" i="64"/>
  <c r="AP2312" i="64"/>
  <c r="AQ2312" i="64"/>
  <c r="AR2312" i="64"/>
  <c r="AS2312" i="64"/>
  <c r="AT2312" i="64"/>
  <c r="AU2312" i="64"/>
  <c r="AV2312" i="64"/>
  <c r="AW2312" i="64"/>
  <c r="AX2312" i="64"/>
  <c r="AY2312" i="64"/>
  <c r="AZ2312" i="64"/>
  <c r="BA2312" i="64"/>
  <c r="BB2312" i="64"/>
  <c r="BC2312" i="64"/>
  <c r="BD2312" i="64"/>
  <c r="BE2312" i="64"/>
  <c r="BF2312" i="64"/>
  <c r="BG2312" i="64"/>
  <c r="BH2312" i="64"/>
  <c r="BI2312" i="64"/>
  <c r="BJ2312" i="64"/>
  <c r="BK2312" i="64"/>
  <c r="BL2312" i="64"/>
  <c r="BM2312" i="64"/>
  <c r="BN2312" i="64"/>
  <c r="BO2312" i="64"/>
  <c r="BP2312" i="64"/>
  <c r="BQ2312" i="64"/>
  <c r="BR2312" i="64"/>
  <c r="BS2312" i="64"/>
  <c r="BT2312" i="64"/>
  <c r="BU2312" i="64"/>
  <c r="BV2312" i="64"/>
  <c r="BW2312" i="64"/>
  <c r="BX2312" i="64"/>
  <c r="BY2312" i="64"/>
  <c r="BZ2312" i="64"/>
  <c r="CA2312" i="64"/>
  <c r="CB2312" i="64"/>
  <c r="CC2312" i="64"/>
  <c r="CD2312" i="64"/>
  <c r="CE2312" i="64"/>
  <c r="CF2312" i="64"/>
  <c r="CG2312" i="64"/>
  <c r="CH2312" i="64"/>
  <c r="CI2312" i="64"/>
  <c r="CJ2312" i="64"/>
  <c r="CK2312" i="64"/>
  <c r="CK2311" i="64"/>
  <c r="CJ2311" i="64"/>
  <c r="CI2311" i="64"/>
  <c r="CH2311" i="64"/>
  <c r="CG2311" i="64"/>
  <c r="CF2311" i="64"/>
  <c r="CE2311" i="64"/>
  <c r="CD2311" i="64"/>
  <c r="CC2311" i="64"/>
  <c r="CB2311" i="64"/>
  <c r="CA2311" i="64"/>
  <c r="BZ2311" i="64"/>
  <c r="BY2311" i="64"/>
  <c r="BX2311" i="64"/>
  <c r="BW2311" i="64"/>
  <c r="BV2311" i="64"/>
  <c r="BU2311" i="64"/>
  <c r="BT2311" i="64"/>
  <c r="BS2311" i="64"/>
  <c r="BR2311" i="64"/>
  <c r="BQ2311" i="64"/>
  <c r="BP2311" i="64"/>
  <c r="BO2311" i="64"/>
  <c r="BN2311" i="64"/>
  <c r="BM2311" i="64"/>
  <c r="BL2311" i="64"/>
  <c r="BK2311" i="64"/>
  <c r="BJ2311" i="64"/>
  <c r="BI2311" i="64"/>
  <c r="BH2311" i="64"/>
  <c r="BG2311" i="64"/>
  <c r="BF2311" i="64"/>
  <c r="BE2311" i="64"/>
  <c r="BD2311" i="64"/>
  <c r="BC2311" i="64"/>
  <c r="BB2311" i="64"/>
  <c r="BA2311" i="64"/>
  <c r="AZ2311" i="64"/>
  <c r="AY2311" i="64"/>
  <c r="AX2311" i="64"/>
  <c r="AW2311" i="64"/>
  <c r="AV2311" i="64"/>
  <c r="AU2311" i="64"/>
  <c r="AT2311" i="64"/>
  <c r="AS2311" i="64"/>
  <c r="AR2311" i="64"/>
  <c r="AQ2311" i="64"/>
  <c r="AP2311" i="64"/>
  <c r="AO2311" i="64"/>
  <c r="AN2311" i="64"/>
  <c r="AM2311" i="64"/>
  <c r="AL2311" i="64"/>
  <c r="AK2311" i="64"/>
  <c r="AJ2311" i="64"/>
  <c r="AI2311" i="64"/>
  <c r="AH2311" i="64"/>
  <c r="AG2311" i="64"/>
  <c r="AF2311" i="64"/>
  <c r="AE2311" i="64"/>
  <c r="AD2311" i="64"/>
  <c r="AC2311" i="64"/>
  <c r="AB2311" i="64"/>
  <c r="AA2311" i="64"/>
  <c r="Z2311" i="64"/>
  <c r="Y2311" i="64"/>
  <c r="X2311" i="64"/>
  <c r="W2311" i="64"/>
  <c r="V2311" i="64"/>
  <c r="U2311" i="64"/>
  <c r="T2311" i="64"/>
  <c r="E2118" i="64"/>
  <c r="B561" i="64"/>
  <c r="E3091" i="64"/>
  <c r="E951" i="64"/>
  <c r="E1602" i="64"/>
  <c r="T559" i="64"/>
  <c r="U559" i="64"/>
  <c r="V559" i="64"/>
  <c r="W559" i="64"/>
  <c r="X559" i="64"/>
  <c r="Y559" i="64"/>
  <c r="Z559" i="64"/>
  <c r="AA559" i="64"/>
  <c r="AB559" i="64"/>
  <c r="AC559" i="64"/>
  <c r="AD559" i="64"/>
  <c r="AE559" i="64"/>
  <c r="AF559" i="64"/>
  <c r="AG559" i="64"/>
  <c r="AH559" i="64"/>
  <c r="AI559" i="64"/>
  <c r="AJ559" i="64"/>
  <c r="AK559" i="64"/>
  <c r="AL559" i="64"/>
  <c r="AM559" i="64"/>
  <c r="AN559" i="64"/>
  <c r="AO559" i="64"/>
  <c r="AP559" i="64"/>
  <c r="AQ559" i="64"/>
  <c r="AR559" i="64"/>
  <c r="AS559" i="64"/>
  <c r="AT559" i="64"/>
  <c r="AU559" i="64"/>
  <c r="AV559" i="64"/>
  <c r="AW559" i="64"/>
  <c r="AX559" i="64"/>
  <c r="AY559" i="64"/>
  <c r="AZ559" i="64"/>
  <c r="BA559" i="64"/>
  <c r="BB559" i="64"/>
  <c r="BC559" i="64"/>
  <c r="BD559" i="64"/>
  <c r="BE559" i="64"/>
  <c r="BF559" i="64"/>
  <c r="BG559" i="64"/>
  <c r="BH559" i="64"/>
  <c r="BI559" i="64"/>
  <c r="BJ559" i="64"/>
  <c r="BK559" i="64"/>
  <c r="BL559" i="64"/>
  <c r="BM559" i="64"/>
  <c r="BN559" i="64"/>
  <c r="BO559" i="64"/>
  <c r="BP559" i="64"/>
  <c r="BQ559" i="64"/>
  <c r="BR559" i="64"/>
  <c r="BS559" i="64"/>
  <c r="BT559" i="64"/>
  <c r="BU559" i="64"/>
  <c r="BV559" i="64"/>
  <c r="BW559" i="64"/>
  <c r="BX559" i="64"/>
  <c r="BY559" i="64"/>
  <c r="BZ559" i="64"/>
  <c r="CA559" i="64"/>
  <c r="CB559" i="64"/>
  <c r="CC559" i="64"/>
  <c r="CD559" i="64"/>
  <c r="CE559" i="64"/>
  <c r="CF559" i="64"/>
  <c r="CG559" i="64"/>
  <c r="CH559" i="64"/>
  <c r="CI559" i="64"/>
  <c r="CJ559" i="64"/>
  <c r="CK559" i="64"/>
  <c r="T110" i="64"/>
  <c r="U110" i="64"/>
  <c r="V110" i="64"/>
  <c r="W110" i="64"/>
  <c r="X110" i="64"/>
  <c r="Y110" i="64"/>
  <c r="Z110" i="64"/>
  <c r="AA110" i="64"/>
  <c r="AB110" i="64"/>
  <c r="AC110" i="64"/>
  <c r="AD110" i="64"/>
  <c r="AE110" i="64"/>
  <c r="AF110" i="64"/>
  <c r="AG110" i="64"/>
  <c r="AH110" i="64"/>
  <c r="AI110" i="64"/>
  <c r="AJ110" i="64"/>
  <c r="AK110" i="64"/>
  <c r="AL110" i="64"/>
  <c r="AM110" i="64"/>
  <c r="AN110" i="64"/>
  <c r="AO110" i="64"/>
  <c r="AP110" i="64"/>
  <c r="AQ110" i="64"/>
  <c r="AR110" i="64"/>
  <c r="AS110" i="64"/>
  <c r="AT110" i="64"/>
  <c r="AU110" i="64"/>
  <c r="AV110" i="64"/>
  <c r="AW110" i="64"/>
  <c r="AX110" i="64"/>
  <c r="AY110" i="64"/>
  <c r="AZ110" i="64"/>
  <c r="BA110" i="64"/>
  <c r="BB110" i="64"/>
  <c r="BC110" i="64"/>
  <c r="BD110" i="64"/>
  <c r="BE110" i="64"/>
  <c r="BF110" i="64"/>
  <c r="BG110" i="64"/>
  <c r="BH110" i="64"/>
  <c r="BI110" i="64"/>
  <c r="BJ110" i="64"/>
  <c r="BK110" i="64"/>
  <c r="BL110" i="64"/>
  <c r="BM110" i="64"/>
  <c r="BN110" i="64"/>
  <c r="BO110" i="64"/>
  <c r="BP110" i="64"/>
  <c r="BQ110" i="64"/>
  <c r="BR110" i="64"/>
  <c r="BS110" i="64"/>
  <c r="BT110" i="64"/>
  <c r="BU110" i="64"/>
  <c r="BV110" i="64"/>
  <c r="BW110" i="64"/>
  <c r="BX110" i="64"/>
  <c r="BY110" i="64"/>
  <c r="BZ110" i="64"/>
  <c r="CA110" i="64"/>
  <c r="CB110" i="64"/>
  <c r="CC110" i="64"/>
  <c r="CD110" i="64"/>
  <c r="CE110" i="64"/>
  <c r="CF110" i="64"/>
  <c r="CG110" i="64"/>
  <c r="CH110" i="64"/>
  <c r="CI110" i="64"/>
  <c r="CJ110" i="64"/>
  <c r="CK110" i="64"/>
  <c r="T261" i="64"/>
  <c r="U261" i="64"/>
  <c r="V261" i="64"/>
  <c r="W261" i="64"/>
  <c r="X261" i="64"/>
  <c r="Y261" i="64"/>
  <c r="Z261" i="64"/>
  <c r="AA261" i="64"/>
  <c r="AB261" i="64"/>
  <c r="AC261" i="64"/>
  <c r="AD261" i="64"/>
  <c r="AE261" i="64"/>
  <c r="AF261" i="64"/>
  <c r="AG261" i="64"/>
  <c r="AH261" i="64"/>
  <c r="AI261" i="64"/>
  <c r="AJ261" i="64"/>
  <c r="AK261" i="64"/>
  <c r="AL261" i="64"/>
  <c r="AM261" i="64"/>
  <c r="AN261" i="64"/>
  <c r="AO261" i="64"/>
  <c r="AP261" i="64"/>
  <c r="AQ261" i="64"/>
  <c r="AR261" i="64"/>
  <c r="AS261" i="64"/>
  <c r="AT261" i="64"/>
  <c r="AU261" i="64"/>
  <c r="AV261" i="64"/>
  <c r="AW261" i="64"/>
  <c r="AX261" i="64"/>
  <c r="AY261" i="64"/>
  <c r="AZ261" i="64"/>
  <c r="BA261" i="64"/>
  <c r="BB261" i="64"/>
  <c r="BC261" i="64"/>
  <c r="BD261" i="64"/>
  <c r="BE261" i="64"/>
  <c r="BF261" i="64"/>
  <c r="BG261" i="64"/>
  <c r="BH261" i="64"/>
  <c r="BI261" i="64"/>
  <c r="BJ261" i="64"/>
  <c r="BK261" i="64"/>
  <c r="BL261" i="64"/>
  <c r="BM261" i="64"/>
  <c r="BN261" i="64"/>
  <c r="BO261" i="64"/>
  <c r="BP261" i="64"/>
  <c r="BQ261" i="64"/>
  <c r="BR261" i="64"/>
  <c r="BS261" i="64"/>
  <c r="BT261" i="64"/>
  <c r="BU261" i="64"/>
  <c r="BV261" i="64"/>
  <c r="BW261" i="64"/>
  <c r="BX261" i="64"/>
  <c r="BY261" i="64"/>
  <c r="BZ261" i="64"/>
  <c r="CA261" i="64"/>
  <c r="CB261" i="64"/>
  <c r="CC261" i="64"/>
  <c r="CD261" i="64"/>
  <c r="CE261" i="64"/>
  <c r="CF261" i="64"/>
  <c r="CG261" i="64"/>
  <c r="CH261" i="64"/>
  <c r="CI261" i="64"/>
  <c r="CJ261" i="64"/>
  <c r="CK261" i="64"/>
  <c r="T209" i="64"/>
  <c r="U209" i="64"/>
  <c r="V209" i="64"/>
  <c r="W209" i="64"/>
  <c r="X209" i="64"/>
  <c r="Y209" i="64"/>
  <c r="Z209" i="64"/>
  <c r="AA209" i="64"/>
  <c r="AB209" i="64"/>
  <c r="AC209" i="64"/>
  <c r="AD209" i="64"/>
  <c r="AE209" i="64"/>
  <c r="AF209" i="64"/>
  <c r="AG209" i="64"/>
  <c r="AH209" i="64"/>
  <c r="AI209" i="64"/>
  <c r="AJ209" i="64"/>
  <c r="AK209" i="64"/>
  <c r="AL209" i="64"/>
  <c r="AM209" i="64"/>
  <c r="AN209" i="64"/>
  <c r="AO209" i="64"/>
  <c r="AP209" i="64"/>
  <c r="AQ209" i="64"/>
  <c r="AR209" i="64"/>
  <c r="AS209" i="64"/>
  <c r="AT209" i="64"/>
  <c r="AU209" i="64"/>
  <c r="AV209" i="64"/>
  <c r="AW209" i="64"/>
  <c r="AX209" i="64"/>
  <c r="AY209" i="64"/>
  <c r="AZ209" i="64"/>
  <c r="BA209" i="64"/>
  <c r="BB209" i="64"/>
  <c r="BC209" i="64"/>
  <c r="BD209" i="64"/>
  <c r="BE209" i="64"/>
  <c r="BF209" i="64"/>
  <c r="BG209" i="64"/>
  <c r="BH209" i="64"/>
  <c r="BI209" i="64"/>
  <c r="BJ209" i="64"/>
  <c r="BK209" i="64"/>
  <c r="BL209" i="64"/>
  <c r="BM209" i="64"/>
  <c r="BN209" i="64"/>
  <c r="BO209" i="64"/>
  <c r="BP209" i="64"/>
  <c r="BQ209" i="64"/>
  <c r="BR209" i="64"/>
  <c r="BS209" i="64"/>
  <c r="BT209" i="64"/>
  <c r="BU209" i="64"/>
  <c r="BV209" i="64"/>
  <c r="BW209" i="64"/>
  <c r="BX209" i="64"/>
  <c r="BY209" i="64"/>
  <c r="BZ209" i="64"/>
  <c r="CA209" i="64"/>
  <c r="CB209" i="64"/>
  <c r="CC209" i="64"/>
  <c r="CD209" i="64"/>
  <c r="CE209" i="64"/>
  <c r="CF209" i="64"/>
  <c r="CG209" i="64"/>
  <c r="CH209" i="64"/>
  <c r="CI209" i="64"/>
  <c r="CJ209" i="64"/>
  <c r="CK209" i="64"/>
  <c r="T194" i="64"/>
  <c r="U194" i="64"/>
  <c r="V194" i="64"/>
  <c r="W194" i="64"/>
  <c r="X194" i="64"/>
  <c r="Y194" i="64"/>
  <c r="Z194" i="64"/>
  <c r="AA194" i="64"/>
  <c r="AB194" i="64"/>
  <c r="AC194" i="64"/>
  <c r="AD194" i="64"/>
  <c r="AE194" i="64"/>
  <c r="AF194" i="64"/>
  <c r="AG194" i="64"/>
  <c r="AH194" i="64"/>
  <c r="AI194" i="64"/>
  <c r="AJ194" i="64"/>
  <c r="AK194" i="64"/>
  <c r="AL194" i="64"/>
  <c r="AM194" i="64"/>
  <c r="AN194" i="64"/>
  <c r="AO194" i="64"/>
  <c r="AP194" i="64"/>
  <c r="AQ194" i="64"/>
  <c r="AR194" i="64"/>
  <c r="AS194" i="64"/>
  <c r="AT194" i="64"/>
  <c r="AU194" i="64"/>
  <c r="AV194" i="64"/>
  <c r="AW194" i="64"/>
  <c r="AX194" i="64"/>
  <c r="AY194" i="64"/>
  <c r="AZ194" i="64"/>
  <c r="BA194" i="64"/>
  <c r="BB194" i="64"/>
  <c r="BC194" i="64"/>
  <c r="BD194" i="64"/>
  <c r="BE194" i="64"/>
  <c r="BF194" i="64"/>
  <c r="BG194" i="64"/>
  <c r="BH194" i="64"/>
  <c r="BI194" i="64"/>
  <c r="BJ194" i="64"/>
  <c r="BK194" i="64"/>
  <c r="BL194" i="64"/>
  <c r="BM194" i="64"/>
  <c r="BN194" i="64"/>
  <c r="BO194" i="64"/>
  <c r="BP194" i="64"/>
  <c r="BQ194" i="64"/>
  <c r="BR194" i="64"/>
  <c r="BS194" i="64"/>
  <c r="BT194" i="64"/>
  <c r="BU194" i="64"/>
  <c r="BV194" i="64"/>
  <c r="BW194" i="64"/>
  <c r="BX194" i="64"/>
  <c r="BY194" i="64"/>
  <c r="BZ194" i="64"/>
  <c r="CA194" i="64"/>
  <c r="CB194" i="64"/>
  <c r="CC194" i="64"/>
  <c r="CD194" i="64"/>
  <c r="CE194" i="64"/>
  <c r="CF194" i="64"/>
  <c r="CG194" i="64"/>
  <c r="CH194" i="64"/>
  <c r="CI194" i="64"/>
  <c r="CJ194" i="64"/>
  <c r="CK194" i="64"/>
  <c r="B190" i="64"/>
  <c r="B69" i="64"/>
  <c r="R17" i="64"/>
  <c r="S17" i="64"/>
  <c r="S2831" i="64" s="1"/>
  <c r="T17" i="64"/>
  <c r="U17" i="64"/>
  <c r="V17" i="64"/>
  <c r="W17" i="64"/>
  <c r="X17" i="64"/>
  <c r="Y17" i="64"/>
  <c r="Z17" i="64"/>
  <c r="AA17" i="64"/>
  <c r="AB17" i="64"/>
  <c r="AC17" i="64"/>
  <c r="AD17" i="64"/>
  <c r="AE17" i="64"/>
  <c r="AF17" i="64"/>
  <c r="AG17" i="64"/>
  <c r="AH17" i="64"/>
  <c r="AI17" i="64"/>
  <c r="AJ17" i="64"/>
  <c r="AK17" i="64"/>
  <c r="AL17" i="64"/>
  <c r="AM17" i="64"/>
  <c r="AN17" i="64"/>
  <c r="AO17" i="64"/>
  <c r="AP17" i="64"/>
  <c r="AQ17" i="64"/>
  <c r="AR17" i="64"/>
  <c r="AS17" i="64"/>
  <c r="AT17" i="64"/>
  <c r="AU17" i="64"/>
  <c r="AV17" i="64"/>
  <c r="AW17" i="64"/>
  <c r="AX17" i="64"/>
  <c r="AY17" i="64"/>
  <c r="AZ17" i="64"/>
  <c r="BA17" i="64"/>
  <c r="BB17" i="64"/>
  <c r="BC17" i="64"/>
  <c r="BD17" i="64"/>
  <c r="BE17" i="64"/>
  <c r="BF17" i="64"/>
  <c r="BG17" i="64"/>
  <c r="BH17" i="64"/>
  <c r="BI17" i="64"/>
  <c r="BJ17" i="64"/>
  <c r="BK17" i="64"/>
  <c r="BL17" i="64"/>
  <c r="BM17" i="64"/>
  <c r="BN17" i="64"/>
  <c r="BO17" i="64"/>
  <c r="BP17" i="64"/>
  <c r="BQ17" i="64"/>
  <c r="BR17" i="64"/>
  <c r="BS17" i="64"/>
  <c r="BT17" i="64"/>
  <c r="BU17" i="64"/>
  <c r="BV17" i="64"/>
  <c r="BW17" i="64"/>
  <c r="BX17" i="64"/>
  <c r="BY17" i="64"/>
  <c r="BZ17" i="64"/>
  <c r="CA17" i="64"/>
  <c r="CB17" i="64"/>
  <c r="CC17" i="64"/>
  <c r="CD17" i="64"/>
  <c r="CE17" i="64"/>
  <c r="CF17" i="64"/>
  <c r="CG17" i="64"/>
  <c r="CH17" i="64"/>
  <c r="CI17" i="64"/>
  <c r="CJ17" i="64"/>
  <c r="CK17" i="64"/>
  <c r="R18" i="64"/>
  <c r="S18" i="64"/>
  <c r="S2834" i="64" s="1"/>
  <c r="T18" i="64"/>
  <c r="U18" i="64"/>
  <c r="V18" i="64"/>
  <c r="W18" i="64"/>
  <c r="X18" i="64"/>
  <c r="Y18" i="64"/>
  <c r="Z18" i="64"/>
  <c r="AA18" i="64"/>
  <c r="AB18" i="64"/>
  <c r="AC18" i="64"/>
  <c r="AD18" i="64"/>
  <c r="AE18" i="64"/>
  <c r="AF18" i="64"/>
  <c r="AG18" i="64"/>
  <c r="AH18" i="64"/>
  <c r="AI18" i="64"/>
  <c r="AJ18" i="64"/>
  <c r="AK18" i="64"/>
  <c r="AL18" i="64"/>
  <c r="AM18" i="64"/>
  <c r="AN18" i="64"/>
  <c r="AO18" i="64"/>
  <c r="AP18" i="64"/>
  <c r="AQ18" i="64"/>
  <c r="AR18" i="64"/>
  <c r="AS18" i="64"/>
  <c r="AT18" i="64"/>
  <c r="AU18" i="64"/>
  <c r="AV18" i="64"/>
  <c r="AW18" i="64"/>
  <c r="AX18" i="64"/>
  <c r="AY18" i="64"/>
  <c r="AZ18" i="64"/>
  <c r="BA18" i="64"/>
  <c r="BB18" i="64"/>
  <c r="BC18" i="64"/>
  <c r="BD18" i="64"/>
  <c r="BE18" i="64"/>
  <c r="BF18" i="64"/>
  <c r="BG18" i="64"/>
  <c r="BH18" i="64"/>
  <c r="BI18" i="64"/>
  <c r="BJ18" i="64"/>
  <c r="BK18" i="64"/>
  <c r="BL18" i="64"/>
  <c r="BM18" i="64"/>
  <c r="BN18" i="64"/>
  <c r="BO18" i="64"/>
  <c r="BP18" i="64"/>
  <c r="BQ18" i="64"/>
  <c r="BR18" i="64"/>
  <c r="BS18" i="64"/>
  <c r="BT18" i="64"/>
  <c r="BU18" i="64"/>
  <c r="BV18" i="64"/>
  <c r="BW18" i="64"/>
  <c r="BX18" i="64"/>
  <c r="BY18" i="64"/>
  <c r="BZ18" i="64"/>
  <c r="CA18" i="64"/>
  <c r="CB18" i="64"/>
  <c r="CC18" i="64"/>
  <c r="CD18" i="64"/>
  <c r="CE18" i="64"/>
  <c r="CF18" i="64"/>
  <c r="CG18" i="64"/>
  <c r="CH18" i="64"/>
  <c r="CI18" i="64"/>
  <c r="CJ18" i="64"/>
  <c r="CK18" i="64"/>
  <c r="R19" i="64"/>
  <c r="S19" i="64"/>
  <c r="S2835" i="64" s="1"/>
  <c r="T19" i="64"/>
  <c r="U19" i="64"/>
  <c r="V19" i="64"/>
  <c r="W19" i="64"/>
  <c r="X19" i="64"/>
  <c r="Y19" i="64"/>
  <c r="Z19" i="64"/>
  <c r="AA19" i="64"/>
  <c r="AB19" i="64"/>
  <c r="AC19" i="64"/>
  <c r="AD19" i="64"/>
  <c r="AE19" i="64"/>
  <c r="AF19" i="64"/>
  <c r="AG19" i="64"/>
  <c r="AH19" i="64"/>
  <c r="AI19" i="64"/>
  <c r="AJ19" i="64"/>
  <c r="AK19" i="64"/>
  <c r="AL19" i="64"/>
  <c r="AM19" i="64"/>
  <c r="AN19" i="64"/>
  <c r="AO19" i="64"/>
  <c r="AP19" i="64"/>
  <c r="AQ19" i="64"/>
  <c r="AR19" i="64"/>
  <c r="AS19" i="64"/>
  <c r="AT19" i="64"/>
  <c r="AU19" i="64"/>
  <c r="AV19" i="64"/>
  <c r="AW19" i="64"/>
  <c r="AX19" i="64"/>
  <c r="AY19" i="64"/>
  <c r="AZ19" i="64"/>
  <c r="BA19" i="64"/>
  <c r="BB19" i="64"/>
  <c r="BC19" i="64"/>
  <c r="BD19" i="64"/>
  <c r="BE19" i="64"/>
  <c r="BF19" i="64"/>
  <c r="BG19" i="64"/>
  <c r="BH19" i="64"/>
  <c r="BI19" i="64"/>
  <c r="BJ19" i="64"/>
  <c r="BK19" i="64"/>
  <c r="BL19" i="64"/>
  <c r="BM19" i="64"/>
  <c r="BN19" i="64"/>
  <c r="BO19" i="64"/>
  <c r="BP19" i="64"/>
  <c r="BQ19" i="64"/>
  <c r="BR19" i="64"/>
  <c r="BS19" i="64"/>
  <c r="BT19" i="64"/>
  <c r="BU19" i="64"/>
  <c r="BV19" i="64"/>
  <c r="BW19" i="64"/>
  <c r="BX19" i="64"/>
  <c r="BY19" i="64"/>
  <c r="BZ19" i="64"/>
  <c r="CA19" i="64"/>
  <c r="CB19" i="64"/>
  <c r="CC19" i="64"/>
  <c r="CD19" i="64"/>
  <c r="CE19" i="64"/>
  <c r="CF19" i="64"/>
  <c r="CG19" i="64"/>
  <c r="CH19" i="64"/>
  <c r="CI19" i="64"/>
  <c r="CJ19" i="64"/>
  <c r="CK19" i="64"/>
  <c r="S16" i="64"/>
  <c r="S2830" i="64" s="1"/>
  <c r="S2843" i="64" s="1"/>
  <c r="T16" i="64"/>
  <c r="U16" i="64"/>
  <c r="V16" i="64"/>
  <c r="W16" i="64"/>
  <c r="X16" i="64"/>
  <c r="Y16" i="64"/>
  <c r="Z16" i="64"/>
  <c r="AA16" i="64"/>
  <c r="AB16" i="64"/>
  <c r="AC16" i="64"/>
  <c r="AD16" i="64"/>
  <c r="AE16" i="64"/>
  <c r="AF16" i="64"/>
  <c r="AG16" i="64"/>
  <c r="AH16" i="64"/>
  <c r="AI16" i="64"/>
  <c r="AJ16" i="64"/>
  <c r="AK16" i="64"/>
  <c r="AL16" i="64"/>
  <c r="AM16" i="64"/>
  <c r="AN16" i="64"/>
  <c r="AO16" i="64"/>
  <c r="AP16" i="64"/>
  <c r="AQ16" i="64"/>
  <c r="AR16" i="64"/>
  <c r="AS16" i="64"/>
  <c r="AT16" i="64"/>
  <c r="AU16" i="64"/>
  <c r="AV16" i="64"/>
  <c r="AW16" i="64"/>
  <c r="AX16" i="64"/>
  <c r="AY16" i="64"/>
  <c r="AZ16" i="64"/>
  <c r="BA16" i="64"/>
  <c r="BB16" i="64"/>
  <c r="BC16" i="64"/>
  <c r="BD16" i="64"/>
  <c r="BE16" i="64"/>
  <c r="BF16" i="64"/>
  <c r="BG16" i="64"/>
  <c r="BH16" i="64"/>
  <c r="BI16" i="64"/>
  <c r="BJ16" i="64"/>
  <c r="BK16" i="64"/>
  <c r="BL16" i="64"/>
  <c r="BM16" i="64"/>
  <c r="BN16" i="64"/>
  <c r="BO16" i="64"/>
  <c r="BP16" i="64"/>
  <c r="BQ16" i="64"/>
  <c r="BR16" i="64"/>
  <c r="BS16" i="64"/>
  <c r="BT16" i="64"/>
  <c r="BU16" i="64"/>
  <c r="BV16" i="64"/>
  <c r="BW16" i="64"/>
  <c r="BX16" i="64"/>
  <c r="BY16" i="64"/>
  <c r="BZ16" i="64"/>
  <c r="CA16" i="64"/>
  <c r="CB16" i="64"/>
  <c r="CC16" i="64"/>
  <c r="CD16" i="64"/>
  <c r="CE16" i="64"/>
  <c r="CF16" i="64"/>
  <c r="CG16" i="64"/>
  <c r="CH16" i="64"/>
  <c r="CI16" i="64"/>
  <c r="CJ16" i="64"/>
  <c r="CK16" i="64"/>
  <c r="R16" i="64"/>
  <c r="B17" i="64"/>
  <c r="B18" i="64"/>
  <c r="B19" i="64"/>
  <c r="B16" i="64"/>
  <c r="E2495" i="64"/>
  <c r="E2038" i="64"/>
  <c r="E625" i="64"/>
  <c r="E2298" i="64"/>
  <c r="B36" i="64"/>
  <c r="E3079" i="64"/>
  <c r="E2231" i="64"/>
  <c r="E2518" i="64"/>
  <c r="E1614" i="64"/>
  <c r="E963" i="64"/>
  <c r="E195" i="64"/>
  <c r="B111" i="64"/>
  <c r="CK83" i="64"/>
  <c r="CJ83" i="64"/>
  <c r="CI83" i="64"/>
  <c r="CH83" i="64"/>
  <c r="CG83" i="64"/>
  <c r="CF83" i="64"/>
  <c r="CE83" i="64"/>
  <c r="CD83" i="64"/>
  <c r="CC83" i="64"/>
  <c r="CB83" i="64"/>
  <c r="CA83" i="64"/>
  <c r="BZ83" i="64"/>
  <c r="BY83" i="64"/>
  <c r="BX83" i="64"/>
  <c r="BW83" i="64"/>
  <c r="BV83" i="64"/>
  <c r="BU83" i="64"/>
  <c r="BT83" i="64"/>
  <c r="BS83" i="64"/>
  <c r="BR83" i="64"/>
  <c r="BQ83" i="64"/>
  <c r="BP83" i="64"/>
  <c r="BO83" i="64"/>
  <c r="BN83" i="64"/>
  <c r="BM83" i="64"/>
  <c r="BL83" i="64"/>
  <c r="BK83" i="64"/>
  <c r="BJ83" i="64"/>
  <c r="BI83" i="64"/>
  <c r="BH83" i="64"/>
  <c r="BG83" i="64"/>
  <c r="BF83" i="64"/>
  <c r="BE83" i="64"/>
  <c r="BD83" i="64"/>
  <c r="BC83" i="64"/>
  <c r="BB83" i="64"/>
  <c r="BA83" i="64"/>
  <c r="AZ83" i="64"/>
  <c r="AY83" i="64"/>
  <c r="AX83" i="64"/>
  <c r="AW83" i="64"/>
  <c r="AV83" i="64"/>
  <c r="AU83" i="64"/>
  <c r="AT83" i="64"/>
  <c r="AS83" i="64"/>
  <c r="AR83" i="64"/>
  <c r="AQ83" i="64"/>
  <c r="AP83" i="64"/>
  <c r="AO83" i="64"/>
  <c r="AN83" i="64"/>
  <c r="AM83" i="64"/>
  <c r="AL83" i="64"/>
  <c r="AK83" i="64"/>
  <c r="AJ83" i="64"/>
  <c r="AI83" i="64"/>
  <c r="AH83" i="64"/>
  <c r="AG83" i="64"/>
  <c r="AF83" i="64"/>
  <c r="AE83" i="64"/>
  <c r="AD83" i="64"/>
  <c r="AC83" i="64"/>
  <c r="AB83" i="64"/>
  <c r="AA83" i="64"/>
  <c r="Z83" i="64"/>
  <c r="Y83" i="64"/>
  <c r="X83" i="64"/>
  <c r="W83" i="64"/>
  <c r="V83" i="64"/>
  <c r="U83" i="64"/>
  <c r="T83" i="64"/>
  <c r="B80" i="64"/>
  <c r="E80" i="64"/>
  <c r="B88" i="64"/>
  <c r="E852" i="64"/>
  <c r="G852" i="64" s="1"/>
  <c r="E860" i="64"/>
  <c r="E859" i="64"/>
  <c r="E858" i="64"/>
  <c r="E857" i="64"/>
  <c r="G857" i="64" s="1"/>
  <c r="E856" i="64"/>
  <c r="E855" i="64"/>
  <c r="E854" i="64"/>
  <c r="E850" i="64"/>
  <c r="T92" i="64"/>
  <c r="U92" i="64"/>
  <c r="V92" i="64"/>
  <c r="W92" i="64"/>
  <c r="X92" i="64"/>
  <c r="Y92" i="64"/>
  <c r="Z92" i="64"/>
  <c r="AA92" i="64"/>
  <c r="AB92" i="64"/>
  <c r="AC92" i="64"/>
  <c r="AD92" i="64"/>
  <c r="AE92" i="64"/>
  <c r="AF92" i="64"/>
  <c r="AG92" i="64"/>
  <c r="AH92" i="64"/>
  <c r="AI92" i="64"/>
  <c r="AJ92" i="64"/>
  <c r="AK92" i="64"/>
  <c r="AL92" i="64"/>
  <c r="AM92" i="64"/>
  <c r="AN92" i="64"/>
  <c r="AO92" i="64"/>
  <c r="AP92" i="64"/>
  <c r="AQ92" i="64"/>
  <c r="AR92" i="64"/>
  <c r="AS92" i="64"/>
  <c r="AT92" i="64"/>
  <c r="AU92" i="64"/>
  <c r="AV92" i="64"/>
  <c r="AW92" i="64"/>
  <c r="AX92" i="64"/>
  <c r="AY92" i="64"/>
  <c r="AZ92" i="64"/>
  <c r="BA92" i="64"/>
  <c r="BB92" i="64"/>
  <c r="BC92" i="64"/>
  <c r="BD92" i="64"/>
  <c r="BE92" i="64"/>
  <c r="BF92" i="64"/>
  <c r="BG92" i="64"/>
  <c r="BH92" i="64"/>
  <c r="BI92" i="64"/>
  <c r="BJ92" i="64"/>
  <c r="BK92" i="64"/>
  <c r="BL92" i="64"/>
  <c r="BM92" i="64"/>
  <c r="BN92" i="64"/>
  <c r="BO92" i="64"/>
  <c r="BP92" i="64"/>
  <c r="BQ92" i="64"/>
  <c r="BR92" i="64"/>
  <c r="BS92" i="64"/>
  <c r="BT92" i="64"/>
  <c r="BU92" i="64"/>
  <c r="BV92" i="64"/>
  <c r="BW92" i="64"/>
  <c r="BX92" i="64"/>
  <c r="BY92" i="64"/>
  <c r="BZ92" i="64"/>
  <c r="CA92" i="64"/>
  <c r="CB92" i="64"/>
  <c r="CC92" i="64"/>
  <c r="CD92" i="64"/>
  <c r="CE92" i="64"/>
  <c r="CF92" i="64"/>
  <c r="CG92" i="64"/>
  <c r="CH92" i="64"/>
  <c r="CI92" i="64"/>
  <c r="CJ92" i="64"/>
  <c r="CK92" i="64"/>
  <c r="T583" i="64"/>
  <c r="U583" i="64"/>
  <c r="V583" i="64"/>
  <c r="W583" i="64"/>
  <c r="X583" i="64"/>
  <c r="Y583" i="64"/>
  <c r="Z583" i="64"/>
  <c r="AA583" i="64"/>
  <c r="AB583" i="64"/>
  <c r="AC583" i="64"/>
  <c r="AD583" i="64"/>
  <c r="AE583" i="64"/>
  <c r="AF583" i="64"/>
  <c r="AG583" i="64"/>
  <c r="AH583" i="64"/>
  <c r="AI583" i="64"/>
  <c r="AJ583" i="64"/>
  <c r="AK583" i="64"/>
  <c r="AL583" i="64"/>
  <c r="AM583" i="64"/>
  <c r="AN583" i="64"/>
  <c r="AO583" i="64"/>
  <c r="AP583" i="64"/>
  <c r="AQ583" i="64"/>
  <c r="AR583" i="64"/>
  <c r="AS583" i="64"/>
  <c r="AT583" i="64"/>
  <c r="AU583" i="64"/>
  <c r="AV583" i="64"/>
  <c r="AW583" i="64"/>
  <c r="AX583" i="64"/>
  <c r="AY583" i="64"/>
  <c r="AZ583" i="64"/>
  <c r="BA583" i="64"/>
  <c r="BB583" i="64"/>
  <c r="BC583" i="64"/>
  <c r="BD583" i="64"/>
  <c r="BE583" i="64"/>
  <c r="BF583" i="64"/>
  <c r="BG583" i="64"/>
  <c r="BH583" i="64"/>
  <c r="BI583" i="64"/>
  <c r="BJ583" i="64"/>
  <c r="BK583" i="64"/>
  <c r="BL583" i="64"/>
  <c r="BM583" i="64"/>
  <c r="BN583" i="64"/>
  <c r="BO583" i="64"/>
  <c r="BP583" i="64"/>
  <c r="BQ583" i="64"/>
  <c r="BR583" i="64"/>
  <c r="BS583" i="64"/>
  <c r="BT583" i="64"/>
  <c r="BU583" i="64"/>
  <c r="BV583" i="64"/>
  <c r="BW583" i="64"/>
  <c r="BX583" i="64"/>
  <c r="BZ583" i="64"/>
  <c r="CA583" i="64"/>
  <c r="CB583" i="64"/>
  <c r="CC583" i="64"/>
  <c r="CD583" i="64"/>
  <c r="CE583" i="64"/>
  <c r="CF583" i="64"/>
  <c r="CG583" i="64"/>
  <c r="CH583" i="64"/>
  <c r="CI583" i="64"/>
  <c r="CJ583" i="64"/>
  <c r="CK583" i="64"/>
  <c r="E581" i="64"/>
  <c r="E579" i="64"/>
  <c r="E578" i="64"/>
  <c r="E577" i="64"/>
  <c r="E576" i="64"/>
  <c r="E575" i="64"/>
  <c r="E89" i="64"/>
  <c r="E88" i="64"/>
  <c r="G88" i="64" s="1"/>
  <c r="E87" i="64"/>
  <c r="B75" i="64"/>
  <c r="E71" i="64"/>
  <c r="G71" i="64" s="1"/>
  <c r="E72" i="64"/>
  <c r="G72" i="64" s="1"/>
  <c r="E73" i="64"/>
  <c r="G73" i="64" s="1"/>
  <c r="E74" i="64"/>
  <c r="G74" i="64" s="1"/>
  <c r="E75" i="64"/>
  <c r="G75" i="64" s="1"/>
  <c r="E76" i="64"/>
  <c r="E78" i="64"/>
  <c r="E79" i="64"/>
  <c r="E69" i="64"/>
  <c r="G69" i="64" s="1"/>
  <c r="T78" i="64"/>
  <c r="U78" i="64"/>
  <c r="V78" i="64"/>
  <c r="W78" i="64"/>
  <c r="X78" i="64"/>
  <c r="Y78" i="64"/>
  <c r="Z78" i="64"/>
  <c r="AA78" i="64"/>
  <c r="AB78" i="64"/>
  <c r="AC78" i="64"/>
  <c r="AD78" i="64"/>
  <c r="AE78" i="64"/>
  <c r="AF78" i="64"/>
  <c r="AG78" i="64"/>
  <c r="AH78" i="64"/>
  <c r="AI78" i="64"/>
  <c r="AJ78" i="64"/>
  <c r="AK78" i="64"/>
  <c r="AL78" i="64"/>
  <c r="AM78" i="64"/>
  <c r="AN78" i="64"/>
  <c r="AO78" i="64"/>
  <c r="AP78" i="64"/>
  <c r="AQ78" i="64"/>
  <c r="AR78" i="64"/>
  <c r="AS78" i="64"/>
  <c r="AT78" i="64"/>
  <c r="AU78" i="64"/>
  <c r="AV78" i="64"/>
  <c r="AW78" i="64"/>
  <c r="AX78" i="64"/>
  <c r="AY78" i="64"/>
  <c r="AZ78" i="64"/>
  <c r="BA78" i="64"/>
  <c r="BB78" i="64"/>
  <c r="BC78" i="64"/>
  <c r="BD78" i="64"/>
  <c r="BE78" i="64"/>
  <c r="BF78" i="64"/>
  <c r="BG78" i="64"/>
  <c r="BH78" i="64"/>
  <c r="BI78" i="64"/>
  <c r="BJ78" i="64"/>
  <c r="BK78" i="64"/>
  <c r="BL78" i="64"/>
  <c r="BM78" i="64"/>
  <c r="BN78" i="64"/>
  <c r="BO78" i="64"/>
  <c r="BP78" i="64"/>
  <c r="BQ78" i="64"/>
  <c r="BR78" i="64"/>
  <c r="BS78" i="64"/>
  <c r="BT78" i="64"/>
  <c r="BU78" i="64"/>
  <c r="BV78" i="64"/>
  <c r="BW78" i="64"/>
  <c r="BX78" i="64"/>
  <c r="BY78" i="64"/>
  <c r="BZ78" i="64"/>
  <c r="CA78" i="64"/>
  <c r="CB78" i="64"/>
  <c r="CC78" i="64"/>
  <c r="CD78" i="64"/>
  <c r="CE78" i="64"/>
  <c r="CF78" i="64"/>
  <c r="CG78" i="64"/>
  <c r="CH78" i="64"/>
  <c r="CI78" i="64"/>
  <c r="CJ78" i="64"/>
  <c r="CK78" i="64"/>
  <c r="B2250" i="64"/>
  <c r="B2193" i="64"/>
  <c r="E70" i="64"/>
  <c r="G70" i="64" s="1"/>
  <c r="E68" i="64"/>
  <c r="G68" i="64" s="1"/>
  <c r="E67" i="64"/>
  <c r="G67" i="64" s="1"/>
  <c r="E66" i="64"/>
  <c r="G66" i="64" s="1"/>
  <c r="E65" i="64"/>
  <c r="B903" i="64"/>
  <c r="E902" i="64"/>
  <c r="B2224" i="64"/>
  <c r="B2218" i="64" s="1"/>
  <c r="S2837" i="64" a="1"/>
  <c r="BS41" i="1342" l="1"/>
  <c r="BS45" i="1342" s="1"/>
  <c r="BS50" i="1342" s="1"/>
  <c r="BS54" i="1342" s="1"/>
  <c r="BR46" i="1342"/>
  <c r="AD2838" i="64" a="1"/>
  <c r="AD2838" i="64" s="1"/>
  <c r="AD2839" i="64" a="1"/>
  <c r="AD2839" i="64" s="1"/>
  <c r="S2837" i="64"/>
  <c r="S2840" i="64" s="1"/>
  <c r="BM3327" i="64"/>
  <c r="BM3343" i="64" s="1"/>
  <c r="BM2830" i="64"/>
  <c r="BM2843" i="64" s="1"/>
  <c r="AV3331" i="64"/>
  <c r="AV3347" i="64" s="1"/>
  <c r="AV2834" i="64"/>
  <c r="CB3327" i="64"/>
  <c r="CB3343" i="64" s="1"/>
  <c r="CB2830" i="64"/>
  <c r="CB2843" i="64" s="1"/>
  <c r="BL3327" i="64"/>
  <c r="BL3343" i="64" s="1"/>
  <c r="BL2830" i="64"/>
  <c r="BL2843" i="64" s="1"/>
  <c r="AV3327" i="64"/>
  <c r="AV3343" i="64" s="1"/>
  <c r="AV2830" i="64"/>
  <c r="AV2843" i="64" s="1"/>
  <c r="AF3327" i="64"/>
  <c r="AF3343" i="64" s="1"/>
  <c r="AF2830" i="64"/>
  <c r="AF2843" i="64" s="1"/>
  <c r="CI3332" i="64"/>
  <c r="CI3348" i="64" s="1"/>
  <c r="CI2835" i="64"/>
  <c r="BS3332" i="64"/>
  <c r="BS3348" i="64" s="1"/>
  <c r="BS2835" i="64"/>
  <c r="BC3332" i="64"/>
  <c r="BC3348" i="64" s="1"/>
  <c r="BC2835" i="64"/>
  <c r="AM3332" i="64"/>
  <c r="AM3348" i="64" s="1"/>
  <c r="AM2835" i="64"/>
  <c r="W3332" i="64"/>
  <c r="W3348" i="64" s="1"/>
  <c r="W2835" i="64"/>
  <c r="CA3331" i="64"/>
  <c r="CA3347" i="64" s="1"/>
  <c r="CA2834" i="64"/>
  <c r="BK3331" i="64"/>
  <c r="BK3347" i="64" s="1"/>
  <c r="BK2834" i="64"/>
  <c r="AU3331" i="64"/>
  <c r="AU3347" i="64" s="1"/>
  <c r="AU2834" i="64"/>
  <c r="AE3331" i="64"/>
  <c r="AE3347" i="64" s="1"/>
  <c r="AE2834" i="64"/>
  <c r="CI3328" i="64"/>
  <c r="CI3344" i="64" s="1"/>
  <c r="CI2831" i="64"/>
  <c r="BS3328" i="64"/>
  <c r="BS3344" i="64" s="1"/>
  <c r="BS2831" i="64"/>
  <c r="BC3328" i="64"/>
  <c r="BC3344" i="64" s="1"/>
  <c r="BC2831" i="64"/>
  <c r="AM3328" i="64"/>
  <c r="AM3344" i="64" s="1"/>
  <c r="AM2831" i="64"/>
  <c r="W3328" i="64"/>
  <c r="W3344" i="64" s="1"/>
  <c r="W2831" i="64"/>
  <c r="AN3332" i="64"/>
  <c r="AN3348" i="64" s="1"/>
  <c r="AN2835" i="64"/>
  <c r="CA3327" i="64"/>
  <c r="CA3343" i="64" s="1"/>
  <c r="CA2830" i="64"/>
  <c r="CA2843" i="64" s="1"/>
  <c r="BK3327" i="64"/>
  <c r="BK3343" i="64" s="1"/>
  <c r="BK2830" i="64"/>
  <c r="BK2843" i="64" s="1"/>
  <c r="AU3327" i="64"/>
  <c r="AU3343" i="64" s="1"/>
  <c r="AU2830" i="64"/>
  <c r="AU2843" i="64" s="1"/>
  <c r="AE3327" i="64"/>
  <c r="AE3343" i="64" s="1"/>
  <c r="AE2830" i="64"/>
  <c r="AE2843" i="64" s="1"/>
  <c r="CH3332" i="64"/>
  <c r="CH3348" i="64" s="1"/>
  <c r="CH2835" i="64"/>
  <c r="BR3332" i="64"/>
  <c r="BR3348" i="64" s="1"/>
  <c r="BR2835" i="64"/>
  <c r="BB3332" i="64"/>
  <c r="BB3348" i="64" s="1"/>
  <c r="BB2835" i="64"/>
  <c r="AL3332" i="64"/>
  <c r="AL3348" i="64" s="1"/>
  <c r="AL2835" i="64"/>
  <c r="V3332" i="64"/>
  <c r="V3348" i="64" s="1"/>
  <c r="V2835" i="64"/>
  <c r="BZ3331" i="64"/>
  <c r="BZ3347" i="64" s="1"/>
  <c r="BZ2834" i="64"/>
  <c r="BJ3331" i="64"/>
  <c r="BJ3347" i="64" s="1"/>
  <c r="BJ2834" i="64"/>
  <c r="AT3331" i="64"/>
  <c r="AT3347" i="64" s="1"/>
  <c r="AT2834" i="64"/>
  <c r="AD3331" i="64"/>
  <c r="AD3347" i="64" s="1"/>
  <c r="AD2834" i="64"/>
  <c r="CH3328" i="64"/>
  <c r="CH3344" i="64" s="1"/>
  <c r="CH2831" i="64"/>
  <c r="BR3328" i="64"/>
  <c r="BR3344" i="64" s="1"/>
  <c r="BR2831" i="64"/>
  <c r="BB3328" i="64"/>
  <c r="BB3344" i="64" s="1"/>
  <c r="BB2831" i="64"/>
  <c r="AL3328" i="64"/>
  <c r="AL3344" i="64" s="1"/>
  <c r="AL2831" i="64"/>
  <c r="V3328" i="64"/>
  <c r="V3344" i="64" s="1"/>
  <c r="V2831" i="64"/>
  <c r="AF3331" i="64"/>
  <c r="AF3347" i="64" s="1"/>
  <c r="AF2834" i="64"/>
  <c r="BZ3327" i="64"/>
  <c r="BZ3343" i="64" s="1"/>
  <c r="BZ2830" i="64"/>
  <c r="BZ2843" i="64" s="1"/>
  <c r="BJ3327" i="64"/>
  <c r="BJ3343" i="64" s="1"/>
  <c r="BJ2830" i="64"/>
  <c r="BJ2843" i="64" s="1"/>
  <c r="AT3327" i="64"/>
  <c r="AT3343" i="64" s="1"/>
  <c r="AT2830" i="64"/>
  <c r="AT2843" i="64" s="1"/>
  <c r="AD3327" i="64"/>
  <c r="AD3343" i="64" s="1"/>
  <c r="AD2830" i="64"/>
  <c r="AD2843" i="64" s="1"/>
  <c r="CG3332" i="64"/>
  <c r="CG3348" i="64" s="1"/>
  <c r="CG2835" i="64"/>
  <c r="BQ3332" i="64"/>
  <c r="BQ3348" i="64" s="1"/>
  <c r="BQ2835" i="64"/>
  <c r="BA3332" i="64"/>
  <c r="BA3348" i="64" s="1"/>
  <c r="BA2835" i="64"/>
  <c r="AK3332" i="64"/>
  <c r="AK3348" i="64" s="1"/>
  <c r="AK2835" i="64"/>
  <c r="U3332" i="64"/>
  <c r="U3348" i="64" s="1"/>
  <c r="U2835" i="64"/>
  <c r="BY3331" i="64"/>
  <c r="BY3347" i="64" s="1"/>
  <c r="BY2834" i="64"/>
  <c r="BI3331" i="64"/>
  <c r="BI3347" i="64" s="1"/>
  <c r="BI2834" i="64"/>
  <c r="AS3331" i="64"/>
  <c r="AS3347" i="64" s="1"/>
  <c r="AS2834" i="64"/>
  <c r="AC3331" i="64"/>
  <c r="AC3347" i="64" s="1"/>
  <c r="AC2834" i="64"/>
  <c r="CG3328" i="64"/>
  <c r="CG3344" i="64" s="1"/>
  <c r="CG2831" i="64"/>
  <c r="BQ3328" i="64"/>
  <c r="BQ3344" i="64" s="1"/>
  <c r="BQ2831" i="64"/>
  <c r="BA3328" i="64"/>
  <c r="BA3344" i="64" s="1"/>
  <c r="BA2831" i="64"/>
  <c r="AK3328" i="64"/>
  <c r="AK3344" i="64" s="1"/>
  <c r="AK2831" i="64"/>
  <c r="U3328" i="64"/>
  <c r="U3344" i="64" s="1"/>
  <c r="U2831" i="64"/>
  <c r="BT3332" i="64"/>
  <c r="BT3348" i="64" s="1"/>
  <c r="BT2835" i="64"/>
  <c r="BY3327" i="64"/>
  <c r="BY3343" i="64" s="1"/>
  <c r="BY2830" i="64"/>
  <c r="BY2843" i="64" s="1"/>
  <c r="BI3327" i="64"/>
  <c r="BI3343" i="64" s="1"/>
  <c r="BI2830" i="64"/>
  <c r="BI2843" i="64" s="1"/>
  <c r="AS3327" i="64"/>
  <c r="AS3343" i="64" s="1"/>
  <c r="AS2830" i="64"/>
  <c r="AS2843" i="64" s="1"/>
  <c r="AC3327" i="64"/>
  <c r="AC3343" i="64" s="1"/>
  <c r="AC2830" i="64"/>
  <c r="AC2843" i="64" s="1"/>
  <c r="CF3332" i="64"/>
  <c r="CF3348" i="64" s="1"/>
  <c r="CF2835" i="64"/>
  <c r="BP3332" i="64"/>
  <c r="BP3348" i="64" s="1"/>
  <c r="BP2835" i="64"/>
  <c r="AZ3332" i="64"/>
  <c r="AZ3348" i="64" s="1"/>
  <c r="AZ2835" i="64"/>
  <c r="AJ3332" i="64"/>
  <c r="AJ3348" i="64" s="1"/>
  <c r="AJ2835" i="64"/>
  <c r="T3332" i="64"/>
  <c r="T3348" i="64" s="1"/>
  <c r="T2835" i="64"/>
  <c r="BX3331" i="64"/>
  <c r="BX3347" i="64" s="1"/>
  <c r="BX2834" i="64"/>
  <c r="BH3331" i="64"/>
  <c r="BH3347" i="64" s="1"/>
  <c r="BH2834" i="64"/>
  <c r="AR3331" i="64"/>
  <c r="AR3347" i="64" s="1"/>
  <c r="AR2834" i="64"/>
  <c r="AB3331" i="64"/>
  <c r="AB3347" i="64" s="1"/>
  <c r="AB2834" i="64"/>
  <c r="CF3328" i="64"/>
  <c r="CF3344" i="64" s="1"/>
  <c r="CF2831" i="64"/>
  <c r="BP3328" i="64"/>
  <c r="BP3344" i="64" s="1"/>
  <c r="BP2831" i="64"/>
  <c r="AZ3328" i="64"/>
  <c r="AZ3344" i="64" s="1"/>
  <c r="AZ2831" i="64"/>
  <c r="AJ3328" i="64"/>
  <c r="AJ3344" i="64" s="1"/>
  <c r="AJ2831" i="64"/>
  <c r="T3328" i="64"/>
  <c r="T3344" i="64" s="1"/>
  <c r="T2831" i="64"/>
  <c r="BL3331" i="64"/>
  <c r="BL3347" i="64" s="1"/>
  <c r="BL2834" i="64"/>
  <c r="BX3327" i="64"/>
  <c r="BX3343" i="64" s="1"/>
  <c r="BX2830" i="64"/>
  <c r="BX2843" i="64" s="1"/>
  <c r="BH3327" i="64"/>
  <c r="BH3343" i="64" s="1"/>
  <c r="BH2830" i="64"/>
  <c r="BH2843" i="64" s="1"/>
  <c r="AR3327" i="64"/>
  <c r="AR3343" i="64" s="1"/>
  <c r="AR2830" i="64"/>
  <c r="AR2843" i="64" s="1"/>
  <c r="AB3327" i="64"/>
  <c r="AB3343" i="64" s="1"/>
  <c r="AB2830" i="64"/>
  <c r="AB2843" i="64" s="1"/>
  <c r="CE3332" i="64"/>
  <c r="CE3348" i="64" s="1"/>
  <c r="CE2835" i="64"/>
  <c r="BO3332" i="64"/>
  <c r="BO3348" i="64" s="1"/>
  <c r="BO2835" i="64"/>
  <c r="AY3332" i="64"/>
  <c r="AY3348" i="64" s="1"/>
  <c r="AY2835" i="64"/>
  <c r="AI3332" i="64"/>
  <c r="AI3348" i="64" s="1"/>
  <c r="AI2835" i="64"/>
  <c r="BW3331" i="64"/>
  <c r="BW3347" i="64" s="1"/>
  <c r="BW2834" i="64"/>
  <c r="BG3331" i="64"/>
  <c r="BG3347" i="64" s="1"/>
  <c r="BG2834" i="64"/>
  <c r="AQ3331" i="64"/>
  <c r="AQ3347" i="64" s="1"/>
  <c r="AQ2834" i="64"/>
  <c r="AA3331" i="64"/>
  <c r="AA3347" i="64" s="1"/>
  <c r="AA2834" i="64"/>
  <c r="CE3328" i="64"/>
  <c r="CE3344" i="64" s="1"/>
  <c r="CE2831" i="64"/>
  <c r="BO3328" i="64"/>
  <c r="BO3344" i="64" s="1"/>
  <c r="BO2831" i="64"/>
  <c r="AY3328" i="64"/>
  <c r="AY3344" i="64" s="1"/>
  <c r="AY2831" i="64"/>
  <c r="AI3328" i="64"/>
  <c r="AI3344" i="64" s="1"/>
  <c r="AI2831" i="64"/>
  <c r="AW3327" i="64"/>
  <c r="AW3343" i="64" s="1"/>
  <c r="AW2830" i="64"/>
  <c r="AW2843" i="64" s="1"/>
  <c r="BD3328" i="64"/>
  <c r="BD3344" i="64" s="1"/>
  <c r="BD2831" i="64"/>
  <c r="BW3327" i="64"/>
  <c r="BW3343" i="64" s="1"/>
  <c r="BW2830" i="64"/>
  <c r="BW2843" i="64" s="1"/>
  <c r="BG3327" i="64"/>
  <c r="BG3343" i="64" s="1"/>
  <c r="BG2830" i="64"/>
  <c r="BG2843" i="64" s="1"/>
  <c r="AQ3327" i="64"/>
  <c r="AQ3343" i="64" s="1"/>
  <c r="AQ2830" i="64"/>
  <c r="AQ2843" i="64" s="1"/>
  <c r="AA3327" i="64"/>
  <c r="AA3343" i="64" s="1"/>
  <c r="AA2830" i="64"/>
  <c r="AA2843" i="64" s="1"/>
  <c r="CD3332" i="64"/>
  <c r="CD3348" i="64" s="1"/>
  <c r="CD2835" i="64"/>
  <c r="BN3332" i="64"/>
  <c r="BN3348" i="64" s="1"/>
  <c r="BN2835" i="64"/>
  <c r="AX3332" i="64"/>
  <c r="AX3348" i="64" s="1"/>
  <c r="AX2835" i="64"/>
  <c r="AH3332" i="64"/>
  <c r="AH3348" i="64" s="1"/>
  <c r="AH2835" i="64"/>
  <c r="BV3331" i="64"/>
  <c r="BV3347" i="64" s="1"/>
  <c r="BV2834" i="64"/>
  <c r="BF3331" i="64"/>
  <c r="BF3347" i="64" s="1"/>
  <c r="BF2834" i="64"/>
  <c r="AP3331" i="64"/>
  <c r="AP3347" i="64" s="1"/>
  <c r="AP2834" i="64"/>
  <c r="Z3331" i="64"/>
  <c r="Z3347" i="64" s="1"/>
  <c r="Z2834" i="64"/>
  <c r="CD3328" i="64"/>
  <c r="CD3344" i="64" s="1"/>
  <c r="CD2831" i="64"/>
  <c r="BN3328" i="64"/>
  <c r="BN3344" i="64" s="1"/>
  <c r="BN2831" i="64"/>
  <c r="AX3328" i="64"/>
  <c r="AX3344" i="64" s="1"/>
  <c r="AX2831" i="64"/>
  <c r="AH3328" i="64"/>
  <c r="AH3344" i="64" s="1"/>
  <c r="AH2831" i="64"/>
  <c r="CC3327" i="64"/>
  <c r="CC3343" i="64" s="1"/>
  <c r="CC2830" i="64"/>
  <c r="CC2843" i="64" s="1"/>
  <c r="BV3327" i="64"/>
  <c r="BV3343" i="64" s="1"/>
  <c r="BV2830" i="64"/>
  <c r="BV2843" i="64" s="1"/>
  <c r="BF3327" i="64"/>
  <c r="BF3343" i="64" s="1"/>
  <c r="BF2830" i="64"/>
  <c r="BF2843" i="64" s="1"/>
  <c r="AP3327" i="64"/>
  <c r="AP3343" i="64" s="1"/>
  <c r="AP2830" i="64"/>
  <c r="AP2843" i="64" s="1"/>
  <c r="Z3327" i="64"/>
  <c r="Z3343" i="64" s="1"/>
  <c r="Z2830" i="64"/>
  <c r="Z2843" i="64" s="1"/>
  <c r="CC3332" i="64"/>
  <c r="CC3348" i="64" s="1"/>
  <c r="CC2835" i="64"/>
  <c r="BM3332" i="64"/>
  <c r="BM3348" i="64" s="1"/>
  <c r="BM2835" i="64"/>
  <c r="AW3332" i="64"/>
  <c r="AW3348" i="64" s="1"/>
  <c r="AW2835" i="64"/>
  <c r="AG3332" i="64"/>
  <c r="AG3348" i="64" s="1"/>
  <c r="AG2835" i="64"/>
  <c r="CK3331" i="64"/>
  <c r="CK3347" i="64" s="1"/>
  <c r="CK2834" i="64"/>
  <c r="BU3331" i="64"/>
  <c r="BU3347" i="64" s="1"/>
  <c r="BU2834" i="64"/>
  <c r="BE3331" i="64"/>
  <c r="BE3347" i="64" s="1"/>
  <c r="BE2834" i="64"/>
  <c r="AO3331" i="64"/>
  <c r="AO3347" i="64" s="1"/>
  <c r="AO2834" i="64"/>
  <c r="Y3331" i="64"/>
  <c r="Y3347" i="64" s="1"/>
  <c r="Y2834" i="64"/>
  <c r="CC3328" i="64"/>
  <c r="CC3344" i="64" s="1"/>
  <c r="CC2831" i="64"/>
  <c r="BM3328" i="64"/>
  <c r="BM3344" i="64" s="1"/>
  <c r="BM2831" i="64"/>
  <c r="AW3328" i="64"/>
  <c r="AW3344" i="64" s="1"/>
  <c r="AW2831" i="64"/>
  <c r="AG3328" i="64"/>
  <c r="AG3344" i="64" s="1"/>
  <c r="AG2831" i="64"/>
  <c r="AN3328" i="64"/>
  <c r="AN3344" i="64" s="1"/>
  <c r="AN2831" i="64"/>
  <c r="CK3327" i="64"/>
  <c r="CK3343" i="64" s="1"/>
  <c r="CK2830" i="64"/>
  <c r="CK2843" i="64" s="1"/>
  <c r="BU3327" i="64"/>
  <c r="BU3343" i="64" s="1"/>
  <c r="BU2830" i="64"/>
  <c r="BU2843" i="64" s="1"/>
  <c r="BE3327" i="64"/>
  <c r="BE3343" i="64" s="1"/>
  <c r="BE2830" i="64"/>
  <c r="BE2843" i="64" s="1"/>
  <c r="AO3327" i="64"/>
  <c r="AO3343" i="64" s="1"/>
  <c r="AO2830" i="64"/>
  <c r="AO2843" i="64" s="1"/>
  <c r="Y3327" i="64"/>
  <c r="Y3343" i="64" s="1"/>
  <c r="Y2830" i="64"/>
  <c r="Y2843" i="64" s="1"/>
  <c r="CB3332" i="64"/>
  <c r="CB3348" i="64" s="1"/>
  <c r="CB2835" i="64"/>
  <c r="BL3332" i="64"/>
  <c r="BL3348" i="64" s="1"/>
  <c r="BL2835" i="64"/>
  <c r="AV3332" i="64"/>
  <c r="AV3348" i="64" s="1"/>
  <c r="AV2835" i="64"/>
  <c r="AF3332" i="64"/>
  <c r="AF3348" i="64" s="1"/>
  <c r="AF2835" i="64"/>
  <c r="CJ3331" i="64"/>
  <c r="CJ3347" i="64" s="1"/>
  <c r="CJ2834" i="64"/>
  <c r="BT3331" i="64"/>
  <c r="BT3347" i="64" s="1"/>
  <c r="BT2834" i="64"/>
  <c r="BD3331" i="64"/>
  <c r="BD3347" i="64" s="1"/>
  <c r="BD2834" i="64"/>
  <c r="AN3331" i="64"/>
  <c r="AN3347" i="64" s="1"/>
  <c r="AN2834" i="64"/>
  <c r="X3331" i="64"/>
  <c r="X3347" i="64" s="1"/>
  <c r="X2834" i="64"/>
  <c r="CB3328" i="64"/>
  <c r="CB3344" i="64" s="1"/>
  <c r="CB2831" i="64"/>
  <c r="BL3328" i="64"/>
  <c r="BL3344" i="64" s="1"/>
  <c r="BL2831" i="64"/>
  <c r="AV3328" i="64"/>
  <c r="AV3344" i="64" s="1"/>
  <c r="AV2831" i="64"/>
  <c r="AF3328" i="64"/>
  <c r="AF3344" i="64" s="1"/>
  <c r="AF2831" i="64"/>
  <c r="AG3327" i="64"/>
  <c r="AG3343" i="64" s="1"/>
  <c r="AG2830" i="64"/>
  <c r="AG2843" i="64" s="1"/>
  <c r="CJ3328" i="64"/>
  <c r="CJ3344" i="64" s="1"/>
  <c r="CJ2831" i="64"/>
  <c r="CJ3327" i="64"/>
  <c r="CJ3343" i="64" s="1"/>
  <c r="CJ2830" i="64"/>
  <c r="CJ2843" i="64" s="1"/>
  <c r="BT3327" i="64"/>
  <c r="BT3343" i="64" s="1"/>
  <c r="BT2830" i="64"/>
  <c r="BT2843" i="64" s="1"/>
  <c r="BD3327" i="64"/>
  <c r="BD3343" i="64" s="1"/>
  <c r="BD2830" i="64"/>
  <c r="BD2843" i="64" s="1"/>
  <c r="AN3327" i="64"/>
  <c r="AN3343" i="64" s="1"/>
  <c r="AN2830" i="64"/>
  <c r="AN2843" i="64" s="1"/>
  <c r="X3327" i="64"/>
  <c r="X3343" i="64" s="1"/>
  <c r="X2830" i="64"/>
  <c r="X2843" i="64" s="1"/>
  <c r="CA3332" i="64"/>
  <c r="CA3348" i="64" s="1"/>
  <c r="CA2835" i="64"/>
  <c r="BK3332" i="64"/>
  <c r="BK3348" i="64" s="1"/>
  <c r="BK2835" i="64"/>
  <c r="AU3332" i="64"/>
  <c r="AU3348" i="64" s="1"/>
  <c r="AU2835" i="64"/>
  <c r="AE3332" i="64"/>
  <c r="AE3348" i="64" s="1"/>
  <c r="AE2835" i="64"/>
  <c r="CI3331" i="64"/>
  <c r="CI3347" i="64" s="1"/>
  <c r="CI2834" i="64"/>
  <c r="BS3331" i="64"/>
  <c r="BS3347" i="64" s="1"/>
  <c r="BS2834" i="64"/>
  <c r="BC3331" i="64"/>
  <c r="BC3347" i="64" s="1"/>
  <c r="BC2834" i="64"/>
  <c r="AM3331" i="64"/>
  <c r="AM3347" i="64" s="1"/>
  <c r="AM2834" i="64"/>
  <c r="W3331" i="64"/>
  <c r="W3347" i="64" s="1"/>
  <c r="W2834" i="64"/>
  <c r="CA3328" i="64"/>
  <c r="CA3344" i="64" s="1"/>
  <c r="CA2831" i="64"/>
  <c r="BK3328" i="64"/>
  <c r="BK3344" i="64" s="1"/>
  <c r="BK2831" i="64"/>
  <c r="AU3328" i="64"/>
  <c r="AU3344" i="64" s="1"/>
  <c r="AU2831" i="64"/>
  <c r="AE3328" i="64"/>
  <c r="AE3344" i="64" s="1"/>
  <c r="AE2831" i="64"/>
  <c r="BS3327" i="64"/>
  <c r="BS3343" i="64" s="1"/>
  <c r="BS2830" i="64"/>
  <c r="BS2843" i="64" s="1"/>
  <c r="AT3332" i="64"/>
  <c r="AT3348" i="64" s="1"/>
  <c r="AT2835" i="64"/>
  <c r="V3331" i="64"/>
  <c r="V3347" i="64" s="1"/>
  <c r="V2834" i="64"/>
  <c r="AT3328" i="64"/>
  <c r="AT3344" i="64" s="1"/>
  <c r="AT2831" i="64"/>
  <c r="AD3328" i="64"/>
  <c r="AD3344" i="64" s="1"/>
  <c r="AD2831" i="64"/>
  <c r="CB3331" i="64"/>
  <c r="CB3347" i="64" s="1"/>
  <c r="CB2834" i="64"/>
  <c r="BZ3332" i="64"/>
  <c r="BZ3348" i="64" s="1"/>
  <c r="BZ2835" i="64"/>
  <c r="CH3331" i="64"/>
  <c r="CH3347" i="64" s="1"/>
  <c r="CH2834" i="64"/>
  <c r="BJ3328" i="64"/>
  <c r="BJ3344" i="64" s="1"/>
  <c r="BJ2831" i="64"/>
  <c r="CH3327" i="64"/>
  <c r="CH3343" i="64" s="1"/>
  <c r="CH2830" i="64"/>
  <c r="CH2843" i="64" s="1"/>
  <c r="BR3327" i="64"/>
  <c r="BR3343" i="64" s="1"/>
  <c r="BR2830" i="64"/>
  <c r="BR2843" i="64" s="1"/>
  <c r="BB3327" i="64"/>
  <c r="BB3343" i="64" s="1"/>
  <c r="BB2830" i="64"/>
  <c r="BB2843" i="64" s="1"/>
  <c r="AL3327" i="64"/>
  <c r="AL3343" i="64" s="1"/>
  <c r="AL2830" i="64"/>
  <c r="AL2843" i="64" s="1"/>
  <c r="V3327" i="64"/>
  <c r="V3343" i="64" s="1"/>
  <c r="V2830" i="64"/>
  <c r="V2843" i="64" s="1"/>
  <c r="BY3332" i="64"/>
  <c r="BY3348" i="64" s="1"/>
  <c r="BY2835" i="64"/>
  <c r="BI3332" i="64"/>
  <c r="BI3348" i="64" s="1"/>
  <c r="BI2835" i="64"/>
  <c r="AS3332" i="64"/>
  <c r="AS3348" i="64" s="1"/>
  <c r="AS2835" i="64"/>
  <c r="AC3332" i="64"/>
  <c r="AC3348" i="64" s="1"/>
  <c r="AC2835" i="64"/>
  <c r="CG3331" i="64"/>
  <c r="CG3347" i="64" s="1"/>
  <c r="CG2834" i="64"/>
  <c r="BQ3331" i="64"/>
  <c r="BQ3347" i="64" s="1"/>
  <c r="BQ2834" i="64"/>
  <c r="BA3331" i="64"/>
  <c r="BA3347" i="64" s="1"/>
  <c r="BA2834" i="64"/>
  <c r="AK3331" i="64"/>
  <c r="AK3347" i="64" s="1"/>
  <c r="AK2834" i="64"/>
  <c r="U3331" i="64"/>
  <c r="U3347" i="64" s="1"/>
  <c r="U2834" i="64"/>
  <c r="BY3328" i="64"/>
  <c r="BY3344" i="64" s="1"/>
  <c r="BY2831" i="64"/>
  <c r="BI3328" i="64"/>
  <c r="BI3344" i="64" s="1"/>
  <c r="BI2831" i="64"/>
  <c r="AS3328" i="64"/>
  <c r="AS3344" i="64" s="1"/>
  <c r="AS2831" i="64"/>
  <c r="AC3328" i="64"/>
  <c r="AC3344" i="64" s="1"/>
  <c r="AC2831" i="64"/>
  <c r="BT3328" i="64"/>
  <c r="BT3344" i="64" s="1"/>
  <c r="BT2831" i="64"/>
  <c r="AM3327" i="64"/>
  <c r="AM3343" i="64" s="1"/>
  <c r="AM2830" i="64"/>
  <c r="AM2843" i="64" s="1"/>
  <c r="AD3332" i="64"/>
  <c r="AD3348" i="64" s="1"/>
  <c r="AD2835" i="64"/>
  <c r="BZ3328" i="64"/>
  <c r="BZ3344" i="64" s="1"/>
  <c r="BZ2831" i="64"/>
  <c r="CG3327" i="64"/>
  <c r="CG3343" i="64" s="1"/>
  <c r="CG2830" i="64"/>
  <c r="CG2843" i="64" s="1"/>
  <c r="BQ3327" i="64"/>
  <c r="BQ3343" i="64" s="1"/>
  <c r="BQ2830" i="64"/>
  <c r="BQ2843" i="64" s="1"/>
  <c r="BA3327" i="64"/>
  <c r="BA3343" i="64" s="1"/>
  <c r="BA2830" i="64"/>
  <c r="BA2843" i="64" s="1"/>
  <c r="AK3327" i="64"/>
  <c r="AK3343" i="64" s="1"/>
  <c r="AK2830" i="64"/>
  <c r="AK2843" i="64" s="1"/>
  <c r="U3327" i="64"/>
  <c r="U3343" i="64" s="1"/>
  <c r="U2830" i="64"/>
  <c r="U2843" i="64" s="1"/>
  <c r="BX3332" i="64"/>
  <c r="BX3348" i="64" s="1"/>
  <c r="BX2835" i="64"/>
  <c r="BH3332" i="64"/>
  <c r="BH3348" i="64" s="1"/>
  <c r="BH2835" i="64"/>
  <c r="AR3332" i="64"/>
  <c r="AR3348" i="64" s="1"/>
  <c r="AR2835" i="64"/>
  <c r="AB3332" i="64"/>
  <c r="AB3348" i="64" s="1"/>
  <c r="AB2835" i="64"/>
  <c r="CF3331" i="64"/>
  <c r="CF3347" i="64" s="1"/>
  <c r="CF2834" i="64"/>
  <c r="BP3331" i="64"/>
  <c r="BP3347" i="64" s="1"/>
  <c r="BP2834" i="64"/>
  <c r="AZ3331" i="64"/>
  <c r="AZ3347" i="64" s="1"/>
  <c r="AZ2834" i="64"/>
  <c r="AJ3331" i="64"/>
  <c r="AJ3347" i="64" s="1"/>
  <c r="AJ2834" i="64"/>
  <c r="T3331" i="64"/>
  <c r="T3347" i="64" s="1"/>
  <c r="T2834" i="64"/>
  <c r="BX3328" i="64"/>
  <c r="BX3344" i="64" s="1"/>
  <c r="BX2831" i="64"/>
  <c r="BH3328" i="64"/>
  <c r="BH3344" i="64" s="1"/>
  <c r="BH2831" i="64"/>
  <c r="AR3328" i="64"/>
  <c r="AR3344" i="64" s="1"/>
  <c r="AR2831" i="64"/>
  <c r="AB3328" i="64"/>
  <c r="AB3344" i="64" s="1"/>
  <c r="AB2831" i="64"/>
  <c r="CJ3332" i="64"/>
  <c r="CJ3348" i="64" s="1"/>
  <c r="CJ2835" i="64"/>
  <c r="X3328" i="64"/>
  <c r="X3344" i="64" s="1"/>
  <c r="X2831" i="64"/>
  <c r="CI3327" i="64"/>
  <c r="CI3343" i="64" s="1"/>
  <c r="CI2830" i="64"/>
  <c r="CI2843" i="64" s="1"/>
  <c r="BJ3332" i="64"/>
  <c r="BJ3348" i="64" s="1"/>
  <c r="BJ2835" i="64"/>
  <c r="AL3331" i="64"/>
  <c r="AL3347" i="64" s="1"/>
  <c r="AL2834" i="64"/>
  <c r="CF3327" i="64"/>
  <c r="CF3343" i="64" s="1"/>
  <c r="CF2830" i="64"/>
  <c r="CF2843" i="64" s="1"/>
  <c r="BP3327" i="64"/>
  <c r="BP3343" i="64" s="1"/>
  <c r="BP2830" i="64"/>
  <c r="BP2843" i="64" s="1"/>
  <c r="AZ3327" i="64"/>
  <c r="AZ3343" i="64" s="1"/>
  <c r="AZ2830" i="64"/>
  <c r="AZ2843" i="64" s="1"/>
  <c r="AJ3327" i="64"/>
  <c r="AJ3343" i="64" s="1"/>
  <c r="AJ2830" i="64"/>
  <c r="AJ2843" i="64" s="1"/>
  <c r="T3327" i="64"/>
  <c r="T3343" i="64" s="1"/>
  <c r="T2830" i="64"/>
  <c r="T2843" i="64" s="1"/>
  <c r="BW3332" i="64"/>
  <c r="BW3348" i="64" s="1"/>
  <c r="BW2835" i="64"/>
  <c r="BG3332" i="64"/>
  <c r="BG3348" i="64" s="1"/>
  <c r="BG2835" i="64"/>
  <c r="AQ3332" i="64"/>
  <c r="AQ3348" i="64" s="1"/>
  <c r="AQ2835" i="64"/>
  <c r="AA3332" i="64"/>
  <c r="AA3348" i="64" s="1"/>
  <c r="AA2835" i="64"/>
  <c r="CE3331" i="64"/>
  <c r="CE3347" i="64" s="1"/>
  <c r="CE2834" i="64"/>
  <c r="BO3331" i="64"/>
  <c r="BO3347" i="64" s="1"/>
  <c r="BO2834" i="64"/>
  <c r="AY3331" i="64"/>
  <c r="AY3347" i="64" s="1"/>
  <c r="AY2834" i="64"/>
  <c r="AI3331" i="64"/>
  <c r="AI3347" i="64" s="1"/>
  <c r="AI2834" i="64"/>
  <c r="BW3328" i="64"/>
  <c r="BW3344" i="64" s="1"/>
  <c r="BW2831" i="64"/>
  <c r="BG3328" i="64"/>
  <c r="BG3344" i="64" s="1"/>
  <c r="BG2831" i="64"/>
  <c r="AQ3328" i="64"/>
  <c r="AQ3344" i="64" s="1"/>
  <c r="AQ2831" i="64"/>
  <c r="AA3328" i="64"/>
  <c r="AA3344" i="64" s="1"/>
  <c r="AA2831" i="64"/>
  <c r="X3332" i="64"/>
  <c r="X3348" i="64" s="1"/>
  <c r="X2835" i="64"/>
  <c r="BC3327" i="64"/>
  <c r="BC3343" i="64" s="1"/>
  <c r="BC2830" i="64"/>
  <c r="BC2843" i="64" s="1"/>
  <c r="BB3331" i="64"/>
  <c r="BB3347" i="64" s="1"/>
  <c r="BB2834" i="64"/>
  <c r="CE3327" i="64"/>
  <c r="CE3343" i="64" s="1"/>
  <c r="CE2830" i="64"/>
  <c r="CE2843" i="64" s="1"/>
  <c r="BO3327" i="64"/>
  <c r="BO3343" i="64" s="1"/>
  <c r="BO2830" i="64"/>
  <c r="BO2843" i="64" s="1"/>
  <c r="AY3327" i="64"/>
  <c r="AY3343" i="64" s="1"/>
  <c r="AY2830" i="64"/>
  <c r="AY2843" i="64" s="1"/>
  <c r="AI3327" i="64"/>
  <c r="AI3343" i="64" s="1"/>
  <c r="AI2830" i="64"/>
  <c r="AI2843" i="64" s="1"/>
  <c r="BV3332" i="64"/>
  <c r="BV3348" i="64" s="1"/>
  <c r="BV2835" i="64"/>
  <c r="BF3332" i="64"/>
  <c r="BF3348" i="64" s="1"/>
  <c r="BF2835" i="64"/>
  <c r="AP3332" i="64"/>
  <c r="AP3348" i="64" s="1"/>
  <c r="AP2835" i="64"/>
  <c r="Z3332" i="64"/>
  <c r="Z3348" i="64" s="1"/>
  <c r="Z2835" i="64"/>
  <c r="CD3331" i="64"/>
  <c r="CD3347" i="64" s="1"/>
  <c r="CD2834" i="64"/>
  <c r="BN3331" i="64"/>
  <c r="BN3347" i="64" s="1"/>
  <c r="BN2834" i="64"/>
  <c r="AX3331" i="64"/>
  <c r="AX3347" i="64" s="1"/>
  <c r="AX2834" i="64"/>
  <c r="AH3331" i="64"/>
  <c r="AH3347" i="64" s="1"/>
  <c r="AH2834" i="64"/>
  <c r="BV3328" i="64"/>
  <c r="BV3344" i="64" s="1"/>
  <c r="BV2831" i="64"/>
  <c r="BF3328" i="64"/>
  <c r="BF3344" i="64" s="1"/>
  <c r="BF2831" i="64"/>
  <c r="AP3328" i="64"/>
  <c r="AP3344" i="64" s="1"/>
  <c r="AP2831" i="64"/>
  <c r="Z3328" i="64"/>
  <c r="Z3344" i="64" s="1"/>
  <c r="Z2831" i="64"/>
  <c r="BD3332" i="64"/>
  <c r="BD3348" i="64" s="1"/>
  <c r="BD2835" i="64"/>
  <c r="W3327" i="64"/>
  <c r="W3343" i="64" s="1"/>
  <c r="W2830" i="64"/>
  <c r="W2843" i="64" s="1"/>
  <c r="BR3331" i="64"/>
  <c r="BR3347" i="64" s="1"/>
  <c r="BR2834" i="64"/>
  <c r="CD3327" i="64"/>
  <c r="CD3343" i="64" s="1"/>
  <c r="CD2830" i="64"/>
  <c r="CD2843" i="64" s="1"/>
  <c r="BN3327" i="64"/>
  <c r="BN3343" i="64" s="1"/>
  <c r="BN2830" i="64"/>
  <c r="BN2843" i="64" s="1"/>
  <c r="AX3327" i="64"/>
  <c r="AX3343" i="64" s="1"/>
  <c r="AX2830" i="64"/>
  <c r="AX2843" i="64" s="1"/>
  <c r="AH3327" i="64"/>
  <c r="AH3343" i="64" s="1"/>
  <c r="AH2830" i="64"/>
  <c r="AH2843" i="64" s="1"/>
  <c r="CK3332" i="64"/>
  <c r="CK3348" i="64" s="1"/>
  <c r="CK2835" i="64"/>
  <c r="BU3332" i="64"/>
  <c r="BU3348" i="64" s="1"/>
  <c r="BU2835" i="64"/>
  <c r="BE3332" i="64"/>
  <c r="BE3348" i="64" s="1"/>
  <c r="BE2835" i="64"/>
  <c r="AO3332" i="64"/>
  <c r="AO3348" i="64" s="1"/>
  <c r="AO2835" i="64"/>
  <c r="Y3332" i="64"/>
  <c r="Y3348" i="64" s="1"/>
  <c r="Y2835" i="64"/>
  <c r="CC3331" i="64"/>
  <c r="CC3347" i="64" s="1"/>
  <c r="CC2834" i="64"/>
  <c r="BM3331" i="64"/>
  <c r="BM3347" i="64" s="1"/>
  <c r="BM2834" i="64"/>
  <c r="AW3331" i="64"/>
  <c r="AW3347" i="64" s="1"/>
  <c r="AW2834" i="64"/>
  <c r="AG3331" i="64"/>
  <c r="AG3347" i="64" s="1"/>
  <c r="AG2834" i="64"/>
  <c r="CK3328" i="64"/>
  <c r="CK3344" i="64" s="1"/>
  <c r="CK2831" i="64"/>
  <c r="BU3328" i="64"/>
  <c r="BU3344" i="64" s="1"/>
  <c r="BU2831" i="64"/>
  <c r="BE3328" i="64"/>
  <c r="BE3344" i="64" s="1"/>
  <c r="BE2831" i="64"/>
  <c r="AO3328" i="64"/>
  <c r="AO3344" i="64" s="1"/>
  <c r="AO2831" i="64"/>
  <c r="Y3328" i="64"/>
  <c r="Y3344" i="64" s="1"/>
  <c r="Y2831" i="64"/>
  <c r="AD52" i="64" a="1"/>
  <c r="AD52" i="64" s="1"/>
  <c r="AD50" i="64" s="1" a="1"/>
  <c r="AD50" i="64" s="1"/>
  <c r="AD53" i="64" a="1"/>
  <c r="AD53" i="64" s="1"/>
  <c r="AD51" i="64" a="1"/>
  <c r="AD51" i="64" s="1"/>
  <c r="S3306" i="64"/>
  <c r="S3322" i="64" s="1"/>
  <c r="S3331" i="64"/>
  <c r="S3347" i="64" s="1"/>
  <c r="AD3310" i="64" a="1"/>
  <c r="AD3310" i="64" s="1"/>
  <c r="S3302" i="64"/>
  <c r="S3318" i="64" s="1"/>
  <c r="S3327" i="64"/>
  <c r="S3343" i="64" s="1"/>
  <c r="S3307" i="64"/>
  <c r="S3323" i="64" s="1"/>
  <c r="S3332" i="64"/>
  <c r="S3348" i="64" s="1"/>
  <c r="S3303" i="64"/>
  <c r="S3319" i="64" s="1"/>
  <c r="S3328" i="64"/>
  <c r="S3344" i="64" s="1"/>
  <c r="AO3286" i="64"/>
  <c r="AO3298" i="64" s="1"/>
  <c r="AO3307" i="64"/>
  <c r="AO3323" i="64" s="1"/>
  <c r="BL3285" i="64"/>
  <c r="BL3297" i="64" s="1"/>
  <c r="BL3306" i="64"/>
  <c r="BL3322" i="64" s="1"/>
  <c r="CB3281" i="64"/>
  <c r="CB3293" i="64" s="1"/>
  <c r="CB3302" i="64"/>
  <c r="CB3318" i="64" s="1"/>
  <c r="BL3281" i="64"/>
  <c r="BL3293" i="64" s="1"/>
  <c r="BL3302" i="64"/>
  <c r="BL3318" i="64" s="1"/>
  <c r="AV3281" i="64"/>
  <c r="AV3293" i="64" s="1"/>
  <c r="AV3302" i="64"/>
  <c r="AV3318" i="64" s="1"/>
  <c r="AF3281" i="64"/>
  <c r="AF3293" i="64" s="1"/>
  <c r="AF3302" i="64"/>
  <c r="AF3318" i="64" s="1"/>
  <c r="CI3286" i="64"/>
  <c r="CI3298" i="64" s="1"/>
  <c r="CI3307" i="64"/>
  <c r="CI3323" i="64" s="1"/>
  <c r="BS3286" i="64"/>
  <c r="BS3298" i="64" s="1"/>
  <c r="BS3307" i="64"/>
  <c r="BS3323" i="64" s="1"/>
  <c r="BC3286" i="64"/>
  <c r="BC3298" i="64" s="1"/>
  <c r="BC3307" i="64"/>
  <c r="BC3323" i="64" s="1"/>
  <c r="AM3286" i="64"/>
  <c r="AM3298" i="64" s="1"/>
  <c r="AM3307" i="64"/>
  <c r="AM3323" i="64" s="1"/>
  <c r="W3286" i="64"/>
  <c r="W3298" i="64" s="1"/>
  <c r="W3307" i="64"/>
  <c r="W3323" i="64" s="1"/>
  <c r="CA3285" i="64"/>
  <c r="CA3297" i="64" s="1"/>
  <c r="CA3306" i="64"/>
  <c r="CA3322" i="64" s="1"/>
  <c r="BK3285" i="64"/>
  <c r="BK3297" i="64" s="1"/>
  <c r="BK3306" i="64"/>
  <c r="BK3322" i="64" s="1"/>
  <c r="AU3285" i="64"/>
  <c r="AU3297" i="64" s="1"/>
  <c r="AU3306" i="64"/>
  <c r="AU3322" i="64" s="1"/>
  <c r="AE3285" i="64"/>
  <c r="AE3297" i="64" s="1"/>
  <c r="AE3306" i="64"/>
  <c r="AE3322" i="64" s="1"/>
  <c r="CI3282" i="64"/>
  <c r="CI3294" i="64" s="1"/>
  <c r="CI3303" i="64"/>
  <c r="CI3319" i="64" s="1"/>
  <c r="BS3282" i="64"/>
  <c r="BS3294" i="64" s="1"/>
  <c r="BS3303" i="64"/>
  <c r="BS3319" i="64" s="1"/>
  <c r="BC3282" i="64"/>
  <c r="BC3294" i="64" s="1"/>
  <c r="BC3303" i="64"/>
  <c r="BC3319" i="64" s="1"/>
  <c r="AM3282" i="64"/>
  <c r="AM3294" i="64" s="1"/>
  <c r="AM3303" i="64"/>
  <c r="AM3319" i="64" s="1"/>
  <c r="W3282" i="64"/>
  <c r="W3294" i="64" s="1"/>
  <c r="W3303" i="64"/>
  <c r="W3319" i="64" s="1"/>
  <c r="CD3281" i="64"/>
  <c r="CD3293" i="64" s="1"/>
  <c r="CD3302" i="64"/>
  <c r="CD3318" i="64" s="1"/>
  <c r="AG3285" i="64"/>
  <c r="AG3297" i="64" s="1"/>
  <c r="AG3306" i="64"/>
  <c r="AG3322" i="64" s="1"/>
  <c r="BT3286" i="64"/>
  <c r="BT3298" i="64" s="1"/>
  <c r="BT3307" i="64"/>
  <c r="BT3323" i="64" s="1"/>
  <c r="CA3281" i="64"/>
  <c r="CA3293" i="64" s="1"/>
  <c r="CA3302" i="64"/>
  <c r="CA3318" i="64" s="1"/>
  <c r="BK3281" i="64"/>
  <c r="BK3293" i="64" s="1"/>
  <c r="BK3302" i="64"/>
  <c r="BK3318" i="64" s="1"/>
  <c r="AU3281" i="64"/>
  <c r="AU3293" i="64" s="1"/>
  <c r="AU3302" i="64"/>
  <c r="AU3318" i="64" s="1"/>
  <c r="AE3281" i="64"/>
  <c r="AE3293" i="64" s="1"/>
  <c r="AE3302" i="64"/>
  <c r="AE3318" i="64" s="1"/>
  <c r="CH3286" i="64"/>
  <c r="CH3298" i="64" s="1"/>
  <c r="CH3307" i="64"/>
  <c r="CH3323" i="64" s="1"/>
  <c r="BR3286" i="64"/>
  <c r="BR3298" i="64" s="1"/>
  <c r="BR3307" i="64"/>
  <c r="BR3323" i="64" s="1"/>
  <c r="BB3286" i="64"/>
  <c r="BB3298" i="64" s="1"/>
  <c r="BB3307" i="64"/>
  <c r="BB3323" i="64" s="1"/>
  <c r="AL3286" i="64"/>
  <c r="AL3298" i="64" s="1"/>
  <c r="AL3307" i="64"/>
  <c r="AL3323" i="64" s="1"/>
  <c r="V3286" i="64"/>
  <c r="V3298" i="64" s="1"/>
  <c r="V3307" i="64"/>
  <c r="V3323" i="64" s="1"/>
  <c r="BZ3285" i="64"/>
  <c r="BZ3297" i="64" s="1"/>
  <c r="BZ3306" i="64"/>
  <c r="BZ3322" i="64" s="1"/>
  <c r="BJ3285" i="64"/>
  <c r="BJ3297" i="64" s="1"/>
  <c r="BJ3306" i="64"/>
  <c r="BJ3322" i="64" s="1"/>
  <c r="AT3285" i="64"/>
  <c r="AT3297" i="64" s="1"/>
  <c r="AT3306" i="64"/>
  <c r="AT3322" i="64" s="1"/>
  <c r="AD3285" i="64"/>
  <c r="AD3297" i="64" s="1"/>
  <c r="AD3306" i="64"/>
  <c r="AD3322" i="64" s="1"/>
  <c r="CH3282" i="64"/>
  <c r="CH3294" i="64" s="1"/>
  <c r="CH3303" i="64"/>
  <c r="CH3319" i="64" s="1"/>
  <c r="BR3282" i="64"/>
  <c r="BR3294" i="64" s="1"/>
  <c r="BR3303" i="64"/>
  <c r="BR3319" i="64" s="1"/>
  <c r="BB3282" i="64"/>
  <c r="BB3294" i="64" s="1"/>
  <c r="BB3303" i="64"/>
  <c r="BB3319" i="64" s="1"/>
  <c r="AL3282" i="64"/>
  <c r="AL3294" i="64" s="1"/>
  <c r="AL3303" i="64"/>
  <c r="AL3319" i="64" s="1"/>
  <c r="V3282" i="64"/>
  <c r="V3294" i="64" s="1"/>
  <c r="V3303" i="64"/>
  <c r="V3319" i="64" s="1"/>
  <c r="BU3286" i="64"/>
  <c r="BU3298" i="64" s="1"/>
  <c r="BU3307" i="64"/>
  <c r="BU3323" i="64" s="1"/>
  <c r="CC3281" i="64"/>
  <c r="CC3293" i="64" s="1"/>
  <c r="CC3302" i="64"/>
  <c r="CC3318" i="64" s="1"/>
  <c r="BD3282" i="64"/>
  <c r="BD3294" i="64" s="1"/>
  <c r="BD3303" i="64"/>
  <c r="BD3319" i="64" s="1"/>
  <c r="BZ3281" i="64"/>
  <c r="BZ3293" i="64" s="1"/>
  <c r="BZ3302" i="64"/>
  <c r="BZ3318" i="64" s="1"/>
  <c r="BJ3281" i="64"/>
  <c r="BJ3293" i="64" s="1"/>
  <c r="BJ3302" i="64"/>
  <c r="BJ3318" i="64" s="1"/>
  <c r="AT3281" i="64"/>
  <c r="AT3293" i="64" s="1"/>
  <c r="AT3302" i="64"/>
  <c r="AT3318" i="64" s="1"/>
  <c r="AD3281" i="64"/>
  <c r="AD3293" i="64" s="1"/>
  <c r="AD3302" i="64"/>
  <c r="AD3318" i="64" s="1"/>
  <c r="CG3286" i="64"/>
  <c r="CG3298" i="64" s="1"/>
  <c r="CG3307" i="64"/>
  <c r="CG3323" i="64" s="1"/>
  <c r="BQ3286" i="64"/>
  <c r="BQ3298" i="64" s="1"/>
  <c r="BQ3307" i="64"/>
  <c r="BQ3323" i="64" s="1"/>
  <c r="BA3286" i="64"/>
  <c r="BA3298" i="64" s="1"/>
  <c r="BA3307" i="64"/>
  <c r="BA3323" i="64" s="1"/>
  <c r="AK3286" i="64"/>
  <c r="AK3298" i="64" s="1"/>
  <c r="AK3307" i="64"/>
  <c r="AK3323" i="64" s="1"/>
  <c r="U3286" i="64"/>
  <c r="U3298" i="64" s="1"/>
  <c r="U3307" i="64"/>
  <c r="U3323" i="64" s="1"/>
  <c r="BY3285" i="64"/>
  <c r="BY3297" i="64" s="1"/>
  <c r="BY3306" i="64"/>
  <c r="BY3322" i="64" s="1"/>
  <c r="BI3285" i="64"/>
  <c r="BI3297" i="64" s="1"/>
  <c r="BI3306" i="64"/>
  <c r="BI3322" i="64" s="1"/>
  <c r="AS3285" i="64"/>
  <c r="AS3297" i="64" s="1"/>
  <c r="AS3306" i="64"/>
  <c r="AS3322" i="64" s="1"/>
  <c r="AC3285" i="64"/>
  <c r="AC3297" i="64" s="1"/>
  <c r="AC3306" i="64"/>
  <c r="AC3322" i="64" s="1"/>
  <c r="CG3282" i="64"/>
  <c r="CG3294" i="64" s="1"/>
  <c r="CG3303" i="64"/>
  <c r="CG3319" i="64" s="1"/>
  <c r="BQ3282" i="64"/>
  <c r="BQ3294" i="64" s="1"/>
  <c r="BQ3303" i="64"/>
  <c r="BQ3319" i="64" s="1"/>
  <c r="BA3282" i="64"/>
  <c r="BA3294" i="64" s="1"/>
  <c r="BA3303" i="64"/>
  <c r="BA3319" i="64" s="1"/>
  <c r="AK3282" i="64"/>
  <c r="AK3294" i="64" s="1"/>
  <c r="AK3303" i="64"/>
  <c r="AK3319" i="64" s="1"/>
  <c r="U3282" i="64"/>
  <c r="U3294" i="64" s="1"/>
  <c r="U3303" i="64"/>
  <c r="U3319" i="64" s="1"/>
  <c r="AO3282" i="64"/>
  <c r="AO3294" i="64" s="1"/>
  <c r="AO3303" i="64"/>
  <c r="AO3319" i="64" s="1"/>
  <c r="CB3285" i="64"/>
  <c r="CB3297" i="64" s="1"/>
  <c r="CB3306" i="64"/>
  <c r="CB3322" i="64" s="1"/>
  <c r="BY3281" i="64"/>
  <c r="BY3293" i="64" s="1"/>
  <c r="BY3302" i="64"/>
  <c r="BY3318" i="64" s="1"/>
  <c r="BI3281" i="64"/>
  <c r="BI3293" i="64" s="1"/>
  <c r="BI3302" i="64"/>
  <c r="BI3318" i="64" s="1"/>
  <c r="AS3281" i="64"/>
  <c r="AS3293" i="64" s="1"/>
  <c r="AS3302" i="64"/>
  <c r="AS3318" i="64" s="1"/>
  <c r="AC3281" i="64"/>
  <c r="AC3293" i="64" s="1"/>
  <c r="AC3302" i="64"/>
  <c r="AC3318" i="64" s="1"/>
  <c r="CF3286" i="64"/>
  <c r="CF3298" i="64" s="1"/>
  <c r="CF3307" i="64"/>
  <c r="CF3323" i="64" s="1"/>
  <c r="BP3286" i="64"/>
  <c r="BP3298" i="64" s="1"/>
  <c r="BP3307" i="64"/>
  <c r="BP3323" i="64" s="1"/>
  <c r="AZ3286" i="64"/>
  <c r="AZ3298" i="64" s="1"/>
  <c r="AZ3307" i="64"/>
  <c r="AZ3323" i="64" s="1"/>
  <c r="AJ3286" i="64"/>
  <c r="AJ3298" i="64" s="1"/>
  <c r="AJ3307" i="64"/>
  <c r="AJ3323" i="64" s="1"/>
  <c r="T3286" i="64"/>
  <c r="T3298" i="64" s="1"/>
  <c r="T3307" i="64"/>
  <c r="T3323" i="64" s="1"/>
  <c r="BX3285" i="64"/>
  <c r="BX3297" i="64" s="1"/>
  <c r="BX3306" i="64"/>
  <c r="BX3322" i="64" s="1"/>
  <c r="BH3285" i="64"/>
  <c r="BH3297" i="64" s="1"/>
  <c r="BH3306" i="64"/>
  <c r="BH3322" i="64" s="1"/>
  <c r="AR3285" i="64"/>
  <c r="AR3297" i="64" s="1"/>
  <c r="AR3306" i="64"/>
  <c r="AR3322" i="64" s="1"/>
  <c r="AB3285" i="64"/>
  <c r="AB3297" i="64" s="1"/>
  <c r="AB3306" i="64"/>
  <c r="AB3322" i="64" s="1"/>
  <c r="CF3282" i="64"/>
  <c r="CF3294" i="64" s="1"/>
  <c r="CF3303" i="64"/>
  <c r="CF3319" i="64" s="1"/>
  <c r="BP3282" i="64"/>
  <c r="BP3294" i="64" s="1"/>
  <c r="BP3303" i="64"/>
  <c r="BP3319" i="64" s="1"/>
  <c r="AZ3282" i="64"/>
  <c r="AZ3294" i="64" s="1"/>
  <c r="AZ3303" i="64"/>
  <c r="AZ3319" i="64" s="1"/>
  <c r="AJ3282" i="64"/>
  <c r="AJ3294" i="64" s="1"/>
  <c r="AJ3303" i="64"/>
  <c r="AJ3319" i="64" s="1"/>
  <c r="T3282" i="64"/>
  <c r="T3294" i="64" s="1"/>
  <c r="T3303" i="64"/>
  <c r="T3319" i="64" s="1"/>
  <c r="BN3281" i="64"/>
  <c r="BN3293" i="64" s="1"/>
  <c r="BN3302" i="64"/>
  <c r="BN3318" i="64" s="1"/>
  <c r="BE3282" i="64"/>
  <c r="BE3294" i="64" s="1"/>
  <c r="BE3303" i="64"/>
  <c r="BE3319" i="64" s="1"/>
  <c r="BM3281" i="64"/>
  <c r="BM3293" i="64" s="1"/>
  <c r="BM3302" i="64"/>
  <c r="BM3318" i="64" s="1"/>
  <c r="AF3285" i="64"/>
  <c r="AF3297" i="64" s="1"/>
  <c r="AF3306" i="64"/>
  <c r="AF3322" i="64" s="1"/>
  <c r="BX3281" i="64"/>
  <c r="BX3293" i="64" s="1"/>
  <c r="BX3302" i="64"/>
  <c r="BX3318" i="64" s="1"/>
  <c r="BH3281" i="64"/>
  <c r="BH3293" i="64" s="1"/>
  <c r="BH3302" i="64"/>
  <c r="BH3318" i="64" s="1"/>
  <c r="AR3281" i="64"/>
  <c r="AR3293" i="64" s="1"/>
  <c r="AR3302" i="64"/>
  <c r="AR3318" i="64" s="1"/>
  <c r="AB3281" i="64"/>
  <c r="AB3293" i="64" s="1"/>
  <c r="AB3302" i="64"/>
  <c r="AB3318" i="64" s="1"/>
  <c r="CE3286" i="64"/>
  <c r="CE3298" i="64" s="1"/>
  <c r="CE3307" i="64"/>
  <c r="CE3323" i="64" s="1"/>
  <c r="BO3286" i="64"/>
  <c r="BO3298" i="64" s="1"/>
  <c r="BO3307" i="64"/>
  <c r="BO3323" i="64" s="1"/>
  <c r="AY3286" i="64"/>
  <c r="AY3298" i="64" s="1"/>
  <c r="AY3307" i="64"/>
  <c r="AY3323" i="64" s="1"/>
  <c r="AI3286" i="64"/>
  <c r="AI3298" i="64" s="1"/>
  <c r="AI3307" i="64"/>
  <c r="AI3323" i="64" s="1"/>
  <c r="BW3285" i="64"/>
  <c r="BW3297" i="64" s="1"/>
  <c r="BW3306" i="64"/>
  <c r="BW3322" i="64" s="1"/>
  <c r="BG3285" i="64"/>
  <c r="BG3297" i="64" s="1"/>
  <c r="BG3306" i="64"/>
  <c r="BG3322" i="64" s="1"/>
  <c r="AQ3285" i="64"/>
  <c r="AQ3297" i="64" s="1"/>
  <c r="AQ3306" i="64"/>
  <c r="AQ3322" i="64" s="1"/>
  <c r="AA3285" i="64"/>
  <c r="AA3297" i="64" s="1"/>
  <c r="AA3306" i="64"/>
  <c r="AA3322" i="64" s="1"/>
  <c r="CE3282" i="64"/>
  <c r="CE3294" i="64" s="1"/>
  <c r="CE3303" i="64"/>
  <c r="CE3319" i="64" s="1"/>
  <c r="BO3282" i="64"/>
  <c r="BO3294" i="64" s="1"/>
  <c r="BO3303" i="64"/>
  <c r="BO3319" i="64" s="1"/>
  <c r="AY3282" i="64"/>
  <c r="AY3294" i="64" s="1"/>
  <c r="AY3303" i="64"/>
  <c r="AY3319" i="64" s="1"/>
  <c r="AI3282" i="64"/>
  <c r="AI3294" i="64" s="1"/>
  <c r="AI3303" i="64"/>
  <c r="AI3319" i="64" s="1"/>
  <c r="CC3285" i="64"/>
  <c r="CC3297" i="64" s="1"/>
  <c r="CC3306" i="64"/>
  <c r="CC3322" i="64" s="1"/>
  <c r="AN3286" i="64"/>
  <c r="AN3298" i="64" s="1"/>
  <c r="AN3307" i="64"/>
  <c r="AN3323" i="64" s="1"/>
  <c r="BW3281" i="64"/>
  <c r="BW3293" i="64" s="1"/>
  <c r="BW3302" i="64"/>
  <c r="BW3318" i="64" s="1"/>
  <c r="BG3281" i="64"/>
  <c r="BG3293" i="64" s="1"/>
  <c r="BG3302" i="64"/>
  <c r="BG3318" i="64" s="1"/>
  <c r="AQ3281" i="64"/>
  <c r="AQ3293" i="64" s="1"/>
  <c r="AQ3302" i="64"/>
  <c r="AQ3318" i="64" s="1"/>
  <c r="AA3281" i="64"/>
  <c r="AA3293" i="64" s="1"/>
  <c r="AA3302" i="64"/>
  <c r="AA3318" i="64" s="1"/>
  <c r="CD3286" i="64"/>
  <c r="CD3298" i="64" s="1"/>
  <c r="CD3307" i="64"/>
  <c r="CD3323" i="64" s="1"/>
  <c r="BN3286" i="64"/>
  <c r="BN3298" i="64" s="1"/>
  <c r="BN3307" i="64"/>
  <c r="BN3323" i="64" s="1"/>
  <c r="AX3286" i="64"/>
  <c r="AX3298" i="64" s="1"/>
  <c r="AX3307" i="64"/>
  <c r="AX3323" i="64" s="1"/>
  <c r="AH3286" i="64"/>
  <c r="AH3298" i="64" s="1"/>
  <c r="AH3307" i="64"/>
  <c r="AH3323" i="64" s="1"/>
  <c r="BV3285" i="64"/>
  <c r="BV3297" i="64" s="1"/>
  <c r="BV3306" i="64"/>
  <c r="BV3322" i="64" s="1"/>
  <c r="BF3285" i="64"/>
  <c r="BF3297" i="64" s="1"/>
  <c r="BF3306" i="64"/>
  <c r="BF3322" i="64" s="1"/>
  <c r="AP3285" i="64"/>
  <c r="AP3297" i="64" s="1"/>
  <c r="AP3306" i="64"/>
  <c r="AP3322" i="64" s="1"/>
  <c r="Z3285" i="64"/>
  <c r="Z3297" i="64" s="1"/>
  <c r="Z3306" i="64"/>
  <c r="Z3322" i="64" s="1"/>
  <c r="CD3282" i="64"/>
  <c r="CD3294" i="64" s="1"/>
  <c r="CD3303" i="64"/>
  <c r="CD3319" i="64" s="1"/>
  <c r="BN3282" i="64"/>
  <c r="BN3294" i="64" s="1"/>
  <c r="BN3303" i="64"/>
  <c r="BN3319" i="64" s="1"/>
  <c r="AX3282" i="64"/>
  <c r="AX3294" i="64" s="1"/>
  <c r="AX3303" i="64"/>
  <c r="AX3319" i="64" s="1"/>
  <c r="AH3282" i="64"/>
  <c r="AH3294" i="64" s="1"/>
  <c r="AH3303" i="64"/>
  <c r="AH3319" i="64" s="1"/>
  <c r="CK3282" i="64"/>
  <c r="CK3294" i="64" s="1"/>
  <c r="CK3303" i="64"/>
  <c r="CK3319" i="64" s="1"/>
  <c r="CJ3282" i="64"/>
  <c r="CJ3294" i="64" s="1"/>
  <c r="CJ3303" i="64"/>
  <c r="CJ3319" i="64" s="1"/>
  <c r="BV3281" i="64"/>
  <c r="BV3293" i="64" s="1"/>
  <c r="BV3302" i="64"/>
  <c r="BV3318" i="64" s="1"/>
  <c r="BF3281" i="64"/>
  <c r="BF3293" i="64" s="1"/>
  <c r="BF3302" i="64"/>
  <c r="BF3318" i="64" s="1"/>
  <c r="AP3281" i="64"/>
  <c r="AP3293" i="64" s="1"/>
  <c r="AP3302" i="64"/>
  <c r="AP3318" i="64" s="1"/>
  <c r="Z3281" i="64"/>
  <c r="Z3293" i="64" s="1"/>
  <c r="Z3302" i="64"/>
  <c r="Z3318" i="64" s="1"/>
  <c r="CC3286" i="64"/>
  <c r="CC3298" i="64" s="1"/>
  <c r="CC3307" i="64"/>
  <c r="CC3323" i="64" s="1"/>
  <c r="BM3286" i="64"/>
  <c r="BM3298" i="64" s="1"/>
  <c r="BM3307" i="64"/>
  <c r="BM3323" i="64" s="1"/>
  <c r="AW3286" i="64"/>
  <c r="AW3298" i="64" s="1"/>
  <c r="AW3307" i="64"/>
  <c r="AW3323" i="64" s="1"/>
  <c r="AG3286" i="64"/>
  <c r="AG3298" i="64" s="1"/>
  <c r="AG3307" i="64"/>
  <c r="AG3323" i="64" s="1"/>
  <c r="CK3285" i="64"/>
  <c r="CK3297" i="64" s="1"/>
  <c r="CK3306" i="64"/>
  <c r="CK3322" i="64" s="1"/>
  <c r="BU3285" i="64"/>
  <c r="BU3297" i="64" s="1"/>
  <c r="BU3306" i="64"/>
  <c r="BU3322" i="64" s="1"/>
  <c r="BE3285" i="64"/>
  <c r="BE3297" i="64" s="1"/>
  <c r="BE3306" i="64"/>
  <c r="BE3322" i="64" s="1"/>
  <c r="AO3285" i="64"/>
  <c r="AO3297" i="64" s="1"/>
  <c r="AO3306" i="64"/>
  <c r="AO3322" i="64" s="1"/>
  <c r="Y3285" i="64"/>
  <c r="Y3297" i="64" s="1"/>
  <c r="Y3306" i="64"/>
  <c r="Y3322" i="64" s="1"/>
  <c r="CC3282" i="64"/>
  <c r="CC3294" i="64" s="1"/>
  <c r="CC3303" i="64"/>
  <c r="CC3319" i="64" s="1"/>
  <c r="BM3282" i="64"/>
  <c r="BM3294" i="64" s="1"/>
  <c r="BM3303" i="64"/>
  <c r="BM3319" i="64" s="1"/>
  <c r="AW3282" i="64"/>
  <c r="AW3294" i="64" s="1"/>
  <c r="AW3303" i="64"/>
  <c r="AW3319" i="64" s="1"/>
  <c r="AG3282" i="64"/>
  <c r="AG3294" i="64" s="1"/>
  <c r="AG3303" i="64"/>
  <c r="AG3319" i="64" s="1"/>
  <c r="BE3286" i="64"/>
  <c r="BE3298" i="64" s="1"/>
  <c r="BE3307" i="64"/>
  <c r="BE3323" i="64" s="1"/>
  <c r="BD3286" i="64"/>
  <c r="BD3298" i="64" s="1"/>
  <c r="BD3307" i="64"/>
  <c r="BD3323" i="64" s="1"/>
  <c r="CK3281" i="64"/>
  <c r="CK3293" i="64" s="1"/>
  <c r="CK3302" i="64"/>
  <c r="CK3318" i="64" s="1"/>
  <c r="BU3281" i="64"/>
  <c r="BU3293" i="64" s="1"/>
  <c r="BU3302" i="64"/>
  <c r="BU3318" i="64" s="1"/>
  <c r="BE3281" i="64"/>
  <c r="BE3293" i="64" s="1"/>
  <c r="BE3302" i="64"/>
  <c r="BE3318" i="64" s="1"/>
  <c r="AO3281" i="64"/>
  <c r="AO3293" i="64" s="1"/>
  <c r="AO3302" i="64"/>
  <c r="AO3318" i="64" s="1"/>
  <c r="Y3281" i="64"/>
  <c r="Y3293" i="64" s="1"/>
  <c r="Y3302" i="64"/>
  <c r="Y3318" i="64" s="1"/>
  <c r="CB3286" i="64"/>
  <c r="CB3298" i="64" s="1"/>
  <c r="CB3307" i="64"/>
  <c r="CB3323" i="64" s="1"/>
  <c r="BL3286" i="64"/>
  <c r="BL3298" i="64" s="1"/>
  <c r="BL3307" i="64"/>
  <c r="BL3323" i="64" s="1"/>
  <c r="AV3286" i="64"/>
  <c r="AV3298" i="64" s="1"/>
  <c r="AV3307" i="64"/>
  <c r="AV3323" i="64" s="1"/>
  <c r="AF3286" i="64"/>
  <c r="AF3298" i="64" s="1"/>
  <c r="AF3307" i="64"/>
  <c r="AF3323" i="64" s="1"/>
  <c r="CJ3285" i="64"/>
  <c r="CJ3297" i="64" s="1"/>
  <c r="CJ3306" i="64"/>
  <c r="CJ3322" i="64" s="1"/>
  <c r="BT3285" i="64"/>
  <c r="BT3297" i="64" s="1"/>
  <c r="BT3306" i="64"/>
  <c r="BT3322" i="64" s="1"/>
  <c r="BD3285" i="64"/>
  <c r="BD3297" i="64" s="1"/>
  <c r="BD3306" i="64"/>
  <c r="BD3322" i="64" s="1"/>
  <c r="AN3285" i="64"/>
  <c r="AN3297" i="64" s="1"/>
  <c r="AN3306" i="64"/>
  <c r="AN3322" i="64" s="1"/>
  <c r="X3285" i="64"/>
  <c r="X3297" i="64" s="1"/>
  <c r="X3306" i="64"/>
  <c r="X3322" i="64" s="1"/>
  <c r="CB3282" i="64"/>
  <c r="CB3294" i="64" s="1"/>
  <c r="CB3303" i="64"/>
  <c r="CB3319" i="64" s="1"/>
  <c r="BL3282" i="64"/>
  <c r="BL3294" i="64" s="1"/>
  <c r="BL3303" i="64"/>
  <c r="BL3319" i="64" s="1"/>
  <c r="AV3282" i="64"/>
  <c r="AV3294" i="64" s="1"/>
  <c r="AV3303" i="64"/>
  <c r="AV3319" i="64" s="1"/>
  <c r="AF3282" i="64"/>
  <c r="AF3294" i="64" s="1"/>
  <c r="AF3303" i="64"/>
  <c r="AF3319" i="64" s="1"/>
  <c r="AH3281" i="64"/>
  <c r="AH3293" i="64" s="1"/>
  <c r="AH3302" i="64"/>
  <c r="AH3318" i="64" s="1"/>
  <c r="Y3282" i="64"/>
  <c r="Y3294" i="64" s="1"/>
  <c r="Y3303" i="64"/>
  <c r="Y3319" i="64" s="1"/>
  <c r="AV3285" i="64"/>
  <c r="AV3297" i="64" s="1"/>
  <c r="AV3306" i="64"/>
  <c r="AV3322" i="64" s="1"/>
  <c r="CJ3281" i="64"/>
  <c r="CJ3293" i="64" s="1"/>
  <c r="CJ3302" i="64"/>
  <c r="CJ3318" i="64" s="1"/>
  <c r="BT3281" i="64"/>
  <c r="BT3293" i="64" s="1"/>
  <c r="BT3302" i="64"/>
  <c r="BT3318" i="64" s="1"/>
  <c r="BD3281" i="64"/>
  <c r="BD3293" i="64" s="1"/>
  <c r="BD3302" i="64"/>
  <c r="BD3318" i="64" s="1"/>
  <c r="AN3281" i="64"/>
  <c r="AN3293" i="64" s="1"/>
  <c r="AN3302" i="64"/>
  <c r="AN3318" i="64" s="1"/>
  <c r="X3281" i="64"/>
  <c r="X3293" i="64" s="1"/>
  <c r="X3302" i="64"/>
  <c r="X3318" i="64" s="1"/>
  <c r="CA3286" i="64"/>
  <c r="CA3298" i="64" s="1"/>
  <c r="CA3307" i="64"/>
  <c r="CA3323" i="64" s="1"/>
  <c r="BK3286" i="64"/>
  <c r="BK3298" i="64" s="1"/>
  <c r="BK3307" i="64"/>
  <c r="BK3323" i="64" s="1"/>
  <c r="AU3286" i="64"/>
  <c r="AU3298" i="64" s="1"/>
  <c r="AU3307" i="64"/>
  <c r="AU3323" i="64" s="1"/>
  <c r="AE3286" i="64"/>
  <c r="AE3298" i="64" s="1"/>
  <c r="AE3307" i="64"/>
  <c r="AE3323" i="64" s="1"/>
  <c r="CI3285" i="64"/>
  <c r="CI3297" i="64" s="1"/>
  <c r="CI3306" i="64"/>
  <c r="CI3322" i="64" s="1"/>
  <c r="BS3285" i="64"/>
  <c r="BS3297" i="64" s="1"/>
  <c r="BS3306" i="64"/>
  <c r="BS3322" i="64" s="1"/>
  <c r="BC3285" i="64"/>
  <c r="BC3297" i="64" s="1"/>
  <c r="BC3306" i="64"/>
  <c r="BC3322" i="64" s="1"/>
  <c r="AM3285" i="64"/>
  <c r="AM3297" i="64" s="1"/>
  <c r="AM3306" i="64"/>
  <c r="AM3322" i="64" s="1"/>
  <c r="W3285" i="64"/>
  <c r="W3297" i="64" s="1"/>
  <c r="W3306" i="64"/>
  <c r="W3322" i="64" s="1"/>
  <c r="CA3282" i="64"/>
  <c r="CA3294" i="64" s="1"/>
  <c r="CA3303" i="64"/>
  <c r="CA3319" i="64" s="1"/>
  <c r="BK3282" i="64"/>
  <c r="BK3294" i="64" s="1"/>
  <c r="BK3303" i="64"/>
  <c r="BK3319" i="64" s="1"/>
  <c r="AU3282" i="64"/>
  <c r="AU3294" i="64" s="1"/>
  <c r="AU3303" i="64"/>
  <c r="AU3319" i="64" s="1"/>
  <c r="AE3282" i="64"/>
  <c r="AE3294" i="64" s="1"/>
  <c r="AE3303" i="64"/>
  <c r="AE3319" i="64" s="1"/>
  <c r="BM3285" i="64"/>
  <c r="BM3297" i="64" s="1"/>
  <c r="BM3306" i="64"/>
  <c r="BM3322" i="64" s="1"/>
  <c r="AG3281" i="64"/>
  <c r="AG3293" i="64" s="1"/>
  <c r="AG3302" i="64"/>
  <c r="AG3318" i="64" s="1"/>
  <c r="AN3282" i="64"/>
  <c r="AN3294" i="64" s="1"/>
  <c r="AN3303" i="64"/>
  <c r="AN3319" i="64" s="1"/>
  <c r="CI3281" i="64"/>
  <c r="CI3293" i="64" s="1"/>
  <c r="CI3302" i="64"/>
  <c r="CI3318" i="64" s="1"/>
  <c r="BS3281" i="64"/>
  <c r="BS3293" i="64" s="1"/>
  <c r="BS3302" i="64"/>
  <c r="BS3318" i="64" s="1"/>
  <c r="BC3281" i="64"/>
  <c r="BC3293" i="64" s="1"/>
  <c r="BC3302" i="64"/>
  <c r="BC3318" i="64" s="1"/>
  <c r="AM3281" i="64"/>
  <c r="AM3293" i="64" s="1"/>
  <c r="AM3302" i="64"/>
  <c r="AM3318" i="64" s="1"/>
  <c r="W3281" i="64"/>
  <c r="W3293" i="64" s="1"/>
  <c r="W3302" i="64"/>
  <c r="W3318" i="64" s="1"/>
  <c r="BZ3286" i="64"/>
  <c r="BZ3298" i="64" s="1"/>
  <c r="BZ3307" i="64"/>
  <c r="BZ3323" i="64" s="1"/>
  <c r="BJ3286" i="64"/>
  <c r="BJ3298" i="64" s="1"/>
  <c r="BJ3307" i="64"/>
  <c r="BJ3323" i="64" s="1"/>
  <c r="AT3286" i="64"/>
  <c r="AT3298" i="64" s="1"/>
  <c r="AT3307" i="64"/>
  <c r="AT3323" i="64" s="1"/>
  <c r="AD3286" i="64"/>
  <c r="AD3298" i="64" s="1"/>
  <c r="AD3307" i="64"/>
  <c r="AD3323" i="64" s="1"/>
  <c r="CH3285" i="64"/>
  <c r="CH3297" i="64" s="1"/>
  <c r="CH3306" i="64"/>
  <c r="CH3322" i="64" s="1"/>
  <c r="BR3285" i="64"/>
  <c r="BR3297" i="64" s="1"/>
  <c r="BR3306" i="64"/>
  <c r="BR3322" i="64" s="1"/>
  <c r="BB3285" i="64"/>
  <c r="BB3297" i="64" s="1"/>
  <c r="BB3306" i="64"/>
  <c r="BB3322" i="64" s="1"/>
  <c r="AL3285" i="64"/>
  <c r="AL3297" i="64" s="1"/>
  <c r="AL3306" i="64"/>
  <c r="AL3322" i="64" s="1"/>
  <c r="V3285" i="64"/>
  <c r="V3297" i="64" s="1"/>
  <c r="V3306" i="64"/>
  <c r="V3322" i="64" s="1"/>
  <c r="BZ3282" i="64"/>
  <c r="BZ3294" i="64" s="1"/>
  <c r="BZ3303" i="64"/>
  <c r="BZ3319" i="64" s="1"/>
  <c r="BJ3282" i="64"/>
  <c r="BJ3294" i="64" s="1"/>
  <c r="BJ3303" i="64"/>
  <c r="BJ3319" i="64" s="1"/>
  <c r="AT3282" i="64"/>
  <c r="AT3294" i="64" s="1"/>
  <c r="AT3303" i="64"/>
  <c r="AT3319" i="64" s="1"/>
  <c r="AD3282" i="64"/>
  <c r="AD3294" i="64" s="1"/>
  <c r="AD3303" i="64"/>
  <c r="AD3319" i="64" s="1"/>
  <c r="Y3286" i="64"/>
  <c r="Y3298" i="64" s="1"/>
  <c r="Y3307" i="64"/>
  <c r="Y3323" i="64" s="1"/>
  <c r="BT3282" i="64"/>
  <c r="BT3294" i="64" s="1"/>
  <c r="BT3303" i="64"/>
  <c r="BT3319" i="64" s="1"/>
  <c r="CH3281" i="64"/>
  <c r="CH3293" i="64" s="1"/>
  <c r="CH3302" i="64"/>
  <c r="CH3318" i="64" s="1"/>
  <c r="BR3281" i="64"/>
  <c r="BR3293" i="64" s="1"/>
  <c r="BR3302" i="64"/>
  <c r="BR3318" i="64" s="1"/>
  <c r="BB3281" i="64"/>
  <c r="BB3293" i="64" s="1"/>
  <c r="BB3302" i="64"/>
  <c r="BB3318" i="64" s="1"/>
  <c r="AL3281" i="64"/>
  <c r="AL3293" i="64" s="1"/>
  <c r="AL3302" i="64"/>
  <c r="AL3318" i="64" s="1"/>
  <c r="V3281" i="64"/>
  <c r="V3293" i="64" s="1"/>
  <c r="V3302" i="64"/>
  <c r="V3318" i="64" s="1"/>
  <c r="BY3286" i="64"/>
  <c r="BY3298" i="64" s="1"/>
  <c r="BY3307" i="64"/>
  <c r="BY3323" i="64" s="1"/>
  <c r="BI3286" i="64"/>
  <c r="BI3298" i="64" s="1"/>
  <c r="BI3307" i="64"/>
  <c r="BI3323" i="64" s="1"/>
  <c r="AS3286" i="64"/>
  <c r="AS3298" i="64" s="1"/>
  <c r="AS3307" i="64"/>
  <c r="AS3323" i="64" s="1"/>
  <c r="AC3286" i="64"/>
  <c r="AC3298" i="64" s="1"/>
  <c r="AC3307" i="64"/>
  <c r="AC3323" i="64" s="1"/>
  <c r="CG3285" i="64"/>
  <c r="CG3297" i="64" s="1"/>
  <c r="CG3306" i="64"/>
  <c r="CG3322" i="64" s="1"/>
  <c r="BQ3285" i="64"/>
  <c r="BQ3297" i="64" s="1"/>
  <c r="BQ3306" i="64"/>
  <c r="BQ3322" i="64" s="1"/>
  <c r="BA3285" i="64"/>
  <c r="BA3297" i="64" s="1"/>
  <c r="BA3306" i="64"/>
  <c r="BA3322" i="64" s="1"/>
  <c r="AK3285" i="64"/>
  <c r="AK3297" i="64" s="1"/>
  <c r="AK3306" i="64"/>
  <c r="AK3322" i="64" s="1"/>
  <c r="U3285" i="64"/>
  <c r="U3297" i="64" s="1"/>
  <c r="U3306" i="64"/>
  <c r="U3322" i="64" s="1"/>
  <c r="BY3282" i="64"/>
  <c r="BY3294" i="64" s="1"/>
  <c r="BY3303" i="64"/>
  <c r="BY3319" i="64" s="1"/>
  <c r="BI3282" i="64"/>
  <c r="BI3294" i="64" s="1"/>
  <c r="BI3303" i="64"/>
  <c r="BI3319" i="64" s="1"/>
  <c r="AS3282" i="64"/>
  <c r="AS3294" i="64" s="1"/>
  <c r="AS3303" i="64"/>
  <c r="AS3319" i="64" s="1"/>
  <c r="AC3282" i="64"/>
  <c r="AC3294" i="64" s="1"/>
  <c r="AC3303" i="64"/>
  <c r="AC3319" i="64" s="1"/>
  <c r="CK3286" i="64"/>
  <c r="CK3298" i="64" s="1"/>
  <c r="CK3307" i="64"/>
  <c r="CK3323" i="64" s="1"/>
  <c r="AW3281" i="64"/>
  <c r="AW3293" i="64" s="1"/>
  <c r="AW3302" i="64"/>
  <c r="AW3318" i="64" s="1"/>
  <c r="CG3281" i="64"/>
  <c r="CG3293" i="64" s="1"/>
  <c r="CG3302" i="64"/>
  <c r="CG3318" i="64" s="1"/>
  <c r="BQ3281" i="64"/>
  <c r="BQ3293" i="64" s="1"/>
  <c r="BQ3302" i="64"/>
  <c r="BQ3318" i="64" s="1"/>
  <c r="BA3281" i="64"/>
  <c r="BA3293" i="64" s="1"/>
  <c r="BA3302" i="64"/>
  <c r="BA3318" i="64" s="1"/>
  <c r="AK3281" i="64"/>
  <c r="AK3293" i="64" s="1"/>
  <c r="AK3302" i="64"/>
  <c r="AK3318" i="64" s="1"/>
  <c r="U3281" i="64"/>
  <c r="U3293" i="64" s="1"/>
  <c r="U3302" i="64"/>
  <c r="U3318" i="64" s="1"/>
  <c r="BX3286" i="64"/>
  <c r="BX3298" i="64" s="1"/>
  <c r="BX3307" i="64"/>
  <c r="BX3323" i="64" s="1"/>
  <c r="BH3286" i="64"/>
  <c r="BH3298" i="64" s="1"/>
  <c r="BH3307" i="64"/>
  <c r="BH3323" i="64" s="1"/>
  <c r="AR3286" i="64"/>
  <c r="AR3298" i="64" s="1"/>
  <c r="AR3307" i="64"/>
  <c r="AR3323" i="64" s="1"/>
  <c r="AB3286" i="64"/>
  <c r="AB3298" i="64" s="1"/>
  <c r="AB3307" i="64"/>
  <c r="AB3323" i="64" s="1"/>
  <c r="CF3285" i="64"/>
  <c r="CF3297" i="64" s="1"/>
  <c r="CF3306" i="64"/>
  <c r="CF3322" i="64" s="1"/>
  <c r="BP3285" i="64"/>
  <c r="BP3297" i="64" s="1"/>
  <c r="BP3306" i="64"/>
  <c r="BP3322" i="64" s="1"/>
  <c r="AZ3285" i="64"/>
  <c r="AZ3297" i="64" s="1"/>
  <c r="AZ3306" i="64"/>
  <c r="AZ3322" i="64" s="1"/>
  <c r="AJ3285" i="64"/>
  <c r="AJ3297" i="64" s="1"/>
  <c r="AJ3306" i="64"/>
  <c r="AJ3322" i="64" s="1"/>
  <c r="T3285" i="64"/>
  <c r="T3297" i="64" s="1"/>
  <c r="T3306" i="64"/>
  <c r="T3322" i="64" s="1"/>
  <c r="BX3282" i="64"/>
  <c r="BX3294" i="64" s="1"/>
  <c r="BX3303" i="64"/>
  <c r="BX3319" i="64" s="1"/>
  <c r="BH3282" i="64"/>
  <c r="BH3294" i="64" s="1"/>
  <c r="BH3303" i="64"/>
  <c r="BH3319" i="64" s="1"/>
  <c r="AR3282" i="64"/>
  <c r="AR3294" i="64" s="1"/>
  <c r="AR3303" i="64"/>
  <c r="AR3319" i="64" s="1"/>
  <c r="AB3282" i="64"/>
  <c r="AB3294" i="64" s="1"/>
  <c r="AB3303" i="64"/>
  <c r="AB3319" i="64" s="1"/>
  <c r="AX3281" i="64"/>
  <c r="AX3293" i="64" s="1"/>
  <c r="AX3302" i="64"/>
  <c r="AX3318" i="64" s="1"/>
  <c r="BU3282" i="64"/>
  <c r="BU3294" i="64" s="1"/>
  <c r="BU3303" i="64"/>
  <c r="BU3319" i="64" s="1"/>
  <c r="CJ3286" i="64"/>
  <c r="CJ3298" i="64" s="1"/>
  <c r="CJ3307" i="64"/>
  <c r="CJ3323" i="64" s="1"/>
  <c r="X3282" i="64"/>
  <c r="X3294" i="64" s="1"/>
  <c r="X3303" i="64"/>
  <c r="X3319" i="64" s="1"/>
  <c r="CF3281" i="64"/>
  <c r="CF3293" i="64" s="1"/>
  <c r="CF3302" i="64"/>
  <c r="CF3318" i="64" s="1"/>
  <c r="BP3281" i="64"/>
  <c r="BP3293" i="64" s="1"/>
  <c r="BP3302" i="64"/>
  <c r="BP3318" i="64" s="1"/>
  <c r="AZ3281" i="64"/>
  <c r="AZ3293" i="64" s="1"/>
  <c r="AZ3302" i="64"/>
  <c r="AZ3318" i="64" s="1"/>
  <c r="AJ3281" i="64"/>
  <c r="AJ3293" i="64" s="1"/>
  <c r="AJ3302" i="64"/>
  <c r="AJ3318" i="64" s="1"/>
  <c r="T3281" i="64"/>
  <c r="T3293" i="64" s="1"/>
  <c r="T3302" i="64"/>
  <c r="T3318" i="64" s="1"/>
  <c r="BW3286" i="64"/>
  <c r="BW3298" i="64" s="1"/>
  <c r="BW3307" i="64"/>
  <c r="BW3323" i="64" s="1"/>
  <c r="BG3286" i="64"/>
  <c r="BG3298" i="64" s="1"/>
  <c r="BG3307" i="64"/>
  <c r="BG3323" i="64" s="1"/>
  <c r="AQ3286" i="64"/>
  <c r="AQ3298" i="64" s="1"/>
  <c r="AQ3307" i="64"/>
  <c r="AQ3323" i="64" s="1"/>
  <c r="AA3286" i="64"/>
  <c r="AA3298" i="64" s="1"/>
  <c r="AA3307" i="64"/>
  <c r="AA3323" i="64" s="1"/>
  <c r="CE3285" i="64"/>
  <c r="CE3297" i="64" s="1"/>
  <c r="CE3306" i="64"/>
  <c r="CE3322" i="64" s="1"/>
  <c r="BO3285" i="64"/>
  <c r="BO3297" i="64" s="1"/>
  <c r="BO3306" i="64"/>
  <c r="BO3322" i="64" s="1"/>
  <c r="AY3285" i="64"/>
  <c r="AY3297" i="64" s="1"/>
  <c r="AY3306" i="64"/>
  <c r="AY3322" i="64" s="1"/>
  <c r="AI3285" i="64"/>
  <c r="AI3297" i="64" s="1"/>
  <c r="AI3306" i="64"/>
  <c r="AI3322" i="64" s="1"/>
  <c r="BW3282" i="64"/>
  <c r="BW3294" i="64" s="1"/>
  <c r="BW3303" i="64"/>
  <c r="BW3319" i="64" s="1"/>
  <c r="BG3282" i="64"/>
  <c r="BG3294" i="64" s="1"/>
  <c r="BG3303" i="64"/>
  <c r="BG3319" i="64" s="1"/>
  <c r="AQ3282" i="64"/>
  <c r="AQ3294" i="64" s="1"/>
  <c r="AQ3303" i="64"/>
  <c r="AQ3319" i="64" s="1"/>
  <c r="AA3282" i="64"/>
  <c r="AA3294" i="64" s="1"/>
  <c r="AA3303" i="64"/>
  <c r="AA3319" i="64" s="1"/>
  <c r="AD3289" i="64" a="1"/>
  <c r="AD3289" i="64" s="1"/>
  <c r="AW3285" i="64"/>
  <c r="AW3297" i="64" s="1"/>
  <c r="AW3306" i="64"/>
  <c r="AW3322" i="64" s="1"/>
  <c r="X3286" i="64"/>
  <c r="X3298" i="64" s="1"/>
  <c r="X3307" i="64"/>
  <c r="X3323" i="64" s="1"/>
  <c r="CE3281" i="64"/>
  <c r="CE3293" i="64" s="1"/>
  <c r="CE3302" i="64"/>
  <c r="CE3318" i="64" s="1"/>
  <c r="BO3281" i="64"/>
  <c r="BO3293" i="64" s="1"/>
  <c r="BO3302" i="64"/>
  <c r="BO3318" i="64" s="1"/>
  <c r="AY3281" i="64"/>
  <c r="AY3293" i="64" s="1"/>
  <c r="AY3302" i="64"/>
  <c r="AY3318" i="64" s="1"/>
  <c r="AI3281" i="64"/>
  <c r="AI3293" i="64" s="1"/>
  <c r="AI3302" i="64"/>
  <c r="AI3318" i="64" s="1"/>
  <c r="BV3286" i="64"/>
  <c r="BV3298" i="64" s="1"/>
  <c r="BV3307" i="64"/>
  <c r="BV3323" i="64" s="1"/>
  <c r="BF3286" i="64"/>
  <c r="BF3298" i="64" s="1"/>
  <c r="BF3307" i="64"/>
  <c r="BF3323" i="64" s="1"/>
  <c r="AP3286" i="64"/>
  <c r="AP3298" i="64" s="1"/>
  <c r="AP3307" i="64"/>
  <c r="AP3323" i="64" s="1"/>
  <c r="Z3286" i="64"/>
  <c r="Z3298" i="64" s="1"/>
  <c r="Z3307" i="64"/>
  <c r="Z3323" i="64" s="1"/>
  <c r="CD3285" i="64"/>
  <c r="CD3297" i="64" s="1"/>
  <c r="CD3306" i="64"/>
  <c r="CD3322" i="64" s="1"/>
  <c r="BN3285" i="64"/>
  <c r="BN3297" i="64" s="1"/>
  <c r="BN3306" i="64"/>
  <c r="BN3322" i="64" s="1"/>
  <c r="AX3285" i="64"/>
  <c r="AX3297" i="64" s="1"/>
  <c r="AX3306" i="64"/>
  <c r="AX3322" i="64" s="1"/>
  <c r="AH3285" i="64"/>
  <c r="AH3297" i="64" s="1"/>
  <c r="AH3306" i="64"/>
  <c r="AH3322" i="64" s="1"/>
  <c r="BV3282" i="64"/>
  <c r="BV3294" i="64" s="1"/>
  <c r="BV3303" i="64"/>
  <c r="BV3319" i="64" s="1"/>
  <c r="BF3282" i="64"/>
  <c r="BF3294" i="64" s="1"/>
  <c r="BF3303" i="64"/>
  <c r="BF3319" i="64" s="1"/>
  <c r="AP3282" i="64"/>
  <c r="AP3294" i="64" s="1"/>
  <c r="AP3303" i="64"/>
  <c r="AP3319" i="64" s="1"/>
  <c r="Z3282" i="64"/>
  <c r="Z3294" i="64" s="1"/>
  <c r="Z3303" i="64"/>
  <c r="Z3319" i="64" s="1"/>
  <c r="S1437" i="64"/>
  <c r="S3285" i="64"/>
  <c r="S3297" i="64" s="1"/>
  <c r="S1433" i="64"/>
  <c r="S1447" i="64" s="1"/>
  <c r="S3281" i="64"/>
  <c r="S3293" i="64" s="1"/>
  <c r="S1438" i="64"/>
  <c r="S1452" i="64" s="1"/>
  <c r="S3286" i="64"/>
  <c r="S3298" i="64" s="1"/>
  <c r="S1434" i="64"/>
  <c r="S3282" i="64"/>
  <c r="S3294" i="64" s="1"/>
  <c r="AD1441" i="64" a="1"/>
  <c r="AD1441" i="64" s="1"/>
  <c r="AD1442" i="64" a="1"/>
  <c r="AD1442" i="64" s="1"/>
  <c r="CF1523" i="64"/>
  <c r="CF1537" i="64" s="1"/>
  <c r="CF1434" i="64"/>
  <c r="CF1448" i="64" s="1"/>
  <c r="BW1522" i="64"/>
  <c r="BW1536" i="64" s="1"/>
  <c r="BW1433" i="64"/>
  <c r="BW1447" i="64" s="1"/>
  <c r="BG1522" i="64"/>
  <c r="BG1536" i="64" s="1"/>
  <c r="BG1433" i="64"/>
  <c r="BG1447" i="64" s="1"/>
  <c r="AQ1522" i="64"/>
  <c r="AQ1536" i="64" s="1"/>
  <c r="AQ1433" i="64"/>
  <c r="AQ1447" i="64" s="1"/>
  <c r="AA1522" i="64"/>
  <c r="AA1536" i="64" s="1"/>
  <c r="AA1433" i="64"/>
  <c r="AA1447" i="64" s="1"/>
  <c r="CD1527" i="64"/>
  <c r="CD1541" i="64" s="1"/>
  <c r="CD1438" i="64"/>
  <c r="CD1452" i="64" s="1"/>
  <c r="BN1527" i="64"/>
  <c r="BN1541" i="64" s="1"/>
  <c r="BN1438" i="64"/>
  <c r="BN1452" i="64" s="1"/>
  <c r="AX1527" i="64"/>
  <c r="AX1541" i="64" s="1"/>
  <c r="AX1438" i="64"/>
  <c r="AX1452" i="64" s="1"/>
  <c r="AH1527" i="64"/>
  <c r="AH1541" i="64" s="1"/>
  <c r="AH1438" i="64"/>
  <c r="AH1452" i="64" s="1"/>
  <c r="BV1526" i="64"/>
  <c r="BV1437" i="64"/>
  <c r="BF1526" i="64"/>
  <c r="BF1437" i="64"/>
  <c r="AP1526" i="64"/>
  <c r="AP1437" i="64"/>
  <c r="Z1526" i="64"/>
  <c r="Z1437" i="64"/>
  <c r="CD1523" i="64"/>
  <c r="CD1537" i="64" s="1"/>
  <c r="CD1434" i="64"/>
  <c r="CD1448" i="64" s="1"/>
  <c r="BN1523" i="64"/>
  <c r="BN1537" i="64" s="1"/>
  <c r="BN1434" i="64"/>
  <c r="BN1448" i="64" s="1"/>
  <c r="AX1523" i="64"/>
  <c r="AX1537" i="64" s="1"/>
  <c r="AX1434" i="64"/>
  <c r="AX1448" i="64" s="1"/>
  <c r="AH1523" i="64"/>
  <c r="AH1537" i="64" s="1"/>
  <c r="AH1434" i="64"/>
  <c r="AH1448" i="64" s="1"/>
  <c r="CF1527" i="64"/>
  <c r="CF1541" i="64" s="1"/>
  <c r="CF1438" i="64"/>
  <c r="CF1452" i="64" s="1"/>
  <c r="AY1527" i="64"/>
  <c r="AY1541" i="64" s="1"/>
  <c r="AY1438" i="64"/>
  <c r="AY1452" i="64" s="1"/>
  <c r="BV1522" i="64"/>
  <c r="BV1536" i="64" s="1"/>
  <c r="BV1433" i="64"/>
  <c r="BV1447" i="64" s="1"/>
  <c r="BF1522" i="64"/>
  <c r="BF1536" i="64" s="1"/>
  <c r="BF1433" i="64"/>
  <c r="BF1447" i="64" s="1"/>
  <c r="AP1522" i="64"/>
  <c r="AP1536" i="64" s="1"/>
  <c r="AP1433" i="64"/>
  <c r="AP1447" i="64" s="1"/>
  <c r="Z1522" i="64"/>
  <c r="Z1536" i="64" s="1"/>
  <c r="Z1433" i="64"/>
  <c r="Z1447" i="64" s="1"/>
  <c r="CC1527" i="64"/>
  <c r="CC1541" i="64" s="1"/>
  <c r="CC1438" i="64"/>
  <c r="CC1452" i="64" s="1"/>
  <c r="BM1527" i="64"/>
  <c r="BM1541" i="64" s="1"/>
  <c r="BM1438" i="64"/>
  <c r="BM1452" i="64" s="1"/>
  <c r="AW1527" i="64"/>
  <c r="AW1541" i="64" s="1"/>
  <c r="AW1438" i="64"/>
  <c r="AW1452" i="64" s="1"/>
  <c r="AG1527" i="64"/>
  <c r="AG1541" i="64" s="1"/>
  <c r="AG1438" i="64"/>
  <c r="AG1452" i="64" s="1"/>
  <c r="CK1526" i="64"/>
  <c r="CK1437" i="64"/>
  <c r="BU1526" i="64"/>
  <c r="BU1437" i="64"/>
  <c r="BE1526" i="64"/>
  <c r="BE1437" i="64"/>
  <c r="AO1526" i="64"/>
  <c r="AO1437" i="64"/>
  <c r="Y1526" i="64"/>
  <c r="Y1437" i="64"/>
  <c r="CC1523" i="64"/>
  <c r="CC1537" i="64" s="1"/>
  <c r="CC1434" i="64"/>
  <c r="CC1448" i="64" s="1"/>
  <c r="BM1523" i="64"/>
  <c r="BM1537" i="64" s="1"/>
  <c r="BM1434" i="64"/>
  <c r="BM1448" i="64" s="1"/>
  <c r="AW1523" i="64"/>
  <c r="AW1537" i="64" s="1"/>
  <c r="AW1434" i="64"/>
  <c r="AW1448" i="64" s="1"/>
  <c r="AG1523" i="64"/>
  <c r="AG1537" i="64" s="1"/>
  <c r="AG1434" i="64"/>
  <c r="AG1448" i="64" s="1"/>
  <c r="AJ1527" i="64"/>
  <c r="AJ1541" i="64" s="1"/>
  <c r="AJ1438" i="64"/>
  <c r="AJ1452" i="64" s="1"/>
  <c r="CE1527" i="64"/>
  <c r="CE1541" i="64" s="1"/>
  <c r="CE1438" i="64"/>
  <c r="CE1452" i="64" s="1"/>
  <c r="CK1522" i="64"/>
  <c r="CK1536" i="64" s="1"/>
  <c r="CK1433" i="64"/>
  <c r="CK1447" i="64" s="1"/>
  <c r="BU1522" i="64"/>
  <c r="BU1536" i="64" s="1"/>
  <c r="BU1433" i="64"/>
  <c r="BU1447" i="64" s="1"/>
  <c r="BE1522" i="64"/>
  <c r="BE1536" i="64" s="1"/>
  <c r="BE1433" i="64"/>
  <c r="BE1447" i="64" s="1"/>
  <c r="AO1522" i="64"/>
  <c r="AO1536" i="64" s="1"/>
  <c r="AO1433" i="64"/>
  <c r="AO1447" i="64" s="1"/>
  <c r="Y1522" i="64"/>
  <c r="Y1536" i="64" s="1"/>
  <c r="Y1433" i="64"/>
  <c r="Y1447" i="64" s="1"/>
  <c r="CB1527" i="64"/>
  <c r="CB1541" i="64" s="1"/>
  <c r="CB1438" i="64"/>
  <c r="CB1452" i="64" s="1"/>
  <c r="BL1527" i="64"/>
  <c r="BL1541" i="64" s="1"/>
  <c r="BL1438" i="64"/>
  <c r="BL1452" i="64" s="1"/>
  <c r="AV1527" i="64"/>
  <c r="AV1541" i="64" s="1"/>
  <c r="AV1438" i="64"/>
  <c r="AV1452" i="64" s="1"/>
  <c r="AF1527" i="64"/>
  <c r="AF1541" i="64" s="1"/>
  <c r="AF1438" i="64"/>
  <c r="AF1452" i="64" s="1"/>
  <c r="CJ1526" i="64"/>
  <c r="CJ1437" i="64"/>
  <c r="BT1526" i="64"/>
  <c r="BT1437" i="64"/>
  <c r="BD1526" i="64"/>
  <c r="BD1437" i="64"/>
  <c r="AN1526" i="64"/>
  <c r="AN1437" i="64"/>
  <c r="X1526" i="64"/>
  <c r="X1437" i="64"/>
  <c r="CB1523" i="64"/>
  <c r="CB1537" i="64" s="1"/>
  <c r="CB1434" i="64"/>
  <c r="CB1448" i="64" s="1"/>
  <c r="BL1523" i="64"/>
  <c r="BL1537" i="64" s="1"/>
  <c r="BL1434" i="64"/>
  <c r="BL1448" i="64" s="1"/>
  <c r="AV1523" i="64"/>
  <c r="AV1537" i="64" s="1"/>
  <c r="AV1434" i="64"/>
  <c r="AV1448" i="64" s="1"/>
  <c r="AF1523" i="64"/>
  <c r="AF1537" i="64" s="1"/>
  <c r="AF1434" i="64"/>
  <c r="AF1448" i="64" s="1"/>
  <c r="AR1526" i="64"/>
  <c r="AR1437" i="64"/>
  <c r="BX1522" i="64"/>
  <c r="BX1536" i="64" s="1"/>
  <c r="BX1433" i="64"/>
  <c r="BX1447" i="64" s="1"/>
  <c r="AI1523" i="64"/>
  <c r="AI1537" i="64" s="1"/>
  <c r="AI1434" i="64"/>
  <c r="AI1448" i="64" s="1"/>
  <c r="CJ1522" i="64"/>
  <c r="CJ1536" i="64" s="1"/>
  <c r="CJ1433" i="64"/>
  <c r="CJ1447" i="64" s="1"/>
  <c r="BT1522" i="64"/>
  <c r="BT1536" i="64" s="1"/>
  <c r="BT1433" i="64"/>
  <c r="BT1447" i="64" s="1"/>
  <c r="BD1522" i="64"/>
  <c r="BD1536" i="64" s="1"/>
  <c r="BD1433" i="64"/>
  <c r="BD1447" i="64" s="1"/>
  <c r="AN1522" i="64"/>
  <c r="AN1536" i="64" s="1"/>
  <c r="AN1433" i="64"/>
  <c r="AN1447" i="64" s="1"/>
  <c r="X1522" i="64"/>
  <c r="X1536" i="64" s="1"/>
  <c r="X1433" i="64"/>
  <c r="X1447" i="64" s="1"/>
  <c r="CA1527" i="64"/>
  <c r="CA1541" i="64" s="1"/>
  <c r="CA1438" i="64"/>
  <c r="CA1452" i="64" s="1"/>
  <c r="BK1527" i="64"/>
  <c r="BK1541" i="64" s="1"/>
  <c r="BK1438" i="64"/>
  <c r="BK1452" i="64" s="1"/>
  <c r="AU1527" i="64"/>
  <c r="AU1541" i="64" s="1"/>
  <c r="AU1438" i="64"/>
  <c r="AU1452" i="64" s="1"/>
  <c r="AE1527" i="64"/>
  <c r="AE1541" i="64" s="1"/>
  <c r="AE1438" i="64"/>
  <c r="AE1452" i="64" s="1"/>
  <c r="CI1526" i="64"/>
  <c r="CI1437" i="64"/>
  <c r="BS1526" i="64"/>
  <c r="BS1437" i="64"/>
  <c r="BC1526" i="64"/>
  <c r="BC1437" i="64"/>
  <c r="AM1526" i="64"/>
  <c r="AM1437" i="64"/>
  <c r="W1526" i="64"/>
  <c r="W1437" i="64"/>
  <c r="CA1523" i="64"/>
  <c r="CA1537" i="64" s="1"/>
  <c r="CA1434" i="64"/>
  <c r="CA1448" i="64" s="1"/>
  <c r="BK1523" i="64"/>
  <c r="BK1537" i="64" s="1"/>
  <c r="BK1434" i="64"/>
  <c r="BK1448" i="64" s="1"/>
  <c r="AU1523" i="64"/>
  <c r="AU1537" i="64" s="1"/>
  <c r="AU1434" i="64"/>
  <c r="AU1448" i="64" s="1"/>
  <c r="AE1523" i="64"/>
  <c r="AE1537" i="64" s="1"/>
  <c r="AE1434" i="64"/>
  <c r="AE1448" i="64" s="1"/>
  <c r="AZ1527" i="64"/>
  <c r="AZ1541" i="64" s="1"/>
  <c r="AZ1438" i="64"/>
  <c r="AZ1452" i="64" s="1"/>
  <c r="T1523" i="64"/>
  <c r="T1537" i="64" s="1"/>
  <c r="T1434" i="64"/>
  <c r="AB1522" i="64"/>
  <c r="AB1536" i="64" s="1"/>
  <c r="AB1433" i="64"/>
  <c r="AB1447" i="64" s="1"/>
  <c r="AA1526" i="64"/>
  <c r="AA1437" i="64"/>
  <c r="CI1522" i="64"/>
  <c r="CI1536" i="64" s="1"/>
  <c r="CI1433" i="64"/>
  <c r="CI1447" i="64" s="1"/>
  <c r="BS1522" i="64"/>
  <c r="BS1536" i="64" s="1"/>
  <c r="BS1433" i="64"/>
  <c r="BS1447" i="64" s="1"/>
  <c r="BC1522" i="64"/>
  <c r="BC1536" i="64" s="1"/>
  <c r="BC1433" i="64"/>
  <c r="BC1447" i="64" s="1"/>
  <c r="AM1522" i="64"/>
  <c r="AM1536" i="64" s="1"/>
  <c r="AM1433" i="64"/>
  <c r="AM1447" i="64" s="1"/>
  <c r="W1522" i="64"/>
  <c r="W1536" i="64" s="1"/>
  <c r="W1433" i="64"/>
  <c r="W1447" i="64" s="1"/>
  <c r="BZ1527" i="64"/>
  <c r="BZ1541" i="64" s="1"/>
  <c r="BZ1438" i="64"/>
  <c r="BZ1452" i="64" s="1"/>
  <c r="BJ1527" i="64"/>
  <c r="BJ1541" i="64" s="1"/>
  <c r="BJ1438" i="64"/>
  <c r="BJ1452" i="64" s="1"/>
  <c r="AT1527" i="64"/>
  <c r="AT1541" i="64" s="1"/>
  <c r="AT1438" i="64"/>
  <c r="AT1452" i="64" s="1"/>
  <c r="AD1527" i="64"/>
  <c r="AD1541" i="64" s="1"/>
  <c r="AD1438" i="64"/>
  <c r="AD1452" i="64" s="1"/>
  <c r="CH1526" i="64"/>
  <c r="CH1437" i="64"/>
  <c r="BR1526" i="64"/>
  <c r="BR1437" i="64"/>
  <c r="BB1526" i="64"/>
  <c r="BB1437" i="64"/>
  <c r="AL1526" i="64"/>
  <c r="AL1437" i="64"/>
  <c r="V1526" i="64"/>
  <c r="V1437" i="64"/>
  <c r="BZ1523" i="64"/>
  <c r="BZ1537" i="64" s="1"/>
  <c r="BZ1434" i="64"/>
  <c r="BZ1448" i="64" s="1"/>
  <c r="BJ1523" i="64"/>
  <c r="BJ1537" i="64" s="1"/>
  <c r="BJ1434" i="64"/>
  <c r="BJ1448" i="64" s="1"/>
  <c r="AT1523" i="64"/>
  <c r="AT1537" i="64" s="1"/>
  <c r="AT1434" i="64"/>
  <c r="AT1448" i="64" s="1"/>
  <c r="AD1523" i="64"/>
  <c r="AD1537" i="64" s="1"/>
  <c r="AD1434" i="64"/>
  <c r="AD1448" i="64" s="1"/>
  <c r="BP1527" i="64"/>
  <c r="BP1541" i="64" s="1"/>
  <c r="BP1438" i="64"/>
  <c r="BP1452" i="64" s="1"/>
  <c r="CE1523" i="64"/>
  <c r="CE1537" i="64" s="1"/>
  <c r="CE1434" i="64"/>
  <c r="CE1448" i="64" s="1"/>
  <c r="CH1522" i="64"/>
  <c r="CH1536" i="64" s="1"/>
  <c r="CH1433" i="64"/>
  <c r="CH1447" i="64" s="1"/>
  <c r="BR1522" i="64"/>
  <c r="BR1536" i="64" s="1"/>
  <c r="BR1433" i="64"/>
  <c r="BR1447" i="64" s="1"/>
  <c r="BB1522" i="64"/>
  <c r="BB1536" i="64" s="1"/>
  <c r="BB1433" i="64"/>
  <c r="BB1447" i="64" s="1"/>
  <c r="AL1522" i="64"/>
  <c r="AL1536" i="64" s="1"/>
  <c r="AL1433" i="64"/>
  <c r="AL1447" i="64" s="1"/>
  <c r="V1522" i="64"/>
  <c r="V1536" i="64" s="1"/>
  <c r="V1433" i="64"/>
  <c r="V1447" i="64" s="1"/>
  <c r="BY1527" i="64"/>
  <c r="BY1541" i="64" s="1"/>
  <c r="BY1438" i="64"/>
  <c r="BY1452" i="64" s="1"/>
  <c r="BI1527" i="64"/>
  <c r="BI1541" i="64" s="1"/>
  <c r="BI1438" i="64"/>
  <c r="BI1452" i="64" s="1"/>
  <c r="AS1527" i="64"/>
  <c r="AS1541" i="64" s="1"/>
  <c r="AS1438" i="64"/>
  <c r="AS1452" i="64" s="1"/>
  <c r="AC1527" i="64"/>
  <c r="AC1541" i="64" s="1"/>
  <c r="AC1438" i="64"/>
  <c r="AC1452" i="64" s="1"/>
  <c r="CG1526" i="64"/>
  <c r="CG1437" i="64"/>
  <c r="BQ1526" i="64"/>
  <c r="BQ1437" i="64"/>
  <c r="BA1526" i="64"/>
  <c r="BA1437" i="64"/>
  <c r="AK1526" i="64"/>
  <c r="AK1437" i="64"/>
  <c r="U1526" i="64"/>
  <c r="U1437" i="64"/>
  <c r="BY1523" i="64"/>
  <c r="BY1537" i="64" s="1"/>
  <c r="BY1434" i="64"/>
  <c r="BY1448" i="64" s="1"/>
  <c r="BI1523" i="64"/>
  <c r="BI1537" i="64" s="1"/>
  <c r="BI1434" i="64"/>
  <c r="BI1448" i="64" s="1"/>
  <c r="AS1523" i="64"/>
  <c r="AS1537" i="64" s="1"/>
  <c r="AS1434" i="64"/>
  <c r="AS1448" i="64" s="1"/>
  <c r="AC1523" i="64"/>
  <c r="AC1537" i="64" s="1"/>
  <c r="AC1434" i="64"/>
  <c r="BI1522" i="64"/>
  <c r="BI1536" i="64" s="1"/>
  <c r="BI1433" i="64"/>
  <c r="BI1447" i="64" s="1"/>
  <c r="AJ1523" i="64"/>
  <c r="AJ1537" i="64" s="1"/>
  <c r="AJ1434" i="64"/>
  <c r="AJ1448" i="64" s="1"/>
  <c r="AY1523" i="64"/>
  <c r="AY1537" i="64" s="1"/>
  <c r="AY1434" i="64"/>
  <c r="AY1448" i="64" s="1"/>
  <c r="CG1522" i="64"/>
  <c r="CG1536" i="64" s="1"/>
  <c r="CG1433" i="64"/>
  <c r="CG1447" i="64" s="1"/>
  <c r="BQ1522" i="64"/>
  <c r="BQ1536" i="64" s="1"/>
  <c r="BQ1433" i="64"/>
  <c r="BQ1447" i="64" s="1"/>
  <c r="BA1522" i="64"/>
  <c r="BA1536" i="64" s="1"/>
  <c r="BA1433" i="64"/>
  <c r="BA1447" i="64" s="1"/>
  <c r="AK1522" i="64"/>
  <c r="AK1536" i="64" s="1"/>
  <c r="AK1433" i="64"/>
  <c r="AK1447" i="64" s="1"/>
  <c r="U1522" i="64"/>
  <c r="U1536" i="64" s="1"/>
  <c r="U1433" i="64"/>
  <c r="U1447" i="64" s="1"/>
  <c r="BX1527" i="64"/>
  <c r="BX1541" i="64" s="1"/>
  <c r="BX1438" i="64"/>
  <c r="BX1452" i="64" s="1"/>
  <c r="BH1527" i="64"/>
  <c r="BH1541" i="64" s="1"/>
  <c r="BH1438" i="64"/>
  <c r="BH1452" i="64" s="1"/>
  <c r="AR1527" i="64"/>
  <c r="AR1541" i="64" s="1"/>
  <c r="AR1438" i="64"/>
  <c r="AR1452" i="64" s="1"/>
  <c r="AB1527" i="64"/>
  <c r="AB1438" i="64"/>
  <c r="AB1452" i="64" s="1"/>
  <c r="CF1526" i="64"/>
  <c r="CF1437" i="64"/>
  <c r="BP1526" i="64"/>
  <c r="BP1437" i="64"/>
  <c r="AZ1526" i="64"/>
  <c r="AZ1437" i="64"/>
  <c r="AJ1526" i="64"/>
  <c r="AJ1437" i="64"/>
  <c r="T1526" i="64"/>
  <c r="T1437" i="64"/>
  <c r="BX1523" i="64"/>
  <c r="BX1537" i="64" s="1"/>
  <c r="BX1434" i="64"/>
  <c r="BX1448" i="64" s="1"/>
  <c r="BH1523" i="64"/>
  <c r="BH1537" i="64" s="1"/>
  <c r="BH1434" i="64"/>
  <c r="BH1448" i="64" s="1"/>
  <c r="AR1523" i="64"/>
  <c r="AR1537" i="64" s="1"/>
  <c r="AR1434" i="64"/>
  <c r="AR1448" i="64" s="1"/>
  <c r="AB1523" i="64"/>
  <c r="AB1537" i="64" s="1"/>
  <c r="AB1434" i="64"/>
  <c r="AB1526" i="64"/>
  <c r="AB1437" i="64"/>
  <c r="BH1522" i="64"/>
  <c r="BH1536" i="64" s="1"/>
  <c r="BH1433" i="64"/>
  <c r="BH1447" i="64" s="1"/>
  <c r="BO1523" i="64"/>
  <c r="BO1537" i="64" s="1"/>
  <c r="BO1434" i="64"/>
  <c r="BO1448" i="64" s="1"/>
  <c r="CF1522" i="64"/>
  <c r="CF1536" i="64" s="1"/>
  <c r="CF1433" i="64"/>
  <c r="CF1447" i="64" s="1"/>
  <c r="BP1522" i="64"/>
  <c r="BP1536" i="64" s="1"/>
  <c r="BP1433" i="64"/>
  <c r="BP1447" i="64" s="1"/>
  <c r="AZ1522" i="64"/>
  <c r="AZ1536" i="64" s="1"/>
  <c r="AZ1433" i="64"/>
  <c r="AZ1447" i="64" s="1"/>
  <c r="AJ1522" i="64"/>
  <c r="AJ1536" i="64" s="1"/>
  <c r="AJ1433" i="64"/>
  <c r="AJ1447" i="64" s="1"/>
  <c r="T1522" i="64"/>
  <c r="T1536" i="64" s="1"/>
  <c r="T1433" i="64"/>
  <c r="T1447" i="64" s="1"/>
  <c r="BW1527" i="64"/>
  <c r="BW1541" i="64" s="1"/>
  <c r="BW1438" i="64"/>
  <c r="BW1452" i="64" s="1"/>
  <c r="BG1527" i="64"/>
  <c r="BG1541" i="64" s="1"/>
  <c r="BG1438" i="64"/>
  <c r="BG1452" i="64" s="1"/>
  <c r="AQ1527" i="64"/>
  <c r="AQ1541" i="64" s="1"/>
  <c r="AQ1438" i="64"/>
  <c r="AQ1452" i="64" s="1"/>
  <c r="AA1527" i="64"/>
  <c r="AA1541" i="64" s="1"/>
  <c r="AA1438" i="64"/>
  <c r="AA1452" i="64" s="1"/>
  <c r="CE1526" i="64"/>
  <c r="CE1437" i="64"/>
  <c r="BO1526" i="64"/>
  <c r="BO1437" i="64"/>
  <c r="AY1526" i="64"/>
  <c r="AY1437" i="64"/>
  <c r="AI1526" i="64"/>
  <c r="AI1437" i="64"/>
  <c r="BW1523" i="64"/>
  <c r="BW1537" i="64" s="1"/>
  <c r="BW1434" i="64"/>
  <c r="BW1448" i="64" s="1"/>
  <c r="BG1523" i="64"/>
  <c r="BG1537" i="64" s="1"/>
  <c r="BG1434" i="64"/>
  <c r="BG1448" i="64" s="1"/>
  <c r="AQ1523" i="64"/>
  <c r="AQ1537" i="64" s="1"/>
  <c r="AQ1434" i="64"/>
  <c r="AQ1448" i="64" s="1"/>
  <c r="AA1523" i="64"/>
  <c r="AA1537" i="64" s="1"/>
  <c r="AA1434" i="64"/>
  <c r="BY1522" i="64"/>
  <c r="BY1536" i="64" s="1"/>
  <c r="BY1433" i="64"/>
  <c r="BY1447" i="64" s="1"/>
  <c r="BP1523" i="64"/>
  <c r="BP1537" i="64" s="1"/>
  <c r="BP1434" i="64"/>
  <c r="BP1448" i="64" s="1"/>
  <c r="AQ1526" i="64"/>
  <c r="AQ1437" i="64"/>
  <c r="CE1522" i="64"/>
  <c r="CE1536" i="64" s="1"/>
  <c r="CE1433" i="64"/>
  <c r="CE1447" i="64" s="1"/>
  <c r="BO1522" i="64"/>
  <c r="BO1536" i="64" s="1"/>
  <c r="BO1433" i="64"/>
  <c r="BO1447" i="64" s="1"/>
  <c r="AY1522" i="64"/>
  <c r="AY1536" i="64" s="1"/>
  <c r="AY1433" i="64"/>
  <c r="AY1447" i="64" s="1"/>
  <c r="AI1522" i="64"/>
  <c r="AI1536" i="64" s="1"/>
  <c r="AI1433" i="64"/>
  <c r="AI1447" i="64" s="1"/>
  <c r="BV1527" i="64"/>
  <c r="BV1541" i="64" s="1"/>
  <c r="BV1438" i="64"/>
  <c r="BV1452" i="64" s="1"/>
  <c r="BF1527" i="64"/>
  <c r="BF1541" i="64" s="1"/>
  <c r="BF1438" i="64"/>
  <c r="BF1452" i="64" s="1"/>
  <c r="AP1527" i="64"/>
  <c r="AP1541" i="64" s="1"/>
  <c r="AP1438" i="64"/>
  <c r="AP1452" i="64" s="1"/>
  <c r="Z1527" i="64"/>
  <c r="Z1438" i="64"/>
  <c r="Z1452" i="64" s="1"/>
  <c r="CD1526" i="64"/>
  <c r="CD1437" i="64"/>
  <c r="BN1526" i="64"/>
  <c r="BN1437" i="64"/>
  <c r="AX1526" i="64"/>
  <c r="AX1437" i="64"/>
  <c r="AH1526" i="64"/>
  <c r="AH1437" i="64"/>
  <c r="BV1523" i="64"/>
  <c r="BV1537" i="64" s="1"/>
  <c r="BV1434" i="64"/>
  <c r="BV1448" i="64" s="1"/>
  <c r="BF1523" i="64"/>
  <c r="BF1537" i="64" s="1"/>
  <c r="BF1434" i="64"/>
  <c r="BF1448" i="64" s="1"/>
  <c r="AP1523" i="64"/>
  <c r="AP1537" i="64" s="1"/>
  <c r="AP1434" i="64"/>
  <c r="AP1448" i="64" s="1"/>
  <c r="Z1523" i="64"/>
  <c r="Z1537" i="64" s="1"/>
  <c r="Z1434" i="64"/>
  <c r="AC1522" i="64"/>
  <c r="AC1536" i="64" s="1"/>
  <c r="AC1433" i="64"/>
  <c r="AC1447" i="64" s="1"/>
  <c r="AI1527" i="64"/>
  <c r="AI1541" i="64" s="1"/>
  <c r="AI1438" i="64"/>
  <c r="AI1452" i="64" s="1"/>
  <c r="CD1522" i="64"/>
  <c r="CD1536" i="64" s="1"/>
  <c r="CD1433" i="64"/>
  <c r="CD1447" i="64" s="1"/>
  <c r="BN1522" i="64"/>
  <c r="BN1536" i="64" s="1"/>
  <c r="BN1433" i="64"/>
  <c r="BN1447" i="64" s="1"/>
  <c r="AX1522" i="64"/>
  <c r="AX1536" i="64" s="1"/>
  <c r="AX1433" i="64"/>
  <c r="AX1447" i="64" s="1"/>
  <c r="AH1522" i="64"/>
  <c r="AH1536" i="64" s="1"/>
  <c r="AH1433" i="64"/>
  <c r="AH1447" i="64" s="1"/>
  <c r="CK1527" i="64"/>
  <c r="CK1541" i="64" s="1"/>
  <c r="CK1438" i="64"/>
  <c r="CK1452" i="64" s="1"/>
  <c r="BU1527" i="64"/>
  <c r="BU1541" i="64" s="1"/>
  <c r="BU1438" i="64"/>
  <c r="BU1452" i="64" s="1"/>
  <c r="BE1527" i="64"/>
  <c r="BE1541" i="64" s="1"/>
  <c r="BE1438" i="64"/>
  <c r="BE1452" i="64" s="1"/>
  <c r="AO1527" i="64"/>
  <c r="AO1541" i="64" s="1"/>
  <c r="AO1438" i="64"/>
  <c r="AO1452" i="64" s="1"/>
  <c r="Y1527" i="64"/>
  <c r="Y1541" i="64" s="1"/>
  <c r="Y1438" i="64"/>
  <c r="Y1452" i="64" s="1"/>
  <c r="CC1526" i="64"/>
  <c r="CC1437" i="64"/>
  <c r="BM1526" i="64"/>
  <c r="BM1437" i="64"/>
  <c r="AW1526" i="64"/>
  <c r="AW1437" i="64"/>
  <c r="AG1526" i="64"/>
  <c r="AG1437" i="64"/>
  <c r="CK1523" i="64"/>
  <c r="CK1537" i="64" s="1"/>
  <c r="CK1434" i="64"/>
  <c r="CK1448" i="64" s="1"/>
  <c r="BU1523" i="64"/>
  <c r="BU1537" i="64" s="1"/>
  <c r="BU1434" i="64"/>
  <c r="BU1448" i="64" s="1"/>
  <c r="BE1523" i="64"/>
  <c r="BE1537" i="64" s="1"/>
  <c r="BE1434" i="64"/>
  <c r="BE1448" i="64" s="1"/>
  <c r="AO1523" i="64"/>
  <c r="AO1537" i="64" s="1"/>
  <c r="AO1434" i="64"/>
  <c r="AO1448" i="64" s="1"/>
  <c r="Y1523" i="64"/>
  <c r="Y1537" i="64" s="1"/>
  <c r="Y1434" i="64"/>
  <c r="T1527" i="64"/>
  <c r="T1438" i="64"/>
  <c r="T1452" i="64" s="1"/>
  <c r="BO1527" i="64"/>
  <c r="BO1541" i="64" s="1"/>
  <c r="BO1438" i="64"/>
  <c r="BO1452" i="64" s="1"/>
  <c r="CC1522" i="64"/>
  <c r="CC1536" i="64" s="1"/>
  <c r="CC1433" i="64"/>
  <c r="CC1447" i="64" s="1"/>
  <c r="BM1522" i="64"/>
  <c r="BM1536" i="64" s="1"/>
  <c r="BM1433" i="64"/>
  <c r="BM1447" i="64" s="1"/>
  <c r="AW1522" i="64"/>
  <c r="AW1536" i="64" s="1"/>
  <c r="AW1433" i="64"/>
  <c r="AW1447" i="64" s="1"/>
  <c r="AG1522" i="64"/>
  <c r="AG1536" i="64" s="1"/>
  <c r="AG1433" i="64"/>
  <c r="AG1447" i="64" s="1"/>
  <c r="CJ1527" i="64"/>
  <c r="CJ1541" i="64" s="1"/>
  <c r="CJ1438" i="64"/>
  <c r="CJ1452" i="64" s="1"/>
  <c r="BT1527" i="64"/>
  <c r="BT1541" i="64" s="1"/>
  <c r="BT1438" i="64"/>
  <c r="BT1452" i="64" s="1"/>
  <c r="BD1527" i="64"/>
  <c r="BD1541" i="64" s="1"/>
  <c r="BD1438" i="64"/>
  <c r="BD1452" i="64" s="1"/>
  <c r="AN1527" i="64"/>
  <c r="AN1541" i="64" s="1"/>
  <c r="AN1438" i="64"/>
  <c r="AN1452" i="64" s="1"/>
  <c r="X1527" i="64"/>
  <c r="X1541" i="64" s="1"/>
  <c r="X1438" i="64"/>
  <c r="X1452" i="64" s="1"/>
  <c r="CB1526" i="64"/>
  <c r="CB1437" i="64"/>
  <c r="BL1526" i="64"/>
  <c r="BL1437" i="64"/>
  <c r="AV1526" i="64"/>
  <c r="AV1437" i="64"/>
  <c r="AF1526" i="64"/>
  <c r="AF1437" i="64"/>
  <c r="CJ1523" i="64"/>
  <c r="CJ1537" i="64" s="1"/>
  <c r="CJ1434" i="64"/>
  <c r="CJ1448" i="64" s="1"/>
  <c r="BT1523" i="64"/>
  <c r="BT1537" i="64" s="1"/>
  <c r="BT1434" i="64"/>
  <c r="BT1448" i="64" s="1"/>
  <c r="BD1523" i="64"/>
  <c r="BD1537" i="64" s="1"/>
  <c r="BD1434" i="64"/>
  <c r="BD1448" i="64" s="1"/>
  <c r="AN1523" i="64"/>
  <c r="AN1537" i="64" s="1"/>
  <c r="AN1434" i="64"/>
  <c r="AN1448" i="64" s="1"/>
  <c r="X1523" i="64"/>
  <c r="X1537" i="64" s="1"/>
  <c r="X1434" i="64"/>
  <c r="BX1526" i="64"/>
  <c r="BX1437" i="64"/>
  <c r="AR1522" i="64"/>
  <c r="AR1536" i="64" s="1"/>
  <c r="AR1433" i="64"/>
  <c r="AR1447" i="64" s="1"/>
  <c r="BG1526" i="64"/>
  <c r="BG1437" i="64"/>
  <c r="CB1522" i="64"/>
  <c r="CB1536" i="64" s="1"/>
  <c r="CB1433" i="64"/>
  <c r="CB1447" i="64" s="1"/>
  <c r="BL1522" i="64"/>
  <c r="BL1536" i="64" s="1"/>
  <c r="BL1433" i="64"/>
  <c r="BL1447" i="64" s="1"/>
  <c r="AV1522" i="64"/>
  <c r="AV1536" i="64" s="1"/>
  <c r="AV1433" i="64"/>
  <c r="AV1447" i="64" s="1"/>
  <c r="AF1522" i="64"/>
  <c r="AF1536" i="64" s="1"/>
  <c r="AF1433" i="64"/>
  <c r="AF1447" i="64" s="1"/>
  <c r="CI1527" i="64"/>
  <c r="CI1541" i="64" s="1"/>
  <c r="CI1438" i="64"/>
  <c r="CI1452" i="64" s="1"/>
  <c r="BS1527" i="64"/>
  <c r="BS1541" i="64" s="1"/>
  <c r="BS1438" i="64"/>
  <c r="BS1452" i="64" s="1"/>
  <c r="BC1527" i="64"/>
  <c r="BC1541" i="64" s="1"/>
  <c r="BC1438" i="64"/>
  <c r="BC1452" i="64" s="1"/>
  <c r="AM1527" i="64"/>
  <c r="AM1541" i="64" s="1"/>
  <c r="AM1438" i="64"/>
  <c r="AM1452" i="64" s="1"/>
  <c r="W1527" i="64"/>
  <c r="W1541" i="64" s="1"/>
  <c r="W1438" i="64"/>
  <c r="W1452" i="64" s="1"/>
  <c r="CA1526" i="64"/>
  <c r="CA1437" i="64"/>
  <c r="BK1526" i="64"/>
  <c r="BK1437" i="64"/>
  <c r="AU1526" i="64"/>
  <c r="AU1437" i="64"/>
  <c r="AE1526" i="64"/>
  <c r="AE1437" i="64"/>
  <c r="CI1523" i="64"/>
  <c r="CI1537" i="64" s="1"/>
  <c r="CI1434" i="64"/>
  <c r="CI1448" i="64" s="1"/>
  <c r="BS1523" i="64"/>
  <c r="BS1537" i="64" s="1"/>
  <c r="BS1434" i="64"/>
  <c r="BS1448" i="64" s="1"/>
  <c r="BC1523" i="64"/>
  <c r="BC1537" i="64" s="1"/>
  <c r="BC1434" i="64"/>
  <c r="BC1448" i="64" s="1"/>
  <c r="AM1523" i="64"/>
  <c r="AM1537" i="64" s="1"/>
  <c r="AM1434" i="64"/>
  <c r="AM1448" i="64" s="1"/>
  <c r="W1523" i="64"/>
  <c r="W1537" i="64" s="1"/>
  <c r="W1434" i="64"/>
  <c r="AS1522" i="64"/>
  <c r="AS1536" i="64" s="1"/>
  <c r="AS1433" i="64"/>
  <c r="AS1447" i="64" s="1"/>
  <c r="AZ1523" i="64"/>
  <c r="AZ1537" i="64" s="1"/>
  <c r="AZ1434" i="64"/>
  <c r="AZ1448" i="64" s="1"/>
  <c r="BW1526" i="64"/>
  <c r="BW1437" i="64"/>
  <c r="CA1522" i="64"/>
  <c r="CA1536" i="64" s="1"/>
  <c r="CA1433" i="64"/>
  <c r="CA1447" i="64" s="1"/>
  <c r="BK1522" i="64"/>
  <c r="BK1536" i="64" s="1"/>
  <c r="BK1433" i="64"/>
  <c r="BK1447" i="64" s="1"/>
  <c r="AU1522" i="64"/>
  <c r="AU1536" i="64" s="1"/>
  <c r="AU1433" i="64"/>
  <c r="AU1447" i="64" s="1"/>
  <c r="AE1522" i="64"/>
  <c r="AE1536" i="64" s="1"/>
  <c r="AE1433" i="64"/>
  <c r="AE1447" i="64" s="1"/>
  <c r="CH1527" i="64"/>
  <c r="CH1541" i="64" s="1"/>
  <c r="CH1438" i="64"/>
  <c r="CH1452" i="64" s="1"/>
  <c r="BR1527" i="64"/>
  <c r="BR1541" i="64" s="1"/>
  <c r="BR1438" i="64"/>
  <c r="BR1452" i="64" s="1"/>
  <c r="BB1527" i="64"/>
  <c r="BB1541" i="64" s="1"/>
  <c r="BB1438" i="64"/>
  <c r="BB1452" i="64" s="1"/>
  <c r="AL1527" i="64"/>
  <c r="AL1541" i="64" s="1"/>
  <c r="AL1438" i="64"/>
  <c r="AL1452" i="64" s="1"/>
  <c r="V1527" i="64"/>
  <c r="V1541" i="64" s="1"/>
  <c r="V1438" i="64"/>
  <c r="V1452" i="64" s="1"/>
  <c r="BZ1526" i="64"/>
  <c r="BZ1437" i="64"/>
  <c r="BJ1526" i="64"/>
  <c r="BJ1437" i="64"/>
  <c r="AT1526" i="64"/>
  <c r="AT1437" i="64"/>
  <c r="AD1526" i="64"/>
  <c r="AD1437" i="64"/>
  <c r="CH1523" i="64"/>
  <c r="CH1537" i="64" s="1"/>
  <c r="CH1434" i="64"/>
  <c r="CH1448" i="64" s="1"/>
  <c r="BR1523" i="64"/>
  <c r="BR1537" i="64" s="1"/>
  <c r="BR1434" i="64"/>
  <c r="BR1448" i="64" s="1"/>
  <c r="BB1523" i="64"/>
  <c r="BB1537" i="64" s="1"/>
  <c r="BB1434" i="64"/>
  <c r="BB1448" i="64" s="1"/>
  <c r="AL1523" i="64"/>
  <c r="AL1537" i="64" s="1"/>
  <c r="AL1434" i="64"/>
  <c r="AL1448" i="64" s="1"/>
  <c r="V1523" i="64"/>
  <c r="V1537" i="64" s="1"/>
  <c r="V1434" i="64"/>
  <c r="BH1526" i="64"/>
  <c r="BH1437" i="64"/>
  <c r="S1448" i="64"/>
  <c r="BZ1522" i="64"/>
  <c r="BZ1536" i="64" s="1"/>
  <c r="BZ1433" i="64"/>
  <c r="BZ1447" i="64" s="1"/>
  <c r="BJ1522" i="64"/>
  <c r="BJ1536" i="64" s="1"/>
  <c r="BJ1433" i="64"/>
  <c r="BJ1447" i="64" s="1"/>
  <c r="AT1522" i="64"/>
  <c r="AT1536" i="64" s="1"/>
  <c r="AT1433" i="64"/>
  <c r="AT1447" i="64" s="1"/>
  <c r="AD1522" i="64"/>
  <c r="AD1536" i="64" s="1"/>
  <c r="AD1433" i="64"/>
  <c r="AD1447" i="64" s="1"/>
  <c r="CG1527" i="64"/>
  <c r="CG1541" i="64" s="1"/>
  <c r="CG1438" i="64"/>
  <c r="CG1452" i="64" s="1"/>
  <c r="BQ1527" i="64"/>
  <c r="BQ1541" i="64" s="1"/>
  <c r="BQ1438" i="64"/>
  <c r="BQ1452" i="64" s="1"/>
  <c r="BA1527" i="64"/>
  <c r="BA1541" i="64" s="1"/>
  <c r="BA1438" i="64"/>
  <c r="BA1452" i="64" s="1"/>
  <c r="AK1527" i="64"/>
  <c r="AK1541" i="64" s="1"/>
  <c r="AK1438" i="64"/>
  <c r="AK1452" i="64" s="1"/>
  <c r="U1527" i="64"/>
  <c r="U1438" i="64"/>
  <c r="U1452" i="64" s="1"/>
  <c r="BY1526" i="64"/>
  <c r="BY1437" i="64"/>
  <c r="BI1526" i="64"/>
  <c r="BI1437" i="64"/>
  <c r="AS1526" i="64"/>
  <c r="AS1437" i="64"/>
  <c r="AC1526" i="64"/>
  <c r="AC1437" i="64"/>
  <c r="CG1523" i="64"/>
  <c r="CG1537" i="64" s="1"/>
  <c r="CG1434" i="64"/>
  <c r="CG1448" i="64" s="1"/>
  <c r="BQ1523" i="64"/>
  <c r="BQ1537" i="64" s="1"/>
  <c r="BQ1434" i="64"/>
  <c r="BQ1448" i="64" s="1"/>
  <c r="BA1523" i="64"/>
  <c r="BA1537" i="64" s="1"/>
  <c r="BA1434" i="64"/>
  <c r="BA1448" i="64" s="1"/>
  <c r="AK1523" i="64"/>
  <c r="AK1537" i="64" s="1"/>
  <c r="AK1434" i="64"/>
  <c r="AK1448" i="64" s="1"/>
  <c r="U1523" i="64"/>
  <c r="U1537" i="64" s="1"/>
  <c r="U1434" i="64"/>
  <c r="AD1530" i="64" a="1"/>
  <c r="AD1530" i="64" s="1"/>
  <c r="AD1531" i="64" a="1"/>
  <c r="AD1531" i="64" s="1"/>
  <c r="S1505" i="64"/>
  <c r="S1527" i="64"/>
  <c r="S1501" i="64"/>
  <c r="S1514" i="64" s="1"/>
  <c r="S1523" i="64"/>
  <c r="S1537" i="64" s="1"/>
  <c r="AB1541" i="64"/>
  <c r="S1504" i="64"/>
  <c r="S1526" i="64"/>
  <c r="S1500" i="64"/>
  <c r="S1513" i="64" s="1"/>
  <c r="S1522" i="64"/>
  <c r="S1536" i="64" s="1"/>
  <c r="Z1541" i="64"/>
  <c r="AU1478" i="64"/>
  <c r="AU1491" i="64" s="1"/>
  <c r="AU1500" i="64"/>
  <c r="AU1513" i="64" s="1"/>
  <c r="AL1479" i="64"/>
  <c r="AL1492" i="64" s="1"/>
  <c r="AL1501" i="64"/>
  <c r="AL1514" i="64" s="1"/>
  <c r="BZ1478" i="64"/>
  <c r="BZ1491" i="64" s="1"/>
  <c r="BZ1500" i="64"/>
  <c r="BZ1513" i="64" s="1"/>
  <c r="BJ1478" i="64"/>
  <c r="BJ1491" i="64" s="1"/>
  <c r="BJ1500" i="64"/>
  <c r="BJ1513" i="64" s="1"/>
  <c r="AT1478" i="64"/>
  <c r="AT1491" i="64" s="1"/>
  <c r="AT1500" i="64"/>
  <c r="AT1513" i="64" s="1"/>
  <c r="AD1478" i="64"/>
  <c r="AD1491" i="64" s="1"/>
  <c r="AD1500" i="64"/>
  <c r="AD1513" i="64" s="1"/>
  <c r="CG1483" i="64"/>
  <c r="CG1496" i="64" s="1"/>
  <c r="CG1505" i="64"/>
  <c r="CG1518" i="64" s="1"/>
  <c r="BQ1483" i="64"/>
  <c r="BQ1496" i="64" s="1"/>
  <c r="BQ1505" i="64"/>
  <c r="BQ1518" i="64" s="1"/>
  <c r="BA1483" i="64"/>
  <c r="BA1496" i="64" s="1"/>
  <c r="BA1505" i="64"/>
  <c r="BA1518" i="64" s="1"/>
  <c r="AK1483" i="64"/>
  <c r="AK1496" i="64" s="1"/>
  <c r="AK1505" i="64"/>
  <c r="AK1518" i="64" s="1"/>
  <c r="U1483" i="64"/>
  <c r="U1496" i="64" s="1"/>
  <c r="U1505" i="64"/>
  <c r="BY1482" i="64"/>
  <c r="BY1504" i="64"/>
  <c r="BI1482" i="64"/>
  <c r="BI1504" i="64"/>
  <c r="AS1482" i="64"/>
  <c r="AS1504" i="64"/>
  <c r="AC1482" i="64"/>
  <c r="AC1504" i="64"/>
  <c r="CG1479" i="64"/>
  <c r="CG1492" i="64" s="1"/>
  <c r="CG1501" i="64"/>
  <c r="CG1514" i="64" s="1"/>
  <c r="BQ1479" i="64"/>
  <c r="BQ1492" i="64" s="1"/>
  <c r="BQ1501" i="64"/>
  <c r="BQ1514" i="64" s="1"/>
  <c r="BA1479" i="64"/>
  <c r="BA1492" i="64" s="1"/>
  <c r="BA1501" i="64"/>
  <c r="BA1514" i="64" s="1"/>
  <c r="AK1479" i="64"/>
  <c r="AK1492" i="64" s="1"/>
  <c r="AK1501" i="64"/>
  <c r="AK1514" i="64" s="1"/>
  <c r="U1479" i="64"/>
  <c r="U1501" i="64"/>
  <c r="CH1479" i="64"/>
  <c r="CH1492" i="64" s="1"/>
  <c r="CH1501" i="64"/>
  <c r="CH1514" i="64" s="1"/>
  <c r="BY1478" i="64"/>
  <c r="BY1491" i="64" s="1"/>
  <c r="BY1500" i="64"/>
  <c r="BY1513" i="64" s="1"/>
  <c r="BI1478" i="64"/>
  <c r="BI1491" i="64" s="1"/>
  <c r="BI1500" i="64"/>
  <c r="BI1513" i="64" s="1"/>
  <c r="AS1478" i="64"/>
  <c r="AS1491" i="64" s="1"/>
  <c r="AS1500" i="64"/>
  <c r="AS1513" i="64" s="1"/>
  <c r="AC1478" i="64"/>
  <c r="AC1491" i="64" s="1"/>
  <c r="AC1500" i="64"/>
  <c r="AC1513" i="64" s="1"/>
  <c r="CF1483" i="64"/>
  <c r="CF1496" i="64" s="1"/>
  <c r="CF1505" i="64"/>
  <c r="CF1518" i="64" s="1"/>
  <c r="BP1483" i="64"/>
  <c r="BP1496" i="64" s="1"/>
  <c r="BP1505" i="64"/>
  <c r="BP1518" i="64" s="1"/>
  <c r="AZ1483" i="64"/>
  <c r="AZ1496" i="64" s="1"/>
  <c r="AZ1505" i="64"/>
  <c r="AZ1518" i="64" s="1"/>
  <c r="AJ1483" i="64"/>
  <c r="AJ1496" i="64" s="1"/>
  <c r="AJ1505" i="64"/>
  <c r="AJ1518" i="64" s="1"/>
  <c r="T1483" i="64"/>
  <c r="T1496" i="64" s="1"/>
  <c r="T1505" i="64"/>
  <c r="BX1482" i="64"/>
  <c r="BX1504" i="64"/>
  <c r="BH1482" i="64"/>
  <c r="BH1504" i="64"/>
  <c r="AR1482" i="64"/>
  <c r="AR1504" i="64"/>
  <c r="AB1482" i="64"/>
  <c r="AB1504" i="64"/>
  <c r="CF1479" i="64"/>
  <c r="CF1492" i="64" s="1"/>
  <c r="CF1501" i="64"/>
  <c r="CF1514" i="64" s="1"/>
  <c r="BP1479" i="64"/>
  <c r="BP1492" i="64" s="1"/>
  <c r="BP1501" i="64"/>
  <c r="BP1514" i="64" s="1"/>
  <c r="AZ1479" i="64"/>
  <c r="AZ1492" i="64" s="1"/>
  <c r="AZ1501" i="64"/>
  <c r="AZ1514" i="64" s="1"/>
  <c r="AJ1479" i="64"/>
  <c r="AJ1492" i="64" s="1"/>
  <c r="AJ1501" i="64"/>
  <c r="AJ1514" i="64" s="1"/>
  <c r="T1479" i="64"/>
  <c r="T1501" i="64"/>
  <c r="BZ1482" i="64"/>
  <c r="BZ1504" i="64"/>
  <c r="BX1478" i="64"/>
  <c r="BX1491" i="64" s="1"/>
  <c r="BX1500" i="64"/>
  <c r="BX1513" i="64" s="1"/>
  <c r="BH1478" i="64"/>
  <c r="BH1491" i="64" s="1"/>
  <c r="BH1500" i="64"/>
  <c r="BH1513" i="64" s="1"/>
  <c r="AR1478" i="64"/>
  <c r="AR1491" i="64" s="1"/>
  <c r="AR1500" i="64"/>
  <c r="AR1513" i="64" s="1"/>
  <c r="AB1478" i="64"/>
  <c r="AB1491" i="64" s="1"/>
  <c r="AB1500" i="64"/>
  <c r="AB1513" i="64" s="1"/>
  <c r="CE1483" i="64"/>
  <c r="CE1496" i="64" s="1"/>
  <c r="CE1505" i="64"/>
  <c r="CE1518" i="64" s="1"/>
  <c r="BO1483" i="64"/>
  <c r="BO1496" i="64" s="1"/>
  <c r="BO1505" i="64"/>
  <c r="BO1518" i="64" s="1"/>
  <c r="AY1483" i="64"/>
  <c r="AY1496" i="64" s="1"/>
  <c r="AY1505" i="64"/>
  <c r="AY1518" i="64" s="1"/>
  <c r="AI1483" i="64"/>
  <c r="AI1496" i="64" s="1"/>
  <c r="AI1505" i="64"/>
  <c r="AI1518" i="64" s="1"/>
  <c r="BW1482" i="64"/>
  <c r="BW1504" i="64"/>
  <c r="BG1482" i="64"/>
  <c r="BG1504" i="64"/>
  <c r="AQ1482" i="64"/>
  <c r="AQ1504" i="64"/>
  <c r="AA1482" i="64"/>
  <c r="AA1504" i="64"/>
  <c r="CE1479" i="64"/>
  <c r="CE1492" i="64" s="1"/>
  <c r="CE1501" i="64"/>
  <c r="CE1514" i="64" s="1"/>
  <c r="BO1479" i="64"/>
  <c r="BO1492" i="64" s="1"/>
  <c r="BO1501" i="64"/>
  <c r="BO1514" i="64" s="1"/>
  <c r="AY1479" i="64"/>
  <c r="AY1492" i="64" s="1"/>
  <c r="AY1501" i="64"/>
  <c r="AY1514" i="64" s="1"/>
  <c r="AI1479" i="64"/>
  <c r="AI1492" i="64" s="1"/>
  <c r="AI1501" i="64"/>
  <c r="AI1514" i="64" s="1"/>
  <c r="BR1483" i="64"/>
  <c r="BR1496" i="64" s="1"/>
  <c r="BR1505" i="64"/>
  <c r="BR1518" i="64" s="1"/>
  <c r="BW1478" i="64"/>
  <c r="BW1491" i="64" s="1"/>
  <c r="BW1500" i="64"/>
  <c r="BW1513" i="64" s="1"/>
  <c r="BG1478" i="64"/>
  <c r="BG1491" i="64" s="1"/>
  <c r="BG1500" i="64"/>
  <c r="BG1513" i="64" s="1"/>
  <c r="AQ1478" i="64"/>
  <c r="AQ1491" i="64" s="1"/>
  <c r="AQ1500" i="64"/>
  <c r="AQ1513" i="64" s="1"/>
  <c r="AA1478" i="64"/>
  <c r="AA1491" i="64" s="1"/>
  <c r="AA1500" i="64"/>
  <c r="AA1513" i="64" s="1"/>
  <c r="CD1483" i="64"/>
  <c r="CD1496" i="64" s="1"/>
  <c r="CD1505" i="64"/>
  <c r="CD1518" i="64" s="1"/>
  <c r="BN1483" i="64"/>
  <c r="BN1496" i="64" s="1"/>
  <c r="BN1505" i="64"/>
  <c r="BN1518" i="64" s="1"/>
  <c r="AX1483" i="64"/>
  <c r="AX1496" i="64" s="1"/>
  <c r="AX1505" i="64"/>
  <c r="AX1518" i="64" s="1"/>
  <c r="AH1483" i="64"/>
  <c r="AH1496" i="64" s="1"/>
  <c r="AH1505" i="64"/>
  <c r="AH1518" i="64" s="1"/>
  <c r="BV1482" i="64"/>
  <c r="BV1504" i="64"/>
  <c r="BF1482" i="64"/>
  <c r="BF1504" i="64"/>
  <c r="AP1482" i="64"/>
  <c r="AP1504" i="64"/>
  <c r="Z1482" i="64"/>
  <c r="Z1504" i="64"/>
  <c r="CD1479" i="64"/>
  <c r="CD1492" i="64" s="1"/>
  <c r="CD1501" i="64"/>
  <c r="CD1514" i="64" s="1"/>
  <c r="BN1479" i="64"/>
  <c r="BN1492" i="64" s="1"/>
  <c r="BN1501" i="64"/>
  <c r="BN1514" i="64" s="1"/>
  <c r="AX1479" i="64"/>
  <c r="AX1492" i="64" s="1"/>
  <c r="AX1501" i="64"/>
  <c r="AX1514" i="64" s="1"/>
  <c r="AH1479" i="64"/>
  <c r="AH1492" i="64" s="1"/>
  <c r="AH1501" i="64"/>
  <c r="AH1514" i="64" s="1"/>
  <c r="CH1483" i="64"/>
  <c r="CH1496" i="64" s="1"/>
  <c r="CH1505" i="64"/>
  <c r="CH1518" i="64" s="1"/>
  <c r="BV1478" i="64"/>
  <c r="BV1491" i="64" s="1"/>
  <c r="BV1500" i="64"/>
  <c r="BV1513" i="64" s="1"/>
  <c r="BF1478" i="64"/>
  <c r="BF1491" i="64" s="1"/>
  <c r="BF1500" i="64"/>
  <c r="BF1513" i="64" s="1"/>
  <c r="AP1478" i="64"/>
  <c r="AP1491" i="64" s="1"/>
  <c r="AP1500" i="64"/>
  <c r="AP1513" i="64" s="1"/>
  <c r="Z1478" i="64"/>
  <c r="Z1491" i="64" s="1"/>
  <c r="Z1500" i="64"/>
  <c r="Z1513" i="64" s="1"/>
  <c r="CC1483" i="64"/>
  <c r="CC1496" i="64" s="1"/>
  <c r="CC1505" i="64"/>
  <c r="CC1518" i="64" s="1"/>
  <c r="BM1483" i="64"/>
  <c r="BM1496" i="64" s="1"/>
  <c r="BM1505" i="64"/>
  <c r="BM1518" i="64" s="1"/>
  <c r="AW1483" i="64"/>
  <c r="AW1496" i="64" s="1"/>
  <c r="AW1505" i="64"/>
  <c r="AW1518" i="64" s="1"/>
  <c r="AG1483" i="64"/>
  <c r="AG1496" i="64" s="1"/>
  <c r="AG1505" i="64"/>
  <c r="AG1518" i="64" s="1"/>
  <c r="CK1482" i="64"/>
  <c r="CK1504" i="64"/>
  <c r="BU1482" i="64"/>
  <c r="BU1504" i="64"/>
  <c r="BE1482" i="64"/>
  <c r="BE1504" i="64"/>
  <c r="AO1482" i="64"/>
  <c r="AO1504" i="64"/>
  <c r="Y1482" i="64"/>
  <c r="Y1504" i="64"/>
  <c r="CC1479" i="64"/>
  <c r="CC1492" i="64" s="1"/>
  <c r="CC1501" i="64"/>
  <c r="CC1514" i="64" s="1"/>
  <c r="BM1479" i="64"/>
  <c r="BM1492" i="64" s="1"/>
  <c r="BM1501" i="64"/>
  <c r="BM1514" i="64" s="1"/>
  <c r="AW1479" i="64"/>
  <c r="AW1492" i="64" s="1"/>
  <c r="AW1501" i="64"/>
  <c r="AW1514" i="64" s="1"/>
  <c r="AG1479" i="64"/>
  <c r="AG1492" i="64" s="1"/>
  <c r="AG1501" i="64"/>
  <c r="AG1514" i="64" s="1"/>
  <c r="AD1482" i="64"/>
  <c r="AD1504" i="64"/>
  <c r="CK1478" i="64"/>
  <c r="CK1491" i="64" s="1"/>
  <c r="CK1500" i="64"/>
  <c r="CK1513" i="64" s="1"/>
  <c r="BU1478" i="64"/>
  <c r="BU1491" i="64" s="1"/>
  <c r="BU1500" i="64"/>
  <c r="BU1513" i="64" s="1"/>
  <c r="BE1478" i="64"/>
  <c r="BE1491" i="64" s="1"/>
  <c r="BE1500" i="64"/>
  <c r="BE1513" i="64" s="1"/>
  <c r="AO1478" i="64"/>
  <c r="AO1491" i="64" s="1"/>
  <c r="AO1500" i="64"/>
  <c r="AO1513" i="64" s="1"/>
  <c r="Y1478" i="64"/>
  <c r="Y1491" i="64" s="1"/>
  <c r="Y1500" i="64"/>
  <c r="Y1513" i="64" s="1"/>
  <c r="CB1483" i="64"/>
  <c r="CB1496" i="64" s="1"/>
  <c r="CB1505" i="64"/>
  <c r="CB1518" i="64" s="1"/>
  <c r="BL1483" i="64"/>
  <c r="BL1496" i="64" s="1"/>
  <c r="BL1505" i="64"/>
  <c r="BL1518" i="64" s="1"/>
  <c r="AV1483" i="64"/>
  <c r="AV1496" i="64" s="1"/>
  <c r="AV1505" i="64"/>
  <c r="AV1518" i="64" s="1"/>
  <c r="AF1483" i="64"/>
  <c r="AF1496" i="64" s="1"/>
  <c r="AF1505" i="64"/>
  <c r="AF1518" i="64" s="1"/>
  <c r="CJ1482" i="64"/>
  <c r="CJ1504" i="64"/>
  <c r="BT1482" i="64"/>
  <c r="BT1504" i="64"/>
  <c r="BD1482" i="64"/>
  <c r="BD1504" i="64"/>
  <c r="AN1482" i="64"/>
  <c r="AN1504" i="64"/>
  <c r="X1482" i="64"/>
  <c r="X1504" i="64"/>
  <c r="CB1479" i="64"/>
  <c r="CB1492" i="64" s="1"/>
  <c r="CB1501" i="64"/>
  <c r="CB1514" i="64" s="1"/>
  <c r="BL1479" i="64"/>
  <c r="BL1492" i="64" s="1"/>
  <c r="BL1501" i="64"/>
  <c r="BL1514" i="64" s="1"/>
  <c r="AV1479" i="64"/>
  <c r="AV1492" i="64" s="1"/>
  <c r="AV1501" i="64"/>
  <c r="AV1514" i="64" s="1"/>
  <c r="AF1479" i="64"/>
  <c r="AF1492" i="64" s="1"/>
  <c r="AF1501" i="64"/>
  <c r="AF1514" i="64" s="1"/>
  <c r="CJ1478" i="64"/>
  <c r="CJ1491" i="64" s="1"/>
  <c r="CJ1500" i="64"/>
  <c r="CJ1513" i="64" s="1"/>
  <c r="BT1478" i="64"/>
  <c r="BT1491" i="64" s="1"/>
  <c r="BT1500" i="64"/>
  <c r="BT1513" i="64" s="1"/>
  <c r="BD1478" i="64"/>
  <c r="BD1491" i="64" s="1"/>
  <c r="BD1500" i="64"/>
  <c r="BD1513" i="64" s="1"/>
  <c r="AN1478" i="64"/>
  <c r="AN1491" i="64" s="1"/>
  <c r="AN1500" i="64"/>
  <c r="AN1513" i="64" s="1"/>
  <c r="X1478" i="64"/>
  <c r="X1491" i="64" s="1"/>
  <c r="X1500" i="64"/>
  <c r="X1513" i="64" s="1"/>
  <c r="CA1483" i="64"/>
  <c r="CA1496" i="64" s="1"/>
  <c r="CA1505" i="64"/>
  <c r="CA1518" i="64" s="1"/>
  <c r="BK1483" i="64"/>
  <c r="BK1496" i="64" s="1"/>
  <c r="BK1505" i="64"/>
  <c r="BK1518" i="64" s="1"/>
  <c r="AU1483" i="64"/>
  <c r="AU1496" i="64" s="1"/>
  <c r="AU1505" i="64"/>
  <c r="AU1518" i="64" s="1"/>
  <c r="AE1483" i="64"/>
  <c r="AE1496" i="64" s="1"/>
  <c r="AE1505" i="64"/>
  <c r="AE1518" i="64" s="1"/>
  <c r="CI1482" i="64"/>
  <c r="CI1504" i="64"/>
  <c r="BS1482" i="64"/>
  <c r="BS1504" i="64"/>
  <c r="BC1482" i="64"/>
  <c r="BC1504" i="64"/>
  <c r="AM1482" i="64"/>
  <c r="AM1504" i="64"/>
  <c r="W1482" i="64"/>
  <c r="W1504" i="64"/>
  <c r="CA1479" i="64"/>
  <c r="CA1492" i="64" s="1"/>
  <c r="CA1501" i="64"/>
  <c r="CA1514" i="64" s="1"/>
  <c r="BK1479" i="64"/>
  <c r="BK1492" i="64" s="1"/>
  <c r="BK1501" i="64"/>
  <c r="BK1514" i="64" s="1"/>
  <c r="AU1479" i="64"/>
  <c r="AU1492" i="64" s="1"/>
  <c r="AU1501" i="64"/>
  <c r="AU1514" i="64" s="1"/>
  <c r="AE1479" i="64"/>
  <c r="AE1492" i="64" s="1"/>
  <c r="AE1501" i="64"/>
  <c r="AE1514" i="64" s="1"/>
  <c r="BB1483" i="64"/>
  <c r="BB1496" i="64" s="1"/>
  <c r="BB1505" i="64"/>
  <c r="BB1518" i="64" s="1"/>
  <c r="CI1478" i="64"/>
  <c r="CI1491" i="64" s="1"/>
  <c r="CI1500" i="64"/>
  <c r="CI1513" i="64" s="1"/>
  <c r="BS1478" i="64"/>
  <c r="BS1491" i="64" s="1"/>
  <c r="BS1500" i="64"/>
  <c r="BS1513" i="64" s="1"/>
  <c r="BC1478" i="64"/>
  <c r="BC1491" i="64" s="1"/>
  <c r="BC1500" i="64"/>
  <c r="BC1513" i="64" s="1"/>
  <c r="AM1478" i="64"/>
  <c r="AM1491" i="64" s="1"/>
  <c r="AM1500" i="64"/>
  <c r="AM1513" i="64" s="1"/>
  <c r="W1478" i="64"/>
  <c r="W1491" i="64" s="1"/>
  <c r="W1500" i="64"/>
  <c r="W1513" i="64" s="1"/>
  <c r="BZ1483" i="64"/>
  <c r="BZ1496" i="64" s="1"/>
  <c r="BZ1505" i="64"/>
  <c r="BZ1518" i="64" s="1"/>
  <c r="BJ1483" i="64"/>
  <c r="BJ1496" i="64" s="1"/>
  <c r="BJ1505" i="64"/>
  <c r="BJ1518" i="64" s="1"/>
  <c r="AT1483" i="64"/>
  <c r="AT1496" i="64" s="1"/>
  <c r="AT1505" i="64"/>
  <c r="AT1518" i="64" s="1"/>
  <c r="AD1483" i="64"/>
  <c r="AD1496" i="64" s="1"/>
  <c r="AD1505" i="64"/>
  <c r="AD1518" i="64" s="1"/>
  <c r="CH1482" i="64"/>
  <c r="CH1504" i="64"/>
  <c r="BR1482" i="64"/>
  <c r="BR1504" i="64"/>
  <c r="BB1482" i="64"/>
  <c r="BB1504" i="64"/>
  <c r="AL1482" i="64"/>
  <c r="AL1504" i="64"/>
  <c r="V1482" i="64"/>
  <c r="V1504" i="64"/>
  <c r="BZ1479" i="64"/>
  <c r="BZ1492" i="64" s="1"/>
  <c r="BZ1501" i="64"/>
  <c r="BZ1514" i="64" s="1"/>
  <c r="BJ1479" i="64"/>
  <c r="BJ1492" i="64" s="1"/>
  <c r="BJ1501" i="64"/>
  <c r="BJ1514" i="64" s="1"/>
  <c r="AT1479" i="64"/>
  <c r="AT1492" i="64" s="1"/>
  <c r="AT1501" i="64"/>
  <c r="AT1514" i="64" s="1"/>
  <c r="AD1479" i="64"/>
  <c r="AD1492" i="64" s="1"/>
  <c r="AD1501" i="64"/>
  <c r="AD1514" i="64" s="1"/>
  <c r="AE1478" i="64"/>
  <c r="AE1491" i="64" s="1"/>
  <c r="AE1500" i="64"/>
  <c r="AE1513" i="64" s="1"/>
  <c r="BB1479" i="64"/>
  <c r="BB1492" i="64" s="1"/>
  <c r="BB1501" i="64"/>
  <c r="BB1514" i="64" s="1"/>
  <c r="CH1478" i="64"/>
  <c r="CH1491" i="64" s="1"/>
  <c r="CH1500" i="64"/>
  <c r="CH1513" i="64" s="1"/>
  <c r="BR1478" i="64"/>
  <c r="BR1491" i="64" s="1"/>
  <c r="BR1500" i="64"/>
  <c r="BR1513" i="64" s="1"/>
  <c r="BB1478" i="64"/>
  <c r="BB1491" i="64" s="1"/>
  <c r="BB1500" i="64"/>
  <c r="BB1513" i="64" s="1"/>
  <c r="AL1478" i="64"/>
  <c r="AL1491" i="64" s="1"/>
  <c r="AL1500" i="64"/>
  <c r="AL1513" i="64" s="1"/>
  <c r="V1478" i="64"/>
  <c r="V1491" i="64" s="1"/>
  <c r="V1500" i="64"/>
  <c r="V1513" i="64" s="1"/>
  <c r="BY1483" i="64"/>
  <c r="BY1496" i="64" s="1"/>
  <c r="BY1505" i="64"/>
  <c r="BY1518" i="64" s="1"/>
  <c r="BI1483" i="64"/>
  <c r="BI1496" i="64" s="1"/>
  <c r="BI1505" i="64"/>
  <c r="BI1518" i="64" s="1"/>
  <c r="AS1483" i="64"/>
  <c r="AS1496" i="64" s="1"/>
  <c r="AS1505" i="64"/>
  <c r="AS1518" i="64" s="1"/>
  <c r="AC1483" i="64"/>
  <c r="AC1496" i="64" s="1"/>
  <c r="AC1505" i="64"/>
  <c r="CG1482" i="64"/>
  <c r="CG1504" i="64"/>
  <c r="BQ1482" i="64"/>
  <c r="BQ1504" i="64"/>
  <c r="BA1482" i="64"/>
  <c r="BA1504" i="64"/>
  <c r="AK1482" i="64"/>
  <c r="AK1504" i="64"/>
  <c r="U1482" i="64"/>
  <c r="U1504" i="64"/>
  <c r="BY1479" i="64"/>
  <c r="BY1492" i="64" s="1"/>
  <c r="BY1501" i="64"/>
  <c r="BY1514" i="64" s="1"/>
  <c r="BI1479" i="64"/>
  <c r="BI1492" i="64" s="1"/>
  <c r="BI1501" i="64"/>
  <c r="BI1514" i="64" s="1"/>
  <c r="AS1479" i="64"/>
  <c r="AS1492" i="64" s="1"/>
  <c r="AS1501" i="64"/>
  <c r="AS1514" i="64" s="1"/>
  <c r="AC1479" i="64"/>
  <c r="AC1501" i="64"/>
  <c r="V1483" i="64"/>
  <c r="V1496" i="64" s="1"/>
  <c r="V1505" i="64"/>
  <c r="CG1478" i="64"/>
  <c r="CG1491" i="64" s="1"/>
  <c r="CG1500" i="64"/>
  <c r="CG1513" i="64" s="1"/>
  <c r="BQ1478" i="64"/>
  <c r="BQ1491" i="64" s="1"/>
  <c r="BQ1500" i="64"/>
  <c r="BQ1513" i="64" s="1"/>
  <c r="BA1478" i="64"/>
  <c r="BA1491" i="64" s="1"/>
  <c r="BA1500" i="64"/>
  <c r="BA1513" i="64" s="1"/>
  <c r="AK1478" i="64"/>
  <c r="AK1491" i="64" s="1"/>
  <c r="AK1500" i="64"/>
  <c r="AK1513" i="64" s="1"/>
  <c r="U1478" i="64"/>
  <c r="U1491" i="64" s="1"/>
  <c r="U1500" i="64"/>
  <c r="U1513" i="64" s="1"/>
  <c r="BX1483" i="64"/>
  <c r="BX1496" i="64" s="1"/>
  <c r="BX1505" i="64"/>
  <c r="BX1518" i="64" s="1"/>
  <c r="BH1483" i="64"/>
  <c r="BH1496" i="64" s="1"/>
  <c r="BH1505" i="64"/>
  <c r="BH1518" i="64" s="1"/>
  <c r="AR1483" i="64"/>
  <c r="AR1496" i="64" s="1"/>
  <c r="AR1505" i="64"/>
  <c r="AR1518" i="64" s="1"/>
  <c r="AB1483" i="64"/>
  <c r="AB1496" i="64" s="1"/>
  <c r="AB1505" i="64"/>
  <c r="CF1482" i="64"/>
  <c r="CF1504" i="64"/>
  <c r="BP1482" i="64"/>
  <c r="BP1504" i="64"/>
  <c r="AZ1482" i="64"/>
  <c r="AZ1504" i="64"/>
  <c r="AJ1482" i="64"/>
  <c r="AJ1504" i="64"/>
  <c r="T1482" i="64"/>
  <c r="T1504" i="64"/>
  <c r="BX1479" i="64"/>
  <c r="BX1492" i="64" s="1"/>
  <c r="BX1501" i="64"/>
  <c r="BX1514" i="64" s="1"/>
  <c r="BH1479" i="64"/>
  <c r="BH1492" i="64" s="1"/>
  <c r="BH1501" i="64"/>
  <c r="BH1514" i="64" s="1"/>
  <c r="AR1479" i="64"/>
  <c r="AR1492" i="64" s="1"/>
  <c r="AR1501" i="64"/>
  <c r="AR1514" i="64" s="1"/>
  <c r="AB1479" i="64"/>
  <c r="AB1501" i="64"/>
  <c r="BJ1482" i="64"/>
  <c r="BJ1504" i="64"/>
  <c r="CF1478" i="64"/>
  <c r="CF1491" i="64" s="1"/>
  <c r="CF1500" i="64"/>
  <c r="CF1513" i="64" s="1"/>
  <c r="BP1478" i="64"/>
  <c r="BP1491" i="64" s="1"/>
  <c r="BP1500" i="64"/>
  <c r="BP1513" i="64" s="1"/>
  <c r="AZ1478" i="64"/>
  <c r="AZ1491" i="64" s="1"/>
  <c r="AZ1500" i="64"/>
  <c r="AZ1513" i="64" s="1"/>
  <c r="AJ1478" i="64"/>
  <c r="AJ1491" i="64" s="1"/>
  <c r="AJ1500" i="64"/>
  <c r="AJ1513" i="64" s="1"/>
  <c r="T1478" i="64"/>
  <c r="T1491" i="64" s="1"/>
  <c r="T1500" i="64"/>
  <c r="T1513" i="64" s="1"/>
  <c r="BW1483" i="64"/>
  <c r="BW1496" i="64" s="1"/>
  <c r="BW1505" i="64"/>
  <c r="BW1518" i="64" s="1"/>
  <c r="BG1483" i="64"/>
  <c r="BG1496" i="64" s="1"/>
  <c r="BG1505" i="64"/>
  <c r="BG1518" i="64" s="1"/>
  <c r="AQ1483" i="64"/>
  <c r="AQ1496" i="64" s="1"/>
  <c r="AQ1505" i="64"/>
  <c r="AQ1518" i="64" s="1"/>
  <c r="AA1483" i="64"/>
  <c r="AA1505" i="64"/>
  <c r="CE1482" i="64"/>
  <c r="CE1504" i="64"/>
  <c r="BO1482" i="64"/>
  <c r="BO1504" i="64"/>
  <c r="AY1482" i="64"/>
  <c r="AY1504" i="64"/>
  <c r="AI1482" i="64"/>
  <c r="AI1504" i="64"/>
  <c r="BW1479" i="64"/>
  <c r="BW1492" i="64" s="1"/>
  <c r="BW1501" i="64"/>
  <c r="BW1514" i="64" s="1"/>
  <c r="BG1479" i="64"/>
  <c r="BG1492" i="64" s="1"/>
  <c r="BG1501" i="64"/>
  <c r="BG1514" i="64" s="1"/>
  <c r="AQ1479" i="64"/>
  <c r="AQ1492" i="64" s="1"/>
  <c r="AQ1501" i="64"/>
  <c r="AQ1514" i="64" s="1"/>
  <c r="AA1479" i="64"/>
  <c r="AA1501" i="64"/>
  <c r="AL1483" i="64"/>
  <c r="AL1496" i="64" s="1"/>
  <c r="AL1505" i="64"/>
  <c r="AL1518" i="64" s="1"/>
  <c r="CE1478" i="64"/>
  <c r="CE1491" i="64" s="1"/>
  <c r="CE1500" i="64"/>
  <c r="CE1513" i="64" s="1"/>
  <c r="BO1478" i="64"/>
  <c r="BO1491" i="64" s="1"/>
  <c r="BO1500" i="64"/>
  <c r="BO1513" i="64" s="1"/>
  <c r="AY1478" i="64"/>
  <c r="AY1491" i="64" s="1"/>
  <c r="AY1500" i="64"/>
  <c r="AY1513" i="64" s="1"/>
  <c r="AI1478" i="64"/>
  <c r="AI1491" i="64" s="1"/>
  <c r="AI1500" i="64"/>
  <c r="AI1513" i="64" s="1"/>
  <c r="BV1483" i="64"/>
  <c r="BV1496" i="64" s="1"/>
  <c r="BV1505" i="64"/>
  <c r="BV1518" i="64" s="1"/>
  <c r="BF1483" i="64"/>
  <c r="BF1496" i="64" s="1"/>
  <c r="BF1505" i="64"/>
  <c r="BF1518" i="64" s="1"/>
  <c r="AP1483" i="64"/>
  <c r="AP1496" i="64" s="1"/>
  <c r="AP1505" i="64"/>
  <c r="AP1518" i="64" s="1"/>
  <c r="Z1483" i="64"/>
  <c r="Z1496" i="64" s="1"/>
  <c r="Z1505" i="64"/>
  <c r="CD1482" i="64"/>
  <c r="CD1504" i="64"/>
  <c r="BN1482" i="64"/>
  <c r="BN1504" i="64"/>
  <c r="AX1482" i="64"/>
  <c r="AX1504" i="64"/>
  <c r="AH1482" i="64"/>
  <c r="AH1504" i="64"/>
  <c r="BV1479" i="64"/>
  <c r="BV1492" i="64" s="1"/>
  <c r="BV1501" i="64"/>
  <c r="BV1514" i="64" s="1"/>
  <c r="BF1479" i="64"/>
  <c r="BF1492" i="64" s="1"/>
  <c r="BF1501" i="64"/>
  <c r="BF1514" i="64" s="1"/>
  <c r="AP1479" i="64"/>
  <c r="AP1492" i="64" s="1"/>
  <c r="AP1501" i="64"/>
  <c r="AP1514" i="64" s="1"/>
  <c r="Z1479" i="64"/>
  <c r="Z1501" i="64"/>
  <c r="CA1478" i="64"/>
  <c r="CA1491" i="64" s="1"/>
  <c r="CA1500" i="64"/>
  <c r="CA1513" i="64" s="1"/>
  <c r="V1479" i="64"/>
  <c r="V1501" i="64"/>
  <c r="CD1478" i="64"/>
  <c r="CD1491" i="64" s="1"/>
  <c r="CD1500" i="64"/>
  <c r="CD1513" i="64" s="1"/>
  <c r="BN1478" i="64"/>
  <c r="BN1491" i="64" s="1"/>
  <c r="BN1500" i="64"/>
  <c r="BN1513" i="64" s="1"/>
  <c r="AX1478" i="64"/>
  <c r="AX1491" i="64" s="1"/>
  <c r="AX1500" i="64"/>
  <c r="AX1513" i="64" s="1"/>
  <c r="AH1478" i="64"/>
  <c r="AH1491" i="64" s="1"/>
  <c r="AH1500" i="64"/>
  <c r="AH1513" i="64" s="1"/>
  <c r="CK1483" i="64"/>
  <c r="CK1496" i="64" s="1"/>
  <c r="CK1505" i="64"/>
  <c r="CK1518" i="64" s="1"/>
  <c r="BU1483" i="64"/>
  <c r="BU1496" i="64" s="1"/>
  <c r="BU1505" i="64"/>
  <c r="BU1518" i="64" s="1"/>
  <c r="BE1483" i="64"/>
  <c r="BE1496" i="64" s="1"/>
  <c r="BE1505" i="64"/>
  <c r="BE1518" i="64" s="1"/>
  <c r="AO1483" i="64"/>
  <c r="AO1496" i="64" s="1"/>
  <c r="AO1505" i="64"/>
  <c r="AO1518" i="64" s="1"/>
  <c r="Y1483" i="64"/>
  <c r="Y1496" i="64" s="1"/>
  <c r="Y1505" i="64"/>
  <c r="CC1482" i="64"/>
  <c r="CC1504" i="64"/>
  <c r="BM1482" i="64"/>
  <c r="BM1504" i="64"/>
  <c r="AW1482" i="64"/>
  <c r="AW1504" i="64"/>
  <c r="AG1482" i="64"/>
  <c r="AG1504" i="64"/>
  <c r="CK1479" i="64"/>
  <c r="CK1492" i="64" s="1"/>
  <c r="CK1501" i="64"/>
  <c r="CK1514" i="64" s="1"/>
  <c r="BU1479" i="64"/>
  <c r="BU1492" i="64" s="1"/>
  <c r="BU1501" i="64"/>
  <c r="BU1514" i="64" s="1"/>
  <c r="BE1479" i="64"/>
  <c r="BE1492" i="64" s="1"/>
  <c r="BE1501" i="64"/>
  <c r="BE1514" i="64" s="1"/>
  <c r="AO1479" i="64"/>
  <c r="AO1492" i="64" s="1"/>
  <c r="AO1501" i="64"/>
  <c r="AO1514" i="64" s="1"/>
  <c r="Y1479" i="64"/>
  <c r="Y1501" i="64"/>
  <c r="AD1486" i="64" a="1"/>
  <c r="AD1486" i="64" s="1"/>
  <c r="AD1508" i="64" a="1"/>
  <c r="AD1508" i="64" s="1"/>
  <c r="BK1478" i="64"/>
  <c r="BK1491" i="64" s="1"/>
  <c r="BK1500" i="64"/>
  <c r="BK1513" i="64" s="1"/>
  <c r="BR1479" i="64"/>
  <c r="BR1492" i="64" s="1"/>
  <c r="BR1501" i="64"/>
  <c r="BR1514" i="64" s="1"/>
  <c r="CC1478" i="64"/>
  <c r="CC1491" i="64" s="1"/>
  <c r="CC1500" i="64"/>
  <c r="CC1513" i="64" s="1"/>
  <c r="BM1478" i="64"/>
  <c r="BM1491" i="64" s="1"/>
  <c r="BM1500" i="64"/>
  <c r="BM1513" i="64" s="1"/>
  <c r="AW1478" i="64"/>
  <c r="AW1491" i="64" s="1"/>
  <c r="AW1500" i="64"/>
  <c r="AW1513" i="64" s="1"/>
  <c r="AG1478" i="64"/>
  <c r="AG1491" i="64" s="1"/>
  <c r="AG1500" i="64"/>
  <c r="AG1513" i="64" s="1"/>
  <c r="CJ1483" i="64"/>
  <c r="CJ1496" i="64" s="1"/>
  <c r="CJ1505" i="64"/>
  <c r="CJ1518" i="64" s="1"/>
  <c r="BT1483" i="64"/>
  <c r="BT1496" i="64" s="1"/>
  <c r="BT1505" i="64"/>
  <c r="BT1518" i="64" s="1"/>
  <c r="BD1483" i="64"/>
  <c r="BD1496" i="64" s="1"/>
  <c r="BD1505" i="64"/>
  <c r="BD1518" i="64" s="1"/>
  <c r="AN1483" i="64"/>
  <c r="AN1496" i="64" s="1"/>
  <c r="AN1505" i="64"/>
  <c r="AN1518" i="64" s="1"/>
  <c r="X1483" i="64"/>
  <c r="X1496" i="64" s="1"/>
  <c r="X1505" i="64"/>
  <c r="CB1482" i="64"/>
  <c r="CB1504" i="64"/>
  <c r="BL1482" i="64"/>
  <c r="BL1504" i="64"/>
  <c r="AV1482" i="64"/>
  <c r="AV1504" i="64"/>
  <c r="AF1482" i="64"/>
  <c r="AF1504" i="64"/>
  <c r="CJ1479" i="64"/>
  <c r="CJ1492" i="64" s="1"/>
  <c r="CJ1501" i="64"/>
  <c r="CJ1514" i="64" s="1"/>
  <c r="BT1479" i="64"/>
  <c r="BT1492" i="64" s="1"/>
  <c r="BT1501" i="64"/>
  <c r="BT1514" i="64" s="1"/>
  <c r="BD1479" i="64"/>
  <c r="BD1492" i="64" s="1"/>
  <c r="BD1501" i="64"/>
  <c r="BD1514" i="64" s="1"/>
  <c r="AN1479" i="64"/>
  <c r="AN1492" i="64" s="1"/>
  <c r="AN1501" i="64"/>
  <c r="AN1514" i="64" s="1"/>
  <c r="X1479" i="64"/>
  <c r="X1501" i="64"/>
  <c r="AT1482" i="64"/>
  <c r="AT1504" i="64"/>
  <c r="CB1478" i="64"/>
  <c r="CB1491" i="64" s="1"/>
  <c r="CB1500" i="64"/>
  <c r="CB1513" i="64" s="1"/>
  <c r="BL1478" i="64"/>
  <c r="BL1491" i="64" s="1"/>
  <c r="BL1500" i="64"/>
  <c r="BL1513" i="64" s="1"/>
  <c r="AV1478" i="64"/>
  <c r="AV1491" i="64" s="1"/>
  <c r="AV1500" i="64"/>
  <c r="AV1513" i="64" s="1"/>
  <c r="AF1478" i="64"/>
  <c r="AF1491" i="64" s="1"/>
  <c r="AF1500" i="64"/>
  <c r="AF1513" i="64" s="1"/>
  <c r="CI1483" i="64"/>
  <c r="CI1496" i="64" s="1"/>
  <c r="CI1505" i="64"/>
  <c r="CI1518" i="64" s="1"/>
  <c r="BS1483" i="64"/>
  <c r="BS1496" i="64" s="1"/>
  <c r="BS1505" i="64"/>
  <c r="BS1518" i="64" s="1"/>
  <c r="BC1483" i="64"/>
  <c r="BC1496" i="64" s="1"/>
  <c r="BC1505" i="64"/>
  <c r="BC1518" i="64" s="1"/>
  <c r="AM1483" i="64"/>
  <c r="AM1496" i="64" s="1"/>
  <c r="AM1505" i="64"/>
  <c r="AM1518" i="64" s="1"/>
  <c r="W1483" i="64"/>
  <c r="W1496" i="64" s="1"/>
  <c r="W1505" i="64"/>
  <c r="CA1482" i="64"/>
  <c r="CA1504" i="64"/>
  <c r="BK1482" i="64"/>
  <c r="BK1504" i="64"/>
  <c r="AU1482" i="64"/>
  <c r="AU1504" i="64"/>
  <c r="AE1482" i="64"/>
  <c r="AE1504" i="64"/>
  <c r="CI1479" i="64"/>
  <c r="CI1492" i="64" s="1"/>
  <c r="CI1501" i="64"/>
  <c r="CI1514" i="64" s="1"/>
  <c r="BS1479" i="64"/>
  <c r="BS1492" i="64" s="1"/>
  <c r="BS1501" i="64"/>
  <c r="BS1514" i="64" s="1"/>
  <c r="BC1479" i="64"/>
  <c r="BC1492" i="64" s="1"/>
  <c r="BC1501" i="64"/>
  <c r="BC1514" i="64" s="1"/>
  <c r="AM1479" i="64"/>
  <c r="AM1492" i="64" s="1"/>
  <c r="AM1501" i="64"/>
  <c r="AM1514" i="64" s="1"/>
  <c r="W1479" i="64"/>
  <c r="W1501" i="64"/>
  <c r="S1461" i="64"/>
  <c r="S1483" i="64"/>
  <c r="S1457" i="64"/>
  <c r="S1470" i="64" s="1"/>
  <c r="S1479" i="64"/>
  <c r="AA1496" i="64"/>
  <c r="S1460" i="64"/>
  <c r="S1482" i="64"/>
  <c r="S1456" i="64"/>
  <c r="S1469" i="64" s="1"/>
  <c r="S1478" i="64"/>
  <c r="S1491" i="64" s="1"/>
  <c r="CA1411" i="64"/>
  <c r="CA1424" i="64" s="1"/>
  <c r="CA1456" i="64"/>
  <c r="CA1469" i="64" s="1"/>
  <c r="BK1411" i="64"/>
  <c r="BK1424" i="64" s="1"/>
  <c r="BK1456" i="64"/>
  <c r="BK1469" i="64" s="1"/>
  <c r="AU1411" i="64"/>
  <c r="AU1424" i="64" s="1"/>
  <c r="AU1456" i="64"/>
  <c r="AU1469" i="64" s="1"/>
  <c r="AE1411" i="64"/>
  <c r="AE1424" i="64" s="1"/>
  <c r="AE1456" i="64"/>
  <c r="AE1469" i="64" s="1"/>
  <c r="CH1416" i="64"/>
  <c r="CH1429" i="64" s="1"/>
  <c r="CH1461" i="64"/>
  <c r="CH1474" i="64" s="1"/>
  <c r="BR1416" i="64"/>
  <c r="BR1429" i="64" s="1"/>
  <c r="BR1461" i="64"/>
  <c r="BR1474" i="64" s="1"/>
  <c r="BB1416" i="64"/>
  <c r="BB1429" i="64" s="1"/>
  <c r="BB1461" i="64"/>
  <c r="BB1474" i="64" s="1"/>
  <c r="AL1416" i="64"/>
  <c r="AL1429" i="64" s="1"/>
  <c r="AL1461" i="64"/>
  <c r="AL1474" i="64" s="1"/>
  <c r="V1416" i="64"/>
  <c r="V1429" i="64" s="1"/>
  <c r="V1461" i="64"/>
  <c r="BZ1415" i="64"/>
  <c r="BZ1460" i="64"/>
  <c r="BJ1415" i="64"/>
  <c r="BJ1460" i="64"/>
  <c r="AT1415" i="64"/>
  <c r="AT1460" i="64"/>
  <c r="AD1415" i="64"/>
  <c r="AD1460" i="64"/>
  <c r="CH1412" i="64"/>
  <c r="CH1425" i="64" s="1"/>
  <c r="CH1457" i="64"/>
  <c r="CH1470" i="64" s="1"/>
  <c r="BR1412" i="64"/>
  <c r="BR1425" i="64" s="1"/>
  <c r="BR1457" i="64"/>
  <c r="BR1470" i="64" s="1"/>
  <c r="BB1412" i="64"/>
  <c r="BB1425" i="64" s="1"/>
  <c r="BB1457" i="64"/>
  <c r="BB1470" i="64" s="1"/>
  <c r="AL1412" i="64"/>
  <c r="AL1425" i="64" s="1"/>
  <c r="AL1457" i="64"/>
  <c r="AL1470" i="64" s="1"/>
  <c r="V1412" i="64"/>
  <c r="V1425" i="64" s="1"/>
  <c r="V1457" i="64"/>
  <c r="BZ1411" i="64"/>
  <c r="BZ1424" i="64" s="1"/>
  <c r="BZ1456" i="64"/>
  <c r="BZ1469" i="64" s="1"/>
  <c r="BJ1411" i="64"/>
  <c r="BJ1424" i="64" s="1"/>
  <c r="BJ1456" i="64"/>
  <c r="BJ1469" i="64" s="1"/>
  <c r="AT1411" i="64"/>
  <c r="AT1424" i="64" s="1"/>
  <c r="AT1456" i="64"/>
  <c r="AT1469" i="64" s="1"/>
  <c r="AD1411" i="64"/>
  <c r="AD1424" i="64" s="1"/>
  <c r="AD1456" i="64"/>
  <c r="AD1469" i="64" s="1"/>
  <c r="CG1416" i="64"/>
  <c r="CG1429" i="64" s="1"/>
  <c r="CG1461" i="64"/>
  <c r="CG1474" i="64" s="1"/>
  <c r="BQ1416" i="64"/>
  <c r="BQ1429" i="64" s="1"/>
  <c r="BQ1461" i="64"/>
  <c r="BQ1474" i="64" s="1"/>
  <c r="BA1416" i="64"/>
  <c r="BA1429" i="64" s="1"/>
  <c r="BA1461" i="64"/>
  <c r="BA1474" i="64" s="1"/>
  <c r="AK1416" i="64"/>
  <c r="AK1429" i="64" s="1"/>
  <c r="AK1461" i="64"/>
  <c r="AK1474" i="64" s="1"/>
  <c r="U1416" i="64"/>
  <c r="U1429" i="64" s="1"/>
  <c r="U1461" i="64"/>
  <c r="BY1415" i="64"/>
  <c r="BY1460" i="64"/>
  <c r="BI1415" i="64"/>
  <c r="BI1460" i="64"/>
  <c r="AS1415" i="64"/>
  <c r="AS1460" i="64"/>
  <c r="AC1415" i="64"/>
  <c r="AC1460" i="64"/>
  <c r="CG1412" i="64"/>
  <c r="CG1425" i="64" s="1"/>
  <c r="CG1457" i="64"/>
  <c r="CG1470" i="64" s="1"/>
  <c r="BQ1412" i="64"/>
  <c r="BQ1425" i="64" s="1"/>
  <c r="BQ1457" i="64"/>
  <c r="BQ1470" i="64" s="1"/>
  <c r="BA1412" i="64"/>
  <c r="BA1425" i="64" s="1"/>
  <c r="BA1457" i="64"/>
  <c r="BA1470" i="64" s="1"/>
  <c r="AK1412" i="64"/>
  <c r="AK1425" i="64" s="1"/>
  <c r="AK1457" i="64"/>
  <c r="AK1470" i="64" s="1"/>
  <c r="U1412" i="64"/>
  <c r="U1425" i="64" s="1"/>
  <c r="U1457" i="64"/>
  <c r="BY1411" i="64"/>
  <c r="BY1424" i="64" s="1"/>
  <c r="BY1456" i="64"/>
  <c r="BY1469" i="64" s="1"/>
  <c r="BI1411" i="64"/>
  <c r="BI1424" i="64" s="1"/>
  <c r="BI1456" i="64"/>
  <c r="BI1469" i="64" s="1"/>
  <c r="AS1411" i="64"/>
  <c r="AS1424" i="64" s="1"/>
  <c r="AS1456" i="64"/>
  <c r="AS1469" i="64" s="1"/>
  <c r="AC1411" i="64"/>
  <c r="AC1424" i="64" s="1"/>
  <c r="AC1456" i="64"/>
  <c r="AC1469" i="64" s="1"/>
  <c r="CF1416" i="64"/>
  <c r="CF1429" i="64" s="1"/>
  <c r="CF1461" i="64"/>
  <c r="CF1474" i="64" s="1"/>
  <c r="BP1416" i="64"/>
  <c r="BP1429" i="64" s="1"/>
  <c r="BP1461" i="64"/>
  <c r="BP1474" i="64" s="1"/>
  <c r="AZ1416" i="64"/>
  <c r="AZ1429" i="64" s="1"/>
  <c r="AZ1461" i="64"/>
  <c r="AZ1474" i="64" s="1"/>
  <c r="AJ1416" i="64"/>
  <c r="AJ1429" i="64" s="1"/>
  <c r="AJ1461" i="64"/>
  <c r="AJ1474" i="64" s="1"/>
  <c r="T1416" i="64"/>
  <c r="T1429" i="64" s="1"/>
  <c r="T1461" i="64"/>
  <c r="BX1415" i="64"/>
  <c r="BX1460" i="64"/>
  <c r="BH1415" i="64"/>
  <c r="BH1460" i="64"/>
  <c r="AR1415" i="64"/>
  <c r="AR1460" i="64"/>
  <c r="AB1415" i="64"/>
  <c r="AB1460" i="64"/>
  <c r="CF1412" i="64"/>
  <c r="CF1425" i="64" s="1"/>
  <c r="CF1457" i="64"/>
  <c r="CF1470" i="64" s="1"/>
  <c r="BP1412" i="64"/>
  <c r="BP1425" i="64" s="1"/>
  <c r="BP1457" i="64"/>
  <c r="BP1470" i="64" s="1"/>
  <c r="AZ1412" i="64"/>
  <c r="AZ1425" i="64" s="1"/>
  <c r="AZ1457" i="64"/>
  <c r="AZ1470" i="64" s="1"/>
  <c r="AJ1412" i="64"/>
  <c r="AJ1425" i="64" s="1"/>
  <c r="AJ1457" i="64"/>
  <c r="AJ1470" i="64" s="1"/>
  <c r="T1412" i="64"/>
  <c r="T1457" i="64"/>
  <c r="BX1411" i="64"/>
  <c r="BX1424" i="64" s="1"/>
  <c r="BX1456" i="64"/>
  <c r="BX1469" i="64" s="1"/>
  <c r="BH1411" i="64"/>
  <c r="BH1424" i="64" s="1"/>
  <c r="BH1456" i="64"/>
  <c r="BH1469" i="64" s="1"/>
  <c r="AR1411" i="64"/>
  <c r="AR1424" i="64" s="1"/>
  <c r="AR1456" i="64"/>
  <c r="AR1469" i="64" s="1"/>
  <c r="AB1411" i="64"/>
  <c r="AB1424" i="64" s="1"/>
  <c r="AB1456" i="64"/>
  <c r="AB1469" i="64" s="1"/>
  <c r="CE1416" i="64"/>
  <c r="CE1429" i="64" s="1"/>
  <c r="CE1461" i="64"/>
  <c r="CE1474" i="64" s="1"/>
  <c r="BO1416" i="64"/>
  <c r="BO1429" i="64" s="1"/>
  <c r="BO1461" i="64"/>
  <c r="BO1474" i="64" s="1"/>
  <c r="AY1416" i="64"/>
  <c r="AY1429" i="64" s="1"/>
  <c r="AY1461" i="64"/>
  <c r="AY1474" i="64" s="1"/>
  <c r="AI1416" i="64"/>
  <c r="AI1429" i="64" s="1"/>
  <c r="AI1461" i="64"/>
  <c r="AI1474" i="64" s="1"/>
  <c r="BW1415" i="64"/>
  <c r="BW1460" i="64"/>
  <c r="BG1415" i="64"/>
  <c r="BG1460" i="64"/>
  <c r="AQ1415" i="64"/>
  <c r="AQ1460" i="64"/>
  <c r="AA1415" i="64"/>
  <c r="AA1460" i="64"/>
  <c r="CE1412" i="64"/>
  <c r="CE1425" i="64" s="1"/>
  <c r="CE1457" i="64"/>
  <c r="CE1470" i="64" s="1"/>
  <c r="BO1412" i="64"/>
  <c r="BO1425" i="64" s="1"/>
  <c r="BO1457" i="64"/>
  <c r="BO1470" i="64" s="1"/>
  <c r="AY1412" i="64"/>
  <c r="AY1425" i="64" s="1"/>
  <c r="AY1457" i="64"/>
  <c r="AY1470" i="64" s="1"/>
  <c r="AI1412" i="64"/>
  <c r="AI1425" i="64" s="1"/>
  <c r="AI1457" i="64"/>
  <c r="AI1470" i="64" s="1"/>
  <c r="BW1411" i="64"/>
  <c r="BW1424" i="64" s="1"/>
  <c r="BW1456" i="64"/>
  <c r="BW1469" i="64" s="1"/>
  <c r="BG1411" i="64"/>
  <c r="BG1424" i="64" s="1"/>
  <c r="BG1456" i="64"/>
  <c r="BG1469" i="64" s="1"/>
  <c r="AQ1411" i="64"/>
  <c r="AQ1424" i="64" s="1"/>
  <c r="AQ1456" i="64"/>
  <c r="AQ1469" i="64" s="1"/>
  <c r="AA1411" i="64"/>
  <c r="AA1424" i="64" s="1"/>
  <c r="AA1456" i="64"/>
  <c r="AA1469" i="64" s="1"/>
  <c r="CD1416" i="64"/>
  <c r="CD1429" i="64" s="1"/>
  <c r="CD1461" i="64"/>
  <c r="CD1474" i="64" s="1"/>
  <c r="BN1416" i="64"/>
  <c r="BN1429" i="64" s="1"/>
  <c r="BN1461" i="64"/>
  <c r="BN1474" i="64" s="1"/>
  <c r="AX1416" i="64"/>
  <c r="AX1429" i="64" s="1"/>
  <c r="AX1461" i="64"/>
  <c r="AX1474" i="64" s="1"/>
  <c r="AH1416" i="64"/>
  <c r="AH1429" i="64" s="1"/>
  <c r="AH1461" i="64"/>
  <c r="AH1474" i="64" s="1"/>
  <c r="BV1415" i="64"/>
  <c r="BV1460" i="64"/>
  <c r="BF1415" i="64"/>
  <c r="BF1460" i="64"/>
  <c r="AP1415" i="64"/>
  <c r="AP1460" i="64"/>
  <c r="Z1415" i="64"/>
  <c r="Z1460" i="64"/>
  <c r="CD1412" i="64"/>
  <c r="CD1425" i="64" s="1"/>
  <c r="CD1457" i="64"/>
  <c r="CD1470" i="64" s="1"/>
  <c r="BN1412" i="64"/>
  <c r="BN1425" i="64" s="1"/>
  <c r="BN1457" i="64"/>
  <c r="BN1470" i="64" s="1"/>
  <c r="AX1412" i="64"/>
  <c r="AX1425" i="64" s="1"/>
  <c r="AX1457" i="64"/>
  <c r="AX1470" i="64" s="1"/>
  <c r="AH1412" i="64"/>
  <c r="AH1425" i="64" s="1"/>
  <c r="AH1457" i="64"/>
  <c r="AH1470" i="64" s="1"/>
  <c r="BV1411" i="64"/>
  <c r="BV1424" i="64" s="1"/>
  <c r="BV1456" i="64"/>
  <c r="BV1469" i="64" s="1"/>
  <c r="BF1411" i="64"/>
  <c r="BF1424" i="64" s="1"/>
  <c r="BF1456" i="64"/>
  <c r="BF1469" i="64" s="1"/>
  <c r="AP1411" i="64"/>
  <c r="AP1424" i="64" s="1"/>
  <c r="AP1456" i="64"/>
  <c r="AP1469" i="64" s="1"/>
  <c r="Z1411" i="64"/>
  <c r="Z1424" i="64" s="1"/>
  <c r="Z1456" i="64"/>
  <c r="Z1469" i="64" s="1"/>
  <c r="CC1416" i="64"/>
  <c r="CC1429" i="64" s="1"/>
  <c r="CC1461" i="64"/>
  <c r="CC1474" i="64" s="1"/>
  <c r="BM1416" i="64"/>
  <c r="BM1429" i="64" s="1"/>
  <c r="BM1461" i="64"/>
  <c r="BM1474" i="64" s="1"/>
  <c r="AW1416" i="64"/>
  <c r="AW1429" i="64" s="1"/>
  <c r="AW1461" i="64"/>
  <c r="AW1474" i="64" s="1"/>
  <c r="AG1416" i="64"/>
  <c r="AG1429" i="64" s="1"/>
  <c r="AG1461" i="64"/>
  <c r="AG1474" i="64" s="1"/>
  <c r="CK1415" i="64"/>
  <c r="CK1460" i="64"/>
  <c r="BU1415" i="64"/>
  <c r="BU1460" i="64"/>
  <c r="BE1415" i="64"/>
  <c r="BE1460" i="64"/>
  <c r="AO1415" i="64"/>
  <c r="AO1460" i="64"/>
  <c r="Y1415" i="64"/>
  <c r="Y1460" i="64"/>
  <c r="CC1412" i="64"/>
  <c r="CC1425" i="64" s="1"/>
  <c r="CC1457" i="64"/>
  <c r="CC1470" i="64" s="1"/>
  <c r="BM1412" i="64"/>
  <c r="BM1425" i="64" s="1"/>
  <c r="BM1457" i="64"/>
  <c r="BM1470" i="64" s="1"/>
  <c r="AW1412" i="64"/>
  <c r="AW1425" i="64" s="1"/>
  <c r="AW1457" i="64"/>
  <c r="AW1470" i="64" s="1"/>
  <c r="AG1412" i="64"/>
  <c r="AG1425" i="64" s="1"/>
  <c r="AG1457" i="64"/>
  <c r="AG1470" i="64" s="1"/>
  <c r="CK1411" i="64"/>
  <c r="CK1424" i="64" s="1"/>
  <c r="CK1456" i="64"/>
  <c r="CK1469" i="64" s="1"/>
  <c r="BU1411" i="64"/>
  <c r="BU1424" i="64" s="1"/>
  <c r="BU1456" i="64"/>
  <c r="BU1469" i="64" s="1"/>
  <c r="BE1411" i="64"/>
  <c r="BE1424" i="64" s="1"/>
  <c r="BE1456" i="64"/>
  <c r="BE1469" i="64" s="1"/>
  <c r="AO1411" i="64"/>
  <c r="AO1424" i="64" s="1"/>
  <c r="AO1456" i="64"/>
  <c r="AO1469" i="64" s="1"/>
  <c r="Y1411" i="64"/>
  <c r="Y1424" i="64" s="1"/>
  <c r="Y1456" i="64"/>
  <c r="Y1469" i="64" s="1"/>
  <c r="CB1416" i="64"/>
  <c r="CB1429" i="64" s="1"/>
  <c r="CB1461" i="64"/>
  <c r="CB1474" i="64" s="1"/>
  <c r="BL1416" i="64"/>
  <c r="BL1429" i="64" s="1"/>
  <c r="BL1461" i="64"/>
  <c r="BL1474" i="64" s="1"/>
  <c r="AV1416" i="64"/>
  <c r="AV1429" i="64" s="1"/>
  <c r="AV1461" i="64"/>
  <c r="AV1474" i="64" s="1"/>
  <c r="AF1416" i="64"/>
  <c r="AF1429" i="64" s="1"/>
  <c r="AF1461" i="64"/>
  <c r="AF1474" i="64" s="1"/>
  <c r="CJ1415" i="64"/>
  <c r="CJ1460" i="64"/>
  <c r="BT1415" i="64"/>
  <c r="BT1460" i="64"/>
  <c r="BD1415" i="64"/>
  <c r="BD1460" i="64"/>
  <c r="AN1415" i="64"/>
  <c r="AN1460" i="64"/>
  <c r="X1415" i="64"/>
  <c r="X1460" i="64"/>
  <c r="CB1412" i="64"/>
  <c r="CB1425" i="64" s="1"/>
  <c r="CB1457" i="64"/>
  <c r="CB1470" i="64" s="1"/>
  <c r="BL1412" i="64"/>
  <c r="BL1425" i="64" s="1"/>
  <c r="BL1457" i="64"/>
  <c r="BL1470" i="64" s="1"/>
  <c r="AV1412" i="64"/>
  <c r="AV1425" i="64" s="1"/>
  <c r="AV1457" i="64"/>
  <c r="AV1470" i="64" s="1"/>
  <c r="AF1412" i="64"/>
  <c r="AF1425" i="64" s="1"/>
  <c r="AF1457" i="64"/>
  <c r="AF1470" i="64" s="1"/>
  <c r="CJ1411" i="64"/>
  <c r="CJ1424" i="64" s="1"/>
  <c r="CJ1456" i="64"/>
  <c r="CJ1469" i="64" s="1"/>
  <c r="BT1411" i="64"/>
  <c r="BT1424" i="64" s="1"/>
  <c r="BT1456" i="64"/>
  <c r="BT1469" i="64" s="1"/>
  <c r="BD1411" i="64"/>
  <c r="BD1424" i="64" s="1"/>
  <c r="BD1456" i="64"/>
  <c r="BD1469" i="64" s="1"/>
  <c r="AN1411" i="64"/>
  <c r="AN1424" i="64" s="1"/>
  <c r="AN1456" i="64"/>
  <c r="AN1469" i="64" s="1"/>
  <c r="X1411" i="64"/>
  <c r="X1424" i="64" s="1"/>
  <c r="X1456" i="64"/>
  <c r="X1469" i="64" s="1"/>
  <c r="CA1416" i="64"/>
  <c r="CA1429" i="64" s="1"/>
  <c r="CA1461" i="64"/>
  <c r="CA1474" i="64" s="1"/>
  <c r="BK1416" i="64"/>
  <c r="BK1429" i="64" s="1"/>
  <c r="BK1461" i="64"/>
  <c r="BK1474" i="64" s="1"/>
  <c r="AU1416" i="64"/>
  <c r="AU1429" i="64" s="1"/>
  <c r="AU1461" i="64"/>
  <c r="AU1474" i="64" s="1"/>
  <c r="AE1416" i="64"/>
  <c r="AE1429" i="64" s="1"/>
  <c r="AE1461" i="64"/>
  <c r="AE1474" i="64" s="1"/>
  <c r="CI1415" i="64"/>
  <c r="CI1460" i="64"/>
  <c r="BS1415" i="64"/>
  <c r="BS1460" i="64"/>
  <c r="BC1415" i="64"/>
  <c r="BC1460" i="64"/>
  <c r="AM1415" i="64"/>
  <c r="AM1460" i="64"/>
  <c r="W1415" i="64"/>
  <c r="W1460" i="64"/>
  <c r="CA1412" i="64"/>
  <c r="CA1425" i="64" s="1"/>
  <c r="CA1457" i="64"/>
  <c r="CA1470" i="64" s="1"/>
  <c r="BK1412" i="64"/>
  <c r="BK1425" i="64" s="1"/>
  <c r="BK1457" i="64"/>
  <c r="BK1470" i="64" s="1"/>
  <c r="AU1412" i="64"/>
  <c r="AU1425" i="64" s="1"/>
  <c r="AU1457" i="64"/>
  <c r="AU1470" i="64" s="1"/>
  <c r="AE1412" i="64"/>
  <c r="AE1425" i="64" s="1"/>
  <c r="AE1457" i="64"/>
  <c r="AE1470" i="64" s="1"/>
  <c r="CI1411" i="64"/>
  <c r="CI1424" i="64" s="1"/>
  <c r="CI1456" i="64"/>
  <c r="CI1469" i="64" s="1"/>
  <c r="BS1411" i="64"/>
  <c r="BS1424" i="64" s="1"/>
  <c r="BS1456" i="64"/>
  <c r="BS1469" i="64" s="1"/>
  <c r="BC1411" i="64"/>
  <c r="BC1424" i="64" s="1"/>
  <c r="BC1456" i="64"/>
  <c r="BC1469" i="64" s="1"/>
  <c r="AM1411" i="64"/>
  <c r="AM1424" i="64" s="1"/>
  <c r="AM1456" i="64"/>
  <c r="AM1469" i="64" s="1"/>
  <c r="W1411" i="64"/>
  <c r="W1424" i="64" s="1"/>
  <c r="W1456" i="64"/>
  <c r="W1469" i="64" s="1"/>
  <c r="BZ1416" i="64"/>
  <c r="BZ1429" i="64" s="1"/>
  <c r="BZ1461" i="64"/>
  <c r="BZ1474" i="64" s="1"/>
  <c r="BJ1416" i="64"/>
  <c r="BJ1429" i="64" s="1"/>
  <c r="BJ1461" i="64"/>
  <c r="BJ1474" i="64" s="1"/>
  <c r="AT1416" i="64"/>
  <c r="AT1429" i="64" s="1"/>
  <c r="AT1461" i="64"/>
  <c r="AT1474" i="64" s="1"/>
  <c r="AD1416" i="64"/>
  <c r="AD1429" i="64" s="1"/>
  <c r="AD1461" i="64"/>
  <c r="AD1474" i="64" s="1"/>
  <c r="CH1415" i="64"/>
  <c r="CH1460" i="64"/>
  <c r="BR1415" i="64"/>
  <c r="BR1460" i="64"/>
  <c r="BB1415" i="64"/>
  <c r="BB1460" i="64"/>
  <c r="AL1415" i="64"/>
  <c r="AL1460" i="64"/>
  <c r="V1415" i="64"/>
  <c r="V1460" i="64"/>
  <c r="BZ1412" i="64"/>
  <c r="BZ1425" i="64" s="1"/>
  <c r="BZ1457" i="64"/>
  <c r="BZ1470" i="64" s="1"/>
  <c r="BJ1412" i="64"/>
  <c r="BJ1425" i="64" s="1"/>
  <c r="BJ1457" i="64"/>
  <c r="BJ1470" i="64" s="1"/>
  <c r="AT1412" i="64"/>
  <c r="AT1425" i="64" s="1"/>
  <c r="AT1457" i="64"/>
  <c r="AT1470" i="64" s="1"/>
  <c r="AD1412" i="64"/>
  <c r="AD1425" i="64" s="1"/>
  <c r="AD1457" i="64"/>
  <c r="AD1470" i="64" s="1"/>
  <c r="CH1411" i="64"/>
  <c r="CH1424" i="64" s="1"/>
  <c r="CH1456" i="64"/>
  <c r="CH1469" i="64" s="1"/>
  <c r="BR1411" i="64"/>
  <c r="BR1424" i="64" s="1"/>
  <c r="BR1456" i="64"/>
  <c r="BR1469" i="64" s="1"/>
  <c r="BB1411" i="64"/>
  <c r="BB1424" i="64" s="1"/>
  <c r="BB1456" i="64"/>
  <c r="BB1469" i="64" s="1"/>
  <c r="AL1411" i="64"/>
  <c r="AL1424" i="64" s="1"/>
  <c r="AL1456" i="64"/>
  <c r="AL1469" i="64" s="1"/>
  <c r="V1411" i="64"/>
  <c r="V1424" i="64" s="1"/>
  <c r="V1456" i="64"/>
  <c r="V1469" i="64" s="1"/>
  <c r="BY1416" i="64"/>
  <c r="BY1429" i="64" s="1"/>
  <c r="BY1461" i="64"/>
  <c r="BY1474" i="64" s="1"/>
  <c r="BI1416" i="64"/>
  <c r="BI1429" i="64" s="1"/>
  <c r="BI1461" i="64"/>
  <c r="BI1474" i="64" s="1"/>
  <c r="AS1416" i="64"/>
  <c r="AS1429" i="64" s="1"/>
  <c r="AS1461" i="64"/>
  <c r="AS1474" i="64" s="1"/>
  <c r="AC1416" i="64"/>
  <c r="AC1461" i="64"/>
  <c r="CG1415" i="64"/>
  <c r="CG1460" i="64"/>
  <c r="BQ1415" i="64"/>
  <c r="BQ1460" i="64"/>
  <c r="BA1415" i="64"/>
  <c r="BA1460" i="64"/>
  <c r="AK1415" i="64"/>
  <c r="AK1460" i="64"/>
  <c r="U1415" i="64"/>
  <c r="U1460" i="64"/>
  <c r="BY1412" i="64"/>
  <c r="BY1425" i="64" s="1"/>
  <c r="BY1457" i="64"/>
  <c r="BY1470" i="64" s="1"/>
  <c r="BI1412" i="64"/>
  <c r="BI1425" i="64" s="1"/>
  <c r="BI1457" i="64"/>
  <c r="BI1470" i="64" s="1"/>
  <c r="AS1412" i="64"/>
  <c r="AS1425" i="64" s="1"/>
  <c r="AS1457" i="64"/>
  <c r="AS1470" i="64" s="1"/>
  <c r="AC1412" i="64"/>
  <c r="AC1425" i="64" s="1"/>
  <c r="AC1457" i="64"/>
  <c r="CG1411" i="64"/>
  <c r="CG1424" i="64" s="1"/>
  <c r="CG1456" i="64"/>
  <c r="CG1469" i="64" s="1"/>
  <c r="BQ1411" i="64"/>
  <c r="BQ1424" i="64" s="1"/>
  <c r="BQ1456" i="64"/>
  <c r="BQ1469" i="64" s="1"/>
  <c r="BA1411" i="64"/>
  <c r="BA1424" i="64" s="1"/>
  <c r="BA1456" i="64"/>
  <c r="BA1469" i="64" s="1"/>
  <c r="AK1411" i="64"/>
  <c r="AK1424" i="64" s="1"/>
  <c r="AK1456" i="64"/>
  <c r="AK1469" i="64" s="1"/>
  <c r="U1411" i="64"/>
  <c r="U1424" i="64" s="1"/>
  <c r="U1456" i="64"/>
  <c r="U1469" i="64" s="1"/>
  <c r="BX1416" i="64"/>
  <c r="BX1429" i="64" s="1"/>
  <c r="BX1461" i="64"/>
  <c r="BX1474" i="64" s="1"/>
  <c r="BH1416" i="64"/>
  <c r="BH1429" i="64" s="1"/>
  <c r="BH1461" i="64"/>
  <c r="BH1474" i="64" s="1"/>
  <c r="AR1416" i="64"/>
  <c r="AR1429" i="64" s="1"/>
  <c r="AR1461" i="64"/>
  <c r="AR1474" i="64" s="1"/>
  <c r="AB1416" i="64"/>
  <c r="AB1429" i="64" s="1"/>
  <c r="AB1461" i="64"/>
  <c r="CF1415" i="64"/>
  <c r="CF1460" i="64"/>
  <c r="BP1415" i="64"/>
  <c r="BP1460" i="64"/>
  <c r="AZ1415" i="64"/>
  <c r="AZ1460" i="64"/>
  <c r="AJ1415" i="64"/>
  <c r="AJ1460" i="64"/>
  <c r="T1415" i="64"/>
  <c r="T1460" i="64"/>
  <c r="BX1412" i="64"/>
  <c r="BX1425" i="64" s="1"/>
  <c r="BX1457" i="64"/>
  <c r="BX1470" i="64" s="1"/>
  <c r="BH1412" i="64"/>
  <c r="BH1425" i="64" s="1"/>
  <c r="BH1457" i="64"/>
  <c r="BH1470" i="64" s="1"/>
  <c r="AR1412" i="64"/>
  <c r="AR1425" i="64" s="1"/>
  <c r="AR1457" i="64"/>
  <c r="AR1470" i="64" s="1"/>
  <c r="AB1412" i="64"/>
  <c r="AB1425" i="64" s="1"/>
  <c r="AB1457" i="64"/>
  <c r="CF1411" i="64"/>
  <c r="CF1424" i="64" s="1"/>
  <c r="CF1456" i="64"/>
  <c r="CF1469" i="64" s="1"/>
  <c r="BP1411" i="64"/>
  <c r="BP1424" i="64" s="1"/>
  <c r="BP1456" i="64"/>
  <c r="BP1469" i="64" s="1"/>
  <c r="AZ1411" i="64"/>
  <c r="AZ1424" i="64" s="1"/>
  <c r="AZ1456" i="64"/>
  <c r="AZ1469" i="64" s="1"/>
  <c r="AJ1411" i="64"/>
  <c r="AJ1424" i="64" s="1"/>
  <c r="AJ1456" i="64"/>
  <c r="AJ1469" i="64" s="1"/>
  <c r="T1411" i="64"/>
  <c r="T1424" i="64" s="1"/>
  <c r="T1456" i="64"/>
  <c r="T1469" i="64" s="1"/>
  <c r="BW1416" i="64"/>
  <c r="BW1429" i="64" s="1"/>
  <c r="BW1461" i="64"/>
  <c r="BW1474" i="64" s="1"/>
  <c r="BG1416" i="64"/>
  <c r="BG1429" i="64" s="1"/>
  <c r="BG1461" i="64"/>
  <c r="BG1474" i="64" s="1"/>
  <c r="AQ1416" i="64"/>
  <c r="AQ1429" i="64" s="1"/>
  <c r="AQ1461" i="64"/>
  <c r="AQ1474" i="64" s="1"/>
  <c r="AA1416" i="64"/>
  <c r="AA1429" i="64" s="1"/>
  <c r="AA1461" i="64"/>
  <c r="CE1415" i="64"/>
  <c r="CE1460" i="64"/>
  <c r="BO1415" i="64"/>
  <c r="BO1460" i="64"/>
  <c r="AY1415" i="64"/>
  <c r="AY1460" i="64"/>
  <c r="AI1415" i="64"/>
  <c r="AI1460" i="64"/>
  <c r="BW1412" i="64"/>
  <c r="BW1425" i="64" s="1"/>
  <c r="BW1457" i="64"/>
  <c r="BW1470" i="64" s="1"/>
  <c r="BG1412" i="64"/>
  <c r="BG1425" i="64" s="1"/>
  <c r="BG1457" i="64"/>
  <c r="BG1470" i="64" s="1"/>
  <c r="AQ1412" i="64"/>
  <c r="AQ1425" i="64" s="1"/>
  <c r="AQ1457" i="64"/>
  <c r="AQ1470" i="64" s="1"/>
  <c r="AA1412" i="64"/>
  <c r="AA1425" i="64" s="1"/>
  <c r="AA1457" i="64"/>
  <c r="CE1411" i="64"/>
  <c r="CE1424" i="64" s="1"/>
  <c r="CE1456" i="64"/>
  <c r="CE1469" i="64" s="1"/>
  <c r="BO1411" i="64"/>
  <c r="BO1424" i="64" s="1"/>
  <c r="BO1456" i="64"/>
  <c r="BO1469" i="64" s="1"/>
  <c r="AY1411" i="64"/>
  <c r="AY1424" i="64" s="1"/>
  <c r="AY1456" i="64"/>
  <c r="AY1469" i="64" s="1"/>
  <c r="AI1411" i="64"/>
  <c r="AI1424" i="64" s="1"/>
  <c r="AI1456" i="64"/>
  <c r="AI1469" i="64" s="1"/>
  <c r="BV1416" i="64"/>
  <c r="BV1429" i="64" s="1"/>
  <c r="BV1461" i="64"/>
  <c r="BV1474" i="64" s="1"/>
  <c r="BF1416" i="64"/>
  <c r="BF1429" i="64" s="1"/>
  <c r="BF1461" i="64"/>
  <c r="BF1474" i="64" s="1"/>
  <c r="AP1416" i="64"/>
  <c r="AP1429" i="64" s="1"/>
  <c r="AP1461" i="64"/>
  <c r="AP1474" i="64" s="1"/>
  <c r="Z1416" i="64"/>
  <c r="Z1429" i="64" s="1"/>
  <c r="Z1461" i="64"/>
  <c r="CD1415" i="64"/>
  <c r="CD1460" i="64"/>
  <c r="BN1415" i="64"/>
  <c r="BN1460" i="64"/>
  <c r="AX1415" i="64"/>
  <c r="AX1460" i="64"/>
  <c r="AH1415" i="64"/>
  <c r="AH1460" i="64"/>
  <c r="BV1412" i="64"/>
  <c r="BV1425" i="64" s="1"/>
  <c r="BV1457" i="64"/>
  <c r="BV1470" i="64" s="1"/>
  <c r="BF1412" i="64"/>
  <c r="BF1425" i="64" s="1"/>
  <c r="BF1457" i="64"/>
  <c r="BF1470" i="64" s="1"/>
  <c r="AP1412" i="64"/>
  <c r="AP1425" i="64" s="1"/>
  <c r="AP1457" i="64"/>
  <c r="AP1470" i="64" s="1"/>
  <c r="Z1412" i="64"/>
  <c r="Z1425" i="64" s="1"/>
  <c r="Z1457" i="64"/>
  <c r="CD1411" i="64"/>
  <c r="CD1424" i="64" s="1"/>
  <c r="CD1456" i="64"/>
  <c r="CD1469" i="64" s="1"/>
  <c r="BN1411" i="64"/>
  <c r="BN1424" i="64" s="1"/>
  <c r="BN1456" i="64"/>
  <c r="BN1469" i="64" s="1"/>
  <c r="AX1411" i="64"/>
  <c r="AX1424" i="64" s="1"/>
  <c r="AX1456" i="64"/>
  <c r="AX1469" i="64" s="1"/>
  <c r="AH1411" i="64"/>
  <c r="AH1424" i="64" s="1"/>
  <c r="AH1456" i="64"/>
  <c r="AH1469" i="64" s="1"/>
  <c r="CK1416" i="64"/>
  <c r="CK1429" i="64" s="1"/>
  <c r="CK1461" i="64"/>
  <c r="CK1474" i="64" s="1"/>
  <c r="BU1416" i="64"/>
  <c r="BU1429" i="64" s="1"/>
  <c r="BU1461" i="64"/>
  <c r="BU1474" i="64" s="1"/>
  <c r="BE1416" i="64"/>
  <c r="BE1429" i="64" s="1"/>
  <c r="BE1461" i="64"/>
  <c r="BE1474" i="64" s="1"/>
  <c r="AO1416" i="64"/>
  <c r="AO1429" i="64" s="1"/>
  <c r="AO1461" i="64"/>
  <c r="AO1474" i="64" s="1"/>
  <c r="Y1416" i="64"/>
  <c r="Y1429" i="64" s="1"/>
  <c r="Y1461" i="64"/>
  <c r="CC1415" i="64"/>
  <c r="CC1460" i="64"/>
  <c r="BM1415" i="64"/>
  <c r="BM1460" i="64"/>
  <c r="AW1415" i="64"/>
  <c r="AW1460" i="64"/>
  <c r="AG1415" i="64"/>
  <c r="AG1460" i="64"/>
  <c r="CK1412" i="64"/>
  <c r="CK1425" i="64" s="1"/>
  <c r="CK1457" i="64"/>
  <c r="CK1470" i="64" s="1"/>
  <c r="BU1412" i="64"/>
  <c r="BU1425" i="64" s="1"/>
  <c r="BU1457" i="64"/>
  <c r="BU1470" i="64" s="1"/>
  <c r="BE1412" i="64"/>
  <c r="BE1425" i="64" s="1"/>
  <c r="BE1457" i="64"/>
  <c r="BE1470" i="64" s="1"/>
  <c r="AO1412" i="64"/>
  <c r="AO1425" i="64" s="1"/>
  <c r="AO1457" i="64"/>
  <c r="AO1470" i="64" s="1"/>
  <c r="Y1412" i="64"/>
  <c r="Y1425" i="64" s="1"/>
  <c r="Y1457" i="64"/>
  <c r="AD1419" i="64" a="1"/>
  <c r="AD1419" i="64" s="1"/>
  <c r="AD1464" i="64" a="1"/>
  <c r="AD1464" i="64" s="1"/>
  <c r="CC1411" i="64"/>
  <c r="CC1424" i="64" s="1"/>
  <c r="CC1456" i="64"/>
  <c r="CC1469" i="64" s="1"/>
  <c r="BM1411" i="64"/>
  <c r="BM1424" i="64" s="1"/>
  <c r="BM1456" i="64"/>
  <c r="BM1469" i="64" s="1"/>
  <c r="AW1411" i="64"/>
  <c r="AW1424" i="64" s="1"/>
  <c r="AW1456" i="64"/>
  <c r="AW1469" i="64" s="1"/>
  <c r="AG1411" i="64"/>
  <c r="AG1424" i="64" s="1"/>
  <c r="AG1456" i="64"/>
  <c r="AG1469" i="64" s="1"/>
  <c r="CJ1416" i="64"/>
  <c r="CJ1429" i="64" s="1"/>
  <c r="CJ1461" i="64"/>
  <c r="CJ1474" i="64" s="1"/>
  <c r="BT1416" i="64"/>
  <c r="BT1429" i="64" s="1"/>
  <c r="BT1461" i="64"/>
  <c r="BT1474" i="64" s="1"/>
  <c r="BD1416" i="64"/>
  <c r="BD1429" i="64" s="1"/>
  <c r="BD1461" i="64"/>
  <c r="BD1474" i="64" s="1"/>
  <c r="AN1416" i="64"/>
  <c r="AN1429" i="64" s="1"/>
  <c r="AN1461" i="64"/>
  <c r="AN1474" i="64" s="1"/>
  <c r="X1416" i="64"/>
  <c r="X1429" i="64" s="1"/>
  <c r="X1461" i="64"/>
  <c r="CB1415" i="64"/>
  <c r="CB1460" i="64"/>
  <c r="BL1415" i="64"/>
  <c r="BL1460" i="64"/>
  <c r="AV1415" i="64"/>
  <c r="AV1460" i="64"/>
  <c r="AF1415" i="64"/>
  <c r="AF1460" i="64"/>
  <c r="CJ1412" i="64"/>
  <c r="CJ1425" i="64" s="1"/>
  <c r="CJ1457" i="64"/>
  <c r="CJ1470" i="64" s="1"/>
  <c r="BT1412" i="64"/>
  <c r="BT1425" i="64" s="1"/>
  <c r="BT1457" i="64"/>
  <c r="BT1470" i="64" s="1"/>
  <c r="BD1412" i="64"/>
  <c r="BD1425" i="64" s="1"/>
  <c r="BD1457" i="64"/>
  <c r="BD1470" i="64" s="1"/>
  <c r="AN1412" i="64"/>
  <c r="AN1425" i="64" s="1"/>
  <c r="AN1457" i="64"/>
  <c r="AN1470" i="64" s="1"/>
  <c r="X1412" i="64"/>
  <c r="X1425" i="64" s="1"/>
  <c r="X1457" i="64"/>
  <c r="CB1411" i="64"/>
  <c r="CB1424" i="64" s="1"/>
  <c r="CB1456" i="64"/>
  <c r="CB1469" i="64" s="1"/>
  <c r="BL1411" i="64"/>
  <c r="BL1424" i="64" s="1"/>
  <c r="BL1456" i="64"/>
  <c r="BL1469" i="64" s="1"/>
  <c r="AV1411" i="64"/>
  <c r="AV1424" i="64" s="1"/>
  <c r="AV1456" i="64"/>
  <c r="AV1469" i="64" s="1"/>
  <c r="AF1411" i="64"/>
  <c r="AF1424" i="64" s="1"/>
  <c r="AF1456" i="64"/>
  <c r="AF1469" i="64" s="1"/>
  <c r="CI1416" i="64"/>
  <c r="CI1429" i="64" s="1"/>
  <c r="CI1461" i="64"/>
  <c r="CI1474" i="64" s="1"/>
  <c r="BS1416" i="64"/>
  <c r="BS1429" i="64" s="1"/>
  <c r="BS1461" i="64"/>
  <c r="BS1474" i="64" s="1"/>
  <c r="BC1416" i="64"/>
  <c r="BC1429" i="64" s="1"/>
  <c r="BC1461" i="64"/>
  <c r="BC1474" i="64" s="1"/>
  <c r="AM1416" i="64"/>
  <c r="AM1429" i="64" s="1"/>
  <c r="AM1461" i="64"/>
  <c r="AM1474" i="64" s="1"/>
  <c r="W1416" i="64"/>
  <c r="W1429" i="64" s="1"/>
  <c r="W1461" i="64"/>
  <c r="CA1415" i="64"/>
  <c r="CA1460" i="64"/>
  <c r="BK1415" i="64"/>
  <c r="BK1460" i="64"/>
  <c r="AU1415" i="64"/>
  <c r="AU1460" i="64"/>
  <c r="AE1415" i="64"/>
  <c r="AE1460" i="64"/>
  <c r="CI1412" i="64"/>
  <c r="CI1425" i="64" s="1"/>
  <c r="CI1457" i="64"/>
  <c r="CI1470" i="64" s="1"/>
  <c r="BS1412" i="64"/>
  <c r="BS1425" i="64" s="1"/>
  <c r="BS1457" i="64"/>
  <c r="BS1470" i="64" s="1"/>
  <c r="BC1412" i="64"/>
  <c r="BC1425" i="64" s="1"/>
  <c r="BC1457" i="64"/>
  <c r="BC1470" i="64" s="1"/>
  <c r="AM1412" i="64"/>
  <c r="AM1425" i="64" s="1"/>
  <c r="AM1457" i="64"/>
  <c r="AM1470" i="64" s="1"/>
  <c r="W1412" i="64"/>
  <c r="W1425" i="64" s="1"/>
  <c r="W1457" i="64"/>
  <c r="T1425" i="64"/>
  <c r="S651" i="64"/>
  <c r="S1411" i="64"/>
  <c r="S1424" i="64" s="1"/>
  <c r="S656" i="64"/>
  <c r="S1416" i="64"/>
  <c r="S652" i="64"/>
  <c r="S679" i="64" s="1"/>
  <c r="S1412" i="64"/>
  <c r="AC1429" i="64"/>
  <c r="S655" i="64"/>
  <c r="S1415" i="64"/>
  <c r="CE1959" i="64"/>
  <c r="CE1988" i="64" s="1"/>
  <c r="CE651" i="64"/>
  <c r="BO1959" i="64"/>
  <c r="BO1988" i="64" s="1"/>
  <c r="BO651" i="64"/>
  <c r="AY1959" i="64"/>
  <c r="AY1988" i="64" s="1"/>
  <c r="AY651" i="64"/>
  <c r="AI1959" i="64"/>
  <c r="AI1988" i="64" s="1"/>
  <c r="AI651" i="64"/>
  <c r="BV1964" i="64"/>
  <c r="BV1993" i="64" s="1"/>
  <c r="BV656" i="64"/>
  <c r="BF1964" i="64"/>
  <c r="BF1993" i="64" s="1"/>
  <c r="BF656" i="64"/>
  <c r="AP1964" i="64"/>
  <c r="AP1993" i="64" s="1"/>
  <c r="AP656" i="64"/>
  <c r="Z1964" i="64"/>
  <c r="Z1993" i="64" s="1"/>
  <c r="Z656" i="64"/>
  <c r="CD1963" i="64"/>
  <c r="CD655" i="64"/>
  <c r="BN1963" i="64"/>
  <c r="BN655" i="64"/>
  <c r="AX1963" i="64"/>
  <c r="AX655" i="64"/>
  <c r="AH1963" i="64"/>
  <c r="AH655" i="64"/>
  <c r="BV1960" i="64"/>
  <c r="BV1989" i="64" s="1"/>
  <c r="BV652" i="64"/>
  <c r="BF1960" i="64"/>
  <c r="BF1989" i="64" s="1"/>
  <c r="BF652" i="64"/>
  <c r="AP1960" i="64"/>
  <c r="AP1989" i="64" s="1"/>
  <c r="AP652" i="64"/>
  <c r="Z1960" i="64"/>
  <c r="Z652" i="64"/>
  <c r="CD1959" i="64"/>
  <c r="CD1988" i="64" s="1"/>
  <c r="CD651" i="64"/>
  <c r="BN1959" i="64"/>
  <c r="BN1988" i="64" s="1"/>
  <c r="BN651" i="64"/>
  <c r="AX1959" i="64"/>
  <c r="AX1988" i="64" s="1"/>
  <c r="AX651" i="64"/>
  <c r="AH1959" i="64"/>
  <c r="AH1988" i="64" s="1"/>
  <c r="AH651" i="64"/>
  <c r="CK1964" i="64"/>
  <c r="CK1993" i="64" s="1"/>
  <c r="CK656" i="64"/>
  <c r="BU1964" i="64"/>
  <c r="BU1993" i="64" s="1"/>
  <c r="BU656" i="64"/>
  <c r="BE1964" i="64"/>
  <c r="BE1993" i="64" s="1"/>
  <c r="BE656" i="64"/>
  <c r="AO1964" i="64"/>
  <c r="AO1993" i="64" s="1"/>
  <c r="AO656" i="64"/>
  <c r="Y1964" i="64"/>
  <c r="Y1993" i="64" s="1"/>
  <c r="Y656" i="64"/>
  <c r="CC1963" i="64"/>
  <c r="CC655" i="64"/>
  <c r="BM1963" i="64"/>
  <c r="BM655" i="64"/>
  <c r="AW1963" i="64"/>
  <c r="AW655" i="64"/>
  <c r="AG1963" i="64"/>
  <c r="AG655" i="64"/>
  <c r="CK1960" i="64"/>
  <c r="CK1989" i="64" s="1"/>
  <c r="CK652" i="64"/>
  <c r="BU1960" i="64"/>
  <c r="BU1989" i="64" s="1"/>
  <c r="BU652" i="64"/>
  <c r="BE1960" i="64"/>
  <c r="BE1989" i="64" s="1"/>
  <c r="BE652" i="64"/>
  <c r="AO1960" i="64"/>
  <c r="AO1989" i="64" s="1"/>
  <c r="AO652" i="64"/>
  <c r="Y1960" i="64"/>
  <c r="Y1989" i="64" s="1"/>
  <c r="Y652" i="64"/>
  <c r="CC1959" i="64"/>
  <c r="CC1988" i="64" s="1"/>
  <c r="CC651" i="64"/>
  <c r="BM1959" i="64"/>
  <c r="BM1988" i="64" s="1"/>
  <c r="BM651" i="64"/>
  <c r="AW1959" i="64"/>
  <c r="AW1988" i="64" s="1"/>
  <c r="AW651" i="64"/>
  <c r="AG1959" i="64"/>
  <c r="AG1988" i="64" s="1"/>
  <c r="AG651" i="64"/>
  <c r="CJ1964" i="64"/>
  <c r="CJ1993" i="64" s="1"/>
  <c r="CJ656" i="64"/>
  <c r="BT1964" i="64"/>
  <c r="BT1993" i="64" s="1"/>
  <c r="BT656" i="64"/>
  <c r="BD1964" i="64"/>
  <c r="BD1993" i="64" s="1"/>
  <c r="BD656" i="64"/>
  <c r="AN1964" i="64"/>
  <c r="AN1993" i="64" s="1"/>
  <c r="AN656" i="64"/>
  <c r="X1964" i="64"/>
  <c r="X1993" i="64" s="1"/>
  <c r="X656" i="64"/>
  <c r="CB1963" i="64"/>
  <c r="CB655" i="64"/>
  <c r="BL1963" i="64"/>
  <c r="BL655" i="64"/>
  <c r="AV1963" i="64"/>
  <c r="AV655" i="64"/>
  <c r="AF1963" i="64"/>
  <c r="AF655" i="64"/>
  <c r="CJ1960" i="64"/>
  <c r="CJ1989" i="64" s="1"/>
  <c r="CJ652" i="64"/>
  <c r="BT1960" i="64"/>
  <c r="BT1989" i="64" s="1"/>
  <c r="BT652" i="64"/>
  <c r="BD1960" i="64"/>
  <c r="BD1989" i="64" s="1"/>
  <c r="BD652" i="64"/>
  <c r="AN1960" i="64"/>
  <c r="AN1989" i="64" s="1"/>
  <c r="AN652" i="64"/>
  <c r="X1960" i="64"/>
  <c r="X1989" i="64" s="1"/>
  <c r="X652" i="64"/>
  <c r="AD673" i="64" a="1"/>
  <c r="AD673" i="64" s="1"/>
  <c r="AD669" i="64" a="1"/>
  <c r="AD669" i="64" s="1"/>
  <c r="AD663" i="64" a="1"/>
  <c r="AD663" i="64" s="1"/>
  <c r="CB1959" i="64"/>
  <c r="CB1988" i="64" s="1"/>
  <c r="CB651" i="64"/>
  <c r="BL1959" i="64"/>
  <c r="BL1988" i="64" s="1"/>
  <c r="BL651" i="64"/>
  <c r="AV1959" i="64"/>
  <c r="AV1988" i="64" s="1"/>
  <c r="AV651" i="64"/>
  <c r="AF1959" i="64"/>
  <c r="AF1988" i="64" s="1"/>
  <c r="AF651" i="64"/>
  <c r="CI1964" i="64"/>
  <c r="CI1993" i="64" s="1"/>
  <c r="CI656" i="64"/>
  <c r="BS1964" i="64"/>
  <c r="BS1993" i="64" s="1"/>
  <c r="BS656" i="64"/>
  <c r="BC1964" i="64"/>
  <c r="BC1993" i="64" s="1"/>
  <c r="BC656" i="64"/>
  <c r="AM1964" i="64"/>
  <c r="AM1993" i="64" s="1"/>
  <c r="AM656" i="64"/>
  <c r="W1964" i="64"/>
  <c r="W1993" i="64" s="1"/>
  <c r="W656" i="64"/>
  <c r="CA1963" i="64"/>
  <c r="CA655" i="64"/>
  <c r="BK1963" i="64"/>
  <c r="BK655" i="64"/>
  <c r="AU1963" i="64"/>
  <c r="AU655" i="64"/>
  <c r="AE1963" i="64"/>
  <c r="AE655" i="64"/>
  <c r="CI1960" i="64"/>
  <c r="CI1989" i="64" s="1"/>
  <c r="CI652" i="64"/>
  <c r="BS1960" i="64"/>
  <c r="BS1989" i="64" s="1"/>
  <c r="BS652" i="64"/>
  <c r="BC1960" i="64"/>
  <c r="BC1989" i="64" s="1"/>
  <c r="BC652" i="64"/>
  <c r="AM1960" i="64"/>
  <c r="AM1989" i="64" s="1"/>
  <c r="AM652" i="64"/>
  <c r="W1960" i="64"/>
  <c r="W652" i="64"/>
  <c r="CA1959" i="64"/>
  <c r="CA1988" i="64" s="1"/>
  <c r="CA651" i="64"/>
  <c r="BK1959" i="64"/>
  <c r="BK1988" i="64" s="1"/>
  <c r="BK651" i="64"/>
  <c r="AU1959" i="64"/>
  <c r="AU1988" i="64" s="1"/>
  <c r="AU651" i="64"/>
  <c r="AE1959" i="64"/>
  <c r="AE1988" i="64" s="1"/>
  <c r="AE651" i="64"/>
  <c r="CH1964" i="64"/>
  <c r="CH1993" i="64" s="1"/>
  <c r="CH656" i="64"/>
  <c r="BR1964" i="64"/>
  <c r="BR1993" i="64" s="1"/>
  <c r="BR656" i="64"/>
  <c r="BB1964" i="64"/>
  <c r="BB1993" i="64" s="1"/>
  <c r="BB656" i="64"/>
  <c r="AL1964" i="64"/>
  <c r="AL1993" i="64" s="1"/>
  <c r="AL656" i="64"/>
  <c r="V1964" i="64"/>
  <c r="V1993" i="64" s="1"/>
  <c r="V656" i="64"/>
  <c r="BZ1963" i="64"/>
  <c r="BZ655" i="64"/>
  <c r="BJ1963" i="64"/>
  <c r="BJ655" i="64"/>
  <c r="AT1963" i="64"/>
  <c r="AT655" i="64"/>
  <c r="AD1963" i="64"/>
  <c r="AD655" i="64"/>
  <c r="CH1960" i="64"/>
  <c r="CH1989" i="64" s="1"/>
  <c r="CH652" i="64"/>
  <c r="BR1960" i="64"/>
  <c r="BR1989" i="64" s="1"/>
  <c r="BR652" i="64"/>
  <c r="BB1960" i="64"/>
  <c r="BB1989" i="64" s="1"/>
  <c r="BB652" i="64"/>
  <c r="AL1960" i="64"/>
  <c r="AL1989" i="64" s="1"/>
  <c r="AL652" i="64"/>
  <c r="V1960" i="64"/>
  <c r="V1989" i="64" s="1"/>
  <c r="V652" i="64"/>
  <c r="BZ1959" i="64"/>
  <c r="BZ1988" i="64" s="1"/>
  <c r="BZ651" i="64"/>
  <c r="BJ1959" i="64"/>
  <c r="BJ1988" i="64" s="1"/>
  <c r="BJ651" i="64"/>
  <c r="AT1959" i="64"/>
  <c r="AT1988" i="64" s="1"/>
  <c r="AT651" i="64"/>
  <c r="AD1959" i="64"/>
  <c r="AD1988" i="64" s="1"/>
  <c r="AD651" i="64"/>
  <c r="CG1964" i="64"/>
  <c r="CG1993" i="64" s="1"/>
  <c r="CG656" i="64"/>
  <c r="BQ1964" i="64"/>
  <c r="BQ1993" i="64" s="1"/>
  <c r="BQ656" i="64"/>
  <c r="BA1964" i="64"/>
  <c r="BA1993" i="64" s="1"/>
  <c r="BA656" i="64"/>
  <c r="AK1964" i="64"/>
  <c r="AK1993" i="64" s="1"/>
  <c r="AK656" i="64"/>
  <c r="U1964" i="64"/>
  <c r="U1993" i="64" s="1"/>
  <c r="U656" i="64"/>
  <c r="BY1963" i="64"/>
  <c r="BY655" i="64"/>
  <c r="BI1963" i="64"/>
  <c r="BI655" i="64"/>
  <c r="AS1963" i="64"/>
  <c r="AS655" i="64"/>
  <c r="AC1963" i="64"/>
  <c r="AC655" i="64"/>
  <c r="CG1960" i="64"/>
  <c r="CG1989" i="64" s="1"/>
  <c r="CG652" i="64"/>
  <c r="BQ1960" i="64"/>
  <c r="BQ1989" i="64" s="1"/>
  <c r="BQ652" i="64"/>
  <c r="BA1960" i="64"/>
  <c r="BA1989" i="64" s="1"/>
  <c r="BA652" i="64"/>
  <c r="AK1960" i="64"/>
  <c r="AK1989" i="64" s="1"/>
  <c r="AK652" i="64"/>
  <c r="U1960" i="64"/>
  <c r="U1989" i="64" s="1"/>
  <c r="U652" i="64"/>
  <c r="BY1959" i="64"/>
  <c r="BY1988" i="64" s="1"/>
  <c r="BY651" i="64"/>
  <c r="BI1959" i="64"/>
  <c r="BI1988" i="64" s="1"/>
  <c r="BI651" i="64"/>
  <c r="AS1959" i="64"/>
  <c r="AS1988" i="64" s="1"/>
  <c r="AS651" i="64"/>
  <c r="AC1959" i="64"/>
  <c r="AC1988" i="64" s="1"/>
  <c r="AC651" i="64"/>
  <c r="CF1964" i="64"/>
  <c r="CF1993" i="64" s="1"/>
  <c r="CF656" i="64"/>
  <c r="BP1964" i="64"/>
  <c r="BP1993" i="64" s="1"/>
  <c r="BP656" i="64"/>
  <c r="AZ1964" i="64"/>
  <c r="AZ1993" i="64" s="1"/>
  <c r="AZ656" i="64"/>
  <c r="AJ1964" i="64"/>
  <c r="AJ1993" i="64" s="1"/>
  <c r="AJ656" i="64"/>
  <c r="T1964" i="64"/>
  <c r="T1993" i="64" s="1"/>
  <c r="T656" i="64"/>
  <c r="BX1963" i="64"/>
  <c r="BX655" i="64"/>
  <c r="BH1963" i="64"/>
  <c r="BH655" i="64"/>
  <c r="AR1963" i="64"/>
  <c r="AR655" i="64"/>
  <c r="AB1963" i="64"/>
  <c r="AB655" i="64"/>
  <c r="CF1960" i="64"/>
  <c r="CF1989" i="64" s="1"/>
  <c r="CF652" i="64"/>
  <c r="BP1960" i="64"/>
  <c r="BP1989" i="64" s="1"/>
  <c r="BP652" i="64"/>
  <c r="AZ1960" i="64"/>
  <c r="AZ1989" i="64" s="1"/>
  <c r="AZ652" i="64"/>
  <c r="AJ1960" i="64"/>
  <c r="AJ1989" i="64" s="1"/>
  <c r="AJ652" i="64"/>
  <c r="T1960" i="64"/>
  <c r="T1989" i="64" s="1"/>
  <c r="T652" i="64"/>
  <c r="BX1959" i="64"/>
  <c r="BX1988" i="64" s="1"/>
  <c r="BX651" i="64"/>
  <c r="BH1959" i="64"/>
  <c r="BH1988" i="64" s="1"/>
  <c r="BH651" i="64"/>
  <c r="AR1959" i="64"/>
  <c r="AR1988" i="64" s="1"/>
  <c r="AR651" i="64"/>
  <c r="AB1959" i="64"/>
  <c r="AB1988" i="64" s="1"/>
  <c r="AB651" i="64"/>
  <c r="CE1964" i="64"/>
  <c r="CE1993" i="64" s="1"/>
  <c r="CE656" i="64"/>
  <c r="BO1964" i="64"/>
  <c r="BO1993" i="64" s="1"/>
  <c r="BO656" i="64"/>
  <c r="AY1964" i="64"/>
  <c r="AY1993" i="64" s="1"/>
  <c r="AY656" i="64"/>
  <c r="AI1964" i="64"/>
  <c r="AI1993" i="64" s="1"/>
  <c r="AI656" i="64"/>
  <c r="BW1963" i="64"/>
  <c r="BW655" i="64"/>
  <c r="BG1963" i="64"/>
  <c r="BG655" i="64"/>
  <c r="AQ1963" i="64"/>
  <c r="AQ655" i="64"/>
  <c r="AA1963" i="64"/>
  <c r="AA655" i="64"/>
  <c r="CE1960" i="64"/>
  <c r="CE1989" i="64" s="1"/>
  <c r="CE652" i="64"/>
  <c r="BO1960" i="64"/>
  <c r="BO1989" i="64" s="1"/>
  <c r="BO652" i="64"/>
  <c r="AY1960" i="64"/>
  <c r="AY1989" i="64" s="1"/>
  <c r="AY652" i="64"/>
  <c r="AI1960" i="64"/>
  <c r="AI1989" i="64" s="1"/>
  <c r="AI652" i="64"/>
  <c r="BW1959" i="64"/>
  <c r="BW1988" i="64" s="1"/>
  <c r="BW651" i="64"/>
  <c r="BG1959" i="64"/>
  <c r="BG1988" i="64" s="1"/>
  <c r="BG651" i="64"/>
  <c r="AQ1959" i="64"/>
  <c r="AQ1988" i="64" s="1"/>
  <c r="AQ651" i="64"/>
  <c r="AA1959" i="64"/>
  <c r="AA1988" i="64" s="1"/>
  <c r="AA651" i="64"/>
  <c r="CD1964" i="64"/>
  <c r="CD1993" i="64" s="1"/>
  <c r="CD656" i="64"/>
  <c r="BN1964" i="64"/>
  <c r="BN1993" i="64" s="1"/>
  <c r="BN656" i="64"/>
  <c r="AX1964" i="64"/>
  <c r="AX1993" i="64" s="1"/>
  <c r="AX656" i="64"/>
  <c r="AH1964" i="64"/>
  <c r="AH1993" i="64" s="1"/>
  <c r="AH656" i="64"/>
  <c r="BV1963" i="64"/>
  <c r="BV655" i="64"/>
  <c r="BF1963" i="64"/>
  <c r="BF655" i="64"/>
  <c r="AP1963" i="64"/>
  <c r="AP655" i="64"/>
  <c r="Z1963" i="64"/>
  <c r="Z655" i="64"/>
  <c r="CD1960" i="64"/>
  <c r="CD1989" i="64" s="1"/>
  <c r="CD652" i="64"/>
  <c r="BN1960" i="64"/>
  <c r="BN1989" i="64" s="1"/>
  <c r="BN652" i="64"/>
  <c r="AX1960" i="64"/>
  <c r="AX1989" i="64" s="1"/>
  <c r="AX652" i="64"/>
  <c r="AH1960" i="64"/>
  <c r="AH1989" i="64" s="1"/>
  <c r="AH652" i="64"/>
  <c r="BV1959" i="64"/>
  <c r="BV1988" i="64" s="1"/>
  <c r="BV651" i="64"/>
  <c r="BF1959" i="64"/>
  <c r="BF1988" i="64" s="1"/>
  <c r="BF651" i="64"/>
  <c r="AP1959" i="64"/>
  <c r="AP1988" i="64" s="1"/>
  <c r="AP651" i="64"/>
  <c r="Z1959" i="64"/>
  <c r="Z1988" i="64" s="1"/>
  <c r="Z651" i="64"/>
  <c r="CC1964" i="64"/>
  <c r="CC1993" i="64" s="1"/>
  <c r="CC656" i="64"/>
  <c r="BM1964" i="64"/>
  <c r="BM1993" i="64" s="1"/>
  <c r="BM656" i="64"/>
  <c r="AW1964" i="64"/>
  <c r="AW1993" i="64" s="1"/>
  <c r="AW656" i="64"/>
  <c r="AG1964" i="64"/>
  <c r="AG1993" i="64" s="1"/>
  <c r="AG656" i="64"/>
  <c r="CK1963" i="64"/>
  <c r="CK655" i="64"/>
  <c r="BU1963" i="64"/>
  <c r="BU655" i="64"/>
  <c r="BE1963" i="64"/>
  <c r="BE655" i="64"/>
  <c r="AO1963" i="64"/>
  <c r="AO655" i="64"/>
  <c r="Y1963" i="64"/>
  <c r="Y655" i="64"/>
  <c r="CC1960" i="64"/>
  <c r="CC1989" i="64" s="1"/>
  <c r="CC652" i="64"/>
  <c r="BM1960" i="64"/>
  <c r="BM1989" i="64" s="1"/>
  <c r="BM652" i="64"/>
  <c r="AW1960" i="64"/>
  <c r="AW1989" i="64" s="1"/>
  <c r="AW652" i="64"/>
  <c r="AG1960" i="64"/>
  <c r="AG1989" i="64" s="1"/>
  <c r="AG652" i="64"/>
  <c r="CK1959" i="64"/>
  <c r="CK1988" i="64" s="1"/>
  <c r="CK651" i="64"/>
  <c r="BU1959" i="64"/>
  <c r="BU1988" i="64" s="1"/>
  <c r="BU651" i="64"/>
  <c r="BE1959" i="64"/>
  <c r="BE1988" i="64" s="1"/>
  <c r="BE651" i="64"/>
  <c r="AO1959" i="64"/>
  <c r="AO1988" i="64" s="1"/>
  <c r="AO651" i="64"/>
  <c r="Y1959" i="64"/>
  <c r="Y1988" i="64" s="1"/>
  <c r="Y651" i="64"/>
  <c r="CB1964" i="64"/>
  <c r="CB1993" i="64" s="1"/>
  <c r="CB656" i="64"/>
  <c r="BL1964" i="64"/>
  <c r="BL1993" i="64" s="1"/>
  <c r="BL656" i="64"/>
  <c r="AV1964" i="64"/>
  <c r="AV1993" i="64" s="1"/>
  <c r="AV656" i="64"/>
  <c r="AF1964" i="64"/>
  <c r="AF1993" i="64" s="1"/>
  <c r="AF656" i="64"/>
  <c r="CJ1963" i="64"/>
  <c r="CJ655" i="64"/>
  <c r="BT1963" i="64"/>
  <c r="BT655" i="64"/>
  <c r="BD1963" i="64"/>
  <c r="BD655" i="64"/>
  <c r="AN1963" i="64"/>
  <c r="AN655" i="64"/>
  <c r="X1963" i="64"/>
  <c r="X655" i="64"/>
  <c r="CB1960" i="64"/>
  <c r="CB1989" i="64" s="1"/>
  <c r="CB652" i="64"/>
  <c r="BL1960" i="64"/>
  <c r="BL1989" i="64" s="1"/>
  <c r="BL652" i="64"/>
  <c r="AV1960" i="64"/>
  <c r="AV1989" i="64" s="1"/>
  <c r="AV652" i="64"/>
  <c r="AF1960" i="64"/>
  <c r="AF1989" i="64" s="1"/>
  <c r="AF652" i="64"/>
  <c r="CJ1959" i="64"/>
  <c r="CJ1988" i="64" s="1"/>
  <c r="CJ651" i="64"/>
  <c r="BT1959" i="64"/>
  <c r="BT1988" i="64" s="1"/>
  <c r="BT651" i="64"/>
  <c r="BD1959" i="64"/>
  <c r="BD1988" i="64" s="1"/>
  <c r="BD651" i="64"/>
  <c r="AN1959" i="64"/>
  <c r="AN1988" i="64" s="1"/>
  <c r="AN651" i="64"/>
  <c r="X1959" i="64"/>
  <c r="X1988" i="64" s="1"/>
  <c r="X651" i="64"/>
  <c r="CA1964" i="64"/>
  <c r="CA1993" i="64" s="1"/>
  <c r="CA656" i="64"/>
  <c r="BK1964" i="64"/>
  <c r="BK1993" i="64" s="1"/>
  <c r="BK656" i="64"/>
  <c r="AU1964" i="64"/>
  <c r="AU1993" i="64" s="1"/>
  <c r="AU656" i="64"/>
  <c r="AE1964" i="64"/>
  <c r="AE1993" i="64" s="1"/>
  <c r="AE656" i="64"/>
  <c r="CI1963" i="64"/>
  <c r="CI655" i="64"/>
  <c r="BS1963" i="64"/>
  <c r="BS655" i="64"/>
  <c r="BC1963" i="64"/>
  <c r="BC655" i="64"/>
  <c r="AM1963" i="64"/>
  <c r="AM655" i="64"/>
  <c r="W1963" i="64"/>
  <c r="W655" i="64"/>
  <c r="CA1960" i="64"/>
  <c r="CA1989" i="64" s="1"/>
  <c r="CA652" i="64"/>
  <c r="BK1960" i="64"/>
  <c r="BK1989" i="64" s="1"/>
  <c r="BK652" i="64"/>
  <c r="AU1960" i="64"/>
  <c r="AU1989" i="64" s="1"/>
  <c r="AU652" i="64"/>
  <c r="AE1960" i="64"/>
  <c r="AE1989" i="64" s="1"/>
  <c r="AE652" i="64"/>
  <c r="CI1959" i="64"/>
  <c r="CI1988" i="64" s="1"/>
  <c r="CI651" i="64"/>
  <c r="BS1959" i="64"/>
  <c r="BS1988" i="64" s="1"/>
  <c r="BS651" i="64"/>
  <c r="BC1959" i="64"/>
  <c r="BC1988" i="64" s="1"/>
  <c r="BC651" i="64"/>
  <c r="AM1959" i="64"/>
  <c r="AM1988" i="64" s="1"/>
  <c r="AM651" i="64"/>
  <c r="W1959" i="64"/>
  <c r="W1988" i="64" s="1"/>
  <c r="W651" i="64"/>
  <c r="BZ1964" i="64"/>
  <c r="BZ1993" i="64" s="1"/>
  <c r="BZ656" i="64"/>
  <c r="BJ1964" i="64"/>
  <c r="BJ1993" i="64" s="1"/>
  <c r="BJ656" i="64"/>
  <c r="AT1964" i="64"/>
  <c r="AT1993" i="64" s="1"/>
  <c r="AT656" i="64"/>
  <c r="AD1964" i="64"/>
  <c r="AD1993" i="64" s="1"/>
  <c r="AD656" i="64"/>
  <c r="CH1963" i="64"/>
  <c r="CH655" i="64"/>
  <c r="BR1963" i="64"/>
  <c r="BR655" i="64"/>
  <c r="BB1963" i="64"/>
  <c r="BB655" i="64"/>
  <c r="AL1963" i="64"/>
  <c r="AL655" i="64"/>
  <c r="V1963" i="64"/>
  <c r="V655" i="64"/>
  <c r="BZ1960" i="64"/>
  <c r="BZ1989" i="64" s="1"/>
  <c r="BZ652" i="64"/>
  <c r="BJ1960" i="64"/>
  <c r="BJ1989" i="64" s="1"/>
  <c r="BJ652" i="64"/>
  <c r="AT1960" i="64"/>
  <c r="AT1989" i="64" s="1"/>
  <c r="AT652" i="64"/>
  <c r="AD1960" i="64"/>
  <c r="AD1989" i="64" s="1"/>
  <c r="AD652" i="64"/>
  <c r="CH1959" i="64"/>
  <c r="CH1988" i="64" s="1"/>
  <c r="CH651" i="64"/>
  <c r="BR1959" i="64"/>
  <c r="BR1988" i="64" s="1"/>
  <c r="BR651" i="64"/>
  <c r="BB1959" i="64"/>
  <c r="BB1988" i="64" s="1"/>
  <c r="BB651" i="64"/>
  <c r="AL1959" i="64"/>
  <c r="AL1988" i="64" s="1"/>
  <c r="AL651" i="64"/>
  <c r="V1959" i="64"/>
  <c r="V1988" i="64" s="1"/>
  <c r="V651" i="64"/>
  <c r="BY1964" i="64"/>
  <c r="BY1993" i="64" s="1"/>
  <c r="BY656" i="64"/>
  <c r="BI1964" i="64"/>
  <c r="BI1993" i="64" s="1"/>
  <c r="BI656" i="64"/>
  <c r="AS1964" i="64"/>
  <c r="AS1993" i="64" s="1"/>
  <c r="AS656" i="64"/>
  <c r="AC1964" i="64"/>
  <c r="AC1993" i="64" s="1"/>
  <c r="AC656" i="64"/>
  <c r="CG1963" i="64"/>
  <c r="CG655" i="64"/>
  <c r="BQ1963" i="64"/>
  <c r="BQ655" i="64"/>
  <c r="BA1963" i="64"/>
  <c r="BA655" i="64"/>
  <c r="AK1963" i="64"/>
  <c r="AK655" i="64"/>
  <c r="U1963" i="64"/>
  <c r="U655" i="64"/>
  <c r="BY1960" i="64"/>
  <c r="BY1989" i="64" s="1"/>
  <c r="BY652" i="64"/>
  <c r="BI1960" i="64"/>
  <c r="BI1989" i="64" s="1"/>
  <c r="BI652" i="64"/>
  <c r="AS1960" i="64"/>
  <c r="AS1989" i="64" s="1"/>
  <c r="AS652" i="64"/>
  <c r="AC1960" i="64"/>
  <c r="AC1989" i="64" s="1"/>
  <c r="AC652" i="64"/>
  <c r="CG1959" i="64"/>
  <c r="CG1988" i="64" s="1"/>
  <c r="CG651" i="64"/>
  <c r="BQ1959" i="64"/>
  <c r="BQ1988" i="64" s="1"/>
  <c r="BQ651" i="64"/>
  <c r="BA1959" i="64"/>
  <c r="BA1988" i="64" s="1"/>
  <c r="BA651" i="64"/>
  <c r="AK1959" i="64"/>
  <c r="AK1988" i="64" s="1"/>
  <c r="AK651" i="64"/>
  <c r="U1959" i="64"/>
  <c r="U1988" i="64" s="1"/>
  <c r="U651" i="64"/>
  <c r="BX1964" i="64"/>
  <c r="BX1993" i="64" s="1"/>
  <c r="BX656" i="64"/>
  <c r="BH1964" i="64"/>
  <c r="BH1993" i="64" s="1"/>
  <c r="BH656" i="64"/>
  <c r="AR1964" i="64"/>
  <c r="AR1993" i="64" s="1"/>
  <c r="AR656" i="64"/>
  <c r="AB1964" i="64"/>
  <c r="AB1993" i="64" s="1"/>
  <c r="AB656" i="64"/>
  <c r="CF1963" i="64"/>
  <c r="CF655" i="64"/>
  <c r="BP1963" i="64"/>
  <c r="BP655" i="64"/>
  <c r="AZ1963" i="64"/>
  <c r="AZ655" i="64"/>
  <c r="AJ1963" i="64"/>
  <c r="AJ655" i="64"/>
  <c r="T1963" i="64"/>
  <c r="T655" i="64"/>
  <c r="BX1960" i="64"/>
  <c r="BX1989" i="64" s="1"/>
  <c r="BX652" i="64"/>
  <c r="BH1960" i="64"/>
  <c r="BH1989" i="64" s="1"/>
  <c r="BH652" i="64"/>
  <c r="AR1960" i="64"/>
  <c r="AR1989" i="64" s="1"/>
  <c r="AR652" i="64"/>
  <c r="AB1960" i="64"/>
  <c r="AB1989" i="64" s="1"/>
  <c r="AB652" i="64"/>
  <c r="CF1959" i="64"/>
  <c r="CF1988" i="64" s="1"/>
  <c r="CF651" i="64"/>
  <c r="BP1959" i="64"/>
  <c r="BP1988" i="64" s="1"/>
  <c r="BP651" i="64"/>
  <c r="AZ1959" i="64"/>
  <c r="AZ1988" i="64" s="1"/>
  <c r="AZ651" i="64"/>
  <c r="AJ1959" i="64"/>
  <c r="AJ1988" i="64" s="1"/>
  <c r="AJ651" i="64"/>
  <c r="T1959" i="64"/>
  <c r="T1988" i="64" s="1"/>
  <c r="T651" i="64"/>
  <c r="BW1964" i="64"/>
  <c r="BW1993" i="64" s="1"/>
  <c r="BW656" i="64"/>
  <c r="BG1964" i="64"/>
  <c r="BG1993" i="64" s="1"/>
  <c r="BG656" i="64"/>
  <c r="AQ1964" i="64"/>
  <c r="AQ1993" i="64" s="1"/>
  <c r="AQ656" i="64"/>
  <c r="AA1964" i="64"/>
  <c r="AA1993" i="64" s="1"/>
  <c r="AA656" i="64"/>
  <c r="CE1963" i="64"/>
  <c r="CE655" i="64"/>
  <c r="BO1963" i="64"/>
  <c r="BO655" i="64"/>
  <c r="AY1963" i="64"/>
  <c r="AY655" i="64"/>
  <c r="AI1963" i="64"/>
  <c r="AI655" i="64"/>
  <c r="BW1960" i="64"/>
  <c r="BW1989" i="64" s="1"/>
  <c r="BW652" i="64"/>
  <c r="BG1960" i="64"/>
  <c r="BG1989" i="64" s="1"/>
  <c r="BG652" i="64"/>
  <c r="AQ1960" i="64"/>
  <c r="AQ1989" i="64" s="1"/>
  <c r="AQ652" i="64"/>
  <c r="AA1960" i="64"/>
  <c r="AA1989" i="64" s="1"/>
  <c r="AA652" i="64"/>
  <c r="AC20" i="864"/>
  <c r="AC89" i="861" s="1"/>
  <c r="AC90" i="861" s="1"/>
  <c r="AC33" i="863"/>
  <c r="AC17" i="863" s="1"/>
  <c r="AC29" i="861" s="1"/>
  <c r="AC21" i="863"/>
  <c r="AC44" i="863"/>
  <c r="S877" i="64"/>
  <c r="S950" i="64"/>
  <c r="S963" i="64" s="1"/>
  <c r="S972" i="64"/>
  <c r="S1001" i="64" s="1"/>
  <c r="S1051" i="64"/>
  <c r="S1257" i="64"/>
  <c r="S1294" i="64"/>
  <c r="S1318" i="64"/>
  <c r="S1346" i="64"/>
  <c r="S1359" i="64" s="1"/>
  <c r="S1394" i="64"/>
  <c r="S1550" i="64"/>
  <c r="S1574" i="64" s="1"/>
  <c r="S1894" i="64"/>
  <c r="S1921" i="64" s="1"/>
  <c r="S1929" i="64"/>
  <c r="S1956" i="64" s="1"/>
  <c r="S2242" i="64"/>
  <c r="S2321" i="64"/>
  <c r="S2494" i="64"/>
  <c r="S2521" i="64" s="1"/>
  <c r="S2814" i="64"/>
  <c r="S2946" i="64"/>
  <c r="S3000" i="64"/>
  <c r="S3193" i="64"/>
  <c r="S3207" i="64" s="1"/>
  <c r="S624" i="64"/>
  <c r="S775" i="64"/>
  <c r="S849" i="64"/>
  <c r="S1012" i="64"/>
  <c r="S1033" i="64" s="1"/>
  <c r="S1369" i="64"/>
  <c r="S1385" i="64" s="1"/>
  <c r="S1964" i="64"/>
  <c r="S1993" i="64" s="1"/>
  <c r="S2911" i="64"/>
  <c r="S2937" i="64" s="1"/>
  <c r="S3216" i="64"/>
  <c r="S497" i="64"/>
  <c r="S1145" i="64"/>
  <c r="S1180" i="64" s="1"/>
  <c r="S1189" i="64"/>
  <c r="S1601" i="64"/>
  <c r="S1616" i="64" s="1"/>
  <c r="S1744" i="64" s="1"/>
  <c r="S1625" i="64"/>
  <c r="S1665" i="64" s="1"/>
  <c r="S2001" i="64"/>
  <c r="S2028" i="64" s="1"/>
  <c r="S2037" i="64"/>
  <c r="S2064" i="64" s="1"/>
  <c r="S2273" i="64"/>
  <c r="S2288" i="64" s="1"/>
  <c r="S2297" i="64"/>
  <c r="S414" i="64"/>
  <c r="S438" i="64" s="1"/>
  <c r="S597" i="64"/>
  <c r="S926" i="64"/>
  <c r="S2073" i="64"/>
  <c r="S2108" i="64" s="1"/>
  <c r="S2742" i="64"/>
  <c r="S446" i="64"/>
  <c r="S2117" i="64"/>
  <c r="S2152" i="64" s="1"/>
  <c r="S2630" i="64"/>
  <c r="S2655" i="64" s="1"/>
  <c r="S2664" i="64"/>
  <c r="S2689" i="64" s="1"/>
  <c r="S2698" i="64"/>
  <c r="S2733" i="64" s="1"/>
  <c r="S2877" i="64"/>
  <c r="S2903" i="64" s="1"/>
  <c r="S2973" i="64"/>
  <c r="S574" i="64"/>
  <c r="S584" i="64" s="1"/>
  <c r="S1076" i="64"/>
  <c r="S901" i="64"/>
  <c r="S1636" i="64"/>
  <c r="S1753" i="64"/>
  <c r="S2162" i="64"/>
  <c r="S2175" i="64" s="1"/>
  <c r="S2184" i="64"/>
  <c r="S2369" i="64"/>
  <c r="S2397" i="64" s="1"/>
  <c r="S2407" i="64"/>
  <c r="S2420" i="64" s="1"/>
  <c r="S2429" i="64"/>
  <c r="S2442" i="64" s="1"/>
  <c r="S2451" i="64"/>
  <c r="S2463" i="64" s="1"/>
  <c r="S2598" i="64"/>
  <c r="S2621" i="64" s="1"/>
  <c r="S2856" i="64"/>
  <c r="S3064" i="64"/>
  <c r="S3081" i="64" s="1"/>
  <c r="S551" i="64"/>
  <c r="S1674" i="64"/>
  <c r="S1777" i="64"/>
  <c r="S1790" i="64" s="1"/>
  <c r="S1801" i="64"/>
  <c r="S1870" i="64"/>
  <c r="S2216" i="64"/>
  <c r="S2233" i="64" s="1"/>
  <c r="S2472" i="64"/>
  <c r="S2485" i="64" s="1"/>
  <c r="S2530" i="64"/>
  <c r="S2553" i="64" s="1"/>
  <c r="S2562" i="64"/>
  <c r="S2793" i="64"/>
  <c r="S3090" i="64"/>
  <c r="S3115" i="64"/>
  <c r="S3141" i="64"/>
  <c r="S3167" i="64"/>
  <c r="S623" i="64"/>
  <c r="S774" i="64"/>
  <c r="S848" i="64"/>
  <c r="S1011" i="64"/>
  <c r="S1032" i="64" s="1"/>
  <c r="S1368" i="64"/>
  <c r="S1963" i="64"/>
  <c r="S2910" i="64"/>
  <c r="S2936" i="64" s="1"/>
  <c r="S3215" i="64"/>
  <c r="S496" i="64"/>
  <c r="S1144" i="64"/>
  <c r="S1188" i="64"/>
  <c r="S1624" i="64"/>
  <c r="S2000" i="64"/>
  <c r="S2036" i="64"/>
  <c r="S2272" i="64"/>
  <c r="S2296" i="64"/>
  <c r="S413" i="64"/>
  <c r="S596" i="64"/>
  <c r="S925" i="64"/>
  <c r="S2072" i="64"/>
  <c r="S2741" i="64"/>
  <c r="S445" i="64"/>
  <c r="S2116" i="64"/>
  <c r="S2629" i="64"/>
  <c r="S2663" i="64"/>
  <c r="S2697" i="64"/>
  <c r="S2732" i="64" s="1"/>
  <c r="S2876" i="64"/>
  <c r="S2902" i="64" s="1"/>
  <c r="S2972" i="64"/>
  <c r="S573" i="64"/>
  <c r="S1075" i="64"/>
  <c r="S900" i="64"/>
  <c r="S1752" i="64"/>
  <c r="S1767" i="64" s="1"/>
  <c r="S2161" i="64"/>
  <c r="S2183" i="64"/>
  <c r="S2368" i="64"/>
  <c r="S2406" i="64"/>
  <c r="S2428" i="64"/>
  <c r="S2450" i="64"/>
  <c r="S2597" i="64"/>
  <c r="S2855" i="64"/>
  <c r="S3063" i="64"/>
  <c r="S550" i="64"/>
  <c r="S1673" i="64"/>
  <c r="S1776" i="64"/>
  <c r="S1800" i="64"/>
  <c r="S1815" i="64" s="1"/>
  <c r="S1869" i="64"/>
  <c r="S2215" i="64"/>
  <c r="S2471" i="64"/>
  <c r="S2529" i="64"/>
  <c r="S2561" i="64"/>
  <c r="S2589" i="64" s="1"/>
  <c r="S2792" i="64"/>
  <c r="S3089" i="64"/>
  <c r="S3114" i="64"/>
  <c r="S3140" i="64"/>
  <c r="S3166" i="64"/>
  <c r="S876" i="64"/>
  <c r="S949" i="64"/>
  <c r="S962" i="64" s="1"/>
  <c r="S971" i="64"/>
  <c r="S1000" i="64" s="1"/>
  <c r="S1050" i="64"/>
  <c r="S1256" i="64"/>
  <c r="S1285" i="64" s="1"/>
  <c r="S1293" i="64"/>
  <c r="S1317" i="64"/>
  <c r="S1337" i="64" s="1"/>
  <c r="S1345" i="64"/>
  <c r="S1393" i="64"/>
  <c r="S1549" i="64"/>
  <c r="S1893" i="64"/>
  <c r="S1928" i="64"/>
  <c r="S2241" i="64"/>
  <c r="S2320" i="64"/>
  <c r="S2493" i="64"/>
  <c r="S2813" i="64"/>
  <c r="S2945" i="64"/>
  <c r="S2999" i="64"/>
  <c r="S3192" i="64"/>
  <c r="S493" i="64"/>
  <c r="S1141" i="64"/>
  <c r="S1185" i="64"/>
  <c r="S1597" i="64"/>
  <c r="S1612" i="64" s="1"/>
  <c r="S1740" i="64" s="1"/>
  <c r="S1621" i="64"/>
  <c r="S1997" i="64"/>
  <c r="S2024" i="64" s="1"/>
  <c r="S2033" i="64"/>
  <c r="S2060" i="64" s="1"/>
  <c r="S2269" i="64"/>
  <c r="S2284" i="64" s="1"/>
  <c r="S2293" i="64"/>
  <c r="S410" i="64"/>
  <c r="S593" i="64"/>
  <c r="S922" i="64"/>
  <c r="S2069" i="64"/>
  <c r="S2738" i="64"/>
  <c r="S442" i="64"/>
  <c r="S2113" i="64"/>
  <c r="S2148" i="64" s="1"/>
  <c r="S2626" i="64"/>
  <c r="S2651" i="64" s="1"/>
  <c r="S2660" i="64"/>
  <c r="S2685" i="64" s="1"/>
  <c r="S2694" i="64"/>
  <c r="S2729" i="64" s="1"/>
  <c r="S2873" i="64"/>
  <c r="S2969" i="64"/>
  <c r="S570" i="64"/>
  <c r="S897" i="64"/>
  <c r="S1632" i="64"/>
  <c r="S1749" i="64"/>
  <c r="S1764" i="64" s="1"/>
  <c r="S2158" i="64"/>
  <c r="S2171" i="64" s="1"/>
  <c r="S2180" i="64"/>
  <c r="S2203" i="64" s="1"/>
  <c r="S2365" i="64"/>
  <c r="S2393" i="64" s="1"/>
  <c r="S2403" i="64"/>
  <c r="S2416" i="64" s="1"/>
  <c r="S2425" i="64"/>
  <c r="S2438" i="64" s="1"/>
  <c r="S2447" i="64"/>
  <c r="S2459" i="64" s="1"/>
  <c r="S2594" i="64"/>
  <c r="S2617" i="64" s="1"/>
  <c r="S2852" i="64"/>
  <c r="S3060" i="64"/>
  <c r="S3077" i="64" s="1"/>
  <c r="S547" i="64"/>
  <c r="S1670" i="64"/>
  <c r="S1773" i="64"/>
  <c r="S1786" i="64" s="1"/>
  <c r="S1797" i="64"/>
  <c r="S1866" i="64"/>
  <c r="S2212" i="64"/>
  <c r="S2468" i="64"/>
  <c r="S2481" i="64" s="1"/>
  <c r="S2526" i="64"/>
  <c r="S2549" i="64" s="1"/>
  <c r="S2558" i="64"/>
  <c r="S2586" i="64" s="1"/>
  <c r="S2789" i="64"/>
  <c r="S2801" i="64" s="1"/>
  <c r="S3086" i="64"/>
  <c r="S3103" i="64" s="1"/>
  <c r="S3111" i="64"/>
  <c r="S3128" i="64" s="1"/>
  <c r="S3137" i="64"/>
  <c r="S3154" i="64" s="1"/>
  <c r="S3163" i="64"/>
  <c r="S3180" i="64" s="1"/>
  <c r="S873" i="64"/>
  <c r="S946" i="64"/>
  <c r="S1253" i="64"/>
  <c r="S1290" i="64"/>
  <c r="S1305" i="64" s="1"/>
  <c r="S1314" i="64"/>
  <c r="S1333" i="64" s="1"/>
  <c r="S1342" i="64"/>
  <c r="S1390" i="64"/>
  <c r="S1546" i="64"/>
  <c r="S1890" i="64"/>
  <c r="S1925" i="64"/>
  <c r="S2238" i="64"/>
  <c r="S2260" i="64" s="1"/>
  <c r="S2317" i="64"/>
  <c r="S2490" i="64"/>
  <c r="S2517" i="64" s="1"/>
  <c r="S2810" i="64"/>
  <c r="S2942" i="64"/>
  <c r="S2996" i="64"/>
  <c r="S3189" i="64"/>
  <c r="S3203" i="64" s="1"/>
  <c r="S620" i="64"/>
  <c r="S771" i="64"/>
  <c r="S845" i="64"/>
  <c r="S1008" i="64"/>
  <c r="S1365" i="64"/>
  <c r="S1960" i="64"/>
  <c r="S1989" i="64" s="1"/>
  <c r="S2907" i="64"/>
  <c r="S2933" i="64" s="1"/>
  <c r="S3212" i="64"/>
  <c r="S3265" i="64" s="1"/>
  <c r="S409" i="64"/>
  <c r="S433" i="64" s="1"/>
  <c r="S592" i="64"/>
  <c r="S921" i="64"/>
  <c r="S2068" i="64"/>
  <c r="S2103" i="64" s="1"/>
  <c r="S2737" i="64"/>
  <c r="S441" i="64"/>
  <c r="S2112" i="64"/>
  <c r="S2625" i="64"/>
  <c r="S2650" i="64" s="1"/>
  <c r="S2659" i="64"/>
  <c r="S2684" i="64" s="1"/>
  <c r="S2693" i="64"/>
  <c r="S2728" i="64" s="1"/>
  <c r="S2872" i="64"/>
  <c r="S2898" i="64" s="1"/>
  <c r="S2968" i="64"/>
  <c r="S569" i="64"/>
  <c r="S896" i="64"/>
  <c r="S1631" i="64"/>
  <c r="S1748" i="64"/>
  <c r="S2157" i="64"/>
  <c r="S2170" i="64" s="1"/>
  <c r="S2179" i="64"/>
  <c r="S2364" i="64"/>
  <c r="S2402" i="64"/>
  <c r="S2415" i="64" s="1"/>
  <c r="S2424" i="64"/>
  <c r="S2437" i="64" s="1"/>
  <c r="S2446" i="64"/>
  <c r="S2458" i="64" s="1"/>
  <c r="S2593" i="64"/>
  <c r="S2616" i="64" s="1"/>
  <c r="S2851" i="64"/>
  <c r="S2863" i="64" s="1"/>
  <c r="S3059" i="64"/>
  <c r="S3076" i="64" s="1"/>
  <c r="S546" i="64"/>
  <c r="S1669" i="64"/>
  <c r="S1772" i="64"/>
  <c r="S1796" i="64"/>
  <c r="S1811" i="64" s="1"/>
  <c r="S1865" i="64"/>
  <c r="S1880" i="64" s="1"/>
  <c r="S2211" i="64"/>
  <c r="S2228" i="64" s="1"/>
  <c r="S2467" i="64"/>
  <c r="S2480" i="64" s="1"/>
  <c r="S2525" i="64"/>
  <c r="S2548" i="64" s="1"/>
  <c r="S2557" i="64"/>
  <c r="S2585" i="64" s="1"/>
  <c r="S2788" i="64"/>
  <c r="S2800" i="64" s="1"/>
  <c r="S3085" i="64"/>
  <c r="S3102" i="64" s="1"/>
  <c r="S3110" i="64"/>
  <c r="S3127" i="64" s="1"/>
  <c r="S3136" i="64"/>
  <c r="S3153" i="64" s="1"/>
  <c r="S3162" i="64"/>
  <c r="S3179" i="64" s="1"/>
  <c r="S872" i="64"/>
  <c r="S945" i="64"/>
  <c r="S967" i="64"/>
  <c r="S1252" i="64"/>
  <c r="S1281" i="64" s="1"/>
  <c r="S1289" i="64"/>
  <c r="S1313" i="64"/>
  <c r="S1341" i="64"/>
  <c r="S1354" i="64" s="1"/>
  <c r="S1389" i="64"/>
  <c r="S1402" i="64" s="1"/>
  <c r="S1545" i="64"/>
  <c r="S1569" i="64" s="1"/>
  <c r="S1889" i="64"/>
  <c r="S1916" i="64" s="1"/>
  <c r="S1924" i="64"/>
  <c r="S1951" i="64" s="1"/>
  <c r="S2237" i="64"/>
  <c r="S2316" i="64"/>
  <c r="S2489" i="64"/>
  <c r="S2516" i="64" s="1"/>
  <c r="S2809" i="64"/>
  <c r="S2821" i="64" s="1"/>
  <c r="S2941" i="64"/>
  <c r="S2995" i="64"/>
  <c r="S3007" i="64" s="1"/>
  <c r="S3188" i="64"/>
  <c r="S3202" i="64" s="1"/>
  <c r="S619" i="64"/>
  <c r="S770" i="64"/>
  <c r="S844" i="64"/>
  <c r="S1007" i="64"/>
  <c r="S1364" i="64"/>
  <c r="S1959" i="64"/>
  <c r="S1988" i="64" s="1"/>
  <c r="S2906" i="64"/>
  <c r="S3211" i="64"/>
  <c r="S3264" i="64" s="1"/>
  <c r="S492" i="64"/>
  <c r="S1140" i="64"/>
  <c r="S1184" i="64"/>
  <c r="S1596" i="64"/>
  <c r="S1611" i="64" s="1"/>
  <c r="S1739" i="64" s="1"/>
  <c r="S1620" i="64"/>
  <c r="S1660" i="64" s="1"/>
  <c r="S1996" i="64"/>
  <c r="S2032" i="64"/>
  <c r="S2268" i="64"/>
  <c r="S2292" i="64"/>
  <c r="S2307" i="64" s="1"/>
  <c r="AD4" i="64"/>
  <c r="AE7" i="64"/>
  <c r="AE3" i="64"/>
  <c r="AE1" i="64"/>
  <c r="AF2" i="64"/>
  <c r="AF2" i="864"/>
  <c r="AE7" i="864"/>
  <c r="AE7" i="863"/>
  <c r="AE1" i="863"/>
  <c r="AE1" i="864"/>
  <c r="AD4" i="864"/>
  <c r="AD4" i="863"/>
  <c r="AE3" i="863"/>
  <c r="AE3" i="864"/>
  <c r="AF3" i="861"/>
  <c r="AE4" i="861"/>
  <c r="Z82" i="861"/>
  <c r="AB1966" i="64"/>
  <c r="Z57" i="861"/>
  <c r="AA42" i="861"/>
  <c r="Z1989" i="64"/>
  <c r="W1989" i="64"/>
  <c r="BY3211" i="64"/>
  <c r="BY3264" i="64" s="1"/>
  <c r="BY1796" i="64"/>
  <c r="BI3211" i="64"/>
  <c r="BI3264" i="64" s="1"/>
  <c r="BI1796" i="64"/>
  <c r="AS3211" i="64"/>
  <c r="AS3264" i="64" s="1"/>
  <c r="AS1796" i="64"/>
  <c r="AC3211" i="64"/>
  <c r="AC3264" i="64" s="1"/>
  <c r="AC1796" i="64"/>
  <c r="CG3216" i="64"/>
  <c r="CG1801" i="64"/>
  <c r="BQ3216" i="64"/>
  <c r="BQ1801" i="64"/>
  <c r="BA3216" i="64"/>
  <c r="BA1801" i="64"/>
  <c r="AK3216" i="64"/>
  <c r="AK1801" i="64"/>
  <c r="U3216" i="64"/>
  <c r="U1801" i="64"/>
  <c r="BZ3215" i="64"/>
  <c r="BZ1800" i="64"/>
  <c r="BZ1815" i="64" s="1"/>
  <c r="BJ3215" i="64"/>
  <c r="BJ1800" i="64"/>
  <c r="BJ1815" i="64" s="1"/>
  <c r="AT3215" i="64"/>
  <c r="AT1800" i="64"/>
  <c r="AT1815" i="64" s="1"/>
  <c r="AD3215" i="64"/>
  <c r="AD1800" i="64"/>
  <c r="AD1815" i="64" s="1"/>
  <c r="CI3212" i="64"/>
  <c r="CI3265" i="64" s="1"/>
  <c r="CI1797" i="64"/>
  <c r="CI1812" i="64" s="1"/>
  <c r="BS3212" i="64"/>
  <c r="BS3265" i="64" s="1"/>
  <c r="BS1797" i="64"/>
  <c r="BS1812" i="64" s="1"/>
  <c r="BC3212" i="64"/>
  <c r="BC3265" i="64" s="1"/>
  <c r="BC1797" i="64"/>
  <c r="BC1812" i="64" s="1"/>
  <c r="AM3212" i="64"/>
  <c r="AM3265" i="64" s="1"/>
  <c r="AM1797" i="64"/>
  <c r="AM1812" i="64" s="1"/>
  <c r="W3212" i="64"/>
  <c r="W3265" i="64" s="1"/>
  <c r="W1797" i="64"/>
  <c r="BX3211" i="64"/>
  <c r="BX3264" i="64" s="1"/>
  <c r="BX1796" i="64"/>
  <c r="BH3211" i="64"/>
  <c r="BH3264" i="64" s="1"/>
  <c r="BH1796" i="64"/>
  <c r="AR3211" i="64"/>
  <c r="AR3264" i="64" s="1"/>
  <c r="AR1796" i="64"/>
  <c r="AB3211" i="64"/>
  <c r="AB3264" i="64" s="1"/>
  <c r="AB1796" i="64"/>
  <c r="CF3216" i="64"/>
  <c r="CF1801" i="64"/>
  <c r="BP3216" i="64"/>
  <c r="BP1801" i="64"/>
  <c r="AZ3216" i="64"/>
  <c r="AZ1801" i="64"/>
  <c r="AJ3216" i="64"/>
  <c r="AJ1801" i="64"/>
  <c r="T3216" i="64"/>
  <c r="T1801" i="64"/>
  <c r="BY3215" i="64"/>
  <c r="BY1800" i="64"/>
  <c r="BY1815" i="64" s="1"/>
  <c r="BI3215" i="64"/>
  <c r="BI1800" i="64"/>
  <c r="BI1815" i="64" s="1"/>
  <c r="AS3215" i="64"/>
  <c r="AS1800" i="64"/>
  <c r="AS1815" i="64" s="1"/>
  <c r="AC3215" i="64"/>
  <c r="AC1800" i="64"/>
  <c r="AC1815" i="64" s="1"/>
  <c r="CH3212" i="64"/>
  <c r="CH3265" i="64" s="1"/>
  <c r="CH1797" i="64"/>
  <c r="CH1812" i="64" s="1"/>
  <c r="BR3212" i="64"/>
  <c r="BR3265" i="64" s="1"/>
  <c r="BR1797" i="64"/>
  <c r="BR1812" i="64" s="1"/>
  <c r="BB3212" i="64"/>
  <c r="BB3265" i="64" s="1"/>
  <c r="BB1797" i="64"/>
  <c r="BB1812" i="64" s="1"/>
  <c r="AL3212" i="64"/>
  <c r="AL3265" i="64" s="1"/>
  <c r="AL1797" i="64"/>
  <c r="AL1812" i="64" s="1"/>
  <c r="V3212" i="64"/>
  <c r="V3265" i="64" s="1"/>
  <c r="V1797" i="64"/>
  <c r="BW3211" i="64"/>
  <c r="BW3264" i="64" s="1"/>
  <c r="BW1796" i="64"/>
  <c r="BG3211" i="64"/>
  <c r="BG3264" i="64" s="1"/>
  <c r="BG1796" i="64"/>
  <c r="AQ3211" i="64"/>
  <c r="AQ3264" i="64" s="1"/>
  <c r="AQ1796" i="64"/>
  <c r="AA3211" i="64"/>
  <c r="AA3264" i="64" s="1"/>
  <c r="AA1796" i="64"/>
  <c r="CE3216" i="64"/>
  <c r="CE1801" i="64"/>
  <c r="BO3216" i="64"/>
  <c r="BO1801" i="64"/>
  <c r="AY3216" i="64"/>
  <c r="AY1801" i="64"/>
  <c r="AI3216" i="64"/>
  <c r="AI1801" i="64"/>
  <c r="BX3215" i="64"/>
  <c r="BX1800" i="64"/>
  <c r="BX1815" i="64" s="1"/>
  <c r="BH3215" i="64"/>
  <c r="BH1800" i="64"/>
  <c r="BH1815" i="64" s="1"/>
  <c r="AR3215" i="64"/>
  <c r="AR1800" i="64"/>
  <c r="AR1815" i="64" s="1"/>
  <c r="AB3215" i="64"/>
  <c r="AB1800" i="64"/>
  <c r="AB1815" i="64" s="1"/>
  <c r="CG3212" i="64"/>
  <c r="CG3265" i="64" s="1"/>
  <c r="CG1797" i="64"/>
  <c r="CG1812" i="64" s="1"/>
  <c r="BQ3212" i="64"/>
  <c r="BQ3265" i="64" s="1"/>
  <c r="BQ1797" i="64"/>
  <c r="BQ1812" i="64" s="1"/>
  <c r="BA3212" i="64"/>
  <c r="BA3265" i="64" s="1"/>
  <c r="BA1797" i="64"/>
  <c r="BA1812" i="64" s="1"/>
  <c r="AK3212" i="64"/>
  <c r="AK3265" i="64" s="1"/>
  <c r="AK1797" i="64"/>
  <c r="AK1812" i="64" s="1"/>
  <c r="U3212" i="64"/>
  <c r="U3265" i="64" s="1"/>
  <c r="U1797" i="64"/>
  <c r="BV3211" i="64"/>
  <c r="BV3264" i="64" s="1"/>
  <c r="BV1796" i="64"/>
  <c r="BF3211" i="64"/>
  <c r="BF3264" i="64" s="1"/>
  <c r="BF1796" i="64"/>
  <c r="AP3211" i="64"/>
  <c r="AP3264" i="64" s="1"/>
  <c r="AP1796" i="64"/>
  <c r="Z3211" i="64"/>
  <c r="Z3264" i="64" s="1"/>
  <c r="Z1796" i="64"/>
  <c r="CD3216" i="64"/>
  <c r="CD1801" i="64"/>
  <c r="BN3216" i="64"/>
  <c r="BN1801" i="64"/>
  <c r="AX3216" i="64"/>
  <c r="AX1801" i="64"/>
  <c r="AH3216" i="64"/>
  <c r="AH1801" i="64"/>
  <c r="BW3215" i="64"/>
  <c r="BW1800" i="64"/>
  <c r="BW1815" i="64" s="1"/>
  <c r="BG3215" i="64"/>
  <c r="BG1800" i="64"/>
  <c r="BG1815" i="64" s="1"/>
  <c r="AQ3215" i="64"/>
  <c r="AQ1800" i="64"/>
  <c r="AQ1815" i="64" s="1"/>
  <c r="AA3215" i="64"/>
  <c r="AA1800" i="64"/>
  <c r="AA1815" i="64" s="1"/>
  <c r="CF3212" i="64"/>
  <c r="CF3265" i="64" s="1"/>
  <c r="CF1797" i="64"/>
  <c r="CF1812" i="64" s="1"/>
  <c r="BP3212" i="64"/>
  <c r="BP3265" i="64" s="1"/>
  <c r="BP1797" i="64"/>
  <c r="BP1812" i="64" s="1"/>
  <c r="AZ3212" i="64"/>
  <c r="AZ3265" i="64" s="1"/>
  <c r="AZ1797" i="64"/>
  <c r="AZ1812" i="64" s="1"/>
  <c r="AJ3212" i="64"/>
  <c r="AJ3265" i="64" s="1"/>
  <c r="AJ1797" i="64"/>
  <c r="AJ1812" i="64" s="1"/>
  <c r="T3212" i="64"/>
  <c r="T3265" i="64" s="1"/>
  <c r="T1797" i="64"/>
  <c r="CK3211" i="64"/>
  <c r="CK3264" i="64" s="1"/>
  <c r="CK1796" i="64"/>
  <c r="BU3211" i="64"/>
  <c r="BU3264" i="64" s="1"/>
  <c r="BU1796" i="64"/>
  <c r="BE3211" i="64"/>
  <c r="BE3264" i="64" s="1"/>
  <c r="BE1796" i="64"/>
  <c r="AO3211" i="64"/>
  <c r="AO3264" i="64" s="1"/>
  <c r="AO1796" i="64"/>
  <c r="Y3211" i="64"/>
  <c r="Y3264" i="64" s="1"/>
  <c r="Y1796" i="64"/>
  <c r="CC3216" i="64"/>
  <c r="CC1801" i="64"/>
  <c r="BM3216" i="64"/>
  <c r="BM1801" i="64"/>
  <c r="AW3216" i="64"/>
  <c r="AW1801" i="64"/>
  <c r="AG3216" i="64"/>
  <c r="AG1801" i="64"/>
  <c r="BV3215" i="64"/>
  <c r="BV1800" i="64"/>
  <c r="BV1815" i="64" s="1"/>
  <c r="BF3215" i="64"/>
  <c r="BF1800" i="64"/>
  <c r="BF1815" i="64" s="1"/>
  <c r="AP3215" i="64"/>
  <c r="AP1800" i="64"/>
  <c r="AP1815" i="64" s="1"/>
  <c r="Z3215" i="64"/>
  <c r="Z1800" i="64"/>
  <c r="Z1815" i="64" s="1"/>
  <c r="CE3212" i="64"/>
  <c r="CE3265" i="64" s="1"/>
  <c r="CE1797" i="64"/>
  <c r="CE1812" i="64" s="1"/>
  <c r="BO3212" i="64"/>
  <c r="BO3265" i="64" s="1"/>
  <c r="BO1797" i="64"/>
  <c r="BO1812" i="64" s="1"/>
  <c r="AY3212" i="64"/>
  <c r="AY3265" i="64" s="1"/>
  <c r="AY1797" i="64"/>
  <c r="AY1812" i="64" s="1"/>
  <c r="AI3212" i="64"/>
  <c r="AI3265" i="64" s="1"/>
  <c r="AI1797" i="64"/>
  <c r="AI1812" i="64" s="1"/>
  <c r="CJ3211" i="64"/>
  <c r="CJ3264" i="64" s="1"/>
  <c r="CJ1796" i="64"/>
  <c r="BT3211" i="64"/>
  <c r="BT3264" i="64" s="1"/>
  <c r="BT1796" i="64"/>
  <c r="BD3211" i="64"/>
  <c r="BD3264" i="64" s="1"/>
  <c r="BD1796" i="64"/>
  <c r="AN3211" i="64"/>
  <c r="AN3264" i="64" s="1"/>
  <c r="AN1796" i="64"/>
  <c r="X3211" i="64"/>
  <c r="X3264" i="64" s="1"/>
  <c r="X1796" i="64"/>
  <c r="CB3216" i="64"/>
  <c r="CB1801" i="64"/>
  <c r="BL3216" i="64"/>
  <c r="BL1801" i="64"/>
  <c r="AV3216" i="64"/>
  <c r="AV1801" i="64"/>
  <c r="AF3216" i="64"/>
  <c r="AF1801" i="64"/>
  <c r="CK3215" i="64"/>
  <c r="CK1800" i="64"/>
  <c r="CK1815" i="64" s="1"/>
  <c r="BU3215" i="64"/>
  <c r="BU1800" i="64"/>
  <c r="BU1815" i="64" s="1"/>
  <c r="BE3215" i="64"/>
  <c r="BE1800" i="64"/>
  <c r="BE1815" i="64" s="1"/>
  <c r="AO3215" i="64"/>
  <c r="AO1800" i="64"/>
  <c r="AO1815" i="64" s="1"/>
  <c r="Y3215" i="64"/>
  <c r="Y1800" i="64"/>
  <c r="Y1815" i="64" s="1"/>
  <c r="CD3212" i="64"/>
  <c r="CD3265" i="64" s="1"/>
  <c r="CD1797" i="64"/>
  <c r="CD1812" i="64" s="1"/>
  <c r="BN3212" i="64"/>
  <c r="BN3265" i="64" s="1"/>
  <c r="BN1797" i="64"/>
  <c r="BN1812" i="64" s="1"/>
  <c r="AX3212" i="64"/>
  <c r="AX3265" i="64" s="1"/>
  <c r="AX1797" i="64"/>
  <c r="AX1812" i="64" s="1"/>
  <c r="AH3212" i="64"/>
  <c r="AH3265" i="64" s="1"/>
  <c r="AH1797" i="64"/>
  <c r="AH1812" i="64" s="1"/>
  <c r="CI3211" i="64"/>
  <c r="CI3264" i="64" s="1"/>
  <c r="CI1796" i="64"/>
  <c r="BS3211" i="64"/>
  <c r="BS3264" i="64" s="1"/>
  <c r="BS1796" i="64"/>
  <c r="BC3211" i="64"/>
  <c r="BC3264" i="64" s="1"/>
  <c r="BC1796" i="64"/>
  <c r="AM3211" i="64"/>
  <c r="AM3264" i="64" s="1"/>
  <c r="AM1796" i="64"/>
  <c r="W3211" i="64"/>
  <c r="W3264" i="64" s="1"/>
  <c r="W1796" i="64"/>
  <c r="CA3216" i="64"/>
  <c r="CA1801" i="64"/>
  <c r="BK3216" i="64"/>
  <c r="BK1801" i="64"/>
  <c r="AU3216" i="64"/>
  <c r="AU1801" i="64"/>
  <c r="AE3216" i="64"/>
  <c r="AE1801" i="64"/>
  <c r="CJ3215" i="64"/>
  <c r="CJ1800" i="64"/>
  <c r="CJ1815" i="64" s="1"/>
  <c r="BT3215" i="64"/>
  <c r="BT1800" i="64"/>
  <c r="BT1815" i="64" s="1"/>
  <c r="BD3215" i="64"/>
  <c r="BD1800" i="64"/>
  <c r="BD1815" i="64" s="1"/>
  <c r="AN3215" i="64"/>
  <c r="AN1800" i="64"/>
  <c r="AN1815" i="64" s="1"/>
  <c r="X3215" i="64"/>
  <c r="X1800" i="64"/>
  <c r="X1815" i="64" s="1"/>
  <c r="CC3212" i="64"/>
  <c r="CC3265" i="64" s="1"/>
  <c r="CC1797" i="64"/>
  <c r="CC1812" i="64" s="1"/>
  <c r="BM3212" i="64"/>
  <c r="BM3265" i="64" s="1"/>
  <c r="BM1797" i="64"/>
  <c r="BM1812" i="64" s="1"/>
  <c r="AW3212" i="64"/>
  <c r="AW3265" i="64" s="1"/>
  <c r="AW1797" i="64"/>
  <c r="AW1812" i="64" s="1"/>
  <c r="AG3212" i="64"/>
  <c r="AG3265" i="64" s="1"/>
  <c r="AG1797" i="64"/>
  <c r="AG1812" i="64" s="1"/>
  <c r="CH3211" i="64"/>
  <c r="CH3264" i="64" s="1"/>
  <c r="CH1796" i="64"/>
  <c r="BR3211" i="64"/>
  <c r="BR3264" i="64" s="1"/>
  <c r="BR1796" i="64"/>
  <c r="BB3211" i="64"/>
  <c r="BB3264" i="64" s="1"/>
  <c r="BB1796" i="64"/>
  <c r="AL3211" i="64"/>
  <c r="AL3264" i="64" s="1"/>
  <c r="AL1796" i="64"/>
  <c r="V3211" i="64"/>
  <c r="V3264" i="64" s="1"/>
  <c r="V1796" i="64"/>
  <c r="BZ3216" i="64"/>
  <c r="BZ1801" i="64"/>
  <c r="BJ3216" i="64"/>
  <c r="BJ1801" i="64"/>
  <c r="AT3216" i="64"/>
  <c r="AT1801" i="64"/>
  <c r="AD3216" i="64"/>
  <c r="AD1801" i="64"/>
  <c r="CI3215" i="64"/>
  <c r="CI1800" i="64"/>
  <c r="CI1815" i="64" s="1"/>
  <c r="BS3215" i="64"/>
  <c r="BS1800" i="64"/>
  <c r="BS1815" i="64" s="1"/>
  <c r="BC3215" i="64"/>
  <c r="BC1800" i="64"/>
  <c r="BC1815" i="64" s="1"/>
  <c r="AM3215" i="64"/>
  <c r="AM1800" i="64"/>
  <c r="AM1815" i="64" s="1"/>
  <c r="W3215" i="64"/>
  <c r="W1800" i="64"/>
  <c r="W1815" i="64" s="1"/>
  <c r="CB3212" i="64"/>
  <c r="CB3265" i="64" s="1"/>
  <c r="CB1797" i="64"/>
  <c r="CB1812" i="64" s="1"/>
  <c r="BL3212" i="64"/>
  <c r="BL3265" i="64" s="1"/>
  <c r="BL1797" i="64"/>
  <c r="BL1812" i="64" s="1"/>
  <c r="AV3212" i="64"/>
  <c r="AV3265" i="64" s="1"/>
  <c r="AV1797" i="64"/>
  <c r="AV1812" i="64" s="1"/>
  <c r="AF3212" i="64"/>
  <c r="AF3265" i="64" s="1"/>
  <c r="AF1797" i="64"/>
  <c r="AF1812" i="64" s="1"/>
  <c r="CG3211" i="64"/>
  <c r="CG3264" i="64" s="1"/>
  <c r="CG1796" i="64"/>
  <c r="BQ3211" i="64"/>
  <c r="BQ3264" i="64" s="1"/>
  <c r="BQ1796" i="64"/>
  <c r="BA3211" i="64"/>
  <c r="BA3264" i="64" s="1"/>
  <c r="BA1796" i="64"/>
  <c r="AK3211" i="64"/>
  <c r="AK3264" i="64" s="1"/>
  <c r="AK1796" i="64"/>
  <c r="U3211" i="64"/>
  <c r="U3264" i="64" s="1"/>
  <c r="U1796" i="64"/>
  <c r="BY3216" i="64"/>
  <c r="BY1801" i="64"/>
  <c r="BI3216" i="64"/>
  <c r="BI1801" i="64"/>
  <c r="AS3216" i="64"/>
  <c r="AS1801" i="64"/>
  <c r="AC3216" i="64"/>
  <c r="AC1801" i="64"/>
  <c r="CH3215" i="64"/>
  <c r="CH1800" i="64"/>
  <c r="CH1815" i="64" s="1"/>
  <c r="BR3215" i="64"/>
  <c r="BR1800" i="64"/>
  <c r="BR1815" i="64" s="1"/>
  <c r="BB3215" i="64"/>
  <c r="BB1800" i="64"/>
  <c r="BB1815" i="64" s="1"/>
  <c r="AL3215" i="64"/>
  <c r="AL1800" i="64"/>
  <c r="AL1815" i="64" s="1"/>
  <c r="V3215" i="64"/>
  <c r="V1800" i="64"/>
  <c r="V1815" i="64" s="1"/>
  <c r="CA3212" i="64"/>
  <c r="CA3265" i="64" s="1"/>
  <c r="CA1797" i="64"/>
  <c r="CA1812" i="64" s="1"/>
  <c r="BK3212" i="64"/>
  <c r="BK3265" i="64" s="1"/>
  <c r="BK1797" i="64"/>
  <c r="BK1812" i="64" s="1"/>
  <c r="AU3212" i="64"/>
  <c r="AU3265" i="64" s="1"/>
  <c r="AU1797" i="64"/>
  <c r="AU1812" i="64" s="1"/>
  <c r="AE3212" i="64"/>
  <c r="AE3265" i="64" s="1"/>
  <c r="AE1797" i="64"/>
  <c r="AE1812" i="64" s="1"/>
  <c r="CF3211" i="64"/>
  <c r="CF3264" i="64" s="1"/>
  <c r="CF1796" i="64"/>
  <c r="BP3211" i="64"/>
  <c r="BP3264" i="64" s="1"/>
  <c r="BP1796" i="64"/>
  <c r="AZ3211" i="64"/>
  <c r="AZ3264" i="64" s="1"/>
  <c r="AZ1796" i="64"/>
  <c r="AJ3211" i="64"/>
  <c r="AJ3264" i="64" s="1"/>
  <c r="AJ1796" i="64"/>
  <c r="T3211" i="64"/>
  <c r="T3264" i="64" s="1"/>
  <c r="T1796" i="64"/>
  <c r="BX3216" i="64"/>
  <c r="BX1801" i="64"/>
  <c r="BH3216" i="64"/>
  <c r="BH1801" i="64"/>
  <c r="AR3216" i="64"/>
  <c r="AR1801" i="64"/>
  <c r="AB3216" i="64"/>
  <c r="AB1801" i="64"/>
  <c r="CG3215" i="64"/>
  <c r="CG1800" i="64"/>
  <c r="CG1815" i="64" s="1"/>
  <c r="BQ3215" i="64"/>
  <c r="BQ1800" i="64"/>
  <c r="BQ1815" i="64" s="1"/>
  <c r="BA3215" i="64"/>
  <c r="BA1800" i="64"/>
  <c r="BA1815" i="64" s="1"/>
  <c r="AK3215" i="64"/>
  <c r="AK1800" i="64"/>
  <c r="AK1815" i="64" s="1"/>
  <c r="U3215" i="64"/>
  <c r="U1800" i="64"/>
  <c r="U1815" i="64" s="1"/>
  <c r="BZ3212" i="64"/>
  <c r="BZ3265" i="64" s="1"/>
  <c r="BZ1797" i="64"/>
  <c r="BZ1812" i="64" s="1"/>
  <c r="BJ3212" i="64"/>
  <c r="BJ3265" i="64" s="1"/>
  <c r="BJ1797" i="64"/>
  <c r="BJ1812" i="64" s="1"/>
  <c r="AT3212" i="64"/>
  <c r="AT3265" i="64" s="1"/>
  <c r="AT1797" i="64"/>
  <c r="AT1812" i="64" s="1"/>
  <c r="AD3212" i="64"/>
  <c r="AD3265" i="64" s="1"/>
  <c r="AD1797" i="64"/>
  <c r="AD1812" i="64" s="1"/>
  <c r="CE3211" i="64"/>
  <c r="CE3264" i="64" s="1"/>
  <c r="CE1796" i="64"/>
  <c r="BO3211" i="64"/>
  <c r="BO3264" i="64" s="1"/>
  <c r="BO1796" i="64"/>
  <c r="AY3211" i="64"/>
  <c r="AY3264" i="64" s="1"/>
  <c r="AY1796" i="64"/>
  <c r="AI3211" i="64"/>
  <c r="AI3264" i="64" s="1"/>
  <c r="AI1796" i="64"/>
  <c r="BW3216" i="64"/>
  <c r="BW1801" i="64"/>
  <c r="BG3216" i="64"/>
  <c r="BG1801" i="64"/>
  <c r="AQ3216" i="64"/>
  <c r="AQ1801" i="64"/>
  <c r="AA3216" i="64"/>
  <c r="AA1801" i="64"/>
  <c r="CF3215" i="64"/>
  <c r="CF1800" i="64"/>
  <c r="CF1815" i="64" s="1"/>
  <c r="BP3215" i="64"/>
  <c r="BP1800" i="64"/>
  <c r="BP1815" i="64" s="1"/>
  <c r="AZ3215" i="64"/>
  <c r="AZ1800" i="64"/>
  <c r="AZ1815" i="64" s="1"/>
  <c r="AJ3215" i="64"/>
  <c r="AJ1800" i="64"/>
  <c r="AJ1815" i="64" s="1"/>
  <c r="T3215" i="64"/>
  <c r="T1800" i="64"/>
  <c r="T1815" i="64" s="1"/>
  <c r="BY3212" i="64"/>
  <c r="BY3265" i="64" s="1"/>
  <c r="BY1797" i="64"/>
  <c r="BY1812" i="64" s="1"/>
  <c r="BI3212" i="64"/>
  <c r="BI3265" i="64" s="1"/>
  <c r="BI1797" i="64"/>
  <c r="BI1812" i="64" s="1"/>
  <c r="AS3212" i="64"/>
  <c r="AS3265" i="64" s="1"/>
  <c r="AS1797" i="64"/>
  <c r="AS1812" i="64" s="1"/>
  <c r="AC3212" i="64"/>
  <c r="AC3265" i="64" s="1"/>
  <c r="AC1797" i="64"/>
  <c r="AC1812" i="64" s="1"/>
  <c r="CD3211" i="64"/>
  <c r="CD3264" i="64" s="1"/>
  <c r="CD1796" i="64"/>
  <c r="BN3211" i="64"/>
  <c r="BN3264" i="64" s="1"/>
  <c r="BN1796" i="64"/>
  <c r="AX3211" i="64"/>
  <c r="AX3264" i="64" s="1"/>
  <c r="AX1796" i="64"/>
  <c r="AH3211" i="64"/>
  <c r="AH3264" i="64" s="1"/>
  <c r="AH1796" i="64"/>
  <c r="BV3216" i="64"/>
  <c r="BV1801" i="64"/>
  <c r="BF3216" i="64"/>
  <c r="BF1801" i="64"/>
  <c r="AP3216" i="64"/>
  <c r="AP1801" i="64"/>
  <c r="Z3216" i="64"/>
  <c r="Z1801" i="64"/>
  <c r="CE3215" i="64"/>
  <c r="CE1800" i="64"/>
  <c r="CE1815" i="64" s="1"/>
  <c r="BO3215" i="64"/>
  <c r="BO1800" i="64"/>
  <c r="BO1815" i="64" s="1"/>
  <c r="AY3215" i="64"/>
  <c r="AY1800" i="64"/>
  <c r="AY1815" i="64" s="1"/>
  <c r="AI3215" i="64"/>
  <c r="AI1800" i="64"/>
  <c r="AI1815" i="64" s="1"/>
  <c r="BX3212" i="64"/>
  <c r="BX3265" i="64" s="1"/>
  <c r="BX1797" i="64"/>
  <c r="BX1812" i="64" s="1"/>
  <c r="BH3212" i="64"/>
  <c r="BH3265" i="64" s="1"/>
  <c r="BH1797" i="64"/>
  <c r="BH1812" i="64" s="1"/>
  <c r="AR3212" i="64"/>
  <c r="AR3265" i="64" s="1"/>
  <c r="AR1797" i="64"/>
  <c r="AR1812" i="64" s="1"/>
  <c r="AB3212" i="64"/>
  <c r="AB3265" i="64" s="1"/>
  <c r="AB1797" i="64"/>
  <c r="CC3211" i="64"/>
  <c r="CC3264" i="64" s="1"/>
  <c r="CC1796" i="64"/>
  <c r="BM3211" i="64"/>
  <c r="BM3264" i="64" s="1"/>
  <c r="BM1796" i="64"/>
  <c r="AW3211" i="64"/>
  <c r="AW3264" i="64" s="1"/>
  <c r="AW1796" i="64"/>
  <c r="AG3211" i="64"/>
  <c r="AG3264" i="64" s="1"/>
  <c r="AG1796" i="64"/>
  <c r="CK3216" i="64"/>
  <c r="CK1801" i="64"/>
  <c r="BU3216" i="64"/>
  <c r="BU1801" i="64"/>
  <c r="BE3216" i="64"/>
  <c r="BE1801" i="64"/>
  <c r="AO3216" i="64"/>
  <c r="AO1801" i="64"/>
  <c r="Y3216" i="64"/>
  <c r="Y1801" i="64"/>
  <c r="CD3215" i="64"/>
  <c r="CD1800" i="64"/>
  <c r="CD1815" i="64" s="1"/>
  <c r="BN3215" i="64"/>
  <c r="BN1800" i="64"/>
  <c r="BN1815" i="64" s="1"/>
  <c r="AX3215" i="64"/>
  <c r="AX1800" i="64"/>
  <c r="AX1815" i="64" s="1"/>
  <c r="AH3215" i="64"/>
  <c r="AH1800" i="64"/>
  <c r="AH1815" i="64" s="1"/>
  <c r="BW3212" i="64"/>
  <c r="BW3265" i="64" s="1"/>
  <c r="BW1797" i="64"/>
  <c r="BW1812" i="64" s="1"/>
  <c r="BG3212" i="64"/>
  <c r="BG3265" i="64" s="1"/>
  <c r="BG1797" i="64"/>
  <c r="BG1812" i="64" s="1"/>
  <c r="AQ3212" i="64"/>
  <c r="AQ3265" i="64" s="1"/>
  <c r="AQ1797" i="64"/>
  <c r="AQ1812" i="64" s="1"/>
  <c r="AA3212" i="64"/>
  <c r="AA3265" i="64" s="1"/>
  <c r="AA1797" i="64"/>
  <c r="CB3211" i="64"/>
  <c r="CB3264" i="64" s="1"/>
  <c r="CB1796" i="64"/>
  <c r="BL3211" i="64"/>
  <c r="BL3264" i="64" s="1"/>
  <c r="BL1796" i="64"/>
  <c r="AV3211" i="64"/>
  <c r="AV3264" i="64" s="1"/>
  <c r="AV1796" i="64"/>
  <c r="AF3211" i="64"/>
  <c r="AF3264" i="64" s="1"/>
  <c r="AF1796" i="64"/>
  <c r="CJ3216" i="64"/>
  <c r="CJ1801" i="64"/>
  <c r="BT3216" i="64"/>
  <c r="BT1801" i="64"/>
  <c r="BD3216" i="64"/>
  <c r="BD1801" i="64"/>
  <c r="AN3216" i="64"/>
  <c r="AN1801" i="64"/>
  <c r="X3216" i="64"/>
  <c r="X1801" i="64"/>
  <c r="CC3215" i="64"/>
  <c r="CC1800" i="64"/>
  <c r="CC1815" i="64" s="1"/>
  <c r="BM3215" i="64"/>
  <c r="BM1800" i="64"/>
  <c r="BM1815" i="64" s="1"/>
  <c r="AW3215" i="64"/>
  <c r="AW1800" i="64"/>
  <c r="AW1815" i="64" s="1"/>
  <c r="AG3215" i="64"/>
  <c r="AG1800" i="64"/>
  <c r="AG1815" i="64" s="1"/>
  <c r="BV3212" i="64"/>
  <c r="BV3265" i="64" s="1"/>
  <c r="BV1797" i="64"/>
  <c r="BV1812" i="64" s="1"/>
  <c r="BF3212" i="64"/>
  <c r="BF3265" i="64" s="1"/>
  <c r="BF1797" i="64"/>
  <c r="BF1812" i="64" s="1"/>
  <c r="AP3212" i="64"/>
  <c r="AP3265" i="64" s="1"/>
  <c r="AP1797" i="64"/>
  <c r="AP1812" i="64" s="1"/>
  <c r="Z3212" i="64"/>
  <c r="Z3265" i="64" s="1"/>
  <c r="Z1797" i="64"/>
  <c r="CA3211" i="64"/>
  <c r="CA3264" i="64" s="1"/>
  <c r="CA1796" i="64"/>
  <c r="BK3211" i="64"/>
  <c r="BK3264" i="64" s="1"/>
  <c r="BK1796" i="64"/>
  <c r="AU3211" i="64"/>
  <c r="AU3264" i="64" s="1"/>
  <c r="AU1796" i="64"/>
  <c r="AE3211" i="64"/>
  <c r="AE3264" i="64" s="1"/>
  <c r="AE1796" i="64"/>
  <c r="CI3216" i="64"/>
  <c r="CI1801" i="64"/>
  <c r="BS3216" i="64"/>
  <c r="BS1801" i="64"/>
  <c r="BC3216" i="64"/>
  <c r="BC1801" i="64"/>
  <c r="AM3216" i="64"/>
  <c r="AM1801" i="64"/>
  <c r="W3216" i="64"/>
  <c r="W1801" i="64"/>
  <c r="CB3215" i="64"/>
  <c r="CB1800" i="64"/>
  <c r="CB1815" i="64" s="1"/>
  <c r="BL3215" i="64"/>
  <c r="BL1800" i="64"/>
  <c r="BL1815" i="64" s="1"/>
  <c r="AV3215" i="64"/>
  <c r="AV1800" i="64"/>
  <c r="AV1815" i="64" s="1"/>
  <c r="AF3215" i="64"/>
  <c r="AF1800" i="64"/>
  <c r="AF1815" i="64" s="1"/>
  <c r="CK3212" i="64"/>
  <c r="CK3265" i="64" s="1"/>
  <c r="CK1797" i="64"/>
  <c r="CK1812" i="64" s="1"/>
  <c r="BU3212" i="64"/>
  <c r="BU3265" i="64" s="1"/>
  <c r="BU1797" i="64"/>
  <c r="BU1812" i="64" s="1"/>
  <c r="BE3212" i="64"/>
  <c r="BE3265" i="64" s="1"/>
  <c r="BE1797" i="64"/>
  <c r="BE1812" i="64" s="1"/>
  <c r="AO3212" i="64"/>
  <c r="AO3265" i="64" s="1"/>
  <c r="AO1797" i="64"/>
  <c r="AO1812" i="64" s="1"/>
  <c r="Y3212" i="64"/>
  <c r="Y3265" i="64" s="1"/>
  <c r="Y1797" i="64"/>
  <c r="BZ3211" i="64"/>
  <c r="BZ3264" i="64" s="1"/>
  <c r="BZ1796" i="64"/>
  <c r="BJ3211" i="64"/>
  <c r="BJ3264" i="64" s="1"/>
  <c r="BJ1796" i="64"/>
  <c r="AT3211" i="64"/>
  <c r="AT3264" i="64" s="1"/>
  <c r="AT1796" i="64"/>
  <c r="AD3211" i="64"/>
  <c r="AD3264" i="64" s="1"/>
  <c r="AD1796" i="64"/>
  <c r="CH3216" i="64"/>
  <c r="CH1801" i="64"/>
  <c r="BR3216" i="64"/>
  <c r="BR1801" i="64"/>
  <c r="BB3216" i="64"/>
  <c r="BB1801" i="64"/>
  <c r="AL3216" i="64"/>
  <c r="AL1801" i="64"/>
  <c r="V3216" i="64"/>
  <c r="V1801" i="64"/>
  <c r="CA3215" i="64"/>
  <c r="CA1800" i="64"/>
  <c r="CA1815" i="64" s="1"/>
  <c r="BK3215" i="64"/>
  <c r="BK1800" i="64"/>
  <c r="BK1815" i="64" s="1"/>
  <c r="AU3215" i="64"/>
  <c r="AU1800" i="64"/>
  <c r="AU1815" i="64" s="1"/>
  <c r="AE3215" i="64"/>
  <c r="AE1800" i="64"/>
  <c r="AE1815" i="64" s="1"/>
  <c r="CJ3212" i="64"/>
  <c r="CJ3265" i="64" s="1"/>
  <c r="CJ1797" i="64"/>
  <c r="CJ1812" i="64" s="1"/>
  <c r="BT3212" i="64"/>
  <c r="BT3265" i="64" s="1"/>
  <c r="BT1797" i="64"/>
  <c r="BT1812" i="64" s="1"/>
  <c r="BD3212" i="64"/>
  <c r="BD3265" i="64" s="1"/>
  <c r="BD1797" i="64"/>
  <c r="BD1812" i="64" s="1"/>
  <c r="AN3212" i="64"/>
  <c r="AN3265" i="64" s="1"/>
  <c r="AN1797" i="64"/>
  <c r="AN1812" i="64" s="1"/>
  <c r="X3212" i="64"/>
  <c r="X3265" i="64" s="1"/>
  <c r="X1797" i="64"/>
  <c r="CA441" i="64"/>
  <c r="AV445" i="64"/>
  <c r="BK445" i="64"/>
  <c r="BY441" i="64"/>
  <c r="BI441" i="64"/>
  <c r="AS441" i="64"/>
  <c r="AC441" i="64"/>
  <c r="CG446" i="64"/>
  <c r="BQ446" i="64"/>
  <c r="BA446" i="64"/>
  <c r="AK446" i="64"/>
  <c r="U446" i="64"/>
  <c r="BZ445" i="64"/>
  <c r="BJ445" i="64"/>
  <c r="AT445" i="64"/>
  <c r="AD445" i="64"/>
  <c r="CI442" i="64"/>
  <c r="CI485" i="64" s="1"/>
  <c r="BS442" i="64"/>
  <c r="BS485" i="64" s="1"/>
  <c r="BC442" i="64"/>
  <c r="BC485" i="64" s="1"/>
  <c r="AM442" i="64"/>
  <c r="AM485" i="64" s="1"/>
  <c r="W442" i="64"/>
  <c r="W485" i="64" s="1"/>
  <c r="BU442" i="64"/>
  <c r="BU485" i="64" s="1"/>
  <c r="AL446" i="64"/>
  <c r="BX441" i="64"/>
  <c r="BH441" i="64"/>
  <c r="AR441" i="64"/>
  <c r="AB441" i="64"/>
  <c r="CF446" i="64"/>
  <c r="BP446" i="64"/>
  <c r="AZ446" i="64"/>
  <c r="AJ446" i="64"/>
  <c r="T446" i="64"/>
  <c r="BY445" i="64"/>
  <c r="BI445" i="64"/>
  <c r="AS445" i="64"/>
  <c r="AC445" i="64"/>
  <c r="CH442" i="64"/>
  <c r="CH485" i="64" s="1"/>
  <c r="BR442" i="64"/>
  <c r="BR485" i="64" s="1"/>
  <c r="BB442" i="64"/>
  <c r="BB485" i="64" s="1"/>
  <c r="AL442" i="64"/>
  <c r="AL485" i="64" s="1"/>
  <c r="V442" i="64"/>
  <c r="AM446" i="64"/>
  <c r="BJ441" i="64"/>
  <c r="BD442" i="64"/>
  <c r="BD485" i="64" s="1"/>
  <c r="BW441" i="64"/>
  <c r="BG441" i="64"/>
  <c r="AQ441" i="64"/>
  <c r="AA441" i="64"/>
  <c r="CE446" i="64"/>
  <c r="BO446" i="64"/>
  <c r="AY446" i="64"/>
  <c r="AI446" i="64"/>
  <c r="BX445" i="64"/>
  <c r="BH445" i="64"/>
  <c r="AR445" i="64"/>
  <c r="AB445" i="64"/>
  <c r="CG442" i="64"/>
  <c r="BQ442" i="64"/>
  <c r="BQ485" i="64" s="1"/>
  <c r="BA442" i="64"/>
  <c r="BA485" i="64" s="1"/>
  <c r="AK442" i="64"/>
  <c r="AK485" i="64" s="1"/>
  <c r="U442" i="64"/>
  <c r="U485" i="64" s="1"/>
  <c r="CK442" i="64"/>
  <c r="CK485" i="64" s="1"/>
  <c r="AT441" i="64"/>
  <c r="BT442" i="64"/>
  <c r="BT485" i="64" s="1"/>
  <c r="BV441" i="64"/>
  <c r="BF441" i="64"/>
  <c r="AP441" i="64"/>
  <c r="Z441" i="64"/>
  <c r="CD446" i="64"/>
  <c r="BN446" i="64"/>
  <c r="AX446" i="64"/>
  <c r="AH446" i="64"/>
  <c r="BW445" i="64"/>
  <c r="BG445" i="64"/>
  <c r="AQ445" i="64"/>
  <c r="AA445" i="64"/>
  <c r="CF442" i="64"/>
  <c r="CF485" i="64" s="1"/>
  <c r="BP442" i="64"/>
  <c r="BP485" i="64" s="1"/>
  <c r="AZ442" i="64"/>
  <c r="AZ485" i="64" s="1"/>
  <c r="AJ442" i="64"/>
  <c r="AJ485" i="64" s="1"/>
  <c r="T442" i="64"/>
  <c r="T485" i="64" s="1"/>
  <c r="AU441" i="64"/>
  <c r="AO442" i="64"/>
  <c r="CH446" i="64"/>
  <c r="X442" i="64"/>
  <c r="X485" i="64" s="1"/>
  <c r="CK441" i="64"/>
  <c r="BU441" i="64"/>
  <c r="BE441" i="64"/>
  <c r="AO441" i="64"/>
  <c r="Y441" i="64"/>
  <c r="CC446" i="64"/>
  <c r="BM446" i="64"/>
  <c r="AW446" i="64"/>
  <c r="AG446" i="64"/>
  <c r="BV445" i="64"/>
  <c r="BF445" i="64"/>
  <c r="AP445" i="64"/>
  <c r="Z445" i="64"/>
  <c r="CE442" i="64"/>
  <c r="CE485" i="64" s="1"/>
  <c r="BO442" i="64"/>
  <c r="BO485" i="64" s="1"/>
  <c r="AY442" i="64"/>
  <c r="AY485" i="64" s="1"/>
  <c r="AI442" i="64"/>
  <c r="AI485" i="64" s="1"/>
  <c r="CI446" i="64"/>
  <c r="CA445" i="64"/>
  <c r="CJ441" i="64"/>
  <c r="BT441" i="64"/>
  <c r="BD441" i="64"/>
  <c r="AN441" i="64"/>
  <c r="X441" i="64"/>
  <c r="CB446" i="64"/>
  <c r="BL446" i="64"/>
  <c r="AV446" i="64"/>
  <c r="AF446" i="64"/>
  <c r="CK445" i="64"/>
  <c r="BU445" i="64"/>
  <c r="BE445" i="64"/>
  <c r="AO445" i="64"/>
  <c r="Y445" i="64"/>
  <c r="CD442" i="64"/>
  <c r="CD485" i="64" s="1"/>
  <c r="BN442" i="64"/>
  <c r="BN485" i="64" s="1"/>
  <c r="AX442" i="64"/>
  <c r="AX485" i="64" s="1"/>
  <c r="AH442" i="64"/>
  <c r="BS446" i="64"/>
  <c r="CI441" i="64"/>
  <c r="BS441" i="64"/>
  <c r="BC441" i="64"/>
  <c r="AM441" i="64"/>
  <c r="W441" i="64"/>
  <c r="CA446" i="64"/>
  <c r="BK446" i="64"/>
  <c r="AU446" i="64"/>
  <c r="AE446" i="64"/>
  <c r="CJ445" i="64"/>
  <c r="BT445" i="64"/>
  <c r="BD445" i="64"/>
  <c r="AN445" i="64"/>
  <c r="X445" i="64"/>
  <c r="CC442" i="64"/>
  <c r="CC485" i="64" s="1"/>
  <c r="BM442" i="64"/>
  <c r="BM485" i="64" s="1"/>
  <c r="AW442" i="64"/>
  <c r="AG442" i="64"/>
  <c r="AG485" i="64" s="1"/>
  <c r="BC446" i="64"/>
  <c r="BR446" i="64"/>
  <c r="CH441" i="64"/>
  <c r="BR441" i="64"/>
  <c r="BB441" i="64"/>
  <c r="AL441" i="64"/>
  <c r="V441" i="64"/>
  <c r="BZ446" i="64"/>
  <c r="BJ446" i="64"/>
  <c r="AT446" i="64"/>
  <c r="AD446" i="64"/>
  <c r="CI445" i="64"/>
  <c r="BS445" i="64"/>
  <c r="BC445" i="64"/>
  <c r="AM445" i="64"/>
  <c r="W445" i="64"/>
  <c r="CB442" i="64"/>
  <c r="BL442" i="64"/>
  <c r="BL485" i="64" s="1"/>
  <c r="AV442" i="64"/>
  <c r="AV485" i="64" s="1"/>
  <c r="AF442" i="64"/>
  <c r="AF485" i="64" s="1"/>
  <c r="CB445" i="64"/>
  <c r="AE445" i="64"/>
  <c r="CG441" i="64"/>
  <c r="BQ441" i="64"/>
  <c r="BA441" i="64"/>
  <c r="AK441" i="64"/>
  <c r="U441" i="64"/>
  <c r="BY446" i="64"/>
  <c r="BI446" i="64"/>
  <c r="AS446" i="64"/>
  <c r="AC446" i="64"/>
  <c r="CH445" i="64"/>
  <c r="BR445" i="64"/>
  <c r="BB445" i="64"/>
  <c r="AL445" i="64"/>
  <c r="V445" i="64"/>
  <c r="CA442" i="64"/>
  <c r="CA485" i="64" s="1"/>
  <c r="BK442" i="64"/>
  <c r="BK485" i="64" s="1"/>
  <c r="AU442" i="64"/>
  <c r="AU485" i="64" s="1"/>
  <c r="AE442" i="64"/>
  <c r="AE485" i="64" s="1"/>
  <c r="AF445" i="64"/>
  <c r="BB446" i="64"/>
  <c r="CF441" i="64"/>
  <c r="BP441" i="64"/>
  <c r="AZ441" i="64"/>
  <c r="AJ441" i="64"/>
  <c r="T441" i="64"/>
  <c r="BX446" i="64"/>
  <c r="BH446" i="64"/>
  <c r="AR446" i="64"/>
  <c r="AB446" i="64"/>
  <c r="CG445" i="64"/>
  <c r="BQ445" i="64"/>
  <c r="BA445" i="64"/>
  <c r="AK445" i="64"/>
  <c r="U445" i="64"/>
  <c r="BZ442" i="64"/>
  <c r="BZ485" i="64" s="1"/>
  <c r="BJ442" i="64"/>
  <c r="BJ485" i="64" s="1"/>
  <c r="AT442" i="64"/>
  <c r="AT485" i="64" s="1"/>
  <c r="AD442" i="64"/>
  <c r="AD485" i="64" s="1"/>
  <c r="BL445" i="64"/>
  <c r="BZ441" i="64"/>
  <c r="AU445" i="64"/>
  <c r="CE441" i="64"/>
  <c r="BO441" i="64"/>
  <c r="AY441" i="64"/>
  <c r="AI441" i="64"/>
  <c r="BW446" i="64"/>
  <c r="BG446" i="64"/>
  <c r="AQ446" i="64"/>
  <c r="AA446" i="64"/>
  <c r="CF445" i="64"/>
  <c r="BP445" i="64"/>
  <c r="AZ445" i="64"/>
  <c r="AJ445" i="64"/>
  <c r="T445" i="64"/>
  <c r="BY442" i="64"/>
  <c r="BI442" i="64"/>
  <c r="BI485" i="64" s="1"/>
  <c r="AS442" i="64"/>
  <c r="AS485" i="64" s="1"/>
  <c r="AC442" i="64"/>
  <c r="AC485" i="64" s="1"/>
  <c r="AE441" i="64"/>
  <c r="Y442" i="64"/>
  <c r="Y485" i="64" s="1"/>
  <c r="CJ442" i="64"/>
  <c r="CJ485" i="64" s="1"/>
  <c r="CD441" i="64"/>
  <c r="BN441" i="64"/>
  <c r="AX441" i="64"/>
  <c r="AH441" i="64"/>
  <c r="BV446" i="64"/>
  <c r="BF446" i="64"/>
  <c r="AP446" i="64"/>
  <c r="Z446" i="64"/>
  <c r="CE445" i="64"/>
  <c r="BO445" i="64"/>
  <c r="AY445" i="64"/>
  <c r="AI445" i="64"/>
  <c r="BX442" i="64"/>
  <c r="BX485" i="64" s="1"/>
  <c r="BH442" i="64"/>
  <c r="BH485" i="64" s="1"/>
  <c r="AR442" i="64"/>
  <c r="AR485" i="64" s="1"/>
  <c r="AB442" i="64"/>
  <c r="AB485" i="64" s="1"/>
  <c r="W446" i="64"/>
  <c r="AD441" i="64"/>
  <c r="AN442" i="64"/>
  <c r="CC441" i="64"/>
  <c r="BM441" i="64"/>
  <c r="AW441" i="64"/>
  <c r="AG441" i="64"/>
  <c r="CK446" i="64"/>
  <c r="BU446" i="64"/>
  <c r="BE446" i="64"/>
  <c r="AO446" i="64"/>
  <c r="Y446" i="64"/>
  <c r="CD445" i="64"/>
  <c r="BN445" i="64"/>
  <c r="AX445" i="64"/>
  <c r="AH445" i="64"/>
  <c r="BW442" i="64"/>
  <c r="BW485" i="64" s="1"/>
  <c r="BG442" i="64"/>
  <c r="BG485" i="64" s="1"/>
  <c r="AQ442" i="64"/>
  <c r="AQ485" i="64" s="1"/>
  <c r="AA442" i="64"/>
  <c r="AA485" i="64" s="1"/>
  <c r="BK441" i="64"/>
  <c r="BE442" i="64"/>
  <c r="BE485" i="64" s="1"/>
  <c r="V446" i="64"/>
  <c r="CB441" i="64"/>
  <c r="BL441" i="64"/>
  <c r="AV441" i="64"/>
  <c r="AF441" i="64"/>
  <c r="CJ446" i="64"/>
  <c r="BT446" i="64"/>
  <c r="BD446" i="64"/>
  <c r="AN446" i="64"/>
  <c r="X446" i="64"/>
  <c r="CC445" i="64"/>
  <c r="BM445" i="64"/>
  <c r="AW445" i="64"/>
  <c r="AG445" i="64"/>
  <c r="BV442" i="64"/>
  <c r="BV485" i="64" s="1"/>
  <c r="BF442" i="64"/>
  <c r="BF485" i="64" s="1"/>
  <c r="AP442" i="64"/>
  <c r="AP485" i="64" s="1"/>
  <c r="Z442" i="64"/>
  <c r="Z485" i="64" s="1"/>
  <c r="AY497" i="64"/>
  <c r="AY551" i="64"/>
  <c r="AO492" i="64"/>
  <c r="AO546" i="64"/>
  <c r="CJ492" i="64"/>
  <c r="CJ546" i="64"/>
  <c r="BT492" i="64"/>
  <c r="BT546" i="64"/>
  <c r="BD492" i="64"/>
  <c r="BD546" i="64"/>
  <c r="AN492" i="64"/>
  <c r="AN546" i="64"/>
  <c r="X492" i="64"/>
  <c r="X546" i="64"/>
  <c r="CB497" i="64"/>
  <c r="CB551" i="64"/>
  <c r="BL497" i="64"/>
  <c r="BL551" i="64"/>
  <c r="AV497" i="64"/>
  <c r="AV551" i="64"/>
  <c r="AF497" i="64"/>
  <c r="AF551" i="64"/>
  <c r="CK496" i="64"/>
  <c r="CK550" i="64"/>
  <c r="BU496" i="64"/>
  <c r="BU550" i="64"/>
  <c r="BE496" i="64"/>
  <c r="BE550" i="64"/>
  <c r="AO496" i="64"/>
  <c r="AO550" i="64"/>
  <c r="Y496" i="64"/>
  <c r="Y550" i="64"/>
  <c r="CD493" i="64"/>
  <c r="CD536" i="64" s="1"/>
  <c r="CD547" i="64"/>
  <c r="BN493" i="64"/>
  <c r="BN536" i="64" s="1"/>
  <c r="BN547" i="64"/>
  <c r="AX493" i="64"/>
  <c r="AX536" i="64" s="1"/>
  <c r="AX547" i="64"/>
  <c r="AH493" i="64"/>
  <c r="AH536" i="64" s="1"/>
  <c r="AH547" i="64"/>
  <c r="AQ492" i="64"/>
  <c r="AQ546" i="64"/>
  <c r="CI492" i="64"/>
  <c r="CI546" i="64"/>
  <c r="BS492" i="64"/>
  <c r="BS546" i="64"/>
  <c r="BC492" i="64"/>
  <c r="BC546" i="64"/>
  <c r="AM492" i="64"/>
  <c r="AM546" i="64"/>
  <c r="W492" i="64"/>
  <c r="W546" i="64"/>
  <c r="CA497" i="64"/>
  <c r="CA551" i="64"/>
  <c r="BK497" i="64"/>
  <c r="BK551" i="64"/>
  <c r="AU497" i="64"/>
  <c r="AU551" i="64"/>
  <c r="AE497" i="64"/>
  <c r="AE551" i="64"/>
  <c r="CJ496" i="64"/>
  <c r="CJ550" i="64"/>
  <c r="BT496" i="64"/>
  <c r="BT550" i="64"/>
  <c r="BD496" i="64"/>
  <c r="BD550" i="64"/>
  <c r="AN496" i="64"/>
  <c r="AN550" i="64"/>
  <c r="X496" i="64"/>
  <c r="X550" i="64"/>
  <c r="CC493" i="64"/>
  <c r="CC536" i="64" s="1"/>
  <c r="CC547" i="64"/>
  <c r="BM493" i="64"/>
  <c r="BM547" i="64"/>
  <c r="AW493" i="64"/>
  <c r="AW536" i="64" s="1"/>
  <c r="AW547" i="64"/>
  <c r="AG493" i="64"/>
  <c r="AG536" i="64" s="1"/>
  <c r="AG547" i="64"/>
  <c r="BO497" i="64"/>
  <c r="BO551" i="64"/>
  <c r="CH492" i="64"/>
  <c r="CH546" i="64"/>
  <c r="BR492" i="64"/>
  <c r="BR546" i="64"/>
  <c r="BB492" i="64"/>
  <c r="BB546" i="64"/>
  <c r="AL492" i="64"/>
  <c r="AL546" i="64"/>
  <c r="V492" i="64"/>
  <c r="V546" i="64"/>
  <c r="BZ497" i="64"/>
  <c r="BZ551" i="64"/>
  <c r="BJ497" i="64"/>
  <c r="BJ551" i="64"/>
  <c r="AT497" i="64"/>
  <c r="AT551" i="64"/>
  <c r="AD497" i="64"/>
  <c r="AD551" i="64"/>
  <c r="CI496" i="64"/>
  <c r="CI550" i="64"/>
  <c r="BS496" i="64"/>
  <c r="BS550" i="64"/>
  <c r="BC496" i="64"/>
  <c r="BC550" i="64"/>
  <c r="AM496" i="64"/>
  <c r="AM550" i="64"/>
  <c r="W496" i="64"/>
  <c r="W550" i="64"/>
  <c r="CB493" i="64"/>
  <c r="CB536" i="64" s="1"/>
  <c r="CB547" i="64"/>
  <c r="BL493" i="64"/>
  <c r="BL536" i="64" s="1"/>
  <c r="BL547" i="64"/>
  <c r="AV493" i="64"/>
  <c r="AV536" i="64" s="1"/>
  <c r="AV547" i="64"/>
  <c r="AF493" i="64"/>
  <c r="AF536" i="64" s="1"/>
  <c r="AF547" i="64"/>
  <c r="CG492" i="64"/>
  <c r="CG546" i="64"/>
  <c r="BQ492" i="64"/>
  <c r="BQ546" i="64"/>
  <c r="BA492" i="64"/>
  <c r="BA546" i="64"/>
  <c r="AK492" i="64"/>
  <c r="AK546" i="64"/>
  <c r="U492" i="64"/>
  <c r="U546" i="64"/>
  <c r="BY497" i="64"/>
  <c r="BY551" i="64"/>
  <c r="BI497" i="64"/>
  <c r="BI551" i="64"/>
  <c r="AS497" i="64"/>
  <c r="AS551" i="64"/>
  <c r="AC497" i="64"/>
  <c r="AC551" i="64"/>
  <c r="CH496" i="64"/>
  <c r="CH550" i="64"/>
  <c r="BR496" i="64"/>
  <c r="BR550" i="64"/>
  <c r="BB496" i="64"/>
  <c r="BB550" i="64"/>
  <c r="AL496" i="64"/>
  <c r="AL550" i="64"/>
  <c r="V496" i="64"/>
  <c r="V550" i="64"/>
  <c r="CA493" i="64"/>
  <c r="CA536" i="64" s="1"/>
  <c r="CA547" i="64"/>
  <c r="BK493" i="64"/>
  <c r="BK536" i="64" s="1"/>
  <c r="BK547" i="64"/>
  <c r="AU493" i="64"/>
  <c r="AU536" i="64" s="1"/>
  <c r="AU547" i="64"/>
  <c r="AE493" i="64"/>
  <c r="AE536" i="64" s="1"/>
  <c r="AE547" i="64"/>
  <c r="BG492" i="64"/>
  <c r="BG546" i="64"/>
  <c r="CF492" i="64"/>
  <c r="CF546" i="64"/>
  <c r="BP492" i="64"/>
  <c r="BP546" i="64"/>
  <c r="AZ492" i="64"/>
  <c r="AZ546" i="64"/>
  <c r="AJ492" i="64"/>
  <c r="AJ546" i="64"/>
  <c r="T492" i="64"/>
  <c r="T546" i="64"/>
  <c r="BX497" i="64"/>
  <c r="BX551" i="64"/>
  <c r="BH497" i="64"/>
  <c r="BH551" i="64"/>
  <c r="AR497" i="64"/>
  <c r="AR551" i="64"/>
  <c r="AB497" i="64"/>
  <c r="AB551" i="64"/>
  <c r="CG496" i="64"/>
  <c r="CG550" i="64"/>
  <c r="BQ496" i="64"/>
  <c r="BQ550" i="64"/>
  <c r="BA496" i="64"/>
  <c r="BA550" i="64"/>
  <c r="AK496" i="64"/>
  <c r="AK550" i="64"/>
  <c r="U496" i="64"/>
  <c r="U550" i="64"/>
  <c r="BZ493" i="64"/>
  <c r="BZ536" i="64" s="1"/>
  <c r="BZ547" i="64"/>
  <c r="BJ493" i="64"/>
  <c r="BJ536" i="64" s="1"/>
  <c r="BJ547" i="64"/>
  <c r="AT493" i="64"/>
  <c r="AT536" i="64" s="1"/>
  <c r="AT547" i="64"/>
  <c r="AD493" i="64"/>
  <c r="AD547" i="64"/>
  <c r="BO492" i="64"/>
  <c r="BO546" i="64"/>
  <c r="AI492" i="64"/>
  <c r="AI546" i="64"/>
  <c r="AQ497" i="64"/>
  <c r="AQ551" i="64"/>
  <c r="AA497" i="64"/>
  <c r="AA551" i="64"/>
  <c r="CF496" i="64"/>
  <c r="CF550" i="64"/>
  <c r="BP496" i="64"/>
  <c r="BP550" i="64"/>
  <c r="AZ496" i="64"/>
  <c r="AZ550" i="64"/>
  <c r="AJ496" i="64"/>
  <c r="AJ550" i="64"/>
  <c r="T496" i="64"/>
  <c r="T550" i="64"/>
  <c r="BY493" i="64"/>
  <c r="BY536" i="64" s="1"/>
  <c r="BY547" i="64"/>
  <c r="BI493" i="64"/>
  <c r="BI547" i="64"/>
  <c r="AS493" i="64"/>
  <c r="AS536" i="64" s="1"/>
  <c r="AS547" i="64"/>
  <c r="AC493" i="64"/>
  <c r="AC536" i="64" s="1"/>
  <c r="AC547" i="64"/>
  <c r="BQ493" i="64"/>
  <c r="BQ536" i="64" s="1"/>
  <c r="BQ547" i="64"/>
  <c r="CE492" i="64"/>
  <c r="CE546" i="64"/>
  <c r="AY492" i="64"/>
  <c r="AY546" i="64"/>
  <c r="BW497" i="64"/>
  <c r="BW551" i="64"/>
  <c r="BG497" i="64"/>
  <c r="BG551" i="64"/>
  <c r="CD492" i="64"/>
  <c r="CD546" i="64"/>
  <c r="BN492" i="64"/>
  <c r="BN546" i="64"/>
  <c r="AX492" i="64"/>
  <c r="AX546" i="64"/>
  <c r="AH492" i="64"/>
  <c r="AH546" i="64"/>
  <c r="BV497" i="64"/>
  <c r="BV551" i="64"/>
  <c r="BF497" i="64"/>
  <c r="BF551" i="64"/>
  <c r="AP497" i="64"/>
  <c r="AP551" i="64"/>
  <c r="Z497" i="64"/>
  <c r="Z551" i="64"/>
  <c r="CE496" i="64"/>
  <c r="CE550" i="64"/>
  <c r="BO496" i="64"/>
  <c r="BO550" i="64"/>
  <c r="AY496" i="64"/>
  <c r="AY550" i="64"/>
  <c r="AI496" i="64"/>
  <c r="AI550" i="64"/>
  <c r="BX493" i="64"/>
  <c r="BX536" i="64" s="1"/>
  <c r="BX547" i="64"/>
  <c r="BH493" i="64"/>
  <c r="BH536" i="64" s="1"/>
  <c r="BH547" i="64"/>
  <c r="AR493" i="64"/>
  <c r="AR536" i="64" s="1"/>
  <c r="AR547" i="64"/>
  <c r="AB493" i="64"/>
  <c r="AB547" i="64"/>
  <c r="BX496" i="64"/>
  <c r="BX550" i="64"/>
  <c r="CC492" i="64"/>
  <c r="CC546" i="64"/>
  <c r="AW492" i="64"/>
  <c r="AW546" i="64"/>
  <c r="AG492" i="64"/>
  <c r="AG546" i="64"/>
  <c r="CK497" i="64"/>
  <c r="CK551" i="64"/>
  <c r="BE497" i="64"/>
  <c r="BE551" i="64"/>
  <c r="AO497" i="64"/>
  <c r="AO551" i="64"/>
  <c r="Y497" i="64"/>
  <c r="Y551" i="64"/>
  <c r="CD496" i="64"/>
  <c r="CD550" i="64"/>
  <c r="BN496" i="64"/>
  <c r="BN550" i="64"/>
  <c r="AX496" i="64"/>
  <c r="AX550" i="64"/>
  <c r="AH496" i="64"/>
  <c r="AH550" i="64"/>
  <c r="BW493" i="64"/>
  <c r="BW536" i="64" s="1"/>
  <c r="BW547" i="64"/>
  <c r="BG493" i="64"/>
  <c r="BG536" i="64" s="1"/>
  <c r="BG547" i="64"/>
  <c r="AQ493" i="64"/>
  <c r="AQ536" i="64" s="1"/>
  <c r="AQ547" i="64"/>
  <c r="AA493" i="64"/>
  <c r="AA536" i="64" s="1"/>
  <c r="AA547" i="64"/>
  <c r="BM492" i="64"/>
  <c r="BM546" i="64"/>
  <c r="BU497" i="64"/>
  <c r="BU551" i="64"/>
  <c r="CB492" i="64"/>
  <c r="CB546" i="64"/>
  <c r="BL492" i="64"/>
  <c r="BL546" i="64"/>
  <c r="AV492" i="64"/>
  <c r="AV546" i="64"/>
  <c r="AF492" i="64"/>
  <c r="AF546" i="64"/>
  <c r="CJ497" i="64"/>
  <c r="CJ551" i="64"/>
  <c r="BT497" i="64"/>
  <c r="BT551" i="64"/>
  <c r="BD497" i="64"/>
  <c r="BD551" i="64"/>
  <c r="AN497" i="64"/>
  <c r="AN551" i="64"/>
  <c r="X497" i="64"/>
  <c r="X551" i="64"/>
  <c r="CC496" i="64"/>
  <c r="CC550" i="64"/>
  <c r="BM496" i="64"/>
  <c r="BM550" i="64"/>
  <c r="AW496" i="64"/>
  <c r="AW550" i="64"/>
  <c r="AG496" i="64"/>
  <c r="AG550" i="64"/>
  <c r="BV493" i="64"/>
  <c r="BV536" i="64" s="1"/>
  <c r="BV547" i="64"/>
  <c r="BF493" i="64"/>
  <c r="BF536" i="64" s="1"/>
  <c r="BF547" i="64"/>
  <c r="AP493" i="64"/>
  <c r="AP536" i="64" s="1"/>
  <c r="AP547" i="64"/>
  <c r="Z493" i="64"/>
  <c r="Z547" i="64"/>
  <c r="AK493" i="64"/>
  <c r="AK536" i="64" s="1"/>
  <c r="AK547" i="64"/>
  <c r="CA492" i="64"/>
  <c r="CA546" i="64"/>
  <c r="BK492" i="64"/>
  <c r="BK546" i="64"/>
  <c r="AU492" i="64"/>
  <c r="AU546" i="64"/>
  <c r="AE492" i="64"/>
  <c r="AE546" i="64"/>
  <c r="CI497" i="64"/>
  <c r="CI551" i="64"/>
  <c r="BS497" i="64"/>
  <c r="BS551" i="64"/>
  <c r="BC497" i="64"/>
  <c r="BC551" i="64"/>
  <c r="AM497" i="64"/>
  <c r="AM551" i="64"/>
  <c r="W497" i="64"/>
  <c r="W551" i="64"/>
  <c r="CB496" i="64"/>
  <c r="CB550" i="64"/>
  <c r="BL496" i="64"/>
  <c r="BL550" i="64"/>
  <c r="AV496" i="64"/>
  <c r="AV550" i="64"/>
  <c r="AF496" i="64"/>
  <c r="AF550" i="64"/>
  <c r="CK493" i="64"/>
  <c r="CK536" i="64" s="1"/>
  <c r="CK547" i="64"/>
  <c r="BU493" i="64"/>
  <c r="BU536" i="64" s="1"/>
  <c r="BU547" i="64"/>
  <c r="BE493" i="64"/>
  <c r="BE536" i="64" s="1"/>
  <c r="BE547" i="64"/>
  <c r="AO493" i="64"/>
  <c r="AO536" i="64" s="1"/>
  <c r="AO547" i="64"/>
  <c r="Y493" i="64"/>
  <c r="Y536" i="64" s="1"/>
  <c r="Y547" i="64"/>
  <c r="AR496" i="64"/>
  <c r="AR550" i="64"/>
  <c r="BZ492" i="64"/>
  <c r="BZ546" i="64"/>
  <c r="BJ492" i="64"/>
  <c r="BJ546" i="64"/>
  <c r="AT492" i="64"/>
  <c r="AT546" i="64"/>
  <c r="AD492" i="64"/>
  <c r="AD546" i="64"/>
  <c r="CH497" i="64"/>
  <c r="CH551" i="64"/>
  <c r="BR497" i="64"/>
  <c r="BR551" i="64"/>
  <c r="BB497" i="64"/>
  <c r="BB551" i="64"/>
  <c r="AL497" i="64"/>
  <c r="AL551" i="64"/>
  <c r="V497" i="64"/>
  <c r="V551" i="64"/>
  <c r="CA496" i="64"/>
  <c r="CA550" i="64"/>
  <c r="BK496" i="64"/>
  <c r="BK550" i="64"/>
  <c r="AU496" i="64"/>
  <c r="AU550" i="64"/>
  <c r="AE496" i="64"/>
  <c r="AE550" i="64"/>
  <c r="CJ493" i="64"/>
  <c r="CJ536" i="64" s="1"/>
  <c r="CJ547" i="64"/>
  <c r="BT493" i="64"/>
  <c r="BT536" i="64" s="1"/>
  <c r="BT547" i="64"/>
  <c r="BD493" i="64"/>
  <c r="BD547" i="64"/>
  <c r="AN493" i="64"/>
  <c r="AN536" i="64" s="1"/>
  <c r="AN547" i="64"/>
  <c r="X493" i="64"/>
  <c r="X536" i="64" s="1"/>
  <c r="X547" i="64"/>
  <c r="BH496" i="64"/>
  <c r="BH550" i="64"/>
  <c r="BY492" i="64"/>
  <c r="BY546" i="64"/>
  <c r="BI492" i="64"/>
  <c r="BI546" i="64"/>
  <c r="AS492" i="64"/>
  <c r="AS546" i="64"/>
  <c r="AC492" i="64"/>
  <c r="AC546" i="64"/>
  <c r="CG497" i="64"/>
  <c r="CG551" i="64"/>
  <c r="BQ497" i="64"/>
  <c r="BQ551" i="64"/>
  <c r="BA497" i="64"/>
  <c r="BA551" i="64"/>
  <c r="AK497" i="64"/>
  <c r="AK551" i="64"/>
  <c r="U497" i="64"/>
  <c r="U551" i="64"/>
  <c r="BZ496" i="64"/>
  <c r="BZ550" i="64"/>
  <c r="BJ496" i="64"/>
  <c r="BJ550" i="64"/>
  <c r="AT496" i="64"/>
  <c r="AT550" i="64"/>
  <c r="AD496" i="64"/>
  <c r="AD550" i="64"/>
  <c r="CI493" i="64"/>
  <c r="CI536" i="64" s="1"/>
  <c r="CI547" i="64"/>
  <c r="BS493" i="64"/>
  <c r="BS536" i="64" s="1"/>
  <c r="BS547" i="64"/>
  <c r="BC493" i="64"/>
  <c r="BC536" i="64" s="1"/>
  <c r="BC547" i="64"/>
  <c r="AM493" i="64"/>
  <c r="AM547" i="64"/>
  <c r="W493" i="64"/>
  <c r="W536" i="64" s="1"/>
  <c r="W547" i="64"/>
  <c r="AI497" i="64"/>
  <c r="AI551" i="64"/>
  <c r="U493" i="64"/>
  <c r="U536" i="64" s="1"/>
  <c r="U547" i="64"/>
  <c r="BX492" i="64"/>
  <c r="BX546" i="64"/>
  <c r="BH492" i="64"/>
  <c r="BH546" i="64"/>
  <c r="AR492" i="64"/>
  <c r="AR546" i="64"/>
  <c r="AB492" i="64"/>
  <c r="AB546" i="64"/>
  <c r="CF497" i="64"/>
  <c r="CF551" i="64"/>
  <c r="BP497" i="64"/>
  <c r="BP551" i="64"/>
  <c r="AZ497" i="64"/>
  <c r="AZ551" i="64"/>
  <c r="AJ497" i="64"/>
  <c r="AJ551" i="64"/>
  <c r="T497" i="64"/>
  <c r="T551" i="64"/>
  <c r="BY496" i="64"/>
  <c r="BY550" i="64"/>
  <c r="BI496" i="64"/>
  <c r="BI550" i="64"/>
  <c r="AS496" i="64"/>
  <c r="AS550" i="64"/>
  <c r="AC496" i="64"/>
  <c r="AC550" i="64"/>
  <c r="CH493" i="64"/>
  <c r="CH536" i="64" s="1"/>
  <c r="CH547" i="64"/>
  <c r="BR493" i="64"/>
  <c r="BR536" i="64" s="1"/>
  <c r="BR547" i="64"/>
  <c r="BB493" i="64"/>
  <c r="BB536" i="64" s="1"/>
  <c r="BB547" i="64"/>
  <c r="AL493" i="64"/>
  <c r="AL536" i="64" s="1"/>
  <c r="AL547" i="64"/>
  <c r="V493" i="64"/>
  <c r="V536" i="64" s="1"/>
  <c r="V547" i="64"/>
  <c r="CE497" i="64"/>
  <c r="CE551" i="64"/>
  <c r="CG493" i="64"/>
  <c r="CG536" i="64" s="1"/>
  <c r="CG547" i="64"/>
  <c r="AA492" i="64"/>
  <c r="AA546" i="64"/>
  <c r="AB496" i="64"/>
  <c r="AB550" i="64"/>
  <c r="BA493" i="64"/>
  <c r="BA536" i="64" s="1"/>
  <c r="BA547" i="64"/>
  <c r="BV492" i="64"/>
  <c r="BV546" i="64"/>
  <c r="BF492" i="64"/>
  <c r="BF546" i="64"/>
  <c r="AP492" i="64"/>
  <c r="AP546" i="64"/>
  <c r="Z492" i="64"/>
  <c r="Z546" i="64"/>
  <c r="CD497" i="64"/>
  <c r="CD551" i="64"/>
  <c r="BN497" i="64"/>
  <c r="BN551" i="64"/>
  <c r="AX497" i="64"/>
  <c r="AX551" i="64"/>
  <c r="AH497" i="64"/>
  <c r="AH551" i="64"/>
  <c r="BW496" i="64"/>
  <c r="BW550" i="64"/>
  <c r="BG496" i="64"/>
  <c r="BG550" i="64"/>
  <c r="AQ496" i="64"/>
  <c r="AQ550" i="64"/>
  <c r="AA496" i="64"/>
  <c r="AA550" i="64"/>
  <c r="CF493" i="64"/>
  <c r="CF547" i="64"/>
  <c r="BP493" i="64"/>
  <c r="BP536" i="64" s="1"/>
  <c r="BP547" i="64"/>
  <c r="AZ493" i="64"/>
  <c r="AZ536" i="64" s="1"/>
  <c r="AZ547" i="64"/>
  <c r="AJ493" i="64"/>
  <c r="AJ536" i="64" s="1"/>
  <c r="AJ547" i="64"/>
  <c r="T493" i="64"/>
  <c r="T536" i="64" s="1"/>
  <c r="T547" i="64"/>
  <c r="BW492" i="64"/>
  <c r="BW546" i="64"/>
  <c r="CK492" i="64"/>
  <c r="CK546" i="64"/>
  <c r="BU492" i="64"/>
  <c r="BU546" i="64"/>
  <c r="BE492" i="64"/>
  <c r="BE546" i="64"/>
  <c r="Y492" i="64"/>
  <c r="Y546" i="64"/>
  <c r="CC497" i="64"/>
  <c r="CC551" i="64"/>
  <c r="BM497" i="64"/>
  <c r="BM551" i="64"/>
  <c r="AW497" i="64"/>
  <c r="AW551" i="64"/>
  <c r="AG497" i="64"/>
  <c r="AG551" i="64"/>
  <c r="BV496" i="64"/>
  <c r="BV550" i="64"/>
  <c r="BF496" i="64"/>
  <c r="BF550" i="64"/>
  <c r="AP496" i="64"/>
  <c r="AP550" i="64"/>
  <c r="Z496" i="64"/>
  <c r="Z550" i="64"/>
  <c r="CE493" i="64"/>
  <c r="CE536" i="64" s="1"/>
  <c r="CE547" i="64"/>
  <c r="BO493" i="64"/>
  <c r="BO536" i="64" s="1"/>
  <c r="BO547" i="64"/>
  <c r="AY493" i="64"/>
  <c r="AY536" i="64" s="1"/>
  <c r="AY547" i="64"/>
  <c r="AI493" i="64"/>
  <c r="AI536" i="64" s="1"/>
  <c r="AI547" i="64"/>
  <c r="CB409" i="64"/>
  <c r="CB433" i="64" s="1"/>
  <c r="CB1545" i="64"/>
  <c r="CB1569" i="64" s="1"/>
  <c r="BL409" i="64"/>
  <c r="BL433" i="64" s="1"/>
  <c r="BL1545" i="64"/>
  <c r="BL1569" i="64" s="1"/>
  <c r="AV409" i="64"/>
  <c r="AV433" i="64" s="1"/>
  <c r="AV1545" i="64"/>
  <c r="AV1569" i="64" s="1"/>
  <c r="AF409" i="64"/>
  <c r="AF433" i="64" s="1"/>
  <c r="AF1545" i="64"/>
  <c r="AF1569" i="64" s="1"/>
  <c r="CJ414" i="64"/>
  <c r="CJ438" i="64" s="1"/>
  <c r="CJ1550" i="64"/>
  <c r="CJ1574" i="64" s="1"/>
  <c r="BT414" i="64"/>
  <c r="BT438" i="64" s="1"/>
  <c r="BT1550" i="64"/>
  <c r="BT1574" i="64" s="1"/>
  <c r="BD414" i="64"/>
  <c r="BD438" i="64" s="1"/>
  <c r="BD1550" i="64"/>
  <c r="BD1574" i="64" s="1"/>
  <c r="AN414" i="64"/>
  <c r="AN438" i="64" s="1"/>
  <c r="AN1550" i="64"/>
  <c r="AN1574" i="64" s="1"/>
  <c r="X414" i="64"/>
  <c r="X438" i="64" s="1"/>
  <c r="X1550" i="64"/>
  <c r="X1574" i="64" s="1"/>
  <c r="CC413" i="64"/>
  <c r="CC1549" i="64"/>
  <c r="BM413" i="64"/>
  <c r="BM1549" i="64"/>
  <c r="AW413" i="64"/>
  <c r="AW1549" i="64"/>
  <c r="AG413" i="64"/>
  <c r="AG1549" i="64"/>
  <c r="BV410" i="64"/>
  <c r="BV434" i="64" s="1"/>
  <c r="BV1546" i="64"/>
  <c r="BV1570" i="64" s="1"/>
  <c r="BF410" i="64"/>
  <c r="BF434" i="64" s="1"/>
  <c r="BF1546" i="64"/>
  <c r="BF1570" i="64" s="1"/>
  <c r="AP410" i="64"/>
  <c r="AP434" i="64" s="1"/>
  <c r="AP1546" i="64"/>
  <c r="AP1570" i="64" s="1"/>
  <c r="Z410" i="64"/>
  <c r="Z1546" i="64"/>
  <c r="Z1570" i="64" s="1"/>
  <c r="CA409" i="64"/>
  <c r="CA433" i="64" s="1"/>
  <c r="CA1545" i="64"/>
  <c r="CA1569" i="64" s="1"/>
  <c r="BK409" i="64"/>
  <c r="BK433" i="64" s="1"/>
  <c r="BK1545" i="64"/>
  <c r="BK1569" i="64" s="1"/>
  <c r="AU409" i="64"/>
  <c r="AU433" i="64" s="1"/>
  <c r="AU1545" i="64"/>
  <c r="AU1569" i="64" s="1"/>
  <c r="AE409" i="64"/>
  <c r="AE433" i="64" s="1"/>
  <c r="AE1545" i="64"/>
  <c r="AE1569" i="64" s="1"/>
  <c r="CI414" i="64"/>
  <c r="CI438" i="64" s="1"/>
  <c r="CI1550" i="64"/>
  <c r="CI1574" i="64" s="1"/>
  <c r="BS414" i="64"/>
  <c r="BS438" i="64" s="1"/>
  <c r="BS1550" i="64"/>
  <c r="BS1574" i="64" s="1"/>
  <c r="BC414" i="64"/>
  <c r="BC438" i="64" s="1"/>
  <c r="BC1550" i="64"/>
  <c r="BC1574" i="64" s="1"/>
  <c r="AM414" i="64"/>
  <c r="AM438" i="64" s="1"/>
  <c r="AM1550" i="64"/>
  <c r="AM1574" i="64" s="1"/>
  <c r="W414" i="64"/>
  <c r="W438" i="64" s="1"/>
  <c r="W1550" i="64"/>
  <c r="W1574" i="64" s="1"/>
  <c r="CB413" i="64"/>
  <c r="CB1549" i="64"/>
  <c r="BL413" i="64"/>
  <c r="BL1549" i="64"/>
  <c r="AV413" i="64"/>
  <c r="AV1549" i="64"/>
  <c r="AF413" i="64"/>
  <c r="AF1549" i="64"/>
  <c r="CK410" i="64"/>
  <c r="CK434" i="64" s="1"/>
  <c r="CK1546" i="64"/>
  <c r="CK1570" i="64" s="1"/>
  <c r="BU410" i="64"/>
  <c r="BU434" i="64" s="1"/>
  <c r="BU1546" i="64"/>
  <c r="BU1570" i="64" s="1"/>
  <c r="BE410" i="64"/>
  <c r="BE434" i="64" s="1"/>
  <c r="BE1546" i="64"/>
  <c r="BE1570" i="64" s="1"/>
  <c r="AO410" i="64"/>
  <c r="AO434" i="64" s="1"/>
  <c r="AO1546" i="64"/>
  <c r="AO1570" i="64" s="1"/>
  <c r="Y410" i="64"/>
  <c r="Y1546" i="64"/>
  <c r="Y1570" i="64" s="1"/>
  <c r="BZ409" i="64"/>
  <c r="BZ433" i="64" s="1"/>
  <c r="BZ1545" i="64"/>
  <c r="BZ1569" i="64" s="1"/>
  <c r="BJ409" i="64"/>
  <c r="BJ433" i="64" s="1"/>
  <c r="BJ1545" i="64"/>
  <c r="BJ1569" i="64" s="1"/>
  <c r="AT409" i="64"/>
  <c r="AT433" i="64" s="1"/>
  <c r="AT1545" i="64"/>
  <c r="AT1569" i="64" s="1"/>
  <c r="AD409" i="64"/>
  <c r="AD433" i="64" s="1"/>
  <c r="AD1545" i="64"/>
  <c r="AD1569" i="64" s="1"/>
  <c r="CH414" i="64"/>
  <c r="CH438" i="64" s="1"/>
  <c r="CH1550" i="64"/>
  <c r="CH1574" i="64" s="1"/>
  <c r="BR414" i="64"/>
  <c r="BR438" i="64" s="1"/>
  <c r="BR1550" i="64"/>
  <c r="BR1574" i="64" s="1"/>
  <c r="BB414" i="64"/>
  <c r="BB438" i="64" s="1"/>
  <c r="BB1550" i="64"/>
  <c r="BB1574" i="64" s="1"/>
  <c r="AL414" i="64"/>
  <c r="AL438" i="64" s="1"/>
  <c r="AL1550" i="64"/>
  <c r="AL1574" i="64" s="1"/>
  <c r="V414" i="64"/>
  <c r="V438" i="64" s="1"/>
  <c r="V1550" i="64"/>
  <c r="V1574" i="64" s="1"/>
  <c r="CA413" i="64"/>
  <c r="CA1549" i="64"/>
  <c r="BK413" i="64"/>
  <c r="BK1549" i="64"/>
  <c r="AU413" i="64"/>
  <c r="AU1549" i="64"/>
  <c r="AE413" i="64"/>
  <c r="AE1549" i="64"/>
  <c r="CJ410" i="64"/>
  <c r="CJ434" i="64" s="1"/>
  <c r="CJ1546" i="64"/>
  <c r="CJ1570" i="64" s="1"/>
  <c r="BT410" i="64"/>
  <c r="BT434" i="64" s="1"/>
  <c r="BT1546" i="64"/>
  <c r="BT1570" i="64" s="1"/>
  <c r="BD410" i="64"/>
  <c r="BD434" i="64" s="1"/>
  <c r="BD1546" i="64"/>
  <c r="BD1570" i="64" s="1"/>
  <c r="AN410" i="64"/>
  <c r="AN434" i="64" s="1"/>
  <c r="AN1546" i="64"/>
  <c r="AN1570" i="64" s="1"/>
  <c r="X410" i="64"/>
  <c r="X1546" i="64"/>
  <c r="X1570" i="64" s="1"/>
  <c r="BY409" i="64"/>
  <c r="BY433" i="64" s="1"/>
  <c r="BY1545" i="64"/>
  <c r="BY1569" i="64" s="1"/>
  <c r="BI409" i="64"/>
  <c r="BI433" i="64" s="1"/>
  <c r="BI1545" i="64"/>
  <c r="BI1569" i="64" s="1"/>
  <c r="AS409" i="64"/>
  <c r="AS433" i="64" s="1"/>
  <c r="AS1545" i="64"/>
  <c r="AS1569" i="64" s="1"/>
  <c r="AC409" i="64"/>
  <c r="AC433" i="64" s="1"/>
  <c r="AC1545" i="64"/>
  <c r="AC1569" i="64" s="1"/>
  <c r="CG414" i="64"/>
  <c r="CG438" i="64" s="1"/>
  <c r="CG1550" i="64"/>
  <c r="CG1574" i="64" s="1"/>
  <c r="BQ414" i="64"/>
  <c r="BQ438" i="64" s="1"/>
  <c r="BQ1550" i="64"/>
  <c r="BQ1574" i="64" s="1"/>
  <c r="BA414" i="64"/>
  <c r="BA438" i="64" s="1"/>
  <c r="BA1550" i="64"/>
  <c r="BA1574" i="64" s="1"/>
  <c r="AK414" i="64"/>
  <c r="AK438" i="64" s="1"/>
  <c r="AK1550" i="64"/>
  <c r="AK1574" i="64" s="1"/>
  <c r="U414" i="64"/>
  <c r="U438" i="64" s="1"/>
  <c r="U1550" i="64"/>
  <c r="U1574" i="64" s="1"/>
  <c r="BZ413" i="64"/>
  <c r="BZ1549" i="64"/>
  <c r="BJ413" i="64"/>
  <c r="BJ1549" i="64"/>
  <c r="AT413" i="64"/>
  <c r="AT1549" i="64"/>
  <c r="AD413" i="64"/>
  <c r="AD1549" i="64"/>
  <c r="CI410" i="64"/>
  <c r="CI434" i="64" s="1"/>
  <c r="CI1546" i="64"/>
  <c r="CI1570" i="64" s="1"/>
  <c r="BS410" i="64"/>
  <c r="BS434" i="64" s="1"/>
  <c r="BS1546" i="64"/>
  <c r="BS1570" i="64" s="1"/>
  <c r="BC410" i="64"/>
  <c r="BC434" i="64" s="1"/>
  <c r="BC1546" i="64"/>
  <c r="BC1570" i="64" s="1"/>
  <c r="AM410" i="64"/>
  <c r="AM434" i="64" s="1"/>
  <c r="AM1546" i="64"/>
  <c r="AM1570" i="64" s="1"/>
  <c r="W410" i="64"/>
  <c r="W1546" i="64"/>
  <c r="W1570" i="64" s="1"/>
  <c r="BX409" i="64"/>
  <c r="BX433" i="64" s="1"/>
  <c r="BX1545" i="64"/>
  <c r="BX1569" i="64" s="1"/>
  <c r="BH409" i="64"/>
  <c r="BH433" i="64" s="1"/>
  <c r="BH1545" i="64"/>
  <c r="BH1569" i="64" s="1"/>
  <c r="AR409" i="64"/>
  <c r="AR433" i="64" s="1"/>
  <c r="AR1545" i="64"/>
  <c r="AR1569" i="64" s="1"/>
  <c r="AB409" i="64"/>
  <c r="AB433" i="64" s="1"/>
  <c r="AB1545" i="64"/>
  <c r="AB1569" i="64" s="1"/>
  <c r="CF414" i="64"/>
  <c r="CF438" i="64" s="1"/>
  <c r="CF1550" i="64"/>
  <c r="CF1574" i="64" s="1"/>
  <c r="BP414" i="64"/>
  <c r="BP438" i="64" s="1"/>
  <c r="BP1550" i="64"/>
  <c r="BP1574" i="64" s="1"/>
  <c r="AZ414" i="64"/>
  <c r="AZ438" i="64" s="1"/>
  <c r="AZ1550" i="64"/>
  <c r="AZ1574" i="64" s="1"/>
  <c r="AJ414" i="64"/>
  <c r="AJ438" i="64" s="1"/>
  <c r="AJ1550" i="64"/>
  <c r="AJ1574" i="64" s="1"/>
  <c r="T414" i="64"/>
  <c r="T438" i="64" s="1"/>
  <c r="T1550" i="64"/>
  <c r="T1574" i="64" s="1"/>
  <c r="BY413" i="64"/>
  <c r="BY1549" i="64"/>
  <c r="BI413" i="64"/>
  <c r="BI1549" i="64"/>
  <c r="AS413" i="64"/>
  <c r="AS1549" i="64"/>
  <c r="AC413" i="64"/>
  <c r="AC1549" i="64"/>
  <c r="CH410" i="64"/>
  <c r="CH434" i="64" s="1"/>
  <c r="CH1546" i="64"/>
  <c r="CH1570" i="64" s="1"/>
  <c r="BR410" i="64"/>
  <c r="BR434" i="64" s="1"/>
  <c r="BR1546" i="64"/>
  <c r="BR1570" i="64" s="1"/>
  <c r="BB410" i="64"/>
  <c r="BB434" i="64" s="1"/>
  <c r="BB1546" i="64"/>
  <c r="BB1570" i="64" s="1"/>
  <c r="AL410" i="64"/>
  <c r="AL434" i="64" s="1"/>
  <c r="AL1546" i="64"/>
  <c r="AL1570" i="64" s="1"/>
  <c r="V410" i="64"/>
  <c r="V1546" i="64"/>
  <c r="V1570" i="64" s="1"/>
  <c r="BW409" i="64"/>
  <c r="BW433" i="64" s="1"/>
  <c r="BW1545" i="64"/>
  <c r="BW1569" i="64" s="1"/>
  <c r="BG409" i="64"/>
  <c r="BG433" i="64" s="1"/>
  <c r="BG1545" i="64"/>
  <c r="BG1569" i="64" s="1"/>
  <c r="AQ409" i="64"/>
  <c r="AQ433" i="64" s="1"/>
  <c r="AQ1545" i="64"/>
  <c r="AQ1569" i="64" s="1"/>
  <c r="AA409" i="64"/>
  <c r="AA433" i="64" s="1"/>
  <c r="AA1545" i="64"/>
  <c r="AA1569" i="64" s="1"/>
  <c r="CE414" i="64"/>
  <c r="CE438" i="64" s="1"/>
  <c r="CE1550" i="64"/>
  <c r="CE1574" i="64" s="1"/>
  <c r="BO414" i="64"/>
  <c r="BO438" i="64" s="1"/>
  <c r="BO1550" i="64"/>
  <c r="BO1574" i="64" s="1"/>
  <c r="AY414" i="64"/>
  <c r="AY438" i="64" s="1"/>
  <c r="AY1550" i="64"/>
  <c r="AY1574" i="64" s="1"/>
  <c r="AI414" i="64"/>
  <c r="AI438" i="64" s="1"/>
  <c r="AI1550" i="64"/>
  <c r="AI1574" i="64" s="1"/>
  <c r="BX413" i="64"/>
  <c r="BX1549" i="64"/>
  <c r="BH413" i="64"/>
  <c r="BH1549" i="64"/>
  <c r="AR413" i="64"/>
  <c r="AR1549" i="64"/>
  <c r="AB413" i="64"/>
  <c r="AB1549" i="64"/>
  <c r="CG410" i="64"/>
  <c r="CG434" i="64" s="1"/>
  <c r="CG1546" i="64"/>
  <c r="CG1570" i="64" s="1"/>
  <c r="BQ410" i="64"/>
  <c r="BQ434" i="64" s="1"/>
  <c r="BQ1546" i="64"/>
  <c r="BQ1570" i="64" s="1"/>
  <c r="BA410" i="64"/>
  <c r="BA434" i="64" s="1"/>
  <c r="BA1546" i="64"/>
  <c r="BA1570" i="64" s="1"/>
  <c r="AK410" i="64"/>
  <c r="AK434" i="64" s="1"/>
  <c r="AK1546" i="64"/>
  <c r="AK1570" i="64" s="1"/>
  <c r="U410" i="64"/>
  <c r="U1546" i="64"/>
  <c r="U1570" i="64" s="1"/>
  <c r="BV409" i="64"/>
  <c r="BV433" i="64" s="1"/>
  <c r="BV1545" i="64"/>
  <c r="BV1569" i="64" s="1"/>
  <c r="BF409" i="64"/>
  <c r="BF433" i="64" s="1"/>
  <c r="BF1545" i="64"/>
  <c r="BF1569" i="64" s="1"/>
  <c r="AP409" i="64"/>
  <c r="AP433" i="64" s="1"/>
  <c r="AP1545" i="64"/>
  <c r="AP1569" i="64" s="1"/>
  <c r="Z409" i="64"/>
  <c r="Z433" i="64" s="1"/>
  <c r="Z1545" i="64"/>
  <c r="Z1569" i="64" s="1"/>
  <c r="CD414" i="64"/>
  <c r="CD438" i="64" s="1"/>
  <c r="CD1550" i="64"/>
  <c r="CD1574" i="64" s="1"/>
  <c r="BN414" i="64"/>
  <c r="BN438" i="64" s="1"/>
  <c r="BN1550" i="64"/>
  <c r="BN1574" i="64" s="1"/>
  <c r="AX414" i="64"/>
  <c r="AX438" i="64" s="1"/>
  <c r="AX1550" i="64"/>
  <c r="AX1574" i="64" s="1"/>
  <c r="AH414" i="64"/>
  <c r="AH438" i="64" s="1"/>
  <c r="AH1550" i="64"/>
  <c r="AH1574" i="64" s="1"/>
  <c r="BW413" i="64"/>
  <c r="BW1549" i="64"/>
  <c r="BG413" i="64"/>
  <c r="BG1549" i="64"/>
  <c r="AQ413" i="64"/>
  <c r="AQ1549" i="64"/>
  <c r="AA413" i="64"/>
  <c r="AA1549" i="64"/>
  <c r="CF410" i="64"/>
  <c r="CF434" i="64" s="1"/>
  <c r="CF1546" i="64"/>
  <c r="CF1570" i="64" s="1"/>
  <c r="BP410" i="64"/>
  <c r="BP434" i="64" s="1"/>
  <c r="BP1546" i="64"/>
  <c r="BP1570" i="64" s="1"/>
  <c r="AZ410" i="64"/>
  <c r="AZ434" i="64" s="1"/>
  <c r="AZ1546" i="64"/>
  <c r="AZ1570" i="64" s="1"/>
  <c r="AJ410" i="64"/>
  <c r="AJ434" i="64" s="1"/>
  <c r="AJ1546" i="64"/>
  <c r="AJ1570" i="64" s="1"/>
  <c r="T410" i="64"/>
  <c r="T1546" i="64"/>
  <c r="T1570" i="64" s="1"/>
  <c r="CK409" i="64"/>
  <c r="CK433" i="64" s="1"/>
  <c r="CK1545" i="64"/>
  <c r="CK1569" i="64" s="1"/>
  <c r="BE409" i="64"/>
  <c r="BE433" i="64" s="1"/>
  <c r="BE1545" i="64"/>
  <c r="BE1569" i="64" s="1"/>
  <c r="AO409" i="64"/>
  <c r="AO433" i="64" s="1"/>
  <c r="AO1545" i="64"/>
  <c r="AO1569" i="64" s="1"/>
  <c r="CC414" i="64"/>
  <c r="CC438" i="64" s="1"/>
  <c r="CC1550" i="64"/>
  <c r="CC1574" i="64" s="1"/>
  <c r="BM414" i="64"/>
  <c r="BM438" i="64" s="1"/>
  <c r="BM1550" i="64"/>
  <c r="BM1574" i="64" s="1"/>
  <c r="AW414" i="64"/>
  <c r="AW438" i="64" s="1"/>
  <c r="AW1550" i="64"/>
  <c r="AW1574" i="64" s="1"/>
  <c r="AG414" i="64"/>
  <c r="AG438" i="64" s="1"/>
  <c r="AG1550" i="64"/>
  <c r="AG1574" i="64" s="1"/>
  <c r="BV413" i="64"/>
  <c r="BV1549" i="64"/>
  <c r="BF413" i="64"/>
  <c r="BF1549" i="64"/>
  <c r="AP413" i="64"/>
  <c r="AP1549" i="64"/>
  <c r="Z413" i="64"/>
  <c r="Z1549" i="64"/>
  <c r="CE410" i="64"/>
  <c r="CE434" i="64" s="1"/>
  <c r="CE1546" i="64"/>
  <c r="CE1570" i="64" s="1"/>
  <c r="BO410" i="64"/>
  <c r="BO434" i="64" s="1"/>
  <c r="BO1546" i="64"/>
  <c r="BO1570" i="64" s="1"/>
  <c r="AY410" i="64"/>
  <c r="AY434" i="64" s="1"/>
  <c r="AY1546" i="64"/>
  <c r="AY1570" i="64" s="1"/>
  <c r="AI410" i="64"/>
  <c r="AI434" i="64" s="1"/>
  <c r="AI1546" i="64"/>
  <c r="AI1570" i="64" s="1"/>
  <c r="BU409" i="64"/>
  <c r="BU433" i="64" s="1"/>
  <c r="BU1545" i="64"/>
  <c r="BU1569" i="64" s="1"/>
  <c r="Y409" i="64"/>
  <c r="Y433" i="64" s="1"/>
  <c r="Y1545" i="64"/>
  <c r="Y1569" i="64" s="1"/>
  <c r="CJ409" i="64"/>
  <c r="CJ433" i="64" s="1"/>
  <c r="CJ1545" i="64"/>
  <c r="CJ1569" i="64" s="1"/>
  <c r="BT409" i="64"/>
  <c r="BT433" i="64" s="1"/>
  <c r="BT1545" i="64"/>
  <c r="BT1569" i="64" s="1"/>
  <c r="BD409" i="64"/>
  <c r="BD433" i="64" s="1"/>
  <c r="BD1545" i="64"/>
  <c r="BD1569" i="64" s="1"/>
  <c r="AN409" i="64"/>
  <c r="AN433" i="64" s="1"/>
  <c r="AN1545" i="64"/>
  <c r="AN1569" i="64" s="1"/>
  <c r="X409" i="64"/>
  <c r="X433" i="64" s="1"/>
  <c r="X1545" i="64"/>
  <c r="X1569" i="64" s="1"/>
  <c r="CB414" i="64"/>
  <c r="CB438" i="64" s="1"/>
  <c r="CB1550" i="64"/>
  <c r="CB1574" i="64" s="1"/>
  <c r="BL414" i="64"/>
  <c r="BL438" i="64" s="1"/>
  <c r="BL1550" i="64"/>
  <c r="BL1574" i="64" s="1"/>
  <c r="AV414" i="64"/>
  <c r="AV438" i="64" s="1"/>
  <c r="AV1550" i="64"/>
  <c r="AV1574" i="64" s="1"/>
  <c r="AF414" i="64"/>
  <c r="AF438" i="64" s="1"/>
  <c r="AF1550" i="64"/>
  <c r="AF1574" i="64" s="1"/>
  <c r="CK413" i="64"/>
  <c r="CK1549" i="64"/>
  <c r="BU413" i="64"/>
  <c r="BU1549" i="64"/>
  <c r="BE413" i="64"/>
  <c r="BE1549" i="64"/>
  <c r="AO413" i="64"/>
  <c r="AO1549" i="64"/>
  <c r="Y413" i="64"/>
  <c r="Y1549" i="64"/>
  <c r="CD410" i="64"/>
  <c r="CD434" i="64" s="1"/>
  <c r="CD1546" i="64"/>
  <c r="CD1570" i="64" s="1"/>
  <c r="BN410" i="64"/>
  <c r="BN434" i="64" s="1"/>
  <c r="BN1546" i="64"/>
  <c r="BN1570" i="64" s="1"/>
  <c r="AX410" i="64"/>
  <c r="AX434" i="64" s="1"/>
  <c r="AX1546" i="64"/>
  <c r="AX1570" i="64" s="1"/>
  <c r="AH410" i="64"/>
  <c r="AH434" i="64" s="1"/>
  <c r="AH1546" i="64"/>
  <c r="AH1570" i="64" s="1"/>
  <c r="CI409" i="64"/>
  <c r="CI433" i="64" s="1"/>
  <c r="CI1545" i="64"/>
  <c r="CI1569" i="64" s="1"/>
  <c r="BS409" i="64"/>
  <c r="BS433" i="64" s="1"/>
  <c r="BS1545" i="64"/>
  <c r="BS1569" i="64" s="1"/>
  <c r="BC409" i="64"/>
  <c r="BC433" i="64" s="1"/>
  <c r="BC1545" i="64"/>
  <c r="BC1569" i="64" s="1"/>
  <c r="AM409" i="64"/>
  <c r="AM433" i="64" s="1"/>
  <c r="AM1545" i="64"/>
  <c r="AM1569" i="64" s="1"/>
  <c r="W409" i="64"/>
  <c r="W433" i="64" s="1"/>
  <c r="W1545" i="64"/>
  <c r="W1569" i="64" s="1"/>
  <c r="CA414" i="64"/>
  <c r="CA438" i="64" s="1"/>
  <c r="CA1550" i="64"/>
  <c r="CA1574" i="64" s="1"/>
  <c r="BK414" i="64"/>
  <c r="BK438" i="64" s="1"/>
  <c r="BK1550" i="64"/>
  <c r="BK1574" i="64" s="1"/>
  <c r="AU414" i="64"/>
  <c r="AU438" i="64" s="1"/>
  <c r="AU1550" i="64"/>
  <c r="AU1574" i="64" s="1"/>
  <c r="AE414" i="64"/>
  <c r="AE438" i="64" s="1"/>
  <c r="AE1550" i="64"/>
  <c r="AE1574" i="64" s="1"/>
  <c r="CJ413" i="64"/>
  <c r="CJ1549" i="64"/>
  <c r="BT413" i="64"/>
  <c r="BT1549" i="64"/>
  <c r="BD413" i="64"/>
  <c r="BD1549" i="64"/>
  <c r="AN413" i="64"/>
  <c r="AN1549" i="64"/>
  <c r="X413" i="64"/>
  <c r="X1549" i="64"/>
  <c r="CC410" i="64"/>
  <c r="CC434" i="64" s="1"/>
  <c r="CC1546" i="64"/>
  <c r="CC1570" i="64" s="1"/>
  <c r="BM410" i="64"/>
  <c r="BM434" i="64" s="1"/>
  <c r="BM1546" i="64"/>
  <c r="BM1570" i="64" s="1"/>
  <c r="AW410" i="64"/>
  <c r="AW434" i="64" s="1"/>
  <c r="AW1546" i="64"/>
  <c r="AW1570" i="64" s="1"/>
  <c r="AG410" i="64"/>
  <c r="AG434" i="64" s="1"/>
  <c r="AG1546" i="64"/>
  <c r="AG1570" i="64" s="1"/>
  <c r="CH409" i="64"/>
  <c r="CH433" i="64" s="1"/>
  <c r="CH1545" i="64"/>
  <c r="CH1569" i="64" s="1"/>
  <c r="BR409" i="64"/>
  <c r="BR433" i="64" s="1"/>
  <c r="BR1545" i="64"/>
  <c r="BR1569" i="64" s="1"/>
  <c r="BB409" i="64"/>
  <c r="BB433" i="64" s="1"/>
  <c r="BB1545" i="64"/>
  <c r="BB1569" i="64" s="1"/>
  <c r="AL409" i="64"/>
  <c r="AL433" i="64" s="1"/>
  <c r="AL1545" i="64"/>
  <c r="AL1569" i="64" s="1"/>
  <c r="V409" i="64"/>
  <c r="V433" i="64" s="1"/>
  <c r="V1545" i="64"/>
  <c r="V1569" i="64" s="1"/>
  <c r="BZ414" i="64"/>
  <c r="BZ438" i="64" s="1"/>
  <c r="BZ1550" i="64"/>
  <c r="BZ1574" i="64" s="1"/>
  <c r="BJ414" i="64"/>
  <c r="BJ438" i="64" s="1"/>
  <c r="BJ1550" i="64"/>
  <c r="BJ1574" i="64" s="1"/>
  <c r="AT414" i="64"/>
  <c r="AT438" i="64" s="1"/>
  <c r="AT1550" i="64"/>
  <c r="AT1574" i="64" s="1"/>
  <c r="AD414" i="64"/>
  <c r="AD438" i="64" s="1"/>
  <c r="AD1550" i="64"/>
  <c r="AD1574" i="64" s="1"/>
  <c r="CI413" i="64"/>
  <c r="CI1549" i="64"/>
  <c r="BS413" i="64"/>
  <c r="BS1549" i="64"/>
  <c r="BC413" i="64"/>
  <c r="BC1549" i="64"/>
  <c r="AM413" i="64"/>
  <c r="AM1549" i="64"/>
  <c r="W413" i="64"/>
  <c r="W1549" i="64"/>
  <c r="CB410" i="64"/>
  <c r="CB434" i="64" s="1"/>
  <c r="CB1546" i="64"/>
  <c r="CB1570" i="64" s="1"/>
  <c r="BL410" i="64"/>
  <c r="BL434" i="64" s="1"/>
  <c r="BL1546" i="64"/>
  <c r="BL1570" i="64" s="1"/>
  <c r="AV410" i="64"/>
  <c r="AV434" i="64" s="1"/>
  <c r="AV1546" i="64"/>
  <c r="AV1570" i="64" s="1"/>
  <c r="AF410" i="64"/>
  <c r="AF434" i="64" s="1"/>
  <c r="AF1546" i="64"/>
  <c r="AF1570" i="64" s="1"/>
  <c r="CG409" i="64"/>
  <c r="CG433" i="64" s="1"/>
  <c r="CG1545" i="64"/>
  <c r="CG1569" i="64" s="1"/>
  <c r="BQ409" i="64"/>
  <c r="BQ433" i="64" s="1"/>
  <c r="BQ1545" i="64"/>
  <c r="BQ1569" i="64" s="1"/>
  <c r="BA409" i="64"/>
  <c r="BA433" i="64" s="1"/>
  <c r="BA1545" i="64"/>
  <c r="BA1569" i="64" s="1"/>
  <c r="AK409" i="64"/>
  <c r="AK433" i="64" s="1"/>
  <c r="AK1545" i="64"/>
  <c r="AK1569" i="64" s="1"/>
  <c r="U409" i="64"/>
  <c r="U433" i="64" s="1"/>
  <c r="U1545" i="64"/>
  <c r="U1569" i="64" s="1"/>
  <c r="BY414" i="64"/>
  <c r="BY438" i="64" s="1"/>
  <c r="BY1550" i="64"/>
  <c r="BY1574" i="64" s="1"/>
  <c r="BI414" i="64"/>
  <c r="BI438" i="64" s="1"/>
  <c r="BI1550" i="64"/>
  <c r="BI1574" i="64" s="1"/>
  <c r="AS414" i="64"/>
  <c r="AS438" i="64" s="1"/>
  <c r="AS1550" i="64"/>
  <c r="AS1574" i="64" s="1"/>
  <c r="AC414" i="64"/>
  <c r="AC438" i="64" s="1"/>
  <c r="AC1550" i="64"/>
  <c r="AC1574" i="64" s="1"/>
  <c r="CH413" i="64"/>
  <c r="CH1549" i="64"/>
  <c r="BR413" i="64"/>
  <c r="BR1549" i="64"/>
  <c r="BB413" i="64"/>
  <c r="BB1549" i="64"/>
  <c r="AL413" i="64"/>
  <c r="AL1549" i="64"/>
  <c r="V413" i="64"/>
  <c r="V1549" i="64"/>
  <c r="CA410" i="64"/>
  <c r="CA434" i="64" s="1"/>
  <c r="CA1546" i="64"/>
  <c r="CA1570" i="64" s="1"/>
  <c r="BK410" i="64"/>
  <c r="BK434" i="64" s="1"/>
  <c r="BK1546" i="64"/>
  <c r="BK1570" i="64" s="1"/>
  <c r="AU410" i="64"/>
  <c r="AU434" i="64" s="1"/>
  <c r="AU1546" i="64"/>
  <c r="AU1570" i="64" s="1"/>
  <c r="AE410" i="64"/>
  <c r="AE434" i="64" s="1"/>
  <c r="AE1546" i="64"/>
  <c r="AE1570" i="64" s="1"/>
  <c r="CF409" i="64"/>
  <c r="CF433" i="64" s="1"/>
  <c r="CF1545" i="64"/>
  <c r="CF1569" i="64" s="1"/>
  <c r="BP409" i="64"/>
  <c r="BP433" i="64" s="1"/>
  <c r="BP1545" i="64"/>
  <c r="BP1569" i="64" s="1"/>
  <c r="AZ409" i="64"/>
  <c r="AZ433" i="64" s="1"/>
  <c r="AZ1545" i="64"/>
  <c r="AZ1569" i="64" s="1"/>
  <c r="AJ409" i="64"/>
  <c r="AJ433" i="64" s="1"/>
  <c r="AJ1545" i="64"/>
  <c r="AJ1569" i="64" s="1"/>
  <c r="T409" i="64"/>
  <c r="T433" i="64" s="1"/>
  <c r="T1545" i="64"/>
  <c r="T1569" i="64" s="1"/>
  <c r="BX414" i="64"/>
  <c r="BX438" i="64" s="1"/>
  <c r="BX1550" i="64"/>
  <c r="BX1574" i="64" s="1"/>
  <c r="BH414" i="64"/>
  <c r="BH438" i="64" s="1"/>
  <c r="BH1550" i="64"/>
  <c r="BH1574" i="64" s="1"/>
  <c r="AR414" i="64"/>
  <c r="AR438" i="64" s="1"/>
  <c r="AR1550" i="64"/>
  <c r="AR1574" i="64" s="1"/>
  <c r="AB414" i="64"/>
  <c r="AB438" i="64" s="1"/>
  <c r="AB1550" i="64"/>
  <c r="AB1574" i="64" s="1"/>
  <c r="CG413" i="64"/>
  <c r="CG1549" i="64"/>
  <c r="BQ413" i="64"/>
  <c r="BQ1549" i="64"/>
  <c r="BA413" i="64"/>
  <c r="BA1549" i="64"/>
  <c r="AK413" i="64"/>
  <c r="AK1549" i="64"/>
  <c r="U413" i="64"/>
  <c r="U1549" i="64"/>
  <c r="BZ410" i="64"/>
  <c r="BZ434" i="64" s="1"/>
  <c r="BZ1546" i="64"/>
  <c r="BZ1570" i="64" s="1"/>
  <c r="BJ410" i="64"/>
  <c r="BJ434" i="64" s="1"/>
  <c r="BJ1546" i="64"/>
  <c r="BJ1570" i="64" s="1"/>
  <c r="AT410" i="64"/>
  <c r="AT434" i="64" s="1"/>
  <c r="AT1546" i="64"/>
  <c r="AT1570" i="64" s="1"/>
  <c r="AD410" i="64"/>
  <c r="AD434" i="64" s="1"/>
  <c r="AD1546" i="64"/>
  <c r="AD1570" i="64" s="1"/>
  <c r="CE409" i="64"/>
  <c r="CE433" i="64" s="1"/>
  <c r="CE1545" i="64"/>
  <c r="CE1569" i="64" s="1"/>
  <c r="BO409" i="64"/>
  <c r="BO433" i="64" s="1"/>
  <c r="BO1545" i="64"/>
  <c r="BO1569" i="64" s="1"/>
  <c r="AY409" i="64"/>
  <c r="AY433" i="64" s="1"/>
  <c r="AY1545" i="64"/>
  <c r="AY1569" i="64" s="1"/>
  <c r="AI409" i="64"/>
  <c r="AI433" i="64" s="1"/>
  <c r="AI1545" i="64"/>
  <c r="AI1569" i="64" s="1"/>
  <c r="BW414" i="64"/>
  <c r="BW438" i="64" s="1"/>
  <c r="BW1550" i="64"/>
  <c r="BW1574" i="64" s="1"/>
  <c r="BG414" i="64"/>
  <c r="BG438" i="64" s="1"/>
  <c r="BG1550" i="64"/>
  <c r="BG1574" i="64" s="1"/>
  <c r="AQ414" i="64"/>
  <c r="AQ438" i="64" s="1"/>
  <c r="AQ1550" i="64"/>
  <c r="AQ1574" i="64" s="1"/>
  <c r="AA414" i="64"/>
  <c r="AA438" i="64" s="1"/>
  <c r="AA1550" i="64"/>
  <c r="AA1574" i="64" s="1"/>
  <c r="CF413" i="64"/>
  <c r="CF1549" i="64"/>
  <c r="BP413" i="64"/>
  <c r="BP1549" i="64"/>
  <c r="AZ413" i="64"/>
  <c r="AZ1549" i="64"/>
  <c r="AJ413" i="64"/>
  <c r="AJ1549" i="64"/>
  <c r="T413" i="64"/>
  <c r="T1549" i="64"/>
  <c r="BY410" i="64"/>
  <c r="BY434" i="64" s="1"/>
  <c r="BY1546" i="64"/>
  <c r="BY1570" i="64" s="1"/>
  <c r="BI410" i="64"/>
  <c r="BI434" i="64" s="1"/>
  <c r="BI1546" i="64"/>
  <c r="BI1570" i="64" s="1"/>
  <c r="AS410" i="64"/>
  <c r="AS434" i="64" s="1"/>
  <c r="AS1546" i="64"/>
  <c r="AS1570" i="64" s="1"/>
  <c r="AC410" i="64"/>
  <c r="AC434" i="64" s="1"/>
  <c r="AC1546" i="64"/>
  <c r="AC1570" i="64" s="1"/>
  <c r="CD409" i="64"/>
  <c r="CD433" i="64" s="1"/>
  <c r="CD1545" i="64"/>
  <c r="CD1569" i="64" s="1"/>
  <c r="BN409" i="64"/>
  <c r="BN433" i="64" s="1"/>
  <c r="BN1545" i="64"/>
  <c r="BN1569" i="64" s="1"/>
  <c r="AX409" i="64"/>
  <c r="AX433" i="64" s="1"/>
  <c r="AX1545" i="64"/>
  <c r="AX1569" i="64" s="1"/>
  <c r="AH409" i="64"/>
  <c r="AH433" i="64" s="1"/>
  <c r="AH1545" i="64"/>
  <c r="AH1569" i="64" s="1"/>
  <c r="BV414" i="64"/>
  <c r="BV438" i="64" s="1"/>
  <c r="BV1550" i="64"/>
  <c r="BV1574" i="64" s="1"/>
  <c r="BF414" i="64"/>
  <c r="BF438" i="64" s="1"/>
  <c r="BF1550" i="64"/>
  <c r="BF1574" i="64" s="1"/>
  <c r="AP414" i="64"/>
  <c r="AP438" i="64" s="1"/>
  <c r="AP1550" i="64"/>
  <c r="AP1574" i="64" s="1"/>
  <c r="Z414" i="64"/>
  <c r="Z438" i="64" s="1"/>
  <c r="Z1550" i="64"/>
  <c r="Z1574" i="64" s="1"/>
  <c r="CE413" i="64"/>
  <c r="CE1549" i="64"/>
  <c r="BO413" i="64"/>
  <c r="BO1549" i="64"/>
  <c r="AY413" i="64"/>
  <c r="AY1549" i="64"/>
  <c r="AI413" i="64"/>
  <c r="AI1549" i="64"/>
  <c r="BX410" i="64"/>
  <c r="BX434" i="64" s="1"/>
  <c r="BX1546" i="64"/>
  <c r="BX1570" i="64" s="1"/>
  <c r="BH410" i="64"/>
  <c r="BH434" i="64" s="1"/>
  <c r="BH1546" i="64"/>
  <c r="BH1570" i="64" s="1"/>
  <c r="AR410" i="64"/>
  <c r="AR434" i="64" s="1"/>
  <c r="AR1546" i="64"/>
  <c r="AR1570" i="64" s="1"/>
  <c r="AB410" i="64"/>
  <c r="AB1546" i="64"/>
  <c r="AB1570" i="64" s="1"/>
  <c r="CC409" i="64"/>
  <c r="CC433" i="64" s="1"/>
  <c r="CC1545" i="64"/>
  <c r="CC1569" i="64" s="1"/>
  <c r="BM409" i="64"/>
  <c r="BM433" i="64" s="1"/>
  <c r="BM1545" i="64"/>
  <c r="BM1569" i="64" s="1"/>
  <c r="AW409" i="64"/>
  <c r="AW433" i="64" s="1"/>
  <c r="AW1545" i="64"/>
  <c r="AW1569" i="64" s="1"/>
  <c r="AG409" i="64"/>
  <c r="AG433" i="64" s="1"/>
  <c r="AG1545" i="64"/>
  <c r="AG1569" i="64" s="1"/>
  <c r="CK414" i="64"/>
  <c r="CK438" i="64" s="1"/>
  <c r="CK1550" i="64"/>
  <c r="CK1574" i="64" s="1"/>
  <c r="BU414" i="64"/>
  <c r="BU438" i="64" s="1"/>
  <c r="BU1550" i="64"/>
  <c r="BU1574" i="64" s="1"/>
  <c r="BE414" i="64"/>
  <c r="BE438" i="64" s="1"/>
  <c r="BE1550" i="64"/>
  <c r="BE1574" i="64" s="1"/>
  <c r="AO414" i="64"/>
  <c r="AO438" i="64" s="1"/>
  <c r="AO1550" i="64"/>
  <c r="AO1574" i="64" s="1"/>
  <c r="Y414" i="64"/>
  <c r="Y438" i="64" s="1"/>
  <c r="Y1550" i="64"/>
  <c r="Y1574" i="64" s="1"/>
  <c r="CD413" i="64"/>
  <c r="CD1549" i="64"/>
  <c r="BN413" i="64"/>
  <c r="BN1549" i="64"/>
  <c r="AX413" i="64"/>
  <c r="AX1549" i="64"/>
  <c r="AH413" i="64"/>
  <c r="AH1549" i="64"/>
  <c r="BW410" i="64"/>
  <c r="BW434" i="64" s="1"/>
  <c r="BW1546" i="64"/>
  <c r="BW1570" i="64" s="1"/>
  <c r="BG410" i="64"/>
  <c r="BG434" i="64" s="1"/>
  <c r="BG1546" i="64"/>
  <c r="BG1570" i="64" s="1"/>
  <c r="AQ410" i="64"/>
  <c r="AQ434" i="64" s="1"/>
  <c r="AQ1546" i="64"/>
  <c r="AQ1570" i="64" s="1"/>
  <c r="AA410" i="64"/>
  <c r="AA1546" i="64"/>
  <c r="AA1570" i="64" s="1"/>
  <c r="AE1189" i="64"/>
  <c r="AE1257" i="64"/>
  <c r="BC1184" i="64"/>
  <c r="BC1252" i="64"/>
  <c r="BC1281" i="64" s="1"/>
  <c r="AW1185" i="64"/>
  <c r="AW1213" i="64" s="1"/>
  <c r="AW1253" i="64"/>
  <c r="AW1282" i="64" s="1"/>
  <c r="CH1184" i="64"/>
  <c r="CH1252" i="64"/>
  <c r="CH1281" i="64" s="1"/>
  <c r="BL1185" i="64"/>
  <c r="BL1213" i="64" s="1"/>
  <c r="BL1253" i="64"/>
  <c r="BL1282" i="64" s="1"/>
  <c r="CG1184" i="64"/>
  <c r="CG1252" i="64"/>
  <c r="CG1281" i="64" s="1"/>
  <c r="BQ1184" i="64"/>
  <c r="BQ1252" i="64"/>
  <c r="BQ1281" i="64" s="1"/>
  <c r="BA1184" i="64"/>
  <c r="BA1252" i="64"/>
  <c r="BA1281" i="64" s="1"/>
  <c r="AK1184" i="64"/>
  <c r="AK1252" i="64"/>
  <c r="AK1281" i="64" s="1"/>
  <c r="U1184" i="64"/>
  <c r="U1252" i="64"/>
  <c r="U1281" i="64" s="1"/>
  <c r="BY1189" i="64"/>
  <c r="BY1257" i="64"/>
  <c r="BI1189" i="64"/>
  <c r="BI1257" i="64"/>
  <c r="AS1189" i="64"/>
  <c r="AS1257" i="64"/>
  <c r="AC1189" i="64"/>
  <c r="AC1257" i="64"/>
  <c r="CH1188" i="64"/>
  <c r="CH1256" i="64"/>
  <c r="CH1285" i="64" s="1"/>
  <c r="BR1188" i="64"/>
  <c r="BR1256" i="64"/>
  <c r="BR1285" i="64" s="1"/>
  <c r="BB1188" i="64"/>
  <c r="BB1256" i="64"/>
  <c r="BB1285" i="64" s="1"/>
  <c r="AL1188" i="64"/>
  <c r="AL1256" i="64"/>
  <c r="AL1285" i="64" s="1"/>
  <c r="V1188" i="64"/>
  <c r="V1256" i="64"/>
  <c r="V1285" i="64" s="1"/>
  <c r="CA1185" i="64"/>
  <c r="CA1213" i="64" s="1"/>
  <c r="CA1253" i="64"/>
  <c r="CA1282" i="64" s="1"/>
  <c r="BK1185" i="64"/>
  <c r="BK1213" i="64" s="1"/>
  <c r="BK1253" i="64"/>
  <c r="BK1282" i="64" s="1"/>
  <c r="AU1185" i="64"/>
  <c r="AU1213" i="64" s="1"/>
  <c r="AU1253" i="64"/>
  <c r="AU1282" i="64" s="1"/>
  <c r="AE1185" i="64"/>
  <c r="AE1213" i="64" s="1"/>
  <c r="AE1253" i="64"/>
  <c r="AE1282" i="64" s="1"/>
  <c r="CI1188" i="64"/>
  <c r="CI1256" i="64"/>
  <c r="CI1285" i="64" s="1"/>
  <c r="CF1184" i="64"/>
  <c r="CF1252" i="64"/>
  <c r="CF1281" i="64" s="1"/>
  <c r="BP1184" i="64"/>
  <c r="BP1252" i="64"/>
  <c r="BP1281" i="64" s="1"/>
  <c r="AZ1184" i="64"/>
  <c r="AZ1252" i="64"/>
  <c r="AZ1281" i="64" s="1"/>
  <c r="AJ1184" i="64"/>
  <c r="AJ1252" i="64"/>
  <c r="AJ1281" i="64" s="1"/>
  <c r="T1184" i="64"/>
  <c r="T1252" i="64"/>
  <c r="T1281" i="64" s="1"/>
  <c r="BX1189" i="64"/>
  <c r="BX1257" i="64"/>
  <c r="BH1189" i="64"/>
  <c r="BH1257" i="64"/>
  <c r="AR1189" i="64"/>
  <c r="AR1257" i="64"/>
  <c r="AB1189" i="64"/>
  <c r="AB1257" i="64"/>
  <c r="CG1188" i="64"/>
  <c r="CG1256" i="64"/>
  <c r="CG1285" i="64" s="1"/>
  <c r="BQ1188" i="64"/>
  <c r="BQ1256" i="64"/>
  <c r="BQ1285" i="64" s="1"/>
  <c r="BA1188" i="64"/>
  <c r="BA1256" i="64"/>
  <c r="BA1285" i="64" s="1"/>
  <c r="AK1188" i="64"/>
  <c r="AK1256" i="64"/>
  <c r="AK1285" i="64" s="1"/>
  <c r="U1188" i="64"/>
  <c r="U1256" i="64"/>
  <c r="U1285" i="64" s="1"/>
  <c r="BZ1185" i="64"/>
  <c r="BZ1213" i="64" s="1"/>
  <c r="BZ1253" i="64"/>
  <c r="BZ1282" i="64" s="1"/>
  <c r="BJ1185" i="64"/>
  <c r="BJ1213" i="64" s="1"/>
  <c r="BJ1253" i="64"/>
  <c r="BJ1282" i="64" s="1"/>
  <c r="AT1185" i="64"/>
  <c r="AT1213" i="64" s="1"/>
  <c r="AT1253" i="64"/>
  <c r="AT1282" i="64" s="1"/>
  <c r="AD1185" i="64"/>
  <c r="AD1213" i="64" s="1"/>
  <c r="AD1253" i="64"/>
  <c r="AD1282" i="64" s="1"/>
  <c r="BK1189" i="64"/>
  <c r="BK1257" i="64"/>
  <c r="AG1185" i="64"/>
  <c r="AG1213" i="64" s="1"/>
  <c r="AG1253" i="64"/>
  <c r="AG1282" i="64" s="1"/>
  <c r="AT1189" i="64"/>
  <c r="AT1257" i="64"/>
  <c r="CE1184" i="64"/>
  <c r="CE1252" i="64"/>
  <c r="CE1281" i="64" s="1"/>
  <c r="BO1184" i="64"/>
  <c r="BO1252" i="64"/>
  <c r="BO1281" i="64" s="1"/>
  <c r="AY1184" i="64"/>
  <c r="AY1252" i="64"/>
  <c r="AY1281" i="64" s="1"/>
  <c r="AI1184" i="64"/>
  <c r="AI1252" i="64"/>
  <c r="AI1281" i="64" s="1"/>
  <c r="BW1189" i="64"/>
  <c r="BW1257" i="64"/>
  <c r="BG1189" i="64"/>
  <c r="BG1257" i="64"/>
  <c r="AQ1189" i="64"/>
  <c r="AQ1257" i="64"/>
  <c r="AA1189" i="64"/>
  <c r="AA1257" i="64"/>
  <c r="CF1188" i="64"/>
  <c r="CF1256" i="64"/>
  <c r="CF1285" i="64" s="1"/>
  <c r="BP1188" i="64"/>
  <c r="BP1256" i="64"/>
  <c r="BP1285" i="64" s="1"/>
  <c r="AZ1188" i="64"/>
  <c r="AZ1256" i="64"/>
  <c r="AZ1285" i="64" s="1"/>
  <c r="AJ1188" i="64"/>
  <c r="AJ1256" i="64"/>
  <c r="AJ1285" i="64" s="1"/>
  <c r="T1188" i="64"/>
  <c r="T1256" i="64"/>
  <c r="T1285" i="64" s="1"/>
  <c r="BY1185" i="64"/>
  <c r="BY1213" i="64" s="1"/>
  <c r="BY1253" i="64"/>
  <c r="BY1282" i="64" s="1"/>
  <c r="BI1185" i="64"/>
  <c r="BI1213" i="64" s="1"/>
  <c r="BI1253" i="64"/>
  <c r="BI1282" i="64" s="1"/>
  <c r="AS1185" i="64"/>
  <c r="AS1213" i="64" s="1"/>
  <c r="AS1253" i="64"/>
  <c r="AS1282" i="64" s="1"/>
  <c r="AC1185" i="64"/>
  <c r="AC1213" i="64" s="1"/>
  <c r="AC1253" i="64"/>
  <c r="AC1282" i="64" s="1"/>
  <c r="BD1188" i="64"/>
  <c r="BD1256" i="64"/>
  <c r="BD1285" i="64" s="1"/>
  <c r="BC1188" i="64"/>
  <c r="BC1256" i="64"/>
  <c r="BC1285" i="64" s="1"/>
  <c r="CD1184" i="64"/>
  <c r="CD1252" i="64"/>
  <c r="CD1281" i="64" s="1"/>
  <c r="BN1184" i="64"/>
  <c r="BN1252" i="64"/>
  <c r="BN1281" i="64" s="1"/>
  <c r="AX1184" i="64"/>
  <c r="AX1252" i="64"/>
  <c r="AX1281" i="64" s="1"/>
  <c r="AH1184" i="64"/>
  <c r="AH1252" i="64"/>
  <c r="AH1281" i="64" s="1"/>
  <c r="BV1189" i="64"/>
  <c r="BV1257" i="64"/>
  <c r="BF1189" i="64"/>
  <c r="BF1257" i="64"/>
  <c r="AP1189" i="64"/>
  <c r="AP1257" i="64"/>
  <c r="Z1189" i="64"/>
  <c r="Z1257" i="64"/>
  <c r="CE1188" i="64"/>
  <c r="CE1256" i="64"/>
  <c r="CE1285" i="64" s="1"/>
  <c r="BO1188" i="64"/>
  <c r="BO1256" i="64"/>
  <c r="BO1285" i="64" s="1"/>
  <c r="AY1188" i="64"/>
  <c r="AY1256" i="64"/>
  <c r="AY1285" i="64" s="1"/>
  <c r="AI1188" i="64"/>
  <c r="AI1256" i="64"/>
  <c r="AI1285" i="64" s="1"/>
  <c r="BX1185" i="64"/>
  <c r="BX1213" i="64" s="1"/>
  <c r="BX1253" i="64"/>
  <c r="BX1282" i="64" s="1"/>
  <c r="BH1185" i="64"/>
  <c r="BH1213" i="64" s="1"/>
  <c r="BH1253" i="64"/>
  <c r="BH1282" i="64" s="1"/>
  <c r="AR1185" i="64"/>
  <c r="AR1213" i="64" s="1"/>
  <c r="AR1253" i="64"/>
  <c r="AR1282" i="64" s="1"/>
  <c r="AB1185" i="64"/>
  <c r="AB1213" i="64" s="1"/>
  <c r="AB1253" i="64"/>
  <c r="AB1282" i="64" s="1"/>
  <c r="AD1189" i="64"/>
  <c r="AD1257" i="64"/>
  <c r="CC1184" i="64"/>
  <c r="CC1252" i="64"/>
  <c r="CC1281" i="64" s="1"/>
  <c r="BM1184" i="64"/>
  <c r="BM1252" i="64"/>
  <c r="BM1281" i="64" s="1"/>
  <c r="AW1184" i="64"/>
  <c r="AW1252" i="64"/>
  <c r="AW1281" i="64" s="1"/>
  <c r="AG1184" i="64"/>
  <c r="AG1252" i="64"/>
  <c r="AG1281" i="64" s="1"/>
  <c r="CK1189" i="64"/>
  <c r="CK1257" i="64"/>
  <c r="BU1189" i="64"/>
  <c r="BU1257" i="64"/>
  <c r="BE1189" i="64"/>
  <c r="BE1257" i="64"/>
  <c r="AO1189" i="64"/>
  <c r="AO1257" i="64"/>
  <c r="Y1189" i="64"/>
  <c r="Y1257" i="64"/>
  <c r="CD1188" i="64"/>
  <c r="CD1256" i="64"/>
  <c r="CD1285" i="64" s="1"/>
  <c r="BN1188" i="64"/>
  <c r="BN1256" i="64"/>
  <c r="BN1285" i="64" s="1"/>
  <c r="AX1188" i="64"/>
  <c r="AX1256" i="64"/>
  <c r="AX1285" i="64" s="1"/>
  <c r="AH1188" i="64"/>
  <c r="AH1256" i="64"/>
  <c r="AH1285" i="64" s="1"/>
  <c r="BW1185" i="64"/>
  <c r="BW1213" i="64" s="1"/>
  <c r="BW1253" i="64"/>
  <c r="BW1282" i="64" s="1"/>
  <c r="BG1185" i="64"/>
  <c r="BG1213" i="64" s="1"/>
  <c r="BG1253" i="64"/>
  <c r="BG1282" i="64" s="1"/>
  <c r="AQ1185" i="64"/>
  <c r="AQ1213" i="64" s="1"/>
  <c r="AQ1253" i="64"/>
  <c r="AQ1282" i="64" s="1"/>
  <c r="AA1185" i="64"/>
  <c r="AA1213" i="64" s="1"/>
  <c r="AA1253" i="64"/>
  <c r="AM1184" i="64"/>
  <c r="AM1252" i="64"/>
  <c r="AM1281" i="64" s="1"/>
  <c r="BM1185" i="64"/>
  <c r="BM1213" i="64" s="1"/>
  <c r="BM1253" i="64"/>
  <c r="BM1282" i="64" s="1"/>
  <c r="BR1184" i="64"/>
  <c r="BR1252" i="64"/>
  <c r="BR1281" i="64" s="1"/>
  <c r="CB1185" i="64"/>
  <c r="CB1213" i="64" s="1"/>
  <c r="CB1253" i="64"/>
  <c r="CB1282" i="64" s="1"/>
  <c r="CB1184" i="64"/>
  <c r="CB1252" i="64"/>
  <c r="CB1281" i="64" s="1"/>
  <c r="BL1184" i="64"/>
  <c r="BL1252" i="64"/>
  <c r="BL1281" i="64" s="1"/>
  <c r="AV1184" i="64"/>
  <c r="AV1252" i="64"/>
  <c r="AV1281" i="64" s="1"/>
  <c r="AF1184" i="64"/>
  <c r="AF1252" i="64"/>
  <c r="AF1281" i="64" s="1"/>
  <c r="CJ1189" i="64"/>
  <c r="CJ1257" i="64"/>
  <c r="BT1189" i="64"/>
  <c r="BT1257" i="64"/>
  <c r="BD1189" i="64"/>
  <c r="BD1257" i="64"/>
  <c r="AN1189" i="64"/>
  <c r="AN1257" i="64"/>
  <c r="X1189" i="64"/>
  <c r="X1257" i="64"/>
  <c r="CC1188" i="64"/>
  <c r="CC1256" i="64"/>
  <c r="CC1285" i="64" s="1"/>
  <c r="BM1188" i="64"/>
  <c r="BM1256" i="64"/>
  <c r="BM1285" i="64" s="1"/>
  <c r="AW1188" i="64"/>
  <c r="AW1256" i="64"/>
  <c r="AW1285" i="64" s="1"/>
  <c r="AG1188" i="64"/>
  <c r="AG1256" i="64"/>
  <c r="AG1285" i="64" s="1"/>
  <c r="BV1185" i="64"/>
  <c r="BV1213" i="64" s="1"/>
  <c r="BV1253" i="64"/>
  <c r="BV1282" i="64" s="1"/>
  <c r="BF1185" i="64"/>
  <c r="BF1213" i="64" s="1"/>
  <c r="BF1253" i="64"/>
  <c r="BF1282" i="64" s="1"/>
  <c r="AP1185" i="64"/>
  <c r="AP1213" i="64" s="1"/>
  <c r="AP1253" i="64"/>
  <c r="AP1282" i="64" s="1"/>
  <c r="Z1185" i="64"/>
  <c r="Z1213" i="64" s="1"/>
  <c r="Z1253" i="64"/>
  <c r="CA1189" i="64"/>
  <c r="CA1257" i="64"/>
  <c r="AM1188" i="64"/>
  <c r="AM1256" i="64"/>
  <c r="AM1285" i="64" s="1"/>
  <c r="CA1184" i="64"/>
  <c r="CA1252" i="64"/>
  <c r="CA1281" i="64" s="1"/>
  <c r="BK1184" i="64"/>
  <c r="BK1252" i="64"/>
  <c r="BK1281" i="64" s="1"/>
  <c r="AU1184" i="64"/>
  <c r="AU1252" i="64"/>
  <c r="AU1281" i="64" s="1"/>
  <c r="AE1184" i="64"/>
  <c r="AE1252" i="64"/>
  <c r="AE1281" i="64" s="1"/>
  <c r="CI1189" i="64"/>
  <c r="CI1257" i="64"/>
  <c r="BS1189" i="64"/>
  <c r="BS1257" i="64"/>
  <c r="BC1189" i="64"/>
  <c r="BC1257" i="64"/>
  <c r="AM1189" i="64"/>
  <c r="AM1257" i="64"/>
  <c r="W1189" i="64"/>
  <c r="W1257" i="64"/>
  <c r="CB1188" i="64"/>
  <c r="CB1256" i="64"/>
  <c r="CB1285" i="64" s="1"/>
  <c r="BL1188" i="64"/>
  <c r="BL1256" i="64"/>
  <c r="BL1285" i="64" s="1"/>
  <c r="AV1188" i="64"/>
  <c r="AV1256" i="64"/>
  <c r="AV1285" i="64" s="1"/>
  <c r="AF1188" i="64"/>
  <c r="AF1256" i="64"/>
  <c r="AF1285" i="64" s="1"/>
  <c r="CK1185" i="64"/>
  <c r="CK1213" i="64" s="1"/>
  <c r="CK1253" i="64"/>
  <c r="CK1282" i="64" s="1"/>
  <c r="BU1185" i="64"/>
  <c r="BU1213" i="64" s="1"/>
  <c r="BU1253" i="64"/>
  <c r="BU1282" i="64" s="1"/>
  <c r="BE1185" i="64"/>
  <c r="BE1213" i="64" s="1"/>
  <c r="BE1253" i="64"/>
  <c r="BE1282" i="64" s="1"/>
  <c r="AO1185" i="64"/>
  <c r="AO1213" i="64" s="1"/>
  <c r="AO1253" i="64"/>
  <c r="AO1282" i="64" s="1"/>
  <c r="Y1185" i="64"/>
  <c r="Y1213" i="64" s="1"/>
  <c r="Y1253" i="64"/>
  <c r="AU1189" i="64"/>
  <c r="AU1257" i="64"/>
  <c r="BB1184" i="64"/>
  <c r="BB1252" i="64"/>
  <c r="BB1281" i="64" s="1"/>
  <c r="AV1185" i="64"/>
  <c r="AV1213" i="64" s="1"/>
  <c r="AV1253" i="64"/>
  <c r="AV1282" i="64" s="1"/>
  <c r="BZ1184" i="64"/>
  <c r="BZ1252" i="64"/>
  <c r="BZ1281" i="64" s="1"/>
  <c r="BJ1184" i="64"/>
  <c r="BJ1252" i="64"/>
  <c r="BJ1281" i="64" s="1"/>
  <c r="AT1184" i="64"/>
  <c r="AT1252" i="64"/>
  <c r="AT1281" i="64" s="1"/>
  <c r="AD1184" i="64"/>
  <c r="AD1252" i="64"/>
  <c r="AD1281" i="64" s="1"/>
  <c r="CH1189" i="64"/>
  <c r="CH1257" i="64"/>
  <c r="BR1189" i="64"/>
  <c r="BR1257" i="64"/>
  <c r="BB1189" i="64"/>
  <c r="BB1257" i="64"/>
  <c r="AL1189" i="64"/>
  <c r="AL1257" i="64"/>
  <c r="V1189" i="64"/>
  <c r="V1257" i="64"/>
  <c r="CA1188" i="64"/>
  <c r="CA1256" i="64"/>
  <c r="CA1285" i="64" s="1"/>
  <c r="BK1188" i="64"/>
  <c r="BK1256" i="64"/>
  <c r="BK1285" i="64" s="1"/>
  <c r="AU1188" i="64"/>
  <c r="AU1256" i="64"/>
  <c r="AU1285" i="64" s="1"/>
  <c r="AE1188" i="64"/>
  <c r="AE1256" i="64"/>
  <c r="AE1285" i="64" s="1"/>
  <c r="CJ1185" i="64"/>
  <c r="CJ1213" i="64" s="1"/>
  <c r="CJ1253" i="64"/>
  <c r="CJ1282" i="64" s="1"/>
  <c r="BT1185" i="64"/>
  <c r="BT1213" i="64" s="1"/>
  <c r="BT1253" i="64"/>
  <c r="BT1282" i="64" s="1"/>
  <c r="BD1185" i="64"/>
  <c r="BD1213" i="64" s="1"/>
  <c r="BD1253" i="64"/>
  <c r="BD1282" i="64" s="1"/>
  <c r="AN1185" i="64"/>
  <c r="AN1213" i="64" s="1"/>
  <c r="AN1253" i="64"/>
  <c r="AN1282" i="64" s="1"/>
  <c r="X1185" i="64"/>
  <c r="X1213" i="64" s="1"/>
  <c r="X1253" i="64"/>
  <c r="BT1188" i="64"/>
  <c r="BT1256" i="64"/>
  <c r="BT1285" i="64" s="1"/>
  <c r="BZ1189" i="64"/>
  <c r="BZ1257" i="64"/>
  <c r="BY1184" i="64"/>
  <c r="BY1252" i="64"/>
  <c r="BY1281" i="64" s="1"/>
  <c r="BI1184" i="64"/>
  <c r="BI1252" i="64"/>
  <c r="BI1281" i="64" s="1"/>
  <c r="AS1184" i="64"/>
  <c r="AS1252" i="64"/>
  <c r="AS1281" i="64" s="1"/>
  <c r="AC1184" i="64"/>
  <c r="AC1252" i="64"/>
  <c r="AC1281" i="64" s="1"/>
  <c r="CG1189" i="64"/>
  <c r="CG1257" i="64"/>
  <c r="BQ1189" i="64"/>
  <c r="BQ1257" i="64"/>
  <c r="BA1189" i="64"/>
  <c r="BA1257" i="64"/>
  <c r="AK1189" i="64"/>
  <c r="AK1257" i="64"/>
  <c r="U1189" i="64"/>
  <c r="U1257" i="64"/>
  <c r="BZ1188" i="64"/>
  <c r="BZ1256" i="64"/>
  <c r="BZ1285" i="64" s="1"/>
  <c r="BJ1188" i="64"/>
  <c r="BJ1256" i="64"/>
  <c r="BJ1285" i="64" s="1"/>
  <c r="AT1188" i="64"/>
  <c r="AT1256" i="64"/>
  <c r="AT1285" i="64" s="1"/>
  <c r="AD1188" i="64"/>
  <c r="AD1256" i="64"/>
  <c r="AD1285" i="64" s="1"/>
  <c r="CI1185" i="64"/>
  <c r="CI1213" i="64" s="1"/>
  <c r="CI1253" i="64"/>
  <c r="CI1282" i="64" s="1"/>
  <c r="BS1185" i="64"/>
  <c r="BS1213" i="64" s="1"/>
  <c r="BS1253" i="64"/>
  <c r="BS1282" i="64" s="1"/>
  <c r="BC1185" i="64"/>
  <c r="BC1213" i="64" s="1"/>
  <c r="BC1253" i="64"/>
  <c r="BC1282" i="64" s="1"/>
  <c r="AM1185" i="64"/>
  <c r="AM1213" i="64" s="1"/>
  <c r="AM1253" i="64"/>
  <c r="AM1282" i="64" s="1"/>
  <c r="W1185" i="64"/>
  <c r="W1213" i="64" s="1"/>
  <c r="W1253" i="64"/>
  <c r="AN1188" i="64"/>
  <c r="AN1256" i="64"/>
  <c r="AN1285" i="64" s="1"/>
  <c r="AL1184" i="64"/>
  <c r="AL1252" i="64"/>
  <c r="AL1281" i="64" s="1"/>
  <c r="W1188" i="64"/>
  <c r="W1256" i="64"/>
  <c r="W1285" i="64" s="1"/>
  <c r="BX1184" i="64"/>
  <c r="BX1252" i="64"/>
  <c r="BX1281" i="64" s="1"/>
  <c r="BH1184" i="64"/>
  <c r="BH1252" i="64"/>
  <c r="BH1281" i="64" s="1"/>
  <c r="AR1184" i="64"/>
  <c r="AR1252" i="64"/>
  <c r="AR1281" i="64" s="1"/>
  <c r="AB1184" i="64"/>
  <c r="AB1252" i="64"/>
  <c r="AB1281" i="64" s="1"/>
  <c r="CF1189" i="64"/>
  <c r="CF1257" i="64"/>
  <c r="BP1189" i="64"/>
  <c r="BP1257" i="64"/>
  <c r="AZ1189" i="64"/>
  <c r="AZ1257" i="64"/>
  <c r="AJ1189" i="64"/>
  <c r="AJ1257" i="64"/>
  <c r="T1189" i="64"/>
  <c r="T1257" i="64"/>
  <c r="BY1188" i="64"/>
  <c r="BY1256" i="64"/>
  <c r="BY1285" i="64" s="1"/>
  <c r="BI1188" i="64"/>
  <c r="BI1256" i="64"/>
  <c r="BI1285" i="64" s="1"/>
  <c r="AS1188" i="64"/>
  <c r="AS1256" i="64"/>
  <c r="AS1285" i="64" s="1"/>
  <c r="AC1188" i="64"/>
  <c r="AC1256" i="64"/>
  <c r="AC1285" i="64" s="1"/>
  <c r="CH1185" i="64"/>
  <c r="CH1213" i="64" s="1"/>
  <c r="CH1253" i="64"/>
  <c r="CH1282" i="64" s="1"/>
  <c r="BR1185" i="64"/>
  <c r="BR1213" i="64" s="1"/>
  <c r="BR1253" i="64"/>
  <c r="BR1282" i="64" s="1"/>
  <c r="BB1185" i="64"/>
  <c r="BB1213" i="64" s="1"/>
  <c r="BB1253" i="64"/>
  <c r="BB1282" i="64" s="1"/>
  <c r="AL1185" i="64"/>
  <c r="AL1213" i="64" s="1"/>
  <c r="AL1253" i="64"/>
  <c r="AL1282" i="64" s="1"/>
  <c r="V1185" i="64"/>
  <c r="V1213" i="64" s="1"/>
  <c r="V1253" i="64"/>
  <c r="CI1184" i="64"/>
  <c r="CI1252" i="64"/>
  <c r="CI1281" i="64" s="1"/>
  <c r="X1188" i="64"/>
  <c r="X1256" i="64"/>
  <c r="X1285" i="64" s="1"/>
  <c r="AF1185" i="64"/>
  <c r="AF1213" i="64" s="1"/>
  <c r="AF1253" i="64"/>
  <c r="AF1282" i="64" s="1"/>
  <c r="BW1184" i="64"/>
  <c r="BW1252" i="64"/>
  <c r="BW1281" i="64" s="1"/>
  <c r="BG1184" i="64"/>
  <c r="BG1252" i="64"/>
  <c r="BG1281" i="64" s="1"/>
  <c r="AQ1184" i="64"/>
  <c r="AQ1252" i="64"/>
  <c r="AQ1281" i="64" s="1"/>
  <c r="AA1184" i="64"/>
  <c r="AA1252" i="64"/>
  <c r="AA1281" i="64" s="1"/>
  <c r="CE1189" i="64"/>
  <c r="CE1257" i="64"/>
  <c r="BO1189" i="64"/>
  <c r="BO1257" i="64"/>
  <c r="AY1189" i="64"/>
  <c r="AY1257" i="64"/>
  <c r="AI1189" i="64"/>
  <c r="AI1257" i="64"/>
  <c r="BX1188" i="64"/>
  <c r="BX1256" i="64"/>
  <c r="BX1285" i="64" s="1"/>
  <c r="BH1188" i="64"/>
  <c r="BH1256" i="64"/>
  <c r="BH1285" i="64" s="1"/>
  <c r="AR1188" i="64"/>
  <c r="AR1256" i="64"/>
  <c r="AR1285" i="64" s="1"/>
  <c r="AB1188" i="64"/>
  <c r="AB1256" i="64"/>
  <c r="AB1285" i="64" s="1"/>
  <c r="CG1185" i="64"/>
  <c r="CG1213" i="64" s="1"/>
  <c r="CG1253" i="64"/>
  <c r="CG1282" i="64" s="1"/>
  <c r="BQ1185" i="64"/>
  <c r="BQ1213" i="64" s="1"/>
  <c r="BQ1253" i="64"/>
  <c r="BQ1282" i="64" s="1"/>
  <c r="BA1185" i="64"/>
  <c r="BA1213" i="64" s="1"/>
  <c r="BA1253" i="64"/>
  <c r="BA1282" i="64" s="1"/>
  <c r="AK1185" i="64"/>
  <c r="AK1213" i="64" s="1"/>
  <c r="AK1253" i="64"/>
  <c r="AK1282" i="64" s="1"/>
  <c r="U1185" i="64"/>
  <c r="U1213" i="64" s="1"/>
  <c r="U1253" i="64"/>
  <c r="CJ1188" i="64"/>
  <c r="CJ1256" i="64"/>
  <c r="CJ1285" i="64" s="1"/>
  <c r="BJ1189" i="64"/>
  <c r="BJ1257" i="64"/>
  <c r="BV1184" i="64"/>
  <c r="BV1252" i="64"/>
  <c r="BV1281" i="64" s="1"/>
  <c r="BF1184" i="64"/>
  <c r="BF1252" i="64"/>
  <c r="BF1281" i="64" s="1"/>
  <c r="AP1184" i="64"/>
  <c r="AP1252" i="64"/>
  <c r="AP1281" i="64" s="1"/>
  <c r="Z1184" i="64"/>
  <c r="Z1252" i="64"/>
  <c r="Z1281" i="64" s="1"/>
  <c r="CD1189" i="64"/>
  <c r="CD1257" i="64"/>
  <c r="BN1189" i="64"/>
  <c r="BN1257" i="64"/>
  <c r="AX1189" i="64"/>
  <c r="AX1257" i="64"/>
  <c r="AH1189" i="64"/>
  <c r="AH1257" i="64"/>
  <c r="BW1188" i="64"/>
  <c r="BW1256" i="64"/>
  <c r="BW1285" i="64" s="1"/>
  <c r="BG1188" i="64"/>
  <c r="BG1256" i="64"/>
  <c r="BG1285" i="64" s="1"/>
  <c r="AQ1188" i="64"/>
  <c r="AQ1256" i="64"/>
  <c r="AQ1285" i="64" s="1"/>
  <c r="AA1188" i="64"/>
  <c r="AA1256" i="64"/>
  <c r="AA1285" i="64" s="1"/>
  <c r="CF1185" i="64"/>
  <c r="CF1213" i="64" s="1"/>
  <c r="CF1253" i="64"/>
  <c r="CF1282" i="64" s="1"/>
  <c r="BP1185" i="64"/>
  <c r="BP1213" i="64" s="1"/>
  <c r="BP1253" i="64"/>
  <c r="BP1282" i="64" s="1"/>
  <c r="AZ1185" i="64"/>
  <c r="AZ1213" i="64" s="1"/>
  <c r="AZ1253" i="64"/>
  <c r="AZ1282" i="64" s="1"/>
  <c r="AJ1185" i="64"/>
  <c r="AJ1213" i="64" s="1"/>
  <c r="AJ1253" i="64"/>
  <c r="AJ1282" i="64" s="1"/>
  <c r="T1185" i="64"/>
  <c r="T1213" i="64" s="1"/>
  <c r="T1253" i="64"/>
  <c r="W1184" i="64"/>
  <c r="W1252" i="64"/>
  <c r="W1281" i="64" s="1"/>
  <c r="BS1188" i="64"/>
  <c r="BS1256" i="64"/>
  <c r="BS1285" i="64" s="1"/>
  <c r="CK1184" i="64"/>
  <c r="CK1252" i="64"/>
  <c r="CK1281" i="64" s="1"/>
  <c r="BU1184" i="64"/>
  <c r="BU1252" i="64"/>
  <c r="BU1281" i="64" s="1"/>
  <c r="BE1184" i="64"/>
  <c r="BE1252" i="64"/>
  <c r="BE1281" i="64" s="1"/>
  <c r="AO1184" i="64"/>
  <c r="AO1252" i="64"/>
  <c r="AO1281" i="64" s="1"/>
  <c r="Y1184" i="64"/>
  <c r="Y1252" i="64"/>
  <c r="Y1281" i="64" s="1"/>
  <c r="CC1189" i="64"/>
  <c r="CC1257" i="64"/>
  <c r="BM1189" i="64"/>
  <c r="BM1257" i="64"/>
  <c r="AW1189" i="64"/>
  <c r="AW1257" i="64"/>
  <c r="AG1189" i="64"/>
  <c r="AG1257" i="64"/>
  <c r="BV1188" i="64"/>
  <c r="BV1256" i="64"/>
  <c r="BV1285" i="64" s="1"/>
  <c r="BF1188" i="64"/>
  <c r="BF1256" i="64"/>
  <c r="BF1285" i="64" s="1"/>
  <c r="AP1188" i="64"/>
  <c r="AP1256" i="64"/>
  <c r="AP1285" i="64" s="1"/>
  <c r="Z1188" i="64"/>
  <c r="Z1256" i="64"/>
  <c r="Z1285" i="64" s="1"/>
  <c r="CE1185" i="64"/>
  <c r="CE1213" i="64" s="1"/>
  <c r="CE1253" i="64"/>
  <c r="CE1282" i="64" s="1"/>
  <c r="BO1185" i="64"/>
  <c r="BO1213" i="64" s="1"/>
  <c r="BO1253" i="64"/>
  <c r="BO1282" i="64" s="1"/>
  <c r="AY1185" i="64"/>
  <c r="AY1213" i="64" s="1"/>
  <c r="AY1253" i="64"/>
  <c r="AY1282" i="64" s="1"/>
  <c r="AI1185" i="64"/>
  <c r="AI1213" i="64" s="1"/>
  <c r="AI1253" i="64"/>
  <c r="AI1282" i="64" s="1"/>
  <c r="BS1184" i="64"/>
  <c r="BS1252" i="64"/>
  <c r="BS1281" i="64" s="1"/>
  <c r="CC1185" i="64"/>
  <c r="CC1213" i="64" s="1"/>
  <c r="CC1253" i="64"/>
  <c r="CC1282" i="64" s="1"/>
  <c r="V1184" i="64"/>
  <c r="V1252" i="64"/>
  <c r="V1281" i="64" s="1"/>
  <c r="CJ1184" i="64"/>
  <c r="CJ1252" i="64"/>
  <c r="CJ1281" i="64" s="1"/>
  <c r="BT1184" i="64"/>
  <c r="BT1252" i="64"/>
  <c r="BT1281" i="64" s="1"/>
  <c r="BD1184" i="64"/>
  <c r="BD1252" i="64"/>
  <c r="BD1281" i="64" s="1"/>
  <c r="AN1184" i="64"/>
  <c r="AN1252" i="64"/>
  <c r="AN1281" i="64" s="1"/>
  <c r="X1184" i="64"/>
  <c r="X1252" i="64"/>
  <c r="X1281" i="64" s="1"/>
  <c r="CB1189" i="64"/>
  <c r="CB1257" i="64"/>
  <c r="BL1189" i="64"/>
  <c r="BL1257" i="64"/>
  <c r="AV1189" i="64"/>
  <c r="AV1257" i="64"/>
  <c r="AF1189" i="64"/>
  <c r="AF1257" i="64"/>
  <c r="CK1188" i="64"/>
  <c r="CK1256" i="64"/>
  <c r="CK1285" i="64" s="1"/>
  <c r="BU1188" i="64"/>
  <c r="BU1256" i="64"/>
  <c r="BU1285" i="64" s="1"/>
  <c r="BE1188" i="64"/>
  <c r="BE1256" i="64"/>
  <c r="BE1285" i="64" s="1"/>
  <c r="AO1188" i="64"/>
  <c r="AO1256" i="64"/>
  <c r="AO1285" i="64" s="1"/>
  <c r="Y1188" i="64"/>
  <c r="Y1256" i="64"/>
  <c r="Y1285" i="64" s="1"/>
  <c r="CD1185" i="64"/>
  <c r="CD1213" i="64" s="1"/>
  <c r="CD1253" i="64"/>
  <c r="CD1282" i="64" s="1"/>
  <c r="BN1185" i="64"/>
  <c r="BN1213" i="64" s="1"/>
  <c r="BN1253" i="64"/>
  <c r="BN1282" i="64" s="1"/>
  <c r="AX1185" i="64"/>
  <c r="AX1213" i="64" s="1"/>
  <c r="AX1253" i="64"/>
  <c r="AX1282" i="64" s="1"/>
  <c r="AH1185" i="64"/>
  <c r="AH1213" i="64" s="1"/>
  <c r="AH1253" i="64"/>
  <c r="AH1282" i="64" s="1"/>
  <c r="CH2557" i="64"/>
  <c r="CH2584" i="64" s="1"/>
  <c r="AD2562" i="64"/>
  <c r="BL2558" i="64"/>
  <c r="AF2558" i="64"/>
  <c r="BS2561" i="64"/>
  <c r="CH2561" i="64"/>
  <c r="BH2562" i="64"/>
  <c r="CD2557" i="64"/>
  <c r="CD2584" i="64" s="1"/>
  <c r="BN2557" i="64"/>
  <c r="BN2584" i="64" s="1"/>
  <c r="AX2557" i="64"/>
  <c r="AX2584" i="64" s="1"/>
  <c r="AH2557" i="64"/>
  <c r="AH2584" i="64" s="1"/>
  <c r="BV2562" i="64"/>
  <c r="BF2562" i="64"/>
  <c r="AP2562" i="64"/>
  <c r="Z2562" i="64"/>
  <c r="CE2561" i="64"/>
  <c r="BO2561" i="64"/>
  <c r="AY2561" i="64"/>
  <c r="AI2561" i="64"/>
  <c r="BX2558" i="64"/>
  <c r="BH2558" i="64"/>
  <c r="AR2558" i="64"/>
  <c r="AB2558" i="64"/>
  <c r="V2557" i="64"/>
  <c r="V2584" i="64" s="1"/>
  <c r="BI2562" i="64"/>
  <c r="BX2562" i="64"/>
  <c r="BZ2558" i="64"/>
  <c r="AZ2561" i="64"/>
  <c r="CC2557" i="64"/>
  <c r="CC2584" i="64" s="1"/>
  <c r="BM2557" i="64"/>
  <c r="BM2584" i="64" s="1"/>
  <c r="AW2557" i="64"/>
  <c r="AW2584" i="64" s="1"/>
  <c r="AG2557" i="64"/>
  <c r="AG2584" i="64" s="1"/>
  <c r="CK2562" i="64"/>
  <c r="BU2562" i="64"/>
  <c r="BE2562" i="64"/>
  <c r="AO2562" i="64"/>
  <c r="Y2562" i="64"/>
  <c r="CD2561" i="64"/>
  <c r="BN2561" i="64"/>
  <c r="AX2561" i="64"/>
  <c r="AH2561" i="64"/>
  <c r="BW2558" i="64"/>
  <c r="BG2558" i="64"/>
  <c r="AQ2558" i="64"/>
  <c r="AA2558" i="64"/>
  <c r="BC2561" i="64"/>
  <c r="BA2557" i="64"/>
  <c r="BA2584" i="64" s="1"/>
  <c r="V2561" i="64"/>
  <c r="AR2562" i="64"/>
  <c r="CE2557" i="64"/>
  <c r="CE2584" i="64" s="1"/>
  <c r="CF2561" i="64"/>
  <c r="BT2562" i="64"/>
  <c r="BD2562" i="64"/>
  <c r="AN2562" i="64"/>
  <c r="X2562" i="64"/>
  <c r="CC2561" i="64"/>
  <c r="BM2561" i="64"/>
  <c r="AW2561" i="64"/>
  <c r="AG2561" i="64"/>
  <c r="BV2558" i="64"/>
  <c r="BF2558" i="64"/>
  <c r="AP2558" i="64"/>
  <c r="Z2558" i="64"/>
  <c r="BZ2562" i="64"/>
  <c r="AL2561" i="64"/>
  <c r="AZ2557" i="64"/>
  <c r="AZ2584" i="64" s="1"/>
  <c r="U2561" i="64"/>
  <c r="AI2557" i="64"/>
  <c r="AI2584" i="64" s="1"/>
  <c r="AS2558" i="64"/>
  <c r="CA2557" i="64"/>
  <c r="CA2584" i="64" s="1"/>
  <c r="BK2557" i="64"/>
  <c r="BK2584" i="64" s="1"/>
  <c r="AU2557" i="64"/>
  <c r="AU2584" i="64" s="1"/>
  <c r="AE2557" i="64"/>
  <c r="AE2584" i="64" s="1"/>
  <c r="CI2562" i="64"/>
  <c r="BS2562" i="64"/>
  <c r="BC2562" i="64"/>
  <c r="AM2562" i="64"/>
  <c r="W2562" i="64"/>
  <c r="CB2561" i="64"/>
  <c r="BL2561" i="64"/>
  <c r="AV2561" i="64"/>
  <c r="AF2561" i="64"/>
  <c r="CK2558" i="64"/>
  <c r="BU2558" i="64"/>
  <c r="BE2558" i="64"/>
  <c r="AO2558" i="64"/>
  <c r="Y2558" i="64"/>
  <c r="CI2561" i="64"/>
  <c r="AS2562" i="64"/>
  <c r="AJ2557" i="64"/>
  <c r="AJ2584" i="64" s="1"/>
  <c r="AT2558" i="64"/>
  <c r="BO2557" i="64"/>
  <c r="BO2584" i="64" s="1"/>
  <c r="AJ2561" i="64"/>
  <c r="CJ2562" i="64"/>
  <c r="BZ2557" i="64"/>
  <c r="BZ2584" i="64" s="1"/>
  <c r="BJ2557" i="64"/>
  <c r="BJ2584" i="64" s="1"/>
  <c r="AT2557" i="64"/>
  <c r="AT2584" i="64" s="1"/>
  <c r="AD2557" i="64"/>
  <c r="AD2584" i="64" s="1"/>
  <c r="CH2562" i="64"/>
  <c r="BR2562" i="64"/>
  <c r="BB2562" i="64"/>
  <c r="AL2562" i="64"/>
  <c r="V2562" i="64"/>
  <c r="CA2561" i="64"/>
  <c r="BK2561" i="64"/>
  <c r="AU2561" i="64"/>
  <c r="AE2561" i="64"/>
  <c r="CJ2558" i="64"/>
  <c r="BT2558" i="64"/>
  <c r="BD2558" i="64"/>
  <c r="AN2558" i="64"/>
  <c r="X2558" i="64"/>
  <c r="AV2558" i="64"/>
  <c r="BY2562" i="64"/>
  <c r="AE2558" i="64"/>
  <c r="BP2557" i="64"/>
  <c r="BP2584" i="64" s="1"/>
  <c r="BJ2558" i="64"/>
  <c r="BP2561" i="64"/>
  <c r="CB2557" i="64"/>
  <c r="CB2584" i="64" s="1"/>
  <c r="BY2557" i="64"/>
  <c r="BY2584" i="64" s="1"/>
  <c r="BI2557" i="64"/>
  <c r="BI2584" i="64" s="1"/>
  <c r="AS2557" i="64"/>
  <c r="AS2584" i="64" s="1"/>
  <c r="AC2557" i="64"/>
  <c r="AC2584" i="64" s="1"/>
  <c r="CG2562" i="64"/>
  <c r="BQ2562" i="64"/>
  <c r="BA2562" i="64"/>
  <c r="AK2562" i="64"/>
  <c r="U2562" i="64"/>
  <c r="BZ2561" i="64"/>
  <c r="BJ2561" i="64"/>
  <c r="AT2561" i="64"/>
  <c r="AD2561" i="64"/>
  <c r="CI2558" i="64"/>
  <c r="BS2558" i="64"/>
  <c r="BC2558" i="64"/>
  <c r="AM2558" i="64"/>
  <c r="W2558" i="64"/>
  <c r="AT2562" i="64"/>
  <c r="BQ2557" i="64"/>
  <c r="BQ2584" i="64" s="1"/>
  <c r="BR2561" i="64"/>
  <c r="BA2561" i="64"/>
  <c r="T2561" i="64"/>
  <c r="BL2557" i="64"/>
  <c r="BL2584" i="64" s="1"/>
  <c r="BX2557" i="64"/>
  <c r="BX2584" i="64" s="1"/>
  <c r="BH2557" i="64"/>
  <c r="BH2584" i="64" s="1"/>
  <c r="AR2557" i="64"/>
  <c r="AR2584" i="64" s="1"/>
  <c r="AB2557" i="64"/>
  <c r="AB2584" i="64" s="1"/>
  <c r="CF2562" i="64"/>
  <c r="BP2562" i="64"/>
  <c r="AZ2562" i="64"/>
  <c r="AJ2562" i="64"/>
  <c r="T2562" i="64"/>
  <c r="BY2561" i="64"/>
  <c r="BI2561" i="64"/>
  <c r="AS2561" i="64"/>
  <c r="AC2561" i="64"/>
  <c r="CH2558" i="64"/>
  <c r="BR2558" i="64"/>
  <c r="BB2558" i="64"/>
  <c r="AL2558" i="64"/>
  <c r="V2558" i="64"/>
  <c r="CA2558" i="64"/>
  <c r="BQ2561" i="64"/>
  <c r="AA2562" i="64"/>
  <c r="BW2557" i="64"/>
  <c r="BW2584" i="64" s="1"/>
  <c r="BG2557" i="64"/>
  <c r="BG2584" i="64" s="1"/>
  <c r="AQ2557" i="64"/>
  <c r="AQ2584" i="64" s="1"/>
  <c r="AA2557" i="64"/>
  <c r="AA2584" i="64" s="1"/>
  <c r="CE2562" i="64"/>
  <c r="BO2562" i="64"/>
  <c r="AY2562" i="64"/>
  <c r="AI2562" i="64"/>
  <c r="BX2561" i="64"/>
  <c r="BH2561" i="64"/>
  <c r="AR2561" i="64"/>
  <c r="AB2561" i="64"/>
  <c r="CG2558" i="64"/>
  <c r="BQ2558" i="64"/>
  <c r="BA2558" i="64"/>
  <c r="AK2558" i="64"/>
  <c r="U2558" i="64"/>
  <c r="BR2557" i="64"/>
  <c r="BR2584" i="64" s="1"/>
  <c r="W2561" i="64"/>
  <c r="AC2562" i="64"/>
  <c r="AB2562" i="64"/>
  <c r="BG2562" i="64"/>
  <c r="AV2557" i="64"/>
  <c r="AV2584" i="64" s="1"/>
  <c r="BV2557" i="64"/>
  <c r="BV2584" i="64" s="1"/>
  <c r="BF2557" i="64"/>
  <c r="BF2584" i="64" s="1"/>
  <c r="AP2557" i="64"/>
  <c r="AP2584" i="64" s="1"/>
  <c r="Z2557" i="64"/>
  <c r="Z2584" i="64" s="1"/>
  <c r="CD2562" i="64"/>
  <c r="BN2562" i="64"/>
  <c r="AX2562" i="64"/>
  <c r="AH2562" i="64"/>
  <c r="BW2561" i="64"/>
  <c r="BG2561" i="64"/>
  <c r="AQ2561" i="64"/>
  <c r="AA2561" i="64"/>
  <c r="CF2558" i="64"/>
  <c r="BP2558" i="64"/>
  <c r="AZ2558" i="64"/>
  <c r="AJ2558" i="64"/>
  <c r="T2558" i="64"/>
  <c r="BJ2562" i="64"/>
  <c r="AK2557" i="64"/>
  <c r="AK2584" i="64" s="1"/>
  <c r="BB2561" i="64"/>
  <c r="CF2557" i="64"/>
  <c r="CF2584" i="64" s="1"/>
  <c r="AK2561" i="64"/>
  <c r="BW2562" i="64"/>
  <c r="BI2558" i="64"/>
  <c r="AF2557" i="64"/>
  <c r="AF2584" i="64" s="1"/>
  <c r="CK2557" i="64"/>
  <c r="CK2584" i="64" s="1"/>
  <c r="BU2557" i="64"/>
  <c r="BU2584" i="64" s="1"/>
  <c r="BE2557" i="64"/>
  <c r="BE2584" i="64" s="1"/>
  <c r="AO2557" i="64"/>
  <c r="AO2584" i="64" s="1"/>
  <c r="Y2557" i="64"/>
  <c r="Y2584" i="64" s="1"/>
  <c r="CC2562" i="64"/>
  <c r="BM2562" i="64"/>
  <c r="AW2562" i="64"/>
  <c r="AG2562" i="64"/>
  <c r="BV2561" i="64"/>
  <c r="BF2561" i="64"/>
  <c r="AP2561" i="64"/>
  <c r="Z2561" i="64"/>
  <c r="CE2558" i="64"/>
  <c r="BO2558" i="64"/>
  <c r="AY2558" i="64"/>
  <c r="AI2558" i="64"/>
  <c r="AL2557" i="64"/>
  <c r="AL2584" i="64" s="1"/>
  <c r="CB2558" i="64"/>
  <c r="U2557" i="64"/>
  <c r="U2584" i="64" s="1"/>
  <c r="BK2558" i="64"/>
  <c r="CG2561" i="64"/>
  <c r="AQ2562" i="64"/>
  <c r="AC2558" i="64"/>
  <c r="CJ2557" i="64"/>
  <c r="CJ2584" i="64" s="1"/>
  <c r="BT2557" i="64"/>
  <c r="BT2584" i="64" s="1"/>
  <c r="BD2557" i="64"/>
  <c r="BD2584" i="64" s="1"/>
  <c r="AN2557" i="64"/>
  <c r="AN2584" i="64" s="1"/>
  <c r="X2557" i="64"/>
  <c r="X2584" i="64" s="1"/>
  <c r="CB2562" i="64"/>
  <c r="BL2562" i="64"/>
  <c r="AV2562" i="64"/>
  <c r="AF2562" i="64"/>
  <c r="CK2561" i="64"/>
  <c r="BU2561" i="64"/>
  <c r="BE2561" i="64"/>
  <c r="AO2561" i="64"/>
  <c r="Y2561" i="64"/>
  <c r="CD2558" i="64"/>
  <c r="BN2558" i="64"/>
  <c r="AX2558" i="64"/>
  <c r="AH2558" i="64"/>
  <c r="BB2557" i="64"/>
  <c r="BB2584" i="64" s="1"/>
  <c r="AM2561" i="64"/>
  <c r="CG2557" i="64"/>
  <c r="CG2584" i="64" s="1"/>
  <c r="AU2558" i="64"/>
  <c r="T2557" i="64"/>
  <c r="T2584" i="64" s="1"/>
  <c r="AD2558" i="64"/>
  <c r="AY2557" i="64"/>
  <c r="AY2584" i="64" s="1"/>
  <c r="BY2558" i="64"/>
  <c r="CI2557" i="64"/>
  <c r="CI2584" i="64" s="1"/>
  <c r="BS2557" i="64"/>
  <c r="BS2584" i="64" s="1"/>
  <c r="BC2557" i="64"/>
  <c r="BC2584" i="64" s="1"/>
  <c r="AM2557" i="64"/>
  <c r="AM2584" i="64" s="1"/>
  <c r="W2557" i="64"/>
  <c r="W2584" i="64" s="1"/>
  <c r="CA2562" i="64"/>
  <c r="BK2562" i="64"/>
  <c r="AU2562" i="64"/>
  <c r="AE2562" i="64"/>
  <c r="CJ2561" i="64"/>
  <c r="BT2561" i="64"/>
  <c r="BD2561" i="64"/>
  <c r="AN2561" i="64"/>
  <c r="X2561" i="64"/>
  <c r="CC2558" i="64"/>
  <c r="BM2558" i="64"/>
  <c r="AW2558" i="64"/>
  <c r="AG2558" i="64"/>
  <c r="BD2424" i="64"/>
  <c r="BD2437" i="64" s="1"/>
  <c r="BD2402" i="64"/>
  <c r="BD2415" i="64" s="1"/>
  <c r="BD2364" i="64"/>
  <c r="BD2392" i="64" s="1"/>
  <c r="AH2365" i="64"/>
  <c r="AH2393" i="64" s="1"/>
  <c r="AH2425" i="64"/>
  <c r="AH2438" i="64" s="1"/>
  <c r="AH2403" i="64"/>
  <c r="AH2416" i="64" s="1"/>
  <c r="CI2402" i="64"/>
  <c r="CI2415" i="64" s="1"/>
  <c r="CI2364" i="64"/>
  <c r="CI2392" i="64" s="1"/>
  <c r="CI2424" i="64"/>
  <c r="CI2437" i="64" s="1"/>
  <c r="BS2424" i="64"/>
  <c r="BS2437" i="64" s="1"/>
  <c r="BS2402" i="64"/>
  <c r="BS2415" i="64" s="1"/>
  <c r="BS2364" i="64"/>
  <c r="BS2392" i="64" s="1"/>
  <c r="BC2424" i="64"/>
  <c r="BC2437" i="64" s="1"/>
  <c r="BC2402" i="64"/>
  <c r="BC2415" i="64" s="1"/>
  <c r="BC2364" i="64"/>
  <c r="BC2392" i="64" s="1"/>
  <c r="AM2424" i="64"/>
  <c r="AM2437" i="64" s="1"/>
  <c r="AM2402" i="64"/>
  <c r="AM2415" i="64" s="1"/>
  <c r="AM2364" i="64"/>
  <c r="AM2392" i="64" s="1"/>
  <c r="W2424" i="64"/>
  <c r="W2437" i="64" s="1"/>
  <c r="W2402" i="64"/>
  <c r="W2415" i="64" s="1"/>
  <c r="W2364" i="64"/>
  <c r="CA2369" i="64"/>
  <c r="CA2397" i="64" s="1"/>
  <c r="CA2407" i="64"/>
  <c r="CA2420" i="64" s="1"/>
  <c r="CA2429" i="64"/>
  <c r="CA2442" i="64" s="1"/>
  <c r="BK2407" i="64"/>
  <c r="BK2420" i="64" s="1"/>
  <c r="BK2369" i="64"/>
  <c r="BK2397" i="64" s="1"/>
  <c r="BK2429" i="64"/>
  <c r="BK2442" i="64" s="1"/>
  <c r="AU2369" i="64"/>
  <c r="AU2397" i="64" s="1"/>
  <c r="AU2407" i="64"/>
  <c r="AU2420" i="64" s="1"/>
  <c r="AU2429" i="64"/>
  <c r="AU2442" i="64" s="1"/>
  <c r="AE2369" i="64"/>
  <c r="AE2397" i="64" s="1"/>
  <c r="AE2407" i="64"/>
  <c r="AE2420" i="64" s="1"/>
  <c r="AE2429" i="64"/>
  <c r="AE2442" i="64" s="1"/>
  <c r="CJ2368" i="64"/>
  <c r="CJ2406" i="64"/>
  <c r="CJ2428" i="64"/>
  <c r="BT2406" i="64"/>
  <c r="BT2368" i="64"/>
  <c r="BT2428" i="64"/>
  <c r="BD2406" i="64"/>
  <c r="BD2368" i="64"/>
  <c r="BD2428" i="64"/>
  <c r="AN2406" i="64"/>
  <c r="AN2368" i="64"/>
  <c r="AN2428" i="64"/>
  <c r="X2406" i="64"/>
  <c r="X2368" i="64"/>
  <c r="X2428" i="64"/>
  <c r="CC2365" i="64"/>
  <c r="CC2393" i="64" s="1"/>
  <c r="CC2403" i="64"/>
  <c r="CC2416" i="64" s="1"/>
  <c r="CC2425" i="64"/>
  <c r="CC2438" i="64" s="1"/>
  <c r="BM2365" i="64"/>
  <c r="BM2393" i="64" s="1"/>
  <c r="BM2425" i="64"/>
  <c r="BM2438" i="64" s="1"/>
  <c r="BM2403" i="64"/>
  <c r="BM2416" i="64" s="1"/>
  <c r="AW2365" i="64"/>
  <c r="AW2393" i="64" s="1"/>
  <c r="AW2425" i="64"/>
  <c r="AW2438" i="64" s="1"/>
  <c r="AW2403" i="64"/>
  <c r="AW2416" i="64" s="1"/>
  <c r="AG2365" i="64"/>
  <c r="AG2393" i="64" s="1"/>
  <c r="AG2403" i="64"/>
  <c r="AG2416" i="64" s="1"/>
  <c r="AG2425" i="64"/>
  <c r="AG2438" i="64" s="1"/>
  <c r="AN2424" i="64"/>
  <c r="AN2437" i="64" s="1"/>
  <c r="AN2402" i="64"/>
  <c r="AN2415" i="64" s="1"/>
  <c r="AN2364" i="64"/>
  <c r="AN2392" i="64" s="1"/>
  <c r="CH2402" i="64"/>
  <c r="CH2415" i="64" s="1"/>
  <c r="CH2364" i="64"/>
  <c r="CH2392" i="64" s="1"/>
  <c r="CH2424" i="64"/>
  <c r="CH2437" i="64" s="1"/>
  <c r="BR2424" i="64"/>
  <c r="BR2437" i="64" s="1"/>
  <c r="BR2402" i="64"/>
  <c r="BR2415" i="64" s="1"/>
  <c r="BR2364" i="64"/>
  <c r="BR2392" i="64" s="1"/>
  <c r="BB2424" i="64"/>
  <c r="BB2437" i="64" s="1"/>
  <c r="BB2402" i="64"/>
  <c r="BB2415" i="64" s="1"/>
  <c r="BB2364" i="64"/>
  <c r="BB2392" i="64" s="1"/>
  <c r="AL2424" i="64"/>
  <c r="AL2437" i="64" s="1"/>
  <c r="AL2402" i="64"/>
  <c r="AL2415" i="64" s="1"/>
  <c r="AL2364" i="64"/>
  <c r="AL2392" i="64" s="1"/>
  <c r="V2424" i="64"/>
  <c r="V2437" i="64" s="1"/>
  <c r="V2402" i="64"/>
  <c r="V2415" i="64" s="1"/>
  <c r="V2364" i="64"/>
  <c r="BZ2369" i="64"/>
  <c r="BZ2397" i="64" s="1"/>
  <c r="BZ2407" i="64"/>
  <c r="BZ2420" i="64" s="1"/>
  <c r="BZ2429" i="64"/>
  <c r="BZ2442" i="64" s="1"/>
  <c r="BJ2407" i="64"/>
  <c r="BJ2420" i="64" s="1"/>
  <c r="BJ2369" i="64"/>
  <c r="BJ2397" i="64" s="1"/>
  <c r="BJ2429" i="64"/>
  <c r="BJ2442" i="64" s="1"/>
  <c r="AT2369" i="64"/>
  <c r="AT2397" i="64" s="1"/>
  <c r="AT2407" i="64"/>
  <c r="AT2420" i="64" s="1"/>
  <c r="AT2429" i="64"/>
  <c r="AT2442" i="64" s="1"/>
  <c r="AD2369" i="64"/>
  <c r="AD2397" i="64" s="1"/>
  <c r="AD2407" i="64"/>
  <c r="AD2420" i="64" s="1"/>
  <c r="AD2429" i="64"/>
  <c r="AD2442" i="64" s="1"/>
  <c r="CI2368" i="64"/>
  <c r="CI2406" i="64"/>
  <c r="CI2428" i="64"/>
  <c r="BS2368" i="64"/>
  <c r="BS2406" i="64"/>
  <c r="BS2428" i="64"/>
  <c r="BC2406" i="64"/>
  <c r="BC2368" i="64"/>
  <c r="BC2428" i="64"/>
  <c r="AM2406" i="64"/>
  <c r="AM2368" i="64"/>
  <c r="AM2428" i="64"/>
  <c r="W2406" i="64"/>
  <c r="W2368" i="64"/>
  <c r="W2428" i="64"/>
  <c r="CB2365" i="64"/>
  <c r="CB2393" i="64" s="1"/>
  <c r="CB2403" i="64"/>
  <c r="CB2416" i="64" s="1"/>
  <c r="CB2425" i="64"/>
  <c r="CB2438" i="64" s="1"/>
  <c r="BL2365" i="64"/>
  <c r="BL2393" i="64" s="1"/>
  <c r="BL2403" i="64"/>
  <c r="BL2416" i="64" s="1"/>
  <c r="BL2425" i="64"/>
  <c r="BL2438" i="64" s="1"/>
  <c r="AV2365" i="64"/>
  <c r="AV2393" i="64" s="1"/>
  <c r="AV2403" i="64"/>
  <c r="AV2416" i="64" s="1"/>
  <c r="AV2425" i="64"/>
  <c r="AV2438" i="64" s="1"/>
  <c r="AF2365" i="64"/>
  <c r="AF2393" i="64" s="1"/>
  <c r="AF2403" i="64"/>
  <c r="AF2416" i="64" s="1"/>
  <c r="AF2425" i="64"/>
  <c r="AF2438" i="64" s="1"/>
  <c r="AF2369" i="64"/>
  <c r="AF2397" i="64" s="1"/>
  <c r="AF2407" i="64"/>
  <c r="AF2420" i="64" s="1"/>
  <c r="AF2429" i="64"/>
  <c r="AF2442" i="64" s="1"/>
  <c r="CG2402" i="64"/>
  <c r="CG2415" i="64" s="1"/>
  <c r="CG2364" i="64"/>
  <c r="CG2392" i="64" s="1"/>
  <c r="CG2424" i="64"/>
  <c r="CG2437" i="64" s="1"/>
  <c r="BQ2402" i="64"/>
  <c r="BQ2415" i="64" s="1"/>
  <c r="BQ2364" i="64"/>
  <c r="BQ2392" i="64" s="1"/>
  <c r="BQ2424" i="64"/>
  <c r="BQ2437" i="64" s="1"/>
  <c r="BA2402" i="64"/>
  <c r="BA2415" i="64" s="1"/>
  <c r="BA2364" i="64"/>
  <c r="BA2392" i="64" s="1"/>
  <c r="BA2424" i="64"/>
  <c r="BA2437" i="64" s="1"/>
  <c r="AK2402" i="64"/>
  <c r="AK2415" i="64" s="1"/>
  <c r="AK2364" i="64"/>
  <c r="AK2392" i="64" s="1"/>
  <c r="AK2424" i="64"/>
  <c r="AK2437" i="64" s="1"/>
  <c r="U2402" i="64"/>
  <c r="U2415" i="64" s="1"/>
  <c r="U2364" i="64"/>
  <c r="U2424" i="64"/>
  <c r="U2437" i="64" s="1"/>
  <c r="BY2369" i="64"/>
  <c r="BY2397" i="64" s="1"/>
  <c r="BY2407" i="64"/>
  <c r="BY2420" i="64" s="1"/>
  <c r="BY2429" i="64"/>
  <c r="BI2407" i="64"/>
  <c r="BI2420" i="64" s="1"/>
  <c r="BI2369" i="64"/>
  <c r="BI2397" i="64" s="1"/>
  <c r="BI2429" i="64"/>
  <c r="BI2442" i="64" s="1"/>
  <c r="AS2407" i="64"/>
  <c r="AS2420" i="64" s="1"/>
  <c r="AS2369" i="64"/>
  <c r="AS2397" i="64" s="1"/>
  <c r="AS2429" i="64"/>
  <c r="AS2442" i="64" s="1"/>
  <c r="AC2369" i="64"/>
  <c r="AC2397" i="64" s="1"/>
  <c r="AC2407" i="64"/>
  <c r="AC2420" i="64" s="1"/>
  <c r="AC2429" i="64"/>
  <c r="AC2442" i="64" s="1"/>
  <c r="CH2368" i="64"/>
  <c r="CH2406" i="64"/>
  <c r="CH2428" i="64"/>
  <c r="BR2368" i="64"/>
  <c r="BR2406" i="64"/>
  <c r="BR2428" i="64"/>
  <c r="BB2368" i="64"/>
  <c r="BB2406" i="64"/>
  <c r="BB2428" i="64"/>
  <c r="AL2406" i="64"/>
  <c r="AL2368" i="64"/>
  <c r="AL2428" i="64"/>
  <c r="V2406" i="64"/>
  <c r="V2368" i="64"/>
  <c r="V2428" i="64"/>
  <c r="CA2365" i="64"/>
  <c r="CA2393" i="64" s="1"/>
  <c r="CA2403" i="64"/>
  <c r="CA2416" i="64" s="1"/>
  <c r="CA2425" i="64"/>
  <c r="CA2438" i="64" s="1"/>
  <c r="BK2365" i="64"/>
  <c r="BK2393" i="64" s="1"/>
  <c r="BK2403" i="64"/>
  <c r="BK2416" i="64" s="1"/>
  <c r="BK2425" i="64"/>
  <c r="BK2438" i="64" s="1"/>
  <c r="AU2365" i="64"/>
  <c r="AU2393" i="64" s="1"/>
  <c r="AU2403" i="64"/>
  <c r="AU2416" i="64" s="1"/>
  <c r="AU2425" i="64"/>
  <c r="AU2438" i="64" s="1"/>
  <c r="AE2365" i="64"/>
  <c r="AE2393" i="64" s="1"/>
  <c r="AE2403" i="64"/>
  <c r="AE2416" i="64" s="1"/>
  <c r="AE2425" i="64"/>
  <c r="AE2438" i="64" s="1"/>
  <c r="Y2406" i="64"/>
  <c r="Y2368" i="64"/>
  <c r="Y2428" i="64"/>
  <c r="CF2402" i="64"/>
  <c r="CF2415" i="64" s="1"/>
  <c r="CF2424" i="64"/>
  <c r="CF2437" i="64" s="1"/>
  <c r="CF2364" i="64"/>
  <c r="CF2392" i="64" s="1"/>
  <c r="BP2402" i="64"/>
  <c r="BP2415" i="64" s="1"/>
  <c r="BP2364" i="64"/>
  <c r="BP2392" i="64" s="1"/>
  <c r="BP2424" i="64"/>
  <c r="BP2437" i="64" s="1"/>
  <c r="AZ2402" i="64"/>
  <c r="AZ2415" i="64" s="1"/>
  <c r="AZ2364" i="64"/>
  <c r="AZ2392" i="64" s="1"/>
  <c r="AZ2424" i="64"/>
  <c r="AZ2437" i="64" s="1"/>
  <c r="AJ2402" i="64"/>
  <c r="AJ2415" i="64" s="1"/>
  <c r="AJ2424" i="64"/>
  <c r="AJ2437" i="64" s="1"/>
  <c r="AJ2364" i="64"/>
  <c r="AJ2392" i="64" s="1"/>
  <c r="T2402" i="64"/>
  <c r="T2415" i="64" s="1"/>
  <c r="T2424" i="64"/>
  <c r="T2437" i="64" s="1"/>
  <c r="T2364" i="64"/>
  <c r="BX2369" i="64"/>
  <c r="BX2397" i="64" s="1"/>
  <c r="BX2407" i="64"/>
  <c r="BX2420" i="64" s="1"/>
  <c r="BX2429" i="64"/>
  <c r="BX2442" i="64" s="1"/>
  <c r="BH2369" i="64"/>
  <c r="BH2397" i="64" s="1"/>
  <c r="BH2407" i="64"/>
  <c r="BH2420" i="64" s="1"/>
  <c r="BH2429" i="64"/>
  <c r="BH2442" i="64" s="1"/>
  <c r="AR2407" i="64"/>
  <c r="AR2420" i="64" s="1"/>
  <c r="AR2369" i="64"/>
  <c r="AR2397" i="64" s="1"/>
  <c r="AR2429" i="64"/>
  <c r="AR2442" i="64" s="1"/>
  <c r="AB2369" i="64"/>
  <c r="AB2397" i="64" s="1"/>
  <c r="AB2407" i="64"/>
  <c r="AB2420" i="64" s="1"/>
  <c r="AB2429" i="64"/>
  <c r="AB2442" i="64" s="1"/>
  <c r="CG2406" i="64"/>
  <c r="CG2368" i="64"/>
  <c r="CG2428" i="64"/>
  <c r="BQ2368" i="64"/>
  <c r="BQ2406" i="64"/>
  <c r="BQ2428" i="64"/>
  <c r="BA2406" i="64"/>
  <c r="BA2368" i="64"/>
  <c r="BA2428" i="64"/>
  <c r="AK2406" i="64"/>
  <c r="AK2368" i="64"/>
  <c r="AK2428" i="64"/>
  <c r="U2406" i="64"/>
  <c r="U2368" i="64"/>
  <c r="U2428" i="64"/>
  <c r="BZ2365" i="64"/>
  <c r="BZ2393" i="64" s="1"/>
  <c r="BZ2403" i="64"/>
  <c r="BZ2416" i="64" s="1"/>
  <c r="BZ2425" i="64"/>
  <c r="BZ2438" i="64" s="1"/>
  <c r="BJ2365" i="64"/>
  <c r="BJ2393" i="64" s="1"/>
  <c r="BJ2403" i="64"/>
  <c r="BJ2416" i="64" s="1"/>
  <c r="BJ2425" i="64"/>
  <c r="BJ2438" i="64" s="1"/>
  <c r="AT2365" i="64"/>
  <c r="AT2393" i="64" s="1"/>
  <c r="AT2403" i="64"/>
  <c r="AT2416" i="64" s="1"/>
  <c r="AT2425" i="64"/>
  <c r="AT2438" i="64" s="1"/>
  <c r="AD2365" i="64"/>
  <c r="AD2393" i="64" s="1"/>
  <c r="AD2403" i="64"/>
  <c r="AD2416" i="64" s="1"/>
  <c r="AD2425" i="64"/>
  <c r="AD2438" i="64" s="1"/>
  <c r="BU2406" i="64"/>
  <c r="BU2428" i="64"/>
  <c r="BU2368" i="64"/>
  <c r="CE2402" i="64"/>
  <c r="CE2415" i="64" s="1"/>
  <c r="CE2424" i="64"/>
  <c r="CE2437" i="64" s="1"/>
  <c r="CE2364" i="64"/>
  <c r="CE2392" i="64" s="1"/>
  <c r="BO2402" i="64"/>
  <c r="BO2415" i="64" s="1"/>
  <c r="BO2424" i="64"/>
  <c r="BO2437" i="64" s="1"/>
  <c r="BO2364" i="64"/>
  <c r="BO2392" i="64" s="1"/>
  <c r="AY2402" i="64"/>
  <c r="AY2415" i="64" s="1"/>
  <c r="AY2424" i="64"/>
  <c r="AY2437" i="64" s="1"/>
  <c r="AY2364" i="64"/>
  <c r="AY2392" i="64" s="1"/>
  <c r="AI2402" i="64"/>
  <c r="AI2415" i="64" s="1"/>
  <c r="AI2424" i="64"/>
  <c r="AI2437" i="64" s="1"/>
  <c r="AI2364" i="64"/>
  <c r="AI2392" i="64" s="1"/>
  <c r="BW2369" i="64"/>
  <c r="BW2397" i="64" s="1"/>
  <c r="BW2407" i="64"/>
  <c r="BW2420" i="64" s="1"/>
  <c r="BW2429" i="64"/>
  <c r="BW2442" i="64" s="1"/>
  <c r="BG2369" i="64"/>
  <c r="BG2397" i="64" s="1"/>
  <c r="BG2407" i="64"/>
  <c r="BG2420" i="64" s="1"/>
  <c r="BG2429" i="64"/>
  <c r="BG2442" i="64" s="1"/>
  <c r="AQ2407" i="64"/>
  <c r="AQ2420" i="64" s="1"/>
  <c r="AQ2369" i="64"/>
  <c r="AQ2397" i="64" s="1"/>
  <c r="AQ2429" i="64"/>
  <c r="AQ2442" i="64" s="1"/>
  <c r="AA2407" i="64"/>
  <c r="AA2420" i="64" s="1"/>
  <c r="AA2369" i="64"/>
  <c r="AA2397" i="64" s="1"/>
  <c r="AA2429" i="64"/>
  <c r="AA2442" i="64" s="1"/>
  <c r="CF2368" i="64"/>
  <c r="CF2406" i="64"/>
  <c r="CF2428" i="64"/>
  <c r="BP2368" i="64"/>
  <c r="BP2406" i="64"/>
  <c r="BP2428" i="64"/>
  <c r="AZ2406" i="64"/>
  <c r="AZ2368" i="64"/>
  <c r="AZ2428" i="64"/>
  <c r="AJ2406" i="64"/>
  <c r="AJ2428" i="64"/>
  <c r="AJ2368" i="64"/>
  <c r="T2406" i="64"/>
  <c r="T2428" i="64"/>
  <c r="T2368" i="64"/>
  <c r="BY2365" i="64"/>
  <c r="BY2393" i="64" s="1"/>
  <c r="BY2403" i="64"/>
  <c r="BY2416" i="64" s="1"/>
  <c r="BY2425" i="64"/>
  <c r="BY2438" i="64" s="1"/>
  <c r="BI2365" i="64"/>
  <c r="BI2393" i="64" s="1"/>
  <c r="BI2403" i="64"/>
  <c r="BI2416" i="64" s="1"/>
  <c r="BI2425" i="64"/>
  <c r="BI2438" i="64" s="1"/>
  <c r="AS2365" i="64"/>
  <c r="AS2393" i="64" s="1"/>
  <c r="AS2403" i="64"/>
  <c r="AS2416" i="64" s="1"/>
  <c r="AS2425" i="64"/>
  <c r="AS2438" i="64" s="1"/>
  <c r="AC2365" i="64"/>
  <c r="AC2393" i="64" s="1"/>
  <c r="AC2403" i="64"/>
  <c r="AC2416" i="64" s="1"/>
  <c r="AC2425" i="64"/>
  <c r="AC2438" i="64" s="1"/>
  <c r="X2424" i="64"/>
  <c r="X2437" i="64" s="1"/>
  <c r="X2402" i="64"/>
  <c r="X2415" i="64" s="1"/>
  <c r="X2364" i="64"/>
  <c r="CD2364" i="64"/>
  <c r="CD2392" i="64" s="1"/>
  <c r="CD2424" i="64"/>
  <c r="CD2437" i="64" s="1"/>
  <c r="CD2402" i="64"/>
  <c r="CD2415" i="64" s="1"/>
  <c r="BN2364" i="64"/>
  <c r="BN2392" i="64" s="1"/>
  <c r="BN2424" i="64"/>
  <c r="BN2437" i="64" s="1"/>
  <c r="BN2402" i="64"/>
  <c r="BN2415" i="64" s="1"/>
  <c r="AX2364" i="64"/>
  <c r="AX2392" i="64" s="1"/>
  <c r="AX2424" i="64"/>
  <c r="AX2437" i="64" s="1"/>
  <c r="AX2402" i="64"/>
  <c r="AX2415" i="64" s="1"/>
  <c r="AH2364" i="64"/>
  <c r="AH2392" i="64" s="1"/>
  <c r="AH2424" i="64"/>
  <c r="AH2437" i="64" s="1"/>
  <c r="AH2402" i="64"/>
  <c r="AH2415" i="64" s="1"/>
  <c r="BV2369" i="64"/>
  <c r="BV2397" i="64" s="1"/>
  <c r="BV2407" i="64"/>
  <c r="BV2420" i="64" s="1"/>
  <c r="BV2429" i="64"/>
  <c r="BV2442" i="64" s="1"/>
  <c r="BF2369" i="64"/>
  <c r="BF2397" i="64" s="1"/>
  <c r="BF2407" i="64"/>
  <c r="BF2420" i="64" s="1"/>
  <c r="BF2429" i="64"/>
  <c r="BF2442" i="64" s="1"/>
  <c r="AP2369" i="64"/>
  <c r="AP2397" i="64" s="1"/>
  <c r="AP2407" i="64"/>
  <c r="AP2420" i="64" s="1"/>
  <c r="AP2429" i="64"/>
  <c r="AP2442" i="64" s="1"/>
  <c r="Z2369" i="64"/>
  <c r="Z2397" i="64" s="1"/>
  <c r="Z2407" i="64"/>
  <c r="Z2420" i="64" s="1"/>
  <c r="Z2429" i="64"/>
  <c r="Z2442" i="64" s="1"/>
  <c r="CE2406" i="64"/>
  <c r="CE2368" i="64"/>
  <c r="CE2428" i="64"/>
  <c r="BO2406" i="64"/>
  <c r="BO2368" i="64"/>
  <c r="BO2428" i="64"/>
  <c r="AY2406" i="64"/>
  <c r="AY2428" i="64"/>
  <c r="AY2368" i="64"/>
  <c r="AI2406" i="64"/>
  <c r="AI2428" i="64"/>
  <c r="AI2368" i="64"/>
  <c r="BX2365" i="64"/>
  <c r="BX2393" i="64" s="1"/>
  <c r="BX2403" i="64"/>
  <c r="BX2416" i="64" s="1"/>
  <c r="BX2425" i="64"/>
  <c r="BX2438" i="64" s="1"/>
  <c r="BH2365" i="64"/>
  <c r="BH2393" i="64" s="1"/>
  <c r="BH2403" i="64"/>
  <c r="BH2416" i="64" s="1"/>
  <c r="BH2425" i="64"/>
  <c r="BH2438" i="64" s="1"/>
  <c r="AR2365" i="64"/>
  <c r="AR2393" i="64" s="1"/>
  <c r="AR2403" i="64"/>
  <c r="AR2416" i="64" s="1"/>
  <c r="AR2425" i="64"/>
  <c r="AR2438" i="64" s="1"/>
  <c r="AB2365" i="64"/>
  <c r="AB2393" i="64" s="1"/>
  <c r="AB2403" i="64"/>
  <c r="AB2416" i="64" s="1"/>
  <c r="AB2425" i="64"/>
  <c r="AB2438" i="64" s="1"/>
  <c r="CD2365" i="64"/>
  <c r="CD2393" i="64" s="1"/>
  <c r="CD2425" i="64"/>
  <c r="CD2438" i="64" s="1"/>
  <c r="CD2403" i="64"/>
  <c r="CD2416" i="64" s="1"/>
  <c r="CC2364" i="64"/>
  <c r="CC2392" i="64" s="1"/>
  <c r="CC2424" i="64"/>
  <c r="CC2437" i="64" s="1"/>
  <c r="CC2402" i="64"/>
  <c r="CC2415" i="64" s="1"/>
  <c r="BM2364" i="64"/>
  <c r="BM2392" i="64" s="1"/>
  <c r="BM2424" i="64"/>
  <c r="BM2437" i="64" s="1"/>
  <c r="BM2402" i="64"/>
  <c r="BM2415" i="64" s="1"/>
  <c r="AW2364" i="64"/>
  <c r="AW2392" i="64" s="1"/>
  <c r="AW2424" i="64"/>
  <c r="AW2437" i="64" s="1"/>
  <c r="AW2402" i="64"/>
  <c r="AW2415" i="64" s="1"/>
  <c r="AG2364" i="64"/>
  <c r="AG2392" i="64" s="1"/>
  <c r="AG2424" i="64"/>
  <c r="AG2437" i="64" s="1"/>
  <c r="AG2402" i="64"/>
  <c r="AG2415" i="64" s="1"/>
  <c r="CK2407" i="64"/>
  <c r="CK2420" i="64" s="1"/>
  <c r="CK2369" i="64"/>
  <c r="CK2397" i="64" s="1"/>
  <c r="CK2429" i="64"/>
  <c r="CK2442" i="64" s="1"/>
  <c r="BU2369" i="64"/>
  <c r="BU2397" i="64" s="1"/>
  <c r="BU2407" i="64"/>
  <c r="BU2420" i="64" s="1"/>
  <c r="BU2429" i="64"/>
  <c r="BU2442" i="64" s="1"/>
  <c r="BE2369" i="64"/>
  <c r="BE2397" i="64" s="1"/>
  <c r="BE2407" i="64"/>
  <c r="BE2420" i="64" s="1"/>
  <c r="BE2429" i="64"/>
  <c r="BE2442" i="64" s="1"/>
  <c r="AO2407" i="64"/>
  <c r="AO2420" i="64" s="1"/>
  <c r="AO2429" i="64"/>
  <c r="AO2442" i="64" s="1"/>
  <c r="AO2369" i="64"/>
  <c r="AO2397" i="64" s="1"/>
  <c r="Y2407" i="64"/>
  <c r="Y2420" i="64" s="1"/>
  <c r="Y2369" i="64"/>
  <c r="Y2397" i="64" s="1"/>
  <c r="Y2429" i="64"/>
  <c r="Y2442" i="64" s="1"/>
  <c r="CD2368" i="64"/>
  <c r="CD2428" i="64"/>
  <c r="CD2406" i="64"/>
  <c r="BN2368" i="64"/>
  <c r="BN2428" i="64"/>
  <c r="BN2406" i="64"/>
  <c r="AX2368" i="64"/>
  <c r="AX2428" i="64"/>
  <c r="AX2406" i="64"/>
  <c r="AH2368" i="64"/>
  <c r="AH2428" i="64"/>
  <c r="AH2406" i="64"/>
  <c r="BW2365" i="64"/>
  <c r="BW2393" i="64" s="1"/>
  <c r="BW2403" i="64"/>
  <c r="BW2416" i="64" s="1"/>
  <c r="BW2425" i="64"/>
  <c r="BW2438" i="64" s="1"/>
  <c r="BG2365" i="64"/>
  <c r="BG2393" i="64" s="1"/>
  <c r="BG2403" i="64"/>
  <c r="BG2416" i="64" s="1"/>
  <c r="BG2425" i="64"/>
  <c r="BG2438" i="64" s="1"/>
  <c r="AQ2365" i="64"/>
  <c r="AQ2393" i="64" s="1"/>
  <c r="AQ2403" i="64"/>
  <c r="AQ2416" i="64" s="1"/>
  <c r="AQ2425" i="64"/>
  <c r="AQ2438" i="64" s="1"/>
  <c r="AA2365" i="64"/>
  <c r="AA2393" i="64" s="1"/>
  <c r="AA2403" i="64"/>
  <c r="AA2416" i="64" s="1"/>
  <c r="AA2425" i="64"/>
  <c r="AA2438" i="64" s="1"/>
  <c r="BL2369" i="64"/>
  <c r="BL2397" i="64" s="1"/>
  <c r="BL2407" i="64"/>
  <c r="BL2420" i="64" s="1"/>
  <c r="BL2429" i="64"/>
  <c r="BL2442" i="64" s="1"/>
  <c r="CB2364" i="64"/>
  <c r="CB2392" i="64" s="1"/>
  <c r="CB2402" i="64"/>
  <c r="CB2415" i="64" s="1"/>
  <c r="CB2424" i="64"/>
  <c r="CB2437" i="64" s="1"/>
  <c r="BL2364" i="64"/>
  <c r="BL2392" i="64" s="1"/>
  <c r="BL2424" i="64"/>
  <c r="BL2437" i="64" s="1"/>
  <c r="BL2402" i="64"/>
  <c r="BL2415" i="64" s="1"/>
  <c r="AV2364" i="64"/>
  <c r="AV2392" i="64" s="1"/>
  <c r="AV2424" i="64"/>
  <c r="AV2437" i="64" s="1"/>
  <c r="AV2402" i="64"/>
  <c r="AV2415" i="64" s="1"/>
  <c r="AF2364" i="64"/>
  <c r="AF2392" i="64" s="1"/>
  <c r="AF2424" i="64"/>
  <c r="AF2437" i="64" s="1"/>
  <c r="AF2402" i="64"/>
  <c r="AF2415" i="64" s="1"/>
  <c r="CJ2407" i="64"/>
  <c r="CJ2420" i="64" s="1"/>
  <c r="CJ2369" i="64"/>
  <c r="CJ2397" i="64" s="1"/>
  <c r="CJ2429" i="64"/>
  <c r="CJ2442" i="64" s="1"/>
  <c r="BT2407" i="64"/>
  <c r="BT2420" i="64" s="1"/>
  <c r="BT2369" i="64"/>
  <c r="BT2397" i="64" s="1"/>
  <c r="BT2429" i="64"/>
  <c r="BT2442" i="64" s="1"/>
  <c r="BD2369" i="64"/>
  <c r="BD2397" i="64" s="1"/>
  <c r="BD2407" i="64"/>
  <c r="BD2420" i="64" s="1"/>
  <c r="BD2429" i="64"/>
  <c r="BD2442" i="64" s="1"/>
  <c r="AN2407" i="64"/>
  <c r="AN2420" i="64" s="1"/>
  <c r="AN2429" i="64"/>
  <c r="AN2442" i="64" s="1"/>
  <c r="AN2369" i="64"/>
  <c r="AN2397" i="64" s="1"/>
  <c r="X2407" i="64"/>
  <c r="X2420" i="64" s="1"/>
  <c r="X2369" i="64"/>
  <c r="X2397" i="64" s="1"/>
  <c r="X2429" i="64"/>
  <c r="X2442" i="64" s="1"/>
  <c r="CC2368" i="64"/>
  <c r="CC2428" i="64"/>
  <c r="CC2406" i="64"/>
  <c r="BM2368" i="64"/>
  <c r="BM2406" i="64"/>
  <c r="BM2428" i="64"/>
  <c r="AW2368" i="64"/>
  <c r="AW2428" i="64"/>
  <c r="AW2406" i="64"/>
  <c r="AG2368" i="64"/>
  <c r="AG2428" i="64"/>
  <c r="AG2406" i="64"/>
  <c r="BV2403" i="64"/>
  <c r="BV2416" i="64" s="1"/>
  <c r="BV2365" i="64"/>
  <c r="BV2393" i="64" s="1"/>
  <c r="BV2425" i="64"/>
  <c r="BV2438" i="64" s="1"/>
  <c r="BF2403" i="64"/>
  <c r="BF2416" i="64" s="1"/>
  <c r="BF2365" i="64"/>
  <c r="BF2393" i="64" s="1"/>
  <c r="BF2425" i="64"/>
  <c r="BF2438" i="64" s="1"/>
  <c r="AP2403" i="64"/>
  <c r="AP2416" i="64" s="1"/>
  <c r="AP2365" i="64"/>
  <c r="AP2393" i="64" s="1"/>
  <c r="AP2425" i="64"/>
  <c r="AP2438" i="64" s="1"/>
  <c r="Z2403" i="64"/>
  <c r="Z2416" i="64" s="1"/>
  <c r="Z2365" i="64"/>
  <c r="Z2393" i="64" s="1"/>
  <c r="Z2425" i="64"/>
  <c r="Z2438" i="64" s="1"/>
  <c r="BT2424" i="64"/>
  <c r="BT2437" i="64" s="1"/>
  <c r="BT2402" i="64"/>
  <c r="BT2415" i="64" s="1"/>
  <c r="BT2364" i="64"/>
  <c r="BT2392" i="64" s="1"/>
  <c r="AX2365" i="64"/>
  <c r="AX2393" i="64" s="1"/>
  <c r="AX2425" i="64"/>
  <c r="AX2438" i="64" s="1"/>
  <c r="AX2403" i="64"/>
  <c r="AX2416" i="64" s="1"/>
  <c r="CA2364" i="64"/>
  <c r="CA2392" i="64" s="1"/>
  <c r="CA2402" i="64"/>
  <c r="CA2415" i="64" s="1"/>
  <c r="CA2424" i="64"/>
  <c r="CA2437" i="64" s="1"/>
  <c r="BK2364" i="64"/>
  <c r="BK2392" i="64" s="1"/>
  <c r="BK2424" i="64"/>
  <c r="BK2437" i="64" s="1"/>
  <c r="BK2402" i="64"/>
  <c r="BK2415" i="64" s="1"/>
  <c r="AU2364" i="64"/>
  <c r="AU2392" i="64" s="1"/>
  <c r="AU2424" i="64"/>
  <c r="AU2437" i="64" s="1"/>
  <c r="AU2402" i="64"/>
  <c r="AU2415" i="64" s="1"/>
  <c r="AE2364" i="64"/>
  <c r="AE2392" i="64" s="1"/>
  <c r="AE2424" i="64"/>
  <c r="AE2437" i="64" s="1"/>
  <c r="AE2402" i="64"/>
  <c r="AE2415" i="64" s="1"/>
  <c r="CI2407" i="64"/>
  <c r="CI2420" i="64" s="1"/>
  <c r="CI2369" i="64"/>
  <c r="CI2397" i="64" s="1"/>
  <c r="CI2429" i="64"/>
  <c r="CI2442" i="64" s="1"/>
  <c r="BS2407" i="64"/>
  <c r="BS2420" i="64" s="1"/>
  <c r="BS2369" i="64"/>
  <c r="BS2397" i="64" s="1"/>
  <c r="BS2429" i="64"/>
  <c r="BS2442" i="64" s="1"/>
  <c r="BC2369" i="64"/>
  <c r="BC2397" i="64" s="1"/>
  <c r="BC2407" i="64"/>
  <c r="BC2420" i="64" s="1"/>
  <c r="BC2429" i="64"/>
  <c r="BC2442" i="64" s="1"/>
  <c r="AM2369" i="64"/>
  <c r="AM2397" i="64" s="1"/>
  <c r="AM2407" i="64"/>
  <c r="AM2420" i="64" s="1"/>
  <c r="AM2429" i="64"/>
  <c r="AM2442" i="64" s="1"/>
  <c r="W2407" i="64"/>
  <c r="W2420" i="64" s="1"/>
  <c r="W2369" i="64"/>
  <c r="W2397" i="64" s="1"/>
  <c r="W2429" i="64"/>
  <c r="W2442" i="64" s="1"/>
  <c r="CB2368" i="64"/>
  <c r="CB2406" i="64"/>
  <c r="CB2428" i="64"/>
  <c r="BL2368" i="64"/>
  <c r="BL2406" i="64"/>
  <c r="BL2428" i="64"/>
  <c r="AV2368" i="64"/>
  <c r="AV2406" i="64"/>
  <c r="AV2428" i="64"/>
  <c r="AF2368" i="64"/>
  <c r="AF2406" i="64"/>
  <c r="AF2428" i="64"/>
  <c r="CK2403" i="64"/>
  <c r="CK2416" i="64" s="1"/>
  <c r="CK2365" i="64"/>
  <c r="CK2393" i="64" s="1"/>
  <c r="CK2425" i="64"/>
  <c r="CK2438" i="64" s="1"/>
  <c r="BU2403" i="64"/>
  <c r="BU2416" i="64" s="1"/>
  <c r="BU2365" i="64"/>
  <c r="BU2393" i="64" s="1"/>
  <c r="BU2425" i="64"/>
  <c r="BE2403" i="64"/>
  <c r="BE2416" i="64" s="1"/>
  <c r="BE2365" i="64"/>
  <c r="BE2393" i="64" s="1"/>
  <c r="BE2425" i="64"/>
  <c r="BE2438" i="64" s="1"/>
  <c r="AO2403" i="64"/>
  <c r="AO2416" i="64" s="1"/>
  <c r="AO2365" i="64"/>
  <c r="AO2393" i="64" s="1"/>
  <c r="AO2425" i="64"/>
  <c r="AO2438" i="64" s="1"/>
  <c r="Y2403" i="64"/>
  <c r="Y2416" i="64" s="1"/>
  <c r="Y2365" i="64"/>
  <c r="Y2393" i="64" s="1"/>
  <c r="Y2425" i="64"/>
  <c r="Y2438" i="64" s="1"/>
  <c r="CB2369" i="64"/>
  <c r="CB2397" i="64" s="1"/>
  <c r="CB2407" i="64"/>
  <c r="CB2420" i="64" s="1"/>
  <c r="CB2429" i="64"/>
  <c r="CB2442" i="64" s="1"/>
  <c r="BZ2364" i="64"/>
  <c r="BZ2392" i="64" s="1"/>
  <c r="BZ2424" i="64"/>
  <c r="BZ2437" i="64" s="1"/>
  <c r="BZ2402" i="64"/>
  <c r="BZ2415" i="64" s="1"/>
  <c r="BJ2364" i="64"/>
  <c r="BJ2392" i="64" s="1"/>
  <c r="BJ2424" i="64"/>
  <c r="BJ2437" i="64" s="1"/>
  <c r="BJ2402" i="64"/>
  <c r="BJ2415" i="64" s="1"/>
  <c r="AT2364" i="64"/>
  <c r="AT2392" i="64" s="1"/>
  <c r="AT2424" i="64"/>
  <c r="AT2437" i="64" s="1"/>
  <c r="AT2402" i="64"/>
  <c r="AT2415" i="64" s="1"/>
  <c r="AD2364" i="64"/>
  <c r="AD2392" i="64" s="1"/>
  <c r="AD2424" i="64"/>
  <c r="AD2437" i="64" s="1"/>
  <c r="AD2402" i="64"/>
  <c r="AD2415" i="64" s="1"/>
  <c r="CH2369" i="64"/>
  <c r="CH2397" i="64" s="1"/>
  <c r="CH2407" i="64"/>
  <c r="CH2420" i="64" s="1"/>
  <c r="CH2429" i="64"/>
  <c r="CH2442" i="64" s="1"/>
  <c r="BR2369" i="64"/>
  <c r="BR2397" i="64" s="1"/>
  <c r="BR2407" i="64"/>
  <c r="BR2420" i="64" s="1"/>
  <c r="BR2429" i="64"/>
  <c r="BR2442" i="64" s="1"/>
  <c r="BB2369" i="64"/>
  <c r="BB2397" i="64" s="1"/>
  <c r="BB2407" i="64"/>
  <c r="BB2420" i="64" s="1"/>
  <c r="BB2429" i="64"/>
  <c r="BB2442" i="64" s="1"/>
  <c r="AL2369" i="64"/>
  <c r="AL2397" i="64" s="1"/>
  <c r="AL2407" i="64"/>
  <c r="AL2420" i="64" s="1"/>
  <c r="AL2429" i="64"/>
  <c r="AL2442" i="64" s="1"/>
  <c r="V2369" i="64"/>
  <c r="V2397" i="64" s="1"/>
  <c r="V2407" i="64"/>
  <c r="V2420" i="64" s="1"/>
  <c r="V2429" i="64"/>
  <c r="V2442" i="64" s="1"/>
  <c r="CA2368" i="64"/>
  <c r="CA2406" i="64"/>
  <c r="CA2428" i="64"/>
  <c r="BK2368" i="64"/>
  <c r="BK2406" i="64"/>
  <c r="BK2428" i="64"/>
  <c r="AU2368" i="64"/>
  <c r="AU2406" i="64"/>
  <c r="AU2428" i="64"/>
  <c r="AE2368" i="64"/>
  <c r="AE2406" i="64"/>
  <c r="AE2428" i="64"/>
  <c r="CJ2403" i="64"/>
  <c r="CJ2416" i="64" s="1"/>
  <c r="CJ2365" i="64"/>
  <c r="CJ2393" i="64" s="1"/>
  <c r="CJ2425" i="64"/>
  <c r="CJ2438" i="64" s="1"/>
  <c r="BT2403" i="64"/>
  <c r="BT2416" i="64" s="1"/>
  <c r="BT2365" i="64"/>
  <c r="BT2393" i="64" s="1"/>
  <c r="BT2425" i="64"/>
  <c r="BT2438" i="64" s="1"/>
  <c r="BD2403" i="64"/>
  <c r="BD2416" i="64" s="1"/>
  <c r="BD2365" i="64"/>
  <c r="BD2393" i="64" s="1"/>
  <c r="BD2425" i="64"/>
  <c r="BD2438" i="64" s="1"/>
  <c r="AN2403" i="64"/>
  <c r="AN2416" i="64" s="1"/>
  <c r="AN2365" i="64"/>
  <c r="AN2393" i="64" s="1"/>
  <c r="AN2425" i="64"/>
  <c r="AN2438" i="64" s="1"/>
  <c r="X2403" i="64"/>
  <c r="X2416" i="64" s="1"/>
  <c r="X2365" i="64"/>
  <c r="X2393" i="64" s="1"/>
  <c r="X2425" i="64"/>
  <c r="X2438" i="64" s="1"/>
  <c r="BE2406" i="64"/>
  <c r="BE2368" i="64"/>
  <c r="BE2428" i="64"/>
  <c r="BY2364" i="64"/>
  <c r="BY2392" i="64" s="1"/>
  <c r="BY2424" i="64"/>
  <c r="BY2437" i="64" s="1"/>
  <c r="BY2402" i="64"/>
  <c r="BY2415" i="64" s="1"/>
  <c r="BI2364" i="64"/>
  <c r="BI2392" i="64" s="1"/>
  <c r="BI2424" i="64"/>
  <c r="BI2437" i="64" s="1"/>
  <c r="BI2402" i="64"/>
  <c r="BI2415" i="64" s="1"/>
  <c r="AS2364" i="64"/>
  <c r="AS2392" i="64" s="1"/>
  <c r="AS2424" i="64"/>
  <c r="AS2437" i="64" s="1"/>
  <c r="AS2402" i="64"/>
  <c r="AS2415" i="64" s="1"/>
  <c r="AC2364" i="64"/>
  <c r="AC2392" i="64" s="1"/>
  <c r="AC2424" i="64"/>
  <c r="AC2437" i="64" s="1"/>
  <c r="AC2402" i="64"/>
  <c r="AC2415" i="64" s="1"/>
  <c r="CG2407" i="64"/>
  <c r="CG2420" i="64" s="1"/>
  <c r="CG2369" i="64"/>
  <c r="CG2397" i="64" s="1"/>
  <c r="CG2429" i="64"/>
  <c r="CG2442" i="64" s="1"/>
  <c r="BQ2407" i="64"/>
  <c r="BQ2420" i="64" s="1"/>
  <c r="BQ2369" i="64"/>
  <c r="BQ2397" i="64" s="1"/>
  <c r="BQ2429" i="64"/>
  <c r="BQ2442" i="64" s="1"/>
  <c r="BA2407" i="64"/>
  <c r="BA2420" i="64" s="1"/>
  <c r="BA2369" i="64"/>
  <c r="BA2397" i="64" s="1"/>
  <c r="BA2429" i="64"/>
  <c r="BA2442" i="64" s="1"/>
  <c r="AK2369" i="64"/>
  <c r="AK2397" i="64" s="1"/>
  <c r="AK2407" i="64"/>
  <c r="AK2420" i="64" s="1"/>
  <c r="AK2429" i="64"/>
  <c r="AK2442" i="64" s="1"/>
  <c r="U2407" i="64"/>
  <c r="U2420" i="64" s="1"/>
  <c r="U2369" i="64"/>
  <c r="U2397" i="64" s="1"/>
  <c r="U2429" i="64"/>
  <c r="U2442" i="64" s="1"/>
  <c r="BZ2368" i="64"/>
  <c r="BZ2406" i="64"/>
  <c r="BZ2428" i="64"/>
  <c r="BJ2368" i="64"/>
  <c r="BJ2406" i="64"/>
  <c r="BJ2428" i="64"/>
  <c r="AT2368" i="64"/>
  <c r="AT2406" i="64"/>
  <c r="AT2428" i="64"/>
  <c r="AD2368" i="64"/>
  <c r="AD2406" i="64"/>
  <c r="AD2428" i="64"/>
  <c r="CI2403" i="64"/>
  <c r="CI2416" i="64" s="1"/>
  <c r="CI2365" i="64"/>
  <c r="CI2393" i="64" s="1"/>
  <c r="CI2425" i="64"/>
  <c r="CI2438" i="64" s="1"/>
  <c r="BS2403" i="64"/>
  <c r="BS2416" i="64" s="1"/>
  <c r="BS2365" i="64"/>
  <c r="BS2393" i="64" s="1"/>
  <c r="BS2425" i="64"/>
  <c r="BS2438" i="64" s="1"/>
  <c r="BC2403" i="64"/>
  <c r="BC2416" i="64" s="1"/>
  <c r="BC2365" i="64"/>
  <c r="BC2393" i="64" s="1"/>
  <c r="BC2425" i="64"/>
  <c r="BC2438" i="64" s="1"/>
  <c r="AM2403" i="64"/>
  <c r="AM2416" i="64" s="1"/>
  <c r="AM2365" i="64"/>
  <c r="AM2393" i="64" s="1"/>
  <c r="AM2425" i="64"/>
  <c r="AM2438" i="64" s="1"/>
  <c r="W2403" i="64"/>
  <c r="W2416" i="64" s="1"/>
  <c r="W2365" i="64"/>
  <c r="W2393" i="64" s="1"/>
  <c r="W2425" i="64"/>
  <c r="W2438" i="64" s="1"/>
  <c r="AO2406" i="64"/>
  <c r="AO2368" i="64"/>
  <c r="AO2428" i="64"/>
  <c r="BX2364" i="64"/>
  <c r="BX2392" i="64" s="1"/>
  <c r="BX2424" i="64"/>
  <c r="BX2437" i="64" s="1"/>
  <c r="BX2402" i="64"/>
  <c r="BX2415" i="64" s="1"/>
  <c r="BH2364" i="64"/>
  <c r="BH2392" i="64" s="1"/>
  <c r="BH2424" i="64"/>
  <c r="BH2437" i="64" s="1"/>
  <c r="BH2402" i="64"/>
  <c r="BH2415" i="64" s="1"/>
  <c r="AR2364" i="64"/>
  <c r="AR2392" i="64" s="1"/>
  <c r="AR2424" i="64"/>
  <c r="AR2437" i="64" s="1"/>
  <c r="AR2402" i="64"/>
  <c r="AR2415" i="64" s="1"/>
  <c r="AB2364" i="64"/>
  <c r="AB2424" i="64"/>
  <c r="AB2437" i="64" s="1"/>
  <c r="AB2402" i="64"/>
  <c r="AB2415" i="64" s="1"/>
  <c r="CF2369" i="64"/>
  <c r="CF2397" i="64" s="1"/>
  <c r="CF2407" i="64"/>
  <c r="CF2420" i="64" s="1"/>
  <c r="CF2429" i="64"/>
  <c r="CF2442" i="64" s="1"/>
  <c r="BP2369" i="64"/>
  <c r="BP2397" i="64" s="1"/>
  <c r="BP2407" i="64"/>
  <c r="BP2420" i="64" s="1"/>
  <c r="BP2429" i="64"/>
  <c r="BP2442" i="64" s="1"/>
  <c r="AZ2369" i="64"/>
  <c r="AZ2397" i="64" s="1"/>
  <c r="AZ2407" i="64"/>
  <c r="AZ2420" i="64" s="1"/>
  <c r="AZ2429" i="64"/>
  <c r="AZ2442" i="64" s="1"/>
  <c r="AJ2369" i="64"/>
  <c r="AJ2397" i="64" s="1"/>
  <c r="AJ2407" i="64"/>
  <c r="AJ2420" i="64" s="1"/>
  <c r="AJ2429" i="64"/>
  <c r="AJ2442" i="64" s="1"/>
  <c r="T2369" i="64"/>
  <c r="T2397" i="64" s="1"/>
  <c r="T2407" i="64"/>
  <c r="T2420" i="64" s="1"/>
  <c r="T2429" i="64"/>
  <c r="T2442" i="64" s="1"/>
  <c r="BY2406" i="64"/>
  <c r="BY2368" i="64"/>
  <c r="BY2428" i="64"/>
  <c r="BI2368" i="64"/>
  <c r="BI2406" i="64"/>
  <c r="BI2428" i="64"/>
  <c r="AS2368" i="64"/>
  <c r="AS2406" i="64"/>
  <c r="AS2428" i="64"/>
  <c r="AC2368" i="64"/>
  <c r="AC2406" i="64"/>
  <c r="AC2428" i="64"/>
  <c r="CH2403" i="64"/>
  <c r="CH2416" i="64" s="1"/>
  <c r="CH2365" i="64"/>
  <c r="CH2393" i="64" s="1"/>
  <c r="CH2425" i="64"/>
  <c r="CH2438" i="64" s="1"/>
  <c r="BR2403" i="64"/>
  <c r="BR2416" i="64" s="1"/>
  <c r="BR2365" i="64"/>
  <c r="BR2393" i="64" s="1"/>
  <c r="BR2425" i="64"/>
  <c r="BR2438" i="64" s="1"/>
  <c r="BB2403" i="64"/>
  <c r="BB2416" i="64" s="1"/>
  <c r="BB2365" i="64"/>
  <c r="BB2393" i="64" s="1"/>
  <c r="BB2425" i="64"/>
  <c r="BB2438" i="64" s="1"/>
  <c r="AL2403" i="64"/>
  <c r="AL2416" i="64" s="1"/>
  <c r="AL2365" i="64"/>
  <c r="AL2393" i="64" s="1"/>
  <c r="AL2425" i="64"/>
  <c r="AL2438" i="64" s="1"/>
  <c r="V2403" i="64"/>
  <c r="V2416" i="64" s="1"/>
  <c r="V2365" i="64"/>
  <c r="V2393" i="64" s="1"/>
  <c r="V2425" i="64"/>
  <c r="V2438" i="64" s="1"/>
  <c r="CK2368" i="64"/>
  <c r="CK2406" i="64"/>
  <c r="CK2428" i="64"/>
  <c r="BW2424" i="64"/>
  <c r="BW2437" i="64" s="1"/>
  <c r="BW2364" i="64"/>
  <c r="BW2392" i="64" s="1"/>
  <c r="BW2402" i="64"/>
  <c r="BW2415" i="64" s="1"/>
  <c r="BG2424" i="64"/>
  <c r="BG2437" i="64" s="1"/>
  <c r="BG2364" i="64"/>
  <c r="BG2392" i="64" s="1"/>
  <c r="BG2402" i="64"/>
  <c r="BG2415" i="64" s="1"/>
  <c r="AQ2424" i="64"/>
  <c r="AQ2437" i="64" s="1"/>
  <c r="AQ2364" i="64"/>
  <c r="AQ2392" i="64" s="1"/>
  <c r="AQ2402" i="64"/>
  <c r="AQ2415" i="64" s="1"/>
  <c r="AA2424" i="64"/>
  <c r="AA2437" i="64" s="1"/>
  <c r="AA2364" i="64"/>
  <c r="AA2402" i="64"/>
  <c r="AA2415" i="64" s="1"/>
  <c r="CE2407" i="64"/>
  <c r="CE2420" i="64" s="1"/>
  <c r="CE2429" i="64"/>
  <c r="CE2442" i="64" s="1"/>
  <c r="CE2369" i="64"/>
  <c r="CE2397" i="64" s="1"/>
  <c r="BO2407" i="64"/>
  <c r="BO2420" i="64" s="1"/>
  <c r="BO2369" i="64"/>
  <c r="BO2397" i="64" s="1"/>
  <c r="BO2429" i="64"/>
  <c r="BO2442" i="64" s="1"/>
  <c r="AY2407" i="64"/>
  <c r="AY2420" i="64" s="1"/>
  <c r="AY2369" i="64"/>
  <c r="AY2397" i="64" s="1"/>
  <c r="AY2429" i="64"/>
  <c r="AY2442" i="64" s="1"/>
  <c r="AI2407" i="64"/>
  <c r="AI2420" i="64" s="1"/>
  <c r="AI2369" i="64"/>
  <c r="AI2397" i="64" s="1"/>
  <c r="AI2429" i="64"/>
  <c r="AI2442" i="64" s="1"/>
  <c r="BX2406" i="64"/>
  <c r="BX2368" i="64"/>
  <c r="BX2428" i="64"/>
  <c r="BH2368" i="64"/>
  <c r="BH2406" i="64"/>
  <c r="BH2428" i="64"/>
  <c r="AR2368" i="64"/>
  <c r="AR2406" i="64"/>
  <c r="AR2428" i="64"/>
  <c r="AB2368" i="64"/>
  <c r="AB2406" i="64"/>
  <c r="AB2428" i="64"/>
  <c r="CG2403" i="64"/>
  <c r="CG2416" i="64" s="1"/>
  <c r="CG2365" i="64"/>
  <c r="CG2393" i="64" s="1"/>
  <c r="CG2425" i="64"/>
  <c r="CG2438" i="64" s="1"/>
  <c r="BQ2403" i="64"/>
  <c r="BQ2416" i="64" s="1"/>
  <c r="BQ2365" i="64"/>
  <c r="BQ2393" i="64" s="1"/>
  <c r="BQ2425" i="64"/>
  <c r="BQ2438" i="64" s="1"/>
  <c r="BA2403" i="64"/>
  <c r="BA2416" i="64" s="1"/>
  <c r="BA2365" i="64"/>
  <c r="BA2393" i="64" s="1"/>
  <c r="BA2425" i="64"/>
  <c r="BA2438" i="64" s="1"/>
  <c r="AK2403" i="64"/>
  <c r="AK2416" i="64" s="1"/>
  <c r="AK2365" i="64"/>
  <c r="AK2393" i="64" s="1"/>
  <c r="AK2425" i="64"/>
  <c r="AK2438" i="64" s="1"/>
  <c r="U2403" i="64"/>
  <c r="U2416" i="64" s="1"/>
  <c r="U2365" i="64"/>
  <c r="U2393" i="64" s="1"/>
  <c r="U2425" i="64"/>
  <c r="U2438" i="64" s="1"/>
  <c r="AV2369" i="64"/>
  <c r="AV2397" i="64" s="1"/>
  <c r="AV2407" i="64"/>
  <c r="AV2420" i="64" s="1"/>
  <c r="AV2429" i="64"/>
  <c r="AV2442" i="64" s="1"/>
  <c r="BV2424" i="64"/>
  <c r="BV2437" i="64" s="1"/>
  <c r="BV2402" i="64"/>
  <c r="BV2415" i="64" s="1"/>
  <c r="BV2364" i="64"/>
  <c r="BV2392" i="64" s="1"/>
  <c r="BF2424" i="64"/>
  <c r="BF2437" i="64" s="1"/>
  <c r="BF2402" i="64"/>
  <c r="BF2415" i="64" s="1"/>
  <c r="BF2364" i="64"/>
  <c r="BF2392" i="64" s="1"/>
  <c r="AP2424" i="64"/>
  <c r="AP2437" i="64" s="1"/>
  <c r="AP2402" i="64"/>
  <c r="AP2415" i="64" s="1"/>
  <c r="AP2364" i="64"/>
  <c r="AP2392" i="64" s="1"/>
  <c r="Z2424" i="64"/>
  <c r="Z2437" i="64" s="1"/>
  <c r="Z2402" i="64"/>
  <c r="Z2415" i="64" s="1"/>
  <c r="Z2364" i="64"/>
  <c r="CD2369" i="64"/>
  <c r="CD2397" i="64" s="1"/>
  <c r="CD2429" i="64"/>
  <c r="CD2442" i="64" s="1"/>
  <c r="CD2407" i="64"/>
  <c r="CD2420" i="64" s="1"/>
  <c r="BN2369" i="64"/>
  <c r="BN2397" i="64" s="1"/>
  <c r="BN2429" i="64"/>
  <c r="BN2442" i="64" s="1"/>
  <c r="BN2407" i="64"/>
  <c r="BN2420" i="64" s="1"/>
  <c r="AX2369" i="64"/>
  <c r="AX2397" i="64" s="1"/>
  <c r="AX2429" i="64"/>
  <c r="AX2442" i="64" s="1"/>
  <c r="AX2407" i="64"/>
  <c r="AX2420" i="64" s="1"/>
  <c r="AH2369" i="64"/>
  <c r="AH2397" i="64" s="1"/>
  <c r="AH2429" i="64"/>
  <c r="AH2442" i="64" s="1"/>
  <c r="AH2407" i="64"/>
  <c r="AH2420" i="64" s="1"/>
  <c r="BW2406" i="64"/>
  <c r="BW2368" i="64"/>
  <c r="BW2428" i="64"/>
  <c r="BG2406" i="64"/>
  <c r="BG2368" i="64"/>
  <c r="BG2428" i="64"/>
  <c r="AQ2368" i="64"/>
  <c r="AQ2406" i="64"/>
  <c r="AQ2428" i="64"/>
  <c r="AA2368" i="64"/>
  <c r="AA2406" i="64"/>
  <c r="AA2428" i="64"/>
  <c r="CF2403" i="64"/>
  <c r="CF2416" i="64" s="1"/>
  <c r="CF2425" i="64"/>
  <c r="CF2438" i="64" s="1"/>
  <c r="CF2365" i="64"/>
  <c r="CF2393" i="64" s="1"/>
  <c r="BP2403" i="64"/>
  <c r="BP2416" i="64" s="1"/>
  <c r="BP2425" i="64"/>
  <c r="BP2438" i="64" s="1"/>
  <c r="BP2365" i="64"/>
  <c r="BP2393" i="64" s="1"/>
  <c r="AZ2403" i="64"/>
  <c r="AZ2416" i="64" s="1"/>
  <c r="AZ2425" i="64"/>
  <c r="AZ2438" i="64" s="1"/>
  <c r="AZ2365" i="64"/>
  <c r="AZ2393" i="64" s="1"/>
  <c r="AJ2403" i="64"/>
  <c r="AJ2416" i="64" s="1"/>
  <c r="AJ2365" i="64"/>
  <c r="AJ2393" i="64" s="1"/>
  <c r="AJ2425" i="64"/>
  <c r="AJ2438" i="64" s="1"/>
  <c r="T2403" i="64"/>
  <c r="T2416" i="64" s="1"/>
  <c r="T2365" i="64"/>
  <c r="T2393" i="64" s="1"/>
  <c r="T2425" i="64"/>
  <c r="CJ2402" i="64"/>
  <c r="CJ2415" i="64" s="1"/>
  <c r="CJ2364" i="64"/>
  <c r="CJ2392" i="64" s="1"/>
  <c r="CJ2424" i="64"/>
  <c r="CJ2437" i="64" s="1"/>
  <c r="BN2365" i="64"/>
  <c r="BN2393" i="64" s="1"/>
  <c r="BN2403" i="64"/>
  <c r="BN2416" i="64" s="1"/>
  <c r="BN2425" i="64"/>
  <c r="BN2438" i="64" s="1"/>
  <c r="CK2402" i="64"/>
  <c r="CK2415" i="64" s="1"/>
  <c r="CK2364" i="64"/>
  <c r="CK2392" i="64" s="1"/>
  <c r="CK2424" i="64"/>
  <c r="CK2437" i="64" s="1"/>
  <c r="BU2424" i="64"/>
  <c r="BU2437" i="64" s="1"/>
  <c r="BU2402" i="64"/>
  <c r="BU2415" i="64" s="1"/>
  <c r="BU2364" i="64"/>
  <c r="BU2392" i="64" s="1"/>
  <c r="BE2424" i="64"/>
  <c r="BE2437" i="64" s="1"/>
  <c r="BE2402" i="64"/>
  <c r="BE2415" i="64" s="1"/>
  <c r="BE2364" i="64"/>
  <c r="BE2392" i="64" s="1"/>
  <c r="AO2424" i="64"/>
  <c r="AO2437" i="64" s="1"/>
  <c r="AO2402" i="64"/>
  <c r="AO2415" i="64" s="1"/>
  <c r="AO2364" i="64"/>
  <c r="AO2392" i="64" s="1"/>
  <c r="Y2424" i="64"/>
  <c r="Y2437" i="64" s="1"/>
  <c r="Y2402" i="64"/>
  <c r="Y2415" i="64" s="1"/>
  <c r="Y2364" i="64"/>
  <c r="CC2369" i="64"/>
  <c r="CC2397" i="64" s="1"/>
  <c r="CC2407" i="64"/>
  <c r="CC2420" i="64" s="1"/>
  <c r="CC2429" i="64"/>
  <c r="CC2442" i="64" s="1"/>
  <c r="BM2369" i="64"/>
  <c r="BM2397" i="64" s="1"/>
  <c r="BM2407" i="64"/>
  <c r="BM2420" i="64" s="1"/>
  <c r="BM2429" i="64"/>
  <c r="BM2442" i="64" s="1"/>
  <c r="AW2369" i="64"/>
  <c r="AW2397" i="64" s="1"/>
  <c r="AW2429" i="64"/>
  <c r="AW2442" i="64" s="1"/>
  <c r="AW2407" i="64"/>
  <c r="AW2420" i="64" s="1"/>
  <c r="AG2369" i="64"/>
  <c r="AG2397" i="64" s="1"/>
  <c r="AG2407" i="64"/>
  <c r="AG2420" i="64" s="1"/>
  <c r="AG2429" i="64"/>
  <c r="AG2442" i="64" s="1"/>
  <c r="BV2368" i="64"/>
  <c r="BV2406" i="64"/>
  <c r="BV2428" i="64"/>
  <c r="BF2368" i="64"/>
  <c r="BF2406" i="64"/>
  <c r="BF2428" i="64"/>
  <c r="AP2406" i="64"/>
  <c r="AP2368" i="64"/>
  <c r="AP2428" i="64"/>
  <c r="Z2406" i="64"/>
  <c r="Z2368" i="64"/>
  <c r="Z2428" i="64"/>
  <c r="CE2403" i="64"/>
  <c r="CE2416" i="64" s="1"/>
  <c r="CE2425" i="64"/>
  <c r="CE2438" i="64" s="1"/>
  <c r="CE2365" i="64"/>
  <c r="CE2393" i="64" s="1"/>
  <c r="BO2403" i="64"/>
  <c r="BO2416" i="64" s="1"/>
  <c r="BO2425" i="64"/>
  <c r="BO2438" i="64" s="1"/>
  <c r="BO2365" i="64"/>
  <c r="BO2393" i="64" s="1"/>
  <c r="AY2403" i="64"/>
  <c r="AY2416" i="64" s="1"/>
  <c r="AY2425" i="64"/>
  <c r="AY2438" i="64" s="1"/>
  <c r="AY2365" i="64"/>
  <c r="AY2393" i="64" s="1"/>
  <c r="AI2403" i="64"/>
  <c r="AI2416" i="64" s="1"/>
  <c r="AI2365" i="64"/>
  <c r="AI2393" i="64" s="1"/>
  <c r="AI2425" i="64"/>
  <c r="AI2438" i="64" s="1"/>
  <c r="AM2409" i="64"/>
  <c r="CB1140" i="64"/>
  <c r="BL1140" i="64"/>
  <c r="AV1140" i="64"/>
  <c r="AF1140" i="64"/>
  <c r="CJ1145" i="64"/>
  <c r="CJ1180" i="64" s="1"/>
  <c r="BT1145" i="64"/>
  <c r="BT1180" i="64" s="1"/>
  <c r="BD1145" i="64"/>
  <c r="BD1180" i="64" s="1"/>
  <c r="AN1145" i="64"/>
  <c r="AN1180" i="64" s="1"/>
  <c r="X1145" i="64"/>
  <c r="X1180" i="64" s="1"/>
  <c r="CC1144" i="64"/>
  <c r="BM1144" i="64"/>
  <c r="AW1144" i="64"/>
  <c r="AG1144" i="64"/>
  <c r="BV1141" i="64"/>
  <c r="BV1176" i="64" s="1"/>
  <c r="BF1141" i="64"/>
  <c r="BF1176" i="64" s="1"/>
  <c r="AP1141" i="64"/>
  <c r="AP1176" i="64" s="1"/>
  <c r="Z1141" i="64"/>
  <c r="CA1140" i="64"/>
  <c r="BK1140" i="64"/>
  <c r="AU1140" i="64"/>
  <c r="AE1140" i="64"/>
  <c r="CI1145" i="64"/>
  <c r="CI1180" i="64" s="1"/>
  <c r="BS1145" i="64"/>
  <c r="BS1180" i="64" s="1"/>
  <c r="BC1145" i="64"/>
  <c r="BC1180" i="64" s="1"/>
  <c r="AM1145" i="64"/>
  <c r="AM1180" i="64" s="1"/>
  <c r="W1145" i="64"/>
  <c r="W1180" i="64" s="1"/>
  <c r="CB1144" i="64"/>
  <c r="BL1144" i="64"/>
  <c r="AV1144" i="64"/>
  <c r="AF1144" i="64"/>
  <c r="CK1141" i="64"/>
  <c r="CK1176" i="64" s="1"/>
  <c r="BU1141" i="64"/>
  <c r="BU1176" i="64" s="1"/>
  <c r="BE1141" i="64"/>
  <c r="BE1176" i="64" s="1"/>
  <c r="AO1141" i="64"/>
  <c r="AO1176" i="64" s="1"/>
  <c r="Y1141" i="64"/>
  <c r="BZ1140" i="64"/>
  <c r="BJ1140" i="64"/>
  <c r="AT1140" i="64"/>
  <c r="AD1140" i="64"/>
  <c r="CH1145" i="64"/>
  <c r="CH1180" i="64" s="1"/>
  <c r="BR1145" i="64"/>
  <c r="BR1180" i="64" s="1"/>
  <c r="BB1145" i="64"/>
  <c r="BB1180" i="64" s="1"/>
  <c r="AL1145" i="64"/>
  <c r="AL1180" i="64" s="1"/>
  <c r="V1145" i="64"/>
  <c r="V1180" i="64" s="1"/>
  <c r="CA1144" i="64"/>
  <c r="BK1144" i="64"/>
  <c r="AU1144" i="64"/>
  <c r="AE1144" i="64"/>
  <c r="CJ1141" i="64"/>
  <c r="CJ1176" i="64" s="1"/>
  <c r="BT1141" i="64"/>
  <c r="BT1176" i="64" s="1"/>
  <c r="BD1141" i="64"/>
  <c r="BD1176" i="64" s="1"/>
  <c r="AN1141" i="64"/>
  <c r="AN1176" i="64" s="1"/>
  <c r="X1141" i="64"/>
  <c r="BY1140" i="64"/>
  <c r="BI1140" i="64"/>
  <c r="AS1140" i="64"/>
  <c r="AC1140" i="64"/>
  <c r="CG1145" i="64"/>
  <c r="CG1180" i="64" s="1"/>
  <c r="BQ1145" i="64"/>
  <c r="BQ1180" i="64" s="1"/>
  <c r="BA1145" i="64"/>
  <c r="BA1180" i="64" s="1"/>
  <c r="AK1145" i="64"/>
  <c r="AK1180" i="64" s="1"/>
  <c r="U1145" i="64"/>
  <c r="U1180" i="64" s="1"/>
  <c r="BZ1144" i="64"/>
  <c r="BJ1144" i="64"/>
  <c r="AT1144" i="64"/>
  <c r="AD1144" i="64"/>
  <c r="CI1141" i="64"/>
  <c r="CI1176" i="64" s="1"/>
  <c r="BS1141" i="64"/>
  <c r="BS1176" i="64" s="1"/>
  <c r="BC1141" i="64"/>
  <c r="BC1176" i="64" s="1"/>
  <c r="AM1141" i="64"/>
  <c r="AM1176" i="64" s="1"/>
  <c r="W1141" i="64"/>
  <c r="BX1140" i="64"/>
  <c r="BH1140" i="64"/>
  <c r="AR1140" i="64"/>
  <c r="AB1140" i="64"/>
  <c r="CF1145" i="64"/>
  <c r="CF1180" i="64" s="1"/>
  <c r="BP1145" i="64"/>
  <c r="BP1180" i="64" s="1"/>
  <c r="AZ1145" i="64"/>
  <c r="AZ1180" i="64" s="1"/>
  <c r="AJ1145" i="64"/>
  <c r="AJ1180" i="64" s="1"/>
  <c r="T1145" i="64"/>
  <c r="T1180" i="64" s="1"/>
  <c r="BY1144" i="64"/>
  <c r="BI1144" i="64"/>
  <c r="AS1144" i="64"/>
  <c r="AC1144" i="64"/>
  <c r="CH1141" i="64"/>
  <c r="CH1176" i="64" s="1"/>
  <c r="BR1141" i="64"/>
  <c r="BR1176" i="64" s="1"/>
  <c r="BB1141" i="64"/>
  <c r="BB1176" i="64" s="1"/>
  <c r="AL1141" i="64"/>
  <c r="AL1176" i="64" s="1"/>
  <c r="V1141" i="64"/>
  <c r="BW1140" i="64"/>
  <c r="BG1140" i="64"/>
  <c r="AQ1140" i="64"/>
  <c r="AA1140" i="64"/>
  <c r="CE1145" i="64"/>
  <c r="CE1180" i="64" s="1"/>
  <c r="BO1145" i="64"/>
  <c r="BO1180" i="64" s="1"/>
  <c r="AY1145" i="64"/>
  <c r="AY1180" i="64" s="1"/>
  <c r="AI1145" i="64"/>
  <c r="AI1180" i="64" s="1"/>
  <c r="BX1144" i="64"/>
  <c r="BH1144" i="64"/>
  <c r="AR1144" i="64"/>
  <c r="AB1144" i="64"/>
  <c r="CG1141" i="64"/>
  <c r="CG1176" i="64" s="1"/>
  <c r="BQ1141" i="64"/>
  <c r="BQ1176" i="64" s="1"/>
  <c r="BA1141" i="64"/>
  <c r="BA1176" i="64" s="1"/>
  <c r="AK1141" i="64"/>
  <c r="AK1176" i="64" s="1"/>
  <c r="U1141" i="64"/>
  <c r="BV1140" i="64"/>
  <c r="BF1140" i="64"/>
  <c r="AP1140" i="64"/>
  <c r="Z1140" i="64"/>
  <c r="CD1145" i="64"/>
  <c r="CD1180" i="64" s="1"/>
  <c r="BN1145" i="64"/>
  <c r="BN1180" i="64" s="1"/>
  <c r="AX1145" i="64"/>
  <c r="AX1180" i="64" s="1"/>
  <c r="AH1145" i="64"/>
  <c r="AH1180" i="64" s="1"/>
  <c r="BW1144" i="64"/>
  <c r="BG1144" i="64"/>
  <c r="AQ1144" i="64"/>
  <c r="AA1144" i="64"/>
  <c r="CF1141" i="64"/>
  <c r="CF1176" i="64" s="1"/>
  <c r="BP1141" i="64"/>
  <c r="BP1176" i="64" s="1"/>
  <c r="AZ1141" i="64"/>
  <c r="AZ1176" i="64" s="1"/>
  <c r="AJ1141" i="64"/>
  <c r="AJ1176" i="64" s="1"/>
  <c r="T1141" i="64"/>
  <c r="CK1140" i="64"/>
  <c r="BU1140" i="64"/>
  <c r="BE1140" i="64"/>
  <c r="AO1140" i="64"/>
  <c r="Y1140" i="64"/>
  <c r="CC1145" i="64"/>
  <c r="CC1180" i="64" s="1"/>
  <c r="BM1145" i="64"/>
  <c r="BM1180" i="64" s="1"/>
  <c r="AW1145" i="64"/>
  <c r="AW1180" i="64" s="1"/>
  <c r="AG1145" i="64"/>
  <c r="AG1180" i="64" s="1"/>
  <c r="BV1144" i="64"/>
  <c r="BF1144" i="64"/>
  <c r="AP1144" i="64"/>
  <c r="Z1144" i="64"/>
  <c r="CE1141" i="64"/>
  <c r="CE1176" i="64" s="1"/>
  <c r="BO1141" i="64"/>
  <c r="BO1176" i="64" s="1"/>
  <c r="AY1141" i="64"/>
  <c r="AY1176" i="64" s="1"/>
  <c r="AI1141" i="64"/>
  <c r="AI1176" i="64" s="1"/>
  <c r="CJ1140" i="64"/>
  <c r="BT1140" i="64"/>
  <c r="BD1140" i="64"/>
  <c r="AN1140" i="64"/>
  <c r="X1140" i="64"/>
  <c r="CB1145" i="64"/>
  <c r="CB1180" i="64" s="1"/>
  <c r="BL1145" i="64"/>
  <c r="BL1180" i="64" s="1"/>
  <c r="AV1145" i="64"/>
  <c r="AV1180" i="64" s="1"/>
  <c r="AF1145" i="64"/>
  <c r="AF1180" i="64" s="1"/>
  <c r="CK1144" i="64"/>
  <c r="BU1144" i="64"/>
  <c r="BE1144" i="64"/>
  <c r="AO1144" i="64"/>
  <c r="Y1144" i="64"/>
  <c r="CD1141" i="64"/>
  <c r="CD1176" i="64" s="1"/>
  <c r="BN1141" i="64"/>
  <c r="BN1176" i="64" s="1"/>
  <c r="AX1141" i="64"/>
  <c r="AX1176" i="64" s="1"/>
  <c r="AH1141" i="64"/>
  <c r="AH1176" i="64" s="1"/>
  <c r="CI1140" i="64"/>
  <c r="BK1145" i="64"/>
  <c r="BK1180" i="64" s="1"/>
  <c r="AU1145" i="64"/>
  <c r="AU1180" i="64" s="1"/>
  <c r="AE1145" i="64"/>
  <c r="AE1180" i="64" s="1"/>
  <c r="CJ1144" i="64"/>
  <c r="BT1144" i="64"/>
  <c r="BD1144" i="64"/>
  <c r="AN1144" i="64"/>
  <c r="X1144" i="64"/>
  <c r="CC1141" i="64"/>
  <c r="CC1176" i="64" s="1"/>
  <c r="BM1141" i="64"/>
  <c r="BM1176" i="64" s="1"/>
  <c r="AW1141" i="64"/>
  <c r="AW1176" i="64" s="1"/>
  <c r="AG1141" i="64"/>
  <c r="AG1176" i="64" s="1"/>
  <c r="BC1140" i="64"/>
  <c r="CH1140" i="64"/>
  <c r="BR1140" i="64"/>
  <c r="BB1140" i="64"/>
  <c r="AL1140" i="64"/>
  <c r="V1140" i="64"/>
  <c r="BZ1145" i="64"/>
  <c r="BZ1180" i="64" s="1"/>
  <c r="BJ1145" i="64"/>
  <c r="BJ1180" i="64" s="1"/>
  <c r="AT1145" i="64"/>
  <c r="AT1180" i="64" s="1"/>
  <c r="AD1145" i="64"/>
  <c r="AD1180" i="64" s="1"/>
  <c r="CI1144" i="64"/>
  <c r="BS1144" i="64"/>
  <c r="BC1144" i="64"/>
  <c r="AM1144" i="64"/>
  <c r="W1144" i="64"/>
  <c r="CB1141" i="64"/>
  <c r="CB1176" i="64" s="1"/>
  <c r="BL1141" i="64"/>
  <c r="BL1176" i="64" s="1"/>
  <c r="AV1141" i="64"/>
  <c r="AV1176" i="64" s="1"/>
  <c r="AF1141" i="64"/>
  <c r="AF1176" i="64" s="1"/>
  <c r="W1140" i="64"/>
  <c r="CG1140" i="64"/>
  <c r="BQ1140" i="64"/>
  <c r="BA1140" i="64"/>
  <c r="AK1140" i="64"/>
  <c r="U1140" i="64"/>
  <c r="BY1145" i="64"/>
  <c r="BY1180" i="64" s="1"/>
  <c r="BI1145" i="64"/>
  <c r="BI1180" i="64" s="1"/>
  <c r="AS1145" i="64"/>
  <c r="AS1180" i="64" s="1"/>
  <c r="AC1145" i="64"/>
  <c r="AC1180" i="64" s="1"/>
  <c r="CH1144" i="64"/>
  <c r="BR1144" i="64"/>
  <c r="BB1144" i="64"/>
  <c r="AL1144" i="64"/>
  <c r="V1144" i="64"/>
  <c r="CA1141" i="64"/>
  <c r="CA1176" i="64" s="1"/>
  <c r="BK1141" i="64"/>
  <c r="BK1176" i="64" s="1"/>
  <c r="AU1141" i="64"/>
  <c r="AU1176" i="64" s="1"/>
  <c r="AE1141" i="64"/>
  <c r="AE1176" i="64" s="1"/>
  <c r="CA1145" i="64"/>
  <c r="CA1180" i="64" s="1"/>
  <c r="CF1140" i="64"/>
  <c r="BP1140" i="64"/>
  <c r="AZ1140" i="64"/>
  <c r="AJ1140" i="64"/>
  <c r="T1140" i="64"/>
  <c r="BX1145" i="64"/>
  <c r="BX1180" i="64" s="1"/>
  <c r="BH1145" i="64"/>
  <c r="BH1180" i="64" s="1"/>
  <c r="AR1145" i="64"/>
  <c r="AR1180" i="64" s="1"/>
  <c r="AB1145" i="64"/>
  <c r="AB1180" i="64" s="1"/>
  <c r="CG1144" i="64"/>
  <c r="BQ1144" i="64"/>
  <c r="BA1144" i="64"/>
  <c r="AK1144" i="64"/>
  <c r="U1144" i="64"/>
  <c r="BZ1141" i="64"/>
  <c r="BZ1176" i="64" s="1"/>
  <c r="BJ1141" i="64"/>
  <c r="BJ1176" i="64" s="1"/>
  <c r="AT1141" i="64"/>
  <c r="AT1176" i="64" s="1"/>
  <c r="AD1141" i="64"/>
  <c r="AD1176" i="64" s="1"/>
  <c r="AM1140" i="64"/>
  <c r="CE1140" i="64"/>
  <c r="BO1140" i="64"/>
  <c r="AY1140" i="64"/>
  <c r="AI1140" i="64"/>
  <c r="BW1145" i="64"/>
  <c r="BW1180" i="64" s="1"/>
  <c r="BG1145" i="64"/>
  <c r="BG1180" i="64" s="1"/>
  <c r="AQ1145" i="64"/>
  <c r="AQ1180" i="64" s="1"/>
  <c r="AA1145" i="64"/>
  <c r="AA1180" i="64" s="1"/>
  <c r="CF1144" i="64"/>
  <c r="BP1144" i="64"/>
  <c r="AZ1144" i="64"/>
  <c r="AJ1144" i="64"/>
  <c r="T1144" i="64"/>
  <c r="BY1141" i="64"/>
  <c r="BY1176" i="64" s="1"/>
  <c r="BI1141" i="64"/>
  <c r="BI1176" i="64" s="1"/>
  <c r="AS1141" i="64"/>
  <c r="AS1176" i="64" s="1"/>
  <c r="AC1141" i="64"/>
  <c r="AC1176" i="64" s="1"/>
  <c r="BS1140" i="64"/>
  <c r="CD1140" i="64"/>
  <c r="BN1140" i="64"/>
  <c r="AX1140" i="64"/>
  <c r="AH1140" i="64"/>
  <c r="BV1145" i="64"/>
  <c r="BV1180" i="64" s="1"/>
  <c r="BF1145" i="64"/>
  <c r="BF1180" i="64" s="1"/>
  <c r="AP1145" i="64"/>
  <c r="AP1180" i="64" s="1"/>
  <c r="Z1145" i="64"/>
  <c r="Z1180" i="64" s="1"/>
  <c r="CE1144" i="64"/>
  <c r="BO1144" i="64"/>
  <c r="AY1144" i="64"/>
  <c r="AI1144" i="64"/>
  <c r="BX1141" i="64"/>
  <c r="BX1176" i="64" s="1"/>
  <c r="BH1141" i="64"/>
  <c r="BH1176" i="64" s="1"/>
  <c r="AR1141" i="64"/>
  <c r="AR1176" i="64" s="1"/>
  <c r="AB1141" i="64"/>
  <c r="CC1140" i="64"/>
  <c r="BM1140" i="64"/>
  <c r="AW1140" i="64"/>
  <c r="AG1140" i="64"/>
  <c r="CK1145" i="64"/>
  <c r="CK1180" i="64" s="1"/>
  <c r="BU1145" i="64"/>
  <c r="BU1180" i="64" s="1"/>
  <c r="BE1145" i="64"/>
  <c r="BE1180" i="64" s="1"/>
  <c r="AO1145" i="64"/>
  <c r="AO1180" i="64" s="1"/>
  <c r="Y1145" i="64"/>
  <c r="Y1180" i="64" s="1"/>
  <c r="CD1144" i="64"/>
  <c r="BN1144" i="64"/>
  <c r="AX1144" i="64"/>
  <c r="AH1144" i="64"/>
  <c r="BW1141" i="64"/>
  <c r="BW1176" i="64" s="1"/>
  <c r="BG1141" i="64"/>
  <c r="BG1176" i="64" s="1"/>
  <c r="AQ1141" i="64"/>
  <c r="AQ1176" i="64" s="1"/>
  <c r="AA1141" i="64"/>
  <c r="BL770" i="64"/>
  <c r="BL1313" i="64"/>
  <c r="BL1332" i="64" s="1"/>
  <c r="BV771" i="64"/>
  <c r="BV1314" i="64"/>
  <c r="BV1333" i="64" s="1"/>
  <c r="AE770" i="64"/>
  <c r="AE1313" i="64"/>
  <c r="AE1332" i="64" s="1"/>
  <c r="Y771" i="64"/>
  <c r="Y1314" i="64"/>
  <c r="Y1333" i="64" s="1"/>
  <c r="BM774" i="64"/>
  <c r="BM1317" i="64"/>
  <c r="CI775" i="64"/>
  <c r="CI1318" i="64"/>
  <c r="BJ770" i="64"/>
  <c r="BJ1313" i="64"/>
  <c r="BJ1332" i="64" s="1"/>
  <c r="AN771" i="64"/>
  <c r="AN1314" i="64"/>
  <c r="AN1333" i="64" s="1"/>
  <c r="BY770" i="64"/>
  <c r="BY1313" i="64"/>
  <c r="BY1332" i="64" s="1"/>
  <c r="BI770" i="64"/>
  <c r="BI1313" i="64"/>
  <c r="BI1332" i="64" s="1"/>
  <c r="AS770" i="64"/>
  <c r="AS1313" i="64"/>
  <c r="AS1332" i="64" s="1"/>
  <c r="AC770" i="64"/>
  <c r="AC1313" i="64"/>
  <c r="AC1332" i="64" s="1"/>
  <c r="CG775" i="64"/>
  <c r="CG1318" i="64"/>
  <c r="BQ775" i="64"/>
  <c r="BQ1318" i="64"/>
  <c r="BA775" i="64"/>
  <c r="BA1318" i="64"/>
  <c r="AK775" i="64"/>
  <c r="AK1318" i="64"/>
  <c r="U775" i="64"/>
  <c r="U1318" i="64"/>
  <c r="BZ774" i="64"/>
  <c r="BZ1317" i="64"/>
  <c r="BJ774" i="64"/>
  <c r="BJ1317" i="64"/>
  <c r="AT774" i="64"/>
  <c r="AT1317" i="64"/>
  <c r="AD774" i="64"/>
  <c r="AD1317" i="64"/>
  <c r="CI771" i="64"/>
  <c r="CI1314" i="64"/>
  <c r="CI1333" i="64" s="1"/>
  <c r="BS771" i="64"/>
  <c r="BS1314" i="64"/>
  <c r="BS1333" i="64" s="1"/>
  <c r="BC771" i="64"/>
  <c r="BC1314" i="64"/>
  <c r="BC1333" i="64" s="1"/>
  <c r="AM771" i="64"/>
  <c r="AM1314" i="64"/>
  <c r="AM1333" i="64" s="1"/>
  <c r="W771" i="64"/>
  <c r="W1314" i="64"/>
  <c r="W1333" i="64" s="1"/>
  <c r="AW774" i="64"/>
  <c r="AW1317" i="64"/>
  <c r="AM775" i="64"/>
  <c r="AM1318" i="64"/>
  <c r="AT770" i="64"/>
  <c r="AT1313" i="64"/>
  <c r="AT1332" i="64" s="1"/>
  <c r="X771" i="64"/>
  <c r="X1314" i="64"/>
  <c r="X1333" i="64" s="1"/>
  <c r="BX770" i="64"/>
  <c r="BX1313" i="64"/>
  <c r="BX1332" i="64" s="1"/>
  <c r="BH770" i="64"/>
  <c r="BH1313" i="64"/>
  <c r="BH1332" i="64" s="1"/>
  <c r="AR770" i="64"/>
  <c r="AR1313" i="64"/>
  <c r="AR1332" i="64" s="1"/>
  <c r="AB770" i="64"/>
  <c r="AB1313" i="64"/>
  <c r="AB1332" i="64" s="1"/>
  <c r="CF775" i="64"/>
  <c r="CF1318" i="64"/>
  <c r="BP775" i="64"/>
  <c r="BP1318" i="64"/>
  <c r="AZ775" i="64"/>
  <c r="AZ1318" i="64"/>
  <c r="AJ775" i="64"/>
  <c r="AJ1318" i="64"/>
  <c r="T775" i="64"/>
  <c r="T1318" i="64"/>
  <c r="BY774" i="64"/>
  <c r="BY1317" i="64"/>
  <c r="BI774" i="64"/>
  <c r="BI1317" i="64"/>
  <c r="AS774" i="64"/>
  <c r="AS1317" i="64"/>
  <c r="AC774" i="64"/>
  <c r="AC1317" i="64"/>
  <c r="CH771" i="64"/>
  <c r="CH1314" i="64"/>
  <c r="CH1333" i="64" s="1"/>
  <c r="BR771" i="64"/>
  <c r="BR1314" i="64"/>
  <c r="BR1333" i="64" s="1"/>
  <c r="BB771" i="64"/>
  <c r="BB1314" i="64"/>
  <c r="BB1333" i="64" s="1"/>
  <c r="AL771" i="64"/>
  <c r="AL1314" i="64"/>
  <c r="AL1333" i="64" s="1"/>
  <c r="V771" i="64"/>
  <c r="V1314" i="64"/>
  <c r="V1333" i="64" s="1"/>
  <c r="AN775" i="64"/>
  <c r="AN1318" i="64"/>
  <c r="BL774" i="64"/>
  <c r="BL1317" i="64"/>
  <c r="V775" i="64"/>
  <c r="V1318" i="64"/>
  <c r="BW770" i="64"/>
  <c r="BW1313" i="64"/>
  <c r="BW1332" i="64" s="1"/>
  <c r="BG770" i="64"/>
  <c r="BG1313" i="64"/>
  <c r="BG1332" i="64" s="1"/>
  <c r="AQ770" i="64"/>
  <c r="AQ1313" i="64"/>
  <c r="AQ1332" i="64" s="1"/>
  <c r="AA770" i="64"/>
  <c r="AA1313" i="64"/>
  <c r="AA1332" i="64" s="1"/>
  <c r="CE775" i="64"/>
  <c r="CE1318" i="64"/>
  <c r="BO775" i="64"/>
  <c r="BO1318" i="64"/>
  <c r="AY775" i="64"/>
  <c r="AY1318" i="64"/>
  <c r="AI775" i="64"/>
  <c r="AI1318" i="64"/>
  <c r="BX774" i="64"/>
  <c r="BX1317" i="64"/>
  <c r="BH774" i="64"/>
  <c r="BH1317" i="64"/>
  <c r="AR774" i="64"/>
  <c r="AR1317" i="64"/>
  <c r="AB774" i="64"/>
  <c r="AB1317" i="64"/>
  <c r="CG771" i="64"/>
  <c r="CG1314" i="64"/>
  <c r="CG1333" i="64" s="1"/>
  <c r="BQ771" i="64"/>
  <c r="BQ1314" i="64"/>
  <c r="BQ1333" i="64" s="1"/>
  <c r="BA771" i="64"/>
  <c r="BA1314" i="64"/>
  <c r="BA1333" i="64" s="1"/>
  <c r="AK771" i="64"/>
  <c r="AK1314" i="64"/>
  <c r="AK1333" i="64" s="1"/>
  <c r="U771" i="64"/>
  <c r="U1314" i="64"/>
  <c r="U1333" i="64" s="1"/>
  <c r="CC774" i="64"/>
  <c r="CC1317" i="64"/>
  <c r="CA770" i="64"/>
  <c r="CA1313" i="64"/>
  <c r="CA1332" i="64" s="1"/>
  <c r="BU771" i="64"/>
  <c r="BU1314" i="64"/>
  <c r="BU1333" i="64" s="1"/>
  <c r="CA774" i="64"/>
  <c r="CA1317" i="64"/>
  <c r="BV770" i="64"/>
  <c r="BV1313" i="64"/>
  <c r="BV1332" i="64" s="1"/>
  <c r="BF770" i="64"/>
  <c r="BF1313" i="64"/>
  <c r="BF1332" i="64" s="1"/>
  <c r="AP770" i="64"/>
  <c r="AP1313" i="64"/>
  <c r="AP1332" i="64" s="1"/>
  <c r="Z770" i="64"/>
  <c r="Z1313" i="64"/>
  <c r="Z1332" i="64" s="1"/>
  <c r="CD775" i="64"/>
  <c r="CD1318" i="64"/>
  <c r="BN775" i="64"/>
  <c r="BN1318" i="64"/>
  <c r="AX775" i="64"/>
  <c r="AX1318" i="64"/>
  <c r="AH775" i="64"/>
  <c r="AH1318" i="64"/>
  <c r="BW774" i="64"/>
  <c r="BW1317" i="64"/>
  <c r="BG774" i="64"/>
  <c r="BG1317" i="64"/>
  <c r="AQ774" i="64"/>
  <c r="AQ1317" i="64"/>
  <c r="AA774" i="64"/>
  <c r="AA1317" i="64"/>
  <c r="CF771" i="64"/>
  <c r="CF1314" i="64"/>
  <c r="CF1333" i="64" s="1"/>
  <c r="BP771" i="64"/>
  <c r="BP1314" i="64"/>
  <c r="BP1333" i="64" s="1"/>
  <c r="AZ771" i="64"/>
  <c r="AZ1314" i="64"/>
  <c r="AZ1333" i="64" s="1"/>
  <c r="AJ771" i="64"/>
  <c r="AJ1314" i="64"/>
  <c r="AJ1333" i="64" s="1"/>
  <c r="T771" i="64"/>
  <c r="T1314" i="64"/>
  <c r="T1333" i="64" s="1"/>
  <c r="BD775" i="64"/>
  <c r="BD1318" i="64"/>
  <c r="W775" i="64"/>
  <c r="W1318" i="64"/>
  <c r="AU774" i="64"/>
  <c r="AU1317" i="64"/>
  <c r="CK770" i="64"/>
  <c r="CK1313" i="64"/>
  <c r="CK1332" i="64" s="1"/>
  <c r="BU770" i="64"/>
  <c r="BU1313" i="64"/>
  <c r="BU1332" i="64" s="1"/>
  <c r="BE770" i="64"/>
  <c r="BE1313" i="64"/>
  <c r="BE1332" i="64" s="1"/>
  <c r="AO770" i="64"/>
  <c r="AO1313" i="64"/>
  <c r="AO1332" i="64" s="1"/>
  <c r="Y770" i="64"/>
  <c r="Y1313" i="64"/>
  <c r="Y1332" i="64" s="1"/>
  <c r="CC775" i="64"/>
  <c r="CC1318" i="64"/>
  <c r="BM775" i="64"/>
  <c r="BM1318" i="64"/>
  <c r="AW775" i="64"/>
  <c r="AW1318" i="64"/>
  <c r="AG775" i="64"/>
  <c r="AG1318" i="64"/>
  <c r="BV774" i="64"/>
  <c r="BV1317" i="64"/>
  <c r="BF774" i="64"/>
  <c r="BF1317" i="64"/>
  <c r="AP774" i="64"/>
  <c r="AP1317" i="64"/>
  <c r="Z774" i="64"/>
  <c r="Z1317" i="64"/>
  <c r="CE771" i="64"/>
  <c r="CE1314" i="64"/>
  <c r="CE1333" i="64" s="1"/>
  <c r="BO771" i="64"/>
  <c r="BO1314" i="64"/>
  <c r="BO1333" i="64" s="1"/>
  <c r="AY771" i="64"/>
  <c r="AY1314" i="64"/>
  <c r="AY1333" i="64" s="1"/>
  <c r="AI771" i="64"/>
  <c r="AI1314" i="64"/>
  <c r="AI1333" i="64" s="1"/>
  <c r="BT775" i="64"/>
  <c r="BT1318" i="64"/>
  <c r="Z771" i="64"/>
  <c r="Z1314" i="64"/>
  <c r="Z1333" i="64" s="1"/>
  <c r="BC775" i="64"/>
  <c r="BC1318" i="64"/>
  <c r="AD770" i="64"/>
  <c r="AD1313" i="64"/>
  <c r="AD1332" i="64" s="1"/>
  <c r="BD771" i="64"/>
  <c r="BD1314" i="64"/>
  <c r="BD1333" i="64" s="1"/>
  <c r="CJ770" i="64"/>
  <c r="CJ1313" i="64"/>
  <c r="CJ1332" i="64" s="1"/>
  <c r="BT770" i="64"/>
  <c r="BT1313" i="64"/>
  <c r="BT1332" i="64" s="1"/>
  <c r="BD770" i="64"/>
  <c r="BD1313" i="64"/>
  <c r="BD1332" i="64" s="1"/>
  <c r="AN770" i="64"/>
  <c r="AN1313" i="64"/>
  <c r="AN1332" i="64" s="1"/>
  <c r="X770" i="64"/>
  <c r="X1313" i="64"/>
  <c r="X1332" i="64" s="1"/>
  <c r="CB775" i="64"/>
  <c r="CB1318" i="64"/>
  <c r="BL775" i="64"/>
  <c r="BL1318" i="64"/>
  <c r="AV775" i="64"/>
  <c r="AV1318" i="64"/>
  <c r="AF775" i="64"/>
  <c r="AF1318" i="64"/>
  <c r="CK774" i="64"/>
  <c r="CK1317" i="64"/>
  <c r="BU774" i="64"/>
  <c r="BU1317" i="64"/>
  <c r="BE774" i="64"/>
  <c r="BE1317" i="64"/>
  <c r="AO774" i="64"/>
  <c r="AO1317" i="64"/>
  <c r="Y774" i="64"/>
  <c r="Y1317" i="64"/>
  <c r="CD771" i="64"/>
  <c r="CD1314" i="64"/>
  <c r="CD1333" i="64" s="1"/>
  <c r="BN771" i="64"/>
  <c r="BN1314" i="64"/>
  <c r="BN1333" i="64" s="1"/>
  <c r="AX771" i="64"/>
  <c r="AX1314" i="64"/>
  <c r="AX1333" i="64" s="1"/>
  <c r="AH771" i="64"/>
  <c r="AH1314" i="64"/>
  <c r="AH1333" i="64" s="1"/>
  <c r="CK771" i="64"/>
  <c r="CK1314" i="64"/>
  <c r="CK1333" i="64" s="1"/>
  <c r="BB775" i="64"/>
  <c r="BB1318" i="64"/>
  <c r="CI770" i="64"/>
  <c r="CI1313" i="64"/>
  <c r="CI1332" i="64" s="1"/>
  <c r="BS770" i="64"/>
  <c r="BS1313" i="64"/>
  <c r="BS1332" i="64" s="1"/>
  <c r="BC770" i="64"/>
  <c r="BC1313" i="64"/>
  <c r="BC1332" i="64" s="1"/>
  <c r="AM770" i="64"/>
  <c r="AM1313" i="64"/>
  <c r="AM1332" i="64" s="1"/>
  <c r="W770" i="64"/>
  <c r="W1313" i="64"/>
  <c r="W1332" i="64" s="1"/>
  <c r="CA775" i="64"/>
  <c r="CA1318" i="64"/>
  <c r="BK775" i="64"/>
  <c r="BK1318" i="64"/>
  <c r="AU775" i="64"/>
  <c r="AU1318" i="64"/>
  <c r="AE775" i="64"/>
  <c r="AE1318" i="64"/>
  <c r="CJ774" i="64"/>
  <c r="CJ1317" i="64"/>
  <c r="BT774" i="64"/>
  <c r="BT1317" i="64"/>
  <c r="BD774" i="64"/>
  <c r="BD1317" i="64"/>
  <c r="AN774" i="64"/>
  <c r="AN1317" i="64"/>
  <c r="X774" i="64"/>
  <c r="X1317" i="64"/>
  <c r="CC771" i="64"/>
  <c r="CC1314" i="64"/>
  <c r="CC1333" i="64" s="1"/>
  <c r="BM771" i="64"/>
  <c r="BM1314" i="64"/>
  <c r="BM1333" i="64" s="1"/>
  <c r="AW771" i="64"/>
  <c r="AW1314" i="64"/>
  <c r="AW1333" i="64" s="1"/>
  <c r="AG771" i="64"/>
  <c r="AG1314" i="64"/>
  <c r="AG1333" i="64" s="1"/>
  <c r="AV774" i="64"/>
  <c r="AV1317" i="64"/>
  <c r="AE774" i="64"/>
  <c r="AE1317" i="64"/>
  <c r="CH770" i="64"/>
  <c r="CH1313" i="64"/>
  <c r="CH1332" i="64" s="1"/>
  <c r="BR770" i="64"/>
  <c r="BR1313" i="64"/>
  <c r="BR1332" i="64" s="1"/>
  <c r="BB770" i="64"/>
  <c r="BB1313" i="64"/>
  <c r="BB1332" i="64" s="1"/>
  <c r="AL770" i="64"/>
  <c r="AL1313" i="64"/>
  <c r="AL1332" i="64" s="1"/>
  <c r="V770" i="64"/>
  <c r="V1313" i="64"/>
  <c r="V1332" i="64" s="1"/>
  <c r="BZ775" i="64"/>
  <c r="BZ1318" i="64"/>
  <c r="BJ775" i="64"/>
  <c r="BJ1318" i="64"/>
  <c r="AT775" i="64"/>
  <c r="AT1318" i="64"/>
  <c r="AD775" i="64"/>
  <c r="AD1318" i="64"/>
  <c r="CI774" i="64"/>
  <c r="CI1317" i="64"/>
  <c r="BS774" i="64"/>
  <c r="BS1317" i="64"/>
  <c r="BC774" i="64"/>
  <c r="BC1317" i="64"/>
  <c r="AM774" i="64"/>
  <c r="AM1317" i="64"/>
  <c r="W774" i="64"/>
  <c r="W1317" i="64"/>
  <c r="CB771" i="64"/>
  <c r="CB1314" i="64"/>
  <c r="CB1333" i="64" s="1"/>
  <c r="BL771" i="64"/>
  <c r="BL1314" i="64"/>
  <c r="BL1333" i="64" s="1"/>
  <c r="AV771" i="64"/>
  <c r="AV1314" i="64"/>
  <c r="AV1333" i="64" s="1"/>
  <c r="AF771" i="64"/>
  <c r="AF1314" i="64"/>
  <c r="AF1333" i="64" s="1"/>
  <c r="CB770" i="64"/>
  <c r="CB1313" i="64"/>
  <c r="CB1332" i="64" s="1"/>
  <c r="AG774" i="64"/>
  <c r="AG1317" i="64"/>
  <c r="AU770" i="64"/>
  <c r="AU1313" i="64"/>
  <c r="AU1332" i="64" s="1"/>
  <c r="BE771" i="64"/>
  <c r="BE1314" i="64"/>
  <c r="BE1333" i="64" s="1"/>
  <c r="CH775" i="64"/>
  <c r="CH1318" i="64"/>
  <c r="CG770" i="64"/>
  <c r="CG1313" i="64"/>
  <c r="CG1332" i="64" s="1"/>
  <c r="BQ770" i="64"/>
  <c r="BQ1313" i="64"/>
  <c r="BQ1332" i="64" s="1"/>
  <c r="BA770" i="64"/>
  <c r="BA1313" i="64"/>
  <c r="BA1332" i="64" s="1"/>
  <c r="AK770" i="64"/>
  <c r="AK1313" i="64"/>
  <c r="AK1332" i="64" s="1"/>
  <c r="U770" i="64"/>
  <c r="U1313" i="64"/>
  <c r="U1332" i="64" s="1"/>
  <c r="BY775" i="64"/>
  <c r="BY1318" i="64"/>
  <c r="BI775" i="64"/>
  <c r="BI1318" i="64"/>
  <c r="AS775" i="64"/>
  <c r="AS1318" i="64"/>
  <c r="AC775" i="64"/>
  <c r="AC1318" i="64"/>
  <c r="CH774" i="64"/>
  <c r="CH1317" i="64"/>
  <c r="BR774" i="64"/>
  <c r="BR1317" i="64"/>
  <c r="BB774" i="64"/>
  <c r="BB1317" i="64"/>
  <c r="AL774" i="64"/>
  <c r="AL1317" i="64"/>
  <c r="V774" i="64"/>
  <c r="V1317" i="64"/>
  <c r="CA771" i="64"/>
  <c r="CA1314" i="64"/>
  <c r="CA1333" i="64" s="1"/>
  <c r="BK771" i="64"/>
  <c r="BK1314" i="64"/>
  <c r="BK1333" i="64" s="1"/>
  <c r="AU771" i="64"/>
  <c r="AU1314" i="64"/>
  <c r="AU1333" i="64" s="1"/>
  <c r="AE771" i="64"/>
  <c r="AE1314" i="64"/>
  <c r="AE1333" i="64" s="1"/>
  <c r="CJ775" i="64"/>
  <c r="CJ1318" i="64"/>
  <c r="BF771" i="64"/>
  <c r="BF1314" i="64"/>
  <c r="BF1333" i="64" s="1"/>
  <c r="BS775" i="64"/>
  <c r="BS1318" i="64"/>
  <c r="AL775" i="64"/>
  <c r="AL1318" i="64"/>
  <c r="CF770" i="64"/>
  <c r="CF1313" i="64"/>
  <c r="CF1332" i="64" s="1"/>
  <c r="BP770" i="64"/>
  <c r="BP1313" i="64"/>
  <c r="BP1332" i="64" s="1"/>
  <c r="AZ770" i="64"/>
  <c r="AZ1313" i="64"/>
  <c r="AZ1332" i="64" s="1"/>
  <c r="AJ770" i="64"/>
  <c r="AJ1313" i="64"/>
  <c r="AJ1332" i="64" s="1"/>
  <c r="T770" i="64"/>
  <c r="T1313" i="64"/>
  <c r="T1332" i="64" s="1"/>
  <c r="BX775" i="64"/>
  <c r="BX1318" i="64"/>
  <c r="BH775" i="64"/>
  <c r="BH1318" i="64"/>
  <c r="AR775" i="64"/>
  <c r="AR1318" i="64"/>
  <c r="AB775" i="64"/>
  <c r="AB1318" i="64"/>
  <c r="CG774" i="64"/>
  <c r="CG1317" i="64"/>
  <c r="BQ774" i="64"/>
  <c r="BQ1317" i="64"/>
  <c r="BA774" i="64"/>
  <c r="BA1317" i="64"/>
  <c r="AK774" i="64"/>
  <c r="AK1317" i="64"/>
  <c r="U774" i="64"/>
  <c r="U1317" i="64"/>
  <c r="BZ771" i="64"/>
  <c r="BZ1314" i="64"/>
  <c r="BZ1333" i="64" s="1"/>
  <c r="BJ771" i="64"/>
  <c r="BJ1314" i="64"/>
  <c r="BJ1333" i="64" s="1"/>
  <c r="AT771" i="64"/>
  <c r="AT1314" i="64"/>
  <c r="AT1333" i="64" s="1"/>
  <c r="AD771" i="64"/>
  <c r="AD1314" i="64"/>
  <c r="AD1333" i="64" s="1"/>
  <c r="AV770" i="64"/>
  <c r="AV1313" i="64"/>
  <c r="AV1332" i="64" s="1"/>
  <c r="AP771" i="64"/>
  <c r="AP1314" i="64"/>
  <c r="AP1333" i="64" s="1"/>
  <c r="AF774" i="64"/>
  <c r="AF1317" i="64"/>
  <c r="BK774" i="64"/>
  <c r="BK1317" i="64"/>
  <c r="CE770" i="64"/>
  <c r="CE1313" i="64"/>
  <c r="CE1332" i="64" s="1"/>
  <c r="BO770" i="64"/>
  <c r="BO1313" i="64"/>
  <c r="BO1332" i="64" s="1"/>
  <c r="AY770" i="64"/>
  <c r="AY1313" i="64"/>
  <c r="AY1332" i="64" s="1"/>
  <c r="AI770" i="64"/>
  <c r="AI1313" i="64"/>
  <c r="AI1332" i="64" s="1"/>
  <c r="BW775" i="64"/>
  <c r="BW1318" i="64"/>
  <c r="BG775" i="64"/>
  <c r="BG1318" i="64"/>
  <c r="AQ775" i="64"/>
  <c r="AQ1318" i="64"/>
  <c r="AA775" i="64"/>
  <c r="AA1318" i="64"/>
  <c r="CF774" i="64"/>
  <c r="CF1317" i="64"/>
  <c r="BP774" i="64"/>
  <c r="BP1317" i="64"/>
  <c r="AZ774" i="64"/>
  <c r="AZ1317" i="64"/>
  <c r="AJ774" i="64"/>
  <c r="AJ1317" i="64"/>
  <c r="T774" i="64"/>
  <c r="T1317" i="64"/>
  <c r="BY771" i="64"/>
  <c r="BY1314" i="64"/>
  <c r="BY1333" i="64" s="1"/>
  <c r="BI771" i="64"/>
  <c r="BI1314" i="64"/>
  <c r="BI1333" i="64" s="1"/>
  <c r="AS771" i="64"/>
  <c r="AS1314" i="64"/>
  <c r="AS1333" i="64" s="1"/>
  <c r="AC771" i="64"/>
  <c r="AC1314" i="64"/>
  <c r="AC1333" i="64" s="1"/>
  <c r="X775" i="64"/>
  <c r="X1318" i="64"/>
  <c r="BK770" i="64"/>
  <c r="BK1313" i="64"/>
  <c r="BK1332" i="64" s="1"/>
  <c r="AO771" i="64"/>
  <c r="AO1314" i="64"/>
  <c r="AO1333" i="64" s="1"/>
  <c r="BR775" i="64"/>
  <c r="BR1318" i="64"/>
  <c r="BT771" i="64"/>
  <c r="BT1314" i="64"/>
  <c r="BT1333" i="64" s="1"/>
  <c r="CD770" i="64"/>
  <c r="CD1313" i="64"/>
  <c r="CD1332" i="64" s="1"/>
  <c r="BN770" i="64"/>
  <c r="BN1313" i="64"/>
  <c r="BN1332" i="64" s="1"/>
  <c r="AX770" i="64"/>
  <c r="AX1313" i="64"/>
  <c r="AX1332" i="64" s="1"/>
  <c r="AH770" i="64"/>
  <c r="AH1313" i="64"/>
  <c r="AH1332" i="64" s="1"/>
  <c r="BV775" i="64"/>
  <c r="BV1318" i="64"/>
  <c r="BF775" i="64"/>
  <c r="BF1318" i="64"/>
  <c r="AP775" i="64"/>
  <c r="AP1318" i="64"/>
  <c r="Z775" i="64"/>
  <c r="Z1318" i="64"/>
  <c r="CE774" i="64"/>
  <c r="CE1317" i="64"/>
  <c r="BO774" i="64"/>
  <c r="BO1317" i="64"/>
  <c r="AY774" i="64"/>
  <c r="AY1317" i="64"/>
  <c r="AI774" i="64"/>
  <c r="AI1317" i="64"/>
  <c r="BX771" i="64"/>
  <c r="BX1314" i="64"/>
  <c r="BX1333" i="64" s="1"/>
  <c r="BH771" i="64"/>
  <c r="BH1314" i="64"/>
  <c r="BH1333" i="64" s="1"/>
  <c r="AR771" i="64"/>
  <c r="AR1314" i="64"/>
  <c r="AR1333" i="64" s="1"/>
  <c r="AB771" i="64"/>
  <c r="AB1314" i="64"/>
  <c r="AB1333" i="64" s="1"/>
  <c r="AF770" i="64"/>
  <c r="AF1313" i="64"/>
  <c r="AF1332" i="64" s="1"/>
  <c r="CB774" i="64"/>
  <c r="CB1317" i="64"/>
  <c r="BZ770" i="64"/>
  <c r="BZ1313" i="64"/>
  <c r="BZ1332" i="64" s="1"/>
  <c r="CJ771" i="64"/>
  <c r="CJ1314" i="64"/>
  <c r="CJ1333" i="64" s="1"/>
  <c r="CC770" i="64"/>
  <c r="CC1313" i="64"/>
  <c r="CC1332" i="64" s="1"/>
  <c r="BM770" i="64"/>
  <c r="BM1313" i="64"/>
  <c r="BM1332" i="64" s="1"/>
  <c r="AW770" i="64"/>
  <c r="AW1313" i="64"/>
  <c r="AW1332" i="64" s="1"/>
  <c r="AG770" i="64"/>
  <c r="AG1313" i="64"/>
  <c r="AG1332" i="64" s="1"/>
  <c r="CK775" i="64"/>
  <c r="CK1318" i="64"/>
  <c r="CK1337" i="64" s="1"/>
  <c r="BU775" i="64"/>
  <c r="BU1318" i="64"/>
  <c r="BU1337" i="64" s="1"/>
  <c r="BE775" i="64"/>
  <c r="BE1318" i="64"/>
  <c r="BE1337" i="64" s="1"/>
  <c r="AO775" i="64"/>
  <c r="AO1318" i="64"/>
  <c r="Y775" i="64"/>
  <c r="Y1318" i="64"/>
  <c r="CD774" i="64"/>
  <c r="CD1317" i="64"/>
  <c r="BN774" i="64"/>
  <c r="BN1317" i="64"/>
  <c r="AX774" i="64"/>
  <c r="AX1317" i="64"/>
  <c r="AH774" i="64"/>
  <c r="AH1317" i="64"/>
  <c r="BW771" i="64"/>
  <c r="BW1314" i="64"/>
  <c r="BW1333" i="64" s="1"/>
  <c r="BG771" i="64"/>
  <c r="BG1314" i="64"/>
  <c r="BG1333" i="64" s="1"/>
  <c r="AQ771" i="64"/>
  <c r="AQ1314" i="64"/>
  <c r="AQ1333" i="64" s="1"/>
  <c r="AA771" i="64"/>
  <c r="AA1314" i="64"/>
  <c r="AA1333" i="64" s="1"/>
  <c r="BH1631" i="64"/>
  <c r="BH1669" i="64"/>
  <c r="BI1393" i="64"/>
  <c r="BI1673" i="64"/>
  <c r="BZ1669" i="64"/>
  <c r="BZ1631" i="64"/>
  <c r="BJ1631" i="64"/>
  <c r="BJ1669" i="64"/>
  <c r="AT1669" i="64"/>
  <c r="AT1631" i="64"/>
  <c r="AD1631" i="64"/>
  <c r="AD1669" i="64"/>
  <c r="CH1394" i="64"/>
  <c r="CH1407" i="64" s="1"/>
  <c r="CH1636" i="64"/>
  <c r="CH1674" i="64"/>
  <c r="BR1394" i="64"/>
  <c r="BR1407" i="64" s="1"/>
  <c r="BR1636" i="64"/>
  <c r="BR1674" i="64"/>
  <c r="BB1394" i="64"/>
  <c r="BB1407" i="64" s="1"/>
  <c r="BB1636" i="64"/>
  <c r="BB1674" i="64"/>
  <c r="AL1394" i="64"/>
  <c r="AL1407" i="64" s="1"/>
  <c r="AL1636" i="64"/>
  <c r="AL1674" i="64"/>
  <c r="V1394" i="64"/>
  <c r="V1407" i="64" s="1"/>
  <c r="V1636" i="64"/>
  <c r="V1674" i="64"/>
  <c r="CA1393" i="64"/>
  <c r="CA1673" i="64"/>
  <c r="BK1393" i="64"/>
  <c r="BK1673" i="64"/>
  <c r="AU1393" i="64"/>
  <c r="AU1673" i="64"/>
  <c r="AE1393" i="64"/>
  <c r="AE1673" i="64"/>
  <c r="CJ1632" i="64"/>
  <c r="CJ1670" i="64"/>
  <c r="BT1632" i="64"/>
  <c r="BT1670" i="64"/>
  <c r="BD1632" i="64"/>
  <c r="BD1670" i="64"/>
  <c r="AN1632" i="64"/>
  <c r="AN1670" i="64"/>
  <c r="X1632" i="64"/>
  <c r="X1670" i="64"/>
  <c r="BY1669" i="64"/>
  <c r="BY1631" i="64"/>
  <c r="BI1669" i="64"/>
  <c r="BI1631" i="64"/>
  <c r="AS1669" i="64"/>
  <c r="AS1631" i="64"/>
  <c r="AC1631" i="64"/>
  <c r="AC1669" i="64"/>
  <c r="CG1394" i="64"/>
  <c r="CG1407" i="64" s="1"/>
  <c r="CG1636" i="64"/>
  <c r="CG1674" i="64"/>
  <c r="BQ1394" i="64"/>
  <c r="BQ1407" i="64" s="1"/>
  <c r="BQ1636" i="64"/>
  <c r="BQ1674" i="64"/>
  <c r="BA1394" i="64"/>
  <c r="BA1407" i="64" s="1"/>
  <c r="BA1636" i="64"/>
  <c r="BA1674" i="64"/>
  <c r="AK1394" i="64"/>
  <c r="AK1407" i="64" s="1"/>
  <c r="AK1636" i="64"/>
  <c r="AK1674" i="64"/>
  <c r="U1394" i="64"/>
  <c r="U1407" i="64" s="1"/>
  <c r="U1636" i="64"/>
  <c r="U1674" i="64"/>
  <c r="BZ1393" i="64"/>
  <c r="BZ1673" i="64"/>
  <c r="BJ1393" i="64"/>
  <c r="BJ1673" i="64"/>
  <c r="AT1393" i="64"/>
  <c r="AT1673" i="64"/>
  <c r="AD1393" i="64"/>
  <c r="AD1673" i="64"/>
  <c r="CI1632" i="64"/>
  <c r="CI1670" i="64"/>
  <c r="BS1632" i="64"/>
  <c r="BS1670" i="64"/>
  <c r="BC1632" i="64"/>
  <c r="BC1670" i="64"/>
  <c r="AM1632" i="64"/>
  <c r="AM1670" i="64"/>
  <c r="W1632" i="64"/>
  <c r="W1670" i="64"/>
  <c r="AR1631" i="64"/>
  <c r="AR1669" i="64"/>
  <c r="CH1632" i="64"/>
  <c r="CH1670" i="64"/>
  <c r="AA1631" i="64"/>
  <c r="AA1669" i="64"/>
  <c r="AB1393" i="64"/>
  <c r="AB1673" i="64"/>
  <c r="BF1631" i="64"/>
  <c r="BF1669" i="64"/>
  <c r="Z1631" i="64"/>
  <c r="Z1669" i="64"/>
  <c r="BN1394" i="64"/>
  <c r="BN1407" i="64" s="1"/>
  <c r="BN1674" i="64"/>
  <c r="BN1636" i="64"/>
  <c r="AH1394" i="64"/>
  <c r="AH1407" i="64" s="1"/>
  <c r="AH1674" i="64"/>
  <c r="AH1636" i="64"/>
  <c r="BW1393" i="64"/>
  <c r="BW1673" i="64"/>
  <c r="AQ1393" i="64"/>
  <c r="AQ1673" i="64"/>
  <c r="CF1632" i="64"/>
  <c r="CF1670" i="64"/>
  <c r="AZ1670" i="64"/>
  <c r="AZ1632" i="64"/>
  <c r="T1632" i="64"/>
  <c r="T1670" i="64"/>
  <c r="BV1631" i="64"/>
  <c r="BV1669" i="64"/>
  <c r="AP1631" i="64"/>
  <c r="AP1669" i="64"/>
  <c r="CD1394" i="64"/>
  <c r="CD1407" i="64" s="1"/>
  <c r="CD1674" i="64"/>
  <c r="CD1636" i="64"/>
  <c r="AX1394" i="64"/>
  <c r="AX1407" i="64" s="1"/>
  <c r="AX1674" i="64"/>
  <c r="AX1636" i="64"/>
  <c r="BG1393" i="64"/>
  <c r="BG1673" i="64"/>
  <c r="AA1393" i="64"/>
  <c r="AA1673" i="64"/>
  <c r="BP1670" i="64"/>
  <c r="BP1632" i="64"/>
  <c r="AJ1632" i="64"/>
  <c r="AJ1670" i="64"/>
  <c r="CK1631" i="64"/>
  <c r="CK1669" i="64"/>
  <c r="BU1631" i="64"/>
  <c r="BU1669" i="64"/>
  <c r="BE1631" i="64"/>
  <c r="BE1669" i="64"/>
  <c r="AO1631" i="64"/>
  <c r="AO1669" i="64"/>
  <c r="Y1631" i="64"/>
  <c r="Y1669" i="64"/>
  <c r="CC1394" i="64"/>
  <c r="CC1407" i="64" s="1"/>
  <c r="CC1674" i="64"/>
  <c r="CC1636" i="64"/>
  <c r="BM1394" i="64"/>
  <c r="BM1407" i="64" s="1"/>
  <c r="BM1674" i="64"/>
  <c r="BM1636" i="64"/>
  <c r="AW1394" i="64"/>
  <c r="AW1407" i="64" s="1"/>
  <c r="AW1674" i="64"/>
  <c r="AW1636" i="64"/>
  <c r="AG1394" i="64"/>
  <c r="AG1407" i="64" s="1"/>
  <c r="AG1674" i="64"/>
  <c r="AG1636" i="64"/>
  <c r="BV1393" i="64"/>
  <c r="BV1673" i="64"/>
  <c r="BF1393" i="64"/>
  <c r="BF1673" i="64"/>
  <c r="AP1393" i="64"/>
  <c r="AP1673" i="64"/>
  <c r="Z1393" i="64"/>
  <c r="Z1673" i="64"/>
  <c r="CE1632" i="64"/>
  <c r="CE1670" i="64"/>
  <c r="BO1632" i="64"/>
  <c r="BO1670" i="64"/>
  <c r="AY1670" i="64"/>
  <c r="AY1632" i="64"/>
  <c r="AI1670" i="64"/>
  <c r="AI1632" i="64"/>
  <c r="BX1631" i="64"/>
  <c r="BX1669" i="64"/>
  <c r="AS1393" i="64"/>
  <c r="AS1673" i="64"/>
  <c r="BW1631" i="64"/>
  <c r="BW1669" i="64"/>
  <c r="BX1393" i="64"/>
  <c r="BX1673" i="64"/>
  <c r="AN1631" i="64"/>
  <c r="AN1669" i="64"/>
  <c r="BU1393" i="64"/>
  <c r="BU1673" i="64"/>
  <c r="AM1631" i="64"/>
  <c r="AM1669" i="64"/>
  <c r="X1393" i="64"/>
  <c r="X1673" i="64"/>
  <c r="CH1631" i="64"/>
  <c r="CH1669" i="64"/>
  <c r="BR1631" i="64"/>
  <c r="BR1669" i="64"/>
  <c r="BB1631" i="64"/>
  <c r="BB1669" i="64"/>
  <c r="AL1631" i="64"/>
  <c r="AL1669" i="64"/>
  <c r="V1631" i="64"/>
  <c r="V1669" i="64"/>
  <c r="BZ1394" i="64"/>
  <c r="BZ1407" i="64" s="1"/>
  <c r="BZ1636" i="64"/>
  <c r="BZ1674" i="64"/>
  <c r="BJ1394" i="64"/>
  <c r="BJ1407" i="64" s="1"/>
  <c r="BJ1636" i="64"/>
  <c r="BJ1674" i="64"/>
  <c r="AT1394" i="64"/>
  <c r="AT1407" i="64" s="1"/>
  <c r="AT1674" i="64"/>
  <c r="AT1636" i="64"/>
  <c r="AD1394" i="64"/>
  <c r="AD1407" i="64" s="1"/>
  <c r="AD1674" i="64"/>
  <c r="AD1636" i="64"/>
  <c r="CI1393" i="64"/>
  <c r="CI1673" i="64"/>
  <c r="BS1393" i="64"/>
  <c r="BS1673" i="64"/>
  <c r="BC1393" i="64"/>
  <c r="BC1673" i="64"/>
  <c r="AM1393" i="64"/>
  <c r="AM1673" i="64"/>
  <c r="W1393" i="64"/>
  <c r="W1673" i="64"/>
  <c r="CB1670" i="64"/>
  <c r="CB1632" i="64"/>
  <c r="BL1670" i="64"/>
  <c r="BL1632" i="64"/>
  <c r="AV1670" i="64"/>
  <c r="AV1632" i="64"/>
  <c r="AF1670" i="64"/>
  <c r="AF1632" i="64"/>
  <c r="T1394" i="64"/>
  <c r="T1407" i="64" s="1"/>
  <c r="T1674" i="64"/>
  <c r="T1636" i="64"/>
  <c r="BB1632" i="64"/>
  <c r="BB1670" i="64"/>
  <c r="BO1394" i="64"/>
  <c r="BO1407" i="64" s="1"/>
  <c r="BO1674" i="64"/>
  <c r="BO1636" i="64"/>
  <c r="BQ1632" i="64"/>
  <c r="BQ1670" i="64"/>
  <c r="CD1670" i="64"/>
  <c r="CD1632" i="64"/>
  <c r="BC1631" i="64"/>
  <c r="BC1669" i="64"/>
  <c r="CG1631" i="64"/>
  <c r="CG1669" i="64"/>
  <c r="BQ1631" i="64"/>
  <c r="BQ1669" i="64"/>
  <c r="BA1631" i="64"/>
  <c r="BA1669" i="64"/>
  <c r="AK1631" i="64"/>
  <c r="AK1669" i="64"/>
  <c r="U1631" i="64"/>
  <c r="U1669" i="64"/>
  <c r="BY1394" i="64"/>
  <c r="BY1407" i="64" s="1"/>
  <c r="BY1636" i="64"/>
  <c r="BY1674" i="64"/>
  <c r="BI1394" i="64"/>
  <c r="BI1407" i="64" s="1"/>
  <c r="BI1636" i="64"/>
  <c r="BI1674" i="64"/>
  <c r="AS1394" i="64"/>
  <c r="AS1407" i="64" s="1"/>
  <c r="AS1636" i="64"/>
  <c r="AS1674" i="64"/>
  <c r="AC1394" i="64"/>
  <c r="AC1407" i="64" s="1"/>
  <c r="AC1674" i="64"/>
  <c r="AC1636" i="64"/>
  <c r="CH1393" i="64"/>
  <c r="CH1673" i="64"/>
  <c r="BR1393" i="64"/>
  <c r="BR1673" i="64"/>
  <c r="BB1393" i="64"/>
  <c r="BB1673" i="64"/>
  <c r="AL1393" i="64"/>
  <c r="AL1673" i="64"/>
  <c r="V1393" i="64"/>
  <c r="V1673" i="64"/>
  <c r="CA1670" i="64"/>
  <c r="CA1632" i="64"/>
  <c r="BK1670" i="64"/>
  <c r="BK1632" i="64"/>
  <c r="AU1670" i="64"/>
  <c r="AU1632" i="64"/>
  <c r="AE1670" i="64"/>
  <c r="AE1632" i="64"/>
  <c r="AZ1394" i="64"/>
  <c r="AZ1407" i="64" s="1"/>
  <c r="AZ1674" i="64"/>
  <c r="AZ1636" i="64"/>
  <c r="AL1632" i="64"/>
  <c r="AL1670" i="64"/>
  <c r="BG1631" i="64"/>
  <c r="BG1669" i="64"/>
  <c r="BH1393" i="64"/>
  <c r="BH1673" i="64"/>
  <c r="X1631" i="64"/>
  <c r="X1669" i="64"/>
  <c r="Y1393" i="64"/>
  <c r="Y1673" i="64"/>
  <c r="AU1394" i="64"/>
  <c r="AU1407" i="64" s="1"/>
  <c r="AU1674" i="64"/>
  <c r="AU1636" i="64"/>
  <c r="CC1670" i="64"/>
  <c r="CC1632" i="64"/>
  <c r="CF1669" i="64"/>
  <c r="CF1631" i="64"/>
  <c r="BP1669" i="64"/>
  <c r="BP1631" i="64"/>
  <c r="AZ1669" i="64"/>
  <c r="AZ1631" i="64"/>
  <c r="AJ1631" i="64"/>
  <c r="AJ1669" i="64"/>
  <c r="T1631" i="64"/>
  <c r="T1669" i="64"/>
  <c r="BX1394" i="64"/>
  <c r="BX1407" i="64" s="1"/>
  <c r="BX1636" i="64"/>
  <c r="BX1674" i="64"/>
  <c r="BH1394" i="64"/>
  <c r="BH1407" i="64" s="1"/>
  <c r="BH1636" i="64"/>
  <c r="BH1674" i="64"/>
  <c r="AR1394" i="64"/>
  <c r="AR1407" i="64" s="1"/>
  <c r="AR1636" i="64"/>
  <c r="AR1674" i="64"/>
  <c r="AB1394" i="64"/>
  <c r="AB1407" i="64" s="1"/>
  <c r="AB1636" i="64"/>
  <c r="AB1674" i="64"/>
  <c r="CG1393" i="64"/>
  <c r="CG1673" i="64"/>
  <c r="BQ1393" i="64"/>
  <c r="BQ1673" i="64"/>
  <c r="BA1393" i="64"/>
  <c r="BA1673" i="64"/>
  <c r="AK1393" i="64"/>
  <c r="AK1673" i="64"/>
  <c r="U1393" i="64"/>
  <c r="U1673" i="64"/>
  <c r="BZ1670" i="64"/>
  <c r="BZ1632" i="64"/>
  <c r="BJ1670" i="64"/>
  <c r="BJ1632" i="64"/>
  <c r="AT1632" i="64"/>
  <c r="AT1670" i="64"/>
  <c r="AD1632" i="64"/>
  <c r="AD1670" i="64"/>
  <c r="BP1394" i="64"/>
  <c r="BP1407" i="64" s="1"/>
  <c r="BP1636" i="64"/>
  <c r="BP1674" i="64"/>
  <c r="AC1393" i="64"/>
  <c r="AC1673" i="64"/>
  <c r="AQ1631" i="64"/>
  <c r="AQ1669" i="64"/>
  <c r="AR1393" i="64"/>
  <c r="AR1673" i="64"/>
  <c r="BL1394" i="64"/>
  <c r="BL1407" i="64" s="1"/>
  <c r="BL1674" i="64"/>
  <c r="BL1636" i="64"/>
  <c r="AO1393" i="64"/>
  <c r="AO1673" i="64"/>
  <c r="BK1394" i="64"/>
  <c r="BK1407" i="64" s="1"/>
  <c r="BK1674" i="64"/>
  <c r="BK1636" i="64"/>
  <c r="AN1393" i="64"/>
  <c r="AN1673" i="64"/>
  <c r="CE1669" i="64"/>
  <c r="CE1631" i="64"/>
  <c r="BO1631" i="64"/>
  <c r="BO1669" i="64"/>
  <c r="AY1631" i="64"/>
  <c r="AY1669" i="64"/>
  <c r="AI1669" i="64"/>
  <c r="AI1631" i="64"/>
  <c r="BW1394" i="64"/>
  <c r="BW1407" i="64" s="1"/>
  <c r="BW1636" i="64"/>
  <c r="BW1674" i="64"/>
  <c r="BG1394" i="64"/>
  <c r="BG1407" i="64" s="1"/>
  <c r="BG1636" i="64"/>
  <c r="BG1674" i="64"/>
  <c r="AQ1394" i="64"/>
  <c r="AQ1407" i="64" s="1"/>
  <c r="AQ1636" i="64"/>
  <c r="AQ1674" i="64"/>
  <c r="AA1394" i="64"/>
  <c r="AA1407" i="64" s="1"/>
  <c r="AA1636" i="64"/>
  <c r="AA1674" i="64"/>
  <c r="CF1393" i="64"/>
  <c r="CF1673" i="64"/>
  <c r="BP1393" i="64"/>
  <c r="BP1673" i="64"/>
  <c r="AZ1393" i="64"/>
  <c r="AZ1673" i="64"/>
  <c r="AJ1393" i="64"/>
  <c r="AJ1673" i="64"/>
  <c r="T1393" i="64"/>
  <c r="T1673" i="64"/>
  <c r="BY1670" i="64"/>
  <c r="BY1632" i="64"/>
  <c r="BI1670" i="64"/>
  <c r="BI1632" i="64"/>
  <c r="AS1670" i="64"/>
  <c r="AS1632" i="64"/>
  <c r="AC1632" i="64"/>
  <c r="AC1670" i="64"/>
  <c r="AB1631" i="64"/>
  <c r="AB1669" i="64"/>
  <c r="CE1394" i="64"/>
  <c r="CE1407" i="64" s="1"/>
  <c r="CE1674" i="64"/>
  <c r="CE1636" i="64"/>
  <c r="CG1632" i="64"/>
  <c r="CG1670" i="64"/>
  <c r="BT1631" i="64"/>
  <c r="BT1669" i="64"/>
  <c r="AF1394" i="64"/>
  <c r="AF1407" i="64" s="1"/>
  <c r="AF1674" i="64"/>
  <c r="AF1636" i="64"/>
  <c r="AX1670" i="64"/>
  <c r="AX1632" i="64"/>
  <c r="W1631" i="64"/>
  <c r="W1669" i="64"/>
  <c r="CJ1393" i="64"/>
  <c r="CJ1673" i="64"/>
  <c r="AW1670" i="64"/>
  <c r="AW1632" i="64"/>
  <c r="CD1669" i="64"/>
  <c r="CD1631" i="64"/>
  <c r="BN1669" i="64"/>
  <c r="BN1631" i="64"/>
  <c r="AX1669" i="64"/>
  <c r="AX1631" i="64"/>
  <c r="AH1669" i="64"/>
  <c r="AH1631" i="64"/>
  <c r="BV1394" i="64"/>
  <c r="BV1407" i="64" s="1"/>
  <c r="BV1636" i="64"/>
  <c r="BV1674" i="64"/>
  <c r="BF1394" i="64"/>
  <c r="BF1407" i="64" s="1"/>
  <c r="BF1636" i="64"/>
  <c r="BF1674" i="64"/>
  <c r="AP1394" i="64"/>
  <c r="AP1407" i="64" s="1"/>
  <c r="AP1636" i="64"/>
  <c r="AP1674" i="64"/>
  <c r="Z1394" i="64"/>
  <c r="Z1407" i="64" s="1"/>
  <c r="Z1636" i="64"/>
  <c r="Z1674" i="64"/>
  <c r="CE1393" i="64"/>
  <c r="CE1673" i="64"/>
  <c r="BO1393" i="64"/>
  <c r="BO1673" i="64"/>
  <c r="AY1393" i="64"/>
  <c r="AY1673" i="64"/>
  <c r="AI1393" i="64"/>
  <c r="AI1673" i="64"/>
  <c r="BX1632" i="64"/>
  <c r="BX1670" i="64"/>
  <c r="BH1632" i="64"/>
  <c r="BH1670" i="64"/>
  <c r="AR1632" i="64"/>
  <c r="AR1670" i="64"/>
  <c r="AB1632" i="64"/>
  <c r="AB1670" i="64"/>
  <c r="CF1394" i="64"/>
  <c r="CF1407" i="64" s="1"/>
  <c r="CF1636" i="64"/>
  <c r="CF1674" i="64"/>
  <c r="BR1632" i="64"/>
  <c r="BR1670" i="64"/>
  <c r="U1632" i="64"/>
  <c r="U1670" i="64"/>
  <c r="BD1631" i="64"/>
  <c r="BD1669" i="64"/>
  <c r="CK1393" i="64"/>
  <c r="CK1673" i="64"/>
  <c r="AH1670" i="64"/>
  <c r="AH1632" i="64"/>
  <c r="CA1394" i="64"/>
  <c r="CA1407" i="64" s="1"/>
  <c r="CA1674" i="64"/>
  <c r="CA1636" i="64"/>
  <c r="BT1393" i="64"/>
  <c r="BT1673" i="64"/>
  <c r="BM1670" i="64"/>
  <c r="BM1632" i="64"/>
  <c r="CC1669" i="64"/>
  <c r="CC1631" i="64"/>
  <c r="BM1669" i="64"/>
  <c r="BM1631" i="64"/>
  <c r="AW1669" i="64"/>
  <c r="AW1631" i="64"/>
  <c r="AG1669" i="64"/>
  <c r="AG1631" i="64"/>
  <c r="CK1394" i="64"/>
  <c r="CK1407" i="64" s="1"/>
  <c r="CK1636" i="64"/>
  <c r="CK1674" i="64"/>
  <c r="BU1394" i="64"/>
  <c r="BU1407" i="64" s="1"/>
  <c r="BU1636" i="64"/>
  <c r="BU1674" i="64"/>
  <c r="BE1394" i="64"/>
  <c r="BE1407" i="64" s="1"/>
  <c r="BE1636" i="64"/>
  <c r="BE1674" i="64"/>
  <c r="AO1394" i="64"/>
  <c r="AO1407" i="64" s="1"/>
  <c r="AO1636" i="64"/>
  <c r="AO1674" i="64"/>
  <c r="Y1394" i="64"/>
  <c r="Y1407" i="64" s="1"/>
  <c r="Y1636" i="64"/>
  <c r="Y1674" i="64"/>
  <c r="CD1393" i="64"/>
  <c r="CD1673" i="64"/>
  <c r="BN1393" i="64"/>
  <c r="BN1673" i="64"/>
  <c r="AX1393" i="64"/>
  <c r="AX1673" i="64"/>
  <c r="AH1393" i="64"/>
  <c r="AH1673" i="64"/>
  <c r="BW1632" i="64"/>
  <c r="BW1670" i="64"/>
  <c r="BG1632" i="64"/>
  <c r="BG1670" i="64"/>
  <c r="AQ1632" i="64"/>
  <c r="AQ1670" i="64"/>
  <c r="AA1632" i="64"/>
  <c r="AA1670" i="64"/>
  <c r="AJ1394" i="64"/>
  <c r="AJ1407" i="64" s="1"/>
  <c r="AJ1674" i="64"/>
  <c r="AJ1636" i="64"/>
  <c r="V1632" i="64"/>
  <c r="V1670" i="64"/>
  <c r="AI1394" i="64"/>
  <c r="AI1407" i="64" s="1"/>
  <c r="AI1674" i="64"/>
  <c r="AI1636" i="64"/>
  <c r="BA1632" i="64"/>
  <c r="BA1670" i="64"/>
  <c r="CB1394" i="64"/>
  <c r="CB1407" i="64" s="1"/>
  <c r="CB1674" i="64"/>
  <c r="CB1636" i="64"/>
  <c r="BE1393" i="64"/>
  <c r="BE1673" i="64"/>
  <c r="CI1631" i="64"/>
  <c r="CI1669" i="64"/>
  <c r="BD1393" i="64"/>
  <c r="BD1673" i="64"/>
  <c r="CB1669" i="64"/>
  <c r="CB1631" i="64"/>
  <c r="BL1669" i="64"/>
  <c r="BL1631" i="64"/>
  <c r="AV1669" i="64"/>
  <c r="AV1631" i="64"/>
  <c r="AF1669" i="64"/>
  <c r="AF1631" i="64"/>
  <c r="CJ1394" i="64"/>
  <c r="CJ1407" i="64" s="1"/>
  <c r="CJ1636" i="64"/>
  <c r="CJ1674" i="64"/>
  <c r="BT1394" i="64"/>
  <c r="BT1407" i="64" s="1"/>
  <c r="BT1636" i="64"/>
  <c r="BT1674" i="64"/>
  <c r="BD1394" i="64"/>
  <c r="BD1407" i="64" s="1"/>
  <c r="BD1636" i="64"/>
  <c r="BD1674" i="64"/>
  <c r="AN1394" i="64"/>
  <c r="AN1407" i="64" s="1"/>
  <c r="AN1636" i="64"/>
  <c r="AN1674" i="64"/>
  <c r="X1394" i="64"/>
  <c r="X1407" i="64" s="1"/>
  <c r="X1636" i="64"/>
  <c r="X1674" i="64"/>
  <c r="CC1393" i="64"/>
  <c r="CC1673" i="64"/>
  <c r="BM1393" i="64"/>
  <c r="BM1673" i="64"/>
  <c r="AW1393" i="64"/>
  <c r="AW1673" i="64"/>
  <c r="AG1393" i="64"/>
  <c r="AG1673" i="64"/>
  <c r="BV1632" i="64"/>
  <c r="BV1670" i="64"/>
  <c r="BF1632" i="64"/>
  <c r="BF1670" i="64"/>
  <c r="AP1632" i="64"/>
  <c r="AP1670" i="64"/>
  <c r="Z1632" i="64"/>
  <c r="Z1670" i="64"/>
  <c r="BY1393" i="64"/>
  <c r="BY1673" i="64"/>
  <c r="AY1394" i="64"/>
  <c r="AY1407" i="64" s="1"/>
  <c r="AY1674" i="64"/>
  <c r="AY1636" i="64"/>
  <c r="AK1632" i="64"/>
  <c r="AK1670" i="64"/>
  <c r="CJ1631" i="64"/>
  <c r="CJ1669" i="64"/>
  <c r="AV1394" i="64"/>
  <c r="AV1407" i="64" s="1"/>
  <c r="AV1674" i="64"/>
  <c r="AV1636" i="64"/>
  <c r="BN1670" i="64"/>
  <c r="BN1632" i="64"/>
  <c r="BS1631" i="64"/>
  <c r="BS1669" i="64"/>
  <c r="AE1394" i="64"/>
  <c r="AE1407" i="64" s="1"/>
  <c r="AE1674" i="64"/>
  <c r="AE1636" i="64"/>
  <c r="AG1670" i="64"/>
  <c r="AG1632" i="64"/>
  <c r="CA1669" i="64"/>
  <c r="CA1631" i="64"/>
  <c r="BK1669" i="64"/>
  <c r="BK1631" i="64"/>
  <c r="AU1669" i="64"/>
  <c r="AU1631" i="64"/>
  <c r="AE1669" i="64"/>
  <c r="AE1631" i="64"/>
  <c r="CI1394" i="64"/>
  <c r="CI1407" i="64" s="1"/>
  <c r="CI1636" i="64"/>
  <c r="CI1674" i="64"/>
  <c r="BS1394" i="64"/>
  <c r="BS1407" i="64" s="1"/>
  <c r="BS1636" i="64"/>
  <c r="BS1674" i="64"/>
  <c r="BC1394" i="64"/>
  <c r="BC1407" i="64" s="1"/>
  <c r="BC1636" i="64"/>
  <c r="BC1674" i="64"/>
  <c r="AM1394" i="64"/>
  <c r="AM1407" i="64" s="1"/>
  <c r="AM1636" i="64"/>
  <c r="AM1674" i="64"/>
  <c r="W1394" i="64"/>
  <c r="W1407" i="64" s="1"/>
  <c r="W1636" i="64"/>
  <c r="W1674" i="64"/>
  <c r="CB1393" i="64"/>
  <c r="CB1673" i="64"/>
  <c r="BL1393" i="64"/>
  <c r="BL1673" i="64"/>
  <c r="AV1393" i="64"/>
  <c r="AV1673" i="64"/>
  <c r="AF1393" i="64"/>
  <c r="AF1673" i="64"/>
  <c r="CK1632" i="64"/>
  <c r="CK1670" i="64"/>
  <c r="BU1632" i="64"/>
  <c r="BU1670" i="64"/>
  <c r="BE1632" i="64"/>
  <c r="BE1670" i="64"/>
  <c r="AO1632" i="64"/>
  <c r="AO1670" i="64"/>
  <c r="Y1632" i="64"/>
  <c r="Y1670" i="64"/>
  <c r="BK1364" i="64"/>
  <c r="BK1380" i="64" s="1"/>
  <c r="BK1389" i="64"/>
  <c r="BK1402" i="64" s="1"/>
  <c r="CK1365" i="64"/>
  <c r="CK1381" i="64" s="1"/>
  <c r="CK1390" i="64"/>
  <c r="CK1403" i="64" s="1"/>
  <c r="BJ1364" i="64"/>
  <c r="BJ1380" i="64" s="1"/>
  <c r="BJ1389" i="64"/>
  <c r="BJ1402" i="64" s="1"/>
  <c r="CJ1365" i="64"/>
  <c r="CJ1381" i="64" s="1"/>
  <c r="CJ1390" i="64"/>
  <c r="CJ1403" i="64" s="1"/>
  <c r="BT1365" i="64"/>
  <c r="BT1381" i="64" s="1"/>
  <c r="BT1390" i="64"/>
  <c r="BT1403" i="64" s="1"/>
  <c r="BD1365" i="64"/>
  <c r="BD1381" i="64" s="1"/>
  <c r="BD1390" i="64"/>
  <c r="BD1403" i="64" s="1"/>
  <c r="AN1365" i="64"/>
  <c r="AN1381" i="64" s="1"/>
  <c r="AN1390" i="64"/>
  <c r="AN1403" i="64" s="1"/>
  <c r="X1365" i="64"/>
  <c r="X1390" i="64"/>
  <c r="Y1365" i="64"/>
  <c r="Y1390" i="64"/>
  <c r="BY1364" i="64"/>
  <c r="BY1380" i="64" s="1"/>
  <c r="BY1389" i="64"/>
  <c r="BY1402" i="64" s="1"/>
  <c r="BI1364" i="64"/>
  <c r="BI1380" i="64" s="1"/>
  <c r="BI1389" i="64"/>
  <c r="BI1402" i="64" s="1"/>
  <c r="AS1364" i="64"/>
  <c r="AS1380" i="64" s="1"/>
  <c r="AS1389" i="64"/>
  <c r="AS1402" i="64" s="1"/>
  <c r="AC1364" i="64"/>
  <c r="AC1380" i="64" s="1"/>
  <c r="AC1389" i="64"/>
  <c r="AC1402" i="64" s="1"/>
  <c r="CI1365" i="64"/>
  <c r="CI1381" i="64" s="1"/>
  <c r="CI1390" i="64"/>
  <c r="CI1403" i="64" s="1"/>
  <c r="BS1365" i="64"/>
  <c r="BS1381" i="64" s="1"/>
  <c r="BS1390" i="64"/>
  <c r="BS1403" i="64" s="1"/>
  <c r="BC1365" i="64"/>
  <c r="BC1381" i="64" s="1"/>
  <c r="BC1390" i="64"/>
  <c r="BC1403" i="64" s="1"/>
  <c r="AM1365" i="64"/>
  <c r="AM1381" i="64" s="1"/>
  <c r="AM1390" i="64"/>
  <c r="AM1403" i="64" s="1"/>
  <c r="W1365" i="64"/>
  <c r="W1390" i="64"/>
  <c r="AD1364" i="64"/>
  <c r="AD1380" i="64" s="1"/>
  <c r="AD1389" i="64"/>
  <c r="AD1402" i="64" s="1"/>
  <c r="BX1364" i="64"/>
  <c r="BX1380" i="64" s="1"/>
  <c r="BX1389" i="64"/>
  <c r="BX1402" i="64" s="1"/>
  <c r="BH1364" i="64"/>
  <c r="BH1380" i="64" s="1"/>
  <c r="BH1389" i="64"/>
  <c r="BH1402" i="64" s="1"/>
  <c r="AR1364" i="64"/>
  <c r="AR1380" i="64" s="1"/>
  <c r="AR1389" i="64"/>
  <c r="AR1402" i="64" s="1"/>
  <c r="AB1364" i="64"/>
  <c r="AB1380" i="64" s="1"/>
  <c r="AB1389" i="64"/>
  <c r="AB1402" i="64" s="1"/>
  <c r="CH1365" i="64"/>
  <c r="CH1381" i="64" s="1"/>
  <c r="CH1390" i="64"/>
  <c r="CH1403" i="64" s="1"/>
  <c r="BR1365" i="64"/>
  <c r="BR1381" i="64" s="1"/>
  <c r="BR1390" i="64"/>
  <c r="BR1403" i="64" s="1"/>
  <c r="BB1365" i="64"/>
  <c r="BB1381" i="64" s="1"/>
  <c r="BB1390" i="64"/>
  <c r="BB1403" i="64" s="1"/>
  <c r="AL1365" i="64"/>
  <c r="AL1381" i="64" s="1"/>
  <c r="AL1390" i="64"/>
  <c r="AL1403" i="64" s="1"/>
  <c r="V1365" i="64"/>
  <c r="V1390" i="64"/>
  <c r="CA1364" i="64"/>
  <c r="CA1380" i="64" s="1"/>
  <c r="CA1389" i="64"/>
  <c r="CA1402" i="64" s="1"/>
  <c r="BE1365" i="64"/>
  <c r="BE1381" i="64" s="1"/>
  <c r="BE1390" i="64"/>
  <c r="BE1403" i="64" s="1"/>
  <c r="BW1364" i="64"/>
  <c r="BW1380" i="64" s="1"/>
  <c r="BW1389" i="64"/>
  <c r="BW1402" i="64" s="1"/>
  <c r="BG1364" i="64"/>
  <c r="BG1380" i="64" s="1"/>
  <c r="BG1389" i="64"/>
  <c r="BG1402" i="64" s="1"/>
  <c r="AQ1364" i="64"/>
  <c r="AQ1380" i="64" s="1"/>
  <c r="AQ1389" i="64"/>
  <c r="AQ1402" i="64" s="1"/>
  <c r="AA1364" i="64"/>
  <c r="AA1380" i="64" s="1"/>
  <c r="AA1389" i="64"/>
  <c r="AA1402" i="64" s="1"/>
  <c r="CG1365" i="64"/>
  <c r="CG1381" i="64" s="1"/>
  <c r="CG1390" i="64"/>
  <c r="CG1403" i="64" s="1"/>
  <c r="BQ1365" i="64"/>
  <c r="BQ1381" i="64" s="1"/>
  <c r="BQ1390" i="64"/>
  <c r="BQ1403" i="64" s="1"/>
  <c r="BA1365" i="64"/>
  <c r="BA1381" i="64" s="1"/>
  <c r="BA1390" i="64"/>
  <c r="BA1403" i="64" s="1"/>
  <c r="AK1365" i="64"/>
  <c r="AK1381" i="64" s="1"/>
  <c r="AK1390" i="64"/>
  <c r="AK1403" i="64" s="1"/>
  <c r="U1365" i="64"/>
  <c r="U1390" i="64"/>
  <c r="AT1364" i="64"/>
  <c r="AT1380" i="64" s="1"/>
  <c r="AT1389" i="64"/>
  <c r="AT1402" i="64" s="1"/>
  <c r="BV1364" i="64"/>
  <c r="BV1380" i="64" s="1"/>
  <c r="BV1389" i="64"/>
  <c r="BV1402" i="64" s="1"/>
  <c r="BF1364" i="64"/>
  <c r="BF1380" i="64" s="1"/>
  <c r="BF1389" i="64"/>
  <c r="BF1402" i="64" s="1"/>
  <c r="AP1364" i="64"/>
  <c r="AP1380" i="64" s="1"/>
  <c r="AP1389" i="64"/>
  <c r="AP1402" i="64" s="1"/>
  <c r="Z1364" i="64"/>
  <c r="Z1380" i="64" s="1"/>
  <c r="Z1389" i="64"/>
  <c r="Z1402" i="64" s="1"/>
  <c r="CF1365" i="64"/>
  <c r="CF1381" i="64" s="1"/>
  <c r="CF1390" i="64"/>
  <c r="CF1403" i="64" s="1"/>
  <c r="BP1365" i="64"/>
  <c r="BP1381" i="64" s="1"/>
  <c r="BP1390" i="64"/>
  <c r="BP1403" i="64" s="1"/>
  <c r="AZ1365" i="64"/>
  <c r="AZ1381" i="64" s="1"/>
  <c r="AZ1390" i="64"/>
  <c r="AZ1403" i="64" s="1"/>
  <c r="AJ1365" i="64"/>
  <c r="AJ1381" i="64" s="1"/>
  <c r="AJ1390" i="64"/>
  <c r="AJ1403" i="64" s="1"/>
  <c r="T1365" i="64"/>
  <c r="T1390" i="64"/>
  <c r="AO1365" i="64"/>
  <c r="AO1381" i="64" s="1"/>
  <c r="AO1390" i="64"/>
  <c r="AO1403" i="64" s="1"/>
  <c r="CK1364" i="64"/>
  <c r="CK1380" i="64" s="1"/>
  <c r="CK1389" i="64"/>
  <c r="CK1402" i="64" s="1"/>
  <c r="BU1364" i="64"/>
  <c r="BU1380" i="64" s="1"/>
  <c r="BU1389" i="64"/>
  <c r="BU1402" i="64" s="1"/>
  <c r="BE1364" i="64"/>
  <c r="BE1380" i="64" s="1"/>
  <c r="BE1389" i="64"/>
  <c r="BE1402" i="64" s="1"/>
  <c r="AO1364" i="64"/>
  <c r="AO1380" i="64" s="1"/>
  <c r="AO1389" i="64"/>
  <c r="AO1402" i="64" s="1"/>
  <c r="Y1364" i="64"/>
  <c r="Y1380" i="64" s="1"/>
  <c r="Y1389" i="64"/>
  <c r="Y1402" i="64" s="1"/>
  <c r="CE1365" i="64"/>
  <c r="CE1381" i="64" s="1"/>
  <c r="CE1390" i="64"/>
  <c r="CE1403" i="64" s="1"/>
  <c r="BO1365" i="64"/>
  <c r="BO1381" i="64" s="1"/>
  <c r="BO1390" i="64"/>
  <c r="BO1403" i="64" s="1"/>
  <c r="AY1365" i="64"/>
  <c r="AY1381" i="64" s="1"/>
  <c r="AY1390" i="64"/>
  <c r="AY1403" i="64" s="1"/>
  <c r="AI1365" i="64"/>
  <c r="AI1381" i="64" s="1"/>
  <c r="AI1390" i="64"/>
  <c r="AI1403" i="64" s="1"/>
  <c r="CJ1364" i="64"/>
  <c r="CJ1380" i="64" s="1"/>
  <c r="CJ1389" i="64"/>
  <c r="CJ1402" i="64" s="1"/>
  <c r="BT1364" i="64"/>
  <c r="BT1380" i="64" s="1"/>
  <c r="BT1389" i="64"/>
  <c r="BT1402" i="64" s="1"/>
  <c r="BD1364" i="64"/>
  <c r="BD1380" i="64" s="1"/>
  <c r="BD1389" i="64"/>
  <c r="BD1402" i="64" s="1"/>
  <c r="AN1364" i="64"/>
  <c r="AN1380" i="64" s="1"/>
  <c r="AN1389" i="64"/>
  <c r="AN1402" i="64" s="1"/>
  <c r="X1364" i="64"/>
  <c r="X1380" i="64" s="1"/>
  <c r="X1389" i="64"/>
  <c r="X1402" i="64" s="1"/>
  <c r="CD1365" i="64"/>
  <c r="CD1381" i="64" s="1"/>
  <c r="CD1390" i="64"/>
  <c r="CD1403" i="64" s="1"/>
  <c r="BN1365" i="64"/>
  <c r="BN1381" i="64" s="1"/>
  <c r="BN1390" i="64"/>
  <c r="BN1403" i="64" s="1"/>
  <c r="AX1365" i="64"/>
  <c r="AX1381" i="64" s="1"/>
  <c r="AX1390" i="64"/>
  <c r="AX1403" i="64" s="1"/>
  <c r="AH1365" i="64"/>
  <c r="AH1381" i="64" s="1"/>
  <c r="AH1390" i="64"/>
  <c r="AH1403" i="64" s="1"/>
  <c r="AE1364" i="64"/>
  <c r="AE1380" i="64" s="1"/>
  <c r="AE1389" i="64"/>
  <c r="AE1402" i="64" s="1"/>
  <c r="CI1364" i="64"/>
  <c r="CI1380" i="64" s="1"/>
  <c r="CI1389" i="64"/>
  <c r="CI1402" i="64" s="1"/>
  <c r="BS1364" i="64"/>
  <c r="BS1380" i="64" s="1"/>
  <c r="BS1389" i="64"/>
  <c r="BS1402" i="64" s="1"/>
  <c r="BC1364" i="64"/>
  <c r="BC1380" i="64" s="1"/>
  <c r="BC1389" i="64"/>
  <c r="BC1402" i="64" s="1"/>
  <c r="AM1364" i="64"/>
  <c r="AM1380" i="64" s="1"/>
  <c r="AM1389" i="64"/>
  <c r="AM1402" i="64" s="1"/>
  <c r="W1364" i="64"/>
  <c r="W1380" i="64" s="1"/>
  <c r="W1389" i="64"/>
  <c r="W1402" i="64" s="1"/>
  <c r="CC1365" i="64"/>
  <c r="CC1381" i="64" s="1"/>
  <c r="CC1390" i="64"/>
  <c r="CC1403" i="64" s="1"/>
  <c r="BM1365" i="64"/>
  <c r="BM1381" i="64" s="1"/>
  <c r="BM1390" i="64"/>
  <c r="BM1403" i="64" s="1"/>
  <c r="AW1365" i="64"/>
  <c r="AW1381" i="64" s="1"/>
  <c r="AW1390" i="64"/>
  <c r="AW1403" i="64" s="1"/>
  <c r="AG1365" i="64"/>
  <c r="AG1381" i="64" s="1"/>
  <c r="AG1390" i="64"/>
  <c r="AG1403" i="64" s="1"/>
  <c r="CH1364" i="64"/>
  <c r="CH1380" i="64" s="1"/>
  <c r="CH1389" i="64"/>
  <c r="CH1402" i="64" s="1"/>
  <c r="BR1364" i="64"/>
  <c r="BR1380" i="64" s="1"/>
  <c r="BR1389" i="64"/>
  <c r="BR1402" i="64" s="1"/>
  <c r="BB1364" i="64"/>
  <c r="BB1380" i="64" s="1"/>
  <c r="BB1389" i="64"/>
  <c r="BB1402" i="64" s="1"/>
  <c r="AL1364" i="64"/>
  <c r="AL1380" i="64" s="1"/>
  <c r="AL1389" i="64"/>
  <c r="AL1402" i="64" s="1"/>
  <c r="V1364" i="64"/>
  <c r="V1380" i="64" s="1"/>
  <c r="V1389" i="64"/>
  <c r="V1402" i="64" s="1"/>
  <c r="CB1365" i="64"/>
  <c r="CB1381" i="64" s="1"/>
  <c r="CB1390" i="64"/>
  <c r="CB1403" i="64" s="1"/>
  <c r="BL1365" i="64"/>
  <c r="BL1381" i="64" s="1"/>
  <c r="BL1390" i="64"/>
  <c r="BL1403" i="64" s="1"/>
  <c r="AV1365" i="64"/>
  <c r="AV1381" i="64" s="1"/>
  <c r="AV1390" i="64"/>
  <c r="AV1403" i="64" s="1"/>
  <c r="AF1365" i="64"/>
  <c r="AF1381" i="64" s="1"/>
  <c r="AF1390" i="64"/>
  <c r="AF1403" i="64" s="1"/>
  <c r="BZ1364" i="64"/>
  <c r="BZ1380" i="64" s="1"/>
  <c r="BZ1389" i="64"/>
  <c r="BZ1402" i="64" s="1"/>
  <c r="CG1364" i="64"/>
  <c r="CG1380" i="64" s="1"/>
  <c r="CG1389" i="64"/>
  <c r="CG1402" i="64" s="1"/>
  <c r="BQ1364" i="64"/>
  <c r="BQ1380" i="64" s="1"/>
  <c r="BQ1389" i="64"/>
  <c r="BQ1402" i="64" s="1"/>
  <c r="BA1364" i="64"/>
  <c r="BA1380" i="64" s="1"/>
  <c r="BA1389" i="64"/>
  <c r="BA1402" i="64" s="1"/>
  <c r="AK1364" i="64"/>
  <c r="AK1380" i="64" s="1"/>
  <c r="AK1389" i="64"/>
  <c r="AK1402" i="64" s="1"/>
  <c r="U1364" i="64"/>
  <c r="U1380" i="64" s="1"/>
  <c r="U1389" i="64"/>
  <c r="U1402" i="64" s="1"/>
  <c r="CA1365" i="64"/>
  <c r="CA1381" i="64" s="1"/>
  <c r="CA1390" i="64"/>
  <c r="CA1403" i="64" s="1"/>
  <c r="BK1365" i="64"/>
  <c r="BK1381" i="64" s="1"/>
  <c r="BK1390" i="64"/>
  <c r="BK1403" i="64" s="1"/>
  <c r="AU1365" i="64"/>
  <c r="AU1381" i="64" s="1"/>
  <c r="AU1390" i="64"/>
  <c r="AU1403" i="64" s="1"/>
  <c r="AE1365" i="64"/>
  <c r="AE1381" i="64" s="1"/>
  <c r="AE1390" i="64"/>
  <c r="AE1403" i="64" s="1"/>
  <c r="CF1364" i="64"/>
  <c r="CF1380" i="64" s="1"/>
  <c r="CF1389" i="64"/>
  <c r="CF1402" i="64" s="1"/>
  <c r="BP1364" i="64"/>
  <c r="BP1380" i="64" s="1"/>
  <c r="BP1389" i="64"/>
  <c r="BP1402" i="64" s="1"/>
  <c r="AZ1364" i="64"/>
  <c r="AZ1380" i="64" s="1"/>
  <c r="AZ1389" i="64"/>
  <c r="AZ1402" i="64" s="1"/>
  <c r="AJ1364" i="64"/>
  <c r="AJ1380" i="64" s="1"/>
  <c r="AJ1389" i="64"/>
  <c r="AJ1402" i="64" s="1"/>
  <c r="T1364" i="64"/>
  <c r="T1380" i="64" s="1"/>
  <c r="T1389" i="64"/>
  <c r="T1402" i="64" s="1"/>
  <c r="BZ1365" i="64"/>
  <c r="BZ1381" i="64" s="1"/>
  <c r="BZ1390" i="64"/>
  <c r="BZ1403" i="64" s="1"/>
  <c r="BJ1365" i="64"/>
  <c r="BJ1381" i="64" s="1"/>
  <c r="BJ1390" i="64"/>
  <c r="BJ1403" i="64" s="1"/>
  <c r="AT1365" i="64"/>
  <c r="AT1381" i="64" s="1"/>
  <c r="AT1390" i="64"/>
  <c r="AT1403" i="64" s="1"/>
  <c r="AD1365" i="64"/>
  <c r="AD1381" i="64" s="1"/>
  <c r="AD1390" i="64"/>
  <c r="AD1403" i="64" s="1"/>
  <c r="CE1364" i="64"/>
  <c r="CE1380" i="64" s="1"/>
  <c r="CE1389" i="64"/>
  <c r="CE1402" i="64" s="1"/>
  <c r="BO1364" i="64"/>
  <c r="BO1380" i="64" s="1"/>
  <c r="BO1389" i="64"/>
  <c r="BO1402" i="64" s="1"/>
  <c r="AY1364" i="64"/>
  <c r="AY1380" i="64" s="1"/>
  <c r="AY1389" i="64"/>
  <c r="AY1402" i="64" s="1"/>
  <c r="AI1364" i="64"/>
  <c r="AI1380" i="64" s="1"/>
  <c r="AI1389" i="64"/>
  <c r="AI1402" i="64" s="1"/>
  <c r="BY1365" i="64"/>
  <c r="BY1381" i="64" s="1"/>
  <c r="BY1390" i="64"/>
  <c r="BY1403" i="64" s="1"/>
  <c r="BI1365" i="64"/>
  <c r="BI1381" i="64" s="1"/>
  <c r="BI1390" i="64"/>
  <c r="BI1403" i="64" s="1"/>
  <c r="AS1365" i="64"/>
  <c r="AS1381" i="64" s="1"/>
  <c r="AS1390" i="64"/>
  <c r="AS1403" i="64" s="1"/>
  <c r="AC1365" i="64"/>
  <c r="AC1381" i="64" s="1"/>
  <c r="AC1390" i="64"/>
  <c r="AU1364" i="64"/>
  <c r="AU1380" i="64" s="1"/>
  <c r="AU1389" i="64"/>
  <c r="AU1402" i="64" s="1"/>
  <c r="BU1365" i="64"/>
  <c r="BU1381" i="64" s="1"/>
  <c r="BU1390" i="64"/>
  <c r="BU1403" i="64" s="1"/>
  <c r="CD1364" i="64"/>
  <c r="CD1380" i="64" s="1"/>
  <c r="CD1389" i="64"/>
  <c r="CD1402" i="64" s="1"/>
  <c r="BN1364" i="64"/>
  <c r="BN1380" i="64" s="1"/>
  <c r="BN1389" i="64"/>
  <c r="BN1402" i="64" s="1"/>
  <c r="AX1364" i="64"/>
  <c r="AX1380" i="64" s="1"/>
  <c r="AX1389" i="64"/>
  <c r="AX1402" i="64" s="1"/>
  <c r="AH1364" i="64"/>
  <c r="AH1380" i="64" s="1"/>
  <c r="AH1389" i="64"/>
  <c r="AH1402" i="64" s="1"/>
  <c r="BX1365" i="64"/>
  <c r="BX1381" i="64" s="1"/>
  <c r="BX1390" i="64"/>
  <c r="BX1403" i="64" s="1"/>
  <c r="BH1365" i="64"/>
  <c r="BH1381" i="64" s="1"/>
  <c r="BH1390" i="64"/>
  <c r="BH1403" i="64" s="1"/>
  <c r="AR1365" i="64"/>
  <c r="AR1381" i="64" s="1"/>
  <c r="AR1390" i="64"/>
  <c r="AR1403" i="64" s="1"/>
  <c r="AB1365" i="64"/>
  <c r="AB1390" i="64"/>
  <c r="CC1364" i="64"/>
  <c r="CC1380" i="64" s="1"/>
  <c r="CC1389" i="64"/>
  <c r="CC1402" i="64" s="1"/>
  <c r="BM1364" i="64"/>
  <c r="BM1380" i="64" s="1"/>
  <c r="BM1389" i="64"/>
  <c r="BM1402" i="64" s="1"/>
  <c r="AW1364" i="64"/>
  <c r="AW1380" i="64" s="1"/>
  <c r="AW1389" i="64"/>
  <c r="AW1402" i="64" s="1"/>
  <c r="AG1364" i="64"/>
  <c r="AG1380" i="64" s="1"/>
  <c r="AG1389" i="64"/>
  <c r="AG1402" i="64" s="1"/>
  <c r="BW1365" i="64"/>
  <c r="BW1381" i="64" s="1"/>
  <c r="BW1390" i="64"/>
  <c r="BW1403" i="64" s="1"/>
  <c r="BG1365" i="64"/>
  <c r="BG1381" i="64" s="1"/>
  <c r="BG1390" i="64"/>
  <c r="BG1403" i="64" s="1"/>
  <c r="AQ1365" i="64"/>
  <c r="AQ1381" i="64" s="1"/>
  <c r="AQ1390" i="64"/>
  <c r="AQ1403" i="64" s="1"/>
  <c r="AA1365" i="64"/>
  <c r="AA1390" i="64"/>
  <c r="CB1364" i="64"/>
  <c r="CB1380" i="64" s="1"/>
  <c r="CB1389" i="64"/>
  <c r="CB1402" i="64" s="1"/>
  <c r="BL1364" i="64"/>
  <c r="BL1380" i="64" s="1"/>
  <c r="BL1389" i="64"/>
  <c r="BL1402" i="64" s="1"/>
  <c r="AV1364" i="64"/>
  <c r="AV1380" i="64" s="1"/>
  <c r="AV1389" i="64"/>
  <c r="AV1402" i="64" s="1"/>
  <c r="AF1364" i="64"/>
  <c r="AF1380" i="64" s="1"/>
  <c r="AF1389" i="64"/>
  <c r="AF1402" i="64" s="1"/>
  <c r="BV1365" i="64"/>
  <c r="BV1381" i="64" s="1"/>
  <c r="BV1390" i="64"/>
  <c r="BV1403" i="64" s="1"/>
  <c r="BF1365" i="64"/>
  <c r="BF1381" i="64" s="1"/>
  <c r="BF1390" i="64"/>
  <c r="BF1403" i="64" s="1"/>
  <c r="AP1365" i="64"/>
  <c r="AP1381" i="64" s="1"/>
  <c r="AP1390" i="64"/>
  <c r="AP1403" i="64" s="1"/>
  <c r="Z1365" i="64"/>
  <c r="Z1390" i="64"/>
  <c r="CB1369" i="64"/>
  <c r="CB1385" i="64" s="1"/>
  <c r="CB1076" i="64"/>
  <c r="AN1369" i="64"/>
  <c r="AN1385" i="64" s="1"/>
  <c r="AN1076" i="64"/>
  <c r="BM1368" i="64"/>
  <c r="BM1075" i="64"/>
  <c r="BC1369" i="64"/>
  <c r="BC1385" i="64" s="1"/>
  <c r="BC1076" i="64"/>
  <c r="CJ1368" i="64"/>
  <c r="CJ1075" i="64"/>
  <c r="AV1368" i="64"/>
  <c r="AV1075" i="64"/>
  <c r="BJ1369" i="64"/>
  <c r="BJ1385" i="64" s="1"/>
  <c r="BJ1076" i="64"/>
  <c r="CI1368" i="64"/>
  <c r="CI1075" i="64"/>
  <c r="AU1368" i="64"/>
  <c r="AU1075" i="64"/>
  <c r="W1368" i="64"/>
  <c r="W1075" i="64"/>
  <c r="BD1369" i="64"/>
  <c r="BD1385" i="64" s="1"/>
  <c r="BD1076" i="64"/>
  <c r="CC1368" i="64"/>
  <c r="CC1075" i="64"/>
  <c r="Y1368" i="64"/>
  <c r="Y1075" i="64"/>
  <c r="W1369" i="64"/>
  <c r="W1385" i="64" s="1"/>
  <c r="W1076" i="64"/>
  <c r="CH1369" i="64"/>
  <c r="CH1385" i="64" s="1"/>
  <c r="CH1076" i="64"/>
  <c r="V1369" i="64"/>
  <c r="V1385" i="64" s="1"/>
  <c r="V1076" i="64"/>
  <c r="AM1368" i="64"/>
  <c r="AM1075" i="64"/>
  <c r="CG1369" i="64"/>
  <c r="CG1385" i="64" s="1"/>
  <c r="CG1076" i="64"/>
  <c r="BY1369" i="64"/>
  <c r="BY1385" i="64" s="1"/>
  <c r="BY1076" i="64"/>
  <c r="BQ1369" i="64"/>
  <c r="BQ1385" i="64" s="1"/>
  <c r="BQ1076" i="64"/>
  <c r="BI1369" i="64"/>
  <c r="BI1385" i="64" s="1"/>
  <c r="BI1076" i="64"/>
  <c r="BA1369" i="64"/>
  <c r="BA1385" i="64" s="1"/>
  <c r="BA1076" i="64"/>
  <c r="AS1369" i="64"/>
  <c r="AS1385" i="64" s="1"/>
  <c r="AS1076" i="64"/>
  <c r="AK1369" i="64"/>
  <c r="AK1385" i="64" s="1"/>
  <c r="AK1076" i="64"/>
  <c r="AC1369" i="64"/>
  <c r="AC1385" i="64" s="1"/>
  <c r="AC1076" i="64"/>
  <c r="U1369" i="64"/>
  <c r="U1385" i="64" s="1"/>
  <c r="U1076" i="64"/>
  <c r="CH1368" i="64"/>
  <c r="CH1075" i="64"/>
  <c r="BZ1368" i="64"/>
  <c r="BZ1075" i="64"/>
  <c r="BR1368" i="64"/>
  <c r="BR1075" i="64"/>
  <c r="BJ1368" i="64"/>
  <c r="BJ1075" i="64"/>
  <c r="BB1368" i="64"/>
  <c r="BB1075" i="64"/>
  <c r="AT1368" i="64"/>
  <c r="AT1075" i="64"/>
  <c r="AL1368" i="64"/>
  <c r="AL1075" i="64"/>
  <c r="AD1368" i="64"/>
  <c r="AD1075" i="64"/>
  <c r="V1368" i="64"/>
  <c r="V1075" i="64"/>
  <c r="X1369" i="64"/>
  <c r="X1385" i="64" s="1"/>
  <c r="X1076" i="64"/>
  <c r="AG1368" i="64"/>
  <c r="AG1075" i="64"/>
  <c r="CA1369" i="64"/>
  <c r="CA1385" i="64" s="1"/>
  <c r="CA1076" i="64"/>
  <c r="BD1368" i="64"/>
  <c r="BD1075" i="64"/>
  <c r="BB1369" i="64"/>
  <c r="BB1385" i="64" s="1"/>
  <c r="BB1076" i="64"/>
  <c r="BC1368" i="64"/>
  <c r="BC1075" i="64"/>
  <c r="CF1369" i="64"/>
  <c r="CF1385" i="64" s="1"/>
  <c r="CF1076" i="64"/>
  <c r="AZ1369" i="64"/>
  <c r="AZ1385" i="64" s="1"/>
  <c r="AZ1076" i="64"/>
  <c r="T1369" i="64"/>
  <c r="T1385" i="64" s="1"/>
  <c r="T1076" i="64"/>
  <c r="BQ1368" i="64"/>
  <c r="BQ1075" i="64"/>
  <c r="AK1368" i="64"/>
  <c r="AK1075" i="64"/>
  <c r="BT1369" i="64"/>
  <c r="BT1385" i="64" s="1"/>
  <c r="BT1076" i="64"/>
  <c r="AF1369" i="64"/>
  <c r="AF1385" i="64" s="1"/>
  <c r="AF1076" i="64"/>
  <c r="AW1368" i="64"/>
  <c r="AW1075" i="64"/>
  <c r="BK1369" i="64"/>
  <c r="BK1385" i="64" s="1"/>
  <c r="BK1076" i="64"/>
  <c r="AM1369" i="64"/>
  <c r="AM1385" i="64" s="1"/>
  <c r="AM1076" i="64"/>
  <c r="CB1368" i="64"/>
  <c r="CB1075" i="64"/>
  <c r="AN1368" i="64"/>
  <c r="AN1075" i="64"/>
  <c r="BR1369" i="64"/>
  <c r="BR1385" i="64" s="1"/>
  <c r="BR1076" i="64"/>
  <c r="AD1369" i="64"/>
  <c r="AD1385" i="64" s="1"/>
  <c r="AD1076" i="64"/>
  <c r="BK1368" i="64"/>
  <c r="BK1075" i="64"/>
  <c r="BX1369" i="64"/>
  <c r="BX1385" i="64" s="1"/>
  <c r="BX1076" i="64"/>
  <c r="U1368" i="64"/>
  <c r="U1075" i="64"/>
  <c r="CE1369" i="64"/>
  <c r="CE1385" i="64" s="1"/>
  <c r="CE1076" i="64"/>
  <c r="BO1369" i="64"/>
  <c r="BO1385" i="64" s="1"/>
  <c r="BO1076" i="64"/>
  <c r="AY1369" i="64"/>
  <c r="AY1385" i="64" s="1"/>
  <c r="AY1076" i="64"/>
  <c r="AI1369" i="64"/>
  <c r="AI1385" i="64" s="1"/>
  <c r="AI1076" i="64"/>
  <c r="BX1368" i="64"/>
  <c r="BX1075" i="64"/>
  <c r="BH1368" i="64"/>
  <c r="BH1075" i="64"/>
  <c r="AR1368" i="64"/>
  <c r="AR1075" i="64"/>
  <c r="AB1368" i="64"/>
  <c r="AB1075" i="64"/>
  <c r="CJ1369" i="64"/>
  <c r="CJ1385" i="64" s="1"/>
  <c r="CJ1076" i="64"/>
  <c r="AV1369" i="64"/>
  <c r="AV1385" i="64" s="1"/>
  <c r="AV1076" i="64"/>
  <c r="BU1368" i="64"/>
  <c r="BU1075" i="64"/>
  <c r="AO1368" i="64"/>
  <c r="AO1075" i="64"/>
  <c r="BS1369" i="64"/>
  <c r="BS1385" i="64" s="1"/>
  <c r="BS1076" i="64"/>
  <c r="AE1369" i="64"/>
  <c r="AE1385" i="64" s="1"/>
  <c r="AE1076" i="64"/>
  <c r="BL1368" i="64"/>
  <c r="BL1075" i="64"/>
  <c r="X1368" i="64"/>
  <c r="X1075" i="64"/>
  <c r="AT1369" i="64"/>
  <c r="AT1385" i="64" s="1"/>
  <c r="AT1076" i="64"/>
  <c r="CA1368" i="64"/>
  <c r="CA1075" i="64"/>
  <c r="BP1369" i="64"/>
  <c r="BP1385" i="64" s="1"/>
  <c r="BP1076" i="64"/>
  <c r="AR1369" i="64"/>
  <c r="AR1385" i="64" s="1"/>
  <c r="AR1076" i="64"/>
  <c r="AB1369" i="64"/>
  <c r="AB1385" i="64" s="1"/>
  <c r="AB1076" i="64"/>
  <c r="CG1368" i="64"/>
  <c r="CG1075" i="64"/>
  <c r="BI1368" i="64"/>
  <c r="BI1075" i="64"/>
  <c r="AS1368" i="64"/>
  <c r="AS1075" i="64"/>
  <c r="BW1369" i="64"/>
  <c r="BW1385" i="64" s="1"/>
  <c r="BW1076" i="64"/>
  <c r="BG1369" i="64"/>
  <c r="BG1385" i="64" s="1"/>
  <c r="BG1076" i="64"/>
  <c r="AQ1369" i="64"/>
  <c r="AQ1385" i="64" s="1"/>
  <c r="AQ1076" i="64"/>
  <c r="AA1369" i="64"/>
  <c r="AA1385" i="64" s="1"/>
  <c r="AA1076" i="64"/>
  <c r="CF1368" i="64"/>
  <c r="CF1075" i="64"/>
  <c r="BP1368" i="64"/>
  <c r="BP1075" i="64"/>
  <c r="AZ1368" i="64"/>
  <c r="AZ1075" i="64"/>
  <c r="AJ1368" i="64"/>
  <c r="AJ1075" i="64"/>
  <c r="T1368" i="64"/>
  <c r="T1075" i="64"/>
  <c r="CD1369" i="64"/>
  <c r="CD1385" i="64" s="1"/>
  <c r="CD1076" i="64"/>
  <c r="BV1369" i="64"/>
  <c r="BV1385" i="64" s="1"/>
  <c r="BV1076" i="64"/>
  <c r="BN1369" i="64"/>
  <c r="BN1385" i="64" s="1"/>
  <c r="BN1076" i="64"/>
  <c r="BF1369" i="64"/>
  <c r="BF1385" i="64" s="1"/>
  <c r="BF1076" i="64"/>
  <c r="AX1369" i="64"/>
  <c r="AX1385" i="64" s="1"/>
  <c r="AX1076" i="64"/>
  <c r="AP1369" i="64"/>
  <c r="AP1385" i="64" s="1"/>
  <c r="AP1076" i="64"/>
  <c r="AH1369" i="64"/>
  <c r="AH1385" i="64" s="1"/>
  <c r="AH1076" i="64"/>
  <c r="Z1369" i="64"/>
  <c r="Z1385" i="64" s="1"/>
  <c r="Z1076" i="64"/>
  <c r="CE1368" i="64"/>
  <c r="CE1075" i="64"/>
  <c r="BW1368" i="64"/>
  <c r="BW1075" i="64"/>
  <c r="BO1368" i="64"/>
  <c r="BO1075" i="64"/>
  <c r="BG1368" i="64"/>
  <c r="BG1075" i="64"/>
  <c r="AY1368" i="64"/>
  <c r="AY1075" i="64"/>
  <c r="AQ1368" i="64"/>
  <c r="AQ1075" i="64"/>
  <c r="AI1368" i="64"/>
  <c r="AI1075" i="64"/>
  <c r="AA1368" i="64"/>
  <c r="AA1075" i="64"/>
  <c r="BL1369" i="64"/>
  <c r="BL1385" i="64" s="1"/>
  <c r="BL1076" i="64"/>
  <c r="CK1368" i="64"/>
  <c r="CK1075" i="64"/>
  <c r="BE1368" i="64"/>
  <c r="BE1075" i="64"/>
  <c r="CI1369" i="64"/>
  <c r="CI1385" i="64" s="1"/>
  <c r="CI1076" i="64"/>
  <c r="AU1369" i="64"/>
  <c r="AU1385" i="64" s="1"/>
  <c r="AU1076" i="64"/>
  <c r="BT1368" i="64"/>
  <c r="BT1075" i="64"/>
  <c r="AF1368" i="64"/>
  <c r="AF1075" i="64"/>
  <c r="BZ1369" i="64"/>
  <c r="BZ1385" i="64" s="1"/>
  <c r="BZ1076" i="64"/>
  <c r="AL1369" i="64"/>
  <c r="AL1385" i="64" s="1"/>
  <c r="AL1076" i="64"/>
  <c r="BS1368" i="64"/>
  <c r="BS1075" i="64"/>
  <c r="AE1368" i="64"/>
  <c r="AE1075" i="64"/>
  <c r="BH1369" i="64"/>
  <c r="BH1385" i="64" s="1"/>
  <c r="BH1076" i="64"/>
  <c r="AJ1369" i="64"/>
  <c r="AJ1385" i="64" s="1"/>
  <c r="AJ1076" i="64"/>
  <c r="BY1368" i="64"/>
  <c r="BY1075" i="64"/>
  <c r="BA1368" i="64"/>
  <c r="BA1075" i="64"/>
  <c r="AC1368" i="64"/>
  <c r="AC1075" i="64"/>
  <c r="CK1369" i="64"/>
  <c r="CK1385" i="64" s="1"/>
  <c r="CK1076" i="64"/>
  <c r="CC1369" i="64"/>
  <c r="CC1385" i="64" s="1"/>
  <c r="CC1076" i="64"/>
  <c r="BU1369" i="64"/>
  <c r="BU1385" i="64" s="1"/>
  <c r="BU1076" i="64"/>
  <c r="BM1369" i="64"/>
  <c r="BM1385" i="64" s="1"/>
  <c r="BM1076" i="64"/>
  <c r="BE1369" i="64"/>
  <c r="BE1385" i="64" s="1"/>
  <c r="BE1076" i="64"/>
  <c r="AW1369" i="64"/>
  <c r="AW1385" i="64" s="1"/>
  <c r="AW1076" i="64"/>
  <c r="AO1369" i="64"/>
  <c r="AO1385" i="64" s="1"/>
  <c r="AO1076" i="64"/>
  <c r="AG1369" i="64"/>
  <c r="AG1385" i="64" s="1"/>
  <c r="AG1076" i="64"/>
  <c r="Y1369" i="64"/>
  <c r="Y1385" i="64" s="1"/>
  <c r="Y1076" i="64"/>
  <c r="CD1368" i="64"/>
  <c r="CD1075" i="64"/>
  <c r="BV1368" i="64"/>
  <c r="BV1075" i="64"/>
  <c r="BN1368" i="64"/>
  <c r="BN1075" i="64"/>
  <c r="BF1368" i="64"/>
  <c r="BF1075" i="64"/>
  <c r="AX1368" i="64"/>
  <c r="AX1075" i="64"/>
  <c r="AP1368" i="64"/>
  <c r="AP1075" i="64"/>
  <c r="AH1368" i="64"/>
  <c r="AH1075" i="64"/>
  <c r="Z1368" i="64"/>
  <c r="Z1075" i="64"/>
  <c r="CI1007" i="64"/>
  <c r="CA1007" i="64"/>
  <c r="BS1007" i="64"/>
  <c r="BK1007" i="64"/>
  <c r="BC1007" i="64"/>
  <c r="AU1007" i="64"/>
  <c r="AM1007" i="64"/>
  <c r="AE1007" i="64"/>
  <c r="W1007" i="64"/>
  <c r="CI1012" i="64"/>
  <c r="CI1033" i="64" s="1"/>
  <c r="CI1051" i="64"/>
  <c r="CA1012" i="64"/>
  <c r="CA1033" i="64" s="1"/>
  <c r="CA1051" i="64"/>
  <c r="BS1012" i="64"/>
  <c r="BS1033" i="64" s="1"/>
  <c r="BS1051" i="64"/>
  <c r="BK1012" i="64"/>
  <c r="BK1033" i="64" s="1"/>
  <c r="BK1051" i="64"/>
  <c r="BC1012" i="64"/>
  <c r="BC1033" i="64" s="1"/>
  <c r="BC1051" i="64"/>
  <c r="AU1012" i="64"/>
  <c r="AU1033" i="64" s="1"/>
  <c r="AU1051" i="64"/>
  <c r="AM1012" i="64"/>
  <c r="AM1033" i="64" s="1"/>
  <c r="AM1051" i="64"/>
  <c r="AE1012" i="64"/>
  <c r="AE1033" i="64" s="1"/>
  <c r="AE1051" i="64"/>
  <c r="W1012" i="64"/>
  <c r="W1033" i="64" s="1"/>
  <c r="W1051" i="64"/>
  <c r="CJ1011" i="64"/>
  <c r="CJ1032" i="64" s="1"/>
  <c r="CJ1050" i="64"/>
  <c r="CB1011" i="64"/>
  <c r="CB1032" i="64" s="1"/>
  <c r="CB1050" i="64"/>
  <c r="BT1011" i="64"/>
  <c r="BT1032" i="64" s="1"/>
  <c r="BT1050" i="64"/>
  <c r="BL1011" i="64"/>
  <c r="BL1032" i="64" s="1"/>
  <c r="BL1050" i="64"/>
  <c r="BD1011" i="64"/>
  <c r="BD1032" i="64" s="1"/>
  <c r="BD1050" i="64"/>
  <c r="AV1011" i="64"/>
  <c r="AV1032" i="64" s="1"/>
  <c r="AV1050" i="64"/>
  <c r="AN1011" i="64"/>
  <c r="AN1032" i="64" s="1"/>
  <c r="AN1050" i="64"/>
  <c r="AF1011" i="64"/>
  <c r="AF1032" i="64" s="1"/>
  <c r="AF1050" i="64"/>
  <c r="X1011" i="64"/>
  <c r="X1032" i="64" s="1"/>
  <c r="X1050" i="64"/>
  <c r="CH1007" i="64"/>
  <c r="BZ1007" i="64"/>
  <c r="BR1007" i="64"/>
  <c r="BJ1007" i="64"/>
  <c r="BB1007" i="64"/>
  <c r="AT1007" i="64"/>
  <c r="AL1007" i="64"/>
  <c r="AD1007" i="64"/>
  <c r="V1007" i="64"/>
  <c r="CH1012" i="64"/>
  <c r="CH1033" i="64" s="1"/>
  <c r="CH1051" i="64"/>
  <c r="BZ1012" i="64"/>
  <c r="BZ1033" i="64" s="1"/>
  <c r="BZ1051" i="64"/>
  <c r="BR1012" i="64"/>
  <c r="BR1033" i="64" s="1"/>
  <c r="BR1051" i="64"/>
  <c r="BJ1012" i="64"/>
  <c r="BJ1033" i="64" s="1"/>
  <c r="BJ1051" i="64"/>
  <c r="BB1012" i="64"/>
  <c r="BB1033" i="64" s="1"/>
  <c r="BB1051" i="64"/>
  <c r="AT1012" i="64"/>
  <c r="AT1033" i="64" s="1"/>
  <c r="AT1051" i="64"/>
  <c r="AL1012" i="64"/>
  <c r="AL1033" i="64" s="1"/>
  <c r="AL1051" i="64"/>
  <c r="AD1012" i="64"/>
  <c r="AD1033" i="64" s="1"/>
  <c r="AD1051" i="64"/>
  <c r="V1012" i="64"/>
  <c r="V1033" i="64" s="1"/>
  <c r="V1051" i="64"/>
  <c r="CI1011" i="64"/>
  <c r="CI1032" i="64" s="1"/>
  <c r="CI1050" i="64"/>
  <c r="CA1011" i="64"/>
  <c r="CA1032" i="64" s="1"/>
  <c r="CA1050" i="64"/>
  <c r="BS1011" i="64"/>
  <c r="BS1032" i="64" s="1"/>
  <c r="BS1050" i="64"/>
  <c r="BK1011" i="64"/>
  <c r="BK1032" i="64" s="1"/>
  <c r="BK1050" i="64"/>
  <c r="BC1011" i="64"/>
  <c r="BC1032" i="64" s="1"/>
  <c r="BC1050" i="64"/>
  <c r="AU1011" i="64"/>
  <c r="AU1032" i="64" s="1"/>
  <c r="AU1050" i="64"/>
  <c r="AM1011" i="64"/>
  <c r="AM1032" i="64" s="1"/>
  <c r="AM1050" i="64"/>
  <c r="AE1011" i="64"/>
  <c r="AE1032" i="64" s="1"/>
  <c r="AE1050" i="64"/>
  <c r="W1011" i="64"/>
  <c r="W1032" i="64" s="1"/>
  <c r="W1050" i="64"/>
  <c r="CG1007" i="64"/>
  <c r="BY1007" i="64"/>
  <c r="BQ1007" i="64"/>
  <c r="BI1007" i="64"/>
  <c r="BA1007" i="64"/>
  <c r="AS1007" i="64"/>
  <c r="AK1007" i="64"/>
  <c r="AC1007" i="64"/>
  <c r="U1007" i="64"/>
  <c r="CG1012" i="64"/>
  <c r="CG1033" i="64" s="1"/>
  <c r="CG1051" i="64"/>
  <c r="BY1012" i="64"/>
  <c r="BY1033" i="64" s="1"/>
  <c r="BY1051" i="64"/>
  <c r="BQ1012" i="64"/>
  <c r="BQ1033" i="64" s="1"/>
  <c r="BQ1051" i="64"/>
  <c r="BI1012" i="64"/>
  <c r="BI1033" i="64" s="1"/>
  <c r="BI1051" i="64"/>
  <c r="BA1012" i="64"/>
  <c r="BA1033" i="64" s="1"/>
  <c r="BA1051" i="64"/>
  <c r="AS1012" i="64"/>
  <c r="AS1033" i="64" s="1"/>
  <c r="AS1051" i="64"/>
  <c r="AK1012" i="64"/>
  <c r="AK1033" i="64" s="1"/>
  <c r="AK1051" i="64"/>
  <c r="AC1012" i="64"/>
  <c r="AC1033" i="64" s="1"/>
  <c r="AC1051" i="64"/>
  <c r="U1012" i="64"/>
  <c r="U1033" i="64" s="1"/>
  <c r="U1051" i="64"/>
  <c r="CH1011" i="64"/>
  <c r="CH1032" i="64" s="1"/>
  <c r="CH1050" i="64"/>
  <c r="BZ1011" i="64"/>
  <c r="BZ1032" i="64" s="1"/>
  <c r="BZ1050" i="64"/>
  <c r="BR1011" i="64"/>
  <c r="BR1032" i="64" s="1"/>
  <c r="BR1050" i="64"/>
  <c r="BJ1011" i="64"/>
  <c r="BJ1032" i="64" s="1"/>
  <c r="BJ1050" i="64"/>
  <c r="BB1011" i="64"/>
  <c r="BB1032" i="64" s="1"/>
  <c r="BB1050" i="64"/>
  <c r="AT1011" i="64"/>
  <c r="AT1032" i="64" s="1"/>
  <c r="AT1050" i="64"/>
  <c r="AL1011" i="64"/>
  <c r="AL1032" i="64" s="1"/>
  <c r="AL1050" i="64"/>
  <c r="AD1011" i="64"/>
  <c r="AD1032" i="64" s="1"/>
  <c r="AD1050" i="64"/>
  <c r="V1011" i="64"/>
  <c r="V1032" i="64" s="1"/>
  <c r="V1050" i="64"/>
  <c r="CF1007" i="64"/>
  <c r="BX1007" i="64"/>
  <c r="BP1007" i="64"/>
  <c r="BH1007" i="64"/>
  <c r="AZ1007" i="64"/>
  <c r="AR1007" i="64"/>
  <c r="AJ1007" i="64"/>
  <c r="AB1007" i="64"/>
  <c r="T1007" i="64"/>
  <c r="CF1012" i="64"/>
  <c r="CF1033" i="64" s="1"/>
  <c r="CF1051" i="64"/>
  <c r="BX1012" i="64"/>
  <c r="BX1033" i="64" s="1"/>
  <c r="BX1051" i="64"/>
  <c r="BP1012" i="64"/>
  <c r="BP1033" i="64" s="1"/>
  <c r="BP1051" i="64"/>
  <c r="BH1012" i="64"/>
  <c r="BH1033" i="64" s="1"/>
  <c r="BH1051" i="64"/>
  <c r="AZ1012" i="64"/>
  <c r="AZ1033" i="64" s="1"/>
  <c r="AZ1051" i="64"/>
  <c r="AR1012" i="64"/>
  <c r="AR1033" i="64" s="1"/>
  <c r="AR1051" i="64"/>
  <c r="AJ1012" i="64"/>
  <c r="AJ1033" i="64" s="1"/>
  <c r="AJ1051" i="64"/>
  <c r="AB1012" i="64"/>
  <c r="AB1033" i="64" s="1"/>
  <c r="AB1051" i="64"/>
  <c r="T1012" i="64"/>
  <c r="T1033" i="64" s="1"/>
  <c r="T1051" i="64"/>
  <c r="CG1011" i="64"/>
  <c r="CG1032" i="64" s="1"/>
  <c r="CG1050" i="64"/>
  <c r="BY1011" i="64"/>
  <c r="BY1032" i="64" s="1"/>
  <c r="BY1050" i="64"/>
  <c r="BQ1011" i="64"/>
  <c r="BQ1032" i="64" s="1"/>
  <c r="BQ1050" i="64"/>
  <c r="BI1011" i="64"/>
  <c r="BI1032" i="64" s="1"/>
  <c r="BI1050" i="64"/>
  <c r="BA1011" i="64"/>
  <c r="BA1032" i="64" s="1"/>
  <c r="BA1050" i="64"/>
  <c r="AS1011" i="64"/>
  <c r="AS1032" i="64" s="1"/>
  <c r="AS1050" i="64"/>
  <c r="AK1011" i="64"/>
  <c r="AK1032" i="64" s="1"/>
  <c r="AK1050" i="64"/>
  <c r="AC1011" i="64"/>
  <c r="AC1032" i="64" s="1"/>
  <c r="AC1050" i="64"/>
  <c r="U1011" i="64"/>
  <c r="U1032" i="64" s="1"/>
  <c r="U1050" i="64"/>
  <c r="CE1007" i="64"/>
  <c r="BW1007" i="64"/>
  <c r="BO1007" i="64"/>
  <c r="BG1007" i="64"/>
  <c r="AY1007" i="64"/>
  <c r="AQ1007" i="64"/>
  <c r="AI1007" i="64"/>
  <c r="AA1007" i="64"/>
  <c r="CE1012" i="64"/>
  <c r="CE1033" i="64" s="1"/>
  <c r="CE1051" i="64"/>
  <c r="BW1012" i="64"/>
  <c r="BW1033" i="64" s="1"/>
  <c r="BW1051" i="64"/>
  <c r="BO1012" i="64"/>
  <c r="BO1033" i="64" s="1"/>
  <c r="BO1051" i="64"/>
  <c r="BG1012" i="64"/>
  <c r="BG1033" i="64" s="1"/>
  <c r="BG1051" i="64"/>
  <c r="AY1012" i="64"/>
  <c r="AY1033" i="64" s="1"/>
  <c r="AY1051" i="64"/>
  <c r="AQ1012" i="64"/>
  <c r="AQ1033" i="64" s="1"/>
  <c r="AQ1051" i="64"/>
  <c r="AI1012" i="64"/>
  <c r="AI1033" i="64" s="1"/>
  <c r="AI1051" i="64"/>
  <c r="AA1012" i="64"/>
  <c r="AA1033" i="64" s="1"/>
  <c r="AA1051" i="64"/>
  <c r="CF1011" i="64"/>
  <c r="CF1032" i="64" s="1"/>
  <c r="CF1050" i="64"/>
  <c r="BX1011" i="64"/>
  <c r="BX1032" i="64" s="1"/>
  <c r="BX1050" i="64"/>
  <c r="BP1011" i="64"/>
  <c r="BP1032" i="64" s="1"/>
  <c r="BP1050" i="64"/>
  <c r="BH1011" i="64"/>
  <c r="BH1032" i="64" s="1"/>
  <c r="BH1050" i="64"/>
  <c r="AZ1011" i="64"/>
  <c r="AZ1032" i="64" s="1"/>
  <c r="AZ1050" i="64"/>
  <c r="AR1011" i="64"/>
  <c r="AR1032" i="64" s="1"/>
  <c r="AR1050" i="64"/>
  <c r="AJ1011" i="64"/>
  <c r="AJ1032" i="64" s="1"/>
  <c r="AJ1050" i="64"/>
  <c r="AB1011" i="64"/>
  <c r="AB1032" i="64" s="1"/>
  <c r="AB1050" i="64"/>
  <c r="T1011" i="64"/>
  <c r="T1032" i="64" s="1"/>
  <c r="T1050" i="64"/>
  <c r="CD1007" i="64"/>
  <c r="BV1007" i="64"/>
  <c r="BN1007" i="64"/>
  <c r="BF1007" i="64"/>
  <c r="AX1007" i="64"/>
  <c r="AP1007" i="64"/>
  <c r="AH1007" i="64"/>
  <c r="Z1007" i="64"/>
  <c r="CD1012" i="64"/>
  <c r="CD1033" i="64" s="1"/>
  <c r="CD1051" i="64"/>
  <c r="BV1012" i="64"/>
  <c r="BV1033" i="64" s="1"/>
  <c r="BV1051" i="64"/>
  <c r="BN1012" i="64"/>
  <c r="BN1033" i="64" s="1"/>
  <c r="BN1051" i="64"/>
  <c r="BF1012" i="64"/>
  <c r="BF1033" i="64" s="1"/>
  <c r="BF1051" i="64"/>
  <c r="AX1012" i="64"/>
  <c r="AX1033" i="64" s="1"/>
  <c r="AX1051" i="64"/>
  <c r="AP1012" i="64"/>
  <c r="AP1033" i="64" s="1"/>
  <c r="AP1051" i="64"/>
  <c r="AH1012" i="64"/>
  <c r="AH1033" i="64" s="1"/>
  <c r="AH1051" i="64"/>
  <c r="Z1012" i="64"/>
  <c r="Z1033" i="64" s="1"/>
  <c r="Z1051" i="64"/>
  <c r="CE1011" i="64"/>
  <c r="CE1032" i="64" s="1"/>
  <c r="CE1050" i="64"/>
  <c r="BW1011" i="64"/>
  <c r="BW1032" i="64" s="1"/>
  <c r="BW1050" i="64"/>
  <c r="BO1011" i="64"/>
  <c r="BO1032" i="64" s="1"/>
  <c r="BO1050" i="64"/>
  <c r="BG1011" i="64"/>
  <c r="BG1032" i="64" s="1"/>
  <c r="BG1050" i="64"/>
  <c r="AY1011" i="64"/>
  <c r="AY1032" i="64" s="1"/>
  <c r="AY1050" i="64"/>
  <c r="AQ1011" i="64"/>
  <c r="AQ1032" i="64" s="1"/>
  <c r="AQ1050" i="64"/>
  <c r="AI1011" i="64"/>
  <c r="AI1032" i="64" s="1"/>
  <c r="AI1050" i="64"/>
  <c r="AA1011" i="64"/>
  <c r="AA1032" i="64" s="1"/>
  <c r="AA1050" i="64"/>
  <c r="CK1007" i="64"/>
  <c r="CC1007" i="64"/>
  <c r="BU1007" i="64"/>
  <c r="BM1007" i="64"/>
  <c r="BE1007" i="64"/>
  <c r="AW1007" i="64"/>
  <c r="AO1007" i="64"/>
  <c r="AG1007" i="64"/>
  <c r="Y1007" i="64"/>
  <c r="CK1012" i="64"/>
  <c r="CK1033" i="64" s="1"/>
  <c r="CK1051" i="64"/>
  <c r="CC1012" i="64"/>
  <c r="CC1033" i="64" s="1"/>
  <c r="CC1051" i="64"/>
  <c r="BU1012" i="64"/>
  <c r="BU1033" i="64" s="1"/>
  <c r="BU1051" i="64"/>
  <c r="BM1012" i="64"/>
  <c r="BM1033" i="64" s="1"/>
  <c r="BM1051" i="64"/>
  <c r="BE1012" i="64"/>
  <c r="BE1033" i="64" s="1"/>
  <c r="BE1051" i="64"/>
  <c r="AW1012" i="64"/>
  <c r="AW1033" i="64" s="1"/>
  <c r="AW1051" i="64"/>
  <c r="AO1012" i="64"/>
  <c r="AO1033" i="64" s="1"/>
  <c r="AO1051" i="64"/>
  <c r="AG1012" i="64"/>
  <c r="AG1033" i="64" s="1"/>
  <c r="AG1051" i="64"/>
  <c r="Y1012" i="64"/>
  <c r="Y1033" i="64" s="1"/>
  <c r="Y1051" i="64"/>
  <c r="CD1011" i="64"/>
  <c r="CD1032" i="64" s="1"/>
  <c r="CD1050" i="64"/>
  <c r="BV1011" i="64"/>
  <c r="BV1032" i="64" s="1"/>
  <c r="BV1050" i="64"/>
  <c r="BN1011" i="64"/>
  <c r="BN1032" i="64" s="1"/>
  <c r="BN1050" i="64"/>
  <c r="BF1011" i="64"/>
  <c r="BF1032" i="64" s="1"/>
  <c r="BF1050" i="64"/>
  <c r="AX1011" i="64"/>
  <c r="AX1032" i="64" s="1"/>
  <c r="AX1050" i="64"/>
  <c r="AP1011" i="64"/>
  <c r="AP1032" i="64" s="1"/>
  <c r="AP1050" i="64"/>
  <c r="AH1011" i="64"/>
  <c r="AH1032" i="64" s="1"/>
  <c r="AH1050" i="64"/>
  <c r="Z1011" i="64"/>
  <c r="Z1032" i="64" s="1"/>
  <c r="Z1050" i="64"/>
  <c r="CJ1007" i="64"/>
  <c r="CB1007" i="64"/>
  <c r="BT1007" i="64"/>
  <c r="BL1007" i="64"/>
  <c r="BD1007" i="64"/>
  <c r="AV1007" i="64"/>
  <c r="AN1007" i="64"/>
  <c r="AF1007" i="64"/>
  <c r="X1007" i="64"/>
  <c r="CJ1012" i="64"/>
  <c r="CJ1033" i="64" s="1"/>
  <c r="CJ1051" i="64"/>
  <c r="CB1012" i="64"/>
  <c r="CB1033" i="64" s="1"/>
  <c r="CB1051" i="64"/>
  <c r="BT1012" i="64"/>
  <c r="BT1033" i="64" s="1"/>
  <c r="BT1051" i="64"/>
  <c r="BL1012" i="64"/>
  <c r="BL1033" i="64" s="1"/>
  <c r="BL1051" i="64"/>
  <c r="BD1012" i="64"/>
  <c r="BD1033" i="64" s="1"/>
  <c r="BD1051" i="64"/>
  <c r="AV1012" i="64"/>
  <c r="AV1033" i="64" s="1"/>
  <c r="AV1051" i="64"/>
  <c r="AN1012" i="64"/>
  <c r="AN1033" i="64" s="1"/>
  <c r="AN1051" i="64"/>
  <c r="AF1012" i="64"/>
  <c r="AF1033" i="64" s="1"/>
  <c r="AF1051" i="64"/>
  <c r="X1012" i="64"/>
  <c r="X1033" i="64" s="1"/>
  <c r="X1051" i="64"/>
  <c r="CK1011" i="64"/>
  <c r="CK1032" i="64" s="1"/>
  <c r="CK1050" i="64"/>
  <c r="CC1011" i="64"/>
  <c r="CC1032" i="64" s="1"/>
  <c r="CC1050" i="64"/>
  <c r="BU1011" i="64"/>
  <c r="BU1032" i="64" s="1"/>
  <c r="BU1050" i="64"/>
  <c r="BM1011" i="64"/>
  <c r="BM1032" i="64" s="1"/>
  <c r="BM1050" i="64"/>
  <c r="BE1011" i="64"/>
  <c r="BE1032" i="64" s="1"/>
  <c r="BE1050" i="64"/>
  <c r="AW1011" i="64"/>
  <c r="AW1032" i="64" s="1"/>
  <c r="AW1050" i="64"/>
  <c r="AO1011" i="64"/>
  <c r="AO1032" i="64" s="1"/>
  <c r="AO1050" i="64"/>
  <c r="AG1011" i="64"/>
  <c r="AG1032" i="64" s="1"/>
  <c r="AG1050" i="64"/>
  <c r="Y1011" i="64"/>
  <c r="Y1032" i="64" s="1"/>
  <c r="Y1050" i="64"/>
  <c r="BK2738" i="64"/>
  <c r="BK1008" i="64"/>
  <c r="BK1072" i="64" s="1"/>
  <c r="AE2738" i="64"/>
  <c r="AE1008" i="64"/>
  <c r="AE1072" i="64" s="1"/>
  <c r="AT2738" i="64"/>
  <c r="AT1008" i="64"/>
  <c r="AT1072" i="64" s="1"/>
  <c r="BI2738" i="64"/>
  <c r="BI1008" i="64"/>
  <c r="BI1072" i="64" s="1"/>
  <c r="CA2738" i="64"/>
  <c r="CA1008" i="64"/>
  <c r="CA1072" i="64" s="1"/>
  <c r="W2738" i="64"/>
  <c r="W1008" i="64"/>
  <c r="W1072" i="64" s="1"/>
  <c r="BZ2738" i="64"/>
  <c r="BZ1008" i="64"/>
  <c r="BZ1072" i="64" s="1"/>
  <c r="AL2738" i="64"/>
  <c r="AL1008" i="64"/>
  <c r="AL1072" i="64" s="1"/>
  <c r="AK2738" i="64"/>
  <c r="AK1008" i="64"/>
  <c r="AK1072" i="64" s="1"/>
  <c r="CF2738" i="64"/>
  <c r="CF1008" i="64"/>
  <c r="CF1072" i="64" s="1"/>
  <c r="BX2738" i="64"/>
  <c r="BX1008" i="64"/>
  <c r="BX1072" i="64" s="1"/>
  <c r="BP2738" i="64"/>
  <c r="BP1008" i="64"/>
  <c r="BP1072" i="64" s="1"/>
  <c r="BH2738" i="64"/>
  <c r="BH1008" i="64"/>
  <c r="BH1072" i="64" s="1"/>
  <c r="AZ2738" i="64"/>
  <c r="AZ1008" i="64"/>
  <c r="AZ1072" i="64" s="1"/>
  <c r="AR2738" i="64"/>
  <c r="AR1008" i="64"/>
  <c r="AR1072" i="64" s="1"/>
  <c r="AJ2738" i="64"/>
  <c r="AJ1008" i="64"/>
  <c r="AJ1072" i="64" s="1"/>
  <c r="AB2738" i="64"/>
  <c r="AB1008" i="64"/>
  <c r="AB1072" i="64" s="1"/>
  <c r="T2738" i="64"/>
  <c r="T1008" i="64"/>
  <c r="T1072" i="64" s="1"/>
  <c r="CI2738" i="64"/>
  <c r="CI1008" i="64"/>
  <c r="CI1072" i="64" s="1"/>
  <c r="AU2738" i="64"/>
  <c r="AU1008" i="64"/>
  <c r="AU1072" i="64" s="1"/>
  <c r="CH2738" i="64"/>
  <c r="CH1008" i="64"/>
  <c r="CH1072" i="64" s="1"/>
  <c r="AD2738" i="64"/>
  <c r="AD1008" i="64"/>
  <c r="AD1072" i="64" s="1"/>
  <c r="CG2738" i="64"/>
  <c r="CG1008" i="64"/>
  <c r="CG1072" i="64" s="1"/>
  <c r="AS2738" i="64"/>
  <c r="AS1008" i="64"/>
  <c r="AS1072" i="64" s="1"/>
  <c r="CE2738" i="64"/>
  <c r="CE1008" i="64"/>
  <c r="CE1072" i="64" s="1"/>
  <c r="BW2738" i="64"/>
  <c r="BW1008" i="64"/>
  <c r="BW1072" i="64" s="1"/>
  <c r="BO2738" i="64"/>
  <c r="BO1008" i="64"/>
  <c r="BO1072" i="64" s="1"/>
  <c r="BG2738" i="64"/>
  <c r="BG1008" i="64"/>
  <c r="BG1072" i="64" s="1"/>
  <c r="AY2738" i="64"/>
  <c r="AY1008" i="64"/>
  <c r="AY1072" i="64" s="1"/>
  <c r="AQ2738" i="64"/>
  <c r="AQ1008" i="64"/>
  <c r="AQ1072" i="64" s="1"/>
  <c r="AI2738" i="64"/>
  <c r="AI1008" i="64"/>
  <c r="AI1072" i="64" s="1"/>
  <c r="AA2738" i="64"/>
  <c r="AA1008" i="64"/>
  <c r="AA1072" i="64" s="1"/>
  <c r="BC2738" i="64"/>
  <c r="BC1008" i="64"/>
  <c r="BC1072" i="64" s="1"/>
  <c r="BB2738" i="64"/>
  <c r="BB1008" i="64"/>
  <c r="BB1072" i="64" s="1"/>
  <c r="BQ2738" i="64"/>
  <c r="BQ1008" i="64"/>
  <c r="BQ1072" i="64" s="1"/>
  <c r="AC2738" i="64"/>
  <c r="AC1008" i="64"/>
  <c r="AC1072" i="64" s="1"/>
  <c r="CD2738" i="64"/>
  <c r="CD1008" i="64"/>
  <c r="CD1072" i="64" s="1"/>
  <c r="BF2738" i="64"/>
  <c r="BF1008" i="64"/>
  <c r="BF1072" i="64" s="1"/>
  <c r="Z2738" i="64"/>
  <c r="Z1008" i="64"/>
  <c r="Z1072" i="64" s="1"/>
  <c r="BS2738" i="64"/>
  <c r="BS1008" i="64"/>
  <c r="BS1072" i="64" s="1"/>
  <c r="AM2738" i="64"/>
  <c r="AM1008" i="64"/>
  <c r="AM1072" i="64" s="1"/>
  <c r="BR2738" i="64"/>
  <c r="BR1008" i="64"/>
  <c r="BR1072" i="64" s="1"/>
  <c r="V2738" i="64"/>
  <c r="V1008" i="64"/>
  <c r="V1072" i="64" s="1"/>
  <c r="BA2738" i="64"/>
  <c r="BA1008" i="64"/>
  <c r="BA1072" i="64" s="1"/>
  <c r="BV2738" i="64"/>
  <c r="BV1008" i="64"/>
  <c r="BV1072" i="64" s="1"/>
  <c r="AX2738" i="64"/>
  <c r="AX1008" i="64"/>
  <c r="AX1072" i="64" s="1"/>
  <c r="AH2738" i="64"/>
  <c r="AH1008" i="64"/>
  <c r="AH1072" i="64" s="1"/>
  <c r="CK2738" i="64"/>
  <c r="CK1008" i="64"/>
  <c r="CK1072" i="64" s="1"/>
  <c r="CC2738" i="64"/>
  <c r="CC1008" i="64"/>
  <c r="CC1072" i="64" s="1"/>
  <c r="BU2738" i="64"/>
  <c r="BU1008" i="64"/>
  <c r="BU1072" i="64" s="1"/>
  <c r="BM2738" i="64"/>
  <c r="BM1008" i="64"/>
  <c r="BM1072" i="64" s="1"/>
  <c r="BE2738" i="64"/>
  <c r="BE1008" i="64"/>
  <c r="BE1072" i="64" s="1"/>
  <c r="AW2738" i="64"/>
  <c r="AW1008" i="64"/>
  <c r="AW1072" i="64" s="1"/>
  <c r="AO2738" i="64"/>
  <c r="AO1008" i="64"/>
  <c r="AO1072" i="64" s="1"/>
  <c r="AG2738" i="64"/>
  <c r="AG1008" i="64"/>
  <c r="AG1072" i="64" s="1"/>
  <c r="Y2738" i="64"/>
  <c r="Y1008" i="64"/>
  <c r="Y1072" i="64" s="1"/>
  <c r="BJ2738" i="64"/>
  <c r="BJ1008" i="64"/>
  <c r="BJ1072" i="64" s="1"/>
  <c r="BY2738" i="64"/>
  <c r="BY1008" i="64"/>
  <c r="BY1072" i="64" s="1"/>
  <c r="U2738" i="64"/>
  <c r="U1008" i="64"/>
  <c r="U1072" i="64" s="1"/>
  <c r="BN2738" i="64"/>
  <c r="BN1008" i="64"/>
  <c r="BN1072" i="64" s="1"/>
  <c r="AP2738" i="64"/>
  <c r="AP1008" i="64"/>
  <c r="AP1072" i="64" s="1"/>
  <c r="CJ2738" i="64"/>
  <c r="CJ1008" i="64"/>
  <c r="CJ1072" i="64" s="1"/>
  <c r="CB2738" i="64"/>
  <c r="CB1008" i="64"/>
  <c r="CB1072" i="64" s="1"/>
  <c r="BT2738" i="64"/>
  <c r="BT1008" i="64"/>
  <c r="BT1072" i="64" s="1"/>
  <c r="BL2738" i="64"/>
  <c r="BL1008" i="64"/>
  <c r="BL1072" i="64" s="1"/>
  <c r="BD2738" i="64"/>
  <c r="BD1008" i="64"/>
  <c r="BD1072" i="64" s="1"/>
  <c r="AV2738" i="64"/>
  <c r="AV1008" i="64"/>
  <c r="AV1072" i="64" s="1"/>
  <c r="AN2738" i="64"/>
  <c r="AN1008" i="64"/>
  <c r="AN1072" i="64" s="1"/>
  <c r="AF2738" i="64"/>
  <c r="AF1008" i="64"/>
  <c r="AF1072" i="64" s="1"/>
  <c r="X2738" i="64"/>
  <c r="X1008" i="64"/>
  <c r="X1072" i="64" s="1"/>
  <c r="B638" i="64"/>
  <c r="AD18" i="864"/>
  <c r="AD17" i="864"/>
  <c r="AD16" i="864"/>
  <c r="AE19" i="864"/>
  <c r="AD43" i="863" a="1"/>
  <c r="AD43" i="863" s="1"/>
  <c r="AD42" i="863" a="1"/>
  <c r="AD42" i="863" s="1"/>
  <c r="AD41" i="863" a="1"/>
  <c r="AD41" i="863" s="1"/>
  <c r="AD40" i="863" a="1"/>
  <c r="AD40" i="863" s="1"/>
  <c r="AD39" i="863" a="1"/>
  <c r="AD39" i="863" s="1"/>
  <c r="AD29" i="863"/>
  <c r="AD32" i="863"/>
  <c r="AD30" i="863"/>
  <c r="AE2" i="863"/>
  <c r="AE31" i="863" s="1"/>
  <c r="DB18" i="864"/>
  <c r="DB17" i="864"/>
  <c r="DC2" i="864"/>
  <c r="DC19" i="864" s="1"/>
  <c r="DB16" i="864"/>
  <c r="DB3" i="864"/>
  <c r="DB4" i="864" s="1"/>
  <c r="DB7" i="864"/>
  <c r="DA20" i="864"/>
  <c r="AC53" i="863" a="1"/>
  <c r="AC53" i="863" s="1"/>
  <c r="AC51" i="863" a="1"/>
  <c r="AC51" i="863" s="1"/>
  <c r="AC49" i="863" a="1"/>
  <c r="AC49" i="863" s="1"/>
  <c r="AG2" i="861"/>
  <c r="AF1" i="861"/>
  <c r="AF7" i="861"/>
  <c r="AC34" i="863"/>
  <c r="DA1" i="864"/>
  <c r="J2" i="860"/>
  <c r="I2" i="860" s="1"/>
  <c r="J1" i="860"/>
  <c r="I1" i="860" s="1"/>
  <c r="R2" i="860"/>
  <c r="CV9" i="860"/>
  <c r="CV8" i="860"/>
  <c r="CV3" i="860"/>
  <c r="CW2" i="860"/>
  <c r="CU4" i="860"/>
  <c r="CU1" i="860"/>
  <c r="AO2737" i="64"/>
  <c r="BE2742" i="64"/>
  <c r="CD2741" i="64"/>
  <c r="AH2741" i="64"/>
  <c r="CJ2737" i="64"/>
  <c r="CB2737" i="64"/>
  <c r="BT2737" i="64"/>
  <c r="BL2737" i="64"/>
  <c r="BD2737" i="64"/>
  <c r="AV2737" i="64"/>
  <c r="AN2737" i="64"/>
  <c r="AF2737" i="64"/>
  <c r="X2737" i="64"/>
  <c r="CJ2742" i="64"/>
  <c r="CB2742" i="64"/>
  <c r="BT2742" i="64"/>
  <c r="BL2742" i="64"/>
  <c r="BD2742" i="64"/>
  <c r="AV2742" i="64"/>
  <c r="AN2742" i="64"/>
  <c r="AF2742" i="64"/>
  <c r="X2742" i="64"/>
  <c r="CK2741" i="64"/>
  <c r="CC2741" i="64"/>
  <c r="BU2741" i="64"/>
  <c r="BM2741" i="64"/>
  <c r="BE2741" i="64"/>
  <c r="AW2741" i="64"/>
  <c r="AO2741" i="64"/>
  <c r="AG2741" i="64"/>
  <c r="Y2741" i="64"/>
  <c r="BE2737" i="64"/>
  <c r="BU2742" i="64"/>
  <c r="BV2741" i="64"/>
  <c r="CI2737" i="64"/>
  <c r="CA2737" i="64"/>
  <c r="BS2737" i="64"/>
  <c r="BK2737" i="64"/>
  <c r="BC2737" i="64"/>
  <c r="AU2737" i="64"/>
  <c r="AM2737" i="64"/>
  <c r="AE2737" i="64"/>
  <c r="W2737" i="64"/>
  <c r="CI2742" i="64"/>
  <c r="CA2742" i="64"/>
  <c r="BS2742" i="64"/>
  <c r="BK2742" i="64"/>
  <c r="BC2742" i="64"/>
  <c r="AU2742" i="64"/>
  <c r="AM2742" i="64"/>
  <c r="AE2742" i="64"/>
  <c r="W2742" i="64"/>
  <c r="CJ2741" i="64"/>
  <c r="CB2741" i="64"/>
  <c r="BT2741" i="64"/>
  <c r="BL2741" i="64"/>
  <c r="BD2741" i="64"/>
  <c r="AV2741" i="64"/>
  <c r="AN2741" i="64"/>
  <c r="AF2741" i="64"/>
  <c r="X2741" i="64"/>
  <c r="AW2737" i="64"/>
  <c r="AW2742" i="64"/>
  <c r="AP2741" i="64"/>
  <c r="CH2737" i="64"/>
  <c r="BZ2737" i="64"/>
  <c r="BR2737" i="64"/>
  <c r="BJ2737" i="64"/>
  <c r="BB2737" i="64"/>
  <c r="AT2737" i="64"/>
  <c r="AL2737" i="64"/>
  <c r="AD2737" i="64"/>
  <c r="V2737" i="64"/>
  <c r="CH2742" i="64"/>
  <c r="BZ2742" i="64"/>
  <c r="BR2742" i="64"/>
  <c r="BJ2742" i="64"/>
  <c r="BB2742" i="64"/>
  <c r="AT2742" i="64"/>
  <c r="AL2742" i="64"/>
  <c r="AD2742" i="64"/>
  <c r="V2742" i="64"/>
  <c r="CI2741" i="64"/>
  <c r="CA2741" i="64"/>
  <c r="BS2741" i="64"/>
  <c r="BK2741" i="64"/>
  <c r="BC2741" i="64"/>
  <c r="AU2741" i="64"/>
  <c r="AM2741" i="64"/>
  <c r="AE2741" i="64"/>
  <c r="W2741" i="64"/>
  <c r="BU2737" i="64"/>
  <c r="CK2742" i="64"/>
  <c r="AG2742" i="64"/>
  <c r="BF2741" i="64"/>
  <c r="CG2737" i="64"/>
  <c r="BY2737" i="64"/>
  <c r="BQ2737" i="64"/>
  <c r="BI2737" i="64"/>
  <c r="BA2737" i="64"/>
  <c r="AS2737" i="64"/>
  <c r="AK2737" i="64"/>
  <c r="AC2737" i="64"/>
  <c r="U2737" i="64"/>
  <c r="CG2742" i="64"/>
  <c r="BY2742" i="64"/>
  <c r="BQ2742" i="64"/>
  <c r="BI2742" i="64"/>
  <c r="BA2742" i="64"/>
  <c r="AS2742" i="64"/>
  <c r="AK2742" i="64"/>
  <c r="AC2742" i="64"/>
  <c r="U2742" i="64"/>
  <c r="CH2741" i="64"/>
  <c r="BZ2741" i="64"/>
  <c r="BR2741" i="64"/>
  <c r="BJ2741" i="64"/>
  <c r="BB2741" i="64"/>
  <c r="AT2741" i="64"/>
  <c r="AL2741" i="64"/>
  <c r="AD2741" i="64"/>
  <c r="V2741" i="64"/>
  <c r="CC2737" i="64"/>
  <c r="Y2737" i="64"/>
  <c r="AO2742" i="64"/>
  <c r="BN2741" i="64"/>
  <c r="Z2741" i="64"/>
  <c r="CF2737" i="64"/>
  <c r="BX2737" i="64"/>
  <c r="BP2737" i="64"/>
  <c r="BH2737" i="64"/>
  <c r="AZ2737" i="64"/>
  <c r="AR2737" i="64"/>
  <c r="AJ2737" i="64"/>
  <c r="AB2737" i="64"/>
  <c r="T2737" i="64"/>
  <c r="CF2742" i="64"/>
  <c r="BX2742" i="64"/>
  <c r="BP2742" i="64"/>
  <c r="BH2742" i="64"/>
  <c r="AZ2742" i="64"/>
  <c r="AR2742" i="64"/>
  <c r="AJ2742" i="64"/>
  <c r="AB2742" i="64"/>
  <c r="T2742" i="64"/>
  <c r="CG2741" i="64"/>
  <c r="BY2741" i="64"/>
  <c r="BQ2741" i="64"/>
  <c r="BI2741" i="64"/>
  <c r="BA2741" i="64"/>
  <c r="AS2741" i="64"/>
  <c r="AK2741" i="64"/>
  <c r="AC2741" i="64"/>
  <c r="U2741" i="64"/>
  <c r="CK2737" i="64"/>
  <c r="AG2737" i="64"/>
  <c r="BM2742" i="64"/>
  <c r="Y2742" i="64"/>
  <c r="AX2741" i="64"/>
  <c r="CE2737" i="64"/>
  <c r="BW2737" i="64"/>
  <c r="BO2737" i="64"/>
  <c r="BG2737" i="64"/>
  <c r="AY2737" i="64"/>
  <c r="AQ2737" i="64"/>
  <c r="AI2737" i="64"/>
  <c r="AA2737" i="64"/>
  <c r="CE2742" i="64"/>
  <c r="BW2742" i="64"/>
  <c r="BO2742" i="64"/>
  <c r="BG2742" i="64"/>
  <c r="AY2742" i="64"/>
  <c r="AQ2742" i="64"/>
  <c r="AI2742" i="64"/>
  <c r="AA2742" i="64"/>
  <c r="CF2741" i="64"/>
  <c r="BX2741" i="64"/>
  <c r="BP2741" i="64"/>
  <c r="BH2741" i="64"/>
  <c r="AZ2741" i="64"/>
  <c r="AR2741" i="64"/>
  <c r="AJ2741" i="64"/>
  <c r="AB2741" i="64"/>
  <c r="T2741" i="64"/>
  <c r="BM2737" i="64"/>
  <c r="CC2742" i="64"/>
  <c r="CD2737" i="64"/>
  <c r="BV2737" i="64"/>
  <c r="BN2737" i="64"/>
  <c r="BF2737" i="64"/>
  <c r="AX2737" i="64"/>
  <c r="AP2737" i="64"/>
  <c r="AH2737" i="64"/>
  <c r="Z2737" i="64"/>
  <c r="CD2742" i="64"/>
  <c r="BV2742" i="64"/>
  <c r="BN2742" i="64"/>
  <c r="BF2742" i="64"/>
  <c r="AX2742" i="64"/>
  <c r="AP2742" i="64"/>
  <c r="AH2742" i="64"/>
  <c r="Z2742" i="64"/>
  <c r="CE2741" i="64"/>
  <c r="BW2741" i="64"/>
  <c r="BO2741" i="64"/>
  <c r="BG2741" i="64"/>
  <c r="AY2741" i="64"/>
  <c r="AQ2741" i="64"/>
  <c r="AI2741" i="64"/>
  <c r="AA2741" i="64"/>
  <c r="AC2694" i="64"/>
  <c r="AC2729" i="64" s="1"/>
  <c r="CE2694" i="64"/>
  <c r="CE2729" i="64" s="1"/>
  <c r="BW2694" i="64"/>
  <c r="BW2729" i="64" s="1"/>
  <c r="BO2694" i="64"/>
  <c r="BO2729" i="64" s="1"/>
  <c r="BG2694" i="64"/>
  <c r="BG2729" i="64" s="1"/>
  <c r="AY2694" i="64"/>
  <c r="AY2729" i="64" s="1"/>
  <c r="AQ2694" i="64"/>
  <c r="AQ2729" i="64" s="1"/>
  <c r="AI2694" i="64"/>
  <c r="AI2729" i="64" s="1"/>
  <c r="AA2694" i="64"/>
  <c r="AA2729" i="64" s="1"/>
  <c r="CD2694" i="64"/>
  <c r="CD2729" i="64" s="1"/>
  <c r="BV2694" i="64"/>
  <c r="BV2729" i="64" s="1"/>
  <c r="BN2694" i="64"/>
  <c r="BN2729" i="64" s="1"/>
  <c r="BF2694" i="64"/>
  <c r="BF2729" i="64" s="1"/>
  <c r="AX2694" i="64"/>
  <c r="AX2729" i="64" s="1"/>
  <c r="AP2694" i="64"/>
  <c r="AP2729" i="64" s="1"/>
  <c r="AH2694" i="64"/>
  <c r="AH2729" i="64" s="1"/>
  <c r="Z2694" i="64"/>
  <c r="Z2729" i="64" s="1"/>
  <c r="CC2694" i="64"/>
  <c r="CC2729" i="64" s="1"/>
  <c r="BM2694" i="64"/>
  <c r="BM2729" i="64" s="1"/>
  <c r="BE2694" i="64"/>
  <c r="BE2729" i="64" s="1"/>
  <c r="AO2694" i="64"/>
  <c r="AO2729" i="64" s="1"/>
  <c r="AG2694" i="64"/>
  <c r="AG2729" i="64" s="1"/>
  <c r="CK2694" i="64"/>
  <c r="CK2729" i="64" s="1"/>
  <c r="AW2694" i="64"/>
  <c r="AW2729" i="64" s="1"/>
  <c r="CJ2694" i="64"/>
  <c r="CJ2729" i="64" s="1"/>
  <c r="CB2694" i="64"/>
  <c r="CB2729" i="64" s="1"/>
  <c r="BT2694" i="64"/>
  <c r="BT2729" i="64" s="1"/>
  <c r="BL2694" i="64"/>
  <c r="BL2729" i="64" s="1"/>
  <c r="BD2694" i="64"/>
  <c r="BD2729" i="64" s="1"/>
  <c r="AV2694" i="64"/>
  <c r="AV2729" i="64" s="1"/>
  <c r="AN2694" i="64"/>
  <c r="AN2729" i="64" s="1"/>
  <c r="AF2694" i="64"/>
  <c r="AF2729" i="64" s="1"/>
  <c r="X2694" i="64"/>
  <c r="X2729" i="64" s="1"/>
  <c r="BU2694" i="64"/>
  <c r="BU2729" i="64" s="1"/>
  <c r="Y2694" i="64"/>
  <c r="Y2729" i="64" s="1"/>
  <c r="CI2694" i="64"/>
  <c r="CI2729" i="64" s="1"/>
  <c r="CA2694" i="64"/>
  <c r="CA2729" i="64" s="1"/>
  <c r="BS2694" i="64"/>
  <c r="BS2729" i="64" s="1"/>
  <c r="BK2694" i="64"/>
  <c r="BK2729" i="64" s="1"/>
  <c r="BC2694" i="64"/>
  <c r="BC2729" i="64" s="1"/>
  <c r="AU2694" i="64"/>
  <c r="AU2729" i="64" s="1"/>
  <c r="AM2694" i="64"/>
  <c r="AM2729" i="64" s="1"/>
  <c r="AE2694" i="64"/>
  <c r="AE2729" i="64" s="1"/>
  <c r="W2694" i="64"/>
  <c r="W2729" i="64" s="1"/>
  <c r="CH2694" i="64"/>
  <c r="CH2729" i="64" s="1"/>
  <c r="BZ2694" i="64"/>
  <c r="BZ2729" i="64" s="1"/>
  <c r="BR2694" i="64"/>
  <c r="BR2729" i="64" s="1"/>
  <c r="BJ2694" i="64"/>
  <c r="BJ2729" i="64" s="1"/>
  <c r="BB2694" i="64"/>
  <c r="BB2729" i="64" s="1"/>
  <c r="AT2694" i="64"/>
  <c r="AT2729" i="64" s="1"/>
  <c r="AL2694" i="64"/>
  <c r="AL2729" i="64" s="1"/>
  <c r="AD2694" i="64"/>
  <c r="AD2729" i="64" s="1"/>
  <c r="V2694" i="64"/>
  <c r="V2729" i="64" s="1"/>
  <c r="BY2694" i="64"/>
  <c r="BY2729" i="64" s="1"/>
  <c r="BQ2694" i="64"/>
  <c r="BQ2729" i="64" s="1"/>
  <c r="BI2694" i="64"/>
  <c r="BI2729" i="64" s="1"/>
  <c r="BA2694" i="64"/>
  <c r="BA2729" i="64" s="1"/>
  <c r="AS2694" i="64"/>
  <c r="AS2729" i="64" s="1"/>
  <c r="U2694" i="64"/>
  <c r="U2729" i="64" s="1"/>
  <c r="CG2694" i="64"/>
  <c r="CG2729" i="64" s="1"/>
  <c r="AK2694" i="64"/>
  <c r="AK2729" i="64" s="1"/>
  <c r="CF2694" i="64"/>
  <c r="CF2729" i="64" s="1"/>
  <c r="BX2694" i="64"/>
  <c r="BX2729" i="64" s="1"/>
  <c r="BP2694" i="64"/>
  <c r="BP2729" i="64" s="1"/>
  <c r="BH2694" i="64"/>
  <c r="BH2729" i="64" s="1"/>
  <c r="AZ2694" i="64"/>
  <c r="AZ2729" i="64" s="1"/>
  <c r="AR2694" i="64"/>
  <c r="AR2729" i="64" s="1"/>
  <c r="AJ2694" i="64"/>
  <c r="AJ2729" i="64" s="1"/>
  <c r="AB2694" i="64"/>
  <c r="AB2729" i="64" s="1"/>
  <c r="T2694" i="64"/>
  <c r="T2729" i="64" s="1"/>
  <c r="AS967" i="64"/>
  <c r="AS2693" i="64"/>
  <c r="AS2728" i="64" s="1"/>
  <c r="BQ972" i="64"/>
  <c r="BQ1001" i="64" s="1"/>
  <c r="BQ2698" i="64"/>
  <c r="BQ2733" i="64" s="1"/>
  <c r="CH971" i="64"/>
  <c r="CH1000" i="64" s="1"/>
  <c r="CH2697" i="64"/>
  <c r="CH2732" i="64" s="1"/>
  <c r="BB971" i="64"/>
  <c r="BB1000" i="64" s="1"/>
  <c r="BB2697" i="64"/>
  <c r="BB2732" i="64" s="1"/>
  <c r="BX967" i="64"/>
  <c r="BX2693" i="64"/>
  <c r="BX2728" i="64" s="1"/>
  <c r="AZ967" i="64"/>
  <c r="AZ2693" i="64"/>
  <c r="AZ2728" i="64" s="1"/>
  <c r="AJ967" i="64"/>
  <c r="AJ2693" i="64"/>
  <c r="AJ2728" i="64" s="1"/>
  <c r="CF972" i="64"/>
  <c r="CF1001" i="64" s="1"/>
  <c r="CF2698" i="64"/>
  <c r="CF2733" i="64" s="1"/>
  <c r="BH972" i="64"/>
  <c r="BH1001" i="64" s="1"/>
  <c r="BH2698" i="64"/>
  <c r="BH2733" i="64" s="1"/>
  <c r="AJ972" i="64"/>
  <c r="AJ1001" i="64" s="1"/>
  <c r="AJ2698" i="64"/>
  <c r="AJ2733" i="64" s="1"/>
  <c r="BY971" i="64"/>
  <c r="BY1000" i="64" s="1"/>
  <c r="BY2697" i="64"/>
  <c r="BY2732" i="64" s="1"/>
  <c r="BA971" i="64"/>
  <c r="BA1000" i="64" s="1"/>
  <c r="BA2697" i="64"/>
  <c r="BA2732" i="64" s="1"/>
  <c r="AC971" i="64"/>
  <c r="AC1000" i="64" s="1"/>
  <c r="AC2697" i="64"/>
  <c r="AC2732" i="64" s="1"/>
  <c r="CE967" i="64"/>
  <c r="CE2693" i="64"/>
  <c r="CE2728" i="64" s="1"/>
  <c r="BO967" i="64"/>
  <c r="BO2693" i="64"/>
  <c r="BO2728" i="64" s="1"/>
  <c r="AY967" i="64"/>
  <c r="AY2693" i="64"/>
  <c r="AY2728" i="64" s="1"/>
  <c r="AI967" i="64"/>
  <c r="AI2693" i="64"/>
  <c r="AI2728" i="64" s="1"/>
  <c r="BW972" i="64"/>
  <c r="BW1001" i="64" s="1"/>
  <c r="BW2698" i="64"/>
  <c r="BW2733" i="64" s="1"/>
  <c r="BG972" i="64"/>
  <c r="BG1001" i="64" s="1"/>
  <c r="BG2698" i="64"/>
  <c r="BG2733" i="64" s="1"/>
  <c r="AQ972" i="64"/>
  <c r="AQ1001" i="64" s="1"/>
  <c r="AQ2698" i="64"/>
  <c r="AQ2733" i="64" s="1"/>
  <c r="AA972" i="64"/>
  <c r="AA1001" i="64" s="1"/>
  <c r="AA2698" i="64"/>
  <c r="AA2733" i="64" s="1"/>
  <c r="BP971" i="64"/>
  <c r="BP1000" i="64" s="1"/>
  <c r="BP2697" i="64"/>
  <c r="BP2732" i="64" s="1"/>
  <c r="CD967" i="64"/>
  <c r="CD2693" i="64"/>
  <c r="CD2728" i="64" s="1"/>
  <c r="BV967" i="64"/>
  <c r="BV2693" i="64"/>
  <c r="BV2728" i="64" s="1"/>
  <c r="BN967" i="64"/>
  <c r="BN2693" i="64"/>
  <c r="BN2728" i="64" s="1"/>
  <c r="BF967" i="64"/>
  <c r="BF2693" i="64"/>
  <c r="BF2728" i="64" s="1"/>
  <c r="AX967" i="64"/>
  <c r="AX2693" i="64"/>
  <c r="AX2728" i="64" s="1"/>
  <c r="AP967" i="64"/>
  <c r="AP2693" i="64"/>
  <c r="AP2728" i="64" s="1"/>
  <c r="AH967" i="64"/>
  <c r="AH2693" i="64"/>
  <c r="AH2728" i="64" s="1"/>
  <c r="Z967" i="64"/>
  <c r="Z2693" i="64"/>
  <c r="Z2728" i="64" s="1"/>
  <c r="CD972" i="64"/>
  <c r="CD1001" i="64" s="1"/>
  <c r="CD2698" i="64"/>
  <c r="CD2733" i="64" s="1"/>
  <c r="BV972" i="64"/>
  <c r="BV1001" i="64" s="1"/>
  <c r="BV2698" i="64"/>
  <c r="BV2733" i="64" s="1"/>
  <c r="BN972" i="64"/>
  <c r="BN1001" i="64" s="1"/>
  <c r="BN2698" i="64"/>
  <c r="BN2733" i="64" s="1"/>
  <c r="BF972" i="64"/>
  <c r="BF1001" i="64" s="1"/>
  <c r="BF2698" i="64"/>
  <c r="BF2733" i="64" s="1"/>
  <c r="AX972" i="64"/>
  <c r="AX1001" i="64" s="1"/>
  <c r="AX2698" i="64"/>
  <c r="AX2733" i="64" s="1"/>
  <c r="AP972" i="64"/>
  <c r="AP1001" i="64" s="1"/>
  <c r="AP2698" i="64"/>
  <c r="AP2733" i="64" s="1"/>
  <c r="AH972" i="64"/>
  <c r="AH1001" i="64" s="1"/>
  <c r="AH2698" i="64"/>
  <c r="AH2733" i="64" s="1"/>
  <c r="Z972" i="64"/>
  <c r="Z1001" i="64" s="1"/>
  <c r="Z2698" i="64"/>
  <c r="Z2733" i="64" s="1"/>
  <c r="CE971" i="64"/>
  <c r="CE1000" i="64" s="1"/>
  <c r="CE2697" i="64"/>
  <c r="CE2732" i="64" s="1"/>
  <c r="BW971" i="64"/>
  <c r="BW1000" i="64" s="1"/>
  <c r="BW2697" i="64"/>
  <c r="BW2732" i="64" s="1"/>
  <c r="BO971" i="64"/>
  <c r="BO1000" i="64" s="1"/>
  <c r="BO2697" i="64"/>
  <c r="BO2732" i="64" s="1"/>
  <c r="BG971" i="64"/>
  <c r="BG1000" i="64" s="1"/>
  <c r="BG2697" i="64"/>
  <c r="BG2732" i="64" s="1"/>
  <c r="AY971" i="64"/>
  <c r="AY1000" i="64" s="1"/>
  <c r="AY2697" i="64"/>
  <c r="AY2732" i="64" s="1"/>
  <c r="AQ971" i="64"/>
  <c r="AQ1000" i="64" s="1"/>
  <c r="AQ2697" i="64"/>
  <c r="AQ2732" i="64" s="1"/>
  <c r="AI971" i="64"/>
  <c r="AI1000" i="64" s="1"/>
  <c r="AI2697" i="64"/>
  <c r="AI2732" i="64" s="1"/>
  <c r="AA971" i="64"/>
  <c r="AA1000" i="64" s="1"/>
  <c r="AA2697" i="64"/>
  <c r="AA2732" i="64" s="1"/>
  <c r="BA967" i="64"/>
  <c r="BA2693" i="64"/>
  <c r="BA2728" i="64" s="1"/>
  <c r="AS972" i="64"/>
  <c r="AS1001" i="64" s="1"/>
  <c r="AS2698" i="64"/>
  <c r="AS2733" i="64" s="1"/>
  <c r="CK967" i="64"/>
  <c r="CK2693" i="64"/>
  <c r="CK2728" i="64" s="1"/>
  <c r="BM967" i="64"/>
  <c r="BM2693" i="64"/>
  <c r="BM2728" i="64" s="1"/>
  <c r="AO967" i="64"/>
  <c r="AO2693" i="64"/>
  <c r="AO2728" i="64" s="1"/>
  <c r="CK972" i="64"/>
  <c r="CK1001" i="64" s="1"/>
  <c r="CK2698" i="64"/>
  <c r="CK2733" i="64" s="1"/>
  <c r="BM972" i="64"/>
  <c r="BM1001" i="64" s="1"/>
  <c r="BM2698" i="64"/>
  <c r="BM2733" i="64" s="1"/>
  <c r="AO972" i="64"/>
  <c r="AO1001" i="64" s="1"/>
  <c r="AO2698" i="64"/>
  <c r="AO2733" i="64" s="1"/>
  <c r="BN971" i="64"/>
  <c r="BN1000" i="64" s="1"/>
  <c r="BN2697" i="64"/>
  <c r="BN2732" i="64" s="1"/>
  <c r="AP971" i="64"/>
  <c r="AP1000" i="64" s="1"/>
  <c r="AP2697" i="64"/>
  <c r="AP2732" i="64" s="1"/>
  <c r="CG967" i="64"/>
  <c r="CG2693" i="64"/>
  <c r="CG2728" i="64" s="1"/>
  <c r="AC967" i="64"/>
  <c r="AC2693" i="64"/>
  <c r="AC2728" i="64" s="1"/>
  <c r="AC972" i="64"/>
  <c r="AC1001" i="64" s="1"/>
  <c r="AC2698" i="64"/>
  <c r="AC2733" i="64" s="1"/>
  <c r="BU967" i="64"/>
  <c r="BU2693" i="64"/>
  <c r="BU2728" i="64" s="1"/>
  <c r="AW967" i="64"/>
  <c r="AW2693" i="64"/>
  <c r="AW2728" i="64" s="1"/>
  <c r="Y967" i="64"/>
  <c r="Y2693" i="64"/>
  <c r="Y2728" i="64" s="1"/>
  <c r="BU972" i="64"/>
  <c r="BU1001" i="64" s="1"/>
  <c r="BU2698" i="64"/>
  <c r="BU2733" i="64" s="1"/>
  <c r="AW972" i="64"/>
  <c r="AW1001" i="64" s="1"/>
  <c r="AW2698" i="64"/>
  <c r="AW2733" i="64" s="1"/>
  <c r="Y972" i="64"/>
  <c r="Y1001" i="64" s="1"/>
  <c r="Y2698" i="64"/>
  <c r="Y2733" i="64" s="1"/>
  <c r="BV971" i="64"/>
  <c r="BV1000" i="64" s="1"/>
  <c r="BV2697" i="64"/>
  <c r="BV2732" i="64" s="1"/>
  <c r="AX971" i="64"/>
  <c r="AX1000" i="64" s="1"/>
  <c r="AX2697" i="64"/>
  <c r="AX2732" i="64" s="1"/>
  <c r="Z971" i="64"/>
  <c r="Z1000" i="64" s="1"/>
  <c r="Z2697" i="64"/>
  <c r="Z2732" i="64" s="1"/>
  <c r="CB967" i="64"/>
  <c r="CB2693" i="64"/>
  <c r="CB2728" i="64" s="1"/>
  <c r="BL967" i="64"/>
  <c r="BL2693" i="64"/>
  <c r="BL2728" i="64" s="1"/>
  <c r="AV967" i="64"/>
  <c r="AV2693" i="64"/>
  <c r="AV2728" i="64" s="1"/>
  <c r="AF967" i="64"/>
  <c r="AF2693" i="64"/>
  <c r="AF2728" i="64" s="1"/>
  <c r="CJ972" i="64"/>
  <c r="CJ1001" i="64" s="1"/>
  <c r="CJ2698" i="64"/>
  <c r="CJ2733" i="64" s="1"/>
  <c r="CB972" i="64"/>
  <c r="CB1001" i="64" s="1"/>
  <c r="CB2698" i="64"/>
  <c r="CB2733" i="64" s="1"/>
  <c r="BT972" i="64"/>
  <c r="BT1001" i="64" s="1"/>
  <c r="BT2698" i="64"/>
  <c r="BT2733" i="64" s="1"/>
  <c r="BD972" i="64"/>
  <c r="BD1001" i="64" s="1"/>
  <c r="BD2698" i="64"/>
  <c r="BD2733" i="64" s="1"/>
  <c r="AN972" i="64"/>
  <c r="AN1001" i="64" s="1"/>
  <c r="AN2698" i="64"/>
  <c r="AN2733" i="64" s="1"/>
  <c r="AF972" i="64"/>
  <c r="AF1001" i="64" s="1"/>
  <c r="AF2698" i="64"/>
  <c r="AF2733" i="64" s="1"/>
  <c r="X972" i="64"/>
  <c r="X1001" i="64" s="1"/>
  <c r="X2698" i="64"/>
  <c r="X2733" i="64" s="1"/>
  <c r="CC971" i="64"/>
  <c r="CC1000" i="64" s="1"/>
  <c r="CC2697" i="64"/>
  <c r="CC2732" i="64" s="1"/>
  <c r="BU971" i="64"/>
  <c r="BU1000" i="64" s="1"/>
  <c r="BU2697" i="64"/>
  <c r="BU2732" i="64" s="1"/>
  <c r="BM971" i="64"/>
  <c r="BM1000" i="64" s="1"/>
  <c r="BM2697" i="64"/>
  <c r="BM2732" i="64" s="1"/>
  <c r="BE971" i="64"/>
  <c r="BE1000" i="64" s="1"/>
  <c r="BE2697" i="64"/>
  <c r="BE2732" i="64" s="1"/>
  <c r="AW971" i="64"/>
  <c r="AW1000" i="64" s="1"/>
  <c r="AW2697" i="64"/>
  <c r="AW2732" i="64" s="1"/>
  <c r="AO971" i="64"/>
  <c r="AO1000" i="64" s="1"/>
  <c r="AO2697" i="64"/>
  <c r="AO2732" i="64" s="1"/>
  <c r="AG971" i="64"/>
  <c r="AG1000" i="64" s="1"/>
  <c r="AG2697" i="64"/>
  <c r="AG2732" i="64" s="1"/>
  <c r="Y971" i="64"/>
  <c r="Y1000" i="64" s="1"/>
  <c r="Y2697" i="64"/>
  <c r="Y2732" i="64" s="1"/>
  <c r="BQ967" i="64"/>
  <c r="BQ2693" i="64"/>
  <c r="BQ2728" i="64" s="1"/>
  <c r="CG972" i="64"/>
  <c r="CG1001" i="64" s="1"/>
  <c r="CG2698" i="64"/>
  <c r="CG2733" i="64" s="1"/>
  <c r="U972" i="64"/>
  <c r="U1001" i="64" s="1"/>
  <c r="U2698" i="64"/>
  <c r="U2733" i="64" s="1"/>
  <c r="CC967" i="64"/>
  <c r="CC2693" i="64"/>
  <c r="CC2728" i="64" s="1"/>
  <c r="BE967" i="64"/>
  <c r="BE2693" i="64"/>
  <c r="BE2728" i="64" s="1"/>
  <c r="AG967" i="64"/>
  <c r="AG2693" i="64"/>
  <c r="AG2728" i="64" s="1"/>
  <c r="CC972" i="64"/>
  <c r="CC1001" i="64" s="1"/>
  <c r="CC2698" i="64"/>
  <c r="CC2733" i="64" s="1"/>
  <c r="BE972" i="64"/>
  <c r="BE1001" i="64" s="1"/>
  <c r="BE2698" i="64"/>
  <c r="BE2733" i="64" s="1"/>
  <c r="AG972" i="64"/>
  <c r="AG1001" i="64" s="1"/>
  <c r="AG2698" i="64"/>
  <c r="AG2733" i="64" s="1"/>
  <c r="CD971" i="64"/>
  <c r="CD1000" i="64" s="1"/>
  <c r="CD2697" i="64"/>
  <c r="CD2732" i="64" s="1"/>
  <c r="BF971" i="64"/>
  <c r="BF1000" i="64" s="1"/>
  <c r="BF2697" i="64"/>
  <c r="BF2732" i="64" s="1"/>
  <c r="AH971" i="64"/>
  <c r="AH1000" i="64" s="1"/>
  <c r="AH2697" i="64"/>
  <c r="AH2732" i="64" s="1"/>
  <c r="CJ967" i="64"/>
  <c r="CJ2693" i="64"/>
  <c r="CJ2728" i="64" s="1"/>
  <c r="BT967" i="64"/>
  <c r="BT2693" i="64"/>
  <c r="BT2728" i="64" s="1"/>
  <c r="BD967" i="64"/>
  <c r="BD2693" i="64"/>
  <c r="BD2728" i="64" s="1"/>
  <c r="AN967" i="64"/>
  <c r="AN2693" i="64"/>
  <c r="AN2728" i="64" s="1"/>
  <c r="X967" i="64"/>
  <c r="X2693" i="64"/>
  <c r="X2728" i="64" s="1"/>
  <c r="BL972" i="64"/>
  <c r="BL1001" i="64" s="1"/>
  <c r="BL2698" i="64"/>
  <c r="BL2733" i="64" s="1"/>
  <c r="AV972" i="64"/>
  <c r="AV1001" i="64" s="1"/>
  <c r="AV2698" i="64"/>
  <c r="AV2733" i="64" s="1"/>
  <c r="CK971" i="64"/>
  <c r="CK1000" i="64" s="1"/>
  <c r="CK2697" i="64"/>
  <c r="CK2732" i="64" s="1"/>
  <c r="CI967" i="64"/>
  <c r="CI2693" i="64"/>
  <c r="CI2728" i="64" s="1"/>
  <c r="CA967" i="64"/>
  <c r="CA2693" i="64"/>
  <c r="CA2728" i="64" s="1"/>
  <c r="BS967" i="64"/>
  <c r="BS2693" i="64"/>
  <c r="BS2728" i="64" s="1"/>
  <c r="BK967" i="64"/>
  <c r="BK2693" i="64"/>
  <c r="BK2728" i="64" s="1"/>
  <c r="BC967" i="64"/>
  <c r="BC2693" i="64"/>
  <c r="BC2728" i="64" s="1"/>
  <c r="AU967" i="64"/>
  <c r="AU2693" i="64"/>
  <c r="AU2728" i="64" s="1"/>
  <c r="AM967" i="64"/>
  <c r="AM2693" i="64"/>
  <c r="AM2728" i="64" s="1"/>
  <c r="AE967" i="64"/>
  <c r="AE2693" i="64"/>
  <c r="AE2728" i="64" s="1"/>
  <c r="W967" i="64"/>
  <c r="W2693" i="64"/>
  <c r="W2728" i="64" s="1"/>
  <c r="CI972" i="64"/>
  <c r="CI1001" i="64" s="1"/>
  <c r="CI2698" i="64"/>
  <c r="CI2733" i="64" s="1"/>
  <c r="CA972" i="64"/>
  <c r="CA1001" i="64" s="1"/>
  <c r="CA2698" i="64"/>
  <c r="CA2733" i="64" s="1"/>
  <c r="BS972" i="64"/>
  <c r="BS1001" i="64" s="1"/>
  <c r="BS2698" i="64"/>
  <c r="BS2733" i="64" s="1"/>
  <c r="BK972" i="64"/>
  <c r="BK1001" i="64" s="1"/>
  <c r="BK2698" i="64"/>
  <c r="BK2733" i="64" s="1"/>
  <c r="BC972" i="64"/>
  <c r="BC1001" i="64" s="1"/>
  <c r="BC2698" i="64"/>
  <c r="BC2733" i="64" s="1"/>
  <c r="AU972" i="64"/>
  <c r="AU1001" i="64" s="1"/>
  <c r="AU2698" i="64"/>
  <c r="AU2733" i="64" s="1"/>
  <c r="AM972" i="64"/>
  <c r="AM1001" i="64" s="1"/>
  <c r="AM2698" i="64"/>
  <c r="AM2733" i="64" s="1"/>
  <c r="AE972" i="64"/>
  <c r="AE1001" i="64" s="1"/>
  <c r="AE2698" i="64"/>
  <c r="AE2733" i="64" s="1"/>
  <c r="W972" i="64"/>
  <c r="W1001" i="64" s="1"/>
  <c r="W2698" i="64"/>
  <c r="W2733" i="64" s="1"/>
  <c r="CJ971" i="64"/>
  <c r="CJ1000" i="64" s="1"/>
  <c r="CJ2697" i="64"/>
  <c r="CJ2732" i="64" s="1"/>
  <c r="CB971" i="64"/>
  <c r="CB1000" i="64" s="1"/>
  <c r="CB2697" i="64"/>
  <c r="CB2732" i="64" s="1"/>
  <c r="BT971" i="64"/>
  <c r="BT1000" i="64" s="1"/>
  <c r="BT2697" i="64"/>
  <c r="BT2732" i="64" s="1"/>
  <c r="BL971" i="64"/>
  <c r="BL1000" i="64" s="1"/>
  <c r="BL2697" i="64"/>
  <c r="BL2732" i="64" s="1"/>
  <c r="BD971" i="64"/>
  <c r="BD1000" i="64" s="1"/>
  <c r="BD2697" i="64"/>
  <c r="BD2732" i="64" s="1"/>
  <c r="AV971" i="64"/>
  <c r="AV1000" i="64" s="1"/>
  <c r="AV2697" i="64"/>
  <c r="AV2732" i="64" s="1"/>
  <c r="AN971" i="64"/>
  <c r="AN1000" i="64" s="1"/>
  <c r="AN2697" i="64"/>
  <c r="AN2732" i="64" s="1"/>
  <c r="AF971" i="64"/>
  <c r="AF1000" i="64" s="1"/>
  <c r="AF2697" i="64"/>
  <c r="AF2732" i="64" s="1"/>
  <c r="X971" i="64"/>
  <c r="X1000" i="64" s="1"/>
  <c r="X2697" i="64"/>
  <c r="X2732" i="64" s="1"/>
  <c r="CH967" i="64"/>
  <c r="CH2693" i="64"/>
  <c r="CH2728" i="64" s="1"/>
  <c r="BZ967" i="64"/>
  <c r="BZ2693" i="64"/>
  <c r="BZ2728" i="64" s="1"/>
  <c r="BR967" i="64"/>
  <c r="BR2693" i="64"/>
  <c r="BR2728" i="64" s="1"/>
  <c r="BJ967" i="64"/>
  <c r="BJ2693" i="64"/>
  <c r="BJ2728" i="64" s="1"/>
  <c r="BB967" i="64"/>
  <c r="BB2693" i="64"/>
  <c r="BB2728" i="64" s="1"/>
  <c r="AT967" i="64"/>
  <c r="AT2693" i="64"/>
  <c r="AT2728" i="64" s="1"/>
  <c r="AL967" i="64"/>
  <c r="AL2693" i="64"/>
  <c r="AL2728" i="64" s="1"/>
  <c r="AD967" i="64"/>
  <c r="AD2693" i="64"/>
  <c r="AD2728" i="64" s="1"/>
  <c r="V967" i="64"/>
  <c r="V2693" i="64"/>
  <c r="V2728" i="64" s="1"/>
  <c r="CH972" i="64"/>
  <c r="CH1001" i="64" s="1"/>
  <c r="CH2698" i="64"/>
  <c r="CH2733" i="64" s="1"/>
  <c r="BZ972" i="64"/>
  <c r="BZ1001" i="64" s="1"/>
  <c r="BZ2698" i="64"/>
  <c r="BZ2733" i="64" s="1"/>
  <c r="BR972" i="64"/>
  <c r="BR1001" i="64" s="1"/>
  <c r="BR2698" i="64"/>
  <c r="BR2733" i="64" s="1"/>
  <c r="BJ972" i="64"/>
  <c r="BJ1001" i="64" s="1"/>
  <c r="BJ2698" i="64"/>
  <c r="BJ2733" i="64" s="1"/>
  <c r="BB972" i="64"/>
  <c r="BB1001" i="64" s="1"/>
  <c r="BB2698" i="64"/>
  <c r="BB2733" i="64" s="1"/>
  <c r="AT972" i="64"/>
  <c r="AT1001" i="64" s="1"/>
  <c r="AT2698" i="64"/>
  <c r="AT2733" i="64" s="1"/>
  <c r="AL972" i="64"/>
  <c r="AL1001" i="64" s="1"/>
  <c r="AL2698" i="64"/>
  <c r="AL2733" i="64" s="1"/>
  <c r="AD972" i="64"/>
  <c r="AD1001" i="64" s="1"/>
  <c r="AD2698" i="64"/>
  <c r="AD2733" i="64" s="1"/>
  <c r="V972" i="64"/>
  <c r="V1001" i="64" s="1"/>
  <c r="V2698" i="64"/>
  <c r="V2733" i="64" s="1"/>
  <c r="CI971" i="64"/>
  <c r="CI1000" i="64" s="1"/>
  <c r="CI2697" i="64"/>
  <c r="CI2732" i="64" s="1"/>
  <c r="CA971" i="64"/>
  <c r="CA1000" i="64" s="1"/>
  <c r="CA2697" i="64"/>
  <c r="CA2732" i="64" s="1"/>
  <c r="BS971" i="64"/>
  <c r="BS1000" i="64" s="1"/>
  <c r="BS2697" i="64"/>
  <c r="BS2732" i="64" s="1"/>
  <c r="BK971" i="64"/>
  <c r="BK1000" i="64" s="1"/>
  <c r="BK2697" i="64"/>
  <c r="BK2732" i="64" s="1"/>
  <c r="BC971" i="64"/>
  <c r="BC1000" i="64" s="1"/>
  <c r="BC2697" i="64"/>
  <c r="BC2732" i="64" s="1"/>
  <c r="AU971" i="64"/>
  <c r="AU1000" i="64" s="1"/>
  <c r="AU2697" i="64"/>
  <c r="AU2732" i="64" s="1"/>
  <c r="AM971" i="64"/>
  <c r="AM1000" i="64" s="1"/>
  <c r="AM2697" i="64"/>
  <c r="AM2732" i="64" s="1"/>
  <c r="AE971" i="64"/>
  <c r="AE1000" i="64" s="1"/>
  <c r="AE2697" i="64"/>
  <c r="AE2732" i="64" s="1"/>
  <c r="W971" i="64"/>
  <c r="W1000" i="64" s="1"/>
  <c r="W2697" i="64"/>
  <c r="W2732" i="64" s="1"/>
  <c r="BI967" i="64"/>
  <c r="BI2693" i="64"/>
  <c r="BI2728" i="64" s="1"/>
  <c r="BY972" i="64"/>
  <c r="BY1001" i="64" s="1"/>
  <c r="BY2698" i="64"/>
  <c r="BY2733" i="64" s="1"/>
  <c r="AK972" i="64"/>
  <c r="AK1001" i="64" s="1"/>
  <c r="AK2698" i="64"/>
  <c r="AK2733" i="64" s="1"/>
  <c r="BJ971" i="64"/>
  <c r="BJ1000" i="64" s="1"/>
  <c r="BJ2697" i="64"/>
  <c r="BJ2732" i="64" s="1"/>
  <c r="AD971" i="64"/>
  <c r="AD1000" i="64" s="1"/>
  <c r="AD2697" i="64"/>
  <c r="AD2732" i="64" s="1"/>
  <c r="BY967" i="64"/>
  <c r="BY2693" i="64"/>
  <c r="BY2728" i="64" s="1"/>
  <c r="U967" i="64"/>
  <c r="U2693" i="64"/>
  <c r="U2728" i="64" s="1"/>
  <c r="BA972" i="64"/>
  <c r="BA1001" i="64" s="1"/>
  <c r="BA2698" i="64"/>
  <c r="BA2733" i="64" s="1"/>
  <c r="BR971" i="64"/>
  <c r="BR1000" i="64" s="1"/>
  <c r="BR2697" i="64"/>
  <c r="BR2732" i="64" s="1"/>
  <c r="AL971" i="64"/>
  <c r="AL1000" i="64" s="1"/>
  <c r="AL2697" i="64"/>
  <c r="AL2732" i="64" s="1"/>
  <c r="CF967" i="64"/>
  <c r="CF2693" i="64"/>
  <c r="CF2728" i="64" s="1"/>
  <c r="BP967" i="64"/>
  <c r="BP2693" i="64"/>
  <c r="BP2728" i="64" s="1"/>
  <c r="AR967" i="64"/>
  <c r="AR2693" i="64"/>
  <c r="AR2728" i="64" s="1"/>
  <c r="T967" i="64"/>
  <c r="T2693" i="64"/>
  <c r="T2728" i="64" s="1"/>
  <c r="BP972" i="64"/>
  <c r="BP1001" i="64" s="1"/>
  <c r="BP2698" i="64"/>
  <c r="BP2733" i="64" s="1"/>
  <c r="AR972" i="64"/>
  <c r="AR1001" i="64" s="1"/>
  <c r="AR2698" i="64"/>
  <c r="AR2733" i="64" s="1"/>
  <c r="T972" i="64"/>
  <c r="T1001" i="64" s="1"/>
  <c r="T2698" i="64"/>
  <c r="T2733" i="64" s="1"/>
  <c r="BQ971" i="64"/>
  <c r="BQ1000" i="64" s="1"/>
  <c r="BQ2697" i="64"/>
  <c r="BQ2732" i="64" s="1"/>
  <c r="AS971" i="64"/>
  <c r="AS1000" i="64" s="1"/>
  <c r="AS2697" i="64"/>
  <c r="AS2732" i="64" s="1"/>
  <c r="U971" i="64"/>
  <c r="U1000" i="64" s="1"/>
  <c r="U2697" i="64"/>
  <c r="U2732" i="64" s="1"/>
  <c r="AK967" i="64"/>
  <c r="AK2693" i="64"/>
  <c r="AK2728" i="64" s="1"/>
  <c r="BI972" i="64"/>
  <c r="BI1001" i="64" s="1"/>
  <c r="BI2698" i="64"/>
  <c r="BI2733" i="64" s="1"/>
  <c r="BZ971" i="64"/>
  <c r="BZ1000" i="64" s="1"/>
  <c r="BZ2697" i="64"/>
  <c r="BZ2732" i="64" s="1"/>
  <c r="AT971" i="64"/>
  <c r="AT1000" i="64" s="1"/>
  <c r="AT2697" i="64"/>
  <c r="AT2732" i="64" s="1"/>
  <c r="V971" i="64"/>
  <c r="V1000" i="64" s="1"/>
  <c r="V2697" i="64"/>
  <c r="V2732" i="64" s="1"/>
  <c r="BH967" i="64"/>
  <c r="BH2693" i="64"/>
  <c r="BH2728" i="64" s="1"/>
  <c r="AB967" i="64"/>
  <c r="AB2693" i="64"/>
  <c r="AB2728" i="64" s="1"/>
  <c r="BX972" i="64"/>
  <c r="BX1001" i="64" s="1"/>
  <c r="BX2698" i="64"/>
  <c r="BX2733" i="64" s="1"/>
  <c r="AZ972" i="64"/>
  <c r="AZ1001" i="64" s="1"/>
  <c r="AZ2698" i="64"/>
  <c r="AZ2733" i="64" s="1"/>
  <c r="AB972" i="64"/>
  <c r="AB1001" i="64" s="1"/>
  <c r="AB2698" i="64"/>
  <c r="AB2733" i="64" s="1"/>
  <c r="CG971" i="64"/>
  <c r="CG1000" i="64" s="1"/>
  <c r="CG2697" i="64"/>
  <c r="CG2732" i="64" s="1"/>
  <c r="BI971" i="64"/>
  <c r="BI1000" i="64" s="1"/>
  <c r="BI2697" i="64"/>
  <c r="BI2732" i="64" s="1"/>
  <c r="AK971" i="64"/>
  <c r="AK1000" i="64" s="1"/>
  <c r="AK2697" i="64"/>
  <c r="AK2732" i="64" s="1"/>
  <c r="BW967" i="64"/>
  <c r="BW2693" i="64"/>
  <c r="BW2728" i="64" s="1"/>
  <c r="BG967" i="64"/>
  <c r="BG2693" i="64"/>
  <c r="BG2728" i="64" s="1"/>
  <c r="AQ967" i="64"/>
  <c r="AQ2693" i="64"/>
  <c r="AQ2728" i="64" s="1"/>
  <c r="AA967" i="64"/>
  <c r="AA2693" i="64"/>
  <c r="AA2728" i="64" s="1"/>
  <c r="CE972" i="64"/>
  <c r="CE1001" i="64" s="1"/>
  <c r="CE2698" i="64"/>
  <c r="CE2733" i="64" s="1"/>
  <c r="BO972" i="64"/>
  <c r="BO1001" i="64" s="1"/>
  <c r="BO2698" i="64"/>
  <c r="BO2733" i="64" s="1"/>
  <c r="AY972" i="64"/>
  <c r="AY1001" i="64" s="1"/>
  <c r="AY2698" i="64"/>
  <c r="AY2733" i="64" s="1"/>
  <c r="AI972" i="64"/>
  <c r="AI1001" i="64" s="1"/>
  <c r="AI2698" i="64"/>
  <c r="AI2733" i="64" s="1"/>
  <c r="CF971" i="64"/>
  <c r="CF1000" i="64" s="1"/>
  <c r="CF2697" i="64"/>
  <c r="CF2732" i="64" s="1"/>
  <c r="BX971" i="64"/>
  <c r="BX1000" i="64" s="1"/>
  <c r="BX2697" i="64"/>
  <c r="BX2732" i="64" s="1"/>
  <c r="BH971" i="64"/>
  <c r="BH1000" i="64" s="1"/>
  <c r="BH2697" i="64"/>
  <c r="BH2732" i="64" s="1"/>
  <c r="AZ971" i="64"/>
  <c r="AZ1000" i="64" s="1"/>
  <c r="AZ2697" i="64"/>
  <c r="AZ2732" i="64" s="1"/>
  <c r="AR971" i="64"/>
  <c r="AR1000" i="64" s="1"/>
  <c r="AR2697" i="64"/>
  <c r="AR2732" i="64" s="1"/>
  <c r="AJ971" i="64"/>
  <c r="AJ1000" i="64" s="1"/>
  <c r="AJ2697" i="64"/>
  <c r="AJ2732" i="64" s="1"/>
  <c r="AB971" i="64"/>
  <c r="AB1000" i="64" s="1"/>
  <c r="AB2697" i="64"/>
  <c r="AB2732" i="64" s="1"/>
  <c r="T971" i="64"/>
  <c r="T1000" i="64" s="1"/>
  <c r="T2697" i="64"/>
  <c r="T2732" i="64" s="1"/>
  <c r="CC997" i="64"/>
  <c r="Y997" i="64"/>
  <c r="BU997" i="64"/>
  <c r="CJ997" i="64"/>
  <c r="CB997" i="64"/>
  <c r="BT997" i="64"/>
  <c r="BL997" i="64"/>
  <c r="BD997" i="64"/>
  <c r="AV997" i="64"/>
  <c r="AN997" i="64"/>
  <c r="AF997" i="64"/>
  <c r="X997" i="64"/>
  <c r="AW997" i="64"/>
  <c r="CI997" i="64"/>
  <c r="CA997" i="64"/>
  <c r="BS997" i="64"/>
  <c r="BK997" i="64"/>
  <c r="BC997" i="64"/>
  <c r="AU997" i="64"/>
  <c r="AM997" i="64"/>
  <c r="AE997" i="64"/>
  <c r="W997" i="64"/>
  <c r="CH997" i="64"/>
  <c r="BZ997" i="64"/>
  <c r="BR997" i="64"/>
  <c r="BJ997" i="64"/>
  <c r="BB997" i="64"/>
  <c r="AT997" i="64"/>
  <c r="AL997" i="64"/>
  <c r="AD997" i="64"/>
  <c r="V997" i="64"/>
  <c r="CK997" i="64"/>
  <c r="AG997" i="64"/>
  <c r="CG997" i="64"/>
  <c r="BY997" i="64"/>
  <c r="BQ997" i="64"/>
  <c r="BI997" i="64"/>
  <c r="BA997" i="64"/>
  <c r="AS997" i="64"/>
  <c r="AK997" i="64"/>
  <c r="AC997" i="64"/>
  <c r="U997" i="64"/>
  <c r="BM997" i="64"/>
  <c r="CF997" i="64"/>
  <c r="BX997" i="64"/>
  <c r="BP997" i="64"/>
  <c r="BH997" i="64"/>
  <c r="AZ997" i="64"/>
  <c r="AR997" i="64"/>
  <c r="AJ997" i="64"/>
  <c r="AB997" i="64"/>
  <c r="T997" i="64"/>
  <c r="BE997" i="64"/>
  <c r="CE997" i="64"/>
  <c r="BW997" i="64"/>
  <c r="BO997" i="64"/>
  <c r="BG997" i="64"/>
  <c r="AY997" i="64"/>
  <c r="AQ997" i="64"/>
  <c r="AI997" i="64"/>
  <c r="AA997" i="64"/>
  <c r="AO997" i="64"/>
  <c r="CD997" i="64"/>
  <c r="BV997" i="64"/>
  <c r="BN997" i="64"/>
  <c r="BF997" i="64"/>
  <c r="AX997" i="64"/>
  <c r="AP997" i="64"/>
  <c r="AH997" i="64"/>
  <c r="Z997" i="64"/>
  <c r="AV2968" i="64"/>
  <c r="AV592" i="64"/>
  <c r="AV2995" i="64"/>
  <c r="AV3007" i="64" s="1"/>
  <c r="BT2973" i="64"/>
  <c r="BT3000" i="64"/>
  <c r="BT597" i="64"/>
  <c r="AN2973" i="64"/>
  <c r="AN3000" i="64"/>
  <c r="AN597" i="64"/>
  <c r="BM2972" i="64"/>
  <c r="BM596" i="64"/>
  <c r="BM2999" i="64"/>
  <c r="CD2969" i="64"/>
  <c r="CD2996" i="64"/>
  <c r="CD593" i="64"/>
  <c r="AH2969" i="64"/>
  <c r="AH2996" i="64"/>
  <c r="AH593" i="64"/>
  <c r="CI2968" i="64"/>
  <c r="CI2995" i="64"/>
  <c r="CI3007" i="64" s="1"/>
  <c r="CI592" i="64"/>
  <c r="CA2968" i="64"/>
  <c r="CA2995" i="64"/>
  <c r="CA3007" i="64" s="1"/>
  <c r="CA592" i="64"/>
  <c r="BS2968" i="64"/>
  <c r="BS2995" i="64"/>
  <c r="BS3007" i="64" s="1"/>
  <c r="BS592" i="64"/>
  <c r="BK2968" i="64"/>
  <c r="BK2995" i="64"/>
  <c r="BK3007" i="64" s="1"/>
  <c r="BK592" i="64"/>
  <c r="BC2968" i="64"/>
  <c r="BC2995" i="64"/>
  <c r="BC3007" i="64" s="1"/>
  <c r="BC592" i="64"/>
  <c r="AU2968" i="64"/>
  <c r="AU2995" i="64"/>
  <c r="AU3007" i="64" s="1"/>
  <c r="AU592" i="64"/>
  <c r="AM2968" i="64"/>
  <c r="AM2995" i="64"/>
  <c r="AM3007" i="64" s="1"/>
  <c r="AM592" i="64"/>
  <c r="AE2968" i="64"/>
  <c r="AE2995" i="64"/>
  <c r="AE3007" i="64" s="1"/>
  <c r="AE592" i="64"/>
  <c r="W2968" i="64"/>
  <c r="W2995" i="64"/>
  <c r="W3007" i="64" s="1"/>
  <c r="W592" i="64"/>
  <c r="CI2973" i="64"/>
  <c r="CI3000" i="64"/>
  <c r="CI597" i="64"/>
  <c r="CA2973" i="64"/>
  <c r="CA3000" i="64"/>
  <c r="CA597" i="64"/>
  <c r="BS2973" i="64"/>
  <c r="BS3000" i="64"/>
  <c r="BS597" i="64"/>
  <c r="BK2973" i="64"/>
  <c r="BK3000" i="64"/>
  <c r="BK597" i="64"/>
  <c r="BC2973" i="64"/>
  <c r="BC3000" i="64"/>
  <c r="BC597" i="64"/>
  <c r="AU2973" i="64"/>
  <c r="AU3000" i="64"/>
  <c r="AU597" i="64"/>
  <c r="AM2973" i="64"/>
  <c r="AM3000" i="64"/>
  <c r="AM597" i="64"/>
  <c r="AE2973" i="64"/>
  <c r="AE3000" i="64"/>
  <c r="AE597" i="64"/>
  <c r="W2973" i="64"/>
  <c r="W3000" i="64"/>
  <c r="W597" i="64"/>
  <c r="CJ2972" i="64"/>
  <c r="CJ2999" i="64"/>
  <c r="CJ596" i="64"/>
  <c r="CB2972" i="64"/>
  <c r="CB2999" i="64"/>
  <c r="CB596" i="64"/>
  <c r="BT2972" i="64"/>
  <c r="BT2999" i="64"/>
  <c r="BT596" i="64"/>
  <c r="BL2972" i="64"/>
  <c r="BL2999" i="64"/>
  <c r="BL596" i="64"/>
  <c r="BD2972" i="64"/>
  <c r="BD2999" i="64"/>
  <c r="BD596" i="64"/>
  <c r="AV2972" i="64"/>
  <c r="AV2999" i="64"/>
  <c r="AV596" i="64"/>
  <c r="AN2972" i="64"/>
  <c r="AN2999" i="64"/>
  <c r="AN596" i="64"/>
  <c r="AF2972" i="64"/>
  <c r="AF2999" i="64"/>
  <c r="AF596" i="64"/>
  <c r="X2972" i="64"/>
  <c r="X2999" i="64"/>
  <c r="X596" i="64"/>
  <c r="CK2969" i="64"/>
  <c r="CK2996" i="64"/>
  <c r="CK593" i="64"/>
  <c r="CC2969" i="64"/>
  <c r="CC2996" i="64"/>
  <c r="CC593" i="64"/>
  <c r="BU2969" i="64"/>
  <c r="BU2996" i="64"/>
  <c r="BU593" i="64"/>
  <c r="BM2969" i="64"/>
  <c r="BM593" i="64"/>
  <c r="BM2996" i="64"/>
  <c r="BE2969" i="64"/>
  <c r="BE2996" i="64"/>
  <c r="BE593" i="64"/>
  <c r="AW2969" i="64"/>
  <c r="AW2996" i="64"/>
  <c r="AW593" i="64"/>
  <c r="AO2969" i="64"/>
  <c r="AO2996" i="64"/>
  <c r="AO593" i="64"/>
  <c r="AG2969" i="64"/>
  <c r="AG2996" i="64"/>
  <c r="AG593" i="64"/>
  <c r="Y2969" i="64"/>
  <c r="Y2996" i="64"/>
  <c r="Y593" i="64"/>
  <c r="CB2968" i="64"/>
  <c r="CB2995" i="64"/>
  <c r="CB3007" i="64" s="1"/>
  <c r="CB592" i="64"/>
  <c r="X2968" i="64"/>
  <c r="X2995" i="64"/>
  <c r="X3007" i="64" s="1"/>
  <c r="X592" i="64"/>
  <c r="X2973" i="64"/>
  <c r="X3000" i="64"/>
  <c r="X597" i="64"/>
  <c r="AO2972" i="64"/>
  <c r="AO2999" i="64"/>
  <c r="AO596" i="64"/>
  <c r="BF2969" i="64"/>
  <c r="BF2996" i="64"/>
  <c r="BF593" i="64"/>
  <c r="BR2968" i="64"/>
  <c r="BR2995" i="64"/>
  <c r="BR3007" i="64" s="1"/>
  <c r="BR592" i="64"/>
  <c r="V2968" i="64"/>
  <c r="V2995" i="64"/>
  <c r="V3007" i="64" s="1"/>
  <c r="V592" i="64"/>
  <c r="BB2973" i="64"/>
  <c r="BB3000" i="64"/>
  <c r="BB597" i="64"/>
  <c r="CI2972" i="64"/>
  <c r="CI2999" i="64"/>
  <c r="CI596" i="64"/>
  <c r="CJ2969" i="64"/>
  <c r="CJ2996" i="64"/>
  <c r="CJ593" i="64"/>
  <c r="CG2968" i="64"/>
  <c r="CG2995" i="64"/>
  <c r="CG3007" i="64" s="1"/>
  <c r="CG592" i="64"/>
  <c r="BY2968" i="64"/>
  <c r="BY2995" i="64"/>
  <c r="BY3007" i="64" s="1"/>
  <c r="BY592" i="64"/>
  <c r="BY606" i="64" s="1"/>
  <c r="BQ2968" i="64"/>
  <c r="BQ2995" i="64"/>
  <c r="BQ3007" i="64" s="1"/>
  <c r="BQ592" i="64"/>
  <c r="AK2968" i="64"/>
  <c r="AK2995" i="64"/>
  <c r="AK3007" i="64" s="1"/>
  <c r="AK592" i="64"/>
  <c r="AC2968" i="64"/>
  <c r="AC2995" i="64"/>
  <c r="AC3007" i="64" s="1"/>
  <c r="AC592" i="64"/>
  <c r="U2968" i="64"/>
  <c r="U2995" i="64"/>
  <c r="U3007" i="64" s="1"/>
  <c r="U592" i="64"/>
  <c r="CG2973" i="64"/>
  <c r="CG3000" i="64"/>
  <c r="CG597" i="64"/>
  <c r="BY2973" i="64"/>
  <c r="BY3000" i="64"/>
  <c r="BY597" i="64"/>
  <c r="BQ2973" i="64"/>
  <c r="BQ3000" i="64"/>
  <c r="BQ597" i="64"/>
  <c r="BI2973" i="64"/>
  <c r="BI3000" i="64"/>
  <c r="BI597" i="64"/>
  <c r="BA2973" i="64"/>
  <c r="BA3000" i="64"/>
  <c r="BA597" i="64"/>
  <c r="AS2973" i="64"/>
  <c r="AS3000" i="64"/>
  <c r="AS597" i="64"/>
  <c r="AK2973" i="64"/>
  <c r="AK3000" i="64"/>
  <c r="AK597" i="64"/>
  <c r="AC2973" i="64"/>
  <c r="AC3000" i="64"/>
  <c r="AC597" i="64"/>
  <c r="U2973" i="64"/>
  <c r="U3000" i="64"/>
  <c r="U597" i="64"/>
  <c r="CH2972" i="64"/>
  <c r="CH2999" i="64"/>
  <c r="CH596" i="64"/>
  <c r="BZ2972" i="64"/>
  <c r="BZ2999" i="64"/>
  <c r="BZ596" i="64"/>
  <c r="BR2972" i="64"/>
  <c r="BR2999" i="64"/>
  <c r="BR596" i="64"/>
  <c r="BJ2972" i="64"/>
  <c r="BJ596" i="64"/>
  <c r="BJ2999" i="64"/>
  <c r="BB2972" i="64"/>
  <c r="BB2999" i="64"/>
  <c r="BB596" i="64"/>
  <c r="AT2972" i="64"/>
  <c r="AT2999" i="64"/>
  <c r="AT596" i="64"/>
  <c r="AL2972" i="64"/>
  <c r="AL2999" i="64"/>
  <c r="AL596" i="64"/>
  <c r="AD2972" i="64"/>
  <c r="AD2999" i="64"/>
  <c r="AD596" i="64"/>
  <c r="V2972" i="64"/>
  <c r="V2999" i="64"/>
  <c r="V596" i="64"/>
  <c r="CI2969" i="64"/>
  <c r="CI2996" i="64"/>
  <c r="CI593" i="64"/>
  <c r="CA2969" i="64"/>
  <c r="CA2996" i="64"/>
  <c r="CA593" i="64"/>
  <c r="BS2969" i="64"/>
  <c r="BS2996" i="64"/>
  <c r="BS593" i="64"/>
  <c r="BK2969" i="64"/>
  <c r="BK2996" i="64"/>
  <c r="BK593" i="64"/>
  <c r="BC2969" i="64"/>
  <c r="BC2996" i="64"/>
  <c r="BC593" i="64"/>
  <c r="AU2969" i="64"/>
  <c r="AU2996" i="64"/>
  <c r="AU593" i="64"/>
  <c r="AM2969" i="64"/>
  <c r="AM2996" i="64"/>
  <c r="AM593" i="64"/>
  <c r="AE2969" i="64"/>
  <c r="AE2996" i="64"/>
  <c r="AE593" i="64"/>
  <c r="W2969" i="64"/>
  <c r="W2996" i="64"/>
  <c r="W593" i="64"/>
  <c r="BT2968" i="64"/>
  <c r="BT2995" i="64"/>
  <c r="BT3007" i="64" s="1"/>
  <c r="BT592" i="64"/>
  <c r="AF2968" i="64"/>
  <c r="AF2995" i="64"/>
  <c r="AF3007" i="64" s="1"/>
  <c r="AF592" i="64"/>
  <c r="BD2973" i="64"/>
  <c r="BD3000" i="64"/>
  <c r="BD597" i="64"/>
  <c r="CC2972" i="64"/>
  <c r="CC2999" i="64"/>
  <c r="CC596" i="64"/>
  <c r="Y2972" i="64"/>
  <c r="Y2999" i="64"/>
  <c r="Y596" i="64"/>
  <c r="AP2969" i="64"/>
  <c r="AP2996" i="64"/>
  <c r="AP593" i="64"/>
  <c r="BJ2968" i="64"/>
  <c r="BJ2995" i="64"/>
  <c r="BJ3007" i="64" s="1"/>
  <c r="BJ592" i="64"/>
  <c r="AD2968" i="64"/>
  <c r="AD2995" i="64"/>
  <c r="AD3007" i="64" s="1"/>
  <c r="AD592" i="64"/>
  <c r="BJ2973" i="64"/>
  <c r="BJ597" i="64"/>
  <c r="BJ3000" i="64"/>
  <c r="V2973" i="64"/>
  <c r="V3000" i="64"/>
  <c r="V597" i="64"/>
  <c r="BC2972" i="64"/>
  <c r="BC2999" i="64"/>
  <c r="BC596" i="64"/>
  <c r="W2972" i="64"/>
  <c r="W2999" i="64"/>
  <c r="W596" i="64"/>
  <c r="BD2969" i="64"/>
  <c r="BD2996" i="64"/>
  <c r="BD593" i="64"/>
  <c r="X2969" i="64"/>
  <c r="X2996" i="64"/>
  <c r="X593" i="64"/>
  <c r="AS2968" i="64"/>
  <c r="AS2995" i="64"/>
  <c r="AS3007" i="64" s="1"/>
  <c r="AS592" i="64"/>
  <c r="CF2968" i="64"/>
  <c r="CF2995" i="64"/>
  <c r="CF3007" i="64" s="1"/>
  <c r="CF592" i="64"/>
  <c r="BX2968" i="64"/>
  <c r="BX2995" i="64"/>
  <c r="BX3007" i="64" s="1"/>
  <c r="BX592" i="64"/>
  <c r="BP2968" i="64"/>
  <c r="BP2995" i="64"/>
  <c r="BP3007" i="64" s="1"/>
  <c r="BP592" i="64"/>
  <c r="BH2968" i="64"/>
  <c r="BH2995" i="64"/>
  <c r="BH3007" i="64" s="1"/>
  <c r="BH592" i="64"/>
  <c r="AZ2968" i="64"/>
  <c r="AZ2995" i="64"/>
  <c r="AZ3007" i="64" s="1"/>
  <c r="AZ592" i="64"/>
  <c r="AR2968" i="64"/>
  <c r="AR2995" i="64"/>
  <c r="AR3007" i="64" s="1"/>
  <c r="AR592" i="64"/>
  <c r="AJ2968" i="64"/>
  <c r="AJ2995" i="64"/>
  <c r="AJ3007" i="64" s="1"/>
  <c r="AJ592" i="64"/>
  <c r="AB2968" i="64"/>
  <c r="AB2995" i="64"/>
  <c r="AB3007" i="64" s="1"/>
  <c r="AB592" i="64"/>
  <c r="T2968" i="64"/>
  <c r="T2995" i="64"/>
  <c r="T3007" i="64" s="1"/>
  <c r="T592" i="64"/>
  <c r="CF2973" i="64"/>
  <c r="CF3000" i="64"/>
  <c r="CF597" i="64"/>
  <c r="BX2973" i="64"/>
  <c r="BX3000" i="64"/>
  <c r="BX597" i="64"/>
  <c r="BP2973" i="64"/>
  <c r="BP3000" i="64"/>
  <c r="BP597" i="64"/>
  <c r="BH2973" i="64"/>
  <c r="BH3000" i="64"/>
  <c r="BH597" i="64"/>
  <c r="AZ2973" i="64"/>
  <c r="AZ3000" i="64"/>
  <c r="AZ597" i="64"/>
  <c r="AR2973" i="64"/>
  <c r="AR3000" i="64"/>
  <c r="AR597" i="64"/>
  <c r="AJ2973" i="64"/>
  <c r="AJ3000" i="64"/>
  <c r="AJ597" i="64"/>
  <c r="AB2973" i="64"/>
  <c r="AB3000" i="64"/>
  <c r="AB597" i="64"/>
  <c r="T2973" i="64"/>
  <c r="T3000" i="64"/>
  <c r="T597" i="64"/>
  <c r="CG2972" i="64"/>
  <c r="CG2999" i="64"/>
  <c r="CG596" i="64"/>
  <c r="BY2972" i="64"/>
  <c r="BY2999" i="64"/>
  <c r="BY596" i="64"/>
  <c r="BQ2972" i="64"/>
  <c r="BQ2999" i="64"/>
  <c r="BQ596" i="64"/>
  <c r="BI2972" i="64"/>
  <c r="BI2999" i="64"/>
  <c r="BI596" i="64"/>
  <c r="BA2972" i="64"/>
  <c r="BA2999" i="64"/>
  <c r="BA596" i="64"/>
  <c r="AS2972" i="64"/>
  <c r="AS2999" i="64"/>
  <c r="AS596" i="64"/>
  <c r="AK2972" i="64"/>
  <c r="AK2999" i="64"/>
  <c r="AK596" i="64"/>
  <c r="AC2972" i="64"/>
  <c r="AC2999" i="64"/>
  <c r="AC596" i="64"/>
  <c r="U2972" i="64"/>
  <c r="U2999" i="64"/>
  <c r="U596" i="64"/>
  <c r="CH2969" i="64"/>
  <c r="CH593" i="64"/>
  <c r="CH2996" i="64"/>
  <c r="BZ2969" i="64"/>
  <c r="BZ2996" i="64"/>
  <c r="BZ593" i="64"/>
  <c r="BR2969" i="64"/>
  <c r="BR2996" i="64"/>
  <c r="BR593" i="64"/>
  <c r="BJ2969" i="64"/>
  <c r="BJ2996" i="64"/>
  <c r="BJ593" i="64"/>
  <c r="BB2969" i="64"/>
  <c r="BB2996" i="64"/>
  <c r="BB593" i="64"/>
  <c r="AT2969" i="64"/>
  <c r="AT2996" i="64"/>
  <c r="AT593" i="64"/>
  <c r="AL2969" i="64"/>
  <c r="AL2996" i="64"/>
  <c r="AL593" i="64"/>
  <c r="AD2969" i="64"/>
  <c r="AD2996" i="64"/>
  <c r="AD593" i="64"/>
  <c r="V2969" i="64"/>
  <c r="V2996" i="64"/>
  <c r="V593" i="64"/>
  <c r="CJ2968" i="64"/>
  <c r="CJ2995" i="64"/>
  <c r="CJ3007" i="64" s="1"/>
  <c r="CJ592" i="64"/>
  <c r="AN2968" i="64"/>
  <c r="AN2995" i="64"/>
  <c r="AN3007" i="64" s="1"/>
  <c r="AN592" i="64"/>
  <c r="BL2973" i="64"/>
  <c r="BL3000" i="64"/>
  <c r="BL597" i="64"/>
  <c r="CK2972" i="64"/>
  <c r="CK2999" i="64"/>
  <c r="CK596" i="64"/>
  <c r="AW2972" i="64"/>
  <c r="AW2999" i="64"/>
  <c r="AW596" i="64"/>
  <c r="BV2969" i="64"/>
  <c r="BV2996" i="64"/>
  <c r="BV593" i="64"/>
  <c r="Z2969" i="64"/>
  <c r="Z2996" i="64"/>
  <c r="Z593" i="64"/>
  <c r="BZ2968" i="64"/>
  <c r="BZ2995" i="64"/>
  <c r="BZ3007" i="64" s="1"/>
  <c r="BZ592" i="64"/>
  <c r="BB2968" i="64"/>
  <c r="BB2995" i="64"/>
  <c r="BB3007" i="64" s="1"/>
  <c r="BB592" i="64"/>
  <c r="CH2973" i="64"/>
  <c r="CH3000" i="64"/>
  <c r="CH597" i="64"/>
  <c r="AT2973" i="64"/>
  <c r="AT3000" i="64"/>
  <c r="AT597" i="64"/>
  <c r="CA2972" i="64"/>
  <c r="CA2999" i="64"/>
  <c r="CA596" i="64"/>
  <c r="AU2972" i="64"/>
  <c r="AU2999" i="64"/>
  <c r="AU596" i="64"/>
  <c r="CB2969" i="64"/>
  <c r="CB2996" i="64"/>
  <c r="CB593" i="64"/>
  <c r="AV2969" i="64"/>
  <c r="AV2996" i="64"/>
  <c r="AV593" i="64"/>
  <c r="BA2968" i="64"/>
  <c r="BA2995" i="64"/>
  <c r="BA3007" i="64" s="1"/>
  <c r="BA592" i="64"/>
  <c r="CE2968" i="64"/>
  <c r="CE2995" i="64"/>
  <c r="CE3007" i="64" s="1"/>
  <c r="CE592" i="64"/>
  <c r="BW2968" i="64"/>
  <c r="BW2995" i="64"/>
  <c r="BW3007" i="64" s="1"/>
  <c r="BW592" i="64"/>
  <c r="BO2968" i="64"/>
  <c r="BO2995" i="64"/>
  <c r="BO3007" i="64" s="1"/>
  <c r="BO592" i="64"/>
  <c r="BG2968" i="64"/>
  <c r="BG2995" i="64"/>
  <c r="BG3007" i="64" s="1"/>
  <c r="BG592" i="64"/>
  <c r="AY2968" i="64"/>
  <c r="AY2995" i="64"/>
  <c r="AY3007" i="64" s="1"/>
  <c r="AY592" i="64"/>
  <c r="AQ2968" i="64"/>
  <c r="AQ2995" i="64"/>
  <c r="AQ3007" i="64" s="1"/>
  <c r="AQ592" i="64"/>
  <c r="AI2968" i="64"/>
  <c r="AI2995" i="64"/>
  <c r="AI3007" i="64" s="1"/>
  <c r="AI592" i="64"/>
  <c r="AA2968" i="64"/>
  <c r="AA2995" i="64"/>
  <c r="AA3007" i="64" s="1"/>
  <c r="AA592" i="64"/>
  <c r="CE2973" i="64"/>
  <c r="CE3000" i="64"/>
  <c r="CE597" i="64"/>
  <c r="BW2973" i="64"/>
  <c r="BW3000" i="64"/>
  <c r="BW597" i="64"/>
  <c r="BO2973" i="64"/>
  <c r="BO3000" i="64"/>
  <c r="BO597" i="64"/>
  <c r="BG2973" i="64"/>
  <c r="BG3000" i="64"/>
  <c r="BG597" i="64"/>
  <c r="AY2973" i="64"/>
  <c r="AY3000" i="64"/>
  <c r="AY597" i="64"/>
  <c r="AQ2973" i="64"/>
  <c r="AQ3000" i="64"/>
  <c r="AQ597" i="64"/>
  <c r="AI2973" i="64"/>
  <c r="AI3000" i="64"/>
  <c r="AI597" i="64"/>
  <c r="AA2973" i="64"/>
  <c r="AA3000" i="64"/>
  <c r="AA597" i="64"/>
  <c r="CF2972" i="64"/>
  <c r="CF2999" i="64"/>
  <c r="CF596" i="64"/>
  <c r="BX2972" i="64"/>
  <c r="BX2999" i="64"/>
  <c r="BX596" i="64"/>
  <c r="BP2972" i="64"/>
  <c r="BP2999" i="64"/>
  <c r="BP596" i="64"/>
  <c r="BH2972" i="64"/>
  <c r="BH2999" i="64"/>
  <c r="BH596" i="64"/>
  <c r="AZ2972" i="64"/>
  <c r="AZ2999" i="64"/>
  <c r="AZ596" i="64"/>
  <c r="AR2972" i="64"/>
  <c r="AR2999" i="64"/>
  <c r="AR596" i="64"/>
  <c r="AJ2972" i="64"/>
  <c r="AJ596" i="64"/>
  <c r="AJ2999" i="64"/>
  <c r="AB2972" i="64"/>
  <c r="AB2999" i="64"/>
  <c r="AB596" i="64"/>
  <c r="T2972" i="64"/>
  <c r="T2999" i="64"/>
  <c r="T596" i="64"/>
  <c r="CG2969" i="64"/>
  <c r="CG2996" i="64"/>
  <c r="CG593" i="64"/>
  <c r="BY2969" i="64"/>
  <c r="BY2996" i="64"/>
  <c r="BY593" i="64"/>
  <c r="BQ2969" i="64"/>
  <c r="BQ2996" i="64"/>
  <c r="BQ593" i="64"/>
  <c r="BI2969" i="64"/>
  <c r="BI2996" i="64"/>
  <c r="BI593" i="64"/>
  <c r="BA2969" i="64"/>
  <c r="BA2996" i="64"/>
  <c r="BA593" i="64"/>
  <c r="AS2969" i="64"/>
  <c r="AS2996" i="64"/>
  <c r="AS593" i="64"/>
  <c r="AK2969" i="64"/>
  <c r="AK2996" i="64"/>
  <c r="AK593" i="64"/>
  <c r="AC2969" i="64"/>
  <c r="AC2996" i="64"/>
  <c r="AC593" i="64"/>
  <c r="U2969" i="64"/>
  <c r="U2996" i="64"/>
  <c r="U593" i="64"/>
  <c r="BD2968" i="64"/>
  <c r="BD2995" i="64"/>
  <c r="BD3007" i="64" s="1"/>
  <c r="BD592" i="64"/>
  <c r="CB2973" i="64"/>
  <c r="CB3000" i="64"/>
  <c r="CB597" i="64"/>
  <c r="AF2973" i="64"/>
  <c r="AF3000" i="64"/>
  <c r="AF597" i="64"/>
  <c r="BE2972" i="64"/>
  <c r="BE2999" i="64"/>
  <c r="BE596" i="64"/>
  <c r="AX2969" i="64"/>
  <c r="AX2996" i="64"/>
  <c r="AX593" i="64"/>
  <c r="AL2968" i="64"/>
  <c r="AL2995" i="64"/>
  <c r="AL3007" i="64" s="1"/>
  <c r="AL592" i="64"/>
  <c r="BR2973" i="64"/>
  <c r="BR3000" i="64"/>
  <c r="BR597" i="64"/>
  <c r="AL2973" i="64"/>
  <c r="AL3000" i="64"/>
  <c r="AL597" i="64"/>
  <c r="BS2972" i="64"/>
  <c r="BS2999" i="64"/>
  <c r="BS596" i="64"/>
  <c r="AM2972" i="64"/>
  <c r="AM2999" i="64"/>
  <c r="AM596" i="64"/>
  <c r="BT2969" i="64"/>
  <c r="BT2996" i="64"/>
  <c r="BT593" i="64"/>
  <c r="AF2969" i="64"/>
  <c r="AF2996" i="64"/>
  <c r="AF593" i="64"/>
  <c r="BI2968" i="64"/>
  <c r="BI2995" i="64"/>
  <c r="BI3007" i="64" s="1"/>
  <c r="BI592" i="64"/>
  <c r="CD2968" i="64"/>
  <c r="CD2995" i="64"/>
  <c r="CD3007" i="64" s="1"/>
  <c r="CD592" i="64"/>
  <c r="BV2968" i="64"/>
  <c r="BV2995" i="64"/>
  <c r="BV3007" i="64" s="1"/>
  <c r="BV592" i="64"/>
  <c r="BN2968" i="64"/>
  <c r="BN2995" i="64"/>
  <c r="BN3007" i="64" s="1"/>
  <c r="BN592" i="64"/>
  <c r="BF2968" i="64"/>
  <c r="BF2995" i="64"/>
  <c r="BF3007" i="64" s="1"/>
  <c r="BF592" i="64"/>
  <c r="AX2968" i="64"/>
  <c r="AX2995" i="64"/>
  <c r="AX3007" i="64" s="1"/>
  <c r="AX592" i="64"/>
  <c r="AP2968" i="64"/>
  <c r="AP2995" i="64"/>
  <c r="AP3007" i="64" s="1"/>
  <c r="AP592" i="64"/>
  <c r="AH2968" i="64"/>
  <c r="AH2995" i="64"/>
  <c r="AH3007" i="64" s="1"/>
  <c r="AH592" i="64"/>
  <c r="Z2968" i="64"/>
  <c r="Z2995" i="64"/>
  <c r="Z3007" i="64" s="1"/>
  <c r="Z592" i="64"/>
  <c r="CD2973" i="64"/>
  <c r="CD3000" i="64"/>
  <c r="CD597" i="64"/>
  <c r="BV2973" i="64"/>
  <c r="BV3000" i="64"/>
  <c r="BV597" i="64"/>
  <c r="BN2973" i="64"/>
  <c r="BN3000" i="64"/>
  <c r="BN597" i="64"/>
  <c r="BF2973" i="64"/>
  <c r="BF3000" i="64"/>
  <c r="BF597" i="64"/>
  <c r="AX2973" i="64"/>
  <c r="AX3000" i="64"/>
  <c r="AX597" i="64"/>
  <c r="AP2973" i="64"/>
  <c r="AP3000" i="64"/>
  <c r="AP597" i="64"/>
  <c r="AH2973" i="64"/>
  <c r="AH3000" i="64"/>
  <c r="AH597" i="64"/>
  <c r="Z2973" i="64"/>
  <c r="Z3000" i="64"/>
  <c r="Z597" i="64"/>
  <c r="CE2972" i="64"/>
  <c r="CE2999" i="64"/>
  <c r="CE596" i="64"/>
  <c r="BW2972" i="64"/>
  <c r="BW2999" i="64"/>
  <c r="BW596" i="64"/>
  <c r="BO2972" i="64"/>
  <c r="BO2999" i="64"/>
  <c r="BO596" i="64"/>
  <c r="BG2972" i="64"/>
  <c r="BG2999" i="64"/>
  <c r="BG596" i="64"/>
  <c r="AY2972" i="64"/>
  <c r="AY2999" i="64"/>
  <c r="AY596" i="64"/>
  <c r="AQ2972" i="64"/>
  <c r="AQ2999" i="64"/>
  <c r="AQ596" i="64"/>
  <c r="AI2972" i="64"/>
  <c r="AI2999" i="64"/>
  <c r="AI596" i="64"/>
  <c r="AA2972" i="64"/>
  <c r="AA2999" i="64"/>
  <c r="AA596" i="64"/>
  <c r="CF2969" i="64"/>
  <c r="CF2996" i="64"/>
  <c r="CF593" i="64"/>
  <c r="BX2969" i="64"/>
  <c r="BX2996" i="64"/>
  <c r="BX593" i="64"/>
  <c r="BP2969" i="64"/>
  <c r="BP593" i="64"/>
  <c r="BP2996" i="64"/>
  <c r="BH2969" i="64"/>
  <c r="BH2996" i="64"/>
  <c r="BH593" i="64"/>
  <c r="AZ2969" i="64"/>
  <c r="AZ593" i="64"/>
  <c r="AZ2996" i="64"/>
  <c r="AR2969" i="64"/>
  <c r="AR2996" i="64"/>
  <c r="AR593" i="64"/>
  <c r="AJ2969" i="64"/>
  <c r="AJ2996" i="64"/>
  <c r="AJ593" i="64"/>
  <c r="AB2969" i="64"/>
  <c r="AB2996" i="64"/>
  <c r="AB593" i="64"/>
  <c r="T2969" i="64"/>
  <c r="T2996" i="64"/>
  <c r="T593" i="64"/>
  <c r="BL2968" i="64"/>
  <c r="BL2995" i="64"/>
  <c r="BL3007" i="64" s="1"/>
  <c r="BL592" i="64"/>
  <c r="CJ2973" i="64"/>
  <c r="CJ3000" i="64"/>
  <c r="CJ597" i="64"/>
  <c r="AV2973" i="64"/>
  <c r="AV3000" i="64"/>
  <c r="AV597" i="64"/>
  <c r="BU2972" i="64"/>
  <c r="BU2999" i="64"/>
  <c r="BU596" i="64"/>
  <c r="AG2972" i="64"/>
  <c r="AG596" i="64"/>
  <c r="AG2999" i="64"/>
  <c r="BN2969" i="64"/>
  <c r="BN2996" i="64"/>
  <c r="BN593" i="64"/>
  <c r="CH2968" i="64"/>
  <c r="CH2995" i="64"/>
  <c r="CH3007" i="64" s="1"/>
  <c r="CH592" i="64"/>
  <c r="AT2968" i="64"/>
  <c r="AT2995" i="64"/>
  <c r="AT3007" i="64" s="1"/>
  <c r="AT592" i="64"/>
  <c r="BZ2973" i="64"/>
  <c r="BZ3000" i="64"/>
  <c r="BZ597" i="64"/>
  <c r="AD2973" i="64"/>
  <c r="AD3000" i="64"/>
  <c r="AD597" i="64"/>
  <c r="BK2972" i="64"/>
  <c r="BK2999" i="64"/>
  <c r="BK596" i="64"/>
  <c r="AE2972" i="64"/>
  <c r="AE2999" i="64"/>
  <c r="AE596" i="64"/>
  <c r="BL2969" i="64"/>
  <c r="BL2996" i="64"/>
  <c r="BL593" i="64"/>
  <c r="AN2969" i="64"/>
  <c r="AN2996" i="64"/>
  <c r="AN593" i="64"/>
  <c r="CK2968" i="64"/>
  <c r="CK2995" i="64"/>
  <c r="CK3007" i="64" s="1"/>
  <c r="CK592" i="64"/>
  <c r="CC2968" i="64"/>
  <c r="CC592" i="64"/>
  <c r="CC2995" i="64"/>
  <c r="CC3007" i="64" s="1"/>
  <c r="BU2968" i="64"/>
  <c r="BU2995" i="64"/>
  <c r="BU3007" i="64" s="1"/>
  <c r="BU592" i="64"/>
  <c r="BM2968" i="64"/>
  <c r="BM2995" i="64"/>
  <c r="BM3007" i="64" s="1"/>
  <c r="BM592" i="64"/>
  <c r="BE2968" i="64"/>
  <c r="BE2995" i="64"/>
  <c r="BE3007" i="64" s="1"/>
  <c r="BE592" i="64"/>
  <c r="AW2968" i="64"/>
  <c r="AW592" i="64"/>
  <c r="AW2995" i="64"/>
  <c r="AW3007" i="64" s="1"/>
  <c r="AO2968" i="64"/>
  <c r="AO2995" i="64"/>
  <c r="AO3007" i="64" s="1"/>
  <c r="AO592" i="64"/>
  <c r="AG2968" i="64"/>
  <c r="AG2995" i="64"/>
  <c r="AG3007" i="64" s="1"/>
  <c r="AG592" i="64"/>
  <c r="Y2968" i="64"/>
  <c r="Y2995" i="64"/>
  <c r="Y3007" i="64" s="1"/>
  <c r="Y592" i="64"/>
  <c r="CK2973" i="64"/>
  <c r="CK3000" i="64"/>
  <c r="CK597" i="64"/>
  <c r="CC2973" i="64"/>
  <c r="CC3000" i="64"/>
  <c r="CC597" i="64"/>
  <c r="BU2973" i="64"/>
  <c r="BU3000" i="64"/>
  <c r="BU597" i="64"/>
  <c r="BM2973" i="64"/>
  <c r="BM597" i="64"/>
  <c r="BM3000" i="64"/>
  <c r="BE2973" i="64"/>
  <c r="BE3000" i="64"/>
  <c r="BE597" i="64"/>
  <c r="AW2973" i="64"/>
  <c r="AW3000" i="64"/>
  <c r="AW597" i="64"/>
  <c r="AO2973" i="64"/>
  <c r="AO3000" i="64"/>
  <c r="AO597" i="64"/>
  <c r="AG2973" i="64"/>
  <c r="AG3000" i="64"/>
  <c r="AG597" i="64"/>
  <c r="Y2973" i="64"/>
  <c r="Y3000" i="64"/>
  <c r="Y597" i="64"/>
  <c r="CD2972" i="64"/>
  <c r="CD2999" i="64"/>
  <c r="CD596" i="64"/>
  <c r="BV2972" i="64"/>
  <c r="BV2999" i="64"/>
  <c r="BV596" i="64"/>
  <c r="BN2972" i="64"/>
  <c r="BN2999" i="64"/>
  <c r="BN596" i="64"/>
  <c r="BF2972" i="64"/>
  <c r="BF2999" i="64"/>
  <c r="BF596" i="64"/>
  <c r="AX2972" i="64"/>
  <c r="AX2999" i="64"/>
  <c r="AX596" i="64"/>
  <c r="AP2972" i="64"/>
  <c r="AP2999" i="64"/>
  <c r="AP596" i="64"/>
  <c r="AH2972" i="64"/>
  <c r="AH2999" i="64"/>
  <c r="AH596" i="64"/>
  <c r="Z2972" i="64"/>
  <c r="Z2999" i="64"/>
  <c r="Z596" i="64"/>
  <c r="CE2969" i="64"/>
  <c r="CE2996" i="64"/>
  <c r="CE593" i="64"/>
  <c r="BW2969" i="64"/>
  <c r="BW2996" i="64"/>
  <c r="BW593" i="64"/>
  <c r="BO2969" i="64"/>
  <c r="BO2996" i="64"/>
  <c r="BO593" i="64"/>
  <c r="BG2969" i="64"/>
  <c r="BG2996" i="64"/>
  <c r="BG593" i="64"/>
  <c r="AY2969" i="64"/>
  <c r="AY2996" i="64"/>
  <c r="AY593" i="64"/>
  <c r="AQ2969" i="64"/>
  <c r="AQ2996" i="64"/>
  <c r="AQ593" i="64"/>
  <c r="AI2969" i="64"/>
  <c r="AI2996" i="64"/>
  <c r="AI593" i="64"/>
  <c r="AA2969" i="64"/>
  <c r="AA2996" i="64"/>
  <c r="AA593" i="64"/>
  <c r="AZ2872" i="64"/>
  <c r="AZ2898" i="64" s="1"/>
  <c r="AZ2941" i="64"/>
  <c r="AZ2906" i="64"/>
  <c r="BP2877" i="64"/>
  <c r="BP2903" i="64" s="1"/>
  <c r="BP2911" i="64"/>
  <c r="BP2937" i="64" s="1"/>
  <c r="BP2946" i="64"/>
  <c r="CG2876" i="64"/>
  <c r="CG2902" i="64" s="1"/>
  <c r="CG2910" i="64"/>
  <c r="CG2936" i="64" s="1"/>
  <c r="CG2945" i="64"/>
  <c r="AK2876" i="64"/>
  <c r="AK2902" i="64" s="1"/>
  <c r="AK2910" i="64"/>
  <c r="AK2936" i="64" s="1"/>
  <c r="AK2945" i="64"/>
  <c r="BJ2873" i="64"/>
  <c r="BJ2942" i="64"/>
  <c r="BJ2907" i="64"/>
  <c r="BJ2933" i="64" s="1"/>
  <c r="CE2872" i="64"/>
  <c r="CE2898" i="64" s="1"/>
  <c r="CE2941" i="64"/>
  <c r="CE2906" i="64"/>
  <c r="BW2872" i="64"/>
  <c r="BW2898" i="64" s="1"/>
  <c r="BW2941" i="64"/>
  <c r="BW2906" i="64"/>
  <c r="BO2872" i="64"/>
  <c r="BO2898" i="64" s="1"/>
  <c r="BO2941" i="64"/>
  <c r="BO2906" i="64"/>
  <c r="BG2872" i="64"/>
  <c r="BG2898" i="64" s="1"/>
  <c r="BG2941" i="64"/>
  <c r="BG2906" i="64"/>
  <c r="AY2872" i="64"/>
  <c r="AY2898" i="64" s="1"/>
  <c r="AY2906" i="64"/>
  <c r="AY2941" i="64"/>
  <c r="AQ2872" i="64"/>
  <c r="AQ2898" i="64" s="1"/>
  <c r="AQ2941" i="64"/>
  <c r="AQ2906" i="64"/>
  <c r="AI2872" i="64"/>
  <c r="AI2898" i="64" s="1"/>
  <c r="AI2941" i="64"/>
  <c r="AI2906" i="64"/>
  <c r="AA2872" i="64"/>
  <c r="AA2898" i="64" s="1"/>
  <c r="AA2941" i="64"/>
  <c r="AA2906" i="64"/>
  <c r="CE2877" i="64"/>
  <c r="CE2903" i="64" s="1"/>
  <c r="CE2911" i="64"/>
  <c r="CE2937" i="64" s="1"/>
  <c r="CE2946" i="64"/>
  <c r="BW2877" i="64"/>
  <c r="BW2903" i="64" s="1"/>
  <c r="BW2911" i="64"/>
  <c r="BW2937" i="64" s="1"/>
  <c r="BW2946" i="64"/>
  <c r="BO2877" i="64"/>
  <c r="BO2903" i="64" s="1"/>
  <c r="BO2911" i="64"/>
  <c r="BO2937" i="64" s="1"/>
  <c r="BO2946" i="64"/>
  <c r="BG2877" i="64"/>
  <c r="BG2903" i="64" s="1"/>
  <c r="BG2911" i="64"/>
  <c r="BG2937" i="64" s="1"/>
  <c r="BG2946" i="64"/>
  <c r="AY2877" i="64"/>
  <c r="AY2903" i="64" s="1"/>
  <c r="AY2911" i="64"/>
  <c r="AY2937" i="64" s="1"/>
  <c r="AY2946" i="64"/>
  <c r="AQ2877" i="64"/>
  <c r="AQ2903" i="64" s="1"/>
  <c r="AQ2911" i="64"/>
  <c r="AQ2937" i="64" s="1"/>
  <c r="AQ2946" i="64"/>
  <c r="AI2877" i="64"/>
  <c r="AI2903" i="64" s="1"/>
  <c r="AI2911" i="64"/>
  <c r="AI2937" i="64" s="1"/>
  <c r="AI2946" i="64"/>
  <c r="AA2877" i="64"/>
  <c r="AA2903" i="64" s="1"/>
  <c r="AA2911" i="64"/>
  <c r="AA2937" i="64" s="1"/>
  <c r="AA2946" i="64"/>
  <c r="CF2876" i="64"/>
  <c r="CF2902" i="64" s="1"/>
  <c r="CF2910" i="64"/>
  <c r="CF2936" i="64" s="1"/>
  <c r="CF2945" i="64"/>
  <c r="BX2876" i="64"/>
  <c r="BX2902" i="64" s="1"/>
  <c r="BX2910" i="64"/>
  <c r="BX2936" i="64" s="1"/>
  <c r="BX2945" i="64"/>
  <c r="BP2876" i="64"/>
  <c r="BP2902" i="64" s="1"/>
  <c r="BP2910" i="64"/>
  <c r="BP2936" i="64" s="1"/>
  <c r="BP2945" i="64"/>
  <c r="BH2876" i="64"/>
  <c r="BH2902" i="64" s="1"/>
  <c r="BH2910" i="64"/>
  <c r="BH2936" i="64" s="1"/>
  <c r="BH2945" i="64"/>
  <c r="AZ2876" i="64"/>
  <c r="AZ2902" i="64" s="1"/>
  <c r="AZ2910" i="64"/>
  <c r="AZ2936" i="64" s="1"/>
  <c r="AZ2945" i="64"/>
  <c r="AR2876" i="64"/>
  <c r="AR2902" i="64" s="1"/>
  <c r="AR2910" i="64"/>
  <c r="AR2936" i="64" s="1"/>
  <c r="AR2945" i="64"/>
  <c r="AJ2876" i="64"/>
  <c r="AJ2902" i="64" s="1"/>
  <c r="AJ2910" i="64"/>
  <c r="AJ2936" i="64" s="1"/>
  <c r="AJ2945" i="64"/>
  <c r="AB2876" i="64"/>
  <c r="AB2902" i="64" s="1"/>
  <c r="AB2910" i="64"/>
  <c r="AB2936" i="64" s="1"/>
  <c r="AB2945" i="64"/>
  <c r="T2876" i="64"/>
  <c r="T2902" i="64" s="1"/>
  <c r="T2910" i="64"/>
  <c r="T2936" i="64" s="1"/>
  <c r="T2945" i="64"/>
  <c r="CG2873" i="64"/>
  <c r="CG2942" i="64"/>
  <c r="CG2907" i="64"/>
  <c r="CG2933" i="64" s="1"/>
  <c r="BY2873" i="64"/>
  <c r="BY2942" i="64"/>
  <c r="BY2907" i="64"/>
  <c r="BY2933" i="64" s="1"/>
  <c r="BQ2873" i="64"/>
  <c r="BQ2942" i="64"/>
  <c r="BQ2907" i="64"/>
  <c r="BQ2933" i="64" s="1"/>
  <c r="BI2873" i="64"/>
  <c r="BI2942" i="64"/>
  <c r="BI2907" i="64"/>
  <c r="BI2933" i="64" s="1"/>
  <c r="BA2873" i="64"/>
  <c r="BA2942" i="64"/>
  <c r="BA2907" i="64"/>
  <c r="BA2933" i="64" s="1"/>
  <c r="AS2873" i="64"/>
  <c r="AS2942" i="64"/>
  <c r="AS2907" i="64"/>
  <c r="AS2933" i="64" s="1"/>
  <c r="AK2873" i="64"/>
  <c r="AK2942" i="64"/>
  <c r="AK2907" i="64"/>
  <c r="AK2933" i="64" s="1"/>
  <c r="AC2873" i="64"/>
  <c r="AC2942" i="64"/>
  <c r="AC2907" i="64"/>
  <c r="AC2933" i="64" s="1"/>
  <c r="U2873" i="64"/>
  <c r="U2942" i="64"/>
  <c r="U2907" i="64"/>
  <c r="U2933" i="64" s="1"/>
  <c r="AJ2872" i="64"/>
  <c r="AJ2898" i="64" s="1"/>
  <c r="AJ2941" i="64"/>
  <c r="AJ2906" i="64"/>
  <c r="AR2877" i="64"/>
  <c r="AR2903" i="64" s="1"/>
  <c r="AR2911" i="64"/>
  <c r="AR2937" i="64" s="1"/>
  <c r="AR2946" i="64"/>
  <c r="AS2876" i="64"/>
  <c r="AS2902" i="64" s="1"/>
  <c r="AS2910" i="64"/>
  <c r="AS2936" i="64" s="1"/>
  <c r="AS2945" i="64"/>
  <c r="AL2873" i="64"/>
  <c r="AL2942" i="64"/>
  <c r="AL2907" i="64"/>
  <c r="AL2933" i="64" s="1"/>
  <c r="AX2872" i="64"/>
  <c r="AX2898" i="64" s="1"/>
  <c r="AX2941" i="64"/>
  <c r="AX2906" i="64"/>
  <c r="BF2877" i="64"/>
  <c r="BF2903" i="64" s="1"/>
  <c r="BF2911" i="64"/>
  <c r="BF2937" i="64" s="1"/>
  <c r="BF2946" i="64"/>
  <c r="AH2877" i="64"/>
  <c r="AH2903" i="64" s="1"/>
  <c r="AH2911" i="64"/>
  <c r="AH2937" i="64" s="1"/>
  <c r="AH2946" i="64"/>
  <c r="CE2876" i="64"/>
  <c r="CE2902" i="64" s="1"/>
  <c r="CE2910" i="64"/>
  <c r="CE2936" i="64" s="1"/>
  <c r="CE2945" i="64"/>
  <c r="BG2876" i="64"/>
  <c r="BG2902" i="64" s="1"/>
  <c r="BG2910" i="64"/>
  <c r="BG2936" i="64" s="1"/>
  <c r="BG2945" i="64"/>
  <c r="AQ2876" i="64"/>
  <c r="AQ2902" i="64" s="1"/>
  <c r="AQ2910" i="64"/>
  <c r="AQ2936" i="64" s="1"/>
  <c r="AQ2945" i="64"/>
  <c r="BX2873" i="64"/>
  <c r="BX2942" i="64"/>
  <c r="BX2907" i="64"/>
  <c r="BX2933" i="64" s="1"/>
  <c r="BH2873" i="64"/>
  <c r="BH2942" i="64"/>
  <c r="BH2907" i="64"/>
  <c r="BH2933" i="64" s="1"/>
  <c r="AJ2873" i="64"/>
  <c r="AJ2942" i="64"/>
  <c r="AJ2907" i="64"/>
  <c r="AJ2933" i="64" s="1"/>
  <c r="AR2872" i="64"/>
  <c r="AR2898" i="64" s="1"/>
  <c r="AR2941" i="64"/>
  <c r="AR2906" i="64"/>
  <c r="BH2877" i="64"/>
  <c r="BH2903" i="64" s="1"/>
  <c r="BH2911" i="64"/>
  <c r="BH2937" i="64" s="1"/>
  <c r="BH2946" i="64"/>
  <c r="BY2876" i="64"/>
  <c r="BY2902" i="64" s="1"/>
  <c r="BY2910" i="64"/>
  <c r="BY2936" i="64" s="1"/>
  <c r="BY2945" i="64"/>
  <c r="AC2876" i="64"/>
  <c r="AC2902" i="64" s="1"/>
  <c r="AC2910" i="64"/>
  <c r="AC2936" i="64" s="1"/>
  <c r="AC2945" i="64"/>
  <c r="BB2873" i="64"/>
  <c r="BB2942" i="64"/>
  <c r="BB2907" i="64"/>
  <c r="BB2933" i="64" s="1"/>
  <c r="AP2872" i="64"/>
  <c r="AP2898" i="64" s="1"/>
  <c r="AP2941" i="64"/>
  <c r="AP2906" i="64"/>
  <c r="CD2877" i="64"/>
  <c r="CD2903" i="64" s="1"/>
  <c r="CD2911" i="64"/>
  <c r="CD2937" i="64" s="1"/>
  <c r="CD2946" i="64"/>
  <c r="BN2877" i="64"/>
  <c r="BN2903" i="64" s="1"/>
  <c r="BN2911" i="64"/>
  <c r="BN2937" i="64" s="1"/>
  <c r="BN2946" i="64"/>
  <c r="AP2877" i="64"/>
  <c r="AP2903" i="64" s="1"/>
  <c r="AP2911" i="64"/>
  <c r="AP2937" i="64" s="1"/>
  <c r="AP2946" i="64"/>
  <c r="Z2877" i="64"/>
  <c r="Z2903" i="64" s="1"/>
  <c r="Z2911" i="64"/>
  <c r="Z2937" i="64" s="1"/>
  <c r="Z2946" i="64"/>
  <c r="BO2876" i="64"/>
  <c r="BO2902" i="64" s="1"/>
  <c r="BO2910" i="64"/>
  <c r="BO2936" i="64" s="1"/>
  <c r="BO2945" i="64"/>
  <c r="AY2876" i="64"/>
  <c r="AY2902" i="64" s="1"/>
  <c r="AY2910" i="64"/>
  <c r="AY2936" i="64" s="1"/>
  <c r="AY2945" i="64"/>
  <c r="AI2876" i="64"/>
  <c r="AI2902" i="64" s="1"/>
  <c r="AI2910" i="64"/>
  <c r="AI2936" i="64" s="1"/>
  <c r="AI2945" i="64"/>
  <c r="AA2876" i="64"/>
  <c r="AA2902" i="64" s="1"/>
  <c r="AA2910" i="64"/>
  <c r="AA2936" i="64" s="1"/>
  <c r="AA2945" i="64"/>
  <c r="CF2873" i="64"/>
  <c r="CF2942" i="64"/>
  <c r="CF2907" i="64"/>
  <c r="CF2933" i="64" s="1"/>
  <c r="BP2873" i="64"/>
  <c r="BP2942" i="64"/>
  <c r="BP2907" i="64"/>
  <c r="BP2933" i="64" s="1"/>
  <c r="AZ2873" i="64"/>
  <c r="AZ2942" i="64"/>
  <c r="AZ2907" i="64"/>
  <c r="AZ2933" i="64" s="1"/>
  <c r="AR2873" i="64"/>
  <c r="AR2942" i="64"/>
  <c r="AR2907" i="64"/>
  <c r="AR2933" i="64" s="1"/>
  <c r="AB2873" i="64"/>
  <c r="AB2942" i="64"/>
  <c r="AB2907" i="64"/>
  <c r="AB2933" i="64" s="1"/>
  <c r="T2873" i="64"/>
  <c r="T2942" i="64"/>
  <c r="T2907" i="64"/>
  <c r="T2933" i="64" s="1"/>
  <c r="BU2872" i="64"/>
  <c r="BU2898" i="64" s="1"/>
  <c r="BU2941" i="64"/>
  <c r="BU2906" i="64"/>
  <c r="AG2872" i="64"/>
  <c r="AG2898" i="64" s="1"/>
  <c r="AG2941" i="64"/>
  <c r="AG2906" i="64"/>
  <c r="BM2877" i="64"/>
  <c r="BM2903" i="64" s="1"/>
  <c r="BM2946" i="64"/>
  <c r="BM2911" i="64"/>
  <c r="BM2937" i="64" s="1"/>
  <c r="Y2877" i="64"/>
  <c r="Y2903" i="64" s="1"/>
  <c r="Y2946" i="64"/>
  <c r="Y2911" i="64"/>
  <c r="Y2937" i="64" s="1"/>
  <c r="BF2876" i="64"/>
  <c r="BF2902" i="64" s="1"/>
  <c r="BF2910" i="64"/>
  <c r="BF2936" i="64" s="1"/>
  <c r="BF2945" i="64"/>
  <c r="AY2873" i="64"/>
  <c r="AY2942" i="64"/>
  <c r="AY2907" i="64"/>
  <c r="AY2933" i="64" s="1"/>
  <c r="BH2872" i="64"/>
  <c r="BH2898" i="64" s="1"/>
  <c r="BH2941" i="64"/>
  <c r="BH2906" i="64"/>
  <c r="BX2877" i="64"/>
  <c r="BX2903" i="64" s="1"/>
  <c r="BX2911" i="64"/>
  <c r="BX2937" i="64" s="1"/>
  <c r="BX2946" i="64"/>
  <c r="T2877" i="64"/>
  <c r="T2903" i="64" s="1"/>
  <c r="T2911" i="64"/>
  <c r="T2937" i="64" s="1"/>
  <c r="T2946" i="64"/>
  <c r="CH2873" i="64"/>
  <c r="CH2942" i="64"/>
  <c r="CH2907" i="64"/>
  <c r="CH2933" i="64" s="1"/>
  <c r="BF2872" i="64"/>
  <c r="BF2898" i="64" s="1"/>
  <c r="BF2941" i="64"/>
  <c r="BF2906" i="64"/>
  <c r="BM2872" i="64"/>
  <c r="BM2898" i="64" s="1"/>
  <c r="BM2941" i="64"/>
  <c r="BM2906" i="64"/>
  <c r="Y2872" i="64"/>
  <c r="Y2898" i="64" s="1"/>
  <c r="Y2941" i="64"/>
  <c r="Y2906" i="64"/>
  <c r="BE2877" i="64"/>
  <c r="BE2903" i="64" s="1"/>
  <c r="BE2946" i="64"/>
  <c r="BE2911" i="64"/>
  <c r="BE2937" i="64" s="1"/>
  <c r="CD2876" i="64"/>
  <c r="CD2902" i="64" s="1"/>
  <c r="CD2910" i="64"/>
  <c r="CD2936" i="64" s="1"/>
  <c r="CD2945" i="64"/>
  <c r="AH2876" i="64"/>
  <c r="AH2902" i="64" s="1"/>
  <c r="AH2910" i="64"/>
  <c r="AH2936" i="64" s="1"/>
  <c r="AH2945" i="64"/>
  <c r="BO2873" i="64"/>
  <c r="BO2942" i="64"/>
  <c r="BO2907" i="64"/>
  <c r="BO2933" i="64" s="1"/>
  <c r="AA2873" i="64"/>
  <c r="AA2942" i="64"/>
  <c r="AA2907" i="64"/>
  <c r="AA2933" i="64" s="1"/>
  <c r="CJ2872" i="64"/>
  <c r="CJ2898" i="64" s="1"/>
  <c r="CJ2906" i="64"/>
  <c r="CJ2941" i="64"/>
  <c r="CB2872" i="64"/>
  <c r="CB2898" i="64" s="1"/>
  <c r="CB2906" i="64"/>
  <c r="CB2941" i="64"/>
  <c r="BT2872" i="64"/>
  <c r="BT2898" i="64" s="1"/>
  <c r="BT2941" i="64"/>
  <c r="BT2906" i="64"/>
  <c r="BL2872" i="64"/>
  <c r="BL2898" i="64" s="1"/>
  <c r="BL2906" i="64"/>
  <c r="BL2941" i="64"/>
  <c r="BD2872" i="64"/>
  <c r="BD2898" i="64" s="1"/>
  <c r="BD2906" i="64"/>
  <c r="BD2941" i="64"/>
  <c r="AV2872" i="64"/>
  <c r="AV2898" i="64" s="1"/>
  <c r="AV2941" i="64"/>
  <c r="AV2906" i="64"/>
  <c r="AN2872" i="64"/>
  <c r="AN2898" i="64" s="1"/>
  <c r="AN2906" i="64"/>
  <c r="AN2941" i="64"/>
  <c r="AF2872" i="64"/>
  <c r="AF2898" i="64" s="1"/>
  <c r="AF2906" i="64"/>
  <c r="AF2941" i="64"/>
  <c r="X2872" i="64"/>
  <c r="X2898" i="64" s="1"/>
  <c r="X2906" i="64"/>
  <c r="X2941" i="64"/>
  <c r="CJ2877" i="64"/>
  <c r="CJ2903" i="64" s="1"/>
  <c r="CJ2911" i="64"/>
  <c r="CJ2937" i="64" s="1"/>
  <c r="CJ2946" i="64"/>
  <c r="CB2877" i="64"/>
  <c r="CB2903" i="64" s="1"/>
  <c r="CB2946" i="64"/>
  <c r="CB2911" i="64"/>
  <c r="CB2937" i="64" s="1"/>
  <c r="BT2877" i="64"/>
  <c r="BT2903" i="64" s="1"/>
  <c r="BT2911" i="64"/>
  <c r="BT2937" i="64" s="1"/>
  <c r="BT2946" i="64"/>
  <c r="BL2877" i="64"/>
  <c r="BL2903" i="64" s="1"/>
  <c r="BL2911" i="64"/>
  <c r="BL2937" i="64" s="1"/>
  <c r="BL2946" i="64"/>
  <c r="BD2877" i="64"/>
  <c r="BD2903" i="64" s="1"/>
  <c r="BD2946" i="64"/>
  <c r="BD2911" i="64"/>
  <c r="BD2937" i="64" s="1"/>
  <c r="AV2877" i="64"/>
  <c r="AV2903" i="64" s="1"/>
  <c r="AV2911" i="64"/>
  <c r="AV2937" i="64" s="1"/>
  <c r="AV2946" i="64"/>
  <c r="AN2877" i="64"/>
  <c r="AN2903" i="64" s="1"/>
  <c r="AN2946" i="64"/>
  <c r="AN2911" i="64"/>
  <c r="AN2937" i="64" s="1"/>
  <c r="AF2877" i="64"/>
  <c r="AF2903" i="64" s="1"/>
  <c r="AF2911" i="64"/>
  <c r="AF2937" i="64" s="1"/>
  <c r="AF2946" i="64"/>
  <c r="X2877" i="64"/>
  <c r="X2903" i="64" s="1"/>
  <c r="X2911" i="64"/>
  <c r="X2937" i="64" s="1"/>
  <c r="X2946" i="64"/>
  <c r="CK2876" i="64"/>
  <c r="CK2902" i="64" s="1"/>
  <c r="CK2945" i="64"/>
  <c r="CK2910" i="64"/>
  <c r="CK2936" i="64" s="1"/>
  <c r="CC2876" i="64"/>
  <c r="CC2902" i="64" s="1"/>
  <c r="CC2945" i="64"/>
  <c r="CC2910" i="64"/>
  <c r="CC2936" i="64" s="1"/>
  <c r="BU2876" i="64"/>
  <c r="BU2902" i="64" s="1"/>
  <c r="BU2945" i="64"/>
  <c r="BU2910" i="64"/>
  <c r="BU2936" i="64" s="1"/>
  <c r="BM2876" i="64"/>
  <c r="BM2902" i="64" s="1"/>
  <c r="BM2945" i="64"/>
  <c r="BM2910" i="64"/>
  <c r="BM2936" i="64" s="1"/>
  <c r="BE2876" i="64"/>
  <c r="BE2902" i="64" s="1"/>
  <c r="BE2945" i="64"/>
  <c r="BE2910" i="64"/>
  <c r="BE2936" i="64" s="1"/>
  <c r="AW2876" i="64"/>
  <c r="AW2902" i="64" s="1"/>
  <c r="AW2945" i="64"/>
  <c r="AW2910" i="64"/>
  <c r="AW2936" i="64" s="1"/>
  <c r="AO2876" i="64"/>
  <c r="AO2902" i="64" s="1"/>
  <c r="AO2945" i="64"/>
  <c r="AO2910" i="64"/>
  <c r="AO2936" i="64" s="1"/>
  <c r="AG2876" i="64"/>
  <c r="AG2902" i="64" s="1"/>
  <c r="AG2945" i="64"/>
  <c r="AG2910" i="64"/>
  <c r="AG2936" i="64" s="1"/>
  <c r="Y2876" i="64"/>
  <c r="Y2902" i="64" s="1"/>
  <c r="Y2945" i="64"/>
  <c r="Y2910" i="64"/>
  <c r="Y2936" i="64" s="1"/>
  <c r="CD2873" i="64"/>
  <c r="CD2942" i="64"/>
  <c r="CD2907" i="64"/>
  <c r="CD2933" i="64" s="1"/>
  <c r="BV2873" i="64"/>
  <c r="BV2907" i="64"/>
  <c r="BV2933" i="64" s="1"/>
  <c r="BV2942" i="64"/>
  <c r="BN2873" i="64"/>
  <c r="BN2942" i="64"/>
  <c r="BN2907" i="64"/>
  <c r="BN2933" i="64" s="1"/>
  <c r="BF2873" i="64"/>
  <c r="BF2942" i="64"/>
  <c r="BF2907" i="64"/>
  <c r="BF2933" i="64" s="1"/>
  <c r="AX2873" i="64"/>
  <c r="AX2907" i="64"/>
  <c r="AX2933" i="64" s="1"/>
  <c r="AX2942" i="64"/>
  <c r="AP2873" i="64"/>
  <c r="AP2942" i="64"/>
  <c r="AP2907" i="64"/>
  <c r="AP2933" i="64" s="1"/>
  <c r="AH2873" i="64"/>
  <c r="AH2942" i="64"/>
  <c r="AH2907" i="64"/>
  <c r="AH2933" i="64" s="1"/>
  <c r="Z2873" i="64"/>
  <c r="Z2907" i="64"/>
  <c r="Z2933" i="64" s="1"/>
  <c r="Z2942" i="64"/>
  <c r="BX2872" i="64"/>
  <c r="BX2898" i="64" s="1"/>
  <c r="BX2941" i="64"/>
  <c r="BX2906" i="64"/>
  <c r="T2872" i="64"/>
  <c r="T2898" i="64" s="1"/>
  <c r="T2941" i="64"/>
  <c r="T2906" i="64"/>
  <c r="AJ2877" i="64"/>
  <c r="AJ2903" i="64" s="1"/>
  <c r="AJ2911" i="64"/>
  <c r="AJ2937" i="64" s="1"/>
  <c r="AJ2946" i="64"/>
  <c r="BI2876" i="64"/>
  <c r="BI2902" i="64" s="1"/>
  <c r="BI2910" i="64"/>
  <c r="BI2936" i="64" s="1"/>
  <c r="BI2945" i="64"/>
  <c r="BZ2873" i="64"/>
  <c r="BZ2942" i="64"/>
  <c r="BZ2907" i="64"/>
  <c r="BZ2933" i="64" s="1"/>
  <c r="AD2873" i="64"/>
  <c r="AD2942" i="64"/>
  <c r="AD2907" i="64"/>
  <c r="AD2933" i="64" s="1"/>
  <c r="BV2872" i="64"/>
  <c r="BV2898" i="64" s="1"/>
  <c r="BV2906" i="64"/>
  <c r="BV2941" i="64"/>
  <c r="AH2872" i="64"/>
  <c r="AH2898" i="64" s="1"/>
  <c r="AH2906" i="64"/>
  <c r="AH2941" i="64"/>
  <c r="AX2877" i="64"/>
  <c r="AX2903" i="64" s="1"/>
  <c r="AX2911" i="64"/>
  <c r="AX2937" i="64" s="1"/>
  <c r="AX2946" i="64"/>
  <c r="BE2872" i="64"/>
  <c r="BE2898" i="64" s="1"/>
  <c r="BE2941" i="64"/>
  <c r="BE2906" i="64"/>
  <c r="CK2877" i="64"/>
  <c r="CK2903" i="64" s="1"/>
  <c r="CK2946" i="64"/>
  <c r="CK2911" i="64"/>
  <c r="CK2937" i="64" s="1"/>
  <c r="AW2877" i="64"/>
  <c r="AW2903" i="64" s="1"/>
  <c r="AW2946" i="64"/>
  <c r="AW2911" i="64"/>
  <c r="AW2937" i="64" s="1"/>
  <c r="AX2876" i="64"/>
  <c r="AX2902" i="64" s="1"/>
  <c r="AX2910" i="64"/>
  <c r="AX2936" i="64" s="1"/>
  <c r="AX2945" i="64"/>
  <c r="CE2873" i="64"/>
  <c r="CE2907" i="64"/>
  <c r="CE2933" i="64" s="1"/>
  <c r="CE2942" i="64"/>
  <c r="AI2873" i="64"/>
  <c r="AI2942" i="64"/>
  <c r="AI2907" i="64"/>
  <c r="AI2933" i="64" s="1"/>
  <c r="CI2872" i="64"/>
  <c r="CI2898" i="64" s="1"/>
  <c r="CI2941" i="64"/>
  <c r="CI2906" i="64"/>
  <c r="CA2872" i="64"/>
  <c r="CA2898" i="64" s="1"/>
  <c r="CA2941" i="64"/>
  <c r="CA2906" i="64"/>
  <c r="BS2872" i="64"/>
  <c r="BS2898" i="64" s="1"/>
  <c r="BS2941" i="64"/>
  <c r="BS2906" i="64"/>
  <c r="BK2872" i="64"/>
  <c r="BK2898" i="64" s="1"/>
  <c r="BK2941" i="64"/>
  <c r="BK2906" i="64"/>
  <c r="BC2872" i="64"/>
  <c r="BC2898" i="64" s="1"/>
  <c r="BC2941" i="64"/>
  <c r="BC2906" i="64"/>
  <c r="AU2872" i="64"/>
  <c r="AU2898" i="64" s="1"/>
  <c r="AU2941" i="64"/>
  <c r="AU2906" i="64"/>
  <c r="AM2872" i="64"/>
  <c r="AM2898" i="64" s="1"/>
  <c r="AM2941" i="64"/>
  <c r="AM2906" i="64"/>
  <c r="AE2872" i="64"/>
  <c r="AE2898" i="64" s="1"/>
  <c r="AE2941" i="64"/>
  <c r="AE2906" i="64"/>
  <c r="W2872" i="64"/>
  <c r="W2898" i="64" s="1"/>
  <c r="W2941" i="64"/>
  <c r="W2906" i="64"/>
  <c r="CI2877" i="64"/>
  <c r="CI2903" i="64" s="1"/>
  <c r="CI2946" i="64"/>
  <c r="CI2911" i="64"/>
  <c r="CI2937" i="64" s="1"/>
  <c r="CA2877" i="64"/>
  <c r="CA2903" i="64" s="1"/>
  <c r="CA2946" i="64"/>
  <c r="CA2911" i="64"/>
  <c r="CA2937" i="64" s="1"/>
  <c r="BS2877" i="64"/>
  <c r="BS2903" i="64" s="1"/>
  <c r="BS2946" i="64"/>
  <c r="BS2911" i="64"/>
  <c r="BS2937" i="64" s="1"/>
  <c r="BK2877" i="64"/>
  <c r="BK2903" i="64" s="1"/>
  <c r="BK2946" i="64"/>
  <c r="BK2911" i="64"/>
  <c r="BK2937" i="64" s="1"/>
  <c r="BC2877" i="64"/>
  <c r="BC2903" i="64" s="1"/>
  <c r="BC2946" i="64"/>
  <c r="BC2911" i="64"/>
  <c r="BC2937" i="64" s="1"/>
  <c r="AU2877" i="64"/>
  <c r="AU2903" i="64" s="1"/>
  <c r="AU2946" i="64"/>
  <c r="AU2911" i="64"/>
  <c r="AU2937" i="64" s="1"/>
  <c r="AM2877" i="64"/>
  <c r="AM2903" i="64" s="1"/>
  <c r="AM2946" i="64"/>
  <c r="AM2911" i="64"/>
  <c r="AM2937" i="64" s="1"/>
  <c r="AE2877" i="64"/>
  <c r="AE2903" i="64" s="1"/>
  <c r="AE2946" i="64"/>
  <c r="AE2911" i="64"/>
  <c r="AE2937" i="64" s="1"/>
  <c r="W2877" i="64"/>
  <c r="W2903" i="64" s="1"/>
  <c r="W2946" i="64"/>
  <c r="W2911" i="64"/>
  <c r="W2937" i="64" s="1"/>
  <c r="CJ2876" i="64"/>
  <c r="CJ2902" i="64" s="1"/>
  <c r="CJ2910" i="64"/>
  <c r="CJ2936" i="64" s="1"/>
  <c r="CJ2945" i="64"/>
  <c r="CB2876" i="64"/>
  <c r="CB2902" i="64" s="1"/>
  <c r="CB2910" i="64"/>
  <c r="CB2936" i="64" s="1"/>
  <c r="CB2945" i="64"/>
  <c r="BT2876" i="64"/>
  <c r="BT2902" i="64" s="1"/>
  <c r="BT2945" i="64"/>
  <c r="BT2910" i="64"/>
  <c r="BT2936" i="64" s="1"/>
  <c r="BL2876" i="64"/>
  <c r="BL2902" i="64" s="1"/>
  <c r="BL2910" i="64"/>
  <c r="BL2936" i="64" s="1"/>
  <c r="BL2945" i="64"/>
  <c r="BD2876" i="64"/>
  <c r="BD2902" i="64" s="1"/>
  <c r="BD2910" i="64"/>
  <c r="BD2936" i="64" s="1"/>
  <c r="BD2945" i="64"/>
  <c r="AV2876" i="64"/>
  <c r="AV2902" i="64" s="1"/>
  <c r="AV2945" i="64"/>
  <c r="AV2910" i="64"/>
  <c r="AV2936" i="64" s="1"/>
  <c r="AN2876" i="64"/>
  <c r="AN2902" i="64" s="1"/>
  <c r="AN2910" i="64"/>
  <c r="AN2936" i="64" s="1"/>
  <c r="AN2945" i="64"/>
  <c r="AF2876" i="64"/>
  <c r="AF2902" i="64" s="1"/>
  <c r="AF2910" i="64"/>
  <c r="AF2936" i="64" s="1"/>
  <c r="AF2945" i="64"/>
  <c r="X2876" i="64"/>
  <c r="X2902" i="64" s="1"/>
  <c r="X2945" i="64"/>
  <c r="X2910" i="64"/>
  <c r="X2936" i="64" s="1"/>
  <c r="CK2873" i="64"/>
  <c r="CK2942" i="64"/>
  <c r="CK2907" i="64"/>
  <c r="CK2933" i="64" s="1"/>
  <c r="CC2873" i="64"/>
  <c r="CC2942" i="64"/>
  <c r="CC2907" i="64"/>
  <c r="CC2933" i="64" s="1"/>
  <c r="BU2873" i="64"/>
  <c r="BU2942" i="64"/>
  <c r="BU2907" i="64"/>
  <c r="BU2933" i="64" s="1"/>
  <c r="BM2873" i="64"/>
  <c r="BM2942" i="64"/>
  <c r="BM2907" i="64"/>
  <c r="BM2933" i="64" s="1"/>
  <c r="BE2873" i="64"/>
  <c r="BE2942" i="64"/>
  <c r="BE2907" i="64"/>
  <c r="BE2933" i="64" s="1"/>
  <c r="AW2873" i="64"/>
  <c r="AW2942" i="64"/>
  <c r="AW2907" i="64"/>
  <c r="AW2933" i="64" s="1"/>
  <c r="AO2873" i="64"/>
  <c r="AO2942" i="64"/>
  <c r="AO2907" i="64"/>
  <c r="AO2933" i="64" s="1"/>
  <c r="AG2873" i="64"/>
  <c r="AG2942" i="64"/>
  <c r="AG2907" i="64"/>
  <c r="AG2933" i="64" s="1"/>
  <c r="Y2873" i="64"/>
  <c r="Y2942" i="64"/>
  <c r="Y2907" i="64"/>
  <c r="Y2933" i="64" s="1"/>
  <c r="BP2872" i="64"/>
  <c r="BP2898" i="64" s="1"/>
  <c r="BP2941" i="64"/>
  <c r="BP2906" i="64"/>
  <c r="CF2877" i="64"/>
  <c r="CF2903" i="64" s="1"/>
  <c r="CF2911" i="64"/>
  <c r="CF2937" i="64" s="1"/>
  <c r="CF2946" i="64"/>
  <c r="AB2877" i="64"/>
  <c r="AB2903" i="64" s="1"/>
  <c r="AB2911" i="64"/>
  <c r="AB2937" i="64" s="1"/>
  <c r="AB2946" i="64"/>
  <c r="BA2876" i="64"/>
  <c r="BA2902" i="64" s="1"/>
  <c r="BA2910" i="64"/>
  <c r="BA2936" i="64" s="1"/>
  <c r="BA2945" i="64"/>
  <c r="BR2873" i="64"/>
  <c r="BR2942" i="64"/>
  <c r="BR2907" i="64"/>
  <c r="BR2933" i="64" s="1"/>
  <c r="V2873" i="64"/>
  <c r="V2942" i="64"/>
  <c r="V2907" i="64"/>
  <c r="V2933" i="64" s="1"/>
  <c r="BN2872" i="64"/>
  <c r="BN2898" i="64" s="1"/>
  <c r="BN2941" i="64"/>
  <c r="BN2906" i="64"/>
  <c r="CK2872" i="64"/>
  <c r="CK2898" i="64" s="1"/>
  <c r="CK2941" i="64"/>
  <c r="CK2906" i="64"/>
  <c r="AW2872" i="64"/>
  <c r="AW2898" i="64" s="1"/>
  <c r="AW2941" i="64"/>
  <c r="AW2906" i="64"/>
  <c r="CC2877" i="64"/>
  <c r="CC2903" i="64" s="1"/>
  <c r="CC2946" i="64"/>
  <c r="CC2911" i="64"/>
  <c r="CC2937" i="64" s="1"/>
  <c r="AO2877" i="64"/>
  <c r="AO2903" i="64" s="1"/>
  <c r="AO2946" i="64"/>
  <c r="AO2911" i="64"/>
  <c r="AO2937" i="64" s="1"/>
  <c r="BV2876" i="64"/>
  <c r="BV2902" i="64" s="1"/>
  <c r="BV2910" i="64"/>
  <c r="BV2936" i="64" s="1"/>
  <c r="BV2945" i="64"/>
  <c r="AP2876" i="64"/>
  <c r="AP2902" i="64" s="1"/>
  <c r="AP2910" i="64"/>
  <c r="AP2936" i="64" s="1"/>
  <c r="AP2945" i="64"/>
  <c r="BW2873" i="64"/>
  <c r="BW2942" i="64"/>
  <c r="BW2907" i="64"/>
  <c r="BW2933" i="64" s="1"/>
  <c r="AQ2873" i="64"/>
  <c r="AQ2942" i="64"/>
  <c r="AQ2907" i="64"/>
  <c r="AQ2933" i="64" s="1"/>
  <c r="CH2872" i="64"/>
  <c r="CH2898" i="64" s="1"/>
  <c r="CH2941" i="64"/>
  <c r="CH2906" i="64"/>
  <c r="BZ2872" i="64"/>
  <c r="BZ2898" i="64" s="1"/>
  <c r="BZ2941" i="64"/>
  <c r="BZ2906" i="64"/>
  <c r="BR2872" i="64"/>
  <c r="BR2898" i="64" s="1"/>
  <c r="BR2941" i="64"/>
  <c r="BR2906" i="64"/>
  <c r="BJ2872" i="64"/>
  <c r="BJ2898" i="64" s="1"/>
  <c r="BJ2941" i="64"/>
  <c r="BJ2906" i="64"/>
  <c r="BB2872" i="64"/>
  <c r="BB2898" i="64" s="1"/>
  <c r="BB2941" i="64"/>
  <c r="BB2906" i="64"/>
  <c r="AT2872" i="64"/>
  <c r="AT2898" i="64" s="1"/>
  <c r="AT2941" i="64"/>
  <c r="AT2906" i="64"/>
  <c r="AL2872" i="64"/>
  <c r="AL2898" i="64" s="1"/>
  <c r="AL2941" i="64"/>
  <c r="AL2906" i="64"/>
  <c r="AD2872" i="64"/>
  <c r="AD2898" i="64" s="1"/>
  <c r="AD2941" i="64"/>
  <c r="AD2906" i="64"/>
  <c r="V2872" i="64"/>
  <c r="V2898" i="64" s="1"/>
  <c r="V2941" i="64"/>
  <c r="V2906" i="64"/>
  <c r="CH2877" i="64"/>
  <c r="CH2903" i="64" s="1"/>
  <c r="CH2946" i="64"/>
  <c r="CH2911" i="64"/>
  <c r="CH2937" i="64" s="1"/>
  <c r="BZ2877" i="64"/>
  <c r="BZ2903" i="64" s="1"/>
  <c r="BZ2946" i="64"/>
  <c r="BZ2911" i="64"/>
  <c r="BZ2937" i="64" s="1"/>
  <c r="BR2877" i="64"/>
  <c r="BR2903" i="64" s="1"/>
  <c r="BR2946" i="64"/>
  <c r="BR2911" i="64"/>
  <c r="BR2937" i="64" s="1"/>
  <c r="BJ2877" i="64"/>
  <c r="BJ2903" i="64" s="1"/>
  <c r="BJ2946" i="64"/>
  <c r="BJ2911" i="64"/>
  <c r="BJ2937" i="64" s="1"/>
  <c r="BB2877" i="64"/>
  <c r="BB2903" i="64" s="1"/>
  <c r="BB2946" i="64"/>
  <c r="BB2911" i="64"/>
  <c r="BB2937" i="64" s="1"/>
  <c r="AT2877" i="64"/>
  <c r="AT2903" i="64" s="1"/>
  <c r="AT2946" i="64"/>
  <c r="AT2911" i="64"/>
  <c r="AT2937" i="64" s="1"/>
  <c r="AL2877" i="64"/>
  <c r="AL2903" i="64" s="1"/>
  <c r="AL2946" i="64"/>
  <c r="AL2911" i="64"/>
  <c r="AL2937" i="64" s="1"/>
  <c r="AD2877" i="64"/>
  <c r="AD2903" i="64" s="1"/>
  <c r="AD2946" i="64"/>
  <c r="AD2911" i="64"/>
  <c r="AD2937" i="64" s="1"/>
  <c r="V2877" i="64"/>
  <c r="V2903" i="64" s="1"/>
  <c r="V2946" i="64"/>
  <c r="V2911" i="64"/>
  <c r="V2937" i="64" s="1"/>
  <c r="CI2876" i="64"/>
  <c r="CI2902" i="64" s="1"/>
  <c r="CI2945" i="64"/>
  <c r="CI2910" i="64"/>
  <c r="CI2936" i="64" s="1"/>
  <c r="CA2876" i="64"/>
  <c r="CA2902" i="64" s="1"/>
  <c r="CA2945" i="64"/>
  <c r="CA2910" i="64"/>
  <c r="CA2936" i="64" s="1"/>
  <c r="BS2876" i="64"/>
  <c r="BS2902" i="64" s="1"/>
  <c r="BS2945" i="64"/>
  <c r="BS2910" i="64"/>
  <c r="BS2936" i="64" s="1"/>
  <c r="BK2876" i="64"/>
  <c r="BK2902" i="64" s="1"/>
  <c r="BK2945" i="64"/>
  <c r="BK2910" i="64"/>
  <c r="BK2936" i="64" s="1"/>
  <c r="BC2876" i="64"/>
  <c r="BC2902" i="64" s="1"/>
  <c r="BC2945" i="64"/>
  <c r="BC2910" i="64"/>
  <c r="BC2936" i="64" s="1"/>
  <c r="AU2876" i="64"/>
  <c r="AU2902" i="64" s="1"/>
  <c r="AU2945" i="64"/>
  <c r="AU2910" i="64"/>
  <c r="AU2936" i="64" s="1"/>
  <c r="AM2876" i="64"/>
  <c r="AM2902" i="64" s="1"/>
  <c r="AM2945" i="64"/>
  <c r="AM2910" i="64"/>
  <c r="AM2936" i="64" s="1"/>
  <c r="AE2876" i="64"/>
  <c r="AE2902" i="64" s="1"/>
  <c r="AE2945" i="64"/>
  <c r="AE2910" i="64"/>
  <c r="AE2936" i="64" s="1"/>
  <c r="W2876" i="64"/>
  <c r="W2902" i="64" s="1"/>
  <c r="W2945" i="64"/>
  <c r="W2910" i="64"/>
  <c r="W2936" i="64" s="1"/>
  <c r="CJ2873" i="64"/>
  <c r="CJ2907" i="64"/>
  <c r="CJ2933" i="64" s="1"/>
  <c r="CJ2942" i="64"/>
  <c r="CB2873" i="64"/>
  <c r="CB2942" i="64"/>
  <c r="CB2907" i="64"/>
  <c r="CB2933" i="64" s="1"/>
  <c r="BT2873" i="64"/>
  <c r="BT2907" i="64"/>
  <c r="BT2933" i="64" s="1"/>
  <c r="BT2942" i="64"/>
  <c r="BL2873" i="64"/>
  <c r="BL2907" i="64"/>
  <c r="BL2933" i="64" s="1"/>
  <c r="BL2942" i="64"/>
  <c r="BD2873" i="64"/>
  <c r="BD2907" i="64"/>
  <c r="BD2933" i="64" s="1"/>
  <c r="BD2942" i="64"/>
  <c r="AV2873" i="64"/>
  <c r="AV2907" i="64"/>
  <c r="AV2933" i="64" s="1"/>
  <c r="AV2942" i="64"/>
  <c r="AN2873" i="64"/>
  <c r="AN2942" i="64"/>
  <c r="AN2907" i="64"/>
  <c r="AN2933" i="64" s="1"/>
  <c r="AF2873" i="64"/>
  <c r="AF2907" i="64"/>
  <c r="AF2933" i="64" s="1"/>
  <c r="AF2942" i="64"/>
  <c r="X2873" i="64"/>
  <c r="X2907" i="64"/>
  <c r="X2933" i="64" s="1"/>
  <c r="X2942" i="64"/>
  <c r="CF2872" i="64"/>
  <c r="CF2898" i="64" s="1"/>
  <c r="CF2941" i="64"/>
  <c r="CF2906" i="64"/>
  <c r="AB2872" i="64"/>
  <c r="AB2898" i="64" s="1"/>
  <c r="AB2941" i="64"/>
  <c r="AB2906" i="64"/>
  <c r="AZ2877" i="64"/>
  <c r="AZ2903" i="64" s="1"/>
  <c r="AZ2911" i="64"/>
  <c r="AZ2937" i="64" s="1"/>
  <c r="AZ2946" i="64"/>
  <c r="BQ2876" i="64"/>
  <c r="BQ2902" i="64" s="1"/>
  <c r="BQ2910" i="64"/>
  <c r="BQ2936" i="64" s="1"/>
  <c r="BQ2945" i="64"/>
  <c r="U2876" i="64"/>
  <c r="U2902" i="64" s="1"/>
  <c r="U2910" i="64"/>
  <c r="U2936" i="64" s="1"/>
  <c r="U2945" i="64"/>
  <c r="AT2873" i="64"/>
  <c r="AT2942" i="64"/>
  <c r="AT2907" i="64"/>
  <c r="AT2933" i="64" s="1"/>
  <c r="CD2872" i="64"/>
  <c r="CD2898" i="64" s="1"/>
  <c r="CD2906" i="64"/>
  <c r="CD2941" i="64"/>
  <c r="Z2872" i="64"/>
  <c r="Z2898" i="64" s="1"/>
  <c r="Z2941" i="64"/>
  <c r="Z2906" i="64"/>
  <c r="BV2877" i="64"/>
  <c r="BV2903" i="64" s="1"/>
  <c r="BV2911" i="64"/>
  <c r="BV2937" i="64" s="1"/>
  <c r="BV2946" i="64"/>
  <c r="BW2876" i="64"/>
  <c r="BW2902" i="64" s="1"/>
  <c r="BW2910" i="64"/>
  <c r="BW2936" i="64" s="1"/>
  <c r="BW2945" i="64"/>
  <c r="CC2872" i="64"/>
  <c r="CC2898" i="64" s="1"/>
  <c r="CC2941" i="64"/>
  <c r="CC2906" i="64"/>
  <c r="AO2872" i="64"/>
  <c r="AO2898" i="64" s="1"/>
  <c r="AO2941" i="64"/>
  <c r="AO2906" i="64"/>
  <c r="BU2877" i="64"/>
  <c r="BU2903" i="64" s="1"/>
  <c r="BU2946" i="64"/>
  <c r="BU2911" i="64"/>
  <c r="BU2937" i="64" s="1"/>
  <c r="AG2877" i="64"/>
  <c r="AG2903" i="64" s="1"/>
  <c r="AG2946" i="64"/>
  <c r="AG2911" i="64"/>
  <c r="AG2937" i="64" s="1"/>
  <c r="BN2876" i="64"/>
  <c r="BN2902" i="64" s="1"/>
  <c r="BN2910" i="64"/>
  <c r="BN2936" i="64" s="1"/>
  <c r="BN2945" i="64"/>
  <c r="Z2876" i="64"/>
  <c r="Z2902" i="64" s="1"/>
  <c r="Z2910" i="64"/>
  <c r="Z2936" i="64" s="1"/>
  <c r="Z2945" i="64"/>
  <c r="BG2873" i="64"/>
  <c r="BG2942" i="64"/>
  <c r="BG2907" i="64"/>
  <c r="BG2933" i="64" s="1"/>
  <c r="CG2872" i="64"/>
  <c r="CG2898" i="64" s="1"/>
  <c r="CG2941" i="64"/>
  <c r="CG2906" i="64"/>
  <c r="BY2872" i="64"/>
  <c r="BY2898" i="64" s="1"/>
  <c r="BY2941" i="64"/>
  <c r="BY2906" i="64"/>
  <c r="BQ2872" i="64"/>
  <c r="BQ2898" i="64" s="1"/>
  <c r="BQ2941" i="64"/>
  <c r="BQ2906" i="64"/>
  <c r="BI2872" i="64"/>
  <c r="BI2898" i="64" s="1"/>
  <c r="BI2941" i="64"/>
  <c r="BI2906" i="64"/>
  <c r="BA2872" i="64"/>
  <c r="BA2898" i="64" s="1"/>
  <c r="BA2941" i="64"/>
  <c r="BA2906" i="64"/>
  <c r="AS2872" i="64"/>
  <c r="AS2898" i="64" s="1"/>
  <c r="AS2941" i="64"/>
  <c r="AS2906" i="64"/>
  <c r="AK2872" i="64"/>
  <c r="AK2898" i="64" s="1"/>
  <c r="AK2941" i="64"/>
  <c r="AK2906" i="64"/>
  <c r="AC2872" i="64"/>
  <c r="AC2898" i="64" s="1"/>
  <c r="AC2941" i="64"/>
  <c r="AC2906" i="64"/>
  <c r="U2872" i="64"/>
  <c r="U2898" i="64" s="1"/>
  <c r="U2941" i="64"/>
  <c r="U2906" i="64"/>
  <c r="CG2877" i="64"/>
  <c r="CG2903" i="64" s="1"/>
  <c r="CG2911" i="64"/>
  <c r="CG2937" i="64" s="1"/>
  <c r="CG2946" i="64"/>
  <c r="BY2877" i="64"/>
  <c r="BY2903" i="64" s="1"/>
  <c r="BY2911" i="64"/>
  <c r="BY2937" i="64" s="1"/>
  <c r="BY2946" i="64"/>
  <c r="BQ2877" i="64"/>
  <c r="BQ2903" i="64" s="1"/>
  <c r="BQ2911" i="64"/>
  <c r="BQ2937" i="64" s="1"/>
  <c r="BQ2946" i="64"/>
  <c r="BI2877" i="64"/>
  <c r="BI2903" i="64" s="1"/>
  <c r="BI2911" i="64"/>
  <c r="BI2937" i="64" s="1"/>
  <c r="BI2946" i="64"/>
  <c r="BA2877" i="64"/>
  <c r="BA2903" i="64" s="1"/>
  <c r="BA2911" i="64"/>
  <c r="BA2937" i="64" s="1"/>
  <c r="BA2946" i="64"/>
  <c r="AS2877" i="64"/>
  <c r="AS2903" i="64" s="1"/>
  <c r="AS2911" i="64"/>
  <c r="AS2937" i="64" s="1"/>
  <c r="AS2946" i="64"/>
  <c r="AK2877" i="64"/>
  <c r="AK2903" i="64" s="1"/>
  <c r="AK2911" i="64"/>
  <c r="AK2937" i="64" s="1"/>
  <c r="AK2946" i="64"/>
  <c r="AC2877" i="64"/>
  <c r="AC2903" i="64" s="1"/>
  <c r="AC2911" i="64"/>
  <c r="AC2937" i="64" s="1"/>
  <c r="AC2946" i="64"/>
  <c r="U2877" i="64"/>
  <c r="U2903" i="64" s="1"/>
  <c r="U2911" i="64"/>
  <c r="U2937" i="64" s="1"/>
  <c r="U2946" i="64"/>
  <c r="CH2876" i="64"/>
  <c r="CH2902" i="64" s="1"/>
  <c r="CH2945" i="64"/>
  <c r="CH2910" i="64"/>
  <c r="CH2936" i="64" s="1"/>
  <c r="BZ2876" i="64"/>
  <c r="BZ2902" i="64" s="1"/>
  <c r="BZ2945" i="64"/>
  <c r="BZ2910" i="64"/>
  <c r="BZ2936" i="64" s="1"/>
  <c r="BR2876" i="64"/>
  <c r="BR2902" i="64" s="1"/>
  <c r="BR2945" i="64"/>
  <c r="BR2910" i="64"/>
  <c r="BR2936" i="64" s="1"/>
  <c r="BJ2876" i="64"/>
  <c r="BJ2902" i="64" s="1"/>
  <c r="BJ2945" i="64"/>
  <c r="BJ2910" i="64"/>
  <c r="BJ2936" i="64" s="1"/>
  <c r="BB2876" i="64"/>
  <c r="BB2902" i="64" s="1"/>
  <c r="BB2945" i="64"/>
  <c r="BB2910" i="64"/>
  <c r="BB2936" i="64" s="1"/>
  <c r="AT2876" i="64"/>
  <c r="AT2902" i="64" s="1"/>
  <c r="AT2945" i="64"/>
  <c r="AT2910" i="64"/>
  <c r="AT2936" i="64" s="1"/>
  <c r="AL2876" i="64"/>
  <c r="AL2902" i="64" s="1"/>
  <c r="AL2945" i="64"/>
  <c r="AL2910" i="64"/>
  <c r="AL2936" i="64" s="1"/>
  <c r="AD2876" i="64"/>
  <c r="AD2902" i="64" s="1"/>
  <c r="AD2945" i="64"/>
  <c r="AD2910" i="64"/>
  <c r="AD2936" i="64" s="1"/>
  <c r="V2876" i="64"/>
  <c r="V2902" i="64" s="1"/>
  <c r="V2945" i="64"/>
  <c r="V2910" i="64"/>
  <c r="V2936" i="64" s="1"/>
  <c r="CI2873" i="64"/>
  <c r="CI2942" i="64"/>
  <c r="CI2907" i="64"/>
  <c r="CI2933" i="64" s="1"/>
  <c r="CA2873" i="64"/>
  <c r="CA2942" i="64"/>
  <c r="CA2907" i="64"/>
  <c r="CA2933" i="64" s="1"/>
  <c r="BS2873" i="64"/>
  <c r="BS2942" i="64"/>
  <c r="BS2907" i="64"/>
  <c r="BS2933" i="64" s="1"/>
  <c r="BK2873" i="64"/>
  <c r="BK2942" i="64"/>
  <c r="BK2907" i="64"/>
  <c r="BK2933" i="64" s="1"/>
  <c r="BC2873" i="64"/>
  <c r="BC2942" i="64"/>
  <c r="BC2907" i="64"/>
  <c r="BC2933" i="64" s="1"/>
  <c r="AU2873" i="64"/>
  <c r="AU2942" i="64"/>
  <c r="AU2907" i="64"/>
  <c r="AU2933" i="64" s="1"/>
  <c r="AM2873" i="64"/>
  <c r="AM2942" i="64"/>
  <c r="AM2907" i="64"/>
  <c r="AM2933" i="64" s="1"/>
  <c r="AE2873" i="64"/>
  <c r="AE2942" i="64"/>
  <c r="AE2907" i="64"/>
  <c r="AE2933" i="64" s="1"/>
  <c r="W2873" i="64"/>
  <c r="W2942" i="64"/>
  <c r="W2907" i="64"/>
  <c r="W2933" i="64" s="1"/>
  <c r="BA2788" i="64"/>
  <c r="BA2800" i="64" s="1"/>
  <c r="BA2809" i="64"/>
  <c r="BA2821" i="64" s="1"/>
  <c r="CD2788" i="64"/>
  <c r="CD2800" i="64" s="1"/>
  <c r="CD2809" i="64"/>
  <c r="CD2821" i="64" s="1"/>
  <c r="BV2788" i="64"/>
  <c r="BV2800" i="64" s="1"/>
  <c r="BV2809" i="64"/>
  <c r="BV2821" i="64" s="1"/>
  <c r="BN2788" i="64"/>
  <c r="BN2800" i="64" s="1"/>
  <c r="BN2809" i="64"/>
  <c r="BN2821" i="64" s="1"/>
  <c r="BF2788" i="64"/>
  <c r="BF2800" i="64" s="1"/>
  <c r="BF2809" i="64"/>
  <c r="BF2821" i="64" s="1"/>
  <c r="AX2788" i="64"/>
  <c r="AX2800" i="64" s="1"/>
  <c r="AX2809" i="64"/>
  <c r="AX2821" i="64" s="1"/>
  <c r="AP2788" i="64"/>
  <c r="AP2800" i="64" s="1"/>
  <c r="AP2809" i="64"/>
  <c r="AP2821" i="64" s="1"/>
  <c r="AH2788" i="64"/>
  <c r="AH2800" i="64" s="1"/>
  <c r="AH2809" i="64"/>
  <c r="AH2821" i="64" s="1"/>
  <c r="Z2788" i="64"/>
  <c r="Z2800" i="64" s="1"/>
  <c r="Z2809" i="64"/>
  <c r="Z2821" i="64" s="1"/>
  <c r="CD2793" i="64"/>
  <c r="CD2814" i="64"/>
  <c r="BV2793" i="64"/>
  <c r="BV2814" i="64"/>
  <c r="BN2793" i="64"/>
  <c r="BN2814" i="64"/>
  <c r="BF2793" i="64"/>
  <c r="BF2814" i="64"/>
  <c r="AX2793" i="64"/>
  <c r="AX2814" i="64"/>
  <c r="AP2793" i="64"/>
  <c r="AP2814" i="64"/>
  <c r="AH2793" i="64"/>
  <c r="AH2814" i="64"/>
  <c r="Z2793" i="64"/>
  <c r="Z2814" i="64"/>
  <c r="CE2792" i="64"/>
  <c r="CE2813" i="64"/>
  <c r="BW2792" i="64"/>
  <c r="BW2813" i="64"/>
  <c r="BO2792" i="64"/>
  <c r="BO2813" i="64"/>
  <c r="BG2792" i="64"/>
  <c r="BG2813" i="64"/>
  <c r="AY2792" i="64"/>
  <c r="AY2813" i="64"/>
  <c r="AQ2792" i="64"/>
  <c r="AQ2813" i="64"/>
  <c r="AI2792" i="64"/>
  <c r="AI2813" i="64"/>
  <c r="AA2792" i="64"/>
  <c r="AA2813" i="64"/>
  <c r="CF2789" i="64"/>
  <c r="CF2801" i="64" s="1"/>
  <c r="CF2810" i="64"/>
  <c r="BX2789" i="64"/>
  <c r="BX2801" i="64" s="1"/>
  <c r="BX2810" i="64"/>
  <c r="BP2789" i="64"/>
  <c r="BP2801" i="64" s="1"/>
  <c r="BP2810" i="64"/>
  <c r="BH2789" i="64"/>
  <c r="BH2801" i="64" s="1"/>
  <c r="BH2810" i="64"/>
  <c r="AZ2789" i="64"/>
  <c r="AZ2801" i="64" s="1"/>
  <c r="AZ2810" i="64"/>
  <c r="AR2789" i="64"/>
  <c r="AR2801" i="64" s="1"/>
  <c r="AR2810" i="64"/>
  <c r="AJ2789" i="64"/>
  <c r="AJ2801" i="64" s="1"/>
  <c r="AJ2810" i="64"/>
  <c r="AB2789" i="64"/>
  <c r="AB2801" i="64" s="1"/>
  <c r="AB2810" i="64"/>
  <c r="T2789" i="64"/>
  <c r="T2801" i="64" s="1"/>
  <c r="T2810" i="64"/>
  <c r="BI2788" i="64"/>
  <c r="BI2800" i="64" s="1"/>
  <c r="BI2809" i="64"/>
  <c r="BI2821" i="64" s="1"/>
  <c r="CK2788" i="64"/>
  <c r="CK2800" i="64" s="1"/>
  <c r="CK2809" i="64"/>
  <c r="CK2821" i="64" s="1"/>
  <c r="CC2788" i="64"/>
  <c r="CC2800" i="64" s="1"/>
  <c r="CC2809" i="64"/>
  <c r="CC2821" i="64" s="1"/>
  <c r="BU2788" i="64"/>
  <c r="BU2800" i="64" s="1"/>
  <c r="BU2809" i="64"/>
  <c r="BU2821" i="64" s="1"/>
  <c r="BM2788" i="64"/>
  <c r="BM2800" i="64" s="1"/>
  <c r="BM2809" i="64"/>
  <c r="BM2821" i="64" s="1"/>
  <c r="BE2788" i="64"/>
  <c r="BE2800" i="64" s="1"/>
  <c r="BE2809" i="64"/>
  <c r="BE2821" i="64" s="1"/>
  <c r="AW2788" i="64"/>
  <c r="AW2800" i="64" s="1"/>
  <c r="AW2809" i="64"/>
  <c r="AW2821" i="64" s="1"/>
  <c r="AO2788" i="64"/>
  <c r="AO2800" i="64" s="1"/>
  <c r="AO2809" i="64"/>
  <c r="AO2821" i="64" s="1"/>
  <c r="AG2788" i="64"/>
  <c r="AG2800" i="64" s="1"/>
  <c r="AG2809" i="64"/>
  <c r="AG2821" i="64" s="1"/>
  <c r="Y2788" i="64"/>
  <c r="Y2800" i="64" s="1"/>
  <c r="Y2809" i="64"/>
  <c r="Y2821" i="64" s="1"/>
  <c r="CK2793" i="64"/>
  <c r="CK2814" i="64"/>
  <c r="CC2793" i="64"/>
  <c r="CC2814" i="64"/>
  <c r="BU2793" i="64"/>
  <c r="BU2814" i="64"/>
  <c r="BM2793" i="64"/>
  <c r="BM2814" i="64"/>
  <c r="BE2793" i="64"/>
  <c r="BE2814" i="64"/>
  <c r="AW2793" i="64"/>
  <c r="AW2814" i="64"/>
  <c r="AO2793" i="64"/>
  <c r="AO2814" i="64"/>
  <c r="AG2793" i="64"/>
  <c r="AG2814" i="64"/>
  <c r="Y2793" i="64"/>
  <c r="Y2814" i="64"/>
  <c r="CD2792" i="64"/>
  <c r="CD2813" i="64"/>
  <c r="BV2792" i="64"/>
  <c r="BV2813" i="64"/>
  <c r="BN2792" i="64"/>
  <c r="BN2813" i="64"/>
  <c r="BF2792" i="64"/>
  <c r="BF2813" i="64"/>
  <c r="AX2792" i="64"/>
  <c r="AX2813" i="64"/>
  <c r="AP2792" i="64"/>
  <c r="AP2813" i="64"/>
  <c r="AH2792" i="64"/>
  <c r="AH2813" i="64"/>
  <c r="Z2792" i="64"/>
  <c r="Z2813" i="64"/>
  <c r="CE2789" i="64"/>
  <c r="CE2801" i="64" s="1"/>
  <c r="CE2810" i="64"/>
  <c r="BW2789" i="64"/>
  <c r="BW2801" i="64" s="1"/>
  <c r="BW2810" i="64"/>
  <c r="BO2789" i="64"/>
  <c r="BO2801" i="64" s="1"/>
  <c r="BO2810" i="64"/>
  <c r="BG2789" i="64"/>
  <c r="BG2801" i="64" s="1"/>
  <c r="BG2810" i="64"/>
  <c r="AY2789" i="64"/>
  <c r="AY2801" i="64" s="1"/>
  <c r="AY2810" i="64"/>
  <c r="AQ2789" i="64"/>
  <c r="AQ2801" i="64" s="1"/>
  <c r="AQ2810" i="64"/>
  <c r="AI2789" i="64"/>
  <c r="AI2801" i="64" s="1"/>
  <c r="AI2810" i="64"/>
  <c r="AA2789" i="64"/>
  <c r="AA2801" i="64" s="1"/>
  <c r="AA2810" i="64"/>
  <c r="CG2788" i="64"/>
  <c r="CG2800" i="64" s="1"/>
  <c r="CG2809" i="64"/>
  <c r="CG2821" i="64" s="1"/>
  <c r="AC2788" i="64"/>
  <c r="AC2800" i="64" s="1"/>
  <c r="AC2809" i="64"/>
  <c r="AC2821" i="64" s="1"/>
  <c r="CJ2788" i="64"/>
  <c r="CJ2800" i="64" s="1"/>
  <c r="CJ2809" i="64"/>
  <c r="CJ2821" i="64" s="1"/>
  <c r="CB2788" i="64"/>
  <c r="CB2800" i="64" s="1"/>
  <c r="CB2809" i="64"/>
  <c r="CB2821" i="64" s="1"/>
  <c r="BT2788" i="64"/>
  <c r="BT2800" i="64" s="1"/>
  <c r="BT2809" i="64"/>
  <c r="BT2821" i="64" s="1"/>
  <c r="BL2788" i="64"/>
  <c r="BL2800" i="64" s="1"/>
  <c r="BL2809" i="64"/>
  <c r="BL2821" i="64" s="1"/>
  <c r="BD2788" i="64"/>
  <c r="BD2800" i="64" s="1"/>
  <c r="BD2809" i="64"/>
  <c r="BD2821" i="64" s="1"/>
  <c r="AV2788" i="64"/>
  <c r="AV2800" i="64" s="1"/>
  <c r="AV2809" i="64"/>
  <c r="AV2821" i="64" s="1"/>
  <c r="AN2788" i="64"/>
  <c r="AN2800" i="64" s="1"/>
  <c r="AN2809" i="64"/>
  <c r="AN2821" i="64" s="1"/>
  <c r="AF2788" i="64"/>
  <c r="AF2800" i="64" s="1"/>
  <c r="AF2809" i="64"/>
  <c r="AF2821" i="64" s="1"/>
  <c r="X2788" i="64"/>
  <c r="X2800" i="64" s="1"/>
  <c r="X2809" i="64"/>
  <c r="X2821" i="64" s="1"/>
  <c r="CJ2793" i="64"/>
  <c r="CJ2814" i="64"/>
  <c r="CB2793" i="64"/>
  <c r="CB2814" i="64"/>
  <c r="BT2793" i="64"/>
  <c r="BT2814" i="64"/>
  <c r="BL2793" i="64"/>
  <c r="BL2814" i="64"/>
  <c r="BD2793" i="64"/>
  <c r="BD2814" i="64"/>
  <c r="AV2793" i="64"/>
  <c r="AV2814" i="64"/>
  <c r="AN2793" i="64"/>
  <c r="AN2814" i="64"/>
  <c r="AF2793" i="64"/>
  <c r="AF2814" i="64"/>
  <c r="X2793" i="64"/>
  <c r="X2814" i="64"/>
  <c r="CK2792" i="64"/>
  <c r="CK2813" i="64"/>
  <c r="CC2792" i="64"/>
  <c r="CC2813" i="64"/>
  <c r="BU2792" i="64"/>
  <c r="BU2813" i="64"/>
  <c r="BM2792" i="64"/>
  <c r="BM2813" i="64"/>
  <c r="BE2792" i="64"/>
  <c r="BE2813" i="64"/>
  <c r="AW2792" i="64"/>
  <c r="AW2813" i="64"/>
  <c r="AO2792" i="64"/>
  <c r="AO2813" i="64"/>
  <c r="AG2792" i="64"/>
  <c r="AG2813" i="64"/>
  <c r="Y2792" i="64"/>
  <c r="Y2813" i="64"/>
  <c r="CD2789" i="64"/>
  <c r="CD2801" i="64" s="1"/>
  <c r="CD2810" i="64"/>
  <c r="BV2789" i="64"/>
  <c r="BV2801" i="64" s="1"/>
  <c r="BV2810" i="64"/>
  <c r="BN2789" i="64"/>
  <c r="BN2801" i="64" s="1"/>
  <c r="BN2810" i="64"/>
  <c r="BF2789" i="64"/>
  <c r="BF2801" i="64" s="1"/>
  <c r="BF2810" i="64"/>
  <c r="AX2789" i="64"/>
  <c r="AX2801" i="64" s="1"/>
  <c r="AX2810" i="64"/>
  <c r="AP2789" i="64"/>
  <c r="AP2801" i="64" s="1"/>
  <c r="AP2810" i="64"/>
  <c r="AH2789" i="64"/>
  <c r="AH2801" i="64" s="1"/>
  <c r="AH2810" i="64"/>
  <c r="Z2789" i="64"/>
  <c r="Z2801" i="64" s="1"/>
  <c r="Z2810" i="64"/>
  <c r="CI2788" i="64"/>
  <c r="CI2800" i="64" s="1"/>
  <c r="CI2809" i="64"/>
  <c r="CI2821" i="64" s="1"/>
  <c r="CA2788" i="64"/>
  <c r="CA2800" i="64" s="1"/>
  <c r="CA2809" i="64"/>
  <c r="CA2821" i="64" s="1"/>
  <c r="BS2788" i="64"/>
  <c r="BS2800" i="64" s="1"/>
  <c r="BS2809" i="64"/>
  <c r="BS2821" i="64" s="1"/>
  <c r="BK2788" i="64"/>
  <c r="BK2800" i="64" s="1"/>
  <c r="BK2809" i="64"/>
  <c r="BK2821" i="64" s="1"/>
  <c r="BC2788" i="64"/>
  <c r="BC2800" i="64" s="1"/>
  <c r="BC2809" i="64"/>
  <c r="BC2821" i="64" s="1"/>
  <c r="AU2788" i="64"/>
  <c r="AU2800" i="64" s="1"/>
  <c r="AU2809" i="64"/>
  <c r="AU2821" i="64" s="1"/>
  <c r="AM2788" i="64"/>
  <c r="AM2800" i="64" s="1"/>
  <c r="AM2809" i="64"/>
  <c r="AM2821" i="64" s="1"/>
  <c r="AE2788" i="64"/>
  <c r="AE2800" i="64" s="1"/>
  <c r="AE2809" i="64"/>
  <c r="AE2821" i="64" s="1"/>
  <c r="W2788" i="64"/>
  <c r="W2800" i="64" s="1"/>
  <c r="W2809" i="64"/>
  <c r="W2821" i="64" s="1"/>
  <c r="CI2793" i="64"/>
  <c r="CI2814" i="64"/>
  <c r="CA2793" i="64"/>
  <c r="CA2814" i="64"/>
  <c r="BS2793" i="64"/>
  <c r="BS2814" i="64"/>
  <c r="BK2793" i="64"/>
  <c r="BK2814" i="64"/>
  <c r="BC2793" i="64"/>
  <c r="BC2814" i="64"/>
  <c r="AU2793" i="64"/>
  <c r="AU2814" i="64"/>
  <c r="AM2793" i="64"/>
  <c r="AM2814" i="64"/>
  <c r="AE2793" i="64"/>
  <c r="AE2814" i="64"/>
  <c r="W2793" i="64"/>
  <c r="W2814" i="64"/>
  <c r="CJ2792" i="64"/>
  <c r="CJ2813" i="64"/>
  <c r="CB2792" i="64"/>
  <c r="CB2813" i="64"/>
  <c r="BT2792" i="64"/>
  <c r="BT2813" i="64"/>
  <c r="BL2792" i="64"/>
  <c r="BL2813" i="64"/>
  <c r="BD2792" i="64"/>
  <c r="BD2813" i="64"/>
  <c r="AV2792" i="64"/>
  <c r="AV2813" i="64"/>
  <c r="AN2792" i="64"/>
  <c r="AN2813" i="64"/>
  <c r="AF2792" i="64"/>
  <c r="AF2813" i="64"/>
  <c r="X2792" i="64"/>
  <c r="X2813" i="64"/>
  <c r="CK2789" i="64"/>
  <c r="CK2801" i="64" s="1"/>
  <c r="CK2810" i="64"/>
  <c r="CC2789" i="64"/>
  <c r="CC2801" i="64" s="1"/>
  <c r="CC2810" i="64"/>
  <c r="BU2789" i="64"/>
  <c r="BU2801" i="64" s="1"/>
  <c r="BU2810" i="64"/>
  <c r="BM2789" i="64"/>
  <c r="BM2801" i="64" s="1"/>
  <c r="BM2810" i="64"/>
  <c r="BE2789" i="64"/>
  <c r="BE2801" i="64" s="1"/>
  <c r="BE2810" i="64"/>
  <c r="AW2789" i="64"/>
  <c r="AW2801" i="64" s="1"/>
  <c r="AW2810" i="64"/>
  <c r="AO2789" i="64"/>
  <c r="AO2801" i="64" s="1"/>
  <c r="AO2810" i="64"/>
  <c r="AG2789" i="64"/>
  <c r="AG2801" i="64" s="1"/>
  <c r="AG2810" i="64"/>
  <c r="Y2789" i="64"/>
  <c r="Y2801" i="64" s="1"/>
  <c r="Y2810" i="64"/>
  <c r="CH2788" i="64"/>
  <c r="CH2800" i="64" s="1"/>
  <c r="CH2809" i="64"/>
  <c r="CH2821" i="64" s="1"/>
  <c r="BZ2788" i="64"/>
  <c r="BZ2800" i="64" s="1"/>
  <c r="BZ2809" i="64"/>
  <c r="BZ2821" i="64" s="1"/>
  <c r="BR2788" i="64"/>
  <c r="BR2800" i="64" s="1"/>
  <c r="BR2809" i="64"/>
  <c r="BR2821" i="64" s="1"/>
  <c r="BJ2788" i="64"/>
  <c r="BJ2800" i="64" s="1"/>
  <c r="BJ2809" i="64"/>
  <c r="BJ2821" i="64" s="1"/>
  <c r="BB2788" i="64"/>
  <c r="BB2800" i="64" s="1"/>
  <c r="BB2809" i="64"/>
  <c r="BB2821" i="64" s="1"/>
  <c r="AT2788" i="64"/>
  <c r="AT2800" i="64" s="1"/>
  <c r="AT2809" i="64"/>
  <c r="AT2821" i="64" s="1"/>
  <c r="AL2788" i="64"/>
  <c r="AL2800" i="64" s="1"/>
  <c r="AL2809" i="64"/>
  <c r="AL2821" i="64" s="1"/>
  <c r="AD2788" i="64"/>
  <c r="AD2800" i="64" s="1"/>
  <c r="AD2809" i="64"/>
  <c r="AD2821" i="64" s="1"/>
  <c r="V2788" i="64"/>
  <c r="V2800" i="64" s="1"/>
  <c r="V2809" i="64"/>
  <c r="V2821" i="64" s="1"/>
  <c r="CH2793" i="64"/>
  <c r="CH2814" i="64"/>
  <c r="BZ2793" i="64"/>
  <c r="BZ2814" i="64"/>
  <c r="BR2793" i="64"/>
  <c r="BR2814" i="64"/>
  <c r="BJ2793" i="64"/>
  <c r="BJ2814" i="64"/>
  <c r="BB2793" i="64"/>
  <c r="BB2814" i="64"/>
  <c r="AT2793" i="64"/>
  <c r="AT2814" i="64"/>
  <c r="AL2793" i="64"/>
  <c r="AL2814" i="64"/>
  <c r="AD2793" i="64"/>
  <c r="AD2814" i="64"/>
  <c r="V2793" i="64"/>
  <c r="V2814" i="64"/>
  <c r="CI2792" i="64"/>
  <c r="CI2813" i="64"/>
  <c r="CA2792" i="64"/>
  <c r="CA2813" i="64"/>
  <c r="BS2792" i="64"/>
  <c r="BS2813" i="64"/>
  <c r="BK2792" i="64"/>
  <c r="BK2813" i="64"/>
  <c r="BC2792" i="64"/>
  <c r="BC2813" i="64"/>
  <c r="AU2792" i="64"/>
  <c r="AU2813" i="64"/>
  <c r="AM2792" i="64"/>
  <c r="AM2813" i="64"/>
  <c r="AE2792" i="64"/>
  <c r="AE2813" i="64"/>
  <c r="W2792" i="64"/>
  <c r="W2813" i="64"/>
  <c r="CJ2789" i="64"/>
  <c r="CJ2801" i="64" s="1"/>
  <c r="CJ2810" i="64"/>
  <c r="CB2789" i="64"/>
  <c r="CB2801" i="64" s="1"/>
  <c r="CB2810" i="64"/>
  <c r="BT2789" i="64"/>
  <c r="BT2801" i="64" s="1"/>
  <c r="BT2810" i="64"/>
  <c r="BL2789" i="64"/>
  <c r="BL2801" i="64" s="1"/>
  <c r="BL2810" i="64"/>
  <c r="BD2789" i="64"/>
  <c r="BD2801" i="64" s="1"/>
  <c r="BD2810" i="64"/>
  <c r="AV2789" i="64"/>
  <c r="AV2801" i="64" s="1"/>
  <c r="AV2810" i="64"/>
  <c r="AN2789" i="64"/>
  <c r="AN2801" i="64" s="1"/>
  <c r="AN2810" i="64"/>
  <c r="AF2789" i="64"/>
  <c r="AF2801" i="64" s="1"/>
  <c r="AF2810" i="64"/>
  <c r="X2789" i="64"/>
  <c r="X2801" i="64" s="1"/>
  <c r="X2810" i="64"/>
  <c r="BY2788" i="64"/>
  <c r="BY2800" i="64" s="1"/>
  <c r="BY2809" i="64"/>
  <c r="BY2821" i="64" s="1"/>
  <c r="BQ2788" i="64"/>
  <c r="BQ2800" i="64" s="1"/>
  <c r="BQ2809" i="64"/>
  <c r="BQ2821" i="64" s="1"/>
  <c r="AS2788" i="64"/>
  <c r="AS2800" i="64" s="1"/>
  <c r="AS2809" i="64"/>
  <c r="AS2821" i="64" s="1"/>
  <c r="CG2793" i="64"/>
  <c r="CG2814" i="64"/>
  <c r="BY2793" i="64"/>
  <c r="BY2814" i="64"/>
  <c r="BQ2793" i="64"/>
  <c r="BQ2814" i="64"/>
  <c r="BI2793" i="64"/>
  <c r="BI2814" i="64"/>
  <c r="BA2793" i="64"/>
  <c r="BA2814" i="64"/>
  <c r="AS2793" i="64"/>
  <c r="AS2814" i="64"/>
  <c r="AK2793" i="64"/>
  <c r="AK2814" i="64"/>
  <c r="AC2793" i="64"/>
  <c r="AC2814" i="64"/>
  <c r="U2793" i="64"/>
  <c r="U2814" i="64"/>
  <c r="CH2792" i="64"/>
  <c r="CH2813" i="64"/>
  <c r="BZ2792" i="64"/>
  <c r="BZ2813" i="64"/>
  <c r="BR2792" i="64"/>
  <c r="BR2813" i="64"/>
  <c r="BJ2792" i="64"/>
  <c r="BJ2813" i="64"/>
  <c r="BB2792" i="64"/>
  <c r="BB2813" i="64"/>
  <c r="AT2792" i="64"/>
  <c r="AT2813" i="64"/>
  <c r="AL2792" i="64"/>
  <c r="AL2813" i="64"/>
  <c r="AD2792" i="64"/>
  <c r="AD2813" i="64"/>
  <c r="V2792" i="64"/>
  <c r="V2813" i="64"/>
  <c r="CI2789" i="64"/>
  <c r="CI2801" i="64" s="1"/>
  <c r="CI2810" i="64"/>
  <c r="CA2789" i="64"/>
  <c r="CA2801" i="64" s="1"/>
  <c r="CA2810" i="64"/>
  <c r="BS2789" i="64"/>
  <c r="BS2801" i="64" s="1"/>
  <c r="BS2810" i="64"/>
  <c r="BK2789" i="64"/>
  <c r="BK2801" i="64" s="1"/>
  <c r="BK2810" i="64"/>
  <c r="BC2789" i="64"/>
  <c r="BC2801" i="64" s="1"/>
  <c r="BC2810" i="64"/>
  <c r="AU2789" i="64"/>
  <c r="AU2801" i="64" s="1"/>
  <c r="AU2810" i="64"/>
  <c r="AM2789" i="64"/>
  <c r="AM2801" i="64" s="1"/>
  <c r="AM2810" i="64"/>
  <c r="AE2789" i="64"/>
  <c r="AE2801" i="64" s="1"/>
  <c r="AE2810" i="64"/>
  <c r="W2789" i="64"/>
  <c r="W2801" i="64" s="1"/>
  <c r="W2810" i="64"/>
  <c r="U2788" i="64"/>
  <c r="U2800" i="64" s="1"/>
  <c r="U2809" i="64"/>
  <c r="U2821" i="64" s="1"/>
  <c r="CF2788" i="64"/>
  <c r="CF2800" i="64" s="1"/>
  <c r="CF2809" i="64"/>
  <c r="CF2821" i="64" s="1"/>
  <c r="BX2788" i="64"/>
  <c r="BX2800" i="64" s="1"/>
  <c r="BX2809" i="64"/>
  <c r="BX2821" i="64" s="1"/>
  <c r="BP2788" i="64"/>
  <c r="BP2800" i="64" s="1"/>
  <c r="BP2809" i="64"/>
  <c r="BP2821" i="64" s="1"/>
  <c r="BH2788" i="64"/>
  <c r="BH2800" i="64" s="1"/>
  <c r="BH2809" i="64"/>
  <c r="BH2821" i="64" s="1"/>
  <c r="AZ2788" i="64"/>
  <c r="AZ2800" i="64" s="1"/>
  <c r="AZ2809" i="64"/>
  <c r="AZ2821" i="64" s="1"/>
  <c r="AR2788" i="64"/>
  <c r="AR2800" i="64" s="1"/>
  <c r="AR2809" i="64"/>
  <c r="AR2821" i="64" s="1"/>
  <c r="AJ2788" i="64"/>
  <c r="AJ2800" i="64" s="1"/>
  <c r="AJ2809" i="64"/>
  <c r="AJ2821" i="64" s="1"/>
  <c r="AB2788" i="64"/>
  <c r="AB2800" i="64" s="1"/>
  <c r="AB2809" i="64"/>
  <c r="AB2821" i="64" s="1"/>
  <c r="T2788" i="64"/>
  <c r="T2800" i="64" s="1"/>
  <c r="T2809" i="64"/>
  <c r="T2821" i="64" s="1"/>
  <c r="CF2793" i="64"/>
  <c r="CF2814" i="64"/>
  <c r="BX2793" i="64"/>
  <c r="BX2814" i="64"/>
  <c r="BP2793" i="64"/>
  <c r="BP2814" i="64"/>
  <c r="BH2793" i="64"/>
  <c r="BH2814" i="64"/>
  <c r="AZ2793" i="64"/>
  <c r="AZ2814" i="64"/>
  <c r="AR2793" i="64"/>
  <c r="AR2814" i="64"/>
  <c r="AJ2793" i="64"/>
  <c r="AJ2814" i="64"/>
  <c r="AB2793" i="64"/>
  <c r="AB2814" i="64"/>
  <c r="T2793" i="64"/>
  <c r="T2814" i="64"/>
  <c r="CG2792" i="64"/>
  <c r="CG2813" i="64"/>
  <c r="BY2792" i="64"/>
  <c r="BY2813" i="64"/>
  <c r="BQ2792" i="64"/>
  <c r="BQ2813" i="64"/>
  <c r="BI2792" i="64"/>
  <c r="BI2813" i="64"/>
  <c r="BA2792" i="64"/>
  <c r="BA2813" i="64"/>
  <c r="AS2792" i="64"/>
  <c r="AS2813" i="64"/>
  <c r="AK2792" i="64"/>
  <c r="AK2813" i="64"/>
  <c r="AC2792" i="64"/>
  <c r="AC2813" i="64"/>
  <c r="U2792" i="64"/>
  <c r="U2813" i="64"/>
  <c r="CH2789" i="64"/>
  <c r="CH2801" i="64" s="1"/>
  <c r="CH2810" i="64"/>
  <c r="BZ2789" i="64"/>
  <c r="BZ2801" i="64" s="1"/>
  <c r="BZ2810" i="64"/>
  <c r="BR2789" i="64"/>
  <c r="BR2801" i="64" s="1"/>
  <c r="BR2810" i="64"/>
  <c r="BJ2789" i="64"/>
  <c r="BJ2801" i="64" s="1"/>
  <c r="BJ2810" i="64"/>
  <c r="BB2789" i="64"/>
  <c r="BB2801" i="64" s="1"/>
  <c r="BB2810" i="64"/>
  <c r="AT2789" i="64"/>
  <c r="AT2801" i="64" s="1"/>
  <c r="AT2810" i="64"/>
  <c r="AL2789" i="64"/>
  <c r="AL2801" i="64" s="1"/>
  <c r="AL2810" i="64"/>
  <c r="AD2789" i="64"/>
  <c r="AD2801" i="64" s="1"/>
  <c r="AD2810" i="64"/>
  <c r="V2789" i="64"/>
  <c r="V2801" i="64" s="1"/>
  <c r="V2810" i="64"/>
  <c r="AK2788" i="64"/>
  <c r="AK2800" i="64" s="1"/>
  <c r="AK2809" i="64"/>
  <c r="AK2821" i="64" s="1"/>
  <c r="CE2788" i="64"/>
  <c r="CE2800" i="64" s="1"/>
  <c r="CE2809" i="64"/>
  <c r="CE2821" i="64" s="1"/>
  <c r="BW2788" i="64"/>
  <c r="BW2800" i="64" s="1"/>
  <c r="BW2809" i="64"/>
  <c r="BW2821" i="64" s="1"/>
  <c r="BO2788" i="64"/>
  <c r="BO2800" i="64" s="1"/>
  <c r="BO2809" i="64"/>
  <c r="BO2821" i="64" s="1"/>
  <c r="BG2788" i="64"/>
  <c r="BG2800" i="64" s="1"/>
  <c r="BG2809" i="64"/>
  <c r="BG2821" i="64" s="1"/>
  <c r="AY2788" i="64"/>
  <c r="AY2800" i="64" s="1"/>
  <c r="AY2809" i="64"/>
  <c r="AY2821" i="64" s="1"/>
  <c r="AQ2788" i="64"/>
  <c r="AQ2800" i="64" s="1"/>
  <c r="AQ2809" i="64"/>
  <c r="AQ2821" i="64" s="1"/>
  <c r="AI2788" i="64"/>
  <c r="AI2800" i="64" s="1"/>
  <c r="AI2809" i="64"/>
  <c r="AI2821" i="64" s="1"/>
  <c r="AA2788" i="64"/>
  <c r="AA2800" i="64" s="1"/>
  <c r="AA2809" i="64"/>
  <c r="AA2821" i="64" s="1"/>
  <c r="CE2793" i="64"/>
  <c r="CE2814" i="64"/>
  <c r="BW2793" i="64"/>
  <c r="BW2814" i="64"/>
  <c r="BO2793" i="64"/>
  <c r="BO2814" i="64"/>
  <c r="BG2793" i="64"/>
  <c r="BG2814" i="64"/>
  <c r="AY2793" i="64"/>
  <c r="AY2814" i="64"/>
  <c r="AQ2793" i="64"/>
  <c r="AQ2814" i="64"/>
  <c r="AI2793" i="64"/>
  <c r="AI2814" i="64"/>
  <c r="AA2793" i="64"/>
  <c r="AA2814" i="64"/>
  <c r="CF2792" i="64"/>
  <c r="CF2813" i="64"/>
  <c r="BX2792" i="64"/>
  <c r="BX2813" i="64"/>
  <c r="BP2792" i="64"/>
  <c r="BP2813" i="64"/>
  <c r="BH2792" i="64"/>
  <c r="BH2813" i="64"/>
  <c r="AZ2792" i="64"/>
  <c r="AZ2813" i="64"/>
  <c r="AR2792" i="64"/>
  <c r="AR2813" i="64"/>
  <c r="AJ2792" i="64"/>
  <c r="AJ2813" i="64"/>
  <c r="AB2792" i="64"/>
  <c r="AB2813" i="64"/>
  <c r="T2792" i="64"/>
  <c r="T2813" i="64"/>
  <c r="CG2789" i="64"/>
  <c r="CG2801" i="64" s="1"/>
  <c r="CG2810" i="64"/>
  <c r="BY2789" i="64"/>
  <c r="BY2801" i="64" s="1"/>
  <c r="BY2810" i="64"/>
  <c r="BQ2789" i="64"/>
  <c r="BQ2801" i="64" s="1"/>
  <c r="BQ2810" i="64"/>
  <c r="BI2789" i="64"/>
  <c r="BI2801" i="64" s="1"/>
  <c r="BI2810" i="64"/>
  <c r="BA2789" i="64"/>
  <c r="BA2801" i="64" s="1"/>
  <c r="BA2810" i="64"/>
  <c r="AS2789" i="64"/>
  <c r="AS2801" i="64" s="1"/>
  <c r="AS2810" i="64"/>
  <c r="AK2789" i="64"/>
  <c r="AK2801" i="64" s="1"/>
  <c r="AK2810" i="64"/>
  <c r="AC2789" i="64"/>
  <c r="AC2801" i="64" s="1"/>
  <c r="AC2810" i="64"/>
  <c r="U2789" i="64"/>
  <c r="U2801" i="64" s="1"/>
  <c r="U2810" i="64"/>
  <c r="AS2467" i="64"/>
  <c r="AS2480" i="64" s="1"/>
  <c r="AS2446" i="64"/>
  <c r="AS2458" i="64" s="1"/>
  <c r="BZ2471" i="64"/>
  <c r="BZ2450" i="64"/>
  <c r="AD2471" i="64"/>
  <c r="AD2450" i="64"/>
  <c r="AM2468" i="64"/>
  <c r="AM2481" i="64" s="1"/>
  <c r="AM2447" i="64"/>
  <c r="AM2459" i="64" s="1"/>
  <c r="CF2467" i="64"/>
  <c r="CF2480" i="64" s="1"/>
  <c r="CF2446" i="64"/>
  <c r="CF2458" i="64" s="1"/>
  <c r="BX2467" i="64"/>
  <c r="BX2480" i="64" s="1"/>
  <c r="BX2446" i="64"/>
  <c r="BX2458" i="64" s="1"/>
  <c r="BP2467" i="64"/>
  <c r="BP2480" i="64" s="1"/>
  <c r="BP2446" i="64"/>
  <c r="BP2458" i="64" s="1"/>
  <c r="BH2467" i="64"/>
  <c r="BH2480" i="64" s="1"/>
  <c r="BH2446" i="64"/>
  <c r="BH2458" i="64" s="1"/>
  <c r="AZ2467" i="64"/>
  <c r="AZ2480" i="64" s="1"/>
  <c r="AZ2446" i="64"/>
  <c r="AZ2458" i="64" s="1"/>
  <c r="AR2467" i="64"/>
  <c r="AR2480" i="64" s="1"/>
  <c r="AR2446" i="64"/>
  <c r="AR2458" i="64" s="1"/>
  <c r="AJ2467" i="64"/>
  <c r="AJ2480" i="64" s="1"/>
  <c r="AJ2446" i="64"/>
  <c r="AJ2458" i="64" s="1"/>
  <c r="AB2467" i="64"/>
  <c r="AB2480" i="64" s="1"/>
  <c r="AB2446" i="64"/>
  <c r="AB2458" i="64" s="1"/>
  <c r="T2467" i="64"/>
  <c r="T2480" i="64" s="1"/>
  <c r="T2446" i="64"/>
  <c r="T2458" i="64" s="1"/>
  <c r="CF2472" i="64"/>
  <c r="CF2485" i="64" s="1"/>
  <c r="CF2451" i="64"/>
  <c r="CF2463" i="64" s="1"/>
  <c r="BX2472" i="64"/>
  <c r="BX2485" i="64" s="1"/>
  <c r="BX2451" i="64"/>
  <c r="BX2463" i="64" s="1"/>
  <c r="BP2472" i="64"/>
  <c r="BP2485" i="64" s="1"/>
  <c r="BP2451" i="64"/>
  <c r="BP2463" i="64" s="1"/>
  <c r="BH2472" i="64"/>
  <c r="BH2485" i="64" s="1"/>
  <c r="BH2451" i="64"/>
  <c r="BH2463" i="64" s="1"/>
  <c r="AZ2472" i="64"/>
  <c r="AZ2485" i="64" s="1"/>
  <c r="AZ2451" i="64"/>
  <c r="AZ2463" i="64" s="1"/>
  <c r="AR2472" i="64"/>
  <c r="AR2485" i="64" s="1"/>
  <c r="AR2451" i="64"/>
  <c r="AR2463" i="64" s="1"/>
  <c r="AJ2472" i="64"/>
  <c r="AJ2485" i="64" s="1"/>
  <c r="AJ2451" i="64"/>
  <c r="AJ2463" i="64" s="1"/>
  <c r="AB2472" i="64"/>
  <c r="AB2485" i="64" s="1"/>
  <c r="AB2451" i="64"/>
  <c r="AB2463" i="64" s="1"/>
  <c r="T2472" i="64"/>
  <c r="T2485" i="64" s="1"/>
  <c r="T2451" i="64"/>
  <c r="T2463" i="64" s="1"/>
  <c r="CG2471" i="64"/>
  <c r="CG2450" i="64"/>
  <c r="BY2471" i="64"/>
  <c r="BY2450" i="64"/>
  <c r="BQ2450" i="64"/>
  <c r="BQ2471" i="64"/>
  <c r="BI2471" i="64"/>
  <c r="BI2450" i="64"/>
  <c r="BA2471" i="64"/>
  <c r="BA2450" i="64"/>
  <c r="AS2471" i="64"/>
  <c r="AS2450" i="64"/>
  <c r="AK2471" i="64"/>
  <c r="AK2450" i="64"/>
  <c r="AC2471" i="64"/>
  <c r="AC2450" i="64"/>
  <c r="U2471" i="64"/>
  <c r="U2450" i="64"/>
  <c r="CH2468" i="64"/>
  <c r="CH2481" i="64" s="1"/>
  <c r="CH2447" i="64"/>
  <c r="CH2459" i="64" s="1"/>
  <c r="BZ2468" i="64"/>
  <c r="BZ2481" i="64" s="1"/>
  <c r="BZ2447" i="64"/>
  <c r="BZ2459" i="64" s="1"/>
  <c r="BR2468" i="64"/>
  <c r="BR2481" i="64" s="1"/>
  <c r="BR2447" i="64"/>
  <c r="BR2459" i="64" s="1"/>
  <c r="BJ2468" i="64"/>
  <c r="BJ2481" i="64" s="1"/>
  <c r="BJ2447" i="64"/>
  <c r="BJ2459" i="64" s="1"/>
  <c r="BB2468" i="64"/>
  <c r="BB2481" i="64" s="1"/>
  <c r="BB2447" i="64"/>
  <c r="BB2459" i="64" s="1"/>
  <c r="AT2468" i="64"/>
  <c r="AT2481" i="64" s="1"/>
  <c r="AT2447" i="64"/>
  <c r="AT2459" i="64" s="1"/>
  <c r="AL2468" i="64"/>
  <c r="AL2481" i="64" s="1"/>
  <c r="AL2447" i="64"/>
  <c r="AL2459" i="64" s="1"/>
  <c r="AD2468" i="64"/>
  <c r="AD2481" i="64" s="1"/>
  <c r="AD2447" i="64"/>
  <c r="AD2459" i="64" s="1"/>
  <c r="V2468" i="64"/>
  <c r="V2481" i="64" s="1"/>
  <c r="V2447" i="64"/>
  <c r="V2459" i="64" s="1"/>
  <c r="BQ2446" i="64"/>
  <c r="BQ2458" i="64" s="1"/>
  <c r="BQ2467" i="64"/>
  <c r="BQ2480" i="64" s="1"/>
  <c r="CG2472" i="64"/>
  <c r="CG2485" i="64" s="1"/>
  <c r="CG2451" i="64"/>
  <c r="CG2463" i="64" s="1"/>
  <c r="AS2472" i="64"/>
  <c r="AS2485" i="64" s="1"/>
  <c r="AS2451" i="64"/>
  <c r="AS2463" i="64" s="1"/>
  <c r="CH2471" i="64"/>
  <c r="CH2450" i="64"/>
  <c r="V2471" i="64"/>
  <c r="V2450" i="64"/>
  <c r="AU2468" i="64"/>
  <c r="AU2481" i="64" s="1"/>
  <c r="AU2447" i="64"/>
  <c r="AU2459" i="64" s="1"/>
  <c r="CE2467" i="64"/>
  <c r="CE2480" i="64" s="1"/>
  <c r="CE2446" i="64"/>
  <c r="CE2458" i="64" s="1"/>
  <c r="BW2467" i="64"/>
  <c r="BW2480" i="64" s="1"/>
  <c r="BW2446" i="64"/>
  <c r="BW2458" i="64" s="1"/>
  <c r="BO2467" i="64"/>
  <c r="BO2480" i="64" s="1"/>
  <c r="BO2446" i="64"/>
  <c r="BO2458" i="64" s="1"/>
  <c r="BG2467" i="64"/>
  <c r="BG2480" i="64" s="1"/>
  <c r="BG2446" i="64"/>
  <c r="BG2458" i="64" s="1"/>
  <c r="AY2467" i="64"/>
  <c r="AY2480" i="64" s="1"/>
  <c r="AY2446" i="64"/>
  <c r="AY2458" i="64" s="1"/>
  <c r="AQ2467" i="64"/>
  <c r="AQ2480" i="64" s="1"/>
  <c r="AQ2446" i="64"/>
  <c r="AQ2458" i="64" s="1"/>
  <c r="AI2467" i="64"/>
  <c r="AI2480" i="64" s="1"/>
  <c r="AI2446" i="64"/>
  <c r="AI2458" i="64" s="1"/>
  <c r="AA2467" i="64"/>
  <c r="AA2480" i="64" s="1"/>
  <c r="AA2446" i="64"/>
  <c r="AA2458" i="64" s="1"/>
  <c r="CE2472" i="64"/>
  <c r="CE2485" i="64" s="1"/>
  <c r="CE2451" i="64"/>
  <c r="CE2463" i="64" s="1"/>
  <c r="BW2472" i="64"/>
  <c r="BW2485" i="64" s="1"/>
  <c r="BW2451" i="64"/>
  <c r="BW2463" i="64" s="1"/>
  <c r="BO2472" i="64"/>
  <c r="BO2485" i="64" s="1"/>
  <c r="BO2451" i="64"/>
  <c r="BO2463" i="64" s="1"/>
  <c r="BG2472" i="64"/>
  <c r="BG2485" i="64" s="1"/>
  <c r="BG2451" i="64"/>
  <c r="BG2463" i="64" s="1"/>
  <c r="AY2472" i="64"/>
  <c r="AY2485" i="64" s="1"/>
  <c r="AY2451" i="64"/>
  <c r="AY2463" i="64" s="1"/>
  <c r="AQ2472" i="64"/>
  <c r="AQ2485" i="64" s="1"/>
  <c r="AQ2451" i="64"/>
  <c r="AQ2463" i="64" s="1"/>
  <c r="AI2472" i="64"/>
  <c r="AI2485" i="64" s="1"/>
  <c r="AI2451" i="64"/>
  <c r="AI2463" i="64" s="1"/>
  <c r="AA2472" i="64"/>
  <c r="AA2485" i="64" s="1"/>
  <c r="AA2451" i="64"/>
  <c r="AA2463" i="64" s="1"/>
  <c r="CF2471" i="64"/>
  <c r="CF2450" i="64"/>
  <c r="BX2471" i="64"/>
  <c r="BX2450" i="64"/>
  <c r="BP2471" i="64"/>
  <c r="BP2450" i="64"/>
  <c r="BH2471" i="64"/>
  <c r="BH2450" i="64"/>
  <c r="AZ2471" i="64"/>
  <c r="AZ2450" i="64"/>
  <c r="AR2471" i="64"/>
  <c r="AR2450" i="64"/>
  <c r="AJ2471" i="64"/>
  <c r="AJ2450" i="64"/>
  <c r="AB2471" i="64"/>
  <c r="AB2450" i="64"/>
  <c r="T2471" i="64"/>
  <c r="T2450" i="64"/>
  <c r="CG2468" i="64"/>
  <c r="CG2481" i="64" s="1"/>
  <c r="CG2447" i="64"/>
  <c r="CG2459" i="64" s="1"/>
  <c r="BY2468" i="64"/>
  <c r="BY2481" i="64" s="1"/>
  <c r="BY2447" i="64"/>
  <c r="BY2459" i="64" s="1"/>
  <c r="BQ2468" i="64"/>
  <c r="BQ2481" i="64" s="1"/>
  <c r="BQ2447" i="64"/>
  <c r="BQ2459" i="64" s="1"/>
  <c r="BI2468" i="64"/>
  <c r="BI2481" i="64" s="1"/>
  <c r="BI2447" i="64"/>
  <c r="BI2459" i="64" s="1"/>
  <c r="BA2468" i="64"/>
  <c r="BA2481" i="64" s="1"/>
  <c r="BA2447" i="64"/>
  <c r="BA2459" i="64" s="1"/>
  <c r="AS2468" i="64"/>
  <c r="AS2481" i="64" s="1"/>
  <c r="AS2447" i="64"/>
  <c r="AS2459" i="64" s="1"/>
  <c r="AK2447" i="64"/>
  <c r="AK2459" i="64" s="1"/>
  <c r="AK2468" i="64"/>
  <c r="AK2481" i="64" s="1"/>
  <c r="AC2468" i="64"/>
  <c r="AC2481" i="64" s="1"/>
  <c r="AC2447" i="64"/>
  <c r="AC2459" i="64" s="1"/>
  <c r="U2468" i="64"/>
  <c r="U2481" i="64" s="1"/>
  <c r="U2447" i="64"/>
  <c r="U2459" i="64" s="1"/>
  <c r="BY2467" i="64"/>
  <c r="BY2480" i="64" s="1"/>
  <c r="BY2446" i="64"/>
  <c r="BY2458" i="64" s="1"/>
  <c r="U2467" i="64"/>
  <c r="U2480" i="64" s="1"/>
  <c r="U2446" i="64"/>
  <c r="U2458" i="64" s="1"/>
  <c r="BI2472" i="64"/>
  <c r="BI2485" i="64" s="1"/>
  <c r="BI2451" i="64"/>
  <c r="BI2463" i="64" s="1"/>
  <c r="U2472" i="64"/>
  <c r="U2485" i="64" s="1"/>
  <c r="U2451" i="64"/>
  <c r="U2463" i="64" s="1"/>
  <c r="AT2471" i="64"/>
  <c r="AT2450" i="64"/>
  <c r="BS2468" i="64"/>
  <c r="BS2481" i="64" s="1"/>
  <c r="BS2447" i="64"/>
  <c r="BS2459" i="64" s="1"/>
  <c r="W2468" i="64"/>
  <c r="W2481" i="64" s="1"/>
  <c r="W2447" i="64"/>
  <c r="W2459" i="64" s="1"/>
  <c r="CD2467" i="64"/>
  <c r="CD2480" i="64" s="1"/>
  <c r="CD2446" i="64"/>
  <c r="CD2458" i="64" s="1"/>
  <c r="BV2467" i="64"/>
  <c r="BV2480" i="64" s="1"/>
  <c r="BV2446" i="64"/>
  <c r="BV2458" i="64" s="1"/>
  <c r="BN2467" i="64"/>
  <c r="BN2480" i="64" s="1"/>
  <c r="BN2446" i="64"/>
  <c r="BN2458" i="64" s="1"/>
  <c r="BF2467" i="64"/>
  <c r="BF2480" i="64" s="1"/>
  <c r="BF2446" i="64"/>
  <c r="BF2458" i="64" s="1"/>
  <c r="AX2467" i="64"/>
  <c r="AX2480" i="64" s="1"/>
  <c r="AX2446" i="64"/>
  <c r="AX2458" i="64" s="1"/>
  <c r="AP2467" i="64"/>
  <c r="AP2480" i="64" s="1"/>
  <c r="AP2446" i="64"/>
  <c r="AP2458" i="64" s="1"/>
  <c r="AH2467" i="64"/>
  <c r="AH2480" i="64" s="1"/>
  <c r="AH2446" i="64"/>
  <c r="AH2458" i="64" s="1"/>
  <c r="Z2467" i="64"/>
  <c r="Z2480" i="64" s="1"/>
  <c r="Z2446" i="64"/>
  <c r="Z2458" i="64" s="1"/>
  <c r="CD2472" i="64"/>
  <c r="CD2485" i="64" s="1"/>
  <c r="CD2451" i="64"/>
  <c r="CD2463" i="64" s="1"/>
  <c r="BV2472" i="64"/>
  <c r="BV2485" i="64" s="1"/>
  <c r="BV2451" i="64"/>
  <c r="BV2463" i="64" s="1"/>
  <c r="BN2472" i="64"/>
  <c r="BN2485" i="64" s="1"/>
  <c r="BN2451" i="64"/>
  <c r="BN2463" i="64" s="1"/>
  <c r="BF2472" i="64"/>
  <c r="BF2485" i="64" s="1"/>
  <c r="BF2451" i="64"/>
  <c r="BF2463" i="64" s="1"/>
  <c r="AX2472" i="64"/>
  <c r="AX2485" i="64" s="1"/>
  <c r="AX2451" i="64"/>
  <c r="AX2463" i="64" s="1"/>
  <c r="AP2472" i="64"/>
  <c r="AP2485" i="64" s="1"/>
  <c r="AP2451" i="64"/>
  <c r="AP2463" i="64" s="1"/>
  <c r="AH2472" i="64"/>
  <c r="AH2485" i="64" s="1"/>
  <c r="AH2451" i="64"/>
  <c r="AH2463" i="64" s="1"/>
  <c r="Z2472" i="64"/>
  <c r="Z2485" i="64" s="1"/>
  <c r="Z2451" i="64"/>
  <c r="Z2463" i="64" s="1"/>
  <c r="CE2471" i="64"/>
  <c r="CE2450" i="64"/>
  <c r="BW2471" i="64"/>
  <c r="BW2450" i="64"/>
  <c r="BO2471" i="64"/>
  <c r="BO2450" i="64"/>
  <c r="BG2471" i="64"/>
  <c r="BG2450" i="64"/>
  <c r="AY2471" i="64"/>
  <c r="AY2450" i="64"/>
  <c r="AQ2471" i="64"/>
  <c r="AQ2450" i="64"/>
  <c r="AI2471" i="64"/>
  <c r="AI2450" i="64"/>
  <c r="AA2471" i="64"/>
  <c r="AA2450" i="64"/>
  <c r="CF2468" i="64"/>
  <c r="CF2481" i="64" s="1"/>
  <c r="CF2447" i="64"/>
  <c r="CF2459" i="64" s="1"/>
  <c r="BX2468" i="64"/>
  <c r="BX2481" i="64" s="1"/>
  <c r="BX2447" i="64"/>
  <c r="BX2459" i="64" s="1"/>
  <c r="BP2468" i="64"/>
  <c r="BP2481" i="64" s="1"/>
  <c r="BP2447" i="64"/>
  <c r="BP2459" i="64" s="1"/>
  <c r="BH2468" i="64"/>
  <c r="BH2481" i="64" s="1"/>
  <c r="BH2447" i="64"/>
  <c r="BH2459" i="64" s="1"/>
  <c r="AZ2468" i="64"/>
  <c r="AZ2481" i="64" s="1"/>
  <c r="AZ2447" i="64"/>
  <c r="AZ2459" i="64" s="1"/>
  <c r="AR2468" i="64"/>
  <c r="AR2481" i="64" s="1"/>
  <c r="AR2447" i="64"/>
  <c r="AR2459" i="64" s="1"/>
  <c r="AJ2468" i="64"/>
  <c r="AJ2481" i="64" s="1"/>
  <c r="AJ2447" i="64"/>
  <c r="AJ2459" i="64" s="1"/>
  <c r="AB2468" i="64"/>
  <c r="AB2481" i="64" s="1"/>
  <c r="AB2447" i="64"/>
  <c r="AB2459" i="64" s="1"/>
  <c r="T2468" i="64"/>
  <c r="T2481" i="64" s="1"/>
  <c r="T2447" i="64"/>
  <c r="T2459" i="64" s="1"/>
  <c r="W2433" i="64"/>
  <c r="BI2467" i="64"/>
  <c r="BI2480" i="64" s="1"/>
  <c r="BI2446" i="64"/>
  <c r="BI2458" i="64" s="1"/>
  <c r="BY2442" i="64"/>
  <c r="BY2472" i="64"/>
  <c r="BY2485" i="64" s="1"/>
  <c r="BY2451" i="64"/>
  <c r="BY2463" i="64" s="1"/>
  <c r="AL2471" i="64"/>
  <c r="AL2450" i="64"/>
  <c r="BK2468" i="64"/>
  <c r="BK2481" i="64" s="1"/>
  <c r="BK2447" i="64"/>
  <c r="BK2459" i="64" s="1"/>
  <c r="CK2467" i="64"/>
  <c r="CK2480" i="64" s="1"/>
  <c r="CK2446" i="64"/>
  <c r="CK2458" i="64" s="1"/>
  <c r="CC2467" i="64"/>
  <c r="CC2480" i="64" s="1"/>
  <c r="CC2446" i="64"/>
  <c r="CC2458" i="64" s="1"/>
  <c r="BU2467" i="64"/>
  <c r="BU2480" i="64" s="1"/>
  <c r="BU2446" i="64"/>
  <c r="BU2458" i="64" s="1"/>
  <c r="BM2467" i="64"/>
  <c r="BM2480" i="64" s="1"/>
  <c r="BM2446" i="64"/>
  <c r="BM2458" i="64" s="1"/>
  <c r="BE2467" i="64"/>
  <c r="BE2480" i="64" s="1"/>
  <c r="BE2446" i="64"/>
  <c r="BE2458" i="64" s="1"/>
  <c r="AW2467" i="64"/>
  <c r="AW2480" i="64" s="1"/>
  <c r="AW2446" i="64"/>
  <c r="AW2458" i="64" s="1"/>
  <c r="AO2467" i="64"/>
  <c r="AO2480" i="64" s="1"/>
  <c r="AO2446" i="64"/>
  <c r="AO2458" i="64" s="1"/>
  <c r="AG2467" i="64"/>
  <c r="AG2480" i="64" s="1"/>
  <c r="AG2446" i="64"/>
  <c r="AG2458" i="64" s="1"/>
  <c r="Y2467" i="64"/>
  <c r="Y2480" i="64" s="1"/>
  <c r="Y2446" i="64"/>
  <c r="Y2458" i="64" s="1"/>
  <c r="CK2472" i="64"/>
  <c r="CK2485" i="64" s="1"/>
  <c r="CK2451" i="64"/>
  <c r="CK2463" i="64" s="1"/>
  <c r="CC2472" i="64"/>
  <c r="CC2485" i="64" s="1"/>
  <c r="CC2451" i="64"/>
  <c r="CC2463" i="64" s="1"/>
  <c r="BU2472" i="64"/>
  <c r="BU2485" i="64" s="1"/>
  <c r="BU2451" i="64"/>
  <c r="BU2463" i="64" s="1"/>
  <c r="BM2472" i="64"/>
  <c r="BM2485" i="64" s="1"/>
  <c r="BM2451" i="64"/>
  <c r="BM2463" i="64" s="1"/>
  <c r="BE2472" i="64"/>
  <c r="BE2485" i="64" s="1"/>
  <c r="BE2451" i="64"/>
  <c r="BE2463" i="64" s="1"/>
  <c r="AW2472" i="64"/>
  <c r="AW2485" i="64" s="1"/>
  <c r="AW2451" i="64"/>
  <c r="AW2463" i="64" s="1"/>
  <c r="AO2472" i="64"/>
  <c r="AO2485" i="64" s="1"/>
  <c r="AO2451" i="64"/>
  <c r="AO2463" i="64" s="1"/>
  <c r="AG2472" i="64"/>
  <c r="AG2485" i="64" s="1"/>
  <c r="AG2451" i="64"/>
  <c r="AG2463" i="64" s="1"/>
  <c r="Y2472" i="64"/>
  <c r="Y2485" i="64" s="1"/>
  <c r="Y2451" i="64"/>
  <c r="Y2463" i="64" s="1"/>
  <c r="CD2471" i="64"/>
  <c r="CD2450" i="64"/>
  <c r="BV2471" i="64"/>
  <c r="BV2450" i="64"/>
  <c r="BN2471" i="64"/>
  <c r="BN2450" i="64"/>
  <c r="BF2471" i="64"/>
  <c r="BF2450" i="64"/>
  <c r="AX2471" i="64"/>
  <c r="AX2450" i="64"/>
  <c r="AP2471" i="64"/>
  <c r="AP2450" i="64"/>
  <c r="AH2471" i="64"/>
  <c r="AH2450" i="64"/>
  <c r="Z2471" i="64"/>
  <c r="Z2450" i="64"/>
  <c r="CE2468" i="64"/>
  <c r="CE2481" i="64" s="1"/>
  <c r="CE2447" i="64"/>
  <c r="CE2459" i="64" s="1"/>
  <c r="BW2468" i="64"/>
  <c r="BW2481" i="64" s="1"/>
  <c r="BW2447" i="64"/>
  <c r="BW2459" i="64" s="1"/>
  <c r="BO2468" i="64"/>
  <c r="BO2481" i="64" s="1"/>
  <c r="BO2447" i="64"/>
  <c r="BO2459" i="64" s="1"/>
  <c r="BG2468" i="64"/>
  <c r="BG2481" i="64" s="1"/>
  <c r="BG2447" i="64"/>
  <c r="BG2459" i="64" s="1"/>
  <c r="AY2468" i="64"/>
  <c r="AY2481" i="64" s="1"/>
  <c r="AY2447" i="64"/>
  <c r="AY2459" i="64" s="1"/>
  <c r="AQ2468" i="64"/>
  <c r="AQ2481" i="64" s="1"/>
  <c r="AQ2447" i="64"/>
  <c r="AQ2459" i="64" s="1"/>
  <c r="AI2468" i="64"/>
  <c r="AI2481" i="64" s="1"/>
  <c r="AI2447" i="64"/>
  <c r="AI2459" i="64" s="1"/>
  <c r="AA2468" i="64"/>
  <c r="AA2481" i="64" s="1"/>
  <c r="AA2447" i="64"/>
  <c r="AA2459" i="64" s="1"/>
  <c r="AK2446" i="64"/>
  <c r="AK2458" i="64" s="1"/>
  <c r="AK2467" i="64"/>
  <c r="AK2480" i="64" s="1"/>
  <c r="AK2451" i="64"/>
  <c r="AK2463" i="64" s="1"/>
  <c r="AK2472" i="64"/>
  <c r="AK2485" i="64" s="1"/>
  <c r="BJ2471" i="64"/>
  <c r="BJ2450" i="64"/>
  <c r="BC2468" i="64"/>
  <c r="BC2481" i="64" s="1"/>
  <c r="BC2447" i="64"/>
  <c r="BC2459" i="64" s="1"/>
  <c r="CB2467" i="64"/>
  <c r="CB2480" i="64" s="1"/>
  <c r="CB2446" i="64"/>
  <c r="CB2458" i="64" s="1"/>
  <c r="BD2467" i="64"/>
  <c r="BD2480" i="64" s="1"/>
  <c r="BD2446" i="64"/>
  <c r="BD2458" i="64" s="1"/>
  <c r="AF2467" i="64"/>
  <c r="AF2480" i="64" s="1"/>
  <c r="AF2446" i="64"/>
  <c r="AF2458" i="64" s="1"/>
  <c r="CB2472" i="64"/>
  <c r="CB2485" i="64" s="1"/>
  <c r="CB2451" i="64"/>
  <c r="CB2463" i="64" s="1"/>
  <c r="BD2472" i="64"/>
  <c r="BD2485" i="64" s="1"/>
  <c r="BD2451" i="64"/>
  <c r="BD2463" i="64" s="1"/>
  <c r="AF2472" i="64"/>
  <c r="AF2485" i="64" s="1"/>
  <c r="AF2451" i="64"/>
  <c r="AF2463" i="64" s="1"/>
  <c r="X2472" i="64"/>
  <c r="X2485" i="64" s="1"/>
  <c r="X2451" i="64"/>
  <c r="X2463" i="64" s="1"/>
  <c r="CK2471" i="64"/>
  <c r="CK2450" i="64"/>
  <c r="BM2471" i="64"/>
  <c r="BM2450" i="64"/>
  <c r="BE2471" i="64"/>
  <c r="BE2450" i="64"/>
  <c r="AW2471" i="64"/>
  <c r="AW2450" i="64"/>
  <c r="AO2471" i="64"/>
  <c r="AO2450" i="64"/>
  <c r="AG2471" i="64"/>
  <c r="AG2450" i="64"/>
  <c r="Y2471" i="64"/>
  <c r="Y2450" i="64"/>
  <c r="CD2468" i="64"/>
  <c r="CD2481" i="64" s="1"/>
  <c r="CD2447" i="64"/>
  <c r="CD2459" i="64" s="1"/>
  <c r="BV2468" i="64"/>
  <c r="BV2481" i="64" s="1"/>
  <c r="BV2447" i="64"/>
  <c r="BV2459" i="64" s="1"/>
  <c r="BN2468" i="64"/>
  <c r="BN2481" i="64" s="1"/>
  <c r="BN2447" i="64"/>
  <c r="BN2459" i="64" s="1"/>
  <c r="BF2468" i="64"/>
  <c r="BF2481" i="64" s="1"/>
  <c r="BF2447" i="64"/>
  <c r="BF2459" i="64" s="1"/>
  <c r="AX2468" i="64"/>
  <c r="AX2481" i="64" s="1"/>
  <c r="AX2447" i="64"/>
  <c r="AX2459" i="64" s="1"/>
  <c r="AP2468" i="64"/>
  <c r="AP2481" i="64" s="1"/>
  <c r="AP2447" i="64"/>
  <c r="AP2459" i="64" s="1"/>
  <c r="AH2468" i="64"/>
  <c r="AH2481" i="64" s="1"/>
  <c r="AH2447" i="64"/>
  <c r="AH2459" i="64" s="1"/>
  <c r="Z2468" i="64"/>
  <c r="Z2481" i="64" s="1"/>
  <c r="Z2447" i="64"/>
  <c r="Z2459" i="64" s="1"/>
  <c r="CG2467" i="64"/>
  <c r="CG2480" i="64" s="1"/>
  <c r="CG2446" i="64"/>
  <c r="CG2458" i="64" s="1"/>
  <c r="AC2467" i="64"/>
  <c r="AC2480" i="64" s="1"/>
  <c r="AC2446" i="64"/>
  <c r="AC2458" i="64" s="1"/>
  <c r="BA2472" i="64"/>
  <c r="BA2485" i="64" s="1"/>
  <c r="BA2451" i="64"/>
  <c r="BA2463" i="64" s="1"/>
  <c r="BR2471" i="64"/>
  <c r="BR2450" i="64"/>
  <c r="CI2468" i="64"/>
  <c r="CI2481" i="64" s="1"/>
  <c r="CI2447" i="64"/>
  <c r="CI2459" i="64" s="1"/>
  <c r="AE2468" i="64"/>
  <c r="AE2481" i="64" s="1"/>
  <c r="AE2447" i="64"/>
  <c r="AE2459" i="64" s="1"/>
  <c r="CJ2467" i="64"/>
  <c r="CJ2480" i="64" s="1"/>
  <c r="CJ2446" i="64"/>
  <c r="CJ2458" i="64" s="1"/>
  <c r="BL2467" i="64"/>
  <c r="BL2480" i="64" s="1"/>
  <c r="BL2446" i="64"/>
  <c r="BL2458" i="64" s="1"/>
  <c r="AN2467" i="64"/>
  <c r="AN2480" i="64" s="1"/>
  <c r="AN2446" i="64"/>
  <c r="AN2458" i="64" s="1"/>
  <c r="CJ2472" i="64"/>
  <c r="CJ2485" i="64" s="1"/>
  <c r="CJ2451" i="64"/>
  <c r="CJ2463" i="64" s="1"/>
  <c r="BL2472" i="64"/>
  <c r="BL2485" i="64" s="1"/>
  <c r="BL2451" i="64"/>
  <c r="BL2463" i="64" s="1"/>
  <c r="AV2472" i="64"/>
  <c r="AV2485" i="64" s="1"/>
  <c r="AV2451" i="64"/>
  <c r="AV2463" i="64" s="1"/>
  <c r="BU2471" i="64"/>
  <c r="BU2450" i="64"/>
  <c r="CI2467" i="64"/>
  <c r="CI2480" i="64" s="1"/>
  <c r="CI2446" i="64"/>
  <c r="CI2458" i="64" s="1"/>
  <c r="CA2467" i="64"/>
  <c r="CA2480" i="64" s="1"/>
  <c r="CA2446" i="64"/>
  <c r="CA2458" i="64" s="1"/>
  <c r="BS2467" i="64"/>
  <c r="BS2480" i="64" s="1"/>
  <c r="BS2446" i="64"/>
  <c r="BS2458" i="64" s="1"/>
  <c r="BK2467" i="64"/>
  <c r="BK2480" i="64" s="1"/>
  <c r="BK2446" i="64"/>
  <c r="BK2458" i="64" s="1"/>
  <c r="BC2467" i="64"/>
  <c r="BC2480" i="64" s="1"/>
  <c r="BC2446" i="64"/>
  <c r="BC2458" i="64" s="1"/>
  <c r="AU2467" i="64"/>
  <c r="AU2480" i="64" s="1"/>
  <c r="AU2446" i="64"/>
  <c r="AU2458" i="64" s="1"/>
  <c r="AM2467" i="64"/>
  <c r="AM2480" i="64" s="1"/>
  <c r="AM2446" i="64"/>
  <c r="AM2458" i="64" s="1"/>
  <c r="AE2467" i="64"/>
  <c r="AE2480" i="64" s="1"/>
  <c r="AE2446" i="64"/>
  <c r="AE2458" i="64" s="1"/>
  <c r="W2467" i="64"/>
  <c r="W2480" i="64" s="1"/>
  <c r="W2446" i="64"/>
  <c r="W2458" i="64" s="1"/>
  <c r="CI2472" i="64"/>
  <c r="CI2485" i="64" s="1"/>
  <c r="CI2451" i="64"/>
  <c r="CI2463" i="64" s="1"/>
  <c r="CA2472" i="64"/>
  <c r="CA2485" i="64" s="1"/>
  <c r="CA2451" i="64"/>
  <c r="CA2463" i="64" s="1"/>
  <c r="BS2472" i="64"/>
  <c r="BS2485" i="64" s="1"/>
  <c r="BS2451" i="64"/>
  <c r="BS2463" i="64" s="1"/>
  <c r="BK2472" i="64"/>
  <c r="BK2485" i="64" s="1"/>
  <c r="BK2451" i="64"/>
  <c r="BK2463" i="64" s="1"/>
  <c r="BC2472" i="64"/>
  <c r="BC2485" i="64" s="1"/>
  <c r="BC2451" i="64"/>
  <c r="BC2463" i="64" s="1"/>
  <c r="AU2472" i="64"/>
  <c r="AU2485" i="64" s="1"/>
  <c r="AU2451" i="64"/>
  <c r="AU2463" i="64" s="1"/>
  <c r="AM2472" i="64"/>
  <c r="AM2485" i="64" s="1"/>
  <c r="AM2451" i="64"/>
  <c r="AM2463" i="64" s="1"/>
  <c r="AE2472" i="64"/>
  <c r="AE2485" i="64" s="1"/>
  <c r="AE2451" i="64"/>
  <c r="AE2463" i="64" s="1"/>
  <c r="W2472" i="64"/>
  <c r="W2485" i="64" s="1"/>
  <c r="W2451" i="64"/>
  <c r="W2463" i="64" s="1"/>
  <c r="CJ2471" i="64"/>
  <c r="CJ2450" i="64"/>
  <c r="CB2471" i="64"/>
  <c r="CB2450" i="64"/>
  <c r="BT2471" i="64"/>
  <c r="BT2450" i="64"/>
  <c r="BL2471" i="64"/>
  <c r="BL2450" i="64"/>
  <c r="BD2471" i="64"/>
  <c r="BD2450" i="64"/>
  <c r="AV2471" i="64"/>
  <c r="AV2450" i="64"/>
  <c r="AN2471" i="64"/>
  <c r="AN2450" i="64"/>
  <c r="AF2471" i="64"/>
  <c r="AF2450" i="64"/>
  <c r="X2471" i="64"/>
  <c r="X2450" i="64"/>
  <c r="CK2468" i="64"/>
  <c r="CK2481" i="64" s="1"/>
  <c r="CK2447" i="64"/>
  <c r="CK2459" i="64" s="1"/>
  <c r="CC2468" i="64"/>
  <c r="CC2481" i="64" s="1"/>
  <c r="CC2447" i="64"/>
  <c r="CC2459" i="64" s="1"/>
  <c r="BU2438" i="64"/>
  <c r="BU2468" i="64"/>
  <c r="BU2481" i="64" s="1"/>
  <c r="BU2447" i="64"/>
  <c r="BU2459" i="64" s="1"/>
  <c r="BM2468" i="64"/>
  <c r="BM2481" i="64" s="1"/>
  <c r="BM2447" i="64"/>
  <c r="BM2459" i="64" s="1"/>
  <c r="BE2468" i="64"/>
  <c r="BE2481" i="64" s="1"/>
  <c r="BE2447" i="64"/>
  <c r="BE2459" i="64" s="1"/>
  <c r="AW2468" i="64"/>
  <c r="AW2481" i="64" s="1"/>
  <c r="AW2447" i="64"/>
  <c r="AW2459" i="64" s="1"/>
  <c r="AO2468" i="64"/>
  <c r="AO2481" i="64" s="1"/>
  <c r="AO2447" i="64"/>
  <c r="AO2459" i="64" s="1"/>
  <c r="AG2468" i="64"/>
  <c r="AG2481" i="64" s="1"/>
  <c r="AG2447" i="64"/>
  <c r="AG2459" i="64" s="1"/>
  <c r="Y2468" i="64"/>
  <c r="Y2481" i="64" s="1"/>
  <c r="Y2447" i="64"/>
  <c r="Y2459" i="64" s="1"/>
  <c r="W2474" i="64"/>
  <c r="V2476" i="64"/>
  <c r="BA2467" i="64"/>
  <c r="BA2480" i="64" s="1"/>
  <c r="BA2446" i="64"/>
  <c r="BA2458" i="64" s="1"/>
  <c r="BQ2472" i="64"/>
  <c r="BQ2485" i="64" s="1"/>
  <c r="BQ2451" i="64"/>
  <c r="BQ2463" i="64" s="1"/>
  <c r="AC2472" i="64"/>
  <c r="AC2485" i="64" s="1"/>
  <c r="AC2451" i="64"/>
  <c r="AC2463" i="64" s="1"/>
  <c r="BB2471" i="64"/>
  <c r="BB2450" i="64"/>
  <c r="CA2468" i="64"/>
  <c r="CA2481" i="64" s="1"/>
  <c r="CA2447" i="64"/>
  <c r="CA2459" i="64" s="1"/>
  <c r="BT2467" i="64"/>
  <c r="BT2480" i="64" s="1"/>
  <c r="BT2446" i="64"/>
  <c r="BT2458" i="64" s="1"/>
  <c r="AV2467" i="64"/>
  <c r="AV2480" i="64" s="1"/>
  <c r="AV2446" i="64"/>
  <c r="AV2458" i="64" s="1"/>
  <c r="X2467" i="64"/>
  <c r="X2480" i="64" s="1"/>
  <c r="X2446" i="64"/>
  <c r="X2458" i="64" s="1"/>
  <c r="BT2472" i="64"/>
  <c r="BT2485" i="64" s="1"/>
  <c r="BT2451" i="64"/>
  <c r="BT2463" i="64" s="1"/>
  <c r="AN2472" i="64"/>
  <c r="AN2485" i="64" s="1"/>
  <c r="AN2451" i="64"/>
  <c r="AN2463" i="64" s="1"/>
  <c r="CC2471" i="64"/>
  <c r="CC2450" i="64"/>
  <c r="CH2467" i="64"/>
  <c r="CH2480" i="64" s="1"/>
  <c r="CH2446" i="64"/>
  <c r="CH2458" i="64" s="1"/>
  <c r="BZ2467" i="64"/>
  <c r="BZ2480" i="64" s="1"/>
  <c r="BZ2446" i="64"/>
  <c r="BZ2458" i="64" s="1"/>
  <c r="BR2467" i="64"/>
  <c r="BR2480" i="64" s="1"/>
  <c r="BR2446" i="64"/>
  <c r="BR2458" i="64" s="1"/>
  <c r="BJ2467" i="64"/>
  <c r="BJ2480" i="64" s="1"/>
  <c r="BJ2446" i="64"/>
  <c r="BJ2458" i="64" s="1"/>
  <c r="BB2467" i="64"/>
  <c r="BB2480" i="64" s="1"/>
  <c r="BB2446" i="64"/>
  <c r="BB2458" i="64" s="1"/>
  <c r="AT2467" i="64"/>
  <c r="AT2480" i="64" s="1"/>
  <c r="AT2446" i="64"/>
  <c r="AT2458" i="64" s="1"/>
  <c r="AL2467" i="64"/>
  <c r="AL2480" i="64" s="1"/>
  <c r="AL2446" i="64"/>
  <c r="AL2458" i="64" s="1"/>
  <c r="AD2467" i="64"/>
  <c r="AD2480" i="64" s="1"/>
  <c r="AD2446" i="64"/>
  <c r="AD2458" i="64" s="1"/>
  <c r="V2467" i="64"/>
  <c r="V2480" i="64" s="1"/>
  <c r="V2446" i="64"/>
  <c r="V2458" i="64" s="1"/>
  <c r="CH2472" i="64"/>
  <c r="CH2485" i="64" s="1"/>
  <c r="CH2451" i="64"/>
  <c r="CH2463" i="64" s="1"/>
  <c r="BZ2472" i="64"/>
  <c r="BZ2485" i="64" s="1"/>
  <c r="BZ2451" i="64"/>
  <c r="BZ2463" i="64" s="1"/>
  <c r="BR2472" i="64"/>
  <c r="BR2485" i="64" s="1"/>
  <c r="BR2451" i="64"/>
  <c r="BR2463" i="64" s="1"/>
  <c r="BJ2472" i="64"/>
  <c r="BJ2485" i="64" s="1"/>
  <c r="BJ2451" i="64"/>
  <c r="BJ2463" i="64" s="1"/>
  <c r="BB2472" i="64"/>
  <c r="BB2485" i="64" s="1"/>
  <c r="BB2451" i="64"/>
  <c r="BB2463" i="64" s="1"/>
  <c r="AT2472" i="64"/>
  <c r="AT2485" i="64" s="1"/>
  <c r="AT2451" i="64"/>
  <c r="AT2463" i="64" s="1"/>
  <c r="AL2472" i="64"/>
  <c r="AL2485" i="64" s="1"/>
  <c r="AL2451" i="64"/>
  <c r="AL2463" i="64" s="1"/>
  <c r="AD2472" i="64"/>
  <c r="AD2485" i="64" s="1"/>
  <c r="AD2451" i="64"/>
  <c r="AD2463" i="64" s="1"/>
  <c r="V2472" i="64"/>
  <c r="V2485" i="64" s="1"/>
  <c r="V2451" i="64"/>
  <c r="V2463" i="64" s="1"/>
  <c r="CI2471" i="64"/>
  <c r="CI2450" i="64"/>
  <c r="CA2471" i="64"/>
  <c r="CA2450" i="64"/>
  <c r="BS2450" i="64"/>
  <c r="BS2471" i="64"/>
  <c r="BK2471" i="64"/>
  <c r="BK2450" i="64"/>
  <c r="BC2471" i="64"/>
  <c r="BC2450" i="64"/>
  <c r="AU2471" i="64"/>
  <c r="AU2450" i="64"/>
  <c r="AM2471" i="64"/>
  <c r="AM2450" i="64"/>
  <c r="AE2471" i="64"/>
  <c r="AE2450" i="64"/>
  <c r="W2471" i="64"/>
  <c r="W2450" i="64"/>
  <c r="CJ2468" i="64"/>
  <c r="CJ2481" i="64" s="1"/>
  <c r="CJ2447" i="64"/>
  <c r="CJ2459" i="64" s="1"/>
  <c r="CB2468" i="64"/>
  <c r="CB2481" i="64" s="1"/>
  <c r="CB2447" i="64"/>
  <c r="CB2459" i="64" s="1"/>
  <c r="BT2468" i="64"/>
  <c r="BT2481" i="64" s="1"/>
  <c r="BT2447" i="64"/>
  <c r="BT2459" i="64" s="1"/>
  <c r="BL2468" i="64"/>
  <c r="BL2481" i="64" s="1"/>
  <c r="BL2447" i="64"/>
  <c r="BL2459" i="64" s="1"/>
  <c r="BD2468" i="64"/>
  <c r="BD2481" i="64" s="1"/>
  <c r="BD2447" i="64"/>
  <c r="BD2459" i="64" s="1"/>
  <c r="AV2468" i="64"/>
  <c r="AV2481" i="64" s="1"/>
  <c r="AV2447" i="64"/>
  <c r="AV2459" i="64" s="1"/>
  <c r="AN2468" i="64"/>
  <c r="AN2481" i="64" s="1"/>
  <c r="AN2447" i="64"/>
  <c r="AN2459" i="64" s="1"/>
  <c r="AF2468" i="64"/>
  <c r="AF2481" i="64" s="1"/>
  <c r="AF2447" i="64"/>
  <c r="AF2459" i="64" s="1"/>
  <c r="X2468" i="64"/>
  <c r="X2481" i="64" s="1"/>
  <c r="X2447" i="64"/>
  <c r="X2459" i="64" s="1"/>
  <c r="W2453" i="64"/>
  <c r="V2455" i="64"/>
  <c r="Z3162" i="64"/>
  <c r="Z3179" i="64" s="1"/>
  <c r="AH3167" i="64"/>
  <c r="AZ3163" i="64"/>
  <c r="AZ3180" i="64" s="1"/>
  <c r="CD3162" i="64"/>
  <c r="CD3179" i="64" s="1"/>
  <c r="AH3162" i="64"/>
  <c r="AH3179" i="64" s="1"/>
  <c r="BF3167" i="64"/>
  <c r="CE3166" i="64"/>
  <c r="AI3166" i="64"/>
  <c r="BH3163" i="64"/>
  <c r="BH3180" i="64" s="1"/>
  <c r="CK3162" i="64"/>
  <c r="CK3179" i="64" s="1"/>
  <c r="CC3162" i="64"/>
  <c r="CC3179" i="64" s="1"/>
  <c r="BU3162" i="64"/>
  <c r="BU3179" i="64" s="1"/>
  <c r="BM3162" i="64"/>
  <c r="BM3179" i="64" s="1"/>
  <c r="BE3162" i="64"/>
  <c r="BE3179" i="64" s="1"/>
  <c r="AW3162" i="64"/>
  <c r="AW3179" i="64" s="1"/>
  <c r="AO3162" i="64"/>
  <c r="AO3179" i="64" s="1"/>
  <c r="AG3162" i="64"/>
  <c r="AG3179" i="64" s="1"/>
  <c r="Y3162" i="64"/>
  <c r="Y3179" i="64" s="1"/>
  <c r="CK3167" i="64"/>
  <c r="CC3167" i="64"/>
  <c r="BU3167" i="64"/>
  <c r="BM3167" i="64"/>
  <c r="BE3167" i="64"/>
  <c r="AW3167" i="64"/>
  <c r="AO3167" i="64"/>
  <c r="Y3167" i="64"/>
  <c r="CD3166" i="64"/>
  <c r="BV3166" i="64"/>
  <c r="BN3166" i="64"/>
  <c r="BF3166" i="64"/>
  <c r="AX3166" i="64"/>
  <c r="AP3166" i="64"/>
  <c r="AH3166" i="64"/>
  <c r="Z3166" i="64"/>
  <c r="CE3163" i="64"/>
  <c r="CE3180" i="64" s="1"/>
  <c r="BW3163" i="64"/>
  <c r="BW3180" i="64" s="1"/>
  <c r="BO3163" i="64"/>
  <c r="BO3180" i="64" s="1"/>
  <c r="BG3163" i="64"/>
  <c r="BG3180" i="64" s="1"/>
  <c r="AY3163" i="64"/>
  <c r="AY3180" i="64" s="1"/>
  <c r="AQ3163" i="64"/>
  <c r="AQ3180" i="64" s="1"/>
  <c r="AI3163" i="64"/>
  <c r="AI3180" i="64" s="1"/>
  <c r="AA3163" i="64"/>
  <c r="AA3180" i="64" s="1"/>
  <c r="BS3162" i="64"/>
  <c r="BS3179" i="64" s="1"/>
  <c r="BC3162" i="64"/>
  <c r="BC3179" i="64" s="1"/>
  <c r="AM3162" i="64"/>
  <c r="AM3179" i="64" s="1"/>
  <c r="W3162" i="64"/>
  <c r="W3179" i="64" s="1"/>
  <c r="CI3167" i="64"/>
  <c r="CA3167" i="64"/>
  <c r="BC3167" i="64"/>
  <c r="AE3167" i="64"/>
  <c r="W3167" i="64"/>
  <c r="CJ3166" i="64"/>
  <c r="BT3166" i="64"/>
  <c r="AN3166" i="64"/>
  <c r="AF3166" i="64"/>
  <c r="X3166" i="64"/>
  <c r="CK3163" i="64"/>
  <c r="CK3180" i="64" s="1"/>
  <c r="BM3163" i="64"/>
  <c r="BM3180" i="64" s="1"/>
  <c r="BE3163" i="64"/>
  <c r="BE3180" i="64" s="1"/>
  <c r="AG3163" i="64"/>
  <c r="AG3180" i="64" s="1"/>
  <c r="BV3162" i="64"/>
  <c r="BV3179" i="64" s="1"/>
  <c r="AP3162" i="64"/>
  <c r="AP3179" i="64" s="1"/>
  <c r="BN3167" i="64"/>
  <c r="Z3167" i="64"/>
  <c r="BG3166" i="64"/>
  <c r="AR3163" i="64"/>
  <c r="AR3180" i="64" s="1"/>
  <c r="CB3162" i="64"/>
  <c r="CB3179" i="64" s="1"/>
  <c r="BL3162" i="64"/>
  <c r="BL3179" i="64" s="1"/>
  <c r="AV3162" i="64"/>
  <c r="AV3179" i="64" s="1"/>
  <c r="BT3167" i="64"/>
  <c r="BD3167" i="64"/>
  <c r="AN3167" i="64"/>
  <c r="AF3167" i="64"/>
  <c r="CK3166" i="64"/>
  <c r="BU3166" i="64"/>
  <c r="BE3166" i="64"/>
  <c r="AO3166" i="64"/>
  <c r="Y3166" i="64"/>
  <c r="CD3163" i="64"/>
  <c r="CD3180" i="64" s="1"/>
  <c r="AX3163" i="64"/>
  <c r="AX3180" i="64" s="1"/>
  <c r="AP3163" i="64"/>
  <c r="AP3180" i="64" s="1"/>
  <c r="AH3163" i="64"/>
  <c r="AH3180" i="64" s="1"/>
  <c r="AT3162" i="64"/>
  <c r="AT3179" i="64" s="1"/>
  <c r="CH3167" i="64"/>
  <c r="BZ3167" i="64"/>
  <c r="BR3167" i="64"/>
  <c r="BB3167" i="64"/>
  <c r="AT3167" i="64"/>
  <c r="AL3167" i="64"/>
  <c r="AD3167" i="64"/>
  <c r="V3167" i="64"/>
  <c r="BS3166" i="64"/>
  <c r="BD3163" i="64"/>
  <c r="BD3180" i="64" s="1"/>
  <c r="AX3162" i="64"/>
  <c r="AX3179" i="64" s="1"/>
  <c r="BV3167" i="64"/>
  <c r="AQ3166" i="64"/>
  <c r="BP3163" i="64"/>
  <c r="BP3180" i="64" s="1"/>
  <c r="T3163" i="64"/>
  <c r="T3180" i="64" s="1"/>
  <c r="T2438" i="64"/>
  <c r="CJ3162" i="64"/>
  <c r="CJ3179" i="64" s="1"/>
  <c r="BT3162" i="64"/>
  <c r="BT3179" i="64" s="1"/>
  <c r="BD3162" i="64"/>
  <c r="BD3179" i="64" s="1"/>
  <c r="AN3162" i="64"/>
  <c r="AN3179" i="64" s="1"/>
  <c r="AF3162" i="64"/>
  <c r="AF3179" i="64" s="1"/>
  <c r="X3162" i="64"/>
  <c r="X3179" i="64" s="1"/>
  <c r="CB3167" i="64"/>
  <c r="BL3167" i="64"/>
  <c r="AV3167" i="64"/>
  <c r="X3167" i="64"/>
  <c r="BM3166" i="64"/>
  <c r="AW3166" i="64"/>
  <c r="AG3166" i="64"/>
  <c r="BV3163" i="64"/>
  <c r="BV3180" i="64" s="1"/>
  <c r="BF3163" i="64"/>
  <c r="BF3180" i="64" s="1"/>
  <c r="U3162" i="64"/>
  <c r="U3179" i="64" s="1"/>
  <c r="CG3167" i="64"/>
  <c r="BQ3167" i="64"/>
  <c r="BI3167" i="64"/>
  <c r="BA3167" i="64"/>
  <c r="AS3167" i="64"/>
  <c r="AK3167" i="64"/>
  <c r="AC3167" i="64"/>
  <c r="U3167" i="64"/>
  <c r="CH3166" i="64"/>
  <c r="V3166" i="64"/>
  <c r="BS3163" i="64"/>
  <c r="BS3180" i="64" s="1"/>
  <c r="CD3167" i="64"/>
  <c r="AP3167" i="64"/>
  <c r="BO3166" i="64"/>
  <c r="AJ3163" i="64"/>
  <c r="AJ3180" i="64" s="1"/>
  <c r="BP3162" i="64"/>
  <c r="BP3179" i="64" s="1"/>
  <c r="BH3162" i="64"/>
  <c r="BH3179" i="64" s="1"/>
  <c r="AZ3162" i="64"/>
  <c r="AZ3179" i="64" s="1"/>
  <c r="AJ3162" i="64"/>
  <c r="AJ3179" i="64" s="1"/>
  <c r="AB3162" i="64"/>
  <c r="AB3179" i="64" s="1"/>
  <c r="T3162" i="64"/>
  <c r="T3179" i="64" s="1"/>
  <c r="CF3167" i="64"/>
  <c r="BX3167" i="64"/>
  <c r="BP3167" i="64"/>
  <c r="BH3167" i="64"/>
  <c r="AZ3167" i="64"/>
  <c r="AR3167" i="64"/>
  <c r="AJ3167" i="64"/>
  <c r="T3167" i="64"/>
  <c r="CG3166" i="64"/>
  <c r="BY3166" i="64"/>
  <c r="BQ3166" i="64"/>
  <c r="BA3166" i="64"/>
  <c r="AS3166" i="64"/>
  <c r="AK3166" i="64"/>
  <c r="AC3166" i="64"/>
  <c r="BB3163" i="64"/>
  <c r="BB3180" i="64" s="1"/>
  <c r="AL3163" i="64"/>
  <c r="AL3180" i="64" s="1"/>
  <c r="BN3162" i="64"/>
  <c r="BN3179" i="64" s="1"/>
  <c r="AX3167" i="64"/>
  <c r="AY3166" i="64"/>
  <c r="CF3163" i="64"/>
  <c r="CF3180" i="64" s="1"/>
  <c r="AB3163" i="64"/>
  <c r="AB3180" i="64" s="1"/>
  <c r="Z3163" i="64"/>
  <c r="Z3180" i="64" s="1"/>
  <c r="CE3162" i="64"/>
  <c r="CE3179" i="64" s="1"/>
  <c r="BW3162" i="64"/>
  <c r="BW3179" i="64" s="1"/>
  <c r="BO3162" i="64"/>
  <c r="BO3179" i="64" s="1"/>
  <c r="BG3162" i="64"/>
  <c r="BG3179" i="64" s="1"/>
  <c r="AY3162" i="64"/>
  <c r="AY3179" i="64" s="1"/>
  <c r="AQ3162" i="64"/>
  <c r="AQ3179" i="64" s="1"/>
  <c r="AI3162" i="64"/>
  <c r="AI3179" i="64" s="1"/>
  <c r="AA3162" i="64"/>
  <c r="AA3179" i="64" s="1"/>
  <c r="CE3167" i="64"/>
  <c r="BW3167" i="64"/>
  <c r="BO3167" i="64"/>
  <c r="BG3167" i="64"/>
  <c r="AY3167" i="64"/>
  <c r="AI3167" i="64"/>
  <c r="AA3167" i="64"/>
  <c r="CF3166" i="64"/>
  <c r="BP3166" i="64"/>
  <c r="AZ3166" i="64"/>
  <c r="AR3166" i="64"/>
  <c r="AB3166" i="64"/>
  <c r="T3166" i="64"/>
  <c r="BY3163" i="64"/>
  <c r="BY3180" i="64" s="1"/>
  <c r="BQ3163" i="64"/>
  <c r="BQ3180" i="64" s="1"/>
  <c r="AC3163" i="64"/>
  <c r="AC3180" i="64" s="1"/>
  <c r="CJ2321" i="64"/>
  <c r="CJ3167" i="64"/>
  <c r="CC2320" i="64"/>
  <c r="CC3166" i="64"/>
  <c r="BN2317" i="64"/>
  <c r="BN2357" i="64" s="1"/>
  <c r="BN3163" i="64"/>
  <c r="BN3180" i="64" s="1"/>
  <c r="AG2321" i="64"/>
  <c r="AG3167" i="64"/>
  <c r="CI2316" i="64"/>
  <c r="CI3162" i="64"/>
  <c r="CI3179" i="64" s="1"/>
  <c r="CA2316" i="64"/>
  <c r="CA3162" i="64"/>
  <c r="CA3179" i="64" s="1"/>
  <c r="BK2316" i="64"/>
  <c r="BK3162" i="64"/>
  <c r="BK3179" i="64" s="1"/>
  <c r="AU2316" i="64"/>
  <c r="AU3162" i="64"/>
  <c r="AU3179" i="64" s="1"/>
  <c r="AE2316" i="64"/>
  <c r="AE3162" i="64"/>
  <c r="AE3179" i="64" s="1"/>
  <c r="BS2321" i="64"/>
  <c r="BS3167" i="64"/>
  <c r="BK2321" i="64"/>
  <c r="BK3167" i="64"/>
  <c r="AU2321" i="64"/>
  <c r="AU3167" i="64"/>
  <c r="AM2321" i="64"/>
  <c r="AM3167" i="64"/>
  <c r="CB2320" i="64"/>
  <c r="CB3166" i="64"/>
  <c r="BL2320" i="64"/>
  <c r="BL3166" i="64"/>
  <c r="BD2320" i="64"/>
  <c r="BD3166" i="64"/>
  <c r="AV2320" i="64"/>
  <c r="AV3166" i="64"/>
  <c r="CC2317" i="64"/>
  <c r="CC2357" i="64" s="1"/>
  <c r="CC3163" i="64"/>
  <c r="CC3180" i="64" s="1"/>
  <c r="BU2317" i="64"/>
  <c r="BU2357" i="64" s="1"/>
  <c r="BU3163" i="64"/>
  <c r="BU3180" i="64" s="1"/>
  <c r="AW2317" i="64"/>
  <c r="AW2357" i="64" s="1"/>
  <c r="AW3163" i="64"/>
  <c r="AW3180" i="64" s="1"/>
  <c r="AO2317" i="64"/>
  <c r="AO2357" i="64" s="1"/>
  <c r="AO3163" i="64"/>
  <c r="AO3180" i="64" s="1"/>
  <c r="Y2317" i="64"/>
  <c r="Y2357" i="64" s="1"/>
  <c r="Y3163" i="64"/>
  <c r="Y3180" i="64" s="1"/>
  <c r="CH2316" i="64"/>
  <c r="CH3162" i="64"/>
  <c r="CH3179" i="64" s="1"/>
  <c r="BZ2316" i="64"/>
  <c r="BZ3162" i="64"/>
  <c r="BZ3179" i="64" s="1"/>
  <c r="BR2316" i="64"/>
  <c r="BR3162" i="64"/>
  <c r="BR3179" i="64" s="1"/>
  <c r="BJ2316" i="64"/>
  <c r="BJ3162" i="64"/>
  <c r="BJ3179" i="64" s="1"/>
  <c r="BB2316" i="64"/>
  <c r="BB3162" i="64"/>
  <c r="BB3179" i="64" s="1"/>
  <c r="AL2316" i="64"/>
  <c r="AL3162" i="64"/>
  <c r="AL3179" i="64" s="1"/>
  <c r="AD2316" i="64"/>
  <c r="AD3162" i="64"/>
  <c r="AD3179" i="64" s="1"/>
  <c r="V2316" i="64"/>
  <c r="V3162" i="64"/>
  <c r="V3179" i="64" s="1"/>
  <c r="BJ2321" i="64"/>
  <c r="BJ3167" i="64"/>
  <c r="CI2320" i="64"/>
  <c r="CI3166" i="64"/>
  <c r="CA2320" i="64"/>
  <c r="CA3166" i="64"/>
  <c r="BK2320" i="64"/>
  <c r="BK3166" i="64"/>
  <c r="BC2320" i="64"/>
  <c r="BC3166" i="64"/>
  <c r="AU2320" i="64"/>
  <c r="AU3166" i="64"/>
  <c r="AM2320" i="64"/>
  <c r="AM3166" i="64"/>
  <c r="AE2320" i="64"/>
  <c r="AE3166" i="64"/>
  <c r="W2320" i="64"/>
  <c r="W3166" i="64"/>
  <c r="CJ2317" i="64"/>
  <c r="CJ2357" i="64" s="1"/>
  <c r="CJ3163" i="64"/>
  <c r="CJ3180" i="64" s="1"/>
  <c r="CB2317" i="64"/>
  <c r="CB2357" i="64" s="1"/>
  <c r="CB3163" i="64"/>
  <c r="CB3180" i="64" s="1"/>
  <c r="BT2317" i="64"/>
  <c r="BT2357" i="64" s="1"/>
  <c r="BT3163" i="64"/>
  <c r="BT3180" i="64" s="1"/>
  <c r="BL2317" i="64"/>
  <c r="BL2357" i="64" s="1"/>
  <c r="BL3163" i="64"/>
  <c r="BL3180" i="64" s="1"/>
  <c r="AV2317" i="64"/>
  <c r="AV2357" i="64" s="1"/>
  <c r="AV3163" i="64"/>
  <c r="AV3180" i="64" s="1"/>
  <c r="AN2317" i="64"/>
  <c r="AN2357" i="64" s="1"/>
  <c r="AN3163" i="64"/>
  <c r="AN3180" i="64" s="1"/>
  <c r="AF2317" i="64"/>
  <c r="AF2357" i="64" s="1"/>
  <c r="AF3163" i="64"/>
  <c r="AF3180" i="64" s="1"/>
  <c r="X2317" i="64"/>
  <c r="X2357" i="64" s="1"/>
  <c r="X3163" i="64"/>
  <c r="X3180" i="64" s="1"/>
  <c r="CG2316" i="64"/>
  <c r="CG3162" i="64"/>
  <c r="CG3179" i="64" s="1"/>
  <c r="BY2316" i="64"/>
  <c r="BY3162" i="64"/>
  <c r="BY3179" i="64" s="1"/>
  <c r="BQ2316" i="64"/>
  <c r="BQ3162" i="64"/>
  <c r="BQ3179" i="64" s="1"/>
  <c r="BI2316" i="64"/>
  <c r="BI3162" i="64"/>
  <c r="BI3179" i="64" s="1"/>
  <c r="BA2316" i="64"/>
  <c r="BA3162" i="64"/>
  <c r="BA3179" i="64" s="1"/>
  <c r="AS2316" i="64"/>
  <c r="AS3162" i="64"/>
  <c r="AS3179" i="64" s="1"/>
  <c r="AK2316" i="64"/>
  <c r="AK3162" i="64"/>
  <c r="AK3179" i="64" s="1"/>
  <c r="AC2316" i="64"/>
  <c r="AC3162" i="64"/>
  <c r="AC3179" i="64" s="1"/>
  <c r="BY2321" i="64"/>
  <c r="BY3167" i="64"/>
  <c r="BZ2320" i="64"/>
  <c r="BZ3166" i="64"/>
  <c r="BR2320" i="64"/>
  <c r="BR3166" i="64"/>
  <c r="BJ2320" i="64"/>
  <c r="BJ3166" i="64"/>
  <c r="BB2320" i="64"/>
  <c r="BB3166" i="64"/>
  <c r="AT2320" i="64"/>
  <c r="AT3166" i="64"/>
  <c r="AL2320" i="64"/>
  <c r="AL3166" i="64"/>
  <c r="AD2320" i="64"/>
  <c r="AD3166" i="64"/>
  <c r="CI2317" i="64"/>
  <c r="CI2357" i="64" s="1"/>
  <c r="CI3163" i="64"/>
  <c r="CI3180" i="64" s="1"/>
  <c r="CA2317" i="64"/>
  <c r="CA2357" i="64" s="1"/>
  <c r="CA3163" i="64"/>
  <c r="CA3180" i="64" s="1"/>
  <c r="BK2317" i="64"/>
  <c r="BK2357" i="64" s="1"/>
  <c r="BK3163" i="64"/>
  <c r="BK3180" i="64" s="1"/>
  <c r="BC2317" i="64"/>
  <c r="BC2357" i="64" s="1"/>
  <c r="BC3163" i="64"/>
  <c r="BC3180" i="64" s="1"/>
  <c r="AU2317" i="64"/>
  <c r="AU2357" i="64" s="1"/>
  <c r="AU3163" i="64"/>
  <c r="AU3180" i="64" s="1"/>
  <c r="AM2317" i="64"/>
  <c r="AM2357" i="64" s="1"/>
  <c r="AM3163" i="64"/>
  <c r="AM3180" i="64" s="1"/>
  <c r="AE2317" i="64"/>
  <c r="AE2357" i="64" s="1"/>
  <c r="AE3163" i="64"/>
  <c r="AE3180" i="64" s="1"/>
  <c r="W2317" i="64"/>
  <c r="W2357" i="64" s="1"/>
  <c r="W3163" i="64"/>
  <c r="W3180" i="64" s="1"/>
  <c r="CF2316" i="64"/>
  <c r="CF3162" i="64"/>
  <c r="CF3179" i="64" s="1"/>
  <c r="BX2316" i="64"/>
  <c r="BX3162" i="64"/>
  <c r="BX3179" i="64" s="1"/>
  <c r="AR2316" i="64"/>
  <c r="AR3162" i="64"/>
  <c r="AR3179" i="64" s="1"/>
  <c r="AB2321" i="64"/>
  <c r="AB3167" i="64"/>
  <c r="BI2320" i="64"/>
  <c r="BI3166" i="64"/>
  <c r="U2320" i="64"/>
  <c r="U3166" i="64"/>
  <c r="CH2317" i="64"/>
  <c r="CH2357" i="64" s="1"/>
  <c r="CH3163" i="64"/>
  <c r="CH3180" i="64" s="1"/>
  <c r="BZ2317" i="64"/>
  <c r="BZ2357" i="64" s="1"/>
  <c r="BZ3163" i="64"/>
  <c r="BZ3180" i="64" s="1"/>
  <c r="BR2317" i="64"/>
  <c r="BR2357" i="64" s="1"/>
  <c r="BR3163" i="64"/>
  <c r="BR3180" i="64" s="1"/>
  <c r="BJ2317" i="64"/>
  <c r="BJ2357" i="64" s="1"/>
  <c r="BJ3163" i="64"/>
  <c r="BJ3180" i="64" s="1"/>
  <c r="AT2317" i="64"/>
  <c r="AT2357" i="64" s="1"/>
  <c r="AT3163" i="64"/>
  <c r="AT3180" i="64" s="1"/>
  <c r="AD2317" i="64"/>
  <c r="AD2357" i="64" s="1"/>
  <c r="AD3163" i="64"/>
  <c r="AD3180" i="64" s="1"/>
  <c r="V2317" i="64"/>
  <c r="V2357" i="64" s="1"/>
  <c r="V3163" i="64"/>
  <c r="V3180" i="64" s="1"/>
  <c r="AQ2321" i="64"/>
  <c r="AQ3167" i="64"/>
  <c r="BX2320" i="64"/>
  <c r="BX3166" i="64"/>
  <c r="BH2320" i="64"/>
  <c r="BH3166" i="64"/>
  <c r="AJ2320" i="64"/>
  <c r="AJ3166" i="64"/>
  <c r="CG2317" i="64"/>
  <c r="CG2357" i="64" s="1"/>
  <c r="CG3163" i="64"/>
  <c r="CG3180" i="64" s="1"/>
  <c r="BI2317" i="64"/>
  <c r="BI2357" i="64" s="1"/>
  <c r="BI3163" i="64"/>
  <c r="BI3180" i="64" s="1"/>
  <c r="BA2317" i="64"/>
  <c r="BA2357" i="64" s="1"/>
  <c r="BA3163" i="64"/>
  <c r="BA3180" i="64" s="1"/>
  <c r="AS2317" i="64"/>
  <c r="AS2357" i="64" s="1"/>
  <c r="AS3163" i="64"/>
  <c r="AS3180" i="64" s="1"/>
  <c r="AK2317" i="64"/>
  <c r="AK2357" i="64" s="1"/>
  <c r="AK3163" i="64"/>
  <c r="AK3180" i="64" s="1"/>
  <c r="U2317" i="64"/>
  <c r="U2357" i="64" s="1"/>
  <c r="U3163" i="64"/>
  <c r="U3180" i="64" s="1"/>
  <c r="BF2316" i="64"/>
  <c r="BF3162" i="64"/>
  <c r="BF3179" i="64" s="1"/>
  <c r="BW2320" i="64"/>
  <c r="BW3166" i="64"/>
  <c r="AA2320" i="64"/>
  <c r="AA3166" i="64"/>
  <c r="BX2317" i="64"/>
  <c r="BX2357" i="64" s="1"/>
  <c r="BX3163" i="64"/>
  <c r="BX3180" i="64" s="1"/>
  <c r="BT2851" i="64"/>
  <c r="BT2863" i="64" s="1"/>
  <c r="BT2316" i="64"/>
  <c r="AN2851" i="64"/>
  <c r="AN2863" i="64" s="1"/>
  <c r="AN2316" i="64"/>
  <c r="CB2856" i="64"/>
  <c r="CB2321" i="64"/>
  <c r="BD2856" i="64"/>
  <c r="BD2321" i="64"/>
  <c r="X2856" i="64"/>
  <c r="X2321" i="64"/>
  <c r="BM2855" i="64"/>
  <c r="BM2320" i="64"/>
  <c r="AW2855" i="64"/>
  <c r="AW2320" i="64"/>
  <c r="Y2855" i="64"/>
  <c r="Y2320" i="64"/>
  <c r="CD2852" i="64"/>
  <c r="CD2317" i="64"/>
  <c r="CD2357" i="64" s="1"/>
  <c r="AH2852" i="64"/>
  <c r="AH2317" i="64"/>
  <c r="AH2357" i="64" s="1"/>
  <c r="CH2856" i="64"/>
  <c r="CH2321" i="64"/>
  <c r="BR2856" i="64"/>
  <c r="BR2321" i="64"/>
  <c r="BB2856" i="64"/>
  <c r="BB2321" i="64"/>
  <c r="AL2856" i="64"/>
  <c r="AL2321" i="64"/>
  <c r="V2856" i="64"/>
  <c r="V2321" i="64"/>
  <c r="U2851" i="64"/>
  <c r="U2863" i="64" s="1"/>
  <c r="U2316" i="64"/>
  <c r="CG2856" i="64"/>
  <c r="CG2321" i="64"/>
  <c r="BQ2856" i="64"/>
  <c r="BQ2321" i="64"/>
  <c r="BI2856" i="64"/>
  <c r="BI2321" i="64"/>
  <c r="BA2856" i="64"/>
  <c r="BA2321" i="64"/>
  <c r="AS2856" i="64"/>
  <c r="AS2321" i="64"/>
  <c r="AK2856" i="64"/>
  <c r="AK2321" i="64"/>
  <c r="AC2856" i="64"/>
  <c r="AC2321" i="64"/>
  <c r="U2856" i="64"/>
  <c r="U2321" i="64"/>
  <c r="CH2855" i="64"/>
  <c r="CH2320" i="64"/>
  <c r="V2855" i="64"/>
  <c r="V2320" i="64"/>
  <c r="BS2852" i="64"/>
  <c r="BS2317" i="64"/>
  <c r="BS2357" i="64" s="1"/>
  <c r="BH2851" i="64"/>
  <c r="BH2863" i="64" s="1"/>
  <c r="BH2316" i="64"/>
  <c r="AJ2851" i="64"/>
  <c r="AJ2863" i="64" s="1"/>
  <c r="AJ2316" i="64"/>
  <c r="AB2851" i="64"/>
  <c r="AB2863" i="64" s="1"/>
  <c r="AB2316" i="64"/>
  <c r="BX2856" i="64"/>
  <c r="BX2321" i="64"/>
  <c r="BH2856" i="64"/>
  <c r="BH2321" i="64"/>
  <c r="AJ2856" i="64"/>
  <c r="AJ2321" i="64"/>
  <c r="T2856" i="64"/>
  <c r="T2321" i="64"/>
  <c r="BY2855" i="64"/>
  <c r="BY2320" i="64"/>
  <c r="BA2855" i="64"/>
  <c r="BA2320" i="64"/>
  <c r="AS2855" i="64"/>
  <c r="AS2320" i="64"/>
  <c r="AC2855" i="64"/>
  <c r="AC2320" i="64"/>
  <c r="BB2852" i="64"/>
  <c r="BB2317" i="64"/>
  <c r="BB2357" i="64" s="1"/>
  <c r="BP2851" i="64"/>
  <c r="BP2863" i="64" s="1"/>
  <c r="BP2316" i="64"/>
  <c r="T2851" i="64"/>
  <c r="T2863" i="64" s="1"/>
  <c r="T2316" i="64"/>
  <c r="BP2856" i="64"/>
  <c r="BP2321" i="64"/>
  <c r="AZ2856" i="64"/>
  <c r="AZ2321" i="64"/>
  <c r="CG2855" i="64"/>
  <c r="CG2320" i="64"/>
  <c r="BQ2855" i="64"/>
  <c r="BQ2320" i="64"/>
  <c r="AK2855" i="64"/>
  <c r="AK2320" i="64"/>
  <c r="AL2852" i="64"/>
  <c r="AL2317" i="64"/>
  <c r="AL2357" i="64" s="1"/>
  <c r="CE2851" i="64"/>
  <c r="CE2863" i="64" s="1"/>
  <c r="CE2316" i="64"/>
  <c r="BW2851" i="64"/>
  <c r="BW2863" i="64" s="1"/>
  <c r="BW2316" i="64"/>
  <c r="BO2851" i="64"/>
  <c r="BO2863" i="64" s="1"/>
  <c r="BO2316" i="64"/>
  <c r="BG2851" i="64"/>
  <c r="BG2863" i="64" s="1"/>
  <c r="BG2316" i="64"/>
  <c r="AY2851" i="64"/>
  <c r="AY2863" i="64" s="1"/>
  <c r="AY2316" i="64"/>
  <c r="AQ2851" i="64"/>
  <c r="AQ2863" i="64" s="1"/>
  <c r="AQ2316" i="64"/>
  <c r="AI2851" i="64"/>
  <c r="AI2863" i="64" s="1"/>
  <c r="AI2316" i="64"/>
  <c r="AA2851" i="64"/>
  <c r="AA2863" i="64" s="1"/>
  <c r="AA2316" i="64"/>
  <c r="CE2856" i="64"/>
  <c r="CE2321" i="64"/>
  <c r="BW2856" i="64"/>
  <c r="BW2321" i="64"/>
  <c r="BO2856" i="64"/>
  <c r="BO2321" i="64"/>
  <c r="BG2856" i="64"/>
  <c r="BG2321" i="64"/>
  <c r="AY2856" i="64"/>
  <c r="AY2321" i="64"/>
  <c r="AI2856" i="64"/>
  <c r="AI2321" i="64"/>
  <c r="AA2856" i="64"/>
  <c r="AA2321" i="64"/>
  <c r="CF2855" i="64"/>
  <c r="CF2320" i="64"/>
  <c r="BP2855" i="64"/>
  <c r="BP2320" i="64"/>
  <c r="AZ2855" i="64"/>
  <c r="AZ2320" i="64"/>
  <c r="AR2855" i="64"/>
  <c r="AR2320" i="64"/>
  <c r="AB2855" i="64"/>
  <c r="AB2320" i="64"/>
  <c r="T2855" i="64"/>
  <c r="T2320" i="64"/>
  <c r="BY2852" i="64"/>
  <c r="BY2317" i="64"/>
  <c r="BY2357" i="64" s="1"/>
  <c r="BQ2852" i="64"/>
  <c r="BQ2317" i="64"/>
  <c r="BQ2357" i="64" s="1"/>
  <c r="AC2852" i="64"/>
  <c r="AC2317" i="64"/>
  <c r="AC2357" i="64" s="1"/>
  <c r="CJ2851" i="64"/>
  <c r="CJ2863" i="64" s="1"/>
  <c r="CJ2316" i="64"/>
  <c r="BD2851" i="64"/>
  <c r="BD2863" i="64" s="1"/>
  <c r="BD2316" i="64"/>
  <c r="AN2856" i="64"/>
  <c r="AN2321" i="64"/>
  <c r="AX2852" i="64"/>
  <c r="AX2317" i="64"/>
  <c r="AX2357" i="64" s="1"/>
  <c r="AZ2851" i="64"/>
  <c r="AZ2863" i="64" s="1"/>
  <c r="AZ2316" i="64"/>
  <c r="AR2856" i="64"/>
  <c r="AR2321" i="64"/>
  <c r="BV2851" i="64"/>
  <c r="BV2863" i="64" s="1"/>
  <c r="BV2316" i="64"/>
  <c r="AH2851" i="64"/>
  <c r="AH2863" i="64" s="1"/>
  <c r="AH2316" i="64"/>
  <c r="BV2856" i="64"/>
  <c r="BV2321" i="64"/>
  <c r="BF2856" i="64"/>
  <c r="BF2321" i="64"/>
  <c r="AP2856" i="64"/>
  <c r="AP2321" i="64"/>
  <c r="Z2856" i="64"/>
  <c r="Z2321" i="64"/>
  <c r="BG2855" i="64"/>
  <c r="BG2320" i="64"/>
  <c r="AQ2855" i="64"/>
  <c r="AQ2320" i="64"/>
  <c r="CF2852" i="64"/>
  <c r="CF2317" i="64"/>
  <c r="CF2357" i="64" s="1"/>
  <c r="BP2852" i="64"/>
  <c r="BP2317" i="64"/>
  <c r="BP2357" i="64" s="1"/>
  <c r="AZ2852" i="64"/>
  <c r="AZ2317" i="64"/>
  <c r="AZ2357" i="64" s="1"/>
  <c r="AJ2852" i="64"/>
  <c r="AJ2317" i="64"/>
  <c r="AJ2357" i="64" s="1"/>
  <c r="T2852" i="64"/>
  <c r="T2317" i="64"/>
  <c r="T2357" i="64" s="1"/>
  <c r="CB2851" i="64"/>
  <c r="CB2863" i="64" s="1"/>
  <c r="CB2316" i="64"/>
  <c r="AV2851" i="64"/>
  <c r="AV2863" i="64" s="1"/>
  <c r="AV2316" i="64"/>
  <c r="X2851" i="64"/>
  <c r="X2863" i="64" s="1"/>
  <c r="X2316" i="64"/>
  <c r="BL2856" i="64"/>
  <c r="BL2321" i="64"/>
  <c r="AV2856" i="64"/>
  <c r="AV2321" i="64"/>
  <c r="CK2855" i="64"/>
  <c r="CK2320" i="64"/>
  <c r="BU2855" i="64"/>
  <c r="BU2320" i="64"/>
  <c r="BE2855" i="64"/>
  <c r="BE2320" i="64"/>
  <c r="AO2855" i="64"/>
  <c r="AO2320" i="64"/>
  <c r="AG2855" i="64"/>
  <c r="AG2320" i="64"/>
  <c r="BV2852" i="64"/>
  <c r="BV2317" i="64"/>
  <c r="BV2357" i="64" s="1"/>
  <c r="BF2852" i="64"/>
  <c r="BF2317" i="64"/>
  <c r="BF2357" i="64" s="1"/>
  <c r="Z2852" i="64"/>
  <c r="Z2317" i="64"/>
  <c r="Z2357" i="64" s="1"/>
  <c r="CF2856" i="64"/>
  <c r="CF2321" i="64"/>
  <c r="CD2851" i="64"/>
  <c r="CD2863" i="64" s="1"/>
  <c r="CD2316" i="64"/>
  <c r="BN2851" i="64"/>
  <c r="BN2863" i="64" s="1"/>
  <c r="BN2316" i="64"/>
  <c r="AX2851" i="64"/>
  <c r="AX2863" i="64" s="1"/>
  <c r="AX2316" i="64"/>
  <c r="AP2851" i="64"/>
  <c r="AP2863" i="64" s="1"/>
  <c r="AP2316" i="64"/>
  <c r="Z2851" i="64"/>
  <c r="Z2863" i="64" s="1"/>
  <c r="Z2316" i="64"/>
  <c r="CD2856" i="64"/>
  <c r="CD2321" i="64"/>
  <c r="BN2856" i="64"/>
  <c r="BN2321" i="64"/>
  <c r="AX2856" i="64"/>
  <c r="AX2321" i="64"/>
  <c r="AH2856" i="64"/>
  <c r="AH2321" i="64"/>
  <c r="CE2855" i="64"/>
  <c r="CE2320" i="64"/>
  <c r="BO2855" i="64"/>
  <c r="BO2320" i="64"/>
  <c r="AY2855" i="64"/>
  <c r="AY2320" i="64"/>
  <c r="AI2855" i="64"/>
  <c r="AI2320" i="64"/>
  <c r="BH2852" i="64"/>
  <c r="BH2317" i="64"/>
  <c r="BH2357" i="64" s="1"/>
  <c r="AR2852" i="64"/>
  <c r="AR2317" i="64"/>
  <c r="AR2357" i="64" s="1"/>
  <c r="AB2852" i="64"/>
  <c r="AB2317" i="64"/>
  <c r="AB2357" i="64" s="1"/>
  <c r="CK2851" i="64"/>
  <c r="CK2863" i="64" s="1"/>
  <c r="CK2316" i="64"/>
  <c r="CC2851" i="64"/>
  <c r="CC2863" i="64" s="1"/>
  <c r="CC2316" i="64"/>
  <c r="BU2851" i="64"/>
  <c r="BU2863" i="64" s="1"/>
  <c r="BU2316" i="64"/>
  <c r="BM2851" i="64"/>
  <c r="BM2863" i="64" s="1"/>
  <c r="BM2316" i="64"/>
  <c r="BE2851" i="64"/>
  <c r="BE2863" i="64" s="1"/>
  <c r="BE2316" i="64"/>
  <c r="AW2851" i="64"/>
  <c r="AW2863" i="64" s="1"/>
  <c r="AW2316" i="64"/>
  <c r="AO2851" i="64"/>
  <c r="AO2863" i="64" s="1"/>
  <c r="AO2316" i="64"/>
  <c r="AG2851" i="64"/>
  <c r="AG2863" i="64" s="1"/>
  <c r="AG2316" i="64"/>
  <c r="Y2851" i="64"/>
  <c r="Y2863" i="64" s="1"/>
  <c r="Y2316" i="64"/>
  <c r="CK2856" i="64"/>
  <c r="CK2321" i="64"/>
  <c r="CC2856" i="64"/>
  <c r="CC2321" i="64"/>
  <c r="BU2856" i="64"/>
  <c r="BU2321" i="64"/>
  <c r="BM2856" i="64"/>
  <c r="BM2321" i="64"/>
  <c r="BE2856" i="64"/>
  <c r="BE2321" i="64"/>
  <c r="AW2856" i="64"/>
  <c r="AW2321" i="64"/>
  <c r="AO2856" i="64"/>
  <c r="AO2321" i="64"/>
  <c r="Y2856" i="64"/>
  <c r="Y2321" i="64"/>
  <c r="CD2855" i="64"/>
  <c r="CD2320" i="64"/>
  <c r="BV2855" i="64"/>
  <c r="BV2320" i="64"/>
  <c r="BN2855" i="64"/>
  <c r="BN2320" i="64"/>
  <c r="BF2855" i="64"/>
  <c r="BF2320" i="64"/>
  <c r="AX2855" i="64"/>
  <c r="AX2320" i="64"/>
  <c r="AP2855" i="64"/>
  <c r="AP2320" i="64"/>
  <c r="AH2855" i="64"/>
  <c r="AH2320" i="64"/>
  <c r="Z2855" i="64"/>
  <c r="Z2320" i="64"/>
  <c r="CE2852" i="64"/>
  <c r="CE2317" i="64"/>
  <c r="CE2357" i="64" s="1"/>
  <c r="BW2852" i="64"/>
  <c r="BW2317" i="64"/>
  <c r="BW2357" i="64" s="1"/>
  <c r="BO2852" i="64"/>
  <c r="BO2317" i="64"/>
  <c r="BO2357" i="64" s="1"/>
  <c r="BG2852" i="64"/>
  <c r="BG2317" i="64"/>
  <c r="BG2357" i="64" s="1"/>
  <c r="AY2852" i="64"/>
  <c r="AY2317" i="64"/>
  <c r="AY2357" i="64" s="1"/>
  <c r="AQ2852" i="64"/>
  <c r="AQ2317" i="64"/>
  <c r="AQ2357" i="64" s="1"/>
  <c r="AI2852" i="64"/>
  <c r="AI2317" i="64"/>
  <c r="AI2357" i="64" s="1"/>
  <c r="AA2852" i="64"/>
  <c r="AA2317" i="64"/>
  <c r="AA2357" i="64" s="1"/>
  <c r="BS2851" i="64"/>
  <c r="BS2863" i="64" s="1"/>
  <c r="BS2316" i="64"/>
  <c r="BC2851" i="64"/>
  <c r="BC2863" i="64" s="1"/>
  <c r="BC2316" i="64"/>
  <c r="AM2851" i="64"/>
  <c r="AM2863" i="64" s="1"/>
  <c r="AM2316" i="64"/>
  <c r="W2851" i="64"/>
  <c r="W2863" i="64" s="1"/>
  <c r="W2316" i="64"/>
  <c r="CI2856" i="64"/>
  <c r="CI2321" i="64"/>
  <c r="CA2856" i="64"/>
  <c r="CA2321" i="64"/>
  <c r="BC2856" i="64"/>
  <c r="BC2321" i="64"/>
  <c r="AE2856" i="64"/>
  <c r="AE2321" i="64"/>
  <c r="W2856" i="64"/>
  <c r="W2321" i="64"/>
  <c r="CJ2855" i="64"/>
  <c r="CJ2320" i="64"/>
  <c r="BT2855" i="64"/>
  <c r="BT2320" i="64"/>
  <c r="AN2855" i="64"/>
  <c r="AN2320" i="64"/>
  <c r="AF2855" i="64"/>
  <c r="AF2320" i="64"/>
  <c r="X2855" i="64"/>
  <c r="X2320" i="64"/>
  <c r="CK2852" i="64"/>
  <c r="CK2317" i="64"/>
  <c r="CK2357" i="64" s="1"/>
  <c r="BM2852" i="64"/>
  <c r="BM2317" i="64"/>
  <c r="BM2357" i="64" s="1"/>
  <c r="BE2852" i="64"/>
  <c r="BE2317" i="64"/>
  <c r="BE2357" i="64" s="1"/>
  <c r="AG2852" i="64"/>
  <c r="AG2317" i="64"/>
  <c r="AG2357" i="64" s="1"/>
  <c r="BL2851" i="64"/>
  <c r="BL2863" i="64" s="1"/>
  <c r="BL2316" i="64"/>
  <c r="AF2851" i="64"/>
  <c r="AF2863" i="64" s="1"/>
  <c r="AF2316" i="64"/>
  <c r="BT2856" i="64"/>
  <c r="BT2321" i="64"/>
  <c r="AF2856" i="64"/>
  <c r="AF2321" i="64"/>
  <c r="AP2852" i="64"/>
  <c r="AP2317" i="64"/>
  <c r="AP2357" i="64" s="1"/>
  <c r="AT2851" i="64"/>
  <c r="AT2863" i="64" s="1"/>
  <c r="AT2316" i="64"/>
  <c r="BZ2856" i="64"/>
  <c r="BZ2321" i="64"/>
  <c r="AT2856" i="64"/>
  <c r="AT2321" i="64"/>
  <c r="AD2856" i="64"/>
  <c r="AD2321" i="64"/>
  <c r="BS2855" i="64"/>
  <c r="BS2320" i="64"/>
  <c r="BD2852" i="64"/>
  <c r="BD2317" i="64"/>
  <c r="BD2357" i="64" s="1"/>
  <c r="CG2852" i="64"/>
  <c r="AK2852" i="64"/>
  <c r="BW2855" i="64"/>
  <c r="AA2855" i="64"/>
  <c r="BX2852" i="64"/>
  <c r="BX2855" i="64"/>
  <c r="BF2851" i="64"/>
  <c r="BF2863" i="64" s="1"/>
  <c r="AG2856" i="64"/>
  <c r="U2852" i="64"/>
  <c r="CJ2856" i="64"/>
  <c r="CC2855" i="64"/>
  <c r="BN2852" i="64"/>
  <c r="AS2852" i="64"/>
  <c r="CI2851" i="64"/>
  <c r="CI2863" i="64" s="1"/>
  <c r="CA2851" i="64"/>
  <c r="CA2863" i="64" s="1"/>
  <c r="BK2851" i="64"/>
  <c r="BK2863" i="64" s="1"/>
  <c r="AU2851" i="64"/>
  <c r="AU2863" i="64" s="1"/>
  <c r="AE2851" i="64"/>
  <c r="AE2863" i="64" s="1"/>
  <c r="BS2856" i="64"/>
  <c r="BK2856" i="64"/>
  <c r="AU2856" i="64"/>
  <c r="AM2856" i="64"/>
  <c r="CB2855" i="64"/>
  <c r="BL2855" i="64"/>
  <c r="BD2855" i="64"/>
  <c r="AV2855" i="64"/>
  <c r="CC2852" i="64"/>
  <c r="BU2852" i="64"/>
  <c r="AW2852" i="64"/>
  <c r="AO2852" i="64"/>
  <c r="Y2852" i="64"/>
  <c r="BH2855" i="64"/>
  <c r="AJ2855" i="64"/>
  <c r="BI2852" i="64"/>
  <c r="CH2851" i="64"/>
  <c r="CH2863" i="64" s="1"/>
  <c r="BZ2851" i="64"/>
  <c r="BZ2863" i="64" s="1"/>
  <c r="BR2851" i="64"/>
  <c r="BR2863" i="64" s="1"/>
  <c r="BJ2851" i="64"/>
  <c r="BJ2863" i="64" s="1"/>
  <c r="BB2851" i="64"/>
  <c r="BB2863" i="64" s="1"/>
  <c r="AL2851" i="64"/>
  <c r="AL2863" i="64" s="1"/>
  <c r="AD2851" i="64"/>
  <c r="AD2863" i="64" s="1"/>
  <c r="V2851" i="64"/>
  <c r="V2863" i="64" s="1"/>
  <c r="BJ2856" i="64"/>
  <c r="CI2855" i="64"/>
  <c r="CA2855" i="64"/>
  <c r="BK2855" i="64"/>
  <c r="BC2855" i="64"/>
  <c r="AU2855" i="64"/>
  <c r="AM2855" i="64"/>
  <c r="AE2855" i="64"/>
  <c r="W2855" i="64"/>
  <c r="CJ2852" i="64"/>
  <c r="CB2852" i="64"/>
  <c r="BT2852" i="64"/>
  <c r="BL2852" i="64"/>
  <c r="AV2852" i="64"/>
  <c r="AN2852" i="64"/>
  <c r="AF2852" i="64"/>
  <c r="X2852" i="64"/>
  <c r="AQ2856" i="64"/>
  <c r="BA2852" i="64"/>
  <c r="CG2851" i="64"/>
  <c r="CG2863" i="64" s="1"/>
  <c r="BY2851" i="64"/>
  <c r="BY2863" i="64" s="1"/>
  <c r="BQ2851" i="64"/>
  <c r="BQ2863" i="64" s="1"/>
  <c r="BI2851" i="64"/>
  <c r="BI2863" i="64" s="1"/>
  <c r="BA2851" i="64"/>
  <c r="BA2863" i="64" s="1"/>
  <c r="AS2851" i="64"/>
  <c r="AS2863" i="64" s="1"/>
  <c r="AK2851" i="64"/>
  <c r="AK2863" i="64" s="1"/>
  <c r="AC2851" i="64"/>
  <c r="AC2863" i="64" s="1"/>
  <c r="BY2856" i="64"/>
  <c r="BZ2855" i="64"/>
  <c r="BR2855" i="64"/>
  <c r="BJ2855" i="64"/>
  <c r="BB2855" i="64"/>
  <c r="AT2855" i="64"/>
  <c r="AL2855" i="64"/>
  <c r="AD2855" i="64"/>
  <c r="CI2852" i="64"/>
  <c r="CA2852" i="64"/>
  <c r="BK2852" i="64"/>
  <c r="BC2852" i="64"/>
  <c r="AU2852" i="64"/>
  <c r="AM2852" i="64"/>
  <c r="AE2852" i="64"/>
  <c r="W2852" i="64"/>
  <c r="CF2851" i="64"/>
  <c r="CF2863" i="64" s="1"/>
  <c r="BX2851" i="64"/>
  <c r="BX2863" i="64" s="1"/>
  <c r="AR2851" i="64"/>
  <c r="AR2863" i="64" s="1"/>
  <c r="AB2856" i="64"/>
  <c r="BI2855" i="64"/>
  <c r="U2855" i="64"/>
  <c r="CH2852" i="64"/>
  <c r="BZ2852" i="64"/>
  <c r="BR2852" i="64"/>
  <c r="BJ2852" i="64"/>
  <c r="AT2852" i="64"/>
  <c r="AD2852" i="64"/>
  <c r="V2852" i="64"/>
  <c r="BM844" i="64"/>
  <c r="BM864" i="64" s="1"/>
  <c r="BU901" i="64"/>
  <c r="BV900" i="64"/>
  <c r="BW2293" i="64"/>
  <c r="BW2308" i="64" s="1"/>
  <c r="AQ2293" i="64"/>
  <c r="AQ2308" i="64" s="1"/>
  <c r="AV619" i="64"/>
  <c r="BT624" i="64"/>
  <c r="Y623" i="64"/>
  <c r="Z620" i="64"/>
  <c r="Z643" i="64" s="1"/>
  <c r="BS569" i="64"/>
  <c r="AM619" i="64"/>
  <c r="W2292" i="64"/>
  <c r="W2307" i="64" s="1"/>
  <c r="CI574" i="64"/>
  <c r="CI584" i="64" s="1"/>
  <c r="CA574" i="64"/>
  <c r="CA584" i="64" s="1"/>
  <c r="BC624" i="64"/>
  <c r="AE624" i="64"/>
  <c r="W574" i="64"/>
  <c r="W584" i="64" s="1"/>
  <c r="CJ848" i="64"/>
  <c r="AN623" i="64"/>
  <c r="X623" i="64"/>
  <c r="BM845" i="64"/>
  <c r="BE570" i="64"/>
  <c r="AG570" i="64"/>
  <c r="BU844" i="64"/>
  <c r="BU864" i="64" s="1"/>
  <c r="AO1341" i="64"/>
  <c r="AO1354" i="64" s="1"/>
  <c r="CE897" i="64"/>
  <c r="AY1290" i="64"/>
  <c r="AY1305" i="64" s="1"/>
  <c r="BD619" i="64"/>
  <c r="CB926" i="64"/>
  <c r="AO623" i="64"/>
  <c r="AX620" i="64"/>
  <c r="AX643" i="64" s="1"/>
  <c r="AT872" i="64"/>
  <c r="AT887" i="64" s="1"/>
  <c r="AL624" i="64"/>
  <c r="BS623" i="64"/>
  <c r="BD620" i="64"/>
  <c r="BD643" i="64" s="1"/>
  <c r="CC844" i="64"/>
  <c r="CC864" i="64" s="1"/>
  <c r="AG619" i="64"/>
  <c r="BF900" i="64"/>
  <c r="AI2293" i="64"/>
  <c r="AI2308" i="64" s="1"/>
  <c r="BT619" i="64"/>
  <c r="AF619" i="64"/>
  <c r="U2268" i="64"/>
  <c r="U2283" i="64" s="1"/>
  <c r="CG877" i="64"/>
  <c r="U877" i="64"/>
  <c r="CH623" i="64"/>
  <c r="V623" i="64"/>
  <c r="BS620" i="64"/>
  <c r="BS643" i="64" s="1"/>
  <c r="BD1346" i="64"/>
  <c r="BD1359" i="64" s="1"/>
  <c r="CK623" i="64"/>
  <c r="BF620" i="64"/>
  <c r="BF643" i="64" s="1"/>
  <c r="BH1748" i="64"/>
  <c r="BH1763" i="64" s="1"/>
  <c r="AB2292" i="64"/>
  <c r="AB2307" i="64" s="1"/>
  <c r="AS1345" i="64"/>
  <c r="AL873" i="64"/>
  <c r="BE619" i="64"/>
  <c r="BE624" i="64"/>
  <c r="BG897" i="64"/>
  <c r="AN921" i="64"/>
  <c r="BM623" i="64"/>
  <c r="BP2292" i="64"/>
  <c r="BP2307" i="64" s="1"/>
  <c r="AZ2292" i="64"/>
  <c r="AZ2307" i="64" s="1"/>
  <c r="AK876" i="64"/>
  <c r="CE2292" i="64"/>
  <c r="CE2307" i="64" s="1"/>
  <c r="BW896" i="64"/>
  <c r="BO896" i="64"/>
  <c r="BG1289" i="64"/>
  <c r="BG1304" i="64" s="1"/>
  <c r="AY569" i="64"/>
  <c r="AQ945" i="64"/>
  <c r="AI569" i="64"/>
  <c r="AA569" i="64"/>
  <c r="CE2297" i="64"/>
  <c r="BW2273" i="64"/>
  <c r="BW2288" i="64" s="1"/>
  <c r="AY901" i="64"/>
  <c r="CF573" i="64"/>
  <c r="BY2269" i="64"/>
  <c r="BY2284" i="64" s="1"/>
  <c r="BQ922" i="64"/>
  <c r="BQ937" i="64" s="1"/>
  <c r="AC922" i="64"/>
  <c r="AC937" i="64" s="1"/>
  <c r="AW2292" i="64"/>
  <c r="AW2307" i="64" s="1"/>
  <c r="BN900" i="64"/>
  <c r="BO897" i="64"/>
  <c r="AA570" i="64"/>
  <c r="BL1341" i="64"/>
  <c r="BL1354" i="64" s="1"/>
  <c r="BV620" i="64"/>
  <c r="BV643" i="64" s="1"/>
  <c r="AH620" i="64"/>
  <c r="AH643" i="64" s="1"/>
  <c r="T921" i="64"/>
  <c r="CG573" i="64"/>
  <c r="AC876" i="64"/>
  <c r="BB922" i="64"/>
  <c r="BB937" i="64" s="1"/>
  <c r="CD619" i="64"/>
  <c r="BV569" i="64"/>
  <c r="BN619" i="64"/>
  <c r="AX569" i="64"/>
  <c r="AP619" i="64"/>
  <c r="AH2292" i="64"/>
  <c r="AH2307" i="64" s="1"/>
  <c r="Z619" i="64"/>
  <c r="AH1294" i="64"/>
  <c r="CE1293" i="64"/>
  <c r="BO573" i="64"/>
  <c r="BG573" i="64"/>
  <c r="AY1752" i="64"/>
  <c r="AY1767" i="64" s="1"/>
  <c r="AQ573" i="64"/>
  <c r="AI2272" i="64"/>
  <c r="CF570" i="64"/>
  <c r="BP2293" i="64"/>
  <c r="BP2308" i="64" s="1"/>
  <c r="BH570" i="64"/>
  <c r="AZ570" i="64"/>
  <c r="AR570" i="64"/>
  <c r="AJ2293" i="64"/>
  <c r="AJ2308" i="64" s="1"/>
  <c r="AB1290" i="64"/>
  <c r="AB1305" i="64" s="1"/>
  <c r="T1621" i="64"/>
  <c r="E81" i="64"/>
  <c r="E2232" i="64"/>
  <c r="E2173" i="64"/>
  <c r="E2062" i="64"/>
  <c r="E2519" i="64"/>
  <c r="E2026" i="64"/>
  <c r="E1307" i="64"/>
  <c r="E1357" i="64"/>
  <c r="E890" i="64"/>
  <c r="E891" i="64"/>
  <c r="E196" i="64"/>
  <c r="E903" i="64"/>
  <c r="E907" i="64"/>
  <c r="E904" i="64"/>
  <c r="G904" i="64" s="1"/>
  <c r="E938" i="64"/>
  <c r="AA2293" i="64"/>
  <c r="AA2308" i="64" s="1"/>
  <c r="AH900" i="64"/>
  <c r="BA574" i="64"/>
  <c r="BA584" i="64" s="1"/>
  <c r="CJ624" i="64"/>
  <c r="BW2664" i="64"/>
  <c r="BW2689" i="64" s="1"/>
  <c r="BY619" i="64"/>
  <c r="BQ620" i="64"/>
  <c r="BQ643" i="64" s="1"/>
  <c r="U876" i="64"/>
  <c r="CC569" i="64"/>
  <c r="AT623" i="64"/>
  <c r="AO844" i="64"/>
  <c r="AO864" i="64" s="1"/>
  <c r="BI2269" i="64"/>
  <c r="BI2284" i="64" s="1"/>
  <c r="Y569" i="64"/>
  <c r="CK569" i="64"/>
  <c r="BM574" i="64"/>
  <c r="BM584" i="64" s="1"/>
  <c r="CK619" i="64"/>
  <c r="BE623" i="64"/>
  <c r="AZ2293" i="64"/>
  <c r="AZ2308" i="64" s="1"/>
  <c r="CG876" i="64"/>
  <c r="Z901" i="64"/>
  <c r="AG569" i="64"/>
  <c r="BW574" i="64"/>
  <c r="BW584" i="64" s="1"/>
  <c r="AE620" i="64"/>
  <c r="AE643" i="64" s="1"/>
  <c r="CF2293" i="64"/>
  <c r="CF2308" i="64" s="1"/>
  <c r="BT849" i="64"/>
  <c r="BY877" i="64"/>
  <c r="AA2273" i="64"/>
  <c r="AA2288" i="64" s="1"/>
  <c r="AO569" i="64"/>
  <c r="BU573" i="64"/>
  <c r="AP620" i="64"/>
  <c r="AP643" i="64" s="1"/>
  <c r="CF623" i="64"/>
  <c r="AW569" i="64"/>
  <c r="CE573" i="64"/>
  <c r="X624" i="64"/>
  <c r="AA2292" i="64"/>
  <c r="BO2296" i="64"/>
  <c r="AB560" i="64"/>
  <c r="BE569" i="64"/>
  <c r="U574" i="64"/>
  <c r="U584" i="64" s="1"/>
  <c r="Y619" i="64"/>
  <c r="AO2292" i="64"/>
  <c r="BG2297" i="64"/>
  <c r="AY896" i="64"/>
  <c r="T560" i="64"/>
  <c r="BM569" i="64"/>
  <c r="AG574" i="64"/>
  <c r="AG584" i="64" s="1"/>
  <c r="AX619" i="64"/>
  <c r="AW624" i="64"/>
  <c r="AQ897" i="64"/>
  <c r="BU569" i="64"/>
  <c r="AQ574" i="64"/>
  <c r="AQ584" i="64" s="1"/>
  <c r="BL619" i="64"/>
  <c r="T623" i="64"/>
  <c r="BX624" i="64"/>
  <c r="BN2292" i="64"/>
  <c r="CA2237" i="64"/>
  <c r="CA3085" i="64"/>
  <c r="CA3102" i="64" s="1"/>
  <c r="CA3136" i="64"/>
  <c r="CA3153" i="64" s="1"/>
  <c r="CA3110" i="64"/>
  <c r="CA3127" i="64" s="1"/>
  <c r="CA3059" i="64"/>
  <c r="CA3076" i="64" s="1"/>
  <c r="CA2179" i="64"/>
  <c r="CA2202" i="64" s="1"/>
  <c r="CA2068" i="64"/>
  <c r="CA2103" i="64" s="1"/>
  <c r="CA2211" i="64"/>
  <c r="CA2228" i="64" s="1"/>
  <c r="CA2157" i="64"/>
  <c r="CA2170" i="64" s="1"/>
  <c r="CA3188" i="64"/>
  <c r="CA3202" i="64" s="1"/>
  <c r="CA2112" i="64"/>
  <c r="CA1924" i="64"/>
  <c r="CA1951" i="64" s="1"/>
  <c r="CA2489" i="64"/>
  <c r="CA2516" i="64" s="1"/>
  <c r="CA2032" i="64"/>
  <c r="CA2059" i="64" s="1"/>
  <c r="CA1996" i="64"/>
  <c r="CA2023" i="64" s="1"/>
  <c r="CA2625" i="64"/>
  <c r="CA2650" i="64" s="1"/>
  <c r="CA2659" i="64"/>
  <c r="CA2684" i="64" s="1"/>
  <c r="CA2593" i="64"/>
  <c r="CA2616" i="64" s="1"/>
  <c r="CA2525" i="64"/>
  <c r="CA2548" i="64" s="1"/>
  <c r="CA1889" i="64"/>
  <c r="CA1916" i="64" s="1"/>
  <c r="CA1772" i="64"/>
  <c r="CA1785" i="64" s="1"/>
  <c r="CA1620" i="64"/>
  <c r="CA1341" i="64"/>
  <c r="CA1354" i="64" s="1"/>
  <c r="CA1748" i="64"/>
  <c r="CA1763" i="64" s="1"/>
  <c r="CA1596" i="64"/>
  <c r="CA1611" i="64" s="1"/>
  <c r="CA1289" i="64"/>
  <c r="CA1304" i="64" s="1"/>
  <c r="CA2268" i="64"/>
  <c r="CA2283" i="64" s="1"/>
  <c r="CA1865" i="64"/>
  <c r="CA1880" i="64" s="1"/>
  <c r="CA945" i="64"/>
  <c r="CA844" i="64"/>
  <c r="CA864" i="64" s="1"/>
  <c r="CA896" i="64"/>
  <c r="CA921" i="64"/>
  <c r="CA872" i="64"/>
  <c r="CA887" i="64" s="1"/>
  <c r="AE2237" i="64"/>
  <c r="AE3136" i="64"/>
  <c r="AE3153" i="64" s="1"/>
  <c r="AE3110" i="64"/>
  <c r="AE3127" i="64" s="1"/>
  <c r="AE2211" i="64"/>
  <c r="AE2228" i="64" s="1"/>
  <c r="AE2179" i="64"/>
  <c r="AE2202" i="64" s="1"/>
  <c r="AE3085" i="64"/>
  <c r="AE3102" i="64" s="1"/>
  <c r="AE3059" i="64"/>
  <c r="AE3076" i="64" s="1"/>
  <c r="AE2157" i="64"/>
  <c r="AE2170" i="64" s="1"/>
  <c r="AE2068" i="64"/>
  <c r="AE2103" i="64" s="1"/>
  <c r="AE3188" i="64"/>
  <c r="AE3202" i="64" s="1"/>
  <c r="AE2112" i="64"/>
  <c r="AE2489" i="64"/>
  <c r="AE2516" i="64" s="1"/>
  <c r="AE2593" i="64"/>
  <c r="AE2616" i="64" s="1"/>
  <c r="AE2525" i="64"/>
  <c r="AE2548" i="64" s="1"/>
  <c r="AE2032" i="64"/>
  <c r="AE2059" i="64" s="1"/>
  <c r="AE2625" i="64"/>
  <c r="AE2650" i="64" s="1"/>
  <c r="AE2659" i="64"/>
  <c r="AE2684" i="64" s="1"/>
  <c r="AE1889" i="64"/>
  <c r="AE1916" i="64" s="1"/>
  <c r="AE1996" i="64"/>
  <c r="AE2023" i="64" s="1"/>
  <c r="AE1924" i="64"/>
  <c r="AE1951" i="64" s="1"/>
  <c r="AE1865" i="64"/>
  <c r="AE1880" i="64" s="1"/>
  <c r="AE1748" i="64"/>
  <c r="AE1763" i="64" s="1"/>
  <c r="AE1341" i="64"/>
  <c r="AE1354" i="64" s="1"/>
  <c r="AE1596" i="64"/>
  <c r="AE1611" i="64" s="1"/>
  <c r="AE1289" i="64"/>
  <c r="AE1304" i="64" s="1"/>
  <c r="AE1620" i="64"/>
  <c r="AE2268" i="64"/>
  <c r="AE2283" i="64" s="1"/>
  <c r="AE945" i="64"/>
  <c r="AE1772" i="64"/>
  <c r="AE1785" i="64" s="1"/>
  <c r="AE844" i="64"/>
  <c r="AE864" i="64" s="1"/>
  <c r="AE896" i="64"/>
  <c r="AE921" i="64"/>
  <c r="AE872" i="64"/>
  <c r="AE887" i="64" s="1"/>
  <c r="AM2242" i="64"/>
  <c r="AM3141" i="64"/>
  <c r="AM3115" i="64"/>
  <c r="AM3090" i="64"/>
  <c r="AM2184" i="64"/>
  <c r="AM2216" i="64"/>
  <c r="AM2233" i="64" s="1"/>
  <c r="AM2162" i="64"/>
  <c r="AM2175" i="64" s="1"/>
  <c r="AM3064" i="64"/>
  <c r="AM3081" i="64" s="1"/>
  <c r="AM3193" i="64"/>
  <c r="AM3207" i="64" s="1"/>
  <c r="AM2073" i="64"/>
  <c r="AM2108" i="64" s="1"/>
  <c r="AM2117" i="64"/>
  <c r="AM2152" i="64" s="1"/>
  <c r="AM2598" i="64"/>
  <c r="AM2621" i="64" s="1"/>
  <c r="AM2494" i="64"/>
  <c r="AM2521" i="64" s="1"/>
  <c r="AM2037" i="64"/>
  <c r="AM2064" i="64" s="1"/>
  <c r="AM2630" i="64"/>
  <c r="AM2655" i="64" s="1"/>
  <c r="AM2530" i="64"/>
  <c r="AM2553" i="64" s="1"/>
  <c r="AM1929" i="64"/>
  <c r="AM1956" i="64" s="1"/>
  <c r="AM2664" i="64"/>
  <c r="AM2689" i="64" s="1"/>
  <c r="AM1894" i="64"/>
  <c r="AM1921" i="64" s="1"/>
  <c r="AM2001" i="64"/>
  <c r="AM2028" i="64" s="1"/>
  <c r="AM1870" i="64"/>
  <c r="AM1753" i="64"/>
  <c r="AM1625" i="64"/>
  <c r="AM1777" i="64"/>
  <c r="AM1790" i="64" s="1"/>
  <c r="AM1294" i="64"/>
  <c r="AM2273" i="64"/>
  <c r="AM2288" i="64" s="1"/>
  <c r="AM950" i="64"/>
  <c r="AM963" i="64" s="1"/>
  <c r="AM849" i="64"/>
  <c r="AM901" i="64"/>
  <c r="AM2297" i="64"/>
  <c r="AM1601" i="64"/>
  <c r="AM1616" i="64" s="1"/>
  <c r="AM926" i="64"/>
  <c r="AM877" i="64"/>
  <c r="AM1346" i="64"/>
  <c r="AM1359" i="64" s="1"/>
  <c r="BL2241" i="64"/>
  <c r="BL3140" i="64"/>
  <c r="BL3089" i="64"/>
  <c r="BL3114" i="64"/>
  <c r="BL3063" i="64"/>
  <c r="BL2215" i="64"/>
  <c r="BL2183" i="64"/>
  <c r="BL2161" i="64"/>
  <c r="BL3192" i="64"/>
  <c r="BL2072" i="64"/>
  <c r="BL2493" i="64"/>
  <c r="BL2036" i="64"/>
  <c r="BL2597" i="64"/>
  <c r="BL2116" i="64"/>
  <c r="BL2529" i="64"/>
  <c r="BL2663" i="64"/>
  <c r="BL1893" i="64"/>
  <c r="BL2000" i="64"/>
  <c r="BL2629" i="64"/>
  <c r="BL1776" i="64"/>
  <c r="BL1752" i="64"/>
  <c r="BL1767" i="64" s="1"/>
  <c r="BL1928" i="64"/>
  <c r="BL1869" i="64"/>
  <c r="BL1624" i="64"/>
  <c r="BL1743" i="64" s="1"/>
  <c r="BL2272" i="64"/>
  <c r="BL949" i="64"/>
  <c r="BL962" i="64" s="1"/>
  <c r="BL900" i="64"/>
  <c r="BL2296" i="64"/>
  <c r="BL925" i="64"/>
  <c r="BL876" i="64"/>
  <c r="CC2238" i="64"/>
  <c r="CC2260" i="64" s="1"/>
  <c r="CC3137" i="64"/>
  <c r="CC3154" i="64" s="1"/>
  <c r="CC3111" i="64"/>
  <c r="CC3128" i="64" s="1"/>
  <c r="CC3086" i="64"/>
  <c r="CC3103" i="64" s="1"/>
  <c r="CC3060" i="64"/>
  <c r="CC3077" i="64" s="1"/>
  <c r="CC2212" i="64"/>
  <c r="CC2229" i="64" s="1"/>
  <c r="CC2180" i="64"/>
  <c r="CC2203" i="64" s="1"/>
  <c r="CC3189" i="64"/>
  <c r="CC3203" i="64" s="1"/>
  <c r="CC2158" i="64"/>
  <c r="CC2171" i="64" s="1"/>
  <c r="CC2113" i="64"/>
  <c r="CC2148" i="64" s="1"/>
  <c r="CC2490" i="64"/>
  <c r="CC2517" i="64" s="1"/>
  <c r="CC2069" i="64"/>
  <c r="CC2104" i="64" s="1"/>
  <c r="CC2594" i="64"/>
  <c r="CC2617" i="64" s="1"/>
  <c r="CC2526" i="64"/>
  <c r="CC2549" i="64" s="1"/>
  <c r="CC2033" i="64"/>
  <c r="CC2060" i="64" s="1"/>
  <c r="CC1925" i="64"/>
  <c r="CC1952" i="64" s="1"/>
  <c r="CC2660" i="64"/>
  <c r="CC2685" i="64" s="1"/>
  <c r="CC1997" i="64"/>
  <c r="CC2024" i="64" s="1"/>
  <c r="CC1890" i="64"/>
  <c r="CC1917" i="64" s="1"/>
  <c r="CC2626" i="64"/>
  <c r="CC2651" i="64" s="1"/>
  <c r="CC1749" i="64"/>
  <c r="CC1764" i="64" s="1"/>
  <c r="CC1773" i="64"/>
  <c r="CC1786" i="64" s="1"/>
  <c r="CC1621" i="64"/>
  <c r="CC1597" i="64"/>
  <c r="CC1612" i="64" s="1"/>
  <c r="CC2269" i="64"/>
  <c r="CC2284" i="64" s="1"/>
  <c r="CC946" i="64"/>
  <c r="CC959" i="64" s="1"/>
  <c r="CC922" i="64"/>
  <c r="CC897" i="64"/>
  <c r="CC2293" i="64"/>
  <c r="CC2308" i="64" s="1"/>
  <c r="CC1290" i="64"/>
  <c r="CC1305" i="64" s="1"/>
  <c r="CC873" i="64"/>
  <c r="CC1342" i="64"/>
  <c r="CC1355" i="64" s="1"/>
  <c r="CC1866" i="64"/>
  <c r="AW2238" i="64"/>
  <c r="AW2260" i="64" s="1"/>
  <c r="AW3137" i="64"/>
  <c r="AW3154" i="64" s="1"/>
  <c r="AW3111" i="64"/>
  <c r="AW3128" i="64" s="1"/>
  <c r="AW3086" i="64"/>
  <c r="AW3103" i="64" s="1"/>
  <c r="AW3060" i="64"/>
  <c r="AW3077" i="64" s="1"/>
  <c r="AW2212" i="64"/>
  <c r="AW2229" i="64" s="1"/>
  <c r="AW2180" i="64"/>
  <c r="AW2203" i="64" s="1"/>
  <c r="AW2158" i="64"/>
  <c r="AW2171" i="64" s="1"/>
  <c r="AW3189" i="64"/>
  <c r="AW3203" i="64" s="1"/>
  <c r="AW2113" i="64"/>
  <c r="AW2148" i="64" s="1"/>
  <c r="AW2490" i="64"/>
  <c r="AW2517" i="64" s="1"/>
  <c r="AW2594" i="64"/>
  <c r="AW2617" i="64" s="1"/>
  <c r="AW2069" i="64"/>
  <c r="AW2104" i="64" s="1"/>
  <c r="AW2033" i="64"/>
  <c r="AW2060" i="64" s="1"/>
  <c r="AW2526" i="64"/>
  <c r="AW2549" i="64" s="1"/>
  <c r="AW1997" i="64"/>
  <c r="AW2024" i="64" s="1"/>
  <c r="AW2660" i="64"/>
  <c r="AW2685" i="64" s="1"/>
  <c r="AW1890" i="64"/>
  <c r="AW1917" i="64" s="1"/>
  <c r="AW1925" i="64"/>
  <c r="AW1952" i="64" s="1"/>
  <c r="AW1749" i="64"/>
  <c r="AW1764" i="64" s="1"/>
  <c r="AW1773" i="64"/>
  <c r="AW1786" i="64" s="1"/>
  <c r="AW2626" i="64"/>
  <c r="AW2651" i="64" s="1"/>
  <c r="AW1621" i="64"/>
  <c r="AW1597" i="64"/>
  <c r="AW1612" i="64" s="1"/>
  <c r="AW1866" i="64"/>
  <c r="AW2269" i="64"/>
  <c r="AW2284" i="64" s="1"/>
  <c r="AW946" i="64"/>
  <c r="AW959" i="64" s="1"/>
  <c r="AW1290" i="64"/>
  <c r="AW1305" i="64" s="1"/>
  <c r="AW1342" i="64"/>
  <c r="AW1355" i="64" s="1"/>
  <c r="AW922" i="64"/>
  <c r="AW897" i="64"/>
  <c r="AW2293" i="64"/>
  <c r="AW2308" i="64" s="1"/>
  <c r="AW873" i="64"/>
  <c r="AO570" i="64"/>
  <c r="CC570" i="64"/>
  <c r="AN573" i="64"/>
  <c r="CB848" i="64"/>
  <c r="CH3136" i="64"/>
  <c r="CH3153" i="64" s="1"/>
  <c r="CH2237" i="64"/>
  <c r="CH3110" i="64"/>
  <c r="CH3127" i="64" s="1"/>
  <c r="CH3059" i="64"/>
  <c r="CH3076" i="64" s="1"/>
  <c r="CH3085" i="64"/>
  <c r="CH3102" i="64" s="1"/>
  <c r="CH2211" i="64"/>
  <c r="CH2228" i="64" s="1"/>
  <c r="CH2179" i="64"/>
  <c r="CH2202" i="64" s="1"/>
  <c r="CH2157" i="64"/>
  <c r="CH2170" i="64" s="1"/>
  <c r="CH2068" i="64"/>
  <c r="CH2103" i="64" s="1"/>
  <c r="CH3188" i="64"/>
  <c r="CH3202" i="64" s="1"/>
  <c r="CH2112" i="64"/>
  <c r="CH2525" i="64"/>
  <c r="CH2548" i="64" s="1"/>
  <c r="CH2489" i="64"/>
  <c r="CH2516" i="64" s="1"/>
  <c r="CH2593" i="64"/>
  <c r="CH2616" i="64" s="1"/>
  <c r="CH1924" i="64"/>
  <c r="CH1951" i="64" s="1"/>
  <c r="CH2625" i="64"/>
  <c r="CH2650" i="64" s="1"/>
  <c r="CH1772" i="64"/>
  <c r="CH1785" i="64" s="1"/>
  <c r="CH2032" i="64"/>
  <c r="CH2059" i="64" s="1"/>
  <c r="CH1996" i="64"/>
  <c r="CH2023" i="64" s="1"/>
  <c r="CH1620" i="64"/>
  <c r="CH1889" i="64"/>
  <c r="CH1916" i="64" s="1"/>
  <c r="CH1865" i="64"/>
  <c r="CH1880" i="64" s="1"/>
  <c r="CH2659" i="64"/>
  <c r="CH2684" i="64" s="1"/>
  <c r="CH1748" i="64"/>
  <c r="CH1763" i="64" s="1"/>
  <c r="CH1596" i="64"/>
  <c r="CH1611" i="64" s="1"/>
  <c r="CH1289" i="64"/>
  <c r="CH1304" i="64" s="1"/>
  <c r="CH921" i="64"/>
  <c r="CH844" i="64"/>
  <c r="CH864" i="64" s="1"/>
  <c r="CH619" i="64"/>
  <c r="CH896" i="64"/>
  <c r="CH2292" i="64"/>
  <c r="CH945" i="64"/>
  <c r="CH2268" i="64"/>
  <c r="CH2283" i="64" s="1"/>
  <c r="BZ3136" i="64"/>
  <c r="BZ3153" i="64" s="1"/>
  <c r="BZ2237" i="64"/>
  <c r="BZ3110" i="64"/>
  <c r="BZ3127" i="64" s="1"/>
  <c r="BZ3085" i="64"/>
  <c r="BZ3102" i="64" s="1"/>
  <c r="BZ2211" i="64"/>
  <c r="BZ2228" i="64" s="1"/>
  <c r="BZ3059" i="64"/>
  <c r="BZ3076" i="64" s="1"/>
  <c r="BZ2179" i="64"/>
  <c r="BZ2202" i="64" s="1"/>
  <c r="BZ2157" i="64"/>
  <c r="BZ2170" i="64" s="1"/>
  <c r="BZ3188" i="64"/>
  <c r="BZ3202" i="64" s="1"/>
  <c r="BZ2525" i="64"/>
  <c r="BZ2548" i="64" s="1"/>
  <c r="BZ2112" i="64"/>
  <c r="BZ2068" i="64"/>
  <c r="BZ2103" i="64" s="1"/>
  <c r="BZ2489" i="64"/>
  <c r="BZ2516" i="64" s="1"/>
  <c r="BZ1924" i="64"/>
  <c r="BZ1951" i="64" s="1"/>
  <c r="BZ1996" i="64"/>
  <c r="BZ2023" i="64" s="1"/>
  <c r="BZ2625" i="64"/>
  <c r="BZ2650" i="64" s="1"/>
  <c r="BZ1772" i="64"/>
  <c r="BZ1785" i="64" s="1"/>
  <c r="BZ2593" i="64"/>
  <c r="BZ2616" i="64" s="1"/>
  <c r="BZ1865" i="64"/>
  <c r="BZ1880" i="64" s="1"/>
  <c r="BZ1620" i="64"/>
  <c r="BZ2659" i="64"/>
  <c r="BZ2684" i="64" s="1"/>
  <c r="BZ1889" i="64"/>
  <c r="BZ1916" i="64" s="1"/>
  <c r="BZ1748" i="64"/>
  <c r="BZ1763" i="64" s="1"/>
  <c r="BZ2032" i="64"/>
  <c r="BZ2059" i="64" s="1"/>
  <c r="BZ1596" i="64"/>
  <c r="BZ1611" i="64" s="1"/>
  <c r="BZ1289" i="64"/>
  <c r="BZ1304" i="64" s="1"/>
  <c r="BZ945" i="64"/>
  <c r="BZ1341" i="64"/>
  <c r="BZ1354" i="64" s="1"/>
  <c r="BZ2268" i="64"/>
  <c r="BZ2283" i="64" s="1"/>
  <c r="BZ844" i="64"/>
  <c r="BZ864" i="64" s="1"/>
  <c r="BZ619" i="64"/>
  <c r="BZ896" i="64"/>
  <c r="BZ921" i="64"/>
  <c r="BZ2292" i="64"/>
  <c r="BR3136" i="64"/>
  <c r="BR3153" i="64" s="1"/>
  <c r="BR2237" i="64"/>
  <c r="BR3110" i="64"/>
  <c r="BR3127" i="64" s="1"/>
  <c r="BR3085" i="64"/>
  <c r="BR3102" i="64" s="1"/>
  <c r="BR2211" i="64"/>
  <c r="BR2228" i="64" s="1"/>
  <c r="BR2179" i="64"/>
  <c r="BR2202" i="64" s="1"/>
  <c r="BR3059" i="64"/>
  <c r="BR3076" i="64" s="1"/>
  <c r="BR2157" i="64"/>
  <c r="BR2170" i="64" s="1"/>
  <c r="BR2068" i="64"/>
  <c r="BR2103" i="64" s="1"/>
  <c r="BR2112" i="64"/>
  <c r="BR2525" i="64"/>
  <c r="BR2548" i="64" s="1"/>
  <c r="BR3188" i="64"/>
  <c r="BR3202" i="64" s="1"/>
  <c r="BR2489" i="64"/>
  <c r="BR2516" i="64" s="1"/>
  <c r="BR2593" i="64"/>
  <c r="BR2616" i="64" s="1"/>
  <c r="BR1924" i="64"/>
  <c r="BR1951" i="64" s="1"/>
  <c r="BR2032" i="64"/>
  <c r="BR2059" i="64" s="1"/>
  <c r="BR2625" i="64"/>
  <c r="BR2650" i="64" s="1"/>
  <c r="BR1772" i="64"/>
  <c r="BR1785" i="64" s="1"/>
  <c r="BR1620" i="64"/>
  <c r="BR1889" i="64"/>
  <c r="BR1916" i="64" s="1"/>
  <c r="BR2659" i="64"/>
  <c r="BR2684" i="64" s="1"/>
  <c r="BR1748" i="64"/>
  <c r="BR1763" i="64" s="1"/>
  <c r="BR1996" i="64"/>
  <c r="BR2023" i="64" s="1"/>
  <c r="BR1865" i="64"/>
  <c r="BR1880" i="64" s="1"/>
  <c r="BR1596" i="64"/>
  <c r="BR1611" i="64" s="1"/>
  <c r="BR1289" i="64"/>
  <c r="BR1304" i="64" s="1"/>
  <c r="BR921" i="64"/>
  <c r="BR844" i="64"/>
  <c r="BR864" i="64" s="1"/>
  <c r="BR619" i="64"/>
  <c r="BR945" i="64"/>
  <c r="BR896" i="64"/>
  <c r="BR1341" i="64"/>
  <c r="BR1354" i="64" s="1"/>
  <c r="BR2292" i="64"/>
  <c r="BR2268" i="64"/>
  <c r="BR2283" i="64" s="1"/>
  <c r="BJ3136" i="64"/>
  <c r="BJ3153" i="64" s="1"/>
  <c r="BJ2237" i="64"/>
  <c r="BJ3110" i="64"/>
  <c r="BJ3127" i="64" s="1"/>
  <c r="BJ2211" i="64"/>
  <c r="BJ2228" i="64" s="1"/>
  <c r="BJ3059" i="64"/>
  <c r="BJ3076" i="64" s="1"/>
  <c r="BJ2179" i="64"/>
  <c r="BJ2202" i="64" s="1"/>
  <c r="BJ2157" i="64"/>
  <c r="BJ2170" i="64" s="1"/>
  <c r="BJ3085" i="64"/>
  <c r="BJ3102" i="64" s="1"/>
  <c r="BJ2112" i="64"/>
  <c r="BJ2525" i="64"/>
  <c r="BJ2548" i="64" s="1"/>
  <c r="BJ2489" i="64"/>
  <c r="BJ2516" i="64" s="1"/>
  <c r="BJ2593" i="64"/>
  <c r="BJ2616" i="64" s="1"/>
  <c r="BJ3188" i="64"/>
  <c r="BJ3202" i="64" s="1"/>
  <c r="BJ1924" i="64"/>
  <c r="BJ1951" i="64" s="1"/>
  <c r="BJ2068" i="64"/>
  <c r="BJ2103" i="64" s="1"/>
  <c r="BJ2625" i="64"/>
  <c r="BJ2650" i="64" s="1"/>
  <c r="BJ2032" i="64"/>
  <c r="BJ2059" i="64" s="1"/>
  <c r="BJ1772" i="64"/>
  <c r="BJ1785" i="64" s="1"/>
  <c r="BJ1996" i="64"/>
  <c r="BJ2023" i="64" s="1"/>
  <c r="BJ1620" i="64"/>
  <c r="BJ2659" i="64"/>
  <c r="BJ2684" i="64" s="1"/>
  <c r="BJ1865" i="64"/>
  <c r="BJ1880" i="64" s="1"/>
  <c r="BJ1889" i="64"/>
  <c r="BJ1916" i="64" s="1"/>
  <c r="BJ1748" i="64"/>
  <c r="BJ1763" i="64" s="1"/>
  <c r="BJ1596" i="64"/>
  <c r="BJ1611" i="64" s="1"/>
  <c r="BJ1289" i="64"/>
  <c r="BJ1304" i="64" s="1"/>
  <c r="BJ1341" i="64"/>
  <c r="BJ1354" i="64" s="1"/>
  <c r="BJ2268" i="64"/>
  <c r="BJ2283" i="64" s="1"/>
  <c r="BJ844" i="64"/>
  <c r="BJ864" i="64" s="1"/>
  <c r="BJ619" i="64"/>
  <c r="BJ896" i="64"/>
  <c r="BJ2292" i="64"/>
  <c r="BB3136" i="64"/>
  <c r="BB3153" i="64" s="1"/>
  <c r="BB2237" i="64"/>
  <c r="BB3110" i="64"/>
  <c r="BB3127" i="64" s="1"/>
  <c r="BB3085" i="64"/>
  <c r="BB3102" i="64" s="1"/>
  <c r="BB3059" i="64"/>
  <c r="BB3076" i="64" s="1"/>
  <c r="BB2211" i="64"/>
  <c r="BB2228" i="64" s="1"/>
  <c r="BB2179" i="64"/>
  <c r="BB2202" i="64" s="1"/>
  <c r="BB2157" i="64"/>
  <c r="BB2170" i="64" s="1"/>
  <c r="BB2068" i="64"/>
  <c r="BB2103" i="64" s="1"/>
  <c r="BB3188" i="64"/>
  <c r="BB3202" i="64" s="1"/>
  <c r="BB2112" i="64"/>
  <c r="BB2525" i="64"/>
  <c r="BB2548" i="64" s="1"/>
  <c r="BB2489" i="64"/>
  <c r="BB2516" i="64" s="1"/>
  <c r="BB1924" i="64"/>
  <c r="BB1951" i="64" s="1"/>
  <c r="BB2593" i="64"/>
  <c r="BB2616" i="64" s="1"/>
  <c r="BB1996" i="64"/>
  <c r="BB2023" i="64" s="1"/>
  <c r="BB2625" i="64"/>
  <c r="BB2650" i="64" s="1"/>
  <c r="BB1772" i="64"/>
  <c r="BB1785" i="64" s="1"/>
  <c r="BB2032" i="64"/>
  <c r="BB2059" i="64" s="1"/>
  <c r="BB1620" i="64"/>
  <c r="BB1865" i="64"/>
  <c r="BB1880" i="64" s="1"/>
  <c r="BB2659" i="64"/>
  <c r="BB2684" i="64" s="1"/>
  <c r="BB1748" i="64"/>
  <c r="BB1763" i="64" s="1"/>
  <c r="BB1889" i="64"/>
  <c r="BB1916" i="64" s="1"/>
  <c r="BB1596" i="64"/>
  <c r="BB1611" i="64" s="1"/>
  <c r="BB1289" i="64"/>
  <c r="BB1304" i="64" s="1"/>
  <c r="BB945" i="64"/>
  <c r="BB844" i="64"/>
  <c r="BB864" i="64" s="1"/>
  <c r="BB1341" i="64"/>
  <c r="BB1354" i="64" s="1"/>
  <c r="BB619" i="64"/>
  <c r="BB896" i="64"/>
  <c r="BB921" i="64"/>
  <c r="BB2292" i="64"/>
  <c r="BB2268" i="64"/>
  <c r="BB2283" i="64" s="1"/>
  <c r="AT3136" i="64"/>
  <c r="AT3153" i="64" s="1"/>
  <c r="AT2237" i="64"/>
  <c r="AT3110" i="64"/>
  <c r="AT3127" i="64" s="1"/>
  <c r="AT3085" i="64"/>
  <c r="AT3102" i="64" s="1"/>
  <c r="AT3059" i="64"/>
  <c r="AT3076" i="64" s="1"/>
  <c r="AT2179" i="64"/>
  <c r="AT2202" i="64" s="1"/>
  <c r="AT2211" i="64"/>
  <c r="AT2228" i="64" s="1"/>
  <c r="AT2157" i="64"/>
  <c r="AT2170" i="64" s="1"/>
  <c r="AT2525" i="64"/>
  <c r="AT2548" i="64" s="1"/>
  <c r="AT3188" i="64"/>
  <c r="AT3202" i="64" s="1"/>
  <c r="AT2112" i="64"/>
  <c r="AT2489" i="64"/>
  <c r="AT2516" i="64" s="1"/>
  <c r="AT2068" i="64"/>
  <c r="AT2103" i="64" s="1"/>
  <c r="AT2593" i="64"/>
  <c r="AT2616" i="64" s="1"/>
  <c r="AT1924" i="64"/>
  <c r="AT1951" i="64" s="1"/>
  <c r="AT2625" i="64"/>
  <c r="AT2650" i="64" s="1"/>
  <c r="AT1772" i="64"/>
  <c r="AT1785" i="64" s="1"/>
  <c r="AT1996" i="64"/>
  <c r="AT2023" i="64" s="1"/>
  <c r="AT1865" i="64"/>
  <c r="AT1880" i="64" s="1"/>
  <c r="AT1620" i="64"/>
  <c r="AT2659" i="64"/>
  <c r="AT2684" i="64" s="1"/>
  <c r="AT1748" i="64"/>
  <c r="AT1763" i="64" s="1"/>
  <c r="AT2032" i="64"/>
  <c r="AT2059" i="64" s="1"/>
  <c r="AT1596" i="64"/>
  <c r="AT1611" i="64" s="1"/>
  <c r="AT1889" i="64"/>
  <c r="AT1916" i="64" s="1"/>
  <c r="AT1289" i="64"/>
  <c r="AT1304" i="64" s="1"/>
  <c r="AT2268" i="64"/>
  <c r="AT2283" i="64" s="1"/>
  <c r="AT844" i="64"/>
  <c r="AT864" i="64" s="1"/>
  <c r="AT921" i="64"/>
  <c r="AT619" i="64"/>
  <c r="AT896" i="64"/>
  <c r="AT945" i="64"/>
  <c r="AT2292" i="64"/>
  <c r="AT1341" i="64"/>
  <c r="AT1354" i="64" s="1"/>
  <c r="AL3136" i="64"/>
  <c r="AL3153" i="64" s="1"/>
  <c r="AL2237" i="64"/>
  <c r="AL3110" i="64"/>
  <c r="AL3127" i="64" s="1"/>
  <c r="AL3059" i="64"/>
  <c r="AL3076" i="64" s="1"/>
  <c r="AL3085" i="64"/>
  <c r="AL3102" i="64" s="1"/>
  <c r="AL2211" i="64"/>
  <c r="AL2228" i="64" s="1"/>
  <c r="AL2179" i="64"/>
  <c r="AL2202" i="64" s="1"/>
  <c r="AL3188" i="64"/>
  <c r="AL3202" i="64" s="1"/>
  <c r="AL2157" i="64"/>
  <c r="AL2170" i="64" s="1"/>
  <c r="AL2068" i="64"/>
  <c r="AL2103" i="64" s="1"/>
  <c r="AL2525" i="64"/>
  <c r="AL2548" i="64" s="1"/>
  <c r="AL2489" i="64"/>
  <c r="AL2516" i="64" s="1"/>
  <c r="AL2593" i="64"/>
  <c r="AL2616" i="64" s="1"/>
  <c r="AL1924" i="64"/>
  <c r="AL1951" i="64" s="1"/>
  <c r="AL2112" i="64"/>
  <c r="AL2032" i="64"/>
  <c r="AL2059" i="64" s="1"/>
  <c r="AL2625" i="64"/>
  <c r="AL2650" i="64" s="1"/>
  <c r="AL1996" i="64"/>
  <c r="AL2023" i="64" s="1"/>
  <c r="AL1772" i="64"/>
  <c r="AL1785" i="64" s="1"/>
  <c r="AL1889" i="64"/>
  <c r="AL1916" i="64" s="1"/>
  <c r="AL1620" i="64"/>
  <c r="AL2659" i="64"/>
  <c r="AL2684" i="64" s="1"/>
  <c r="AL1748" i="64"/>
  <c r="AL1763" i="64" s="1"/>
  <c r="AL1865" i="64"/>
  <c r="AL1880" i="64" s="1"/>
  <c r="AL1596" i="64"/>
  <c r="AL1611" i="64" s="1"/>
  <c r="AL1289" i="64"/>
  <c r="AL1304" i="64" s="1"/>
  <c r="AL945" i="64"/>
  <c r="AL1341" i="64"/>
  <c r="AL1354" i="64" s="1"/>
  <c r="AL921" i="64"/>
  <c r="AL844" i="64"/>
  <c r="AL864" i="64" s="1"/>
  <c r="AL619" i="64"/>
  <c r="AL896" i="64"/>
  <c r="AL2292" i="64"/>
  <c r="AL2268" i="64"/>
  <c r="AL2283" i="64" s="1"/>
  <c r="AD3136" i="64"/>
  <c r="AD3153" i="64" s="1"/>
  <c r="AD2237" i="64"/>
  <c r="AD3110" i="64"/>
  <c r="AD3127" i="64" s="1"/>
  <c r="AD2211" i="64"/>
  <c r="AD2228" i="64" s="1"/>
  <c r="AD2179" i="64"/>
  <c r="AD2202" i="64" s="1"/>
  <c r="AD3085" i="64"/>
  <c r="AD3102" i="64" s="1"/>
  <c r="AD3059" i="64"/>
  <c r="AD3076" i="64" s="1"/>
  <c r="AD2157" i="64"/>
  <c r="AD2170" i="64" s="1"/>
  <c r="AD2112" i="64"/>
  <c r="AD3188" i="64"/>
  <c r="AD3202" i="64" s="1"/>
  <c r="AD2525" i="64"/>
  <c r="AD2548" i="64" s="1"/>
  <c r="AD2489" i="64"/>
  <c r="AD2516" i="64" s="1"/>
  <c r="AD1924" i="64"/>
  <c r="AD1951" i="64" s="1"/>
  <c r="AD2593" i="64"/>
  <c r="AD2616" i="64" s="1"/>
  <c r="AD1996" i="64"/>
  <c r="AD2023" i="64" s="1"/>
  <c r="AD2625" i="64"/>
  <c r="AD2650" i="64" s="1"/>
  <c r="AD2068" i="64"/>
  <c r="AD2103" i="64" s="1"/>
  <c r="AD2032" i="64"/>
  <c r="AD2059" i="64" s="1"/>
  <c r="AD1772" i="64"/>
  <c r="AD1785" i="64" s="1"/>
  <c r="AD1620" i="64"/>
  <c r="AD1889" i="64"/>
  <c r="AD1916" i="64" s="1"/>
  <c r="AD2659" i="64"/>
  <c r="AD2684" i="64" s="1"/>
  <c r="AD1865" i="64"/>
  <c r="AD1880" i="64" s="1"/>
  <c r="AD1748" i="64"/>
  <c r="AD1763" i="64" s="1"/>
  <c r="AD1596" i="64"/>
  <c r="AD1611" i="64" s="1"/>
  <c r="AD1289" i="64"/>
  <c r="AD1304" i="64" s="1"/>
  <c r="AD2268" i="64"/>
  <c r="AD2283" i="64" s="1"/>
  <c r="AD844" i="64"/>
  <c r="AD864" i="64" s="1"/>
  <c r="AD945" i="64"/>
  <c r="AD619" i="64"/>
  <c r="AD1341" i="64"/>
  <c r="AD1354" i="64" s="1"/>
  <c r="AD896" i="64"/>
  <c r="AD2292" i="64"/>
  <c r="V3136" i="64"/>
  <c r="V3153" i="64" s="1"/>
  <c r="V2237" i="64"/>
  <c r="V3110" i="64"/>
  <c r="V3127" i="64" s="1"/>
  <c r="V3059" i="64"/>
  <c r="V3076" i="64" s="1"/>
  <c r="V3085" i="64"/>
  <c r="V3102" i="64" s="1"/>
  <c r="V2211" i="64"/>
  <c r="V2228" i="64" s="1"/>
  <c r="V2179" i="64"/>
  <c r="V2202" i="64" s="1"/>
  <c r="V2157" i="64"/>
  <c r="V2170" i="64" s="1"/>
  <c r="V2068" i="64"/>
  <c r="V2103" i="64" s="1"/>
  <c r="V2525" i="64"/>
  <c r="V2548" i="64" s="1"/>
  <c r="V3188" i="64"/>
  <c r="V3202" i="64" s="1"/>
  <c r="V2489" i="64"/>
  <c r="V2516" i="64" s="1"/>
  <c r="V2593" i="64"/>
  <c r="V2616" i="64" s="1"/>
  <c r="V1924" i="64"/>
  <c r="V1951" i="64" s="1"/>
  <c r="V2625" i="64"/>
  <c r="V2650" i="64" s="1"/>
  <c r="V1772" i="64"/>
  <c r="V1785" i="64" s="1"/>
  <c r="V2032" i="64"/>
  <c r="V2059" i="64" s="1"/>
  <c r="V1996" i="64"/>
  <c r="V2023" i="64" s="1"/>
  <c r="V2112" i="64"/>
  <c r="V1620" i="64"/>
  <c r="V1889" i="64"/>
  <c r="V1916" i="64" s="1"/>
  <c r="V1865" i="64"/>
  <c r="V1880" i="64" s="1"/>
  <c r="V1748" i="64"/>
  <c r="V1763" i="64" s="1"/>
  <c r="V2659" i="64"/>
  <c r="V2684" i="64" s="1"/>
  <c r="V1596" i="64"/>
  <c r="V1611" i="64" s="1"/>
  <c r="V1289" i="64"/>
  <c r="V1304" i="64" s="1"/>
  <c r="V844" i="64"/>
  <c r="V864" i="64" s="1"/>
  <c r="V619" i="64"/>
  <c r="V896" i="64"/>
  <c r="V921" i="64"/>
  <c r="V2292" i="64"/>
  <c r="V945" i="64"/>
  <c r="V2268" i="64"/>
  <c r="V2283" i="64" s="1"/>
  <c r="CH2242" i="64"/>
  <c r="CH3115" i="64"/>
  <c r="CH3090" i="64"/>
  <c r="CH2216" i="64"/>
  <c r="CH2233" i="64" s="1"/>
  <c r="CH3141" i="64"/>
  <c r="CH3064" i="64"/>
  <c r="CH3081" i="64" s="1"/>
  <c r="CH2184" i="64"/>
  <c r="CH2162" i="64"/>
  <c r="CH2175" i="64" s="1"/>
  <c r="CH2073" i="64"/>
  <c r="CH2108" i="64" s="1"/>
  <c r="CH2598" i="64"/>
  <c r="CH2621" i="64" s="1"/>
  <c r="CH3193" i="64"/>
  <c r="CH3207" i="64" s="1"/>
  <c r="CH2117" i="64"/>
  <c r="CH2152" i="64" s="1"/>
  <c r="CH2494" i="64"/>
  <c r="CH2521" i="64" s="1"/>
  <c r="CH2001" i="64"/>
  <c r="CH2028" i="64" s="1"/>
  <c r="CH2530" i="64"/>
  <c r="CH2553" i="64" s="1"/>
  <c r="CH1929" i="64"/>
  <c r="CH1956" i="64" s="1"/>
  <c r="CH2630" i="64"/>
  <c r="CH2655" i="64" s="1"/>
  <c r="CH2037" i="64"/>
  <c r="CH2064" i="64" s="1"/>
  <c r="CH2664" i="64"/>
  <c r="CH2689" i="64" s="1"/>
  <c r="CH1894" i="64"/>
  <c r="CH1921" i="64" s="1"/>
  <c r="CH1777" i="64"/>
  <c r="CH1790" i="64" s="1"/>
  <c r="CH1753" i="64"/>
  <c r="CH1870" i="64"/>
  <c r="CH1346" i="64"/>
  <c r="CH1359" i="64" s="1"/>
  <c r="CH1601" i="64"/>
  <c r="CH1616" i="64" s="1"/>
  <c r="CH1294" i="64"/>
  <c r="CH1625" i="64"/>
  <c r="CH2273" i="64"/>
  <c r="CH2288" i="64" s="1"/>
  <c r="CH950" i="64"/>
  <c r="CH963" i="64" s="1"/>
  <c r="CH849" i="64"/>
  <c r="CH2297" i="64"/>
  <c r="CH926" i="64"/>
  <c r="CH574" i="64"/>
  <c r="CH584" i="64" s="1"/>
  <c r="CH901" i="64"/>
  <c r="CH877" i="64"/>
  <c r="BZ2242" i="64"/>
  <c r="BZ3141" i="64"/>
  <c r="BZ3090" i="64"/>
  <c r="BZ3115" i="64"/>
  <c r="BZ2216" i="64"/>
  <c r="BZ2233" i="64" s="1"/>
  <c r="BZ2162" i="64"/>
  <c r="BZ2175" i="64" s="1"/>
  <c r="BZ3064" i="64"/>
  <c r="BZ3081" i="64" s="1"/>
  <c r="BZ2184" i="64"/>
  <c r="BZ3193" i="64"/>
  <c r="BZ3207" i="64" s="1"/>
  <c r="BZ2073" i="64"/>
  <c r="BZ2108" i="64" s="1"/>
  <c r="BZ2117" i="64"/>
  <c r="BZ2152" i="64" s="1"/>
  <c r="BZ2598" i="64"/>
  <c r="BZ2621" i="64" s="1"/>
  <c r="BZ2001" i="64"/>
  <c r="BZ2028" i="64" s="1"/>
  <c r="BZ1929" i="64"/>
  <c r="BZ1956" i="64" s="1"/>
  <c r="BZ2037" i="64"/>
  <c r="BZ2064" i="64" s="1"/>
  <c r="BZ2494" i="64"/>
  <c r="BZ2521" i="64" s="1"/>
  <c r="BZ2630" i="64"/>
  <c r="BZ2655" i="64" s="1"/>
  <c r="BZ2530" i="64"/>
  <c r="BZ2553" i="64" s="1"/>
  <c r="BZ2664" i="64"/>
  <c r="BZ2689" i="64" s="1"/>
  <c r="BZ1894" i="64"/>
  <c r="BZ1921" i="64" s="1"/>
  <c r="BZ1777" i="64"/>
  <c r="BZ1790" i="64" s="1"/>
  <c r="BZ1870" i="64"/>
  <c r="BZ1753" i="64"/>
  <c r="BZ1346" i="64"/>
  <c r="BZ1359" i="64" s="1"/>
  <c r="BZ1625" i="64"/>
  <c r="BZ1601" i="64"/>
  <c r="BZ1616" i="64" s="1"/>
  <c r="BZ1294" i="64"/>
  <c r="BZ2273" i="64"/>
  <c r="BZ2288" i="64" s="1"/>
  <c r="BZ950" i="64"/>
  <c r="BZ963" i="64" s="1"/>
  <c r="BZ926" i="64"/>
  <c r="BZ849" i="64"/>
  <c r="BZ901" i="64"/>
  <c r="BZ2297" i="64"/>
  <c r="BZ574" i="64"/>
  <c r="BZ584" i="64" s="1"/>
  <c r="BZ877" i="64"/>
  <c r="BR2242" i="64"/>
  <c r="BR3115" i="64"/>
  <c r="BR3141" i="64"/>
  <c r="BR3090" i="64"/>
  <c r="BR2216" i="64"/>
  <c r="BR2233" i="64" s="1"/>
  <c r="BR3064" i="64"/>
  <c r="BR3081" i="64" s="1"/>
  <c r="BR2184" i="64"/>
  <c r="BR2073" i="64"/>
  <c r="BR2108" i="64" s="1"/>
  <c r="BR2162" i="64"/>
  <c r="BR2175" i="64" s="1"/>
  <c r="BR3193" i="64"/>
  <c r="BR3207" i="64" s="1"/>
  <c r="BR2117" i="64"/>
  <c r="BR2152" i="64" s="1"/>
  <c r="BR2001" i="64"/>
  <c r="BR2028" i="64" s="1"/>
  <c r="BR2037" i="64"/>
  <c r="BR2064" i="64" s="1"/>
  <c r="BR2494" i="64"/>
  <c r="BR2521" i="64" s="1"/>
  <c r="BR1929" i="64"/>
  <c r="BR1956" i="64" s="1"/>
  <c r="BR2530" i="64"/>
  <c r="BR2553" i="64" s="1"/>
  <c r="BR2630" i="64"/>
  <c r="BR2655" i="64" s="1"/>
  <c r="BR2664" i="64"/>
  <c r="BR2689" i="64" s="1"/>
  <c r="BR1894" i="64"/>
  <c r="BR1921" i="64" s="1"/>
  <c r="BR2598" i="64"/>
  <c r="BR2621" i="64" s="1"/>
  <c r="BR1870" i="64"/>
  <c r="BR1753" i="64"/>
  <c r="BR1777" i="64"/>
  <c r="BR1790" i="64" s="1"/>
  <c r="BR1601" i="64"/>
  <c r="BR1616" i="64" s="1"/>
  <c r="BR1346" i="64"/>
  <c r="BR1359" i="64" s="1"/>
  <c r="BR1294" i="64"/>
  <c r="BR2273" i="64"/>
  <c r="BR2288" i="64" s="1"/>
  <c r="BR950" i="64"/>
  <c r="BR963" i="64" s="1"/>
  <c r="BR849" i="64"/>
  <c r="BR901" i="64"/>
  <c r="BR2297" i="64"/>
  <c r="BR926" i="64"/>
  <c r="BR574" i="64"/>
  <c r="BR584" i="64" s="1"/>
  <c r="BR1625" i="64"/>
  <c r="BR877" i="64"/>
  <c r="BJ2242" i="64"/>
  <c r="BJ3141" i="64"/>
  <c r="BJ3090" i="64"/>
  <c r="BJ3115" i="64"/>
  <c r="BJ2216" i="64"/>
  <c r="BJ2233" i="64" s="1"/>
  <c r="BJ3064" i="64"/>
  <c r="BJ3081" i="64" s="1"/>
  <c r="BJ2184" i="64"/>
  <c r="BJ2162" i="64"/>
  <c r="BJ2175" i="64" s="1"/>
  <c r="BJ3193" i="64"/>
  <c r="BJ3207" i="64" s="1"/>
  <c r="BJ2073" i="64"/>
  <c r="BJ2108" i="64" s="1"/>
  <c r="BJ2117" i="64"/>
  <c r="BJ2152" i="64" s="1"/>
  <c r="BJ2598" i="64"/>
  <c r="BJ2621" i="64" s="1"/>
  <c r="BJ2001" i="64"/>
  <c r="BJ2028" i="64" s="1"/>
  <c r="BJ2530" i="64"/>
  <c r="BJ2553" i="64" s="1"/>
  <c r="BJ1929" i="64"/>
  <c r="BJ1956" i="64" s="1"/>
  <c r="BJ2630" i="64"/>
  <c r="BJ2655" i="64" s="1"/>
  <c r="BJ2664" i="64"/>
  <c r="BJ2689" i="64" s="1"/>
  <c r="BJ2494" i="64"/>
  <c r="BJ2521" i="64" s="1"/>
  <c r="BJ2037" i="64"/>
  <c r="BJ2064" i="64" s="1"/>
  <c r="BJ1894" i="64"/>
  <c r="BJ1921" i="64" s="1"/>
  <c r="BJ1870" i="64"/>
  <c r="BJ1753" i="64"/>
  <c r="BJ1777" i="64"/>
  <c r="BJ1790" i="64" s="1"/>
  <c r="BJ1346" i="64"/>
  <c r="BJ1359" i="64" s="1"/>
  <c r="BJ1625" i="64"/>
  <c r="BJ1294" i="64"/>
  <c r="BJ2273" i="64"/>
  <c r="BJ2288" i="64" s="1"/>
  <c r="BJ1601" i="64"/>
  <c r="BJ1616" i="64" s="1"/>
  <c r="BJ950" i="64"/>
  <c r="BJ963" i="64" s="1"/>
  <c r="BJ901" i="64"/>
  <c r="BJ926" i="64"/>
  <c r="BJ849" i="64"/>
  <c r="BJ2297" i="64"/>
  <c r="BJ574" i="64"/>
  <c r="BJ584" i="64" s="1"/>
  <c r="BJ877" i="64"/>
  <c r="BB2242" i="64"/>
  <c r="BB3115" i="64"/>
  <c r="BB3090" i="64"/>
  <c r="BB3141" i="64"/>
  <c r="BB2216" i="64"/>
  <c r="BB2233" i="64" s="1"/>
  <c r="BB3064" i="64"/>
  <c r="BB3081" i="64" s="1"/>
  <c r="BB3193" i="64"/>
  <c r="BB3207" i="64" s="1"/>
  <c r="BB2184" i="64"/>
  <c r="BB2162" i="64"/>
  <c r="BB2175" i="64" s="1"/>
  <c r="BB2073" i="64"/>
  <c r="BB2108" i="64" s="1"/>
  <c r="BB2598" i="64"/>
  <c r="BB2621" i="64" s="1"/>
  <c r="BB2117" i="64"/>
  <c r="BB2152" i="64" s="1"/>
  <c r="BB2001" i="64"/>
  <c r="BB2028" i="64" s="1"/>
  <c r="BB2037" i="64"/>
  <c r="BB2064" i="64" s="1"/>
  <c r="BB1929" i="64"/>
  <c r="BB1956" i="64" s="1"/>
  <c r="BB2494" i="64"/>
  <c r="BB2521" i="64" s="1"/>
  <c r="BB2630" i="64"/>
  <c r="BB2655" i="64" s="1"/>
  <c r="BB2664" i="64"/>
  <c r="BB2689" i="64" s="1"/>
  <c r="BB2530" i="64"/>
  <c r="BB2553" i="64" s="1"/>
  <c r="BB1894" i="64"/>
  <c r="BB1921" i="64" s="1"/>
  <c r="BB1777" i="64"/>
  <c r="BB1790" i="64" s="1"/>
  <c r="BB1753" i="64"/>
  <c r="BB1870" i="64"/>
  <c r="BB1625" i="64"/>
  <c r="BB1346" i="64"/>
  <c r="BB1359" i="64" s="1"/>
  <c r="BB1601" i="64"/>
  <c r="BB1616" i="64" s="1"/>
  <c r="BB1294" i="64"/>
  <c r="BB2273" i="64"/>
  <c r="BB2288" i="64" s="1"/>
  <c r="BB950" i="64"/>
  <c r="BB963" i="64" s="1"/>
  <c r="BB849" i="64"/>
  <c r="BB2297" i="64"/>
  <c r="BB926" i="64"/>
  <c r="BB574" i="64"/>
  <c r="BB584" i="64" s="1"/>
  <c r="BB901" i="64"/>
  <c r="BB877" i="64"/>
  <c r="AT2242" i="64"/>
  <c r="AT3090" i="64"/>
  <c r="AT3141" i="64"/>
  <c r="AT3115" i="64"/>
  <c r="AT2216" i="64"/>
  <c r="AT2233" i="64" s="1"/>
  <c r="AT3064" i="64"/>
  <c r="AT3081" i="64" s="1"/>
  <c r="AT2184" i="64"/>
  <c r="AT2073" i="64"/>
  <c r="AT2108" i="64" s="1"/>
  <c r="AT2162" i="64"/>
  <c r="AT2175" i="64" s="1"/>
  <c r="AT3193" i="64"/>
  <c r="AT3207" i="64" s="1"/>
  <c r="AT2117" i="64"/>
  <c r="AT2152" i="64" s="1"/>
  <c r="AT2037" i="64"/>
  <c r="AT2064" i="64" s="1"/>
  <c r="AT2001" i="64"/>
  <c r="AT2028" i="64" s="1"/>
  <c r="AT2494" i="64"/>
  <c r="AT2521" i="64" s="1"/>
  <c r="AT2530" i="64"/>
  <c r="AT2553" i="64" s="1"/>
  <c r="AT1929" i="64"/>
  <c r="AT1956" i="64" s="1"/>
  <c r="AT2598" i="64"/>
  <c r="AT2621" i="64" s="1"/>
  <c r="AT2630" i="64"/>
  <c r="AT2655" i="64" s="1"/>
  <c r="AT2664" i="64"/>
  <c r="AT2689" i="64" s="1"/>
  <c r="AT1894" i="64"/>
  <c r="AT1921" i="64" s="1"/>
  <c r="AT1777" i="64"/>
  <c r="AT1790" i="64" s="1"/>
  <c r="AT1870" i="64"/>
  <c r="AT1753" i="64"/>
  <c r="AT1346" i="64"/>
  <c r="AT1359" i="64" s="1"/>
  <c r="AT1601" i="64"/>
  <c r="AT1616" i="64" s="1"/>
  <c r="AT1294" i="64"/>
  <c r="AT2273" i="64"/>
  <c r="AT2288" i="64" s="1"/>
  <c r="AT1625" i="64"/>
  <c r="AT950" i="64"/>
  <c r="AT963" i="64" s="1"/>
  <c r="AT926" i="64"/>
  <c r="AT849" i="64"/>
  <c r="AT901" i="64"/>
  <c r="AT2297" i="64"/>
  <c r="AT574" i="64"/>
  <c r="AT584" i="64" s="1"/>
  <c r="AT877" i="64"/>
  <c r="AL2242" i="64"/>
  <c r="AL3115" i="64"/>
  <c r="AL3090" i="64"/>
  <c r="AL3141" i="64"/>
  <c r="AL2216" i="64"/>
  <c r="AL2233" i="64" s="1"/>
  <c r="AL2184" i="64"/>
  <c r="AL2162" i="64"/>
  <c r="AL2175" i="64" s="1"/>
  <c r="AL3064" i="64"/>
  <c r="AL3081" i="64" s="1"/>
  <c r="AL3193" i="64"/>
  <c r="AL3207" i="64" s="1"/>
  <c r="AL2073" i="64"/>
  <c r="AL2108" i="64" s="1"/>
  <c r="AL2117" i="64"/>
  <c r="AL2152" i="64" s="1"/>
  <c r="AL2598" i="64"/>
  <c r="AL2621" i="64" s="1"/>
  <c r="AL2530" i="64"/>
  <c r="AL2553" i="64" s="1"/>
  <c r="AL2001" i="64"/>
  <c r="AL2028" i="64" s="1"/>
  <c r="AL1929" i="64"/>
  <c r="AL1956" i="64" s="1"/>
  <c r="AL2037" i="64"/>
  <c r="AL2064" i="64" s="1"/>
  <c r="AL2494" i="64"/>
  <c r="AL2521" i="64" s="1"/>
  <c r="AL2630" i="64"/>
  <c r="AL2655" i="64" s="1"/>
  <c r="AL2664" i="64"/>
  <c r="AL2689" i="64" s="1"/>
  <c r="AL1894" i="64"/>
  <c r="AL1921" i="64" s="1"/>
  <c r="AL1870" i="64"/>
  <c r="AL1753" i="64"/>
  <c r="AL1601" i="64"/>
  <c r="AL1616" i="64" s="1"/>
  <c r="AL1346" i="64"/>
  <c r="AL1359" i="64" s="1"/>
  <c r="AL1625" i="64"/>
  <c r="AL1777" i="64"/>
  <c r="AL1790" i="64" s="1"/>
  <c r="AL1294" i="64"/>
  <c r="AL2273" i="64"/>
  <c r="AL2288" i="64" s="1"/>
  <c r="AL950" i="64"/>
  <c r="AL963" i="64" s="1"/>
  <c r="AL849" i="64"/>
  <c r="AL901" i="64"/>
  <c r="AL2297" i="64"/>
  <c r="AL926" i="64"/>
  <c r="AL574" i="64"/>
  <c r="AL584" i="64" s="1"/>
  <c r="AL877" i="64"/>
  <c r="AD2242" i="64"/>
  <c r="AD3090" i="64"/>
  <c r="AD3141" i="64"/>
  <c r="AD3115" i="64"/>
  <c r="AD2216" i="64"/>
  <c r="AD2233" i="64" s="1"/>
  <c r="AD3064" i="64"/>
  <c r="AD3081" i="64" s="1"/>
  <c r="AD2184" i="64"/>
  <c r="AD2162" i="64"/>
  <c r="AD2175" i="64" s="1"/>
  <c r="AD2073" i="64"/>
  <c r="AD2108" i="64" s="1"/>
  <c r="AD2117" i="64"/>
  <c r="AD2152" i="64" s="1"/>
  <c r="AD3193" i="64"/>
  <c r="AD3207" i="64" s="1"/>
  <c r="AD2037" i="64"/>
  <c r="AD2064" i="64" s="1"/>
  <c r="AD2598" i="64"/>
  <c r="AD2621" i="64" s="1"/>
  <c r="AD2494" i="64"/>
  <c r="AD2521" i="64" s="1"/>
  <c r="AD1929" i="64"/>
  <c r="AD1956" i="64" s="1"/>
  <c r="AD2530" i="64"/>
  <c r="AD2553" i="64" s="1"/>
  <c r="AD2001" i="64"/>
  <c r="AD2028" i="64" s="1"/>
  <c r="AD2630" i="64"/>
  <c r="AD2655" i="64" s="1"/>
  <c r="AD2664" i="64"/>
  <c r="AD2689" i="64" s="1"/>
  <c r="AD1894" i="64"/>
  <c r="AD1921" i="64" s="1"/>
  <c r="AD1870" i="64"/>
  <c r="AD1753" i="64"/>
  <c r="AD1777" i="64"/>
  <c r="AD1790" i="64" s="1"/>
  <c r="AD1625" i="64"/>
  <c r="AD1346" i="64"/>
  <c r="AD1359" i="64" s="1"/>
  <c r="AD1294" i="64"/>
  <c r="AD2273" i="64"/>
  <c r="AD2288" i="64" s="1"/>
  <c r="AD1601" i="64"/>
  <c r="AD1616" i="64" s="1"/>
  <c r="AD950" i="64"/>
  <c r="AD963" i="64" s="1"/>
  <c r="AD926" i="64"/>
  <c r="AD849" i="64"/>
  <c r="AD901" i="64"/>
  <c r="AD2297" i="64"/>
  <c r="AD574" i="64"/>
  <c r="AD584" i="64" s="1"/>
  <c r="AD877" i="64"/>
  <c r="V2242" i="64"/>
  <c r="V3090" i="64"/>
  <c r="V3115" i="64"/>
  <c r="V2216" i="64"/>
  <c r="V2233" i="64" s="1"/>
  <c r="V3141" i="64"/>
  <c r="V2184" i="64"/>
  <c r="V3064" i="64"/>
  <c r="V3081" i="64" s="1"/>
  <c r="V2073" i="64"/>
  <c r="V2108" i="64" s="1"/>
  <c r="V3193" i="64"/>
  <c r="V3207" i="64" s="1"/>
  <c r="V2598" i="64"/>
  <c r="V2621" i="64" s="1"/>
  <c r="V2162" i="64"/>
  <c r="V2175" i="64" s="1"/>
  <c r="V2117" i="64"/>
  <c r="V2152" i="64" s="1"/>
  <c r="V2494" i="64"/>
  <c r="V2521" i="64" s="1"/>
  <c r="V2530" i="64"/>
  <c r="V2553" i="64" s="1"/>
  <c r="V1929" i="64"/>
  <c r="V1956" i="64" s="1"/>
  <c r="V2630" i="64"/>
  <c r="V2655" i="64" s="1"/>
  <c r="V2001" i="64"/>
  <c r="V2028" i="64" s="1"/>
  <c r="V2664" i="64"/>
  <c r="V2689" i="64" s="1"/>
  <c r="V2037" i="64"/>
  <c r="V2064" i="64" s="1"/>
  <c r="V1894" i="64"/>
  <c r="V1921" i="64" s="1"/>
  <c r="V1777" i="64"/>
  <c r="V1790" i="64" s="1"/>
  <c r="V1753" i="64"/>
  <c r="V1870" i="64"/>
  <c r="V1346" i="64"/>
  <c r="V1359" i="64" s="1"/>
  <c r="V1601" i="64"/>
  <c r="V1616" i="64" s="1"/>
  <c r="V1294" i="64"/>
  <c r="V1625" i="64"/>
  <c r="V2273" i="64"/>
  <c r="V2288" i="64" s="1"/>
  <c r="V950" i="64"/>
  <c r="V963" i="64" s="1"/>
  <c r="V849" i="64"/>
  <c r="V901" i="64"/>
  <c r="V2297" i="64"/>
  <c r="V926" i="64"/>
  <c r="V574" i="64"/>
  <c r="V584" i="64" s="1"/>
  <c r="V877" i="64"/>
  <c r="CI2241" i="64"/>
  <c r="CI3140" i="64"/>
  <c r="CI3114" i="64"/>
  <c r="CI3089" i="64"/>
  <c r="CI2183" i="64"/>
  <c r="CI2215" i="64"/>
  <c r="CI2161" i="64"/>
  <c r="CI3063" i="64"/>
  <c r="CI2072" i="64"/>
  <c r="CI2597" i="64"/>
  <c r="CI2493" i="64"/>
  <c r="CI3192" i="64"/>
  <c r="CI2116" i="64"/>
  <c r="CI2036" i="64"/>
  <c r="CI2629" i="64"/>
  <c r="CI1928" i="64"/>
  <c r="CI2663" i="64"/>
  <c r="CI2529" i="64"/>
  <c r="CI1893" i="64"/>
  <c r="CI2000" i="64"/>
  <c r="CI1776" i="64"/>
  <c r="CI1869" i="64"/>
  <c r="CI1752" i="64"/>
  <c r="CI1767" i="64" s="1"/>
  <c r="CI1624" i="64"/>
  <c r="CI1743" i="64" s="1"/>
  <c r="CI1293" i="64"/>
  <c r="CI2272" i="64"/>
  <c r="CI949" i="64"/>
  <c r="CI962" i="64" s="1"/>
  <c r="CI925" i="64"/>
  <c r="CI848" i="64"/>
  <c r="CI900" i="64"/>
  <c r="CI2296" i="64"/>
  <c r="CI876" i="64"/>
  <c r="CA2241" i="64"/>
  <c r="CA3140" i="64"/>
  <c r="CA3114" i="64"/>
  <c r="CA3089" i="64"/>
  <c r="CA2183" i="64"/>
  <c r="CA3063" i="64"/>
  <c r="CA2215" i="64"/>
  <c r="CA2161" i="64"/>
  <c r="CA2072" i="64"/>
  <c r="CA3192" i="64"/>
  <c r="CA2116" i="64"/>
  <c r="CA2493" i="64"/>
  <c r="CA2036" i="64"/>
  <c r="CA2597" i="64"/>
  <c r="CA2529" i="64"/>
  <c r="CA2629" i="64"/>
  <c r="CA2000" i="64"/>
  <c r="CA2663" i="64"/>
  <c r="CA1893" i="64"/>
  <c r="CA1928" i="64"/>
  <c r="CA1869" i="64"/>
  <c r="CA1752" i="64"/>
  <c r="CA1767" i="64" s="1"/>
  <c r="CA1776" i="64"/>
  <c r="CA1293" i="64"/>
  <c r="CA2272" i="64"/>
  <c r="CA949" i="64"/>
  <c r="CA962" i="64" s="1"/>
  <c r="CA1624" i="64"/>
  <c r="CA1743" i="64" s="1"/>
  <c r="CA848" i="64"/>
  <c r="CA1345" i="64"/>
  <c r="CA900" i="64"/>
  <c r="CA2296" i="64"/>
  <c r="CA925" i="64"/>
  <c r="CA876" i="64"/>
  <c r="BS2241" i="64"/>
  <c r="BS3140" i="64"/>
  <c r="BS3089" i="64"/>
  <c r="BS2215" i="64"/>
  <c r="BS2183" i="64"/>
  <c r="BS3114" i="64"/>
  <c r="BS3063" i="64"/>
  <c r="BS2161" i="64"/>
  <c r="BS2072" i="64"/>
  <c r="BS2116" i="64"/>
  <c r="BS3192" i="64"/>
  <c r="BS2493" i="64"/>
  <c r="BS2597" i="64"/>
  <c r="BS2529" i="64"/>
  <c r="BS2036" i="64"/>
  <c r="BS2629" i="64"/>
  <c r="BS1928" i="64"/>
  <c r="BS2663" i="64"/>
  <c r="BS2000" i="64"/>
  <c r="BS1893" i="64"/>
  <c r="BS1752" i="64"/>
  <c r="BS1767" i="64" s="1"/>
  <c r="BS1776" i="64"/>
  <c r="BS1869" i="64"/>
  <c r="BS1624" i="64"/>
  <c r="BS1743" i="64" s="1"/>
  <c r="BS1293" i="64"/>
  <c r="BS2272" i="64"/>
  <c r="BS949" i="64"/>
  <c r="BS962" i="64" s="1"/>
  <c r="BS925" i="64"/>
  <c r="BS848" i="64"/>
  <c r="BS900" i="64"/>
  <c r="BS2296" i="64"/>
  <c r="BS1345" i="64"/>
  <c r="BS876" i="64"/>
  <c r="BK2241" i="64"/>
  <c r="BK3140" i="64"/>
  <c r="BK3089" i="64"/>
  <c r="BK3114" i="64"/>
  <c r="BK2183" i="64"/>
  <c r="BK3063" i="64"/>
  <c r="BK2161" i="64"/>
  <c r="BK2215" i="64"/>
  <c r="BK2072" i="64"/>
  <c r="BK2116" i="64"/>
  <c r="BK2597" i="64"/>
  <c r="BK3192" i="64"/>
  <c r="BK2493" i="64"/>
  <c r="BK2036" i="64"/>
  <c r="BK2529" i="64"/>
  <c r="BK1928" i="64"/>
  <c r="BK2629" i="64"/>
  <c r="BK2663" i="64"/>
  <c r="BK1893" i="64"/>
  <c r="BK1776" i="64"/>
  <c r="BK1752" i="64"/>
  <c r="BK1767" i="64" s="1"/>
  <c r="BK2000" i="64"/>
  <c r="BK1869" i="64"/>
  <c r="BK1624" i="64"/>
  <c r="BK1743" i="64" s="1"/>
  <c r="BK1293" i="64"/>
  <c r="BK2272" i="64"/>
  <c r="BK949" i="64"/>
  <c r="BK962" i="64" s="1"/>
  <c r="BK1345" i="64"/>
  <c r="BK848" i="64"/>
  <c r="BK900" i="64"/>
  <c r="BK2296" i="64"/>
  <c r="BK925" i="64"/>
  <c r="BK876" i="64"/>
  <c r="BC2241" i="64"/>
  <c r="BC3140" i="64"/>
  <c r="BC3089" i="64"/>
  <c r="BC3114" i="64"/>
  <c r="BC2183" i="64"/>
  <c r="BC2215" i="64"/>
  <c r="BC2161" i="64"/>
  <c r="BC3063" i="64"/>
  <c r="BC2072" i="64"/>
  <c r="BC2116" i="64"/>
  <c r="BC2493" i="64"/>
  <c r="BC3192" i="64"/>
  <c r="BC2529" i="64"/>
  <c r="BC2597" i="64"/>
  <c r="BC2629" i="64"/>
  <c r="BC2000" i="64"/>
  <c r="BC2036" i="64"/>
  <c r="BC2663" i="64"/>
  <c r="BC1928" i="64"/>
  <c r="BC1893" i="64"/>
  <c r="BC1776" i="64"/>
  <c r="BC1869" i="64"/>
  <c r="BC1752" i="64"/>
  <c r="BC1767" i="64" s="1"/>
  <c r="BC1293" i="64"/>
  <c r="BC2272" i="64"/>
  <c r="BC1624" i="64"/>
  <c r="BC1743" i="64" s="1"/>
  <c r="BC949" i="64"/>
  <c r="BC962" i="64" s="1"/>
  <c r="BC925" i="64"/>
  <c r="BC848" i="64"/>
  <c r="BC900" i="64"/>
  <c r="BC1345" i="64"/>
  <c r="BC2296" i="64"/>
  <c r="BC876" i="64"/>
  <c r="AU2241" i="64"/>
  <c r="AU3140" i="64"/>
  <c r="AU3089" i="64"/>
  <c r="AU3114" i="64"/>
  <c r="AU2183" i="64"/>
  <c r="AU2215" i="64"/>
  <c r="AU3063" i="64"/>
  <c r="AU2161" i="64"/>
  <c r="AU2072" i="64"/>
  <c r="AU2116" i="64"/>
  <c r="AU2493" i="64"/>
  <c r="AU2036" i="64"/>
  <c r="AU3192" i="64"/>
  <c r="AU2597" i="64"/>
  <c r="AU2629" i="64"/>
  <c r="AU1928" i="64"/>
  <c r="AU2529" i="64"/>
  <c r="AU2663" i="64"/>
  <c r="AU2000" i="64"/>
  <c r="AU1893" i="64"/>
  <c r="AU1869" i="64"/>
  <c r="AU1752" i="64"/>
  <c r="AU1767" i="64" s="1"/>
  <c r="AU1624" i="64"/>
  <c r="AU1743" i="64" s="1"/>
  <c r="AU1293" i="64"/>
  <c r="AU2272" i="64"/>
  <c r="AU949" i="64"/>
  <c r="AU962" i="64" s="1"/>
  <c r="AU848" i="64"/>
  <c r="AU900" i="64"/>
  <c r="AU2296" i="64"/>
  <c r="AU1776" i="64"/>
  <c r="AU925" i="64"/>
  <c r="AU876" i="64"/>
  <c r="AU1345" i="64"/>
  <c r="AM2241" i="64"/>
  <c r="AM3140" i="64"/>
  <c r="AM3089" i="64"/>
  <c r="AM3114" i="64"/>
  <c r="AM2183" i="64"/>
  <c r="AM3063" i="64"/>
  <c r="AM2215" i="64"/>
  <c r="AM2072" i="64"/>
  <c r="AM2161" i="64"/>
  <c r="AM3192" i="64"/>
  <c r="AM2493" i="64"/>
  <c r="AM2597" i="64"/>
  <c r="AM2036" i="64"/>
  <c r="AM2529" i="64"/>
  <c r="AM2116" i="64"/>
  <c r="AM2000" i="64"/>
  <c r="AM2629" i="64"/>
  <c r="AM2663" i="64"/>
  <c r="AM1893" i="64"/>
  <c r="AM1752" i="64"/>
  <c r="AM1767" i="64" s="1"/>
  <c r="AM1776" i="64"/>
  <c r="AM1928" i="64"/>
  <c r="AM1869" i="64"/>
  <c r="AM1293" i="64"/>
  <c r="AM2272" i="64"/>
  <c r="AM949" i="64"/>
  <c r="AM962" i="64" s="1"/>
  <c r="AM925" i="64"/>
  <c r="AM848" i="64"/>
  <c r="AM1345" i="64"/>
  <c r="AM900" i="64"/>
  <c r="AM2296" i="64"/>
  <c r="AM876" i="64"/>
  <c r="AM1624" i="64"/>
  <c r="AM1743" i="64" s="1"/>
  <c r="AE2241" i="64"/>
  <c r="AE3140" i="64"/>
  <c r="AE3089" i="64"/>
  <c r="AE3114" i="64"/>
  <c r="AE3063" i="64"/>
  <c r="AE2183" i="64"/>
  <c r="AE2215" i="64"/>
  <c r="AE2161" i="64"/>
  <c r="AE2072" i="64"/>
  <c r="AE3192" i="64"/>
  <c r="AE2116" i="64"/>
  <c r="AE2493" i="64"/>
  <c r="AE2597" i="64"/>
  <c r="AE2529" i="64"/>
  <c r="AE2629" i="64"/>
  <c r="AE2000" i="64"/>
  <c r="AE2663" i="64"/>
  <c r="AE1928" i="64"/>
  <c r="AE1893" i="64"/>
  <c r="AE2036" i="64"/>
  <c r="AE1776" i="64"/>
  <c r="AE1752" i="64"/>
  <c r="AE1767" i="64" s="1"/>
  <c r="AE1869" i="64"/>
  <c r="AE1293" i="64"/>
  <c r="AE1624" i="64"/>
  <c r="AE1743" i="64" s="1"/>
  <c r="AE2272" i="64"/>
  <c r="AE949" i="64"/>
  <c r="AE962" i="64" s="1"/>
  <c r="AE848" i="64"/>
  <c r="AE900" i="64"/>
  <c r="AE2296" i="64"/>
  <c r="AE1345" i="64"/>
  <c r="AE925" i="64"/>
  <c r="AE876" i="64"/>
  <c r="W2241" i="64"/>
  <c r="W3140" i="64"/>
  <c r="W3089" i="64"/>
  <c r="W3114" i="64"/>
  <c r="W2183" i="64"/>
  <c r="W3063" i="64"/>
  <c r="W2215" i="64"/>
  <c r="W2072" i="64"/>
  <c r="W2161" i="64"/>
  <c r="W2116" i="64"/>
  <c r="W2493" i="64"/>
  <c r="W3192" i="64"/>
  <c r="W2597" i="64"/>
  <c r="W2036" i="64"/>
  <c r="W2629" i="64"/>
  <c r="W1928" i="64"/>
  <c r="W2663" i="64"/>
  <c r="W1893" i="64"/>
  <c r="W2529" i="64"/>
  <c r="W2000" i="64"/>
  <c r="W1776" i="64"/>
  <c r="W1869" i="64"/>
  <c r="W1752" i="64"/>
  <c r="W1767" i="64" s="1"/>
  <c r="W1624" i="64"/>
  <c r="W1743" i="64" s="1"/>
  <c r="W1293" i="64"/>
  <c r="W2272" i="64"/>
  <c r="W949" i="64"/>
  <c r="W962" i="64" s="1"/>
  <c r="W925" i="64"/>
  <c r="W848" i="64"/>
  <c r="W900" i="64"/>
  <c r="W2296" i="64"/>
  <c r="W876" i="64"/>
  <c r="CJ2238" i="64"/>
  <c r="CJ2260" i="64" s="1"/>
  <c r="CJ3137" i="64"/>
  <c r="CJ3154" i="64" s="1"/>
  <c r="CJ3086" i="64"/>
  <c r="CJ3103" i="64" s="1"/>
  <c r="CJ3111" i="64"/>
  <c r="CJ3128" i="64" s="1"/>
  <c r="CJ2180" i="64"/>
  <c r="CJ2203" i="64" s="1"/>
  <c r="CJ3060" i="64"/>
  <c r="CJ3077" i="64" s="1"/>
  <c r="CJ2212" i="64"/>
  <c r="CJ2229" i="64" s="1"/>
  <c r="CJ2158" i="64"/>
  <c r="CJ2171" i="64" s="1"/>
  <c r="CJ2069" i="64"/>
  <c r="CJ2104" i="64" s="1"/>
  <c r="CJ2113" i="64"/>
  <c r="CJ2148" i="64" s="1"/>
  <c r="CJ3189" i="64"/>
  <c r="CJ3203" i="64" s="1"/>
  <c r="CJ2490" i="64"/>
  <c r="CJ2517" i="64" s="1"/>
  <c r="CJ2594" i="64"/>
  <c r="CJ2617" i="64" s="1"/>
  <c r="CJ2526" i="64"/>
  <c r="CJ2549" i="64" s="1"/>
  <c r="CJ2033" i="64"/>
  <c r="CJ2060" i="64" s="1"/>
  <c r="CJ2626" i="64"/>
  <c r="CJ2651" i="64" s="1"/>
  <c r="CJ1997" i="64"/>
  <c r="CJ2024" i="64" s="1"/>
  <c r="CJ2660" i="64"/>
  <c r="CJ2685" i="64" s="1"/>
  <c r="CJ1890" i="64"/>
  <c r="CJ1917" i="64" s="1"/>
  <c r="CJ1925" i="64"/>
  <c r="CJ1952" i="64" s="1"/>
  <c r="CJ1866" i="64"/>
  <c r="CJ1749" i="64"/>
  <c r="CJ1764" i="64" s="1"/>
  <c r="CJ1597" i="64"/>
  <c r="CJ1612" i="64" s="1"/>
  <c r="CJ1290" i="64"/>
  <c r="CJ1305" i="64" s="1"/>
  <c r="CJ2269" i="64"/>
  <c r="CJ2284" i="64" s="1"/>
  <c r="CJ946" i="64"/>
  <c r="CJ959" i="64" s="1"/>
  <c r="CJ1773" i="64"/>
  <c r="CJ1786" i="64" s="1"/>
  <c r="CJ845" i="64"/>
  <c r="CJ1621" i="64"/>
  <c r="CJ897" i="64"/>
  <c r="CJ1342" i="64"/>
  <c r="CJ1355" i="64" s="1"/>
  <c r="CJ2293" i="64"/>
  <c r="CJ2308" i="64" s="1"/>
  <c r="CJ922" i="64"/>
  <c r="CJ873" i="64"/>
  <c r="CB2238" i="64"/>
  <c r="CB2260" i="64" s="1"/>
  <c r="CB3137" i="64"/>
  <c r="CB3154" i="64" s="1"/>
  <c r="CB3086" i="64"/>
  <c r="CB3103" i="64" s="1"/>
  <c r="CB3111" i="64"/>
  <c r="CB3128" i="64" s="1"/>
  <c r="CB3060" i="64"/>
  <c r="CB3077" i="64" s="1"/>
  <c r="CB2212" i="64"/>
  <c r="CB2229" i="64" s="1"/>
  <c r="CB2180" i="64"/>
  <c r="CB2203" i="64" s="1"/>
  <c r="CB2069" i="64"/>
  <c r="CB2104" i="64" s="1"/>
  <c r="CB2158" i="64"/>
  <c r="CB2171" i="64" s="1"/>
  <c r="CB2113" i="64"/>
  <c r="CB2148" i="64" s="1"/>
  <c r="CB3189" i="64"/>
  <c r="CB3203" i="64" s="1"/>
  <c r="CB2490" i="64"/>
  <c r="CB2517" i="64" s="1"/>
  <c r="CB2594" i="64"/>
  <c r="CB2617" i="64" s="1"/>
  <c r="CB2526" i="64"/>
  <c r="CB2549" i="64" s="1"/>
  <c r="CB2033" i="64"/>
  <c r="CB2060" i="64" s="1"/>
  <c r="CB2626" i="64"/>
  <c r="CB2651" i="64" s="1"/>
  <c r="CB1925" i="64"/>
  <c r="CB1952" i="64" s="1"/>
  <c r="CB2660" i="64"/>
  <c r="CB2685" i="64" s="1"/>
  <c r="CB1997" i="64"/>
  <c r="CB2024" i="64" s="1"/>
  <c r="CB1890" i="64"/>
  <c r="CB1917" i="64" s="1"/>
  <c r="CB1866" i="64"/>
  <c r="CB1749" i="64"/>
  <c r="CB1764" i="64" s="1"/>
  <c r="CB1773" i="64"/>
  <c r="CB1786" i="64" s="1"/>
  <c r="CB1597" i="64"/>
  <c r="CB1612" i="64" s="1"/>
  <c r="CB1290" i="64"/>
  <c r="CB1305" i="64" s="1"/>
  <c r="CB1621" i="64"/>
  <c r="CB2269" i="64"/>
  <c r="CB2284" i="64" s="1"/>
  <c r="CB946" i="64"/>
  <c r="CB959" i="64" s="1"/>
  <c r="CB845" i="64"/>
  <c r="CB922" i="64"/>
  <c r="CB897" i="64"/>
  <c r="CB2293" i="64"/>
  <c r="CB2308" i="64" s="1"/>
  <c r="CB873" i="64"/>
  <c r="CB1342" i="64"/>
  <c r="CB1355" i="64" s="1"/>
  <c r="BT2238" i="64"/>
  <c r="BT2260" i="64" s="1"/>
  <c r="BT3137" i="64"/>
  <c r="BT3154" i="64" s="1"/>
  <c r="BT3086" i="64"/>
  <c r="BT3103" i="64" s="1"/>
  <c r="BT3111" i="64"/>
  <c r="BT3128" i="64" s="1"/>
  <c r="BT2180" i="64"/>
  <c r="BT2203" i="64" s="1"/>
  <c r="BT3060" i="64"/>
  <c r="BT3077" i="64" s="1"/>
  <c r="BT2212" i="64"/>
  <c r="BT2229" i="64" s="1"/>
  <c r="BT2069" i="64"/>
  <c r="BT2104" i="64" s="1"/>
  <c r="BT2158" i="64"/>
  <c r="BT2171" i="64" s="1"/>
  <c r="BT2490" i="64"/>
  <c r="BT2517" i="64" s="1"/>
  <c r="BT3189" i="64"/>
  <c r="BT3203" i="64" s="1"/>
  <c r="BT2594" i="64"/>
  <c r="BT2617" i="64" s="1"/>
  <c r="BT2113" i="64"/>
  <c r="BT2148" i="64" s="1"/>
  <c r="BT2033" i="64"/>
  <c r="BT2060" i="64" s="1"/>
  <c r="BT1997" i="64"/>
  <c r="BT2024" i="64" s="1"/>
  <c r="BT1925" i="64"/>
  <c r="BT1952" i="64" s="1"/>
  <c r="BT2626" i="64"/>
  <c r="BT2651" i="64" s="1"/>
  <c r="BT2526" i="64"/>
  <c r="BT2549" i="64" s="1"/>
  <c r="BT2660" i="64"/>
  <c r="BT2685" i="64" s="1"/>
  <c r="BT1890" i="64"/>
  <c r="BT1917" i="64" s="1"/>
  <c r="BT1773" i="64"/>
  <c r="BT1786" i="64" s="1"/>
  <c r="BT1749" i="64"/>
  <c r="BT1764" i="64" s="1"/>
  <c r="BT1866" i="64"/>
  <c r="BT1621" i="64"/>
  <c r="BT1597" i="64"/>
  <c r="BT1612" i="64" s="1"/>
  <c r="BT1290" i="64"/>
  <c r="BT1305" i="64" s="1"/>
  <c r="BT2269" i="64"/>
  <c r="BT2284" i="64" s="1"/>
  <c r="BT946" i="64"/>
  <c r="BT959" i="64" s="1"/>
  <c r="BT845" i="64"/>
  <c r="BT1342" i="64"/>
  <c r="BT1355" i="64" s="1"/>
  <c r="BT897" i="64"/>
  <c r="BT2293" i="64"/>
  <c r="BT2308" i="64" s="1"/>
  <c r="BT922" i="64"/>
  <c r="BT873" i="64"/>
  <c r="BL2238" i="64"/>
  <c r="BL2260" i="64" s="1"/>
  <c r="BL3137" i="64"/>
  <c r="BL3154" i="64" s="1"/>
  <c r="BL3086" i="64"/>
  <c r="BL3103" i="64" s="1"/>
  <c r="BL3111" i="64"/>
  <c r="BL3128" i="64" s="1"/>
  <c r="BL2180" i="64"/>
  <c r="BL2203" i="64" s="1"/>
  <c r="BL3060" i="64"/>
  <c r="BL3077" i="64" s="1"/>
  <c r="BL2212" i="64"/>
  <c r="BL2229" i="64" s="1"/>
  <c r="BL2158" i="64"/>
  <c r="BL2171" i="64" s="1"/>
  <c r="BL2069" i="64"/>
  <c r="BL2104" i="64" s="1"/>
  <c r="BL3189" i="64"/>
  <c r="BL3203" i="64" s="1"/>
  <c r="BL2113" i="64"/>
  <c r="BL2148" i="64" s="1"/>
  <c r="BL2490" i="64"/>
  <c r="BL2517" i="64" s="1"/>
  <c r="BL2594" i="64"/>
  <c r="BL2617" i="64" s="1"/>
  <c r="BL2526" i="64"/>
  <c r="BL2549" i="64" s="1"/>
  <c r="BL2033" i="64"/>
  <c r="BL2060" i="64" s="1"/>
  <c r="BL2626" i="64"/>
  <c r="BL2651" i="64" s="1"/>
  <c r="BL1997" i="64"/>
  <c r="BL2024" i="64" s="1"/>
  <c r="BL2660" i="64"/>
  <c r="BL2685" i="64" s="1"/>
  <c r="BL1925" i="64"/>
  <c r="BL1952" i="64" s="1"/>
  <c r="BL1890" i="64"/>
  <c r="BL1917" i="64" s="1"/>
  <c r="BL1773" i="64"/>
  <c r="BL1786" i="64" s="1"/>
  <c r="BL1749" i="64"/>
  <c r="BL1764" i="64" s="1"/>
  <c r="BL1866" i="64"/>
  <c r="BL1597" i="64"/>
  <c r="BL1612" i="64" s="1"/>
  <c r="BL1290" i="64"/>
  <c r="BL1305" i="64" s="1"/>
  <c r="BL2269" i="64"/>
  <c r="BL2284" i="64" s="1"/>
  <c r="BL946" i="64"/>
  <c r="BL959" i="64" s="1"/>
  <c r="BL1621" i="64"/>
  <c r="BL845" i="64"/>
  <c r="BL922" i="64"/>
  <c r="BL897" i="64"/>
  <c r="BL2293" i="64"/>
  <c r="BL2308" i="64" s="1"/>
  <c r="BL1342" i="64"/>
  <c r="BL1355" i="64" s="1"/>
  <c r="BL873" i="64"/>
  <c r="BD2238" i="64"/>
  <c r="BD2260" i="64" s="1"/>
  <c r="BD3137" i="64"/>
  <c r="BD3154" i="64" s="1"/>
  <c r="BD3086" i="64"/>
  <c r="BD3103" i="64" s="1"/>
  <c r="BD3111" i="64"/>
  <c r="BD3128" i="64" s="1"/>
  <c r="BD2180" i="64"/>
  <c r="BD2203" i="64" s="1"/>
  <c r="BD3060" i="64"/>
  <c r="BD3077" i="64" s="1"/>
  <c r="BD2212" i="64"/>
  <c r="BD2229" i="64" s="1"/>
  <c r="BD2069" i="64"/>
  <c r="BD2104" i="64" s="1"/>
  <c r="BD2158" i="64"/>
  <c r="BD2171" i="64" s="1"/>
  <c r="BD2113" i="64"/>
  <c r="BD2148" i="64" s="1"/>
  <c r="BD3189" i="64"/>
  <c r="BD3203" i="64" s="1"/>
  <c r="BD2490" i="64"/>
  <c r="BD2517" i="64" s="1"/>
  <c r="BD2594" i="64"/>
  <c r="BD2617" i="64" s="1"/>
  <c r="BD2526" i="64"/>
  <c r="BD2549" i="64" s="1"/>
  <c r="BD2033" i="64"/>
  <c r="BD2060" i="64" s="1"/>
  <c r="BD2626" i="64"/>
  <c r="BD2651" i="64" s="1"/>
  <c r="BD1925" i="64"/>
  <c r="BD1952" i="64" s="1"/>
  <c r="BD2660" i="64"/>
  <c r="BD2685" i="64" s="1"/>
  <c r="BD1890" i="64"/>
  <c r="BD1917" i="64" s="1"/>
  <c r="BD1997" i="64"/>
  <c r="BD2024" i="64" s="1"/>
  <c r="BD1866" i="64"/>
  <c r="BD1749" i="64"/>
  <c r="BD1764" i="64" s="1"/>
  <c r="BD1597" i="64"/>
  <c r="BD1612" i="64" s="1"/>
  <c r="BD1290" i="64"/>
  <c r="BD1305" i="64" s="1"/>
  <c r="BD1773" i="64"/>
  <c r="BD1786" i="64" s="1"/>
  <c r="BD1621" i="64"/>
  <c r="BD2269" i="64"/>
  <c r="BD2284" i="64" s="1"/>
  <c r="BD946" i="64"/>
  <c r="BD959" i="64" s="1"/>
  <c r="BD845" i="64"/>
  <c r="BD897" i="64"/>
  <c r="BD2293" i="64"/>
  <c r="BD2308" i="64" s="1"/>
  <c r="BD922" i="64"/>
  <c r="BD873" i="64"/>
  <c r="AV2238" i="64"/>
  <c r="AV2260" i="64" s="1"/>
  <c r="AV3137" i="64"/>
  <c r="AV3154" i="64" s="1"/>
  <c r="AV3086" i="64"/>
  <c r="AV3103" i="64" s="1"/>
  <c r="AV3111" i="64"/>
  <c r="AV3128" i="64" s="1"/>
  <c r="AV3060" i="64"/>
  <c r="AV3077" i="64" s="1"/>
  <c r="AV2212" i="64"/>
  <c r="AV2229" i="64" s="1"/>
  <c r="AV2180" i="64"/>
  <c r="AV2203" i="64" s="1"/>
  <c r="AV2158" i="64"/>
  <c r="AV2171" i="64" s="1"/>
  <c r="AV2069" i="64"/>
  <c r="AV2104" i="64" s="1"/>
  <c r="AV2113" i="64"/>
  <c r="AV2148" i="64" s="1"/>
  <c r="AV2490" i="64"/>
  <c r="AV2517" i="64" s="1"/>
  <c r="AV3189" i="64"/>
  <c r="AV3203" i="64" s="1"/>
  <c r="AV2594" i="64"/>
  <c r="AV2617" i="64" s="1"/>
  <c r="AV2033" i="64"/>
  <c r="AV2060" i="64" s="1"/>
  <c r="AV2526" i="64"/>
  <c r="AV2549" i="64" s="1"/>
  <c r="AV2626" i="64"/>
  <c r="AV2651" i="64" s="1"/>
  <c r="AV1997" i="64"/>
  <c r="AV2024" i="64" s="1"/>
  <c r="AV2660" i="64"/>
  <c r="AV2685" i="64" s="1"/>
  <c r="AV1890" i="64"/>
  <c r="AV1917" i="64" s="1"/>
  <c r="AV1866" i="64"/>
  <c r="AV1925" i="64"/>
  <c r="AV1952" i="64" s="1"/>
  <c r="AV1749" i="64"/>
  <c r="AV1764" i="64" s="1"/>
  <c r="AV1773" i="64"/>
  <c r="AV1786" i="64" s="1"/>
  <c r="AV1621" i="64"/>
  <c r="AV1597" i="64"/>
  <c r="AV1612" i="64" s="1"/>
  <c r="AV1290" i="64"/>
  <c r="AV1305" i="64" s="1"/>
  <c r="AV2269" i="64"/>
  <c r="AV2284" i="64" s="1"/>
  <c r="AV946" i="64"/>
  <c r="AV959" i="64" s="1"/>
  <c r="AV845" i="64"/>
  <c r="AV1342" i="64"/>
  <c r="AV1355" i="64" s="1"/>
  <c r="AV922" i="64"/>
  <c r="AV897" i="64"/>
  <c r="AV2293" i="64"/>
  <c r="AV2308" i="64" s="1"/>
  <c r="AV873" i="64"/>
  <c r="AN2238" i="64"/>
  <c r="AN2260" i="64" s="1"/>
  <c r="AN3137" i="64"/>
  <c r="AN3154" i="64" s="1"/>
  <c r="AN3086" i="64"/>
  <c r="AN3103" i="64" s="1"/>
  <c r="AN3111" i="64"/>
  <c r="AN3128" i="64" s="1"/>
  <c r="AN2212" i="64"/>
  <c r="AN2229" i="64" s="1"/>
  <c r="AN2180" i="64"/>
  <c r="AN2203" i="64" s="1"/>
  <c r="AN3060" i="64"/>
  <c r="AN3077" i="64" s="1"/>
  <c r="AN2158" i="64"/>
  <c r="AN2171" i="64" s="1"/>
  <c r="AN2069" i="64"/>
  <c r="AN2104" i="64" s="1"/>
  <c r="AN2490" i="64"/>
  <c r="AN2517" i="64" s="1"/>
  <c r="AN2113" i="64"/>
  <c r="AN2148" i="64" s="1"/>
  <c r="AN2594" i="64"/>
  <c r="AN2617" i="64" s="1"/>
  <c r="AN3189" i="64"/>
  <c r="AN3203" i="64" s="1"/>
  <c r="AN2526" i="64"/>
  <c r="AN2549" i="64" s="1"/>
  <c r="AN2033" i="64"/>
  <c r="AN2060" i="64" s="1"/>
  <c r="AN2626" i="64"/>
  <c r="AN2651" i="64" s="1"/>
  <c r="AN2660" i="64"/>
  <c r="AN2685" i="64" s="1"/>
  <c r="AN1925" i="64"/>
  <c r="AN1952" i="64" s="1"/>
  <c r="AN1997" i="64"/>
  <c r="AN2024" i="64" s="1"/>
  <c r="AN1890" i="64"/>
  <c r="AN1917" i="64" s="1"/>
  <c r="AN1773" i="64"/>
  <c r="AN1786" i="64" s="1"/>
  <c r="AN1749" i="64"/>
  <c r="AN1764" i="64" s="1"/>
  <c r="AN1866" i="64"/>
  <c r="AN1621" i="64"/>
  <c r="AN1597" i="64"/>
  <c r="AN1612" i="64" s="1"/>
  <c r="AN1290" i="64"/>
  <c r="AN1305" i="64" s="1"/>
  <c r="AN2269" i="64"/>
  <c r="AN2284" i="64" s="1"/>
  <c r="AN946" i="64"/>
  <c r="AN959" i="64" s="1"/>
  <c r="AN845" i="64"/>
  <c r="AN897" i="64"/>
  <c r="AN2293" i="64"/>
  <c r="AN2308" i="64" s="1"/>
  <c r="AN1342" i="64"/>
  <c r="AN1355" i="64" s="1"/>
  <c r="AN873" i="64"/>
  <c r="AF2238" i="64"/>
  <c r="AF2260" i="64" s="1"/>
  <c r="AF3137" i="64"/>
  <c r="AF3154" i="64" s="1"/>
  <c r="AF3086" i="64"/>
  <c r="AF3103" i="64" s="1"/>
  <c r="AF3111" i="64"/>
  <c r="AF3128" i="64" s="1"/>
  <c r="AF2180" i="64"/>
  <c r="AF2203" i="64" s="1"/>
  <c r="AF3060" i="64"/>
  <c r="AF3077" i="64" s="1"/>
  <c r="AF2212" i="64"/>
  <c r="AF2229" i="64" s="1"/>
  <c r="AF2069" i="64"/>
  <c r="AF2104" i="64" s="1"/>
  <c r="AF2158" i="64"/>
  <c r="AF2171" i="64" s="1"/>
  <c r="AF2113" i="64"/>
  <c r="AF2148" i="64" s="1"/>
  <c r="AF3189" i="64"/>
  <c r="AF3203" i="64" s="1"/>
  <c r="AF2490" i="64"/>
  <c r="AF2517" i="64" s="1"/>
  <c r="AF2594" i="64"/>
  <c r="AF2617" i="64" s="1"/>
  <c r="AF2033" i="64"/>
  <c r="AF2060" i="64" s="1"/>
  <c r="AF2626" i="64"/>
  <c r="AF2651" i="64" s="1"/>
  <c r="AF1997" i="64"/>
  <c r="AF2024" i="64" s="1"/>
  <c r="AF1925" i="64"/>
  <c r="AF1952" i="64" s="1"/>
  <c r="AF2526" i="64"/>
  <c r="AF2549" i="64" s="1"/>
  <c r="AF2660" i="64"/>
  <c r="AF2685" i="64" s="1"/>
  <c r="AF1890" i="64"/>
  <c r="AF1917" i="64" s="1"/>
  <c r="AF1773" i="64"/>
  <c r="AF1786" i="64" s="1"/>
  <c r="AF1749" i="64"/>
  <c r="AF1764" i="64" s="1"/>
  <c r="AF1866" i="64"/>
  <c r="AF1597" i="64"/>
  <c r="AF1612" i="64" s="1"/>
  <c r="AF1290" i="64"/>
  <c r="AF1305" i="64" s="1"/>
  <c r="AF2269" i="64"/>
  <c r="AF2284" i="64" s="1"/>
  <c r="AF946" i="64"/>
  <c r="AF959" i="64" s="1"/>
  <c r="AF1621" i="64"/>
  <c r="AF1342" i="64"/>
  <c r="AF1355" i="64" s="1"/>
  <c r="AF845" i="64"/>
  <c r="AF897" i="64"/>
  <c r="AF2293" i="64"/>
  <c r="AF2308" i="64" s="1"/>
  <c r="AF922" i="64"/>
  <c r="AF873" i="64"/>
  <c r="X2238" i="64"/>
  <c r="X2260" i="64" s="1"/>
  <c r="X3137" i="64"/>
  <c r="X3154" i="64" s="1"/>
  <c r="X3086" i="64"/>
  <c r="X3103" i="64" s="1"/>
  <c r="X3111" i="64"/>
  <c r="X3128" i="64" s="1"/>
  <c r="X3060" i="64"/>
  <c r="X3077" i="64" s="1"/>
  <c r="X2180" i="64"/>
  <c r="X2203" i="64" s="1"/>
  <c r="X2212" i="64"/>
  <c r="X2158" i="64"/>
  <c r="X2171" i="64" s="1"/>
  <c r="X2069" i="64"/>
  <c r="X2104" i="64" s="1"/>
  <c r="X3189" i="64"/>
  <c r="X3203" i="64" s="1"/>
  <c r="X2490" i="64"/>
  <c r="X2517" i="64" s="1"/>
  <c r="X2113" i="64"/>
  <c r="X2148" i="64" s="1"/>
  <c r="X2594" i="64"/>
  <c r="X2617" i="64" s="1"/>
  <c r="X2526" i="64"/>
  <c r="X2549" i="64" s="1"/>
  <c r="X2033" i="64"/>
  <c r="X2060" i="64" s="1"/>
  <c r="X2626" i="64"/>
  <c r="X2651" i="64" s="1"/>
  <c r="X2660" i="64"/>
  <c r="X2685" i="64" s="1"/>
  <c r="X1890" i="64"/>
  <c r="X1917" i="64" s="1"/>
  <c r="X1997" i="64"/>
  <c r="X2024" i="64" s="1"/>
  <c r="X1925" i="64"/>
  <c r="X1952" i="64" s="1"/>
  <c r="X1866" i="64"/>
  <c r="X1749" i="64"/>
  <c r="X1764" i="64" s="1"/>
  <c r="X1773" i="64"/>
  <c r="X1786" i="64" s="1"/>
  <c r="X1597" i="64"/>
  <c r="X1612" i="64" s="1"/>
  <c r="X1290" i="64"/>
  <c r="X1305" i="64" s="1"/>
  <c r="X1621" i="64"/>
  <c r="X2269" i="64"/>
  <c r="X2284" i="64" s="1"/>
  <c r="X946" i="64"/>
  <c r="X959" i="64" s="1"/>
  <c r="X845" i="64"/>
  <c r="X922" i="64"/>
  <c r="X897" i="64"/>
  <c r="X1342" i="64"/>
  <c r="X1355" i="64" s="1"/>
  <c r="X2293" i="64"/>
  <c r="X2308" i="64" s="1"/>
  <c r="X873" i="64"/>
  <c r="AA560" i="64"/>
  <c r="Z569" i="64"/>
  <c r="AH569" i="64"/>
  <c r="AP569" i="64"/>
  <c r="BF569" i="64"/>
  <c r="BN569" i="64"/>
  <c r="CD569" i="64"/>
  <c r="Z570" i="64"/>
  <c r="AH570" i="64"/>
  <c r="AP570" i="64"/>
  <c r="AX570" i="64"/>
  <c r="BF570" i="64"/>
  <c r="BN570" i="64"/>
  <c r="BV570" i="64"/>
  <c r="CD570" i="64"/>
  <c r="Y573" i="64"/>
  <c r="AG573" i="64"/>
  <c r="AO573" i="64"/>
  <c r="AW573" i="64"/>
  <c r="BE573" i="64"/>
  <c r="BM573" i="64"/>
  <c r="BV573" i="64"/>
  <c r="AH574" i="64"/>
  <c r="AH584" i="64" s="1"/>
  <c r="AR574" i="64"/>
  <c r="AR584" i="64" s="1"/>
  <c r="BC574" i="64"/>
  <c r="BC584" i="64" s="1"/>
  <c r="BN574" i="64"/>
  <c r="BN584" i="64" s="1"/>
  <c r="BX574" i="64"/>
  <c r="BX584" i="64" s="1"/>
  <c r="CK574" i="64"/>
  <c r="CK584" i="64" s="1"/>
  <c r="AN619" i="64"/>
  <c r="BA619" i="64"/>
  <c r="BM619" i="64"/>
  <c r="CA619" i="64"/>
  <c r="AF620" i="64"/>
  <c r="AF643" i="64" s="1"/>
  <c r="AS620" i="64"/>
  <c r="AS643" i="64" s="1"/>
  <c r="BE620" i="64"/>
  <c r="BE643" i="64" s="1"/>
  <c r="CD620" i="64"/>
  <c r="CD643" i="64" s="1"/>
  <c r="AG623" i="64"/>
  <c r="AU623" i="64"/>
  <c r="BH623" i="64"/>
  <c r="BT623" i="64"/>
  <c r="Y624" i="64"/>
  <c r="AM624" i="64"/>
  <c r="AZ624" i="64"/>
  <c r="BL624" i="64"/>
  <c r="BZ624" i="64"/>
  <c r="CK624" i="64"/>
  <c r="AP2292" i="64"/>
  <c r="BC2292" i="64"/>
  <c r="BO2292" i="64"/>
  <c r="CC2292" i="64"/>
  <c r="AB2293" i="64"/>
  <c r="AB2308" i="64" s="1"/>
  <c r="BG2293" i="64"/>
  <c r="BG2308" i="64" s="1"/>
  <c r="BW2296" i="64"/>
  <c r="BO2297" i="64"/>
  <c r="AW844" i="64"/>
  <c r="AW864" i="64" s="1"/>
  <c r="AO845" i="64"/>
  <c r="X848" i="64"/>
  <c r="CB849" i="64"/>
  <c r="BB872" i="64"/>
  <c r="BB887" i="64" s="1"/>
  <c r="AT873" i="64"/>
  <c r="BG896" i="64"/>
  <c r="AY897" i="64"/>
  <c r="AP900" i="64"/>
  <c r="AH901" i="64"/>
  <c r="AN922" i="64"/>
  <c r="BT925" i="64"/>
  <c r="AQ2273" i="64"/>
  <c r="AQ2288" i="64" s="1"/>
  <c r="AJ1289" i="64"/>
  <c r="AJ1304" i="64" s="1"/>
  <c r="AP1293" i="64"/>
  <c r="V1341" i="64"/>
  <c r="V1354" i="64" s="1"/>
  <c r="W1345" i="64"/>
  <c r="BI949" i="64"/>
  <c r="BI962" i="64" s="1"/>
  <c r="BK2237" i="64"/>
  <c r="BK3085" i="64"/>
  <c r="BK3102" i="64" s="1"/>
  <c r="BK3136" i="64"/>
  <c r="BK3153" i="64" s="1"/>
  <c r="BK3059" i="64"/>
  <c r="BK3076" i="64" s="1"/>
  <c r="BK3110" i="64"/>
  <c r="BK3127" i="64" s="1"/>
  <c r="BK2211" i="64"/>
  <c r="BK2228" i="64" s="1"/>
  <c r="BK2179" i="64"/>
  <c r="BK2202" i="64" s="1"/>
  <c r="BK2068" i="64"/>
  <c r="BK2103" i="64" s="1"/>
  <c r="BK3188" i="64"/>
  <c r="BK3202" i="64" s="1"/>
  <c r="BK2157" i="64"/>
  <c r="BK2170" i="64" s="1"/>
  <c r="BK2112" i="64"/>
  <c r="BK2593" i="64"/>
  <c r="BK2616" i="64" s="1"/>
  <c r="BK2525" i="64"/>
  <c r="BK2548" i="64" s="1"/>
  <c r="BK1924" i="64"/>
  <c r="BK1951" i="64" s="1"/>
  <c r="BK2032" i="64"/>
  <c r="BK2059" i="64" s="1"/>
  <c r="BK2489" i="64"/>
  <c r="BK2516" i="64" s="1"/>
  <c r="BK2625" i="64"/>
  <c r="BK2650" i="64" s="1"/>
  <c r="BK1996" i="64"/>
  <c r="BK2023" i="64" s="1"/>
  <c r="BK2659" i="64"/>
  <c r="BK2684" i="64" s="1"/>
  <c r="BK1889" i="64"/>
  <c r="BK1916" i="64" s="1"/>
  <c r="BK1865" i="64"/>
  <c r="BK1880" i="64" s="1"/>
  <c r="BK1772" i="64"/>
  <c r="BK1785" i="64" s="1"/>
  <c r="BK1341" i="64"/>
  <c r="BK1354" i="64" s="1"/>
  <c r="BK1596" i="64"/>
  <c r="BK1611" i="64" s="1"/>
  <c r="BK1289" i="64"/>
  <c r="BK1304" i="64" s="1"/>
  <c r="BK1748" i="64"/>
  <c r="BK1763" i="64" s="1"/>
  <c r="BK1620" i="64"/>
  <c r="BK2268" i="64"/>
  <c r="BK2283" i="64" s="1"/>
  <c r="BK945" i="64"/>
  <c r="BK844" i="64"/>
  <c r="BK864" i="64" s="1"/>
  <c r="BK896" i="64"/>
  <c r="BK921" i="64"/>
  <c r="BK872" i="64"/>
  <c r="BK887" i="64" s="1"/>
  <c r="BS2242" i="64"/>
  <c r="BS3141" i="64"/>
  <c r="BS3090" i="64"/>
  <c r="BS3115" i="64"/>
  <c r="BS2184" i="64"/>
  <c r="BS3064" i="64"/>
  <c r="BS3081" i="64" s="1"/>
  <c r="BS2216" i="64"/>
  <c r="BS2233" i="64" s="1"/>
  <c r="BS2162" i="64"/>
  <c r="BS2175" i="64" s="1"/>
  <c r="BS3193" i="64"/>
  <c r="BS3207" i="64" s="1"/>
  <c r="BS2073" i="64"/>
  <c r="BS2108" i="64" s="1"/>
  <c r="BS2117" i="64"/>
  <c r="BS2152" i="64" s="1"/>
  <c r="BS2494" i="64"/>
  <c r="BS2521" i="64" s="1"/>
  <c r="BS2598" i="64"/>
  <c r="BS2621" i="64" s="1"/>
  <c r="BS2037" i="64"/>
  <c r="BS2064" i="64" s="1"/>
  <c r="BS2530" i="64"/>
  <c r="BS2553" i="64" s="1"/>
  <c r="BS2630" i="64"/>
  <c r="BS2655" i="64" s="1"/>
  <c r="BS2664" i="64"/>
  <c r="BS2689" i="64" s="1"/>
  <c r="BS1894" i="64"/>
  <c r="BS1921" i="64" s="1"/>
  <c r="BS2001" i="64"/>
  <c r="BS2028" i="64" s="1"/>
  <c r="BS1929" i="64"/>
  <c r="BS1956" i="64" s="1"/>
  <c r="BS1870" i="64"/>
  <c r="BS1753" i="64"/>
  <c r="BS1777" i="64"/>
  <c r="BS1790" i="64" s="1"/>
  <c r="BS1294" i="64"/>
  <c r="BS2273" i="64"/>
  <c r="BS2288" i="64" s="1"/>
  <c r="BS950" i="64"/>
  <c r="BS963" i="64" s="1"/>
  <c r="BS1625" i="64"/>
  <c r="BS849" i="64"/>
  <c r="BS1601" i="64"/>
  <c r="BS1616" i="64" s="1"/>
  <c r="BS901" i="64"/>
  <c r="BS1346" i="64"/>
  <c r="BS1359" i="64" s="1"/>
  <c r="BS2297" i="64"/>
  <c r="BS926" i="64"/>
  <c r="BS877" i="64"/>
  <c r="CJ2241" i="64"/>
  <c r="CJ3140" i="64"/>
  <c r="CJ3114" i="64"/>
  <c r="CJ3089" i="64"/>
  <c r="CJ3063" i="64"/>
  <c r="CJ2215" i="64"/>
  <c r="CJ2183" i="64"/>
  <c r="CJ2161" i="64"/>
  <c r="CJ3192" i="64"/>
  <c r="CJ2493" i="64"/>
  <c r="CJ2116" i="64"/>
  <c r="CJ2036" i="64"/>
  <c r="CJ2597" i="64"/>
  <c r="CJ2072" i="64"/>
  <c r="CJ2529" i="64"/>
  <c r="CJ1928" i="64"/>
  <c r="CJ2663" i="64"/>
  <c r="CJ1893" i="64"/>
  <c r="CJ2000" i="64"/>
  <c r="CJ1869" i="64"/>
  <c r="CJ1752" i="64"/>
  <c r="CJ1767" i="64" s="1"/>
  <c r="CJ1624" i="64"/>
  <c r="CJ1743" i="64" s="1"/>
  <c r="CJ2629" i="64"/>
  <c r="CJ1776" i="64"/>
  <c r="CJ2272" i="64"/>
  <c r="CJ949" i="64"/>
  <c r="CJ962" i="64" s="1"/>
  <c r="CJ900" i="64"/>
  <c r="CJ2296" i="64"/>
  <c r="CJ573" i="64"/>
  <c r="CJ876" i="64"/>
  <c r="CJ1345" i="64"/>
  <c r="CJ1293" i="64"/>
  <c r="AV2241" i="64"/>
  <c r="AV3140" i="64"/>
  <c r="AV3089" i="64"/>
  <c r="AV3114" i="64"/>
  <c r="AV3063" i="64"/>
  <c r="AV2183" i="64"/>
  <c r="AV2161" i="64"/>
  <c r="AV2215" i="64"/>
  <c r="AV3192" i="64"/>
  <c r="AV2072" i="64"/>
  <c r="AV2493" i="64"/>
  <c r="AV2116" i="64"/>
  <c r="AV2597" i="64"/>
  <c r="AV2036" i="64"/>
  <c r="AV1928" i="64"/>
  <c r="AV2529" i="64"/>
  <c r="AV2663" i="64"/>
  <c r="AV2000" i="64"/>
  <c r="AV1893" i="64"/>
  <c r="AV1869" i="64"/>
  <c r="AV1752" i="64"/>
  <c r="AV1767" i="64" s="1"/>
  <c r="AV2629" i="64"/>
  <c r="AV1776" i="64"/>
  <c r="AV1624" i="64"/>
  <c r="AV1743" i="64" s="1"/>
  <c r="AV2272" i="64"/>
  <c r="AV949" i="64"/>
  <c r="AV962" i="64" s="1"/>
  <c r="AV900" i="64"/>
  <c r="AV2296" i="64"/>
  <c r="AV925" i="64"/>
  <c r="AV876" i="64"/>
  <c r="AV1345" i="64"/>
  <c r="AV1293" i="64"/>
  <c r="Y2238" i="64"/>
  <c r="Y2260" i="64" s="1"/>
  <c r="Y3137" i="64"/>
  <c r="Y3154" i="64" s="1"/>
  <c r="Y3111" i="64"/>
  <c r="Y3128" i="64" s="1"/>
  <c r="Y3086" i="64"/>
  <c r="Y3103" i="64" s="1"/>
  <c r="Y3060" i="64"/>
  <c r="Y3077" i="64" s="1"/>
  <c r="Y2212" i="64"/>
  <c r="Y2180" i="64"/>
  <c r="Y2203" i="64" s="1"/>
  <c r="Y2158" i="64"/>
  <c r="Y2171" i="64" s="1"/>
  <c r="Y3189" i="64"/>
  <c r="Y3203" i="64" s="1"/>
  <c r="Y2490" i="64"/>
  <c r="Y2517" i="64" s="1"/>
  <c r="Y2069" i="64"/>
  <c r="Y2104" i="64" s="1"/>
  <c r="Y2113" i="64"/>
  <c r="Y2148" i="64" s="1"/>
  <c r="Y2594" i="64"/>
  <c r="Y2617" i="64" s="1"/>
  <c r="Y2526" i="64"/>
  <c r="Y2549" i="64" s="1"/>
  <c r="Y2033" i="64"/>
  <c r="Y2060" i="64" s="1"/>
  <c r="Y2660" i="64"/>
  <c r="Y2685" i="64" s="1"/>
  <c r="Y1890" i="64"/>
  <c r="Y1917" i="64" s="1"/>
  <c r="Y1997" i="64"/>
  <c r="Y2024" i="64" s="1"/>
  <c r="Y1925" i="64"/>
  <c r="Y1952" i="64" s="1"/>
  <c r="Y2626" i="64"/>
  <c r="Y2651" i="64" s="1"/>
  <c r="Y1866" i="64"/>
  <c r="Y1749" i="64"/>
  <c r="Y1764" i="64" s="1"/>
  <c r="Y1773" i="64"/>
  <c r="Y1786" i="64" s="1"/>
  <c r="Y1621" i="64"/>
  <c r="Y1597" i="64"/>
  <c r="Y1612" i="64" s="1"/>
  <c r="Y2269" i="64"/>
  <c r="Y2284" i="64" s="1"/>
  <c r="Y946" i="64"/>
  <c r="Y959" i="64" s="1"/>
  <c r="Y922" i="64"/>
  <c r="Y1290" i="64"/>
  <c r="Y1305" i="64" s="1"/>
  <c r="Y897" i="64"/>
  <c r="Y1342" i="64"/>
  <c r="Y1355" i="64" s="1"/>
  <c r="Y2293" i="64"/>
  <c r="Y2308" i="64" s="1"/>
  <c r="Y873" i="64"/>
  <c r="CG2237" i="64"/>
  <c r="CG3110" i="64"/>
  <c r="CG3127" i="64" s="1"/>
  <c r="CG3136" i="64"/>
  <c r="CG3153" i="64" s="1"/>
  <c r="CG3085" i="64"/>
  <c r="CG3102" i="64" s="1"/>
  <c r="CG2211" i="64"/>
  <c r="CG2228" i="64" s="1"/>
  <c r="CG3059" i="64"/>
  <c r="CG3076" i="64" s="1"/>
  <c r="CG2179" i="64"/>
  <c r="CG2202" i="64" s="1"/>
  <c r="CG2157" i="64"/>
  <c r="CG2170" i="64" s="1"/>
  <c r="CG2112" i="64"/>
  <c r="CG3188" i="64"/>
  <c r="CG3202" i="64" s="1"/>
  <c r="CG2068" i="64"/>
  <c r="CG2103" i="64" s="1"/>
  <c r="CG2525" i="64"/>
  <c r="CG2548" i="64" s="1"/>
  <c r="CG2489" i="64"/>
  <c r="CG2516" i="64" s="1"/>
  <c r="CG2593" i="64"/>
  <c r="CG2616" i="64" s="1"/>
  <c r="CG1924" i="64"/>
  <c r="CG1951" i="64" s="1"/>
  <c r="CG1889" i="64"/>
  <c r="CG1916" i="64" s="1"/>
  <c r="CG2625" i="64"/>
  <c r="CG2650" i="64" s="1"/>
  <c r="CG1772" i="64"/>
  <c r="CG1785" i="64" s="1"/>
  <c r="CG2032" i="64"/>
  <c r="CG2059" i="64" s="1"/>
  <c r="CG1996" i="64"/>
  <c r="CG2023" i="64" s="1"/>
  <c r="CG1865" i="64"/>
  <c r="CG1880" i="64" s="1"/>
  <c r="CG2659" i="64"/>
  <c r="CG2684" i="64" s="1"/>
  <c r="CG1341" i="64"/>
  <c r="CG1354" i="64" s="1"/>
  <c r="CG1620" i="64"/>
  <c r="CG1596" i="64"/>
  <c r="CG1611" i="64" s="1"/>
  <c r="CG1289" i="64"/>
  <c r="CG1304" i="64" s="1"/>
  <c r="CG872" i="64"/>
  <c r="CG887" i="64" s="1"/>
  <c r="CG921" i="64"/>
  <c r="CG844" i="64"/>
  <c r="CG864" i="64" s="1"/>
  <c r="CG1748" i="64"/>
  <c r="CG1763" i="64" s="1"/>
  <c r="CG896" i="64"/>
  <c r="CG2292" i="64"/>
  <c r="BY2237" i="64"/>
  <c r="BY3110" i="64"/>
  <c r="BY3127" i="64" s="1"/>
  <c r="BY3085" i="64"/>
  <c r="BY3102" i="64" s="1"/>
  <c r="BY3136" i="64"/>
  <c r="BY3153" i="64" s="1"/>
  <c r="BY3059" i="64"/>
  <c r="BY3076" i="64" s="1"/>
  <c r="BY2211" i="64"/>
  <c r="BY2228" i="64" s="1"/>
  <c r="BY2157" i="64"/>
  <c r="BY2170" i="64" s="1"/>
  <c r="BY2179" i="64"/>
  <c r="BY2202" i="64" s="1"/>
  <c r="BY2112" i="64"/>
  <c r="BY3188" i="64"/>
  <c r="BY3202" i="64" s="1"/>
  <c r="BY2525" i="64"/>
  <c r="BY2548" i="64" s="1"/>
  <c r="BY2593" i="64"/>
  <c r="BY2616" i="64" s="1"/>
  <c r="BY2068" i="64"/>
  <c r="BY2103" i="64" s="1"/>
  <c r="BY2489" i="64"/>
  <c r="BY2516" i="64" s="1"/>
  <c r="BY1924" i="64"/>
  <c r="BY1951" i="64" s="1"/>
  <c r="BY2032" i="64"/>
  <c r="BY2059" i="64" s="1"/>
  <c r="BY1889" i="64"/>
  <c r="BY1916" i="64" s="1"/>
  <c r="BY1996" i="64"/>
  <c r="BY2023" i="64" s="1"/>
  <c r="BY2625" i="64"/>
  <c r="BY2650" i="64" s="1"/>
  <c r="BY1772" i="64"/>
  <c r="BY1785" i="64" s="1"/>
  <c r="BY1865" i="64"/>
  <c r="BY1880" i="64" s="1"/>
  <c r="BY2659" i="64"/>
  <c r="BY2684" i="64" s="1"/>
  <c r="BY1620" i="64"/>
  <c r="BY1341" i="64"/>
  <c r="BY1354" i="64" s="1"/>
  <c r="BY1748" i="64"/>
  <c r="BY1763" i="64" s="1"/>
  <c r="BY1596" i="64"/>
  <c r="BY1611" i="64" s="1"/>
  <c r="BY1289" i="64"/>
  <c r="BY1304" i="64" s="1"/>
  <c r="BY872" i="64"/>
  <c r="BY887" i="64" s="1"/>
  <c r="BY945" i="64"/>
  <c r="BY2268" i="64"/>
  <c r="BY2283" i="64" s="1"/>
  <c r="BY844" i="64"/>
  <c r="BY864" i="64" s="1"/>
  <c r="BY896" i="64"/>
  <c r="BY921" i="64"/>
  <c r="BY2292" i="64"/>
  <c r="BQ2237" i="64"/>
  <c r="BQ3110" i="64"/>
  <c r="BQ3127" i="64" s="1"/>
  <c r="BQ3136" i="64"/>
  <c r="BQ3153" i="64" s="1"/>
  <c r="BQ2211" i="64"/>
  <c r="BQ2228" i="64" s="1"/>
  <c r="BQ3059" i="64"/>
  <c r="BQ3076" i="64" s="1"/>
  <c r="BQ2179" i="64"/>
  <c r="BQ2202" i="64" s="1"/>
  <c r="BQ2157" i="64"/>
  <c r="BQ2170" i="64" s="1"/>
  <c r="BQ3085" i="64"/>
  <c r="BQ3102" i="64" s="1"/>
  <c r="BQ2112" i="64"/>
  <c r="BQ3188" i="64"/>
  <c r="BQ3202" i="64" s="1"/>
  <c r="BQ2068" i="64"/>
  <c r="BQ2103" i="64" s="1"/>
  <c r="BQ2525" i="64"/>
  <c r="BQ2548" i="64" s="1"/>
  <c r="BQ2489" i="64"/>
  <c r="BQ2516" i="64" s="1"/>
  <c r="BQ2593" i="64"/>
  <c r="BQ2616" i="64" s="1"/>
  <c r="BQ1924" i="64"/>
  <c r="BQ1951" i="64" s="1"/>
  <c r="BQ1996" i="64"/>
  <c r="BQ2023" i="64" s="1"/>
  <c r="BQ1889" i="64"/>
  <c r="BQ1916" i="64" s="1"/>
  <c r="BQ2032" i="64"/>
  <c r="BQ2059" i="64" s="1"/>
  <c r="BQ2625" i="64"/>
  <c r="BQ2650" i="64" s="1"/>
  <c r="BQ1772" i="64"/>
  <c r="BQ1785" i="64" s="1"/>
  <c r="BQ2659" i="64"/>
  <c r="BQ2684" i="64" s="1"/>
  <c r="BQ1620" i="64"/>
  <c r="BQ1748" i="64"/>
  <c r="BQ1763" i="64" s="1"/>
  <c r="BQ1341" i="64"/>
  <c r="BQ1354" i="64" s="1"/>
  <c r="BQ1596" i="64"/>
  <c r="BQ1611" i="64" s="1"/>
  <c r="BQ1289" i="64"/>
  <c r="BQ1304" i="64" s="1"/>
  <c r="BQ872" i="64"/>
  <c r="BQ887" i="64" s="1"/>
  <c r="BQ921" i="64"/>
  <c r="BQ844" i="64"/>
  <c r="BQ864" i="64" s="1"/>
  <c r="BQ945" i="64"/>
  <c r="BQ896" i="64"/>
  <c r="BQ2292" i="64"/>
  <c r="BI2237" i="64"/>
  <c r="BI3110" i="64"/>
  <c r="BI3127" i="64" s="1"/>
  <c r="BI3136" i="64"/>
  <c r="BI3153" i="64" s="1"/>
  <c r="BI3085" i="64"/>
  <c r="BI3102" i="64" s="1"/>
  <c r="BI2211" i="64"/>
  <c r="BI2228" i="64" s="1"/>
  <c r="BI3059" i="64"/>
  <c r="BI3076" i="64" s="1"/>
  <c r="BI2179" i="64"/>
  <c r="BI2202" i="64" s="1"/>
  <c r="BI2157" i="64"/>
  <c r="BI2170" i="64" s="1"/>
  <c r="BI2112" i="64"/>
  <c r="BI3188" i="64"/>
  <c r="BI3202" i="64" s="1"/>
  <c r="BI2525" i="64"/>
  <c r="BI2548" i="64" s="1"/>
  <c r="BI2068" i="64"/>
  <c r="BI2103" i="64" s="1"/>
  <c r="BI2593" i="64"/>
  <c r="BI2616" i="64" s="1"/>
  <c r="BI1924" i="64"/>
  <c r="BI1951" i="64" s="1"/>
  <c r="BI1889" i="64"/>
  <c r="BI1916" i="64" s="1"/>
  <c r="BI2489" i="64"/>
  <c r="BI2516" i="64" s="1"/>
  <c r="BI2625" i="64"/>
  <c r="BI2650" i="64" s="1"/>
  <c r="BI2032" i="64"/>
  <c r="BI2059" i="64" s="1"/>
  <c r="BI1772" i="64"/>
  <c r="BI1785" i="64" s="1"/>
  <c r="BI1996" i="64"/>
  <c r="BI2023" i="64" s="1"/>
  <c r="BI2659" i="64"/>
  <c r="BI2684" i="64" s="1"/>
  <c r="BI1865" i="64"/>
  <c r="BI1880" i="64" s="1"/>
  <c r="BI1341" i="64"/>
  <c r="BI1354" i="64" s="1"/>
  <c r="BI1596" i="64"/>
  <c r="BI1611" i="64" s="1"/>
  <c r="BI1748" i="64"/>
  <c r="BI1763" i="64" s="1"/>
  <c r="BI1620" i="64"/>
  <c r="BI1289" i="64"/>
  <c r="BI1304" i="64" s="1"/>
  <c r="BI945" i="64"/>
  <c r="BI921" i="64"/>
  <c r="BI872" i="64"/>
  <c r="BI887" i="64" s="1"/>
  <c r="BI2268" i="64"/>
  <c r="BI2283" i="64" s="1"/>
  <c r="BI844" i="64"/>
  <c r="BI864" i="64" s="1"/>
  <c r="BI896" i="64"/>
  <c r="BI2292" i="64"/>
  <c r="BA2237" i="64"/>
  <c r="BA3136" i="64"/>
  <c r="BA3153" i="64" s="1"/>
  <c r="BA3110" i="64"/>
  <c r="BA3127" i="64" s="1"/>
  <c r="BA3085" i="64"/>
  <c r="BA3102" i="64" s="1"/>
  <c r="BA2211" i="64"/>
  <c r="BA2228" i="64" s="1"/>
  <c r="BA3059" i="64"/>
  <c r="BA3076" i="64" s="1"/>
  <c r="BA2157" i="64"/>
  <c r="BA2170" i="64" s="1"/>
  <c r="BA2179" i="64"/>
  <c r="BA2202" i="64" s="1"/>
  <c r="BA2112" i="64"/>
  <c r="BA3188" i="64"/>
  <c r="BA3202" i="64" s="1"/>
  <c r="BA2068" i="64"/>
  <c r="BA2103" i="64" s="1"/>
  <c r="BA2525" i="64"/>
  <c r="BA2548" i="64" s="1"/>
  <c r="BA2489" i="64"/>
  <c r="BA2516" i="64" s="1"/>
  <c r="BA1924" i="64"/>
  <c r="BA1951" i="64" s="1"/>
  <c r="BA1889" i="64"/>
  <c r="BA1916" i="64" s="1"/>
  <c r="BA2593" i="64"/>
  <c r="BA2616" i="64" s="1"/>
  <c r="BA1996" i="64"/>
  <c r="BA2023" i="64" s="1"/>
  <c r="BA2625" i="64"/>
  <c r="BA2650" i="64" s="1"/>
  <c r="BA1772" i="64"/>
  <c r="BA1785" i="64" s="1"/>
  <c r="BA2032" i="64"/>
  <c r="BA2059" i="64" s="1"/>
  <c r="BA1865" i="64"/>
  <c r="BA1880" i="64" s="1"/>
  <c r="BA2659" i="64"/>
  <c r="BA2684" i="64" s="1"/>
  <c r="BA1748" i="64"/>
  <c r="BA1763" i="64" s="1"/>
  <c r="BA1341" i="64"/>
  <c r="BA1354" i="64" s="1"/>
  <c r="BA1620" i="64"/>
  <c r="BA1596" i="64"/>
  <c r="BA1611" i="64" s="1"/>
  <c r="BA1289" i="64"/>
  <c r="BA1304" i="64" s="1"/>
  <c r="BA872" i="64"/>
  <c r="BA887" i="64" s="1"/>
  <c r="BA945" i="64"/>
  <c r="BA844" i="64"/>
  <c r="BA864" i="64" s="1"/>
  <c r="BA896" i="64"/>
  <c r="BA921" i="64"/>
  <c r="BA2292" i="64"/>
  <c r="AS2237" i="64"/>
  <c r="AS3110" i="64"/>
  <c r="AS3127" i="64" s="1"/>
  <c r="AS3136" i="64"/>
  <c r="AS3153" i="64" s="1"/>
  <c r="AS3085" i="64"/>
  <c r="AS3102" i="64" s="1"/>
  <c r="AS2211" i="64"/>
  <c r="AS2228" i="64" s="1"/>
  <c r="AS3059" i="64"/>
  <c r="AS3076" i="64" s="1"/>
  <c r="AS2179" i="64"/>
  <c r="AS2202" i="64" s="1"/>
  <c r="AS2157" i="64"/>
  <c r="AS2170" i="64" s="1"/>
  <c r="AS2112" i="64"/>
  <c r="AS3188" i="64"/>
  <c r="AS3202" i="64" s="1"/>
  <c r="AS2525" i="64"/>
  <c r="AS2548" i="64" s="1"/>
  <c r="AS2489" i="64"/>
  <c r="AS2516" i="64" s="1"/>
  <c r="AS2068" i="64"/>
  <c r="AS2103" i="64" s="1"/>
  <c r="AS2593" i="64"/>
  <c r="AS2616" i="64" s="1"/>
  <c r="AS1924" i="64"/>
  <c r="AS1951" i="64" s="1"/>
  <c r="AS2032" i="64"/>
  <c r="AS2059" i="64" s="1"/>
  <c r="AS1889" i="64"/>
  <c r="AS1916" i="64" s="1"/>
  <c r="AS2625" i="64"/>
  <c r="AS2650" i="64" s="1"/>
  <c r="AS1772" i="64"/>
  <c r="AS1785" i="64" s="1"/>
  <c r="AS1996" i="64"/>
  <c r="AS2023" i="64" s="1"/>
  <c r="AS1865" i="64"/>
  <c r="AS1880" i="64" s="1"/>
  <c r="AS2659" i="64"/>
  <c r="AS2684" i="64" s="1"/>
  <c r="AS1748" i="64"/>
  <c r="AS1763" i="64" s="1"/>
  <c r="AS1620" i="64"/>
  <c r="AS1341" i="64"/>
  <c r="AS1354" i="64" s="1"/>
  <c r="AS1596" i="64"/>
  <c r="AS1611" i="64" s="1"/>
  <c r="AS1289" i="64"/>
  <c r="AS1304" i="64" s="1"/>
  <c r="AS872" i="64"/>
  <c r="AS887" i="64" s="1"/>
  <c r="AS2268" i="64"/>
  <c r="AS2283" i="64" s="1"/>
  <c r="AS844" i="64"/>
  <c r="AS864" i="64" s="1"/>
  <c r="AS921" i="64"/>
  <c r="AS896" i="64"/>
  <c r="AS945" i="64"/>
  <c r="AS2292" i="64"/>
  <c r="AK2237" i="64"/>
  <c r="AK3110" i="64"/>
  <c r="AK3127" i="64" s="1"/>
  <c r="AK3136" i="64"/>
  <c r="AK3153" i="64" s="1"/>
  <c r="AK3085" i="64"/>
  <c r="AK3102" i="64" s="1"/>
  <c r="AK2211" i="64"/>
  <c r="AK2228" i="64" s="1"/>
  <c r="AK2157" i="64"/>
  <c r="AK2170" i="64" s="1"/>
  <c r="AK3059" i="64"/>
  <c r="AK3076" i="64" s="1"/>
  <c r="AK2179" i="64"/>
  <c r="AK2202" i="64" s="1"/>
  <c r="AK2112" i="64"/>
  <c r="AK3188" i="64"/>
  <c r="AK3202" i="64" s="1"/>
  <c r="AK2525" i="64"/>
  <c r="AK2548" i="64" s="1"/>
  <c r="AK2068" i="64"/>
  <c r="AK2103" i="64" s="1"/>
  <c r="AK2593" i="64"/>
  <c r="AK2616" i="64" s="1"/>
  <c r="AK1924" i="64"/>
  <c r="AK1951" i="64" s="1"/>
  <c r="AK1889" i="64"/>
  <c r="AK1916" i="64" s="1"/>
  <c r="AK2032" i="64"/>
  <c r="AK2059" i="64" s="1"/>
  <c r="AK2625" i="64"/>
  <c r="AK2650" i="64" s="1"/>
  <c r="AK2489" i="64"/>
  <c r="AK2516" i="64" s="1"/>
  <c r="AK1996" i="64"/>
  <c r="AK2023" i="64" s="1"/>
  <c r="AK1772" i="64"/>
  <c r="AK1785" i="64" s="1"/>
  <c r="AK2659" i="64"/>
  <c r="AK2684" i="64" s="1"/>
  <c r="AK1620" i="64"/>
  <c r="AK1865" i="64"/>
  <c r="AK1880" i="64" s="1"/>
  <c r="AK1341" i="64"/>
  <c r="AK1354" i="64" s="1"/>
  <c r="AK1748" i="64"/>
  <c r="AK1763" i="64" s="1"/>
  <c r="AK1596" i="64"/>
  <c r="AK1611" i="64" s="1"/>
  <c r="AK1289" i="64"/>
  <c r="AK1304" i="64" s="1"/>
  <c r="AK872" i="64"/>
  <c r="AK887" i="64" s="1"/>
  <c r="AK945" i="64"/>
  <c r="AK921" i="64"/>
  <c r="AK844" i="64"/>
  <c r="AK864" i="64" s="1"/>
  <c r="AK896" i="64"/>
  <c r="AK2292" i="64"/>
  <c r="AC2237" i="64"/>
  <c r="AC3136" i="64"/>
  <c r="AC3153" i="64" s="1"/>
  <c r="AC3110" i="64"/>
  <c r="AC3127" i="64" s="1"/>
  <c r="AC3085" i="64"/>
  <c r="AC3102" i="64" s="1"/>
  <c r="AC2211" i="64"/>
  <c r="AC2228" i="64" s="1"/>
  <c r="AC3059" i="64"/>
  <c r="AC3076" i="64" s="1"/>
  <c r="AC2157" i="64"/>
  <c r="AC2170" i="64" s="1"/>
  <c r="AC2179" i="64"/>
  <c r="AC2202" i="64" s="1"/>
  <c r="AC2112" i="64"/>
  <c r="AC2068" i="64"/>
  <c r="AC2103" i="64" s="1"/>
  <c r="AC3188" i="64"/>
  <c r="AC3202" i="64" s="1"/>
  <c r="AC2525" i="64"/>
  <c r="AC2548" i="64" s="1"/>
  <c r="AC2489" i="64"/>
  <c r="AC2516" i="64" s="1"/>
  <c r="AC1924" i="64"/>
  <c r="AC1951" i="64" s="1"/>
  <c r="AC1889" i="64"/>
  <c r="AC1916" i="64" s="1"/>
  <c r="AC1996" i="64"/>
  <c r="AC2023" i="64" s="1"/>
  <c r="AC2625" i="64"/>
  <c r="AC2650" i="64" s="1"/>
  <c r="AC2032" i="64"/>
  <c r="AC2059" i="64" s="1"/>
  <c r="AC1772" i="64"/>
  <c r="AC1785" i="64" s="1"/>
  <c r="AC2593" i="64"/>
  <c r="AC2616" i="64" s="1"/>
  <c r="AC2659" i="64"/>
  <c r="AC2684" i="64" s="1"/>
  <c r="AC1865" i="64"/>
  <c r="AC1880" i="64" s="1"/>
  <c r="AC1748" i="64"/>
  <c r="AC1763" i="64" s="1"/>
  <c r="AC1341" i="64"/>
  <c r="AC1354" i="64" s="1"/>
  <c r="AC1596" i="64"/>
  <c r="AC1611" i="64" s="1"/>
  <c r="AC1620" i="64"/>
  <c r="AC1289" i="64"/>
  <c r="AC1304" i="64" s="1"/>
  <c r="AC921" i="64"/>
  <c r="AC872" i="64"/>
  <c r="AC887" i="64" s="1"/>
  <c r="AC2268" i="64"/>
  <c r="AC2283" i="64" s="1"/>
  <c r="AC844" i="64"/>
  <c r="AC864" i="64" s="1"/>
  <c r="AC945" i="64"/>
  <c r="AC896" i="64"/>
  <c r="AC2292" i="64"/>
  <c r="U2237" i="64"/>
  <c r="U3110" i="64"/>
  <c r="U3127" i="64" s="1"/>
  <c r="U3136" i="64"/>
  <c r="U3153" i="64" s="1"/>
  <c r="U2211" i="64"/>
  <c r="U2228" i="64" s="1"/>
  <c r="U3059" i="64"/>
  <c r="U3076" i="64" s="1"/>
  <c r="U3085" i="64"/>
  <c r="U3102" i="64" s="1"/>
  <c r="U2179" i="64"/>
  <c r="U2202" i="64" s="1"/>
  <c r="U2157" i="64"/>
  <c r="U2170" i="64" s="1"/>
  <c r="U2112" i="64"/>
  <c r="U2525" i="64"/>
  <c r="U2548" i="64" s="1"/>
  <c r="U3188" i="64"/>
  <c r="U3202" i="64" s="1"/>
  <c r="U2068" i="64"/>
  <c r="U2103" i="64" s="1"/>
  <c r="U2489" i="64"/>
  <c r="U2516" i="64" s="1"/>
  <c r="U2593" i="64"/>
  <c r="U2616" i="64" s="1"/>
  <c r="U1889" i="64"/>
  <c r="U1916" i="64" s="1"/>
  <c r="U2625" i="64"/>
  <c r="U2650" i="64" s="1"/>
  <c r="U1772" i="64"/>
  <c r="U1785" i="64" s="1"/>
  <c r="U2032" i="64"/>
  <c r="U2059" i="64" s="1"/>
  <c r="U1996" i="64"/>
  <c r="U2023" i="64" s="1"/>
  <c r="U1924" i="64"/>
  <c r="U1951" i="64" s="1"/>
  <c r="U1865" i="64"/>
  <c r="U1880" i="64" s="1"/>
  <c r="U1341" i="64"/>
  <c r="U1354" i="64" s="1"/>
  <c r="U1620" i="64"/>
  <c r="U2659" i="64"/>
  <c r="U2684" i="64" s="1"/>
  <c r="U1596" i="64"/>
  <c r="U1611" i="64" s="1"/>
  <c r="U1289" i="64"/>
  <c r="U1304" i="64" s="1"/>
  <c r="U872" i="64"/>
  <c r="U887" i="64" s="1"/>
  <c r="U1748" i="64"/>
  <c r="U1763" i="64" s="1"/>
  <c r="U844" i="64"/>
  <c r="U864" i="64" s="1"/>
  <c r="U896" i="64"/>
  <c r="U921" i="64"/>
  <c r="U2292" i="64"/>
  <c r="CG3141" i="64"/>
  <c r="CG3115" i="64"/>
  <c r="CG2242" i="64"/>
  <c r="CG3090" i="64"/>
  <c r="CG2216" i="64"/>
  <c r="CG2233" i="64" s="1"/>
  <c r="CG2184" i="64"/>
  <c r="CG3064" i="64"/>
  <c r="CG3081" i="64" s="1"/>
  <c r="CG2162" i="64"/>
  <c r="CG2175" i="64" s="1"/>
  <c r="CG3193" i="64"/>
  <c r="CG3207" i="64" s="1"/>
  <c r="CG2117" i="64"/>
  <c r="CG2152" i="64" s="1"/>
  <c r="CG2530" i="64"/>
  <c r="CG2553" i="64" s="1"/>
  <c r="CG2598" i="64"/>
  <c r="CG2621" i="64" s="1"/>
  <c r="CG2073" i="64"/>
  <c r="CG2108" i="64" s="1"/>
  <c r="CG2494" i="64"/>
  <c r="CG2521" i="64" s="1"/>
  <c r="CG2037" i="64"/>
  <c r="CG2064" i="64" s="1"/>
  <c r="CG2001" i="64"/>
  <c r="CG2028" i="64" s="1"/>
  <c r="CG1929" i="64"/>
  <c r="CG1956" i="64" s="1"/>
  <c r="CG2630" i="64"/>
  <c r="CG2655" i="64" s="1"/>
  <c r="CG1777" i="64"/>
  <c r="CG1790" i="64" s="1"/>
  <c r="CG1625" i="64"/>
  <c r="CG2664" i="64"/>
  <c r="CG2689" i="64" s="1"/>
  <c r="CG1753" i="64"/>
  <c r="CG1894" i="64"/>
  <c r="CG1921" i="64" s="1"/>
  <c r="CG1870" i="64"/>
  <c r="CG926" i="64"/>
  <c r="CG901" i="64"/>
  <c r="CG1601" i="64"/>
  <c r="CG1616" i="64" s="1"/>
  <c r="CG1294" i="64"/>
  <c r="CG2273" i="64"/>
  <c r="CG2288" i="64" s="1"/>
  <c r="CG849" i="64"/>
  <c r="CG950" i="64"/>
  <c r="CG963" i="64" s="1"/>
  <c r="CG624" i="64"/>
  <c r="CG1346" i="64"/>
  <c r="CG1359" i="64" s="1"/>
  <c r="CG2297" i="64"/>
  <c r="CG574" i="64"/>
  <c r="CG584" i="64" s="1"/>
  <c r="BY3141" i="64"/>
  <c r="BY3115" i="64"/>
  <c r="BY2242" i="64"/>
  <c r="BY3090" i="64"/>
  <c r="BY2216" i="64"/>
  <c r="BY2233" i="64" s="1"/>
  <c r="BY2184" i="64"/>
  <c r="BY3064" i="64"/>
  <c r="BY3081" i="64" s="1"/>
  <c r="BY2162" i="64"/>
  <c r="BY2175" i="64" s="1"/>
  <c r="BY3193" i="64"/>
  <c r="BY3207" i="64" s="1"/>
  <c r="BY2117" i="64"/>
  <c r="BY2152" i="64" s="1"/>
  <c r="BY2073" i="64"/>
  <c r="BY2108" i="64" s="1"/>
  <c r="BY2598" i="64"/>
  <c r="BY2621" i="64" s="1"/>
  <c r="BY2530" i="64"/>
  <c r="BY2553" i="64" s="1"/>
  <c r="BY2494" i="64"/>
  <c r="BY2521" i="64" s="1"/>
  <c r="BY2001" i="64"/>
  <c r="BY2028" i="64" s="1"/>
  <c r="BY1929" i="64"/>
  <c r="BY1956" i="64" s="1"/>
  <c r="BY2037" i="64"/>
  <c r="BY2064" i="64" s="1"/>
  <c r="BY2630" i="64"/>
  <c r="BY2655" i="64" s="1"/>
  <c r="BY1777" i="64"/>
  <c r="BY1790" i="64" s="1"/>
  <c r="BY1625" i="64"/>
  <c r="BY1870" i="64"/>
  <c r="BY1753" i="64"/>
  <c r="BY2664" i="64"/>
  <c r="BY2689" i="64" s="1"/>
  <c r="BY1894" i="64"/>
  <c r="BY1921" i="64" s="1"/>
  <c r="BY926" i="64"/>
  <c r="BY1601" i="64"/>
  <c r="BY1616" i="64" s="1"/>
  <c r="BY901" i="64"/>
  <c r="BY1294" i="64"/>
  <c r="BY1346" i="64"/>
  <c r="BY1359" i="64" s="1"/>
  <c r="BY849" i="64"/>
  <c r="BY624" i="64"/>
  <c r="BY950" i="64"/>
  <c r="BY963" i="64" s="1"/>
  <c r="BY2273" i="64"/>
  <c r="BY2288" i="64" s="1"/>
  <c r="BY2297" i="64"/>
  <c r="BQ3141" i="64"/>
  <c r="BQ3115" i="64"/>
  <c r="BQ2242" i="64"/>
  <c r="BQ3090" i="64"/>
  <c r="BQ2216" i="64"/>
  <c r="BQ2233" i="64" s="1"/>
  <c r="BQ2184" i="64"/>
  <c r="BQ3064" i="64"/>
  <c r="BQ3081" i="64" s="1"/>
  <c r="BQ2162" i="64"/>
  <c r="BQ2175" i="64" s="1"/>
  <c r="BQ3193" i="64"/>
  <c r="BQ3207" i="64" s="1"/>
  <c r="BQ2117" i="64"/>
  <c r="BQ2152" i="64" s="1"/>
  <c r="BQ2530" i="64"/>
  <c r="BQ2553" i="64" s="1"/>
  <c r="BQ2073" i="64"/>
  <c r="BQ2108" i="64" s="1"/>
  <c r="BQ2494" i="64"/>
  <c r="BQ2521" i="64" s="1"/>
  <c r="BQ2598" i="64"/>
  <c r="BQ2621" i="64" s="1"/>
  <c r="BQ2001" i="64"/>
  <c r="BQ2028" i="64" s="1"/>
  <c r="BQ2037" i="64"/>
  <c r="BQ2064" i="64" s="1"/>
  <c r="BQ1929" i="64"/>
  <c r="BQ1956" i="64" s="1"/>
  <c r="BQ2630" i="64"/>
  <c r="BQ2655" i="64" s="1"/>
  <c r="BQ1777" i="64"/>
  <c r="BQ1790" i="64" s="1"/>
  <c r="BQ1894" i="64"/>
  <c r="BQ1921" i="64" s="1"/>
  <c r="BQ2664" i="64"/>
  <c r="BQ2689" i="64" s="1"/>
  <c r="BQ1625" i="64"/>
  <c r="BQ1870" i="64"/>
  <c r="BQ1753" i="64"/>
  <c r="BQ1601" i="64"/>
  <c r="BQ1616" i="64" s="1"/>
  <c r="BQ926" i="64"/>
  <c r="BQ901" i="64"/>
  <c r="BQ1294" i="64"/>
  <c r="BQ2273" i="64"/>
  <c r="BQ2288" i="64" s="1"/>
  <c r="BQ849" i="64"/>
  <c r="BQ1346" i="64"/>
  <c r="BQ1359" i="64" s="1"/>
  <c r="BQ624" i="64"/>
  <c r="BQ950" i="64"/>
  <c r="BQ963" i="64" s="1"/>
  <c r="BQ2297" i="64"/>
  <c r="BI3141" i="64"/>
  <c r="BI3115" i="64"/>
  <c r="BI2242" i="64"/>
  <c r="BI3090" i="64"/>
  <c r="BI2216" i="64"/>
  <c r="BI2233" i="64" s="1"/>
  <c r="BI2184" i="64"/>
  <c r="BI3064" i="64"/>
  <c r="BI3081" i="64" s="1"/>
  <c r="BI2162" i="64"/>
  <c r="BI2175" i="64" s="1"/>
  <c r="BI2073" i="64"/>
  <c r="BI2108" i="64" s="1"/>
  <c r="BI2530" i="64"/>
  <c r="BI2553" i="64" s="1"/>
  <c r="BI2117" i="64"/>
  <c r="BI2152" i="64" s="1"/>
  <c r="BI2598" i="64"/>
  <c r="BI2621" i="64" s="1"/>
  <c r="BI3193" i="64"/>
  <c r="BI3207" i="64" s="1"/>
  <c r="BI2494" i="64"/>
  <c r="BI2521" i="64" s="1"/>
  <c r="BI2001" i="64"/>
  <c r="BI2028" i="64" s="1"/>
  <c r="BI1929" i="64"/>
  <c r="BI1956" i="64" s="1"/>
  <c r="BI2630" i="64"/>
  <c r="BI2655" i="64" s="1"/>
  <c r="BI1777" i="64"/>
  <c r="BI1790" i="64" s="1"/>
  <c r="BI2037" i="64"/>
  <c r="BI2064" i="64" s="1"/>
  <c r="BI1625" i="64"/>
  <c r="BI1894" i="64"/>
  <c r="BI1921" i="64" s="1"/>
  <c r="BI1870" i="64"/>
  <c r="BI2664" i="64"/>
  <c r="BI2689" i="64" s="1"/>
  <c r="BI1753" i="64"/>
  <c r="BI926" i="64"/>
  <c r="BI901" i="64"/>
  <c r="BI1294" i="64"/>
  <c r="BI1601" i="64"/>
  <c r="BI1616" i="64" s="1"/>
  <c r="BI849" i="64"/>
  <c r="BI624" i="64"/>
  <c r="BI2273" i="64"/>
  <c r="BI2288" i="64" s="1"/>
  <c r="BI2297" i="64"/>
  <c r="BI950" i="64"/>
  <c r="BI963" i="64" s="1"/>
  <c r="BI1346" i="64"/>
  <c r="BI1359" i="64" s="1"/>
  <c r="BA3141" i="64"/>
  <c r="BA3115" i="64"/>
  <c r="BA2242" i="64"/>
  <c r="BA3090" i="64"/>
  <c r="BA2216" i="64"/>
  <c r="BA2233" i="64" s="1"/>
  <c r="BA2184" i="64"/>
  <c r="BA3064" i="64"/>
  <c r="BA3081" i="64" s="1"/>
  <c r="BA3193" i="64"/>
  <c r="BA3207" i="64" s="1"/>
  <c r="BA2162" i="64"/>
  <c r="BA2175" i="64" s="1"/>
  <c r="BA2117" i="64"/>
  <c r="BA2152" i="64" s="1"/>
  <c r="BA2598" i="64"/>
  <c r="BA2621" i="64" s="1"/>
  <c r="BA2530" i="64"/>
  <c r="BA2553" i="64" s="1"/>
  <c r="BA2073" i="64"/>
  <c r="BA2108" i="64" s="1"/>
  <c r="BA2494" i="64"/>
  <c r="BA2521" i="64" s="1"/>
  <c r="BA2001" i="64"/>
  <c r="BA2028" i="64" s="1"/>
  <c r="BA2037" i="64"/>
  <c r="BA2064" i="64" s="1"/>
  <c r="BA1929" i="64"/>
  <c r="BA1956" i="64" s="1"/>
  <c r="BA2630" i="64"/>
  <c r="BA2655" i="64" s="1"/>
  <c r="BA1777" i="64"/>
  <c r="BA1790" i="64" s="1"/>
  <c r="BA1625" i="64"/>
  <c r="BA1894" i="64"/>
  <c r="BA1921" i="64" s="1"/>
  <c r="BA2664" i="64"/>
  <c r="BA2689" i="64" s="1"/>
  <c r="BA1753" i="64"/>
  <c r="BA926" i="64"/>
  <c r="BA1870" i="64"/>
  <c r="BA901" i="64"/>
  <c r="BA1601" i="64"/>
  <c r="BA1616" i="64" s="1"/>
  <c r="BA1294" i="64"/>
  <c r="BA1346" i="64"/>
  <c r="BA1359" i="64" s="1"/>
  <c r="BA2273" i="64"/>
  <c r="BA2288" i="64" s="1"/>
  <c r="BA849" i="64"/>
  <c r="BA624" i="64"/>
  <c r="BA2297" i="64"/>
  <c r="AS3141" i="64"/>
  <c r="AS3115" i="64"/>
  <c r="AS2242" i="64"/>
  <c r="AS3090" i="64"/>
  <c r="AS2216" i="64"/>
  <c r="AS2233" i="64" s="1"/>
  <c r="AS2184" i="64"/>
  <c r="AS3064" i="64"/>
  <c r="AS3081" i="64" s="1"/>
  <c r="AS2162" i="64"/>
  <c r="AS2175" i="64" s="1"/>
  <c r="AS2073" i="64"/>
  <c r="AS2108" i="64" s="1"/>
  <c r="AS3193" i="64"/>
  <c r="AS3207" i="64" s="1"/>
  <c r="AS2117" i="64"/>
  <c r="AS2152" i="64" s="1"/>
  <c r="AS2530" i="64"/>
  <c r="AS2553" i="64" s="1"/>
  <c r="AS2494" i="64"/>
  <c r="AS2521" i="64" s="1"/>
  <c r="AS2037" i="64"/>
  <c r="AS2064" i="64" s="1"/>
  <c r="AS2001" i="64"/>
  <c r="AS2028" i="64" s="1"/>
  <c r="AS1929" i="64"/>
  <c r="AS1956" i="64" s="1"/>
  <c r="AS2598" i="64"/>
  <c r="AS2621" i="64" s="1"/>
  <c r="AS2630" i="64"/>
  <c r="AS2655" i="64" s="1"/>
  <c r="AS1777" i="64"/>
  <c r="AS1790" i="64" s="1"/>
  <c r="AS1625" i="64"/>
  <c r="AS1894" i="64"/>
  <c r="AS1921" i="64" s="1"/>
  <c r="AS1870" i="64"/>
  <c r="AS1753" i="64"/>
  <c r="AS2664" i="64"/>
  <c r="AS2689" i="64" s="1"/>
  <c r="AS926" i="64"/>
  <c r="AS1601" i="64"/>
  <c r="AS1616" i="64" s="1"/>
  <c r="AS1294" i="64"/>
  <c r="AS950" i="64"/>
  <c r="AS963" i="64" s="1"/>
  <c r="AS849" i="64"/>
  <c r="AS624" i="64"/>
  <c r="AS1346" i="64"/>
  <c r="AS1359" i="64" s="1"/>
  <c r="AS2273" i="64"/>
  <c r="AS2288" i="64" s="1"/>
  <c r="AS901" i="64"/>
  <c r="AS2297" i="64"/>
  <c r="AK3141" i="64"/>
  <c r="AK3115" i="64"/>
  <c r="AK2242" i="64"/>
  <c r="AK3090" i="64"/>
  <c r="AK2216" i="64"/>
  <c r="AK2233" i="64" s="1"/>
  <c r="AK3064" i="64"/>
  <c r="AK3081" i="64" s="1"/>
  <c r="AK2184" i="64"/>
  <c r="AK2162" i="64"/>
  <c r="AK2175" i="64" s="1"/>
  <c r="AK3193" i="64"/>
  <c r="AK3207" i="64" s="1"/>
  <c r="AK2530" i="64"/>
  <c r="AK2553" i="64" s="1"/>
  <c r="AK2073" i="64"/>
  <c r="AK2108" i="64" s="1"/>
  <c r="AK2598" i="64"/>
  <c r="AK2621" i="64" s="1"/>
  <c r="AK2117" i="64"/>
  <c r="AK2152" i="64" s="1"/>
  <c r="AK2494" i="64"/>
  <c r="AK2521" i="64" s="1"/>
  <c r="AK2001" i="64"/>
  <c r="AK2028" i="64" s="1"/>
  <c r="AK1929" i="64"/>
  <c r="AK1956" i="64" s="1"/>
  <c r="AK2037" i="64"/>
  <c r="AK2064" i="64" s="1"/>
  <c r="AK2630" i="64"/>
  <c r="AK2655" i="64" s="1"/>
  <c r="AK1777" i="64"/>
  <c r="AK1790" i="64" s="1"/>
  <c r="AK2664" i="64"/>
  <c r="AK2689" i="64" s="1"/>
  <c r="AK1625" i="64"/>
  <c r="AK1870" i="64"/>
  <c r="AK1894" i="64"/>
  <c r="AK1921" i="64" s="1"/>
  <c r="AK1753" i="64"/>
  <c r="AK1601" i="64"/>
  <c r="AK1616" i="64" s="1"/>
  <c r="AK926" i="64"/>
  <c r="AK1294" i="64"/>
  <c r="AK950" i="64"/>
  <c r="AK963" i="64" s="1"/>
  <c r="AK2273" i="64"/>
  <c r="AK2288" i="64" s="1"/>
  <c r="AK849" i="64"/>
  <c r="AK624" i="64"/>
  <c r="AK901" i="64"/>
  <c r="AK2297" i="64"/>
  <c r="AC3141" i="64"/>
  <c r="AC3115" i="64"/>
  <c r="AC2242" i="64"/>
  <c r="AC3090" i="64"/>
  <c r="AC2216" i="64"/>
  <c r="AC2233" i="64" s="1"/>
  <c r="AC2184" i="64"/>
  <c r="AC3064" i="64"/>
  <c r="AC3081" i="64" s="1"/>
  <c r="AC3193" i="64"/>
  <c r="AC3207" i="64" s="1"/>
  <c r="AC2162" i="64"/>
  <c r="AC2175" i="64" s="1"/>
  <c r="AC2073" i="64"/>
  <c r="AC2108" i="64" s="1"/>
  <c r="AC2117" i="64"/>
  <c r="AC2152" i="64" s="1"/>
  <c r="AC2530" i="64"/>
  <c r="AC2553" i="64" s="1"/>
  <c r="AC2494" i="64"/>
  <c r="AC2521" i="64" s="1"/>
  <c r="AC2001" i="64"/>
  <c r="AC2028" i="64" s="1"/>
  <c r="AC2037" i="64"/>
  <c r="AC2064" i="64" s="1"/>
  <c r="AC2598" i="64"/>
  <c r="AC2621" i="64" s="1"/>
  <c r="AC1929" i="64"/>
  <c r="AC1956" i="64" s="1"/>
  <c r="AC2630" i="64"/>
  <c r="AC2655" i="64" s="1"/>
  <c r="AC1777" i="64"/>
  <c r="AC1790" i="64" s="1"/>
  <c r="AC1625" i="64"/>
  <c r="AC1870" i="64"/>
  <c r="AC2664" i="64"/>
  <c r="AC2689" i="64" s="1"/>
  <c r="AC1894" i="64"/>
  <c r="AC1921" i="64" s="1"/>
  <c r="AC1753" i="64"/>
  <c r="AC926" i="64"/>
  <c r="AC1294" i="64"/>
  <c r="AC950" i="64"/>
  <c r="AC963" i="64" s="1"/>
  <c r="AC1346" i="64"/>
  <c r="AC1359" i="64" s="1"/>
  <c r="AC849" i="64"/>
  <c r="AC624" i="64"/>
  <c r="AC901" i="64"/>
  <c r="AC1601" i="64"/>
  <c r="AC1616" i="64" s="1"/>
  <c r="AC2273" i="64"/>
  <c r="AC2288" i="64" s="1"/>
  <c r="AC2297" i="64"/>
  <c r="U3141" i="64"/>
  <c r="U3115" i="64"/>
  <c r="U2242" i="64"/>
  <c r="U3090" i="64"/>
  <c r="U2216" i="64"/>
  <c r="U2233" i="64" s="1"/>
  <c r="U3064" i="64"/>
  <c r="U3081" i="64" s="1"/>
  <c r="U2184" i="64"/>
  <c r="U2162" i="64"/>
  <c r="U2175" i="64" s="1"/>
  <c r="U3193" i="64"/>
  <c r="U3207" i="64" s="1"/>
  <c r="U2117" i="64"/>
  <c r="U2152" i="64" s="1"/>
  <c r="U2530" i="64"/>
  <c r="U2553" i="64" s="1"/>
  <c r="U2073" i="64"/>
  <c r="U2108" i="64" s="1"/>
  <c r="U2494" i="64"/>
  <c r="U2521" i="64" s="1"/>
  <c r="U2037" i="64"/>
  <c r="U2064" i="64" s="1"/>
  <c r="U2001" i="64"/>
  <c r="U2028" i="64" s="1"/>
  <c r="U1929" i="64"/>
  <c r="U1956" i="64" s="1"/>
  <c r="U2598" i="64"/>
  <c r="U2621" i="64" s="1"/>
  <c r="U2630" i="64"/>
  <c r="U2655" i="64" s="1"/>
  <c r="U1777" i="64"/>
  <c r="U1790" i="64" s="1"/>
  <c r="U1625" i="64"/>
  <c r="U2664" i="64"/>
  <c r="U2689" i="64" s="1"/>
  <c r="U1753" i="64"/>
  <c r="U1894" i="64"/>
  <c r="U1921" i="64" s="1"/>
  <c r="U926" i="64"/>
  <c r="U1601" i="64"/>
  <c r="U1616" i="64" s="1"/>
  <c r="U1294" i="64"/>
  <c r="U1870" i="64"/>
  <c r="U2273" i="64"/>
  <c r="U2288" i="64" s="1"/>
  <c r="U849" i="64"/>
  <c r="U950" i="64"/>
  <c r="U963" i="64" s="1"/>
  <c r="U624" i="64"/>
  <c r="U901" i="64"/>
  <c r="U1346" i="64"/>
  <c r="U1359" i="64" s="1"/>
  <c r="U2297" i="64"/>
  <c r="CH2241" i="64"/>
  <c r="CH3140" i="64"/>
  <c r="CH3114" i="64"/>
  <c r="CH3089" i="64"/>
  <c r="CH2215" i="64"/>
  <c r="CH3063" i="64"/>
  <c r="CH2161" i="64"/>
  <c r="CH2072" i="64"/>
  <c r="CH2183" i="64"/>
  <c r="CH3192" i="64"/>
  <c r="CH2116" i="64"/>
  <c r="CH2597" i="64"/>
  <c r="CH1928" i="64"/>
  <c r="CH2036" i="64"/>
  <c r="CH2493" i="64"/>
  <c r="CH2629" i="64"/>
  <c r="CH2663" i="64"/>
  <c r="CH2529" i="64"/>
  <c r="CH1893" i="64"/>
  <c r="CH1776" i="64"/>
  <c r="CH2000" i="64"/>
  <c r="CH1869" i="64"/>
  <c r="CH1752" i="64"/>
  <c r="CH1767" i="64" s="1"/>
  <c r="CH1345" i="64"/>
  <c r="CH1624" i="64"/>
  <c r="CH1743" i="64" s="1"/>
  <c r="CH1293" i="64"/>
  <c r="CH2272" i="64"/>
  <c r="CH949" i="64"/>
  <c r="CH962" i="64" s="1"/>
  <c r="CH925" i="64"/>
  <c r="CH848" i="64"/>
  <c r="CH900" i="64"/>
  <c r="CH2296" i="64"/>
  <c r="CH573" i="64"/>
  <c r="CH876" i="64"/>
  <c r="BZ2241" i="64"/>
  <c r="BZ3140" i="64"/>
  <c r="BZ3114" i="64"/>
  <c r="BZ3089" i="64"/>
  <c r="BZ2215" i="64"/>
  <c r="BZ3063" i="64"/>
  <c r="BZ2183" i="64"/>
  <c r="BZ2072" i="64"/>
  <c r="BZ2161" i="64"/>
  <c r="BZ3192" i="64"/>
  <c r="BZ2116" i="64"/>
  <c r="BZ2036" i="64"/>
  <c r="BZ2493" i="64"/>
  <c r="BZ2597" i="64"/>
  <c r="BZ1928" i="64"/>
  <c r="BZ2529" i="64"/>
  <c r="BZ2629" i="64"/>
  <c r="BZ2000" i="64"/>
  <c r="BZ2663" i="64"/>
  <c r="BZ1893" i="64"/>
  <c r="BZ1869" i="64"/>
  <c r="BZ1752" i="64"/>
  <c r="BZ1767" i="64" s="1"/>
  <c r="BZ1345" i="64"/>
  <c r="BZ1776" i="64"/>
  <c r="BZ1293" i="64"/>
  <c r="BZ2272" i="64"/>
  <c r="BZ949" i="64"/>
  <c r="BZ962" i="64" s="1"/>
  <c r="BZ848" i="64"/>
  <c r="BZ1624" i="64"/>
  <c r="BZ1743" i="64" s="1"/>
  <c r="BZ900" i="64"/>
  <c r="BZ2296" i="64"/>
  <c r="BZ925" i="64"/>
  <c r="BZ573" i="64"/>
  <c r="BZ876" i="64"/>
  <c r="BR2241" i="64"/>
  <c r="BR3114" i="64"/>
  <c r="BR3140" i="64"/>
  <c r="BR3089" i="64"/>
  <c r="BR2215" i="64"/>
  <c r="BR3063" i="64"/>
  <c r="BR2183" i="64"/>
  <c r="BR2161" i="64"/>
  <c r="BR2072" i="64"/>
  <c r="BR3192" i="64"/>
  <c r="BR2116" i="64"/>
  <c r="BR2597" i="64"/>
  <c r="BR2529" i="64"/>
  <c r="BR1928" i="64"/>
  <c r="BR2493" i="64"/>
  <c r="BR2036" i="64"/>
  <c r="BR2629" i="64"/>
  <c r="BR2663" i="64"/>
  <c r="BR2000" i="64"/>
  <c r="BR1893" i="64"/>
  <c r="BR1869" i="64"/>
  <c r="BR1752" i="64"/>
  <c r="BR1767" i="64" s="1"/>
  <c r="BR1776" i="64"/>
  <c r="BR1345" i="64"/>
  <c r="BR1624" i="64"/>
  <c r="BR1743" i="64" s="1"/>
  <c r="BR1293" i="64"/>
  <c r="BR2272" i="64"/>
  <c r="BR949" i="64"/>
  <c r="BR962" i="64" s="1"/>
  <c r="BR925" i="64"/>
  <c r="BR848" i="64"/>
  <c r="BR900" i="64"/>
  <c r="BR2296" i="64"/>
  <c r="BR573" i="64"/>
  <c r="BR876" i="64"/>
  <c r="BJ2241" i="64"/>
  <c r="BJ3089" i="64"/>
  <c r="BJ3140" i="64"/>
  <c r="BJ2215" i="64"/>
  <c r="BJ3114" i="64"/>
  <c r="BJ3063" i="64"/>
  <c r="BJ2183" i="64"/>
  <c r="BJ2161" i="64"/>
  <c r="BJ2072" i="64"/>
  <c r="BJ3192" i="64"/>
  <c r="BJ2116" i="64"/>
  <c r="BJ2597" i="64"/>
  <c r="BJ2036" i="64"/>
  <c r="BJ1928" i="64"/>
  <c r="BJ2493" i="64"/>
  <c r="BJ2529" i="64"/>
  <c r="BJ2000" i="64"/>
  <c r="BJ2629" i="64"/>
  <c r="BJ2663" i="64"/>
  <c r="BJ1893" i="64"/>
  <c r="BJ1776" i="64"/>
  <c r="BJ1752" i="64"/>
  <c r="BJ1767" i="64" s="1"/>
  <c r="BJ1869" i="64"/>
  <c r="BJ1624" i="64"/>
  <c r="BJ1743" i="64" s="1"/>
  <c r="BJ1345" i="64"/>
  <c r="BJ1293" i="64"/>
  <c r="BJ2272" i="64"/>
  <c r="BJ949" i="64"/>
  <c r="BJ962" i="64" s="1"/>
  <c r="BJ848" i="64"/>
  <c r="BJ900" i="64"/>
  <c r="BJ2296" i="64"/>
  <c r="BJ925" i="64"/>
  <c r="BJ876" i="64"/>
  <c r="BB2241" i="64"/>
  <c r="BB3089" i="64"/>
  <c r="BB3140" i="64"/>
  <c r="BB3114" i="64"/>
  <c r="BB2215" i="64"/>
  <c r="BB3063" i="64"/>
  <c r="BB2183" i="64"/>
  <c r="BB2072" i="64"/>
  <c r="BB2161" i="64"/>
  <c r="BB3192" i="64"/>
  <c r="BB2116" i="64"/>
  <c r="BB2036" i="64"/>
  <c r="BB2493" i="64"/>
  <c r="BB2529" i="64"/>
  <c r="BB1928" i="64"/>
  <c r="BB2597" i="64"/>
  <c r="BB2629" i="64"/>
  <c r="BB2000" i="64"/>
  <c r="BB2663" i="64"/>
  <c r="BB1893" i="64"/>
  <c r="BB1776" i="64"/>
  <c r="BB1869" i="64"/>
  <c r="BB1752" i="64"/>
  <c r="BB1767" i="64" s="1"/>
  <c r="BB1345" i="64"/>
  <c r="BB1293" i="64"/>
  <c r="BB2272" i="64"/>
  <c r="BB1624" i="64"/>
  <c r="BB1743" i="64" s="1"/>
  <c r="BB949" i="64"/>
  <c r="BB962" i="64" s="1"/>
  <c r="BB925" i="64"/>
  <c r="BB848" i="64"/>
  <c r="BB900" i="64"/>
  <c r="BB2296" i="64"/>
  <c r="BB876" i="64"/>
  <c r="AT2241" i="64"/>
  <c r="AT3089" i="64"/>
  <c r="AT3140" i="64"/>
  <c r="AT2215" i="64"/>
  <c r="AT3114" i="64"/>
  <c r="AT3063" i="64"/>
  <c r="AT2161" i="64"/>
  <c r="AT2072" i="64"/>
  <c r="AT3192" i="64"/>
  <c r="AT2116" i="64"/>
  <c r="AT2183" i="64"/>
  <c r="AT2529" i="64"/>
  <c r="AT1928" i="64"/>
  <c r="AT2036" i="64"/>
  <c r="AT2629" i="64"/>
  <c r="AT2493" i="64"/>
  <c r="AT2663" i="64"/>
  <c r="AT2597" i="64"/>
  <c r="AT2000" i="64"/>
  <c r="AT1893" i="64"/>
  <c r="AT1869" i="64"/>
  <c r="AT1752" i="64"/>
  <c r="AT1767" i="64" s="1"/>
  <c r="AT1776" i="64"/>
  <c r="AT1345" i="64"/>
  <c r="AT1624" i="64"/>
  <c r="AT1743" i="64" s="1"/>
  <c r="AT1293" i="64"/>
  <c r="AT2272" i="64"/>
  <c r="AT949" i="64"/>
  <c r="AT962" i="64" s="1"/>
  <c r="AT848" i="64"/>
  <c r="AT900" i="64"/>
  <c r="AT2296" i="64"/>
  <c r="AT925" i="64"/>
  <c r="AT876" i="64"/>
  <c r="AL2241" i="64"/>
  <c r="AL3089" i="64"/>
  <c r="AL3140" i="64"/>
  <c r="AL2215" i="64"/>
  <c r="AL3114" i="64"/>
  <c r="AL2183" i="64"/>
  <c r="AL2072" i="64"/>
  <c r="AL3063" i="64"/>
  <c r="AL2161" i="64"/>
  <c r="AL3192" i="64"/>
  <c r="AL2116" i="64"/>
  <c r="AL2597" i="64"/>
  <c r="AL2036" i="64"/>
  <c r="AL2493" i="64"/>
  <c r="AL1928" i="64"/>
  <c r="AL2529" i="64"/>
  <c r="AL2000" i="64"/>
  <c r="AL2629" i="64"/>
  <c r="AL2663" i="64"/>
  <c r="AL1893" i="64"/>
  <c r="AL1869" i="64"/>
  <c r="AL1752" i="64"/>
  <c r="AL1767" i="64" s="1"/>
  <c r="AL1776" i="64"/>
  <c r="AL1624" i="64"/>
  <c r="AL1743" i="64" s="1"/>
  <c r="AL1345" i="64"/>
  <c r="AL1293" i="64"/>
  <c r="AL2272" i="64"/>
  <c r="AL949" i="64"/>
  <c r="AL962" i="64" s="1"/>
  <c r="AL925" i="64"/>
  <c r="AL848" i="64"/>
  <c r="AL900" i="64"/>
  <c r="AL2296" i="64"/>
  <c r="AL876" i="64"/>
  <c r="AD2241" i="64"/>
  <c r="AD3140" i="64"/>
  <c r="AD3089" i="64"/>
  <c r="AD2215" i="64"/>
  <c r="AD3114" i="64"/>
  <c r="AD2183" i="64"/>
  <c r="AD3063" i="64"/>
  <c r="AD2161" i="64"/>
  <c r="AD2072" i="64"/>
  <c r="AD3192" i="64"/>
  <c r="AD2116" i="64"/>
  <c r="AD2493" i="64"/>
  <c r="AD2529" i="64"/>
  <c r="AD1928" i="64"/>
  <c r="AD2597" i="64"/>
  <c r="AD2629" i="64"/>
  <c r="AD2000" i="64"/>
  <c r="AD2663" i="64"/>
  <c r="AD1893" i="64"/>
  <c r="AD2036" i="64"/>
  <c r="AD1776" i="64"/>
  <c r="AD1752" i="64"/>
  <c r="AD1767" i="64" s="1"/>
  <c r="AD1869" i="64"/>
  <c r="AD1345" i="64"/>
  <c r="AD1293" i="64"/>
  <c r="AD1624" i="64"/>
  <c r="AD1743" i="64" s="1"/>
  <c r="AD2272" i="64"/>
  <c r="AD949" i="64"/>
  <c r="AD962" i="64" s="1"/>
  <c r="AD848" i="64"/>
  <c r="AD900" i="64"/>
  <c r="AD2296" i="64"/>
  <c r="AD925" i="64"/>
  <c r="AD876" i="64"/>
  <c r="V2241" i="64"/>
  <c r="V3089" i="64"/>
  <c r="V3140" i="64"/>
  <c r="V2215" i="64"/>
  <c r="V3063" i="64"/>
  <c r="V2183" i="64"/>
  <c r="V3114" i="64"/>
  <c r="V2072" i="64"/>
  <c r="V2161" i="64"/>
  <c r="V3192" i="64"/>
  <c r="V2116" i="64"/>
  <c r="V2597" i="64"/>
  <c r="V1928" i="64"/>
  <c r="V2493" i="64"/>
  <c r="V2036" i="64"/>
  <c r="V2629" i="64"/>
  <c r="V2663" i="64"/>
  <c r="V1893" i="64"/>
  <c r="V2529" i="64"/>
  <c r="V1776" i="64"/>
  <c r="V1869" i="64"/>
  <c r="V1752" i="64"/>
  <c r="V1767" i="64" s="1"/>
  <c r="V1345" i="64"/>
  <c r="V1624" i="64"/>
  <c r="V1743" i="64" s="1"/>
  <c r="V1293" i="64"/>
  <c r="V2272" i="64"/>
  <c r="V2000" i="64"/>
  <c r="V949" i="64"/>
  <c r="V962" i="64" s="1"/>
  <c r="V925" i="64"/>
  <c r="V848" i="64"/>
  <c r="V900" i="64"/>
  <c r="V2296" i="64"/>
  <c r="V876" i="64"/>
  <c r="CI2238" i="64"/>
  <c r="CI2260" i="64" s="1"/>
  <c r="CI3137" i="64"/>
  <c r="CI3154" i="64" s="1"/>
  <c r="CI3086" i="64"/>
  <c r="CI3103" i="64" s="1"/>
  <c r="CI2212" i="64"/>
  <c r="CI2229" i="64" s="1"/>
  <c r="CI3111" i="64"/>
  <c r="CI3128" i="64" s="1"/>
  <c r="CI2180" i="64"/>
  <c r="CI2203" i="64" s="1"/>
  <c r="CI3060" i="64"/>
  <c r="CI3077" i="64" s="1"/>
  <c r="CI2158" i="64"/>
  <c r="CI2171" i="64" s="1"/>
  <c r="CI2069" i="64"/>
  <c r="CI2104" i="64" s="1"/>
  <c r="CI3189" i="64"/>
  <c r="CI3203" i="64" s="1"/>
  <c r="CI2113" i="64"/>
  <c r="CI2148" i="64" s="1"/>
  <c r="CI2490" i="64"/>
  <c r="CI2517" i="64" s="1"/>
  <c r="CI1925" i="64"/>
  <c r="CI1952" i="64" s="1"/>
  <c r="CI2526" i="64"/>
  <c r="CI2549" i="64" s="1"/>
  <c r="CI2033" i="64"/>
  <c r="CI2060" i="64" s="1"/>
  <c r="CI2626" i="64"/>
  <c r="CI2651" i="64" s="1"/>
  <c r="CI2594" i="64"/>
  <c r="CI2617" i="64" s="1"/>
  <c r="CI1997" i="64"/>
  <c r="CI2024" i="64" s="1"/>
  <c r="CI2660" i="64"/>
  <c r="CI2685" i="64" s="1"/>
  <c r="CI1890" i="64"/>
  <c r="CI1917" i="64" s="1"/>
  <c r="CI1866" i="64"/>
  <c r="CI1749" i="64"/>
  <c r="CI1764" i="64" s="1"/>
  <c r="CI1621" i="64"/>
  <c r="CI1342" i="64"/>
  <c r="CI1355" i="64" s="1"/>
  <c r="CI1597" i="64"/>
  <c r="CI1612" i="64" s="1"/>
  <c r="CI1290" i="64"/>
  <c r="CI1305" i="64" s="1"/>
  <c r="CI2269" i="64"/>
  <c r="CI2284" i="64" s="1"/>
  <c r="CI946" i="64"/>
  <c r="CI959" i="64" s="1"/>
  <c r="CI845" i="64"/>
  <c r="CI897" i="64"/>
  <c r="CI2293" i="64"/>
  <c r="CI2308" i="64" s="1"/>
  <c r="CI1773" i="64"/>
  <c r="CI1786" i="64" s="1"/>
  <c r="CI922" i="64"/>
  <c r="CI873" i="64"/>
  <c r="CA2238" i="64"/>
  <c r="CA2260" i="64" s="1"/>
  <c r="CA3086" i="64"/>
  <c r="CA3103" i="64" s="1"/>
  <c r="CA3137" i="64"/>
  <c r="CA3154" i="64" s="1"/>
  <c r="CA2212" i="64"/>
  <c r="CA2229" i="64" s="1"/>
  <c r="CA3060" i="64"/>
  <c r="CA3077" i="64" s="1"/>
  <c r="CA3111" i="64"/>
  <c r="CA3128" i="64" s="1"/>
  <c r="CA2158" i="64"/>
  <c r="CA2171" i="64" s="1"/>
  <c r="CA2180" i="64"/>
  <c r="CA2203" i="64" s="1"/>
  <c r="CA2069" i="64"/>
  <c r="CA2104" i="64" s="1"/>
  <c r="CA3189" i="64"/>
  <c r="CA3203" i="64" s="1"/>
  <c r="CA2113" i="64"/>
  <c r="CA2148" i="64" s="1"/>
  <c r="CA2594" i="64"/>
  <c r="CA2617" i="64" s="1"/>
  <c r="CA2526" i="64"/>
  <c r="CA2549" i="64" s="1"/>
  <c r="CA1925" i="64"/>
  <c r="CA1952" i="64" s="1"/>
  <c r="CA2033" i="64"/>
  <c r="CA2060" i="64" s="1"/>
  <c r="CA2626" i="64"/>
  <c r="CA2651" i="64" s="1"/>
  <c r="CA2490" i="64"/>
  <c r="CA2517" i="64" s="1"/>
  <c r="CA2660" i="64"/>
  <c r="CA2685" i="64" s="1"/>
  <c r="CA1997" i="64"/>
  <c r="CA2024" i="64" s="1"/>
  <c r="CA1890" i="64"/>
  <c r="CA1917" i="64" s="1"/>
  <c r="CA1866" i="64"/>
  <c r="CA1749" i="64"/>
  <c r="CA1764" i="64" s="1"/>
  <c r="CA1773" i="64"/>
  <c r="CA1786" i="64" s="1"/>
  <c r="CA1342" i="64"/>
  <c r="CA1355" i="64" s="1"/>
  <c r="CA1597" i="64"/>
  <c r="CA1612" i="64" s="1"/>
  <c r="CA1290" i="64"/>
  <c r="CA1305" i="64" s="1"/>
  <c r="CA1621" i="64"/>
  <c r="CA2269" i="64"/>
  <c r="CA2284" i="64" s="1"/>
  <c r="CA946" i="64"/>
  <c r="CA959" i="64" s="1"/>
  <c r="CA845" i="64"/>
  <c r="CA922" i="64"/>
  <c r="CA897" i="64"/>
  <c r="CA2293" i="64"/>
  <c r="CA2308" i="64" s="1"/>
  <c r="CA873" i="64"/>
  <c r="BS2238" i="64"/>
  <c r="BS2260" i="64" s="1"/>
  <c r="BS3086" i="64"/>
  <c r="BS3103" i="64" s="1"/>
  <c r="BS3137" i="64"/>
  <c r="BS3154" i="64" s="1"/>
  <c r="BS3111" i="64"/>
  <c r="BS3128" i="64" s="1"/>
  <c r="BS2212" i="64"/>
  <c r="BS2229" i="64" s="1"/>
  <c r="BS3060" i="64"/>
  <c r="BS3077" i="64" s="1"/>
  <c r="BS2180" i="64"/>
  <c r="BS2203" i="64" s="1"/>
  <c r="BS2069" i="64"/>
  <c r="BS2104" i="64" s="1"/>
  <c r="BS2158" i="64"/>
  <c r="BS2171" i="64" s="1"/>
  <c r="BS3189" i="64"/>
  <c r="BS3203" i="64" s="1"/>
  <c r="BS2113" i="64"/>
  <c r="BS2148" i="64" s="1"/>
  <c r="BS1925" i="64"/>
  <c r="BS1952" i="64" s="1"/>
  <c r="BS2490" i="64"/>
  <c r="BS2517" i="64" s="1"/>
  <c r="BS2033" i="64"/>
  <c r="BS2060" i="64" s="1"/>
  <c r="BS1997" i="64"/>
  <c r="BS2024" i="64" s="1"/>
  <c r="BS2626" i="64"/>
  <c r="BS2651" i="64" s="1"/>
  <c r="BS2526" i="64"/>
  <c r="BS2549" i="64" s="1"/>
  <c r="BS2660" i="64"/>
  <c r="BS2685" i="64" s="1"/>
  <c r="BS2594" i="64"/>
  <c r="BS2617" i="64" s="1"/>
  <c r="BS1890" i="64"/>
  <c r="BS1917" i="64" s="1"/>
  <c r="BS1773" i="64"/>
  <c r="BS1786" i="64" s="1"/>
  <c r="BS1749" i="64"/>
  <c r="BS1764" i="64" s="1"/>
  <c r="BS1866" i="64"/>
  <c r="BS1342" i="64"/>
  <c r="BS1355" i="64" s="1"/>
  <c r="BS1621" i="64"/>
  <c r="BS1597" i="64"/>
  <c r="BS1612" i="64" s="1"/>
  <c r="BS1290" i="64"/>
  <c r="BS1305" i="64" s="1"/>
  <c r="BS2269" i="64"/>
  <c r="BS2284" i="64" s="1"/>
  <c r="BS946" i="64"/>
  <c r="BS959" i="64" s="1"/>
  <c r="BS845" i="64"/>
  <c r="BS897" i="64"/>
  <c r="BS2293" i="64"/>
  <c r="BS2308" i="64" s="1"/>
  <c r="BS922" i="64"/>
  <c r="BS873" i="64"/>
  <c r="BK2238" i="64"/>
  <c r="BK2260" i="64" s="1"/>
  <c r="BK3137" i="64"/>
  <c r="BK3154" i="64" s="1"/>
  <c r="BK3086" i="64"/>
  <c r="BK3103" i="64" s="1"/>
  <c r="BK2212" i="64"/>
  <c r="BK2229" i="64" s="1"/>
  <c r="BK3111" i="64"/>
  <c r="BK3128" i="64" s="1"/>
  <c r="BK3060" i="64"/>
  <c r="BK3077" i="64" s="1"/>
  <c r="BK2180" i="64"/>
  <c r="BK2203" i="64" s="1"/>
  <c r="BK2158" i="64"/>
  <c r="BK2171" i="64" s="1"/>
  <c r="BK2069" i="64"/>
  <c r="BK2104" i="64" s="1"/>
  <c r="BK3189" i="64"/>
  <c r="BK3203" i="64" s="1"/>
  <c r="BK2113" i="64"/>
  <c r="BK2148" i="64" s="1"/>
  <c r="BK2490" i="64"/>
  <c r="BK2517" i="64" s="1"/>
  <c r="BK2594" i="64"/>
  <c r="BK2617" i="64" s="1"/>
  <c r="BK1925" i="64"/>
  <c r="BK1952" i="64" s="1"/>
  <c r="BK2526" i="64"/>
  <c r="BK2549" i="64" s="1"/>
  <c r="BK2033" i="64"/>
  <c r="BK2060" i="64" s="1"/>
  <c r="BK2626" i="64"/>
  <c r="BK2651" i="64" s="1"/>
  <c r="BK1997" i="64"/>
  <c r="BK2024" i="64" s="1"/>
  <c r="BK2660" i="64"/>
  <c r="BK2685" i="64" s="1"/>
  <c r="BK1890" i="64"/>
  <c r="BK1917" i="64" s="1"/>
  <c r="BK1773" i="64"/>
  <c r="BK1786" i="64" s="1"/>
  <c r="BK1749" i="64"/>
  <c r="BK1764" i="64" s="1"/>
  <c r="BK1866" i="64"/>
  <c r="BK1342" i="64"/>
  <c r="BK1355" i="64" s="1"/>
  <c r="BK1597" i="64"/>
  <c r="BK1612" i="64" s="1"/>
  <c r="BK1290" i="64"/>
  <c r="BK1305" i="64" s="1"/>
  <c r="BK2269" i="64"/>
  <c r="BK2284" i="64" s="1"/>
  <c r="BK946" i="64"/>
  <c r="BK959" i="64" s="1"/>
  <c r="BK845" i="64"/>
  <c r="BK922" i="64"/>
  <c r="BK1621" i="64"/>
  <c r="BK897" i="64"/>
  <c r="BK2293" i="64"/>
  <c r="BK2308" i="64" s="1"/>
  <c r="BK873" i="64"/>
  <c r="BC2238" i="64"/>
  <c r="BC2260" i="64" s="1"/>
  <c r="BC3086" i="64"/>
  <c r="BC3103" i="64" s="1"/>
  <c r="BC3137" i="64"/>
  <c r="BC3154" i="64" s="1"/>
  <c r="BC2212" i="64"/>
  <c r="BC2229" i="64" s="1"/>
  <c r="BC3060" i="64"/>
  <c r="BC3077" i="64" s="1"/>
  <c r="BC2180" i="64"/>
  <c r="BC2203" i="64" s="1"/>
  <c r="BC3111" i="64"/>
  <c r="BC3128" i="64" s="1"/>
  <c r="BC2069" i="64"/>
  <c r="BC2104" i="64" s="1"/>
  <c r="BC3189" i="64"/>
  <c r="BC3203" i="64" s="1"/>
  <c r="BC2113" i="64"/>
  <c r="BC2148" i="64" s="1"/>
  <c r="BC2158" i="64"/>
  <c r="BC2171" i="64" s="1"/>
  <c r="BC2526" i="64"/>
  <c r="BC2549" i="64" s="1"/>
  <c r="BC1925" i="64"/>
  <c r="BC1952" i="64" s="1"/>
  <c r="BC2033" i="64"/>
  <c r="BC2060" i="64" s="1"/>
  <c r="BC2626" i="64"/>
  <c r="BC2651" i="64" s="1"/>
  <c r="BC2660" i="64"/>
  <c r="BC2685" i="64" s="1"/>
  <c r="BC2490" i="64"/>
  <c r="BC2517" i="64" s="1"/>
  <c r="BC1890" i="64"/>
  <c r="BC1917" i="64" s="1"/>
  <c r="BC1997" i="64"/>
  <c r="BC2024" i="64" s="1"/>
  <c r="BC2594" i="64"/>
  <c r="BC2617" i="64" s="1"/>
  <c r="BC1866" i="64"/>
  <c r="BC1749" i="64"/>
  <c r="BC1764" i="64" s="1"/>
  <c r="BC1342" i="64"/>
  <c r="BC1355" i="64" s="1"/>
  <c r="BC1597" i="64"/>
  <c r="BC1612" i="64" s="1"/>
  <c r="BC1290" i="64"/>
  <c r="BC1305" i="64" s="1"/>
  <c r="BC1773" i="64"/>
  <c r="BC1786" i="64" s="1"/>
  <c r="BC1621" i="64"/>
  <c r="BC2269" i="64"/>
  <c r="BC2284" i="64" s="1"/>
  <c r="BC946" i="64"/>
  <c r="BC959" i="64" s="1"/>
  <c r="BC845" i="64"/>
  <c r="BC897" i="64"/>
  <c r="BC2293" i="64"/>
  <c r="BC2308" i="64" s="1"/>
  <c r="BC922" i="64"/>
  <c r="BC873" i="64"/>
  <c r="AU2238" i="64"/>
  <c r="AU2260" i="64" s="1"/>
  <c r="AU3086" i="64"/>
  <c r="AU3103" i="64" s="1"/>
  <c r="AU2212" i="64"/>
  <c r="AU2229" i="64" s="1"/>
  <c r="AU3137" i="64"/>
  <c r="AU3154" i="64" s="1"/>
  <c r="AU3111" i="64"/>
  <c r="AU3128" i="64" s="1"/>
  <c r="AU3060" i="64"/>
  <c r="AU3077" i="64" s="1"/>
  <c r="AU2180" i="64"/>
  <c r="AU2203" i="64" s="1"/>
  <c r="AU2158" i="64"/>
  <c r="AU2171" i="64" s="1"/>
  <c r="AU2069" i="64"/>
  <c r="AU2104" i="64" s="1"/>
  <c r="AU3189" i="64"/>
  <c r="AU3203" i="64" s="1"/>
  <c r="AU2113" i="64"/>
  <c r="AU2148" i="64" s="1"/>
  <c r="AU2594" i="64"/>
  <c r="AU2617" i="64" s="1"/>
  <c r="AU2490" i="64"/>
  <c r="AU2517" i="64" s="1"/>
  <c r="AU1925" i="64"/>
  <c r="AU1952" i="64" s="1"/>
  <c r="AU2033" i="64"/>
  <c r="AU2060" i="64" s="1"/>
  <c r="AU2626" i="64"/>
  <c r="AU2651" i="64" s="1"/>
  <c r="AU1997" i="64"/>
  <c r="AU2024" i="64" s="1"/>
  <c r="AU2660" i="64"/>
  <c r="AU2685" i="64" s="1"/>
  <c r="AU1890" i="64"/>
  <c r="AU1917" i="64" s="1"/>
  <c r="AU1866" i="64"/>
  <c r="AU2526" i="64"/>
  <c r="AU2549" i="64" s="1"/>
  <c r="AU1749" i="64"/>
  <c r="AU1764" i="64" s="1"/>
  <c r="AU1773" i="64"/>
  <c r="AU1786" i="64" s="1"/>
  <c r="AU1342" i="64"/>
  <c r="AU1355" i="64" s="1"/>
  <c r="AU1621" i="64"/>
  <c r="AU1597" i="64"/>
  <c r="AU1612" i="64" s="1"/>
  <c r="AU1290" i="64"/>
  <c r="AU1305" i="64" s="1"/>
  <c r="AU2269" i="64"/>
  <c r="AU2284" i="64" s="1"/>
  <c r="AU946" i="64"/>
  <c r="AU959" i="64" s="1"/>
  <c r="AU845" i="64"/>
  <c r="AU922" i="64"/>
  <c r="AU897" i="64"/>
  <c r="AU2293" i="64"/>
  <c r="AU2308" i="64" s="1"/>
  <c r="AU873" i="64"/>
  <c r="AM2238" i="64"/>
  <c r="AM2260" i="64" s="1"/>
  <c r="AM3137" i="64"/>
  <c r="AM3154" i="64" s="1"/>
  <c r="AM3086" i="64"/>
  <c r="AM3103" i="64" s="1"/>
  <c r="AM2212" i="64"/>
  <c r="AM2229" i="64" s="1"/>
  <c r="AM3060" i="64"/>
  <c r="AM3077" i="64" s="1"/>
  <c r="AM2180" i="64"/>
  <c r="AM2203" i="64" s="1"/>
  <c r="AM3111" i="64"/>
  <c r="AM3128" i="64" s="1"/>
  <c r="AM2158" i="64"/>
  <c r="AM2171" i="64" s="1"/>
  <c r="AM2069" i="64"/>
  <c r="AM2104" i="64" s="1"/>
  <c r="AM3189" i="64"/>
  <c r="AM3203" i="64" s="1"/>
  <c r="AM2113" i="64"/>
  <c r="AM2148" i="64" s="1"/>
  <c r="AM2490" i="64"/>
  <c r="AM2517" i="64" s="1"/>
  <c r="AM2526" i="64"/>
  <c r="AM2549" i="64" s="1"/>
  <c r="AM1925" i="64"/>
  <c r="AM1952" i="64" s="1"/>
  <c r="AM2033" i="64"/>
  <c r="AM2060" i="64" s="1"/>
  <c r="AM2594" i="64"/>
  <c r="AM2617" i="64" s="1"/>
  <c r="AM2626" i="64"/>
  <c r="AM2651" i="64" s="1"/>
  <c r="AM2660" i="64"/>
  <c r="AM2685" i="64" s="1"/>
  <c r="AM1997" i="64"/>
  <c r="AM2024" i="64" s="1"/>
  <c r="AM1890" i="64"/>
  <c r="AM1917" i="64" s="1"/>
  <c r="AM1773" i="64"/>
  <c r="AM1786" i="64" s="1"/>
  <c r="AM1749" i="64"/>
  <c r="AM1764" i="64" s="1"/>
  <c r="AM1621" i="64"/>
  <c r="AM1342" i="64"/>
  <c r="AM1355" i="64" s="1"/>
  <c r="AM1866" i="64"/>
  <c r="AM1597" i="64"/>
  <c r="AM1612" i="64" s="1"/>
  <c r="AM1290" i="64"/>
  <c r="AM1305" i="64" s="1"/>
  <c r="AM2269" i="64"/>
  <c r="AM2284" i="64" s="1"/>
  <c r="AM946" i="64"/>
  <c r="AM959" i="64" s="1"/>
  <c r="AM922" i="64"/>
  <c r="AM845" i="64"/>
  <c r="AM897" i="64"/>
  <c r="AM2293" i="64"/>
  <c r="AM2308" i="64" s="1"/>
  <c r="AM873" i="64"/>
  <c r="AE2238" i="64"/>
  <c r="AE2260" i="64" s="1"/>
  <c r="AE3086" i="64"/>
  <c r="AE3103" i="64" s="1"/>
  <c r="AE3137" i="64"/>
  <c r="AE3154" i="64" s="1"/>
  <c r="AE2212" i="64"/>
  <c r="AE2229" i="64" s="1"/>
  <c r="AE3111" i="64"/>
  <c r="AE3128" i="64" s="1"/>
  <c r="AE3060" i="64"/>
  <c r="AE3077" i="64" s="1"/>
  <c r="AE2180" i="64"/>
  <c r="AE2203" i="64" s="1"/>
  <c r="AE2069" i="64"/>
  <c r="AE2104" i="64" s="1"/>
  <c r="AE2158" i="64"/>
  <c r="AE2171" i="64" s="1"/>
  <c r="AE3189" i="64"/>
  <c r="AE3203" i="64" s="1"/>
  <c r="AE2113" i="64"/>
  <c r="AE2148" i="64" s="1"/>
  <c r="AE2526" i="64"/>
  <c r="AE2549" i="64" s="1"/>
  <c r="AE2594" i="64"/>
  <c r="AE2617" i="64" s="1"/>
  <c r="AE1925" i="64"/>
  <c r="AE1952" i="64" s="1"/>
  <c r="AE2490" i="64"/>
  <c r="AE2517" i="64" s="1"/>
  <c r="AE2033" i="64"/>
  <c r="AE2060" i="64" s="1"/>
  <c r="AE2626" i="64"/>
  <c r="AE2651" i="64" s="1"/>
  <c r="AE1997" i="64"/>
  <c r="AE2024" i="64" s="1"/>
  <c r="AE2660" i="64"/>
  <c r="AE2685" i="64" s="1"/>
  <c r="AE1890" i="64"/>
  <c r="AE1917" i="64" s="1"/>
  <c r="AE1773" i="64"/>
  <c r="AE1786" i="64" s="1"/>
  <c r="AE1749" i="64"/>
  <c r="AE1764" i="64" s="1"/>
  <c r="AE1866" i="64"/>
  <c r="AE1342" i="64"/>
  <c r="AE1355" i="64" s="1"/>
  <c r="AE1597" i="64"/>
  <c r="AE1612" i="64" s="1"/>
  <c r="AE1290" i="64"/>
  <c r="AE1305" i="64" s="1"/>
  <c r="AE2269" i="64"/>
  <c r="AE2284" i="64" s="1"/>
  <c r="AE946" i="64"/>
  <c r="AE959" i="64" s="1"/>
  <c r="AE845" i="64"/>
  <c r="AE897" i="64"/>
  <c r="AE922" i="64"/>
  <c r="AE1621" i="64"/>
  <c r="AE873" i="64"/>
  <c r="W2238" i="64"/>
  <c r="W2260" i="64" s="1"/>
  <c r="W3137" i="64"/>
  <c r="W3154" i="64" s="1"/>
  <c r="W3086" i="64"/>
  <c r="W3103" i="64" s="1"/>
  <c r="W3111" i="64"/>
  <c r="W3128" i="64" s="1"/>
  <c r="W2212" i="64"/>
  <c r="W2180" i="64"/>
  <c r="W2203" i="64" s="1"/>
  <c r="W3060" i="64"/>
  <c r="W3077" i="64" s="1"/>
  <c r="W2158" i="64"/>
  <c r="W2171" i="64" s="1"/>
  <c r="W2069" i="64"/>
  <c r="W2104" i="64" s="1"/>
  <c r="W3189" i="64"/>
  <c r="W3203" i="64" s="1"/>
  <c r="W2113" i="64"/>
  <c r="W2148" i="64" s="1"/>
  <c r="W2490" i="64"/>
  <c r="W2517" i="64" s="1"/>
  <c r="W1925" i="64"/>
  <c r="W1952" i="64" s="1"/>
  <c r="W2526" i="64"/>
  <c r="W2549" i="64" s="1"/>
  <c r="W2033" i="64"/>
  <c r="W2060" i="64" s="1"/>
  <c r="W2626" i="64"/>
  <c r="W2651" i="64" s="1"/>
  <c r="W2594" i="64"/>
  <c r="W2617" i="64" s="1"/>
  <c r="W2660" i="64"/>
  <c r="W2685" i="64" s="1"/>
  <c r="W1890" i="64"/>
  <c r="W1917" i="64" s="1"/>
  <c r="W1866" i="64"/>
  <c r="W1997" i="64"/>
  <c r="W2024" i="64" s="1"/>
  <c r="W1749" i="64"/>
  <c r="W1764" i="64" s="1"/>
  <c r="W1342" i="64"/>
  <c r="W1355" i="64" s="1"/>
  <c r="W1773" i="64"/>
  <c r="W1786" i="64" s="1"/>
  <c r="W1597" i="64"/>
  <c r="W1612" i="64" s="1"/>
  <c r="W1290" i="64"/>
  <c r="W1305" i="64" s="1"/>
  <c r="W1621" i="64"/>
  <c r="W2269" i="64"/>
  <c r="W2284" i="64" s="1"/>
  <c r="W946" i="64"/>
  <c r="W959" i="64" s="1"/>
  <c r="W845" i="64"/>
  <c r="W922" i="64"/>
  <c r="W897" i="64"/>
  <c r="W873" i="64"/>
  <c r="Z560" i="64"/>
  <c r="AQ569" i="64"/>
  <c r="BG569" i="64"/>
  <c r="BO569" i="64"/>
  <c r="BW569" i="64"/>
  <c r="CE569" i="64"/>
  <c r="AI570" i="64"/>
  <c r="AQ570" i="64"/>
  <c r="AY570" i="64"/>
  <c r="BG570" i="64"/>
  <c r="BO570" i="64"/>
  <c r="BW570" i="64"/>
  <c r="CE570" i="64"/>
  <c r="Z573" i="64"/>
  <c r="AH573" i="64"/>
  <c r="AP573" i="64"/>
  <c r="AX573" i="64"/>
  <c r="BF573" i="64"/>
  <c r="BN573" i="64"/>
  <c r="BW573" i="64"/>
  <c r="Y574" i="64"/>
  <c r="Y584" i="64" s="1"/>
  <c r="AI574" i="64"/>
  <c r="AI584" i="64" s="1"/>
  <c r="AS574" i="64"/>
  <c r="AS584" i="64" s="1"/>
  <c r="BE574" i="64"/>
  <c r="BE584" i="64" s="1"/>
  <c r="BO574" i="64"/>
  <c r="BO584" i="64" s="1"/>
  <c r="BY574" i="64"/>
  <c r="BY584" i="64" s="1"/>
  <c r="AC619" i="64"/>
  <c r="AO619" i="64"/>
  <c r="BC619" i="64"/>
  <c r="CB619" i="64"/>
  <c r="U620" i="64"/>
  <c r="U643" i="64" s="1"/>
  <c r="AG620" i="64"/>
  <c r="AG643" i="64" s="1"/>
  <c r="AU620" i="64"/>
  <c r="AU643" i="64" s="1"/>
  <c r="BT620" i="64"/>
  <c r="BT643" i="64" s="1"/>
  <c r="CG620" i="64"/>
  <c r="CG643" i="64" s="1"/>
  <c r="W623" i="64"/>
  <c r="AJ623" i="64"/>
  <c r="AV623" i="64"/>
  <c r="BJ623" i="64"/>
  <c r="BU623" i="64"/>
  <c r="CI623" i="64"/>
  <c r="AB624" i="64"/>
  <c r="AN624" i="64"/>
  <c r="BB624" i="64"/>
  <c r="BM624" i="64"/>
  <c r="CA624" i="64"/>
  <c r="AE2292" i="64"/>
  <c r="AQ2292" i="64"/>
  <c r="BE2292" i="64"/>
  <c r="AE2293" i="64"/>
  <c r="AE2308" i="64" s="1"/>
  <c r="BH2293" i="64"/>
  <c r="BH2308" i="64" s="1"/>
  <c r="CE2296" i="64"/>
  <c r="BW2297" i="64"/>
  <c r="BE844" i="64"/>
  <c r="BE864" i="64" s="1"/>
  <c r="AW845" i="64"/>
  <c r="AF848" i="64"/>
  <c r="X849" i="64"/>
  <c r="CJ849" i="64"/>
  <c r="BJ872" i="64"/>
  <c r="BJ887" i="64" s="1"/>
  <c r="BB873" i="64"/>
  <c r="AC877" i="64"/>
  <c r="AX900" i="64"/>
  <c r="AP901" i="64"/>
  <c r="AD921" i="64"/>
  <c r="CJ925" i="64"/>
  <c r="AK2268" i="64"/>
  <c r="AK2283" i="64" s="1"/>
  <c r="BG2273" i="64"/>
  <c r="BG2288" i="64" s="1"/>
  <c r="BL1293" i="64"/>
  <c r="U945" i="64"/>
  <c r="BA950" i="64"/>
  <c r="BA963" i="64" s="1"/>
  <c r="CI2237" i="64"/>
  <c r="CI3085" i="64"/>
  <c r="CI3102" i="64" s="1"/>
  <c r="CI3136" i="64"/>
  <c r="CI3153" i="64" s="1"/>
  <c r="CI2211" i="64"/>
  <c r="CI2228" i="64" s="1"/>
  <c r="CI3059" i="64"/>
  <c r="CI3076" i="64" s="1"/>
  <c r="CI3110" i="64"/>
  <c r="CI3127" i="64" s="1"/>
  <c r="CI2157" i="64"/>
  <c r="CI2170" i="64" s="1"/>
  <c r="CI2068" i="64"/>
  <c r="CI2103" i="64" s="1"/>
  <c r="CI2179" i="64"/>
  <c r="CI2202" i="64" s="1"/>
  <c r="CI3188" i="64"/>
  <c r="CI3202" i="64" s="1"/>
  <c r="CI2112" i="64"/>
  <c r="CI2593" i="64"/>
  <c r="CI2616" i="64" s="1"/>
  <c r="CI2525" i="64"/>
  <c r="CI2548" i="64" s="1"/>
  <c r="CI1924" i="64"/>
  <c r="CI1951" i="64" s="1"/>
  <c r="CI2032" i="64"/>
  <c r="CI2059" i="64" s="1"/>
  <c r="CI2625" i="64"/>
  <c r="CI2650" i="64" s="1"/>
  <c r="CI1996" i="64"/>
  <c r="CI2023" i="64" s="1"/>
  <c r="CI2659" i="64"/>
  <c r="CI2684" i="64" s="1"/>
  <c r="CI2489" i="64"/>
  <c r="CI2516" i="64" s="1"/>
  <c r="CI1889" i="64"/>
  <c r="CI1916" i="64" s="1"/>
  <c r="CI1865" i="64"/>
  <c r="CI1880" i="64" s="1"/>
  <c r="CI1748" i="64"/>
  <c r="CI1763" i="64" s="1"/>
  <c r="CI1772" i="64"/>
  <c r="CI1785" i="64" s="1"/>
  <c r="CI1341" i="64"/>
  <c r="CI1354" i="64" s="1"/>
  <c r="CI1620" i="64"/>
  <c r="CI1596" i="64"/>
  <c r="CI1611" i="64" s="1"/>
  <c r="CI1289" i="64"/>
  <c r="CI1304" i="64" s="1"/>
  <c r="CI2268" i="64"/>
  <c r="CI2283" i="64" s="1"/>
  <c r="CI945" i="64"/>
  <c r="CI844" i="64"/>
  <c r="CI864" i="64" s="1"/>
  <c r="CI896" i="64"/>
  <c r="CI872" i="64"/>
  <c r="CI887" i="64" s="1"/>
  <c r="AU2237" i="64"/>
  <c r="AU3136" i="64"/>
  <c r="AU3153" i="64" s="1"/>
  <c r="AU3085" i="64"/>
  <c r="AU3102" i="64" s="1"/>
  <c r="AU3059" i="64"/>
  <c r="AU3076" i="64" s="1"/>
  <c r="AU3110" i="64"/>
  <c r="AU3127" i="64" s="1"/>
  <c r="AU2211" i="64"/>
  <c r="AU2228" i="64" s="1"/>
  <c r="AU2179" i="64"/>
  <c r="AU2202" i="64" s="1"/>
  <c r="AU2157" i="64"/>
  <c r="AU2170" i="64" s="1"/>
  <c r="AU2068" i="64"/>
  <c r="AU2103" i="64" s="1"/>
  <c r="AU3188" i="64"/>
  <c r="AU3202" i="64" s="1"/>
  <c r="AU2112" i="64"/>
  <c r="AU2489" i="64"/>
  <c r="AU2516" i="64" s="1"/>
  <c r="AU2593" i="64"/>
  <c r="AU2616" i="64" s="1"/>
  <c r="AU2525" i="64"/>
  <c r="AU2548" i="64" s="1"/>
  <c r="AU1924" i="64"/>
  <c r="AU1951" i="64" s="1"/>
  <c r="AU2032" i="64"/>
  <c r="AU2059" i="64" s="1"/>
  <c r="AU2625" i="64"/>
  <c r="AU2650" i="64" s="1"/>
  <c r="AU2659" i="64"/>
  <c r="AU2684" i="64" s="1"/>
  <c r="AU1996" i="64"/>
  <c r="AU2023" i="64" s="1"/>
  <c r="AU1889" i="64"/>
  <c r="AU1916" i="64" s="1"/>
  <c r="AU1772" i="64"/>
  <c r="AU1785" i="64" s="1"/>
  <c r="AU1865" i="64"/>
  <c r="AU1880" i="64" s="1"/>
  <c r="AU1620" i="64"/>
  <c r="AU1341" i="64"/>
  <c r="AU1354" i="64" s="1"/>
  <c r="AU1596" i="64"/>
  <c r="AU1611" i="64" s="1"/>
  <c r="AU1289" i="64"/>
  <c r="AU1304" i="64" s="1"/>
  <c r="AU2268" i="64"/>
  <c r="AU2283" i="64" s="1"/>
  <c r="AU945" i="64"/>
  <c r="AU1748" i="64"/>
  <c r="AU1763" i="64" s="1"/>
  <c r="AU844" i="64"/>
  <c r="AU864" i="64" s="1"/>
  <c r="AU921" i="64"/>
  <c r="AU896" i="64"/>
  <c r="AU872" i="64"/>
  <c r="AU887" i="64" s="1"/>
  <c r="AU2242" i="64"/>
  <c r="AU3141" i="64"/>
  <c r="AU3090" i="64"/>
  <c r="AU3115" i="64"/>
  <c r="AU2184" i="64"/>
  <c r="AU2216" i="64"/>
  <c r="AU2233" i="64" s="1"/>
  <c r="AU3064" i="64"/>
  <c r="AU3081" i="64" s="1"/>
  <c r="AU2162" i="64"/>
  <c r="AU2175" i="64" s="1"/>
  <c r="AU3193" i="64"/>
  <c r="AU3207" i="64" s="1"/>
  <c r="AU2073" i="64"/>
  <c r="AU2108" i="64" s="1"/>
  <c r="AU2117" i="64"/>
  <c r="AU2152" i="64" s="1"/>
  <c r="AU2494" i="64"/>
  <c r="AU2521" i="64" s="1"/>
  <c r="AU2598" i="64"/>
  <c r="AU2621" i="64" s="1"/>
  <c r="AU2530" i="64"/>
  <c r="AU2553" i="64" s="1"/>
  <c r="AU2630" i="64"/>
  <c r="AU2655" i="64" s="1"/>
  <c r="AU2037" i="64"/>
  <c r="AU2064" i="64" s="1"/>
  <c r="AU2664" i="64"/>
  <c r="AU2689" i="64" s="1"/>
  <c r="AU2001" i="64"/>
  <c r="AU2028" i="64" s="1"/>
  <c r="AU1929" i="64"/>
  <c r="AU1956" i="64" s="1"/>
  <c r="AU1894" i="64"/>
  <c r="AU1921" i="64" s="1"/>
  <c r="AU1777" i="64"/>
  <c r="AU1790" i="64" s="1"/>
  <c r="AU1870" i="64"/>
  <c r="AU1753" i="64"/>
  <c r="AU1601" i="64"/>
  <c r="AU1616" i="64" s="1"/>
  <c r="AU1294" i="64"/>
  <c r="AU2273" i="64"/>
  <c r="AU2288" i="64" s="1"/>
  <c r="AU1625" i="64"/>
  <c r="AU950" i="64"/>
  <c r="AU963" i="64" s="1"/>
  <c r="AU926" i="64"/>
  <c r="AU849" i="64"/>
  <c r="AU1346" i="64"/>
  <c r="AU1359" i="64" s="1"/>
  <c r="AU901" i="64"/>
  <c r="AU2297" i="64"/>
  <c r="AU877" i="64"/>
  <c r="BD2241" i="64"/>
  <c r="BD3140" i="64"/>
  <c r="BD3089" i="64"/>
  <c r="BD3114" i="64"/>
  <c r="BD3063" i="64"/>
  <c r="BD2183" i="64"/>
  <c r="BD2215" i="64"/>
  <c r="BD3192" i="64"/>
  <c r="BD2161" i="64"/>
  <c r="BD2116" i="64"/>
  <c r="BD2493" i="64"/>
  <c r="BD2072" i="64"/>
  <c r="BD2036" i="64"/>
  <c r="BD2529" i="64"/>
  <c r="BD2597" i="64"/>
  <c r="BD2000" i="64"/>
  <c r="BD2663" i="64"/>
  <c r="BD1928" i="64"/>
  <c r="BD1893" i="64"/>
  <c r="BD2629" i="64"/>
  <c r="BD1869" i="64"/>
  <c r="BD1752" i="64"/>
  <c r="BD1767" i="64" s="1"/>
  <c r="BD1624" i="64"/>
  <c r="BD1743" i="64" s="1"/>
  <c r="BD2272" i="64"/>
  <c r="BD949" i="64"/>
  <c r="BD962" i="64" s="1"/>
  <c r="BD1776" i="64"/>
  <c r="BD900" i="64"/>
  <c r="BD1345" i="64"/>
  <c r="BD1293" i="64"/>
  <c r="BD2296" i="64"/>
  <c r="BD876" i="64"/>
  <c r="AW570" i="64"/>
  <c r="CK570" i="64"/>
  <c r="AF623" i="64"/>
  <c r="CF3110" i="64"/>
  <c r="CF3127" i="64" s="1"/>
  <c r="CF2237" i="64"/>
  <c r="CF3136" i="64"/>
  <c r="CF3153" i="64" s="1"/>
  <c r="CF3059" i="64"/>
  <c r="CF3076" i="64" s="1"/>
  <c r="CF2179" i="64"/>
  <c r="CF2202" i="64" s="1"/>
  <c r="CF3085" i="64"/>
  <c r="CF3102" i="64" s="1"/>
  <c r="CF2157" i="64"/>
  <c r="CF2170" i="64" s="1"/>
  <c r="CF2211" i="64"/>
  <c r="CF2228" i="64" s="1"/>
  <c r="CF3188" i="64"/>
  <c r="CF3202" i="64" s="1"/>
  <c r="CF2112" i="64"/>
  <c r="CF2068" i="64"/>
  <c r="CF2103" i="64" s="1"/>
  <c r="CF2032" i="64"/>
  <c r="CF2059" i="64" s="1"/>
  <c r="CF2489" i="64"/>
  <c r="CF2516" i="64" s="1"/>
  <c r="CF2525" i="64"/>
  <c r="CF2548" i="64" s="1"/>
  <c r="CF1996" i="64"/>
  <c r="CF2023" i="64" s="1"/>
  <c r="CF2593" i="64"/>
  <c r="CF2616" i="64" s="1"/>
  <c r="CF1889" i="64"/>
  <c r="CF1916" i="64" s="1"/>
  <c r="CF1924" i="64"/>
  <c r="CF1951" i="64" s="1"/>
  <c r="CF2625" i="64"/>
  <c r="CF2650" i="64" s="1"/>
  <c r="CF1865" i="64"/>
  <c r="CF1880" i="64" s="1"/>
  <c r="CF1748" i="64"/>
  <c r="CF1763" i="64" s="1"/>
  <c r="CF2659" i="64"/>
  <c r="CF2684" i="64" s="1"/>
  <c r="CF945" i="64"/>
  <c r="CF921" i="64"/>
  <c r="CF1772" i="64"/>
  <c r="CF1785" i="64" s="1"/>
  <c r="CF1341" i="64"/>
  <c r="CF1354" i="64" s="1"/>
  <c r="CF1620" i="64"/>
  <c r="CF1596" i="64"/>
  <c r="CF1611" i="64" s="1"/>
  <c r="CF2268" i="64"/>
  <c r="CF2283" i="64" s="1"/>
  <c r="CF872" i="64"/>
  <c r="CF887" i="64" s="1"/>
  <c r="CF844" i="64"/>
  <c r="CF864" i="64" s="1"/>
  <c r="CF1289" i="64"/>
  <c r="CF1304" i="64" s="1"/>
  <c r="CF619" i="64"/>
  <c r="CF896" i="64"/>
  <c r="BX3136" i="64"/>
  <c r="BX3153" i="64" s="1"/>
  <c r="BX3110" i="64"/>
  <c r="BX3127" i="64" s="1"/>
  <c r="BX2237" i="64"/>
  <c r="BX3059" i="64"/>
  <c r="BX3076" i="64" s="1"/>
  <c r="BX3085" i="64"/>
  <c r="BX3102" i="64" s="1"/>
  <c r="BX2211" i="64"/>
  <c r="BX2228" i="64" s="1"/>
  <c r="BX2157" i="64"/>
  <c r="BX2170" i="64" s="1"/>
  <c r="BX3188" i="64"/>
  <c r="BX3202" i="64" s="1"/>
  <c r="BX2112" i="64"/>
  <c r="BX2068" i="64"/>
  <c r="BX2103" i="64" s="1"/>
  <c r="BX2179" i="64"/>
  <c r="BX2202" i="64" s="1"/>
  <c r="BX2525" i="64"/>
  <c r="BX2548" i="64" s="1"/>
  <c r="BX2032" i="64"/>
  <c r="BX2059" i="64" s="1"/>
  <c r="BX2593" i="64"/>
  <c r="BX2616" i="64" s="1"/>
  <c r="BX1996" i="64"/>
  <c r="BX2023" i="64" s="1"/>
  <c r="BX1924" i="64"/>
  <c r="BX1951" i="64" s="1"/>
  <c r="BX1889" i="64"/>
  <c r="BX1916" i="64" s="1"/>
  <c r="BX2625" i="64"/>
  <c r="BX2650" i="64" s="1"/>
  <c r="BX2489" i="64"/>
  <c r="BX2516" i="64" s="1"/>
  <c r="BX1865" i="64"/>
  <c r="BX1880" i="64" s="1"/>
  <c r="BX2659" i="64"/>
  <c r="BX2684" i="64" s="1"/>
  <c r="BX1772" i="64"/>
  <c r="BX1785" i="64" s="1"/>
  <c r="BX945" i="64"/>
  <c r="BX1620" i="64"/>
  <c r="BX921" i="64"/>
  <c r="BX1341" i="64"/>
  <c r="BX1354" i="64" s="1"/>
  <c r="BX1748" i="64"/>
  <c r="BX1763" i="64" s="1"/>
  <c r="BX1596" i="64"/>
  <c r="BX1611" i="64" s="1"/>
  <c r="BX1289" i="64"/>
  <c r="BX1304" i="64" s="1"/>
  <c r="BX872" i="64"/>
  <c r="BX887" i="64" s="1"/>
  <c r="BX2268" i="64"/>
  <c r="BX2283" i="64" s="1"/>
  <c r="BX844" i="64"/>
  <c r="BX864" i="64" s="1"/>
  <c r="BX619" i="64"/>
  <c r="BX896" i="64"/>
  <c r="BP3110" i="64"/>
  <c r="BP3127" i="64" s="1"/>
  <c r="BP3136" i="64"/>
  <c r="BP3153" i="64" s="1"/>
  <c r="BP2237" i="64"/>
  <c r="BP3085" i="64"/>
  <c r="BP3102" i="64" s="1"/>
  <c r="BP3059" i="64"/>
  <c r="BP3076" i="64" s="1"/>
  <c r="BP2211" i="64"/>
  <c r="BP2228" i="64" s="1"/>
  <c r="BP2179" i="64"/>
  <c r="BP2202" i="64" s="1"/>
  <c r="BP2157" i="64"/>
  <c r="BP2170" i="64" s="1"/>
  <c r="BP3188" i="64"/>
  <c r="BP3202" i="64" s="1"/>
  <c r="BP2112" i="64"/>
  <c r="BP2068" i="64"/>
  <c r="BP2103" i="64" s="1"/>
  <c r="BP2032" i="64"/>
  <c r="BP2059" i="64" s="1"/>
  <c r="BP2489" i="64"/>
  <c r="BP2516" i="64" s="1"/>
  <c r="BP1996" i="64"/>
  <c r="BP2023" i="64" s="1"/>
  <c r="BP2525" i="64"/>
  <c r="BP2548" i="64" s="1"/>
  <c r="BP1889" i="64"/>
  <c r="BP1916" i="64" s="1"/>
  <c r="BP2625" i="64"/>
  <c r="BP2650" i="64" s="1"/>
  <c r="BP1924" i="64"/>
  <c r="BP1951" i="64" s="1"/>
  <c r="BP1865" i="64"/>
  <c r="BP1880" i="64" s="1"/>
  <c r="BP1772" i="64"/>
  <c r="BP1785" i="64" s="1"/>
  <c r="BP2593" i="64"/>
  <c r="BP2616" i="64" s="1"/>
  <c r="BP1620" i="64"/>
  <c r="BP945" i="64"/>
  <c r="BP2659" i="64"/>
  <c r="BP2684" i="64" s="1"/>
  <c r="BP1748" i="64"/>
  <c r="BP1763" i="64" s="1"/>
  <c r="BP921" i="64"/>
  <c r="BP1341" i="64"/>
  <c r="BP1354" i="64" s="1"/>
  <c r="BP1596" i="64"/>
  <c r="BP1611" i="64" s="1"/>
  <c r="BP2268" i="64"/>
  <c r="BP2283" i="64" s="1"/>
  <c r="BP872" i="64"/>
  <c r="BP887" i="64" s="1"/>
  <c r="BP1289" i="64"/>
  <c r="BP1304" i="64" s="1"/>
  <c r="BP844" i="64"/>
  <c r="BP864" i="64" s="1"/>
  <c r="BP619" i="64"/>
  <c r="BP896" i="64"/>
  <c r="BH3110" i="64"/>
  <c r="BH3127" i="64" s="1"/>
  <c r="BH3136" i="64"/>
  <c r="BH3153" i="64" s="1"/>
  <c r="BH3059" i="64"/>
  <c r="BH3076" i="64" s="1"/>
  <c r="BH2237" i="64"/>
  <c r="BH3085" i="64"/>
  <c r="BH3102" i="64" s="1"/>
  <c r="BH2211" i="64"/>
  <c r="BH2228" i="64" s="1"/>
  <c r="BH2179" i="64"/>
  <c r="BH2202" i="64" s="1"/>
  <c r="BH2157" i="64"/>
  <c r="BH2170" i="64" s="1"/>
  <c r="BH3188" i="64"/>
  <c r="BH3202" i="64" s="1"/>
  <c r="BH2112" i="64"/>
  <c r="BH2068" i="64"/>
  <c r="BH2103" i="64" s="1"/>
  <c r="BH2489" i="64"/>
  <c r="BH2516" i="64" s="1"/>
  <c r="BH2032" i="64"/>
  <c r="BH2059" i="64" s="1"/>
  <c r="BH2525" i="64"/>
  <c r="BH2548" i="64" s="1"/>
  <c r="BH2593" i="64"/>
  <c r="BH2616" i="64" s="1"/>
  <c r="BH1996" i="64"/>
  <c r="BH2023" i="64" s="1"/>
  <c r="BH1889" i="64"/>
  <c r="BH1916" i="64" s="1"/>
  <c r="BH1924" i="64"/>
  <c r="BH1951" i="64" s="1"/>
  <c r="BH2625" i="64"/>
  <c r="BH2650" i="64" s="1"/>
  <c r="BH1772" i="64"/>
  <c r="BH1785" i="64" s="1"/>
  <c r="BH2659" i="64"/>
  <c r="BH2684" i="64" s="1"/>
  <c r="BH1865" i="64"/>
  <c r="BH1880" i="64" s="1"/>
  <c r="BH945" i="64"/>
  <c r="BH1341" i="64"/>
  <c r="BH1354" i="64" s="1"/>
  <c r="BH1596" i="64"/>
  <c r="BH1611" i="64" s="1"/>
  <c r="BH921" i="64"/>
  <c r="BH872" i="64"/>
  <c r="BH887" i="64" s="1"/>
  <c r="BH1620" i="64"/>
  <c r="BH2268" i="64"/>
  <c r="BH2283" i="64" s="1"/>
  <c r="BH844" i="64"/>
  <c r="BH864" i="64" s="1"/>
  <c r="BH619" i="64"/>
  <c r="BH1289" i="64"/>
  <c r="BH1304" i="64" s="1"/>
  <c r="BH896" i="64"/>
  <c r="AZ2237" i="64"/>
  <c r="AZ3136" i="64"/>
  <c r="AZ3153" i="64" s="1"/>
  <c r="AZ3110" i="64"/>
  <c r="AZ3127" i="64" s="1"/>
  <c r="AZ3059" i="64"/>
  <c r="AZ3076" i="64" s="1"/>
  <c r="AZ3085" i="64"/>
  <c r="AZ3102" i="64" s="1"/>
  <c r="AZ2211" i="64"/>
  <c r="AZ2228" i="64" s="1"/>
  <c r="AZ2157" i="64"/>
  <c r="AZ2170" i="64" s="1"/>
  <c r="AZ2179" i="64"/>
  <c r="AZ2202" i="64" s="1"/>
  <c r="AZ3188" i="64"/>
  <c r="AZ3202" i="64" s="1"/>
  <c r="AZ2112" i="64"/>
  <c r="AZ2068" i="64"/>
  <c r="AZ2103" i="64" s="1"/>
  <c r="AZ2593" i="64"/>
  <c r="AZ2616" i="64" s="1"/>
  <c r="AZ2032" i="64"/>
  <c r="AZ2059" i="64" s="1"/>
  <c r="AZ1996" i="64"/>
  <c r="AZ2023" i="64" s="1"/>
  <c r="AZ2489" i="64"/>
  <c r="AZ2516" i="64" s="1"/>
  <c r="AZ1924" i="64"/>
  <c r="AZ1951" i="64" s="1"/>
  <c r="AZ1889" i="64"/>
  <c r="AZ1916" i="64" s="1"/>
  <c r="AZ2525" i="64"/>
  <c r="AZ2548" i="64" s="1"/>
  <c r="AZ2625" i="64"/>
  <c r="AZ2650" i="64" s="1"/>
  <c r="AZ1865" i="64"/>
  <c r="AZ1880" i="64" s="1"/>
  <c r="AZ945" i="64"/>
  <c r="AZ1772" i="64"/>
  <c r="AZ1785" i="64" s="1"/>
  <c r="AZ2659" i="64"/>
  <c r="AZ2684" i="64" s="1"/>
  <c r="AZ1748" i="64"/>
  <c r="AZ1763" i="64" s="1"/>
  <c r="AZ1341" i="64"/>
  <c r="AZ1354" i="64" s="1"/>
  <c r="AZ1620" i="64"/>
  <c r="AZ1596" i="64"/>
  <c r="AZ1611" i="64" s="1"/>
  <c r="AZ2268" i="64"/>
  <c r="AZ2283" i="64" s="1"/>
  <c r="AZ1289" i="64"/>
  <c r="AZ1304" i="64" s="1"/>
  <c r="AZ872" i="64"/>
  <c r="AZ887" i="64" s="1"/>
  <c r="AZ844" i="64"/>
  <c r="AZ864" i="64" s="1"/>
  <c r="AZ619" i="64"/>
  <c r="AZ896" i="64"/>
  <c r="AR2237" i="64"/>
  <c r="AR3110" i="64"/>
  <c r="AR3127" i="64" s="1"/>
  <c r="AR3136" i="64"/>
  <c r="AR3153" i="64" s="1"/>
  <c r="AR3059" i="64"/>
  <c r="AR3076" i="64" s="1"/>
  <c r="AR3085" i="64"/>
  <c r="AR3102" i="64" s="1"/>
  <c r="AR2211" i="64"/>
  <c r="AR2228" i="64" s="1"/>
  <c r="AR2179" i="64"/>
  <c r="AR2202" i="64" s="1"/>
  <c r="AR2157" i="64"/>
  <c r="AR2170" i="64" s="1"/>
  <c r="AR2112" i="64"/>
  <c r="AR2068" i="64"/>
  <c r="AR2103" i="64" s="1"/>
  <c r="AR3188" i="64"/>
  <c r="AR3202" i="64" s="1"/>
  <c r="AR2032" i="64"/>
  <c r="AR2059" i="64" s="1"/>
  <c r="AR2489" i="64"/>
  <c r="AR2516" i="64" s="1"/>
  <c r="AR1996" i="64"/>
  <c r="AR2023" i="64" s="1"/>
  <c r="AR2525" i="64"/>
  <c r="AR2548" i="64" s="1"/>
  <c r="AR2593" i="64"/>
  <c r="AR2616" i="64" s="1"/>
  <c r="AR1889" i="64"/>
  <c r="AR1916" i="64" s="1"/>
  <c r="AR2625" i="64"/>
  <c r="AR2650" i="64" s="1"/>
  <c r="AR1924" i="64"/>
  <c r="AR1951" i="64" s="1"/>
  <c r="AR1865" i="64"/>
  <c r="AR1880" i="64" s="1"/>
  <c r="AR2659" i="64"/>
  <c r="AR2684" i="64" s="1"/>
  <c r="AR1772" i="64"/>
  <c r="AR1785" i="64" s="1"/>
  <c r="AR1748" i="64"/>
  <c r="AR1763" i="64" s="1"/>
  <c r="AR945" i="64"/>
  <c r="AR1620" i="64"/>
  <c r="AR1341" i="64"/>
  <c r="AR1354" i="64" s="1"/>
  <c r="AR1596" i="64"/>
  <c r="AR1611" i="64" s="1"/>
  <c r="AR872" i="64"/>
  <c r="AR887" i="64" s="1"/>
  <c r="AR1289" i="64"/>
  <c r="AR1304" i="64" s="1"/>
  <c r="AR2268" i="64"/>
  <c r="AR2283" i="64" s="1"/>
  <c r="AR844" i="64"/>
  <c r="AR864" i="64" s="1"/>
  <c r="AR921" i="64"/>
  <c r="AR619" i="64"/>
  <c r="AR896" i="64"/>
  <c r="AJ2237" i="64"/>
  <c r="AJ3110" i="64"/>
  <c r="AJ3127" i="64" s="1"/>
  <c r="AJ3059" i="64"/>
  <c r="AJ3076" i="64" s="1"/>
  <c r="AJ3085" i="64"/>
  <c r="AJ3102" i="64" s="1"/>
  <c r="AJ3136" i="64"/>
  <c r="AJ3153" i="64" s="1"/>
  <c r="AJ2211" i="64"/>
  <c r="AJ2228" i="64" s="1"/>
  <c r="AJ2179" i="64"/>
  <c r="AJ2202" i="64" s="1"/>
  <c r="AJ2157" i="64"/>
  <c r="AJ2170" i="64" s="1"/>
  <c r="AJ2112" i="64"/>
  <c r="AJ3188" i="64"/>
  <c r="AJ3202" i="64" s="1"/>
  <c r="AJ2068" i="64"/>
  <c r="AJ2103" i="64" s="1"/>
  <c r="AJ2032" i="64"/>
  <c r="AJ2059" i="64" s="1"/>
  <c r="AJ2525" i="64"/>
  <c r="AJ2548" i="64" s="1"/>
  <c r="AJ2593" i="64"/>
  <c r="AJ2616" i="64" s="1"/>
  <c r="AJ1996" i="64"/>
  <c r="AJ2023" i="64" s="1"/>
  <c r="AJ1889" i="64"/>
  <c r="AJ1916" i="64" s="1"/>
  <c r="AJ1924" i="64"/>
  <c r="AJ1951" i="64" s="1"/>
  <c r="AJ2625" i="64"/>
  <c r="AJ2650" i="64" s="1"/>
  <c r="AJ2489" i="64"/>
  <c r="AJ2516" i="64" s="1"/>
  <c r="AJ1865" i="64"/>
  <c r="AJ1880" i="64" s="1"/>
  <c r="AJ1772" i="64"/>
  <c r="AJ1785" i="64" s="1"/>
  <c r="AJ1620" i="64"/>
  <c r="AJ945" i="64"/>
  <c r="AJ2659" i="64"/>
  <c r="AJ2684" i="64" s="1"/>
  <c r="AJ1341" i="64"/>
  <c r="AJ1354" i="64" s="1"/>
  <c r="AJ1748" i="64"/>
  <c r="AJ1763" i="64" s="1"/>
  <c r="AJ1596" i="64"/>
  <c r="AJ1611" i="64" s="1"/>
  <c r="AJ2268" i="64"/>
  <c r="AJ2283" i="64" s="1"/>
  <c r="AJ872" i="64"/>
  <c r="AJ887" i="64" s="1"/>
  <c r="AJ921" i="64"/>
  <c r="AJ844" i="64"/>
  <c r="AJ864" i="64" s="1"/>
  <c r="AJ619" i="64"/>
  <c r="AJ896" i="64"/>
  <c r="AB3136" i="64"/>
  <c r="AB3153" i="64" s="1"/>
  <c r="AB3110" i="64"/>
  <c r="AB3127" i="64" s="1"/>
  <c r="AB2237" i="64"/>
  <c r="AB3085" i="64"/>
  <c r="AB3102" i="64" s="1"/>
  <c r="AB3059" i="64"/>
  <c r="AB3076" i="64" s="1"/>
  <c r="AB2211" i="64"/>
  <c r="AB2228" i="64" s="1"/>
  <c r="AB2157" i="64"/>
  <c r="AB2170" i="64" s="1"/>
  <c r="AB2179" i="64"/>
  <c r="AB2202" i="64" s="1"/>
  <c r="AB2112" i="64"/>
  <c r="AB2068" i="64"/>
  <c r="AB2103" i="64" s="1"/>
  <c r="AB3188" i="64"/>
  <c r="AB3202" i="64" s="1"/>
  <c r="AB2032" i="64"/>
  <c r="AB2059" i="64" s="1"/>
  <c r="AB1996" i="64"/>
  <c r="AB2023" i="64" s="1"/>
  <c r="AB2489" i="64"/>
  <c r="AB2516" i="64" s="1"/>
  <c r="AB1924" i="64"/>
  <c r="AB1951" i="64" s="1"/>
  <c r="AB1889" i="64"/>
  <c r="AB1916" i="64" s="1"/>
  <c r="AB2625" i="64"/>
  <c r="AB2650" i="64" s="1"/>
  <c r="AB2525" i="64"/>
  <c r="AB2548" i="64" s="1"/>
  <c r="AB2593" i="64"/>
  <c r="AB2616" i="64" s="1"/>
  <c r="AB1772" i="64"/>
  <c r="AB1785" i="64" s="1"/>
  <c r="AB2659" i="64"/>
  <c r="AB2684" i="64" s="1"/>
  <c r="AB1865" i="64"/>
  <c r="AB1880" i="64" s="1"/>
  <c r="AB945" i="64"/>
  <c r="AB1748" i="64"/>
  <c r="AB1763" i="64" s="1"/>
  <c r="AB1341" i="64"/>
  <c r="AB1354" i="64" s="1"/>
  <c r="AB1596" i="64"/>
  <c r="AB1611" i="64" s="1"/>
  <c r="AB921" i="64"/>
  <c r="AB872" i="64"/>
  <c r="AB887" i="64" s="1"/>
  <c r="AB1289" i="64"/>
  <c r="AB1304" i="64" s="1"/>
  <c r="AB2268" i="64"/>
  <c r="AB2283" i="64" s="1"/>
  <c r="AB844" i="64"/>
  <c r="AB864" i="64" s="1"/>
  <c r="AB1620" i="64"/>
  <c r="AB619" i="64"/>
  <c r="AB896" i="64"/>
  <c r="T3110" i="64"/>
  <c r="T3127" i="64" s="1"/>
  <c r="T2237" i="64"/>
  <c r="T3136" i="64"/>
  <c r="T3153" i="64" s="1"/>
  <c r="T3059" i="64"/>
  <c r="T3076" i="64" s="1"/>
  <c r="T3085" i="64"/>
  <c r="T3102" i="64" s="1"/>
  <c r="T2179" i="64"/>
  <c r="T2202" i="64" s="1"/>
  <c r="T2157" i="64"/>
  <c r="T2170" i="64" s="1"/>
  <c r="T2211" i="64"/>
  <c r="T2228" i="64" s="1"/>
  <c r="T2112" i="64"/>
  <c r="T3188" i="64"/>
  <c r="T3202" i="64" s="1"/>
  <c r="T2068" i="64"/>
  <c r="T2103" i="64" s="1"/>
  <c r="T2032" i="64"/>
  <c r="T2059" i="64" s="1"/>
  <c r="T2489" i="64"/>
  <c r="T2516" i="64" s="1"/>
  <c r="T2525" i="64"/>
  <c r="T2548" i="64" s="1"/>
  <c r="T1996" i="64"/>
  <c r="T2023" i="64" s="1"/>
  <c r="T2593" i="64"/>
  <c r="T2616" i="64" s="1"/>
  <c r="T1889" i="64"/>
  <c r="T1916" i="64" s="1"/>
  <c r="T2625" i="64"/>
  <c r="T2650" i="64" s="1"/>
  <c r="T2659" i="64"/>
  <c r="T2684" i="64" s="1"/>
  <c r="T1924" i="64"/>
  <c r="T1951" i="64" s="1"/>
  <c r="T1865" i="64"/>
  <c r="T1880" i="64" s="1"/>
  <c r="T1772" i="64"/>
  <c r="T1785" i="64" s="1"/>
  <c r="T1748" i="64"/>
  <c r="T1763" i="64" s="1"/>
  <c r="T945" i="64"/>
  <c r="T1341" i="64"/>
  <c r="T1354" i="64" s="1"/>
  <c r="T1620" i="64"/>
  <c r="T1596" i="64"/>
  <c r="T1611" i="64" s="1"/>
  <c r="T2268" i="64"/>
  <c r="T2283" i="64" s="1"/>
  <c r="T872" i="64"/>
  <c r="T887" i="64" s="1"/>
  <c r="T844" i="64"/>
  <c r="T864" i="64" s="1"/>
  <c r="T1289" i="64"/>
  <c r="T1304" i="64" s="1"/>
  <c r="T619" i="64"/>
  <c r="T896" i="64"/>
  <c r="CF3141" i="64"/>
  <c r="CF3115" i="64"/>
  <c r="CF2242" i="64"/>
  <c r="CF3090" i="64"/>
  <c r="CF3064" i="64"/>
  <c r="CF3081" i="64" s="1"/>
  <c r="CF2216" i="64"/>
  <c r="CF2233" i="64" s="1"/>
  <c r="CF2184" i="64"/>
  <c r="CF2162" i="64"/>
  <c r="CF2175" i="64" s="1"/>
  <c r="CF2117" i="64"/>
  <c r="CF2152" i="64" s="1"/>
  <c r="CF3193" i="64"/>
  <c r="CF3207" i="64" s="1"/>
  <c r="CF2530" i="64"/>
  <c r="CF2553" i="64" s="1"/>
  <c r="CF2598" i="64"/>
  <c r="CF2621" i="64" s="1"/>
  <c r="CF2494" i="64"/>
  <c r="CF2521" i="64" s="1"/>
  <c r="CF2037" i="64"/>
  <c r="CF2064" i="64" s="1"/>
  <c r="CF2073" i="64"/>
  <c r="CF2108" i="64" s="1"/>
  <c r="CF2001" i="64"/>
  <c r="CF2028" i="64" s="1"/>
  <c r="CF1929" i="64"/>
  <c r="CF1956" i="64" s="1"/>
  <c r="CF1894" i="64"/>
  <c r="CF1921" i="64" s="1"/>
  <c r="CF2630" i="64"/>
  <c r="CF2655" i="64" s="1"/>
  <c r="CF1777" i="64"/>
  <c r="CF1790" i="64" s="1"/>
  <c r="CF2664" i="64"/>
  <c r="CF2689" i="64" s="1"/>
  <c r="CF1870" i="64"/>
  <c r="CF950" i="64"/>
  <c r="CF963" i="64" s="1"/>
  <c r="CF1346" i="64"/>
  <c r="CF1359" i="64" s="1"/>
  <c r="CF1753" i="64"/>
  <c r="CF901" i="64"/>
  <c r="CF1625" i="64"/>
  <c r="CF1601" i="64"/>
  <c r="CF1616" i="64" s="1"/>
  <c r="CF1294" i="64"/>
  <c r="CF877" i="64"/>
  <c r="CF2273" i="64"/>
  <c r="CF2288" i="64" s="1"/>
  <c r="CF849" i="64"/>
  <c r="CF926" i="64"/>
  <c r="CF2297" i="64"/>
  <c r="BX3141" i="64"/>
  <c r="BX3115" i="64"/>
  <c r="BX2242" i="64"/>
  <c r="BX3090" i="64"/>
  <c r="BX3064" i="64"/>
  <c r="BX3081" i="64" s="1"/>
  <c r="BX2184" i="64"/>
  <c r="BX2216" i="64"/>
  <c r="BX2233" i="64" s="1"/>
  <c r="BX2162" i="64"/>
  <c r="BX2175" i="64" s="1"/>
  <c r="BX2117" i="64"/>
  <c r="BX2152" i="64" s="1"/>
  <c r="BX3193" i="64"/>
  <c r="BX3207" i="64" s="1"/>
  <c r="BX2598" i="64"/>
  <c r="BX2621" i="64" s="1"/>
  <c r="BX2073" i="64"/>
  <c r="BX2108" i="64" s="1"/>
  <c r="BX2530" i="64"/>
  <c r="BX2553" i="64" s="1"/>
  <c r="BX2001" i="64"/>
  <c r="BX2028" i="64" s="1"/>
  <c r="BX1929" i="64"/>
  <c r="BX1956" i="64" s="1"/>
  <c r="BX1894" i="64"/>
  <c r="BX1921" i="64" s="1"/>
  <c r="BX2494" i="64"/>
  <c r="BX2521" i="64" s="1"/>
  <c r="BX2630" i="64"/>
  <c r="BX2655" i="64" s="1"/>
  <c r="BX2037" i="64"/>
  <c r="BX2064" i="64" s="1"/>
  <c r="BX1777" i="64"/>
  <c r="BX1790" i="64" s="1"/>
  <c r="BX2664" i="64"/>
  <c r="BX2689" i="64" s="1"/>
  <c r="BX1870" i="64"/>
  <c r="BX950" i="64"/>
  <c r="BX963" i="64" s="1"/>
  <c r="BX1625" i="64"/>
  <c r="BX1346" i="64"/>
  <c r="BX1359" i="64" s="1"/>
  <c r="BX1601" i="64"/>
  <c r="BX1616" i="64" s="1"/>
  <c r="BX901" i="64"/>
  <c r="BX1753" i="64"/>
  <c r="BX1294" i="64"/>
  <c r="BX877" i="64"/>
  <c r="BX926" i="64"/>
  <c r="BX849" i="64"/>
  <c r="BX2273" i="64"/>
  <c r="BX2288" i="64" s="1"/>
  <c r="BX2297" i="64"/>
  <c r="BP3141" i="64"/>
  <c r="BP3115" i="64"/>
  <c r="BP2242" i="64"/>
  <c r="BP3090" i="64"/>
  <c r="BP2184" i="64"/>
  <c r="BP3064" i="64"/>
  <c r="BP3081" i="64" s="1"/>
  <c r="BP2216" i="64"/>
  <c r="BP2233" i="64" s="1"/>
  <c r="BP2162" i="64"/>
  <c r="BP2175" i="64" s="1"/>
  <c r="BP3193" i="64"/>
  <c r="BP3207" i="64" s="1"/>
  <c r="BP2117" i="64"/>
  <c r="BP2152" i="64" s="1"/>
  <c r="BP2530" i="64"/>
  <c r="BP2553" i="64" s="1"/>
  <c r="BP2073" i="64"/>
  <c r="BP2108" i="64" s="1"/>
  <c r="BP2598" i="64"/>
  <c r="BP2621" i="64" s="1"/>
  <c r="BP2001" i="64"/>
  <c r="BP2028" i="64" s="1"/>
  <c r="BP2494" i="64"/>
  <c r="BP2521" i="64" s="1"/>
  <c r="BP2037" i="64"/>
  <c r="BP2064" i="64" s="1"/>
  <c r="BP1929" i="64"/>
  <c r="BP1956" i="64" s="1"/>
  <c r="BP1894" i="64"/>
  <c r="BP1921" i="64" s="1"/>
  <c r="BP2630" i="64"/>
  <c r="BP2655" i="64" s="1"/>
  <c r="BP1777" i="64"/>
  <c r="BP1790" i="64" s="1"/>
  <c r="BP2664" i="64"/>
  <c r="BP2689" i="64" s="1"/>
  <c r="BP1870" i="64"/>
  <c r="BP1753" i="64"/>
  <c r="BP1625" i="64"/>
  <c r="BP950" i="64"/>
  <c r="BP963" i="64" s="1"/>
  <c r="BP1601" i="64"/>
  <c r="BP1616" i="64" s="1"/>
  <c r="BP1346" i="64"/>
  <c r="BP1359" i="64" s="1"/>
  <c r="BP901" i="64"/>
  <c r="BP1294" i="64"/>
  <c r="BP877" i="64"/>
  <c r="BP2273" i="64"/>
  <c r="BP2288" i="64" s="1"/>
  <c r="BP849" i="64"/>
  <c r="BP926" i="64"/>
  <c r="BP2297" i="64"/>
  <c r="BH3141" i="64"/>
  <c r="BH3115" i="64"/>
  <c r="BH2242" i="64"/>
  <c r="BH3090" i="64"/>
  <c r="BH3064" i="64"/>
  <c r="BH3081" i="64" s="1"/>
  <c r="BH2184" i="64"/>
  <c r="BH2216" i="64"/>
  <c r="BH2233" i="64" s="1"/>
  <c r="BH2162" i="64"/>
  <c r="BH2175" i="64" s="1"/>
  <c r="BH2117" i="64"/>
  <c r="BH2152" i="64" s="1"/>
  <c r="BH3193" i="64"/>
  <c r="BH3207" i="64" s="1"/>
  <c r="BH2073" i="64"/>
  <c r="BH2108" i="64" s="1"/>
  <c r="BH2530" i="64"/>
  <c r="BH2553" i="64" s="1"/>
  <c r="BH2598" i="64"/>
  <c r="BH2621" i="64" s="1"/>
  <c r="BH2494" i="64"/>
  <c r="BH2521" i="64" s="1"/>
  <c r="BH2037" i="64"/>
  <c r="BH2064" i="64" s="1"/>
  <c r="BH2001" i="64"/>
  <c r="BH2028" i="64" s="1"/>
  <c r="BH1929" i="64"/>
  <c r="BH1956" i="64" s="1"/>
  <c r="BH1894" i="64"/>
  <c r="BH1921" i="64" s="1"/>
  <c r="BH2630" i="64"/>
  <c r="BH2655" i="64" s="1"/>
  <c r="BH1777" i="64"/>
  <c r="BH1790" i="64" s="1"/>
  <c r="BH2664" i="64"/>
  <c r="BH2689" i="64" s="1"/>
  <c r="BH1870" i="64"/>
  <c r="BH1601" i="64"/>
  <c r="BH1616" i="64" s="1"/>
  <c r="BH950" i="64"/>
  <c r="BH963" i="64" s="1"/>
  <c r="BH1753" i="64"/>
  <c r="BH1346" i="64"/>
  <c r="BH1359" i="64" s="1"/>
  <c r="BH1625" i="64"/>
  <c r="BH901" i="64"/>
  <c r="BH1294" i="64"/>
  <c r="BH877" i="64"/>
  <c r="BH926" i="64"/>
  <c r="BH849" i="64"/>
  <c r="BH2273" i="64"/>
  <c r="BH2288" i="64" s="1"/>
  <c r="BH2297" i="64"/>
  <c r="AZ3141" i="64"/>
  <c r="AZ3115" i="64"/>
  <c r="AZ2242" i="64"/>
  <c r="AZ3090" i="64"/>
  <c r="AZ2184" i="64"/>
  <c r="AZ3064" i="64"/>
  <c r="AZ3081" i="64" s="1"/>
  <c r="AZ2162" i="64"/>
  <c r="AZ2175" i="64" s="1"/>
  <c r="AZ2216" i="64"/>
  <c r="AZ2233" i="64" s="1"/>
  <c r="AZ3193" i="64"/>
  <c r="AZ3207" i="64" s="1"/>
  <c r="AZ2117" i="64"/>
  <c r="AZ2152" i="64" s="1"/>
  <c r="AZ2598" i="64"/>
  <c r="AZ2621" i="64" s="1"/>
  <c r="AZ2530" i="64"/>
  <c r="AZ2553" i="64" s="1"/>
  <c r="AZ2073" i="64"/>
  <c r="AZ2108" i="64" s="1"/>
  <c r="AZ2001" i="64"/>
  <c r="AZ2028" i="64" s="1"/>
  <c r="AZ2494" i="64"/>
  <c r="AZ2521" i="64" s="1"/>
  <c r="AZ2037" i="64"/>
  <c r="AZ2064" i="64" s="1"/>
  <c r="AZ1929" i="64"/>
  <c r="AZ1956" i="64" s="1"/>
  <c r="AZ1894" i="64"/>
  <c r="AZ1921" i="64" s="1"/>
  <c r="AZ2630" i="64"/>
  <c r="AZ2655" i="64" s="1"/>
  <c r="AZ1777" i="64"/>
  <c r="AZ1790" i="64" s="1"/>
  <c r="AZ2664" i="64"/>
  <c r="AZ2689" i="64" s="1"/>
  <c r="AZ1870" i="64"/>
  <c r="AZ950" i="64"/>
  <c r="AZ963" i="64" s="1"/>
  <c r="AZ1625" i="64"/>
  <c r="AZ1346" i="64"/>
  <c r="AZ1359" i="64" s="1"/>
  <c r="AZ1753" i="64"/>
  <c r="AZ901" i="64"/>
  <c r="AZ1601" i="64"/>
  <c r="AZ1616" i="64" s="1"/>
  <c r="AZ1294" i="64"/>
  <c r="AZ877" i="64"/>
  <c r="AZ2273" i="64"/>
  <c r="AZ2288" i="64" s="1"/>
  <c r="AZ849" i="64"/>
  <c r="AZ926" i="64"/>
  <c r="AZ2297" i="64"/>
  <c r="AR3141" i="64"/>
  <c r="AR3115" i="64"/>
  <c r="AR2242" i="64"/>
  <c r="AR3090" i="64"/>
  <c r="AR2216" i="64"/>
  <c r="AR2233" i="64" s="1"/>
  <c r="AR2184" i="64"/>
  <c r="AR2162" i="64"/>
  <c r="AR2175" i="64" s="1"/>
  <c r="AR3064" i="64"/>
  <c r="AR3081" i="64" s="1"/>
  <c r="AR2117" i="64"/>
  <c r="AR2152" i="64" s="1"/>
  <c r="AR2598" i="64"/>
  <c r="AR2621" i="64" s="1"/>
  <c r="AR3193" i="64"/>
  <c r="AR3207" i="64" s="1"/>
  <c r="AR2530" i="64"/>
  <c r="AR2553" i="64" s="1"/>
  <c r="AR2494" i="64"/>
  <c r="AR2521" i="64" s="1"/>
  <c r="AR2037" i="64"/>
  <c r="AR2064" i="64" s="1"/>
  <c r="AR2001" i="64"/>
  <c r="AR2028" i="64" s="1"/>
  <c r="AR1929" i="64"/>
  <c r="AR1956" i="64" s="1"/>
  <c r="AR1894" i="64"/>
  <c r="AR1921" i="64" s="1"/>
  <c r="AR2073" i="64"/>
  <c r="AR2108" i="64" s="1"/>
  <c r="AR2630" i="64"/>
  <c r="AR2655" i="64" s="1"/>
  <c r="AR1777" i="64"/>
  <c r="AR1790" i="64" s="1"/>
  <c r="AR2664" i="64"/>
  <c r="AR2689" i="64" s="1"/>
  <c r="AR1870" i="64"/>
  <c r="AR950" i="64"/>
  <c r="AR963" i="64" s="1"/>
  <c r="AR1346" i="64"/>
  <c r="AR1359" i="64" s="1"/>
  <c r="AR1601" i="64"/>
  <c r="AR1616" i="64" s="1"/>
  <c r="AR901" i="64"/>
  <c r="AR1753" i="64"/>
  <c r="AR1294" i="64"/>
  <c r="AR1625" i="64"/>
  <c r="AR877" i="64"/>
  <c r="AR926" i="64"/>
  <c r="AR849" i="64"/>
  <c r="AR2273" i="64"/>
  <c r="AR2288" i="64" s="1"/>
  <c r="AR2297" i="64"/>
  <c r="AJ3141" i="64"/>
  <c r="AJ3115" i="64"/>
  <c r="AJ2242" i="64"/>
  <c r="AJ3090" i="64"/>
  <c r="AJ2216" i="64"/>
  <c r="AJ2233" i="64" s="1"/>
  <c r="AJ2184" i="64"/>
  <c r="AJ3064" i="64"/>
  <c r="AJ3081" i="64" s="1"/>
  <c r="AJ2162" i="64"/>
  <c r="AJ2175" i="64" s="1"/>
  <c r="AJ2117" i="64"/>
  <c r="AJ2152" i="64" s="1"/>
  <c r="AJ3193" i="64"/>
  <c r="AJ3207" i="64" s="1"/>
  <c r="AJ2530" i="64"/>
  <c r="AJ2553" i="64" s="1"/>
  <c r="AJ2073" i="64"/>
  <c r="AJ2108" i="64" s="1"/>
  <c r="AJ2598" i="64"/>
  <c r="AJ2621" i="64" s="1"/>
  <c r="AJ2001" i="64"/>
  <c r="AJ2028" i="64" s="1"/>
  <c r="AJ1929" i="64"/>
  <c r="AJ1956" i="64" s="1"/>
  <c r="AJ1894" i="64"/>
  <c r="AJ1921" i="64" s="1"/>
  <c r="AJ2494" i="64"/>
  <c r="AJ2521" i="64" s="1"/>
  <c r="AJ2037" i="64"/>
  <c r="AJ2064" i="64" s="1"/>
  <c r="AJ2630" i="64"/>
  <c r="AJ2655" i="64" s="1"/>
  <c r="AJ1777" i="64"/>
  <c r="AJ1790" i="64" s="1"/>
  <c r="AJ2664" i="64"/>
  <c r="AJ2689" i="64" s="1"/>
  <c r="AJ1870" i="64"/>
  <c r="AJ1753" i="64"/>
  <c r="AJ950" i="64"/>
  <c r="AJ963" i="64" s="1"/>
  <c r="AJ1601" i="64"/>
  <c r="AJ1616" i="64" s="1"/>
  <c r="AJ1346" i="64"/>
  <c r="AJ1359" i="64" s="1"/>
  <c r="AJ1625" i="64"/>
  <c r="AJ1294" i="64"/>
  <c r="AJ877" i="64"/>
  <c r="AJ2273" i="64"/>
  <c r="AJ2288" i="64" s="1"/>
  <c r="AJ849" i="64"/>
  <c r="AJ901" i="64"/>
  <c r="AJ926" i="64"/>
  <c r="AJ2297" i="64"/>
  <c r="AB3141" i="64"/>
  <c r="AB2242" i="64"/>
  <c r="AB3090" i="64"/>
  <c r="AB3115" i="64"/>
  <c r="AB2184" i="64"/>
  <c r="AB3064" i="64"/>
  <c r="AB3081" i="64" s="1"/>
  <c r="AB2216" i="64"/>
  <c r="AB2233" i="64" s="1"/>
  <c r="AB2162" i="64"/>
  <c r="AB2175" i="64" s="1"/>
  <c r="AB3193" i="64"/>
  <c r="AB3207" i="64" s="1"/>
  <c r="AB2117" i="64"/>
  <c r="AB2152" i="64" s="1"/>
  <c r="AB2073" i="64"/>
  <c r="AB2108" i="64" s="1"/>
  <c r="AB2598" i="64"/>
  <c r="AB2621" i="64" s="1"/>
  <c r="AB2530" i="64"/>
  <c r="AB2553" i="64" s="1"/>
  <c r="AB2001" i="64"/>
  <c r="AB2028" i="64" s="1"/>
  <c r="AB2494" i="64"/>
  <c r="AB2521" i="64" s="1"/>
  <c r="AB2037" i="64"/>
  <c r="AB2064" i="64" s="1"/>
  <c r="AB1929" i="64"/>
  <c r="AB1956" i="64" s="1"/>
  <c r="AB1894" i="64"/>
  <c r="AB1921" i="64" s="1"/>
  <c r="AB2630" i="64"/>
  <c r="AB2655" i="64" s="1"/>
  <c r="AB1777" i="64"/>
  <c r="AB1790" i="64" s="1"/>
  <c r="AB2664" i="64"/>
  <c r="AB2689" i="64" s="1"/>
  <c r="AB1870" i="64"/>
  <c r="AB1601" i="64"/>
  <c r="AB1616" i="64" s="1"/>
  <c r="AB950" i="64"/>
  <c r="AB963" i="64" s="1"/>
  <c r="AB1625" i="64"/>
  <c r="AB1753" i="64"/>
  <c r="AB1346" i="64"/>
  <c r="AB1359" i="64" s="1"/>
  <c r="AB1294" i="64"/>
  <c r="AB877" i="64"/>
  <c r="AB926" i="64"/>
  <c r="AB849" i="64"/>
  <c r="AB901" i="64"/>
  <c r="AB2273" i="64"/>
  <c r="AB2288" i="64" s="1"/>
  <c r="AB2297" i="64"/>
  <c r="T3141" i="64"/>
  <c r="T2242" i="64"/>
  <c r="T3090" i="64"/>
  <c r="T3115" i="64"/>
  <c r="T2216" i="64"/>
  <c r="T2233" i="64" s="1"/>
  <c r="T3064" i="64"/>
  <c r="T3081" i="64" s="1"/>
  <c r="T2184" i="64"/>
  <c r="T2162" i="64"/>
  <c r="T2175" i="64" s="1"/>
  <c r="T2117" i="64"/>
  <c r="T2152" i="64" s="1"/>
  <c r="T2530" i="64"/>
  <c r="T2553" i="64" s="1"/>
  <c r="T3193" i="64"/>
  <c r="T3207" i="64" s="1"/>
  <c r="T2073" i="64"/>
  <c r="T2108" i="64" s="1"/>
  <c r="T2494" i="64"/>
  <c r="T2521" i="64" s="1"/>
  <c r="T2037" i="64"/>
  <c r="T2064" i="64" s="1"/>
  <c r="T2001" i="64"/>
  <c r="T2028" i="64" s="1"/>
  <c r="T1929" i="64"/>
  <c r="T1956" i="64" s="1"/>
  <c r="T1894" i="64"/>
  <c r="T1921" i="64" s="1"/>
  <c r="T2598" i="64"/>
  <c r="T2621" i="64" s="1"/>
  <c r="T2630" i="64"/>
  <c r="T2655" i="64" s="1"/>
  <c r="T1777" i="64"/>
  <c r="T1790" i="64" s="1"/>
  <c r="T2664" i="64"/>
  <c r="T2689" i="64" s="1"/>
  <c r="T1870" i="64"/>
  <c r="T950" i="64"/>
  <c r="T963" i="64" s="1"/>
  <c r="T1346" i="64"/>
  <c r="T1359" i="64" s="1"/>
  <c r="T1753" i="64"/>
  <c r="T1625" i="64"/>
  <c r="T1601" i="64"/>
  <c r="T1616" i="64" s="1"/>
  <c r="T1294" i="64"/>
  <c r="T877" i="64"/>
  <c r="T2273" i="64"/>
  <c r="T2288" i="64" s="1"/>
  <c r="T849" i="64"/>
  <c r="T901" i="64"/>
  <c r="T926" i="64"/>
  <c r="T2297" i="64"/>
  <c r="CG3140" i="64"/>
  <c r="CG2241" i="64"/>
  <c r="CG3114" i="64"/>
  <c r="CG3089" i="64"/>
  <c r="CG2215" i="64"/>
  <c r="CG2183" i="64"/>
  <c r="CG3063" i="64"/>
  <c r="CG2161" i="64"/>
  <c r="CG2116" i="64"/>
  <c r="CG2072" i="64"/>
  <c r="CG2529" i="64"/>
  <c r="CG2597" i="64"/>
  <c r="CG2493" i="64"/>
  <c r="CG2000" i="64"/>
  <c r="CG3192" i="64"/>
  <c r="CG1928" i="64"/>
  <c r="CG2036" i="64"/>
  <c r="CG2629" i="64"/>
  <c r="CG1776" i="64"/>
  <c r="CG1624" i="64"/>
  <c r="CG1743" i="64" s="1"/>
  <c r="CG1869" i="64"/>
  <c r="CG1752" i="64"/>
  <c r="CG1767" i="64" s="1"/>
  <c r="CG2663" i="64"/>
  <c r="CG1893" i="64"/>
  <c r="CG925" i="64"/>
  <c r="CG1293" i="64"/>
  <c r="CG1345" i="64"/>
  <c r="CG848" i="64"/>
  <c r="CG623" i="64"/>
  <c r="CG949" i="64"/>
  <c r="CG962" i="64" s="1"/>
  <c r="CG900" i="64"/>
  <c r="CG2272" i="64"/>
  <c r="CG2296" i="64"/>
  <c r="BY3140" i="64"/>
  <c r="BY2241" i="64"/>
  <c r="BY3114" i="64"/>
  <c r="BY3089" i="64"/>
  <c r="BY2215" i="64"/>
  <c r="BY2183" i="64"/>
  <c r="BY3063" i="64"/>
  <c r="BY2161" i="64"/>
  <c r="BY3192" i="64"/>
  <c r="BY2116" i="64"/>
  <c r="BY2072" i="64"/>
  <c r="BY2529" i="64"/>
  <c r="BY2493" i="64"/>
  <c r="BY2000" i="64"/>
  <c r="BY2036" i="64"/>
  <c r="BY2597" i="64"/>
  <c r="BY1928" i="64"/>
  <c r="BY2629" i="64"/>
  <c r="BY1776" i="64"/>
  <c r="BY1893" i="64"/>
  <c r="BY2663" i="64"/>
  <c r="BY1624" i="64"/>
  <c r="BY1743" i="64" s="1"/>
  <c r="BY1869" i="64"/>
  <c r="BY1752" i="64"/>
  <c r="BY1767" i="64" s="1"/>
  <c r="BY925" i="64"/>
  <c r="BY1293" i="64"/>
  <c r="BY2272" i="64"/>
  <c r="BY848" i="64"/>
  <c r="BY1345" i="64"/>
  <c r="BY623" i="64"/>
  <c r="BY900" i="64"/>
  <c r="BY949" i="64"/>
  <c r="BY962" i="64" s="1"/>
  <c r="BY2296" i="64"/>
  <c r="BQ3140" i="64"/>
  <c r="BQ2241" i="64"/>
  <c r="BQ3114" i="64"/>
  <c r="BQ3089" i="64"/>
  <c r="BQ2215" i="64"/>
  <c r="BQ2183" i="64"/>
  <c r="BQ3063" i="64"/>
  <c r="BQ2161" i="64"/>
  <c r="BQ2072" i="64"/>
  <c r="BQ3192" i="64"/>
  <c r="BQ2529" i="64"/>
  <c r="BQ2116" i="64"/>
  <c r="BQ2493" i="64"/>
  <c r="BQ2000" i="64"/>
  <c r="BQ1928" i="64"/>
  <c r="BQ2597" i="64"/>
  <c r="BQ2036" i="64"/>
  <c r="BQ2629" i="64"/>
  <c r="BQ1776" i="64"/>
  <c r="BQ1624" i="64"/>
  <c r="BQ1743" i="64" s="1"/>
  <c r="BQ1893" i="64"/>
  <c r="BQ1869" i="64"/>
  <c r="BQ2663" i="64"/>
  <c r="BQ1752" i="64"/>
  <c r="BQ1767" i="64" s="1"/>
  <c r="BQ925" i="64"/>
  <c r="BQ1293" i="64"/>
  <c r="BQ848" i="64"/>
  <c r="BQ623" i="64"/>
  <c r="BQ900" i="64"/>
  <c r="BQ2272" i="64"/>
  <c r="BQ2296" i="64"/>
  <c r="BQ949" i="64"/>
  <c r="BQ962" i="64" s="1"/>
  <c r="BQ1345" i="64"/>
  <c r="BI3140" i="64"/>
  <c r="BI2241" i="64"/>
  <c r="BI3114" i="64"/>
  <c r="BI3089" i="64"/>
  <c r="BI2215" i="64"/>
  <c r="BI2183" i="64"/>
  <c r="BI3063" i="64"/>
  <c r="BI2161" i="64"/>
  <c r="BI3192" i="64"/>
  <c r="BI2116" i="64"/>
  <c r="BI2072" i="64"/>
  <c r="BI2529" i="64"/>
  <c r="BI2597" i="64"/>
  <c r="BI2493" i="64"/>
  <c r="BI2000" i="64"/>
  <c r="BI2036" i="64"/>
  <c r="BI1928" i="64"/>
  <c r="BI2629" i="64"/>
  <c r="BI1776" i="64"/>
  <c r="BI1624" i="64"/>
  <c r="BI1743" i="64" s="1"/>
  <c r="BI1893" i="64"/>
  <c r="BI2663" i="64"/>
  <c r="BI1752" i="64"/>
  <c r="BI1767" i="64" s="1"/>
  <c r="BI1869" i="64"/>
  <c r="BI925" i="64"/>
  <c r="BI1293" i="64"/>
  <c r="BI1345" i="64"/>
  <c r="BI2272" i="64"/>
  <c r="BI848" i="64"/>
  <c r="BI623" i="64"/>
  <c r="BI900" i="64"/>
  <c r="BI2296" i="64"/>
  <c r="BA3140" i="64"/>
  <c r="BA2241" i="64"/>
  <c r="BA3114" i="64"/>
  <c r="BA3089" i="64"/>
  <c r="BA2215" i="64"/>
  <c r="BA2183" i="64"/>
  <c r="BA3063" i="64"/>
  <c r="BA2161" i="64"/>
  <c r="BA2072" i="64"/>
  <c r="BA2597" i="64"/>
  <c r="BA2529" i="64"/>
  <c r="BA2116" i="64"/>
  <c r="BA3192" i="64"/>
  <c r="BA2493" i="64"/>
  <c r="BA2036" i="64"/>
  <c r="BA2000" i="64"/>
  <c r="BA1928" i="64"/>
  <c r="BA2629" i="64"/>
  <c r="BA1776" i="64"/>
  <c r="BA2663" i="64"/>
  <c r="BA1624" i="64"/>
  <c r="BA1743" i="64" s="1"/>
  <c r="BA1893" i="64"/>
  <c r="BA1869" i="64"/>
  <c r="BA1752" i="64"/>
  <c r="BA1767" i="64" s="1"/>
  <c r="BA925" i="64"/>
  <c r="BA1293" i="64"/>
  <c r="BA949" i="64"/>
  <c r="BA962" i="64" s="1"/>
  <c r="BA848" i="64"/>
  <c r="BA623" i="64"/>
  <c r="BA1345" i="64"/>
  <c r="BA900" i="64"/>
  <c r="BA2272" i="64"/>
  <c r="BA2296" i="64"/>
  <c r="AS3140" i="64"/>
  <c r="AS2241" i="64"/>
  <c r="AS3114" i="64"/>
  <c r="AS3089" i="64"/>
  <c r="AS2215" i="64"/>
  <c r="AS3063" i="64"/>
  <c r="AS2183" i="64"/>
  <c r="AS2161" i="64"/>
  <c r="AS3192" i="64"/>
  <c r="AS2072" i="64"/>
  <c r="AS2529" i="64"/>
  <c r="AS2493" i="64"/>
  <c r="AS2000" i="64"/>
  <c r="AS2116" i="64"/>
  <c r="AS1928" i="64"/>
  <c r="AS2629" i="64"/>
  <c r="AS1776" i="64"/>
  <c r="AS2036" i="64"/>
  <c r="AS1624" i="64"/>
  <c r="AS1743" i="64" s="1"/>
  <c r="AS2597" i="64"/>
  <c r="AS2663" i="64"/>
  <c r="AS1869" i="64"/>
  <c r="AS1893" i="64"/>
  <c r="AS1752" i="64"/>
  <c r="AS1767" i="64" s="1"/>
  <c r="AS925" i="64"/>
  <c r="AS1293" i="64"/>
  <c r="AS949" i="64"/>
  <c r="AS962" i="64" s="1"/>
  <c r="AS2272" i="64"/>
  <c r="AS848" i="64"/>
  <c r="AS623" i="64"/>
  <c r="AS900" i="64"/>
  <c r="AS2296" i="64"/>
  <c r="AK3140" i="64"/>
  <c r="AK2241" i="64"/>
  <c r="AK3114" i="64"/>
  <c r="AK3089" i="64"/>
  <c r="AK2215" i="64"/>
  <c r="AK2183" i="64"/>
  <c r="AK3063" i="64"/>
  <c r="AK2072" i="64"/>
  <c r="AK3192" i="64"/>
  <c r="AK2116" i="64"/>
  <c r="AK2529" i="64"/>
  <c r="AK2161" i="64"/>
  <c r="AK2493" i="64"/>
  <c r="AK2000" i="64"/>
  <c r="AK2597" i="64"/>
  <c r="AK2036" i="64"/>
  <c r="AK1928" i="64"/>
  <c r="AK2629" i="64"/>
  <c r="AK1776" i="64"/>
  <c r="AK1624" i="64"/>
  <c r="AK1743" i="64" s="1"/>
  <c r="AK1869" i="64"/>
  <c r="AK1893" i="64"/>
  <c r="AK1752" i="64"/>
  <c r="AK1767" i="64" s="1"/>
  <c r="AK2663" i="64"/>
  <c r="AK925" i="64"/>
  <c r="AK1293" i="64"/>
  <c r="AK949" i="64"/>
  <c r="AK962" i="64" s="1"/>
  <c r="AK1345" i="64"/>
  <c r="AK848" i="64"/>
  <c r="AK623" i="64"/>
  <c r="AK900" i="64"/>
  <c r="AK2272" i="64"/>
  <c r="AK2296" i="64"/>
  <c r="AC3140" i="64"/>
  <c r="AC2241" i="64"/>
  <c r="AC3114" i="64"/>
  <c r="AC3089" i="64"/>
  <c r="AC2215" i="64"/>
  <c r="AC3063" i="64"/>
  <c r="AC2183" i="64"/>
  <c r="AC2161" i="64"/>
  <c r="AC3192" i="64"/>
  <c r="AC2116" i="64"/>
  <c r="AC2072" i="64"/>
  <c r="AC2529" i="64"/>
  <c r="AC2493" i="64"/>
  <c r="AC2036" i="64"/>
  <c r="AC2000" i="64"/>
  <c r="AC1928" i="64"/>
  <c r="AC2597" i="64"/>
  <c r="AC2629" i="64"/>
  <c r="AC1776" i="64"/>
  <c r="AC1624" i="64"/>
  <c r="AC1743" i="64" s="1"/>
  <c r="AC2663" i="64"/>
  <c r="AC1752" i="64"/>
  <c r="AC1767" i="64" s="1"/>
  <c r="AC1893" i="64"/>
  <c r="AC925" i="64"/>
  <c r="AC1869" i="64"/>
  <c r="AC1293" i="64"/>
  <c r="AC2272" i="64"/>
  <c r="AC848" i="64"/>
  <c r="AC949" i="64"/>
  <c r="AC962" i="64" s="1"/>
  <c r="AC623" i="64"/>
  <c r="AC900" i="64"/>
  <c r="AC1345" i="64"/>
  <c r="AC2296" i="64"/>
  <c r="U3140" i="64"/>
  <c r="U2241" i="64"/>
  <c r="U3114" i="64"/>
  <c r="U3089" i="64"/>
  <c r="U2215" i="64"/>
  <c r="U2183" i="64"/>
  <c r="U3063" i="64"/>
  <c r="U2116" i="64"/>
  <c r="U2072" i="64"/>
  <c r="U2529" i="64"/>
  <c r="U2161" i="64"/>
  <c r="U3192" i="64"/>
  <c r="U2493" i="64"/>
  <c r="U2000" i="64"/>
  <c r="U2597" i="64"/>
  <c r="U1928" i="64"/>
  <c r="U2036" i="64"/>
  <c r="U2629" i="64"/>
  <c r="U1776" i="64"/>
  <c r="U1624" i="64"/>
  <c r="U1743" i="64" s="1"/>
  <c r="U2663" i="64"/>
  <c r="U1869" i="64"/>
  <c r="U1752" i="64"/>
  <c r="U1767" i="64" s="1"/>
  <c r="U925" i="64"/>
  <c r="U1893" i="64"/>
  <c r="U1293" i="64"/>
  <c r="U1345" i="64"/>
  <c r="U848" i="64"/>
  <c r="U623" i="64"/>
  <c r="U949" i="64"/>
  <c r="U962" i="64" s="1"/>
  <c r="U900" i="64"/>
  <c r="U2272" i="64"/>
  <c r="U2296" i="64"/>
  <c r="CH3137" i="64"/>
  <c r="CH3154" i="64" s="1"/>
  <c r="CH2238" i="64"/>
  <c r="CH2260" i="64" s="1"/>
  <c r="CH3111" i="64"/>
  <c r="CH3128" i="64" s="1"/>
  <c r="CH3086" i="64"/>
  <c r="CH3103" i="64" s="1"/>
  <c r="CH2212" i="64"/>
  <c r="CH2229" i="64" s="1"/>
  <c r="CH2180" i="64"/>
  <c r="CH2203" i="64" s="1"/>
  <c r="CH2158" i="64"/>
  <c r="CH2171" i="64" s="1"/>
  <c r="CH3060" i="64"/>
  <c r="CH3077" i="64" s="1"/>
  <c r="CH3189" i="64"/>
  <c r="CH3203" i="64" s="1"/>
  <c r="CH2526" i="64"/>
  <c r="CH2549" i="64" s="1"/>
  <c r="CH2113" i="64"/>
  <c r="CH2148" i="64" s="1"/>
  <c r="CH2490" i="64"/>
  <c r="CH2517" i="64" s="1"/>
  <c r="CH1997" i="64"/>
  <c r="CH2024" i="64" s="1"/>
  <c r="CH2069" i="64"/>
  <c r="CH2104" i="64" s="1"/>
  <c r="CH1925" i="64"/>
  <c r="CH1952" i="64" s="1"/>
  <c r="CH2626" i="64"/>
  <c r="CH2651" i="64" s="1"/>
  <c r="CH2033" i="64"/>
  <c r="CH2060" i="64" s="1"/>
  <c r="CH1773" i="64"/>
  <c r="CH1786" i="64" s="1"/>
  <c r="CH2594" i="64"/>
  <c r="CH2617" i="64" s="1"/>
  <c r="CH1621" i="64"/>
  <c r="CH1890" i="64"/>
  <c r="CH1917" i="64" s="1"/>
  <c r="CH1866" i="64"/>
  <c r="CH1749" i="64"/>
  <c r="CH1764" i="64" s="1"/>
  <c r="CH922" i="64"/>
  <c r="CH1597" i="64"/>
  <c r="CH1612" i="64" s="1"/>
  <c r="CH2660" i="64"/>
  <c r="CH2685" i="64" s="1"/>
  <c r="CH1290" i="64"/>
  <c r="CH1305" i="64" s="1"/>
  <c r="CH2269" i="64"/>
  <c r="CH2284" i="64" s="1"/>
  <c r="CH845" i="64"/>
  <c r="CH620" i="64"/>
  <c r="CH643" i="64" s="1"/>
  <c r="CH1342" i="64"/>
  <c r="CH1355" i="64" s="1"/>
  <c r="CH897" i="64"/>
  <c r="CH2293" i="64"/>
  <c r="CH2308" i="64" s="1"/>
  <c r="CH946" i="64"/>
  <c r="CH959" i="64" s="1"/>
  <c r="BZ3137" i="64"/>
  <c r="BZ3154" i="64" s="1"/>
  <c r="BZ2238" i="64"/>
  <c r="BZ2260" i="64" s="1"/>
  <c r="BZ3111" i="64"/>
  <c r="BZ3128" i="64" s="1"/>
  <c r="BZ2212" i="64"/>
  <c r="BZ2229" i="64" s="1"/>
  <c r="BZ3060" i="64"/>
  <c r="BZ3077" i="64" s="1"/>
  <c r="BZ2180" i="64"/>
  <c r="BZ2203" i="64" s="1"/>
  <c r="BZ3086" i="64"/>
  <c r="BZ3103" i="64" s="1"/>
  <c r="BZ2158" i="64"/>
  <c r="BZ2171" i="64" s="1"/>
  <c r="BZ2069" i="64"/>
  <c r="BZ2104" i="64" s="1"/>
  <c r="BZ2526" i="64"/>
  <c r="BZ2549" i="64" s="1"/>
  <c r="BZ3189" i="64"/>
  <c r="BZ3203" i="64" s="1"/>
  <c r="BZ2490" i="64"/>
  <c r="BZ2517" i="64" s="1"/>
  <c r="BZ2113" i="64"/>
  <c r="BZ2148" i="64" s="1"/>
  <c r="BZ1997" i="64"/>
  <c r="BZ2024" i="64" s="1"/>
  <c r="BZ2594" i="64"/>
  <c r="BZ2617" i="64" s="1"/>
  <c r="BZ1925" i="64"/>
  <c r="BZ1952" i="64" s="1"/>
  <c r="BZ2626" i="64"/>
  <c r="BZ2651" i="64" s="1"/>
  <c r="BZ1773" i="64"/>
  <c r="BZ1786" i="64" s="1"/>
  <c r="BZ2033" i="64"/>
  <c r="BZ2060" i="64" s="1"/>
  <c r="BZ1621" i="64"/>
  <c r="BZ1890" i="64"/>
  <c r="BZ1917" i="64" s="1"/>
  <c r="BZ2660" i="64"/>
  <c r="BZ2685" i="64" s="1"/>
  <c r="BZ1866" i="64"/>
  <c r="BZ1749" i="64"/>
  <c r="BZ1764" i="64" s="1"/>
  <c r="BZ922" i="64"/>
  <c r="BZ1597" i="64"/>
  <c r="BZ1612" i="64" s="1"/>
  <c r="BZ1290" i="64"/>
  <c r="BZ1305" i="64" s="1"/>
  <c r="BZ845" i="64"/>
  <c r="BZ620" i="64"/>
  <c r="BZ643" i="64" s="1"/>
  <c r="BZ897" i="64"/>
  <c r="BZ2293" i="64"/>
  <c r="BZ2308" i="64" s="1"/>
  <c r="BZ2269" i="64"/>
  <c r="BZ2284" i="64" s="1"/>
  <c r="BR3137" i="64"/>
  <c r="BR3154" i="64" s="1"/>
  <c r="BR2238" i="64"/>
  <c r="BR2260" i="64" s="1"/>
  <c r="BR3111" i="64"/>
  <c r="BR3128" i="64" s="1"/>
  <c r="BR3086" i="64"/>
  <c r="BR3103" i="64" s="1"/>
  <c r="BR2212" i="64"/>
  <c r="BR2229" i="64" s="1"/>
  <c r="BR2180" i="64"/>
  <c r="BR2203" i="64" s="1"/>
  <c r="BR3060" i="64"/>
  <c r="BR3077" i="64" s="1"/>
  <c r="BR2158" i="64"/>
  <c r="BR2171" i="64" s="1"/>
  <c r="BR2113" i="64"/>
  <c r="BR2148" i="64" s="1"/>
  <c r="BR2069" i="64"/>
  <c r="BR2104" i="64" s="1"/>
  <c r="BR2526" i="64"/>
  <c r="BR2549" i="64" s="1"/>
  <c r="BR3189" i="64"/>
  <c r="BR3203" i="64" s="1"/>
  <c r="BR2490" i="64"/>
  <c r="BR2517" i="64" s="1"/>
  <c r="BR1997" i="64"/>
  <c r="BR2024" i="64" s="1"/>
  <c r="BR1925" i="64"/>
  <c r="BR1952" i="64" s="1"/>
  <c r="BR2626" i="64"/>
  <c r="BR2651" i="64" s="1"/>
  <c r="BR1773" i="64"/>
  <c r="BR1786" i="64" s="1"/>
  <c r="BR2594" i="64"/>
  <c r="BR2617" i="64" s="1"/>
  <c r="BR1866" i="64"/>
  <c r="BR1621" i="64"/>
  <c r="BR1890" i="64"/>
  <c r="BR1917" i="64" s="1"/>
  <c r="BR2033" i="64"/>
  <c r="BR2060" i="64" s="1"/>
  <c r="BR2660" i="64"/>
  <c r="BR2685" i="64" s="1"/>
  <c r="BR1749" i="64"/>
  <c r="BR1764" i="64" s="1"/>
  <c r="BR922" i="64"/>
  <c r="BR1597" i="64"/>
  <c r="BR1612" i="64" s="1"/>
  <c r="BR1290" i="64"/>
  <c r="BR1305" i="64" s="1"/>
  <c r="BR946" i="64"/>
  <c r="BR959" i="64" s="1"/>
  <c r="BR1342" i="64"/>
  <c r="BR1355" i="64" s="1"/>
  <c r="BR2269" i="64"/>
  <c r="BR2284" i="64" s="1"/>
  <c r="BR845" i="64"/>
  <c r="BR620" i="64"/>
  <c r="BR643" i="64" s="1"/>
  <c r="BR897" i="64"/>
  <c r="BR2293" i="64"/>
  <c r="BR2308" i="64" s="1"/>
  <c r="BJ3137" i="64"/>
  <c r="BJ3154" i="64" s="1"/>
  <c r="BJ2238" i="64"/>
  <c r="BJ2260" i="64" s="1"/>
  <c r="BJ3111" i="64"/>
  <c r="BJ3128" i="64" s="1"/>
  <c r="BJ2212" i="64"/>
  <c r="BJ2229" i="64" s="1"/>
  <c r="BJ2180" i="64"/>
  <c r="BJ2203" i="64" s="1"/>
  <c r="BJ3086" i="64"/>
  <c r="BJ3103" i="64" s="1"/>
  <c r="BJ3060" i="64"/>
  <c r="BJ3077" i="64" s="1"/>
  <c r="BJ2158" i="64"/>
  <c r="BJ2171" i="64" s="1"/>
  <c r="BJ2069" i="64"/>
  <c r="BJ2104" i="64" s="1"/>
  <c r="BJ3189" i="64"/>
  <c r="BJ3203" i="64" s="1"/>
  <c r="BJ2526" i="64"/>
  <c r="BJ2549" i="64" s="1"/>
  <c r="BJ2113" i="64"/>
  <c r="BJ2148" i="64" s="1"/>
  <c r="BJ2490" i="64"/>
  <c r="BJ2517" i="64" s="1"/>
  <c r="BJ1997" i="64"/>
  <c r="BJ2024" i="64" s="1"/>
  <c r="BJ2594" i="64"/>
  <c r="BJ2617" i="64" s="1"/>
  <c r="BJ1925" i="64"/>
  <c r="BJ1952" i="64" s="1"/>
  <c r="BJ2033" i="64"/>
  <c r="BJ2060" i="64" s="1"/>
  <c r="BJ2626" i="64"/>
  <c r="BJ2651" i="64" s="1"/>
  <c r="BJ1773" i="64"/>
  <c r="BJ1786" i="64" s="1"/>
  <c r="BJ2660" i="64"/>
  <c r="BJ2685" i="64" s="1"/>
  <c r="BJ1621" i="64"/>
  <c r="BJ1890" i="64"/>
  <c r="BJ1917" i="64" s="1"/>
  <c r="BJ1749" i="64"/>
  <c r="BJ1764" i="64" s="1"/>
  <c r="BJ1866" i="64"/>
  <c r="BJ922" i="64"/>
  <c r="BJ1597" i="64"/>
  <c r="BJ1612" i="64" s="1"/>
  <c r="BJ1290" i="64"/>
  <c r="BJ1305" i="64" s="1"/>
  <c r="BJ946" i="64"/>
  <c r="BJ959" i="64" s="1"/>
  <c r="BJ845" i="64"/>
  <c r="BJ620" i="64"/>
  <c r="BJ643" i="64" s="1"/>
  <c r="BJ897" i="64"/>
  <c r="BJ1342" i="64"/>
  <c r="BJ1355" i="64" s="1"/>
  <c r="BJ2293" i="64"/>
  <c r="BJ2308" i="64" s="1"/>
  <c r="BJ2269" i="64"/>
  <c r="BJ2284" i="64" s="1"/>
  <c r="BB3137" i="64"/>
  <c r="BB3154" i="64" s="1"/>
  <c r="BB2238" i="64"/>
  <c r="BB2260" i="64" s="1"/>
  <c r="BB3111" i="64"/>
  <c r="BB3128" i="64" s="1"/>
  <c r="BB2212" i="64"/>
  <c r="BB2229" i="64" s="1"/>
  <c r="BB3086" i="64"/>
  <c r="BB3103" i="64" s="1"/>
  <c r="BB2180" i="64"/>
  <c r="BB2203" i="64" s="1"/>
  <c r="BB3060" i="64"/>
  <c r="BB3077" i="64" s="1"/>
  <c r="BB2158" i="64"/>
  <c r="BB2171" i="64" s="1"/>
  <c r="BB2113" i="64"/>
  <c r="BB2148" i="64" s="1"/>
  <c r="BB3189" i="64"/>
  <c r="BB3203" i="64" s="1"/>
  <c r="BB2069" i="64"/>
  <c r="BB2104" i="64" s="1"/>
  <c r="BB2526" i="64"/>
  <c r="BB2549" i="64" s="1"/>
  <c r="BB2490" i="64"/>
  <c r="BB2517" i="64" s="1"/>
  <c r="BB1997" i="64"/>
  <c r="BB2024" i="64" s="1"/>
  <c r="BB1925" i="64"/>
  <c r="BB1952" i="64" s="1"/>
  <c r="BB2594" i="64"/>
  <c r="BB2617" i="64" s="1"/>
  <c r="BB2626" i="64"/>
  <c r="BB2651" i="64" s="1"/>
  <c r="BB2033" i="64"/>
  <c r="BB2060" i="64" s="1"/>
  <c r="BB1773" i="64"/>
  <c r="BB1786" i="64" s="1"/>
  <c r="BB1621" i="64"/>
  <c r="BB2660" i="64"/>
  <c r="BB2685" i="64" s="1"/>
  <c r="BB1866" i="64"/>
  <c r="BB1890" i="64"/>
  <c r="BB1917" i="64" s="1"/>
  <c r="BB1749" i="64"/>
  <c r="BB1764" i="64" s="1"/>
  <c r="BB1597" i="64"/>
  <c r="BB1612" i="64" s="1"/>
  <c r="BB1290" i="64"/>
  <c r="BB1305" i="64" s="1"/>
  <c r="BB1342" i="64"/>
  <c r="BB1355" i="64" s="1"/>
  <c r="BB946" i="64"/>
  <c r="BB959" i="64" s="1"/>
  <c r="BB2269" i="64"/>
  <c r="BB2284" i="64" s="1"/>
  <c r="BB845" i="64"/>
  <c r="BB620" i="64"/>
  <c r="BB643" i="64" s="1"/>
  <c r="BB897" i="64"/>
  <c r="BB2293" i="64"/>
  <c r="BB2308" i="64" s="1"/>
  <c r="AT3137" i="64"/>
  <c r="AT3154" i="64" s="1"/>
  <c r="AT2238" i="64"/>
  <c r="AT2260" i="64" s="1"/>
  <c r="AT3111" i="64"/>
  <c r="AT3128" i="64" s="1"/>
  <c r="AT2212" i="64"/>
  <c r="AT2229" i="64" s="1"/>
  <c r="AT3060" i="64"/>
  <c r="AT3077" i="64" s="1"/>
  <c r="AT2180" i="64"/>
  <c r="AT2203" i="64" s="1"/>
  <c r="AT3086" i="64"/>
  <c r="AT3103" i="64" s="1"/>
  <c r="AT2158" i="64"/>
  <c r="AT2171" i="64" s="1"/>
  <c r="AT2069" i="64"/>
  <c r="AT2104" i="64" s="1"/>
  <c r="AT2526" i="64"/>
  <c r="AT2549" i="64" s="1"/>
  <c r="AT2113" i="64"/>
  <c r="AT2148" i="64" s="1"/>
  <c r="AT3189" i="64"/>
  <c r="AT3203" i="64" s="1"/>
  <c r="AT2490" i="64"/>
  <c r="AT2517" i="64" s="1"/>
  <c r="AT2594" i="64"/>
  <c r="AT2617" i="64" s="1"/>
  <c r="AT1925" i="64"/>
  <c r="AT1952" i="64" s="1"/>
  <c r="AT2626" i="64"/>
  <c r="AT2651" i="64" s="1"/>
  <c r="AT1997" i="64"/>
  <c r="AT2024" i="64" s="1"/>
  <c r="AT1773" i="64"/>
  <c r="AT1786" i="64" s="1"/>
  <c r="AT2033" i="64"/>
  <c r="AT2060" i="64" s="1"/>
  <c r="AT1621" i="64"/>
  <c r="AT1866" i="64"/>
  <c r="AT1749" i="64"/>
  <c r="AT1764" i="64" s="1"/>
  <c r="AT1890" i="64"/>
  <c r="AT1917" i="64" s="1"/>
  <c r="AT2660" i="64"/>
  <c r="AT2685" i="64" s="1"/>
  <c r="AT1597" i="64"/>
  <c r="AT1612" i="64" s="1"/>
  <c r="AT1290" i="64"/>
  <c r="AT1305" i="64" s="1"/>
  <c r="AT845" i="64"/>
  <c r="AT1342" i="64"/>
  <c r="AT1355" i="64" s="1"/>
  <c r="AT620" i="64"/>
  <c r="AT643" i="64" s="1"/>
  <c r="AT946" i="64"/>
  <c r="AT959" i="64" s="1"/>
  <c r="AT922" i="64"/>
  <c r="AT897" i="64"/>
  <c r="AT2293" i="64"/>
  <c r="AT2308" i="64" s="1"/>
  <c r="AT2269" i="64"/>
  <c r="AT2284" i="64" s="1"/>
  <c r="AL3137" i="64"/>
  <c r="AL3154" i="64" s="1"/>
  <c r="AL2238" i="64"/>
  <c r="AL2260" i="64" s="1"/>
  <c r="AL3111" i="64"/>
  <c r="AL3128" i="64" s="1"/>
  <c r="AL3086" i="64"/>
  <c r="AL3103" i="64" s="1"/>
  <c r="AL2212" i="64"/>
  <c r="AL2229" i="64" s="1"/>
  <c r="AL3060" i="64"/>
  <c r="AL3077" i="64" s="1"/>
  <c r="AL2180" i="64"/>
  <c r="AL2203" i="64" s="1"/>
  <c r="AL2158" i="64"/>
  <c r="AL2171" i="64" s="1"/>
  <c r="AL3189" i="64"/>
  <c r="AL3203" i="64" s="1"/>
  <c r="AL2526" i="64"/>
  <c r="AL2549" i="64" s="1"/>
  <c r="AL2069" i="64"/>
  <c r="AL2104" i="64" s="1"/>
  <c r="AL2490" i="64"/>
  <c r="AL2517" i="64" s="1"/>
  <c r="AL2113" i="64"/>
  <c r="AL2148" i="64" s="1"/>
  <c r="AL1925" i="64"/>
  <c r="AL1952" i="64" s="1"/>
  <c r="AL2594" i="64"/>
  <c r="AL2617" i="64" s="1"/>
  <c r="AL2626" i="64"/>
  <c r="AL2651" i="64" s="1"/>
  <c r="AL1773" i="64"/>
  <c r="AL1786" i="64" s="1"/>
  <c r="AL1866" i="64"/>
  <c r="AL1621" i="64"/>
  <c r="AL2660" i="64"/>
  <c r="AL2685" i="64" s="1"/>
  <c r="AL1997" i="64"/>
  <c r="AL2024" i="64" s="1"/>
  <c r="AL2033" i="64"/>
  <c r="AL2060" i="64" s="1"/>
  <c r="AL1749" i="64"/>
  <c r="AL1764" i="64" s="1"/>
  <c r="AL1890" i="64"/>
  <c r="AL1917" i="64" s="1"/>
  <c r="AL1597" i="64"/>
  <c r="AL1612" i="64" s="1"/>
  <c r="AL1290" i="64"/>
  <c r="AL1305" i="64" s="1"/>
  <c r="AL922" i="64"/>
  <c r="AL2269" i="64"/>
  <c r="AL2284" i="64" s="1"/>
  <c r="AL845" i="64"/>
  <c r="AL620" i="64"/>
  <c r="AL643" i="64" s="1"/>
  <c r="AL897" i="64"/>
  <c r="AL2293" i="64"/>
  <c r="AL2308" i="64" s="1"/>
  <c r="AL946" i="64"/>
  <c r="AL959" i="64" s="1"/>
  <c r="AL1342" i="64"/>
  <c r="AL1355" i="64" s="1"/>
  <c r="AD3137" i="64"/>
  <c r="AD3154" i="64" s="1"/>
  <c r="AD2238" i="64"/>
  <c r="AD2260" i="64" s="1"/>
  <c r="AD3111" i="64"/>
  <c r="AD3128" i="64" s="1"/>
  <c r="AD3060" i="64"/>
  <c r="AD3077" i="64" s="1"/>
  <c r="AD3086" i="64"/>
  <c r="AD3103" i="64" s="1"/>
  <c r="AD2180" i="64"/>
  <c r="AD2203" i="64" s="1"/>
  <c r="AD2212" i="64"/>
  <c r="AD2229" i="64" s="1"/>
  <c r="AD2158" i="64"/>
  <c r="AD2171" i="64" s="1"/>
  <c r="AD2069" i="64"/>
  <c r="AD2104" i="64" s="1"/>
  <c r="AD3189" i="64"/>
  <c r="AD3203" i="64" s="1"/>
  <c r="AD2113" i="64"/>
  <c r="AD2148" i="64" s="1"/>
  <c r="AD2526" i="64"/>
  <c r="AD2549" i="64" s="1"/>
  <c r="AD2490" i="64"/>
  <c r="AD2517" i="64" s="1"/>
  <c r="AD2594" i="64"/>
  <c r="AD2617" i="64" s="1"/>
  <c r="AD1925" i="64"/>
  <c r="AD1952" i="64" s="1"/>
  <c r="AD2033" i="64"/>
  <c r="AD2060" i="64" s="1"/>
  <c r="AD2626" i="64"/>
  <c r="AD2651" i="64" s="1"/>
  <c r="AD1997" i="64"/>
  <c r="AD2024" i="64" s="1"/>
  <c r="AD1773" i="64"/>
  <c r="AD1786" i="64" s="1"/>
  <c r="AD1890" i="64"/>
  <c r="AD1917" i="64" s="1"/>
  <c r="AD1621" i="64"/>
  <c r="AD2660" i="64"/>
  <c r="AD2685" i="64" s="1"/>
  <c r="AD1749" i="64"/>
  <c r="AD1764" i="64" s="1"/>
  <c r="AD1866" i="64"/>
  <c r="AD1597" i="64"/>
  <c r="AD1612" i="64" s="1"/>
  <c r="AD1290" i="64"/>
  <c r="AD1305" i="64" s="1"/>
  <c r="AD946" i="64"/>
  <c r="AD959" i="64" s="1"/>
  <c r="AD1342" i="64"/>
  <c r="AD1355" i="64" s="1"/>
  <c r="AD845" i="64"/>
  <c r="AD620" i="64"/>
  <c r="AD643" i="64" s="1"/>
  <c r="AD897" i="64"/>
  <c r="AD2293" i="64"/>
  <c r="AD2308" i="64" s="1"/>
  <c r="AD2269" i="64"/>
  <c r="AD2284" i="64" s="1"/>
  <c r="AD922" i="64"/>
  <c r="V3137" i="64"/>
  <c r="V3154" i="64" s="1"/>
  <c r="V2238" i="64"/>
  <c r="V2260" i="64" s="1"/>
  <c r="V3111" i="64"/>
  <c r="V3128" i="64" s="1"/>
  <c r="V3086" i="64"/>
  <c r="V3103" i="64" s="1"/>
  <c r="V2212" i="64"/>
  <c r="V2180" i="64"/>
  <c r="V2203" i="64" s="1"/>
  <c r="V3060" i="64"/>
  <c r="V3077" i="64" s="1"/>
  <c r="V2158" i="64"/>
  <c r="V2171" i="64" s="1"/>
  <c r="V2113" i="64"/>
  <c r="V2148" i="64" s="1"/>
  <c r="V2526" i="64"/>
  <c r="V2549" i="64" s="1"/>
  <c r="V3189" i="64"/>
  <c r="V3203" i="64" s="1"/>
  <c r="V2069" i="64"/>
  <c r="V2104" i="64" s="1"/>
  <c r="V2490" i="64"/>
  <c r="V2517" i="64" s="1"/>
  <c r="V1925" i="64"/>
  <c r="V1952" i="64" s="1"/>
  <c r="V1997" i="64"/>
  <c r="V2024" i="64" s="1"/>
  <c r="V2626" i="64"/>
  <c r="V2651" i="64" s="1"/>
  <c r="V2033" i="64"/>
  <c r="V2060" i="64" s="1"/>
  <c r="V1773" i="64"/>
  <c r="V1786" i="64" s="1"/>
  <c r="V2594" i="64"/>
  <c r="V2617" i="64" s="1"/>
  <c r="V1621" i="64"/>
  <c r="V1890" i="64"/>
  <c r="V1917" i="64" s="1"/>
  <c r="V2660" i="64"/>
  <c r="V2685" i="64" s="1"/>
  <c r="V1866" i="64"/>
  <c r="V1749" i="64"/>
  <c r="V1764" i="64" s="1"/>
  <c r="V1597" i="64"/>
  <c r="V1612" i="64" s="1"/>
  <c r="V1290" i="64"/>
  <c r="V1305" i="64" s="1"/>
  <c r="V2269" i="64"/>
  <c r="V2284" i="64" s="1"/>
  <c r="V845" i="64"/>
  <c r="V946" i="64"/>
  <c r="V959" i="64" s="1"/>
  <c r="V922" i="64"/>
  <c r="V620" i="64"/>
  <c r="V643" i="64" s="1"/>
  <c r="V1342" i="64"/>
  <c r="V1355" i="64" s="1"/>
  <c r="V897" i="64"/>
  <c r="V2293" i="64"/>
  <c r="V2308" i="64" s="1"/>
  <c r="Y560" i="64"/>
  <c r="T569" i="64"/>
  <c r="AB569" i="64"/>
  <c r="AJ569" i="64"/>
  <c r="AR569" i="64"/>
  <c r="AZ569" i="64"/>
  <c r="BH569" i="64"/>
  <c r="BP569" i="64"/>
  <c r="BX569" i="64"/>
  <c r="CF569" i="64"/>
  <c r="T570" i="64"/>
  <c r="AB570" i="64"/>
  <c r="AJ570" i="64"/>
  <c r="BP570" i="64"/>
  <c r="BX570" i="64"/>
  <c r="AA573" i="64"/>
  <c r="AI573" i="64"/>
  <c r="AY573" i="64"/>
  <c r="BX573" i="64"/>
  <c r="CI573" i="64"/>
  <c r="Z574" i="64"/>
  <c r="Z584" i="64" s="1"/>
  <c r="AJ574" i="64"/>
  <c r="AJ584" i="64" s="1"/>
  <c r="AU574" i="64"/>
  <c r="AU584" i="64" s="1"/>
  <c r="BF574" i="64"/>
  <c r="BF584" i="64" s="1"/>
  <c r="BP574" i="64"/>
  <c r="BP584" i="64" s="1"/>
  <c r="AE619" i="64"/>
  <c r="BQ619" i="64"/>
  <c r="CC619" i="64"/>
  <c r="W620" i="64"/>
  <c r="W643" i="64" s="1"/>
  <c r="AV620" i="64"/>
  <c r="AV643" i="64" s="1"/>
  <c r="BI620" i="64"/>
  <c r="BI643" i="64" s="1"/>
  <c r="BU620" i="64"/>
  <c r="BU643" i="64" s="1"/>
  <c r="CI620" i="64"/>
  <c r="CI643" i="64" s="1"/>
  <c r="AL623" i="64"/>
  <c r="AW623" i="64"/>
  <c r="BK623" i="64"/>
  <c r="BX623" i="64"/>
  <c r="CJ623" i="64"/>
  <c r="AD624" i="64"/>
  <c r="AO624" i="64"/>
  <c r="BP624" i="64"/>
  <c r="CB624" i="64"/>
  <c r="AG2292" i="64"/>
  <c r="AR2292" i="64"/>
  <c r="BF2292" i="64"/>
  <c r="BS2292" i="64"/>
  <c r="CF2292" i="64"/>
  <c r="BO2293" i="64"/>
  <c r="BO2308" i="64" s="1"/>
  <c r="AA2296" i="64"/>
  <c r="BE845" i="64"/>
  <c r="AN848" i="64"/>
  <c r="AF849" i="64"/>
  <c r="BR872" i="64"/>
  <c r="BR887" i="64" s="1"/>
  <c r="BJ873" i="64"/>
  <c r="AS876" i="64"/>
  <c r="AK877" i="64"/>
  <c r="AF926" i="64"/>
  <c r="BA2268" i="64"/>
  <c r="BA2283" i="64" s="1"/>
  <c r="CC1289" i="64"/>
  <c r="CC1304" i="64" s="1"/>
  <c r="BL1345" i="64"/>
  <c r="BQ1865" i="64"/>
  <c r="BQ1880" i="64" s="1"/>
  <c r="AM2237" i="64"/>
  <c r="AM3136" i="64"/>
  <c r="AM3153" i="64" s="1"/>
  <c r="AM3085" i="64"/>
  <c r="AM3102" i="64" s="1"/>
  <c r="AM3110" i="64"/>
  <c r="AM3127" i="64" s="1"/>
  <c r="AM3059" i="64"/>
  <c r="AM3076" i="64" s="1"/>
  <c r="AM2179" i="64"/>
  <c r="AM2202" i="64" s="1"/>
  <c r="AM2068" i="64"/>
  <c r="AM2103" i="64" s="1"/>
  <c r="AM2157" i="64"/>
  <c r="AM2170" i="64" s="1"/>
  <c r="AM3188" i="64"/>
  <c r="AM3202" i="64" s="1"/>
  <c r="AM2211" i="64"/>
  <c r="AM2228" i="64" s="1"/>
  <c r="AM2112" i="64"/>
  <c r="AM2525" i="64"/>
  <c r="AM2548" i="64" s="1"/>
  <c r="AM1924" i="64"/>
  <c r="AM1951" i="64" s="1"/>
  <c r="AM2489" i="64"/>
  <c r="AM2516" i="64" s="1"/>
  <c r="AM2032" i="64"/>
  <c r="AM2059" i="64" s="1"/>
  <c r="AM2625" i="64"/>
  <c r="AM2650" i="64" s="1"/>
  <c r="AM1996" i="64"/>
  <c r="AM2023" i="64" s="1"/>
  <c r="AM2593" i="64"/>
  <c r="AM2616" i="64" s="1"/>
  <c r="AM2659" i="64"/>
  <c r="AM2684" i="64" s="1"/>
  <c r="AM1889" i="64"/>
  <c r="AM1916" i="64" s="1"/>
  <c r="AM1772" i="64"/>
  <c r="AM1785" i="64" s="1"/>
  <c r="AM1865" i="64"/>
  <c r="AM1880" i="64" s="1"/>
  <c r="AM1341" i="64"/>
  <c r="AM1354" i="64" s="1"/>
  <c r="AM1596" i="64"/>
  <c r="AM1611" i="64" s="1"/>
  <c r="AM1748" i="64"/>
  <c r="AM1763" i="64" s="1"/>
  <c r="AM1289" i="64"/>
  <c r="AM1304" i="64" s="1"/>
  <c r="AM2268" i="64"/>
  <c r="AM2283" i="64" s="1"/>
  <c r="AM945" i="64"/>
  <c r="AM921" i="64"/>
  <c r="AM844" i="64"/>
  <c r="AM864" i="64" s="1"/>
  <c r="AM896" i="64"/>
  <c r="AM1620" i="64"/>
  <c r="AM872" i="64"/>
  <c r="AM887" i="64" s="1"/>
  <c r="BK2242" i="64"/>
  <c r="BK3141" i="64"/>
  <c r="BK3090" i="64"/>
  <c r="BK3115" i="64"/>
  <c r="BK2216" i="64"/>
  <c r="BK2233" i="64" s="1"/>
  <c r="BK2184" i="64"/>
  <c r="BK3064" i="64"/>
  <c r="BK3081" i="64" s="1"/>
  <c r="BK2162" i="64"/>
  <c r="BK2175" i="64" s="1"/>
  <c r="BK3193" i="64"/>
  <c r="BK3207" i="64" s="1"/>
  <c r="BK2073" i="64"/>
  <c r="BK2108" i="64" s="1"/>
  <c r="BK2117" i="64"/>
  <c r="BK2152" i="64" s="1"/>
  <c r="BK2598" i="64"/>
  <c r="BK2621" i="64" s="1"/>
  <c r="BK2494" i="64"/>
  <c r="BK2521" i="64" s="1"/>
  <c r="BK2530" i="64"/>
  <c r="BK2553" i="64" s="1"/>
  <c r="BK2037" i="64"/>
  <c r="BK2064" i="64" s="1"/>
  <c r="BK2001" i="64"/>
  <c r="BK2028" i="64" s="1"/>
  <c r="BK2630" i="64"/>
  <c r="BK2655" i="64" s="1"/>
  <c r="BK1929" i="64"/>
  <c r="BK1956" i="64" s="1"/>
  <c r="BK2664" i="64"/>
  <c r="BK2689" i="64" s="1"/>
  <c r="BK1894" i="64"/>
  <c r="BK1921" i="64" s="1"/>
  <c r="BK1753" i="64"/>
  <c r="BK1777" i="64"/>
  <c r="BK1790" i="64" s="1"/>
  <c r="BK1870" i="64"/>
  <c r="BK1625" i="64"/>
  <c r="BK1294" i="64"/>
  <c r="BK2273" i="64"/>
  <c r="BK2288" i="64" s="1"/>
  <c r="BK1601" i="64"/>
  <c r="BK1616" i="64" s="1"/>
  <c r="BK950" i="64"/>
  <c r="BK963" i="64" s="1"/>
  <c r="BK926" i="64"/>
  <c r="BK849" i="64"/>
  <c r="BK2297" i="64"/>
  <c r="BK1346" i="64"/>
  <c r="BK1359" i="64" s="1"/>
  <c r="BK877" i="64"/>
  <c r="CB2241" i="64"/>
  <c r="CB3140" i="64"/>
  <c r="CB3089" i="64"/>
  <c r="CB3063" i="64"/>
  <c r="CB2215" i="64"/>
  <c r="CB3114" i="64"/>
  <c r="CB2183" i="64"/>
  <c r="CB2161" i="64"/>
  <c r="CB3192" i="64"/>
  <c r="CB2072" i="64"/>
  <c r="CB2116" i="64"/>
  <c r="CB2493" i="64"/>
  <c r="CB2036" i="64"/>
  <c r="CB2597" i="64"/>
  <c r="CB2529" i="64"/>
  <c r="CB2000" i="64"/>
  <c r="CB2663" i="64"/>
  <c r="CB1893" i="64"/>
  <c r="CB1928" i="64"/>
  <c r="CB1869" i="64"/>
  <c r="CB1752" i="64"/>
  <c r="CB1767" i="64" s="1"/>
  <c r="CB1776" i="64"/>
  <c r="CB1624" i="64"/>
  <c r="CB1743" i="64" s="1"/>
  <c r="CB2629" i="64"/>
  <c r="CB2272" i="64"/>
  <c r="CB949" i="64"/>
  <c r="CB962" i="64" s="1"/>
  <c r="CB1345" i="64"/>
  <c r="CB1293" i="64"/>
  <c r="CB900" i="64"/>
  <c r="CB2296" i="64"/>
  <c r="CB925" i="64"/>
  <c r="CB573" i="64"/>
  <c r="CB876" i="64"/>
  <c r="CK2238" i="64"/>
  <c r="CK2260" i="64" s="1"/>
  <c r="CK3137" i="64"/>
  <c r="CK3154" i="64" s="1"/>
  <c r="CK3086" i="64"/>
  <c r="CK3103" i="64" s="1"/>
  <c r="CK3111" i="64"/>
  <c r="CK3128" i="64" s="1"/>
  <c r="CK3060" i="64"/>
  <c r="CK3077" i="64" s="1"/>
  <c r="CK2212" i="64"/>
  <c r="CK2229" i="64" s="1"/>
  <c r="CK2180" i="64"/>
  <c r="CK2203" i="64" s="1"/>
  <c r="CK2158" i="64"/>
  <c r="CK2171" i="64" s="1"/>
  <c r="CK3189" i="64"/>
  <c r="CK3203" i="64" s="1"/>
  <c r="CK2069" i="64"/>
  <c r="CK2104" i="64" s="1"/>
  <c r="CK2113" i="64"/>
  <c r="CK2148" i="64" s="1"/>
  <c r="CK2490" i="64"/>
  <c r="CK2517" i="64" s="1"/>
  <c r="CK2594" i="64"/>
  <c r="CK2617" i="64" s="1"/>
  <c r="CK2526" i="64"/>
  <c r="CK2549" i="64" s="1"/>
  <c r="CK2033" i="64"/>
  <c r="CK2060" i="64" s="1"/>
  <c r="CK1997" i="64"/>
  <c r="CK2024" i="64" s="1"/>
  <c r="CK2660" i="64"/>
  <c r="CK2685" i="64" s="1"/>
  <c r="CK1890" i="64"/>
  <c r="CK1917" i="64" s="1"/>
  <c r="CK1925" i="64"/>
  <c r="CK1952" i="64" s="1"/>
  <c r="CK2626" i="64"/>
  <c r="CK2651" i="64" s="1"/>
  <c r="CK1866" i="64"/>
  <c r="CK1749" i="64"/>
  <c r="CK1764" i="64" s="1"/>
  <c r="CK1773" i="64"/>
  <c r="CK1786" i="64" s="1"/>
  <c r="CK1621" i="64"/>
  <c r="CK1597" i="64"/>
  <c r="CK1612" i="64" s="1"/>
  <c r="CK2269" i="64"/>
  <c r="CK2284" i="64" s="1"/>
  <c r="CK946" i="64"/>
  <c r="CK959" i="64" s="1"/>
  <c r="CK1290" i="64"/>
  <c r="CK1305" i="64" s="1"/>
  <c r="CK897" i="64"/>
  <c r="CK1342" i="64"/>
  <c r="CK1355" i="64" s="1"/>
  <c r="CK2293" i="64"/>
  <c r="CK2308" i="64" s="1"/>
  <c r="CK922" i="64"/>
  <c r="CK873" i="64"/>
  <c r="AO2238" i="64"/>
  <c r="AO2260" i="64" s="1"/>
  <c r="AO3137" i="64"/>
  <c r="AO3154" i="64" s="1"/>
  <c r="AO3111" i="64"/>
  <c r="AO3128" i="64" s="1"/>
  <c r="AO3060" i="64"/>
  <c r="AO3077" i="64" s="1"/>
  <c r="AO3086" i="64"/>
  <c r="AO3103" i="64" s="1"/>
  <c r="AO2212" i="64"/>
  <c r="AO2229" i="64" s="1"/>
  <c r="AO2180" i="64"/>
  <c r="AO2203" i="64" s="1"/>
  <c r="AO3189" i="64"/>
  <c r="AO3203" i="64" s="1"/>
  <c r="AO2158" i="64"/>
  <c r="AO2171" i="64" s="1"/>
  <c r="AO2069" i="64"/>
  <c r="AO2104" i="64" s="1"/>
  <c r="AO2490" i="64"/>
  <c r="AO2517" i="64" s="1"/>
  <c r="AO2113" i="64"/>
  <c r="AO2148" i="64" s="1"/>
  <c r="AO2594" i="64"/>
  <c r="AO2617" i="64" s="1"/>
  <c r="AO2526" i="64"/>
  <c r="AO2549" i="64" s="1"/>
  <c r="AO2033" i="64"/>
  <c r="AO2060" i="64" s="1"/>
  <c r="AO2660" i="64"/>
  <c r="AO2685" i="64" s="1"/>
  <c r="AO1925" i="64"/>
  <c r="AO1952" i="64" s="1"/>
  <c r="AO1997" i="64"/>
  <c r="AO2024" i="64" s="1"/>
  <c r="AO1890" i="64"/>
  <c r="AO1917" i="64" s="1"/>
  <c r="AO1773" i="64"/>
  <c r="AO1786" i="64" s="1"/>
  <c r="AO1749" i="64"/>
  <c r="AO1764" i="64" s="1"/>
  <c r="AO1866" i="64"/>
  <c r="AO1621" i="64"/>
  <c r="AO2626" i="64"/>
  <c r="AO2651" i="64" s="1"/>
  <c r="AO1597" i="64"/>
  <c r="AO1612" i="64" s="1"/>
  <c r="AO2269" i="64"/>
  <c r="AO2284" i="64" s="1"/>
  <c r="AO946" i="64"/>
  <c r="AO959" i="64" s="1"/>
  <c r="AO897" i="64"/>
  <c r="AO2293" i="64"/>
  <c r="AO2308" i="64" s="1"/>
  <c r="AO1290" i="64"/>
  <c r="AO1305" i="64" s="1"/>
  <c r="AO1342" i="64"/>
  <c r="AO1355" i="64" s="1"/>
  <c r="AO873" i="64"/>
  <c r="AO922" i="64"/>
  <c r="BU570" i="64"/>
  <c r="AV573" i="64"/>
  <c r="CC620" i="64"/>
  <c r="CC643" i="64" s="1"/>
  <c r="CE2237" i="64"/>
  <c r="CE3136" i="64"/>
  <c r="CE3153" i="64" s="1"/>
  <c r="CE3110" i="64"/>
  <c r="CE3127" i="64" s="1"/>
  <c r="CE3059" i="64"/>
  <c r="CE3076" i="64" s="1"/>
  <c r="CE2211" i="64"/>
  <c r="CE2228" i="64" s="1"/>
  <c r="CE2179" i="64"/>
  <c r="CE2202" i="64" s="1"/>
  <c r="CE3085" i="64"/>
  <c r="CE3102" i="64" s="1"/>
  <c r="CE2157" i="64"/>
  <c r="CE2170" i="64" s="1"/>
  <c r="CE2112" i="64"/>
  <c r="CE3188" i="64"/>
  <c r="CE3202" i="64" s="1"/>
  <c r="CE2593" i="64"/>
  <c r="CE2616" i="64" s="1"/>
  <c r="CE2068" i="64"/>
  <c r="CE2103" i="64" s="1"/>
  <c r="CE2525" i="64"/>
  <c r="CE2548" i="64" s="1"/>
  <c r="CE2032" i="64"/>
  <c r="CE2059" i="64" s="1"/>
  <c r="CE2489" i="64"/>
  <c r="CE2516" i="64" s="1"/>
  <c r="CE1996" i="64"/>
  <c r="CE2023" i="64" s="1"/>
  <c r="CE1889" i="64"/>
  <c r="CE1916" i="64" s="1"/>
  <c r="CE1865" i="64"/>
  <c r="CE1880" i="64" s="1"/>
  <c r="CE1924" i="64"/>
  <c r="CE1951" i="64" s="1"/>
  <c r="CE2625" i="64"/>
  <c r="CE2650" i="64" s="1"/>
  <c r="CE2659" i="64"/>
  <c r="CE2684" i="64" s="1"/>
  <c r="CE1748" i="64"/>
  <c r="CE1763" i="64" s="1"/>
  <c r="CE2268" i="64"/>
  <c r="CE2283" i="64" s="1"/>
  <c r="CE921" i="64"/>
  <c r="CE1772" i="64"/>
  <c r="CE1785" i="64" s="1"/>
  <c r="CE1341" i="64"/>
  <c r="CE1354" i="64" s="1"/>
  <c r="CE1620" i="64"/>
  <c r="CE1596" i="64"/>
  <c r="CE1611" i="64" s="1"/>
  <c r="CE945" i="64"/>
  <c r="CE872" i="64"/>
  <c r="CE887" i="64" s="1"/>
  <c r="CE844" i="64"/>
  <c r="CE864" i="64" s="1"/>
  <c r="CE1289" i="64"/>
  <c r="CE1304" i="64" s="1"/>
  <c r="CE619" i="64"/>
  <c r="BW2237" i="64"/>
  <c r="BW3136" i="64"/>
  <c r="BW3153" i="64" s="1"/>
  <c r="BW3110" i="64"/>
  <c r="BW3127" i="64" s="1"/>
  <c r="BW3059" i="64"/>
  <c r="BW3076" i="64" s="1"/>
  <c r="BW3085" i="64"/>
  <c r="BW3102" i="64" s="1"/>
  <c r="BW2211" i="64"/>
  <c r="BW2228" i="64" s="1"/>
  <c r="BW2179" i="64"/>
  <c r="BW2202" i="64" s="1"/>
  <c r="BW2157" i="64"/>
  <c r="BW2170" i="64" s="1"/>
  <c r="BW3188" i="64"/>
  <c r="BW3202" i="64" s="1"/>
  <c r="BW2593" i="64"/>
  <c r="BW2616" i="64" s="1"/>
  <c r="BW2525" i="64"/>
  <c r="BW2548" i="64" s="1"/>
  <c r="BW2112" i="64"/>
  <c r="BW2032" i="64"/>
  <c r="BW2059" i="64" s="1"/>
  <c r="BW1996" i="64"/>
  <c r="BW2023" i="64" s="1"/>
  <c r="BW2068" i="64"/>
  <c r="BW2103" i="64" s="1"/>
  <c r="BW1924" i="64"/>
  <c r="BW1951" i="64" s="1"/>
  <c r="BW1889" i="64"/>
  <c r="BW1916" i="64" s="1"/>
  <c r="BW1865" i="64"/>
  <c r="BW1880" i="64" s="1"/>
  <c r="BW2625" i="64"/>
  <c r="BW2650" i="64" s="1"/>
  <c r="BW1748" i="64"/>
  <c r="BW1763" i="64" s="1"/>
  <c r="BW2489" i="64"/>
  <c r="BW2516" i="64" s="1"/>
  <c r="BW2659" i="64"/>
  <c r="BW2684" i="64" s="1"/>
  <c r="BW1772" i="64"/>
  <c r="BW1785" i="64" s="1"/>
  <c r="BW2268" i="64"/>
  <c r="BW2283" i="64" s="1"/>
  <c r="BW1620" i="64"/>
  <c r="BW921" i="64"/>
  <c r="BW1341" i="64"/>
  <c r="BW1354" i="64" s="1"/>
  <c r="BW1596" i="64"/>
  <c r="BW1611" i="64" s="1"/>
  <c r="BW1289" i="64"/>
  <c r="BW1304" i="64" s="1"/>
  <c r="BW872" i="64"/>
  <c r="BW887" i="64" s="1"/>
  <c r="BW945" i="64"/>
  <c r="BW844" i="64"/>
  <c r="BW864" i="64" s="1"/>
  <c r="BW619" i="64"/>
  <c r="BO2237" i="64"/>
  <c r="BO3136" i="64"/>
  <c r="BO3153" i="64" s="1"/>
  <c r="BO3110" i="64"/>
  <c r="BO3127" i="64" s="1"/>
  <c r="BO3085" i="64"/>
  <c r="BO3102" i="64" s="1"/>
  <c r="BO3059" i="64"/>
  <c r="BO3076" i="64" s="1"/>
  <c r="BO2211" i="64"/>
  <c r="BO2228" i="64" s="1"/>
  <c r="BO2179" i="64"/>
  <c r="BO2202" i="64" s="1"/>
  <c r="BO2157" i="64"/>
  <c r="BO2170" i="64" s="1"/>
  <c r="BO3188" i="64"/>
  <c r="BO3202" i="64" s="1"/>
  <c r="BO2112" i="64"/>
  <c r="BO2593" i="64"/>
  <c r="BO2616" i="64" s="1"/>
  <c r="BO2068" i="64"/>
  <c r="BO2103" i="64" s="1"/>
  <c r="BO2525" i="64"/>
  <c r="BO2548" i="64" s="1"/>
  <c r="BO2032" i="64"/>
  <c r="BO2059" i="64" s="1"/>
  <c r="BO2489" i="64"/>
  <c r="BO2516" i="64" s="1"/>
  <c r="BO1996" i="64"/>
  <c r="BO2023" i="64" s="1"/>
  <c r="BO1889" i="64"/>
  <c r="BO1916" i="64" s="1"/>
  <c r="BO1865" i="64"/>
  <c r="BO1880" i="64" s="1"/>
  <c r="BO2625" i="64"/>
  <c r="BO2650" i="64" s="1"/>
  <c r="BO2659" i="64"/>
  <c r="BO2684" i="64" s="1"/>
  <c r="BO1748" i="64"/>
  <c r="BO1763" i="64" s="1"/>
  <c r="BO1772" i="64"/>
  <c r="BO1785" i="64" s="1"/>
  <c r="BO2268" i="64"/>
  <c r="BO2283" i="64" s="1"/>
  <c r="BO1620" i="64"/>
  <c r="BO921" i="64"/>
  <c r="BO1924" i="64"/>
  <c r="BO1951" i="64" s="1"/>
  <c r="BO1341" i="64"/>
  <c r="BO1354" i="64" s="1"/>
  <c r="BO1596" i="64"/>
  <c r="BO1611" i="64" s="1"/>
  <c r="BO872" i="64"/>
  <c r="BO887" i="64" s="1"/>
  <c r="BO1289" i="64"/>
  <c r="BO1304" i="64" s="1"/>
  <c r="BO844" i="64"/>
  <c r="BO864" i="64" s="1"/>
  <c r="BO945" i="64"/>
  <c r="BO619" i="64"/>
  <c r="BG2237" i="64"/>
  <c r="BG3136" i="64"/>
  <c r="BG3153" i="64" s="1"/>
  <c r="BG3110" i="64"/>
  <c r="BG3127" i="64" s="1"/>
  <c r="BG3059" i="64"/>
  <c r="BG3076" i="64" s="1"/>
  <c r="BG2211" i="64"/>
  <c r="BG2228" i="64" s="1"/>
  <c r="BG2179" i="64"/>
  <c r="BG2202" i="64" s="1"/>
  <c r="BG3085" i="64"/>
  <c r="BG3102" i="64" s="1"/>
  <c r="BG2157" i="64"/>
  <c r="BG2170" i="64" s="1"/>
  <c r="BG3188" i="64"/>
  <c r="BG3202" i="64" s="1"/>
  <c r="BG2593" i="64"/>
  <c r="BG2616" i="64" s="1"/>
  <c r="BG2112" i="64"/>
  <c r="BG2525" i="64"/>
  <c r="BG2548" i="64" s="1"/>
  <c r="BG2068" i="64"/>
  <c r="BG2103" i="64" s="1"/>
  <c r="BG2489" i="64"/>
  <c r="BG2516" i="64" s="1"/>
  <c r="BG2032" i="64"/>
  <c r="BG2059" i="64" s="1"/>
  <c r="BG1996" i="64"/>
  <c r="BG2023" i="64" s="1"/>
  <c r="BG1889" i="64"/>
  <c r="BG1916" i="64" s="1"/>
  <c r="BG1865" i="64"/>
  <c r="BG1880" i="64" s="1"/>
  <c r="BG1924" i="64"/>
  <c r="BG1951" i="64" s="1"/>
  <c r="BG2625" i="64"/>
  <c r="BG2650" i="64" s="1"/>
  <c r="BG1748" i="64"/>
  <c r="BG1763" i="64" s="1"/>
  <c r="BG1772" i="64"/>
  <c r="BG1785" i="64" s="1"/>
  <c r="BG2659" i="64"/>
  <c r="BG2684" i="64" s="1"/>
  <c r="BG1620" i="64"/>
  <c r="BG2268" i="64"/>
  <c r="BG2283" i="64" s="1"/>
  <c r="BG921" i="64"/>
  <c r="BG1341" i="64"/>
  <c r="BG1354" i="64" s="1"/>
  <c r="BG945" i="64"/>
  <c r="BG872" i="64"/>
  <c r="BG887" i="64" s="1"/>
  <c r="BG1596" i="64"/>
  <c r="BG1611" i="64" s="1"/>
  <c r="BG844" i="64"/>
  <c r="BG864" i="64" s="1"/>
  <c r="BG619" i="64"/>
  <c r="AY2237" i="64"/>
  <c r="AY3136" i="64"/>
  <c r="AY3153" i="64" s="1"/>
  <c r="AY3110" i="64"/>
  <c r="AY3127" i="64" s="1"/>
  <c r="AY3059" i="64"/>
  <c r="AY3076" i="64" s="1"/>
  <c r="AY2211" i="64"/>
  <c r="AY2228" i="64" s="1"/>
  <c r="AY2179" i="64"/>
  <c r="AY2202" i="64" s="1"/>
  <c r="AY3085" i="64"/>
  <c r="AY3102" i="64" s="1"/>
  <c r="AY2157" i="64"/>
  <c r="AY2170" i="64" s="1"/>
  <c r="AY2112" i="64"/>
  <c r="AY3188" i="64"/>
  <c r="AY3202" i="64" s="1"/>
  <c r="AY2593" i="64"/>
  <c r="AY2616" i="64" s="1"/>
  <c r="AY2068" i="64"/>
  <c r="AY2103" i="64" s="1"/>
  <c r="AY2525" i="64"/>
  <c r="AY2548" i="64" s="1"/>
  <c r="AY2032" i="64"/>
  <c r="AY2059" i="64" s="1"/>
  <c r="AY1996" i="64"/>
  <c r="AY2023" i="64" s="1"/>
  <c r="AY1924" i="64"/>
  <c r="AY1951" i="64" s="1"/>
  <c r="AY2489" i="64"/>
  <c r="AY2516" i="64" s="1"/>
  <c r="AY1889" i="64"/>
  <c r="AY1916" i="64" s="1"/>
  <c r="AY1865" i="64"/>
  <c r="AY1880" i="64" s="1"/>
  <c r="AY2625" i="64"/>
  <c r="AY2650" i="64" s="1"/>
  <c r="AY2659" i="64"/>
  <c r="AY2684" i="64" s="1"/>
  <c r="AY1748" i="64"/>
  <c r="AY1763" i="64" s="1"/>
  <c r="AY2268" i="64"/>
  <c r="AY2283" i="64" s="1"/>
  <c r="AY1772" i="64"/>
  <c r="AY1785" i="64" s="1"/>
  <c r="AY921" i="64"/>
  <c r="AY1341" i="64"/>
  <c r="AY1354" i="64" s="1"/>
  <c r="AY1620" i="64"/>
  <c r="AY1289" i="64"/>
  <c r="AY1304" i="64" s="1"/>
  <c r="AY872" i="64"/>
  <c r="AY887" i="64" s="1"/>
  <c r="AY1596" i="64"/>
  <c r="AY1611" i="64" s="1"/>
  <c r="AY945" i="64"/>
  <c r="AY844" i="64"/>
  <c r="AY864" i="64" s="1"/>
  <c r="AY619" i="64"/>
  <c r="AQ2237" i="64"/>
  <c r="AQ3136" i="64"/>
  <c r="AQ3153" i="64" s="1"/>
  <c r="AQ3110" i="64"/>
  <c r="AQ3127" i="64" s="1"/>
  <c r="AQ3059" i="64"/>
  <c r="AQ3076" i="64" s="1"/>
  <c r="AQ3085" i="64"/>
  <c r="AQ3102" i="64" s="1"/>
  <c r="AQ2211" i="64"/>
  <c r="AQ2228" i="64" s="1"/>
  <c r="AQ2179" i="64"/>
  <c r="AQ2202" i="64" s="1"/>
  <c r="AQ2157" i="64"/>
  <c r="AQ2170" i="64" s="1"/>
  <c r="AQ2068" i="64"/>
  <c r="AQ2103" i="64" s="1"/>
  <c r="AQ2593" i="64"/>
  <c r="AQ2616" i="64" s="1"/>
  <c r="AQ3188" i="64"/>
  <c r="AQ3202" i="64" s="1"/>
  <c r="AQ2112" i="64"/>
  <c r="AQ2525" i="64"/>
  <c r="AQ2548" i="64" s="1"/>
  <c r="AQ2032" i="64"/>
  <c r="AQ2059" i="64" s="1"/>
  <c r="AQ2489" i="64"/>
  <c r="AQ2516" i="64" s="1"/>
  <c r="AQ1996" i="64"/>
  <c r="AQ2023" i="64" s="1"/>
  <c r="AQ1889" i="64"/>
  <c r="AQ1916" i="64" s="1"/>
  <c r="AQ1865" i="64"/>
  <c r="AQ1880" i="64" s="1"/>
  <c r="AQ2625" i="64"/>
  <c r="AQ2650" i="64" s="1"/>
  <c r="AQ1924" i="64"/>
  <c r="AQ1951" i="64" s="1"/>
  <c r="AQ1748" i="64"/>
  <c r="AQ1763" i="64" s="1"/>
  <c r="AQ2659" i="64"/>
  <c r="AQ2684" i="64" s="1"/>
  <c r="AQ1772" i="64"/>
  <c r="AQ1785" i="64" s="1"/>
  <c r="AQ2268" i="64"/>
  <c r="AQ2283" i="64" s="1"/>
  <c r="AQ1620" i="64"/>
  <c r="AQ921" i="64"/>
  <c r="AQ1341" i="64"/>
  <c r="AQ1354" i="64" s="1"/>
  <c r="AQ872" i="64"/>
  <c r="AQ887" i="64" s="1"/>
  <c r="AQ1596" i="64"/>
  <c r="AQ1611" i="64" s="1"/>
  <c r="AQ1289" i="64"/>
  <c r="AQ1304" i="64" s="1"/>
  <c r="AQ844" i="64"/>
  <c r="AQ864" i="64" s="1"/>
  <c r="AQ619" i="64"/>
  <c r="AI2237" i="64"/>
  <c r="AI3136" i="64"/>
  <c r="AI3153" i="64" s="1"/>
  <c r="AI3110" i="64"/>
  <c r="AI3127" i="64" s="1"/>
  <c r="AI3059" i="64"/>
  <c r="AI3076" i="64" s="1"/>
  <c r="AI2211" i="64"/>
  <c r="AI2228" i="64" s="1"/>
  <c r="AI2179" i="64"/>
  <c r="AI2202" i="64" s="1"/>
  <c r="AI3085" i="64"/>
  <c r="AI3102" i="64" s="1"/>
  <c r="AI2157" i="64"/>
  <c r="AI2170" i="64" s="1"/>
  <c r="AI2112" i="64"/>
  <c r="AI3188" i="64"/>
  <c r="AI3202" i="64" s="1"/>
  <c r="AI2593" i="64"/>
  <c r="AI2616" i="64" s="1"/>
  <c r="AI2525" i="64"/>
  <c r="AI2548" i="64" s="1"/>
  <c r="AI2489" i="64"/>
  <c r="AI2516" i="64" s="1"/>
  <c r="AI2032" i="64"/>
  <c r="AI2059" i="64" s="1"/>
  <c r="AI1996" i="64"/>
  <c r="AI2023" i="64" s="1"/>
  <c r="AI2068" i="64"/>
  <c r="AI2103" i="64" s="1"/>
  <c r="AI1889" i="64"/>
  <c r="AI1916" i="64" s="1"/>
  <c r="AI1924" i="64"/>
  <c r="AI1951" i="64" s="1"/>
  <c r="AI1865" i="64"/>
  <c r="AI1880" i="64" s="1"/>
  <c r="AI2625" i="64"/>
  <c r="AI2650" i="64" s="1"/>
  <c r="AI2659" i="64"/>
  <c r="AI2684" i="64" s="1"/>
  <c r="AI1748" i="64"/>
  <c r="AI1763" i="64" s="1"/>
  <c r="AI1772" i="64"/>
  <c r="AI1785" i="64" s="1"/>
  <c r="AI2268" i="64"/>
  <c r="AI2283" i="64" s="1"/>
  <c r="AI1620" i="64"/>
  <c r="AI921" i="64"/>
  <c r="AI1341" i="64"/>
  <c r="AI1354" i="64" s="1"/>
  <c r="AI1289" i="64"/>
  <c r="AI1304" i="64" s="1"/>
  <c r="AI945" i="64"/>
  <c r="AI872" i="64"/>
  <c r="AI887" i="64" s="1"/>
  <c r="AI844" i="64"/>
  <c r="AI864" i="64" s="1"/>
  <c r="AI1596" i="64"/>
  <c r="AI1611" i="64" s="1"/>
  <c r="AI619" i="64"/>
  <c r="AA2237" i="64"/>
  <c r="AA3136" i="64"/>
  <c r="AA3153" i="64" s="1"/>
  <c r="AA3110" i="64"/>
  <c r="AA3127" i="64" s="1"/>
  <c r="AA3085" i="64"/>
  <c r="AA3102" i="64" s="1"/>
  <c r="AA3059" i="64"/>
  <c r="AA3076" i="64" s="1"/>
  <c r="AA2211" i="64"/>
  <c r="AA2228" i="64" s="1"/>
  <c r="AA2179" i="64"/>
  <c r="AA2202" i="64" s="1"/>
  <c r="AA2157" i="64"/>
  <c r="AA2170" i="64" s="1"/>
  <c r="AA3188" i="64"/>
  <c r="AA3202" i="64" s="1"/>
  <c r="AA2068" i="64"/>
  <c r="AA2103" i="64" s="1"/>
  <c r="AA2593" i="64"/>
  <c r="AA2616" i="64" s="1"/>
  <c r="AA2112" i="64"/>
  <c r="AA2525" i="64"/>
  <c r="AA2548" i="64" s="1"/>
  <c r="AA2032" i="64"/>
  <c r="AA2059" i="64" s="1"/>
  <c r="AA1996" i="64"/>
  <c r="AA2023" i="64" s="1"/>
  <c r="AA2489" i="64"/>
  <c r="AA2516" i="64" s="1"/>
  <c r="AA1924" i="64"/>
  <c r="AA1951" i="64" s="1"/>
  <c r="AA1889" i="64"/>
  <c r="AA1916" i="64" s="1"/>
  <c r="AA1865" i="64"/>
  <c r="AA1880" i="64" s="1"/>
  <c r="AA2625" i="64"/>
  <c r="AA2650" i="64" s="1"/>
  <c r="AA1748" i="64"/>
  <c r="AA1763" i="64" s="1"/>
  <c r="AA1772" i="64"/>
  <c r="AA1785" i="64" s="1"/>
  <c r="AA2659" i="64"/>
  <c r="AA2684" i="64" s="1"/>
  <c r="AA1620" i="64"/>
  <c r="AA2268" i="64"/>
  <c r="AA2283" i="64" s="1"/>
  <c r="AA921" i="64"/>
  <c r="AA1341" i="64"/>
  <c r="AA1354" i="64" s="1"/>
  <c r="AA872" i="64"/>
  <c r="AA887" i="64" s="1"/>
  <c r="AA1289" i="64"/>
  <c r="AA1304" i="64" s="1"/>
  <c r="AA945" i="64"/>
  <c r="AA844" i="64"/>
  <c r="AA864" i="64" s="1"/>
  <c r="AA619" i="64"/>
  <c r="CE3141" i="64"/>
  <c r="CE3115" i="64"/>
  <c r="CE2242" i="64"/>
  <c r="CE3090" i="64"/>
  <c r="CE3064" i="64"/>
  <c r="CE3081" i="64" s="1"/>
  <c r="CE2216" i="64"/>
  <c r="CE2233" i="64" s="1"/>
  <c r="CE2184" i="64"/>
  <c r="CE2162" i="64"/>
  <c r="CE2175" i="64" s="1"/>
  <c r="CE2117" i="64"/>
  <c r="CE2152" i="64" s="1"/>
  <c r="CE2073" i="64"/>
  <c r="CE2108" i="64" s="1"/>
  <c r="CE2037" i="64"/>
  <c r="CE2064" i="64" s="1"/>
  <c r="CE3193" i="64"/>
  <c r="CE3207" i="64" s="1"/>
  <c r="CE2494" i="64"/>
  <c r="CE2521" i="64" s="1"/>
  <c r="CE2530" i="64"/>
  <c r="CE2553" i="64" s="1"/>
  <c r="CE2001" i="64"/>
  <c r="CE2028" i="64" s="1"/>
  <c r="CE2598" i="64"/>
  <c r="CE2621" i="64" s="1"/>
  <c r="CE1894" i="64"/>
  <c r="CE1921" i="64" s="1"/>
  <c r="CE2630" i="64"/>
  <c r="CE2655" i="64" s="1"/>
  <c r="CE1929" i="64"/>
  <c r="CE1956" i="64" s="1"/>
  <c r="CE1870" i="64"/>
  <c r="CE1777" i="64"/>
  <c r="CE1790" i="64" s="1"/>
  <c r="CE2664" i="64"/>
  <c r="CE2689" i="64" s="1"/>
  <c r="CE1601" i="64"/>
  <c r="CE1616" i="64" s="1"/>
  <c r="CE950" i="64"/>
  <c r="CE963" i="64" s="1"/>
  <c r="CE926" i="64"/>
  <c r="CE1346" i="64"/>
  <c r="CE1359" i="64" s="1"/>
  <c r="CE1753" i="64"/>
  <c r="CE877" i="64"/>
  <c r="CE2273" i="64"/>
  <c r="CE2288" i="64" s="1"/>
  <c r="CE1294" i="64"/>
  <c r="CE849" i="64"/>
  <c r="CE1625" i="64"/>
  <c r="CE624" i="64"/>
  <c r="BW3141" i="64"/>
  <c r="BW3115" i="64"/>
  <c r="BW2242" i="64"/>
  <c r="BW3090" i="64"/>
  <c r="BW3064" i="64"/>
  <c r="BW3081" i="64" s="1"/>
  <c r="BW2216" i="64"/>
  <c r="BW2233" i="64" s="1"/>
  <c r="BW2162" i="64"/>
  <c r="BW2175" i="64" s="1"/>
  <c r="BW2184" i="64"/>
  <c r="BW2117" i="64"/>
  <c r="BW2152" i="64" s="1"/>
  <c r="BW2073" i="64"/>
  <c r="BW2108" i="64" s="1"/>
  <c r="BW2037" i="64"/>
  <c r="BW2064" i="64" s="1"/>
  <c r="BW2598" i="64"/>
  <c r="BW2621" i="64" s="1"/>
  <c r="BW3193" i="64"/>
  <c r="BW3207" i="64" s="1"/>
  <c r="BW2530" i="64"/>
  <c r="BW2553" i="64" s="1"/>
  <c r="BW2001" i="64"/>
  <c r="BW2028" i="64" s="1"/>
  <c r="BW1894" i="64"/>
  <c r="BW1921" i="64" s="1"/>
  <c r="BW1929" i="64"/>
  <c r="BW1956" i="64" s="1"/>
  <c r="BW2494" i="64"/>
  <c r="BW2521" i="64" s="1"/>
  <c r="BW2630" i="64"/>
  <c r="BW2655" i="64" s="1"/>
  <c r="BW1777" i="64"/>
  <c r="BW1790" i="64" s="1"/>
  <c r="BW1601" i="64"/>
  <c r="BW1616" i="64" s="1"/>
  <c r="BW1870" i="64"/>
  <c r="BW950" i="64"/>
  <c r="BW963" i="64" s="1"/>
  <c r="BW926" i="64"/>
  <c r="BW1625" i="64"/>
  <c r="BW1346" i="64"/>
  <c r="BW1359" i="64" s="1"/>
  <c r="BW877" i="64"/>
  <c r="BW1753" i="64"/>
  <c r="BW849" i="64"/>
  <c r="BW901" i="64"/>
  <c r="BW624" i="64"/>
  <c r="BO3141" i="64"/>
  <c r="BO3115" i="64"/>
  <c r="BO2242" i="64"/>
  <c r="BO3090" i="64"/>
  <c r="BO3064" i="64"/>
  <c r="BO3081" i="64" s="1"/>
  <c r="BO2216" i="64"/>
  <c r="BO2233" i="64" s="1"/>
  <c r="BO2184" i="64"/>
  <c r="BO2162" i="64"/>
  <c r="BO2175" i="64" s="1"/>
  <c r="BO3193" i="64"/>
  <c r="BO3207" i="64" s="1"/>
  <c r="BO2117" i="64"/>
  <c r="BO2152" i="64" s="1"/>
  <c r="BO2073" i="64"/>
  <c r="BO2108" i="64" s="1"/>
  <c r="BO2598" i="64"/>
  <c r="BO2621" i="64" s="1"/>
  <c r="BO2037" i="64"/>
  <c r="BO2064" i="64" s="1"/>
  <c r="BO2001" i="64"/>
  <c r="BO2028" i="64" s="1"/>
  <c r="BO2494" i="64"/>
  <c r="BO2521" i="64" s="1"/>
  <c r="BO2530" i="64"/>
  <c r="BO2553" i="64" s="1"/>
  <c r="BO1894" i="64"/>
  <c r="BO1921" i="64" s="1"/>
  <c r="BO2630" i="64"/>
  <c r="BO2655" i="64" s="1"/>
  <c r="BO1777" i="64"/>
  <c r="BO1790" i="64" s="1"/>
  <c r="BO2664" i="64"/>
  <c r="BO2689" i="64" s="1"/>
  <c r="BO1929" i="64"/>
  <c r="BO1956" i="64" s="1"/>
  <c r="BO1870" i="64"/>
  <c r="BO1601" i="64"/>
  <c r="BO1616" i="64" s="1"/>
  <c r="BO1753" i="64"/>
  <c r="BO1625" i="64"/>
  <c r="BO950" i="64"/>
  <c r="BO963" i="64" s="1"/>
  <c r="BO926" i="64"/>
  <c r="BO1346" i="64"/>
  <c r="BO1359" i="64" s="1"/>
  <c r="BO877" i="64"/>
  <c r="BO1294" i="64"/>
  <c r="BO2273" i="64"/>
  <c r="BO2288" i="64" s="1"/>
  <c r="BO901" i="64"/>
  <c r="BO849" i="64"/>
  <c r="BO624" i="64"/>
  <c r="BG3141" i="64"/>
  <c r="BG3115" i="64"/>
  <c r="BG2242" i="64"/>
  <c r="BG3090" i="64"/>
  <c r="BG3064" i="64"/>
  <c r="BG3081" i="64" s="1"/>
  <c r="BG2216" i="64"/>
  <c r="BG2233" i="64" s="1"/>
  <c r="BG2184" i="64"/>
  <c r="BG2162" i="64"/>
  <c r="BG2175" i="64" s="1"/>
  <c r="BG2117" i="64"/>
  <c r="BG2152" i="64" s="1"/>
  <c r="BG2073" i="64"/>
  <c r="BG2108" i="64" s="1"/>
  <c r="BG2037" i="64"/>
  <c r="BG2064" i="64" s="1"/>
  <c r="BG2494" i="64"/>
  <c r="BG2521" i="64" s="1"/>
  <c r="BG2598" i="64"/>
  <c r="BG2621" i="64" s="1"/>
  <c r="BG2530" i="64"/>
  <c r="BG2553" i="64" s="1"/>
  <c r="BG3193" i="64"/>
  <c r="BG3207" i="64" s="1"/>
  <c r="BG2001" i="64"/>
  <c r="BG2028" i="64" s="1"/>
  <c r="BG1894" i="64"/>
  <c r="BG1921" i="64" s="1"/>
  <c r="BG1929" i="64"/>
  <c r="BG1956" i="64" s="1"/>
  <c r="BG2630" i="64"/>
  <c r="BG2655" i="64" s="1"/>
  <c r="BG2664" i="64"/>
  <c r="BG2689" i="64" s="1"/>
  <c r="BG1870" i="64"/>
  <c r="BG1601" i="64"/>
  <c r="BG1616" i="64" s="1"/>
  <c r="BG1777" i="64"/>
  <c r="BG1790" i="64" s="1"/>
  <c r="BG950" i="64"/>
  <c r="BG963" i="64" s="1"/>
  <c r="BG1753" i="64"/>
  <c r="BG926" i="64"/>
  <c r="BG1346" i="64"/>
  <c r="BG1359" i="64" s="1"/>
  <c r="BG1625" i="64"/>
  <c r="BG901" i="64"/>
  <c r="BG877" i="64"/>
  <c r="BG849" i="64"/>
  <c r="BG1294" i="64"/>
  <c r="BG624" i="64"/>
  <c r="AY3141" i="64"/>
  <c r="AY3115" i="64"/>
  <c r="AY2242" i="64"/>
  <c r="AY3090" i="64"/>
  <c r="AY3064" i="64"/>
  <c r="AY3081" i="64" s="1"/>
  <c r="AY2216" i="64"/>
  <c r="AY2233" i="64" s="1"/>
  <c r="AY2184" i="64"/>
  <c r="AY2162" i="64"/>
  <c r="AY2175" i="64" s="1"/>
  <c r="AY3193" i="64"/>
  <c r="AY3207" i="64" s="1"/>
  <c r="AY2117" i="64"/>
  <c r="AY2152" i="64" s="1"/>
  <c r="AY2073" i="64"/>
  <c r="AY2108" i="64" s="1"/>
  <c r="AY2037" i="64"/>
  <c r="AY2064" i="64" s="1"/>
  <c r="AY2598" i="64"/>
  <c r="AY2621" i="64" s="1"/>
  <c r="AY2001" i="64"/>
  <c r="AY2028" i="64" s="1"/>
  <c r="AY1929" i="64"/>
  <c r="AY1956" i="64" s="1"/>
  <c r="AY1894" i="64"/>
  <c r="AY1921" i="64" s="1"/>
  <c r="AY2630" i="64"/>
  <c r="AY2655" i="64" s="1"/>
  <c r="AY1870" i="64"/>
  <c r="AY1777" i="64"/>
  <c r="AY1790" i="64" s="1"/>
  <c r="AY2664" i="64"/>
  <c r="AY2689" i="64" s="1"/>
  <c r="AY1601" i="64"/>
  <c r="AY1616" i="64" s="1"/>
  <c r="AY950" i="64"/>
  <c r="AY963" i="64" s="1"/>
  <c r="AY2530" i="64"/>
  <c r="AY2553" i="64" s="1"/>
  <c r="AY1625" i="64"/>
  <c r="AY926" i="64"/>
  <c r="AY1346" i="64"/>
  <c r="AY1359" i="64" s="1"/>
  <c r="AY1753" i="64"/>
  <c r="AY2494" i="64"/>
  <c r="AY2521" i="64" s="1"/>
  <c r="AY1294" i="64"/>
  <c r="AY877" i="64"/>
  <c r="AY2273" i="64"/>
  <c r="AY2288" i="64" s="1"/>
  <c r="AY849" i="64"/>
  <c r="AY624" i="64"/>
  <c r="AQ3141" i="64"/>
  <c r="AQ2242" i="64"/>
  <c r="AQ3115" i="64"/>
  <c r="AQ3090" i="64"/>
  <c r="AQ3064" i="64"/>
  <c r="AQ3081" i="64" s="1"/>
  <c r="AQ2216" i="64"/>
  <c r="AQ2233" i="64" s="1"/>
  <c r="AQ2184" i="64"/>
  <c r="AQ2162" i="64"/>
  <c r="AQ2175" i="64" s="1"/>
  <c r="AQ3193" i="64"/>
  <c r="AQ3207" i="64" s="1"/>
  <c r="AQ2117" i="64"/>
  <c r="AQ2152" i="64" s="1"/>
  <c r="AQ2073" i="64"/>
  <c r="AQ2108" i="64" s="1"/>
  <c r="AQ2037" i="64"/>
  <c r="AQ2064" i="64" s="1"/>
  <c r="AQ2494" i="64"/>
  <c r="AQ2521" i="64" s="1"/>
  <c r="AQ2001" i="64"/>
  <c r="AQ2028" i="64" s="1"/>
  <c r="AQ2530" i="64"/>
  <c r="AQ2553" i="64" s="1"/>
  <c r="AQ2598" i="64"/>
  <c r="AQ2621" i="64" s="1"/>
  <c r="AQ1894" i="64"/>
  <c r="AQ1921" i="64" s="1"/>
  <c r="AQ2630" i="64"/>
  <c r="AQ2655" i="64" s="1"/>
  <c r="AQ1929" i="64"/>
  <c r="AQ1956" i="64" s="1"/>
  <c r="AQ1777" i="64"/>
  <c r="AQ1790" i="64" s="1"/>
  <c r="AQ1601" i="64"/>
  <c r="AQ1616" i="64" s="1"/>
  <c r="AQ2664" i="64"/>
  <c r="AQ2689" i="64" s="1"/>
  <c r="AQ1625" i="64"/>
  <c r="AQ950" i="64"/>
  <c r="AQ963" i="64" s="1"/>
  <c r="AQ926" i="64"/>
  <c r="AQ1870" i="64"/>
  <c r="AQ1346" i="64"/>
  <c r="AQ1359" i="64" s="1"/>
  <c r="AQ877" i="64"/>
  <c r="AQ1294" i="64"/>
  <c r="AQ849" i="64"/>
  <c r="AQ1753" i="64"/>
  <c r="AQ624" i="64"/>
  <c r="AQ901" i="64"/>
  <c r="AI3141" i="64"/>
  <c r="AI3115" i="64"/>
  <c r="AI3090" i="64"/>
  <c r="AI2242" i="64"/>
  <c r="AI3064" i="64"/>
  <c r="AI3081" i="64" s="1"/>
  <c r="AI2216" i="64"/>
  <c r="AI2233" i="64" s="1"/>
  <c r="AI2162" i="64"/>
  <c r="AI2175" i="64" s="1"/>
  <c r="AI2184" i="64"/>
  <c r="AI2117" i="64"/>
  <c r="AI2152" i="64" s="1"/>
  <c r="AI3193" i="64"/>
  <c r="AI3207" i="64" s="1"/>
  <c r="AI2073" i="64"/>
  <c r="AI2108" i="64" s="1"/>
  <c r="AI2037" i="64"/>
  <c r="AI2064" i="64" s="1"/>
  <c r="AI2494" i="64"/>
  <c r="AI2521" i="64" s="1"/>
  <c r="AI2598" i="64"/>
  <c r="AI2621" i="64" s="1"/>
  <c r="AI2530" i="64"/>
  <c r="AI2553" i="64" s="1"/>
  <c r="AI2001" i="64"/>
  <c r="AI2028" i="64" s="1"/>
  <c r="AI1894" i="64"/>
  <c r="AI1921" i="64" s="1"/>
  <c r="AI1929" i="64"/>
  <c r="AI1956" i="64" s="1"/>
  <c r="AI2630" i="64"/>
  <c r="AI2655" i="64" s="1"/>
  <c r="AI1777" i="64"/>
  <c r="AI1790" i="64" s="1"/>
  <c r="AI2664" i="64"/>
  <c r="AI2689" i="64" s="1"/>
  <c r="AI1870" i="64"/>
  <c r="AI1601" i="64"/>
  <c r="AI1616" i="64" s="1"/>
  <c r="AI1753" i="64"/>
  <c r="AI950" i="64"/>
  <c r="AI963" i="64" s="1"/>
  <c r="AI926" i="64"/>
  <c r="AI1346" i="64"/>
  <c r="AI1359" i="64" s="1"/>
  <c r="AI1625" i="64"/>
  <c r="AI877" i="64"/>
  <c r="AI2273" i="64"/>
  <c r="AI2288" i="64" s="1"/>
  <c r="AI849" i="64"/>
  <c r="AI624" i="64"/>
  <c r="AI1294" i="64"/>
  <c r="AI901" i="64"/>
  <c r="AA3141" i="64"/>
  <c r="AA3115" i="64"/>
  <c r="AA3090" i="64"/>
  <c r="AA3064" i="64"/>
  <c r="AA3081" i="64" s="1"/>
  <c r="AA2216" i="64"/>
  <c r="AA2233" i="64" s="1"/>
  <c r="AA2242" i="64"/>
  <c r="AA2184" i="64"/>
  <c r="AA2162" i="64"/>
  <c r="AA2175" i="64" s="1"/>
  <c r="AA3193" i="64"/>
  <c r="AA3207" i="64" s="1"/>
  <c r="AA2117" i="64"/>
  <c r="AA2152" i="64" s="1"/>
  <c r="AA2037" i="64"/>
  <c r="AA2064" i="64" s="1"/>
  <c r="AA2598" i="64"/>
  <c r="AA2621" i="64" s="1"/>
  <c r="AA2073" i="64"/>
  <c r="AA2108" i="64" s="1"/>
  <c r="AA2001" i="64"/>
  <c r="AA2028" i="64" s="1"/>
  <c r="AA2494" i="64"/>
  <c r="AA2521" i="64" s="1"/>
  <c r="AA1929" i="64"/>
  <c r="AA1956" i="64" s="1"/>
  <c r="AA1894" i="64"/>
  <c r="AA1921" i="64" s="1"/>
  <c r="AA2530" i="64"/>
  <c r="AA2553" i="64" s="1"/>
  <c r="AA2630" i="64"/>
  <c r="AA2655" i="64" s="1"/>
  <c r="AA2664" i="64"/>
  <c r="AA2689" i="64" s="1"/>
  <c r="AA1870" i="64"/>
  <c r="AA1601" i="64"/>
  <c r="AA1616" i="64" s="1"/>
  <c r="AA950" i="64"/>
  <c r="AA963" i="64" s="1"/>
  <c r="AA1625" i="64"/>
  <c r="AA1753" i="64"/>
  <c r="AA926" i="64"/>
  <c r="AA1346" i="64"/>
  <c r="AA1359" i="64" s="1"/>
  <c r="AA1777" i="64"/>
  <c r="AA1790" i="64" s="1"/>
  <c r="AA1294" i="64"/>
  <c r="AA877" i="64"/>
  <c r="AA849" i="64"/>
  <c r="AA624" i="64"/>
  <c r="AA901" i="64"/>
  <c r="CF3140" i="64"/>
  <c r="CF2241" i="64"/>
  <c r="CF3114" i="64"/>
  <c r="CF3089" i="64"/>
  <c r="CF3063" i="64"/>
  <c r="CF2183" i="64"/>
  <c r="CF2161" i="64"/>
  <c r="CF2215" i="64"/>
  <c r="CF2116" i="64"/>
  <c r="CF3192" i="64"/>
  <c r="CF2597" i="64"/>
  <c r="CF2072" i="64"/>
  <c r="CF2529" i="64"/>
  <c r="CF2000" i="64"/>
  <c r="CF1928" i="64"/>
  <c r="CF1893" i="64"/>
  <c r="CF2629" i="64"/>
  <c r="CF1776" i="64"/>
  <c r="CF2493" i="64"/>
  <c r="CF2036" i="64"/>
  <c r="CF2663" i="64"/>
  <c r="CF1869" i="64"/>
  <c r="CF949" i="64"/>
  <c r="CF962" i="64" s="1"/>
  <c r="CF1624" i="64"/>
  <c r="CF1743" i="64" s="1"/>
  <c r="CF1345" i="64"/>
  <c r="CF1752" i="64"/>
  <c r="CF1767" i="64" s="1"/>
  <c r="CF1293" i="64"/>
  <c r="CF876" i="64"/>
  <c r="CF925" i="64"/>
  <c r="CF848" i="64"/>
  <c r="CF900" i="64"/>
  <c r="CF2272" i="64"/>
  <c r="CF2296" i="64"/>
  <c r="BX3140" i="64"/>
  <c r="BX2241" i="64"/>
  <c r="BX3114" i="64"/>
  <c r="BX3089" i="64"/>
  <c r="BX2183" i="64"/>
  <c r="BX2215" i="64"/>
  <c r="BX2161" i="64"/>
  <c r="BX3063" i="64"/>
  <c r="BX2116" i="64"/>
  <c r="BX3192" i="64"/>
  <c r="BX2597" i="64"/>
  <c r="BX2072" i="64"/>
  <c r="BX2529" i="64"/>
  <c r="BX2000" i="64"/>
  <c r="BX2493" i="64"/>
  <c r="BX2036" i="64"/>
  <c r="BX1928" i="64"/>
  <c r="BX1893" i="64"/>
  <c r="BX2629" i="64"/>
  <c r="BX1776" i="64"/>
  <c r="BX2663" i="64"/>
  <c r="BX1869" i="64"/>
  <c r="BX1752" i="64"/>
  <c r="BX1767" i="64" s="1"/>
  <c r="BX1624" i="64"/>
  <c r="BX1743" i="64" s="1"/>
  <c r="BX949" i="64"/>
  <c r="BX962" i="64" s="1"/>
  <c r="BX1345" i="64"/>
  <c r="BX1293" i="64"/>
  <c r="BX876" i="64"/>
  <c r="BX2272" i="64"/>
  <c r="BX848" i="64"/>
  <c r="BX900" i="64"/>
  <c r="BX925" i="64"/>
  <c r="BX2296" i="64"/>
  <c r="BP3140" i="64"/>
  <c r="BP2241" i="64"/>
  <c r="BP3114" i="64"/>
  <c r="BP3089" i="64"/>
  <c r="BP3063" i="64"/>
  <c r="BP2183" i="64"/>
  <c r="BP2215" i="64"/>
  <c r="BP2161" i="64"/>
  <c r="BP2116" i="64"/>
  <c r="BP2072" i="64"/>
  <c r="BP3192" i="64"/>
  <c r="BP2529" i="64"/>
  <c r="BP2493" i="64"/>
  <c r="BP2036" i="64"/>
  <c r="BP2000" i="64"/>
  <c r="BP1928" i="64"/>
  <c r="BP1893" i="64"/>
  <c r="BP2629" i="64"/>
  <c r="BP2597" i="64"/>
  <c r="BP1776" i="64"/>
  <c r="BP2663" i="64"/>
  <c r="BP1869" i="64"/>
  <c r="BP949" i="64"/>
  <c r="BP962" i="64" s="1"/>
  <c r="BP1752" i="64"/>
  <c r="BP1767" i="64" s="1"/>
  <c r="BP1345" i="64"/>
  <c r="BP1624" i="64"/>
  <c r="BP1743" i="64" s="1"/>
  <c r="BP1293" i="64"/>
  <c r="BP876" i="64"/>
  <c r="BP925" i="64"/>
  <c r="BP848" i="64"/>
  <c r="BP900" i="64"/>
  <c r="BP2272" i="64"/>
  <c r="BP2296" i="64"/>
  <c r="BH3140" i="64"/>
  <c r="BH2241" i="64"/>
  <c r="BH3114" i="64"/>
  <c r="BH3089" i="64"/>
  <c r="BH2183" i="64"/>
  <c r="BH3063" i="64"/>
  <c r="BH2161" i="64"/>
  <c r="BH2215" i="64"/>
  <c r="BH2116" i="64"/>
  <c r="BH3192" i="64"/>
  <c r="BH2072" i="64"/>
  <c r="BH2529" i="64"/>
  <c r="BH2597" i="64"/>
  <c r="BH2000" i="64"/>
  <c r="BH2493" i="64"/>
  <c r="BH2036" i="64"/>
  <c r="BH1928" i="64"/>
  <c r="BH1893" i="64"/>
  <c r="BH2629" i="64"/>
  <c r="BH1776" i="64"/>
  <c r="BH2663" i="64"/>
  <c r="BH1869" i="64"/>
  <c r="BH949" i="64"/>
  <c r="BH962" i="64" s="1"/>
  <c r="BH1624" i="64"/>
  <c r="BH1743" i="64" s="1"/>
  <c r="BH1345" i="64"/>
  <c r="BH1752" i="64"/>
  <c r="BH1767" i="64" s="1"/>
  <c r="BH1293" i="64"/>
  <c r="BH876" i="64"/>
  <c r="BH2272" i="64"/>
  <c r="BH848" i="64"/>
  <c r="BH900" i="64"/>
  <c r="BH925" i="64"/>
  <c r="BH2296" i="64"/>
  <c r="AZ3140" i="64"/>
  <c r="AZ2241" i="64"/>
  <c r="AZ3114" i="64"/>
  <c r="AZ3089" i="64"/>
  <c r="AZ2215" i="64"/>
  <c r="AZ2183" i="64"/>
  <c r="AZ2161" i="64"/>
  <c r="AZ3063" i="64"/>
  <c r="AZ2116" i="64"/>
  <c r="AZ3192" i="64"/>
  <c r="AZ2597" i="64"/>
  <c r="AZ2529" i="64"/>
  <c r="AZ2493" i="64"/>
  <c r="AZ2036" i="64"/>
  <c r="AZ2000" i="64"/>
  <c r="AZ1928" i="64"/>
  <c r="AZ2072" i="64"/>
  <c r="AZ1893" i="64"/>
  <c r="AZ2629" i="64"/>
  <c r="AZ1776" i="64"/>
  <c r="AZ2663" i="64"/>
  <c r="AZ1869" i="64"/>
  <c r="AZ949" i="64"/>
  <c r="AZ962" i="64" s="1"/>
  <c r="AZ1345" i="64"/>
  <c r="AZ1752" i="64"/>
  <c r="AZ1767" i="64" s="1"/>
  <c r="AZ1293" i="64"/>
  <c r="AZ876" i="64"/>
  <c r="AZ925" i="64"/>
  <c r="AZ848" i="64"/>
  <c r="AZ1624" i="64"/>
  <c r="AZ1743" i="64" s="1"/>
  <c r="AZ900" i="64"/>
  <c r="AZ2272" i="64"/>
  <c r="AZ2296" i="64"/>
  <c r="AR3140" i="64"/>
  <c r="AR2241" i="64"/>
  <c r="AR3114" i="64"/>
  <c r="AR2215" i="64"/>
  <c r="AR2183" i="64"/>
  <c r="AR3063" i="64"/>
  <c r="AR3089" i="64"/>
  <c r="AR2161" i="64"/>
  <c r="AR2116" i="64"/>
  <c r="AR3192" i="64"/>
  <c r="AR2072" i="64"/>
  <c r="AR2529" i="64"/>
  <c r="AR2597" i="64"/>
  <c r="AR2000" i="64"/>
  <c r="AR1928" i="64"/>
  <c r="AR1893" i="64"/>
  <c r="AR2629" i="64"/>
  <c r="AR2493" i="64"/>
  <c r="AR1776" i="64"/>
  <c r="AR2036" i="64"/>
  <c r="AR2663" i="64"/>
  <c r="AR1869" i="64"/>
  <c r="AR1752" i="64"/>
  <c r="AR1767" i="64" s="1"/>
  <c r="AR949" i="64"/>
  <c r="AR962" i="64" s="1"/>
  <c r="AR1345" i="64"/>
  <c r="AR1624" i="64"/>
  <c r="AR1743" i="64" s="1"/>
  <c r="AR1293" i="64"/>
  <c r="AR876" i="64"/>
  <c r="AR2272" i="64"/>
  <c r="AR848" i="64"/>
  <c r="AR900" i="64"/>
  <c r="AR925" i="64"/>
  <c r="AR2296" i="64"/>
  <c r="AJ2241" i="64"/>
  <c r="AJ3114" i="64"/>
  <c r="AJ3089" i="64"/>
  <c r="AJ2183" i="64"/>
  <c r="AJ3063" i="64"/>
  <c r="AJ2215" i="64"/>
  <c r="AJ2161" i="64"/>
  <c r="AJ3140" i="64"/>
  <c r="AJ2116" i="64"/>
  <c r="AJ2072" i="64"/>
  <c r="AJ3192" i="64"/>
  <c r="AJ2529" i="64"/>
  <c r="AJ2000" i="64"/>
  <c r="AJ2597" i="64"/>
  <c r="AJ2493" i="64"/>
  <c r="AJ2036" i="64"/>
  <c r="AJ1928" i="64"/>
  <c r="AJ1893" i="64"/>
  <c r="AJ2629" i="64"/>
  <c r="AJ1776" i="64"/>
  <c r="AJ2663" i="64"/>
  <c r="AJ1869" i="64"/>
  <c r="AJ949" i="64"/>
  <c r="AJ962" i="64" s="1"/>
  <c r="AJ1624" i="64"/>
  <c r="AJ1743" i="64" s="1"/>
  <c r="AJ1752" i="64"/>
  <c r="AJ1767" i="64" s="1"/>
  <c r="AJ1345" i="64"/>
  <c r="AJ1293" i="64"/>
  <c r="AJ876" i="64"/>
  <c r="AJ925" i="64"/>
  <c r="AJ848" i="64"/>
  <c r="AJ900" i="64"/>
  <c r="AJ2272" i="64"/>
  <c r="AJ2296" i="64"/>
  <c r="AB2241" i="64"/>
  <c r="AB3114" i="64"/>
  <c r="AB3140" i="64"/>
  <c r="AB3089" i="64"/>
  <c r="AB2215" i="64"/>
  <c r="AB3063" i="64"/>
  <c r="AB2183" i="64"/>
  <c r="AB2161" i="64"/>
  <c r="AB2116" i="64"/>
  <c r="AB2072" i="64"/>
  <c r="AB3192" i="64"/>
  <c r="AB2529" i="64"/>
  <c r="AB2493" i="64"/>
  <c r="AB2036" i="64"/>
  <c r="AB2000" i="64"/>
  <c r="AB1928" i="64"/>
  <c r="AB1893" i="64"/>
  <c r="AB2597" i="64"/>
  <c r="AB2629" i="64"/>
  <c r="AB1776" i="64"/>
  <c r="AB2663" i="64"/>
  <c r="AB1869" i="64"/>
  <c r="AB949" i="64"/>
  <c r="AB962" i="64" s="1"/>
  <c r="AB1345" i="64"/>
  <c r="AB1752" i="64"/>
  <c r="AB1767" i="64" s="1"/>
  <c r="AB1624" i="64"/>
  <c r="AB1743" i="64" s="1"/>
  <c r="AB1293" i="64"/>
  <c r="AB876" i="64"/>
  <c r="AB2272" i="64"/>
  <c r="AB848" i="64"/>
  <c r="AB900" i="64"/>
  <c r="AB925" i="64"/>
  <c r="AB2296" i="64"/>
  <c r="T2241" i="64"/>
  <c r="T3114" i="64"/>
  <c r="T3140" i="64"/>
  <c r="T3089" i="64"/>
  <c r="T3063" i="64"/>
  <c r="T2183" i="64"/>
  <c r="T2161" i="64"/>
  <c r="T2215" i="64"/>
  <c r="T2116" i="64"/>
  <c r="T3192" i="64"/>
  <c r="T2529" i="64"/>
  <c r="T2072" i="64"/>
  <c r="T2000" i="64"/>
  <c r="T2597" i="64"/>
  <c r="T1928" i="64"/>
  <c r="T1893" i="64"/>
  <c r="T2036" i="64"/>
  <c r="T2629" i="64"/>
  <c r="T1776" i="64"/>
  <c r="T2663" i="64"/>
  <c r="T2493" i="64"/>
  <c r="T1869" i="64"/>
  <c r="T1752" i="64"/>
  <c r="T1767" i="64" s="1"/>
  <c r="T949" i="64"/>
  <c r="T962" i="64" s="1"/>
  <c r="T1624" i="64"/>
  <c r="T1743" i="64" s="1"/>
  <c r="T1345" i="64"/>
  <c r="T1293" i="64"/>
  <c r="T876" i="64"/>
  <c r="T925" i="64"/>
  <c r="T848" i="64"/>
  <c r="T900" i="64"/>
  <c r="T2272" i="64"/>
  <c r="T2296" i="64"/>
  <c r="CG2238" i="64"/>
  <c r="CG2260" i="64" s="1"/>
  <c r="CG3137" i="64"/>
  <c r="CG3154" i="64" s="1"/>
  <c r="CG3111" i="64"/>
  <c r="CG3128" i="64" s="1"/>
  <c r="CG3086" i="64"/>
  <c r="CG3103" i="64" s="1"/>
  <c r="CG2180" i="64"/>
  <c r="CG2203" i="64" s="1"/>
  <c r="CG2212" i="64"/>
  <c r="CG2229" i="64" s="1"/>
  <c r="CG3060" i="64"/>
  <c r="CG3077" i="64" s="1"/>
  <c r="CG2158" i="64"/>
  <c r="CG2171" i="64" s="1"/>
  <c r="CG2113" i="64"/>
  <c r="CG2148" i="64" s="1"/>
  <c r="CG3189" i="64"/>
  <c r="CG3203" i="64" s="1"/>
  <c r="CG2069" i="64"/>
  <c r="CG2104" i="64" s="1"/>
  <c r="CG2526" i="64"/>
  <c r="CG2549" i="64" s="1"/>
  <c r="CG2594" i="64"/>
  <c r="CG2617" i="64" s="1"/>
  <c r="CG1997" i="64"/>
  <c r="CG2024" i="64" s="1"/>
  <c r="CG2490" i="64"/>
  <c r="CG2517" i="64" s="1"/>
  <c r="CG1925" i="64"/>
  <c r="CG1952" i="64" s="1"/>
  <c r="CG1890" i="64"/>
  <c r="CG1917" i="64" s="1"/>
  <c r="CG2626" i="64"/>
  <c r="CG2651" i="64" s="1"/>
  <c r="CG2033" i="64"/>
  <c r="CG2060" i="64" s="1"/>
  <c r="CG1773" i="64"/>
  <c r="CG1786" i="64" s="1"/>
  <c r="CG2660" i="64"/>
  <c r="CG2685" i="64" s="1"/>
  <c r="CG1866" i="64"/>
  <c r="CG946" i="64"/>
  <c r="CG959" i="64" s="1"/>
  <c r="CG1621" i="64"/>
  <c r="CG1342" i="64"/>
  <c r="CG1355" i="64" s="1"/>
  <c r="CG1749" i="64"/>
  <c r="CG1764" i="64" s="1"/>
  <c r="CG1597" i="64"/>
  <c r="CG1612" i="64" s="1"/>
  <c r="CG1290" i="64"/>
  <c r="CG1305" i="64" s="1"/>
  <c r="CG873" i="64"/>
  <c r="CG2269" i="64"/>
  <c r="CG2284" i="64" s="1"/>
  <c r="CG845" i="64"/>
  <c r="CG897" i="64"/>
  <c r="CG2293" i="64"/>
  <c r="CG2308" i="64" s="1"/>
  <c r="BY2238" i="64"/>
  <c r="BY2260" i="64" s="1"/>
  <c r="BY3111" i="64"/>
  <c r="BY3128" i="64" s="1"/>
  <c r="BY3137" i="64"/>
  <c r="BY3154" i="64" s="1"/>
  <c r="BY3086" i="64"/>
  <c r="BY3103" i="64" s="1"/>
  <c r="BY3060" i="64"/>
  <c r="BY3077" i="64" s="1"/>
  <c r="BY2180" i="64"/>
  <c r="BY2203" i="64" s="1"/>
  <c r="BY2212" i="64"/>
  <c r="BY2229" i="64" s="1"/>
  <c r="BY2158" i="64"/>
  <c r="BY2171" i="64" s="1"/>
  <c r="BY2113" i="64"/>
  <c r="BY2148" i="64" s="1"/>
  <c r="BY3189" i="64"/>
  <c r="BY3203" i="64" s="1"/>
  <c r="BY2526" i="64"/>
  <c r="BY2549" i="64" s="1"/>
  <c r="BY2069" i="64"/>
  <c r="BY2104" i="64" s="1"/>
  <c r="BY2490" i="64"/>
  <c r="BY2517" i="64" s="1"/>
  <c r="BY1997" i="64"/>
  <c r="BY2024" i="64" s="1"/>
  <c r="BY2594" i="64"/>
  <c r="BY2617" i="64" s="1"/>
  <c r="BY1925" i="64"/>
  <c r="BY1952" i="64" s="1"/>
  <c r="BY1890" i="64"/>
  <c r="BY1917" i="64" s="1"/>
  <c r="BY2626" i="64"/>
  <c r="BY2651" i="64" s="1"/>
  <c r="BY1773" i="64"/>
  <c r="BY1786" i="64" s="1"/>
  <c r="BY2033" i="64"/>
  <c r="BY2060" i="64" s="1"/>
  <c r="BY2660" i="64"/>
  <c r="BY2685" i="64" s="1"/>
  <c r="BY1866" i="64"/>
  <c r="BY946" i="64"/>
  <c r="BY959" i="64" s="1"/>
  <c r="BY1342" i="64"/>
  <c r="BY1355" i="64" s="1"/>
  <c r="BY1597" i="64"/>
  <c r="BY1612" i="64" s="1"/>
  <c r="BY1621" i="64"/>
  <c r="BY1290" i="64"/>
  <c r="BY1305" i="64" s="1"/>
  <c r="BY873" i="64"/>
  <c r="BY1749" i="64"/>
  <c r="BY1764" i="64" s="1"/>
  <c r="BY922" i="64"/>
  <c r="BY845" i="64"/>
  <c r="BY897" i="64"/>
  <c r="BY2293" i="64"/>
  <c r="BY2308" i="64" s="1"/>
  <c r="BQ2238" i="64"/>
  <c r="BQ2260" i="64" s="1"/>
  <c r="BQ3111" i="64"/>
  <c r="BQ3128" i="64" s="1"/>
  <c r="BQ3137" i="64"/>
  <c r="BQ3154" i="64" s="1"/>
  <c r="BQ3086" i="64"/>
  <c r="BQ3103" i="64" s="1"/>
  <c r="BQ3060" i="64"/>
  <c r="BQ3077" i="64" s="1"/>
  <c r="BQ2180" i="64"/>
  <c r="BQ2203" i="64" s="1"/>
  <c r="BQ2158" i="64"/>
  <c r="BQ2171" i="64" s="1"/>
  <c r="BQ2212" i="64"/>
  <c r="BQ2229" i="64" s="1"/>
  <c r="BQ2113" i="64"/>
  <c r="BQ2148" i="64" s="1"/>
  <c r="BQ3189" i="64"/>
  <c r="BQ3203" i="64" s="1"/>
  <c r="BQ2069" i="64"/>
  <c r="BQ2104" i="64" s="1"/>
  <c r="BQ2526" i="64"/>
  <c r="BQ2549" i="64" s="1"/>
  <c r="BQ2594" i="64"/>
  <c r="BQ2617" i="64" s="1"/>
  <c r="BQ1997" i="64"/>
  <c r="BQ2024" i="64" s="1"/>
  <c r="BQ2490" i="64"/>
  <c r="BQ2517" i="64" s="1"/>
  <c r="BQ1925" i="64"/>
  <c r="BQ1952" i="64" s="1"/>
  <c r="BQ2033" i="64"/>
  <c r="BQ2060" i="64" s="1"/>
  <c r="BQ1890" i="64"/>
  <c r="BQ1917" i="64" s="1"/>
  <c r="BQ2626" i="64"/>
  <c r="BQ2651" i="64" s="1"/>
  <c r="BQ1773" i="64"/>
  <c r="BQ1786" i="64" s="1"/>
  <c r="BQ2660" i="64"/>
  <c r="BQ2685" i="64" s="1"/>
  <c r="BQ1866" i="64"/>
  <c r="BQ946" i="64"/>
  <c r="BQ959" i="64" s="1"/>
  <c r="BQ1749" i="64"/>
  <c r="BQ1764" i="64" s="1"/>
  <c r="BQ1621" i="64"/>
  <c r="BQ1342" i="64"/>
  <c r="BQ1355" i="64" s="1"/>
  <c r="BQ1597" i="64"/>
  <c r="BQ1612" i="64" s="1"/>
  <c r="BQ1290" i="64"/>
  <c r="BQ1305" i="64" s="1"/>
  <c r="BQ873" i="64"/>
  <c r="BQ2269" i="64"/>
  <c r="BQ2284" i="64" s="1"/>
  <c r="BQ845" i="64"/>
  <c r="BQ897" i="64"/>
  <c r="BQ2293" i="64"/>
  <c r="BQ2308" i="64" s="1"/>
  <c r="BI2238" i="64"/>
  <c r="BI2260" i="64" s="1"/>
  <c r="BI3111" i="64"/>
  <c r="BI3128" i="64" s="1"/>
  <c r="BI3137" i="64"/>
  <c r="BI3154" i="64" s="1"/>
  <c r="BI2212" i="64"/>
  <c r="BI2229" i="64" s="1"/>
  <c r="BI2180" i="64"/>
  <c r="BI2203" i="64" s="1"/>
  <c r="BI2158" i="64"/>
  <c r="BI2171" i="64" s="1"/>
  <c r="BI3086" i="64"/>
  <c r="BI3103" i="64" s="1"/>
  <c r="BI3060" i="64"/>
  <c r="BI3077" i="64" s="1"/>
  <c r="BI2113" i="64"/>
  <c r="BI2148" i="64" s="1"/>
  <c r="BI3189" i="64"/>
  <c r="BI3203" i="64" s="1"/>
  <c r="BI2526" i="64"/>
  <c r="BI2549" i="64" s="1"/>
  <c r="BI2069" i="64"/>
  <c r="BI2104" i="64" s="1"/>
  <c r="BI2490" i="64"/>
  <c r="BI2517" i="64" s="1"/>
  <c r="BI1997" i="64"/>
  <c r="BI2024" i="64" s="1"/>
  <c r="BI2594" i="64"/>
  <c r="BI2617" i="64" s="1"/>
  <c r="BI1925" i="64"/>
  <c r="BI1952" i="64" s="1"/>
  <c r="BI1890" i="64"/>
  <c r="BI1917" i="64" s="1"/>
  <c r="BI2033" i="64"/>
  <c r="BI2060" i="64" s="1"/>
  <c r="BI2626" i="64"/>
  <c r="BI2651" i="64" s="1"/>
  <c r="BI1773" i="64"/>
  <c r="BI1786" i="64" s="1"/>
  <c r="BI2660" i="64"/>
  <c r="BI2685" i="64" s="1"/>
  <c r="BI1621" i="64"/>
  <c r="BI946" i="64"/>
  <c r="BI959" i="64" s="1"/>
  <c r="BI1866" i="64"/>
  <c r="BI1342" i="64"/>
  <c r="BI1355" i="64" s="1"/>
  <c r="BI1749" i="64"/>
  <c r="BI1764" i="64" s="1"/>
  <c r="BI1597" i="64"/>
  <c r="BI1612" i="64" s="1"/>
  <c r="BI1290" i="64"/>
  <c r="BI1305" i="64" s="1"/>
  <c r="BI873" i="64"/>
  <c r="BI922" i="64"/>
  <c r="BI845" i="64"/>
  <c r="BI897" i="64"/>
  <c r="BI2293" i="64"/>
  <c r="BI2308" i="64" s="1"/>
  <c r="BA2238" i="64"/>
  <c r="BA2260" i="64" s="1"/>
  <c r="BA3111" i="64"/>
  <c r="BA3128" i="64" s="1"/>
  <c r="BA3137" i="64"/>
  <c r="BA3154" i="64" s="1"/>
  <c r="BA2212" i="64"/>
  <c r="BA2229" i="64" s="1"/>
  <c r="BA3060" i="64"/>
  <c r="BA3077" i="64" s="1"/>
  <c r="BA2180" i="64"/>
  <c r="BA2203" i="64" s="1"/>
  <c r="BA2158" i="64"/>
  <c r="BA2171" i="64" s="1"/>
  <c r="BA3086" i="64"/>
  <c r="BA3103" i="64" s="1"/>
  <c r="BA2113" i="64"/>
  <c r="BA2148" i="64" s="1"/>
  <c r="BA3189" i="64"/>
  <c r="BA3203" i="64" s="1"/>
  <c r="BA2069" i="64"/>
  <c r="BA2104" i="64" s="1"/>
  <c r="BA2526" i="64"/>
  <c r="BA2549" i="64" s="1"/>
  <c r="BA2594" i="64"/>
  <c r="BA2617" i="64" s="1"/>
  <c r="BA1997" i="64"/>
  <c r="BA2024" i="64" s="1"/>
  <c r="BA1925" i="64"/>
  <c r="BA1952" i="64" s="1"/>
  <c r="BA1890" i="64"/>
  <c r="BA1917" i="64" s="1"/>
  <c r="BA2626" i="64"/>
  <c r="BA2651" i="64" s="1"/>
  <c r="BA2033" i="64"/>
  <c r="BA2060" i="64" s="1"/>
  <c r="BA1773" i="64"/>
  <c r="BA1786" i="64" s="1"/>
  <c r="BA2660" i="64"/>
  <c r="BA2685" i="64" s="1"/>
  <c r="BA2490" i="64"/>
  <c r="BA2517" i="64" s="1"/>
  <c r="BA1866" i="64"/>
  <c r="BA1749" i="64"/>
  <c r="BA1764" i="64" s="1"/>
  <c r="BA946" i="64"/>
  <c r="BA959" i="64" s="1"/>
  <c r="BA1342" i="64"/>
  <c r="BA1355" i="64" s="1"/>
  <c r="BA1597" i="64"/>
  <c r="BA1612" i="64" s="1"/>
  <c r="BA1621" i="64"/>
  <c r="BA1290" i="64"/>
  <c r="BA1305" i="64" s="1"/>
  <c r="BA922" i="64"/>
  <c r="BA873" i="64"/>
  <c r="BA2269" i="64"/>
  <c r="BA2284" i="64" s="1"/>
  <c r="BA845" i="64"/>
  <c r="BA897" i="64"/>
  <c r="BA2293" i="64"/>
  <c r="BA2308" i="64" s="1"/>
  <c r="AS2238" i="64"/>
  <c r="AS2260" i="64" s="1"/>
  <c r="AS3137" i="64"/>
  <c r="AS3154" i="64" s="1"/>
  <c r="AS3111" i="64"/>
  <c r="AS3128" i="64" s="1"/>
  <c r="AS3086" i="64"/>
  <c r="AS3103" i="64" s="1"/>
  <c r="AS2180" i="64"/>
  <c r="AS2203" i="64" s="1"/>
  <c r="AS2212" i="64"/>
  <c r="AS2229" i="64" s="1"/>
  <c r="AS3060" i="64"/>
  <c r="AS3077" i="64" s="1"/>
  <c r="AS2158" i="64"/>
  <c r="AS2171" i="64" s="1"/>
  <c r="AS2113" i="64"/>
  <c r="AS2148" i="64" s="1"/>
  <c r="AS3189" i="64"/>
  <c r="AS3203" i="64" s="1"/>
  <c r="AS2526" i="64"/>
  <c r="AS2549" i="64" s="1"/>
  <c r="AS1997" i="64"/>
  <c r="AS2024" i="64" s="1"/>
  <c r="AS2069" i="64"/>
  <c r="AS2104" i="64" s="1"/>
  <c r="AS2594" i="64"/>
  <c r="AS2617" i="64" s="1"/>
  <c r="AS2490" i="64"/>
  <c r="AS2517" i="64" s="1"/>
  <c r="AS1925" i="64"/>
  <c r="AS1952" i="64" s="1"/>
  <c r="AS1890" i="64"/>
  <c r="AS1917" i="64" s="1"/>
  <c r="AS2626" i="64"/>
  <c r="AS2651" i="64" s="1"/>
  <c r="AS1773" i="64"/>
  <c r="AS1786" i="64" s="1"/>
  <c r="AS2033" i="64"/>
  <c r="AS2060" i="64" s="1"/>
  <c r="AS2660" i="64"/>
  <c r="AS2685" i="64" s="1"/>
  <c r="AS1866" i="64"/>
  <c r="AS946" i="64"/>
  <c r="AS959" i="64" s="1"/>
  <c r="AS1749" i="64"/>
  <c r="AS1764" i="64" s="1"/>
  <c r="AS1342" i="64"/>
  <c r="AS1355" i="64" s="1"/>
  <c r="AS1621" i="64"/>
  <c r="AS1597" i="64"/>
  <c r="AS1612" i="64" s="1"/>
  <c r="AS1290" i="64"/>
  <c r="AS1305" i="64" s="1"/>
  <c r="AS873" i="64"/>
  <c r="AS845" i="64"/>
  <c r="AS922" i="64"/>
  <c r="AS897" i="64"/>
  <c r="AS2293" i="64"/>
  <c r="AS2308" i="64" s="1"/>
  <c r="AK2238" i="64"/>
  <c r="AK2260" i="64" s="1"/>
  <c r="AK3111" i="64"/>
  <c r="AK3128" i="64" s="1"/>
  <c r="AK3137" i="64"/>
  <c r="AK3154" i="64" s="1"/>
  <c r="AK3086" i="64"/>
  <c r="AK3103" i="64" s="1"/>
  <c r="AK2212" i="64"/>
  <c r="AK2229" i="64" s="1"/>
  <c r="AK3060" i="64"/>
  <c r="AK3077" i="64" s="1"/>
  <c r="AK2180" i="64"/>
  <c r="AK2203" i="64" s="1"/>
  <c r="AK2158" i="64"/>
  <c r="AK2171" i="64" s="1"/>
  <c r="AK2113" i="64"/>
  <c r="AK2148" i="64" s="1"/>
  <c r="AK3189" i="64"/>
  <c r="AK3203" i="64" s="1"/>
  <c r="AK2526" i="64"/>
  <c r="AK2549" i="64" s="1"/>
  <c r="AK2069" i="64"/>
  <c r="AK2104" i="64" s="1"/>
  <c r="AK2594" i="64"/>
  <c r="AK2617" i="64" s="1"/>
  <c r="AK2490" i="64"/>
  <c r="AK2517" i="64" s="1"/>
  <c r="AK1997" i="64"/>
  <c r="AK2024" i="64" s="1"/>
  <c r="AK1925" i="64"/>
  <c r="AK1952" i="64" s="1"/>
  <c r="AK2033" i="64"/>
  <c r="AK2060" i="64" s="1"/>
  <c r="AK1890" i="64"/>
  <c r="AK1917" i="64" s="1"/>
  <c r="AK2626" i="64"/>
  <c r="AK2651" i="64" s="1"/>
  <c r="AK1773" i="64"/>
  <c r="AK1786" i="64" s="1"/>
  <c r="AK1866" i="64"/>
  <c r="AK2660" i="64"/>
  <c r="AK2685" i="64" s="1"/>
  <c r="AK946" i="64"/>
  <c r="AK959" i="64" s="1"/>
  <c r="AK1621" i="64"/>
  <c r="AK1342" i="64"/>
  <c r="AK1355" i="64" s="1"/>
  <c r="AK1597" i="64"/>
  <c r="AK1612" i="64" s="1"/>
  <c r="AK1749" i="64"/>
  <c r="AK1764" i="64" s="1"/>
  <c r="AK1290" i="64"/>
  <c r="AK1305" i="64" s="1"/>
  <c r="AK873" i="64"/>
  <c r="AK922" i="64"/>
  <c r="AK2269" i="64"/>
  <c r="AK2284" i="64" s="1"/>
  <c r="AK845" i="64"/>
  <c r="AK897" i="64"/>
  <c r="AK2293" i="64"/>
  <c r="AK2308" i="64" s="1"/>
  <c r="AC2238" i="64"/>
  <c r="AC2260" i="64" s="1"/>
  <c r="AC3111" i="64"/>
  <c r="AC3128" i="64" s="1"/>
  <c r="AC3137" i="64"/>
  <c r="AC3154" i="64" s="1"/>
  <c r="AC2212" i="64"/>
  <c r="AC2229" i="64" s="1"/>
  <c r="AC3086" i="64"/>
  <c r="AC3103" i="64" s="1"/>
  <c r="AC2158" i="64"/>
  <c r="AC2171" i="64" s="1"/>
  <c r="AC3060" i="64"/>
  <c r="AC3077" i="64" s="1"/>
  <c r="AC2113" i="64"/>
  <c r="AC2148" i="64" s="1"/>
  <c r="AC2180" i="64"/>
  <c r="AC2203" i="64" s="1"/>
  <c r="AC3189" i="64"/>
  <c r="AC3203" i="64" s="1"/>
  <c r="AC2526" i="64"/>
  <c r="AC2549" i="64" s="1"/>
  <c r="AC2069" i="64"/>
  <c r="AC2104" i="64" s="1"/>
  <c r="AC2594" i="64"/>
  <c r="AC2617" i="64" s="1"/>
  <c r="AC1925" i="64"/>
  <c r="AC1952" i="64" s="1"/>
  <c r="AC1890" i="64"/>
  <c r="AC1917" i="64" s="1"/>
  <c r="AC2490" i="64"/>
  <c r="AC2517" i="64" s="1"/>
  <c r="AC2033" i="64"/>
  <c r="AC2060" i="64" s="1"/>
  <c r="AC2626" i="64"/>
  <c r="AC2651" i="64" s="1"/>
  <c r="AC1997" i="64"/>
  <c r="AC2024" i="64" s="1"/>
  <c r="AC1773" i="64"/>
  <c r="AC1786" i="64" s="1"/>
  <c r="AC2660" i="64"/>
  <c r="AC2685" i="64" s="1"/>
  <c r="AC1621" i="64"/>
  <c r="AC1749" i="64"/>
  <c r="AC1764" i="64" s="1"/>
  <c r="AC1342" i="64"/>
  <c r="AC1355" i="64" s="1"/>
  <c r="AC1866" i="64"/>
  <c r="AC1597" i="64"/>
  <c r="AC1612" i="64" s="1"/>
  <c r="AC1290" i="64"/>
  <c r="AC1305" i="64" s="1"/>
  <c r="AC873" i="64"/>
  <c r="AC946" i="64"/>
  <c r="AC959" i="64" s="1"/>
  <c r="AC845" i="64"/>
  <c r="AC897" i="64"/>
  <c r="AC2293" i="64"/>
  <c r="AC2308" i="64" s="1"/>
  <c r="U2238" i="64"/>
  <c r="U2260" i="64" s="1"/>
  <c r="U3137" i="64"/>
  <c r="U3154" i="64" s="1"/>
  <c r="U3111" i="64"/>
  <c r="U3128" i="64" s="1"/>
  <c r="U3086" i="64"/>
  <c r="U3103" i="64" s="1"/>
  <c r="U2212" i="64"/>
  <c r="U3060" i="64"/>
  <c r="U3077" i="64" s="1"/>
  <c r="U2158" i="64"/>
  <c r="U2171" i="64" s="1"/>
  <c r="U2180" i="64"/>
  <c r="U2203" i="64" s="1"/>
  <c r="U2113" i="64"/>
  <c r="U2148" i="64" s="1"/>
  <c r="U3189" i="64"/>
  <c r="U3203" i="64" s="1"/>
  <c r="U2526" i="64"/>
  <c r="U2549" i="64" s="1"/>
  <c r="U2069" i="64"/>
  <c r="U2104" i="64" s="1"/>
  <c r="U2594" i="64"/>
  <c r="U2617" i="64" s="1"/>
  <c r="U2490" i="64"/>
  <c r="U2517" i="64" s="1"/>
  <c r="U1925" i="64"/>
  <c r="U1952" i="64" s="1"/>
  <c r="U1890" i="64"/>
  <c r="U1917" i="64" s="1"/>
  <c r="U1997" i="64"/>
  <c r="U2024" i="64" s="1"/>
  <c r="U2626" i="64"/>
  <c r="U2651" i="64" s="1"/>
  <c r="U2033" i="64"/>
  <c r="U2060" i="64" s="1"/>
  <c r="U1773" i="64"/>
  <c r="U1786" i="64" s="1"/>
  <c r="U2660" i="64"/>
  <c r="U2685" i="64" s="1"/>
  <c r="U1866" i="64"/>
  <c r="U1342" i="64"/>
  <c r="U1355" i="64" s="1"/>
  <c r="U1749" i="64"/>
  <c r="U1764" i="64" s="1"/>
  <c r="U1597" i="64"/>
  <c r="U1612" i="64" s="1"/>
  <c r="U1621" i="64"/>
  <c r="U1290" i="64"/>
  <c r="U1305" i="64" s="1"/>
  <c r="U873" i="64"/>
  <c r="U2269" i="64"/>
  <c r="U2284" i="64" s="1"/>
  <c r="U845" i="64"/>
  <c r="U946" i="64"/>
  <c r="U959" i="64" s="1"/>
  <c r="U922" i="64"/>
  <c r="U897" i="64"/>
  <c r="U2293" i="64"/>
  <c r="U2308" i="64" s="1"/>
  <c r="X560" i="64"/>
  <c r="U569" i="64"/>
  <c r="AC569" i="64"/>
  <c r="AK569" i="64"/>
  <c r="AS569" i="64"/>
  <c r="BA569" i="64"/>
  <c r="BI569" i="64"/>
  <c r="BQ569" i="64"/>
  <c r="BY569" i="64"/>
  <c r="BY583" i="64" s="1"/>
  <c r="CG569" i="64"/>
  <c r="U570" i="64"/>
  <c r="AC570" i="64"/>
  <c r="AK570" i="64"/>
  <c r="AS570" i="64"/>
  <c r="BA570" i="64"/>
  <c r="BI570" i="64"/>
  <c r="BQ570" i="64"/>
  <c r="BY570" i="64"/>
  <c r="CG570" i="64"/>
  <c r="T573" i="64"/>
  <c r="AB573" i="64"/>
  <c r="AJ573" i="64"/>
  <c r="AR573" i="64"/>
  <c r="AZ573" i="64"/>
  <c r="BH573" i="64"/>
  <c r="BP573" i="64"/>
  <c r="BY573" i="64"/>
  <c r="CK573" i="64"/>
  <c r="AA574" i="64"/>
  <c r="AA584" i="64" s="1"/>
  <c r="AK574" i="64"/>
  <c r="AK584" i="64" s="1"/>
  <c r="AW574" i="64"/>
  <c r="AW584" i="64" s="1"/>
  <c r="BG574" i="64"/>
  <c r="BG584" i="64" s="1"/>
  <c r="BQ574" i="64"/>
  <c r="BQ584" i="64" s="1"/>
  <c r="CC574" i="64"/>
  <c r="CC584" i="64" s="1"/>
  <c r="AS619" i="64"/>
  <c r="BS619" i="64"/>
  <c r="X620" i="64"/>
  <c r="X643" i="64" s="1"/>
  <c r="AK620" i="64"/>
  <c r="AK643" i="64" s="1"/>
  <c r="AW620" i="64"/>
  <c r="AW643" i="64" s="1"/>
  <c r="BK620" i="64"/>
  <c r="BK643" i="64" s="1"/>
  <c r="CJ620" i="64"/>
  <c r="CJ643" i="64" s="1"/>
  <c r="AM623" i="64"/>
  <c r="AZ623" i="64"/>
  <c r="BL623" i="64"/>
  <c r="BZ623" i="64"/>
  <c r="AR624" i="64"/>
  <c r="BD624" i="64"/>
  <c r="BR624" i="64"/>
  <c r="CC624" i="64"/>
  <c r="T2292" i="64"/>
  <c r="AU2292" i="64"/>
  <c r="BG2292" i="64"/>
  <c r="BU2292" i="64"/>
  <c r="CI2292" i="64"/>
  <c r="AI2296" i="64"/>
  <c r="AA2297" i="64"/>
  <c r="AV848" i="64"/>
  <c r="AN849" i="64"/>
  <c r="BZ872" i="64"/>
  <c r="BZ887" i="64" s="1"/>
  <c r="BR873" i="64"/>
  <c r="BA876" i="64"/>
  <c r="AS877" i="64"/>
  <c r="CE896" i="64"/>
  <c r="BW897" i="64"/>
  <c r="BK901" i="64"/>
  <c r="AZ921" i="64"/>
  <c r="CG922" i="64"/>
  <c r="AV926" i="64"/>
  <c r="BQ2268" i="64"/>
  <c r="BQ2283" i="64" s="1"/>
  <c r="CH1341" i="64"/>
  <c r="CH1354" i="64" s="1"/>
  <c r="CI1345" i="64"/>
  <c r="BJ945" i="64"/>
  <c r="BC2237" i="64"/>
  <c r="BC3085" i="64"/>
  <c r="BC3102" i="64" s="1"/>
  <c r="BC3110" i="64"/>
  <c r="BC3127" i="64" s="1"/>
  <c r="BC3136" i="64"/>
  <c r="BC3153" i="64" s="1"/>
  <c r="BC3059" i="64"/>
  <c r="BC3076" i="64" s="1"/>
  <c r="BC2211" i="64"/>
  <c r="BC2228" i="64" s="1"/>
  <c r="BC2179" i="64"/>
  <c r="BC2202" i="64" s="1"/>
  <c r="BC2157" i="64"/>
  <c r="BC2170" i="64" s="1"/>
  <c r="BC2068" i="64"/>
  <c r="BC2103" i="64" s="1"/>
  <c r="BC3188" i="64"/>
  <c r="BC3202" i="64" s="1"/>
  <c r="BC2112" i="64"/>
  <c r="BC2489" i="64"/>
  <c r="BC2516" i="64" s="1"/>
  <c r="BC1924" i="64"/>
  <c r="BC1951" i="64" s="1"/>
  <c r="BC2593" i="64"/>
  <c r="BC2616" i="64" s="1"/>
  <c r="BC2032" i="64"/>
  <c r="BC2059" i="64" s="1"/>
  <c r="BC1996" i="64"/>
  <c r="BC2023" i="64" s="1"/>
  <c r="BC2525" i="64"/>
  <c r="BC2548" i="64" s="1"/>
  <c r="BC2625" i="64"/>
  <c r="BC2650" i="64" s="1"/>
  <c r="BC2659" i="64"/>
  <c r="BC2684" i="64" s="1"/>
  <c r="BC1889" i="64"/>
  <c r="BC1916" i="64" s="1"/>
  <c r="BC1865" i="64"/>
  <c r="BC1880" i="64" s="1"/>
  <c r="BC1772" i="64"/>
  <c r="BC1785" i="64" s="1"/>
  <c r="BC1341" i="64"/>
  <c r="BC1354" i="64" s="1"/>
  <c r="BC1748" i="64"/>
  <c r="BC1763" i="64" s="1"/>
  <c r="BC1620" i="64"/>
  <c r="BC1596" i="64"/>
  <c r="BC1611" i="64" s="1"/>
  <c r="BC1289" i="64"/>
  <c r="BC1304" i="64" s="1"/>
  <c r="BC2268" i="64"/>
  <c r="BC2283" i="64" s="1"/>
  <c r="BC945" i="64"/>
  <c r="BC844" i="64"/>
  <c r="BC864" i="64" s="1"/>
  <c r="BC896" i="64"/>
  <c r="BC921" i="64"/>
  <c r="BC872" i="64"/>
  <c r="BC887" i="64" s="1"/>
  <c r="CI2242" i="64"/>
  <c r="CI3141" i="64"/>
  <c r="CI3115" i="64"/>
  <c r="CI3090" i="64"/>
  <c r="CI2184" i="64"/>
  <c r="CI2162" i="64"/>
  <c r="CI2175" i="64" s="1"/>
  <c r="CI3064" i="64"/>
  <c r="CI3081" i="64" s="1"/>
  <c r="CI2216" i="64"/>
  <c r="CI2233" i="64" s="1"/>
  <c r="CI3193" i="64"/>
  <c r="CI3207" i="64" s="1"/>
  <c r="CI2073" i="64"/>
  <c r="CI2108" i="64" s="1"/>
  <c r="CI2117" i="64"/>
  <c r="CI2152" i="64" s="1"/>
  <c r="CI2598" i="64"/>
  <c r="CI2621" i="64" s="1"/>
  <c r="CI2494" i="64"/>
  <c r="CI2521" i="64" s="1"/>
  <c r="CI2530" i="64"/>
  <c r="CI2553" i="64" s="1"/>
  <c r="CI2630" i="64"/>
  <c r="CI2655" i="64" s="1"/>
  <c r="CI2037" i="64"/>
  <c r="CI2064" i="64" s="1"/>
  <c r="CI2001" i="64"/>
  <c r="CI2028" i="64" s="1"/>
  <c r="CI2664" i="64"/>
  <c r="CI2689" i="64" s="1"/>
  <c r="CI1929" i="64"/>
  <c r="CI1956" i="64" s="1"/>
  <c r="CI1753" i="64"/>
  <c r="CI1894" i="64"/>
  <c r="CI1921" i="64" s="1"/>
  <c r="CI1777" i="64"/>
  <c r="CI1790" i="64" s="1"/>
  <c r="CI1870" i="64"/>
  <c r="CI1601" i="64"/>
  <c r="CI1616" i="64" s="1"/>
  <c r="CI1294" i="64"/>
  <c r="CI1625" i="64"/>
  <c r="CI2273" i="64"/>
  <c r="CI2288" i="64" s="1"/>
  <c r="CI950" i="64"/>
  <c r="CI963" i="64" s="1"/>
  <c r="CI849" i="64"/>
  <c r="CI2297" i="64"/>
  <c r="CI1346" i="64"/>
  <c r="CI1359" i="64" s="1"/>
  <c r="CI926" i="64"/>
  <c r="CI901" i="64"/>
  <c r="CI877" i="64"/>
  <c r="AE2242" i="64"/>
  <c r="AE3141" i="64"/>
  <c r="AE3090" i="64"/>
  <c r="AE3115" i="64"/>
  <c r="AE2184" i="64"/>
  <c r="AE3064" i="64"/>
  <c r="AE3081" i="64" s="1"/>
  <c r="AE2162" i="64"/>
  <c r="AE2175" i="64" s="1"/>
  <c r="AE2216" i="64"/>
  <c r="AE2233" i="64" s="1"/>
  <c r="AE3193" i="64"/>
  <c r="AE3207" i="64" s="1"/>
  <c r="AE2073" i="64"/>
  <c r="AE2108" i="64" s="1"/>
  <c r="AE2117" i="64"/>
  <c r="AE2152" i="64" s="1"/>
  <c r="AE2494" i="64"/>
  <c r="AE2521" i="64" s="1"/>
  <c r="AE2037" i="64"/>
  <c r="AE2064" i="64" s="1"/>
  <c r="AE2598" i="64"/>
  <c r="AE2621" i="64" s="1"/>
  <c r="AE2530" i="64"/>
  <c r="AE2553" i="64" s="1"/>
  <c r="AE2001" i="64"/>
  <c r="AE2028" i="64" s="1"/>
  <c r="AE2630" i="64"/>
  <c r="AE2655" i="64" s="1"/>
  <c r="AE2664" i="64"/>
  <c r="AE2689" i="64" s="1"/>
  <c r="AE1894" i="64"/>
  <c r="AE1921" i="64" s="1"/>
  <c r="AE1929" i="64"/>
  <c r="AE1956" i="64" s="1"/>
  <c r="AE1753" i="64"/>
  <c r="AE1777" i="64"/>
  <c r="AE1790" i="64" s="1"/>
  <c r="AE1294" i="64"/>
  <c r="AE2273" i="64"/>
  <c r="AE2288" i="64" s="1"/>
  <c r="AE1870" i="64"/>
  <c r="AE1601" i="64"/>
  <c r="AE1616" i="64" s="1"/>
  <c r="AE950" i="64"/>
  <c r="AE963" i="64" s="1"/>
  <c r="AE926" i="64"/>
  <c r="AE849" i="64"/>
  <c r="AE1625" i="64"/>
  <c r="AE1346" i="64"/>
  <c r="AE1359" i="64" s="1"/>
  <c r="AE901" i="64"/>
  <c r="AE2297" i="64"/>
  <c r="AE877" i="64"/>
  <c r="X2241" i="64"/>
  <c r="X3140" i="64"/>
  <c r="X3089" i="64"/>
  <c r="X3114" i="64"/>
  <c r="X3063" i="64"/>
  <c r="X2215" i="64"/>
  <c r="X2183" i="64"/>
  <c r="X2161" i="64"/>
  <c r="X3192" i="64"/>
  <c r="X2493" i="64"/>
  <c r="X2072" i="64"/>
  <c r="X2597" i="64"/>
  <c r="X2036" i="64"/>
  <c r="X2529" i="64"/>
  <c r="X2116" i="64"/>
  <c r="X1928" i="64"/>
  <c r="X2663" i="64"/>
  <c r="X1893" i="64"/>
  <c r="X2000" i="64"/>
  <c r="X1869" i="64"/>
  <c r="X1752" i="64"/>
  <c r="X1767" i="64" s="1"/>
  <c r="X1624" i="64"/>
  <c r="X1743" i="64" s="1"/>
  <c r="X2629" i="64"/>
  <c r="X2272" i="64"/>
  <c r="X1776" i="64"/>
  <c r="X949" i="64"/>
  <c r="X962" i="64" s="1"/>
  <c r="X900" i="64"/>
  <c r="X2296" i="64"/>
  <c r="X876" i="64"/>
  <c r="X1345" i="64"/>
  <c r="X1293" i="64"/>
  <c r="AG2238" i="64"/>
  <c r="AG2260" i="64" s="1"/>
  <c r="AG3137" i="64"/>
  <c r="AG3154" i="64" s="1"/>
  <c r="AG3111" i="64"/>
  <c r="AG3128" i="64" s="1"/>
  <c r="AG3060" i="64"/>
  <c r="AG3077" i="64" s="1"/>
  <c r="AG3086" i="64"/>
  <c r="AG3103" i="64" s="1"/>
  <c r="AG2180" i="64"/>
  <c r="AG2203" i="64" s="1"/>
  <c r="AG2212" i="64"/>
  <c r="AG2229" i="64" s="1"/>
  <c r="AG2158" i="64"/>
  <c r="AG2171" i="64" s="1"/>
  <c r="AG3189" i="64"/>
  <c r="AG3203" i="64" s="1"/>
  <c r="AG2113" i="64"/>
  <c r="AG2148" i="64" s="1"/>
  <c r="AG2490" i="64"/>
  <c r="AG2517" i="64" s="1"/>
  <c r="AG2594" i="64"/>
  <c r="AG2617" i="64" s="1"/>
  <c r="AG2033" i="64"/>
  <c r="AG2060" i="64" s="1"/>
  <c r="AG1997" i="64"/>
  <c r="AG2024" i="64" s="1"/>
  <c r="AG1925" i="64"/>
  <c r="AG1952" i="64" s="1"/>
  <c r="AG2526" i="64"/>
  <c r="AG2549" i="64" s="1"/>
  <c r="AG2660" i="64"/>
  <c r="AG2685" i="64" s="1"/>
  <c r="AG1890" i="64"/>
  <c r="AG1917" i="64" s="1"/>
  <c r="AG1749" i="64"/>
  <c r="AG1764" i="64" s="1"/>
  <c r="AG1866" i="64"/>
  <c r="AG2069" i="64"/>
  <c r="AG2104" i="64" s="1"/>
  <c r="AG1621" i="64"/>
  <c r="AG1773" i="64"/>
  <c r="AG1786" i="64" s="1"/>
  <c r="AG1597" i="64"/>
  <c r="AG1612" i="64" s="1"/>
  <c r="AG2626" i="64"/>
  <c r="AG2651" i="64" s="1"/>
  <c r="AG2269" i="64"/>
  <c r="AG2284" i="64" s="1"/>
  <c r="AG946" i="64"/>
  <c r="AG959" i="64" s="1"/>
  <c r="AG897" i="64"/>
  <c r="AG2293" i="64"/>
  <c r="AG2308" i="64" s="1"/>
  <c r="AG922" i="64"/>
  <c r="AG873" i="64"/>
  <c r="AG1290" i="64"/>
  <c r="AG1305" i="64" s="1"/>
  <c r="X573" i="64"/>
  <c r="BD573" i="64"/>
  <c r="BK624" i="64"/>
  <c r="CD2237" i="64"/>
  <c r="CD3136" i="64"/>
  <c r="CD3153" i="64" s="1"/>
  <c r="CD3110" i="64"/>
  <c r="CD3127" i="64" s="1"/>
  <c r="CD2211" i="64"/>
  <c r="CD2228" i="64" s="1"/>
  <c r="CD3085" i="64"/>
  <c r="CD3102" i="64" s="1"/>
  <c r="CD2179" i="64"/>
  <c r="CD2202" i="64" s="1"/>
  <c r="CD3059" i="64"/>
  <c r="CD3076" i="64" s="1"/>
  <c r="CD2157" i="64"/>
  <c r="CD2170" i="64" s="1"/>
  <c r="CD3188" i="64"/>
  <c r="CD3202" i="64" s="1"/>
  <c r="CD2112" i="64"/>
  <c r="CD2068" i="64"/>
  <c r="CD2103" i="64" s="1"/>
  <c r="CD2593" i="64"/>
  <c r="CD2616" i="64" s="1"/>
  <c r="CD2032" i="64"/>
  <c r="CD2059" i="64" s="1"/>
  <c r="CD2489" i="64"/>
  <c r="CD2516" i="64" s="1"/>
  <c r="CD2525" i="64"/>
  <c r="CD2548" i="64" s="1"/>
  <c r="CD1996" i="64"/>
  <c r="CD2023" i="64" s="1"/>
  <c r="CD2659" i="64"/>
  <c r="CD2684" i="64" s="1"/>
  <c r="CD1889" i="64"/>
  <c r="CD1916" i="64" s="1"/>
  <c r="CD1865" i="64"/>
  <c r="CD1880" i="64" s="1"/>
  <c r="CD1924" i="64"/>
  <c r="CD1951" i="64" s="1"/>
  <c r="CD2625" i="64"/>
  <c r="CD2650" i="64" s="1"/>
  <c r="CD1772" i="64"/>
  <c r="CD1785" i="64" s="1"/>
  <c r="CD1596" i="64"/>
  <c r="CD1611" i="64" s="1"/>
  <c r="CD1748" i="64"/>
  <c r="CD1763" i="64" s="1"/>
  <c r="CD1289" i="64"/>
  <c r="CD1304" i="64" s="1"/>
  <c r="CD945" i="64"/>
  <c r="CD921" i="64"/>
  <c r="CD1341" i="64"/>
  <c r="CD1354" i="64" s="1"/>
  <c r="CD1620" i="64"/>
  <c r="CD896" i="64"/>
  <c r="CD2268" i="64"/>
  <c r="CD2283" i="64" s="1"/>
  <c r="CD2292" i="64"/>
  <c r="CD872" i="64"/>
  <c r="CD887" i="64" s="1"/>
  <c r="CD844" i="64"/>
  <c r="CD864" i="64" s="1"/>
  <c r="BV2237" i="64"/>
  <c r="BV3136" i="64"/>
  <c r="BV3153" i="64" s="1"/>
  <c r="BV3110" i="64"/>
  <c r="BV3127" i="64" s="1"/>
  <c r="BV2211" i="64"/>
  <c r="BV2228" i="64" s="1"/>
  <c r="BV3085" i="64"/>
  <c r="BV3102" i="64" s="1"/>
  <c r="BV2179" i="64"/>
  <c r="BV2202" i="64" s="1"/>
  <c r="BV3059" i="64"/>
  <c r="BV3076" i="64" s="1"/>
  <c r="BV2157" i="64"/>
  <c r="BV2170" i="64" s="1"/>
  <c r="BV3188" i="64"/>
  <c r="BV3202" i="64" s="1"/>
  <c r="BV2112" i="64"/>
  <c r="BV2593" i="64"/>
  <c r="BV2616" i="64" s="1"/>
  <c r="BV2489" i="64"/>
  <c r="BV2516" i="64" s="1"/>
  <c r="BV2525" i="64"/>
  <c r="BV2548" i="64" s="1"/>
  <c r="BV2032" i="64"/>
  <c r="BV2059" i="64" s="1"/>
  <c r="BV1996" i="64"/>
  <c r="BV2023" i="64" s="1"/>
  <c r="BV2068" i="64"/>
  <c r="BV2103" i="64" s="1"/>
  <c r="BV2659" i="64"/>
  <c r="BV2684" i="64" s="1"/>
  <c r="BV1924" i="64"/>
  <c r="BV1951" i="64" s="1"/>
  <c r="BV1889" i="64"/>
  <c r="BV1916" i="64" s="1"/>
  <c r="BV1865" i="64"/>
  <c r="BV1880" i="64" s="1"/>
  <c r="BV2625" i="64"/>
  <c r="BV2650" i="64" s="1"/>
  <c r="BV1596" i="64"/>
  <c r="BV1611" i="64" s="1"/>
  <c r="BV1289" i="64"/>
  <c r="BV1304" i="64" s="1"/>
  <c r="BV945" i="64"/>
  <c r="BV1620" i="64"/>
  <c r="BV921" i="64"/>
  <c r="BV1772" i="64"/>
  <c r="BV1785" i="64" s="1"/>
  <c r="BV1748" i="64"/>
  <c r="BV1763" i="64" s="1"/>
  <c r="BV1341" i="64"/>
  <c r="BV1354" i="64" s="1"/>
  <c r="BV896" i="64"/>
  <c r="BV872" i="64"/>
  <c r="BV887" i="64" s="1"/>
  <c r="BV2268" i="64"/>
  <c r="BV2283" i="64" s="1"/>
  <c r="BV844" i="64"/>
  <c r="BV864" i="64" s="1"/>
  <c r="BN2237" i="64"/>
  <c r="BN3136" i="64"/>
  <c r="BN3153" i="64" s="1"/>
  <c r="BN3110" i="64"/>
  <c r="BN3127" i="64" s="1"/>
  <c r="BN2211" i="64"/>
  <c r="BN2228" i="64" s="1"/>
  <c r="BN3059" i="64"/>
  <c r="BN3076" i="64" s="1"/>
  <c r="BN2179" i="64"/>
  <c r="BN2202" i="64" s="1"/>
  <c r="BN3085" i="64"/>
  <c r="BN3102" i="64" s="1"/>
  <c r="BN2157" i="64"/>
  <c r="BN2170" i="64" s="1"/>
  <c r="BN3188" i="64"/>
  <c r="BN3202" i="64" s="1"/>
  <c r="BN2068" i="64"/>
  <c r="BN2103" i="64" s="1"/>
  <c r="BN2112" i="64"/>
  <c r="BN2593" i="64"/>
  <c r="BN2616" i="64" s="1"/>
  <c r="BN2032" i="64"/>
  <c r="BN2059" i="64" s="1"/>
  <c r="BN2489" i="64"/>
  <c r="BN2516" i="64" s="1"/>
  <c r="BN1996" i="64"/>
  <c r="BN2023" i="64" s="1"/>
  <c r="BN1924" i="64"/>
  <c r="BN1951" i="64" s="1"/>
  <c r="BN2659" i="64"/>
  <c r="BN2684" i="64" s="1"/>
  <c r="BN1889" i="64"/>
  <c r="BN1916" i="64" s="1"/>
  <c r="BN1865" i="64"/>
  <c r="BN1880" i="64" s="1"/>
  <c r="BN2625" i="64"/>
  <c r="BN2650" i="64" s="1"/>
  <c r="BN2525" i="64"/>
  <c r="BN2548" i="64" s="1"/>
  <c r="BN1772" i="64"/>
  <c r="BN1785" i="64" s="1"/>
  <c r="BN1596" i="64"/>
  <c r="BN1611" i="64" s="1"/>
  <c r="BN1289" i="64"/>
  <c r="BN1304" i="64" s="1"/>
  <c r="BN1748" i="64"/>
  <c r="BN1763" i="64" s="1"/>
  <c r="BN1620" i="64"/>
  <c r="BN945" i="64"/>
  <c r="BN921" i="64"/>
  <c r="BN1341" i="64"/>
  <c r="BN1354" i="64" s="1"/>
  <c r="BN896" i="64"/>
  <c r="BN2268" i="64"/>
  <c r="BN2283" i="64" s="1"/>
  <c r="BN872" i="64"/>
  <c r="BN887" i="64" s="1"/>
  <c r="BN844" i="64"/>
  <c r="BN864" i="64" s="1"/>
  <c r="BF2237" i="64"/>
  <c r="BF3136" i="64"/>
  <c r="BF3153" i="64" s="1"/>
  <c r="BF3110" i="64"/>
  <c r="BF3127" i="64" s="1"/>
  <c r="BF3085" i="64"/>
  <c r="BF3102" i="64" s="1"/>
  <c r="BF3059" i="64"/>
  <c r="BF3076" i="64" s="1"/>
  <c r="BF2211" i="64"/>
  <c r="BF2228" i="64" s="1"/>
  <c r="BF2179" i="64"/>
  <c r="BF2202" i="64" s="1"/>
  <c r="BF2157" i="64"/>
  <c r="BF2170" i="64" s="1"/>
  <c r="BF3188" i="64"/>
  <c r="BF3202" i="64" s="1"/>
  <c r="BF2068" i="64"/>
  <c r="BF2103" i="64" s="1"/>
  <c r="BF2593" i="64"/>
  <c r="BF2616" i="64" s="1"/>
  <c r="BF2112" i="64"/>
  <c r="BF2489" i="64"/>
  <c r="BF2516" i="64" s="1"/>
  <c r="BF2032" i="64"/>
  <c r="BF2059" i="64" s="1"/>
  <c r="BF2525" i="64"/>
  <c r="BF2548" i="64" s="1"/>
  <c r="BF1996" i="64"/>
  <c r="BF2023" i="64" s="1"/>
  <c r="BF2659" i="64"/>
  <c r="BF2684" i="64" s="1"/>
  <c r="BF1889" i="64"/>
  <c r="BF1916" i="64" s="1"/>
  <c r="BF1865" i="64"/>
  <c r="BF1880" i="64" s="1"/>
  <c r="BF1924" i="64"/>
  <c r="BF1951" i="64" s="1"/>
  <c r="BF2625" i="64"/>
  <c r="BF2650" i="64" s="1"/>
  <c r="BF1772" i="64"/>
  <c r="BF1785" i="64" s="1"/>
  <c r="BF1748" i="64"/>
  <c r="BF1763" i="64" s="1"/>
  <c r="BF1596" i="64"/>
  <c r="BF1611" i="64" s="1"/>
  <c r="BF1620" i="64"/>
  <c r="BF1289" i="64"/>
  <c r="BF1304" i="64" s="1"/>
  <c r="BF945" i="64"/>
  <c r="BF921" i="64"/>
  <c r="BF1341" i="64"/>
  <c r="BF1354" i="64" s="1"/>
  <c r="BF896" i="64"/>
  <c r="BF872" i="64"/>
  <c r="BF887" i="64" s="1"/>
  <c r="BF2268" i="64"/>
  <c r="BF2283" i="64" s="1"/>
  <c r="BF844" i="64"/>
  <c r="BF864" i="64" s="1"/>
  <c r="AX2237" i="64"/>
  <c r="AX3136" i="64"/>
  <c r="AX3153" i="64" s="1"/>
  <c r="AX3110" i="64"/>
  <c r="AX3127" i="64" s="1"/>
  <c r="AX3059" i="64"/>
  <c r="AX3076" i="64" s="1"/>
  <c r="AX2211" i="64"/>
  <c r="AX2228" i="64" s="1"/>
  <c r="AX2179" i="64"/>
  <c r="AX2202" i="64" s="1"/>
  <c r="AX3085" i="64"/>
  <c r="AX3102" i="64" s="1"/>
  <c r="AX2157" i="64"/>
  <c r="AX2170" i="64" s="1"/>
  <c r="AX3188" i="64"/>
  <c r="AX3202" i="64" s="1"/>
  <c r="AX2112" i="64"/>
  <c r="AX2068" i="64"/>
  <c r="AX2103" i="64" s="1"/>
  <c r="AX2593" i="64"/>
  <c r="AX2616" i="64" s="1"/>
  <c r="AX2525" i="64"/>
  <c r="AX2548" i="64" s="1"/>
  <c r="AX2032" i="64"/>
  <c r="AX2059" i="64" s="1"/>
  <c r="AX1996" i="64"/>
  <c r="AX2023" i="64" s="1"/>
  <c r="AX2659" i="64"/>
  <c r="AX2684" i="64" s="1"/>
  <c r="AX1924" i="64"/>
  <c r="AX1951" i="64" s="1"/>
  <c r="AX2489" i="64"/>
  <c r="AX2516" i="64" s="1"/>
  <c r="AX1889" i="64"/>
  <c r="AX1916" i="64" s="1"/>
  <c r="AX1865" i="64"/>
  <c r="AX1880" i="64" s="1"/>
  <c r="AX2625" i="64"/>
  <c r="AX2650" i="64" s="1"/>
  <c r="AX1772" i="64"/>
  <c r="AX1785" i="64" s="1"/>
  <c r="AX1596" i="64"/>
  <c r="AX1611" i="64" s="1"/>
  <c r="AX1289" i="64"/>
  <c r="AX1304" i="64" s="1"/>
  <c r="AX945" i="64"/>
  <c r="AX1748" i="64"/>
  <c r="AX1763" i="64" s="1"/>
  <c r="AX921" i="64"/>
  <c r="AX1341" i="64"/>
  <c r="AX1354" i="64" s="1"/>
  <c r="AX896" i="64"/>
  <c r="AX2268" i="64"/>
  <c r="AX2283" i="64" s="1"/>
  <c r="AX1620" i="64"/>
  <c r="AX872" i="64"/>
  <c r="AX887" i="64" s="1"/>
  <c r="AX844" i="64"/>
  <c r="AX864" i="64" s="1"/>
  <c r="AP2237" i="64"/>
  <c r="AP3136" i="64"/>
  <c r="AP3153" i="64" s="1"/>
  <c r="AP3110" i="64"/>
  <c r="AP3127" i="64" s="1"/>
  <c r="AP3085" i="64"/>
  <c r="AP3102" i="64" s="1"/>
  <c r="AP2211" i="64"/>
  <c r="AP2228" i="64" s="1"/>
  <c r="AP2179" i="64"/>
  <c r="AP2202" i="64" s="1"/>
  <c r="AP3059" i="64"/>
  <c r="AP3076" i="64" s="1"/>
  <c r="AP2157" i="64"/>
  <c r="AP2170" i="64" s="1"/>
  <c r="AP3188" i="64"/>
  <c r="AP3202" i="64" s="1"/>
  <c r="AP2068" i="64"/>
  <c r="AP2103" i="64" s="1"/>
  <c r="AP2593" i="64"/>
  <c r="AP2616" i="64" s="1"/>
  <c r="AP2032" i="64"/>
  <c r="AP2059" i="64" s="1"/>
  <c r="AP2112" i="64"/>
  <c r="AP2489" i="64"/>
  <c r="AP2516" i="64" s="1"/>
  <c r="AP2525" i="64"/>
  <c r="AP2548" i="64" s="1"/>
  <c r="AP1996" i="64"/>
  <c r="AP2023" i="64" s="1"/>
  <c r="AP2659" i="64"/>
  <c r="AP2684" i="64" s="1"/>
  <c r="AP1889" i="64"/>
  <c r="AP1916" i="64" s="1"/>
  <c r="AP1865" i="64"/>
  <c r="AP1880" i="64" s="1"/>
  <c r="AP2625" i="64"/>
  <c r="AP2650" i="64" s="1"/>
  <c r="AP1924" i="64"/>
  <c r="AP1951" i="64" s="1"/>
  <c r="AP1596" i="64"/>
  <c r="AP1611" i="64" s="1"/>
  <c r="AP1289" i="64"/>
  <c r="AP1304" i="64" s="1"/>
  <c r="AP1748" i="64"/>
  <c r="AP1763" i="64" s="1"/>
  <c r="AP945" i="64"/>
  <c r="AP1772" i="64"/>
  <c r="AP1785" i="64" s="1"/>
  <c r="AP1620" i="64"/>
  <c r="AP921" i="64"/>
  <c r="AP1341" i="64"/>
  <c r="AP1354" i="64" s="1"/>
  <c r="AP896" i="64"/>
  <c r="AP872" i="64"/>
  <c r="AP887" i="64" s="1"/>
  <c r="AP2268" i="64"/>
  <c r="AP2283" i="64" s="1"/>
  <c r="AP844" i="64"/>
  <c r="AP864" i="64" s="1"/>
  <c r="AH2237" i="64"/>
  <c r="AH3136" i="64"/>
  <c r="AH3153" i="64" s="1"/>
  <c r="AH3110" i="64"/>
  <c r="AH3127" i="64" s="1"/>
  <c r="AH3085" i="64"/>
  <c r="AH3102" i="64" s="1"/>
  <c r="AH3059" i="64"/>
  <c r="AH3076" i="64" s="1"/>
  <c r="AH2211" i="64"/>
  <c r="AH2228" i="64" s="1"/>
  <c r="AH2179" i="64"/>
  <c r="AH2202" i="64" s="1"/>
  <c r="AH2157" i="64"/>
  <c r="AH2170" i="64" s="1"/>
  <c r="AH3188" i="64"/>
  <c r="AH3202" i="64" s="1"/>
  <c r="AH2068" i="64"/>
  <c r="AH2103" i="64" s="1"/>
  <c r="AH2112" i="64"/>
  <c r="AH2593" i="64"/>
  <c r="AH2616" i="64" s="1"/>
  <c r="AH2489" i="64"/>
  <c r="AH2516" i="64" s="1"/>
  <c r="AH2525" i="64"/>
  <c r="AH2548" i="64" s="1"/>
  <c r="AH2032" i="64"/>
  <c r="AH2059" i="64" s="1"/>
  <c r="AH1996" i="64"/>
  <c r="AH2023" i="64" s="1"/>
  <c r="AH2659" i="64"/>
  <c r="AH2684" i="64" s="1"/>
  <c r="AH1889" i="64"/>
  <c r="AH1916" i="64" s="1"/>
  <c r="AH1924" i="64"/>
  <c r="AH1951" i="64" s="1"/>
  <c r="AH1865" i="64"/>
  <c r="AH1880" i="64" s="1"/>
  <c r="AH2625" i="64"/>
  <c r="AH2650" i="64" s="1"/>
  <c r="AH1772" i="64"/>
  <c r="AH1785" i="64" s="1"/>
  <c r="AH1596" i="64"/>
  <c r="AH1611" i="64" s="1"/>
  <c r="AH1289" i="64"/>
  <c r="AH1304" i="64" s="1"/>
  <c r="AH1620" i="64"/>
  <c r="AH945" i="64"/>
  <c r="AH921" i="64"/>
  <c r="AH1341" i="64"/>
  <c r="AH1354" i="64" s="1"/>
  <c r="AH896" i="64"/>
  <c r="AH1748" i="64"/>
  <c r="AH1763" i="64" s="1"/>
  <c r="AH2268" i="64"/>
  <c r="AH2283" i="64" s="1"/>
  <c r="AH872" i="64"/>
  <c r="AH887" i="64" s="1"/>
  <c r="AH844" i="64"/>
  <c r="AH864" i="64" s="1"/>
  <c r="Z2237" i="64"/>
  <c r="Z3136" i="64"/>
  <c r="Z3153" i="64" s="1"/>
  <c r="Z3110" i="64"/>
  <c r="Z3127" i="64" s="1"/>
  <c r="Z2211" i="64"/>
  <c r="Z2228" i="64" s="1"/>
  <c r="Z3059" i="64"/>
  <c r="Z3076" i="64" s="1"/>
  <c r="Z2179" i="64"/>
  <c r="Z2202" i="64" s="1"/>
  <c r="Z2157" i="64"/>
  <c r="Z2170" i="64" s="1"/>
  <c r="Z3188" i="64"/>
  <c r="Z3202" i="64" s="1"/>
  <c r="Z3085" i="64"/>
  <c r="Z3102" i="64" s="1"/>
  <c r="Z2068" i="64"/>
  <c r="Z2103" i="64" s="1"/>
  <c r="Z2593" i="64"/>
  <c r="Z2616" i="64" s="1"/>
  <c r="Z2112" i="64"/>
  <c r="Z2032" i="64"/>
  <c r="Z2059" i="64" s="1"/>
  <c r="Z1996" i="64"/>
  <c r="Z2023" i="64" s="1"/>
  <c r="Z1924" i="64"/>
  <c r="Z1951" i="64" s="1"/>
  <c r="Z1889" i="64"/>
  <c r="Z1916" i="64" s="1"/>
  <c r="Z1865" i="64"/>
  <c r="Z1880" i="64" s="1"/>
  <c r="Z2525" i="64"/>
  <c r="Z2548" i="64" s="1"/>
  <c r="Z2489" i="64"/>
  <c r="Z2516" i="64" s="1"/>
  <c r="Z2625" i="64"/>
  <c r="Z2650" i="64" s="1"/>
  <c r="Z1772" i="64"/>
  <c r="Z1785" i="64" s="1"/>
  <c r="Z2659" i="64"/>
  <c r="Z2684" i="64" s="1"/>
  <c r="Z1596" i="64"/>
  <c r="Z1611" i="64" s="1"/>
  <c r="Z1620" i="64"/>
  <c r="Z1289" i="64"/>
  <c r="Z1304" i="64" s="1"/>
  <c r="Z945" i="64"/>
  <c r="Z1748" i="64"/>
  <c r="Z1763" i="64" s="1"/>
  <c r="Z921" i="64"/>
  <c r="Z1341" i="64"/>
  <c r="Z1354" i="64" s="1"/>
  <c r="Z896" i="64"/>
  <c r="Z872" i="64"/>
  <c r="Z887" i="64" s="1"/>
  <c r="Z2268" i="64"/>
  <c r="Z2283" i="64" s="1"/>
  <c r="Z844" i="64"/>
  <c r="Z864" i="64" s="1"/>
  <c r="CD2242" i="64"/>
  <c r="CD3141" i="64"/>
  <c r="CD3115" i="64"/>
  <c r="CD3064" i="64"/>
  <c r="CD3081" i="64" s="1"/>
  <c r="CD3090" i="64"/>
  <c r="CD2216" i="64"/>
  <c r="CD2233" i="64" s="1"/>
  <c r="CD3193" i="64"/>
  <c r="CD3207" i="64" s="1"/>
  <c r="CD2184" i="64"/>
  <c r="CD2162" i="64"/>
  <c r="CD2175" i="64" s="1"/>
  <c r="CD2598" i="64"/>
  <c r="CD2621" i="64" s="1"/>
  <c r="CD2073" i="64"/>
  <c r="CD2108" i="64" s="1"/>
  <c r="CD2117" i="64"/>
  <c r="CD2152" i="64" s="1"/>
  <c r="CD2037" i="64"/>
  <c r="CD2064" i="64" s="1"/>
  <c r="CD2530" i="64"/>
  <c r="CD2553" i="64" s="1"/>
  <c r="CD2494" i="64"/>
  <c r="CD2521" i="64" s="1"/>
  <c r="CD2001" i="64"/>
  <c r="CD2028" i="64" s="1"/>
  <c r="CD2664" i="64"/>
  <c r="CD2689" i="64" s="1"/>
  <c r="CD1894" i="64"/>
  <c r="CD1921" i="64" s="1"/>
  <c r="CD1870" i="64"/>
  <c r="CD2630" i="64"/>
  <c r="CD2655" i="64" s="1"/>
  <c r="CD1929" i="64"/>
  <c r="CD1956" i="64" s="1"/>
  <c r="CD1753" i="64"/>
  <c r="CD1625" i="64"/>
  <c r="CD1777" i="64"/>
  <c r="CD1790" i="64" s="1"/>
  <c r="CD2273" i="64"/>
  <c r="CD2288" i="64" s="1"/>
  <c r="CD950" i="64"/>
  <c r="CD963" i="64" s="1"/>
  <c r="CD926" i="64"/>
  <c r="CD1346" i="64"/>
  <c r="CD1359" i="64" s="1"/>
  <c r="CD1601" i="64"/>
  <c r="CD1616" i="64" s="1"/>
  <c r="CD901" i="64"/>
  <c r="CD2297" i="64"/>
  <c r="CD877" i="64"/>
  <c r="CD1294" i="64"/>
  <c r="CD849" i="64"/>
  <c r="CD624" i="64"/>
  <c r="BV2242" i="64"/>
  <c r="BV3141" i="64"/>
  <c r="BV3115" i="64"/>
  <c r="BV3090" i="64"/>
  <c r="BV3064" i="64"/>
  <c r="BV3081" i="64" s="1"/>
  <c r="BV2216" i="64"/>
  <c r="BV2233" i="64" s="1"/>
  <c r="BV2184" i="64"/>
  <c r="BV3193" i="64"/>
  <c r="BV3207" i="64" s="1"/>
  <c r="BV2162" i="64"/>
  <c r="BV2175" i="64" s="1"/>
  <c r="BV2598" i="64"/>
  <c r="BV2621" i="64" s="1"/>
  <c r="BV2073" i="64"/>
  <c r="BV2108" i="64" s="1"/>
  <c r="BV2037" i="64"/>
  <c r="BV2064" i="64" s="1"/>
  <c r="BV2530" i="64"/>
  <c r="BV2553" i="64" s="1"/>
  <c r="BV2494" i="64"/>
  <c r="BV2521" i="64" s="1"/>
  <c r="BV2001" i="64"/>
  <c r="BV2028" i="64" s="1"/>
  <c r="BV2664" i="64"/>
  <c r="BV2689" i="64" s="1"/>
  <c r="BV1894" i="64"/>
  <c r="BV1921" i="64" s="1"/>
  <c r="BV2117" i="64"/>
  <c r="BV2152" i="64" s="1"/>
  <c r="BV1929" i="64"/>
  <c r="BV1956" i="64" s="1"/>
  <c r="BV1870" i="64"/>
  <c r="BV2630" i="64"/>
  <c r="BV2655" i="64" s="1"/>
  <c r="BV1753" i="64"/>
  <c r="BV1777" i="64"/>
  <c r="BV1790" i="64" s="1"/>
  <c r="BV1625" i="64"/>
  <c r="BV2273" i="64"/>
  <c r="BV2288" i="64" s="1"/>
  <c r="BV950" i="64"/>
  <c r="BV963" i="64" s="1"/>
  <c r="BV926" i="64"/>
  <c r="BV1601" i="64"/>
  <c r="BV1616" i="64" s="1"/>
  <c r="BV1346" i="64"/>
  <c r="BV1359" i="64" s="1"/>
  <c r="BV1294" i="64"/>
  <c r="BV2297" i="64"/>
  <c r="BV877" i="64"/>
  <c r="BV849" i="64"/>
  <c r="BV901" i="64"/>
  <c r="BV624" i="64"/>
  <c r="BN2242" i="64"/>
  <c r="BN3141" i="64"/>
  <c r="BN3115" i="64"/>
  <c r="BN3090" i="64"/>
  <c r="BN3064" i="64"/>
  <c r="BN3081" i="64" s="1"/>
  <c r="BN2216" i="64"/>
  <c r="BN2233" i="64" s="1"/>
  <c r="BN2184" i="64"/>
  <c r="BN3193" i="64"/>
  <c r="BN3207" i="64" s="1"/>
  <c r="BN2162" i="64"/>
  <c r="BN2175" i="64" s="1"/>
  <c r="BN2598" i="64"/>
  <c r="BN2621" i="64" s="1"/>
  <c r="BN2117" i="64"/>
  <c r="BN2152" i="64" s="1"/>
  <c r="BN2037" i="64"/>
  <c r="BN2064" i="64" s="1"/>
  <c r="BN2530" i="64"/>
  <c r="BN2553" i="64" s="1"/>
  <c r="BN2073" i="64"/>
  <c r="BN2108" i="64" s="1"/>
  <c r="BN2001" i="64"/>
  <c r="BN2028" i="64" s="1"/>
  <c r="BN2494" i="64"/>
  <c r="BN2521" i="64" s="1"/>
  <c r="BN1929" i="64"/>
  <c r="BN1956" i="64" s="1"/>
  <c r="BN2664" i="64"/>
  <c r="BN2689" i="64" s="1"/>
  <c r="BN1894" i="64"/>
  <c r="BN1921" i="64" s="1"/>
  <c r="BN1870" i="64"/>
  <c r="BN2630" i="64"/>
  <c r="BN2655" i="64" s="1"/>
  <c r="BN1753" i="64"/>
  <c r="BN1777" i="64"/>
  <c r="BN1790" i="64" s="1"/>
  <c r="BN1625" i="64"/>
  <c r="BN2273" i="64"/>
  <c r="BN2288" i="64" s="1"/>
  <c r="BN950" i="64"/>
  <c r="BN963" i="64" s="1"/>
  <c r="BN1601" i="64"/>
  <c r="BN1616" i="64" s="1"/>
  <c r="BN926" i="64"/>
  <c r="BN1346" i="64"/>
  <c r="BN1359" i="64" s="1"/>
  <c r="BN2297" i="64"/>
  <c r="BN877" i="64"/>
  <c r="BN1294" i="64"/>
  <c r="BN901" i="64"/>
  <c r="BN849" i="64"/>
  <c r="BN624" i="64"/>
  <c r="BF2242" i="64"/>
  <c r="BF3141" i="64"/>
  <c r="BF3115" i="64"/>
  <c r="BF3090" i="64"/>
  <c r="BF3064" i="64"/>
  <c r="BF3081" i="64" s="1"/>
  <c r="BF2216" i="64"/>
  <c r="BF2233" i="64" s="1"/>
  <c r="BF2184" i="64"/>
  <c r="BF3193" i="64"/>
  <c r="BF3207" i="64" s="1"/>
  <c r="BF2162" i="64"/>
  <c r="BF2175" i="64" s="1"/>
  <c r="BF2598" i="64"/>
  <c r="BF2621" i="64" s="1"/>
  <c r="BF2117" i="64"/>
  <c r="BF2152" i="64" s="1"/>
  <c r="BF2073" i="64"/>
  <c r="BF2108" i="64" s="1"/>
  <c r="BF2037" i="64"/>
  <c r="BF2064" i="64" s="1"/>
  <c r="BF2530" i="64"/>
  <c r="BF2553" i="64" s="1"/>
  <c r="BF2494" i="64"/>
  <c r="BF2521" i="64" s="1"/>
  <c r="BF2001" i="64"/>
  <c r="BF2028" i="64" s="1"/>
  <c r="BF2664" i="64"/>
  <c r="BF2689" i="64" s="1"/>
  <c r="BF1894" i="64"/>
  <c r="BF1921" i="64" s="1"/>
  <c r="BF1870" i="64"/>
  <c r="BF1929" i="64"/>
  <c r="BF1956" i="64" s="1"/>
  <c r="BF2630" i="64"/>
  <c r="BF2655" i="64" s="1"/>
  <c r="BF1753" i="64"/>
  <c r="BF1625" i="64"/>
  <c r="BF1777" i="64"/>
  <c r="BF1790" i="64" s="1"/>
  <c r="BF1601" i="64"/>
  <c r="BF1616" i="64" s="1"/>
  <c r="BF2273" i="64"/>
  <c r="BF2288" i="64" s="1"/>
  <c r="BF950" i="64"/>
  <c r="BF963" i="64" s="1"/>
  <c r="BF926" i="64"/>
  <c r="BF1346" i="64"/>
  <c r="BF1359" i="64" s="1"/>
  <c r="BF2297" i="64"/>
  <c r="BF901" i="64"/>
  <c r="BF877" i="64"/>
  <c r="BF849" i="64"/>
  <c r="BF1294" i="64"/>
  <c r="BF624" i="64"/>
  <c r="AX2242" i="64"/>
  <c r="AX3141" i="64"/>
  <c r="AX3115" i="64"/>
  <c r="AX3090" i="64"/>
  <c r="AX3064" i="64"/>
  <c r="AX3081" i="64" s="1"/>
  <c r="AX2184" i="64"/>
  <c r="AX3193" i="64"/>
  <c r="AX3207" i="64" s="1"/>
  <c r="AX2216" i="64"/>
  <c r="AX2233" i="64" s="1"/>
  <c r="AX2162" i="64"/>
  <c r="AX2175" i="64" s="1"/>
  <c r="AX2598" i="64"/>
  <c r="AX2621" i="64" s="1"/>
  <c r="AX2117" i="64"/>
  <c r="AX2152" i="64" s="1"/>
  <c r="AX2073" i="64"/>
  <c r="AX2108" i="64" s="1"/>
  <c r="AX2037" i="64"/>
  <c r="AX2064" i="64" s="1"/>
  <c r="AX2530" i="64"/>
  <c r="AX2553" i="64" s="1"/>
  <c r="AX2001" i="64"/>
  <c r="AX2028" i="64" s="1"/>
  <c r="AX2494" i="64"/>
  <c r="AX2521" i="64" s="1"/>
  <c r="AX2664" i="64"/>
  <c r="AX2689" i="64" s="1"/>
  <c r="AX1929" i="64"/>
  <c r="AX1956" i="64" s="1"/>
  <c r="AX1894" i="64"/>
  <c r="AX1921" i="64" s="1"/>
  <c r="AX1870" i="64"/>
  <c r="AX2630" i="64"/>
  <c r="AX2655" i="64" s="1"/>
  <c r="AX1753" i="64"/>
  <c r="AX1625" i="64"/>
  <c r="AX1777" i="64"/>
  <c r="AX1790" i="64" s="1"/>
  <c r="AX2273" i="64"/>
  <c r="AX2288" i="64" s="1"/>
  <c r="AX950" i="64"/>
  <c r="AX963" i="64" s="1"/>
  <c r="AX926" i="64"/>
  <c r="AX1346" i="64"/>
  <c r="AX1359" i="64" s="1"/>
  <c r="AX901" i="64"/>
  <c r="AX2297" i="64"/>
  <c r="AX1294" i="64"/>
  <c r="AX877" i="64"/>
  <c r="AX1601" i="64"/>
  <c r="AX1616" i="64" s="1"/>
  <c r="AX849" i="64"/>
  <c r="AX624" i="64"/>
  <c r="AP2242" i="64"/>
  <c r="AP3141" i="64"/>
  <c r="AP3115" i="64"/>
  <c r="AP3090" i="64"/>
  <c r="AP3064" i="64"/>
  <c r="AP3081" i="64" s="1"/>
  <c r="AP2184" i="64"/>
  <c r="AP3193" i="64"/>
  <c r="AP3207" i="64" s="1"/>
  <c r="AP2162" i="64"/>
  <c r="AP2175" i="64" s="1"/>
  <c r="AP2598" i="64"/>
  <c r="AP2621" i="64" s="1"/>
  <c r="AP2216" i="64"/>
  <c r="AP2233" i="64" s="1"/>
  <c r="AP2073" i="64"/>
  <c r="AP2108" i="64" s="1"/>
  <c r="AP2117" i="64"/>
  <c r="AP2152" i="64" s="1"/>
  <c r="AP2037" i="64"/>
  <c r="AP2064" i="64" s="1"/>
  <c r="AP2530" i="64"/>
  <c r="AP2553" i="64" s="1"/>
  <c r="AP2494" i="64"/>
  <c r="AP2521" i="64" s="1"/>
  <c r="AP2001" i="64"/>
  <c r="AP2028" i="64" s="1"/>
  <c r="AP2664" i="64"/>
  <c r="AP2689" i="64" s="1"/>
  <c r="AP1894" i="64"/>
  <c r="AP1921" i="64" s="1"/>
  <c r="AP1870" i="64"/>
  <c r="AP2630" i="64"/>
  <c r="AP2655" i="64" s="1"/>
  <c r="AP1753" i="64"/>
  <c r="AP1777" i="64"/>
  <c r="AP1790" i="64" s="1"/>
  <c r="AP1625" i="64"/>
  <c r="AP2273" i="64"/>
  <c r="AP2288" i="64" s="1"/>
  <c r="AP950" i="64"/>
  <c r="AP963" i="64" s="1"/>
  <c r="AP1929" i="64"/>
  <c r="AP1956" i="64" s="1"/>
  <c r="AP926" i="64"/>
  <c r="AP1601" i="64"/>
  <c r="AP1616" i="64" s="1"/>
  <c r="AP1346" i="64"/>
  <c r="AP1359" i="64" s="1"/>
  <c r="AP2297" i="64"/>
  <c r="AP877" i="64"/>
  <c r="AP1294" i="64"/>
  <c r="AP849" i="64"/>
  <c r="AP624" i="64"/>
  <c r="AH2242" i="64"/>
  <c r="AH3141" i="64"/>
  <c r="AH3115" i="64"/>
  <c r="AH3090" i="64"/>
  <c r="AH3064" i="64"/>
  <c r="AH3081" i="64" s="1"/>
  <c r="AH2184" i="64"/>
  <c r="AH2216" i="64"/>
  <c r="AH2233" i="64" s="1"/>
  <c r="AH3193" i="64"/>
  <c r="AH3207" i="64" s="1"/>
  <c r="AH2162" i="64"/>
  <c r="AH2175" i="64" s="1"/>
  <c r="AH2598" i="64"/>
  <c r="AH2621" i="64" s="1"/>
  <c r="AH2037" i="64"/>
  <c r="AH2064" i="64" s="1"/>
  <c r="AH2073" i="64"/>
  <c r="AH2108" i="64" s="1"/>
  <c r="AH2530" i="64"/>
  <c r="AH2553" i="64" s="1"/>
  <c r="AH2117" i="64"/>
  <c r="AH2152" i="64" s="1"/>
  <c r="AH2494" i="64"/>
  <c r="AH2521" i="64" s="1"/>
  <c r="AH2001" i="64"/>
  <c r="AH2028" i="64" s="1"/>
  <c r="AH2664" i="64"/>
  <c r="AH2689" i="64" s="1"/>
  <c r="AH1894" i="64"/>
  <c r="AH1921" i="64" s="1"/>
  <c r="AH1870" i="64"/>
  <c r="AH1929" i="64"/>
  <c r="AH1956" i="64" s="1"/>
  <c r="AH2630" i="64"/>
  <c r="AH2655" i="64" s="1"/>
  <c r="AH1753" i="64"/>
  <c r="AH1777" i="64"/>
  <c r="AH1790" i="64" s="1"/>
  <c r="AH1625" i="64"/>
  <c r="AH2273" i="64"/>
  <c r="AH2288" i="64" s="1"/>
  <c r="AH950" i="64"/>
  <c r="AH963" i="64" s="1"/>
  <c r="AH1601" i="64"/>
  <c r="AH1616" i="64" s="1"/>
  <c r="AH926" i="64"/>
  <c r="AH1346" i="64"/>
  <c r="AH1359" i="64" s="1"/>
  <c r="AH2297" i="64"/>
  <c r="AH877" i="64"/>
  <c r="AH849" i="64"/>
  <c r="AH624" i="64"/>
  <c r="Z2242" i="64"/>
  <c r="Z3141" i="64"/>
  <c r="Z3115" i="64"/>
  <c r="Z3090" i="64"/>
  <c r="Z3064" i="64"/>
  <c r="Z3081" i="64" s="1"/>
  <c r="Z2184" i="64"/>
  <c r="Z2216" i="64"/>
  <c r="Z2233" i="64" s="1"/>
  <c r="Z2162" i="64"/>
  <c r="Z2175" i="64" s="1"/>
  <c r="Z2598" i="64"/>
  <c r="Z2621" i="64" s="1"/>
  <c r="Z3193" i="64"/>
  <c r="Z3207" i="64" s="1"/>
  <c r="Z2117" i="64"/>
  <c r="Z2152" i="64" s="1"/>
  <c r="Z2073" i="64"/>
  <c r="Z2108" i="64" s="1"/>
  <c r="Z2037" i="64"/>
  <c r="Z2064" i="64" s="1"/>
  <c r="Z2530" i="64"/>
  <c r="Z2553" i="64" s="1"/>
  <c r="Z2001" i="64"/>
  <c r="Z2028" i="64" s="1"/>
  <c r="Z2664" i="64"/>
  <c r="Z2689" i="64" s="1"/>
  <c r="Z1929" i="64"/>
  <c r="Z1956" i="64" s="1"/>
  <c r="Z1894" i="64"/>
  <c r="Z1921" i="64" s="1"/>
  <c r="Z2494" i="64"/>
  <c r="Z2521" i="64" s="1"/>
  <c r="Z1870" i="64"/>
  <c r="Z2630" i="64"/>
  <c r="Z2655" i="64" s="1"/>
  <c r="Z1753" i="64"/>
  <c r="Z1625" i="64"/>
  <c r="Z1601" i="64"/>
  <c r="Z1616" i="64" s="1"/>
  <c r="Z2273" i="64"/>
  <c r="Z2288" i="64" s="1"/>
  <c r="Z950" i="64"/>
  <c r="Z963" i="64" s="1"/>
  <c r="Z926" i="64"/>
  <c r="Z1346" i="64"/>
  <c r="Z1359" i="64" s="1"/>
  <c r="Z1777" i="64"/>
  <c r="Z1790" i="64" s="1"/>
  <c r="Z2297" i="64"/>
  <c r="Z1294" i="64"/>
  <c r="Z877" i="64"/>
  <c r="Z849" i="64"/>
  <c r="Z624" i="64"/>
  <c r="CE3140" i="64"/>
  <c r="CE2241" i="64"/>
  <c r="CE3114" i="64"/>
  <c r="CE3089" i="64"/>
  <c r="CE3063" i="64"/>
  <c r="CE2215" i="64"/>
  <c r="CE2183" i="64"/>
  <c r="CE2161" i="64"/>
  <c r="CE3192" i="64"/>
  <c r="CE2116" i="64"/>
  <c r="CE2036" i="64"/>
  <c r="CE2597" i="64"/>
  <c r="CE2529" i="64"/>
  <c r="CE2072" i="64"/>
  <c r="CE2000" i="64"/>
  <c r="CE1893" i="64"/>
  <c r="CE1928" i="64"/>
  <c r="CE2629" i="64"/>
  <c r="CE2493" i="64"/>
  <c r="CE1776" i="64"/>
  <c r="CE2663" i="64"/>
  <c r="CE949" i="64"/>
  <c r="CE962" i="64" s="1"/>
  <c r="CE925" i="64"/>
  <c r="CE1624" i="64"/>
  <c r="CE1743" i="64" s="1"/>
  <c r="CE1345" i="64"/>
  <c r="CE876" i="64"/>
  <c r="CE1869" i="64"/>
  <c r="CE848" i="64"/>
  <c r="CE623" i="64"/>
  <c r="CE1752" i="64"/>
  <c r="CE1767" i="64" s="1"/>
  <c r="CE900" i="64"/>
  <c r="BW3140" i="64"/>
  <c r="BW2241" i="64"/>
  <c r="BW3114" i="64"/>
  <c r="BW3089" i="64"/>
  <c r="BW3063" i="64"/>
  <c r="BW2215" i="64"/>
  <c r="BW2183" i="64"/>
  <c r="BW2161" i="64"/>
  <c r="BW3192" i="64"/>
  <c r="BW2116" i="64"/>
  <c r="BW2072" i="64"/>
  <c r="BW2036" i="64"/>
  <c r="BW2597" i="64"/>
  <c r="BW2000" i="64"/>
  <c r="BW2493" i="64"/>
  <c r="BW2529" i="64"/>
  <c r="BW1893" i="64"/>
  <c r="BW2629" i="64"/>
  <c r="BW1776" i="64"/>
  <c r="BW2663" i="64"/>
  <c r="BW1928" i="64"/>
  <c r="BW1869" i="64"/>
  <c r="BW1752" i="64"/>
  <c r="BW1767" i="64" s="1"/>
  <c r="BW1624" i="64"/>
  <c r="BW1743" i="64" s="1"/>
  <c r="BW949" i="64"/>
  <c r="BW962" i="64" s="1"/>
  <c r="BW925" i="64"/>
  <c r="BW1345" i="64"/>
  <c r="BW876" i="64"/>
  <c r="BW1293" i="64"/>
  <c r="BW2272" i="64"/>
  <c r="BW848" i="64"/>
  <c r="BW623" i="64"/>
  <c r="BW900" i="64"/>
  <c r="BO3140" i="64"/>
  <c r="BO2241" i="64"/>
  <c r="BO3114" i="64"/>
  <c r="BO3089" i="64"/>
  <c r="BO3063" i="64"/>
  <c r="BO2215" i="64"/>
  <c r="BO2183" i="64"/>
  <c r="BO2161" i="64"/>
  <c r="BO3192" i="64"/>
  <c r="BO2116" i="64"/>
  <c r="BO2072" i="64"/>
  <c r="BO2036" i="64"/>
  <c r="BO2493" i="64"/>
  <c r="BO2529" i="64"/>
  <c r="BO2000" i="64"/>
  <c r="BO1893" i="64"/>
  <c r="BO1928" i="64"/>
  <c r="BO2629" i="64"/>
  <c r="BO2597" i="64"/>
  <c r="BO2663" i="64"/>
  <c r="BO1869" i="64"/>
  <c r="BO949" i="64"/>
  <c r="BO962" i="64" s="1"/>
  <c r="BO1776" i="64"/>
  <c r="BO1752" i="64"/>
  <c r="BO1767" i="64" s="1"/>
  <c r="BO925" i="64"/>
  <c r="BO1345" i="64"/>
  <c r="BO1624" i="64"/>
  <c r="BO1743" i="64" s="1"/>
  <c r="BO876" i="64"/>
  <c r="BO848" i="64"/>
  <c r="BO1293" i="64"/>
  <c r="BO623" i="64"/>
  <c r="BO900" i="64"/>
  <c r="BG3140" i="64"/>
  <c r="BG3114" i="64"/>
  <c r="BG2241" i="64"/>
  <c r="BG3089" i="64"/>
  <c r="BG3063" i="64"/>
  <c r="BG2215" i="64"/>
  <c r="BG2183" i="64"/>
  <c r="BG2161" i="64"/>
  <c r="BG3192" i="64"/>
  <c r="BG2116" i="64"/>
  <c r="BG2072" i="64"/>
  <c r="BG2036" i="64"/>
  <c r="BG2597" i="64"/>
  <c r="BG2000" i="64"/>
  <c r="BG2529" i="64"/>
  <c r="BG2493" i="64"/>
  <c r="BG1928" i="64"/>
  <c r="BG1893" i="64"/>
  <c r="BG2629" i="64"/>
  <c r="BG1869" i="64"/>
  <c r="BG1776" i="64"/>
  <c r="BG2663" i="64"/>
  <c r="BG949" i="64"/>
  <c r="BG962" i="64" s="1"/>
  <c r="BG1624" i="64"/>
  <c r="BG1743" i="64" s="1"/>
  <c r="BG925" i="64"/>
  <c r="BG1345" i="64"/>
  <c r="BG1752" i="64"/>
  <c r="BG1767" i="64" s="1"/>
  <c r="BG1293" i="64"/>
  <c r="BG876" i="64"/>
  <c r="BG2272" i="64"/>
  <c r="BG848" i="64"/>
  <c r="BG623" i="64"/>
  <c r="BG900" i="64"/>
  <c r="AY3140" i="64"/>
  <c r="AY3114" i="64"/>
  <c r="AY2241" i="64"/>
  <c r="AY3089" i="64"/>
  <c r="AY3063" i="64"/>
  <c r="AY2215" i="64"/>
  <c r="AY2183" i="64"/>
  <c r="AY2161" i="64"/>
  <c r="AY3192" i="64"/>
  <c r="AY2116" i="64"/>
  <c r="AY2072" i="64"/>
  <c r="AY2036" i="64"/>
  <c r="AY2597" i="64"/>
  <c r="AY2493" i="64"/>
  <c r="AY2000" i="64"/>
  <c r="AY2529" i="64"/>
  <c r="AY1893" i="64"/>
  <c r="AY2629" i="64"/>
  <c r="AY1928" i="64"/>
  <c r="AY2663" i="64"/>
  <c r="AY1776" i="64"/>
  <c r="AY1624" i="64"/>
  <c r="AY1743" i="64" s="1"/>
  <c r="AY949" i="64"/>
  <c r="AY962" i="64" s="1"/>
  <c r="AY1869" i="64"/>
  <c r="AY925" i="64"/>
  <c r="AY1345" i="64"/>
  <c r="AY876" i="64"/>
  <c r="AY1293" i="64"/>
  <c r="AY848" i="64"/>
  <c r="AY623" i="64"/>
  <c r="AY900" i="64"/>
  <c r="AQ3140" i="64"/>
  <c r="AQ3114" i="64"/>
  <c r="AQ3089" i="64"/>
  <c r="AQ2241" i="64"/>
  <c r="AQ3063" i="64"/>
  <c r="AQ2215" i="64"/>
  <c r="AQ2183" i="64"/>
  <c r="AQ2161" i="64"/>
  <c r="AQ3192" i="64"/>
  <c r="AQ2116" i="64"/>
  <c r="AQ2072" i="64"/>
  <c r="AQ2597" i="64"/>
  <c r="AQ2036" i="64"/>
  <c r="AQ2493" i="64"/>
  <c r="AQ2529" i="64"/>
  <c r="AQ2000" i="64"/>
  <c r="AQ1893" i="64"/>
  <c r="AQ1928" i="64"/>
  <c r="AQ2629" i="64"/>
  <c r="AQ1776" i="64"/>
  <c r="AQ2663" i="64"/>
  <c r="AQ1869" i="64"/>
  <c r="AQ1752" i="64"/>
  <c r="AQ1767" i="64" s="1"/>
  <c r="AQ949" i="64"/>
  <c r="AQ962" i="64" s="1"/>
  <c r="AQ925" i="64"/>
  <c r="AQ1345" i="64"/>
  <c r="AQ1624" i="64"/>
  <c r="AQ1743" i="64" s="1"/>
  <c r="AQ876" i="64"/>
  <c r="AQ2272" i="64"/>
  <c r="AQ848" i="64"/>
  <c r="AQ623" i="64"/>
  <c r="AQ1293" i="64"/>
  <c r="AQ900" i="64"/>
  <c r="AI3140" i="64"/>
  <c r="AI3114" i="64"/>
  <c r="AI3089" i="64"/>
  <c r="AI3063" i="64"/>
  <c r="AI2215" i="64"/>
  <c r="AI2241" i="64"/>
  <c r="AI2183" i="64"/>
  <c r="AI2161" i="64"/>
  <c r="AI3192" i="64"/>
  <c r="AI2116" i="64"/>
  <c r="AI2036" i="64"/>
  <c r="AI2072" i="64"/>
  <c r="AI2000" i="64"/>
  <c r="AI2597" i="64"/>
  <c r="AI2493" i="64"/>
  <c r="AI1928" i="64"/>
  <c r="AI1893" i="64"/>
  <c r="AI2529" i="64"/>
  <c r="AI2629" i="64"/>
  <c r="AI1869" i="64"/>
  <c r="AI1776" i="64"/>
  <c r="AI949" i="64"/>
  <c r="AI962" i="64" s="1"/>
  <c r="AI1624" i="64"/>
  <c r="AI1743" i="64" s="1"/>
  <c r="AI2663" i="64"/>
  <c r="AI1752" i="64"/>
  <c r="AI1767" i="64" s="1"/>
  <c r="AI925" i="64"/>
  <c r="AI1345" i="64"/>
  <c r="AI1293" i="64"/>
  <c r="AI876" i="64"/>
  <c r="AI848" i="64"/>
  <c r="AI623" i="64"/>
  <c r="AI900" i="64"/>
  <c r="AA2241" i="64"/>
  <c r="AA3114" i="64"/>
  <c r="AA3140" i="64"/>
  <c r="AA3089" i="64"/>
  <c r="AA3063" i="64"/>
  <c r="AA2215" i="64"/>
  <c r="AA2183" i="64"/>
  <c r="AA2161" i="64"/>
  <c r="AA3192" i="64"/>
  <c r="AA2116" i="64"/>
  <c r="AA2072" i="64"/>
  <c r="AA2597" i="64"/>
  <c r="AA2493" i="64"/>
  <c r="AA2036" i="64"/>
  <c r="AA2529" i="64"/>
  <c r="AA2000" i="64"/>
  <c r="AA1893" i="64"/>
  <c r="AA2629" i="64"/>
  <c r="AA1928" i="64"/>
  <c r="AA1869" i="64"/>
  <c r="AA2663" i="64"/>
  <c r="AA1776" i="64"/>
  <c r="AA949" i="64"/>
  <c r="AA962" i="64" s="1"/>
  <c r="AA925" i="64"/>
  <c r="AA1345" i="64"/>
  <c r="AA1752" i="64"/>
  <c r="AA1767" i="64" s="1"/>
  <c r="AA876" i="64"/>
  <c r="AA2272" i="64"/>
  <c r="AA1293" i="64"/>
  <c r="AA848" i="64"/>
  <c r="AA623" i="64"/>
  <c r="AA900" i="64"/>
  <c r="CF3137" i="64"/>
  <c r="CF3154" i="64" s="1"/>
  <c r="CF3111" i="64"/>
  <c r="CF3128" i="64" s="1"/>
  <c r="CF2238" i="64"/>
  <c r="CF2260" i="64" s="1"/>
  <c r="CF3086" i="64"/>
  <c r="CF3103" i="64" s="1"/>
  <c r="CF3060" i="64"/>
  <c r="CF3077" i="64" s="1"/>
  <c r="CF2212" i="64"/>
  <c r="CF2229" i="64" s="1"/>
  <c r="CF2180" i="64"/>
  <c r="CF2203" i="64" s="1"/>
  <c r="CF2158" i="64"/>
  <c r="CF2171" i="64" s="1"/>
  <c r="CF3189" i="64"/>
  <c r="CF3203" i="64" s="1"/>
  <c r="CF2113" i="64"/>
  <c r="CF2148" i="64" s="1"/>
  <c r="CF2069" i="64"/>
  <c r="CF2104" i="64" s="1"/>
  <c r="CF2033" i="64"/>
  <c r="CF2060" i="64" s="1"/>
  <c r="CF2594" i="64"/>
  <c r="CF2617" i="64" s="1"/>
  <c r="CF1997" i="64"/>
  <c r="CF2024" i="64" s="1"/>
  <c r="CF2490" i="64"/>
  <c r="CF2517" i="64" s="1"/>
  <c r="CF2526" i="64"/>
  <c r="CF2549" i="64" s="1"/>
  <c r="CF1890" i="64"/>
  <c r="CF1917" i="64" s="1"/>
  <c r="CF2626" i="64"/>
  <c r="CF2651" i="64" s="1"/>
  <c r="CF1925" i="64"/>
  <c r="CF1952" i="64" s="1"/>
  <c r="CF2660" i="64"/>
  <c r="CF2685" i="64" s="1"/>
  <c r="CF1773" i="64"/>
  <c r="CF1786" i="64" s="1"/>
  <c r="CF1866" i="64"/>
  <c r="CF946" i="64"/>
  <c r="CF959" i="64" s="1"/>
  <c r="CF1621" i="64"/>
  <c r="CF922" i="64"/>
  <c r="CF1342" i="64"/>
  <c r="CF1355" i="64" s="1"/>
  <c r="CF1749" i="64"/>
  <c r="CF1764" i="64" s="1"/>
  <c r="CF1597" i="64"/>
  <c r="CF1612" i="64" s="1"/>
  <c r="CF873" i="64"/>
  <c r="CF1290" i="64"/>
  <c r="CF1305" i="64" s="1"/>
  <c r="CF2269" i="64"/>
  <c r="CF2284" i="64" s="1"/>
  <c r="CF845" i="64"/>
  <c r="CF620" i="64"/>
  <c r="CF643" i="64" s="1"/>
  <c r="CF897" i="64"/>
  <c r="BX3111" i="64"/>
  <c r="BX3128" i="64" s="1"/>
  <c r="BX2238" i="64"/>
  <c r="BX2260" i="64" s="1"/>
  <c r="BX3137" i="64"/>
  <c r="BX3154" i="64" s="1"/>
  <c r="BX3060" i="64"/>
  <c r="BX3077" i="64" s="1"/>
  <c r="BX2212" i="64"/>
  <c r="BX2229" i="64" s="1"/>
  <c r="BX3086" i="64"/>
  <c r="BX3103" i="64" s="1"/>
  <c r="BX2180" i="64"/>
  <c r="BX2203" i="64" s="1"/>
  <c r="BX2158" i="64"/>
  <c r="BX2171" i="64" s="1"/>
  <c r="BX3189" i="64"/>
  <c r="BX3203" i="64" s="1"/>
  <c r="BX2113" i="64"/>
  <c r="BX2148" i="64" s="1"/>
  <c r="BX2033" i="64"/>
  <c r="BX2060" i="64" s="1"/>
  <c r="BX2490" i="64"/>
  <c r="BX2517" i="64" s="1"/>
  <c r="BX2526" i="64"/>
  <c r="BX2549" i="64" s="1"/>
  <c r="BX1997" i="64"/>
  <c r="BX2024" i="64" s="1"/>
  <c r="BX2069" i="64"/>
  <c r="BX2104" i="64" s="1"/>
  <c r="BX2594" i="64"/>
  <c r="BX2617" i="64" s="1"/>
  <c r="BX1890" i="64"/>
  <c r="BX1917" i="64" s="1"/>
  <c r="BX1925" i="64"/>
  <c r="BX1952" i="64" s="1"/>
  <c r="BX2626" i="64"/>
  <c r="BX2651" i="64" s="1"/>
  <c r="BX2660" i="64"/>
  <c r="BX2685" i="64" s="1"/>
  <c r="BX1866" i="64"/>
  <c r="BX1773" i="64"/>
  <c r="BX1786" i="64" s="1"/>
  <c r="BX1749" i="64"/>
  <c r="BX1764" i="64" s="1"/>
  <c r="BX946" i="64"/>
  <c r="BX959" i="64" s="1"/>
  <c r="BX922" i="64"/>
  <c r="BX1342" i="64"/>
  <c r="BX1355" i="64" s="1"/>
  <c r="BX1597" i="64"/>
  <c r="BX1612" i="64" s="1"/>
  <c r="BX2269" i="64"/>
  <c r="BX2284" i="64" s="1"/>
  <c r="BX873" i="64"/>
  <c r="BX1621" i="64"/>
  <c r="BX845" i="64"/>
  <c r="BX1290" i="64"/>
  <c r="BX1305" i="64" s="1"/>
  <c r="BX620" i="64"/>
  <c r="BX643" i="64" s="1"/>
  <c r="BX897" i="64"/>
  <c r="BP3137" i="64"/>
  <c r="BP3154" i="64" s="1"/>
  <c r="BP3111" i="64"/>
  <c r="BP3128" i="64" s="1"/>
  <c r="BP2238" i="64"/>
  <c r="BP2260" i="64" s="1"/>
  <c r="BP3060" i="64"/>
  <c r="BP3077" i="64" s="1"/>
  <c r="BP2212" i="64"/>
  <c r="BP2229" i="64" s="1"/>
  <c r="BP3086" i="64"/>
  <c r="BP3103" i="64" s="1"/>
  <c r="BP2180" i="64"/>
  <c r="BP2203" i="64" s="1"/>
  <c r="BP2158" i="64"/>
  <c r="BP2171" i="64" s="1"/>
  <c r="BP3189" i="64"/>
  <c r="BP3203" i="64" s="1"/>
  <c r="BP2113" i="64"/>
  <c r="BP2148" i="64" s="1"/>
  <c r="BP2069" i="64"/>
  <c r="BP2104" i="64" s="1"/>
  <c r="BP2526" i="64"/>
  <c r="BP2549" i="64" s="1"/>
  <c r="BP2033" i="64"/>
  <c r="BP2060" i="64" s="1"/>
  <c r="BP2594" i="64"/>
  <c r="BP2617" i="64" s="1"/>
  <c r="BP1997" i="64"/>
  <c r="BP2024" i="64" s="1"/>
  <c r="BP1925" i="64"/>
  <c r="BP1952" i="64" s="1"/>
  <c r="BP1890" i="64"/>
  <c r="BP1917" i="64" s="1"/>
  <c r="BP2490" i="64"/>
  <c r="BP2517" i="64" s="1"/>
  <c r="BP2626" i="64"/>
  <c r="BP2651" i="64" s="1"/>
  <c r="BP1866" i="64"/>
  <c r="BP1773" i="64"/>
  <c r="BP1786" i="64" s="1"/>
  <c r="BP2660" i="64"/>
  <c r="BP2685" i="64" s="1"/>
  <c r="BP946" i="64"/>
  <c r="BP959" i="64" s="1"/>
  <c r="BP1749" i="64"/>
  <c r="BP1764" i="64" s="1"/>
  <c r="BP922" i="64"/>
  <c r="BP1621" i="64"/>
  <c r="BP1342" i="64"/>
  <c r="BP1355" i="64" s="1"/>
  <c r="BP1597" i="64"/>
  <c r="BP1612" i="64" s="1"/>
  <c r="BP1290" i="64"/>
  <c r="BP1305" i="64" s="1"/>
  <c r="BP873" i="64"/>
  <c r="BP2269" i="64"/>
  <c r="BP2284" i="64" s="1"/>
  <c r="BP845" i="64"/>
  <c r="BP620" i="64"/>
  <c r="BP643" i="64" s="1"/>
  <c r="BP897" i="64"/>
  <c r="BH3111" i="64"/>
  <c r="BH3128" i="64" s="1"/>
  <c r="BH3137" i="64"/>
  <c r="BH3154" i="64" s="1"/>
  <c r="BH2238" i="64"/>
  <c r="BH2260" i="64" s="1"/>
  <c r="BH3086" i="64"/>
  <c r="BH3103" i="64" s="1"/>
  <c r="BH3060" i="64"/>
  <c r="BH3077" i="64" s="1"/>
  <c r="BH2212" i="64"/>
  <c r="BH2229" i="64" s="1"/>
  <c r="BH2158" i="64"/>
  <c r="BH2171" i="64" s="1"/>
  <c r="BH2180" i="64"/>
  <c r="BH2203" i="64" s="1"/>
  <c r="BH3189" i="64"/>
  <c r="BH3203" i="64" s="1"/>
  <c r="BH2113" i="64"/>
  <c r="BH2148" i="64" s="1"/>
  <c r="BH2033" i="64"/>
  <c r="BH2060" i="64" s="1"/>
  <c r="BH2069" i="64"/>
  <c r="BH2104" i="64" s="1"/>
  <c r="BH2490" i="64"/>
  <c r="BH2517" i="64" s="1"/>
  <c r="BH1997" i="64"/>
  <c r="BH2024" i="64" s="1"/>
  <c r="BH2594" i="64"/>
  <c r="BH2617" i="64" s="1"/>
  <c r="BH2526" i="64"/>
  <c r="BH2549" i="64" s="1"/>
  <c r="BH1890" i="64"/>
  <c r="BH1917" i="64" s="1"/>
  <c r="BH2626" i="64"/>
  <c r="BH2651" i="64" s="1"/>
  <c r="BH1925" i="64"/>
  <c r="BH1952" i="64" s="1"/>
  <c r="BH1866" i="64"/>
  <c r="BH2660" i="64"/>
  <c r="BH2685" i="64" s="1"/>
  <c r="BH1773" i="64"/>
  <c r="BH1786" i="64" s="1"/>
  <c r="BH1621" i="64"/>
  <c r="BH946" i="64"/>
  <c r="BH959" i="64" s="1"/>
  <c r="BH922" i="64"/>
  <c r="BH1342" i="64"/>
  <c r="BH1355" i="64" s="1"/>
  <c r="BH1749" i="64"/>
  <c r="BH1764" i="64" s="1"/>
  <c r="BH1597" i="64"/>
  <c r="BH1612" i="64" s="1"/>
  <c r="BH2269" i="64"/>
  <c r="BH2284" i="64" s="1"/>
  <c r="BH873" i="64"/>
  <c r="BH1290" i="64"/>
  <c r="BH1305" i="64" s="1"/>
  <c r="BH845" i="64"/>
  <c r="BH620" i="64"/>
  <c r="BH643" i="64" s="1"/>
  <c r="BH897" i="64"/>
  <c r="AZ3111" i="64"/>
  <c r="AZ3128" i="64" s="1"/>
  <c r="AZ3137" i="64"/>
  <c r="AZ3154" i="64" s="1"/>
  <c r="AZ2238" i="64"/>
  <c r="AZ2260" i="64" s="1"/>
  <c r="AZ3060" i="64"/>
  <c r="AZ3077" i="64" s="1"/>
  <c r="AZ2212" i="64"/>
  <c r="AZ2229" i="64" s="1"/>
  <c r="AZ3086" i="64"/>
  <c r="AZ3103" i="64" s="1"/>
  <c r="AZ2180" i="64"/>
  <c r="AZ2203" i="64" s="1"/>
  <c r="AZ2158" i="64"/>
  <c r="AZ2171" i="64" s="1"/>
  <c r="AZ3189" i="64"/>
  <c r="AZ3203" i="64" s="1"/>
  <c r="AZ2113" i="64"/>
  <c r="AZ2148" i="64" s="1"/>
  <c r="AZ2069" i="64"/>
  <c r="AZ2104" i="64" s="1"/>
  <c r="AZ2490" i="64"/>
  <c r="AZ2517" i="64" s="1"/>
  <c r="AZ2033" i="64"/>
  <c r="AZ2060" i="64" s="1"/>
  <c r="AZ2594" i="64"/>
  <c r="AZ2617" i="64" s="1"/>
  <c r="AZ2526" i="64"/>
  <c r="AZ2549" i="64" s="1"/>
  <c r="AZ1997" i="64"/>
  <c r="AZ2024" i="64" s="1"/>
  <c r="AZ1890" i="64"/>
  <c r="AZ1917" i="64" s="1"/>
  <c r="AZ1925" i="64"/>
  <c r="AZ1952" i="64" s="1"/>
  <c r="AZ2626" i="64"/>
  <c r="AZ2651" i="64" s="1"/>
  <c r="AZ1773" i="64"/>
  <c r="AZ1786" i="64" s="1"/>
  <c r="AZ2660" i="64"/>
  <c r="AZ2685" i="64" s="1"/>
  <c r="AZ1866" i="64"/>
  <c r="AZ1749" i="64"/>
  <c r="AZ1764" i="64" s="1"/>
  <c r="AZ946" i="64"/>
  <c r="AZ959" i="64" s="1"/>
  <c r="AZ922" i="64"/>
  <c r="AZ1342" i="64"/>
  <c r="AZ1355" i="64" s="1"/>
  <c r="AZ1597" i="64"/>
  <c r="AZ1612" i="64" s="1"/>
  <c r="AZ873" i="64"/>
  <c r="AZ1621" i="64"/>
  <c r="AZ2269" i="64"/>
  <c r="AZ2284" i="64" s="1"/>
  <c r="AZ845" i="64"/>
  <c r="AZ620" i="64"/>
  <c r="AZ643" i="64" s="1"/>
  <c r="AZ1290" i="64"/>
  <c r="AZ1305" i="64" s="1"/>
  <c r="AZ897" i="64"/>
  <c r="AR2238" i="64"/>
  <c r="AR2260" i="64" s="1"/>
  <c r="AR3137" i="64"/>
  <c r="AR3154" i="64" s="1"/>
  <c r="AR3111" i="64"/>
  <c r="AR3128" i="64" s="1"/>
  <c r="AR3060" i="64"/>
  <c r="AR3077" i="64" s="1"/>
  <c r="AR2212" i="64"/>
  <c r="AR2229" i="64" s="1"/>
  <c r="AR3086" i="64"/>
  <c r="AR3103" i="64" s="1"/>
  <c r="AR2158" i="64"/>
  <c r="AR2171" i="64" s="1"/>
  <c r="AR2180" i="64"/>
  <c r="AR2203" i="64" s="1"/>
  <c r="AR3189" i="64"/>
  <c r="AR3203" i="64" s="1"/>
  <c r="AR2113" i="64"/>
  <c r="AR2148" i="64" s="1"/>
  <c r="AR2033" i="64"/>
  <c r="AR2060" i="64" s="1"/>
  <c r="AR1997" i="64"/>
  <c r="AR2024" i="64" s="1"/>
  <c r="AR2069" i="64"/>
  <c r="AR2104" i="64" s="1"/>
  <c r="AR2594" i="64"/>
  <c r="AR2617" i="64" s="1"/>
  <c r="AR2490" i="64"/>
  <c r="AR2517" i="64" s="1"/>
  <c r="AR2526" i="64"/>
  <c r="AR2549" i="64" s="1"/>
  <c r="AR1925" i="64"/>
  <c r="AR1952" i="64" s="1"/>
  <c r="AR1890" i="64"/>
  <c r="AR1917" i="64" s="1"/>
  <c r="AR2626" i="64"/>
  <c r="AR2651" i="64" s="1"/>
  <c r="AR1866" i="64"/>
  <c r="AR946" i="64"/>
  <c r="AR959" i="64" s="1"/>
  <c r="AR922" i="64"/>
  <c r="AR1749" i="64"/>
  <c r="AR1764" i="64" s="1"/>
  <c r="AR1342" i="64"/>
  <c r="AR1355" i="64" s="1"/>
  <c r="AR1621" i="64"/>
  <c r="AR1773" i="64"/>
  <c r="AR1786" i="64" s="1"/>
  <c r="AR1597" i="64"/>
  <c r="AR1612" i="64" s="1"/>
  <c r="AR2269" i="64"/>
  <c r="AR2284" i="64" s="1"/>
  <c r="AR2660" i="64"/>
  <c r="AR2685" i="64" s="1"/>
  <c r="AR1290" i="64"/>
  <c r="AR1305" i="64" s="1"/>
  <c r="AR873" i="64"/>
  <c r="AR845" i="64"/>
  <c r="AR620" i="64"/>
  <c r="AR643" i="64" s="1"/>
  <c r="AR897" i="64"/>
  <c r="AJ2238" i="64"/>
  <c r="AJ2260" i="64" s="1"/>
  <c r="AJ3111" i="64"/>
  <c r="AJ3128" i="64" s="1"/>
  <c r="AJ3137" i="64"/>
  <c r="AJ3154" i="64" s="1"/>
  <c r="AJ3060" i="64"/>
  <c r="AJ3077" i="64" s="1"/>
  <c r="AJ2212" i="64"/>
  <c r="AJ2229" i="64" s="1"/>
  <c r="AJ3086" i="64"/>
  <c r="AJ3103" i="64" s="1"/>
  <c r="AJ2180" i="64"/>
  <c r="AJ2203" i="64" s="1"/>
  <c r="AJ2158" i="64"/>
  <c r="AJ2171" i="64" s="1"/>
  <c r="AJ3189" i="64"/>
  <c r="AJ3203" i="64" s="1"/>
  <c r="AJ2113" i="64"/>
  <c r="AJ2148" i="64" s="1"/>
  <c r="AJ2069" i="64"/>
  <c r="AJ2104" i="64" s="1"/>
  <c r="AJ2033" i="64"/>
  <c r="AJ2060" i="64" s="1"/>
  <c r="AJ2594" i="64"/>
  <c r="AJ2617" i="64" s="1"/>
  <c r="AJ2490" i="64"/>
  <c r="AJ2517" i="64" s="1"/>
  <c r="AJ1997" i="64"/>
  <c r="AJ2024" i="64" s="1"/>
  <c r="AJ2526" i="64"/>
  <c r="AJ2549" i="64" s="1"/>
  <c r="AJ1890" i="64"/>
  <c r="AJ1917" i="64" s="1"/>
  <c r="AJ2626" i="64"/>
  <c r="AJ2651" i="64" s="1"/>
  <c r="AJ1925" i="64"/>
  <c r="AJ1952" i="64" s="1"/>
  <c r="AJ1866" i="64"/>
  <c r="AJ2660" i="64"/>
  <c r="AJ2685" i="64" s="1"/>
  <c r="AJ1773" i="64"/>
  <c r="AJ1786" i="64" s="1"/>
  <c r="AJ946" i="64"/>
  <c r="AJ959" i="64" s="1"/>
  <c r="AJ1621" i="64"/>
  <c r="AJ922" i="64"/>
  <c r="AJ1342" i="64"/>
  <c r="AJ1355" i="64" s="1"/>
  <c r="AJ1597" i="64"/>
  <c r="AJ1612" i="64" s="1"/>
  <c r="AJ873" i="64"/>
  <c r="AJ1749" i="64"/>
  <c r="AJ1764" i="64" s="1"/>
  <c r="AJ1290" i="64"/>
  <c r="AJ1305" i="64" s="1"/>
  <c r="AJ2269" i="64"/>
  <c r="AJ2284" i="64" s="1"/>
  <c r="AJ845" i="64"/>
  <c r="AJ620" i="64"/>
  <c r="AJ643" i="64" s="1"/>
  <c r="AJ897" i="64"/>
  <c r="AB2238" i="64"/>
  <c r="AB2260" i="64" s="1"/>
  <c r="AB3111" i="64"/>
  <c r="AB3128" i="64" s="1"/>
  <c r="AB3086" i="64"/>
  <c r="AB3103" i="64" s="1"/>
  <c r="AB3060" i="64"/>
  <c r="AB3077" i="64" s="1"/>
  <c r="AB2212" i="64"/>
  <c r="AB2180" i="64"/>
  <c r="AB2203" i="64" s="1"/>
  <c r="AB2158" i="64"/>
  <c r="AB2171" i="64" s="1"/>
  <c r="AB3189" i="64"/>
  <c r="AB3203" i="64" s="1"/>
  <c r="AB3137" i="64"/>
  <c r="AB3154" i="64" s="1"/>
  <c r="AB2113" i="64"/>
  <c r="AB2148" i="64" s="1"/>
  <c r="AB2069" i="64"/>
  <c r="AB2104" i="64" s="1"/>
  <c r="AB2033" i="64"/>
  <c r="AB2060" i="64" s="1"/>
  <c r="AB2526" i="64"/>
  <c r="AB2549" i="64" s="1"/>
  <c r="AB1997" i="64"/>
  <c r="AB2024" i="64" s="1"/>
  <c r="AB2594" i="64"/>
  <c r="AB2617" i="64" s="1"/>
  <c r="AB1890" i="64"/>
  <c r="AB1917" i="64" s="1"/>
  <c r="AB1925" i="64"/>
  <c r="AB1952" i="64" s="1"/>
  <c r="AB2490" i="64"/>
  <c r="AB2517" i="64" s="1"/>
  <c r="AB2626" i="64"/>
  <c r="AB2651" i="64" s="1"/>
  <c r="AB1866" i="64"/>
  <c r="AB1773" i="64"/>
  <c r="AB1786" i="64" s="1"/>
  <c r="AB2660" i="64"/>
  <c r="AB2685" i="64" s="1"/>
  <c r="AB1621" i="64"/>
  <c r="AB946" i="64"/>
  <c r="AB959" i="64" s="1"/>
  <c r="AB1749" i="64"/>
  <c r="AB1764" i="64" s="1"/>
  <c r="AB922" i="64"/>
  <c r="AB1342" i="64"/>
  <c r="AB1355" i="64" s="1"/>
  <c r="AB1597" i="64"/>
  <c r="AB1612" i="64" s="1"/>
  <c r="AB2269" i="64"/>
  <c r="AB2284" i="64" s="1"/>
  <c r="AB873" i="64"/>
  <c r="AB845" i="64"/>
  <c r="AB620" i="64"/>
  <c r="AB643" i="64" s="1"/>
  <c r="AB897" i="64"/>
  <c r="T3137" i="64"/>
  <c r="T3154" i="64" s="1"/>
  <c r="T3111" i="64"/>
  <c r="T3128" i="64" s="1"/>
  <c r="T2238" i="64"/>
  <c r="T2260" i="64" s="1"/>
  <c r="T3060" i="64"/>
  <c r="T3077" i="64" s="1"/>
  <c r="T2212" i="64"/>
  <c r="T3086" i="64"/>
  <c r="T3103" i="64" s="1"/>
  <c r="T2158" i="64"/>
  <c r="T2171" i="64" s="1"/>
  <c r="T2180" i="64"/>
  <c r="T2203" i="64" s="1"/>
  <c r="T3189" i="64"/>
  <c r="T3203" i="64" s="1"/>
  <c r="T2113" i="64"/>
  <c r="T2148" i="64" s="1"/>
  <c r="T2069" i="64"/>
  <c r="T2104" i="64" s="1"/>
  <c r="T2033" i="64"/>
  <c r="T2060" i="64" s="1"/>
  <c r="T2594" i="64"/>
  <c r="T2617" i="64" s="1"/>
  <c r="T1997" i="64"/>
  <c r="T2024" i="64" s="1"/>
  <c r="T2490" i="64"/>
  <c r="T2517" i="64" s="1"/>
  <c r="T1890" i="64"/>
  <c r="T1917" i="64" s="1"/>
  <c r="T2526" i="64"/>
  <c r="T2549" i="64" s="1"/>
  <c r="T2626" i="64"/>
  <c r="T2651" i="64" s="1"/>
  <c r="T1773" i="64"/>
  <c r="T1786" i="64" s="1"/>
  <c r="T2660" i="64"/>
  <c r="T2685" i="64" s="1"/>
  <c r="T1925" i="64"/>
  <c r="T1952" i="64" s="1"/>
  <c r="T1866" i="64"/>
  <c r="T946" i="64"/>
  <c r="T959" i="64" s="1"/>
  <c r="T922" i="64"/>
  <c r="T1342" i="64"/>
  <c r="T1355" i="64" s="1"/>
  <c r="T1749" i="64"/>
  <c r="T1764" i="64" s="1"/>
  <c r="T1597" i="64"/>
  <c r="T1612" i="64" s="1"/>
  <c r="T873" i="64"/>
  <c r="T1290" i="64"/>
  <c r="T1305" i="64" s="1"/>
  <c r="T2269" i="64"/>
  <c r="T2284" i="64" s="1"/>
  <c r="T845" i="64"/>
  <c r="T620" i="64"/>
  <c r="T643" i="64" s="1"/>
  <c r="T897" i="64"/>
  <c r="W560" i="64"/>
  <c r="V569" i="64"/>
  <c r="AD569" i="64"/>
  <c r="AL569" i="64"/>
  <c r="AT569" i="64"/>
  <c r="BB569" i="64"/>
  <c r="BJ569" i="64"/>
  <c r="BR569" i="64"/>
  <c r="BZ569" i="64"/>
  <c r="CH569" i="64"/>
  <c r="V570" i="64"/>
  <c r="AD570" i="64"/>
  <c r="AL570" i="64"/>
  <c r="AT570" i="64"/>
  <c r="BB570" i="64"/>
  <c r="BJ570" i="64"/>
  <c r="BR570" i="64"/>
  <c r="BZ570" i="64"/>
  <c r="CH570" i="64"/>
  <c r="U573" i="64"/>
  <c r="AC573" i="64"/>
  <c r="AK573" i="64"/>
  <c r="AS573" i="64"/>
  <c r="BA573" i="64"/>
  <c r="BI573" i="64"/>
  <c r="BQ573" i="64"/>
  <c r="CA573" i="64"/>
  <c r="AB574" i="64"/>
  <c r="AB584" i="64" s="1"/>
  <c r="AM574" i="64"/>
  <c r="AM584" i="64" s="1"/>
  <c r="AX574" i="64"/>
  <c r="AX584" i="64" s="1"/>
  <c r="BH574" i="64"/>
  <c r="BH584" i="64" s="1"/>
  <c r="BS574" i="64"/>
  <c r="BS584" i="64" s="1"/>
  <c r="CD574" i="64"/>
  <c r="CD584" i="64" s="1"/>
  <c r="U619" i="64"/>
  <c r="AU619" i="64"/>
  <c r="BF619" i="64"/>
  <c r="CG619" i="64"/>
  <c r="Y620" i="64"/>
  <c r="Y643" i="64" s="1"/>
  <c r="AM620" i="64"/>
  <c r="AM643" i="64" s="1"/>
  <c r="BL620" i="64"/>
  <c r="BL643" i="64" s="1"/>
  <c r="BY620" i="64"/>
  <c r="BY643" i="64" s="1"/>
  <c r="CK620" i="64"/>
  <c r="CK643" i="64" s="1"/>
  <c r="AB623" i="64"/>
  <c r="BB623" i="64"/>
  <c r="CA623" i="64"/>
  <c r="T624" i="64"/>
  <c r="AF624" i="64"/>
  <c r="AT624" i="64"/>
  <c r="BS624" i="64"/>
  <c r="CF624" i="64"/>
  <c r="AI2292" i="64"/>
  <c r="BH2292" i="64"/>
  <c r="BV2292" i="64"/>
  <c r="AQ2296" i="64"/>
  <c r="AI2297" i="64"/>
  <c r="BU845" i="64"/>
  <c r="BD848" i="64"/>
  <c r="AV849" i="64"/>
  <c r="V872" i="64"/>
  <c r="V887" i="64" s="1"/>
  <c r="CH872" i="64"/>
  <c r="CH887" i="64" s="1"/>
  <c r="BZ873" i="64"/>
  <c r="BI876" i="64"/>
  <c r="BA877" i="64"/>
  <c r="AA896" i="64"/>
  <c r="BJ921" i="64"/>
  <c r="BL926" i="64"/>
  <c r="CG2268" i="64"/>
  <c r="CG2283" i="64" s="1"/>
  <c r="AY2272" i="64"/>
  <c r="BD1294" i="64"/>
  <c r="AG1342" i="64"/>
  <c r="AG1355" i="64" s="1"/>
  <c r="AK1346" i="64"/>
  <c r="AK1359" i="64" s="1"/>
  <c r="CG945" i="64"/>
  <c r="AA1596" i="64"/>
  <c r="AA1611" i="64" s="1"/>
  <c r="W2237" i="64"/>
  <c r="W3136" i="64"/>
  <c r="W3153" i="64" s="1"/>
  <c r="W3085" i="64"/>
  <c r="W3102" i="64" s="1"/>
  <c r="W2211" i="64"/>
  <c r="W2228" i="64" s="1"/>
  <c r="W3059" i="64"/>
  <c r="W3076" i="64" s="1"/>
  <c r="W3110" i="64"/>
  <c r="W3127" i="64" s="1"/>
  <c r="W2157" i="64"/>
  <c r="W2170" i="64" s="1"/>
  <c r="W2179" i="64"/>
  <c r="W2202" i="64" s="1"/>
  <c r="W2068" i="64"/>
  <c r="W2103" i="64" s="1"/>
  <c r="W3188" i="64"/>
  <c r="W3202" i="64" s="1"/>
  <c r="W2112" i="64"/>
  <c r="W2593" i="64"/>
  <c r="W2616" i="64" s="1"/>
  <c r="W2525" i="64"/>
  <c r="W2548" i="64" s="1"/>
  <c r="W2032" i="64"/>
  <c r="W2059" i="64" s="1"/>
  <c r="W2625" i="64"/>
  <c r="W2650" i="64" s="1"/>
  <c r="W1996" i="64"/>
  <c r="W2023" i="64" s="1"/>
  <c r="W2659" i="64"/>
  <c r="W2684" i="64" s="1"/>
  <c r="W1924" i="64"/>
  <c r="W1951" i="64" s="1"/>
  <c r="W1889" i="64"/>
  <c r="W1916" i="64" s="1"/>
  <c r="W1865" i="64"/>
  <c r="W1880" i="64" s="1"/>
  <c r="W2489" i="64"/>
  <c r="W2516" i="64" s="1"/>
  <c r="W1772" i="64"/>
  <c r="W1785" i="64" s="1"/>
  <c r="W1341" i="64"/>
  <c r="W1354" i="64" s="1"/>
  <c r="W1620" i="64"/>
  <c r="W1596" i="64"/>
  <c r="W1611" i="64" s="1"/>
  <c r="W1289" i="64"/>
  <c r="W1304" i="64" s="1"/>
  <c r="W2268" i="64"/>
  <c r="W2283" i="64" s="1"/>
  <c r="W1748" i="64"/>
  <c r="W1763" i="64" s="1"/>
  <c r="W945" i="64"/>
  <c r="W844" i="64"/>
  <c r="W864" i="64" s="1"/>
  <c r="W896" i="64"/>
  <c r="W921" i="64"/>
  <c r="W872" i="64"/>
  <c r="W887" i="64" s="1"/>
  <c r="BC2242" i="64"/>
  <c r="BC3141" i="64"/>
  <c r="BC3090" i="64"/>
  <c r="BC3115" i="64"/>
  <c r="BC2184" i="64"/>
  <c r="BC2216" i="64"/>
  <c r="BC2233" i="64" s="1"/>
  <c r="BC2162" i="64"/>
  <c r="BC2175" i="64" s="1"/>
  <c r="BC3064" i="64"/>
  <c r="BC3081" i="64" s="1"/>
  <c r="BC3193" i="64"/>
  <c r="BC3207" i="64" s="1"/>
  <c r="BC2073" i="64"/>
  <c r="BC2108" i="64" s="1"/>
  <c r="BC2494" i="64"/>
  <c r="BC2521" i="64" s="1"/>
  <c r="BC2117" i="64"/>
  <c r="BC2152" i="64" s="1"/>
  <c r="BC2037" i="64"/>
  <c r="BC2064" i="64" s="1"/>
  <c r="BC2598" i="64"/>
  <c r="BC2621" i="64" s="1"/>
  <c r="BC2530" i="64"/>
  <c r="BC2553" i="64" s="1"/>
  <c r="BC1929" i="64"/>
  <c r="BC1956" i="64" s="1"/>
  <c r="BC2630" i="64"/>
  <c r="BC2655" i="64" s="1"/>
  <c r="BC2001" i="64"/>
  <c r="BC2028" i="64" s="1"/>
  <c r="BC2664" i="64"/>
  <c r="BC2689" i="64" s="1"/>
  <c r="BC1894" i="64"/>
  <c r="BC1921" i="64" s="1"/>
  <c r="BC1777" i="64"/>
  <c r="BC1790" i="64" s="1"/>
  <c r="BC1753" i="64"/>
  <c r="BC1870" i="64"/>
  <c r="BC1625" i="64"/>
  <c r="BC1601" i="64"/>
  <c r="BC1616" i="64" s="1"/>
  <c r="BC1294" i="64"/>
  <c r="BC2273" i="64"/>
  <c r="BC2288" i="64" s="1"/>
  <c r="BC950" i="64"/>
  <c r="BC963" i="64" s="1"/>
  <c r="BC1346" i="64"/>
  <c r="BC1359" i="64" s="1"/>
  <c r="BC849" i="64"/>
  <c r="BC2297" i="64"/>
  <c r="BC926" i="64"/>
  <c r="BC901" i="64"/>
  <c r="BC877" i="64"/>
  <c r="BT2241" i="64"/>
  <c r="BT3140" i="64"/>
  <c r="BT3089" i="64"/>
  <c r="BT3114" i="64"/>
  <c r="BT3063" i="64"/>
  <c r="BT2215" i="64"/>
  <c r="BT2183" i="64"/>
  <c r="BT3192" i="64"/>
  <c r="BT2116" i="64"/>
  <c r="BT2597" i="64"/>
  <c r="BT2161" i="64"/>
  <c r="BT2493" i="64"/>
  <c r="BT2036" i="64"/>
  <c r="BT2072" i="64"/>
  <c r="BT1928" i="64"/>
  <c r="BT2663" i="64"/>
  <c r="BT2000" i="64"/>
  <c r="BT1893" i="64"/>
  <c r="BT2529" i="64"/>
  <c r="BT2629" i="64"/>
  <c r="BT1752" i="64"/>
  <c r="BT1767" i="64" s="1"/>
  <c r="BT1776" i="64"/>
  <c r="BT1624" i="64"/>
  <c r="BT1743" i="64" s="1"/>
  <c r="BT1869" i="64"/>
  <c r="BT2272" i="64"/>
  <c r="BT949" i="64"/>
  <c r="BT962" i="64" s="1"/>
  <c r="BT900" i="64"/>
  <c r="BT2296" i="64"/>
  <c r="BT1345" i="64"/>
  <c r="BT1293" i="64"/>
  <c r="BT876" i="64"/>
  <c r="AN2241" i="64"/>
  <c r="AN3140" i="64"/>
  <c r="AN3089" i="64"/>
  <c r="AN3114" i="64"/>
  <c r="AN3063" i="64"/>
  <c r="AN2215" i="64"/>
  <c r="AN2183" i="64"/>
  <c r="AN2161" i="64"/>
  <c r="AN3192" i="64"/>
  <c r="AN2116" i="64"/>
  <c r="AN2493" i="64"/>
  <c r="AN2597" i="64"/>
  <c r="AN2072" i="64"/>
  <c r="AN2036" i="64"/>
  <c r="AN2529" i="64"/>
  <c r="AN2663" i="64"/>
  <c r="AN1893" i="64"/>
  <c r="AN1928" i="64"/>
  <c r="AN1752" i="64"/>
  <c r="AN1767" i="64" s="1"/>
  <c r="AN1776" i="64"/>
  <c r="AN2629" i="64"/>
  <c r="AN1624" i="64"/>
  <c r="AN1743" i="64" s="1"/>
  <c r="AN2000" i="64"/>
  <c r="AN1869" i="64"/>
  <c r="AN2272" i="64"/>
  <c r="AN949" i="64"/>
  <c r="AN962" i="64" s="1"/>
  <c r="AN1345" i="64"/>
  <c r="AN1293" i="64"/>
  <c r="AN900" i="64"/>
  <c r="AN2296" i="64"/>
  <c r="AN876" i="64"/>
  <c r="BU2238" i="64"/>
  <c r="BU2260" i="64" s="1"/>
  <c r="BU3137" i="64"/>
  <c r="BU3154" i="64" s="1"/>
  <c r="BU3111" i="64"/>
  <c r="BU3128" i="64" s="1"/>
  <c r="BU3060" i="64"/>
  <c r="BU3077" i="64" s="1"/>
  <c r="BU3086" i="64"/>
  <c r="BU3103" i="64" s="1"/>
  <c r="BU2180" i="64"/>
  <c r="BU2203" i="64" s="1"/>
  <c r="BU2212" i="64"/>
  <c r="BU2229" i="64" s="1"/>
  <c r="BU2158" i="64"/>
  <c r="BU2171" i="64" s="1"/>
  <c r="BU3189" i="64"/>
  <c r="BU3203" i="64" s="1"/>
  <c r="BU2113" i="64"/>
  <c r="BU2148" i="64" s="1"/>
  <c r="BU2490" i="64"/>
  <c r="BU2517" i="64" s="1"/>
  <c r="BU2594" i="64"/>
  <c r="BU2617" i="64" s="1"/>
  <c r="BU2033" i="64"/>
  <c r="BU2060" i="64" s="1"/>
  <c r="BU2526" i="64"/>
  <c r="BU2549" i="64" s="1"/>
  <c r="BU2660" i="64"/>
  <c r="BU2685" i="64" s="1"/>
  <c r="BU1890" i="64"/>
  <c r="BU1917" i="64" s="1"/>
  <c r="BU2069" i="64"/>
  <c r="BU2104" i="64" s="1"/>
  <c r="BU1997" i="64"/>
  <c r="BU2024" i="64" s="1"/>
  <c r="BU1925" i="64"/>
  <c r="BU1952" i="64" s="1"/>
  <c r="BU1773" i="64"/>
  <c r="BU1786" i="64" s="1"/>
  <c r="BU2626" i="64"/>
  <c r="BU2651" i="64" s="1"/>
  <c r="BU1749" i="64"/>
  <c r="BU1764" i="64" s="1"/>
  <c r="BU1866" i="64"/>
  <c r="BU1621" i="64"/>
  <c r="BU1597" i="64"/>
  <c r="BU1612" i="64" s="1"/>
  <c r="BU2269" i="64"/>
  <c r="BU2284" i="64" s="1"/>
  <c r="BU946" i="64"/>
  <c r="BU959" i="64" s="1"/>
  <c r="BU1342" i="64"/>
  <c r="BU1355" i="64" s="1"/>
  <c r="BU897" i="64"/>
  <c r="BU2293" i="64"/>
  <c r="BU2308" i="64" s="1"/>
  <c r="BU922" i="64"/>
  <c r="BU873" i="64"/>
  <c r="BM2238" i="64"/>
  <c r="BM2260" i="64" s="1"/>
  <c r="BM3137" i="64"/>
  <c r="BM3154" i="64" s="1"/>
  <c r="BM3111" i="64"/>
  <c r="BM3128" i="64" s="1"/>
  <c r="BM3060" i="64"/>
  <c r="BM3077" i="64" s="1"/>
  <c r="BM2180" i="64"/>
  <c r="BM2203" i="64" s="1"/>
  <c r="BM2212" i="64"/>
  <c r="BM2229" i="64" s="1"/>
  <c r="BM3086" i="64"/>
  <c r="BM3103" i="64" s="1"/>
  <c r="BM2158" i="64"/>
  <c r="BM2171" i="64" s="1"/>
  <c r="BM3189" i="64"/>
  <c r="BM3203" i="64" s="1"/>
  <c r="BM2113" i="64"/>
  <c r="BM2148" i="64" s="1"/>
  <c r="BM2490" i="64"/>
  <c r="BM2517" i="64" s="1"/>
  <c r="BM2594" i="64"/>
  <c r="BM2617" i="64" s="1"/>
  <c r="BM2069" i="64"/>
  <c r="BM2104" i="64" s="1"/>
  <c r="BM2526" i="64"/>
  <c r="BM2549" i="64" s="1"/>
  <c r="BM2033" i="64"/>
  <c r="BM2060" i="64" s="1"/>
  <c r="BM1997" i="64"/>
  <c r="BM2024" i="64" s="1"/>
  <c r="BM2660" i="64"/>
  <c r="BM2685" i="64" s="1"/>
  <c r="BM1925" i="64"/>
  <c r="BM1952" i="64" s="1"/>
  <c r="BM1890" i="64"/>
  <c r="BM1917" i="64" s="1"/>
  <c r="BM1749" i="64"/>
  <c r="BM1764" i="64" s="1"/>
  <c r="BM2626" i="64"/>
  <c r="BM2651" i="64" s="1"/>
  <c r="BM1866" i="64"/>
  <c r="BM1621" i="64"/>
  <c r="BM1597" i="64"/>
  <c r="BM1612" i="64" s="1"/>
  <c r="BM1773" i="64"/>
  <c r="BM1786" i="64" s="1"/>
  <c r="BM2269" i="64"/>
  <c r="BM2284" i="64" s="1"/>
  <c r="BM946" i="64"/>
  <c r="BM959" i="64" s="1"/>
  <c r="BM922" i="64"/>
  <c r="BM897" i="64"/>
  <c r="BM1290" i="64"/>
  <c r="BM1305" i="64" s="1"/>
  <c r="BM2293" i="64"/>
  <c r="BM2308" i="64" s="1"/>
  <c r="BM1342" i="64"/>
  <c r="BM1355" i="64" s="1"/>
  <c r="BM873" i="64"/>
  <c r="Y570" i="64"/>
  <c r="BM570" i="64"/>
  <c r="BL573" i="64"/>
  <c r="CA2292" i="64"/>
  <c r="CK2237" i="64"/>
  <c r="CK3136" i="64"/>
  <c r="CK3153" i="64" s="1"/>
  <c r="CK3110" i="64"/>
  <c r="CK3127" i="64" s="1"/>
  <c r="CK3085" i="64"/>
  <c r="CK3102" i="64" s="1"/>
  <c r="CK3059" i="64"/>
  <c r="CK3076" i="64" s="1"/>
  <c r="CK2211" i="64"/>
  <c r="CK2228" i="64" s="1"/>
  <c r="CK2179" i="64"/>
  <c r="CK2202" i="64" s="1"/>
  <c r="CK3188" i="64"/>
  <c r="CK3202" i="64" s="1"/>
  <c r="CK2157" i="64"/>
  <c r="CK2170" i="64" s="1"/>
  <c r="CK2112" i="64"/>
  <c r="CK2489" i="64"/>
  <c r="CK2516" i="64" s="1"/>
  <c r="CK2593" i="64"/>
  <c r="CK2616" i="64" s="1"/>
  <c r="CK2525" i="64"/>
  <c r="CK2548" i="64" s="1"/>
  <c r="CK2068" i="64"/>
  <c r="CK2103" i="64" s="1"/>
  <c r="CK2032" i="64"/>
  <c r="CK2059" i="64" s="1"/>
  <c r="CK1996" i="64"/>
  <c r="CK2023" i="64" s="1"/>
  <c r="CK1924" i="64"/>
  <c r="CK1951" i="64" s="1"/>
  <c r="CK2659" i="64"/>
  <c r="CK2684" i="64" s="1"/>
  <c r="CK1889" i="64"/>
  <c r="CK1916" i="64" s="1"/>
  <c r="CK2625" i="64"/>
  <c r="CK2650" i="64" s="1"/>
  <c r="CK1748" i="64"/>
  <c r="CK1763" i="64" s="1"/>
  <c r="CK1772" i="64"/>
  <c r="CK1785" i="64" s="1"/>
  <c r="CK1620" i="64"/>
  <c r="CK1596" i="64"/>
  <c r="CK1611" i="64" s="1"/>
  <c r="CK2268" i="64"/>
  <c r="CK2283" i="64" s="1"/>
  <c r="CK945" i="64"/>
  <c r="CK1865" i="64"/>
  <c r="CK1880" i="64" s="1"/>
  <c r="CK896" i="64"/>
  <c r="CK2292" i="64"/>
  <c r="CK1289" i="64"/>
  <c r="CK1304" i="64" s="1"/>
  <c r="CK872" i="64"/>
  <c r="CK887" i="64" s="1"/>
  <c r="CK1341" i="64"/>
  <c r="CK1354" i="64" s="1"/>
  <c r="CK921" i="64"/>
  <c r="CC2237" i="64"/>
  <c r="CC3136" i="64"/>
  <c r="CC3153" i="64" s="1"/>
  <c r="CC3110" i="64"/>
  <c r="CC3127" i="64" s="1"/>
  <c r="CC3059" i="64"/>
  <c r="CC3076" i="64" s="1"/>
  <c r="CC3085" i="64"/>
  <c r="CC3102" i="64" s="1"/>
  <c r="CC2211" i="64"/>
  <c r="CC2228" i="64" s="1"/>
  <c r="CC2179" i="64"/>
  <c r="CC2202" i="64" s="1"/>
  <c r="CC2157" i="64"/>
  <c r="CC2170" i="64" s="1"/>
  <c r="CC3188" i="64"/>
  <c r="CC3202" i="64" s="1"/>
  <c r="CC2489" i="64"/>
  <c r="CC2516" i="64" s="1"/>
  <c r="CC2112" i="64"/>
  <c r="CC2068" i="64"/>
  <c r="CC2103" i="64" s="1"/>
  <c r="CC2593" i="64"/>
  <c r="CC2616" i="64" s="1"/>
  <c r="CC2032" i="64"/>
  <c r="CC2059" i="64" s="1"/>
  <c r="CC2525" i="64"/>
  <c r="CC2548" i="64" s="1"/>
  <c r="CC2659" i="64"/>
  <c r="CC2684" i="64" s="1"/>
  <c r="CC1889" i="64"/>
  <c r="CC1916" i="64" s="1"/>
  <c r="CC1772" i="64"/>
  <c r="CC1785" i="64" s="1"/>
  <c r="CC2625" i="64"/>
  <c r="CC2650" i="64" s="1"/>
  <c r="CC1996" i="64"/>
  <c r="CC2023" i="64" s="1"/>
  <c r="CC1865" i="64"/>
  <c r="CC1880" i="64" s="1"/>
  <c r="CC1620" i="64"/>
  <c r="CC1924" i="64"/>
  <c r="CC1951" i="64" s="1"/>
  <c r="CC1596" i="64"/>
  <c r="CC1611" i="64" s="1"/>
  <c r="CC1748" i="64"/>
  <c r="CC1763" i="64" s="1"/>
  <c r="CC2268" i="64"/>
  <c r="CC2283" i="64" s="1"/>
  <c r="CC945" i="64"/>
  <c r="CC1341" i="64"/>
  <c r="CC1354" i="64" s="1"/>
  <c r="CC896" i="64"/>
  <c r="CC921" i="64"/>
  <c r="CC872" i="64"/>
  <c r="CC887" i="64" s="1"/>
  <c r="BU2237" i="64"/>
  <c r="BU3136" i="64"/>
  <c r="BU3153" i="64" s="1"/>
  <c r="BU3110" i="64"/>
  <c r="BU3127" i="64" s="1"/>
  <c r="BU3059" i="64"/>
  <c r="BU3076" i="64" s="1"/>
  <c r="BU3085" i="64"/>
  <c r="BU3102" i="64" s="1"/>
  <c r="BU2211" i="64"/>
  <c r="BU2228" i="64" s="1"/>
  <c r="BU2179" i="64"/>
  <c r="BU2202" i="64" s="1"/>
  <c r="BU2157" i="64"/>
  <c r="BU2170" i="64" s="1"/>
  <c r="BU3188" i="64"/>
  <c r="BU3202" i="64" s="1"/>
  <c r="BU2112" i="64"/>
  <c r="BU2068" i="64"/>
  <c r="BU2103" i="64" s="1"/>
  <c r="BU2489" i="64"/>
  <c r="BU2516" i="64" s="1"/>
  <c r="BU2593" i="64"/>
  <c r="BU2616" i="64" s="1"/>
  <c r="BU2525" i="64"/>
  <c r="BU2548" i="64" s="1"/>
  <c r="BU2032" i="64"/>
  <c r="BU2059" i="64" s="1"/>
  <c r="BU2659" i="64"/>
  <c r="BU2684" i="64" s="1"/>
  <c r="BU1996" i="64"/>
  <c r="BU2023" i="64" s="1"/>
  <c r="BU1924" i="64"/>
  <c r="BU1951" i="64" s="1"/>
  <c r="BU1889" i="64"/>
  <c r="BU1916" i="64" s="1"/>
  <c r="BU2625" i="64"/>
  <c r="BU2650" i="64" s="1"/>
  <c r="BU1865" i="64"/>
  <c r="BU1880" i="64" s="1"/>
  <c r="BU1620" i="64"/>
  <c r="BU1596" i="64"/>
  <c r="BU1611" i="64" s="1"/>
  <c r="BU2268" i="64"/>
  <c r="BU2283" i="64" s="1"/>
  <c r="BU945" i="64"/>
  <c r="BU1772" i="64"/>
  <c r="BU1785" i="64" s="1"/>
  <c r="BU896" i="64"/>
  <c r="BU1289" i="64"/>
  <c r="BU1304" i="64" s="1"/>
  <c r="BU1341" i="64"/>
  <c r="BU1354" i="64" s="1"/>
  <c r="BU872" i="64"/>
  <c r="BU887" i="64" s="1"/>
  <c r="BU1748" i="64"/>
  <c r="BU1763" i="64" s="1"/>
  <c r="BM2237" i="64"/>
  <c r="BM3136" i="64"/>
  <c r="BM3153" i="64" s="1"/>
  <c r="BM3110" i="64"/>
  <c r="BM3127" i="64" s="1"/>
  <c r="BM3085" i="64"/>
  <c r="BM3102" i="64" s="1"/>
  <c r="BM3059" i="64"/>
  <c r="BM3076" i="64" s="1"/>
  <c r="BM2211" i="64"/>
  <c r="BM2228" i="64" s="1"/>
  <c r="BM2179" i="64"/>
  <c r="BM2202" i="64" s="1"/>
  <c r="BM3188" i="64"/>
  <c r="BM3202" i="64" s="1"/>
  <c r="BM2157" i="64"/>
  <c r="BM2170" i="64" s="1"/>
  <c r="BM2489" i="64"/>
  <c r="BM2516" i="64" s="1"/>
  <c r="BM2112" i="64"/>
  <c r="BM2068" i="64"/>
  <c r="BM2103" i="64" s="1"/>
  <c r="BM2032" i="64"/>
  <c r="BM2059" i="64" s="1"/>
  <c r="BM2593" i="64"/>
  <c r="BM2616" i="64" s="1"/>
  <c r="BM2525" i="64"/>
  <c r="BM2548" i="64" s="1"/>
  <c r="BM1996" i="64"/>
  <c r="BM2023" i="64" s="1"/>
  <c r="BM1924" i="64"/>
  <c r="BM1951" i="64" s="1"/>
  <c r="BM2659" i="64"/>
  <c r="BM2684" i="64" s="1"/>
  <c r="BM1889" i="64"/>
  <c r="BM1916" i="64" s="1"/>
  <c r="BM1865" i="64"/>
  <c r="BM1880" i="64" s="1"/>
  <c r="BM2625" i="64"/>
  <c r="BM2650" i="64" s="1"/>
  <c r="BM1772" i="64"/>
  <c r="BM1785" i="64" s="1"/>
  <c r="BM1620" i="64"/>
  <c r="BM1596" i="64"/>
  <c r="BM1611" i="64" s="1"/>
  <c r="BM2268" i="64"/>
  <c r="BM2283" i="64" s="1"/>
  <c r="BM1748" i="64"/>
  <c r="BM1763" i="64" s="1"/>
  <c r="BM945" i="64"/>
  <c r="BM896" i="64"/>
  <c r="BM921" i="64"/>
  <c r="BM872" i="64"/>
  <c r="BM887" i="64" s="1"/>
  <c r="BM1289" i="64"/>
  <c r="BM1304" i="64" s="1"/>
  <c r="BM1341" i="64"/>
  <c r="BM1354" i="64" s="1"/>
  <c r="BE2237" i="64"/>
  <c r="BE3136" i="64"/>
  <c r="BE3153" i="64" s="1"/>
  <c r="BE3110" i="64"/>
  <c r="BE3127" i="64" s="1"/>
  <c r="BE3085" i="64"/>
  <c r="BE3102" i="64" s="1"/>
  <c r="BE3059" i="64"/>
  <c r="BE3076" i="64" s="1"/>
  <c r="BE2179" i="64"/>
  <c r="BE2202" i="64" s="1"/>
  <c r="BE2157" i="64"/>
  <c r="BE2170" i="64" s="1"/>
  <c r="BE3188" i="64"/>
  <c r="BE3202" i="64" s="1"/>
  <c r="BE2211" i="64"/>
  <c r="BE2228" i="64" s="1"/>
  <c r="BE2112" i="64"/>
  <c r="BE2068" i="64"/>
  <c r="BE2103" i="64" s="1"/>
  <c r="BE2489" i="64"/>
  <c r="BE2516" i="64" s="1"/>
  <c r="BE2032" i="64"/>
  <c r="BE2059" i="64" s="1"/>
  <c r="BE2593" i="64"/>
  <c r="BE2616" i="64" s="1"/>
  <c r="BE2525" i="64"/>
  <c r="BE2548" i="64" s="1"/>
  <c r="BE2659" i="64"/>
  <c r="BE2684" i="64" s="1"/>
  <c r="BE1889" i="64"/>
  <c r="BE1916" i="64" s="1"/>
  <c r="BE1996" i="64"/>
  <c r="BE2023" i="64" s="1"/>
  <c r="BE1924" i="64"/>
  <c r="BE1951" i="64" s="1"/>
  <c r="BE1772" i="64"/>
  <c r="BE1785" i="64" s="1"/>
  <c r="BE2625" i="64"/>
  <c r="BE2650" i="64" s="1"/>
  <c r="BE1620" i="64"/>
  <c r="BE1865" i="64"/>
  <c r="BE1880" i="64" s="1"/>
  <c r="BE1748" i="64"/>
  <c r="BE1763" i="64" s="1"/>
  <c r="BE1596" i="64"/>
  <c r="BE1611" i="64" s="1"/>
  <c r="BE2268" i="64"/>
  <c r="BE2283" i="64" s="1"/>
  <c r="BE945" i="64"/>
  <c r="BE1289" i="64"/>
  <c r="BE1304" i="64" s="1"/>
  <c r="BE1341" i="64"/>
  <c r="BE1354" i="64" s="1"/>
  <c r="BE896" i="64"/>
  <c r="BE921" i="64"/>
  <c r="BE872" i="64"/>
  <c r="BE887" i="64" s="1"/>
  <c r="AW2237" i="64"/>
  <c r="AW3136" i="64"/>
  <c r="AW3153" i="64" s="1"/>
  <c r="AW3110" i="64"/>
  <c r="AW3127" i="64" s="1"/>
  <c r="AW3059" i="64"/>
  <c r="AW3076" i="64" s="1"/>
  <c r="AW3085" i="64"/>
  <c r="AW3102" i="64" s="1"/>
  <c r="AW2211" i="64"/>
  <c r="AW2228" i="64" s="1"/>
  <c r="AW2179" i="64"/>
  <c r="AW2202" i="64" s="1"/>
  <c r="AW3188" i="64"/>
  <c r="AW3202" i="64" s="1"/>
  <c r="AW2157" i="64"/>
  <c r="AW2170" i="64" s="1"/>
  <c r="AW2112" i="64"/>
  <c r="AW2489" i="64"/>
  <c r="AW2516" i="64" s="1"/>
  <c r="AW2593" i="64"/>
  <c r="AW2616" i="64" s="1"/>
  <c r="AW2525" i="64"/>
  <c r="AW2548" i="64" s="1"/>
  <c r="AW2068" i="64"/>
  <c r="AW2103" i="64" s="1"/>
  <c r="AW2032" i="64"/>
  <c r="AW2059" i="64" s="1"/>
  <c r="AW2659" i="64"/>
  <c r="AW2684" i="64" s="1"/>
  <c r="AW1996" i="64"/>
  <c r="AW2023" i="64" s="1"/>
  <c r="AW1924" i="64"/>
  <c r="AW1951" i="64" s="1"/>
  <c r="AW1889" i="64"/>
  <c r="AW1916" i="64" s="1"/>
  <c r="AW1772" i="64"/>
  <c r="AW1785" i="64" s="1"/>
  <c r="AW1865" i="64"/>
  <c r="AW1880" i="64" s="1"/>
  <c r="AW1620" i="64"/>
  <c r="AW2625" i="64"/>
  <c r="AW2650" i="64" s="1"/>
  <c r="AW1596" i="64"/>
  <c r="AW1611" i="64" s="1"/>
  <c r="AW2268" i="64"/>
  <c r="AW2283" i="64" s="1"/>
  <c r="AW945" i="64"/>
  <c r="AW1748" i="64"/>
  <c r="AW1763" i="64" s="1"/>
  <c r="AW921" i="64"/>
  <c r="AW896" i="64"/>
  <c r="AW1289" i="64"/>
  <c r="AW1304" i="64" s="1"/>
  <c r="AW1341" i="64"/>
  <c r="AW1354" i="64" s="1"/>
  <c r="AW872" i="64"/>
  <c r="AW887" i="64" s="1"/>
  <c r="AO2237" i="64"/>
  <c r="AO3136" i="64"/>
  <c r="AO3153" i="64" s="1"/>
  <c r="AO3110" i="64"/>
  <c r="AO3127" i="64" s="1"/>
  <c r="AO3059" i="64"/>
  <c r="AO3076" i="64" s="1"/>
  <c r="AO3085" i="64"/>
  <c r="AO3102" i="64" s="1"/>
  <c r="AO2179" i="64"/>
  <c r="AO2202" i="64" s="1"/>
  <c r="AO2211" i="64"/>
  <c r="AO2228" i="64" s="1"/>
  <c r="AO2157" i="64"/>
  <c r="AO2170" i="64" s="1"/>
  <c r="AO3188" i="64"/>
  <c r="AO3202" i="64" s="1"/>
  <c r="AO2112" i="64"/>
  <c r="AO2489" i="64"/>
  <c r="AO2516" i="64" s="1"/>
  <c r="AO2068" i="64"/>
  <c r="AO2103" i="64" s="1"/>
  <c r="AO2032" i="64"/>
  <c r="AO2059" i="64" s="1"/>
  <c r="AO1996" i="64"/>
  <c r="AO2023" i="64" s="1"/>
  <c r="AO1924" i="64"/>
  <c r="AO1951" i="64" s="1"/>
  <c r="AO2659" i="64"/>
  <c r="AO2684" i="64" s="1"/>
  <c r="AO2593" i="64"/>
  <c r="AO2616" i="64" s="1"/>
  <c r="AO2525" i="64"/>
  <c r="AO2548" i="64" s="1"/>
  <c r="AO1889" i="64"/>
  <c r="AO1916" i="64" s="1"/>
  <c r="AO1865" i="64"/>
  <c r="AO1880" i="64" s="1"/>
  <c r="AO1620" i="64"/>
  <c r="AO1596" i="64"/>
  <c r="AO1611" i="64" s="1"/>
  <c r="AO1748" i="64"/>
  <c r="AO1763" i="64" s="1"/>
  <c r="AO2268" i="64"/>
  <c r="AO2283" i="64" s="1"/>
  <c r="AO2625" i="64"/>
  <c r="AO2650" i="64" s="1"/>
  <c r="AO945" i="64"/>
  <c r="AO1772" i="64"/>
  <c r="AO1785" i="64" s="1"/>
  <c r="AO896" i="64"/>
  <c r="AO872" i="64"/>
  <c r="AO887" i="64" s="1"/>
  <c r="AO1289" i="64"/>
  <c r="AO1304" i="64" s="1"/>
  <c r="AO921" i="64"/>
  <c r="AG2237" i="64"/>
  <c r="AG3136" i="64"/>
  <c r="AG3153" i="64" s="1"/>
  <c r="AG3110" i="64"/>
  <c r="AG3127" i="64" s="1"/>
  <c r="AG3059" i="64"/>
  <c r="AG3076" i="64" s="1"/>
  <c r="AG2211" i="64"/>
  <c r="AG2228" i="64" s="1"/>
  <c r="AG2179" i="64"/>
  <c r="AG2202" i="64" s="1"/>
  <c r="AG3085" i="64"/>
  <c r="AG3102" i="64" s="1"/>
  <c r="AG2157" i="64"/>
  <c r="AG2170" i="64" s="1"/>
  <c r="AG3188" i="64"/>
  <c r="AG3202" i="64" s="1"/>
  <c r="AG2112" i="64"/>
  <c r="AG2489" i="64"/>
  <c r="AG2516" i="64" s="1"/>
  <c r="AG2593" i="64"/>
  <c r="AG2616" i="64" s="1"/>
  <c r="AG2525" i="64"/>
  <c r="AG2548" i="64" s="1"/>
  <c r="AG2032" i="64"/>
  <c r="AG2059" i="64" s="1"/>
  <c r="AG2068" i="64"/>
  <c r="AG2103" i="64" s="1"/>
  <c r="AG2659" i="64"/>
  <c r="AG2684" i="64" s="1"/>
  <c r="AG1889" i="64"/>
  <c r="AG1916" i="64" s="1"/>
  <c r="AG1996" i="64"/>
  <c r="AG2023" i="64" s="1"/>
  <c r="AG1924" i="64"/>
  <c r="AG1951" i="64" s="1"/>
  <c r="AG2625" i="64"/>
  <c r="AG2650" i="64" s="1"/>
  <c r="AG1865" i="64"/>
  <c r="AG1880" i="64" s="1"/>
  <c r="AG1772" i="64"/>
  <c r="AG1785" i="64" s="1"/>
  <c r="AG1620" i="64"/>
  <c r="AG1748" i="64"/>
  <c r="AG1763" i="64" s="1"/>
  <c r="AG1596" i="64"/>
  <c r="AG1611" i="64" s="1"/>
  <c r="AG2268" i="64"/>
  <c r="AG2283" i="64" s="1"/>
  <c r="AG945" i="64"/>
  <c r="AG1289" i="64"/>
  <c r="AG1304" i="64" s="1"/>
  <c r="AG896" i="64"/>
  <c r="AG1341" i="64"/>
  <c r="AG1354" i="64" s="1"/>
  <c r="AG921" i="64"/>
  <c r="AG872" i="64"/>
  <c r="AG887" i="64" s="1"/>
  <c r="Y2237" i="64"/>
  <c r="Y3136" i="64"/>
  <c r="Y3153" i="64" s="1"/>
  <c r="Y3110" i="64"/>
  <c r="Y3127" i="64" s="1"/>
  <c r="Y3085" i="64"/>
  <c r="Y3102" i="64" s="1"/>
  <c r="Y3059" i="64"/>
  <c r="Y3076" i="64" s="1"/>
  <c r="Y2211" i="64"/>
  <c r="Y2228" i="64" s="1"/>
  <c r="Y2179" i="64"/>
  <c r="Y2202" i="64" s="1"/>
  <c r="Y3188" i="64"/>
  <c r="Y3202" i="64" s="1"/>
  <c r="Y2157" i="64"/>
  <c r="Y2170" i="64" s="1"/>
  <c r="Y2112" i="64"/>
  <c r="Y2489" i="64"/>
  <c r="Y2516" i="64" s="1"/>
  <c r="Y2068" i="64"/>
  <c r="Y2103" i="64" s="1"/>
  <c r="Y2593" i="64"/>
  <c r="Y2616" i="64" s="1"/>
  <c r="Y2525" i="64"/>
  <c r="Y2548" i="64" s="1"/>
  <c r="Y2032" i="64"/>
  <c r="Y2059" i="64" s="1"/>
  <c r="Y1996" i="64"/>
  <c r="Y2023" i="64" s="1"/>
  <c r="Y2659" i="64"/>
  <c r="Y2684" i="64" s="1"/>
  <c r="Y1924" i="64"/>
  <c r="Y1951" i="64" s="1"/>
  <c r="Y1889" i="64"/>
  <c r="Y1916" i="64" s="1"/>
  <c r="Y2625" i="64"/>
  <c r="Y2650" i="64" s="1"/>
  <c r="Y1772" i="64"/>
  <c r="Y1785" i="64" s="1"/>
  <c r="Y1620" i="64"/>
  <c r="Y1596" i="64"/>
  <c r="Y1611" i="64" s="1"/>
  <c r="Y1865" i="64"/>
  <c r="Y1880" i="64" s="1"/>
  <c r="Y2268" i="64"/>
  <c r="Y2283" i="64" s="1"/>
  <c r="Y945" i="64"/>
  <c r="Y1748" i="64"/>
  <c r="Y1763" i="64" s="1"/>
  <c r="Y896" i="64"/>
  <c r="Y921" i="64"/>
  <c r="Y1289" i="64"/>
  <c r="Y1304" i="64" s="1"/>
  <c r="Y872" i="64"/>
  <c r="Y887" i="64" s="1"/>
  <c r="Y1341" i="64"/>
  <c r="Y1354" i="64" s="1"/>
  <c r="CK2242" i="64"/>
  <c r="CK3141" i="64"/>
  <c r="CK3115" i="64"/>
  <c r="CK3064" i="64"/>
  <c r="CK3081" i="64" s="1"/>
  <c r="CK2184" i="64"/>
  <c r="CK3090" i="64"/>
  <c r="CK2216" i="64"/>
  <c r="CK2233" i="64" s="1"/>
  <c r="CK3193" i="64"/>
  <c r="CK3207" i="64" s="1"/>
  <c r="CK2162" i="64"/>
  <c r="CK2175" i="64" s="1"/>
  <c r="CK2598" i="64"/>
  <c r="CK2621" i="64" s="1"/>
  <c r="CK2117" i="64"/>
  <c r="CK2152" i="64" s="1"/>
  <c r="CK2073" i="64"/>
  <c r="CK2108" i="64" s="1"/>
  <c r="CK2037" i="64"/>
  <c r="CK2064" i="64" s="1"/>
  <c r="CK2001" i="64"/>
  <c r="CK2028" i="64" s="1"/>
  <c r="CK2530" i="64"/>
  <c r="CK2553" i="64" s="1"/>
  <c r="CK2664" i="64"/>
  <c r="CK2689" i="64" s="1"/>
  <c r="CK2494" i="64"/>
  <c r="CK2521" i="64" s="1"/>
  <c r="CK1929" i="64"/>
  <c r="CK1956" i="64" s="1"/>
  <c r="CK1894" i="64"/>
  <c r="CK1921" i="64" s="1"/>
  <c r="CK1870" i="64"/>
  <c r="CK2630" i="64"/>
  <c r="CK2655" i="64" s="1"/>
  <c r="CK1777" i="64"/>
  <c r="CK1790" i="64" s="1"/>
  <c r="CK1753" i="64"/>
  <c r="CK1294" i="64"/>
  <c r="CK1601" i="64"/>
  <c r="CK1616" i="64" s="1"/>
  <c r="CK1625" i="64"/>
  <c r="CK950" i="64"/>
  <c r="CK963" i="64" s="1"/>
  <c r="CK926" i="64"/>
  <c r="CK1346" i="64"/>
  <c r="CK1359" i="64" s="1"/>
  <c r="CK2273" i="64"/>
  <c r="CK2288" i="64" s="1"/>
  <c r="CK2297" i="64"/>
  <c r="CK901" i="64"/>
  <c r="CK877" i="64"/>
  <c r="CK849" i="64"/>
  <c r="CC2242" i="64"/>
  <c r="CC3141" i="64"/>
  <c r="CC3115" i="64"/>
  <c r="CC3090" i="64"/>
  <c r="CC2216" i="64"/>
  <c r="CC2233" i="64" s="1"/>
  <c r="CC2184" i="64"/>
  <c r="CC3064" i="64"/>
  <c r="CC3081" i="64" s="1"/>
  <c r="CC3193" i="64"/>
  <c r="CC3207" i="64" s="1"/>
  <c r="CC2162" i="64"/>
  <c r="CC2175" i="64" s="1"/>
  <c r="CC2598" i="64"/>
  <c r="CC2621" i="64" s="1"/>
  <c r="CC2117" i="64"/>
  <c r="CC2152" i="64" s="1"/>
  <c r="CC2073" i="64"/>
  <c r="CC2108" i="64" s="1"/>
  <c r="CC2037" i="64"/>
  <c r="CC2064" i="64" s="1"/>
  <c r="CC2530" i="64"/>
  <c r="CC2553" i="64" s="1"/>
  <c r="CC2494" i="64"/>
  <c r="CC2521" i="64" s="1"/>
  <c r="CC2001" i="64"/>
  <c r="CC2028" i="64" s="1"/>
  <c r="CC2664" i="64"/>
  <c r="CC2689" i="64" s="1"/>
  <c r="CC1894" i="64"/>
  <c r="CC1921" i="64" s="1"/>
  <c r="CC1870" i="64"/>
  <c r="CC2630" i="64"/>
  <c r="CC2655" i="64" s="1"/>
  <c r="CC1753" i="64"/>
  <c r="CC1929" i="64"/>
  <c r="CC1956" i="64" s="1"/>
  <c r="CC1777" i="64"/>
  <c r="CC1790" i="64" s="1"/>
  <c r="CC1625" i="64"/>
  <c r="CC1601" i="64"/>
  <c r="CC1616" i="64" s="1"/>
  <c r="CC1294" i="64"/>
  <c r="CC950" i="64"/>
  <c r="CC963" i="64" s="1"/>
  <c r="CC926" i="64"/>
  <c r="CC1346" i="64"/>
  <c r="CC1359" i="64" s="1"/>
  <c r="CC901" i="64"/>
  <c r="CC2297" i="64"/>
  <c r="CC877" i="64"/>
  <c r="CC2273" i="64"/>
  <c r="CC2288" i="64" s="1"/>
  <c r="CC849" i="64"/>
  <c r="BU2242" i="64"/>
  <c r="BU3141" i="64"/>
  <c r="BU3115" i="64"/>
  <c r="BU3090" i="64"/>
  <c r="BU2184" i="64"/>
  <c r="BU3064" i="64"/>
  <c r="BU3081" i="64" s="1"/>
  <c r="BU3193" i="64"/>
  <c r="BU3207" i="64" s="1"/>
  <c r="BU2162" i="64"/>
  <c r="BU2175" i="64" s="1"/>
  <c r="BU2598" i="64"/>
  <c r="BU2621" i="64" s="1"/>
  <c r="BU2216" i="64"/>
  <c r="BU2233" i="64" s="1"/>
  <c r="BU2117" i="64"/>
  <c r="BU2152" i="64" s="1"/>
  <c r="BU2073" i="64"/>
  <c r="BU2108" i="64" s="1"/>
  <c r="BU2530" i="64"/>
  <c r="BU2553" i="64" s="1"/>
  <c r="BU2494" i="64"/>
  <c r="BU2521" i="64" s="1"/>
  <c r="BU2001" i="64"/>
  <c r="BU2028" i="64" s="1"/>
  <c r="BU2664" i="64"/>
  <c r="BU2689" i="64" s="1"/>
  <c r="BU1894" i="64"/>
  <c r="BU1921" i="64" s="1"/>
  <c r="BU1929" i="64"/>
  <c r="BU1956" i="64" s="1"/>
  <c r="BU1870" i="64"/>
  <c r="BU2037" i="64"/>
  <c r="BU2064" i="64" s="1"/>
  <c r="BU2630" i="64"/>
  <c r="BU2655" i="64" s="1"/>
  <c r="BU1753" i="64"/>
  <c r="BU1777" i="64"/>
  <c r="BU1790" i="64" s="1"/>
  <c r="BU1294" i="64"/>
  <c r="BU950" i="64"/>
  <c r="BU963" i="64" s="1"/>
  <c r="BU1625" i="64"/>
  <c r="BU926" i="64"/>
  <c r="BU1601" i="64"/>
  <c r="BU1616" i="64" s="1"/>
  <c r="BU1346" i="64"/>
  <c r="BU1359" i="64" s="1"/>
  <c r="BU2273" i="64"/>
  <c r="BU2288" i="64" s="1"/>
  <c r="BU2297" i="64"/>
  <c r="BU877" i="64"/>
  <c r="BU849" i="64"/>
  <c r="BM2242" i="64"/>
  <c r="BM3141" i="64"/>
  <c r="BM3115" i="64"/>
  <c r="BM3090" i="64"/>
  <c r="BM2216" i="64"/>
  <c r="BM2233" i="64" s="1"/>
  <c r="BM2184" i="64"/>
  <c r="BM3193" i="64"/>
  <c r="BM3207" i="64" s="1"/>
  <c r="BM2162" i="64"/>
  <c r="BM2175" i="64" s="1"/>
  <c r="BM3064" i="64"/>
  <c r="BM3081" i="64" s="1"/>
  <c r="BM2598" i="64"/>
  <c r="BM2621" i="64" s="1"/>
  <c r="BM2117" i="64"/>
  <c r="BM2152" i="64" s="1"/>
  <c r="BM2073" i="64"/>
  <c r="BM2108" i="64" s="1"/>
  <c r="BM2037" i="64"/>
  <c r="BM2064" i="64" s="1"/>
  <c r="BM2001" i="64"/>
  <c r="BM2028" i="64" s="1"/>
  <c r="BM1929" i="64"/>
  <c r="BM1956" i="64" s="1"/>
  <c r="BM2664" i="64"/>
  <c r="BM2689" i="64" s="1"/>
  <c r="BM1894" i="64"/>
  <c r="BM1921" i="64" s="1"/>
  <c r="BM2530" i="64"/>
  <c r="BM2553" i="64" s="1"/>
  <c r="BM1870" i="64"/>
  <c r="BM2494" i="64"/>
  <c r="BM2521" i="64" s="1"/>
  <c r="BM2630" i="64"/>
  <c r="BM2655" i="64" s="1"/>
  <c r="BM1753" i="64"/>
  <c r="BM1777" i="64"/>
  <c r="BM1790" i="64" s="1"/>
  <c r="BM1294" i="64"/>
  <c r="BM1625" i="64"/>
  <c r="BM950" i="64"/>
  <c r="BM963" i="64" s="1"/>
  <c r="BM1601" i="64"/>
  <c r="BM1616" i="64" s="1"/>
  <c r="BM926" i="64"/>
  <c r="BM1346" i="64"/>
  <c r="BM1359" i="64" s="1"/>
  <c r="BM2297" i="64"/>
  <c r="BM877" i="64"/>
  <c r="BM2273" i="64"/>
  <c r="BM2288" i="64" s="1"/>
  <c r="BM901" i="64"/>
  <c r="BM849" i="64"/>
  <c r="BE2242" i="64"/>
  <c r="BE3141" i="64"/>
  <c r="BE3115" i="64"/>
  <c r="BE3064" i="64"/>
  <c r="BE3081" i="64" s="1"/>
  <c r="BE2216" i="64"/>
  <c r="BE2233" i="64" s="1"/>
  <c r="BE3193" i="64"/>
  <c r="BE3207" i="64" s="1"/>
  <c r="BE3090" i="64"/>
  <c r="BE2184" i="64"/>
  <c r="BE2162" i="64"/>
  <c r="BE2175" i="64" s="1"/>
  <c r="BE2598" i="64"/>
  <c r="BE2621" i="64" s="1"/>
  <c r="BE2117" i="64"/>
  <c r="BE2152" i="64" s="1"/>
  <c r="BE2073" i="64"/>
  <c r="BE2108" i="64" s="1"/>
  <c r="BE2037" i="64"/>
  <c r="BE2064" i="64" s="1"/>
  <c r="BE2530" i="64"/>
  <c r="BE2553" i="64" s="1"/>
  <c r="BE2494" i="64"/>
  <c r="BE2521" i="64" s="1"/>
  <c r="BE2001" i="64"/>
  <c r="BE2028" i="64" s="1"/>
  <c r="BE2664" i="64"/>
  <c r="BE2689" i="64" s="1"/>
  <c r="BE1894" i="64"/>
  <c r="BE1921" i="64" s="1"/>
  <c r="BE1870" i="64"/>
  <c r="BE1929" i="64"/>
  <c r="BE1956" i="64" s="1"/>
  <c r="BE2630" i="64"/>
  <c r="BE2655" i="64" s="1"/>
  <c r="BE1777" i="64"/>
  <c r="BE1790" i="64" s="1"/>
  <c r="BE1753" i="64"/>
  <c r="BE1294" i="64"/>
  <c r="BE1601" i="64"/>
  <c r="BE1616" i="64" s="1"/>
  <c r="BE950" i="64"/>
  <c r="BE963" i="64" s="1"/>
  <c r="BE926" i="64"/>
  <c r="BE1346" i="64"/>
  <c r="BE1359" i="64" s="1"/>
  <c r="BE2273" i="64"/>
  <c r="BE2288" i="64" s="1"/>
  <c r="BE2297" i="64"/>
  <c r="BE901" i="64"/>
  <c r="BE877" i="64"/>
  <c r="BE849" i="64"/>
  <c r="AW2242" i="64"/>
  <c r="AW3141" i="64"/>
  <c r="AW3115" i="64"/>
  <c r="AW3064" i="64"/>
  <c r="AW3081" i="64" s="1"/>
  <c r="AW2216" i="64"/>
  <c r="AW2233" i="64" s="1"/>
  <c r="AW2184" i="64"/>
  <c r="AW3193" i="64"/>
  <c r="AW3207" i="64" s="1"/>
  <c r="AW3090" i="64"/>
  <c r="AW2162" i="64"/>
  <c r="AW2175" i="64" s="1"/>
  <c r="AW2598" i="64"/>
  <c r="AW2621" i="64" s="1"/>
  <c r="AW2117" i="64"/>
  <c r="AW2152" i="64" s="1"/>
  <c r="AW2530" i="64"/>
  <c r="AW2553" i="64" s="1"/>
  <c r="AW2494" i="64"/>
  <c r="AW2521" i="64" s="1"/>
  <c r="AW2001" i="64"/>
  <c r="AW2028" i="64" s="1"/>
  <c r="AW2073" i="64"/>
  <c r="AW2108" i="64" s="1"/>
  <c r="AW2037" i="64"/>
  <c r="AW2064" i="64" s="1"/>
  <c r="AW2664" i="64"/>
  <c r="AW2689" i="64" s="1"/>
  <c r="AW1929" i="64"/>
  <c r="AW1956" i="64" s="1"/>
  <c r="AW1894" i="64"/>
  <c r="AW1921" i="64" s="1"/>
  <c r="AW1870" i="64"/>
  <c r="AW2630" i="64"/>
  <c r="AW2655" i="64" s="1"/>
  <c r="AW1753" i="64"/>
  <c r="AW1777" i="64"/>
  <c r="AW1790" i="64" s="1"/>
  <c r="AW1601" i="64"/>
  <c r="AW1616" i="64" s="1"/>
  <c r="AW1294" i="64"/>
  <c r="AW950" i="64"/>
  <c r="AW963" i="64" s="1"/>
  <c r="AW1625" i="64"/>
  <c r="AW926" i="64"/>
  <c r="AW1346" i="64"/>
  <c r="AW1359" i="64" s="1"/>
  <c r="AW901" i="64"/>
  <c r="AW2297" i="64"/>
  <c r="AW877" i="64"/>
  <c r="AW2273" i="64"/>
  <c r="AW2288" i="64" s="1"/>
  <c r="AW849" i="64"/>
  <c r="AO2242" i="64"/>
  <c r="AO3141" i="64"/>
  <c r="AO3115" i="64"/>
  <c r="AO3090" i="64"/>
  <c r="AO2216" i="64"/>
  <c r="AO2233" i="64" s="1"/>
  <c r="AO2184" i="64"/>
  <c r="AO3193" i="64"/>
  <c r="AO3207" i="64" s="1"/>
  <c r="AO3064" i="64"/>
  <c r="AO3081" i="64" s="1"/>
  <c r="AO2162" i="64"/>
  <c r="AO2175" i="64" s="1"/>
  <c r="AO2598" i="64"/>
  <c r="AO2621" i="64" s="1"/>
  <c r="AO2117" i="64"/>
  <c r="AO2152" i="64" s="1"/>
  <c r="AO2073" i="64"/>
  <c r="AO2108" i="64" s="1"/>
  <c r="AO2037" i="64"/>
  <c r="AO2064" i="64" s="1"/>
  <c r="AO2530" i="64"/>
  <c r="AO2553" i="64" s="1"/>
  <c r="AO2494" i="64"/>
  <c r="AO2521" i="64" s="1"/>
  <c r="AO2001" i="64"/>
  <c r="AO2028" i="64" s="1"/>
  <c r="AO1929" i="64"/>
  <c r="AO1956" i="64" s="1"/>
  <c r="AO2664" i="64"/>
  <c r="AO2689" i="64" s="1"/>
  <c r="AO1894" i="64"/>
  <c r="AO1921" i="64" s="1"/>
  <c r="AO1870" i="64"/>
  <c r="AO2630" i="64"/>
  <c r="AO2655" i="64" s="1"/>
  <c r="AO1753" i="64"/>
  <c r="AO1777" i="64"/>
  <c r="AO1790" i="64" s="1"/>
  <c r="AO1625" i="64"/>
  <c r="AO1294" i="64"/>
  <c r="AO950" i="64"/>
  <c r="AO963" i="64" s="1"/>
  <c r="AO926" i="64"/>
  <c r="AO1601" i="64"/>
  <c r="AO1616" i="64" s="1"/>
  <c r="AO1346" i="64"/>
  <c r="AO1359" i="64" s="1"/>
  <c r="AO2273" i="64"/>
  <c r="AO2288" i="64" s="1"/>
  <c r="AO901" i="64"/>
  <c r="AO2297" i="64"/>
  <c r="AO877" i="64"/>
  <c r="AO849" i="64"/>
  <c r="AG2242" i="64"/>
  <c r="AG3141" i="64"/>
  <c r="AG3115" i="64"/>
  <c r="AG3090" i="64"/>
  <c r="AG3064" i="64"/>
  <c r="AG3081" i="64" s="1"/>
  <c r="AG2216" i="64"/>
  <c r="AG2233" i="64" s="1"/>
  <c r="AG2184" i="64"/>
  <c r="AG3193" i="64"/>
  <c r="AG3207" i="64" s="1"/>
  <c r="AG2162" i="64"/>
  <c r="AG2175" i="64" s="1"/>
  <c r="AG2598" i="64"/>
  <c r="AG2621" i="64" s="1"/>
  <c r="AG2117" i="64"/>
  <c r="AG2152" i="64" s="1"/>
  <c r="AG2073" i="64"/>
  <c r="AG2108" i="64" s="1"/>
  <c r="AG2037" i="64"/>
  <c r="AG2064" i="64" s="1"/>
  <c r="AG2530" i="64"/>
  <c r="AG2553" i="64" s="1"/>
  <c r="AG2494" i="64"/>
  <c r="AG2521" i="64" s="1"/>
  <c r="AG2001" i="64"/>
  <c r="AG2028" i="64" s="1"/>
  <c r="AG2664" i="64"/>
  <c r="AG2689" i="64" s="1"/>
  <c r="AG1894" i="64"/>
  <c r="AG1921" i="64" s="1"/>
  <c r="AG1870" i="64"/>
  <c r="AG1929" i="64"/>
  <c r="AG1956" i="64" s="1"/>
  <c r="AG2630" i="64"/>
  <c r="AG2655" i="64" s="1"/>
  <c r="AG1753" i="64"/>
  <c r="AG1777" i="64"/>
  <c r="AG1790" i="64" s="1"/>
  <c r="AG1294" i="64"/>
  <c r="AG950" i="64"/>
  <c r="AG963" i="64" s="1"/>
  <c r="AG1601" i="64"/>
  <c r="AG1616" i="64" s="1"/>
  <c r="AG926" i="64"/>
  <c r="AG1625" i="64"/>
  <c r="AG1346" i="64"/>
  <c r="AG1359" i="64" s="1"/>
  <c r="AG901" i="64"/>
  <c r="AG2297" i="64"/>
  <c r="AG877" i="64"/>
  <c r="AG2273" i="64"/>
  <c r="AG2288" i="64" s="1"/>
  <c r="AG849" i="64"/>
  <c r="Y2242" i="64"/>
  <c r="Y3141" i="64"/>
  <c r="Y3115" i="64"/>
  <c r="Y3090" i="64"/>
  <c r="Y3064" i="64"/>
  <c r="Y3081" i="64" s="1"/>
  <c r="Y2184" i="64"/>
  <c r="Y2216" i="64"/>
  <c r="Y2233" i="64" s="1"/>
  <c r="Y3193" i="64"/>
  <c r="Y3207" i="64" s="1"/>
  <c r="Y2162" i="64"/>
  <c r="Y2175" i="64" s="1"/>
  <c r="Y2598" i="64"/>
  <c r="Y2621" i="64" s="1"/>
  <c r="Y2117" i="64"/>
  <c r="Y2152" i="64" s="1"/>
  <c r="Y2073" i="64"/>
  <c r="Y2108" i="64" s="1"/>
  <c r="Y2037" i="64"/>
  <c r="Y2064" i="64" s="1"/>
  <c r="Y2001" i="64"/>
  <c r="Y2028" i="64" s="1"/>
  <c r="Y2664" i="64"/>
  <c r="Y2689" i="64" s="1"/>
  <c r="Y1929" i="64"/>
  <c r="Y1956" i="64" s="1"/>
  <c r="Y2530" i="64"/>
  <c r="Y2553" i="64" s="1"/>
  <c r="Y1894" i="64"/>
  <c r="Y1921" i="64" s="1"/>
  <c r="Y2494" i="64"/>
  <c r="Y2521" i="64" s="1"/>
  <c r="Y1870" i="64"/>
  <c r="Y2630" i="64"/>
  <c r="Y2655" i="64" s="1"/>
  <c r="Y1777" i="64"/>
  <c r="Y1790" i="64" s="1"/>
  <c r="Y1753" i="64"/>
  <c r="Y1294" i="64"/>
  <c r="Y1601" i="64"/>
  <c r="Y1616" i="64" s="1"/>
  <c r="Y1625" i="64"/>
  <c r="Y950" i="64"/>
  <c r="Y963" i="64" s="1"/>
  <c r="Y926" i="64"/>
  <c r="Y1346" i="64"/>
  <c r="Y1359" i="64" s="1"/>
  <c r="Y2273" i="64"/>
  <c r="Y2288" i="64" s="1"/>
  <c r="Y901" i="64"/>
  <c r="Y2297" i="64"/>
  <c r="Y877" i="64"/>
  <c r="Y849" i="64"/>
  <c r="CD2241" i="64"/>
  <c r="CD3140" i="64"/>
  <c r="CD3114" i="64"/>
  <c r="CD3089" i="64"/>
  <c r="CD3063" i="64"/>
  <c r="CD2215" i="64"/>
  <c r="CD2183" i="64"/>
  <c r="CD2161" i="64"/>
  <c r="CD3192" i="64"/>
  <c r="CD2597" i="64"/>
  <c r="CD2116" i="64"/>
  <c r="CD2072" i="64"/>
  <c r="CD2036" i="64"/>
  <c r="CD2529" i="64"/>
  <c r="CD2493" i="64"/>
  <c r="CD2000" i="64"/>
  <c r="CD2663" i="64"/>
  <c r="CD1893" i="64"/>
  <c r="CD1928" i="64"/>
  <c r="CD1869" i="64"/>
  <c r="CD2629" i="64"/>
  <c r="CD1752" i="64"/>
  <c r="CD1767" i="64" s="1"/>
  <c r="CD1776" i="64"/>
  <c r="CD1624" i="64"/>
  <c r="CD1743" i="64" s="1"/>
  <c r="CD2272" i="64"/>
  <c r="CD949" i="64"/>
  <c r="CD962" i="64" s="1"/>
  <c r="CD925" i="64"/>
  <c r="CD1345" i="64"/>
  <c r="CD1293" i="64"/>
  <c r="CD2296" i="64"/>
  <c r="CD876" i="64"/>
  <c r="CD848" i="64"/>
  <c r="CD623" i="64"/>
  <c r="BV2241" i="64"/>
  <c r="BV3140" i="64"/>
  <c r="BV3114" i="64"/>
  <c r="BV3089" i="64"/>
  <c r="BV3063" i="64"/>
  <c r="BV2215" i="64"/>
  <c r="BV2183" i="64"/>
  <c r="BV2161" i="64"/>
  <c r="BV3192" i="64"/>
  <c r="BV2597" i="64"/>
  <c r="BV2116" i="64"/>
  <c r="BV2036" i="64"/>
  <c r="BV2072" i="64"/>
  <c r="BV2529" i="64"/>
  <c r="BV2000" i="64"/>
  <c r="BV2493" i="64"/>
  <c r="BV1928" i="64"/>
  <c r="BV2663" i="64"/>
  <c r="BV1893" i="64"/>
  <c r="BV1869" i="64"/>
  <c r="BV2629" i="64"/>
  <c r="BV1752" i="64"/>
  <c r="BV1767" i="64" s="1"/>
  <c r="BV1776" i="64"/>
  <c r="BV1624" i="64"/>
  <c r="BV1743" i="64" s="1"/>
  <c r="BV2272" i="64"/>
  <c r="BV949" i="64"/>
  <c r="BV962" i="64" s="1"/>
  <c r="BV925" i="64"/>
  <c r="BV1345" i="64"/>
  <c r="BV2296" i="64"/>
  <c r="BV876" i="64"/>
  <c r="BV1293" i="64"/>
  <c r="BV848" i="64"/>
  <c r="BV623" i="64"/>
  <c r="BN2241" i="64"/>
  <c r="BN3140" i="64"/>
  <c r="BN3114" i="64"/>
  <c r="BN3089" i="64"/>
  <c r="BN3063" i="64"/>
  <c r="BN2215" i="64"/>
  <c r="BN2183" i="64"/>
  <c r="BN2161" i="64"/>
  <c r="BN3192" i="64"/>
  <c r="BN2597" i="64"/>
  <c r="BN2116" i="64"/>
  <c r="BN2036" i="64"/>
  <c r="BN2529" i="64"/>
  <c r="BN2493" i="64"/>
  <c r="BN2000" i="64"/>
  <c r="BN2072" i="64"/>
  <c r="BN1893" i="64"/>
  <c r="BN1869" i="64"/>
  <c r="BN1928" i="64"/>
  <c r="BN2629" i="64"/>
  <c r="BN1752" i="64"/>
  <c r="BN1767" i="64" s="1"/>
  <c r="BN1624" i="64"/>
  <c r="BN1743" i="64" s="1"/>
  <c r="BN2663" i="64"/>
  <c r="BN2272" i="64"/>
  <c r="BN949" i="64"/>
  <c r="BN962" i="64" s="1"/>
  <c r="BN1776" i="64"/>
  <c r="BN925" i="64"/>
  <c r="BN1345" i="64"/>
  <c r="BN2296" i="64"/>
  <c r="BN876" i="64"/>
  <c r="BN848" i="64"/>
  <c r="BN1293" i="64"/>
  <c r="BN623" i="64"/>
  <c r="BF2241" i="64"/>
  <c r="BF3140" i="64"/>
  <c r="BF3114" i="64"/>
  <c r="BF3089" i="64"/>
  <c r="BF3063" i="64"/>
  <c r="BF2183" i="64"/>
  <c r="BF2215" i="64"/>
  <c r="BF2161" i="64"/>
  <c r="BF3192" i="64"/>
  <c r="BF2597" i="64"/>
  <c r="BF2116" i="64"/>
  <c r="BF2072" i="64"/>
  <c r="BF2036" i="64"/>
  <c r="BF2529" i="64"/>
  <c r="BF2000" i="64"/>
  <c r="BF2493" i="64"/>
  <c r="BF1928" i="64"/>
  <c r="BF1893" i="64"/>
  <c r="BF1869" i="64"/>
  <c r="BF2629" i="64"/>
  <c r="BF1752" i="64"/>
  <c r="BF1767" i="64" s="1"/>
  <c r="BF1624" i="64"/>
  <c r="BF1743" i="64" s="1"/>
  <c r="BF1776" i="64"/>
  <c r="BF2272" i="64"/>
  <c r="BF2663" i="64"/>
  <c r="BF949" i="64"/>
  <c r="BF962" i="64" s="1"/>
  <c r="BF925" i="64"/>
  <c r="BF1345" i="64"/>
  <c r="BF2296" i="64"/>
  <c r="BF1293" i="64"/>
  <c r="BF876" i="64"/>
  <c r="BF848" i="64"/>
  <c r="BF623" i="64"/>
  <c r="AX2241" i="64"/>
  <c r="AX3140" i="64"/>
  <c r="AX3114" i="64"/>
  <c r="AX3089" i="64"/>
  <c r="AX3063" i="64"/>
  <c r="AX2215" i="64"/>
  <c r="AX2183" i="64"/>
  <c r="AX2161" i="64"/>
  <c r="AX3192" i="64"/>
  <c r="AX2597" i="64"/>
  <c r="AX2036" i="64"/>
  <c r="AX2116" i="64"/>
  <c r="AX2529" i="64"/>
  <c r="AX2493" i="64"/>
  <c r="AX2000" i="64"/>
  <c r="AX2072" i="64"/>
  <c r="AX1893" i="64"/>
  <c r="AX1869" i="64"/>
  <c r="AX2629" i="64"/>
  <c r="AX1752" i="64"/>
  <c r="AX1767" i="64" s="1"/>
  <c r="AX2663" i="64"/>
  <c r="AX1776" i="64"/>
  <c r="AX1624" i="64"/>
  <c r="AX1743" i="64" s="1"/>
  <c r="AX1928" i="64"/>
  <c r="AX2272" i="64"/>
  <c r="AX949" i="64"/>
  <c r="AX962" i="64" s="1"/>
  <c r="AX925" i="64"/>
  <c r="AX1345" i="64"/>
  <c r="AX2296" i="64"/>
  <c r="AX876" i="64"/>
  <c r="AX1293" i="64"/>
  <c r="AX848" i="64"/>
  <c r="AX623" i="64"/>
  <c r="AP2241" i="64"/>
  <c r="AP3140" i="64"/>
  <c r="AP3114" i="64"/>
  <c r="AP3089" i="64"/>
  <c r="AP3063" i="64"/>
  <c r="AP2183" i="64"/>
  <c r="AP2215" i="64"/>
  <c r="AP2161" i="64"/>
  <c r="AP3192" i="64"/>
  <c r="AP2116" i="64"/>
  <c r="AP2072" i="64"/>
  <c r="AP2597" i="64"/>
  <c r="AP2036" i="64"/>
  <c r="AP2529" i="64"/>
  <c r="AP2493" i="64"/>
  <c r="AP2000" i="64"/>
  <c r="AP1893" i="64"/>
  <c r="AP1869" i="64"/>
  <c r="AP1928" i="64"/>
  <c r="AP2629" i="64"/>
  <c r="AP1752" i="64"/>
  <c r="AP1767" i="64" s="1"/>
  <c r="AP1776" i="64"/>
  <c r="AP1624" i="64"/>
  <c r="AP1743" i="64" s="1"/>
  <c r="AP2663" i="64"/>
  <c r="AP2272" i="64"/>
  <c r="AP949" i="64"/>
  <c r="AP962" i="64" s="1"/>
  <c r="AP925" i="64"/>
  <c r="AP1345" i="64"/>
  <c r="AP2296" i="64"/>
  <c r="AP876" i="64"/>
  <c r="AP848" i="64"/>
  <c r="AP623" i="64"/>
  <c r="AH2241" i="64"/>
  <c r="AH3140" i="64"/>
  <c r="AH3114" i="64"/>
  <c r="AH3089" i="64"/>
  <c r="AH3063" i="64"/>
  <c r="AH2215" i="64"/>
  <c r="AH2183" i="64"/>
  <c r="AH2161" i="64"/>
  <c r="AH3192" i="64"/>
  <c r="AH2116" i="64"/>
  <c r="AH2072" i="64"/>
  <c r="AH2597" i="64"/>
  <c r="AH2036" i="64"/>
  <c r="AH2529" i="64"/>
  <c r="AH2000" i="64"/>
  <c r="AH1928" i="64"/>
  <c r="AH1893" i="64"/>
  <c r="AH1869" i="64"/>
  <c r="AH2493" i="64"/>
  <c r="AH2629" i="64"/>
  <c r="AH2663" i="64"/>
  <c r="AH1752" i="64"/>
  <c r="AH1767" i="64" s="1"/>
  <c r="AH1624" i="64"/>
  <c r="AH1743" i="64" s="1"/>
  <c r="AH2272" i="64"/>
  <c r="AH1776" i="64"/>
  <c r="AH949" i="64"/>
  <c r="AH962" i="64" s="1"/>
  <c r="AH925" i="64"/>
  <c r="AH1345" i="64"/>
  <c r="AH2296" i="64"/>
  <c r="AH1293" i="64"/>
  <c r="AH876" i="64"/>
  <c r="AH848" i="64"/>
  <c r="AH623" i="64"/>
  <c r="Z2241" i="64"/>
  <c r="Z3140" i="64"/>
  <c r="Z3114" i="64"/>
  <c r="Z3089" i="64"/>
  <c r="Z3063" i="64"/>
  <c r="Z2215" i="64"/>
  <c r="Z2161" i="64"/>
  <c r="Z2183" i="64"/>
  <c r="Z3192" i="64"/>
  <c r="Z2072" i="64"/>
  <c r="Z2597" i="64"/>
  <c r="Z2036" i="64"/>
  <c r="Z2116" i="64"/>
  <c r="Z2529" i="64"/>
  <c r="Z2493" i="64"/>
  <c r="Z2000" i="64"/>
  <c r="Z1893" i="64"/>
  <c r="Z1869" i="64"/>
  <c r="Z2629" i="64"/>
  <c r="Z1928" i="64"/>
  <c r="Z1752" i="64"/>
  <c r="Z1767" i="64" s="1"/>
  <c r="Z2663" i="64"/>
  <c r="Z1624" i="64"/>
  <c r="Z1743" i="64" s="1"/>
  <c r="Z1776" i="64"/>
  <c r="Z2272" i="64"/>
  <c r="Z949" i="64"/>
  <c r="Z962" i="64" s="1"/>
  <c r="Z925" i="64"/>
  <c r="Z1345" i="64"/>
  <c r="Z2296" i="64"/>
  <c r="Z876" i="64"/>
  <c r="Z1293" i="64"/>
  <c r="Z848" i="64"/>
  <c r="Z623" i="64"/>
  <c r="CE2238" i="64"/>
  <c r="CE2260" i="64" s="1"/>
  <c r="CE3137" i="64"/>
  <c r="CE3154" i="64" s="1"/>
  <c r="CE3111" i="64"/>
  <c r="CE3128" i="64" s="1"/>
  <c r="CE3060" i="64"/>
  <c r="CE3077" i="64" s="1"/>
  <c r="CE2212" i="64"/>
  <c r="CE2229" i="64" s="1"/>
  <c r="CE3086" i="64"/>
  <c r="CE3103" i="64" s="1"/>
  <c r="CE2180" i="64"/>
  <c r="CE2203" i="64" s="1"/>
  <c r="CE2158" i="64"/>
  <c r="CE2171" i="64" s="1"/>
  <c r="CE3189" i="64"/>
  <c r="CE3203" i="64" s="1"/>
  <c r="CE2069" i="64"/>
  <c r="CE2104" i="64" s="1"/>
  <c r="CE2594" i="64"/>
  <c r="CE2617" i="64" s="1"/>
  <c r="CE2113" i="64"/>
  <c r="CE2148" i="64" s="1"/>
  <c r="CE2526" i="64"/>
  <c r="CE2549" i="64" s="1"/>
  <c r="CE2033" i="64"/>
  <c r="CE2060" i="64" s="1"/>
  <c r="CE1997" i="64"/>
  <c r="CE2024" i="64" s="1"/>
  <c r="CE2490" i="64"/>
  <c r="CE2517" i="64" s="1"/>
  <c r="CE1925" i="64"/>
  <c r="CE1952" i="64" s="1"/>
  <c r="CE1890" i="64"/>
  <c r="CE1917" i="64" s="1"/>
  <c r="CE1866" i="64"/>
  <c r="CE2626" i="64"/>
  <c r="CE2651" i="64" s="1"/>
  <c r="CE1749" i="64"/>
  <c r="CE1764" i="64" s="1"/>
  <c r="CE2660" i="64"/>
  <c r="CE2685" i="64" s="1"/>
  <c r="CE1773" i="64"/>
  <c r="CE1786" i="64" s="1"/>
  <c r="CE1621" i="64"/>
  <c r="CE2269" i="64"/>
  <c r="CE2284" i="64" s="1"/>
  <c r="CE946" i="64"/>
  <c r="CE959" i="64" s="1"/>
  <c r="CE922" i="64"/>
  <c r="CE1342" i="64"/>
  <c r="CE1355" i="64" s="1"/>
  <c r="CE873" i="64"/>
  <c r="CE1290" i="64"/>
  <c r="CE1305" i="64" s="1"/>
  <c r="CE845" i="64"/>
  <c r="CE620" i="64"/>
  <c r="CE643" i="64" s="1"/>
  <c r="BW2238" i="64"/>
  <c r="BW2260" i="64" s="1"/>
  <c r="BW3137" i="64"/>
  <c r="BW3154" i="64" s="1"/>
  <c r="BW3111" i="64"/>
  <c r="BW3128" i="64" s="1"/>
  <c r="BW3060" i="64"/>
  <c r="BW3077" i="64" s="1"/>
  <c r="BW3086" i="64"/>
  <c r="BW3103" i="64" s="1"/>
  <c r="BW2212" i="64"/>
  <c r="BW2229" i="64" s="1"/>
  <c r="BW2180" i="64"/>
  <c r="BW2203" i="64" s="1"/>
  <c r="BW2158" i="64"/>
  <c r="BW2171" i="64" s="1"/>
  <c r="BW3189" i="64"/>
  <c r="BW3203" i="64" s="1"/>
  <c r="BW2113" i="64"/>
  <c r="BW2148" i="64" s="1"/>
  <c r="BW2594" i="64"/>
  <c r="BW2617" i="64" s="1"/>
  <c r="BW2526" i="64"/>
  <c r="BW2549" i="64" s="1"/>
  <c r="BW2033" i="64"/>
  <c r="BW2060" i="64" s="1"/>
  <c r="BW2490" i="64"/>
  <c r="BW2517" i="64" s="1"/>
  <c r="BW1997" i="64"/>
  <c r="BW2024" i="64" s="1"/>
  <c r="BW1890" i="64"/>
  <c r="BW1917" i="64" s="1"/>
  <c r="BW1866" i="64"/>
  <c r="BW2069" i="64"/>
  <c r="BW2104" i="64" s="1"/>
  <c r="BW1925" i="64"/>
  <c r="BW1952" i="64" s="1"/>
  <c r="BW2626" i="64"/>
  <c r="BW2651" i="64" s="1"/>
  <c r="BW1749" i="64"/>
  <c r="BW1764" i="64" s="1"/>
  <c r="BW1621" i="64"/>
  <c r="BW2660" i="64"/>
  <c r="BW2685" i="64" s="1"/>
  <c r="BW1773" i="64"/>
  <c r="BW1786" i="64" s="1"/>
  <c r="BW2269" i="64"/>
  <c r="BW2284" i="64" s="1"/>
  <c r="BW946" i="64"/>
  <c r="BW959" i="64" s="1"/>
  <c r="BW922" i="64"/>
  <c r="BW1342" i="64"/>
  <c r="BW1355" i="64" s="1"/>
  <c r="BW1597" i="64"/>
  <c r="BW1612" i="64" s="1"/>
  <c r="BW873" i="64"/>
  <c r="BW845" i="64"/>
  <c r="BW1290" i="64"/>
  <c r="BW1305" i="64" s="1"/>
  <c r="BW620" i="64"/>
  <c r="BW643" i="64" s="1"/>
  <c r="BO2238" i="64"/>
  <c r="BO2260" i="64" s="1"/>
  <c r="BO3137" i="64"/>
  <c r="BO3154" i="64" s="1"/>
  <c r="BO3111" i="64"/>
  <c r="BO3128" i="64" s="1"/>
  <c r="BO3060" i="64"/>
  <c r="BO3077" i="64" s="1"/>
  <c r="BO3086" i="64"/>
  <c r="BO3103" i="64" s="1"/>
  <c r="BO2212" i="64"/>
  <c r="BO2229" i="64" s="1"/>
  <c r="BO2180" i="64"/>
  <c r="BO2203" i="64" s="1"/>
  <c r="BO2158" i="64"/>
  <c r="BO2171" i="64" s="1"/>
  <c r="BO2113" i="64"/>
  <c r="BO2148" i="64" s="1"/>
  <c r="BO2594" i="64"/>
  <c r="BO2617" i="64" s="1"/>
  <c r="BO2069" i="64"/>
  <c r="BO2104" i="64" s="1"/>
  <c r="BO2526" i="64"/>
  <c r="BO2549" i="64" s="1"/>
  <c r="BO2033" i="64"/>
  <c r="BO2060" i="64" s="1"/>
  <c r="BO1997" i="64"/>
  <c r="BO2024" i="64" s="1"/>
  <c r="BO3189" i="64"/>
  <c r="BO3203" i="64" s="1"/>
  <c r="BO1925" i="64"/>
  <c r="BO1952" i="64" s="1"/>
  <c r="BO1890" i="64"/>
  <c r="BO1917" i="64" s="1"/>
  <c r="BO1866" i="64"/>
  <c r="BO2490" i="64"/>
  <c r="BO2517" i="64" s="1"/>
  <c r="BO2626" i="64"/>
  <c r="BO2651" i="64" s="1"/>
  <c r="BO1749" i="64"/>
  <c r="BO1764" i="64" s="1"/>
  <c r="BO1621" i="64"/>
  <c r="BO1773" i="64"/>
  <c r="BO1786" i="64" s="1"/>
  <c r="BO2269" i="64"/>
  <c r="BO2284" i="64" s="1"/>
  <c r="BO946" i="64"/>
  <c r="BO959" i="64" s="1"/>
  <c r="BO922" i="64"/>
  <c r="BO1342" i="64"/>
  <c r="BO1355" i="64" s="1"/>
  <c r="BO2660" i="64"/>
  <c r="BO2685" i="64" s="1"/>
  <c r="BO1597" i="64"/>
  <c r="BO1612" i="64" s="1"/>
  <c r="BO1290" i="64"/>
  <c r="BO1305" i="64" s="1"/>
  <c r="BO873" i="64"/>
  <c r="BO845" i="64"/>
  <c r="BO620" i="64"/>
  <c r="BO643" i="64" s="1"/>
  <c r="BG2238" i="64"/>
  <c r="BG2260" i="64" s="1"/>
  <c r="BG3137" i="64"/>
  <c r="BG3154" i="64" s="1"/>
  <c r="BG3111" i="64"/>
  <c r="BG3128" i="64" s="1"/>
  <c r="BG3086" i="64"/>
  <c r="BG3103" i="64" s="1"/>
  <c r="BG3060" i="64"/>
  <c r="BG3077" i="64" s="1"/>
  <c r="BG2180" i="64"/>
  <c r="BG2203" i="64" s="1"/>
  <c r="BG2212" i="64"/>
  <c r="BG2229" i="64" s="1"/>
  <c r="BG2158" i="64"/>
  <c r="BG2171" i="64" s="1"/>
  <c r="BG3189" i="64"/>
  <c r="BG3203" i="64" s="1"/>
  <c r="BG2594" i="64"/>
  <c r="BG2617" i="64" s="1"/>
  <c r="BG2113" i="64"/>
  <c r="BG2148" i="64" s="1"/>
  <c r="BG2526" i="64"/>
  <c r="BG2549" i="64" s="1"/>
  <c r="BG2033" i="64"/>
  <c r="BG2060" i="64" s="1"/>
  <c r="BG2069" i="64"/>
  <c r="BG2104" i="64" s="1"/>
  <c r="BG2490" i="64"/>
  <c r="BG2517" i="64" s="1"/>
  <c r="BG1997" i="64"/>
  <c r="BG2024" i="64" s="1"/>
  <c r="BG1890" i="64"/>
  <c r="BG1917" i="64" s="1"/>
  <c r="BG1866" i="64"/>
  <c r="BG2626" i="64"/>
  <c r="BG2651" i="64" s="1"/>
  <c r="BG1749" i="64"/>
  <c r="BG1764" i="64" s="1"/>
  <c r="BG1925" i="64"/>
  <c r="BG1952" i="64" s="1"/>
  <c r="BG2660" i="64"/>
  <c r="BG2685" i="64" s="1"/>
  <c r="BG1773" i="64"/>
  <c r="BG1786" i="64" s="1"/>
  <c r="BG2269" i="64"/>
  <c r="BG2284" i="64" s="1"/>
  <c r="BG1621" i="64"/>
  <c r="BG946" i="64"/>
  <c r="BG959" i="64" s="1"/>
  <c r="BG922" i="64"/>
  <c r="BG1342" i="64"/>
  <c r="BG1355" i="64" s="1"/>
  <c r="BG1597" i="64"/>
  <c r="BG1612" i="64" s="1"/>
  <c r="BG873" i="64"/>
  <c r="BG1290" i="64"/>
  <c r="BG1305" i="64" s="1"/>
  <c r="BG845" i="64"/>
  <c r="BG620" i="64"/>
  <c r="BG643" i="64" s="1"/>
  <c r="AY2238" i="64"/>
  <c r="AY2260" i="64" s="1"/>
  <c r="AY3137" i="64"/>
  <c r="AY3154" i="64" s="1"/>
  <c r="AY3111" i="64"/>
  <c r="AY3128" i="64" s="1"/>
  <c r="AY3060" i="64"/>
  <c r="AY3077" i="64" s="1"/>
  <c r="AY3086" i="64"/>
  <c r="AY3103" i="64" s="1"/>
  <c r="AY2180" i="64"/>
  <c r="AY2203" i="64" s="1"/>
  <c r="AY2212" i="64"/>
  <c r="AY2229" i="64" s="1"/>
  <c r="AY2158" i="64"/>
  <c r="AY2171" i="64" s="1"/>
  <c r="AY2594" i="64"/>
  <c r="AY2617" i="64" s="1"/>
  <c r="AY3189" i="64"/>
  <c r="AY3203" i="64" s="1"/>
  <c r="AY2069" i="64"/>
  <c r="AY2104" i="64" s="1"/>
  <c r="AY2526" i="64"/>
  <c r="AY2549" i="64" s="1"/>
  <c r="AY2490" i="64"/>
  <c r="AY2517" i="64" s="1"/>
  <c r="AY2033" i="64"/>
  <c r="AY2060" i="64" s="1"/>
  <c r="AY2113" i="64"/>
  <c r="AY2148" i="64" s="1"/>
  <c r="AY1997" i="64"/>
  <c r="AY2024" i="64" s="1"/>
  <c r="AY1890" i="64"/>
  <c r="AY1917" i="64" s="1"/>
  <c r="AY1866" i="64"/>
  <c r="AY1925" i="64"/>
  <c r="AY1952" i="64" s="1"/>
  <c r="AY2626" i="64"/>
  <c r="AY2651" i="64" s="1"/>
  <c r="AY1749" i="64"/>
  <c r="AY1764" i="64" s="1"/>
  <c r="AY1773" i="64"/>
  <c r="AY1786" i="64" s="1"/>
  <c r="AY2660" i="64"/>
  <c r="AY2685" i="64" s="1"/>
  <c r="AY1621" i="64"/>
  <c r="AY2269" i="64"/>
  <c r="AY2284" i="64" s="1"/>
  <c r="AY922" i="64"/>
  <c r="AY1342" i="64"/>
  <c r="AY1355" i="64" s="1"/>
  <c r="AY873" i="64"/>
  <c r="AY1597" i="64"/>
  <c r="AY1612" i="64" s="1"/>
  <c r="AY946" i="64"/>
  <c r="AY959" i="64" s="1"/>
  <c r="AY845" i="64"/>
  <c r="AY620" i="64"/>
  <c r="AY643" i="64" s="1"/>
  <c r="AQ2238" i="64"/>
  <c r="AQ2260" i="64" s="1"/>
  <c r="AQ3137" i="64"/>
  <c r="AQ3154" i="64" s="1"/>
  <c r="AQ3111" i="64"/>
  <c r="AQ3128" i="64" s="1"/>
  <c r="AQ3060" i="64"/>
  <c r="AQ3077" i="64" s="1"/>
  <c r="AQ3086" i="64"/>
  <c r="AQ3103" i="64" s="1"/>
  <c r="AQ2180" i="64"/>
  <c r="AQ2203" i="64" s="1"/>
  <c r="AQ2212" i="64"/>
  <c r="AQ2229" i="64" s="1"/>
  <c r="AQ2158" i="64"/>
  <c r="AQ2171" i="64" s="1"/>
  <c r="AQ2113" i="64"/>
  <c r="AQ2148" i="64" s="1"/>
  <c r="AQ3189" i="64"/>
  <c r="AQ3203" i="64" s="1"/>
  <c r="AQ2069" i="64"/>
  <c r="AQ2104" i="64" s="1"/>
  <c r="AQ2594" i="64"/>
  <c r="AQ2617" i="64" s="1"/>
  <c r="AQ2526" i="64"/>
  <c r="AQ2549" i="64" s="1"/>
  <c r="AQ2033" i="64"/>
  <c r="AQ2060" i="64" s="1"/>
  <c r="AQ1997" i="64"/>
  <c r="AQ2024" i="64" s="1"/>
  <c r="AQ2490" i="64"/>
  <c r="AQ2517" i="64" s="1"/>
  <c r="AQ1925" i="64"/>
  <c r="AQ1952" i="64" s="1"/>
  <c r="AQ1890" i="64"/>
  <c r="AQ1917" i="64" s="1"/>
  <c r="AQ1866" i="64"/>
  <c r="AQ2626" i="64"/>
  <c r="AQ2651" i="64" s="1"/>
  <c r="AQ2660" i="64"/>
  <c r="AQ2685" i="64" s="1"/>
  <c r="AQ1749" i="64"/>
  <c r="AQ1764" i="64" s="1"/>
  <c r="AQ2269" i="64"/>
  <c r="AQ2284" i="64" s="1"/>
  <c r="AQ922" i="64"/>
  <c r="AQ1342" i="64"/>
  <c r="AQ1355" i="64" s="1"/>
  <c r="AQ1621" i="64"/>
  <c r="AQ1290" i="64"/>
  <c r="AQ1305" i="64" s="1"/>
  <c r="AQ873" i="64"/>
  <c r="AQ1597" i="64"/>
  <c r="AQ1612" i="64" s="1"/>
  <c r="AQ946" i="64"/>
  <c r="AQ959" i="64" s="1"/>
  <c r="AQ845" i="64"/>
  <c r="AQ620" i="64"/>
  <c r="AQ643" i="64" s="1"/>
  <c r="AI2238" i="64"/>
  <c r="AI2260" i="64" s="1"/>
  <c r="AI3137" i="64"/>
  <c r="AI3154" i="64" s="1"/>
  <c r="AI3111" i="64"/>
  <c r="AI3128" i="64" s="1"/>
  <c r="AI3060" i="64"/>
  <c r="AI3077" i="64" s="1"/>
  <c r="AI3086" i="64"/>
  <c r="AI3103" i="64" s="1"/>
  <c r="AI2212" i="64"/>
  <c r="AI2229" i="64" s="1"/>
  <c r="AI2180" i="64"/>
  <c r="AI2203" i="64" s="1"/>
  <c r="AI2158" i="64"/>
  <c r="AI2171" i="64" s="1"/>
  <c r="AI2113" i="64"/>
  <c r="AI2148" i="64" s="1"/>
  <c r="AI3189" i="64"/>
  <c r="AI3203" i="64" s="1"/>
  <c r="AI2594" i="64"/>
  <c r="AI2617" i="64" s="1"/>
  <c r="AI2069" i="64"/>
  <c r="AI2104" i="64" s="1"/>
  <c r="AI2526" i="64"/>
  <c r="AI2549" i="64" s="1"/>
  <c r="AI2033" i="64"/>
  <c r="AI2060" i="64" s="1"/>
  <c r="AI2490" i="64"/>
  <c r="AI2517" i="64" s="1"/>
  <c r="AI1997" i="64"/>
  <c r="AI2024" i="64" s="1"/>
  <c r="AI1890" i="64"/>
  <c r="AI1917" i="64" s="1"/>
  <c r="AI1866" i="64"/>
  <c r="AI2626" i="64"/>
  <c r="AI2651" i="64" s="1"/>
  <c r="AI1925" i="64"/>
  <c r="AI1952" i="64" s="1"/>
  <c r="AI1749" i="64"/>
  <c r="AI1764" i="64" s="1"/>
  <c r="AI2660" i="64"/>
  <c r="AI2685" i="64" s="1"/>
  <c r="AI1773" i="64"/>
  <c r="AI1786" i="64" s="1"/>
  <c r="AI2269" i="64"/>
  <c r="AI2284" i="64" s="1"/>
  <c r="AI1621" i="64"/>
  <c r="AI922" i="64"/>
  <c r="AI1342" i="64"/>
  <c r="AI1355" i="64" s="1"/>
  <c r="AI873" i="64"/>
  <c r="AI1597" i="64"/>
  <c r="AI1612" i="64" s="1"/>
  <c r="AI1290" i="64"/>
  <c r="AI1305" i="64" s="1"/>
  <c r="AI845" i="64"/>
  <c r="AI620" i="64"/>
  <c r="AI643" i="64" s="1"/>
  <c r="AA2238" i="64"/>
  <c r="AA2260" i="64" s="1"/>
  <c r="AA3137" i="64"/>
  <c r="AA3154" i="64" s="1"/>
  <c r="AA3111" i="64"/>
  <c r="AA3128" i="64" s="1"/>
  <c r="AA3086" i="64"/>
  <c r="AA3103" i="64" s="1"/>
  <c r="AA3060" i="64"/>
  <c r="AA3077" i="64" s="1"/>
  <c r="AA2212" i="64"/>
  <c r="AA2180" i="64"/>
  <c r="AA2203" i="64" s="1"/>
  <c r="AA2158" i="64"/>
  <c r="AA2171" i="64" s="1"/>
  <c r="AA3189" i="64"/>
  <c r="AA3203" i="64" s="1"/>
  <c r="AA2113" i="64"/>
  <c r="AA2148" i="64" s="1"/>
  <c r="AA2069" i="64"/>
  <c r="AA2104" i="64" s="1"/>
  <c r="AA2594" i="64"/>
  <c r="AA2617" i="64" s="1"/>
  <c r="AA2526" i="64"/>
  <c r="AA2549" i="64" s="1"/>
  <c r="AA2490" i="64"/>
  <c r="AA2517" i="64" s="1"/>
  <c r="AA2033" i="64"/>
  <c r="AA2060" i="64" s="1"/>
  <c r="AA1997" i="64"/>
  <c r="AA2024" i="64" s="1"/>
  <c r="AA1890" i="64"/>
  <c r="AA1917" i="64" s="1"/>
  <c r="AA1925" i="64"/>
  <c r="AA1952" i="64" s="1"/>
  <c r="AA1866" i="64"/>
  <c r="AA2626" i="64"/>
  <c r="AA2651" i="64" s="1"/>
  <c r="AA2660" i="64"/>
  <c r="AA2685" i="64" s="1"/>
  <c r="AA1749" i="64"/>
  <c r="AA1764" i="64" s="1"/>
  <c r="AA1773" i="64"/>
  <c r="AA1786" i="64" s="1"/>
  <c r="AA2269" i="64"/>
  <c r="AA2284" i="64" s="1"/>
  <c r="AA1621" i="64"/>
  <c r="AA922" i="64"/>
  <c r="AA1342" i="64"/>
  <c r="AA1355" i="64" s="1"/>
  <c r="AA1290" i="64"/>
  <c r="AA1305" i="64" s="1"/>
  <c r="AA946" i="64"/>
  <c r="AA959" i="64" s="1"/>
  <c r="AA873" i="64"/>
  <c r="AA845" i="64"/>
  <c r="AA1597" i="64"/>
  <c r="AA1612" i="64" s="1"/>
  <c r="AA620" i="64"/>
  <c r="AA643" i="64" s="1"/>
  <c r="V560" i="64"/>
  <c r="W569" i="64"/>
  <c r="AE569" i="64"/>
  <c r="AM569" i="64"/>
  <c r="AU569" i="64"/>
  <c r="BC569" i="64"/>
  <c r="BK569" i="64"/>
  <c r="CA569" i="64"/>
  <c r="CI569" i="64"/>
  <c r="W570" i="64"/>
  <c r="AE570" i="64"/>
  <c r="AM570" i="64"/>
  <c r="AU570" i="64"/>
  <c r="BC570" i="64"/>
  <c r="BK570" i="64"/>
  <c r="BS570" i="64"/>
  <c r="CA570" i="64"/>
  <c r="CI570" i="64"/>
  <c r="V573" i="64"/>
  <c r="AD573" i="64"/>
  <c r="AL573" i="64"/>
  <c r="AT573" i="64"/>
  <c r="BB573" i="64"/>
  <c r="BJ573" i="64"/>
  <c r="BS573" i="64"/>
  <c r="CC573" i="64"/>
  <c r="AC574" i="64"/>
  <c r="AC584" i="64" s="1"/>
  <c r="AO574" i="64"/>
  <c r="AO584" i="64" s="1"/>
  <c r="AY574" i="64"/>
  <c r="AY584" i="64" s="1"/>
  <c r="BI574" i="64"/>
  <c r="BI584" i="64" s="1"/>
  <c r="BU574" i="64"/>
  <c r="BU584" i="64" s="1"/>
  <c r="CE574" i="64"/>
  <c r="CE584" i="64" s="1"/>
  <c r="W619" i="64"/>
  <c r="AH619" i="64"/>
  <c r="BI619" i="64"/>
  <c r="BU619" i="64"/>
  <c r="CI619" i="64"/>
  <c r="AN620" i="64"/>
  <c r="AN643" i="64" s="1"/>
  <c r="BA620" i="64"/>
  <c r="BA643" i="64" s="1"/>
  <c r="BM620" i="64"/>
  <c r="BM643" i="64" s="1"/>
  <c r="CA620" i="64"/>
  <c r="CA643" i="64" s="1"/>
  <c r="AD623" i="64"/>
  <c r="BC623" i="64"/>
  <c r="BP623" i="64"/>
  <c r="CB623" i="64"/>
  <c r="V624" i="64"/>
  <c r="AG624" i="64"/>
  <c r="AU624" i="64"/>
  <c r="BH624" i="64"/>
  <c r="CH624" i="64"/>
  <c r="Y2292" i="64"/>
  <c r="AJ2292" i="64"/>
  <c r="AX2292" i="64"/>
  <c r="BK2292" i="64"/>
  <c r="BW2292" i="64"/>
  <c r="T2293" i="64"/>
  <c r="T2308" i="64" s="1"/>
  <c r="AR2293" i="64"/>
  <c r="AR2308" i="64" s="1"/>
  <c r="BX2293" i="64"/>
  <c r="BX2308" i="64" s="1"/>
  <c r="AY2296" i="64"/>
  <c r="AQ2297" i="64"/>
  <c r="Y844" i="64"/>
  <c r="Y864" i="64" s="1"/>
  <c r="CK844" i="64"/>
  <c r="CK864" i="64" s="1"/>
  <c r="CC845" i="64"/>
  <c r="BL848" i="64"/>
  <c r="BD849" i="64"/>
  <c r="AD872" i="64"/>
  <c r="AD887" i="64" s="1"/>
  <c r="V873" i="64"/>
  <c r="CH873" i="64"/>
  <c r="BQ876" i="64"/>
  <c r="BI877" i="64"/>
  <c r="AI896" i="64"/>
  <c r="AA897" i="64"/>
  <c r="CD900" i="64"/>
  <c r="CE901" i="64"/>
  <c r="BU921" i="64"/>
  <c r="X925" i="64"/>
  <c r="AC2269" i="64"/>
  <c r="AC2284" i="64" s="1"/>
  <c r="BO2272" i="64"/>
  <c r="BU1290" i="64"/>
  <c r="BU1305" i="64" s="1"/>
  <c r="BW1294" i="64"/>
  <c r="BD1342" i="64"/>
  <c r="BD1355" i="64" s="1"/>
  <c r="AI946" i="64"/>
  <c r="AI959" i="64" s="1"/>
  <c r="AA1624" i="64"/>
  <c r="AA1743" i="64" s="1"/>
  <c r="BS2237" i="64"/>
  <c r="BS3136" i="64"/>
  <c r="BS3153" i="64" s="1"/>
  <c r="BS3085" i="64"/>
  <c r="BS3102" i="64" s="1"/>
  <c r="BS3110" i="64"/>
  <c r="BS3127" i="64" s="1"/>
  <c r="BS3059" i="64"/>
  <c r="BS3076" i="64" s="1"/>
  <c r="BS2179" i="64"/>
  <c r="BS2202" i="64" s="1"/>
  <c r="BS2211" i="64"/>
  <c r="BS2228" i="64" s="1"/>
  <c r="BS2157" i="64"/>
  <c r="BS2170" i="64" s="1"/>
  <c r="BS2068" i="64"/>
  <c r="BS2103" i="64" s="1"/>
  <c r="BS3188" i="64"/>
  <c r="BS3202" i="64" s="1"/>
  <c r="BS2112" i="64"/>
  <c r="BS2489" i="64"/>
  <c r="BS2516" i="64" s="1"/>
  <c r="BS2593" i="64"/>
  <c r="BS2616" i="64" s="1"/>
  <c r="BS1924" i="64"/>
  <c r="BS1951" i="64" s="1"/>
  <c r="BS2525" i="64"/>
  <c r="BS2548" i="64" s="1"/>
  <c r="BS2032" i="64"/>
  <c r="BS2059" i="64" s="1"/>
  <c r="BS2625" i="64"/>
  <c r="BS2650" i="64" s="1"/>
  <c r="BS2659" i="64"/>
  <c r="BS2684" i="64" s="1"/>
  <c r="BS1996" i="64"/>
  <c r="BS2023" i="64" s="1"/>
  <c r="BS1889" i="64"/>
  <c r="BS1916" i="64" s="1"/>
  <c r="BS1772" i="64"/>
  <c r="BS1785" i="64" s="1"/>
  <c r="BS1865" i="64"/>
  <c r="BS1880" i="64" s="1"/>
  <c r="BS1748" i="64"/>
  <c r="BS1763" i="64" s="1"/>
  <c r="BS1341" i="64"/>
  <c r="BS1354" i="64" s="1"/>
  <c r="BS1596" i="64"/>
  <c r="BS1611" i="64" s="1"/>
  <c r="BS1289" i="64"/>
  <c r="BS1304" i="64" s="1"/>
  <c r="BS2268" i="64"/>
  <c r="BS2283" i="64" s="1"/>
  <c r="BS945" i="64"/>
  <c r="BS1620" i="64"/>
  <c r="BS921" i="64"/>
  <c r="BS844" i="64"/>
  <c r="BS864" i="64" s="1"/>
  <c r="BS896" i="64"/>
  <c r="BS872" i="64"/>
  <c r="BS887" i="64" s="1"/>
  <c r="CA2242" i="64"/>
  <c r="CA3141" i="64"/>
  <c r="CA3090" i="64"/>
  <c r="CA3115" i="64"/>
  <c r="CA2184" i="64"/>
  <c r="CA2162" i="64"/>
  <c r="CA2175" i="64" s="1"/>
  <c r="CA3064" i="64"/>
  <c r="CA3081" i="64" s="1"/>
  <c r="CA2216" i="64"/>
  <c r="CA2233" i="64" s="1"/>
  <c r="CA3193" i="64"/>
  <c r="CA3207" i="64" s="1"/>
  <c r="CA2073" i="64"/>
  <c r="CA2108" i="64" s="1"/>
  <c r="CA2494" i="64"/>
  <c r="CA2521" i="64" s="1"/>
  <c r="CA2117" i="64"/>
  <c r="CA2152" i="64" s="1"/>
  <c r="CA2037" i="64"/>
  <c r="CA2064" i="64" s="1"/>
  <c r="CA2630" i="64"/>
  <c r="CA2655" i="64" s="1"/>
  <c r="CA1929" i="64"/>
  <c r="CA1956" i="64" s="1"/>
  <c r="CA2530" i="64"/>
  <c r="CA2553" i="64" s="1"/>
  <c r="CA2664" i="64"/>
  <c r="CA2689" i="64" s="1"/>
  <c r="CA2001" i="64"/>
  <c r="CA2028" i="64" s="1"/>
  <c r="CA1894" i="64"/>
  <c r="CA1921" i="64" s="1"/>
  <c r="CA2598" i="64"/>
  <c r="CA2621" i="64" s="1"/>
  <c r="CA1777" i="64"/>
  <c r="CA1790" i="64" s="1"/>
  <c r="CA1870" i="64"/>
  <c r="CA1753" i="64"/>
  <c r="CA1625" i="64"/>
  <c r="CA1601" i="64"/>
  <c r="CA1616" i="64" s="1"/>
  <c r="CA1294" i="64"/>
  <c r="CA2273" i="64"/>
  <c r="CA2288" i="64" s="1"/>
  <c r="CA950" i="64"/>
  <c r="CA963" i="64" s="1"/>
  <c r="CA926" i="64"/>
  <c r="CA849" i="64"/>
  <c r="CA901" i="64"/>
  <c r="CA2297" i="64"/>
  <c r="CA877" i="64"/>
  <c r="W2242" i="64"/>
  <c r="W3141" i="64"/>
  <c r="W3090" i="64"/>
  <c r="W3115" i="64"/>
  <c r="W3064" i="64"/>
  <c r="W3081" i="64" s="1"/>
  <c r="W2184" i="64"/>
  <c r="W2216" i="64"/>
  <c r="W2233" i="64" s="1"/>
  <c r="W2162" i="64"/>
  <c r="W2175" i="64" s="1"/>
  <c r="W3193" i="64"/>
  <c r="W3207" i="64" s="1"/>
  <c r="W2073" i="64"/>
  <c r="W2108" i="64" s="1"/>
  <c r="W2117" i="64"/>
  <c r="W2152" i="64" s="1"/>
  <c r="W2494" i="64"/>
  <c r="W2521" i="64" s="1"/>
  <c r="W2598" i="64"/>
  <c r="W2621" i="64" s="1"/>
  <c r="W2530" i="64"/>
  <c r="W2553" i="64" s="1"/>
  <c r="W2630" i="64"/>
  <c r="W2655" i="64" s="1"/>
  <c r="W2001" i="64"/>
  <c r="W2028" i="64" s="1"/>
  <c r="W2664" i="64"/>
  <c r="W2689" i="64" s="1"/>
  <c r="W2037" i="64"/>
  <c r="W2064" i="64" s="1"/>
  <c r="W1929" i="64"/>
  <c r="W1956" i="64" s="1"/>
  <c r="W1894" i="64"/>
  <c r="W1921" i="64" s="1"/>
  <c r="W1777" i="64"/>
  <c r="W1790" i="64" s="1"/>
  <c r="W1753" i="64"/>
  <c r="W1870" i="64"/>
  <c r="W1601" i="64"/>
  <c r="W1616" i="64" s="1"/>
  <c r="W1294" i="64"/>
  <c r="W1625" i="64"/>
  <c r="W2273" i="64"/>
  <c r="W2288" i="64" s="1"/>
  <c r="W950" i="64"/>
  <c r="W963" i="64" s="1"/>
  <c r="W849" i="64"/>
  <c r="W901" i="64"/>
  <c r="W2297" i="64"/>
  <c r="W1346" i="64"/>
  <c r="W1359" i="64" s="1"/>
  <c r="W926" i="64"/>
  <c r="W877" i="64"/>
  <c r="AF2241" i="64"/>
  <c r="AF3140" i="64"/>
  <c r="AF3089" i="64"/>
  <c r="AF3114" i="64"/>
  <c r="AF3063" i="64"/>
  <c r="AF2215" i="64"/>
  <c r="AF2183" i="64"/>
  <c r="AF2161" i="64"/>
  <c r="AF3192" i="64"/>
  <c r="AF2116" i="64"/>
  <c r="AF2493" i="64"/>
  <c r="AF2597" i="64"/>
  <c r="AF2036" i="64"/>
  <c r="AF2529" i="64"/>
  <c r="AF2072" i="64"/>
  <c r="AF2000" i="64"/>
  <c r="AF2663" i="64"/>
  <c r="AF1928" i="64"/>
  <c r="AF1893" i="64"/>
  <c r="AF1776" i="64"/>
  <c r="AF1752" i="64"/>
  <c r="AF1767" i="64" s="1"/>
  <c r="AF1869" i="64"/>
  <c r="AF2629" i="64"/>
  <c r="AF1624" i="64"/>
  <c r="AF1743" i="64" s="1"/>
  <c r="AF2272" i="64"/>
  <c r="AF949" i="64"/>
  <c r="AF962" i="64" s="1"/>
  <c r="AF900" i="64"/>
  <c r="AF2296" i="64"/>
  <c r="AF1345" i="64"/>
  <c r="AF1293" i="64"/>
  <c r="AF925" i="64"/>
  <c r="AF876" i="64"/>
  <c r="BE2238" i="64"/>
  <c r="BE2260" i="64" s="1"/>
  <c r="BE3137" i="64"/>
  <c r="BE3154" i="64" s="1"/>
  <c r="BE3111" i="64"/>
  <c r="BE3128" i="64" s="1"/>
  <c r="BE3086" i="64"/>
  <c r="BE3103" i="64" s="1"/>
  <c r="BE3060" i="64"/>
  <c r="BE3077" i="64" s="1"/>
  <c r="BE2212" i="64"/>
  <c r="BE2229" i="64" s="1"/>
  <c r="BE2180" i="64"/>
  <c r="BE2203" i="64" s="1"/>
  <c r="BE3189" i="64"/>
  <c r="BE3203" i="64" s="1"/>
  <c r="BE2158" i="64"/>
  <c r="BE2171" i="64" s="1"/>
  <c r="BE2069" i="64"/>
  <c r="BE2104" i="64" s="1"/>
  <c r="BE2490" i="64"/>
  <c r="BE2517" i="64" s="1"/>
  <c r="BE2594" i="64"/>
  <c r="BE2617" i="64" s="1"/>
  <c r="BE2113" i="64"/>
  <c r="BE2148" i="64" s="1"/>
  <c r="BE2033" i="64"/>
  <c r="BE2060" i="64" s="1"/>
  <c r="BE1925" i="64"/>
  <c r="BE1952" i="64" s="1"/>
  <c r="BE2660" i="64"/>
  <c r="BE2685" i="64" s="1"/>
  <c r="BE1890" i="64"/>
  <c r="BE1917" i="64" s="1"/>
  <c r="BE1997" i="64"/>
  <c r="BE2024" i="64" s="1"/>
  <c r="BE2526" i="64"/>
  <c r="BE2549" i="64" s="1"/>
  <c r="BE1866" i="64"/>
  <c r="BE1749" i="64"/>
  <c r="BE1764" i="64" s="1"/>
  <c r="BE2626" i="64"/>
  <c r="BE2651" i="64" s="1"/>
  <c r="BE1773" i="64"/>
  <c r="BE1786" i="64" s="1"/>
  <c r="BE1621" i="64"/>
  <c r="BE1597" i="64"/>
  <c r="BE1612" i="64" s="1"/>
  <c r="BE2269" i="64"/>
  <c r="BE2284" i="64" s="1"/>
  <c r="BE946" i="64"/>
  <c r="BE959" i="64" s="1"/>
  <c r="BE897" i="64"/>
  <c r="BE2293" i="64"/>
  <c r="BE2308" i="64" s="1"/>
  <c r="BE922" i="64"/>
  <c r="BE873" i="64"/>
  <c r="BE1290" i="64"/>
  <c r="BE1305" i="64" s="1"/>
  <c r="BE1342" i="64"/>
  <c r="BE1355" i="64" s="1"/>
  <c r="AF573" i="64"/>
  <c r="AG845" i="64"/>
  <c r="BD925" i="64"/>
  <c r="CJ2237" i="64"/>
  <c r="CJ3136" i="64"/>
  <c r="CJ3153" i="64" s="1"/>
  <c r="CJ3085" i="64"/>
  <c r="CJ3102" i="64" s="1"/>
  <c r="CJ3110" i="64"/>
  <c r="CJ3127" i="64" s="1"/>
  <c r="CJ3059" i="64"/>
  <c r="CJ3076" i="64" s="1"/>
  <c r="CJ2179" i="64"/>
  <c r="CJ2202" i="64" s="1"/>
  <c r="CJ2211" i="64"/>
  <c r="CJ2228" i="64" s="1"/>
  <c r="CJ2068" i="64"/>
  <c r="CJ2103" i="64" s="1"/>
  <c r="CJ2157" i="64"/>
  <c r="CJ2170" i="64" s="1"/>
  <c r="CJ2489" i="64"/>
  <c r="CJ2516" i="64" s="1"/>
  <c r="CJ2593" i="64"/>
  <c r="CJ2616" i="64" s="1"/>
  <c r="CJ3188" i="64"/>
  <c r="CJ3202" i="64" s="1"/>
  <c r="CJ2525" i="64"/>
  <c r="CJ2548" i="64" s="1"/>
  <c r="CJ2032" i="64"/>
  <c r="CJ2059" i="64" s="1"/>
  <c r="CJ2625" i="64"/>
  <c r="CJ2650" i="64" s="1"/>
  <c r="CJ1996" i="64"/>
  <c r="CJ2023" i="64" s="1"/>
  <c r="CJ1924" i="64"/>
  <c r="CJ1951" i="64" s="1"/>
  <c r="CJ2659" i="64"/>
  <c r="CJ2684" i="64" s="1"/>
  <c r="CJ2112" i="64"/>
  <c r="CJ1889" i="64"/>
  <c r="CJ1916" i="64" s="1"/>
  <c r="CJ1865" i="64"/>
  <c r="CJ1880" i="64" s="1"/>
  <c r="CJ1748" i="64"/>
  <c r="CJ1763" i="64" s="1"/>
  <c r="CJ1772" i="64"/>
  <c r="CJ1785" i="64" s="1"/>
  <c r="CJ1620" i="64"/>
  <c r="CJ1596" i="64"/>
  <c r="CJ1611" i="64" s="1"/>
  <c r="CJ1289" i="64"/>
  <c r="CJ1304" i="64" s="1"/>
  <c r="CJ2268" i="64"/>
  <c r="CJ2283" i="64" s="1"/>
  <c r="CJ945" i="64"/>
  <c r="CJ844" i="64"/>
  <c r="CJ864" i="64" s="1"/>
  <c r="CJ896" i="64"/>
  <c r="CJ2292" i="64"/>
  <c r="CJ872" i="64"/>
  <c r="CJ887" i="64" s="1"/>
  <c r="CJ1341" i="64"/>
  <c r="CJ1354" i="64" s="1"/>
  <c r="CJ921" i="64"/>
  <c r="CB2237" i="64"/>
  <c r="CB3136" i="64"/>
  <c r="CB3153" i="64" s="1"/>
  <c r="CB3085" i="64"/>
  <c r="CB3102" i="64" s="1"/>
  <c r="CB3110" i="64"/>
  <c r="CB3127" i="64" s="1"/>
  <c r="CB3059" i="64"/>
  <c r="CB3076" i="64" s="1"/>
  <c r="CB2179" i="64"/>
  <c r="CB2202" i="64" s="1"/>
  <c r="CB2211" i="64"/>
  <c r="CB2228" i="64" s="1"/>
  <c r="CB2068" i="64"/>
  <c r="CB2103" i="64" s="1"/>
  <c r="CB2157" i="64"/>
  <c r="CB2170" i="64" s="1"/>
  <c r="CB3188" i="64"/>
  <c r="CB3202" i="64" s="1"/>
  <c r="CB2489" i="64"/>
  <c r="CB2516" i="64" s="1"/>
  <c r="CB2112" i="64"/>
  <c r="CB2593" i="64"/>
  <c r="CB2616" i="64" s="1"/>
  <c r="CB2032" i="64"/>
  <c r="CB2059" i="64" s="1"/>
  <c r="CB1996" i="64"/>
  <c r="CB2023" i="64" s="1"/>
  <c r="CB1924" i="64"/>
  <c r="CB1951" i="64" s="1"/>
  <c r="CB2625" i="64"/>
  <c r="CB2650" i="64" s="1"/>
  <c r="CB2659" i="64"/>
  <c r="CB2684" i="64" s="1"/>
  <c r="CB2525" i="64"/>
  <c r="CB2548" i="64" s="1"/>
  <c r="CB1889" i="64"/>
  <c r="CB1916" i="64" s="1"/>
  <c r="CB1772" i="64"/>
  <c r="CB1785" i="64" s="1"/>
  <c r="CB1748" i="64"/>
  <c r="CB1763" i="64" s="1"/>
  <c r="CB1865" i="64"/>
  <c r="CB1880" i="64" s="1"/>
  <c r="CB1620" i="64"/>
  <c r="CB1596" i="64"/>
  <c r="CB1611" i="64" s="1"/>
  <c r="CB1289" i="64"/>
  <c r="CB1304" i="64" s="1"/>
  <c r="CB2268" i="64"/>
  <c r="CB2283" i="64" s="1"/>
  <c r="CB945" i="64"/>
  <c r="CB844" i="64"/>
  <c r="CB864" i="64" s="1"/>
  <c r="CB1341" i="64"/>
  <c r="CB1354" i="64" s="1"/>
  <c r="CB896" i="64"/>
  <c r="CB921" i="64"/>
  <c r="CB2292" i="64"/>
  <c r="CB872" i="64"/>
  <c r="CB887" i="64" s="1"/>
  <c r="BT2237" i="64"/>
  <c r="BT3136" i="64"/>
  <c r="BT3153" i="64" s="1"/>
  <c r="BT3085" i="64"/>
  <c r="BT3102" i="64" s="1"/>
  <c r="BT3110" i="64"/>
  <c r="BT3127" i="64" s="1"/>
  <c r="BT3059" i="64"/>
  <c r="BT3076" i="64" s="1"/>
  <c r="BT2211" i="64"/>
  <c r="BT2228" i="64" s="1"/>
  <c r="BT2179" i="64"/>
  <c r="BT2202" i="64" s="1"/>
  <c r="BT2157" i="64"/>
  <c r="BT2170" i="64" s="1"/>
  <c r="BT2068" i="64"/>
  <c r="BT2103" i="64" s="1"/>
  <c r="BT2112" i="64"/>
  <c r="BT3188" i="64"/>
  <c r="BT3202" i="64" s="1"/>
  <c r="BT2489" i="64"/>
  <c r="BT2516" i="64" s="1"/>
  <c r="BT2593" i="64"/>
  <c r="BT2616" i="64" s="1"/>
  <c r="BT2525" i="64"/>
  <c r="BT2548" i="64" s="1"/>
  <c r="BT2032" i="64"/>
  <c r="BT2059" i="64" s="1"/>
  <c r="BT2625" i="64"/>
  <c r="BT2650" i="64" s="1"/>
  <c r="BT2659" i="64"/>
  <c r="BT2684" i="64" s="1"/>
  <c r="BT1996" i="64"/>
  <c r="BT2023" i="64" s="1"/>
  <c r="BT1924" i="64"/>
  <c r="BT1951" i="64" s="1"/>
  <c r="BT1889" i="64"/>
  <c r="BT1916" i="64" s="1"/>
  <c r="BT1772" i="64"/>
  <c r="BT1785" i="64" s="1"/>
  <c r="BT1748" i="64"/>
  <c r="BT1763" i="64" s="1"/>
  <c r="BT1865" i="64"/>
  <c r="BT1880" i="64" s="1"/>
  <c r="BT1596" i="64"/>
  <c r="BT1611" i="64" s="1"/>
  <c r="BT1289" i="64"/>
  <c r="BT1304" i="64" s="1"/>
  <c r="BT2268" i="64"/>
  <c r="BT2283" i="64" s="1"/>
  <c r="BT945" i="64"/>
  <c r="BT1620" i="64"/>
  <c r="BT921" i="64"/>
  <c r="BT844" i="64"/>
  <c r="BT864" i="64" s="1"/>
  <c r="BT896" i="64"/>
  <c r="BT2292" i="64"/>
  <c r="BT1341" i="64"/>
  <c r="BT1354" i="64" s="1"/>
  <c r="BT872" i="64"/>
  <c r="BT887" i="64" s="1"/>
  <c r="BL2237" i="64"/>
  <c r="BL3136" i="64"/>
  <c r="BL3153" i="64" s="1"/>
  <c r="BL3085" i="64"/>
  <c r="BL3102" i="64" s="1"/>
  <c r="BL3110" i="64"/>
  <c r="BL3127" i="64" s="1"/>
  <c r="BL2179" i="64"/>
  <c r="BL2202" i="64" s="1"/>
  <c r="BL2211" i="64"/>
  <c r="BL2228" i="64" s="1"/>
  <c r="BL3059" i="64"/>
  <c r="BL3076" i="64" s="1"/>
  <c r="BL2068" i="64"/>
  <c r="BL2103" i="64" s="1"/>
  <c r="BL2157" i="64"/>
  <c r="BL2170" i="64" s="1"/>
  <c r="BL2489" i="64"/>
  <c r="BL2516" i="64" s="1"/>
  <c r="BL2112" i="64"/>
  <c r="BL3188" i="64"/>
  <c r="BL3202" i="64" s="1"/>
  <c r="BL2593" i="64"/>
  <c r="BL2616" i="64" s="1"/>
  <c r="BL2525" i="64"/>
  <c r="BL2548" i="64" s="1"/>
  <c r="BL2032" i="64"/>
  <c r="BL2059" i="64" s="1"/>
  <c r="BL2625" i="64"/>
  <c r="BL2650" i="64" s="1"/>
  <c r="BL1996" i="64"/>
  <c r="BL2023" i="64" s="1"/>
  <c r="BL1924" i="64"/>
  <c r="BL1951" i="64" s="1"/>
  <c r="BL2659" i="64"/>
  <c r="BL2684" i="64" s="1"/>
  <c r="BL1889" i="64"/>
  <c r="BL1916" i="64" s="1"/>
  <c r="BL1865" i="64"/>
  <c r="BL1880" i="64" s="1"/>
  <c r="BL1748" i="64"/>
  <c r="BL1763" i="64" s="1"/>
  <c r="BL1772" i="64"/>
  <c r="BL1785" i="64" s="1"/>
  <c r="BL1596" i="64"/>
  <c r="BL1611" i="64" s="1"/>
  <c r="BL1289" i="64"/>
  <c r="BL1304" i="64" s="1"/>
  <c r="BL1620" i="64"/>
  <c r="BL2268" i="64"/>
  <c r="BL2283" i="64" s="1"/>
  <c r="BL945" i="64"/>
  <c r="BL844" i="64"/>
  <c r="BL864" i="64" s="1"/>
  <c r="BL896" i="64"/>
  <c r="BL2292" i="64"/>
  <c r="BL921" i="64"/>
  <c r="BL872" i="64"/>
  <c r="BL887" i="64" s="1"/>
  <c r="BD2237" i="64"/>
  <c r="BD3136" i="64"/>
  <c r="BD3153" i="64" s="1"/>
  <c r="BD3085" i="64"/>
  <c r="BD3102" i="64" s="1"/>
  <c r="BD3110" i="64"/>
  <c r="BD3127" i="64" s="1"/>
  <c r="BD2211" i="64"/>
  <c r="BD2228" i="64" s="1"/>
  <c r="BD2179" i="64"/>
  <c r="BD2202" i="64" s="1"/>
  <c r="BD3059" i="64"/>
  <c r="BD3076" i="64" s="1"/>
  <c r="BD2157" i="64"/>
  <c r="BD2170" i="64" s="1"/>
  <c r="BD2068" i="64"/>
  <c r="BD2103" i="64" s="1"/>
  <c r="BD2112" i="64"/>
  <c r="BD3188" i="64"/>
  <c r="BD3202" i="64" s="1"/>
  <c r="BD2489" i="64"/>
  <c r="BD2516" i="64" s="1"/>
  <c r="BD2593" i="64"/>
  <c r="BD2616" i="64" s="1"/>
  <c r="BD2032" i="64"/>
  <c r="BD2059" i="64" s="1"/>
  <c r="BD2525" i="64"/>
  <c r="BD2548" i="64" s="1"/>
  <c r="BD2625" i="64"/>
  <c r="BD2650" i="64" s="1"/>
  <c r="BD2659" i="64"/>
  <c r="BD2684" i="64" s="1"/>
  <c r="BD1889" i="64"/>
  <c r="BD1916" i="64" s="1"/>
  <c r="BD1924" i="64"/>
  <c r="BD1951" i="64" s="1"/>
  <c r="BD1865" i="64"/>
  <c r="BD1880" i="64" s="1"/>
  <c r="BD1748" i="64"/>
  <c r="BD1763" i="64" s="1"/>
  <c r="BD1772" i="64"/>
  <c r="BD1785" i="64" s="1"/>
  <c r="BD1996" i="64"/>
  <c r="BD2023" i="64" s="1"/>
  <c r="BD1620" i="64"/>
  <c r="BD1596" i="64"/>
  <c r="BD1611" i="64" s="1"/>
  <c r="BD1289" i="64"/>
  <c r="BD1304" i="64" s="1"/>
  <c r="BD2268" i="64"/>
  <c r="BD2283" i="64" s="1"/>
  <c r="BD945" i="64"/>
  <c r="BD844" i="64"/>
  <c r="BD864" i="64" s="1"/>
  <c r="BD1341" i="64"/>
  <c r="BD1354" i="64" s="1"/>
  <c r="BD896" i="64"/>
  <c r="BD921" i="64"/>
  <c r="BD2292" i="64"/>
  <c r="BD872" i="64"/>
  <c r="BD887" i="64" s="1"/>
  <c r="AV2237" i="64"/>
  <c r="AV3136" i="64"/>
  <c r="AV3153" i="64" s="1"/>
  <c r="AV3085" i="64"/>
  <c r="AV3102" i="64" s="1"/>
  <c r="AV3110" i="64"/>
  <c r="AV3127" i="64" s="1"/>
  <c r="AV3059" i="64"/>
  <c r="AV3076" i="64" s="1"/>
  <c r="AV2211" i="64"/>
  <c r="AV2228" i="64" s="1"/>
  <c r="AV2179" i="64"/>
  <c r="AV2202" i="64" s="1"/>
  <c r="AV2157" i="64"/>
  <c r="AV2170" i="64" s="1"/>
  <c r="AV2068" i="64"/>
  <c r="AV2103" i="64" s="1"/>
  <c r="AV3188" i="64"/>
  <c r="AV3202" i="64" s="1"/>
  <c r="AV2112" i="64"/>
  <c r="AV2489" i="64"/>
  <c r="AV2516" i="64" s="1"/>
  <c r="AV2593" i="64"/>
  <c r="AV2616" i="64" s="1"/>
  <c r="AV2525" i="64"/>
  <c r="AV2548" i="64" s="1"/>
  <c r="AV2032" i="64"/>
  <c r="AV2059" i="64" s="1"/>
  <c r="AV2625" i="64"/>
  <c r="AV2650" i="64" s="1"/>
  <c r="AV2659" i="64"/>
  <c r="AV2684" i="64" s="1"/>
  <c r="AV1996" i="64"/>
  <c r="AV2023" i="64" s="1"/>
  <c r="AV1924" i="64"/>
  <c r="AV1951" i="64" s="1"/>
  <c r="AV1889" i="64"/>
  <c r="AV1916" i="64" s="1"/>
  <c r="AV1772" i="64"/>
  <c r="AV1785" i="64" s="1"/>
  <c r="AV1748" i="64"/>
  <c r="AV1763" i="64" s="1"/>
  <c r="AV1865" i="64"/>
  <c r="AV1880" i="64" s="1"/>
  <c r="AV1620" i="64"/>
  <c r="AV1596" i="64"/>
  <c r="AV1611" i="64" s="1"/>
  <c r="AV1289" i="64"/>
  <c r="AV1304" i="64" s="1"/>
  <c r="AV2268" i="64"/>
  <c r="AV2283" i="64" s="1"/>
  <c r="AV945" i="64"/>
  <c r="AV844" i="64"/>
  <c r="AV864" i="64" s="1"/>
  <c r="AV921" i="64"/>
  <c r="AV896" i="64"/>
  <c r="AV2292" i="64"/>
  <c r="AV1341" i="64"/>
  <c r="AV1354" i="64" s="1"/>
  <c r="AV872" i="64"/>
  <c r="AV887" i="64" s="1"/>
  <c r="AN2237" i="64"/>
  <c r="AN3136" i="64"/>
  <c r="AN3153" i="64" s="1"/>
  <c r="AN3085" i="64"/>
  <c r="AN3102" i="64" s="1"/>
  <c r="AN3110" i="64"/>
  <c r="AN3127" i="64" s="1"/>
  <c r="AN3059" i="64"/>
  <c r="AN3076" i="64" s="1"/>
  <c r="AN2179" i="64"/>
  <c r="AN2202" i="64" s="1"/>
  <c r="AN2211" i="64"/>
  <c r="AN2228" i="64" s="1"/>
  <c r="AN2068" i="64"/>
  <c r="AN2103" i="64" s="1"/>
  <c r="AN2157" i="64"/>
  <c r="AN2170" i="64" s="1"/>
  <c r="AN2112" i="64"/>
  <c r="AN2489" i="64"/>
  <c r="AN2516" i="64" s="1"/>
  <c r="AN2593" i="64"/>
  <c r="AN2616" i="64" s="1"/>
  <c r="AN3188" i="64"/>
  <c r="AN3202" i="64" s="1"/>
  <c r="AN2032" i="64"/>
  <c r="AN2059" i="64" s="1"/>
  <c r="AN2625" i="64"/>
  <c r="AN2650" i="64" s="1"/>
  <c r="AN1996" i="64"/>
  <c r="AN2023" i="64" s="1"/>
  <c r="AN1924" i="64"/>
  <c r="AN1951" i="64" s="1"/>
  <c r="AN2659" i="64"/>
  <c r="AN2684" i="64" s="1"/>
  <c r="AN2525" i="64"/>
  <c r="AN2548" i="64" s="1"/>
  <c r="AN1889" i="64"/>
  <c r="AN1916" i="64" s="1"/>
  <c r="AN1772" i="64"/>
  <c r="AN1785" i="64" s="1"/>
  <c r="AN1748" i="64"/>
  <c r="AN1763" i="64" s="1"/>
  <c r="AN1865" i="64"/>
  <c r="AN1880" i="64" s="1"/>
  <c r="AN1596" i="64"/>
  <c r="AN1611" i="64" s="1"/>
  <c r="AN1289" i="64"/>
  <c r="AN1304" i="64" s="1"/>
  <c r="AN2268" i="64"/>
  <c r="AN2283" i="64" s="1"/>
  <c r="AN945" i="64"/>
  <c r="AN1620" i="64"/>
  <c r="AN1341" i="64"/>
  <c r="AN1354" i="64" s="1"/>
  <c r="AN844" i="64"/>
  <c r="AN864" i="64" s="1"/>
  <c r="AN896" i="64"/>
  <c r="AN2292" i="64"/>
  <c r="AN872" i="64"/>
  <c r="AN887" i="64" s="1"/>
  <c r="AF2237" i="64"/>
  <c r="AF3136" i="64"/>
  <c r="AF3153" i="64" s="1"/>
  <c r="AF3085" i="64"/>
  <c r="AF3102" i="64" s="1"/>
  <c r="AF3110" i="64"/>
  <c r="AF3127" i="64" s="1"/>
  <c r="AF3059" i="64"/>
  <c r="AF3076" i="64" s="1"/>
  <c r="AF2179" i="64"/>
  <c r="AF2202" i="64" s="1"/>
  <c r="AF2211" i="64"/>
  <c r="AF2228" i="64" s="1"/>
  <c r="AF2157" i="64"/>
  <c r="AF2170" i="64" s="1"/>
  <c r="AF2068" i="64"/>
  <c r="AF2103" i="64" s="1"/>
  <c r="AF3188" i="64"/>
  <c r="AF3202" i="64" s="1"/>
  <c r="AF2112" i="64"/>
  <c r="AF2489" i="64"/>
  <c r="AF2516" i="64" s="1"/>
  <c r="AF2593" i="64"/>
  <c r="AF2616" i="64" s="1"/>
  <c r="AF2525" i="64"/>
  <c r="AF2548" i="64" s="1"/>
  <c r="AF2032" i="64"/>
  <c r="AF2059" i="64" s="1"/>
  <c r="AF2625" i="64"/>
  <c r="AF2650" i="64" s="1"/>
  <c r="AF2659" i="64"/>
  <c r="AF2684" i="64" s="1"/>
  <c r="AF1889" i="64"/>
  <c r="AF1916" i="64" s="1"/>
  <c r="AF1996" i="64"/>
  <c r="AF2023" i="64" s="1"/>
  <c r="AF1924" i="64"/>
  <c r="AF1951" i="64" s="1"/>
  <c r="AF1865" i="64"/>
  <c r="AF1880" i="64" s="1"/>
  <c r="AF1748" i="64"/>
  <c r="AF1763" i="64" s="1"/>
  <c r="AF1596" i="64"/>
  <c r="AF1611" i="64" s="1"/>
  <c r="AF1289" i="64"/>
  <c r="AF1304" i="64" s="1"/>
  <c r="AF1620" i="64"/>
  <c r="AF2268" i="64"/>
  <c r="AF2283" i="64" s="1"/>
  <c r="AF945" i="64"/>
  <c r="AF1772" i="64"/>
  <c r="AF1785" i="64" s="1"/>
  <c r="AF844" i="64"/>
  <c r="AF864" i="64" s="1"/>
  <c r="AF896" i="64"/>
  <c r="AF1341" i="64"/>
  <c r="AF1354" i="64" s="1"/>
  <c r="AF2292" i="64"/>
  <c r="AF921" i="64"/>
  <c r="AF872" i="64"/>
  <c r="AF887" i="64" s="1"/>
  <c r="X2237" i="64"/>
  <c r="X3136" i="64"/>
  <c r="X3153" i="64" s="1"/>
  <c r="X3085" i="64"/>
  <c r="X3102" i="64" s="1"/>
  <c r="X3110" i="64"/>
  <c r="X3127" i="64" s="1"/>
  <c r="X3059" i="64"/>
  <c r="X3076" i="64" s="1"/>
  <c r="X2179" i="64"/>
  <c r="X2202" i="64" s="1"/>
  <c r="X2211" i="64"/>
  <c r="X2228" i="64" s="1"/>
  <c r="X2068" i="64"/>
  <c r="X2103" i="64" s="1"/>
  <c r="X3188" i="64"/>
  <c r="X3202" i="64" s="1"/>
  <c r="X2157" i="64"/>
  <c r="X2170" i="64" s="1"/>
  <c r="X2489" i="64"/>
  <c r="X2516" i="64" s="1"/>
  <c r="X2593" i="64"/>
  <c r="X2616" i="64" s="1"/>
  <c r="X2525" i="64"/>
  <c r="X2548" i="64" s="1"/>
  <c r="X2032" i="64"/>
  <c r="X2059" i="64" s="1"/>
  <c r="X2112" i="64"/>
  <c r="X2625" i="64"/>
  <c r="X2650" i="64" s="1"/>
  <c r="X1996" i="64"/>
  <c r="X2023" i="64" s="1"/>
  <c r="X2659" i="64"/>
  <c r="X2684" i="64" s="1"/>
  <c r="X1924" i="64"/>
  <c r="X1951" i="64" s="1"/>
  <c r="X1889" i="64"/>
  <c r="X1916" i="64" s="1"/>
  <c r="X1865" i="64"/>
  <c r="X1880" i="64" s="1"/>
  <c r="X1748" i="64"/>
  <c r="X1763" i="64" s="1"/>
  <c r="X1772" i="64"/>
  <c r="X1785" i="64" s="1"/>
  <c r="X1620" i="64"/>
  <c r="X1596" i="64"/>
  <c r="X1611" i="64" s="1"/>
  <c r="X1289" i="64"/>
  <c r="X1304" i="64" s="1"/>
  <c r="X2268" i="64"/>
  <c r="X2283" i="64" s="1"/>
  <c r="X945" i="64"/>
  <c r="X844" i="64"/>
  <c r="X864" i="64" s="1"/>
  <c r="X896" i="64"/>
  <c r="X921" i="64"/>
  <c r="X2292" i="64"/>
  <c r="X872" i="64"/>
  <c r="X887" i="64" s="1"/>
  <c r="X1341" i="64"/>
  <c r="X1354" i="64" s="1"/>
  <c r="CJ3115" i="64"/>
  <c r="CJ2242" i="64"/>
  <c r="CJ3141" i="64"/>
  <c r="CJ3090" i="64"/>
  <c r="CJ3064" i="64"/>
  <c r="CJ3081" i="64" s="1"/>
  <c r="CJ2216" i="64"/>
  <c r="CJ2233" i="64" s="1"/>
  <c r="CJ2184" i="64"/>
  <c r="CJ2162" i="64"/>
  <c r="CJ2175" i="64" s="1"/>
  <c r="CJ3193" i="64"/>
  <c r="CJ3207" i="64" s="1"/>
  <c r="CJ2117" i="64"/>
  <c r="CJ2152" i="64" s="1"/>
  <c r="CJ2598" i="64"/>
  <c r="CJ2621" i="64" s="1"/>
  <c r="CJ2494" i="64"/>
  <c r="CJ2521" i="64" s="1"/>
  <c r="CJ2073" i="64"/>
  <c r="CJ2108" i="64" s="1"/>
  <c r="CJ2037" i="64"/>
  <c r="CJ2064" i="64" s="1"/>
  <c r="CJ2530" i="64"/>
  <c r="CJ2553" i="64" s="1"/>
  <c r="CJ1894" i="64"/>
  <c r="CJ1921" i="64" s="1"/>
  <c r="CJ2001" i="64"/>
  <c r="CJ2028" i="64" s="1"/>
  <c r="CJ2664" i="64"/>
  <c r="CJ2689" i="64" s="1"/>
  <c r="CJ1929" i="64"/>
  <c r="CJ1956" i="64" s="1"/>
  <c r="CJ1753" i="64"/>
  <c r="CJ1601" i="64"/>
  <c r="CJ1616" i="64" s="1"/>
  <c r="CJ1777" i="64"/>
  <c r="CJ1790" i="64" s="1"/>
  <c r="CJ1870" i="64"/>
  <c r="CJ2630" i="64"/>
  <c r="CJ2655" i="64" s="1"/>
  <c r="CJ1625" i="64"/>
  <c r="CJ2273" i="64"/>
  <c r="CJ2288" i="64" s="1"/>
  <c r="CJ950" i="64"/>
  <c r="CJ963" i="64" s="1"/>
  <c r="CJ2297" i="64"/>
  <c r="CJ1346" i="64"/>
  <c r="CJ1359" i="64" s="1"/>
  <c r="CJ1294" i="64"/>
  <c r="CJ926" i="64"/>
  <c r="CJ574" i="64"/>
  <c r="CJ584" i="64" s="1"/>
  <c r="CJ901" i="64"/>
  <c r="CJ877" i="64"/>
  <c r="CB3115" i="64"/>
  <c r="CB2242" i="64"/>
  <c r="CB3141" i="64"/>
  <c r="CB3090" i="64"/>
  <c r="CB3064" i="64"/>
  <c r="CB3081" i="64" s="1"/>
  <c r="CB2216" i="64"/>
  <c r="CB2233" i="64" s="1"/>
  <c r="CB2184" i="64"/>
  <c r="CB3193" i="64"/>
  <c r="CB3207" i="64" s="1"/>
  <c r="CB2162" i="64"/>
  <c r="CB2175" i="64" s="1"/>
  <c r="CB2494" i="64"/>
  <c r="CB2521" i="64" s="1"/>
  <c r="CB2117" i="64"/>
  <c r="CB2152" i="64" s="1"/>
  <c r="CB2037" i="64"/>
  <c r="CB2064" i="64" s="1"/>
  <c r="CB2073" i="64"/>
  <c r="CB2108" i="64" s="1"/>
  <c r="CB2598" i="64"/>
  <c r="CB2621" i="64" s="1"/>
  <c r="CB2530" i="64"/>
  <c r="CB2553" i="64" s="1"/>
  <c r="CB1929" i="64"/>
  <c r="CB1956" i="64" s="1"/>
  <c r="CB2664" i="64"/>
  <c r="CB2689" i="64" s="1"/>
  <c r="CB2001" i="64"/>
  <c r="CB2028" i="64" s="1"/>
  <c r="CB1894" i="64"/>
  <c r="CB1921" i="64" s="1"/>
  <c r="CB1601" i="64"/>
  <c r="CB1616" i="64" s="1"/>
  <c r="CB1870" i="64"/>
  <c r="CB1753" i="64"/>
  <c r="CB1625" i="64"/>
  <c r="CB2630" i="64"/>
  <c r="CB2655" i="64" s="1"/>
  <c r="CB2273" i="64"/>
  <c r="CB2288" i="64" s="1"/>
  <c r="CB950" i="64"/>
  <c r="CB963" i="64" s="1"/>
  <c r="CB1777" i="64"/>
  <c r="CB1790" i="64" s="1"/>
  <c r="CB901" i="64"/>
  <c r="CB2297" i="64"/>
  <c r="CB574" i="64"/>
  <c r="CB584" i="64" s="1"/>
  <c r="CB877" i="64"/>
  <c r="CB1346" i="64"/>
  <c r="CB1359" i="64" s="1"/>
  <c r="CB1294" i="64"/>
  <c r="BT3115" i="64"/>
  <c r="BT2242" i="64"/>
  <c r="BT3141" i="64"/>
  <c r="BT3090" i="64"/>
  <c r="BT3064" i="64"/>
  <c r="BT3081" i="64" s="1"/>
  <c r="BT2216" i="64"/>
  <c r="BT2233" i="64" s="1"/>
  <c r="BT2184" i="64"/>
  <c r="BT2162" i="64"/>
  <c r="BT2175" i="64" s="1"/>
  <c r="BT3193" i="64"/>
  <c r="BT3207" i="64" s="1"/>
  <c r="BT2073" i="64"/>
  <c r="BT2108" i="64" s="1"/>
  <c r="BT2117" i="64"/>
  <c r="BT2152" i="64" s="1"/>
  <c r="BT2494" i="64"/>
  <c r="BT2521" i="64" s="1"/>
  <c r="BT2598" i="64"/>
  <c r="BT2621" i="64" s="1"/>
  <c r="BT2037" i="64"/>
  <c r="BT2064" i="64" s="1"/>
  <c r="BT2530" i="64"/>
  <c r="BT2553" i="64" s="1"/>
  <c r="BT2664" i="64"/>
  <c r="BT2689" i="64" s="1"/>
  <c r="BT1894" i="64"/>
  <c r="BT1921" i="64" s="1"/>
  <c r="BT2001" i="64"/>
  <c r="BT2028" i="64" s="1"/>
  <c r="BT1929" i="64"/>
  <c r="BT1956" i="64" s="1"/>
  <c r="BT1870" i="64"/>
  <c r="BT1601" i="64"/>
  <c r="BT1616" i="64" s="1"/>
  <c r="BT1753" i="64"/>
  <c r="BT1777" i="64"/>
  <c r="BT1790" i="64" s="1"/>
  <c r="BT1625" i="64"/>
  <c r="BT2630" i="64"/>
  <c r="BT2655" i="64" s="1"/>
  <c r="BT2273" i="64"/>
  <c r="BT2288" i="64" s="1"/>
  <c r="BT950" i="64"/>
  <c r="BT963" i="64" s="1"/>
  <c r="BT901" i="64"/>
  <c r="BT1346" i="64"/>
  <c r="BT1359" i="64" s="1"/>
  <c r="BT1294" i="64"/>
  <c r="BT2297" i="64"/>
  <c r="BT926" i="64"/>
  <c r="BT574" i="64"/>
  <c r="BT584" i="64" s="1"/>
  <c r="BT877" i="64"/>
  <c r="BL2242" i="64"/>
  <c r="BL3141" i="64"/>
  <c r="BL3090" i="64"/>
  <c r="BL3115" i="64"/>
  <c r="BL3064" i="64"/>
  <c r="BL3081" i="64" s="1"/>
  <c r="BL2216" i="64"/>
  <c r="BL2233" i="64" s="1"/>
  <c r="BL2184" i="64"/>
  <c r="BL3193" i="64"/>
  <c r="BL3207" i="64" s="1"/>
  <c r="BL2162" i="64"/>
  <c r="BL2175" i="64" s="1"/>
  <c r="BL2117" i="64"/>
  <c r="BL2152" i="64" s="1"/>
  <c r="BL2598" i="64"/>
  <c r="BL2621" i="64" s="1"/>
  <c r="BL2494" i="64"/>
  <c r="BL2521" i="64" s="1"/>
  <c r="BL2037" i="64"/>
  <c r="BL2064" i="64" s="1"/>
  <c r="BL2073" i="64"/>
  <c r="BL2108" i="64" s="1"/>
  <c r="BL1929" i="64"/>
  <c r="BL1956" i="64" s="1"/>
  <c r="BL2664" i="64"/>
  <c r="BL2689" i="64" s="1"/>
  <c r="BL1894" i="64"/>
  <c r="BL1921" i="64" s="1"/>
  <c r="BL2530" i="64"/>
  <c r="BL2553" i="64" s="1"/>
  <c r="BL2630" i="64"/>
  <c r="BL2655" i="64" s="1"/>
  <c r="BL1601" i="64"/>
  <c r="BL1616" i="64" s="1"/>
  <c r="BL2001" i="64"/>
  <c r="BL2028" i="64" s="1"/>
  <c r="BL1753" i="64"/>
  <c r="BL1777" i="64"/>
  <c r="BL1790" i="64" s="1"/>
  <c r="BL1625" i="64"/>
  <c r="BL1870" i="64"/>
  <c r="BL2273" i="64"/>
  <c r="BL2288" i="64" s="1"/>
  <c r="BL950" i="64"/>
  <c r="BL963" i="64" s="1"/>
  <c r="BL2297" i="64"/>
  <c r="BL574" i="64"/>
  <c r="BL584" i="64" s="1"/>
  <c r="BL1346" i="64"/>
  <c r="BL1359" i="64" s="1"/>
  <c r="BL1294" i="64"/>
  <c r="BL877" i="64"/>
  <c r="BL901" i="64"/>
  <c r="BD2242" i="64"/>
  <c r="BD3141" i="64"/>
  <c r="BD3090" i="64"/>
  <c r="BD3115" i="64"/>
  <c r="BD3064" i="64"/>
  <c r="BD3081" i="64" s="1"/>
  <c r="BD2184" i="64"/>
  <c r="BD2216" i="64"/>
  <c r="BD2233" i="64" s="1"/>
  <c r="BD2162" i="64"/>
  <c r="BD2175" i="64" s="1"/>
  <c r="BD3193" i="64"/>
  <c r="BD3207" i="64" s="1"/>
  <c r="BD2494" i="64"/>
  <c r="BD2521" i="64" s="1"/>
  <c r="BD2073" i="64"/>
  <c r="BD2108" i="64" s="1"/>
  <c r="BD2117" i="64"/>
  <c r="BD2152" i="64" s="1"/>
  <c r="BD2037" i="64"/>
  <c r="BD2064" i="64" s="1"/>
  <c r="BD2598" i="64"/>
  <c r="BD2621" i="64" s="1"/>
  <c r="BD2530" i="64"/>
  <c r="BD2553" i="64" s="1"/>
  <c r="BD2001" i="64"/>
  <c r="BD2028" i="64" s="1"/>
  <c r="BD2664" i="64"/>
  <c r="BD2689" i="64" s="1"/>
  <c r="BD1894" i="64"/>
  <c r="BD1921" i="64" s="1"/>
  <c r="BD1601" i="64"/>
  <c r="BD1616" i="64" s="1"/>
  <c r="BD2630" i="64"/>
  <c r="BD2655" i="64" s="1"/>
  <c r="BD1777" i="64"/>
  <c r="BD1790" i="64" s="1"/>
  <c r="BD1753" i="64"/>
  <c r="BD1870" i="64"/>
  <c r="BD1625" i="64"/>
  <c r="BD1929" i="64"/>
  <c r="BD1956" i="64" s="1"/>
  <c r="BD2273" i="64"/>
  <c r="BD2288" i="64" s="1"/>
  <c r="BD950" i="64"/>
  <c r="BD963" i="64" s="1"/>
  <c r="BD2297" i="64"/>
  <c r="BD926" i="64"/>
  <c r="BD574" i="64"/>
  <c r="BD584" i="64" s="1"/>
  <c r="BD901" i="64"/>
  <c r="BD877" i="64"/>
  <c r="AV2242" i="64"/>
  <c r="AV3141" i="64"/>
  <c r="AV3090" i="64"/>
  <c r="AV3115" i="64"/>
  <c r="AV3064" i="64"/>
  <c r="AV3081" i="64" s="1"/>
  <c r="AV2184" i="64"/>
  <c r="AV2216" i="64"/>
  <c r="AV2233" i="64" s="1"/>
  <c r="AV2162" i="64"/>
  <c r="AV2175" i="64" s="1"/>
  <c r="AV3193" i="64"/>
  <c r="AV3207" i="64" s="1"/>
  <c r="AV2073" i="64"/>
  <c r="AV2108" i="64" s="1"/>
  <c r="AV2117" i="64"/>
  <c r="AV2152" i="64" s="1"/>
  <c r="AV2494" i="64"/>
  <c r="AV2521" i="64" s="1"/>
  <c r="AV2598" i="64"/>
  <c r="AV2621" i="64" s="1"/>
  <c r="AV2037" i="64"/>
  <c r="AV2064" i="64" s="1"/>
  <c r="AV2530" i="64"/>
  <c r="AV2553" i="64" s="1"/>
  <c r="AV2664" i="64"/>
  <c r="AV2689" i="64" s="1"/>
  <c r="AV2001" i="64"/>
  <c r="AV2028" i="64" s="1"/>
  <c r="AV1929" i="64"/>
  <c r="AV1956" i="64" s="1"/>
  <c r="AV1894" i="64"/>
  <c r="AV1921" i="64" s="1"/>
  <c r="AV1601" i="64"/>
  <c r="AV1616" i="64" s="1"/>
  <c r="AV2630" i="64"/>
  <c r="AV2655" i="64" s="1"/>
  <c r="AV1870" i="64"/>
  <c r="AV1753" i="64"/>
  <c r="AV1625" i="64"/>
  <c r="AV1777" i="64"/>
  <c r="AV1790" i="64" s="1"/>
  <c r="AV2273" i="64"/>
  <c r="AV2288" i="64" s="1"/>
  <c r="AV950" i="64"/>
  <c r="AV963" i="64" s="1"/>
  <c r="AV1346" i="64"/>
  <c r="AV1359" i="64" s="1"/>
  <c r="AV1294" i="64"/>
  <c r="AV901" i="64"/>
  <c r="AV2297" i="64"/>
  <c r="AV574" i="64"/>
  <c r="AV584" i="64" s="1"/>
  <c r="AV877" i="64"/>
  <c r="AN2242" i="64"/>
  <c r="AN3141" i="64"/>
  <c r="AN3090" i="64"/>
  <c r="AN3064" i="64"/>
  <c r="AN3081" i="64" s="1"/>
  <c r="AN3115" i="64"/>
  <c r="AN2216" i="64"/>
  <c r="AN2233" i="64" s="1"/>
  <c r="AN2184" i="64"/>
  <c r="AN2162" i="64"/>
  <c r="AN2175" i="64" s="1"/>
  <c r="AN3193" i="64"/>
  <c r="AN3207" i="64" s="1"/>
  <c r="AN2073" i="64"/>
  <c r="AN2108" i="64" s="1"/>
  <c r="AN2494" i="64"/>
  <c r="AN2521" i="64" s="1"/>
  <c r="AN2117" i="64"/>
  <c r="AN2152" i="64" s="1"/>
  <c r="AN2037" i="64"/>
  <c r="AN2064" i="64" s="1"/>
  <c r="AN2598" i="64"/>
  <c r="AN2621" i="64" s="1"/>
  <c r="AN2530" i="64"/>
  <c r="AN2553" i="64" s="1"/>
  <c r="AN1929" i="64"/>
  <c r="AN1956" i="64" s="1"/>
  <c r="AN2664" i="64"/>
  <c r="AN2689" i="64" s="1"/>
  <c r="AN1894" i="64"/>
  <c r="AN1921" i="64" s="1"/>
  <c r="AN2001" i="64"/>
  <c r="AN2028" i="64" s="1"/>
  <c r="AN1870" i="64"/>
  <c r="AN1601" i="64"/>
  <c r="AN1616" i="64" s="1"/>
  <c r="AN1753" i="64"/>
  <c r="AN2630" i="64"/>
  <c r="AN2655" i="64" s="1"/>
  <c r="AN1777" i="64"/>
  <c r="AN1790" i="64" s="1"/>
  <c r="AN1625" i="64"/>
  <c r="AN2273" i="64"/>
  <c r="AN2288" i="64" s="1"/>
  <c r="AN950" i="64"/>
  <c r="AN963" i="64" s="1"/>
  <c r="AN901" i="64"/>
  <c r="AN2297" i="64"/>
  <c r="AN926" i="64"/>
  <c r="AN574" i="64"/>
  <c r="AN584" i="64" s="1"/>
  <c r="AN877" i="64"/>
  <c r="AN1346" i="64"/>
  <c r="AN1359" i="64" s="1"/>
  <c r="AN1294" i="64"/>
  <c r="AF2242" i="64"/>
  <c r="AF3141" i="64"/>
  <c r="AF3090" i="64"/>
  <c r="AF3115" i="64"/>
  <c r="AF3064" i="64"/>
  <c r="AF3081" i="64" s="1"/>
  <c r="AF2216" i="64"/>
  <c r="AF2233" i="64" s="1"/>
  <c r="AF2184" i="64"/>
  <c r="AF2162" i="64"/>
  <c r="AF2175" i="64" s="1"/>
  <c r="AF2598" i="64"/>
  <c r="AF2621" i="64" s="1"/>
  <c r="AF3193" i="64"/>
  <c r="AF3207" i="64" s="1"/>
  <c r="AF2117" i="64"/>
  <c r="AF2152" i="64" s="1"/>
  <c r="AF2073" i="64"/>
  <c r="AF2108" i="64" s="1"/>
  <c r="AF2494" i="64"/>
  <c r="AF2521" i="64" s="1"/>
  <c r="AF2037" i="64"/>
  <c r="AF2064" i="64" s="1"/>
  <c r="AF2530" i="64"/>
  <c r="AF2553" i="64" s="1"/>
  <c r="AF2664" i="64"/>
  <c r="AF2689" i="64" s="1"/>
  <c r="AF1894" i="64"/>
  <c r="AF1921" i="64" s="1"/>
  <c r="AF1929" i="64"/>
  <c r="AF1956" i="64" s="1"/>
  <c r="AF1601" i="64"/>
  <c r="AF1616" i="64" s="1"/>
  <c r="AF1753" i="64"/>
  <c r="AF2001" i="64"/>
  <c r="AF2028" i="64" s="1"/>
  <c r="AF1777" i="64"/>
  <c r="AF1790" i="64" s="1"/>
  <c r="AF2630" i="64"/>
  <c r="AF2655" i="64" s="1"/>
  <c r="AF1625" i="64"/>
  <c r="AF1870" i="64"/>
  <c r="AF2273" i="64"/>
  <c r="AF2288" i="64" s="1"/>
  <c r="AF950" i="64"/>
  <c r="AF963" i="64" s="1"/>
  <c r="AF1346" i="64"/>
  <c r="AF1359" i="64" s="1"/>
  <c r="AF1294" i="64"/>
  <c r="AF901" i="64"/>
  <c r="AF2297" i="64"/>
  <c r="AF574" i="64"/>
  <c r="AF584" i="64" s="1"/>
  <c r="AF877" i="64"/>
  <c r="X2242" i="64"/>
  <c r="X3141" i="64"/>
  <c r="X3090" i="64"/>
  <c r="X3115" i="64"/>
  <c r="X3064" i="64"/>
  <c r="X3081" i="64" s="1"/>
  <c r="X2216" i="64"/>
  <c r="X2233" i="64" s="1"/>
  <c r="X2184" i="64"/>
  <c r="X2162" i="64"/>
  <c r="X2175" i="64" s="1"/>
  <c r="X2117" i="64"/>
  <c r="X2152" i="64" s="1"/>
  <c r="X2073" i="64"/>
  <c r="X2108" i="64" s="1"/>
  <c r="X2494" i="64"/>
  <c r="X2521" i="64" s="1"/>
  <c r="X3193" i="64"/>
  <c r="X3207" i="64" s="1"/>
  <c r="X2598" i="64"/>
  <c r="X2621" i="64" s="1"/>
  <c r="X2037" i="64"/>
  <c r="X2064" i="64" s="1"/>
  <c r="X2530" i="64"/>
  <c r="X2553" i="64" s="1"/>
  <c r="X2001" i="64"/>
  <c r="X2028" i="64" s="1"/>
  <c r="X2664" i="64"/>
  <c r="X2689" i="64" s="1"/>
  <c r="X1929" i="64"/>
  <c r="X1956" i="64" s="1"/>
  <c r="X1894" i="64"/>
  <c r="X1921" i="64" s="1"/>
  <c r="X1601" i="64"/>
  <c r="X1616" i="64" s="1"/>
  <c r="X1777" i="64"/>
  <c r="X1790" i="64" s="1"/>
  <c r="X1753" i="64"/>
  <c r="X1870" i="64"/>
  <c r="X2630" i="64"/>
  <c r="X2655" i="64" s="1"/>
  <c r="X1625" i="64"/>
  <c r="X2273" i="64"/>
  <c r="X2288" i="64" s="1"/>
  <c r="X950" i="64"/>
  <c r="X963" i="64" s="1"/>
  <c r="X901" i="64"/>
  <c r="X2297" i="64"/>
  <c r="X1346" i="64"/>
  <c r="X1359" i="64" s="1"/>
  <c r="X1294" i="64"/>
  <c r="X926" i="64"/>
  <c r="X574" i="64"/>
  <c r="X584" i="64" s="1"/>
  <c r="X877" i="64"/>
  <c r="CK2241" i="64"/>
  <c r="CK3140" i="64"/>
  <c r="CK3089" i="64"/>
  <c r="CK2215" i="64"/>
  <c r="CK2183" i="64"/>
  <c r="CK3114" i="64"/>
  <c r="CK3063" i="64"/>
  <c r="CK2161" i="64"/>
  <c r="CK3192" i="64"/>
  <c r="CK2597" i="64"/>
  <c r="CK2116" i="64"/>
  <c r="CK2072" i="64"/>
  <c r="CK2036" i="64"/>
  <c r="CK2529" i="64"/>
  <c r="CK2493" i="64"/>
  <c r="CK2000" i="64"/>
  <c r="CK2663" i="64"/>
  <c r="CK1893" i="64"/>
  <c r="CK1869" i="64"/>
  <c r="CK2629" i="64"/>
  <c r="CK1928" i="64"/>
  <c r="CK1752" i="64"/>
  <c r="CK1767" i="64" s="1"/>
  <c r="CK1624" i="64"/>
  <c r="CK1743" i="64" s="1"/>
  <c r="CK1293" i="64"/>
  <c r="CK949" i="64"/>
  <c r="CK962" i="64" s="1"/>
  <c r="CK925" i="64"/>
  <c r="CK1345" i="64"/>
  <c r="CK900" i="64"/>
  <c r="CK2296" i="64"/>
  <c r="CK1776" i="64"/>
  <c r="CK876" i="64"/>
  <c r="CK2272" i="64"/>
  <c r="CK848" i="64"/>
  <c r="CC2241" i="64"/>
  <c r="CC3140" i="64"/>
  <c r="CC3114" i="64"/>
  <c r="CC3089" i="64"/>
  <c r="CC2183" i="64"/>
  <c r="CC3063" i="64"/>
  <c r="CC2161" i="64"/>
  <c r="CC2215" i="64"/>
  <c r="CC3192" i="64"/>
  <c r="CC2597" i="64"/>
  <c r="CC2116" i="64"/>
  <c r="CC2072" i="64"/>
  <c r="CC2529" i="64"/>
  <c r="CC2493" i="64"/>
  <c r="CC2000" i="64"/>
  <c r="CC2663" i="64"/>
  <c r="CC1893" i="64"/>
  <c r="CC1928" i="64"/>
  <c r="CC1869" i="64"/>
  <c r="CC2629" i="64"/>
  <c r="CC2036" i="64"/>
  <c r="CC1752" i="64"/>
  <c r="CC1767" i="64" s="1"/>
  <c r="CC1776" i="64"/>
  <c r="CC1293" i="64"/>
  <c r="CC949" i="64"/>
  <c r="CC962" i="64" s="1"/>
  <c r="CC1624" i="64"/>
  <c r="CC1743" i="64" s="1"/>
  <c r="CC925" i="64"/>
  <c r="CC1345" i="64"/>
  <c r="CC2272" i="64"/>
  <c r="CC900" i="64"/>
  <c r="CC2296" i="64"/>
  <c r="CC876" i="64"/>
  <c r="CC848" i="64"/>
  <c r="BU2241" i="64"/>
  <c r="BU3140" i="64"/>
  <c r="BU3114" i="64"/>
  <c r="BU2215" i="64"/>
  <c r="BU3089" i="64"/>
  <c r="BU2183" i="64"/>
  <c r="BU2161" i="64"/>
  <c r="BU3192" i="64"/>
  <c r="BU3063" i="64"/>
  <c r="BU2597" i="64"/>
  <c r="BU2116" i="64"/>
  <c r="BU2072" i="64"/>
  <c r="BU2036" i="64"/>
  <c r="BU2000" i="64"/>
  <c r="BU1928" i="64"/>
  <c r="BU2663" i="64"/>
  <c r="BU1893" i="64"/>
  <c r="BU1869" i="64"/>
  <c r="BU2529" i="64"/>
  <c r="BU2629" i="64"/>
  <c r="BU2493" i="64"/>
  <c r="BU1752" i="64"/>
  <c r="BU1767" i="64" s="1"/>
  <c r="BU1776" i="64"/>
  <c r="BU1293" i="64"/>
  <c r="BU1624" i="64"/>
  <c r="BU1743" i="64" s="1"/>
  <c r="BU949" i="64"/>
  <c r="BU962" i="64" s="1"/>
  <c r="BU925" i="64"/>
  <c r="BU1345" i="64"/>
  <c r="BU900" i="64"/>
  <c r="BU2296" i="64"/>
  <c r="BU876" i="64"/>
  <c r="BU2272" i="64"/>
  <c r="BU848" i="64"/>
  <c r="BM2241" i="64"/>
  <c r="BM3140" i="64"/>
  <c r="BM3114" i="64"/>
  <c r="BM3089" i="64"/>
  <c r="BM3063" i="64"/>
  <c r="BM2215" i="64"/>
  <c r="BM2161" i="64"/>
  <c r="BM3192" i="64"/>
  <c r="BM2597" i="64"/>
  <c r="BM2183" i="64"/>
  <c r="BM2116" i="64"/>
  <c r="BM2072" i="64"/>
  <c r="BM2036" i="64"/>
  <c r="BM2529" i="64"/>
  <c r="BM2493" i="64"/>
  <c r="BM2000" i="64"/>
  <c r="BM2663" i="64"/>
  <c r="BM1893" i="64"/>
  <c r="BM1869" i="64"/>
  <c r="BM1928" i="64"/>
  <c r="BM2629" i="64"/>
  <c r="BM1776" i="64"/>
  <c r="BM1752" i="64"/>
  <c r="BM1767" i="64" s="1"/>
  <c r="BM1293" i="64"/>
  <c r="BM949" i="64"/>
  <c r="BM962" i="64" s="1"/>
  <c r="BM925" i="64"/>
  <c r="BM1345" i="64"/>
  <c r="BM2272" i="64"/>
  <c r="BM900" i="64"/>
  <c r="BM2296" i="64"/>
  <c r="BM876" i="64"/>
  <c r="BM1624" i="64"/>
  <c r="BM1743" i="64" s="1"/>
  <c r="BM848" i="64"/>
  <c r="BE2241" i="64"/>
  <c r="BE3140" i="64"/>
  <c r="BE3114" i="64"/>
  <c r="BE3063" i="64"/>
  <c r="BE2215" i="64"/>
  <c r="BE3089" i="64"/>
  <c r="BE2183" i="64"/>
  <c r="BE2161" i="64"/>
  <c r="BE3192" i="64"/>
  <c r="BE2597" i="64"/>
  <c r="BE2116" i="64"/>
  <c r="BE2072" i="64"/>
  <c r="BE2529" i="64"/>
  <c r="BE2493" i="64"/>
  <c r="BE2000" i="64"/>
  <c r="BE2663" i="64"/>
  <c r="BE2036" i="64"/>
  <c r="BE1928" i="64"/>
  <c r="BE1893" i="64"/>
  <c r="BE1869" i="64"/>
  <c r="BE2629" i="64"/>
  <c r="BE1752" i="64"/>
  <c r="BE1767" i="64" s="1"/>
  <c r="BE1293" i="64"/>
  <c r="BE949" i="64"/>
  <c r="BE962" i="64" s="1"/>
  <c r="BE1624" i="64"/>
  <c r="BE1743" i="64" s="1"/>
  <c r="BE1776" i="64"/>
  <c r="BE925" i="64"/>
  <c r="BE1345" i="64"/>
  <c r="BE900" i="64"/>
  <c r="BE2296" i="64"/>
  <c r="BE876" i="64"/>
  <c r="BE2272" i="64"/>
  <c r="BE848" i="64"/>
  <c r="AW2241" i="64"/>
  <c r="AW3140" i="64"/>
  <c r="AW3114" i="64"/>
  <c r="AW2215" i="64"/>
  <c r="AW3063" i="64"/>
  <c r="AW2183" i="64"/>
  <c r="AW2161" i="64"/>
  <c r="AW3089" i="64"/>
  <c r="AW3192" i="64"/>
  <c r="AW2597" i="64"/>
  <c r="AW2116" i="64"/>
  <c r="AW2072" i="64"/>
  <c r="AW2036" i="64"/>
  <c r="AW2529" i="64"/>
  <c r="AW2493" i="64"/>
  <c r="AW2000" i="64"/>
  <c r="AW1928" i="64"/>
  <c r="AW2663" i="64"/>
  <c r="AW1893" i="64"/>
  <c r="AW1869" i="64"/>
  <c r="AW2629" i="64"/>
  <c r="AW1752" i="64"/>
  <c r="AW1767" i="64" s="1"/>
  <c r="AW1776" i="64"/>
  <c r="AW1624" i="64"/>
  <c r="AW1743" i="64" s="1"/>
  <c r="AW1293" i="64"/>
  <c r="AW949" i="64"/>
  <c r="AW962" i="64" s="1"/>
  <c r="AW925" i="64"/>
  <c r="AW1345" i="64"/>
  <c r="AW2272" i="64"/>
  <c r="AW900" i="64"/>
  <c r="AW2296" i="64"/>
  <c r="AW876" i="64"/>
  <c r="AW848" i="64"/>
  <c r="AO2241" i="64"/>
  <c r="AO3140" i="64"/>
  <c r="AO3114" i="64"/>
  <c r="AO3063" i="64"/>
  <c r="AO2215" i="64"/>
  <c r="AO2183" i="64"/>
  <c r="AO3089" i="64"/>
  <c r="AO2161" i="64"/>
  <c r="AO3192" i="64"/>
  <c r="AO2597" i="64"/>
  <c r="AO2116" i="64"/>
  <c r="AO2072" i="64"/>
  <c r="AO2036" i="64"/>
  <c r="AO2529" i="64"/>
  <c r="AO2493" i="64"/>
  <c r="AO2000" i="64"/>
  <c r="AO2663" i="64"/>
  <c r="AO1893" i="64"/>
  <c r="AO1869" i="64"/>
  <c r="AO1928" i="64"/>
  <c r="AO2629" i="64"/>
  <c r="AO1752" i="64"/>
  <c r="AO1767" i="64" s="1"/>
  <c r="AO1776" i="64"/>
  <c r="AO1293" i="64"/>
  <c r="AO949" i="64"/>
  <c r="AO962" i="64" s="1"/>
  <c r="AO925" i="64"/>
  <c r="AO1624" i="64"/>
  <c r="AO1743" i="64" s="1"/>
  <c r="AO1345" i="64"/>
  <c r="AO900" i="64"/>
  <c r="AO2296" i="64"/>
  <c r="AO876" i="64"/>
  <c r="AO2272" i="64"/>
  <c r="AO848" i="64"/>
  <c r="AG2241" i="64"/>
  <c r="AG3140" i="64"/>
  <c r="AG3114" i="64"/>
  <c r="AG3089" i="64"/>
  <c r="AG2215" i="64"/>
  <c r="AG3063" i="64"/>
  <c r="AG2183" i="64"/>
  <c r="AG2161" i="64"/>
  <c r="AG3192" i="64"/>
  <c r="AG2116" i="64"/>
  <c r="AG2072" i="64"/>
  <c r="AG2597" i="64"/>
  <c r="AG2036" i="64"/>
  <c r="AG2000" i="64"/>
  <c r="AG2663" i="64"/>
  <c r="AG1928" i="64"/>
  <c r="AG1893" i="64"/>
  <c r="AG1869" i="64"/>
  <c r="AG2529" i="64"/>
  <c r="AG2493" i="64"/>
  <c r="AG2629" i="64"/>
  <c r="AG1776" i="64"/>
  <c r="AG1293" i="64"/>
  <c r="AG1624" i="64"/>
  <c r="AG1743" i="64" s="1"/>
  <c r="AG949" i="64"/>
  <c r="AG962" i="64" s="1"/>
  <c r="AG1752" i="64"/>
  <c r="AG1767" i="64" s="1"/>
  <c r="AG925" i="64"/>
  <c r="AG1345" i="64"/>
  <c r="AG2272" i="64"/>
  <c r="AG900" i="64"/>
  <c r="AG2296" i="64"/>
  <c r="AG876" i="64"/>
  <c r="AG848" i="64"/>
  <c r="Y2241" i="64"/>
  <c r="Y3140" i="64"/>
  <c r="Y3114" i="64"/>
  <c r="Y3089" i="64"/>
  <c r="Y2183" i="64"/>
  <c r="Y3063" i="64"/>
  <c r="Y2215" i="64"/>
  <c r="Y2161" i="64"/>
  <c r="Y3192" i="64"/>
  <c r="Y2116" i="64"/>
  <c r="Y2072" i="64"/>
  <c r="Y2597" i="64"/>
  <c r="Y2036" i="64"/>
  <c r="Y2529" i="64"/>
  <c r="Y2493" i="64"/>
  <c r="Y2000" i="64"/>
  <c r="Y2663" i="64"/>
  <c r="Y1893" i="64"/>
  <c r="Y1869" i="64"/>
  <c r="Y2629" i="64"/>
  <c r="Y1928" i="64"/>
  <c r="Y1624" i="64"/>
  <c r="Y1743" i="64" s="1"/>
  <c r="Y1293" i="64"/>
  <c r="Y1776" i="64"/>
  <c r="Y949" i="64"/>
  <c r="Y962" i="64" s="1"/>
  <c r="Y925" i="64"/>
  <c r="Y1345" i="64"/>
  <c r="Y1752" i="64"/>
  <c r="Y1767" i="64" s="1"/>
  <c r="Y900" i="64"/>
  <c r="Y2296" i="64"/>
  <c r="Y876" i="64"/>
  <c r="Y2272" i="64"/>
  <c r="Y848" i="64"/>
  <c r="CD2238" i="64"/>
  <c r="CD2260" i="64" s="1"/>
  <c r="CD3137" i="64"/>
  <c r="CD3154" i="64" s="1"/>
  <c r="CD3111" i="64"/>
  <c r="CD3128" i="64" s="1"/>
  <c r="CD3086" i="64"/>
  <c r="CD3103" i="64" s="1"/>
  <c r="CD3060" i="64"/>
  <c r="CD3077" i="64" s="1"/>
  <c r="CD2212" i="64"/>
  <c r="CD2229" i="64" s="1"/>
  <c r="CD2180" i="64"/>
  <c r="CD2203" i="64" s="1"/>
  <c r="CD2158" i="64"/>
  <c r="CD2171" i="64" s="1"/>
  <c r="CD3189" i="64"/>
  <c r="CD3203" i="64" s="1"/>
  <c r="CD2113" i="64"/>
  <c r="CD2148" i="64" s="1"/>
  <c r="CD2069" i="64"/>
  <c r="CD2104" i="64" s="1"/>
  <c r="CD2594" i="64"/>
  <c r="CD2617" i="64" s="1"/>
  <c r="CD2033" i="64"/>
  <c r="CD2060" i="64" s="1"/>
  <c r="CD1997" i="64"/>
  <c r="CD2024" i="64" s="1"/>
  <c r="CD1925" i="64"/>
  <c r="CD1952" i="64" s="1"/>
  <c r="CD2660" i="64"/>
  <c r="CD2685" i="64" s="1"/>
  <c r="CD2526" i="64"/>
  <c r="CD2549" i="64" s="1"/>
  <c r="CD2490" i="64"/>
  <c r="CD2517" i="64" s="1"/>
  <c r="CD1890" i="64"/>
  <c r="CD1917" i="64" s="1"/>
  <c r="CD1866" i="64"/>
  <c r="CD2626" i="64"/>
  <c r="CD2651" i="64" s="1"/>
  <c r="CD1773" i="64"/>
  <c r="CD1786" i="64" s="1"/>
  <c r="CD1597" i="64"/>
  <c r="CD1612" i="64" s="1"/>
  <c r="CD1290" i="64"/>
  <c r="CD1305" i="64" s="1"/>
  <c r="CD1621" i="64"/>
  <c r="CD946" i="64"/>
  <c r="CD959" i="64" s="1"/>
  <c r="CD922" i="64"/>
  <c r="CD1749" i="64"/>
  <c r="CD1764" i="64" s="1"/>
  <c r="CD1342" i="64"/>
  <c r="CD1355" i="64" s="1"/>
  <c r="CD897" i="64"/>
  <c r="CD2293" i="64"/>
  <c r="CD2308" i="64" s="1"/>
  <c r="CD873" i="64"/>
  <c r="CD2269" i="64"/>
  <c r="CD2284" i="64" s="1"/>
  <c r="CD845" i="64"/>
  <c r="BV2238" i="64"/>
  <c r="BV2260" i="64" s="1"/>
  <c r="BV3137" i="64"/>
  <c r="BV3154" i="64" s="1"/>
  <c r="BV3111" i="64"/>
  <c r="BV3128" i="64" s="1"/>
  <c r="BV3086" i="64"/>
  <c r="BV3103" i="64" s="1"/>
  <c r="BV2212" i="64"/>
  <c r="BV2229" i="64" s="1"/>
  <c r="BV3060" i="64"/>
  <c r="BV3077" i="64" s="1"/>
  <c r="BV2180" i="64"/>
  <c r="BV2203" i="64" s="1"/>
  <c r="BV2158" i="64"/>
  <c r="BV2171" i="64" s="1"/>
  <c r="BV3189" i="64"/>
  <c r="BV3203" i="64" s="1"/>
  <c r="BV2113" i="64"/>
  <c r="BV2148" i="64" s="1"/>
  <c r="BV2069" i="64"/>
  <c r="BV2104" i="64" s="1"/>
  <c r="BV2594" i="64"/>
  <c r="BV2617" i="64" s="1"/>
  <c r="BV2033" i="64"/>
  <c r="BV2060" i="64" s="1"/>
  <c r="BV2490" i="64"/>
  <c r="BV2517" i="64" s="1"/>
  <c r="BV2526" i="64"/>
  <c r="BV2549" i="64" s="1"/>
  <c r="BV1997" i="64"/>
  <c r="BV2024" i="64" s="1"/>
  <c r="BV2660" i="64"/>
  <c r="BV2685" i="64" s="1"/>
  <c r="BV1890" i="64"/>
  <c r="BV1917" i="64" s="1"/>
  <c r="BV1866" i="64"/>
  <c r="BV1925" i="64"/>
  <c r="BV1952" i="64" s="1"/>
  <c r="BV2626" i="64"/>
  <c r="BV2651" i="64" s="1"/>
  <c r="BV1773" i="64"/>
  <c r="BV1786" i="64" s="1"/>
  <c r="BV1621" i="64"/>
  <c r="BV1597" i="64"/>
  <c r="BV1612" i="64" s="1"/>
  <c r="BV1749" i="64"/>
  <c r="BV1764" i="64" s="1"/>
  <c r="BV1290" i="64"/>
  <c r="BV1305" i="64" s="1"/>
  <c r="BV946" i="64"/>
  <c r="BV959" i="64" s="1"/>
  <c r="BV922" i="64"/>
  <c r="BV1342" i="64"/>
  <c r="BV1355" i="64" s="1"/>
  <c r="BV897" i="64"/>
  <c r="BV2269" i="64"/>
  <c r="BV2284" i="64" s="1"/>
  <c r="BV2293" i="64"/>
  <c r="BV2308" i="64" s="1"/>
  <c r="BV873" i="64"/>
  <c r="BV845" i="64"/>
  <c r="BN2238" i="64"/>
  <c r="BN2260" i="64" s="1"/>
  <c r="BN3137" i="64"/>
  <c r="BN3154" i="64" s="1"/>
  <c r="BN3111" i="64"/>
  <c r="BN3128" i="64" s="1"/>
  <c r="BN2212" i="64"/>
  <c r="BN2229" i="64" s="1"/>
  <c r="BN3086" i="64"/>
  <c r="BN3103" i="64" s="1"/>
  <c r="BN3060" i="64"/>
  <c r="BN3077" i="64" s="1"/>
  <c r="BN2180" i="64"/>
  <c r="BN2203" i="64" s="1"/>
  <c r="BN2158" i="64"/>
  <c r="BN2171" i="64" s="1"/>
  <c r="BN3189" i="64"/>
  <c r="BN3203" i="64" s="1"/>
  <c r="BN2113" i="64"/>
  <c r="BN2148" i="64" s="1"/>
  <c r="BN2594" i="64"/>
  <c r="BN2617" i="64" s="1"/>
  <c r="BN2069" i="64"/>
  <c r="BN2104" i="64" s="1"/>
  <c r="BN2490" i="64"/>
  <c r="BN2517" i="64" s="1"/>
  <c r="BN2526" i="64"/>
  <c r="BN2549" i="64" s="1"/>
  <c r="BN2033" i="64"/>
  <c r="BN2060" i="64" s="1"/>
  <c r="BN1997" i="64"/>
  <c r="BN2024" i="64" s="1"/>
  <c r="BN2660" i="64"/>
  <c r="BN2685" i="64" s="1"/>
  <c r="BN1925" i="64"/>
  <c r="BN1952" i="64" s="1"/>
  <c r="BN1890" i="64"/>
  <c r="BN1917" i="64" s="1"/>
  <c r="BN1866" i="64"/>
  <c r="BN2626" i="64"/>
  <c r="BN2651" i="64" s="1"/>
  <c r="BN1597" i="64"/>
  <c r="BN1612" i="64" s="1"/>
  <c r="BN1290" i="64"/>
  <c r="BN1305" i="64" s="1"/>
  <c r="BN1773" i="64"/>
  <c r="BN1786" i="64" s="1"/>
  <c r="BN946" i="64"/>
  <c r="BN959" i="64" s="1"/>
  <c r="BN1749" i="64"/>
  <c r="BN1764" i="64" s="1"/>
  <c r="BN1621" i="64"/>
  <c r="BN922" i="64"/>
  <c r="BN1342" i="64"/>
  <c r="BN1355" i="64" s="1"/>
  <c r="BN897" i="64"/>
  <c r="BN2293" i="64"/>
  <c r="BN2308" i="64" s="1"/>
  <c r="BN873" i="64"/>
  <c r="BN2269" i="64"/>
  <c r="BN2284" i="64" s="1"/>
  <c r="BN845" i="64"/>
  <c r="BF2238" i="64"/>
  <c r="BF2260" i="64" s="1"/>
  <c r="BF3137" i="64"/>
  <c r="BF3154" i="64" s="1"/>
  <c r="BF3111" i="64"/>
  <c r="BF3128" i="64" s="1"/>
  <c r="BF3086" i="64"/>
  <c r="BF3103" i="64" s="1"/>
  <c r="BF3060" i="64"/>
  <c r="BF3077" i="64" s="1"/>
  <c r="BF2212" i="64"/>
  <c r="BF2229" i="64" s="1"/>
  <c r="BF2180" i="64"/>
  <c r="BF2203" i="64" s="1"/>
  <c r="BF2158" i="64"/>
  <c r="BF2171" i="64" s="1"/>
  <c r="BF3189" i="64"/>
  <c r="BF3203" i="64" s="1"/>
  <c r="BF2113" i="64"/>
  <c r="BF2148" i="64" s="1"/>
  <c r="BF2069" i="64"/>
  <c r="BF2104" i="64" s="1"/>
  <c r="BF2594" i="64"/>
  <c r="BF2617" i="64" s="1"/>
  <c r="BF2033" i="64"/>
  <c r="BF2060" i="64" s="1"/>
  <c r="BF2490" i="64"/>
  <c r="BF2517" i="64" s="1"/>
  <c r="BF1997" i="64"/>
  <c r="BF2024" i="64" s="1"/>
  <c r="BF1925" i="64"/>
  <c r="BF1952" i="64" s="1"/>
  <c r="BF2660" i="64"/>
  <c r="BF2685" i="64" s="1"/>
  <c r="BF1890" i="64"/>
  <c r="BF1917" i="64" s="1"/>
  <c r="BF1866" i="64"/>
  <c r="BF2526" i="64"/>
  <c r="BF2549" i="64" s="1"/>
  <c r="BF2626" i="64"/>
  <c r="BF2651" i="64" s="1"/>
  <c r="BF1773" i="64"/>
  <c r="BF1786" i="64" s="1"/>
  <c r="BF1597" i="64"/>
  <c r="BF1612" i="64" s="1"/>
  <c r="BF1290" i="64"/>
  <c r="BF1305" i="64" s="1"/>
  <c r="BF1621" i="64"/>
  <c r="BF946" i="64"/>
  <c r="BF959" i="64" s="1"/>
  <c r="BF922" i="64"/>
  <c r="BF1342" i="64"/>
  <c r="BF1355" i="64" s="1"/>
  <c r="BF897" i="64"/>
  <c r="BF2269" i="64"/>
  <c r="BF2284" i="64" s="1"/>
  <c r="BF2293" i="64"/>
  <c r="BF2308" i="64" s="1"/>
  <c r="BF1749" i="64"/>
  <c r="BF1764" i="64" s="1"/>
  <c r="BF873" i="64"/>
  <c r="BF845" i="64"/>
  <c r="AX2238" i="64"/>
  <c r="AX2260" i="64" s="1"/>
  <c r="AX3137" i="64"/>
  <c r="AX3154" i="64" s="1"/>
  <c r="AX3111" i="64"/>
  <c r="AX3128" i="64" s="1"/>
  <c r="AX3086" i="64"/>
  <c r="AX3103" i="64" s="1"/>
  <c r="AX2212" i="64"/>
  <c r="AX2229" i="64" s="1"/>
  <c r="AX3060" i="64"/>
  <c r="AX3077" i="64" s="1"/>
  <c r="AX2180" i="64"/>
  <c r="AX2203" i="64" s="1"/>
  <c r="AX2158" i="64"/>
  <c r="AX2171" i="64" s="1"/>
  <c r="AX3189" i="64"/>
  <c r="AX3203" i="64" s="1"/>
  <c r="AX2113" i="64"/>
  <c r="AX2148" i="64" s="1"/>
  <c r="AX2594" i="64"/>
  <c r="AX2617" i="64" s="1"/>
  <c r="AX2069" i="64"/>
  <c r="AX2104" i="64" s="1"/>
  <c r="AX2490" i="64"/>
  <c r="AX2517" i="64" s="1"/>
  <c r="AX2033" i="64"/>
  <c r="AX2060" i="64" s="1"/>
  <c r="AX2526" i="64"/>
  <c r="AX2549" i="64" s="1"/>
  <c r="AX1997" i="64"/>
  <c r="AX2024" i="64" s="1"/>
  <c r="AX2660" i="64"/>
  <c r="AX2685" i="64" s="1"/>
  <c r="AX1890" i="64"/>
  <c r="AX1917" i="64" s="1"/>
  <c r="AX1866" i="64"/>
  <c r="AX1925" i="64"/>
  <c r="AX1952" i="64" s="1"/>
  <c r="AX2626" i="64"/>
  <c r="AX2651" i="64" s="1"/>
  <c r="AX1773" i="64"/>
  <c r="AX1786" i="64" s="1"/>
  <c r="AX1597" i="64"/>
  <c r="AX1612" i="64" s="1"/>
  <c r="AX1621" i="64"/>
  <c r="AX1290" i="64"/>
  <c r="AX1305" i="64" s="1"/>
  <c r="AX1749" i="64"/>
  <c r="AX1764" i="64" s="1"/>
  <c r="AX946" i="64"/>
  <c r="AX959" i="64" s="1"/>
  <c r="AX922" i="64"/>
  <c r="AX1342" i="64"/>
  <c r="AX1355" i="64" s="1"/>
  <c r="AX897" i="64"/>
  <c r="AX2293" i="64"/>
  <c r="AX2308" i="64" s="1"/>
  <c r="AX873" i="64"/>
  <c r="AX2269" i="64"/>
  <c r="AX2284" i="64" s="1"/>
  <c r="AX845" i="64"/>
  <c r="AP2238" i="64"/>
  <c r="AP2260" i="64" s="1"/>
  <c r="AP3137" i="64"/>
  <c r="AP3154" i="64" s="1"/>
  <c r="AP3111" i="64"/>
  <c r="AP3128" i="64" s="1"/>
  <c r="AP3086" i="64"/>
  <c r="AP3103" i="64" s="1"/>
  <c r="AP3060" i="64"/>
  <c r="AP3077" i="64" s="1"/>
  <c r="AP2180" i="64"/>
  <c r="AP2203" i="64" s="1"/>
  <c r="AP2212" i="64"/>
  <c r="AP2229" i="64" s="1"/>
  <c r="AP2158" i="64"/>
  <c r="AP2171" i="64" s="1"/>
  <c r="AP3189" i="64"/>
  <c r="AP3203" i="64" s="1"/>
  <c r="AP2113" i="64"/>
  <c r="AP2148" i="64" s="1"/>
  <c r="AP2069" i="64"/>
  <c r="AP2104" i="64" s="1"/>
  <c r="AP2594" i="64"/>
  <c r="AP2617" i="64" s="1"/>
  <c r="AP2526" i="64"/>
  <c r="AP2549" i="64" s="1"/>
  <c r="AP2033" i="64"/>
  <c r="AP2060" i="64" s="1"/>
  <c r="AP1997" i="64"/>
  <c r="AP2024" i="64" s="1"/>
  <c r="AP2490" i="64"/>
  <c r="AP2517" i="64" s="1"/>
  <c r="AP2660" i="64"/>
  <c r="AP2685" i="64" s="1"/>
  <c r="AP1925" i="64"/>
  <c r="AP1952" i="64" s="1"/>
  <c r="AP1890" i="64"/>
  <c r="AP1917" i="64" s="1"/>
  <c r="AP1866" i="64"/>
  <c r="AP2626" i="64"/>
  <c r="AP2651" i="64" s="1"/>
  <c r="AP1773" i="64"/>
  <c r="AP1786" i="64" s="1"/>
  <c r="AP1597" i="64"/>
  <c r="AP1612" i="64" s="1"/>
  <c r="AP1290" i="64"/>
  <c r="AP1305" i="64" s="1"/>
  <c r="AP946" i="64"/>
  <c r="AP959" i="64" s="1"/>
  <c r="AP1749" i="64"/>
  <c r="AP1764" i="64" s="1"/>
  <c r="AP922" i="64"/>
  <c r="AP1342" i="64"/>
  <c r="AP1355" i="64" s="1"/>
  <c r="AP897" i="64"/>
  <c r="AP2269" i="64"/>
  <c r="AP2284" i="64" s="1"/>
  <c r="AP2293" i="64"/>
  <c r="AP2308" i="64" s="1"/>
  <c r="AP873" i="64"/>
  <c r="AP1621" i="64"/>
  <c r="AP845" i="64"/>
  <c r="AH2238" i="64"/>
  <c r="AH2260" i="64" s="1"/>
  <c r="AH3137" i="64"/>
  <c r="AH3154" i="64" s="1"/>
  <c r="AH3111" i="64"/>
  <c r="AH3128" i="64" s="1"/>
  <c r="AH3086" i="64"/>
  <c r="AH3103" i="64" s="1"/>
  <c r="AH3060" i="64"/>
  <c r="AH3077" i="64" s="1"/>
  <c r="AH2180" i="64"/>
  <c r="AH2203" i="64" s="1"/>
  <c r="AH2212" i="64"/>
  <c r="AH2229" i="64" s="1"/>
  <c r="AH2158" i="64"/>
  <c r="AH2171" i="64" s="1"/>
  <c r="AH3189" i="64"/>
  <c r="AH3203" i="64" s="1"/>
  <c r="AH2594" i="64"/>
  <c r="AH2617" i="64" s="1"/>
  <c r="AH2033" i="64"/>
  <c r="AH2060" i="64" s="1"/>
  <c r="AH2490" i="64"/>
  <c r="AH2517" i="64" s="1"/>
  <c r="AH2113" i="64"/>
  <c r="AH2148" i="64" s="1"/>
  <c r="AH2526" i="64"/>
  <c r="AH2549" i="64" s="1"/>
  <c r="AH1997" i="64"/>
  <c r="AH2024" i="64" s="1"/>
  <c r="AH2660" i="64"/>
  <c r="AH2685" i="64" s="1"/>
  <c r="AH1890" i="64"/>
  <c r="AH1917" i="64" s="1"/>
  <c r="AH1866" i="64"/>
  <c r="AH2069" i="64"/>
  <c r="AH2104" i="64" s="1"/>
  <c r="AH2626" i="64"/>
  <c r="AH2651" i="64" s="1"/>
  <c r="AH1925" i="64"/>
  <c r="AH1952" i="64" s="1"/>
  <c r="AH1773" i="64"/>
  <c r="AH1786" i="64" s="1"/>
  <c r="AH1749" i="64"/>
  <c r="AH1764" i="64" s="1"/>
  <c r="AH1597" i="64"/>
  <c r="AH1612" i="64" s="1"/>
  <c r="AH1290" i="64"/>
  <c r="AH1305" i="64" s="1"/>
  <c r="AH946" i="64"/>
  <c r="AH959" i="64" s="1"/>
  <c r="AH1621" i="64"/>
  <c r="AH922" i="64"/>
  <c r="AH1342" i="64"/>
  <c r="AH1355" i="64" s="1"/>
  <c r="AH897" i="64"/>
  <c r="AH2293" i="64"/>
  <c r="AH2308" i="64" s="1"/>
  <c r="AH873" i="64"/>
  <c r="AH2269" i="64"/>
  <c r="AH2284" i="64" s="1"/>
  <c r="AH845" i="64"/>
  <c r="Z2238" i="64"/>
  <c r="Z2260" i="64" s="1"/>
  <c r="Z3137" i="64"/>
  <c r="Z3154" i="64" s="1"/>
  <c r="Z3111" i="64"/>
  <c r="Z3128" i="64" s="1"/>
  <c r="Z3060" i="64"/>
  <c r="Z3077" i="64" s="1"/>
  <c r="Z2212" i="64"/>
  <c r="Z2180" i="64"/>
  <c r="Z2203" i="64" s="1"/>
  <c r="Z3086" i="64"/>
  <c r="Z3103" i="64" s="1"/>
  <c r="Z2158" i="64"/>
  <c r="Z2171" i="64" s="1"/>
  <c r="Z3189" i="64"/>
  <c r="Z3203" i="64" s="1"/>
  <c r="Z2069" i="64"/>
  <c r="Z2104" i="64" s="1"/>
  <c r="Z2113" i="64"/>
  <c r="Z2148" i="64" s="1"/>
  <c r="Z2594" i="64"/>
  <c r="Z2617" i="64" s="1"/>
  <c r="Z2490" i="64"/>
  <c r="Z2517" i="64" s="1"/>
  <c r="Z2526" i="64"/>
  <c r="Z2549" i="64" s="1"/>
  <c r="Z2033" i="64"/>
  <c r="Z2060" i="64" s="1"/>
  <c r="Z1997" i="64"/>
  <c r="Z2024" i="64" s="1"/>
  <c r="Z2660" i="64"/>
  <c r="Z2685" i="64" s="1"/>
  <c r="Z1890" i="64"/>
  <c r="Z1917" i="64" s="1"/>
  <c r="Z1925" i="64"/>
  <c r="Z1952" i="64" s="1"/>
  <c r="Z1866" i="64"/>
  <c r="Z2626" i="64"/>
  <c r="Z2651" i="64" s="1"/>
  <c r="Z1773" i="64"/>
  <c r="Z1786" i="64" s="1"/>
  <c r="Z1597" i="64"/>
  <c r="Z1612" i="64" s="1"/>
  <c r="Z1290" i="64"/>
  <c r="Z1305" i="64" s="1"/>
  <c r="Z1749" i="64"/>
  <c r="Z1764" i="64" s="1"/>
  <c r="Z1621" i="64"/>
  <c r="Z946" i="64"/>
  <c r="Z959" i="64" s="1"/>
  <c r="Z922" i="64"/>
  <c r="Z1342" i="64"/>
  <c r="Z1355" i="64" s="1"/>
  <c r="Z897" i="64"/>
  <c r="Z2269" i="64"/>
  <c r="Z2284" i="64" s="1"/>
  <c r="Z2293" i="64"/>
  <c r="Z2308" i="64" s="1"/>
  <c r="Z873" i="64"/>
  <c r="Z845" i="64"/>
  <c r="AC560" i="64"/>
  <c r="U560" i="64"/>
  <c r="X569" i="64"/>
  <c r="AF569" i="64"/>
  <c r="AN569" i="64"/>
  <c r="AV569" i="64"/>
  <c r="BD569" i="64"/>
  <c r="BL569" i="64"/>
  <c r="BT569" i="64"/>
  <c r="CB569" i="64"/>
  <c r="CJ569" i="64"/>
  <c r="X570" i="64"/>
  <c r="AF570" i="64"/>
  <c r="AN570" i="64"/>
  <c r="AV570" i="64"/>
  <c r="BD570" i="64"/>
  <c r="BL570" i="64"/>
  <c r="BT570" i="64"/>
  <c r="CB570" i="64"/>
  <c r="CJ570" i="64"/>
  <c r="W573" i="64"/>
  <c r="AE573" i="64"/>
  <c r="AM573" i="64"/>
  <c r="AU573" i="64"/>
  <c r="BC573" i="64"/>
  <c r="BK573" i="64"/>
  <c r="BT573" i="64"/>
  <c r="CD573" i="64"/>
  <c r="T574" i="64"/>
  <c r="T584" i="64" s="1"/>
  <c r="AE574" i="64"/>
  <c r="AE584" i="64" s="1"/>
  <c r="AP574" i="64"/>
  <c r="AP584" i="64" s="1"/>
  <c r="AZ574" i="64"/>
  <c r="AZ584" i="64" s="1"/>
  <c r="BK574" i="64"/>
  <c r="BK584" i="64" s="1"/>
  <c r="BV574" i="64"/>
  <c r="BV584" i="64" s="1"/>
  <c r="CF574" i="64"/>
  <c r="CF584" i="64" s="1"/>
  <c r="X619" i="64"/>
  <c r="AK619" i="64"/>
  <c r="AW619" i="64"/>
  <c r="BK619" i="64"/>
  <c r="BV619" i="64"/>
  <c r="CJ619" i="64"/>
  <c r="AC620" i="64"/>
  <c r="AC643" i="64" s="1"/>
  <c r="AO620" i="64"/>
  <c r="AO643" i="64" s="1"/>
  <c r="BC620" i="64"/>
  <c r="BC643" i="64" s="1"/>
  <c r="BN620" i="64"/>
  <c r="BN643" i="64" s="1"/>
  <c r="CB620" i="64"/>
  <c r="CB643" i="64" s="1"/>
  <c r="AE623" i="64"/>
  <c r="AR623" i="64"/>
  <c r="BD623" i="64"/>
  <c r="BR623" i="64"/>
  <c r="CC623" i="64"/>
  <c r="W624" i="64"/>
  <c r="AJ624" i="64"/>
  <c r="AV624" i="64"/>
  <c r="BJ624" i="64"/>
  <c r="BU624" i="64"/>
  <c r="CI624" i="64"/>
  <c r="Z2292" i="64"/>
  <c r="AM2292" i="64"/>
  <c r="AY2292" i="64"/>
  <c r="BM2292" i="64"/>
  <c r="BX2292" i="64"/>
  <c r="W2293" i="64"/>
  <c r="W2308" i="64" s="1"/>
  <c r="AY2293" i="64"/>
  <c r="AY2308" i="64" s="1"/>
  <c r="CE2293" i="64"/>
  <c r="CE2308" i="64" s="1"/>
  <c r="BG2296" i="64"/>
  <c r="AY2297" i="64"/>
  <c r="AG844" i="64"/>
  <c r="AG864" i="64" s="1"/>
  <c r="Y845" i="64"/>
  <c r="CK845" i="64"/>
  <c r="BT848" i="64"/>
  <c r="BL849" i="64"/>
  <c r="AL872" i="64"/>
  <c r="AL887" i="64" s="1"/>
  <c r="AD873" i="64"/>
  <c r="BY876" i="64"/>
  <c r="BQ877" i="64"/>
  <c r="AQ896" i="64"/>
  <c r="AI897" i="64"/>
  <c r="Z900" i="64"/>
  <c r="CI921" i="64"/>
  <c r="AN925" i="64"/>
  <c r="AS2269" i="64"/>
  <c r="AS2284" i="64" s="1"/>
  <c r="CE2272" i="64"/>
  <c r="BZ1342" i="64"/>
  <c r="BZ1355" i="64" s="1"/>
  <c r="CA1346" i="64"/>
  <c r="CA1359" i="64" s="1"/>
  <c r="BZ946" i="64"/>
  <c r="BZ959" i="64" s="1"/>
  <c r="CE1597" i="64"/>
  <c r="CE1612" i="64" s="1"/>
  <c r="BE1625" i="64"/>
  <c r="AQ1773" i="64"/>
  <c r="AQ1786" i="64" s="1"/>
  <c r="E265" i="64"/>
  <c r="E3078" i="64"/>
  <c r="E960" i="64"/>
  <c r="E2025" i="64"/>
  <c r="E1306" i="64"/>
  <c r="E940" i="64"/>
  <c r="E96" i="64"/>
  <c r="E2175" i="64"/>
  <c r="E2174" i="64"/>
  <c r="E1309" i="64"/>
  <c r="E1308" i="64"/>
  <c r="E868" i="64"/>
  <c r="E962" i="64"/>
  <c r="E2172" i="64"/>
  <c r="E3129" i="64"/>
  <c r="E2061" i="64"/>
  <c r="E2521" i="64"/>
  <c r="E83" i="64"/>
  <c r="E1356" i="64"/>
  <c r="E1613" i="64"/>
  <c r="E214" i="64"/>
  <c r="E213" i="64"/>
  <c r="E889" i="64"/>
  <c r="E2064" i="64"/>
  <c r="E2063" i="64"/>
  <c r="E2028" i="64"/>
  <c r="E2027" i="64"/>
  <c r="E3130" i="64"/>
  <c r="E3106" i="64"/>
  <c r="E3105" i="64"/>
  <c r="E3155" i="64"/>
  <c r="E3104" i="64"/>
  <c r="E588" i="64"/>
  <c r="E114" i="64"/>
  <c r="E113" i="64"/>
  <c r="E647" i="64"/>
  <c r="AW2837" i="64" a="1"/>
  <c r="AZ2837" i="64" a="1"/>
  <c r="AY2837" i="64" a="1"/>
  <c r="BQ2837" i="64" a="1"/>
  <c r="S3004" i="64" a="1"/>
  <c r="AD1487" i="64"/>
  <c r="S1937" i="64" a="1"/>
  <c r="S2331" i="64" a="1"/>
  <c r="X1487" i="64"/>
  <c r="AB1509" i="64"/>
  <c r="S1016" i="64" a="1"/>
  <c r="S859" i="64" a="1"/>
  <c r="AC1487" i="64"/>
  <c r="S1509" i="64"/>
  <c r="AE2837" i="64" a="1"/>
  <c r="CE2837" i="64" a="1"/>
  <c r="CD2837" i="64" a="1"/>
  <c r="AX2837" i="64" a="1"/>
  <c r="S2084" i="64" a="1"/>
  <c r="V1532" i="64"/>
  <c r="S1443" i="64"/>
  <c r="V1487" i="64"/>
  <c r="S579" i="64" a="1"/>
  <c r="U1509" i="64"/>
  <c r="S1757" i="64" a="1"/>
  <c r="S781" i="64" a="1"/>
  <c r="CI2837" i="64" a="1"/>
  <c r="BY2837" i="64" a="1"/>
  <c r="AN2837" i="64" a="1"/>
  <c r="AF2837" i="64" a="1"/>
  <c r="CC2837" i="64" a="1"/>
  <c r="X1465" i="64"/>
  <c r="T1443" i="64"/>
  <c r="S1398" i="64"/>
  <c r="AC1465" i="64"/>
  <c r="Y1532" i="64"/>
  <c r="AB1420" i="64"/>
  <c r="AB1487" i="64"/>
  <c r="S2914" i="64" a="1"/>
  <c r="S1902" i="64" a="1"/>
  <c r="BE2837" i="64" a="1"/>
  <c r="S662" i="64" a="1"/>
  <c r="CF2837" i="64" a="1"/>
  <c r="U1532" i="64"/>
  <c r="BA2837" i="64" a="1"/>
  <c r="AR2837" i="64" a="1"/>
  <c r="BL2837" i="64" a="1"/>
  <c r="AT2837" i="64" a="1"/>
  <c r="CJ2837" i="64" a="1"/>
  <c r="Z1532" i="64"/>
  <c r="Z1420" i="64"/>
  <c r="AA1465" i="64"/>
  <c r="Y1509" i="64"/>
  <c r="S2796" i="64" a="1"/>
  <c r="AD1532" i="64"/>
  <c r="S1373" i="64" a="1"/>
  <c r="U1420" i="64"/>
  <c r="V1465" i="64"/>
  <c r="S1805" i="64" a="1"/>
  <c r="BD2837" i="64" a="1"/>
  <c r="BF2837" i="64" a="1"/>
  <c r="AS2837" i="64" a="1"/>
  <c r="BT2837" i="64" a="1"/>
  <c r="BK2837" i="64" a="1"/>
  <c r="X1420" i="64"/>
  <c r="S1200" i="64" a="1"/>
  <c r="S2332" i="64" a="1"/>
  <c r="U1465" i="64"/>
  <c r="S453" i="64" a="1"/>
  <c r="Y1487" i="64"/>
  <c r="AH2837" i="64" a="1"/>
  <c r="BC2837" i="64" a="1"/>
  <c r="Z2837" i="64" a="1"/>
  <c r="BW2837" i="64" a="1"/>
  <c r="BX2837" i="64" a="1"/>
  <c r="S630" i="64" a="1"/>
  <c r="Y1420" i="64"/>
  <c r="W1443" i="64"/>
  <c r="T1420" i="64"/>
  <c r="BM2837" i="64" a="1"/>
  <c r="U2837" i="64" a="1"/>
  <c r="W2837" i="64" a="1"/>
  <c r="BU2837" i="64" a="1"/>
  <c r="AQ2837" i="64" a="1"/>
  <c r="Z1465" i="64"/>
  <c r="AB1443" i="64"/>
  <c r="S1561" i="64" a="1"/>
  <c r="U1487" i="64"/>
  <c r="S1350" i="64" a="1"/>
  <c r="V1420" i="64"/>
  <c r="W1465" i="64"/>
  <c r="T1509" i="64"/>
  <c r="AM2837" i="64" a="1"/>
  <c r="V2837" i="64" a="1"/>
  <c r="S1733" i="64" a="1"/>
  <c r="AU2837" i="64" a="1"/>
  <c r="BP2837" i="64" a="1"/>
  <c r="BR2837" i="64" a="1"/>
  <c r="AL2837" i="64" a="1"/>
  <c r="AO2837" i="64" a="1"/>
  <c r="X1509" i="64"/>
  <c r="S1014" i="64" a="1"/>
  <c r="S1156" i="64" a="1"/>
  <c r="T1465" i="64"/>
  <c r="S1268" i="64" a="1"/>
  <c r="S2009" i="64" a="1"/>
  <c r="BZ2837" i="64" a="1"/>
  <c r="AG2837" i="64" a="1"/>
  <c r="AJ2837" i="64" a="1"/>
  <c r="CG2837" i="64" a="1"/>
  <c r="AD1465" i="64"/>
  <c r="S1487" i="64"/>
  <c r="W1509" i="64"/>
  <c r="S2880" i="64" a="1"/>
  <c r="AC1509" i="64"/>
  <c r="T1532" i="64"/>
  <c r="S2220" i="64" a="1"/>
  <c r="S954" i="64" a="1"/>
  <c r="BB2837" i="64" a="1"/>
  <c r="U1443" i="64"/>
  <c r="S2277" i="64" a="1"/>
  <c r="BH2837" i="64" a="1"/>
  <c r="CB2837" i="64" a="1"/>
  <c r="BO2837" i="64" a="1"/>
  <c r="AI2837" i="64" a="1"/>
  <c r="W1420" i="64"/>
  <c r="S1532" i="64"/>
  <c r="S1465" i="64"/>
  <c r="Y1465" i="64"/>
  <c r="W1487" i="64"/>
  <c r="S1320" i="64" a="1"/>
  <c r="S883" i="64" a="1"/>
  <c r="Z1509" i="64"/>
  <c r="V1509" i="64"/>
  <c r="AA2837" i="64" a="1"/>
  <c r="BJ2837" i="64" a="1"/>
  <c r="AV2837" i="64" a="1"/>
  <c r="BN2837" i="64" a="1"/>
  <c r="S2818" i="64" a="1"/>
  <c r="AB1532" i="64"/>
  <c r="S1781" i="64" a="1"/>
  <c r="S2045" i="64" a="1"/>
  <c r="X1532" i="64"/>
  <c r="AC1532" i="64"/>
  <c r="S555" i="64" a="1"/>
  <c r="AD1443" i="64"/>
  <c r="AK2837" i="64" a="1"/>
  <c r="BV2837" i="64" a="1"/>
  <c r="BI2837" i="64" a="1"/>
  <c r="AC2837" i="64" a="1"/>
  <c r="CA2837" i="64" a="1"/>
  <c r="W1532" i="64"/>
  <c r="S504" i="64" a="1"/>
  <c r="S1420" i="64"/>
  <c r="S2860" i="64" a="1"/>
  <c r="S2129" i="64" a="1"/>
  <c r="S1298" i="64" a="1"/>
  <c r="T1487" i="64"/>
  <c r="S905" i="64" a="1"/>
  <c r="S2247" i="64" a="1"/>
  <c r="T2837" i="64" a="1"/>
  <c r="V1443" i="64"/>
  <c r="Y2837" i="64" a="1"/>
  <c r="AB2837" i="64" a="1"/>
  <c r="X2837" i="64" a="1"/>
  <c r="AD2837" i="64" a="1"/>
  <c r="Z1443" i="64"/>
  <c r="S2301" i="64" a="1"/>
  <c r="Y1443" i="64"/>
  <c r="AA1487" i="64"/>
  <c r="S2190" i="64" a="1"/>
  <c r="X1443" i="64"/>
  <c r="AA1443" i="64"/>
  <c r="AC1443" i="64"/>
  <c r="S1874" i="64" a="1"/>
  <c r="AD1509" i="64"/>
  <c r="BS2837" i="64" a="1"/>
  <c r="AP2837" i="64" a="1"/>
  <c r="CK2837" i="64" a="1"/>
  <c r="BG2837" i="64" a="1"/>
  <c r="S602" i="64" a="1"/>
  <c r="AB1465" i="64"/>
  <c r="S425" i="64" a="1"/>
  <c r="AA1509" i="64"/>
  <c r="Z1487" i="64"/>
  <c r="AC1420" i="64"/>
  <c r="AD1420" i="64"/>
  <c r="AA1532" i="64"/>
  <c r="AA1420" i="64"/>
  <c r="CH2837" i="64" a="1"/>
  <c r="S2378" i="64" a="1"/>
  <c r="BT41" i="1342" l="1"/>
  <c r="BT45" i="1342" s="1"/>
  <c r="BT50" i="1342" s="1"/>
  <c r="BT54" i="1342" s="1"/>
  <c r="BS46" i="1342"/>
  <c r="AE2838" i="64" a="1"/>
  <c r="AE2838" i="64" s="1"/>
  <c r="AE2839" i="64" a="1"/>
  <c r="AE2839" i="64" s="1"/>
  <c r="AO2837" i="64"/>
  <c r="AQ2837" i="64"/>
  <c r="BX2837" i="64"/>
  <c r="BK2837" i="64"/>
  <c r="CJ2837" i="64"/>
  <c r="CC2837" i="64"/>
  <c r="AX2837" i="64"/>
  <c r="BQ2837" i="64"/>
  <c r="V2837" i="64"/>
  <c r="V2840" i="64" s="1"/>
  <c r="BE2837" i="64"/>
  <c r="BG2837" i="64"/>
  <c r="AD2837" i="64"/>
  <c r="AD2840" i="64" s="1"/>
  <c r="CA2837" i="64"/>
  <c r="BN2837" i="64"/>
  <c r="AI2837" i="64"/>
  <c r="CG2837" i="64"/>
  <c r="AL2837" i="64"/>
  <c r="BU2837" i="64"/>
  <c r="BW2837" i="64"/>
  <c r="BT2837" i="64"/>
  <c r="AT2837" i="64"/>
  <c r="AF2837" i="64"/>
  <c r="CD2837" i="64"/>
  <c r="AY2837" i="64"/>
  <c r="T2837" i="64"/>
  <c r="T2840" i="64" s="1"/>
  <c r="BB2837" i="64"/>
  <c r="CK2837" i="64"/>
  <c r="X2837" i="64"/>
  <c r="X2840" i="64" s="1"/>
  <c r="AC2837" i="64"/>
  <c r="AC2840" i="64" s="1"/>
  <c r="AV2837" i="64"/>
  <c r="BO2837" i="64"/>
  <c r="AJ2837" i="64"/>
  <c r="BR2837" i="64"/>
  <c r="W2837" i="64"/>
  <c r="W2840" i="64" s="1"/>
  <c r="Z2837" i="64"/>
  <c r="Z2840" i="64" s="1"/>
  <c r="AS2837" i="64"/>
  <c r="BL2837" i="64"/>
  <c r="AN2837" i="64"/>
  <c r="CE2837" i="64"/>
  <c r="AZ2837" i="64"/>
  <c r="CH2837" i="64"/>
  <c r="AM2837" i="64"/>
  <c r="AP2837" i="64"/>
  <c r="AB2837" i="64"/>
  <c r="AB2840" i="64" s="1"/>
  <c r="BI2837" i="64"/>
  <c r="BJ2837" i="64"/>
  <c r="CB2837" i="64"/>
  <c r="AG2837" i="64"/>
  <c r="BP2837" i="64"/>
  <c r="U2837" i="64"/>
  <c r="U2840" i="64" s="1"/>
  <c r="BC2837" i="64"/>
  <c r="BF2837" i="64"/>
  <c r="AR2837" i="64"/>
  <c r="BY2837" i="64"/>
  <c r="AE2837" i="64"/>
  <c r="AW2837" i="64"/>
  <c r="CF2837" i="64"/>
  <c r="AK2837" i="64"/>
  <c r="BS2837" i="64"/>
  <c r="Y2837" i="64"/>
  <c r="Y2840" i="64" s="1"/>
  <c r="BV2837" i="64"/>
  <c r="AA2837" i="64"/>
  <c r="AA2840" i="64" s="1"/>
  <c r="BH2837" i="64"/>
  <c r="BZ2837" i="64"/>
  <c r="AU2837" i="64"/>
  <c r="BM2837" i="64"/>
  <c r="AH2837" i="64"/>
  <c r="BD2837" i="64"/>
  <c r="BA2837" i="64"/>
  <c r="CI2837" i="64"/>
  <c r="AE52" i="64" a="1"/>
  <c r="AE52" i="64" s="1"/>
  <c r="AE50" i="64" s="1" a="1"/>
  <c r="AE50" i="64" s="1"/>
  <c r="AE53" i="64" a="1"/>
  <c r="AE53" i="64" s="1"/>
  <c r="AE51" i="64" a="1"/>
  <c r="AE51" i="64" s="1"/>
  <c r="AE3310" i="64" a="1"/>
  <c r="AE3310" i="64" s="1"/>
  <c r="AE3289" i="64" a="1"/>
  <c r="AE3289" i="64" s="1"/>
  <c r="Y1337" i="64"/>
  <c r="X20" i="861"/>
  <c r="AE1441" i="64" a="1"/>
  <c r="AE1441" i="64" s="1"/>
  <c r="AE1442" i="64" a="1"/>
  <c r="AE1442" i="64" s="1"/>
  <c r="AA1448" i="64"/>
  <c r="Y1448" i="64"/>
  <c r="AC1448" i="64"/>
  <c r="T1448" i="64"/>
  <c r="T1541" i="64"/>
  <c r="V1448" i="64"/>
  <c r="U1541" i="64"/>
  <c r="AB1448" i="64"/>
  <c r="X1448" i="64"/>
  <c r="Z1448" i="64"/>
  <c r="U1448" i="64"/>
  <c r="W1448" i="64"/>
  <c r="AE1530" i="64" a="1"/>
  <c r="AE1530" i="64" s="1"/>
  <c r="AE1531" i="64" a="1"/>
  <c r="AE1531" i="64" s="1"/>
  <c r="BN2589" i="64"/>
  <c r="AB1518" i="64"/>
  <c r="W1518" i="64"/>
  <c r="Y1518" i="64"/>
  <c r="V1518" i="64"/>
  <c r="AC1518" i="64"/>
  <c r="T1518" i="64"/>
  <c r="X1518" i="64"/>
  <c r="Z1518" i="64"/>
  <c r="S1541" i="64"/>
  <c r="S1518" i="64"/>
  <c r="AA1518" i="64"/>
  <c r="U1518" i="64"/>
  <c r="V1514" i="64"/>
  <c r="AC1514" i="64"/>
  <c r="V1492" i="64"/>
  <c r="AC1492" i="64"/>
  <c r="AE1486" i="64" a="1"/>
  <c r="AE1486" i="64" s="1"/>
  <c r="AE1508" i="64" a="1"/>
  <c r="AE1508" i="64" s="1"/>
  <c r="X1514" i="64"/>
  <c r="T1514" i="64"/>
  <c r="X1492" i="64"/>
  <c r="T1492" i="64"/>
  <c r="Z1514" i="64"/>
  <c r="S1492" i="64"/>
  <c r="Z1492" i="64"/>
  <c r="AA1514" i="64"/>
  <c r="AA1492" i="64"/>
  <c r="U1514" i="64"/>
  <c r="U1492" i="64"/>
  <c r="AB1514" i="64"/>
  <c r="AB1492" i="64"/>
  <c r="W1514" i="64"/>
  <c r="Y1514" i="64"/>
  <c r="W1492" i="64"/>
  <c r="Y1492" i="64"/>
  <c r="CJ1337" i="64"/>
  <c r="V1474" i="64"/>
  <c r="W1474" i="64"/>
  <c r="AB1474" i="64"/>
  <c r="X1474" i="64"/>
  <c r="AC1474" i="64"/>
  <c r="S1496" i="64"/>
  <c r="T1474" i="64"/>
  <c r="S1474" i="64"/>
  <c r="Y1474" i="64"/>
  <c r="U1474" i="64"/>
  <c r="Z1474" i="64"/>
  <c r="AA1474" i="64"/>
  <c r="X1470" i="64"/>
  <c r="AC1470" i="64"/>
  <c r="AE1419" i="64" a="1"/>
  <c r="AE1419" i="64" s="1"/>
  <c r="AE1464" i="64" a="1"/>
  <c r="AE1464" i="64" s="1"/>
  <c r="T1470" i="64"/>
  <c r="Y1470" i="64"/>
  <c r="U1470" i="64"/>
  <c r="Z1470" i="64"/>
  <c r="AA1470" i="64"/>
  <c r="W1470" i="64"/>
  <c r="AB1470" i="64"/>
  <c r="V1470" i="64"/>
  <c r="S1425" i="64"/>
  <c r="S1407" i="64"/>
  <c r="S1429" i="64"/>
  <c r="AD20" i="864"/>
  <c r="AD89" i="861" s="1"/>
  <c r="AD90" i="861" s="1"/>
  <c r="AD21" i="863"/>
  <c r="S662" i="64"/>
  <c r="CJ679" i="64"/>
  <c r="BE679" i="64"/>
  <c r="Z679" i="64"/>
  <c r="BW679" i="64"/>
  <c r="BH679" i="64"/>
  <c r="AC679" i="64"/>
  <c r="BL679" i="64"/>
  <c r="AG679" i="64"/>
  <c r="CG679" i="64"/>
  <c r="BB679" i="64"/>
  <c r="W679" i="64"/>
  <c r="BU679" i="64"/>
  <c r="AP679" i="64"/>
  <c r="BX679" i="64"/>
  <c r="AS679" i="64"/>
  <c r="CB679" i="64"/>
  <c r="AW679" i="64"/>
  <c r="AH679" i="64"/>
  <c r="BR679" i="64"/>
  <c r="AM679" i="64"/>
  <c r="AE673" i="64" a="1"/>
  <c r="AE673" i="64" s="1"/>
  <c r="AE663" i="64" a="1"/>
  <c r="AE663" i="64" s="1"/>
  <c r="AE669" i="64" a="1"/>
  <c r="AE669" i="64" s="1"/>
  <c r="CK679" i="64"/>
  <c r="BF679" i="64"/>
  <c r="BI679" i="64"/>
  <c r="AD679" i="64"/>
  <c r="BM679" i="64"/>
  <c r="AX679" i="64"/>
  <c r="AI679" i="64"/>
  <c r="T679" i="64"/>
  <c r="CH679" i="64"/>
  <c r="BC679" i="64"/>
  <c r="BV679" i="64"/>
  <c r="BY679" i="64"/>
  <c r="AT679" i="64"/>
  <c r="CC679" i="64"/>
  <c r="BN679" i="64"/>
  <c r="AY679" i="64"/>
  <c r="AJ679" i="64"/>
  <c r="BS679" i="64"/>
  <c r="X679" i="64"/>
  <c r="BJ679" i="64"/>
  <c r="AE679" i="64"/>
  <c r="CD679" i="64"/>
  <c r="BO679" i="64"/>
  <c r="AZ679" i="64"/>
  <c r="U679" i="64"/>
  <c r="CI679" i="64"/>
  <c r="AN679" i="64"/>
  <c r="AA679" i="64"/>
  <c r="BZ679" i="64"/>
  <c r="AU679" i="64"/>
  <c r="CE679" i="64"/>
  <c r="BP679" i="64"/>
  <c r="AK679" i="64"/>
  <c r="BD679" i="64"/>
  <c r="Y679" i="64"/>
  <c r="AQ679" i="64"/>
  <c r="AB679" i="64"/>
  <c r="BK679" i="64"/>
  <c r="AF679" i="64"/>
  <c r="CF679" i="64"/>
  <c r="BA679" i="64"/>
  <c r="V679" i="64"/>
  <c r="BT679" i="64"/>
  <c r="AO679" i="64"/>
  <c r="BG679" i="64"/>
  <c r="AR679" i="64"/>
  <c r="CA679" i="64"/>
  <c r="AV679" i="64"/>
  <c r="BQ679" i="64"/>
  <c r="AL679" i="64"/>
  <c r="S1298" i="64"/>
  <c r="S1300" i="64" s="1"/>
  <c r="S555" i="64"/>
  <c r="S2277" i="64"/>
  <c r="S2279" i="64" s="1"/>
  <c r="AD33" i="863"/>
  <c r="AD17" i="863" s="1"/>
  <c r="AD29" i="861" s="1"/>
  <c r="AD44" i="863"/>
  <c r="AX2589" i="64"/>
  <c r="S630" i="64"/>
  <c r="S1937" i="64"/>
  <c r="S954" i="64"/>
  <c r="S425" i="64"/>
  <c r="S1156" i="64"/>
  <c r="S2045" i="64"/>
  <c r="S2914" i="64"/>
  <c r="S883" i="64"/>
  <c r="S1757" i="64"/>
  <c r="S1759" i="64" s="1"/>
  <c r="S1902" i="64"/>
  <c r="S2860" i="64"/>
  <c r="S2301" i="64"/>
  <c r="S2303" i="64" s="1"/>
  <c r="S504" i="64"/>
  <c r="S2009" i="64"/>
  <c r="S2129" i="64"/>
  <c r="S3004" i="64"/>
  <c r="S1561" i="64"/>
  <c r="S2220" i="64"/>
  <c r="S2222" i="64" s="1"/>
  <c r="S2224" i="64" s="1"/>
  <c r="S905" i="64"/>
  <c r="S1874" i="64"/>
  <c r="S1876" i="64" s="1"/>
  <c r="S453" i="64"/>
  <c r="S1320" i="64"/>
  <c r="S1326" i="64" s="1"/>
  <c r="S1328" i="64" s="1"/>
  <c r="S1373" i="64"/>
  <c r="S2818" i="64"/>
  <c r="S1350" i="64"/>
  <c r="S1805" i="64"/>
  <c r="S1807" i="64" s="1"/>
  <c r="S579" i="64"/>
  <c r="S859" i="64"/>
  <c r="S1781" i="64"/>
  <c r="S1014" i="64"/>
  <c r="S1016" i="64"/>
  <c r="S2084" i="64"/>
  <c r="S1733" i="64"/>
  <c r="S1735" i="64" s="1"/>
  <c r="S2247" i="64"/>
  <c r="S2249" i="64" s="1"/>
  <c r="S2250" i="64" s="1"/>
  <c r="S2796" i="64"/>
  <c r="S2378" i="64"/>
  <c r="S2387" i="64" s="1"/>
  <c r="S2388" i="64" s="1" a="1"/>
  <c r="S2388" i="64" s="1"/>
  <c r="S2331" i="64"/>
  <c r="S2332" i="64"/>
  <c r="S2880" i="64"/>
  <c r="S2190" i="64"/>
  <c r="S2192" i="64" s="1"/>
  <c r="S2193" i="64" s="1"/>
  <c r="S781" i="64"/>
  <c r="S783" i="64" s="1"/>
  <c r="S792" i="64" s="1"/>
  <c r="S1268" i="64"/>
  <c r="S602" i="64"/>
  <c r="S1200" i="64"/>
  <c r="S2283" i="64"/>
  <c r="S643" i="64"/>
  <c r="S1952" i="64"/>
  <c r="S959" i="64"/>
  <c r="S434" i="64"/>
  <c r="S1176" i="64"/>
  <c r="AL1337" i="64"/>
  <c r="S2059" i="64"/>
  <c r="S887" i="64"/>
  <c r="S1763" i="64"/>
  <c r="S1917" i="64"/>
  <c r="S2308" i="64"/>
  <c r="S536" i="64"/>
  <c r="S2023" i="64"/>
  <c r="S2147" i="64"/>
  <c r="S1570" i="64"/>
  <c r="S2229" i="64"/>
  <c r="S1380" i="64"/>
  <c r="S1403" i="64"/>
  <c r="S1881" i="64"/>
  <c r="S485" i="64"/>
  <c r="S1332" i="64"/>
  <c r="S1381" i="64"/>
  <c r="S1355" i="64"/>
  <c r="S1812" i="64"/>
  <c r="S864" i="64"/>
  <c r="S1304" i="64"/>
  <c r="S1785" i="64"/>
  <c r="S1029" i="64"/>
  <c r="S1072" i="64"/>
  <c r="S2104" i="64"/>
  <c r="S1661" i="64"/>
  <c r="S2259" i="64"/>
  <c r="S2392" i="64"/>
  <c r="S2357" i="64"/>
  <c r="S928" i="64"/>
  <c r="S937" i="64"/>
  <c r="S2202" i="64"/>
  <c r="S1282" i="64"/>
  <c r="S607" i="64"/>
  <c r="S1213" i="64"/>
  <c r="AF1" i="64"/>
  <c r="AG2" i="64"/>
  <c r="AE4" i="64"/>
  <c r="AF3" i="64"/>
  <c r="AF7" i="64"/>
  <c r="AH2589" i="64"/>
  <c r="AO1337" i="64"/>
  <c r="CD2589" i="64"/>
  <c r="AG2" i="864"/>
  <c r="AE4" i="864"/>
  <c r="AE4" i="863"/>
  <c r="AF3" i="863"/>
  <c r="AF3" i="864"/>
  <c r="AF7" i="864"/>
  <c r="AF7" i="863"/>
  <c r="AF1" i="864"/>
  <c r="AF1" i="863"/>
  <c r="AG3" i="861"/>
  <c r="AF4" i="861"/>
  <c r="AA82" i="861"/>
  <c r="AA57" i="861"/>
  <c r="AC1966" i="64"/>
  <c r="W1381" i="64"/>
  <c r="Z1381" i="64"/>
  <c r="Y1381" i="64"/>
  <c r="AB1812" i="64"/>
  <c r="X1812" i="64"/>
  <c r="Y1812" i="64"/>
  <c r="Z1812" i="64"/>
  <c r="AA1812" i="64"/>
  <c r="V1381" i="64"/>
  <c r="T1381" i="64"/>
  <c r="T1812" i="64"/>
  <c r="U1812" i="64"/>
  <c r="V1812" i="64"/>
  <c r="W1812" i="64"/>
  <c r="AV1811" i="64"/>
  <c r="BM1811" i="64"/>
  <c r="BN1811" i="64"/>
  <c r="BO1811" i="64"/>
  <c r="CF1811" i="64"/>
  <c r="BJ1811" i="64"/>
  <c r="BK1811" i="64"/>
  <c r="BL1811" i="64"/>
  <c r="CC1811" i="64"/>
  <c r="CD1811" i="64"/>
  <c r="CE1811" i="64"/>
  <c r="BZ1811" i="64"/>
  <c r="CA1811" i="64"/>
  <c r="CB1811" i="64"/>
  <c r="W1811" i="64"/>
  <c r="X1811" i="64"/>
  <c r="U1811" i="64"/>
  <c r="V1811" i="64"/>
  <c r="AM1811" i="64"/>
  <c r="AN1811" i="64"/>
  <c r="Y1811" i="64"/>
  <c r="Z1811" i="64"/>
  <c r="T1811" i="64"/>
  <c r="AK1811" i="64"/>
  <c r="AL1811" i="64"/>
  <c r="BC1811" i="64"/>
  <c r="BD1811" i="64"/>
  <c r="AO1811" i="64"/>
  <c r="AP1811" i="64"/>
  <c r="AA1811" i="64"/>
  <c r="AB1811" i="64"/>
  <c r="AC1811" i="64"/>
  <c r="AJ1811" i="64"/>
  <c r="BA1811" i="64"/>
  <c r="BB1811" i="64"/>
  <c r="BS1811" i="64"/>
  <c r="BT1811" i="64"/>
  <c r="BE1811" i="64"/>
  <c r="BF1811" i="64"/>
  <c r="AQ1811" i="64"/>
  <c r="AR1811" i="64"/>
  <c r="AS1811" i="64"/>
  <c r="AG1811" i="64"/>
  <c r="AH1811" i="64"/>
  <c r="AI1811" i="64"/>
  <c r="AZ1811" i="64"/>
  <c r="BQ1811" i="64"/>
  <c r="BR1811" i="64"/>
  <c r="CI1811" i="64"/>
  <c r="CJ1811" i="64"/>
  <c r="BU1811" i="64"/>
  <c r="BV1811" i="64"/>
  <c r="BG1811" i="64"/>
  <c r="BH1811" i="64"/>
  <c r="BI1811" i="64"/>
  <c r="AD1811" i="64"/>
  <c r="AE1811" i="64"/>
  <c r="AF1811" i="64"/>
  <c r="AW1811" i="64"/>
  <c r="AX1811" i="64"/>
  <c r="AY1811" i="64"/>
  <c r="BP1811" i="64"/>
  <c r="CG1811" i="64"/>
  <c r="CH1811" i="64"/>
  <c r="CK1811" i="64"/>
  <c r="BW1811" i="64"/>
  <c r="BX1811" i="64"/>
  <c r="BY1811" i="64"/>
  <c r="AT1811" i="64"/>
  <c r="AU1811" i="64"/>
  <c r="AO485" i="64"/>
  <c r="AW485" i="64"/>
  <c r="AH485" i="64"/>
  <c r="AN485" i="64"/>
  <c r="CG485" i="64"/>
  <c r="V485" i="64"/>
  <c r="BY485" i="64"/>
  <c r="CB485" i="64"/>
  <c r="Z536" i="64"/>
  <c r="BI536" i="64"/>
  <c r="AD536" i="64"/>
  <c r="CF536" i="64"/>
  <c r="BD536" i="64"/>
  <c r="BM536" i="64"/>
  <c r="AB536" i="64"/>
  <c r="AM536" i="64"/>
  <c r="BO2589" i="64"/>
  <c r="AE2589" i="64"/>
  <c r="AB434" i="64"/>
  <c r="T434" i="64"/>
  <c r="U434" i="64"/>
  <c r="V434" i="64"/>
  <c r="W434" i="64"/>
  <c r="AA434" i="64"/>
  <c r="X434" i="64"/>
  <c r="Y434" i="64"/>
  <c r="Z434" i="64"/>
  <c r="AL2589" i="64"/>
  <c r="BP2589" i="64"/>
  <c r="CB2589" i="64"/>
  <c r="CC2589" i="64"/>
  <c r="AY2589" i="64"/>
  <c r="BW2589" i="64"/>
  <c r="AT2589" i="64"/>
  <c r="U2589" i="64"/>
  <c r="V2589" i="64"/>
  <c r="BA2589" i="64"/>
  <c r="Y1282" i="64"/>
  <c r="U1282" i="64"/>
  <c r="Z1282" i="64"/>
  <c r="X1282" i="64"/>
  <c r="V1282" i="64"/>
  <c r="AA1282" i="64"/>
  <c r="T1282" i="64"/>
  <c r="W1282" i="64"/>
  <c r="AU2589" i="64"/>
  <c r="AF2589" i="64"/>
  <c r="AG2589" i="64"/>
  <c r="CF2589" i="64"/>
  <c r="BQ2589" i="64"/>
  <c r="BR2589" i="64"/>
  <c r="BC2589" i="64"/>
  <c r="BD2589" i="64"/>
  <c r="BE2589" i="64"/>
  <c r="AZ2589" i="64"/>
  <c r="BK2589" i="64"/>
  <c r="AV2589" i="64"/>
  <c r="AW2589" i="64"/>
  <c r="CH2589" i="64"/>
  <c r="CE2589" i="64"/>
  <c r="AB2589" i="64"/>
  <c r="BI2589" i="64"/>
  <c r="T2589" i="64"/>
  <c r="BY2589" i="64"/>
  <c r="AS2589" i="64"/>
  <c r="AD2589" i="64"/>
  <c r="AX2585" i="64"/>
  <c r="AX2586" i="64"/>
  <c r="CC2585" i="64"/>
  <c r="CC2586" i="64"/>
  <c r="BY2585" i="64"/>
  <c r="BY2586" i="64"/>
  <c r="BN2585" i="64"/>
  <c r="BN2586" i="64"/>
  <c r="AC2585" i="64"/>
  <c r="AC2586" i="64"/>
  <c r="BO2585" i="64"/>
  <c r="BO2586" i="64"/>
  <c r="T2585" i="64"/>
  <c r="T2586" i="64"/>
  <c r="BA2585" i="64"/>
  <c r="BA2586" i="64"/>
  <c r="AI2589" i="64"/>
  <c r="CG2589" i="64"/>
  <c r="CK2585" i="64"/>
  <c r="CK2586" i="64"/>
  <c r="BS2589" i="64"/>
  <c r="BT2589" i="64"/>
  <c r="BW2585" i="64"/>
  <c r="BW2586" i="64"/>
  <c r="BU2589" i="64"/>
  <c r="BX2589" i="64"/>
  <c r="CJ2585" i="64"/>
  <c r="CJ2586" i="64"/>
  <c r="BM2585" i="64"/>
  <c r="BM2586" i="64"/>
  <c r="BZ2585" i="64"/>
  <c r="BZ2586" i="64"/>
  <c r="CA2589" i="64"/>
  <c r="CD2585" i="64"/>
  <c r="CD2586" i="64"/>
  <c r="BL2589" i="64"/>
  <c r="AQ2589" i="64"/>
  <c r="CE2585" i="64"/>
  <c r="CE2586" i="64"/>
  <c r="BM2589" i="64"/>
  <c r="BJ2589" i="64"/>
  <c r="AJ2585" i="64"/>
  <c r="AJ2586" i="64"/>
  <c r="BQ2585" i="64"/>
  <c r="BQ2586" i="64"/>
  <c r="AA2589" i="64"/>
  <c r="AT2585" i="64"/>
  <c r="AT2586" i="64"/>
  <c r="CI2589" i="64"/>
  <c r="CK2589" i="64"/>
  <c r="BH2589" i="64"/>
  <c r="AF2585" i="64"/>
  <c r="AF2586" i="64"/>
  <c r="AD2585" i="64"/>
  <c r="AD2586" i="64"/>
  <c r="BI2585" i="64"/>
  <c r="BI2586" i="64"/>
  <c r="AZ2585" i="64"/>
  <c r="AZ2586" i="64"/>
  <c r="CG2585" i="64"/>
  <c r="CG2586" i="64"/>
  <c r="V2585" i="64"/>
  <c r="V2586" i="64"/>
  <c r="AE2585" i="64"/>
  <c r="AE2586" i="64"/>
  <c r="AB2585" i="64"/>
  <c r="AB2586" i="64"/>
  <c r="BL2585" i="64"/>
  <c r="BL2586" i="64"/>
  <c r="BG2585" i="64"/>
  <c r="BG2586" i="64"/>
  <c r="AS2585" i="64"/>
  <c r="AS2586" i="64"/>
  <c r="BK2585" i="64"/>
  <c r="BK2586" i="64"/>
  <c r="BP2585" i="64"/>
  <c r="BP2586" i="64"/>
  <c r="BG2589" i="64"/>
  <c r="CA2585" i="64"/>
  <c r="CA2586" i="64"/>
  <c r="AL2585" i="64"/>
  <c r="AL2586" i="64"/>
  <c r="W2585" i="64"/>
  <c r="W2586" i="64"/>
  <c r="X2585" i="64"/>
  <c r="X2586" i="64"/>
  <c r="AR2589" i="64"/>
  <c r="AR2585" i="64"/>
  <c r="AR2586" i="64"/>
  <c r="Z2589" i="64"/>
  <c r="AU2585" i="64"/>
  <c r="AU2586" i="64"/>
  <c r="CF2585" i="64"/>
  <c r="CF2586" i="64"/>
  <c r="BB2585" i="64"/>
  <c r="BB2586" i="64"/>
  <c r="AJ2589" i="64"/>
  <c r="AM2585" i="64"/>
  <c r="AM2586" i="64"/>
  <c r="AV2585" i="64"/>
  <c r="AV2586" i="64"/>
  <c r="AN2585" i="64"/>
  <c r="AN2586" i="64"/>
  <c r="Y2585" i="64"/>
  <c r="Y2586" i="64"/>
  <c r="Z2585" i="64"/>
  <c r="Z2586" i="64"/>
  <c r="BH2585" i="64"/>
  <c r="BH2586" i="64"/>
  <c r="AP2589" i="64"/>
  <c r="BJ2585" i="64"/>
  <c r="BJ2586" i="64"/>
  <c r="AK2585" i="64"/>
  <c r="AK2586" i="64"/>
  <c r="BU2585" i="64"/>
  <c r="BU2586" i="64"/>
  <c r="AG2585" i="64"/>
  <c r="AG2586" i="64"/>
  <c r="CB2585" i="64"/>
  <c r="CB2586" i="64"/>
  <c r="AC2589" i="64"/>
  <c r="BR2585" i="64"/>
  <c r="BR2586" i="64"/>
  <c r="BC2585" i="64"/>
  <c r="BC2586" i="64"/>
  <c r="AK2589" i="64"/>
  <c r="BD2585" i="64"/>
  <c r="BD2586" i="64"/>
  <c r="CJ2589" i="64"/>
  <c r="AO2585" i="64"/>
  <c r="AO2586" i="64"/>
  <c r="W2589" i="64"/>
  <c r="BZ2589" i="64"/>
  <c r="AP2585" i="64"/>
  <c r="AP2586" i="64"/>
  <c r="X2589" i="64"/>
  <c r="AA2585" i="64"/>
  <c r="AA2586" i="64"/>
  <c r="Y2589" i="64"/>
  <c r="BX2585" i="64"/>
  <c r="BX2586" i="64"/>
  <c r="BF2589" i="64"/>
  <c r="CI2585" i="64"/>
  <c r="CI2586" i="64"/>
  <c r="BV2585" i="64"/>
  <c r="BV2586" i="64"/>
  <c r="AW2585" i="64"/>
  <c r="AW2586" i="64"/>
  <c r="AH2585" i="64"/>
  <c r="AH2586" i="64"/>
  <c r="AI2585" i="64"/>
  <c r="AI2586" i="64"/>
  <c r="U2585" i="64"/>
  <c r="U2586" i="64"/>
  <c r="CH2585" i="64"/>
  <c r="CH2586" i="64"/>
  <c r="BS2585" i="64"/>
  <c r="BS2586" i="64"/>
  <c r="BT2585" i="64"/>
  <c r="BT2586" i="64"/>
  <c r="BB2589" i="64"/>
  <c r="BE2585" i="64"/>
  <c r="BE2586" i="64"/>
  <c r="AM2589" i="64"/>
  <c r="BF2585" i="64"/>
  <c r="BF2586" i="64"/>
  <c r="AN2589" i="64"/>
  <c r="AQ2585" i="64"/>
  <c r="AQ2586" i="64"/>
  <c r="AO2589" i="64"/>
  <c r="BV2589" i="64"/>
  <c r="AY2585" i="64"/>
  <c r="AY2586" i="64"/>
  <c r="T2392" i="64"/>
  <c r="V2392" i="64"/>
  <c r="AB2392" i="64"/>
  <c r="X1337" i="64"/>
  <c r="W2392" i="64"/>
  <c r="U2392" i="64"/>
  <c r="BG1337" i="64"/>
  <c r="AS1337" i="64"/>
  <c r="AA2392" i="64"/>
  <c r="Z2392" i="64"/>
  <c r="X2392" i="64"/>
  <c r="Y2392" i="64"/>
  <c r="AB1337" i="64"/>
  <c r="CA1337" i="64"/>
  <c r="BF1337" i="64"/>
  <c r="BZ1337" i="64"/>
  <c r="AN2409" i="64"/>
  <c r="AN2411" i="64" s="1"/>
  <c r="AM2411" i="64"/>
  <c r="AQ1337" i="64"/>
  <c r="AC1337" i="64"/>
  <c r="CC1337" i="64"/>
  <c r="AU1337" i="64"/>
  <c r="BM1337" i="64"/>
  <c r="BH1337" i="64"/>
  <c r="AT1337" i="64"/>
  <c r="AB1176" i="64"/>
  <c r="AA1176" i="64"/>
  <c r="Z1176" i="64"/>
  <c r="Y1176" i="64"/>
  <c r="T1176" i="64"/>
  <c r="U1176" i="64"/>
  <c r="V1176" i="64"/>
  <c r="W1176" i="64"/>
  <c r="X1176" i="64"/>
  <c r="BW1337" i="64"/>
  <c r="AA2229" i="64"/>
  <c r="X2229" i="64"/>
  <c r="AB2229" i="64"/>
  <c r="U2229" i="64"/>
  <c r="Y2229" i="64"/>
  <c r="Z2229" i="64"/>
  <c r="T2229" i="64"/>
  <c r="V2229" i="64"/>
  <c r="BY1337" i="64"/>
  <c r="W2229" i="64"/>
  <c r="AP1337" i="64"/>
  <c r="BR1337" i="64"/>
  <c r="Z1337" i="64"/>
  <c r="BX1337" i="64"/>
  <c r="AA1337" i="64"/>
  <c r="BJ1337" i="64"/>
  <c r="BN1337" i="64"/>
  <c r="AJ1337" i="64"/>
  <c r="CG1337" i="64"/>
  <c r="CI1337" i="64"/>
  <c r="BI1337" i="64"/>
  <c r="BL1337" i="64"/>
  <c r="CH1337" i="64"/>
  <c r="AE1337" i="64"/>
  <c r="AF1337" i="64"/>
  <c r="V1337" i="64"/>
  <c r="BT1337" i="64"/>
  <c r="CD1337" i="64"/>
  <c r="AZ1337" i="64"/>
  <c r="BB1337" i="64"/>
  <c r="AG1337" i="64"/>
  <c r="BP1337" i="64"/>
  <c r="AM1337" i="64"/>
  <c r="BK1337" i="64"/>
  <c r="AW1337" i="64"/>
  <c r="CF1337" i="64"/>
  <c r="AR1337" i="64"/>
  <c r="AI1337" i="64"/>
  <c r="U1337" i="64"/>
  <c r="BS1337" i="64"/>
  <c r="AV1337" i="64"/>
  <c r="W1337" i="64"/>
  <c r="AY1337" i="64"/>
  <c r="AK1337" i="64"/>
  <c r="BV1337" i="64"/>
  <c r="AD1337" i="64"/>
  <c r="BD1337" i="64"/>
  <c r="AH1337" i="64"/>
  <c r="BO1337" i="64"/>
  <c r="BA1337" i="64"/>
  <c r="CB1337" i="64"/>
  <c r="BC1337" i="64"/>
  <c r="AX1337" i="64"/>
  <c r="CE1337" i="64"/>
  <c r="AN1337" i="64"/>
  <c r="T1337" i="64"/>
  <c r="BQ1337" i="64"/>
  <c r="CH1744" i="64"/>
  <c r="AW1740" i="64"/>
  <c r="AN1744" i="64"/>
  <c r="AP1744" i="64"/>
  <c r="AI1744" i="64"/>
  <c r="BB1740" i="64"/>
  <c r="W1740" i="64"/>
  <c r="BA1744" i="64"/>
  <c r="BS1744" i="64"/>
  <c r="V1744" i="64"/>
  <c r="AF1740" i="64"/>
  <c r="AU1744" i="64"/>
  <c r="BH1744" i="64"/>
  <c r="BK1665" i="64"/>
  <c r="AV1744" i="64"/>
  <c r="BU1744" i="64"/>
  <c r="BQ1740" i="64"/>
  <c r="AE1740" i="64"/>
  <c r="CK1740" i="64"/>
  <c r="BF1744" i="64"/>
  <c r="BF1740" i="64"/>
  <c r="BO1744" i="64"/>
  <c r="AL1740" i="64"/>
  <c r="AJ1744" i="64"/>
  <c r="BV1740" i="64"/>
  <c r="BH1740" i="64"/>
  <c r="BP1740" i="64"/>
  <c r="AX1740" i="64"/>
  <c r="AA1740" i="64"/>
  <c r="BE1744" i="64"/>
  <c r="CG1740" i="64"/>
  <c r="BC1744" i="64"/>
  <c r="AA1744" i="64"/>
  <c r="BD1740" i="64"/>
  <c r="BR1744" i="64"/>
  <c r="Y1744" i="64"/>
  <c r="BX1740" i="64"/>
  <c r="AZ1744" i="64"/>
  <c r="AD1740" i="64"/>
  <c r="X1740" i="64"/>
  <c r="BK1744" i="64"/>
  <c r="AC1744" i="64"/>
  <c r="BY1744" i="64"/>
  <c r="AU1740" i="64"/>
  <c r="CK1744" i="64"/>
  <c r="BM1740" i="64"/>
  <c r="BU1740" i="64"/>
  <c r="Z1744" i="64"/>
  <c r="AT1744" i="64"/>
  <c r="AP1740" i="64"/>
  <c r="AH1740" i="64"/>
  <c r="BV1744" i="64"/>
  <c r="AG1740" i="64"/>
  <c r="AV1740" i="64"/>
  <c r="CA1744" i="64"/>
  <c r="BO1740" i="64"/>
  <c r="BJ1740" i="64"/>
  <c r="BL1740" i="64"/>
  <c r="CC1740" i="64"/>
  <c r="CE1740" i="64"/>
  <c r="CI1744" i="64"/>
  <c r="BS1740" i="64"/>
  <c r="BI1744" i="64"/>
  <c r="BB1744" i="64"/>
  <c r="W1665" i="64"/>
  <c r="X1665" i="64"/>
  <c r="CE1665" i="64"/>
  <c r="CD1740" i="64"/>
  <c r="BD1744" i="64"/>
  <c r="BW1740" i="64"/>
  <c r="BM1744" i="64"/>
  <c r="AX1744" i="64"/>
  <c r="CD1744" i="64"/>
  <c r="AO1740" i="64"/>
  <c r="CA1740" i="64"/>
  <c r="BQ1744" i="64"/>
  <c r="AM1744" i="64"/>
  <c r="V1740" i="64"/>
  <c r="BL1665" i="64"/>
  <c r="BL1744" i="64"/>
  <c r="AG1744" i="64"/>
  <c r="BI1740" i="64"/>
  <c r="BY1740" i="64"/>
  <c r="BG1744" i="64"/>
  <c r="BR1740" i="64"/>
  <c r="U1744" i="64"/>
  <c r="BJ1744" i="64"/>
  <c r="AV1665" i="64"/>
  <c r="AN1665" i="64"/>
  <c r="CB1665" i="64"/>
  <c r="AA1665" i="64"/>
  <c r="U1740" i="64"/>
  <c r="AQ1744" i="64"/>
  <c r="CE1744" i="64"/>
  <c r="BZ1740" i="64"/>
  <c r="T1744" i="64"/>
  <c r="AD1744" i="64"/>
  <c r="BI1661" i="64"/>
  <c r="AM1661" i="64"/>
  <c r="AY1744" i="64"/>
  <c r="T1740" i="64"/>
  <c r="BT1744" i="64"/>
  <c r="AI1740" i="64"/>
  <c r="AQ1740" i="64"/>
  <c r="AM1740" i="64"/>
  <c r="BT1740" i="64"/>
  <c r="BC1665" i="64"/>
  <c r="CC1744" i="64"/>
  <c r="AB1740" i="64"/>
  <c r="CH1740" i="64"/>
  <c r="BK1740" i="64"/>
  <c r="AK1744" i="64"/>
  <c r="CB1740" i="64"/>
  <c r="CJ1740" i="64"/>
  <c r="AL1744" i="64"/>
  <c r="BN1740" i="64"/>
  <c r="X1744" i="64"/>
  <c r="BN1744" i="64"/>
  <c r="AB1744" i="64"/>
  <c r="BP1744" i="64"/>
  <c r="BC1740" i="64"/>
  <c r="CI1740" i="64"/>
  <c r="CB1744" i="64"/>
  <c r="BE1740" i="64"/>
  <c r="AY1740" i="64"/>
  <c r="AJ1740" i="64"/>
  <c r="AH1744" i="64"/>
  <c r="AE1744" i="64"/>
  <c r="AC1740" i="64"/>
  <c r="BW1744" i="64"/>
  <c r="BS1665" i="64"/>
  <c r="Z1740" i="64"/>
  <c r="CJ1744" i="64"/>
  <c r="BG1740" i="64"/>
  <c r="AO1744" i="64"/>
  <c r="AW1744" i="64"/>
  <c r="AZ1740" i="64"/>
  <c r="AK1740" i="64"/>
  <c r="AS1740" i="64"/>
  <c r="AR1744" i="64"/>
  <c r="CG1744" i="64"/>
  <c r="AE1665" i="64"/>
  <c r="AY1665" i="64"/>
  <c r="AF1744" i="64"/>
  <c r="W1744" i="64"/>
  <c r="AR1740" i="64"/>
  <c r="CF1740" i="64"/>
  <c r="AT1740" i="64"/>
  <c r="BX1744" i="64"/>
  <c r="CF1744" i="64"/>
  <c r="AS1744" i="64"/>
  <c r="Y1740" i="64"/>
  <c r="AN1740" i="64"/>
  <c r="BZ1744" i="64"/>
  <c r="BA1740" i="64"/>
  <c r="CJ1665" i="64"/>
  <c r="BU1661" i="64"/>
  <c r="BV1661" i="64"/>
  <c r="BM1661" i="64"/>
  <c r="BO1661" i="64"/>
  <c r="CC1661" i="64"/>
  <c r="CD1661" i="64"/>
  <c r="AV1661" i="64"/>
  <c r="CK1661" i="64"/>
  <c r="BY1661" i="64"/>
  <c r="CE1661" i="64"/>
  <c r="BC1661" i="64"/>
  <c r="BA1661" i="64"/>
  <c r="BR1661" i="64"/>
  <c r="AB1661" i="64"/>
  <c r="AX1661" i="64"/>
  <c r="BL1661" i="64"/>
  <c r="AG1661" i="64"/>
  <c r="AL1661" i="64"/>
  <c r="BQ1661" i="64"/>
  <c r="BS1661" i="64"/>
  <c r="AK1661" i="64"/>
  <c r="AR1661" i="64"/>
  <c r="AE1661" i="64"/>
  <c r="CB1661" i="64"/>
  <c r="X1661" i="64"/>
  <c r="CI1661" i="64"/>
  <c r="AH1661" i="64"/>
  <c r="BH1661" i="64"/>
  <c r="AU1661" i="64"/>
  <c r="AN1661" i="64"/>
  <c r="V1661" i="64"/>
  <c r="AA1661" i="64"/>
  <c r="AD1661" i="64"/>
  <c r="BX1661" i="64"/>
  <c r="BK1661" i="64"/>
  <c r="BD1661" i="64"/>
  <c r="Y1661" i="64"/>
  <c r="Z1661" i="64"/>
  <c r="AQ1661" i="64"/>
  <c r="AT1661" i="64"/>
  <c r="AW1661" i="64"/>
  <c r="CG1661" i="64"/>
  <c r="BJ1661" i="64"/>
  <c r="CA1661" i="64"/>
  <c r="AI1661" i="64"/>
  <c r="AJ1661" i="64"/>
  <c r="T1661" i="64"/>
  <c r="BT1661" i="64"/>
  <c r="AO1661" i="64"/>
  <c r="AP1661" i="64"/>
  <c r="BG1661" i="64"/>
  <c r="BP1661" i="64"/>
  <c r="AZ1661" i="64"/>
  <c r="CH1661" i="64"/>
  <c r="BN1661" i="64"/>
  <c r="AC1661" i="64"/>
  <c r="BZ1661" i="64"/>
  <c r="AY1661" i="64"/>
  <c r="CJ1661" i="64"/>
  <c r="BE1661" i="64"/>
  <c r="BF1661" i="64"/>
  <c r="BW1661" i="64"/>
  <c r="U1661" i="64"/>
  <c r="AS1661" i="64"/>
  <c r="BB1661" i="64"/>
  <c r="W1661" i="64"/>
  <c r="AF1661" i="64"/>
  <c r="CF1661" i="64"/>
  <c r="AJ1665" i="64"/>
  <c r="CG1665" i="64"/>
  <c r="T1665" i="64"/>
  <c r="AI1665" i="64"/>
  <c r="CA1665" i="64"/>
  <c r="AT1665" i="64"/>
  <c r="BT1665" i="64"/>
  <c r="CF1665" i="64"/>
  <c r="Z1665" i="64"/>
  <c r="AF1665" i="64"/>
  <c r="CD1665" i="64"/>
  <c r="CC1665" i="64"/>
  <c r="BH1665" i="64"/>
  <c r="AW1665" i="64"/>
  <c r="U1665" i="64"/>
  <c r="BR1665" i="64"/>
  <c r="BD1665" i="64"/>
  <c r="CK1665" i="64"/>
  <c r="AH1665" i="64"/>
  <c r="BA1665" i="64"/>
  <c r="AX1739" i="64"/>
  <c r="AX1741" i="64"/>
  <c r="BG1739" i="64"/>
  <c r="BG1741" i="64"/>
  <c r="BU1665" i="64"/>
  <c r="BY1665" i="64"/>
  <c r="AD1665" i="64"/>
  <c r="AV1739" i="64"/>
  <c r="AV1741" i="64"/>
  <c r="Z1739" i="64"/>
  <c r="Z1741" i="64"/>
  <c r="V1739" i="64"/>
  <c r="V1741" i="64"/>
  <c r="BR1739" i="64"/>
  <c r="BR1741" i="64"/>
  <c r="CA1739" i="64"/>
  <c r="CA1741" i="64"/>
  <c r="AQ1665" i="64"/>
  <c r="AX1665" i="64"/>
  <c r="AH1739" i="64"/>
  <c r="AH1741" i="64"/>
  <c r="AP1739" i="64"/>
  <c r="AP1741" i="64"/>
  <c r="BO1739" i="64"/>
  <c r="BO1741" i="64"/>
  <c r="AJ1739" i="64"/>
  <c r="AJ1741" i="64"/>
  <c r="AR1739" i="64"/>
  <c r="AR1741" i="64"/>
  <c r="BQ1739" i="64"/>
  <c r="BQ1741" i="64"/>
  <c r="BX1665" i="64"/>
  <c r="AU1665" i="64"/>
  <c r="BM1665" i="64"/>
  <c r="AK1665" i="64"/>
  <c r="CH1665" i="64"/>
  <c r="BW1739" i="64"/>
  <c r="BW1741" i="64"/>
  <c r="CE1739" i="64"/>
  <c r="CE1741" i="64"/>
  <c r="AZ1739" i="64"/>
  <c r="AZ1741" i="64"/>
  <c r="BH1739" i="64"/>
  <c r="BH1741" i="64"/>
  <c r="U1739" i="64"/>
  <c r="U1741" i="64"/>
  <c r="AC1739" i="64"/>
  <c r="AC1741" i="64"/>
  <c r="AD1739" i="64"/>
  <c r="AD1741" i="64"/>
  <c r="BZ1739" i="64"/>
  <c r="BZ1741" i="64"/>
  <c r="BD1739" i="64"/>
  <c r="BD1741" i="64"/>
  <c r="BL1739" i="64"/>
  <c r="BL1741" i="64"/>
  <c r="BY1739" i="64"/>
  <c r="BY1741" i="64"/>
  <c r="CG1739" i="64"/>
  <c r="CG1741" i="64"/>
  <c r="BG1665" i="64"/>
  <c r="AZ1665" i="64"/>
  <c r="BO1665" i="64"/>
  <c r="BT1739" i="64"/>
  <c r="BT1741" i="64"/>
  <c r="AL1739" i="64"/>
  <c r="AL1741" i="64"/>
  <c r="CH1739" i="64"/>
  <c r="CH1741" i="64"/>
  <c r="AB1739" i="64"/>
  <c r="AB1741" i="64"/>
  <c r="AC1665" i="64"/>
  <c r="BN1665" i="64"/>
  <c r="V1665" i="64"/>
  <c r="BS1739" i="64"/>
  <c r="BS1741" i="64"/>
  <c r="CI1665" i="64"/>
  <c r="Y1665" i="64"/>
  <c r="AP1665" i="64"/>
  <c r="BW1665" i="64"/>
  <c r="BJ1665" i="64"/>
  <c r="Y1739" i="64"/>
  <c r="Y1741" i="64"/>
  <c r="AG1739" i="64"/>
  <c r="AG1741" i="64"/>
  <c r="W1739" i="64"/>
  <c r="W1741" i="64"/>
  <c r="BF1739" i="64"/>
  <c r="BF1741" i="64"/>
  <c r="CI1739" i="64"/>
  <c r="CI1741" i="64"/>
  <c r="BQ1665" i="64"/>
  <c r="X1739" i="64"/>
  <c r="X1741" i="64"/>
  <c r="BN1739" i="64"/>
  <c r="BN1741" i="64"/>
  <c r="T1739" i="64"/>
  <c r="T1741" i="64"/>
  <c r="AU1739" i="64"/>
  <c r="AU1741" i="64"/>
  <c r="AK1739" i="64"/>
  <c r="AK1741" i="64"/>
  <c r="AT1739" i="64"/>
  <c r="AT1741" i="64"/>
  <c r="BP1665" i="64"/>
  <c r="AB1665" i="64"/>
  <c r="AL1665" i="64"/>
  <c r="CJ1739" i="64"/>
  <c r="CJ1741" i="64"/>
  <c r="AO1739" i="64"/>
  <c r="AO1741" i="64"/>
  <c r="AW1739" i="64"/>
  <c r="AW1741" i="64"/>
  <c r="AA1739" i="64"/>
  <c r="AA1741" i="64"/>
  <c r="AS1739" i="64"/>
  <c r="AS1741" i="64"/>
  <c r="BK1739" i="64"/>
  <c r="BK1741" i="64"/>
  <c r="AO1665" i="64"/>
  <c r="BF1665" i="64"/>
  <c r="AS1665" i="64"/>
  <c r="BZ1665" i="64"/>
  <c r="AF1739" i="64"/>
  <c r="AF1741" i="64"/>
  <c r="BE1739" i="64"/>
  <c r="BE1741" i="64"/>
  <c r="BM1739" i="64"/>
  <c r="BM1741" i="64"/>
  <c r="CD1739" i="64"/>
  <c r="CD1741" i="64"/>
  <c r="AI1739" i="64"/>
  <c r="AI1741" i="64"/>
  <c r="AM1739" i="64"/>
  <c r="AM1741" i="64"/>
  <c r="BA1739" i="64"/>
  <c r="BA1741" i="64"/>
  <c r="AE1739" i="64"/>
  <c r="AE1741" i="64"/>
  <c r="AN1739" i="64"/>
  <c r="AN1741" i="64"/>
  <c r="CB1739" i="64"/>
  <c r="CB1741" i="64"/>
  <c r="BU1739" i="64"/>
  <c r="BU1741" i="64"/>
  <c r="CC1739" i="64"/>
  <c r="CC1741" i="64"/>
  <c r="BV1739" i="64"/>
  <c r="BV1741" i="64"/>
  <c r="AQ1739" i="64"/>
  <c r="AQ1741" i="64"/>
  <c r="AY1739" i="64"/>
  <c r="AY1741" i="64"/>
  <c r="BP1739" i="64"/>
  <c r="BP1741" i="64"/>
  <c r="BB1739" i="64"/>
  <c r="BB1741" i="64"/>
  <c r="AR1665" i="64"/>
  <c r="AG1665" i="64"/>
  <c r="BB1665" i="64"/>
  <c r="CK1739" i="64"/>
  <c r="CK1741" i="64"/>
  <c r="BX1739" i="64"/>
  <c r="BX1741" i="64"/>
  <c r="CF1739" i="64"/>
  <c r="CF1741" i="64"/>
  <c r="BI1739" i="64"/>
  <c r="BI1741" i="64"/>
  <c r="BJ1739" i="64"/>
  <c r="BJ1741" i="64"/>
  <c r="BE1665" i="64"/>
  <c r="BV1665" i="64"/>
  <c r="BI1665" i="64"/>
  <c r="BC1739" i="64"/>
  <c r="BC1741" i="64"/>
  <c r="AM1665" i="64"/>
  <c r="AG1660" i="64"/>
  <c r="AG1662" i="64"/>
  <c r="T1660" i="64"/>
  <c r="T1662" i="64"/>
  <c r="AK1660" i="64"/>
  <c r="AK1662" i="64"/>
  <c r="CH1660" i="64"/>
  <c r="CH1662" i="64"/>
  <c r="BW1660" i="64"/>
  <c r="BW1662" i="64"/>
  <c r="AD1660" i="64"/>
  <c r="AD1662" i="64"/>
  <c r="BN1660" i="64"/>
  <c r="BN1662" i="64"/>
  <c r="AT1660" i="64"/>
  <c r="AT1662" i="64"/>
  <c r="AW1660" i="64"/>
  <c r="AW1662" i="64"/>
  <c r="AJ1660" i="64"/>
  <c r="AJ1662" i="64"/>
  <c r="BA1660" i="64"/>
  <c r="BA1662" i="64"/>
  <c r="CI1660" i="64"/>
  <c r="CI1662" i="64"/>
  <c r="CD1660" i="64"/>
  <c r="CD1662" i="64"/>
  <c r="BT1660" i="64"/>
  <c r="BT1662" i="64"/>
  <c r="AZ1660" i="64"/>
  <c r="AZ1662" i="64"/>
  <c r="AP1660" i="64"/>
  <c r="AP1662" i="64"/>
  <c r="AE1660" i="64"/>
  <c r="AE1662" i="64"/>
  <c r="BS1660" i="64"/>
  <c r="BS1662" i="64"/>
  <c r="AF1660" i="64"/>
  <c r="AF1662" i="64"/>
  <c r="BM1660" i="64"/>
  <c r="BM1662" i="64"/>
  <c r="BQ1660" i="64"/>
  <c r="BQ1662" i="64"/>
  <c r="BX1660" i="64"/>
  <c r="BX1662" i="64"/>
  <c r="Y1660" i="64"/>
  <c r="Y1662" i="64"/>
  <c r="AA1660" i="64"/>
  <c r="AA1662" i="64"/>
  <c r="BJ1660" i="64"/>
  <c r="BJ1662" i="64"/>
  <c r="BP1660" i="64"/>
  <c r="BP1662" i="64"/>
  <c r="X1660" i="64"/>
  <c r="X1662" i="64"/>
  <c r="BV1660" i="64"/>
  <c r="BV1662" i="64"/>
  <c r="Z1660" i="64"/>
  <c r="Z1662" i="64"/>
  <c r="BZ1660" i="64"/>
  <c r="BZ1662" i="64"/>
  <c r="AU1660" i="64"/>
  <c r="AU1662" i="64"/>
  <c r="AV1660" i="64"/>
  <c r="AV1662" i="64"/>
  <c r="CC1660" i="64"/>
  <c r="CC1662" i="64"/>
  <c r="BD1660" i="64"/>
  <c r="BD1662" i="64"/>
  <c r="AI1660" i="64"/>
  <c r="AI1662" i="64"/>
  <c r="CG1660" i="64"/>
  <c r="CG1662" i="64"/>
  <c r="AM1660" i="64"/>
  <c r="AM1662" i="64"/>
  <c r="AO1660" i="64"/>
  <c r="AO1662" i="64"/>
  <c r="CF1660" i="64"/>
  <c r="CF1662" i="64"/>
  <c r="BF1660" i="64"/>
  <c r="BF1662" i="64"/>
  <c r="BK1660" i="64"/>
  <c r="BK1662" i="64"/>
  <c r="BL1660" i="64"/>
  <c r="BL1662" i="64"/>
  <c r="BC1660" i="64"/>
  <c r="BC1662" i="64"/>
  <c r="V1660" i="64"/>
  <c r="V1662" i="64"/>
  <c r="BE1660" i="64"/>
  <c r="BE1662" i="64"/>
  <c r="AR1660" i="64"/>
  <c r="AR1662" i="64"/>
  <c r="AY1660" i="64"/>
  <c r="AY1662" i="64"/>
  <c r="BG1660" i="64"/>
  <c r="BG1662" i="64"/>
  <c r="AC1660" i="64"/>
  <c r="AC1662" i="64"/>
  <c r="CA1660" i="64"/>
  <c r="CA1662" i="64"/>
  <c r="CB1660" i="64"/>
  <c r="CB1662" i="64"/>
  <c r="W1660" i="64"/>
  <c r="W1662" i="64"/>
  <c r="AB1660" i="64"/>
  <c r="AB1662" i="64"/>
  <c r="AL1660" i="64"/>
  <c r="AL1662" i="64"/>
  <c r="BU1660" i="64"/>
  <c r="BU1662" i="64"/>
  <c r="AS1660" i="64"/>
  <c r="AS1662" i="64"/>
  <c r="BO1660" i="64"/>
  <c r="BO1662" i="64"/>
  <c r="CE1660" i="64"/>
  <c r="CE1662" i="64"/>
  <c r="BB1660" i="64"/>
  <c r="BB1662" i="64"/>
  <c r="AN1660" i="64"/>
  <c r="AN1662" i="64"/>
  <c r="CK1660" i="64"/>
  <c r="CK1662" i="64"/>
  <c r="BI1660" i="64"/>
  <c r="BI1662" i="64"/>
  <c r="BH1660" i="64"/>
  <c r="BH1662" i="64"/>
  <c r="AX1660" i="64"/>
  <c r="AX1662" i="64"/>
  <c r="CJ1660" i="64"/>
  <c r="CJ1662" i="64"/>
  <c r="AH1660" i="64"/>
  <c r="AH1662" i="64"/>
  <c r="AQ1660" i="64"/>
  <c r="AQ1662" i="64"/>
  <c r="U1660" i="64"/>
  <c r="U1662" i="64"/>
  <c r="BR1660" i="64"/>
  <c r="BR1662" i="64"/>
  <c r="BY1660" i="64"/>
  <c r="BY1662" i="64"/>
  <c r="AA1403" i="64"/>
  <c r="U1403" i="64"/>
  <c r="X1403" i="64"/>
  <c r="T1403" i="64"/>
  <c r="AB1403" i="64"/>
  <c r="AB1381" i="64"/>
  <c r="W1403" i="64"/>
  <c r="Z1403" i="64"/>
  <c r="Y1403" i="64"/>
  <c r="AA1381" i="64"/>
  <c r="AC1403" i="64"/>
  <c r="V1403" i="64"/>
  <c r="U1381" i="64"/>
  <c r="X1381" i="64"/>
  <c r="AN1132" i="64"/>
  <c r="BN1132" i="64"/>
  <c r="AW1132" i="64"/>
  <c r="BV1132" i="64"/>
  <c r="CD1132" i="64"/>
  <c r="AQ1132" i="64"/>
  <c r="AD1132" i="64"/>
  <c r="AZ1132" i="64"/>
  <c r="AV1132" i="64"/>
  <c r="BE1132" i="64"/>
  <c r="BA1132" i="64"/>
  <c r="AC1132" i="64"/>
  <c r="AY1132" i="64"/>
  <c r="CH1132" i="64"/>
  <c r="BH1132" i="64"/>
  <c r="CA1132" i="64"/>
  <c r="BD1132" i="64"/>
  <c r="BM1132" i="64"/>
  <c r="BQ1132" i="64"/>
  <c r="BG1132" i="64"/>
  <c r="AU1132" i="64"/>
  <c r="BP1132" i="64"/>
  <c r="BL1132" i="64"/>
  <c r="BY1132" i="64"/>
  <c r="BU1132" i="64"/>
  <c r="BR1132" i="64"/>
  <c r="BB1132" i="64"/>
  <c r="BO1132" i="64"/>
  <c r="CI1132" i="64"/>
  <c r="BX1132" i="64"/>
  <c r="BT1132" i="64"/>
  <c r="BJ1132" i="64"/>
  <c r="CC1132" i="64"/>
  <c r="AM1132" i="64"/>
  <c r="BC1132" i="64"/>
  <c r="BW1132" i="64"/>
  <c r="CF1132" i="64"/>
  <c r="BI1132" i="64"/>
  <c r="CB1132" i="64"/>
  <c r="CK1132" i="64"/>
  <c r="BS1132" i="64"/>
  <c r="CE1132" i="64"/>
  <c r="AK1132" i="64"/>
  <c r="AT1132" i="64"/>
  <c r="CJ1132" i="64"/>
  <c r="AG1132" i="64"/>
  <c r="AH1132" i="64"/>
  <c r="AS1132" i="64"/>
  <c r="AJ1132" i="64"/>
  <c r="AL1132" i="64"/>
  <c r="AE1132" i="64"/>
  <c r="AF1132" i="64"/>
  <c r="AP1132" i="64"/>
  <c r="AO1132" i="64"/>
  <c r="AX1132" i="64"/>
  <c r="BF1132" i="64"/>
  <c r="AI1132" i="64"/>
  <c r="CG1132" i="64"/>
  <c r="AR1132" i="64"/>
  <c r="BZ1132" i="64"/>
  <c r="BK1132" i="64"/>
  <c r="X1132" i="64"/>
  <c r="V1132" i="64"/>
  <c r="Z1132" i="64"/>
  <c r="AA1132" i="64"/>
  <c r="T1132" i="64"/>
  <c r="W1132" i="64"/>
  <c r="U1132" i="64"/>
  <c r="Y1132" i="64"/>
  <c r="AB1132" i="64"/>
  <c r="BD1029" i="64"/>
  <c r="CJ1029" i="64"/>
  <c r="BE1029" i="64"/>
  <c r="CK1029" i="64"/>
  <c r="BA1029" i="64"/>
  <c r="BS1029" i="64"/>
  <c r="AQ1029" i="64"/>
  <c r="BW1029" i="64"/>
  <c r="AD1029" i="64"/>
  <c r="AR1029" i="64"/>
  <c r="BX1029" i="64"/>
  <c r="BZ1029" i="64"/>
  <c r="AE1029" i="64"/>
  <c r="AC1029" i="64"/>
  <c r="AF1029" i="64"/>
  <c r="BL1029" i="64"/>
  <c r="AP1029" i="64"/>
  <c r="BY1029" i="64"/>
  <c r="AG1029" i="64"/>
  <c r="BM1029" i="64"/>
  <c r="AH1029" i="64"/>
  <c r="AY1029" i="64"/>
  <c r="CE1029" i="64"/>
  <c r="CH1029" i="64"/>
  <c r="AZ1029" i="64"/>
  <c r="CF1029" i="64"/>
  <c r="BK1029" i="64"/>
  <c r="BQ1029" i="64"/>
  <c r="AN1029" i="64"/>
  <c r="BT1029" i="64"/>
  <c r="BN1029" i="64"/>
  <c r="BJ1029" i="64"/>
  <c r="AO1029" i="64"/>
  <c r="BU1029" i="64"/>
  <c r="AX1029" i="64"/>
  <c r="BR1029" i="64"/>
  <c r="BG1029" i="64"/>
  <c r="AS1029" i="64"/>
  <c r="AU1029" i="64"/>
  <c r="BH1029" i="64"/>
  <c r="AK1029" i="64"/>
  <c r="CA1029" i="64"/>
  <c r="BI1029" i="64"/>
  <c r="BF1029" i="64"/>
  <c r="BB1029" i="64"/>
  <c r="AV1029" i="64"/>
  <c r="CB1029" i="64"/>
  <c r="AW1029" i="64"/>
  <c r="CC1029" i="64"/>
  <c r="BV1029" i="64"/>
  <c r="AM1029" i="64"/>
  <c r="AI1029" i="64"/>
  <c r="BO1029" i="64"/>
  <c r="CG1029" i="64"/>
  <c r="CI1029" i="64"/>
  <c r="AJ1029" i="64"/>
  <c r="BP1029" i="64"/>
  <c r="AL1029" i="64"/>
  <c r="AT1029" i="64"/>
  <c r="CD1029" i="64"/>
  <c r="BC1029" i="64"/>
  <c r="AA1029" i="64"/>
  <c r="X1029" i="64"/>
  <c r="U1029" i="64"/>
  <c r="Y1029" i="64"/>
  <c r="AB1029" i="64"/>
  <c r="V1029" i="64"/>
  <c r="T1029" i="64"/>
  <c r="W1029" i="64"/>
  <c r="Z1029" i="64"/>
  <c r="DB20" i="864"/>
  <c r="DB1" i="864"/>
  <c r="AG7" i="861"/>
  <c r="AH2" i="861"/>
  <c r="AG1" i="861"/>
  <c r="AE18" i="864"/>
  <c r="AE17" i="864"/>
  <c r="AE16" i="864"/>
  <c r="AF19" i="864"/>
  <c r="AE42" i="863" a="1"/>
  <c r="AE42" i="863" s="1"/>
  <c r="AE41" i="863" a="1"/>
  <c r="AE41" i="863" s="1"/>
  <c r="AE40" i="863" a="1"/>
  <c r="AE40" i="863" s="1"/>
  <c r="AE39" i="863" a="1"/>
  <c r="AE39" i="863" s="1"/>
  <c r="AE43" i="863" a="1"/>
  <c r="AE43" i="863" s="1"/>
  <c r="AE29" i="863"/>
  <c r="AE30" i="863"/>
  <c r="AE32" i="863"/>
  <c r="AF2" i="863"/>
  <c r="AF31" i="863" s="1"/>
  <c r="DC18" i="864"/>
  <c r="DC17" i="864"/>
  <c r="DC16" i="864"/>
  <c r="DC3" i="864"/>
  <c r="DC4" i="864" s="1"/>
  <c r="DD2" i="864"/>
  <c r="DD19" i="864" s="1"/>
  <c r="DC7" i="864"/>
  <c r="AD53" i="863" a="1"/>
  <c r="AD53" i="863" s="1"/>
  <c r="AD51" i="863" a="1"/>
  <c r="AD51" i="863" s="1"/>
  <c r="AD49" i="863" a="1"/>
  <c r="AD49" i="863" s="1"/>
  <c r="AD34" i="863"/>
  <c r="R3" i="860"/>
  <c r="R4" i="860" s="1"/>
  <c r="R1" i="860"/>
  <c r="S2" i="860"/>
  <c r="Q2" i="860"/>
  <c r="R7" i="860"/>
  <c r="CW9" i="860"/>
  <c r="CW8" i="860"/>
  <c r="CW3" i="860"/>
  <c r="CX2" i="860"/>
  <c r="CV4" i="860"/>
  <c r="CV1" i="860"/>
  <c r="AI607" i="64"/>
  <c r="AX607" i="64"/>
  <c r="BQ607" i="64"/>
  <c r="CB607" i="64"/>
  <c r="BV607" i="64"/>
  <c r="BR607" i="64"/>
  <c r="BD607" i="64"/>
  <c r="AP607" i="64"/>
  <c r="BS607" i="64"/>
  <c r="BE607" i="64"/>
  <c r="BG607" i="64"/>
  <c r="BL607" i="64"/>
  <c r="AZ607" i="64"/>
  <c r="BX607" i="64"/>
  <c r="AC607" i="64"/>
  <c r="AD607" i="64"/>
  <c r="AE607" i="64"/>
  <c r="CC607" i="64"/>
  <c r="CE607" i="64"/>
  <c r="AJ607" i="64"/>
  <c r="BA607" i="64"/>
  <c r="BB607" i="64"/>
  <c r="BC607" i="64"/>
  <c r="CJ607" i="64"/>
  <c r="AO607" i="64"/>
  <c r="AQ607" i="64"/>
  <c r="BH607" i="64"/>
  <c r="AF607" i="64"/>
  <c r="BY607" i="64"/>
  <c r="BZ607" i="64"/>
  <c r="CA607" i="64"/>
  <c r="AH607" i="64"/>
  <c r="BO607" i="64"/>
  <c r="T607" i="64"/>
  <c r="CF607" i="64"/>
  <c r="AK607" i="64"/>
  <c r="AL607" i="64"/>
  <c r="AM607" i="64"/>
  <c r="BF607" i="64"/>
  <c r="Y607" i="64"/>
  <c r="BM607" i="64"/>
  <c r="CK607" i="64"/>
  <c r="AA607" i="64"/>
  <c r="AR607" i="64"/>
  <c r="BI607" i="64"/>
  <c r="AV607" i="64"/>
  <c r="Z607" i="64"/>
  <c r="BJ607" i="64"/>
  <c r="X607" i="64"/>
  <c r="BK607" i="64"/>
  <c r="AW607" i="64"/>
  <c r="AY607" i="64"/>
  <c r="AN607" i="64"/>
  <c r="BN607" i="64"/>
  <c r="BT607" i="64"/>
  <c r="U607" i="64"/>
  <c r="CG607" i="64"/>
  <c r="V607" i="64"/>
  <c r="W607" i="64"/>
  <c r="CI607" i="64"/>
  <c r="BU607" i="64"/>
  <c r="CD607" i="64"/>
  <c r="BW607" i="64"/>
  <c r="AB607" i="64"/>
  <c r="BP607" i="64"/>
  <c r="AS607" i="64"/>
  <c r="AT607" i="64"/>
  <c r="CH607" i="64"/>
  <c r="AU607" i="64"/>
  <c r="AG607" i="64"/>
  <c r="X2433" i="64"/>
  <c r="W2476" i="64"/>
  <c r="X2474" i="64"/>
  <c r="X2453" i="64"/>
  <c r="W2455" i="64"/>
  <c r="AC928" i="64"/>
  <c r="BB928" i="64"/>
  <c r="BQ928" i="64"/>
  <c r="T2259" i="64"/>
  <c r="BH2147" i="64"/>
  <c r="AU2259" i="64"/>
  <c r="W2259" i="64"/>
  <c r="BH1881" i="64"/>
  <c r="X2147" i="64"/>
  <c r="AF2147" i="64"/>
  <c r="AI1881" i="64"/>
  <c r="AO2147" i="64"/>
  <c r="BM2259" i="64"/>
  <c r="BU2147" i="64"/>
  <c r="Z2147" i="64"/>
  <c r="BF2259" i="64"/>
  <c r="BN2147" i="64"/>
  <c r="CD2147" i="64"/>
  <c r="BQ1881" i="64"/>
  <c r="AQ2147" i="64"/>
  <c r="BJ1881" i="64"/>
  <c r="BR1881" i="64"/>
  <c r="T2147" i="64"/>
  <c r="BX2147" i="64"/>
  <c r="BK1881" i="64"/>
  <c r="AC2259" i="64"/>
  <c r="BQ2259" i="64"/>
  <c r="AL2147" i="64"/>
  <c r="AT2147" i="64"/>
  <c r="BJ2147" i="64"/>
  <c r="BJ2259" i="64"/>
  <c r="CH2147" i="64"/>
  <c r="AQ1881" i="64"/>
  <c r="AG2259" i="64"/>
  <c r="BU2259" i="64"/>
  <c r="AZ1881" i="64"/>
  <c r="CF1881" i="64"/>
  <c r="BG2259" i="64"/>
  <c r="CE2147" i="64"/>
  <c r="AM2147" i="64"/>
  <c r="AD1881" i="64"/>
  <c r="AR2147" i="64"/>
  <c r="BF1881" i="64"/>
  <c r="AG2147" i="64"/>
  <c r="BN1881" i="64"/>
  <c r="CD1881" i="64"/>
  <c r="AV2259" i="64"/>
  <c r="CJ2147" i="64"/>
  <c r="BO1881" i="64"/>
  <c r="AO2259" i="64"/>
  <c r="CC2259" i="64"/>
  <c r="AP2259" i="64"/>
  <c r="CD2259" i="64"/>
  <c r="BA1881" i="64"/>
  <c r="AI2147" i="64"/>
  <c r="AI2259" i="64"/>
  <c r="BO2147" i="64"/>
  <c r="CE2259" i="64"/>
  <c r="AO1881" i="64"/>
  <c r="AB2259" i="64"/>
  <c r="AR2259" i="64"/>
  <c r="BP2147" i="64"/>
  <c r="BP2259" i="64"/>
  <c r="Y2259" i="64"/>
  <c r="BU1881" i="64"/>
  <c r="AR1881" i="64"/>
  <c r="AY2147" i="64"/>
  <c r="AX1881" i="64"/>
  <c r="AF2259" i="64"/>
  <c r="BT2147" i="64"/>
  <c r="AW2147" i="64"/>
  <c r="CK2147" i="64"/>
  <c r="T1881" i="64"/>
  <c r="AJ1881" i="64"/>
  <c r="BP1881" i="64"/>
  <c r="AX2147" i="64"/>
  <c r="BN2259" i="64"/>
  <c r="BC2147" i="64"/>
  <c r="AC1881" i="64"/>
  <c r="BI1881" i="64"/>
  <c r="BY1881" i="64"/>
  <c r="AA2147" i="64"/>
  <c r="BW2147" i="64"/>
  <c r="AL1881" i="64"/>
  <c r="CH1881" i="64"/>
  <c r="AB2147" i="64"/>
  <c r="AZ2147" i="64"/>
  <c r="CF2147" i="64"/>
  <c r="CF2259" i="64"/>
  <c r="X2259" i="64"/>
  <c r="AV2147" i="64"/>
  <c r="BG1881" i="64"/>
  <c r="AA2259" i="64"/>
  <c r="AY2259" i="64"/>
  <c r="CB2259" i="64"/>
  <c r="AH1881" i="64"/>
  <c r="AN2147" i="64"/>
  <c r="BD2147" i="64"/>
  <c r="BS2147" i="64"/>
  <c r="AY1881" i="64"/>
  <c r="AW2259" i="64"/>
  <c r="BE2147" i="64"/>
  <c r="W2147" i="64"/>
  <c r="Z2259" i="64"/>
  <c r="BF2147" i="64"/>
  <c r="BV2147" i="64"/>
  <c r="AK1881" i="64"/>
  <c r="AQ2259" i="64"/>
  <c r="BO2259" i="64"/>
  <c r="AM2259" i="64"/>
  <c r="AT1881" i="64"/>
  <c r="AU2147" i="64"/>
  <c r="BV1881" i="64"/>
  <c r="BE1881" i="64"/>
  <c r="AG1881" i="64"/>
  <c r="BW2259" i="64"/>
  <c r="BT2259" i="64"/>
  <c r="CB2147" i="64"/>
  <c r="CJ2259" i="64"/>
  <c r="AA1881" i="64"/>
  <c r="Y2147" i="64"/>
  <c r="BM2147" i="64"/>
  <c r="CK2259" i="64"/>
  <c r="AH2147" i="64"/>
  <c r="AP2147" i="64"/>
  <c r="AX2259" i="64"/>
  <c r="U1881" i="64"/>
  <c r="AZ2259" i="64"/>
  <c r="BH2259" i="64"/>
  <c r="BS2259" i="64"/>
  <c r="CC2147" i="64"/>
  <c r="AB1881" i="64"/>
  <c r="AH2259" i="64"/>
  <c r="BL2259" i="64"/>
  <c r="Z1881" i="64"/>
  <c r="AP1881" i="64"/>
  <c r="AN2259" i="64"/>
  <c r="BD2259" i="64"/>
  <c r="BL2147" i="64"/>
  <c r="BW1881" i="64"/>
  <c r="CE1881" i="64"/>
  <c r="BE2259" i="64"/>
  <c r="BM1881" i="64"/>
  <c r="BX1881" i="64"/>
  <c r="BV2259" i="64"/>
  <c r="BC2259" i="64"/>
  <c r="AS1881" i="64"/>
  <c r="CG1881" i="64"/>
  <c r="BG2147" i="64"/>
  <c r="CK1881" i="64"/>
  <c r="V1881" i="64"/>
  <c r="BB1881" i="64"/>
  <c r="BZ1881" i="64"/>
  <c r="AJ2147" i="64"/>
  <c r="AJ2259" i="64"/>
  <c r="BX2259" i="64"/>
  <c r="CI2259" i="64"/>
  <c r="W1881" i="64"/>
  <c r="AE1881" i="64"/>
  <c r="BA2147" i="64"/>
  <c r="BK2147" i="64"/>
  <c r="AV1881" i="64"/>
  <c r="BT1881" i="64"/>
  <c r="AW1881" i="64"/>
  <c r="AE2147" i="64"/>
  <c r="CA1881" i="64"/>
  <c r="AK2147" i="64"/>
  <c r="BA2259" i="64"/>
  <c r="AN1881" i="64"/>
  <c r="AD2147" i="64"/>
  <c r="AD2259" i="64"/>
  <c r="AT2259" i="64"/>
  <c r="CH2259" i="64"/>
  <c r="AM1881" i="64"/>
  <c r="AU1881" i="64"/>
  <c r="U2147" i="64"/>
  <c r="AK2259" i="64"/>
  <c r="BY2147" i="64"/>
  <c r="BD1881" i="64"/>
  <c r="CJ1881" i="64"/>
  <c r="BR2147" i="64"/>
  <c r="CC1881" i="64"/>
  <c r="BS1881" i="64"/>
  <c r="U2259" i="64"/>
  <c r="BY2259" i="64"/>
  <c r="Y1881" i="64"/>
  <c r="BK2259" i="64"/>
  <c r="BB2147" i="64"/>
  <c r="BR2259" i="64"/>
  <c r="AE2259" i="64"/>
  <c r="CA2147" i="64"/>
  <c r="BI2147" i="64"/>
  <c r="CG2147" i="64"/>
  <c r="X1881" i="64"/>
  <c r="BL1881" i="64"/>
  <c r="V2147" i="64"/>
  <c r="BZ2147" i="64"/>
  <c r="CI2147" i="64"/>
  <c r="BC1881" i="64"/>
  <c r="CI1881" i="64"/>
  <c r="AS2147" i="64"/>
  <c r="BI2259" i="64"/>
  <c r="CG2259" i="64"/>
  <c r="AL2259" i="64"/>
  <c r="BB2259" i="64"/>
  <c r="AC2147" i="64"/>
  <c r="AS2259" i="64"/>
  <c r="BQ2147" i="64"/>
  <c r="AF1881" i="64"/>
  <c r="CB1881" i="64"/>
  <c r="V2259" i="64"/>
  <c r="BZ2259" i="64"/>
  <c r="CA2259" i="64"/>
  <c r="E3131" i="64"/>
  <c r="E3132" i="64"/>
  <c r="E3080" i="64"/>
  <c r="E3081" i="64"/>
  <c r="Z2307" i="64"/>
  <c r="BR2307" i="64"/>
  <c r="BD2307" i="64"/>
  <c r="BT2307" i="64"/>
  <c r="CI2307" i="64"/>
  <c r="AS2307" i="64"/>
  <c r="CC2307" i="64"/>
  <c r="CH2307" i="64"/>
  <c r="AA2307" i="64"/>
  <c r="AN2307" i="64"/>
  <c r="CJ2307" i="64"/>
  <c r="BU2307" i="64"/>
  <c r="CF2307" i="64"/>
  <c r="AC2307" i="64"/>
  <c r="CG2307" i="64"/>
  <c r="BO2307" i="64"/>
  <c r="BB2307" i="64"/>
  <c r="Y2307" i="64"/>
  <c r="X2307" i="64"/>
  <c r="CA2307" i="64"/>
  <c r="BG2307" i="64"/>
  <c r="BS2307" i="64"/>
  <c r="BC2307" i="64"/>
  <c r="AL2307" i="64"/>
  <c r="BZ2307" i="64"/>
  <c r="BI2307" i="64"/>
  <c r="BX2307" i="64"/>
  <c r="CB2307" i="64"/>
  <c r="BW2307" i="64"/>
  <c r="CK2307" i="64"/>
  <c r="BV2307" i="64"/>
  <c r="AU2307" i="64"/>
  <c r="BF2307" i="64"/>
  <c r="BQ2307" i="64"/>
  <c r="AP2307" i="64"/>
  <c r="U2307" i="64"/>
  <c r="AO2307" i="64"/>
  <c r="BM2307" i="64"/>
  <c r="BK2307" i="64"/>
  <c r="BH2307" i="64"/>
  <c r="T2307" i="64"/>
  <c r="AR2307" i="64"/>
  <c r="BA2307" i="64"/>
  <c r="V2307" i="64"/>
  <c r="BJ2307" i="64"/>
  <c r="BN2307" i="64"/>
  <c r="AY2307" i="64"/>
  <c r="AV2307" i="64"/>
  <c r="BL2307" i="64"/>
  <c r="AX2307" i="64"/>
  <c r="AI2307" i="64"/>
  <c r="CD2307" i="64"/>
  <c r="AG2307" i="64"/>
  <c r="BE2307" i="64"/>
  <c r="AK2307" i="64"/>
  <c r="BY2307" i="64"/>
  <c r="AD2307" i="64"/>
  <c r="AT2307" i="64"/>
  <c r="AE2307" i="64"/>
  <c r="AM2307" i="64"/>
  <c r="AF2307" i="64"/>
  <c r="AJ2307" i="64"/>
  <c r="AQ2307" i="64"/>
  <c r="E892" i="64"/>
  <c r="AM937" i="64"/>
  <c r="AM928" i="64"/>
  <c r="BE937" i="64"/>
  <c r="BE928" i="64"/>
  <c r="AA937" i="64"/>
  <c r="AA928" i="64"/>
  <c r="AQ937" i="64"/>
  <c r="AQ928" i="64"/>
  <c r="T937" i="64"/>
  <c r="T928" i="64"/>
  <c r="BX937" i="64"/>
  <c r="BX928" i="64"/>
  <c r="AG937" i="64"/>
  <c r="AG928" i="64"/>
  <c r="CG937" i="64"/>
  <c r="CG928" i="64"/>
  <c r="BA937" i="64"/>
  <c r="BA928" i="64"/>
  <c r="BZ937" i="64"/>
  <c r="BZ928" i="64"/>
  <c r="AE937" i="64"/>
  <c r="AE928" i="64"/>
  <c r="CI937" i="64"/>
  <c r="CI928" i="64"/>
  <c r="Y937" i="64"/>
  <c r="Y928" i="64"/>
  <c r="BT937" i="64"/>
  <c r="BT928" i="64"/>
  <c r="CB937" i="64"/>
  <c r="CB928" i="64"/>
  <c r="AR937" i="64"/>
  <c r="AR928" i="64"/>
  <c r="AY937" i="64"/>
  <c r="AY928" i="64"/>
  <c r="BO937" i="64"/>
  <c r="BO928" i="64"/>
  <c r="AB937" i="64"/>
  <c r="AB928" i="64"/>
  <c r="AZ937" i="64"/>
  <c r="AZ928" i="64"/>
  <c r="AS937" i="64"/>
  <c r="AS928" i="64"/>
  <c r="AL937" i="64"/>
  <c r="AL928" i="64"/>
  <c r="AT937" i="64"/>
  <c r="AT928" i="64"/>
  <c r="BJ937" i="64"/>
  <c r="BJ928" i="64"/>
  <c r="AN937" i="64"/>
  <c r="AN928" i="64"/>
  <c r="AF937" i="64"/>
  <c r="AF928" i="64"/>
  <c r="CE937" i="64"/>
  <c r="CE928" i="64"/>
  <c r="AH937" i="64"/>
  <c r="AH928" i="64"/>
  <c r="BV937" i="64"/>
  <c r="BV928" i="64"/>
  <c r="CK937" i="64"/>
  <c r="CK928" i="64"/>
  <c r="AU937" i="64"/>
  <c r="AU928" i="64"/>
  <c r="CJ937" i="64"/>
  <c r="CJ928" i="64"/>
  <c r="CC937" i="64"/>
  <c r="CC928" i="64"/>
  <c r="AI937" i="64"/>
  <c r="AI928" i="64"/>
  <c r="BP937" i="64"/>
  <c r="BP928" i="64"/>
  <c r="BI937" i="64"/>
  <c r="BI928" i="64"/>
  <c r="BY937" i="64"/>
  <c r="BY928" i="64"/>
  <c r="V937" i="64"/>
  <c r="V928" i="64"/>
  <c r="AW937" i="64"/>
  <c r="AW928" i="64"/>
  <c r="AP937" i="64"/>
  <c r="AP928" i="64"/>
  <c r="X937" i="64"/>
  <c r="X928" i="64"/>
  <c r="BD937" i="64"/>
  <c r="BD928" i="64"/>
  <c r="AX937" i="64"/>
  <c r="AX928" i="64"/>
  <c r="Z937" i="64"/>
  <c r="Z928" i="64"/>
  <c r="BG937" i="64"/>
  <c r="BG928" i="64"/>
  <c r="BW937" i="64"/>
  <c r="BW928" i="64"/>
  <c r="U937" i="64"/>
  <c r="U928" i="64"/>
  <c r="AD937" i="64"/>
  <c r="AD928" i="64"/>
  <c r="W937" i="64"/>
  <c r="W928" i="64"/>
  <c r="BC937" i="64"/>
  <c r="BC928" i="64"/>
  <c r="BK937" i="64"/>
  <c r="BK928" i="64"/>
  <c r="AV937" i="64"/>
  <c r="AV928" i="64"/>
  <c r="BN937" i="64"/>
  <c r="BN928" i="64"/>
  <c r="CF937" i="64"/>
  <c r="CF928" i="64"/>
  <c r="AO937" i="64"/>
  <c r="AO928" i="64"/>
  <c r="BR937" i="64"/>
  <c r="BR928" i="64"/>
  <c r="AJ937" i="64"/>
  <c r="AJ928" i="64"/>
  <c r="CD937" i="64"/>
  <c r="CD928" i="64"/>
  <c r="BF937" i="64"/>
  <c r="BF928" i="64"/>
  <c r="BM937" i="64"/>
  <c r="BM928" i="64"/>
  <c r="BU937" i="64"/>
  <c r="BU928" i="64"/>
  <c r="BH937" i="64"/>
  <c r="BH928" i="64"/>
  <c r="AK937" i="64"/>
  <c r="AK928" i="64"/>
  <c r="CH937" i="64"/>
  <c r="CH928" i="64"/>
  <c r="BS937" i="64"/>
  <c r="BS928" i="64"/>
  <c r="CA937" i="64"/>
  <c r="CA928" i="64"/>
  <c r="BL937" i="64"/>
  <c r="BL928" i="64"/>
  <c r="E905" i="64"/>
  <c r="G905" i="64" s="1"/>
  <c r="E2233" i="64"/>
  <c r="E266" i="64"/>
  <c r="E941" i="64"/>
  <c r="E2520" i="64"/>
  <c r="E82" i="64"/>
  <c r="E197" i="64"/>
  <c r="E198" i="64"/>
  <c r="E1358" i="64"/>
  <c r="E1359" i="64"/>
  <c r="E3156" i="64"/>
  <c r="E1615" i="64"/>
  <c r="E1616" i="64"/>
  <c r="E882" i="64"/>
  <c r="E883" i="64"/>
  <c r="E886" i="64"/>
  <c r="B882" i="64"/>
  <c r="E879" i="64"/>
  <c r="E885" i="64"/>
  <c r="E887" i="64"/>
  <c r="E888" i="64"/>
  <c r="E878" i="64"/>
  <c r="B3121" i="64"/>
  <c r="B3123" i="64" s="1"/>
  <c r="E3154" i="64"/>
  <c r="E3153" i="64"/>
  <c r="E3152" i="64"/>
  <c r="E3151" i="64"/>
  <c r="E3150" i="64"/>
  <c r="G3150" i="64" s="1"/>
  <c r="E3149" i="64"/>
  <c r="G3149" i="64" s="1"/>
  <c r="E3148" i="64"/>
  <c r="G3148" i="64" s="1"/>
  <c r="B3149" i="64"/>
  <c r="E3147" i="64"/>
  <c r="G3147" i="64" s="1"/>
  <c r="E3146" i="64"/>
  <c r="G3146" i="64" s="1"/>
  <c r="B3145" i="64"/>
  <c r="E3145" i="64"/>
  <c r="G3145" i="64" s="1"/>
  <c r="E3144" i="64"/>
  <c r="G3144" i="64" s="1"/>
  <c r="E3143" i="64"/>
  <c r="G3143" i="64" s="1"/>
  <c r="E3142" i="64"/>
  <c r="E3128" i="64"/>
  <c r="E3127" i="64"/>
  <c r="E3126" i="64"/>
  <c r="E3125" i="64"/>
  <c r="E3124" i="64"/>
  <c r="G3124" i="64" s="1"/>
  <c r="E3123" i="64"/>
  <c r="G3123" i="64" s="1"/>
  <c r="E3122" i="64"/>
  <c r="G3122" i="64" s="1"/>
  <c r="E3121" i="64"/>
  <c r="G3121" i="64" s="1"/>
  <c r="E3120" i="64"/>
  <c r="G3120" i="64" s="1"/>
  <c r="E3119" i="64"/>
  <c r="G3119" i="64" s="1"/>
  <c r="E3118" i="64"/>
  <c r="G3118" i="64" s="1"/>
  <c r="E3117" i="64"/>
  <c r="G3117" i="64" s="1"/>
  <c r="E3116" i="64"/>
  <c r="E3103" i="64"/>
  <c r="E3102" i="64"/>
  <c r="E3101" i="64"/>
  <c r="E3100" i="64"/>
  <c r="E3099" i="64"/>
  <c r="G3099" i="64" s="1"/>
  <c r="B3098" i="64"/>
  <c r="E3098" i="64"/>
  <c r="G3098" i="64" s="1"/>
  <c r="E3097" i="64"/>
  <c r="G3097" i="64" s="1"/>
  <c r="E3096" i="64"/>
  <c r="G3096" i="64" s="1"/>
  <c r="E3095" i="64"/>
  <c r="G3095" i="64" s="1"/>
  <c r="E3094" i="64"/>
  <c r="G3094" i="64" s="1"/>
  <c r="E3093" i="64"/>
  <c r="G3093" i="64" s="1"/>
  <c r="E3092" i="64"/>
  <c r="G3092" i="64" s="1"/>
  <c r="B3070" i="64"/>
  <c r="E3066" i="64"/>
  <c r="G3066" i="64" s="1"/>
  <c r="E3067" i="64"/>
  <c r="G3067" i="64" s="1"/>
  <c r="E3077" i="64"/>
  <c r="E3076" i="64"/>
  <c r="E3075" i="64"/>
  <c r="E3074" i="64"/>
  <c r="E3073" i="64"/>
  <c r="G3073" i="64" s="1"/>
  <c r="E3072" i="64"/>
  <c r="G3072" i="64" s="1"/>
  <c r="E3071" i="64"/>
  <c r="G3071" i="64" s="1"/>
  <c r="E3070" i="64"/>
  <c r="G3070" i="64" s="1"/>
  <c r="E3069" i="64"/>
  <c r="G3069" i="64" s="1"/>
  <c r="E3068" i="64"/>
  <c r="G3068" i="64" s="1"/>
  <c r="E3065" i="64"/>
  <c r="E2226" i="64"/>
  <c r="E2225" i="64"/>
  <c r="E2224" i="64"/>
  <c r="G2224" i="64" s="1"/>
  <c r="E2223" i="64"/>
  <c r="G2223" i="64" s="1"/>
  <c r="E2222" i="64"/>
  <c r="G2222" i="64" s="1"/>
  <c r="AE1420" i="64"/>
  <c r="BO662" i="64" a="1"/>
  <c r="AS662" i="64" a="1"/>
  <c r="CJ662" i="64" a="1"/>
  <c r="CE662" i="64" a="1"/>
  <c r="AH662" i="64" a="1"/>
  <c r="AU662" i="64" a="1"/>
  <c r="BD662" i="64" a="1"/>
  <c r="AX662" i="64" a="1"/>
  <c r="Z662" i="64" a="1"/>
  <c r="AE662" i="64" a="1"/>
  <c r="AA662" i="64" a="1"/>
  <c r="BX662" i="64" a="1"/>
  <c r="BS662" i="64" a="1"/>
  <c r="X662" i="64" a="1"/>
  <c r="AZ662" i="64" a="1"/>
  <c r="S930" i="64" a="1"/>
  <c r="CA662" i="64" a="1"/>
  <c r="BR662" i="64" a="1"/>
  <c r="S1375" i="64" a="1"/>
  <c r="AF662" i="64" a="1"/>
  <c r="BF662" i="64" a="1"/>
  <c r="W662" i="64" a="1"/>
  <c r="AE1443" i="64"/>
  <c r="AI662" i="64" a="1"/>
  <c r="T662" i="64" a="1"/>
  <c r="BH662" i="64" a="1"/>
  <c r="AG662" i="64" a="1"/>
  <c r="BC662" i="64" a="1"/>
  <c r="AM662" i="64" a="1"/>
  <c r="AV662" i="64" a="1"/>
  <c r="AY662" i="64" a="1"/>
  <c r="BQ662" i="64" a="1"/>
  <c r="BW662" i="64" a="1"/>
  <c r="BJ662" i="64" a="1"/>
  <c r="BG662" i="64" a="1"/>
  <c r="V662" i="64" a="1"/>
  <c r="AW662" i="64" a="1"/>
  <c r="CG662" i="64" a="1"/>
  <c r="BB662" i="64" a="1"/>
  <c r="AK662" i="64" a="1"/>
  <c r="CI662" i="64" a="1"/>
  <c r="BE662" i="64" a="1"/>
  <c r="CD662" i="64" a="1"/>
  <c r="AO662" i="64" a="1"/>
  <c r="AC662" i="64" a="1"/>
  <c r="BZ662" i="64" a="1"/>
  <c r="BK662" i="64" a="1"/>
  <c r="BV662" i="64" a="1"/>
  <c r="BU662" i="64" a="1"/>
  <c r="AE1465" i="64"/>
  <c r="AR662" i="64" a="1"/>
  <c r="BM662" i="64" a="1"/>
  <c r="AN662" i="64" a="1"/>
  <c r="CK662" i="64" a="1"/>
  <c r="AL662" i="64" a="1"/>
  <c r="AJ662" i="64" a="1"/>
  <c r="BT662" i="64" a="1"/>
  <c r="BA662" i="64" a="1"/>
  <c r="AP662" i="64" a="1"/>
  <c r="BP662" i="64" a="1"/>
  <c r="BY662" i="64" a="1"/>
  <c r="U662" i="64" a="1"/>
  <c r="BL662" i="64" a="1"/>
  <c r="AB662" i="64" a="1"/>
  <c r="CF662" i="64" a="1"/>
  <c r="AD662" i="64" a="1"/>
  <c r="AQ662" i="64" a="1"/>
  <c r="CB662" i="64" a="1"/>
  <c r="S1094" i="64" a="1"/>
  <c r="Y662" i="64" a="1"/>
  <c r="AT662" i="64" a="1"/>
  <c r="AE1509" i="64"/>
  <c r="BI662" i="64" a="1"/>
  <c r="CC662" i="64" a="1"/>
  <c r="CH662" i="64" a="1"/>
  <c r="BN662" i="64" a="1"/>
  <c r="AE1487" i="64"/>
  <c r="AE1532" i="64"/>
  <c r="BU41" i="1342" l="1"/>
  <c r="BU45" i="1342" s="1"/>
  <c r="BU50" i="1342" s="1"/>
  <c r="BU54" i="1342" s="1"/>
  <c r="BT46" i="1342"/>
  <c r="AE2840" i="64"/>
  <c r="AF2838" i="64" a="1"/>
  <c r="AF2838" i="64" s="1"/>
  <c r="AF2839" i="64" a="1"/>
  <c r="AF2839" i="64" s="1"/>
  <c r="AF52" i="64" a="1"/>
  <c r="AF52" i="64" s="1"/>
  <c r="AF50" i="64" s="1" a="1"/>
  <c r="AF50" i="64" s="1"/>
  <c r="AF53" i="64" a="1"/>
  <c r="AF53" i="64" s="1"/>
  <c r="AF51" i="64" a="1"/>
  <c r="AF51" i="64" s="1"/>
  <c r="AF3310" i="64" a="1"/>
  <c r="AF3310" i="64" s="1"/>
  <c r="AF3289" i="64" a="1"/>
  <c r="AF3289" i="64" s="1"/>
  <c r="AF1441" i="64" a="1"/>
  <c r="AF1441" i="64" s="1"/>
  <c r="AF1442" i="64" a="1"/>
  <c r="AF1442" i="64" s="1"/>
  <c r="AF1530" i="64" a="1"/>
  <c r="AF1530" i="64" s="1"/>
  <c r="AF1531" i="64" a="1"/>
  <c r="AF1531" i="64" s="1"/>
  <c r="AF1486" i="64" a="1"/>
  <c r="AF1486" i="64" s="1"/>
  <c r="AF1508" i="64" a="1"/>
  <c r="AF1508" i="64" s="1"/>
  <c r="AF1419" i="64" a="1"/>
  <c r="AF1419" i="64" s="1"/>
  <c r="AF1464" i="64" a="1"/>
  <c r="AF1464" i="64" s="1"/>
  <c r="BS662" i="64"/>
  <c r="BC662" i="64"/>
  <c r="BF662" i="64"/>
  <c r="CB662" i="64"/>
  <c r="BQ662" i="64"/>
  <c r="BA662" i="64"/>
  <c r="AK662" i="64"/>
  <c r="U662" i="64"/>
  <c r="U664" i="64" s="1"/>
  <c r="AJ662" i="64"/>
  <c r="CH662" i="64"/>
  <c r="CK662" i="64"/>
  <c r="AS662" i="64"/>
  <c r="BL662" i="64"/>
  <c r="CF662" i="64"/>
  <c r="BP662" i="64"/>
  <c r="AZ662" i="64"/>
  <c r="BX662" i="64"/>
  <c r="AV662" i="64"/>
  <c r="AY662" i="64"/>
  <c r="T662" i="64"/>
  <c r="T664" i="64" s="1"/>
  <c r="AC662" i="64"/>
  <c r="AC664" i="64" s="1"/>
  <c r="CA662" i="64"/>
  <c r="CE662" i="64"/>
  <c r="BO662" i="64"/>
  <c r="AP662" i="64"/>
  <c r="BH662" i="64"/>
  <c r="AF662" i="64"/>
  <c r="AI662" i="64"/>
  <c r="AR662" i="64"/>
  <c r="BK662" i="64"/>
  <c r="AU662" i="64"/>
  <c r="BN662" i="64"/>
  <c r="AM662" i="64"/>
  <c r="BU662" i="64"/>
  <c r="BW662" i="64"/>
  <c r="CD662" i="64"/>
  <c r="CC662" i="64"/>
  <c r="BG662" i="64"/>
  <c r="AB662" i="64"/>
  <c r="AB664" i="64" s="1"/>
  <c r="AE662" i="64"/>
  <c r="AE664" i="64" s="1"/>
  <c r="AX662" i="64"/>
  <c r="BR662" i="64"/>
  <c r="W662" i="64"/>
  <c r="W664" i="64" s="1"/>
  <c r="Z662" i="64"/>
  <c r="Z664" i="64" s="1"/>
  <c r="BZ662" i="64"/>
  <c r="BM662" i="64"/>
  <c r="AO662" i="64"/>
  <c r="AQ662" i="64"/>
  <c r="AA662" i="64"/>
  <c r="AA664" i="64" s="1"/>
  <c r="AT662" i="64"/>
  <c r="BB662" i="64"/>
  <c r="BE662" i="64"/>
  <c r="BJ662" i="64"/>
  <c r="AH662" i="64"/>
  <c r="BT662" i="64"/>
  <c r="Y662" i="64"/>
  <c r="Y664" i="64" s="1"/>
  <c r="AN662" i="64"/>
  <c r="X662" i="64"/>
  <c r="X664" i="64" s="1"/>
  <c r="BY662" i="64"/>
  <c r="AD662" i="64"/>
  <c r="AD664" i="64" s="1"/>
  <c r="AW662" i="64"/>
  <c r="CG662" i="64"/>
  <c r="CJ662" i="64"/>
  <c r="BV662" i="64"/>
  <c r="AL662" i="64"/>
  <c r="V662" i="64"/>
  <c r="V664" i="64" s="1"/>
  <c r="BD662" i="64"/>
  <c r="CI662" i="64"/>
  <c r="BI662" i="64"/>
  <c r="AG662" i="64"/>
  <c r="AF669" i="64" a="1"/>
  <c r="AF669" i="64" s="1"/>
  <c r="AF673" i="64" a="1"/>
  <c r="AF673" i="64" s="1"/>
  <c r="AF663" i="64" a="1"/>
  <c r="AF663" i="64" s="1"/>
  <c r="S664" i="64"/>
  <c r="S665" i="64" s="1"/>
  <c r="AE20" i="864"/>
  <c r="AE21" i="863"/>
  <c r="S632" i="64"/>
  <c r="S633" i="64" s="1"/>
  <c r="AE33" i="863"/>
  <c r="AE44" i="863"/>
  <c r="S1375" i="64"/>
  <c r="S1094" i="64"/>
  <c r="S930" i="64"/>
  <c r="S932" i="64" s="1"/>
  <c r="S2349" i="64"/>
  <c r="S2340" i="64"/>
  <c r="S2137" i="64"/>
  <c r="S2142" i="64"/>
  <c r="S2339" i="64"/>
  <c r="S2348" i="64"/>
  <c r="S1207" i="64"/>
  <c r="S1201" i="64"/>
  <c r="S1208" i="64" s="1"/>
  <c r="S478" i="64"/>
  <c r="S480" i="64"/>
  <c r="S529" i="64"/>
  <c r="S531" i="64"/>
  <c r="S1170" i="64"/>
  <c r="S1171" i="64" s="1" a="1"/>
  <c r="S1171" i="64" s="1"/>
  <c r="S1165" i="64"/>
  <c r="S858" i="64"/>
  <c r="S856" i="64" s="1"/>
  <c r="S426" i="64"/>
  <c r="S427" i="64" s="1"/>
  <c r="S429" i="64"/>
  <c r="S1132" i="64"/>
  <c r="S1275" i="64"/>
  <c r="S1269" i="64"/>
  <c r="S1276" i="64" s="1"/>
  <c r="S2251" i="64"/>
  <c r="S2255" i="64"/>
  <c r="S794" i="64"/>
  <c r="S784" i="64" s="1"/>
  <c r="S786" i="64" s="1"/>
  <c r="S787" i="64" s="1"/>
  <c r="S788" i="64" s="1"/>
  <c r="S1945" i="64"/>
  <c r="S2194" i="64"/>
  <c r="S2198" i="64"/>
  <c r="S2098" i="64"/>
  <c r="S2099" i="64" s="1" a="1"/>
  <c r="S2099" i="64" s="1"/>
  <c r="S2093" i="64"/>
  <c r="S1565" i="64"/>
  <c r="S1562" i="64"/>
  <c r="S1563" i="64" s="1"/>
  <c r="S1020" i="64"/>
  <c r="S1024" i="64"/>
  <c r="AF4" i="64"/>
  <c r="AG3" i="64"/>
  <c r="AG1" i="64"/>
  <c r="AH2" i="64"/>
  <c r="AG7" i="64"/>
  <c r="AH2" i="864"/>
  <c r="AG7" i="864"/>
  <c r="AG7" i="863"/>
  <c r="AG1" i="864"/>
  <c r="AG1" i="863"/>
  <c r="AF4" i="863"/>
  <c r="AF4" i="864"/>
  <c r="AG3" i="863"/>
  <c r="AG3" i="864"/>
  <c r="AH3" i="861"/>
  <c r="AG4" i="861"/>
  <c r="AC42" i="861"/>
  <c r="AB42" i="861"/>
  <c r="AD1966" i="64"/>
  <c r="AO2409" i="64"/>
  <c r="AO2411" i="64" s="1"/>
  <c r="AF1487" i="64"/>
  <c r="AF1443" i="64"/>
  <c r="AF1420" i="64"/>
  <c r="AF1532" i="64"/>
  <c r="AF1465" i="64"/>
  <c r="S1376" i="64" a="1"/>
  <c r="AF1509" i="64"/>
  <c r="BV41" i="1342" l="1"/>
  <c r="BV45" i="1342" s="1"/>
  <c r="BV50" i="1342" s="1"/>
  <c r="BV54" i="1342" s="1"/>
  <c r="BU46" i="1342"/>
  <c r="AF2840" i="64"/>
  <c r="AG2838" i="64" a="1"/>
  <c r="AG2838" i="64" s="1"/>
  <c r="AG2839" i="64" a="1"/>
  <c r="AG2839" i="64" s="1"/>
  <c r="AG52" i="64" a="1"/>
  <c r="AG52" i="64" s="1"/>
  <c r="AG50" i="64" s="1" a="1"/>
  <c r="AG50" i="64" s="1"/>
  <c r="AG53" i="64" a="1"/>
  <c r="AG53" i="64" s="1"/>
  <c r="AG51" i="64" a="1"/>
  <c r="AG51" i="64" s="1"/>
  <c r="AG3310" i="64" a="1"/>
  <c r="AG3310" i="64" s="1"/>
  <c r="AG3289" i="64" a="1"/>
  <c r="AG3289" i="64" s="1"/>
  <c r="Y20" i="861"/>
  <c r="AG1441" i="64" a="1"/>
  <c r="AG1441" i="64" s="1"/>
  <c r="AG1442" i="64" a="1"/>
  <c r="AG1442" i="64" s="1"/>
  <c r="AG1530" i="64" a="1"/>
  <c r="AG1530" i="64" s="1"/>
  <c r="AG1531" i="64" a="1"/>
  <c r="AG1531" i="64" s="1"/>
  <c r="AG1486" i="64" a="1"/>
  <c r="AG1486" i="64" s="1"/>
  <c r="AG1508" i="64" a="1"/>
  <c r="AG1508" i="64" s="1"/>
  <c r="AG1419" i="64" a="1"/>
  <c r="AG1419" i="64" s="1"/>
  <c r="AG1464" i="64" a="1"/>
  <c r="AG1464" i="64" s="1"/>
  <c r="AF664" i="64"/>
  <c r="S670" i="64"/>
  <c r="S674" i="64" s="1"/>
  <c r="S666" i="64"/>
  <c r="T661" i="64"/>
  <c r="T665" i="64" s="1"/>
  <c r="AG669" i="64" a="1"/>
  <c r="AG669" i="64" s="1"/>
  <c r="AG663" i="64" a="1"/>
  <c r="AG663" i="64" s="1"/>
  <c r="AG664" i="64" s="1"/>
  <c r="AG673" i="64" a="1"/>
  <c r="AG673" i="64" s="1"/>
  <c r="S638" i="64"/>
  <c r="S634" i="64"/>
  <c r="S860" i="64"/>
  <c r="S2341" i="64"/>
  <c r="S2350" i="64"/>
  <c r="S795" i="64"/>
  <c r="S800" i="64" s="1"/>
  <c r="S1376" i="64"/>
  <c r="S1090" i="64"/>
  <c r="S1092" i="64"/>
  <c r="S1089" i="64"/>
  <c r="S1093" i="64"/>
  <c r="S1091" i="64"/>
  <c r="AH3" i="64"/>
  <c r="AG4" i="64"/>
  <c r="AG4" i="863"/>
  <c r="AG4" i="864"/>
  <c r="AH3" i="864"/>
  <c r="AH3" i="863"/>
  <c r="AH4" i="861"/>
  <c r="AB82" i="861"/>
  <c r="AC82" i="861"/>
  <c r="AD42" i="861"/>
  <c r="AP2409" i="64"/>
  <c r="AP2411" i="64" s="1"/>
  <c r="DC1" i="864"/>
  <c r="DC20" i="864"/>
  <c r="AE34" i="863"/>
  <c r="AE17" i="863"/>
  <c r="AE29" i="861" s="1"/>
  <c r="AE89" i="861"/>
  <c r="AE90" i="861" s="1"/>
  <c r="AE53" i="863" a="1"/>
  <c r="AE53" i="863" s="1"/>
  <c r="AE51" i="863" a="1"/>
  <c r="AE51" i="863" s="1"/>
  <c r="AE49" i="863" a="1"/>
  <c r="AE49" i="863" s="1"/>
  <c r="AH1" i="861"/>
  <c r="AH7" i="861"/>
  <c r="AI2" i="861"/>
  <c r="AF43" i="863" a="1"/>
  <c r="AF43" i="863" s="1"/>
  <c r="AF42" i="863" a="1"/>
  <c r="AF42" i="863" s="1"/>
  <c r="AF30" i="863"/>
  <c r="AF32" i="863"/>
  <c r="AF41" i="863" a="1"/>
  <c r="AF41" i="863" s="1"/>
  <c r="AF40" i="863" a="1"/>
  <c r="AF40" i="863" s="1"/>
  <c r="AF39" i="863" a="1"/>
  <c r="AF39" i="863" s="1"/>
  <c r="AF29" i="863"/>
  <c r="AG2" i="863"/>
  <c r="AG31" i="863" s="1"/>
  <c r="AF18" i="864"/>
  <c r="AF16" i="864"/>
  <c r="AF17" i="864"/>
  <c r="AG19" i="864"/>
  <c r="DD7" i="864"/>
  <c r="DD18" i="864"/>
  <c r="DD17" i="864"/>
  <c r="DD16" i="864"/>
  <c r="DD3" i="864"/>
  <c r="DD4" i="864" s="1"/>
  <c r="DE2" i="864"/>
  <c r="DE19" i="864" s="1"/>
  <c r="Q1" i="860"/>
  <c r="Q7" i="860"/>
  <c r="Q3" i="860"/>
  <c r="Q4" i="860" s="1"/>
  <c r="S1" i="860"/>
  <c r="T2" i="860"/>
  <c r="S3" i="860"/>
  <c r="S4" i="860" s="1"/>
  <c r="S7" i="860"/>
  <c r="CW4" i="860"/>
  <c r="CW1" i="860"/>
  <c r="CX9" i="860"/>
  <c r="CX8" i="860"/>
  <c r="CX3" i="860"/>
  <c r="CY2" i="860"/>
  <c r="Y2433" i="64"/>
  <c r="X2476" i="64"/>
  <c r="Y2474" i="64"/>
  <c r="Y2453" i="64"/>
  <c r="Y2455" i="64" s="1"/>
  <c r="X2455" i="64"/>
  <c r="E3157" i="64"/>
  <c r="E3158" i="64"/>
  <c r="E908" i="64"/>
  <c r="B3072" i="64"/>
  <c r="B3068" i="64"/>
  <c r="E2227" i="64"/>
  <c r="AG1532" i="64"/>
  <c r="AG1487" i="64"/>
  <c r="AG1420" i="64"/>
  <c r="AG1509" i="64"/>
  <c r="AG1443" i="64"/>
  <c r="AG1465" i="64"/>
  <c r="BW41" i="1342" l="1"/>
  <c r="BW45" i="1342" s="1"/>
  <c r="BW50" i="1342" s="1"/>
  <c r="BW54" i="1342" s="1"/>
  <c r="BV46" i="1342"/>
  <c r="AH2838" i="64" a="1"/>
  <c r="AH2838" i="64" s="1"/>
  <c r="AH2839" i="64" a="1"/>
  <c r="AH2839" i="64" s="1"/>
  <c r="AG2840" i="64"/>
  <c r="AH52" i="64" a="1"/>
  <c r="AH52" i="64" s="1"/>
  <c r="AH50" i="64" s="1" a="1"/>
  <c r="AH50" i="64" s="1"/>
  <c r="AH53" i="64" a="1"/>
  <c r="AH53" i="64" s="1"/>
  <c r="AH51" i="64" a="1"/>
  <c r="AH51" i="64" s="1"/>
  <c r="AH3310" i="64" a="1"/>
  <c r="AH3310" i="64" s="1"/>
  <c r="AH3289" i="64" a="1"/>
  <c r="AH3289" i="64" s="1"/>
  <c r="AH1441" i="64" a="1"/>
  <c r="AH1441" i="64" s="1"/>
  <c r="AH1442" i="64" a="1"/>
  <c r="AH1442" i="64" s="1"/>
  <c r="AH1530" i="64" a="1"/>
  <c r="AH1530" i="64" s="1"/>
  <c r="AH1531" i="64" a="1"/>
  <c r="AH1531" i="64" s="1"/>
  <c r="AH1486" i="64" a="1"/>
  <c r="AH1486" i="64" s="1"/>
  <c r="AH1508" i="64" a="1"/>
  <c r="AH1508" i="64" s="1"/>
  <c r="AH1419" i="64" a="1"/>
  <c r="AH1419" i="64" s="1"/>
  <c r="AH1464" i="64" a="1"/>
  <c r="AH1464" i="64" s="1"/>
  <c r="AF20" i="864"/>
  <c r="AF89" i="861" s="1"/>
  <c r="AF90" i="861" s="1"/>
  <c r="T666" i="64"/>
  <c r="U661" i="64"/>
  <c r="U665" i="64" s="1"/>
  <c r="T670" i="64"/>
  <c r="T674" i="64" s="1"/>
  <c r="AH673" i="64" a="1"/>
  <c r="AH673" i="64" s="1"/>
  <c r="AH669" i="64" a="1"/>
  <c r="AH669" i="64" s="1"/>
  <c r="AH663" i="64" a="1"/>
  <c r="AH663" i="64" s="1"/>
  <c r="AH664" i="64" s="1"/>
  <c r="AF21" i="863"/>
  <c r="AF33" i="863"/>
  <c r="AF17" i="863" s="1"/>
  <c r="AF29" i="861" s="1"/>
  <c r="AF44" i="863"/>
  <c r="S796" i="64"/>
  <c r="S2352" i="64"/>
  <c r="S2353" i="64" s="1"/>
  <c r="S1106" i="64"/>
  <c r="S1121" i="64"/>
  <c r="S1123" i="64"/>
  <c r="S1108" i="64"/>
  <c r="S1104" i="64"/>
  <c r="S1119" i="64"/>
  <c r="S1107" i="64"/>
  <c r="S1122" i="64"/>
  <c r="S1105" i="64"/>
  <c r="S1120" i="64"/>
  <c r="AH7" i="64"/>
  <c r="AH1" i="64"/>
  <c r="AH4" i="64"/>
  <c r="AI2" i="64"/>
  <c r="AI2" i="864"/>
  <c r="AH7" i="864"/>
  <c r="AH7" i="863"/>
  <c r="AH1" i="863"/>
  <c r="AH1" i="864"/>
  <c r="AH4" i="864"/>
  <c r="AH4" i="863"/>
  <c r="AI3" i="861"/>
  <c r="AD82" i="861"/>
  <c r="AB57" i="861"/>
  <c r="AE1966" i="64"/>
  <c r="AQ2409" i="64"/>
  <c r="AQ2411" i="64" s="1"/>
  <c r="DD1" i="864"/>
  <c r="AG43" i="863" a="1"/>
  <c r="AG43" i="863" s="1"/>
  <c r="AG41" i="863" a="1"/>
  <c r="AG41" i="863" s="1"/>
  <c r="AG40" i="863" a="1"/>
  <c r="AG40" i="863" s="1"/>
  <c r="AG39" i="863" a="1"/>
  <c r="AG39" i="863" s="1"/>
  <c r="AG42" i="863" a="1"/>
  <c r="AG42" i="863" s="1"/>
  <c r="AG32" i="863"/>
  <c r="AG30" i="863"/>
  <c r="AG29" i="863"/>
  <c r="AH2" i="863"/>
  <c r="AH31" i="863" s="1"/>
  <c r="AF34" i="863"/>
  <c r="DD20" i="864"/>
  <c r="AF53" i="863" a="1"/>
  <c r="AF53" i="863" s="1"/>
  <c r="AF51" i="863" a="1"/>
  <c r="AF51" i="863" s="1"/>
  <c r="AF49" i="863" a="1"/>
  <c r="AF49" i="863" s="1"/>
  <c r="AI1" i="861"/>
  <c r="AI7" i="861"/>
  <c r="AJ2" i="861"/>
  <c r="DE18" i="864"/>
  <c r="DE17" i="864"/>
  <c r="DE3" i="864"/>
  <c r="DE4" i="864" s="1"/>
  <c r="DF2" i="864"/>
  <c r="DF19" i="864" s="1"/>
  <c r="DE16" i="864"/>
  <c r="DE7" i="864"/>
  <c r="AG16" i="864"/>
  <c r="AG18" i="864"/>
  <c r="AH19" i="864"/>
  <c r="AG17" i="864"/>
  <c r="T7" i="860"/>
  <c r="T3" i="860"/>
  <c r="T4" i="860" s="1"/>
  <c r="U2" i="860"/>
  <c r="T1" i="860"/>
  <c r="CX1" i="860"/>
  <c r="CX4" i="860"/>
  <c r="CY9" i="860"/>
  <c r="CY8" i="860"/>
  <c r="CY3" i="860"/>
  <c r="CZ2" i="860"/>
  <c r="Z2433" i="64"/>
  <c r="Y2476" i="64"/>
  <c r="Z2474" i="64"/>
  <c r="Z2453" i="64"/>
  <c r="E909" i="64"/>
  <c r="E911" i="64"/>
  <c r="E2230" i="64"/>
  <c r="E2229" i="64"/>
  <c r="BY2129" i="64" a="1"/>
  <c r="BW504" i="64" a="1"/>
  <c r="AI504" i="64" a="1"/>
  <c r="BS1320" i="64" a="1"/>
  <c r="BV630" i="64" a="1"/>
  <c r="BQ1014" i="64" a="1"/>
  <c r="AU504" i="64" a="1"/>
  <c r="BA1320" i="64" a="1"/>
  <c r="BT781" i="64" a="1"/>
  <c r="AN2129" i="64" a="1"/>
  <c r="BD453" i="64" a="1"/>
  <c r="AO504" i="64" a="1"/>
  <c r="AD1094" i="64" a="1"/>
  <c r="BM1094" i="64" a="1"/>
  <c r="AP630" i="64" a="1"/>
  <c r="W630" i="64" a="1"/>
  <c r="CH630" i="64" a="1"/>
  <c r="CE453" i="64" a="1"/>
  <c r="AL504" i="64" a="1"/>
  <c r="AW1014" i="64" a="1"/>
  <c r="BE781" i="64" a="1"/>
  <c r="AE1320" i="64" a="1"/>
  <c r="U1094" i="64" a="1"/>
  <c r="Y1094" i="64" a="1"/>
  <c r="AX630" i="64" a="1"/>
  <c r="AW1320" i="64" a="1"/>
  <c r="AY453" i="64" a="1"/>
  <c r="CE630" i="64" a="1"/>
  <c r="BO504" i="64" a="1"/>
  <c r="BV1320" i="64" a="1"/>
  <c r="BK2129" i="64" a="1"/>
  <c r="BQ2129" i="64" a="1"/>
  <c r="AK630" i="64" a="1"/>
  <c r="CB630" i="64" a="1"/>
  <c r="AS781" i="64" a="1"/>
  <c r="AT630" i="64" a="1"/>
  <c r="AJ1014" i="64" a="1"/>
  <c r="W781" i="64" a="1"/>
  <c r="CI630" i="64" a="1"/>
  <c r="BR453" i="64" a="1"/>
  <c r="BW2129" i="64" a="1"/>
  <c r="CC630" i="64" a="1"/>
  <c r="AR1320" i="64" a="1"/>
  <c r="V2129" i="64" a="1"/>
  <c r="BX781" i="64" a="1"/>
  <c r="CG453" i="64" a="1"/>
  <c r="BA453" i="64" a="1"/>
  <c r="BI2129" i="64" a="1"/>
  <c r="AJ453" i="64" a="1"/>
  <c r="BJ2129" i="64" a="1"/>
  <c r="BP2129" i="64" a="1"/>
  <c r="AN504" i="64" a="1"/>
  <c r="CJ504" i="64" a="1"/>
  <c r="AE3004" i="64" a="1"/>
  <c r="AV1094" i="64" a="1"/>
  <c r="AP1094" i="64" a="1"/>
  <c r="AH453" i="64" a="1"/>
  <c r="AL2129" i="64" a="1"/>
  <c r="BH2129" i="64" a="1"/>
  <c r="CK781" i="64" a="1"/>
  <c r="AS453" i="64" a="1"/>
  <c r="AR781" i="64" a="1"/>
  <c r="BH453" i="64" a="1"/>
  <c r="BR1094" i="64" a="1"/>
  <c r="BI630" i="64" a="1"/>
  <c r="AA1094" i="64" a="1"/>
  <c r="AB2129" i="64" a="1"/>
  <c r="BJ504" i="64" a="1"/>
  <c r="CA453" i="64" a="1"/>
  <c r="T781" i="64" a="1"/>
  <c r="BW1320" i="64" a="1"/>
  <c r="BL1094" i="64" a="1"/>
  <c r="AA453" i="64" a="1"/>
  <c r="BR1014" i="64" a="1"/>
  <c r="AK504" i="64" a="1"/>
  <c r="BP630" i="64" a="1"/>
  <c r="BS453" i="64" a="1"/>
  <c r="BW1014" i="64" a="1"/>
  <c r="V630" i="64" a="1"/>
  <c r="W3004" i="64" a="1"/>
  <c r="CI1014" i="64" a="1"/>
  <c r="AX2129" i="64" a="1"/>
  <c r="V1094" i="64" a="1"/>
  <c r="AG2129" i="64" a="1"/>
  <c r="CB504" i="64" a="1"/>
  <c r="AK781" i="64" a="1"/>
  <c r="X781" i="64" a="1"/>
  <c r="BD630" i="64" a="1"/>
  <c r="BU1094" i="64" a="1"/>
  <c r="BZ1014" i="64" a="1"/>
  <c r="CH504" i="64" a="1"/>
  <c r="CB453" i="64" a="1"/>
  <c r="W1014" i="64" a="1"/>
  <c r="BQ781" i="64" a="1"/>
  <c r="BR3004" i="64" a="1"/>
  <c r="AA2129" i="64" a="1"/>
  <c r="BG781" i="64" a="1"/>
  <c r="AW781" i="64" a="1"/>
  <c r="Z630" i="64" a="1"/>
  <c r="CB1320" i="64" a="1"/>
  <c r="Z781" i="64" a="1"/>
  <c r="BZ453" i="64" a="1"/>
  <c r="AD453" i="64" a="1"/>
  <c r="BE2129" i="64" a="1"/>
  <c r="BX1094" i="64" a="1"/>
  <c r="V1014" i="64" a="1"/>
  <c r="AQ781" i="64" a="1"/>
  <c r="CG3004" i="64" a="1"/>
  <c r="T630" i="64" a="1"/>
  <c r="AM1094" i="64" a="1"/>
  <c r="BC630" i="64" a="1"/>
  <c r="BY630" i="64" a="1"/>
  <c r="AB781" i="64" a="1"/>
  <c r="AV630" i="64" a="1"/>
  <c r="BU2129" i="64" a="1"/>
  <c r="BC3004" i="64" a="1"/>
  <c r="AI630" i="64" a="1"/>
  <c r="AG3004" i="64" a="1"/>
  <c r="BG453" i="64" a="1"/>
  <c r="BI1320" i="64" a="1"/>
  <c r="AJ1320" i="64" a="1"/>
  <c r="V453" i="64" a="1"/>
  <c r="AN781" i="64" a="1"/>
  <c r="CG2129" i="64" a="1"/>
  <c r="BC1014" i="64" a="1"/>
  <c r="CH453" i="64" a="1"/>
  <c r="AQ1094" i="64" a="1"/>
  <c r="AL1014" i="64" a="1"/>
  <c r="AH1014" i="64" a="1"/>
  <c r="BU1320" i="64" a="1"/>
  <c r="AC1094" i="64" a="1"/>
  <c r="T3004" i="64" a="1"/>
  <c r="AV2129" i="64" a="1"/>
  <c r="U3004" i="64" a="1"/>
  <c r="BC453" i="64" a="1"/>
  <c r="AK1014" i="64" a="1"/>
  <c r="AZ453" i="64" a="1"/>
  <c r="CA1320" i="64" a="1"/>
  <c r="BP1014" i="64" a="1"/>
  <c r="Y1014" i="64" a="1"/>
  <c r="AA3004" i="64" a="1"/>
  <c r="AZ504" i="64" a="1"/>
  <c r="BY453" i="64" a="1"/>
  <c r="AB3004" i="64" a="1"/>
  <c r="BH1014" i="64" a="1"/>
  <c r="AX1094" i="64" a="1"/>
  <c r="AU2129" i="64" a="1"/>
  <c r="X2129" i="64" a="1"/>
  <c r="AF630" i="64" a="1"/>
  <c r="AW504" i="64" a="1"/>
  <c r="BB1014" i="64" a="1"/>
  <c r="AT1320" i="64" a="1"/>
  <c r="BD3004" i="64" a="1"/>
  <c r="AC504" i="64" a="1"/>
  <c r="BF504" i="64" a="1"/>
  <c r="CF1014" i="64" a="1"/>
  <c r="AJ2129" i="64" a="1"/>
  <c r="BW781" i="64" a="1"/>
  <c r="BV3004" i="64" a="1"/>
  <c r="AJ630" i="64" a="1"/>
  <c r="CC2129" i="64" a="1"/>
  <c r="AH3004" i="64" a="1"/>
  <c r="BT630" i="64" a="1"/>
  <c r="AS630" i="64" a="1"/>
  <c r="CD504" i="64" a="1"/>
  <c r="CF3004" i="64" a="1"/>
  <c r="AJ1094" i="64" a="1"/>
  <c r="CJ1014" i="64" a="1"/>
  <c r="AS1014" i="64" a="1"/>
  <c r="BI504" i="64" a="1"/>
  <c r="BA3004" i="64" a="1"/>
  <c r="CI1094" i="64" a="1"/>
  <c r="AN453" i="64" a="1"/>
  <c r="CF1094" i="64" a="1"/>
  <c r="AG781" i="64" a="1"/>
  <c r="AR3004" i="64" a="1"/>
  <c r="X3004" i="64" a="1"/>
  <c r="AN1320" i="64" a="1"/>
  <c r="W504" i="64" a="1"/>
  <c r="AS1094" i="64" a="1"/>
  <c r="BM630" i="64" a="1"/>
  <c r="BB781" i="64" a="1"/>
  <c r="AG504" i="64" a="1"/>
  <c r="BH630" i="64" a="1"/>
  <c r="AZ3004" i="64" a="1"/>
  <c r="BC781" i="64" a="1"/>
  <c r="BK1014" i="64" a="1"/>
  <c r="Z2129" i="64" a="1"/>
  <c r="BI3004" i="64" a="1"/>
  <c r="AR630" i="64" a="1"/>
  <c r="AL1320" i="64" a="1"/>
  <c r="CJ453" i="64" a="1"/>
  <c r="CE3004" i="64" a="1"/>
  <c r="BJ3004" i="64" a="1"/>
  <c r="AF1094" i="64" a="1"/>
  <c r="CK1014" i="64" a="1"/>
  <c r="BX3004" i="64" a="1"/>
  <c r="U781" i="64" a="1"/>
  <c r="AY630" i="64" a="1"/>
  <c r="BA630" i="64" a="1"/>
  <c r="Y453" i="64" a="1"/>
  <c r="BC504" i="64" a="1"/>
  <c r="BT2129" i="64" a="1"/>
  <c r="AH504" i="64" a="1"/>
  <c r="X1014" i="64" a="1"/>
  <c r="BY781" i="64" a="1"/>
  <c r="AS3004" i="64" a="1"/>
  <c r="BZ781" i="64" a="1"/>
  <c r="BN630" i="64" a="1"/>
  <c r="AD3004" i="64" a="1"/>
  <c r="BS2129" i="64" a="1"/>
  <c r="BS3004" i="64" a="1"/>
  <c r="BP3004" i="64" a="1"/>
  <c r="BN453" i="64" a="1"/>
  <c r="BJ453" i="64" a="1"/>
  <c r="AQ504" i="64" a="1"/>
  <c r="AF453" i="64" a="1"/>
  <c r="CF781" i="64" a="1"/>
  <c r="BE1094" i="64" a="1"/>
  <c r="AJ504" i="64" a="1"/>
  <c r="AM781" i="64" a="1"/>
  <c r="AN630" i="64" a="1"/>
  <c r="AY3004" i="64" a="1"/>
  <c r="AC630" i="64" a="1"/>
  <c r="U504" i="64" a="1"/>
  <c r="CA2129" i="64" a="1"/>
  <c r="AW3004" i="64" a="1"/>
  <c r="AH2129" i="64" a="1"/>
  <c r="BR630" i="64" a="1"/>
  <c r="AL1094" i="64" a="1"/>
  <c r="CI453" i="64" a="1"/>
  <c r="BD1094" i="64" a="1"/>
  <c r="BT1320" i="64" a="1"/>
  <c r="CJ1320" i="64" a="1"/>
  <c r="AF1320" i="64" a="1"/>
  <c r="AE504" i="64" a="1"/>
  <c r="AS1320" i="64" a="1"/>
  <c r="BT1094" i="64" a="1"/>
  <c r="AR453" i="64" a="1"/>
  <c r="AV1014" i="64" a="1"/>
  <c r="BV781" i="64" a="1"/>
  <c r="AP453" i="64" a="1"/>
  <c r="BZ2129" i="64" a="1"/>
  <c r="U1014" i="64" a="1"/>
  <c r="BX2129" i="64" a="1"/>
  <c r="BA2129" i="64" a="1"/>
  <c r="BG3004" i="64" a="1"/>
  <c r="AK1094" i="64" a="1"/>
  <c r="BZ630" i="64" a="1"/>
  <c r="BX1014" i="64" a="1"/>
  <c r="CB781" i="64" a="1"/>
  <c r="AB1094" i="64" a="1"/>
  <c r="CI3004" i="64" a="1"/>
  <c r="AV1320" i="64" a="1"/>
  <c r="CG504" i="64" a="1"/>
  <c r="AJ781" i="64" a="1"/>
  <c r="AA781" i="64" a="1"/>
  <c r="AG453" i="64" a="1"/>
  <c r="BG630" i="64" a="1"/>
  <c r="AR2129" i="64" a="1"/>
  <c r="BL2129" i="64" a="1"/>
  <c r="AD2129" i="64" a="1"/>
  <c r="BR1320" i="64" a="1"/>
  <c r="AA1320" i="64" a="1"/>
  <c r="BN2129" i="64" a="1"/>
  <c r="BT1014" i="64" a="1"/>
  <c r="AC1320" i="64" a="1"/>
  <c r="AA630" i="64" a="1"/>
  <c r="V504" i="64" a="1"/>
  <c r="BU630" i="64" a="1"/>
  <c r="AL453" i="64" a="1"/>
  <c r="CK3004" i="64" a="1"/>
  <c r="CA1094" i="64" a="1"/>
  <c r="BL3004" i="64" a="1"/>
  <c r="AO3004" i="64" a="1"/>
  <c r="AN1014" i="64" a="1"/>
  <c r="AR504" i="64" a="1"/>
  <c r="BB1094" i="64" a="1"/>
  <c r="BD1014" i="64" a="1"/>
  <c r="CH1320" i="64" a="1"/>
  <c r="T1014" i="64" a="1"/>
  <c r="AU453" i="64" a="1"/>
  <c r="BD504" i="64" a="1"/>
  <c r="BE3004" i="64" a="1"/>
  <c r="CK453" i="64" a="1"/>
  <c r="BO2129" i="64" a="1"/>
  <c r="V781" i="64" a="1"/>
  <c r="BI781" i="64" a="1"/>
  <c r="BY3004" i="64" a="1"/>
  <c r="BX453" i="64" a="1"/>
  <c r="BP781" i="64" a="1"/>
  <c r="CF1320" i="64" a="1"/>
  <c r="CE2129" i="64" a="1"/>
  <c r="AN3004" i="64" a="1"/>
  <c r="CD1320" i="64" a="1"/>
  <c r="AZ1094" i="64" a="1"/>
  <c r="X630" i="64" a="1"/>
  <c r="T1094" i="64" a="1"/>
  <c r="AB453" i="64" a="1"/>
  <c r="BJ781" i="64" a="1"/>
  <c r="BO1014" i="64" a="1"/>
  <c r="BB453" i="64" a="1"/>
  <c r="BL630" i="64" a="1"/>
  <c r="AU781" i="64" a="1"/>
  <c r="CE1014" i="64" a="1"/>
  <c r="BL1320" i="64" a="1"/>
  <c r="CE781" i="64" a="1"/>
  <c r="AH1465" i="64"/>
  <c r="BN781" i="64" a="1"/>
  <c r="AQ453" i="64" a="1"/>
  <c r="AO1320" i="64" a="1"/>
  <c r="BS504" i="64" a="1"/>
  <c r="AU1094" i="64" a="1"/>
  <c r="BM2129" i="64" a="1"/>
  <c r="W453" i="64" a="1"/>
  <c r="BJ630" i="64" a="1"/>
  <c r="AC1014" i="64" a="1"/>
  <c r="AE630" i="64" a="1"/>
  <c r="U1320" i="64" a="1"/>
  <c r="CA630" i="64" a="1"/>
  <c r="BU453" i="64" a="1"/>
  <c r="BC2129" i="64" a="1"/>
  <c r="AJ3004" i="64" a="1"/>
  <c r="BU1014" i="64" a="1"/>
  <c r="CB1094" i="64" a="1"/>
  <c r="U630" i="64" a="1"/>
  <c r="CF504" i="64" a="1"/>
  <c r="BT453" i="64" a="1"/>
  <c r="BB2129" i="64" a="1"/>
  <c r="AI2129" i="64" a="1"/>
  <c r="CC781" i="64" a="1"/>
  <c r="BD2129" i="64" a="1"/>
  <c r="AT3004" i="64" a="1"/>
  <c r="BC1094" i="64" a="1"/>
  <c r="AH1420" i="64"/>
  <c r="AV781" i="64" a="1"/>
  <c r="AA504" i="64" a="1"/>
  <c r="AT2129" i="64" a="1"/>
  <c r="BV504" i="64" a="1"/>
  <c r="Y781" i="64" a="1"/>
  <c r="AV504" i="64" a="1"/>
  <c r="BG1320" i="64" a="1"/>
  <c r="CH3004" i="64" a="1"/>
  <c r="BG504" i="64" a="1"/>
  <c r="BD781" i="64" a="1"/>
  <c r="V3004" i="64" a="1"/>
  <c r="BX630" i="64" a="1"/>
  <c r="BJ1094" i="64" a="1"/>
  <c r="U2129" i="64" a="1"/>
  <c r="AX781" i="64" a="1"/>
  <c r="U453" i="64" a="1"/>
  <c r="AD630" i="64" a="1"/>
  <c r="AE2129" i="64" a="1"/>
  <c r="BN1014" i="64" a="1"/>
  <c r="CJ781" i="64" a="1"/>
  <c r="AW630" i="64" a="1"/>
  <c r="AG630" i="64" a="1"/>
  <c r="AZ2129" i="64" a="1"/>
  <c r="BJ1320" i="64" a="1"/>
  <c r="Y1320" i="64" a="1"/>
  <c r="AD504" i="64" a="1"/>
  <c r="CG1014" i="64" a="1"/>
  <c r="BL453" i="64" a="1"/>
  <c r="AB630" i="64" a="1"/>
  <c r="AE453" i="64" a="1"/>
  <c r="AY1094" i="64" a="1"/>
  <c r="Z3004" i="64" a="1"/>
  <c r="BS1094" i="64" a="1"/>
  <c r="BK1320" i="64" a="1"/>
  <c r="BY1014" i="64" a="1"/>
  <c r="AM1014" i="64" a="1"/>
  <c r="AH1094" i="64" a="1"/>
  <c r="CH1014" i="64" a="1"/>
  <c r="CK1094" i="64" a="1"/>
  <c r="AP1014" i="64" a="1"/>
  <c r="BF630" i="64" a="1"/>
  <c r="AT504" i="64" a="1"/>
  <c r="BF453" i="64" a="1"/>
  <c r="BK504" i="64" a="1"/>
  <c r="BR504" i="64" a="1"/>
  <c r="Z1094" i="64" a="1"/>
  <c r="AF3004" i="64" a="1"/>
  <c r="AP3004" i="64" a="1"/>
  <c r="BA781" i="64" a="1"/>
  <c r="CA504" i="64" a="1"/>
  <c r="AD1320" i="64" a="1"/>
  <c r="AB1320" i="64" a="1"/>
  <c r="BX504" i="64" a="1"/>
  <c r="T504" i="64" a="1"/>
  <c r="AG1014" i="64" a="1"/>
  <c r="AP781" i="64" a="1"/>
  <c r="W2129" i="64" a="1"/>
  <c r="CB1014" i="64" a="1"/>
  <c r="CD453" i="64" a="1"/>
  <c r="Y504" i="64" a="1"/>
  <c r="BP1094" i="64" a="1"/>
  <c r="AO781" i="64" a="1"/>
  <c r="AD1014" i="64" a="1"/>
  <c r="AC781" i="64" a="1"/>
  <c r="BF781" i="64" a="1"/>
  <c r="AM3004" i="64" a="1"/>
  <c r="BL504" i="64" a="1"/>
  <c r="BR781" i="64" a="1"/>
  <c r="BP504" i="64" a="1"/>
  <c r="AB1014" i="64" a="1"/>
  <c r="BE1014" i="64" a="1"/>
  <c r="CI781" i="64" a="1"/>
  <c r="BA1014" i="64" a="1"/>
  <c r="AZ1014" i="64" a="1"/>
  <c r="BI1014" i="64" a="1"/>
  <c r="BS781" i="64" a="1"/>
  <c r="CG1320" i="64" a="1"/>
  <c r="BV2129" i="64" a="1"/>
  <c r="AW2129" i="64" a="1"/>
  <c r="BN1320" i="64" a="1"/>
  <c r="BP1320" i="64" a="1"/>
  <c r="BI453" i="64" a="1"/>
  <c r="BV1094" i="64" a="1"/>
  <c r="AT1014" i="64" a="1"/>
  <c r="Y2129" i="64" a="1"/>
  <c r="AE1014" i="64" a="1"/>
  <c r="AK2129" i="64" a="1"/>
  <c r="BG1094" i="64" a="1"/>
  <c r="AW453" i="64" a="1"/>
  <c r="CG1094" i="64" a="1"/>
  <c r="BG2129" i="64" a="1"/>
  <c r="CC1094" i="64" a="1"/>
  <c r="AH781" i="64" a="1"/>
  <c r="AI1094" i="64" a="1"/>
  <c r="BE504" i="64" a="1"/>
  <c r="BS630" i="64" a="1"/>
  <c r="Z504" i="64" a="1"/>
  <c r="AU3004" i="64" a="1"/>
  <c r="BM1320" i="64" a="1"/>
  <c r="CG781" i="64" a="1"/>
  <c r="AM630" i="64" a="1"/>
  <c r="BV1014" i="64" a="1"/>
  <c r="X504" i="64" a="1"/>
  <c r="BC1320" i="64" a="1"/>
  <c r="AY1014" i="64" a="1"/>
  <c r="AI781" i="64" a="1"/>
  <c r="BO1320" i="64" a="1"/>
  <c r="BD1320" i="64" a="1"/>
  <c r="CJ630" i="64" a="1"/>
  <c r="AZ1320" i="64" a="1"/>
  <c r="CE1094" i="64" a="1"/>
  <c r="BU781" i="64" a="1"/>
  <c r="AM1320" i="64" a="1"/>
  <c r="BB630" i="64" a="1"/>
  <c r="AP1320" i="64" a="1"/>
  <c r="BV453" i="64" a="1"/>
  <c r="BB3004" i="64" a="1"/>
  <c r="BH3004" i="64" a="1"/>
  <c r="CI1320" i="64" a="1"/>
  <c r="BA504" i="64" a="1"/>
  <c r="Z1320" i="64" a="1"/>
  <c r="AZ630" i="64" a="1"/>
  <c r="Z453" i="64" a="1"/>
  <c r="AR1094" i="64" a="1"/>
  <c r="AB504" i="64" a="1"/>
  <c r="Y630" i="64" a="1"/>
  <c r="BT504" i="64" a="1"/>
  <c r="AQ1320" i="64" a="1"/>
  <c r="BH781" i="64" a="1"/>
  <c r="BQ3004" i="64" a="1"/>
  <c r="BL781" i="64" a="1"/>
  <c r="AF504" i="64" a="1"/>
  <c r="AH1509" i="64"/>
  <c r="AQ630" i="64" a="1"/>
  <c r="BW630" i="64" a="1"/>
  <c r="AX504" i="64" a="1"/>
  <c r="AQ1014" i="64" a="1"/>
  <c r="BH1094" i="64" a="1"/>
  <c r="BX1320" i="64" a="1"/>
  <c r="BK630" i="64" a="1"/>
  <c r="AF781" i="64" a="1"/>
  <c r="CC1320" i="64" a="1"/>
  <c r="BF1014" i="64" a="1"/>
  <c r="BO453" i="64" a="1"/>
  <c r="BE453" i="64" a="1"/>
  <c r="BH1320" i="64" a="1"/>
  <c r="AY1320" i="64" a="1"/>
  <c r="CD781" i="64" a="1"/>
  <c r="AM2129" i="64" a="1"/>
  <c r="Z1014" i="64" a="1"/>
  <c r="AV453" i="64" a="1"/>
  <c r="CA1014" i="64" a="1"/>
  <c r="AX3004" i="64" a="1"/>
  <c r="CK630" i="64" a="1"/>
  <c r="X453" i="64" a="1"/>
  <c r="AP2129" i="64" a="1"/>
  <c r="AE1094" i="64" a="1"/>
  <c r="AA1014" i="64" a="1"/>
  <c r="AF2129" i="64" a="1"/>
  <c r="AI1014" i="64" a="1"/>
  <c r="CG630" i="64" a="1"/>
  <c r="T453" i="64" a="1"/>
  <c r="AI1320" i="64" a="1"/>
  <c r="AE781" i="64" a="1"/>
  <c r="CC3004" i="64" a="1"/>
  <c r="AX1014" i="64" a="1"/>
  <c r="AY2129" i="64" a="1"/>
  <c r="CK1320" i="64" a="1"/>
  <c r="CF630" i="64" a="1"/>
  <c r="CJ3004" i="64" a="1"/>
  <c r="CD2129" i="64" a="1"/>
  <c r="AG1094" i="64" a="1"/>
  <c r="BB504" i="64" a="1"/>
  <c r="AZ781" i="64" a="1"/>
  <c r="BJ1014" i="64" a="1"/>
  <c r="BK453" i="64" a="1"/>
  <c r="BH504" i="64" a="1"/>
  <c r="AH1487" i="64"/>
  <c r="AC3004" i="64" a="1"/>
  <c r="AO453" i="64" a="1"/>
  <c r="AF1014" i="64" a="1"/>
  <c r="BK3004" i="64" a="1"/>
  <c r="T2129" i="64" a="1"/>
  <c r="BQ453" i="64" a="1"/>
  <c r="AC2129" i="64" a="1"/>
  <c r="AU630" i="64" a="1"/>
  <c r="AM504" i="64" a="1"/>
  <c r="BM453" i="64" a="1"/>
  <c r="BR2129" i="64" a="1"/>
  <c r="BB1320" i="64" a="1"/>
  <c r="CA781" i="64" a="1"/>
  <c r="AU1014" i="64" a="1"/>
  <c r="CC1014" i="64" a="1"/>
  <c r="BY504" i="64" a="1"/>
  <c r="X1320" i="64" a="1"/>
  <c r="BO3004" i="64" a="1"/>
  <c r="BO630" i="64" a="1"/>
  <c r="AI3004" i="64" a="1"/>
  <c r="AY504" i="64" a="1"/>
  <c r="AK3004" i="64" a="1"/>
  <c r="AN1094" i="64" a="1"/>
  <c r="AU1320" i="64" a="1"/>
  <c r="BY1094" i="64" a="1"/>
  <c r="CA3004" i="64" a="1"/>
  <c r="AD781" i="64" a="1"/>
  <c r="Y3004" i="64" a="1"/>
  <c r="AP504" i="64" a="1"/>
  <c r="CB3004" i="64" a="1"/>
  <c r="AW1094" i="64" a="1"/>
  <c r="CJ2129" i="64" a="1"/>
  <c r="CD1014" i="64" a="1"/>
  <c r="CE504" i="64" a="1"/>
  <c r="BT3004" i="64" a="1"/>
  <c r="AK453" i="64" a="1"/>
  <c r="BW1094" i="64" a="1"/>
  <c r="CK2129" i="64" a="1"/>
  <c r="AO2129" i="64" a="1"/>
  <c r="BW453" i="64" a="1"/>
  <c r="BZ504" i="64" a="1"/>
  <c r="CH1094" i="64" a="1"/>
  <c r="BQ1094" i="64" a="1"/>
  <c r="BN3004" i="64" a="1"/>
  <c r="X1094" i="64" a="1"/>
  <c r="BF1094" i="64" a="1"/>
  <c r="BM3004" i="64" a="1"/>
  <c r="CB2129" i="64" a="1"/>
  <c r="AS2129" i="64" a="1"/>
  <c r="T1320" i="64" a="1"/>
  <c r="AC453" i="64" a="1"/>
  <c r="CC504" i="64" a="1"/>
  <c r="BO781" i="64" a="1"/>
  <c r="BE1320" i="64" a="1"/>
  <c r="AY781" i="64" a="1"/>
  <c r="CI2129" i="64" a="1"/>
  <c r="BM504" i="64" a="1"/>
  <c r="AH1320" i="64" a="1"/>
  <c r="AH1532" i="64"/>
  <c r="BI1094" i="64" a="1"/>
  <c r="BN1094" i="64" a="1"/>
  <c r="BA1094" i="64" a="1"/>
  <c r="CH781" i="64" a="1"/>
  <c r="CK504" i="64" a="1"/>
  <c r="BK1094" i="64" a="1"/>
  <c r="BW3004" i="64" a="1"/>
  <c r="AR1014" i="64" a="1"/>
  <c r="BM1014" i="64" a="1"/>
  <c r="BK781" i="64" a="1"/>
  <c r="CH2129" i="64" a="1"/>
  <c r="BO1094" i="64" a="1"/>
  <c r="AO1094" i="64" a="1"/>
  <c r="AX1320" i="64" a="1"/>
  <c r="BQ1320" i="64" a="1"/>
  <c r="BM781" i="64" a="1"/>
  <c r="W1094" i="64" a="1"/>
  <c r="BF1320" i="64" a="1"/>
  <c r="BF3004" i="64" a="1"/>
  <c r="CD1094" i="64" a="1"/>
  <c r="BZ1320" i="64" a="1"/>
  <c r="BY1320" i="64" a="1"/>
  <c r="BP453" i="64" a="1"/>
  <c r="BU504" i="64" a="1"/>
  <c r="CE1320" i="64" a="1"/>
  <c r="BS1014" i="64" a="1"/>
  <c r="AT1094" i="64" a="1"/>
  <c r="AS504" i="64" a="1"/>
  <c r="BZ1094" i="64" a="1"/>
  <c r="AT781" i="64" a="1"/>
  <c r="AO630" i="64" a="1"/>
  <c r="CI504" i="64" a="1"/>
  <c r="AG1320" i="64" a="1"/>
  <c r="CF2129" i="64" a="1"/>
  <c r="CF453" i="64" a="1"/>
  <c r="V1320" i="64" a="1"/>
  <c r="AV3004" i="64" a="1"/>
  <c r="CC453" i="64" a="1"/>
  <c r="BQ504" i="64" a="1"/>
  <c r="AL3004" i="64" a="1"/>
  <c r="BF2129" i="64" a="1"/>
  <c r="AL781" i="64" a="1"/>
  <c r="AT453" i="64" a="1"/>
  <c r="CD3004" i="64" a="1"/>
  <c r="AM453" i="64" a="1"/>
  <c r="AH630" i="64" a="1"/>
  <c r="AQ3004" i="64" a="1"/>
  <c r="BN504" i="64" a="1"/>
  <c r="AX453" i="64" a="1"/>
  <c r="AQ2129" i="64" a="1"/>
  <c r="BQ630" i="64" a="1"/>
  <c r="BU3004" i="64" a="1"/>
  <c r="BZ3004" i="64" a="1"/>
  <c r="BL1014" i="64" a="1"/>
  <c r="W1320" i="64" a="1"/>
  <c r="BE630" i="64" a="1"/>
  <c r="AO1014" i="64" a="1"/>
  <c r="AI453" i="64" a="1"/>
  <c r="BG1014" i="64" a="1"/>
  <c r="AK1320" i="64" a="1"/>
  <c r="CD630" i="64" a="1"/>
  <c r="AL630" i="64" a="1"/>
  <c r="CJ1094" i="64" a="1"/>
  <c r="AH1443" i="64"/>
  <c r="BX41" i="1342" l="1"/>
  <c r="BX45" i="1342" s="1"/>
  <c r="BX50" i="1342" s="1"/>
  <c r="BX54" i="1342" s="1"/>
  <c r="BW46" i="1342"/>
  <c r="AH2840" i="64"/>
  <c r="Z20" i="861"/>
  <c r="U670" i="64"/>
  <c r="U674" i="64" s="1"/>
  <c r="U666" i="64"/>
  <c r="V661" i="64"/>
  <c r="V665" i="64" s="1"/>
  <c r="AG20" i="864"/>
  <c r="AG89" i="861" s="1"/>
  <c r="AG90" i="861" s="1"/>
  <c r="AG21" i="863"/>
  <c r="AG33" i="863"/>
  <c r="AG17" i="863" s="1"/>
  <c r="AG29" i="861" s="1"/>
  <c r="AG44" i="863"/>
  <c r="S1124" i="64"/>
  <c r="S1109" i="64"/>
  <c r="AJ2" i="64"/>
  <c r="AI7" i="64"/>
  <c r="AI3" i="64"/>
  <c r="AI2839" i="64" s="1" a="1"/>
  <c r="AI2839" i="64" s="1"/>
  <c r="AI1" i="64"/>
  <c r="BD1094" i="64"/>
  <c r="AI453" i="64"/>
  <c r="AJ454" i="64" s="1"/>
  <c r="AK455" i="64" s="1"/>
  <c r="AL456" i="64" s="1"/>
  <c r="AM457" i="64" s="1"/>
  <c r="AN458" i="64" s="1"/>
  <c r="AO459" i="64" s="1"/>
  <c r="AP460" i="64" s="1"/>
  <c r="AQ461" i="64" s="1"/>
  <c r="AR462" i="64" s="1"/>
  <c r="AS463" i="64" s="1"/>
  <c r="AT464" i="64" s="1"/>
  <c r="AU465" i="64" s="1"/>
  <c r="AV466" i="64" s="1"/>
  <c r="AW467" i="64" s="1"/>
  <c r="AX468" i="64" s="1"/>
  <c r="AY469" i="64" s="1"/>
  <c r="AZ470" i="64" s="1"/>
  <c r="BA471" i="64" s="1"/>
  <c r="BB472" i="64" s="1"/>
  <c r="BC473" i="64" s="1"/>
  <c r="BD474" i="64" s="1"/>
  <c r="BE475" i="64" s="1"/>
  <c r="BF476" i="64" s="1"/>
  <c r="BQ3004" i="64"/>
  <c r="AL2129" i="64"/>
  <c r="AL2142" i="64" s="1"/>
  <c r="BK3004" i="64"/>
  <c r="AK3004" i="64"/>
  <c r="V630" i="64"/>
  <c r="CJ504" i="64"/>
  <c r="CK505" i="64" s="1"/>
  <c r="CL506" i="64" s="1"/>
  <c r="AR1014" i="64"/>
  <c r="CI1014" i="64"/>
  <c r="BW781" i="64"/>
  <c r="BW504" i="64"/>
  <c r="BX505" i="64" s="1"/>
  <c r="BY506" i="64" s="1"/>
  <c r="BZ507" i="64" s="1"/>
  <c r="CA508" i="64" s="1"/>
  <c r="CB509" i="64" s="1"/>
  <c r="CC510" i="64" s="1"/>
  <c r="CD511" i="64" s="1"/>
  <c r="CE512" i="64" s="1"/>
  <c r="CF513" i="64" s="1"/>
  <c r="CG514" i="64" s="1"/>
  <c r="CH515" i="64" s="1"/>
  <c r="CI516" i="64" s="1"/>
  <c r="CJ517" i="64" s="1"/>
  <c r="CK518" i="64" s="1"/>
  <c r="CL519" i="64" s="1"/>
  <c r="AC504" i="64"/>
  <c r="AD505" i="64" s="1"/>
  <c r="AE506" i="64" s="1"/>
  <c r="AF507" i="64" s="1"/>
  <c r="AG508" i="64" s="1"/>
  <c r="AH509" i="64" s="1"/>
  <c r="AI510" i="64" s="1"/>
  <c r="AJ511" i="64" s="1"/>
  <c r="AK512" i="64" s="1"/>
  <c r="AL513" i="64" s="1"/>
  <c r="AM514" i="64" s="1"/>
  <c r="AN515" i="64" s="1"/>
  <c r="AO516" i="64" s="1"/>
  <c r="AP517" i="64" s="1"/>
  <c r="AQ518" i="64" s="1"/>
  <c r="AR519" i="64" s="1"/>
  <c r="AS520" i="64" s="1"/>
  <c r="AT521" i="64" s="1"/>
  <c r="AU522" i="64" s="1"/>
  <c r="AV523" i="64" s="1"/>
  <c r="AW524" i="64" s="1"/>
  <c r="AX525" i="64" s="1"/>
  <c r="AY526" i="64" s="1"/>
  <c r="AZ527" i="64" s="1"/>
  <c r="AI2129" i="64"/>
  <c r="AI2142" i="64" s="1"/>
  <c r="BD630" i="64"/>
  <c r="CK630" i="64"/>
  <c r="BV630" i="64"/>
  <c r="CK1320" i="64"/>
  <c r="BC453" i="64"/>
  <c r="BD454" i="64" s="1"/>
  <c r="BE455" i="64" s="1"/>
  <c r="BF456" i="64" s="1"/>
  <c r="BG457" i="64" s="1"/>
  <c r="BH458" i="64" s="1"/>
  <c r="BI459" i="64" s="1"/>
  <c r="BJ460" i="64" s="1"/>
  <c r="BK461" i="64" s="1"/>
  <c r="BL462" i="64" s="1"/>
  <c r="BM463" i="64" s="1"/>
  <c r="BN464" i="64" s="1"/>
  <c r="BO465" i="64" s="1"/>
  <c r="BP466" i="64" s="1"/>
  <c r="BQ467" i="64" s="1"/>
  <c r="BR468" i="64" s="1"/>
  <c r="BS469" i="64" s="1"/>
  <c r="BT470" i="64" s="1"/>
  <c r="BU471" i="64" s="1"/>
  <c r="BV472" i="64" s="1"/>
  <c r="BW473" i="64" s="1"/>
  <c r="BX474" i="64" s="1"/>
  <c r="BY475" i="64" s="1"/>
  <c r="BZ476" i="64" s="1"/>
  <c r="CG781" i="64"/>
  <c r="T2129" i="64"/>
  <c r="T2142" i="64" s="1"/>
  <c r="CK1094" i="64"/>
  <c r="BL2129" i="64"/>
  <c r="BL2142" i="64" s="1"/>
  <c r="BE2129" i="64"/>
  <c r="BE2142" i="64" s="1"/>
  <c r="BS3004" i="64"/>
  <c r="BG453" i="64"/>
  <c r="BH454" i="64" s="1"/>
  <c r="BI455" i="64" s="1"/>
  <c r="BJ456" i="64" s="1"/>
  <c r="BK457" i="64" s="1"/>
  <c r="BL458" i="64" s="1"/>
  <c r="BM459" i="64" s="1"/>
  <c r="BN460" i="64" s="1"/>
  <c r="BO461" i="64" s="1"/>
  <c r="BP462" i="64" s="1"/>
  <c r="BQ463" i="64" s="1"/>
  <c r="BR464" i="64" s="1"/>
  <c r="BS465" i="64" s="1"/>
  <c r="BT466" i="64" s="1"/>
  <c r="BU467" i="64" s="1"/>
  <c r="BV468" i="64" s="1"/>
  <c r="BW469" i="64" s="1"/>
  <c r="BX470" i="64" s="1"/>
  <c r="BY471" i="64" s="1"/>
  <c r="BZ472" i="64" s="1"/>
  <c r="CA473" i="64" s="1"/>
  <c r="CB474" i="64" s="1"/>
  <c r="CC475" i="64" s="1"/>
  <c r="CD476" i="64" s="1"/>
  <c r="BW3004" i="64"/>
  <c r="AP1094" i="64"/>
  <c r="CJ2129" i="64"/>
  <c r="CJ2142" i="64" s="1"/>
  <c r="BO1320" i="64"/>
  <c r="BS1094" i="64"/>
  <c r="AY1320" i="64"/>
  <c r="AW781" i="64"/>
  <c r="BW453" i="64"/>
  <c r="BX454" i="64" s="1"/>
  <c r="BY455" i="64" s="1"/>
  <c r="BZ456" i="64" s="1"/>
  <c r="CA457" i="64" s="1"/>
  <c r="CB458" i="64" s="1"/>
  <c r="CC459" i="64" s="1"/>
  <c r="CD460" i="64" s="1"/>
  <c r="CE461" i="64" s="1"/>
  <c r="CF462" i="64" s="1"/>
  <c r="CG463" i="64" s="1"/>
  <c r="CH464" i="64" s="1"/>
  <c r="CI465" i="64" s="1"/>
  <c r="CJ466" i="64" s="1"/>
  <c r="CK467" i="64" s="1"/>
  <c r="CL468" i="64" s="1"/>
  <c r="AU781" i="64"/>
  <c r="AR1094" i="64"/>
  <c r="AH781" i="64"/>
  <c r="U3004" i="64"/>
  <c r="AL504" i="64"/>
  <c r="AM505" i="64" s="1"/>
  <c r="AN506" i="64" s="1"/>
  <c r="AO507" i="64" s="1"/>
  <c r="AP508" i="64" s="1"/>
  <c r="AQ509" i="64" s="1"/>
  <c r="AR510" i="64" s="1"/>
  <c r="AS511" i="64" s="1"/>
  <c r="AT512" i="64" s="1"/>
  <c r="AU513" i="64" s="1"/>
  <c r="AV514" i="64" s="1"/>
  <c r="AW515" i="64" s="1"/>
  <c r="AX516" i="64" s="1"/>
  <c r="AY517" i="64" s="1"/>
  <c r="AZ518" i="64" s="1"/>
  <c r="BA519" i="64" s="1"/>
  <c r="BB520" i="64" s="1"/>
  <c r="BC521" i="64" s="1"/>
  <c r="BD522" i="64" s="1"/>
  <c r="BE523" i="64" s="1"/>
  <c r="BF524" i="64" s="1"/>
  <c r="BG525" i="64" s="1"/>
  <c r="BH526" i="64" s="1"/>
  <c r="BI527" i="64" s="1"/>
  <c r="AV781" i="64"/>
  <c r="CG1094" i="64"/>
  <c r="CG504" i="64"/>
  <c r="CH505" i="64" s="1"/>
  <c r="CI506" i="64" s="1"/>
  <c r="CJ507" i="64" s="1"/>
  <c r="CK508" i="64" s="1"/>
  <c r="CL509" i="64" s="1"/>
  <c r="AP3004" i="64"/>
  <c r="BH1320" i="64"/>
  <c r="CC1014" i="64"/>
  <c r="CI1320" i="64"/>
  <c r="CC453" i="64"/>
  <c r="CD454" i="64" s="1"/>
  <c r="CE455" i="64" s="1"/>
  <c r="CF456" i="64" s="1"/>
  <c r="CG457" i="64" s="1"/>
  <c r="CH458" i="64" s="1"/>
  <c r="CI459" i="64" s="1"/>
  <c r="CJ460" i="64" s="1"/>
  <c r="CK461" i="64" s="1"/>
  <c r="CL462" i="64" s="1"/>
  <c r="BX781" i="64"/>
  <c r="Z1094" i="64"/>
  <c r="X781" i="64"/>
  <c r="CC630" i="64"/>
  <c r="AF453" i="64"/>
  <c r="AG454" i="64" s="1"/>
  <c r="AH455" i="64" s="1"/>
  <c r="AI456" i="64" s="1"/>
  <c r="AJ457" i="64" s="1"/>
  <c r="AK458" i="64" s="1"/>
  <c r="AL459" i="64" s="1"/>
  <c r="AM460" i="64" s="1"/>
  <c r="AN461" i="64" s="1"/>
  <c r="AO462" i="64" s="1"/>
  <c r="AP463" i="64" s="1"/>
  <c r="AQ464" i="64" s="1"/>
  <c r="AR465" i="64" s="1"/>
  <c r="AS466" i="64" s="1"/>
  <c r="AT467" i="64" s="1"/>
  <c r="AU468" i="64" s="1"/>
  <c r="AV469" i="64" s="1"/>
  <c r="AW470" i="64" s="1"/>
  <c r="AX471" i="64" s="1"/>
  <c r="AY472" i="64" s="1"/>
  <c r="AZ473" i="64" s="1"/>
  <c r="BA474" i="64" s="1"/>
  <c r="BB475" i="64" s="1"/>
  <c r="BC476" i="64" s="1"/>
  <c r="BY3004" i="64"/>
  <c r="BO453" i="64"/>
  <c r="BP454" i="64" s="1"/>
  <c r="BQ455" i="64" s="1"/>
  <c r="BR456" i="64" s="1"/>
  <c r="BS457" i="64" s="1"/>
  <c r="BT458" i="64" s="1"/>
  <c r="BU459" i="64" s="1"/>
  <c r="BV460" i="64" s="1"/>
  <c r="BW461" i="64" s="1"/>
  <c r="BX462" i="64" s="1"/>
  <c r="BY463" i="64" s="1"/>
  <c r="BZ464" i="64" s="1"/>
  <c r="CA465" i="64" s="1"/>
  <c r="CB466" i="64" s="1"/>
  <c r="CC467" i="64" s="1"/>
  <c r="CD468" i="64" s="1"/>
  <c r="CE469" i="64" s="1"/>
  <c r="CF470" i="64" s="1"/>
  <c r="CG471" i="64" s="1"/>
  <c r="CH472" i="64" s="1"/>
  <c r="CI473" i="64" s="1"/>
  <c r="CJ474" i="64" s="1"/>
  <c r="CK475" i="64" s="1"/>
  <c r="CL476" i="64" s="1"/>
  <c r="AU504" i="64"/>
  <c r="AV505" i="64" s="1"/>
  <c r="AW506" i="64" s="1"/>
  <c r="AX507" i="64" s="1"/>
  <c r="AY508" i="64" s="1"/>
  <c r="AZ509" i="64" s="1"/>
  <c r="BA510" i="64" s="1"/>
  <c r="BB511" i="64" s="1"/>
  <c r="BC512" i="64" s="1"/>
  <c r="BD513" i="64" s="1"/>
  <c r="BE514" i="64" s="1"/>
  <c r="BF515" i="64" s="1"/>
  <c r="BG516" i="64" s="1"/>
  <c r="BH517" i="64" s="1"/>
  <c r="BI518" i="64" s="1"/>
  <c r="BJ519" i="64" s="1"/>
  <c r="BK520" i="64" s="1"/>
  <c r="BL521" i="64" s="1"/>
  <c r="BM522" i="64" s="1"/>
  <c r="BN523" i="64" s="1"/>
  <c r="BO524" i="64" s="1"/>
  <c r="BP525" i="64" s="1"/>
  <c r="BQ526" i="64" s="1"/>
  <c r="BR527" i="64" s="1"/>
  <c r="CC504" i="64"/>
  <c r="CD505" i="64" s="1"/>
  <c r="CE506" i="64" s="1"/>
  <c r="CF507" i="64" s="1"/>
  <c r="CG508" i="64" s="1"/>
  <c r="CH509" i="64" s="1"/>
  <c r="CI510" i="64" s="1"/>
  <c r="CJ511" i="64" s="1"/>
  <c r="CK512" i="64" s="1"/>
  <c r="CL513" i="64" s="1"/>
  <c r="AX1014" i="64"/>
  <c r="AL781" i="64"/>
  <c r="BS630" i="64"/>
  <c r="AP630" i="64"/>
  <c r="CJ3004" i="64"/>
  <c r="AO781" i="64"/>
  <c r="AZ1320" i="64"/>
  <c r="AX453" i="64"/>
  <c r="AY454" i="64" s="1"/>
  <c r="AZ455" i="64" s="1"/>
  <c r="BA456" i="64" s="1"/>
  <c r="BB457" i="64" s="1"/>
  <c r="BC458" i="64" s="1"/>
  <c r="BD459" i="64" s="1"/>
  <c r="BE460" i="64" s="1"/>
  <c r="BF461" i="64" s="1"/>
  <c r="BG462" i="64" s="1"/>
  <c r="BH463" i="64" s="1"/>
  <c r="BI464" i="64" s="1"/>
  <c r="BJ465" i="64" s="1"/>
  <c r="BK466" i="64" s="1"/>
  <c r="BL467" i="64" s="1"/>
  <c r="BM468" i="64" s="1"/>
  <c r="BN469" i="64" s="1"/>
  <c r="BO470" i="64" s="1"/>
  <c r="BP471" i="64" s="1"/>
  <c r="BQ472" i="64" s="1"/>
  <c r="BR473" i="64" s="1"/>
  <c r="BS474" i="64" s="1"/>
  <c r="BT475" i="64" s="1"/>
  <c r="BU476" i="64" s="1"/>
  <c r="BA3004" i="64"/>
  <c r="BR3004" i="64"/>
  <c r="Y630" i="64"/>
  <c r="BV453" i="64"/>
  <c r="BW454" i="64" s="1"/>
  <c r="BX455" i="64" s="1"/>
  <c r="BY456" i="64" s="1"/>
  <c r="BZ457" i="64" s="1"/>
  <c r="CA458" i="64" s="1"/>
  <c r="CB459" i="64" s="1"/>
  <c r="CC460" i="64" s="1"/>
  <c r="CD461" i="64" s="1"/>
  <c r="CE462" i="64" s="1"/>
  <c r="CF463" i="64" s="1"/>
  <c r="CG464" i="64" s="1"/>
  <c r="CH465" i="64" s="1"/>
  <c r="CI466" i="64" s="1"/>
  <c r="CJ467" i="64" s="1"/>
  <c r="CK468" i="64" s="1"/>
  <c r="CL469" i="64" s="1"/>
  <c r="CE781" i="64"/>
  <c r="Y2129" i="64"/>
  <c r="Y2142" i="64" s="1"/>
  <c r="BZ2129" i="64"/>
  <c r="BZ2142" i="64" s="1"/>
  <c r="AX781" i="64"/>
  <c r="BL630" i="64"/>
  <c r="CB1094" i="64"/>
  <c r="AM3004" i="64"/>
  <c r="AW1320" i="64"/>
  <c r="CK453" i="64"/>
  <c r="CL454" i="64" s="1"/>
  <c r="AJ2129" i="64"/>
  <c r="AJ2142" i="64" s="1"/>
  <c r="CF504" i="64"/>
  <c r="CG505" i="64" s="1"/>
  <c r="CH506" i="64" s="1"/>
  <c r="CI507" i="64" s="1"/>
  <c r="CJ508" i="64" s="1"/>
  <c r="CK509" i="64" s="1"/>
  <c r="CL510" i="64" s="1"/>
  <c r="BR781" i="64"/>
  <c r="BW2129" i="64"/>
  <c r="BW2142" i="64" s="1"/>
  <c r="AH1094" i="64"/>
  <c r="AV630" i="64"/>
  <c r="V504" i="64"/>
  <c r="W505" i="64" s="1"/>
  <c r="X506" i="64" s="1"/>
  <c r="Y507" i="64" s="1"/>
  <c r="Z508" i="64" s="1"/>
  <c r="AA509" i="64" s="1"/>
  <c r="AB510" i="64" s="1"/>
  <c r="AC511" i="64" s="1"/>
  <c r="AD512" i="64" s="1"/>
  <c r="AE513" i="64" s="1"/>
  <c r="AF514" i="64" s="1"/>
  <c r="AG515" i="64" s="1"/>
  <c r="AH516" i="64" s="1"/>
  <c r="AI517" i="64" s="1"/>
  <c r="AJ518" i="64" s="1"/>
  <c r="AK519" i="64" s="1"/>
  <c r="AL520" i="64" s="1"/>
  <c r="AM521" i="64" s="1"/>
  <c r="AN522" i="64" s="1"/>
  <c r="AO523" i="64" s="1"/>
  <c r="AP524" i="64" s="1"/>
  <c r="AQ525" i="64" s="1"/>
  <c r="AR526" i="64" s="1"/>
  <c r="AS527" i="64" s="1"/>
  <c r="BZ1014" i="64"/>
  <c r="BJ1320" i="64"/>
  <c r="BL504" i="64"/>
  <c r="BM505" i="64" s="1"/>
  <c r="BN506" i="64" s="1"/>
  <c r="BO507" i="64" s="1"/>
  <c r="BP508" i="64" s="1"/>
  <c r="BQ509" i="64" s="1"/>
  <c r="BR510" i="64" s="1"/>
  <c r="BS511" i="64" s="1"/>
  <c r="BT512" i="64" s="1"/>
  <c r="BU513" i="64" s="1"/>
  <c r="BV514" i="64" s="1"/>
  <c r="BW515" i="64" s="1"/>
  <c r="BX516" i="64" s="1"/>
  <c r="BY517" i="64" s="1"/>
  <c r="BZ518" i="64" s="1"/>
  <c r="CA519" i="64" s="1"/>
  <c r="CB520" i="64" s="1"/>
  <c r="CC521" i="64" s="1"/>
  <c r="CD522" i="64" s="1"/>
  <c r="CE523" i="64" s="1"/>
  <c r="CF524" i="64" s="1"/>
  <c r="CG525" i="64" s="1"/>
  <c r="CH526" i="64" s="1"/>
  <c r="CI527" i="64" s="1"/>
  <c r="CI3004" i="64"/>
  <c r="BO2129" i="64"/>
  <c r="BO2142" i="64" s="1"/>
  <c r="AD3004" i="64"/>
  <c r="CD453" i="64"/>
  <c r="CE454" i="64" s="1"/>
  <c r="CF455" i="64" s="1"/>
  <c r="CG456" i="64" s="1"/>
  <c r="CH457" i="64" s="1"/>
  <c r="CI458" i="64" s="1"/>
  <c r="CJ459" i="64" s="1"/>
  <c r="CK460" i="64" s="1"/>
  <c r="CL461" i="64" s="1"/>
  <c r="BV2129" i="64"/>
  <c r="BV2142" i="64" s="1"/>
  <c r="AA3004" i="64"/>
  <c r="Z1320" i="64"/>
  <c r="BQ453" i="64"/>
  <c r="BR454" i="64" s="1"/>
  <c r="BS455" i="64" s="1"/>
  <c r="BT456" i="64" s="1"/>
  <c r="BU457" i="64" s="1"/>
  <c r="BV458" i="64" s="1"/>
  <c r="BW459" i="64" s="1"/>
  <c r="BX460" i="64" s="1"/>
  <c r="BY461" i="64" s="1"/>
  <c r="BZ462" i="64" s="1"/>
  <c r="CA463" i="64" s="1"/>
  <c r="CB464" i="64" s="1"/>
  <c r="CC465" i="64" s="1"/>
  <c r="CD466" i="64" s="1"/>
  <c r="CE467" i="64" s="1"/>
  <c r="CF468" i="64" s="1"/>
  <c r="CG469" i="64" s="1"/>
  <c r="CH470" i="64" s="1"/>
  <c r="CI471" i="64" s="1"/>
  <c r="CJ472" i="64" s="1"/>
  <c r="CK473" i="64" s="1"/>
  <c r="CL474" i="64" s="1"/>
  <c r="BW1014" i="64"/>
  <c r="AM1094" i="64"/>
  <c r="X504" i="64"/>
  <c r="Y505" i="64" s="1"/>
  <c r="Z506" i="64" s="1"/>
  <c r="AA507" i="64" s="1"/>
  <c r="AB508" i="64" s="1"/>
  <c r="AC509" i="64" s="1"/>
  <c r="AD510" i="64" s="1"/>
  <c r="AE511" i="64" s="1"/>
  <c r="AF512" i="64" s="1"/>
  <c r="AG513" i="64" s="1"/>
  <c r="AH514" i="64" s="1"/>
  <c r="AI515" i="64" s="1"/>
  <c r="AJ516" i="64" s="1"/>
  <c r="AK517" i="64" s="1"/>
  <c r="AL518" i="64" s="1"/>
  <c r="AM519" i="64" s="1"/>
  <c r="AN520" i="64" s="1"/>
  <c r="AO521" i="64" s="1"/>
  <c r="AP522" i="64" s="1"/>
  <c r="AQ523" i="64" s="1"/>
  <c r="AR524" i="64" s="1"/>
  <c r="AS525" i="64" s="1"/>
  <c r="AT526" i="64" s="1"/>
  <c r="AU527" i="64" s="1"/>
  <c r="BQ1320" i="64"/>
  <c r="BO630" i="64"/>
  <c r="CF781" i="64"/>
  <c r="BR1014" i="64"/>
  <c r="BI1014" i="64"/>
  <c r="BC630" i="64"/>
  <c r="CE3004" i="64"/>
  <c r="AO504" i="64"/>
  <c r="AP505" i="64" s="1"/>
  <c r="AQ506" i="64" s="1"/>
  <c r="AR507" i="64" s="1"/>
  <c r="AS508" i="64" s="1"/>
  <c r="AT509" i="64" s="1"/>
  <c r="AU510" i="64" s="1"/>
  <c r="AV511" i="64" s="1"/>
  <c r="AW512" i="64" s="1"/>
  <c r="AX513" i="64" s="1"/>
  <c r="AY514" i="64" s="1"/>
  <c r="AZ515" i="64" s="1"/>
  <c r="BA516" i="64" s="1"/>
  <c r="BB517" i="64" s="1"/>
  <c r="BC518" i="64" s="1"/>
  <c r="BD519" i="64" s="1"/>
  <c r="BE520" i="64" s="1"/>
  <c r="BF521" i="64" s="1"/>
  <c r="BG522" i="64" s="1"/>
  <c r="BH523" i="64" s="1"/>
  <c r="BI524" i="64" s="1"/>
  <c r="BJ525" i="64" s="1"/>
  <c r="BK526" i="64" s="1"/>
  <c r="BL527" i="64" s="1"/>
  <c r="AN630" i="64"/>
  <c r="Y781" i="64"/>
  <c r="BL1014" i="64"/>
  <c r="AF1320" i="64"/>
  <c r="BI1094" i="64"/>
  <c r="BV1014" i="64"/>
  <c r="BP1014" i="64"/>
  <c r="AE3004" i="64"/>
  <c r="AS781" i="64"/>
  <c r="BE3004" i="64"/>
  <c r="AG781" i="64"/>
  <c r="CA504" i="64"/>
  <c r="CB505" i="64" s="1"/>
  <c r="CC506" i="64" s="1"/>
  <c r="CD507" i="64" s="1"/>
  <c r="CE508" i="64" s="1"/>
  <c r="CF509" i="64" s="1"/>
  <c r="CG510" i="64" s="1"/>
  <c r="CH511" i="64" s="1"/>
  <c r="CI512" i="64" s="1"/>
  <c r="CJ513" i="64" s="1"/>
  <c r="CK514" i="64" s="1"/>
  <c r="CL515" i="64" s="1"/>
  <c r="AR453" i="64"/>
  <c r="AS454" i="64" s="1"/>
  <c r="AT455" i="64" s="1"/>
  <c r="AU456" i="64" s="1"/>
  <c r="AV457" i="64" s="1"/>
  <c r="AW458" i="64" s="1"/>
  <c r="AX459" i="64" s="1"/>
  <c r="AY460" i="64" s="1"/>
  <c r="AZ461" i="64" s="1"/>
  <c r="BA462" i="64" s="1"/>
  <c r="BB463" i="64" s="1"/>
  <c r="BC464" i="64" s="1"/>
  <c r="BD465" i="64" s="1"/>
  <c r="BE466" i="64" s="1"/>
  <c r="BF467" i="64" s="1"/>
  <c r="BG468" i="64" s="1"/>
  <c r="BH469" i="64" s="1"/>
  <c r="BI470" i="64" s="1"/>
  <c r="BJ471" i="64" s="1"/>
  <c r="BK472" i="64" s="1"/>
  <c r="BL473" i="64" s="1"/>
  <c r="BM474" i="64" s="1"/>
  <c r="BN475" i="64" s="1"/>
  <c r="BO476" i="64" s="1"/>
  <c r="AR781" i="64"/>
  <c r="CJ1094" i="64"/>
  <c r="AF3004" i="64"/>
  <c r="U781" i="64"/>
  <c r="BE453" i="64"/>
  <c r="BF454" i="64" s="1"/>
  <c r="BG455" i="64" s="1"/>
  <c r="BH456" i="64" s="1"/>
  <c r="BI457" i="64" s="1"/>
  <c r="BJ458" i="64" s="1"/>
  <c r="BK459" i="64" s="1"/>
  <c r="BL460" i="64" s="1"/>
  <c r="BM461" i="64" s="1"/>
  <c r="BN462" i="64" s="1"/>
  <c r="BO463" i="64" s="1"/>
  <c r="BP464" i="64" s="1"/>
  <c r="BQ465" i="64" s="1"/>
  <c r="BR466" i="64" s="1"/>
  <c r="BS467" i="64" s="1"/>
  <c r="BT468" i="64" s="1"/>
  <c r="BU469" i="64" s="1"/>
  <c r="BV470" i="64" s="1"/>
  <c r="BW471" i="64" s="1"/>
  <c r="BX472" i="64" s="1"/>
  <c r="BY473" i="64" s="1"/>
  <c r="BZ474" i="64" s="1"/>
  <c r="CA475" i="64" s="1"/>
  <c r="CB476" i="64" s="1"/>
  <c r="AI1014" i="64"/>
  <c r="BM453" i="64"/>
  <c r="BN454" i="64" s="1"/>
  <c r="BO455" i="64" s="1"/>
  <c r="BP456" i="64" s="1"/>
  <c r="BQ457" i="64" s="1"/>
  <c r="BR458" i="64" s="1"/>
  <c r="BS459" i="64" s="1"/>
  <c r="BT460" i="64" s="1"/>
  <c r="BU461" i="64" s="1"/>
  <c r="BV462" i="64" s="1"/>
  <c r="BW463" i="64" s="1"/>
  <c r="BX464" i="64" s="1"/>
  <c r="BY465" i="64" s="1"/>
  <c r="BZ466" i="64" s="1"/>
  <c r="CA467" i="64" s="1"/>
  <c r="CB468" i="64" s="1"/>
  <c r="CC469" i="64" s="1"/>
  <c r="CD470" i="64" s="1"/>
  <c r="CE471" i="64" s="1"/>
  <c r="CF472" i="64" s="1"/>
  <c r="CG473" i="64" s="1"/>
  <c r="CH474" i="64" s="1"/>
  <c r="CI475" i="64" s="1"/>
  <c r="CJ476" i="64" s="1"/>
  <c r="AJ1094" i="64"/>
  <c r="AE1014" i="64"/>
  <c r="V2129" i="64"/>
  <c r="V2142" i="64" s="1"/>
  <c r="BK1094" i="64"/>
  <c r="X1014" i="64"/>
  <c r="BH2129" i="64"/>
  <c r="BH2142" i="64" s="1"/>
  <c r="AH1320" i="64"/>
  <c r="BB453" i="64"/>
  <c r="BC454" i="64" s="1"/>
  <c r="BD455" i="64" s="1"/>
  <c r="BE456" i="64" s="1"/>
  <c r="BF457" i="64" s="1"/>
  <c r="BG458" i="64" s="1"/>
  <c r="BH459" i="64" s="1"/>
  <c r="BI460" i="64" s="1"/>
  <c r="BJ461" i="64" s="1"/>
  <c r="BK462" i="64" s="1"/>
  <c r="BL463" i="64" s="1"/>
  <c r="BM464" i="64" s="1"/>
  <c r="BN465" i="64" s="1"/>
  <c r="BO466" i="64" s="1"/>
  <c r="BP467" i="64" s="1"/>
  <c r="BQ468" i="64" s="1"/>
  <c r="BR469" i="64" s="1"/>
  <c r="BS470" i="64" s="1"/>
  <c r="BT471" i="64" s="1"/>
  <c r="BU472" i="64" s="1"/>
  <c r="BV473" i="64" s="1"/>
  <c r="BW474" i="64" s="1"/>
  <c r="BX475" i="64" s="1"/>
  <c r="BY476" i="64" s="1"/>
  <c r="BX1094" i="64"/>
  <c r="BO504" i="64"/>
  <c r="BP505" i="64" s="1"/>
  <c r="BQ506" i="64" s="1"/>
  <c r="BR507" i="64" s="1"/>
  <c r="BS508" i="64" s="1"/>
  <c r="BT509" i="64" s="1"/>
  <c r="BU510" i="64" s="1"/>
  <c r="BV511" i="64" s="1"/>
  <c r="BW512" i="64" s="1"/>
  <c r="BX513" i="64" s="1"/>
  <c r="BY514" i="64" s="1"/>
  <c r="BZ515" i="64" s="1"/>
  <c r="CA516" i="64" s="1"/>
  <c r="CB517" i="64" s="1"/>
  <c r="CC518" i="64" s="1"/>
  <c r="CD519" i="64" s="1"/>
  <c r="CE520" i="64" s="1"/>
  <c r="CF521" i="64" s="1"/>
  <c r="CG522" i="64" s="1"/>
  <c r="CH523" i="64" s="1"/>
  <c r="CI524" i="64" s="1"/>
  <c r="CJ525" i="64" s="1"/>
  <c r="CK526" i="64" s="1"/>
  <c r="CL527" i="64" s="1"/>
  <c r="AO1094" i="64"/>
  <c r="AS630" i="64"/>
  <c r="BK453" i="64"/>
  <c r="BL454" i="64" s="1"/>
  <c r="BM455" i="64" s="1"/>
  <c r="BN456" i="64" s="1"/>
  <c r="BO457" i="64" s="1"/>
  <c r="BP458" i="64" s="1"/>
  <c r="BQ459" i="64" s="1"/>
  <c r="BR460" i="64" s="1"/>
  <c r="BS461" i="64" s="1"/>
  <c r="BT462" i="64" s="1"/>
  <c r="BU463" i="64" s="1"/>
  <c r="BV464" i="64" s="1"/>
  <c r="BW465" i="64" s="1"/>
  <c r="BX466" i="64" s="1"/>
  <c r="BY467" i="64" s="1"/>
  <c r="BZ468" i="64" s="1"/>
  <c r="CA469" i="64" s="1"/>
  <c r="CB470" i="64" s="1"/>
  <c r="CC471" i="64" s="1"/>
  <c r="CD472" i="64" s="1"/>
  <c r="CE473" i="64" s="1"/>
  <c r="CF474" i="64" s="1"/>
  <c r="CG475" i="64" s="1"/>
  <c r="CH476" i="64" s="1"/>
  <c r="AT1014" i="64"/>
  <c r="AP1320" i="64"/>
  <c r="BN630" i="64"/>
  <c r="BB504" i="64"/>
  <c r="BC505" i="64" s="1"/>
  <c r="BD506" i="64" s="1"/>
  <c r="BE507" i="64" s="1"/>
  <c r="BF508" i="64" s="1"/>
  <c r="BG509" i="64" s="1"/>
  <c r="BH510" i="64" s="1"/>
  <c r="BI511" i="64" s="1"/>
  <c r="BJ512" i="64" s="1"/>
  <c r="BK513" i="64" s="1"/>
  <c r="BL514" i="64" s="1"/>
  <c r="BM515" i="64" s="1"/>
  <c r="BN516" i="64" s="1"/>
  <c r="BO517" i="64" s="1"/>
  <c r="BP518" i="64" s="1"/>
  <c r="BQ519" i="64" s="1"/>
  <c r="BR520" i="64" s="1"/>
  <c r="BS521" i="64" s="1"/>
  <c r="BT522" i="64" s="1"/>
  <c r="BU523" i="64" s="1"/>
  <c r="BV524" i="64" s="1"/>
  <c r="BW525" i="64" s="1"/>
  <c r="BX526" i="64" s="1"/>
  <c r="BY527" i="64" s="1"/>
  <c r="CB2129" i="64"/>
  <c r="CB2142" i="64" s="1"/>
  <c r="AU630" i="64"/>
  <c r="BG2129" i="64"/>
  <c r="BG2142" i="64" s="1"/>
  <c r="BD1014" i="64"/>
  <c r="AA781" i="64"/>
  <c r="BX504" i="64"/>
  <c r="BY505" i="64" s="1"/>
  <c r="BZ506" i="64" s="1"/>
  <c r="CA507" i="64" s="1"/>
  <c r="CB508" i="64" s="1"/>
  <c r="CC509" i="64" s="1"/>
  <c r="CD510" i="64" s="1"/>
  <c r="CE511" i="64" s="1"/>
  <c r="CF512" i="64" s="1"/>
  <c r="CG513" i="64" s="1"/>
  <c r="CH514" i="64" s="1"/>
  <c r="CI515" i="64" s="1"/>
  <c r="CJ516" i="64" s="1"/>
  <c r="CK517" i="64" s="1"/>
  <c r="CL518" i="64" s="1"/>
  <c r="AO1320" i="64"/>
  <c r="CH630" i="64"/>
  <c r="AA1320" i="64"/>
  <c r="U630" i="64"/>
  <c r="BY1320" i="64"/>
  <c r="AC453" i="64"/>
  <c r="AD454" i="64" s="1"/>
  <c r="AE455" i="64" s="1"/>
  <c r="AF456" i="64" s="1"/>
  <c r="AG457" i="64" s="1"/>
  <c r="AH458" i="64" s="1"/>
  <c r="AI459" i="64" s="1"/>
  <c r="AJ460" i="64" s="1"/>
  <c r="AK461" i="64" s="1"/>
  <c r="AL462" i="64" s="1"/>
  <c r="AM463" i="64" s="1"/>
  <c r="AN464" i="64" s="1"/>
  <c r="AO465" i="64" s="1"/>
  <c r="AP466" i="64" s="1"/>
  <c r="AQ467" i="64" s="1"/>
  <c r="AR468" i="64" s="1"/>
  <c r="AS469" i="64" s="1"/>
  <c r="AT470" i="64" s="1"/>
  <c r="AU471" i="64" s="1"/>
  <c r="AV472" i="64" s="1"/>
  <c r="AW473" i="64" s="1"/>
  <c r="AX474" i="64" s="1"/>
  <c r="AY475" i="64" s="1"/>
  <c r="AZ476" i="64" s="1"/>
  <c r="BY781" i="64"/>
  <c r="AY453" i="64"/>
  <c r="AZ454" i="64" s="1"/>
  <c r="BA455" i="64" s="1"/>
  <c r="BB456" i="64" s="1"/>
  <c r="BC457" i="64" s="1"/>
  <c r="BD458" i="64" s="1"/>
  <c r="BE459" i="64" s="1"/>
  <c r="BF460" i="64" s="1"/>
  <c r="BG461" i="64" s="1"/>
  <c r="BH462" i="64" s="1"/>
  <c r="BI463" i="64" s="1"/>
  <c r="BJ464" i="64" s="1"/>
  <c r="BK465" i="64" s="1"/>
  <c r="BL466" i="64" s="1"/>
  <c r="BM467" i="64" s="1"/>
  <c r="BN468" i="64" s="1"/>
  <c r="BO469" i="64" s="1"/>
  <c r="BP470" i="64" s="1"/>
  <c r="BQ471" i="64" s="1"/>
  <c r="BR472" i="64" s="1"/>
  <c r="BS473" i="64" s="1"/>
  <c r="BT474" i="64" s="1"/>
  <c r="BU475" i="64" s="1"/>
  <c r="BV476" i="64" s="1"/>
  <c r="BT781" i="64"/>
  <c r="AI630" i="64"/>
  <c r="CH1320" i="64"/>
  <c r="Y1014" i="64"/>
  <c r="BP3004" i="64"/>
  <c r="CJ453" i="64"/>
  <c r="CK454" i="64" s="1"/>
  <c r="CL455" i="64" s="1"/>
  <c r="AT1094" i="64"/>
  <c r="BM781" i="64"/>
  <c r="AU1014" i="64"/>
  <c r="AV2129" i="64"/>
  <c r="AV2142" i="64" s="1"/>
  <c r="CA453" i="64"/>
  <c r="CB454" i="64" s="1"/>
  <c r="CC455" i="64" s="1"/>
  <c r="CD456" i="64" s="1"/>
  <c r="CE457" i="64" s="1"/>
  <c r="CF458" i="64" s="1"/>
  <c r="CG459" i="64" s="1"/>
  <c r="CH460" i="64" s="1"/>
  <c r="CI461" i="64" s="1"/>
  <c r="CJ462" i="64" s="1"/>
  <c r="CK463" i="64" s="1"/>
  <c r="CL464" i="64" s="1"/>
  <c r="BU630" i="64"/>
  <c r="AT453" i="64"/>
  <c r="AU454" i="64" s="1"/>
  <c r="AV455" i="64" s="1"/>
  <c r="AW456" i="64" s="1"/>
  <c r="AX457" i="64" s="1"/>
  <c r="AY458" i="64" s="1"/>
  <c r="AZ459" i="64" s="1"/>
  <c r="BA460" i="64" s="1"/>
  <c r="BB461" i="64" s="1"/>
  <c r="BC462" i="64" s="1"/>
  <c r="BD463" i="64" s="1"/>
  <c r="BE464" i="64" s="1"/>
  <c r="BF465" i="64" s="1"/>
  <c r="BG466" i="64" s="1"/>
  <c r="BH467" i="64" s="1"/>
  <c r="BI468" i="64" s="1"/>
  <c r="BJ469" i="64" s="1"/>
  <c r="BK470" i="64" s="1"/>
  <c r="BL471" i="64" s="1"/>
  <c r="BM472" i="64" s="1"/>
  <c r="BN473" i="64" s="1"/>
  <c r="BO474" i="64" s="1"/>
  <c r="BP475" i="64" s="1"/>
  <c r="BQ476" i="64" s="1"/>
  <c r="AX1320" i="64"/>
  <c r="AA504" i="64"/>
  <c r="AB505" i="64" s="1"/>
  <c r="AC506" i="64" s="1"/>
  <c r="AD507" i="64" s="1"/>
  <c r="AE508" i="64" s="1"/>
  <c r="AF509" i="64" s="1"/>
  <c r="AG510" i="64" s="1"/>
  <c r="AH511" i="64" s="1"/>
  <c r="AI512" i="64" s="1"/>
  <c r="AJ513" i="64" s="1"/>
  <c r="AK514" i="64" s="1"/>
  <c r="AL515" i="64" s="1"/>
  <c r="AM516" i="64" s="1"/>
  <c r="AN517" i="64" s="1"/>
  <c r="AO518" i="64" s="1"/>
  <c r="AP519" i="64" s="1"/>
  <c r="AQ520" i="64" s="1"/>
  <c r="AR521" i="64" s="1"/>
  <c r="AS522" i="64" s="1"/>
  <c r="AT523" i="64" s="1"/>
  <c r="AU524" i="64" s="1"/>
  <c r="AV525" i="64" s="1"/>
  <c r="AW526" i="64" s="1"/>
  <c r="AX527" i="64" s="1"/>
  <c r="BJ504" i="64"/>
  <c r="BK505" i="64" s="1"/>
  <c r="BL506" i="64" s="1"/>
  <c r="BM507" i="64" s="1"/>
  <c r="BN508" i="64" s="1"/>
  <c r="BO509" i="64" s="1"/>
  <c r="BP510" i="64" s="1"/>
  <c r="BQ511" i="64" s="1"/>
  <c r="BR512" i="64" s="1"/>
  <c r="BS513" i="64" s="1"/>
  <c r="BT514" i="64" s="1"/>
  <c r="BU515" i="64" s="1"/>
  <c r="BV516" i="64" s="1"/>
  <c r="BW517" i="64" s="1"/>
  <c r="BX518" i="64" s="1"/>
  <c r="BY519" i="64" s="1"/>
  <c r="BZ520" i="64" s="1"/>
  <c r="CA521" i="64" s="1"/>
  <c r="CB522" i="64" s="1"/>
  <c r="CC523" i="64" s="1"/>
  <c r="CD524" i="64" s="1"/>
  <c r="CE525" i="64" s="1"/>
  <c r="CF526" i="64" s="1"/>
  <c r="CG527" i="64" s="1"/>
  <c r="Z2129" i="64"/>
  <c r="Z2142" i="64" s="1"/>
  <c r="CD630" i="64"/>
  <c r="CB453" i="64"/>
  <c r="CC454" i="64" s="1"/>
  <c r="CD455" i="64" s="1"/>
  <c r="CE456" i="64" s="1"/>
  <c r="CF457" i="64" s="1"/>
  <c r="CG458" i="64" s="1"/>
  <c r="CH459" i="64" s="1"/>
  <c r="CI460" i="64" s="1"/>
  <c r="CJ461" i="64" s="1"/>
  <c r="CK462" i="64" s="1"/>
  <c r="CL463" i="64" s="1"/>
  <c r="BP453" i="64"/>
  <c r="BQ454" i="64" s="1"/>
  <c r="BR455" i="64" s="1"/>
  <c r="BS456" i="64" s="1"/>
  <c r="BT457" i="64" s="1"/>
  <c r="BU458" i="64" s="1"/>
  <c r="BV459" i="64" s="1"/>
  <c r="BW460" i="64" s="1"/>
  <c r="BX461" i="64" s="1"/>
  <c r="BY462" i="64" s="1"/>
  <c r="BZ463" i="64" s="1"/>
  <c r="CA464" i="64" s="1"/>
  <c r="CB465" i="64" s="1"/>
  <c r="CC466" i="64" s="1"/>
  <c r="CD467" i="64" s="1"/>
  <c r="CE468" i="64" s="1"/>
  <c r="CF469" i="64" s="1"/>
  <c r="CG470" i="64" s="1"/>
  <c r="CH471" i="64" s="1"/>
  <c r="CI472" i="64" s="1"/>
  <c r="CJ473" i="64" s="1"/>
  <c r="CK474" i="64" s="1"/>
  <c r="CL475" i="64" s="1"/>
  <c r="BC2129" i="64"/>
  <c r="BC2142" i="64" s="1"/>
  <c r="BW1320" i="64"/>
  <c r="BT630" i="64"/>
  <c r="AB630" i="64"/>
  <c r="BN504" i="64"/>
  <c r="BO505" i="64" s="1"/>
  <c r="BP506" i="64" s="1"/>
  <c r="BQ507" i="64" s="1"/>
  <c r="BR508" i="64" s="1"/>
  <c r="BS509" i="64" s="1"/>
  <c r="BT510" i="64" s="1"/>
  <c r="BU511" i="64" s="1"/>
  <c r="BV512" i="64" s="1"/>
  <c r="BW513" i="64" s="1"/>
  <c r="BX514" i="64" s="1"/>
  <c r="BY515" i="64" s="1"/>
  <c r="BZ516" i="64" s="1"/>
  <c r="CA517" i="64" s="1"/>
  <c r="CB518" i="64" s="1"/>
  <c r="CC519" i="64" s="1"/>
  <c r="CD520" i="64" s="1"/>
  <c r="CE521" i="64" s="1"/>
  <c r="CF522" i="64" s="1"/>
  <c r="CG523" i="64" s="1"/>
  <c r="CH524" i="64" s="1"/>
  <c r="CI525" i="64" s="1"/>
  <c r="CJ526" i="64" s="1"/>
  <c r="CK527" i="64" s="1"/>
  <c r="AB504" i="64"/>
  <c r="AC505" i="64" s="1"/>
  <c r="AD506" i="64" s="1"/>
  <c r="AE507" i="64" s="1"/>
  <c r="AF508" i="64" s="1"/>
  <c r="AG509" i="64" s="1"/>
  <c r="AH510" i="64" s="1"/>
  <c r="AI511" i="64" s="1"/>
  <c r="AJ512" i="64" s="1"/>
  <c r="AK513" i="64" s="1"/>
  <c r="AL514" i="64" s="1"/>
  <c r="AM515" i="64" s="1"/>
  <c r="AN516" i="64" s="1"/>
  <c r="AO517" i="64" s="1"/>
  <c r="AP518" i="64" s="1"/>
  <c r="AQ519" i="64" s="1"/>
  <c r="AR520" i="64" s="1"/>
  <c r="AS521" i="64" s="1"/>
  <c r="AT522" i="64" s="1"/>
  <c r="AU523" i="64" s="1"/>
  <c r="AV524" i="64" s="1"/>
  <c r="AW525" i="64" s="1"/>
  <c r="AX526" i="64" s="1"/>
  <c r="AY527" i="64" s="1"/>
  <c r="CH2129" i="64"/>
  <c r="CH2142" i="64" s="1"/>
  <c r="BF630" i="64"/>
  <c r="BN1094" i="64"/>
  <c r="Y1094" i="64"/>
  <c r="AV3004" i="64"/>
  <c r="BJ2129" i="64"/>
  <c r="BJ2142" i="64" s="1"/>
  <c r="AZ504" i="64"/>
  <c r="BA505" i="64" s="1"/>
  <c r="BB506" i="64" s="1"/>
  <c r="BC507" i="64" s="1"/>
  <c r="BD508" i="64" s="1"/>
  <c r="BE509" i="64" s="1"/>
  <c r="BF510" i="64" s="1"/>
  <c r="BG511" i="64" s="1"/>
  <c r="BH512" i="64" s="1"/>
  <c r="BI513" i="64" s="1"/>
  <c r="BJ514" i="64" s="1"/>
  <c r="BK515" i="64" s="1"/>
  <c r="BL516" i="64" s="1"/>
  <c r="BM517" i="64" s="1"/>
  <c r="BN518" i="64" s="1"/>
  <c r="BO519" i="64" s="1"/>
  <c r="BP520" i="64" s="1"/>
  <c r="BQ521" i="64" s="1"/>
  <c r="BR522" i="64" s="1"/>
  <c r="BS523" i="64" s="1"/>
  <c r="BT524" i="64" s="1"/>
  <c r="BU525" i="64" s="1"/>
  <c r="BV526" i="64" s="1"/>
  <c r="BW527" i="64" s="1"/>
  <c r="BG1094" i="64"/>
  <c r="AQ1320" i="64"/>
  <c r="CK1014" i="64"/>
  <c r="BZ1320" i="64"/>
  <c r="BK504" i="64"/>
  <c r="BL505" i="64" s="1"/>
  <c r="BM506" i="64" s="1"/>
  <c r="BN507" i="64" s="1"/>
  <c r="BO508" i="64" s="1"/>
  <c r="BP509" i="64" s="1"/>
  <c r="BQ510" i="64" s="1"/>
  <c r="BR511" i="64" s="1"/>
  <c r="BS512" i="64" s="1"/>
  <c r="BT513" i="64" s="1"/>
  <c r="BU514" i="64" s="1"/>
  <c r="BV515" i="64" s="1"/>
  <c r="BW516" i="64" s="1"/>
  <c r="BX517" i="64" s="1"/>
  <c r="BY518" i="64" s="1"/>
  <c r="BZ519" i="64" s="1"/>
  <c r="CA520" i="64" s="1"/>
  <c r="CB521" i="64" s="1"/>
  <c r="CC522" i="64" s="1"/>
  <c r="CD523" i="64" s="1"/>
  <c r="CE524" i="64" s="1"/>
  <c r="CF525" i="64" s="1"/>
  <c r="CG526" i="64" s="1"/>
  <c r="CH527" i="64" s="1"/>
  <c r="BK630" i="64"/>
  <c r="AN504" i="64"/>
  <c r="AO505" i="64" s="1"/>
  <c r="AP506" i="64" s="1"/>
  <c r="AQ507" i="64" s="1"/>
  <c r="AR508" i="64" s="1"/>
  <c r="AS509" i="64" s="1"/>
  <c r="AT510" i="64" s="1"/>
  <c r="AU511" i="64" s="1"/>
  <c r="AV512" i="64" s="1"/>
  <c r="AW513" i="64" s="1"/>
  <c r="AX514" i="64" s="1"/>
  <c r="AY515" i="64" s="1"/>
  <c r="AZ516" i="64" s="1"/>
  <c r="BA517" i="64" s="1"/>
  <c r="BB518" i="64" s="1"/>
  <c r="BC519" i="64" s="1"/>
  <c r="BD520" i="64" s="1"/>
  <c r="BE521" i="64" s="1"/>
  <c r="BF522" i="64" s="1"/>
  <c r="BG523" i="64" s="1"/>
  <c r="BH524" i="64" s="1"/>
  <c r="BI525" i="64" s="1"/>
  <c r="BJ526" i="64" s="1"/>
  <c r="BK527" i="64" s="1"/>
  <c r="BX1320" i="64"/>
  <c r="AB453" i="64"/>
  <c r="AC454" i="64" s="1"/>
  <c r="AD455" i="64" s="1"/>
  <c r="AE456" i="64" s="1"/>
  <c r="AF457" i="64" s="1"/>
  <c r="AG458" i="64" s="1"/>
  <c r="AH459" i="64" s="1"/>
  <c r="AI460" i="64" s="1"/>
  <c r="AJ461" i="64" s="1"/>
  <c r="AK462" i="64" s="1"/>
  <c r="AL463" i="64" s="1"/>
  <c r="AM464" i="64" s="1"/>
  <c r="AN465" i="64" s="1"/>
  <c r="AO466" i="64" s="1"/>
  <c r="AP467" i="64" s="1"/>
  <c r="AQ468" i="64" s="1"/>
  <c r="AR469" i="64" s="1"/>
  <c r="AS470" i="64" s="1"/>
  <c r="AT471" i="64" s="1"/>
  <c r="AU472" i="64" s="1"/>
  <c r="AV473" i="64" s="1"/>
  <c r="AW474" i="64" s="1"/>
  <c r="AX475" i="64" s="1"/>
  <c r="AY476" i="64" s="1"/>
  <c r="BL453" i="64"/>
  <c r="BM454" i="64" s="1"/>
  <c r="BN455" i="64" s="1"/>
  <c r="BO456" i="64" s="1"/>
  <c r="BP457" i="64" s="1"/>
  <c r="BQ458" i="64" s="1"/>
  <c r="BR459" i="64" s="1"/>
  <c r="BS460" i="64" s="1"/>
  <c r="BT461" i="64" s="1"/>
  <c r="BU462" i="64" s="1"/>
  <c r="BV463" i="64" s="1"/>
  <c r="BW464" i="64" s="1"/>
  <c r="BX465" i="64" s="1"/>
  <c r="BY466" i="64" s="1"/>
  <c r="BZ467" i="64" s="1"/>
  <c r="CA468" i="64" s="1"/>
  <c r="CB469" i="64" s="1"/>
  <c r="CC470" i="64" s="1"/>
  <c r="CD471" i="64" s="1"/>
  <c r="CE472" i="64" s="1"/>
  <c r="CF473" i="64" s="1"/>
  <c r="CG474" i="64" s="1"/>
  <c r="CH475" i="64" s="1"/>
  <c r="CI476" i="64" s="1"/>
  <c r="BI630" i="64"/>
  <c r="CD2129" i="64"/>
  <c r="CD2142" i="64" s="1"/>
  <c r="CJ630" i="64"/>
  <c r="AK453" i="64"/>
  <c r="AL454" i="64" s="1"/>
  <c r="AM455" i="64" s="1"/>
  <c r="AN456" i="64" s="1"/>
  <c r="AO457" i="64" s="1"/>
  <c r="AP458" i="64" s="1"/>
  <c r="AQ459" i="64" s="1"/>
  <c r="AR460" i="64" s="1"/>
  <c r="AS461" i="64" s="1"/>
  <c r="AT462" i="64" s="1"/>
  <c r="AU463" i="64" s="1"/>
  <c r="AV464" i="64" s="1"/>
  <c r="AW465" i="64" s="1"/>
  <c r="AX466" i="64" s="1"/>
  <c r="AY467" i="64" s="1"/>
  <c r="AZ468" i="64" s="1"/>
  <c r="BA469" i="64" s="1"/>
  <c r="BB470" i="64" s="1"/>
  <c r="BC471" i="64" s="1"/>
  <c r="BD472" i="64" s="1"/>
  <c r="BE473" i="64" s="1"/>
  <c r="BF474" i="64" s="1"/>
  <c r="BG475" i="64" s="1"/>
  <c r="BH476" i="64" s="1"/>
  <c r="AA630" i="64"/>
  <c r="BA781" i="64"/>
  <c r="X1320" i="64"/>
  <c r="BD504" i="64"/>
  <c r="BE505" i="64" s="1"/>
  <c r="BF506" i="64" s="1"/>
  <c r="BG507" i="64" s="1"/>
  <c r="BH508" i="64" s="1"/>
  <c r="BI509" i="64" s="1"/>
  <c r="BJ510" i="64" s="1"/>
  <c r="BK511" i="64" s="1"/>
  <c r="BL512" i="64" s="1"/>
  <c r="BM513" i="64" s="1"/>
  <c r="BN514" i="64" s="1"/>
  <c r="BO515" i="64" s="1"/>
  <c r="BP516" i="64" s="1"/>
  <c r="BQ517" i="64" s="1"/>
  <c r="BR518" i="64" s="1"/>
  <c r="BS519" i="64" s="1"/>
  <c r="BT520" i="64" s="1"/>
  <c r="BU521" i="64" s="1"/>
  <c r="BV522" i="64" s="1"/>
  <c r="BW523" i="64" s="1"/>
  <c r="BX524" i="64" s="1"/>
  <c r="BY525" i="64" s="1"/>
  <c r="BZ526" i="64" s="1"/>
  <c r="CA527" i="64" s="1"/>
  <c r="AQ781" i="64"/>
  <c r="AX2129" i="64"/>
  <c r="AX2142" i="64" s="1"/>
  <c r="BF3004" i="64"/>
  <c r="BQ504" i="64"/>
  <c r="BR505" i="64" s="1"/>
  <c r="BS506" i="64" s="1"/>
  <c r="BT507" i="64" s="1"/>
  <c r="BU508" i="64" s="1"/>
  <c r="BV509" i="64" s="1"/>
  <c r="BW510" i="64" s="1"/>
  <c r="BX511" i="64" s="1"/>
  <c r="BY512" i="64" s="1"/>
  <c r="BZ513" i="64" s="1"/>
  <c r="CA514" i="64" s="1"/>
  <c r="CB515" i="64" s="1"/>
  <c r="CC516" i="64" s="1"/>
  <c r="CD517" i="64" s="1"/>
  <c r="CE518" i="64" s="1"/>
  <c r="CF519" i="64" s="1"/>
  <c r="CG520" i="64" s="1"/>
  <c r="CH521" i="64" s="1"/>
  <c r="CI522" i="64" s="1"/>
  <c r="CJ523" i="64" s="1"/>
  <c r="CK524" i="64" s="1"/>
  <c r="CL525" i="64" s="1"/>
  <c r="AZ2129" i="64"/>
  <c r="AZ2142" i="64" s="1"/>
  <c r="BX453" i="64"/>
  <c r="BY454" i="64" s="1"/>
  <c r="BZ455" i="64" s="1"/>
  <c r="CA456" i="64" s="1"/>
  <c r="CB457" i="64" s="1"/>
  <c r="CC458" i="64" s="1"/>
  <c r="CD459" i="64" s="1"/>
  <c r="CE460" i="64" s="1"/>
  <c r="CF461" i="64" s="1"/>
  <c r="CG462" i="64" s="1"/>
  <c r="CH463" i="64" s="1"/>
  <c r="CI464" i="64" s="1"/>
  <c r="CJ465" i="64" s="1"/>
  <c r="CK466" i="64" s="1"/>
  <c r="CL467" i="64" s="1"/>
  <c r="W630" i="64"/>
  <c r="BM2129" i="64"/>
  <c r="BM2142" i="64" s="1"/>
  <c r="AC2129" i="64"/>
  <c r="AC2142" i="64" s="1"/>
  <c r="BZ453" i="64"/>
  <c r="CA454" i="64" s="1"/>
  <c r="CB455" i="64" s="1"/>
  <c r="CC456" i="64" s="1"/>
  <c r="CD457" i="64" s="1"/>
  <c r="CE458" i="64" s="1"/>
  <c r="CF459" i="64" s="1"/>
  <c r="CG460" i="64" s="1"/>
  <c r="CH461" i="64" s="1"/>
  <c r="CI462" i="64" s="1"/>
  <c r="CJ463" i="64" s="1"/>
  <c r="CK464" i="64" s="1"/>
  <c r="CL465" i="64" s="1"/>
  <c r="AH630" i="64"/>
  <c r="V781" i="64"/>
  <c r="CE453" i="64"/>
  <c r="CF454" i="64" s="1"/>
  <c r="CG455" i="64" s="1"/>
  <c r="CH456" i="64" s="1"/>
  <c r="CI457" i="64" s="1"/>
  <c r="CJ458" i="64" s="1"/>
  <c r="CK459" i="64" s="1"/>
  <c r="CL460" i="64" s="1"/>
  <c r="BT3004" i="64"/>
  <c r="CK2129" i="64"/>
  <c r="CK2142" i="64" s="1"/>
  <c r="T781" i="64"/>
  <c r="AU453" i="64"/>
  <c r="AV454" i="64" s="1"/>
  <c r="AW455" i="64" s="1"/>
  <c r="AX456" i="64" s="1"/>
  <c r="AY457" i="64" s="1"/>
  <c r="AZ458" i="64" s="1"/>
  <c r="BA459" i="64" s="1"/>
  <c r="BB460" i="64" s="1"/>
  <c r="BC461" i="64" s="1"/>
  <c r="BD462" i="64" s="1"/>
  <c r="BE463" i="64" s="1"/>
  <c r="BF464" i="64" s="1"/>
  <c r="BG465" i="64" s="1"/>
  <c r="BH466" i="64" s="1"/>
  <c r="BI467" i="64" s="1"/>
  <c r="BJ468" i="64" s="1"/>
  <c r="BK469" i="64" s="1"/>
  <c r="BL470" i="64" s="1"/>
  <c r="BM471" i="64" s="1"/>
  <c r="BN472" i="64" s="1"/>
  <c r="BO473" i="64" s="1"/>
  <c r="BP474" i="64" s="1"/>
  <c r="BQ475" i="64" s="1"/>
  <c r="BR476" i="64" s="1"/>
  <c r="CE1094" i="64"/>
  <c r="BJ781" i="64"/>
  <c r="BV3004" i="64"/>
  <c r="AJ781" i="64"/>
  <c r="AR3004" i="64"/>
  <c r="CH504" i="64"/>
  <c r="CI505" i="64" s="1"/>
  <c r="CJ506" i="64" s="1"/>
  <c r="CK507" i="64" s="1"/>
  <c r="CL508" i="64" s="1"/>
  <c r="CC1320" i="64"/>
  <c r="AR630" i="64"/>
  <c r="CD3004" i="64"/>
  <c r="BI2129" i="64"/>
  <c r="BI2142" i="64" s="1"/>
  <c r="BM3004" i="64"/>
  <c r="AO3004" i="64"/>
  <c r="BX1014" i="64"/>
  <c r="AP504" i="64"/>
  <c r="AQ505" i="64" s="1"/>
  <c r="AR506" i="64" s="1"/>
  <c r="AS507" i="64" s="1"/>
  <c r="AT508" i="64" s="1"/>
  <c r="AU509" i="64" s="1"/>
  <c r="AV510" i="64" s="1"/>
  <c r="AW511" i="64" s="1"/>
  <c r="AX512" i="64" s="1"/>
  <c r="AY513" i="64" s="1"/>
  <c r="AZ514" i="64" s="1"/>
  <c r="BA515" i="64" s="1"/>
  <c r="BB516" i="64" s="1"/>
  <c r="BC517" i="64" s="1"/>
  <c r="BD518" i="64" s="1"/>
  <c r="BE519" i="64" s="1"/>
  <c r="BF520" i="64" s="1"/>
  <c r="BG521" i="64" s="1"/>
  <c r="BH522" i="64" s="1"/>
  <c r="BI523" i="64" s="1"/>
  <c r="BJ524" i="64" s="1"/>
  <c r="BK525" i="64" s="1"/>
  <c r="BL526" i="64" s="1"/>
  <c r="BM527" i="64" s="1"/>
  <c r="AH504" i="64"/>
  <c r="AI505" i="64" s="1"/>
  <c r="AJ506" i="64" s="1"/>
  <c r="AK507" i="64" s="1"/>
  <c r="AL508" i="64" s="1"/>
  <c r="AM509" i="64" s="1"/>
  <c r="AN510" i="64" s="1"/>
  <c r="AO511" i="64" s="1"/>
  <c r="AP512" i="64" s="1"/>
  <c r="AQ513" i="64" s="1"/>
  <c r="AR514" i="64" s="1"/>
  <c r="AS515" i="64" s="1"/>
  <c r="AT516" i="64" s="1"/>
  <c r="AU517" i="64" s="1"/>
  <c r="AV518" i="64" s="1"/>
  <c r="AW519" i="64" s="1"/>
  <c r="AX520" i="64" s="1"/>
  <c r="AY521" i="64" s="1"/>
  <c r="AZ522" i="64" s="1"/>
  <c r="BA523" i="64" s="1"/>
  <c r="BB524" i="64" s="1"/>
  <c r="BC525" i="64" s="1"/>
  <c r="BD526" i="64" s="1"/>
  <c r="BE527" i="64" s="1"/>
  <c r="AK1320" i="64"/>
  <c r="T454" i="64"/>
  <c r="U455" i="64" s="1"/>
  <c r="V456" i="64" s="1"/>
  <c r="W457" i="64" s="1"/>
  <c r="X458" i="64" s="1"/>
  <c r="Y459" i="64" s="1"/>
  <c r="Z460" i="64" s="1"/>
  <c r="AA461" i="64" s="1"/>
  <c r="AB462" i="64" s="1"/>
  <c r="AC463" i="64" s="1"/>
  <c r="AD464" i="64" s="1"/>
  <c r="AE465" i="64" s="1"/>
  <c r="AF466" i="64" s="1"/>
  <c r="AG467" i="64" s="1"/>
  <c r="AH468" i="64" s="1"/>
  <c r="AI469" i="64" s="1"/>
  <c r="AJ470" i="64" s="1"/>
  <c r="AK471" i="64" s="1"/>
  <c r="AL472" i="64" s="1"/>
  <c r="AM473" i="64" s="1"/>
  <c r="AN474" i="64" s="1"/>
  <c r="AO475" i="64" s="1"/>
  <c r="AP476" i="64" s="1"/>
  <c r="AQ477" i="64" s="1"/>
  <c r="AY504" i="64"/>
  <c r="AZ505" i="64" s="1"/>
  <c r="BA506" i="64" s="1"/>
  <c r="BB507" i="64" s="1"/>
  <c r="BC508" i="64" s="1"/>
  <c r="BD509" i="64" s="1"/>
  <c r="BE510" i="64" s="1"/>
  <c r="BF511" i="64" s="1"/>
  <c r="BG512" i="64" s="1"/>
  <c r="BH513" i="64" s="1"/>
  <c r="BI514" i="64" s="1"/>
  <c r="BJ515" i="64" s="1"/>
  <c r="BK516" i="64" s="1"/>
  <c r="BL517" i="64" s="1"/>
  <c r="BM518" i="64" s="1"/>
  <c r="BN519" i="64" s="1"/>
  <c r="BO520" i="64" s="1"/>
  <c r="BP521" i="64" s="1"/>
  <c r="BQ522" i="64" s="1"/>
  <c r="BR523" i="64" s="1"/>
  <c r="BS524" i="64" s="1"/>
  <c r="BT525" i="64" s="1"/>
  <c r="BU526" i="64" s="1"/>
  <c r="BV527" i="64" s="1"/>
  <c r="AI1320" i="64"/>
  <c r="AR1320" i="64"/>
  <c r="BZ1094" i="64"/>
  <c r="BV781" i="64"/>
  <c r="BK2129" i="64"/>
  <c r="BK2142" i="64" s="1"/>
  <c r="AU3004" i="64"/>
  <c r="BY504" i="64"/>
  <c r="BZ505" i="64" s="1"/>
  <c r="CA506" i="64" s="1"/>
  <c r="CB507" i="64" s="1"/>
  <c r="CC508" i="64" s="1"/>
  <c r="CD509" i="64" s="1"/>
  <c r="CE510" i="64" s="1"/>
  <c r="CF511" i="64" s="1"/>
  <c r="CG512" i="64" s="1"/>
  <c r="CH513" i="64" s="1"/>
  <c r="CI514" i="64" s="1"/>
  <c r="CJ515" i="64" s="1"/>
  <c r="CK516" i="64" s="1"/>
  <c r="CL517" i="64" s="1"/>
  <c r="AP1014" i="64"/>
  <c r="CK504" i="64"/>
  <c r="CL505" i="64" s="1"/>
  <c r="BN3004" i="64"/>
  <c r="CI453" i="64"/>
  <c r="CJ454" i="64" s="1"/>
  <c r="CK455" i="64" s="1"/>
  <c r="CL456" i="64" s="1"/>
  <c r="CB630" i="64"/>
  <c r="BI3004" i="64"/>
  <c r="BH781" i="64"/>
  <c r="AV504" i="64"/>
  <c r="AW505" i="64" s="1"/>
  <c r="AX506" i="64" s="1"/>
  <c r="AY507" i="64" s="1"/>
  <c r="AZ508" i="64" s="1"/>
  <c r="BA509" i="64" s="1"/>
  <c r="BB510" i="64" s="1"/>
  <c r="BC511" i="64" s="1"/>
  <c r="BD512" i="64" s="1"/>
  <c r="BE513" i="64" s="1"/>
  <c r="BF514" i="64" s="1"/>
  <c r="BG515" i="64" s="1"/>
  <c r="BH516" i="64" s="1"/>
  <c r="BI517" i="64" s="1"/>
  <c r="BJ518" i="64" s="1"/>
  <c r="BK519" i="64" s="1"/>
  <c r="BL520" i="64" s="1"/>
  <c r="BM521" i="64" s="1"/>
  <c r="BN522" i="64" s="1"/>
  <c r="BO523" i="64" s="1"/>
  <c r="BP524" i="64" s="1"/>
  <c r="BQ525" i="64" s="1"/>
  <c r="BR526" i="64" s="1"/>
  <c r="BS527" i="64" s="1"/>
  <c r="AA453" i="64"/>
  <c r="AB454" i="64" s="1"/>
  <c r="AC455" i="64" s="1"/>
  <c r="AD456" i="64" s="1"/>
  <c r="AE457" i="64" s="1"/>
  <c r="AF458" i="64" s="1"/>
  <c r="AG459" i="64" s="1"/>
  <c r="AH460" i="64" s="1"/>
  <c r="AI461" i="64" s="1"/>
  <c r="AJ462" i="64" s="1"/>
  <c r="AK463" i="64" s="1"/>
  <c r="AL464" i="64" s="1"/>
  <c r="AM465" i="64" s="1"/>
  <c r="AN466" i="64" s="1"/>
  <c r="AO467" i="64" s="1"/>
  <c r="AP468" i="64" s="1"/>
  <c r="AQ469" i="64" s="1"/>
  <c r="AR470" i="64" s="1"/>
  <c r="AS471" i="64" s="1"/>
  <c r="AT472" i="64" s="1"/>
  <c r="AU473" i="64" s="1"/>
  <c r="AV474" i="64" s="1"/>
  <c r="AW475" i="64" s="1"/>
  <c r="AX476" i="64" s="1"/>
  <c r="BR1094" i="64"/>
  <c r="BP630" i="64"/>
  <c r="AC3004" i="64"/>
  <c r="AY3004" i="64"/>
  <c r="AO630" i="64"/>
  <c r="AV1320" i="64"/>
  <c r="AC1320" i="64"/>
  <c r="BH1014" i="64"/>
  <c r="BG1320" i="64"/>
  <c r="Z781" i="64"/>
  <c r="BJ1014" i="64"/>
  <c r="BO781" i="64"/>
  <c r="AN1014" i="64"/>
  <c r="BD1320" i="64"/>
  <c r="BG504" i="64"/>
  <c r="BH505" i="64" s="1"/>
  <c r="BI506" i="64" s="1"/>
  <c r="BJ507" i="64" s="1"/>
  <c r="BK508" i="64" s="1"/>
  <c r="BL509" i="64" s="1"/>
  <c r="BM510" i="64" s="1"/>
  <c r="BN511" i="64" s="1"/>
  <c r="BO512" i="64" s="1"/>
  <c r="BP513" i="64" s="1"/>
  <c r="BQ514" i="64" s="1"/>
  <c r="BR515" i="64" s="1"/>
  <c r="BS516" i="64" s="1"/>
  <c r="BT517" i="64" s="1"/>
  <c r="BU518" i="64" s="1"/>
  <c r="BV519" i="64" s="1"/>
  <c r="BW520" i="64" s="1"/>
  <c r="BX521" i="64" s="1"/>
  <c r="BY522" i="64" s="1"/>
  <c r="BZ523" i="64" s="1"/>
  <c r="CA524" i="64" s="1"/>
  <c r="CB525" i="64" s="1"/>
  <c r="CC526" i="64" s="1"/>
  <c r="CD527" i="64" s="1"/>
  <c r="V1014" i="64"/>
  <c r="BJ3004" i="64"/>
  <c r="T1320" i="64"/>
  <c r="AM504" i="64"/>
  <c r="AN505" i="64" s="1"/>
  <c r="AO506" i="64" s="1"/>
  <c r="AP507" i="64" s="1"/>
  <c r="AQ508" i="64" s="1"/>
  <c r="AR509" i="64" s="1"/>
  <c r="AS510" i="64" s="1"/>
  <c r="AT511" i="64" s="1"/>
  <c r="AU512" i="64" s="1"/>
  <c r="AV513" i="64" s="1"/>
  <c r="AW514" i="64" s="1"/>
  <c r="AX515" i="64" s="1"/>
  <c r="AY516" i="64" s="1"/>
  <c r="AZ517" i="64" s="1"/>
  <c r="BA518" i="64" s="1"/>
  <c r="BB519" i="64" s="1"/>
  <c r="BC520" i="64" s="1"/>
  <c r="BD521" i="64" s="1"/>
  <c r="BE522" i="64" s="1"/>
  <c r="BF523" i="64" s="1"/>
  <c r="BG524" i="64" s="1"/>
  <c r="BH525" i="64" s="1"/>
  <c r="BI526" i="64" s="1"/>
  <c r="BJ527" i="64" s="1"/>
  <c r="AL1320" i="64"/>
  <c r="CD1014" i="64"/>
  <c r="BH3004" i="64"/>
  <c r="AA1094" i="64"/>
  <c r="X453" i="64"/>
  <c r="Y454" i="64" s="1"/>
  <c r="Z455" i="64" s="1"/>
  <c r="AA456" i="64" s="1"/>
  <c r="AB457" i="64" s="1"/>
  <c r="AC458" i="64" s="1"/>
  <c r="AD459" i="64" s="1"/>
  <c r="AE460" i="64" s="1"/>
  <c r="AF461" i="64" s="1"/>
  <c r="AG462" i="64" s="1"/>
  <c r="AH463" i="64" s="1"/>
  <c r="AI464" i="64" s="1"/>
  <c r="AJ465" i="64" s="1"/>
  <c r="AK466" i="64" s="1"/>
  <c r="AL467" i="64" s="1"/>
  <c r="AM468" i="64" s="1"/>
  <c r="AN469" i="64" s="1"/>
  <c r="AO470" i="64" s="1"/>
  <c r="AP471" i="64" s="1"/>
  <c r="AQ472" i="64" s="1"/>
  <c r="AR473" i="64" s="1"/>
  <c r="AS474" i="64" s="1"/>
  <c r="AT475" i="64" s="1"/>
  <c r="AU476" i="64" s="1"/>
  <c r="AL1014" i="64"/>
  <c r="AO453" i="64"/>
  <c r="AP454" i="64" s="1"/>
  <c r="AQ455" i="64" s="1"/>
  <c r="AR456" i="64" s="1"/>
  <c r="AS457" i="64" s="1"/>
  <c r="AT458" i="64" s="1"/>
  <c r="AU459" i="64" s="1"/>
  <c r="AV460" i="64" s="1"/>
  <c r="AW461" i="64" s="1"/>
  <c r="AX462" i="64" s="1"/>
  <c r="AY463" i="64" s="1"/>
  <c r="AZ464" i="64" s="1"/>
  <c r="BA465" i="64" s="1"/>
  <c r="BB466" i="64" s="1"/>
  <c r="BC467" i="64" s="1"/>
  <c r="BD468" i="64" s="1"/>
  <c r="BE469" i="64" s="1"/>
  <c r="BF470" i="64" s="1"/>
  <c r="BG471" i="64" s="1"/>
  <c r="BH472" i="64" s="1"/>
  <c r="BI473" i="64" s="1"/>
  <c r="BJ474" i="64" s="1"/>
  <c r="BK475" i="64" s="1"/>
  <c r="BL476" i="64" s="1"/>
  <c r="BM630" i="64"/>
  <c r="BW630" i="64"/>
  <c r="BN453" i="64"/>
  <c r="BO454" i="64" s="1"/>
  <c r="BP455" i="64" s="1"/>
  <c r="BQ456" i="64" s="1"/>
  <c r="BR457" i="64" s="1"/>
  <c r="BS458" i="64" s="1"/>
  <c r="BT459" i="64" s="1"/>
  <c r="BU460" i="64" s="1"/>
  <c r="BV461" i="64" s="1"/>
  <c r="BW462" i="64" s="1"/>
  <c r="BX463" i="64" s="1"/>
  <c r="BY464" i="64" s="1"/>
  <c r="BZ465" i="64" s="1"/>
  <c r="CA466" i="64" s="1"/>
  <c r="CB467" i="64" s="1"/>
  <c r="CC468" i="64" s="1"/>
  <c r="CD469" i="64" s="1"/>
  <c r="CE470" i="64" s="1"/>
  <c r="CF471" i="64" s="1"/>
  <c r="CG472" i="64" s="1"/>
  <c r="CH473" i="64" s="1"/>
  <c r="CI474" i="64" s="1"/>
  <c r="CJ475" i="64" s="1"/>
  <c r="CK476" i="64" s="1"/>
  <c r="AI1094" i="64"/>
  <c r="X1094" i="64"/>
  <c r="BO1014" i="64"/>
  <c r="AT630" i="64"/>
  <c r="AP2129" i="64"/>
  <c r="AP2142" i="64" s="1"/>
  <c r="BR2129" i="64"/>
  <c r="BR2142" i="64" s="1"/>
  <c r="BA1320" i="64"/>
  <c r="BH1094" i="64"/>
  <c r="AE2129" i="64"/>
  <c r="AE2142" i="64" s="1"/>
  <c r="BR504" i="64"/>
  <c r="BS505" i="64" s="1"/>
  <c r="BT506" i="64" s="1"/>
  <c r="BU507" i="64" s="1"/>
  <c r="BV508" i="64" s="1"/>
  <c r="BW509" i="64" s="1"/>
  <c r="BX510" i="64" s="1"/>
  <c r="BY511" i="64" s="1"/>
  <c r="BZ512" i="64" s="1"/>
  <c r="CA513" i="64" s="1"/>
  <c r="CB514" i="64" s="1"/>
  <c r="CC515" i="64" s="1"/>
  <c r="CD516" i="64" s="1"/>
  <c r="CE517" i="64" s="1"/>
  <c r="CF518" i="64" s="1"/>
  <c r="CG519" i="64" s="1"/>
  <c r="CH520" i="64" s="1"/>
  <c r="CI521" i="64" s="1"/>
  <c r="CJ522" i="64" s="1"/>
  <c r="CK523" i="64" s="1"/>
  <c r="CL524" i="64" s="1"/>
  <c r="CA1014" i="64"/>
  <c r="CH781" i="64"/>
  <c r="AA2129" i="64"/>
  <c r="AA2142" i="64" s="1"/>
  <c r="BY453" i="64"/>
  <c r="BZ454" i="64" s="1"/>
  <c r="CA455" i="64" s="1"/>
  <c r="CB456" i="64" s="1"/>
  <c r="CC457" i="64" s="1"/>
  <c r="CD458" i="64" s="1"/>
  <c r="CE459" i="64" s="1"/>
  <c r="CF460" i="64" s="1"/>
  <c r="CG461" i="64" s="1"/>
  <c r="CH462" i="64" s="1"/>
  <c r="CI463" i="64" s="1"/>
  <c r="CJ464" i="64" s="1"/>
  <c r="CK465" i="64" s="1"/>
  <c r="CL466" i="64" s="1"/>
  <c r="BC1094" i="64"/>
  <c r="BS1014" i="64"/>
  <c r="BT1320" i="64"/>
  <c r="BH630" i="64"/>
  <c r="AA1014" i="64"/>
  <c r="AV1014" i="64"/>
  <c r="AZ3004" i="64"/>
  <c r="AD1094" i="64"/>
  <c r="AS453" i="64"/>
  <c r="AT454" i="64" s="1"/>
  <c r="AU455" i="64" s="1"/>
  <c r="AV456" i="64" s="1"/>
  <c r="AW457" i="64" s="1"/>
  <c r="AX458" i="64" s="1"/>
  <c r="AY459" i="64" s="1"/>
  <c r="AZ460" i="64" s="1"/>
  <c r="BA461" i="64" s="1"/>
  <c r="BB462" i="64" s="1"/>
  <c r="BC463" i="64" s="1"/>
  <c r="BD464" i="64" s="1"/>
  <c r="BE465" i="64" s="1"/>
  <c r="BF466" i="64" s="1"/>
  <c r="BG467" i="64" s="1"/>
  <c r="BH468" i="64" s="1"/>
  <c r="BI469" i="64" s="1"/>
  <c r="BJ470" i="64" s="1"/>
  <c r="BK471" i="64" s="1"/>
  <c r="BL472" i="64" s="1"/>
  <c r="BM473" i="64" s="1"/>
  <c r="BN474" i="64" s="1"/>
  <c r="BO475" i="64" s="1"/>
  <c r="BP476" i="64" s="1"/>
  <c r="CE630" i="64"/>
  <c r="W453" i="64"/>
  <c r="X454" i="64" s="1"/>
  <c r="Y455" i="64" s="1"/>
  <c r="Z456" i="64" s="1"/>
  <c r="AA457" i="64" s="1"/>
  <c r="AB458" i="64" s="1"/>
  <c r="AC459" i="64" s="1"/>
  <c r="AD460" i="64" s="1"/>
  <c r="AE461" i="64" s="1"/>
  <c r="AF462" i="64" s="1"/>
  <c r="AG463" i="64" s="1"/>
  <c r="AH464" i="64" s="1"/>
  <c r="AI465" i="64" s="1"/>
  <c r="AJ466" i="64" s="1"/>
  <c r="AK467" i="64" s="1"/>
  <c r="AL468" i="64" s="1"/>
  <c r="AM469" i="64" s="1"/>
  <c r="AN470" i="64" s="1"/>
  <c r="AO471" i="64" s="1"/>
  <c r="AP472" i="64" s="1"/>
  <c r="AQ473" i="64" s="1"/>
  <c r="AR474" i="64" s="1"/>
  <c r="AS475" i="64" s="1"/>
  <c r="AT476" i="64" s="1"/>
  <c r="AQ630" i="64"/>
  <c r="AB1014" i="64"/>
  <c r="AD453" i="64"/>
  <c r="AE454" i="64" s="1"/>
  <c r="AF455" i="64" s="1"/>
  <c r="AG456" i="64" s="1"/>
  <c r="AH457" i="64" s="1"/>
  <c r="AI458" i="64" s="1"/>
  <c r="AJ459" i="64" s="1"/>
  <c r="AK460" i="64" s="1"/>
  <c r="AL461" i="64" s="1"/>
  <c r="AM462" i="64" s="1"/>
  <c r="AN463" i="64" s="1"/>
  <c r="AO464" i="64" s="1"/>
  <c r="AP465" i="64" s="1"/>
  <c r="AQ466" i="64" s="1"/>
  <c r="AR467" i="64" s="1"/>
  <c r="AS468" i="64" s="1"/>
  <c r="AT469" i="64" s="1"/>
  <c r="AU470" i="64" s="1"/>
  <c r="AV471" i="64" s="1"/>
  <c r="AW472" i="64" s="1"/>
  <c r="AX473" i="64" s="1"/>
  <c r="AY474" i="64" s="1"/>
  <c r="AZ475" i="64" s="1"/>
  <c r="BA476" i="64" s="1"/>
  <c r="AW630" i="64"/>
  <c r="AH2129" i="64"/>
  <c r="AH2142" i="64" s="1"/>
  <c r="AX630" i="64"/>
  <c r="AN2129" i="64"/>
  <c r="AN2142" i="64" s="1"/>
  <c r="Y1320" i="64"/>
  <c r="AK504" i="64"/>
  <c r="AL505" i="64" s="1"/>
  <c r="AM506" i="64" s="1"/>
  <c r="AN507" i="64" s="1"/>
  <c r="AO508" i="64" s="1"/>
  <c r="AP509" i="64" s="1"/>
  <c r="AQ510" i="64" s="1"/>
  <c r="AR511" i="64" s="1"/>
  <c r="AS512" i="64" s="1"/>
  <c r="AT513" i="64" s="1"/>
  <c r="AU514" i="64" s="1"/>
  <c r="AV515" i="64" s="1"/>
  <c r="AW516" i="64" s="1"/>
  <c r="AX517" i="64" s="1"/>
  <c r="AY518" i="64" s="1"/>
  <c r="AZ519" i="64" s="1"/>
  <c r="BA520" i="64" s="1"/>
  <c r="BB521" i="64" s="1"/>
  <c r="BC522" i="64" s="1"/>
  <c r="BD523" i="64" s="1"/>
  <c r="BE524" i="64" s="1"/>
  <c r="BF525" i="64" s="1"/>
  <c r="BG526" i="64" s="1"/>
  <c r="BH527" i="64" s="1"/>
  <c r="BI453" i="64"/>
  <c r="BJ454" i="64" s="1"/>
  <c r="BK455" i="64" s="1"/>
  <c r="BL456" i="64" s="1"/>
  <c r="BM457" i="64" s="1"/>
  <c r="BN458" i="64" s="1"/>
  <c r="BO459" i="64" s="1"/>
  <c r="BP460" i="64" s="1"/>
  <c r="BQ461" i="64" s="1"/>
  <c r="BR462" i="64" s="1"/>
  <c r="BS463" i="64" s="1"/>
  <c r="BT464" i="64" s="1"/>
  <c r="BU465" i="64" s="1"/>
  <c r="BV466" i="64" s="1"/>
  <c r="BW467" i="64" s="1"/>
  <c r="BX468" i="64" s="1"/>
  <c r="BY469" i="64" s="1"/>
  <c r="BZ470" i="64" s="1"/>
  <c r="CA471" i="64" s="1"/>
  <c r="CB472" i="64" s="1"/>
  <c r="CC473" i="64" s="1"/>
  <c r="CD474" i="64" s="1"/>
  <c r="CE475" i="64" s="1"/>
  <c r="CF476" i="64" s="1"/>
  <c r="AY1094" i="64"/>
  <c r="Z504" i="64"/>
  <c r="AA505" i="64" s="1"/>
  <c r="AB506" i="64" s="1"/>
  <c r="AC507" i="64" s="1"/>
  <c r="AD508" i="64" s="1"/>
  <c r="AE509" i="64" s="1"/>
  <c r="AF510" i="64" s="1"/>
  <c r="AG511" i="64" s="1"/>
  <c r="AH512" i="64" s="1"/>
  <c r="AI513" i="64" s="1"/>
  <c r="AJ514" i="64" s="1"/>
  <c r="AK515" i="64" s="1"/>
  <c r="AL516" i="64" s="1"/>
  <c r="AM517" i="64" s="1"/>
  <c r="AN518" i="64" s="1"/>
  <c r="AO519" i="64" s="1"/>
  <c r="AP520" i="64" s="1"/>
  <c r="AQ521" i="64" s="1"/>
  <c r="AR522" i="64" s="1"/>
  <c r="AS523" i="64" s="1"/>
  <c r="AT524" i="64" s="1"/>
  <c r="AU525" i="64" s="1"/>
  <c r="AV526" i="64" s="1"/>
  <c r="AW527" i="64" s="1"/>
  <c r="AJ630" i="64"/>
  <c r="CJ1320" i="64"/>
  <c r="AG504" i="64"/>
  <c r="AH505" i="64" s="1"/>
  <c r="AI506" i="64" s="1"/>
  <c r="AJ507" i="64" s="1"/>
  <c r="AK508" i="64" s="1"/>
  <c r="AL509" i="64" s="1"/>
  <c r="AM510" i="64" s="1"/>
  <c r="AN511" i="64" s="1"/>
  <c r="AO512" i="64" s="1"/>
  <c r="AP513" i="64" s="1"/>
  <c r="AQ514" i="64" s="1"/>
  <c r="AR515" i="64" s="1"/>
  <c r="AS516" i="64" s="1"/>
  <c r="AT517" i="64" s="1"/>
  <c r="AU518" i="64" s="1"/>
  <c r="AV519" i="64" s="1"/>
  <c r="AW520" i="64" s="1"/>
  <c r="AX521" i="64" s="1"/>
  <c r="AY522" i="64" s="1"/>
  <c r="AZ523" i="64" s="1"/>
  <c r="BA524" i="64" s="1"/>
  <c r="BB525" i="64" s="1"/>
  <c r="BC526" i="64" s="1"/>
  <c r="BD527" i="64" s="1"/>
  <c r="CI1094" i="64"/>
  <c r="AG2129" i="64"/>
  <c r="AG2142" i="64" s="1"/>
  <c r="AQ504" i="64"/>
  <c r="AR505" i="64" s="1"/>
  <c r="AS506" i="64" s="1"/>
  <c r="AT507" i="64" s="1"/>
  <c r="AU508" i="64" s="1"/>
  <c r="AV509" i="64" s="1"/>
  <c r="AW510" i="64" s="1"/>
  <c r="AX511" i="64" s="1"/>
  <c r="AY512" i="64" s="1"/>
  <c r="AZ513" i="64" s="1"/>
  <c r="BA514" i="64" s="1"/>
  <c r="BB515" i="64" s="1"/>
  <c r="BC516" i="64" s="1"/>
  <c r="BD517" i="64" s="1"/>
  <c r="BE518" i="64" s="1"/>
  <c r="BF519" i="64" s="1"/>
  <c r="BG520" i="64" s="1"/>
  <c r="BH521" i="64" s="1"/>
  <c r="BI522" i="64" s="1"/>
  <c r="BJ523" i="64" s="1"/>
  <c r="BK524" i="64" s="1"/>
  <c r="BL525" i="64" s="1"/>
  <c r="BM526" i="64" s="1"/>
  <c r="BN527" i="64" s="1"/>
  <c r="CA781" i="64"/>
  <c r="AI504" i="64"/>
  <c r="AJ505" i="64" s="1"/>
  <c r="AK506" i="64" s="1"/>
  <c r="AL507" i="64" s="1"/>
  <c r="AM508" i="64" s="1"/>
  <c r="AN509" i="64" s="1"/>
  <c r="AO510" i="64" s="1"/>
  <c r="AP511" i="64" s="1"/>
  <c r="AQ512" i="64" s="1"/>
  <c r="AR513" i="64" s="1"/>
  <c r="AS514" i="64" s="1"/>
  <c r="AT515" i="64" s="1"/>
  <c r="AU516" i="64" s="1"/>
  <c r="AV517" i="64" s="1"/>
  <c r="AW518" i="64" s="1"/>
  <c r="AX519" i="64" s="1"/>
  <c r="AY520" i="64" s="1"/>
  <c r="AZ521" i="64" s="1"/>
  <c r="BA522" i="64" s="1"/>
  <c r="BB523" i="64" s="1"/>
  <c r="BC524" i="64" s="1"/>
  <c r="BD525" i="64" s="1"/>
  <c r="BE526" i="64" s="1"/>
  <c r="BF527" i="64" s="1"/>
  <c r="AS1014" i="64"/>
  <c r="CC2129" i="64"/>
  <c r="CC2142" i="64" s="1"/>
  <c r="BL3004" i="64"/>
  <c r="CF630" i="64"/>
  <c r="AX504" i="64"/>
  <c r="AY505" i="64" s="1"/>
  <c r="AZ506" i="64" s="1"/>
  <c r="BA507" i="64" s="1"/>
  <c r="BB508" i="64" s="1"/>
  <c r="BC509" i="64" s="1"/>
  <c r="BD510" i="64" s="1"/>
  <c r="BE511" i="64" s="1"/>
  <c r="BF512" i="64" s="1"/>
  <c r="BG513" i="64" s="1"/>
  <c r="BH514" i="64" s="1"/>
  <c r="BI515" i="64" s="1"/>
  <c r="BJ516" i="64" s="1"/>
  <c r="BK517" i="64" s="1"/>
  <c r="BL518" i="64" s="1"/>
  <c r="BM519" i="64" s="1"/>
  <c r="BN520" i="64" s="1"/>
  <c r="BO521" i="64" s="1"/>
  <c r="BP522" i="64" s="1"/>
  <c r="BQ523" i="64" s="1"/>
  <c r="BR524" i="64" s="1"/>
  <c r="BS525" i="64" s="1"/>
  <c r="BT526" i="64" s="1"/>
  <c r="BU527" i="64" s="1"/>
  <c r="AG3004" i="64"/>
  <c r="AL630" i="64"/>
  <c r="BP1320" i="64"/>
  <c r="BH504" i="64"/>
  <c r="BI505" i="64" s="1"/>
  <c r="BJ506" i="64" s="1"/>
  <c r="BK507" i="64" s="1"/>
  <c r="BL508" i="64" s="1"/>
  <c r="BM509" i="64" s="1"/>
  <c r="BN510" i="64" s="1"/>
  <c r="BO511" i="64" s="1"/>
  <c r="BP512" i="64" s="1"/>
  <c r="BQ513" i="64" s="1"/>
  <c r="BR514" i="64" s="1"/>
  <c r="BS515" i="64" s="1"/>
  <c r="BT516" i="64" s="1"/>
  <c r="BU517" i="64" s="1"/>
  <c r="BV518" i="64" s="1"/>
  <c r="BW519" i="64" s="1"/>
  <c r="BX520" i="64" s="1"/>
  <c r="BY521" i="64" s="1"/>
  <c r="BZ522" i="64" s="1"/>
  <c r="CA523" i="64" s="1"/>
  <c r="CB524" i="64" s="1"/>
  <c r="CC525" i="64" s="1"/>
  <c r="CD526" i="64" s="1"/>
  <c r="CE527" i="64" s="1"/>
  <c r="AD781" i="64"/>
  <c r="BC504" i="64"/>
  <c r="BD505" i="64" s="1"/>
  <c r="BE506" i="64" s="1"/>
  <c r="BF507" i="64" s="1"/>
  <c r="BG508" i="64" s="1"/>
  <c r="BH509" i="64" s="1"/>
  <c r="BI510" i="64" s="1"/>
  <c r="BJ511" i="64" s="1"/>
  <c r="BK512" i="64" s="1"/>
  <c r="BL513" i="64" s="1"/>
  <c r="BM514" i="64" s="1"/>
  <c r="BN515" i="64" s="1"/>
  <c r="BO516" i="64" s="1"/>
  <c r="BP517" i="64" s="1"/>
  <c r="BQ518" i="64" s="1"/>
  <c r="BR519" i="64" s="1"/>
  <c r="BS520" i="64" s="1"/>
  <c r="BT521" i="64" s="1"/>
  <c r="BU522" i="64" s="1"/>
  <c r="BV523" i="64" s="1"/>
  <c r="BW524" i="64" s="1"/>
  <c r="BX525" i="64" s="1"/>
  <c r="BY526" i="64" s="1"/>
  <c r="BZ527" i="64" s="1"/>
  <c r="BG630" i="64"/>
  <c r="AZ630" i="64"/>
  <c r="V1320" i="64"/>
  <c r="BS781" i="64"/>
  <c r="AB3004" i="64"/>
  <c r="AS1320" i="64"/>
  <c r="BX2129" i="64"/>
  <c r="BX2142" i="64" s="1"/>
  <c r="BE504" i="64"/>
  <c r="BF505" i="64" s="1"/>
  <c r="BG506" i="64" s="1"/>
  <c r="BH507" i="64" s="1"/>
  <c r="BI508" i="64" s="1"/>
  <c r="BJ509" i="64" s="1"/>
  <c r="BK510" i="64" s="1"/>
  <c r="BL511" i="64" s="1"/>
  <c r="BM512" i="64" s="1"/>
  <c r="BN513" i="64" s="1"/>
  <c r="BO514" i="64" s="1"/>
  <c r="BP515" i="64" s="1"/>
  <c r="BQ516" i="64" s="1"/>
  <c r="BR517" i="64" s="1"/>
  <c r="BS518" i="64" s="1"/>
  <c r="BT519" i="64" s="1"/>
  <c r="BU520" i="64" s="1"/>
  <c r="BV521" i="64" s="1"/>
  <c r="BW522" i="64" s="1"/>
  <c r="BX523" i="64" s="1"/>
  <c r="BY524" i="64" s="1"/>
  <c r="BZ525" i="64" s="1"/>
  <c r="CA526" i="64" s="1"/>
  <c r="CB527" i="64" s="1"/>
  <c r="BR1320" i="64"/>
  <c r="AS1094" i="64"/>
  <c r="AM453" i="64"/>
  <c r="AN454" i="64" s="1"/>
  <c r="AO455" i="64" s="1"/>
  <c r="AP456" i="64" s="1"/>
  <c r="AQ457" i="64" s="1"/>
  <c r="AR458" i="64" s="1"/>
  <c r="AS459" i="64" s="1"/>
  <c r="AT460" i="64" s="1"/>
  <c r="AU461" i="64" s="1"/>
  <c r="AV462" i="64" s="1"/>
  <c r="AW463" i="64" s="1"/>
  <c r="AX464" i="64" s="1"/>
  <c r="AY465" i="64" s="1"/>
  <c r="AZ466" i="64" s="1"/>
  <c r="BA467" i="64" s="1"/>
  <c r="BB468" i="64" s="1"/>
  <c r="BC469" i="64" s="1"/>
  <c r="BD470" i="64" s="1"/>
  <c r="BE471" i="64" s="1"/>
  <c r="BF472" i="64" s="1"/>
  <c r="BG473" i="64" s="1"/>
  <c r="BH474" i="64" s="1"/>
  <c r="BI475" i="64" s="1"/>
  <c r="BJ476" i="64" s="1"/>
  <c r="CG3004" i="64"/>
  <c r="CD1094" i="64"/>
  <c r="AV1094" i="64"/>
  <c r="BN1320" i="64"/>
  <c r="CA3004" i="64"/>
  <c r="AC1094" i="64"/>
  <c r="AJ453" i="64"/>
  <c r="AK454" i="64" s="1"/>
  <c r="AL455" i="64" s="1"/>
  <c r="AM456" i="64" s="1"/>
  <c r="AN457" i="64" s="1"/>
  <c r="AO458" i="64" s="1"/>
  <c r="AP459" i="64" s="1"/>
  <c r="AQ460" i="64" s="1"/>
  <c r="AR461" i="64" s="1"/>
  <c r="AS462" i="64" s="1"/>
  <c r="AT463" i="64" s="1"/>
  <c r="AU464" i="64" s="1"/>
  <c r="AV465" i="64" s="1"/>
  <c r="AW466" i="64" s="1"/>
  <c r="AX467" i="64" s="1"/>
  <c r="AY468" i="64" s="1"/>
  <c r="AZ469" i="64" s="1"/>
  <c r="BA470" i="64" s="1"/>
  <c r="BB471" i="64" s="1"/>
  <c r="BC472" i="64" s="1"/>
  <c r="BD473" i="64" s="1"/>
  <c r="BE474" i="64" s="1"/>
  <c r="BF475" i="64" s="1"/>
  <c r="BG476" i="64" s="1"/>
  <c r="BP2129" i="64"/>
  <c r="BP2142" i="64" s="1"/>
  <c r="AG1014" i="64"/>
  <c r="AK630" i="64"/>
  <c r="AK1094" i="64"/>
  <c r="BF453" i="64"/>
  <c r="BG454" i="64" s="1"/>
  <c r="BH455" i="64" s="1"/>
  <c r="BI456" i="64" s="1"/>
  <c r="BJ457" i="64" s="1"/>
  <c r="BK458" i="64" s="1"/>
  <c r="BL459" i="64" s="1"/>
  <c r="BM460" i="64" s="1"/>
  <c r="BN461" i="64" s="1"/>
  <c r="BO462" i="64" s="1"/>
  <c r="BP463" i="64" s="1"/>
  <c r="BQ464" i="64" s="1"/>
  <c r="BR465" i="64" s="1"/>
  <c r="BS466" i="64" s="1"/>
  <c r="BT467" i="64" s="1"/>
  <c r="BU468" i="64" s="1"/>
  <c r="BV469" i="64" s="1"/>
  <c r="BW470" i="64" s="1"/>
  <c r="BX471" i="64" s="1"/>
  <c r="BY472" i="64" s="1"/>
  <c r="BZ473" i="64" s="1"/>
  <c r="CA474" i="64" s="1"/>
  <c r="CB475" i="64" s="1"/>
  <c r="CC476" i="64" s="1"/>
  <c r="BQ1014" i="64"/>
  <c r="CF1320" i="64"/>
  <c r="BF504" i="64"/>
  <c r="BG505" i="64" s="1"/>
  <c r="BH506" i="64" s="1"/>
  <c r="BI507" i="64" s="1"/>
  <c r="BJ508" i="64" s="1"/>
  <c r="BK509" i="64" s="1"/>
  <c r="BL510" i="64" s="1"/>
  <c r="BM511" i="64" s="1"/>
  <c r="BN512" i="64" s="1"/>
  <c r="BO513" i="64" s="1"/>
  <c r="BP514" i="64" s="1"/>
  <c r="BQ515" i="64" s="1"/>
  <c r="BR516" i="64" s="1"/>
  <c r="BS517" i="64" s="1"/>
  <c r="BT518" i="64" s="1"/>
  <c r="BU519" i="64" s="1"/>
  <c r="BV520" i="64" s="1"/>
  <c r="BW521" i="64" s="1"/>
  <c r="BX522" i="64" s="1"/>
  <c r="BY523" i="64" s="1"/>
  <c r="BZ524" i="64" s="1"/>
  <c r="CA525" i="64" s="1"/>
  <c r="CB526" i="64" s="1"/>
  <c r="CC527" i="64" s="1"/>
  <c r="AK2129" i="64"/>
  <c r="AK2142" i="64" s="1"/>
  <c r="BU3004" i="64"/>
  <c r="BK1320" i="64"/>
  <c r="U1094" i="64"/>
  <c r="AF1014" i="64"/>
  <c r="AF781" i="64"/>
  <c r="BY1014" i="64"/>
  <c r="BZ504" i="64"/>
  <c r="CA505" i="64" s="1"/>
  <c r="CB506" i="64" s="1"/>
  <c r="CC507" i="64" s="1"/>
  <c r="CD508" i="64" s="1"/>
  <c r="CE509" i="64" s="1"/>
  <c r="CF510" i="64" s="1"/>
  <c r="CG511" i="64" s="1"/>
  <c r="CH512" i="64" s="1"/>
  <c r="CI513" i="64" s="1"/>
  <c r="CJ514" i="64" s="1"/>
  <c r="CK515" i="64" s="1"/>
  <c r="CL516" i="64" s="1"/>
  <c r="AU2129" i="64"/>
  <c r="AU2142" i="64" s="1"/>
  <c r="BH453" i="64"/>
  <c r="BI454" i="64" s="1"/>
  <c r="BJ455" i="64" s="1"/>
  <c r="BK456" i="64" s="1"/>
  <c r="BL457" i="64" s="1"/>
  <c r="BM458" i="64" s="1"/>
  <c r="BN459" i="64" s="1"/>
  <c r="BO460" i="64" s="1"/>
  <c r="BP461" i="64" s="1"/>
  <c r="BQ462" i="64" s="1"/>
  <c r="BR463" i="64" s="1"/>
  <c r="BS464" i="64" s="1"/>
  <c r="BT465" i="64" s="1"/>
  <c r="BU466" i="64" s="1"/>
  <c r="BV467" i="64" s="1"/>
  <c r="BW468" i="64" s="1"/>
  <c r="BX469" i="64" s="1"/>
  <c r="BY470" i="64" s="1"/>
  <c r="BZ471" i="64" s="1"/>
  <c r="CA472" i="64" s="1"/>
  <c r="CB473" i="64" s="1"/>
  <c r="CC474" i="64" s="1"/>
  <c r="CD475" i="64" s="1"/>
  <c r="CE476" i="64" s="1"/>
  <c r="BG1014" i="64"/>
  <c r="AO1014" i="64"/>
  <c r="AZ453" i="64"/>
  <c r="BA454" i="64" s="1"/>
  <c r="BB455" i="64" s="1"/>
  <c r="BC456" i="64" s="1"/>
  <c r="BD457" i="64" s="1"/>
  <c r="BE458" i="64" s="1"/>
  <c r="BF459" i="64" s="1"/>
  <c r="BG460" i="64" s="1"/>
  <c r="BH461" i="64" s="1"/>
  <c r="BI462" i="64" s="1"/>
  <c r="BJ463" i="64" s="1"/>
  <c r="BK464" i="64" s="1"/>
  <c r="BL465" i="64" s="1"/>
  <c r="BM466" i="64" s="1"/>
  <c r="BN467" i="64" s="1"/>
  <c r="BO468" i="64" s="1"/>
  <c r="BP469" i="64" s="1"/>
  <c r="BQ470" i="64" s="1"/>
  <c r="BR471" i="64" s="1"/>
  <c r="BS472" i="64" s="1"/>
  <c r="BT473" i="64" s="1"/>
  <c r="BU474" i="64" s="1"/>
  <c r="BV475" i="64" s="1"/>
  <c r="BW476" i="64" s="1"/>
  <c r="CJ781" i="64"/>
  <c r="V3004" i="64"/>
  <c r="BB630" i="64"/>
  <c r="V1094" i="64"/>
  <c r="BT2129" i="64"/>
  <c r="BT2142" i="64" s="1"/>
  <c r="AF1094" i="64"/>
  <c r="CH1014" i="64"/>
  <c r="BE1014" i="64"/>
  <c r="AW1014" i="64"/>
  <c r="BL781" i="64"/>
  <c r="AJ3004" i="64"/>
  <c r="CK781" i="64"/>
  <c r="AY781" i="64"/>
  <c r="CI504" i="64"/>
  <c r="CJ505" i="64" s="1"/>
  <c r="CK506" i="64" s="1"/>
  <c r="CL507" i="64" s="1"/>
  <c r="BE630" i="64"/>
  <c r="BQ2129" i="64"/>
  <c r="BQ2142" i="64" s="1"/>
  <c r="W3004" i="64"/>
  <c r="BB3004" i="64"/>
  <c r="BS2129" i="64"/>
  <c r="BS2142" i="64" s="1"/>
  <c r="AY2129" i="64"/>
  <c r="AY2142" i="64" s="1"/>
  <c r="AW2129" i="64"/>
  <c r="AW2142" i="64" s="1"/>
  <c r="BD3004" i="64"/>
  <c r="AX3004" i="64"/>
  <c r="AZ1014" i="64"/>
  <c r="AM1320" i="64"/>
  <c r="BM1014" i="64"/>
  <c r="AR2129" i="64"/>
  <c r="AR2142" i="64" s="1"/>
  <c r="AH453" i="64"/>
  <c r="AI454" i="64" s="1"/>
  <c r="AJ455" i="64" s="1"/>
  <c r="AK456" i="64" s="1"/>
  <c r="AL457" i="64" s="1"/>
  <c r="AM458" i="64" s="1"/>
  <c r="AN459" i="64" s="1"/>
  <c r="AO460" i="64" s="1"/>
  <c r="AP461" i="64" s="1"/>
  <c r="AQ462" i="64" s="1"/>
  <c r="AR463" i="64" s="1"/>
  <c r="AS464" i="64" s="1"/>
  <c r="AT465" i="64" s="1"/>
  <c r="AU466" i="64" s="1"/>
  <c r="AV467" i="64" s="1"/>
  <c r="AW468" i="64" s="1"/>
  <c r="AX469" i="64" s="1"/>
  <c r="AY470" i="64" s="1"/>
  <c r="AZ471" i="64" s="1"/>
  <c r="BA472" i="64" s="1"/>
  <c r="BB473" i="64" s="1"/>
  <c r="BC474" i="64" s="1"/>
  <c r="BD475" i="64" s="1"/>
  <c r="BE476" i="64" s="1"/>
  <c r="AU1094" i="64"/>
  <c r="AC1014" i="64"/>
  <c r="BO1094" i="64"/>
  <c r="AQ1094" i="64"/>
  <c r="AT1320" i="64"/>
  <c r="AH3004" i="64"/>
  <c r="AM1014" i="64"/>
  <c r="CH3004" i="64"/>
  <c r="CH1094" i="64"/>
  <c r="AE1320" i="64"/>
  <c r="CE1320" i="64"/>
  <c r="CA1094" i="64"/>
  <c r="BK781" i="64"/>
  <c r="AL3004" i="64"/>
  <c r="T1014" i="64"/>
  <c r="Y504" i="64"/>
  <c r="Z505" i="64" s="1"/>
  <c r="AA506" i="64" s="1"/>
  <c r="AB507" i="64" s="1"/>
  <c r="AC508" i="64" s="1"/>
  <c r="AD509" i="64" s="1"/>
  <c r="AE510" i="64" s="1"/>
  <c r="AF511" i="64" s="1"/>
  <c r="AG512" i="64" s="1"/>
  <c r="AH513" i="64" s="1"/>
  <c r="AI514" i="64" s="1"/>
  <c r="AJ515" i="64" s="1"/>
  <c r="AK516" i="64" s="1"/>
  <c r="AL517" i="64" s="1"/>
  <c r="AM518" i="64" s="1"/>
  <c r="AN519" i="64" s="1"/>
  <c r="AO520" i="64" s="1"/>
  <c r="AP521" i="64" s="1"/>
  <c r="AQ522" i="64" s="1"/>
  <c r="AR523" i="64" s="1"/>
  <c r="AS524" i="64" s="1"/>
  <c r="AT525" i="64" s="1"/>
  <c r="AU526" i="64" s="1"/>
  <c r="AV527" i="64" s="1"/>
  <c r="AE781" i="64"/>
  <c r="BJ453" i="64"/>
  <c r="BK454" i="64" s="1"/>
  <c r="BL455" i="64" s="1"/>
  <c r="BM456" i="64" s="1"/>
  <c r="BN457" i="64" s="1"/>
  <c r="BO458" i="64" s="1"/>
  <c r="BP459" i="64" s="1"/>
  <c r="BQ460" i="64" s="1"/>
  <c r="BR461" i="64" s="1"/>
  <c r="BS462" i="64" s="1"/>
  <c r="BT463" i="64" s="1"/>
  <c r="BU464" i="64" s="1"/>
  <c r="BV465" i="64" s="1"/>
  <c r="BW466" i="64" s="1"/>
  <c r="BX467" i="64" s="1"/>
  <c r="BY468" i="64" s="1"/>
  <c r="BZ469" i="64" s="1"/>
  <c r="CA470" i="64" s="1"/>
  <c r="CB471" i="64" s="1"/>
  <c r="CC472" i="64" s="1"/>
  <c r="CD473" i="64" s="1"/>
  <c r="CE474" i="64" s="1"/>
  <c r="CF475" i="64" s="1"/>
  <c r="CG476" i="64" s="1"/>
  <c r="T504" i="64"/>
  <c r="U505" i="64" s="1"/>
  <c r="V506" i="64" s="1"/>
  <c r="W507" i="64" s="1"/>
  <c r="X508" i="64" s="1"/>
  <c r="Y509" i="64" s="1"/>
  <c r="Z510" i="64" s="1"/>
  <c r="AA511" i="64" s="1"/>
  <c r="AB512" i="64" s="1"/>
  <c r="AC513" i="64" s="1"/>
  <c r="AD514" i="64" s="1"/>
  <c r="AE515" i="64" s="1"/>
  <c r="AF516" i="64" s="1"/>
  <c r="AG517" i="64" s="1"/>
  <c r="AH518" i="64" s="1"/>
  <c r="AI519" i="64" s="1"/>
  <c r="AJ520" i="64" s="1"/>
  <c r="AK521" i="64" s="1"/>
  <c r="AL522" i="64" s="1"/>
  <c r="AM523" i="64" s="1"/>
  <c r="AN524" i="64" s="1"/>
  <c r="AO525" i="64" s="1"/>
  <c r="AP526" i="64" s="1"/>
  <c r="AQ527" i="64" s="1"/>
  <c r="CD781" i="64"/>
  <c r="CD1320" i="64"/>
  <c r="BB781" i="64"/>
  <c r="AQ1014" i="64"/>
  <c r="T3004" i="64"/>
  <c r="BC1014" i="64"/>
  <c r="T453" i="64"/>
  <c r="U454" i="64" s="1"/>
  <c r="V455" i="64" s="1"/>
  <c r="W456" i="64" s="1"/>
  <c r="X457" i="64" s="1"/>
  <c r="Y458" i="64" s="1"/>
  <c r="Z459" i="64" s="1"/>
  <c r="AA460" i="64" s="1"/>
  <c r="AB461" i="64" s="1"/>
  <c r="AC462" i="64" s="1"/>
  <c r="AD463" i="64" s="1"/>
  <c r="AE464" i="64" s="1"/>
  <c r="AF465" i="64" s="1"/>
  <c r="AG466" i="64" s="1"/>
  <c r="AH467" i="64" s="1"/>
  <c r="AI468" i="64" s="1"/>
  <c r="AJ469" i="64" s="1"/>
  <c r="AK470" i="64" s="1"/>
  <c r="AL471" i="64" s="1"/>
  <c r="AM472" i="64" s="1"/>
  <c r="AN473" i="64" s="1"/>
  <c r="AO474" i="64" s="1"/>
  <c r="AP475" i="64" s="1"/>
  <c r="AQ476" i="64" s="1"/>
  <c r="Y3004" i="64"/>
  <c r="CB1014" i="64"/>
  <c r="T630" i="64"/>
  <c r="AE1094" i="64"/>
  <c r="AB1320" i="64"/>
  <c r="BF1014" i="64"/>
  <c r="BJ630" i="64"/>
  <c r="CE1014" i="64"/>
  <c r="AN781" i="64"/>
  <c r="AB781" i="64"/>
  <c r="AN453" i="64"/>
  <c r="AO454" i="64" s="1"/>
  <c r="AP455" i="64" s="1"/>
  <c r="AQ456" i="64" s="1"/>
  <c r="AR457" i="64" s="1"/>
  <c r="AS458" i="64" s="1"/>
  <c r="AT459" i="64" s="1"/>
  <c r="AU460" i="64" s="1"/>
  <c r="AV461" i="64" s="1"/>
  <c r="AW462" i="64" s="1"/>
  <c r="AX463" i="64" s="1"/>
  <c r="AY464" i="64" s="1"/>
  <c r="AZ465" i="64" s="1"/>
  <c r="BA466" i="64" s="1"/>
  <c r="BB467" i="64" s="1"/>
  <c r="BC468" i="64" s="1"/>
  <c r="BD469" i="64" s="1"/>
  <c r="BE470" i="64" s="1"/>
  <c r="BF471" i="64" s="1"/>
  <c r="BG472" i="64" s="1"/>
  <c r="BH473" i="64" s="1"/>
  <c r="BI474" i="64" s="1"/>
  <c r="BJ475" i="64" s="1"/>
  <c r="BK476" i="64" s="1"/>
  <c r="W504" i="64"/>
  <c r="X505" i="64" s="1"/>
  <c r="Y506" i="64" s="1"/>
  <c r="Z507" i="64" s="1"/>
  <c r="AA508" i="64" s="1"/>
  <c r="AB509" i="64" s="1"/>
  <c r="AC510" i="64" s="1"/>
  <c r="AD511" i="64" s="1"/>
  <c r="AE512" i="64" s="1"/>
  <c r="AF513" i="64" s="1"/>
  <c r="AG514" i="64" s="1"/>
  <c r="AH515" i="64" s="1"/>
  <c r="AI516" i="64" s="1"/>
  <c r="AJ517" i="64" s="1"/>
  <c r="AK518" i="64" s="1"/>
  <c r="AL519" i="64" s="1"/>
  <c r="AM520" i="64" s="1"/>
  <c r="AN521" i="64" s="1"/>
  <c r="AO522" i="64" s="1"/>
  <c r="AP523" i="64" s="1"/>
  <c r="AQ524" i="64" s="1"/>
  <c r="AR525" i="64" s="1"/>
  <c r="AS526" i="64" s="1"/>
  <c r="AT527" i="64" s="1"/>
  <c r="AF2129" i="64"/>
  <c r="AF2142" i="64" s="1"/>
  <c r="BD2129" i="64"/>
  <c r="BD2142" i="64" s="1"/>
  <c r="BA453" i="64"/>
  <c r="BB454" i="64" s="1"/>
  <c r="BC455" i="64" s="1"/>
  <c r="BD456" i="64" s="1"/>
  <c r="BE457" i="64" s="1"/>
  <c r="BF458" i="64" s="1"/>
  <c r="BG459" i="64" s="1"/>
  <c r="BH460" i="64" s="1"/>
  <c r="BI461" i="64" s="1"/>
  <c r="BJ462" i="64" s="1"/>
  <c r="BK463" i="64" s="1"/>
  <c r="BL464" i="64" s="1"/>
  <c r="BM465" i="64" s="1"/>
  <c r="BN466" i="64" s="1"/>
  <c r="BO467" i="64" s="1"/>
  <c r="BP468" i="64" s="1"/>
  <c r="BQ469" i="64" s="1"/>
  <c r="BR470" i="64" s="1"/>
  <c r="BS471" i="64" s="1"/>
  <c r="BT472" i="64" s="1"/>
  <c r="BU473" i="64" s="1"/>
  <c r="BV474" i="64" s="1"/>
  <c r="BW475" i="64" s="1"/>
  <c r="BX476" i="64" s="1"/>
  <c r="AZ781" i="64"/>
  <c r="BC1320" i="64"/>
  <c r="BU781" i="64"/>
  <c r="BJ1094" i="64"/>
  <c r="U453" i="64"/>
  <c r="V454" i="64" s="1"/>
  <c r="W455" i="64" s="1"/>
  <c r="X456" i="64" s="1"/>
  <c r="Y457" i="64" s="1"/>
  <c r="Z458" i="64" s="1"/>
  <c r="AA459" i="64" s="1"/>
  <c r="AB460" i="64" s="1"/>
  <c r="AC461" i="64" s="1"/>
  <c r="AD462" i="64" s="1"/>
  <c r="AE463" i="64" s="1"/>
  <c r="AF464" i="64" s="1"/>
  <c r="AG465" i="64" s="1"/>
  <c r="AH466" i="64" s="1"/>
  <c r="AI467" i="64" s="1"/>
  <c r="AJ468" i="64" s="1"/>
  <c r="AK469" i="64" s="1"/>
  <c r="AL470" i="64" s="1"/>
  <c r="AM471" i="64" s="1"/>
  <c r="AN472" i="64" s="1"/>
  <c r="AO473" i="64" s="1"/>
  <c r="AP474" i="64" s="1"/>
  <c r="AQ475" i="64" s="1"/>
  <c r="AR476" i="64" s="1"/>
  <c r="Z1014" i="64"/>
  <c r="AE504" i="64"/>
  <c r="AF505" i="64" s="1"/>
  <c r="AG506" i="64" s="1"/>
  <c r="AH507" i="64" s="1"/>
  <c r="AI508" i="64" s="1"/>
  <c r="AJ509" i="64" s="1"/>
  <c r="AK510" i="64" s="1"/>
  <c r="AL511" i="64" s="1"/>
  <c r="AM512" i="64" s="1"/>
  <c r="AN513" i="64" s="1"/>
  <c r="AO514" i="64" s="1"/>
  <c r="AP515" i="64" s="1"/>
  <c r="AQ516" i="64" s="1"/>
  <c r="AR517" i="64" s="1"/>
  <c r="AS518" i="64" s="1"/>
  <c r="AT519" i="64" s="1"/>
  <c r="AU520" i="64" s="1"/>
  <c r="AV521" i="64" s="1"/>
  <c r="AW522" i="64" s="1"/>
  <c r="AX523" i="64" s="1"/>
  <c r="AY524" i="64" s="1"/>
  <c r="AZ525" i="64" s="1"/>
  <c r="BA526" i="64" s="1"/>
  <c r="BB527" i="64" s="1"/>
  <c r="AU1320" i="64"/>
  <c r="AG453" i="64"/>
  <c r="AH454" i="64" s="1"/>
  <c r="AI455" i="64" s="1"/>
  <c r="AJ456" i="64" s="1"/>
  <c r="AK457" i="64" s="1"/>
  <c r="AL458" i="64" s="1"/>
  <c r="AM459" i="64" s="1"/>
  <c r="AN460" i="64" s="1"/>
  <c r="AO461" i="64" s="1"/>
  <c r="AP462" i="64" s="1"/>
  <c r="AQ463" i="64" s="1"/>
  <c r="AR464" i="64" s="1"/>
  <c r="AS465" i="64" s="1"/>
  <c r="AT466" i="64" s="1"/>
  <c r="AU467" i="64" s="1"/>
  <c r="AV468" i="64" s="1"/>
  <c r="AW469" i="64" s="1"/>
  <c r="AX470" i="64" s="1"/>
  <c r="AY471" i="64" s="1"/>
  <c r="AZ472" i="64" s="1"/>
  <c r="BA473" i="64" s="1"/>
  <c r="BB474" i="64" s="1"/>
  <c r="BC475" i="64" s="1"/>
  <c r="BD476" i="64" s="1"/>
  <c r="AG630" i="64"/>
  <c r="CJ1014" i="64"/>
  <c r="BU453" i="64"/>
  <c r="BV454" i="64" s="1"/>
  <c r="BW455" i="64" s="1"/>
  <c r="BX456" i="64" s="1"/>
  <c r="BY457" i="64" s="1"/>
  <c r="BZ458" i="64" s="1"/>
  <c r="CA459" i="64" s="1"/>
  <c r="CB460" i="64" s="1"/>
  <c r="CC461" i="64" s="1"/>
  <c r="CD462" i="64" s="1"/>
  <c r="CE463" i="64" s="1"/>
  <c r="CF464" i="64" s="1"/>
  <c r="CG465" i="64" s="1"/>
  <c r="CH466" i="64" s="1"/>
  <c r="CI467" i="64" s="1"/>
  <c r="CJ468" i="64" s="1"/>
  <c r="CK469" i="64" s="1"/>
  <c r="CL470" i="64" s="1"/>
  <c r="BB1094" i="64"/>
  <c r="BA1014" i="64"/>
  <c r="AD1014" i="64"/>
  <c r="CI630" i="64"/>
  <c r="BM1320" i="64"/>
  <c r="AH1014" i="64"/>
  <c r="AG1094" i="64"/>
  <c r="BM1094" i="64"/>
  <c r="BU504" i="64"/>
  <c r="BV505" i="64" s="1"/>
  <c r="BW506" i="64" s="1"/>
  <c r="BX507" i="64" s="1"/>
  <c r="BY508" i="64" s="1"/>
  <c r="BZ509" i="64" s="1"/>
  <c r="CA510" i="64" s="1"/>
  <c r="CB511" i="64" s="1"/>
  <c r="CC512" i="64" s="1"/>
  <c r="CD513" i="64" s="1"/>
  <c r="CE514" i="64" s="1"/>
  <c r="CF515" i="64" s="1"/>
  <c r="CG516" i="64" s="1"/>
  <c r="CH517" i="64" s="1"/>
  <c r="CI518" i="64" s="1"/>
  <c r="CJ519" i="64" s="1"/>
  <c r="CK520" i="64" s="1"/>
  <c r="CL521" i="64" s="1"/>
  <c r="BB1014" i="64"/>
  <c r="BU1320" i="64"/>
  <c r="BI1320" i="64"/>
  <c r="CA630" i="64"/>
  <c r="CG2129" i="64"/>
  <c r="CG2142" i="64" s="1"/>
  <c r="BY2129" i="64"/>
  <c r="BY2142" i="64" s="1"/>
  <c r="CC1094" i="64"/>
  <c r="BC781" i="64"/>
  <c r="CI2129" i="64"/>
  <c r="CI2142" i="64" s="1"/>
  <c r="BD453" i="64"/>
  <c r="BE454" i="64" s="1"/>
  <c r="BF455" i="64" s="1"/>
  <c r="BG456" i="64" s="1"/>
  <c r="BH457" i="64" s="1"/>
  <c r="BI458" i="64" s="1"/>
  <c r="BJ459" i="64" s="1"/>
  <c r="BK460" i="64" s="1"/>
  <c r="BL461" i="64" s="1"/>
  <c r="BM462" i="64" s="1"/>
  <c r="BN463" i="64" s="1"/>
  <c r="BO464" i="64" s="1"/>
  <c r="BP465" i="64" s="1"/>
  <c r="BQ466" i="64" s="1"/>
  <c r="BR467" i="64" s="1"/>
  <c r="BS468" i="64" s="1"/>
  <c r="BT469" i="64" s="1"/>
  <c r="BU470" i="64" s="1"/>
  <c r="BV471" i="64" s="1"/>
  <c r="BW472" i="64" s="1"/>
  <c r="BX473" i="64" s="1"/>
  <c r="BY474" i="64" s="1"/>
  <c r="BZ475" i="64" s="1"/>
  <c r="CA476" i="64" s="1"/>
  <c r="AN1094" i="64"/>
  <c r="BQ1094" i="64"/>
  <c r="BR630" i="64"/>
  <c r="CE504" i="64"/>
  <c r="CF505" i="64" s="1"/>
  <c r="CG506" i="64" s="1"/>
  <c r="CH507" i="64" s="1"/>
  <c r="CI508" i="64" s="1"/>
  <c r="CJ509" i="64" s="1"/>
  <c r="CK510" i="64" s="1"/>
  <c r="CL511" i="64" s="1"/>
  <c r="CB3004" i="64"/>
  <c r="CB504" i="64"/>
  <c r="CC505" i="64" s="1"/>
  <c r="CD506" i="64" s="1"/>
  <c r="CE507" i="64" s="1"/>
  <c r="CF508" i="64" s="1"/>
  <c r="CG509" i="64" s="1"/>
  <c r="CH510" i="64" s="1"/>
  <c r="CI511" i="64" s="1"/>
  <c r="CJ512" i="64" s="1"/>
  <c r="CK513" i="64" s="1"/>
  <c r="CL514" i="64" s="1"/>
  <c r="BZ3004" i="64"/>
  <c r="CF1094" i="64"/>
  <c r="BU1014" i="64"/>
  <c r="BF1320" i="64"/>
  <c r="AJ1320" i="64"/>
  <c r="BE781" i="64"/>
  <c r="AE453" i="64"/>
  <c r="AF454" i="64" s="1"/>
  <c r="AG455" i="64" s="1"/>
  <c r="AH456" i="64" s="1"/>
  <c r="AI457" i="64" s="1"/>
  <c r="AJ458" i="64" s="1"/>
  <c r="AK459" i="64" s="1"/>
  <c r="AL460" i="64" s="1"/>
  <c r="AM461" i="64" s="1"/>
  <c r="AN462" i="64" s="1"/>
  <c r="AO463" i="64" s="1"/>
  <c r="AP464" i="64" s="1"/>
  <c r="AQ465" i="64" s="1"/>
  <c r="AR466" i="64" s="1"/>
  <c r="AS467" i="64" s="1"/>
  <c r="AT468" i="64" s="1"/>
  <c r="AU469" i="64" s="1"/>
  <c r="AV470" i="64" s="1"/>
  <c r="AW471" i="64" s="1"/>
  <c r="AX472" i="64" s="1"/>
  <c r="AY473" i="64" s="1"/>
  <c r="AZ474" i="64" s="1"/>
  <c r="BA475" i="64" s="1"/>
  <c r="BB476" i="64" s="1"/>
  <c r="BG3004" i="64"/>
  <c r="W1094" i="64"/>
  <c r="BV1094" i="64"/>
  <c r="BQ781" i="64"/>
  <c r="BM504" i="64"/>
  <c r="BN505" i="64" s="1"/>
  <c r="BO506" i="64" s="1"/>
  <c r="BP507" i="64" s="1"/>
  <c r="BQ508" i="64" s="1"/>
  <c r="BR509" i="64" s="1"/>
  <c r="BS510" i="64" s="1"/>
  <c r="BT511" i="64" s="1"/>
  <c r="BU512" i="64" s="1"/>
  <c r="BV513" i="64" s="1"/>
  <c r="BW514" i="64" s="1"/>
  <c r="BX515" i="64" s="1"/>
  <c r="BY516" i="64" s="1"/>
  <c r="BZ517" i="64" s="1"/>
  <c r="CA518" i="64" s="1"/>
  <c r="CB519" i="64" s="1"/>
  <c r="CC520" i="64" s="1"/>
  <c r="CD521" i="64" s="1"/>
  <c r="CE522" i="64" s="1"/>
  <c r="CF523" i="64" s="1"/>
  <c r="CG524" i="64" s="1"/>
  <c r="CH525" i="64" s="1"/>
  <c r="CI526" i="64" s="1"/>
  <c r="CJ527" i="64" s="1"/>
  <c r="BA504" i="64"/>
  <c r="BB505" i="64" s="1"/>
  <c r="BC506" i="64" s="1"/>
  <c r="BD507" i="64" s="1"/>
  <c r="BE508" i="64" s="1"/>
  <c r="BF509" i="64" s="1"/>
  <c r="BG510" i="64" s="1"/>
  <c r="BH511" i="64" s="1"/>
  <c r="BI512" i="64" s="1"/>
  <c r="BJ513" i="64" s="1"/>
  <c r="BK514" i="64" s="1"/>
  <c r="BL515" i="64" s="1"/>
  <c r="BM516" i="64" s="1"/>
  <c r="BN517" i="64" s="1"/>
  <c r="BO518" i="64" s="1"/>
  <c r="BP519" i="64" s="1"/>
  <c r="BQ520" i="64" s="1"/>
  <c r="BR521" i="64" s="1"/>
  <c r="BS522" i="64" s="1"/>
  <c r="BT523" i="64" s="1"/>
  <c r="BU524" i="64" s="1"/>
  <c r="BV525" i="64" s="1"/>
  <c r="BW526" i="64" s="1"/>
  <c r="BX527" i="64" s="1"/>
  <c r="W1014" i="64"/>
  <c r="BS504" i="64"/>
  <c r="BT505" i="64" s="1"/>
  <c r="BU506" i="64" s="1"/>
  <c r="BV507" i="64" s="1"/>
  <c r="BW508" i="64" s="1"/>
  <c r="BX509" i="64" s="1"/>
  <c r="BY510" i="64" s="1"/>
  <c r="BZ511" i="64" s="1"/>
  <c r="CA512" i="64" s="1"/>
  <c r="CB513" i="64" s="1"/>
  <c r="CC514" i="64" s="1"/>
  <c r="CD515" i="64" s="1"/>
  <c r="CE516" i="64" s="1"/>
  <c r="CF517" i="64" s="1"/>
  <c r="CG518" i="64" s="1"/>
  <c r="CH519" i="64" s="1"/>
  <c r="CI520" i="64" s="1"/>
  <c r="CJ521" i="64" s="1"/>
  <c r="CK522" i="64" s="1"/>
  <c r="CL523" i="64" s="1"/>
  <c r="BV504" i="64"/>
  <c r="BW505" i="64" s="1"/>
  <c r="BX506" i="64" s="1"/>
  <c r="BY507" i="64" s="1"/>
  <c r="BZ508" i="64" s="1"/>
  <c r="CA509" i="64" s="1"/>
  <c r="CB510" i="64" s="1"/>
  <c r="CC511" i="64" s="1"/>
  <c r="CD512" i="64" s="1"/>
  <c r="CE513" i="64" s="1"/>
  <c r="CF514" i="64" s="1"/>
  <c r="CG515" i="64" s="1"/>
  <c r="CH516" i="64" s="1"/>
  <c r="CI517" i="64" s="1"/>
  <c r="CJ518" i="64" s="1"/>
  <c r="CK519" i="64" s="1"/>
  <c r="CL520" i="64" s="1"/>
  <c r="BZ630" i="64"/>
  <c r="BI504" i="64"/>
  <c r="BJ505" i="64" s="1"/>
  <c r="BK506" i="64" s="1"/>
  <c r="BL507" i="64" s="1"/>
  <c r="BM508" i="64" s="1"/>
  <c r="BN509" i="64" s="1"/>
  <c r="BO510" i="64" s="1"/>
  <c r="BP511" i="64" s="1"/>
  <c r="BQ512" i="64" s="1"/>
  <c r="BR513" i="64" s="1"/>
  <c r="BS514" i="64" s="1"/>
  <c r="BT515" i="64" s="1"/>
  <c r="BU516" i="64" s="1"/>
  <c r="BV517" i="64" s="1"/>
  <c r="BW518" i="64" s="1"/>
  <c r="BX519" i="64" s="1"/>
  <c r="BY520" i="64" s="1"/>
  <c r="BZ521" i="64" s="1"/>
  <c r="CA522" i="64" s="1"/>
  <c r="CB523" i="64" s="1"/>
  <c r="CC524" i="64" s="1"/>
  <c r="CD525" i="64" s="1"/>
  <c r="CE526" i="64" s="1"/>
  <c r="CF527" i="64" s="1"/>
  <c r="CA1320" i="64"/>
  <c r="BO3004" i="64"/>
  <c r="AN1320" i="64"/>
  <c r="BE1094" i="64"/>
  <c r="W781" i="64"/>
  <c r="AZ1094" i="64"/>
  <c r="AV453" i="64"/>
  <c r="AW454" i="64" s="1"/>
  <c r="AX455" i="64" s="1"/>
  <c r="AY456" i="64" s="1"/>
  <c r="AZ457" i="64" s="1"/>
  <c r="BA458" i="64" s="1"/>
  <c r="BB459" i="64" s="1"/>
  <c r="BC460" i="64" s="1"/>
  <c r="BD461" i="64" s="1"/>
  <c r="BE462" i="64" s="1"/>
  <c r="BF463" i="64" s="1"/>
  <c r="BG464" i="64" s="1"/>
  <c r="BH465" i="64" s="1"/>
  <c r="BI466" i="64" s="1"/>
  <c r="BJ467" i="64" s="1"/>
  <c r="BK468" i="64" s="1"/>
  <c r="BL469" i="64" s="1"/>
  <c r="BM470" i="64" s="1"/>
  <c r="BN471" i="64" s="1"/>
  <c r="BO472" i="64" s="1"/>
  <c r="BP473" i="64" s="1"/>
  <c r="BQ474" i="64" s="1"/>
  <c r="BR475" i="64" s="1"/>
  <c r="BS476" i="64" s="1"/>
  <c r="BS453" i="64"/>
  <c r="BT454" i="64" s="1"/>
  <c r="BU455" i="64" s="1"/>
  <c r="BV456" i="64" s="1"/>
  <c r="BW457" i="64" s="1"/>
  <c r="BX458" i="64" s="1"/>
  <c r="BY459" i="64" s="1"/>
  <c r="BZ460" i="64" s="1"/>
  <c r="CA461" i="64" s="1"/>
  <c r="CB462" i="64" s="1"/>
  <c r="CC463" i="64" s="1"/>
  <c r="CD464" i="64" s="1"/>
  <c r="CE465" i="64" s="1"/>
  <c r="CF466" i="64" s="1"/>
  <c r="CG467" i="64" s="1"/>
  <c r="CH468" i="64" s="1"/>
  <c r="CI469" i="64" s="1"/>
  <c r="CJ470" i="64" s="1"/>
  <c r="CK471" i="64" s="1"/>
  <c r="CL472" i="64" s="1"/>
  <c r="AM630" i="64"/>
  <c r="AI3004" i="64"/>
  <c r="BP781" i="64"/>
  <c r="BE1320" i="64"/>
  <c r="CG1320" i="64"/>
  <c r="AT3004" i="64"/>
  <c r="X2129" i="64"/>
  <c r="X2142" i="64" s="1"/>
  <c r="CF3004" i="64"/>
  <c r="BF781" i="64"/>
  <c r="X3004" i="64"/>
  <c r="CB781" i="64"/>
  <c r="BC3004" i="64"/>
  <c r="U1320" i="64"/>
  <c r="BW1094" i="64"/>
  <c r="CF2129" i="64"/>
  <c r="CF2142" i="64" s="1"/>
  <c r="BY630" i="64"/>
  <c r="AD2129" i="64"/>
  <c r="AD2142" i="64" s="1"/>
  <c r="AJ1014" i="64"/>
  <c r="AI781" i="64"/>
  <c r="CH453" i="64"/>
  <c r="CI454" i="64" s="1"/>
  <c r="CJ455" i="64" s="1"/>
  <c r="CK456" i="64" s="1"/>
  <c r="CL457" i="64" s="1"/>
  <c r="CG453" i="64"/>
  <c r="CH454" i="64" s="1"/>
  <c r="CI455" i="64" s="1"/>
  <c r="CJ456" i="64" s="1"/>
  <c r="CK457" i="64" s="1"/>
  <c r="CL458" i="64" s="1"/>
  <c r="AS504" i="64"/>
  <c r="AT505" i="64" s="1"/>
  <c r="AU506" i="64" s="1"/>
  <c r="AV507" i="64" s="1"/>
  <c r="AW508" i="64" s="1"/>
  <c r="AX509" i="64" s="1"/>
  <c r="AY510" i="64" s="1"/>
  <c r="AZ511" i="64" s="1"/>
  <c r="BA512" i="64" s="1"/>
  <c r="BB513" i="64" s="1"/>
  <c r="BC514" i="64" s="1"/>
  <c r="BD515" i="64" s="1"/>
  <c r="BE516" i="64" s="1"/>
  <c r="BF517" i="64" s="1"/>
  <c r="BG518" i="64" s="1"/>
  <c r="BH519" i="64" s="1"/>
  <c r="BI520" i="64" s="1"/>
  <c r="BJ521" i="64" s="1"/>
  <c r="BK522" i="64" s="1"/>
  <c r="BL523" i="64" s="1"/>
  <c r="BM524" i="64" s="1"/>
  <c r="BN525" i="64" s="1"/>
  <c r="BO526" i="64" s="1"/>
  <c r="BP527" i="64" s="1"/>
  <c r="BY1094" i="64"/>
  <c r="AQ453" i="64"/>
  <c r="AR454" i="64" s="1"/>
  <c r="AS455" i="64" s="1"/>
  <c r="AT456" i="64" s="1"/>
  <c r="AU457" i="64" s="1"/>
  <c r="AV458" i="64" s="1"/>
  <c r="AW459" i="64" s="1"/>
  <c r="AX460" i="64" s="1"/>
  <c r="AY461" i="64" s="1"/>
  <c r="AZ462" i="64" s="1"/>
  <c r="BA463" i="64" s="1"/>
  <c r="BB464" i="64" s="1"/>
  <c r="BC465" i="64" s="1"/>
  <c r="BD466" i="64" s="1"/>
  <c r="BE467" i="64" s="1"/>
  <c r="BF468" i="64" s="1"/>
  <c r="BG469" i="64" s="1"/>
  <c r="BH470" i="64" s="1"/>
  <c r="BI471" i="64" s="1"/>
  <c r="BJ472" i="64" s="1"/>
  <c r="BK473" i="64" s="1"/>
  <c r="BL474" i="64" s="1"/>
  <c r="BM475" i="64" s="1"/>
  <c r="BN476" i="64" s="1"/>
  <c r="AQ2129" i="64"/>
  <c r="AQ2142" i="64" s="1"/>
  <c r="CD504" i="64"/>
  <c r="CE505" i="64" s="1"/>
  <c r="CF506" i="64" s="1"/>
  <c r="CG507" i="64" s="1"/>
  <c r="CH508" i="64" s="1"/>
  <c r="CI509" i="64" s="1"/>
  <c r="CJ510" i="64" s="1"/>
  <c r="CK511" i="64" s="1"/>
  <c r="CL512" i="64" s="1"/>
  <c r="BU1094" i="64"/>
  <c r="AR504" i="64"/>
  <c r="AS505" i="64" s="1"/>
  <c r="AT506" i="64" s="1"/>
  <c r="AU507" i="64" s="1"/>
  <c r="AV508" i="64" s="1"/>
  <c r="AW509" i="64" s="1"/>
  <c r="AX510" i="64" s="1"/>
  <c r="AY511" i="64" s="1"/>
  <c r="AZ512" i="64" s="1"/>
  <c r="BA513" i="64" s="1"/>
  <c r="BB514" i="64" s="1"/>
  <c r="BC515" i="64" s="1"/>
  <c r="BD516" i="64" s="1"/>
  <c r="BE517" i="64" s="1"/>
  <c r="BF518" i="64" s="1"/>
  <c r="BG519" i="64" s="1"/>
  <c r="BH520" i="64" s="1"/>
  <c r="BI521" i="64" s="1"/>
  <c r="BJ522" i="64" s="1"/>
  <c r="BK523" i="64" s="1"/>
  <c r="BL524" i="64" s="1"/>
  <c r="BM525" i="64" s="1"/>
  <c r="BN526" i="64" s="1"/>
  <c r="BO527" i="64" s="1"/>
  <c r="AY630" i="64"/>
  <c r="U2129" i="64"/>
  <c r="U2142" i="64" s="1"/>
  <c r="BR453" i="64"/>
  <c r="BS454" i="64" s="1"/>
  <c r="BT455" i="64" s="1"/>
  <c r="BU456" i="64" s="1"/>
  <c r="BV457" i="64" s="1"/>
  <c r="BW458" i="64" s="1"/>
  <c r="BX459" i="64" s="1"/>
  <c r="BY460" i="64" s="1"/>
  <c r="BZ461" i="64" s="1"/>
  <c r="CA462" i="64" s="1"/>
  <c r="CB463" i="64" s="1"/>
  <c r="CC464" i="64" s="1"/>
  <c r="CD465" i="64" s="1"/>
  <c r="CE466" i="64" s="1"/>
  <c r="CF467" i="64" s="1"/>
  <c r="CG468" i="64" s="1"/>
  <c r="CH469" i="64" s="1"/>
  <c r="CI470" i="64" s="1"/>
  <c r="CJ471" i="64" s="1"/>
  <c r="CK472" i="64" s="1"/>
  <c r="CL473" i="64" s="1"/>
  <c r="BA1094" i="64"/>
  <c r="AY1014" i="64"/>
  <c r="AF630" i="64"/>
  <c r="BK1014" i="64"/>
  <c r="BA630" i="64"/>
  <c r="CC3004" i="64"/>
  <c r="AK1014" i="64"/>
  <c r="AD1320" i="64"/>
  <c r="W1320" i="64"/>
  <c r="BI781" i="64"/>
  <c r="BF1094" i="64"/>
  <c r="AL1094" i="64"/>
  <c r="BD781" i="64"/>
  <c r="BL1320" i="64"/>
  <c r="AF504" i="64"/>
  <c r="AG505" i="64" s="1"/>
  <c r="AH506" i="64" s="1"/>
  <c r="AI507" i="64" s="1"/>
  <c r="AJ508" i="64" s="1"/>
  <c r="AK509" i="64" s="1"/>
  <c r="AL510" i="64" s="1"/>
  <c r="AM511" i="64" s="1"/>
  <c r="AN512" i="64" s="1"/>
  <c r="AO513" i="64" s="1"/>
  <c r="AP514" i="64" s="1"/>
  <c r="AQ515" i="64" s="1"/>
  <c r="AR516" i="64" s="1"/>
  <c r="AS517" i="64" s="1"/>
  <c r="AT518" i="64" s="1"/>
  <c r="AU519" i="64" s="1"/>
  <c r="AV520" i="64" s="1"/>
  <c r="AW521" i="64" s="1"/>
  <c r="AX522" i="64" s="1"/>
  <c r="AY523" i="64" s="1"/>
  <c r="AZ524" i="64" s="1"/>
  <c r="BA525" i="64" s="1"/>
  <c r="BB526" i="64" s="1"/>
  <c r="BC527" i="64" s="1"/>
  <c r="Z630" i="64"/>
  <c r="BZ781" i="64"/>
  <c r="AC781" i="64"/>
  <c r="CF453" i="64"/>
  <c r="CG454" i="64" s="1"/>
  <c r="CH455" i="64" s="1"/>
  <c r="CI456" i="64" s="1"/>
  <c r="CJ457" i="64" s="1"/>
  <c r="CK458" i="64" s="1"/>
  <c r="CL459" i="64" s="1"/>
  <c r="CC781" i="64"/>
  <c r="BF2129" i="64"/>
  <c r="BF2142" i="64" s="1"/>
  <c r="BX630" i="64"/>
  <c r="CK3004" i="64"/>
  <c r="AQ3004" i="64"/>
  <c r="AD630" i="64"/>
  <c r="AM2129" i="64"/>
  <c r="AM2142" i="64" s="1"/>
  <c r="V453" i="64"/>
  <c r="BN781" i="64"/>
  <c r="BN2129" i="64"/>
  <c r="BN2142" i="64" s="1"/>
  <c r="AT781" i="64"/>
  <c r="AX1094" i="64"/>
  <c r="BT1094" i="64"/>
  <c r="AM781" i="64"/>
  <c r="BP504" i="64"/>
  <c r="BQ505" i="64" s="1"/>
  <c r="BR506" i="64" s="1"/>
  <c r="BS507" i="64" s="1"/>
  <c r="BT508" i="64" s="1"/>
  <c r="BU509" i="64" s="1"/>
  <c r="BV510" i="64" s="1"/>
  <c r="BW511" i="64" s="1"/>
  <c r="BX512" i="64" s="1"/>
  <c r="BY513" i="64" s="1"/>
  <c r="BZ514" i="64" s="1"/>
  <c r="CA515" i="64" s="1"/>
  <c r="CB516" i="64" s="1"/>
  <c r="CC517" i="64" s="1"/>
  <c r="CD518" i="64" s="1"/>
  <c r="CE519" i="64" s="1"/>
  <c r="CF520" i="64" s="1"/>
  <c r="CG521" i="64" s="1"/>
  <c r="CH522" i="64" s="1"/>
  <c r="CI523" i="64" s="1"/>
  <c r="CJ524" i="64" s="1"/>
  <c r="CK525" i="64" s="1"/>
  <c r="CL526" i="64" s="1"/>
  <c r="U504" i="64"/>
  <c r="V505" i="64" s="1"/>
  <c r="W506" i="64" s="1"/>
  <c r="X507" i="64" s="1"/>
  <c r="Y508" i="64" s="1"/>
  <c r="Z509" i="64" s="1"/>
  <c r="AA510" i="64" s="1"/>
  <c r="AB511" i="64" s="1"/>
  <c r="AC512" i="64" s="1"/>
  <c r="AD513" i="64" s="1"/>
  <c r="AE514" i="64" s="1"/>
  <c r="AF515" i="64" s="1"/>
  <c r="AG516" i="64" s="1"/>
  <c r="AH517" i="64" s="1"/>
  <c r="AI518" i="64" s="1"/>
  <c r="AJ519" i="64" s="1"/>
  <c r="AK520" i="64" s="1"/>
  <c r="AL521" i="64" s="1"/>
  <c r="AM522" i="64" s="1"/>
  <c r="AN523" i="64" s="1"/>
  <c r="AO524" i="64" s="1"/>
  <c r="AP525" i="64" s="1"/>
  <c r="AQ526" i="64" s="1"/>
  <c r="AR527" i="64" s="1"/>
  <c r="AW3004" i="64"/>
  <c r="CG1014" i="64"/>
  <c r="Z3004" i="64"/>
  <c r="AT2129" i="64"/>
  <c r="AT2142" i="64" s="1"/>
  <c r="AS3004" i="64"/>
  <c r="X630" i="64"/>
  <c r="CE2129" i="64"/>
  <c r="CE2142" i="64" s="1"/>
  <c r="BT504" i="64"/>
  <c r="BU505" i="64" s="1"/>
  <c r="BV506" i="64" s="1"/>
  <c r="BW507" i="64" s="1"/>
  <c r="BX508" i="64" s="1"/>
  <c r="BY509" i="64" s="1"/>
  <c r="BZ510" i="64" s="1"/>
  <c r="CA511" i="64" s="1"/>
  <c r="CB512" i="64" s="1"/>
  <c r="CC513" i="64" s="1"/>
  <c r="CD514" i="64" s="1"/>
  <c r="CE515" i="64" s="1"/>
  <c r="CF516" i="64" s="1"/>
  <c r="CG517" i="64" s="1"/>
  <c r="CH518" i="64" s="1"/>
  <c r="CI519" i="64" s="1"/>
  <c r="CJ520" i="64" s="1"/>
  <c r="CK521" i="64" s="1"/>
  <c r="CL522" i="64" s="1"/>
  <c r="AW1094" i="64"/>
  <c r="AT504" i="64"/>
  <c r="AU505" i="64" s="1"/>
  <c r="AV506" i="64" s="1"/>
  <c r="AW507" i="64" s="1"/>
  <c r="AX508" i="64" s="1"/>
  <c r="AY509" i="64" s="1"/>
  <c r="AZ510" i="64" s="1"/>
  <c r="BA511" i="64" s="1"/>
  <c r="BB512" i="64" s="1"/>
  <c r="BC513" i="64" s="1"/>
  <c r="BD514" i="64" s="1"/>
  <c r="BE515" i="64" s="1"/>
  <c r="BF516" i="64" s="1"/>
  <c r="BG517" i="64" s="1"/>
  <c r="BH518" i="64" s="1"/>
  <c r="BI519" i="64" s="1"/>
  <c r="BJ520" i="64" s="1"/>
  <c r="BK521" i="64" s="1"/>
  <c r="BL522" i="64" s="1"/>
  <c r="BM523" i="64" s="1"/>
  <c r="BN524" i="64" s="1"/>
  <c r="BO525" i="64" s="1"/>
  <c r="BP526" i="64" s="1"/>
  <c r="BQ527" i="64" s="1"/>
  <c r="BQ630" i="64"/>
  <c r="AE630" i="64"/>
  <c r="BL1094" i="64"/>
  <c r="CB1320" i="64"/>
  <c r="W2129" i="64"/>
  <c r="W2142" i="64" s="1"/>
  <c r="T1094" i="64"/>
  <c r="U1014" i="64"/>
  <c r="AG1320" i="64"/>
  <c r="BB2129" i="64"/>
  <c r="BB2142" i="64" s="1"/>
  <c r="BG781" i="64"/>
  <c r="BV1320" i="64"/>
  <c r="AD504" i="64"/>
  <c r="AE505" i="64" s="1"/>
  <c r="AF506" i="64" s="1"/>
  <c r="AG507" i="64" s="1"/>
  <c r="AH508" i="64" s="1"/>
  <c r="AI509" i="64" s="1"/>
  <c r="AJ510" i="64" s="1"/>
  <c r="AK511" i="64" s="1"/>
  <c r="AL512" i="64" s="1"/>
  <c r="AM513" i="64" s="1"/>
  <c r="AN514" i="64" s="1"/>
  <c r="AO515" i="64" s="1"/>
  <c r="AP516" i="64" s="1"/>
  <c r="AQ517" i="64" s="1"/>
  <c r="AR518" i="64" s="1"/>
  <c r="AS519" i="64" s="1"/>
  <c r="AT520" i="64" s="1"/>
  <c r="AU521" i="64" s="1"/>
  <c r="AV522" i="64" s="1"/>
  <c r="AW523" i="64" s="1"/>
  <c r="AX524" i="64" s="1"/>
  <c r="AY525" i="64" s="1"/>
  <c r="AZ526" i="64" s="1"/>
  <c r="BA527" i="64" s="1"/>
  <c r="AS2129" i="64"/>
  <c r="AS2142" i="64" s="1"/>
  <c r="AB2129" i="64"/>
  <c r="AB2142" i="64" s="1"/>
  <c r="CG630" i="64"/>
  <c r="BA2129" i="64"/>
  <c r="BA2142" i="64" s="1"/>
  <c r="BU2129" i="64"/>
  <c r="BU2142" i="64" s="1"/>
  <c r="AK781" i="64"/>
  <c r="CA2129" i="64"/>
  <c r="CA2142" i="64" s="1"/>
  <c r="AP453" i="64"/>
  <c r="AQ454" i="64" s="1"/>
  <c r="AR455" i="64" s="1"/>
  <c r="AS456" i="64" s="1"/>
  <c r="AT457" i="64" s="1"/>
  <c r="AU458" i="64" s="1"/>
  <c r="AV459" i="64" s="1"/>
  <c r="AW460" i="64" s="1"/>
  <c r="AX461" i="64" s="1"/>
  <c r="AY462" i="64" s="1"/>
  <c r="AZ463" i="64" s="1"/>
  <c r="BA464" i="64" s="1"/>
  <c r="BB465" i="64" s="1"/>
  <c r="BC466" i="64" s="1"/>
  <c r="BD467" i="64" s="1"/>
  <c r="BE468" i="64" s="1"/>
  <c r="BF469" i="64" s="1"/>
  <c r="BG470" i="64" s="1"/>
  <c r="BH471" i="64" s="1"/>
  <c r="BI472" i="64" s="1"/>
  <c r="BJ473" i="64" s="1"/>
  <c r="BK474" i="64" s="1"/>
  <c r="BL475" i="64" s="1"/>
  <c r="BM476" i="64" s="1"/>
  <c r="BT453" i="64"/>
  <c r="BU454" i="64" s="1"/>
  <c r="BV455" i="64" s="1"/>
  <c r="BW456" i="64" s="1"/>
  <c r="BX457" i="64" s="1"/>
  <c r="BY458" i="64" s="1"/>
  <c r="BZ459" i="64" s="1"/>
  <c r="CA460" i="64" s="1"/>
  <c r="CB461" i="64" s="1"/>
  <c r="CC462" i="64" s="1"/>
  <c r="CD463" i="64" s="1"/>
  <c r="CE464" i="64" s="1"/>
  <c r="CF465" i="64" s="1"/>
  <c r="CG466" i="64" s="1"/>
  <c r="CH467" i="64" s="1"/>
  <c r="CI468" i="64" s="1"/>
  <c r="CJ469" i="64" s="1"/>
  <c r="CK470" i="64" s="1"/>
  <c r="CL471" i="64" s="1"/>
  <c r="BT1014" i="64"/>
  <c r="CF1014" i="64"/>
  <c r="CI781" i="64"/>
  <c r="AW504" i="64"/>
  <c r="AX505" i="64" s="1"/>
  <c r="AY506" i="64" s="1"/>
  <c r="AZ507" i="64" s="1"/>
  <c r="BA508" i="64" s="1"/>
  <c r="BB509" i="64" s="1"/>
  <c r="BC510" i="64" s="1"/>
  <c r="BD511" i="64" s="1"/>
  <c r="BE512" i="64" s="1"/>
  <c r="BF513" i="64" s="1"/>
  <c r="BG514" i="64" s="1"/>
  <c r="BH515" i="64" s="1"/>
  <c r="BI516" i="64" s="1"/>
  <c r="BJ517" i="64" s="1"/>
  <c r="BK518" i="64" s="1"/>
  <c r="BL519" i="64" s="1"/>
  <c r="BM520" i="64" s="1"/>
  <c r="BN521" i="64" s="1"/>
  <c r="BO522" i="64" s="1"/>
  <c r="BP523" i="64" s="1"/>
  <c r="BQ524" i="64" s="1"/>
  <c r="BR525" i="64" s="1"/>
  <c r="BS526" i="64" s="1"/>
  <c r="BT527" i="64" s="1"/>
  <c r="BN1014" i="64"/>
  <c r="AJ504" i="64"/>
  <c r="AK505" i="64" s="1"/>
  <c r="AL506" i="64" s="1"/>
  <c r="AM507" i="64" s="1"/>
  <c r="AN508" i="64" s="1"/>
  <c r="AO509" i="64" s="1"/>
  <c r="AP510" i="64" s="1"/>
  <c r="AQ511" i="64" s="1"/>
  <c r="AR512" i="64" s="1"/>
  <c r="AS513" i="64" s="1"/>
  <c r="AT514" i="64" s="1"/>
  <c r="AU515" i="64" s="1"/>
  <c r="AV516" i="64" s="1"/>
  <c r="AW517" i="64" s="1"/>
  <c r="AX518" i="64" s="1"/>
  <c r="AY519" i="64" s="1"/>
  <c r="AZ520" i="64" s="1"/>
  <c r="BA521" i="64" s="1"/>
  <c r="BB522" i="64" s="1"/>
  <c r="BC523" i="64" s="1"/>
  <c r="BD524" i="64" s="1"/>
  <c r="BE525" i="64" s="1"/>
  <c r="BF526" i="64" s="1"/>
  <c r="BG527" i="64" s="1"/>
  <c r="AN3004" i="64"/>
  <c r="BB1320" i="64"/>
  <c r="AO2129" i="64"/>
  <c r="AO2142" i="64" s="1"/>
  <c r="Z453" i="64"/>
  <c r="AA454" i="64" s="1"/>
  <c r="AB455" i="64" s="1"/>
  <c r="AC456" i="64" s="1"/>
  <c r="AD457" i="64" s="1"/>
  <c r="AE458" i="64" s="1"/>
  <c r="AF459" i="64" s="1"/>
  <c r="AG460" i="64" s="1"/>
  <c r="AH461" i="64" s="1"/>
  <c r="AI462" i="64" s="1"/>
  <c r="AJ463" i="64" s="1"/>
  <c r="AK464" i="64" s="1"/>
  <c r="AL465" i="64" s="1"/>
  <c r="AM466" i="64" s="1"/>
  <c r="AN467" i="64" s="1"/>
  <c r="AO468" i="64" s="1"/>
  <c r="AP469" i="64" s="1"/>
  <c r="AQ470" i="64" s="1"/>
  <c r="AR471" i="64" s="1"/>
  <c r="AS472" i="64" s="1"/>
  <c r="AT473" i="64" s="1"/>
  <c r="AU474" i="64" s="1"/>
  <c r="AV475" i="64" s="1"/>
  <c r="AW476" i="64" s="1"/>
  <c r="AC630" i="64"/>
  <c r="BP1094" i="64"/>
  <c r="AP781" i="64"/>
  <c r="BX3004" i="64"/>
  <c r="Y453" i="64"/>
  <c r="Z454" i="64" s="1"/>
  <c r="AA455" i="64" s="1"/>
  <c r="AB456" i="64" s="1"/>
  <c r="AC457" i="64" s="1"/>
  <c r="AD458" i="64" s="1"/>
  <c r="AE459" i="64" s="1"/>
  <c r="AF460" i="64" s="1"/>
  <c r="AG461" i="64" s="1"/>
  <c r="AH462" i="64" s="1"/>
  <c r="AI463" i="64" s="1"/>
  <c r="AJ464" i="64" s="1"/>
  <c r="AK465" i="64" s="1"/>
  <c r="AL466" i="64" s="1"/>
  <c r="AM467" i="64" s="1"/>
  <c r="AN468" i="64" s="1"/>
  <c r="AO469" i="64" s="1"/>
  <c r="AP470" i="64" s="1"/>
  <c r="AQ471" i="64" s="1"/>
  <c r="AR472" i="64" s="1"/>
  <c r="AS473" i="64" s="1"/>
  <c r="AT474" i="64" s="1"/>
  <c r="AU475" i="64" s="1"/>
  <c r="AV476" i="64" s="1"/>
  <c r="AB1094" i="64"/>
  <c r="AW453" i="64"/>
  <c r="AX454" i="64" s="1"/>
  <c r="AY455" i="64" s="1"/>
  <c r="AZ456" i="64" s="1"/>
  <c r="BA457" i="64" s="1"/>
  <c r="BB458" i="64" s="1"/>
  <c r="BC459" i="64" s="1"/>
  <c r="BD460" i="64" s="1"/>
  <c r="BE461" i="64" s="1"/>
  <c r="BF462" i="64" s="1"/>
  <c r="BG463" i="64" s="1"/>
  <c r="BH464" i="64" s="1"/>
  <c r="BI465" i="64" s="1"/>
  <c r="BJ466" i="64" s="1"/>
  <c r="BK467" i="64" s="1"/>
  <c r="BL468" i="64" s="1"/>
  <c r="BM469" i="64" s="1"/>
  <c r="BN470" i="64" s="1"/>
  <c r="BO471" i="64" s="1"/>
  <c r="BP472" i="64" s="1"/>
  <c r="BQ473" i="64" s="1"/>
  <c r="BR474" i="64" s="1"/>
  <c r="BS475" i="64" s="1"/>
  <c r="BT476" i="64" s="1"/>
  <c r="BS1320" i="64"/>
  <c r="AL453" i="64"/>
  <c r="AM454" i="64" s="1"/>
  <c r="AN455" i="64" s="1"/>
  <c r="AO456" i="64" s="1"/>
  <c r="AP457" i="64" s="1"/>
  <c r="AQ458" i="64" s="1"/>
  <c r="AR459" i="64" s="1"/>
  <c r="AS460" i="64" s="1"/>
  <c r="AT461" i="64" s="1"/>
  <c r="AU462" i="64" s="1"/>
  <c r="AV463" i="64" s="1"/>
  <c r="AW464" i="64" s="1"/>
  <c r="AX465" i="64" s="1"/>
  <c r="AY466" i="64" s="1"/>
  <c r="AZ467" i="64" s="1"/>
  <c r="BA468" i="64" s="1"/>
  <c r="BB469" i="64" s="1"/>
  <c r="BC470" i="64" s="1"/>
  <c r="BD471" i="64" s="1"/>
  <c r="BE472" i="64" s="1"/>
  <c r="BF473" i="64" s="1"/>
  <c r="BG474" i="64" s="1"/>
  <c r="BH475" i="64" s="1"/>
  <c r="BI476" i="64" s="1"/>
  <c r="AJ2" i="864"/>
  <c r="AI7" i="864"/>
  <c r="AI7" i="863"/>
  <c r="AI1" i="863"/>
  <c r="AI1" i="864"/>
  <c r="AI3" i="864"/>
  <c r="AI3" i="863"/>
  <c r="AJ3" i="861"/>
  <c r="AI4" i="861"/>
  <c r="AE42" i="861"/>
  <c r="AC57" i="861"/>
  <c r="AF1966" i="64"/>
  <c r="AR2409" i="64"/>
  <c r="AR2411" i="64" s="1"/>
  <c r="DE1" i="864"/>
  <c r="DE20" i="864"/>
  <c r="AG34" i="863"/>
  <c r="AJ7" i="861"/>
  <c r="AK2" i="861"/>
  <c r="AJ1" i="861"/>
  <c r="DF18" i="864"/>
  <c r="DF17" i="864"/>
  <c r="DF16" i="864"/>
  <c r="DG2" i="864"/>
  <c r="DG19" i="864" s="1"/>
  <c r="DF3" i="864"/>
  <c r="DF4" i="864" s="1"/>
  <c r="DF7" i="864"/>
  <c r="AH18" i="864"/>
  <c r="AH17" i="864"/>
  <c r="AH16" i="864"/>
  <c r="AI19" i="864"/>
  <c r="AG51" i="863" a="1"/>
  <c r="AG51" i="863" s="1"/>
  <c r="AG49" i="863" a="1"/>
  <c r="AG49" i="863" s="1"/>
  <c r="AG53" i="863" a="1"/>
  <c r="AG53" i="863" s="1"/>
  <c r="AH43" i="863" a="1"/>
  <c r="AH43" i="863" s="1"/>
  <c r="AH42" i="863" a="1"/>
  <c r="AH42" i="863" s="1"/>
  <c r="AH41" i="863" a="1"/>
  <c r="AH41" i="863" s="1"/>
  <c r="AH39" i="863" a="1"/>
  <c r="AH39" i="863" s="1"/>
  <c r="AH40" i="863" a="1"/>
  <c r="AH40" i="863" s="1"/>
  <c r="AH32" i="863"/>
  <c r="AH30" i="863"/>
  <c r="AH29" i="863"/>
  <c r="AI2" i="863"/>
  <c r="AI31" i="863" s="1"/>
  <c r="U7" i="860"/>
  <c r="U3" i="860"/>
  <c r="U4" i="860" s="1"/>
  <c r="V2" i="860"/>
  <c r="U1" i="860"/>
  <c r="CY1" i="860"/>
  <c r="CZ9" i="860"/>
  <c r="CZ8" i="860"/>
  <c r="CZ3" i="860"/>
  <c r="DA2" i="860"/>
  <c r="CY4" i="860"/>
  <c r="AA2433" i="64"/>
  <c r="Z2476" i="64"/>
  <c r="AA2474" i="64"/>
  <c r="AA2453" i="64"/>
  <c r="AA2455" i="64" s="1"/>
  <c r="Z2455" i="64"/>
  <c r="E910" i="64"/>
  <c r="E2258" i="64"/>
  <c r="E2305" i="64"/>
  <c r="E2310" i="64"/>
  <c r="E1742" i="64"/>
  <c r="E1766" i="64"/>
  <c r="E1788" i="64"/>
  <c r="E1883" i="64"/>
  <c r="E2687" i="64"/>
  <c r="E2653" i="64"/>
  <c r="E1919" i="64"/>
  <c r="E1954" i="64"/>
  <c r="E2551" i="64"/>
  <c r="E2619" i="64"/>
  <c r="E2106" i="64"/>
  <c r="E2150" i="64"/>
  <c r="E3205" i="64"/>
  <c r="E2205" i="64"/>
  <c r="E1353" i="64"/>
  <c r="E1303" i="64"/>
  <c r="BY41" i="1342" l="1"/>
  <c r="BY45" i="1342" s="1"/>
  <c r="BY50" i="1342" s="1"/>
  <c r="BY54" i="1342" s="1"/>
  <c r="BX46" i="1342"/>
  <c r="AI2838" i="64" a="1"/>
  <c r="AI2838" i="64" s="1"/>
  <c r="AI2840" i="64" s="1"/>
  <c r="AI53" i="64" a="1"/>
  <c r="AI53" i="64" s="1"/>
  <c r="AI51" i="64" a="1"/>
  <c r="AI51" i="64" s="1"/>
  <c r="AI52" i="64" a="1"/>
  <c r="AI52" i="64" s="1"/>
  <c r="AI50" i="64" s="1" a="1"/>
  <c r="AI50" i="64" s="1"/>
  <c r="AI3310" i="64" a="1"/>
  <c r="AI3310" i="64" s="1"/>
  <c r="AI3289" i="64" a="1"/>
  <c r="AI3289" i="64" s="1"/>
  <c r="AI1441" i="64" a="1"/>
  <c r="AI1441" i="64" s="1"/>
  <c r="AI1442" i="64" a="1"/>
  <c r="AI1442" i="64" s="1"/>
  <c r="AI1530" i="64" a="1"/>
  <c r="AI1530" i="64" s="1"/>
  <c r="AI1531" i="64" a="1"/>
  <c r="AI1531" i="64" s="1"/>
  <c r="AI1486" i="64" a="1"/>
  <c r="AI1486" i="64" s="1"/>
  <c r="AI1508" i="64" a="1"/>
  <c r="AI1508" i="64" s="1"/>
  <c r="AI1419" i="64" a="1"/>
  <c r="AI1419" i="64" s="1"/>
  <c r="AI1464" i="64" a="1"/>
  <c r="AI1464" i="64" s="1"/>
  <c r="AI673" i="64" a="1"/>
  <c r="AI673" i="64" s="1"/>
  <c r="AI669" i="64" a="1"/>
  <c r="AI669" i="64" s="1"/>
  <c r="AI663" i="64" a="1"/>
  <c r="AI663" i="64" s="1"/>
  <c r="AI664" i="64" s="1"/>
  <c r="V670" i="64"/>
  <c r="V674" i="64" s="1"/>
  <c r="V666" i="64"/>
  <c r="W661" i="64"/>
  <c r="W665" i="64" s="1"/>
  <c r="AH20" i="864"/>
  <c r="AH89" i="861" s="1"/>
  <c r="AH90" i="861" s="1"/>
  <c r="AH33" i="863"/>
  <c r="AH17" i="863" s="1"/>
  <c r="AH29" i="861" s="1"/>
  <c r="AH21" i="863"/>
  <c r="AH44" i="863"/>
  <c r="S1126" i="64"/>
  <c r="S1127" i="64" s="1"/>
  <c r="T478" i="64"/>
  <c r="AI4" i="64"/>
  <c r="AJ3" i="64"/>
  <c r="AJ1" i="64"/>
  <c r="AK2" i="64"/>
  <c r="AJ7" i="64"/>
  <c r="U478" i="64"/>
  <c r="T505" i="64"/>
  <c r="AR477" i="64"/>
  <c r="AS477" i="64" s="1"/>
  <c r="W454" i="64"/>
  <c r="V478" i="64"/>
  <c r="AK2" i="864"/>
  <c r="AJ1" i="864"/>
  <c r="AJ1" i="863"/>
  <c r="AI4" i="864"/>
  <c r="AI4" i="863"/>
  <c r="AJ7" i="864"/>
  <c r="AJ7" i="863"/>
  <c r="AJ3" i="863"/>
  <c r="AJ3" i="864"/>
  <c r="AK3" i="861"/>
  <c r="AJ4" i="861"/>
  <c r="AE82" i="861"/>
  <c r="AE57" i="861"/>
  <c r="AD57" i="861"/>
  <c r="AG1966" i="64"/>
  <c r="AS2409" i="64"/>
  <c r="AS2411" i="64" s="1"/>
  <c r="DG18" i="864"/>
  <c r="DG17" i="864"/>
  <c r="DG16" i="864"/>
  <c r="DH2" i="864"/>
  <c r="DH19" i="864" s="1"/>
  <c r="DG3" i="864"/>
  <c r="DG4" i="864" s="1"/>
  <c r="DG7" i="864"/>
  <c r="DF20" i="864"/>
  <c r="AH51" i="863" a="1"/>
  <c r="AH51" i="863" s="1"/>
  <c r="AH53" i="863" a="1"/>
  <c r="AH53" i="863" s="1"/>
  <c r="AH49" i="863" a="1"/>
  <c r="AH49" i="863" s="1"/>
  <c r="AH34" i="863"/>
  <c r="DF1" i="864"/>
  <c r="AL2" i="861"/>
  <c r="AK1" i="861"/>
  <c r="AK7" i="861"/>
  <c r="AI18" i="864"/>
  <c r="AI17" i="864"/>
  <c r="AJ19" i="864"/>
  <c r="AI16" i="864"/>
  <c r="AI42" i="863" a="1"/>
  <c r="AI42" i="863" s="1"/>
  <c r="AI43" i="863" a="1"/>
  <c r="AI43" i="863" s="1"/>
  <c r="AI30" i="863"/>
  <c r="AI39" i="863" a="1"/>
  <c r="AI39" i="863" s="1"/>
  <c r="AI40" i="863" a="1"/>
  <c r="AI40" i="863" s="1"/>
  <c r="AI41" i="863" a="1"/>
  <c r="AI41" i="863" s="1"/>
  <c r="AI29" i="863"/>
  <c r="AJ2" i="863"/>
  <c r="AJ31" i="863" s="1"/>
  <c r="AI32" i="863"/>
  <c r="V7" i="860"/>
  <c r="V3" i="860"/>
  <c r="V4" i="860" s="1"/>
  <c r="W2" i="860"/>
  <c r="V1" i="860"/>
  <c r="DA3" i="860"/>
  <c r="DB2" i="860"/>
  <c r="DA9" i="860"/>
  <c r="DA8" i="860"/>
  <c r="CZ4" i="860"/>
  <c r="CZ1" i="860"/>
  <c r="AB2433" i="64"/>
  <c r="AA2476" i="64"/>
  <c r="AB2474" i="64"/>
  <c r="AB2453" i="64"/>
  <c r="E913" i="64"/>
  <c r="E912" i="64"/>
  <c r="E3204" i="64"/>
  <c r="E1953" i="64"/>
  <c r="E1882" i="64"/>
  <c r="E2550" i="64"/>
  <c r="E2149" i="64"/>
  <c r="E2105" i="64"/>
  <c r="E1918" i="64"/>
  <c r="E1787" i="64"/>
  <c r="E2309" i="64"/>
  <c r="E2204" i="64"/>
  <c r="E1765" i="64"/>
  <c r="E2686" i="64"/>
  <c r="E2618" i="64"/>
  <c r="E2652" i="64"/>
  <c r="E1741" i="64"/>
  <c r="E2261" i="64"/>
  <c r="E2286" i="64"/>
  <c r="AI1465" i="64"/>
  <c r="AI1443" i="64"/>
  <c r="AI1420" i="64"/>
  <c r="AI1487" i="64"/>
  <c r="AI1509" i="64"/>
  <c r="AI1532" i="64"/>
  <c r="BZ41" i="1342" l="1"/>
  <c r="BZ45" i="1342" s="1"/>
  <c r="BZ50" i="1342" s="1"/>
  <c r="BY46" i="1342"/>
  <c r="AJ2838" i="64" a="1"/>
  <c r="AJ2838" i="64" s="1"/>
  <c r="AJ2839" i="64" a="1"/>
  <c r="AJ2839" i="64" s="1"/>
  <c r="AJ52" i="64" a="1"/>
  <c r="AJ52" i="64" s="1"/>
  <c r="AJ50" i="64" s="1" a="1"/>
  <c r="AJ50" i="64" s="1"/>
  <c r="AJ53" i="64" a="1"/>
  <c r="AJ53" i="64" s="1"/>
  <c r="AJ51" i="64" a="1"/>
  <c r="AJ51" i="64" s="1"/>
  <c r="AJ3310" i="64" a="1"/>
  <c r="AJ3310" i="64" s="1"/>
  <c r="AJ3289" i="64" a="1"/>
  <c r="AJ3289" i="64" s="1"/>
  <c r="AA20" i="861"/>
  <c r="AJ1441" i="64" a="1"/>
  <c r="AJ1441" i="64" s="1"/>
  <c r="AJ1442" i="64" a="1"/>
  <c r="AJ1442" i="64" s="1"/>
  <c r="AJ1530" i="64" a="1"/>
  <c r="AJ1530" i="64" s="1"/>
  <c r="AJ1531" i="64" a="1"/>
  <c r="AJ1531" i="64" s="1"/>
  <c r="AJ1486" i="64" a="1"/>
  <c r="AJ1486" i="64" s="1"/>
  <c r="AJ1508" i="64" a="1"/>
  <c r="AJ1508" i="64" s="1"/>
  <c r="AJ1419" i="64" a="1"/>
  <c r="AJ1419" i="64" s="1"/>
  <c r="AJ1464" i="64" a="1"/>
  <c r="AJ1464" i="64" s="1"/>
  <c r="AI20" i="864"/>
  <c r="AI89" i="861" s="1"/>
  <c r="AI90" i="861" s="1"/>
  <c r="X661" i="64"/>
  <c r="X665" i="64" s="1"/>
  <c r="W670" i="64"/>
  <c r="W674" i="64" s="1"/>
  <c r="W666" i="64"/>
  <c r="AJ673" i="64" a="1"/>
  <c r="AJ673" i="64" s="1"/>
  <c r="AJ669" i="64" a="1"/>
  <c r="AJ669" i="64" s="1"/>
  <c r="AJ663" i="64" a="1"/>
  <c r="AJ663" i="64" s="1"/>
  <c r="AJ664" i="64" s="1"/>
  <c r="AI33" i="863"/>
  <c r="AI17" i="863" s="1"/>
  <c r="AI29" i="861" s="1"/>
  <c r="AI21" i="863"/>
  <c r="AI44" i="863"/>
  <c r="AK3" i="64"/>
  <c r="AK7" i="64"/>
  <c r="AL2" i="64"/>
  <c r="AK1" i="64"/>
  <c r="AJ4" i="64"/>
  <c r="U506" i="64"/>
  <c r="T529" i="64"/>
  <c r="X455" i="64"/>
  <c r="W478" i="64"/>
  <c r="AL2" i="864"/>
  <c r="AK7" i="863"/>
  <c r="AK7" i="864"/>
  <c r="AJ4" i="864"/>
  <c r="AJ4" i="863"/>
  <c r="AK1" i="863"/>
  <c r="AK1" i="864"/>
  <c r="AK3" i="864"/>
  <c r="AK3" i="863"/>
  <c r="AL3" i="861"/>
  <c r="AK4" i="861"/>
  <c r="AF42" i="861"/>
  <c r="AH1966" i="64"/>
  <c r="AT2409" i="64"/>
  <c r="AI53" i="863" a="1"/>
  <c r="AI53" i="863" s="1"/>
  <c r="AI49" i="863" a="1"/>
  <c r="AI49" i="863" s="1"/>
  <c r="AI51" i="863" a="1"/>
  <c r="AI51" i="863" s="1"/>
  <c r="AM2" i="861"/>
  <c r="AL1" i="861"/>
  <c r="AL7" i="861"/>
  <c r="DG1" i="864"/>
  <c r="AI34" i="863"/>
  <c r="DH18" i="864"/>
  <c r="DH17" i="864"/>
  <c r="DH16" i="864"/>
  <c r="DH7" i="864"/>
  <c r="DH3" i="864"/>
  <c r="DH4" i="864" s="1"/>
  <c r="DI2" i="864"/>
  <c r="DI19" i="864" s="1"/>
  <c r="AJ18" i="864"/>
  <c r="AJ16" i="864"/>
  <c r="AK19" i="864"/>
  <c r="AJ17" i="864"/>
  <c r="DG20" i="864"/>
  <c r="AJ42" i="863" a="1"/>
  <c r="AJ42" i="863" s="1"/>
  <c r="AJ39" i="863" a="1"/>
  <c r="AJ39" i="863" s="1"/>
  <c r="AJ32" i="863"/>
  <c r="AJ43" i="863" a="1"/>
  <c r="AJ43" i="863" s="1"/>
  <c r="AJ40" i="863" a="1"/>
  <c r="AJ40" i="863" s="1"/>
  <c r="AJ41" i="863" a="1"/>
  <c r="AJ41" i="863" s="1"/>
  <c r="AJ30" i="863"/>
  <c r="AJ29" i="863"/>
  <c r="AK2" i="863"/>
  <c r="AK31" i="863" s="1"/>
  <c r="W3" i="860"/>
  <c r="W4" i="860" s="1"/>
  <c r="X2" i="860"/>
  <c r="W1" i="860"/>
  <c r="W7" i="860"/>
  <c r="DA1" i="860"/>
  <c r="DB3" i="860"/>
  <c r="DC2" i="860"/>
  <c r="DB9" i="860"/>
  <c r="DB8" i="860"/>
  <c r="DA4" i="860"/>
  <c r="AC2433" i="64"/>
  <c r="AC2474" i="64"/>
  <c r="AB2476" i="64"/>
  <c r="AC2453" i="64"/>
  <c r="AB2455" i="64"/>
  <c r="E1744" i="64"/>
  <c r="E1743" i="64"/>
  <c r="E2552" i="64"/>
  <c r="E2553" i="64"/>
  <c r="E1768" i="64"/>
  <c r="E1767" i="64"/>
  <c r="E2621" i="64"/>
  <c r="E2620" i="64"/>
  <c r="E2206" i="64"/>
  <c r="E2207" i="64"/>
  <c r="E2107" i="64"/>
  <c r="E2108" i="64"/>
  <c r="E1885" i="64"/>
  <c r="E1884" i="64"/>
  <c r="E2688" i="64"/>
  <c r="E2689" i="64"/>
  <c r="E2285" i="64"/>
  <c r="E1921" i="64"/>
  <c r="E1920" i="64"/>
  <c r="E2655" i="64"/>
  <c r="E2654" i="64"/>
  <c r="E2312" i="64"/>
  <c r="E2311" i="64"/>
  <c r="E1956" i="64"/>
  <c r="E1955" i="64"/>
  <c r="E1789" i="64"/>
  <c r="E2151" i="64"/>
  <c r="E2152" i="64"/>
  <c r="E3206" i="64"/>
  <c r="E3207" i="64"/>
  <c r="E2264" i="64"/>
  <c r="E2263" i="64"/>
  <c r="E2281" i="64"/>
  <c r="E2201" i="64"/>
  <c r="E2169" i="64"/>
  <c r="E3201" i="64"/>
  <c r="E2146" i="64"/>
  <c r="E2102" i="64"/>
  <c r="E2615" i="64"/>
  <c r="E2547" i="64"/>
  <c r="E2515" i="64"/>
  <c r="E2058" i="64"/>
  <c r="E2022" i="64"/>
  <c r="E1950" i="64"/>
  <c r="E1915" i="64"/>
  <c r="E2649" i="64"/>
  <c r="E2683" i="64"/>
  <c r="AJ1532" i="64"/>
  <c r="AJ1487" i="64"/>
  <c r="AJ1509" i="64"/>
  <c r="AJ1465" i="64"/>
  <c r="AJ1443" i="64"/>
  <c r="AJ1420" i="64"/>
  <c r="O50" i="1342" l="1"/>
  <c r="BZ54" i="1342"/>
  <c r="BZ46" i="1342"/>
  <c r="O45" i="1342"/>
  <c r="CA41" i="1342"/>
  <c r="CA45" i="1342" s="1"/>
  <c r="CA50" i="1342" s="1"/>
  <c r="CA54" i="1342" s="1"/>
  <c r="AK2838" i="64" a="1"/>
  <c r="AK2838" i="64" s="1"/>
  <c r="AK2839" i="64" a="1"/>
  <c r="AK2839" i="64" s="1"/>
  <c r="AJ2840" i="64"/>
  <c r="AK53" i="64" a="1"/>
  <c r="AK53" i="64" s="1"/>
  <c r="AK51" i="64" a="1"/>
  <c r="AK51" i="64" s="1"/>
  <c r="AK52" i="64" a="1"/>
  <c r="AK52" i="64" s="1"/>
  <c r="AK50" i="64" s="1" a="1"/>
  <c r="AK50" i="64" s="1"/>
  <c r="AK3310" i="64" a="1"/>
  <c r="AK3310" i="64" s="1"/>
  <c r="AK3289" i="64" a="1"/>
  <c r="AK3289" i="64" s="1"/>
  <c r="AK1441" i="64" a="1"/>
  <c r="AK1441" i="64" s="1"/>
  <c r="AK1442" i="64" a="1"/>
  <c r="AK1442" i="64" s="1"/>
  <c r="AK1530" i="64" a="1"/>
  <c r="AK1530" i="64" s="1"/>
  <c r="AK1531" i="64" a="1"/>
  <c r="AK1531" i="64" s="1"/>
  <c r="AK1486" i="64" a="1"/>
  <c r="AK1486" i="64" s="1"/>
  <c r="AK1508" i="64" a="1"/>
  <c r="AK1508" i="64" s="1"/>
  <c r="AK1419" i="64" a="1"/>
  <c r="AK1419" i="64" s="1"/>
  <c r="AK1464" i="64" a="1"/>
  <c r="AK1464" i="64" s="1"/>
  <c r="AJ20" i="864"/>
  <c r="AK669" i="64" a="1"/>
  <c r="AK669" i="64" s="1"/>
  <c r="AK663" i="64" a="1"/>
  <c r="AK663" i="64" s="1"/>
  <c r="AK664" i="64" s="1"/>
  <c r="AK673" i="64" a="1"/>
  <c r="AK673" i="64" s="1"/>
  <c r="X670" i="64"/>
  <c r="X674" i="64" s="1"/>
  <c r="X666" i="64"/>
  <c r="Y661" i="64"/>
  <c r="Y665" i="64" s="1"/>
  <c r="AJ33" i="863"/>
  <c r="AJ21" i="863"/>
  <c r="AJ44" i="863"/>
  <c r="AL3" i="64"/>
  <c r="AL2839" i="64" s="1" a="1"/>
  <c r="AL2839" i="64" s="1"/>
  <c r="AL7" i="64"/>
  <c r="AL1" i="64"/>
  <c r="AK4" i="64"/>
  <c r="AM2" i="64"/>
  <c r="V507" i="64"/>
  <c r="U529" i="64"/>
  <c r="Y456" i="64"/>
  <c r="X478" i="64"/>
  <c r="AM2" i="864"/>
  <c r="AK4" i="863"/>
  <c r="AK4" i="864"/>
  <c r="AL7" i="864"/>
  <c r="AL7" i="863"/>
  <c r="AL1" i="864"/>
  <c r="AL1" i="863"/>
  <c r="AL3" i="864"/>
  <c r="AL3" i="863"/>
  <c r="AL4" i="861"/>
  <c r="AM3" i="861"/>
  <c r="AF82" i="861"/>
  <c r="AI1966" i="64"/>
  <c r="AG42" i="861"/>
  <c r="AU2409" i="64"/>
  <c r="AT2411" i="64"/>
  <c r="AK1509" i="64"/>
  <c r="AK1443" i="64"/>
  <c r="AK1532" i="64"/>
  <c r="AK1420" i="64"/>
  <c r="AK1465" i="64"/>
  <c r="AK1487" i="64"/>
  <c r="CB41" i="1342" l="1"/>
  <c r="CB45" i="1342" s="1"/>
  <c r="CB50" i="1342" s="1"/>
  <c r="CB54" i="1342" s="1"/>
  <c r="CA46" i="1342"/>
  <c r="P41" i="1342"/>
  <c r="O46" i="1342"/>
  <c r="AK2840" i="64"/>
  <c r="AL2838" i="64" a="1"/>
  <c r="AL2838" i="64" s="1"/>
  <c r="AL2840" i="64" s="1"/>
  <c r="AL53" i="64" a="1"/>
  <c r="AL53" i="64" s="1"/>
  <c r="AL51" i="64" a="1"/>
  <c r="AL51" i="64" s="1"/>
  <c r="AL52" i="64" a="1"/>
  <c r="AL52" i="64" s="1"/>
  <c r="AL50" i="64" s="1" a="1"/>
  <c r="AL50" i="64" s="1"/>
  <c r="AL3310" i="64" a="1"/>
  <c r="AL3310" i="64" s="1"/>
  <c r="AL3289" i="64" a="1"/>
  <c r="AL3289" i="64" s="1"/>
  <c r="AB20" i="861"/>
  <c r="AL1441" i="64" a="1"/>
  <c r="AL1441" i="64" s="1"/>
  <c r="AL1442" i="64" a="1"/>
  <c r="AL1442" i="64" s="1"/>
  <c r="AL1530" i="64" a="1"/>
  <c r="AL1530" i="64" s="1"/>
  <c r="AL1531" i="64" a="1"/>
  <c r="AL1531" i="64" s="1"/>
  <c r="AL1486" i="64" a="1"/>
  <c r="AL1486" i="64" s="1"/>
  <c r="AL1508" i="64" a="1"/>
  <c r="AL1508" i="64" s="1"/>
  <c r="AL1419" i="64" a="1"/>
  <c r="AL1419" i="64" s="1"/>
  <c r="AL1464" i="64" a="1"/>
  <c r="AL1464" i="64" s="1"/>
  <c r="Y666" i="64"/>
  <c r="Y670" i="64"/>
  <c r="Y674" i="64" s="1"/>
  <c r="Z661" i="64"/>
  <c r="Z665" i="64" s="1"/>
  <c r="AL673" i="64" a="1"/>
  <c r="AL673" i="64" s="1"/>
  <c r="AL669" i="64" a="1"/>
  <c r="AL669" i="64" s="1"/>
  <c r="AL663" i="64" a="1"/>
  <c r="AL663" i="64" s="1"/>
  <c r="AL664" i="64" s="1"/>
  <c r="AL4" i="64"/>
  <c r="AM3" i="64"/>
  <c r="Z457" i="64"/>
  <c r="Y478" i="64"/>
  <c r="W508" i="64"/>
  <c r="V529" i="64"/>
  <c r="AM3" i="863"/>
  <c r="AM3" i="864"/>
  <c r="AL4" i="863"/>
  <c r="AL4" i="864"/>
  <c r="AM4" i="861"/>
  <c r="AG82" i="861"/>
  <c r="AF57" i="861"/>
  <c r="AH42" i="861"/>
  <c r="AG57" i="861"/>
  <c r="AV2409" i="64"/>
  <c r="AU2411" i="64"/>
  <c r="DI16" i="864"/>
  <c r="DI7" i="864"/>
  <c r="DI18" i="864"/>
  <c r="DI3" i="864"/>
  <c r="DI4" i="864" s="1"/>
  <c r="DI17" i="864"/>
  <c r="DJ2" i="864"/>
  <c r="DJ19" i="864" s="1"/>
  <c r="AN2" i="861"/>
  <c r="AM1" i="861"/>
  <c r="AM7" i="861"/>
  <c r="AK43" i="863" a="1"/>
  <c r="AK43" i="863" s="1"/>
  <c r="AK41" i="863" a="1"/>
  <c r="AK41" i="863" s="1"/>
  <c r="AK40" i="863" a="1"/>
  <c r="AK40" i="863" s="1"/>
  <c r="AK39" i="863" a="1"/>
  <c r="AK39" i="863" s="1"/>
  <c r="AK42" i="863" a="1"/>
  <c r="AK42" i="863" s="1"/>
  <c r="AK32" i="863"/>
  <c r="AK29" i="863"/>
  <c r="AK30" i="863"/>
  <c r="AL2" i="863"/>
  <c r="AL31" i="863" s="1"/>
  <c r="AJ34" i="863"/>
  <c r="AJ17" i="863"/>
  <c r="AJ29" i="861" s="1"/>
  <c r="AJ89" i="861"/>
  <c r="AJ90" i="861" s="1"/>
  <c r="DH1" i="864"/>
  <c r="AJ53" i="863" a="1"/>
  <c r="AJ53" i="863" s="1"/>
  <c r="AJ51" i="863" a="1"/>
  <c r="AJ51" i="863" s="1"/>
  <c r="AJ49" i="863" a="1"/>
  <c r="AJ49" i="863" s="1"/>
  <c r="DH20" i="864"/>
  <c r="AK18" i="864"/>
  <c r="AK17" i="864"/>
  <c r="AK16" i="864"/>
  <c r="AL19" i="864"/>
  <c r="X1" i="860"/>
  <c r="X7" i="860"/>
  <c r="X3" i="860"/>
  <c r="X4" i="860" s="1"/>
  <c r="Y2" i="860"/>
  <c r="DB1" i="860"/>
  <c r="DC9" i="860"/>
  <c r="DC8" i="860"/>
  <c r="DC3" i="860"/>
  <c r="DD2" i="860"/>
  <c r="DB4" i="860"/>
  <c r="AD2433" i="64"/>
  <c r="AC2476" i="64"/>
  <c r="AD2474" i="64"/>
  <c r="AD2453" i="64"/>
  <c r="AD2455" i="64" s="1"/>
  <c r="AC2455" i="64"/>
  <c r="E2288" i="64"/>
  <c r="E2287" i="64"/>
  <c r="E1872" i="64"/>
  <c r="G1872" i="64" s="1"/>
  <c r="AL1487" i="64"/>
  <c r="AL1532" i="64"/>
  <c r="AL1509" i="64"/>
  <c r="AL1420" i="64"/>
  <c r="AL1443" i="64"/>
  <c r="AL1465" i="64"/>
  <c r="CC41" i="1342" l="1"/>
  <c r="CC45" i="1342" s="1"/>
  <c r="CC50" i="1342" s="1"/>
  <c r="CC54" i="1342" s="1"/>
  <c r="CB46" i="1342"/>
  <c r="AM2838" i="64" a="1"/>
  <c r="AM2838" i="64" s="1"/>
  <c r="AM2839" i="64" a="1"/>
  <c r="AM2839" i="64" s="1"/>
  <c r="AM53" i="64" a="1"/>
  <c r="AM53" i="64" s="1"/>
  <c r="AM51" i="64" a="1"/>
  <c r="AM51" i="64" s="1"/>
  <c r="AM52" i="64" a="1"/>
  <c r="AM52" i="64" s="1"/>
  <c r="AM50" i="64" s="1" a="1"/>
  <c r="AM50" i="64" s="1"/>
  <c r="AM3310" i="64" a="1"/>
  <c r="AM3310" i="64" s="1"/>
  <c r="AM3289" i="64" a="1"/>
  <c r="AM3289" i="64" s="1"/>
  <c r="AM1441" i="64" a="1"/>
  <c r="AM1441" i="64" s="1"/>
  <c r="AM1442" i="64" a="1"/>
  <c r="AM1442" i="64" s="1"/>
  <c r="AM1530" i="64" a="1"/>
  <c r="AM1530" i="64" s="1"/>
  <c r="AM1531" i="64" a="1"/>
  <c r="AM1531" i="64" s="1"/>
  <c r="AM1486" i="64" a="1"/>
  <c r="AM1486" i="64" s="1"/>
  <c r="AM1508" i="64" a="1"/>
  <c r="AM1508" i="64" s="1"/>
  <c r="AM1419" i="64" a="1"/>
  <c r="AM1419" i="64" s="1"/>
  <c r="AM1464" i="64" a="1"/>
  <c r="AM1464" i="64" s="1"/>
  <c r="AM673" i="64" a="1"/>
  <c r="AM673" i="64" s="1"/>
  <c r="AM663" i="64" a="1"/>
  <c r="AM663" i="64" s="1"/>
  <c r="AM664" i="64" s="1"/>
  <c r="AM669" i="64" a="1"/>
  <c r="AM669" i="64" s="1"/>
  <c r="AA661" i="64"/>
  <c r="AA665" i="64" s="1"/>
  <c r="Z670" i="64"/>
  <c r="Z674" i="64" s="1"/>
  <c r="Z666" i="64"/>
  <c r="AK20" i="864"/>
  <c r="AK89" i="861" s="1"/>
  <c r="AK90" i="861" s="1"/>
  <c r="AK33" i="863"/>
  <c r="AK17" i="863" s="1"/>
  <c r="AK29" i="861" s="1"/>
  <c r="AK21" i="863"/>
  <c r="AK44" i="863"/>
  <c r="AM1" i="64"/>
  <c r="AM4" i="64"/>
  <c r="AM7" i="64"/>
  <c r="AN2" i="64"/>
  <c r="X509" i="64"/>
  <c r="W529" i="64"/>
  <c r="AA458" i="64"/>
  <c r="Z478" i="64"/>
  <c r="AN2" i="864"/>
  <c r="AM4" i="864"/>
  <c r="AM4" i="863"/>
  <c r="AM7" i="864"/>
  <c r="AM7" i="863"/>
  <c r="AM1" i="864"/>
  <c r="AM1" i="863"/>
  <c r="AN3" i="861"/>
  <c r="AH82" i="861"/>
  <c r="AH57" i="861"/>
  <c r="AI42" i="861"/>
  <c r="AJ1966" i="64"/>
  <c r="AW2409" i="64"/>
  <c r="AW2411" i="64" s="1"/>
  <c r="AV2411" i="64"/>
  <c r="DI1" i="864"/>
  <c r="AK51" i="863" a="1"/>
  <c r="AK51" i="863" s="1"/>
  <c r="AK49" i="863" a="1"/>
  <c r="AK49" i="863" s="1"/>
  <c r="AK53" i="863" a="1"/>
  <c r="AK53" i="863" s="1"/>
  <c r="AO2" i="861"/>
  <c r="AN1" i="861"/>
  <c r="AN7" i="861"/>
  <c r="DI20" i="864"/>
  <c r="AL18" i="864"/>
  <c r="AL17" i="864"/>
  <c r="AL16" i="864"/>
  <c r="AM19" i="864"/>
  <c r="AL43" i="863" a="1"/>
  <c r="AL43" i="863" s="1"/>
  <c r="AL42" i="863" a="1"/>
  <c r="AL42" i="863" s="1"/>
  <c r="AL41" i="863" a="1"/>
  <c r="AL41" i="863" s="1"/>
  <c r="AL29" i="863"/>
  <c r="AL39" i="863" a="1"/>
  <c r="AL39" i="863" s="1"/>
  <c r="AL40" i="863" a="1"/>
  <c r="AL40" i="863" s="1"/>
  <c r="AL30" i="863"/>
  <c r="AL32" i="863"/>
  <c r="AM2" i="863"/>
  <c r="AM31" i="863" s="1"/>
  <c r="DJ18" i="864"/>
  <c r="DJ17" i="864"/>
  <c r="DJ16" i="864"/>
  <c r="DJ7" i="864"/>
  <c r="DK2" i="864"/>
  <c r="DK19" i="864" s="1"/>
  <c r="DJ3" i="864"/>
  <c r="DJ4" i="864" s="1"/>
  <c r="AK34" i="863"/>
  <c r="Y1" i="860"/>
  <c r="Y7" i="860"/>
  <c r="Y3" i="860"/>
  <c r="Y4" i="860" s="1"/>
  <c r="Z2" i="860"/>
  <c r="DD9" i="860"/>
  <c r="DD8" i="860"/>
  <c r="DD3" i="860"/>
  <c r="DE2" i="860"/>
  <c r="DC4" i="860"/>
  <c r="DC1" i="860"/>
  <c r="AE2433" i="64"/>
  <c r="AE2474" i="64"/>
  <c r="AD2476" i="64"/>
  <c r="AE2453" i="64"/>
  <c r="E1879" i="64"/>
  <c r="E935" i="64"/>
  <c r="E1755" i="64"/>
  <c r="G1755" i="64" s="1"/>
  <c r="E1779" i="64"/>
  <c r="G1779" i="64" s="1"/>
  <c r="E1784" i="64"/>
  <c r="E1762" i="64"/>
  <c r="E1731" i="64"/>
  <c r="G1731" i="64" s="1"/>
  <c r="E1738" i="64"/>
  <c r="E1610" i="64"/>
  <c r="B1732" i="64"/>
  <c r="E957" i="64"/>
  <c r="E2299" i="64"/>
  <c r="E2275" i="64"/>
  <c r="E1348" i="64"/>
  <c r="AM1420" i="64"/>
  <c r="AM1465" i="64"/>
  <c r="AM1532" i="64"/>
  <c r="AM1509" i="64"/>
  <c r="AM1487" i="64"/>
  <c r="AM1443" i="64"/>
  <c r="CD41" i="1342" l="1"/>
  <c r="CD45" i="1342" s="1"/>
  <c r="CD50" i="1342" s="1"/>
  <c r="CD54" i="1342" s="1"/>
  <c r="CC46" i="1342"/>
  <c r="AM2840" i="64"/>
  <c r="AC20" i="861"/>
  <c r="AA666" i="64"/>
  <c r="AB661" i="64"/>
  <c r="AB665" i="64" s="1"/>
  <c r="AA670" i="64"/>
  <c r="AA674" i="64" s="1"/>
  <c r="AL20" i="864"/>
  <c r="AL89" i="861" s="1"/>
  <c r="AL90" i="861" s="1"/>
  <c r="AL33" i="863"/>
  <c r="AL17" i="863" s="1"/>
  <c r="AL29" i="861" s="1"/>
  <c r="AL21" i="863"/>
  <c r="AL44" i="863"/>
  <c r="AN7" i="64"/>
  <c r="AN3" i="64"/>
  <c r="AN1" i="64"/>
  <c r="AO2" i="64"/>
  <c r="AB459" i="64"/>
  <c r="AA478" i="64"/>
  <c r="Y510" i="64"/>
  <c r="X529" i="64"/>
  <c r="AO2" i="864"/>
  <c r="AN7" i="864"/>
  <c r="AN7" i="863"/>
  <c r="AN1" i="864"/>
  <c r="AN1" i="863"/>
  <c r="AN3" i="863"/>
  <c r="AN3" i="864"/>
  <c r="AO3" i="861"/>
  <c r="AN4" i="861"/>
  <c r="AI82" i="861"/>
  <c r="AI57" i="861"/>
  <c r="AK1966" i="64"/>
  <c r="AJ42" i="861"/>
  <c r="AX2409" i="64"/>
  <c r="AF2433" i="64"/>
  <c r="DJ1" i="864"/>
  <c r="AL34" i="863"/>
  <c r="AM42" i="863" a="1"/>
  <c r="AM42" i="863" s="1"/>
  <c r="AM43" i="863" a="1"/>
  <c r="AM43" i="863" s="1"/>
  <c r="AM41" i="863" a="1"/>
  <c r="AM41" i="863" s="1"/>
  <c r="AM29" i="863"/>
  <c r="AM39" i="863" a="1"/>
  <c r="AM39" i="863" s="1"/>
  <c r="AM30" i="863"/>
  <c r="AM40" i="863" a="1"/>
  <c r="AM40" i="863" s="1"/>
  <c r="AN2" i="863"/>
  <c r="AN31" i="863" s="1"/>
  <c r="AM32" i="863"/>
  <c r="AM18" i="864"/>
  <c r="AM17" i="864"/>
  <c r="AM16" i="864"/>
  <c r="AN19" i="864"/>
  <c r="AL53" i="863" a="1"/>
  <c r="AL53" i="863" s="1"/>
  <c r="AL51" i="863" a="1"/>
  <c r="AL51" i="863" s="1"/>
  <c r="AL49" i="863" a="1"/>
  <c r="AL49" i="863" s="1"/>
  <c r="DJ20" i="864"/>
  <c r="DK18" i="864"/>
  <c r="DK17" i="864"/>
  <c r="DK16" i="864"/>
  <c r="DK7" i="864"/>
  <c r="DK3" i="864"/>
  <c r="DK4" i="864" s="1"/>
  <c r="DL2" i="864"/>
  <c r="DL19" i="864" s="1"/>
  <c r="AP2" i="861"/>
  <c r="AO1" i="861"/>
  <c r="AO7" i="861"/>
  <c r="Z1" i="860"/>
  <c r="Z7" i="860"/>
  <c r="Z3" i="860"/>
  <c r="Z4" i="860" s="1"/>
  <c r="AA2" i="860"/>
  <c r="DE9" i="860"/>
  <c r="DE8" i="860"/>
  <c r="DE3" i="860"/>
  <c r="DF2" i="860"/>
  <c r="DD4" i="860"/>
  <c r="DD1" i="860"/>
  <c r="AE2476" i="64"/>
  <c r="AF2474" i="64"/>
  <c r="AF2453" i="64"/>
  <c r="AE2455" i="64"/>
  <c r="B932" i="64"/>
  <c r="B930" i="64"/>
  <c r="E1764" i="64"/>
  <c r="E1763" i="64"/>
  <c r="E1761" i="64"/>
  <c r="T40" i="64"/>
  <c r="U40" i="64"/>
  <c r="V40" i="64"/>
  <c r="W40" i="64"/>
  <c r="X40" i="64"/>
  <c r="Y40" i="64"/>
  <c r="Z40" i="64"/>
  <c r="AA40" i="64"/>
  <c r="AB40" i="64"/>
  <c r="AC40" i="64"/>
  <c r="AD40" i="64"/>
  <c r="AD560" i="64" s="1"/>
  <c r="AE40" i="64"/>
  <c r="AE560" i="64" s="1"/>
  <c r="AF40" i="64"/>
  <c r="AF560" i="64" s="1"/>
  <c r="AG40" i="64"/>
  <c r="AG560" i="64" s="1"/>
  <c r="AH40" i="64"/>
  <c r="AH560" i="64" s="1"/>
  <c r="AI40" i="64"/>
  <c r="AI560" i="64" s="1"/>
  <c r="AJ40" i="64"/>
  <c r="AJ560" i="64" s="1"/>
  <c r="AK40" i="64"/>
  <c r="AK560" i="64" s="1"/>
  <c r="AL40" i="64"/>
  <c r="AL560" i="64" s="1"/>
  <c r="AM40" i="64"/>
  <c r="AM560" i="64" s="1"/>
  <c r="AN40" i="64"/>
  <c r="AN560" i="64" s="1"/>
  <c r="AO40" i="64"/>
  <c r="AO560" i="64" s="1"/>
  <c r="AP40" i="64"/>
  <c r="AP560" i="64" s="1"/>
  <c r="AQ40" i="64"/>
  <c r="AQ560" i="64" s="1"/>
  <c r="AR40" i="64"/>
  <c r="AR560" i="64" s="1"/>
  <c r="AS40" i="64"/>
  <c r="AS560" i="64" s="1"/>
  <c r="AT40" i="64"/>
  <c r="AT560" i="64" s="1"/>
  <c r="AU40" i="64"/>
  <c r="AU560" i="64" s="1"/>
  <c r="AV40" i="64"/>
  <c r="AV560" i="64" s="1"/>
  <c r="AW40" i="64"/>
  <c r="AW560" i="64" s="1"/>
  <c r="AX40" i="64"/>
  <c r="AX560" i="64" s="1"/>
  <c r="AY40" i="64"/>
  <c r="AY560" i="64" s="1"/>
  <c r="AZ40" i="64"/>
  <c r="AZ560" i="64" s="1"/>
  <c r="BA40" i="64"/>
  <c r="BA560" i="64" s="1"/>
  <c r="BB40" i="64"/>
  <c r="BB560" i="64" s="1"/>
  <c r="BC40" i="64"/>
  <c r="BC560" i="64" s="1"/>
  <c r="BD40" i="64"/>
  <c r="BD560" i="64" s="1"/>
  <c r="BE40" i="64"/>
  <c r="BE560" i="64" s="1"/>
  <c r="BF40" i="64"/>
  <c r="BF560" i="64" s="1"/>
  <c r="BG40" i="64"/>
  <c r="BG560" i="64" s="1"/>
  <c r="BH40" i="64"/>
  <c r="BH560" i="64" s="1"/>
  <c r="BI40" i="64"/>
  <c r="BI560" i="64" s="1"/>
  <c r="BJ40" i="64"/>
  <c r="BJ560" i="64" s="1"/>
  <c r="BK40" i="64"/>
  <c r="BK560" i="64" s="1"/>
  <c r="BL40" i="64"/>
  <c r="BL560" i="64" s="1"/>
  <c r="BM40" i="64"/>
  <c r="BM560" i="64" s="1"/>
  <c r="BN40" i="64"/>
  <c r="BN560" i="64" s="1"/>
  <c r="BO40" i="64"/>
  <c r="BO560" i="64" s="1"/>
  <c r="BP40" i="64"/>
  <c r="BP560" i="64" s="1"/>
  <c r="BQ40" i="64"/>
  <c r="BQ560" i="64" s="1"/>
  <c r="BR40" i="64"/>
  <c r="BR560" i="64" s="1"/>
  <c r="BS40" i="64"/>
  <c r="BS560" i="64" s="1"/>
  <c r="BT40" i="64"/>
  <c r="BT560" i="64" s="1"/>
  <c r="BU40" i="64"/>
  <c r="BU560" i="64" s="1"/>
  <c r="BV40" i="64"/>
  <c r="BV560" i="64" s="1"/>
  <c r="BW40" i="64"/>
  <c r="BW560" i="64" s="1"/>
  <c r="BX40" i="64"/>
  <c r="BX560" i="64" s="1"/>
  <c r="BY40" i="64"/>
  <c r="BY560" i="64" s="1"/>
  <c r="BZ40" i="64"/>
  <c r="BZ560" i="64" s="1"/>
  <c r="CA40" i="64"/>
  <c r="CA560" i="64" s="1"/>
  <c r="CB40" i="64"/>
  <c r="CB560" i="64" s="1"/>
  <c r="CC40" i="64"/>
  <c r="CC560" i="64" s="1"/>
  <c r="CD40" i="64"/>
  <c r="CD560" i="64" s="1"/>
  <c r="CE40" i="64"/>
  <c r="CE560" i="64" s="1"/>
  <c r="CF40" i="64"/>
  <c r="CF560" i="64" s="1"/>
  <c r="CG40" i="64"/>
  <c r="CG560" i="64" s="1"/>
  <c r="CH40" i="64"/>
  <c r="CH560" i="64" s="1"/>
  <c r="CI40" i="64"/>
  <c r="CI560" i="64" s="1"/>
  <c r="CJ40" i="64"/>
  <c r="CJ560" i="64" s="1"/>
  <c r="CK40" i="64"/>
  <c r="CK560" i="64" s="1"/>
  <c r="S40" i="64"/>
  <c r="E39" i="64"/>
  <c r="E38" i="64"/>
  <c r="E37" i="64"/>
  <c r="E107" i="64"/>
  <c r="E2200" i="64"/>
  <c r="E207" i="64"/>
  <c r="E206" i="64"/>
  <c r="G206" i="64" s="1"/>
  <c r="E194" i="64"/>
  <c r="E193" i="64"/>
  <c r="E191" i="64"/>
  <c r="E259" i="64"/>
  <c r="E1352" i="64"/>
  <c r="E1609" i="64"/>
  <c r="E1302" i="64"/>
  <c r="E956" i="64"/>
  <c r="E958" i="64"/>
  <c r="E1296" i="64"/>
  <c r="G1296" i="64" s="1"/>
  <c r="E2164" i="64"/>
  <c r="B2164" i="64"/>
  <c r="CE41" i="1342" l="1"/>
  <c r="CE45" i="1342" s="1"/>
  <c r="CE50" i="1342" s="1"/>
  <c r="CE54" i="1342" s="1"/>
  <c r="CD46" i="1342"/>
  <c r="AN2838" i="64" a="1"/>
  <c r="AN2838" i="64" s="1"/>
  <c r="AN2839" i="64" a="1"/>
  <c r="AN2839" i="64" s="1"/>
  <c r="AN53" i="64" a="1"/>
  <c r="AN53" i="64" s="1"/>
  <c r="AN51" i="64" a="1"/>
  <c r="AN51" i="64" s="1"/>
  <c r="AN52" i="64" a="1"/>
  <c r="AN52" i="64" s="1"/>
  <c r="AN50" i="64" s="1" a="1"/>
  <c r="AN50" i="64" s="1"/>
  <c r="AN3310" i="64" a="1"/>
  <c r="AN3310" i="64" s="1"/>
  <c r="AN3289" i="64" a="1"/>
  <c r="AN3289" i="64" s="1"/>
  <c r="AN1441" i="64" a="1"/>
  <c r="AN1441" i="64" s="1"/>
  <c r="AN1442" i="64" a="1"/>
  <c r="AN1442" i="64" s="1"/>
  <c r="AN1530" i="64" a="1"/>
  <c r="AN1530" i="64" s="1"/>
  <c r="AN1531" i="64" a="1"/>
  <c r="AN1531" i="64" s="1"/>
  <c r="AN1486" i="64" a="1"/>
  <c r="AN1486" i="64" s="1"/>
  <c r="AN1508" i="64" a="1"/>
  <c r="AN1508" i="64" s="1"/>
  <c r="AN1419" i="64" a="1"/>
  <c r="AN1419" i="64" s="1"/>
  <c r="AN1464" i="64" a="1"/>
  <c r="AN1464" i="64" s="1"/>
  <c r="AM20" i="864"/>
  <c r="AM89" i="861" s="1"/>
  <c r="AM90" i="861" s="1"/>
  <c r="AN669" i="64" a="1"/>
  <c r="AN669" i="64" s="1"/>
  <c r="AN673" i="64" a="1"/>
  <c r="AN673" i="64" s="1"/>
  <c r="AN663" i="64" a="1"/>
  <c r="AN663" i="64" s="1"/>
  <c r="AN664" i="64" s="1"/>
  <c r="AC661" i="64"/>
  <c r="AC665" i="64" s="1"/>
  <c r="AB670" i="64"/>
  <c r="AB674" i="64" s="1"/>
  <c r="AB666" i="64"/>
  <c r="AM21" i="863"/>
  <c r="AM33" i="863"/>
  <c r="AM17" i="863" s="1"/>
  <c r="AM29" i="861" s="1"/>
  <c r="AM44" i="863"/>
  <c r="AO1" i="64"/>
  <c r="AP2" i="64"/>
  <c r="AO7" i="64"/>
  <c r="AN4" i="64"/>
  <c r="AO3" i="64"/>
  <c r="Z511" i="64"/>
  <c r="Y529" i="64"/>
  <c r="AC460" i="64"/>
  <c r="AB478" i="64"/>
  <c r="AP2" i="864"/>
  <c r="AO1" i="864"/>
  <c r="AO1" i="863"/>
  <c r="AN4" i="863"/>
  <c r="AN4" i="864"/>
  <c r="AO7" i="864"/>
  <c r="AO7" i="863"/>
  <c r="AO3" i="864"/>
  <c r="AO3" i="863"/>
  <c r="AP3" i="861"/>
  <c r="AO4" i="861"/>
  <c r="AJ82" i="861"/>
  <c r="AJ57" i="861"/>
  <c r="AL1966" i="64"/>
  <c r="AY2409" i="64"/>
  <c r="AX2411" i="64"/>
  <c r="AG2433" i="64"/>
  <c r="DK20" i="864"/>
  <c r="DK1" i="864"/>
  <c r="AM34" i="863"/>
  <c r="AP1" i="861"/>
  <c r="AP7" i="861"/>
  <c r="AQ2" i="861"/>
  <c r="DL7" i="864"/>
  <c r="DL18" i="864"/>
  <c r="DL3" i="864"/>
  <c r="DL17" i="864"/>
  <c r="DL16" i="864"/>
  <c r="AN17" i="864"/>
  <c r="AN16" i="864"/>
  <c r="AN18" i="864"/>
  <c r="AO19" i="864"/>
  <c r="AM51" i="863" a="1"/>
  <c r="AM51" i="863" s="1"/>
  <c r="AM53" i="863" a="1"/>
  <c r="AM53" i="863" s="1"/>
  <c r="AM49" i="863" a="1"/>
  <c r="AM49" i="863" s="1"/>
  <c r="AN43" i="863" a="1"/>
  <c r="AN43" i="863" s="1"/>
  <c r="AN39" i="863" a="1"/>
  <c r="AN39" i="863" s="1"/>
  <c r="AN30" i="863"/>
  <c r="AN40" i="863" a="1"/>
  <c r="AN40" i="863" s="1"/>
  <c r="AN32" i="863"/>
  <c r="AN42" i="863" a="1"/>
  <c r="AN42" i="863" s="1"/>
  <c r="AN41" i="863" a="1"/>
  <c r="AN41" i="863" s="1"/>
  <c r="AN29" i="863"/>
  <c r="AO2" i="863"/>
  <c r="AO31" i="863" s="1"/>
  <c r="AA1" i="860"/>
  <c r="AA7" i="860"/>
  <c r="AA3" i="860"/>
  <c r="AA4" i="860" s="1"/>
  <c r="AB2" i="860"/>
  <c r="DE1" i="860"/>
  <c r="DF9" i="860"/>
  <c r="DF8" i="860"/>
  <c r="DF3" i="860"/>
  <c r="DG2" i="860"/>
  <c r="DE4" i="860"/>
  <c r="AF2476" i="64"/>
  <c r="AG2474" i="64"/>
  <c r="AG2453" i="64"/>
  <c r="AG2455" i="64" s="1"/>
  <c r="AF2455" i="64"/>
  <c r="E2168" i="64"/>
  <c r="E2546" i="64"/>
  <c r="E2145" i="64"/>
  <c r="E2171" i="64"/>
  <c r="E2170" i="64"/>
  <c r="E2101" i="64"/>
  <c r="E3200" i="64"/>
  <c r="E3203" i="64"/>
  <c r="E3202" i="64"/>
  <c r="E2614" i="64"/>
  <c r="E2148" i="64"/>
  <c r="E2147" i="64"/>
  <c r="E2104" i="64"/>
  <c r="E2103" i="64"/>
  <c r="E2617" i="64"/>
  <c r="E2616" i="64"/>
  <c r="E2682" i="64"/>
  <c r="E2549" i="64"/>
  <c r="E2548" i="64"/>
  <c r="E2517" i="64"/>
  <c r="E2516" i="64"/>
  <c r="E2514" i="64"/>
  <c r="E1949" i="64"/>
  <c r="E2060" i="64"/>
  <c r="E2059" i="64"/>
  <c r="E2057" i="64"/>
  <c r="E2024" i="64"/>
  <c r="E2023" i="64"/>
  <c r="E2021" i="64"/>
  <c r="E1952" i="64"/>
  <c r="E1951" i="64"/>
  <c r="E1917" i="64"/>
  <c r="E1916" i="64"/>
  <c r="E1914" i="64"/>
  <c r="E2651" i="64"/>
  <c r="E2650" i="64"/>
  <c r="E2648" i="64"/>
  <c r="E1878" i="64"/>
  <c r="E2685" i="64"/>
  <c r="E2684" i="64"/>
  <c r="CI952" i="64"/>
  <c r="CA952" i="64"/>
  <c r="BS952" i="64"/>
  <c r="BK952" i="64"/>
  <c r="BC952" i="64"/>
  <c r="AU952" i="64"/>
  <c r="AM952" i="64"/>
  <c r="AE952" i="64"/>
  <c r="W952" i="64"/>
  <c r="E1881" i="64"/>
  <c r="E1880" i="64"/>
  <c r="E937" i="64"/>
  <c r="E936" i="64"/>
  <c r="E934" i="64"/>
  <c r="CJ952" i="64"/>
  <c r="CB952" i="64"/>
  <c r="BT952" i="64"/>
  <c r="BL952" i="64"/>
  <c r="BD952" i="64"/>
  <c r="AV952" i="64"/>
  <c r="AN952" i="64"/>
  <c r="AF952" i="64"/>
  <c r="X952" i="64"/>
  <c r="E1786" i="64"/>
  <c r="E1785" i="64"/>
  <c r="E1783" i="64"/>
  <c r="E2308" i="64"/>
  <c r="E2307" i="64"/>
  <c r="E2306" i="64"/>
  <c r="E557" i="64"/>
  <c r="E2257" i="64"/>
  <c r="E1740" i="64"/>
  <c r="E1739" i="64"/>
  <c r="E1737" i="64"/>
  <c r="CD952" i="64"/>
  <c r="BV952" i="64"/>
  <c r="BN952" i="64"/>
  <c r="BF952" i="64"/>
  <c r="AX952" i="64"/>
  <c r="AP952" i="64"/>
  <c r="AH952" i="64"/>
  <c r="Z952" i="64"/>
  <c r="AS952" i="64"/>
  <c r="BQ952" i="64"/>
  <c r="AK952" i="64"/>
  <c r="BY952" i="64"/>
  <c r="U952" i="64"/>
  <c r="BA952" i="64"/>
  <c r="BI952" i="64"/>
  <c r="AC952" i="64"/>
  <c r="CE952" i="64"/>
  <c r="BW952" i="64"/>
  <c r="BO952" i="64"/>
  <c r="BG952" i="64"/>
  <c r="AY952" i="64"/>
  <c r="AQ952" i="64"/>
  <c r="AI952" i="64"/>
  <c r="AA952" i="64"/>
  <c r="CH952" i="64"/>
  <c r="BZ952" i="64"/>
  <c r="BR952" i="64"/>
  <c r="BJ952" i="64"/>
  <c r="BB952" i="64"/>
  <c r="AT952" i="64"/>
  <c r="AL952" i="64"/>
  <c r="AD952" i="64"/>
  <c r="V952" i="64"/>
  <c r="CG952" i="64"/>
  <c r="CF952" i="64"/>
  <c r="BX952" i="64"/>
  <c r="BP952" i="64"/>
  <c r="BH952" i="64"/>
  <c r="AZ952" i="64"/>
  <c r="AR952" i="64"/>
  <c r="AJ952" i="64"/>
  <c r="AB952" i="64"/>
  <c r="T952" i="64"/>
  <c r="CK952" i="64"/>
  <c r="CC952" i="64"/>
  <c r="BU952" i="64"/>
  <c r="BM952" i="64"/>
  <c r="BE952" i="64"/>
  <c r="AW952" i="64"/>
  <c r="AO952" i="64"/>
  <c r="AG952" i="64"/>
  <c r="Y952" i="64"/>
  <c r="E2282" i="64"/>
  <c r="E2260" i="64"/>
  <c r="E2259" i="64"/>
  <c r="E2284" i="64"/>
  <c r="E2283" i="64"/>
  <c r="E2167" i="64"/>
  <c r="B2165" i="64"/>
  <c r="T642" i="64"/>
  <c r="U642" i="64"/>
  <c r="V642" i="64"/>
  <c r="W642" i="64"/>
  <c r="X642" i="64"/>
  <c r="Y642" i="64"/>
  <c r="Z642" i="64"/>
  <c r="AA642" i="64"/>
  <c r="AB642" i="64"/>
  <c r="AC642" i="64"/>
  <c r="AD642" i="64"/>
  <c r="AE642" i="64"/>
  <c r="AF642" i="64"/>
  <c r="AG642" i="64"/>
  <c r="AH642" i="64"/>
  <c r="AI642" i="64"/>
  <c r="AJ642" i="64"/>
  <c r="AK642" i="64"/>
  <c r="AL642" i="64"/>
  <c r="AM642" i="64"/>
  <c r="AN642" i="64"/>
  <c r="AO642" i="64"/>
  <c r="AP642" i="64"/>
  <c r="AQ642" i="64"/>
  <c r="AR642" i="64"/>
  <c r="AS642" i="64"/>
  <c r="AT642" i="64"/>
  <c r="AU642" i="64"/>
  <c r="AV642" i="64"/>
  <c r="AW642" i="64"/>
  <c r="AX642" i="64"/>
  <c r="AY642" i="64"/>
  <c r="AZ642" i="64"/>
  <c r="BA642" i="64"/>
  <c r="BB642" i="64"/>
  <c r="BC642" i="64"/>
  <c r="BD642" i="64"/>
  <c r="BE642" i="64"/>
  <c r="BF642" i="64"/>
  <c r="BG642" i="64"/>
  <c r="BH642" i="64"/>
  <c r="BI642" i="64"/>
  <c r="BJ642" i="64"/>
  <c r="BK642" i="64"/>
  <c r="BL642" i="64"/>
  <c r="BM642" i="64"/>
  <c r="BN642" i="64"/>
  <c r="BO642" i="64"/>
  <c r="BP642" i="64"/>
  <c r="BQ642" i="64"/>
  <c r="BR642" i="64"/>
  <c r="BS642" i="64"/>
  <c r="BT642" i="64"/>
  <c r="BU642" i="64"/>
  <c r="BV642" i="64"/>
  <c r="BW642" i="64"/>
  <c r="BX642" i="64"/>
  <c r="BY642" i="64"/>
  <c r="BZ642" i="64"/>
  <c r="CA642" i="64"/>
  <c r="CB642" i="64"/>
  <c r="CC642" i="64"/>
  <c r="CD642" i="64"/>
  <c r="CE642" i="64"/>
  <c r="CF642" i="64"/>
  <c r="CG642" i="64"/>
  <c r="CH642" i="64"/>
  <c r="CI642" i="64"/>
  <c r="CJ642" i="64"/>
  <c r="CK642" i="64"/>
  <c r="E1603" i="64"/>
  <c r="G1603" i="64" s="1"/>
  <c r="AN1509" i="64"/>
  <c r="AN1420" i="64"/>
  <c r="AN1487" i="64"/>
  <c r="AN1443" i="64"/>
  <c r="AN1465" i="64"/>
  <c r="AN1532" i="64"/>
  <c r="CF41" i="1342" l="1"/>
  <c r="CF45" i="1342" s="1"/>
  <c r="CF50" i="1342" s="1"/>
  <c r="CF54" i="1342" s="1"/>
  <c r="CE46" i="1342"/>
  <c r="AO2838" i="64" a="1"/>
  <c r="AO2838" i="64" s="1"/>
  <c r="AO2839" i="64" a="1"/>
  <c r="AO2839" i="64" s="1"/>
  <c r="AN2840" i="64"/>
  <c r="AO53" i="64" a="1"/>
  <c r="AO53" i="64" s="1"/>
  <c r="AO51" i="64" a="1"/>
  <c r="AO51" i="64" s="1"/>
  <c r="AO52" i="64" a="1"/>
  <c r="AO52" i="64" s="1"/>
  <c r="AO50" i="64" s="1" a="1"/>
  <c r="AO50" i="64" s="1"/>
  <c r="AO3310" i="64" a="1"/>
  <c r="AO3310" i="64" s="1"/>
  <c r="AO3289" i="64" a="1"/>
  <c r="AO3289" i="64" s="1"/>
  <c r="AD20" i="861"/>
  <c r="AO1441" i="64" a="1"/>
  <c r="AO1441" i="64" s="1"/>
  <c r="AO1442" i="64" a="1"/>
  <c r="AO1442" i="64" s="1"/>
  <c r="AO1530" i="64" a="1"/>
  <c r="AO1530" i="64" s="1"/>
  <c r="AO1531" i="64" a="1"/>
  <c r="AO1531" i="64" s="1"/>
  <c r="AO1486" i="64" a="1"/>
  <c r="AO1486" i="64" s="1"/>
  <c r="AO1508" i="64" a="1"/>
  <c r="AO1508" i="64" s="1"/>
  <c r="AO1419" i="64" a="1"/>
  <c r="AO1419" i="64" s="1"/>
  <c r="AO1464" i="64" a="1"/>
  <c r="AO1464" i="64" s="1"/>
  <c r="AN20" i="864"/>
  <c r="AN89" i="861" s="1"/>
  <c r="AN90" i="861" s="1"/>
  <c r="AO669" i="64" a="1"/>
  <c r="AO669" i="64" s="1"/>
  <c r="AO663" i="64" a="1"/>
  <c r="AO663" i="64" s="1"/>
  <c r="AO664" i="64" s="1"/>
  <c r="AO673" i="64" a="1"/>
  <c r="AO673" i="64" s="1"/>
  <c r="AC666" i="64"/>
  <c r="AC670" i="64"/>
  <c r="AC674" i="64" s="1"/>
  <c r="AD661" i="64"/>
  <c r="AD665" i="64" s="1"/>
  <c r="AN33" i="863"/>
  <c r="AN17" i="863" s="1"/>
  <c r="AN29" i="861" s="1"/>
  <c r="AN21" i="863"/>
  <c r="AN44" i="863"/>
  <c r="AP3" i="64"/>
  <c r="AP1" i="64"/>
  <c r="AQ2" i="64"/>
  <c r="AP7" i="64"/>
  <c r="AO4" i="64"/>
  <c r="AD461" i="64"/>
  <c r="AC478" i="64"/>
  <c r="AA512" i="64"/>
  <c r="Z529" i="64"/>
  <c r="AQ2" i="864"/>
  <c r="AP1" i="863"/>
  <c r="AP1" i="864"/>
  <c r="AO4" i="863"/>
  <c r="AO4" i="864"/>
  <c r="AP3" i="864"/>
  <c r="AP3" i="863"/>
  <c r="AP7" i="864"/>
  <c r="AP7" i="863"/>
  <c r="AQ3" i="861"/>
  <c r="AP4" i="861"/>
  <c r="AK42" i="861"/>
  <c r="AL42" i="861"/>
  <c r="AM1966" i="64"/>
  <c r="AZ2409" i="64"/>
  <c r="AZ2411" i="64" s="1"/>
  <c r="AY2411" i="64"/>
  <c r="AH2433" i="64"/>
  <c r="DL1" i="864"/>
  <c r="AN34" i="863"/>
  <c r="AO17" i="864"/>
  <c r="AO16" i="864"/>
  <c r="AO18" i="864"/>
  <c r="AP19" i="864"/>
  <c r="AQ7" i="861"/>
  <c r="AR2" i="861"/>
  <c r="AQ1" i="861"/>
  <c r="AO43" i="863" a="1"/>
  <c r="AO43" i="863" s="1"/>
  <c r="AO42" i="863" a="1"/>
  <c r="AO42" i="863" s="1"/>
  <c r="AO41" i="863" a="1"/>
  <c r="AO41" i="863" s="1"/>
  <c r="AO40" i="863" a="1"/>
  <c r="AO40" i="863" s="1"/>
  <c r="AO39" i="863" a="1"/>
  <c r="AO39" i="863" s="1"/>
  <c r="AO32" i="863"/>
  <c r="AO29" i="863"/>
  <c r="AO30" i="863"/>
  <c r="AP2" i="863"/>
  <c r="AP31" i="863" s="1"/>
  <c r="DL20" i="864"/>
  <c r="AN53" i="863" a="1"/>
  <c r="AN53" i="863" s="1"/>
  <c r="AN51" i="863" a="1"/>
  <c r="AN51" i="863" s="1"/>
  <c r="AN49" i="863" a="1"/>
  <c r="AN49" i="863" s="1"/>
  <c r="DL4" i="864"/>
  <c r="AB7" i="860"/>
  <c r="AB3" i="860"/>
  <c r="AB4" i="860" s="1"/>
  <c r="AC2" i="860"/>
  <c r="AB1" i="860"/>
  <c r="DF4" i="860"/>
  <c r="DF1" i="860"/>
  <c r="DG9" i="860"/>
  <c r="DG8" i="860"/>
  <c r="DG3" i="860"/>
  <c r="DH2" i="860"/>
  <c r="AG2476" i="64"/>
  <c r="AH2474" i="64"/>
  <c r="AH2453" i="64"/>
  <c r="B854" i="64"/>
  <c r="B879" i="64"/>
  <c r="B1755" i="64"/>
  <c r="B954" i="64"/>
  <c r="E2202" i="64"/>
  <c r="AO1420" i="64"/>
  <c r="AO1509" i="64"/>
  <c r="AO1532" i="64"/>
  <c r="AO1487" i="64"/>
  <c r="AO1465" i="64"/>
  <c r="AO1443" i="64"/>
  <c r="CG41" i="1342" l="1"/>
  <c r="CG45" i="1342" s="1"/>
  <c r="CG50" i="1342" s="1"/>
  <c r="CG54" i="1342" s="1"/>
  <c r="CF46" i="1342"/>
  <c r="AO2840" i="64"/>
  <c r="AP2838" i="64" a="1"/>
  <c r="AP2838" i="64" s="1"/>
  <c r="AP2839" i="64" a="1"/>
  <c r="AP2839" i="64" s="1"/>
  <c r="AP53" i="64" a="1"/>
  <c r="AP53" i="64" s="1"/>
  <c r="AP51" i="64" a="1"/>
  <c r="AP51" i="64" s="1"/>
  <c r="AP52" i="64" a="1"/>
  <c r="AP52" i="64" s="1"/>
  <c r="AP50" i="64" s="1" a="1"/>
  <c r="AP50" i="64" s="1"/>
  <c r="AP3310" i="64" a="1"/>
  <c r="AP3310" i="64" s="1"/>
  <c r="AP3289" i="64" a="1"/>
  <c r="AP3289" i="64" s="1"/>
  <c r="AP1441" i="64" a="1"/>
  <c r="AP1441" i="64" s="1"/>
  <c r="AP1442" i="64" a="1"/>
  <c r="AP1442" i="64" s="1"/>
  <c r="AP1530" i="64" a="1"/>
  <c r="AP1530" i="64" s="1"/>
  <c r="AP1531" i="64" a="1"/>
  <c r="AP1531" i="64" s="1"/>
  <c r="AP1486" i="64" a="1"/>
  <c r="AP1486" i="64" s="1"/>
  <c r="AP1508" i="64" a="1"/>
  <c r="AP1508" i="64" s="1"/>
  <c r="AP1419" i="64" a="1"/>
  <c r="AP1419" i="64" s="1"/>
  <c r="AP1464" i="64" a="1"/>
  <c r="AP1464" i="64" s="1"/>
  <c r="AO21" i="863"/>
  <c r="AP673" i="64" a="1"/>
  <c r="AP673" i="64" s="1"/>
  <c r="AP669" i="64" a="1"/>
  <c r="AP669" i="64" s="1"/>
  <c r="AP663" i="64" a="1"/>
  <c r="AP663" i="64" s="1"/>
  <c r="AP664" i="64" s="1"/>
  <c r="AE661" i="64"/>
  <c r="AE665" i="64" s="1"/>
  <c r="AD670" i="64"/>
  <c r="AD674" i="64" s="1"/>
  <c r="AD666" i="64"/>
  <c r="AO20" i="864"/>
  <c r="AO89" i="861" s="1"/>
  <c r="AO90" i="861" s="1"/>
  <c r="AO33" i="863"/>
  <c r="AO17" i="863" s="1"/>
  <c r="AO29" i="861" s="1"/>
  <c r="AO44" i="863"/>
  <c r="AQ3" i="64"/>
  <c r="AR2" i="64"/>
  <c r="AQ1" i="64"/>
  <c r="AQ7" i="64"/>
  <c r="AP4" i="64"/>
  <c r="AB513" i="64"/>
  <c r="AA529" i="64"/>
  <c r="AE462" i="64"/>
  <c r="AD478" i="64"/>
  <c r="AR2" i="864"/>
  <c r="AQ7" i="864"/>
  <c r="AQ7" i="863"/>
  <c r="AP4" i="864"/>
  <c r="AP4" i="863"/>
  <c r="AQ3" i="864"/>
  <c r="AQ3" i="863"/>
  <c r="AQ1" i="864"/>
  <c r="AQ1" i="863"/>
  <c r="AR3" i="861"/>
  <c r="AQ4" i="861"/>
  <c r="AL82" i="861"/>
  <c r="AK82" i="861"/>
  <c r="AK57" i="861"/>
  <c r="AM42" i="861"/>
  <c r="AN1966" i="64"/>
  <c r="BA2409" i="64"/>
  <c r="AI2433" i="64"/>
  <c r="AO53" i="863" a="1"/>
  <c r="AO53" i="863" s="1"/>
  <c r="AO51" i="863" a="1"/>
  <c r="AO51" i="863" s="1"/>
  <c r="AO49" i="863" a="1"/>
  <c r="AO49" i="863" s="1"/>
  <c r="AP18" i="864"/>
  <c r="AP17" i="864"/>
  <c r="AP16" i="864"/>
  <c r="AQ19" i="864"/>
  <c r="AP43" i="863" a="1"/>
  <c r="AP43" i="863" s="1"/>
  <c r="AP42" i="863" a="1"/>
  <c r="AP42" i="863" s="1"/>
  <c r="AP41" i="863" a="1"/>
  <c r="AP41" i="863" s="1"/>
  <c r="AP40" i="863" a="1"/>
  <c r="AP40" i="863" s="1"/>
  <c r="AP39" i="863" a="1"/>
  <c r="AP39" i="863" s="1"/>
  <c r="AP30" i="863"/>
  <c r="AP32" i="863"/>
  <c r="AP29" i="863"/>
  <c r="AQ2" i="863"/>
  <c r="AQ31" i="863" s="1"/>
  <c r="AO34" i="863"/>
  <c r="AR7" i="861"/>
  <c r="AS2" i="861"/>
  <c r="AR1" i="861"/>
  <c r="AD2" i="860"/>
  <c r="AC7" i="860"/>
  <c r="AC1" i="860"/>
  <c r="AC3" i="860"/>
  <c r="AC4" i="860" s="1"/>
  <c r="DG1" i="860"/>
  <c r="DG4" i="860"/>
  <c r="DH9" i="860"/>
  <c r="DH8" i="860"/>
  <c r="DH3" i="860"/>
  <c r="DI2" i="860"/>
  <c r="AH2476" i="64"/>
  <c r="AI2474" i="64"/>
  <c r="AI2453" i="64"/>
  <c r="AI2455" i="64" s="1"/>
  <c r="AH2455" i="64"/>
  <c r="L106" i="64"/>
  <c r="M106" i="64"/>
  <c r="N106" i="64"/>
  <c r="O106" i="64"/>
  <c r="P106" i="64"/>
  <c r="K106" i="64"/>
  <c r="E2166" i="64"/>
  <c r="E2165" i="64"/>
  <c r="G2165" i="64" s="1"/>
  <c r="E2163" i="64"/>
  <c r="AP1420" i="64"/>
  <c r="AP1487" i="64"/>
  <c r="AP1443" i="64"/>
  <c r="AP1532" i="64"/>
  <c r="AP1465" i="64"/>
  <c r="AP1509" i="64"/>
  <c r="CH41" i="1342" l="1"/>
  <c r="CH45" i="1342" s="1"/>
  <c r="CH50" i="1342" s="1"/>
  <c r="CH54" i="1342" s="1"/>
  <c r="CG46" i="1342"/>
  <c r="AQ2838" i="64" a="1"/>
  <c r="AQ2838" i="64" s="1"/>
  <c r="AQ2839" i="64" a="1"/>
  <c r="AQ2839" i="64" s="1"/>
  <c r="AP2840" i="64"/>
  <c r="AQ51" i="64" a="1"/>
  <c r="AQ51" i="64" s="1"/>
  <c r="AQ52" i="64" a="1"/>
  <c r="AQ52" i="64" s="1"/>
  <c r="AQ50" i="64" s="1" a="1"/>
  <c r="AQ50" i="64" s="1"/>
  <c r="AQ53" i="64" a="1"/>
  <c r="AQ53" i="64" s="1"/>
  <c r="AQ3310" i="64" a="1"/>
  <c r="AQ3310" i="64" s="1"/>
  <c r="AQ3289" i="64" a="1"/>
  <c r="AQ3289" i="64" s="1"/>
  <c r="AE20" i="861"/>
  <c r="AQ1441" i="64" a="1"/>
  <c r="AQ1441" i="64" s="1"/>
  <c r="AQ1442" i="64" a="1"/>
  <c r="AQ1442" i="64" s="1"/>
  <c r="AQ1530" i="64" a="1"/>
  <c r="AQ1530" i="64" s="1"/>
  <c r="AQ1531" i="64" a="1"/>
  <c r="AQ1531" i="64" s="1"/>
  <c r="AQ1486" i="64" a="1"/>
  <c r="AQ1486" i="64" s="1"/>
  <c r="AQ1508" i="64" a="1"/>
  <c r="AQ1508" i="64" s="1"/>
  <c r="AQ1419" i="64" a="1"/>
  <c r="AQ1419" i="64" s="1"/>
  <c r="AQ1464" i="64" a="1"/>
  <c r="AQ1464" i="64" s="1"/>
  <c r="AP20" i="864"/>
  <c r="AP89" i="861" s="1"/>
  <c r="AP90" i="861" s="1"/>
  <c r="AF661" i="64"/>
  <c r="AF665" i="64" s="1"/>
  <c r="AE666" i="64"/>
  <c r="AE670" i="64"/>
  <c r="AE674" i="64" s="1"/>
  <c r="AQ673" i="64" a="1"/>
  <c r="AQ673" i="64" s="1"/>
  <c r="AQ669" i="64" a="1"/>
  <c r="AQ669" i="64" s="1"/>
  <c r="AQ663" i="64" a="1"/>
  <c r="AQ663" i="64" s="1"/>
  <c r="AQ664" i="64" s="1"/>
  <c r="AP21" i="863"/>
  <c r="AP33" i="863"/>
  <c r="AP17" i="863" s="1"/>
  <c r="AP29" i="861" s="1"/>
  <c r="AP44" i="863"/>
  <c r="AR1" i="64"/>
  <c r="AR7" i="64"/>
  <c r="AS2" i="64"/>
  <c r="AQ4" i="64"/>
  <c r="AR3" i="64"/>
  <c r="AF463" i="64"/>
  <c r="AE478" i="64"/>
  <c r="AC514" i="64"/>
  <c r="AB529" i="64"/>
  <c r="AS2" i="864"/>
  <c r="AR7" i="864"/>
  <c r="AR7" i="863"/>
  <c r="AQ4" i="864"/>
  <c r="AQ4" i="863"/>
  <c r="AR3" i="863"/>
  <c r="AR3" i="864"/>
  <c r="AR1" i="864"/>
  <c r="AR1" i="863"/>
  <c r="AS3" i="861"/>
  <c r="AR4" i="861"/>
  <c r="AM82" i="861"/>
  <c r="AO1966" i="64"/>
  <c r="BB2409" i="64"/>
  <c r="BA2411" i="64"/>
  <c r="AJ2433" i="64"/>
  <c r="AP51" i="863" a="1"/>
  <c r="AP51" i="863" s="1"/>
  <c r="AP49" i="863" a="1"/>
  <c r="AP49" i="863" s="1"/>
  <c r="AP53" i="863" a="1"/>
  <c r="AP53" i="863" s="1"/>
  <c r="AP34" i="863"/>
  <c r="AQ18" i="864"/>
  <c r="AQ17" i="864"/>
  <c r="AQ16" i="864"/>
  <c r="AR19" i="864"/>
  <c r="AT2" i="861"/>
  <c r="AS1" i="861"/>
  <c r="AS7" i="861"/>
  <c r="AQ42" i="863" a="1"/>
  <c r="AQ42" i="863" s="1"/>
  <c r="AQ43" i="863" a="1"/>
  <c r="AQ43" i="863" s="1"/>
  <c r="AQ30" i="863"/>
  <c r="AQ40" i="863" a="1"/>
  <c r="AQ40" i="863" s="1"/>
  <c r="AQ41" i="863" a="1"/>
  <c r="AQ41" i="863" s="1"/>
  <c r="AQ39" i="863" a="1"/>
  <c r="AQ39" i="863" s="1"/>
  <c r="AQ29" i="863"/>
  <c r="AQ32" i="863"/>
  <c r="AR2" i="863"/>
  <c r="AR31" i="863" s="1"/>
  <c r="AE2" i="860"/>
  <c r="AD1" i="860"/>
  <c r="AD7" i="860"/>
  <c r="AD3" i="860"/>
  <c r="AD4" i="860" s="1"/>
  <c r="DI3" i="860"/>
  <c r="DJ2" i="860"/>
  <c r="DI9" i="860"/>
  <c r="DI8" i="860"/>
  <c r="DH4" i="860"/>
  <c r="DH1" i="860"/>
  <c r="AJ2474" i="64"/>
  <c r="AI2476" i="64"/>
  <c r="AJ2453" i="64"/>
  <c r="AJ2455" i="64" s="1"/>
  <c r="B1298" i="64"/>
  <c r="B1296" i="64" s="1"/>
  <c r="B1603" i="64"/>
  <c r="E553" i="64"/>
  <c r="E555" i="64"/>
  <c r="E554" i="64"/>
  <c r="G554" i="64" s="1"/>
  <c r="E552" i="64"/>
  <c r="E101" i="64"/>
  <c r="G101" i="64" s="1"/>
  <c r="E102" i="64"/>
  <c r="G102" i="64" s="1"/>
  <c r="E103" i="64"/>
  <c r="G103" i="64" s="1"/>
  <c r="E104" i="64"/>
  <c r="G104" i="64" s="1"/>
  <c r="E105" i="64"/>
  <c r="G105" i="64" s="1"/>
  <c r="E106" i="64"/>
  <c r="G106" i="64" s="1"/>
  <c r="E100" i="64"/>
  <c r="AQ1532" i="64"/>
  <c r="AQ1509" i="64"/>
  <c r="AQ1487" i="64"/>
  <c r="AQ1443" i="64"/>
  <c r="AQ1465" i="64"/>
  <c r="AQ1420" i="64"/>
  <c r="CI41" i="1342" l="1"/>
  <c r="CI45" i="1342" s="1"/>
  <c r="CI50" i="1342" s="1"/>
  <c r="CI54" i="1342" s="1"/>
  <c r="CH46" i="1342"/>
  <c r="AR2838" i="64" a="1"/>
  <c r="AR2838" i="64" s="1"/>
  <c r="AR2839" i="64" a="1"/>
  <c r="AR2839" i="64" s="1"/>
  <c r="AQ2840" i="64"/>
  <c r="AR51" i="64" a="1"/>
  <c r="AR51" i="64" s="1"/>
  <c r="AR52" i="64" a="1"/>
  <c r="AR52" i="64" s="1"/>
  <c r="AR50" i="64" s="1" a="1"/>
  <c r="AR50" i="64" s="1"/>
  <c r="AR53" i="64" a="1"/>
  <c r="AR53" i="64" s="1"/>
  <c r="AR3310" i="64" a="1"/>
  <c r="AR3310" i="64" s="1"/>
  <c r="AR3289" i="64" a="1"/>
  <c r="AR3289" i="64" s="1"/>
  <c r="AR1441" i="64" a="1"/>
  <c r="AR1441" i="64" s="1"/>
  <c r="AR1442" i="64" a="1"/>
  <c r="AR1442" i="64" s="1"/>
  <c r="AR1530" i="64" a="1"/>
  <c r="AR1530" i="64" s="1"/>
  <c r="AR1531" i="64" a="1"/>
  <c r="AR1531" i="64" s="1"/>
  <c r="AR1486" i="64" a="1"/>
  <c r="AR1486" i="64" s="1"/>
  <c r="AR1508" i="64" a="1"/>
  <c r="AR1508" i="64" s="1"/>
  <c r="AR1419" i="64" a="1"/>
  <c r="AR1419" i="64" s="1"/>
  <c r="AR1464" i="64" a="1"/>
  <c r="AR1464" i="64" s="1"/>
  <c r="AQ20" i="864"/>
  <c r="AQ89" i="861" s="1"/>
  <c r="AQ90" i="861" s="1"/>
  <c r="AR673" i="64" a="1"/>
  <c r="AR673" i="64" s="1"/>
  <c r="AR669" i="64" a="1"/>
  <c r="AR669" i="64" s="1"/>
  <c r="AR663" i="64" a="1"/>
  <c r="AR663" i="64" s="1"/>
  <c r="AR664" i="64" s="1"/>
  <c r="AF670" i="64"/>
  <c r="AF674" i="64" s="1"/>
  <c r="AG661" i="64"/>
  <c r="AG665" i="64" s="1"/>
  <c r="AF666" i="64"/>
  <c r="AQ21" i="863"/>
  <c r="AQ33" i="863"/>
  <c r="AQ17" i="863" s="1"/>
  <c r="AQ29" i="861" s="1"/>
  <c r="AQ44" i="863"/>
  <c r="AR4" i="64"/>
  <c r="AS3" i="64"/>
  <c r="AS7" i="64"/>
  <c r="AS1" i="64"/>
  <c r="AT2" i="64"/>
  <c r="AD515" i="64"/>
  <c r="AC529" i="64"/>
  <c r="AG464" i="64"/>
  <c r="AF478" i="64"/>
  <c r="AT2" i="864"/>
  <c r="AS7" i="863"/>
  <c r="AS7" i="864"/>
  <c r="AS1" i="863"/>
  <c r="AS1" i="864"/>
  <c r="AR4" i="864"/>
  <c r="AR4" i="863"/>
  <c r="AS3" i="863"/>
  <c r="AS3" i="864"/>
  <c r="AT3" i="861"/>
  <c r="AS4" i="861"/>
  <c r="AP1966" i="64"/>
  <c r="AN42" i="861"/>
  <c r="AL57" i="861"/>
  <c r="BC2409" i="64"/>
  <c r="BC2411" i="64" s="1"/>
  <c r="BB2411" i="64"/>
  <c r="AR272" i="64"/>
  <c r="AK2433" i="64"/>
  <c r="AQ53" i="863" a="1"/>
  <c r="AQ53" i="863" s="1"/>
  <c r="AQ51" i="863" a="1"/>
  <c r="AQ51" i="863" s="1"/>
  <c r="AQ49" i="863" a="1"/>
  <c r="AQ49" i="863" s="1"/>
  <c r="AR43" i="863" a="1"/>
  <c r="AR43" i="863" s="1"/>
  <c r="AR32" i="863"/>
  <c r="AR42" i="863" a="1"/>
  <c r="AR42" i="863" s="1"/>
  <c r="AR41" i="863" a="1"/>
  <c r="AR41" i="863" s="1"/>
  <c r="AR39" i="863" a="1"/>
  <c r="AR39" i="863" s="1"/>
  <c r="AR40" i="863" a="1"/>
  <c r="AR40" i="863" s="1"/>
  <c r="AR30" i="863"/>
  <c r="AR29" i="863"/>
  <c r="AS2" i="863"/>
  <c r="AS31" i="863" s="1"/>
  <c r="AU2" i="861"/>
  <c r="AT1" i="861"/>
  <c r="AT7" i="861"/>
  <c r="AQ34" i="863"/>
  <c r="AR18" i="864"/>
  <c r="AR17" i="864"/>
  <c r="AS19" i="864"/>
  <c r="AR16" i="864"/>
  <c r="AE1" i="860"/>
  <c r="AE7" i="860"/>
  <c r="AF2" i="860"/>
  <c r="AE3" i="860"/>
  <c r="AE4" i="860" s="1"/>
  <c r="DI1" i="860"/>
  <c r="DI4" i="860"/>
  <c r="DJ3" i="860"/>
  <c r="DK2" i="860"/>
  <c r="DJ9" i="860"/>
  <c r="DJ8" i="860"/>
  <c r="AK2474" i="64"/>
  <c r="AJ2476" i="64"/>
  <c r="AK2453" i="64"/>
  <c r="AK2455" i="64" s="1"/>
  <c r="B1348" i="64"/>
  <c r="AR1532" i="64"/>
  <c r="AR1487" i="64"/>
  <c r="AR1509" i="64"/>
  <c r="AR1443" i="64"/>
  <c r="AR1465" i="64"/>
  <c r="AR1420" i="64"/>
  <c r="CJ41" i="1342" l="1"/>
  <c r="CJ45" i="1342" s="1"/>
  <c r="CJ50" i="1342" s="1"/>
  <c r="CJ54" i="1342" s="1"/>
  <c r="CI46" i="1342"/>
  <c r="AS2838" i="64" a="1"/>
  <c r="AS2838" i="64" s="1"/>
  <c r="AS2839" i="64" a="1"/>
  <c r="AS2839" i="64" s="1"/>
  <c r="AR2840" i="64"/>
  <c r="AS52" i="64" a="1"/>
  <c r="AS52" i="64" s="1"/>
  <c r="AS50" i="64" s="1" a="1"/>
  <c r="AS50" i="64" s="1"/>
  <c r="AS53" i="64" a="1"/>
  <c r="AS53" i="64" s="1"/>
  <c r="AS51" i="64" a="1"/>
  <c r="AS51" i="64" s="1"/>
  <c r="AS3310" i="64" a="1"/>
  <c r="AS3310" i="64" s="1"/>
  <c r="AS3289" i="64" a="1"/>
  <c r="AS3289" i="64" s="1"/>
  <c r="AF20" i="861"/>
  <c r="AS1441" i="64" a="1"/>
  <c r="AS1441" i="64" s="1"/>
  <c r="AS1442" i="64" a="1"/>
  <c r="AS1442" i="64" s="1"/>
  <c r="AS1530" i="64" a="1"/>
  <c r="AS1530" i="64" s="1"/>
  <c r="AS1531" i="64" a="1"/>
  <c r="AS1531" i="64" s="1"/>
  <c r="AS1486" i="64" a="1"/>
  <c r="AS1486" i="64" s="1"/>
  <c r="AS1508" i="64" a="1"/>
  <c r="AS1508" i="64" s="1"/>
  <c r="AS1419" i="64" a="1"/>
  <c r="AS1419" i="64" s="1"/>
  <c r="AS1464" i="64" a="1"/>
  <c r="AS1464" i="64" s="1"/>
  <c r="AR20" i="864"/>
  <c r="AR89" i="861" s="1"/>
  <c r="AR90" i="861" s="1"/>
  <c r="AG670" i="64"/>
  <c r="AG674" i="64" s="1"/>
  <c r="AG666" i="64"/>
  <c r="AH661" i="64"/>
  <c r="AH665" i="64" s="1"/>
  <c r="AS669" i="64" a="1"/>
  <c r="AS669" i="64" s="1"/>
  <c r="AS663" i="64" a="1"/>
  <c r="AS663" i="64" s="1"/>
  <c r="AS664" i="64" s="1"/>
  <c r="AS673" i="64" a="1"/>
  <c r="AS673" i="64" s="1"/>
  <c r="AR33" i="863"/>
  <c r="AR17" i="863" s="1"/>
  <c r="AR29" i="861" s="1"/>
  <c r="AR21" i="863"/>
  <c r="AR44" i="863"/>
  <c r="AT7" i="64"/>
  <c r="AS4" i="64"/>
  <c r="AT1" i="64"/>
  <c r="AT3" i="64"/>
  <c r="AU2" i="64"/>
  <c r="AH465" i="64"/>
  <c r="AG478" i="64"/>
  <c r="AE516" i="64"/>
  <c r="AD529" i="64"/>
  <c r="AU2" i="864"/>
  <c r="AT7" i="864"/>
  <c r="AT7" i="863"/>
  <c r="AS4" i="863"/>
  <c r="AS4" i="864"/>
  <c r="AT1" i="863"/>
  <c r="AT1" i="864"/>
  <c r="AT3" i="864"/>
  <c r="AT3" i="863"/>
  <c r="AU3" i="861"/>
  <c r="AT4" i="861"/>
  <c r="AQ272" i="64"/>
  <c r="AN82" i="861"/>
  <c r="AM57" i="861"/>
  <c r="AO42" i="861"/>
  <c r="AQ1966" i="64"/>
  <c r="AR1974" i="64" a="1"/>
  <c r="AR1974" i="64" s="1"/>
  <c r="AR1973" i="64" a="1"/>
  <c r="AR1973" i="64" s="1"/>
  <c r="AR1806" i="64" a="1"/>
  <c r="AR1806" i="64" s="1"/>
  <c r="AR1804" i="64" a="1"/>
  <c r="AR1804" i="64" s="1"/>
  <c r="AR376" i="64" a="1"/>
  <c r="AR376" i="64" s="1"/>
  <c r="AR374" i="64" a="1"/>
  <c r="AR374" i="64" s="1"/>
  <c r="AR449" i="64" a="1"/>
  <c r="AR449" i="64" s="1"/>
  <c r="AR373" i="64" a="1"/>
  <c r="AR373" i="64" s="1"/>
  <c r="AR500" i="64" a="1"/>
  <c r="AR500" i="64" s="1"/>
  <c r="AR1560" i="64" a="1"/>
  <c r="AR1560" i="64" s="1"/>
  <c r="AR424" i="64" a="1"/>
  <c r="AR424" i="64" s="1"/>
  <c r="AR1199" i="64" a="1"/>
  <c r="AR1199" i="64" s="1"/>
  <c r="AR1267" i="64" a="1"/>
  <c r="AR1267" i="64" s="1"/>
  <c r="AR2379" i="64" a="1"/>
  <c r="AR2379" i="64" s="1"/>
  <c r="BD2409" i="64"/>
  <c r="BD2411" i="64" s="1"/>
  <c r="AR2219" i="64" a="1"/>
  <c r="AR2219" i="64" s="1"/>
  <c r="AR1157" i="64" a="1"/>
  <c r="AR1157" i="64" s="1"/>
  <c r="AR1327" i="64" a="1"/>
  <c r="AR1327" i="64" s="1"/>
  <c r="AR2221" i="64" a="1"/>
  <c r="AR2221" i="64" s="1"/>
  <c r="AR1323" i="64" a="1"/>
  <c r="AR1323" i="64" s="1"/>
  <c r="AR1324" i="64" a="1"/>
  <c r="AR1324" i="64" s="1"/>
  <c r="AR793" i="64" a="1"/>
  <c r="AR793" i="64" s="1"/>
  <c r="AR782" i="64" a="1"/>
  <c r="AR782" i="64" s="1"/>
  <c r="AR1639" i="64" a="1"/>
  <c r="AR1639" i="64" s="1"/>
  <c r="AR785" i="64" a="1"/>
  <c r="AR785" i="64" s="1"/>
  <c r="AR799" i="64" a="1"/>
  <c r="AR799" i="64" s="1"/>
  <c r="AR124" i="64" a="1"/>
  <c r="AR124" i="64" s="1"/>
  <c r="AR145" i="64" a="1"/>
  <c r="AR145" i="64" s="1"/>
  <c r="AR130" i="64" a="1"/>
  <c r="AR130" i="64" s="1"/>
  <c r="AR147" i="64" a="1"/>
  <c r="AR147" i="64" s="1"/>
  <c r="AR132" i="64" a="1"/>
  <c r="AR132" i="64" s="1"/>
  <c r="AR131" i="64" a="1"/>
  <c r="AR131" i="64" s="1"/>
  <c r="AR144" i="64" a="1"/>
  <c r="AR144" i="64" s="1"/>
  <c r="AR146" i="64" a="1"/>
  <c r="AR146" i="64" s="1"/>
  <c r="AR143" i="64" a="1"/>
  <c r="AR143" i="64" s="1"/>
  <c r="AR129" i="64" a="1"/>
  <c r="AR129" i="64" s="1"/>
  <c r="AR128" i="64" a="1"/>
  <c r="AR128" i="64" s="1"/>
  <c r="AR123" i="64" a="1"/>
  <c r="AR123" i="64" s="1"/>
  <c r="AR122" i="64" a="1"/>
  <c r="AR122" i="64" s="1"/>
  <c r="AR121" i="64" a="1"/>
  <c r="AR121" i="64" s="1"/>
  <c r="AR120" i="64" a="1"/>
  <c r="AR120" i="64" s="1"/>
  <c r="AR359" i="64" a="1"/>
  <c r="AR359" i="64" s="1"/>
  <c r="AR1397" i="64" a="1"/>
  <c r="AR1397" i="64" s="1"/>
  <c r="AR1116" i="64" a="1"/>
  <c r="AR1116" i="64" s="1"/>
  <c r="AR1115" i="64" a="1"/>
  <c r="AR1115" i="64" s="1"/>
  <c r="AR1112" i="64" a="1"/>
  <c r="AR1112" i="64" s="1"/>
  <c r="AR1114" i="64" a="1"/>
  <c r="AR1114" i="64" s="1"/>
  <c r="AR1113" i="64" a="1"/>
  <c r="AR1113" i="64" s="1"/>
  <c r="AR1084" i="64" a="1"/>
  <c r="AR1084" i="64" s="1"/>
  <c r="AR1092" i="64" s="1"/>
  <c r="AR1085" i="64" a="1"/>
  <c r="AR1085" i="64" s="1"/>
  <c r="AR1093" i="64" s="1"/>
  <c r="AR1099" i="64" a="1"/>
  <c r="AR1099" i="64" s="1"/>
  <c r="AR1100" i="64" a="1"/>
  <c r="AR1100" i="64" s="1"/>
  <c r="AR1083" i="64" a="1"/>
  <c r="AR1083" i="64" s="1"/>
  <c r="AR1091" i="64" s="1"/>
  <c r="AR1101" i="64" a="1"/>
  <c r="AR1101" i="64" s="1"/>
  <c r="AR1097" i="64" a="1"/>
  <c r="AR1097" i="64" s="1"/>
  <c r="AR1081" i="64" a="1"/>
  <c r="AR1081" i="64" s="1"/>
  <c r="AR1089" i="64" s="1"/>
  <c r="AR1098" i="64" a="1"/>
  <c r="AR1098" i="64" s="1"/>
  <c r="AR1082" i="64" a="1"/>
  <c r="AR1082" i="64" s="1"/>
  <c r="AR1090" i="64" s="1"/>
  <c r="AR221" i="64" a="1"/>
  <c r="AR221" i="64" s="1"/>
  <c r="AR344" i="64" a="1"/>
  <c r="AR344" i="64" s="1"/>
  <c r="AR1372" i="64" a="1"/>
  <c r="AR1372" i="64" s="1"/>
  <c r="AR1057" i="64" a="1"/>
  <c r="AR1057" i="64" s="1"/>
  <c r="AR312" i="64" a="1"/>
  <c r="AR312" i="64" s="1"/>
  <c r="AR325" i="64" a="1"/>
  <c r="AR325" i="64" s="1"/>
  <c r="AR1023" i="64" a="1"/>
  <c r="AR1023" i="64" s="1"/>
  <c r="AR1019" i="64" a="1"/>
  <c r="AR1019" i="64" s="1"/>
  <c r="AR1015" i="64" a="1"/>
  <c r="AR1015" i="64" s="1"/>
  <c r="AS272" i="64"/>
  <c r="AL2433" i="64"/>
  <c r="AS18" i="864"/>
  <c r="AS17" i="864"/>
  <c r="AS16" i="864"/>
  <c r="AT19" i="864"/>
  <c r="AS43" i="863" a="1"/>
  <c r="AS43" i="863" s="1"/>
  <c r="AS42" i="863" a="1"/>
  <c r="AS42" i="863" s="1"/>
  <c r="AS41" i="863" a="1"/>
  <c r="AS41" i="863" s="1"/>
  <c r="AS40" i="863" a="1"/>
  <c r="AS40" i="863" s="1"/>
  <c r="AS39" i="863" a="1"/>
  <c r="AS39" i="863" s="1"/>
  <c r="AS32" i="863"/>
  <c r="AT2" i="863"/>
  <c r="AT31" i="863" s="1"/>
  <c r="AS29" i="863"/>
  <c r="AS30" i="863"/>
  <c r="AU1" i="861"/>
  <c r="AU7" i="861"/>
  <c r="AV2" i="861"/>
  <c r="AR53" i="863" a="1"/>
  <c r="AR53" i="863" s="1"/>
  <c r="AR51" i="863" a="1"/>
  <c r="AR51" i="863" s="1"/>
  <c r="AR49" i="863" a="1"/>
  <c r="AR49" i="863" s="1"/>
  <c r="AR34" i="863"/>
  <c r="AF3" i="860"/>
  <c r="AF4" i="860" s="1"/>
  <c r="AG2" i="860"/>
  <c r="AF1" i="860"/>
  <c r="AF7" i="860"/>
  <c r="DJ4" i="860"/>
  <c r="DJ1" i="860"/>
  <c r="DK9" i="860"/>
  <c r="DK8" i="860"/>
  <c r="DK3" i="860"/>
  <c r="AK2476" i="64"/>
  <c r="AL2474" i="64"/>
  <c r="AL2453" i="64"/>
  <c r="AL2455" i="64" s="1"/>
  <c r="B636" i="64"/>
  <c r="B628" i="64"/>
  <c r="AS1443" i="64"/>
  <c r="AR1805" i="64" a="1"/>
  <c r="AR1268" i="64" a="1"/>
  <c r="AR1156" i="64" a="1"/>
  <c r="AR2220" i="64" a="1"/>
  <c r="AR1016" i="64" a="1"/>
  <c r="AS1532" i="64"/>
  <c r="AR1373" i="64" a="1"/>
  <c r="AR2378" i="64" a="1"/>
  <c r="AS1465" i="64"/>
  <c r="AS1487" i="64"/>
  <c r="AR1398" i="64"/>
  <c r="AR425" i="64" a="1"/>
  <c r="AS1420" i="64"/>
  <c r="AR1561" i="64" a="1"/>
  <c r="AS1509" i="64"/>
  <c r="AR1200" i="64" a="1"/>
  <c r="CK41" i="1342" l="1"/>
  <c r="CK45" i="1342" s="1"/>
  <c r="CK50" i="1342" s="1"/>
  <c r="CK54" i="1342" s="1"/>
  <c r="CJ46" i="1342"/>
  <c r="AS2840" i="64"/>
  <c r="AT2838" i="64" a="1"/>
  <c r="AT2838" i="64" s="1"/>
  <c r="AT2839" i="64" a="1"/>
  <c r="AT2839" i="64" s="1"/>
  <c r="AT52" i="64" a="1"/>
  <c r="AT52" i="64" s="1"/>
  <c r="AT50" i="64" s="1" a="1"/>
  <c r="AT50" i="64" s="1"/>
  <c r="AT51" i="64" a="1"/>
  <c r="AT51" i="64" s="1"/>
  <c r="AT53" i="64" a="1"/>
  <c r="AT53" i="64" s="1"/>
  <c r="AT3310" i="64" a="1"/>
  <c r="AT3310" i="64" s="1"/>
  <c r="AT3289" i="64" a="1"/>
  <c r="AT3289" i="64" s="1"/>
  <c r="AT1441" i="64" a="1"/>
  <c r="AT1441" i="64" s="1"/>
  <c r="AT1442" i="64" a="1"/>
  <c r="AT1442" i="64" s="1"/>
  <c r="AT1530" i="64" a="1"/>
  <c r="AT1530" i="64" s="1"/>
  <c r="AT1531" i="64" a="1"/>
  <c r="AT1531" i="64" s="1"/>
  <c r="AT1486" i="64" a="1"/>
  <c r="AT1486" i="64" s="1"/>
  <c r="AT1508" i="64" a="1"/>
  <c r="AT1508" i="64" s="1"/>
  <c r="AT1419" i="64" a="1"/>
  <c r="AT1419" i="64" s="1"/>
  <c r="AT1464" i="64" a="1"/>
  <c r="AT1464" i="64" s="1"/>
  <c r="AT673" i="64" a="1"/>
  <c r="AT673" i="64" s="1"/>
  <c r="AT669" i="64" a="1"/>
  <c r="AT669" i="64" s="1"/>
  <c r="AT663" i="64" a="1"/>
  <c r="AT663" i="64" s="1"/>
  <c r="AT664" i="64" s="1"/>
  <c r="AH670" i="64"/>
  <c r="AH674" i="64" s="1"/>
  <c r="AI661" i="64"/>
  <c r="AI665" i="64" s="1"/>
  <c r="AH666" i="64"/>
  <c r="AS20" i="864"/>
  <c r="AS89" i="861" s="1"/>
  <c r="AS90" i="861" s="1"/>
  <c r="AS21" i="863"/>
  <c r="AS33" i="863"/>
  <c r="AS17" i="863" s="1"/>
  <c r="AS29" i="861" s="1"/>
  <c r="AS44" i="863"/>
  <c r="AU3" i="64"/>
  <c r="AV2" i="64"/>
  <c r="AU7" i="64"/>
  <c r="AU1" i="64"/>
  <c r="AT4" i="64"/>
  <c r="AF517" i="64"/>
  <c r="AE529" i="64"/>
  <c r="AI466" i="64"/>
  <c r="AH478" i="64"/>
  <c r="AV2" i="864"/>
  <c r="AT4" i="863"/>
  <c r="AT4" i="864"/>
  <c r="AU7" i="864"/>
  <c r="AU7" i="863"/>
  <c r="AU1" i="864"/>
  <c r="AU1" i="863"/>
  <c r="AU3" i="863"/>
  <c r="AU3" i="864"/>
  <c r="AV3" i="861"/>
  <c r="AU4" i="861"/>
  <c r="AQ449" i="64" a="1"/>
  <c r="AQ449" i="64" s="1"/>
  <c r="AQ1560" i="64" a="1"/>
  <c r="AQ1560" i="64" s="1"/>
  <c r="AQ1199" i="64" a="1"/>
  <c r="AQ1199" i="64" s="1"/>
  <c r="AQ2219" i="64" a="1"/>
  <c r="AQ2219" i="64" s="1"/>
  <c r="AQ799" i="64" a="1"/>
  <c r="AQ799" i="64" s="1"/>
  <c r="AQ130" i="64" a="1"/>
  <c r="AQ130" i="64" s="1"/>
  <c r="AQ128" i="64" a="1"/>
  <c r="AQ128" i="64" s="1"/>
  <c r="AQ122" i="64" a="1"/>
  <c r="AQ122" i="64" s="1"/>
  <c r="AQ1113" i="64" a="1"/>
  <c r="AQ1113" i="64" s="1"/>
  <c r="AQ1101" i="64" a="1"/>
  <c r="AQ1101" i="64" s="1"/>
  <c r="AQ344" i="64" a="1"/>
  <c r="AQ344" i="64" s="1"/>
  <c r="AQ1019" i="64" a="1"/>
  <c r="AQ1019" i="64" s="1"/>
  <c r="AQ1267" i="64" a="1"/>
  <c r="AQ1267" i="64" s="1"/>
  <c r="AQ1157" i="64" a="1"/>
  <c r="AQ1157" i="64" s="1"/>
  <c r="AQ121" i="64" a="1"/>
  <c r="AQ121" i="64" s="1"/>
  <c r="AQ1084" i="64" a="1"/>
  <c r="AQ1084" i="64" s="1"/>
  <c r="AQ1092" i="64" s="1"/>
  <c r="AQ424" i="64" a="1"/>
  <c r="AQ424" i="64" s="1"/>
  <c r="AQ1015" i="64" a="1"/>
  <c r="AQ1015" i="64" s="1"/>
  <c r="AQ1806" i="64" a="1"/>
  <c r="AQ1806" i="64" s="1"/>
  <c r="AQ1324" i="64" a="1"/>
  <c r="AQ1324" i="64" s="1"/>
  <c r="AQ132" i="64" a="1"/>
  <c r="AQ132" i="64" s="1"/>
  <c r="AQ359" i="64" a="1"/>
  <c r="AQ359" i="64" s="1"/>
  <c r="AQ1097" i="64" a="1"/>
  <c r="AQ1097" i="64" s="1"/>
  <c r="AQ1057" i="64" a="1"/>
  <c r="AQ1057" i="64" s="1"/>
  <c r="AQ1973" i="64" a="1"/>
  <c r="AQ1973" i="64" s="1"/>
  <c r="AQ1804" i="64" a="1"/>
  <c r="AQ1804" i="64" s="1"/>
  <c r="AQ131" i="64" a="1"/>
  <c r="AQ131" i="64" s="1"/>
  <c r="AQ1397" i="64" a="1"/>
  <c r="AQ1397" i="64" s="1"/>
  <c r="AQ1974" i="64" a="1"/>
  <c r="AQ1974" i="64" s="1"/>
  <c r="AQ793" i="64" a="1"/>
  <c r="AQ793" i="64" s="1"/>
  <c r="AQ124" i="64" a="1"/>
  <c r="AQ124" i="64" s="1"/>
  <c r="AQ143" i="64" a="1"/>
  <c r="AQ143" i="64" s="1"/>
  <c r="AQ1116" i="64" a="1"/>
  <c r="AQ1116" i="64" s="1"/>
  <c r="AQ1098" i="64" a="1"/>
  <c r="AQ1098" i="64" s="1"/>
  <c r="AQ325" i="64" a="1"/>
  <c r="AQ325" i="64" s="1"/>
  <c r="AQ374" i="64" a="1"/>
  <c r="AQ374" i="64" s="1"/>
  <c r="AQ1323" i="64" a="1"/>
  <c r="AQ1323" i="64" s="1"/>
  <c r="AQ1372" i="64" a="1"/>
  <c r="AQ1372" i="64" s="1"/>
  <c r="AQ373" i="64" a="1"/>
  <c r="AQ373" i="64" s="1"/>
  <c r="AQ500" i="64" a="1"/>
  <c r="AQ500" i="64" s="1"/>
  <c r="AQ782" i="64" a="1"/>
  <c r="AQ782" i="64" s="1"/>
  <c r="AQ146" i="64" a="1"/>
  <c r="AQ146" i="64" s="1"/>
  <c r="AQ1112" i="64" a="1"/>
  <c r="AQ1112" i="64" s="1"/>
  <c r="AQ1085" i="64" a="1"/>
  <c r="AQ1085" i="64" s="1"/>
  <c r="AQ1093" i="64" s="1"/>
  <c r="AQ1082" i="64" a="1"/>
  <c r="AQ1082" i="64" s="1"/>
  <c r="AQ1090" i="64" s="1"/>
  <c r="AQ1081" i="64" a="1"/>
  <c r="AQ1081" i="64" s="1"/>
  <c r="AQ1089" i="64" s="1"/>
  <c r="AQ376" i="64" a="1"/>
  <c r="AQ376" i="64" s="1"/>
  <c r="AQ2379" i="64" a="1"/>
  <c r="AQ2379" i="64" s="1"/>
  <c r="AQ1327" i="64" a="1"/>
  <c r="AQ1327" i="64" s="1"/>
  <c r="AQ1639" i="64" a="1"/>
  <c r="AQ1639" i="64" s="1"/>
  <c r="AQ129" i="64" a="1"/>
  <c r="AQ129" i="64" s="1"/>
  <c r="AQ120" i="64" a="1"/>
  <c r="AQ120" i="64" s="1"/>
  <c r="AQ1115" i="64" a="1"/>
  <c r="AQ1115" i="64" s="1"/>
  <c r="AQ1099" i="64" a="1"/>
  <c r="AQ1099" i="64" s="1"/>
  <c r="AQ1083" i="64" a="1"/>
  <c r="AQ1083" i="64" s="1"/>
  <c r="AQ1091" i="64" s="1"/>
  <c r="AQ1023" i="64" a="1"/>
  <c r="AQ1023" i="64" s="1"/>
  <c r="AQ2221" i="64" a="1"/>
  <c r="AQ2221" i="64" s="1"/>
  <c r="AQ785" i="64" a="1"/>
  <c r="AQ785" i="64" s="1"/>
  <c r="AQ145" i="64" a="1"/>
  <c r="AQ145" i="64" s="1"/>
  <c r="AQ144" i="64" a="1"/>
  <c r="AQ144" i="64" s="1"/>
  <c r="AQ123" i="64" a="1"/>
  <c r="AQ123" i="64" s="1"/>
  <c r="AQ1114" i="64" a="1"/>
  <c r="AQ1114" i="64" s="1"/>
  <c r="AQ1100" i="64" a="1"/>
  <c r="AQ1100" i="64" s="1"/>
  <c r="AQ147" i="64" a="1"/>
  <c r="AQ147" i="64" s="1"/>
  <c r="AQ221" i="64" a="1"/>
  <c r="AQ221" i="64" s="1"/>
  <c r="AQ312" i="64" a="1"/>
  <c r="AQ312" i="64" s="1"/>
  <c r="AP272" i="64"/>
  <c r="AO82" i="861"/>
  <c r="AR1966" i="64"/>
  <c r="AR1975" i="64" s="1"/>
  <c r="AP42" i="861"/>
  <c r="AO57" i="861"/>
  <c r="AN57" i="861"/>
  <c r="AS1974" i="64" a="1"/>
  <c r="AS1974" i="64" s="1"/>
  <c r="AS1973" i="64" a="1"/>
  <c r="AS1973" i="64" s="1"/>
  <c r="AR1373" i="64"/>
  <c r="AR1805" i="64"/>
  <c r="AR1807" i="64" s="1"/>
  <c r="AS1806" i="64" a="1"/>
  <c r="AS1806" i="64" s="1"/>
  <c r="AS1804" i="64" a="1"/>
  <c r="AS1804" i="64" s="1"/>
  <c r="AS376" i="64" a="1"/>
  <c r="AS376" i="64" s="1"/>
  <c r="AS374" i="64" a="1"/>
  <c r="AS374" i="64" s="1"/>
  <c r="AR375" i="64"/>
  <c r="AR377" i="64" s="1"/>
  <c r="AS449" i="64" a="1"/>
  <c r="AS449" i="64" s="1"/>
  <c r="AS373" i="64" a="1"/>
  <c r="AS373" i="64" s="1"/>
  <c r="AS500" i="64" a="1"/>
  <c r="AS500" i="64" s="1"/>
  <c r="AR425" i="64"/>
  <c r="AR1561" i="64"/>
  <c r="AS1560" i="64" a="1"/>
  <c r="AS1560" i="64" s="1"/>
  <c r="AS424" i="64" a="1"/>
  <c r="AS424" i="64" s="1"/>
  <c r="AR1268" i="64"/>
  <c r="AR1200" i="64"/>
  <c r="AS1199" i="64" a="1"/>
  <c r="AS1199" i="64" s="1"/>
  <c r="AS1267" i="64" a="1"/>
  <c r="AS1267" i="64" s="1"/>
  <c r="AR2378" i="64"/>
  <c r="AR2387" i="64" s="1"/>
  <c r="AS2379" i="64" a="1"/>
  <c r="AS2379" i="64" s="1"/>
  <c r="BE2409" i="64"/>
  <c r="BE2411" i="64" s="1"/>
  <c r="AR1156" i="64"/>
  <c r="AR2220" i="64"/>
  <c r="AR2222" i="64" s="1"/>
  <c r="AS1157" i="64" a="1"/>
  <c r="AS1157" i="64" s="1"/>
  <c r="AS2221" i="64" a="1"/>
  <c r="AS2221" i="64" s="1"/>
  <c r="AS2219" i="64" a="1"/>
  <c r="AS2219" i="64" s="1"/>
  <c r="AS1324" i="64" a="1"/>
  <c r="AS1324" i="64" s="1"/>
  <c r="AS1327" i="64" a="1"/>
  <c r="AS1327" i="64" s="1"/>
  <c r="AR1325" i="64"/>
  <c r="AR1326" i="64" s="1"/>
  <c r="AR1328" i="64" s="1"/>
  <c r="AS1323" i="64" a="1"/>
  <c r="AS1323" i="64" s="1"/>
  <c r="AS793" i="64" a="1"/>
  <c r="AS793" i="64" s="1"/>
  <c r="AS782" i="64" a="1"/>
  <c r="AS782" i="64" s="1"/>
  <c r="AS785" i="64" a="1"/>
  <c r="AS785" i="64" s="1"/>
  <c r="AS799" i="64" a="1"/>
  <c r="AS799" i="64" s="1"/>
  <c r="AS124" i="64" a="1"/>
  <c r="AS124" i="64" s="1"/>
  <c r="AS1639" i="64" a="1"/>
  <c r="AS1639" i="64" s="1"/>
  <c r="AR139" i="64"/>
  <c r="AR154" i="64"/>
  <c r="AR135" i="64"/>
  <c r="AR150" i="64"/>
  <c r="AR136" i="64"/>
  <c r="AR151" i="64"/>
  <c r="AR137" i="64"/>
  <c r="AR152" i="64"/>
  <c r="AR138" i="64"/>
  <c r="AR153" i="64"/>
  <c r="AS145" i="64" a="1"/>
  <c r="AS145" i="64" s="1"/>
  <c r="AS130" i="64" a="1"/>
  <c r="AS130" i="64" s="1"/>
  <c r="AS147" i="64" a="1"/>
  <c r="AS147" i="64" s="1"/>
  <c r="AS132" i="64" a="1"/>
  <c r="AS132" i="64" s="1"/>
  <c r="AS131" i="64" a="1"/>
  <c r="AS131" i="64" s="1"/>
  <c r="AS144" i="64" a="1"/>
  <c r="AS144" i="64" s="1"/>
  <c r="AS143" i="64" a="1"/>
  <c r="AS143" i="64" s="1"/>
  <c r="AS146" i="64" a="1"/>
  <c r="AS146" i="64" s="1"/>
  <c r="AS129" i="64" a="1"/>
  <c r="AS129" i="64" s="1"/>
  <c r="AS128" i="64" a="1"/>
  <c r="AS128" i="64" s="1"/>
  <c r="AS123" i="64" a="1"/>
  <c r="AS123" i="64" s="1"/>
  <c r="AS122" i="64" a="1"/>
  <c r="AS122" i="64" s="1"/>
  <c r="AS121" i="64" a="1"/>
  <c r="AS121" i="64" s="1"/>
  <c r="AS120" i="64" a="1"/>
  <c r="AS120" i="64" s="1"/>
  <c r="AR125" i="64"/>
  <c r="AS359" i="64" a="1"/>
  <c r="AS359" i="64" s="1"/>
  <c r="AS1397" i="64" a="1"/>
  <c r="AS1397" i="64" s="1"/>
  <c r="AR1120" i="64"/>
  <c r="AR1119" i="64"/>
  <c r="AR1121" i="64"/>
  <c r="AR1123" i="64"/>
  <c r="AR1122" i="64"/>
  <c r="AS1114" i="64" a="1"/>
  <c r="AS1114" i="64" s="1"/>
  <c r="AS1115" i="64" a="1"/>
  <c r="AS1115" i="64" s="1"/>
  <c r="AS1116" i="64" a="1"/>
  <c r="AS1116" i="64" s="1"/>
  <c r="AS1113" i="64" a="1"/>
  <c r="AS1113" i="64" s="1"/>
  <c r="AS1112" i="64" a="1"/>
  <c r="AS1112" i="64" s="1"/>
  <c r="AR1104" i="64"/>
  <c r="AR1105" i="64"/>
  <c r="AR1108" i="64"/>
  <c r="AR1107" i="64"/>
  <c r="AR1106" i="64"/>
  <c r="AS1083" i="64" a="1"/>
  <c r="AS1083" i="64" s="1"/>
  <c r="AS1091" i="64" s="1"/>
  <c r="AS1084" i="64" a="1"/>
  <c r="AS1084" i="64" s="1"/>
  <c r="AS1092" i="64" s="1"/>
  <c r="AS1085" i="64" a="1"/>
  <c r="AS1085" i="64" s="1"/>
  <c r="AS1093" i="64" s="1"/>
  <c r="AS1099" i="64" a="1"/>
  <c r="AS1099" i="64" s="1"/>
  <c r="AS1082" i="64" a="1"/>
  <c r="AS1082" i="64" s="1"/>
  <c r="AS1090" i="64" s="1"/>
  <c r="AS1100" i="64" a="1"/>
  <c r="AS1100" i="64" s="1"/>
  <c r="AS1098" i="64" a="1"/>
  <c r="AS1098" i="64" s="1"/>
  <c r="AS1101" i="64" a="1"/>
  <c r="AS1101" i="64" s="1"/>
  <c r="AS1097" i="64" a="1"/>
  <c r="AS1097" i="64" s="1"/>
  <c r="AS1081" i="64" a="1"/>
  <c r="AS1081" i="64" s="1"/>
  <c r="AS1089" i="64" s="1"/>
  <c r="AS221" i="64" a="1"/>
  <c r="AS221" i="64" s="1"/>
  <c r="AS344" i="64" a="1"/>
  <c r="AS344" i="64" s="1"/>
  <c r="AS1372" i="64" a="1"/>
  <c r="AS1372" i="64" s="1"/>
  <c r="AS1057" i="64" a="1"/>
  <c r="AS1057" i="64" s="1"/>
  <c r="AS312" i="64" a="1"/>
  <c r="AS312" i="64" s="1"/>
  <c r="AS325" i="64" a="1"/>
  <c r="AS325" i="64" s="1"/>
  <c r="AS1023" i="64" a="1"/>
  <c r="AS1023" i="64" s="1"/>
  <c r="AR1016" i="64"/>
  <c r="AR1024" i="64" s="1"/>
  <c r="AS1019" i="64" a="1"/>
  <c r="AS1019" i="64" s="1"/>
  <c r="AS1015" i="64" a="1"/>
  <c r="AS1015" i="64" s="1"/>
  <c r="AT272" i="64"/>
  <c r="AM2433" i="64"/>
  <c r="AT43" i="863" a="1"/>
  <c r="AT43" i="863" s="1"/>
  <c r="AT42" i="863" a="1"/>
  <c r="AT42" i="863" s="1"/>
  <c r="AT41" i="863" a="1"/>
  <c r="AT41" i="863" s="1"/>
  <c r="AT39" i="863" a="1"/>
  <c r="AT39" i="863" s="1"/>
  <c r="AT29" i="863"/>
  <c r="AT40" i="863" a="1"/>
  <c r="AT40" i="863" s="1"/>
  <c r="AT32" i="863"/>
  <c r="AT30" i="863"/>
  <c r="AU2" i="863"/>
  <c r="AU31" i="863" s="1"/>
  <c r="AS34" i="863"/>
  <c r="AT18" i="864"/>
  <c r="AT17" i="864"/>
  <c r="AT16" i="864"/>
  <c r="AU19" i="864"/>
  <c r="AW2" i="861"/>
  <c r="AV1" i="861"/>
  <c r="AV7" i="861"/>
  <c r="AS53" i="863" a="1"/>
  <c r="AS53" i="863" s="1"/>
  <c r="AS51" i="863" a="1"/>
  <c r="AS51" i="863" s="1"/>
  <c r="AS49" i="863" a="1"/>
  <c r="AS49" i="863" s="1"/>
  <c r="K2" i="860"/>
  <c r="K1" i="860"/>
  <c r="AG1" i="860"/>
  <c r="AG7" i="860"/>
  <c r="AG3" i="860"/>
  <c r="AG4" i="860" s="1"/>
  <c r="AH2" i="860"/>
  <c r="DK4" i="860"/>
  <c r="DK1" i="860"/>
  <c r="AL2476" i="64"/>
  <c r="AM2474" i="64"/>
  <c r="AM2453" i="64"/>
  <c r="B2275" i="64"/>
  <c r="M3" i="206" a="1"/>
  <c r="B3196" i="64"/>
  <c r="E3199" i="64"/>
  <c r="E3198" i="64"/>
  <c r="E3196" i="64"/>
  <c r="G3196" i="64" s="1"/>
  <c r="E3195" i="64"/>
  <c r="E3194" i="64"/>
  <c r="E2130" i="64"/>
  <c r="E2143" i="64"/>
  <c r="E2142" i="64"/>
  <c r="E2141" i="64"/>
  <c r="E2140" i="64"/>
  <c r="E2139" i="64"/>
  <c r="E2138" i="64"/>
  <c r="CK2138" i="64"/>
  <c r="CJ2138" i="64"/>
  <c r="CI2138" i="64"/>
  <c r="CH2138" i="64"/>
  <c r="CG2138" i="64"/>
  <c r="CF2138" i="64"/>
  <c r="CE2138" i="64"/>
  <c r="CD2138" i="64"/>
  <c r="CC2138" i="64"/>
  <c r="CB2138" i="64"/>
  <c r="CA2138" i="64"/>
  <c r="BZ2138" i="64"/>
  <c r="BY2138" i="64"/>
  <c r="BX2138" i="64"/>
  <c r="BW2138" i="64"/>
  <c r="BV2138" i="64"/>
  <c r="BU2138" i="64"/>
  <c r="BT2138" i="64"/>
  <c r="BS2138" i="64"/>
  <c r="BR2138" i="64"/>
  <c r="BQ2138" i="64"/>
  <c r="BP2138" i="64"/>
  <c r="BO2138" i="64"/>
  <c r="BN2138" i="64"/>
  <c r="BM2138" i="64"/>
  <c r="BL2138" i="64"/>
  <c r="BK2138" i="64"/>
  <c r="BJ2138" i="64"/>
  <c r="BI2138" i="64"/>
  <c r="BH2138" i="64"/>
  <c r="BG2138" i="64"/>
  <c r="BF2138" i="64"/>
  <c r="BE2138" i="64"/>
  <c r="BD2138" i="64"/>
  <c r="BC2138" i="64"/>
  <c r="BB2138" i="64"/>
  <c r="BA2138" i="64"/>
  <c r="AZ2138" i="64"/>
  <c r="AY2138" i="64"/>
  <c r="AX2138" i="64"/>
  <c r="AW2138" i="64"/>
  <c r="AV2138" i="64"/>
  <c r="AU2138" i="64"/>
  <c r="AT2138" i="64"/>
  <c r="AS2138" i="64"/>
  <c r="AR2138" i="64"/>
  <c r="AQ2138" i="64"/>
  <c r="AP2138" i="64"/>
  <c r="AO2138" i="64"/>
  <c r="AN2138" i="64"/>
  <c r="AM2138" i="64"/>
  <c r="AL2138" i="64"/>
  <c r="AK2138" i="64"/>
  <c r="AJ2138" i="64"/>
  <c r="AI2138" i="64"/>
  <c r="AH2138" i="64"/>
  <c r="AG2138" i="64"/>
  <c r="AF2138" i="64"/>
  <c r="AE2138" i="64"/>
  <c r="AD2138" i="64"/>
  <c r="AC2138" i="64"/>
  <c r="AB2138" i="64"/>
  <c r="AA2138" i="64"/>
  <c r="Z2138" i="64"/>
  <c r="Y2138" i="64"/>
  <c r="X2138" i="64"/>
  <c r="W2138" i="64"/>
  <c r="V2138" i="64"/>
  <c r="U2138" i="64"/>
  <c r="T2138" i="64"/>
  <c r="E2137" i="64"/>
  <c r="E2136" i="64"/>
  <c r="E2135" i="64"/>
  <c r="E2134" i="64"/>
  <c r="E2133" i="64"/>
  <c r="E2132" i="64"/>
  <c r="B2137" i="64"/>
  <c r="E2131" i="64"/>
  <c r="E2129" i="64"/>
  <c r="G2129" i="64" s="1"/>
  <c r="E2128" i="64"/>
  <c r="E2127" i="64"/>
  <c r="E2126" i="64"/>
  <c r="E2125" i="64"/>
  <c r="E2124" i="64"/>
  <c r="E2123" i="64"/>
  <c r="E2122" i="64"/>
  <c r="G2122" i="64" s="1"/>
  <c r="E2121" i="64"/>
  <c r="G2121" i="64" s="1"/>
  <c r="E2120" i="64"/>
  <c r="G2120" i="64" s="1"/>
  <c r="T2094" i="64"/>
  <c r="U2094" i="64"/>
  <c r="V2094" i="64"/>
  <c r="W2094" i="64"/>
  <c r="X2094" i="64"/>
  <c r="Y2094" i="64"/>
  <c r="Z2094" i="64"/>
  <c r="AA2094" i="64"/>
  <c r="AB2094" i="64"/>
  <c r="AC2094" i="64"/>
  <c r="AD2094" i="64"/>
  <c r="AE2094" i="64"/>
  <c r="AF2094" i="64"/>
  <c r="AG2094" i="64"/>
  <c r="AH2094" i="64"/>
  <c r="AI2094" i="64"/>
  <c r="AJ2094" i="64"/>
  <c r="AK2094" i="64"/>
  <c r="AL2094" i="64"/>
  <c r="AM2094" i="64"/>
  <c r="AN2094" i="64"/>
  <c r="AO2094" i="64"/>
  <c r="AP2094" i="64"/>
  <c r="AQ2094" i="64"/>
  <c r="AR2094" i="64"/>
  <c r="AS2094" i="64"/>
  <c r="AT2094" i="64"/>
  <c r="AU2094" i="64"/>
  <c r="AV2094" i="64"/>
  <c r="AW2094" i="64"/>
  <c r="AX2094" i="64"/>
  <c r="AY2094" i="64"/>
  <c r="AZ2094" i="64"/>
  <c r="BA2094" i="64"/>
  <c r="BB2094" i="64"/>
  <c r="BC2094" i="64"/>
  <c r="BD2094" i="64"/>
  <c r="BE2094" i="64"/>
  <c r="BF2094" i="64"/>
  <c r="BG2094" i="64"/>
  <c r="BH2094" i="64"/>
  <c r="BI2094" i="64"/>
  <c r="BJ2094" i="64"/>
  <c r="BK2094" i="64"/>
  <c r="BL2094" i="64"/>
  <c r="BM2094" i="64"/>
  <c r="BN2094" i="64"/>
  <c r="BO2094" i="64"/>
  <c r="BP2094" i="64"/>
  <c r="BQ2094" i="64"/>
  <c r="BR2094" i="64"/>
  <c r="BS2094" i="64"/>
  <c r="BT2094" i="64"/>
  <c r="BU2094" i="64"/>
  <c r="BV2094" i="64"/>
  <c r="BW2094" i="64"/>
  <c r="BX2094" i="64"/>
  <c r="BY2094" i="64"/>
  <c r="BZ2094" i="64"/>
  <c r="CA2094" i="64"/>
  <c r="CB2094" i="64"/>
  <c r="CC2094" i="64"/>
  <c r="CD2094" i="64"/>
  <c r="CE2094" i="64"/>
  <c r="CF2094" i="64"/>
  <c r="CG2094" i="64"/>
  <c r="CH2094" i="64"/>
  <c r="CI2094" i="64"/>
  <c r="CJ2094" i="64"/>
  <c r="CK2094" i="64"/>
  <c r="E2076" i="64"/>
  <c r="G2076" i="64" s="1"/>
  <c r="E2077" i="64"/>
  <c r="G2077" i="64" s="1"/>
  <c r="E2078" i="64"/>
  <c r="G2078" i="64" s="1"/>
  <c r="E2079" i="64"/>
  <c r="E2080" i="64"/>
  <c r="E2081" i="64"/>
  <c r="E2082" i="64"/>
  <c r="E2083" i="64"/>
  <c r="E2084" i="64"/>
  <c r="E2085" i="64"/>
  <c r="G2085" i="64" s="1"/>
  <c r="E2086" i="64"/>
  <c r="E2087" i="64"/>
  <c r="E2088" i="64"/>
  <c r="E2089" i="64"/>
  <c r="E2090" i="64"/>
  <c r="E2091" i="64"/>
  <c r="E2092" i="64"/>
  <c r="E2093" i="64"/>
  <c r="E2094" i="64"/>
  <c r="E2095" i="64"/>
  <c r="E2096" i="64"/>
  <c r="E2097" i="64"/>
  <c r="E2098" i="64"/>
  <c r="E2099" i="64"/>
  <c r="E2100" i="64"/>
  <c r="E2074" i="64"/>
  <c r="AS2378" i="64" a="1"/>
  <c r="AT1487" i="64"/>
  <c r="AS1200" i="64" a="1"/>
  <c r="AQ2378" i="64" a="1"/>
  <c r="AS425" i="64" a="1"/>
  <c r="AT1532" i="64"/>
  <c r="AQ2220" i="64" a="1"/>
  <c r="AQ1398" i="64"/>
  <c r="AQ1268" i="64" a="1"/>
  <c r="AS1398" i="64"/>
  <c r="AS1561" i="64" a="1"/>
  <c r="AR1375" i="64" a="1"/>
  <c r="AT1509" i="64"/>
  <c r="AT1443" i="64"/>
  <c r="AS1805" i="64" a="1"/>
  <c r="AQ1805" i="64" a="1"/>
  <c r="AQ1156" i="64" a="1"/>
  <c r="AQ1373" i="64" a="1"/>
  <c r="AS1373" i="64" a="1"/>
  <c r="AS2220" i="64" a="1"/>
  <c r="AQ1561" i="64" a="1"/>
  <c r="AS1268" i="64" a="1"/>
  <c r="AT1465" i="64"/>
  <c r="AS1016" i="64" a="1"/>
  <c r="AS1156" i="64" a="1"/>
  <c r="AQ425" i="64" a="1"/>
  <c r="AT1420" i="64"/>
  <c r="AQ1200" i="64" a="1"/>
  <c r="AQ1016" i="64" a="1"/>
  <c r="CL41" i="1342" l="1"/>
  <c r="CL45" i="1342" s="1"/>
  <c r="CL50" i="1342" s="1"/>
  <c r="CK46" i="1342"/>
  <c r="AU2838" i="64" a="1"/>
  <c r="AU2838" i="64" s="1"/>
  <c r="AU2839" i="64" a="1"/>
  <c r="AU2839" i="64" s="1"/>
  <c r="AT2840" i="64"/>
  <c r="AU52" i="64" a="1"/>
  <c r="AU52" i="64" s="1"/>
  <c r="AU50" i="64" s="1" a="1"/>
  <c r="AU50" i="64" s="1"/>
  <c r="AU53" i="64" a="1"/>
  <c r="AU53" i="64" s="1"/>
  <c r="AU51" i="64" a="1"/>
  <c r="AU51" i="64" s="1"/>
  <c r="AU3310" i="64" a="1"/>
  <c r="AU3310" i="64" s="1"/>
  <c r="AU3289" i="64" a="1"/>
  <c r="AU3289" i="64" s="1"/>
  <c r="AG20" i="861"/>
  <c r="AU1441" i="64" a="1"/>
  <c r="AU1441" i="64" s="1"/>
  <c r="AU1442" i="64" a="1"/>
  <c r="AU1442" i="64" s="1"/>
  <c r="AU1530" i="64" a="1"/>
  <c r="AU1530" i="64" s="1"/>
  <c r="AU1531" i="64" a="1"/>
  <c r="AU1531" i="64" s="1"/>
  <c r="AU1486" i="64" a="1"/>
  <c r="AU1486" i="64" s="1"/>
  <c r="AU1508" i="64" a="1"/>
  <c r="AU1508" i="64" s="1"/>
  <c r="AU1419" i="64" a="1"/>
  <c r="AU1419" i="64" s="1"/>
  <c r="AU1464" i="64" a="1"/>
  <c r="AU1464" i="64" s="1"/>
  <c r="AT20" i="864"/>
  <c r="AT89" i="861" s="1"/>
  <c r="AT90" i="861" s="1"/>
  <c r="AI670" i="64"/>
  <c r="AI674" i="64" s="1"/>
  <c r="AI666" i="64"/>
  <c r="AJ661" i="64"/>
  <c r="AJ665" i="64" s="1"/>
  <c r="AU673" i="64" a="1"/>
  <c r="AU673" i="64" s="1"/>
  <c r="AU663" i="64" a="1"/>
  <c r="AU663" i="64" s="1"/>
  <c r="AU664" i="64" s="1"/>
  <c r="AU669" i="64" a="1"/>
  <c r="AU669" i="64" s="1"/>
  <c r="AT33" i="863"/>
  <c r="AT17" i="863" s="1"/>
  <c r="AT29" i="861" s="1"/>
  <c r="AT21" i="863"/>
  <c r="AT44" i="863"/>
  <c r="AW2" i="64"/>
  <c r="AV1" i="64"/>
  <c r="AV7" i="64"/>
  <c r="AU4" i="64"/>
  <c r="AV3" i="64"/>
  <c r="AJ467" i="64"/>
  <c r="AI478" i="64"/>
  <c r="AG518" i="64"/>
  <c r="AF529" i="64"/>
  <c r="AW2" i="864"/>
  <c r="AV7" i="864"/>
  <c r="AV7" i="863"/>
  <c r="AU4" i="864"/>
  <c r="AU4" i="863"/>
  <c r="AV3" i="863"/>
  <c r="AV3" i="864"/>
  <c r="AV1" i="864"/>
  <c r="AV1" i="863"/>
  <c r="AW3" i="861"/>
  <c r="AV4" i="861"/>
  <c r="AQ1975" i="64"/>
  <c r="AQ375" i="64"/>
  <c r="AQ377" i="64" s="1"/>
  <c r="AQ2220" i="64"/>
  <c r="AQ2222" i="64" s="1"/>
  <c r="AQ1805" i="64"/>
  <c r="AQ1807" i="64" s="1"/>
  <c r="AQ1200" i="64"/>
  <c r="AQ1016" i="64"/>
  <c r="AQ1561" i="64"/>
  <c r="AQ2378" i="64"/>
  <c r="AQ2387" i="64" s="1"/>
  <c r="AQ425" i="64"/>
  <c r="AQ1373" i="64"/>
  <c r="AQ1156" i="64"/>
  <c r="AQ1268" i="64"/>
  <c r="AQ1275" i="64" s="1"/>
  <c r="AO272" i="64"/>
  <c r="AQ1106" i="64"/>
  <c r="AQ1121" i="64"/>
  <c r="AQ139" i="64"/>
  <c r="AQ154" i="64"/>
  <c r="AQ1122" i="64"/>
  <c r="AQ1107" i="64"/>
  <c r="AQ152" i="64"/>
  <c r="AQ137" i="64"/>
  <c r="AQ1104" i="64"/>
  <c r="AQ1119" i="64"/>
  <c r="AQ136" i="64"/>
  <c r="AQ151" i="64"/>
  <c r="AQ138" i="64"/>
  <c r="AQ153" i="64"/>
  <c r="AQ1120" i="64"/>
  <c r="AQ1105" i="64"/>
  <c r="AQ1325" i="64"/>
  <c r="AQ1326" i="64" s="1"/>
  <c r="AQ1328" i="64" s="1"/>
  <c r="AP1806" i="64" a="1"/>
  <c r="AP1806" i="64" s="1"/>
  <c r="AP449" i="64" a="1"/>
  <c r="AP449" i="64" s="1"/>
  <c r="AP1560" i="64" a="1"/>
  <c r="AP1560" i="64" s="1"/>
  <c r="AP2221" i="64" a="1"/>
  <c r="AP2221" i="64" s="1"/>
  <c r="AP793" i="64" a="1"/>
  <c r="AP793" i="64" s="1"/>
  <c r="AP1639" i="64" a="1"/>
  <c r="AP1639" i="64" s="1"/>
  <c r="AP145" i="64" a="1"/>
  <c r="AP145" i="64" s="1"/>
  <c r="AP1115" i="64" a="1"/>
  <c r="AP1115" i="64" s="1"/>
  <c r="AP1085" i="64" a="1"/>
  <c r="AP1085" i="64" s="1"/>
  <c r="AP1093" i="64" s="1"/>
  <c r="AP1023" i="64" a="1"/>
  <c r="AP1023" i="64" s="1"/>
  <c r="AP221" i="64" a="1"/>
  <c r="AP221" i="64" s="1"/>
  <c r="AP1973" i="64" a="1"/>
  <c r="AP1973" i="64" s="1"/>
  <c r="AP1804" i="64" a="1"/>
  <c r="AP1804" i="64" s="1"/>
  <c r="AP424" i="64" a="1"/>
  <c r="AP424" i="64" s="1"/>
  <c r="AP1157" i="64" a="1"/>
  <c r="AP1157" i="64" s="1"/>
  <c r="AP1323" i="64" a="1"/>
  <c r="AP1323" i="64" s="1"/>
  <c r="AP782" i="64" a="1"/>
  <c r="AP782" i="64" s="1"/>
  <c r="AP130" i="64" a="1"/>
  <c r="AP130" i="64" s="1"/>
  <c r="AP121" i="64" a="1"/>
  <c r="AP121" i="64" s="1"/>
  <c r="AP1114" i="64" a="1"/>
  <c r="AP1114" i="64" s="1"/>
  <c r="AP1101" i="64" a="1"/>
  <c r="AP1101" i="64" s="1"/>
  <c r="AP312" i="64" a="1"/>
  <c r="AP312" i="64" s="1"/>
  <c r="AP1974" i="64" a="1"/>
  <c r="AP1974" i="64" s="1"/>
  <c r="AP1324" i="64" a="1"/>
  <c r="AP1324" i="64" s="1"/>
  <c r="AP799" i="64" a="1"/>
  <c r="AP799" i="64" s="1"/>
  <c r="AP147" i="64" a="1"/>
  <c r="AP147" i="64" s="1"/>
  <c r="AP123" i="64" a="1"/>
  <c r="AP123" i="64" s="1"/>
  <c r="AP1113" i="64" a="1"/>
  <c r="AP1113" i="64" s="1"/>
  <c r="AP1081" i="64" a="1"/>
  <c r="AP1081" i="64" s="1"/>
  <c r="AP1089" i="64" s="1"/>
  <c r="AP359" i="64" a="1"/>
  <c r="AP359" i="64" s="1"/>
  <c r="AP1057" i="64" a="1"/>
  <c r="AP1057" i="64" s="1"/>
  <c r="AP373" i="64" a="1"/>
  <c r="AP373" i="64" s="1"/>
  <c r="AP500" i="64" a="1"/>
  <c r="AP500" i="64" s="1"/>
  <c r="AP1199" i="64" a="1"/>
  <c r="AP1199" i="64" s="1"/>
  <c r="AP785" i="64" a="1"/>
  <c r="AP785" i="64" s="1"/>
  <c r="AP132" i="64" a="1"/>
  <c r="AP132" i="64" s="1"/>
  <c r="AP120" i="64" a="1"/>
  <c r="AP120" i="64" s="1"/>
  <c r="AP1098" i="64" a="1"/>
  <c r="AP1098" i="64" s="1"/>
  <c r="AP1372" i="64" a="1"/>
  <c r="AP1372" i="64" s="1"/>
  <c r="AP1267" i="64" a="1"/>
  <c r="AP1267" i="64" s="1"/>
  <c r="AP124" i="64" a="1"/>
  <c r="AP124" i="64" s="1"/>
  <c r="AP374" i="64" a="1"/>
  <c r="AP374" i="64" s="1"/>
  <c r="AP2379" i="64" a="1"/>
  <c r="AP2379" i="64" s="1"/>
  <c r="AP144" i="64" a="1"/>
  <c r="AP144" i="64" s="1"/>
  <c r="AP131" i="64" a="1"/>
  <c r="AP131" i="64" s="1"/>
  <c r="AP122" i="64" a="1"/>
  <c r="AP122" i="64" s="1"/>
  <c r="AP1082" i="64" a="1"/>
  <c r="AP1082" i="64" s="1"/>
  <c r="AP1090" i="64" s="1"/>
  <c r="AP344" i="64" a="1"/>
  <c r="AP344" i="64" s="1"/>
  <c r="AP1097" i="64" a="1"/>
  <c r="AP1097" i="64" s="1"/>
  <c r="AP1084" i="64" a="1"/>
  <c r="AP1084" i="64" s="1"/>
  <c r="AP1092" i="64" s="1"/>
  <c r="AP376" i="64" a="1"/>
  <c r="AP376" i="64" s="1"/>
  <c r="AP129" i="64" a="1"/>
  <c r="AP129" i="64" s="1"/>
  <c r="AP128" i="64" a="1"/>
  <c r="AP128" i="64" s="1"/>
  <c r="AP1019" i="64" a="1"/>
  <c r="AP1019" i="64" s="1"/>
  <c r="AP1112" i="64" a="1"/>
  <c r="AP1112" i="64" s="1"/>
  <c r="AP2219" i="64" a="1"/>
  <c r="AP2219" i="64" s="1"/>
  <c r="AP146" i="64" a="1"/>
  <c r="AP146" i="64" s="1"/>
  <c r="AP1397" i="64" a="1"/>
  <c r="AP1397" i="64" s="1"/>
  <c r="AP1116" i="64" a="1"/>
  <c r="AP1116" i="64" s="1"/>
  <c r="AP1099" i="64" a="1"/>
  <c r="AP1099" i="64" s="1"/>
  <c r="AP1083" i="64" a="1"/>
  <c r="AP1083" i="64" s="1"/>
  <c r="AP1091" i="64" s="1"/>
  <c r="AP325" i="64" a="1"/>
  <c r="AP325" i="64" s="1"/>
  <c r="AP1015" i="64" a="1"/>
  <c r="AP1015" i="64" s="1"/>
  <c r="AP1327" i="64" a="1"/>
  <c r="AP1327" i="64" s="1"/>
  <c r="AP143" i="64" a="1"/>
  <c r="AP143" i="64" s="1"/>
  <c r="AP1100" i="64" a="1"/>
  <c r="AP1100" i="64" s="1"/>
  <c r="AQ150" i="64"/>
  <c r="AQ135" i="64"/>
  <c r="AQ125" i="64"/>
  <c r="AQ1108" i="64"/>
  <c r="AQ1123" i="64"/>
  <c r="AP82" i="861"/>
  <c r="AQ42" i="861"/>
  <c r="AS1966" i="64"/>
  <c r="AS1975" i="64" s="1"/>
  <c r="AT1974" i="64" a="1"/>
  <c r="AT1974" i="64" s="1"/>
  <c r="AT1973" i="64" a="1"/>
  <c r="AT1973" i="64" s="1"/>
  <c r="AS1373" i="64"/>
  <c r="AS1805" i="64"/>
  <c r="AS1807" i="64" s="1"/>
  <c r="AT1806" i="64" a="1"/>
  <c r="AT1806" i="64" s="1"/>
  <c r="AT1804" i="64" a="1"/>
  <c r="AT1804" i="64" s="1"/>
  <c r="AT374" i="64" a="1"/>
  <c r="AT374" i="64" s="1"/>
  <c r="AT376" i="64" a="1"/>
  <c r="AT376" i="64" s="1"/>
  <c r="AS375" i="64"/>
  <c r="AS377" i="64" s="1"/>
  <c r="AT449" i="64" a="1"/>
  <c r="AT449" i="64" s="1"/>
  <c r="AT373" i="64" a="1"/>
  <c r="AT373" i="64" s="1"/>
  <c r="AT500" i="64" a="1"/>
  <c r="AT500" i="64" s="1"/>
  <c r="AS425" i="64"/>
  <c r="AS1561" i="64"/>
  <c r="AT1560" i="64" a="1"/>
  <c r="AT1560" i="64" s="1"/>
  <c r="AT424" i="64" a="1"/>
  <c r="AT424" i="64" s="1"/>
  <c r="AT1267" i="64" a="1"/>
  <c r="AT1267" i="64" s="1"/>
  <c r="AS1268" i="64"/>
  <c r="AS1200" i="64"/>
  <c r="AR1275" i="64"/>
  <c r="AT1199" i="64" a="1"/>
  <c r="AT1199" i="64" s="1"/>
  <c r="AS2378" i="64"/>
  <c r="AS2387" i="64" s="1"/>
  <c r="AT2379" i="64" a="1"/>
  <c r="AT2379" i="64" s="1"/>
  <c r="BF2409" i="64"/>
  <c r="BF2411" i="64" s="1"/>
  <c r="AS1156" i="64"/>
  <c r="AT2219" i="64" a="1"/>
  <c r="AT2219" i="64" s="1"/>
  <c r="AT1157" i="64" a="1"/>
  <c r="AT1157" i="64" s="1"/>
  <c r="AR1165" i="64"/>
  <c r="AR1170" i="64"/>
  <c r="AS2220" i="64"/>
  <c r="AS2222" i="64" s="1"/>
  <c r="AT1327" i="64" a="1"/>
  <c r="AT1327" i="64" s="1"/>
  <c r="AT2221" i="64" a="1"/>
  <c r="AT2221" i="64" s="1"/>
  <c r="AS1325" i="64"/>
  <c r="AS1326" i="64" s="1"/>
  <c r="AS1328" i="64" s="1"/>
  <c r="AT1323" i="64" a="1"/>
  <c r="AT1323" i="64" s="1"/>
  <c r="AT1324" i="64" a="1"/>
  <c r="AT1324" i="64" s="1"/>
  <c r="AT793" i="64" a="1"/>
  <c r="AT793" i="64" s="1"/>
  <c r="AT782" i="64" a="1"/>
  <c r="AT782" i="64" s="1"/>
  <c r="AT1639" i="64" a="1"/>
  <c r="AT1639" i="64" s="1"/>
  <c r="AT785" i="64" a="1"/>
  <c r="AT785" i="64" s="1"/>
  <c r="AT799" i="64" a="1"/>
  <c r="AT799" i="64" s="1"/>
  <c r="AS139" i="64"/>
  <c r="AS154" i="64"/>
  <c r="AS153" i="64"/>
  <c r="AS151" i="64"/>
  <c r="AT124" i="64" a="1"/>
  <c r="AT124" i="64" s="1"/>
  <c r="AS150" i="64"/>
  <c r="AS137" i="64"/>
  <c r="AS152" i="64"/>
  <c r="AR140" i="64"/>
  <c r="AS135" i="64"/>
  <c r="AS136" i="64"/>
  <c r="AS138" i="64"/>
  <c r="AT147" i="64" a="1"/>
  <c r="AT147" i="64" s="1"/>
  <c r="AT132" i="64" a="1"/>
  <c r="AT132" i="64" s="1"/>
  <c r="AT131" i="64" a="1"/>
  <c r="AT131" i="64" s="1"/>
  <c r="AT144" i="64" a="1"/>
  <c r="AT144" i="64" s="1"/>
  <c r="AT143" i="64" a="1"/>
  <c r="AT143" i="64" s="1"/>
  <c r="AT146" i="64" a="1"/>
  <c r="AT146" i="64" s="1"/>
  <c r="AT129" i="64" a="1"/>
  <c r="AT129" i="64" s="1"/>
  <c r="AT145" i="64" a="1"/>
  <c r="AT145" i="64" s="1"/>
  <c r="AT128" i="64" a="1"/>
  <c r="AT128" i="64" s="1"/>
  <c r="AT130" i="64" a="1"/>
  <c r="AT130" i="64" s="1"/>
  <c r="AT122" i="64" a="1"/>
  <c r="AT122" i="64" s="1"/>
  <c r="AT123" i="64" a="1"/>
  <c r="AT123" i="64" s="1"/>
  <c r="AT121" i="64" a="1"/>
  <c r="AT121" i="64" s="1"/>
  <c r="AT120" i="64" a="1"/>
  <c r="AT120" i="64" s="1"/>
  <c r="AS125" i="64"/>
  <c r="AT359" i="64" a="1"/>
  <c r="AT359" i="64" s="1"/>
  <c r="AT1397" i="64" a="1"/>
  <c r="AT1397" i="64" s="1"/>
  <c r="AS1121" i="64"/>
  <c r="AR1124" i="64"/>
  <c r="AS1122" i="64"/>
  <c r="AS1123" i="64"/>
  <c r="AS1119" i="64"/>
  <c r="AS1120" i="64"/>
  <c r="AT1114" i="64" a="1"/>
  <c r="AT1114" i="64" s="1"/>
  <c r="AT1113" i="64" a="1"/>
  <c r="AT1113" i="64" s="1"/>
  <c r="AT1116" i="64" a="1"/>
  <c r="AT1116" i="64" s="1"/>
  <c r="AT1115" i="64" a="1"/>
  <c r="AT1115" i="64" s="1"/>
  <c r="AT1112" i="64" a="1"/>
  <c r="AT1112" i="64" s="1"/>
  <c r="AS1104" i="64"/>
  <c r="AR1109" i="64"/>
  <c r="AS1108" i="64"/>
  <c r="AS1106" i="64"/>
  <c r="AS1107" i="64"/>
  <c r="AT1098" i="64" a="1"/>
  <c r="AT1098" i="64" s="1"/>
  <c r="AT1082" i="64" a="1"/>
  <c r="AT1082" i="64" s="1"/>
  <c r="AT1090" i="64" s="1"/>
  <c r="AT1083" i="64" a="1"/>
  <c r="AT1083" i="64" s="1"/>
  <c r="AT1091" i="64" s="1"/>
  <c r="AT1084" i="64" a="1"/>
  <c r="AT1084" i="64" s="1"/>
  <c r="AT1092" i="64" s="1"/>
  <c r="AT1085" i="64" a="1"/>
  <c r="AT1085" i="64" s="1"/>
  <c r="AT1093" i="64" s="1"/>
  <c r="AT1099" i="64" a="1"/>
  <c r="AT1099" i="64" s="1"/>
  <c r="AT1100" i="64" a="1"/>
  <c r="AT1100" i="64" s="1"/>
  <c r="AT1097" i="64" a="1"/>
  <c r="AT1097" i="64" s="1"/>
  <c r="AT1101" i="64" a="1"/>
  <c r="AT1101" i="64" s="1"/>
  <c r="AT1081" i="64" a="1"/>
  <c r="AT1081" i="64" s="1"/>
  <c r="AT1089" i="64" s="1"/>
  <c r="AS1105" i="64"/>
  <c r="AT221" i="64" a="1"/>
  <c r="AT221" i="64" s="1"/>
  <c r="AR1375" i="64"/>
  <c r="AT344" i="64" a="1"/>
  <c r="AT344" i="64" s="1"/>
  <c r="AT1372" i="64" a="1"/>
  <c r="AT1372" i="64" s="1"/>
  <c r="AT1057" i="64" a="1"/>
  <c r="AT1057" i="64" s="1"/>
  <c r="AT312" i="64" a="1"/>
  <c r="AT312" i="64" s="1"/>
  <c r="AT325" i="64" a="1"/>
  <c r="AT325" i="64" s="1"/>
  <c r="AR1020" i="64"/>
  <c r="AS1016" i="64"/>
  <c r="AS1024" i="64" s="1"/>
  <c r="AT1023" i="64" a="1"/>
  <c r="AT1023" i="64" s="1"/>
  <c r="AT1019" i="64" a="1"/>
  <c r="AT1019" i="64" s="1"/>
  <c r="AT1015" i="64" a="1"/>
  <c r="AT1015" i="64" s="1"/>
  <c r="AU272" i="64"/>
  <c r="AN2433" i="64"/>
  <c r="AW7" i="861"/>
  <c r="AX2" i="861"/>
  <c r="AW1" i="861"/>
  <c r="AT34" i="863"/>
  <c r="AU42" i="863" a="1"/>
  <c r="AU42" i="863" s="1"/>
  <c r="AU41" i="863" a="1"/>
  <c r="AU41" i="863" s="1"/>
  <c r="AU39" i="863" a="1"/>
  <c r="AU39" i="863" s="1"/>
  <c r="AU29" i="863"/>
  <c r="AU40" i="863" a="1"/>
  <c r="AU40" i="863" s="1"/>
  <c r="AU30" i="863"/>
  <c r="AU43" i="863" a="1"/>
  <c r="AU43" i="863" s="1"/>
  <c r="AU32" i="863"/>
  <c r="AV2" i="863"/>
  <c r="AV31" i="863" s="1"/>
  <c r="AT51" i="863" a="1"/>
  <c r="AT51" i="863" s="1"/>
  <c r="AT53" i="863" a="1"/>
  <c r="AT53" i="863" s="1"/>
  <c r="AT49" i="863" a="1"/>
  <c r="AT49" i="863" s="1"/>
  <c r="AU18" i="864"/>
  <c r="AU17" i="864"/>
  <c r="AU16" i="864"/>
  <c r="AV19" i="864"/>
  <c r="AH1" i="860"/>
  <c r="AH7" i="860"/>
  <c r="AH3" i="860"/>
  <c r="AH4" i="860" s="1"/>
  <c r="AI2" i="860"/>
  <c r="L2" i="860"/>
  <c r="L1" i="860"/>
  <c r="AM2476" i="64"/>
  <c r="AN2474" i="64"/>
  <c r="AN2453" i="64"/>
  <c r="AN2455" i="64" s="1"/>
  <c r="AM2455" i="64"/>
  <c r="M3" i="206"/>
  <c r="B2138" i="64"/>
  <c r="B2093" i="64"/>
  <c r="B2139" i="64"/>
  <c r="B2094" i="64"/>
  <c r="B2095" i="64"/>
  <c r="AP1373" i="64" a="1"/>
  <c r="AP425" i="64" a="1"/>
  <c r="AT1200" i="64" a="1"/>
  <c r="AQ1375" i="64" a="1"/>
  <c r="AP1805" i="64" a="1"/>
  <c r="AP1268" i="64" a="1"/>
  <c r="AT1805" i="64" a="1"/>
  <c r="AT425" i="64" a="1"/>
  <c r="AP2378" i="64" a="1"/>
  <c r="AP1016" i="64" a="1"/>
  <c r="AP1398" i="64"/>
  <c r="AT1398" i="64"/>
  <c r="AP1156" i="64" a="1"/>
  <c r="AP2220" i="64" a="1"/>
  <c r="AT1561" i="64" a="1"/>
  <c r="AT2220" i="64" a="1"/>
  <c r="AT1016" i="64" a="1"/>
  <c r="AT1373" i="64" a="1"/>
  <c r="AT1156" i="64" a="1"/>
  <c r="AU1443" i="64"/>
  <c r="AT2378" i="64" a="1"/>
  <c r="AU1465" i="64"/>
  <c r="AU1487" i="64"/>
  <c r="AS1375" i="64" a="1"/>
  <c r="AT1268" i="64" a="1"/>
  <c r="AU1532" i="64"/>
  <c r="AU1420" i="64"/>
  <c r="AR1376" i="64" a="1"/>
  <c r="AU1509" i="64"/>
  <c r="AP1561" i="64" a="1"/>
  <c r="AP1200" i="64" a="1"/>
  <c r="P50" i="1342" l="1"/>
  <c r="CL54" i="1342"/>
  <c r="P45" i="1342"/>
  <c r="P46" i="1342" s="1"/>
  <c r="CL46" i="1342"/>
  <c r="AV2838" i="64" a="1"/>
  <c r="AV2838" i="64" s="1"/>
  <c r="AV2839" i="64" a="1"/>
  <c r="AV2839" i="64" s="1"/>
  <c r="AU2840" i="64"/>
  <c r="AV52" i="64" a="1"/>
  <c r="AV52" i="64" s="1"/>
  <c r="AV50" i="64" s="1" a="1"/>
  <c r="AV50" i="64" s="1"/>
  <c r="AV53" i="64" a="1"/>
  <c r="AV53" i="64" s="1"/>
  <c r="AV51" i="64" a="1"/>
  <c r="AV51" i="64" s="1"/>
  <c r="AV3310" i="64" a="1"/>
  <c r="AV3310" i="64" s="1"/>
  <c r="AV3289" i="64" a="1"/>
  <c r="AV3289" i="64" s="1"/>
  <c r="AV1441" i="64" a="1"/>
  <c r="AV1441" i="64" s="1"/>
  <c r="AV1442" i="64" a="1"/>
  <c r="AV1442" i="64" s="1"/>
  <c r="AV1530" i="64" a="1"/>
  <c r="AV1530" i="64" s="1"/>
  <c r="AV1531" i="64" a="1"/>
  <c r="AV1531" i="64" s="1"/>
  <c r="AV1486" i="64" a="1"/>
  <c r="AV1486" i="64" s="1"/>
  <c r="AV1508" i="64" a="1"/>
  <c r="AV1508" i="64" s="1"/>
  <c r="AV1419" i="64" a="1"/>
  <c r="AV1419" i="64" s="1"/>
  <c r="AV1464" i="64" a="1"/>
  <c r="AV1464" i="64" s="1"/>
  <c r="AU20" i="864"/>
  <c r="AU89" i="861" s="1"/>
  <c r="AU90" i="861" s="1"/>
  <c r="AV669" i="64" a="1"/>
  <c r="AV669" i="64" s="1"/>
  <c r="AV673" i="64" a="1"/>
  <c r="AV673" i="64" s="1"/>
  <c r="AV663" i="64" a="1"/>
  <c r="AV663" i="64" s="1"/>
  <c r="AV664" i="64" s="1"/>
  <c r="AJ666" i="64"/>
  <c r="AK661" i="64"/>
  <c r="AK665" i="64" s="1"/>
  <c r="AJ670" i="64"/>
  <c r="AJ674" i="64" s="1"/>
  <c r="AU21" i="863"/>
  <c r="AU33" i="863"/>
  <c r="AU17" i="863" s="1"/>
  <c r="AU29" i="861" s="1"/>
  <c r="AU44" i="863"/>
  <c r="AW3" i="64"/>
  <c r="AV4" i="64"/>
  <c r="AW1" i="64"/>
  <c r="AX2" i="64"/>
  <c r="AW7" i="64"/>
  <c r="AH519" i="64"/>
  <c r="AG529" i="64"/>
  <c r="AK468" i="64"/>
  <c r="AJ478" i="64"/>
  <c r="AX2" i="864"/>
  <c r="AW7" i="864"/>
  <c r="AW7" i="863"/>
  <c r="AV4" i="863"/>
  <c r="AV4" i="864"/>
  <c r="AW3" i="864"/>
  <c r="AW3" i="863"/>
  <c r="AW1" i="864"/>
  <c r="AW1" i="863"/>
  <c r="AX3" i="861"/>
  <c r="AW4" i="861"/>
  <c r="AQ140" i="64"/>
  <c r="AQ1124" i="64"/>
  <c r="AQ1109" i="64"/>
  <c r="AP375" i="64"/>
  <c r="AP377" i="64" s="1"/>
  <c r="AP1325" i="64"/>
  <c r="AP1326" i="64" s="1"/>
  <c r="AP1328" i="64" s="1"/>
  <c r="AQ1375" i="64"/>
  <c r="AP1373" i="64"/>
  <c r="AP1156" i="64"/>
  <c r="AP1268" i="64"/>
  <c r="AP1275" i="64" s="1"/>
  <c r="AP425" i="64"/>
  <c r="AP1016" i="64"/>
  <c r="AP1805" i="64"/>
  <c r="AP1807" i="64" s="1"/>
  <c r="AP2378" i="64"/>
  <c r="AP2387" i="64" s="1"/>
  <c r="AP1561" i="64"/>
  <c r="AP1200" i="64"/>
  <c r="AP2220" i="64"/>
  <c r="AP2222" i="64" s="1"/>
  <c r="AP1120" i="64"/>
  <c r="AP1105" i="64"/>
  <c r="AP152" i="64"/>
  <c r="AP137" i="64"/>
  <c r="AP1121" i="64"/>
  <c r="AP1106" i="64"/>
  <c r="AP135" i="64"/>
  <c r="AP125" i="64"/>
  <c r="AP150" i="64"/>
  <c r="AP1104" i="64"/>
  <c r="AP1119" i="64"/>
  <c r="AO1560" i="64" a="1"/>
  <c r="AO1560" i="64" s="1"/>
  <c r="AO143" i="64" a="1"/>
  <c r="AO143" i="64" s="1"/>
  <c r="AO1397" i="64" a="1"/>
  <c r="AO1397" i="64" s="1"/>
  <c r="AO1113" i="64" a="1"/>
  <c r="AO1113" i="64" s="1"/>
  <c r="AO1084" i="64" a="1"/>
  <c r="AO1084" i="64" s="1"/>
  <c r="AO1092" i="64" s="1"/>
  <c r="AO221" i="64" a="1"/>
  <c r="AO221" i="64" s="1"/>
  <c r="AO1199" i="64" a="1"/>
  <c r="AO1199" i="64" s="1"/>
  <c r="AO146" i="64" a="1"/>
  <c r="AO146" i="64" s="1"/>
  <c r="AO1097" i="64" a="1"/>
  <c r="AO1097" i="64" s="1"/>
  <c r="AO2379" i="64" a="1"/>
  <c r="AO2379" i="64" s="1"/>
  <c r="AO1327" i="64" a="1"/>
  <c r="AO1327" i="64" s="1"/>
  <c r="AO344" i="64" a="1"/>
  <c r="AO344" i="64" s="1"/>
  <c r="AO374" i="64" a="1"/>
  <c r="AO374" i="64" s="1"/>
  <c r="AO500" i="64" a="1"/>
  <c r="AO500" i="64" s="1"/>
  <c r="AO1267" i="64" a="1"/>
  <c r="AO1267" i="64" s="1"/>
  <c r="AO2219" i="64" a="1"/>
  <c r="AO2219" i="64" s="1"/>
  <c r="AO2221" i="64" a="1"/>
  <c r="AO2221" i="64" s="1"/>
  <c r="AO782" i="64" a="1"/>
  <c r="AO782" i="64" s="1"/>
  <c r="AO145" i="64" a="1"/>
  <c r="AO145" i="64" s="1"/>
  <c r="AO359" i="64" a="1"/>
  <c r="AO359" i="64" s="1"/>
  <c r="AO1099" i="64" a="1"/>
  <c r="AO1099" i="64" s="1"/>
  <c r="AO1085" i="64" a="1"/>
  <c r="AO1085" i="64" s="1"/>
  <c r="AO1093" i="64" s="1"/>
  <c r="AO1372" i="64" a="1"/>
  <c r="AO1372" i="64" s="1"/>
  <c r="AO1157" i="64" a="1"/>
  <c r="AO1157" i="64" s="1"/>
  <c r="AO130" i="64" a="1"/>
  <c r="AO130" i="64" s="1"/>
  <c r="AO1101" i="64" a="1"/>
  <c r="AO1101" i="64" s="1"/>
  <c r="AO376" i="64" a="1"/>
  <c r="AO376" i="64" s="1"/>
  <c r="AO785" i="64" a="1"/>
  <c r="AO785" i="64" s="1"/>
  <c r="AO120" i="64" a="1"/>
  <c r="AO120" i="64" s="1"/>
  <c r="AO449" i="64" a="1"/>
  <c r="AO449" i="64" s="1"/>
  <c r="AO799" i="64" a="1"/>
  <c r="AO799" i="64" s="1"/>
  <c r="AO147" i="64" a="1"/>
  <c r="AO147" i="64" s="1"/>
  <c r="AO122" i="64" a="1"/>
  <c r="AO122" i="64" s="1"/>
  <c r="AO1116" i="64" a="1"/>
  <c r="AO1116" i="64" s="1"/>
  <c r="AO1081" i="64" a="1"/>
  <c r="AO1081" i="64" s="1"/>
  <c r="AO1089" i="64" s="1"/>
  <c r="AO325" i="64" a="1"/>
  <c r="AO325" i="64" s="1"/>
  <c r="AO1019" i="64" a="1"/>
  <c r="AO1019" i="64" s="1"/>
  <c r="AO1015" i="64" a="1"/>
  <c r="AO1015" i="64" s="1"/>
  <c r="AO1804" i="64" a="1"/>
  <c r="AO1804" i="64" s="1"/>
  <c r="AO424" i="64" a="1"/>
  <c r="AO424" i="64" s="1"/>
  <c r="AO1639" i="64" a="1"/>
  <c r="AO1639" i="64" s="1"/>
  <c r="AO144" i="64" a="1"/>
  <c r="AO144" i="64" s="1"/>
  <c r="AO1114" i="64" a="1"/>
  <c r="AO1114" i="64" s="1"/>
  <c r="AO1083" i="64" a="1"/>
  <c r="AO1083" i="64" s="1"/>
  <c r="AO1091" i="64" s="1"/>
  <c r="AO312" i="64" a="1"/>
  <c r="AO312" i="64" s="1"/>
  <c r="AO1100" i="64" a="1"/>
  <c r="AO1100" i="64" s="1"/>
  <c r="AO1973" i="64" a="1"/>
  <c r="AO1973" i="64" s="1"/>
  <c r="AO373" i="64" a="1"/>
  <c r="AO373" i="64" s="1"/>
  <c r="AO1323" i="64" a="1"/>
  <c r="AO1323" i="64" s="1"/>
  <c r="AO132" i="64" a="1"/>
  <c r="AO132" i="64" s="1"/>
  <c r="AO121" i="64" a="1"/>
  <c r="AO121" i="64" s="1"/>
  <c r="AO1112" i="64" a="1"/>
  <c r="AO1112" i="64" s="1"/>
  <c r="AO1098" i="64" a="1"/>
  <c r="AO1098" i="64" s="1"/>
  <c r="AO1057" i="64" a="1"/>
  <c r="AO1057" i="64" s="1"/>
  <c r="AO793" i="64" a="1"/>
  <c r="AO793" i="64" s="1"/>
  <c r="AO1974" i="64" a="1"/>
  <c r="AO1974" i="64" s="1"/>
  <c r="AO1806" i="64" a="1"/>
  <c r="AO1806" i="64" s="1"/>
  <c r="AO1324" i="64" a="1"/>
  <c r="AO1324" i="64" s="1"/>
  <c r="AO124" i="64" a="1"/>
  <c r="AO124" i="64" s="1"/>
  <c r="AO129" i="64" a="1"/>
  <c r="AO129" i="64" s="1"/>
  <c r="AO131" i="64" a="1"/>
  <c r="AO131" i="64" s="1"/>
  <c r="AO123" i="64" a="1"/>
  <c r="AO123" i="64" s="1"/>
  <c r="AO1115" i="64" a="1"/>
  <c r="AO1115" i="64" s="1"/>
  <c r="AO1082" i="64" a="1"/>
  <c r="AO1082" i="64" s="1"/>
  <c r="AO1090" i="64" s="1"/>
  <c r="AO1023" i="64" a="1"/>
  <c r="AO1023" i="64" s="1"/>
  <c r="AO128" i="64" a="1"/>
  <c r="AO128" i="64" s="1"/>
  <c r="AP1975" i="64"/>
  <c r="AN272" i="64"/>
  <c r="AQ1024" i="64"/>
  <c r="AQ1020" i="64"/>
  <c r="AP153" i="64"/>
  <c r="AP138" i="64"/>
  <c r="AP151" i="64"/>
  <c r="AP136" i="64"/>
  <c r="AP1107" i="64"/>
  <c r="AP1122" i="64"/>
  <c r="AP139" i="64"/>
  <c r="AP154" i="64"/>
  <c r="AP1108" i="64"/>
  <c r="AP1123" i="64"/>
  <c r="AQ1165" i="64"/>
  <c r="AQ1170" i="64"/>
  <c r="AQ82" i="861"/>
  <c r="AR42" i="861"/>
  <c r="AQ57" i="861"/>
  <c r="AP57" i="861"/>
  <c r="AT1966" i="64"/>
  <c r="AT1975" i="64" s="1"/>
  <c r="AU1974" i="64" a="1"/>
  <c r="AU1974" i="64" s="1"/>
  <c r="AU1973" i="64" a="1"/>
  <c r="AU1973" i="64" s="1"/>
  <c r="AT1373" i="64"/>
  <c r="AT1805" i="64"/>
  <c r="AT1807" i="64" s="1"/>
  <c r="AU1806" i="64" a="1"/>
  <c r="AU1806" i="64" s="1"/>
  <c r="AU1804" i="64" a="1"/>
  <c r="AU1804" i="64" s="1"/>
  <c r="AU374" i="64" a="1"/>
  <c r="AU374" i="64" s="1"/>
  <c r="AU376" i="64" a="1"/>
  <c r="AU376" i="64" s="1"/>
  <c r="AT375" i="64"/>
  <c r="AT377" i="64" s="1"/>
  <c r="AU449" i="64" a="1"/>
  <c r="AU449" i="64" s="1"/>
  <c r="AU373" i="64" a="1"/>
  <c r="AU373" i="64" s="1"/>
  <c r="AU500" i="64" a="1"/>
  <c r="AU500" i="64" s="1"/>
  <c r="AT425" i="64"/>
  <c r="AT1561" i="64"/>
  <c r="AU1560" i="64" a="1"/>
  <c r="AU1560" i="64" s="1"/>
  <c r="AU424" i="64" a="1"/>
  <c r="AU424" i="64" s="1"/>
  <c r="AT1268" i="64"/>
  <c r="AU1199" i="64" a="1"/>
  <c r="AU1199" i="64" s="1"/>
  <c r="AU1267" i="64" a="1"/>
  <c r="AU1267" i="64" s="1"/>
  <c r="AS1275" i="64"/>
  <c r="AT1200" i="64"/>
  <c r="AT2378" i="64"/>
  <c r="AT2387" i="64" s="1"/>
  <c r="AU2379" i="64" a="1"/>
  <c r="AU2379" i="64" s="1"/>
  <c r="BG2409" i="64"/>
  <c r="BG2411" i="64" s="1"/>
  <c r="AT2220" i="64"/>
  <c r="AT2222" i="64" s="1"/>
  <c r="AT1156" i="64"/>
  <c r="AU2219" i="64" a="1"/>
  <c r="AU2219" i="64" s="1"/>
  <c r="AU1157" i="64" a="1"/>
  <c r="AU1157" i="64" s="1"/>
  <c r="AS1165" i="64"/>
  <c r="AS1170" i="64"/>
  <c r="AU1327" i="64" a="1"/>
  <c r="AU1327" i="64" s="1"/>
  <c r="AU2221" i="64" a="1"/>
  <c r="AU2221" i="64" s="1"/>
  <c r="AU1323" i="64" a="1"/>
  <c r="AU1323" i="64" s="1"/>
  <c r="AU1324" i="64" a="1"/>
  <c r="AU1324" i="64" s="1"/>
  <c r="AT1325" i="64"/>
  <c r="AT1326" i="64" s="1"/>
  <c r="AT1328" i="64" s="1"/>
  <c r="AU793" i="64" a="1"/>
  <c r="AU793" i="64" s="1"/>
  <c r="AU782" i="64" a="1"/>
  <c r="AU782" i="64" s="1"/>
  <c r="AU1639" i="64" a="1"/>
  <c r="AU1639" i="64" s="1"/>
  <c r="AU785" i="64" a="1"/>
  <c r="AU785" i="64" s="1"/>
  <c r="AU799" i="64" a="1"/>
  <c r="AU799" i="64" s="1"/>
  <c r="AT139" i="64"/>
  <c r="AT154" i="64"/>
  <c r="AT152" i="64"/>
  <c r="AU124" i="64" a="1"/>
  <c r="AU124" i="64" s="1"/>
  <c r="AT151" i="64"/>
  <c r="AT150" i="64"/>
  <c r="AT138" i="64"/>
  <c r="AT153" i="64"/>
  <c r="AT135" i="64"/>
  <c r="AT136" i="64"/>
  <c r="AT137" i="64"/>
  <c r="AS140" i="64"/>
  <c r="AU147" i="64" a="1"/>
  <c r="AU147" i="64" s="1"/>
  <c r="AU132" i="64" a="1"/>
  <c r="AU132" i="64" s="1"/>
  <c r="AU131" i="64" a="1"/>
  <c r="AU131" i="64" s="1"/>
  <c r="AU144" i="64" a="1"/>
  <c r="AU144" i="64" s="1"/>
  <c r="AU143" i="64" a="1"/>
  <c r="AU143" i="64" s="1"/>
  <c r="AU146" i="64" a="1"/>
  <c r="AU146" i="64" s="1"/>
  <c r="AU129" i="64" a="1"/>
  <c r="AU129" i="64" s="1"/>
  <c r="AU145" i="64" a="1"/>
  <c r="AU145" i="64" s="1"/>
  <c r="AU130" i="64" a="1"/>
  <c r="AU130" i="64" s="1"/>
  <c r="AU128" i="64" a="1"/>
  <c r="AU128" i="64" s="1"/>
  <c r="AT125" i="64"/>
  <c r="AU121" i="64" a="1"/>
  <c r="AU121" i="64" s="1"/>
  <c r="AU122" i="64" a="1"/>
  <c r="AU122" i="64" s="1"/>
  <c r="AU123" i="64" a="1"/>
  <c r="AU123" i="64" s="1"/>
  <c r="AU120" i="64" a="1"/>
  <c r="AU120" i="64" s="1"/>
  <c r="AU359" i="64" a="1"/>
  <c r="AU359" i="64" s="1"/>
  <c r="AU1397" i="64" a="1"/>
  <c r="AU1397" i="64" s="1"/>
  <c r="AR1126" i="64"/>
  <c r="AR1127" i="64" s="1"/>
  <c r="AT1121" i="64"/>
  <c r="AS1124" i="64"/>
  <c r="AT1120" i="64"/>
  <c r="AT1119" i="64"/>
  <c r="AT1123" i="64"/>
  <c r="AU1114" i="64" a="1"/>
  <c r="AU1114" i="64" s="1"/>
  <c r="AU1113" i="64" a="1"/>
  <c r="AU1113" i="64" s="1"/>
  <c r="AU1116" i="64" a="1"/>
  <c r="AU1116" i="64" s="1"/>
  <c r="AU1115" i="64" a="1"/>
  <c r="AU1115" i="64" s="1"/>
  <c r="AU1112" i="64" a="1"/>
  <c r="AU1112" i="64" s="1"/>
  <c r="AT1122" i="64"/>
  <c r="AT1105" i="64"/>
  <c r="AS1109" i="64"/>
  <c r="AT1108" i="64"/>
  <c r="AU1081" i="64" a="1"/>
  <c r="AU1081" i="64" s="1"/>
  <c r="AU1089" i="64" s="1"/>
  <c r="AU1098" i="64" a="1"/>
  <c r="AU1098" i="64" s="1"/>
  <c r="AU1082" i="64" a="1"/>
  <c r="AU1082" i="64" s="1"/>
  <c r="AU1090" i="64" s="1"/>
  <c r="AU1083" i="64" a="1"/>
  <c r="AU1083" i="64" s="1"/>
  <c r="AU1091" i="64" s="1"/>
  <c r="AU1084" i="64" a="1"/>
  <c r="AU1084" i="64" s="1"/>
  <c r="AU1092" i="64" s="1"/>
  <c r="AU1085" i="64" a="1"/>
  <c r="AU1085" i="64" s="1"/>
  <c r="AU1093" i="64" s="1"/>
  <c r="AU1099" i="64" a="1"/>
  <c r="AU1099" i="64" s="1"/>
  <c r="AU1100" i="64" a="1"/>
  <c r="AU1100" i="64" s="1"/>
  <c r="AU1097" i="64" a="1"/>
  <c r="AU1097" i="64" s="1"/>
  <c r="AU1101" i="64" a="1"/>
  <c r="AU1101" i="64" s="1"/>
  <c r="AT1107" i="64"/>
  <c r="AT1106" i="64"/>
  <c r="AT1104" i="64"/>
  <c r="AU221" i="64" a="1"/>
  <c r="AU221" i="64" s="1"/>
  <c r="AR1376" i="64"/>
  <c r="AS1375" i="64"/>
  <c r="AU344" i="64" a="1"/>
  <c r="AU344" i="64" s="1"/>
  <c r="AU1372" i="64" a="1"/>
  <c r="AU1372" i="64" s="1"/>
  <c r="AU325" i="64" a="1"/>
  <c r="AU325" i="64" s="1"/>
  <c r="AU1057" i="64" a="1"/>
  <c r="AU1057" i="64" s="1"/>
  <c r="AU1023" i="64" a="1"/>
  <c r="AU1023" i="64" s="1"/>
  <c r="AU312" i="64" a="1"/>
  <c r="AU312" i="64" s="1"/>
  <c r="AS1020" i="64"/>
  <c r="AT1016" i="64"/>
  <c r="AT1024" i="64" s="1"/>
  <c r="AU1019" i="64" a="1"/>
  <c r="AU1019" i="64" s="1"/>
  <c r="AU1015" i="64" a="1"/>
  <c r="AU1015" i="64" s="1"/>
  <c r="AV272" i="64"/>
  <c r="AO2433" i="64"/>
  <c r="AU34" i="863"/>
  <c r="AX1" i="861"/>
  <c r="AX7" i="861"/>
  <c r="AY2" i="861"/>
  <c r="AU51" i="863" a="1"/>
  <c r="AU51" i="863" s="1"/>
  <c r="AU53" i="863" a="1"/>
  <c r="AU53" i="863" s="1"/>
  <c r="AU49" i="863" a="1"/>
  <c r="AU49" i="863" s="1"/>
  <c r="AV43" i="863" a="1"/>
  <c r="AV43" i="863" s="1"/>
  <c r="AV42" i="863" a="1"/>
  <c r="AV42" i="863" s="1"/>
  <c r="AV40" i="863" a="1"/>
  <c r="AV40" i="863" s="1"/>
  <c r="AV30" i="863"/>
  <c r="AV32" i="863"/>
  <c r="AV41" i="863" a="1"/>
  <c r="AV41" i="863" s="1"/>
  <c r="AV39" i="863" a="1"/>
  <c r="AV39" i="863" s="1"/>
  <c r="AV29" i="863"/>
  <c r="AW2" i="863"/>
  <c r="AW31" i="863" s="1"/>
  <c r="AV18" i="864"/>
  <c r="AV16" i="864"/>
  <c r="AW19" i="864"/>
  <c r="AV17" i="864"/>
  <c r="AI7" i="860"/>
  <c r="AI3" i="860"/>
  <c r="AI4" i="860" s="1"/>
  <c r="AJ2" i="860"/>
  <c r="AI1" i="860"/>
  <c r="M2" i="860"/>
  <c r="M1" i="860"/>
  <c r="AN2476" i="64"/>
  <c r="AO2474" i="64"/>
  <c r="AO2453" i="64"/>
  <c r="AO2455" i="64" s="1"/>
  <c r="AU1398" i="64"/>
  <c r="AU1156" i="64" a="1"/>
  <c r="AU1805" i="64" a="1"/>
  <c r="AU1016" i="64" a="1"/>
  <c r="AU2378" i="64" a="1"/>
  <c r="AU2220" i="64" a="1"/>
  <c r="AV1420" i="64"/>
  <c r="AU1200" i="64" a="1"/>
  <c r="AO1016" i="64" a="1"/>
  <c r="AO2378" i="64" a="1"/>
  <c r="AO1398" i="64"/>
  <c r="AU1561" i="64" a="1"/>
  <c r="AO1200" i="64" a="1"/>
  <c r="AU1268" i="64" a="1"/>
  <c r="AT1375" i="64" a="1"/>
  <c r="AQ1376" i="64" a="1"/>
  <c r="AU1373" i="64" a="1"/>
  <c r="AO1805" i="64" a="1"/>
  <c r="AV1532" i="64"/>
  <c r="AS1376" i="64" a="1"/>
  <c r="AO1268" i="64" a="1"/>
  <c r="AV1443" i="64"/>
  <c r="AV1487" i="64"/>
  <c r="AP1375" i="64" a="1"/>
  <c r="AO1561" i="64" a="1"/>
  <c r="AO425" i="64" a="1"/>
  <c r="AO1373" i="64" a="1"/>
  <c r="AO2220" i="64" a="1"/>
  <c r="AU425" i="64" a="1"/>
  <c r="AV1465" i="64"/>
  <c r="AV1509" i="64"/>
  <c r="AO1156" i="64" a="1"/>
  <c r="K54" i="1342" l="1"/>
  <c r="L54" i="1342"/>
  <c r="M54" i="1342"/>
  <c r="N54" i="1342"/>
  <c r="O54" i="1342"/>
  <c r="P54" i="1342"/>
  <c r="AW2838" i="64" a="1"/>
  <c r="AW2838" i="64" s="1"/>
  <c r="AW2839" i="64" a="1"/>
  <c r="AW2839" i="64" s="1"/>
  <c r="AV2840" i="64"/>
  <c r="AW52" i="64" a="1"/>
  <c r="AW52" i="64" s="1"/>
  <c r="AW50" i="64" s="1" a="1"/>
  <c r="AW50" i="64" s="1"/>
  <c r="AW53" i="64" a="1"/>
  <c r="AW53" i="64" s="1"/>
  <c r="AW51" i="64" a="1"/>
  <c r="AW51" i="64" s="1"/>
  <c r="AW3310" i="64" a="1"/>
  <c r="AW3310" i="64" s="1"/>
  <c r="AW3289" i="64" a="1"/>
  <c r="AW3289" i="64" s="1"/>
  <c r="AH20" i="861"/>
  <c r="AW1441" i="64" a="1"/>
  <c r="AW1441" i="64" s="1"/>
  <c r="AW1442" i="64" a="1"/>
  <c r="AW1442" i="64" s="1"/>
  <c r="AW1530" i="64" a="1"/>
  <c r="AW1530" i="64" s="1"/>
  <c r="AW1531" i="64" a="1"/>
  <c r="AW1531" i="64" s="1"/>
  <c r="AW1486" i="64" a="1"/>
  <c r="AW1486" i="64" s="1"/>
  <c r="AW1508" i="64" a="1"/>
  <c r="AW1508" i="64" s="1"/>
  <c r="AW1419" i="64" a="1"/>
  <c r="AW1419" i="64" s="1"/>
  <c r="AW1464" i="64" a="1"/>
  <c r="AW1464" i="64" s="1"/>
  <c r="AK670" i="64"/>
  <c r="AK674" i="64" s="1"/>
  <c r="AK666" i="64"/>
  <c r="AL661" i="64"/>
  <c r="AL665" i="64" s="1"/>
  <c r="AW669" i="64" a="1"/>
  <c r="AW669" i="64" s="1"/>
  <c r="AW663" i="64" a="1"/>
  <c r="AW663" i="64" s="1"/>
  <c r="AW664" i="64" s="1"/>
  <c r="AW673" i="64" a="1"/>
  <c r="AW673" i="64" s="1"/>
  <c r="AV20" i="864"/>
  <c r="AV89" i="861" s="1"/>
  <c r="AV90" i="861" s="1"/>
  <c r="AV21" i="863"/>
  <c r="AV33" i="863"/>
  <c r="AV17" i="863" s="1"/>
  <c r="AV29" i="861" s="1"/>
  <c r="AV44" i="863"/>
  <c r="AY2" i="64"/>
  <c r="AW4" i="64"/>
  <c r="AX7" i="64"/>
  <c r="AX3" i="64"/>
  <c r="AX1" i="64"/>
  <c r="AL469" i="64"/>
  <c r="AK478" i="64"/>
  <c r="AI520" i="64"/>
  <c r="AH529" i="64"/>
  <c r="AY2" i="864"/>
  <c r="AW4" i="864"/>
  <c r="AW4" i="863"/>
  <c r="AX7" i="864"/>
  <c r="AX7" i="863"/>
  <c r="AX1" i="863"/>
  <c r="AX1" i="864"/>
  <c r="AX3" i="864"/>
  <c r="AX3" i="863"/>
  <c r="AY3" i="861"/>
  <c r="AX4" i="861"/>
  <c r="AP1109" i="64"/>
  <c r="AP155" i="64"/>
  <c r="AP140" i="64"/>
  <c r="AP1124" i="64"/>
  <c r="AQ1126" i="64"/>
  <c r="AQ1127" i="64" s="1"/>
  <c r="AO375" i="64"/>
  <c r="AO377" i="64" s="1"/>
  <c r="AO2378" i="64"/>
  <c r="AO2387" i="64" s="1"/>
  <c r="AO1016" i="64"/>
  <c r="AO1561" i="64"/>
  <c r="AO425" i="64"/>
  <c r="AO1156" i="64"/>
  <c r="AO2220" i="64"/>
  <c r="AO2222" i="64" s="1"/>
  <c r="AP1375" i="64"/>
  <c r="AO1805" i="64"/>
  <c r="AO1807" i="64" s="1"/>
  <c r="AO1373" i="64"/>
  <c r="AO1268" i="64"/>
  <c r="AO1275" i="64" s="1"/>
  <c r="AO1200" i="64"/>
  <c r="AQ1376" i="64"/>
  <c r="AO135" i="64"/>
  <c r="AO125" i="64"/>
  <c r="AO150" i="64"/>
  <c r="AO1107" i="64"/>
  <c r="AO1122" i="64"/>
  <c r="AO154" i="64"/>
  <c r="AO139" i="64"/>
  <c r="AO1121" i="64"/>
  <c r="AO1106" i="64"/>
  <c r="AP1024" i="64"/>
  <c r="AP1020" i="64"/>
  <c r="AO1123" i="64"/>
  <c r="AO1108" i="64"/>
  <c r="AO136" i="64"/>
  <c r="AO151" i="64"/>
  <c r="AO1119" i="64"/>
  <c r="AO1104" i="64"/>
  <c r="AN373" i="64" a="1"/>
  <c r="AN373" i="64" s="1"/>
  <c r="AN1199" i="64" a="1"/>
  <c r="AN1199" i="64" s="1"/>
  <c r="AN2219" i="64" a="1"/>
  <c r="AN2219" i="64" s="1"/>
  <c r="AN785" i="64" a="1"/>
  <c r="AN785" i="64" s="1"/>
  <c r="AN130" i="64" a="1"/>
  <c r="AN130" i="64" s="1"/>
  <c r="AN1112" i="64" a="1"/>
  <c r="AN1112" i="64" s="1"/>
  <c r="AN1083" i="64" a="1"/>
  <c r="AN1083" i="64" s="1"/>
  <c r="AN1091" i="64" s="1"/>
  <c r="AN1084" i="64" a="1"/>
  <c r="AN1084" i="64" s="1"/>
  <c r="AN1092" i="64" s="1"/>
  <c r="AN344" i="64" a="1"/>
  <c r="AN344" i="64" s="1"/>
  <c r="AN1023" i="64" a="1"/>
  <c r="AN1023" i="64" s="1"/>
  <c r="AN1973" i="64" a="1"/>
  <c r="AN1973" i="64" s="1"/>
  <c r="AN374" i="64" a="1"/>
  <c r="AN374" i="64" s="1"/>
  <c r="AN1267" i="64" a="1"/>
  <c r="AN1267" i="64" s="1"/>
  <c r="AN1157" i="64" a="1"/>
  <c r="AN1157" i="64" s="1"/>
  <c r="AN1327" i="64" a="1"/>
  <c r="AN1327" i="64" s="1"/>
  <c r="AN793" i="64" a="1"/>
  <c r="AN793" i="64" s="1"/>
  <c r="AN147" i="64" a="1"/>
  <c r="AN147" i="64" s="1"/>
  <c r="AN1115" i="64" a="1"/>
  <c r="AN1115" i="64" s="1"/>
  <c r="AN1019" i="64" a="1"/>
  <c r="AN1019" i="64" s="1"/>
  <c r="AN1974" i="64" a="1"/>
  <c r="AN1974" i="64" s="1"/>
  <c r="AN376" i="64" a="1"/>
  <c r="AN376" i="64" s="1"/>
  <c r="AN1560" i="64" a="1"/>
  <c r="AN1560" i="64" s="1"/>
  <c r="AN2221" i="64" a="1"/>
  <c r="AN2221" i="64" s="1"/>
  <c r="AN782" i="64" a="1"/>
  <c r="AN782" i="64" s="1"/>
  <c r="AN132" i="64" a="1"/>
  <c r="AN132" i="64" s="1"/>
  <c r="AN359" i="64" a="1"/>
  <c r="AN359" i="64" s="1"/>
  <c r="AN1114" i="64" a="1"/>
  <c r="AN1114" i="64" s="1"/>
  <c r="AN1100" i="64" a="1"/>
  <c r="AN1100" i="64" s="1"/>
  <c r="AN1085" i="64" a="1"/>
  <c r="AN1085" i="64" s="1"/>
  <c r="AN1093" i="64" s="1"/>
  <c r="AN1372" i="64" a="1"/>
  <c r="AN1372" i="64" s="1"/>
  <c r="AN312" i="64" a="1"/>
  <c r="AN312" i="64" s="1"/>
  <c r="AN1015" i="64" a="1"/>
  <c r="AN1015" i="64" s="1"/>
  <c r="AN129" i="64" a="1"/>
  <c r="AN129" i="64" s="1"/>
  <c r="AN1101" i="64" a="1"/>
  <c r="AN1101" i="64" s="1"/>
  <c r="AN1116" i="64" a="1"/>
  <c r="AN1116" i="64" s="1"/>
  <c r="AN424" i="64" a="1"/>
  <c r="AN424" i="64" s="1"/>
  <c r="AN131" i="64" a="1"/>
  <c r="AN131" i="64" s="1"/>
  <c r="AN121" i="64" a="1"/>
  <c r="AN121" i="64" s="1"/>
  <c r="AN1113" i="64" a="1"/>
  <c r="AN1113" i="64" s="1"/>
  <c r="AN1099" i="64" a="1"/>
  <c r="AN1099" i="64" s="1"/>
  <c r="AN1082" i="64" a="1"/>
  <c r="AN1082" i="64" s="1"/>
  <c r="AN1090" i="64" s="1"/>
  <c r="AN1806" i="64" a="1"/>
  <c r="AN1806" i="64" s="1"/>
  <c r="AN2379" i="64" a="1"/>
  <c r="AN2379" i="64" s="1"/>
  <c r="AN144" i="64" a="1"/>
  <c r="AN144" i="64" s="1"/>
  <c r="AN128" i="64" a="1"/>
  <c r="AN128" i="64" s="1"/>
  <c r="AN120" i="64" a="1"/>
  <c r="AN120" i="64" s="1"/>
  <c r="AN1397" i="64" a="1"/>
  <c r="AN1397" i="64" s="1"/>
  <c r="AN1081" i="64" a="1"/>
  <c r="AN1081" i="64" s="1"/>
  <c r="AN1089" i="64" s="1"/>
  <c r="AN1324" i="64" a="1"/>
  <c r="AN1324" i="64" s="1"/>
  <c r="AN799" i="64" a="1"/>
  <c r="AN799" i="64" s="1"/>
  <c r="AN145" i="64" a="1"/>
  <c r="AN145" i="64" s="1"/>
  <c r="AN1804" i="64" a="1"/>
  <c r="AN1804" i="64" s="1"/>
  <c r="AN124" i="64" a="1"/>
  <c r="AN124" i="64" s="1"/>
  <c r="AN143" i="64" a="1"/>
  <c r="AN143" i="64" s="1"/>
  <c r="AN123" i="64" a="1"/>
  <c r="AN123" i="64" s="1"/>
  <c r="AN1097" i="64" a="1"/>
  <c r="AN1097" i="64" s="1"/>
  <c r="AN325" i="64" a="1"/>
  <c r="AN325" i="64" s="1"/>
  <c r="AN500" i="64" a="1"/>
  <c r="AN500" i="64" s="1"/>
  <c r="AN1323" i="64" a="1"/>
  <c r="AN1323" i="64" s="1"/>
  <c r="AN1639" i="64" a="1"/>
  <c r="AN1639" i="64" s="1"/>
  <c r="AN146" i="64" a="1"/>
  <c r="AN146" i="64" s="1"/>
  <c r="AN122" i="64" a="1"/>
  <c r="AN122" i="64" s="1"/>
  <c r="AN1098" i="64" a="1"/>
  <c r="AN1098" i="64" s="1"/>
  <c r="AN221" i="64" a="1"/>
  <c r="AN221" i="64" s="1"/>
  <c r="AN1057" i="64" a="1"/>
  <c r="AN1057" i="64" s="1"/>
  <c r="AN449" i="64" a="1"/>
  <c r="AN449" i="64" s="1"/>
  <c r="AO1105" i="64"/>
  <c r="AO1120" i="64"/>
  <c r="AO1325" i="64"/>
  <c r="AO1326" i="64" s="1"/>
  <c r="AO1328" i="64" s="1"/>
  <c r="AO137" i="64"/>
  <c r="AO152" i="64"/>
  <c r="AP1165" i="64"/>
  <c r="AP1170" i="64"/>
  <c r="AM272" i="64"/>
  <c r="AO138" i="64"/>
  <c r="AO153" i="64"/>
  <c r="AO1975" i="64"/>
  <c r="AR82" i="861"/>
  <c r="AU1966" i="64"/>
  <c r="AU1975" i="64" s="1"/>
  <c r="AS42" i="861"/>
  <c r="AR57" i="861"/>
  <c r="AV1974" i="64" a="1"/>
  <c r="AV1974" i="64" s="1"/>
  <c r="AV1973" i="64" a="1"/>
  <c r="AV1973" i="64" s="1"/>
  <c r="AU1373" i="64"/>
  <c r="AU1805" i="64"/>
  <c r="AU1807" i="64" s="1"/>
  <c r="AV1804" i="64" a="1"/>
  <c r="AV1804" i="64" s="1"/>
  <c r="AV1806" i="64" a="1"/>
  <c r="AV1806" i="64" s="1"/>
  <c r="AV374" i="64" a="1"/>
  <c r="AV374" i="64" s="1"/>
  <c r="AV376" i="64" a="1"/>
  <c r="AV376" i="64" s="1"/>
  <c r="AU375" i="64"/>
  <c r="AU377" i="64" s="1"/>
  <c r="AV449" i="64" a="1"/>
  <c r="AV449" i="64" s="1"/>
  <c r="AV373" i="64" a="1"/>
  <c r="AV373" i="64" s="1"/>
  <c r="AV500" i="64" a="1"/>
  <c r="AV500" i="64" s="1"/>
  <c r="AU425" i="64"/>
  <c r="AU1561" i="64"/>
  <c r="AV1560" i="64" a="1"/>
  <c r="AV1560" i="64" s="1"/>
  <c r="AV424" i="64" a="1"/>
  <c r="AV424" i="64" s="1"/>
  <c r="AT1275" i="64"/>
  <c r="AU1268" i="64"/>
  <c r="AU1200" i="64"/>
  <c r="AV1199" i="64" a="1"/>
  <c r="AV1199" i="64" s="1"/>
  <c r="AV1267" i="64" a="1"/>
  <c r="AV1267" i="64" s="1"/>
  <c r="AU2378" i="64"/>
  <c r="AU2387" i="64" s="1"/>
  <c r="AV2379" i="64" a="1"/>
  <c r="AV2379" i="64" s="1"/>
  <c r="BH2409" i="64"/>
  <c r="BH2411" i="64" s="1"/>
  <c r="AU1156" i="64"/>
  <c r="AU2220" i="64"/>
  <c r="AU2222" i="64" s="1"/>
  <c r="AV2219" i="64" a="1"/>
  <c r="AV2219" i="64" s="1"/>
  <c r="AV1157" i="64" a="1"/>
  <c r="AV1157" i="64" s="1"/>
  <c r="AT1165" i="64"/>
  <c r="AT1170" i="64"/>
  <c r="AV1327" i="64" a="1"/>
  <c r="AV1327" i="64" s="1"/>
  <c r="AV2221" i="64" a="1"/>
  <c r="AV2221" i="64" s="1"/>
  <c r="AU1325" i="64"/>
  <c r="AU1326" i="64" s="1"/>
  <c r="AU1328" i="64" s="1"/>
  <c r="AV1323" i="64" a="1"/>
  <c r="AV1323" i="64" s="1"/>
  <c r="AV1324" i="64" a="1"/>
  <c r="AV1324" i="64" s="1"/>
  <c r="AV793" i="64" a="1"/>
  <c r="AV793" i="64" s="1"/>
  <c r="AV782" i="64" a="1"/>
  <c r="AV782" i="64" s="1"/>
  <c r="AV1639" i="64" a="1"/>
  <c r="AV1639" i="64" s="1"/>
  <c r="AV785" i="64" a="1"/>
  <c r="AV785" i="64" s="1"/>
  <c r="AV799" i="64" a="1"/>
  <c r="AV799" i="64" s="1"/>
  <c r="AU154" i="64"/>
  <c r="AU139" i="64"/>
  <c r="AU150" i="64"/>
  <c r="AV124" i="64" a="1"/>
  <c r="AV124" i="64" s="1"/>
  <c r="AU152" i="64"/>
  <c r="AU151" i="64"/>
  <c r="AU138" i="64"/>
  <c r="AU153" i="64"/>
  <c r="AU135" i="64"/>
  <c r="AU137" i="64"/>
  <c r="AU136" i="64"/>
  <c r="AT140" i="64"/>
  <c r="AV147" i="64" a="1"/>
  <c r="AV147" i="64" s="1"/>
  <c r="AV132" i="64" a="1"/>
  <c r="AV132" i="64" s="1"/>
  <c r="AV131" i="64" a="1"/>
  <c r="AV131" i="64" s="1"/>
  <c r="AV144" i="64" a="1"/>
  <c r="AV144" i="64" s="1"/>
  <c r="AV146" i="64" a="1"/>
  <c r="AV146" i="64" s="1"/>
  <c r="AV143" i="64" a="1"/>
  <c r="AV143" i="64" s="1"/>
  <c r="AV129" i="64" a="1"/>
  <c r="AV129" i="64" s="1"/>
  <c r="AV145" i="64" a="1"/>
  <c r="AV145" i="64" s="1"/>
  <c r="AV130" i="64" a="1"/>
  <c r="AV130" i="64" s="1"/>
  <c r="AV128" i="64" a="1"/>
  <c r="AV128" i="64" s="1"/>
  <c r="AQ155" i="64"/>
  <c r="AR155" i="64"/>
  <c r="AU125" i="64"/>
  <c r="AV121" i="64" a="1"/>
  <c r="AV121" i="64" s="1"/>
  <c r="AV123" i="64" a="1"/>
  <c r="AV123" i="64" s="1"/>
  <c r="AV120" i="64" a="1"/>
  <c r="AV120" i="64" s="1"/>
  <c r="AV122" i="64" a="1"/>
  <c r="AV122" i="64" s="1"/>
  <c r="AV359" i="64" a="1"/>
  <c r="AV359" i="64" s="1"/>
  <c r="AV1397" i="64" a="1"/>
  <c r="AV1397" i="64" s="1"/>
  <c r="AS1126" i="64"/>
  <c r="AU1120" i="64"/>
  <c r="AU1119" i="64"/>
  <c r="AU1123" i="64"/>
  <c r="AU1122" i="64"/>
  <c r="AU1121" i="64"/>
  <c r="AT1124" i="64"/>
  <c r="AV1114" i="64" a="1"/>
  <c r="AV1114" i="64" s="1"/>
  <c r="AV1113" i="64" a="1"/>
  <c r="AV1113" i="64" s="1"/>
  <c r="AV1116" i="64" a="1"/>
  <c r="AV1116" i="64" s="1"/>
  <c r="AV1115" i="64" a="1"/>
  <c r="AV1115" i="64" s="1"/>
  <c r="AV1112" i="64" a="1"/>
  <c r="AV1112" i="64" s="1"/>
  <c r="AU1105" i="64"/>
  <c r="AT1109" i="64"/>
  <c r="AU1108" i="64"/>
  <c r="AU1107" i="64"/>
  <c r="AU1106" i="64"/>
  <c r="AV1081" i="64" a="1"/>
  <c r="AV1081" i="64" s="1"/>
  <c r="AV1089" i="64" s="1"/>
  <c r="AV1098" i="64" a="1"/>
  <c r="AV1098" i="64" s="1"/>
  <c r="AV1082" i="64" a="1"/>
  <c r="AV1082" i="64" s="1"/>
  <c r="AV1090" i="64" s="1"/>
  <c r="AV1083" i="64" a="1"/>
  <c r="AV1083" i="64" s="1"/>
  <c r="AV1091" i="64" s="1"/>
  <c r="AV1084" i="64" a="1"/>
  <c r="AV1084" i="64" s="1"/>
  <c r="AV1092" i="64" s="1"/>
  <c r="AV1085" i="64" a="1"/>
  <c r="AV1085" i="64" s="1"/>
  <c r="AV1093" i="64" s="1"/>
  <c r="AV1099" i="64" a="1"/>
  <c r="AV1099" i="64" s="1"/>
  <c r="AV1097" i="64" a="1"/>
  <c r="AV1097" i="64" s="1"/>
  <c r="AV1100" i="64" a="1"/>
  <c r="AV1100" i="64" s="1"/>
  <c r="AV1101" i="64" a="1"/>
  <c r="AV1101" i="64" s="1"/>
  <c r="AU1104" i="64"/>
  <c r="AV221" i="64" a="1"/>
  <c r="AV221" i="64" s="1"/>
  <c r="AS1376" i="64"/>
  <c r="AT1375" i="64"/>
  <c r="AV344" i="64" a="1"/>
  <c r="AV344" i="64" s="1"/>
  <c r="AV1372" i="64" a="1"/>
  <c r="AV1372" i="64" s="1"/>
  <c r="AV1057" i="64" a="1"/>
  <c r="AV1057" i="64" s="1"/>
  <c r="AV312" i="64" a="1"/>
  <c r="AV312" i="64" s="1"/>
  <c r="AV325" i="64" a="1"/>
  <c r="AV325" i="64" s="1"/>
  <c r="AT1020" i="64"/>
  <c r="AU1016" i="64"/>
  <c r="AU1024" i="64" s="1"/>
  <c r="AV1023" i="64" a="1"/>
  <c r="AV1023" i="64" s="1"/>
  <c r="AV1019" i="64" a="1"/>
  <c r="AV1019" i="64" s="1"/>
  <c r="AV1015" i="64" a="1"/>
  <c r="AV1015" i="64" s="1"/>
  <c r="AW272" i="64"/>
  <c r="AP2433" i="64"/>
  <c r="AW41" i="863" a="1"/>
  <c r="AW41" i="863" s="1"/>
  <c r="AW40" i="863" a="1"/>
  <c r="AW40" i="863" s="1"/>
  <c r="AW39" i="863" a="1"/>
  <c r="AW39" i="863" s="1"/>
  <c r="AW42" i="863" a="1"/>
  <c r="AW42" i="863" s="1"/>
  <c r="AW32" i="863"/>
  <c r="AW43" i="863" a="1"/>
  <c r="AW43" i="863" s="1"/>
  <c r="AW29" i="863"/>
  <c r="AW30" i="863"/>
  <c r="AX2" i="863"/>
  <c r="AX31" i="863" s="1"/>
  <c r="AV34" i="863"/>
  <c r="AV51" i="863" a="1"/>
  <c r="AV51" i="863" s="1"/>
  <c r="AV49" i="863" a="1"/>
  <c r="AV49" i="863" s="1"/>
  <c r="AV53" i="863" a="1"/>
  <c r="AV53" i="863" s="1"/>
  <c r="AW16" i="864"/>
  <c r="AW17" i="864"/>
  <c r="AW18" i="864"/>
  <c r="AX19" i="864"/>
  <c r="AY1" i="861"/>
  <c r="AY7" i="861"/>
  <c r="AZ2" i="861"/>
  <c r="N2" i="860"/>
  <c r="N1" i="860"/>
  <c r="AJ3" i="860"/>
  <c r="AJ4" i="860" s="1"/>
  <c r="AK2" i="860"/>
  <c r="AJ1" i="860"/>
  <c r="AJ7" i="860"/>
  <c r="AP2474" i="64"/>
  <c r="AO2476" i="64"/>
  <c r="AP2453" i="64"/>
  <c r="AP2455" i="64" s="1"/>
  <c r="AV2378" i="64" a="1"/>
  <c r="AW1487" i="64"/>
  <c r="AN1016" i="64" a="1"/>
  <c r="AV1200" i="64" a="1"/>
  <c r="AV425" i="64" a="1"/>
  <c r="AV1805" i="64" a="1"/>
  <c r="AN425" i="64" a="1"/>
  <c r="AV2220" i="64" a="1"/>
  <c r="AW1443" i="64"/>
  <c r="AO1375" i="64" a="1"/>
  <c r="AN1200" i="64" a="1"/>
  <c r="AW1465" i="64"/>
  <c r="AU1375" i="64" a="1"/>
  <c r="AN1805" i="64" a="1"/>
  <c r="AN2220" i="64" a="1"/>
  <c r="AN1398" i="64"/>
  <c r="AN1268" i="64" a="1"/>
  <c r="AP1376" i="64" a="1"/>
  <c r="AW1509" i="64"/>
  <c r="AV1373" i="64" a="1"/>
  <c r="AV1561" i="64" a="1"/>
  <c r="AV1016" i="64" a="1"/>
  <c r="AN1561" i="64" a="1"/>
  <c r="AN1156" i="64" a="1"/>
  <c r="AT1376" i="64" a="1"/>
  <c r="AV1268" i="64" a="1"/>
  <c r="AV1398" i="64"/>
  <c r="AN1373" i="64" a="1"/>
  <c r="AW1532" i="64"/>
  <c r="AN2378" i="64" a="1"/>
  <c r="AV1156" i="64" a="1"/>
  <c r="AW1420" i="64"/>
  <c r="AX2838" i="64" l="1" a="1"/>
  <c r="AX2838" i="64" s="1"/>
  <c r="AX2839" i="64" a="1"/>
  <c r="AX2839" i="64" s="1"/>
  <c r="AW2840" i="64"/>
  <c r="AX52" i="64" a="1"/>
  <c r="AX52" i="64" s="1"/>
  <c r="AX50" i="64" s="1" a="1"/>
  <c r="AX50" i="64" s="1"/>
  <c r="AX53" i="64" a="1"/>
  <c r="AX53" i="64" s="1"/>
  <c r="AX51" i="64" a="1"/>
  <c r="AX51" i="64" s="1"/>
  <c r="AX3310" i="64" a="1"/>
  <c r="AX3310" i="64" s="1"/>
  <c r="AX3289" i="64" a="1"/>
  <c r="AX3289" i="64" s="1"/>
  <c r="AX1441" i="64" a="1"/>
  <c r="AX1441" i="64" s="1"/>
  <c r="AX1442" i="64" a="1"/>
  <c r="AX1442" i="64" s="1"/>
  <c r="AX1530" i="64" a="1"/>
  <c r="AX1530" i="64" s="1"/>
  <c r="AX1531" i="64" a="1"/>
  <c r="AX1531" i="64" s="1"/>
  <c r="AX1486" i="64" a="1"/>
  <c r="AX1486" i="64" s="1"/>
  <c r="AX1508" i="64" a="1"/>
  <c r="AX1508" i="64" s="1"/>
  <c r="AX1419" i="64" a="1"/>
  <c r="AX1419" i="64" s="1"/>
  <c r="AX1464" i="64" a="1"/>
  <c r="AX1464" i="64" s="1"/>
  <c r="AW20" i="864"/>
  <c r="AW89" i="861" s="1"/>
  <c r="AW90" i="861" s="1"/>
  <c r="AX673" i="64" a="1"/>
  <c r="AX673" i="64" s="1"/>
  <c r="AX669" i="64" a="1"/>
  <c r="AX669" i="64" s="1"/>
  <c r="AX663" i="64" a="1"/>
  <c r="AX663" i="64" s="1"/>
  <c r="AX664" i="64" s="1"/>
  <c r="AL670" i="64"/>
  <c r="AL674" i="64" s="1"/>
  <c r="AL666" i="64"/>
  <c r="AM661" i="64"/>
  <c r="AM665" i="64" s="1"/>
  <c r="AW21" i="863"/>
  <c r="AW33" i="863"/>
  <c r="AW17" i="863" s="1"/>
  <c r="AW29" i="861" s="1"/>
  <c r="AW44" i="863"/>
  <c r="AZ2" i="64"/>
  <c r="AY7" i="64"/>
  <c r="AY1" i="64"/>
  <c r="AY3" i="64"/>
  <c r="AX4" i="64"/>
  <c r="AJ521" i="64"/>
  <c r="AI529" i="64"/>
  <c r="AM470" i="64"/>
  <c r="AL478" i="64"/>
  <c r="AZ2" i="864"/>
  <c r="AX4" i="864"/>
  <c r="AX4" i="863"/>
  <c r="AY3" i="864"/>
  <c r="AY3" i="863"/>
  <c r="AY1" i="863"/>
  <c r="AY1" i="864"/>
  <c r="AY7" i="864"/>
  <c r="AY7" i="863"/>
  <c r="AZ3" i="861"/>
  <c r="AY4" i="861"/>
  <c r="AP1126" i="64"/>
  <c r="AP1127" i="64" s="1"/>
  <c r="AP157" i="64"/>
  <c r="AP158" i="64" s="1"/>
  <c r="AO1124" i="64"/>
  <c r="AO155" i="64"/>
  <c r="AO1109" i="64"/>
  <c r="AO140" i="64"/>
  <c r="AN1325" i="64"/>
  <c r="AN1326" i="64" s="1"/>
  <c r="AN1328" i="64" s="1"/>
  <c r="AN1373" i="64"/>
  <c r="AN1561" i="64"/>
  <c r="AN1156" i="64"/>
  <c r="AP1376" i="64"/>
  <c r="AN1268" i="64"/>
  <c r="AN1275" i="64" s="1"/>
  <c r="AN1805" i="64"/>
  <c r="AN1807" i="64" s="1"/>
  <c r="AN425" i="64"/>
  <c r="AN2378" i="64"/>
  <c r="AN2387" i="64" s="1"/>
  <c r="AN2220" i="64"/>
  <c r="AN2222" i="64" s="1"/>
  <c r="AN1200" i="64"/>
  <c r="AN1016" i="64"/>
  <c r="AO1375" i="64"/>
  <c r="AN135" i="64"/>
  <c r="AN150" i="64"/>
  <c r="AN125" i="64"/>
  <c r="AN136" i="64"/>
  <c r="AN151" i="64"/>
  <c r="AN139" i="64"/>
  <c r="AN154" i="64"/>
  <c r="AN1108" i="64"/>
  <c r="AN1123" i="64"/>
  <c r="AN152" i="64"/>
  <c r="AN137" i="64"/>
  <c r="AN1106" i="64"/>
  <c r="AN1121" i="64"/>
  <c r="AL272" i="64"/>
  <c r="AO1170" i="64"/>
  <c r="AO1165" i="64"/>
  <c r="AN153" i="64"/>
  <c r="AN138" i="64"/>
  <c r="AN1975" i="64"/>
  <c r="AM1973" i="64" a="1"/>
  <c r="AM1973" i="64" s="1"/>
  <c r="AM1157" i="64" a="1"/>
  <c r="AM1157" i="64" s="1"/>
  <c r="AM799" i="64" a="1"/>
  <c r="AM799" i="64" s="1"/>
  <c r="AM124" i="64" a="1"/>
  <c r="AM124" i="64" s="1"/>
  <c r="AM129" i="64" a="1"/>
  <c r="AM129" i="64" s="1"/>
  <c r="AM128" i="64" a="1"/>
  <c r="AM128" i="64" s="1"/>
  <c r="AM121" i="64" a="1"/>
  <c r="AM121" i="64" s="1"/>
  <c r="AM1115" i="64" a="1"/>
  <c r="AM1115" i="64" s="1"/>
  <c r="AM1081" i="64" a="1"/>
  <c r="AM1081" i="64" s="1"/>
  <c r="AM1089" i="64" s="1"/>
  <c r="AM131" i="64" a="1"/>
  <c r="AM131" i="64" s="1"/>
  <c r="AM1397" i="64" a="1"/>
  <c r="AM1397" i="64" s="1"/>
  <c r="AM1114" i="64" a="1"/>
  <c r="AM1114" i="64" s="1"/>
  <c r="AM312" i="64" a="1"/>
  <c r="AM312" i="64" s="1"/>
  <c r="AM1019" i="64" a="1"/>
  <c r="AM1019" i="64" s="1"/>
  <c r="AM1974" i="64" a="1"/>
  <c r="AM1974" i="64" s="1"/>
  <c r="AM1323" i="64" a="1"/>
  <c r="AM1323" i="64" s="1"/>
  <c r="AM785" i="64" a="1"/>
  <c r="AM785" i="64" s="1"/>
  <c r="AM1639" i="64" a="1"/>
  <c r="AM1639" i="64" s="1"/>
  <c r="AM144" i="64" a="1"/>
  <c r="AM144" i="64" s="1"/>
  <c r="AM120" i="64" a="1"/>
  <c r="AM120" i="64" s="1"/>
  <c r="AM1098" i="64" a="1"/>
  <c r="AM1098" i="64" s="1"/>
  <c r="AM221" i="64" a="1"/>
  <c r="AM221" i="64" s="1"/>
  <c r="AM2379" i="64" a="1"/>
  <c r="AM2379" i="64" s="1"/>
  <c r="AM1324" i="64" a="1"/>
  <c r="AM1324" i="64" s="1"/>
  <c r="AM143" i="64" a="1"/>
  <c r="AM143" i="64" s="1"/>
  <c r="AM123" i="64" a="1"/>
  <c r="AM123" i="64" s="1"/>
  <c r="AM1082" i="64" a="1"/>
  <c r="AM1082" i="64" s="1"/>
  <c r="AM1090" i="64" s="1"/>
  <c r="AM325" i="64" a="1"/>
  <c r="AM325" i="64" s="1"/>
  <c r="AM1023" i="64" a="1"/>
  <c r="AM1023" i="64" s="1"/>
  <c r="AM145" i="64" a="1"/>
  <c r="AM145" i="64" s="1"/>
  <c r="AM344" i="64" a="1"/>
  <c r="AM344" i="64" s="1"/>
  <c r="AM1806" i="64" a="1"/>
  <c r="AM1806" i="64" s="1"/>
  <c r="AM1083" i="64" a="1"/>
  <c r="AM1083" i="64" s="1"/>
  <c r="AM1091" i="64" s="1"/>
  <c r="AM1804" i="64" a="1"/>
  <c r="AM1804" i="64" s="1"/>
  <c r="AM500" i="64" a="1"/>
  <c r="AM500" i="64" s="1"/>
  <c r="AM1199" i="64" a="1"/>
  <c r="AM1199" i="64" s="1"/>
  <c r="AM793" i="64" a="1"/>
  <c r="AM793" i="64" s="1"/>
  <c r="AM146" i="64" a="1"/>
  <c r="AM146" i="64" s="1"/>
  <c r="AM1084" i="64" a="1"/>
  <c r="AM1084" i="64" s="1"/>
  <c r="AM1092" i="64" s="1"/>
  <c r="AM1372" i="64" a="1"/>
  <c r="AM1372" i="64" s="1"/>
  <c r="AM1015" i="64" a="1"/>
  <c r="AM1015" i="64" s="1"/>
  <c r="AM2219" i="64" a="1"/>
  <c r="AM2219" i="64" s="1"/>
  <c r="AM132" i="64" a="1"/>
  <c r="AM132" i="64" s="1"/>
  <c r="AM1101" i="64" a="1"/>
  <c r="AM1101" i="64" s="1"/>
  <c r="AM449" i="64" a="1"/>
  <c r="AM449" i="64" s="1"/>
  <c r="AM1560" i="64" a="1"/>
  <c r="AM1560" i="64" s="1"/>
  <c r="AM1267" i="64" a="1"/>
  <c r="AM1267" i="64" s="1"/>
  <c r="AM1327" i="64" a="1"/>
  <c r="AM1327" i="64" s="1"/>
  <c r="AM782" i="64" a="1"/>
  <c r="AM782" i="64" s="1"/>
  <c r="AM130" i="64" a="1"/>
  <c r="AM130" i="64" s="1"/>
  <c r="AM1113" i="64" a="1"/>
  <c r="AM1113" i="64" s="1"/>
  <c r="AM1085" i="64" a="1"/>
  <c r="AM1085" i="64" s="1"/>
  <c r="AM1093" i="64" s="1"/>
  <c r="AM374" i="64" a="1"/>
  <c r="AM374" i="64" s="1"/>
  <c r="AM373" i="64" a="1"/>
  <c r="AM373" i="64" s="1"/>
  <c r="AM424" i="64" a="1"/>
  <c r="AM424" i="64" s="1"/>
  <c r="AM2221" i="64" a="1"/>
  <c r="AM2221" i="64" s="1"/>
  <c r="AM147" i="64" a="1"/>
  <c r="AM147" i="64" s="1"/>
  <c r="AM359" i="64" a="1"/>
  <c r="AM359" i="64" s="1"/>
  <c r="AM1116" i="64" a="1"/>
  <c r="AM1116" i="64" s="1"/>
  <c r="AM1097" i="64" a="1"/>
  <c r="AM1097" i="64" s="1"/>
  <c r="AM1099" i="64" a="1"/>
  <c r="AM1099" i="64" s="1"/>
  <c r="AM1057" i="64" a="1"/>
  <c r="AM1057" i="64" s="1"/>
  <c r="AM376" i="64" a="1"/>
  <c r="AM376" i="64" s="1"/>
  <c r="AM122" i="64" a="1"/>
  <c r="AM122" i="64" s="1"/>
  <c r="AM1112" i="64" a="1"/>
  <c r="AM1112" i="64" s="1"/>
  <c r="AM1100" i="64" a="1"/>
  <c r="AM1100" i="64" s="1"/>
  <c r="AN1120" i="64"/>
  <c r="AN1105" i="64"/>
  <c r="AN375" i="64"/>
  <c r="AN377" i="64" s="1"/>
  <c r="AO1024" i="64"/>
  <c r="AO1020" i="64"/>
  <c r="AN1119" i="64"/>
  <c r="AN1104" i="64"/>
  <c r="AN1122" i="64"/>
  <c r="AN1107" i="64"/>
  <c r="AS82" i="861"/>
  <c r="AT42" i="861"/>
  <c r="AV1966" i="64"/>
  <c r="AV1975" i="64" s="1"/>
  <c r="AW1974" i="64" a="1"/>
  <c r="AW1974" i="64" s="1"/>
  <c r="AW1973" i="64" a="1"/>
  <c r="AW1973" i="64" s="1"/>
  <c r="AV1373" i="64"/>
  <c r="AV1805" i="64"/>
  <c r="AV1807" i="64" s="1"/>
  <c r="AW1806" i="64" a="1"/>
  <c r="AW1806" i="64" s="1"/>
  <c r="AW1804" i="64" a="1"/>
  <c r="AW1804" i="64" s="1"/>
  <c r="AV375" i="64"/>
  <c r="AV377" i="64" s="1"/>
  <c r="AW374" i="64" a="1"/>
  <c r="AW374" i="64" s="1"/>
  <c r="AW376" i="64" a="1"/>
  <c r="AW376" i="64" s="1"/>
  <c r="AW449" i="64" a="1"/>
  <c r="AW449" i="64" s="1"/>
  <c r="AW373" i="64" a="1"/>
  <c r="AW373" i="64" s="1"/>
  <c r="AW500" i="64" a="1"/>
  <c r="AW500" i="64" s="1"/>
  <c r="AV425" i="64"/>
  <c r="AV1561" i="64"/>
  <c r="AW424" i="64" a="1"/>
  <c r="AW424" i="64" s="1"/>
  <c r="AW1560" i="64" a="1"/>
  <c r="AW1560" i="64" s="1"/>
  <c r="AV1268" i="64"/>
  <c r="AV1200" i="64"/>
  <c r="AW1199" i="64" a="1"/>
  <c r="AW1199" i="64" s="1"/>
  <c r="AW1267" i="64" a="1"/>
  <c r="AW1267" i="64" s="1"/>
  <c r="AU1275" i="64"/>
  <c r="AV2378" i="64"/>
  <c r="AV2387" i="64" s="1"/>
  <c r="AW2379" i="64" a="1"/>
  <c r="AW2379" i="64" s="1"/>
  <c r="BI2409" i="64"/>
  <c r="BI2411" i="64" s="1"/>
  <c r="AV1156" i="64"/>
  <c r="AV2220" i="64"/>
  <c r="AV2222" i="64" s="1"/>
  <c r="AW2219" i="64" a="1"/>
  <c r="AW2219" i="64" s="1"/>
  <c r="AW1157" i="64" a="1"/>
  <c r="AW1157" i="64" s="1"/>
  <c r="AU1165" i="64"/>
  <c r="AU1170" i="64"/>
  <c r="AW1327" i="64" a="1"/>
  <c r="AW1327" i="64" s="1"/>
  <c r="AW2221" i="64" a="1"/>
  <c r="AW2221" i="64" s="1"/>
  <c r="AW1323" i="64" a="1"/>
  <c r="AW1323" i="64" s="1"/>
  <c r="AW1324" i="64" a="1"/>
  <c r="AW1324" i="64" s="1"/>
  <c r="AV1325" i="64"/>
  <c r="AV1326" i="64" s="1"/>
  <c r="AV1328" i="64" s="1"/>
  <c r="AW793" i="64" a="1"/>
  <c r="AW793" i="64" s="1"/>
  <c r="AW782" i="64" a="1"/>
  <c r="AW782" i="64" s="1"/>
  <c r="AW1639" i="64" a="1"/>
  <c r="AW1639" i="64" s="1"/>
  <c r="AW785" i="64" a="1"/>
  <c r="AW785" i="64" s="1"/>
  <c r="AW799" i="64" a="1"/>
  <c r="AW799" i="64" s="1"/>
  <c r="AV154" i="64"/>
  <c r="AV139" i="64"/>
  <c r="AU140" i="64"/>
  <c r="AW124" i="64" a="1"/>
  <c r="AW124" i="64" s="1"/>
  <c r="AV137" i="64"/>
  <c r="AV152" i="64"/>
  <c r="AV150" i="64"/>
  <c r="AV138" i="64"/>
  <c r="AV153" i="64"/>
  <c r="AV136" i="64"/>
  <c r="AV151" i="64"/>
  <c r="AV135" i="64"/>
  <c r="AR157" i="64"/>
  <c r="AR158" i="64" s="1"/>
  <c r="AW132" i="64" a="1"/>
  <c r="AW132" i="64" s="1"/>
  <c r="AW144" i="64" a="1"/>
  <c r="AW144" i="64" s="1"/>
  <c r="AW146" i="64" a="1"/>
  <c r="AW146" i="64" s="1"/>
  <c r="AW143" i="64" a="1"/>
  <c r="AW143" i="64" s="1"/>
  <c r="AW129" i="64" a="1"/>
  <c r="AW129" i="64" s="1"/>
  <c r="AW145" i="64" a="1"/>
  <c r="AW145" i="64" s="1"/>
  <c r="AW130" i="64" a="1"/>
  <c r="AW130" i="64" s="1"/>
  <c r="AW147" i="64" a="1"/>
  <c r="AW147" i="64" s="1"/>
  <c r="AW128" i="64" a="1"/>
  <c r="AW128" i="64" s="1"/>
  <c r="AW131" i="64" a="1"/>
  <c r="AW131" i="64" s="1"/>
  <c r="AS155" i="64"/>
  <c r="AQ157" i="64"/>
  <c r="AW123" i="64" a="1"/>
  <c r="AW123" i="64" s="1"/>
  <c r="AW122" i="64" a="1"/>
  <c r="AW122" i="64" s="1"/>
  <c r="AW121" i="64" a="1"/>
  <c r="AW121" i="64" s="1"/>
  <c r="AW120" i="64" a="1"/>
  <c r="AW120" i="64" s="1"/>
  <c r="AV125" i="64"/>
  <c r="AW359" i="64" a="1"/>
  <c r="AW359" i="64" s="1"/>
  <c r="AW1397" i="64" a="1"/>
  <c r="AW1397" i="64" s="1"/>
  <c r="AT1126" i="64"/>
  <c r="AT1127" i="64" s="1"/>
  <c r="AS1127" i="64"/>
  <c r="AU1124" i="64"/>
  <c r="AV1121" i="64"/>
  <c r="AV1120" i="64"/>
  <c r="AV1119" i="64"/>
  <c r="AV1123" i="64"/>
  <c r="AV1122" i="64"/>
  <c r="AW1114" i="64" a="1"/>
  <c r="AW1114" i="64" s="1"/>
  <c r="AW1113" i="64" a="1"/>
  <c r="AW1113" i="64" s="1"/>
  <c r="AW1116" i="64" a="1"/>
  <c r="AW1116" i="64" s="1"/>
  <c r="AW1115" i="64" a="1"/>
  <c r="AW1115" i="64" s="1"/>
  <c r="AW1112" i="64" a="1"/>
  <c r="AW1112" i="64" s="1"/>
  <c r="AV1105" i="64"/>
  <c r="AU1109" i="64"/>
  <c r="AV1108" i="64"/>
  <c r="AV1107" i="64"/>
  <c r="AV1106" i="64"/>
  <c r="AW1081" i="64" a="1"/>
  <c r="AW1081" i="64" s="1"/>
  <c r="AW1089" i="64" s="1"/>
  <c r="AW1098" i="64" a="1"/>
  <c r="AW1098" i="64" s="1"/>
  <c r="AW1082" i="64" a="1"/>
  <c r="AW1082" i="64" s="1"/>
  <c r="AW1090" i="64" s="1"/>
  <c r="AW1083" i="64" a="1"/>
  <c r="AW1083" i="64" s="1"/>
  <c r="AW1091" i="64" s="1"/>
  <c r="AW1084" i="64" a="1"/>
  <c r="AW1084" i="64" s="1"/>
  <c r="AW1092" i="64" s="1"/>
  <c r="AW1097" i="64" a="1"/>
  <c r="AW1097" i="64" s="1"/>
  <c r="AW1085" i="64" a="1"/>
  <c r="AW1085" i="64" s="1"/>
  <c r="AW1093" i="64" s="1"/>
  <c r="AW1099" i="64" a="1"/>
  <c r="AW1099" i="64" s="1"/>
  <c r="AW1100" i="64" a="1"/>
  <c r="AW1100" i="64" s="1"/>
  <c r="AW1101" i="64" a="1"/>
  <c r="AW1101" i="64" s="1"/>
  <c r="AV1104" i="64"/>
  <c r="AW221" i="64" a="1"/>
  <c r="AW221" i="64" s="1"/>
  <c r="AT1376" i="64"/>
  <c r="AU1375" i="64"/>
  <c r="AW344" i="64" a="1"/>
  <c r="AW344" i="64" s="1"/>
  <c r="AW1372" i="64" a="1"/>
  <c r="AW1372" i="64" s="1"/>
  <c r="AW325" i="64" a="1"/>
  <c r="AW325" i="64" s="1"/>
  <c r="AW1057" i="64" a="1"/>
  <c r="AW1057" i="64" s="1"/>
  <c r="AW1023" i="64" a="1"/>
  <c r="AW1023" i="64" s="1"/>
  <c r="AW312" i="64" a="1"/>
  <c r="AW312" i="64" s="1"/>
  <c r="AU1020" i="64"/>
  <c r="AV1016" i="64"/>
  <c r="AV1024" i="64" s="1"/>
  <c r="AW1019" i="64" a="1"/>
  <c r="AW1019" i="64" s="1"/>
  <c r="AW1015" i="64" a="1"/>
  <c r="AW1015" i="64" s="1"/>
  <c r="AX272" i="64"/>
  <c r="AQ2433" i="64"/>
  <c r="AZ7" i="861"/>
  <c r="BA2" i="861"/>
  <c r="AZ1" i="861"/>
  <c r="AX18" i="864"/>
  <c r="AX17" i="864"/>
  <c r="AX16" i="864"/>
  <c r="AY19" i="864"/>
  <c r="AW53" i="863" a="1"/>
  <c r="AW53" i="863" s="1"/>
  <c r="AW51" i="863" a="1"/>
  <c r="AW51" i="863" s="1"/>
  <c r="AW49" i="863" a="1"/>
  <c r="AW49" i="863" s="1"/>
  <c r="AX43" i="863" a="1"/>
  <c r="AX43" i="863" s="1"/>
  <c r="AX41" i="863" a="1"/>
  <c r="AX41" i="863" s="1"/>
  <c r="AX40" i="863" a="1"/>
  <c r="AX40" i="863" s="1"/>
  <c r="AX39" i="863" a="1"/>
  <c r="AX39" i="863" s="1"/>
  <c r="AX42" i="863" a="1"/>
  <c r="AX42" i="863" s="1"/>
  <c r="AX32" i="863"/>
  <c r="AX29" i="863"/>
  <c r="AX30" i="863"/>
  <c r="AY2" i="863"/>
  <c r="AY31" i="863" s="1"/>
  <c r="AW34" i="863"/>
  <c r="O1" i="860"/>
  <c r="O2" i="860"/>
  <c r="AL2" i="860"/>
  <c r="AK7" i="860"/>
  <c r="AK3" i="860"/>
  <c r="AK4" i="860" s="1"/>
  <c r="AK1" i="860"/>
  <c r="AP2476" i="64"/>
  <c r="AQ2474" i="64"/>
  <c r="AQ2453" i="64"/>
  <c r="AQ2455" i="64" s="1"/>
  <c r="E202" i="64"/>
  <c r="E2604" i="64"/>
  <c r="G2604" i="64" s="1"/>
  <c r="E2612" i="64"/>
  <c r="E2611" i="64"/>
  <c r="E2610" i="64"/>
  <c r="B2609" i="64"/>
  <c r="E2609" i="64"/>
  <c r="B2608" i="64"/>
  <c r="E2608" i="64"/>
  <c r="G2608" i="64" s="1"/>
  <c r="E2607" i="64"/>
  <c r="E2606" i="64"/>
  <c r="E2605" i="64"/>
  <c r="G2605" i="64" s="1"/>
  <c r="E2603" i="64"/>
  <c r="G2603" i="64" s="1"/>
  <c r="E2602" i="64"/>
  <c r="G2602" i="64" s="1"/>
  <c r="E2601" i="64"/>
  <c r="G2601" i="64" s="1"/>
  <c r="E2599" i="64"/>
  <c r="E2544" i="64"/>
  <c r="E2543" i="64"/>
  <c r="E2542" i="64"/>
  <c r="B2541" i="64"/>
  <c r="E2541" i="64"/>
  <c r="R2540" i="64"/>
  <c r="S2541" i="64" s="1"/>
  <c r="B2540" i="64"/>
  <c r="E2540" i="64"/>
  <c r="G2540" i="64" s="1"/>
  <c r="K2539" i="64"/>
  <c r="E2539" i="64"/>
  <c r="E2538" i="64"/>
  <c r="E2537" i="64"/>
  <c r="E2536" i="64"/>
  <c r="G2536" i="64" s="1"/>
  <c r="E2535" i="64"/>
  <c r="G2535" i="64" s="1"/>
  <c r="E2534" i="64"/>
  <c r="G2534" i="64" s="1"/>
  <c r="E2533" i="64"/>
  <c r="G2533" i="64" s="1"/>
  <c r="E2531" i="64"/>
  <c r="E2512" i="64"/>
  <c r="E2511" i="64"/>
  <c r="E2510" i="64"/>
  <c r="E2509" i="64"/>
  <c r="E2508" i="64"/>
  <c r="E2507" i="64"/>
  <c r="E2506" i="64"/>
  <c r="E2505" i="64"/>
  <c r="E2504" i="64"/>
  <c r="G2504" i="64" s="1"/>
  <c r="E2503" i="64"/>
  <c r="G2503" i="64" s="1"/>
  <c r="K2502" i="64"/>
  <c r="E2502" i="64"/>
  <c r="E2501" i="64"/>
  <c r="E2500" i="64"/>
  <c r="E2499" i="64"/>
  <c r="G2499" i="64" s="1"/>
  <c r="E2498" i="64"/>
  <c r="G2498" i="64" s="1"/>
  <c r="E2497" i="64"/>
  <c r="G2497" i="64" s="1"/>
  <c r="AM1016" i="64" a="1"/>
  <c r="AM1398" i="64"/>
  <c r="AV1375" i="64" a="1"/>
  <c r="AX1420" i="64"/>
  <c r="AM1268" i="64" a="1"/>
  <c r="AM1805" i="64" a="1"/>
  <c r="AX1532" i="64"/>
  <c r="AW1016" i="64" a="1"/>
  <c r="AW2378" i="64" a="1"/>
  <c r="AW1805" i="64" a="1"/>
  <c r="AM2378" i="64" a="1"/>
  <c r="AW1156" i="64" a="1"/>
  <c r="AM1156" i="64" a="1"/>
  <c r="AX1509" i="64"/>
  <c r="AW1373" i="64" a="1"/>
  <c r="AU1376" i="64" a="1"/>
  <c r="AM1200" i="64" a="1"/>
  <c r="AX1487" i="64"/>
  <c r="AW1268" i="64" a="1"/>
  <c r="AM425" i="64" a="1"/>
  <c r="AW2220" i="64" a="1"/>
  <c r="AW1561" i="64" a="1"/>
  <c r="AM1561" i="64" a="1"/>
  <c r="AM1373" i="64" a="1"/>
  <c r="AW1200" i="64" a="1"/>
  <c r="AN1375" i="64" a="1"/>
  <c r="AO1376" i="64" a="1"/>
  <c r="AW425" i="64" a="1"/>
  <c r="AX1443" i="64"/>
  <c r="AW1398" i="64"/>
  <c r="AX1465" i="64"/>
  <c r="AM2220" i="64" a="1"/>
  <c r="AY2838" i="64" l="1" a="1"/>
  <c r="AY2838" i="64" s="1"/>
  <c r="AY2839" i="64" a="1"/>
  <c r="AY2839" i="64" s="1"/>
  <c r="AX2840" i="64"/>
  <c r="AY53" i="64" a="1"/>
  <c r="AY53" i="64" s="1"/>
  <c r="AY51" i="64" a="1"/>
  <c r="AY51" i="64" s="1"/>
  <c r="AY52" i="64" a="1"/>
  <c r="AY52" i="64" s="1"/>
  <c r="AY50" i="64" s="1" a="1"/>
  <c r="AY50" i="64" s="1"/>
  <c r="AY3310" i="64" a="1"/>
  <c r="AY3310" i="64" s="1"/>
  <c r="AY3289" i="64" a="1"/>
  <c r="AY3289" i="64" s="1"/>
  <c r="AI20" i="861"/>
  <c r="AY1441" i="64" a="1"/>
  <c r="AY1441" i="64" s="1"/>
  <c r="AY1442" i="64" a="1"/>
  <c r="AY1442" i="64" s="1"/>
  <c r="AY1530" i="64" a="1"/>
  <c r="AY1530" i="64" s="1"/>
  <c r="AY1531" i="64" a="1"/>
  <c r="AY1531" i="64" s="1"/>
  <c r="AY1486" i="64" a="1"/>
  <c r="AY1486" i="64" s="1"/>
  <c r="AY1508" i="64" a="1"/>
  <c r="AY1508" i="64" s="1"/>
  <c r="AY1419" i="64" a="1"/>
  <c r="AY1419" i="64" s="1"/>
  <c r="AY1464" i="64" a="1"/>
  <c r="AY1464" i="64" s="1"/>
  <c r="AN661" i="64"/>
  <c r="AN665" i="64" s="1"/>
  <c r="AM670" i="64"/>
  <c r="AM674" i="64" s="1"/>
  <c r="AM666" i="64"/>
  <c r="AY673" i="64" a="1"/>
  <c r="AY673" i="64" s="1"/>
  <c r="AY669" i="64" a="1"/>
  <c r="AY669" i="64" s="1"/>
  <c r="AY663" i="64" a="1"/>
  <c r="AY663" i="64" s="1"/>
  <c r="AY664" i="64" s="1"/>
  <c r="AX20" i="864"/>
  <c r="AX89" i="861" s="1"/>
  <c r="AX90" i="861" s="1"/>
  <c r="AX21" i="863"/>
  <c r="AX33" i="863"/>
  <c r="AX17" i="863" s="1"/>
  <c r="AX29" i="861" s="1"/>
  <c r="AX44" i="863"/>
  <c r="AM480" i="64"/>
  <c r="BA2" i="64"/>
  <c r="AZ1" i="64"/>
  <c r="AZ7" i="64"/>
  <c r="AY4" i="64"/>
  <c r="AZ3" i="64"/>
  <c r="AN471" i="64"/>
  <c r="AM478" i="64"/>
  <c r="AK522" i="64"/>
  <c r="AJ529" i="64"/>
  <c r="BA2" i="864"/>
  <c r="AZ7" i="864"/>
  <c r="AZ7" i="863"/>
  <c r="AY4" i="864"/>
  <c r="AY4" i="863"/>
  <c r="AZ3" i="863"/>
  <c r="AZ3" i="864"/>
  <c r="AZ1" i="864"/>
  <c r="AZ1" i="863"/>
  <c r="BA3" i="861"/>
  <c r="AZ4" i="861"/>
  <c r="AO1126" i="64"/>
  <c r="AO1127" i="64" s="1"/>
  <c r="AN140" i="64"/>
  <c r="AN1124" i="64"/>
  <c r="AO157" i="64"/>
  <c r="AO158" i="64" s="1"/>
  <c r="AN1109" i="64"/>
  <c r="AN155" i="64"/>
  <c r="AM1975" i="64"/>
  <c r="AM425" i="64"/>
  <c r="AM1268" i="64"/>
  <c r="AM1275" i="64" s="1"/>
  <c r="AM1373" i="64"/>
  <c r="AM1561" i="64"/>
  <c r="AM2378" i="64"/>
  <c r="AM2387" i="64" s="1"/>
  <c r="AM1200" i="64"/>
  <c r="AO1376" i="64"/>
  <c r="AM2220" i="64"/>
  <c r="AM2222" i="64" s="1"/>
  <c r="AM1805" i="64"/>
  <c r="AM1807" i="64" s="1"/>
  <c r="AM1016" i="64"/>
  <c r="AM1156" i="64"/>
  <c r="AN1375" i="64"/>
  <c r="AM137" i="64"/>
  <c r="AM152" i="64"/>
  <c r="AM1119" i="64"/>
  <c r="AM1104" i="64"/>
  <c r="AM1107" i="64"/>
  <c r="AM1122" i="64"/>
  <c r="AM1325" i="64"/>
  <c r="AM1326" i="64" s="1"/>
  <c r="AM1328" i="64" s="1"/>
  <c r="AM375" i="64"/>
  <c r="AM377" i="64" s="1"/>
  <c r="AM151" i="64"/>
  <c r="AM136" i="64"/>
  <c r="AK272" i="64"/>
  <c r="AM1123" i="64"/>
  <c r="AM1108" i="64"/>
  <c r="AL500" i="64" a="1"/>
  <c r="AL500" i="64" s="1"/>
  <c r="AL793" i="64" a="1"/>
  <c r="AL793" i="64" s="1"/>
  <c r="AL131" i="64" a="1"/>
  <c r="AL131" i="64" s="1"/>
  <c r="AL132" i="64" a="1"/>
  <c r="AL132" i="64" s="1"/>
  <c r="AL121" i="64" a="1"/>
  <c r="AL121" i="64" s="1"/>
  <c r="AL1113" i="64" a="1"/>
  <c r="AL1113" i="64" s="1"/>
  <c r="AL1098" i="64" a="1"/>
  <c r="AL1098" i="64" s="1"/>
  <c r="AL1057" i="64" a="1"/>
  <c r="AL1057" i="64" s="1"/>
  <c r="AL449" i="64" a="1"/>
  <c r="AL449" i="64" s="1"/>
  <c r="AL480" i="64" s="1"/>
  <c r="AL1199" i="64" a="1"/>
  <c r="AL1199" i="64" s="1"/>
  <c r="AL1327" i="64" a="1"/>
  <c r="AL1327" i="64" s="1"/>
  <c r="AL782" i="64" a="1"/>
  <c r="AL782" i="64" s="1"/>
  <c r="AL129" i="64" a="1"/>
  <c r="AL129" i="64" s="1"/>
  <c r="AL128" i="64" a="1"/>
  <c r="AL128" i="64" s="1"/>
  <c r="AL120" i="64" a="1"/>
  <c r="AL120" i="64" s="1"/>
  <c r="AL1116" i="64" a="1"/>
  <c r="AL1116" i="64" s="1"/>
  <c r="AL1082" i="64" a="1"/>
  <c r="AL1082" i="64" s="1"/>
  <c r="AL1090" i="64" s="1"/>
  <c r="AL221" i="64" a="1"/>
  <c r="AL221" i="64" s="1"/>
  <c r="AL1973" i="64" a="1"/>
  <c r="AL1973" i="64" s="1"/>
  <c r="AL373" i="64" a="1"/>
  <c r="AL373" i="64" s="1"/>
  <c r="AL1267" i="64" a="1"/>
  <c r="AL1267" i="64" s="1"/>
  <c r="AL2379" i="64" a="1"/>
  <c r="AL2379" i="64" s="1"/>
  <c r="AL2221" i="64" a="1"/>
  <c r="AL2221" i="64" s="1"/>
  <c r="AL143" i="64" a="1"/>
  <c r="AL143" i="64" s="1"/>
  <c r="AL123" i="64" a="1"/>
  <c r="AL123" i="64" s="1"/>
  <c r="AL1112" i="64" a="1"/>
  <c r="AL1112" i="64" s="1"/>
  <c r="AL1083" i="64" a="1"/>
  <c r="AL1083" i="64" s="1"/>
  <c r="AL1091" i="64" s="1"/>
  <c r="AL344" i="64" a="1"/>
  <c r="AL344" i="64" s="1"/>
  <c r="AL122" i="64" a="1"/>
  <c r="AL122" i="64" s="1"/>
  <c r="AL325" i="64" a="1"/>
  <c r="AL325" i="64" s="1"/>
  <c r="AL1974" i="64" a="1"/>
  <c r="AL1974" i="64" s="1"/>
  <c r="AL1560" i="64" a="1"/>
  <c r="AL1560" i="64" s="1"/>
  <c r="AL144" i="64" a="1"/>
  <c r="AL144" i="64" s="1"/>
  <c r="AL1115" i="64" a="1"/>
  <c r="AL1115" i="64" s="1"/>
  <c r="AL1084" i="64" a="1"/>
  <c r="AL1084" i="64" s="1"/>
  <c r="AL1092" i="64" s="1"/>
  <c r="AL1372" i="64" a="1"/>
  <c r="AL1372" i="64" s="1"/>
  <c r="AL1019" i="64" a="1"/>
  <c r="AL1019" i="64" s="1"/>
  <c r="AL1157" i="64" a="1"/>
  <c r="AL1157" i="64" s="1"/>
  <c r="AL1081" i="64" a="1"/>
  <c r="AL1081" i="64" s="1"/>
  <c r="AL1089" i="64" s="1"/>
  <c r="AL374" i="64" a="1"/>
  <c r="AL374" i="64" s="1"/>
  <c r="AL424" i="64" a="1"/>
  <c r="AL424" i="64" s="1"/>
  <c r="AL799" i="64" a="1"/>
  <c r="AL799" i="64" s="1"/>
  <c r="AL145" i="64" a="1"/>
  <c r="AL145" i="64" s="1"/>
  <c r="AL1397" i="64" a="1"/>
  <c r="AL1397" i="64" s="1"/>
  <c r="AL1114" i="64" a="1"/>
  <c r="AL1114" i="64" s="1"/>
  <c r="AL1085" i="64" a="1"/>
  <c r="AL1085" i="64" s="1"/>
  <c r="AL1093" i="64" s="1"/>
  <c r="AL1806" i="64" a="1"/>
  <c r="AL1806" i="64" s="1"/>
  <c r="AL376" i="64" a="1"/>
  <c r="AL376" i="64" s="1"/>
  <c r="AL1323" i="64" a="1"/>
  <c r="AL1323" i="64" s="1"/>
  <c r="AL785" i="64" a="1"/>
  <c r="AL785" i="64" s="1"/>
  <c r="AL124" i="64" a="1"/>
  <c r="AL124" i="64" s="1"/>
  <c r="AL146" i="64" a="1"/>
  <c r="AL146" i="64" s="1"/>
  <c r="AL1097" i="64" a="1"/>
  <c r="AL1097" i="64" s="1"/>
  <c r="AL1099" i="64" a="1"/>
  <c r="AL1099" i="64" s="1"/>
  <c r="AL1023" i="64" a="1"/>
  <c r="AL1023" i="64" s="1"/>
  <c r="AL1015" i="64" a="1"/>
  <c r="AL1015" i="64" s="1"/>
  <c r="AL1804" i="64" a="1"/>
  <c r="AL1804" i="64" s="1"/>
  <c r="AL2219" i="64" a="1"/>
  <c r="AL2219" i="64" s="1"/>
  <c r="AL1324" i="64" a="1"/>
  <c r="AL1324" i="64" s="1"/>
  <c r="AL1639" i="64" a="1"/>
  <c r="AL1639" i="64" s="1"/>
  <c r="AL147" i="64" a="1"/>
  <c r="AL147" i="64" s="1"/>
  <c r="AL359" i="64" a="1"/>
  <c r="AL359" i="64" s="1"/>
  <c r="AL1101" i="64" a="1"/>
  <c r="AL1101" i="64" s="1"/>
  <c r="AL1100" i="64" a="1"/>
  <c r="AL1100" i="64" s="1"/>
  <c r="AL312" i="64" a="1"/>
  <c r="AL312" i="64" s="1"/>
  <c r="AL130" i="64" a="1"/>
  <c r="AL130" i="64" s="1"/>
  <c r="AM150" i="64"/>
  <c r="AM125" i="64"/>
  <c r="AM135" i="64"/>
  <c r="AM139" i="64"/>
  <c r="AM154" i="64"/>
  <c r="AN1024" i="64"/>
  <c r="AN1020" i="64"/>
  <c r="AN1170" i="64"/>
  <c r="AN1165" i="64"/>
  <c r="AM1105" i="64"/>
  <c r="AM1120" i="64"/>
  <c r="AM1106" i="64"/>
  <c r="AM1121" i="64"/>
  <c r="AM153" i="64"/>
  <c r="AM138" i="64"/>
  <c r="AT82" i="861"/>
  <c r="AW1966" i="64"/>
  <c r="AW1975" i="64" s="1"/>
  <c r="AT57" i="861"/>
  <c r="AU42" i="861"/>
  <c r="AS57" i="861"/>
  <c r="AX1974" i="64" a="1"/>
  <c r="AX1974" i="64" s="1"/>
  <c r="AX1973" i="64" a="1"/>
  <c r="AX1973" i="64" s="1"/>
  <c r="AW1373" i="64"/>
  <c r="AW1805" i="64"/>
  <c r="AW1807" i="64" s="1"/>
  <c r="AX1806" i="64" a="1"/>
  <c r="AX1806" i="64" s="1"/>
  <c r="AX1804" i="64" a="1"/>
  <c r="AX1804" i="64" s="1"/>
  <c r="AX374" i="64" a="1"/>
  <c r="AX374" i="64" s="1"/>
  <c r="AX376" i="64" a="1"/>
  <c r="AX376" i="64" s="1"/>
  <c r="AW375" i="64"/>
  <c r="AW377" i="64" s="1"/>
  <c r="AX449" i="64" a="1"/>
  <c r="AX449" i="64" s="1"/>
  <c r="AX373" i="64" a="1"/>
  <c r="AX373" i="64" s="1"/>
  <c r="AX500" i="64" a="1"/>
  <c r="AX500" i="64" s="1"/>
  <c r="AW1561" i="64"/>
  <c r="AW425" i="64"/>
  <c r="AX424" i="64" a="1"/>
  <c r="AX424" i="64" s="1"/>
  <c r="AX1560" i="64" a="1"/>
  <c r="AX1560" i="64" s="1"/>
  <c r="AW1268" i="64"/>
  <c r="AW1200" i="64"/>
  <c r="AX1199" i="64" a="1"/>
  <c r="AX1199" i="64" s="1"/>
  <c r="AX1267" i="64" a="1"/>
  <c r="AX1267" i="64" s="1"/>
  <c r="AV1275" i="64"/>
  <c r="AW2378" i="64"/>
  <c r="AW2387" i="64" s="1"/>
  <c r="AX2379" i="64" a="1"/>
  <c r="AX2379" i="64" s="1"/>
  <c r="BJ2409" i="64"/>
  <c r="AW1156" i="64"/>
  <c r="AW2220" i="64"/>
  <c r="AW2222" i="64" s="1"/>
  <c r="AX2219" i="64" a="1"/>
  <c r="AX2219" i="64" s="1"/>
  <c r="AX1157" i="64" a="1"/>
  <c r="AX1157" i="64" s="1"/>
  <c r="AV1165" i="64"/>
  <c r="AV1170" i="64"/>
  <c r="AX1327" i="64" a="1"/>
  <c r="AX1327" i="64" s="1"/>
  <c r="AX2221" i="64" a="1"/>
  <c r="AX2221" i="64" s="1"/>
  <c r="AW1325" i="64"/>
  <c r="AW1326" i="64" s="1"/>
  <c r="AW1328" i="64" s="1"/>
  <c r="AX1323" i="64" a="1"/>
  <c r="AX1323" i="64" s="1"/>
  <c r="AX1324" i="64" a="1"/>
  <c r="AX1324" i="64" s="1"/>
  <c r="AX793" i="64" a="1"/>
  <c r="AX793" i="64" s="1"/>
  <c r="AX782" i="64" a="1"/>
  <c r="AX782" i="64" s="1"/>
  <c r="AX785" i="64" a="1"/>
  <c r="AX785" i="64" s="1"/>
  <c r="AX799" i="64" a="1"/>
  <c r="AX799" i="64" s="1"/>
  <c r="AX124" i="64" a="1"/>
  <c r="AX124" i="64" s="1"/>
  <c r="AX1639" i="64" a="1"/>
  <c r="AX1639" i="64" s="1"/>
  <c r="AW139" i="64"/>
  <c r="AW154" i="64"/>
  <c r="AW150" i="64"/>
  <c r="AW152" i="64"/>
  <c r="AW153" i="64"/>
  <c r="AW136" i="64"/>
  <c r="AW151" i="64"/>
  <c r="AW135" i="64"/>
  <c r="AW137" i="64"/>
  <c r="AW138" i="64"/>
  <c r="AV140" i="64"/>
  <c r="AX144" i="64" a="1"/>
  <c r="AX144" i="64" s="1"/>
  <c r="AX146" i="64" a="1"/>
  <c r="AX146" i="64" s="1"/>
  <c r="AX143" i="64" a="1"/>
  <c r="AX143" i="64" s="1"/>
  <c r="AX130" i="64" a="1"/>
  <c r="AX130" i="64" s="1"/>
  <c r="AX129" i="64" a="1"/>
  <c r="AX129" i="64" s="1"/>
  <c r="AX145" i="64" a="1"/>
  <c r="AX145" i="64" s="1"/>
  <c r="AX147" i="64" a="1"/>
  <c r="AX147" i="64" s="1"/>
  <c r="AX131" i="64" a="1"/>
  <c r="AX131" i="64" s="1"/>
  <c r="AX132" i="64" a="1"/>
  <c r="AX132" i="64" s="1"/>
  <c r="AX128" i="64" a="1"/>
  <c r="AX128" i="64" s="1"/>
  <c r="AS157" i="64"/>
  <c r="AS158" i="64" s="1"/>
  <c r="AQ158" i="64"/>
  <c r="AT155" i="64"/>
  <c r="AX359" i="64" a="1"/>
  <c r="AX359" i="64" s="1"/>
  <c r="AX123" i="64" a="1"/>
  <c r="AX123" i="64" s="1"/>
  <c r="AX122" i="64" a="1"/>
  <c r="AX122" i="64" s="1"/>
  <c r="AX121" i="64" a="1"/>
  <c r="AX121" i="64" s="1"/>
  <c r="AX120" i="64" a="1"/>
  <c r="AX120" i="64" s="1"/>
  <c r="AW125" i="64"/>
  <c r="AX1397" i="64" a="1"/>
  <c r="AX1397" i="64" s="1"/>
  <c r="AU1126" i="64"/>
  <c r="AW1122" i="64"/>
  <c r="AW1121" i="64"/>
  <c r="AW1120" i="64"/>
  <c r="AV1124" i="64"/>
  <c r="AW1119" i="64"/>
  <c r="AW1123" i="64"/>
  <c r="AX1114" i="64" a="1"/>
  <c r="AX1114" i="64" s="1"/>
  <c r="AX1113" i="64" a="1"/>
  <c r="AX1113" i="64" s="1"/>
  <c r="AX1116" i="64" a="1"/>
  <c r="AX1116" i="64" s="1"/>
  <c r="AX1115" i="64" a="1"/>
  <c r="AX1115" i="64" s="1"/>
  <c r="AX1112" i="64" a="1"/>
  <c r="AX1112" i="64" s="1"/>
  <c r="AV1109" i="64"/>
  <c r="AW1105" i="64"/>
  <c r="AW1108" i="64"/>
  <c r="AW1107" i="64"/>
  <c r="AW1106" i="64"/>
  <c r="AX1081" i="64" a="1"/>
  <c r="AX1081" i="64" s="1"/>
  <c r="AX1089" i="64" s="1"/>
  <c r="AX1098" i="64" a="1"/>
  <c r="AX1098" i="64" s="1"/>
  <c r="AX1082" i="64" a="1"/>
  <c r="AX1082" i="64" s="1"/>
  <c r="AX1090" i="64" s="1"/>
  <c r="AX1097" i="64" a="1"/>
  <c r="AX1097" i="64" s="1"/>
  <c r="AX1083" i="64" a="1"/>
  <c r="AX1083" i="64" s="1"/>
  <c r="AX1091" i="64" s="1"/>
  <c r="AX1084" i="64" a="1"/>
  <c r="AX1084" i="64" s="1"/>
  <c r="AX1092" i="64" s="1"/>
  <c r="AX1085" i="64" a="1"/>
  <c r="AX1085" i="64" s="1"/>
  <c r="AX1093" i="64" s="1"/>
  <c r="AX1099" i="64" a="1"/>
  <c r="AX1099" i="64" s="1"/>
  <c r="AX1100" i="64" a="1"/>
  <c r="AX1100" i="64" s="1"/>
  <c r="AX1101" i="64" a="1"/>
  <c r="AX1101" i="64" s="1"/>
  <c r="AW1104" i="64"/>
  <c r="AX221" i="64" a="1"/>
  <c r="AX221" i="64" s="1"/>
  <c r="AU1376" i="64"/>
  <c r="AV1375" i="64"/>
  <c r="AX344" i="64" a="1"/>
  <c r="AX344" i="64" s="1"/>
  <c r="AX1372" i="64" a="1"/>
  <c r="AX1372" i="64" s="1"/>
  <c r="AX1057" i="64" a="1"/>
  <c r="AX1057" i="64" s="1"/>
  <c r="AX312" i="64" a="1"/>
  <c r="AX312" i="64" s="1"/>
  <c r="AX325" i="64" a="1"/>
  <c r="AX325" i="64" s="1"/>
  <c r="AV1020" i="64"/>
  <c r="AW1016" i="64"/>
  <c r="AW1024" i="64" s="1"/>
  <c r="AX1023" i="64" a="1"/>
  <c r="AX1023" i="64" s="1"/>
  <c r="AX1019" i="64" a="1"/>
  <c r="AX1019" i="64" s="1"/>
  <c r="AX1015" i="64" a="1"/>
  <c r="AX1015" i="64" s="1"/>
  <c r="AY272" i="64"/>
  <c r="AR2433" i="64"/>
  <c r="AX53" i="863" a="1"/>
  <c r="AX53" i="863" s="1"/>
  <c r="AX51" i="863" a="1"/>
  <c r="AX51" i="863" s="1"/>
  <c r="AX49" i="863" a="1"/>
  <c r="AX49" i="863" s="1"/>
  <c r="AY18" i="864"/>
  <c r="AY16" i="864"/>
  <c r="AY17" i="864"/>
  <c r="AZ19" i="864"/>
  <c r="AY43" i="863" a="1"/>
  <c r="AY43" i="863" s="1"/>
  <c r="AY42" i="863" a="1"/>
  <c r="AY42" i="863" s="1"/>
  <c r="AY30" i="863"/>
  <c r="AY39" i="863" a="1"/>
  <c r="AY39" i="863" s="1"/>
  <c r="AY41" i="863" a="1"/>
  <c r="AY41" i="863" s="1"/>
  <c r="AY40" i="863" a="1"/>
  <c r="AY40" i="863" s="1"/>
  <c r="AY29" i="863"/>
  <c r="AZ2" i="863"/>
  <c r="AZ31" i="863" s="1"/>
  <c r="AY32" i="863"/>
  <c r="AX34" i="863"/>
  <c r="BB2" i="861"/>
  <c r="BA1" i="861"/>
  <c r="BA7" i="861"/>
  <c r="AM2" i="860"/>
  <c r="AL1" i="860"/>
  <c r="AL7" i="860"/>
  <c r="AL3" i="860"/>
  <c r="AL4" i="860" s="1"/>
  <c r="AR2474" i="64"/>
  <c r="AQ2476" i="64"/>
  <c r="AR2453" i="64"/>
  <c r="AR2455" i="64" s="1"/>
  <c r="AL2220" i="64" a="1"/>
  <c r="AL1200" i="64" a="1"/>
  <c r="AX1156" i="64" a="1"/>
  <c r="AL1156" i="64" a="1"/>
  <c r="AL1268" i="64" a="1"/>
  <c r="AX1016" i="64" a="1"/>
  <c r="AM1375" i="64" a="1"/>
  <c r="AX1200" i="64" a="1"/>
  <c r="AX1268" i="64" a="1"/>
  <c r="AY1443" i="64"/>
  <c r="AY1532" i="64"/>
  <c r="AL2378" i="64" a="1"/>
  <c r="AL425" i="64" a="1"/>
  <c r="AY1465" i="64"/>
  <c r="AX2220" i="64" a="1"/>
  <c r="AW1375" i="64" a="1"/>
  <c r="AX1805" i="64" a="1"/>
  <c r="AN1376" i="64" a="1"/>
  <c r="AL1805" i="64" a="1"/>
  <c r="AL1373" i="64" a="1"/>
  <c r="AL1016" i="64" a="1"/>
  <c r="AX1561" i="64" a="1"/>
  <c r="AX2378" i="64" a="1"/>
  <c r="AY1420" i="64"/>
  <c r="AX425" i="64" a="1"/>
  <c r="AY1487" i="64"/>
  <c r="AX1373" i="64" a="1"/>
  <c r="AY1509" i="64"/>
  <c r="AL1398" i="64"/>
  <c r="AX1398" i="64"/>
  <c r="AL1561" i="64" a="1"/>
  <c r="AV1376" i="64" a="1"/>
  <c r="AY2840" i="64" l="1"/>
  <c r="AZ2838" i="64" a="1"/>
  <c r="AZ2838" i="64" s="1"/>
  <c r="AZ2839" i="64" a="1"/>
  <c r="AZ2839" i="64" s="1"/>
  <c r="AZ53" i="64" a="1"/>
  <c r="AZ53" i="64" s="1"/>
  <c r="AZ51" i="64" a="1"/>
  <c r="AZ51" i="64" s="1"/>
  <c r="AZ52" i="64" a="1"/>
  <c r="AZ52" i="64" s="1"/>
  <c r="AZ50" i="64" s="1" a="1"/>
  <c r="AZ50" i="64" s="1"/>
  <c r="AZ3310" i="64" a="1"/>
  <c r="AZ3310" i="64" s="1"/>
  <c r="AZ3289" i="64" a="1"/>
  <c r="AZ3289" i="64" s="1"/>
  <c r="AZ1441" i="64" a="1"/>
  <c r="AZ1441" i="64" s="1"/>
  <c r="AZ1442" i="64" a="1"/>
  <c r="AZ1442" i="64" s="1"/>
  <c r="AZ1530" i="64" a="1"/>
  <c r="AZ1530" i="64" s="1"/>
  <c r="AZ1531" i="64" a="1"/>
  <c r="AZ1531" i="64" s="1"/>
  <c r="AZ1486" i="64" a="1"/>
  <c r="AZ1486" i="64" s="1"/>
  <c r="AZ1508" i="64" a="1"/>
  <c r="AZ1508" i="64" s="1"/>
  <c r="AZ1419" i="64" a="1"/>
  <c r="AZ1419" i="64" s="1"/>
  <c r="AZ1464" i="64" a="1"/>
  <c r="AZ1464" i="64" s="1"/>
  <c r="AZ673" i="64" a="1"/>
  <c r="AZ673" i="64" s="1"/>
  <c r="AZ669" i="64" a="1"/>
  <c r="AZ669" i="64" s="1"/>
  <c r="AZ663" i="64" a="1"/>
  <c r="AZ663" i="64" s="1"/>
  <c r="AZ664" i="64" s="1"/>
  <c r="AN670" i="64"/>
  <c r="AN674" i="64" s="1"/>
  <c r="AN666" i="64"/>
  <c r="AO661" i="64"/>
  <c r="AO665" i="64" s="1"/>
  <c r="AY20" i="864"/>
  <c r="AY89" i="861" s="1"/>
  <c r="AY90" i="861" s="1"/>
  <c r="AY33" i="863"/>
  <c r="AY17" i="863" s="1"/>
  <c r="AY29" i="861" s="1"/>
  <c r="AY21" i="863"/>
  <c r="AY44" i="863"/>
  <c r="BA1" i="64"/>
  <c r="BB2" i="64"/>
  <c r="AZ4" i="64"/>
  <c r="BA7" i="64"/>
  <c r="BA3" i="64"/>
  <c r="AL523" i="64"/>
  <c r="AL531" i="64" s="1"/>
  <c r="AK529" i="64"/>
  <c r="AO472" i="64"/>
  <c r="AN478" i="64"/>
  <c r="AN480" i="64"/>
  <c r="BB2" i="864"/>
  <c r="AZ4" i="864"/>
  <c r="AZ4" i="863"/>
  <c r="BA7" i="863"/>
  <c r="BA7" i="864"/>
  <c r="BA1" i="864"/>
  <c r="BA1" i="863"/>
  <c r="BA3" i="864"/>
  <c r="BA3" i="863"/>
  <c r="AN157" i="64"/>
  <c r="AN158" i="64" s="1"/>
  <c r="BB3" i="861"/>
  <c r="AN1126" i="64"/>
  <c r="AN1127" i="64" s="1"/>
  <c r="BA4" i="861"/>
  <c r="AM140" i="64"/>
  <c r="AM155" i="64"/>
  <c r="AM1109" i="64"/>
  <c r="AM1124" i="64"/>
  <c r="AL1561" i="64"/>
  <c r="AL1156" i="64"/>
  <c r="AL2378" i="64"/>
  <c r="AL2387" i="64" s="1"/>
  <c r="AL1016" i="64"/>
  <c r="AL1373" i="64"/>
  <c r="AL1268" i="64"/>
  <c r="AL1275" i="64" s="1"/>
  <c r="AN1376" i="64"/>
  <c r="AM1375" i="64"/>
  <c r="AL2220" i="64"/>
  <c r="AL2222" i="64" s="1"/>
  <c r="AL1805" i="64"/>
  <c r="AL1807" i="64" s="1"/>
  <c r="AL425" i="64"/>
  <c r="AL1200" i="64"/>
  <c r="AL1104" i="64"/>
  <c r="AL1119" i="64"/>
  <c r="AL1120" i="64"/>
  <c r="AL1105" i="64"/>
  <c r="AL1108" i="64"/>
  <c r="AL1123" i="64"/>
  <c r="AL125" i="64"/>
  <c r="AL150" i="64"/>
  <c r="AL135" i="64"/>
  <c r="AL137" i="64"/>
  <c r="AL152" i="64"/>
  <c r="AJ272" i="64"/>
  <c r="AL138" i="64"/>
  <c r="AL153" i="64"/>
  <c r="AL136" i="64"/>
  <c r="AL151" i="64"/>
  <c r="AK373" i="64" a="1"/>
  <c r="AK373" i="64" s="1"/>
  <c r="AK424" i="64" a="1"/>
  <c r="AK424" i="64" s="1"/>
  <c r="AK1199" i="64" a="1"/>
  <c r="AK1199" i="64" s="1"/>
  <c r="AK2379" i="64" a="1"/>
  <c r="AK2379" i="64" s="1"/>
  <c r="AK1324" i="64" a="1"/>
  <c r="AK1324" i="64" s="1"/>
  <c r="AK147" i="64" a="1"/>
  <c r="AK147" i="64" s="1"/>
  <c r="AK121" i="64" a="1"/>
  <c r="AK121" i="64" s="1"/>
  <c r="AK1116" i="64" a="1"/>
  <c r="AK1116" i="64" s="1"/>
  <c r="AK1098" i="64" a="1"/>
  <c r="AK1098" i="64" s="1"/>
  <c r="AK1057" i="64" a="1"/>
  <c r="AK1057" i="64" s="1"/>
  <c r="AK130" i="64" a="1"/>
  <c r="AK130" i="64" s="1"/>
  <c r="AK120" i="64" a="1"/>
  <c r="AK120" i="64" s="1"/>
  <c r="AK1082" i="64" a="1"/>
  <c r="AK1082" i="64" s="1"/>
  <c r="AK1090" i="64" s="1"/>
  <c r="AK344" i="64" a="1"/>
  <c r="AK344" i="64" s="1"/>
  <c r="AK1267" i="64" a="1"/>
  <c r="AK1267" i="64" s="1"/>
  <c r="AK1112" i="64" a="1"/>
  <c r="AK1112" i="64" s="1"/>
  <c r="AK799" i="64" a="1"/>
  <c r="AK799" i="64" s="1"/>
  <c r="AK131" i="64" a="1"/>
  <c r="AK131" i="64" s="1"/>
  <c r="AK128" i="64" a="1"/>
  <c r="AK128" i="64" s="1"/>
  <c r="AK359" i="64" a="1"/>
  <c r="AK359" i="64" s="1"/>
  <c r="AK1115" i="64" a="1"/>
  <c r="AK1115" i="64" s="1"/>
  <c r="AK376" i="64" a="1"/>
  <c r="AK376" i="64" s="1"/>
  <c r="AK2219" i="64" a="1"/>
  <c r="AK2219" i="64" s="1"/>
  <c r="AK1327" i="64" a="1"/>
  <c r="AK1327" i="64" s="1"/>
  <c r="AK785" i="64" a="1"/>
  <c r="AK785" i="64" s="1"/>
  <c r="AK129" i="64" a="1"/>
  <c r="AK129" i="64" s="1"/>
  <c r="AK132" i="64" a="1"/>
  <c r="AK132" i="64" s="1"/>
  <c r="AK1114" i="64" a="1"/>
  <c r="AK1114" i="64" s="1"/>
  <c r="AK1084" i="64" a="1"/>
  <c r="AK1084" i="64" s="1"/>
  <c r="AK1092" i="64" s="1"/>
  <c r="AK1372" i="64" a="1"/>
  <c r="AK1372" i="64" s="1"/>
  <c r="AK1023" i="64" a="1"/>
  <c r="AK1023" i="64" s="1"/>
  <c r="AK1639" i="64" a="1"/>
  <c r="AK1639" i="64" s="1"/>
  <c r="AK1081" i="64" a="1"/>
  <c r="AK1081" i="64" s="1"/>
  <c r="AK1089" i="64" s="1"/>
  <c r="AK374" i="64" a="1"/>
  <c r="AK374" i="64" s="1"/>
  <c r="AK1157" i="64" a="1"/>
  <c r="AK1157" i="64" s="1"/>
  <c r="AK2221" i="64" a="1"/>
  <c r="AK2221" i="64" s="1"/>
  <c r="AK144" i="64" a="1"/>
  <c r="AK144" i="64" s="1"/>
  <c r="AK1397" i="64" a="1"/>
  <c r="AK1397" i="64" s="1"/>
  <c r="AK1085" i="64" a="1"/>
  <c r="AK1085" i="64" s="1"/>
  <c r="AK1093" i="64" s="1"/>
  <c r="AK312" i="64" a="1"/>
  <c r="AK312" i="64" s="1"/>
  <c r="AK1015" i="64" a="1"/>
  <c r="AK1015" i="64" s="1"/>
  <c r="AK1974" i="64" a="1"/>
  <c r="AK1974" i="64" s="1"/>
  <c r="AK1323" i="64" a="1"/>
  <c r="AK1323" i="64" s="1"/>
  <c r="AK782" i="64" a="1"/>
  <c r="AK782" i="64" s="1"/>
  <c r="AK145" i="64" a="1"/>
  <c r="AK145" i="64" s="1"/>
  <c r="AK1806" i="64" a="1"/>
  <c r="AK1806" i="64" s="1"/>
  <c r="AK500" i="64" a="1"/>
  <c r="AK500" i="64" s="1"/>
  <c r="AK531" i="64" s="1"/>
  <c r="AK143" i="64" a="1"/>
  <c r="AK143" i="64" s="1"/>
  <c r="AK1101" i="64" a="1"/>
  <c r="AK1101" i="64" s="1"/>
  <c r="AK1099" i="64" a="1"/>
  <c r="AK1099" i="64" s="1"/>
  <c r="AK1083" i="64" a="1"/>
  <c r="AK1083" i="64" s="1"/>
  <c r="AK1091" i="64" s="1"/>
  <c r="AK1973" i="64" a="1"/>
  <c r="AK1973" i="64" s="1"/>
  <c r="AK1804" i="64" a="1"/>
  <c r="AK1804" i="64" s="1"/>
  <c r="AK793" i="64" a="1"/>
  <c r="AK793" i="64" s="1"/>
  <c r="AK124" i="64" a="1"/>
  <c r="AK124" i="64" s="1"/>
  <c r="AK146" i="64" a="1"/>
  <c r="AK146" i="64" s="1"/>
  <c r="AK123" i="64" a="1"/>
  <c r="AK123" i="64" s="1"/>
  <c r="AK1097" i="64" a="1"/>
  <c r="AK1097" i="64" s="1"/>
  <c r="AK1100" i="64" a="1"/>
  <c r="AK1100" i="64" s="1"/>
  <c r="AK449" i="64" a="1"/>
  <c r="AK449" i="64" s="1"/>
  <c r="AK480" i="64" s="1"/>
  <c r="AK1560" i="64" a="1"/>
  <c r="AK1560" i="64" s="1"/>
  <c r="AK122" i="64" a="1"/>
  <c r="AK122" i="64" s="1"/>
  <c r="AK1113" i="64" a="1"/>
  <c r="AK1113" i="64" s="1"/>
  <c r="AK221" i="64" a="1"/>
  <c r="AK221" i="64" s="1"/>
  <c r="AK325" i="64" a="1"/>
  <c r="AK325" i="64" s="1"/>
  <c r="AK1019" i="64" a="1"/>
  <c r="AK1019" i="64" s="1"/>
  <c r="AL139" i="64"/>
  <c r="AL154" i="64"/>
  <c r="AL1122" i="64"/>
  <c r="AL1107" i="64"/>
  <c r="AL375" i="64"/>
  <c r="AL377" i="64" s="1"/>
  <c r="AM1165" i="64"/>
  <c r="AM1170" i="64"/>
  <c r="AL1121" i="64"/>
  <c r="AL1106" i="64"/>
  <c r="AL1975" i="64"/>
  <c r="AM1024" i="64"/>
  <c r="AM1020" i="64"/>
  <c r="AL1325" i="64"/>
  <c r="AL1326" i="64" s="1"/>
  <c r="AL1328" i="64" s="1"/>
  <c r="AU82" i="861"/>
  <c r="AV42" i="861"/>
  <c r="AX1966" i="64"/>
  <c r="AX1975" i="64" s="1"/>
  <c r="AU57" i="861"/>
  <c r="AY1974" i="64" a="1"/>
  <c r="AY1974" i="64" s="1"/>
  <c r="AY1973" i="64" a="1"/>
  <c r="AY1973" i="64" s="1"/>
  <c r="AX1373" i="64"/>
  <c r="AX1805" i="64"/>
  <c r="AX1807" i="64" s="1"/>
  <c r="AY1806" i="64" a="1"/>
  <c r="AY1806" i="64" s="1"/>
  <c r="AY1804" i="64" a="1"/>
  <c r="AY1804" i="64" s="1"/>
  <c r="AY376" i="64" a="1"/>
  <c r="AY376" i="64" s="1"/>
  <c r="AY374" i="64" a="1"/>
  <c r="AY374" i="64" s="1"/>
  <c r="AX375" i="64"/>
  <c r="AX377" i="64" s="1"/>
  <c r="AY449" i="64" a="1"/>
  <c r="AY449" i="64" s="1"/>
  <c r="AY373" i="64" a="1"/>
  <c r="AY373" i="64" s="1"/>
  <c r="AY500" i="64" a="1"/>
  <c r="AY500" i="64" s="1"/>
  <c r="AX1561" i="64"/>
  <c r="AX425" i="64"/>
  <c r="AY1560" i="64" a="1"/>
  <c r="AY1560" i="64" s="1"/>
  <c r="AY424" i="64" a="1"/>
  <c r="AY424" i="64" s="1"/>
  <c r="AX1268" i="64"/>
  <c r="AX1200" i="64"/>
  <c r="AY1199" i="64" a="1"/>
  <c r="AY1199" i="64" s="1"/>
  <c r="AY1267" i="64" a="1"/>
  <c r="AY1267" i="64" s="1"/>
  <c r="AW1275" i="64"/>
  <c r="AX2378" i="64"/>
  <c r="AX2387" i="64" s="1"/>
  <c r="AY2379" i="64" a="1"/>
  <c r="AY2379" i="64" s="1"/>
  <c r="BK2409" i="64"/>
  <c r="BJ2411" i="64"/>
  <c r="AX1156" i="64"/>
  <c r="AX2220" i="64"/>
  <c r="AX2222" i="64" s="1"/>
  <c r="AY2219" i="64" a="1"/>
  <c r="AY2219" i="64" s="1"/>
  <c r="AY1157" i="64" a="1"/>
  <c r="AY1157" i="64" s="1"/>
  <c r="AW1165" i="64"/>
  <c r="AW1170" i="64"/>
  <c r="AY1327" i="64" a="1"/>
  <c r="AY1327" i="64" s="1"/>
  <c r="AY2221" i="64" a="1"/>
  <c r="AY2221" i="64" s="1"/>
  <c r="AY1323" i="64" a="1"/>
  <c r="AY1323" i="64" s="1"/>
  <c r="AY1324" i="64" a="1"/>
  <c r="AY1324" i="64" s="1"/>
  <c r="AX1325" i="64"/>
  <c r="AX1326" i="64" s="1"/>
  <c r="AX1328" i="64" s="1"/>
  <c r="AY793" i="64" a="1"/>
  <c r="AY793" i="64" s="1"/>
  <c r="AY782" i="64" a="1"/>
  <c r="AY782" i="64" s="1"/>
  <c r="AY1639" i="64" a="1"/>
  <c r="AY1639" i="64" s="1"/>
  <c r="AY799" i="64" a="1"/>
  <c r="AY799" i="64" s="1"/>
  <c r="AY785" i="64" a="1"/>
  <c r="AY785" i="64" s="1"/>
  <c r="AX139" i="64"/>
  <c r="AX154" i="64"/>
  <c r="AY124" i="64" a="1"/>
  <c r="AY124" i="64" s="1"/>
  <c r="AX150" i="64"/>
  <c r="AX153" i="64"/>
  <c r="AX136" i="64"/>
  <c r="AX151" i="64"/>
  <c r="AX137" i="64"/>
  <c r="AX152" i="64"/>
  <c r="AX135" i="64"/>
  <c r="AX138" i="64"/>
  <c r="AW140" i="64"/>
  <c r="AT157" i="64"/>
  <c r="AY146" i="64" a="1"/>
  <c r="AY146" i="64" s="1"/>
  <c r="AY144" i="64" a="1"/>
  <c r="AY144" i="64" s="1"/>
  <c r="AY143" i="64" a="1"/>
  <c r="AY143" i="64" s="1"/>
  <c r="AY130" i="64" a="1"/>
  <c r="AY130" i="64" s="1"/>
  <c r="AY129" i="64" a="1"/>
  <c r="AY129" i="64" s="1"/>
  <c r="AY145" i="64" a="1"/>
  <c r="AY145" i="64" s="1"/>
  <c r="AY147" i="64" a="1"/>
  <c r="AY147" i="64" s="1"/>
  <c r="AY131" i="64" a="1"/>
  <c r="AY131" i="64" s="1"/>
  <c r="AY132" i="64" a="1"/>
  <c r="AY132" i="64" s="1"/>
  <c r="AY128" i="64" a="1"/>
  <c r="AY128" i="64" s="1"/>
  <c r="AU155" i="64"/>
  <c r="AY123" i="64" a="1"/>
  <c r="AY123" i="64" s="1"/>
  <c r="AY122" i="64" a="1"/>
  <c r="AY122" i="64" s="1"/>
  <c r="AY121" i="64" a="1"/>
  <c r="AY121" i="64" s="1"/>
  <c r="AY120" i="64" a="1"/>
  <c r="AY120" i="64" s="1"/>
  <c r="AX125" i="64"/>
  <c r="AY359" i="64" a="1"/>
  <c r="AY359" i="64" s="1"/>
  <c r="AY1397" i="64" a="1"/>
  <c r="AY1397" i="64" s="1"/>
  <c r="AU1127" i="64"/>
  <c r="AV1126" i="64"/>
  <c r="AV1127" i="64" s="1"/>
  <c r="AW1124" i="64"/>
  <c r="AX1123" i="64"/>
  <c r="AX1121" i="64"/>
  <c r="AX1120" i="64"/>
  <c r="AX1119" i="64"/>
  <c r="AX1122" i="64"/>
  <c r="AY1114" i="64" a="1"/>
  <c r="AY1114" i="64" s="1"/>
  <c r="AY1113" i="64" a="1"/>
  <c r="AY1113" i="64" s="1"/>
  <c r="AY1116" i="64" a="1"/>
  <c r="AY1116" i="64" s="1"/>
  <c r="AY1115" i="64" a="1"/>
  <c r="AY1115" i="64" s="1"/>
  <c r="AY1112" i="64" a="1"/>
  <c r="AY1112" i="64" s="1"/>
  <c r="AX1105" i="64"/>
  <c r="AW1109" i="64"/>
  <c r="AX1104" i="64"/>
  <c r="AX1108" i="64"/>
  <c r="AX1107" i="64"/>
  <c r="AX1106" i="64"/>
  <c r="AY1097" i="64" a="1"/>
  <c r="AY1097" i="64" s="1"/>
  <c r="AY1081" i="64" a="1"/>
  <c r="AY1081" i="64" s="1"/>
  <c r="AY1089" i="64" s="1"/>
  <c r="AY1082" i="64" a="1"/>
  <c r="AY1082" i="64" s="1"/>
  <c r="AY1090" i="64" s="1"/>
  <c r="AY1098" i="64" a="1"/>
  <c r="AY1098" i="64" s="1"/>
  <c r="AY1083" i="64" a="1"/>
  <c r="AY1083" i="64" s="1"/>
  <c r="AY1091" i="64" s="1"/>
  <c r="AY1084" i="64" a="1"/>
  <c r="AY1084" i="64" s="1"/>
  <c r="AY1092" i="64" s="1"/>
  <c r="AY1085" i="64" a="1"/>
  <c r="AY1085" i="64" s="1"/>
  <c r="AY1093" i="64" s="1"/>
  <c r="AY1099" i="64" a="1"/>
  <c r="AY1099" i="64" s="1"/>
  <c r="AY1100" i="64" a="1"/>
  <c r="AY1100" i="64" s="1"/>
  <c r="AY1101" i="64" a="1"/>
  <c r="AY1101" i="64" s="1"/>
  <c r="AY221" i="64" a="1"/>
  <c r="AY221" i="64" s="1"/>
  <c r="AV1376" i="64"/>
  <c r="AW1375" i="64"/>
  <c r="AY344" i="64" a="1"/>
  <c r="AY344" i="64" s="1"/>
  <c r="AY1372" i="64" a="1"/>
  <c r="AY1372" i="64" s="1"/>
  <c r="AY325" i="64" a="1"/>
  <c r="AY325" i="64" s="1"/>
  <c r="AY1057" i="64" a="1"/>
  <c r="AY1057" i="64" s="1"/>
  <c r="AY1023" i="64" a="1"/>
  <c r="AY1023" i="64" s="1"/>
  <c r="AY312" i="64" a="1"/>
  <c r="AY312" i="64" s="1"/>
  <c r="AW1020" i="64"/>
  <c r="AX1016" i="64"/>
  <c r="AX1024" i="64" s="1"/>
  <c r="AY1019" i="64" a="1"/>
  <c r="AY1019" i="64" s="1"/>
  <c r="AY1015" i="64" a="1"/>
  <c r="AY1015" i="64" s="1"/>
  <c r="AS2433" i="64"/>
  <c r="AZ272" i="64"/>
  <c r="AY53" i="863" a="1"/>
  <c r="AY53" i="863" s="1"/>
  <c r="AY51" i="863" a="1"/>
  <c r="AY51" i="863" s="1"/>
  <c r="AY49" i="863" a="1"/>
  <c r="AY49" i="863" s="1"/>
  <c r="BC2" i="861"/>
  <c r="BB1" i="861"/>
  <c r="BB7" i="861"/>
  <c r="AZ42" i="863" a="1"/>
  <c r="AZ42" i="863" s="1"/>
  <c r="AZ39" i="863" a="1"/>
  <c r="AZ39" i="863" s="1"/>
  <c r="AZ32" i="863"/>
  <c r="AZ41" i="863" a="1"/>
  <c r="AZ41" i="863" s="1"/>
  <c r="AZ43" i="863" a="1"/>
  <c r="AZ43" i="863" s="1"/>
  <c r="AZ40" i="863" a="1"/>
  <c r="AZ40" i="863" s="1"/>
  <c r="AZ30" i="863"/>
  <c r="AZ29" i="863"/>
  <c r="BA2" i="863"/>
  <c r="BA31" i="863" s="1"/>
  <c r="AZ18" i="864"/>
  <c r="AZ16" i="864"/>
  <c r="AZ17" i="864"/>
  <c r="BA19" i="864"/>
  <c r="AY34" i="863"/>
  <c r="AM3" i="860"/>
  <c r="AM4" i="860" s="1"/>
  <c r="AM1" i="860"/>
  <c r="AN2" i="860"/>
  <c r="AM7" i="860"/>
  <c r="AS2474" i="64"/>
  <c r="AR2476" i="64"/>
  <c r="AS2453" i="64"/>
  <c r="AS2455" i="64" s="1"/>
  <c r="E2255" i="64"/>
  <c r="E2254" i="64"/>
  <c r="G2254" i="64" s="1"/>
  <c r="E2253" i="64"/>
  <c r="E2252" i="64"/>
  <c r="E2251" i="64"/>
  <c r="E2250" i="64"/>
  <c r="E2249" i="64"/>
  <c r="E2248" i="64"/>
  <c r="G2248" i="64" s="1"/>
  <c r="E2247" i="64"/>
  <c r="E2245" i="64"/>
  <c r="E2244" i="64"/>
  <c r="E2246" i="64"/>
  <c r="G2246" i="64" s="1"/>
  <c r="E2243" i="64"/>
  <c r="B1757" i="64"/>
  <c r="B2301" i="64"/>
  <c r="AY1268" i="64" a="1"/>
  <c r="AY1016" i="64" a="1"/>
  <c r="AM1376" i="64" a="1"/>
  <c r="AY2378" i="64" a="1"/>
  <c r="AZ1420" i="64"/>
  <c r="AK2220" i="64" a="1"/>
  <c r="AK1156" i="64" a="1"/>
  <c r="AK2378" i="64" a="1"/>
  <c r="AZ1487" i="64"/>
  <c r="AY1561" i="64" a="1"/>
  <c r="AY1398" i="64"/>
  <c r="AY1373" i="64" a="1"/>
  <c r="AY1200" i="64" a="1"/>
  <c r="AY1805" i="64" a="1"/>
  <c r="AY425" i="64" a="1"/>
  <c r="AX1375" i="64" a="1"/>
  <c r="AW1376" i="64" a="1"/>
  <c r="AZ1532" i="64"/>
  <c r="AK1373" i="64" a="1"/>
  <c r="AZ1465" i="64"/>
  <c r="AK425" i="64" a="1"/>
  <c r="AL1375" i="64" a="1"/>
  <c r="AK1200" i="64" a="1"/>
  <c r="AK1805" i="64" a="1"/>
  <c r="AK1398" i="64"/>
  <c r="AZ1443" i="64"/>
  <c r="AK1268" i="64" a="1"/>
  <c r="AK1016" i="64" a="1"/>
  <c r="AY2220" i="64" a="1"/>
  <c r="AY1156" i="64" a="1"/>
  <c r="AK1561" i="64" a="1"/>
  <c r="AZ1509" i="64"/>
  <c r="BA2838" i="64" l="1" a="1"/>
  <c r="BA2838" i="64" s="1"/>
  <c r="BA2839" i="64" a="1"/>
  <c r="BA2839" i="64" s="1"/>
  <c r="AZ2840" i="64"/>
  <c r="BA53" i="64" a="1"/>
  <c r="BA53" i="64" s="1"/>
  <c r="BA51" i="64" a="1"/>
  <c r="BA51" i="64" s="1"/>
  <c r="BA52" i="64" a="1"/>
  <c r="BA52" i="64" s="1"/>
  <c r="BA50" i="64" s="1" a="1"/>
  <c r="BA50" i="64" s="1"/>
  <c r="BA3310" i="64" a="1"/>
  <c r="BA3310" i="64" s="1"/>
  <c r="BA3289" i="64" a="1"/>
  <c r="BA3289" i="64" s="1"/>
  <c r="AJ20" i="861"/>
  <c r="BA1441" i="64" a="1"/>
  <c r="BA1441" i="64" s="1"/>
  <c r="BA1442" i="64" a="1"/>
  <c r="BA1442" i="64" s="1"/>
  <c r="BA1530" i="64" a="1"/>
  <c r="BA1530" i="64" s="1"/>
  <c r="BA1531" i="64" a="1"/>
  <c r="BA1531" i="64" s="1"/>
  <c r="BA1486" i="64" a="1"/>
  <c r="BA1486" i="64" s="1"/>
  <c r="BA1508" i="64" a="1"/>
  <c r="BA1508" i="64" s="1"/>
  <c r="BA1419" i="64" a="1"/>
  <c r="BA1419" i="64" s="1"/>
  <c r="BA1464" i="64" a="1"/>
  <c r="BA1464" i="64" s="1"/>
  <c r="AZ20" i="864"/>
  <c r="AZ89" i="861" s="1"/>
  <c r="AZ90" i="861" s="1"/>
  <c r="AO666" i="64"/>
  <c r="AP661" i="64"/>
  <c r="AP665" i="64" s="1"/>
  <c r="AO670" i="64"/>
  <c r="AO674" i="64" s="1"/>
  <c r="BA669" i="64" a="1"/>
  <c r="BA669" i="64" s="1"/>
  <c r="BA663" i="64" a="1"/>
  <c r="BA663" i="64" s="1"/>
  <c r="BA664" i="64" s="1"/>
  <c r="BA673" i="64" a="1"/>
  <c r="BA673" i="64" s="1"/>
  <c r="AZ21" i="863"/>
  <c r="AZ33" i="863"/>
  <c r="AZ17" i="863" s="1"/>
  <c r="AZ29" i="861" s="1"/>
  <c r="AZ44" i="863"/>
  <c r="BB7" i="64"/>
  <c r="BA4" i="64"/>
  <c r="BC2" i="64"/>
  <c r="BB3" i="64"/>
  <c r="BB1" i="64"/>
  <c r="AP473" i="64"/>
  <c r="AO478" i="64"/>
  <c r="AO480" i="64"/>
  <c r="AM524" i="64"/>
  <c r="AL529" i="64"/>
  <c r="BC2" i="864"/>
  <c r="BA4" i="863"/>
  <c r="BA4" i="864"/>
  <c r="BB7" i="864"/>
  <c r="BB7" i="863"/>
  <c r="BB1" i="864"/>
  <c r="BB1" i="863"/>
  <c r="BB3" i="864"/>
  <c r="BB3" i="863"/>
  <c r="BC3" i="861"/>
  <c r="BB4" i="861"/>
  <c r="AM1126" i="64"/>
  <c r="AM1127" i="64" s="1"/>
  <c r="AM157" i="64"/>
  <c r="AM158" i="64" s="1"/>
  <c r="AL1124" i="64"/>
  <c r="AL140" i="64"/>
  <c r="AL1109" i="64"/>
  <c r="AL155" i="64"/>
  <c r="AK1975" i="64"/>
  <c r="AK1325" i="64"/>
  <c r="AK1326" i="64" s="1"/>
  <c r="AK1328" i="64" s="1"/>
  <c r="AK375" i="64"/>
  <c r="AK377" i="64" s="1"/>
  <c r="AK2220" i="64"/>
  <c r="AK2222" i="64" s="1"/>
  <c r="AK1268" i="64"/>
  <c r="AK1275" i="64" s="1"/>
  <c r="AK425" i="64"/>
  <c r="AK1373" i="64"/>
  <c r="AL1375" i="64"/>
  <c r="AK1016" i="64"/>
  <c r="AK1561" i="64"/>
  <c r="AK1805" i="64"/>
  <c r="AK1807" i="64" s="1"/>
  <c r="AM1376" i="64"/>
  <c r="AK1156" i="64"/>
  <c r="AK2378" i="64"/>
  <c r="AK2387" i="64" s="1"/>
  <c r="AK1200" i="64"/>
  <c r="AK139" i="64"/>
  <c r="AK154" i="64"/>
  <c r="AK1123" i="64"/>
  <c r="AK1108" i="64"/>
  <c r="AI272" i="64"/>
  <c r="AK1119" i="64"/>
  <c r="AK1104" i="64"/>
  <c r="AK137" i="64"/>
  <c r="AK152" i="64"/>
  <c r="AK151" i="64"/>
  <c r="AK136" i="64"/>
  <c r="AJ1974" i="64" a="1"/>
  <c r="AJ1974" i="64" s="1"/>
  <c r="AJ1806" i="64" a="1"/>
  <c r="AJ1806" i="64" s="1"/>
  <c r="AJ374" i="64" a="1"/>
  <c r="AJ374" i="64" s="1"/>
  <c r="AJ1560" i="64" a="1"/>
  <c r="AJ1560" i="64" s="1"/>
  <c r="AJ1267" i="64" a="1"/>
  <c r="AJ1267" i="64" s="1"/>
  <c r="AJ793" i="64" a="1"/>
  <c r="AJ793" i="64" s="1"/>
  <c r="AJ145" i="64" a="1"/>
  <c r="AJ145" i="64" s="1"/>
  <c r="AJ123" i="64" a="1"/>
  <c r="AJ123" i="64" s="1"/>
  <c r="AJ1114" i="64" a="1"/>
  <c r="AJ1114" i="64" s="1"/>
  <c r="AJ1083" i="64" a="1"/>
  <c r="AJ1083" i="64" s="1"/>
  <c r="AJ1091" i="64" s="1"/>
  <c r="AJ424" i="64" a="1"/>
  <c r="AJ424" i="64" s="1"/>
  <c r="AJ1323" i="64" a="1"/>
  <c r="AJ1323" i="64" s="1"/>
  <c r="AJ782" i="64" a="1"/>
  <c r="AJ782" i="64" s="1"/>
  <c r="AJ147" i="64" a="1"/>
  <c r="AJ147" i="64" s="1"/>
  <c r="AJ1804" i="64" a="1"/>
  <c r="AJ1804" i="64" s="1"/>
  <c r="AJ130" i="64" a="1"/>
  <c r="AJ130" i="64" s="1"/>
  <c r="AJ1112" i="64" a="1"/>
  <c r="AJ1112" i="64" s="1"/>
  <c r="AJ500" i="64" a="1"/>
  <c r="AJ500" i="64" s="1"/>
  <c r="AJ531" i="64" s="1"/>
  <c r="AJ1327" i="64" a="1"/>
  <c r="AJ1327" i="64" s="1"/>
  <c r="AJ131" i="64" a="1"/>
  <c r="AJ131" i="64" s="1"/>
  <c r="AJ120" i="64" a="1"/>
  <c r="AJ120" i="64" s="1"/>
  <c r="AJ1115" i="64" a="1"/>
  <c r="AJ1115" i="64" s="1"/>
  <c r="AJ1101" i="64" a="1"/>
  <c r="AJ1101" i="64" s="1"/>
  <c r="AJ1099" i="64" a="1"/>
  <c r="AJ1099" i="64" s="1"/>
  <c r="AJ1372" i="64" a="1"/>
  <c r="AJ1372" i="64" s="1"/>
  <c r="AJ1973" i="64" a="1"/>
  <c r="AJ1973" i="64" s="1"/>
  <c r="AJ122" i="64" a="1"/>
  <c r="AJ122" i="64" s="1"/>
  <c r="AJ1116" i="64" a="1"/>
  <c r="AJ1116" i="64" s="1"/>
  <c r="AJ1324" i="64" a="1"/>
  <c r="AJ1324" i="64" s="1"/>
  <c r="AJ128" i="64" a="1"/>
  <c r="AJ128" i="64" s="1"/>
  <c r="AJ121" i="64" a="1"/>
  <c r="AJ121" i="64" s="1"/>
  <c r="AJ344" i="64" a="1"/>
  <c r="AJ344" i="64" s="1"/>
  <c r="AJ449" i="64" a="1"/>
  <c r="AJ449" i="64" s="1"/>
  <c r="AJ480" i="64" s="1"/>
  <c r="AJ2219" i="64" a="1"/>
  <c r="AJ2219" i="64" s="1"/>
  <c r="AJ2221" i="64" a="1"/>
  <c r="AJ2221" i="64" s="1"/>
  <c r="AJ799" i="64" a="1"/>
  <c r="AJ799" i="64" s="1"/>
  <c r="AJ129" i="64" a="1"/>
  <c r="AJ129" i="64" s="1"/>
  <c r="AJ1397" i="64" a="1"/>
  <c r="AJ1397" i="64" s="1"/>
  <c r="AJ1097" i="64" a="1"/>
  <c r="AJ1097" i="64" s="1"/>
  <c r="AJ1100" i="64" a="1"/>
  <c r="AJ1100" i="64" s="1"/>
  <c r="AJ376" i="64" a="1"/>
  <c r="AJ376" i="64" s="1"/>
  <c r="AJ2379" i="64" a="1"/>
  <c r="AJ2379" i="64" s="1"/>
  <c r="AJ146" i="64" a="1"/>
  <c r="AJ146" i="64" s="1"/>
  <c r="AJ1082" i="64" a="1"/>
  <c r="AJ1082" i="64" s="1"/>
  <c r="AJ1090" i="64" s="1"/>
  <c r="AJ1084" i="64" a="1"/>
  <c r="AJ1084" i="64" s="1"/>
  <c r="AJ1092" i="64" s="1"/>
  <c r="AJ1085" i="64" a="1"/>
  <c r="AJ1085" i="64" s="1"/>
  <c r="AJ1093" i="64" s="1"/>
  <c r="AJ373" i="64" a="1"/>
  <c r="AJ373" i="64" s="1"/>
  <c r="AJ1157" i="64" a="1"/>
  <c r="AJ1157" i="64" s="1"/>
  <c r="AJ785" i="64" a="1"/>
  <c r="AJ785" i="64" s="1"/>
  <c r="AJ124" i="64" a="1"/>
  <c r="AJ124" i="64" s="1"/>
  <c r="AJ144" i="64" a="1"/>
  <c r="AJ144" i="64" s="1"/>
  <c r="AJ1081" i="64" a="1"/>
  <c r="AJ1081" i="64" s="1"/>
  <c r="AJ1089" i="64" s="1"/>
  <c r="AJ1199" i="64" a="1"/>
  <c r="AJ1199" i="64" s="1"/>
  <c r="AJ221" i="64" a="1"/>
  <c r="AJ221" i="64" s="1"/>
  <c r="AJ359" i="64" a="1"/>
  <c r="AJ359" i="64" s="1"/>
  <c r="AJ1639" i="64" a="1"/>
  <c r="AJ1639" i="64" s="1"/>
  <c r="AJ143" i="64" a="1"/>
  <c r="AJ143" i="64" s="1"/>
  <c r="AJ1098" i="64" a="1"/>
  <c r="AJ1098" i="64" s="1"/>
  <c r="AJ1113" i="64" a="1"/>
  <c r="AJ1113" i="64" s="1"/>
  <c r="AJ132" i="64" a="1"/>
  <c r="AJ132" i="64" s="1"/>
  <c r="AJ1057" i="64" a="1"/>
  <c r="AJ1057" i="64" s="1"/>
  <c r="AJ312" i="64" a="1"/>
  <c r="AJ312" i="64" s="1"/>
  <c r="AJ1019" i="64" a="1"/>
  <c r="AJ1019" i="64" s="1"/>
  <c r="AJ325" i="64" a="1"/>
  <c r="AJ325" i="64" s="1"/>
  <c r="AJ1023" i="64" a="1"/>
  <c r="AJ1023" i="64" s="1"/>
  <c r="AJ1015" i="64" a="1"/>
  <c r="AJ1015" i="64" s="1"/>
  <c r="AK1122" i="64"/>
  <c r="AK1107" i="64"/>
  <c r="AK1120" i="64"/>
  <c r="AK1105" i="64"/>
  <c r="AL1024" i="64"/>
  <c r="AL1020" i="64"/>
  <c r="AK153" i="64"/>
  <c r="AK138" i="64"/>
  <c r="AK150" i="64"/>
  <c r="AK135" i="64"/>
  <c r="AK125" i="64"/>
  <c r="AK1121" i="64"/>
  <c r="AK1106" i="64"/>
  <c r="AL1165" i="64"/>
  <c r="AL1170" i="64"/>
  <c r="AW1171" i="64" s="1" a="1"/>
  <c r="AW1171" i="64" s="1"/>
  <c r="AV82" i="861"/>
  <c r="AY1966" i="64"/>
  <c r="AY1975" i="64" s="1"/>
  <c r="AW42" i="861"/>
  <c r="AV57" i="861"/>
  <c r="AZ1973" i="64" a="1"/>
  <c r="AZ1973" i="64" s="1"/>
  <c r="AZ1974" i="64" a="1"/>
  <c r="AZ1974" i="64" s="1"/>
  <c r="AY1373" i="64"/>
  <c r="AY1805" i="64"/>
  <c r="AY1807" i="64" s="1"/>
  <c r="AZ1806" i="64" a="1"/>
  <c r="AZ1806" i="64" s="1"/>
  <c r="AZ1804" i="64" a="1"/>
  <c r="AZ1804" i="64" s="1"/>
  <c r="AY375" i="64"/>
  <c r="AY377" i="64" s="1"/>
  <c r="AZ376" i="64" a="1"/>
  <c r="AZ376" i="64" s="1"/>
  <c r="AZ374" i="64" a="1"/>
  <c r="AZ374" i="64" s="1"/>
  <c r="AZ449" i="64" a="1"/>
  <c r="AZ449" i="64" s="1"/>
  <c r="AZ373" i="64" a="1"/>
  <c r="AZ373" i="64" s="1"/>
  <c r="AZ500" i="64" a="1"/>
  <c r="AZ500" i="64" s="1"/>
  <c r="AY425" i="64"/>
  <c r="AY1561" i="64"/>
  <c r="AZ1560" i="64" a="1"/>
  <c r="AZ1560" i="64" s="1"/>
  <c r="AZ424" i="64" a="1"/>
  <c r="AZ424" i="64" s="1"/>
  <c r="AY1268" i="64"/>
  <c r="AY1200" i="64"/>
  <c r="AZ1199" i="64" a="1"/>
  <c r="AZ1199" i="64" s="1"/>
  <c r="AZ1267" i="64" a="1"/>
  <c r="AZ1267" i="64" s="1"/>
  <c r="AX1275" i="64"/>
  <c r="AY2378" i="64"/>
  <c r="AY2387" i="64" s="1"/>
  <c r="AZ2379" i="64" a="1"/>
  <c r="AZ2379" i="64" s="1"/>
  <c r="BL2409" i="64"/>
  <c r="BL2411" i="64" s="1"/>
  <c r="BK2411" i="64"/>
  <c r="AY1156" i="64"/>
  <c r="AY2220" i="64"/>
  <c r="AY2222" i="64" s="1"/>
  <c r="AZ2219" i="64" a="1"/>
  <c r="AZ2219" i="64" s="1"/>
  <c r="AZ1157" i="64" a="1"/>
  <c r="AZ1157" i="64" s="1"/>
  <c r="AX1165" i="64"/>
  <c r="AX1170" i="64"/>
  <c r="AZ1327" i="64" a="1"/>
  <c r="AZ1327" i="64" s="1"/>
  <c r="AZ2221" i="64" a="1"/>
  <c r="AZ2221" i="64" s="1"/>
  <c r="AZ1323" i="64" a="1"/>
  <c r="AZ1323" i="64" s="1"/>
  <c r="AZ1324" i="64" a="1"/>
  <c r="AZ1324" i="64" s="1"/>
  <c r="AY1325" i="64"/>
  <c r="AY1326" i="64" s="1"/>
  <c r="AY1328" i="64" s="1"/>
  <c r="AZ793" i="64" a="1"/>
  <c r="AZ793" i="64" s="1"/>
  <c r="AZ782" i="64" a="1"/>
  <c r="AZ782" i="64" s="1"/>
  <c r="AZ799" i="64" a="1"/>
  <c r="AZ799" i="64" s="1"/>
  <c r="AZ785" i="64" a="1"/>
  <c r="AZ785" i="64" s="1"/>
  <c r="AZ124" i="64" a="1"/>
  <c r="AZ124" i="64" s="1"/>
  <c r="AZ1639" i="64" a="1"/>
  <c r="AZ1639" i="64" s="1"/>
  <c r="AY139" i="64"/>
  <c r="AY154" i="64"/>
  <c r="AX140" i="64"/>
  <c r="AY153" i="64"/>
  <c r="AY150" i="64"/>
  <c r="AT158" i="64"/>
  <c r="AY151" i="64"/>
  <c r="AY137" i="64"/>
  <c r="AY152" i="64"/>
  <c r="AY135" i="64"/>
  <c r="AY136" i="64"/>
  <c r="AY138" i="64"/>
  <c r="AU157" i="64"/>
  <c r="AU158" i="64" s="1"/>
  <c r="AZ144" i="64" a="1"/>
  <c r="AZ144" i="64" s="1"/>
  <c r="AZ146" i="64" a="1"/>
  <c r="AZ146" i="64" s="1"/>
  <c r="AZ143" i="64" a="1"/>
  <c r="AZ143" i="64" s="1"/>
  <c r="AZ130" i="64" a="1"/>
  <c r="AZ130" i="64" s="1"/>
  <c r="AZ129" i="64" a="1"/>
  <c r="AZ129" i="64" s="1"/>
  <c r="AZ145" i="64" a="1"/>
  <c r="AZ145" i="64" s="1"/>
  <c r="AZ147" i="64" a="1"/>
  <c r="AZ147" i="64" s="1"/>
  <c r="AZ131" i="64" a="1"/>
  <c r="AZ131" i="64" s="1"/>
  <c r="AZ132" i="64" a="1"/>
  <c r="AZ132" i="64" s="1"/>
  <c r="AZ128" i="64" a="1"/>
  <c r="AZ128" i="64" s="1"/>
  <c r="AV155" i="64"/>
  <c r="AY125" i="64"/>
  <c r="AZ359" i="64" a="1"/>
  <c r="AZ359" i="64" s="1"/>
  <c r="AZ123" i="64" a="1"/>
  <c r="AZ123" i="64" s="1"/>
  <c r="AZ122" i="64" a="1"/>
  <c r="AZ122" i="64" s="1"/>
  <c r="AZ121" i="64" a="1"/>
  <c r="AZ121" i="64" s="1"/>
  <c r="AZ120" i="64" a="1"/>
  <c r="AZ120" i="64" s="1"/>
  <c r="AZ1397" i="64" a="1"/>
  <c r="AZ1397" i="64" s="1"/>
  <c r="AW1126" i="64"/>
  <c r="AY1121" i="64"/>
  <c r="AX1124" i="64"/>
  <c r="AY1123" i="64"/>
  <c r="AY1122" i="64"/>
  <c r="AY1120" i="64"/>
  <c r="AY1119" i="64"/>
  <c r="AZ1113" i="64" a="1"/>
  <c r="AZ1113" i="64" s="1"/>
  <c r="AZ1114" i="64" a="1"/>
  <c r="AZ1114" i="64" s="1"/>
  <c r="AZ1115" i="64" a="1"/>
  <c r="AZ1115" i="64" s="1"/>
  <c r="AZ1116" i="64" a="1"/>
  <c r="AZ1116" i="64" s="1"/>
  <c r="AZ1112" i="64" a="1"/>
  <c r="AZ1112" i="64" s="1"/>
  <c r="AX1109" i="64"/>
  <c r="AZ1101" i="64" a="1"/>
  <c r="AZ1101" i="64" s="1"/>
  <c r="AZ1097" i="64" a="1"/>
  <c r="AZ1097" i="64" s="1"/>
  <c r="AZ1081" i="64" a="1"/>
  <c r="AZ1081" i="64" s="1"/>
  <c r="AZ1089" i="64" s="1"/>
  <c r="AZ1082" i="64" a="1"/>
  <c r="AZ1082" i="64" s="1"/>
  <c r="AZ1090" i="64" s="1"/>
  <c r="AZ1098" i="64" a="1"/>
  <c r="AZ1098" i="64" s="1"/>
  <c r="AZ1083" i="64" a="1"/>
  <c r="AZ1083" i="64" s="1"/>
  <c r="AZ1091" i="64" s="1"/>
  <c r="AZ1084" i="64" a="1"/>
  <c r="AZ1084" i="64" s="1"/>
  <c r="AZ1092" i="64" s="1"/>
  <c r="AZ1085" i="64" a="1"/>
  <c r="AZ1085" i="64" s="1"/>
  <c r="AZ1093" i="64" s="1"/>
  <c r="AZ1099" i="64" a="1"/>
  <c r="AZ1099" i="64" s="1"/>
  <c r="AZ1100" i="64" a="1"/>
  <c r="AZ1100" i="64" s="1"/>
  <c r="AY1108" i="64"/>
  <c r="AY1107" i="64"/>
  <c r="AY1106" i="64"/>
  <c r="AY1105" i="64"/>
  <c r="AY1104" i="64"/>
  <c r="AZ221" i="64" a="1"/>
  <c r="AZ221" i="64" s="1"/>
  <c r="AW1376" i="64"/>
  <c r="AX1375" i="64"/>
  <c r="AZ344" i="64" a="1"/>
  <c r="AZ344" i="64" s="1"/>
  <c r="AZ1372" i="64" a="1"/>
  <c r="AZ1372" i="64" s="1"/>
  <c r="AZ325" i="64" a="1"/>
  <c r="AZ325" i="64" s="1"/>
  <c r="AZ1057" i="64" a="1"/>
  <c r="AZ1057" i="64" s="1"/>
  <c r="AZ1023" i="64" a="1"/>
  <c r="AZ1023" i="64" s="1"/>
  <c r="AZ312" i="64" a="1"/>
  <c r="AZ312" i="64" s="1"/>
  <c r="AX1020" i="64"/>
  <c r="AY1016" i="64"/>
  <c r="AY1024" i="64" s="1"/>
  <c r="AZ1019" i="64" a="1"/>
  <c r="AZ1019" i="64" s="1"/>
  <c r="AZ1015" i="64" a="1"/>
  <c r="AZ1015" i="64" s="1"/>
  <c r="AT2433" i="64"/>
  <c r="BA272" i="64"/>
  <c r="BA18" i="864"/>
  <c r="BA17" i="864"/>
  <c r="BA16" i="864"/>
  <c r="BB19" i="864"/>
  <c r="BA42" i="863" a="1"/>
  <c r="BA42" i="863" s="1"/>
  <c r="BA41" i="863" a="1"/>
  <c r="BA41" i="863" s="1"/>
  <c r="BA40" i="863" a="1"/>
  <c r="BA40" i="863" s="1"/>
  <c r="BA39" i="863" a="1"/>
  <c r="BA39" i="863" s="1"/>
  <c r="BA43" i="863" a="1"/>
  <c r="BA43" i="863" s="1"/>
  <c r="BA32" i="863"/>
  <c r="BA29" i="863"/>
  <c r="BA30" i="863"/>
  <c r="BB2" i="863"/>
  <c r="BB31" i="863" s="1"/>
  <c r="AZ53" i="863" a="1"/>
  <c r="AZ53" i="863" s="1"/>
  <c r="AZ51" i="863" a="1"/>
  <c r="AZ51" i="863" s="1"/>
  <c r="AZ49" i="863" a="1"/>
  <c r="AZ49" i="863" s="1"/>
  <c r="AZ34" i="863"/>
  <c r="BD2" i="861"/>
  <c r="BC1" i="861"/>
  <c r="BC7" i="861"/>
  <c r="AO2" i="860"/>
  <c r="AN1" i="860"/>
  <c r="AN7" i="860"/>
  <c r="AN3" i="860"/>
  <c r="AN4" i="860" s="1"/>
  <c r="AS2476" i="64"/>
  <c r="AT2474" i="64"/>
  <c r="AT2453" i="64"/>
  <c r="AT2455" i="64" s="1"/>
  <c r="B101" i="64"/>
  <c r="B8" i="206"/>
  <c r="AK1375" i="64" a="1"/>
  <c r="AJ1398" i="64"/>
  <c r="BA1465" i="64"/>
  <c r="AL1376" i="64" a="1"/>
  <c r="AZ1805" i="64" a="1"/>
  <c r="AZ1561" i="64" a="1"/>
  <c r="AZ425" i="64" a="1"/>
  <c r="AJ425" i="64" a="1"/>
  <c r="BA1487" i="64"/>
  <c r="AZ1016" i="64" a="1"/>
  <c r="AJ1561" i="64" a="1"/>
  <c r="AY1375" i="64" a="1"/>
  <c r="AJ1268" i="64" a="1"/>
  <c r="AJ2378" i="64" a="1"/>
  <c r="AJ1200" i="64" a="1"/>
  <c r="AZ2378" i="64" a="1"/>
  <c r="AJ1805" i="64" a="1"/>
  <c r="BA1443" i="64"/>
  <c r="AX1376" i="64" a="1"/>
  <c r="AZ1398" i="64"/>
  <c r="AZ2220" i="64" a="1"/>
  <c r="AZ1156" i="64" a="1"/>
  <c r="AJ2220" i="64" a="1"/>
  <c r="AJ1016" i="64" a="1"/>
  <c r="AJ1373" i="64" a="1"/>
  <c r="AZ1200" i="64" a="1"/>
  <c r="AJ1156" i="64" a="1"/>
  <c r="AZ1268" i="64" a="1"/>
  <c r="BA1532" i="64"/>
  <c r="BA1509" i="64"/>
  <c r="AZ1373" i="64" a="1"/>
  <c r="BA1420" i="64"/>
  <c r="BB2838" i="64" l="1" a="1"/>
  <c r="BB2838" i="64" s="1"/>
  <c r="BB2839" i="64" a="1"/>
  <c r="BB2839" i="64" s="1"/>
  <c r="BA2840" i="64"/>
  <c r="BB53" i="64" a="1"/>
  <c r="BB53" i="64" s="1"/>
  <c r="BB51" i="64" a="1"/>
  <c r="BB51" i="64" s="1"/>
  <c r="BB52" i="64" a="1"/>
  <c r="BB52" i="64" s="1"/>
  <c r="BB50" i="64" s="1" a="1"/>
  <c r="BB50" i="64" s="1"/>
  <c r="BB3310" i="64" a="1"/>
  <c r="BB3310" i="64" s="1"/>
  <c r="BB3289" i="64" a="1"/>
  <c r="BB3289" i="64" s="1"/>
  <c r="BB1441" i="64" a="1"/>
  <c r="BB1441" i="64" s="1"/>
  <c r="BB1442" i="64" a="1"/>
  <c r="BB1442" i="64" s="1"/>
  <c r="BB1530" i="64" a="1"/>
  <c r="BB1530" i="64" s="1"/>
  <c r="BB1531" i="64" a="1"/>
  <c r="BB1531" i="64" s="1"/>
  <c r="BB1486" i="64" a="1"/>
  <c r="BB1486" i="64" s="1"/>
  <c r="BB1508" i="64" a="1"/>
  <c r="BB1508" i="64" s="1"/>
  <c r="BB1419" i="64" a="1"/>
  <c r="BB1419" i="64" s="1"/>
  <c r="BB1464" i="64" a="1"/>
  <c r="BB1464" i="64" s="1"/>
  <c r="BA21" i="863"/>
  <c r="BB673" i="64" a="1"/>
  <c r="BB673" i="64" s="1"/>
  <c r="BB669" i="64" a="1"/>
  <c r="BB669" i="64" s="1"/>
  <c r="BB663" i="64" a="1"/>
  <c r="BB663" i="64" s="1"/>
  <c r="BB664" i="64" s="1"/>
  <c r="AQ661" i="64"/>
  <c r="AQ665" i="64" s="1"/>
  <c r="AP670" i="64"/>
  <c r="AP674" i="64" s="1"/>
  <c r="AP666" i="64"/>
  <c r="BA20" i="864"/>
  <c r="BA89" i="861" s="1"/>
  <c r="BA90" i="861" s="1"/>
  <c r="BA33" i="863"/>
  <c r="BA17" i="863" s="1"/>
  <c r="BA29" i="861" s="1"/>
  <c r="BA44" i="863"/>
  <c r="BD2" i="64"/>
  <c r="BC3" i="64"/>
  <c r="BC7" i="64"/>
  <c r="BC1" i="64"/>
  <c r="BB4" i="64"/>
  <c r="AN525" i="64"/>
  <c r="AM529" i="64"/>
  <c r="AM531" i="64"/>
  <c r="AQ474" i="64"/>
  <c r="AP478" i="64"/>
  <c r="AP480" i="64"/>
  <c r="BD2" i="864"/>
  <c r="BC7" i="864"/>
  <c r="BC7" i="863"/>
  <c r="BC1" i="864"/>
  <c r="BC1" i="863"/>
  <c r="BB4" i="864"/>
  <c r="BB4" i="863"/>
  <c r="BC3" i="863"/>
  <c r="BC3" i="864"/>
  <c r="BD3" i="861"/>
  <c r="BC4" i="861"/>
  <c r="AK140" i="64"/>
  <c r="AL1126" i="64"/>
  <c r="AL1127" i="64" s="1"/>
  <c r="AL157" i="64"/>
  <c r="AL158" i="64" s="1"/>
  <c r="AK155" i="64"/>
  <c r="AK1109" i="64"/>
  <c r="AK1124" i="64"/>
  <c r="AJ1975" i="64"/>
  <c r="AJ1373" i="64"/>
  <c r="AJ1156" i="64"/>
  <c r="AJ1805" i="64"/>
  <c r="AJ1807" i="64" s="1"/>
  <c r="AL1376" i="64"/>
  <c r="AJ2220" i="64"/>
  <c r="AJ2222" i="64" s="1"/>
  <c r="AK1375" i="64"/>
  <c r="AJ1016" i="64"/>
  <c r="AJ1200" i="64"/>
  <c r="AJ1268" i="64"/>
  <c r="AJ2378" i="64"/>
  <c r="AJ2387" i="64" s="1"/>
  <c r="AJ425" i="64"/>
  <c r="AJ1561" i="64"/>
  <c r="AJ1121" i="64"/>
  <c r="AJ1106" i="64"/>
  <c r="AK1024" i="64"/>
  <c r="AK1020" i="64"/>
  <c r="AJ375" i="64"/>
  <c r="AJ377" i="64" s="1"/>
  <c r="AJ136" i="64"/>
  <c r="AJ151" i="64"/>
  <c r="AJ138" i="64"/>
  <c r="AJ153" i="64"/>
  <c r="AJ1123" i="64"/>
  <c r="AJ1108" i="64"/>
  <c r="AJ1122" i="64"/>
  <c r="AJ1107" i="64"/>
  <c r="AJ125" i="64"/>
  <c r="AJ150" i="64"/>
  <c r="AJ135" i="64"/>
  <c r="AI376" i="64" a="1"/>
  <c r="AI376" i="64" s="1"/>
  <c r="AI373" i="64" a="1"/>
  <c r="AI373" i="64" s="1"/>
  <c r="AI1560" i="64" a="1"/>
  <c r="AI1560" i="64" s="1"/>
  <c r="AI2219" i="64" a="1"/>
  <c r="AI2219" i="64" s="1"/>
  <c r="AI2221" i="64" a="1"/>
  <c r="AI2221" i="64" s="1"/>
  <c r="AI799" i="64" a="1"/>
  <c r="AI799" i="64" s="1"/>
  <c r="AI132" i="64" a="1"/>
  <c r="AI132" i="64" s="1"/>
  <c r="AI147" i="64" a="1"/>
  <c r="AI147" i="64" s="1"/>
  <c r="AI1085" i="64" a="1"/>
  <c r="AI1085" i="64" s="1"/>
  <c r="AI1093" i="64" s="1"/>
  <c r="AI1372" i="64" a="1"/>
  <c r="AI1372" i="64" s="1"/>
  <c r="AI325" i="64" a="1"/>
  <c r="AI325" i="64" s="1"/>
  <c r="AI1023" i="64" a="1"/>
  <c r="AI1023" i="64" s="1"/>
  <c r="AI1974" i="64" a="1"/>
  <c r="AI1974" i="64" s="1"/>
  <c r="AI1157" i="64" a="1"/>
  <c r="AI1157" i="64" s="1"/>
  <c r="AI785" i="64" a="1"/>
  <c r="AI785" i="64" s="1"/>
  <c r="AI1114" i="64" a="1"/>
  <c r="AI1114" i="64" s="1"/>
  <c r="AI374" i="64" a="1"/>
  <c r="AI374" i="64" s="1"/>
  <c r="AI424" i="64" a="1"/>
  <c r="AI424" i="64" s="1"/>
  <c r="AI131" i="64" a="1"/>
  <c r="AI131" i="64" s="1"/>
  <c r="AI1099" i="64" a="1"/>
  <c r="AI1099" i="64" s="1"/>
  <c r="AI1973" i="64" a="1"/>
  <c r="AI1973" i="64" s="1"/>
  <c r="AI793" i="64" a="1"/>
  <c r="AI793" i="64" s="1"/>
  <c r="AI129" i="64" a="1"/>
  <c r="AI129" i="64" s="1"/>
  <c r="AI1113" i="64" a="1"/>
  <c r="AI1113" i="64" s="1"/>
  <c r="AI2379" i="64" a="1"/>
  <c r="AI2379" i="64" s="1"/>
  <c r="AI1323" i="64" a="1"/>
  <c r="AI1323" i="64" s="1"/>
  <c r="AI782" i="64" a="1"/>
  <c r="AI782" i="64" s="1"/>
  <c r="AI144" i="64" a="1"/>
  <c r="AI144" i="64" s="1"/>
  <c r="AI123" i="64" a="1"/>
  <c r="AI123" i="64" s="1"/>
  <c r="AI1116" i="64" a="1"/>
  <c r="AI1116" i="64" s="1"/>
  <c r="AI1081" i="64" a="1"/>
  <c r="AI1081" i="64" s="1"/>
  <c r="AI1089" i="64" s="1"/>
  <c r="AI1101" i="64" a="1"/>
  <c r="AI1101" i="64" s="1"/>
  <c r="AI128" i="64" a="1"/>
  <c r="AI128" i="64" s="1"/>
  <c r="AI1324" i="64" a="1"/>
  <c r="AI1324" i="64" s="1"/>
  <c r="AI143" i="64" a="1"/>
  <c r="AI143" i="64" s="1"/>
  <c r="AI122" i="64" a="1"/>
  <c r="AI122" i="64" s="1"/>
  <c r="AI1112" i="64" a="1"/>
  <c r="AI1112" i="64" s="1"/>
  <c r="AI1098" i="64" a="1"/>
  <c r="AI1098" i="64" s="1"/>
  <c r="AI1057" i="64" a="1"/>
  <c r="AI1057" i="64" s="1"/>
  <c r="AI121" i="64" a="1"/>
  <c r="AI121" i="64" s="1"/>
  <c r="AI1115" i="64" a="1"/>
  <c r="AI1115" i="64" s="1"/>
  <c r="AI130" i="64" a="1"/>
  <c r="AI130" i="64" s="1"/>
  <c r="AI1397" i="64" a="1"/>
  <c r="AI1397" i="64" s="1"/>
  <c r="AI1084" i="64" a="1"/>
  <c r="AI1084" i="64" s="1"/>
  <c r="AI1092" i="64" s="1"/>
  <c r="AI312" i="64" a="1"/>
  <c r="AI312" i="64" s="1"/>
  <c r="AI1019" i="64" a="1"/>
  <c r="AI1019" i="64" s="1"/>
  <c r="AI1100" i="64" a="1"/>
  <c r="AI1100" i="64" s="1"/>
  <c r="AI1804" i="64" a="1"/>
  <c r="AI1804" i="64" s="1"/>
  <c r="AI1199" i="64" a="1"/>
  <c r="AI1199" i="64" s="1"/>
  <c r="AI146" i="64" a="1"/>
  <c r="AI146" i="64" s="1"/>
  <c r="AI359" i="64" a="1"/>
  <c r="AI359" i="64" s="1"/>
  <c r="AI1082" i="64" a="1"/>
  <c r="AI1082" i="64" s="1"/>
  <c r="AI1090" i="64" s="1"/>
  <c r="AI221" i="64" a="1"/>
  <c r="AI221" i="64" s="1"/>
  <c r="AI1327" i="64" a="1"/>
  <c r="AI1327" i="64" s="1"/>
  <c r="AI344" i="64" a="1"/>
  <c r="AI344" i="64" s="1"/>
  <c r="AI1015" i="64" a="1"/>
  <c r="AI1015" i="64" s="1"/>
  <c r="AI1806" i="64" a="1"/>
  <c r="AI1806" i="64" s="1"/>
  <c r="AI500" i="64" a="1"/>
  <c r="AI500" i="64" s="1"/>
  <c r="AI531" i="64" s="1"/>
  <c r="AI1267" i="64" a="1"/>
  <c r="AI1267" i="64" s="1"/>
  <c r="AI124" i="64" a="1"/>
  <c r="AI124" i="64" s="1"/>
  <c r="AI145" i="64" a="1"/>
  <c r="AI145" i="64" s="1"/>
  <c r="AI120" i="64" a="1"/>
  <c r="AI120" i="64" s="1"/>
  <c r="AI1083" i="64" a="1"/>
  <c r="AI1083" i="64" s="1"/>
  <c r="AI1091" i="64" s="1"/>
  <c r="AI449" i="64" a="1"/>
  <c r="AI449" i="64" s="1"/>
  <c r="AI480" i="64" s="1"/>
  <c r="AI1639" i="64" a="1"/>
  <c r="AI1639" i="64" s="1"/>
  <c r="AI1097" i="64" a="1"/>
  <c r="AI1097" i="64" s="1"/>
  <c r="AJ139" i="64"/>
  <c r="AJ154" i="64"/>
  <c r="AJ1104" i="64"/>
  <c r="AJ1119" i="64"/>
  <c r="AJ1105" i="64"/>
  <c r="AJ1120" i="64"/>
  <c r="AJ1325" i="64"/>
  <c r="AJ1326" i="64" s="1"/>
  <c r="AJ1328" i="64" s="1"/>
  <c r="AH272" i="64"/>
  <c r="AK1170" i="64"/>
  <c r="AV1171" i="64" s="1" a="1"/>
  <c r="AV1171" i="64" s="1"/>
  <c r="AK1165" i="64"/>
  <c r="AJ152" i="64"/>
  <c r="AJ137" i="64"/>
  <c r="AW82" i="861"/>
  <c r="AZ1966" i="64"/>
  <c r="AZ1975" i="64" s="1"/>
  <c r="AX42" i="861"/>
  <c r="BA1973" i="64" a="1"/>
  <c r="BA1973" i="64" s="1"/>
  <c r="BA1974" i="64" a="1"/>
  <c r="BA1974" i="64" s="1"/>
  <c r="AZ1373" i="64"/>
  <c r="AZ1805" i="64"/>
  <c r="AZ1807" i="64" s="1"/>
  <c r="BA1806" i="64" a="1"/>
  <c r="BA1806" i="64" s="1"/>
  <c r="BA1804" i="64" a="1"/>
  <c r="BA1804" i="64" s="1"/>
  <c r="BA376" i="64" a="1"/>
  <c r="BA376" i="64" s="1"/>
  <c r="BA374" i="64" a="1"/>
  <c r="BA374" i="64" s="1"/>
  <c r="AZ375" i="64"/>
  <c r="AZ377" i="64" s="1"/>
  <c r="BA449" i="64" a="1"/>
  <c r="BA449" i="64" s="1"/>
  <c r="BA373" i="64" a="1"/>
  <c r="BA373" i="64" s="1"/>
  <c r="BA500" i="64" a="1"/>
  <c r="BA500" i="64" s="1"/>
  <c r="AZ425" i="64"/>
  <c r="AZ1561" i="64"/>
  <c r="BA1560" i="64" a="1"/>
  <c r="BA1560" i="64" s="1"/>
  <c r="BA424" i="64" a="1"/>
  <c r="BA424" i="64" s="1"/>
  <c r="AZ1268" i="64"/>
  <c r="AZ1200" i="64"/>
  <c r="AY1275" i="64"/>
  <c r="BA1199" i="64" a="1"/>
  <c r="BA1199" i="64" s="1"/>
  <c r="BA1267" i="64" a="1"/>
  <c r="BA1267" i="64" s="1"/>
  <c r="AZ2378" i="64"/>
  <c r="AZ2387" i="64" s="1"/>
  <c r="BA2379" i="64" a="1"/>
  <c r="BA2379" i="64" s="1"/>
  <c r="BM2409" i="64"/>
  <c r="AZ1156" i="64"/>
  <c r="AZ2220" i="64"/>
  <c r="AZ2222" i="64" s="1"/>
  <c r="AX1171" i="64" a="1"/>
  <c r="AX1171" i="64" s="1"/>
  <c r="BA2219" i="64" a="1"/>
  <c r="BA2219" i="64" s="1"/>
  <c r="BA1157" i="64" a="1"/>
  <c r="BA1157" i="64" s="1"/>
  <c r="AY1165" i="64"/>
  <c r="AY1170" i="64"/>
  <c r="BA1327" i="64" a="1"/>
  <c r="BA1327" i="64" s="1"/>
  <c r="BA2221" i="64" a="1"/>
  <c r="BA2221" i="64" s="1"/>
  <c r="BA1323" i="64" a="1"/>
  <c r="BA1323" i="64" s="1"/>
  <c r="BA1324" i="64" a="1"/>
  <c r="BA1324" i="64" s="1"/>
  <c r="AZ1325" i="64"/>
  <c r="AZ1326" i="64" s="1"/>
  <c r="AZ1328" i="64" s="1"/>
  <c r="BA793" i="64" a="1"/>
  <c r="BA793" i="64" s="1"/>
  <c r="BA782" i="64" a="1"/>
  <c r="BA782" i="64" s="1"/>
  <c r="BA785" i="64" a="1"/>
  <c r="BA785" i="64" s="1"/>
  <c r="BA799" i="64" a="1"/>
  <c r="BA799" i="64" s="1"/>
  <c r="AZ154" i="64"/>
  <c r="AZ139" i="64"/>
  <c r="BA124" i="64" a="1"/>
  <c r="BA124" i="64" s="1"/>
  <c r="BA1639" i="64" a="1"/>
  <c r="BA1639" i="64" s="1"/>
  <c r="AZ150" i="64"/>
  <c r="AZ153" i="64"/>
  <c r="AZ136" i="64"/>
  <c r="AZ151" i="64"/>
  <c r="AZ137" i="64"/>
  <c r="AZ152" i="64"/>
  <c r="AZ135" i="64"/>
  <c r="AY140" i="64"/>
  <c r="AZ138" i="64"/>
  <c r="AV157" i="64"/>
  <c r="AV158" i="64" s="1"/>
  <c r="BA143" i="64" a="1"/>
  <c r="BA143" i="64" s="1"/>
  <c r="BA130" i="64" a="1"/>
  <c r="BA130" i="64" s="1"/>
  <c r="BA129" i="64" a="1"/>
  <c r="BA129" i="64" s="1"/>
  <c r="BA145" i="64" a="1"/>
  <c r="BA145" i="64" s="1"/>
  <c r="BA131" i="64" a="1"/>
  <c r="BA131" i="64" s="1"/>
  <c r="BA147" i="64" a="1"/>
  <c r="BA147" i="64" s="1"/>
  <c r="BA132" i="64" a="1"/>
  <c r="BA132" i="64" s="1"/>
  <c r="BA144" i="64" a="1"/>
  <c r="BA144" i="64" s="1"/>
  <c r="BA146" i="64" a="1"/>
  <c r="BA146" i="64" s="1"/>
  <c r="BA128" i="64" a="1"/>
  <c r="BA128" i="64" s="1"/>
  <c r="AW155" i="64"/>
  <c r="AZ125" i="64"/>
  <c r="BA359" i="64" a="1"/>
  <c r="BA359" i="64" s="1"/>
  <c r="BA123" i="64" a="1"/>
  <c r="BA123" i="64" s="1"/>
  <c r="BA122" i="64" a="1"/>
  <c r="BA122" i="64" s="1"/>
  <c r="BA121" i="64" a="1"/>
  <c r="BA121" i="64" s="1"/>
  <c r="BA120" i="64" a="1"/>
  <c r="BA120" i="64" s="1"/>
  <c r="BA1397" i="64" a="1"/>
  <c r="BA1397" i="64" s="1"/>
  <c r="AW1127" i="64"/>
  <c r="AX1126" i="64"/>
  <c r="AX1127" i="64" s="1"/>
  <c r="AZ1120" i="64"/>
  <c r="AZ1119" i="64"/>
  <c r="AZ1123" i="64"/>
  <c r="AY1124" i="64"/>
  <c r="AZ1122" i="64"/>
  <c r="AZ1121" i="64"/>
  <c r="BA1115" i="64" a="1"/>
  <c r="BA1115" i="64" s="1"/>
  <c r="BA1116" i="64" a="1"/>
  <c r="BA1116" i="64" s="1"/>
  <c r="BA1112" i="64" a="1"/>
  <c r="BA1112" i="64" s="1"/>
  <c r="BA1114" i="64" a="1"/>
  <c r="BA1114" i="64" s="1"/>
  <c r="BA1113" i="64" a="1"/>
  <c r="BA1113" i="64" s="1"/>
  <c r="AZ1105" i="64"/>
  <c r="AZ1104" i="64"/>
  <c r="AY1109" i="64"/>
  <c r="AZ1108" i="64"/>
  <c r="AZ1106" i="64"/>
  <c r="BA1101" i="64" a="1"/>
  <c r="BA1101" i="64" s="1"/>
  <c r="BA1097" i="64" a="1"/>
  <c r="BA1097" i="64" s="1"/>
  <c r="BA1081" i="64" a="1"/>
  <c r="BA1081" i="64" s="1"/>
  <c r="BA1089" i="64" s="1"/>
  <c r="BA1082" i="64" a="1"/>
  <c r="BA1082" i="64" s="1"/>
  <c r="BA1090" i="64" s="1"/>
  <c r="BA1098" i="64" a="1"/>
  <c r="BA1098" i="64" s="1"/>
  <c r="BA1083" i="64" a="1"/>
  <c r="BA1083" i="64" s="1"/>
  <c r="BA1091" i="64" s="1"/>
  <c r="BA1084" i="64" a="1"/>
  <c r="BA1084" i="64" s="1"/>
  <c r="BA1085" i="64" a="1"/>
  <c r="BA1085" i="64" s="1"/>
  <c r="BA1099" i="64" a="1"/>
  <c r="BA1099" i="64" s="1"/>
  <c r="BA1100" i="64" a="1"/>
  <c r="BA1100" i="64" s="1"/>
  <c r="AZ1107" i="64"/>
  <c r="BA221" i="64" a="1"/>
  <c r="BA221" i="64" s="1"/>
  <c r="AX1376" i="64"/>
  <c r="AY1375" i="64"/>
  <c r="BA344" i="64" a="1"/>
  <c r="BA344" i="64" s="1"/>
  <c r="BA1372" i="64" a="1"/>
  <c r="BA1372" i="64" s="1"/>
  <c r="BA325" i="64" a="1"/>
  <c r="BA325" i="64" s="1"/>
  <c r="BA1057" i="64" a="1"/>
  <c r="BA1057" i="64" s="1"/>
  <c r="BA1023" i="64" a="1"/>
  <c r="BA1023" i="64" s="1"/>
  <c r="BA312" i="64" a="1"/>
  <c r="BA312" i="64" s="1"/>
  <c r="AY1020" i="64"/>
  <c r="AZ1016" i="64"/>
  <c r="AZ1024" i="64" s="1"/>
  <c r="BA1019" i="64" a="1"/>
  <c r="BA1019" i="64" s="1"/>
  <c r="BA1015" i="64" a="1"/>
  <c r="BA1015" i="64" s="1"/>
  <c r="AU2433" i="64"/>
  <c r="BB272" i="64"/>
  <c r="BA53" i="863" a="1"/>
  <c r="BA53" i="863" s="1"/>
  <c r="BA51" i="863" a="1"/>
  <c r="BA51" i="863" s="1"/>
  <c r="BA49" i="863" a="1"/>
  <c r="BA49" i="863" s="1"/>
  <c r="BE2" i="861"/>
  <c r="BD1" i="861"/>
  <c r="BD7" i="861"/>
  <c r="BB43" i="863" a="1"/>
  <c r="BB43" i="863" s="1"/>
  <c r="BB42" i="863" a="1"/>
  <c r="BB42" i="863" s="1"/>
  <c r="BB41" i="863" a="1"/>
  <c r="BB41" i="863" s="1"/>
  <c r="BB40" i="863" a="1"/>
  <c r="BB40" i="863" s="1"/>
  <c r="BB29" i="863"/>
  <c r="BB39" i="863" a="1"/>
  <c r="BB39" i="863" s="1"/>
  <c r="BB30" i="863"/>
  <c r="BB32" i="863"/>
  <c r="BC2" i="863"/>
  <c r="BC31" i="863" s="1"/>
  <c r="BA34" i="863"/>
  <c r="BB18" i="864"/>
  <c r="BB17" i="864"/>
  <c r="BB16" i="864"/>
  <c r="BC19" i="864"/>
  <c r="AO1" i="860"/>
  <c r="AO3" i="860"/>
  <c r="AO4" i="860" s="1"/>
  <c r="AO7" i="860"/>
  <c r="AP2" i="860"/>
  <c r="AT2476" i="64"/>
  <c r="AU2474" i="64"/>
  <c r="AU2453" i="64"/>
  <c r="AU2455" i="64" s="1"/>
  <c r="B2670" i="64"/>
  <c r="AY1376" i="64" a="1"/>
  <c r="AI1561" i="64" a="1"/>
  <c r="AK1376" i="64" a="1"/>
  <c r="BB1509" i="64"/>
  <c r="BA425" i="64" a="1"/>
  <c r="BA1016" i="64" a="1"/>
  <c r="AI2378" i="64" a="1"/>
  <c r="BA1561" i="64" a="1"/>
  <c r="AI1200" i="64" a="1"/>
  <c r="AZ1375" i="64" a="1"/>
  <c r="AI2220" i="64" a="1"/>
  <c r="AI1373" i="64" a="1"/>
  <c r="AI425" i="64" a="1"/>
  <c r="AI1805" i="64" a="1"/>
  <c r="AI1016" i="64" a="1"/>
  <c r="AJ1375" i="64" a="1"/>
  <c r="BA2378" i="64" a="1"/>
  <c r="BA1200" i="64" a="1"/>
  <c r="BB1487" i="64"/>
  <c r="BA1268" i="64" a="1"/>
  <c r="BA1398" i="64"/>
  <c r="BA1805" i="64" a="1"/>
  <c r="BB1532" i="64"/>
  <c r="AI1268" i="64" a="1"/>
  <c r="BB1443" i="64"/>
  <c r="BB1465" i="64"/>
  <c r="BA2220" i="64" a="1"/>
  <c r="AI1398" i="64"/>
  <c r="BA1373" i="64" a="1"/>
  <c r="AI1156" i="64" a="1"/>
  <c r="BB1420" i="64"/>
  <c r="BA1156" i="64" a="1"/>
  <c r="BC2838" i="64" l="1" a="1"/>
  <c r="BC2838" i="64" s="1"/>
  <c r="BC2839" i="64" a="1"/>
  <c r="BC2839" i="64" s="1"/>
  <c r="BB2840" i="64"/>
  <c r="BC53" i="64" a="1"/>
  <c r="BC53" i="64" s="1"/>
  <c r="BC51" i="64" a="1"/>
  <c r="BC51" i="64" s="1"/>
  <c r="BC52" i="64" a="1"/>
  <c r="BC52" i="64" s="1"/>
  <c r="BC50" i="64" s="1" a="1"/>
  <c r="BC50" i="64" s="1"/>
  <c r="BC3310" i="64" a="1"/>
  <c r="BC3310" i="64" s="1"/>
  <c r="BC3289" i="64" a="1"/>
  <c r="BC3289" i="64" s="1"/>
  <c r="AK20" i="861"/>
  <c r="BC1441" i="64" a="1"/>
  <c r="BC1441" i="64" s="1"/>
  <c r="BC1442" i="64" a="1"/>
  <c r="BC1442" i="64" s="1"/>
  <c r="BC1530" i="64" a="1"/>
  <c r="BC1530" i="64" s="1"/>
  <c r="BC1531" i="64" a="1"/>
  <c r="BC1531" i="64" s="1"/>
  <c r="BC1486" i="64" a="1"/>
  <c r="BC1486" i="64" s="1"/>
  <c r="BC1508" i="64" a="1"/>
  <c r="BC1508" i="64" s="1"/>
  <c r="BC1419" i="64" a="1"/>
  <c r="BC1419" i="64" s="1"/>
  <c r="BC1464" i="64" a="1"/>
  <c r="BC1464" i="64" s="1"/>
  <c r="BB20" i="864"/>
  <c r="BB89" i="861" s="1"/>
  <c r="BB90" i="861" s="1"/>
  <c r="AQ666" i="64"/>
  <c r="AR661" i="64"/>
  <c r="AR665" i="64" s="1"/>
  <c r="AQ670" i="64"/>
  <c r="AQ674" i="64" s="1"/>
  <c r="BC673" i="64" a="1"/>
  <c r="BC673" i="64" s="1"/>
  <c r="BC663" i="64" a="1"/>
  <c r="BC663" i="64" s="1"/>
  <c r="BC664" i="64" s="1"/>
  <c r="BC669" i="64" a="1"/>
  <c r="BC669" i="64" s="1"/>
  <c r="BB33" i="863"/>
  <c r="BB17" i="863" s="1"/>
  <c r="BB29" i="861" s="1"/>
  <c r="BB21" i="863"/>
  <c r="AI1975" i="64"/>
  <c r="BB44" i="863"/>
  <c r="BD7" i="64"/>
  <c r="BC4" i="64"/>
  <c r="BD1" i="64"/>
  <c r="BD3" i="64"/>
  <c r="BE2" i="64"/>
  <c r="AR475" i="64"/>
  <c r="AQ478" i="64"/>
  <c r="AQ480" i="64"/>
  <c r="AO526" i="64"/>
  <c r="AN529" i="64"/>
  <c r="AN531" i="64"/>
  <c r="BE2" i="864"/>
  <c r="BC4" i="864"/>
  <c r="BC4" i="863"/>
  <c r="BD7" i="864"/>
  <c r="BD7" i="863"/>
  <c r="BD1" i="864"/>
  <c r="BD1" i="863"/>
  <c r="BD3" i="863"/>
  <c r="BD3" i="864"/>
  <c r="BE3" i="861"/>
  <c r="BD4" i="861"/>
  <c r="AK157" i="64"/>
  <c r="AK158" i="64" s="1"/>
  <c r="AK1126" i="64"/>
  <c r="AK1127" i="64" s="1"/>
  <c r="AJ1109" i="64"/>
  <c r="AJ155" i="64"/>
  <c r="AJ1124" i="64"/>
  <c r="AJ140" i="64"/>
  <c r="AI1268" i="64"/>
  <c r="AI1275" i="64" s="1"/>
  <c r="AI1561" i="64"/>
  <c r="AI425" i="64"/>
  <c r="AI1373" i="64"/>
  <c r="AI1200" i="64"/>
  <c r="AI2378" i="64"/>
  <c r="AI2387" i="64" s="1"/>
  <c r="AK1376" i="64"/>
  <c r="AI1016" i="64"/>
  <c r="AI1805" i="64"/>
  <c r="AI1807" i="64" s="1"/>
  <c r="AI1156" i="64"/>
  <c r="AI2220" i="64"/>
  <c r="AI2222" i="64" s="1"/>
  <c r="AJ1375" i="64"/>
  <c r="AI1325" i="64"/>
  <c r="AI1326" i="64" s="1"/>
  <c r="AI1328" i="64" s="1"/>
  <c r="AI375" i="64"/>
  <c r="AI377" i="64" s="1"/>
  <c r="AJ1024" i="64"/>
  <c r="AJ1020" i="64"/>
  <c r="AI1108" i="64"/>
  <c r="AI1123" i="64"/>
  <c r="AI151" i="64"/>
  <c r="AI136" i="64"/>
  <c r="AI1106" i="64"/>
  <c r="AI1121" i="64"/>
  <c r="AI1119" i="64"/>
  <c r="AI1104" i="64"/>
  <c r="AH1974" i="64" a="1"/>
  <c r="AH1974" i="64" s="1"/>
  <c r="AH376" i="64" a="1"/>
  <c r="AH376" i="64" s="1"/>
  <c r="AH1267" i="64" a="1"/>
  <c r="AH1267" i="64" s="1"/>
  <c r="AH785" i="64" a="1"/>
  <c r="AH785" i="64" s="1"/>
  <c r="AH132" i="64" a="1"/>
  <c r="AH132" i="64" s="1"/>
  <c r="AH1082" i="64" a="1"/>
  <c r="AH1082" i="64" s="1"/>
  <c r="AH1090" i="64" s="1"/>
  <c r="AH131" i="64" a="1"/>
  <c r="AH131" i="64" s="1"/>
  <c r="AH1397" i="64" a="1"/>
  <c r="AH1397" i="64" s="1"/>
  <c r="AH1097" i="64" a="1"/>
  <c r="AH1097" i="64" s="1"/>
  <c r="AH1973" i="64" a="1"/>
  <c r="AH1973" i="64" s="1"/>
  <c r="AH1083" i="64" a="1"/>
  <c r="AH1083" i="64" s="1"/>
  <c r="AH1091" i="64" s="1"/>
  <c r="AH424" i="64" a="1"/>
  <c r="AH424" i="64" s="1"/>
  <c r="AH2219" i="64" a="1"/>
  <c r="AH2219" i="64" s="1"/>
  <c r="AH1327" i="64" a="1"/>
  <c r="AH1327" i="64" s="1"/>
  <c r="AH124" i="64" a="1"/>
  <c r="AH124" i="64" s="1"/>
  <c r="AH129" i="64" a="1"/>
  <c r="AH129" i="64" s="1"/>
  <c r="AH1560" i="64" a="1"/>
  <c r="AH1560" i="64" s="1"/>
  <c r="AH1157" i="64" a="1"/>
  <c r="AH1157" i="64" s="1"/>
  <c r="AH2221" i="64" a="1"/>
  <c r="AH2221" i="64" s="1"/>
  <c r="AH1639" i="64" a="1"/>
  <c r="AH1639" i="64" s="1"/>
  <c r="AH144" i="64" a="1"/>
  <c r="AH144" i="64" s="1"/>
  <c r="AH123" i="64" a="1"/>
  <c r="AH123" i="64" s="1"/>
  <c r="AH1113" i="64" a="1"/>
  <c r="AH1113" i="64" s="1"/>
  <c r="AH1084" i="64" a="1"/>
  <c r="AH1084" i="64" s="1"/>
  <c r="AH1092" i="64" s="1"/>
  <c r="AH221" i="64" a="1"/>
  <c r="AH221" i="64" s="1"/>
  <c r="AH325" i="64" a="1"/>
  <c r="AH325" i="64" s="1"/>
  <c r="AH1023" i="64" a="1"/>
  <c r="AH1023" i="64" s="1"/>
  <c r="AH1372" i="64" a="1"/>
  <c r="AH1372" i="64" s="1"/>
  <c r="AH1015" i="64" a="1"/>
  <c r="AH1015" i="64" s="1"/>
  <c r="AH1098" i="64" a="1"/>
  <c r="AH1098" i="64" s="1"/>
  <c r="AH1057" i="64" a="1"/>
  <c r="AH1057" i="64" s="1"/>
  <c r="AH1806" i="64" a="1"/>
  <c r="AH1806" i="64" s="1"/>
  <c r="AH500" i="64" a="1"/>
  <c r="AH500" i="64" s="1"/>
  <c r="AH531" i="64" s="1"/>
  <c r="AH143" i="64" a="1"/>
  <c r="AH143" i="64" s="1"/>
  <c r="AH122" i="64" a="1"/>
  <c r="AH122" i="64" s="1"/>
  <c r="AH1116" i="64" a="1"/>
  <c r="AH1116" i="64" s="1"/>
  <c r="AH1085" i="64" a="1"/>
  <c r="AH1085" i="64" s="1"/>
  <c r="AH1093" i="64" s="1"/>
  <c r="AH344" i="64" a="1"/>
  <c r="AH344" i="64" s="1"/>
  <c r="AH1112" i="64" a="1"/>
  <c r="AH1112" i="64" s="1"/>
  <c r="AH1099" i="64" a="1"/>
  <c r="AH1099" i="64" s="1"/>
  <c r="AH1199" i="64" a="1"/>
  <c r="AH1199" i="64" s="1"/>
  <c r="AH799" i="64" a="1"/>
  <c r="AH799" i="64" s="1"/>
  <c r="AH130" i="64" a="1"/>
  <c r="AH130" i="64" s="1"/>
  <c r="AH1019" i="64" a="1"/>
  <c r="AH1019" i="64" s="1"/>
  <c r="AH1804" i="64" a="1"/>
  <c r="AH1804" i="64" s="1"/>
  <c r="AH2379" i="64" a="1"/>
  <c r="AH2379" i="64" s="1"/>
  <c r="AH793" i="64" a="1"/>
  <c r="AH793" i="64" s="1"/>
  <c r="AH146" i="64" a="1"/>
  <c r="AH146" i="64" s="1"/>
  <c r="AH121" i="64" a="1"/>
  <c r="AH121" i="64" s="1"/>
  <c r="AH449" i="64" a="1"/>
  <c r="AH449" i="64" s="1"/>
  <c r="AH480" i="64" s="1"/>
  <c r="AH1323" i="64" a="1"/>
  <c r="AH1323" i="64" s="1"/>
  <c r="AH782" i="64" a="1"/>
  <c r="AH782" i="64" s="1"/>
  <c r="AH147" i="64" a="1"/>
  <c r="AH147" i="64" s="1"/>
  <c r="AH145" i="64" a="1"/>
  <c r="AH145" i="64" s="1"/>
  <c r="AH120" i="64" a="1"/>
  <c r="AH120" i="64" s="1"/>
  <c r="AH1115" i="64" a="1"/>
  <c r="AH1115" i="64" s="1"/>
  <c r="AH1081" i="64" a="1"/>
  <c r="AH1081" i="64" s="1"/>
  <c r="AH1089" i="64" s="1"/>
  <c r="AH1100" i="64" a="1"/>
  <c r="AH1100" i="64" s="1"/>
  <c r="AH374" i="64" a="1"/>
  <c r="AH374" i="64" s="1"/>
  <c r="AH373" i="64" a="1"/>
  <c r="AH373" i="64" s="1"/>
  <c r="AH1324" i="64" a="1"/>
  <c r="AH1324" i="64" s="1"/>
  <c r="AH128" i="64" a="1"/>
  <c r="AH128" i="64" s="1"/>
  <c r="AH359" i="64" a="1"/>
  <c r="AH359" i="64" s="1"/>
  <c r="AH1101" i="64" a="1"/>
  <c r="AH1101" i="64" s="1"/>
  <c r="AH1114" i="64" a="1"/>
  <c r="AH1114" i="64" s="1"/>
  <c r="AH312" i="64" a="1"/>
  <c r="AH312" i="64" s="1"/>
  <c r="AI135" i="64"/>
  <c r="AI125" i="64"/>
  <c r="AI150" i="64"/>
  <c r="AG272" i="64"/>
  <c r="AI153" i="64"/>
  <c r="AI138" i="64"/>
  <c r="AJ1165" i="64"/>
  <c r="AJ1170" i="64"/>
  <c r="AU1171" i="64" s="1" a="1"/>
  <c r="AU1171" i="64" s="1"/>
  <c r="AI139" i="64"/>
  <c r="AI154" i="64"/>
  <c r="AI1120" i="64"/>
  <c r="AI1105" i="64"/>
  <c r="AI1107" i="64"/>
  <c r="AI1122" i="64"/>
  <c r="AI137" i="64"/>
  <c r="AI152" i="64"/>
  <c r="AJ1275" i="64"/>
  <c r="AX82" i="861"/>
  <c r="AY42" i="861"/>
  <c r="AX57" i="861"/>
  <c r="AW57" i="861"/>
  <c r="BA1966" i="64"/>
  <c r="BA1975" i="64" s="1"/>
  <c r="BB1973" i="64" a="1"/>
  <c r="BB1973" i="64" s="1"/>
  <c r="BB1974" i="64" a="1"/>
  <c r="BB1974" i="64" s="1"/>
  <c r="BA1373" i="64"/>
  <c r="BA1805" i="64"/>
  <c r="BA1807" i="64" s="1"/>
  <c r="BB1806" i="64" a="1"/>
  <c r="BB1806" i="64" s="1"/>
  <c r="BB1804" i="64" a="1"/>
  <c r="BB1804" i="64" s="1"/>
  <c r="BA375" i="64"/>
  <c r="BA377" i="64" s="1"/>
  <c r="BB376" i="64" a="1"/>
  <c r="BB376" i="64" s="1"/>
  <c r="BB374" i="64" a="1"/>
  <c r="BB374" i="64" s="1"/>
  <c r="BB449" i="64" a="1"/>
  <c r="BB449" i="64" s="1"/>
  <c r="BB373" i="64" a="1"/>
  <c r="BB373" i="64" s="1"/>
  <c r="BB500" i="64" a="1"/>
  <c r="BB500" i="64" s="1"/>
  <c r="BA1561" i="64"/>
  <c r="BA425" i="64"/>
  <c r="BB1560" i="64" a="1"/>
  <c r="BB1560" i="64" s="1"/>
  <c r="BB424" i="64" a="1"/>
  <c r="BB424" i="64" s="1"/>
  <c r="BA1268" i="64"/>
  <c r="BA1200" i="64"/>
  <c r="AZ1275" i="64"/>
  <c r="BB1199" i="64" a="1"/>
  <c r="BB1199" i="64" s="1"/>
  <c r="BB1267" i="64" a="1"/>
  <c r="BB1267" i="64" s="1"/>
  <c r="BA2378" i="64"/>
  <c r="BA2387" i="64" s="1"/>
  <c r="BB2379" i="64" a="1"/>
  <c r="BB2379" i="64" s="1"/>
  <c r="BN2409" i="64"/>
  <c r="BM2411" i="64"/>
  <c r="BA1156" i="64"/>
  <c r="BA2220" i="64"/>
  <c r="BA2222" i="64" s="1"/>
  <c r="AY1171" i="64" a="1"/>
  <c r="AY1171" i="64" s="1"/>
  <c r="BB2219" i="64" a="1"/>
  <c r="BB2219" i="64" s="1"/>
  <c r="BB1157" i="64" a="1"/>
  <c r="BB1157" i="64" s="1"/>
  <c r="AZ1165" i="64"/>
  <c r="AZ1170" i="64"/>
  <c r="BB1327" i="64" a="1"/>
  <c r="BB1327" i="64" s="1"/>
  <c r="BB2221" i="64" a="1"/>
  <c r="BB2221" i="64" s="1"/>
  <c r="BA1325" i="64"/>
  <c r="BA1326" i="64" s="1"/>
  <c r="BA1328" i="64" s="1"/>
  <c r="BB1323" i="64" a="1"/>
  <c r="BB1323" i="64" s="1"/>
  <c r="BB1324" i="64" a="1"/>
  <c r="BB1324" i="64" s="1"/>
  <c r="BB793" i="64" a="1"/>
  <c r="BB793" i="64" s="1"/>
  <c r="BB782" i="64" a="1"/>
  <c r="BB782" i="64" s="1"/>
  <c r="BB785" i="64" a="1"/>
  <c r="BB785" i="64" s="1"/>
  <c r="BB799" i="64" a="1"/>
  <c r="BB799" i="64" s="1"/>
  <c r="BA139" i="64"/>
  <c r="BA154" i="64"/>
  <c r="BB124" i="64" a="1"/>
  <c r="BB124" i="64" s="1"/>
  <c r="BB1639" i="64" a="1"/>
  <c r="BB1639" i="64" s="1"/>
  <c r="BA150" i="64"/>
  <c r="BA153" i="64"/>
  <c r="AZ140" i="64"/>
  <c r="BA136" i="64"/>
  <c r="BA151" i="64"/>
  <c r="BA137" i="64"/>
  <c r="BA152" i="64"/>
  <c r="BA135" i="64"/>
  <c r="BA138" i="64"/>
  <c r="BB130" i="64" a="1"/>
  <c r="BB130" i="64" s="1"/>
  <c r="BB145" i="64" a="1"/>
  <c r="BB145" i="64" s="1"/>
  <c r="BB129" i="64" a="1"/>
  <c r="BB129" i="64" s="1"/>
  <c r="BB131" i="64" a="1"/>
  <c r="BB131" i="64" s="1"/>
  <c r="BB147" i="64" a="1"/>
  <c r="BB147" i="64" s="1"/>
  <c r="BB132" i="64" a="1"/>
  <c r="BB132" i="64" s="1"/>
  <c r="BB144" i="64" a="1"/>
  <c r="BB144" i="64" s="1"/>
  <c r="BB146" i="64" a="1"/>
  <c r="BB146" i="64" s="1"/>
  <c r="BB143" i="64" a="1"/>
  <c r="BB143" i="64" s="1"/>
  <c r="BB128" i="64" a="1"/>
  <c r="BB128" i="64" s="1"/>
  <c r="AX155" i="64"/>
  <c r="AW157" i="64"/>
  <c r="AW158" i="64" s="1"/>
  <c r="BA125" i="64"/>
  <c r="BB359" i="64" a="1"/>
  <c r="BB359" i="64" s="1"/>
  <c r="BB122" i="64" a="1"/>
  <c r="BB122" i="64" s="1"/>
  <c r="BB121" i="64" a="1"/>
  <c r="BB121" i="64" s="1"/>
  <c r="BB120" i="64" a="1"/>
  <c r="BB120" i="64" s="1"/>
  <c r="BB123" i="64" a="1"/>
  <c r="BB123" i="64" s="1"/>
  <c r="BB1397" i="64" a="1"/>
  <c r="BB1397" i="64" s="1"/>
  <c r="AY1126" i="64"/>
  <c r="AY1127" i="64" s="1"/>
  <c r="BA1093" i="64"/>
  <c r="BA1123" i="64" s="1"/>
  <c r="BA1092" i="64"/>
  <c r="BA1122" i="64" s="1"/>
  <c r="AZ1124" i="64"/>
  <c r="BA1121" i="64"/>
  <c r="BA1119" i="64"/>
  <c r="BA1120" i="64"/>
  <c r="BB1115" i="64" a="1"/>
  <c r="BB1115" i="64" s="1"/>
  <c r="BB1116" i="64" a="1"/>
  <c r="BB1116" i="64" s="1"/>
  <c r="BB1112" i="64" a="1"/>
  <c r="BB1112" i="64" s="1"/>
  <c r="BB1114" i="64" a="1"/>
  <c r="BB1114" i="64" s="1"/>
  <c r="BB1113" i="64" a="1"/>
  <c r="BB1113" i="64" s="1"/>
  <c r="AZ1109" i="64"/>
  <c r="BA1104" i="64"/>
  <c r="BA1105" i="64"/>
  <c r="BA1106" i="64"/>
  <c r="BB1097" i="64" a="1"/>
  <c r="BB1097" i="64" s="1"/>
  <c r="BB1101" i="64" a="1"/>
  <c r="BB1101" i="64" s="1"/>
  <c r="BB1081" i="64" a="1"/>
  <c r="BB1081" i="64" s="1"/>
  <c r="BB1089" i="64" s="1"/>
  <c r="BB1082" i="64" a="1"/>
  <c r="BB1082" i="64" s="1"/>
  <c r="BB1090" i="64" s="1"/>
  <c r="BB1098" i="64" a="1"/>
  <c r="BB1098" i="64" s="1"/>
  <c r="BB1083" i="64" a="1"/>
  <c r="BB1083" i="64" s="1"/>
  <c r="BB1091" i="64" s="1"/>
  <c r="BB1084" i="64" a="1"/>
  <c r="BB1084" i="64" s="1"/>
  <c r="BB1092" i="64" s="1"/>
  <c r="BB1085" i="64" a="1"/>
  <c r="BB1085" i="64" s="1"/>
  <c r="BB1093" i="64" s="1"/>
  <c r="BB1099" i="64" a="1"/>
  <c r="BB1099" i="64" s="1"/>
  <c r="BB1100" i="64" a="1"/>
  <c r="BB1100" i="64" s="1"/>
  <c r="BB221" i="64" a="1"/>
  <c r="BB221" i="64" s="1"/>
  <c r="AY1376" i="64"/>
  <c r="AZ1375" i="64"/>
  <c r="BB344" i="64" a="1"/>
  <c r="BB344" i="64" s="1"/>
  <c r="BB1372" i="64" a="1"/>
  <c r="BB1372" i="64" s="1"/>
  <c r="BB325" i="64" a="1"/>
  <c r="BB325" i="64" s="1"/>
  <c r="BB1057" i="64" a="1"/>
  <c r="BB1057" i="64" s="1"/>
  <c r="BB1023" i="64" a="1"/>
  <c r="BB1023" i="64" s="1"/>
  <c r="BB312" i="64" a="1"/>
  <c r="BB312" i="64" s="1"/>
  <c r="AZ1020" i="64"/>
  <c r="BA1016" i="64"/>
  <c r="BA1024" i="64" s="1"/>
  <c r="BB1019" i="64" a="1"/>
  <c r="BB1019" i="64" s="1"/>
  <c r="BB1015" i="64" a="1"/>
  <c r="BB1015" i="64" s="1"/>
  <c r="AV2433" i="64"/>
  <c r="BC272" i="64"/>
  <c r="BC42" i="863" a="1"/>
  <c r="BC42" i="863" s="1"/>
  <c r="BC43" i="863" a="1"/>
  <c r="BC43" i="863" s="1"/>
  <c r="BC41" i="863" a="1"/>
  <c r="BC41" i="863" s="1"/>
  <c r="BC40" i="863" a="1"/>
  <c r="BC40" i="863" s="1"/>
  <c r="BC29" i="863"/>
  <c r="BC39" i="863" a="1"/>
  <c r="BC39" i="863" s="1"/>
  <c r="BC30" i="863"/>
  <c r="BD2" i="863"/>
  <c r="BD31" i="863" s="1"/>
  <c r="BC32" i="863"/>
  <c r="BF2" i="861"/>
  <c r="BE1" i="861"/>
  <c r="BE7" i="861"/>
  <c r="BB34" i="863"/>
  <c r="BB53" i="863" a="1"/>
  <c r="BB53" i="863" s="1"/>
  <c r="BB51" i="863" a="1"/>
  <c r="BB51" i="863" s="1"/>
  <c r="BB49" i="863" a="1"/>
  <c r="BB49" i="863" s="1"/>
  <c r="BC18" i="864"/>
  <c r="BC17" i="864"/>
  <c r="BC16" i="864"/>
  <c r="BD19" i="864"/>
  <c r="AP3" i="860"/>
  <c r="AP4" i="860" s="1"/>
  <c r="AQ2" i="860"/>
  <c r="AP1" i="860"/>
  <c r="AP7" i="860"/>
  <c r="AU2476" i="64"/>
  <c r="AV2474" i="64"/>
  <c r="AV2453" i="64"/>
  <c r="AV2455" i="64" s="1"/>
  <c r="BB1805" i="64" a="1"/>
  <c r="BB1398" i="64"/>
  <c r="AH1561" i="64" a="1"/>
  <c r="BB2220" i="64" a="1"/>
  <c r="AH1016" i="64" a="1"/>
  <c r="BB425" i="64" a="1"/>
  <c r="BB1016" i="64" a="1"/>
  <c r="AJ1376" i="64" a="1"/>
  <c r="BC1487" i="64"/>
  <c r="BC1465" i="64"/>
  <c r="AI1375" i="64" a="1"/>
  <c r="AH425" i="64" a="1"/>
  <c r="AH1156" i="64" a="1"/>
  <c r="AH1268" i="64" a="1"/>
  <c r="BA1375" i="64" a="1"/>
  <c r="AH1805" i="64" a="1"/>
  <c r="BC1509" i="64"/>
  <c r="AH2220" i="64" a="1"/>
  <c r="AH1398" i="64"/>
  <c r="AH2378" i="64" a="1"/>
  <c r="BB1156" i="64" a="1"/>
  <c r="BC1443" i="64"/>
  <c r="AZ1376" i="64" a="1"/>
  <c r="AH1373" i="64" a="1"/>
  <c r="BC1420" i="64"/>
  <c r="BB1561" i="64" a="1"/>
  <c r="BC1532" i="64"/>
  <c r="BB1200" i="64" a="1"/>
  <c r="AH1200" i="64" a="1"/>
  <c r="BB2378" i="64" a="1"/>
  <c r="BB1373" i="64" a="1"/>
  <c r="BB1268" i="64" a="1"/>
  <c r="BD2838" i="64" l="1" a="1"/>
  <c r="BD2838" i="64" s="1"/>
  <c r="BD2839" i="64" a="1"/>
  <c r="BD2839" i="64" s="1"/>
  <c r="BC2840" i="64"/>
  <c r="BD53" i="64" a="1"/>
  <c r="BD53" i="64" s="1"/>
  <c r="BD51" i="64" a="1"/>
  <c r="BD51" i="64" s="1"/>
  <c r="BD52" i="64" a="1"/>
  <c r="BD52" i="64" s="1"/>
  <c r="BD50" i="64" s="1" a="1"/>
  <c r="BD50" i="64" s="1"/>
  <c r="BD3310" i="64" a="1"/>
  <c r="BD3310" i="64" s="1"/>
  <c r="BD3289" i="64" a="1"/>
  <c r="BD3289" i="64" s="1"/>
  <c r="BD1441" i="64" a="1"/>
  <c r="BD1441" i="64" s="1"/>
  <c r="BD1442" i="64" a="1"/>
  <c r="BD1442" i="64" s="1"/>
  <c r="BD1530" i="64" a="1"/>
  <c r="BD1530" i="64" s="1"/>
  <c r="BD1531" i="64" a="1"/>
  <c r="BD1531" i="64" s="1"/>
  <c r="BD1486" i="64" a="1"/>
  <c r="BD1486" i="64" s="1"/>
  <c r="BD1508" i="64" a="1"/>
  <c r="BD1508" i="64" s="1"/>
  <c r="BD1419" i="64" a="1"/>
  <c r="BD1419" i="64" s="1"/>
  <c r="BD1464" i="64" a="1"/>
  <c r="BD1464" i="64" s="1"/>
  <c r="BC20" i="864"/>
  <c r="BC89" i="861" s="1"/>
  <c r="BC90" i="861" s="1"/>
  <c r="BD669" i="64" a="1"/>
  <c r="BD669" i="64" s="1"/>
  <c r="BD673" i="64" a="1"/>
  <c r="BD673" i="64" s="1"/>
  <c r="BD663" i="64" a="1"/>
  <c r="BD663" i="64" s="1"/>
  <c r="BD664" i="64" s="1"/>
  <c r="AS661" i="64"/>
  <c r="AS665" i="64" s="1"/>
  <c r="AR670" i="64"/>
  <c r="AR674" i="64" s="1"/>
  <c r="AR666" i="64"/>
  <c r="BC21" i="863"/>
  <c r="BC44" i="863"/>
  <c r="BC33" i="863"/>
  <c r="BC17" i="863" s="1"/>
  <c r="BC29" i="861" s="1"/>
  <c r="BE1" i="64"/>
  <c r="BF2" i="64"/>
  <c r="BE7" i="64"/>
  <c r="BD4" i="64"/>
  <c r="BE3" i="64"/>
  <c r="AP527" i="64"/>
  <c r="AO529" i="64"/>
  <c r="AO531" i="64"/>
  <c r="AS476" i="64"/>
  <c r="AR478" i="64"/>
  <c r="AR480" i="64"/>
  <c r="BF2" i="864"/>
  <c r="BE7" i="863"/>
  <c r="BE7" i="864"/>
  <c r="BD4" i="863"/>
  <c r="BD4" i="864"/>
  <c r="BE3" i="863"/>
  <c r="BE3" i="864"/>
  <c r="BE1" i="864"/>
  <c r="BE1" i="863"/>
  <c r="BF3" i="861"/>
  <c r="BE4" i="861"/>
  <c r="AJ157" i="64"/>
  <c r="AJ158" i="64" s="1"/>
  <c r="AJ1126" i="64"/>
  <c r="AJ1127" i="64" s="1"/>
  <c r="AI1109" i="64"/>
  <c r="AI1124" i="64"/>
  <c r="AI155" i="64"/>
  <c r="AI140" i="64"/>
  <c r="AH375" i="64"/>
  <c r="AH377" i="64" s="1"/>
  <c r="AH1561" i="64"/>
  <c r="AH2378" i="64"/>
  <c r="AH2387" i="64" s="1"/>
  <c r="AH1805" i="64"/>
  <c r="AH1807" i="64" s="1"/>
  <c r="AH1016" i="64"/>
  <c r="AH2220" i="64"/>
  <c r="AH2222" i="64" s="1"/>
  <c r="AJ1376" i="64"/>
  <c r="AI1375" i="64"/>
  <c r="AH1373" i="64"/>
  <c r="AH425" i="64"/>
  <c r="AH1268" i="64"/>
  <c r="AH1200" i="64"/>
  <c r="AH1156" i="64"/>
  <c r="AF272" i="64"/>
  <c r="AI1024" i="64"/>
  <c r="AI1020" i="64"/>
  <c r="AG1804" i="64" a="1"/>
  <c r="AG1804" i="64" s="1"/>
  <c r="AG500" i="64" a="1"/>
  <c r="AG500" i="64" s="1"/>
  <c r="AG531" i="64" s="1"/>
  <c r="AG1199" i="64" a="1"/>
  <c r="AG1199" i="64" s="1"/>
  <c r="AG1327" i="64" a="1"/>
  <c r="AG1327" i="64" s="1"/>
  <c r="AG130" i="64" a="1"/>
  <c r="AG130" i="64" s="1"/>
  <c r="AG123" i="64" a="1"/>
  <c r="AG123" i="64" s="1"/>
  <c r="AG1082" i="64" a="1"/>
  <c r="AG1082" i="64" s="1"/>
  <c r="AG1090" i="64" s="1"/>
  <c r="AG325" i="64" a="1"/>
  <c r="AG325" i="64" s="1"/>
  <c r="AG1267" i="64" a="1"/>
  <c r="AG1267" i="64" s="1"/>
  <c r="AG2221" i="64" a="1"/>
  <c r="AG2221" i="64" s="1"/>
  <c r="AG799" i="64" a="1"/>
  <c r="AG799" i="64" s="1"/>
  <c r="AG124" i="64" a="1"/>
  <c r="AG124" i="64" s="1"/>
  <c r="AG131" i="64" a="1"/>
  <c r="AG131" i="64" s="1"/>
  <c r="AG122" i="64" a="1"/>
  <c r="AG122" i="64" s="1"/>
  <c r="AG1397" i="64" a="1"/>
  <c r="AG1397" i="64" s="1"/>
  <c r="AG1114" i="64" a="1"/>
  <c r="AG1114" i="64" s="1"/>
  <c r="AG1057" i="64" a="1"/>
  <c r="AG1057" i="64" s="1"/>
  <c r="AG1806" i="64" a="1"/>
  <c r="AG1806" i="64" s="1"/>
  <c r="AG449" i="64" a="1"/>
  <c r="AG449" i="64" s="1"/>
  <c r="AG480" i="64" s="1"/>
  <c r="AG2219" i="64" a="1"/>
  <c r="AG2219" i="64" s="1"/>
  <c r="AG785" i="64" a="1"/>
  <c r="AG785" i="64" s="1"/>
  <c r="AG1639" i="64" a="1"/>
  <c r="AG1639" i="64" s="1"/>
  <c r="AG129" i="64" a="1"/>
  <c r="AG129" i="64" s="1"/>
  <c r="AG121" i="64" a="1"/>
  <c r="AG121" i="64" s="1"/>
  <c r="AG1113" i="64" a="1"/>
  <c r="AG1113" i="64" s="1"/>
  <c r="AG373" i="64" a="1"/>
  <c r="AG373" i="64" s="1"/>
  <c r="AG1157" i="64" a="1"/>
  <c r="AG1157" i="64" s="1"/>
  <c r="AG1323" i="64" a="1"/>
  <c r="AG1323" i="64" s="1"/>
  <c r="AG793" i="64" a="1"/>
  <c r="AG793" i="64" s="1"/>
  <c r="AG144" i="64" a="1"/>
  <c r="AG144" i="64" s="1"/>
  <c r="AG1116" i="64" a="1"/>
  <c r="AG1116" i="64" s="1"/>
  <c r="AG1097" i="64" a="1"/>
  <c r="AG1097" i="64" s="1"/>
  <c r="AG344" i="64" a="1"/>
  <c r="AG344" i="64" s="1"/>
  <c r="AG1973" i="64" a="1"/>
  <c r="AG1973" i="64" s="1"/>
  <c r="AG128" i="64" a="1"/>
  <c r="AG128" i="64" s="1"/>
  <c r="AG1015" i="64" a="1"/>
  <c r="AG1015" i="64" s="1"/>
  <c r="AG1324" i="64" a="1"/>
  <c r="AG1324" i="64" s="1"/>
  <c r="AG782" i="64" a="1"/>
  <c r="AG782" i="64" s="1"/>
  <c r="AG143" i="64" a="1"/>
  <c r="AG143" i="64" s="1"/>
  <c r="AG1112" i="64" a="1"/>
  <c r="AG1112" i="64" s="1"/>
  <c r="AG1085" i="64" a="1"/>
  <c r="AG1085" i="64" s="1"/>
  <c r="AG1093" i="64" s="1"/>
  <c r="AG221" i="64" a="1"/>
  <c r="AG221" i="64" s="1"/>
  <c r="AG1372" i="64" a="1"/>
  <c r="AG1372" i="64" s="1"/>
  <c r="AG1023" i="64" a="1"/>
  <c r="AG1023" i="64" s="1"/>
  <c r="AG424" i="64" a="1"/>
  <c r="AG424" i="64" s="1"/>
  <c r="AG2379" i="64" a="1"/>
  <c r="AG2379" i="64" s="1"/>
  <c r="AG120" i="64" a="1"/>
  <c r="AG120" i="64" s="1"/>
  <c r="AG1098" i="64" a="1"/>
  <c r="AG1098" i="64" s="1"/>
  <c r="AG1083" i="64" a="1"/>
  <c r="AG1083" i="64" s="1"/>
  <c r="AG1091" i="64" s="1"/>
  <c r="AG374" i="64" a="1"/>
  <c r="AG374" i="64" s="1"/>
  <c r="AG145" i="64" a="1"/>
  <c r="AG145" i="64" s="1"/>
  <c r="AG1115" i="64" a="1"/>
  <c r="AG1115" i="64" s="1"/>
  <c r="AG1099" i="64" a="1"/>
  <c r="AG1099" i="64" s="1"/>
  <c r="AG312" i="64" a="1"/>
  <c r="AG312" i="64" s="1"/>
  <c r="AG1019" i="64" a="1"/>
  <c r="AG1019" i="64" s="1"/>
  <c r="AG1101" i="64" a="1"/>
  <c r="AG1101" i="64" s="1"/>
  <c r="AG1974" i="64" a="1"/>
  <c r="AG1974" i="64" s="1"/>
  <c r="AG376" i="64" a="1"/>
  <c r="AG376" i="64" s="1"/>
  <c r="AG1560" i="64" a="1"/>
  <c r="AG1560" i="64" s="1"/>
  <c r="AG147" i="64" a="1"/>
  <c r="AG147" i="64" s="1"/>
  <c r="AG146" i="64" a="1"/>
  <c r="AG146" i="64" s="1"/>
  <c r="AG359" i="64" a="1"/>
  <c r="AG359" i="64" s="1"/>
  <c r="AG1081" i="64" a="1"/>
  <c r="AG1081" i="64" s="1"/>
  <c r="AG1089" i="64" s="1"/>
  <c r="AG1100" i="64" a="1"/>
  <c r="AG1100" i="64" s="1"/>
  <c r="AG132" i="64" a="1"/>
  <c r="AG132" i="64" s="1"/>
  <c r="AG1084" i="64" a="1"/>
  <c r="AG1084" i="64" s="1"/>
  <c r="AG1092" i="64" s="1"/>
  <c r="AH135" i="64"/>
  <c r="AH150" i="64"/>
  <c r="AH125" i="64"/>
  <c r="AH1122" i="64"/>
  <c r="AH1107" i="64"/>
  <c r="AH154" i="64"/>
  <c r="AH139" i="64"/>
  <c r="AH138" i="64"/>
  <c r="AH153" i="64"/>
  <c r="AH1120" i="64"/>
  <c r="AH1105" i="64"/>
  <c r="AH1123" i="64"/>
  <c r="AH1108" i="64"/>
  <c r="AH1325" i="64"/>
  <c r="AH1326" i="64" s="1"/>
  <c r="AH1328" i="64" s="1"/>
  <c r="AH137" i="64"/>
  <c r="AH152" i="64"/>
  <c r="AH1121" i="64"/>
  <c r="AH1106" i="64"/>
  <c r="AI1170" i="64"/>
  <c r="AT1171" i="64" s="1" a="1"/>
  <c r="AT1171" i="64" s="1"/>
  <c r="AI1165" i="64"/>
  <c r="AH1104" i="64"/>
  <c r="AH1119" i="64"/>
  <c r="AH151" i="64"/>
  <c r="AH136" i="64"/>
  <c r="AH1975" i="64"/>
  <c r="AY82" i="861"/>
  <c r="AY57" i="861"/>
  <c r="BB1966" i="64"/>
  <c r="BB1975" i="64" s="1"/>
  <c r="AZ42" i="861"/>
  <c r="BC1973" i="64" a="1"/>
  <c r="BC1973" i="64" s="1"/>
  <c r="BC1974" i="64" a="1"/>
  <c r="BC1974" i="64" s="1"/>
  <c r="BB1373" i="64"/>
  <c r="BB1805" i="64"/>
  <c r="BB1807" i="64" s="1"/>
  <c r="BC1806" i="64" a="1"/>
  <c r="BC1806" i="64" s="1"/>
  <c r="BC1804" i="64" a="1"/>
  <c r="BC1804" i="64" s="1"/>
  <c r="BC376" i="64" a="1"/>
  <c r="BC376" i="64" s="1"/>
  <c r="BC374" i="64" a="1"/>
  <c r="BC374" i="64" s="1"/>
  <c r="BB375" i="64"/>
  <c r="BB377" i="64" s="1"/>
  <c r="BC449" i="64" a="1"/>
  <c r="BC449" i="64" s="1"/>
  <c r="BC373" i="64" a="1"/>
  <c r="BC373" i="64" s="1"/>
  <c r="BC500" i="64" a="1"/>
  <c r="BC500" i="64" s="1"/>
  <c r="BB425" i="64"/>
  <c r="BB1561" i="64"/>
  <c r="BC1560" i="64" a="1"/>
  <c r="BC1560" i="64" s="1"/>
  <c r="BC424" i="64" a="1"/>
  <c r="BC424" i="64" s="1"/>
  <c r="BB1268" i="64"/>
  <c r="BB1200" i="64"/>
  <c r="BA1275" i="64"/>
  <c r="BC1199" i="64" a="1"/>
  <c r="BC1199" i="64" s="1"/>
  <c r="BC1267" i="64" a="1"/>
  <c r="BC1267" i="64" s="1"/>
  <c r="BB2378" i="64"/>
  <c r="BB2387" i="64" s="1"/>
  <c r="BC2379" i="64" a="1"/>
  <c r="BC2379" i="64" s="1"/>
  <c r="BO2409" i="64"/>
  <c r="BO2411" i="64" s="1"/>
  <c r="BN2411" i="64"/>
  <c r="BB1156" i="64"/>
  <c r="BB2220" i="64"/>
  <c r="BB2222" i="64" s="1"/>
  <c r="AZ1171" i="64" a="1"/>
  <c r="AZ1171" i="64" s="1"/>
  <c r="BC2219" i="64" a="1"/>
  <c r="BC2219" i="64" s="1"/>
  <c r="BC1157" i="64" a="1"/>
  <c r="BC1157" i="64" s="1"/>
  <c r="BA1170" i="64"/>
  <c r="BA1165" i="64"/>
  <c r="BC1327" i="64" a="1"/>
  <c r="BC1327" i="64" s="1"/>
  <c r="BC2221" i="64" a="1"/>
  <c r="BC2221" i="64" s="1"/>
  <c r="BC1323" i="64" a="1"/>
  <c r="BC1323" i="64" s="1"/>
  <c r="BC1324" i="64" a="1"/>
  <c r="BC1324" i="64" s="1"/>
  <c r="BB1325" i="64"/>
  <c r="BB1326" i="64" s="1"/>
  <c r="BB1328" i="64" s="1"/>
  <c r="BC793" i="64" a="1"/>
  <c r="BC793" i="64" s="1"/>
  <c r="BC782" i="64" a="1"/>
  <c r="BC782" i="64" s="1"/>
  <c r="BC785" i="64" a="1"/>
  <c r="BC785" i="64" s="1"/>
  <c r="BC799" i="64" a="1"/>
  <c r="BC799" i="64" s="1"/>
  <c r="BB154" i="64"/>
  <c r="BB139" i="64"/>
  <c r="BC124" i="64" a="1"/>
  <c r="BC124" i="64" s="1"/>
  <c r="BC1639" i="64" a="1"/>
  <c r="BC1639" i="64" s="1"/>
  <c r="BB138" i="64"/>
  <c r="BB153" i="64"/>
  <c r="BB150" i="64"/>
  <c r="BB136" i="64"/>
  <c r="BB151" i="64"/>
  <c r="BB152" i="64"/>
  <c r="BB135" i="64"/>
  <c r="BB137" i="64"/>
  <c r="BA140" i="64"/>
  <c r="AX157" i="64"/>
  <c r="BC145" i="64" a="1"/>
  <c r="BC145" i="64" s="1"/>
  <c r="BC131" i="64" a="1"/>
  <c r="BC131" i="64" s="1"/>
  <c r="BC129" i="64" a="1"/>
  <c r="BC129" i="64" s="1"/>
  <c r="BC147" i="64" a="1"/>
  <c r="BC147" i="64" s="1"/>
  <c r="BC132" i="64" a="1"/>
  <c r="BC132" i="64" s="1"/>
  <c r="BC144" i="64" a="1"/>
  <c r="BC144" i="64" s="1"/>
  <c r="BC146" i="64" a="1"/>
  <c r="BC146" i="64" s="1"/>
  <c r="BC143" i="64" a="1"/>
  <c r="BC143" i="64" s="1"/>
  <c r="BC128" i="64" a="1"/>
  <c r="BC128" i="64" s="1"/>
  <c r="BC130" i="64" a="1"/>
  <c r="BC130" i="64" s="1"/>
  <c r="AY155" i="64"/>
  <c r="BC359" i="64" a="1"/>
  <c r="BC359" i="64" s="1"/>
  <c r="BC122" i="64" a="1"/>
  <c r="BC122" i="64" s="1"/>
  <c r="BC121" i="64" a="1"/>
  <c r="BC121" i="64" s="1"/>
  <c r="BC120" i="64" a="1"/>
  <c r="BC120" i="64" s="1"/>
  <c r="BC123" i="64" a="1"/>
  <c r="BC123" i="64" s="1"/>
  <c r="BB125" i="64"/>
  <c r="BC1397" i="64" a="1"/>
  <c r="BC1397" i="64" s="1"/>
  <c r="BA1107" i="64"/>
  <c r="BA1108" i="64"/>
  <c r="AZ1126" i="64"/>
  <c r="AZ1127" i="64" s="1"/>
  <c r="BB1122" i="64"/>
  <c r="BB1123" i="64"/>
  <c r="BB1121" i="64"/>
  <c r="BA1124" i="64"/>
  <c r="BB1120" i="64"/>
  <c r="BB1119" i="64"/>
  <c r="BC1115" i="64" a="1"/>
  <c r="BC1115" i="64" s="1"/>
  <c r="BC1116" i="64" a="1"/>
  <c r="BC1116" i="64" s="1"/>
  <c r="BC1112" i="64" a="1"/>
  <c r="BC1112" i="64" s="1"/>
  <c r="BC1114" i="64" a="1"/>
  <c r="BC1114" i="64" s="1"/>
  <c r="BC1113" i="64" a="1"/>
  <c r="BC1113" i="64" s="1"/>
  <c r="BB1104" i="64"/>
  <c r="BB1108" i="64"/>
  <c r="BB1107" i="64"/>
  <c r="BB1106" i="64"/>
  <c r="BB1105" i="64"/>
  <c r="BC1100" i="64" a="1"/>
  <c r="BC1100" i="64" s="1"/>
  <c r="BC1097" i="64" a="1"/>
  <c r="BC1097" i="64" s="1"/>
  <c r="BC1101" i="64" a="1"/>
  <c r="BC1101" i="64" s="1"/>
  <c r="BC1081" i="64" a="1"/>
  <c r="BC1081" i="64" s="1"/>
  <c r="BC1089" i="64" s="1"/>
  <c r="BC1082" i="64" a="1"/>
  <c r="BC1082" i="64" s="1"/>
  <c r="BC1090" i="64" s="1"/>
  <c r="BC1098" i="64" a="1"/>
  <c r="BC1098" i="64" s="1"/>
  <c r="BC1083" i="64" a="1"/>
  <c r="BC1083" i="64" s="1"/>
  <c r="BC1091" i="64" s="1"/>
  <c r="BC1084" i="64" a="1"/>
  <c r="BC1084" i="64" s="1"/>
  <c r="BC1092" i="64" s="1"/>
  <c r="BC1085" i="64" a="1"/>
  <c r="BC1085" i="64" s="1"/>
  <c r="BC1093" i="64" s="1"/>
  <c r="BC1099" i="64" a="1"/>
  <c r="BC1099" i="64" s="1"/>
  <c r="BC221" i="64" a="1"/>
  <c r="BC221" i="64" s="1"/>
  <c r="AZ1376" i="64"/>
  <c r="BA1375" i="64"/>
  <c r="BC344" i="64" a="1"/>
  <c r="BC344" i="64" s="1"/>
  <c r="BC1372" i="64" a="1"/>
  <c r="BC1372" i="64" s="1"/>
  <c r="BC325" i="64" a="1"/>
  <c r="BC325" i="64" s="1"/>
  <c r="BC1057" i="64" a="1"/>
  <c r="BC1057" i="64" s="1"/>
  <c r="BC1023" i="64" a="1"/>
  <c r="BC1023" i="64" s="1"/>
  <c r="BC312" i="64" a="1"/>
  <c r="BC312" i="64" s="1"/>
  <c r="BA1020" i="64"/>
  <c r="BB1016" i="64"/>
  <c r="BB1024" i="64" s="1"/>
  <c r="BC1019" i="64" a="1"/>
  <c r="BC1019" i="64" s="1"/>
  <c r="BC1015" i="64" a="1"/>
  <c r="BC1015" i="64" s="1"/>
  <c r="AW2433" i="64"/>
  <c r="BD272" i="64"/>
  <c r="BC34" i="863"/>
  <c r="BC53" i="863" a="1"/>
  <c r="BC53" i="863" s="1"/>
  <c r="BC49" i="863" a="1"/>
  <c r="BC49" i="863" s="1"/>
  <c r="BC51" i="863" a="1"/>
  <c r="BC51" i="863" s="1"/>
  <c r="BF1" i="861"/>
  <c r="BF7" i="861"/>
  <c r="BG2" i="861"/>
  <c r="BD42" i="863" a="1"/>
  <c r="BD42" i="863" s="1"/>
  <c r="BD43" i="863" a="1"/>
  <c r="BD43" i="863" s="1"/>
  <c r="BD40" i="863" a="1"/>
  <c r="BD40" i="863" s="1"/>
  <c r="BD39" i="863" a="1"/>
  <c r="BD39" i="863" s="1"/>
  <c r="BD30" i="863"/>
  <c r="BD32" i="863"/>
  <c r="BD41" i="863" a="1"/>
  <c r="BD41" i="863" s="1"/>
  <c r="BD29" i="863"/>
  <c r="BE2" i="863"/>
  <c r="BE31" i="863" s="1"/>
  <c r="BD17" i="864"/>
  <c r="BD18" i="864"/>
  <c r="BD16" i="864"/>
  <c r="BE19" i="864"/>
  <c r="AQ1" i="860"/>
  <c r="AQ7" i="860"/>
  <c r="AQ3" i="860"/>
  <c r="AQ4" i="860" s="1"/>
  <c r="AR2" i="860"/>
  <c r="AV2476" i="64"/>
  <c r="AW2474" i="64"/>
  <c r="AW2453" i="64"/>
  <c r="AW2455" i="64" s="1"/>
  <c r="AG1398" i="64"/>
  <c r="BD1532" i="64"/>
  <c r="BC425" i="64" a="1"/>
  <c r="BD1487" i="64"/>
  <c r="BC2378" i="64" a="1"/>
  <c r="BC1805" i="64" a="1"/>
  <c r="BC2220" i="64" a="1"/>
  <c r="AG1156" i="64" a="1"/>
  <c r="BC1156" i="64" a="1"/>
  <c r="AG1268" i="64" a="1"/>
  <c r="AG1016" i="64" a="1"/>
  <c r="BD1465" i="64"/>
  <c r="AG1805" i="64" a="1"/>
  <c r="BD1420" i="64"/>
  <c r="AH1375" i="64" a="1"/>
  <c r="AI1376" i="64" a="1"/>
  <c r="AG2378" i="64" a="1"/>
  <c r="BC1561" i="64" a="1"/>
  <c r="BB1375" i="64" a="1"/>
  <c r="AG425" i="64" a="1"/>
  <c r="BC1200" i="64" a="1"/>
  <c r="BC1268" i="64" a="1"/>
  <c r="BD1443" i="64"/>
  <c r="AG1200" i="64" a="1"/>
  <c r="BC1016" i="64" a="1"/>
  <c r="AG2220" i="64" a="1"/>
  <c r="BA1376" i="64" a="1"/>
  <c r="BC1398" i="64"/>
  <c r="BD1509" i="64"/>
  <c r="AG1561" i="64" a="1"/>
  <c r="BC1373" i="64" a="1"/>
  <c r="AG1373" i="64" a="1"/>
  <c r="BD2840" i="64" l="1"/>
  <c r="BE2838" i="64" a="1"/>
  <c r="BE2838" i="64" s="1"/>
  <c r="BE2839" i="64" a="1"/>
  <c r="BE2839" i="64" s="1"/>
  <c r="BE53" i="64" a="1"/>
  <c r="BE53" i="64" s="1"/>
  <c r="BE51" i="64" a="1"/>
  <c r="BE51" i="64" s="1"/>
  <c r="BE52" i="64" a="1"/>
  <c r="BE52" i="64" s="1"/>
  <c r="BE50" i="64" s="1" a="1"/>
  <c r="BE50" i="64" s="1"/>
  <c r="BE3310" i="64" a="1"/>
  <c r="BE3310" i="64" s="1"/>
  <c r="BE3289" i="64" a="1"/>
  <c r="BE3289" i="64" s="1"/>
  <c r="AL20" i="861"/>
  <c r="BE1441" i="64" a="1"/>
  <c r="BE1441" i="64" s="1"/>
  <c r="BE1442" i="64" a="1"/>
  <c r="BE1442" i="64" s="1"/>
  <c r="BE1530" i="64" a="1"/>
  <c r="BE1530" i="64" s="1"/>
  <c r="BE1531" i="64" a="1"/>
  <c r="BE1531" i="64" s="1"/>
  <c r="BE1486" i="64" a="1"/>
  <c r="BE1486" i="64" s="1"/>
  <c r="BE1508" i="64" a="1"/>
  <c r="BE1508" i="64" s="1"/>
  <c r="BE1419" i="64" a="1"/>
  <c r="BE1419" i="64" s="1"/>
  <c r="BE1464" i="64" a="1"/>
  <c r="BE1464" i="64" s="1"/>
  <c r="BD21" i="863"/>
  <c r="BE669" i="64" a="1"/>
  <c r="BE669" i="64" s="1"/>
  <c r="BE663" i="64" a="1"/>
  <c r="BE663" i="64" s="1"/>
  <c r="BE664" i="64" s="1"/>
  <c r="BE673" i="64" a="1"/>
  <c r="BE673" i="64" s="1"/>
  <c r="AS666" i="64"/>
  <c r="AT661" i="64"/>
  <c r="AT665" i="64" s="1"/>
  <c r="AS670" i="64"/>
  <c r="AS674" i="64" s="1"/>
  <c r="BD20" i="864"/>
  <c r="BD89" i="861" s="1"/>
  <c r="BD90" i="861" s="1"/>
  <c r="BD33" i="863"/>
  <c r="BD17" i="863" s="1"/>
  <c r="BD29" i="861" s="1"/>
  <c r="BD44" i="863"/>
  <c r="BF7" i="64"/>
  <c r="BF1" i="64"/>
  <c r="BE4" i="64"/>
  <c r="BF3" i="64"/>
  <c r="BG2" i="64"/>
  <c r="AS478" i="64"/>
  <c r="AT477" i="64"/>
  <c r="AS480" i="64"/>
  <c r="AQ528" i="64"/>
  <c r="AP529" i="64"/>
  <c r="AP531" i="64"/>
  <c r="BG2" i="864"/>
  <c r="BE4" i="864"/>
  <c r="BE4" i="863"/>
  <c r="BF1" i="863"/>
  <c r="BF1" i="864"/>
  <c r="BF7" i="864"/>
  <c r="BF7" i="863"/>
  <c r="BF3" i="864"/>
  <c r="BF3" i="863"/>
  <c r="AI1126" i="64"/>
  <c r="AI1127" i="64" s="1"/>
  <c r="BG3" i="861"/>
  <c r="BF4" i="861"/>
  <c r="AI157" i="64"/>
  <c r="AI158" i="64" s="1"/>
  <c r="AH1109" i="64"/>
  <c r="AH155" i="64"/>
  <c r="AG1325" i="64"/>
  <c r="AG1326" i="64" s="1"/>
  <c r="AG1328" i="64" s="1"/>
  <c r="AH140" i="64"/>
  <c r="AH1124" i="64"/>
  <c r="AH1375" i="64"/>
  <c r="AG1268" i="64"/>
  <c r="AG1275" i="64" s="1"/>
  <c r="AG1805" i="64"/>
  <c r="AG1807" i="64" s="1"/>
  <c r="AI1376" i="64"/>
  <c r="AG2378" i="64"/>
  <c r="AG2387" i="64" s="1"/>
  <c r="AG425" i="64"/>
  <c r="AG1561" i="64"/>
  <c r="AG1016" i="64"/>
  <c r="AG2220" i="64"/>
  <c r="AG2222" i="64" s="1"/>
  <c r="AG1373" i="64"/>
  <c r="AG1156" i="64"/>
  <c r="AG1200" i="64"/>
  <c r="AG1975" i="64"/>
  <c r="AG375" i="64"/>
  <c r="AG377" i="64" s="1"/>
  <c r="AG1106" i="64"/>
  <c r="AG1121" i="64"/>
  <c r="AG1123" i="64"/>
  <c r="AG1108" i="64"/>
  <c r="AE272" i="64"/>
  <c r="AG1119" i="64"/>
  <c r="AG1104" i="64"/>
  <c r="AG136" i="64"/>
  <c r="AG151" i="64"/>
  <c r="AF376" i="64" a="1"/>
  <c r="AF376" i="64" s="1"/>
  <c r="AF424" i="64" a="1"/>
  <c r="AF424" i="64" s="1"/>
  <c r="AF782" i="64" a="1"/>
  <c r="AF782" i="64" s="1"/>
  <c r="AF130" i="64" a="1"/>
  <c r="AF130" i="64" s="1"/>
  <c r="AF1116" i="64" a="1"/>
  <c r="AF1116" i="64" s="1"/>
  <c r="AF1099" i="64" a="1"/>
  <c r="AF1099" i="64" s="1"/>
  <c r="AF312" i="64" a="1"/>
  <c r="AF312" i="64" s="1"/>
  <c r="AF132" i="64" a="1"/>
  <c r="AF132" i="64" s="1"/>
  <c r="AF1085" i="64" a="1"/>
  <c r="AF1085" i="64" s="1"/>
  <c r="AF1093" i="64" s="1"/>
  <c r="AF1019" i="64" a="1"/>
  <c r="AF1019" i="64" s="1"/>
  <c r="AF374" i="64" a="1"/>
  <c r="AF374" i="64" s="1"/>
  <c r="AF129" i="64" a="1"/>
  <c r="AF129" i="64" s="1"/>
  <c r="AF1112" i="64" a="1"/>
  <c r="AF1112" i="64" s="1"/>
  <c r="AF1097" i="64" a="1"/>
  <c r="AF1097" i="64" s="1"/>
  <c r="AF1015" i="64" a="1"/>
  <c r="AF1015" i="64" s="1"/>
  <c r="AF500" i="64" a="1"/>
  <c r="AF500" i="64" s="1"/>
  <c r="AF531" i="64" s="1"/>
  <c r="AF1157" i="64" a="1"/>
  <c r="AF1157" i="64" s="1"/>
  <c r="AF2221" i="64" a="1"/>
  <c r="AF2221" i="64" s="1"/>
  <c r="AF1323" i="64" a="1"/>
  <c r="AF1323" i="64" s="1"/>
  <c r="AF131" i="64" a="1"/>
  <c r="AF131" i="64" s="1"/>
  <c r="AF1081" i="64" a="1"/>
  <c r="AF1081" i="64" s="1"/>
  <c r="AF1089" i="64" s="1"/>
  <c r="AF1100" i="64" a="1"/>
  <c r="AF1100" i="64" s="1"/>
  <c r="AF1098" i="64" a="1"/>
  <c r="AF1098" i="64" s="1"/>
  <c r="AF1101" i="64" a="1"/>
  <c r="AF1101" i="64" s="1"/>
  <c r="AF325" i="64" a="1"/>
  <c r="AF325" i="64" s="1"/>
  <c r="AF2219" i="64" a="1"/>
  <c r="AF2219" i="64" s="1"/>
  <c r="AF799" i="64" a="1"/>
  <c r="AF799" i="64" s="1"/>
  <c r="AF144" i="64" a="1"/>
  <c r="AF144" i="64" s="1"/>
  <c r="AF121" i="64" a="1"/>
  <c r="AF121" i="64" s="1"/>
  <c r="AF1804" i="64" a="1"/>
  <c r="AF1804" i="64" s="1"/>
  <c r="AF449" i="64" a="1"/>
  <c r="AF449" i="64" s="1"/>
  <c r="AF480" i="64" s="1"/>
  <c r="AF1199" i="64" a="1"/>
  <c r="AF1199" i="64" s="1"/>
  <c r="AF785" i="64" a="1"/>
  <c r="AF785" i="64" s="1"/>
  <c r="AF143" i="64" a="1"/>
  <c r="AF143" i="64" s="1"/>
  <c r="AF120" i="64" a="1"/>
  <c r="AF120" i="64" s="1"/>
  <c r="AF359" i="64" a="1"/>
  <c r="AF359" i="64" s="1"/>
  <c r="AF1082" i="64" a="1"/>
  <c r="AF1082" i="64" s="1"/>
  <c r="AF1090" i="64" s="1"/>
  <c r="AF1057" i="64" a="1"/>
  <c r="AF1057" i="64" s="1"/>
  <c r="AF1023" i="64" a="1"/>
  <c r="AF1023" i="64" s="1"/>
  <c r="AF1974" i="64" a="1"/>
  <c r="AF1974" i="64" s="1"/>
  <c r="AF1806" i="64" a="1"/>
  <c r="AF1806" i="64" s="1"/>
  <c r="AF373" i="64" a="1"/>
  <c r="AF373" i="64" s="1"/>
  <c r="AF1267" i="64" a="1"/>
  <c r="AF1267" i="64" s="1"/>
  <c r="AF124" i="64" a="1"/>
  <c r="AF124" i="64" s="1"/>
  <c r="AF146" i="64" a="1"/>
  <c r="AF146" i="64" s="1"/>
  <c r="AF145" i="64" a="1"/>
  <c r="AF145" i="64" s="1"/>
  <c r="AF123" i="64" a="1"/>
  <c r="AF123" i="64" s="1"/>
  <c r="AF1115" i="64" a="1"/>
  <c r="AF1115" i="64" s="1"/>
  <c r="AF1083" i="64" a="1"/>
  <c r="AF1083" i="64" s="1"/>
  <c r="AF1091" i="64" s="1"/>
  <c r="AF221" i="64" a="1"/>
  <c r="AF221" i="64" s="1"/>
  <c r="AF1560" i="64" a="1"/>
  <c r="AF1560" i="64" s="1"/>
  <c r="AF2379" i="64" a="1"/>
  <c r="AF2379" i="64" s="1"/>
  <c r="AF793" i="64" a="1"/>
  <c r="AF793" i="64" s="1"/>
  <c r="AF1113" i="64" a="1"/>
  <c r="AF1113" i="64" s="1"/>
  <c r="AF1973" i="64" a="1"/>
  <c r="AF1973" i="64" s="1"/>
  <c r="AF1324" i="64" a="1"/>
  <c r="AF1324" i="64" s="1"/>
  <c r="AF1639" i="64" a="1"/>
  <c r="AF1639" i="64" s="1"/>
  <c r="AF147" i="64" a="1"/>
  <c r="AF147" i="64" s="1"/>
  <c r="AF128" i="64" a="1"/>
  <c r="AF128" i="64" s="1"/>
  <c r="AF122" i="64" a="1"/>
  <c r="AF122" i="64" s="1"/>
  <c r="AF1397" i="64" a="1"/>
  <c r="AF1397" i="64" s="1"/>
  <c r="AF1114" i="64" a="1"/>
  <c r="AF1114" i="64" s="1"/>
  <c r="AF1084" i="64" a="1"/>
  <c r="AF1084" i="64" s="1"/>
  <c r="AF1092" i="64" s="1"/>
  <c r="AF344" i="64" a="1"/>
  <c r="AF344" i="64" s="1"/>
  <c r="AF1327" i="64" a="1"/>
  <c r="AF1327" i="64" s="1"/>
  <c r="AF1372" i="64" a="1"/>
  <c r="AF1372" i="64" s="1"/>
  <c r="AG135" i="64"/>
  <c r="AG150" i="64"/>
  <c r="AG125" i="64"/>
  <c r="AG1105" i="64"/>
  <c r="AG1120" i="64"/>
  <c r="AG152" i="64"/>
  <c r="AG137" i="64"/>
  <c r="AG138" i="64"/>
  <c r="AG153" i="64"/>
  <c r="AH1165" i="64"/>
  <c r="AH1170" i="64"/>
  <c r="AS1171" i="64" s="1" a="1"/>
  <c r="AS1171" i="64" s="1"/>
  <c r="AH1024" i="64"/>
  <c r="AH1020" i="64"/>
  <c r="AG154" i="64"/>
  <c r="AG139" i="64"/>
  <c r="AH1275" i="64"/>
  <c r="AG1107" i="64"/>
  <c r="AG1122" i="64"/>
  <c r="AZ82" i="861"/>
  <c r="BA42" i="861"/>
  <c r="BC1966" i="64"/>
  <c r="BC1975" i="64" s="1"/>
  <c r="BD1973" i="64" a="1"/>
  <c r="BD1973" i="64" s="1"/>
  <c r="BD1974" i="64" a="1"/>
  <c r="BD1974" i="64" s="1"/>
  <c r="BC1373" i="64"/>
  <c r="BC1805" i="64"/>
  <c r="BC1807" i="64" s="1"/>
  <c r="BD1806" i="64" a="1"/>
  <c r="BD1806" i="64" s="1"/>
  <c r="BD1804" i="64" a="1"/>
  <c r="BD1804" i="64" s="1"/>
  <c r="BC375" i="64"/>
  <c r="BC377" i="64" s="1"/>
  <c r="BD374" i="64" a="1"/>
  <c r="BD374" i="64" s="1"/>
  <c r="BD376" i="64" a="1"/>
  <c r="BD376" i="64" s="1"/>
  <c r="BD449" i="64" a="1"/>
  <c r="BD449" i="64" s="1"/>
  <c r="BD373" i="64" a="1"/>
  <c r="BD373" i="64" s="1"/>
  <c r="BD500" i="64" a="1"/>
  <c r="BD500" i="64" s="1"/>
  <c r="BC425" i="64"/>
  <c r="BC1561" i="64"/>
  <c r="BD1560" i="64" a="1"/>
  <c r="BD1560" i="64" s="1"/>
  <c r="BD424" i="64" a="1"/>
  <c r="BD424" i="64" s="1"/>
  <c r="BC1268" i="64"/>
  <c r="BC1200" i="64"/>
  <c r="BB1275" i="64"/>
  <c r="BD1199" i="64" a="1"/>
  <c r="BD1199" i="64" s="1"/>
  <c r="BD1267" i="64" a="1"/>
  <c r="BD1267" i="64" s="1"/>
  <c r="BC2378" i="64"/>
  <c r="BC2387" i="64" s="1"/>
  <c r="BD2379" i="64" a="1"/>
  <c r="BD2379" i="64" s="1"/>
  <c r="BP2409" i="64"/>
  <c r="BP2411" i="64" s="1"/>
  <c r="BC1156" i="64"/>
  <c r="BC2220" i="64"/>
  <c r="BC2222" i="64" s="1"/>
  <c r="BA1171" i="64" a="1"/>
  <c r="BA1171" i="64" s="1"/>
  <c r="BD2219" i="64" a="1"/>
  <c r="BD2219" i="64" s="1"/>
  <c r="BD1157" i="64" a="1"/>
  <c r="BD1157" i="64" s="1"/>
  <c r="BB1170" i="64"/>
  <c r="BB1165" i="64"/>
  <c r="BD1327" i="64" a="1"/>
  <c r="BD1327" i="64" s="1"/>
  <c r="BD2221" i="64" a="1"/>
  <c r="BD2221" i="64" s="1"/>
  <c r="BD1323" i="64" a="1"/>
  <c r="BD1323" i="64" s="1"/>
  <c r="BD1324" i="64" a="1"/>
  <c r="BD1324" i="64" s="1"/>
  <c r="BC1325" i="64"/>
  <c r="BC1326" i="64" s="1"/>
  <c r="BC1328" i="64" s="1"/>
  <c r="BD793" i="64" a="1"/>
  <c r="BD793" i="64" s="1"/>
  <c r="BD782" i="64" a="1"/>
  <c r="BD782" i="64" s="1"/>
  <c r="BD785" i="64" a="1"/>
  <c r="BD785" i="64" s="1"/>
  <c r="BD799" i="64" a="1"/>
  <c r="BD799" i="64" s="1"/>
  <c r="BC154" i="64"/>
  <c r="BC139" i="64"/>
  <c r="BD124" i="64" a="1"/>
  <c r="BD124" i="64" s="1"/>
  <c r="BD1639" i="64" a="1"/>
  <c r="BD1639" i="64" s="1"/>
  <c r="BC150" i="64"/>
  <c r="BC138" i="64"/>
  <c r="BC153" i="64"/>
  <c r="AX158" i="64"/>
  <c r="BC152" i="64"/>
  <c r="BC136" i="64"/>
  <c r="BC151" i="64"/>
  <c r="BB140" i="64"/>
  <c r="BC135" i="64"/>
  <c r="BC137" i="64"/>
  <c r="BD145" i="64" a="1"/>
  <c r="BD145" i="64" s="1"/>
  <c r="BD131" i="64" a="1"/>
  <c r="BD131" i="64" s="1"/>
  <c r="BD129" i="64" a="1"/>
  <c r="BD129" i="64" s="1"/>
  <c r="BD147" i="64" a="1"/>
  <c r="BD147" i="64" s="1"/>
  <c r="BD132" i="64" a="1"/>
  <c r="BD132" i="64" s="1"/>
  <c r="BD144" i="64" a="1"/>
  <c r="BD144" i="64" s="1"/>
  <c r="BD146" i="64" a="1"/>
  <c r="BD146" i="64" s="1"/>
  <c r="BD143" i="64" a="1"/>
  <c r="BD143" i="64" s="1"/>
  <c r="BD130" i="64" a="1"/>
  <c r="BD130" i="64" s="1"/>
  <c r="BD128" i="64" a="1"/>
  <c r="BD128" i="64" s="1"/>
  <c r="AY157" i="64"/>
  <c r="AY158" i="64" s="1"/>
  <c r="AZ155" i="64"/>
  <c r="BD359" i="64" a="1"/>
  <c r="BD359" i="64" s="1"/>
  <c r="BD121" i="64" a="1"/>
  <c r="BD121" i="64" s="1"/>
  <c r="BD120" i="64" a="1"/>
  <c r="BD120" i="64" s="1"/>
  <c r="BD122" i="64" a="1"/>
  <c r="BD122" i="64" s="1"/>
  <c r="BD123" i="64" a="1"/>
  <c r="BD123" i="64" s="1"/>
  <c r="BC125" i="64"/>
  <c r="BD1397" i="64" a="1"/>
  <c r="BD1397" i="64" s="1"/>
  <c r="BA1109" i="64"/>
  <c r="BA1126" i="64" s="1"/>
  <c r="BA1127" i="64" s="1"/>
  <c r="BC1123" i="64"/>
  <c r="BC1122" i="64"/>
  <c r="BC1121" i="64"/>
  <c r="BC1119" i="64"/>
  <c r="BB1124" i="64"/>
  <c r="BD1115" i="64" a="1"/>
  <c r="BD1115" i="64" s="1"/>
  <c r="BD1116" i="64" a="1"/>
  <c r="BD1116" i="64" s="1"/>
  <c r="BD1112" i="64" a="1"/>
  <c r="BD1112" i="64" s="1"/>
  <c r="BD1113" i="64" a="1"/>
  <c r="BD1113" i="64" s="1"/>
  <c r="BD1114" i="64" a="1"/>
  <c r="BD1114" i="64" s="1"/>
  <c r="BC1120" i="64"/>
  <c r="BC1104" i="64"/>
  <c r="BC1108" i="64"/>
  <c r="BC1107" i="64"/>
  <c r="BB1109" i="64"/>
  <c r="BC1106" i="64"/>
  <c r="BC1105" i="64"/>
  <c r="BD1100" i="64" a="1"/>
  <c r="BD1100" i="64" s="1"/>
  <c r="BD1101" i="64" a="1"/>
  <c r="BD1101" i="64" s="1"/>
  <c r="BD1081" i="64" a="1"/>
  <c r="BD1081" i="64" s="1"/>
  <c r="BD1089" i="64" s="1"/>
  <c r="BD1082" i="64" a="1"/>
  <c r="BD1082" i="64" s="1"/>
  <c r="BD1090" i="64" s="1"/>
  <c r="BD1098" i="64" a="1"/>
  <c r="BD1098" i="64" s="1"/>
  <c r="BD1083" i="64" a="1"/>
  <c r="BD1083" i="64" s="1"/>
  <c r="BD1091" i="64" s="1"/>
  <c r="BD1084" i="64" a="1"/>
  <c r="BD1084" i="64" s="1"/>
  <c r="BD1092" i="64" s="1"/>
  <c r="BD1085" i="64" a="1"/>
  <c r="BD1085" i="64" s="1"/>
  <c r="BD1093" i="64" s="1"/>
  <c r="BD1099" i="64" a="1"/>
  <c r="BD1099" i="64" s="1"/>
  <c r="BD1097" i="64" a="1"/>
  <c r="BD1097" i="64" s="1"/>
  <c r="BD221" i="64" a="1"/>
  <c r="BD221" i="64" s="1"/>
  <c r="BA1376" i="64"/>
  <c r="BB1375" i="64"/>
  <c r="BD344" i="64" a="1"/>
  <c r="BD344" i="64" s="1"/>
  <c r="BD1372" i="64" a="1"/>
  <c r="BD1372" i="64" s="1"/>
  <c r="BD325" i="64" a="1"/>
  <c r="BD325" i="64" s="1"/>
  <c r="BD1057" i="64" a="1"/>
  <c r="BD1057" i="64" s="1"/>
  <c r="BD1023" i="64" a="1"/>
  <c r="BD1023" i="64" s="1"/>
  <c r="BD312" i="64" a="1"/>
  <c r="BD312" i="64" s="1"/>
  <c r="BB1020" i="64"/>
  <c r="BC1016" i="64"/>
  <c r="BC1024" i="64" s="1"/>
  <c r="BD1019" i="64" a="1"/>
  <c r="BD1019" i="64" s="1"/>
  <c r="BD1015" i="64" a="1"/>
  <c r="BD1015" i="64" s="1"/>
  <c r="AX2433" i="64"/>
  <c r="BE272" i="64"/>
  <c r="BE17" i="864"/>
  <c r="BE16" i="864"/>
  <c r="BE18" i="864"/>
  <c r="BF19" i="864"/>
  <c r="BD34" i="863"/>
  <c r="BD51" i="863" a="1"/>
  <c r="BD51" i="863" s="1"/>
  <c r="BD53" i="863" a="1"/>
  <c r="BD53" i="863" s="1"/>
  <c r="BD49" i="863" a="1"/>
  <c r="BD49" i="863" s="1"/>
  <c r="BG7" i="861"/>
  <c r="BH2" i="861"/>
  <c r="BG1" i="861"/>
  <c r="BE43" i="863" a="1"/>
  <c r="BE43" i="863" s="1"/>
  <c r="BE41" i="863" a="1"/>
  <c r="BE41" i="863" s="1"/>
  <c r="BE40" i="863" a="1"/>
  <c r="BE40" i="863" s="1"/>
  <c r="BE39" i="863" a="1"/>
  <c r="BE39" i="863" s="1"/>
  <c r="BE32" i="863"/>
  <c r="BE42" i="863" a="1"/>
  <c r="BE42" i="863" s="1"/>
  <c r="BE30" i="863"/>
  <c r="BE29" i="863"/>
  <c r="BF2" i="863"/>
  <c r="BF31" i="863" s="1"/>
  <c r="AR7" i="860"/>
  <c r="AR3" i="860"/>
  <c r="AR4" i="860" s="1"/>
  <c r="AS2" i="860"/>
  <c r="AR1" i="860"/>
  <c r="AW2476" i="64"/>
  <c r="AX2474" i="64"/>
  <c r="AX2453" i="64"/>
  <c r="AX2455" i="64" s="1"/>
  <c r="BE1465" i="64"/>
  <c r="BE1532" i="64"/>
  <c r="BD1805" i="64" a="1"/>
  <c r="AF1805" i="64" a="1"/>
  <c r="BC1375" i="64" a="1"/>
  <c r="BD2378" i="64" a="1"/>
  <c r="AF1373" i="64" a="1"/>
  <c r="AF2378" i="64" a="1"/>
  <c r="BE1443" i="64"/>
  <c r="BD1200" i="64" a="1"/>
  <c r="AF1268" i="64" a="1"/>
  <c r="BD1156" i="64" a="1"/>
  <c r="BD1268" i="64" a="1"/>
  <c r="AF425" i="64" a="1"/>
  <c r="AF1016" i="64" a="1"/>
  <c r="BE1420" i="64"/>
  <c r="BD1016" i="64" a="1"/>
  <c r="AG1375" i="64" a="1"/>
  <c r="BD1561" i="64" a="1"/>
  <c r="BD425" i="64" a="1"/>
  <c r="AF1398" i="64"/>
  <c r="BE1487" i="64"/>
  <c r="AF2220" i="64" a="1"/>
  <c r="AH1376" i="64" a="1"/>
  <c r="AF1200" i="64" a="1"/>
  <c r="BD1373" i="64" a="1"/>
  <c r="AF1561" i="64" a="1"/>
  <c r="BB1376" i="64" a="1"/>
  <c r="BE1509" i="64"/>
  <c r="BD1398" i="64"/>
  <c r="AF1156" i="64" a="1"/>
  <c r="BD2220" i="64" a="1"/>
  <c r="BF2838" i="64" l="1" a="1"/>
  <c r="BF2838" i="64" s="1"/>
  <c r="BF2839" i="64" a="1"/>
  <c r="BF2839" i="64" s="1"/>
  <c r="BE2840" i="64"/>
  <c r="BF53" i="64" a="1"/>
  <c r="BF53" i="64" s="1"/>
  <c r="BF51" i="64" a="1"/>
  <c r="BF51" i="64" s="1"/>
  <c r="BF52" i="64" a="1"/>
  <c r="BF52" i="64" s="1"/>
  <c r="BF50" i="64" s="1" a="1"/>
  <c r="BF50" i="64" s="1"/>
  <c r="BF3310" i="64" a="1"/>
  <c r="BF3310" i="64" s="1"/>
  <c r="BF3289" i="64" a="1"/>
  <c r="BF3289" i="64" s="1"/>
  <c r="BF1441" i="64" a="1"/>
  <c r="BF1441" i="64" s="1"/>
  <c r="BF1442" i="64" a="1"/>
  <c r="BF1442" i="64" s="1"/>
  <c r="BF1530" i="64" a="1"/>
  <c r="BF1530" i="64" s="1"/>
  <c r="BF1531" i="64" a="1"/>
  <c r="BF1531" i="64" s="1"/>
  <c r="BF1486" i="64" a="1"/>
  <c r="BF1486" i="64" s="1"/>
  <c r="BF1508" i="64" a="1"/>
  <c r="BF1508" i="64" s="1"/>
  <c r="BF1419" i="64" a="1"/>
  <c r="BF1419" i="64" s="1"/>
  <c r="BF1464" i="64" a="1"/>
  <c r="BF1464" i="64" s="1"/>
  <c r="BE21" i="863"/>
  <c r="AU661" i="64"/>
  <c r="AU665" i="64" s="1"/>
  <c r="AT670" i="64"/>
  <c r="AT674" i="64" s="1"/>
  <c r="AT666" i="64"/>
  <c r="BF673" i="64" a="1"/>
  <c r="BF673" i="64" s="1"/>
  <c r="BF669" i="64" a="1"/>
  <c r="BF669" i="64" s="1"/>
  <c r="BF663" i="64" a="1"/>
  <c r="BF663" i="64" s="1"/>
  <c r="BF664" i="64" s="1"/>
  <c r="BE20" i="864"/>
  <c r="BE89" i="861" s="1"/>
  <c r="BE90" i="861" s="1"/>
  <c r="BE33" i="863"/>
  <c r="BE17" i="863" s="1"/>
  <c r="BE29" i="861" s="1"/>
  <c r="BE44" i="863"/>
  <c r="BF4" i="64"/>
  <c r="BG1" i="64"/>
  <c r="BG3" i="64"/>
  <c r="BH2" i="64"/>
  <c r="BG7" i="64"/>
  <c r="AR528" i="64"/>
  <c r="AQ529" i="64"/>
  <c r="AQ531" i="64"/>
  <c r="AT478" i="64"/>
  <c r="AU477" i="64"/>
  <c r="AT480" i="64"/>
  <c r="BH2" i="864"/>
  <c r="BF4" i="863"/>
  <c r="BF4" i="864"/>
  <c r="BG3" i="864"/>
  <c r="BG3" i="863"/>
  <c r="BG1" i="863"/>
  <c r="BG1" i="864"/>
  <c r="BG7" i="864"/>
  <c r="BG7" i="863"/>
  <c r="AH1126" i="64"/>
  <c r="AH1127" i="64" s="1"/>
  <c r="BH3" i="861"/>
  <c r="BG4" i="861"/>
  <c r="AH157" i="64"/>
  <c r="AH158" i="64" s="1"/>
  <c r="AG1109" i="64"/>
  <c r="AG155" i="64"/>
  <c r="AG1124" i="64"/>
  <c r="AG140" i="64"/>
  <c r="AF375" i="64"/>
  <c r="AF377" i="64" s="1"/>
  <c r="AF1975" i="64"/>
  <c r="BC1978" i="64" s="1"/>
  <c r="AF1200" i="64"/>
  <c r="AF1016" i="64"/>
  <c r="AF1805" i="64"/>
  <c r="AF1807" i="64" s="1"/>
  <c r="AF2378" i="64"/>
  <c r="AF2387" i="64" s="1"/>
  <c r="AF1373" i="64"/>
  <c r="AF1561" i="64"/>
  <c r="AF1268" i="64"/>
  <c r="AF1275" i="64" s="1"/>
  <c r="AF2220" i="64"/>
  <c r="AF2222" i="64" s="1"/>
  <c r="AF425" i="64"/>
  <c r="AG1375" i="64"/>
  <c r="AF1156" i="64"/>
  <c r="AH1376" i="64"/>
  <c r="AG1024" i="64"/>
  <c r="AG1020" i="64"/>
  <c r="AF1122" i="64"/>
  <c r="AF1107" i="64"/>
  <c r="AF138" i="64"/>
  <c r="AF153" i="64"/>
  <c r="AE449" i="64" a="1"/>
  <c r="AE449" i="64" s="1"/>
  <c r="AE480" i="64" s="1"/>
  <c r="AE1327" i="64" a="1"/>
  <c r="AE1327" i="64" s="1"/>
  <c r="AE785" i="64" a="1"/>
  <c r="AE785" i="64" s="1"/>
  <c r="AE143" i="64" a="1"/>
  <c r="AE143" i="64" s="1"/>
  <c r="AE121" i="64" a="1"/>
  <c r="AE121" i="64" s="1"/>
  <c r="AE1099" i="64" a="1"/>
  <c r="AE1099" i="64" s="1"/>
  <c r="AE1372" i="64" a="1"/>
  <c r="AE1372" i="64" s="1"/>
  <c r="AE373" i="64" a="1"/>
  <c r="AE373" i="64" s="1"/>
  <c r="AE1560" i="64" a="1"/>
  <c r="AE1560" i="64" s="1"/>
  <c r="AE2379" i="64" a="1"/>
  <c r="AE2379" i="64" s="1"/>
  <c r="AE2221" i="64" a="1"/>
  <c r="AE2221" i="64" s="1"/>
  <c r="AE145" i="64" a="1"/>
  <c r="AE145" i="64" s="1"/>
  <c r="AE144" i="64" a="1"/>
  <c r="AE144" i="64" s="1"/>
  <c r="AE122" i="64" a="1"/>
  <c r="AE122" i="64" s="1"/>
  <c r="AE1115" i="64" a="1"/>
  <c r="AE1115" i="64" s="1"/>
  <c r="AE1100" i="64" a="1"/>
  <c r="AE1100" i="64" s="1"/>
  <c r="AE1081" i="64" a="1"/>
  <c r="AE1081" i="64" s="1"/>
  <c r="AE1089" i="64" s="1"/>
  <c r="AE799" i="64" a="1"/>
  <c r="AE799" i="64" s="1"/>
  <c r="AE131" i="64" a="1"/>
  <c r="AE131" i="64" s="1"/>
  <c r="AE221" i="64" a="1"/>
  <c r="AE221" i="64" s="1"/>
  <c r="AE424" i="64" a="1"/>
  <c r="AE424" i="64" s="1"/>
  <c r="AE1323" i="64" a="1"/>
  <c r="AE1323" i="64" s="1"/>
  <c r="AE128" i="64" a="1"/>
  <c r="AE128" i="64" s="1"/>
  <c r="AE123" i="64" a="1"/>
  <c r="AE123" i="64" s="1"/>
  <c r="AE1114" i="64" a="1"/>
  <c r="AE1114" i="64" s="1"/>
  <c r="AE1085" i="64" a="1"/>
  <c r="AE1085" i="64" s="1"/>
  <c r="AE1093" i="64" s="1"/>
  <c r="AE344" i="64" a="1"/>
  <c r="AE344" i="64" s="1"/>
  <c r="AE146" i="64" a="1"/>
  <c r="AE146" i="64" s="1"/>
  <c r="AE1097" i="64" a="1"/>
  <c r="AE1097" i="64" s="1"/>
  <c r="AE1324" i="64" a="1"/>
  <c r="AE1324" i="64" s="1"/>
  <c r="AE793" i="64" a="1"/>
  <c r="AE793" i="64" s="1"/>
  <c r="AE124" i="64" a="1"/>
  <c r="AE124" i="64" s="1"/>
  <c r="AE147" i="64" a="1"/>
  <c r="AE147" i="64" s="1"/>
  <c r="AE120" i="64" a="1"/>
  <c r="AE120" i="64" s="1"/>
  <c r="AE1397" i="64" a="1"/>
  <c r="AE1397" i="64" s="1"/>
  <c r="AE1113" i="64" a="1"/>
  <c r="AE1113" i="64" s="1"/>
  <c r="AE1098" i="64" a="1"/>
  <c r="AE1098" i="64" s="1"/>
  <c r="AE1101" i="64" a="1"/>
  <c r="AE1101" i="64" s="1"/>
  <c r="AE1973" i="64" a="1"/>
  <c r="AE1973" i="64" s="1"/>
  <c r="AE374" i="64" a="1"/>
  <c r="AE374" i="64" s="1"/>
  <c r="AE500" i="64" a="1"/>
  <c r="AE500" i="64" s="1"/>
  <c r="AE531" i="64" s="1"/>
  <c r="AE359" i="64" a="1"/>
  <c r="AE359" i="64" s="1"/>
  <c r="AE1974" i="64" a="1"/>
  <c r="AE1974" i="64" s="1"/>
  <c r="AE2219" i="64" a="1"/>
  <c r="AE2219" i="64" s="1"/>
  <c r="AE782" i="64" a="1"/>
  <c r="AE782" i="64" s="1"/>
  <c r="AE1639" i="64" a="1"/>
  <c r="AE1639" i="64" s="1"/>
  <c r="AE132" i="64" a="1"/>
  <c r="AE132" i="64" s="1"/>
  <c r="AE1116" i="64" a="1"/>
  <c r="AE1116" i="64" s="1"/>
  <c r="AE1082" i="64" a="1"/>
  <c r="AE1082" i="64" s="1"/>
  <c r="AE1090" i="64" s="1"/>
  <c r="AE130" i="64" a="1"/>
  <c r="AE130" i="64" s="1"/>
  <c r="AE1112" i="64" a="1"/>
  <c r="AE1112" i="64" s="1"/>
  <c r="AE1083" i="64" a="1"/>
  <c r="AE1083" i="64" s="1"/>
  <c r="AE1091" i="64" s="1"/>
  <c r="AE1157" i="64" a="1"/>
  <c r="AE1157" i="64" s="1"/>
  <c r="AE1804" i="64" a="1"/>
  <c r="AE1804" i="64" s="1"/>
  <c r="AE1806" i="64" a="1"/>
  <c r="AE1806" i="64" s="1"/>
  <c r="AE376" i="64" a="1"/>
  <c r="AE376" i="64" s="1"/>
  <c r="AE1199" i="64" a="1"/>
  <c r="AE1199" i="64" s="1"/>
  <c r="AE129" i="64" a="1"/>
  <c r="AE129" i="64" s="1"/>
  <c r="AE1084" i="64" a="1"/>
  <c r="AE1084" i="64" s="1"/>
  <c r="AE1092" i="64" s="1"/>
  <c r="AE1267" i="64" a="1"/>
  <c r="AE1267" i="64" s="1"/>
  <c r="AE325" i="64" a="1"/>
  <c r="AE325" i="64" s="1"/>
  <c r="AE1015" i="64" a="1"/>
  <c r="AE1015" i="64" s="1"/>
  <c r="AE1057" i="64" a="1"/>
  <c r="AE1057" i="64" s="1"/>
  <c r="AE1023" i="64" a="1"/>
  <c r="AE1023" i="64" s="1"/>
  <c r="AE1019" i="64" a="1"/>
  <c r="AE1019" i="64" s="1"/>
  <c r="AE312" i="64" a="1"/>
  <c r="AE312" i="64" s="1"/>
  <c r="AF1105" i="64"/>
  <c r="AF1120" i="64"/>
  <c r="AF136" i="64"/>
  <c r="AF151" i="64"/>
  <c r="AF1119" i="64"/>
  <c r="AF1104" i="64"/>
  <c r="AF152" i="64"/>
  <c r="AF137" i="64"/>
  <c r="AF139" i="64"/>
  <c r="AF154" i="64"/>
  <c r="AF135" i="64"/>
  <c r="AF150" i="64"/>
  <c r="AF125" i="64"/>
  <c r="AF1325" i="64"/>
  <c r="AF1326" i="64" s="1"/>
  <c r="AF1328" i="64" s="1"/>
  <c r="AG1165" i="64"/>
  <c r="AG1170" i="64"/>
  <c r="AR1171" i="64" s="1" a="1"/>
  <c r="AR1171" i="64" s="1"/>
  <c r="AF1106" i="64"/>
  <c r="AF1121" i="64"/>
  <c r="AF1108" i="64"/>
  <c r="AF1123" i="64"/>
  <c r="AD272" i="64"/>
  <c r="BA82" i="861"/>
  <c r="BD1966" i="64"/>
  <c r="BD1975" i="64" s="1"/>
  <c r="BD1978" i="64" s="1"/>
  <c r="BA57" i="861"/>
  <c r="AZ57" i="861"/>
  <c r="BB42" i="861"/>
  <c r="BE1973" i="64" a="1"/>
  <c r="BE1973" i="64" s="1"/>
  <c r="BE1974" i="64" a="1"/>
  <c r="BE1974" i="64" s="1"/>
  <c r="BD1373" i="64"/>
  <c r="BD1805" i="64"/>
  <c r="BD1807" i="64" s="1"/>
  <c r="BE1806" i="64" a="1"/>
  <c r="BE1806" i="64" s="1"/>
  <c r="BE1804" i="64" a="1"/>
  <c r="BE1804" i="64" s="1"/>
  <c r="BE374" i="64" a="1"/>
  <c r="BE374" i="64" s="1"/>
  <c r="BE376" i="64" a="1"/>
  <c r="BE376" i="64" s="1"/>
  <c r="BD375" i="64"/>
  <c r="BD377" i="64" s="1"/>
  <c r="BE449" i="64" a="1"/>
  <c r="BE449" i="64" s="1"/>
  <c r="BE373" i="64" a="1"/>
  <c r="BE373" i="64" s="1"/>
  <c r="BE500" i="64" a="1"/>
  <c r="BE500" i="64" s="1"/>
  <c r="BD425" i="64"/>
  <c r="BD1561" i="64"/>
  <c r="BE1560" i="64" a="1"/>
  <c r="BE1560" i="64" s="1"/>
  <c r="BE424" i="64" a="1"/>
  <c r="BE424" i="64" s="1"/>
  <c r="BD1268" i="64"/>
  <c r="BD1200" i="64"/>
  <c r="BC1275" i="64"/>
  <c r="BE1199" i="64" a="1"/>
  <c r="BE1199" i="64" s="1"/>
  <c r="BE1267" i="64" a="1"/>
  <c r="BE1267" i="64" s="1"/>
  <c r="BD2378" i="64"/>
  <c r="BD2387" i="64" s="1"/>
  <c r="BE2379" i="64" a="1"/>
  <c r="BE2379" i="64" s="1"/>
  <c r="BQ2409" i="64"/>
  <c r="BQ2411" i="64" s="1"/>
  <c r="BD1156" i="64"/>
  <c r="BD2220" i="64"/>
  <c r="BD2222" i="64" s="1"/>
  <c r="BB1171" i="64" a="1"/>
  <c r="BB1171" i="64" s="1"/>
  <c r="BE2219" i="64" a="1"/>
  <c r="BE2219" i="64" s="1"/>
  <c r="BE1157" i="64" a="1"/>
  <c r="BE1157" i="64" s="1"/>
  <c r="BC1170" i="64"/>
  <c r="BC1165" i="64"/>
  <c r="BE1327" i="64" a="1"/>
  <c r="BE1327" i="64" s="1"/>
  <c r="BE2221" i="64" a="1"/>
  <c r="BE2221" i="64" s="1"/>
  <c r="BE1323" i="64" a="1"/>
  <c r="BE1323" i="64" s="1"/>
  <c r="BE1324" i="64" a="1"/>
  <c r="BE1324" i="64" s="1"/>
  <c r="BD1325" i="64"/>
  <c r="BD1326" i="64" s="1"/>
  <c r="BD1328" i="64" s="1"/>
  <c r="BE793" i="64" a="1"/>
  <c r="BE793" i="64" s="1"/>
  <c r="BE782" i="64" a="1"/>
  <c r="BE782" i="64" s="1"/>
  <c r="BE785" i="64" a="1"/>
  <c r="BE785" i="64" s="1"/>
  <c r="BE799" i="64" a="1"/>
  <c r="BE799" i="64" s="1"/>
  <c r="BE124" i="64" a="1"/>
  <c r="BE124" i="64" s="1"/>
  <c r="BE1639" i="64" a="1"/>
  <c r="BE1639" i="64" s="1"/>
  <c r="BD139" i="64"/>
  <c r="BD154" i="64"/>
  <c r="BD150" i="64"/>
  <c r="BD152" i="64"/>
  <c r="BD138" i="64"/>
  <c r="BD153" i="64"/>
  <c r="BD136" i="64"/>
  <c r="BD151" i="64"/>
  <c r="BD137" i="64"/>
  <c r="BD135" i="64"/>
  <c r="BC140" i="64"/>
  <c r="BE129" i="64" a="1"/>
  <c r="BE129" i="64" s="1"/>
  <c r="BE147" i="64" a="1"/>
  <c r="BE147" i="64" s="1"/>
  <c r="BE132" i="64" a="1"/>
  <c r="BE132" i="64" s="1"/>
  <c r="BE144" i="64" a="1"/>
  <c r="BE144" i="64" s="1"/>
  <c r="BE146" i="64" a="1"/>
  <c r="BE146" i="64" s="1"/>
  <c r="BE143" i="64" a="1"/>
  <c r="BE143" i="64" s="1"/>
  <c r="BE130" i="64" a="1"/>
  <c r="BE130" i="64" s="1"/>
  <c r="BE131" i="64" a="1"/>
  <c r="BE131" i="64" s="1"/>
  <c r="BE128" i="64" a="1"/>
  <c r="BE128" i="64" s="1"/>
  <c r="BE145" i="64" a="1"/>
  <c r="BE145" i="64" s="1"/>
  <c r="BA155" i="64"/>
  <c r="BA157" i="64" s="1"/>
  <c r="BA158" i="64" s="1"/>
  <c r="AZ157" i="64"/>
  <c r="BE359" i="64" a="1"/>
  <c r="BE359" i="64" s="1"/>
  <c r="BE120" i="64" a="1"/>
  <c r="BE120" i="64" s="1"/>
  <c r="BE121" i="64" a="1"/>
  <c r="BE121" i="64" s="1"/>
  <c r="BE122" i="64" a="1"/>
  <c r="BE122" i="64" s="1"/>
  <c r="BE123" i="64" a="1"/>
  <c r="BE123" i="64" s="1"/>
  <c r="BD125" i="64"/>
  <c r="BE1397" i="64" a="1"/>
  <c r="BE1397" i="64" s="1"/>
  <c r="BB1126" i="64"/>
  <c r="BB1127" i="64" s="1"/>
  <c r="BD1122" i="64"/>
  <c r="BD1123" i="64"/>
  <c r="BC1124" i="64"/>
  <c r="BD1121" i="64"/>
  <c r="BD1119" i="64"/>
  <c r="BE1115" i="64" a="1"/>
  <c r="BE1115" i="64" s="1"/>
  <c r="BE1116" i="64" a="1"/>
  <c r="BE1116" i="64" s="1"/>
  <c r="BE1112" i="64" a="1"/>
  <c r="BE1112" i="64" s="1"/>
  <c r="BE1113" i="64" a="1"/>
  <c r="BE1113" i="64" s="1"/>
  <c r="BE1114" i="64" a="1"/>
  <c r="BE1114" i="64" s="1"/>
  <c r="BD1120" i="64"/>
  <c r="BD1105" i="64"/>
  <c r="BD1108" i="64"/>
  <c r="BD1107" i="64"/>
  <c r="BC1109" i="64"/>
  <c r="BD1106" i="64"/>
  <c r="BD1104" i="64"/>
  <c r="BE1100" i="64" a="1"/>
  <c r="BE1100" i="64" s="1"/>
  <c r="BE1101" i="64" a="1"/>
  <c r="BE1101" i="64" s="1"/>
  <c r="BE1081" i="64" a="1"/>
  <c r="BE1081" i="64" s="1"/>
  <c r="BE1089" i="64" s="1"/>
  <c r="BE1082" i="64" a="1"/>
  <c r="BE1082" i="64" s="1"/>
  <c r="BE1090" i="64" s="1"/>
  <c r="BE1098" i="64" a="1"/>
  <c r="BE1098" i="64" s="1"/>
  <c r="BE1083" i="64" a="1"/>
  <c r="BE1083" i="64" s="1"/>
  <c r="BE1091" i="64" s="1"/>
  <c r="BE1084" i="64" a="1"/>
  <c r="BE1084" i="64" s="1"/>
  <c r="BE1092" i="64" s="1"/>
  <c r="BE1099" i="64" a="1"/>
  <c r="BE1099" i="64" s="1"/>
  <c r="BE1097" i="64" a="1"/>
  <c r="BE1097" i="64" s="1"/>
  <c r="BE1085" i="64" a="1"/>
  <c r="BE1085" i="64" s="1"/>
  <c r="BE1093" i="64" s="1"/>
  <c r="BE221" i="64" a="1"/>
  <c r="BE221" i="64" s="1"/>
  <c r="BB1376" i="64"/>
  <c r="BC1375" i="64"/>
  <c r="BE344" i="64" a="1"/>
  <c r="BE344" i="64" s="1"/>
  <c r="BE1372" i="64" a="1"/>
  <c r="BE1372" i="64" s="1"/>
  <c r="BE325" i="64" a="1"/>
  <c r="BE325" i="64" s="1"/>
  <c r="BE1057" i="64" a="1"/>
  <c r="BE1057" i="64" s="1"/>
  <c r="BE1023" i="64" a="1"/>
  <c r="BE1023" i="64" s="1"/>
  <c r="BE312" i="64" a="1"/>
  <c r="BE312" i="64" s="1"/>
  <c r="BC1020" i="64"/>
  <c r="BD1016" i="64"/>
  <c r="BD1024" i="64" s="1"/>
  <c r="BE1019" i="64" a="1"/>
  <c r="BE1019" i="64" s="1"/>
  <c r="BE1015" i="64" a="1"/>
  <c r="BE1015" i="64" s="1"/>
  <c r="AY2433" i="64"/>
  <c r="BF272" i="64"/>
  <c r="BF43" i="863" a="1"/>
  <c r="BF43" i="863" s="1"/>
  <c r="BF41" i="863" a="1"/>
  <c r="BF41" i="863" s="1"/>
  <c r="BF42" i="863" a="1"/>
  <c r="BF42" i="863" s="1"/>
  <c r="BF40" i="863" a="1"/>
  <c r="BF40" i="863" s="1"/>
  <c r="BF39" i="863" a="1"/>
  <c r="BF39" i="863" s="1"/>
  <c r="BF30" i="863"/>
  <c r="BF32" i="863"/>
  <c r="BF29" i="863"/>
  <c r="BG2" i="863"/>
  <c r="BG31" i="863" s="1"/>
  <c r="BE34" i="863"/>
  <c r="BF18" i="864"/>
  <c r="BF17" i="864"/>
  <c r="BF16" i="864"/>
  <c r="BG19" i="864"/>
  <c r="BE51" i="863" a="1"/>
  <c r="BE51" i="863" s="1"/>
  <c r="BE49" i="863" a="1"/>
  <c r="BE49" i="863" s="1"/>
  <c r="BE53" i="863" a="1"/>
  <c r="BE53" i="863" s="1"/>
  <c r="BH7" i="861"/>
  <c r="BI2" i="861"/>
  <c r="BH1" i="861"/>
  <c r="AS1" i="860"/>
  <c r="AS3" i="860"/>
  <c r="AS4" i="860" s="1"/>
  <c r="AS7" i="860"/>
  <c r="AT2" i="860"/>
  <c r="AX2476" i="64"/>
  <c r="AY2474" i="64"/>
  <c r="AY2453" i="64"/>
  <c r="AY2455" i="64" s="1"/>
  <c r="BF1509" i="64"/>
  <c r="AE2220" i="64" a="1"/>
  <c r="AE1016" i="64" a="1"/>
  <c r="AE1561" i="64" a="1"/>
  <c r="BF1420" i="64"/>
  <c r="AE425" i="64" a="1"/>
  <c r="BE1805" i="64" a="1"/>
  <c r="BE2378" i="64" a="1"/>
  <c r="AE1156" i="64" a="1"/>
  <c r="AE1398" i="64"/>
  <c r="AE1268" i="64" a="1"/>
  <c r="BE425" i="64" a="1"/>
  <c r="AE1805" i="64" a="1"/>
  <c r="BF1443" i="64"/>
  <c r="AF1375" i="64" a="1"/>
  <c r="AE2378" i="64" a="1"/>
  <c r="AE1373" i="64" a="1"/>
  <c r="BE1373" i="64" a="1"/>
  <c r="AE1200" i="64" a="1"/>
  <c r="BE1268" i="64" a="1"/>
  <c r="BE1016" i="64" a="1"/>
  <c r="BE1156" i="64" a="1"/>
  <c r="BC1376" i="64" a="1"/>
  <c r="BD1375" i="64" a="1"/>
  <c r="BF1465" i="64"/>
  <c r="BF1487" i="64"/>
  <c r="BE1398" i="64"/>
  <c r="BE1561" i="64" a="1"/>
  <c r="BE1200" i="64" a="1"/>
  <c r="BF1532" i="64"/>
  <c r="BE2220" i="64" a="1"/>
  <c r="AG1376" i="64" a="1"/>
  <c r="BG2838" i="64" l="1" a="1"/>
  <c r="BG2838" i="64" s="1"/>
  <c r="BG2839" i="64" a="1"/>
  <c r="BG2839" i="64" s="1"/>
  <c r="BF2840" i="64"/>
  <c r="BG51" i="64" a="1"/>
  <c r="BG51" i="64" s="1"/>
  <c r="BG52" i="64" a="1"/>
  <c r="BG52" i="64" s="1"/>
  <c r="BG50" i="64" s="1" a="1"/>
  <c r="BG50" i="64" s="1"/>
  <c r="BG53" i="64" a="1"/>
  <c r="BG53" i="64" s="1"/>
  <c r="BG3310" i="64" a="1"/>
  <c r="BG3310" i="64" s="1"/>
  <c r="BG3289" i="64" a="1"/>
  <c r="BG3289" i="64" s="1"/>
  <c r="AM20" i="861"/>
  <c r="BG1441" i="64" a="1"/>
  <c r="BG1441" i="64" s="1"/>
  <c r="BG1442" i="64" a="1"/>
  <c r="BG1442" i="64" s="1"/>
  <c r="BG1530" i="64" a="1"/>
  <c r="BG1530" i="64" s="1"/>
  <c r="BG1531" i="64" a="1"/>
  <c r="BG1531" i="64" s="1"/>
  <c r="BG1486" i="64" a="1"/>
  <c r="BG1486" i="64" s="1"/>
  <c r="BG1508" i="64" a="1"/>
  <c r="BG1508" i="64" s="1"/>
  <c r="BG1419" i="64" a="1"/>
  <c r="BG1419" i="64" s="1"/>
  <c r="BG1464" i="64" a="1"/>
  <c r="BG1464" i="64" s="1"/>
  <c r="BF20" i="864"/>
  <c r="BF89" i="861" s="1"/>
  <c r="BF90" i="861" s="1"/>
  <c r="BG673" i="64" a="1"/>
  <c r="BG673" i="64" s="1"/>
  <c r="BG669" i="64" a="1"/>
  <c r="BG669" i="64" s="1"/>
  <c r="BG663" i="64" a="1"/>
  <c r="BG663" i="64" s="1"/>
  <c r="BG664" i="64" s="1"/>
  <c r="AV661" i="64"/>
  <c r="AV665" i="64" s="1"/>
  <c r="AU666" i="64"/>
  <c r="AU670" i="64"/>
  <c r="AU674" i="64" s="1"/>
  <c r="BF33" i="863"/>
  <c r="BF17" i="863" s="1"/>
  <c r="BF29" i="861" s="1"/>
  <c r="BF21" i="863"/>
  <c r="BF44" i="863"/>
  <c r="BG4" i="64"/>
  <c r="BH3" i="64"/>
  <c r="BH1" i="64"/>
  <c r="BI2" i="64"/>
  <c r="BH7" i="64"/>
  <c r="AV477" i="64"/>
  <c r="AU478" i="64"/>
  <c r="AU480" i="64"/>
  <c r="AR529" i="64"/>
  <c r="AS528" i="64"/>
  <c r="AR531" i="64"/>
  <c r="BI2" i="864"/>
  <c r="BG4" i="864"/>
  <c r="BG4" i="863"/>
  <c r="BH3" i="863"/>
  <c r="BH3" i="864"/>
  <c r="BH1" i="864"/>
  <c r="BH1" i="863"/>
  <c r="BH7" i="864"/>
  <c r="BH7" i="863"/>
  <c r="BI3" i="861"/>
  <c r="BH4" i="861"/>
  <c r="AG157" i="64"/>
  <c r="AG158" i="64" s="1"/>
  <c r="AF1109" i="64"/>
  <c r="AF155" i="64"/>
  <c r="AF140" i="64"/>
  <c r="AF1124" i="64"/>
  <c r="AG1126" i="64"/>
  <c r="AG1127" i="64" s="1"/>
  <c r="AE1200" i="64"/>
  <c r="AE1561" i="64"/>
  <c r="AE1373" i="64"/>
  <c r="AE1016" i="64"/>
  <c r="AE1805" i="64"/>
  <c r="AE1807" i="64" s="1"/>
  <c r="AF1375" i="64"/>
  <c r="AE1156" i="64"/>
  <c r="AE425" i="64"/>
  <c r="AE1268" i="64"/>
  <c r="AE1275" i="64" s="1"/>
  <c r="AE2220" i="64"/>
  <c r="AE2222" i="64" s="1"/>
  <c r="AG1376" i="64"/>
  <c r="AE2378" i="64"/>
  <c r="AE2387" i="64" s="1"/>
  <c r="AE1120" i="64"/>
  <c r="AE1105" i="64"/>
  <c r="AE1104" i="64"/>
  <c r="AE1119" i="64"/>
  <c r="AE139" i="64"/>
  <c r="AE154" i="64"/>
  <c r="AE153" i="64"/>
  <c r="AE138" i="64"/>
  <c r="AE375" i="64"/>
  <c r="AE377" i="64" s="1"/>
  <c r="AE1975" i="64"/>
  <c r="AE1325" i="64"/>
  <c r="AE1326" i="64" s="1"/>
  <c r="AE1328" i="64" s="1"/>
  <c r="AE152" i="64"/>
  <c r="AE137" i="64"/>
  <c r="AE1121" i="64"/>
  <c r="AE1106" i="64"/>
  <c r="AE136" i="64"/>
  <c r="AE151" i="64"/>
  <c r="AF1165" i="64"/>
  <c r="AF1170" i="64"/>
  <c r="AD374" i="64" a="1"/>
  <c r="AD374" i="64" s="1"/>
  <c r="AD1199" i="64" a="1"/>
  <c r="AD1199" i="64" s="1"/>
  <c r="AD1327" i="64" a="1"/>
  <c r="AD1327" i="64" s="1"/>
  <c r="AD1323" i="64" a="1"/>
  <c r="AD1323" i="64" s="1"/>
  <c r="AD123" i="64" a="1"/>
  <c r="AD123" i="64" s="1"/>
  <c r="AD1082" i="64" a="1"/>
  <c r="AD1082" i="64" s="1"/>
  <c r="AD1090" i="64" s="1"/>
  <c r="AD1372" i="64" a="1"/>
  <c r="AD1372" i="64" s="1"/>
  <c r="AD1267" i="64" a="1"/>
  <c r="AD1267" i="64" s="1"/>
  <c r="AD2379" i="64" a="1"/>
  <c r="AD2379" i="64" s="1"/>
  <c r="AD2219" i="64" a="1"/>
  <c r="AD2219" i="64" s="1"/>
  <c r="AD2221" i="64" a="1"/>
  <c r="AD2221" i="64" s="1"/>
  <c r="AD1324" i="64" a="1"/>
  <c r="AD1324" i="64" s="1"/>
  <c r="AD132" i="64" a="1"/>
  <c r="AD132" i="64" s="1"/>
  <c r="AD121" i="64" a="1"/>
  <c r="AD121" i="64" s="1"/>
  <c r="AD1115" i="64" a="1"/>
  <c r="AD1115" i="64" s="1"/>
  <c r="AD1083" i="64" a="1"/>
  <c r="AD1083" i="64" s="1"/>
  <c r="AD1091" i="64" s="1"/>
  <c r="AD221" i="64" a="1"/>
  <c r="AD221" i="64" s="1"/>
  <c r="AD325" i="64" a="1"/>
  <c r="AD325" i="64" s="1"/>
  <c r="AD1974" i="64" a="1"/>
  <c r="AD1974" i="64" s="1"/>
  <c r="AD1806" i="64" a="1"/>
  <c r="AD1806" i="64" s="1"/>
  <c r="AD1157" i="64" a="1"/>
  <c r="AD1157" i="64" s="1"/>
  <c r="AD130" i="64" a="1"/>
  <c r="AD130" i="64" s="1"/>
  <c r="AD120" i="64" a="1"/>
  <c r="AD120" i="64" s="1"/>
  <c r="AD1114" i="64" a="1"/>
  <c r="AD1114" i="64" s="1"/>
  <c r="AD1084" i="64" a="1"/>
  <c r="AD1084" i="64" s="1"/>
  <c r="AD1092" i="64" s="1"/>
  <c r="AD1057" i="64" a="1"/>
  <c r="AD1057" i="64" s="1"/>
  <c r="AD1019" i="64" a="1"/>
  <c r="AD1019" i="64" s="1"/>
  <c r="AD1973" i="64" a="1"/>
  <c r="AD1973" i="64" s="1"/>
  <c r="AD1804" i="64" a="1"/>
  <c r="AD1804" i="64" s="1"/>
  <c r="AD124" i="64" a="1"/>
  <c r="AD124" i="64" s="1"/>
  <c r="AD129" i="64" a="1"/>
  <c r="AD129" i="64" s="1"/>
  <c r="AD1113" i="64" a="1"/>
  <c r="AD1113" i="64" s="1"/>
  <c r="AD1085" i="64" a="1"/>
  <c r="AD1085" i="64" s="1"/>
  <c r="AD1093" i="64" s="1"/>
  <c r="AD500" i="64" a="1"/>
  <c r="AD500" i="64" s="1"/>
  <c r="AD531" i="64" s="1"/>
  <c r="AD793" i="64" a="1"/>
  <c r="AD793" i="64" s="1"/>
  <c r="AD1639" i="64" a="1"/>
  <c r="AD1639" i="64" s="1"/>
  <c r="AD144" i="64" a="1"/>
  <c r="AD144" i="64" s="1"/>
  <c r="AD131" i="64" a="1"/>
  <c r="AD131" i="64" s="1"/>
  <c r="AD1397" i="64" a="1"/>
  <c r="AD1397" i="64" s="1"/>
  <c r="AD1116" i="64" a="1"/>
  <c r="AD1116" i="64" s="1"/>
  <c r="AD1099" i="64" a="1"/>
  <c r="AD1099" i="64" s="1"/>
  <c r="AD147" i="64" a="1"/>
  <c r="AD147" i="64" s="1"/>
  <c r="AD1015" i="64" a="1"/>
  <c r="AD1015" i="64" s="1"/>
  <c r="AD449" i="64" a="1"/>
  <c r="AD449" i="64" s="1"/>
  <c r="AD480" i="64" s="1"/>
  <c r="AD1560" i="64" a="1"/>
  <c r="AD1560" i="64" s="1"/>
  <c r="AD782" i="64" a="1"/>
  <c r="AD782" i="64" s="1"/>
  <c r="AD143" i="64" a="1"/>
  <c r="AD143" i="64" s="1"/>
  <c r="AD128" i="64" a="1"/>
  <c r="AD128" i="64" s="1"/>
  <c r="AD1112" i="64" a="1"/>
  <c r="AD1112" i="64" s="1"/>
  <c r="AD1100" i="64" a="1"/>
  <c r="AD1100" i="64" s="1"/>
  <c r="AD373" i="64" a="1"/>
  <c r="AD373" i="64" s="1"/>
  <c r="AD424" i="64" a="1"/>
  <c r="AD424" i="64" s="1"/>
  <c r="AD799" i="64" a="1"/>
  <c r="AD799" i="64" s="1"/>
  <c r="AD145" i="64" a="1"/>
  <c r="AD145" i="64" s="1"/>
  <c r="AD359" i="64" a="1"/>
  <c r="AD359" i="64" s="1"/>
  <c r="AD1081" i="64" a="1"/>
  <c r="AD1081" i="64" s="1"/>
  <c r="AD1089" i="64" s="1"/>
  <c r="AD1023" i="64" a="1"/>
  <c r="AD1023" i="64" s="1"/>
  <c r="AD1101" i="64" a="1"/>
  <c r="AD1101" i="64" s="1"/>
  <c r="AD376" i="64" a="1"/>
  <c r="AD376" i="64" s="1"/>
  <c r="AD785" i="64" a="1"/>
  <c r="AD785" i="64" s="1"/>
  <c r="AD146" i="64" a="1"/>
  <c r="AD146" i="64" s="1"/>
  <c r="AD122" i="64" a="1"/>
  <c r="AD122" i="64" s="1"/>
  <c r="AD1098" i="64" a="1"/>
  <c r="AD1098" i="64" s="1"/>
  <c r="AD1097" i="64" a="1"/>
  <c r="AD1097" i="64" s="1"/>
  <c r="AD344" i="64" a="1"/>
  <c r="AD344" i="64" s="1"/>
  <c r="AD312" i="64" a="1"/>
  <c r="AD312" i="64" s="1"/>
  <c r="AE1122" i="64"/>
  <c r="AE1107" i="64"/>
  <c r="AF1024" i="64"/>
  <c r="AF1020" i="64"/>
  <c r="AC272" i="64"/>
  <c r="AE125" i="64"/>
  <c r="AE150" i="64"/>
  <c r="AE135" i="64"/>
  <c r="AE1108" i="64"/>
  <c r="AE1123" i="64"/>
  <c r="BB82" i="861"/>
  <c r="BC42" i="861"/>
  <c r="BE1966" i="64"/>
  <c r="BE1975" i="64" s="1"/>
  <c r="BF1973" i="64" a="1"/>
  <c r="BF1973" i="64" s="1"/>
  <c r="BF1974" i="64" a="1"/>
  <c r="BF1974" i="64" s="1"/>
  <c r="BE1373" i="64"/>
  <c r="BE1805" i="64"/>
  <c r="BE1807" i="64" s="1"/>
  <c r="BF1806" i="64" a="1"/>
  <c r="BF1806" i="64" s="1"/>
  <c r="BF1804" i="64" a="1"/>
  <c r="BF1804" i="64" s="1"/>
  <c r="BF374" i="64" a="1"/>
  <c r="BF374" i="64" s="1"/>
  <c r="BF376" i="64" a="1"/>
  <c r="BF376" i="64" s="1"/>
  <c r="BE375" i="64"/>
  <c r="BE377" i="64" s="1"/>
  <c r="BF449" i="64" a="1"/>
  <c r="BF449" i="64" s="1"/>
  <c r="BF373" i="64" a="1"/>
  <c r="BF373" i="64" s="1"/>
  <c r="BF500" i="64" a="1"/>
  <c r="BF500" i="64" s="1"/>
  <c r="BE425" i="64"/>
  <c r="BE1561" i="64"/>
  <c r="BF1560" i="64" a="1"/>
  <c r="BF1560" i="64" s="1"/>
  <c r="BF424" i="64" a="1"/>
  <c r="BF424" i="64" s="1"/>
  <c r="BE1268" i="64"/>
  <c r="BE1200" i="64"/>
  <c r="BD1275" i="64"/>
  <c r="BF1199" i="64" a="1"/>
  <c r="BF1199" i="64" s="1"/>
  <c r="BF1267" i="64" a="1"/>
  <c r="BF1267" i="64" s="1"/>
  <c r="BE2378" i="64"/>
  <c r="BE2387" i="64" s="1"/>
  <c r="BF2379" i="64" a="1"/>
  <c r="BF2379" i="64" s="1"/>
  <c r="BR2409" i="64"/>
  <c r="BE1156" i="64"/>
  <c r="BE2220" i="64"/>
  <c r="BE2222" i="64" s="1"/>
  <c r="BC1171" i="64" a="1"/>
  <c r="BC1171" i="64" s="1"/>
  <c r="BF2219" i="64" a="1"/>
  <c r="BF2219" i="64" s="1"/>
  <c r="BF1157" i="64" a="1"/>
  <c r="BF1157" i="64" s="1"/>
  <c r="BD1165" i="64"/>
  <c r="BD1170" i="64"/>
  <c r="BF1327" i="64" a="1"/>
  <c r="BF1327" i="64" s="1"/>
  <c r="BF2221" i="64" a="1"/>
  <c r="BF2221" i="64" s="1"/>
  <c r="BF1323" i="64" a="1"/>
  <c r="BF1323" i="64" s="1"/>
  <c r="BF1324" i="64" a="1"/>
  <c r="BF1324" i="64" s="1"/>
  <c r="BE1325" i="64"/>
  <c r="BE1326" i="64" s="1"/>
  <c r="BE1328" i="64" s="1"/>
  <c r="BF793" i="64" a="1"/>
  <c r="BF793" i="64" s="1"/>
  <c r="BF782" i="64" a="1"/>
  <c r="BF782" i="64" s="1"/>
  <c r="BF785" i="64" a="1"/>
  <c r="BF785" i="64" s="1"/>
  <c r="BF799" i="64" a="1"/>
  <c r="BF799" i="64" s="1"/>
  <c r="BE139" i="64"/>
  <c r="BE154" i="64"/>
  <c r="BF124" i="64" a="1"/>
  <c r="BF124" i="64" s="1"/>
  <c r="BF1639" i="64" a="1"/>
  <c r="BF1639" i="64" s="1"/>
  <c r="BE153" i="64"/>
  <c r="BE152" i="64"/>
  <c r="BD140" i="64"/>
  <c r="BE136" i="64"/>
  <c r="BE151" i="64"/>
  <c r="BE150" i="64"/>
  <c r="AZ158" i="64"/>
  <c r="BE138" i="64"/>
  <c r="BE137" i="64"/>
  <c r="BE135" i="64"/>
  <c r="BF129" i="64" a="1"/>
  <c r="BF129" i="64" s="1"/>
  <c r="BF147" i="64" a="1"/>
  <c r="BF147" i="64" s="1"/>
  <c r="BF132" i="64" a="1"/>
  <c r="BF132" i="64" s="1"/>
  <c r="BF146" i="64" a="1"/>
  <c r="BF146" i="64" s="1"/>
  <c r="BF144" i="64" a="1"/>
  <c r="BF144" i="64" s="1"/>
  <c r="BF130" i="64" a="1"/>
  <c r="BF130" i="64" s="1"/>
  <c r="BF143" i="64" a="1"/>
  <c r="BF143" i="64" s="1"/>
  <c r="BF131" i="64" a="1"/>
  <c r="BF131" i="64" s="1"/>
  <c r="BF145" i="64" a="1"/>
  <c r="BF145" i="64" s="1"/>
  <c r="BF128" i="64" a="1"/>
  <c r="BF128" i="64" s="1"/>
  <c r="BB155" i="64"/>
  <c r="BF359" i="64" a="1"/>
  <c r="BF359" i="64" s="1"/>
  <c r="BF121" i="64" a="1"/>
  <c r="BF121" i="64" s="1"/>
  <c r="BF120" i="64" a="1"/>
  <c r="BF120" i="64" s="1"/>
  <c r="BF123" i="64" a="1"/>
  <c r="BF123" i="64" s="1"/>
  <c r="BF122" i="64" a="1"/>
  <c r="BF122" i="64" s="1"/>
  <c r="BE125" i="64"/>
  <c r="BF1397" i="64" a="1"/>
  <c r="BF1397" i="64" s="1"/>
  <c r="BC1126" i="64"/>
  <c r="BE1123" i="64"/>
  <c r="BE1122" i="64"/>
  <c r="BD1124" i="64"/>
  <c r="BE1121" i="64"/>
  <c r="BE1119" i="64"/>
  <c r="BE1120" i="64"/>
  <c r="BF1115" i="64" a="1"/>
  <c r="BF1115" i="64" s="1"/>
  <c r="BF1116" i="64" a="1"/>
  <c r="BF1116" i="64" s="1"/>
  <c r="BF1112" i="64" a="1"/>
  <c r="BF1112" i="64" s="1"/>
  <c r="BF1113" i="64" a="1"/>
  <c r="BF1113" i="64" s="1"/>
  <c r="BF1114" i="64" a="1"/>
  <c r="BF1114" i="64" s="1"/>
  <c r="BE1108" i="64"/>
  <c r="BE1107" i="64"/>
  <c r="BD1109" i="64"/>
  <c r="BE1105" i="64"/>
  <c r="BE1106" i="64"/>
  <c r="BE1104" i="64"/>
  <c r="BF1099" i="64" a="1"/>
  <c r="BF1099" i="64" s="1"/>
  <c r="BF1100" i="64" a="1"/>
  <c r="BF1100" i="64" s="1"/>
  <c r="BF1101" i="64" a="1"/>
  <c r="BF1101" i="64" s="1"/>
  <c r="BF1081" i="64" a="1"/>
  <c r="BF1081" i="64" s="1"/>
  <c r="BF1089" i="64" s="1"/>
  <c r="BF1082" i="64" a="1"/>
  <c r="BF1082" i="64" s="1"/>
  <c r="BF1090" i="64" s="1"/>
  <c r="BF1085" i="64" a="1"/>
  <c r="BF1085" i="64" s="1"/>
  <c r="BF1093" i="64" s="1"/>
  <c r="BF1098" i="64" a="1"/>
  <c r="BF1098" i="64" s="1"/>
  <c r="BF1097" i="64" a="1"/>
  <c r="BF1097" i="64" s="1"/>
  <c r="BF1083" i="64" a="1"/>
  <c r="BF1083" i="64" s="1"/>
  <c r="BF1091" i="64" s="1"/>
  <c r="BF1084" i="64" a="1"/>
  <c r="BF1084" i="64" s="1"/>
  <c r="BF1092" i="64" s="1"/>
  <c r="BF221" i="64" a="1"/>
  <c r="BF221" i="64" s="1"/>
  <c r="BC1376" i="64"/>
  <c r="BD1375" i="64"/>
  <c r="BF344" i="64" a="1"/>
  <c r="BF344" i="64" s="1"/>
  <c r="BF1372" i="64" a="1"/>
  <c r="BF1372" i="64" s="1"/>
  <c r="BF325" i="64" a="1"/>
  <c r="BF325" i="64" s="1"/>
  <c r="BF1057" i="64" a="1"/>
  <c r="BF1057" i="64" s="1"/>
  <c r="BF1023" i="64" a="1"/>
  <c r="BF1023" i="64" s="1"/>
  <c r="BF312" i="64" a="1"/>
  <c r="BF312" i="64" s="1"/>
  <c r="BD1020" i="64"/>
  <c r="BE1016" i="64"/>
  <c r="BE1024" i="64" s="1"/>
  <c r="BF1019" i="64" a="1"/>
  <c r="BF1019" i="64" s="1"/>
  <c r="BF1015" i="64" a="1"/>
  <c r="BF1015" i="64" s="1"/>
  <c r="AZ2433" i="64"/>
  <c r="BG272" i="64"/>
  <c r="BJ2" i="861"/>
  <c r="BI1" i="861"/>
  <c r="BI7" i="861"/>
  <c r="BG18" i="864"/>
  <c r="BH19" i="864"/>
  <c r="BG16" i="864"/>
  <c r="BG17" i="864"/>
  <c r="BF51" i="863" a="1"/>
  <c r="BF51" i="863" s="1"/>
  <c r="BF53" i="863" a="1"/>
  <c r="BF53" i="863" s="1"/>
  <c r="BF49" i="863" a="1"/>
  <c r="BF49" i="863" s="1"/>
  <c r="BG43" i="863" a="1"/>
  <c r="BG43" i="863" s="1"/>
  <c r="BG41" i="863" a="1"/>
  <c r="BG41" i="863" s="1"/>
  <c r="BG42" i="863" a="1"/>
  <c r="BG42" i="863" s="1"/>
  <c r="BG30" i="863"/>
  <c r="BG40" i="863" a="1"/>
  <c r="BG40" i="863" s="1"/>
  <c r="BG39" i="863" a="1"/>
  <c r="BG39" i="863" s="1"/>
  <c r="BG29" i="863"/>
  <c r="BG32" i="863"/>
  <c r="BH2" i="863"/>
  <c r="BH31" i="863" s="1"/>
  <c r="BF34" i="863"/>
  <c r="AT1" i="860"/>
  <c r="AT3" i="860"/>
  <c r="AT4" i="860" s="1"/>
  <c r="AT7" i="860"/>
  <c r="AU2" i="860"/>
  <c r="AZ2474" i="64"/>
  <c r="AY2476" i="64"/>
  <c r="AZ2453" i="64"/>
  <c r="AZ2455" i="64" s="1"/>
  <c r="E1355" i="64"/>
  <c r="E1354" i="64"/>
  <c r="E1351" i="64"/>
  <c r="E1350" i="64"/>
  <c r="E1349" i="64"/>
  <c r="E1347" i="64"/>
  <c r="BF1268" i="64" a="1"/>
  <c r="AD1016" i="64" a="1"/>
  <c r="AD1805" i="64" a="1"/>
  <c r="AD1373" i="64" a="1"/>
  <c r="BF2220" i="64" a="1"/>
  <c r="BF1373" i="64" a="1"/>
  <c r="BF1398" i="64"/>
  <c r="BF1805" i="64" a="1"/>
  <c r="AD2378" i="64" a="1"/>
  <c r="AD1200" i="64" a="1"/>
  <c r="AF1376" i="64" a="1"/>
  <c r="BF2378" i="64" a="1"/>
  <c r="AE1375" i="64" a="1"/>
  <c r="BE1375" i="64" a="1"/>
  <c r="BF1156" i="64" a="1"/>
  <c r="BG1443" i="64"/>
  <c r="BF1016" i="64" a="1"/>
  <c r="BD1376" i="64" a="1"/>
  <c r="BG1465" i="64"/>
  <c r="AD1156" i="64" a="1"/>
  <c r="BF425" i="64" a="1"/>
  <c r="AD1398" i="64"/>
  <c r="BF1561" i="64" a="1"/>
  <c r="BG1487" i="64"/>
  <c r="AD1268" i="64" a="1"/>
  <c r="AD425" i="64" a="1"/>
  <c r="AD1561" i="64" a="1"/>
  <c r="BG1532" i="64"/>
  <c r="BF1200" i="64" a="1"/>
  <c r="BG1420" i="64"/>
  <c r="BG1509" i="64"/>
  <c r="AD2220" i="64" a="1"/>
  <c r="BH2838" i="64" l="1" a="1"/>
  <c r="BH2838" i="64" s="1"/>
  <c r="BH2839" i="64" a="1"/>
  <c r="BH2839" i="64" s="1"/>
  <c r="BG2840" i="64"/>
  <c r="BH51" i="64" a="1"/>
  <c r="BH51" i="64" s="1"/>
  <c r="BH52" i="64" a="1"/>
  <c r="BH52" i="64" s="1"/>
  <c r="BH50" i="64" s="1" a="1"/>
  <c r="BH50" i="64" s="1"/>
  <c r="BH53" i="64" a="1"/>
  <c r="BH53" i="64" s="1"/>
  <c r="BH3310" i="64" a="1"/>
  <c r="BH3310" i="64" s="1"/>
  <c r="BH3289" i="64" a="1"/>
  <c r="BH3289" i="64" s="1"/>
  <c r="BH1441" i="64" a="1"/>
  <c r="BH1441" i="64" s="1"/>
  <c r="BH1442" i="64" a="1"/>
  <c r="BH1442" i="64" s="1"/>
  <c r="BH1530" i="64" a="1"/>
  <c r="BH1530" i="64" s="1"/>
  <c r="BH1531" i="64" a="1"/>
  <c r="BH1531" i="64" s="1"/>
  <c r="BH1486" i="64" a="1"/>
  <c r="BH1486" i="64" s="1"/>
  <c r="BH1508" i="64" a="1"/>
  <c r="BH1508" i="64" s="1"/>
  <c r="BH1419" i="64" a="1"/>
  <c r="BH1419" i="64" s="1"/>
  <c r="BH1464" i="64" a="1"/>
  <c r="BH1464" i="64" s="1"/>
  <c r="AV670" i="64"/>
  <c r="AV674" i="64" s="1"/>
  <c r="AV666" i="64"/>
  <c r="AW661" i="64"/>
  <c r="AW665" i="64" s="1"/>
  <c r="BH673" i="64" a="1"/>
  <c r="BH673" i="64" s="1"/>
  <c r="BH669" i="64" a="1"/>
  <c r="BH669" i="64" s="1"/>
  <c r="BH663" i="64" a="1"/>
  <c r="BH663" i="64" s="1"/>
  <c r="BH664" i="64" s="1"/>
  <c r="BG20" i="864"/>
  <c r="BG89" i="861" s="1"/>
  <c r="BG90" i="861" s="1"/>
  <c r="BG21" i="863"/>
  <c r="BG33" i="863"/>
  <c r="BG17" i="863" s="1"/>
  <c r="BG29" i="861" s="1"/>
  <c r="BG44" i="863"/>
  <c r="BI7" i="64"/>
  <c r="BI1" i="64"/>
  <c r="BJ2" i="64"/>
  <c r="BH4" i="64"/>
  <c r="BI3" i="64"/>
  <c r="AT528" i="64"/>
  <c r="AS529" i="64"/>
  <c r="AS531" i="64"/>
  <c r="AV478" i="64"/>
  <c r="AW477" i="64"/>
  <c r="AV480" i="64"/>
  <c r="BJ2" i="864"/>
  <c r="BI7" i="863"/>
  <c r="BI7" i="864"/>
  <c r="BH4" i="864"/>
  <c r="BH4" i="863"/>
  <c r="BI1" i="863"/>
  <c r="BI1" i="864"/>
  <c r="BI3" i="864"/>
  <c r="BI3" i="863"/>
  <c r="AE140" i="64"/>
  <c r="BJ3" i="861"/>
  <c r="BI4" i="861"/>
  <c r="AF1126" i="64"/>
  <c r="AF1127" i="64" s="1"/>
  <c r="AF157" i="64"/>
  <c r="AF158" i="64" s="1"/>
  <c r="AD1975" i="64"/>
  <c r="BA1978" i="64" s="1"/>
  <c r="AE155" i="64"/>
  <c r="AE1124" i="64"/>
  <c r="AE1109" i="64"/>
  <c r="AD375" i="64"/>
  <c r="AD377" i="64" s="1"/>
  <c r="AD2220" i="64"/>
  <c r="AD2222" i="64" s="1"/>
  <c r="AD1200" i="64"/>
  <c r="AD1207" i="64" s="1"/>
  <c r="AD2378" i="64"/>
  <c r="AD2387" i="64" s="1"/>
  <c r="AD1268" i="64"/>
  <c r="AD1275" i="64" s="1"/>
  <c r="AF1376" i="64"/>
  <c r="AD1561" i="64"/>
  <c r="AD1373" i="64"/>
  <c r="AD425" i="64"/>
  <c r="AD1805" i="64"/>
  <c r="AD1807" i="64" s="1"/>
  <c r="AD1016" i="64"/>
  <c r="AD1156" i="64"/>
  <c r="AE1375" i="64"/>
  <c r="AC793" i="64" a="1"/>
  <c r="AC793" i="64" s="1"/>
  <c r="AC1639" i="64" a="1"/>
  <c r="AC1639" i="64" s="1"/>
  <c r="AC147" i="64" a="1"/>
  <c r="AC147" i="64" s="1"/>
  <c r="AC1116" i="64" a="1"/>
  <c r="AC1116" i="64" s="1"/>
  <c r="AC1085" i="64" a="1"/>
  <c r="AC1085" i="64" s="1"/>
  <c r="AC1093" i="64" s="1"/>
  <c r="AC344" i="64" a="1"/>
  <c r="AC344" i="64" s="1"/>
  <c r="AC312" i="64" a="1"/>
  <c r="AC312" i="64" s="1"/>
  <c r="AC1084" i="64" a="1"/>
  <c r="AC1084" i="64" s="1"/>
  <c r="AC1092" i="64" s="1"/>
  <c r="AC1199" i="64" a="1"/>
  <c r="AC1199" i="64" s="1"/>
  <c r="AC782" i="64" a="1"/>
  <c r="AC782" i="64" s="1"/>
  <c r="AC799" i="64" a="1"/>
  <c r="AC799" i="64" s="1"/>
  <c r="AC132" i="64" a="1"/>
  <c r="AC132" i="64" s="1"/>
  <c r="AC359" i="64" a="1"/>
  <c r="AC359" i="64" s="1"/>
  <c r="AC1099" i="64" a="1"/>
  <c r="AC1099" i="64" s="1"/>
  <c r="AC221" i="64" a="1"/>
  <c r="AC221" i="64" s="1"/>
  <c r="AC1372" i="64" a="1"/>
  <c r="AC1372" i="64" s="1"/>
  <c r="AC325" i="64" a="1"/>
  <c r="AC325" i="64" s="1"/>
  <c r="AC374" i="64" a="1"/>
  <c r="AC374" i="64" s="1"/>
  <c r="AC1023" i="64" a="1"/>
  <c r="AC1023" i="64" s="1"/>
  <c r="AC1267" i="64" a="1"/>
  <c r="AC1267" i="64" s="1"/>
  <c r="AC1327" i="64" a="1"/>
  <c r="AC1327" i="64" s="1"/>
  <c r="AC785" i="64" a="1"/>
  <c r="AC785" i="64" s="1"/>
  <c r="AC130" i="64" a="1"/>
  <c r="AC130" i="64" s="1"/>
  <c r="AC123" i="64" a="1"/>
  <c r="AC123" i="64" s="1"/>
  <c r="AC1100" i="64" a="1"/>
  <c r="AC1100" i="64" s="1"/>
  <c r="AC1057" i="64" a="1"/>
  <c r="AC1057" i="64" s="1"/>
  <c r="AC1019" i="64" a="1"/>
  <c r="AC1019" i="64" s="1"/>
  <c r="AC1015" i="64" a="1"/>
  <c r="AC1015" i="64" s="1"/>
  <c r="AC449" i="64" a="1"/>
  <c r="AC449" i="64" s="1"/>
  <c r="AC480" i="64" s="1"/>
  <c r="AC500" i="64" a="1"/>
  <c r="AC500" i="64" s="1"/>
  <c r="AC531" i="64" s="1"/>
  <c r="AC1560" i="64" a="1"/>
  <c r="AC1560" i="64" s="1"/>
  <c r="AC2221" i="64" a="1"/>
  <c r="AC2221" i="64" s="1"/>
  <c r="AC131" i="64" a="1"/>
  <c r="AC131" i="64" s="1"/>
  <c r="AC129" i="64" a="1"/>
  <c r="AC129" i="64" s="1"/>
  <c r="AC122" i="64" a="1"/>
  <c r="AC122" i="64" s="1"/>
  <c r="AC1101" i="64" a="1"/>
  <c r="AC1101" i="64" s="1"/>
  <c r="AC1082" i="64" a="1"/>
  <c r="AC1082" i="64" s="1"/>
  <c r="AC1090" i="64" s="1"/>
  <c r="AC1974" i="64" a="1"/>
  <c r="AC1974" i="64" s="1"/>
  <c r="AC373" i="64" a="1"/>
  <c r="AC373" i="64" s="1"/>
  <c r="AC424" i="64" a="1"/>
  <c r="AC424" i="64" s="1"/>
  <c r="AC2219" i="64" a="1"/>
  <c r="AC2219" i="64" s="1"/>
  <c r="AC144" i="64" a="1"/>
  <c r="AC144" i="64" s="1"/>
  <c r="AC128" i="64" a="1"/>
  <c r="AC128" i="64" s="1"/>
  <c r="AC121" i="64" a="1"/>
  <c r="AC121" i="64" s="1"/>
  <c r="AC1115" i="64" a="1"/>
  <c r="AC1115" i="64" s="1"/>
  <c r="AC1097" i="64" a="1"/>
  <c r="AC1097" i="64" s="1"/>
  <c r="AC1324" i="64" a="1"/>
  <c r="AC1324" i="64" s="1"/>
  <c r="AC1113" i="64" a="1"/>
  <c r="AC1113" i="64" s="1"/>
  <c r="AC1973" i="64" a="1"/>
  <c r="AC1973" i="64" s="1"/>
  <c r="AC1806" i="64" a="1"/>
  <c r="AC1806" i="64" s="1"/>
  <c r="AC1157" i="64" a="1"/>
  <c r="AC1157" i="64" s="1"/>
  <c r="AC143" i="64" a="1"/>
  <c r="AC143" i="64" s="1"/>
  <c r="AC120" i="64" a="1"/>
  <c r="AC120" i="64" s="1"/>
  <c r="AC1397" i="64" a="1"/>
  <c r="AC1397" i="64" s="1"/>
  <c r="AC1114" i="64" a="1"/>
  <c r="AC1114" i="64" s="1"/>
  <c r="AC1098" i="64" a="1"/>
  <c r="AC1098" i="64" s="1"/>
  <c r="AC2572" i="64" a="1"/>
  <c r="AC2572" i="64" s="1"/>
  <c r="AC2579" i="64" s="1"/>
  <c r="AC124" i="64" a="1"/>
  <c r="AC124" i="64" s="1"/>
  <c r="AC1804" i="64" a="1"/>
  <c r="AC1804" i="64" s="1"/>
  <c r="AC376" i="64" a="1"/>
  <c r="AC376" i="64" s="1"/>
  <c r="AC2379" i="64" a="1"/>
  <c r="AC2379" i="64" s="1"/>
  <c r="AC1323" i="64" a="1"/>
  <c r="AC1323" i="64" s="1"/>
  <c r="AC145" i="64" a="1"/>
  <c r="AC145" i="64" s="1"/>
  <c r="AC1112" i="64" a="1"/>
  <c r="AC1112" i="64" s="1"/>
  <c r="AC1083" i="64" a="1"/>
  <c r="AC1083" i="64" s="1"/>
  <c r="AC1091" i="64" s="1"/>
  <c r="AC1081" i="64" a="1"/>
  <c r="AC1081" i="64" s="1"/>
  <c r="AC1089" i="64" s="1"/>
  <c r="AC146" i="64" a="1"/>
  <c r="AC146" i="64" s="1"/>
  <c r="AD1119" i="64"/>
  <c r="AD1104" i="64"/>
  <c r="AD1122" i="64"/>
  <c r="AD1107" i="64"/>
  <c r="BB1978" i="64"/>
  <c r="AE1165" i="64"/>
  <c r="AE1170" i="64"/>
  <c r="AP1171" i="64" s="1" a="1"/>
  <c r="AP1171" i="64" s="1"/>
  <c r="AD152" i="64"/>
  <c r="AD137" i="64"/>
  <c r="AD154" i="64"/>
  <c r="AD139" i="64"/>
  <c r="AD1121" i="64"/>
  <c r="AD1106" i="64"/>
  <c r="AD150" i="64"/>
  <c r="AD135" i="64"/>
  <c r="AD125" i="64"/>
  <c r="AD136" i="64"/>
  <c r="AD151" i="64"/>
  <c r="AD1120" i="64"/>
  <c r="AD1105" i="64"/>
  <c r="AQ1171" i="64" a="1"/>
  <c r="AQ1171" i="64" s="1"/>
  <c r="AE1024" i="64"/>
  <c r="AE1020" i="64"/>
  <c r="AD138" i="64"/>
  <c r="AD153" i="64"/>
  <c r="AB272" i="64"/>
  <c r="AD1325" i="64"/>
  <c r="AD1326" i="64" s="1"/>
  <c r="AD1328" i="64" s="1"/>
  <c r="AD1123" i="64"/>
  <c r="AD1108" i="64"/>
  <c r="BC82" i="861"/>
  <c r="BC57" i="861"/>
  <c r="BF1966" i="64"/>
  <c r="BF1975" i="64" s="1"/>
  <c r="BF1978" i="64" s="1"/>
  <c r="BB57" i="861"/>
  <c r="BD42" i="861"/>
  <c r="BE1978" i="64"/>
  <c r="BG1973" i="64" a="1"/>
  <c r="BG1973" i="64" s="1"/>
  <c r="BG1974" i="64" a="1"/>
  <c r="BG1974" i="64" s="1"/>
  <c r="BF1373" i="64"/>
  <c r="BF1805" i="64"/>
  <c r="BF1807" i="64" s="1"/>
  <c r="BG1806" i="64" a="1"/>
  <c r="BG1806" i="64" s="1"/>
  <c r="BG1804" i="64" a="1"/>
  <c r="BG1804" i="64" s="1"/>
  <c r="BG376" i="64" a="1"/>
  <c r="BG376" i="64" s="1"/>
  <c r="BG374" i="64" a="1"/>
  <c r="BG374" i="64" s="1"/>
  <c r="BF375" i="64"/>
  <c r="BF377" i="64" s="1"/>
  <c r="BG449" i="64" a="1"/>
  <c r="BG449" i="64" s="1"/>
  <c r="BG373" i="64" a="1"/>
  <c r="BG373" i="64" s="1"/>
  <c r="BG500" i="64" a="1"/>
  <c r="BG500" i="64" s="1"/>
  <c r="BF425" i="64"/>
  <c r="BF1561" i="64"/>
  <c r="BG1560" i="64" a="1"/>
  <c r="BG1560" i="64" s="1"/>
  <c r="BG424" i="64" a="1"/>
  <c r="BG424" i="64" s="1"/>
  <c r="BF1268" i="64"/>
  <c r="BF1200" i="64"/>
  <c r="BG1199" i="64" a="1"/>
  <c r="BG1199" i="64" s="1"/>
  <c r="BG1267" i="64" a="1"/>
  <c r="BG1267" i="64" s="1"/>
  <c r="BE1275" i="64"/>
  <c r="BF2378" i="64"/>
  <c r="BF2387" i="64" s="1"/>
  <c r="BG2379" i="64" a="1"/>
  <c r="BG2379" i="64" s="1"/>
  <c r="BS2409" i="64"/>
  <c r="BR2411" i="64"/>
  <c r="BF1156" i="64"/>
  <c r="BF2220" i="64"/>
  <c r="BF2222" i="64" s="1"/>
  <c r="BD1171" i="64" a="1"/>
  <c r="BD1171" i="64" s="1"/>
  <c r="BG2219" i="64" a="1"/>
  <c r="BG2219" i="64" s="1"/>
  <c r="BG1157" i="64" a="1"/>
  <c r="BG1157" i="64" s="1"/>
  <c r="BE1170" i="64"/>
  <c r="BE1165" i="64"/>
  <c r="BG1327" i="64" a="1"/>
  <c r="BG1327" i="64" s="1"/>
  <c r="BG2221" i="64" a="1"/>
  <c r="BG2221" i="64" s="1"/>
  <c r="BG1323" i="64" a="1"/>
  <c r="BG1323" i="64" s="1"/>
  <c r="BG1324" i="64" a="1"/>
  <c r="BG1324" i="64" s="1"/>
  <c r="BF1325" i="64"/>
  <c r="BF1326" i="64" s="1"/>
  <c r="BF1328" i="64" s="1"/>
  <c r="BG793" i="64" a="1"/>
  <c r="BG793" i="64" s="1"/>
  <c r="BG782" i="64" a="1"/>
  <c r="BG782" i="64" s="1"/>
  <c r="BG785" i="64" a="1"/>
  <c r="BG785" i="64" s="1"/>
  <c r="BG799" i="64" a="1"/>
  <c r="BG799" i="64" s="1"/>
  <c r="BF139" i="64"/>
  <c r="BF154" i="64"/>
  <c r="BG124" i="64" a="1"/>
  <c r="BG124" i="64" s="1"/>
  <c r="BG1639" i="64" a="1"/>
  <c r="BG1639" i="64" s="1"/>
  <c r="BF152" i="64"/>
  <c r="BE140" i="64"/>
  <c r="BF153" i="64"/>
  <c r="BF150" i="64"/>
  <c r="BF136" i="64"/>
  <c r="BF151" i="64"/>
  <c r="BF137" i="64"/>
  <c r="BF138" i="64"/>
  <c r="BF135" i="64"/>
  <c r="BG147" i="64" a="1"/>
  <c r="BG147" i="64" s="1"/>
  <c r="BG146" i="64" a="1"/>
  <c r="BG146" i="64" s="1"/>
  <c r="BG132" i="64" a="1"/>
  <c r="BG132" i="64" s="1"/>
  <c r="BG144" i="64" a="1"/>
  <c r="BG144" i="64" s="1"/>
  <c r="BG130" i="64" a="1"/>
  <c r="BG130" i="64" s="1"/>
  <c r="BG143" i="64" a="1"/>
  <c r="BG143" i="64" s="1"/>
  <c r="BG131" i="64" a="1"/>
  <c r="BG131" i="64" s="1"/>
  <c r="BG145" i="64" a="1"/>
  <c r="BG145" i="64" s="1"/>
  <c r="BG128" i="64" a="1"/>
  <c r="BG128" i="64" s="1"/>
  <c r="BG129" i="64" a="1"/>
  <c r="BG129" i="64" s="1"/>
  <c r="BB157" i="64"/>
  <c r="BB158" i="64" s="1"/>
  <c r="BG359" i="64" a="1"/>
  <c r="BG359" i="64" s="1"/>
  <c r="BG120" i="64" a="1"/>
  <c r="BG120" i="64" s="1"/>
  <c r="BG123" i="64" a="1"/>
  <c r="BG123" i="64" s="1"/>
  <c r="BG122" i="64" a="1"/>
  <c r="BG122" i="64" s="1"/>
  <c r="BG121" i="64" a="1"/>
  <c r="BG121" i="64" s="1"/>
  <c r="BF125" i="64"/>
  <c r="BG1397" i="64" a="1"/>
  <c r="BG1397" i="64" s="1"/>
  <c r="BD1126" i="64"/>
  <c r="BD1127" i="64" s="1"/>
  <c r="BC1127" i="64"/>
  <c r="BF1122" i="64"/>
  <c r="BF1123" i="64"/>
  <c r="BF1121" i="64"/>
  <c r="BE1124" i="64"/>
  <c r="BF1119" i="64"/>
  <c r="BG1116" i="64" a="1"/>
  <c r="BG1116" i="64" s="1"/>
  <c r="BG1112" i="64" a="1"/>
  <c r="BG1112" i="64" s="1"/>
  <c r="BG1115" i="64" a="1"/>
  <c r="BG1115" i="64" s="1"/>
  <c r="BG1113" i="64" a="1"/>
  <c r="BG1113" i="64" s="1"/>
  <c r="BG1114" i="64" a="1"/>
  <c r="BG1114" i="64" s="1"/>
  <c r="BF1120" i="64"/>
  <c r="BF1107" i="64"/>
  <c r="BF1106" i="64"/>
  <c r="BF1108" i="64"/>
  <c r="BE1109" i="64"/>
  <c r="BF1105" i="64"/>
  <c r="BF1104" i="64"/>
  <c r="BG1085" i="64" a="1"/>
  <c r="BG1085" i="64" s="1"/>
  <c r="BG1093" i="64" s="1"/>
  <c r="BG1099" i="64" a="1"/>
  <c r="BG1099" i="64" s="1"/>
  <c r="BG1100" i="64" a="1"/>
  <c r="BG1100" i="64" s="1"/>
  <c r="BG1101" i="64" a="1"/>
  <c r="BG1101" i="64" s="1"/>
  <c r="BG1097" i="64" a="1"/>
  <c r="BG1097" i="64" s="1"/>
  <c r="BG1081" i="64" a="1"/>
  <c r="BG1081" i="64" s="1"/>
  <c r="BG1084" i="64" a="1"/>
  <c r="BG1084" i="64" s="1"/>
  <c r="BG1092" i="64" s="1"/>
  <c r="BG1082" i="64" a="1"/>
  <c r="BG1082" i="64" s="1"/>
  <c r="BG1090" i="64" s="1"/>
  <c r="BG1098" i="64" a="1"/>
  <c r="BG1098" i="64" s="1"/>
  <c r="BG1083" i="64" a="1"/>
  <c r="BG1083" i="64" s="1"/>
  <c r="BG1091" i="64" s="1"/>
  <c r="BG221" i="64" a="1"/>
  <c r="BG221" i="64" s="1"/>
  <c r="BD1376" i="64"/>
  <c r="BE1375" i="64"/>
  <c r="BG344" i="64" a="1"/>
  <c r="BG344" i="64" s="1"/>
  <c r="BG1372" i="64" a="1"/>
  <c r="BG1372" i="64" s="1"/>
  <c r="BG325" i="64" a="1"/>
  <c r="BG325" i="64" s="1"/>
  <c r="BG1057" i="64" a="1"/>
  <c r="BG1057" i="64" s="1"/>
  <c r="BG1023" i="64" a="1"/>
  <c r="BG1023" i="64" s="1"/>
  <c r="BG312" i="64" a="1"/>
  <c r="BG312" i="64" s="1"/>
  <c r="BE1020" i="64"/>
  <c r="BF1016" i="64"/>
  <c r="BF1024" i="64" s="1"/>
  <c r="BG1019" i="64" a="1"/>
  <c r="BG1019" i="64" s="1"/>
  <c r="BG1015" i="64" a="1"/>
  <c r="BG1015" i="64" s="1"/>
  <c r="BA2433" i="64"/>
  <c r="BH272" i="64"/>
  <c r="BH18" i="864"/>
  <c r="BH17" i="864"/>
  <c r="BI19" i="864"/>
  <c r="BH16" i="864"/>
  <c r="BG53" i="863" a="1"/>
  <c r="BG53" i="863" s="1"/>
  <c r="BG49" i="863" a="1"/>
  <c r="BG49" i="863" s="1"/>
  <c r="BG51" i="863" a="1"/>
  <c r="BG51" i="863" s="1"/>
  <c r="BG34" i="863"/>
  <c r="BK2" i="861"/>
  <c r="BJ1" i="861"/>
  <c r="BJ7" i="861"/>
  <c r="BH42" i="863" a="1"/>
  <c r="BH42" i="863" s="1"/>
  <c r="BH43" i="863" a="1"/>
  <c r="BH43" i="863" s="1"/>
  <c r="BH32" i="863"/>
  <c r="BH41" i="863" a="1"/>
  <c r="BH41" i="863" s="1"/>
  <c r="BH40" i="863" a="1"/>
  <c r="BH40" i="863" s="1"/>
  <c r="BH39" i="863" a="1"/>
  <c r="BH39" i="863" s="1"/>
  <c r="BH30" i="863"/>
  <c r="BH29" i="863"/>
  <c r="BI2" i="863"/>
  <c r="BI31" i="863" s="1"/>
  <c r="AU1" i="860"/>
  <c r="AU7" i="860"/>
  <c r="AU3" i="860"/>
  <c r="AU4" i="860" s="1"/>
  <c r="AV2" i="860"/>
  <c r="AZ2476" i="64"/>
  <c r="BA2474" i="64"/>
  <c r="BA2453" i="64"/>
  <c r="BA2455" i="64" s="1"/>
  <c r="G1349" i="64"/>
  <c r="AC1373" i="64" a="1"/>
  <c r="AC1561" i="64" a="1"/>
  <c r="AC425" i="64" a="1"/>
  <c r="BG1156" i="64" a="1"/>
  <c r="BF1375" i="64" a="1"/>
  <c r="AC1805" i="64" a="1"/>
  <c r="BH1443" i="64"/>
  <c r="AC1200" i="64" a="1"/>
  <c r="BG1016" i="64" a="1"/>
  <c r="AC2220" i="64" a="1"/>
  <c r="BG1805" i="64" a="1"/>
  <c r="BE1376" i="64" a="1"/>
  <c r="BG1268" i="64" a="1"/>
  <c r="BG1373" i="64" a="1"/>
  <c r="BH1487" i="64"/>
  <c r="BG2220" i="64" a="1"/>
  <c r="AE1376" i="64" a="1"/>
  <c r="AC1156" i="64" a="1"/>
  <c r="BH1532" i="64"/>
  <c r="AD1375" i="64" a="1"/>
  <c r="AC1268" i="64" a="1"/>
  <c r="BG1398" i="64"/>
  <c r="BG425" i="64" a="1"/>
  <c r="BH1420" i="64"/>
  <c r="BG1200" i="64" a="1"/>
  <c r="AC1398" i="64"/>
  <c r="BG2378" i="64" a="1"/>
  <c r="BG1561" i="64" a="1"/>
  <c r="AC2378" i="64" a="1"/>
  <c r="BH1465" i="64"/>
  <c r="BH1509" i="64"/>
  <c r="AC1016" i="64" a="1"/>
  <c r="BI2838" i="64" l="1" a="1"/>
  <c r="BI2838" i="64" s="1"/>
  <c r="BI2839" i="64" a="1"/>
  <c r="BI2839" i="64" s="1"/>
  <c r="BH2840" i="64"/>
  <c r="BI52" i="64" a="1"/>
  <c r="BI52" i="64" s="1"/>
  <c r="BI50" i="64" s="1" a="1"/>
  <c r="BI50" i="64" s="1"/>
  <c r="BI53" i="64" a="1"/>
  <c r="BI53" i="64" s="1"/>
  <c r="BI51" i="64" a="1"/>
  <c r="BI51" i="64" s="1"/>
  <c r="BI3310" i="64" a="1"/>
  <c r="BI3310" i="64" s="1"/>
  <c r="BI3289" i="64" a="1"/>
  <c r="BI3289" i="64" s="1"/>
  <c r="AN20" i="861"/>
  <c r="BI1441" i="64" a="1"/>
  <c r="BI1441" i="64" s="1"/>
  <c r="BI1442" i="64" a="1"/>
  <c r="BI1442" i="64" s="1"/>
  <c r="BI1530" i="64" a="1"/>
  <c r="BI1530" i="64" s="1"/>
  <c r="BI1531" i="64" a="1"/>
  <c r="BI1531" i="64" s="1"/>
  <c r="BI1486" i="64" a="1"/>
  <c r="BI1486" i="64" s="1"/>
  <c r="BI1508" i="64" a="1"/>
  <c r="BI1508" i="64" s="1"/>
  <c r="BI1419" i="64" a="1"/>
  <c r="BI1419" i="64" s="1"/>
  <c r="BI1464" i="64" a="1"/>
  <c r="BI1464" i="64" s="1"/>
  <c r="BI669" i="64" a="1"/>
  <c r="BI669" i="64" s="1"/>
  <c r="BI663" i="64" a="1"/>
  <c r="BI663" i="64" s="1"/>
  <c r="BI664" i="64" s="1"/>
  <c r="BI673" i="64" a="1"/>
  <c r="BI673" i="64" s="1"/>
  <c r="AW670" i="64"/>
  <c r="AW674" i="64" s="1"/>
  <c r="AW666" i="64"/>
  <c r="AX661" i="64"/>
  <c r="AX665" i="64" s="1"/>
  <c r="BH21" i="863"/>
  <c r="BH20" i="864"/>
  <c r="BH89" i="861" s="1"/>
  <c r="BH90" i="861" s="1"/>
  <c r="BH33" i="863"/>
  <c r="BH17" i="863" s="1"/>
  <c r="BH29" i="861" s="1"/>
  <c r="BH44" i="863"/>
  <c r="BJ1" i="64"/>
  <c r="BK2" i="64"/>
  <c r="BI4" i="64"/>
  <c r="BJ7" i="64"/>
  <c r="BJ3" i="64"/>
  <c r="AX477" i="64"/>
  <c r="AW478" i="64"/>
  <c r="AW480" i="64"/>
  <c r="AU528" i="64"/>
  <c r="AT529" i="64"/>
  <c r="AT531" i="64"/>
  <c r="AE157" i="64"/>
  <c r="AE158" i="64" s="1"/>
  <c r="BK2" i="864"/>
  <c r="BJ1" i="864"/>
  <c r="BJ1" i="863"/>
  <c r="BI4" i="863"/>
  <c r="BI4" i="864"/>
  <c r="BJ3" i="864"/>
  <c r="BJ3" i="863"/>
  <c r="BJ7" i="864"/>
  <c r="BJ7" i="863"/>
  <c r="AE1126" i="64"/>
  <c r="AE1127" i="64" s="1"/>
  <c r="BK3" i="861"/>
  <c r="BJ4" i="861"/>
  <c r="AD1109" i="64"/>
  <c r="AD140" i="64"/>
  <c r="AD1124" i="64"/>
  <c r="AD155" i="64"/>
  <c r="AC375" i="64"/>
  <c r="AC377" i="64" s="1"/>
  <c r="AC2220" i="64"/>
  <c r="AC2222" i="64" s="1"/>
  <c r="AC425" i="64"/>
  <c r="AC1200" i="64"/>
  <c r="AC1207" i="64" s="1"/>
  <c r="AD1375" i="64"/>
  <c r="AC1561" i="64"/>
  <c r="AC1373" i="64"/>
  <c r="AC2378" i="64"/>
  <c r="AC2387" i="64" s="1"/>
  <c r="AE1376" i="64"/>
  <c r="AC1016" i="64"/>
  <c r="AC1805" i="64"/>
  <c r="AC1807" i="64" s="1"/>
  <c r="AC1156" i="64"/>
  <c r="AC1268" i="64"/>
  <c r="AC1275" i="64" s="1"/>
  <c r="AC1121" i="64"/>
  <c r="AC1106" i="64"/>
  <c r="AC1975" i="64"/>
  <c r="AC138" i="64"/>
  <c r="AC153" i="64"/>
  <c r="AC1122" i="64"/>
  <c r="AC1107" i="64"/>
  <c r="AC1325" i="64"/>
  <c r="AC1326" i="64" s="1"/>
  <c r="AC1328" i="64" s="1"/>
  <c r="AB1973" i="64" a="1"/>
  <c r="AB1973" i="64" s="1"/>
  <c r="AB373" i="64" a="1"/>
  <c r="AB373" i="64" s="1"/>
  <c r="AB424" i="64" a="1"/>
  <c r="AB424" i="64" s="1"/>
  <c r="AB793" i="64" a="1"/>
  <c r="AB793" i="64" s="1"/>
  <c r="AB145" i="64" a="1"/>
  <c r="AB145" i="64" s="1"/>
  <c r="AB359" i="64" a="1"/>
  <c r="AB359" i="64" s="1"/>
  <c r="AB1114" i="64" a="1"/>
  <c r="AB1114" i="64" s="1"/>
  <c r="AB1083" i="64" a="1"/>
  <c r="AB1083" i="64" s="1"/>
  <c r="AB1091" i="64" s="1"/>
  <c r="AB1974" i="64" a="1"/>
  <c r="AB1974" i="64" s="1"/>
  <c r="AB2221" i="64" a="1"/>
  <c r="AB2221" i="64" s="1"/>
  <c r="AB500" i="64" a="1"/>
  <c r="AB500" i="64" s="1"/>
  <c r="AB531" i="64" s="1"/>
  <c r="AB1199" i="64" a="1"/>
  <c r="AB1199" i="64" s="1"/>
  <c r="AB2572" i="64" a="1"/>
  <c r="AB2572" i="64" s="1"/>
  <c r="AB2579" i="64" s="1"/>
  <c r="AB1323" i="64" a="1"/>
  <c r="AB1323" i="64" s="1"/>
  <c r="AB782" i="64" a="1"/>
  <c r="AB782" i="64" s="1"/>
  <c r="AB146" i="64" a="1"/>
  <c r="AB146" i="64" s="1"/>
  <c r="AB123" i="64" a="1"/>
  <c r="AB123" i="64" s="1"/>
  <c r="AB1113" i="64" a="1"/>
  <c r="AB1113" i="64" s="1"/>
  <c r="AB1097" i="64" a="1"/>
  <c r="AB1097" i="64" s="1"/>
  <c r="AB221" i="64" a="1"/>
  <c r="AB221" i="64" s="1"/>
  <c r="AB1560" i="64" a="1"/>
  <c r="AB1560" i="64" s="1"/>
  <c r="AB143" i="64" a="1"/>
  <c r="AB143" i="64" s="1"/>
  <c r="AB1267" i="64" a="1"/>
  <c r="AB1267" i="64" s="1"/>
  <c r="AB2219" i="64" a="1"/>
  <c r="AB2219" i="64" s="1"/>
  <c r="AB1324" i="64" a="1"/>
  <c r="AB1324" i="64" s="1"/>
  <c r="AB147" i="64" a="1"/>
  <c r="AB147" i="64" s="1"/>
  <c r="AB122" i="64" a="1"/>
  <c r="AB122" i="64" s="1"/>
  <c r="AB1081" i="64" a="1"/>
  <c r="AB1081" i="64" s="1"/>
  <c r="AB1089" i="64" s="1"/>
  <c r="AB1806" i="64" a="1"/>
  <c r="AB1806" i="64" s="1"/>
  <c r="AB376" i="64" a="1"/>
  <c r="AB376" i="64" s="1"/>
  <c r="AB1157" i="64" a="1"/>
  <c r="AB1157" i="64" s="1"/>
  <c r="AB785" i="64" a="1"/>
  <c r="AB785" i="64" s="1"/>
  <c r="AB132" i="64" a="1"/>
  <c r="AB132" i="64" s="1"/>
  <c r="AB121" i="64" a="1"/>
  <c r="AB121" i="64" s="1"/>
  <c r="AB1084" i="64" a="1"/>
  <c r="AB1084" i="64" s="1"/>
  <c r="AB1092" i="64" s="1"/>
  <c r="AB1098" i="64" a="1"/>
  <c r="AB1098" i="64" s="1"/>
  <c r="AB1019" i="64" a="1"/>
  <c r="AB1019" i="64" s="1"/>
  <c r="AB1804" i="64" a="1"/>
  <c r="AB1804" i="64" s="1"/>
  <c r="AB374" i="64" a="1"/>
  <c r="AB374" i="64" s="1"/>
  <c r="AB2379" i="64" a="1"/>
  <c r="AB2379" i="64" s="1"/>
  <c r="AB799" i="64" a="1"/>
  <c r="AB799" i="64" s="1"/>
  <c r="AB129" i="64" a="1"/>
  <c r="AB129" i="64" s="1"/>
  <c r="AB130" i="64" a="1"/>
  <c r="AB130" i="64" s="1"/>
  <c r="AB120" i="64" a="1"/>
  <c r="AB120" i="64" s="1"/>
  <c r="AB1397" i="64" a="1"/>
  <c r="AB1397" i="64" s="1"/>
  <c r="AB1085" i="64" a="1"/>
  <c r="AB1085" i="64" s="1"/>
  <c r="AB1093" i="64" s="1"/>
  <c r="AB1082" i="64" a="1"/>
  <c r="AB1082" i="64" s="1"/>
  <c r="AB1090" i="64" s="1"/>
  <c r="AB325" i="64" a="1"/>
  <c r="AB325" i="64" s="1"/>
  <c r="AB124" i="64" a="1"/>
  <c r="AB124" i="64" s="1"/>
  <c r="AB1112" i="64" a="1"/>
  <c r="AB1112" i="64" s="1"/>
  <c r="AB1372" i="64" a="1"/>
  <c r="AB1372" i="64" s="1"/>
  <c r="AB1115" i="64" a="1"/>
  <c r="AB1115" i="64" s="1"/>
  <c r="AB131" i="64" a="1"/>
  <c r="AB131" i="64" s="1"/>
  <c r="AB128" i="64" a="1"/>
  <c r="AB128" i="64" s="1"/>
  <c r="AB1116" i="64" a="1"/>
  <c r="AB1116" i="64" s="1"/>
  <c r="AB1099" i="64" a="1"/>
  <c r="AB1099" i="64" s="1"/>
  <c r="AB344" i="64" a="1"/>
  <c r="AB344" i="64" s="1"/>
  <c r="AB1057" i="64" a="1"/>
  <c r="AB1057" i="64" s="1"/>
  <c r="AB1015" i="64" a="1"/>
  <c r="AB1015" i="64" s="1"/>
  <c r="AB1327" i="64" a="1"/>
  <c r="AB1327" i="64" s="1"/>
  <c r="AB144" i="64" a="1"/>
  <c r="AB144" i="64" s="1"/>
  <c r="AB1100" i="64" a="1"/>
  <c r="AB1100" i="64" s="1"/>
  <c r="AB1023" i="64" a="1"/>
  <c r="AB1023" i="64" s="1"/>
  <c r="AB449" i="64" a="1"/>
  <c r="AB449" i="64" s="1"/>
  <c r="AB480" i="64" s="1"/>
  <c r="AB1639" i="64" a="1"/>
  <c r="AB1639" i="64" s="1"/>
  <c r="AB1101" i="64" a="1"/>
  <c r="AB1101" i="64" s="1"/>
  <c r="AB312" i="64" a="1"/>
  <c r="AB312" i="64" s="1"/>
  <c r="AC150" i="64"/>
  <c r="AC135" i="64"/>
  <c r="AC125" i="64"/>
  <c r="AC1120" i="64"/>
  <c r="AC1105" i="64"/>
  <c r="AA272" i="64"/>
  <c r="AC136" i="64"/>
  <c r="AC151" i="64"/>
  <c r="AC1123" i="64"/>
  <c r="AC1108" i="64"/>
  <c r="AD1165" i="64"/>
  <c r="AD1170" i="64"/>
  <c r="AO1171" i="64" s="1" a="1"/>
  <c r="AO1171" i="64" s="1"/>
  <c r="AC137" i="64"/>
  <c r="AC152" i="64"/>
  <c r="AD1024" i="64"/>
  <c r="AD1020" i="64"/>
  <c r="AC1104" i="64"/>
  <c r="AC1119" i="64"/>
  <c r="AC139" i="64"/>
  <c r="AC154" i="64"/>
  <c r="BD82" i="861"/>
  <c r="BE42" i="861"/>
  <c r="BG1966" i="64"/>
  <c r="BG1975" i="64" s="1"/>
  <c r="BG1978" i="64" s="1"/>
  <c r="BH1974" i="64" a="1"/>
  <c r="BH1974" i="64" s="1"/>
  <c r="BH1973" i="64" a="1"/>
  <c r="BH1973" i="64" s="1"/>
  <c r="BG1373" i="64"/>
  <c r="BG1805" i="64"/>
  <c r="BG1807" i="64" s="1"/>
  <c r="BH1806" i="64" a="1"/>
  <c r="BH1806" i="64" s="1"/>
  <c r="BH1804" i="64" a="1"/>
  <c r="BH1804" i="64" s="1"/>
  <c r="BH376" i="64" a="1"/>
  <c r="BH376" i="64" s="1"/>
  <c r="BH374" i="64" a="1"/>
  <c r="BH374" i="64" s="1"/>
  <c r="BG375" i="64"/>
  <c r="BG377" i="64" s="1"/>
  <c r="BH449" i="64" a="1"/>
  <c r="BH449" i="64" s="1"/>
  <c r="BH373" i="64" a="1"/>
  <c r="BH373" i="64" s="1"/>
  <c r="BH500" i="64" a="1"/>
  <c r="BH500" i="64" s="1"/>
  <c r="BG425" i="64"/>
  <c r="BG1561" i="64"/>
  <c r="BH1560" i="64" a="1"/>
  <c r="BH1560" i="64" s="1"/>
  <c r="BH424" i="64" a="1"/>
  <c r="BH424" i="64" s="1"/>
  <c r="BG1268" i="64"/>
  <c r="BG1200" i="64"/>
  <c r="BH1199" i="64" a="1"/>
  <c r="BH1199" i="64" s="1"/>
  <c r="BH1267" i="64" a="1"/>
  <c r="BH1267" i="64" s="1"/>
  <c r="BF1275" i="64"/>
  <c r="BG2378" i="64"/>
  <c r="BG2387" i="64" s="1"/>
  <c r="BH2379" i="64" a="1"/>
  <c r="BH2379" i="64" s="1"/>
  <c r="BT2409" i="64"/>
  <c r="BT2411" i="64" s="1"/>
  <c r="BS2411" i="64"/>
  <c r="BG1156" i="64"/>
  <c r="BG2220" i="64"/>
  <c r="BG2222" i="64" s="1"/>
  <c r="BE1171" i="64" a="1"/>
  <c r="BE1171" i="64" s="1"/>
  <c r="BH2219" i="64" a="1"/>
  <c r="BH2219" i="64" s="1"/>
  <c r="BH1157" i="64" a="1"/>
  <c r="BH1157" i="64" s="1"/>
  <c r="BF1170" i="64"/>
  <c r="BF1165" i="64"/>
  <c r="BH1327" i="64" a="1"/>
  <c r="BH1327" i="64" s="1"/>
  <c r="BH2221" i="64" a="1"/>
  <c r="BH2221" i="64" s="1"/>
  <c r="BH1323" i="64" a="1"/>
  <c r="BH1323" i="64" s="1"/>
  <c r="BH1324" i="64" a="1"/>
  <c r="BH1324" i="64" s="1"/>
  <c r="BG1325" i="64"/>
  <c r="BG1326" i="64" s="1"/>
  <c r="BG1328" i="64" s="1"/>
  <c r="BH793" i="64" a="1"/>
  <c r="BH793" i="64" s="1"/>
  <c r="BH782" i="64" a="1"/>
  <c r="BH782" i="64" s="1"/>
  <c r="BH785" i="64" a="1"/>
  <c r="BH785" i="64" s="1"/>
  <c r="BH799" i="64" a="1"/>
  <c r="BH799" i="64" s="1"/>
  <c r="BG154" i="64"/>
  <c r="BG139" i="64"/>
  <c r="BH124" i="64" a="1"/>
  <c r="BH124" i="64" s="1"/>
  <c r="BH1639" i="64" a="1"/>
  <c r="BH1639" i="64" s="1"/>
  <c r="BF140" i="64"/>
  <c r="BG151" i="64"/>
  <c r="BG153" i="64"/>
  <c r="BG137" i="64"/>
  <c r="BG152" i="64"/>
  <c r="BG150" i="64"/>
  <c r="BG136" i="64"/>
  <c r="BG138" i="64"/>
  <c r="BG135" i="64"/>
  <c r="BH146" i="64" a="1"/>
  <c r="BH146" i="64" s="1"/>
  <c r="BH144" i="64" a="1"/>
  <c r="BH144" i="64" s="1"/>
  <c r="BH132" i="64" a="1"/>
  <c r="BH132" i="64" s="1"/>
  <c r="BH130" i="64" a="1"/>
  <c r="BH130" i="64" s="1"/>
  <c r="BH143" i="64" a="1"/>
  <c r="BH143" i="64" s="1"/>
  <c r="BH131" i="64" a="1"/>
  <c r="BH131" i="64" s="1"/>
  <c r="BH145" i="64" a="1"/>
  <c r="BH145" i="64" s="1"/>
  <c r="BH129" i="64" a="1"/>
  <c r="BH129" i="64" s="1"/>
  <c r="BH147" i="64" a="1"/>
  <c r="BH147" i="64" s="1"/>
  <c r="BH128" i="64" a="1"/>
  <c r="BH128" i="64" s="1"/>
  <c r="BD155" i="64"/>
  <c r="BC155" i="64"/>
  <c r="BH359" i="64" a="1"/>
  <c r="BH359" i="64" s="1"/>
  <c r="BH123" i="64" a="1"/>
  <c r="BH123" i="64" s="1"/>
  <c r="BH122" i="64" a="1"/>
  <c r="BH122" i="64" s="1"/>
  <c r="BH121" i="64" a="1"/>
  <c r="BH121" i="64" s="1"/>
  <c r="BH120" i="64" a="1"/>
  <c r="BH120" i="64" s="1"/>
  <c r="BG125" i="64"/>
  <c r="BH1397" i="64" a="1"/>
  <c r="BH1397" i="64" s="1"/>
  <c r="BG1089" i="64"/>
  <c r="BG1119" i="64" s="1"/>
  <c r="BE1126" i="64"/>
  <c r="BG1121" i="64"/>
  <c r="BG1120" i="64"/>
  <c r="BF1124" i="64"/>
  <c r="BG1123" i="64"/>
  <c r="BG1122" i="64"/>
  <c r="BH1116" i="64" a="1"/>
  <c r="BH1116" i="64" s="1"/>
  <c r="BH1112" i="64" a="1"/>
  <c r="BH1112" i="64" s="1"/>
  <c r="BH1113" i="64" a="1"/>
  <c r="BH1113" i="64" s="1"/>
  <c r="BH1114" i="64" a="1"/>
  <c r="BH1114" i="64" s="1"/>
  <c r="BH1115" i="64" a="1"/>
  <c r="BH1115" i="64" s="1"/>
  <c r="BG1106" i="64"/>
  <c r="BG1107" i="64"/>
  <c r="BF1109" i="64"/>
  <c r="BG1105" i="64"/>
  <c r="BH1084" i="64" a="1"/>
  <c r="BH1084" i="64" s="1"/>
  <c r="BH1092" i="64" s="1"/>
  <c r="BH1098" i="64" a="1"/>
  <c r="BH1098" i="64" s="1"/>
  <c r="BH1085" i="64" a="1"/>
  <c r="BH1085" i="64" s="1"/>
  <c r="BH1093" i="64" s="1"/>
  <c r="BH1099" i="64" a="1"/>
  <c r="BH1099" i="64" s="1"/>
  <c r="BH1100" i="64" a="1"/>
  <c r="BH1100" i="64" s="1"/>
  <c r="BH1101" i="64" a="1"/>
  <c r="BH1101" i="64" s="1"/>
  <c r="BH1097" i="64" a="1"/>
  <c r="BH1097" i="64" s="1"/>
  <c r="BH1083" i="64" a="1"/>
  <c r="BH1083" i="64" s="1"/>
  <c r="BH1091" i="64" s="1"/>
  <c r="BH1081" i="64" a="1"/>
  <c r="BH1081" i="64" s="1"/>
  <c r="BH1082" i="64" a="1"/>
  <c r="BH1082" i="64" s="1"/>
  <c r="BH1090" i="64" s="1"/>
  <c r="BG1108" i="64"/>
  <c r="BH221" i="64" a="1"/>
  <c r="BH221" i="64" s="1"/>
  <c r="BE1376" i="64"/>
  <c r="BF1375" i="64"/>
  <c r="BH344" i="64" a="1"/>
  <c r="BH344" i="64" s="1"/>
  <c r="BH1372" i="64" a="1"/>
  <c r="BH1372" i="64" s="1"/>
  <c r="BH325" i="64" a="1"/>
  <c r="BH325" i="64" s="1"/>
  <c r="BH1057" i="64" a="1"/>
  <c r="BH1057" i="64" s="1"/>
  <c r="BH1023" i="64" a="1"/>
  <c r="BH1023" i="64" s="1"/>
  <c r="BH312" i="64" a="1"/>
  <c r="BH312" i="64" s="1"/>
  <c r="BF1020" i="64"/>
  <c r="BG1016" i="64"/>
  <c r="BG1024" i="64" s="1"/>
  <c r="BH1019" i="64" a="1"/>
  <c r="BH1019" i="64" s="1"/>
  <c r="BB2433" i="64"/>
  <c r="BH1015" i="64" a="1"/>
  <c r="BH1015" i="64" s="1"/>
  <c r="BI272" i="64"/>
  <c r="BH51" i="863" a="1"/>
  <c r="BH51" i="863" s="1"/>
  <c r="BH49" i="863" a="1"/>
  <c r="BH49" i="863" s="1"/>
  <c r="BH53" i="863" a="1"/>
  <c r="BH53" i="863" s="1"/>
  <c r="BH34" i="863"/>
  <c r="BL2" i="861"/>
  <c r="BK1" i="861"/>
  <c r="BK7" i="861"/>
  <c r="BI18" i="864"/>
  <c r="BI17" i="864"/>
  <c r="BI16" i="864"/>
  <c r="BJ19" i="864"/>
  <c r="BI42" i="863" a="1"/>
  <c r="BI42" i="863" s="1"/>
  <c r="BI43" i="863" a="1"/>
  <c r="BI43" i="863" s="1"/>
  <c r="BI41" i="863" a="1"/>
  <c r="BI41" i="863" s="1"/>
  <c r="BI40" i="863" a="1"/>
  <c r="BI40" i="863" s="1"/>
  <c r="BI39" i="863" a="1"/>
  <c r="BI39" i="863" s="1"/>
  <c r="BI32" i="863"/>
  <c r="BI29" i="863"/>
  <c r="BJ2" i="863"/>
  <c r="BJ31" i="863" s="1"/>
  <c r="BI30" i="863"/>
  <c r="AV3" i="860"/>
  <c r="AV4" i="860" s="1"/>
  <c r="AW2" i="860"/>
  <c r="AV1" i="860"/>
  <c r="AV7" i="860"/>
  <c r="BA2476" i="64"/>
  <c r="BB2474" i="64"/>
  <c r="BB2453" i="64"/>
  <c r="BB2455" i="64" s="1"/>
  <c r="B1" i="84" a="1"/>
  <c r="E2052" i="64"/>
  <c r="E2051" i="64"/>
  <c r="E2050" i="64"/>
  <c r="E2049" i="64"/>
  <c r="E2048" i="64"/>
  <c r="E2047" i="64"/>
  <c r="E2046" i="64"/>
  <c r="E2045" i="64"/>
  <c r="E2044" i="64"/>
  <c r="E2042" i="64"/>
  <c r="E2041" i="64"/>
  <c r="E2040" i="64"/>
  <c r="E2015" i="64"/>
  <c r="E2014" i="64"/>
  <c r="E2013" i="64"/>
  <c r="E2012" i="64"/>
  <c r="E2011" i="64"/>
  <c r="E2010" i="64"/>
  <c r="E2009" i="64"/>
  <c r="E2008" i="64"/>
  <c r="E2006" i="64"/>
  <c r="E2005" i="64"/>
  <c r="E2004" i="64"/>
  <c r="E2002" i="64"/>
  <c r="E1943" i="64"/>
  <c r="E1942" i="64"/>
  <c r="E1941" i="64"/>
  <c r="E1940" i="64"/>
  <c r="E1939" i="64"/>
  <c r="E1938" i="64"/>
  <c r="E1937" i="64"/>
  <c r="E1936" i="64"/>
  <c r="E1934" i="64"/>
  <c r="E1933" i="64"/>
  <c r="E1932" i="64"/>
  <c r="E1912" i="64"/>
  <c r="G1912" i="64" s="1"/>
  <c r="E1911" i="64"/>
  <c r="G1911" i="64" s="1"/>
  <c r="E1910" i="64"/>
  <c r="G1910" i="64" s="1"/>
  <c r="E1909" i="64"/>
  <c r="G1909" i="64" s="1"/>
  <c r="E1908" i="64"/>
  <c r="G1908" i="64" s="1"/>
  <c r="E1907" i="64"/>
  <c r="E1906" i="64"/>
  <c r="G1906" i="64" s="1"/>
  <c r="E1905" i="64"/>
  <c r="G1905" i="64" s="1"/>
  <c r="E1904" i="64"/>
  <c r="G1904" i="64" s="1"/>
  <c r="E1903" i="64"/>
  <c r="G1903" i="64" s="1"/>
  <c r="E1902" i="64"/>
  <c r="G1902" i="64" s="1"/>
  <c r="E1901" i="64"/>
  <c r="E1899" i="64"/>
  <c r="G1899" i="64" s="1"/>
  <c r="E1898" i="64"/>
  <c r="E1897" i="64"/>
  <c r="E1895" i="64"/>
  <c r="E2646" i="64"/>
  <c r="E2643" i="64"/>
  <c r="E2642" i="64"/>
  <c r="E2641" i="64"/>
  <c r="E2640" i="64"/>
  <c r="E2639" i="64"/>
  <c r="E2638" i="64"/>
  <c r="E2637" i="64"/>
  <c r="E2636" i="64"/>
  <c r="E2635" i="64"/>
  <c r="E2634" i="64"/>
  <c r="E2633" i="64"/>
  <c r="E2631" i="64"/>
  <c r="E2677" i="64"/>
  <c r="E2676" i="64"/>
  <c r="E2675" i="64"/>
  <c r="E2674" i="64"/>
  <c r="E2673" i="64"/>
  <c r="E2672" i="64"/>
  <c r="E2671" i="64"/>
  <c r="E2670" i="64"/>
  <c r="E2669" i="64"/>
  <c r="E2668" i="64"/>
  <c r="E2667" i="64"/>
  <c r="E2665" i="64"/>
  <c r="E1877" i="64"/>
  <c r="E1876" i="64"/>
  <c r="E1875" i="64"/>
  <c r="E1874" i="64"/>
  <c r="E1873" i="64"/>
  <c r="E1871" i="64"/>
  <c r="E932" i="64"/>
  <c r="E931" i="64"/>
  <c r="E930" i="64"/>
  <c r="E929" i="64"/>
  <c r="E928" i="64"/>
  <c r="E927" i="64"/>
  <c r="E1782" i="64"/>
  <c r="E1781" i="64"/>
  <c r="E1780" i="64"/>
  <c r="E1778" i="64"/>
  <c r="E1759" i="64"/>
  <c r="E1758" i="64"/>
  <c r="E1757" i="64"/>
  <c r="E1756" i="64"/>
  <c r="E1754" i="64"/>
  <c r="E2304" i="64"/>
  <c r="E2303" i="64"/>
  <c r="E2302" i="64"/>
  <c r="E2301" i="64"/>
  <c r="E2300" i="64"/>
  <c r="E1735" i="64"/>
  <c r="E1734" i="64"/>
  <c r="E1733" i="64"/>
  <c r="E1732" i="64"/>
  <c r="E2280" i="64"/>
  <c r="E2279" i="64"/>
  <c r="E2278" i="64"/>
  <c r="E2277" i="64"/>
  <c r="E2276" i="64"/>
  <c r="E2274" i="64"/>
  <c r="E2203" i="64"/>
  <c r="E2199" i="64"/>
  <c r="E2198" i="64"/>
  <c r="E2197" i="64"/>
  <c r="E2196" i="64"/>
  <c r="E2195" i="64"/>
  <c r="E2194" i="64"/>
  <c r="E2193" i="64"/>
  <c r="E2192" i="64"/>
  <c r="E2191" i="64"/>
  <c r="E2190" i="64"/>
  <c r="E2189" i="64"/>
  <c r="E2188" i="64"/>
  <c r="E2187" i="64"/>
  <c r="E2186" i="64"/>
  <c r="E2185" i="64"/>
  <c r="E638" i="64"/>
  <c r="E637" i="64"/>
  <c r="E636" i="64"/>
  <c r="E635" i="64"/>
  <c r="E634" i="64"/>
  <c r="E633" i="64"/>
  <c r="E632" i="64"/>
  <c r="E631" i="64"/>
  <c r="E630" i="64"/>
  <c r="E629" i="64"/>
  <c r="E628" i="64"/>
  <c r="E627" i="64"/>
  <c r="E626" i="64"/>
  <c r="E1612" i="64"/>
  <c r="E1611" i="64"/>
  <c r="E1607" i="64"/>
  <c r="E1606" i="64"/>
  <c r="E1605" i="64"/>
  <c r="E1604" i="64"/>
  <c r="E1305" i="64"/>
  <c r="E1304" i="64"/>
  <c r="E1300" i="64"/>
  <c r="G1300" i="64" s="1"/>
  <c r="E1299" i="64"/>
  <c r="G1299" i="64" s="1"/>
  <c r="E1298" i="64"/>
  <c r="G1298" i="64" s="1"/>
  <c r="E1297" i="64"/>
  <c r="E1295" i="64"/>
  <c r="E959" i="64"/>
  <c r="E954" i="64"/>
  <c r="E953" i="64"/>
  <c r="E952" i="64"/>
  <c r="E205" i="64"/>
  <c r="E204" i="64"/>
  <c r="E203" i="64"/>
  <c r="E189" i="64"/>
  <c r="E188" i="64"/>
  <c r="E187" i="64"/>
  <c r="E258" i="64"/>
  <c r="E257" i="64"/>
  <c r="E36" i="64"/>
  <c r="E35" i="64"/>
  <c r="I2053" i="64"/>
  <c r="R2050" i="64"/>
  <c r="I2017" i="64"/>
  <c r="R2014" i="64"/>
  <c r="R1942" i="64"/>
  <c r="S1940" i="64" s="1" a="1"/>
  <c r="S1940" i="64" s="1"/>
  <c r="S1946" i="64" s="1"/>
  <c r="S1947" i="64" s="1"/>
  <c r="J1910" i="64"/>
  <c r="R1907" i="64"/>
  <c r="J2644" i="64"/>
  <c r="R2641" i="64"/>
  <c r="R2675" i="64"/>
  <c r="BH1805" i="64" a="1"/>
  <c r="AB2220" i="64" a="1"/>
  <c r="BI1509" i="64"/>
  <c r="BI1532" i="64"/>
  <c r="BG1375" i="64" a="1"/>
  <c r="BH2220" i="64" a="1"/>
  <c r="AB1268" i="64" a="1"/>
  <c r="BH1200" i="64" a="1"/>
  <c r="AB1156" i="64" a="1"/>
  <c r="AD1376" i="64" a="1"/>
  <c r="AB1373" i="64" a="1"/>
  <c r="BH425" i="64" a="1"/>
  <c r="AB1398" i="64"/>
  <c r="BH1156" i="64" a="1"/>
  <c r="BH1016" i="64" a="1"/>
  <c r="BI1487" i="64"/>
  <c r="AB1805" i="64" a="1"/>
  <c r="BH1561" i="64" a="1"/>
  <c r="BI1465" i="64"/>
  <c r="AC1375" i="64" a="1"/>
  <c r="BH2378" i="64" a="1"/>
  <c r="AB1200" i="64" a="1"/>
  <c r="BF1376" i="64" a="1"/>
  <c r="AB1561" i="64" a="1"/>
  <c r="AB2378" i="64" a="1"/>
  <c r="BI1443" i="64"/>
  <c r="AB1016" i="64" a="1"/>
  <c r="BH1268" i="64" a="1"/>
  <c r="BI1420" i="64"/>
  <c r="AB425" i="64" a="1"/>
  <c r="BH1398" i="64"/>
  <c r="BH1373" i="64" a="1"/>
  <c r="BJ2838" i="64" l="1" a="1"/>
  <c r="BJ2838" i="64" s="1"/>
  <c r="BJ2839" i="64" a="1"/>
  <c r="BJ2839" i="64" s="1"/>
  <c r="BI2840" i="64"/>
  <c r="BJ52" i="64" a="1"/>
  <c r="BJ52" i="64" s="1"/>
  <c r="BJ50" i="64" s="1" a="1"/>
  <c r="BJ50" i="64" s="1"/>
  <c r="BJ53" i="64" a="1"/>
  <c r="BJ53" i="64" s="1"/>
  <c r="BJ51" i="64" a="1"/>
  <c r="BJ51" i="64" s="1"/>
  <c r="BJ3310" i="64" a="1"/>
  <c r="BJ3310" i="64" s="1"/>
  <c r="BJ3289" i="64" a="1"/>
  <c r="BJ3289" i="64" s="1"/>
  <c r="BJ1441" i="64" a="1"/>
  <c r="BJ1441" i="64" s="1"/>
  <c r="BJ1442" i="64" a="1"/>
  <c r="BJ1442" i="64" s="1"/>
  <c r="BJ1530" i="64" a="1"/>
  <c r="BJ1530" i="64" s="1"/>
  <c r="BJ1531" i="64" a="1"/>
  <c r="BJ1531" i="64" s="1"/>
  <c r="BJ1486" i="64" a="1"/>
  <c r="BJ1486" i="64" s="1"/>
  <c r="BJ1508" i="64" a="1"/>
  <c r="BJ1508" i="64" s="1"/>
  <c r="BJ1419" i="64" a="1"/>
  <c r="BJ1419" i="64" s="1"/>
  <c r="BJ1464" i="64" a="1"/>
  <c r="BJ1464" i="64" s="1"/>
  <c r="BI20" i="864"/>
  <c r="BI89" i="861" s="1"/>
  <c r="BI90" i="861" s="1"/>
  <c r="AX670" i="64"/>
  <c r="AX674" i="64" s="1"/>
  <c r="AX666" i="64"/>
  <c r="AY661" i="64"/>
  <c r="AY665" i="64" s="1"/>
  <c r="BJ673" i="64" a="1"/>
  <c r="BJ673" i="64" s="1"/>
  <c r="BJ669" i="64" a="1"/>
  <c r="BJ669" i="64" s="1"/>
  <c r="BJ663" i="64" a="1"/>
  <c r="BJ663" i="64" s="1"/>
  <c r="BJ664" i="64" s="1"/>
  <c r="BI21" i="863"/>
  <c r="BI33" i="863"/>
  <c r="BI17" i="863" s="1"/>
  <c r="BI29" i="861" s="1"/>
  <c r="BI44" i="863"/>
  <c r="BK7" i="64"/>
  <c r="BJ4" i="64"/>
  <c r="BK1" i="64"/>
  <c r="BL2" i="64"/>
  <c r="BK3" i="64"/>
  <c r="AU529" i="64"/>
  <c r="AV528" i="64"/>
  <c r="AU531" i="64"/>
  <c r="AY477" i="64"/>
  <c r="AX478" i="64"/>
  <c r="AX480" i="64"/>
  <c r="BL2" i="864"/>
  <c r="BJ4" i="863"/>
  <c r="BJ4" i="864"/>
  <c r="BK7" i="864"/>
  <c r="BK7" i="863"/>
  <c r="BK1" i="864"/>
  <c r="BK1" i="863"/>
  <c r="BK3" i="863"/>
  <c r="BK3" i="864"/>
  <c r="AD157" i="64"/>
  <c r="AD158" i="64" s="1"/>
  <c r="BL3" i="861"/>
  <c r="BK4" i="861"/>
  <c r="AD1126" i="64"/>
  <c r="AD1127" i="64" s="1"/>
  <c r="AC1124" i="64"/>
  <c r="AC1109" i="64"/>
  <c r="AC140" i="64"/>
  <c r="AC155" i="64"/>
  <c r="AB1325" i="64"/>
  <c r="AB1326" i="64" s="1"/>
  <c r="AB1328" i="64" s="1"/>
  <c r="AB1561" i="64"/>
  <c r="AB1016" i="64"/>
  <c r="AB1373" i="64"/>
  <c r="AB1200" i="64"/>
  <c r="AB1207" i="64" s="1"/>
  <c r="AC1375" i="64"/>
  <c r="AB425" i="64"/>
  <c r="AD1376" i="64"/>
  <c r="AB2378" i="64"/>
  <c r="AB2387" i="64" s="1"/>
  <c r="AB1156" i="64"/>
  <c r="AB2220" i="64"/>
  <c r="AB2222" i="64" s="1"/>
  <c r="AB1805" i="64"/>
  <c r="AB1807" i="64" s="1"/>
  <c r="AB1268" i="64"/>
  <c r="AB1275" i="64" s="1"/>
  <c r="AA129" i="64" a="1"/>
  <c r="AA129" i="64" s="1"/>
  <c r="AA130" i="64" a="1"/>
  <c r="AA130" i="64" s="1"/>
  <c r="AA120" i="64" a="1"/>
  <c r="AA120" i="64" s="1"/>
  <c r="AA1084" i="64" a="1"/>
  <c r="AA1084" i="64" s="1"/>
  <c r="AA1092" i="64" s="1"/>
  <c r="AA146" i="64" a="1"/>
  <c r="AA146" i="64" s="1"/>
  <c r="AA1113" i="64" a="1"/>
  <c r="AA1113" i="64" s="1"/>
  <c r="AA1098" i="64" a="1"/>
  <c r="AA1098" i="64" s="1"/>
  <c r="AA793" i="64" a="1"/>
  <c r="AA793" i="64" s="1"/>
  <c r="AA132" i="64" a="1"/>
  <c r="AA132" i="64" s="1"/>
  <c r="AA1099" i="64" a="1"/>
  <c r="AA1099" i="64" s="1"/>
  <c r="AA449" i="64" a="1"/>
  <c r="AA449" i="64" s="1"/>
  <c r="AA480" i="64" s="1"/>
  <c r="AA2572" i="64" a="1"/>
  <c r="AA2572" i="64" s="1"/>
  <c r="AA2579" i="64" s="1"/>
  <c r="AA1323" i="64" a="1"/>
  <c r="AA1323" i="64" s="1"/>
  <c r="AA144" i="64" a="1"/>
  <c r="AA144" i="64" s="1"/>
  <c r="AA128" i="64" a="1"/>
  <c r="AA128" i="64" s="1"/>
  <c r="AA123" i="64" a="1"/>
  <c r="AA123" i="64" s="1"/>
  <c r="AA359" i="64" a="1"/>
  <c r="AA359" i="64" s="1"/>
  <c r="AA1116" i="64" a="1"/>
  <c r="AA1116" i="64" s="1"/>
  <c r="AA1100" i="64" a="1"/>
  <c r="AA1100" i="64" s="1"/>
  <c r="AA325" i="64" a="1"/>
  <c r="AA325" i="64" s="1"/>
  <c r="AA1327" i="64" a="1"/>
  <c r="AA1327" i="64" s="1"/>
  <c r="AA344" i="64" a="1"/>
  <c r="AA344" i="64" s="1"/>
  <c r="AA374" i="64" a="1"/>
  <c r="AA374" i="64" s="1"/>
  <c r="AA2221" i="64" a="1"/>
  <c r="AA2221" i="64" s="1"/>
  <c r="AA1085" i="64" a="1"/>
  <c r="AA1085" i="64" s="1"/>
  <c r="AA1093" i="64" s="1"/>
  <c r="AA1372" i="64" a="1"/>
  <c r="AA1372" i="64" s="1"/>
  <c r="AA1083" i="64" a="1"/>
  <c r="AA1083" i="64" s="1"/>
  <c r="AA1091" i="64" s="1"/>
  <c r="AA1973" i="64" a="1"/>
  <c r="AA1973" i="64" s="1"/>
  <c r="AA1267" i="64" a="1"/>
  <c r="AA1267" i="64" s="1"/>
  <c r="AA2219" i="64" a="1"/>
  <c r="AA2219" i="64" s="1"/>
  <c r="AA1324" i="64" a="1"/>
  <c r="AA1324" i="64" s="1"/>
  <c r="AA799" i="64" a="1"/>
  <c r="AA799" i="64" s="1"/>
  <c r="AA131" i="64" a="1"/>
  <c r="AA131" i="64" s="1"/>
  <c r="AA122" i="64" a="1"/>
  <c r="AA122" i="64" s="1"/>
  <c r="AA1112" i="64" a="1"/>
  <c r="AA1112" i="64" s="1"/>
  <c r="AA1101" i="64" a="1"/>
  <c r="AA1101" i="64" s="1"/>
  <c r="AA1057" i="64" a="1"/>
  <c r="AA1057" i="64" s="1"/>
  <c r="AA1019" i="64" a="1"/>
  <c r="AA1019" i="64" s="1"/>
  <c r="AA1023" i="64" a="1"/>
  <c r="AA1023" i="64" s="1"/>
  <c r="AA1806" i="64" a="1"/>
  <c r="AA1806" i="64" s="1"/>
  <c r="AA1199" i="64" a="1"/>
  <c r="AA1199" i="64" s="1"/>
  <c r="AA1974" i="64" a="1"/>
  <c r="AA1974" i="64" s="1"/>
  <c r="AA500" i="64" a="1"/>
  <c r="AA500" i="64" s="1"/>
  <c r="AA531" i="64" s="1"/>
  <c r="AA785" i="64" a="1"/>
  <c r="AA785" i="64" s="1"/>
  <c r="AA124" i="64" a="1"/>
  <c r="AA124" i="64" s="1"/>
  <c r="AA143" i="64" a="1"/>
  <c r="AA143" i="64" s="1"/>
  <c r="AA121" i="64" a="1"/>
  <c r="AA121" i="64" s="1"/>
  <c r="AA1397" i="64" a="1"/>
  <c r="AA1397" i="64" s="1"/>
  <c r="AA1115" i="64" a="1"/>
  <c r="AA1115" i="64" s="1"/>
  <c r="AA1097" i="64" a="1"/>
  <c r="AA1097" i="64" s="1"/>
  <c r="AA424" i="64" a="1"/>
  <c r="AA424" i="64" s="1"/>
  <c r="AA782" i="64" a="1"/>
  <c r="AA782" i="64" s="1"/>
  <c r="AA373" i="64" a="1"/>
  <c r="AA373" i="64" s="1"/>
  <c r="AA1560" i="64" a="1"/>
  <c r="AA1560" i="64" s="1"/>
  <c r="AA2379" i="64" a="1"/>
  <c r="AA2379" i="64" s="1"/>
  <c r="AA1639" i="64" a="1"/>
  <c r="AA1639" i="64" s="1"/>
  <c r="AA145" i="64" a="1"/>
  <c r="AA145" i="64" s="1"/>
  <c r="AA1114" i="64" a="1"/>
  <c r="AA1114" i="64" s="1"/>
  <c r="AA1081" i="64" a="1"/>
  <c r="AA1081" i="64" s="1"/>
  <c r="AA1089" i="64" s="1"/>
  <c r="AA1015" i="64" a="1"/>
  <c r="AA1015" i="64" s="1"/>
  <c r="AA376" i="64" a="1"/>
  <c r="AA376" i="64" s="1"/>
  <c r="AA147" i="64" a="1"/>
  <c r="AA147" i="64" s="1"/>
  <c r="AA1082" i="64" a="1"/>
  <c r="AA1082" i="64" s="1"/>
  <c r="AA1090" i="64" s="1"/>
  <c r="AA221" i="64" a="1"/>
  <c r="AA221" i="64" s="1"/>
  <c r="AA312" i="64" a="1"/>
  <c r="AA312" i="64" s="1"/>
  <c r="AA1804" i="64" a="1"/>
  <c r="AA1804" i="64" s="1"/>
  <c r="AA1157" i="64" a="1"/>
  <c r="AA1157" i="64" s="1"/>
  <c r="AB135" i="64"/>
  <c r="AB125" i="64"/>
  <c r="AB150" i="64"/>
  <c r="Z272" i="64"/>
  <c r="AB1122" i="64"/>
  <c r="AB1107" i="64"/>
  <c r="AB1119" i="64"/>
  <c r="AB1104" i="64"/>
  <c r="AB136" i="64"/>
  <c r="AB151" i="64"/>
  <c r="AB152" i="64"/>
  <c r="AB137" i="64"/>
  <c r="AB139" i="64"/>
  <c r="AB154" i="64"/>
  <c r="AB375" i="64"/>
  <c r="AB377" i="64" s="1"/>
  <c r="AB153" i="64"/>
  <c r="AB138" i="64"/>
  <c r="AB1975" i="64"/>
  <c r="AC1165" i="64"/>
  <c r="AC1170" i="64"/>
  <c r="AN1171" i="64" s="1" a="1"/>
  <c r="AN1171" i="64" s="1"/>
  <c r="AB1120" i="64"/>
  <c r="AB1105" i="64"/>
  <c r="AB1121" i="64"/>
  <c r="AB1106" i="64"/>
  <c r="AZ1978" i="64"/>
  <c r="AB1123" i="64"/>
  <c r="AB1108" i="64"/>
  <c r="AC1024" i="64"/>
  <c r="AC1020" i="64"/>
  <c r="BE82" i="861"/>
  <c r="BH1966" i="64"/>
  <c r="BH1975" i="64" s="1"/>
  <c r="BH1978" i="64" s="1"/>
  <c r="BE57" i="861"/>
  <c r="BD57" i="861"/>
  <c r="BF42" i="861"/>
  <c r="BI1974" i="64" a="1"/>
  <c r="BI1974" i="64" s="1"/>
  <c r="BI1973" i="64" a="1"/>
  <c r="BI1973" i="64" s="1"/>
  <c r="BH1373" i="64"/>
  <c r="BH1805" i="64"/>
  <c r="BH1807" i="64" s="1"/>
  <c r="BI1806" i="64" a="1"/>
  <c r="BI1806" i="64" s="1"/>
  <c r="BI1804" i="64" a="1"/>
  <c r="BI1804" i="64" s="1"/>
  <c r="BH375" i="64"/>
  <c r="BH377" i="64" s="1"/>
  <c r="BI376" i="64" a="1"/>
  <c r="BI376" i="64" s="1"/>
  <c r="BI374" i="64" a="1"/>
  <c r="BI374" i="64" s="1"/>
  <c r="BI449" i="64" a="1"/>
  <c r="BI449" i="64" s="1"/>
  <c r="BI373" i="64" a="1"/>
  <c r="BI373" i="64" s="1"/>
  <c r="BI500" i="64" a="1"/>
  <c r="BI500" i="64" s="1"/>
  <c r="BH425" i="64"/>
  <c r="BH1561" i="64"/>
  <c r="BI1560" i="64" a="1"/>
  <c r="BI1560" i="64" s="1"/>
  <c r="BI424" i="64" a="1"/>
  <c r="BI424" i="64" s="1"/>
  <c r="BH1268" i="64"/>
  <c r="BH1200" i="64"/>
  <c r="BI1199" i="64" a="1"/>
  <c r="BI1199" i="64" s="1"/>
  <c r="BI1267" i="64" a="1"/>
  <c r="BI1267" i="64" s="1"/>
  <c r="BG1275" i="64"/>
  <c r="BH2378" i="64"/>
  <c r="BH2387" i="64" s="1"/>
  <c r="BI2379" i="64" a="1"/>
  <c r="BI2379" i="64" s="1"/>
  <c r="BU2409" i="64"/>
  <c r="BU2411" i="64" s="1"/>
  <c r="BH1156" i="64"/>
  <c r="BH2220" i="64"/>
  <c r="BH2222" i="64" s="1"/>
  <c r="BF1171" i="64" a="1"/>
  <c r="BF1171" i="64" s="1"/>
  <c r="BI2219" i="64" a="1"/>
  <c r="BI2219" i="64" s="1"/>
  <c r="BI1157" i="64" a="1"/>
  <c r="BI1157" i="64" s="1"/>
  <c r="BG1165" i="64"/>
  <c r="BG1170" i="64"/>
  <c r="BI1327" i="64" a="1"/>
  <c r="BI1327" i="64" s="1"/>
  <c r="BI2221" i="64" a="1"/>
  <c r="BI2221" i="64" s="1"/>
  <c r="BI1323" i="64" a="1"/>
  <c r="BI1323" i="64" s="1"/>
  <c r="BI1324" i="64" a="1"/>
  <c r="BI1324" i="64" s="1"/>
  <c r="BH1325" i="64"/>
  <c r="BH1326" i="64" s="1"/>
  <c r="BH1328" i="64" s="1"/>
  <c r="BI793" i="64" a="1"/>
  <c r="BI793" i="64" s="1"/>
  <c r="BI782" i="64" a="1"/>
  <c r="BI782" i="64" s="1"/>
  <c r="BI799" i="64" a="1"/>
  <c r="BI799" i="64" s="1"/>
  <c r="BI785" i="64" a="1"/>
  <c r="BI785" i="64" s="1"/>
  <c r="BH154" i="64"/>
  <c r="BH139" i="64"/>
  <c r="BI124" i="64" a="1"/>
  <c r="BI124" i="64" s="1"/>
  <c r="BI1639" i="64" a="1"/>
  <c r="BI1639" i="64" s="1"/>
  <c r="BH150" i="64"/>
  <c r="BG140" i="64"/>
  <c r="BH153" i="64"/>
  <c r="BH136" i="64"/>
  <c r="BH151" i="64"/>
  <c r="BH137" i="64"/>
  <c r="BH152" i="64"/>
  <c r="BH138" i="64"/>
  <c r="BH135" i="64"/>
  <c r="BD157" i="64"/>
  <c r="BD158" i="64" s="1"/>
  <c r="BI144" i="64" a="1"/>
  <c r="BI144" i="64" s="1"/>
  <c r="BI132" i="64" a="1"/>
  <c r="BI132" i="64" s="1"/>
  <c r="BI146" i="64" a="1"/>
  <c r="BI146" i="64" s="1"/>
  <c r="BI130" i="64" a="1"/>
  <c r="BI130" i="64" s="1"/>
  <c r="BI143" i="64" a="1"/>
  <c r="BI143" i="64" s="1"/>
  <c r="BI131" i="64" a="1"/>
  <c r="BI131" i="64" s="1"/>
  <c r="BI145" i="64" a="1"/>
  <c r="BI145" i="64" s="1"/>
  <c r="BI129" i="64" a="1"/>
  <c r="BI129" i="64" s="1"/>
  <c r="BI147" i="64" a="1"/>
  <c r="BI147" i="64" s="1"/>
  <c r="BI128" i="64" a="1"/>
  <c r="BI128" i="64" s="1"/>
  <c r="BC157" i="64"/>
  <c r="BE155" i="64"/>
  <c r="BI359" i="64" a="1"/>
  <c r="BI359" i="64" s="1"/>
  <c r="BI123" i="64" a="1"/>
  <c r="BI123" i="64" s="1"/>
  <c r="BI122" i="64" a="1"/>
  <c r="BI122" i="64" s="1"/>
  <c r="BI121" i="64" a="1"/>
  <c r="BI121" i="64" s="1"/>
  <c r="BI120" i="64" a="1"/>
  <c r="BI120" i="64" s="1"/>
  <c r="BH125" i="64"/>
  <c r="BI1397" i="64" a="1"/>
  <c r="BI1397" i="64" s="1"/>
  <c r="BG1104" i="64"/>
  <c r="BG1109" i="64" s="1"/>
  <c r="BH1089" i="64"/>
  <c r="BH1119" i="64" s="1"/>
  <c r="BE1127" i="64"/>
  <c r="BF1126" i="64"/>
  <c r="BF1127" i="64" s="1"/>
  <c r="BH1121" i="64"/>
  <c r="BG1124" i="64"/>
  <c r="BH1122" i="64"/>
  <c r="BH1123" i="64"/>
  <c r="BH1120" i="64"/>
  <c r="BI1112" i="64" a="1"/>
  <c r="BI1112" i="64" s="1"/>
  <c r="BI1113" i="64" a="1"/>
  <c r="BI1113" i="64" s="1"/>
  <c r="BI1114" i="64" a="1"/>
  <c r="BI1114" i="64" s="1"/>
  <c r="BI1116" i="64" a="1"/>
  <c r="BI1116" i="64" s="1"/>
  <c r="BI1115" i="64" a="1"/>
  <c r="BI1115" i="64" s="1"/>
  <c r="BH1105" i="64"/>
  <c r="BH1106" i="64"/>
  <c r="BI1098" i="64" a="1"/>
  <c r="BI1098" i="64" s="1"/>
  <c r="BI1083" i="64" a="1"/>
  <c r="BI1083" i="64" s="1"/>
  <c r="BI1091" i="64" s="1"/>
  <c r="BI1084" i="64" a="1"/>
  <c r="BI1084" i="64" s="1"/>
  <c r="BI1092" i="64" s="1"/>
  <c r="BI1085" i="64" a="1"/>
  <c r="BI1085" i="64" s="1"/>
  <c r="BI1093" i="64" s="1"/>
  <c r="BI1099" i="64" a="1"/>
  <c r="BI1099" i="64" s="1"/>
  <c r="BI1100" i="64" a="1"/>
  <c r="BI1100" i="64" s="1"/>
  <c r="BI1082" i="64" a="1"/>
  <c r="BI1082" i="64" s="1"/>
  <c r="BI1090" i="64" s="1"/>
  <c r="BI1101" i="64" a="1"/>
  <c r="BI1101" i="64" s="1"/>
  <c r="BI1097" i="64" a="1"/>
  <c r="BI1097" i="64" s="1"/>
  <c r="BI1081" i="64" a="1"/>
  <c r="BI1081" i="64" s="1"/>
  <c r="BI1089" i="64" s="1"/>
  <c r="BH1108" i="64"/>
  <c r="BH1107" i="64"/>
  <c r="BI221" i="64" a="1"/>
  <c r="BI221" i="64" s="1"/>
  <c r="BF1376" i="64"/>
  <c r="BG1375" i="64"/>
  <c r="BI344" i="64" a="1"/>
  <c r="BI344" i="64" s="1"/>
  <c r="BI1372" i="64" a="1"/>
  <c r="BI1372" i="64" s="1"/>
  <c r="BI325" i="64" a="1"/>
  <c r="BI325" i="64" s="1"/>
  <c r="BI1057" i="64" a="1"/>
  <c r="BI1057" i="64" s="1"/>
  <c r="BI1023" i="64" a="1"/>
  <c r="BI1023" i="64" s="1"/>
  <c r="BI312" i="64" a="1"/>
  <c r="BI312" i="64" s="1"/>
  <c r="BC2433" i="64"/>
  <c r="BG1020" i="64"/>
  <c r="BH1016" i="64"/>
  <c r="BH1024" i="64" s="1"/>
  <c r="BI1019" i="64" a="1"/>
  <c r="BI1019" i="64" s="1"/>
  <c r="BI1015" i="64" a="1"/>
  <c r="BI1015" i="64" s="1"/>
  <c r="BJ272" i="64"/>
  <c r="BJ18" i="864"/>
  <c r="BJ17" i="864"/>
  <c r="BJ16" i="864"/>
  <c r="BK19" i="864"/>
  <c r="BI53" i="863" a="1"/>
  <c r="BI53" i="863" s="1"/>
  <c r="BI51" i="863" a="1"/>
  <c r="BI51" i="863" s="1"/>
  <c r="BI49" i="863" a="1"/>
  <c r="BI49" i="863" s="1"/>
  <c r="BJ43" i="863" a="1"/>
  <c r="BJ43" i="863" s="1"/>
  <c r="BJ41" i="863" a="1"/>
  <c r="BJ41" i="863" s="1"/>
  <c r="BJ42" i="863" a="1"/>
  <c r="BJ42" i="863" s="1"/>
  <c r="BJ40" i="863" a="1"/>
  <c r="BJ40" i="863" s="1"/>
  <c r="BJ39" i="863" a="1"/>
  <c r="BJ39" i="863" s="1"/>
  <c r="BJ29" i="863"/>
  <c r="BJ32" i="863"/>
  <c r="BJ30" i="863"/>
  <c r="BK2" i="863"/>
  <c r="BK31" i="863" s="1"/>
  <c r="BI34" i="863"/>
  <c r="BM2" i="861"/>
  <c r="BL1" i="861"/>
  <c r="BL7" i="861"/>
  <c r="AW1" i="860"/>
  <c r="AW7" i="860"/>
  <c r="AW3" i="860"/>
  <c r="AW4" i="860" s="1"/>
  <c r="AX2" i="860"/>
  <c r="K42" i="206"/>
  <c r="K47" i="206"/>
  <c r="BB2476" i="64"/>
  <c r="BC2474" i="64"/>
  <c r="BC2453" i="64"/>
  <c r="BC2455" i="64" s="1"/>
  <c r="G189" i="64"/>
  <c r="G205" i="64"/>
  <c r="G1297" i="64"/>
  <c r="G631" i="64"/>
  <c r="G2668" i="64"/>
  <c r="G2634" i="64"/>
  <c r="G1898" i="64"/>
  <c r="G1907" i="64"/>
  <c r="R2017" i="64"/>
  <c r="S2017" i="64" s="1"/>
  <c r="G953" i="64"/>
  <c r="G36" i="64"/>
  <c r="G1604" i="64"/>
  <c r="G2191" i="64"/>
  <c r="G931" i="64"/>
  <c r="G1875" i="64"/>
  <c r="G2004" i="64"/>
  <c r="G2044" i="64"/>
  <c r="G2670" i="64"/>
  <c r="G2005" i="64"/>
  <c r="G1732" i="64"/>
  <c r="G2636" i="64"/>
  <c r="G1901" i="64"/>
  <c r="G2014" i="64"/>
  <c r="J2645" i="64"/>
  <c r="J2646" i="64" s="1"/>
  <c r="G2186" i="64"/>
  <c r="G1734" i="64"/>
  <c r="G2302" i="64"/>
  <c r="G1756" i="64"/>
  <c r="G1932" i="64"/>
  <c r="G2008" i="64"/>
  <c r="G188" i="64"/>
  <c r="G203" i="64"/>
  <c r="G2276" i="64"/>
  <c r="G1933" i="64"/>
  <c r="G1942" i="64"/>
  <c r="G2300" i="64"/>
  <c r="R2053" i="64"/>
  <c r="S2053" i="64" s="1"/>
  <c r="G204" i="64"/>
  <c r="G637" i="64"/>
  <c r="G1758" i="64"/>
  <c r="G1780" i="64"/>
  <c r="G2040" i="64"/>
  <c r="J1911" i="64"/>
  <c r="G258" i="64"/>
  <c r="G2197" i="64"/>
  <c r="G929" i="64"/>
  <c r="G1873" i="64"/>
  <c r="G2667" i="64"/>
  <c r="G2675" i="64"/>
  <c r="G2633" i="64"/>
  <c r="G2641" i="64"/>
  <c r="G1897" i="64"/>
  <c r="G1936" i="64"/>
  <c r="G2041" i="64"/>
  <c r="G2050" i="64"/>
  <c r="J2717" i="64"/>
  <c r="I2018" i="64"/>
  <c r="I2019" i="64" s="1"/>
  <c r="I2054" i="64"/>
  <c r="B1" i="84"/>
  <c r="R1910" i="64"/>
  <c r="S1910" i="64" s="1"/>
  <c r="R2644" i="64"/>
  <c r="S2644" i="64" s="1"/>
  <c r="AA1373" i="64" a="1"/>
  <c r="AA1805" i="64" a="1"/>
  <c r="BJ1509" i="64"/>
  <c r="AA1561" i="64" a="1"/>
  <c r="BI425" i="64" a="1"/>
  <c r="AA2378" i="64" a="1"/>
  <c r="BH1375" i="64" a="1"/>
  <c r="AA425" i="64" a="1"/>
  <c r="BI2378" i="64" a="1"/>
  <c r="BI1373" i="64" a="1"/>
  <c r="BI1268" i="64" a="1"/>
  <c r="AC1376" i="64" a="1"/>
  <c r="AA1016" i="64" a="1"/>
  <c r="BI2220" i="64" a="1"/>
  <c r="BJ1532" i="64"/>
  <c r="BI1156" i="64" a="1"/>
  <c r="AB1375" i="64" a="1"/>
  <c r="BI1805" i="64" a="1"/>
  <c r="AA1156" i="64" a="1"/>
  <c r="BI1561" i="64" a="1"/>
  <c r="BJ1443" i="64"/>
  <c r="AA1398" i="64"/>
  <c r="BJ1487" i="64"/>
  <c r="BJ1420" i="64"/>
  <c r="AA1200" i="64" a="1"/>
  <c r="AA2220" i="64" a="1"/>
  <c r="BG1376" i="64" a="1"/>
  <c r="BJ1465" i="64"/>
  <c r="AA1268" i="64" a="1"/>
  <c r="BI1200" i="64" a="1"/>
  <c r="BI1016" i="64" a="1"/>
  <c r="BI1398" i="64"/>
  <c r="BK2838" i="64" l="1" a="1"/>
  <c r="BK2838" i="64" s="1"/>
  <c r="BK2839" i="64" a="1"/>
  <c r="BK2839" i="64" s="1"/>
  <c r="BJ2840" i="64"/>
  <c r="BK52" i="64" a="1"/>
  <c r="BK52" i="64" s="1"/>
  <c r="BK50" i="64" s="1" a="1"/>
  <c r="BK50" i="64" s="1"/>
  <c r="BK53" i="64" a="1"/>
  <c r="BK53" i="64" s="1"/>
  <c r="BK51" i="64" a="1"/>
  <c r="BK51" i="64" s="1"/>
  <c r="BK3310" i="64" a="1"/>
  <c r="BK3310" i="64" s="1"/>
  <c r="BK3289" i="64" a="1"/>
  <c r="BK3289" i="64" s="1"/>
  <c r="AO20" i="861"/>
  <c r="BK1441" i="64" a="1"/>
  <c r="BK1441" i="64" s="1"/>
  <c r="BK1442" i="64" a="1"/>
  <c r="BK1442" i="64" s="1"/>
  <c r="BK1530" i="64" a="1"/>
  <c r="BK1530" i="64" s="1"/>
  <c r="BK1531" i="64" a="1"/>
  <c r="BK1531" i="64" s="1"/>
  <c r="BK1486" i="64" a="1"/>
  <c r="BK1486" i="64" s="1"/>
  <c r="BK1508" i="64" a="1"/>
  <c r="BK1508" i="64" s="1"/>
  <c r="BK1419" i="64" a="1"/>
  <c r="BK1419" i="64" s="1"/>
  <c r="BK1464" i="64" a="1"/>
  <c r="BK1464" i="64" s="1"/>
  <c r="BK673" i="64" a="1"/>
  <c r="BK673" i="64" s="1"/>
  <c r="BK663" i="64" a="1"/>
  <c r="BK663" i="64" s="1"/>
  <c r="BK664" i="64" s="1"/>
  <c r="BK669" i="64" a="1"/>
  <c r="BK669" i="64" s="1"/>
  <c r="AY670" i="64"/>
  <c r="AY674" i="64" s="1"/>
  <c r="AY666" i="64"/>
  <c r="AZ661" i="64"/>
  <c r="AZ665" i="64" s="1"/>
  <c r="BJ20" i="864"/>
  <c r="BJ89" i="861" s="1"/>
  <c r="BJ90" i="861" s="1"/>
  <c r="BJ21" i="863"/>
  <c r="BJ33" i="863"/>
  <c r="BJ17" i="863" s="1"/>
  <c r="BJ29" i="861" s="1"/>
  <c r="BJ44" i="863"/>
  <c r="BK4" i="64"/>
  <c r="BM2" i="64"/>
  <c r="BL3" i="64"/>
  <c r="BL1" i="64"/>
  <c r="BL7" i="64"/>
  <c r="AY478" i="64"/>
  <c r="AZ477" i="64"/>
  <c r="AY480" i="64"/>
  <c r="AW528" i="64"/>
  <c r="AV529" i="64"/>
  <c r="AV531" i="64"/>
  <c r="BM2" i="864"/>
  <c r="BK4" i="864"/>
  <c r="BK4" i="863"/>
  <c r="BL7" i="864"/>
  <c r="BL7" i="863"/>
  <c r="BL1" i="864"/>
  <c r="BL1" i="863"/>
  <c r="BL3" i="863"/>
  <c r="BL3" i="864"/>
  <c r="BM3" i="861"/>
  <c r="BL4" i="861"/>
  <c r="AC1126" i="64"/>
  <c r="AC1127" i="64" s="1"/>
  <c r="AA375" i="64"/>
  <c r="AA377" i="64" s="1"/>
  <c r="AB155" i="64"/>
  <c r="AC157" i="64"/>
  <c r="AC158" i="64" s="1"/>
  <c r="AB1109" i="64"/>
  <c r="AB1124" i="64"/>
  <c r="AB140" i="64"/>
  <c r="AA1200" i="64"/>
  <c r="AA1207" i="64" s="1"/>
  <c r="AA1373" i="64"/>
  <c r="AA2378" i="64"/>
  <c r="AA2387" i="64" s="1"/>
  <c r="AA1561" i="64"/>
  <c r="AA2220" i="64"/>
  <c r="AA2222" i="64" s="1"/>
  <c r="AC1376" i="64"/>
  <c r="AA1268" i="64"/>
  <c r="AA1275" i="64" s="1"/>
  <c r="AA1016" i="64"/>
  <c r="AB1375" i="64"/>
  <c r="AA1156" i="64"/>
  <c r="AA425" i="64"/>
  <c r="AA1805" i="64"/>
  <c r="AA1807" i="64" s="1"/>
  <c r="Y272" i="64"/>
  <c r="AA1123" i="64"/>
  <c r="AA1108" i="64"/>
  <c r="Z373" i="64" a="1"/>
  <c r="Z373" i="64" s="1"/>
  <c r="Z2221" i="64" a="1"/>
  <c r="Z2221" i="64" s="1"/>
  <c r="Z793" i="64" a="1"/>
  <c r="Z793" i="64" s="1"/>
  <c r="Z143" i="64" a="1"/>
  <c r="Z143" i="64" s="1"/>
  <c r="Z123" i="64" a="1"/>
  <c r="Z123" i="64" s="1"/>
  <c r="Z1397" i="64" a="1"/>
  <c r="Z1397" i="64" s="1"/>
  <c r="Z1115" i="64" a="1"/>
  <c r="Z1115" i="64" s="1"/>
  <c r="Z1098" i="64" a="1"/>
  <c r="Z1098" i="64" s="1"/>
  <c r="Z144" i="64" a="1"/>
  <c r="Z144" i="64" s="1"/>
  <c r="Z121" i="64" a="1"/>
  <c r="Z121" i="64" s="1"/>
  <c r="Z1116" i="64" a="1"/>
  <c r="Z1116" i="64" s="1"/>
  <c r="Z449" i="64" a="1"/>
  <c r="Z449" i="64" s="1"/>
  <c r="Z480" i="64" s="1"/>
  <c r="Z131" i="64" a="1"/>
  <c r="Z131" i="64" s="1"/>
  <c r="Z1081" i="64" a="1"/>
  <c r="Z1081" i="64" s="1"/>
  <c r="Z1089" i="64" s="1"/>
  <c r="Z374" i="64" a="1"/>
  <c r="Z374" i="64" s="1"/>
  <c r="Z500" i="64" a="1"/>
  <c r="Z500" i="64" s="1"/>
  <c r="Z531" i="64" s="1"/>
  <c r="Z1157" i="64" a="1"/>
  <c r="Z1157" i="64" s="1"/>
  <c r="Z124" i="64" a="1"/>
  <c r="Z124" i="64" s="1"/>
  <c r="Z145" i="64" a="1"/>
  <c r="Z145" i="64" s="1"/>
  <c r="Z122" i="64" a="1"/>
  <c r="Z122" i="64" s="1"/>
  <c r="Z1114" i="64" a="1"/>
  <c r="Z1114" i="64" s="1"/>
  <c r="Z1082" i="64" a="1"/>
  <c r="Z1082" i="64" s="1"/>
  <c r="Z1090" i="64" s="1"/>
  <c r="Z221" i="64" a="1"/>
  <c r="Z221" i="64" s="1"/>
  <c r="Z359" i="64" a="1"/>
  <c r="Z359" i="64" s="1"/>
  <c r="Z1113" i="64" a="1"/>
  <c r="Z1113" i="64" s="1"/>
  <c r="Z1097" i="64" a="1"/>
  <c r="Z1097" i="64" s="1"/>
  <c r="Z1085" i="64" a="1"/>
  <c r="Z1085" i="64" s="1"/>
  <c r="Z1093" i="64" s="1"/>
  <c r="Z1806" i="64" a="1"/>
  <c r="Z1806" i="64" s="1"/>
  <c r="Z376" i="64" a="1"/>
  <c r="Z376" i="64" s="1"/>
  <c r="Z1267" i="64" a="1"/>
  <c r="Z1267" i="64" s="1"/>
  <c r="Z799" i="64" a="1"/>
  <c r="Z799" i="64" s="1"/>
  <c r="Z1639" i="64" a="1"/>
  <c r="Z1639" i="64" s="1"/>
  <c r="Z146" i="64" a="1"/>
  <c r="Z146" i="64" s="1"/>
  <c r="Z1804" i="64" a="1"/>
  <c r="Z1804" i="64" s="1"/>
  <c r="Z1323" i="64" a="1"/>
  <c r="Z1323" i="64" s="1"/>
  <c r="Z785" i="64" a="1"/>
  <c r="Z785" i="64" s="1"/>
  <c r="Z147" i="64" a="1"/>
  <c r="Z147" i="64" s="1"/>
  <c r="Z1099" i="64" a="1"/>
  <c r="Z1099" i="64" s="1"/>
  <c r="Z1083" i="64" a="1"/>
  <c r="Z1083" i="64" s="1"/>
  <c r="Z1091" i="64" s="1"/>
  <c r="Z1973" i="64" a="1"/>
  <c r="Z1973" i="64" s="1"/>
  <c r="Z1560" i="64" a="1"/>
  <c r="Z1560" i="64" s="1"/>
  <c r="Z2572" i="64" a="1"/>
  <c r="Z2572" i="64" s="1"/>
  <c r="Z2579" i="64" s="1"/>
  <c r="Z2219" i="64" a="1"/>
  <c r="Z2219" i="64" s="1"/>
  <c r="Z1324" i="64" a="1"/>
  <c r="Z1324" i="64" s="1"/>
  <c r="Z132" i="64" a="1"/>
  <c r="Z132" i="64" s="1"/>
  <c r="Z1100" i="64" a="1"/>
  <c r="Z1100" i="64" s="1"/>
  <c r="Z1084" i="64" a="1"/>
  <c r="Z1084" i="64" s="1"/>
  <c r="Z1092" i="64" s="1"/>
  <c r="Z344" i="64" a="1"/>
  <c r="Z344" i="64" s="1"/>
  <c r="Z1372" i="64" a="1"/>
  <c r="Z1372" i="64" s="1"/>
  <c r="Z1327" i="64" a="1"/>
  <c r="Z1327" i="64" s="1"/>
  <c r="Z120" i="64" a="1"/>
  <c r="Z120" i="64" s="1"/>
  <c r="Z1974" i="64" a="1"/>
  <c r="Z1974" i="64" s="1"/>
  <c r="Z424" i="64" a="1"/>
  <c r="Z424" i="64" s="1"/>
  <c r="Z1199" i="64" a="1"/>
  <c r="Z1199" i="64" s="1"/>
  <c r="Z782" i="64" a="1"/>
  <c r="Z782" i="64" s="1"/>
  <c r="Z129" i="64" a="1"/>
  <c r="Z129" i="64" s="1"/>
  <c r="Z130" i="64" a="1"/>
  <c r="Z130" i="64" s="1"/>
  <c r="Z1101" i="64" a="1"/>
  <c r="Z1101" i="64" s="1"/>
  <c r="Z2379" i="64" a="1"/>
  <c r="Z2379" i="64" s="1"/>
  <c r="Z128" i="64" a="1"/>
  <c r="Z128" i="64" s="1"/>
  <c r="Z1112" i="64" a="1"/>
  <c r="Z1112" i="64" s="1"/>
  <c r="Z312" i="64" a="1"/>
  <c r="Z312" i="64" s="1"/>
  <c r="Z1019" i="64" a="1"/>
  <c r="Z1019" i="64" s="1"/>
  <c r="Z325" i="64" a="1"/>
  <c r="Z325" i="64" s="1"/>
  <c r="Z1015" i="64" a="1"/>
  <c r="Z1015" i="64" s="1"/>
  <c r="Z1057" i="64" a="1"/>
  <c r="Z1057" i="64" s="1"/>
  <c r="Z1023" i="64" a="1"/>
  <c r="Z1023" i="64" s="1"/>
  <c r="AA1120" i="64"/>
  <c r="AA1105" i="64"/>
  <c r="AA151" i="64"/>
  <c r="AA136" i="64"/>
  <c r="AA138" i="64"/>
  <c r="AA153" i="64"/>
  <c r="AY1978" i="64"/>
  <c r="AA154" i="64"/>
  <c r="AA139" i="64"/>
  <c r="AA1975" i="64"/>
  <c r="AA1325" i="64"/>
  <c r="AA1326" i="64" s="1"/>
  <c r="AA1328" i="64" s="1"/>
  <c r="AA1119" i="64"/>
  <c r="AA1104" i="64"/>
  <c r="AA1122" i="64"/>
  <c r="AA1107" i="64"/>
  <c r="AB1024" i="64"/>
  <c r="AB1020" i="64"/>
  <c r="AA137" i="64"/>
  <c r="AA152" i="64"/>
  <c r="AA1121" i="64"/>
  <c r="AA1106" i="64"/>
  <c r="AA135" i="64"/>
  <c r="AA125" i="64"/>
  <c r="AA150" i="64"/>
  <c r="AB1170" i="64"/>
  <c r="AM1171" i="64" s="1" a="1"/>
  <c r="AM1171" i="64" s="1"/>
  <c r="AB1165" i="64"/>
  <c r="BF82" i="861"/>
  <c r="BI1966" i="64"/>
  <c r="BI1975" i="64" s="1"/>
  <c r="BI1978" i="64" s="1"/>
  <c r="BG42" i="861"/>
  <c r="BJ1974" i="64" a="1"/>
  <c r="BJ1974" i="64" s="1"/>
  <c r="BJ1973" i="64" a="1"/>
  <c r="BJ1973" i="64" s="1"/>
  <c r="BI1373" i="64"/>
  <c r="BI1805" i="64"/>
  <c r="BI1807" i="64" s="1"/>
  <c r="BJ1806" i="64" a="1"/>
  <c r="BJ1806" i="64" s="1"/>
  <c r="BJ1804" i="64" a="1"/>
  <c r="BJ1804" i="64" s="1"/>
  <c r="BJ374" i="64" a="1"/>
  <c r="BJ374" i="64" s="1"/>
  <c r="BJ376" i="64" a="1"/>
  <c r="BJ376" i="64" s="1"/>
  <c r="BI375" i="64"/>
  <c r="BI377" i="64" s="1"/>
  <c r="BJ449" i="64" a="1"/>
  <c r="BJ449" i="64" s="1"/>
  <c r="BJ373" i="64" a="1"/>
  <c r="BJ373" i="64" s="1"/>
  <c r="BJ500" i="64" a="1"/>
  <c r="BJ500" i="64" s="1"/>
  <c r="BI425" i="64"/>
  <c r="BI1561" i="64"/>
  <c r="BJ1560" i="64" a="1"/>
  <c r="BJ1560" i="64" s="1"/>
  <c r="BJ424" i="64" a="1"/>
  <c r="BJ424" i="64" s="1"/>
  <c r="BI1268" i="64"/>
  <c r="BI1200" i="64"/>
  <c r="BJ1199" i="64" a="1"/>
  <c r="BJ1199" i="64" s="1"/>
  <c r="BJ1267" i="64" a="1"/>
  <c r="BJ1267" i="64" s="1"/>
  <c r="BH1275" i="64"/>
  <c r="BI2378" i="64"/>
  <c r="BI2387" i="64" s="1"/>
  <c r="BJ2379" i="64" a="1"/>
  <c r="BJ2379" i="64" s="1"/>
  <c r="BV2409" i="64"/>
  <c r="BI1156" i="64"/>
  <c r="BI2220" i="64"/>
  <c r="BI2222" i="64" s="1"/>
  <c r="BG1171" i="64" a="1"/>
  <c r="BG1171" i="64" s="1"/>
  <c r="BJ2219" i="64" a="1"/>
  <c r="BJ2219" i="64" s="1"/>
  <c r="BJ1157" i="64" a="1"/>
  <c r="BJ1157" i="64" s="1"/>
  <c r="BH1165" i="64"/>
  <c r="BH1170" i="64"/>
  <c r="BJ1327" i="64" a="1"/>
  <c r="BJ1327" i="64" s="1"/>
  <c r="BJ2221" i="64" a="1"/>
  <c r="BJ2221" i="64" s="1"/>
  <c r="BI1325" i="64"/>
  <c r="BI1326" i="64" s="1"/>
  <c r="BI1328" i="64" s="1"/>
  <c r="BJ1323" i="64" a="1"/>
  <c r="BJ1323" i="64" s="1"/>
  <c r="BJ1324" i="64" a="1"/>
  <c r="BJ1324" i="64" s="1"/>
  <c r="BJ793" i="64" a="1"/>
  <c r="BJ793" i="64" s="1"/>
  <c r="BJ782" i="64" a="1"/>
  <c r="BJ782" i="64" s="1"/>
  <c r="BJ785" i="64" a="1"/>
  <c r="BJ785" i="64" s="1"/>
  <c r="BJ799" i="64" a="1"/>
  <c r="BJ799" i="64" s="1"/>
  <c r="BI154" i="64"/>
  <c r="BI139" i="64"/>
  <c r="BJ124" i="64" a="1"/>
  <c r="BJ124" i="64" s="1"/>
  <c r="BJ1639" i="64" a="1"/>
  <c r="BJ1639" i="64" s="1"/>
  <c r="BI150" i="64"/>
  <c r="BI136" i="64"/>
  <c r="BI151" i="64"/>
  <c r="BI137" i="64"/>
  <c r="BI152" i="64"/>
  <c r="BI153" i="64"/>
  <c r="BI135" i="64"/>
  <c r="BI138" i="64"/>
  <c r="BH140" i="64"/>
  <c r="BE157" i="64"/>
  <c r="BE158" i="64" s="1"/>
  <c r="BJ146" i="64" a="1"/>
  <c r="BJ146" i="64" s="1"/>
  <c r="BJ130" i="64" a="1"/>
  <c r="BJ130" i="64" s="1"/>
  <c r="BJ143" i="64" a="1"/>
  <c r="BJ143" i="64" s="1"/>
  <c r="BJ131" i="64" a="1"/>
  <c r="BJ131" i="64" s="1"/>
  <c r="BJ145" i="64" a="1"/>
  <c r="BJ145" i="64" s="1"/>
  <c r="BJ129" i="64" a="1"/>
  <c r="BJ129" i="64" s="1"/>
  <c r="BJ147" i="64" a="1"/>
  <c r="BJ147" i="64" s="1"/>
  <c r="BJ132" i="64" a="1"/>
  <c r="BJ132" i="64" s="1"/>
  <c r="BJ144" i="64" a="1"/>
  <c r="BJ144" i="64" s="1"/>
  <c r="BJ128" i="64" a="1"/>
  <c r="BJ128" i="64" s="1"/>
  <c r="BF155" i="64"/>
  <c r="BC158" i="64"/>
  <c r="BI125" i="64"/>
  <c r="BJ359" i="64" a="1"/>
  <c r="BJ359" i="64" s="1"/>
  <c r="BJ123" i="64" a="1"/>
  <c r="BJ123" i="64" s="1"/>
  <c r="BJ122" i="64" a="1"/>
  <c r="BJ122" i="64" s="1"/>
  <c r="BJ121" i="64" a="1"/>
  <c r="BJ121" i="64" s="1"/>
  <c r="BJ120" i="64" a="1"/>
  <c r="BJ120" i="64" s="1"/>
  <c r="BJ1397" i="64" a="1"/>
  <c r="BJ1397" i="64" s="1"/>
  <c r="BH1104" i="64"/>
  <c r="BH1109" i="64" s="1"/>
  <c r="BG1126" i="64"/>
  <c r="BI1119" i="64"/>
  <c r="BI1123" i="64"/>
  <c r="BI1121" i="64"/>
  <c r="BH1124" i="64"/>
  <c r="BI1120" i="64"/>
  <c r="BI1122" i="64"/>
  <c r="BJ1113" i="64" a="1"/>
  <c r="BJ1113" i="64" s="1"/>
  <c r="BJ1114" i="64" a="1"/>
  <c r="BJ1114" i="64" s="1"/>
  <c r="BJ1115" i="64" a="1"/>
  <c r="BJ1115" i="64" s="1"/>
  <c r="BJ1116" i="64" a="1"/>
  <c r="BJ1116" i="64" s="1"/>
  <c r="BJ1112" i="64" a="1"/>
  <c r="BJ1112" i="64" s="1"/>
  <c r="BI1105" i="64"/>
  <c r="BI1104" i="64"/>
  <c r="BJ1082" i="64" a="1"/>
  <c r="BJ1082" i="64" s="1"/>
  <c r="BJ1090" i="64" s="1"/>
  <c r="BJ1098" i="64" a="1"/>
  <c r="BJ1098" i="64" s="1"/>
  <c r="BJ1083" i="64" a="1"/>
  <c r="BJ1083" i="64" s="1"/>
  <c r="BJ1091" i="64" s="1"/>
  <c r="BJ1084" i="64" a="1"/>
  <c r="BJ1084" i="64" s="1"/>
  <c r="BJ1092" i="64" s="1"/>
  <c r="BJ1085" i="64" a="1"/>
  <c r="BJ1085" i="64" s="1"/>
  <c r="BJ1093" i="64" s="1"/>
  <c r="BJ1099" i="64" a="1"/>
  <c r="BJ1099" i="64" s="1"/>
  <c r="BJ1100" i="64" a="1"/>
  <c r="BJ1100" i="64" s="1"/>
  <c r="BJ1097" i="64" a="1"/>
  <c r="BJ1097" i="64" s="1"/>
  <c r="BJ1101" i="64" a="1"/>
  <c r="BJ1101" i="64" s="1"/>
  <c r="BJ1081" i="64" a="1"/>
  <c r="BJ1081" i="64" s="1"/>
  <c r="BJ1089" i="64" s="1"/>
  <c r="BI1108" i="64"/>
  <c r="BI1107" i="64"/>
  <c r="BI1106" i="64"/>
  <c r="BJ221" i="64" a="1"/>
  <c r="BJ221" i="64" s="1"/>
  <c r="BG1376" i="64"/>
  <c r="BH1375" i="64"/>
  <c r="BJ344" i="64" a="1"/>
  <c r="BJ344" i="64" s="1"/>
  <c r="BJ1372" i="64" a="1"/>
  <c r="BJ1372" i="64" s="1"/>
  <c r="BD2433" i="64"/>
  <c r="BJ325" i="64" a="1"/>
  <c r="BJ325" i="64" s="1"/>
  <c r="BJ1057" i="64" a="1"/>
  <c r="BJ1057" i="64" s="1"/>
  <c r="BJ1023" i="64" a="1"/>
  <c r="BJ1023" i="64" s="1"/>
  <c r="BJ312" i="64" a="1"/>
  <c r="BJ312" i="64" s="1"/>
  <c r="BH1020" i="64"/>
  <c r="BI1016" i="64"/>
  <c r="BI1024" i="64" s="1"/>
  <c r="BJ1019" i="64" a="1"/>
  <c r="BJ1019" i="64" s="1"/>
  <c r="BJ1015" i="64" a="1"/>
  <c r="BJ1015" i="64" s="1"/>
  <c r="BK272" i="64"/>
  <c r="BJ51" i="863" a="1"/>
  <c r="BJ51" i="863" s="1"/>
  <c r="BJ53" i="863" a="1"/>
  <c r="BJ53" i="863" s="1"/>
  <c r="BJ49" i="863" a="1"/>
  <c r="BJ49" i="863" s="1"/>
  <c r="BJ34" i="863"/>
  <c r="BM7" i="861"/>
  <c r="BN2" i="861"/>
  <c r="BM1" i="861"/>
  <c r="BK41" i="863" a="1"/>
  <c r="BK41" i="863" s="1"/>
  <c r="BK42" i="863" a="1"/>
  <c r="BK42" i="863" s="1"/>
  <c r="BK40" i="863" a="1"/>
  <c r="BK40" i="863" s="1"/>
  <c r="BK39" i="863" a="1"/>
  <c r="BK39" i="863" s="1"/>
  <c r="BK29" i="863"/>
  <c r="BK30" i="863"/>
  <c r="BK43" i="863" a="1"/>
  <c r="BK43" i="863" s="1"/>
  <c r="BK32" i="863"/>
  <c r="BL2" i="863"/>
  <c r="BL31" i="863" s="1"/>
  <c r="BK18" i="864"/>
  <c r="BK17" i="864"/>
  <c r="BK16" i="864"/>
  <c r="BL19" i="864"/>
  <c r="AX7" i="860"/>
  <c r="AX3" i="860"/>
  <c r="AX4" i="860" s="1"/>
  <c r="AY2" i="860"/>
  <c r="AX1" i="860"/>
  <c r="K16" i="206"/>
  <c r="K17" i="206"/>
  <c r="K35" i="206"/>
  <c r="K45" i="206"/>
  <c r="K44" i="206"/>
  <c r="K46" i="206"/>
  <c r="K34" i="206"/>
  <c r="K43" i="206"/>
  <c r="K37" i="206"/>
  <c r="BD2474" i="64"/>
  <c r="BC2476" i="64"/>
  <c r="BD2453" i="64"/>
  <c r="BD2455" i="64" s="1"/>
  <c r="K33" i="206"/>
  <c r="K32" i="206"/>
  <c r="K31" i="206"/>
  <c r="K30" i="206"/>
  <c r="R1911" i="64"/>
  <c r="R2018" i="64"/>
  <c r="R2646" i="64"/>
  <c r="R2645" i="64"/>
  <c r="R2054" i="64"/>
  <c r="I2055" i="64"/>
  <c r="Z2220" i="64" a="1"/>
  <c r="Z1200" i="64" a="1"/>
  <c r="BJ1200" i="64" a="1"/>
  <c r="Z2378" i="64" a="1"/>
  <c r="BJ1156" i="64" a="1"/>
  <c r="BJ2220" i="64" a="1"/>
  <c r="BK1465" i="64"/>
  <c r="Z1156" i="64" a="1"/>
  <c r="BK1420" i="64"/>
  <c r="BJ1561" i="64" a="1"/>
  <c r="BJ2378" i="64" a="1"/>
  <c r="Z1268" i="64" a="1"/>
  <c r="BJ1016" i="64" a="1"/>
  <c r="BJ1268" i="64" a="1"/>
  <c r="BK1532" i="64"/>
  <c r="BJ1805" i="64" a="1"/>
  <c r="Z1016" i="64" a="1"/>
  <c r="Z1373" i="64" a="1"/>
  <c r="BJ1398" i="64"/>
  <c r="Z425" i="64" a="1"/>
  <c r="Z1805" i="64" a="1"/>
  <c r="BK1443" i="64"/>
  <c r="BI1375" i="64" a="1"/>
  <c r="Z1561" i="64" a="1"/>
  <c r="AB1376" i="64" a="1"/>
  <c r="AA1375" i="64" a="1"/>
  <c r="BJ1373" i="64" a="1"/>
  <c r="BJ425" i="64" a="1"/>
  <c r="Z1398" i="64"/>
  <c r="BK1487" i="64"/>
  <c r="BK1509" i="64"/>
  <c r="BH1376" i="64" a="1"/>
  <c r="BL2838" i="64" l="1" a="1"/>
  <c r="BL2838" i="64" s="1"/>
  <c r="BL2839" i="64" a="1"/>
  <c r="BL2839" i="64" s="1"/>
  <c r="BK2840" i="64"/>
  <c r="BL52" i="64" a="1"/>
  <c r="BL52" i="64" s="1"/>
  <c r="BL50" i="64" s="1" a="1"/>
  <c r="BL50" i="64" s="1"/>
  <c r="BL53" i="64" a="1"/>
  <c r="BL53" i="64" s="1"/>
  <c r="BL51" i="64" a="1"/>
  <c r="BL51" i="64" s="1"/>
  <c r="BL3310" i="64" a="1"/>
  <c r="BL3310" i="64" s="1"/>
  <c r="BL3289" i="64" a="1"/>
  <c r="BL3289" i="64" s="1"/>
  <c r="BL1441" i="64" a="1"/>
  <c r="BL1441" i="64" s="1"/>
  <c r="BL1442" i="64" a="1"/>
  <c r="BL1442" i="64" s="1"/>
  <c r="BL1530" i="64" a="1"/>
  <c r="BL1530" i="64" s="1"/>
  <c r="BL1531" i="64" a="1"/>
  <c r="BL1531" i="64" s="1"/>
  <c r="BL1486" i="64" a="1"/>
  <c r="BL1486" i="64" s="1"/>
  <c r="BL1508" i="64" a="1"/>
  <c r="BL1508" i="64" s="1"/>
  <c r="BL1419" i="64" a="1"/>
  <c r="BL1419" i="64" s="1"/>
  <c r="BL1464" i="64" a="1"/>
  <c r="BL1464" i="64" s="1"/>
  <c r="BK20" i="864"/>
  <c r="BK89" i="861" s="1"/>
  <c r="BK90" i="861" s="1"/>
  <c r="AZ666" i="64"/>
  <c r="BA661" i="64"/>
  <c r="BA665" i="64" s="1"/>
  <c r="AZ670" i="64"/>
  <c r="AZ674" i="64" s="1"/>
  <c r="BL669" i="64" a="1"/>
  <c r="BL669" i="64" s="1"/>
  <c r="BL673" i="64" a="1"/>
  <c r="BL673" i="64" s="1"/>
  <c r="BL663" i="64" a="1"/>
  <c r="BL663" i="64" s="1"/>
  <c r="BL664" i="64" s="1"/>
  <c r="BK21" i="863"/>
  <c r="BK33" i="863"/>
  <c r="BK17" i="863" s="1"/>
  <c r="BK29" i="861" s="1"/>
  <c r="BK44" i="863"/>
  <c r="BN2" i="64"/>
  <c r="BM7" i="64"/>
  <c r="BL4" i="64"/>
  <c r="BM3" i="64"/>
  <c r="BM1" i="64"/>
  <c r="AW529" i="64"/>
  <c r="AX528" i="64"/>
  <c r="AW531" i="64"/>
  <c r="BA477" i="64"/>
  <c r="AZ478" i="64"/>
  <c r="AZ480" i="64"/>
  <c r="BN2" i="864"/>
  <c r="BM1" i="864"/>
  <c r="BM1" i="863"/>
  <c r="BL4" i="863"/>
  <c r="BL4" i="864"/>
  <c r="BM7" i="864"/>
  <c r="BM7" i="863"/>
  <c r="BM3" i="863"/>
  <c r="BM3" i="864"/>
  <c r="BN3" i="861"/>
  <c r="BM4" i="861"/>
  <c r="AB157" i="64"/>
  <c r="AB158" i="64" s="1"/>
  <c r="AB1126" i="64"/>
  <c r="AB1127" i="64" s="1"/>
  <c r="AA140" i="64"/>
  <c r="AA1109" i="64"/>
  <c r="AA1124" i="64"/>
  <c r="AA155" i="64"/>
  <c r="Z1975" i="64"/>
  <c r="AW1978" i="64" s="1"/>
  <c r="Z375" i="64"/>
  <c r="Z377" i="64" s="1"/>
  <c r="Z1200" i="64"/>
  <c r="Z1207" i="64" s="1"/>
  <c r="Z1268" i="64"/>
  <c r="Z1275" i="64" s="1"/>
  <c r="Z425" i="64"/>
  <c r="Z2378" i="64"/>
  <c r="Z2387" i="64" s="1"/>
  <c r="BI2388" i="64" s="1" a="1"/>
  <c r="BI2388" i="64" s="1"/>
  <c r="Z2220" i="64"/>
  <c r="Z2222" i="64" s="1"/>
  <c r="Z1805" i="64"/>
  <c r="Z1807" i="64" s="1"/>
  <c r="AA1375" i="64"/>
  <c r="Z1016" i="64"/>
  <c r="Z1373" i="64"/>
  <c r="Z1561" i="64"/>
  <c r="Z1156" i="64"/>
  <c r="AB1376" i="64"/>
  <c r="AA1024" i="64"/>
  <c r="AA1020" i="64"/>
  <c r="Z1122" i="64"/>
  <c r="Z1107" i="64"/>
  <c r="Z1121" i="64"/>
  <c r="Z1106" i="64"/>
  <c r="Y1324" i="64" a="1"/>
  <c r="Y1324" i="64" s="1"/>
  <c r="Y147" i="64" a="1"/>
  <c r="Y147" i="64" s="1"/>
  <c r="Y122" i="64" a="1"/>
  <c r="Y122" i="64" s="1"/>
  <c r="Y359" i="64" a="1"/>
  <c r="Y359" i="64" s="1"/>
  <c r="Y1083" i="64" a="1"/>
  <c r="Y1083" i="64" s="1"/>
  <c r="Y1091" i="64" s="1"/>
  <c r="Y1806" i="64" a="1"/>
  <c r="Y1806" i="64" s="1"/>
  <c r="Y1560" i="64" a="1"/>
  <c r="Y1560" i="64" s="1"/>
  <c r="Y2379" i="64" a="1"/>
  <c r="Y2379" i="64" s="1"/>
  <c r="Y799" i="64" a="1"/>
  <c r="Y799" i="64" s="1"/>
  <c r="Y124" i="64" a="1"/>
  <c r="Y124" i="64" s="1"/>
  <c r="Y130" i="64" a="1"/>
  <c r="Y130" i="64" s="1"/>
  <c r="Y132" i="64" a="1"/>
  <c r="Y132" i="64" s="1"/>
  <c r="Y121" i="64" a="1"/>
  <c r="Y121" i="64" s="1"/>
  <c r="Y1116" i="64" a="1"/>
  <c r="Y1116" i="64" s="1"/>
  <c r="Y1084" i="64" a="1"/>
  <c r="Y1084" i="64" s="1"/>
  <c r="Y1092" i="64" s="1"/>
  <c r="Y146" i="64" a="1"/>
  <c r="Y146" i="64" s="1"/>
  <c r="Y120" i="64" a="1"/>
  <c r="Y120" i="64" s="1"/>
  <c r="Y1082" i="64" a="1"/>
  <c r="Y1082" i="64" s="1"/>
  <c r="Y1090" i="64" s="1"/>
  <c r="Y1372" i="64" a="1"/>
  <c r="Y1372" i="64" s="1"/>
  <c r="Y1804" i="64" a="1"/>
  <c r="Y1804" i="64" s="1"/>
  <c r="Y424" i="64" a="1"/>
  <c r="Y424" i="64" s="1"/>
  <c r="Y1327" i="64" a="1"/>
  <c r="Y1327" i="64" s="1"/>
  <c r="Y785" i="64" a="1"/>
  <c r="Y785" i="64" s="1"/>
  <c r="Y1639" i="64" a="1"/>
  <c r="Y1639" i="64" s="1"/>
  <c r="Y129" i="64" a="1"/>
  <c r="Y129" i="64" s="1"/>
  <c r="Y128" i="64" a="1"/>
  <c r="Y128" i="64" s="1"/>
  <c r="Y123" i="64" a="1"/>
  <c r="Y123" i="64" s="1"/>
  <c r="Y1397" i="64" a="1"/>
  <c r="Y1397" i="64" s="1"/>
  <c r="Y1112" i="64" a="1"/>
  <c r="Y1112" i="64" s="1"/>
  <c r="Y1100" i="64" a="1"/>
  <c r="Y1100" i="64" s="1"/>
  <c r="Y1097" i="64" a="1"/>
  <c r="Y1097" i="64" s="1"/>
  <c r="Y376" i="64" a="1"/>
  <c r="Y376" i="64" s="1"/>
  <c r="Y1267" i="64" a="1"/>
  <c r="Y1267" i="64" s="1"/>
  <c r="Y1157" i="64" a="1"/>
  <c r="Y1157" i="64" s="1"/>
  <c r="Y221" i="64" a="1"/>
  <c r="Y221" i="64" s="1"/>
  <c r="Y1973" i="64" a="1"/>
  <c r="Y1973" i="64" s="1"/>
  <c r="Y449" i="64" a="1"/>
  <c r="Y449" i="64" s="1"/>
  <c r="Y480" i="64" s="1"/>
  <c r="Y2221" i="64" a="1"/>
  <c r="Y2221" i="64" s="1"/>
  <c r="Y144" i="64" a="1"/>
  <c r="Y144" i="64" s="1"/>
  <c r="Y1115" i="64" a="1"/>
  <c r="Y1115" i="64" s="1"/>
  <c r="Y1099" i="64" a="1"/>
  <c r="Y1099" i="64" s="1"/>
  <c r="Y1085" i="64" a="1"/>
  <c r="Y1085" i="64" s="1"/>
  <c r="Y1093" i="64" s="1"/>
  <c r="Y1974" i="64" a="1"/>
  <c r="Y1974" i="64" s="1"/>
  <c r="Y373" i="64" a="1"/>
  <c r="Y373" i="64" s="1"/>
  <c r="Y793" i="64" a="1"/>
  <c r="Y793" i="64" s="1"/>
  <c r="Y143" i="64" a="1"/>
  <c r="Y143" i="64" s="1"/>
  <c r="Y1114" i="64" a="1"/>
  <c r="Y1114" i="64" s="1"/>
  <c r="Y1101" i="64" a="1"/>
  <c r="Y1101" i="64" s="1"/>
  <c r="Y374" i="64" a="1"/>
  <c r="Y374" i="64" s="1"/>
  <c r="Y1199" i="64" a="1"/>
  <c r="Y1199" i="64" s="1"/>
  <c r="Y2572" i="64" a="1"/>
  <c r="Y2572" i="64" s="1"/>
  <c r="Y2579" i="64" s="1"/>
  <c r="Y145" i="64" a="1"/>
  <c r="Y145" i="64" s="1"/>
  <c r="Y1098" i="64" a="1"/>
  <c r="Y1098" i="64" s="1"/>
  <c r="Y344" i="64" a="1"/>
  <c r="Y344" i="64" s="1"/>
  <c r="Y1323" i="64" a="1"/>
  <c r="Y1323" i="64" s="1"/>
  <c r="Y500" i="64" a="1"/>
  <c r="Y500" i="64" s="1"/>
  <c r="Y531" i="64" s="1"/>
  <c r="Y782" i="64" a="1"/>
  <c r="Y782" i="64" s="1"/>
  <c r="Y131" i="64" a="1"/>
  <c r="Y131" i="64" s="1"/>
  <c r="Y1113" i="64" a="1"/>
  <c r="Y1113" i="64" s="1"/>
  <c r="Y1081" i="64" a="1"/>
  <c r="Y1081" i="64" s="1"/>
  <c r="Y1089" i="64" s="1"/>
  <c r="Y2219" i="64" a="1"/>
  <c r="Y2219" i="64" s="1"/>
  <c r="Y1023" i="64" a="1"/>
  <c r="Y1023" i="64" s="1"/>
  <c r="Y1015" i="64" a="1"/>
  <c r="Y1015" i="64" s="1"/>
  <c r="Y312" i="64" a="1"/>
  <c r="Y312" i="64" s="1"/>
  <c r="Y325" i="64" a="1"/>
  <c r="Y325" i="64" s="1"/>
  <c r="Y1019" i="64" a="1"/>
  <c r="Y1019" i="64" s="1"/>
  <c r="Y1057" i="64" a="1"/>
  <c r="Y1057" i="64" s="1"/>
  <c r="Z1120" i="64"/>
  <c r="Z1105" i="64"/>
  <c r="Z1119" i="64"/>
  <c r="Z1104" i="64"/>
  <c r="X272" i="64"/>
  <c r="Z137" i="64"/>
  <c r="Z152" i="64"/>
  <c r="Z138" i="64"/>
  <c r="Z153" i="64"/>
  <c r="Z135" i="64"/>
  <c r="Z125" i="64"/>
  <c r="Z150" i="64"/>
  <c r="Z1325" i="64"/>
  <c r="Z1326" i="64" s="1"/>
  <c r="Z1328" i="64" s="1"/>
  <c r="Z1123" i="64"/>
  <c r="Z1108" i="64"/>
  <c r="Z139" i="64"/>
  <c r="Z154" i="64"/>
  <c r="Z136" i="64"/>
  <c r="Z151" i="64"/>
  <c r="AA1170" i="64"/>
  <c r="AL1171" i="64" s="1" a="1"/>
  <c r="AL1171" i="64" s="1"/>
  <c r="AA1165" i="64"/>
  <c r="AX1978" i="64"/>
  <c r="BG82" i="861"/>
  <c r="BJ1966" i="64"/>
  <c r="BJ1975" i="64" s="1"/>
  <c r="BJ1978" i="64" s="1"/>
  <c r="BH42" i="861"/>
  <c r="BG57" i="861"/>
  <c r="BF57" i="861"/>
  <c r="BK1974" i="64" a="1"/>
  <c r="BK1974" i="64" s="1"/>
  <c r="BK1973" i="64" a="1"/>
  <c r="BK1973" i="64" s="1"/>
  <c r="BJ1373" i="64"/>
  <c r="BJ1805" i="64"/>
  <c r="BJ1807" i="64" s="1"/>
  <c r="BK1806" i="64" a="1"/>
  <c r="BK1806" i="64" s="1"/>
  <c r="BK1804" i="64" a="1"/>
  <c r="BK1804" i="64" s="1"/>
  <c r="BJ375" i="64"/>
  <c r="BJ377" i="64" s="1"/>
  <c r="BK376" i="64" a="1"/>
  <c r="BK376" i="64" s="1"/>
  <c r="BK374" i="64" a="1"/>
  <c r="BK374" i="64" s="1"/>
  <c r="BK449" i="64" a="1"/>
  <c r="BK449" i="64" s="1"/>
  <c r="BK373" i="64" a="1"/>
  <c r="BK373" i="64" s="1"/>
  <c r="BK500" i="64" a="1"/>
  <c r="BK500" i="64" s="1"/>
  <c r="BJ425" i="64"/>
  <c r="BJ1561" i="64"/>
  <c r="BK1560" i="64" a="1"/>
  <c r="BK1560" i="64" s="1"/>
  <c r="BK424" i="64" a="1"/>
  <c r="BK424" i="64" s="1"/>
  <c r="BJ1268" i="64"/>
  <c r="BJ1200" i="64"/>
  <c r="BK1199" i="64" a="1"/>
  <c r="BK1199" i="64" s="1"/>
  <c r="BK1267" i="64" a="1"/>
  <c r="BK1267" i="64" s="1"/>
  <c r="BI1275" i="64"/>
  <c r="BJ2378" i="64"/>
  <c r="BJ2387" i="64" s="1"/>
  <c r="BJ2388" i="64" s="1" a="1"/>
  <c r="BJ2388" i="64" s="1"/>
  <c r="BK2379" i="64" a="1"/>
  <c r="BK2379" i="64" s="1"/>
  <c r="BW2409" i="64"/>
  <c r="BW2411" i="64" s="1"/>
  <c r="BV2411" i="64"/>
  <c r="BJ1156" i="64"/>
  <c r="BJ2220" i="64"/>
  <c r="BJ2222" i="64" s="1"/>
  <c r="BH1171" i="64" a="1"/>
  <c r="BH1171" i="64" s="1"/>
  <c r="BK2219" i="64" a="1"/>
  <c r="BK2219" i="64" s="1"/>
  <c r="BK1157" i="64" a="1"/>
  <c r="BK1157" i="64" s="1"/>
  <c r="BI1165" i="64"/>
  <c r="BI1170" i="64"/>
  <c r="BK1327" i="64" a="1"/>
  <c r="BK1327" i="64" s="1"/>
  <c r="BK2221" i="64" a="1"/>
  <c r="BK2221" i="64" s="1"/>
  <c r="BJ1325" i="64"/>
  <c r="BJ1326" i="64" s="1"/>
  <c r="BJ1328" i="64" s="1"/>
  <c r="BK1323" i="64" a="1"/>
  <c r="BK1323" i="64" s="1"/>
  <c r="BK1324" i="64" a="1"/>
  <c r="BK1324" i="64" s="1"/>
  <c r="BK793" i="64" a="1"/>
  <c r="BK793" i="64" s="1"/>
  <c r="BK782" i="64" a="1"/>
  <c r="BK782" i="64" s="1"/>
  <c r="BK799" i="64" a="1"/>
  <c r="BK799" i="64" s="1"/>
  <c r="BK785" i="64" a="1"/>
  <c r="BK785" i="64" s="1"/>
  <c r="BJ139" i="64"/>
  <c r="BJ154" i="64"/>
  <c r="BK124" i="64" a="1"/>
  <c r="BK124" i="64" s="1"/>
  <c r="BK1639" i="64" a="1"/>
  <c r="BK1639" i="64" s="1"/>
  <c r="BJ138" i="64"/>
  <c r="BJ153" i="64"/>
  <c r="BJ137" i="64"/>
  <c r="BJ152" i="64"/>
  <c r="BJ136" i="64"/>
  <c r="BJ151" i="64"/>
  <c r="BJ150" i="64"/>
  <c r="BJ135" i="64"/>
  <c r="BI140" i="64"/>
  <c r="BK130" i="64" a="1"/>
  <c r="BK130" i="64" s="1"/>
  <c r="BK143" i="64" a="1"/>
  <c r="BK143" i="64" s="1"/>
  <c r="BK131" i="64" a="1"/>
  <c r="BK131" i="64" s="1"/>
  <c r="BK145" i="64" a="1"/>
  <c r="BK145" i="64" s="1"/>
  <c r="BK129" i="64" a="1"/>
  <c r="BK129" i="64" s="1"/>
  <c r="BK147" i="64" a="1"/>
  <c r="BK147" i="64" s="1"/>
  <c r="BK144" i="64" a="1"/>
  <c r="BK144" i="64" s="1"/>
  <c r="BK132" i="64" a="1"/>
  <c r="BK132" i="64" s="1"/>
  <c r="BK146" i="64" a="1"/>
  <c r="BK146" i="64" s="1"/>
  <c r="BK128" i="64" a="1"/>
  <c r="BK128" i="64" s="1"/>
  <c r="BF157" i="64"/>
  <c r="BG155" i="64"/>
  <c r="BJ125" i="64"/>
  <c r="BK359" i="64" a="1"/>
  <c r="BK359" i="64" s="1"/>
  <c r="BK122" i="64" a="1"/>
  <c r="BK122" i="64" s="1"/>
  <c r="BK123" i="64" a="1"/>
  <c r="BK123" i="64" s="1"/>
  <c r="BK121" i="64" a="1"/>
  <c r="BK121" i="64" s="1"/>
  <c r="BK120" i="64" a="1"/>
  <c r="BK120" i="64" s="1"/>
  <c r="BK1397" i="64" a="1"/>
  <c r="BK1397" i="64" s="1"/>
  <c r="BE2433" i="64"/>
  <c r="BH1126" i="64"/>
  <c r="BH1127" i="64" s="1"/>
  <c r="BG1127" i="64"/>
  <c r="BI1124" i="64"/>
  <c r="BJ1123" i="64"/>
  <c r="BJ1121" i="64"/>
  <c r="BJ1119" i="64"/>
  <c r="BJ1122" i="64"/>
  <c r="BJ1120" i="64"/>
  <c r="BK1113" i="64" a="1"/>
  <c r="BK1113" i="64" s="1"/>
  <c r="BK1114" i="64" a="1"/>
  <c r="BK1114" i="64" s="1"/>
  <c r="BK1115" i="64" a="1"/>
  <c r="BK1115" i="64" s="1"/>
  <c r="BK1116" i="64" a="1"/>
  <c r="BK1116" i="64" s="1"/>
  <c r="BK1112" i="64" a="1"/>
  <c r="BK1112" i="64" s="1"/>
  <c r="BJ1104" i="64"/>
  <c r="BI1109" i="64"/>
  <c r="BK1081" i="64" a="1"/>
  <c r="BK1081" i="64" s="1"/>
  <c r="BK1089" i="64" s="1"/>
  <c r="BK1082" i="64" a="1"/>
  <c r="BK1082" i="64" s="1"/>
  <c r="BK1090" i="64" s="1"/>
  <c r="BK1098" i="64" a="1"/>
  <c r="BK1098" i="64" s="1"/>
  <c r="BK1083" i="64" a="1"/>
  <c r="BK1083" i="64" s="1"/>
  <c r="BK1091" i="64" s="1"/>
  <c r="BK1084" i="64" a="1"/>
  <c r="BK1084" i="64" s="1"/>
  <c r="BK1092" i="64" s="1"/>
  <c r="BK1085" i="64" a="1"/>
  <c r="BK1085" i="64" s="1"/>
  <c r="BK1093" i="64" s="1"/>
  <c r="BK1099" i="64" a="1"/>
  <c r="BK1099" i="64" s="1"/>
  <c r="BK1100" i="64" a="1"/>
  <c r="BK1100" i="64" s="1"/>
  <c r="BK1097" i="64" a="1"/>
  <c r="BK1097" i="64" s="1"/>
  <c r="BK1101" i="64" a="1"/>
  <c r="BK1101" i="64" s="1"/>
  <c r="BJ1108" i="64"/>
  <c r="BJ1107" i="64"/>
  <c r="BJ1106" i="64"/>
  <c r="BJ1105" i="64"/>
  <c r="BK221" i="64" a="1"/>
  <c r="BK221" i="64" s="1"/>
  <c r="BH1376" i="64"/>
  <c r="BI1375" i="64"/>
  <c r="BK344" i="64" a="1"/>
  <c r="BK344" i="64" s="1"/>
  <c r="BK1372" i="64" a="1"/>
  <c r="BK1372" i="64" s="1"/>
  <c r="BK325" i="64" a="1"/>
  <c r="BK325" i="64" s="1"/>
  <c r="BK1057" i="64" a="1"/>
  <c r="BK1057" i="64" s="1"/>
  <c r="BK1023" i="64" a="1"/>
  <c r="BK1023" i="64" s="1"/>
  <c r="BK312" i="64" a="1"/>
  <c r="BK312" i="64" s="1"/>
  <c r="BI1020" i="64"/>
  <c r="BJ1016" i="64"/>
  <c r="BJ1024" i="64" s="1"/>
  <c r="BK1019" i="64" a="1"/>
  <c r="BK1019" i="64" s="1"/>
  <c r="BK1015" i="64" a="1"/>
  <c r="BK1015" i="64" s="1"/>
  <c r="BL272" i="64"/>
  <c r="BK34" i="863"/>
  <c r="BN1" i="861"/>
  <c r="BN7" i="861"/>
  <c r="BO2" i="861"/>
  <c r="BK53" i="863" a="1"/>
  <c r="BK53" i="863" s="1"/>
  <c r="BK51" i="863" a="1"/>
  <c r="BK51" i="863" s="1"/>
  <c r="BK49" i="863" a="1"/>
  <c r="BK49" i="863" s="1"/>
  <c r="BL42" i="863" a="1"/>
  <c r="BL42" i="863" s="1"/>
  <c r="BL43" i="863" a="1"/>
  <c r="BL43" i="863" s="1"/>
  <c r="BL41" i="863" a="1"/>
  <c r="BL41" i="863" s="1"/>
  <c r="BL30" i="863"/>
  <c r="BL32" i="863"/>
  <c r="BL40" i="863" a="1"/>
  <c r="BL40" i="863" s="1"/>
  <c r="BL39" i="863" a="1"/>
  <c r="BL39" i="863" s="1"/>
  <c r="BL29" i="863"/>
  <c r="BM2" i="863"/>
  <c r="BM31" i="863" s="1"/>
  <c r="BL16" i="864"/>
  <c r="BL17" i="864"/>
  <c r="BL18" i="864"/>
  <c r="BM19" i="864"/>
  <c r="AY1" i="860"/>
  <c r="AY7" i="860"/>
  <c r="AY3" i="860"/>
  <c r="AY4" i="860" s="1"/>
  <c r="AZ2" i="860"/>
  <c r="BD2476" i="64"/>
  <c r="BE2474" i="64"/>
  <c r="BE2453" i="64"/>
  <c r="BE2455" i="64" s="1"/>
  <c r="R2055" i="64"/>
  <c r="BK1200" i="64" a="1"/>
  <c r="Y1805" i="64" a="1"/>
  <c r="BL1443" i="64"/>
  <c r="AA1376" i="64" a="1"/>
  <c r="BK1805" i="64" a="1"/>
  <c r="Y1398" i="64"/>
  <c r="BL1420" i="64"/>
  <c r="BK2378" i="64" a="1"/>
  <c r="BK1268" i="64" a="1"/>
  <c r="BK1398" i="64"/>
  <c r="BK425" i="64" a="1"/>
  <c r="BK1373" i="64" a="1"/>
  <c r="BI1376" i="64" a="1"/>
  <c r="Y1200" i="64" a="1"/>
  <c r="Y425" i="64" a="1"/>
  <c r="BJ1375" i="64" a="1"/>
  <c r="BL1465" i="64"/>
  <c r="BL1532" i="64"/>
  <c r="BK1016" i="64" a="1"/>
  <c r="Y2378" i="64" a="1"/>
  <c r="Y1156" i="64" a="1"/>
  <c r="BK2220" i="64" a="1"/>
  <c r="Y1561" i="64" a="1"/>
  <c r="Y1016" i="64" a="1"/>
  <c r="BK1561" i="64" a="1"/>
  <c r="Z1375" i="64" a="1"/>
  <c r="Y2220" i="64" a="1"/>
  <c r="Y1268" i="64" a="1"/>
  <c r="BL1487" i="64"/>
  <c r="BK1156" i="64" a="1"/>
  <c r="Y1373" i="64" a="1"/>
  <c r="BL1509" i="64"/>
  <c r="BM2838" i="64" l="1" a="1"/>
  <c r="BM2838" i="64" s="1"/>
  <c r="BM2839" i="64" a="1"/>
  <c r="BM2839" i="64" s="1"/>
  <c r="BL2840" i="64"/>
  <c r="BM52" i="64" a="1"/>
  <c r="BM52" i="64" s="1"/>
  <c r="BM50" i="64" s="1" a="1"/>
  <c r="BM50" i="64" s="1"/>
  <c r="BM53" i="64" a="1"/>
  <c r="BM53" i="64" s="1"/>
  <c r="BM51" i="64" a="1"/>
  <c r="BM51" i="64" s="1"/>
  <c r="BM3310" i="64" a="1"/>
  <c r="BM3310" i="64" s="1"/>
  <c r="BM3289" i="64" a="1"/>
  <c r="BM3289" i="64" s="1"/>
  <c r="AP20" i="861"/>
  <c r="BM1441" i="64" a="1"/>
  <c r="BM1441" i="64" s="1"/>
  <c r="BM1442" i="64" a="1"/>
  <c r="BM1442" i="64" s="1"/>
  <c r="BM1530" i="64" a="1"/>
  <c r="BM1530" i="64" s="1"/>
  <c r="BM1531" i="64" a="1"/>
  <c r="BM1531" i="64" s="1"/>
  <c r="BM1486" i="64" a="1"/>
  <c r="BM1486" i="64" s="1"/>
  <c r="BM1508" i="64" a="1"/>
  <c r="BM1508" i="64" s="1"/>
  <c r="BM1419" i="64" a="1"/>
  <c r="BM1419" i="64" s="1"/>
  <c r="BM1464" i="64" a="1"/>
  <c r="BM1464" i="64" s="1"/>
  <c r="BM669" i="64" a="1"/>
  <c r="BM669" i="64" s="1"/>
  <c r="BM663" i="64" a="1"/>
  <c r="BM663" i="64" s="1"/>
  <c r="BM664" i="64" s="1"/>
  <c r="BM673" i="64" a="1"/>
  <c r="BM673" i="64" s="1"/>
  <c r="BA670" i="64"/>
  <c r="BA674" i="64" s="1"/>
  <c r="BA666" i="64"/>
  <c r="BB661" i="64"/>
  <c r="BB665" i="64" s="1"/>
  <c r="BL20" i="864"/>
  <c r="BL89" i="861" s="1"/>
  <c r="BL90" i="861" s="1"/>
  <c r="BL33" i="863"/>
  <c r="BL17" i="863" s="1"/>
  <c r="BL29" i="861" s="1"/>
  <c r="BL21" i="863"/>
  <c r="BL44" i="863"/>
  <c r="BN1" i="64"/>
  <c r="BN7" i="64"/>
  <c r="BM4" i="64"/>
  <c r="BN3" i="64"/>
  <c r="BO2" i="64"/>
  <c r="BB477" i="64"/>
  <c r="BA478" i="64"/>
  <c r="BA480" i="64"/>
  <c r="AX529" i="64"/>
  <c r="AY528" i="64"/>
  <c r="AX531" i="64"/>
  <c r="BO2" i="864"/>
  <c r="BN1" i="863"/>
  <c r="BN1" i="864"/>
  <c r="BM4" i="864"/>
  <c r="BM4" i="863"/>
  <c r="BN7" i="864"/>
  <c r="BN7" i="863"/>
  <c r="BN3" i="864"/>
  <c r="BN3" i="863"/>
  <c r="AA1126" i="64"/>
  <c r="AA1127" i="64" s="1"/>
  <c r="BO3" i="861"/>
  <c r="BN4" i="861"/>
  <c r="AA157" i="64"/>
  <c r="AA158" i="64" s="1"/>
  <c r="Z1124" i="64"/>
  <c r="Z155" i="64"/>
  <c r="Z140" i="64"/>
  <c r="Z1109" i="64"/>
  <c r="Y1325" i="64"/>
  <c r="Y1326" i="64" s="1"/>
  <c r="Y1328" i="64" s="1"/>
  <c r="Y375" i="64"/>
  <c r="Y377" i="64" s="1"/>
  <c r="Y2220" i="64"/>
  <c r="Y2222" i="64" s="1"/>
  <c r="Y425" i="64"/>
  <c r="Y1805" i="64"/>
  <c r="Y1807" i="64" s="1"/>
  <c r="AA1376" i="64"/>
  <c r="Y1373" i="64"/>
  <c r="Y1200" i="64"/>
  <c r="Y1207" i="64" s="1"/>
  <c r="Y1156" i="64"/>
  <c r="Y1268" i="64"/>
  <c r="Y1275" i="64" s="1"/>
  <c r="Y2378" i="64"/>
  <c r="Y2387" i="64" s="1"/>
  <c r="BH2388" i="64" s="1" a="1"/>
  <c r="BH2388" i="64" s="1"/>
  <c r="Y1016" i="64"/>
  <c r="Y1561" i="64"/>
  <c r="Z1375" i="64"/>
  <c r="Y136" i="64"/>
  <c r="Y151" i="64"/>
  <c r="Z1024" i="64"/>
  <c r="Z1020" i="64"/>
  <c r="Y1119" i="64"/>
  <c r="Y1104" i="64"/>
  <c r="Y1975" i="64"/>
  <c r="Y1121" i="64"/>
  <c r="Y1106" i="64"/>
  <c r="W272" i="64"/>
  <c r="Y153" i="64"/>
  <c r="Y138" i="64"/>
  <c r="Y1123" i="64"/>
  <c r="Y1108" i="64"/>
  <c r="Y1120" i="64"/>
  <c r="Y1105" i="64"/>
  <c r="Y139" i="64"/>
  <c r="Y154" i="64"/>
  <c r="Y137" i="64"/>
  <c r="Y152" i="64"/>
  <c r="X2379" i="64" a="1"/>
  <c r="X2379" i="64" s="1"/>
  <c r="X124" i="64" a="1"/>
  <c r="X124" i="64" s="1"/>
  <c r="X131" i="64" a="1"/>
  <c r="X131" i="64" s="1"/>
  <c r="X121" i="64" a="1"/>
  <c r="X121" i="64" s="1"/>
  <c r="X1115" i="64" a="1"/>
  <c r="X1115" i="64" s="1"/>
  <c r="X1081" i="64" a="1"/>
  <c r="X1081" i="64" s="1"/>
  <c r="X1089" i="64" s="1"/>
  <c r="X1019" i="64" a="1"/>
  <c r="X1019" i="64" s="1"/>
  <c r="X1267" i="64" a="1"/>
  <c r="X1267" i="64" s="1"/>
  <c r="X132" i="64" a="1"/>
  <c r="X132" i="64" s="1"/>
  <c r="X123" i="64" a="1"/>
  <c r="X123" i="64" s="1"/>
  <c r="X344" i="64" a="1"/>
  <c r="X344" i="64" s="1"/>
  <c r="X782" i="64" a="1"/>
  <c r="X782" i="64" s="1"/>
  <c r="X129" i="64" a="1"/>
  <c r="X129" i="64" s="1"/>
  <c r="X1372" i="64" a="1"/>
  <c r="X1372" i="64" s="1"/>
  <c r="X376" i="64" a="1"/>
  <c r="X376" i="64" s="1"/>
  <c r="X500" i="64" a="1"/>
  <c r="X500" i="64" s="1"/>
  <c r="X531" i="64" s="1"/>
  <c r="X1323" i="64" a="1"/>
  <c r="X1323" i="64" s="1"/>
  <c r="X1639" i="64" a="1"/>
  <c r="X1639" i="64" s="1"/>
  <c r="X146" i="64" a="1"/>
  <c r="X146" i="64" s="1"/>
  <c r="X120" i="64" a="1"/>
  <c r="X120" i="64" s="1"/>
  <c r="X1114" i="64" a="1"/>
  <c r="X1114" i="64" s="1"/>
  <c r="X1098" i="64" a="1"/>
  <c r="X1098" i="64" s="1"/>
  <c r="X785" i="64" a="1"/>
  <c r="X785" i="64" s="1"/>
  <c r="X1084" i="64" a="1"/>
  <c r="X1084" i="64" s="1"/>
  <c r="X1092" i="64" s="1"/>
  <c r="X374" i="64" a="1"/>
  <c r="X374" i="64" s="1"/>
  <c r="X1199" i="64" a="1"/>
  <c r="X1199" i="64" s="1"/>
  <c r="X2219" i="64" a="1"/>
  <c r="X2219" i="64" s="1"/>
  <c r="X1324" i="64" a="1"/>
  <c r="X1324" i="64" s="1"/>
  <c r="X128" i="64" a="1"/>
  <c r="X128" i="64" s="1"/>
  <c r="X122" i="64" a="1"/>
  <c r="X122" i="64" s="1"/>
  <c r="X1113" i="64" a="1"/>
  <c r="X1113" i="64" s="1"/>
  <c r="X1082" i="64" a="1"/>
  <c r="X1082" i="64" s="1"/>
  <c r="X1090" i="64" s="1"/>
  <c r="X1015" i="64" a="1"/>
  <c r="X1015" i="64" s="1"/>
  <c r="X799" i="64" a="1"/>
  <c r="X799" i="64" s="1"/>
  <c r="X130" i="64" a="1"/>
  <c r="X130" i="64" s="1"/>
  <c r="X1083" i="64" a="1"/>
  <c r="X1083" i="64" s="1"/>
  <c r="X1091" i="64" s="1"/>
  <c r="X1806" i="64" a="1"/>
  <c r="X1806" i="64" s="1"/>
  <c r="X1804" i="64" a="1"/>
  <c r="X1804" i="64" s="1"/>
  <c r="X2572" i="64" a="1"/>
  <c r="X2572" i="64" s="1"/>
  <c r="X2579" i="64" s="1"/>
  <c r="X1157" i="64" a="1"/>
  <c r="X1157" i="64" s="1"/>
  <c r="X144" i="64" a="1"/>
  <c r="X144" i="64" s="1"/>
  <c r="X1097" i="64" a="1"/>
  <c r="X1097" i="64" s="1"/>
  <c r="X221" i="64" a="1"/>
  <c r="X221" i="64" s="1"/>
  <c r="X325" i="64" a="1"/>
  <c r="X325" i="64" s="1"/>
  <c r="X1023" i="64" a="1"/>
  <c r="X1023" i="64" s="1"/>
  <c r="X1112" i="64" a="1"/>
  <c r="X1112" i="64" s="1"/>
  <c r="X1973" i="64" a="1"/>
  <c r="X1973" i="64" s="1"/>
  <c r="X449" i="64" a="1"/>
  <c r="X449" i="64" s="1"/>
  <c r="X480" i="64" s="1"/>
  <c r="X1560" i="64" a="1"/>
  <c r="X1560" i="64" s="1"/>
  <c r="X1327" i="64" a="1"/>
  <c r="X1327" i="64" s="1"/>
  <c r="X143" i="64" a="1"/>
  <c r="X143" i="64" s="1"/>
  <c r="X1397" i="64" a="1"/>
  <c r="X1397" i="64" s="1"/>
  <c r="X1116" i="64" a="1"/>
  <c r="X1116" i="64" s="1"/>
  <c r="X1100" i="64" a="1"/>
  <c r="X1100" i="64" s="1"/>
  <c r="X1085" i="64" a="1"/>
  <c r="X1085" i="64" s="1"/>
  <c r="X1093" i="64" s="1"/>
  <c r="X1057" i="64" a="1"/>
  <c r="X1057" i="64" s="1"/>
  <c r="X312" i="64" a="1"/>
  <c r="X312" i="64" s="1"/>
  <c r="X1099" i="64" a="1"/>
  <c r="X1099" i="64" s="1"/>
  <c r="X147" i="64" a="1"/>
  <c r="X147" i="64" s="1"/>
  <c r="X359" i="64" a="1"/>
  <c r="X359" i="64" s="1"/>
  <c r="X1974" i="64" a="1"/>
  <c r="X1974" i="64" s="1"/>
  <c r="X373" i="64" a="1"/>
  <c r="X373" i="64" s="1"/>
  <c r="X424" i="64" a="1"/>
  <c r="X424" i="64" s="1"/>
  <c r="X2221" i="64" a="1"/>
  <c r="X2221" i="64" s="1"/>
  <c r="X793" i="64" a="1"/>
  <c r="X793" i="64" s="1"/>
  <c r="X145" i="64" a="1"/>
  <c r="X145" i="64" s="1"/>
  <c r="X1101" i="64" a="1"/>
  <c r="X1101" i="64" s="1"/>
  <c r="Y135" i="64"/>
  <c r="Y125" i="64"/>
  <c r="Y150" i="64"/>
  <c r="Z1170" i="64"/>
  <c r="AK1171" i="64" s="1" a="1"/>
  <c r="AK1171" i="64" s="1"/>
  <c r="Z1165" i="64"/>
  <c r="Y1122" i="64"/>
  <c r="Y1107" i="64"/>
  <c r="BH82" i="861"/>
  <c r="BI42" i="861"/>
  <c r="BK1966" i="64"/>
  <c r="BK1975" i="64" s="1"/>
  <c r="BL1974" i="64" a="1"/>
  <c r="BL1974" i="64" s="1"/>
  <c r="BL1973" i="64" a="1"/>
  <c r="BL1973" i="64" s="1"/>
  <c r="BK1373" i="64"/>
  <c r="BK1805" i="64"/>
  <c r="BK1807" i="64" s="1"/>
  <c r="BL1804" i="64" a="1"/>
  <c r="BL1804" i="64" s="1"/>
  <c r="BL1806" i="64" a="1"/>
  <c r="BL1806" i="64" s="1"/>
  <c r="BL376" i="64" a="1"/>
  <c r="BL376" i="64" s="1"/>
  <c r="BL374" i="64" a="1"/>
  <c r="BL374" i="64" s="1"/>
  <c r="BK375" i="64"/>
  <c r="BK377" i="64" s="1"/>
  <c r="BL449" i="64" a="1"/>
  <c r="BL449" i="64" s="1"/>
  <c r="BL373" i="64" a="1"/>
  <c r="BL373" i="64" s="1"/>
  <c r="BL500" i="64" a="1"/>
  <c r="BL500" i="64" s="1"/>
  <c r="BK425" i="64"/>
  <c r="BK1561" i="64"/>
  <c r="BL1560" i="64" a="1"/>
  <c r="BL1560" i="64" s="1"/>
  <c r="BL424" i="64" a="1"/>
  <c r="BL424" i="64" s="1"/>
  <c r="BK1268" i="64"/>
  <c r="BK1200" i="64"/>
  <c r="BL1199" i="64" a="1"/>
  <c r="BL1199" i="64" s="1"/>
  <c r="BL1267" i="64" a="1"/>
  <c r="BL1267" i="64" s="1"/>
  <c r="BJ1275" i="64"/>
  <c r="BK2378" i="64"/>
  <c r="BK2387" i="64" s="1"/>
  <c r="BK2388" i="64" s="1" a="1"/>
  <c r="BK2388" i="64" s="1"/>
  <c r="BL2379" i="64" a="1"/>
  <c r="BL2379" i="64" s="1"/>
  <c r="BX2409" i="64"/>
  <c r="BX2411" i="64" s="1"/>
  <c r="BK1156" i="64"/>
  <c r="BK2220" i="64"/>
  <c r="BK2222" i="64" s="1"/>
  <c r="BI1171" i="64" a="1"/>
  <c r="BI1171" i="64" s="1"/>
  <c r="BL2219" i="64" a="1"/>
  <c r="BL2219" i="64" s="1"/>
  <c r="BL1157" i="64" a="1"/>
  <c r="BL1157" i="64" s="1"/>
  <c r="BJ1165" i="64"/>
  <c r="BJ1170" i="64"/>
  <c r="BL1327" i="64" a="1"/>
  <c r="BL1327" i="64" s="1"/>
  <c r="BL2221" i="64" a="1"/>
  <c r="BL2221" i="64" s="1"/>
  <c r="BK1325" i="64"/>
  <c r="BK1326" i="64" s="1"/>
  <c r="BK1328" i="64" s="1"/>
  <c r="BL1323" i="64" a="1"/>
  <c r="BL1323" i="64" s="1"/>
  <c r="BL1324" i="64" a="1"/>
  <c r="BL1324" i="64" s="1"/>
  <c r="BL793" i="64" a="1"/>
  <c r="BL793" i="64" s="1"/>
  <c r="BL782" i="64" a="1"/>
  <c r="BL782" i="64" s="1"/>
  <c r="BL799" i="64" a="1"/>
  <c r="BL799" i="64" s="1"/>
  <c r="BL785" i="64" a="1"/>
  <c r="BL785" i="64" s="1"/>
  <c r="BK139" i="64"/>
  <c r="BK154" i="64"/>
  <c r="BL124" i="64" a="1"/>
  <c r="BL124" i="64" s="1"/>
  <c r="BL1639" i="64" a="1"/>
  <c r="BL1639" i="64" s="1"/>
  <c r="BK150" i="64"/>
  <c r="BJ140" i="64"/>
  <c r="BK138" i="64"/>
  <c r="BK153" i="64"/>
  <c r="BK137" i="64"/>
  <c r="BK152" i="64"/>
  <c r="BK136" i="64"/>
  <c r="BK151" i="64"/>
  <c r="BF158" i="64"/>
  <c r="BK135" i="64"/>
  <c r="BL131" i="64" a="1"/>
  <c r="BL131" i="64" s="1"/>
  <c r="BL143" i="64" a="1"/>
  <c r="BL143" i="64" s="1"/>
  <c r="BL145" i="64" a="1"/>
  <c r="BL145" i="64" s="1"/>
  <c r="BL129" i="64" a="1"/>
  <c r="BL129" i="64" s="1"/>
  <c r="BL147" i="64" a="1"/>
  <c r="BL147" i="64" s="1"/>
  <c r="BL144" i="64" a="1"/>
  <c r="BL144" i="64" s="1"/>
  <c r="BL146" i="64" a="1"/>
  <c r="BL146" i="64" s="1"/>
  <c r="BL132" i="64" a="1"/>
  <c r="BL132" i="64" s="1"/>
  <c r="BL128" i="64" a="1"/>
  <c r="BL128" i="64" s="1"/>
  <c r="BL130" i="64" a="1"/>
  <c r="BL130" i="64" s="1"/>
  <c r="BG157" i="64"/>
  <c r="BG158" i="64" s="1"/>
  <c r="BH155" i="64"/>
  <c r="BL359" i="64" a="1"/>
  <c r="BL359" i="64" s="1"/>
  <c r="BL121" i="64" a="1"/>
  <c r="BL121" i="64" s="1"/>
  <c r="BL120" i="64" a="1"/>
  <c r="BL120" i="64" s="1"/>
  <c r="BL123" i="64" a="1"/>
  <c r="BL123" i="64" s="1"/>
  <c r="BL122" i="64" a="1"/>
  <c r="BL122" i="64" s="1"/>
  <c r="BK125" i="64"/>
  <c r="BL1397" i="64" a="1"/>
  <c r="BL1397" i="64" s="1"/>
  <c r="BF2433" i="64"/>
  <c r="BI1126" i="64"/>
  <c r="BK1119" i="64"/>
  <c r="BK1123" i="64"/>
  <c r="BK1122" i="64"/>
  <c r="BK1120" i="64"/>
  <c r="BJ1124" i="64"/>
  <c r="BK1121" i="64"/>
  <c r="BL1113" i="64" a="1"/>
  <c r="BL1113" i="64" s="1"/>
  <c r="BL1114" i="64" a="1"/>
  <c r="BL1114" i="64" s="1"/>
  <c r="BL1115" i="64" a="1"/>
  <c r="BL1115" i="64" s="1"/>
  <c r="BL1116" i="64" a="1"/>
  <c r="BL1116" i="64" s="1"/>
  <c r="BL1112" i="64" a="1"/>
  <c r="BL1112" i="64" s="1"/>
  <c r="BJ1109" i="64"/>
  <c r="BL1081" i="64" a="1"/>
  <c r="BL1081" i="64" s="1"/>
  <c r="BL1089" i="64" s="1"/>
  <c r="BL1082" i="64" a="1"/>
  <c r="BL1082" i="64" s="1"/>
  <c r="BL1090" i="64" s="1"/>
  <c r="BL1098" i="64" a="1"/>
  <c r="BL1098" i="64" s="1"/>
  <c r="BL1083" i="64" a="1"/>
  <c r="BL1083" i="64" s="1"/>
  <c r="BL1091" i="64" s="1"/>
  <c r="BL1084" i="64" a="1"/>
  <c r="BL1084" i="64" s="1"/>
  <c r="BL1092" i="64" s="1"/>
  <c r="BL1085" i="64" a="1"/>
  <c r="BL1085" i="64" s="1"/>
  <c r="BL1093" i="64" s="1"/>
  <c r="BL1099" i="64" a="1"/>
  <c r="BL1099" i="64" s="1"/>
  <c r="BL1097" i="64" a="1"/>
  <c r="BL1097" i="64" s="1"/>
  <c r="BL1100" i="64" a="1"/>
  <c r="BL1100" i="64" s="1"/>
  <c r="BL1101" i="64" a="1"/>
  <c r="BL1101" i="64" s="1"/>
  <c r="BK1108" i="64"/>
  <c r="BK1107" i="64"/>
  <c r="BK1106" i="64"/>
  <c r="BK1105" i="64"/>
  <c r="BK1104" i="64"/>
  <c r="BL221" i="64" a="1"/>
  <c r="BL221" i="64" s="1"/>
  <c r="BI1376" i="64"/>
  <c r="BJ1375" i="64"/>
  <c r="BL344" i="64" a="1"/>
  <c r="BL344" i="64" s="1"/>
  <c r="BL1372" i="64" a="1"/>
  <c r="BL1372" i="64" s="1"/>
  <c r="BL325" i="64" a="1"/>
  <c r="BL325" i="64" s="1"/>
  <c r="BL1057" i="64" a="1"/>
  <c r="BL1057" i="64" s="1"/>
  <c r="BL1023" i="64" a="1"/>
  <c r="BL1023" i="64" s="1"/>
  <c r="BL312" i="64" a="1"/>
  <c r="BL312" i="64" s="1"/>
  <c r="BJ1020" i="64"/>
  <c r="BK1016" i="64"/>
  <c r="BK1024" i="64" s="1"/>
  <c r="BL1019" i="64" a="1"/>
  <c r="BL1019" i="64" s="1"/>
  <c r="BL1015" i="64" a="1"/>
  <c r="BL1015" i="64" s="1"/>
  <c r="BM272" i="64"/>
  <c r="BM42" i="863" a="1"/>
  <c r="BM42" i="863" s="1"/>
  <c r="BM43" i="863" a="1"/>
  <c r="BM43" i="863" s="1"/>
  <c r="BM40" i="863" a="1"/>
  <c r="BM40" i="863" s="1"/>
  <c r="BM39" i="863" a="1"/>
  <c r="BM39" i="863" s="1"/>
  <c r="BM32" i="863"/>
  <c r="BM41" i="863" a="1"/>
  <c r="BM41" i="863" s="1"/>
  <c r="BM29" i="863"/>
  <c r="BM30" i="863"/>
  <c r="BN2" i="863"/>
  <c r="BN31" i="863" s="1"/>
  <c r="BL34" i="863"/>
  <c r="BM16" i="864"/>
  <c r="BM18" i="864"/>
  <c r="BM17" i="864"/>
  <c r="BN19" i="864"/>
  <c r="BL51" i="863" a="1"/>
  <c r="BL51" i="863" s="1"/>
  <c r="BL53" i="863" a="1"/>
  <c r="BL53" i="863" s="1"/>
  <c r="BL49" i="863" a="1"/>
  <c r="BL49" i="863" s="1"/>
  <c r="BO1" i="861"/>
  <c r="BO7" i="861"/>
  <c r="BP2" i="861"/>
  <c r="W290" i="64"/>
  <c r="W273" i="64"/>
  <c r="W291" i="64"/>
  <c r="W292" i="64"/>
  <c r="W274" i="64"/>
  <c r="W275" i="64"/>
  <c r="W293" i="64"/>
  <c r="AZ3" i="860"/>
  <c r="AZ4" i="860" s="1"/>
  <c r="BA2" i="860"/>
  <c r="AZ1" i="860"/>
  <c r="AZ7" i="860"/>
  <c r="BF2474" i="64"/>
  <c r="BE2476" i="64"/>
  <c r="BF2453" i="64"/>
  <c r="BF2455" i="64" s="1"/>
  <c r="W2608" i="64"/>
  <c r="BM1443" i="64"/>
  <c r="BL1200" i="64" a="1"/>
  <c r="BL1805" i="64" a="1"/>
  <c r="Z1376" i="64" a="1"/>
  <c r="BL1156" i="64" a="1"/>
  <c r="X2378" i="64" a="1"/>
  <c r="BM1420" i="64"/>
  <c r="BJ1376" i="64" a="1"/>
  <c r="X1200" i="64" a="1"/>
  <c r="X1805" i="64" a="1"/>
  <c r="BM1509" i="64"/>
  <c r="BK1375" i="64" a="1"/>
  <c r="W2880" i="64" a="1"/>
  <c r="BM1532" i="64"/>
  <c r="X1561" i="64" a="1"/>
  <c r="BM1487" i="64"/>
  <c r="X1016" i="64" a="1"/>
  <c r="Y1375" i="64" a="1"/>
  <c r="BL1268" i="64" a="1"/>
  <c r="X1373" i="64" a="1"/>
  <c r="X2220" i="64" a="1"/>
  <c r="X425" i="64" a="1"/>
  <c r="W2914" i="64" a="1"/>
  <c r="BL1561" i="64" a="1"/>
  <c r="X1398" i="64"/>
  <c r="BL425" i="64" a="1"/>
  <c r="BL1398" i="64"/>
  <c r="BM1465" i="64"/>
  <c r="X1268" i="64" a="1"/>
  <c r="X1156" i="64" a="1"/>
  <c r="BL1373" i="64" a="1"/>
  <c r="BL2220" i="64" a="1"/>
  <c r="BL1016" i="64" a="1"/>
  <c r="BL2378" i="64" a="1"/>
  <c r="BN2838" i="64" l="1" a="1"/>
  <c r="BN2838" i="64" s="1"/>
  <c r="BN2839" i="64" a="1"/>
  <c r="BN2839" i="64" s="1"/>
  <c r="BM2840" i="64"/>
  <c r="BN52" i="64" a="1"/>
  <c r="BN52" i="64" s="1"/>
  <c r="BN50" i="64" s="1" a="1"/>
  <c r="BN50" i="64" s="1"/>
  <c r="BN53" i="64" a="1"/>
  <c r="BN53" i="64" s="1"/>
  <c r="BN51" i="64" a="1"/>
  <c r="BN51" i="64" s="1"/>
  <c r="BN3310" i="64" a="1"/>
  <c r="BN3310" i="64" s="1"/>
  <c r="BN3289" i="64" a="1"/>
  <c r="BN3289" i="64" s="1"/>
  <c r="BN1441" i="64" a="1"/>
  <c r="BN1441" i="64" s="1"/>
  <c r="BN1442" i="64" a="1"/>
  <c r="BN1442" i="64" s="1"/>
  <c r="BN1530" i="64" a="1"/>
  <c r="BN1530" i="64" s="1"/>
  <c r="BN1531" i="64" a="1"/>
  <c r="BN1531" i="64" s="1"/>
  <c r="BN1486" i="64" a="1"/>
  <c r="BN1486" i="64" s="1"/>
  <c r="BN1508" i="64" a="1"/>
  <c r="BN1508" i="64" s="1"/>
  <c r="BN1419" i="64" a="1"/>
  <c r="BN1419" i="64" s="1"/>
  <c r="BN1464" i="64" a="1"/>
  <c r="BN1464" i="64" s="1"/>
  <c r="BB670" i="64"/>
  <c r="BB674" i="64" s="1"/>
  <c r="BB666" i="64"/>
  <c r="BC661" i="64"/>
  <c r="BC665" i="64" s="1"/>
  <c r="BN673" i="64" a="1"/>
  <c r="BN673" i="64" s="1"/>
  <c r="BN669" i="64" a="1"/>
  <c r="BN669" i="64" s="1"/>
  <c r="BN663" i="64" a="1"/>
  <c r="BN663" i="64" s="1"/>
  <c r="BN664" i="64" s="1"/>
  <c r="BM20" i="864"/>
  <c r="BM89" i="861" s="1"/>
  <c r="BM90" i="861" s="1"/>
  <c r="BM33" i="863"/>
  <c r="BM17" i="863" s="1"/>
  <c r="BM29" i="861" s="1"/>
  <c r="BM21" i="863"/>
  <c r="BM44" i="863"/>
  <c r="BP2" i="64"/>
  <c r="BN4" i="64"/>
  <c r="BO7" i="64"/>
  <c r="BO3" i="64"/>
  <c r="BO1" i="64"/>
  <c r="AY529" i="64"/>
  <c r="AZ528" i="64"/>
  <c r="AY531" i="64"/>
  <c r="BB478" i="64"/>
  <c r="BC477" i="64"/>
  <c r="BB480" i="64"/>
  <c r="BP2" i="864"/>
  <c r="BN4" i="864"/>
  <c r="BN4" i="863"/>
  <c r="BO3" i="864"/>
  <c r="BO3" i="863"/>
  <c r="BO7" i="864"/>
  <c r="BO7" i="863"/>
  <c r="BO1" i="864"/>
  <c r="BO1" i="863"/>
  <c r="Z157" i="64"/>
  <c r="Z158" i="64" s="1"/>
  <c r="BP3" i="861"/>
  <c r="BO4" i="861"/>
  <c r="Z1126" i="64"/>
  <c r="Z1127" i="64" s="1"/>
  <c r="Y155" i="64"/>
  <c r="Y1109" i="64"/>
  <c r="Y1124" i="64"/>
  <c r="Y140" i="64"/>
  <c r="X375" i="64"/>
  <c r="X377" i="64" s="1"/>
  <c r="X1325" i="64"/>
  <c r="X1326" i="64" s="1"/>
  <c r="X1328" i="64" s="1"/>
  <c r="X1805" i="64"/>
  <c r="X1807" i="64" s="1"/>
  <c r="X1373" i="64"/>
  <c r="Y1375" i="64"/>
  <c r="X2220" i="64"/>
  <c r="X2222" i="64" s="1"/>
  <c r="Z1376" i="64"/>
  <c r="X1200" i="64"/>
  <c r="X1207" i="64" s="1"/>
  <c r="X1561" i="64"/>
  <c r="X1016" i="64"/>
  <c r="X2378" i="64"/>
  <c r="X2387" i="64" s="1"/>
  <c r="BG2388" i="64" s="1" a="1"/>
  <c r="BG2388" i="64" s="1"/>
  <c r="X425" i="64"/>
  <c r="X1156" i="64"/>
  <c r="X1268" i="64"/>
  <c r="X1275" i="64" s="1"/>
  <c r="X1123" i="64"/>
  <c r="X1108" i="64"/>
  <c r="X1975" i="64"/>
  <c r="X152" i="64"/>
  <c r="X137" i="64"/>
  <c r="X1119" i="64"/>
  <c r="X1104" i="64"/>
  <c r="W1973" i="64" a="1"/>
  <c r="W1973" i="64" s="1"/>
  <c r="W1806" i="64" a="1"/>
  <c r="W1806" i="64" s="1"/>
  <c r="W1199" i="64" a="1"/>
  <c r="W1199" i="64" s="1"/>
  <c r="W2379" i="64" a="1"/>
  <c r="W2379" i="64" s="1"/>
  <c r="W2221" i="64" a="1"/>
  <c r="W2221" i="64" s="1"/>
  <c r="W799" i="64" a="1"/>
  <c r="W799" i="64" s="1"/>
  <c r="W132" i="64" a="1"/>
  <c r="W132" i="64" s="1"/>
  <c r="W128" i="64" a="1"/>
  <c r="W128" i="64" s="1"/>
  <c r="W1113" i="64" a="1"/>
  <c r="W1113" i="64" s="1"/>
  <c r="W1101" i="64" a="1"/>
  <c r="W1101" i="64" s="1"/>
  <c r="W1099" i="64" a="1"/>
  <c r="W1099" i="64" s="1"/>
  <c r="W1084" i="64" a="1"/>
  <c r="W1084" i="64" s="1"/>
  <c r="W1092" i="64" s="1"/>
  <c r="W312" i="64" a="1"/>
  <c r="W312" i="64" s="1"/>
  <c r="W1639" i="64" a="1"/>
  <c r="W1639" i="64" s="1"/>
  <c r="W147" i="64" a="1"/>
  <c r="W147" i="64" s="1"/>
  <c r="W221" i="64" a="1"/>
  <c r="W221" i="64" s="1"/>
  <c r="W1974" i="64" a="1"/>
  <c r="W1974" i="64" s="1"/>
  <c r="W1804" i="64" a="1"/>
  <c r="W1804" i="64" s="1"/>
  <c r="W1560" i="64" a="1"/>
  <c r="W1560" i="64" s="1"/>
  <c r="W2219" i="64" a="1"/>
  <c r="W2219" i="64" s="1"/>
  <c r="W793" i="64" a="1"/>
  <c r="W793" i="64" s="1"/>
  <c r="W785" i="64" a="1"/>
  <c r="W785" i="64" s="1"/>
  <c r="W130" i="64" a="1"/>
  <c r="W130" i="64" s="1"/>
  <c r="W122" i="64" a="1"/>
  <c r="W122" i="64" s="1"/>
  <c r="W359" i="64" a="1"/>
  <c r="W359" i="64" s="1"/>
  <c r="W1116" i="64" a="1"/>
  <c r="W1116" i="64" s="1"/>
  <c r="W1081" i="64" a="1"/>
  <c r="W1081" i="64" s="1"/>
  <c r="W1089" i="64" s="1"/>
  <c r="W1098" i="64" a="1"/>
  <c r="W1098" i="64" s="1"/>
  <c r="W1397" i="64" a="1"/>
  <c r="W1397" i="64" s="1"/>
  <c r="W146" i="64" a="1"/>
  <c r="W146" i="64" s="1"/>
  <c r="W374" i="64" a="1"/>
  <c r="W374" i="64" s="1"/>
  <c r="W500" i="64" a="1"/>
  <c r="W500" i="64" s="1"/>
  <c r="W531" i="64" s="1"/>
  <c r="W424" i="64" a="1"/>
  <c r="W424" i="64" s="1"/>
  <c r="W1157" i="64" a="1"/>
  <c r="W1157" i="64" s="1"/>
  <c r="W782" i="64" a="1"/>
  <c r="W782" i="64" s="1"/>
  <c r="W129" i="64" a="1"/>
  <c r="W129" i="64" s="1"/>
  <c r="W121" i="64" a="1"/>
  <c r="W121" i="64" s="1"/>
  <c r="W1112" i="64" a="1"/>
  <c r="W1112" i="64" s="1"/>
  <c r="W376" i="64" a="1"/>
  <c r="W376" i="64" s="1"/>
  <c r="W1323" i="64" a="1"/>
  <c r="W1323" i="64" s="1"/>
  <c r="W144" i="64" a="1"/>
  <c r="W144" i="64" s="1"/>
  <c r="W120" i="64" a="1"/>
  <c r="W120" i="64" s="1"/>
  <c r="W1115" i="64" a="1"/>
  <c r="W1115" i="64" s="1"/>
  <c r="W1082" i="64" a="1"/>
  <c r="W1082" i="64" s="1"/>
  <c r="W1090" i="64" s="1"/>
  <c r="W344" i="64" a="1"/>
  <c r="W344" i="64" s="1"/>
  <c r="W325" i="64" a="1"/>
  <c r="W325" i="64" s="1"/>
  <c r="W1019" i="64" a="1"/>
  <c r="W1019" i="64" s="1"/>
  <c r="W131" i="64" a="1"/>
  <c r="W131" i="64" s="1"/>
  <c r="W1085" i="64" a="1"/>
  <c r="W1085" i="64" s="1"/>
  <c r="W1093" i="64" s="1"/>
  <c r="W449" i="64" a="1"/>
  <c r="W449" i="64" s="1"/>
  <c r="W480" i="64" s="1"/>
  <c r="W1267" i="64" a="1"/>
  <c r="W1267" i="64" s="1"/>
  <c r="W2572" i="64" a="1"/>
  <c r="W2572" i="64" s="1"/>
  <c r="W2579" i="64" s="1"/>
  <c r="W1324" i="64" a="1"/>
  <c r="W1324" i="64" s="1"/>
  <c r="W143" i="64" a="1"/>
  <c r="W143" i="64" s="1"/>
  <c r="W123" i="64" a="1"/>
  <c r="W123" i="64" s="1"/>
  <c r="W1114" i="64" a="1"/>
  <c r="W1114" i="64" s="1"/>
  <c r="W1083" i="64" a="1"/>
  <c r="W1083" i="64" s="1"/>
  <c r="W1091" i="64" s="1"/>
  <c r="W1372" i="64" a="1"/>
  <c r="W1372" i="64" s="1"/>
  <c r="W1057" i="64" a="1"/>
  <c r="W1057" i="64" s="1"/>
  <c r="W373" i="64" a="1"/>
  <c r="W373" i="64" s="1"/>
  <c r="W145" i="64" a="1"/>
  <c r="W145" i="64" s="1"/>
  <c r="W1100" i="64" a="1"/>
  <c r="W1100" i="64" s="1"/>
  <c r="W1023" i="64" a="1"/>
  <c r="W1023" i="64" s="1"/>
  <c r="W1015" i="64" a="1"/>
  <c r="W1015" i="64" s="1"/>
  <c r="W124" i="64" a="1"/>
  <c r="W124" i="64" s="1"/>
  <c r="W1327" i="64" a="1"/>
  <c r="W1327" i="64" s="1"/>
  <c r="W1097" i="64" a="1"/>
  <c r="W1097" i="64" s="1"/>
  <c r="Y1165" i="64"/>
  <c r="Y1170" i="64"/>
  <c r="AJ1171" i="64" s="1" a="1"/>
  <c r="AJ1171" i="64" s="1"/>
  <c r="X1121" i="64"/>
  <c r="X1106" i="64"/>
  <c r="X135" i="64"/>
  <c r="X150" i="64"/>
  <c r="X125" i="64"/>
  <c r="X136" i="64"/>
  <c r="X151" i="64"/>
  <c r="X138" i="64"/>
  <c r="X153" i="64"/>
  <c r="X154" i="64"/>
  <c r="X139" i="64"/>
  <c r="AV1978" i="64"/>
  <c r="Y1024" i="64"/>
  <c r="Y1020" i="64"/>
  <c r="X1120" i="64"/>
  <c r="X1105" i="64"/>
  <c r="X1122" i="64"/>
  <c r="X1107" i="64"/>
  <c r="V272" i="64"/>
  <c r="V275" i="64"/>
  <c r="V290" i="64"/>
  <c r="V292" i="64"/>
  <c r="V273" i="64"/>
  <c r="V291" i="64"/>
  <c r="V274" i="64"/>
  <c r="V293" i="64"/>
  <c r="V2608" i="64"/>
  <c r="BI82" i="861"/>
  <c r="BJ42" i="861"/>
  <c r="BI57" i="861"/>
  <c r="BL1966" i="64"/>
  <c r="BL1975" i="64" s="1"/>
  <c r="BH57" i="861"/>
  <c r="BK1978" i="64"/>
  <c r="BM1974" i="64" a="1"/>
  <c r="BM1974" i="64" s="1"/>
  <c r="BM1973" i="64" a="1"/>
  <c r="BM1973" i="64" s="1"/>
  <c r="BL1373" i="64"/>
  <c r="BL1805" i="64"/>
  <c r="BL1807" i="64" s="1"/>
  <c r="BM1804" i="64" a="1"/>
  <c r="BM1804" i="64" s="1"/>
  <c r="BM1806" i="64" a="1"/>
  <c r="BM1806" i="64" s="1"/>
  <c r="BL375" i="64"/>
  <c r="BL377" i="64" s="1"/>
  <c r="BM374" i="64" a="1"/>
  <c r="BM374" i="64" s="1"/>
  <c r="BM376" i="64" a="1"/>
  <c r="BM376" i="64" s="1"/>
  <c r="BM449" i="64" a="1"/>
  <c r="BM449" i="64" s="1"/>
  <c r="BM373" i="64" a="1"/>
  <c r="BM373" i="64" s="1"/>
  <c r="BM500" i="64" a="1"/>
  <c r="BM500" i="64" s="1"/>
  <c r="BL425" i="64"/>
  <c r="BL1561" i="64"/>
  <c r="BM1560" i="64" a="1"/>
  <c r="BM1560" i="64" s="1"/>
  <c r="BM424" i="64" a="1"/>
  <c r="BM424" i="64" s="1"/>
  <c r="BL1268" i="64"/>
  <c r="BL1200" i="64"/>
  <c r="BM1199" i="64" a="1"/>
  <c r="BM1199" i="64" s="1"/>
  <c r="BM1267" i="64" a="1"/>
  <c r="BM1267" i="64" s="1"/>
  <c r="BK1275" i="64"/>
  <c r="BL2378" i="64"/>
  <c r="BL2387" i="64" s="1"/>
  <c r="BL2388" i="64" s="1" a="1"/>
  <c r="BL2388" i="64" s="1"/>
  <c r="BM2379" i="64" a="1"/>
  <c r="BM2379" i="64" s="1"/>
  <c r="BY2409" i="64"/>
  <c r="BY2411" i="64" s="1"/>
  <c r="BL1156" i="64"/>
  <c r="BL2220" i="64"/>
  <c r="BL2222" i="64" s="1"/>
  <c r="BJ1171" i="64" a="1"/>
  <c r="BJ1171" i="64" s="1"/>
  <c r="BM2219" i="64" a="1"/>
  <c r="BM2219" i="64" s="1"/>
  <c r="BM1157" i="64" a="1"/>
  <c r="BM1157" i="64" s="1"/>
  <c r="BK1165" i="64"/>
  <c r="BK1170" i="64"/>
  <c r="BM1327" i="64" a="1"/>
  <c r="BM1327" i="64" s="1"/>
  <c r="BM2221" i="64" a="1"/>
  <c r="BM2221" i="64" s="1"/>
  <c r="BL1325" i="64"/>
  <c r="BL1326" i="64" s="1"/>
  <c r="BL1328" i="64" s="1"/>
  <c r="BM1323" i="64" a="1"/>
  <c r="BM1323" i="64" s="1"/>
  <c r="BM1324" i="64" a="1"/>
  <c r="BM1324" i="64" s="1"/>
  <c r="BM793" i="64" a="1"/>
  <c r="BM793" i="64" s="1"/>
  <c r="BM782" i="64" a="1"/>
  <c r="BM782" i="64" s="1"/>
  <c r="BM785" i="64" a="1"/>
  <c r="BM785" i="64" s="1"/>
  <c r="BM799" i="64" a="1"/>
  <c r="BM799" i="64" s="1"/>
  <c r="BL139" i="64"/>
  <c r="BL154" i="64"/>
  <c r="BM124" i="64" a="1"/>
  <c r="BM124" i="64" s="1"/>
  <c r="BM1639" i="64" a="1"/>
  <c r="BM1639" i="64" s="1"/>
  <c r="BK140" i="64"/>
  <c r="BL150" i="64"/>
  <c r="BL152" i="64"/>
  <c r="BL138" i="64"/>
  <c r="BL153" i="64"/>
  <c r="BL136" i="64"/>
  <c r="BL151" i="64"/>
  <c r="BL137" i="64"/>
  <c r="BL135" i="64"/>
  <c r="BM143" i="64" a="1"/>
  <c r="BM143" i="64" s="1"/>
  <c r="BM145" i="64" a="1"/>
  <c r="BM145" i="64" s="1"/>
  <c r="BM147" i="64" a="1"/>
  <c r="BM147" i="64" s="1"/>
  <c r="BM129" i="64" a="1"/>
  <c r="BM129" i="64" s="1"/>
  <c r="BM144" i="64" a="1"/>
  <c r="BM144" i="64" s="1"/>
  <c r="BM146" i="64" a="1"/>
  <c r="BM146" i="64" s="1"/>
  <c r="BM132" i="64" a="1"/>
  <c r="BM132" i="64" s="1"/>
  <c r="BM130" i="64" a="1"/>
  <c r="BM130" i="64" s="1"/>
  <c r="BM131" i="64" a="1"/>
  <c r="BM131" i="64" s="1"/>
  <c r="BM128" i="64" a="1"/>
  <c r="BM128" i="64" s="1"/>
  <c r="BI155" i="64"/>
  <c r="BH157" i="64"/>
  <c r="BM359" i="64" a="1"/>
  <c r="BM359" i="64" s="1"/>
  <c r="BM123" i="64" a="1"/>
  <c r="BM123" i="64" s="1"/>
  <c r="BM122" i="64" a="1"/>
  <c r="BM122" i="64" s="1"/>
  <c r="BM120" i="64" a="1"/>
  <c r="BM120" i="64" s="1"/>
  <c r="BM121" i="64" a="1"/>
  <c r="BM121" i="64" s="1"/>
  <c r="BL125" i="64"/>
  <c r="BG2433" i="64"/>
  <c r="BM1397" i="64" a="1"/>
  <c r="BM1397" i="64" s="1"/>
  <c r="BJ1126" i="64"/>
  <c r="BJ1127" i="64" s="1"/>
  <c r="BI1127" i="64"/>
  <c r="BK1124" i="64"/>
  <c r="BL1123" i="64"/>
  <c r="BL1122" i="64"/>
  <c r="BL1121" i="64"/>
  <c r="BL1120" i="64"/>
  <c r="BL1119" i="64"/>
  <c r="BM1114" i="64" a="1"/>
  <c r="BM1114" i="64" s="1"/>
  <c r="BM1113" i="64" a="1"/>
  <c r="BM1113" i="64" s="1"/>
  <c r="BM1115" i="64" a="1"/>
  <c r="BM1115" i="64" s="1"/>
  <c r="BM1116" i="64" a="1"/>
  <c r="BM1116" i="64" s="1"/>
  <c r="BM1112" i="64" a="1"/>
  <c r="BM1112" i="64" s="1"/>
  <c r="BK1109" i="64"/>
  <c r="BM1081" i="64" a="1"/>
  <c r="BM1081" i="64" s="1"/>
  <c r="BM1089" i="64" s="1"/>
  <c r="BM1082" i="64" a="1"/>
  <c r="BM1082" i="64" s="1"/>
  <c r="BM1090" i="64" s="1"/>
  <c r="BM1098" i="64" a="1"/>
  <c r="BM1098" i="64" s="1"/>
  <c r="BM1083" i="64" a="1"/>
  <c r="BM1083" i="64" s="1"/>
  <c r="BM1091" i="64" s="1"/>
  <c r="BM1084" i="64" a="1"/>
  <c r="BM1084" i="64" s="1"/>
  <c r="BM1092" i="64" s="1"/>
  <c r="BM1097" i="64" a="1"/>
  <c r="BM1097" i="64" s="1"/>
  <c r="BM1085" i="64" a="1"/>
  <c r="BM1085" i="64" s="1"/>
  <c r="BM1093" i="64" s="1"/>
  <c r="BM1099" i="64" a="1"/>
  <c r="BM1099" i="64" s="1"/>
  <c r="BM1100" i="64" a="1"/>
  <c r="BM1100" i="64" s="1"/>
  <c r="BM1101" i="64" a="1"/>
  <c r="BM1101" i="64" s="1"/>
  <c r="BL1108" i="64"/>
  <c r="BL1107" i="64"/>
  <c r="BL1106" i="64"/>
  <c r="BL1105" i="64"/>
  <c r="BL1104" i="64"/>
  <c r="BM221" i="64" a="1"/>
  <c r="BM221" i="64" s="1"/>
  <c r="BJ1376" i="64"/>
  <c r="BK1375" i="64"/>
  <c r="BM344" i="64" a="1"/>
  <c r="BM344" i="64" s="1"/>
  <c r="BM1372" i="64" a="1"/>
  <c r="BM1372" i="64" s="1"/>
  <c r="BM325" i="64" a="1"/>
  <c r="BM325" i="64" s="1"/>
  <c r="BM1057" i="64" a="1"/>
  <c r="BM1057" i="64" s="1"/>
  <c r="BM1023" i="64" a="1"/>
  <c r="BM1023" i="64" s="1"/>
  <c r="BM312" i="64" a="1"/>
  <c r="BM312" i="64" s="1"/>
  <c r="BK1020" i="64"/>
  <c r="BL1016" i="64"/>
  <c r="BL1024" i="64" s="1"/>
  <c r="BM1019" i="64" a="1"/>
  <c r="BM1019" i="64" s="1"/>
  <c r="BM1015" i="64" a="1"/>
  <c r="BM1015" i="64" s="1"/>
  <c r="BN272" i="64"/>
  <c r="BM51" i="863" a="1"/>
  <c r="BM51" i="863" s="1"/>
  <c r="BM49" i="863" a="1"/>
  <c r="BM49" i="863" s="1"/>
  <c r="BM53" i="863" a="1"/>
  <c r="BM53" i="863" s="1"/>
  <c r="BN18" i="864"/>
  <c r="BN17" i="864"/>
  <c r="BN16" i="864"/>
  <c r="BO19" i="864"/>
  <c r="BN43" i="863" a="1"/>
  <c r="BN43" i="863" s="1"/>
  <c r="BN41" i="863" a="1"/>
  <c r="BN41" i="863" s="1"/>
  <c r="BN39" i="863" a="1"/>
  <c r="BN39" i="863" s="1"/>
  <c r="BN40" i="863" a="1"/>
  <c r="BN40" i="863" s="1"/>
  <c r="BN42" i="863" a="1"/>
  <c r="BN42" i="863" s="1"/>
  <c r="BN32" i="863"/>
  <c r="BN29" i="863"/>
  <c r="BN30" i="863"/>
  <c r="BO2" i="863"/>
  <c r="BO31" i="863" s="1"/>
  <c r="BM34" i="863"/>
  <c r="BP7" i="861"/>
  <c r="BQ2" i="861"/>
  <c r="BP1" i="861"/>
  <c r="W294" i="64"/>
  <c r="X290" i="64"/>
  <c r="X291" i="64"/>
  <c r="X273" i="64"/>
  <c r="X274" i="64"/>
  <c r="X292" i="64"/>
  <c r="X275" i="64"/>
  <c r="X293" i="64"/>
  <c r="W276" i="64"/>
  <c r="BA3" i="860"/>
  <c r="BA4" i="860" s="1"/>
  <c r="BB2" i="860"/>
  <c r="BA1" i="860"/>
  <c r="BA7" i="860"/>
  <c r="W986" i="64" a="1"/>
  <c r="W986" i="64" s="1"/>
  <c r="W981" i="64" a="1"/>
  <c r="W981" i="64" s="1"/>
  <c r="W2705" i="64" a="1"/>
  <c r="W2705" i="64" s="1"/>
  <c r="W2706" i="64" a="1"/>
  <c r="W2706" i="64" s="1"/>
  <c r="W2707" i="64" a="1"/>
  <c r="W2707" i="64" s="1"/>
  <c r="W2709" i="64" a="1"/>
  <c r="W2709" i="64" s="1"/>
  <c r="W2711" i="64" a="1"/>
  <c r="W2711" i="64" s="1"/>
  <c r="W2712" i="64" a="1"/>
  <c r="W2712" i="64" s="1"/>
  <c r="W2713" i="64" a="1"/>
  <c r="W2713" i="64" s="1"/>
  <c r="W2708" i="64" a="1"/>
  <c r="W2708" i="64" s="1"/>
  <c r="W2710" i="64" a="1"/>
  <c r="W2710" i="64" s="1"/>
  <c r="W578" i="64" a="1"/>
  <c r="W578" i="64" s="1"/>
  <c r="W601" i="64" a="1"/>
  <c r="W601" i="64" s="1"/>
  <c r="W600" i="64" a="1"/>
  <c r="W600" i="64" s="1"/>
  <c r="W2880" i="64"/>
  <c r="W2914" i="64"/>
  <c r="W2797" i="64" a="1"/>
  <c r="W2797" i="64" s="1"/>
  <c r="W2817" i="64" a="1"/>
  <c r="W2817" i="64" s="1"/>
  <c r="BF2476" i="64"/>
  <c r="BG2474" i="64"/>
  <c r="W3172" i="64" a="1"/>
  <c r="W3172" i="64" s="1"/>
  <c r="BG2453" i="64"/>
  <c r="BG2455" i="64" s="1"/>
  <c r="W2345" i="64" a="1"/>
  <c r="W2345" i="64" s="1"/>
  <c r="W2344" i="64" a="1"/>
  <c r="W2344" i="64" s="1"/>
  <c r="W2335" i="64" a="1"/>
  <c r="W2335" i="64" s="1"/>
  <c r="W2336" i="64" a="1"/>
  <c r="W2336" i="64" s="1"/>
  <c r="W2326" i="64" a="1"/>
  <c r="W2326" i="64" s="1"/>
  <c r="W2327" i="64" a="1"/>
  <c r="W2327" i="64" s="1"/>
  <c r="W2859" i="64" a="1"/>
  <c r="W2859" i="64" s="1"/>
  <c r="X2608" i="64"/>
  <c r="Y1376" i="64" a="1"/>
  <c r="BM1373" i="64" a="1"/>
  <c r="X2880" i="64" a="1"/>
  <c r="W1156" i="64" a="1"/>
  <c r="X1375" i="64" a="1"/>
  <c r="W2818" i="64" a="1"/>
  <c r="BN1420" i="64"/>
  <c r="BN1443" i="64"/>
  <c r="W2796" i="64" a="1"/>
  <c r="W1373" i="64" a="1"/>
  <c r="X2914" i="64" a="1"/>
  <c r="W1805" i="64" a="1"/>
  <c r="W2860" i="64" a="1"/>
  <c r="BM1398" i="64"/>
  <c r="BM1200" i="64" a="1"/>
  <c r="V2914" i="64" a="1"/>
  <c r="BN1509" i="64"/>
  <c r="BN1487" i="64"/>
  <c r="BK1376" i="64" a="1"/>
  <c r="W2378" i="64" a="1"/>
  <c r="BL1375" i="64" a="1"/>
  <c r="W2220" i="64" a="1"/>
  <c r="V2880" i="64" a="1"/>
  <c r="BM2378" i="64" a="1"/>
  <c r="W1200" i="64" a="1"/>
  <c r="BM1805" i="64" a="1"/>
  <c r="BN1532" i="64"/>
  <c r="W1016" i="64" a="1"/>
  <c r="W1398" i="64"/>
  <c r="W1561" i="64" a="1"/>
  <c r="W425" i="64" a="1"/>
  <c r="BM1268" i="64" a="1"/>
  <c r="W982" i="64" a="1"/>
  <c r="W602" i="64" a="1"/>
  <c r="BM1016" i="64" a="1"/>
  <c r="W2332" i="64" a="1"/>
  <c r="BM1561" i="64" a="1"/>
  <c r="W2331" i="64" a="1"/>
  <c r="BM425" i="64" a="1"/>
  <c r="BM2220" i="64" a="1"/>
  <c r="BM1156" i="64" a="1"/>
  <c r="W1268" i="64" a="1"/>
  <c r="BN1465" i="64"/>
  <c r="BO2838" i="64" l="1" a="1"/>
  <c r="BO2838" i="64" s="1"/>
  <c r="BO2839" i="64" a="1"/>
  <c r="BO2839" i="64" s="1"/>
  <c r="BN2840" i="64"/>
  <c r="BO53" i="64" a="1"/>
  <c r="BO53" i="64" s="1"/>
  <c r="BO51" i="64" a="1"/>
  <c r="BO51" i="64" s="1"/>
  <c r="BO52" i="64" a="1"/>
  <c r="BO52" i="64" s="1"/>
  <c r="BO50" i="64" s="1" a="1"/>
  <c r="BO50" i="64" s="1"/>
  <c r="BO3310" i="64" a="1"/>
  <c r="BO3310" i="64" s="1"/>
  <c r="BO3289" i="64" a="1"/>
  <c r="BO3289" i="64" s="1"/>
  <c r="AQ20" i="861"/>
  <c r="BO1441" i="64" a="1"/>
  <c r="BO1441" i="64" s="1"/>
  <c r="BO1442" i="64" a="1"/>
  <c r="BO1442" i="64" s="1"/>
  <c r="BO1530" i="64" a="1"/>
  <c r="BO1530" i="64" s="1"/>
  <c r="BO1531" i="64" a="1"/>
  <c r="BO1531" i="64" s="1"/>
  <c r="BO1486" i="64" a="1"/>
  <c r="BO1486" i="64" s="1"/>
  <c r="BO1508" i="64" a="1"/>
  <c r="BO1508" i="64" s="1"/>
  <c r="BO1419" i="64" a="1"/>
  <c r="BO1419" i="64" s="1"/>
  <c r="BO1464" i="64" a="1"/>
  <c r="BO1464" i="64" s="1"/>
  <c r="BN20" i="864"/>
  <c r="BN89" i="861" s="1"/>
  <c r="BN90" i="861" s="1"/>
  <c r="BO673" i="64" a="1"/>
  <c r="BO673" i="64" s="1"/>
  <c r="BO669" i="64" a="1"/>
  <c r="BO669" i="64" s="1"/>
  <c r="BO663" i="64" a="1"/>
  <c r="BO663" i="64" s="1"/>
  <c r="BO664" i="64" s="1"/>
  <c r="BD661" i="64"/>
  <c r="BD665" i="64" s="1"/>
  <c r="BC666" i="64"/>
  <c r="BC670" i="64"/>
  <c r="BC674" i="64" s="1"/>
  <c r="BN21" i="863"/>
  <c r="BN33" i="863"/>
  <c r="BN17" i="863" s="1"/>
  <c r="BN29" i="861" s="1"/>
  <c r="BN44" i="863"/>
  <c r="BO4" i="64"/>
  <c r="BP3" i="64"/>
  <c r="BP7" i="64"/>
  <c r="BP1" i="64"/>
  <c r="BQ2" i="64"/>
  <c r="BC478" i="64"/>
  <c r="BD477" i="64"/>
  <c r="BC480" i="64"/>
  <c r="BA528" i="64"/>
  <c r="AZ529" i="64"/>
  <c r="AZ531" i="64"/>
  <c r="BQ2" i="864"/>
  <c r="BP1" i="864"/>
  <c r="BP1" i="863"/>
  <c r="BO4" i="864"/>
  <c r="BO4" i="863"/>
  <c r="BP7" i="864"/>
  <c r="BP7" i="863"/>
  <c r="BP3" i="863"/>
  <c r="BP3" i="864"/>
  <c r="Y157" i="64"/>
  <c r="Y158" i="64" s="1"/>
  <c r="BQ3" i="861"/>
  <c r="BP4" i="861"/>
  <c r="Y1126" i="64"/>
  <c r="Y1127" i="64" s="1"/>
  <c r="V294" i="64"/>
  <c r="V276" i="64"/>
  <c r="X1124" i="64"/>
  <c r="X155" i="64"/>
  <c r="X140" i="64"/>
  <c r="X1109" i="64"/>
  <c r="W375" i="64"/>
  <c r="W377" i="64" s="1"/>
  <c r="W1325" i="64"/>
  <c r="W1326" i="64" s="1"/>
  <c r="W1328" i="64" s="1"/>
  <c r="W425" i="64"/>
  <c r="W1016" i="64"/>
  <c r="V2880" i="64"/>
  <c r="V2914" i="64"/>
  <c r="W2220" i="64"/>
  <c r="W2222" i="64" s="1"/>
  <c r="Y1376" i="64"/>
  <c r="W1268" i="64"/>
  <c r="W1275" i="64" s="1"/>
  <c r="W1561" i="64"/>
  <c r="W2378" i="64"/>
  <c r="W2387" i="64" s="1"/>
  <c r="BF2388" i="64" s="1" a="1"/>
  <c r="BF2388" i="64" s="1"/>
  <c r="X1375" i="64"/>
  <c r="W1373" i="64"/>
  <c r="W1156" i="64"/>
  <c r="W1805" i="64"/>
  <c r="W1807" i="64" s="1"/>
  <c r="W1200" i="64"/>
  <c r="W1207" i="64" s="1"/>
  <c r="W154" i="64"/>
  <c r="W139" i="64"/>
  <c r="W1121" i="64"/>
  <c r="W1106" i="64"/>
  <c r="W1123" i="64"/>
  <c r="W1108" i="64"/>
  <c r="AU1978" i="64"/>
  <c r="X1024" i="64"/>
  <c r="X1020" i="64"/>
  <c r="U272" i="64"/>
  <c r="U290" i="64"/>
  <c r="U273" i="64"/>
  <c r="U274" i="64"/>
  <c r="U292" i="64"/>
  <c r="U2608" i="64"/>
  <c r="U275" i="64"/>
  <c r="U291" i="64"/>
  <c r="U293" i="64"/>
  <c r="W137" i="64"/>
  <c r="W152" i="64"/>
  <c r="W1975" i="64"/>
  <c r="W153" i="64"/>
  <c r="W138" i="64"/>
  <c r="V374" i="64" a="1"/>
  <c r="V374" i="64" s="1"/>
  <c r="V424" i="64" a="1"/>
  <c r="V424" i="64" s="1"/>
  <c r="V2379" i="64" a="1"/>
  <c r="V2379" i="64" s="1"/>
  <c r="V130" i="64" a="1"/>
  <c r="V130" i="64" s="1"/>
  <c r="V1116" i="64" a="1"/>
  <c r="V1116" i="64" s="1"/>
  <c r="V1082" i="64" a="1"/>
  <c r="V1082" i="64" s="1"/>
  <c r="V1090" i="64" s="1"/>
  <c r="V1023" i="64" a="1"/>
  <c r="V1023" i="64" s="1"/>
  <c r="V1267" i="64" a="1"/>
  <c r="V1267" i="64" s="1"/>
  <c r="V1323" i="64" a="1"/>
  <c r="V1323" i="64" s="1"/>
  <c r="V129" i="64" a="1"/>
  <c r="V129" i="64" s="1"/>
  <c r="V122" i="64" a="1"/>
  <c r="V122" i="64" s="1"/>
  <c r="V1112" i="64" a="1"/>
  <c r="V1112" i="64" s="1"/>
  <c r="V1083" i="64" a="1"/>
  <c r="V1083" i="64" s="1"/>
  <c r="V1091" i="64" s="1"/>
  <c r="V312" i="64" a="1"/>
  <c r="V312" i="64" s="1"/>
  <c r="V449" i="64" a="1"/>
  <c r="V449" i="64" s="1"/>
  <c r="V480" i="64" s="1"/>
  <c r="V1324" i="64" a="1"/>
  <c r="V1324" i="64" s="1"/>
  <c r="V124" i="64" a="1"/>
  <c r="V124" i="64" s="1"/>
  <c r="V144" i="64" a="1"/>
  <c r="V144" i="64" s="1"/>
  <c r="V121" i="64" a="1"/>
  <c r="V121" i="64" s="1"/>
  <c r="V1115" i="64" a="1"/>
  <c r="V1115" i="64" s="1"/>
  <c r="V1084" i="64" a="1"/>
  <c r="V1084" i="64" s="1"/>
  <c r="V1092" i="64" s="1"/>
  <c r="V344" i="64" a="1"/>
  <c r="V344" i="64" s="1"/>
  <c r="V1019" i="64" a="1"/>
  <c r="V1019" i="64" s="1"/>
  <c r="V146" i="64" a="1"/>
  <c r="V146" i="64" s="1"/>
  <c r="V1560" i="64" a="1"/>
  <c r="V1560" i="64" s="1"/>
  <c r="V132" i="64" a="1"/>
  <c r="V132" i="64" s="1"/>
  <c r="V221" i="64" a="1"/>
  <c r="V221" i="64" s="1"/>
  <c r="V1973" i="64" a="1"/>
  <c r="V1973" i="64" s="1"/>
  <c r="V373" i="64" a="1"/>
  <c r="V373" i="64" s="1"/>
  <c r="V793" i="64" a="1"/>
  <c r="V793" i="64" s="1"/>
  <c r="V1639" i="64" a="1"/>
  <c r="V1639" i="64" s="1"/>
  <c r="V143" i="64" a="1"/>
  <c r="V143" i="64" s="1"/>
  <c r="V120" i="64" a="1"/>
  <c r="V120" i="64" s="1"/>
  <c r="V1114" i="64" a="1"/>
  <c r="V1114" i="64" s="1"/>
  <c r="V1085" i="64" a="1"/>
  <c r="V1085" i="64" s="1"/>
  <c r="V1093" i="64" s="1"/>
  <c r="V1372" i="64" a="1"/>
  <c r="V1372" i="64" s="1"/>
  <c r="V1015" i="64" a="1"/>
  <c r="V1015" i="64" s="1"/>
  <c r="V1804" i="64" a="1"/>
  <c r="V1804" i="64" s="1"/>
  <c r="V799" i="64" a="1"/>
  <c r="V799" i="64" s="1"/>
  <c r="V1081" i="64" a="1"/>
  <c r="V1081" i="64" s="1"/>
  <c r="V1089" i="64" s="1"/>
  <c r="V1113" i="64" a="1"/>
  <c r="V1113" i="64" s="1"/>
  <c r="V1974" i="64" a="1"/>
  <c r="V1974" i="64" s="1"/>
  <c r="V500" i="64" a="1"/>
  <c r="V500" i="64" s="1"/>
  <c r="V531" i="64" s="1"/>
  <c r="V1199" i="64" a="1"/>
  <c r="V1199" i="64" s="1"/>
  <c r="V1157" i="64" a="1"/>
  <c r="V1157" i="64" s="1"/>
  <c r="V782" i="64" a="1"/>
  <c r="V782" i="64" s="1"/>
  <c r="V131" i="64" a="1"/>
  <c r="V131" i="64" s="1"/>
  <c r="V123" i="64" a="1"/>
  <c r="V123" i="64" s="1"/>
  <c r="V1097" i="64" a="1"/>
  <c r="V1097" i="64" s="1"/>
  <c r="V1099" i="64" a="1"/>
  <c r="V1099" i="64" s="1"/>
  <c r="V325" i="64" a="1"/>
  <c r="V325" i="64" s="1"/>
  <c r="V1327" i="64" a="1"/>
  <c r="V1327" i="64" s="1"/>
  <c r="V1397" i="64" a="1"/>
  <c r="V1397" i="64" s="1"/>
  <c r="V128" i="64" a="1"/>
  <c r="V128" i="64" s="1"/>
  <c r="V1806" i="64" a="1"/>
  <c r="V1806" i="64" s="1"/>
  <c r="V2219" i="64" a="1"/>
  <c r="V2219" i="64" s="1"/>
  <c r="V785" i="64" a="1"/>
  <c r="V785" i="64" s="1"/>
  <c r="V145" i="64" a="1"/>
  <c r="V145" i="64" s="1"/>
  <c r="V359" i="64" a="1"/>
  <c r="V359" i="64" s="1"/>
  <c r="V1101" i="64" a="1"/>
  <c r="V1101" i="64" s="1"/>
  <c r="V1100" i="64" a="1"/>
  <c r="V1100" i="64" s="1"/>
  <c r="V1057" i="64" a="1"/>
  <c r="V1057" i="64" s="1"/>
  <c r="V2572" i="64" a="1"/>
  <c r="V2572" i="64" s="1"/>
  <c r="V2579" i="64" s="1"/>
  <c r="V147" i="64" a="1"/>
  <c r="V147" i="64" s="1"/>
  <c r="V376" i="64" a="1"/>
  <c r="V376" i="64" s="1"/>
  <c r="V2221" i="64" a="1"/>
  <c r="V2221" i="64" s="1"/>
  <c r="V1098" i="64" a="1"/>
  <c r="V1098" i="64" s="1"/>
  <c r="V2709" i="64" a="1"/>
  <c r="V2709" i="64" s="1"/>
  <c r="V986" i="64" a="1"/>
  <c r="V986" i="64" s="1"/>
  <c r="V981" i="64" a="1"/>
  <c r="V981" i="64" s="1"/>
  <c r="V2712" i="64" a="1"/>
  <c r="V2712" i="64" s="1"/>
  <c r="V578" i="64" a="1"/>
  <c r="V578" i="64" s="1"/>
  <c r="V2817" i="64" a="1"/>
  <c r="V2817" i="64" s="1"/>
  <c r="V2859" i="64" a="1"/>
  <c r="V2859" i="64" s="1"/>
  <c r="V2713" i="64" a="1"/>
  <c r="V2713" i="64" s="1"/>
  <c r="V2326" i="64" a="1"/>
  <c r="V2326" i="64" s="1"/>
  <c r="V2706" i="64" a="1"/>
  <c r="V2706" i="64" s="1"/>
  <c r="V2327" i="64" a="1"/>
  <c r="V2327" i="64" s="1"/>
  <c r="V2345" i="64" a="1"/>
  <c r="V2345" i="64" s="1"/>
  <c r="V2705" i="64" a="1"/>
  <c r="V2705" i="64" s="1"/>
  <c r="V2710" i="64" a="1"/>
  <c r="V2710" i="64" s="1"/>
  <c r="V2344" i="64" a="1"/>
  <c r="V2344" i="64" s="1"/>
  <c r="V600" i="64" a="1"/>
  <c r="V600" i="64" s="1"/>
  <c r="V2711" i="64" a="1"/>
  <c r="V2711" i="64" s="1"/>
  <c r="V2707" i="64" a="1"/>
  <c r="V2707" i="64" s="1"/>
  <c r="V3172" i="64" a="1"/>
  <c r="V3172" i="64" s="1"/>
  <c r="V2335" i="64" a="1"/>
  <c r="V2335" i="64" s="1"/>
  <c r="V2708" i="64" a="1"/>
  <c r="V2708" i="64" s="1"/>
  <c r="V2336" i="64" a="1"/>
  <c r="V2336" i="64" s="1"/>
  <c r="V601" i="64" a="1"/>
  <c r="V601" i="64" s="1"/>
  <c r="V2797" i="64" a="1"/>
  <c r="V2797" i="64" s="1"/>
  <c r="W136" i="64"/>
  <c r="W151" i="64"/>
  <c r="W1120" i="64"/>
  <c r="W1105" i="64"/>
  <c r="W1122" i="64"/>
  <c r="W1107" i="64"/>
  <c r="X1170" i="64"/>
  <c r="AI1171" i="64" s="1" a="1"/>
  <c r="AI1171" i="64" s="1"/>
  <c r="X1165" i="64"/>
  <c r="W1119" i="64"/>
  <c r="W1104" i="64"/>
  <c r="W135" i="64"/>
  <c r="W150" i="64"/>
  <c r="W125" i="64"/>
  <c r="BJ82" i="861"/>
  <c r="BJ57" i="861"/>
  <c r="BK42" i="861"/>
  <c r="BM1966" i="64"/>
  <c r="BM1975" i="64" s="1"/>
  <c r="BM1978" i="64" s="1"/>
  <c r="BL1978" i="64"/>
  <c r="BN1974" i="64" a="1"/>
  <c r="BN1974" i="64" s="1"/>
  <c r="BN1973" i="64" a="1"/>
  <c r="BN1973" i="64" s="1"/>
  <c r="BM1373" i="64"/>
  <c r="BM1805" i="64"/>
  <c r="BM1807" i="64" s="1"/>
  <c r="BN1806" i="64" a="1"/>
  <c r="BN1806" i="64" s="1"/>
  <c r="BN1804" i="64" a="1"/>
  <c r="BN1804" i="64" s="1"/>
  <c r="BN374" i="64" a="1"/>
  <c r="BN374" i="64" s="1"/>
  <c r="BN376" i="64" a="1"/>
  <c r="BN376" i="64" s="1"/>
  <c r="BM375" i="64"/>
  <c r="BM377" i="64" s="1"/>
  <c r="BN449" i="64" a="1"/>
  <c r="BN449" i="64" s="1"/>
  <c r="BN373" i="64" a="1"/>
  <c r="BN373" i="64" s="1"/>
  <c r="BN500" i="64" a="1"/>
  <c r="BN500" i="64" s="1"/>
  <c r="BM425" i="64"/>
  <c r="BM1561" i="64"/>
  <c r="BN424" i="64" a="1"/>
  <c r="BN424" i="64" s="1"/>
  <c r="BN1560" i="64" a="1"/>
  <c r="BN1560" i="64" s="1"/>
  <c r="BM1268" i="64"/>
  <c r="BM1200" i="64"/>
  <c r="BL1275" i="64"/>
  <c r="BN1199" i="64" a="1"/>
  <c r="BN1199" i="64" s="1"/>
  <c r="BN1267" i="64" a="1"/>
  <c r="BN1267" i="64" s="1"/>
  <c r="BM2378" i="64"/>
  <c r="BM2387" i="64" s="1"/>
  <c r="BM2388" i="64" s="1" a="1"/>
  <c r="BM2388" i="64" s="1"/>
  <c r="BN2379" i="64" a="1"/>
  <c r="BN2379" i="64" s="1"/>
  <c r="BZ2409" i="64"/>
  <c r="BZ2411" i="64" s="1"/>
  <c r="BM1156" i="64"/>
  <c r="BM2220" i="64"/>
  <c r="BM2222" i="64" s="1"/>
  <c r="BK1171" i="64" a="1"/>
  <c r="BK1171" i="64" s="1"/>
  <c r="BN2219" i="64" a="1"/>
  <c r="BN2219" i="64" s="1"/>
  <c r="BN1157" i="64" a="1"/>
  <c r="BN1157" i="64" s="1"/>
  <c r="BL1165" i="64"/>
  <c r="BL1170" i="64"/>
  <c r="BN1327" i="64" a="1"/>
  <c r="BN1327" i="64" s="1"/>
  <c r="BN2221" i="64" a="1"/>
  <c r="BN2221" i="64" s="1"/>
  <c r="BM1325" i="64"/>
  <c r="BM1326" i="64" s="1"/>
  <c r="BM1328" i="64" s="1"/>
  <c r="BN1323" i="64" a="1"/>
  <c r="BN1323" i="64" s="1"/>
  <c r="BN1324" i="64" a="1"/>
  <c r="BN1324" i="64" s="1"/>
  <c r="BM154" i="64"/>
  <c r="BN793" i="64" a="1"/>
  <c r="BN793" i="64" s="1"/>
  <c r="BN782" i="64" a="1"/>
  <c r="BN782" i="64" s="1"/>
  <c r="BN785" i="64" a="1"/>
  <c r="BN785" i="64" s="1"/>
  <c r="BN799" i="64" a="1"/>
  <c r="BN799" i="64" s="1"/>
  <c r="BM139" i="64"/>
  <c r="BN124" i="64" a="1"/>
  <c r="BN124" i="64" s="1"/>
  <c r="BN1639" i="64" a="1"/>
  <c r="BN1639" i="64" s="1"/>
  <c r="BM150" i="64"/>
  <c r="BM136" i="64"/>
  <c r="BM151" i="64"/>
  <c r="BM152" i="64"/>
  <c r="BM153" i="64"/>
  <c r="BH158" i="64"/>
  <c r="BM135" i="64"/>
  <c r="BM137" i="64"/>
  <c r="BM138" i="64"/>
  <c r="BL140" i="64"/>
  <c r="BI157" i="64"/>
  <c r="BI158" i="64" s="1"/>
  <c r="BN143" i="64" a="1"/>
  <c r="BN143" i="64" s="1"/>
  <c r="BN145" i="64" a="1"/>
  <c r="BN145" i="64" s="1"/>
  <c r="BN147" i="64" a="1"/>
  <c r="BN147" i="64" s="1"/>
  <c r="BN144" i="64" a="1"/>
  <c r="BN144" i="64" s="1"/>
  <c r="BN129" i="64" a="1"/>
  <c r="BN129" i="64" s="1"/>
  <c r="BN146" i="64" a="1"/>
  <c r="BN146" i="64" s="1"/>
  <c r="BN132" i="64" a="1"/>
  <c r="BN132" i="64" s="1"/>
  <c r="BN130" i="64" a="1"/>
  <c r="BN130" i="64" s="1"/>
  <c r="BN131" i="64" a="1"/>
  <c r="BN131" i="64" s="1"/>
  <c r="BN128" i="64" a="1"/>
  <c r="BN128" i="64" s="1"/>
  <c r="BJ155" i="64"/>
  <c r="BH2433" i="64"/>
  <c r="BM125" i="64"/>
  <c r="BN359" i="64" a="1"/>
  <c r="BN359" i="64" s="1"/>
  <c r="BN123" i="64" a="1"/>
  <c r="BN123" i="64" s="1"/>
  <c r="BN122" i="64" a="1"/>
  <c r="BN122" i="64" s="1"/>
  <c r="BN121" i="64" a="1"/>
  <c r="BN121" i="64" s="1"/>
  <c r="BN120" i="64" a="1"/>
  <c r="BN120" i="64" s="1"/>
  <c r="BN1397" i="64" a="1"/>
  <c r="BN1397" i="64" s="1"/>
  <c r="BK1126" i="64"/>
  <c r="BL1124" i="64"/>
  <c r="BM1122" i="64"/>
  <c r="BM1121" i="64"/>
  <c r="BM1119" i="64"/>
  <c r="BM1123" i="64"/>
  <c r="BM1120" i="64"/>
  <c r="BN1114" i="64" a="1"/>
  <c r="BN1114" i="64" s="1"/>
  <c r="BN1115" i="64" a="1"/>
  <c r="BN1115" i="64" s="1"/>
  <c r="BN1116" i="64" a="1"/>
  <c r="BN1116" i="64" s="1"/>
  <c r="BN1112" i="64" a="1"/>
  <c r="BN1112" i="64" s="1"/>
  <c r="BN1113" i="64" a="1"/>
  <c r="BN1113" i="64" s="1"/>
  <c r="BL1109" i="64"/>
  <c r="BM1108" i="64"/>
  <c r="BN1081" i="64" a="1"/>
  <c r="BN1081" i="64" s="1"/>
  <c r="BN1089" i="64" s="1"/>
  <c r="BN1082" i="64" a="1"/>
  <c r="BN1082" i="64" s="1"/>
  <c r="BN1090" i="64" s="1"/>
  <c r="BN1098" i="64" a="1"/>
  <c r="BN1098" i="64" s="1"/>
  <c r="BN1097" i="64" a="1"/>
  <c r="BN1097" i="64" s="1"/>
  <c r="BN1083" i="64" a="1"/>
  <c r="BN1083" i="64" s="1"/>
  <c r="BN1091" i="64" s="1"/>
  <c r="BN1084" i="64" a="1"/>
  <c r="BN1084" i="64" s="1"/>
  <c r="BN1092" i="64" s="1"/>
  <c r="BN1085" i="64" a="1"/>
  <c r="BN1085" i="64" s="1"/>
  <c r="BN1093" i="64" s="1"/>
  <c r="BN1099" i="64" a="1"/>
  <c r="BN1099" i="64" s="1"/>
  <c r="BN1100" i="64" a="1"/>
  <c r="BN1100" i="64" s="1"/>
  <c r="BN1101" i="64" a="1"/>
  <c r="BN1101" i="64" s="1"/>
  <c r="BM1107" i="64"/>
  <c r="BM1106" i="64"/>
  <c r="BM1105" i="64"/>
  <c r="BM1104" i="64"/>
  <c r="BN221" i="64" a="1"/>
  <c r="BN221" i="64" s="1"/>
  <c r="BK1376" i="64"/>
  <c r="BL1375" i="64"/>
  <c r="BN344" i="64" a="1"/>
  <c r="BN344" i="64" s="1"/>
  <c r="BN1372" i="64" a="1"/>
  <c r="BN1372" i="64" s="1"/>
  <c r="BN325" i="64" a="1"/>
  <c r="BN325" i="64" s="1"/>
  <c r="BN1057" i="64" a="1"/>
  <c r="BN1057" i="64" s="1"/>
  <c r="BN1023" i="64" a="1"/>
  <c r="BN1023" i="64" s="1"/>
  <c r="BN312" i="64" a="1"/>
  <c r="BN312" i="64" s="1"/>
  <c r="BL1020" i="64"/>
  <c r="BM1016" i="64"/>
  <c r="BM1024" i="64" s="1"/>
  <c r="BN1019" i="64" a="1"/>
  <c r="BN1019" i="64" s="1"/>
  <c r="BN1015" i="64" a="1"/>
  <c r="BN1015" i="64" s="1"/>
  <c r="BO272" i="64"/>
  <c r="BN51" i="863" a="1"/>
  <c r="BN51" i="863" s="1"/>
  <c r="BN49" i="863" a="1"/>
  <c r="BN49" i="863" s="1"/>
  <c r="BN53" i="863" a="1"/>
  <c r="BN53" i="863" s="1"/>
  <c r="BO43" i="863" a="1"/>
  <c r="BO43" i="863" s="1"/>
  <c r="BO42" i="863" a="1"/>
  <c r="BO42" i="863" s="1"/>
  <c r="BO30" i="863"/>
  <c r="BO39" i="863" a="1"/>
  <c r="BO39" i="863" s="1"/>
  <c r="BO40" i="863" a="1"/>
  <c r="BO40" i="863" s="1"/>
  <c r="BO41" i="863" a="1"/>
  <c r="BO41" i="863" s="1"/>
  <c r="BO29" i="863"/>
  <c r="BP2" i="863"/>
  <c r="BP31" i="863" s="1"/>
  <c r="BO32" i="863"/>
  <c r="BR2" i="861"/>
  <c r="BQ1" i="861"/>
  <c r="BQ7" i="861"/>
  <c r="BN34" i="863"/>
  <c r="BO18" i="864"/>
  <c r="BO17" i="864"/>
  <c r="BO16" i="864"/>
  <c r="BP19" i="864"/>
  <c r="X294" i="64"/>
  <c r="Y290" i="64"/>
  <c r="Y273" i="64"/>
  <c r="Y291" i="64"/>
  <c r="Y292" i="64"/>
  <c r="Y274" i="64"/>
  <c r="Y293" i="64"/>
  <c r="Y275" i="64"/>
  <c r="X276" i="64"/>
  <c r="BB7" i="860"/>
  <c r="BB3" i="860"/>
  <c r="BB4" i="860" s="1"/>
  <c r="BC2" i="860"/>
  <c r="BB1" i="860"/>
  <c r="X981" i="64" a="1"/>
  <c r="X981" i="64" s="1"/>
  <c r="W982" i="64"/>
  <c r="W992" i="64" s="1"/>
  <c r="X986" i="64" a="1"/>
  <c r="X986" i="64" s="1"/>
  <c r="W602" i="64"/>
  <c r="X2711" i="64" a="1"/>
  <c r="X2711" i="64" s="1"/>
  <c r="X2705" i="64" a="1"/>
  <c r="X2705" i="64" s="1"/>
  <c r="X2706" i="64" a="1"/>
  <c r="X2706" i="64" s="1"/>
  <c r="X2709" i="64" a="1"/>
  <c r="X2709" i="64" s="1"/>
  <c r="X2707" i="64" a="1"/>
  <c r="X2707" i="64" s="1"/>
  <c r="X2712" i="64" a="1"/>
  <c r="X2712" i="64" s="1"/>
  <c r="X2713" i="64" a="1"/>
  <c r="X2713" i="64" s="1"/>
  <c r="X2708" i="64" a="1"/>
  <c r="X2708" i="64" s="1"/>
  <c r="X2710" i="64" a="1"/>
  <c r="X2710" i="64" s="1"/>
  <c r="W2714" i="64"/>
  <c r="X578" i="64" a="1"/>
  <c r="X578" i="64" s="1"/>
  <c r="X601" i="64" a="1"/>
  <c r="X601" i="64" s="1"/>
  <c r="X600" i="64" a="1"/>
  <c r="X600" i="64" s="1"/>
  <c r="X2914" i="64"/>
  <c r="X2880" i="64"/>
  <c r="W2818" i="64"/>
  <c r="W2796" i="64"/>
  <c r="X2797" i="64" a="1"/>
  <c r="X2797" i="64" s="1"/>
  <c r="X2817" i="64" a="1"/>
  <c r="X2817" i="64" s="1"/>
  <c r="BG2476" i="64"/>
  <c r="BH2474" i="64"/>
  <c r="BH2453" i="64"/>
  <c r="BH2455" i="64" s="1"/>
  <c r="X3172" i="64" a="1"/>
  <c r="X3172" i="64" s="1"/>
  <c r="X2344" i="64" a="1"/>
  <c r="X2344" i="64" s="1"/>
  <c r="X2345" i="64" a="1"/>
  <c r="X2345" i="64" s="1"/>
  <c r="X2336" i="64" a="1"/>
  <c r="X2336" i="64" s="1"/>
  <c r="X2335" i="64" a="1"/>
  <c r="X2335" i="64" s="1"/>
  <c r="W2332" i="64"/>
  <c r="W2331" i="64"/>
  <c r="X2326" i="64" a="1"/>
  <c r="X2326" i="64" s="1"/>
  <c r="X2327" i="64" a="1"/>
  <c r="X2327" i="64" s="1"/>
  <c r="W2860" i="64"/>
  <c r="X2859" i="64" a="1"/>
  <c r="X2859" i="64" s="1"/>
  <c r="V2254" i="64" a="1"/>
  <c r="V2254" i="64" s="1"/>
  <c r="W577" i="64" a="1"/>
  <c r="W577" i="64" s="1"/>
  <c r="U577" i="64" a="1"/>
  <c r="U577" i="64" s="1"/>
  <c r="W882" i="64" a="1"/>
  <c r="W882" i="64" s="1"/>
  <c r="W1349" i="64" a="1"/>
  <c r="W1349" i="64" s="1"/>
  <c r="U72" i="64" a="1"/>
  <c r="U72" i="64" s="1"/>
  <c r="W68" i="64" a="1"/>
  <c r="W68" i="64" s="1"/>
  <c r="W554" i="64" a="1"/>
  <c r="W554" i="64" s="1"/>
  <c r="X857" i="64" a="1"/>
  <c r="X857" i="64" s="1"/>
  <c r="W1732" i="64" a="1"/>
  <c r="W1732" i="64" s="1"/>
  <c r="W2165" i="64" a="1"/>
  <c r="W2165" i="64" s="1"/>
  <c r="W2166" i="64" s="1"/>
  <c r="U2540" i="64" a="1"/>
  <c r="U2540" i="64" s="1"/>
  <c r="W2246" i="64" a="1"/>
  <c r="W2246" i="64" s="1"/>
  <c r="W2223" i="64" a="1"/>
  <c r="W2223" i="64" s="1"/>
  <c r="W88" i="64" a="1"/>
  <c r="W88" i="64" s="1"/>
  <c r="U2223" i="64" a="1"/>
  <c r="U2223" i="64" s="1"/>
  <c r="U1349" i="64" a="1"/>
  <c r="U1349" i="64" s="1"/>
  <c r="W857" i="64" a="1"/>
  <c r="W857" i="64" s="1"/>
  <c r="U88" i="64" a="1"/>
  <c r="U88" i="64" s="1"/>
  <c r="U103" i="64" a="1"/>
  <c r="U103" i="64" s="1"/>
  <c r="V1349" i="64" a="1"/>
  <c r="V1349" i="64" s="1"/>
  <c r="V2223" i="64" a="1"/>
  <c r="V2223" i="64" s="1"/>
  <c r="W67" i="64" a="1"/>
  <c r="W67" i="64" s="1"/>
  <c r="W2248" i="64" a="1"/>
  <c r="W2248" i="64" s="1"/>
  <c r="W2085" i="64" a="1"/>
  <c r="W2085" i="64" s="1"/>
  <c r="W103" i="64" a="1"/>
  <c r="W103" i="64" s="1"/>
  <c r="W3095" i="64" a="1"/>
  <c r="W3095" i="64" s="1"/>
  <c r="W66" i="64" a="1"/>
  <c r="W66" i="64" s="1"/>
  <c r="W852" i="64" a="1"/>
  <c r="W852" i="64" s="1"/>
  <c r="U2254" i="64" a="1"/>
  <c r="U2254" i="64" s="1"/>
  <c r="U3196" i="64" a="1"/>
  <c r="U3196" i="64" s="1"/>
  <c r="V73" i="64" a="1"/>
  <c r="V73" i="64" s="1"/>
  <c r="V3069" i="64" a="1"/>
  <c r="V3069" i="64" s="1"/>
  <c r="U2503" i="64" a="1"/>
  <c r="U2503" i="64" s="1"/>
  <c r="U2511" i="64" s="1"/>
  <c r="V852" i="64" a="1"/>
  <c r="V852" i="64" s="1"/>
  <c r="V2085" i="64" a="1"/>
  <c r="V2085" i="64" s="1"/>
  <c r="U554" i="64" a="1"/>
  <c r="U554" i="64" s="1"/>
  <c r="W2254" i="64" a="1"/>
  <c r="W2254" i="64" s="1"/>
  <c r="W102" i="64" a="1"/>
  <c r="W102" i="64" s="1"/>
  <c r="W3120" i="64" a="1"/>
  <c r="W3120" i="64" s="1"/>
  <c r="U2085" i="64" a="1"/>
  <c r="U2085" i="64" s="1"/>
  <c r="V3120" i="64" a="1"/>
  <c r="V3120" i="64" s="1"/>
  <c r="V3146" i="64" a="1"/>
  <c r="V3146" i="64" s="1"/>
  <c r="U857" i="64" a="1"/>
  <c r="U857" i="64" s="1"/>
  <c r="U1732" i="64" a="1"/>
  <c r="U1732" i="64" s="1"/>
  <c r="V66" i="64" a="1"/>
  <c r="V66" i="64" s="1"/>
  <c r="V577" i="64" a="1"/>
  <c r="V577" i="64" s="1"/>
  <c r="V2248" i="64" a="1"/>
  <c r="V2248" i="64" s="1"/>
  <c r="V2165" i="64" a="1"/>
  <c r="V2165" i="64" s="1"/>
  <c r="V2166" i="64" s="1"/>
  <c r="W105" i="64" a="1"/>
  <c r="W105" i="64" s="1"/>
  <c r="U3069" i="64" a="1"/>
  <c r="U3069" i="64" s="1"/>
  <c r="V882" i="64" a="1"/>
  <c r="V882" i="64" s="1"/>
  <c r="U104" i="64" a="1"/>
  <c r="U104" i="64" s="1"/>
  <c r="V102" i="64" a="1"/>
  <c r="V102" i="64" s="1"/>
  <c r="V857" i="64" a="1"/>
  <c r="V857" i="64" s="1"/>
  <c r="U3146" i="64" a="1"/>
  <c r="U3146" i="64" s="1"/>
  <c r="V103" i="64" a="1"/>
  <c r="V103" i="64" s="1"/>
  <c r="W2503" i="64" a="1"/>
  <c r="W2503" i="64" s="1"/>
  <c r="W2511" i="64" s="1"/>
  <c r="W3146" i="64" a="1"/>
  <c r="W3146" i="64" s="1"/>
  <c r="W72" i="64" a="1"/>
  <c r="W72" i="64" s="1"/>
  <c r="Y2608" i="64"/>
  <c r="W2540" i="64" a="1"/>
  <c r="W2540" i="64" s="1"/>
  <c r="W3196" i="64" a="1"/>
  <c r="W3196" i="64" s="1"/>
  <c r="W104" i="64" a="1"/>
  <c r="W104" i="64" s="1"/>
  <c r="W3069" i="64" a="1"/>
  <c r="W3069" i="64" s="1"/>
  <c r="W73" i="64" a="1"/>
  <c r="W73" i="64" s="1"/>
  <c r="U2165" i="64" a="1"/>
  <c r="U2165" i="64" s="1"/>
  <c r="U2166" i="64" s="1"/>
  <c r="V554" i="64" a="1"/>
  <c r="V554" i="64" s="1"/>
  <c r="U105" i="64" a="1"/>
  <c r="U105" i="64" s="1"/>
  <c r="U66" i="64" a="1"/>
  <c r="U66" i="64" s="1"/>
  <c r="V2540" i="64" a="1"/>
  <c r="V2540" i="64" s="1"/>
  <c r="U67" i="64" a="1"/>
  <c r="U67" i="64" s="1"/>
  <c r="U2246" i="64" a="1"/>
  <c r="U2246" i="64" s="1"/>
  <c r="V2246" i="64" a="1"/>
  <c r="V2246" i="64" s="1"/>
  <c r="V68" i="64" a="1"/>
  <c r="V68" i="64" s="1"/>
  <c r="U102" i="64" a="1"/>
  <c r="U102" i="64" s="1"/>
  <c r="U852" i="64" a="1"/>
  <c r="U852" i="64" s="1"/>
  <c r="U882" i="64" a="1"/>
  <c r="U882" i="64" s="1"/>
  <c r="V104" i="64" a="1"/>
  <c r="V104" i="64" s="1"/>
  <c r="V72" i="64" a="1"/>
  <c r="V72" i="64" s="1"/>
  <c r="V3095" i="64" a="1"/>
  <c r="V3095" i="64" s="1"/>
  <c r="U73" i="64" a="1"/>
  <c r="U73" i="64" s="1"/>
  <c r="V88" i="64" a="1"/>
  <c r="V88" i="64" s="1"/>
  <c r="V2503" i="64" a="1"/>
  <c r="V2503" i="64" s="1"/>
  <c r="V2511" i="64" s="1"/>
  <c r="V1732" i="64" a="1"/>
  <c r="V1732" i="64" s="1"/>
  <c r="U3095" i="64" a="1"/>
  <c r="U3095" i="64" s="1"/>
  <c r="U3120" i="64" a="1"/>
  <c r="U3120" i="64" s="1"/>
  <c r="V3196" i="64" a="1"/>
  <c r="V3196" i="64" s="1"/>
  <c r="U68" i="64" a="1"/>
  <c r="U68" i="64" s="1"/>
  <c r="V105" i="64" a="1"/>
  <c r="V105" i="64" s="1"/>
  <c r="U2248" i="64" a="1"/>
  <c r="U2248" i="64" s="1"/>
  <c r="V67" i="64" a="1"/>
  <c r="V67" i="64" s="1"/>
  <c r="X852" i="64" a="1"/>
  <c r="X852" i="64" s="1"/>
  <c r="X88" i="64" a="1"/>
  <c r="X88" i="64" s="1"/>
  <c r="X577" i="64" a="1"/>
  <c r="X577" i="64" s="1"/>
  <c r="X68" i="64" a="1"/>
  <c r="X68" i="64" s="1"/>
  <c r="X73" i="64" a="1"/>
  <c r="X73" i="64" s="1"/>
  <c r="X72" i="64" a="1"/>
  <c r="X72" i="64" s="1"/>
  <c r="X67" i="64" a="1"/>
  <c r="X67" i="64" s="1"/>
  <c r="X66" i="64" a="1"/>
  <c r="X66" i="64" s="1"/>
  <c r="X882" i="64" a="1"/>
  <c r="X882" i="64" s="1"/>
  <c r="X3146" i="64" a="1"/>
  <c r="X3146" i="64" s="1"/>
  <c r="X3120" i="64" a="1"/>
  <c r="X3120" i="64" s="1"/>
  <c r="X3095" i="64" a="1"/>
  <c r="X3095" i="64" s="1"/>
  <c r="X3069" i="64" a="1"/>
  <c r="X3069" i="64" s="1"/>
  <c r="X2223" i="64" a="1"/>
  <c r="X2223" i="64" s="1"/>
  <c r="X2224" i="64" s="1"/>
  <c r="X103" i="64" a="1"/>
  <c r="X103" i="64" s="1"/>
  <c r="X102" i="64" a="1"/>
  <c r="X102" i="64" s="1"/>
  <c r="X104" i="64" a="1"/>
  <c r="X104" i="64" s="1"/>
  <c r="X105" i="64" a="1"/>
  <c r="X105" i="64" s="1"/>
  <c r="X2165" i="64" a="1"/>
  <c r="X2165" i="64" s="1"/>
  <c r="X2166" i="64" s="1"/>
  <c r="X554" i="64" a="1"/>
  <c r="X554" i="64" s="1"/>
  <c r="X3196" i="64" a="1"/>
  <c r="X3196" i="64" s="1"/>
  <c r="X2085" i="64" a="1"/>
  <c r="X2085" i="64" s="1"/>
  <c r="X2540" i="64" a="1"/>
  <c r="X2540" i="64" s="1"/>
  <c r="X2503" i="64" a="1"/>
  <c r="X2503" i="64" s="1"/>
  <c r="X2511" i="64" s="1"/>
  <c r="X2254" i="64" a="1"/>
  <c r="X2254" i="64" s="1"/>
  <c r="X2248" i="64" a="1"/>
  <c r="X2248" i="64" s="1"/>
  <c r="X2246" i="64" a="1"/>
  <c r="X2246" i="64" s="1"/>
  <c r="X1732" i="64" a="1"/>
  <c r="X1732" i="64" s="1"/>
  <c r="X1349" i="64" a="1"/>
  <c r="X1349" i="64" s="1"/>
  <c r="BN1268" i="64" a="1"/>
  <c r="X982" i="64" a="1"/>
  <c r="V1268" i="64" a="1"/>
  <c r="V2332" i="64" a="1"/>
  <c r="BN425" i="64" a="1"/>
  <c r="X2084" i="64" a="1"/>
  <c r="X2860" i="64" a="1"/>
  <c r="U1733" i="64" a="1"/>
  <c r="W2247" i="64" a="1"/>
  <c r="X2332" i="64" a="1"/>
  <c r="V2084" i="64" a="1"/>
  <c r="U2247" i="64" a="1"/>
  <c r="V1373" i="64" a="1"/>
  <c r="V1733" i="64" a="1"/>
  <c r="X1733" i="64" a="1"/>
  <c r="BO1420" i="64"/>
  <c r="V579" i="64" a="1"/>
  <c r="X1376" i="64" a="1"/>
  <c r="U2880" i="64" a="1"/>
  <c r="X2818" i="64" a="1"/>
  <c r="BO1487" i="64"/>
  <c r="Y2880" i="64" a="1"/>
  <c r="W883" i="64" a="1"/>
  <c r="U2084" i="64" a="1"/>
  <c r="V2247" i="64" a="1"/>
  <c r="W1350" i="64" a="1"/>
  <c r="BO1465" i="64"/>
  <c r="U859" i="64" a="1"/>
  <c r="U555" i="64" a="1"/>
  <c r="V2796" i="64" a="1"/>
  <c r="W1375" i="64" a="1"/>
  <c r="BN2378" i="64" a="1"/>
  <c r="BN1561" i="64" a="1"/>
  <c r="X2331" i="64" a="1"/>
  <c r="V425" i="64" a="1"/>
  <c r="X555" i="64" a="1"/>
  <c r="BN1156" i="64" a="1"/>
  <c r="X883" i="64" a="1"/>
  <c r="BN1200" i="64" a="1"/>
  <c r="W859" i="64" a="1"/>
  <c r="BO1532" i="64"/>
  <c r="BO1443" i="64"/>
  <c r="BN1373" i="64" a="1"/>
  <c r="V859" i="64" a="1"/>
  <c r="X602" i="64" a="1"/>
  <c r="U883" i="64" a="1"/>
  <c r="V1561" i="64" a="1"/>
  <c r="BN1398" i="64"/>
  <c r="V1805" i="64" a="1"/>
  <c r="X859" i="64" a="1"/>
  <c r="V2860" i="64" a="1"/>
  <c r="V982" i="64" a="1"/>
  <c r="W579" i="64" a="1"/>
  <c r="V883" i="64" a="1"/>
  <c r="V1200" i="64" a="1"/>
  <c r="BN2220" i="64" a="1"/>
  <c r="V2220" i="64" a="1"/>
  <c r="BM1375" i="64" a="1"/>
  <c r="W1733" i="64" a="1"/>
  <c r="V1398" i="64"/>
  <c r="X2796" i="64" a="1"/>
  <c r="V602" i="64" a="1"/>
  <c r="V2818" i="64" a="1"/>
  <c r="BL1376" i="64" a="1"/>
  <c r="BN1805" i="64" a="1"/>
  <c r="U2914" i="64" a="1"/>
  <c r="Y2914" i="64" a="1"/>
  <c r="X2247" i="64" a="1"/>
  <c r="V2378" i="64" a="1"/>
  <c r="V2331" i="64" a="1"/>
  <c r="V1350" i="64" a="1"/>
  <c r="V1156" i="64" a="1"/>
  <c r="X579" i="64" a="1"/>
  <c r="V1016" i="64" a="1"/>
  <c r="W2084" i="64" a="1"/>
  <c r="BN1016" i="64" a="1"/>
  <c r="U1350" i="64" a="1"/>
  <c r="BO1509" i="64"/>
  <c r="V555" i="64" a="1"/>
  <c r="X1350" i="64" a="1"/>
  <c r="W555" i="64" a="1"/>
  <c r="BP2838" i="64" l="1" a="1"/>
  <c r="BP2838" i="64" s="1"/>
  <c r="BP2839" i="64" a="1"/>
  <c r="BP2839" i="64" s="1"/>
  <c r="BO2840" i="64"/>
  <c r="BP52" i="64" a="1"/>
  <c r="BP52" i="64" s="1"/>
  <c r="BP50" i="64" s="1" a="1"/>
  <c r="BP50" i="64" s="1"/>
  <c r="BP53" i="64" a="1"/>
  <c r="BP53" i="64" s="1"/>
  <c r="BP51" i="64" a="1"/>
  <c r="BP51" i="64" s="1"/>
  <c r="BP3310" i="64" a="1"/>
  <c r="BP3310" i="64" s="1"/>
  <c r="BP3289" i="64" a="1"/>
  <c r="BP3289" i="64" s="1"/>
  <c r="BP1441" i="64" a="1"/>
  <c r="BP1441" i="64" s="1"/>
  <c r="BP1442" i="64" a="1"/>
  <c r="BP1442" i="64" s="1"/>
  <c r="BP1530" i="64" a="1"/>
  <c r="BP1530" i="64" s="1"/>
  <c r="BP1531" i="64" a="1"/>
  <c r="BP1531" i="64" s="1"/>
  <c r="BP1486" i="64" a="1"/>
  <c r="BP1486" i="64" s="1"/>
  <c r="BP1508" i="64" a="1"/>
  <c r="BP1508" i="64" s="1"/>
  <c r="BP1419" i="64" a="1"/>
  <c r="BP1419" i="64" s="1"/>
  <c r="BP1464" i="64" a="1"/>
  <c r="BP1464" i="64" s="1"/>
  <c r="BO20" i="864"/>
  <c r="BO89" i="861" s="1"/>
  <c r="BO90" i="861" s="1"/>
  <c r="BD670" i="64"/>
  <c r="BD674" i="64" s="1"/>
  <c r="BD666" i="64"/>
  <c r="BE661" i="64"/>
  <c r="BE665" i="64" s="1"/>
  <c r="BP673" i="64" a="1"/>
  <c r="BP673" i="64" s="1"/>
  <c r="BP669" i="64" a="1"/>
  <c r="BP669" i="64" s="1"/>
  <c r="BP663" i="64" a="1"/>
  <c r="BP663" i="64" s="1"/>
  <c r="BP664" i="64" s="1"/>
  <c r="BO21" i="863"/>
  <c r="BO33" i="863"/>
  <c r="BO17" i="863" s="1"/>
  <c r="BO29" i="861" s="1"/>
  <c r="BO44" i="863"/>
  <c r="X555" i="64"/>
  <c r="U555" i="64"/>
  <c r="V555" i="64"/>
  <c r="W555" i="64"/>
  <c r="BQ7" i="64"/>
  <c r="BQ1" i="64"/>
  <c r="BP4" i="64"/>
  <c r="BR2" i="64"/>
  <c r="BQ3" i="64"/>
  <c r="BB528" i="64"/>
  <c r="BA529" i="64"/>
  <c r="BA531" i="64"/>
  <c r="BE477" i="64"/>
  <c r="BD478" i="64"/>
  <c r="BD480" i="64"/>
  <c r="BR2" i="864"/>
  <c r="BP4" i="864"/>
  <c r="BP4" i="863"/>
  <c r="BQ7" i="864"/>
  <c r="BQ7" i="863"/>
  <c r="BQ1" i="864"/>
  <c r="BQ1" i="863"/>
  <c r="BQ3" i="863"/>
  <c r="BQ3" i="864"/>
  <c r="U294" i="64"/>
  <c r="W2224" i="64"/>
  <c r="X1126" i="64"/>
  <c r="X1127" i="64" s="1"/>
  <c r="BR3" i="861"/>
  <c r="U276" i="64"/>
  <c r="W140" i="64"/>
  <c r="BQ4" i="861"/>
  <c r="W1109" i="64"/>
  <c r="X157" i="64"/>
  <c r="X158" i="64" s="1"/>
  <c r="W155" i="64"/>
  <c r="V2714" i="64"/>
  <c r="W1124" i="64"/>
  <c r="V1975" i="64"/>
  <c r="AS1978" i="64" s="1"/>
  <c r="V2796" i="64"/>
  <c r="V602" i="64"/>
  <c r="V2860" i="64"/>
  <c r="V2378" i="64"/>
  <c r="V2387" i="64" s="1"/>
  <c r="BE2388" i="64" s="1" a="1"/>
  <c r="BE2388" i="64" s="1"/>
  <c r="U2880" i="64"/>
  <c r="U2914" i="64"/>
  <c r="V2818" i="64"/>
  <c r="V1561" i="64"/>
  <c r="V425" i="64"/>
  <c r="V2220" i="64"/>
  <c r="V2222" i="64" s="1"/>
  <c r="V2224" i="64" s="1"/>
  <c r="V1268" i="64"/>
  <c r="V1275" i="64" s="1"/>
  <c r="V2332" i="64"/>
  <c r="V982" i="64"/>
  <c r="V992" i="64" s="1"/>
  <c r="V1805" i="64"/>
  <c r="V1807" i="64" s="1"/>
  <c r="W1375" i="64"/>
  <c r="V1156" i="64"/>
  <c r="V1016" i="64"/>
  <c r="X1376" i="64"/>
  <c r="V2331" i="64"/>
  <c r="V1200" i="64"/>
  <c r="V1207" i="64" s="1"/>
  <c r="V1373" i="64"/>
  <c r="V1123" i="64"/>
  <c r="V1108" i="64"/>
  <c r="V151" i="64"/>
  <c r="V136" i="64"/>
  <c r="V137" i="64"/>
  <c r="V152" i="64"/>
  <c r="T290" i="64"/>
  <c r="T272" i="64"/>
  <c r="T275" i="64"/>
  <c r="T274" i="64"/>
  <c r="T291" i="64"/>
  <c r="T293" i="64"/>
  <c r="T273" i="64"/>
  <c r="T2608" i="64"/>
  <c r="T292" i="64"/>
  <c r="V135" i="64"/>
  <c r="V150" i="64"/>
  <c r="V125" i="64"/>
  <c r="V139" i="64"/>
  <c r="V154" i="64"/>
  <c r="V1325" i="64"/>
  <c r="V1326" i="64" s="1"/>
  <c r="V1328" i="64" s="1"/>
  <c r="AT1978" i="64"/>
  <c r="V138" i="64"/>
  <c r="V153" i="64"/>
  <c r="V1119" i="64"/>
  <c r="V1104" i="64"/>
  <c r="W1170" i="64"/>
  <c r="AH1171" i="64" s="1" a="1"/>
  <c r="AH1171" i="64" s="1"/>
  <c r="W1165" i="64"/>
  <c r="V375" i="64"/>
  <c r="V377" i="64" s="1"/>
  <c r="V1122" i="64"/>
  <c r="V1107" i="64"/>
  <c r="V1121" i="64"/>
  <c r="V1106" i="64"/>
  <c r="V1120" i="64"/>
  <c r="V1105" i="64"/>
  <c r="W1020" i="64"/>
  <c r="W1024" i="64"/>
  <c r="U1974" i="64" a="1"/>
  <c r="U1974" i="64" s="1"/>
  <c r="U500" i="64" a="1"/>
  <c r="U500" i="64" s="1"/>
  <c r="U531" i="64" s="1"/>
  <c r="U1267" i="64" a="1"/>
  <c r="U1267" i="64" s="1"/>
  <c r="U2219" i="64" a="1"/>
  <c r="U2219" i="64" s="1"/>
  <c r="U782" i="64" a="1"/>
  <c r="U782" i="64" s="1"/>
  <c r="U146" i="64" a="1"/>
  <c r="U146" i="64" s="1"/>
  <c r="U359" i="64" a="1"/>
  <c r="U359" i="64" s="1"/>
  <c r="U1097" i="64" a="1"/>
  <c r="U1097" i="64" s="1"/>
  <c r="U1100" i="64" a="1"/>
  <c r="U1100" i="64" s="1"/>
  <c r="U424" i="64" a="1"/>
  <c r="U424" i="64" s="1"/>
  <c r="U122" i="64" a="1"/>
  <c r="U122" i="64" s="1"/>
  <c r="U312" i="64" a="1"/>
  <c r="U312" i="64" s="1"/>
  <c r="U374" i="64" a="1"/>
  <c r="U374" i="64" s="1"/>
  <c r="U124" i="64" a="1"/>
  <c r="U124" i="64" s="1"/>
  <c r="U144" i="64" a="1"/>
  <c r="U144" i="64" s="1"/>
  <c r="U1115" i="64" a="1"/>
  <c r="U1115" i="64" s="1"/>
  <c r="U1372" i="64" a="1"/>
  <c r="U1372" i="64" s="1"/>
  <c r="U1973" i="64" a="1"/>
  <c r="U1973" i="64" s="1"/>
  <c r="U1199" i="64" a="1"/>
  <c r="U1199" i="64" s="1"/>
  <c r="U1806" i="64" a="1"/>
  <c r="U1806" i="64" s="1"/>
  <c r="U1157" i="64" a="1"/>
  <c r="U1157" i="64" s="1"/>
  <c r="U785" i="64" a="1"/>
  <c r="U785" i="64" s="1"/>
  <c r="U147" i="64" a="1"/>
  <c r="U147" i="64" s="1"/>
  <c r="U145" i="64" a="1"/>
  <c r="U145" i="64" s="1"/>
  <c r="U1397" i="64" a="1"/>
  <c r="U1397" i="64" s="1"/>
  <c r="U1081" i="64" a="1"/>
  <c r="U1081" i="64" s="1"/>
  <c r="U1089" i="64" s="1"/>
  <c r="U325" i="64" a="1"/>
  <c r="U325" i="64" s="1"/>
  <c r="U376" i="64" a="1"/>
  <c r="U376" i="64" s="1"/>
  <c r="U1112" i="64" a="1"/>
  <c r="U1112" i="64" s="1"/>
  <c r="U1019" i="64" a="1"/>
  <c r="U1019" i="64" s="1"/>
  <c r="U449" i="64" a="1"/>
  <c r="U449" i="64" s="1"/>
  <c r="U480" i="64" s="1"/>
  <c r="U1639" i="64" a="1"/>
  <c r="U1639" i="64" s="1"/>
  <c r="U1114" i="64" a="1"/>
  <c r="U1114" i="64" s="1"/>
  <c r="U1804" i="64" a="1"/>
  <c r="U1804" i="64" s="1"/>
  <c r="U2572" i="64" a="1"/>
  <c r="U2572" i="64" s="1"/>
  <c r="U2579" i="64" s="1"/>
  <c r="U1327" i="64" a="1"/>
  <c r="U1327" i="64" s="1"/>
  <c r="U799" i="64" a="1"/>
  <c r="U799" i="64" s="1"/>
  <c r="U132" i="64" a="1"/>
  <c r="U132" i="64" s="1"/>
  <c r="U128" i="64" a="1"/>
  <c r="U128" i="64" s="1"/>
  <c r="U1113" i="64" a="1"/>
  <c r="U1113" i="64" s="1"/>
  <c r="U1098" i="64" a="1"/>
  <c r="U1098" i="64" s="1"/>
  <c r="U221" i="64" a="1"/>
  <c r="U221" i="64" s="1"/>
  <c r="U1057" i="64" a="1"/>
  <c r="U1057" i="64" s="1"/>
  <c r="U130" i="64" a="1"/>
  <c r="U130" i="64" s="1"/>
  <c r="U1084" i="64" a="1"/>
  <c r="U1084" i="64" s="1"/>
  <c r="U1092" i="64" s="1"/>
  <c r="U1324" i="64" a="1"/>
  <c r="U1324" i="64" s="1"/>
  <c r="U143" i="64" a="1"/>
  <c r="U143" i="64" s="1"/>
  <c r="U1085" i="64" a="1"/>
  <c r="U1085" i="64" s="1"/>
  <c r="U1093" i="64" s="1"/>
  <c r="U373" i="64" a="1"/>
  <c r="U373" i="64" s="1"/>
  <c r="U1101" i="64" a="1"/>
  <c r="U1101" i="64" s="1"/>
  <c r="U1015" i="64" a="1"/>
  <c r="U1015" i="64" s="1"/>
  <c r="U1560" i="64" a="1"/>
  <c r="U1560" i="64" s="1"/>
  <c r="U2221" i="64" a="1"/>
  <c r="U2221" i="64" s="1"/>
  <c r="U129" i="64" a="1"/>
  <c r="U129" i="64" s="1"/>
  <c r="U123" i="64" a="1"/>
  <c r="U123" i="64" s="1"/>
  <c r="U1116" i="64" a="1"/>
  <c r="U1116" i="64" s="1"/>
  <c r="U1082" i="64" a="1"/>
  <c r="U1082" i="64" s="1"/>
  <c r="U1090" i="64" s="1"/>
  <c r="U1023" i="64" a="1"/>
  <c r="U1023" i="64" s="1"/>
  <c r="U2379" i="64" a="1"/>
  <c r="U2379" i="64" s="1"/>
  <c r="U1083" i="64" a="1"/>
  <c r="U1083" i="64" s="1"/>
  <c r="U1091" i="64" s="1"/>
  <c r="U1323" i="64" a="1"/>
  <c r="U1323" i="64" s="1"/>
  <c r="U121" i="64" a="1"/>
  <c r="U121" i="64" s="1"/>
  <c r="U344" i="64" a="1"/>
  <c r="U344" i="64" s="1"/>
  <c r="U120" i="64" a="1"/>
  <c r="U120" i="64" s="1"/>
  <c r="U793" i="64" a="1"/>
  <c r="U793" i="64" s="1"/>
  <c r="U131" i="64" a="1"/>
  <c r="U131" i="64" s="1"/>
  <c r="U1099" i="64" a="1"/>
  <c r="U1099" i="64" s="1"/>
  <c r="U2711" i="64" a="1"/>
  <c r="U2711" i="64" s="1"/>
  <c r="U2797" i="64" a="1"/>
  <c r="U2797" i="64" s="1"/>
  <c r="U2336" i="64" a="1"/>
  <c r="U2336" i="64" s="1"/>
  <c r="U2709" i="64" a="1"/>
  <c r="U2709" i="64" s="1"/>
  <c r="U2344" i="64" a="1"/>
  <c r="U2344" i="64" s="1"/>
  <c r="U2712" i="64" a="1"/>
  <c r="U2712" i="64" s="1"/>
  <c r="U2817" i="64" a="1"/>
  <c r="U2817" i="64" s="1"/>
  <c r="U986" i="64" a="1"/>
  <c r="U986" i="64" s="1"/>
  <c r="U2859" i="64" a="1"/>
  <c r="U2859" i="64" s="1"/>
  <c r="U2705" i="64" a="1"/>
  <c r="U2705" i="64" s="1"/>
  <c r="U2713" i="64" a="1"/>
  <c r="U2713" i="64" s="1"/>
  <c r="U2706" i="64" a="1"/>
  <c r="U2706" i="64" s="1"/>
  <c r="U2326" i="64" a="1"/>
  <c r="U2326" i="64" s="1"/>
  <c r="U2707" i="64" a="1"/>
  <c r="U2707" i="64" s="1"/>
  <c r="U2327" i="64" a="1"/>
  <c r="U2327" i="64" s="1"/>
  <c r="U2708" i="64" a="1"/>
  <c r="U2708" i="64" s="1"/>
  <c r="U601" i="64" a="1"/>
  <c r="U601" i="64" s="1"/>
  <c r="U2345" i="64" a="1"/>
  <c r="U2345" i="64" s="1"/>
  <c r="U600" i="64" a="1"/>
  <c r="U600" i="64" s="1"/>
  <c r="U981" i="64" a="1"/>
  <c r="U981" i="64" s="1"/>
  <c r="U2710" i="64" a="1"/>
  <c r="U2710" i="64" s="1"/>
  <c r="U578" i="64" a="1"/>
  <c r="U578" i="64" s="1"/>
  <c r="U3172" i="64" a="1"/>
  <c r="U3172" i="64" s="1"/>
  <c r="U2335" i="64" a="1"/>
  <c r="U2335" i="64" s="1"/>
  <c r="BK82" i="861"/>
  <c r="BN1966" i="64"/>
  <c r="BN1975" i="64" s="1"/>
  <c r="BL42" i="861"/>
  <c r="BO1974" i="64" a="1"/>
  <c r="BO1974" i="64" s="1"/>
  <c r="BO1973" i="64" a="1"/>
  <c r="BO1973" i="64" s="1"/>
  <c r="BN1373" i="64"/>
  <c r="BN1805" i="64"/>
  <c r="BN1807" i="64" s="1"/>
  <c r="BO1806" i="64" a="1"/>
  <c r="BO1806" i="64" s="1"/>
  <c r="BO1804" i="64" a="1"/>
  <c r="BO1804" i="64" s="1"/>
  <c r="BN375" i="64"/>
  <c r="BN377" i="64" s="1"/>
  <c r="BO376" i="64" a="1"/>
  <c r="BO376" i="64" s="1"/>
  <c r="BO374" i="64" a="1"/>
  <c r="BO374" i="64" s="1"/>
  <c r="BO449" i="64" a="1"/>
  <c r="BO449" i="64" s="1"/>
  <c r="BO373" i="64" a="1"/>
  <c r="BO373" i="64" s="1"/>
  <c r="BO500" i="64" a="1"/>
  <c r="BO500" i="64" s="1"/>
  <c r="BN1561" i="64"/>
  <c r="BN425" i="64"/>
  <c r="BO1560" i="64" a="1"/>
  <c r="BO1560" i="64" s="1"/>
  <c r="BO424" i="64" a="1"/>
  <c r="BO424" i="64" s="1"/>
  <c r="BN1268" i="64"/>
  <c r="BN1200" i="64"/>
  <c r="BO1199" i="64" a="1"/>
  <c r="BO1199" i="64" s="1"/>
  <c r="BO1267" i="64" a="1"/>
  <c r="BO1267" i="64" s="1"/>
  <c r="BM1275" i="64"/>
  <c r="BN2378" i="64"/>
  <c r="BN2387" i="64" s="1"/>
  <c r="BN2388" i="64" s="1" a="1"/>
  <c r="BN2388" i="64" s="1"/>
  <c r="BO2379" i="64" a="1"/>
  <c r="BO2379" i="64" s="1"/>
  <c r="CA2409" i="64"/>
  <c r="CA2411" i="64" s="1"/>
  <c r="BN1156" i="64"/>
  <c r="BN2220" i="64"/>
  <c r="BN2222" i="64" s="1"/>
  <c r="BL1171" i="64" a="1"/>
  <c r="BL1171" i="64" s="1"/>
  <c r="BO2219" i="64" a="1"/>
  <c r="BO2219" i="64" s="1"/>
  <c r="BO1157" i="64" a="1"/>
  <c r="BO1157" i="64" s="1"/>
  <c r="BM1165" i="64"/>
  <c r="BM1170" i="64"/>
  <c r="BO1327" i="64" a="1"/>
  <c r="BO1327" i="64" s="1"/>
  <c r="BO2221" i="64" a="1"/>
  <c r="BO2221" i="64" s="1"/>
  <c r="BN1325" i="64"/>
  <c r="BN1326" i="64" s="1"/>
  <c r="BN1328" i="64" s="1"/>
  <c r="BO1323" i="64" a="1"/>
  <c r="BO1323" i="64" s="1"/>
  <c r="BO1324" i="64" a="1"/>
  <c r="BO1324" i="64" s="1"/>
  <c r="BO793" i="64" a="1"/>
  <c r="BO793" i="64" s="1"/>
  <c r="BO782" i="64" a="1"/>
  <c r="BO782" i="64" s="1"/>
  <c r="BO785" i="64" a="1"/>
  <c r="BO785" i="64" s="1"/>
  <c r="BO799" i="64" a="1"/>
  <c r="BO799" i="64" s="1"/>
  <c r="BN139" i="64"/>
  <c r="BN154" i="64"/>
  <c r="BO124" i="64" a="1"/>
  <c r="BO124" i="64" s="1"/>
  <c r="BO1639" i="64" a="1"/>
  <c r="BO1639" i="64" s="1"/>
  <c r="BI2433" i="64"/>
  <c r="BN150" i="64"/>
  <c r="BN152" i="64"/>
  <c r="BN153" i="64"/>
  <c r="BN136" i="64"/>
  <c r="BN151" i="64"/>
  <c r="BN135" i="64"/>
  <c r="BN137" i="64"/>
  <c r="BN138" i="64"/>
  <c r="BM140" i="64"/>
  <c r="BO145" i="64" a="1"/>
  <c r="BO145" i="64" s="1"/>
  <c r="BO147" i="64" a="1"/>
  <c r="BO147" i="64" s="1"/>
  <c r="BO146" i="64" a="1"/>
  <c r="BO146" i="64" s="1"/>
  <c r="BO144" i="64" a="1"/>
  <c r="BO144" i="64" s="1"/>
  <c r="BO129" i="64" a="1"/>
  <c r="BO129" i="64" s="1"/>
  <c r="BO130" i="64" a="1"/>
  <c r="BO130" i="64" s="1"/>
  <c r="BO132" i="64" a="1"/>
  <c r="BO132" i="64" s="1"/>
  <c r="BO131" i="64" a="1"/>
  <c r="BO131" i="64" s="1"/>
  <c r="BO143" i="64" a="1"/>
  <c r="BO143" i="64" s="1"/>
  <c r="BO128" i="64" a="1"/>
  <c r="BO128" i="64" s="1"/>
  <c r="BJ157" i="64"/>
  <c r="BK155" i="64"/>
  <c r="BN125" i="64"/>
  <c r="BO359" i="64" a="1"/>
  <c r="BO359" i="64" s="1"/>
  <c r="BO123" i="64" a="1"/>
  <c r="BO123" i="64" s="1"/>
  <c r="BO122" i="64" a="1"/>
  <c r="BO122" i="64" s="1"/>
  <c r="BO121" i="64" a="1"/>
  <c r="BO121" i="64" s="1"/>
  <c r="BO120" i="64" a="1"/>
  <c r="BO120" i="64" s="1"/>
  <c r="BO1397" i="64" a="1"/>
  <c r="BO1397" i="64" s="1"/>
  <c r="BK1127" i="64"/>
  <c r="BL1126" i="64"/>
  <c r="BL1127" i="64" s="1"/>
  <c r="BN1122" i="64"/>
  <c r="BN1121" i="64"/>
  <c r="BN1120" i="64"/>
  <c r="BN1119" i="64"/>
  <c r="BM1124" i="64"/>
  <c r="BN1123" i="64"/>
  <c r="BO1114" i="64" a="1"/>
  <c r="BO1114" i="64" s="1"/>
  <c r="BO1115" i="64" a="1"/>
  <c r="BO1115" i="64" s="1"/>
  <c r="BO1116" i="64" a="1"/>
  <c r="BO1116" i="64" s="1"/>
  <c r="BO1112" i="64" a="1"/>
  <c r="BO1112" i="64" s="1"/>
  <c r="BO1113" i="64" a="1"/>
  <c r="BO1113" i="64" s="1"/>
  <c r="BM1109" i="64"/>
  <c r="BN1108" i="64"/>
  <c r="BO1101" i="64" a="1"/>
  <c r="BO1101" i="64" s="1"/>
  <c r="BO1097" i="64" a="1"/>
  <c r="BO1097" i="64" s="1"/>
  <c r="BO1081" i="64" a="1"/>
  <c r="BO1081" i="64" s="1"/>
  <c r="BO1089" i="64" s="1"/>
  <c r="BO1082" i="64" a="1"/>
  <c r="BO1082" i="64" s="1"/>
  <c r="BO1090" i="64" s="1"/>
  <c r="BO1098" i="64" a="1"/>
  <c r="BO1098" i="64" s="1"/>
  <c r="BO1083" i="64" a="1"/>
  <c r="BO1083" i="64" s="1"/>
  <c r="BO1091" i="64" s="1"/>
  <c r="BO1084" i="64" a="1"/>
  <c r="BO1084" i="64" s="1"/>
  <c r="BO1092" i="64" s="1"/>
  <c r="BO1085" i="64" a="1"/>
  <c r="BO1085" i="64" s="1"/>
  <c r="BO1093" i="64" s="1"/>
  <c r="BO1099" i="64" a="1"/>
  <c r="BO1099" i="64" s="1"/>
  <c r="BO1100" i="64" a="1"/>
  <c r="BO1100" i="64" s="1"/>
  <c r="BN1107" i="64"/>
  <c r="BN1106" i="64"/>
  <c r="BN1105" i="64"/>
  <c r="BN1104" i="64"/>
  <c r="BO221" i="64" a="1"/>
  <c r="BO221" i="64" s="1"/>
  <c r="BL1376" i="64"/>
  <c r="BM1375" i="64"/>
  <c r="BO344" i="64" a="1"/>
  <c r="BO344" i="64" s="1"/>
  <c r="BO1372" i="64" a="1"/>
  <c r="BO1372" i="64" s="1"/>
  <c r="BO325" i="64" a="1"/>
  <c r="BO325" i="64" s="1"/>
  <c r="BO1057" i="64" a="1"/>
  <c r="BO1057" i="64" s="1"/>
  <c r="BO1023" i="64" a="1"/>
  <c r="BO1023" i="64" s="1"/>
  <c r="BO312" i="64" a="1"/>
  <c r="BO312" i="64" s="1"/>
  <c r="BM1020" i="64"/>
  <c r="BN1016" i="64"/>
  <c r="BN1024" i="64" s="1"/>
  <c r="BO1019" i="64" a="1"/>
  <c r="BO1019" i="64" s="1"/>
  <c r="BO1015" i="64" a="1"/>
  <c r="BO1015" i="64" s="1"/>
  <c r="BP272" i="64"/>
  <c r="BO34" i="863"/>
  <c r="BP18" i="864"/>
  <c r="BP16" i="864"/>
  <c r="BQ19" i="864"/>
  <c r="BP17" i="864"/>
  <c r="BS2" i="861"/>
  <c r="BR1" i="861"/>
  <c r="BR7" i="861"/>
  <c r="BP41" i="863" a="1"/>
  <c r="BP41" i="863" s="1"/>
  <c r="BP42" i="863" a="1"/>
  <c r="BP42" i="863" s="1"/>
  <c r="BP39" i="863" a="1"/>
  <c r="BP39" i="863" s="1"/>
  <c r="BP32" i="863"/>
  <c r="BP40" i="863" a="1"/>
  <c r="BP40" i="863" s="1"/>
  <c r="BP43" i="863" a="1"/>
  <c r="BP43" i="863" s="1"/>
  <c r="BP30" i="863"/>
  <c r="BP29" i="863"/>
  <c r="BQ2" i="863"/>
  <c r="BQ31" i="863" s="1"/>
  <c r="BO53" i="863" a="1"/>
  <c r="BO53" i="863" s="1"/>
  <c r="BO51" i="863" a="1"/>
  <c r="BO51" i="863" s="1"/>
  <c r="BO49" i="863" a="1"/>
  <c r="BO49" i="863" s="1"/>
  <c r="Y294" i="64"/>
  <c r="Z290" i="64"/>
  <c r="Z291" i="64"/>
  <c r="Z273" i="64"/>
  <c r="Z274" i="64"/>
  <c r="Z292" i="64"/>
  <c r="Z275" i="64"/>
  <c r="Z293" i="64"/>
  <c r="Y276" i="64"/>
  <c r="BC3" i="860"/>
  <c r="BC4" i="860" s="1"/>
  <c r="BC1" i="860"/>
  <c r="BD2" i="860"/>
  <c r="BC7" i="860"/>
  <c r="X982" i="64"/>
  <c r="X992" i="64" s="1"/>
  <c r="Y986" i="64" a="1"/>
  <c r="Y986" i="64" s="1"/>
  <c r="Y981" i="64" a="1"/>
  <c r="Y981" i="64" s="1"/>
  <c r="X602" i="64"/>
  <c r="Y2707" i="64" a="1"/>
  <c r="Y2707" i="64" s="1"/>
  <c r="Y2708" i="64" a="1"/>
  <c r="Y2708" i="64" s="1"/>
  <c r="Y2709" i="64" a="1"/>
  <c r="Y2709" i="64" s="1"/>
  <c r="Y2710" i="64" a="1"/>
  <c r="Y2710" i="64" s="1"/>
  <c r="Y2706" i="64" a="1"/>
  <c r="Y2706" i="64" s="1"/>
  <c r="Y2711" i="64" a="1"/>
  <c r="Y2711" i="64" s="1"/>
  <c r="Y2705" i="64" a="1"/>
  <c r="Y2705" i="64" s="1"/>
  <c r="Y2712" i="64" a="1"/>
  <c r="Y2712" i="64" s="1"/>
  <c r="Y2713" i="64" a="1"/>
  <c r="Y2713" i="64" s="1"/>
  <c r="X2714" i="64"/>
  <c r="Y578" i="64" a="1"/>
  <c r="Y578" i="64" s="1"/>
  <c r="Y601" i="64" a="1"/>
  <c r="Y601" i="64" s="1"/>
  <c r="Y600" i="64" a="1"/>
  <c r="Y600" i="64" s="1"/>
  <c r="V579" i="64"/>
  <c r="X579" i="64"/>
  <c r="W579" i="64"/>
  <c r="Y2914" i="64"/>
  <c r="Y2880" i="64"/>
  <c r="X2818" i="64"/>
  <c r="X2796" i="64"/>
  <c r="Y3172" i="64" a="1"/>
  <c r="Y3172" i="64" s="1"/>
  <c r="Y2797" i="64" a="1"/>
  <c r="Y2797" i="64" s="1"/>
  <c r="Y2817" i="64" a="1"/>
  <c r="Y2817" i="64" s="1"/>
  <c r="BI2474" i="64"/>
  <c r="BH2476" i="64"/>
  <c r="BI2453" i="64"/>
  <c r="BI2455" i="64" s="1"/>
  <c r="W2339" i="64"/>
  <c r="W2348" i="64"/>
  <c r="W2340" i="64"/>
  <c r="W2349" i="64"/>
  <c r="Y2345" i="64" a="1"/>
  <c r="Y2345" i="64" s="1"/>
  <c r="Y2344" i="64" a="1"/>
  <c r="Y2344" i="64" s="1"/>
  <c r="Y2335" i="64" a="1"/>
  <c r="Y2335" i="64" s="1"/>
  <c r="Y2336" i="64" a="1"/>
  <c r="Y2336" i="64" s="1"/>
  <c r="X2332" i="64"/>
  <c r="X2331" i="64"/>
  <c r="Y2326" i="64" a="1"/>
  <c r="Y2326" i="64" s="1"/>
  <c r="Y2327" i="64" a="1"/>
  <c r="Y2327" i="64" s="1"/>
  <c r="X2860" i="64"/>
  <c r="Y2859" i="64" a="1"/>
  <c r="Y2859" i="64" s="1"/>
  <c r="Y857" i="64" a="1"/>
  <c r="Y857" i="64" s="1"/>
  <c r="U106" i="64"/>
  <c r="W106" i="64"/>
  <c r="V106" i="64"/>
  <c r="W69" i="64"/>
  <c r="W75" i="64" s="1"/>
  <c r="W1350" i="64"/>
  <c r="W883" i="64"/>
  <c r="V69" i="64"/>
  <c r="V75" i="64" s="1"/>
  <c r="V859" i="64"/>
  <c r="U2247" i="64"/>
  <c r="U883" i="64"/>
  <c r="U1733" i="64"/>
  <c r="U2084" i="64"/>
  <c r="W2084" i="64"/>
  <c r="W1733" i="64"/>
  <c r="V1350" i="64"/>
  <c r="U1350" i="64"/>
  <c r="U859" i="64"/>
  <c r="V2247" i="64"/>
  <c r="V883" i="64"/>
  <c r="V2084" i="64"/>
  <c r="W2247" i="64"/>
  <c r="V1733" i="64"/>
  <c r="W859" i="64"/>
  <c r="U69" i="64"/>
  <c r="U75" i="64" s="1"/>
  <c r="Z2608" i="64"/>
  <c r="X1733" i="64"/>
  <c r="X2247" i="64"/>
  <c r="X2084" i="64"/>
  <c r="X1350" i="64"/>
  <c r="X883" i="64"/>
  <c r="X859" i="64"/>
  <c r="Y852" i="64" a="1"/>
  <c r="Y852" i="64" s="1"/>
  <c r="Y88" i="64" a="1"/>
  <c r="Y88" i="64" s="1"/>
  <c r="Y577" i="64" a="1"/>
  <c r="Y577" i="64" s="1"/>
  <c r="Y68" i="64" a="1"/>
  <c r="Y68" i="64" s="1"/>
  <c r="Y72" i="64" a="1"/>
  <c r="Y72" i="64" s="1"/>
  <c r="Y73" i="64" a="1"/>
  <c r="Y73" i="64" s="1"/>
  <c r="X69" i="64"/>
  <c r="Y67" i="64" a="1"/>
  <c r="Y67" i="64" s="1"/>
  <c r="Y66" i="64" a="1"/>
  <c r="Y66" i="64" s="1"/>
  <c r="Y882" i="64" a="1"/>
  <c r="Y882" i="64" s="1"/>
  <c r="Y3069" i="64" a="1"/>
  <c r="Y3069" i="64" s="1"/>
  <c r="Y3146" i="64" a="1"/>
  <c r="Y3146" i="64" s="1"/>
  <c r="Y3120" i="64" a="1"/>
  <c r="Y3120" i="64" s="1"/>
  <c r="Y3095" i="64" a="1"/>
  <c r="Y3095" i="64" s="1"/>
  <c r="Y2223" i="64" a="1"/>
  <c r="Y2223" i="64" s="1"/>
  <c r="Y2224" i="64" s="1"/>
  <c r="X106" i="64"/>
  <c r="Y103" i="64" a="1"/>
  <c r="Y103" i="64" s="1"/>
  <c r="Y104" i="64" a="1"/>
  <c r="Y104" i="64" s="1"/>
  <c r="Y105" i="64" a="1"/>
  <c r="Y105" i="64" s="1"/>
  <c r="Y102" i="64" a="1"/>
  <c r="Y102" i="64" s="1"/>
  <c r="Y2165" i="64" a="1"/>
  <c r="Y2165" i="64" s="1"/>
  <c r="Y2166" i="64" s="1"/>
  <c r="Y554" i="64" a="1"/>
  <c r="Y554" i="64" s="1"/>
  <c r="Y3196" i="64" a="1"/>
  <c r="Y3196" i="64" s="1"/>
  <c r="Y2085" i="64" a="1"/>
  <c r="Y2085" i="64" s="1"/>
  <c r="Y2503" i="64" a="1"/>
  <c r="Y2503" i="64" s="1"/>
  <c r="Y2511" i="64" s="1"/>
  <c r="Y2540" i="64" a="1"/>
  <c r="Y2540" i="64" s="1"/>
  <c r="Y2248" i="64" a="1"/>
  <c r="Y2248" i="64" s="1"/>
  <c r="Y2246" i="64" a="1"/>
  <c r="Y2246" i="64" s="1"/>
  <c r="Y2254" i="64" a="1"/>
  <c r="Y2254" i="64" s="1"/>
  <c r="Y1732" i="64" a="1"/>
  <c r="Y1732" i="64" s="1"/>
  <c r="Y1349" i="64" a="1"/>
  <c r="Y1349" i="64" s="1"/>
  <c r="U2331" i="64" a="1"/>
  <c r="BP1443" i="64"/>
  <c r="BP1465" i="64"/>
  <c r="U982" i="64" a="1"/>
  <c r="BP1420" i="64"/>
  <c r="Y2331" i="64" a="1"/>
  <c r="BO1561" i="64" a="1"/>
  <c r="Y2084" i="64" a="1"/>
  <c r="T2880" i="64" a="1"/>
  <c r="U2860" i="64" a="1"/>
  <c r="U602" i="64" a="1"/>
  <c r="BO1016" i="64" a="1"/>
  <c r="Y859" i="64" a="1"/>
  <c r="Y2796" i="64" a="1"/>
  <c r="V1375" i="64" a="1"/>
  <c r="Y2818" i="64" a="1"/>
  <c r="Z2914" i="64" a="1"/>
  <c r="U1268" i="64" a="1"/>
  <c r="U1200" i="64" a="1"/>
  <c r="Z2880" i="64" a="1"/>
  <c r="U2796" i="64" a="1"/>
  <c r="U2818" i="64" a="1"/>
  <c r="BO1268" i="64" a="1"/>
  <c r="T2914" i="64" a="1"/>
  <c r="BO1156" i="64" a="1"/>
  <c r="BO425" i="64" a="1"/>
  <c r="Y602" i="64" a="1"/>
  <c r="U1561" i="64" a="1"/>
  <c r="U425" i="64" a="1"/>
  <c r="U1016" i="64" a="1"/>
  <c r="Y1733" i="64" a="1"/>
  <c r="U2378" i="64" a="1"/>
  <c r="Y2247" i="64" a="1"/>
  <c r="U579" i="64" a="1"/>
  <c r="Y883" i="64" a="1"/>
  <c r="U1373" i="64" a="1"/>
  <c r="U2332" i="64" a="1"/>
  <c r="Y982" i="64" a="1"/>
  <c r="Y579" i="64" a="1"/>
  <c r="BO2220" i="64" a="1"/>
  <c r="U1805" i="64" a="1"/>
  <c r="BO1373" i="64" a="1"/>
  <c r="Y2860" i="64" a="1"/>
  <c r="U1398" i="64"/>
  <c r="BO1805" i="64" a="1"/>
  <c r="BP1532" i="64"/>
  <c r="BN1375" i="64" a="1"/>
  <c r="BP1487" i="64"/>
  <c r="Y1350" i="64" a="1"/>
  <c r="BM1376" i="64" a="1"/>
  <c r="BO1398" i="64"/>
  <c r="BO1200" i="64" a="1"/>
  <c r="U2220" i="64" a="1"/>
  <c r="W1376" i="64" a="1"/>
  <c r="Y2332" i="64" a="1"/>
  <c r="BO2378" i="64" a="1"/>
  <c r="BP1509" i="64"/>
  <c r="U1156" i="64" a="1"/>
  <c r="Y555" i="64" a="1"/>
  <c r="BP2840" i="64" l="1"/>
  <c r="BQ2838" i="64" a="1"/>
  <c r="BQ2838" i="64" s="1"/>
  <c r="BQ2839" i="64" a="1"/>
  <c r="BQ2839" i="64" s="1"/>
  <c r="BQ53" i="64" a="1"/>
  <c r="BQ53" i="64" s="1"/>
  <c r="BQ51" i="64" a="1"/>
  <c r="BQ51" i="64" s="1"/>
  <c r="BQ52" i="64" a="1"/>
  <c r="BQ52" i="64" s="1"/>
  <c r="BQ50" i="64" s="1" a="1"/>
  <c r="BQ50" i="64" s="1"/>
  <c r="BQ3310" i="64" a="1"/>
  <c r="BQ3310" i="64" s="1"/>
  <c r="BQ3289" i="64" a="1"/>
  <c r="BQ3289" i="64" s="1"/>
  <c r="AR20" i="861"/>
  <c r="BQ1441" i="64" a="1"/>
  <c r="BQ1441" i="64" s="1"/>
  <c r="BQ1442" i="64" a="1"/>
  <c r="BQ1442" i="64" s="1"/>
  <c r="BQ1530" i="64" a="1"/>
  <c r="BQ1530" i="64" s="1"/>
  <c r="BQ1531" i="64" a="1"/>
  <c r="BQ1531" i="64" s="1"/>
  <c r="BQ1486" i="64" a="1"/>
  <c r="BQ1486" i="64" s="1"/>
  <c r="BQ1508" i="64" a="1"/>
  <c r="BQ1508" i="64" s="1"/>
  <c r="BQ1419" i="64" a="1"/>
  <c r="BQ1419" i="64" s="1"/>
  <c r="BQ1464" i="64" a="1"/>
  <c r="BQ1464" i="64" s="1"/>
  <c r="BP21" i="863"/>
  <c r="BQ669" i="64" a="1"/>
  <c r="BQ669" i="64" s="1"/>
  <c r="BQ663" i="64" a="1"/>
  <c r="BQ663" i="64" s="1"/>
  <c r="BQ664" i="64" s="1"/>
  <c r="BQ673" i="64" a="1"/>
  <c r="BQ673" i="64" s="1"/>
  <c r="BE666" i="64"/>
  <c r="BF661" i="64"/>
  <c r="BF665" i="64" s="1"/>
  <c r="BE670" i="64"/>
  <c r="BE674" i="64" s="1"/>
  <c r="BP20" i="864"/>
  <c r="BP89" i="861" s="1"/>
  <c r="BP90" i="861" s="1"/>
  <c r="BP33" i="863"/>
  <c r="BP17" i="863" s="1"/>
  <c r="BP29" i="861" s="1"/>
  <c r="BP44" i="863"/>
  <c r="Y555" i="64"/>
  <c r="BR3" i="64"/>
  <c r="BR7" i="64"/>
  <c r="BR1" i="64"/>
  <c r="BS2" i="64"/>
  <c r="BQ4" i="64"/>
  <c r="BE478" i="64"/>
  <c r="BF477" i="64"/>
  <c r="BE480" i="64"/>
  <c r="BC528" i="64"/>
  <c r="BB529" i="64"/>
  <c r="BB531" i="64"/>
  <c r="BS2" i="864"/>
  <c r="BR3" i="864"/>
  <c r="BR3" i="863"/>
  <c r="BR7" i="864"/>
  <c r="BR7" i="863"/>
  <c r="BR1" i="863"/>
  <c r="BR1" i="864"/>
  <c r="BQ4" i="863"/>
  <c r="BQ4" i="864"/>
  <c r="U1975" i="64"/>
  <c r="AR1978" i="64" s="1"/>
  <c r="W1126" i="64"/>
  <c r="W1127" i="64" s="1"/>
  <c r="BS3" i="861"/>
  <c r="W157" i="64"/>
  <c r="W158" i="64" s="1"/>
  <c r="BR4" i="861"/>
  <c r="V140" i="64"/>
  <c r="T276" i="64"/>
  <c r="T294" i="64"/>
  <c r="V1109" i="64"/>
  <c r="V1124" i="64"/>
  <c r="V155" i="64"/>
  <c r="U2714" i="64"/>
  <c r="U1325" i="64"/>
  <c r="U1326" i="64" s="1"/>
  <c r="U1328" i="64" s="1"/>
  <c r="U375" i="64"/>
  <c r="U377" i="64" s="1"/>
  <c r="U2796" i="64"/>
  <c r="U2860" i="64"/>
  <c r="U1156" i="64"/>
  <c r="W1376" i="64"/>
  <c r="U2378" i="64"/>
  <c r="U2387" i="64" s="1"/>
  <c r="BD2388" i="64" s="1" a="1"/>
  <c r="BD2388" i="64" s="1"/>
  <c r="U1561" i="64"/>
  <c r="U2220" i="64"/>
  <c r="U2222" i="64" s="1"/>
  <c r="U2224" i="64" s="1"/>
  <c r="U2332" i="64"/>
  <c r="U2818" i="64"/>
  <c r="U1016" i="64"/>
  <c r="U1200" i="64"/>
  <c r="U1207" i="64" s="1"/>
  <c r="U1268" i="64"/>
  <c r="U1275" i="64" s="1"/>
  <c r="T2880" i="64"/>
  <c r="T2914" i="64"/>
  <c r="V1375" i="64"/>
  <c r="U579" i="64"/>
  <c r="U1805" i="64"/>
  <c r="U1807" i="64" s="1"/>
  <c r="U425" i="64"/>
  <c r="U2331" i="64"/>
  <c r="U1373" i="64"/>
  <c r="U982" i="64"/>
  <c r="U992" i="64" s="1"/>
  <c r="U602" i="64"/>
  <c r="U154" i="64"/>
  <c r="U139" i="64"/>
  <c r="V1170" i="64"/>
  <c r="AG1171" i="64" s="1" a="1"/>
  <c r="AG1171" i="64" s="1"/>
  <c r="V1165" i="64"/>
  <c r="U1121" i="64"/>
  <c r="U1106" i="64"/>
  <c r="U1122" i="64"/>
  <c r="U1107" i="64"/>
  <c r="T1267" i="64" a="1"/>
  <c r="T1267" i="64" s="1"/>
  <c r="T1324" i="64" a="1"/>
  <c r="T1324" i="64" s="1"/>
  <c r="T124" i="64" a="1"/>
  <c r="T124" i="64" s="1"/>
  <c r="T145" i="64" a="1"/>
  <c r="T145" i="64" s="1"/>
  <c r="T121" i="64" a="1"/>
  <c r="T121" i="64" s="1"/>
  <c r="T1101" i="64" a="1"/>
  <c r="T1101" i="64" s="1"/>
  <c r="T1099" i="64" a="1"/>
  <c r="T1099" i="64" s="1"/>
  <c r="T1372" i="64" a="1"/>
  <c r="T1372" i="64" s="1"/>
  <c r="T1023" i="64" a="1"/>
  <c r="T1023" i="64" s="1"/>
  <c r="T799" i="64" a="1"/>
  <c r="T799" i="64" s="1"/>
  <c r="T1082" i="64" a="1"/>
  <c r="T1082" i="64" s="1"/>
  <c r="T1090" i="64" s="1"/>
  <c r="T130" i="64" a="1"/>
  <c r="T130" i="64" s="1"/>
  <c r="T312" i="64" a="1"/>
  <c r="T312" i="64" s="1"/>
  <c r="T2572" i="64" a="1"/>
  <c r="T2572" i="64" s="1"/>
  <c r="T123" i="64" a="1"/>
  <c r="T123" i="64" s="1"/>
  <c r="T374" i="64" a="1"/>
  <c r="T374" i="64" s="1"/>
  <c r="T2379" i="64" a="1"/>
  <c r="T2379" i="64" s="1"/>
  <c r="T1323" i="64" a="1"/>
  <c r="T1323" i="64" s="1"/>
  <c r="T122" i="64" a="1"/>
  <c r="T122" i="64" s="1"/>
  <c r="T344" i="64" a="1"/>
  <c r="T344" i="64" s="1"/>
  <c r="T449" i="64" a="1"/>
  <c r="T449" i="64" s="1"/>
  <c r="T480" i="64" s="1"/>
  <c r="T793" i="64" a="1"/>
  <c r="T793" i="64" s="1"/>
  <c r="T1639" i="64" a="1"/>
  <c r="T1639" i="64" s="1"/>
  <c r="T131" i="64" a="1"/>
  <c r="T131" i="64" s="1"/>
  <c r="T120" i="64" a="1"/>
  <c r="T120" i="64" s="1"/>
  <c r="T1097" i="64" a="1"/>
  <c r="T1097" i="64" s="1"/>
  <c r="T1100" i="64" a="1"/>
  <c r="T1100" i="64" s="1"/>
  <c r="T1015" i="64" a="1"/>
  <c r="T1015" i="64" s="1"/>
  <c r="T1057" i="64" a="1"/>
  <c r="T1057" i="64" s="1"/>
  <c r="T1083" i="64" a="1"/>
  <c r="T1083" i="64" s="1"/>
  <c r="T1091" i="64" s="1"/>
  <c r="T1560" i="64" a="1"/>
  <c r="T1560" i="64" s="1"/>
  <c r="T1112" i="64" a="1"/>
  <c r="T1112" i="64" s="1"/>
  <c r="T143" i="64" a="1"/>
  <c r="T143" i="64" s="1"/>
  <c r="T1973" i="64" a="1"/>
  <c r="T1973" i="64" s="1"/>
  <c r="T373" i="64" a="1"/>
  <c r="T373" i="64" s="1"/>
  <c r="T2219" i="64" a="1"/>
  <c r="T2219" i="64" s="1"/>
  <c r="T782" i="64" a="1"/>
  <c r="T782" i="64" s="1"/>
  <c r="T147" i="64" a="1"/>
  <c r="T147" i="64" s="1"/>
  <c r="T146" i="64" a="1"/>
  <c r="T146" i="64" s="1"/>
  <c r="T1397" i="64" a="1"/>
  <c r="T1397" i="64" s="1"/>
  <c r="T1081" i="64" a="1"/>
  <c r="T1081" i="64" s="1"/>
  <c r="T1089" i="64" s="1"/>
  <c r="T1806" i="64" a="1"/>
  <c r="T1806" i="64" s="1"/>
  <c r="T1804" i="64" a="1"/>
  <c r="T1804" i="64" s="1"/>
  <c r="T2221" i="64" a="1"/>
  <c r="T2221" i="64" s="1"/>
  <c r="T359" i="64" a="1"/>
  <c r="T359" i="64" s="1"/>
  <c r="T221" i="64" a="1"/>
  <c r="T221" i="64" s="1"/>
  <c r="T376" i="64" a="1"/>
  <c r="T376" i="64" s="1"/>
  <c r="T1084" i="64" a="1"/>
  <c r="T1084" i="64" s="1"/>
  <c r="T1092" i="64" s="1"/>
  <c r="T424" i="64" a="1"/>
  <c r="T424" i="64" s="1"/>
  <c r="T1085" i="64" a="1"/>
  <c r="T1085" i="64" s="1"/>
  <c r="T1093" i="64" s="1"/>
  <c r="T1974" i="64" a="1"/>
  <c r="T1974" i="64" s="1"/>
  <c r="T500" i="64" a="1"/>
  <c r="T500" i="64" s="1"/>
  <c r="T531" i="64" s="1"/>
  <c r="T1199" i="64" a="1"/>
  <c r="T1199" i="64" s="1"/>
  <c r="T1157" i="64" a="1"/>
  <c r="T1157" i="64" s="1"/>
  <c r="T785" i="64" a="1"/>
  <c r="T785" i="64" s="1"/>
  <c r="T132" i="64" a="1"/>
  <c r="T132" i="64" s="1"/>
  <c r="T128" i="64" a="1"/>
  <c r="T128" i="64" s="1"/>
  <c r="T1114" i="64" a="1"/>
  <c r="T1114" i="64" s="1"/>
  <c r="T1098" i="64" a="1"/>
  <c r="T1098" i="64" s="1"/>
  <c r="T1327" i="64" a="1"/>
  <c r="T1327" i="64" s="1"/>
  <c r="T129" i="64" a="1"/>
  <c r="T129" i="64" s="1"/>
  <c r="T1113" i="64" a="1"/>
  <c r="T1113" i="64" s="1"/>
  <c r="T1116" i="64" a="1"/>
  <c r="T1116" i="64" s="1"/>
  <c r="T144" i="64" a="1"/>
  <c r="T144" i="64" s="1"/>
  <c r="T325" i="64" a="1"/>
  <c r="T325" i="64" s="1"/>
  <c r="T1115" i="64" a="1"/>
  <c r="T1115" i="64" s="1"/>
  <c r="T1019" i="64" a="1"/>
  <c r="T1019" i="64" s="1"/>
  <c r="T2711" i="64" a="1"/>
  <c r="T2711" i="64" s="1"/>
  <c r="T601" i="64" a="1"/>
  <c r="T601" i="64" s="1"/>
  <c r="T3172" i="64" a="1"/>
  <c r="T3172" i="64" s="1"/>
  <c r="T2336" i="64" a="1"/>
  <c r="T2336" i="64" s="1"/>
  <c r="T2335" i="64" a="1"/>
  <c r="T2335" i="64" s="1"/>
  <c r="T986" i="64" a="1"/>
  <c r="T986" i="64" s="1"/>
  <c r="T2713" i="64" a="1"/>
  <c r="T2713" i="64" s="1"/>
  <c r="T2327" i="64" a="1"/>
  <c r="T2327" i="64" s="1"/>
  <c r="T2344" i="64" a="1"/>
  <c r="T2344" i="64" s="1"/>
  <c r="T2707" i="64" a="1"/>
  <c r="T2707" i="64" s="1"/>
  <c r="T2345" i="64" a="1"/>
  <c r="T2345" i="64" s="1"/>
  <c r="T981" i="64" a="1"/>
  <c r="T981" i="64" s="1"/>
  <c r="T2708" i="64" a="1"/>
  <c r="T2708" i="64" s="1"/>
  <c r="T2859" i="64" a="1"/>
  <c r="T2859" i="64" s="1"/>
  <c r="T2709" i="64" a="1"/>
  <c r="T2709" i="64" s="1"/>
  <c r="T2797" i="64" a="1"/>
  <c r="T2797" i="64" s="1"/>
  <c r="T2712" i="64" a="1"/>
  <c r="T2712" i="64" s="1"/>
  <c r="T2817" i="64" a="1"/>
  <c r="T2817" i="64" s="1"/>
  <c r="T2705" i="64" a="1"/>
  <c r="T2705" i="64" s="1"/>
  <c r="T2710" i="64" a="1"/>
  <c r="T2710" i="64" s="1"/>
  <c r="T578" i="64" a="1"/>
  <c r="T578" i="64" s="1"/>
  <c r="T2706" i="64" a="1"/>
  <c r="T2706" i="64" s="1"/>
  <c r="T600" i="64" a="1"/>
  <c r="T600" i="64" s="1"/>
  <c r="T2326" i="64" a="1"/>
  <c r="T2326" i="64" s="1"/>
  <c r="T3095" i="64" a="1"/>
  <c r="T3095" i="64" s="1"/>
  <c r="T882" i="64" a="1"/>
  <c r="T882" i="64" s="1"/>
  <c r="T68" i="64" a="1"/>
  <c r="T68" i="64" s="1"/>
  <c r="T852" i="64" a="1"/>
  <c r="T852" i="64" s="1"/>
  <c r="T88" i="64" a="1"/>
  <c r="T88" i="64" s="1"/>
  <c r="T2246" i="64" a="1"/>
  <c r="T2246" i="64" s="1"/>
  <c r="T73" i="64" a="1"/>
  <c r="T73" i="64" s="1"/>
  <c r="T3120" i="64" a="1"/>
  <c r="T3120" i="64" s="1"/>
  <c r="T2248" i="64" a="1"/>
  <c r="T2248" i="64" s="1"/>
  <c r="T3196" i="64" a="1"/>
  <c r="T3196" i="64" s="1"/>
  <c r="T105" i="64" a="1"/>
  <c r="T105" i="64" s="1"/>
  <c r="T2254" i="64" a="1"/>
  <c r="T2254" i="64" s="1"/>
  <c r="T2165" i="64" a="1"/>
  <c r="T2165" i="64" s="1"/>
  <c r="T2166" i="64" s="1"/>
  <c r="T1349" i="64" a="1"/>
  <c r="T1349" i="64" s="1"/>
  <c r="T2503" i="64" a="1"/>
  <c r="T2503" i="64" s="1"/>
  <c r="T2511" i="64" s="1"/>
  <c r="T72" i="64" a="1"/>
  <c r="T72" i="64" s="1"/>
  <c r="T554" i="64" a="1"/>
  <c r="T554" i="64" s="1"/>
  <c r="T2085" i="64" a="1"/>
  <c r="T2085" i="64" s="1"/>
  <c r="T1732" i="64" a="1"/>
  <c r="T1732" i="64" s="1"/>
  <c r="T2223" i="64" a="1"/>
  <c r="T2223" i="64" s="1"/>
  <c r="T577" i="64" a="1"/>
  <c r="T577" i="64" s="1"/>
  <c r="T103" i="64" a="1"/>
  <c r="T103" i="64" s="1"/>
  <c r="T102" i="64" a="1"/>
  <c r="T102" i="64" s="1"/>
  <c r="T67" i="64" a="1"/>
  <c r="T67" i="64" s="1"/>
  <c r="T104" i="64" a="1"/>
  <c r="T104" i="64" s="1"/>
  <c r="T3146" i="64" a="1"/>
  <c r="T3146" i="64" s="1"/>
  <c r="T3069" i="64" a="1"/>
  <c r="T3069" i="64" s="1"/>
  <c r="T2540" i="64" a="1"/>
  <c r="T2540" i="64" s="1"/>
  <c r="T857" i="64" a="1"/>
  <c r="T857" i="64" s="1"/>
  <c r="T66" i="64" a="1"/>
  <c r="T66" i="64" s="1"/>
  <c r="U152" i="64"/>
  <c r="U137" i="64"/>
  <c r="U1119" i="64"/>
  <c r="U1104" i="64"/>
  <c r="V2349" i="64"/>
  <c r="V2340" i="64"/>
  <c r="U125" i="64"/>
  <c r="U135" i="64"/>
  <c r="U150" i="64"/>
  <c r="U1120" i="64"/>
  <c r="U1105" i="64"/>
  <c r="V2339" i="64"/>
  <c r="V2348" i="64"/>
  <c r="U1123" i="64"/>
  <c r="U1108" i="64"/>
  <c r="U136" i="64"/>
  <c r="U151" i="64"/>
  <c r="U138" i="64"/>
  <c r="U153" i="64"/>
  <c r="V1024" i="64"/>
  <c r="V1020" i="64"/>
  <c r="BL82" i="861"/>
  <c r="BM42" i="861"/>
  <c r="BO1966" i="64"/>
  <c r="BO1975" i="64" s="1"/>
  <c r="BK57" i="861"/>
  <c r="BN1978" i="64"/>
  <c r="BP1973" i="64" a="1"/>
  <c r="BP1973" i="64" s="1"/>
  <c r="BP1974" i="64" a="1"/>
  <c r="BP1974" i="64" s="1"/>
  <c r="BO1373" i="64"/>
  <c r="BO1805" i="64"/>
  <c r="BO1807" i="64" s="1"/>
  <c r="BP1806" i="64" a="1"/>
  <c r="BP1806" i="64" s="1"/>
  <c r="BP1804" i="64" a="1"/>
  <c r="BP1804" i="64" s="1"/>
  <c r="BP376" i="64" a="1"/>
  <c r="BP376" i="64" s="1"/>
  <c r="BP374" i="64" a="1"/>
  <c r="BP374" i="64" s="1"/>
  <c r="BO375" i="64"/>
  <c r="BO377" i="64" s="1"/>
  <c r="BP449" i="64" a="1"/>
  <c r="BP449" i="64" s="1"/>
  <c r="BP373" i="64" a="1"/>
  <c r="BP373" i="64" s="1"/>
  <c r="BP500" i="64" a="1"/>
  <c r="BP500" i="64" s="1"/>
  <c r="BO425" i="64"/>
  <c r="BO1561" i="64"/>
  <c r="BP1560" i="64" a="1"/>
  <c r="BP1560" i="64" s="1"/>
  <c r="BP424" i="64" a="1"/>
  <c r="BP424" i="64" s="1"/>
  <c r="BO1268" i="64"/>
  <c r="BO1200" i="64"/>
  <c r="BP1199" i="64" a="1"/>
  <c r="BP1199" i="64" s="1"/>
  <c r="BP1267" i="64" a="1"/>
  <c r="BP1267" i="64" s="1"/>
  <c r="BN1275" i="64"/>
  <c r="BO2378" i="64"/>
  <c r="BO2387" i="64" s="1"/>
  <c r="BO2388" i="64" s="1" a="1"/>
  <c r="BO2388" i="64" s="1"/>
  <c r="BP2379" i="64" a="1"/>
  <c r="BP2379" i="64" s="1"/>
  <c r="CB2409" i="64"/>
  <c r="CB2411" i="64" s="1"/>
  <c r="BO1156" i="64"/>
  <c r="BO2220" i="64"/>
  <c r="BO2222" i="64" s="1"/>
  <c r="BM1171" i="64" a="1"/>
  <c r="BM1171" i="64" s="1"/>
  <c r="BP2219" i="64" a="1"/>
  <c r="BP2219" i="64" s="1"/>
  <c r="BP1157" i="64" a="1"/>
  <c r="BP1157" i="64" s="1"/>
  <c r="BN1165" i="64"/>
  <c r="BN1170" i="64"/>
  <c r="BP1327" i="64" a="1"/>
  <c r="BP1327" i="64" s="1"/>
  <c r="BP2221" i="64" a="1"/>
  <c r="BP2221" i="64" s="1"/>
  <c r="BO1325" i="64"/>
  <c r="BO1326" i="64" s="1"/>
  <c r="BO1328" i="64" s="1"/>
  <c r="BP1323" i="64" a="1"/>
  <c r="BP1323" i="64" s="1"/>
  <c r="BP1324" i="64" a="1"/>
  <c r="BP1324" i="64" s="1"/>
  <c r="BP793" i="64" a="1"/>
  <c r="BP793" i="64" s="1"/>
  <c r="BP782" i="64" a="1"/>
  <c r="BP782" i="64" s="1"/>
  <c r="BP785" i="64" a="1"/>
  <c r="BP785" i="64" s="1"/>
  <c r="BP799" i="64" a="1"/>
  <c r="BP799" i="64" s="1"/>
  <c r="BJ2433" i="64"/>
  <c r="BO139" i="64"/>
  <c r="BO154" i="64"/>
  <c r="BP124" i="64" a="1"/>
  <c r="BP124" i="64" s="1"/>
  <c r="BP1639" i="64" a="1"/>
  <c r="BP1639" i="64" s="1"/>
  <c r="BO150" i="64"/>
  <c r="BO136" i="64"/>
  <c r="BO151" i="64"/>
  <c r="BO137" i="64"/>
  <c r="BO152" i="64"/>
  <c r="BO153" i="64"/>
  <c r="BN140" i="64"/>
  <c r="BJ158" i="64"/>
  <c r="BO135" i="64"/>
  <c r="BO138" i="64"/>
  <c r="BP145" i="64" a="1"/>
  <c r="BP145" i="64" s="1"/>
  <c r="BP147" i="64" a="1"/>
  <c r="BP147" i="64" s="1"/>
  <c r="BP144" i="64" a="1"/>
  <c r="BP144" i="64" s="1"/>
  <c r="BP146" i="64" a="1"/>
  <c r="BP146" i="64" s="1"/>
  <c r="BP129" i="64" a="1"/>
  <c r="BP129" i="64" s="1"/>
  <c r="BP130" i="64" a="1"/>
  <c r="BP130" i="64" s="1"/>
  <c r="BP132" i="64" a="1"/>
  <c r="BP132" i="64" s="1"/>
  <c r="BP131" i="64" a="1"/>
  <c r="BP131" i="64" s="1"/>
  <c r="BP143" i="64" a="1"/>
  <c r="BP143" i="64" s="1"/>
  <c r="BP128" i="64" a="1"/>
  <c r="BP128" i="64" s="1"/>
  <c r="BK157" i="64"/>
  <c r="BK158" i="64" s="1"/>
  <c r="BL155" i="64"/>
  <c r="BO125" i="64"/>
  <c r="BP359" i="64" a="1"/>
  <c r="BP359" i="64" s="1"/>
  <c r="BP123" i="64" a="1"/>
  <c r="BP123" i="64" s="1"/>
  <c r="BP122" i="64" a="1"/>
  <c r="BP122" i="64" s="1"/>
  <c r="BP121" i="64" a="1"/>
  <c r="BP121" i="64" s="1"/>
  <c r="BP120" i="64" a="1"/>
  <c r="BP120" i="64" s="1"/>
  <c r="BP1397" i="64" a="1"/>
  <c r="BP1397" i="64" s="1"/>
  <c r="BM1126" i="64"/>
  <c r="BM1127" i="64" s="1"/>
  <c r="BO1120" i="64"/>
  <c r="BN1124" i="64"/>
  <c r="BO1123" i="64"/>
  <c r="BO1122" i="64"/>
  <c r="BO1119" i="64"/>
  <c r="BO1121" i="64"/>
  <c r="BP1115" i="64" a="1"/>
  <c r="BP1115" i="64" s="1"/>
  <c r="BP1114" i="64" a="1"/>
  <c r="BP1114" i="64" s="1"/>
  <c r="BP1116" i="64" a="1"/>
  <c r="BP1116" i="64" s="1"/>
  <c r="BP1112" i="64" a="1"/>
  <c r="BP1112" i="64" s="1"/>
  <c r="BP1113" i="64" a="1"/>
  <c r="BP1113" i="64" s="1"/>
  <c r="BO1108" i="64"/>
  <c r="BO1105" i="64"/>
  <c r="BN1109" i="64"/>
  <c r="BO1107" i="64"/>
  <c r="BO1106" i="64"/>
  <c r="BP1101" i="64" a="1"/>
  <c r="BP1101" i="64" s="1"/>
  <c r="BP1097" i="64" a="1"/>
  <c r="BP1097" i="64" s="1"/>
  <c r="BP1081" i="64" a="1"/>
  <c r="BP1081" i="64" s="1"/>
  <c r="BP1089" i="64" s="1"/>
  <c r="BP1082" i="64" a="1"/>
  <c r="BP1082" i="64" s="1"/>
  <c r="BP1090" i="64" s="1"/>
  <c r="BP1098" i="64" a="1"/>
  <c r="BP1098" i="64" s="1"/>
  <c r="BP1083" i="64" a="1"/>
  <c r="BP1083" i="64" s="1"/>
  <c r="BP1091" i="64" s="1"/>
  <c r="BP1084" i="64" a="1"/>
  <c r="BP1084" i="64" s="1"/>
  <c r="BP1092" i="64" s="1"/>
  <c r="BP1085" i="64" a="1"/>
  <c r="BP1085" i="64" s="1"/>
  <c r="BP1093" i="64" s="1"/>
  <c r="BP1099" i="64" a="1"/>
  <c r="BP1099" i="64" s="1"/>
  <c r="BP1100" i="64" a="1"/>
  <c r="BP1100" i="64" s="1"/>
  <c r="BO1104" i="64"/>
  <c r="BP221" i="64" a="1"/>
  <c r="BP221" i="64" s="1"/>
  <c r="BM1376" i="64"/>
  <c r="BN1375" i="64"/>
  <c r="BP344" i="64" a="1"/>
  <c r="BP344" i="64" s="1"/>
  <c r="BP1372" i="64" a="1"/>
  <c r="BP1372" i="64" s="1"/>
  <c r="BP325" i="64" a="1"/>
  <c r="BP325" i="64" s="1"/>
  <c r="BP1057" i="64" a="1"/>
  <c r="BP1057" i="64" s="1"/>
  <c r="BP1023" i="64" a="1"/>
  <c r="BP1023" i="64" s="1"/>
  <c r="BP312" i="64" a="1"/>
  <c r="BP312" i="64" s="1"/>
  <c r="BN1020" i="64"/>
  <c r="BO1016" i="64"/>
  <c r="BO1024" i="64" s="1"/>
  <c r="BP1019" i="64" a="1"/>
  <c r="BP1019" i="64" s="1"/>
  <c r="BP1015" i="64" a="1"/>
  <c r="BP1015" i="64" s="1"/>
  <c r="BQ272" i="64"/>
  <c r="BP51" i="863" a="1"/>
  <c r="BP51" i="863" s="1"/>
  <c r="BP53" i="863" a="1"/>
  <c r="BP53" i="863" s="1"/>
  <c r="BP49" i="863" a="1"/>
  <c r="BP49" i="863" s="1"/>
  <c r="BS1" i="861"/>
  <c r="BS7" i="861"/>
  <c r="BT2" i="861"/>
  <c r="BQ18" i="864"/>
  <c r="BQ17" i="864"/>
  <c r="BQ16" i="864"/>
  <c r="BR19" i="864"/>
  <c r="BQ42" i="863" a="1"/>
  <c r="BQ42" i="863" s="1"/>
  <c r="BQ43" i="863" a="1"/>
  <c r="BQ43" i="863" s="1"/>
  <c r="BQ40" i="863" a="1"/>
  <c r="BQ40" i="863" s="1"/>
  <c r="BQ39" i="863" a="1"/>
  <c r="BQ39" i="863" s="1"/>
  <c r="BQ41" i="863" a="1"/>
  <c r="BQ41" i="863" s="1"/>
  <c r="BQ32" i="863"/>
  <c r="BQ30" i="863"/>
  <c r="BR2" i="863"/>
  <c r="BR31" i="863" s="1"/>
  <c r="BQ29" i="863"/>
  <c r="BP34" i="863"/>
  <c r="Z294" i="64"/>
  <c r="Z276" i="64"/>
  <c r="AA290" i="64"/>
  <c r="AA291" i="64"/>
  <c r="AA273" i="64"/>
  <c r="AA292" i="64"/>
  <c r="AA274" i="64"/>
  <c r="AA275" i="64"/>
  <c r="AA293" i="64"/>
  <c r="BD3" i="860"/>
  <c r="BD4" i="860" s="1"/>
  <c r="BE2" i="860"/>
  <c r="BD1" i="860"/>
  <c r="BD7" i="860"/>
  <c r="Y982" i="64"/>
  <c r="Y992" i="64" s="1"/>
  <c r="Z986" i="64" a="1"/>
  <c r="Z986" i="64" s="1"/>
  <c r="Z981" i="64" a="1"/>
  <c r="Z981" i="64" s="1"/>
  <c r="Y602" i="64"/>
  <c r="Y2714" i="64"/>
  <c r="Z2705" i="64" a="1"/>
  <c r="Z2705" i="64" s="1"/>
  <c r="Z2706" i="64" a="1"/>
  <c r="Z2706" i="64" s="1"/>
  <c r="Z2707" i="64" a="1"/>
  <c r="Z2707" i="64" s="1"/>
  <c r="Z2708" i="64" a="1"/>
  <c r="Z2708" i="64" s="1"/>
  <c r="Z2709" i="64" a="1"/>
  <c r="Z2709" i="64" s="1"/>
  <c r="Z2711" i="64" a="1"/>
  <c r="Z2711" i="64" s="1"/>
  <c r="Z2710" i="64" a="1"/>
  <c r="Z2710" i="64" s="1"/>
  <c r="Z2712" i="64" a="1"/>
  <c r="Z2712" i="64" s="1"/>
  <c r="Z2713" i="64" a="1"/>
  <c r="Z2713" i="64" s="1"/>
  <c r="Z600" i="64" a="1"/>
  <c r="Z600" i="64" s="1"/>
  <c r="Z578" i="64" a="1"/>
  <c r="Z578" i="64" s="1"/>
  <c r="Z601" i="64" a="1"/>
  <c r="Z601" i="64" s="1"/>
  <c r="Y579" i="64"/>
  <c r="Z2880" i="64"/>
  <c r="Z2914" i="64"/>
  <c r="Y2818" i="64"/>
  <c r="Y2796" i="64"/>
  <c r="Z3172" i="64" a="1"/>
  <c r="Z3172" i="64" s="1"/>
  <c r="Z2797" i="64" a="1"/>
  <c r="Z2797" i="64" s="1"/>
  <c r="Z2817" i="64" a="1"/>
  <c r="Z2817" i="64" s="1"/>
  <c r="BJ2474" i="64"/>
  <c r="BI2476" i="64"/>
  <c r="BJ2453" i="64"/>
  <c r="BJ2455" i="64" s="1"/>
  <c r="W2341" i="64"/>
  <c r="W2350" i="64"/>
  <c r="X2339" i="64"/>
  <c r="X2348" i="64"/>
  <c r="X2340" i="64"/>
  <c r="X2349" i="64"/>
  <c r="Z2345" i="64" a="1"/>
  <c r="Z2345" i="64" s="1"/>
  <c r="Z2344" i="64" a="1"/>
  <c r="Z2344" i="64" s="1"/>
  <c r="Z2336" i="64" a="1"/>
  <c r="Z2336" i="64" s="1"/>
  <c r="Z2335" i="64" a="1"/>
  <c r="Z2335" i="64" s="1"/>
  <c r="Y2332" i="64"/>
  <c r="Y2331" i="64"/>
  <c r="Z2326" i="64" a="1"/>
  <c r="Z2326" i="64" s="1"/>
  <c r="Z2327" i="64" a="1"/>
  <c r="Z2327" i="64" s="1"/>
  <c r="Y2860" i="64"/>
  <c r="Z2859" i="64" a="1"/>
  <c r="Z2859" i="64" s="1"/>
  <c r="Z857" i="64" a="1"/>
  <c r="Z857" i="64" s="1"/>
  <c r="AA2608" i="64"/>
  <c r="Y2247" i="64"/>
  <c r="Y1733" i="64"/>
  <c r="Y2084" i="64"/>
  <c r="Y1350" i="64"/>
  <c r="Y883" i="64"/>
  <c r="Y859" i="64"/>
  <c r="X75" i="64"/>
  <c r="Z852" i="64" a="1"/>
  <c r="Z852" i="64" s="1"/>
  <c r="Z88" i="64" a="1"/>
  <c r="Z88" i="64" s="1"/>
  <c r="Z577" i="64" a="1"/>
  <c r="Z577" i="64" s="1"/>
  <c r="Z68" i="64" a="1"/>
  <c r="Z68" i="64" s="1"/>
  <c r="Z72" i="64" a="1"/>
  <c r="Z72" i="64" s="1"/>
  <c r="Z73" i="64" a="1"/>
  <c r="Z73" i="64" s="1"/>
  <c r="Y69" i="64"/>
  <c r="Z66" i="64" a="1"/>
  <c r="Z66" i="64" s="1"/>
  <c r="Z67" i="64" a="1"/>
  <c r="Z67" i="64" s="1"/>
  <c r="Z882" i="64" a="1"/>
  <c r="Z882" i="64" s="1"/>
  <c r="Z3069" i="64" a="1"/>
  <c r="Z3069" i="64" s="1"/>
  <c r="Z3095" i="64" a="1"/>
  <c r="Z3095" i="64" s="1"/>
  <c r="Z3146" i="64" a="1"/>
  <c r="Z3146" i="64" s="1"/>
  <c r="Z3120" i="64" a="1"/>
  <c r="Z3120" i="64" s="1"/>
  <c r="Z2223" i="64" a="1"/>
  <c r="Z2223" i="64" s="1"/>
  <c r="Z2224" i="64" s="1"/>
  <c r="Y106" i="64"/>
  <c r="Z103" i="64" a="1"/>
  <c r="Z103" i="64" s="1"/>
  <c r="Z104" i="64" a="1"/>
  <c r="Z104" i="64" s="1"/>
  <c r="Z105" i="64" a="1"/>
  <c r="Z105" i="64" s="1"/>
  <c r="Z102" i="64" a="1"/>
  <c r="Z102" i="64" s="1"/>
  <c r="Z2165" i="64" a="1"/>
  <c r="Z2165" i="64" s="1"/>
  <c r="Z2166" i="64" s="1"/>
  <c r="Z554" i="64" a="1"/>
  <c r="Z554" i="64" s="1"/>
  <c r="Z3196" i="64" a="1"/>
  <c r="Z3196" i="64" s="1"/>
  <c r="Z2085" i="64" a="1"/>
  <c r="Z2085" i="64" s="1"/>
  <c r="Z2503" i="64" a="1"/>
  <c r="Z2503" i="64" s="1"/>
  <c r="Z2511" i="64" s="1"/>
  <c r="Z2540" i="64" a="1"/>
  <c r="Z2540" i="64" s="1"/>
  <c r="Z2246" i="64" a="1"/>
  <c r="Z2246" i="64" s="1"/>
  <c r="Z2248" i="64" a="1"/>
  <c r="Z2248" i="64" s="1"/>
  <c r="Z2254" i="64" a="1"/>
  <c r="Z2254" i="64" s="1"/>
  <c r="Z1732" i="64" a="1"/>
  <c r="Z1732" i="64" s="1"/>
  <c r="Z1349" i="64" a="1"/>
  <c r="Z1349" i="64" s="1"/>
  <c r="T1805" i="64" a="1"/>
  <c r="W1056" i="64" a="1"/>
  <c r="BN1056" i="64" a="1"/>
  <c r="T1733" i="64" a="1"/>
  <c r="BP1373" i="64" a="1"/>
  <c r="T1561" i="64" a="1"/>
  <c r="Z2796" i="64" a="1"/>
  <c r="Z2818" i="64" a="1"/>
  <c r="T602" i="64" a="1"/>
  <c r="BP1561" i="64" a="1"/>
  <c r="T1654" i="64" a="1"/>
  <c r="BH1056" i="64" a="1"/>
  <c r="BQ1443" i="64"/>
  <c r="Z859" i="64" a="1"/>
  <c r="AG1056" i="64" a="1"/>
  <c r="T883" i="64" a="1"/>
  <c r="BJ1056" i="64" a="1"/>
  <c r="Z1350" i="64" a="1"/>
  <c r="BP1016" i="64" a="1"/>
  <c r="T1350" i="64" a="1"/>
  <c r="AD1056" i="64" a="1"/>
  <c r="BM1056" i="64" a="1"/>
  <c r="T1200" i="64" a="1"/>
  <c r="AC1056" i="64" a="1"/>
  <c r="AQ1056" i="64" a="1"/>
  <c r="AA2914" i="64" a="1"/>
  <c r="AS1056" i="64" a="1"/>
  <c r="AV1056" i="64" a="1"/>
  <c r="Z1056" i="64" a="1"/>
  <c r="T982" i="64" a="1"/>
  <c r="T2331" i="64" a="1"/>
  <c r="BP1398" i="64"/>
  <c r="AX1056" i="64" a="1"/>
  <c r="BO1056" i="64" a="1"/>
  <c r="Z883" i="64" a="1"/>
  <c r="BO1375" i="64" a="1"/>
  <c r="AE1056" i="64" a="1"/>
  <c r="BN1376" i="64" a="1"/>
  <c r="AP1056" i="64" a="1"/>
  <c r="AR1056" i="64" a="1"/>
  <c r="AB1056" i="64" a="1"/>
  <c r="AI1056" i="64" a="1"/>
  <c r="T555" i="64" a="1"/>
  <c r="T1016" i="64" a="1"/>
  <c r="AK1056" i="64" a="1"/>
  <c r="AH1056" i="64" a="1"/>
  <c r="T1156" i="64" a="1"/>
  <c r="BE1056" i="64" a="1"/>
  <c r="T1398" i="64"/>
  <c r="BD1056" i="64" a="1"/>
  <c r="T1056" i="64" a="1"/>
  <c r="AJ1056" i="64" a="1"/>
  <c r="T859" i="64" a="1"/>
  <c r="AL1056" i="64" a="1"/>
  <c r="BP1268" i="64" a="1"/>
  <c r="BP1200" i="64" a="1"/>
  <c r="T2332" i="64" a="1"/>
  <c r="Z2860" i="64" a="1"/>
  <c r="Z602" i="64" a="1"/>
  <c r="U1375" i="64" a="1"/>
  <c r="Z2332" i="64" a="1"/>
  <c r="BQ1487" i="64"/>
  <c r="BP1805" i="64" a="1"/>
  <c r="U1056" i="64" a="1"/>
  <c r="BP2378" i="64" a="1"/>
  <c r="BP1056" i="64" a="1"/>
  <c r="BF1056" i="64" a="1"/>
  <c r="T2084" i="64" a="1"/>
  <c r="BC1056" i="64" a="1"/>
  <c r="Z1733" i="64" a="1"/>
  <c r="AO1056" i="64" a="1"/>
  <c r="BK1056" i="64" a="1"/>
  <c r="T2796" i="64" a="1"/>
  <c r="BQ1465" i="64"/>
  <c r="T579" i="64" a="1"/>
  <c r="Z2084" i="64" a="1"/>
  <c r="BA1056" i="64" a="1"/>
  <c r="Z982" i="64" a="1"/>
  <c r="AA1056" i="64" a="1"/>
  <c r="AT1056" i="64" a="1"/>
  <c r="AM1056" i="64" a="1"/>
  <c r="X1056" i="64" a="1"/>
  <c r="T1373" i="64" a="1"/>
  <c r="BI1056" i="64" a="1"/>
  <c r="Z555" i="64" a="1"/>
  <c r="Z579" i="64" a="1"/>
  <c r="BP1156" i="64" a="1"/>
  <c r="BP2220" i="64" a="1"/>
  <c r="AA2880" i="64" a="1"/>
  <c r="BB1056" i="64" a="1"/>
  <c r="AF1056" i="64" a="1"/>
  <c r="AN1056" i="64" a="1"/>
  <c r="AW1056" i="64" a="1"/>
  <c r="Y1056" i="64" a="1"/>
  <c r="T2860" i="64" a="1"/>
  <c r="Z2247" i="64" a="1"/>
  <c r="T2247" i="64" a="1"/>
  <c r="AZ1056" i="64" a="1"/>
  <c r="AU1056" i="64" a="1"/>
  <c r="T2818" i="64" a="1"/>
  <c r="V1056" i="64" a="1"/>
  <c r="AY1056" i="64" a="1"/>
  <c r="BG1056" i="64" a="1"/>
  <c r="BL1056" i="64" a="1"/>
  <c r="Z2331" i="64" a="1"/>
  <c r="BQ1420" i="64"/>
  <c r="BQ1509" i="64"/>
  <c r="T1268" i="64" a="1"/>
  <c r="T2378" i="64" a="1"/>
  <c r="T2220" i="64" a="1"/>
  <c r="T425" i="64" a="1"/>
  <c r="BQ1532" i="64"/>
  <c r="V1376" i="64" a="1"/>
  <c r="BP425" i="64" a="1"/>
  <c r="BR2838" i="64" l="1" a="1"/>
  <c r="BR2838" i="64" s="1"/>
  <c r="BR2839" i="64" a="1"/>
  <c r="BR2839" i="64" s="1"/>
  <c r="BQ2840" i="64"/>
  <c r="BR53" i="64" a="1"/>
  <c r="BR53" i="64" s="1"/>
  <c r="BR51" i="64" a="1"/>
  <c r="BR51" i="64" s="1"/>
  <c r="BR52" i="64" a="1"/>
  <c r="BR52" i="64" s="1"/>
  <c r="BR50" i="64" s="1" a="1"/>
  <c r="BR50" i="64" s="1"/>
  <c r="BR3310" i="64" a="1"/>
  <c r="BR3310" i="64" s="1"/>
  <c r="BR3289" i="64" a="1"/>
  <c r="BR3289" i="64" s="1"/>
  <c r="BR1441" i="64" a="1"/>
  <c r="BR1441" i="64" s="1"/>
  <c r="BR1442" i="64" a="1"/>
  <c r="BR1442" i="64" s="1"/>
  <c r="BR1530" i="64" a="1"/>
  <c r="BR1530" i="64" s="1"/>
  <c r="BR1531" i="64" a="1"/>
  <c r="BR1531" i="64" s="1"/>
  <c r="BR1486" i="64" a="1"/>
  <c r="BR1486" i="64" s="1"/>
  <c r="BR1508" i="64" a="1"/>
  <c r="BR1508" i="64" s="1"/>
  <c r="BR1419" i="64" a="1"/>
  <c r="BR1419" i="64" s="1"/>
  <c r="BR1464" i="64" a="1"/>
  <c r="BR1464" i="64" s="1"/>
  <c r="BG661" i="64"/>
  <c r="BG665" i="64" s="1"/>
  <c r="BF670" i="64"/>
  <c r="BF674" i="64" s="1"/>
  <c r="BF666" i="64"/>
  <c r="BR673" i="64" a="1"/>
  <c r="BR673" i="64" s="1"/>
  <c r="BR669" i="64" a="1"/>
  <c r="BR669" i="64" s="1"/>
  <c r="BR663" i="64" a="1"/>
  <c r="BR663" i="64" s="1"/>
  <c r="BR664" i="64" s="1"/>
  <c r="BQ20" i="864"/>
  <c r="BQ89" i="861" s="1"/>
  <c r="BQ90" i="861" s="1"/>
  <c r="BQ33" i="863"/>
  <c r="BQ17" i="863" s="1"/>
  <c r="BQ29" i="861" s="1"/>
  <c r="BQ21" i="863"/>
  <c r="BO1978" i="64"/>
  <c r="T2579" i="64"/>
  <c r="T1654" i="64"/>
  <c r="BQ44" i="863"/>
  <c r="T555" i="64"/>
  <c r="Z555" i="64"/>
  <c r="BR4" i="64"/>
  <c r="BS3" i="64"/>
  <c r="BT2" i="64"/>
  <c r="BS7" i="64"/>
  <c r="BS1" i="64"/>
  <c r="BC529" i="64"/>
  <c r="BD528" i="64"/>
  <c r="BC531" i="64"/>
  <c r="BG477" i="64"/>
  <c r="BF478" i="64"/>
  <c r="BF480" i="64"/>
  <c r="BT2" i="864"/>
  <c r="BS3" i="863"/>
  <c r="BS3" i="864"/>
  <c r="BS7" i="864"/>
  <c r="BS7" i="863"/>
  <c r="BS1" i="863"/>
  <c r="BS1" i="864"/>
  <c r="BR4" i="863"/>
  <c r="BR4" i="864"/>
  <c r="T1325" i="64"/>
  <c r="T1326" i="64" s="1"/>
  <c r="T1328" i="64" s="1"/>
  <c r="V2350" i="64"/>
  <c r="V157" i="64"/>
  <c r="V158" i="64" s="1"/>
  <c r="BT3" i="861"/>
  <c r="BS4" i="861"/>
  <c r="V1126" i="64"/>
  <c r="V1127" i="64" s="1"/>
  <c r="T106" i="64"/>
  <c r="U1124" i="64"/>
  <c r="U155" i="64"/>
  <c r="U140" i="64"/>
  <c r="T2714" i="64"/>
  <c r="V2341" i="64"/>
  <c r="U1109" i="64"/>
  <c r="T1975" i="64"/>
  <c r="AQ1978" i="64" s="1"/>
  <c r="T1056" i="64"/>
  <c r="T1058" i="64" s="1"/>
  <c r="U1056" i="64"/>
  <c r="U1058" i="64" s="1"/>
  <c r="V1056" i="64"/>
  <c r="V1058" i="64" s="1"/>
  <c r="W1056" i="64"/>
  <c r="W1058" i="64" s="1"/>
  <c r="X1056" i="64"/>
  <c r="X1058" i="64" s="1"/>
  <c r="Y1056" i="64"/>
  <c r="Y1058" i="64" s="1"/>
  <c r="Z1056" i="64"/>
  <c r="Z1058" i="64" s="1"/>
  <c r="AA1056" i="64"/>
  <c r="AA1058" i="64" s="1"/>
  <c r="AB1056" i="64"/>
  <c r="AB1058" i="64" s="1"/>
  <c r="AC1056" i="64"/>
  <c r="AC1058" i="64" s="1"/>
  <c r="AD1056" i="64"/>
  <c r="AD1058" i="64" s="1"/>
  <c r="AE1056" i="64"/>
  <c r="AE1058" i="64" s="1"/>
  <c r="AF1056" i="64"/>
  <c r="AF1058" i="64" s="1"/>
  <c r="AG1056" i="64"/>
  <c r="AG1058" i="64" s="1"/>
  <c r="AH1056" i="64"/>
  <c r="AH1058" i="64" s="1"/>
  <c r="AI1056" i="64"/>
  <c r="AI1058" i="64" s="1"/>
  <c r="AJ1056" i="64"/>
  <c r="AJ1058" i="64" s="1"/>
  <c r="AK1056" i="64"/>
  <c r="AK1058" i="64" s="1"/>
  <c r="AL1056" i="64"/>
  <c r="AL1058" i="64" s="1"/>
  <c r="AM1056" i="64"/>
  <c r="AM1058" i="64" s="1"/>
  <c r="AN1056" i="64"/>
  <c r="AN1058" i="64" s="1"/>
  <c r="AO1056" i="64"/>
  <c r="AO1058" i="64" s="1"/>
  <c r="AP1056" i="64"/>
  <c r="AP1058" i="64" s="1"/>
  <c r="AQ1056" i="64"/>
  <c r="AQ1058" i="64" s="1"/>
  <c r="AR1056" i="64"/>
  <c r="AR1058" i="64" s="1"/>
  <c r="AS1056" i="64"/>
  <c r="AS1058" i="64" s="1"/>
  <c r="AT1056" i="64"/>
  <c r="AT1058" i="64" s="1"/>
  <c r="AU1056" i="64"/>
  <c r="AU1058" i="64" s="1"/>
  <c r="AV1056" i="64"/>
  <c r="AV1058" i="64" s="1"/>
  <c r="AW1056" i="64"/>
  <c r="AW1058" i="64" s="1"/>
  <c r="AX1056" i="64"/>
  <c r="AX1058" i="64" s="1"/>
  <c r="AY1056" i="64"/>
  <c r="AY1058" i="64" s="1"/>
  <c r="AZ1056" i="64"/>
  <c r="AZ1058" i="64" s="1"/>
  <c r="BA1056" i="64"/>
  <c r="BA1058" i="64" s="1"/>
  <c r="BB1056" i="64"/>
  <c r="BB1058" i="64" s="1"/>
  <c r="BC1056" i="64"/>
  <c r="BC1058" i="64" s="1"/>
  <c r="BD1056" i="64"/>
  <c r="BD1058" i="64" s="1"/>
  <c r="BE1056" i="64"/>
  <c r="BE1058" i="64" s="1"/>
  <c r="BF1056" i="64"/>
  <c r="BF1058" i="64" s="1"/>
  <c r="BG1056" i="64"/>
  <c r="BG1058" i="64" s="1"/>
  <c r="BH1056" i="64"/>
  <c r="BH1058" i="64" s="1"/>
  <c r="BI1056" i="64"/>
  <c r="BI1058" i="64" s="1"/>
  <c r="BJ1056" i="64"/>
  <c r="BJ1058" i="64" s="1"/>
  <c r="BK1056" i="64"/>
  <c r="BK1058" i="64" s="1"/>
  <c r="BL1056" i="64"/>
  <c r="BL1058" i="64" s="1"/>
  <c r="BM1056" i="64"/>
  <c r="BM1058" i="64" s="1"/>
  <c r="BN1056" i="64"/>
  <c r="BN1058" i="64" s="1"/>
  <c r="BO1056" i="64"/>
  <c r="BO1058" i="64" s="1"/>
  <c r="T2220" i="64"/>
  <c r="T2222" i="64" s="1"/>
  <c r="T2224" i="64" s="1"/>
  <c r="T1016" i="64"/>
  <c r="T2331" i="64"/>
  <c r="T2796" i="64"/>
  <c r="T2332" i="64"/>
  <c r="T1805" i="64"/>
  <c r="T1807" i="64" s="1"/>
  <c r="V1376" i="64"/>
  <c r="T602" i="64"/>
  <c r="T1350" i="64"/>
  <c r="T2247" i="64"/>
  <c r="T2860" i="64"/>
  <c r="T425" i="64"/>
  <c r="T2378" i="64"/>
  <c r="T2387" i="64" s="1"/>
  <c r="BC2388" i="64" s="1" a="1"/>
  <c r="BC2388" i="64" s="1"/>
  <c r="T579" i="64"/>
  <c r="T1268" i="64"/>
  <c r="U1375" i="64"/>
  <c r="T859" i="64"/>
  <c r="T982" i="64"/>
  <c r="T992" i="64" s="1"/>
  <c r="T1561" i="64"/>
  <c r="T1373" i="64"/>
  <c r="T1733" i="64"/>
  <c r="T1156" i="64"/>
  <c r="T2084" i="64"/>
  <c r="T883" i="64"/>
  <c r="T2818" i="64"/>
  <c r="T1200" i="64"/>
  <c r="T222" i="64" a="1"/>
  <c r="T222" i="64" s="1"/>
  <c r="U222" i="64" s="1" a="1"/>
  <c r="U222" i="64" s="1"/>
  <c r="V222" i="64" s="1" a="1"/>
  <c r="V222" i="64" s="1"/>
  <c r="W222" i="64" s="1" a="1"/>
  <c r="W222" i="64" s="1"/>
  <c r="X222" i="64" s="1" a="1"/>
  <c r="X222" i="64" s="1"/>
  <c r="Y222" i="64" s="1" a="1"/>
  <c r="Y222" i="64" s="1"/>
  <c r="Z222" i="64" s="1" a="1"/>
  <c r="Z222" i="64" s="1"/>
  <c r="U360" i="64"/>
  <c r="V360" i="64" s="1"/>
  <c r="W360" i="64" s="1"/>
  <c r="X360" i="64" s="1"/>
  <c r="Y360" i="64" s="1"/>
  <c r="Z360" i="64" s="1"/>
  <c r="AA360" i="64" s="1"/>
  <c r="AB360" i="64" s="1"/>
  <c r="AC360" i="64" s="1"/>
  <c r="AD360" i="64" s="1"/>
  <c r="AE360" i="64" s="1"/>
  <c r="AF360" i="64" s="1"/>
  <c r="AG360" i="64" s="1"/>
  <c r="AH360" i="64" s="1"/>
  <c r="AI360" i="64" s="1"/>
  <c r="AJ360" i="64" s="1"/>
  <c r="AK360" i="64" s="1"/>
  <c r="AL360" i="64" s="1"/>
  <c r="AM360" i="64" s="1"/>
  <c r="AN360" i="64" s="1"/>
  <c r="AO360" i="64" s="1"/>
  <c r="AP360" i="64" s="1"/>
  <c r="AQ360" i="64" s="1"/>
  <c r="AR360" i="64" s="1"/>
  <c r="AS360" i="64" s="1"/>
  <c r="AT360" i="64" s="1"/>
  <c r="AU360" i="64" s="1"/>
  <c r="AV360" i="64" s="1"/>
  <c r="AW360" i="64" s="1"/>
  <c r="AX360" i="64" s="1"/>
  <c r="AY360" i="64" s="1"/>
  <c r="AZ360" i="64" s="1"/>
  <c r="BA360" i="64" s="1"/>
  <c r="BB360" i="64" s="1"/>
  <c r="BC360" i="64" s="1"/>
  <c r="BD360" i="64" s="1"/>
  <c r="BE360" i="64" s="1"/>
  <c r="BF360" i="64" s="1"/>
  <c r="BG360" i="64" s="1"/>
  <c r="BH360" i="64" s="1"/>
  <c r="BI360" i="64" s="1"/>
  <c r="BJ360" i="64" s="1"/>
  <c r="BK360" i="64" s="1"/>
  <c r="BL360" i="64" s="1"/>
  <c r="BM360" i="64" s="1"/>
  <c r="BN360" i="64" s="1"/>
  <c r="BO360" i="64" s="1"/>
  <c r="BP360" i="64" s="1"/>
  <c r="BQ360" i="64" s="1"/>
  <c r="BR360" i="64" s="1"/>
  <c r="Z2541" i="64"/>
  <c r="T69" i="64"/>
  <c r="T75" i="64" s="1"/>
  <c r="T136" i="64"/>
  <c r="T151" i="64"/>
  <c r="U2340" i="64"/>
  <c r="U2349" i="64"/>
  <c r="T375" i="64"/>
  <c r="T377" i="64" s="1"/>
  <c r="T137" i="64"/>
  <c r="T152" i="64"/>
  <c r="T1123" i="64"/>
  <c r="T1108" i="64"/>
  <c r="T1120" i="64"/>
  <c r="T1105" i="64"/>
  <c r="T139" i="64"/>
  <c r="T154" i="64"/>
  <c r="T1119" i="64"/>
  <c r="T1104" i="64"/>
  <c r="T135" i="64"/>
  <c r="T125" i="64"/>
  <c r="T150" i="64"/>
  <c r="T1122" i="64"/>
  <c r="T1107" i="64"/>
  <c r="U2339" i="64"/>
  <c r="U2348" i="64"/>
  <c r="U1165" i="64"/>
  <c r="U1170" i="64"/>
  <c r="T1121" i="64"/>
  <c r="T1106" i="64"/>
  <c r="T153" i="64"/>
  <c r="T138" i="64"/>
  <c r="U1020" i="64"/>
  <c r="U1024" i="64"/>
  <c r="R2608" i="64"/>
  <c r="BM82" i="861"/>
  <c r="BM57" i="861"/>
  <c r="BL57" i="861"/>
  <c r="BN42" i="861"/>
  <c r="BP1966" i="64"/>
  <c r="BP1975" i="64" s="1"/>
  <c r="BP1978" i="64" s="1"/>
  <c r="BQ1973" i="64" a="1"/>
  <c r="BQ1973" i="64" s="1"/>
  <c r="BQ1974" i="64" a="1"/>
  <c r="BQ1974" i="64" s="1"/>
  <c r="BP1373" i="64"/>
  <c r="BP1805" i="64"/>
  <c r="BP1807" i="64" s="1"/>
  <c r="BQ1806" i="64" a="1"/>
  <c r="BQ1806" i="64" s="1"/>
  <c r="BQ1804" i="64" a="1"/>
  <c r="BQ1804" i="64" s="1"/>
  <c r="BQ376" i="64" a="1"/>
  <c r="BQ376" i="64" s="1"/>
  <c r="BQ374" i="64" a="1"/>
  <c r="BQ374" i="64" s="1"/>
  <c r="BP375" i="64"/>
  <c r="BP377" i="64" s="1"/>
  <c r="BQ449" i="64" a="1"/>
  <c r="BQ449" i="64" s="1"/>
  <c r="BQ373" i="64" a="1"/>
  <c r="BQ373" i="64" s="1"/>
  <c r="BQ500" i="64" a="1"/>
  <c r="BQ500" i="64" s="1"/>
  <c r="BP425" i="64"/>
  <c r="BP1561" i="64"/>
  <c r="BQ1560" i="64" a="1"/>
  <c r="BQ1560" i="64" s="1"/>
  <c r="BQ424" i="64" a="1"/>
  <c r="BQ424" i="64" s="1"/>
  <c r="BP1268" i="64"/>
  <c r="BP1200" i="64"/>
  <c r="BQ1199" i="64" a="1"/>
  <c r="BQ1199" i="64" s="1"/>
  <c r="BQ1267" i="64" a="1"/>
  <c r="BQ1267" i="64" s="1"/>
  <c r="BO1275" i="64"/>
  <c r="BP2378" i="64"/>
  <c r="BP2387" i="64" s="1"/>
  <c r="BP2388" i="64" s="1" a="1"/>
  <c r="BP2388" i="64" s="1"/>
  <c r="BQ2379" i="64" a="1"/>
  <c r="BQ2379" i="64" s="1"/>
  <c r="CC2409" i="64"/>
  <c r="CC2411" i="64" s="1"/>
  <c r="BP1156" i="64"/>
  <c r="BP2220" i="64"/>
  <c r="BP2222" i="64" s="1"/>
  <c r="BN1171" i="64" a="1"/>
  <c r="BN1171" i="64" s="1"/>
  <c r="BQ2219" i="64" a="1"/>
  <c r="BQ2219" i="64" s="1"/>
  <c r="BQ1157" i="64" a="1"/>
  <c r="BQ1157" i="64" s="1"/>
  <c r="BO1165" i="64"/>
  <c r="BO1170" i="64"/>
  <c r="BQ1327" i="64" a="1"/>
  <c r="BQ1327" i="64" s="1"/>
  <c r="BQ2221" i="64" a="1"/>
  <c r="BQ2221" i="64" s="1"/>
  <c r="BP1325" i="64"/>
  <c r="BP1326" i="64" s="1"/>
  <c r="BP1328" i="64" s="1"/>
  <c r="BQ1323" i="64" a="1"/>
  <c r="BQ1323" i="64" s="1"/>
  <c r="BQ1324" i="64" a="1"/>
  <c r="BQ1324" i="64" s="1"/>
  <c r="BQ793" i="64" a="1"/>
  <c r="BQ793" i="64" s="1"/>
  <c r="BQ782" i="64" a="1"/>
  <c r="BQ782" i="64" s="1"/>
  <c r="BQ785" i="64" a="1"/>
  <c r="BQ785" i="64" s="1"/>
  <c r="BQ799" i="64" a="1"/>
  <c r="BQ799" i="64" s="1"/>
  <c r="BK2433" i="64"/>
  <c r="BP139" i="64"/>
  <c r="BP154" i="64"/>
  <c r="BQ124" i="64" a="1"/>
  <c r="BQ124" i="64" s="1"/>
  <c r="BQ1639" i="64" a="1"/>
  <c r="BQ1639" i="64" s="1"/>
  <c r="BP150" i="64"/>
  <c r="BP152" i="64"/>
  <c r="BP136" i="64"/>
  <c r="BP151" i="64"/>
  <c r="BP153" i="64"/>
  <c r="BO140" i="64"/>
  <c r="BP135" i="64"/>
  <c r="BP137" i="64"/>
  <c r="BP138" i="64"/>
  <c r="BL157" i="64"/>
  <c r="BQ145" i="64" a="1"/>
  <c r="BQ145" i="64" s="1"/>
  <c r="BQ147" i="64" a="1"/>
  <c r="BQ147" i="64" s="1"/>
  <c r="BQ144" i="64" a="1"/>
  <c r="BQ144" i="64" s="1"/>
  <c r="BQ129" i="64" a="1"/>
  <c r="BQ129" i="64" s="1"/>
  <c r="BQ146" i="64" a="1"/>
  <c r="BQ146" i="64" s="1"/>
  <c r="BQ130" i="64" a="1"/>
  <c r="BQ130" i="64" s="1"/>
  <c r="BQ132" i="64" a="1"/>
  <c r="BQ132" i="64" s="1"/>
  <c r="BQ131" i="64" a="1"/>
  <c r="BQ131" i="64" s="1"/>
  <c r="BQ143" i="64" a="1"/>
  <c r="BQ143" i="64" s="1"/>
  <c r="BQ128" i="64" a="1"/>
  <c r="BQ128" i="64" s="1"/>
  <c r="BM155" i="64"/>
  <c r="BQ359" i="64" a="1"/>
  <c r="BQ359" i="64" s="1"/>
  <c r="BQ123" i="64" a="1"/>
  <c r="BQ123" i="64" s="1"/>
  <c r="BQ122" i="64" a="1"/>
  <c r="BQ122" i="64" s="1"/>
  <c r="BQ121" i="64" a="1"/>
  <c r="BQ121" i="64" s="1"/>
  <c r="BQ120" i="64" a="1"/>
  <c r="BQ120" i="64" s="1"/>
  <c r="BP125" i="64"/>
  <c r="BQ1397" i="64" a="1"/>
  <c r="BQ1397" i="64" s="1"/>
  <c r="BN1126" i="64"/>
  <c r="BN1127" i="64" s="1"/>
  <c r="BP1123" i="64"/>
  <c r="BP1121" i="64"/>
  <c r="BO1124" i="64"/>
  <c r="BP1120" i="64"/>
  <c r="BP1119" i="64"/>
  <c r="BP1122" i="64"/>
  <c r="BQ1115" i="64" a="1"/>
  <c r="BQ1115" i="64" s="1"/>
  <c r="BQ1116" i="64" a="1"/>
  <c r="BQ1116" i="64" s="1"/>
  <c r="BQ1112" i="64" a="1"/>
  <c r="BQ1112" i="64" s="1"/>
  <c r="BQ1113" i="64" a="1"/>
  <c r="BQ1113" i="64" s="1"/>
  <c r="BQ1114" i="64" a="1"/>
  <c r="BQ1114" i="64" s="1"/>
  <c r="BP1104" i="64"/>
  <c r="BP1108" i="64"/>
  <c r="BO1109" i="64"/>
  <c r="BP1107" i="64"/>
  <c r="BP1106" i="64"/>
  <c r="BP1105" i="64"/>
  <c r="BQ1101" i="64" a="1"/>
  <c r="BQ1101" i="64" s="1"/>
  <c r="BQ1097" i="64" a="1"/>
  <c r="BQ1097" i="64" s="1"/>
  <c r="BQ1081" i="64" a="1"/>
  <c r="BQ1081" i="64" s="1"/>
  <c r="BQ1089" i="64" s="1"/>
  <c r="BQ1082" i="64" a="1"/>
  <c r="BQ1082" i="64" s="1"/>
  <c r="BQ1090" i="64" s="1"/>
  <c r="BQ1098" i="64" a="1"/>
  <c r="BQ1098" i="64" s="1"/>
  <c r="BQ1083" i="64" a="1"/>
  <c r="BQ1083" i="64" s="1"/>
  <c r="BQ1091" i="64" s="1"/>
  <c r="BQ1084" i="64" a="1"/>
  <c r="BQ1084" i="64" s="1"/>
  <c r="BQ1092" i="64" s="1"/>
  <c r="BQ1085" i="64" a="1"/>
  <c r="BQ1085" i="64" s="1"/>
  <c r="BQ1093" i="64" s="1"/>
  <c r="BQ1099" i="64" a="1"/>
  <c r="BQ1099" i="64" s="1"/>
  <c r="BQ1100" i="64" a="1"/>
  <c r="BQ1100" i="64" s="1"/>
  <c r="BQ221" i="64" a="1"/>
  <c r="BQ221" i="64" s="1"/>
  <c r="BP1056" i="64"/>
  <c r="BP1058" i="64" s="1"/>
  <c r="BN1376" i="64"/>
  <c r="BO1375" i="64"/>
  <c r="BQ344" i="64" a="1"/>
  <c r="BQ344" i="64" s="1"/>
  <c r="BQ1372" i="64" a="1"/>
  <c r="BQ1372" i="64" s="1"/>
  <c r="BQ325" i="64" a="1"/>
  <c r="BQ325" i="64" s="1"/>
  <c r="BQ1057" i="64" a="1"/>
  <c r="BQ1057" i="64" s="1"/>
  <c r="BQ1023" i="64" a="1"/>
  <c r="BQ1023" i="64" s="1"/>
  <c r="BQ312" i="64" a="1"/>
  <c r="BQ312" i="64" s="1"/>
  <c r="BO1020" i="64"/>
  <c r="BP1016" i="64"/>
  <c r="BP1024" i="64" s="1"/>
  <c r="BQ1019" i="64" a="1"/>
  <c r="BQ1019" i="64" s="1"/>
  <c r="BQ1015" i="64" a="1"/>
  <c r="BQ1015" i="64" s="1"/>
  <c r="BR272" i="64"/>
  <c r="BR18" i="864"/>
  <c r="BR17" i="864"/>
  <c r="BR16" i="864"/>
  <c r="BS19" i="864"/>
  <c r="BU2" i="861"/>
  <c r="BT1" i="861"/>
  <c r="BT7" i="861"/>
  <c r="BQ51" i="863" a="1"/>
  <c r="BQ51" i="863" s="1"/>
  <c r="BQ49" i="863" a="1"/>
  <c r="BQ49" i="863" s="1"/>
  <c r="BQ53" i="863" a="1"/>
  <c r="BQ53" i="863" s="1"/>
  <c r="BQ34" i="863"/>
  <c r="BR43" i="863" a="1"/>
  <c r="BR43" i="863" s="1"/>
  <c r="BR42" i="863" a="1"/>
  <c r="BR42" i="863" s="1"/>
  <c r="BR41" i="863" a="1"/>
  <c r="BR41" i="863" s="1"/>
  <c r="BR29" i="863"/>
  <c r="BR39" i="863" a="1"/>
  <c r="BR39" i="863" s="1"/>
  <c r="BR40" i="863" a="1"/>
  <c r="BR40" i="863" s="1"/>
  <c r="BR30" i="863"/>
  <c r="BR32" i="863"/>
  <c r="BS2" i="863"/>
  <c r="BS31" i="863" s="1"/>
  <c r="AA294" i="64"/>
  <c r="AB290" i="64"/>
  <c r="AB291" i="64"/>
  <c r="AB273" i="64"/>
  <c r="AB274" i="64"/>
  <c r="AB292" i="64"/>
  <c r="AB275" i="64"/>
  <c r="AB293" i="64"/>
  <c r="AA276" i="64"/>
  <c r="BE1" i="860"/>
  <c r="BE7" i="860"/>
  <c r="BF2" i="860"/>
  <c r="BE3" i="860"/>
  <c r="BE4" i="860" s="1"/>
  <c r="Z982" i="64"/>
  <c r="Z992" i="64" s="1"/>
  <c r="AA986" i="64" a="1"/>
  <c r="AA986" i="64" s="1"/>
  <c r="AA981" i="64" a="1"/>
  <c r="AA981" i="64" s="1"/>
  <c r="Z602" i="64"/>
  <c r="AA2705" i="64" a="1"/>
  <c r="AA2705" i="64" s="1"/>
  <c r="AA2706" i="64" a="1"/>
  <c r="AA2706" i="64" s="1"/>
  <c r="AA2707" i="64" a="1"/>
  <c r="AA2707" i="64" s="1"/>
  <c r="AA2708" i="64" a="1"/>
  <c r="AA2708" i="64" s="1"/>
  <c r="AA2709" i="64" a="1"/>
  <c r="AA2709" i="64" s="1"/>
  <c r="AA2710" i="64" a="1"/>
  <c r="AA2710" i="64" s="1"/>
  <c r="AA2712" i="64" a="1"/>
  <c r="AA2712" i="64" s="1"/>
  <c r="AA2713" i="64" a="1"/>
  <c r="AA2713" i="64" s="1"/>
  <c r="AA2711" i="64" a="1"/>
  <c r="AA2711" i="64" s="1"/>
  <c r="Z2714" i="64"/>
  <c r="AA600" i="64" a="1"/>
  <c r="AA600" i="64" s="1"/>
  <c r="AA578" i="64" a="1"/>
  <c r="AA578" i="64" s="1"/>
  <c r="AA601" i="64" a="1"/>
  <c r="AA601" i="64" s="1"/>
  <c r="Z579" i="64"/>
  <c r="AA2914" i="64"/>
  <c r="AA2880" i="64"/>
  <c r="Z2818" i="64"/>
  <c r="Z2796" i="64"/>
  <c r="AA3172" i="64" a="1"/>
  <c r="AA3172" i="64" s="1"/>
  <c r="AA2797" i="64" a="1"/>
  <c r="AA2797" i="64" s="1"/>
  <c r="AA2817" i="64" a="1"/>
  <c r="AA2817" i="64" s="1"/>
  <c r="BJ2476" i="64"/>
  <c r="BK2474" i="64"/>
  <c r="BK2453" i="64"/>
  <c r="BK2455" i="64" s="1"/>
  <c r="W2352" i="64"/>
  <c r="W2353" i="64" s="1"/>
  <c r="X2341" i="64"/>
  <c r="Y2339" i="64"/>
  <c r="Y2348" i="64"/>
  <c r="Y2340" i="64"/>
  <c r="Y2349" i="64"/>
  <c r="AA2345" i="64" a="1"/>
  <c r="AA2345" i="64" s="1"/>
  <c r="AA2344" i="64" a="1"/>
  <c r="AA2344" i="64" s="1"/>
  <c r="AA2336" i="64" a="1"/>
  <c r="AA2336" i="64" s="1"/>
  <c r="AA2335" i="64" a="1"/>
  <c r="AA2335" i="64" s="1"/>
  <c r="Z2332" i="64"/>
  <c r="Z2331" i="64"/>
  <c r="AA2326" i="64" a="1"/>
  <c r="AA2326" i="64" s="1"/>
  <c r="AA2327" i="64" a="1"/>
  <c r="AA2327" i="64" s="1"/>
  <c r="Z2860" i="64"/>
  <c r="AA2859" i="64" a="1"/>
  <c r="AA2859" i="64" s="1"/>
  <c r="AA857" i="64" a="1"/>
  <c r="AA857" i="64" s="1"/>
  <c r="AB2608" i="64"/>
  <c r="Z1733" i="64"/>
  <c r="Z2247" i="64"/>
  <c r="Z2084" i="64"/>
  <c r="Z1350" i="64"/>
  <c r="Z883" i="64"/>
  <c r="Z859" i="64"/>
  <c r="Y75" i="64"/>
  <c r="AA852" i="64" a="1"/>
  <c r="AA852" i="64" s="1"/>
  <c r="AA88" i="64" a="1"/>
  <c r="AA88" i="64" s="1"/>
  <c r="AA577" i="64" a="1"/>
  <c r="AA577" i="64" s="1"/>
  <c r="AA68" i="64" a="1"/>
  <c r="AA68" i="64" s="1"/>
  <c r="AA72" i="64" a="1"/>
  <c r="AA72" i="64" s="1"/>
  <c r="AA73" i="64" a="1"/>
  <c r="AA73" i="64" s="1"/>
  <c r="Z69" i="64"/>
  <c r="AA66" i="64" a="1"/>
  <c r="AA66" i="64" s="1"/>
  <c r="AA67" i="64" a="1"/>
  <c r="AA67" i="64" s="1"/>
  <c r="AA882" i="64" a="1"/>
  <c r="AA882" i="64" s="1"/>
  <c r="AA3069" i="64" a="1"/>
  <c r="AA3069" i="64" s="1"/>
  <c r="AA3095" i="64" a="1"/>
  <c r="AA3095" i="64" s="1"/>
  <c r="AA3146" i="64" a="1"/>
  <c r="AA3146" i="64" s="1"/>
  <c r="AA3120" i="64" a="1"/>
  <c r="AA3120" i="64" s="1"/>
  <c r="AA2223" i="64" a="1"/>
  <c r="AA2223" i="64" s="1"/>
  <c r="AA2224" i="64" s="1"/>
  <c r="Z106" i="64"/>
  <c r="AA103" i="64" a="1"/>
  <c r="AA103" i="64" s="1"/>
  <c r="AA104" i="64" a="1"/>
  <c r="AA104" i="64" s="1"/>
  <c r="AA105" i="64" a="1"/>
  <c r="AA105" i="64" s="1"/>
  <c r="AA102" i="64" a="1"/>
  <c r="AA102" i="64" s="1"/>
  <c r="AA2165" i="64" a="1"/>
  <c r="AA2165" i="64" s="1"/>
  <c r="AA2166" i="64" s="1"/>
  <c r="AA554" i="64" a="1"/>
  <c r="AA554" i="64" s="1"/>
  <c r="AA3196" i="64" a="1"/>
  <c r="AA3196" i="64" s="1"/>
  <c r="AA2085" i="64" a="1"/>
  <c r="AA2085" i="64" s="1"/>
  <c r="AA2503" i="64" a="1"/>
  <c r="AA2503" i="64" s="1"/>
  <c r="AA2511" i="64" s="1"/>
  <c r="AA2540" i="64" a="1"/>
  <c r="AA2540" i="64" s="1"/>
  <c r="AA2246" i="64" a="1"/>
  <c r="AA2246" i="64" s="1"/>
  <c r="AA2254" i="64" a="1"/>
  <c r="AA2254" i="64" s="1"/>
  <c r="AA2248" i="64" a="1"/>
  <c r="AA2248" i="64" s="1"/>
  <c r="AA1732" i="64" a="1"/>
  <c r="AA1732" i="64" s="1"/>
  <c r="AA1349" i="64" a="1"/>
  <c r="AA1349" i="64" s="1"/>
  <c r="AA883" i="64" a="1"/>
  <c r="BR1487" i="64"/>
  <c r="T1375" i="64" a="1"/>
  <c r="AA555" i="64" a="1"/>
  <c r="BR1420" i="64"/>
  <c r="AB2914" i="64" a="1"/>
  <c r="AA579" i="64" a="1"/>
  <c r="AA2796" i="64" a="1"/>
  <c r="AA859" i="64" a="1"/>
  <c r="BR1465" i="64"/>
  <c r="BP1375" i="64" a="1"/>
  <c r="U1376" i="64" a="1"/>
  <c r="BQ2378" i="64" a="1"/>
  <c r="BO1376" i="64" a="1"/>
  <c r="AB2880" i="64" a="1"/>
  <c r="BQ425" i="64" a="1"/>
  <c r="BQ1268" i="64" a="1"/>
  <c r="BQ1561" i="64" a="1"/>
  <c r="AA982" i="64" a="1"/>
  <c r="BQ1056" i="64" a="1"/>
  <c r="AA2332" i="64" a="1"/>
  <c r="AA2818" i="64" a="1"/>
  <c r="BQ2220" i="64" a="1"/>
  <c r="BQ1156" i="64" a="1"/>
  <c r="AA1733" i="64" a="1"/>
  <c r="U1654" i="64" a="1"/>
  <c r="AA2247" i="64" a="1"/>
  <c r="BQ1805" i="64" a="1"/>
  <c r="AA602" i="64" a="1"/>
  <c r="BQ1200" i="64" a="1"/>
  <c r="BQ1016" i="64" a="1"/>
  <c r="AA2860" i="64" a="1"/>
  <c r="BR1443" i="64"/>
  <c r="BR1532" i="64"/>
  <c r="AA2084" i="64" a="1"/>
  <c r="AA2331" i="64" a="1"/>
  <c r="BQ1373" i="64" a="1"/>
  <c r="BR1509" i="64"/>
  <c r="BQ1398" i="64"/>
  <c r="AA1350" i="64" a="1"/>
  <c r="BS2838" i="64" l="1" a="1"/>
  <c r="BS2838" i="64" s="1"/>
  <c r="BS2839" i="64" a="1"/>
  <c r="BS2839" i="64" s="1"/>
  <c r="BR2840" i="64"/>
  <c r="BS53" i="64" a="1"/>
  <c r="BS53" i="64" s="1"/>
  <c r="BS51" i="64" a="1"/>
  <c r="BS51" i="64" s="1"/>
  <c r="BS52" i="64" a="1"/>
  <c r="BS52" i="64" s="1"/>
  <c r="BS50" i="64" s="1" a="1"/>
  <c r="BS50" i="64" s="1"/>
  <c r="BS3310" i="64" a="1"/>
  <c r="BS3310" i="64" s="1"/>
  <c r="BS3289" i="64" a="1"/>
  <c r="BS3289" i="64" s="1"/>
  <c r="AS20" i="861"/>
  <c r="BS1441" i="64" a="1"/>
  <c r="BS1441" i="64" s="1"/>
  <c r="BS1442" i="64" a="1"/>
  <c r="BS1442" i="64" s="1"/>
  <c r="BS1530" i="64" a="1"/>
  <c r="BS1530" i="64" s="1"/>
  <c r="BS1531" i="64" a="1"/>
  <c r="BS1531" i="64" s="1"/>
  <c r="BS1486" i="64" a="1"/>
  <c r="BS1486" i="64" s="1"/>
  <c r="BS1508" i="64" a="1"/>
  <c r="BS1508" i="64" s="1"/>
  <c r="BS1419" i="64" a="1"/>
  <c r="BS1419" i="64" s="1"/>
  <c r="BS1464" i="64" a="1"/>
  <c r="BS1464" i="64" s="1"/>
  <c r="BS673" i="64" a="1"/>
  <c r="BS673" i="64" s="1"/>
  <c r="BS663" i="64" a="1"/>
  <c r="BS663" i="64" s="1"/>
  <c r="BS664" i="64" s="1"/>
  <c r="BS669" i="64" a="1"/>
  <c r="BS669" i="64" s="1"/>
  <c r="BG666" i="64"/>
  <c r="BH661" i="64"/>
  <c r="BH665" i="64" s="1"/>
  <c r="BG670" i="64"/>
  <c r="BG674" i="64" s="1"/>
  <c r="BR20" i="864"/>
  <c r="BR89" i="861" s="1"/>
  <c r="BR90" i="861" s="1"/>
  <c r="BR21" i="863"/>
  <c r="T1275" i="64"/>
  <c r="T1207" i="64"/>
  <c r="U1654" i="64"/>
  <c r="BR44" i="863"/>
  <c r="BR33" i="863"/>
  <c r="BR17" i="863" s="1"/>
  <c r="BR29" i="861" s="1"/>
  <c r="AA555" i="64"/>
  <c r="BT7" i="64"/>
  <c r="BT1" i="64"/>
  <c r="BS4" i="64"/>
  <c r="BU2" i="64"/>
  <c r="AA2609" i="64"/>
  <c r="S2609" i="64"/>
  <c r="BT3" i="64"/>
  <c r="BH477" i="64"/>
  <c r="BG478" i="64"/>
  <c r="BG480" i="64"/>
  <c r="BD529" i="64"/>
  <c r="BE528" i="64"/>
  <c r="BD531" i="64"/>
  <c r="BU2" i="864"/>
  <c r="BT1" i="864"/>
  <c r="BT1" i="863"/>
  <c r="BT3" i="863"/>
  <c r="BT3" i="864"/>
  <c r="BT7" i="864"/>
  <c r="BT7" i="863"/>
  <c r="BS4" i="864"/>
  <c r="BS4" i="863"/>
  <c r="V2352" i="64"/>
  <c r="V2353" i="64" s="1"/>
  <c r="BU3" i="861"/>
  <c r="AB2609" i="64"/>
  <c r="BT4" i="861"/>
  <c r="U157" i="64"/>
  <c r="U158" i="64" s="1"/>
  <c r="T140" i="64"/>
  <c r="U2341" i="64"/>
  <c r="U2350" i="64"/>
  <c r="U1126" i="64"/>
  <c r="U1127" i="64" s="1"/>
  <c r="T1109" i="64"/>
  <c r="T1978" i="64"/>
  <c r="T1124" i="64"/>
  <c r="T155" i="64"/>
  <c r="T2722" i="64"/>
  <c r="U2722" i="64" s="1"/>
  <c r="V2722" i="64" s="1"/>
  <c r="W2722" i="64" s="1"/>
  <c r="X2722" i="64" s="1"/>
  <c r="Y2722" i="64" s="1"/>
  <c r="Z2722" i="64" s="1"/>
  <c r="U1376" i="64"/>
  <c r="BP1562" i="64"/>
  <c r="T1375" i="64"/>
  <c r="T2609" i="64"/>
  <c r="W2609" i="64"/>
  <c r="X2609" i="64"/>
  <c r="V2609" i="64"/>
  <c r="Y2609" i="64"/>
  <c r="U2609" i="64"/>
  <c r="Z2609" i="64"/>
  <c r="T904" i="64" a="1"/>
  <c r="T904" i="64" s="1"/>
  <c r="R221" i="64" a="1"/>
  <c r="R221" i="64" s="1"/>
  <c r="T2573" i="64"/>
  <c r="T2580" i="64" s="1"/>
  <c r="U2573" i="64"/>
  <c r="U2580" i="64" s="1"/>
  <c r="V2573" i="64"/>
  <c r="V2580" i="64" s="1"/>
  <c r="W2573" i="64"/>
  <c r="W2580" i="64" s="1"/>
  <c r="X2573" i="64"/>
  <c r="X2580" i="64" s="1"/>
  <c r="Y2573" i="64"/>
  <c r="Y2580" i="64" s="1"/>
  <c r="Z2573" i="64"/>
  <c r="Z2580" i="64" s="1"/>
  <c r="AA2573" i="64"/>
  <c r="AA2580" i="64" s="1"/>
  <c r="AB2573" i="64"/>
  <c r="AB2580" i="64" s="1"/>
  <c r="AC2573" i="64"/>
  <c r="AC2580" i="64" s="1"/>
  <c r="T1024" i="64"/>
  <c r="T1020" i="64"/>
  <c r="BS360" i="64"/>
  <c r="U2512" i="64" a="1"/>
  <c r="U2512" i="64" s="1"/>
  <c r="AA222" i="64" a="1"/>
  <c r="AA222" i="64" s="1"/>
  <c r="T1170" i="64"/>
  <c r="AE1171" i="64" s="1" a="1"/>
  <c r="AE1171" i="64" s="1"/>
  <c r="T1165" i="64"/>
  <c r="AF1171" i="64" a="1"/>
  <c r="AF1171" i="64" s="1"/>
  <c r="T2340" i="64"/>
  <c r="T2349" i="64"/>
  <c r="U2541" i="64"/>
  <c r="T2541" i="64"/>
  <c r="V2541" i="64"/>
  <c r="X2541" i="64"/>
  <c r="W2541" i="64"/>
  <c r="Y2541" i="64"/>
  <c r="T2348" i="64"/>
  <c r="T2339" i="64"/>
  <c r="BN82" i="861"/>
  <c r="BQ1966" i="64"/>
  <c r="BQ1975" i="64" s="1"/>
  <c r="BO42" i="861"/>
  <c r="BR1973" i="64" a="1"/>
  <c r="BR1973" i="64" s="1"/>
  <c r="BR1974" i="64" a="1"/>
  <c r="BR1974" i="64" s="1"/>
  <c r="BQ1373" i="64"/>
  <c r="BQ1805" i="64"/>
  <c r="BQ1807" i="64" s="1"/>
  <c r="BR1806" i="64" a="1"/>
  <c r="BR1806" i="64" s="1"/>
  <c r="BR1804" i="64" a="1"/>
  <c r="BR1804" i="64" s="1"/>
  <c r="BR374" i="64" a="1"/>
  <c r="BR374" i="64" s="1"/>
  <c r="BR376" i="64" a="1"/>
  <c r="BR376" i="64" s="1"/>
  <c r="BQ375" i="64"/>
  <c r="BQ377" i="64" s="1"/>
  <c r="BR449" i="64" a="1"/>
  <c r="BR449" i="64" s="1"/>
  <c r="BR373" i="64" a="1"/>
  <c r="BR373" i="64" s="1"/>
  <c r="BR500" i="64" a="1"/>
  <c r="BR500" i="64" s="1"/>
  <c r="BQ425" i="64"/>
  <c r="BQ1561" i="64"/>
  <c r="BR1560" i="64" a="1"/>
  <c r="BR1560" i="64" s="1"/>
  <c r="BR424" i="64" a="1"/>
  <c r="BR424" i="64" s="1"/>
  <c r="BQ1268" i="64"/>
  <c r="BQ1200" i="64"/>
  <c r="BP1275" i="64"/>
  <c r="BR1199" i="64" a="1"/>
  <c r="BR1199" i="64" s="1"/>
  <c r="BR1267" i="64" a="1"/>
  <c r="BR1267" i="64" s="1"/>
  <c r="BQ2378" i="64"/>
  <c r="BQ2387" i="64" s="1"/>
  <c r="BQ2388" i="64" s="1" a="1"/>
  <c r="BQ2388" i="64" s="1"/>
  <c r="BR2379" i="64" a="1"/>
  <c r="BR2379" i="64" s="1"/>
  <c r="CD2409" i="64"/>
  <c r="CD2411" i="64" s="1"/>
  <c r="BQ1156" i="64"/>
  <c r="BQ2220" i="64"/>
  <c r="BQ2222" i="64" s="1"/>
  <c r="BO1171" i="64" a="1"/>
  <c r="BO1171" i="64" s="1"/>
  <c r="BR2219" i="64" a="1"/>
  <c r="BR2219" i="64" s="1"/>
  <c r="BR1157" i="64" a="1"/>
  <c r="BR1157" i="64" s="1"/>
  <c r="BP1170" i="64"/>
  <c r="BP1165" i="64"/>
  <c r="BR1327" i="64" a="1"/>
  <c r="BR1327" i="64" s="1"/>
  <c r="BR2221" i="64" a="1"/>
  <c r="BR2221" i="64" s="1"/>
  <c r="BQ1325" i="64"/>
  <c r="BQ1326" i="64" s="1"/>
  <c r="BQ1328" i="64" s="1"/>
  <c r="BR1323" i="64" a="1"/>
  <c r="BR1323" i="64" s="1"/>
  <c r="BR1324" i="64" a="1"/>
  <c r="BR1324" i="64" s="1"/>
  <c r="BQ154" i="64"/>
  <c r="BR793" i="64" a="1"/>
  <c r="BR793" i="64" s="1"/>
  <c r="BR782" i="64" a="1"/>
  <c r="BR782" i="64" s="1"/>
  <c r="BR785" i="64" a="1"/>
  <c r="BR785" i="64" s="1"/>
  <c r="BR799" i="64" a="1"/>
  <c r="BR799" i="64" s="1"/>
  <c r="BL2433" i="64"/>
  <c r="BQ139" i="64"/>
  <c r="BR124" i="64" a="1"/>
  <c r="BR124" i="64" s="1"/>
  <c r="BR1639" i="64" a="1"/>
  <c r="BR1639" i="64" s="1"/>
  <c r="BQ135" i="64"/>
  <c r="BQ150" i="64"/>
  <c r="BQ136" i="64"/>
  <c r="BQ151" i="64"/>
  <c r="BL158" i="64"/>
  <c r="BQ152" i="64"/>
  <c r="BQ153" i="64"/>
  <c r="BP140" i="64"/>
  <c r="BQ137" i="64"/>
  <c r="BQ138" i="64"/>
  <c r="BR144" i="64" a="1"/>
  <c r="BR144" i="64" s="1"/>
  <c r="BR147" i="64" a="1"/>
  <c r="BR147" i="64" s="1"/>
  <c r="BR130" i="64" a="1"/>
  <c r="BR130" i="64" s="1"/>
  <c r="BR129" i="64" a="1"/>
  <c r="BR129" i="64" s="1"/>
  <c r="BR146" i="64" a="1"/>
  <c r="BR146" i="64" s="1"/>
  <c r="BR132" i="64" a="1"/>
  <c r="BR132" i="64" s="1"/>
  <c r="BR131" i="64" a="1"/>
  <c r="BR131" i="64" s="1"/>
  <c r="BR143" i="64" a="1"/>
  <c r="BR143" i="64" s="1"/>
  <c r="BR145" i="64" a="1"/>
  <c r="BR145" i="64" s="1"/>
  <c r="BR128" i="64" a="1"/>
  <c r="BR128" i="64" s="1"/>
  <c r="BN155" i="64"/>
  <c r="BM157" i="64"/>
  <c r="BM158" i="64" s="1"/>
  <c r="BR359" i="64" a="1"/>
  <c r="BR359" i="64" s="1"/>
  <c r="BR122" i="64" a="1"/>
  <c r="BR122" i="64" s="1"/>
  <c r="BR121" i="64" a="1"/>
  <c r="BR121" i="64" s="1"/>
  <c r="BR120" i="64" a="1"/>
  <c r="BR120" i="64" s="1"/>
  <c r="BR123" i="64" a="1"/>
  <c r="BR123" i="64" s="1"/>
  <c r="BQ125" i="64"/>
  <c r="BR1397" i="64" a="1"/>
  <c r="BR1397" i="64" s="1"/>
  <c r="BO1126" i="64"/>
  <c r="BQ1123" i="64"/>
  <c r="BQ1119" i="64"/>
  <c r="BP1124" i="64"/>
  <c r="BQ1120" i="64"/>
  <c r="BQ1122" i="64"/>
  <c r="BR1115" i="64" a="1"/>
  <c r="BR1115" i="64" s="1"/>
  <c r="BR1116" i="64" a="1"/>
  <c r="BR1116" i="64" s="1"/>
  <c r="BR1112" i="64" a="1"/>
  <c r="BR1112" i="64" s="1"/>
  <c r="BR1113" i="64" a="1"/>
  <c r="BR1113" i="64" s="1"/>
  <c r="BR1114" i="64" a="1"/>
  <c r="BR1114" i="64" s="1"/>
  <c r="BQ1121" i="64"/>
  <c r="BQ1104" i="64"/>
  <c r="BP1109" i="64"/>
  <c r="BQ1108" i="64"/>
  <c r="BQ1107" i="64"/>
  <c r="BQ1106" i="64"/>
  <c r="BQ1105" i="64"/>
  <c r="BR1097" i="64" a="1"/>
  <c r="BR1097" i="64" s="1"/>
  <c r="BR1101" i="64" a="1"/>
  <c r="BR1101" i="64" s="1"/>
  <c r="BR1081" i="64" a="1"/>
  <c r="BR1081" i="64" s="1"/>
  <c r="BR1089" i="64" s="1"/>
  <c r="BR1082" i="64" a="1"/>
  <c r="BR1082" i="64" s="1"/>
  <c r="BR1090" i="64" s="1"/>
  <c r="BR1098" i="64" a="1"/>
  <c r="BR1098" i="64" s="1"/>
  <c r="BR1083" i="64" a="1"/>
  <c r="BR1083" i="64" s="1"/>
  <c r="BR1091" i="64" s="1"/>
  <c r="BR1084" i="64" a="1"/>
  <c r="BR1084" i="64" s="1"/>
  <c r="BR1092" i="64" s="1"/>
  <c r="BR1085" i="64" a="1"/>
  <c r="BR1085" i="64" s="1"/>
  <c r="BR1093" i="64" s="1"/>
  <c r="BR1099" i="64" a="1"/>
  <c r="BR1099" i="64" s="1"/>
  <c r="BR1100" i="64" a="1"/>
  <c r="BR1100" i="64" s="1"/>
  <c r="BR221" i="64" a="1"/>
  <c r="BR221" i="64" s="1"/>
  <c r="BP1375" i="64"/>
  <c r="BQ1056" i="64"/>
  <c r="BQ1058" i="64" s="1"/>
  <c r="BO1376" i="64"/>
  <c r="BR344" i="64" a="1"/>
  <c r="BR344" i="64" s="1"/>
  <c r="BR1372" i="64" a="1"/>
  <c r="BR1372" i="64" s="1"/>
  <c r="BR325" i="64" a="1"/>
  <c r="BR325" i="64" s="1"/>
  <c r="BR1057" i="64" a="1"/>
  <c r="BR1057" i="64" s="1"/>
  <c r="BR1023" i="64" a="1"/>
  <c r="BR1023" i="64" s="1"/>
  <c r="BR312" i="64" a="1"/>
  <c r="BR312" i="64" s="1"/>
  <c r="BP1020" i="64"/>
  <c r="BQ1016" i="64"/>
  <c r="BQ1024" i="64" s="1"/>
  <c r="BR1019" i="64" a="1"/>
  <c r="BR1019" i="64" s="1"/>
  <c r="BR1015" i="64" a="1"/>
  <c r="BR1015" i="64" s="1"/>
  <c r="BS272" i="64"/>
  <c r="BV2" i="861"/>
  <c r="BU1" i="861"/>
  <c r="BU7" i="861"/>
  <c r="BR53" i="863" a="1"/>
  <c r="BR53" i="863" s="1"/>
  <c r="BR51" i="863" a="1"/>
  <c r="BR51" i="863" s="1"/>
  <c r="BR49" i="863" a="1"/>
  <c r="BR49" i="863" s="1"/>
  <c r="BR34" i="863"/>
  <c r="BS43" i="863" a="1"/>
  <c r="BS43" i="863" s="1"/>
  <c r="BS41" i="863" a="1"/>
  <c r="BS41" i="863" s="1"/>
  <c r="BS29" i="863"/>
  <c r="BS42" i="863" a="1"/>
  <c r="BS42" i="863" s="1"/>
  <c r="BS39" i="863" a="1"/>
  <c r="BS39" i="863" s="1"/>
  <c r="BS30" i="863"/>
  <c r="BS40" i="863" a="1"/>
  <c r="BS40" i="863" s="1"/>
  <c r="BT2" i="863"/>
  <c r="BT31" i="863" s="1"/>
  <c r="BS32" i="863"/>
  <c r="BS18" i="864"/>
  <c r="BS17" i="864"/>
  <c r="BS16" i="864"/>
  <c r="BT19" i="864"/>
  <c r="AB276" i="64"/>
  <c r="AC290" i="64"/>
  <c r="AC273" i="64"/>
  <c r="AC291" i="64"/>
  <c r="AC292" i="64"/>
  <c r="AC274" i="64"/>
  <c r="AC275" i="64"/>
  <c r="AC293" i="64"/>
  <c r="AB294" i="64"/>
  <c r="BF1" i="860"/>
  <c r="BF7" i="860"/>
  <c r="BF3" i="860"/>
  <c r="BF4" i="860" s="1"/>
  <c r="BG2" i="860"/>
  <c r="AA982" i="64"/>
  <c r="AA992" i="64" s="1"/>
  <c r="AB986" i="64" a="1"/>
  <c r="AB986" i="64" s="1"/>
  <c r="AB981" i="64" a="1"/>
  <c r="AB981" i="64" s="1"/>
  <c r="AA602" i="64"/>
  <c r="AB2705" i="64" a="1"/>
  <c r="AB2705" i="64" s="1"/>
  <c r="AB2706" i="64" a="1"/>
  <c r="AB2706" i="64" s="1"/>
  <c r="AB2707" i="64" a="1"/>
  <c r="AB2707" i="64" s="1"/>
  <c r="AB2711" i="64" a="1"/>
  <c r="AB2711" i="64" s="1"/>
  <c r="AB2710" i="64" a="1"/>
  <c r="AB2710" i="64" s="1"/>
  <c r="AB2712" i="64" a="1"/>
  <c r="AB2712" i="64" s="1"/>
  <c r="AB2713" i="64" a="1"/>
  <c r="AB2713" i="64" s="1"/>
  <c r="AB2709" i="64" a="1"/>
  <c r="AB2709" i="64" s="1"/>
  <c r="AB2708" i="64" a="1"/>
  <c r="AB2708" i="64" s="1"/>
  <c r="AA2714" i="64"/>
  <c r="AB600" i="64" a="1"/>
  <c r="AB600" i="64" s="1"/>
  <c r="AB578" i="64" a="1"/>
  <c r="AB578" i="64" s="1"/>
  <c r="AB601" i="64" a="1"/>
  <c r="AB601" i="64" s="1"/>
  <c r="AA579" i="64"/>
  <c r="AB2880" i="64"/>
  <c r="AB2914" i="64"/>
  <c r="AA2818" i="64"/>
  <c r="AA2796" i="64"/>
  <c r="AB3172" i="64" a="1"/>
  <c r="AB3172" i="64" s="1"/>
  <c r="AB2797" i="64" a="1"/>
  <c r="AB2797" i="64" s="1"/>
  <c r="AB2817" i="64" a="1"/>
  <c r="AB2817" i="64" s="1"/>
  <c r="BL2474" i="64"/>
  <c r="BK2476" i="64"/>
  <c r="BL2453" i="64"/>
  <c r="BL2455" i="64" s="1"/>
  <c r="X2350" i="64"/>
  <c r="X2352" i="64" s="1"/>
  <c r="Y2341" i="64"/>
  <c r="Z2340" i="64"/>
  <c r="Z2349" i="64"/>
  <c r="Z2339" i="64"/>
  <c r="Z2348" i="64"/>
  <c r="AB2344" i="64" a="1"/>
  <c r="AB2344" i="64" s="1"/>
  <c r="AB2345" i="64" a="1"/>
  <c r="AB2345" i="64" s="1"/>
  <c r="AB2335" i="64" a="1"/>
  <c r="AB2335" i="64" s="1"/>
  <c r="AB2336" i="64" a="1"/>
  <c r="AB2336" i="64" s="1"/>
  <c r="AA2332" i="64"/>
  <c r="AA2331" i="64"/>
  <c r="AB2326" i="64" a="1"/>
  <c r="AB2326" i="64" s="1"/>
  <c r="AB2327" i="64" a="1"/>
  <c r="AB2327" i="64" s="1"/>
  <c r="AA2860" i="64"/>
  <c r="AB2859" i="64" a="1"/>
  <c r="AB2859" i="64" s="1"/>
  <c r="AB857" i="64" a="1"/>
  <c r="AB857" i="64" s="1"/>
  <c r="AC2608" i="64"/>
  <c r="AC2609" i="64" s="1"/>
  <c r="AA1733" i="64"/>
  <c r="AA2084" i="64"/>
  <c r="AA2247" i="64"/>
  <c r="AA1350" i="64"/>
  <c r="AA883" i="64"/>
  <c r="AA859" i="64"/>
  <c r="AA2541" i="64"/>
  <c r="Z75" i="64"/>
  <c r="AB852" i="64" a="1"/>
  <c r="AB852" i="64" s="1"/>
  <c r="AB88" i="64" a="1"/>
  <c r="AB88" i="64" s="1"/>
  <c r="AB577" i="64" a="1"/>
  <c r="AB577" i="64" s="1"/>
  <c r="AB68" i="64" a="1"/>
  <c r="AB68" i="64" s="1"/>
  <c r="AB73" i="64" a="1"/>
  <c r="AB73" i="64" s="1"/>
  <c r="AB72" i="64" a="1"/>
  <c r="AB72" i="64" s="1"/>
  <c r="AA69" i="64"/>
  <c r="AB66" i="64" a="1"/>
  <c r="AB66" i="64" s="1"/>
  <c r="AB67" i="64" a="1"/>
  <c r="AB67" i="64" s="1"/>
  <c r="AB882" i="64" a="1"/>
  <c r="AB882" i="64" s="1"/>
  <c r="AB3146" i="64" a="1"/>
  <c r="AB3146" i="64" s="1"/>
  <c r="AB3120" i="64" a="1"/>
  <c r="AB3120" i="64" s="1"/>
  <c r="AB3095" i="64" a="1"/>
  <c r="AB3095" i="64" s="1"/>
  <c r="AB3069" i="64" a="1"/>
  <c r="AB3069" i="64" s="1"/>
  <c r="AB2223" i="64" a="1"/>
  <c r="AB2223" i="64" s="1"/>
  <c r="AB2224" i="64" s="1"/>
  <c r="AB103" i="64" a="1"/>
  <c r="AB103" i="64" s="1"/>
  <c r="AB102" i="64" a="1"/>
  <c r="AB102" i="64" s="1"/>
  <c r="AB104" i="64" a="1"/>
  <c r="AB104" i="64" s="1"/>
  <c r="AB105" i="64" a="1"/>
  <c r="AB105" i="64" s="1"/>
  <c r="AA106" i="64"/>
  <c r="AB2165" i="64" a="1"/>
  <c r="AB2165" i="64" s="1"/>
  <c r="AB2166" i="64" s="1"/>
  <c r="AB554" i="64" a="1"/>
  <c r="AB554" i="64" s="1"/>
  <c r="AB3196" i="64" a="1"/>
  <c r="AB3196" i="64" s="1"/>
  <c r="AB2085" i="64" a="1"/>
  <c r="AB2085" i="64" s="1"/>
  <c r="AB2503" i="64" a="1"/>
  <c r="AB2503" i="64" s="1"/>
  <c r="AB2511" i="64" s="1"/>
  <c r="AB2540" i="64" a="1"/>
  <c r="AB2540" i="64" s="1"/>
  <c r="AB2254" i="64" a="1"/>
  <c r="AB2254" i="64" s="1"/>
  <c r="AB2248" i="64" a="1"/>
  <c r="AB2248" i="64" s="1"/>
  <c r="AB2246" i="64" a="1"/>
  <c r="AB2246" i="64" s="1"/>
  <c r="AB1732" i="64" a="1"/>
  <c r="AB1732" i="64" s="1"/>
  <c r="AB1349" i="64" a="1"/>
  <c r="AB1349" i="64" s="1"/>
  <c r="BQ1375" i="64" a="1"/>
  <c r="T1376" i="64" a="1"/>
  <c r="AB1350" i="64" a="1"/>
  <c r="BS1443" i="64"/>
  <c r="AB2332" i="64" a="1"/>
  <c r="BR1056" i="64" a="1"/>
  <c r="T905" i="64" a="1"/>
  <c r="BR1200" i="64" a="1"/>
  <c r="BP1376" i="64" a="1"/>
  <c r="BR1805" i="64" a="1"/>
  <c r="BR2378" i="64" a="1"/>
  <c r="BR425" i="64" a="1"/>
  <c r="AC2914" i="64" a="1"/>
  <c r="AB982" i="64" a="1"/>
  <c r="AB602" i="64" a="1"/>
  <c r="BR1268" i="64" a="1"/>
  <c r="BS1487" i="64"/>
  <c r="BR1373" i="64" a="1"/>
  <c r="BR2220" i="64" a="1"/>
  <c r="AB2796" i="64" a="1"/>
  <c r="BS1509" i="64"/>
  <c r="BR1156" i="64" a="1"/>
  <c r="BR1016" i="64" a="1"/>
  <c r="BR1398" i="64"/>
  <c r="AC2880" i="64" a="1"/>
  <c r="AB859" i="64" a="1"/>
  <c r="AB579" i="64" a="1"/>
  <c r="BS1465" i="64"/>
  <c r="AB2818" i="64" a="1"/>
  <c r="AB883" i="64" a="1"/>
  <c r="AB2247" i="64" a="1"/>
  <c r="BS1532" i="64"/>
  <c r="V1654" i="64" a="1"/>
  <c r="AB1733" i="64" a="1"/>
  <c r="AB2860" i="64" a="1"/>
  <c r="AB2084" i="64" a="1"/>
  <c r="AB555" i="64" a="1"/>
  <c r="AB2331" i="64" a="1"/>
  <c r="BS1420" i="64"/>
  <c r="BR1561" i="64" a="1"/>
  <c r="BT2838" i="64" l="1" a="1"/>
  <c r="BT2838" i="64" s="1"/>
  <c r="BT2839" i="64" a="1"/>
  <c r="BT2839" i="64" s="1"/>
  <c r="BS2840" i="64"/>
  <c r="BT53" i="64" a="1"/>
  <c r="BT53" i="64" s="1"/>
  <c r="BT51" i="64" a="1"/>
  <c r="BT51" i="64" s="1"/>
  <c r="BT52" i="64" a="1"/>
  <c r="BT52" i="64" s="1"/>
  <c r="BT50" i="64" s="1" a="1"/>
  <c r="BT50" i="64" s="1"/>
  <c r="BT3310" i="64" a="1"/>
  <c r="BT3310" i="64" s="1"/>
  <c r="BT3289" i="64" a="1"/>
  <c r="BT3289" i="64" s="1"/>
  <c r="BT1441" i="64" a="1"/>
  <c r="BT1441" i="64" s="1"/>
  <c r="BT1442" i="64" a="1"/>
  <c r="BT1442" i="64" s="1"/>
  <c r="BT1530" i="64" a="1"/>
  <c r="BT1530" i="64" s="1"/>
  <c r="BT1531" i="64" a="1"/>
  <c r="BT1531" i="64" s="1"/>
  <c r="BT1486" i="64" a="1"/>
  <c r="BT1486" i="64" s="1"/>
  <c r="BT1508" i="64" a="1"/>
  <c r="BT1508" i="64" s="1"/>
  <c r="BT1419" i="64" a="1"/>
  <c r="BT1419" i="64" s="1"/>
  <c r="BT1464" i="64" a="1"/>
  <c r="BT1464" i="64" s="1"/>
  <c r="BT669" i="64" a="1"/>
  <c r="BT669" i="64" s="1"/>
  <c r="BT673" i="64" a="1"/>
  <c r="BT673" i="64" s="1"/>
  <c r="BT663" i="64" a="1"/>
  <c r="BT663" i="64" s="1"/>
  <c r="BT664" i="64" s="1"/>
  <c r="BI661" i="64"/>
  <c r="BI665" i="64" s="1"/>
  <c r="BH670" i="64"/>
  <c r="BH674" i="64" s="1"/>
  <c r="BH666" i="64"/>
  <c r="BS20" i="864"/>
  <c r="BS89" i="861" s="1"/>
  <c r="BS90" i="861" s="1"/>
  <c r="BS21" i="863"/>
  <c r="V1654" i="64"/>
  <c r="BS33" i="863"/>
  <c r="BS17" i="863" s="1"/>
  <c r="BS29" i="861" s="1"/>
  <c r="BS44" i="863"/>
  <c r="AB555" i="64"/>
  <c r="BT4" i="64"/>
  <c r="BU7" i="64"/>
  <c r="BU1" i="64"/>
  <c r="BU3" i="64"/>
  <c r="BV2" i="64"/>
  <c r="BF528" i="64"/>
  <c r="BE529" i="64"/>
  <c r="BE531" i="64"/>
  <c r="BI477" i="64"/>
  <c r="BH478" i="64"/>
  <c r="BH480" i="64"/>
  <c r="AJ1978" i="64"/>
  <c r="BV2" i="864"/>
  <c r="BT4" i="863"/>
  <c r="BT4" i="864"/>
  <c r="BU3" i="864"/>
  <c r="BU3" i="863"/>
  <c r="BU7" i="864"/>
  <c r="BU7" i="863"/>
  <c r="BU1" i="864"/>
  <c r="BU1" i="863"/>
  <c r="T157" i="64"/>
  <c r="T158" i="64" s="1"/>
  <c r="BT360" i="64"/>
  <c r="U2352" i="64"/>
  <c r="U2353" i="64" s="1"/>
  <c r="AG1978" i="64"/>
  <c r="BV3" i="861"/>
  <c r="BU4" i="861"/>
  <c r="T1982" i="64"/>
  <c r="U1982" i="64" s="1"/>
  <c r="V1982" i="64" s="1"/>
  <c r="W1982" i="64" s="1"/>
  <c r="X1982" i="64" s="1"/>
  <c r="Y1982" i="64" s="1"/>
  <c r="Z1982" i="64" s="1"/>
  <c r="AA1982" i="64" s="1"/>
  <c r="AB1982" i="64" s="1"/>
  <c r="AC1982" i="64" s="1"/>
  <c r="AD1982" i="64" s="1"/>
  <c r="AE1982" i="64" s="1"/>
  <c r="AF1982" i="64" s="1"/>
  <c r="AG1982" i="64" s="1"/>
  <c r="AH1982" i="64" s="1"/>
  <c r="AI1982" i="64" s="1"/>
  <c r="AJ1982" i="64" s="1"/>
  <c r="AK1982" i="64" s="1"/>
  <c r="AL1982" i="64" s="1"/>
  <c r="AM1982" i="64" s="1"/>
  <c r="AN1982" i="64" s="1"/>
  <c r="AO1982" i="64" s="1"/>
  <c r="AP1982" i="64" s="1"/>
  <c r="AQ1982" i="64" s="1"/>
  <c r="AR1982" i="64" s="1"/>
  <c r="AS1982" i="64" s="1"/>
  <c r="AT1982" i="64" s="1"/>
  <c r="AU1982" i="64" s="1"/>
  <c r="AV1982" i="64" s="1"/>
  <c r="AW1982" i="64" s="1"/>
  <c r="AX1982" i="64" s="1"/>
  <c r="AY1982" i="64" s="1"/>
  <c r="AZ1982" i="64" s="1"/>
  <c r="BA1982" i="64" s="1"/>
  <c r="BB1982" i="64" s="1"/>
  <c r="BC1982" i="64" s="1"/>
  <c r="BD1982" i="64" s="1"/>
  <c r="BE1982" i="64" s="1"/>
  <c r="BF1982" i="64" s="1"/>
  <c r="BG1982" i="64" s="1"/>
  <c r="BH1982" i="64" s="1"/>
  <c r="BI1982" i="64" s="1"/>
  <c r="BJ1982" i="64" s="1"/>
  <c r="BK1982" i="64" s="1"/>
  <c r="BL1982" i="64" s="1"/>
  <c r="W1978" i="64"/>
  <c r="AA1978" i="64"/>
  <c r="AM1978" i="64"/>
  <c r="BP1269" i="64"/>
  <c r="BP1276" i="64" s="1"/>
  <c r="AB1978" i="64"/>
  <c r="V1978" i="64"/>
  <c r="BQ1562" i="64"/>
  <c r="AE1978" i="64"/>
  <c r="T2341" i="64"/>
  <c r="AI1978" i="64"/>
  <c r="T1126" i="64"/>
  <c r="T1127" i="64" s="1"/>
  <c r="X1978" i="64"/>
  <c r="AO1978" i="64"/>
  <c r="U1978" i="64"/>
  <c r="AD1978" i="64"/>
  <c r="AL1978" i="64"/>
  <c r="T2350" i="64"/>
  <c r="Y1978" i="64"/>
  <c r="AF1978" i="64"/>
  <c r="AP1978" i="64"/>
  <c r="Z1978" i="64"/>
  <c r="AH1978" i="64"/>
  <c r="AN1978" i="64"/>
  <c r="AC1978" i="64"/>
  <c r="AK1978" i="64"/>
  <c r="T905" i="64"/>
  <c r="T1376" i="64"/>
  <c r="T1559" i="64"/>
  <c r="T1565" i="64" s="1"/>
  <c r="V1562" i="64"/>
  <c r="X1562" i="64"/>
  <c r="Y1562" i="64"/>
  <c r="AC1562" i="64"/>
  <c r="W1562" i="64"/>
  <c r="AA1562" i="64"/>
  <c r="Z1562" i="64"/>
  <c r="AD1562" i="64"/>
  <c r="AB1562" i="64"/>
  <c r="U1562" i="64"/>
  <c r="T1562" i="64"/>
  <c r="AE1562" i="64"/>
  <c r="AF1562" i="64"/>
  <c r="AG1562" i="64"/>
  <c r="AH1562" i="64"/>
  <c r="AI1562" i="64"/>
  <c r="AJ1562" i="64"/>
  <c r="AK1562" i="64"/>
  <c r="AM1562" i="64"/>
  <c r="AN1562" i="64"/>
  <c r="AO1562" i="64"/>
  <c r="AP1562" i="64"/>
  <c r="AR1562" i="64"/>
  <c r="AS1562" i="64"/>
  <c r="AQ1562" i="64"/>
  <c r="AT1562" i="64"/>
  <c r="AU1562" i="64"/>
  <c r="AV1562" i="64"/>
  <c r="AW1562" i="64"/>
  <c r="AL1562" i="64"/>
  <c r="AX1562" i="64"/>
  <c r="AY1562" i="64"/>
  <c r="AZ1562" i="64"/>
  <c r="BA1562" i="64"/>
  <c r="BB1562" i="64"/>
  <c r="BC1562" i="64"/>
  <c r="BD1562" i="64"/>
  <c r="BE1562" i="64"/>
  <c r="BF1562" i="64"/>
  <c r="BG1562" i="64"/>
  <c r="BH1562" i="64"/>
  <c r="BI1562" i="64"/>
  <c r="BJ1562" i="64"/>
  <c r="BK1562" i="64"/>
  <c r="BL1562" i="64"/>
  <c r="BM1562" i="64"/>
  <c r="BN1562" i="64"/>
  <c r="BO1562" i="64"/>
  <c r="T2512" i="64" a="1"/>
  <c r="T2512" i="64" s="1"/>
  <c r="W1201" i="64"/>
  <c r="W1208" i="64" s="1"/>
  <c r="AD1201" i="64"/>
  <c r="AD1208" i="64" s="1"/>
  <c r="AB1201" i="64"/>
  <c r="AB1208" i="64" s="1"/>
  <c r="Z1201" i="64"/>
  <c r="Z1208" i="64" s="1"/>
  <c r="T1201" i="64"/>
  <c r="T1208" i="64" s="1"/>
  <c r="X1201" i="64"/>
  <c r="X1208" i="64" s="1"/>
  <c r="AC1201" i="64"/>
  <c r="AC1208" i="64" s="1"/>
  <c r="V1201" i="64"/>
  <c r="V1208" i="64" s="1"/>
  <c r="AA1201" i="64"/>
  <c r="AA1208" i="64" s="1"/>
  <c r="U1201" i="64"/>
  <c r="U1208" i="64" s="1"/>
  <c r="Y1201" i="64"/>
  <c r="Y1208" i="64" s="1"/>
  <c r="U426" i="64"/>
  <c r="Z426" i="64"/>
  <c r="Y426" i="64"/>
  <c r="AD426" i="64"/>
  <c r="AA426" i="64"/>
  <c r="X426" i="64"/>
  <c r="AC426" i="64"/>
  <c r="T426" i="64"/>
  <c r="V426" i="64"/>
  <c r="W426" i="64"/>
  <c r="T423" i="64"/>
  <c r="AB426" i="64"/>
  <c r="AB222" i="64" a="1"/>
  <c r="AB222" i="64" s="1"/>
  <c r="U904" i="64" a="1"/>
  <c r="U904" i="64" s="1"/>
  <c r="Z1269" i="64"/>
  <c r="Z1276" i="64" s="1"/>
  <c r="AD1269" i="64"/>
  <c r="AD1276" i="64" s="1"/>
  <c r="AC1269" i="64"/>
  <c r="AC1276" i="64" s="1"/>
  <c r="V1269" i="64"/>
  <c r="V1276" i="64" s="1"/>
  <c r="U1269" i="64"/>
  <c r="U1276" i="64" s="1"/>
  <c r="Y1269" i="64"/>
  <c r="Y1276" i="64" s="1"/>
  <c r="X1269" i="64"/>
  <c r="X1276" i="64" s="1"/>
  <c r="AB1269" i="64"/>
  <c r="AB1276" i="64" s="1"/>
  <c r="W1269" i="64"/>
  <c r="W1276" i="64" s="1"/>
  <c r="T1269" i="64"/>
  <c r="T1276" i="64" s="1"/>
  <c r="AA1269" i="64"/>
  <c r="AA1276" i="64" s="1"/>
  <c r="AE1269" i="64"/>
  <c r="AE1276" i="64" s="1"/>
  <c r="AF1269" i="64"/>
  <c r="AF1276" i="64" s="1"/>
  <c r="AG1269" i="64"/>
  <c r="AG1276" i="64" s="1"/>
  <c r="AI1269" i="64"/>
  <c r="AI1276" i="64" s="1"/>
  <c r="AK1269" i="64"/>
  <c r="AK1276" i="64" s="1"/>
  <c r="AL1269" i="64"/>
  <c r="AL1276" i="64" s="1"/>
  <c r="AM1269" i="64"/>
  <c r="AM1276" i="64" s="1"/>
  <c r="AN1269" i="64"/>
  <c r="AN1276" i="64" s="1"/>
  <c r="AO1269" i="64"/>
  <c r="AO1276" i="64" s="1"/>
  <c r="AP1269" i="64"/>
  <c r="AP1276" i="64" s="1"/>
  <c r="AQ1269" i="64"/>
  <c r="AQ1276" i="64" s="1"/>
  <c r="AR1269" i="64"/>
  <c r="AR1276" i="64" s="1"/>
  <c r="AS1269" i="64"/>
  <c r="AS1276" i="64" s="1"/>
  <c r="AT1269" i="64"/>
  <c r="AT1276" i="64" s="1"/>
  <c r="AU1269" i="64"/>
  <c r="AU1276" i="64" s="1"/>
  <c r="AV1269" i="64"/>
  <c r="AV1276" i="64" s="1"/>
  <c r="AW1269" i="64"/>
  <c r="AW1276" i="64" s="1"/>
  <c r="AX1269" i="64"/>
  <c r="AX1276" i="64" s="1"/>
  <c r="AY1269" i="64"/>
  <c r="AY1276" i="64" s="1"/>
  <c r="AJ1269" i="64"/>
  <c r="AJ1276" i="64" s="1"/>
  <c r="AZ1269" i="64"/>
  <c r="AZ1276" i="64" s="1"/>
  <c r="BA1269" i="64"/>
  <c r="BA1276" i="64" s="1"/>
  <c r="BB1269" i="64"/>
  <c r="BB1276" i="64" s="1"/>
  <c r="AH1269" i="64"/>
  <c r="AH1276" i="64" s="1"/>
  <c r="BC1269" i="64"/>
  <c r="BC1276" i="64" s="1"/>
  <c r="BD1269" i="64"/>
  <c r="BD1276" i="64" s="1"/>
  <c r="BE1269" i="64"/>
  <c r="BE1276" i="64" s="1"/>
  <c r="BF1269" i="64"/>
  <c r="BF1276" i="64" s="1"/>
  <c r="BG1269" i="64"/>
  <c r="BG1276" i="64" s="1"/>
  <c r="BH1269" i="64"/>
  <c r="BH1276" i="64" s="1"/>
  <c r="BI1269" i="64"/>
  <c r="BI1276" i="64" s="1"/>
  <c r="BJ1269" i="64"/>
  <c r="BJ1276" i="64" s="1"/>
  <c r="BK1269" i="64"/>
  <c r="BK1276" i="64" s="1"/>
  <c r="BL1269" i="64"/>
  <c r="BL1276" i="64" s="1"/>
  <c r="BM1269" i="64"/>
  <c r="BM1276" i="64" s="1"/>
  <c r="BN1269" i="64"/>
  <c r="BN1276" i="64" s="1"/>
  <c r="BO1269" i="64"/>
  <c r="BO1276" i="64" s="1"/>
  <c r="BO82" i="861"/>
  <c r="BO57" i="861"/>
  <c r="BP42" i="861"/>
  <c r="BN57" i="861"/>
  <c r="BR1966" i="64"/>
  <c r="BR1975" i="64" s="1"/>
  <c r="BR1978" i="64" s="1"/>
  <c r="BQ1978" i="64"/>
  <c r="BS1973" i="64" a="1"/>
  <c r="BS1973" i="64" s="1"/>
  <c r="BS1974" i="64" a="1"/>
  <c r="BS1974" i="64" s="1"/>
  <c r="BR1373" i="64"/>
  <c r="BR1805" i="64"/>
  <c r="BR1807" i="64" s="1"/>
  <c r="BS1806" i="64" a="1"/>
  <c r="BS1806" i="64" s="1"/>
  <c r="BS1804" i="64" a="1"/>
  <c r="BS1804" i="64" s="1"/>
  <c r="BS376" i="64" a="1"/>
  <c r="BS376" i="64" s="1"/>
  <c r="BS374" i="64" a="1"/>
  <c r="BS374" i="64" s="1"/>
  <c r="BR375" i="64"/>
  <c r="BR377" i="64" s="1"/>
  <c r="BS449" i="64" a="1"/>
  <c r="BS449" i="64" s="1"/>
  <c r="BS373" i="64" a="1"/>
  <c r="BS373" i="64" s="1"/>
  <c r="BS500" i="64" a="1"/>
  <c r="BS500" i="64" s="1"/>
  <c r="BR425" i="64"/>
  <c r="BR1561" i="64"/>
  <c r="BR1562" i="64" s="1"/>
  <c r="BS1560" i="64" a="1"/>
  <c r="BS1560" i="64" s="1"/>
  <c r="BS424" i="64" a="1"/>
  <c r="BS424" i="64" s="1"/>
  <c r="BR1268" i="64"/>
  <c r="BR1200" i="64"/>
  <c r="BS1199" i="64" a="1"/>
  <c r="BS1199" i="64" s="1"/>
  <c r="BS1267" i="64" a="1"/>
  <c r="BS1267" i="64" s="1"/>
  <c r="BQ1275" i="64"/>
  <c r="BQ1269" i="64"/>
  <c r="BQ1276" i="64" s="1"/>
  <c r="BR2378" i="64"/>
  <c r="BR2387" i="64" s="1"/>
  <c r="BR2388" i="64" s="1" a="1"/>
  <c r="BR2388" i="64" s="1"/>
  <c r="BS2379" i="64" a="1"/>
  <c r="BS2379" i="64" s="1"/>
  <c r="CE2409" i="64"/>
  <c r="BR1156" i="64"/>
  <c r="BR2220" i="64"/>
  <c r="BR2222" i="64" s="1"/>
  <c r="BP1171" i="64" a="1"/>
  <c r="BP1171" i="64" s="1"/>
  <c r="BS2219" i="64" a="1"/>
  <c r="BS2219" i="64" s="1"/>
  <c r="BS1157" i="64" a="1"/>
  <c r="BS1157" i="64" s="1"/>
  <c r="BQ1170" i="64"/>
  <c r="BQ1165" i="64"/>
  <c r="BS1327" i="64" a="1"/>
  <c r="BS1327" i="64" s="1"/>
  <c r="BS2221" i="64" a="1"/>
  <c r="BS2221" i="64" s="1"/>
  <c r="BR1325" i="64"/>
  <c r="BR1326" i="64" s="1"/>
  <c r="BR1328" i="64" s="1"/>
  <c r="BS1323" i="64" a="1"/>
  <c r="BS1323" i="64" s="1"/>
  <c r="BS1324" i="64" a="1"/>
  <c r="BS1324" i="64" s="1"/>
  <c r="BS793" i="64" a="1"/>
  <c r="BS793" i="64" s="1"/>
  <c r="BS782" i="64" a="1"/>
  <c r="BS782" i="64" s="1"/>
  <c r="BS799" i="64" a="1"/>
  <c r="BS799" i="64" s="1"/>
  <c r="BS785" i="64" a="1"/>
  <c r="BS785" i="64" s="1"/>
  <c r="BM2433" i="64"/>
  <c r="BR139" i="64"/>
  <c r="BR154" i="64"/>
  <c r="BS124" i="64" a="1"/>
  <c r="BS124" i="64" s="1"/>
  <c r="BS1639" i="64" a="1"/>
  <c r="BS1639" i="64" s="1"/>
  <c r="BR150" i="64"/>
  <c r="BQ140" i="64"/>
  <c r="BR138" i="64"/>
  <c r="BR153" i="64"/>
  <c r="BR136" i="64"/>
  <c r="BR151" i="64"/>
  <c r="BR137" i="64"/>
  <c r="BR152" i="64"/>
  <c r="BR135" i="64"/>
  <c r="BN157" i="64"/>
  <c r="BS147" i="64" a="1"/>
  <c r="BS147" i="64" s="1"/>
  <c r="BS130" i="64" a="1"/>
  <c r="BS130" i="64" s="1"/>
  <c r="BS146" i="64" a="1"/>
  <c r="BS146" i="64" s="1"/>
  <c r="BS129" i="64" a="1"/>
  <c r="BS129" i="64" s="1"/>
  <c r="BS131" i="64" a="1"/>
  <c r="BS131" i="64" s="1"/>
  <c r="BS132" i="64" a="1"/>
  <c r="BS132" i="64" s="1"/>
  <c r="BS143" i="64" a="1"/>
  <c r="BS143" i="64" s="1"/>
  <c r="BS145" i="64" a="1"/>
  <c r="BS145" i="64" s="1"/>
  <c r="BS144" i="64" a="1"/>
  <c r="BS144" i="64" s="1"/>
  <c r="BS128" i="64" a="1"/>
  <c r="BS128" i="64" s="1"/>
  <c r="BS359" i="64" a="1"/>
  <c r="BS359" i="64" s="1"/>
  <c r="BS122" i="64" a="1"/>
  <c r="BS122" i="64" s="1"/>
  <c r="BS121" i="64" a="1"/>
  <c r="BS121" i="64" s="1"/>
  <c r="BS120" i="64" a="1"/>
  <c r="BS120" i="64" s="1"/>
  <c r="BS123" i="64" a="1"/>
  <c r="BS123" i="64" s="1"/>
  <c r="BR125" i="64"/>
  <c r="BS1397" i="64" a="1"/>
  <c r="BS1397" i="64" s="1"/>
  <c r="BO1127" i="64"/>
  <c r="BP1126" i="64"/>
  <c r="BP1127" i="64" s="1"/>
  <c r="BR1123" i="64"/>
  <c r="BQ1124" i="64"/>
  <c r="BR1119" i="64"/>
  <c r="BR1122" i="64"/>
  <c r="BR1121" i="64"/>
  <c r="BS1115" i="64" a="1"/>
  <c r="BS1115" i="64" s="1"/>
  <c r="BS1116" i="64" a="1"/>
  <c r="BS1116" i="64" s="1"/>
  <c r="BS1112" i="64" a="1"/>
  <c r="BS1112" i="64" s="1"/>
  <c r="BS1113" i="64" a="1"/>
  <c r="BS1113" i="64" s="1"/>
  <c r="BS1114" i="64" a="1"/>
  <c r="BS1114" i="64" s="1"/>
  <c r="BR1120" i="64"/>
  <c r="BR1104" i="64"/>
  <c r="BR1108" i="64"/>
  <c r="BQ1109" i="64"/>
  <c r="BR1107" i="64"/>
  <c r="BR1106" i="64"/>
  <c r="BS1100" i="64" a="1"/>
  <c r="BS1100" i="64" s="1"/>
  <c r="BS1097" i="64" a="1"/>
  <c r="BS1097" i="64" s="1"/>
  <c r="BS1101" i="64" a="1"/>
  <c r="BS1101" i="64" s="1"/>
  <c r="BS1081" i="64" a="1"/>
  <c r="BS1081" i="64" s="1"/>
  <c r="BS1089" i="64" s="1"/>
  <c r="BS1082" i="64" a="1"/>
  <c r="BS1082" i="64" s="1"/>
  <c r="BS1090" i="64" s="1"/>
  <c r="BS1098" i="64" a="1"/>
  <c r="BS1098" i="64" s="1"/>
  <c r="BS1083" i="64" a="1"/>
  <c r="BS1083" i="64" s="1"/>
  <c r="BS1091" i="64" s="1"/>
  <c r="BS1084" i="64" a="1"/>
  <c r="BS1084" i="64" s="1"/>
  <c r="BS1092" i="64" s="1"/>
  <c r="BS1085" i="64" a="1"/>
  <c r="BS1085" i="64" s="1"/>
  <c r="BS1093" i="64" s="1"/>
  <c r="BS1099" i="64" a="1"/>
  <c r="BS1099" i="64" s="1"/>
  <c r="BR1105" i="64"/>
  <c r="BS221" i="64" a="1"/>
  <c r="BS221" i="64" s="1"/>
  <c r="BP1376" i="64"/>
  <c r="BR1056" i="64"/>
  <c r="BR1058" i="64" s="1"/>
  <c r="BQ1375" i="64"/>
  <c r="BS344" i="64" a="1"/>
  <c r="BS344" i="64" s="1"/>
  <c r="BS1372" i="64" a="1"/>
  <c r="BS1372" i="64" s="1"/>
  <c r="BS325" i="64" a="1"/>
  <c r="BS325" i="64" s="1"/>
  <c r="BS1057" i="64" a="1"/>
  <c r="BS1057" i="64" s="1"/>
  <c r="BS1023" i="64" a="1"/>
  <c r="BS1023" i="64" s="1"/>
  <c r="BS312" i="64" a="1"/>
  <c r="BS312" i="64" s="1"/>
  <c r="BQ1020" i="64"/>
  <c r="BR1016" i="64"/>
  <c r="BR1024" i="64" s="1"/>
  <c r="BS1019" i="64" a="1"/>
  <c r="BS1019" i="64" s="1"/>
  <c r="BS1015" i="64" a="1"/>
  <c r="BS1015" i="64" s="1"/>
  <c r="BT272" i="64"/>
  <c r="BT17" i="864"/>
  <c r="BT18" i="864"/>
  <c r="BT16" i="864"/>
  <c r="BU19" i="864"/>
  <c r="BT43" i="863" a="1"/>
  <c r="BT43" i="863" s="1"/>
  <c r="BT41" i="863" a="1"/>
  <c r="BT41" i="863" s="1"/>
  <c r="BT42" i="863" a="1"/>
  <c r="BT42" i="863" s="1"/>
  <c r="BT39" i="863" a="1"/>
  <c r="BT39" i="863" s="1"/>
  <c r="BT30" i="863"/>
  <c r="BT40" i="863" a="1"/>
  <c r="BT40" i="863" s="1"/>
  <c r="BT32" i="863"/>
  <c r="BT29" i="863"/>
  <c r="BU2" i="863"/>
  <c r="BU31" i="863" s="1"/>
  <c r="BS34" i="863"/>
  <c r="BS51" i="863" a="1"/>
  <c r="BS51" i="863" s="1"/>
  <c r="BS53" i="863" a="1"/>
  <c r="BS53" i="863" s="1"/>
  <c r="BS49" i="863" a="1"/>
  <c r="BS49" i="863" s="1"/>
  <c r="BV1" i="861"/>
  <c r="BV7" i="861"/>
  <c r="BW2" i="861"/>
  <c r="AC276" i="64"/>
  <c r="AD290" i="64"/>
  <c r="AD291" i="64"/>
  <c r="AD273" i="64"/>
  <c r="AD292" i="64"/>
  <c r="AD274" i="64"/>
  <c r="AD275" i="64"/>
  <c r="AD293" i="64"/>
  <c r="AC294" i="64"/>
  <c r="BG1" i="860"/>
  <c r="BG7" i="860"/>
  <c r="BG3" i="860"/>
  <c r="BG4" i="860" s="1"/>
  <c r="BH2" i="860"/>
  <c r="AB982" i="64"/>
  <c r="AB992" i="64" s="1"/>
  <c r="AC986" i="64" a="1"/>
  <c r="AC986" i="64" s="1"/>
  <c r="AC981" i="64" a="1"/>
  <c r="AC981" i="64" s="1"/>
  <c r="AB602" i="64"/>
  <c r="AA2722" i="64"/>
  <c r="AC2705" i="64" a="1"/>
  <c r="AC2705" i="64" s="1"/>
  <c r="AC2706" i="64" a="1"/>
  <c r="AC2706" i="64" s="1"/>
  <c r="AC2707" i="64" a="1"/>
  <c r="AC2707" i="64" s="1"/>
  <c r="AC2708" i="64" a="1"/>
  <c r="AC2708" i="64" s="1"/>
  <c r="AC2709" i="64" a="1"/>
  <c r="AC2709" i="64" s="1"/>
  <c r="AC2710" i="64" a="1"/>
  <c r="AC2710" i="64" s="1"/>
  <c r="AC2712" i="64" a="1"/>
  <c r="AC2712" i="64" s="1"/>
  <c r="AC2713" i="64" a="1"/>
  <c r="AC2713" i="64" s="1"/>
  <c r="AC2711" i="64" a="1"/>
  <c r="AC2711" i="64" s="1"/>
  <c r="AB2714" i="64"/>
  <c r="AC578" i="64" a="1"/>
  <c r="AC578" i="64" s="1"/>
  <c r="AC601" i="64" a="1"/>
  <c r="AC601" i="64" s="1"/>
  <c r="AC600" i="64" a="1"/>
  <c r="AC600" i="64" s="1"/>
  <c r="AB579" i="64"/>
  <c r="AC2914" i="64"/>
  <c r="AC2880" i="64"/>
  <c r="AB2818" i="64"/>
  <c r="AB2796" i="64"/>
  <c r="AC3172" i="64" a="1"/>
  <c r="AC3172" i="64" s="1"/>
  <c r="AC2797" i="64" a="1"/>
  <c r="AC2797" i="64" s="1"/>
  <c r="AC2817" i="64" a="1"/>
  <c r="AC2817" i="64" s="1"/>
  <c r="BL2476" i="64"/>
  <c r="BM2474" i="64"/>
  <c r="BM2453" i="64"/>
  <c r="BM2455" i="64" s="1"/>
  <c r="Z2341" i="64"/>
  <c r="X2353" i="64"/>
  <c r="Y2350" i="64"/>
  <c r="Y2352" i="64" s="1"/>
  <c r="Y2353" i="64" s="1"/>
  <c r="Z2350" i="64"/>
  <c r="AA2339" i="64"/>
  <c r="AA2348" i="64"/>
  <c r="AA2340" i="64"/>
  <c r="AA2349" i="64"/>
  <c r="AC2345" i="64" a="1"/>
  <c r="AC2345" i="64" s="1"/>
  <c r="AC2344" i="64" a="1"/>
  <c r="AC2344" i="64" s="1"/>
  <c r="AC2335" i="64" a="1"/>
  <c r="AC2335" i="64" s="1"/>
  <c r="AC2336" i="64" a="1"/>
  <c r="AC2336" i="64" s="1"/>
  <c r="AB2332" i="64"/>
  <c r="AB2331" i="64"/>
  <c r="AC2326" i="64" a="1"/>
  <c r="AC2326" i="64" s="1"/>
  <c r="AC2327" i="64" a="1"/>
  <c r="AC2327" i="64" s="1"/>
  <c r="AB2860" i="64"/>
  <c r="AC2859" i="64" a="1"/>
  <c r="AC2859" i="64" s="1"/>
  <c r="AC857" i="64" a="1"/>
  <c r="AC857" i="64" s="1"/>
  <c r="AD2608" i="64"/>
  <c r="AD2609" i="64" s="1"/>
  <c r="AB1733" i="64"/>
  <c r="AB2084" i="64"/>
  <c r="AB2247" i="64"/>
  <c r="AB1350" i="64"/>
  <c r="AB883" i="64"/>
  <c r="AB859" i="64"/>
  <c r="AB2541" i="64"/>
  <c r="AA75" i="64"/>
  <c r="AC852" i="64" a="1"/>
  <c r="AC852" i="64" s="1"/>
  <c r="AC88" i="64" a="1"/>
  <c r="AC88" i="64" s="1"/>
  <c r="AC577" i="64" a="1"/>
  <c r="AC577" i="64" s="1"/>
  <c r="AC68" i="64" a="1"/>
  <c r="AC68" i="64" s="1"/>
  <c r="AC73" i="64" a="1"/>
  <c r="AC73" i="64" s="1"/>
  <c r="AC72" i="64" a="1"/>
  <c r="AC72" i="64" s="1"/>
  <c r="AB69" i="64"/>
  <c r="AC66" i="64" a="1"/>
  <c r="AC66" i="64" s="1"/>
  <c r="AC67" i="64" a="1"/>
  <c r="AC67" i="64" s="1"/>
  <c r="AC882" i="64" a="1"/>
  <c r="AC882" i="64" s="1"/>
  <c r="AC3069" i="64" a="1"/>
  <c r="AC3069" i="64" s="1"/>
  <c r="AC3146" i="64" a="1"/>
  <c r="AC3146" i="64" s="1"/>
  <c r="AC3120" i="64" a="1"/>
  <c r="AC3120" i="64" s="1"/>
  <c r="AC3095" i="64" a="1"/>
  <c r="AC3095" i="64" s="1"/>
  <c r="AC2223" i="64" a="1"/>
  <c r="AC2223" i="64" s="1"/>
  <c r="AC2224" i="64" s="1"/>
  <c r="AB106" i="64"/>
  <c r="AC102" i="64" a="1"/>
  <c r="AC102" i="64" s="1"/>
  <c r="AC103" i="64" a="1"/>
  <c r="AC103" i="64" s="1"/>
  <c r="AC104" i="64" a="1"/>
  <c r="AC104" i="64" s="1"/>
  <c r="AC105" i="64" a="1"/>
  <c r="AC105" i="64" s="1"/>
  <c r="AC2165" i="64" a="1"/>
  <c r="AC2165" i="64" s="1"/>
  <c r="AC2166" i="64" s="1"/>
  <c r="AC554" i="64" a="1"/>
  <c r="AC554" i="64" s="1"/>
  <c r="AC3196" i="64" a="1"/>
  <c r="AC3196" i="64" s="1"/>
  <c r="AC2085" i="64" a="1"/>
  <c r="AC2085" i="64" s="1"/>
  <c r="AC2503" i="64" a="1"/>
  <c r="AC2503" i="64" s="1"/>
  <c r="AC2511" i="64" s="1"/>
  <c r="AC2540" i="64" a="1"/>
  <c r="AC2540" i="64" s="1"/>
  <c r="AC2254" i="64" a="1"/>
  <c r="AC2254" i="64" s="1"/>
  <c r="AC2248" i="64" a="1"/>
  <c r="AC2248" i="64" s="1"/>
  <c r="AC2246" i="64" a="1"/>
  <c r="AC2246" i="64" s="1"/>
  <c r="AC1732" i="64" a="1"/>
  <c r="AC1732" i="64" s="1"/>
  <c r="AC1349" i="64" a="1"/>
  <c r="AC1349" i="64" s="1"/>
  <c r="AD2880" i="64" a="1"/>
  <c r="AC2796" i="64" a="1"/>
  <c r="BS2220" i="64" a="1"/>
  <c r="BS1200" i="64" a="1"/>
  <c r="W1654" i="64" a="1"/>
  <c r="AC982" i="64" a="1"/>
  <c r="BT1509" i="64"/>
  <c r="BS1056" i="64" a="1"/>
  <c r="AC2331" i="64" a="1"/>
  <c r="AC2818" i="64" a="1"/>
  <c r="BS425" i="64" a="1"/>
  <c r="BR1375" i="64" a="1"/>
  <c r="AC579" i="64" a="1"/>
  <c r="AC2247" i="64" a="1"/>
  <c r="U905" i="64" a="1"/>
  <c r="BT1487" i="64"/>
  <c r="AC602" i="64" a="1"/>
  <c r="AC555" i="64" a="1"/>
  <c r="BS1156" i="64" a="1"/>
  <c r="BS1398" i="64"/>
  <c r="BS1268" i="64" a="1"/>
  <c r="BS1016" i="64" a="1"/>
  <c r="AC859" i="64" a="1"/>
  <c r="AD2914" i="64" a="1"/>
  <c r="AC2332" i="64" a="1"/>
  <c r="BT1532" i="64"/>
  <c r="BS1805" i="64" a="1"/>
  <c r="BS1561" i="64" a="1"/>
  <c r="AC2860" i="64" a="1"/>
  <c r="BQ1376" i="64" a="1"/>
  <c r="BT1443" i="64"/>
  <c r="BS2378" i="64" a="1"/>
  <c r="AC883" i="64" a="1"/>
  <c r="AC1350" i="64" a="1"/>
  <c r="AC2084" i="64" a="1"/>
  <c r="BS1373" i="64" a="1"/>
  <c r="BT1420" i="64"/>
  <c r="BT1465" i="64"/>
  <c r="AC1733" i="64" a="1"/>
  <c r="BT2840" i="64" l="1"/>
  <c r="BU2838" i="64" a="1"/>
  <c r="BU2838" i="64" s="1"/>
  <c r="BU2839" i="64" a="1"/>
  <c r="BU2839" i="64" s="1"/>
  <c r="BU53" i="64" a="1"/>
  <c r="BU53" i="64" s="1"/>
  <c r="BU51" i="64" a="1"/>
  <c r="BU51" i="64" s="1"/>
  <c r="BU52" i="64" a="1"/>
  <c r="BU52" i="64" s="1"/>
  <c r="BU50" i="64" s="1" a="1"/>
  <c r="BU50" i="64" s="1"/>
  <c r="BU3310" i="64" a="1"/>
  <c r="BU3310" i="64" s="1"/>
  <c r="BU3289" i="64" a="1"/>
  <c r="BU3289" i="64" s="1"/>
  <c r="AT20" i="861"/>
  <c r="BU1441" i="64" a="1"/>
  <c r="BU1441" i="64" s="1"/>
  <c r="BU1442" i="64" a="1"/>
  <c r="BU1442" i="64" s="1"/>
  <c r="BU1530" i="64" a="1"/>
  <c r="BU1530" i="64" s="1"/>
  <c r="BU1531" i="64" a="1"/>
  <c r="BU1531" i="64" s="1"/>
  <c r="BU1486" i="64" a="1"/>
  <c r="BU1486" i="64" s="1"/>
  <c r="BU1508" i="64" a="1"/>
  <c r="BU1508" i="64" s="1"/>
  <c r="BU1419" i="64" a="1"/>
  <c r="BU1419" i="64" s="1"/>
  <c r="BU1464" i="64" a="1"/>
  <c r="BU1464" i="64" s="1"/>
  <c r="BU669" i="64" a="1"/>
  <c r="BU669" i="64" s="1"/>
  <c r="BU663" i="64" a="1"/>
  <c r="BU663" i="64" s="1"/>
  <c r="BU664" i="64" s="1"/>
  <c r="BU673" i="64" a="1"/>
  <c r="BU673" i="64" s="1"/>
  <c r="BI666" i="64"/>
  <c r="BJ661" i="64"/>
  <c r="BJ665" i="64" s="1"/>
  <c r="BI670" i="64"/>
  <c r="BI674" i="64" s="1"/>
  <c r="BT20" i="864"/>
  <c r="BT89" i="861" s="1"/>
  <c r="BT90" i="861" s="1"/>
  <c r="BT33" i="863"/>
  <c r="BT17" i="863" s="1"/>
  <c r="BT29" i="861" s="1"/>
  <c r="BT21" i="863"/>
  <c r="W1654" i="64"/>
  <c r="BT44" i="863"/>
  <c r="AC555" i="64"/>
  <c r="BV3" i="64"/>
  <c r="BW2" i="64"/>
  <c r="BV7" i="64"/>
  <c r="BV1" i="64"/>
  <c r="BU4" i="64"/>
  <c r="BJ477" i="64"/>
  <c r="BI478" i="64"/>
  <c r="BI480" i="64"/>
  <c r="BG528" i="64"/>
  <c r="BF529" i="64"/>
  <c r="BF531" i="64"/>
  <c r="BW2" i="864"/>
  <c r="BU360" i="64"/>
  <c r="BU4" i="864"/>
  <c r="BU4" i="863"/>
  <c r="BV3" i="864"/>
  <c r="BV3" i="863"/>
  <c r="BV7" i="864"/>
  <c r="BV7" i="863"/>
  <c r="BV1" i="863"/>
  <c r="BV1" i="864"/>
  <c r="BW3" i="861"/>
  <c r="BV4" i="861"/>
  <c r="T2352" i="64"/>
  <c r="T2353" i="64" s="1"/>
  <c r="U905" i="64"/>
  <c r="T429" i="64"/>
  <c r="T427" i="64"/>
  <c r="U423" i="64" s="1"/>
  <c r="V2388" i="64" a="1"/>
  <c r="V2388" i="64" s="1"/>
  <c r="W2388" i="64" a="1"/>
  <c r="W2388" i="64" s="1"/>
  <c r="X2388" i="64" a="1"/>
  <c r="X2388" i="64" s="1"/>
  <c r="AC2388" i="64" a="1"/>
  <c r="AC2388" i="64" s="1"/>
  <c r="T2388" i="64" a="1"/>
  <c r="T2388" i="64" s="1"/>
  <c r="U2388" i="64" a="1"/>
  <c r="U2388" i="64" s="1"/>
  <c r="Z2388" i="64" a="1"/>
  <c r="Z2388" i="64" s="1"/>
  <c r="AA2388" i="64" a="1"/>
  <c r="AA2388" i="64" s="1"/>
  <c r="Y2388" i="64" a="1"/>
  <c r="Y2388" i="64" s="1"/>
  <c r="AE2388" i="64" a="1"/>
  <c r="AE2388" i="64" s="1"/>
  <c r="AD2388" i="64" a="1"/>
  <c r="AD2388" i="64" s="1"/>
  <c r="AB2388" i="64" a="1"/>
  <c r="AB2388" i="64" s="1"/>
  <c r="AO2388" i="64" a="1"/>
  <c r="AO2388" i="64" s="1"/>
  <c r="AN2388" i="64" a="1"/>
  <c r="AN2388" i="64" s="1"/>
  <c r="AR2388" i="64" a="1"/>
  <c r="AR2388" i="64" s="1"/>
  <c r="AQ2388" i="64" a="1"/>
  <c r="AQ2388" i="64" s="1"/>
  <c r="AS2388" i="64" a="1"/>
  <c r="AS2388" i="64" s="1"/>
  <c r="AP2388" i="64" a="1"/>
  <c r="AP2388" i="64" s="1"/>
  <c r="AT2388" i="64" a="1"/>
  <c r="AT2388" i="64" s="1"/>
  <c r="AU2388" i="64" a="1"/>
  <c r="AU2388" i="64" s="1"/>
  <c r="AV2388" i="64" a="1"/>
  <c r="AV2388" i="64" s="1"/>
  <c r="AM2388" i="64" a="1"/>
  <c r="AM2388" i="64" s="1"/>
  <c r="AW2388" i="64" a="1"/>
  <c r="AW2388" i="64" s="1"/>
  <c r="AL2388" i="64" a="1"/>
  <c r="AL2388" i="64" s="1"/>
  <c r="AX2388" i="64" a="1"/>
  <c r="AX2388" i="64" s="1"/>
  <c r="AK2388" i="64" a="1"/>
  <c r="AK2388" i="64" s="1"/>
  <c r="AY2388" i="64" a="1"/>
  <c r="AY2388" i="64" s="1"/>
  <c r="AZ2388" i="64" a="1"/>
  <c r="AZ2388" i="64" s="1"/>
  <c r="AJ2388" i="64" a="1"/>
  <c r="AJ2388" i="64" s="1"/>
  <c r="BA2388" i="64" a="1"/>
  <c r="BA2388" i="64" s="1"/>
  <c r="AI2388" i="64" a="1"/>
  <c r="AI2388" i="64" s="1"/>
  <c r="AH2388" i="64" a="1"/>
  <c r="AH2388" i="64" s="1"/>
  <c r="BB2388" i="64" a="1"/>
  <c r="BB2388" i="64" s="1"/>
  <c r="AG2388" i="64" a="1"/>
  <c r="AG2388" i="64" s="1"/>
  <c r="AF2388" i="64" a="1"/>
  <c r="AF2388" i="64" s="1"/>
  <c r="T1171" i="64" a="1"/>
  <c r="T1171" i="64" s="1"/>
  <c r="AA1171" i="64" a="1"/>
  <c r="AA1171" i="64" s="1"/>
  <c r="W1171" i="64" a="1"/>
  <c r="W1171" i="64" s="1"/>
  <c r="Z1171" i="64" a="1"/>
  <c r="Z1171" i="64" s="1"/>
  <c r="Y1171" i="64" a="1"/>
  <c r="Y1171" i="64" s="1"/>
  <c r="AB1171" i="64" a="1"/>
  <c r="AB1171" i="64" s="1"/>
  <c r="V1171" i="64" a="1"/>
  <c r="V1171" i="64" s="1"/>
  <c r="AD1171" i="64" a="1"/>
  <c r="AD1171" i="64" s="1"/>
  <c r="X1171" i="64" a="1"/>
  <c r="X1171" i="64" s="1"/>
  <c r="AC1171" i="64" a="1"/>
  <c r="AC1171" i="64" s="1"/>
  <c r="U1171" i="64" a="1"/>
  <c r="U1171" i="64" s="1"/>
  <c r="V904" i="64" a="1"/>
  <c r="V904" i="64" s="1"/>
  <c r="AC222" i="64" a="1"/>
  <c r="AC222" i="64" s="1"/>
  <c r="T1563" i="64"/>
  <c r="U1559" i="64" s="1"/>
  <c r="T1656" i="64"/>
  <c r="BP82" i="861"/>
  <c r="BS1966" i="64"/>
  <c r="BS1975" i="64" s="1"/>
  <c r="BS1978" i="64" s="1"/>
  <c r="BQ42" i="861"/>
  <c r="BT1973" i="64" a="1"/>
  <c r="BT1973" i="64" s="1"/>
  <c r="BT1974" i="64" a="1"/>
  <c r="BT1974" i="64" s="1"/>
  <c r="BM1982" i="64"/>
  <c r="BS1373" i="64"/>
  <c r="BS1805" i="64"/>
  <c r="BS1807" i="64" s="1"/>
  <c r="BT1806" i="64" a="1"/>
  <c r="BT1806" i="64" s="1"/>
  <c r="BT1804" i="64" a="1"/>
  <c r="BT1804" i="64" s="1"/>
  <c r="BS375" i="64"/>
  <c r="BS377" i="64" s="1"/>
  <c r="BT374" i="64" a="1"/>
  <c r="BT374" i="64" s="1"/>
  <c r="BT376" i="64" a="1"/>
  <c r="BT376" i="64" s="1"/>
  <c r="BT449" i="64" a="1"/>
  <c r="BT449" i="64" s="1"/>
  <c r="BT373" i="64" a="1"/>
  <c r="BT373" i="64" s="1"/>
  <c r="BT500" i="64" a="1"/>
  <c r="BT500" i="64" s="1"/>
  <c r="BS425" i="64"/>
  <c r="BS1561" i="64"/>
  <c r="BS1562" i="64" s="1"/>
  <c r="BT1560" i="64" a="1"/>
  <c r="BT1560" i="64" s="1"/>
  <c r="BT424" i="64" a="1"/>
  <c r="BT424" i="64" s="1"/>
  <c r="BS1268" i="64"/>
  <c r="BS1200" i="64"/>
  <c r="BT1199" i="64" a="1"/>
  <c r="BT1199" i="64" s="1"/>
  <c r="BT1267" i="64" a="1"/>
  <c r="BT1267" i="64" s="1"/>
  <c r="BR1275" i="64"/>
  <c r="BR1269" i="64"/>
  <c r="BR1276" i="64" s="1"/>
  <c r="BS2378" i="64"/>
  <c r="BS2387" i="64" s="1"/>
  <c r="BS2388" i="64" s="1" a="1"/>
  <c r="BS2388" i="64" s="1"/>
  <c r="BT2379" i="64" a="1"/>
  <c r="BT2379" i="64" s="1"/>
  <c r="CF2409" i="64"/>
  <c r="CF2411" i="64" s="1"/>
  <c r="CE2411" i="64"/>
  <c r="BS1156" i="64"/>
  <c r="BS2220" i="64"/>
  <c r="BS2222" i="64" s="1"/>
  <c r="BQ1171" i="64" a="1"/>
  <c r="BQ1171" i="64" s="1"/>
  <c r="BT2219" i="64" a="1"/>
  <c r="BT2219" i="64" s="1"/>
  <c r="BT1157" i="64" a="1"/>
  <c r="BT1157" i="64" s="1"/>
  <c r="BR1170" i="64"/>
  <c r="BR1165" i="64"/>
  <c r="BT1327" i="64" a="1"/>
  <c r="BT1327" i="64" s="1"/>
  <c r="BT2221" i="64" a="1"/>
  <c r="BT2221" i="64" s="1"/>
  <c r="BS1325" i="64"/>
  <c r="BS1326" i="64" s="1"/>
  <c r="BS1328" i="64" s="1"/>
  <c r="BT1323" i="64" a="1"/>
  <c r="BT1323" i="64" s="1"/>
  <c r="BT1324" i="64" a="1"/>
  <c r="BT1324" i="64" s="1"/>
  <c r="BT793" i="64" a="1"/>
  <c r="BT793" i="64" s="1"/>
  <c r="BT782" i="64" a="1"/>
  <c r="BT782" i="64" s="1"/>
  <c r="BT799" i="64" a="1"/>
  <c r="BT799" i="64" s="1"/>
  <c r="BT785" i="64" a="1"/>
  <c r="BT785" i="64" s="1"/>
  <c r="BN2433" i="64"/>
  <c r="BS139" i="64"/>
  <c r="BS154" i="64"/>
  <c r="BT124" i="64" a="1"/>
  <c r="BT124" i="64" s="1"/>
  <c r="BT1639" i="64" a="1"/>
  <c r="BT1639" i="64" s="1"/>
  <c r="BS138" i="64"/>
  <c r="BS153" i="64"/>
  <c r="BS150" i="64"/>
  <c r="BS136" i="64"/>
  <c r="BS151" i="64"/>
  <c r="BS137" i="64"/>
  <c r="BS152" i="64"/>
  <c r="BN158" i="64"/>
  <c r="BR140" i="64"/>
  <c r="BS135" i="64"/>
  <c r="BT147" i="64" a="1"/>
  <c r="BT147" i="64" s="1"/>
  <c r="BT146" i="64" a="1"/>
  <c r="BT146" i="64" s="1"/>
  <c r="BT131" i="64" a="1"/>
  <c r="BT131" i="64" s="1"/>
  <c r="BT129" i="64" a="1"/>
  <c r="BT129" i="64" s="1"/>
  <c r="BT132" i="64" a="1"/>
  <c r="BT132" i="64" s="1"/>
  <c r="BT143" i="64" a="1"/>
  <c r="BT143" i="64" s="1"/>
  <c r="BT145" i="64" a="1"/>
  <c r="BT145" i="64" s="1"/>
  <c r="BT144" i="64" a="1"/>
  <c r="BT144" i="64" s="1"/>
  <c r="BT128" i="64" a="1"/>
  <c r="BT128" i="64" s="1"/>
  <c r="BT130" i="64" a="1"/>
  <c r="BT130" i="64" s="1"/>
  <c r="BO155" i="64"/>
  <c r="BP155" i="64"/>
  <c r="BS125" i="64"/>
  <c r="BT359" i="64" a="1"/>
  <c r="BT359" i="64" s="1"/>
  <c r="BT121" i="64" a="1"/>
  <c r="BT121" i="64" s="1"/>
  <c r="BT120" i="64" a="1"/>
  <c r="BT120" i="64" s="1"/>
  <c r="BT122" i="64" a="1"/>
  <c r="BT122" i="64" s="1"/>
  <c r="BT123" i="64" a="1"/>
  <c r="BT123" i="64" s="1"/>
  <c r="BT1397" i="64" a="1"/>
  <c r="BT1397" i="64" s="1"/>
  <c r="V2512" i="64" a="1"/>
  <c r="V2512" i="64" s="1"/>
  <c r="BQ1126" i="64"/>
  <c r="BS1122" i="64"/>
  <c r="BS1123" i="64"/>
  <c r="BS1119" i="64"/>
  <c r="BR1124" i="64"/>
  <c r="BS1121" i="64"/>
  <c r="BT1115" i="64" a="1"/>
  <c r="BT1115" i="64" s="1"/>
  <c r="BT1116" i="64" a="1"/>
  <c r="BT1116" i="64" s="1"/>
  <c r="BT1112" i="64" a="1"/>
  <c r="BT1112" i="64" s="1"/>
  <c r="BT1113" i="64" a="1"/>
  <c r="BT1113" i="64" s="1"/>
  <c r="BT1114" i="64" a="1"/>
  <c r="BT1114" i="64" s="1"/>
  <c r="BS1120" i="64"/>
  <c r="BS1104" i="64"/>
  <c r="BR1109" i="64"/>
  <c r="BS1108" i="64"/>
  <c r="BS1107" i="64"/>
  <c r="BS1105" i="64"/>
  <c r="BS1106" i="64"/>
  <c r="BT1100" i="64" a="1"/>
  <c r="BT1100" i="64" s="1"/>
  <c r="BT1101" i="64" a="1"/>
  <c r="BT1101" i="64" s="1"/>
  <c r="BT1081" i="64" a="1"/>
  <c r="BT1081" i="64" s="1"/>
  <c r="BT1089" i="64" s="1"/>
  <c r="BT1082" i="64" a="1"/>
  <c r="BT1082" i="64" s="1"/>
  <c r="BT1090" i="64" s="1"/>
  <c r="BT1097" i="64" a="1"/>
  <c r="BT1097" i="64" s="1"/>
  <c r="BT1098" i="64" a="1"/>
  <c r="BT1098" i="64" s="1"/>
  <c r="BT1083" i="64" a="1"/>
  <c r="BT1083" i="64" s="1"/>
  <c r="BT1091" i="64" s="1"/>
  <c r="BT1084" i="64" a="1"/>
  <c r="BT1084" i="64" s="1"/>
  <c r="BT1085" i="64" a="1"/>
  <c r="BT1085" i="64" s="1"/>
  <c r="BT1093" i="64" s="1"/>
  <c r="BT1099" i="64" a="1"/>
  <c r="BT1099" i="64" s="1"/>
  <c r="BT221" i="64" a="1"/>
  <c r="BT221" i="64" s="1"/>
  <c r="BQ1376" i="64"/>
  <c r="BS1056" i="64"/>
  <c r="BS1058" i="64" s="1"/>
  <c r="BR1375" i="64"/>
  <c r="BT344" i="64" a="1"/>
  <c r="BT344" i="64" s="1"/>
  <c r="BT1372" i="64" a="1"/>
  <c r="BT1372" i="64" s="1"/>
  <c r="BT325" i="64" a="1"/>
  <c r="BT325" i="64" s="1"/>
  <c r="BT1057" i="64" a="1"/>
  <c r="BT1057" i="64" s="1"/>
  <c r="BT1023" i="64" a="1"/>
  <c r="BT1023" i="64" s="1"/>
  <c r="BT312" i="64" a="1"/>
  <c r="BT312" i="64" s="1"/>
  <c r="BR1020" i="64"/>
  <c r="BS1016" i="64"/>
  <c r="BS1024" i="64" s="1"/>
  <c r="BT1019" i="64" a="1"/>
  <c r="BT1019" i="64" s="1"/>
  <c r="BT1015" i="64" a="1"/>
  <c r="BT1015" i="64" s="1"/>
  <c r="BU272" i="64"/>
  <c r="BW7" i="861"/>
  <c r="BX2" i="861"/>
  <c r="BW1" i="861"/>
  <c r="BU18" i="864"/>
  <c r="BU17" i="864"/>
  <c r="BU16" i="864"/>
  <c r="BV19" i="864"/>
  <c r="BU43" i="863" a="1"/>
  <c r="BU43" i="863" s="1"/>
  <c r="BU42" i="863" a="1"/>
  <c r="BU42" i="863" s="1"/>
  <c r="BU40" i="863" a="1"/>
  <c r="BU40" i="863" s="1"/>
  <c r="BU39" i="863" a="1"/>
  <c r="BU39" i="863" s="1"/>
  <c r="BU41" i="863" a="1"/>
  <c r="BU41" i="863" s="1"/>
  <c r="BU32" i="863"/>
  <c r="BU30" i="863"/>
  <c r="BU29" i="863"/>
  <c r="BV2" i="863"/>
  <c r="BV31" i="863" s="1"/>
  <c r="BT34" i="863"/>
  <c r="BT51" i="863" a="1"/>
  <c r="BT51" i="863" s="1"/>
  <c r="BT53" i="863" a="1"/>
  <c r="BT53" i="863" s="1"/>
  <c r="BT49" i="863" a="1"/>
  <c r="BT49" i="863" s="1"/>
  <c r="AD276" i="64"/>
  <c r="AE290" i="64"/>
  <c r="AE273" i="64"/>
  <c r="AE291" i="64"/>
  <c r="AE292" i="64"/>
  <c r="AE274" i="64"/>
  <c r="AE275" i="64"/>
  <c r="AE293" i="64"/>
  <c r="AD294" i="64"/>
  <c r="BH7" i="860"/>
  <c r="BH3" i="860"/>
  <c r="BH4" i="860" s="1"/>
  <c r="BI2" i="860"/>
  <c r="BH1" i="860"/>
  <c r="AC982" i="64"/>
  <c r="AC992" i="64" s="1"/>
  <c r="AD986" i="64" a="1"/>
  <c r="AD986" i="64" s="1"/>
  <c r="AD981" i="64" a="1"/>
  <c r="AD981" i="64" s="1"/>
  <c r="AB2722" i="64"/>
  <c r="AC602" i="64"/>
  <c r="AD2705" i="64" a="1"/>
  <c r="AD2705" i="64" s="1"/>
  <c r="AD2706" i="64" a="1"/>
  <c r="AD2706" i="64" s="1"/>
  <c r="AD2707" i="64" a="1"/>
  <c r="AD2707" i="64" s="1"/>
  <c r="AD2708" i="64" a="1"/>
  <c r="AD2708" i="64" s="1"/>
  <c r="AD2709" i="64" a="1"/>
  <c r="AD2709" i="64" s="1"/>
  <c r="AD2710" i="64" a="1"/>
  <c r="AD2710" i="64" s="1"/>
  <c r="AD2712" i="64" a="1"/>
  <c r="AD2712" i="64" s="1"/>
  <c r="AD2713" i="64" a="1"/>
  <c r="AD2713" i="64" s="1"/>
  <c r="AD2711" i="64" a="1"/>
  <c r="AD2711" i="64" s="1"/>
  <c r="AC2714" i="64"/>
  <c r="AD578" i="64" a="1"/>
  <c r="AD578" i="64" s="1"/>
  <c r="AD600" i="64" a="1"/>
  <c r="AD600" i="64" s="1"/>
  <c r="AD601" i="64" a="1"/>
  <c r="AD601" i="64" s="1"/>
  <c r="AC579" i="64"/>
  <c r="AD2914" i="64"/>
  <c r="AD2880" i="64"/>
  <c r="AC2818" i="64"/>
  <c r="AC2796" i="64"/>
  <c r="AD3172" i="64" a="1"/>
  <c r="AD3172" i="64" s="1"/>
  <c r="AD2797" i="64" a="1"/>
  <c r="AD2797" i="64" s="1"/>
  <c r="AD2817" i="64" a="1"/>
  <c r="AD2817" i="64" s="1"/>
  <c r="BN2474" i="64"/>
  <c r="BM2476" i="64"/>
  <c r="BN2453" i="64"/>
  <c r="BN2455" i="64" s="1"/>
  <c r="AA2341" i="64"/>
  <c r="Z2352" i="64"/>
  <c r="Z2353" i="64" s="1"/>
  <c r="AB2339" i="64"/>
  <c r="AB2348" i="64"/>
  <c r="AB2340" i="64"/>
  <c r="AB2349" i="64"/>
  <c r="AA2350" i="64"/>
  <c r="AD2345" i="64" a="1"/>
  <c r="AD2345" i="64" s="1"/>
  <c r="AD2344" i="64" a="1"/>
  <c r="AD2344" i="64" s="1"/>
  <c r="AD2335" i="64" a="1"/>
  <c r="AD2335" i="64" s="1"/>
  <c r="AD2336" i="64" a="1"/>
  <c r="AD2336" i="64" s="1"/>
  <c r="AC2332" i="64"/>
  <c r="AC2331" i="64"/>
  <c r="AD2326" i="64" a="1"/>
  <c r="AD2326" i="64" s="1"/>
  <c r="AD2327" i="64" a="1"/>
  <c r="AD2327" i="64" s="1"/>
  <c r="AC2860" i="64"/>
  <c r="AD2859" i="64" a="1"/>
  <c r="AD2859" i="64" s="1"/>
  <c r="AD857" i="64" a="1"/>
  <c r="AD857" i="64" s="1"/>
  <c r="AE2608" i="64"/>
  <c r="AC1733" i="64"/>
  <c r="AC2247" i="64"/>
  <c r="AC2084" i="64"/>
  <c r="AC1350" i="64"/>
  <c r="AC859" i="64"/>
  <c r="AC883" i="64"/>
  <c r="AC2541" i="64"/>
  <c r="AB75" i="64"/>
  <c r="AD852" i="64" a="1"/>
  <c r="AD852" i="64" s="1"/>
  <c r="AD88" i="64" a="1"/>
  <c r="AD88" i="64" s="1"/>
  <c r="AD577" i="64" a="1"/>
  <c r="AD577" i="64" s="1"/>
  <c r="AD68" i="64" a="1"/>
  <c r="AD68" i="64" s="1"/>
  <c r="AD73" i="64" a="1"/>
  <c r="AD73" i="64" s="1"/>
  <c r="AD72" i="64" a="1"/>
  <c r="AD72" i="64" s="1"/>
  <c r="AC69" i="64"/>
  <c r="AD67" i="64" a="1"/>
  <c r="AD67" i="64" s="1"/>
  <c r="AD66" i="64" a="1"/>
  <c r="AD66" i="64" s="1"/>
  <c r="AD882" i="64" a="1"/>
  <c r="AD882" i="64" s="1"/>
  <c r="AD3069" i="64" a="1"/>
  <c r="AD3069" i="64" s="1"/>
  <c r="AD3146" i="64" a="1"/>
  <c r="AD3146" i="64" s="1"/>
  <c r="AD3120" i="64" a="1"/>
  <c r="AD3120" i="64" s="1"/>
  <c r="AD3095" i="64" a="1"/>
  <c r="AD3095" i="64" s="1"/>
  <c r="AD2223" i="64" a="1"/>
  <c r="AD2223" i="64" s="1"/>
  <c r="AD2224" i="64" s="1"/>
  <c r="AD104" i="64" a="1"/>
  <c r="AD104" i="64" s="1"/>
  <c r="AD105" i="64" a="1"/>
  <c r="AD105" i="64" s="1"/>
  <c r="AD102" i="64" a="1"/>
  <c r="AD102" i="64" s="1"/>
  <c r="AD103" i="64" a="1"/>
  <c r="AD103" i="64" s="1"/>
  <c r="AC106" i="64"/>
  <c r="AD2165" i="64" a="1"/>
  <c r="AD2165" i="64" s="1"/>
  <c r="AD2166" i="64" s="1"/>
  <c r="AD554" i="64" a="1"/>
  <c r="AD554" i="64" s="1"/>
  <c r="AD3196" i="64" a="1"/>
  <c r="AD3196" i="64" s="1"/>
  <c r="AD2085" i="64" a="1"/>
  <c r="AD2085" i="64" s="1"/>
  <c r="AD2503" i="64" a="1"/>
  <c r="AD2503" i="64" s="1"/>
  <c r="AD2511" i="64" s="1"/>
  <c r="AD2254" i="64" a="1"/>
  <c r="AD2254" i="64" s="1"/>
  <c r="AD2248" i="64" a="1"/>
  <c r="AD2248" i="64" s="1"/>
  <c r="AD2246" i="64" a="1"/>
  <c r="AD2246" i="64" s="1"/>
  <c r="AD1732" i="64" a="1"/>
  <c r="AD1732" i="64" s="1"/>
  <c r="AD1349" i="64" a="1"/>
  <c r="AD1349" i="64" s="1"/>
  <c r="BS1375" i="64" a="1"/>
  <c r="BU1443" i="64"/>
  <c r="AE2880" i="64" a="1"/>
  <c r="AD2331" i="64" a="1"/>
  <c r="AD982" i="64" a="1"/>
  <c r="BT2220" i="64" a="1"/>
  <c r="BT1561" i="64" a="1"/>
  <c r="BT1200" i="64" a="1"/>
  <c r="BT1016" i="64" a="1"/>
  <c r="BR1376" i="64" a="1"/>
  <c r="AD2247" i="64" a="1"/>
  <c r="BU1465" i="64"/>
  <c r="AD883" i="64" a="1"/>
  <c r="BT1805" i="64" a="1"/>
  <c r="BT2378" i="64" a="1"/>
  <c r="AD602" i="64" a="1"/>
  <c r="AD1733" i="64" a="1"/>
  <c r="V905" i="64" a="1"/>
  <c r="BT1156" i="64" a="1"/>
  <c r="AD2796" i="64" a="1"/>
  <c r="X1654" i="64" a="1"/>
  <c r="BU1532" i="64"/>
  <c r="AE2914" i="64" a="1"/>
  <c r="AD2084" i="64" a="1"/>
  <c r="BT1398" i="64"/>
  <c r="AD2332" i="64" a="1"/>
  <c r="AD1350" i="64" a="1"/>
  <c r="AD2860" i="64" a="1"/>
  <c r="BT1373" i="64" a="1"/>
  <c r="AD2818" i="64" a="1"/>
  <c r="AD859" i="64" a="1"/>
  <c r="BT1268" i="64" a="1"/>
  <c r="BT1056" i="64" a="1"/>
  <c r="AD579" i="64" a="1"/>
  <c r="AD555" i="64" a="1"/>
  <c r="BU1509" i="64"/>
  <c r="BU1487" i="64"/>
  <c r="BT425" i="64" a="1"/>
  <c r="BU1420" i="64"/>
  <c r="BV2838" i="64" l="1" a="1"/>
  <c r="BV2838" i="64" s="1"/>
  <c r="BV2839" i="64" a="1"/>
  <c r="BV2839" i="64" s="1"/>
  <c r="BU2840" i="64"/>
  <c r="BV53" i="64" a="1"/>
  <c r="BV53" i="64" s="1"/>
  <c r="BV51" i="64" a="1"/>
  <c r="BV51" i="64" s="1"/>
  <c r="BV52" i="64" a="1"/>
  <c r="BV52" i="64" s="1"/>
  <c r="BV50" i="64" s="1" a="1"/>
  <c r="BV50" i="64" s="1"/>
  <c r="BV3310" i="64" a="1"/>
  <c r="BV3310" i="64" s="1"/>
  <c r="BV3289" i="64" a="1"/>
  <c r="BV3289" i="64" s="1"/>
  <c r="BV1441" i="64" a="1"/>
  <c r="BV1441" i="64" s="1"/>
  <c r="BV1442" i="64" a="1"/>
  <c r="BV1442" i="64" s="1"/>
  <c r="BV1530" i="64" a="1"/>
  <c r="BV1530" i="64" s="1"/>
  <c r="BV1531" i="64" a="1"/>
  <c r="BV1531" i="64" s="1"/>
  <c r="BV1486" i="64" a="1"/>
  <c r="BV1486" i="64" s="1"/>
  <c r="BV1508" i="64" a="1"/>
  <c r="BV1508" i="64" s="1"/>
  <c r="BV1419" i="64" a="1"/>
  <c r="BV1419" i="64" s="1"/>
  <c r="BV1464" i="64" a="1"/>
  <c r="BV1464" i="64" s="1"/>
  <c r="BK661" i="64"/>
  <c r="BK665" i="64" s="1"/>
  <c r="BJ670" i="64"/>
  <c r="BJ674" i="64" s="1"/>
  <c r="BJ666" i="64"/>
  <c r="BV673" i="64" a="1"/>
  <c r="BV673" i="64" s="1"/>
  <c r="BV669" i="64" a="1"/>
  <c r="BV669" i="64" s="1"/>
  <c r="BV663" i="64" a="1"/>
  <c r="BV663" i="64" s="1"/>
  <c r="BV664" i="64" s="1"/>
  <c r="BU20" i="864"/>
  <c r="BU89" i="861" s="1"/>
  <c r="BU90" i="861" s="1"/>
  <c r="BU21" i="863"/>
  <c r="X1654" i="64"/>
  <c r="BU33" i="863"/>
  <c r="BU17" i="863" s="1"/>
  <c r="BU29" i="861" s="1"/>
  <c r="BU44" i="863"/>
  <c r="AD555" i="64"/>
  <c r="BW1" i="64"/>
  <c r="BV4" i="64"/>
  <c r="BX2" i="64"/>
  <c r="BW3" i="64"/>
  <c r="BW7" i="64"/>
  <c r="BH528" i="64"/>
  <c r="BG529" i="64"/>
  <c r="BG531" i="64"/>
  <c r="BJ478" i="64"/>
  <c r="BK477" i="64"/>
  <c r="BJ480" i="64"/>
  <c r="BX2" i="864"/>
  <c r="BV360" i="64"/>
  <c r="BV4" i="863"/>
  <c r="BV4" i="864"/>
  <c r="BW1" i="863"/>
  <c r="BW1" i="864"/>
  <c r="BW3" i="864"/>
  <c r="BW3" i="863"/>
  <c r="BW7" i="864"/>
  <c r="BW7" i="863"/>
  <c r="BW4" i="861"/>
  <c r="BX3" i="861"/>
  <c r="T780" i="64"/>
  <c r="T783" i="64" s="1"/>
  <c r="T792" i="64" s="1"/>
  <c r="T794" i="64" s="1"/>
  <c r="T784" i="64" s="1"/>
  <c r="T786" i="64" s="1"/>
  <c r="T787" i="64" s="1"/>
  <c r="U780" i="64" s="1"/>
  <c r="U783" i="64" s="1"/>
  <c r="U792" i="64" s="1"/>
  <c r="U794" i="64" s="1"/>
  <c r="U784" i="64" s="1"/>
  <c r="U786" i="64" s="1"/>
  <c r="U787" i="64" s="1"/>
  <c r="V905" i="64"/>
  <c r="U1563" i="64"/>
  <c r="V1559" i="64" s="1"/>
  <c r="U1565" i="64"/>
  <c r="AD222" i="64" a="1"/>
  <c r="AD222" i="64" s="1"/>
  <c r="T791" i="64"/>
  <c r="W904" i="64" a="1"/>
  <c r="W904" i="64" s="1"/>
  <c r="U1656" i="64"/>
  <c r="U427" i="64"/>
  <c r="V423" i="64" s="1"/>
  <c r="U429" i="64"/>
  <c r="BQ82" i="861"/>
  <c r="BQ57" i="861"/>
  <c r="BT1966" i="64"/>
  <c r="BT1975" i="64" s="1"/>
  <c r="BT1978" i="64" s="1"/>
  <c r="BP57" i="861"/>
  <c r="BR42" i="861"/>
  <c r="BU1973" i="64" a="1"/>
  <c r="BU1973" i="64" s="1"/>
  <c r="BU1974" i="64" a="1"/>
  <c r="BU1974" i="64" s="1"/>
  <c r="BN1982" i="64"/>
  <c r="BT1373" i="64"/>
  <c r="BT1805" i="64"/>
  <c r="BT1807" i="64" s="1"/>
  <c r="BU1806" i="64" a="1"/>
  <c r="BU1806" i="64" s="1"/>
  <c r="BU1804" i="64" a="1"/>
  <c r="BU1804" i="64" s="1"/>
  <c r="BU374" i="64" a="1"/>
  <c r="BU374" i="64" s="1"/>
  <c r="BU376" i="64" a="1"/>
  <c r="BU376" i="64" s="1"/>
  <c r="BT375" i="64"/>
  <c r="BT377" i="64" s="1"/>
  <c r="BU449" i="64" a="1"/>
  <c r="BU449" i="64" s="1"/>
  <c r="BU373" i="64" a="1"/>
  <c r="BU373" i="64" s="1"/>
  <c r="BU500" i="64" a="1"/>
  <c r="BU500" i="64" s="1"/>
  <c r="BT425" i="64"/>
  <c r="BT1561" i="64"/>
  <c r="BT1562" i="64" s="1"/>
  <c r="BU1560" i="64" a="1"/>
  <c r="BU1560" i="64" s="1"/>
  <c r="BU424" i="64" a="1"/>
  <c r="BU424" i="64" s="1"/>
  <c r="BT1268" i="64"/>
  <c r="BT1200" i="64"/>
  <c r="BU1199" i="64" a="1"/>
  <c r="BU1199" i="64" s="1"/>
  <c r="BU1267" i="64" a="1"/>
  <c r="BU1267" i="64" s="1"/>
  <c r="BS1275" i="64"/>
  <c r="BS1269" i="64"/>
  <c r="BS1276" i="64" s="1"/>
  <c r="BT2378" i="64"/>
  <c r="BT2387" i="64" s="1"/>
  <c r="BT2388" i="64" s="1" a="1"/>
  <c r="BT2388" i="64" s="1"/>
  <c r="BU2379" i="64" a="1"/>
  <c r="BU2379" i="64" s="1"/>
  <c r="CG2409" i="64"/>
  <c r="CG2411" i="64" s="1"/>
  <c r="BT1156" i="64"/>
  <c r="BT2220" i="64"/>
  <c r="BT2222" i="64" s="1"/>
  <c r="BR1171" i="64" a="1"/>
  <c r="BR1171" i="64" s="1"/>
  <c r="BU2219" i="64" a="1"/>
  <c r="BU2219" i="64" s="1"/>
  <c r="BU1157" i="64" a="1"/>
  <c r="BU1157" i="64" s="1"/>
  <c r="BS1170" i="64"/>
  <c r="BS1165" i="64"/>
  <c r="BU1327" i="64" a="1"/>
  <c r="BU1327" i="64" s="1"/>
  <c r="BU2221" i="64" a="1"/>
  <c r="BU2221" i="64" s="1"/>
  <c r="BT1325" i="64"/>
  <c r="BT1326" i="64" s="1"/>
  <c r="BT1328" i="64" s="1"/>
  <c r="BU1323" i="64" a="1"/>
  <c r="BU1323" i="64" s="1"/>
  <c r="BU1324" i="64" a="1"/>
  <c r="BU1324" i="64" s="1"/>
  <c r="BU793" i="64" a="1"/>
  <c r="BU793" i="64" s="1"/>
  <c r="BU782" i="64" a="1"/>
  <c r="BU782" i="64" s="1"/>
  <c r="BU799" i="64" a="1"/>
  <c r="BU799" i="64" s="1"/>
  <c r="BU785" i="64" a="1"/>
  <c r="BU785" i="64" s="1"/>
  <c r="BO2433" i="64"/>
  <c r="BT139" i="64"/>
  <c r="BT154" i="64"/>
  <c r="BU124" i="64" a="1"/>
  <c r="BU124" i="64" s="1"/>
  <c r="BU1639" i="64" a="1"/>
  <c r="BU1639" i="64" s="1"/>
  <c r="BS140" i="64"/>
  <c r="BT137" i="64"/>
  <c r="BT152" i="64"/>
  <c r="BT135" i="64"/>
  <c r="BT150" i="64"/>
  <c r="BT136" i="64"/>
  <c r="BT151" i="64"/>
  <c r="BT138" i="64"/>
  <c r="BT153" i="64"/>
  <c r="BU129" i="64" a="1"/>
  <c r="BU129" i="64" s="1"/>
  <c r="BU132" i="64" a="1"/>
  <c r="BU132" i="64" s="1"/>
  <c r="BU143" i="64" a="1"/>
  <c r="BU143" i="64" s="1"/>
  <c r="BU145" i="64" a="1"/>
  <c r="BU145" i="64" s="1"/>
  <c r="BU144" i="64" a="1"/>
  <c r="BU144" i="64" s="1"/>
  <c r="BU147" i="64" a="1"/>
  <c r="BU147" i="64" s="1"/>
  <c r="BU146" i="64" a="1"/>
  <c r="BU146" i="64" s="1"/>
  <c r="BU130" i="64" a="1"/>
  <c r="BU130" i="64" s="1"/>
  <c r="BU131" i="64" a="1"/>
  <c r="BU131" i="64" s="1"/>
  <c r="BU128" i="64" a="1"/>
  <c r="BU128" i="64" s="1"/>
  <c r="BP157" i="64"/>
  <c r="BP158" i="64" s="1"/>
  <c r="BO157" i="64"/>
  <c r="BQ155" i="64"/>
  <c r="BU359" i="64" a="1"/>
  <c r="BU359" i="64" s="1"/>
  <c r="BU120" i="64" a="1"/>
  <c r="BU120" i="64" s="1"/>
  <c r="BU122" i="64" a="1"/>
  <c r="BU122" i="64" s="1"/>
  <c r="BU121" i="64" a="1"/>
  <c r="BU121" i="64" s="1"/>
  <c r="BU123" i="64" a="1"/>
  <c r="BU123" i="64" s="1"/>
  <c r="BT125" i="64"/>
  <c r="BU1397" i="64" a="1"/>
  <c r="BU1397" i="64" s="1"/>
  <c r="AE2609" i="64"/>
  <c r="BR1126" i="64"/>
  <c r="BR1127" i="64" s="1"/>
  <c r="BT1092" i="64"/>
  <c r="BT1122" i="64" s="1"/>
  <c r="BQ1127" i="64"/>
  <c r="BT1123" i="64"/>
  <c r="BS1124" i="64"/>
  <c r="BT1120" i="64"/>
  <c r="BT1119" i="64"/>
  <c r="BT1121" i="64"/>
  <c r="BU1116" i="64" a="1"/>
  <c r="BU1116" i="64" s="1"/>
  <c r="BU1112" i="64" a="1"/>
  <c r="BU1112" i="64" s="1"/>
  <c r="BU1113" i="64" a="1"/>
  <c r="BU1113" i="64" s="1"/>
  <c r="BU1114" i="64" a="1"/>
  <c r="BU1114" i="64" s="1"/>
  <c r="BU1115" i="64" a="1"/>
  <c r="BU1115" i="64" s="1"/>
  <c r="BS1109" i="64"/>
  <c r="BT1108" i="64"/>
  <c r="BT1105" i="64"/>
  <c r="BT1106" i="64"/>
  <c r="BU1100" i="64" a="1"/>
  <c r="BU1100" i="64" s="1"/>
  <c r="BU1099" i="64" a="1"/>
  <c r="BU1099" i="64" s="1"/>
  <c r="BU1101" i="64" a="1"/>
  <c r="BU1101" i="64" s="1"/>
  <c r="BU1081" i="64" a="1"/>
  <c r="BU1081" i="64" s="1"/>
  <c r="BU1089" i="64" s="1"/>
  <c r="BU1082" i="64" a="1"/>
  <c r="BU1082" i="64" s="1"/>
  <c r="BU1090" i="64" s="1"/>
  <c r="BU1098" i="64" a="1"/>
  <c r="BU1098" i="64" s="1"/>
  <c r="BU1083" i="64" a="1"/>
  <c r="BU1083" i="64" s="1"/>
  <c r="BU1091" i="64" s="1"/>
  <c r="BU1084" i="64" a="1"/>
  <c r="BU1084" i="64" s="1"/>
  <c r="BU1092" i="64" s="1"/>
  <c r="BU1097" i="64" a="1"/>
  <c r="BU1097" i="64" s="1"/>
  <c r="BU1085" i="64" a="1"/>
  <c r="BU1085" i="64" s="1"/>
  <c r="BU1093" i="64" s="1"/>
  <c r="BT1104" i="64"/>
  <c r="BU221" i="64" a="1"/>
  <c r="BU221" i="64" s="1"/>
  <c r="BT1056" i="64"/>
  <c r="BT1058" i="64" s="1"/>
  <c r="BR1376" i="64"/>
  <c r="BS1375" i="64"/>
  <c r="BU344" i="64" a="1"/>
  <c r="BU344" i="64" s="1"/>
  <c r="BU1372" i="64" a="1"/>
  <c r="BU1372" i="64" s="1"/>
  <c r="BU325" i="64" a="1"/>
  <c r="BU325" i="64" s="1"/>
  <c r="BU1057" i="64" a="1"/>
  <c r="BU1057" i="64" s="1"/>
  <c r="BU1023" i="64" a="1"/>
  <c r="BU1023" i="64" s="1"/>
  <c r="BU312" i="64" a="1"/>
  <c r="BU312" i="64" s="1"/>
  <c r="BS1020" i="64"/>
  <c r="BT1016" i="64"/>
  <c r="BT1024" i="64" s="1"/>
  <c r="BU1019" i="64" a="1"/>
  <c r="BU1019" i="64" s="1"/>
  <c r="BU1015" i="64" a="1"/>
  <c r="BU1015" i="64" s="1"/>
  <c r="BV272" i="64"/>
  <c r="BV43" i="863" a="1"/>
  <c r="BV43" i="863" s="1"/>
  <c r="BV42" i="863" a="1"/>
  <c r="BV42" i="863" s="1"/>
  <c r="BV41" i="863" a="1"/>
  <c r="BV41" i="863" s="1"/>
  <c r="BV29" i="863"/>
  <c r="BV40" i="863" a="1"/>
  <c r="BV40" i="863" s="1"/>
  <c r="BV39" i="863" a="1"/>
  <c r="BV39" i="863" s="1"/>
  <c r="BV30" i="863"/>
  <c r="BV32" i="863"/>
  <c r="BW2" i="863"/>
  <c r="BW31" i="863" s="1"/>
  <c r="BV18" i="864"/>
  <c r="BV17" i="864"/>
  <c r="BV16" i="864"/>
  <c r="BW19" i="864"/>
  <c r="BU34" i="863"/>
  <c r="BX7" i="861"/>
  <c r="BY2" i="861"/>
  <c r="BX1" i="861"/>
  <c r="BU53" i="863" a="1"/>
  <c r="BU53" i="863" s="1"/>
  <c r="BU51" i="863" a="1"/>
  <c r="BU51" i="863" s="1"/>
  <c r="BU49" i="863" a="1"/>
  <c r="BU49" i="863" s="1"/>
  <c r="AE276" i="64"/>
  <c r="AF290" i="64"/>
  <c r="AF273" i="64"/>
  <c r="AF291" i="64"/>
  <c r="AF292" i="64"/>
  <c r="AF274" i="64"/>
  <c r="AF275" i="64"/>
  <c r="AF293" i="64"/>
  <c r="AE294" i="64"/>
  <c r="BI7" i="860"/>
  <c r="BI3" i="860"/>
  <c r="BI4" i="860" s="1"/>
  <c r="BJ2" i="860"/>
  <c r="BI1" i="860"/>
  <c r="AD982" i="64"/>
  <c r="AD992" i="64" s="1"/>
  <c r="AC2722" i="64"/>
  <c r="AE986" i="64" a="1"/>
  <c r="AE986" i="64" s="1"/>
  <c r="AE981" i="64" a="1"/>
  <c r="AE981" i="64" s="1"/>
  <c r="AD602" i="64"/>
  <c r="AE2705" i="64" a="1"/>
  <c r="AE2705" i="64" s="1"/>
  <c r="AE2706" i="64" a="1"/>
  <c r="AE2706" i="64" s="1"/>
  <c r="AE2707" i="64" a="1"/>
  <c r="AE2707" i="64" s="1"/>
  <c r="AE2708" i="64" a="1"/>
  <c r="AE2708" i="64" s="1"/>
  <c r="AE2711" i="64" a="1"/>
  <c r="AE2711" i="64" s="1"/>
  <c r="AE2710" i="64" a="1"/>
  <c r="AE2710" i="64" s="1"/>
  <c r="AE2709" i="64" a="1"/>
  <c r="AE2709" i="64" s="1"/>
  <c r="AE2712" i="64" a="1"/>
  <c r="AE2712" i="64" s="1"/>
  <c r="AE2713" i="64" a="1"/>
  <c r="AE2713" i="64" s="1"/>
  <c r="AD2714" i="64"/>
  <c r="AE578" i="64" a="1"/>
  <c r="AE578" i="64" s="1"/>
  <c r="AE601" i="64" a="1"/>
  <c r="AE601" i="64" s="1"/>
  <c r="AE600" i="64" a="1"/>
  <c r="AE600" i="64" s="1"/>
  <c r="AD579" i="64"/>
  <c r="AE2880" i="64"/>
  <c r="AE2914" i="64"/>
  <c r="AD2818" i="64"/>
  <c r="AD2796" i="64"/>
  <c r="AE3172" i="64" a="1"/>
  <c r="AE3172" i="64" s="1"/>
  <c r="AE2797" i="64" a="1"/>
  <c r="AE2797" i="64" s="1"/>
  <c r="AE2817" i="64" a="1"/>
  <c r="AE2817" i="64" s="1"/>
  <c r="BN2476" i="64"/>
  <c r="BO2474" i="64"/>
  <c r="BO2453" i="64"/>
  <c r="BO2455" i="64" s="1"/>
  <c r="AA2352" i="64"/>
  <c r="AA2353" i="64" s="1"/>
  <c r="AB2341" i="64"/>
  <c r="AC2340" i="64"/>
  <c r="AC2349" i="64"/>
  <c r="AB2350" i="64"/>
  <c r="AC2339" i="64"/>
  <c r="AC2348" i="64"/>
  <c r="AE2345" i="64" a="1"/>
  <c r="AE2345" i="64" s="1"/>
  <c r="AE2344" i="64" a="1"/>
  <c r="AE2344" i="64" s="1"/>
  <c r="AE2336" i="64" a="1"/>
  <c r="AE2336" i="64" s="1"/>
  <c r="AE2335" i="64" a="1"/>
  <c r="AE2335" i="64" s="1"/>
  <c r="AD2332" i="64"/>
  <c r="AD2331" i="64"/>
  <c r="AE2326" i="64" a="1"/>
  <c r="AE2326" i="64" s="1"/>
  <c r="AE2327" i="64" a="1"/>
  <c r="AE2327" i="64" s="1"/>
  <c r="AD2860" i="64"/>
  <c r="AE2859" i="64" a="1"/>
  <c r="AE2859" i="64" s="1"/>
  <c r="AE857" i="64" a="1"/>
  <c r="AE857" i="64" s="1"/>
  <c r="AF2608" i="64"/>
  <c r="AF2609" i="64" s="1"/>
  <c r="AD2247" i="64"/>
  <c r="AD2084" i="64"/>
  <c r="AD1733" i="64"/>
  <c r="AD1350" i="64"/>
  <c r="AD883" i="64"/>
  <c r="AD859" i="64"/>
  <c r="AC75" i="64"/>
  <c r="AE852" i="64" a="1"/>
  <c r="AE852" i="64" s="1"/>
  <c r="AE88" i="64" a="1"/>
  <c r="AE88" i="64" s="1"/>
  <c r="AE577" i="64" a="1"/>
  <c r="AE577" i="64" s="1"/>
  <c r="AE68" i="64" a="1"/>
  <c r="AE68" i="64" s="1"/>
  <c r="AE73" i="64" a="1"/>
  <c r="AE73" i="64" s="1"/>
  <c r="AE72" i="64" a="1"/>
  <c r="AE72" i="64" s="1"/>
  <c r="AD69" i="64"/>
  <c r="AE67" i="64" a="1"/>
  <c r="AE67" i="64" s="1"/>
  <c r="AE66" i="64" a="1"/>
  <c r="AE66" i="64" s="1"/>
  <c r="AE882" i="64" a="1"/>
  <c r="AE882" i="64" s="1"/>
  <c r="AE3069" i="64" a="1"/>
  <c r="AE3069" i="64" s="1"/>
  <c r="AE3146" i="64" a="1"/>
  <c r="AE3146" i="64" s="1"/>
  <c r="AE3120" i="64" a="1"/>
  <c r="AE3120" i="64" s="1"/>
  <c r="AE3095" i="64" a="1"/>
  <c r="AE3095" i="64" s="1"/>
  <c r="AE2223" i="64" a="1"/>
  <c r="AE2223" i="64" s="1"/>
  <c r="AE2224" i="64" s="1"/>
  <c r="AD106" i="64"/>
  <c r="AE104" i="64" a="1"/>
  <c r="AE104" i="64" s="1"/>
  <c r="AE105" i="64" a="1"/>
  <c r="AE105" i="64" s="1"/>
  <c r="AE102" i="64" a="1"/>
  <c r="AE102" i="64" s="1"/>
  <c r="AE103" i="64" a="1"/>
  <c r="AE103" i="64" s="1"/>
  <c r="AE2165" i="64" a="1"/>
  <c r="AE2165" i="64" s="1"/>
  <c r="AE2166" i="64" s="1"/>
  <c r="AE554" i="64" a="1"/>
  <c r="AE554" i="64" s="1"/>
  <c r="AE3196" i="64" a="1"/>
  <c r="AE3196" i="64" s="1"/>
  <c r="AE2085" i="64" a="1"/>
  <c r="AE2085" i="64" s="1"/>
  <c r="AE2503" i="64" a="1"/>
  <c r="AE2503" i="64" s="1"/>
  <c r="AE2511" i="64" s="1"/>
  <c r="AE2248" i="64" a="1"/>
  <c r="AE2248" i="64" s="1"/>
  <c r="AE2246" i="64" a="1"/>
  <c r="AE2246" i="64" s="1"/>
  <c r="AE2254" i="64" a="1"/>
  <c r="AE2254" i="64" s="1"/>
  <c r="AE1732" i="64" a="1"/>
  <c r="AE1732" i="64" s="1"/>
  <c r="AE1349" i="64" a="1"/>
  <c r="AE1349" i="64" s="1"/>
  <c r="BU425" i="64" a="1"/>
  <c r="BT1375" i="64" a="1"/>
  <c r="AE859" i="64" a="1"/>
  <c r="AE2796" i="64" a="1"/>
  <c r="AE2860" i="64" a="1"/>
  <c r="BS1376" i="64" a="1"/>
  <c r="AE883" i="64" a="1"/>
  <c r="AE982" i="64" a="1"/>
  <c r="AF2880" i="64" a="1"/>
  <c r="AE579" i="64" a="1"/>
  <c r="BV1420" i="64"/>
  <c r="AE2332" i="64" a="1"/>
  <c r="AE2247" i="64" a="1"/>
  <c r="BV1532" i="64"/>
  <c r="BV1509" i="64"/>
  <c r="AE2818" i="64" a="1"/>
  <c r="Y1654" i="64" a="1"/>
  <c r="BU1056" i="64" a="1"/>
  <c r="BU1805" i="64" a="1"/>
  <c r="AF2914" i="64" a="1"/>
  <c r="BV1443" i="64"/>
  <c r="AE2331" i="64" a="1"/>
  <c r="BU1200" i="64" a="1"/>
  <c r="BU1016" i="64" a="1"/>
  <c r="BV1487" i="64"/>
  <c r="BU1561" i="64" a="1"/>
  <c r="AE555" i="64" a="1"/>
  <c r="BU1268" i="64" a="1"/>
  <c r="AE602" i="64" a="1"/>
  <c r="BU1398" i="64"/>
  <c r="BU2378" i="64" a="1"/>
  <c r="BU1373" i="64" a="1"/>
  <c r="AE2084" i="64" a="1"/>
  <c r="AE1733" i="64" a="1"/>
  <c r="BU2220" i="64" a="1"/>
  <c r="BV1465" i="64"/>
  <c r="W905" i="64" a="1"/>
  <c r="BU1156" i="64" a="1"/>
  <c r="AE1350" i="64" a="1"/>
  <c r="BV2840" i="64" l="1"/>
  <c r="BW2838" i="64" a="1"/>
  <c r="BW2838" i="64" s="1"/>
  <c r="BW2839" i="64" a="1"/>
  <c r="BW2839" i="64" s="1"/>
  <c r="BW51" i="64" a="1"/>
  <c r="BW51" i="64" s="1"/>
  <c r="BW52" i="64" a="1"/>
  <c r="BW52" i="64" s="1"/>
  <c r="BW50" i="64" s="1" a="1"/>
  <c r="BW50" i="64" s="1"/>
  <c r="BW53" i="64" a="1"/>
  <c r="BW53" i="64" s="1"/>
  <c r="BW3310" i="64" a="1"/>
  <c r="BW3310" i="64" s="1"/>
  <c r="BW3289" i="64" a="1"/>
  <c r="BW3289" i="64" s="1"/>
  <c r="BW1441" i="64" a="1"/>
  <c r="BW1441" i="64" s="1"/>
  <c r="BW1442" i="64" a="1"/>
  <c r="BW1442" i="64" s="1"/>
  <c r="AU20" i="861"/>
  <c r="BW1530" i="64" a="1"/>
  <c r="BW1530" i="64" s="1"/>
  <c r="BW1531" i="64" a="1"/>
  <c r="BW1531" i="64" s="1"/>
  <c r="BW1486" i="64" a="1"/>
  <c r="BW1486" i="64" s="1"/>
  <c r="BW1508" i="64" a="1"/>
  <c r="BW1508" i="64" s="1"/>
  <c r="BW1419" i="64" a="1"/>
  <c r="BW1419" i="64" s="1"/>
  <c r="BW1464" i="64" a="1"/>
  <c r="BW1464" i="64" s="1"/>
  <c r="BW673" i="64" a="1"/>
  <c r="BW673" i="64" s="1"/>
  <c r="BW669" i="64" a="1"/>
  <c r="BW669" i="64" s="1"/>
  <c r="BW663" i="64" a="1"/>
  <c r="BW663" i="64" s="1"/>
  <c r="BW664" i="64" s="1"/>
  <c r="BL661" i="64"/>
  <c r="BL665" i="64" s="1"/>
  <c r="BK666" i="64"/>
  <c r="BK670" i="64"/>
  <c r="BK674" i="64" s="1"/>
  <c r="BV20" i="864"/>
  <c r="BV89" i="861" s="1"/>
  <c r="BV90" i="861" s="1"/>
  <c r="BV21" i="863"/>
  <c r="Y1654" i="64"/>
  <c r="BV33" i="863"/>
  <c r="BV17" i="863" s="1"/>
  <c r="BV29" i="861" s="1"/>
  <c r="BV44" i="863"/>
  <c r="AE555" i="64"/>
  <c r="BX3" i="64"/>
  <c r="BW4" i="64"/>
  <c r="BX1" i="64"/>
  <c r="BX7" i="64"/>
  <c r="BY2" i="64"/>
  <c r="BL477" i="64"/>
  <c r="BK478" i="64"/>
  <c r="BK480" i="64"/>
  <c r="BI528" i="64"/>
  <c r="BH529" i="64"/>
  <c r="BH531" i="64"/>
  <c r="BY2" i="864"/>
  <c r="BW360" i="64"/>
  <c r="BX1" i="864"/>
  <c r="BX1" i="863"/>
  <c r="BX3" i="863"/>
  <c r="BX3" i="864"/>
  <c r="BX7" i="864"/>
  <c r="BX7" i="863"/>
  <c r="BW4" i="864"/>
  <c r="BW4" i="863"/>
  <c r="BY3" i="861"/>
  <c r="BX4" i="861"/>
  <c r="T788" i="64"/>
  <c r="T795" i="64"/>
  <c r="T796" i="64" s="1"/>
  <c r="W905" i="64"/>
  <c r="AE222" i="64" a="1"/>
  <c r="AE222" i="64" s="1"/>
  <c r="X904" i="64" a="1"/>
  <c r="X904" i="64" s="1"/>
  <c r="V427" i="64"/>
  <c r="W423" i="64" s="1"/>
  <c r="V429" i="64"/>
  <c r="V1563" i="64"/>
  <c r="W1559" i="64" s="1"/>
  <c r="V1565" i="64"/>
  <c r="V1656" i="64"/>
  <c r="U788" i="64"/>
  <c r="V780" i="64"/>
  <c r="V783" i="64" s="1"/>
  <c r="BR82" i="861"/>
  <c r="BS42" i="861"/>
  <c r="BR57" i="861"/>
  <c r="BU1966" i="64"/>
  <c r="BU1975" i="64" s="1"/>
  <c r="BU1978" i="64" s="1"/>
  <c r="BV1973" i="64" a="1"/>
  <c r="BV1973" i="64" s="1"/>
  <c r="BV1974" i="64" a="1"/>
  <c r="BV1974" i="64" s="1"/>
  <c r="BO1982" i="64"/>
  <c r="BU1373" i="64"/>
  <c r="BU1805" i="64"/>
  <c r="BU1807" i="64" s="1"/>
  <c r="BV1806" i="64" a="1"/>
  <c r="BV1806" i="64" s="1"/>
  <c r="BV1804" i="64" a="1"/>
  <c r="BV1804" i="64" s="1"/>
  <c r="BU375" i="64"/>
  <c r="BU377" i="64" s="1"/>
  <c r="BV374" i="64" a="1"/>
  <c r="BV374" i="64" s="1"/>
  <c r="BV376" i="64" a="1"/>
  <c r="BV376" i="64" s="1"/>
  <c r="BV449" i="64" a="1"/>
  <c r="BV449" i="64" s="1"/>
  <c r="BV373" i="64" a="1"/>
  <c r="BV373" i="64" s="1"/>
  <c r="BV500" i="64" a="1"/>
  <c r="BV500" i="64" s="1"/>
  <c r="BU425" i="64"/>
  <c r="BU1561" i="64"/>
  <c r="BU1562" i="64" s="1"/>
  <c r="BV1560" i="64" a="1"/>
  <c r="BV1560" i="64" s="1"/>
  <c r="BV424" i="64" a="1"/>
  <c r="BV424" i="64" s="1"/>
  <c r="BU1268" i="64"/>
  <c r="BU1200" i="64"/>
  <c r="BV1199" i="64" a="1"/>
  <c r="BV1199" i="64" s="1"/>
  <c r="BV1267" i="64" a="1"/>
  <c r="BV1267" i="64" s="1"/>
  <c r="BT1275" i="64"/>
  <c r="BT1269" i="64"/>
  <c r="BT1276" i="64" s="1"/>
  <c r="BU2378" i="64"/>
  <c r="BU2387" i="64" s="1"/>
  <c r="BU2388" i="64" s="1" a="1"/>
  <c r="BU2388" i="64" s="1"/>
  <c r="BV2379" i="64" a="1"/>
  <c r="BV2379" i="64" s="1"/>
  <c r="CH2409" i="64"/>
  <c r="CH2411" i="64" s="1"/>
  <c r="BU1156" i="64"/>
  <c r="BU2220" i="64"/>
  <c r="BU2222" i="64" s="1"/>
  <c r="BS1171" i="64" a="1"/>
  <c r="BS1171" i="64" s="1"/>
  <c r="BV2219" i="64" a="1"/>
  <c r="BV2219" i="64" s="1"/>
  <c r="BV1157" i="64" a="1"/>
  <c r="BV1157" i="64" s="1"/>
  <c r="BT1170" i="64"/>
  <c r="BT1165" i="64"/>
  <c r="BV1327" i="64" a="1"/>
  <c r="BV1327" i="64" s="1"/>
  <c r="BV2221" i="64" a="1"/>
  <c r="BV2221" i="64" s="1"/>
  <c r="BU1325" i="64"/>
  <c r="BU1326" i="64" s="1"/>
  <c r="BU1328" i="64" s="1"/>
  <c r="BV1323" i="64" a="1"/>
  <c r="BV1323" i="64" s="1"/>
  <c r="BV1324" i="64" a="1"/>
  <c r="BV1324" i="64" s="1"/>
  <c r="BV793" i="64" a="1"/>
  <c r="BV793" i="64" s="1"/>
  <c r="BV782" i="64" a="1"/>
  <c r="BV782" i="64" s="1"/>
  <c r="BV799" i="64" a="1"/>
  <c r="BV799" i="64" s="1"/>
  <c r="BV785" i="64" a="1"/>
  <c r="BV785" i="64" s="1"/>
  <c r="BP2433" i="64"/>
  <c r="BU154" i="64"/>
  <c r="BU139" i="64"/>
  <c r="BV124" i="64" a="1"/>
  <c r="BV124" i="64" s="1"/>
  <c r="BV1639" i="64" a="1"/>
  <c r="BV1639" i="64" s="1"/>
  <c r="BT140" i="64"/>
  <c r="BU151" i="64"/>
  <c r="BU152" i="64"/>
  <c r="BU150" i="64"/>
  <c r="BU138" i="64"/>
  <c r="BU153" i="64"/>
  <c r="BU136" i="64"/>
  <c r="BU137" i="64"/>
  <c r="BU135" i="64"/>
  <c r="BV132" i="64" a="1"/>
  <c r="BV132" i="64" s="1"/>
  <c r="BV143" i="64" a="1"/>
  <c r="BV143" i="64" s="1"/>
  <c r="BV145" i="64" a="1"/>
  <c r="BV145" i="64" s="1"/>
  <c r="BV144" i="64" a="1"/>
  <c r="BV144" i="64" s="1"/>
  <c r="BV147" i="64" a="1"/>
  <c r="BV147" i="64" s="1"/>
  <c r="BV146" i="64" a="1"/>
  <c r="BV146" i="64" s="1"/>
  <c r="BV131" i="64" a="1"/>
  <c r="BV131" i="64" s="1"/>
  <c r="BV130" i="64" a="1"/>
  <c r="BV130" i="64" s="1"/>
  <c r="BV129" i="64" a="1"/>
  <c r="BV129" i="64" s="1"/>
  <c r="BV128" i="64" a="1"/>
  <c r="BV128" i="64" s="1"/>
  <c r="BQ157" i="64"/>
  <c r="BQ158" i="64" s="1"/>
  <c r="BO158" i="64"/>
  <c r="BR155" i="64"/>
  <c r="BV359" i="64" a="1"/>
  <c r="BV359" i="64" s="1"/>
  <c r="BV120" i="64" a="1"/>
  <c r="BV120" i="64" s="1"/>
  <c r="BV121" i="64" a="1"/>
  <c r="BV121" i="64" s="1"/>
  <c r="BV123" i="64" a="1"/>
  <c r="BV123" i="64" s="1"/>
  <c r="BV122" i="64" a="1"/>
  <c r="BV122" i="64" s="1"/>
  <c r="BU125" i="64"/>
  <c r="BV1397" i="64" a="1"/>
  <c r="BV1397" i="64" s="1"/>
  <c r="W2512" i="64" a="1"/>
  <c r="W2512" i="64" s="1"/>
  <c r="BT1107" i="64"/>
  <c r="BT1109" i="64" s="1"/>
  <c r="BS1126" i="64"/>
  <c r="BT1124" i="64"/>
  <c r="BU1122" i="64"/>
  <c r="BU1120" i="64"/>
  <c r="BU1119" i="64"/>
  <c r="BU1123" i="64"/>
  <c r="BU1121" i="64"/>
  <c r="BV1116" i="64" a="1"/>
  <c r="BV1116" i="64" s="1"/>
  <c r="BV1112" i="64" a="1"/>
  <c r="BV1112" i="64" s="1"/>
  <c r="BV1113" i="64" a="1"/>
  <c r="BV1113" i="64" s="1"/>
  <c r="BV1114" i="64" a="1"/>
  <c r="BV1114" i="64" s="1"/>
  <c r="BV1115" i="64" a="1"/>
  <c r="BV1115" i="64" s="1"/>
  <c r="BU1106" i="64"/>
  <c r="BU1108" i="64"/>
  <c r="BU1107" i="64"/>
  <c r="BU1105" i="64"/>
  <c r="BU1104" i="64"/>
  <c r="BV1099" i="64" a="1"/>
  <c r="BV1099" i="64" s="1"/>
  <c r="BV1100" i="64" a="1"/>
  <c r="BV1100" i="64" s="1"/>
  <c r="BV1101" i="64" a="1"/>
  <c r="BV1101" i="64" s="1"/>
  <c r="BV1081" i="64" a="1"/>
  <c r="BV1081" i="64" s="1"/>
  <c r="BV1089" i="64" s="1"/>
  <c r="BV1082" i="64" a="1"/>
  <c r="BV1082" i="64" s="1"/>
  <c r="BV1090" i="64" s="1"/>
  <c r="BV1098" i="64" a="1"/>
  <c r="BV1098" i="64" s="1"/>
  <c r="BV1097" i="64" a="1"/>
  <c r="BV1097" i="64" s="1"/>
  <c r="BV1083" i="64" a="1"/>
  <c r="BV1083" i="64" s="1"/>
  <c r="BV1091" i="64" s="1"/>
  <c r="BV1084" i="64" a="1"/>
  <c r="BV1084" i="64" s="1"/>
  <c r="BV1092" i="64" s="1"/>
  <c r="BV1085" i="64" a="1"/>
  <c r="BV1085" i="64" s="1"/>
  <c r="BV1093" i="64" s="1"/>
  <c r="BV221" i="64" a="1"/>
  <c r="BV221" i="64" s="1"/>
  <c r="BU1056" i="64"/>
  <c r="BU1058" i="64" s="1"/>
  <c r="BS1376" i="64"/>
  <c r="BT1375" i="64"/>
  <c r="BV344" i="64" a="1"/>
  <c r="BV344" i="64" s="1"/>
  <c r="BV1372" i="64" a="1"/>
  <c r="BV1372" i="64" s="1"/>
  <c r="BV325" i="64" a="1"/>
  <c r="BV325" i="64" s="1"/>
  <c r="BV1057" i="64" a="1"/>
  <c r="BV1057" i="64" s="1"/>
  <c r="BV1023" i="64" a="1"/>
  <c r="BV1023" i="64" s="1"/>
  <c r="BV312" i="64" a="1"/>
  <c r="BV312" i="64" s="1"/>
  <c r="BT1020" i="64"/>
  <c r="BU1016" i="64"/>
  <c r="BU1024" i="64" s="1"/>
  <c r="BV1019" i="64" a="1"/>
  <c r="BV1019" i="64" s="1"/>
  <c r="BV1015" i="64" a="1"/>
  <c r="BV1015" i="64" s="1"/>
  <c r="BW272" i="64"/>
  <c r="BV34" i="863"/>
  <c r="BW43" i="863" a="1"/>
  <c r="BW43" i="863" s="1"/>
  <c r="BW41" i="863" a="1"/>
  <c r="BW41" i="863" s="1"/>
  <c r="BW42" i="863" a="1"/>
  <c r="BW42" i="863" s="1"/>
  <c r="BW30" i="863"/>
  <c r="BW40" i="863" a="1"/>
  <c r="BW40" i="863" s="1"/>
  <c r="BW39" i="863" a="1"/>
  <c r="BW39" i="863" s="1"/>
  <c r="BW29" i="863"/>
  <c r="BW32" i="863"/>
  <c r="BX2" i="863"/>
  <c r="BX31" i="863" s="1"/>
  <c r="BW17" i="864"/>
  <c r="BW16" i="864"/>
  <c r="BX19" i="864"/>
  <c r="BW18" i="864"/>
  <c r="BY1" i="861"/>
  <c r="BZ2" i="861"/>
  <c r="BY7" i="861"/>
  <c r="BV51" i="863" a="1"/>
  <c r="BV51" i="863" s="1"/>
  <c r="BV53" i="863" a="1"/>
  <c r="BV53" i="863" s="1"/>
  <c r="BV49" i="863" a="1"/>
  <c r="BV49" i="863" s="1"/>
  <c r="AG290" i="64"/>
  <c r="AG273" i="64"/>
  <c r="AG291" i="64"/>
  <c r="AG274" i="64"/>
  <c r="AG292" i="64"/>
  <c r="AG293" i="64"/>
  <c r="AG275" i="64"/>
  <c r="AF276" i="64"/>
  <c r="AF294" i="64"/>
  <c r="BJ7" i="860"/>
  <c r="BJ3" i="860"/>
  <c r="BJ4" i="860" s="1"/>
  <c r="BK2" i="860"/>
  <c r="BJ1" i="860"/>
  <c r="AE982" i="64"/>
  <c r="AD2722" i="64"/>
  <c r="AF986" i="64" a="1"/>
  <c r="AF986" i="64" s="1"/>
  <c r="AF981" i="64" a="1"/>
  <c r="AF981" i="64" s="1"/>
  <c r="AE602" i="64"/>
  <c r="AF2711" i="64" a="1"/>
  <c r="AF2711" i="64" s="1"/>
  <c r="AF2705" i="64" a="1"/>
  <c r="AF2705" i="64" s="1"/>
  <c r="AF2706" i="64" a="1"/>
  <c r="AF2706" i="64" s="1"/>
  <c r="AF2708" i="64" a="1"/>
  <c r="AF2708" i="64" s="1"/>
  <c r="AF2710" i="64" a="1"/>
  <c r="AF2710" i="64" s="1"/>
  <c r="AF2709" i="64" a="1"/>
  <c r="AF2709" i="64" s="1"/>
  <c r="AF2712" i="64" a="1"/>
  <c r="AF2712" i="64" s="1"/>
  <c r="AF2713" i="64" a="1"/>
  <c r="AF2713" i="64" s="1"/>
  <c r="AF2707" i="64" a="1"/>
  <c r="AF2707" i="64" s="1"/>
  <c r="AE2714" i="64"/>
  <c r="AF578" i="64" a="1"/>
  <c r="AF578" i="64" s="1"/>
  <c r="AF601" i="64" a="1"/>
  <c r="AF601" i="64" s="1"/>
  <c r="AF600" i="64" a="1"/>
  <c r="AF600" i="64" s="1"/>
  <c r="AE579" i="64"/>
  <c r="AF2880" i="64"/>
  <c r="AF2914" i="64"/>
  <c r="AE2818" i="64"/>
  <c r="AE2796" i="64"/>
  <c r="AF3172" i="64" a="1"/>
  <c r="AF3172" i="64" s="1"/>
  <c r="AF2797" i="64" a="1"/>
  <c r="AF2797" i="64" s="1"/>
  <c r="AF2817" i="64" a="1"/>
  <c r="AF2817" i="64" s="1"/>
  <c r="BO2476" i="64"/>
  <c r="BP2474" i="64"/>
  <c r="BP2453" i="64"/>
  <c r="BP2455" i="64" s="1"/>
  <c r="AB2352" i="64"/>
  <c r="AB2353" i="64" s="1"/>
  <c r="AC2341" i="64"/>
  <c r="AD2339" i="64"/>
  <c r="AD2348" i="64"/>
  <c r="AD2340" i="64"/>
  <c r="AD2349" i="64"/>
  <c r="AF2344" i="64" a="1"/>
  <c r="AF2344" i="64" s="1"/>
  <c r="AF2345" i="64" a="1"/>
  <c r="AF2345" i="64" s="1"/>
  <c r="AF2336" i="64" a="1"/>
  <c r="AF2336" i="64" s="1"/>
  <c r="AF2335" i="64" a="1"/>
  <c r="AF2335" i="64" s="1"/>
  <c r="AE2332" i="64"/>
  <c r="AE2331" i="64"/>
  <c r="AF2326" i="64" a="1"/>
  <c r="AF2326" i="64" s="1"/>
  <c r="AF2327" i="64" a="1"/>
  <c r="AF2327" i="64" s="1"/>
  <c r="AE2860" i="64"/>
  <c r="AF2859" i="64" a="1"/>
  <c r="AF2859" i="64" s="1"/>
  <c r="AF857" i="64" a="1"/>
  <c r="AF857" i="64" s="1"/>
  <c r="AG2608" i="64"/>
  <c r="AE2247" i="64"/>
  <c r="AE2084" i="64"/>
  <c r="AE1733" i="64"/>
  <c r="AE1350" i="64"/>
  <c r="AE883" i="64"/>
  <c r="AE859" i="64"/>
  <c r="AD75" i="64"/>
  <c r="AF852" i="64" a="1"/>
  <c r="AF852" i="64" s="1"/>
  <c r="AF88" i="64" a="1"/>
  <c r="AF88" i="64" s="1"/>
  <c r="AF577" i="64" a="1"/>
  <c r="AF577" i="64" s="1"/>
  <c r="AF68" i="64" a="1"/>
  <c r="AF68" i="64" s="1"/>
  <c r="AF73" i="64" a="1"/>
  <c r="AF73" i="64" s="1"/>
  <c r="AF72" i="64" a="1"/>
  <c r="AF72" i="64" s="1"/>
  <c r="AE69" i="64"/>
  <c r="AF67" i="64" a="1"/>
  <c r="AF67" i="64" s="1"/>
  <c r="AF66" i="64" a="1"/>
  <c r="AF66" i="64" s="1"/>
  <c r="AF882" i="64" a="1"/>
  <c r="AF882" i="64" s="1"/>
  <c r="AF3069" i="64" a="1"/>
  <c r="AF3069" i="64" s="1"/>
  <c r="AF3146" i="64" a="1"/>
  <c r="AF3146" i="64" s="1"/>
  <c r="AF3120" i="64" a="1"/>
  <c r="AF3120" i="64" s="1"/>
  <c r="AF3095" i="64" a="1"/>
  <c r="AF3095" i="64" s="1"/>
  <c r="AF2223" i="64" a="1"/>
  <c r="AF2223" i="64" s="1"/>
  <c r="AF2224" i="64" s="1"/>
  <c r="AE106" i="64"/>
  <c r="AF103" i="64" a="1"/>
  <c r="AF103" i="64" s="1"/>
  <c r="AF102" i="64" a="1"/>
  <c r="AF102" i="64" s="1"/>
  <c r="AF104" i="64" a="1"/>
  <c r="AF104" i="64" s="1"/>
  <c r="AF105" i="64" a="1"/>
  <c r="AF105" i="64" s="1"/>
  <c r="AF2165" i="64" a="1"/>
  <c r="AF2165" i="64" s="1"/>
  <c r="AF2166" i="64" s="1"/>
  <c r="AF554" i="64" a="1"/>
  <c r="AF554" i="64" s="1"/>
  <c r="AF3196" i="64" a="1"/>
  <c r="AF3196" i="64" s="1"/>
  <c r="AF2085" i="64" a="1"/>
  <c r="AF2085" i="64" s="1"/>
  <c r="AF2503" i="64" a="1"/>
  <c r="AF2503" i="64" s="1"/>
  <c r="AF2511" i="64" s="1"/>
  <c r="AF2248" i="64" a="1"/>
  <c r="AF2248" i="64" s="1"/>
  <c r="AF2246" i="64" a="1"/>
  <c r="AF2246" i="64" s="1"/>
  <c r="AF2254" i="64" a="1"/>
  <c r="AF2254" i="64" s="1"/>
  <c r="AF1732" i="64" a="1"/>
  <c r="AF1732" i="64" s="1"/>
  <c r="AF1349" i="64" a="1"/>
  <c r="AF1349" i="64" s="1"/>
  <c r="BW1465" i="64"/>
  <c r="BV1268" i="64" a="1"/>
  <c r="AF602" i="64" a="1"/>
  <c r="Z1654" i="64" a="1"/>
  <c r="AF2860" i="64" a="1"/>
  <c r="BV2220" i="64" a="1"/>
  <c r="AF2796" i="64" a="1"/>
  <c r="AF579" i="64" a="1"/>
  <c r="BT1376" i="64" a="1"/>
  <c r="BW1532" i="64"/>
  <c r="BV1056" i="64" a="1"/>
  <c r="BW1443" i="64"/>
  <c r="AF883" i="64" a="1"/>
  <c r="AF859" i="64" a="1"/>
  <c r="AF2331" i="64" a="1"/>
  <c r="AF1350" i="64" a="1"/>
  <c r="AF2818" i="64" a="1"/>
  <c r="AG2880" i="64" a="1"/>
  <c r="AF982" i="64" a="1"/>
  <c r="BV2378" i="64" a="1"/>
  <c r="BW1509" i="64"/>
  <c r="AF2247" i="64" a="1"/>
  <c r="BV425" i="64" a="1"/>
  <c r="BV1561" i="64" a="1"/>
  <c r="BV1200" i="64" a="1"/>
  <c r="X905" i="64" a="1"/>
  <c r="AF555" i="64" a="1"/>
  <c r="BU1375" i="64" a="1"/>
  <c r="BV1805" i="64" a="1"/>
  <c r="AG2914" i="64" a="1"/>
  <c r="BV1156" i="64" a="1"/>
  <c r="BV1373" i="64" a="1"/>
  <c r="AF2332" i="64" a="1"/>
  <c r="AF2084" i="64" a="1"/>
  <c r="BV1016" i="64" a="1"/>
  <c r="BW1420" i="64"/>
  <c r="BW1487" i="64"/>
  <c r="AF1733" i="64" a="1"/>
  <c r="BV1398" i="64"/>
  <c r="BW2840" i="64" l="1"/>
  <c r="BX2838" i="64" a="1"/>
  <c r="BX2838" i="64" s="1"/>
  <c r="BX2839" i="64" a="1"/>
  <c r="BX2839" i="64" s="1"/>
  <c r="BX51" i="64" a="1"/>
  <c r="BX51" i="64" s="1"/>
  <c r="BX53" i="64" a="1"/>
  <c r="BX53" i="64" s="1"/>
  <c r="BX52" i="64" a="1"/>
  <c r="BX52" i="64" s="1"/>
  <c r="BX50" i="64" s="1" a="1"/>
  <c r="BX50" i="64" s="1"/>
  <c r="BX3310" i="64" a="1"/>
  <c r="BX3310" i="64" s="1"/>
  <c r="BX3289" i="64" a="1"/>
  <c r="BX3289" i="64" s="1"/>
  <c r="BX1441" i="64" a="1"/>
  <c r="BX1441" i="64" s="1"/>
  <c r="BX1442" i="64" a="1"/>
  <c r="BX1442" i="64" s="1"/>
  <c r="BX1530" i="64" a="1"/>
  <c r="BX1530" i="64" s="1"/>
  <c r="BX1531" i="64" a="1"/>
  <c r="BX1531" i="64" s="1"/>
  <c r="BX1486" i="64" a="1"/>
  <c r="BX1486" i="64" s="1"/>
  <c r="BX1508" i="64" a="1"/>
  <c r="BX1508" i="64" s="1"/>
  <c r="BX1419" i="64" a="1"/>
  <c r="BX1419" i="64" s="1"/>
  <c r="BX1464" i="64" a="1"/>
  <c r="BX1464" i="64" s="1"/>
  <c r="BW21" i="863"/>
  <c r="BL670" i="64"/>
  <c r="BL674" i="64" s="1"/>
  <c r="BL666" i="64"/>
  <c r="BM661" i="64"/>
  <c r="BM665" i="64" s="1"/>
  <c r="BX673" i="64" a="1"/>
  <c r="BX673" i="64" s="1"/>
  <c r="BX669" i="64" a="1"/>
  <c r="BX669" i="64" s="1"/>
  <c r="BX663" i="64" a="1"/>
  <c r="BX663" i="64" s="1"/>
  <c r="BX664" i="64" s="1"/>
  <c r="BW20" i="864"/>
  <c r="BW89" i="861" s="1"/>
  <c r="BW90" i="861" s="1"/>
  <c r="Z1654" i="64"/>
  <c r="BW33" i="863"/>
  <c r="BW17" i="863" s="1"/>
  <c r="BW29" i="861" s="1"/>
  <c r="BW44" i="863"/>
  <c r="AF555" i="64"/>
  <c r="BX4" i="64"/>
  <c r="BY3" i="64"/>
  <c r="BY7" i="64"/>
  <c r="BZ2" i="64"/>
  <c r="BY1" i="64"/>
  <c r="BI529" i="64"/>
  <c r="BJ528" i="64"/>
  <c r="BI531" i="64"/>
  <c r="BM477" i="64"/>
  <c r="BL478" i="64"/>
  <c r="BL480" i="64"/>
  <c r="BX360" i="64"/>
  <c r="BZ2" i="864"/>
  <c r="BX4" i="864"/>
  <c r="BX4" i="863"/>
  <c r="BY7" i="863"/>
  <c r="BY7" i="864"/>
  <c r="BY1" i="864"/>
  <c r="BY1" i="863"/>
  <c r="BY3" i="863"/>
  <c r="BY3" i="864"/>
  <c r="BZ3" i="861"/>
  <c r="BY4" i="861"/>
  <c r="U791" i="64"/>
  <c r="U795" i="64" s="1"/>
  <c r="V791" i="64" s="1"/>
  <c r="T800" i="64"/>
  <c r="X905" i="64"/>
  <c r="W429" i="64"/>
  <c r="W427" i="64"/>
  <c r="X423" i="64" s="1"/>
  <c r="Y904" i="64" a="1"/>
  <c r="Y904" i="64" s="1"/>
  <c r="W1563" i="64"/>
  <c r="X1559" i="64" s="1"/>
  <c r="W1565" i="64"/>
  <c r="AF222" i="64" a="1"/>
  <c r="AF222" i="64" s="1"/>
  <c r="V792" i="64"/>
  <c r="V794" i="64" s="1"/>
  <c r="V784" i="64" s="1"/>
  <c r="V786" i="64" s="1"/>
  <c r="W1656" i="64"/>
  <c r="BS82" i="861"/>
  <c r="BV1966" i="64"/>
  <c r="BV1975" i="64" s="1"/>
  <c r="BS57" i="861"/>
  <c r="BU42" i="861"/>
  <c r="BT42" i="861"/>
  <c r="BW1973" i="64" a="1"/>
  <c r="BW1973" i="64" s="1"/>
  <c r="BW1974" i="64" a="1"/>
  <c r="BW1974" i="64" s="1"/>
  <c r="BP1982" i="64"/>
  <c r="BV1373" i="64"/>
  <c r="BV1805" i="64"/>
  <c r="BV1807" i="64" s="1"/>
  <c r="BW1806" i="64" a="1"/>
  <c r="BW1806" i="64" s="1"/>
  <c r="BW1804" i="64" a="1"/>
  <c r="BW1804" i="64" s="1"/>
  <c r="BW376" i="64" a="1"/>
  <c r="BW376" i="64" s="1"/>
  <c r="BW374" i="64" a="1"/>
  <c r="BW374" i="64" s="1"/>
  <c r="BV375" i="64"/>
  <c r="BV377" i="64" s="1"/>
  <c r="BW449" i="64" a="1"/>
  <c r="BW449" i="64" s="1"/>
  <c r="BW373" i="64" a="1"/>
  <c r="BW373" i="64" s="1"/>
  <c r="BW500" i="64" a="1"/>
  <c r="BW500" i="64" s="1"/>
  <c r="BV1561" i="64"/>
  <c r="BV1562" i="64" s="1"/>
  <c r="BV425" i="64"/>
  <c r="BW1560" i="64" a="1"/>
  <c r="BW1560" i="64" s="1"/>
  <c r="BW424" i="64" a="1"/>
  <c r="BW424" i="64" s="1"/>
  <c r="BV1268" i="64"/>
  <c r="BV1200" i="64"/>
  <c r="BW1199" i="64" a="1"/>
  <c r="BW1199" i="64" s="1"/>
  <c r="BW1267" i="64" a="1"/>
  <c r="BW1267" i="64" s="1"/>
  <c r="BU1275" i="64"/>
  <c r="BU1269" i="64"/>
  <c r="BU1276" i="64" s="1"/>
  <c r="BV2378" i="64"/>
  <c r="BV2387" i="64" s="1"/>
  <c r="BV2388" i="64" s="1" a="1"/>
  <c r="BV2388" i="64" s="1"/>
  <c r="BW2379" i="64" a="1"/>
  <c r="BW2379" i="64" s="1"/>
  <c r="CI2409" i="64"/>
  <c r="CI2411" i="64" s="1"/>
  <c r="BV1156" i="64"/>
  <c r="BV2220" i="64"/>
  <c r="BV2222" i="64" s="1"/>
  <c r="BT1171" i="64" a="1"/>
  <c r="BT1171" i="64" s="1"/>
  <c r="BW2219" i="64" a="1"/>
  <c r="BW2219" i="64" s="1"/>
  <c r="BW1157" i="64" a="1"/>
  <c r="BW1157" i="64" s="1"/>
  <c r="BU1170" i="64"/>
  <c r="BU1165" i="64"/>
  <c r="BW1327" i="64" a="1"/>
  <c r="BW1327" i="64" s="1"/>
  <c r="BW2221" i="64" a="1"/>
  <c r="BW2221" i="64" s="1"/>
  <c r="BV1325" i="64"/>
  <c r="BV1326" i="64" s="1"/>
  <c r="BV1328" i="64" s="1"/>
  <c r="BW1323" i="64" a="1"/>
  <c r="BW1323" i="64" s="1"/>
  <c r="BW1324" i="64" a="1"/>
  <c r="BW1324" i="64" s="1"/>
  <c r="BW793" i="64" a="1"/>
  <c r="BW793" i="64" s="1"/>
  <c r="BW782" i="64" a="1"/>
  <c r="BW782" i="64" s="1"/>
  <c r="BW799" i="64" a="1"/>
  <c r="BW799" i="64" s="1"/>
  <c r="BW785" i="64" a="1"/>
  <c r="BW785" i="64" s="1"/>
  <c r="BQ2433" i="64"/>
  <c r="BV154" i="64"/>
  <c r="BV139" i="64"/>
  <c r="BW124" i="64" a="1"/>
  <c r="BW124" i="64" s="1"/>
  <c r="BW1639" i="64" a="1"/>
  <c r="BW1639" i="64" s="1"/>
  <c r="BV151" i="64"/>
  <c r="BV150" i="64"/>
  <c r="BV137" i="64"/>
  <c r="BV152" i="64"/>
  <c r="BV138" i="64"/>
  <c r="BV153" i="64"/>
  <c r="BV136" i="64"/>
  <c r="BV135" i="64"/>
  <c r="BU140" i="64"/>
  <c r="BR157" i="64"/>
  <c r="BW132" i="64" a="1"/>
  <c r="BW132" i="64" s="1"/>
  <c r="BW143" i="64" a="1"/>
  <c r="BW143" i="64" s="1"/>
  <c r="BW145" i="64" a="1"/>
  <c r="BW145" i="64" s="1"/>
  <c r="BW144" i="64" a="1"/>
  <c r="BW144" i="64" s="1"/>
  <c r="BW146" i="64" a="1"/>
  <c r="BW146" i="64" s="1"/>
  <c r="BW147" i="64" a="1"/>
  <c r="BW147" i="64" s="1"/>
  <c r="BW131" i="64" a="1"/>
  <c r="BW131" i="64" s="1"/>
  <c r="BW130" i="64" a="1"/>
  <c r="BW130" i="64" s="1"/>
  <c r="BW129" i="64" a="1"/>
  <c r="BW129" i="64" s="1"/>
  <c r="BW128" i="64" a="1"/>
  <c r="BW128" i="64" s="1"/>
  <c r="BS155" i="64"/>
  <c r="BW359" i="64" a="1"/>
  <c r="BW359" i="64" s="1"/>
  <c r="BW120" i="64" a="1"/>
  <c r="BW120" i="64" s="1"/>
  <c r="BW123" i="64" a="1"/>
  <c r="BW123" i="64" s="1"/>
  <c r="BW122" i="64" a="1"/>
  <c r="BW122" i="64" s="1"/>
  <c r="BW121" i="64" a="1"/>
  <c r="BW121" i="64" s="1"/>
  <c r="BV125" i="64"/>
  <c r="BW1397" i="64" a="1"/>
  <c r="BW1397" i="64" s="1"/>
  <c r="AG2609" i="64"/>
  <c r="BS1127" i="64"/>
  <c r="BT1126" i="64"/>
  <c r="BT1127" i="64" s="1"/>
  <c r="BV1121" i="64"/>
  <c r="BV1122" i="64"/>
  <c r="BV1123" i="64"/>
  <c r="BU1124" i="64"/>
  <c r="BV1119" i="64"/>
  <c r="BW1116" i="64" a="1"/>
  <c r="BW1116" i="64" s="1"/>
  <c r="BW1112" i="64" a="1"/>
  <c r="BW1112" i="64" s="1"/>
  <c r="BW1113" i="64" a="1"/>
  <c r="BW1113" i="64" s="1"/>
  <c r="BW1114" i="64" a="1"/>
  <c r="BW1114" i="64" s="1"/>
  <c r="BW1115" i="64" a="1"/>
  <c r="BW1115" i="64" s="1"/>
  <c r="BV1120" i="64"/>
  <c r="BU1109" i="64"/>
  <c r="BV1108" i="64"/>
  <c r="BV1107" i="64"/>
  <c r="BV1106" i="64"/>
  <c r="BV1105" i="64"/>
  <c r="BW1085" i="64" a="1"/>
  <c r="BW1085" i="64" s="1"/>
  <c r="BW1093" i="64" s="1"/>
  <c r="BW1099" i="64" a="1"/>
  <c r="BW1099" i="64" s="1"/>
  <c r="BW1100" i="64" a="1"/>
  <c r="BW1100" i="64" s="1"/>
  <c r="BW1101" i="64" a="1"/>
  <c r="BW1101" i="64" s="1"/>
  <c r="BW1097" i="64" a="1"/>
  <c r="BW1097" i="64" s="1"/>
  <c r="BW1081" i="64" a="1"/>
  <c r="BW1081" i="64" s="1"/>
  <c r="BW1089" i="64" s="1"/>
  <c r="BW1082" i="64" a="1"/>
  <c r="BW1082" i="64" s="1"/>
  <c r="BW1090" i="64" s="1"/>
  <c r="BW1098" i="64" a="1"/>
  <c r="BW1098" i="64" s="1"/>
  <c r="BW1083" i="64" a="1"/>
  <c r="BW1083" i="64" s="1"/>
  <c r="BW1084" i="64" a="1"/>
  <c r="BW1084" i="64" s="1"/>
  <c r="BW1092" i="64" s="1"/>
  <c r="BV1104" i="64"/>
  <c r="BW221" i="64" a="1"/>
  <c r="BW221" i="64" s="1"/>
  <c r="BV1056" i="64"/>
  <c r="BV1058" i="64" s="1"/>
  <c r="BT1376" i="64"/>
  <c r="BU1375" i="64"/>
  <c r="BW344" i="64" a="1"/>
  <c r="BW344" i="64" s="1"/>
  <c r="BW1372" i="64" a="1"/>
  <c r="BW1372" i="64" s="1"/>
  <c r="BW325" i="64" a="1"/>
  <c r="BW325" i="64" s="1"/>
  <c r="BW1057" i="64" a="1"/>
  <c r="BW1057" i="64" s="1"/>
  <c r="BW1023" i="64" a="1"/>
  <c r="BW1023" i="64" s="1"/>
  <c r="BW312" i="64" a="1"/>
  <c r="BW312" i="64" s="1"/>
  <c r="BU1020" i="64"/>
  <c r="BV1016" i="64"/>
  <c r="BV1024" i="64" s="1"/>
  <c r="BW1019" i="64" a="1"/>
  <c r="BW1019" i="64" s="1"/>
  <c r="BW1015" i="64" a="1"/>
  <c r="BW1015" i="64" s="1"/>
  <c r="BX272" i="64"/>
  <c r="CA2" i="861"/>
  <c r="BZ1" i="861"/>
  <c r="BZ7" i="861"/>
  <c r="BW34" i="863"/>
  <c r="BX18" i="864"/>
  <c r="BX17" i="864"/>
  <c r="BY19" i="864"/>
  <c r="BX16" i="864"/>
  <c r="BW53" i="863" a="1"/>
  <c r="BW53" i="863" s="1"/>
  <c r="BW51" i="863" a="1"/>
  <c r="BW51" i="863" s="1"/>
  <c r="BW49" i="863" a="1"/>
  <c r="BW49" i="863" s="1"/>
  <c r="BX43" i="863" a="1"/>
  <c r="BX43" i="863" s="1"/>
  <c r="BX42" i="863" a="1"/>
  <c r="BX42" i="863" s="1"/>
  <c r="BX32" i="863"/>
  <c r="BX39" i="863" a="1"/>
  <c r="BX39" i="863" s="1"/>
  <c r="BX41" i="863" a="1"/>
  <c r="BX41" i="863" s="1"/>
  <c r="BX40" i="863" a="1"/>
  <c r="BX40" i="863" s="1"/>
  <c r="BX30" i="863"/>
  <c r="BX29" i="863"/>
  <c r="BY2" i="863"/>
  <c r="BY31" i="863" s="1"/>
  <c r="AG294" i="64"/>
  <c r="AH291" i="64"/>
  <c r="AH290" i="64"/>
  <c r="AH273" i="64"/>
  <c r="AH274" i="64"/>
  <c r="AH292" i="64"/>
  <c r="AH275" i="64"/>
  <c r="AH293" i="64"/>
  <c r="AG276" i="64"/>
  <c r="BK3" i="860"/>
  <c r="BK4" i="860" s="1"/>
  <c r="BL2" i="860"/>
  <c r="BK1" i="860"/>
  <c r="BK7" i="860"/>
  <c r="AF982" i="64"/>
  <c r="AF992" i="64" s="1"/>
  <c r="AE992" i="64"/>
  <c r="AE2722" i="64"/>
  <c r="AG986" i="64" a="1"/>
  <c r="AG986" i="64" s="1"/>
  <c r="AG981" i="64" a="1"/>
  <c r="AG981" i="64" s="1"/>
  <c r="AF602" i="64"/>
  <c r="AF2714" i="64"/>
  <c r="AG2707" i="64" a="1"/>
  <c r="AG2707" i="64" s="1"/>
  <c r="AG2708" i="64" a="1"/>
  <c r="AG2708" i="64" s="1"/>
  <c r="AG2709" i="64" a="1"/>
  <c r="AG2709" i="64" s="1"/>
  <c r="AG2710" i="64" a="1"/>
  <c r="AG2710" i="64" s="1"/>
  <c r="AG2711" i="64" a="1"/>
  <c r="AG2711" i="64" s="1"/>
  <c r="AG2706" i="64" a="1"/>
  <c r="AG2706" i="64" s="1"/>
  <c r="AG2705" i="64" a="1"/>
  <c r="AG2705" i="64" s="1"/>
  <c r="AG2712" i="64" a="1"/>
  <c r="AG2712" i="64" s="1"/>
  <c r="AG2713" i="64" a="1"/>
  <c r="AG2713" i="64" s="1"/>
  <c r="AG578" i="64" a="1"/>
  <c r="AG578" i="64" s="1"/>
  <c r="AG601" i="64" a="1"/>
  <c r="AG601" i="64" s="1"/>
  <c r="AG600" i="64" a="1"/>
  <c r="AG600" i="64" s="1"/>
  <c r="AF579" i="64"/>
  <c r="AG2914" i="64"/>
  <c r="AG2880" i="64"/>
  <c r="AF2818" i="64"/>
  <c r="AF2796" i="64"/>
  <c r="AG3172" i="64" a="1"/>
  <c r="AG3172" i="64" s="1"/>
  <c r="AG2797" i="64" a="1"/>
  <c r="AG2797" i="64" s="1"/>
  <c r="AG2817" i="64" a="1"/>
  <c r="AG2817" i="64" s="1"/>
  <c r="BQ2474" i="64"/>
  <c r="BP2476" i="64"/>
  <c r="BQ2453" i="64"/>
  <c r="BQ2455" i="64" s="1"/>
  <c r="AC2350" i="64"/>
  <c r="AC2352" i="64" s="1"/>
  <c r="AC2353" i="64" s="1"/>
  <c r="AD2341" i="64"/>
  <c r="AE2339" i="64"/>
  <c r="AE2348" i="64"/>
  <c r="AE2340" i="64"/>
  <c r="AE2349" i="64"/>
  <c r="AG2345" i="64" a="1"/>
  <c r="AG2345" i="64" s="1"/>
  <c r="AG2344" i="64" a="1"/>
  <c r="AG2344" i="64" s="1"/>
  <c r="AG2336" i="64" a="1"/>
  <c r="AG2336" i="64" s="1"/>
  <c r="AG2335" i="64" a="1"/>
  <c r="AG2335" i="64" s="1"/>
  <c r="AF2332" i="64"/>
  <c r="AF2331" i="64"/>
  <c r="AG2326" i="64" a="1"/>
  <c r="AG2326" i="64" s="1"/>
  <c r="AG2327" i="64" a="1"/>
  <c r="AG2327" i="64" s="1"/>
  <c r="AF2860" i="64"/>
  <c r="AG2859" i="64" a="1"/>
  <c r="AG2859" i="64" s="1"/>
  <c r="AG857" i="64" a="1"/>
  <c r="AG857" i="64" s="1"/>
  <c r="AH2608" i="64"/>
  <c r="AH2609" i="64" s="1"/>
  <c r="AF2084" i="64"/>
  <c r="AF1733" i="64"/>
  <c r="AF2247" i="64"/>
  <c r="AF1350" i="64"/>
  <c r="AF883" i="64"/>
  <c r="AF859" i="64"/>
  <c r="AE75" i="64"/>
  <c r="AG852" i="64" a="1"/>
  <c r="AG852" i="64" s="1"/>
  <c r="AG88" i="64" a="1"/>
  <c r="AG88" i="64" s="1"/>
  <c r="AG577" i="64" a="1"/>
  <c r="AG577" i="64" s="1"/>
  <c r="AG68" i="64" a="1"/>
  <c r="AG68" i="64" s="1"/>
  <c r="AG72" i="64" a="1"/>
  <c r="AG72" i="64" s="1"/>
  <c r="AG73" i="64" a="1"/>
  <c r="AG73" i="64" s="1"/>
  <c r="AF69" i="64"/>
  <c r="AG66" i="64" a="1"/>
  <c r="AG66" i="64" s="1"/>
  <c r="AG67" i="64" a="1"/>
  <c r="AG67" i="64" s="1"/>
  <c r="AG882" i="64" a="1"/>
  <c r="AG882" i="64" s="1"/>
  <c r="AG3069" i="64" a="1"/>
  <c r="AG3069" i="64" s="1"/>
  <c r="AG3146" i="64" a="1"/>
  <c r="AG3146" i="64" s="1"/>
  <c r="AG3120" i="64" a="1"/>
  <c r="AG3120" i="64" s="1"/>
  <c r="AG3095" i="64" a="1"/>
  <c r="AG3095" i="64" s="1"/>
  <c r="AG2223" i="64" a="1"/>
  <c r="AG2223" i="64" s="1"/>
  <c r="AG2224" i="64" s="1"/>
  <c r="AF106" i="64"/>
  <c r="AG102" i="64" a="1"/>
  <c r="AG102" i="64" s="1"/>
  <c r="AG103" i="64" a="1"/>
  <c r="AG103" i="64" s="1"/>
  <c r="AG104" i="64" a="1"/>
  <c r="AG104" i="64" s="1"/>
  <c r="AG105" i="64" a="1"/>
  <c r="AG105" i="64" s="1"/>
  <c r="AG2165" i="64" a="1"/>
  <c r="AG2165" i="64" s="1"/>
  <c r="AG2166" i="64" s="1"/>
  <c r="AG554" i="64" a="1"/>
  <c r="AG554" i="64" s="1"/>
  <c r="AG3196" i="64" a="1"/>
  <c r="AG3196" i="64" s="1"/>
  <c r="AG2085" i="64" a="1"/>
  <c r="AG2085" i="64" s="1"/>
  <c r="AG2503" i="64" a="1"/>
  <c r="AG2503" i="64" s="1"/>
  <c r="AG2511" i="64" s="1"/>
  <c r="AG2246" i="64" a="1"/>
  <c r="AG2246" i="64" s="1"/>
  <c r="AG2248" i="64" a="1"/>
  <c r="AG2248" i="64" s="1"/>
  <c r="AG2254" i="64" a="1"/>
  <c r="AG2254" i="64" s="1"/>
  <c r="AG1732" i="64" a="1"/>
  <c r="AG1732" i="64" s="1"/>
  <c r="AG1349" i="64" a="1"/>
  <c r="AG1349" i="64" s="1"/>
  <c r="AH2914" i="64" a="1"/>
  <c r="BW1056" i="64" a="1"/>
  <c r="AG2332" i="64" a="1"/>
  <c r="AG2247" i="64" a="1"/>
  <c r="AG982" i="64" a="1"/>
  <c r="BW2378" i="64" a="1"/>
  <c r="AG2818" i="64" a="1"/>
  <c r="BX1487" i="64"/>
  <c r="AA1654" i="64" a="1"/>
  <c r="AH2880" i="64" a="1"/>
  <c r="BW1016" i="64" a="1"/>
  <c r="BW1156" i="64" a="1"/>
  <c r="BW1805" i="64" a="1"/>
  <c r="AG555" i="64" a="1"/>
  <c r="AG2796" i="64" a="1"/>
  <c r="AG2331" i="64" a="1"/>
  <c r="BV1375" i="64" a="1"/>
  <c r="BW425" i="64" a="1"/>
  <c r="BX1532" i="64"/>
  <c r="BW2220" i="64" a="1"/>
  <c r="AG602" i="64" a="1"/>
  <c r="BW1373" i="64" a="1"/>
  <c r="AG2860" i="64" a="1"/>
  <c r="Y905" i="64" a="1"/>
  <c r="BW1268" i="64" a="1"/>
  <c r="AG859" i="64" a="1"/>
  <c r="BW1561" i="64" a="1"/>
  <c r="AG579" i="64" a="1"/>
  <c r="BW1200" i="64" a="1"/>
  <c r="AG883" i="64" a="1"/>
  <c r="BX1443" i="64"/>
  <c r="AG1733" i="64" a="1"/>
  <c r="BX1465" i="64"/>
  <c r="BW1398" i="64"/>
  <c r="BU1376" i="64" a="1"/>
  <c r="AG1350" i="64" a="1"/>
  <c r="BX1420" i="64"/>
  <c r="AG2084" i="64" a="1"/>
  <c r="BX1509" i="64"/>
  <c r="BX2840" i="64" l="1"/>
  <c r="BY2838" i="64" a="1"/>
  <c r="BY2838" i="64" s="1"/>
  <c r="BY2839" i="64" a="1"/>
  <c r="BY2839" i="64" s="1"/>
  <c r="BY52" i="64" a="1"/>
  <c r="BY52" i="64" s="1"/>
  <c r="BY50" i="64" s="1" a="1"/>
  <c r="BY50" i="64" s="1"/>
  <c r="BY53" i="64" a="1"/>
  <c r="BY53" i="64" s="1"/>
  <c r="BY51" i="64" a="1"/>
  <c r="BY51" i="64" s="1"/>
  <c r="BY3310" i="64" a="1"/>
  <c r="BY3310" i="64" s="1"/>
  <c r="BY3289" i="64" a="1"/>
  <c r="BY3289" i="64" s="1"/>
  <c r="AV20" i="861"/>
  <c r="BY1441" i="64" a="1"/>
  <c r="BY1441" i="64" s="1"/>
  <c r="BY1442" i="64" a="1"/>
  <c r="BY1442" i="64" s="1"/>
  <c r="BY1530" i="64" a="1"/>
  <c r="BY1530" i="64" s="1"/>
  <c r="BY1531" i="64" a="1"/>
  <c r="BY1531" i="64" s="1"/>
  <c r="BY1486" i="64" a="1"/>
  <c r="BY1486" i="64" s="1"/>
  <c r="BY1508" i="64" a="1"/>
  <c r="BY1508" i="64" s="1"/>
  <c r="BY1419" i="64" a="1"/>
  <c r="BY1419" i="64" s="1"/>
  <c r="BY1464" i="64" a="1"/>
  <c r="BY1464" i="64" s="1"/>
  <c r="BX20" i="864"/>
  <c r="BX89" i="861" s="1"/>
  <c r="BX90" i="861" s="1"/>
  <c r="BY669" i="64" a="1"/>
  <c r="BY669" i="64" s="1"/>
  <c r="BY663" i="64" a="1"/>
  <c r="BY663" i="64" s="1"/>
  <c r="BY664" i="64" s="1"/>
  <c r="BY673" i="64" a="1"/>
  <c r="BY673" i="64" s="1"/>
  <c r="BM670" i="64"/>
  <c r="BM674" i="64" s="1"/>
  <c r="BM666" i="64"/>
  <c r="BN661" i="64"/>
  <c r="BN665" i="64" s="1"/>
  <c r="BX21" i="863"/>
  <c r="AA1654" i="64"/>
  <c r="BX33" i="863"/>
  <c r="BX17" i="863" s="1"/>
  <c r="BX29" i="861" s="1"/>
  <c r="BX44" i="863"/>
  <c r="AG555" i="64"/>
  <c r="BY4" i="64"/>
  <c r="BZ3" i="64"/>
  <c r="CA2" i="64"/>
  <c r="BZ7" i="64"/>
  <c r="BZ1" i="64"/>
  <c r="BN477" i="64"/>
  <c r="BM478" i="64"/>
  <c r="BM480" i="64"/>
  <c r="BJ529" i="64"/>
  <c r="BK528" i="64"/>
  <c r="BJ531" i="64"/>
  <c r="BY360" i="64"/>
  <c r="CA2" i="864"/>
  <c r="BY4" i="863"/>
  <c r="BY4" i="864"/>
  <c r="BZ7" i="864"/>
  <c r="BZ7" i="863"/>
  <c r="BZ3" i="864"/>
  <c r="BZ3" i="863"/>
  <c r="BZ1" i="864"/>
  <c r="BZ1" i="863"/>
  <c r="U800" i="64"/>
  <c r="U796" i="64"/>
  <c r="CA3" i="861"/>
  <c r="BZ4" i="861"/>
  <c r="Y905" i="64"/>
  <c r="AG222" i="64" a="1"/>
  <c r="AG222" i="64" s="1"/>
  <c r="Z904" i="64" a="1"/>
  <c r="Z904" i="64" s="1"/>
  <c r="X427" i="64"/>
  <c r="Y423" i="64" s="1"/>
  <c r="X429" i="64"/>
  <c r="V787" i="64"/>
  <c r="V795" i="64"/>
  <c r="X1563" i="64"/>
  <c r="Y1559" i="64" s="1"/>
  <c r="X1565" i="64"/>
  <c r="X1656" i="64"/>
  <c r="BT82" i="861"/>
  <c r="BU82" i="861"/>
  <c r="BW1966" i="64"/>
  <c r="BW1975" i="64" s="1"/>
  <c r="BW1978" i="64" s="1"/>
  <c r="BT57" i="861"/>
  <c r="BV1978" i="64"/>
  <c r="BX1974" i="64" a="1"/>
  <c r="BX1974" i="64" s="1"/>
  <c r="BX1973" i="64" a="1"/>
  <c r="BX1973" i="64" s="1"/>
  <c r="BQ1982" i="64"/>
  <c r="BW1373" i="64"/>
  <c r="BW1805" i="64"/>
  <c r="BW1807" i="64" s="1"/>
  <c r="BX1806" i="64" a="1"/>
  <c r="BX1806" i="64" s="1"/>
  <c r="BX1804" i="64" a="1"/>
  <c r="BX1804" i="64" s="1"/>
  <c r="BX376" i="64" a="1"/>
  <c r="BX376" i="64" s="1"/>
  <c r="BX374" i="64" a="1"/>
  <c r="BX374" i="64" s="1"/>
  <c r="BW375" i="64"/>
  <c r="BW377" i="64" s="1"/>
  <c r="BX449" i="64" a="1"/>
  <c r="BX449" i="64" s="1"/>
  <c r="BX373" i="64" a="1"/>
  <c r="BX373" i="64" s="1"/>
  <c r="BX500" i="64" a="1"/>
  <c r="BX500" i="64" s="1"/>
  <c r="BW425" i="64"/>
  <c r="BW1561" i="64"/>
  <c r="BW1562" i="64" s="1"/>
  <c r="BX1560" i="64" a="1"/>
  <c r="BX1560" i="64" s="1"/>
  <c r="BX424" i="64" a="1"/>
  <c r="BX424" i="64" s="1"/>
  <c r="BW1268" i="64"/>
  <c r="BW1200" i="64"/>
  <c r="BX1199" i="64" a="1"/>
  <c r="BX1199" i="64" s="1"/>
  <c r="BX1267" i="64" a="1"/>
  <c r="BX1267" i="64" s="1"/>
  <c r="BV1275" i="64"/>
  <c r="BV1269" i="64"/>
  <c r="BV1276" i="64" s="1"/>
  <c r="BW2378" i="64"/>
  <c r="BW2387" i="64" s="1"/>
  <c r="BW2388" i="64" s="1" a="1"/>
  <c r="BW2388" i="64" s="1"/>
  <c r="BX2379" i="64" a="1"/>
  <c r="BX2379" i="64" s="1"/>
  <c r="CJ2409" i="64"/>
  <c r="CJ2411" i="64" s="1"/>
  <c r="BW1156" i="64"/>
  <c r="BW2220" i="64"/>
  <c r="BW2222" i="64" s="1"/>
  <c r="BU1171" i="64" a="1"/>
  <c r="BU1171" i="64" s="1"/>
  <c r="BX2219" i="64" a="1"/>
  <c r="BX2219" i="64" s="1"/>
  <c r="BX1157" i="64" a="1"/>
  <c r="BX1157" i="64" s="1"/>
  <c r="BV1170" i="64"/>
  <c r="BV1165" i="64"/>
  <c r="BX1327" i="64" a="1"/>
  <c r="BX1327" i="64" s="1"/>
  <c r="BX2221" i="64" a="1"/>
  <c r="BX2221" i="64" s="1"/>
  <c r="BW1325" i="64"/>
  <c r="BW1326" i="64" s="1"/>
  <c r="BW1328" i="64" s="1"/>
  <c r="BX1323" i="64" a="1"/>
  <c r="BX1323" i="64" s="1"/>
  <c r="BX1324" i="64" a="1"/>
  <c r="BX1324" i="64" s="1"/>
  <c r="BX793" i="64" a="1"/>
  <c r="BX793" i="64" s="1"/>
  <c r="BX782" i="64" a="1"/>
  <c r="BX782" i="64" s="1"/>
  <c r="BX799" i="64" a="1"/>
  <c r="BX799" i="64" s="1"/>
  <c r="BX785" i="64" a="1"/>
  <c r="BX785" i="64" s="1"/>
  <c r="BR2433" i="64"/>
  <c r="BX124" i="64" a="1"/>
  <c r="BX124" i="64" s="1"/>
  <c r="BX1639" i="64" a="1"/>
  <c r="BX1639" i="64" s="1"/>
  <c r="BW154" i="64"/>
  <c r="BW139" i="64"/>
  <c r="BV140" i="64"/>
  <c r="BW153" i="64"/>
  <c r="BW150" i="64"/>
  <c r="BW151" i="64"/>
  <c r="BW152" i="64"/>
  <c r="BR158" i="64"/>
  <c r="BW136" i="64"/>
  <c r="BW137" i="64"/>
  <c r="BW138" i="64"/>
  <c r="BW135" i="64"/>
  <c r="BS157" i="64"/>
  <c r="BS158" i="64" s="1"/>
  <c r="BX143" i="64" a="1"/>
  <c r="BX143" i="64" s="1"/>
  <c r="BX145" i="64" a="1"/>
  <c r="BX145" i="64" s="1"/>
  <c r="BX144" i="64" a="1"/>
  <c r="BX144" i="64" s="1"/>
  <c r="BX146" i="64" a="1"/>
  <c r="BX146" i="64" s="1"/>
  <c r="BX131" i="64" a="1"/>
  <c r="BX131" i="64" s="1"/>
  <c r="BX147" i="64" a="1"/>
  <c r="BX147" i="64" s="1"/>
  <c r="BX130" i="64" a="1"/>
  <c r="BX130" i="64" s="1"/>
  <c r="BX129" i="64" a="1"/>
  <c r="BX129" i="64" s="1"/>
  <c r="BX128" i="64" a="1"/>
  <c r="BX128" i="64" s="1"/>
  <c r="BX132" i="64" a="1"/>
  <c r="BX132" i="64" s="1"/>
  <c r="BT155" i="64"/>
  <c r="BT157" i="64" s="1"/>
  <c r="BT158" i="64" s="1"/>
  <c r="BX359" i="64" a="1"/>
  <c r="BX359" i="64" s="1"/>
  <c r="BX123" i="64" a="1"/>
  <c r="BX123" i="64" s="1"/>
  <c r="BX122" i="64" a="1"/>
  <c r="BX122" i="64" s="1"/>
  <c r="BX121" i="64" a="1"/>
  <c r="BX121" i="64" s="1"/>
  <c r="BX120" i="64" a="1"/>
  <c r="BX120" i="64" s="1"/>
  <c r="BW125" i="64"/>
  <c r="BX1397" i="64" a="1"/>
  <c r="BX1397" i="64" s="1"/>
  <c r="X2512" i="64" a="1"/>
  <c r="X2512" i="64" s="1"/>
  <c r="BW1091" i="64"/>
  <c r="BW1121" i="64" s="1"/>
  <c r="BU1126" i="64"/>
  <c r="BW1120" i="64"/>
  <c r="BW1122" i="64"/>
  <c r="BW1119" i="64"/>
  <c r="BV1124" i="64"/>
  <c r="BW1123" i="64"/>
  <c r="BX1116" i="64" a="1"/>
  <c r="BX1116" i="64" s="1"/>
  <c r="BX1112" i="64" a="1"/>
  <c r="BX1112" i="64" s="1"/>
  <c r="BX1113" i="64" a="1"/>
  <c r="BX1113" i="64" s="1"/>
  <c r="BX1114" i="64" a="1"/>
  <c r="BX1114" i="64" s="1"/>
  <c r="BX1115" i="64" a="1"/>
  <c r="BX1115" i="64" s="1"/>
  <c r="BW1104" i="64"/>
  <c r="BV1109" i="64"/>
  <c r="BW1107" i="64"/>
  <c r="BW1105" i="64"/>
  <c r="BX1084" i="64" a="1"/>
  <c r="BX1084" i="64" s="1"/>
  <c r="BX1092" i="64" s="1"/>
  <c r="BX1085" i="64" a="1"/>
  <c r="BX1085" i="64" s="1"/>
  <c r="BX1093" i="64" s="1"/>
  <c r="BX1099" i="64" a="1"/>
  <c r="BX1099" i="64" s="1"/>
  <c r="BX1100" i="64" a="1"/>
  <c r="BX1100" i="64" s="1"/>
  <c r="BX1101" i="64" a="1"/>
  <c r="BX1101" i="64" s="1"/>
  <c r="BX1083" i="64" a="1"/>
  <c r="BX1083" i="64" s="1"/>
  <c r="BX1091" i="64" s="1"/>
  <c r="BX1097" i="64" a="1"/>
  <c r="BX1097" i="64" s="1"/>
  <c r="BX1081" i="64" a="1"/>
  <c r="BX1081" i="64" s="1"/>
  <c r="BX1082" i="64" a="1"/>
  <c r="BX1082" i="64" s="1"/>
  <c r="BX1098" i="64" a="1"/>
  <c r="BX1098" i="64" s="1"/>
  <c r="BW1108" i="64"/>
  <c r="BX221" i="64" a="1"/>
  <c r="BX221" i="64" s="1"/>
  <c r="BW1056" i="64"/>
  <c r="BW1058" i="64" s="1"/>
  <c r="BU1376" i="64"/>
  <c r="BV1375" i="64"/>
  <c r="BX344" i="64" a="1"/>
  <c r="BX344" i="64" s="1"/>
  <c r="BX1372" i="64" a="1"/>
  <c r="BX1372" i="64" s="1"/>
  <c r="BX325" i="64" a="1"/>
  <c r="BX325" i="64" s="1"/>
  <c r="BX1057" i="64" a="1"/>
  <c r="BX1057" i="64" s="1"/>
  <c r="BX1023" i="64" a="1"/>
  <c r="BX1023" i="64" s="1"/>
  <c r="BX312" i="64" a="1"/>
  <c r="BX312" i="64" s="1"/>
  <c r="BV1020" i="64"/>
  <c r="BW1016" i="64"/>
  <c r="BW1024" i="64" s="1"/>
  <c r="BX1019" i="64" a="1"/>
  <c r="BX1019" i="64" s="1"/>
  <c r="BX1015" i="64" a="1"/>
  <c r="BX1015" i="64" s="1"/>
  <c r="BY272" i="64"/>
  <c r="BY43" i="863" a="1"/>
  <c r="BY43" i="863" s="1"/>
  <c r="BY42" i="863" a="1"/>
  <c r="BY42" i="863" s="1"/>
  <c r="BY41" i="863" a="1"/>
  <c r="BY41" i="863" s="1"/>
  <c r="BY40" i="863" a="1"/>
  <c r="BY40" i="863" s="1"/>
  <c r="BY39" i="863" a="1"/>
  <c r="BY39" i="863" s="1"/>
  <c r="BY32" i="863"/>
  <c r="BY29" i="863"/>
  <c r="BZ2" i="863"/>
  <c r="BZ31" i="863" s="1"/>
  <c r="BY30" i="863"/>
  <c r="BX51" i="863" a="1"/>
  <c r="BX51" i="863" s="1"/>
  <c r="BX53" i="863" a="1"/>
  <c r="BX53" i="863" s="1"/>
  <c r="BX49" i="863" a="1"/>
  <c r="BX49" i="863" s="1"/>
  <c r="BX34" i="863"/>
  <c r="BY18" i="864"/>
  <c r="BY17" i="864"/>
  <c r="BY16" i="864"/>
  <c r="BZ19" i="864"/>
  <c r="CB2" i="861"/>
  <c r="CA1" i="861"/>
  <c r="CA7" i="861"/>
  <c r="AH276" i="64"/>
  <c r="AI291" i="64"/>
  <c r="AI290" i="64"/>
  <c r="AI273" i="64"/>
  <c r="AI274" i="64"/>
  <c r="AI292" i="64"/>
  <c r="AI275" i="64"/>
  <c r="AI293" i="64"/>
  <c r="AH294" i="64"/>
  <c r="BL3" i="860"/>
  <c r="BL4" i="860" s="1"/>
  <c r="BM2" i="860"/>
  <c r="BL1" i="860"/>
  <c r="BL7" i="860"/>
  <c r="AG982" i="64"/>
  <c r="AG992" i="64" s="1"/>
  <c r="AF2722" i="64"/>
  <c r="AH986" i="64" a="1"/>
  <c r="AH986" i="64" s="1"/>
  <c r="AH981" i="64" a="1"/>
  <c r="AH981" i="64" s="1"/>
  <c r="AG602" i="64"/>
  <c r="AG2714" i="64"/>
  <c r="AH2705" i="64" a="1"/>
  <c r="AH2705" i="64" s="1"/>
  <c r="AH2706" i="64" a="1"/>
  <c r="AH2706" i="64" s="1"/>
  <c r="AH2707" i="64" a="1"/>
  <c r="AH2707" i="64" s="1"/>
  <c r="AH2708" i="64" a="1"/>
  <c r="AH2708" i="64" s="1"/>
  <c r="AH2709" i="64" a="1"/>
  <c r="AH2709" i="64" s="1"/>
  <c r="AH2711" i="64" a="1"/>
  <c r="AH2711" i="64" s="1"/>
  <c r="AH2710" i="64" a="1"/>
  <c r="AH2710" i="64" s="1"/>
  <c r="AH2712" i="64" a="1"/>
  <c r="AH2712" i="64" s="1"/>
  <c r="AH2713" i="64" a="1"/>
  <c r="AH2713" i="64" s="1"/>
  <c r="AH600" i="64" a="1"/>
  <c r="AH600" i="64" s="1"/>
  <c r="AH578" i="64" a="1"/>
  <c r="AH578" i="64" s="1"/>
  <c r="AH601" i="64" a="1"/>
  <c r="AH601" i="64" s="1"/>
  <c r="AG579" i="64"/>
  <c r="AH2880" i="64"/>
  <c r="AH2914" i="64"/>
  <c r="AG2818" i="64"/>
  <c r="AG2796" i="64"/>
  <c r="AH3172" i="64" a="1"/>
  <c r="AH3172" i="64" s="1"/>
  <c r="AH2797" i="64" a="1"/>
  <c r="AH2797" i="64" s="1"/>
  <c r="AH2817" i="64" a="1"/>
  <c r="AH2817" i="64" s="1"/>
  <c r="BQ2476" i="64"/>
  <c r="BR2474" i="64"/>
  <c r="BR2453" i="64"/>
  <c r="BR2455" i="64" s="1"/>
  <c r="AD2350" i="64"/>
  <c r="AD2352" i="64" s="1"/>
  <c r="AD2353" i="64" s="1"/>
  <c r="AE2341" i="64"/>
  <c r="AE2350" i="64"/>
  <c r="AF2340" i="64"/>
  <c r="AF2349" i="64"/>
  <c r="AF2339" i="64"/>
  <c r="AF2348" i="64"/>
  <c r="AH2345" i="64" a="1"/>
  <c r="AH2345" i="64" s="1"/>
  <c r="AH2344" i="64" a="1"/>
  <c r="AH2344" i="64" s="1"/>
  <c r="AH2336" i="64" a="1"/>
  <c r="AH2336" i="64" s="1"/>
  <c r="AH2335" i="64" a="1"/>
  <c r="AH2335" i="64" s="1"/>
  <c r="AG2332" i="64"/>
  <c r="AG2331" i="64"/>
  <c r="AH2326" i="64" a="1"/>
  <c r="AH2326" i="64" s="1"/>
  <c r="AH2327" i="64" a="1"/>
  <c r="AH2327" i="64" s="1"/>
  <c r="AG2860" i="64"/>
  <c r="AH2859" i="64" a="1"/>
  <c r="AH2859" i="64" s="1"/>
  <c r="AH857" i="64" a="1"/>
  <c r="AH857" i="64" s="1"/>
  <c r="AI2608" i="64"/>
  <c r="AI2609" i="64" s="1"/>
  <c r="AG1733" i="64"/>
  <c r="AG2084" i="64"/>
  <c r="AG2247" i="64"/>
  <c r="AG1350" i="64"/>
  <c r="AG883" i="64"/>
  <c r="AG859" i="64"/>
  <c r="AF75" i="64"/>
  <c r="AH852" i="64" a="1"/>
  <c r="AH852" i="64" s="1"/>
  <c r="AH88" i="64" a="1"/>
  <c r="AH88" i="64" s="1"/>
  <c r="AH577" i="64" a="1"/>
  <c r="AH577" i="64" s="1"/>
  <c r="AH68" i="64" a="1"/>
  <c r="AH68" i="64" s="1"/>
  <c r="AH72" i="64" a="1"/>
  <c r="AH72" i="64" s="1"/>
  <c r="AH73" i="64" a="1"/>
  <c r="AH73" i="64" s="1"/>
  <c r="AG69" i="64"/>
  <c r="AH66" i="64" a="1"/>
  <c r="AH66" i="64" s="1"/>
  <c r="AH67" i="64" a="1"/>
  <c r="AH67" i="64" s="1"/>
  <c r="AH882" i="64" a="1"/>
  <c r="AH882" i="64" s="1"/>
  <c r="AH3069" i="64" a="1"/>
  <c r="AH3069" i="64" s="1"/>
  <c r="AH3095" i="64" a="1"/>
  <c r="AH3095" i="64" s="1"/>
  <c r="AH3146" i="64" a="1"/>
  <c r="AH3146" i="64" s="1"/>
  <c r="AH3120" i="64" a="1"/>
  <c r="AH3120" i="64" s="1"/>
  <c r="AH2223" i="64" a="1"/>
  <c r="AH2223" i="64" s="1"/>
  <c r="AH2224" i="64" s="1"/>
  <c r="AH103" i="64" a="1"/>
  <c r="AH103" i="64" s="1"/>
  <c r="AH104" i="64" a="1"/>
  <c r="AH104" i="64" s="1"/>
  <c r="AH105" i="64" a="1"/>
  <c r="AH105" i="64" s="1"/>
  <c r="AH102" i="64" a="1"/>
  <c r="AH102" i="64" s="1"/>
  <c r="AG106" i="64"/>
  <c r="AH2165" i="64" a="1"/>
  <c r="AH2165" i="64" s="1"/>
  <c r="AH2166" i="64" s="1"/>
  <c r="AH554" i="64" a="1"/>
  <c r="AH554" i="64" s="1"/>
  <c r="AH3196" i="64" a="1"/>
  <c r="AH3196" i="64" s="1"/>
  <c r="AH2085" i="64" a="1"/>
  <c r="AH2085" i="64" s="1"/>
  <c r="AH2503" i="64" a="1"/>
  <c r="AH2503" i="64" s="1"/>
  <c r="AH2511" i="64" s="1"/>
  <c r="AH2246" i="64" a="1"/>
  <c r="AH2246" i="64" s="1"/>
  <c r="AH2254" i="64" a="1"/>
  <c r="AH2254" i="64" s="1"/>
  <c r="AH2248" i="64" a="1"/>
  <c r="AH2248" i="64" s="1"/>
  <c r="AH1732" i="64" a="1"/>
  <c r="AH1732" i="64" s="1"/>
  <c r="AH1349" i="64" a="1"/>
  <c r="AH1349" i="64" s="1"/>
  <c r="AH2247" i="64" a="1"/>
  <c r="AH2818" i="64" a="1"/>
  <c r="AH2860" i="64" a="1"/>
  <c r="AI2914" i="64" a="1"/>
  <c r="AH2796" i="64" a="1"/>
  <c r="BX1156" i="64" a="1"/>
  <c r="BX1268" i="64" a="1"/>
  <c r="AH859" i="64" a="1"/>
  <c r="AI2880" i="64" a="1"/>
  <c r="AH883" i="64" a="1"/>
  <c r="BX425" i="64" a="1"/>
  <c r="BY1532" i="64"/>
  <c r="AH555" i="64" a="1"/>
  <c r="AH2332" i="64" a="1"/>
  <c r="AH579" i="64" a="1"/>
  <c r="AB1654" i="64" a="1"/>
  <c r="AH1733" i="64" a="1"/>
  <c r="AH982" i="64" a="1"/>
  <c r="Z905" i="64" a="1"/>
  <c r="BX1398" i="64"/>
  <c r="AH602" i="64" a="1"/>
  <c r="AH1350" i="64" a="1"/>
  <c r="BY1443" i="64"/>
  <c r="AH2331" i="64" a="1"/>
  <c r="BW1375" i="64" a="1"/>
  <c r="BX1016" i="64" a="1"/>
  <c r="BX1056" i="64" a="1"/>
  <c r="BX2220" i="64" a="1"/>
  <c r="BX1805" i="64" a="1"/>
  <c r="BY1465" i="64"/>
  <c r="BX2378" i="64" a="1"/>
  <c r="BX1373" i="64" a="1"/>
  <c r="BY1487" i="64"/>
  <c r="BX1200" i="64" a="1"/>
  <c r="BY1420" i="64"/>
  <c r="BV1376" i="64" a="1"/>
  <c r="BX1561" i="64" a="1"/>
  <c r="AH2084" i="64" a="1"/>
  <c r="BY1509" i="64"/>
  <c r="BY2840" i="64" l="1"/>
  <c r="BZ2838" i="64" a="1"/>
  <c r="BZ2838" i="64" s="1"/>
  <c r="BZ2839" i="64" a="1"/>
  <c r="BZ2839" i="64" s="1"/>
  <c r="BZ52" i="64" a="1"/>
  <c r="BZ52" i="64" s="1"/>
  <c r="BZ50" i="64" s="1" a="1"/>
  <c r="BZ50" i="64" s="1"/>
  <c r="BZ51" i="64" a="1"/>
  <c r="BZ51" i="64" s="1"/>
  <c r="BZ53" i="64" a="1"/>
  <c r="BZ53" i="64" s="1"/>
  <c r="BZ3310" i="64" a="1"/>
  <c r="BZ3310" i="64" s="1"/>
  <c r="BZ3289" i="64" a="1"/>
  <c r="BZ3289" i="64" s="1"/>
  <c r="BZ1441" i="64" a="1"/>
  <c r="BZ1441" i="64" s="1"/>
  <c r="BZ1442" i="64" a="1"/>
  <c r="BZ1442" i="64" s="1"/>
  <c r="BZ1530" i="64" a="1"/>
  <c r="BZ1530" i="64" s="1"/>
  <c r="BZ1531" i="64" a="1"/>
  <c r="BZ1531" i="64" s="1"/>
  <c r="BZ1486" i="64" a="1"/>
  <c r="BZ1486" i="64" s="1"/>
  <c r="BZ1508" i="64" a="1"/>
  <c r="BZ1508" i="64" s="1"/>
  <c r="BZ1419" i="64" a="1"/>
  <c r="BZ1419" i="64" s="1"/>
  <c r="BZ1464" i="64" a="1"/>
  <c r="BZ1464" i="64" s="1"/>
  <c r="BY20" i="864"/>
  <c r="BY89" i="861" s="1"/>
  <c r="BY90" i="861" s="1"/>
  <c r="BN670" i="64"/>
  <c r="BN674" i="64" s="1"/>
  <c r="BN666" i="64"/>
  <c r="BO661" i="64"/>
  <c r="BO665" i="64" s="1"/>
  <c r="BZ673" i="64" a="1"/>
  <c r="BZ673" i="64" s="1"/>
  <c r="BZ669" i="64" a="1"/>
  <c r="BZ669" i="64" s="1"/>
  <c r="BZ663" i="64" a="1"/>
  <c r="BZ663" i="64" s="1"/>
  <c r="BZ664" i="64" s="1"/>
  <c r="BY21" i="863"/>
  <c r="AB1654" i="64"/>
  <c r="BY33" i="863"/>
  <c r="BY17" i="863" s="1"/>
  <c r="BY29" i="861" s="1"/>
  <c r="BY44" i="863"/>
  <c r="AH555" i="64"/>
  <c r="BZ4" i="64"/>
  <c r="CA3" i="64"/>
  <c r="CA7" i="64"/>
  <c r="CA1" i="64"/>
  <c r="CB2" i="64"/>
  <c r="BL528" i="64"/>
  <c r="BK529" i="64"/>
  <c r="BK531" i="64"/>
  <c r="BN478" i="64"/>
  <c r="BO477" i="64"/>
  <c r="BN480" i="64"/>
  <c r="BZ360" i="64"/>
  <c r="CB2" i="864"/>
  <c r="BZ4" i="863"/>
  <c r="BZ4" i="864"/>
  <c r="CA7" i="864"/>
  <c r="CA7" i="863"/>
  <c r="CA3" i="863"/>
  <c r="CA3" i="864"/>
  <c r="CA1" i="864"/>
  <c r="CA1" i="863"/>
  <c r="CB3" i="861"/>
  <c r="CA4" i="861"/>
  <c r="Z905" i="64"/>
  <c r="W791" i="64"/>
  <c r="V796" i="64"/>
  <c r="V800" i="64"/>
  <c r="AA904" i="64" a="1"/>
  <c r="AA904" i="64" s="1"/>
  <c r="W780" i="64"/>
  <c r="W783" i="64" s="1"/>
  <c r="V788" i="64"/>
  <c r="AH222" i="64" a="1"/>
  <c r="AH222" i="64" s="1"/>
  <c r="Y1563" i="64"/>
  <c r="Z1559" i="64" s="1"/>
  <c r="Y1565" i="64"/>
  <c r="Y429" i="64"/>
  <c r="Y427" i="64"/>
  <c r="Z423" i="64" s="1"/>
  <c r="Y1656" i="64"/>
  <c r="BX1966" i="64"/>
  <c r="BX1975" i="64" s="1"/>
  <c r="BX1978" i="64" s="1"/>
  <c r="BV42" i="861"/>
  <c r="BY1974" i="64" a="1"/>
  <c r="BY1974" i="64" s="1"/>
  <c r="BY1973" i="64" a="1"/>
  <c r="BY1973" i="64" s="1"/>
  <c r="BR1982" i="64"/>
  <c r="BX1373" i="64"/>
  <c r="BX1805" i="64"/>
  <c r="BX1807" i="64" s="1"/>
  <c r="BY1806" i="64" a="1"/>
  <c r="BY1806" i="64" s="1"/>
  <c r="BY1804" i="64" a="1"/>
  <c r="BY1804" i="64" s="1"/>
  <c r="BY376" i="64" a="1"/>
  <c r="BY376" i="64" s="1"/>
  <c r="BY374" i="64" a="1"/>
  <c r="BY374" i="64" s="1"/>
  <c r="BX375" i="64"/>
  <c r="BX377" i="64" s="1"/>
  <c r="BY449" i="64" a="1"/>
  <c r="BY449" i="64" s="1"/>
  <c r="BY373" i="64" a="1"/>
  <c r="BY373" i="64" s="1"/>
  <c r="BY500" i="64" a="1"/>
  <c r="BY500" i="64" s="1"/>
  <c r="BX425" i="64"/>
  <c r="BX1561" i="64"/>
  <c r="BX1562" i="64" s="1"/>
  <c r="BY1560" i="64" a="1"/>
  <c r="BY1560" i="64" s="1"/>
  <c r="BY424" i="64" a="1"/>
  <c r="BY424" i="64" s="1"/>
  <c r="BX1268" i="64"/>
  <c r="BX1200" i="64"/>
  <c r="BY1199" i="64" a="1"/>
  <c r="BY1199" i="64" s="1"/>
  <c r="BY1267" i="64" a="1"/>
  <c r="BY1267" i="64" s="1"/>
  <c r="BW1275" i="64"/>
  <c r="BW1269" i="64"/>
  <c r="BW1276" i="64" s="1"/>
  <c r="BX2378" i="64"/>
  <c r="BX2387" i="64" s="1"/>
  <c r="BX2388" i="64" s="1" a="1"/>
  <c r="BX2388" i="64" s="1"/>
  <c r="BY2379" i="64" a="1"/>
  <c r="BY2379" i="64" s="1"/>
  <c r="CK2409" i="64"/>
  <c r="BX1156" i="64"/>
  <c r="BX2220" i="64"/>
  <c r="BX2222" i="64" s="1"/>
  <c r="BV1171" i="64" a="1"/>
  <c r="BV1171" i="64" s="1"/>
  <c r="BY2219" i="64" a="1"/>
  <c r="BY2219" i="64" s="1"/>
  <c r="BY1157" i="64" a="1"/>
  <c r="BY1157" i="64" s="1"/>
  <c r="BW1165" i="64"/>
  <c r="BW1170" i="64"/>
  <c r="BY1327" i="64" a="1"/>
  <c r="BY1327" i="64" s="1"/>
  <c r="BY2221" i="64" a="1"/>
  <c r="BY2221" i="64" s="1"/>
  <c r="BX1325" i="64"/>
  <c r="BX1326" i="64" s="1"/>
  <c r="BX1328" i="64" s="1"/>
  <c r="BY1323" i="64" a="1"/>
  <c r="BY1323" i="64" s="1"/>
  <c r="BY1324" i="64" a="1"/>
  <c r="BY1324" i="64" s="1"/>
  <c r="BY793" i="64" a="1"/>
  <c r="BY793" i="64" s="1"/>
  <c r="BY782" i="64" a="1"/>
  <c r="BY782" i="64" s="1"/>
  <c r="BY799" i="64" a="1"/>
  <c r="BY799" i="64" s="1"/>
  <c r="BY785" i="64" a="1"/>
  <c r="BY785" i="64" s="1"/>
  <c r="BS2433" i="64"/>
  <c r="BX139" i="64"/>
  <c r="BX154" i="64"/>
  <c r="BY124" i="64" a="1"/>
  <c r="BY124" i="64" s="1"/>
  <c r="BY1639" i="64" a="1"/>
  <c r="BY1639" i="64" s="1"/>
  <c r="BX151" i="64"/>
  <c r="BX152" i="64"/>
  <c r="BX138" i="64"/>
  <c r="BX153" i="64"/>
  <c r="BX135" i="64"/>
  <c r="BX150" i="64"/>
  <c r="BX136" i="64"/>
  <c r="BX137" i="64"/>
  <c r="BW140" i="64"/>
  <c r="BY144" i="64" a="1"/>
  <c r="BY144" i="64" s="1"/>
  <c r="BY145" i="64" a="1"/>
  <c r="BY145" i="64" s="1"/>
  <c r="BY146" i="64" a="1"/>
  <c r="BY146" i="64" s="1"/>
  <c r="BY131" i="64" a="1"/>
  <c r="BY131" i="64" s="1"/>
  <c r="BY147" i="64" a="1"/>
  <c r="BY147" i="64" s="1"/>
  <c r="BY130" i="64" a="1"/>
  <c r="BY130" i="64" s="1"/>
  <c r="BY129" i="64" a="1"/>
  <c r="BY129" i="64" s="1"/>
  <c r="BY132" i="64" a="1"/>
  <c r="BY132" i="64" s="1"/>
  <c r="BY143" i="64" a="1"/>
  <c r="BY143" i="64" s="1"/>
  <c r="BY128" i="64" a="1"/>
  <c r="BY128" i="64" s="1"/>
  <c r="BU155" i="64"/>
  <c r="BY359" i="64" a="1"/>
  <c r="BY359" i="64" s="1"/>
  <c r="BY123" i="64" a="1"/>
  <c r="BY123" i="64" s="1"/>
  <c r="BY122" i="64" a="1"/>
  <c r="BY122" i="64" s="1"/>
  <c r="BY121" i="64" a="1"/>
  <c r="BY121" i="64" s="1"/>
  <c r="BY120" i="64" a="1"/>
  <c r="BY120" i="64" s="1"/>
  <c r="BX125" i="64"/>
  <c r="BY1397" i="64" a="1"/>
  <c r="BY1397" i="64" s="1"/>
  <c r="BW1106" i="64"/>
  <c r="BW1109" i="64" s="1"/>
  <c r="BX1090" i="64"/>
  <c r="BX1120" i="64" s="1"/>
  <c r="BX1089" i="64"/>
  <c r="BX1119" i="64" s="1"/>
  <c r="BV1126" i="64"/>
  <c r="BV1127" i="64" s="1"/>
  <c r="BU1127" i="64"/>
  <c r="BW1124" i="64"/>
  <c r="BX1121" i="64"/>
  <c r="BX1122" i="64"/>
  <c r="BX1123" i="64"/>
  <c r="BY1113" i="64" a="1"/>
  <c r="BY1113" i="64" s="1"/>
  <c r="BY1112" i="64" a="1"/>
  <c r="BY1112" i="64" s="1"/>
  <c r="BY1114" i="64" a="1"/>
  <c r="BY1114" i="64" s="1"/>
  <c r="BY1115" i="64" a="1"/>
  <c r="BY1115" i="64" s="1"/>
  <c r="BY1116" i="64" a="1"/>
  <c r="BY1116" i="64" s="1"/>
  <c r="BX1106" i="64"/>
  <c r="BY1098" i="64" a="1"/>
  <c r="BY1098" i="64" s="1"/>
  <c r="BY1083" i="64" a="1"/>
  <c r="BY1083" i="64" s="1"/>
  <c r="BY1091" i="64" s="1"/>
  <c r="BY1084" i="64" a="1"/>
  <c r="BY1084" i="64" s="1"/>
  <c r="BY1092" i="64" s="1"/>
  <c r="BY1085" i="64" a="1"/>
  <c r="BY1085" i="64" s="1"/>
  <c r="BY1093" i="64" s="1"/>
  <c r="BY1099" i="64" a="1"/>
  <c r="BY1099" i="64" s="1"/>
  <c r="BY1100" i="64" a="1"/>
  <c r="BY1100" i="64" s="1"/>
  <c r="BY1097" i="64" a="1"/>
  <c r="BY1097" i="64" s="1"/>
  <c r="BY1101" i="64" a="1"/>
  <c r="BY1101" i="64" s="1"/>
  <c r="BY1082" i="64" a="1"/>
  <c r="BY1082" i="64" s="1"/>
  <c r="BY1090" i="64" s="1"/>
  <c r="BY1081" i="64" a="1"/>
  <c r="BY1081" i="64" s="1"/>
  <c r="BY1089" i="64" s="1"/>
  <c r="BX1108" i="64"/>
  <c r="BX1107" i="64"/>
  <c r="BY221" i="64" a="1"/>
  <c r="BY221" i="64" s="1"/>
  <c r="BX1056" i="64"/>
  <c r="BX1058" i="64" s="1"/>
  <c r="BV1376" i="64"/>
  <c r="BW1375" i="64"/>
  <c r="BY344" i="64" a="1"/>
  <c r="BY344" i="64" s="1"/>
  <c r="BY1372" i="64" a="1"/>
  <c r="BY1372" i="64" s="1"/>
  <c r="BY325" i="64" a="1"/>
  <c r="BY325" i="64" s="1"/>
  <c r="BY1057" i="64" a="1"/>
  <c r="BY1057" i="64" s="1"/>
  <c r="BY1023" i="64" a="1"/>
  <c r="BY1023" i="64" s="1"/>
  <c r="BY312" i="64" a="1"/>
  <c r="BY312" i="64" s="1"/>
  <c r="BW1020" i="64"/>
  <c r="BX1016" i="64"/>
  <c r="BX1024" i="64" s="1"/>
  <c r="BY1019" i="64" a="1"/>
  <c r="BY1019" i="64" s="1"/>
  <c r="BY1015" i="64" a="1"/>
  <c r="BY1015" i="64" s="1"/>
  <c r="BZ272" i="64"/>
  <c r="BY53" i="863" a="1"/>
  <c r="BY53" i="863" s="1"/>
  <c r="BY51" i="863" a="1"/>
  <c r="BY51" i="863" s="1"/>
  <c r="BY49" i="863" a="1"/>
  <c r="BY49" i="863" s="1"/>
  <c r="CC2" i="861"/>
  <c r="CB1" i="861"/>
  <c r="CB7" i="861"/>
  <c r="BZ43" i="863" a="1"/>
  <c r="BZ43" i="863" s="1"/>
  <c r="BZ42" i="863" a="1"/>
  <c r="BZ42" i="863" s="1"/>
  <c r="BZ41" i="863" a="1"/>
  <c r="BZ41" i="863" s="1"/>
  <c r="BZ39" i="863" a="1"/>
  <c r="BZ39" i="863" s="1"/>
  <c r="BZ29" i="863"/>
  <c r="BZ40" i="863" a="1"/>
  <c r="BZ40" i="863" s="1"/>
  <c r="BZ32" i="863"/>
  <c r="BZ30" i="863"/>
  <c r="CA2" i="863"/>
  <c r="CA31" i="863" s="1"/>
  <c r="BZ18" i="864"/>
  <c r="BZ17" i="864"/>
  <c r="BZ16" i="864"/>
  <c r="CA19" i="864"/>
  <c r="BY34" i="863"/>
  <c r="AI276" i="64"/>
  <c r="AJ290" i="64"/>
  <c r="AJ291" i="64"/>
  <c r="AJ273" i="64"/>
  <c r="AJ292" i="64"/>
  <c r="AJ274" i="64"/>
  <c r="AJ275" i="64"/>
  <c r="AJ293" i="64"/>
  <c r="AI294" i="64"/>
  <c r="BM1" i="860"/>
  <c r="BM7" i="860"/>
  <c r="BM3" i="860"/>
  <c r="BM4" i="860" s="1"/>
  <c r="BN2" i="860"/>
  <c r="AH982" i="64"/>
  <c r="AH992" i="64" s="1"/>
  <c r="AI986" i="64" a="1"/>
  <c r="AI986" i="64" s="1"/>
  <c r="AI981" i="64" a="1"/>
  <c r="AI981" i="64" s="1"/>
  <c r="AH602" i="64"/>
  <c r="AG2722" i="64"/>
  <c r="AI2705" i="64" a="1"/>
  <c r="AI2705" i="64" s="1"/>
  <c r="AI2706" i="64" a="1"/>
  <c r="AI2706" i="64" s="1"/>
  <c r="AI2707" i="64" a="1"/>
  <c r="AI2707" i="64" s="1"/>
  <c r="AI2708" i="64" a="1"/>
  <c r="AI2708" i="64" s="1"/>
  <c r="AI2709" i="64" a="1"/>
  <c r="AI2709" i="64" s="1"/>
  <c r="AI2710" i="64" a="1"/>
  <c r="AI2710" i="64" s="1"/>
  <c r="AI2712" i="64" a="1"/>
  <c r="AI2712" i="64" s="1"/>
  <c r="AI2713" i="64" a="1"/>
  <c r="AI2713" i="64" s="1"/>
  <c r="AI2711" i="64" a="1"/>
  <c r="AI2711" i="64" s="1"/>
  <c r="AH2714" i="64"/>
  <c r="AI600" i="64" a="1"/>
  <c r="AI600" i="64" s="1"/>
  <c r="AI578" i="64" a="1"/>
  <c r="AI578" i="64" s="1"/>
  <c r="AI601" i="64" a="1"/>
  <c r="AI601" i="64" s="1"/>
  <c r="AH579" i="64"/>
  <c r="AI2880" i="64"/>
  <c r="AI2914" i="64"/>
  <c r="AH2818" i="64"/>
  <c r="AH2796" i="64"/>
  <c r="AI3172" i="64" a="1"/>
  <c r="AI3172" i="64" s="1"/>
  <c r="AI2797" i="64" a="1"/>
  <c r="AI2797" i="64" s="1"/>
  <c r="AI2817" i="64" a="1"/>
  <c r="AI2817" i="64" s="1"/>
  <c r="BR2476" i="64"/>
  <c r="BS2474" i="64"/>
  <c r="BS2453" i="64"/>
  <c r="BS2455" i="64" s="1"/>
  <c r="AE2352" i="64"/>
  <c r="AF2341" i="64"/>
  <c r="AG2339" i="64"/>
  <c r="AG2348" i="64"/>
  <c r="AG2340" i="64"/>
  <c r="AG2349" i="64"/>
  <c r="AI2345" i="64" a="1"/>
  <c r="AI2345" i="64" s="1"/>
  <c r="AI2344" i="64" a="1"/>
  <c r="AI2344" i="64" s="1"/>
  <c r="AI2335" i="64" a="1"/>
  <c r="AI2335" i="64" s="1"/>
  <c r="AI2336" i="64" a="1"/>
  <c r="AI2336" i="64" s="1"/>
  <c r="AH2332" i="64"/>
  <c r="AH2331" i="64"/>
  <c r="AI2326" i="64" a="1"/>
  <c r="AI2326" i="64" s="1"/>
  <c r="AI2327" i="64" a="1"/>
  <c r="AI2327" i="64" s="1"/>
  <c r="AH2860" i="64"/>
  <c r="AI2859" i="64" a="1"/>
  <c r="AI2859" i="64" s="1"/>
  <c r="AI857" i="64" a="1"/>
  <c r="AI857" i="64" s="1"/>
  <c r="AJ2608" i="64"/>
  <c r="AJ2609" i="64" s="1"/>
  <c r="AH2247" i="64"/>
  <c r="AH1733" i="64"/>
  <c r="AH2084" i="64"/>
  <c r="AH1350" i="64"/>
  <c r="AH883" i="64"/>
  <c r="AH859" i="64"/>
  <c r="AG75" i="64"/>
  <c r="AI852" i="64" a="1"/>
  <c r="AI852" i="64" s="1"/>
  <c r="AI88" i="64" a="1"/>
  <c r="AI88" i="64" s="1"/>
  <c r="AI577" i="64" a="1"/>
  <c r="AI577" i="64" s="1"/>
  <c r="AI68" i="64" a="1"/>
  <c r="AI68" i="64" s="1"/>
  <c r="AI72" i="64" a="1"/>
  <c r="AI72" i="64" s="1"/>
  <c r="AI73" i="64" a="1"/>
  <c r="AI73" i="64" s="1"/>
  <c r="AH69" i="64"/>
  <c r="AI67" i="64" a="1"/>
  <c r="AI67" i="64" s="1"/>
  <c r="AI66" i="64" a="1"/>
  <c r="AI66" i="64" s="1"/>
  <c r="AI882" i="64" a="1"/>
  <c r="AI882" i="64" s="1"/>
  <c r="AI3069" i="64" a="1"/>
  <c r="AI3069" i="64" s="1"/>
  <c r="AI3095" i="64" a="1"/>
  <c r="AI3095" i="64" s="1"/>
  <c r="AI3146" i="64" a="1"/>
  <c r="AI3146" i="64" s="1"/>
  <c r="AI3120" i="64" a="1"/>
  <c r="AI3120" i="64" s="1"/>
  <c r="AI2223" i="64" a="1"/>
  <c r="AI2223" i="64" s="1"/>
  <c r="AI2224" i="64" s="1"/>
  <c r="AH106" i="64"/>
  <c r="AI103" i="64" a="1"/>
  <c r="AI103" i="64" s="1"/>
  <c r="AI104" i="64" a="1"/>
  <c r="AI104" i="64" s="1"/>
  <c r="AI105" i="64" a="1"/>
  <c r="AI105" i="64" s="1"/>
  <c r="AI102" i="64" a="1"/>
  <c r="AI102" i="64" s="1"/>
  <c r="AI2165" i="64" a="1"/>
  <c r="AI2165" i="64" s="1"/>
  <c r="AI2166" i="64" s="1"/>
  <c r="AI554" i="64" a="1"/>
  <c r="AI554" i="64" s="1"/>
  <c r="AI3196" i="64" a="1"/>
  <c r="AI3196" i="64" s="1"/>
  <c r="AI2085" i="64" a="1"/>
  <c r="AI2085" i="64" s="1"/>
  <c r="AI2503" i="64" a="1"/>
  <c r="AI2503" i="64" s="1"/>
  <c r="AI2511" i="64" s="1"/>
  <c r="AI2246" i="64" a="1"/>
  <c r="AI2246" i="64" s="1"/>
  <c r="AI2254" i="64" a="1"/>
  <c r="AI2254" i="64" s="1"/>
  <c r="AI2248" i="64" a="1"/>
  <c r="AI2248" i="64" s="1"/>
  <c r="AI1732" i="64" a="1"/>
  <c r="AI1732" i="64" s="1"/>
  <c r="AI1349" i="64" a="1"/>
  <c r="AI1349" i="64" s="1"/>
  <c r="AJ2914" i="64" a="1"/>
  <c r="AI2332" i="64" a="1"/>
  <c r="AJ2880" i="64" a="1"/>
  <c r="AI2247" i="64" a="1"/>
  <c r="BZ1443" i="64"/>
  <c r="BW1376" i="64" a="1"/>
  <c r="BY1805" i="64" a="1"/>
  <c r="AI1733" i="64" a="1"/>
  <c r="BY2378" i="64" a="1"/>
  <c r="AI2084" i="64" a="1"/>
  <c r="BZ1487" i="64"/>
  <c r="AI1350" i="64" a="1"/>
  <c r="AI2796" i="64" a="1"/>
  <c r="AI602" i="64" a="1"/>
  <c r="BY1056" i="64" a="1"/>
  <c r="AI555" i="64" a="1"/>
  <c r="BY1268" i="64" a="1"/>
  <c r="AI883" i="64" a="1"/>
  <c r="AI982" i="64" a="1"/>
  <c r="AI2818" i="64" a="1"/>
  <c r="BZ1420" i="64"/>
  <c r="BY1373" i="64" a="1"/>
  <c r="AI2860" i="64" a="1"/>
  <c r="BZ1532" i="64"/>
  <c r="AI579" i="64" a="1"/>
  <c r="BY1200" i="64" a="1"/>
  <c r="BY1561" i="64" a="1"/>
  <c r="AA905" i="64" a="1"/>
  <c r="BY1398" i="64"/>
  <c r="AC1654" i="64" a="1"/>
  <c r="BY425" i="64" a="1"/>
  <c r="BY1016" i="64" a="1"/>
  <c r="AI859" i="64" a="1"/>
  <c r="BX1375" i="64" a="1"/>
  <c r="BY1156" i="64" a="1"/>
  <c r="AI2331" i="64" a="1"/>
  <c r="BZ1509" i="64"/>
  <c r="BZ1465" i="64"/>
  <c r="BY2220" i="64" a="1"/>
  <c r="BZ2840" i="64" l="1"/>
  <c r="CA2838" i="64" a="1"/>
  <c r="CA2838" i="64" s="1"/>
  <c r="CA2839" i="64" a="1"/>
  <c r="CA2839" i="64" s="1"/>
  <c r="CA52" i="64" a="1"/>
  <c r="CA52" i="64" s="1"/>
  <c r="CA50" i="64" s="1" a="1"/>
  <c r="CA50" i="64" s="1"/>
  <c r="CA53" i="64" a="1"/>
  <c r="CA53" i="64" s="1"/>
  <c r="CA51" i="64" a="1"/>
  <c r="CA51" i="64" s="1"/>
  <c r="CA3310" i="64" a="1"/>
  <c r="CA3310" i="64" s="1"/>
  <c r="CA3289" i="64" a="1"/>
  <c r="CA3289" i="64" s="1"/>
  <c r="AW20" i="861"/>
  <c r="CA1441" i="64" a="1"/>
  <c r="CA1441" i="64" s="1"/>
  <c r="CA1442" i="64" a="1"/>
  <c r="CA1442" i="64" s="1"/>
  <c r="CA1530" i="64" a="1"/>
  <c r="CA1530" i="64" s="1"/>
  <c r="CA1531" i="64" a="1"/>
  <c r="CA1531" i="64" s="1"/>
  <c r="CA1486" i="64" a="1"/>
  <c r="CA1486" i="64" s="1"/>
  <c r="CA1508" i="64" a="1"/>
  <c r="CA1508" i="64" s="1"/>
  <c r="CA1419" i="64" a="1"/>
  <c r="CA1419" i="64" s="1"/>
  <c r="CA1464" i="64" a="1"/>
  <c r="CA1464" i="64" s="1"/>
  <c r="BZ20" i="864"/>
  <c r="BZ89" i="861" s="1"/>
  <c r="BZ90" i="861" s="1"/>
  <c r="CA673" i="64" a="1"/>
  <c r="CA673" i="64" s="1"/>
  <c r="CA663" i="64" a="1"/>
  <c r="CA663" i="64" s="1"/>
  <c r="CA664" i="64" s="1"/>
  <c r="CA669" i="64" a="1"/>
  <c r="CA669" i="64" s="1"/>
  <c r="BO670" i="64"/>
  <c r="BO674" i="64" s="1"/>
  <c r="BO666" i="64"/>
  <c r="BP661" i="64"/>
  <c r="BP665" i="64" s="1"/>
  <c r="CK2411" i="64"/>
  <c r="CL2409" i="64"/>
  <c r="CL2411" i="64" s="1"/>
  <c r="BZ21" i="863"/>
  <c r="AC1654" i="64"/>
  <c r="BZ33" i="863"/>
  <c r="BZ17" i="863" s="1"/>
  <c r="BZ29" i="861" s="1"/>
  <c r="BZ44" i="863"/>
  <c r="AI555" i="64"/>
  <c r="CA4" i="64"/>
  <c r="CC2" i="64"/>
  <c r="CB3" i="64"/>
  <c r="CB7" i="64"/>
  <c r="CB1" i="64"/>
  <c r="BO478" i="64"/>
  <c r="BP477" i="64"/>
  <c r="BO480" i="64"/>
  <c r="BM528" i="64"/>
  <c r="BL529" i="64"/>
  <c r="BL531" i="64"/>
  <c r="CA360" i="64"/>
  <c r="CC2" i="864"/>
  <c r="CA4" i="864"/>
  <c r="CA4" i="863"/>
  <c r="CB7" i="864"/>
  <c r="CB7" i="863"/>
  <c r="CB1" i="864"/>
  <c r="CB1" i="863"/>
  <c r="CB3" i="863"/>
  <c r="CB3" i="864"/>
  <c r="CC3" i="861"/>
  <c r="CB4" i="861"/>
  <c r="AA905" i="64"/>
  <c r="Z429" i="64"/>
  <c r="Z427" i="64"/>
  <c r="AA423" i="64" s="1"/>
  <c r="AB904" i="64" a="1"/>
  <c r="AB904" i="64" s="1"/>
  <c r="W792" i="64"/>
  <c r="W794" i="64" s="1"/>
  <c r="W784" i="64" s="1"/>
  <c r="W786" i="64" s="1"/>
  <c r="W787" i="64" s="1"/>
  <c r="Z1563" i="64"/>
  <c r="AA1559" i="64" s="1"/>
  <c r="Z1565" i="64"/>
  <c r="AI222" i="64" a="1"/>
  <c r="AI222" i="64" s="1"/>
  <c r="Z1656" i="64"/>
  <c r="BV82" i="861"/>
  <c r="BU57" i="861"/>
  <c r="BW42" i="861"/>
  <c r="BY1966" i="64"/>
  <c r="BY1975" i="64" s="1"/>
  <c r="BY1978" i="64" s="1"/>
  <c r="BZ1974" i="64" a="1"/>
  <c r="BZ1974" i="64" s="1"/>
  <c r="BZ1973" i="64" a="1"/>
  <c r="BZ1973" i="64" s="1"/>
  <c r="BS1982" i="64"/>
  <c r="BY1373" i="64"/>
  <c r="BY1805" i="64"/>
  <c r="BY1807" i="64" s="1"/>
  <c r="BZ1806" i="64" a="1"/>
  <c r="BZ1806" i="64" s="1"/>
  <c r="BZ1804" i="64" a="1"/>
  <c r="BZ1804" i="64" s="1"/>
  <c r="BZ376" i="64" a="1"/>
  <c r="BZ376" i="64" s="1"/>
  <c r="BZ374" i="64" a="1"/>
  <c r="BZ374" i="64" s="1"/>
  <c r="BY375" i="64"/>
  <c r="BY377" i="64" s="1"/>
  <c r="BZ449" i="64" a="1"/>
  <c r="BZ449" i="64" s="1"/>
  <c r="BZ373" i="64" a="1"/>
  <c r="BZ373" i="64" s="1"/>
  <c r="BZ500" i="64" a="1"/>
  <c r="BZ500" i="64" s="1"/>
  <c r="BY425" i="64"/>
  <c r="BY1561" i="64"/>
  <c r="BY1562" i="64" s="1"/>
  <c r="BZ1560" i="64" a="1"/>
  <c r="BZ1560" i="64" s="1"/>
  <c r="BZ424" i="64" a="1"/>
  <c r="BZ424" i="64" s="1"/>
  <c r="BY1268" i="64"/>
  <c r="BY1200" i="64"/>
  <c r="BZ1199" i="64" a="1"/>
  <c r="BZ1199" i="64" s="1"/>
  <c r="BZ1267" i="64" a="1"/>
  <c r="BZ1267" i="64" s="1"/>
  <c r="BX1275" i="64"/>
  <c r="BX1269" i="64"/>
  <c r="BX1276" i="64" s="1"/>
  <c r="BY2378" i="64"/>
  <c r="BY2387" i="64" s="1"/>
  <c r="BY2388" i="64" s="1" a="1"/>
  <c r="BY2388" i="64" s="1"/>
  <c r="BZ2379" i="64" a="1"/>
  <c r="BZ2379" i="64" s="1"/>
  <c r="BY1156" i="64"/>
  <c r="BY2220" i="64"/>
  <c r="BY2222" i="64" s="1"/>
  <c r="BZ2219" i="64" a="1"/>
  <c r="BZ2219" i="64" s="1"/>
  <c r="BZ1157" i="64" a="1"/>
  <c r="BZ1157" i="64" s="1"/>
  <c r="BW1171" i="64" a="1"/>
  <c r="BW1171" i="64" s="1"/>
  <c r="BX1170" i="64"/>
  <c r="BX1165" i="64"/>
  <c r="BZ1327" i="64" a="1"/>
  <c r="BZ1327" i="64" s="1"/>
  <c r="BZ2221" i="64" a="1"/>
  <c r="BZ2221" i="64" s="1"/>
  <c r="BY1325" i="64"/>
  <c r="BY1326" i="64" s="1"/>
  <c r="BY1328" i="64" s="1"/>
  <c r="BZ1323" i="64" a="1"/>
  <c r="BZ1323" i="64" s="1"/>
  <c r="BZ1324" i="64" a="1"/>
  <c r="BZ1324" i="64" s="1"/>
  <c r="BZ793" i="64" a="1"/>
  <c r="BZ793" i="64" s="1"/>
  <c r="BZ782" i="64" a="1"/>
  <c r="BZ782" i="64" s="1"/>
  <c r="BT2433" i="64"/>
  <c r="BZ799" i="64" a="1"/>
  <c r="BZ799" i="64" s="1"/>
  <c r="BZ785" i="64" a="1"/>
  <c r="BZ785" i="64" s="1"/>
  <c r="BY139" i="64"/>
  <c r="BY154" i="64"/>
  <c r="BZ124" i="64" a="1"/>
  <c r="BZ124" i="64" s="1"/>
  <c r="BZ1639" i="64" a="1"/>
  <c r="BZ1639" i="64" s="1"/>
  <c r="BY150" i="64"/>
  <c r="BY151" i="64"/>
  <c r="BY152" i="64"/>
  <c r="BY153" i="64"/>
  <c r="BY137" i="64"/>
  <c r="BX140" i="64"/>
  <c r="BY135" i="64"/>
  <c r="BY136" i="64"/>
  <c r="BY138" i="64"/>
  <c r="BZ144" i="64" a="1"/>
  <c r="BZ144" i="64" s="1"/>
  <c r="BZ145" i="64" a="1"/>
  <c r="BZ145" i="64" s="1"/>
  <c r="BZ131" i="64" a="1"/>
  <c r="BZ131" i="64" s="1"/>
  <c r="BZ146" i="64" a="1"/>
  <c r="BZ146" i="64" s="1"/>
  <c r="BZ147" i="64" a="1"/>
  <c r="BZ147" i="64" s="1"/>
  <c r="BZ130" i="64" a="1"/>
  <c r="BZ130" i="64" s="1"/>
  <c r="BZ132" i="64" a="1"/>
  <c r="BZ132" i="64" s="1"/>
  <c r="BZ129" i="64" a="1"/>
  <c r="BZ129" i="64" s="1"/>
  <c r="BZ143" i="64" a="1"/>
  <c r="BZ143" i="64" s="1"/>
  <c r="BZ128" i="64" a="1"/>
  <c r="BZ128" i="64" s="1"/>
  <c r="BU157" i="64"/>
  <c r="BV155" i="64"/>
  <c r="BY125" i="64"/>
  <c r="BZ359" i="64" a="1"/>
  <c r="BZ359" i="64" s="1"/>
  <c r="BZ122" i="64" a="1"/>
  <c r="BZ122" i="64" s="1"/>
  <c r="BZ123" i="64" a="1"/>
  <c r="BZ123" i="64" s="1"/>
  <c r="BZ121" i="64" a="1"/>
  <c r="BZ121" i="64" s="1"/>
  <c r="BZ120" i="64" a="1"/>
  <c r="BZ120" i="64" s="1"/>
  <c r="BZ1397" i="64" a="1"/>
  <c r="BZ1397" i="64" s="1"/>
  <c r="Y2512" i="64" a="1"/>
  <c r="Y2512" i="64" s="1"/>
  <c r="BX1105" i="64"/>
  <c r="BX1104" i="64"/>
  <c r="BW1126" i="64"/>
  <c r="BW1127" i="64" s="1"/>
  <c r="BY1119" i="64"/>
  <c r="BY1122" i="64"/>
  <c r="BX1124" i="64"/>
  <c r="BY1123" i="64"/>
  <c r="BY1121" i="64"/>
  <c r="BY1120" i="64"/>
  <c r="BZ1114" i="64" a="1"/>
  <c r="BZ1114" i="64" s="1"/>
  <c r="BZ1113" i="64" a="1"/>
  <c r="BZ1113" i="64" s="1"/>
  <c r="BZ1115" i="64" a="1"/>
  <c r="BZ1115" i="64" s="1"/>
  <c r="BZ1116" i="64" a="1"/>
  <c r="BZ1116" i="64" s="1"/>
  <c r="BZ1112" i="64" a="1"/>
  <c r="BZ1112" i="64" s="1"/>
  <c r="BY1104" i="64"/>
  <c r="BY1105" i="64"/>
  <c r="BY1108" i="64"/>
  <c r="BZ1082" i="64" a="1"/>
  <c r="BZ1082" i="64" s="1"/>
  <c r="BZ1090" i="64" s="1"/>
  <c r="BZ1098" i="64" a="1"/>
  <c r="BZ1098" i="64" s="1"/>
  <c r="BZ1083" i="64" a="1"/>
  <c r="BZ1083" i="64" s="1"/>
  <c r="BZ1091" i="64" s="1"/>
  <c r="BZ1084" i="64" a="1"/>
  <c r="BZ1084" i="64" s="1"/>
  <c r="BZ1092" i="64" s="1"/>
  <c r="BZ1085" i="64" a="1"/>
  <c r="BZ1085" i="64" s="1"/>
  <c r="BZ1093" i="64" s="1"/>
  <c r="BZ1081" i="64" a="1"/>
  <c r="BZ1081" i="64" s="1"/>
  <c r="BZ1089" i="64" s="1"/>
  <c r="BZ1099" i="64" a="1"/>
  <c r="BZ1099" i="64" s="1"/>
  <c r="BZ1100" i="64" a="1"/>
  <c r="BZ1100" i="64" s="1"/>
  <c r="BZ1097" i="64" a="1"/>
  <c r="BZ1097" i="64" s="1"/>
  <c r="BZ1101" i="64" a="1"/>
  <c r="BZ1101" i="64" s="1"/>
  <c r="BY1107" i="64"/>
  <c r="BY1106" i="64"/>
  <c r="BZ221" i="64" a="1"/>
  <c r="BZ221" i="64" s="1"/>
  <c r="BY1056" i="64"/>
  <c r="BY1058" i="64" s="1"/>
  <c r="BW1376" i="64"/>
  <c r="BX1375" i="64"/>
  <c r="BZ344" i="64" a="1"/>
  <c r="BZ344" i="64" s="1"/>
  <c r="BZ1372" i="64" a="1"/>
  <c r="BZ1372" i="64" s="1"/>
  <c r="BZ325" i="64" a="1"/>
  <c r="BZ325" i="64" s="1"/>
  <c r="BZ1057" i="64" a="1"/>
  <c r="BZ1057" i="64" s="1"/>
  <c r="BZ1023" i="64" a="1"/>
  <c r="BZ1023" i="64" s="1"/>
  <c r="BZ312" i="64" a="1"/>
  <c r="BZ312" i="64" s="1"/>
  <c r="BX1020" i="64"/>
  <c r="BY1016" i="64"/>
  <c r="BY1024" i="64" s="1"/>
  <c r="BZ1019" i="64" a="1"/>
  <c r="BZ1019" i="64" s="1"/>
  <c r="BZ1015" i="64" a="1"/>
  <c r="BZ1015" i="64" s="1"/>
  <c r="CA272" i="64"/>
  <c r="BZ34" i="863"/>
  <c r="CA42" i="863" a="1"/>
  <c r="CA42" i="863" s="1"/>
  <c r="CA41" i="863" a="1"/>
  <c r="CA41" i="863" s="1"/>
  <c r="CA39" i="863" a="1"/>
  <c r="CA39" i="863" s="1"/>
  <c r="CA43" i="863" a="1"/>
  <c r="CA43" i="863" s="1"/>
  <c r="CA29" i="863"/>
  <c r="CA40" i="863" a="1"/>
  <c r="CA40" i="863" s="1"/>
  <c r="CA30" i="863"/>
  <c r="CA32" i="863"/>
  <c r="CB2" i="863"/>
  <c r="CB31" i="863" s="1"/>
  <c r="CA18" i="864"/>
  <c r="CA17" i="864"/>
  <c r="CA16" i="864"/>
  <c r="CB19" i="864"/>
  <c r="CC7" i="861"/>
  <c r="CD2" i="861"/>
  <c r="CC1" i="861"/>
  <c r="BZ51" i="863" a="1"/>
  <c r="BZ51" i="863" s="1"/>
  <c r="BZ53" i="863" a="1"/>
  <c r="BZ53" i="863" s="1"/>
  <c r="BZ49" i="863" a="1"/>
  <c r="BZ49" i="863" s="1"/>
  <c r="AJ276" i="64"/>
  <c r="AJ294" i="64"/>
  <c r="AK290" i="64"/>
  <c r="AK273" i="64"/>
  <c r="AK291" i="64"/>
  <c r="AK292" i="64"/>
  <c r="AK274" i="64"/>
  <c r="AK293" i="64"/>
  <c r="AK275" i="64"/>
  <c r="BN1" i="860"/>
  <c r="BN7" i="860"/>
  <c r="BN3" i="860"/>
  <c r="BN4" i="860" s="1"/>
  <c r="BO2" i="860"/>
  <c r="AI982" i="64"/>
  <c r="AJ986" i="64" a="1"/>
  <c r="AJ986" i="64" s="1"/>
  <c r="AJ981" i="64" a="1"/>
  <c r="AJ981" i="64" s="1"/>
  <c r="AI602" i="64"/>
  <c r="AH2722" i="64"/>
  <c r="AJ2705" i="64" a="1"/>
  <c r="AJ2705" i="64" s="1"/>
  <c r="AJ2706" i="64" a="1"/>
  <c r="AJ2706" i="64" s="1"/>
  <c r="AJ2707" i="64" a="1"/>
  <c r="AJ2707" i="64" s="1"/>
  <c r="AJ2711" i="64" a="1"/>
  <c r="AJ2711" i="64" s="1"/>
  <c r="AJ2712" i="64" a="1"/>
  <c r="AJ2712" i="64" s="1"/>
  <c r="AJ2713" i="64" a="1"/>
  <c r="AJ2713" i="64" s="1"/>
  <c r="AJ2708" i="64" a="1"/>
  <c r="AJ2708" i="64" s="1"/>
  <c r="AJ2709" i="64" a="1"/>
  <c r="AJ2709" i="64" s="1"/>
  <c r="AJ2710" i="64" a="1"/>
  <c r="AJ2710" i="64" s="1"/>
  <c r="AI2714" i="64"/>
  <c r="AJ600" i="64" a="1"/>
  <c r="AJ600" i="64" s="1"/>
  <c r="AJ578" i="64" a="1"/>
  <c r="AJ578" i="64" s="1"/>
  <c r="AJ601" i="64" a="1"/>
  <c r="AJ601" i="64" s="1"/>
  <c r="AI579" i="64"/>
  <c r="AJ2880" i="64"/>
  <c r="AJ2914" i="64"/>
  <c r="AI2818" i="64"/>
  <c r="AI2796" i="64"/>
  <c r="AJ3172" i="64" a="1"/>
  <c r="AJ3172" i="64" s="1"/>
  <c r="AJ2797" i="64" a="1"/>
  <c r="AJ2797" i="64" s="1"/>
  <c r="AJ2817" i="64" a="1"/>
  <c r="AJ2817" i="64" s="1"/>
  <c r="BS2476" i="64"/>
  <c r="BT2474" i="64"/>
  <c r="BT2453" i="64"/>
  <c r="BT2455" i="64" s="1"/>
  <c r="AE2353" i="64"/>
  <c r="AF2350" i="64"/>
  <c r="AG2341" i="64"/>
  <c r="AH2339" i="64"/>
  <c r="AH2348" i="64"/>
  <c r="AH2340" i="64"/>
  <c r="AH2349" i="64"/>
  <c r="AJ2344" i="64" a="1"/>
  <c r="AJ2344" i="64" s="1"/>
  <c r="AJ2345" i="64" a="1"/>
  <c r="AJ2345" i="64" s="1"/>
  <c r="AJ2335" i="64" a="1"/>
  <c r="AJ2335" i="64" s="1"/>
  <c r="AJ2336" i="64" a="1"/>
  <c r="AJ2336" i="64" s="1"/>
  <c r="AI2332" i="64"/>
  <c r="AI2331" i="64"/>
  <c r="AJ2326" i="64" a="1"/>
  <c r="AJ2326" i="64" s="1"/>
  <c r="AJ2327" i="64" a="1"/>
  <c r="AJ2327" i="64" s="1"/>
  <c r="AI2860" i="64"/>
  <c r="AJ2859" i="64" a="1"/>
  <c r="AJ2859" i="64" s="1"/>
  <c r="AJ857" i="64" a="1"/>
  <c r="AJ857" i="64" s="1"/>
  <c r="AK2608" i="64"/>
  <c r="AK2609" i="64" s="1"/>
  <c r="AI2084" i="64"/>
  <c r="AI2247" i="64"/>
  <c r="AI1733" i="64"/>
  <c r="AI1350" i="64"/>
  <c r="AI859" i="64"/>
  <c r="AI883" i="64"/>
  <c r="AH75" i="64"/>
  <c r="AJ852" i="64" a="1"/>
  <c r="AJ852" i="64" s="1"/>
  <c r="AJ88" i="64" a="1"/>
  <c r="AJ88" i="64" s="1"/>
  <c r="AJ577" i="64" a="1"/>
  <c r="AJ577" i="64" s="1"/>
  <c r="AJ68" i="64" a="1"/>
  <c r="AJ68" i="64" s="1"/>
  <c r="AJ73" i="64" a="1"/>
  <c r="AJ73" i="64" s="1"/>
  <c r="AJ72" i="64" a="1"/>
  <c r="AJ72" i="64" s="1"/>
  <c r="AI69" i="64"/>
  <c r="AJ67" i="64" a="1"/>
  <c r="AJ67" i="64" s="1"/>
  <c r="AJ66" i="64" a="1"/>
  <c r="AJ66" i="64" s="1"/>
  <c r="AJ882" i="64" a="1"/>
  <c r="AJ882" i="64" s="1"/>
  <c r="AJ3069" i="64" a="1"/>
  <c r="AJ3069" i="64" s="1"/>
  <c r="AJ3146" i="64" a="1"/>
  <c r="AJ3146" i="64" s="1"/>
  <c r="AJ3120" i="64" a="1"/>
  <c r="AJ3120" i="64" s="1"/>
  <c r="AJ3095" i="64" a="1"/>
  <c r="AJ3095" i="64" s="1"/>
  <c r="AJ2223" i="64" a="1"/>
  <c r="AJ2223" i="64" s="1"/>
  <c r="AJ2224" i="64" s="1"/>
  <c r="AJ103" i="64" a="1"/>
  <c r="AJ103" i="64" s="1"/>
  <c r="AJ102" i="64" a="1"/>
  <c r="AJ102" i="64" s="1"/>
  <c r="AJ104" i="64" a="1"/>
  <c r="AJ104" i="64" s="1"/>
  <c r="AJ105" i="64" a="1"/>
  <c r="AJ105" i="64" s="1"/>
  <c r="AI106" i="64"/>
  <c r="AJ2165" i="64" a="1"/>
  <c r="AJ2165" i="64" s="1"/>
  <c r="AJ2166" i="64" s="1"/>
  <c r="AJ554" i="64" a="1"/>
  <c r="AJ554" i="64" s="1"/>
  <c r="AJ3196" i="64" a="1"/>
  <c r="AJ3196" i="64" s="1"/>
  <c r="AJ2085" i="64" a="1"/>
  <c r="AJ2085" i="64" s="1"/>
  <c r="AJ2503" i="64" a="1"/>
  <c r="AJ2503" i="64" s="1"/>
  <c r="AJ2511" i="64" s="1"/>
  <c r="AJ2254" i="64" a="1"/>
  <c r="AJ2254" i="64" s="1"/>
  <c r="AJ2248" i="64" a="1"/>
  <c r="AJ2248" i="64" s="1"/>
  <c r="AJ2246" i="64" a="1"/>
  <c r="AJ2246" i="64" s="1"/>
  <c r="AJ1732" i="64" a="1"/>
  <c r="AJ1732" i="64" s="1"/>
  <c r="AJ1349" i="64" a="1"/>
  <c r="AJ1349" i="64" s="1"/>
  <c r="AJ602" i="64" a="1"/>
  <c r="AK2914" i="64" a="1"/>
  <c r="BZ1373" i="64" a="1"/>
  <c r="BZ2378" i="64" a="1"/>
  <c r="BZ425" i="64" a="1"/>
  <c r="CA1443" i="64"/>
  <c r="BZ1561" i="64" a="1"/>
  <c r="AJ2860" i="64" a="1"/>
  <c r="AJ2818" i="64" a="1"/>
  <c r="AJ2796" i="64" a="1"/>
  <c r="AD1654" i="64" a="1"/>
  <c r="AJ2247" i="64" a="1"/>
  <c r="AJ2332" i="64" a="1"/>
  <c r="BZ1805" i="64" a="1"/>
  <c r="CA1487" i="64"/>
  <c r="BZ1200" i="64" a="1"/>
  <c r="AJ982" i="64" a="1"/>
  <c r="AK2880" i="64" a="1"/>
  <c r="AB905" i="64" a="1"/>
  <c r="AJ859" i="64" a="1"/>
  <c r="BY1375" i="64" a="1"/>
  <c r="CA1465" i="64"/>
  <c r="BZ1056" i="64" a="1"/>
  <c r="BZ1268" i="64" a="1"/>
  <c r="BZ1398" i="64"/>
  <c r="AJ2331" i="64" a="1"/>
  <c r="BZ1016" i="64" a="1"/>
  <c r="AJ579" i="64" a="1"/>
  <c r="CA1532" i="64"/>
  <c r="AJ883" i="64" a="1"/>
  <c r="AJ555" i="64" a="1"/>
  <c r="BZ2220" i="64" a="1"/>
  <c r="CA1509" i="64"/>
  <c r="BZ1156" i="64" a="1"/>
  <c r="AJ2084" i="64" a="1"/>
  <c r="CA1420" i="64"/>
  <c r="AJ1733" i="64" a="1"/>
  <c r="BX1376" i="64" a="1"/>
  <c r="AJ1350" i="64" a="1"/>
  <c r="CA2840" i="64" l="1"/>
  <c r="CB2838" i="64" a="1"/>
  <c r="CB2838" i="64" s="1"/>
  <c r="CB2839" i="64" a="1"/>
  <c r="CB2839" i="64" s="1"/>
  <c r="CB52" i="64" a="1"/>
  <c r="CB52" i="64" s="1"/>
  <c r="CB50" i="64" s="1" a="1"/>
  <c r="CB50" i="64" s="1"/>
  <c r="CB53" i="64" a="1"/>
  <c r="CB53" i="64" s="1"/>
  <c r="CB51" i="64" a="1"/>
  <c r="CB51" i="64" s="1"/>
  <c r="CB3310" i="64" a="1"/>
  <c r="CB3310" i="64" s="1"/>
  <c r="CB3289" i="64" a="1"/>
  <c r="CB3289" i="64" s="1"/>
  <c r="CB1441" i="64" a="1"/>
  <c r="CB1441" i="64" s="1"/>
  <c r="CB1442" i="64" a="1"/>
  <c r="CB1442" i="64" s="1"/>
  <c r="CB1530" i="64" a="1"/>
  <c r="CB1530" i="64" s="1"/>
  <c r="CB1531" i="64" a="1"/>
  <c r="CB1531" i="64" s="1"/>
  <c r="CB1486" i="64" a="1"/>
  <c r="CB1486" i="64" s="1"/>
  <c r="CB1508" i="64" a="1"/>
  <c r="CB1508" i="64" s="1"/>
  <c r="CB1419" i="64" a="1"/>
  <c r="CB1419" i="64" s="1"/>
  <c r="CB1464" i="64" a="1"/>
  <c r="CB1464" i="64" s="1"/>
  <c r="CA20" i="864"/>
  <c r="CA89" i="861" s="1"/>
  <c r="CA90" i="861" s="1"/>
  <c r="CB669" i="64" a="1"/>
  <c r="CB669" i="64" s="1"/>
  <c r="CB673" i="64" a="1"/>
  <c r="CB673" i="64" s="1"/>
  <c r="CB663" i="64" a="1"/>
  <c r="CB663" i="64" s="1"/>
  <c r="CB664" i="64" s="1"/>
  <c r="BP666" i="64"/>
  <c r="BQ661" i="64"/>
  <c r="BQ665" i="64" s="1"/>
  <c r="BP670" i="64"/>
  <c r="BP674" i="64" s="1"/>
  <c r="CA21" i="863"/>
  <c r="AD1654" i="64"/>
  <c r="CA33" i="863"/>
  <c r="CA17" i="863" s="1"/>
  <c r="CA29" i="861" s="1"/>
  <c r="CA44" i="863"/>
  <c r="AJ555" i="64"/>
  <c r="CC1" i="64"/>
  <c r="CD2" i="64"/>
  <c r="CC7" i="64"/>
  <c r="CB4" i="64"/>
  <c r="CC3" i="64"/>
  <c r="BN528" i="64"/>
  <c r="BM529" i="64"/>
  <c r="BM531" i="64"/>
  <c r="BQ477" i="64"/>
  <c r="BP478" i="64"/>
  <c r="BP480" i="64"/>
  <c r="CB360" i="64"/>
  <c r="CD2" i="864"/>
  <c r="CC1" i="864"/>
  <c r="CC1" i="863"/>
  <c r="CC7" i="864"/>
  <c r="CC7" i="863"/>
  <c r="CB4" i="863"/>
  <c r="CB4" i="864"/>
  <c r="CC3" i="863"/>
  <c r="CC3" i="864"/>
  <c r="CD3" i="861"/>
  <c r="CC4" i="861"/>
  <c r="W795" i="64"/>
  <c r="W796" i="64" s="1"/>
  <c r="AB905" i="64"/>
  <c r="AB1656" i="64"/>
  <c r="X780" i="64"/>
  <c r="X783" i="64" s="1"/>
  <c r="X792" i="64" s="1"/>
  <c r="X794" i="64" s="1"/>
  <c r="X784" i="64" s="1"/>
  <c r="X786" i="64" s="1"/>
  <c r="X787" i="64" s="1"/>
  <c r="W788" i="64"/>
  <c r="AC904" i="64" a="1"/>
  <c r="AC904" i="64" s="1"/>
  <c r="AA429" i="64"/>
  <c r="AA427" i="64"/>
  <c r="AB423" i="64" s="1"/>
  <c r="AA1563" i="64"/>
  <c r="AB1559" i="64" s="1"/>
  <c r="AA1565" i="64"/>
  <c r="AA1656" i="64"/>
  <c r="AJ222" i="64" a="1"/>
  <c r="AJ222" i="64" s="1"/>
  <c r="BW82" i="861"/>
  <c r="BZ1966" i="64"/>
  <c r="BZ1975" i="64" s="1"/>
  <c r="BZ1978" i="64" s="1"/>
  <c r="BX42" i="861"/>
  <c r="BV57" i="861"/>
  <c r="CA1974" i="64" a="1"/>
  <c r="CA1974" i="64" s="1"/>
  <c r="CA1973" i="64" a="1"/>
  <c r="CA1973" i="64" s="1"/>
  <c r="BT1982" i="64"/>
  <c r="BZ1373" i="64"/>
  <c r="BZ1805" i="64"/>
  <c r="BZ1807" i="64" s="1"/>
  <c r="CA1806" i="64" a="1"/>
  <c r="CA1806" i="64" s="1"/>
  <c r="CA1804" i="64" a="1"/>
  <c r="CA1804" i="64" s="1"/>
  <c r="BZ375" i="64"/>
  <c r="BZ377" i="64" s="1"/>
  <c r="CA376" i="64" a="1"/>
  <c r="CA376" i="64" s="1"/>
  <c r="CA374" i="64" a="1"/>
  <c r="CA374" i="64" s="1"/>
  <c r="CA449" i="64" a="1"/>
  <c r="CA449" i="64" s="1"/>
  <c r="CA373" i="64" a="1"/>
  <c r="CA373" i="64" s="1"/>
  <c r="CA500" i="64" a="1"/>
  <c r="CA500" i="64" s="1"/>
  <c r="BZ425" i="64"/>
  <c r="BZ1561" i="64"/>
  <c r="BZ1562" i="64" s="1"/>
  <c r="CA1560" i="64" a="1"/>
  <c r="CA1560" i="64" s="1"/>
  <c r="CA424" i="64" a="1"/>
  <c r="CA424" i="64" s="1"/>
  <c r="BZ1268" i="64"/>
  <c r="BZ1200" i="64"/>
  <c r="CA1199" i="64" a="1"/>
  <c r="CA1199" i="64" s="1"/>
  <c r="CA1267" i="64" a="1"/>
  <c r="CA1267" i="64" s="1"/>
  <c r="BY1275" i="64"/>
  <c r="BY1269" i="64"/>
  <c r="BY1276" i="64" s="1"/>
  <c r="BZ2378" i="64"/>
  <c r="BZ2387" i="64" s="1"/>
  <c r="BZ2388" i="64" s="1" a="1"/>
  <c r="BZ2388" i="64" s="1"/>
  <c r="CA2379" i="64" a="1"/>
  <c r="CA2379" i="64" s="1"/>
  <c r="BZ1156" i="64"/>
  <c r="BZ2220" i="64"/>
  <c r="BZ2222" i="64" s="1"/>
  <c r="BX1171" i="64" a="1"/>
  <c r="BX1171" i="64" s="1"/>
  <c r="CA2219" i="64" a="1"/>
  <c r="CA2219" i="64" s="1"/>
  <c r="CA1157" i="64" a="1"/>
  <c r="CA1157" i="64" s="1"/>
  <c r="BY1165" i="64"/>
  <c r="BY1170" i="64"/>
  <c r="CA1327" i="64" a="1"/>
  <c r="CA1327" i="64" s="1"/>
  <c r="CA2221" i="64" a="1"/>
  <c r="CA2221" i="64" s="1"/>
  <c r="BZ1325" i="64"/>
  <c r="BZ1326" i="64" s="1"/>
  <c r="BZ1328" i="64" s="1"/>
  <c r="CA1323" i="64" a="1"/>
  <c r="CA1323" i="64" s="1"/>
  <c r="CA1324" i="64" a="1"/>
  <c r="CA1324" i="64" s="1"/>
  <c r="BU2433" i="64"/>
  <c r="CA793" i="64" a="1"/>
  <c r="CA793" i="64" s="1"/>
  <c r="CA782" i="64" a="1"/>
  <c r="CA782" i="64" s="1"/>
  <c r="CA785" i="64" a="1"/>
  <c r="CA785" i="64" s="1"/>
  <c r="CA799" i="64" a="1"/>
  <c r="CA799" i="64" s="1"/>
  <c r="BZ154" i="64"/>
  <c r="BZ139" i="64"/>
  <c r="CA124" i="64" a="1"/>
  <c r="CA124" i="64" s="1"/>
  <c r="CA1639" i="64" a="1"/>
  <c r="CA1639" i="64" s="1"/>
  <c r="BZ150" i="64"/>
  <c r="BZ136" i="64"/>
  <c r="BZ151" i="64"/>
  <c r="BZ138" i="64"/>
  <c r="BZ153" i="64"/>
  <c r="BZ137" i="64"/>
  <c r="BZ152" i="64"/>
  <c r="BU158" i="64"/>
  <c r="BZ135" i="64"/>
  <c r="BY140" i="64"/>
  <c r="CA144" i="64" a="1"/>
  <c r="CA144" i="64" s="1"/>
  <c r="CA145" i="64" a="1"/>
  <c r="CA145" i="64" s="1"/>
  <c r="CA131" i="64" a="1"/>
  <c r="CA131" i="64" s="1"/>
  <c r="CA146" i="64" a="1"/>
  <c r="CA146" i="64" s="1"/>
  <c r="CA130" i="64" a="1"/>
  <c r="CA130" i="64" s="1"/>
  <c r="CA147" i="64" a="1"/>
  <c r="CA147" i="64" s="1"/>
  <c r="CA129" i="64" a="1"/>
  <c r="CA129" i="64" s="1"/>
  <c r="CA132" i="64" a="1"/>
  <c r="CA132" i="64" s="1"/>
  <c r="CA143" i="64" a="1"/>
  <c r="CA143" i="64" s="1"/>
  <c r="CA128" i="64" a="1"/>
  <c r="CA128" i="64" s="1"/>
  <c r="BW155" i="64"/>
  <c r="BV157" i="64"/>
  <c r="BV158" i="64" s="1"/>
  <c r="CA359" i="64" a="1"/>
  <c r="CA359" i="64" s="1"/>
  <c r="CA121" i="64" a="1"/>
  <c r="CA121" i="64" s="1"/>
  <c r="CA123" i="64" a="1"/>
  <c r="CA123" i="64" s="1"/>
  <c r="CA122" i="64" a="1"/>
  <c r="CA122" i="64" s="1"/>
  <c r="CA120" i="64" a="1"/>
  <c r="CA120" i="64" s="1"/>
  <c r="BZ125" i="64"/>
  <c r="CA1397" i="64" a="1"/>
  <c r="CA1397" i="64" s="1"/>
  <c r="AF2352" i="64"/>
  <c r="BX1109" i="64"/>
  <c r="BX1126" i="64" s="1"/>
  <c r="BX1127" i="64" s="1"/>
  <c r="BY1124" i="64"/>
  <c r="BZ1119" i="64"/>
  <c r="BZ1123" i="64"/>
  <c r="BZ1122" i="64"/>
  <c r="BZ1120" i="64"/>
  <c r="BZ1121" i="64"/>
  <c r="CA1114" i="64" a="1"/>
  <c r="CA1114" i="64" s="1"/>
  <c r="CA1115" i="64" a="1"/>
  <c r="CA1115" i="64" s="1"/>
  <c r="CA1116" i="64" a="1"/>
  <c r="CA1116" i="64" s="1"/>
  <c r="CA1112" i="64" a="1"/>
  <c r="CA1112" i="64" s="1"/>
  <c r="CA1113" i="64" a="1"/>
  <c r="CA1113" i="64" s="1"/>
  <c r="BY1109" i="64"/>
  <c r="BZ1104" i="64"/>
  <c r="CA1081" i="64" a="1"/>
  <c r="CA1081" i="64" s="1"/>
  <c r="CA1089" i="64" s="1"/>
  <c r="CA1082" i="64" a="1"/>
  <c r="CA1082" i="64" s="1"/>
  <c r="CA1090" i="64" s="1"/>
  <c r="CA1098" i="64" a="1"/>
  <c r="CA1098" i="64" s="1"/>
  <c r="CA1083" i="64" a="1"/>
  <c r="CA1083" i="64" s="1"/>
  <c r="CA1091" i="64" s="1"/>
  <c r="CA1084" i="64" a="1"/>
  <c r="CA1084" i="64" s="1"/>
  <c r="CA1092" i="64" s="1"/>
  <c r="CA1085" i="64" a="1"/>
  <c r="CA1085" i="64" s="1"/>
  <c r="CA1093" i="64" s="1"/>
  <c r="CA1099" i="64" a="1"/>
  <c r="CA1099" i="64" s="1"/>
  <c r="CA1100" i="64" a="1"/>
  <c r="CA1100" i="64" s="1"/>
  <c r="CA1097" i="64" a="1"/>
  <c r="CA1097" i="64" s="1"/>
  <c r="CA1101" i="64" a="1"/>
  <c r="CA1101" i="64" s="1"/>
  <c r="BZ1108" i="64"/>
  <c r="BZ1107" i="64"/>
  <c r="BZ1106" i="64"/>
  <c r="BZ1105" i="64"/>
  <c r="CA221" i="64" a="1"/>
  <c r="CA221" i="64" s="1"/>
  <c r="BZ1056" i="64"/>
  <c r="BZ1058" i="64" s="1"/>
  <c r="BX1376" i="64"/>
  <c r="BY1375" i="64"/>
  <c r="CA344" i="64" a="1"/>
  <c r="CA344" i="64" s="1"/>
  <c r="CA1372" i="64" a="1"/>
  <c r="CA1372" i="64" s="1"/>
  <c r="CA325" i="64" a="1"/>
  <c r="CA325" i="64" s="1"/>
  <c r="CA1057" i="64" a="1"/>
  <c r="CA1057" i="64" s="1"/>
  <c r="CA1023" i="64" a="1"/>
  <c r="CA1023" i="64" s="1"/>
  <c r="CA312" i="64" a="1"/>
  <c r="CA312" i="64" s="1"/>
  <c r="BY1020" i="64"/>
  <c r="BZ1016" i="64"/>
  <c r="BZ1024" i="64" s="1"/>
  <c r="CA1019" i="64" a="1"/>
  <c r="CA1019" i="64" s="1"/>
  <c r="CA1015" i="64" a="1"/>
  <c r="CA1015" i="64" s="1"/>
  <c r="CB272" i="64"/>
  <c r="CB41" i="863" a="1"/>
  <c r="CB41" i="863" s="1"/>
  <c r="CB43" i="863" a="1"/>
  <c r="CB43" i="863" s="1"/>
  <c r="CB40" i="863" a="1"/>
  <c r="CB40" i="863" s="1"/>
  <c r="CB30" i="863"/>
  <c r="CB32" i="863"/>
  <c r="CB42" i="863" a="1"/>
  <c r="CB42" i="863" s="1"/>
  <c r="CB39" i="863" a="1"/>
  <c r="CB39" i="863" s="1"/>
  <c r="CB29" i="863"/>
  <c r="CC2" i="863"/>
  <c r="CC31" i="863" s="1"/>
  <c r="CD1" i="861"/>
  <c r="CD7" i="861"/>
  <c r="CE2" i="861"/>
  <c r="CA34" i="863"/>
  <c r="CB16" i="864"/>
  <c r="CB18" i="864"/>
  <c r="CB17" i="864"/>
  <c r="CC19" i="864"/>
  <c r="CA51" i="863" a="1"/>
  <c r="CA51" i="863" s="1"/>
  <c r="CA49" i="863" a="1"/>
  <c r="CA49" i="863" s="1"/>
  <c r="CA53" i="863" a="1"/>
  <c r="CA53" i="863" s="1"/>
  <c r="AK276" i="64"/>
  <c r="AK294" i="64"/>
  <c r="AL290" i="64"/>
  <c r="AL291" i="64"/>
  <c r="AL273" i="64"/>
  <c r="AL292" i="64"/>
  <c r="AL274" i="64"/>
  <c r="AL275" i="64"/>
  <c r="AL293" i="64"/>
  <c r="BO1" i="860"/>
  <c r="BO7" i="860"/>
  <c r="BO3" i="860"/>
  <c r="BO4" i="860" s="1"/>
  <c r="BP2" i="860"/>
  <c r="AJ982" i="64"/>
  <c r="AJ992" i="64" s="1"/>
  <c r="AI992" i="64"/>
  <c r="AK986" i="64" a="1"/>
  <c r="AK986" i="64" s="1"/>
  <c r="AK981" i="64" a="1"/>
  <c r="AK981" i="64" s="1"/>
  <c r="AJ602" i="64"/>
  <c r="AI2722" i="64"/>
  <c r="AK2705" i="64" a="1"/>
  <c r="AK2705" i="64" s="1"/>
  <c r="AK2706" i="64" a="1"/>
  <c r="AK2706" i="64" s="1"/>
  <c r="AK2707" i="64" a="1"/>
  <c r="AK2707" i="64" s="1"/>
  <c r="AK2708" i="64" a="1"/>
  <c r="AK2708" i="64" s="1"/>
  <c r="AK2709" i="64" a="1"/>
  <c r="AK2709" i="64" s="1"/>
  <c r="AK2710" i="64" a="1"/>
  <c r="AK2710" i="64" s="1"/>
  <c r="AK2712" i="64" a="1"/>
  <c r="AK2712" i="64" s="1"/>
  <c r="AK2713" i="64" a="1"/>
  <c r="AK2713" i="64" s="1"/>
  <c r="AK2711" i="64" a="1"/>
  <c r="AK2711" i="64" s="1"/>
  <c r="AJ2714" i="64"/>
  <c r="AK600" i="64" a="1"/>
  <c r="AK600" i="64" s="1"/>
  <c r="AK578" i="64" a="1"/>
  <c r="AK578" i="64" s="1"/>
  <c r="AK601" i="64" a="1"/>
  <c r="AK601" i="64" s="1"/>
  <c r="AJ579" i="64"/>
  <c r="AK2914" i="64"/>
  <c r="AK2880" i="64"/>
  <c r="AJ2818" i="64"/>
  <c r="AJ2796" i="64"/>
  <c r="AK3172" i="64" a="1"/>
  <c r="AK3172" i="64" s="1"/>
  <c r="AK2797" i="64" a="1"/>
  <c r="AK2797" i="64" s="1"/>
  <c r="AK2817" i="64" a="1"/>
  <c r="AK2817" i="64" s="1"/>
  <c r="BT2476" i="64"/>
  <c r="BU2474" i="64"/>
  <c r="BU2453" i="64"/>
  <c r="BU2455" i="64" s="1"/>
  <c r="AG2350" i="64"/>
  <c r="AG2352" i="64" s="1"/>
  <c r="AH2341" i="64"/>
  <c r="AH2350" i="64"/>
  <c r="AI2340" i="64"/>
  <c r="AI2349" i="64"/>
  <c r="AI2339" i="64"/>
  <c r="AI2348" i="64"/>
  <c r="AK2345" i="64" a="1"/>
  <c r="AK2345" i="64" s="1"/>
  <c r="AK2344" i="64" a="1"/>
  <c r="AK2344" i="64" s="1"/>
  <c r="AK2335" i="64" a="1"/>
  <c r="AK2335" i="64" s="1"/>
  <c r="AK2336" i="64" a="1"/>
  <c r="AK2336" i="64" s="1"/>
  <c r="AJ2332" i="64"/>
  <c r="AJ2331" i="64"/>
  <c r="AK2326" i="64" a="1"/>
  <c r="AK2326" i="64" s="1"/>
  <c r="AK2327" i="64" a="1"/>
  <c r="AK2327" i="64" s="1"/>
  <c r="AJ2860" i="64"/>
  <c r="AK2859" i="64" a="1"/>
  <c r="AK2859" i="64" s="1"/>
  <c r="AK857" i="64" a="1"/>
  <c r="AK857" i="64" s="1"/>
  <c r="AL2608" i="64"/>
  <c r="AL2609" i="64" s="1"/>
  <c r="AJ1733" i="64"/>
  <c r="AJ2247" i="64"/>
  <c r="AJ2084" i="64"/>
  <c r="AJ1350" i="64"/>
  <c r="AJ859" i="64"/>
  <c r="AJ883" i="64"/>
  <c r="AI75" i="64"/>
  <c r="AK852" i="64" a="1"/>
  <c r="AK852" i="64" s="1"/>
  <c r="AK88" i="64" a="1"/>
  <c r="AK88" i="64" s="1"/>
  <c r="AK577" i="64" a="1"/>
  <c r="AK577" i="64" s="1"/>
  <c r="AK68" i="64" a="1"/>
  <c r="AK68" i="64" s="1"/>
  <c r="AK73" i="64" a="1"/>
  <c r="AK73" i="64" s="1"/>
  <c r="AK72" i="64" a="1"/>
  <c r="AK72" i="64" s="1"/>
  <c r="AJ69" i="64"/>
  <c r="AK67" i="64" a="1"/>
  <c r="AK67" i="64" s="1"/>
  <c r="AK66" i="64" a="1"/>
  <c r="AK66" i="64" s="1"/>
  <c r="AK882" i="64" a="1"/>
  <c r="AK882" i="64" s="1"/>
  <c r="AK3069" i="64" a="1"/>
  <c r="AK3069" i="64" s="1"/>
  <c r="AK3146" i="64" a="1"/>
  <c r="AK3146" i="64" s="1"/>
  <c r="AK3120" i="64" a="1"/>
  <c r="AK3120" i="64" s="1"/>
  <c r="AK3095" i="64" a="1"/>
  <c r="AK3095" i="64" s="1"/>
  <c r="AK2223" i="64" a="1"/>
  <c r="AK2223" i="64" s="1"/>
  <c r="AK2224" i="64" s="1"/>
  <c r="AK102" i="64" a="1"/>
  <c r="AK102" i="64" s="1"/>
  <c r="AK103" i="64" a="1"/>
  <c r="AK103" i="64" s="1"/>
  <c r="AK104" i="64" a="1"/>
  <c r="AK104" i="64" s="1"/>
  <c r="AK105" i="64" a="1"/>
  <c r="AK105" i="64" s="1"/>
  <c r="AJ106" i="64"/>
  <c r="AK2165" i="64" a="1"/>
  <c r="AK2165" i="64" s="1"/>
  <c r="AK2166" i="64" s="1"/>
  <c r="AK554" i="64" a="1"/>
  <c r="AK554" i="64" s="1"/>
  <c r="AK3196" i="64" a="1"/>
  <c r="AK3196" i="64" s="1"/>
  <c r="AK2085" i="64" a="1"/>
  <c r="AK2085" i="64" s="1"/>
  <c r="AK2503" i="64" a="1"/>
  <c r="AK2503" i="64" s="1"/>
  <c r="AK2511" i="64" s="1"/>
  <c r="AK2254" i="64" a="1"/>
  <c r="AK2254" i="64" s="1"/>
  <c r="AK2248" i="64" a="1"/>
  <c r="AK2248" i="64" s="1"/>
  <c r="AK2246" i="64" a="1"/>
  <c r="AK2246" i="64" s="1"/>
  <c r="AK1732" i="64" a="1"/>
  <c r="AK1732" i="64" s="1"/>
  <c r="AK1349" i="64" a="1"/>
  <c r="AK1349" i="64" s="1"/>
  <c r="AK883" i="64" a="1"/>
  <c r="BY1376" i="64" a="1"/>
  <c r="CA425" i="64" a="1"/>
  <c r="CA1056" i="64" a="1"/>
  <c r="CA2220" i="64" a="1"/>
  <c r="CA1805" i="64" a="1"/>
  <c r="AK555" i="64" a="1"/>
  <c r="CB1487" i="64"/>
  <c r="AK579" i="64" a="1"/>
  <c r="AK859" i="64" a="1"/>
  <c r="AK1733" i="64" a="1"/>
  <c r="CA1200" i="64" a="1"/>
  <c r="CA1561" i="64" a="1"/>
  <c r="CB1532" i="64"/>
  <c r="AC905" i="64" a="1"/>
  <c r="CB1465" i="64"/>
  <c r="AK2331" i="64" a="1"/>
  <c r="AK602" i="64" a="1"/>
  <c r="CA1398" i="64"/>
  <c r="AL2880" i="64" a="1"/>
  <c r="CA1016" i="64" a="1"/>
  <c r="AK982" i="64" a="1"/>
  <c r="CA1268" i="64" a="1"/>
  <c r="CA2378" i="64" a="1"/>
  <c r="AK2796" i="64" a="1"/>
  <c r="AL2914" i="64" a="1"/>
  <c r="CB1420" i="64"/>
  <c r="AK2247" i="64" a="1"/>
  <c r="AK2818" i="64" a="1"/>
  <c r="AE1654" i="64" a="1"/>
  <c r="CB1509" i="64"/>
  <c r="AK2860" i="64" a="1"/>
  <c r="BZ1375" i="64" a="1"/>
  <c r="CB1443" i="64"/>
  <c r="AK2332" i="64" a="1"/>
  <c r="AK2084" i="64" a="1"/>
  <c r="CA1373" i="64" a="1"/>
  <c r="CA1156" i="64" a="1"/>
  <c r="AK1350" i="64" a="1"/>
  <c r="CB2840" i="64" l="1"/>
  <c r="CC2838" i="64" a="1"/>
  <c r="CC2838" i="64" s="1"/>
  <c r="CC2839" i="64" a="1"/>
  <c r="CC2839" i="64" s="1"/>
  <c r="CC52" i="64" a="1"/>
  <c r="CC52" i="64" s="1"/>
  <c r="CC50" i="64" s="1" a="1"/>
  <c r="CC50" i="64" s="1"/>
  <c r="CC53" i="64" a="1"/>
  <c r="CC53" i="64" s="1"/>
  <c r="CC51" i="64" a="1"/>
  <c r="CC51" i="64" s="1"/>
  <c r="CC3310" i="64" a="1"/>
  <c r="CC3310" i="64" s="1"/>
  <c r="CC3289" i="64" a="1"/>
  <c r="CC3289" i="64" s="1"/>
  <c r="AX20" i="861"/>
  <c r="CC1441" i="64" a="1"/>
  <c r="CC1441" i="64" s="1"/>
  <c r="CC1442" i="64" a="1"/>
  <c r="CC1442" i="64" s="1"/>
  <c r="CC1530" i="64" a="1"/>
  <c r="CC1530" i="64" s="1"/>
  <c r="CC1531" i="64" a="1"/>
  <c r="CC1531" i="64" s="1"/>
  <c r="CC1486" i="64" a="1"/>
  <c r="CC1486" i="64" s="1"/>
  <c r="CC1508" i="64" a="1"/>
  <c r="CC1508" i="64" s="1"/>
  <c r="CC1419" i="64" a="1"/>
  <c r="CC1419" i="64" s="1"/>
  <c r="CC1464" i="64" a="1"/>
  <c r="CC1464" i="64" s="1"/>
  <c r="CB21" i="863"/>
  <c r="CC669" i="64" a="1"/>
  <c r="CC669" i="64" s="1"/>
  <c r="CC663" i="64" a="1"/>
  <c r="CC663" i="64" s="1"/>
  <c r="CC664" i="64" s="1"/>
  <c r="CC673" i="64" a="1"/>
  <c r="CC673" i="64" s="1"/>
  <c r="BQ670" i="64"/>
  <c r="BQ674" i="64" s="1"/>
  <c r="BQ666" i="64"/>
  <c r="BR661" i="64"/>
  <c r="BR665" i="64" s="1"/>
  <c r="CB20" i="864"/>
  <c r="CB89" i="861" s="1"/>
  <c r="CB90" i="861" s="1"/>
  <c r="AE1654" i="64"/>
  <c r="CB33" i="863"/>
  <c r="CB17" i="863" s="1"/>
  <c r="CB29" i="861" s="1"/>
  <c r="CB44" i="863"/>
  <c r="AK555" i="64"/>
  <c r="CD7" i="64"/>
  <c r="CD1" i="64"/>
  <c r="CC4" i="64"/>
  <c r="CD3" i="64"/>
  <c r="CE2" i="64"/>
  <c r="BQ478" i="64"/>
  <c r="BR477" i="64"/>
  <c r="BQ480" i="64"/>
  <c r="BO528" i="64"/>
  <c r="BN529" i="64"/>
  <c r="BN531" i="64"/>
  <c r="CC360" i="64"/>
  <c r="CE2" i="864"/>
  <c r="CD7" i="864"/>
  <c r="CD7" i="863"/>
  <c r="CC4" i="864"/>
  <c r="CC4" i="863"/>
  <c r="CD1" i="864"/>
  <c r="CD1" i="863"/>
  <c r="CD3" i="864"/>
  <c r="CD3" i="863"/>
  <c r="W800" i="64"/>
  <c r="CE3" i="861"/>
  <c r="CD4" i="861"/>
  <c r="X791" i="64"/>
  <c r="X795" i="64" s="1"/>
  <c r="AC905" i="64"/>
  <c r="AC1656" i="64"/>
  <c r="AB1565" i="64"/>
  <c r="AB1563" i="64"/>
  <c r="AC1559" i="64" s="1"/>
  <c r="X788" i="64"/>
  <c r="Y780" i="64"/>
  <c r="Y783" i="64" s="1"/>
  <c r="Y792" i="64" s="1"/>
  <c r="Y794" i="64" s="1"/>
  <c r="Y784" i="64" s="1"/>
  <c r="Y786" i="64" s="1"/>
  <c r="Y787" i="64" s="1"/>
  <c r="AK222" i="64" a="1"/>
  <c r="AK222" i="64" s="1"/>
  <c r="AD904" i="64" a="1"/>
  <c r="AD904" i="64" s="1"/>
  <c r="AB427" i="64"/>
  <c r="AC423" i="64" s="1"/>
  <c r="AB429" i="64"/>
  <c r="BX82" i="861"/>
  <c r="BY42" i="861"/>
  <c r="BW57" i="861"/>
  <c r="CA1966" i="64"/>
  <c r="CA1975" i="64" s="1"/>
  <c r="CA1978" i="64" s="1"/>
  <c r="CB1974" i="64" a="1"/>
  <c r="CB1974" i="64" s="1"/>
  <c r="CB1973" i="64" a="1"/>
  <c r="CB1973" i="64" s="1"/>
  <c r="BU1982" i="64"/>
  <c r="CA1373" i="64"/>
  <c r="CA1805" i="64"/>
  <c r="CA1807" i="64" s="1"/>
  <c r="CB1804" i="64" a="1"/>
  <c r="CB1804" i="64" s="1"/>
  <c r="CB1806" i="64" a="1"/>
  <c r="CB1806" i="64" s="1"/>
  <c r="CA375" i="64"/>
  <c r="CA377" i="64" s="1"/>
  <c r="CB373" i="64" a="1"/>
  <c r="CB373" i="64" s="1"/>
  <c r="CB376" i="64" a="1"/>
  <c r="CB376" i="64" s="1"/>
  <c r="CB374" i="64" a="1"/>
  <c r="CB374" i="64" s="1"/>
  <c r="CB449" i="64" a="1"/>
  <c r="CB449" i="64" s="1"/>
  <c r="CB500" i="64" a="1"/>
  <c r="CB500" i="64" s="1"/>
  <c r="CA425" i="64"/>
  <c r="CA1561" i="64"/>
  <c r="CA1562" i="64" s="1"/>
  <c r="CB1560" i="64" a="1"/>
  <c r="CB1560" i="64" s="1"/>
  <c r="CB424" i="64" a="1"/>
  <c r="CB424" i="64" s="1"/>
  <c r="CA1268" i="64"/>
  <c r="CA1200" i="64"/>
  <c r="CB1199" i="64" a="1"/>
  <c r="CB1199" i="64" s="1"/>
  <c r="CB1267" i="64" a="1"/>
  <c r="CB1267" i="64" s="1"/>
  <c r="BZ1275" i="64"/>
  <c r="BZ1269" i="64"/>
  <c r="BZ1276" i="64" s="1"/>
  <c r="CA2378" i="64"/>
  <c r="CA2387" i="64" s="1"/>
  <c r="CA2388" i="64" s="1" a="1"/>
  <c r="CA2388" i="64" s="1"/>
  <c r="CB2379" i="64" a="1"/>
  <c r="CB2379" i="64" s="1"/>
  <c r="CA1156" i="64"/>
  <c r="CA2220" i="64"/>
  <c r="CA2222" i="64" s="1"/>
  <c r="BY1171" i="64" a="1"/>
  <c r="BY1171" i="64" s="1"/>
  <c r="CB2219" i="64" a="1"/>
  <c r="CB2219" i="64" s="1"/>
  <c r="CB1157" i="64" a="1"/>
  <c r="CB1157" i="64" s="1"/>
  <c r="BZ1165" i="64"/>
  <c r="BZ1170" i="64"/>
  <c r="CB1327" i="64" a="1"/>
  <c r="CB1327" i="64" s="1"/>
  <c r="CB2221" i="64" a="1"/>
  <c r="CB2221" i="64" s="1"/>
  <c r="CA1325" i="64"/>
  <c r="CA1326" i="64" s="1"/>
  <c r="CA1328" i="64" s="1"/>
  <c r="CB1323" i="64" a="1"/>
  <c r="CB1323" i="64" s="1"/>
  <c r="CB1324" i="64" a="1"/>
  <c r="CB1324" i="64" s="1"/>
  <c r="BV2433" i="64"/>
  <c r="CB793" i="64" a="1"/>
  <c r="CB793" i="64" s="1"/>
  <c r="CB782" i="64" a="1"/>
  <c r="CB782" i="64" s="1"/>
  <c r="CB785" i="64" a="1"/>
  <c r="CB785" i="64" s="1"/>
  <c r="CB799" i="64" a="1"/>
  <c r="CB799" i="64" s="1"/>
  <c r="CA139" i="64"/>
  <c r="CA154" i="64"/>
  <c r="CB124" i="64" a="1"/>
  <c r="CB124" i="64" s="1"/>
  <c r="CB1639" i="64" a="1"/>
  <c r="CB1639" i="64" s="1"/>
  <c r="CA150" i="64"/>
  <c r="BZ140" i="64"/>
  <c r="CA151" i="64"/>
  <c r="CA137" i="64"/>
  <c r="CA152" i="64"/>
  <c r="CA138" i="64"/>
  <c r="CA153" i="64"/>
  <c r="CA135" i="64"/>
  <c r="CA136" i="64"/>
  <c r="BW157" i="64"/>
  <c r="CB145" i="64" a="1"/>
  <c r="CB145" i="64" s="1"/>
  <c r="CB131" i="64" a="1"/>
  <c r="CB131" i="64" s="1"/>
  <c r="CB146" i="64" a="1"/>
  <c r="CB146" i="64" s="1"/>
  <c r="CB130" i="64" a="1"/>
  <c r="CB130" i="64" s="1"/>
  <c r="CB147" i="64" a="1"/>
  <c r="CB147" i="64" s="1"/>
  <c r="CB129" i="64" a="1"/>
  <c r="CB129" i="64" s="1"/>
  <c r="CB132" i="64" a="1"/>
  <c r="CB132" i="64" s="1"/>
  <c r="CB143" i="64" a="1"/>
  <c r="CB143" i="64" s="1"/>
  <c r="CB144" i="64" a="1"/>
  <c r="CB144" i="64" s="1"/>
  <c r="CB128" i="64" a="1"/>
  <c r="CB128" i="64" s="1"/>
  <c r="BX155" i="64"/>
  <c r="CB359" i="64" a="1"/>
  <c r="CB359" i="64" s="1"/>
  <c r="CB123" i="64" a="1"/>
  <c r="CB123" i="64" s="1"/>
  <c r="CB122" i="64" a="1"/>
  <c r="CB122" i="64" s="1"/>
  <c r="CB121" i="64" a="1"/>
  <c r="CB121" i="64" s="1"/>
  <c r="CB120" i="64" a="1"/>
  <c r="CB120" i="64" s="1"/>
  <c r="CA125" i="64"/>
  <c r="CB1397" i="64" a="1"/>
  <c r="CB1397" i="64" s="1"/>
  <c r="AF2353" i="64"/>
  <c r="Z2512" i="64" a="1"/>
  <c r="Z2512" i="64" s="1"/>
  <c r="BY1126" i="64"/>
  <c r="BY1127" i="64" s="1"/>
  <c r="CA1120" i="64"/>
  <c r="BZ1124" i="64"/>
  <c r="CA1123" i="64"/>
  <c r="CA1122" i="64"/>
  <c r="CA1119" i="64"/>
  <c r="CA1121" i="64"/>
  <c r="CB1114" i="64" a="1"/>
  <c r="CB1114" i="64" s="1"/>
  <c r="CB1115" i="64" a="1"/>
  <c r="CB1115" i="64" s="1"/>
  <c r="CB1116" i="64" a="1"/>
  <c r="CB1116" i="64" s="1"/>
  <c r="CB1112" i="64" a="1"/>
  <c r="CB1112" i="64" s="1"/>
  <c r="CB1113" i="64" a="1"/>
  <c r="CB1113" i="64" s="1"/>
  <c r="CA1105" i="64"/>
  <c r="CA1106" i="64"/>
  <c r="CA1108" i="64"/>
  <c r="CB1081" i="64" a="1"/>
  <c r="CB1081" i="64" s="1"/>
  <c r="CB1089" i="64" s="1"/>
  <c r="CB1082" i="64" a="1"/>
  <c r="CB1082" i="64" s="1"/>
  <c r="CB1090" i="64" s="1"/>
  <c r="CB1098" i="64" a="1"/>
  <c r="CB1098" i="64" s="1"/>
  <c r="CB1083" i="64" a="1"/>
  <c r="CB1083" i="64" s="1"/>
  <c r="CB1091" i="64" s="1"/>
  <c r="CB1084" i="64" a="1"/>
  <c r="CB1084" i="64" s="1"/>
  <c r="CB1092" i="64" s="1"/>
  <c r="CB1085" i="64" a="1"/>
  <c r="CB1085" i="64" s="1"/>
  <c r="CB1093" i="64" s="1"/>
  <c r="CB1099" i="64" a="1"/>
  <c r="CB1099" i="64" s="1"/>
  <c r="CB1097" i="64" a="1"/>
  <c r="CB1097" i="64" s="1"/>
  <c r="CB1100" i="64" a="1"/>
  <c r="CB1100" i="64" s="1"/>
  <c r="CB1101" i="64" a="1"/>
  <c r="CB1101" i="64" s="1"/>
  <c r="CA1107" i="64"/>
  <c r="CA1104" i="64"/>
  <c r="BZ1109" i="64"/>
  <c r="CB221" i="64" a="1"/>
  <c r="CB221" i="64" s="1"/>
  <c r="CA1056" i="64"/>
  <c r="CA1058" i="64" s="1"/>
  <c r="BY1376" i="64"/>
  <c r="BZ1375" i="64"/>
  <c r="CB344" i="64" a="1"/>
  <c r="CB344" i="64" s="1"/>
  <c r="CB1372" i="64" a="1"/>
  <c r="CB1372" i="64" s="1"/>
  <c r="CB325" i="64" a="1"/>
  <c r="CB325" i="64" s="1"/>
  <c r="CB1057" i="64" a="1"/>
  <c r="CB1057" i="64" s="1"/>
  <c r="CB1023" i="64" a="1"/>
  <c r="CB1023" i="64" s="1"/>
  <c r="CB312" i="64" a="1"/>
  <c r="CB312" i="64" s="1"/>
  <c r="BZ1020" i="64"/>
  <c r="CA1016" i="64"/>
  <c r="CA1024" i="64" s="1"/>
  <c r="CB1019" i="64" a="1"/>
  <c r="CB1019" i="64" s="1"/>
  <c r="CB1015" i="64" a="1"/>
  <c r="CB1015" i="64" s="1"/>
  <c r="CC272" i="64"/>
  <c r="CC42" i="863" a="1"/>
  <c r="CC42" i="863" s="1"/>
  <c r="CC40" i="863" a="1"/>
  <c r="CC40" i="863" s="1"/>
  <c r="CC39" i="863" a="1"/>
  <c r="CC39" i="863" s="1"/>
  <c r="CC43" i="863" a="1"/>
  <c r="CC43" i="863" s="1"/>
  <c r="CC41" i="863" a="1"/>
  <c r="CC41" i="863" s="1"/>
  <c r="CC32" i="863"/>
  <c r="CC29" i="863"/>
  <c r="CC30" i="863"/>
  <c r="CD2" i="863"/>
  <c r="CD31" i="863" s="1"/>
  <c r="CE1" i="861"/>
  <c r="CE7" i="861"/>
  <c r="CF2" i="861"/>
  <c r="CB51" i="863" a="1"/>
  <c r="CB51" i="863" s="1"/>
  <c r="CB53" i="863" a="1"/>
  <c r="CB53" i="863" s="1"/>
  <c r="CB49" i="863" a="1"/>
  <c r="CB49" i="863" s="1"/>
  <c r="CB34" i="863"/>
  <c r="CC16" i="864"/>
  <c r="CC17" i="864"/>
  <c r="CC18" i="864"/>
  <c r="CD19" i="864"/>
  <c r="AL294" i="64"/>
  <c r="AL276" i="64"/>
  <c r="AM290" i="64"/>
  <c r="AM273" i="64"/>
  <c r="AM291" i="64"/>
  <c r="AM292" i="64"/>
  <c r="AM274" i="64"/>
  <c r="AM293" i="64"/>
  <c r="AM275" i="64"/>
  <c r="BP7" i="860"/>
  <c r="BP3" i="860"/>
  <c r="BP4" i="860" s="1"/>
  <c r="BQ2" i="860"/>
  <c r="BP1" i="860"/>
  <c r="AK982" i="64"/>
  <c r="AL986" i="64" a="1"/>
  <c r="AL986" i="64" s="1"/>
  <c r="AL981" i="64" a="1"/>
  <c r="AL981" i="64" s="1"/>
  <c r="AK602" i="64"/>
  <c r="AJ2722" i="64"/>
  <c r="AL2705" i="64" a="1"/>
  <c r="AL2705" i="64" s="1"/>
  <c r="AL2706" i="64" a="1"/>
  <c r="AL2706" i="64" s="1"/>
  <c r="AL2707" i="64" a="1"/>
  <c r="AL2707" i="64" s="1"/>
  <c r="AL2708" i="64" a="1"/>
  <c r="AL2708" i="64" s="1"/>
  <c r="AL2712" i="64" a="1"/>
  <c r="AL2712" i="64" s="1"/>
  <c r="AL2713" i="64" a="1"/>
  <c r="AL2713" i="64" s="1"/>
  <c r="AL2711" i="64" a="1"/>
  <c r="AL2711" i="64" s="1"/>
  <c r="AL2709" i="64" a="1"/>
  <c r="AL2709" i="64" s="1"/>
  <c r="AL2710" i="64" a="1"/>
  <c r="AL2710" i="64" s="1"/>
  <c r="AK2714" i="64"/>
  <c r="AL600" i="64" a="1"/>
  <c r="AL600" i="64" s="1"/>
  <c r="AL578" i="64" a="1"/>
  <c r="AL578" i="64" s="1"/>
  <c r="AL601" i="64" a="1"/>
  <c r="AL601" i="64" s="1"/>
  <c r="AK579" i="64"/>
  <c r="AL2880" i="64"/>
  <c r="AL2914" i="64"/>
  <c r="AK2818" i="64"/>
  <c r="AK2796" i="64"/>
  <c r="AL3172" i="64" a="1"/>
  <c r="AL3172" i="64" s="1"/>
  <c r="AL2797" i="64" a="1"/>
  <c r="AL2797" i="64" s="1"/>
  <c r="AL2817" i="64" a="1"/>
  <c r="AL2817" i="64" s="1"/>
  <c r="BV2474" i="64"/>
  <c r="BU2476" i="64"/>
  <c r="BV2453" i="64"/>
  <c r="BV2455" i="64" s="1"/>
  <c r="AG2353" i="64"/>
  <c r="AI2341" i="64"/>
  <c r="AH2352" i="64"/>
  <c r="AH2353" i="64" s="1"/>
  <c r="AI2350" i="64"/>
  <c r="AJ2339" i="64"/>
  <c r="AJ2348" i="64"/>
  <c r="AJ2340" i="64"/>
  <c r="AJ2349" i="64"/>
  <c r="AL2345" i="64" a="1"/>
  <c r="AL2345" i="64" s="1"/>
  <c r="AL2344" i="64" a="1"/>
  <c r="AL2344" i="64" s="1"/>
  <c r="AL2335" i="64" a="1"/>
  <c r="AL2335" i="64" s="1"/>
  <c r="AL2336" i="64" a="1"/>
  <c r="AL2336" i="64" s="1"/>
  <c r="AK2332" i="64"/>
  <c r="AK2331" i="64"/>
  <c r="AL2326" i="64" a="1"/>
  <c r="AL2326" i="64" s="1"/>
  <c r="AL2327" i="64" a="1"/>
  <c r="AL2327" i="64" s="1"/>
  <c r="AK2860" i="64"/>
  <c r="AL2859" i="64" a="1"/>
  <c r="AL2859" i="64" s="1"/>
  <c r="AL857" i="64" a="1"/>
  <c r="AL857" i="64" s="1"/>
  <c r="AM2608" i="64"/>
  <c r="AM2609" i="64" s="1"/>
  <c r="AK1733" i="64"/>
  <c r="AK2084" i="64"/>
  <c r="AK2247" i="64"/>
  <c r="AK1350" i="64"/>
  <c r="AK883" i="64"/>
  <c r="AK859" i="64"/>
  <c r="AJ75" i="64"/>
  <c r="AL852" i="64" a="1"/>
  <c r="AL852" i="64" s="1"/>
  <c r="AL88" i="64" a="1"/>
  <c r="AL88" i="64" s="1"/>
  <c r="AL577" i="64" a="1"/>
  <c r="AL577" i="64" s="1"/>
  <c r="AL68" i="64" a="1"/>
  <c r="AL68" i="64" s="1"/>
  <c r="AL73" i="64" a="1"/>
  <c r="AL73" i="64" s="1"/>
  <c r="AL72" i="64" a="1"/>
  <c r="AL72" i="64" s="1"/>
  <c r="AK69" i="64"/>
  <c r="AL67" i="64" a="1"/>
  <c r="AL67" i="64" s="1"/>
  <c r="AL66" i="64" a="1"/>
  <c r="AL66" i="64" s="1"/>
  <c r="AL882" i="64" a="1"/>
  <c r="AL882" i="64" s="1"/>
  <c r="AL3069" i="64" a="1"/>
  <c r="AL3069" i="64" s="1"/>
  <c r="AL3146" i="64" a="1"/>
  <c r="AL3146" i="64" s="1"/>
  <c r="AL3120" i="64" a="1"/>
  <c r="AL3120" i="64" s="1"/>
  <c r="AL3095" i="64" a="1"/>
  <c r="AL3095" i="64" s="1"/>
  <c r="AL2223" i="64" a="1"/>
  <c r="AL2223" i="64" s="1"/>
  <c r="AL2224" i="64" s="1"/>
  <c r="AL102" i="64" a="1"/>
  <c r="AL102" i="64" s="1"/>
  <c r="AL104" i="64" a="1"/>
  <c r="AL104" i="64" s="1"/>
  <c r="AL103" i="64" a="1"/>
  <c r="AL103" i="64" s="1"/>
  <c r="AL105" i="64" a="1"/>
  <c r="AL105" i="64" s="1"/>
  <c r="AK106" i="64"/>
  <c r="AL2165" i="64" a="1"/>
  <c r="AL2165" i="64" s="1"/>
  <c r="AL2166" i="64" s="1"/>
  <c r="AL554" i="64" a="1"/>
  <c r="AL554" i="64" s="1"/>
  <c r="AL3196" i="64" a="1"/>
  <c r="AL3196" i="64" s="1"/>
  <c r="AL2085" i="64" a="1"/>
  <c r="AL2085" i="64" s="1"/>
  <c r="AL2503" i="64" a="1"/>
  <c r="AL2503" i="64" s="1"/>
  <c r="AL2511" i="64" s="1"/>
  <c r="AL2248" i="64" a="1"/>
  <c r="AL2248" i="64" s="1"/>
  <c r="AL2246" i="64" a="1"/>
  <c r="AL2246" i="64" s="1"/>
  <c r="AL2254" i="64" a="1"/>
  <c r="AL2254" i="64" s="1"/>
  <c r="AL1732" i="64" a="1"/>
  <c r="AL1732" i="64" s="1"/>
  <c r="AL1349" i="64" a="1"/>
  <c r="AL1349" i="64" s="1"/>
  <c r="AL2247" i="64" a="1"/>
  <c r="CB1805" i="64" a="1"/>
  <c r="CA1375" i="64" a="1"/>
  <c r="AL2860" i="64" a="1"/>
  <c r="AF1654" i="64" a="1"/>
  <c r="AM2880" i="64" a="1"/>
  <c r="CB1156" i="64" a="1"/>
  <c r="CB1373" i="64" a="1"/>
  <c r="AL555" i="64" a="1"/>
  <c r="AL579" i="64" a="1"/>
  <c r="CB1200" i="64" a="1"/>
  <c r="CC1443" i="64"/>
  <c r="CB2220" i="64" a="1"/>
  <c r="AL982" i="64" a="1"/>
  <c r="CC1509" i="64"/>
  <c r="CB1268" i="64" a="1"/>
  <c r="AL1350" i="64" a="1"/>
  <c r="CB1398" i="64"/>
  <c r="AD905" i="64" a="1"/>
  <c r="CB1561" i="64" a="1"/>
  <c r="CB1016" i="64" a="1"/>
  <c r="AL602" i="64" a="1"/>
  <c r="AL1733" i="64" a="1"/>
  <c r="AL2796" i="64" a="1"/>
  <c r="AM2914" i="64" a="1"/>
  <c r="CC1487" i="64"/>
  <c r="CC1465" i="64"/>
  <c r="CB1056" i="64" a="1"/>
  <c r="CB425" i="64" a="1"/>
  <c r="AL2818" i="64" a="1"/>
  <c r="AL859" i="64" a="1"/>
  <c r="AL2331" i="64" a="1"/>
  <c r="AL883" i="64" a="1"/>
  <c r="AL2332" i="64" a="1"/>
  <c r="BZ1376" i="64" a="1"/>
  <c r="CB2378" i="64" a="1"/>
  <c r="CC1420" i="64"/>
  <c r="AL2084" i="64" a="1"/>
  <c r="CC1532" i="64"/>
  <c r="CC2840" i="64" l="1"/>
  <c r="CD2838" i="64" a="1"/>
  <c r="CD2838" i="64" s="1"/>
  <c r="CD2839" i="64" a="1"/>
  <c r="CD2839" i="64" s="1"/>
  <c r="CD52" i="64" a="1"/>
  <c r="CD52" i="64" s="1"/>
  <c r="CD50" i="64" s="1" a="1"/>
  <c r="CD50" i="64" s="1"/>
  <c r="CD53" i="64" a="1"/>
  <c r="CD53" i="64" s="1"/>
  <c r="CD51" i="64" a="1"/>
  <c r="CD51" i="64" s="1"/>
  <c r="CD3310" i="64" a="1"/>
  <c r="CD3310" i="64" s="1"/>
  <c r="CD3289" i="64" a="1"/>
  <c r="CD3289" i="64" s="1"/>
  <c r="CD1441" i="64" a="1"/>
  <c r="CD1441" i="64" s="1"/>
  <c r="CD1442" i="64" a="1"/>
  <c r="CD1442" i="64" s="1"/>
  <c r="CD1530" i="64" a="1"/>
  <c r="CD1530" i="64" s="1"/>
  <c r="CD1531" i="64" a="1"/>
  <c r="CD1531" i="64" s="1"/>
  <c r="CD1486" i="64" a="1"/>
  <c r="CD1486" i="64" s="1"/>
  <c r="CD1508" i="64" a="1"/>
  <c r="CD1508" i="64" s="1"/>
  <c r="CD1419" i="64" a="1"/>
  <c r="CD1419" i="64" s="1"/>
  <c r="CD1464" i="64" a="1"/>
  <c r="CD1464" i="64" s="1"/>
  <c r="CD673" i="64" a="1"/>
  <c r="CD673" i="64" s="1"/>
  <c r="CD669" i="64" a="1"/>
  <c r="CD669" i="64" s="1"/>
  <c r="CD663" i="64" a="1"/>
  <c r="CD663" i="64" s="1"/>
  <c r="CD664" i="64" s="1"/>
  <c r="BR670" i="64"/>
  <c r="BR674" i="64" s="1"/>
  <c r="BR666" i="64"/>
  <c r="BS661" i="64"/>
  <c r="BS665" i="64" s="1"/>
  <c r="CC20" i="864"/>
  <c r="CC89" i="861" s="1"/>
  <c r="CC90" i="861" s="1"/>
  <c r="CC21" i="863"/>
  <c r="AF1654" i="64"/>
  <c r="CC33" i="863"/>
  <c r="CC17" i="863" s="1"/>
  <c r="CC29" i="861" s="1"/>
  <c r="CC44" i="863"/>
  <c r="AL555" i="64"/>
  <c r="CE1" i="64"/>
  <c r="CE7" i="64"/>
  <c r="CD4" i="64"/>
  <c r="CE3" i="64"/>
  <c r="CF2" i="64"/>
  <c r="BP528" i="64"/>
  <c r="BO529" i="64"/>
  <c r="BO531" i="64"/>
  <c r="BR478" i="64"/>
  <c r="BS477" i="64"/>
  <c r="BR480" i="64"/>
  <c r="CD360" i="64"/>
  <c r="CF2" i="864"/>
  <c r="CE7" i="864"/>
  <c r="CE7" i="863"/>
  <c r="CE1" i="863"/>
  <c r="CE1" i="864"/>
  <c r="CD4" i="864"/>
  <c r="CD4" i="863"/>
  <c r="CE3" i="864"/>
  <c r="CE3" i="863"/>
  <c r="CF3" i="861"/>
  <c r="CE4" i="861"/>
  <c r="AD905" i="64"/>
  <c r="AD1656" i="64"/>
  <c r="AL222" i="64" a="1"/>
  <c r="AL222" i="64" s="1"/>
  <c r="Y788" i="64"/>
  <c r="Z780" i="64"/>
  <c r="Z783" i="64" s="1"/>
  <c r="Z792" i="64" s="1"/>
  <c r="Z794" i="64" s="1"/>
  <c r="Z784" i="64" s="1"/>
  <c r="Z786" i="64" s="1"/>
  <c r="Z787" i="64" s="1"/>
  <c r="AE904" i="64" a="1"/>
  <c r="AE904" i="64" s="1"/>
  <c r="AC1565" i="64"/>
  <c r="AC1563" i="64"/>
  <c r="AD1559" i="64" s="1"/>
  <c r="Y791" i="64"/>
  <c r="Y795" i="64" s="1"/>
  <c r="X796" i="64"/>
  <c r="X800" i="64"/>
  <c r="AC427" i="64"/>
  <c r="AD423" i="64" s="1"/>
  <c r="AC429" i="64"/>
  <c r="BY82" i="861"/>
  <c r="BY57" i="861"/>
  <c r="BX57" i="861"/>
  <c r="CB1966" i="64"/>
  <c r="CB1975" i="64" s="1"/>
  <c r="CB1978" i="64" s="1"/>
  <c r="CA42" i="861"/>
  <c r="BZ42" i="861"/>
  <c r="CC1974" i="64" a="1"/>
  <c r="CC1974" i="64" s="1"/>
  <c r="CC1973" i="64" a="1"/>
  <c r="CC1973" i="64" s="1"/>
  <c r="BV1982" i="64"/>
  <c r="CB1373" i="64"/>
  <c r="CB1805" i="64"/>
  <c r="CB1807" i="64" s="1"/>
  <c r="CC1806" i="64" a="1"/>
  <c r="CC1806" i="64" s="1"/>
  <c r="CC1804" i="64" a="1"/>
  <c r="CC1804" i="64" s="1"/>
  <c r="CB375" i="64"/>
  <c r="CB377" i="64" s="1"/>
  <c r="CC374" i="64" a="1"/>
  <c r="CC374" i="64" s="1"/>
  <c r="CC376" i="64" a="1"/>
  <c r="CC376" i="64" s="1"/>
  <c r="CC449" i="64" a="1"/>
  <c r="CC449" i="64" s="1"/>
  <c r="CC373" i="64" a="1"/>
  <c r="CC373" i="64" s="1"/>
  <c r="CC500" i="64" a="1"/>
  <c r="CC500" i="64" s="1"/>
  <c r="CB425" i="64"/>
  <c r="CB1561" i="64"/>
  <c r="CB1562" i="64" s="1"/>
  <c r="CC424" i="64" a="1"/>
  <c r="CC424" i="64" s="1"/>
  <c r="CC1560" i="64" a="1"/>
  <c r="CC1560" i="64" s="1"/>
  <c r="CB1268" i="64"/>
  <c r="CB1200" i="64"/>
  <c r="CC1199" i="64" a="1"/>
  <c r="CC1199" i="64" s="1"/>
  <c r="CC1267" i="64" a="1"/>
  <c r="CC1267" i="64" s="1"/>
  <c r="CA1275" i="64"/>
  <c r="CA1269" i="64"/>
  <c r="CA1276" i="64" s="1"/>
  <c r="CB2378" i="64"/>
  <c r="CB2387" i="64" s="1"/>
  <c r="CB2388" i="64" s="1" a="1"/>
  <c r="CB2388" i="64" s="1"/>
  <c r="CC2379" i="64" a="1"/>
  <c r="CC2379" i="64" s="1"/>
  <c r="CB1156" i="64"/>
  <c r="CB2220" i="64"/>
  <c r="CB2222" i="64" s="1"/>
  <c r="BZ1171" i="64" a="1"/>
  <c r="BZ1171" i="64" s="1"/>
  <c r="CC2219" i="64" a="1"/>
  <c r="CC2219" i="64" s="1"/>
  <c r="CC1157" i="64" a="1"/>
  <c r="CC1157" i="64" s="1"/>
  <c r="CA1165" i="64"/>
  <c r="CA1170" i="64"/>
  <c r="CC1327" i="64" a="1"/>
  <c r="CC1327" i="64" s="1"/>
  <c r="CC2221" i="64" a="1"/>
  <c r="CC2221" i="64" s="1"/>
  <c r="BW2433" i="64"/>
  <c r="CB1325" i="64"/>
  <c r="CB1326" i="64" s="1"/>
  <c r="CB1328" i="64" s="1"/>
  <c r="CC1323" i="64" a="1"/>
  <c r="CC1323" i="64" s="1"/>
  <c r="CC1324" i="64" a="1"/>
  <c r="CC1324" i="64" s="1"/>
  <c r="CC793" i="64" a="1"/>
  <c r="CC793" i="64" s="1"/>
  <c r="CC782" i="64" a="1"/>
  <c r="CC782" i="64" s="1"/>
  <c r="CC799" i="64" a="1"/>
  <c r="CC799" i="64" s="1"/>
  <c r="CC785" i="64" a="1"/>
  <c r="CC785" i="64" s="1"/>
  <c r="CB139" i="64"/>
  <c r="CB154" i="64"/>
  <c r="CC124" i="64" a="1"/>
  <c r="CC124" i="64" s="1"/>
  <c r="CC1639" i="64" a="1"/>
  <c r="CC1639" i="64" s="1"/>
  <c r="CB151" i="64"/>
  <c r="CB150" i="64"/>
  <c r="BW158" i="64"/>
  <c r="CB137" i="64"/>
  <c r="CB152" i="64"/>
  <c r="CB138" i="64"/>
  <c r="CB153" i="64"/>
  <c r="CB135" i="64"/>
  <c r="CB136" i="64"/>
  <c r="CA140" i="64"/>
  <c r="CC146" i="64" a="1"/>
  <c r="CC146" i="64" s="1"/>
  <c r="CC145" i="64" a="1"/>
  <c r="CC145" i="64" s="1"/>
  <c r="CC130" i="64" a="1"/>
  <c r="CC130" i="64" s="1"/>
  <c r="CC147" i="64" a="1"/>
  <c r="CC147" i="64" s="1"/>
  <c r="CC129" i="64" a="1"/>
  <c r="CC129" i="64" s="1"/>
  <c r="CC143" i="64" a="1"/>
  <c r="CC143" i="64" s="1"/>
  <c r="CC132" i="64" a="1"/>
  <c r="CC132" i="64" s="1"/>
  <c r="CC144" i="64" a="1"/>
  <c r="CC144" i="64" s="1"/>
  <c r="CC131" i="64" a="1"/>
  <c r="CC131" i="64" s="1"/>
  <c r="CC128" i="64" a="1"/>
  <c r="CC128" i="64" s="1"/>
  <c r="BX157" i="64"/>
  <c r="BX158" i="64" s="1"/>
  <c r="BY155" i="64"/>
  <c r="CB125" i="64"/>
  <c r="CC359" i="64" a="1"/>
  <c r="CC359" i="64" s="1"/>
  <c r="CC123" i="64" a="1"/>
  <c r="CC123" i="64" s="1"/>
  <c r="CC120" i="64" a="1"/>
  <c r="CC120" i="64" s="1"/>
  <c r="CC122" i="64" a="1"/>
  <c r="CC122" i="64" s="1"/>
  <c r="CC121" i="64" a="1"/>
  <c r="CC121" i="64" s="1"/>
  <c r="CC1397" i="64" a="1"/>
  <c r="CC1397" i="64" s="1"/>
  <c r="BZ1126" i="64"/>
  <c r="BZ1127" i="64" s="1"/>
  <c r="CA1124" i="64"/>
  <c r="CB1123" i="64"/>
  <c r="CB1122" i="64"/>
  <c r="CB1120" i="64"/>
  <c r="CB1119" i="64"/>
  <c r="CB1121" i="64"/>
  <c r="CC1114" i="64" a="1"/>
  <c r="CC1114" i="64" s="1"/>
  <c r="CC1115" i="64" a="1"/>
  <c r="CC1115" i="64" s="1"/>
  <c r="CC1116" i="64" a="1"/>
  <c r="CC1116" i="64" s="1"/>
  <c r="CC1113" i="64" a="1"/>
  <c r="CC1113" i="64" s="1"/>
  <c r="CC1112" i="64" a="1"/>
  <c r="CC1112" i="64" s="1"/>
  <c r="CB1106" i="64"/>
  <c r="CA1109" i="64"/>
  <c r="CC1081" i="64" a="1"/>
  <c r="CC1081" i="64" s="1"/>
  <c r="CC1089" i="64" s="1"/>
  <c r="CC1082" i="64" a="1"/>
  <c r="CC1082" i="64" s="1"/>
  <c r="CC1090" i="64" s="1"/>
  <c r="CC1098" i="64" a="1"/>
  <c r="CC1098" i="64" s="1"/>
  <c r="CC1083" i="64" a="1"/>
  <c r="CC1083" i="64" s="1"/>
  <c r="CC1091" i="64" s="1"/>
  <c r="CC1084" i="64" a="1"/>
  <c r="CC1084" i="64" s="1"/>
  <c r="CC1092" i="64" s="1"/>
  <c r="CC1097" i="64" a="1"/>
  <c r="CC1097" i="64" s="1"/>
  <c r="CC1085" i="64" a="1"/>
  <c r="CC1085" i="64" s="1"/>
  <c r="CC1093" i="64" s="1"/>
  <c r="CC1099" i="64" a="1"/>
  <c r="CC1099" i="64" s="1"/>
  <c r="CC1100" i="64" a="1"/>
  <c r="CC1100" i="64" s="1"/>
  <c r="CC1101" i="64" a="1"/>
  <c r="CC1101" i="64" s="1"/>
  <c r="CB1108" i="64"/>
  <c r="CB1107" i="64"/>
  <c r="CB1105" i="64"/>
  <c r="CB1104" i="64"/>
  <c r="CC221" i="64" a="1"/>
  <c r="CC221" i="64" s="1"/>
  <c r="CB1056" i="64"/>
  <c r="CB1058" i="64" s="1"/>
  <c r="BZ1376" i="64"/>
  <c r="CA1375" i="64"/>
  <c r="CC344" i="64" a="1"/>
  <c r="CC344" i="64" s="1"/>
  <c r="CC1372" i="64" a="1"/>
  <c r="CC1372" i="64" s="1"/>
  <c r="CC325" i="64" a="1"/>
  <c r="CC325" i="64" s="1"/>
  <c r="CC1057" i="64" a="1"/>
  <c r="CC1057" i="64" s="1"/>
  <c r="CC1023" i="64" a="1"/>
  <c r="CC1023" i="64" s="1"/>
  <c r="CC312" i="64" a="1"/>
  <c r="CC312" i="64" s="1"/>
  <c r="CA1020" i="64"/>
  <c r="CB1016" i="64"/>
  <c r="CB1024" i="64" s="1"/>
  <c r="CC1019" i="64" a="1"/>
  <c r="CC1019" i="64" s="1"/>
  <c r="CC1015" i="64" a="1"/>
  <c r="CC1015" i="64" s="1"/>
  <c r="CD272" i="64"/>
  <c r="CC53" i="863" a="1"/>
  <c r="CC53" i="863" s="1"/>
  <c r="CC51" i="863" a="1"/>
  <c r="CC51" i="863" s="1"/>
  <c r="CC49" i="863" a="1"/>
  <c r="CC49" i="863" s="1"/>
  <c r="CD43" i="863" a="1"/>
  <c r="CD43" i="863" s="1"/>
  <c r="CD41" i="863" a="1"/>
  <c r="CD41" i="863" s="1"/>
  <c r="CD42" i="863" a="1"/>
  <c r="CD42" i="863" s="1"/>
  <c r="CD40" i="863" a="1"/>
  <c r="CD40" i="863" s="1"/>
  <c r="CD29" i="863"/>
  <c r="CD39" i="863" a="1"/>
  <c r="CD39" i="863" s="1"/>
  <c r="CD32" i="863"/>
  <c r="CD30" i="863"/>
  <c r="CE2" i="863"/>
  <c r="CE31" i="863" s="1"/>
  <c r="CC34" i="863"/>
  <c r="CD18" i="864"/>
  <c r="CD17" i="864"/>
  <c r="CD16" i="864"/>
  <c r="CE19" i="864"/>
  <c r="CF7" i="861"/>
  <c r="CG2" i="861"/>
  <c r="CF1" i="861"/>
  <c r="AM294" i="64"/>
  <c r="AM276" i="64"/>
  <c r="AN290" i="64"/>
  <c r="AN273" i="64"/>
  <c r="AN291" i="64"/>
  <c r="AN274" i="64"/>
  <c r="AN292" i="64"/>
  <c r="AN275" i="64"/>
  <c r="AN293" i="64"/>
  <c r="BQ7" i="860"/>
  <c r="BQ3" i="860"/>
  <c r="BQ4" i="860" s="1"/>
  <c r="BR2" i="860"/>
  <c r="BQ1" i="860"/>
  <c r="AL982" i="64"/>
  <c r="AL992" i="64" s="1"/>
  <c r="AK992" i="64"/>
  <c r="AM986" i="64" a="1"/>
  <c r="AM986" i="64" s="1"/>
  <c r="AM981" i="64" a="1"/>
  <c r="AM981" i="64" s="1"/>
  <c r="AL602" i="64"/>
  <c r="AK2722" i="64"/>
  <c r="AM2705" i="64" a="1"/>
  <c r="AM2705" i="64" s="1"/>
  <c r="AM2706" i="64" a="1"/>
  <c r="AM2706" i="64" s="1"/>
  <c r="AM2709" i="64" a="1"/>
  <c r="AM2709" i="64" s="1"/>
  <c r="AM2710" i="64" a="1"/>
  <c r="AM2710" i="64" s="1"/>
  <c r="AM2708" i="64" a="1"/>
  <c r="AM2708" i="64" s="1"/>
  <c r="AM2712" i="64" a="1"/>
  <c r="AM2712" i="64" s="1"/>
  <c r="AM2713" i="64" a="1"/>
  <c r="AM2713" i="64" s="1"/>
  <c r="AM2711" i="64" a="1"/>
  <c r="AM2711" i="64" s="1"/>
  <c r="AM2707" i="64" a="1"/>
  <c r="AM2707" i="64" s="1"/>
  <c r="AL2714" i="64"/>
  <c r="AM578" i="64" a="1"/>
  <c r="AM578" i="64" s="1"/>
  <c r="AM601" i="64" a="1"/>
  <c r="AM601" i="64" s="1"/>
  <c r="AM600" i="64" a="1"/>
  <c r="AM600" i="64" s="1"/>
  <c r="AL579" i="64"/>
  <c r="AM2914" i="64"/>
  <c r="AM2880" i="64"/>
  <c r="AL2818" i="64"/>
  <c r="AL2796" i="64"/>
  <c r="AM3172" i="64" a="1"/>
  <c r="AM3172" i="64" s="1"/>
  <c r="AM2797" i="64" a="1"/>
  <c r="AM2797" i="64" s="1"/>
  <c r="AM2817" i="64" a="1"/>
  <c r="AM2817" i="64" s="1"/>
  <c r="BV2476" i="64"/>
  <c r="BW2474" i="64"/>
  <c r="BW2453" i="64"/>
  <c r="BW2455" i="64" s="1"/>
  <c r="BX2433" i="64"/>
  <c r="AI2352" i="64"/>
  <c r="AJ2341" i="64"/>
  <c r="AK2340" i="64"/>
  <c r="AK2349" i="64"/>
  <c r="AK2339" i="64"/>
  <c r="AK2348" i="64"/>
  <c r="AM2345" i="64" a="1"/>
  <c r="AM2345" i="64" s="1"/>
  <c r="AM2344" i="64" a="1"/>
  <c r="AM2344" i="64" s="1"/>
  <c r="AM2336" i="64" a="1"/>
  <c r="AM2336" i="64" s="1"/>
  <c r="AM2335" i="64" a="1"/>
  <c r="AM2335" i="64" s="1"/>
  <c r="AL2332" i="64"/>
  <c r="AL2331" i="64"/>
  <c r="AM2326" i="64" a="1"/>
  <c r="AM2326" i="64" s="1"/>
  <c r="AM2327" i="64" a="1"/>
  <c r="AM2327" i="64" s="1"/>
  <c r="AL2860" i="64"/>
  <c r="AM2859" i="64" a="1"/>
  <c r="AM2859" i="64" s="1"/>
  <c r="AM857" i="64" a="1"/>
  <c r="AM857" i="64" s="1"/>
  <c r="AN2608" i="64"/>
  <c r="AN2609" i="64" s="1"/>
  <c r="AL2247" i="64"/>
  <c r="AL1733" i="64"/>
  <c r="AL2084" i="64"/>
  <c r="AL1350" i="64"/>
  <c r="AL859" i="64"/>
  <c r="AL883" i="64"/>
  <c r="AK75" i="64"/>
  <c r="AM852" i="64" a="1"/>
  <c r="AM852" i="64" s="1"/>
  <c r="AM88" i="64" a="1"/>
  <c r="AM88" i="64" s="1"/>
  <c r="AM577" i="64" a="1"/>
  <c r="AM577" i="64" s="1"/>
  <c r="AM68" i="64" a="1"/>
  <c r="AM68" i="64" s="1"/>
  <c r="AM73" i="64" a="1"/>
  <c r="AM73" i="64" s="1"/>
  <c r="AM72" i="64" a="1"/>
  <c r="AM72" i="64" s="1"/>
  <c r="AL69" i="64"/>
  <c r="AM66" i="64" a="1"/>
  <c r="AM66" i="64" s="1"/>
  <c r="AM67" i="64" a="1"/>
  <c r="AM67" i="64" s="1"/>
  <c r="AM882" i="64" a="1"/>
  <c r="AM882" i="64" s="1"/>
  <c r="AM3069" i="64" a="1"/>
  <c r="AM3069" i="64" s="1"/>
  <c r="AM3146" i="64" a="1"/>
  <c r="AM3146" i="64" s="1"/>
  <c r="AM3120" i="64" a="1"/>
  <c r="AM3120" i="64" s="1"/>
  <c r="AM3095" i="64" a="1"/>
  <c r="AM3095" i="64" s="1"/>
  <c r="AM2223" i="64" a="1"/>
  <c r="AM2223" i="64" s="1"/>
  <c r="AM2224" i="64" s="1"/>
  <c r="AM104" i="64" a="1"/>
  <c r="AM104" i="64" s="1"/>
  <c r="AM105" i="64" a="1"/>
  <c r="AM105" i="64" s="1"/>
  <c r="AM102" i="64" a="1"/>
  <c r="AM102" i="64" s="1"/>
  <c r="AM103" i="64" a="1"/>
  <c r="AM103" i="64" s="1"/>
  <c r="AL106" i="64"/>
  <c r="AM2165" i="64" a="1"/>
  <c r="AM2165" i="64" s="1"/>
  <c r="AM2166" i="64" s="1"/>
  <c r="AM554" i="64" a="1"/>
  <c r="AM554" i="64" s="1"/>
  <c r="AM3196" i="64" a="1"/>
  <c r="AM3196" i="64" s="1"/>
  <c r="AM2085" i="64" a="1"/>
  <c r="AM2085" i="64" s="1"/>
  <c r="AM2503" i="64" a="1"/>
  <c r="AM2503" i="64" s="1"/>
  <c r="AM2511" i="64" s="1"/>
  <c r="AM2248" i="64" a="1"/>
  <c r="AM2248" i="64" s="1"/>
  <c r="AM2246" i="64" a="1"/>
  <c r="AM2246" i="64" s="1"/>
  <c r="AM2254" i="64" a="1"/>
  <c r="AM2254" i="64" s="1"/>
  <c r="AM1732" i="64" a="1"/>
  <c r="AM1732" i="64" s="1"/>
  <c r="AM1349" i="64" a="1"/>
  <c r="AM1349" i="64" s="1"/>
  <c r="AM859" i="64" a="1"/>
  <c r="AM2796" i="64" a="1"/>
  <c r="AN2914" i="64" a="1"/>
  <c r="CC2220" i="64" a="1"/>
  <c r="AM2247" i="64" a="1"/>
  <c r="AM2332" i="64" a="1"/>
  <c r="CD1443" i="64"/>
  <c r="CC1805" i="64" a="1"/>
  <c r="CC1200" i="64" a="1"/>
  <c r="CC1398" i="64"/>
  <c r="CC1373" i="64" a="1"/>
  <c r="AM602" i="64" a="1"/>
  <c r="AM555" i="64" a="1"/>
  <c r="CD1420" i="64"/>
  <c r="CC425" i="64" a="1"/>
  <c r="AG1654" i="64" a="1"/>
  <c r="AN2880" i="64" a="1"/>
  <c r="CC1268" i="64" a="1"/>
  <c r="CC1056" i="64" a="1"/>
  <c r="CB1375" i="64" a="1"/>
  <c r="AM2331" i="64" a="1"/>
  <c r="CA1376" i="64" a="1"/>
  <c r="AE905" i="64" a="1"/>
  <c r="CC1561" i="64" a="1"/>
  <c r="CC2378" i="64" a="1"/>
  <c r="AM2860" i="64" a="1"/>
  <c r="CD1487" i="64"/>
  <c r="AM982" i="64" a="1"/>
  <c r="CD1532" i="64"/>
  <c r="AM579" i="64" a="1"/>
  <c r="CC1016" i="64" a="1"/>
  <c r="AM2818" i="64" a="1"/>
  <c r="AM883" i="64" a="1"/>
  <c r="AM1733" i="64" a="1"/>
  <c r="AM1350" i="64" a="1"/>
  <c r="CC1156" i="64" a="1"/>
  <c r="AM2084" i="64" a="1"/>
  <c r="CD1509" i="64"/>
  <c r="CD1465" i="64"/>
  <c r="CD2840" i="64" l="1"/>
  <c r="CE2838" i="64" a="1"/>
  <c r="CE2838" i="64" s="1"/>
  <c r="CE2839" i="64" a="1"/>
  <c r="CE2839" i="64" s="1"/>
  <c r="CE53" i="64" a="1"/>
  <c r="CE53" i="64" s="1"/>
  <c r="CE51" i="64" a="1"/>
  <c r="CE51" i="64" s="1"/>
  <c r="CE52" i="64" a="1"/>
  <c r="CE52" i="64" s="1"/>
  <c r="CE50" i="64" s="1" a="1"/>
  <c r="CE50" i="64" s="1"/>
  <c r="CE3310" i="64" a="1"/>
  <c r="CE3310" i="64" s="1"/>
  <c r="CE3289" i="64" a="1"/>
  <c r="CE3289" i="64" s="1"/>
  <c r="CE1441" i="64" a="1"/>
  <c r="CE1441" i="64" s="1"/>
  <c r="CE1442" i="64" a="1"/>
  <c r="CE1442" i="64" s="1"/>
  <c r="AY20" i="861"/>
  <c r="CE1530" i="64" a="1"/>
  <c r="CE1530" i="64" s="1"/>
  <c r="CE1531" i="64" a="1"/>
  <c r="CE1531" i="64" s="1"/>
  <c r="CE1486" i="64" a="1"/>
  <c r="CE1486" i="64" s="1"/>
  <c r="CE1508" i="64" a="1"/>
  <c r="CE1508" i="64" s="1"/>
  <c r="CE1419" i="64" a="1"/>
  <c r="CE1419" i="64" s="1"/>
  <c r="CE1464" i="64" a="1"/>
  <c r="CE1464" i="64" s="1"/>
  <c r="CD20" i="864"/>
  <c r="CD89" i="861" s="1"/>
  <c r="CD90" i="861" s="1"/>
  <c r="CD21" i="863"/>
  <c r="CE673" i="64" a="1"/>
  <c r="CE673" i="64" s="1"/>
  <c r="CE669" i="64" a="1"/>
  <c r="CE669" i="64" s="1"/>
  <c r="CE663" i="64" a="1"/>
  <c r="CE663" i="64" s="1"/>
  <c r="CE664" i="64" s="1"/>
  <c r="BT661" i="64"/>
  <c r="BT665" i="64" s="1"/>
  <c r="BS670" i="64"/>
  <c r="BS674" i="64" s="1"/>
  <c r="BS666" i="64"/>
  <c r="AG1654" i="64"/>
  <c r="CD44" i="863"/>
  <c r="CD33" i="863"/>
  <c r="CD17" i="863" s="1"/>
  <c r="CD29" i="861" s="1"/>
  <c r="AM555" i="64"/>
  <c r="CF1" i="64"/>
  <c r="CE4" i="64"/>
  <c r="CG2" i="64"/>
  <c r="CF3" i="64"/>
  <c r="CF7" i="64"/>
  <c r="BT477" i="64"/>
  <c r="BS478" i="64"/>
  <c r="BS480" i="64"/>
  <c r="BP529" i="64"/>
  <c r="BQ528" i="64"/>
  <c r="BP531" i="64"/>
  <c r="CE360" i="64"/>
  <c r="CG2" i="864"/>
  <c r="CF1" i="864"/>
  <c r="CF1" i="863"/>
  <c r="CE4" i="864"/>
  <c r="CE4" i="863"/>
  <c r="CF7" i="864"/>
  <c r="CF7" i="863"/>
  <c r="CF3" i="863"/>
  <c r="CF3" i="864"/>
  <c r="CG3" i="861"/>
  <c r="CF4" i="861"/>
  <c r="AE905" i="64"/>
  <c r="AD1563" i="64"/>
  <c r="AE1559" i="64" s="1"/>
  <c r="AD1565" i="64"/>
  <c r="AM222" i="64" a="1"/>
  <c r="AM222" i="64" s="1"/>
  <c r="AF904" i="64" a="1"/>
  <c r="AF904" i="64" s="1"/>
  <c r="Z788" i="64"/>
  <c r="AA780" i="64"/>
  <c r="AA783" i="64" s="1"/>
  <c r="AA792" i="64" s="1"/>
  <c r="AA794" i="64" s="1"/>
  <c r="AA784" i="64" s="1"/>
  <c r="AA786" i="64" s="1"/>
  <c r="AA787" i="64" s="1"/>
  <c r="AD427" i="64"/>
  <c r="AE423" i="64" s="1"/>
  <c r="AD429" i="64"/>
  <c r="Z791" i="64"/>
  <c r="Z795" i="64" s="1"/>
  <c r="Y796" i="64"/>
  <c r="Y800" i="64"/>
  <c r="BZ82" i="861"/>
  <c r="CA82" i="861"/>
  <c r="BZ57" i="861"/>
  <c r="CC1966" i="64"/>
  <c r="CC1975" i="64" s="1"/>
  <c r="CD1974" i="64" a="1"/>
  <c r="CD1974" i="64" s="1"/>
  <c r="CD1973" i="64" a="1"/>
  <c r="CD1973" i="64" s="1"/>
  <c r="BW1982" i="64"/>
  <c r="CC1373" i="64"/>
  <c r="CC1805" i="64"/>
  <c r="CC1807" i="64" s="1"/>
  <c r="CD1806" i="64" a="1"/>
  <c r="CD1806" i="64" s="1"/>
  <c r="CD1804" i="64" a="1"/>
  <c r="CD1804" i="64" s="1"/>
  <c r="CC375" i="64"/>
  <c r="CC377" i="64" s="1"/>
  <c r="CD373" i="64" a="1"/>
  <c r="CD373" i="64" s="1"/>
  <c r="CD374" i="64" a="1"/>
  <c r="CD374" i="64" s="1"/>
  <c r="CD376" i="64" a="1"/>
  <c r="CD376" i="64" s="1"/>
  <c r="CD449" i="64" a="1"/>
  <c r="CD449" i="64" s="1"/>
  <c r="CD500" i="64" a="1"/>
  <c r="CD500" i="64" s="1"/>
  <c r="CC1561" i="64"/>
  <c r="CC1562" i="64" s="1"/>
  <c r="CC425" i="64"/>
  <c r="CD424" i="64" a="1"/>
  <c r="CD424" i="64" s="1"/>
  <c r="CD1560" i="64" a="1"/>
  <c r="CD1560" i="64" s="1"/>
  <c r="CC1268" i="64"/>
  <c r="CC1200" i="64"/>
  <c r="CD1199" i="64" a="1"/>
  <c r="CD1199" i="64" s="1"/>
  <c r="CD1267" i="64" a="1"/>
  <c r="CD1267" i="64" s="1"/>
  <c r="CB1275" i="64"/>
  <c r="CB1269" i="64"/>
  <c r="CB1276" i="64" s="1"/>
  <c r="CC2378" i="64"/>
  <c r="CC2387" i="64" s="1"/>
  <c r="CC2388" i="64" s="1" a="1"/>
  <c r="CC2388" i="64" s="1"/>
  <c r="CD2379" i="64" a="1"/>
  <c r="CD2379" i="64" s="1"/>
  <c r="CC1156" i="64"/>
  <c r="CC2220" i="64"/>
  <c r="CC2222" i="64" s="1"/>
  <c r="CD2219" i="64" a="1"/>
  <c r="CD2219" i="64" s="1"/>
  <c r="CD1157" i="64" a="1"/>
  <c r="CD1157" i="64" s="1"/>
  <c r="CA1171" i="64" a="1"/>
  <c r="CA1171" i="64" s="1"/>
  <c r="CB1165" i="64"/>
  <c r="CB1170" i="64"/>
  <c r="CD1327" i="64" a="1"/>
  <c r="CD1327" i="64" s="1"/>
  <c r="CD2221" i="64" a="1"/>
  <c r="CD2221" i="64" s="1"/>
  <c r="CC1325" i="64"/>
  <c r="CC1326" i="64" s="1"/>
  <c r="CC1328" i="64" s="1"/>
  <c r="CD1323" i="64" a="1"/>
  <c r="CD1323" i="64" s="1"/>
  <c r="CD1324" i="64" a="1"/>
  <c r="CD1324" i="64" s="1"/>
  <c r="CD793" i="64" a="1"/>
  <c r="CD793" i="64" s="1"/>
  <c r="CD782" i="64" a="1"/>
  <c r="CD782" i="64" s="1"/>
  <c r="CD799" i="64" a="1"/>
  <c r="CD799" i="64" s="1"/>
  <c r="CD785" i="64" a="1"/>
  <c r="CD785" i="64" s="1"/>
  <c r="CC139" i="64"/>
  <c r="CC154" i="64"/>
  <c r="CD124" i="64" a="1"/>
  <c r="CD124" i="64" s="1"/>
  <c r="CD1639" i="64" a="1"/>
  <c r="CD1639" i="64" s="1"/>
  <c r="CC136" i="64"/>
  <c r="CC151" i="64"/>
  <c r="CC137" i="64"/>
  <c r="CC152" i="64"/>
  <c r="CC150" i="64"/>
  <c r="CC153" i="64"/>
  <c r="CC135" i="64"/>
  <c r="CC138" i="64"/>
  <c r="CB140" i="64"/>
  <c r="CD147" i="64" a="1"/>
  <c r="CD147" i="64" s="1"/>
  <c r="CD130" i="64" a="1"/>
  <c r="CD130" i="64" s="1"/>
  <c r="CD129" i="64" a="1"/>
  <c r="CD129" i="64" s="1"/>
  <c r="CD143" i="64" a="1"/>
  <c r="CD143" i="64" s="1"/>
  <c r="CD132" i="64" a="1"/>
  <c r="CD132" i="64" s="1"/>
  <c r="CD144" i="64" a="1"/>
  <c r="CD144" i="64" s="1"/>
  <c r="CD131" i="64" a="1"/>
  <c r="CD131" i="64" s="1"/>
  <c r="CD146" i="64" a="1"/>
  <c r="CD146" i="64" s="1"/>
  <c r="CD128" i="64" a="1"/>
  <c r="CD128" i="64" s="1"/>
  <c r="CD145" i="64" a="1"/>
  <c r="CD145" i="64" s="1"/>
  <c r="BY157" i="64"/>
  <c r="BZ155" i="64"/>
  <c r="CD359" i="64" a="1"/>
  <c r="CD359" i="64" s="1"/>
  <c r="CD123" i="64" a="1"/>
  <c r="CD123" i="64" s="1"/>
  <c r="CD122" i="64" a="1"/>
  <c r="CD122" i="64" s="1"/>
  <c r="CD121" i="64" a="1"/>
  <c r="CD121" i="64" s="1"/>
  <c r="CD120" i="64" a="1"/>
  <c r="CD120" i="64" s="1"/>
  <c r="CC125" i="64"/>
  <c r="CD1397" i="64" a="1"/>
  <c r="CD1397" i="64" s="1"/>
  <c r="AA2512" i="64" a="1"/>
  <c r="AA2512" i="64" s="1"/>
  <c r="CA1126" i="64"/>
  <c r="CC1119" i="64"/>
  <c r="CB1124" i="64"/>
  <c r="CC1123" i="64"/>
  <c r="CC1122" i="64"/>
  <c r="CC1120" i="64"/>
  <c r="CC1121" i="64"/>
  <c r="CD1114" i="64" a="1"/>
  <c r="CD1114" i="64" s="1"/>
  <c r="CD1115" i="64" a="1"/>
  <c r="CD1115" i="64" s="1"/>
  <c r="CD1116" i="64" a="1"/>
  <c r="CD1116" i="64" s="1"/>
  <c r="CD1113" i="64" a="1"/>
  <c r="CD1113" i="64" s="1"/>
  <c r="CD1112" i="64" a="1"/>
  <c r="CD1112" i="64" s="1"/>
  <c r="CB1109" i="64"/>
  <c r="CC1108" i="64"/>
  <c r="CD1101" i="64" a="1"/>
  <c r="CD1101" i="64" s="1"/>
  <c r="CD1081" i="64" a="1"/>
  <c r="CD1081" i="64" s="1"/>
  <c r="CD1089" i="64" s="1"/>
  <c r="CD1082" i="64" a="1"/>
  <c r="CD1082" i="64" s="1"/>
  <c r="CD1090" i="64" s="1"/>
  <c r="CD1098" i="64" a="1"/>
  <c r="CD1098" i="64" s="1"/>
  <c r="CD1097" i="64" a="1"/>
  <c r="CD1097" i="64" s="1"/>
  <c r="CD1083" i="64" a="1"/>
  <c r="CD1083" i="64" s="1"/>
  <c r="CD1091" i="64" s="1"/>
  <c r="CD1084" i="64" a="1"/>
  <c r="CD1084" i="64" s="1"/>
  <c r="CD1092" i="64" s="1"/>
  <c r="CD1085" i="64" a="1"/>
  <c r="CD1085" i="64" s="1"/>
  <c r="CD1093" i="64" s="1"/>
  <c r="CD1099" i="64" a="1"/>
  <c r="CD1099" i="64" s="1"/>
  <c r="CD1100" i="64" a="1"/>
  <c r="CD1100" i="64" s="1"/>
  <c r="CC1107" i="64"/>
  <c r="CC1106" i="64"/>
  <c r="CC1105" i="64"/>
  <c r="CC1104" i="64"/>
  <c r="CD221" i="64" a="1"/>
  <c r="CD221" i="64" s="1"/>
  <c r="CC1056" i="64"/>
  <c r="CC1058" i="64" s="1"/>
  <c r="CA1376" i="64"/>
  <c r="CB1375" i="64"/>
  <c r="CD344" i="64" a="1"/>
  <c r="CD344" i="64" s="1"/>
  <c r="CD1372" i="64" a="1"/>
  <c r="CD1372" i="64" s="1"/>
  <c r="CD325" i="64" a="1"/>
  <c r="CD325" i="64" s="1"/>
  <c r="CD1057" i="64" a="1"/>
  <c r="CD1057" i="64" s="1"/>
  <c r="CD1023" i="64" a="1"/>
  <c r="CD1023" i="64" s="1"/>
  <c r="CD312" i="64" a="1"/>
  <c r="CD312" i="64" s="1"/>
  <c r="CB1020" i="64"/>
  <c r="CC1016" i="64"/>
  <c r="CC1024" i="64" s="1"/>
  <c r="CD1019" i="64" a="1"/>
  <c r="CD1019" i="64" s="1"/>
  <c r="CD1015" i="64" a="1"/>
  <c r="CD1015" i="64" s="1"/>
  <c r="CE272" i="64"/>
  <c r="CH2" i="861"/>
  <c r="CG1" i="861"/>
  <c r="CG7" i="861"/>
  <c r="CD34" i="863"/>
  <c r="CE16" i="864"/>
  <c r="CE18" i="864"/>
  <c r="CF19" i="864"/>
  <c r="CE17" i="864"/>
  <c r="CE41" i="863" a="1"/>
  <c r="CE41" i="863" s="1"/>
  <c r="CE43" i="863" a="1"/>
  <c r="CE43" i="863" s="1"/>
  <c r="CE42" i="863" a="1"/>
  <c r="CE42" i="863" s="1"/>
  <c r="CE30" i="863"/>
  <c r="CE39" i="863" a="1"/>
  <c r="CE39" i="863" s="1"/>
  <c r="CE40" i="863" a="1"/>
  <c r="CE40" i="863" s="1"/>
  <c r="CE29" i="863"/>
  <c r="CF2" i="863"/>
  <c r="CF31" i="863" s="1"/>
  <c r="CE32" i="863"/>
  <c r="CD53" i="863" a="1"/>
  <c r="CD53" i="863" s="1"/>
  <c r="CD51" i="863" a="1"/>
  <c r="CD51" i="863" s="1"/>
  <c r="CD49" i="863" a="1"/>
  <c r="CD49" i="863" s="1"/>
  <c r="AN294" i="64"/>
  <c r="AN276" i="64"/>
  <c r="AO290" i="64"/>
  <c r="AO273" i="64"/>
  <c r="AO291" i="64"/>
  <c r="AO292" i="64"/>
  <c r="AO274" i="64"/>
  <c r="AO293" i="64"/>
  <c r="AO275" i="64"/>
  <c r="BR7" i="860"/>
  <c r="BR3" i="860"/>
  <c r="BR4" i="860" s="1"/>
  <c r="BS2" i="860"/>
  <c r="BR1" i="860"/>
  <c r="AM982" i="64"/>
  <c r="AM992" i="64" s="1"/>
  <c r="AN986" i="64" a="1"/>
  <c r="AN986" i="64" s="1"/>
  <c r="AN981" i="64" a="1"/>
  <c r="AN981" i="64" s="1"/>
  <c r="AM602" i="64"/>
  <c r="AL2722" i="64"/>
  <c r="AN2711" i="64" a="1"/>
  <c r="AN2711" i="64" s="1"/>
  <c r="AN2705" i="64" a="1"/>
  <c r="AN2705" i="64" s="1"/>
  <c r="AN2707" i="64" a="1"/>
  <c r="AN2707" i="64" s="1"/>
  <c r="AN2709" i="64" a="1"/>
  <c r="AN2709" i="64" s="1"/>
  <c r="AN2710" i="64" a="1"/>
  <c r="AN2710" i="64" s="1"/>
  <c r="AN2706" i="64" a="1"/>
  <c r="AN2706" i="64" s="1"/>
  <c r="AN2708" i="64" a="1"/>
  <c r="AN2708" i="64" s="1"/>
  <c r="AN2712" i="64" a="1"/>
  <c r="AN2712" i="64" s="1"/>
  <c r="AN2713" i="64" a="1"/>
  <c r="AN2713" i="64" s="1"/>
  <c r="AM2714" i="64"/>
  <c r="AN578" i="64" a="1"/>
  <c r="AN578" i="64" s="1"/>
  <c r="AN601" i="64" a="1"/>
  <c r="AN601" i="64" s="1"/>
  <c r="AN600" i="64" a="1"/>
  <c r="AN600" i="64" s="1"/>
  <c r="AM579" i="64"/>
  <c r="AN2914" i="64"/>
  <c r="AN2880" i="64"/>
  <c r="AM2818" i="64"/>
  <c r="AM2796" i="64"/>
  <c r="AN3172" i="64" a="1"/>
  <c r="AN3172" i="64" s="1"/>
  <c r="AN2797" i="64" a="1"/>
  <c r="AN2797" i="64" s="1"/>
  <c r="AN2817" i="64" a="1"/>
  <c r="AN2817" i="64" s="1"/>
  <c r="BW2476" i="64"/>
  <c r="BX2474" i="64"/>
  <c r="BX2453" i="64"/>
  <c r="BX2455" i="64" s="1"/>
  <c r="BY2433" i="64"/>
  <c r="AI2353" i="64"/>
  <c r="AK2341" i="64"/>
  <c r="AJ2350" i="64"/>
  <c r="AJ2352" i="64" s="1"/>
  <c r="AK2350" i="64"/>
  <c r="AL2339" i="64"/>
  <c r="AL2348" i="64"/>
  <c r="AL2340" i="64"/>
  <c r="AL2349" i="64"/>
  <c r="AN2344" i="64" a="1"/>
  <c r="AN2344" i="64" s="1"/>
  <c r="AN2345" i="64" a="1"/>
  <c r="AN2345" i="64" s="1"/>
  <c r="AN2336" i="64" a="1"/>
  <c r="AN2336" i="64" s="1"/>
  <c r="AN2335" i="64" a="1"/>
  <c r="AN2335" i="64" s="1"/>
  <c r="AM2332" i="64"/>
  <c r="AM2331" i="64"/>
  <c r="AN2326" i="64" a="1"/>
  <c r="AN2326" i="64" s="1"/>
  <c r="AN2327" i="64" a="1"/>
  <c r="AN2327" i="64" s="1"/>
  <c r="AM2860" i="64"/>
  <c r="AN2859" i="64" a="1"/>
  <c r="AN2859" i="64" s="1"/>
  <c r="AN857" i="64" a="1"/>
  <c r="AN857" i="64" s="1"/>
  <c r="AO2608" i="64"/>
  <c r="AO2609" i="64" s="1"/>
  <c r="AM1733" i="64"/>
  <c r="AM2247" i="64"/>
  <c r="AM2084" i="64"/>
  <c r="AM1350" i="64"/>
  <c r="AM883" i="64"/>
  <c r="AM859" i="64"/>
  <c r="AL75" i="64"/>
  <c r="AN852" i="64" a="1"/>
  <c r="AN852" i="64" s="1"/>
  <c r="AN88" i="64" a="1"/>
  <c r="AN88" i="64" s="1"/>
  <c r="AN577" i="64" a="1"/>
  <c r="AN577" i="64" s="1"/>
  <c r="AN68" i="64" a="1"/>
  <c r="AN68" i="64" s="1"/>
  <c r="AN72" i="64" a="1"/>
  <c r="AN72" i="64" s="1"/>
  <c r="AN73" i="64" a="1"/>
  <c r="AN73" i="64" s="1"/>
  <c r="AM69" i="64"/>
  <c r="AN67" i="64" a="1"/>
  <c r="AN67" i="64" s="1"/>
  <c r="AN66" i="64" a="1"/>
  <c r="AN66" i="64" s="1"/>
  <c r="AN882" i="64" a="1"/>
  <c r="AN882" i="64" s="1"/>
  <c r="AN3069" i="64" a="1"/>
  <c r="AN3069" i="64" s="1"/>
  <c r="AN3146" i="64" a="1"/>
  <c r="AN3146" i="64" s="1"/>
  <c r="AN3120" i="64" a="1"/>
  <c r="AN3120" i="64" s="1"/>
  <c r="AN3095" i="64" a="1"/>
  <c r="AN3095" i="64" s="1"/>
  <c r="AN2223" i="64" a="1"/>
  <c r="AN2223" i="64" s="1"/>
  <c r="AN2224" i="64" s="1"/>
  <c r="AN103" i="64" a="1"/>
  <c r="AN103" i="64" s="1"/>
  <c r="AN102" i="64" a="1"/>
  <c r="AN102" i="64" s="1"/>
  <c r="AN104" i="64" a="1"/>
  <c r="AN104" i="64" s="1"/>
  <c r="AN105" i="64" a="1"/>
  <c r="AN105" i="64" s="1"/>
  <c r="AM106" i="64"/>
  <c r="AN2165" i="64" a="1"/>
  <c r="AN2165" i="64" s="1"/>
  <c r="AN2166" i="64" s="1"/>
  <c r="AN554" i="64" a="1"/>
  <c r="AN554" i="64" s="1"/>
  <c r="AN3196" i="64" a="1"/>
  <c r="AN3196" i="64" s="1"/>
  <c r="AN2085" i="64" a="1"/>
  <c r="AN2085" i="64" s="1"/>
  <c r="AN2503" i="64" a="1"/>
  <c r="AN2503" i="64" s="1"/>
  <c r="AN2511" i="64" s="1"/>
  <c r="AN2246" i="64" a="1"/>
  <c r="AN2246" i="64" s="1"/>
  <c r="AN2254" i="64" a="1"/>
  <c r="AN2254" i="64" s="1"/>
  <c r="AN2248" i="64" a="1"/>
  <c r="AN2248" i="64" s="1"/>
  <c r="AN1732" i="64" a="1"/>
  <c r="AN1732" i="64" s="1"/>
  <c r="AN1349" i="64" a="1"/>
  <c r="AN1349" i="64" s="1"/>
  <c r="AF905" i="64" a="1"/>
  <c r="CD1398" i="64"/>
  <c r="CD1156" i="64" a="1"/>
  <c r="AN2247" i="64" a="1"/>
  <c r="CB1376" i="64" a="1"/>
  <c r="AN2332" i="64" a="1"/>
  <c r="CD1373" i="64" a="1"/>
  <c r="CD1016" i="64" a="1"/>
  <c r="AN555" i="64" a="1"/>
  <c r="AO2914" i="64" a="1"/>
  <c r="AN602" i="64" a="1"/>
  <c r="AN1733" i="64" a="1"/>
  <c r="AO2880" i="64" a="1"/>
  <c r="CE1420" i="64"/>
  <c r="CE1532" i="64"/>
  <c r="CD1561" i="64" a="1"/>
  <c r="AN1350" i="64" a="1"/>
  <c r="CD2378" i="64" a="1"/>
  <c r="AN2818" i="64" a="1"/>
  <c r="CD2220" i="64" a="1"/>
  <c r="CE1487" i="64"/>
  <c r="AH1654" i="64" a="1"/>
  <c r="AN859" i="64" a="1"/>
  <c r="CD1805" i="64" a="1"/>
  <c r="AN2860" i="64" a="1"/>
  <c r="AN2331" i="64" a="1"/>
  <c r="AN2084" i="64" a="1"/>
  <c r="CD1268" i="64" a="1"/>
  <c r="CE1465" i="64"/>
  <c r="CD425" i="64" a="1"/>
  <c r="CE1443" i="64"/>
  <c r="AN883" i="64" a="1"/>
  <c r="CC1375" i="64" a="1"/>
  <c r="CD1200" i="64" a="1"/>
  <c r="CD1056" i="64" a="1"/>
  <c r="AN982" i="64" a="1"/>
  <c r="AN579" i="64" a="1"/>
  <c r="AN2796" i="64" a="1"/>
  <c r="CE1509" i="64"/>
  <c r="CE2840" i="64" l="1"/>
  <c r="CF2838" i="64" a="1"/>
  <c r="CF2838" i="64" s="1"/>
  <c r="CF2839" i="64" a="1"/>
  <c r="CF2839" i="64" s="1"/>
  <c r="CF53" i="64" a="1"/>
  <c r="CF53" i="64" s="1"/>
  <c r="CF52" i="64" a="1"/>
  <c r="CF52" i="64" s="1"/>
  <c r="CF50" i="64" s="1" a="1"/>
  <c r="CF50" i="64" s="1"/>
  <c r="CF51" i="64" a="1"/>
  <c r="CF51" i="64" s="1"/>
  <c r="CF3310" i="64" a="1"/>
  <c r="CF3310" i="64" s="1"/>
  <c r="CF3289" i="64" a="1"/>
  <c r="CF3289" i="64" s="1"/>
  <c r="CF1441" i="64" a="1"/>
  <c r="CF1441" i="64" s="1"/>
  <c r="CF1442" i="64" a="1"/>
  <c r="CF1442" i="64" s="1"/>
  <c r="CF1530" i="64" a="1"/>
  <c r="CF1530" i="64" s="1"/>
  <c r="CF1531" i="64" a="1"/>
  <c r="CF1531" i="64" s="1"/>
  <c r="CF1486" i="64" a="1"/>
  <c r="CF1486" i="64" s="1"/>
  <c r="CF1508" i="64" a="1"/>
  <c r="CF1508" i="64" s="1"/>
  <c r="CF1419" i="64" a="1"/>
  <c r="CF1419" i="64" s="1"/>
  <c r="CF1464" i="64" a="1"/>
  <c r="CF1464" i="64" s="1"/>
  <c r="CF673" i="64" a="1"/>
  <c r="CF673" i="64" s="1"/>
  <c r="CF669" i="64" a="1"/>
  <c r="CF669" i="64" s="1"/>
  <c r="CF663" i="64" a="1"/>
  <c r="CF663" i="64" s="1"/>
  <c r="CF664" i="64" s="1"/>
  <c r="BT670" i="64"/>
  <c r="BT674" i="64" s="1"/>
  <c r="BT666" i="64"/>
  <c r="BU661" i="64"/>
  <c r="BU665" i="64" s="1"/>
  <c r="CE20" i="864"/>
  <c r="CE89" i="861" s="1"/>
  <c r="CE90" i="861" s="1"/>
  <c r="CE21" i="863"/>
  <c r="AH1654" i="64"/>
  <c r="CE33" i="863"/>
  <c r="CE17" i="863" s="1"/>
  <c r="CE29" i="861" s="1"/>
  <c r="CE44" i="863"/>
  <c r="AN555" i="64"/>
  <c r="CG7" i="64"/>
  <c r="CG1" i="64"/>
  <c r="CH2" i="64"/>
  <c r="CF4" i="64"/>
  <c r="CG3" i="64"/>
  <c r="BR528" i="64"/>
  <c r="BQ529" i="64"/>
  <c r="BQ531" i="64"/>
  <c r="BU477" i="64"/>
  <c r="BT478" i="64"/>
  <c r="BT480" i="64"/>
  <c r="CF360" i="64"/>
  <c r="CH2" i="864"/>
  <c r="CG7" i="863"/>
  <c r="CG7" i="864"/>
  <c r="CG1" i="863"/>
  <c r="CG1" i="864"/>
  <c r="CF4" i="864"/>
  <c r="CF4" i="863"/>
  <c r="CG3" i="864"/>
  <c r="CG3" i="863"/>
  <c r="CH3" i="861"/>
  <c r="CG4" i="861"/>
  <c r="AF905" i="64"/>
  <c r="AA791" i="64"/>
  <c r="AA795" i="64" s="1"/>
  <c r="Z796" i="64"/>
  <c r="Z800" i="64"/>
  <c r="AE1565" i="64"/>
  <c r="AE1563" i="64"/>
  <c r="AF1559" i="64" s="1"/>
  <c r="AB780" i="64"/>
  <c r="AB783" i="64" s="1"/>
  <c r="AB792" i="64" s="1"/>
  <c r="AB794" i="64" s="1"/>
  <c r="AB784" i="64" s="1"/>
  <c r="AB786" i="64" s="1"/>
  <c r="AB787" i="64" s="1"/>
  <c r="AA788" i="64"/>
  <c r="AN222" i="64" a="1"/>
  <c r="AN222" i="64" s="1"/>
  <c r="AE1656" i="64"/>
  <c r="AG904" i="64" a="1"/>
  <c r="AG904" i="64" s="1"/>
  <c r="CD1966" i="64"/>
  <c r="CD1975" i="64" s="1"/>
  <c r="CD1978" i="64" s="1"/>
  <c r="CB42" i="861"/>
  <c r="CC1978" i="64"/>
  <c r="CE1974" i="64" a="1"/>
  <c r="CE1974" i="64" s="1"/>
  <c r="CE1973" i="64" a="1"/>
  <c r="CE1973" i="64" s="1"/>
  <c r="BX1982" i="64"/>
  <c r="CD1373" i="64"/>
  <c r="CD1805" i="64"/>
  <c r="CD1807" i="64" s="1"/>
  <c r="CE1804" i="64" a="1"/>
  <c r="CE1804" i="64" s="1"/>
  <c r="CE1806" i="64" a="1"/>
  <c r="CE1806" i="64" s="1"/>
  <c r="CE376" i="64" a="1"/>
  <c r="CE376" i="64" s="1"/>
  <c r="CE374" i="64" a="1"/>
  <c r="CE374" i="64" s="1"/>
  <c r="CD375" i="64"/>
  <c r="CD377" i="64" s="1"/>
  <c r="CE449" i="64" a="1"/>
  <c r="CE449" i="64" s="1"/>
  <c r="CE373" i="64" a="1"/>
  <c r="CE373" i="64" s="1"/>
  <c r="CE500" i="64" a="1"/>
  <c r="CE500" i="64" s="1"/>
  <c r="CD1561" i="64"/>
  <c r="CD1562" i="64" s="1"/>
  <c r="CD425" i="64"/>
  <c r="CE1560" i="64" a="1"/>
  <c r="CE1560" i="64" s="1"/>
  <c r="CE424" i="64" a="1"/>
  <c r="CE424" i="64" s="1"/>
  <c r="CD1268" i="64"/>
  <c r="CD1200" i="64"/>
  <c r="CE1199" i="64" a="1"/>
  <c r="CE1199" i="64" s="1"/>
  <c r="CE1267" i="64" a="1"/>
  <c r="CE1267" i="64" s="1"/>
  <c r="CC1275" i="64"/>
  <c r="CC1269" i="64"/>
  <c r="CC1276" i="64" s="1"/>
  <c r="CE2379" i="64" a="1"/>
  <c r="CE2379" i="64" s="1"/>
  <c r="CD2378" i="64"/>
  <c r="CD2387" i="64" s="1"/>
  <c r="CD2388" i="64" s="1" a="1"/>
  <c r="CD2388" i="64" s="1"/>
  <c r="CD1156" i="64"/>
  <c r="CD2220" i="64"/>
  <c r="CD2222" i="64" s="1"/>
  <c r="CE2219" i="64" a="1"/>
  <c r="CE2219" i="64" s="1"/>
  <c r="CE1157" i="64" a="1"/>
  <c r="CE1157" i="64" s="1"/>
  <c r="CB1171" i="64" a="1"/>
  <c r="CB1171" i="64" s="1"/>
  <c r="CC1165" i="64"/>
  <c r="CC1170" i="64"/>
  <c r="CC1171" i="64" s="1" a="1"/>
  <c r="CC1171" i="64" s="1"/>
  <c r="CE1327" i="64" a="1"/>
  <c r="CE1327" i="64" s="1"/>
  <c r="CE2221" i="64" a="1"/>
  <c r="CE2221" i="64" s="1"/>
  <c r="CD1325" i="64"/>
  <c r="CD1326" i="64" s="1"/>
  <c r="CD1328" i="64" s="1"/>
  <c r="CE1323" i="64" a="1"/>
  <c r="CE1323" i="64" s="1"/>
  <c r="CE1324" i="64" a="1"/>
  <c r="CE1324" i="64" s="1"/>
  <c r="CE793" i="64" a="1"/>
  <c r="CE793" i="64" s="1"/>
  <c r="CE782" i="64" a="1"/>
  <c r="CE782" i="64" s="1"/>
  <c r="CE799" i="64" a="1"/>
  <c r="CE799" i="64" s="1"/>
  <c r="CE785" i="64" a="1"/>
  <c r="CE785" i="64" s="1"/>
  <c r="CD139" i="64"/>
  <c r="CD154" i="64"/>
  <c r="CE124" i="64" a="1"/>
  <c r="CE124" i="64" s="1"/>
  <c r="CE1639" i="64" a="1"/>
  <c r="CE1639" i="64" s="1"/>
  <c r="CD153" i="64"/>
  <c r="CD150" i="64"/>
  <c r="CD136" i="64"/>
  <c r="CD151" i="64"/>
  <c r="CD137" i="64"/>
  <c r="CD152" i="64"/>
  <c r="BY158" i="64"/>
  <c r="CD135" i="64"/>
  <c r="CD138" i="64"/>
  <c r="CC140" i="64"/>
  <c r="CE147" i="64" a="1"/>
  <c r="CE147" i="64" s="1"/>
  <c r="CE130" i="64" a="1"/>
  <c r="CE130" i="64" s="1"/>
  <c r="CE143" i="64" a="1"/>
  <c r="CE143" i="64" s="1"/>
  <c r="CE129" i="64" a="1"/>
  <c r="CE129" i="64" s="1"/>
  <c r="CE132" i="64" a="1"/>
  <c r="CE132" i="64" s="1"/>
  <c r="CE131" i="64" a="1"/>
  <c r="CE131" i="64" s="1"/>
  <c r="CE146" i="64" a="1"/>
  <c r="CE146" i="64" s="1"/>
  <c r="CE144" i="64" a="1"/>
  <c r="CE144" i="64" s="1"/>
  <c r="CE145" i="64" a="1"/>
  <c r="CE145" i="64" s="1"/>
  <c r="CE128" i="64" a="1"/>
  <c r="CE128" i="64" s="1"/>
  <c r="BZ157" i="64"/>
  <c r="BZ158" i="64" s="1"/>
  <c r="CD125" i="64"/>
  <c r="CE359" i="64" a="1"/>
  <c r="CE359" i="64" s="1"/>
  <c r="CE123" i="64" a="1"/>
  <c r="CE123" i="64" s="1"/>
  <c r="CE122" i="64" a="1"/>
  <c r="CE122" i="64" s="1"/>
  <c r="CE121" i="64" a="1"/>
  <c r="CE121" i="64" s="1"/>
  <c r="CE120" i="64" a="1"/>
  <c r="CE120" i="64" s="1"/>
  <c r="CE1397" i="64" a="1"/>
  <c r="CE1397" i="64" s="1"/>
  <c r="CA1127" i="64"/>
  <c r="CB1126" i="64"/>
  <c r="CB1127" i="64" s="1"/>
  <c r="CC1124" i="64"/>
  <c r="CD1122" i="64"/>
  <c r="CD1120" i="64"/>
  <c r="CD1119" i="64"/>
  <c r="CD1121" i="64"/>
  <c r="CD1123" i="64"/>
  <c r="CE1114" i="64" a="1"/>
  <c r="CE1114" i="64" s="1"/>
  <c r="CE1115" i="64" a="1"/>
  <c r="CE1115" i="64" s="1"/>
  <c r="CE1116" i="64" a="1"/>
  <c r="CE1116" i="64" s="1"/>
  <c r="CE1113" i="64" a="1"/>
  <c r="CE1113" i="64" s="1"/>
  <c r="CE1112" i="64" a="1"/>
  <c r="CE1112" i="64" s="1"/>
  <c r="CD1108" i="64"/>
  <c r="CC1109" i="64"/>
  <c r="CE1101" i="64" a="1"/>
  <c r="CE1101" i="64" s="1"/>
  <c r="CE1097" i="64" a="1"/>
  <c r="CE1097" i="64" s="1"/>
  <c r="CE1081" i="64" a="1"/>
  <c r="CE1081" i="64" s="1"/>
  <c r="CE1089" i="64" s="1"/>
  <c r="CE1082" i="64" a="1"/>
  <c r="CE1082" i="64" s="1"/>
  <c r="CE1090" i="64" s="1"/>
  <c r="CE1098" i="64" a="1"/>
  <c r="CE1098" i="64" s="1"/>
  <c r="CE1083" i="64" a="1"/>
  <c r="CE1083" i="64" s="1"/>
  <c r="CE1091" i="64" s="1"/>
  <c r="CE1084" i="64" a="1"/>
  <c r="CE1084" i="64" s="1"/>
  <c r="CE1092" i="64" s="1"/>
  <c r="CE1085" i="64" a="1"/>
  <c r="CE1085" i="64" s="1"/>
  <c r="CE1093" i="64" s="1"/>
  <c r="CE1099" i="64" a="1"/>
  <c r="CE1099" i="64" s="1"/>
  <c r="CE1100" i="64" a="1"/>
  <c r="CE1100" i="64" s="1"/>
  <c r="CD1107" i="64"/>
  <c r="CD1106" i="64"/>
  <c r="CD1105" i="64"/>
  <c r="CD1104" i="64"/>
  <c r="CE221" i="64" a="1"/>
  <c r="CE221" i="64" s="1"/>
  <c r="CD1056" i="64"/>
  <c r="CD1058" i="64" s="1"/>
  <c r="CB1376" i="64"/>
  <c r="CC1375" i="64"/>
  <c r="CE344" i="64" a="1"/>
  <c r="CE344" i="64" s="1"/>
  <c r="CE1372" i="64" a="1"/>
  <c r="CE1372" i="64" s="1"/>
  <c r="CE325" i="64" a="1"/>
  <c r="CE325" i="64" s="1"/>
  <c r="CE1057" i="64" a="1"/>
  <c r="CE1057" i="64" s="1"/>
  <c r="CE1023" i="64" a="1"/>
  <c r="CE1023" i="64" s="1"/>
  <c r="CE312" i="64" a="1"/>
  <c r="CE312" i="64" s="1"/>
  <c r="CC1020" i="64"/>
  <c r="CD1016" i="64"/>
  <c r="CD1024" i="64" s="1"/>
  <c r="CE1019" i="64" a="1"/>
  <c r="CE1019" i="64" s="1"/>
  <c r="CE1015" i="64" a="1"/>
  <c r="CE1015" i="64" s="1"/>
  <c r="CF272" i="64"/>
  <c r="CE34" i="863"/>
  <c r="CF18" i="864"/>
  <c r="CF16" i="864"/>
  <c r="CG19" i="864"/>
  <c r="CF17" i="864"/>
  <c r="CE53" i="863" a="1"/>
  <c r="CE53" i="863" s="1"/>
  <c r="CE49" i="863" a="1"/>
  <c r="CE49" i="863" s="1"/>
  <c r="CE51" i="863" a="1"/>
  <c r="CE51" i="863" s="1"/>
  <c r="CF39" i="863" a="1"/>
  <c r="CF39" i="863" s="1"/>
  <c r="CF32" i="863"/>
  <c r="CF42" i="863" a="1"/>
  <c r="CF42" i="863" s="1"/>
  <c r="CF40" i="863" a="1"/>
  <c r="CF40" i="863" s="1"/>
  <c r="CF43" i="863" a="1"/>
  <c r="CF43" i="863" s="1"/>
  <c r="CF41" i="863" a="1"/>
  <c r="CF41" i="863" s="1"/>
  <c r="CF30" i="863"/>
  <c r="CF29" i="863"/>
  <c r="CG2" i="863"/>
  <c r="CG31" i="863" s="1"/>
  <c r="CI2" i="861"/>
  <c r="CH1" i="861"/>
  <c r="CH7" i="861"/>
  <c r="AO294" i="64"/>
  <c r="AP290" i="64"/>
  <c r="AP291" i="64"/>
  <c r="AP273" i="64"/>
  <c r="AP274" i="64"/>
  <c r="AP292" i="64"/>
  <c r="AP275" i="64"/>
  <c r="AP293" i="64"/>
  <c r="AO276" i="64"/>
  <c r="BS3" i="860"/>
  <c r="BS4" i="860" s="1"/>
  <c r="BT2" i="860"/>
  <c r="BS1" i="860"/>
  <c r="BS7" i="860"/>
  <c r="AN982" i="64"/>
  <c r="AN992" i="64" s="1"/>
  <c r="AO986" i="64" a="1"/>
  <c r="AO986" i="64" s="1"/>
  <c r="AO981" i="64" a="1"/>
  <c r="AO981" i="64" s="1"/>
  <c r="AN602" i="64"/>
  <c r="AM2722" i="64"/>
  <c r="AO2706" i="64" a="1"/>
  <c r="AO2706" i="64" s="1"/>
  <c r="AO2707" i="64" a="1"/>
  <c r="AO2707" i="64" s="1"/>
  <c r="AO2708" i="64" a="1"/>
  <c r="AO2708" i="64" s="1"/>
  <c r="AO2709" i="64" a="1"/>
  <c r="AO2709" i="64" s="1"/>
  <c r="AO2710" i="64" a="1"/>
  <c r="AO2710" i="64" s="1"/>
  <c r="AO2711" i="64" a="1"/>
  <c r="AO2711" i="64" s="1"/>
  <c r="AO2712" i="64" a="1"/>
  <c r="AO2712" i="64" s="1"/>
  <c r="AO2713" i="64" a="1"/>
  <c r="AO2713" i="64" s="1"/>
  <c r="AO2705" i="64" a="1"/>
  <c r="AO2705" i="64" s="1"/>
  <c r="AN2714" i="64"/>
  <c r="AO578" i="64" a="1"/>
  <c r="AO578" i="64" s="1"/>
  <c r="AO601" i="64" a="1"/>
  <c r="AO601" i="64" s="1"/>
  <c r="AO600" i="64" a="1"/>
  <c r="AO600" i="64" s="1"/>
  <c r="AN579" i="64"/>
  <c r="AO2914" i="64"/>
  <c r="AO2880" i="64"/>
  <c r="AN2818" i="64"/>
  <c r="AN2796" i="64"/>
  <c r="AO3172" i="64" a="1"/>
  <c r="AO3172" i="64" s="1"/>
  <c r="AO2797" i="64" a="1"/>
  <c r="AO2797" i="64" s="1"/>
  <c r="AO2817" i="64" a="1"/>
  <c r="AO2817" i="64" s="1"/>
  <c r="BX2476" i="64"/>
  <c r="BY2474" i="64"/>
  <c r="BY2453" i="64"/>
  <c r="BY2455" i="64" s="1"/>
  <c r="BZ2433" i="64"/>
  <c r="AJ2353" i="64"/>
  <c r="AK2352" i="64"/>
  <c r="AK2353" i="64" s="1"/>
  <c r="AL2341" i="64"/>
  <c r="AM2339" i="64"/>
  <c r="AM2348" i="64"/>
  <c r="AM2340" i="64"/>
  <c r="AM2349" i="64"/>
  <c r="AO2345" i="64" a="1"/>
  <c r="AO2345" i="64" s="1"/>
  <c r="AO2344" i="64" a="1"/>
  <c r="AO2344" i="64" s="1"/>
  <c r="AO2336" i="64" a="1"/>
  <c r="AO2336" i="64" s="1"/>
  <c r="AO2335" i="64" a="1"/>
  <c r="AO2335" i="64" s="1"/>
  <c r="AN2332" i="64"/>
  <c r="AN2331" i="64"/>
  <c r="AO2326" i="64" a="1"/>
  <c r="AO2326" i="64" s="1"/>
  <c r="AO2327" i="64" a="1"/>
  <c r="AO2327" i="64" s="1"/>
  <c r="AN2860" i="64"/>
  <c r="AO2859" i="64" a="1"/>
  <c r="AO2859" i="64" s="1"/>
  <c r="AO857" i="64" a="1"/>
  <c r="AO857" i="64" s="1"/>
  <c r="AP2608" i="64"/>
  <c r="AP2609" i="64" s="1"/>
  <c r="AN2247" i="64"/>
  <c r="AN2084" i="64"/>
  <c r="AN1733" i="64"/>
  <c r="AN1350" i="64"/>
  <c r="AN883" i="64"/>
  <c r="AN859" i="64"/>
  <c r="AM75" i="64"/>
  <c r="AO852" i="64" a="1"/>
  <c r="AO852" i="64" s="1"/>
  <c r="AO88" i="64" a="1"/>
  <c r="AO88" i="64" s="1"/>
  <c r="AO577" i="64" a="1"/>
  <c r="AO577" i="64" s="1"/>
  <c r="AO68" i="64" a="1"/>
  <c r="AO68" i="64" s="1"/>
  <c r="AO72" i="64" a="1"/>
  <c r="AO72" i="64" s="1"/>
  <c r="AO73" i="64" a="1"/>
  <c r="AO73" i="64" s="1"/>
  <c r="AN69" i="64"/>
  <c r="AO67" i="64" a="1"/>
  <c r="AO67" i="64" s="1"/>
  <c r="AO66" i="64" a="1"/>
  <c r="AO66" i="64" s="1"/>
  <c r="AO882" i="64" a="1"/>
  <c r="AO882" i="64" s="1"/>
  <c r="AO3069" i="64" a="1"/>
  <c r="AO3069" i="64" s="1"/>
  <c r="AO3146" i="64" a="1"/>
  <c r="AO3146" i="64" s="1"/>
  <c r="AO3120" i="64" a="1"/>
  <c r="AO3120" i="64" s="1"/>
  <c r="AO3095" i="64" a="1"/>
  <c r="AO3095" i="64" s="1"/>
  <c r="AO2223" i="64" a="1"/>
  <c r="AO2223" i="64" s="1"/>
  <c r="AO2224" i="64" s="1"/>
  <c r="AO103" i="64" a="1"/>
  <c r="AO103" i="64" s="1"/>
  <c r="AO104" i="64" a="1"/>
  <c r="AO104" i="64" s="1"/>
  <c r="AO105" i="64" a="1"/>
  <c r="AO105" i="64" s="1"/>
  <c r="AO102" i="64" a="1"/>
  <c r="AO102" i="64" s="1"/>
  <c r="AN106" i="64"/>
  <c r="AO2165" i="64" a="1"/>
  <c r="AO2165" i="64" s="1"/>
  <c r="AO2166" i="64" s="1"/>
  <c r="AO554" i="64" a="1"/>
  <c r="AO554" i="64" s="1"/>
  <c r="AO3196" i="64" a="1"/>
  <c r="AO3196" i="64" s="1"/>
  <c r="AO2085" i="64" a="1"/>
  <c r="AO2085" i="64" s="1"/>
  <c r="AO2503" i="64" a="1"/>
  <c r="AO2503" i="64" s="1"/>
  <c r="AO2511" i="64" s="1"/>
  <c r="AO2246" i="64" a="1"/>
  <c r="AO2246" i="64" s="1"/>
  <c r="AO2254" i="64" a="1"/>
  <c r="AO2254" i="64" s="1"/>
  <c r="AO2248" i="64" a="1"/>
  <c r="AO2248" i="64" s="1"/>
  <c r="AO1732" i="64" a="1"/>
  <c r="AO1732" i="64" s="1"/>
  <c r="AO1349" i="64" a="1"/>
  <c r="AO1349" i="64" s="1"/>
  <c r="AO982" i="64" a="1"/>
  <c r="AO2247" i="64" a="1"/>
  <c r="CE1373" i="64" a="1"/>
  <c r="CE2378" i="64" a="1"/>
  <c r="CF1532" i="64"/>
  <c r="AO2332" i="64" a="1"/>
  <c r="AI1654" i="64" a="1"/>
  <c r="AO2818" i="64" a="1"/>
  <c r="CE1200" i="64" a="1"/>
  <c r="AO2084" i="64" a="1"/>
  <c r="CE1156" i="64" a="1"/>
  <c r="CE2220" i="64" a="1"/>
  <c r="CE425" i="64" a="1"/>
  <c r="CD1375" i="64" a="1"/>
  <c r="AP2914" i="64" a="1"/>
  <c r="CE1056" i="64" a="1"/>
  <c r="CE1805" i="64" a="1"/>
  <c r="AG905" i="64" a="1"/>
  <c r="CF1509" i="64"/>
  <c r="CE1268" i="64" a="1"/>
  <c r="CF1420" i="64"/>
  <c r="CC1376" i="64" a="1"/>
  <c r="CF1487" i="64"/>
  <c r="AO859" i="64" a="1"/>
  <c r="AO579" i="64" a="1"/>
  <c r="CE1016" i="64" a="1"/>
  <c r="AO2860" i="64" a="1"/>
  <c r="AO2796" i="64" a="1"/>
  <c r="CF1443" i="64"/>
  <c r="AO602" i="64" a="1"/>
  <c r="AO555" i="64" a="1"/>
  <c r="AP2880" i="64" a="1"/>
  <c r="AO883" i="64" a="1"/>
  <c r="AO1733" i="64" a="1"/>
  <c r="CE1398" i="64"/>
  <c r="AO2331" i="64" a="1"/>
  <c r="CF1465" i="64"/>
  <c r="AO1350" i="64" a="1"/>
  <c r="CE1561" i="64" a="1"/>
  <c r="CF2840" i="64" l="1"/>
  <c r="CG2838" i="64" a="1"/>
  <c r="CG2838" i="64" s="1"/>
  <c r="CG2839" i="64" a="1"/>
  <c r="CG2839" i="64" s="1"/>
  <c r="CG53" i="64" a="1"/>
  <c r="CG53" i="64" s="1"/>
  <c r="CG51" i="64" a="1"/>
  <c r="CG51" i="64" s="1"/>
  <c r="CG52" i="64" a="1"/>
  <c r="CG52" i="64" s="1"/>
  <c r="CG50" i="64" s="1" a="1"/>
  <c r="CG50" i="64" s="1"/>
  <c r="CG3310" i="64" a="1"/>
  <c r="CG3310" i="64" s="1"/>
  <c r="CG3289" i="64" a="1"/>
  <c r="CG3289" i="64" s="1"/>
  <c r="AZ20" i="861"/>
  <c r="CG1441" i="64" a="1"/>
  <c r="CG1441" i="64" s="1"/>
  <c r="CG1442" i="64" a="1"/>
  <c r="CG1442" i="64" s="1"/>
  <c r="CG1530" i="64" a="1"/>
  <c r="CG1530" i="64" s="1"/>
  <c r="CG1531" i="64" a="1"/>
  <c r="CG1531" i="64" s="1"/>
  <c r="CG1486" i="64" a="1"/>
  <c r="CG1486" i="64" s="1"/>
  <c r="CG1508" i="64" a="1"/>
  <c r="CG1508" i="64" s="1"/>
  <c r="CG1419" i="64" a="1"/>
  <c r="CG1419" i="64" s="1"/>
  <c r="CG1464" i="64" a="1"/>
  <c r="CG1464" i="64" s="1"/>
  <c r="CG669" i="64" a="1"/>
  <c r="CG669" i="64" s="1"/>
  <c r="CG663" i="64" a="1"/>
  <c r="CG663" i="64" s="1"/>
  <c r="CG664" i="64" s="1"/>
  <c r="CG673" i="64" a="1"/>
  <c r="CG673" i="64" s="1"/>
  <c r="BU666" i="64"/>
  <c r="BU670" i="64"/>
  <c r="BU674" i="64" s="1"/>
  <c r="BV661" i="64"/>
  <c r="BV665" i="64" s="1"/>
  <c r="CF20" i="864"/>
  <c r="CF89" i="861" s="1"/>
  <c r="CF90" i="861" s="1"/>
  <c r="CF21" i="863"/>
  <c r="AI1654" i="64"/>
  <c r="CF33" i="863"/>
  <c r="CF17" i="863" s="1"/>
  <c r="CF29" i="861" s="1"/>
  <c r="CF44" i="863"/>
  <c r="AO555" i="64"/>
  <c r="CI2" i="64"/>
  <c r="CH1" i="64"/>
  <c r="CG4" i="64"/>
  <c r="CH3" i="64"/>
  <c r="CH7" i="64"/>
  <c r="BV477" i="64"/>
  <c r="BU478" i="64"/>
  <c r="BU480" i="64"/>
  <c r="BR529" i="64"/>
  <c r="BS528" i="64"/>
  <c r="BR531" i="64"/>
  <c r="CG360" i="64"/>
  <c r="CI2" i="864"/>
  <c r="CH1" i="863"/>
  <c r="CH1" i="864"/>
  <c r="CG4" i="863"/>
  <c r="CG4" i="864"/>
  <c r="CH3" i="864"/>
  <c r="CH3" i="863"/>
  <c r="CH7" i="864"/>
  <c r="CH7" i="863"/>
  <c r="CI3" i="861"/>
  <c r="CH4" i="861"/>
  <c r="AG905" i="64"/>
  <c r="AC780" i="64"/>
  <c r="AC783" i="64" s="1"/>
  <c r="AC792" i="64" s="1"/>
  <c r="AC794" i="64" s="1"/>
  <c r="AC784" i="64" s="1"/>
  <c r="AC786" i="64" s="1"/>
  <c r="AC787" i="64" s="1"/>
  <c r="AB788" i="64"/>
  <c r="AH904" i="64" a="1"/>
  <c r="AH904" i="64" s="1"/>
  <c r="AO222" i="64" a="1"/>
  <c r="AO222" i="64" s="1"/>
  <c r="AF1563" i="64"/>
  <c r="AG1559" i="64" s="1"/>
  <c r="AF1565" i="64"/>
  <c r="AB791" i="64"/>
  <c r="AB795" i="64" s="1"/>
  <c r="AA796" i="64"/>
  <c r="AA800" i="64"/>
  <c r="AF1656" i="64"/>
  <c r="CB82" i="861"/>
  <c r="CA57" i="861"/>
  <c r="CC42" i="861"/>
  <c r="CE1966" i="64"/>
  <c r="CE1975" i="64" s="1"/>
  <c r="CE1978" i="64" s="1"/>
  <c r="CF1973" i="64" a="1"/>
  <c r="CF1973" i="64" s="1"/>
  <c r="CF1974" i="64" a="1"/>
  <c r="CF1974" i="64" s="1"/>
  <c r="BY1982" i="64"/>
  <c r="CE1373" i="64"/>
  <c r="CE1805" i="64"/>
  <c r="CE1807" i="64" s="1"/>
  <c r="CF1806" i="64" a="1"/>
  <c r="CF1806" i="64" s="1"/>
  <c r="CF1804" i="64" a="1"/>
  <c r="CF1804" i="64" s="1"/>
  <c r="CE375" i="64"/>
  <c r="CE377" i="64" s="1"/>
  <c r="CF376" i="64" a="1"/>
  <c r="CF376" i="64" s="1"/>
  <c r="CF374" i="64" a="1"/>
  <c r="CF374" i="64" s="1"/>
  <c r="CF449" i="64" a="1"/>
  <c r="CF449" i="64" s="1"/>
  <c r="CF373" i="64" a="1"/>
  <c r="CF373" i="64" s="1"/>
  <c r="CF500" i="64" a="1"/>
  <c r="CF500" i="64" s="1"/>
  <c r="CE425" i="64"/>
  <c r="CE1561" i="64"/>
  <c r="CE1562" i="64" s="1"/>
  <c r="CF1560" i="64" a="1"/>
  <c r="CF1560" i="64" s="1"/>
  <c r="CF424" i="64" a="1"/>
  <c r="CF424" i="64" s="1"/>
  <c r="CE1268" i="64"/>
  <c r="CE1200" i="64"/>
  <c r="CF1199" i="64" a="1"/>
  <c r="CF1199" i="64" s="1"/>
  <c r="CF1267" i="64" a="1"/>
  <c r="CF1267" i="64" s="1"/>
  <c r="CD1275" i="64"/>
  <c r="CD1269" i="64"/>
  <c r="CD1276" i="64" s="1"/>
  <c r="CE2378" i="64"/>
  <c r="CE2387" i="64" s="1"/>
  <c r="CE2388" i="64" s="1" a="1"/>
  <c r="CE2388" i="64" s="1"/>
  <c r="CF2379" i="64" a="1"/>
  <c r="CF2379" i="64" s="1"/>
  <c r="CE1156" i="64"/>
  <c r="CE2220" i="64"/>
  <c r="CE2222" i="64" s="1"/>
  <c r="CF2219" i="64" a="1"/>
  <c r="CF2219" i="64" s="1"/>
  <c r="CF1157" i="64" a="1"/>
  <c r="CF1157" i="64" s="1"/>
  <c r="CD1165" i="64"/>
  <c r="CD1170" i="64"/>
  <c r="CD1171" i="64" s="1" a="1"/>
  <c r="CD1171" i="64" s="1"/>
  <c r="CF1327" i="64" a="1"/>
  <c r="CF1327" i="64" s="1"/>
  <c r="CF2221" i="64" a="1"/>
  <c r="CF2221" i="64" s="1"/>
  <c r="CE1325" i="64"/>
  <c r="CE1326" i="64" s="1"/>
  <c r="CE1328" i="64" s="1"/>
  <c r="CF1323" i="64" a="1"/>
  <c r="CF1323" i="64" s="1"/>
  <c r="CF1324" i="64" a="1"/>
  <c r="CF1324" i="64" s="1"/>
  <c r="CF793" i="64" a="1"/>
  <c r="CF793" i="64" s="1"/>
  <c r="CF782" i="64" a="1"/>
  <c r="CF782" i="64" s="1"/>
  <c r="CF785" i="64" a="1"/>
  <c r="CF785" i="64" s="1"/>
  <c r="CF799" i="64" a="1"/>
  <c r="CF799" i="64" s="1"/>
  <c r="CE139" i="64"/>
  <c r="CE154" i="64"/>
  <c r="CF124" i="64" a="1"/>
  <c r="CF124" i="64" s="1"/>
  <c r="CF1639" i="64" a="1"/>
  <c r="CF1639" i="64" s="1"/>
  <c r="CE150" i="64"/>
  <c r="CE137" i="64"/>
  <c r="CE152" i="64"/>
  <c r="CE153" i="64"/>
  <c r="CE136" i="64"/>
  <c r="CE151" i="64"/>
  <c r="CE135" i="64"/>
  <c r="CE138" i="64"/>
  <c r="CD140" i="64"/>
  <c r="CF130" i="64" a="1"/>
  <c r="CF130" i="64" s="1"/>
  <c r="CF143" i="64" a="1"/>
  <c r="CF143" i="64" s="1"/>
  <c r="CF129" i="64" a="1"/>
  <c r="CF129" i="64" s="1"/>
  <c r="CF132" i="64" a="1"/>
  <c r="CF132" i="64" s="1"/>
  <c r="CF131" i="64" a="1"/>
  <c r="CF131" i="64" s="1"/>
  <c r="CF144" i="64" a="1"/>
  <c r="CF144" i="64" s="1"/>
  <c r="CF146" i="64" a="1"/>
  <c r="CF146" i="64" s="1"/>
  <c r="CF145" i="64" a="1"/>
  <c r="CF145" i="64" s="1"/>
  <c r="CF128" i="64" a="1"/>
  <c r="CF128" i="64" s="1"/>
  <c r="CF147" i="64" a="1"/>
  <c r="CF147" i="64" s="1"/>
  <c r="CA155" i="64"/>
  <c r="CB155" i="64"/>
  <c r="CE125" i="64"/>
  <c r="CF359" i="64" a="1"/>
  <c r="CF359" i="64" s="1"/>
  <c r="CF123" i="64" a="1"/>
  <c r="CF123" i="64" s="1"/>
  <c r="CF122" i="64" a="1"/>
  <c r="CF122" i="64" s="1"/>
  <c r="CF121" i="64" a="1"/>
  <c r="CF121" i="64" s="1"/>
  <c r="CF120" i="64" a="1"/>
  <c r="CF120" i="64" s="1"/>
  <c r="CF1397" i="64" a="1"/>
  <c r="CF1397" i="64" s="1"/>
  <c r="AB2512" i="64" a="1"/>
  <c r="AB2512" i="64" s="1"/>
  <c r="CC1126" i="64"/>
  <c r="CD1124" i="64"/>
  <c r="CE1121" i="64"/>
  <c r="CE1120" i="64"/>
  <c r="CE1119" i="64"/>
  <c r="CE1123" i="64"/>
  <c r="CE1122" i="64"/>
  <c r="CF1115" i="64" a="1"/>
  <c r="CF1115" i="64" s="1"/>
  <c r="CF1116" i="64" a="1"/>
  <c r="CF1116" i="64" s="1"/>
  <c r="CF1113" i="64" a="1"/>
  <c r="CF1113" i="64" s="1"/>
  <c r="CF1112" i="64" a="1"/>
  <c r="CF1112" i="64" s="1"/>
  <c r="CF1114" i="64" a="1"/>
  <c r="CF1114" i="64" s="1"/>
  <c r="CE1108" i="64"/>
  <c r="CE1104" i="64"/>
  <c r="CD1109" i="64"/>
  <c r="CE1107" i="64"/>
  <c r="CE1106" i="64"/>
  <c r="CF1101" i="64" a="1"/>
  <c r="CF1101" i="64" s="1"/>
  <c r="CF1097" i="64" a="1"/>
  <c r="CF1097" i="64" s="1"/>
  <c r="CF1081" i="64" a="1"/>
  <c r="CF1081" i="64" s="1"/>
  <c r="CF1089" i="64" s="1"/>
  <c r="CF1082" i="64" a="1"/>
  <c r="CF1082" i="64" s="1"/>
  <c r="CF1090" i="64" s="1"/>
  <c r="CF1098" i="64" a="1"/>
  <c r="CF1098" i="64" s="1"/>
  <c r="CF1083" i="64" a="1"/>
  <c r="CF1083" i="64" s="1"/>
  <c r="CF1091" i="64" s="1"/>
  <c r="CF1084" i="64" a="1"/>
  <c r="CF1084" i="64" s="1"/>
  <c r="CF1085" i="64" a="1"/>
  <c r="CF1085" i="64" s="1"/>
  <c r="CF1099" i="64" a="1"/>
  <c r="CF1099" i="64" s="1"/>
  <c r="CF1100" i="64" a="1"/>
  <c r="CF1100" i="64" s="1"/>
  <c r="CE1105" i="64"/>
  <c r="CF221" i="64" a="1"/>
  <c r="CF221" i="64" s="1"/>
  <c r="CE1056" i="64"/>
  <c r="CE1058" i="64" s="1"/>
  <c r="CC1376" i="64"/>
  <c r="CD1375" i="64"/>
  <c r="CF344" i="64" a="1"/>
  <c r="CF344" i="64" s="1"/>
  <c r="CF1372" i="64" a="1"/>
  <c r="CF1372" i="64" s="1"/>
  <c r="CF325" i="64" a="1"/>
  <c r="CF325" i="64" s="1"/>
  <c r="CF1057" i="64" a="1"/>
  <c r="CF1057" i="64" s="1"/>
  <c r="CF1023" i="64" a="1"/>
  <c r="CF1023" i="64" s="1"/>
  <c r="CF312" i="64" a="1"/>
  <c r="CF312" i="64" s="1"/>
  <c r="CD1020" i="64"/>
  <c r="CE1016" i="64"/>
  <c r="CE1024" i="64" s="1"/>
  <c r="CF1019" i="64" a="1"/>
  <c r="CF1019" i="64" s="1"/>
  <c r="CF1015" i="64" a="1"/>
  <c r="CF1015" i="64" s="1"/>
  <c r="CG272" i="64"/>
  <c r="CJ2" i="861"/>
  <c r="CI1" i="861"/>
  <c r="CI7" i="861"/>
  <c r="CG41" i="863" a="1"/>
  <c r="CG41" i="863" s="1"/>
  <c r="CG42" i="863" a="1"/>
  <c r="CG42" i="863" s="1"/>
  <c r="CG40" i="863" a="1"/>
  <c r="CG40" i="863" s="1"/>
  <c r="CG39" i="863" a="1"/>
  <c r="CG39" i="863" s="1"/>
  <c r="CG43" i="863" a="1"/>
  <c r="CG43" i="863" s="1"/>
  <c r="CG32" i="863"/>
  <c r="CG30" i="863"/>
  <c r="CH2" i="863"/>
  <c r="CH31" i="863" s="1"/>
  <c r="CG29" i="863"/>
  <c r="CF34" i="863"/>
  <c r="CF53" i="863" a="1"/>
  <c r="CF53" i="863" s="1"/>
  <c r="CF51" i="863" a="1"/>
  <c r="CF51" i="863" s="1"/>
  <c r="CF49" i="863" a="1"/>
  <c r="CF49" i="863" s="1"/>
  <c r="CG18" i="864"/>
  <c r="CG17" i="864"/>
  <c r="CG16" i="864"/>
  <c r="CH19" i="864"/>
  <c r="AP294" i="64"/>
  <c r="AP276" i="64"/>
  <c r="AQ290" i="64"/>
  <c r="AQ273" i="64"/>
  <c r="AQ291" i="64"/>
  <c r="AQ292" i="64"/>
  <c r="AQ274" i="64"/>
  <c r="AQ293" i="64"/>
  <c r="AQ275" i="64"/>
  <c r="BT3" i="860"/>
  <c r="BT4" i="860" s="1"/>
  <c r="BU2" i="860"/>
  <c r="BT1" i="860"/>
  <c r="BT7" i="860"/>
  <c r="AO982" i="64"/>
  <c r="AO992" i="64" s="1"/>
  <c r="AP986" i="64" a="1"/>
  <c r="AP986" i="64" s="1"/>
  <c r="AP981" i="64" a="1"/>
  <c r="AP981" i="64" s="1"/>
  <c r="AO602" i="64"/>
  <c r="AN2722" i="64"/>
  <c r="AP2705" i="64" a="1"/>
  <c r="AP2705" i="64" s="1"/>
  <c r="AP2706" i="64" a="1"/>
  <c r="AP2706" i="64" s="1"/>
  <c r="AP2707" i="64" a="1"/>
  <c r="AP2707" i="64" s="1"/>
  <c r="AP2708" i="64" a="1"/>
  <c r="AP2708" i="64" s="1"/>
  <c r="AP2709" i="64" a="1"/>
  <c r="AP2709" i="64" s="1"/>
  <c r="AP2711" i="64" a="1"/>
  <c r="AP2711" i="64" s="1"/>
  <c r="AP2710" i="64" a="1"/>
  <c r="AP2710" i="64" s="1"/>
  <c r="AP2712" i="64" a="1"/>
  <c r="AP2712" i="64" s="1"/>
  <c r="AP2713" i="64" a="1"/>
  <c r="AP2713" i="64" s="1"/>
  <c r="AO2714" i="64"/>
  <c r="AP600" i="64" a="1"/>
  <c r="AP600" i="64" s="1"/>
  <c r="AP578" i="64" a="1"/>
  <c r="AP578" i="64" s="1"/>
  <c r="AP601" i="64" a="1"/>
  <c r="AP601" i="64" s="1"/>
  <c r="AO579" i="64"/>
  <c r="AP2914" i="64"/>
  <c r="AP2880" i="64"/>
  <c r="AO2818" i="64"/>
  <c r="AO2796" i="64"/>
  <c r="AP3172" i="64" a="1"/>
  <c r="AP3172" i="64" s="1"/>
  <c r="AP2797" i="64" a="1"/>
  <c r="AP2797" i="64" s="1"/>
  <c r="AP2817" i="64" a="1"/>
  <c r="AP2817" i="64" s="1"/>
  <c r="BY2476" i="64"/>
  <c r="BZ2474" i="64"/>
  <c r="BZ2453" i="64"/>
  <c r="BZ2455" i="64" s="1"/>
  <c r="CA2433" i="64"/>
  <c r="AL2350" i="64"/>
  <c r="AL2352" i="64" s="1"/>
  <c r="AL2353" i="64" s="1"/>
  <c r="AM2341" i="64"/>
  <c r="AN2339" i="64"/>
  <c r="AN2348" i="64"/>
  <c r="AN2340" i="64"/>
  <c r="AN2349" i="64"/>
  <c r="AP2345" i="64" a="1"/>
  <c r="AP2345" i="64" s="1"/>
  <c r="AP2344" i="64" a="1"/>
  <c r="AP2344" i="64" s="1"/>
  <c r="AP2336" i="64" a="1"/>
  <c r="AP2336" i="64" s="1"/>
  <c r="AP2335" i="64" a="1"/>
  <c r="AP2335" i="64" s="1"/>
  <c r="AO2332" i="64"/>
  <c r="AO2331" i="64"/>
  <c r="AP2326" i="64" a="1"/>
  <c r="AP2326" i="64" s="1"/>
  <c r="AP2327" i="64" a="1"/>
  <c r="AP2327" i="64" s="1"/>
  <c r="AO2860" i="64"/>
  <c r="AP2859" i="64" a="1"/>
  <c r="AP2859" i="64" s="1"/>
  <c r="AP857" i="64" a="1"/>
  <c r="AP857" i="64" s="1"/>
  <c r="AQ2608" i="64"/>
  <c r="AO2084" i="64"/>
  <c r="AO1733" i="64"/>
  <c r="AO2247" i="64"/>
  <c r="AO1350" i="64"/>
  <c r="AO883" i="64"/>
  <c r="AO859" i="64"/>
  <c r="AN75" i="64"/>
  <c r="AP852" i="64" a="1"/>
  <c r="AP852" i="64" s="1"/>
  <c r="AP88" i="64" a="1"/>
  <c r="AP88" i="64" s="1"/>
  <c r="AP577" i="64" a="1"/>
  <c r="AP577" i="64" s="1"/>
  <c r="AP68" i="64" a="1"/>
  <c r="AP68" i="64" s="1"/>
  <c r="AP72" i="64" a="1"/>
  <c r="AP72" i="64" s="1"/>
  <c r="AP73" i="64" a="1"/>
  <c r="AP73" i="64" s="1"/>
  <c r="AO69" i="64"/>
  <c r="AP67" i="64" a="1"/>
  <c r="AP67" i="64" s="1"/>
  <c r="AP66" i="64" a="1"/>
  <c r="AP66" i="64" s="1"/>
  <c r="AP882" i="64" a="1"/>
  <c r="AP882" i="64" s="1"/>
  <c r="AP3069" i="64" a="1"/>
  <c r="AP3069" i="64" s="1"/>
  <c r="AP3095" i="64" a="1"/>
  <c r="AP3095" i="64" s="1"/>
  <c r="AP3146" i="64" a="1"/>
  <c r="AP3146" i="64" s="1"/>
  <c r="AP3120" i="64" a="1"/>
  <c r="AP3120" i="64" s="1"/>
  <c r="AP2223" i="64" a="1"/>
  <c r="AP2223" i="64" s="1"/>
  <c r="AP2224" i="64" s="1"/>
  <c r="AO106" i="64"/>
  <c r="AP103" i="64" a="1"/>
  <c r="AP103" i="64" s="1"/>
  <c r="AP104" i="64" a="1"/>
  <c r="AP104" i="64" s="1"/>
  <c r="AP105" i="64" a="1"/>
  <c r="AP105" i="64" s="1"/>
  <c r="AP102" i="64" a="1"/>
  <c r="AP102" i="64" s="1"/>
  <c r="AP2165" i="64" a="1"/>
  <c r="AP2165" i="64" s="1"/>
  <c r="AP2166" i="64" s="1"/>
  <c r="AP554" i="64" a="1"/>
  <c r="AP554" i="64" s="1"/>
  <c r="AP3196" i="64" a="1"/>
  <c r="AP3196" i="64" s="1"/>
  <c r="AP2085" i="64" a="1"/>
  <c r="AP2085" i="64" s="1"/>
  <c r="AP2503" i="64" a="1"/>
  <c r="AP2503" i="64" s="1"/>
  <c r="AP2511" i="64" s="1"/>
  <c r="AP2246" i="64" a="1"/>
  <c r="AP2246" i="64" s="1"/>
  <c r="AP2254" i="64" a="1"/>
  <c r="AP2254" i="64" s="1"/>
  <c r="AP2248" i="64" a="1"/>
  <c r="AP2248" i="64" s="1"/>
  <c r="AP1732" i="64" a="1"/>
  <c r="AP1732" i="64" s="1"/>
  <c r="AP1349" i="64" a="1"/>
  <c r="AP1349" i="64" s="1"/>
  <c r="AQ2880" i="64" a="1"/>
  <c r="CF1398" i="64"/>
  <c r="AP579" i="64" a="1"/>
  <c r="CG1532" i="64"/>
  <c r="AP555" i="64" a="1"/>
  <c r="AP2247" i="64" a="1"/>
  <c r="CF1805" i="64" a="1"/>
  <c r="CF1200" i="64" a="1"/>
  <c r="CG1487" i="64"/>
  <c r="AJ1654" i="64" a="1"/>
  <c r="AP883" i="64" a="1"/>
  <c r="AQ2914" i="64" a="1"/>
  <c r="AP2084" i="64" a="1"/>
  <c r="AP1733" i="64" a="1"/>
  <c r="CF1268" i="64" a="1"/>
  <c r="CF1056" i="64" a="1"/>
  <c r="CF1016" i="64" a="1"/>
  <c r="AP602" i="64" a="1"/>
  <c r="CD1376" i="64" a="1"/>
  <c r="AP2818" i="64" a="1"/>
  <c r="AP1350" i="64" a="1"/>
  <c r="CF2378" i="64" a="1"/>
  <c r="AP859" i="64" a="1"/>
  <c r="CG1465" i="64"/>
  <c r="CF1373" i="64" a="1"/>
  <c r="CF1561" i="64" a="1"/>
  <c r="AP2860" i="64" a="1"/>
  <c r="AP2331" i="64" a="1"/>
  <c r="AP2332" i="64" a="1"/>
  <c r="AP2796" i="64" a="1"/>
  <c r="CE1375" i="64" a="1"/>
  <c r="CF1156" i="64" a="1"/>
  <c r="CF425" i="64" a="1"/>
  <c r="AP982" i="64" a="1"/>
  <c r="CG1443" i="64"/>
  <c r="AH905" i="64" a="1"/>
  <c r="CG1509" i="64"/>
  <c r="CF2220" i="64" a="1"/>
  <c r="CG1420" i="64"/>
  <c r="CG2840" i="64" l="1"/>
  <c r="CH2838" i="64" a="1"/>
  <c r="CH2838" i="64" s="1"/>
  <c r="CH2839" i="64" a="1"/>
  <c r="CH2839" i="64" s="1"/>
  <c r="CH53" i="64" a="1"/>
  <c r="CH53" i="64" s="1"/>
  <c r="CH51" i="64" a="1"/>
  <c r="CH51" i="64" s="1"/>
  <c r="CH52" i="64" a="1"/>
  <c r="CH52" i="64" s="1"/>
  <c r="CH50" i="64" s="1" a="1"/>
  <c r="CH50" i="64" s="1"/>
  <c r="CH3310" i="64" a="1"/>
  <c r="CH3310" i="64" s="1"/>
  <c r="CH3289" i="64" a="1"/>
  <c r="CH3289" i="64" s="1"/>
  <c r="CH1441" i="64" a="1"/>
  <c r="CH1441" i="64" s="1"/>
  <c r="CH1442" i="64" a="1"/>
  <c r="CH1442" i="64" s="1"/>
  <c r="CH1530" i="64" a="1"/>
  <c r="CH1530" i="64" s="1"/>
  <c r="CH1531" i="64" a="1"/>
  <c r="CH1531" i="64" s="1"/>
  <c r="CH1486" i="64" a="1"/>
  <c r="CH1486" i="64" s="1"/>
  <c r="CH1508" i="64" a="1"/>
  <c r="CH1508" i="64" s="1"/>
  <c r="CH1419" i="64" a="1"/>
  <c r="CH1419" i="64" s="1"/>
  <c r="CH1464" i="64" a="1"/>
  <c r="CH1464" i="64" s="1"/>
  <c r="CH673" i="64" a="1"/>
  <c r="CH673" i="64" s="1"/>
  <c r="CH669" i="64" a="1"/>
  <c r="CH669" i="64" s="1"/>
  <c r="CH663" i="64" a="1"/>
  <c r="CH663" i="64" s="1"/>
  <c r="CH664" i="64" s="1"/>
  <c r="BW661" i="64"/>
  <c r="BW665" i="64" s="1"/>
  <c r="BV670" i="64"/>
  <c r="BV674" i="64" s="1"/>
  <c r="BV666" i="64"/>
  <c r="CG20" i="864"/>
  <c r="CG89" i="861" s="1"/>
  <c r="CG90" i="861" s="1"/>
  <c r="CG33" i="863"/>
  <c r="CG17" i="863" s="1"/>
  <c r="CG29" i="861" s="1"/>
  <c r="CG21" i="863"/>
  <c r="AJ1654" i="64"/>
  <c r="CG44" i="863"/>
  <c r="AP555" i="64"/>
  <c r="CI7" i="64"/>
  <c r="CH4" i="64"/>
  <c r="CI1" i="64"/>
  <c r="CI3" i="64"/>
  <c r="CJ2" i="64"/>
  <c r="BT528" i="64"/>
  <c r="BS529" i="64"/>
  <c r="BS531" i="64"/>
  <c r="BW477" i="64"/>
  <c r="BV478" i="64"/>
  <c r="BV480" i="64"/>
  <c r="CH360" i="64"/>
  <c r="CJ2" i="864"/>
  <c r="CH4" i="863"/>
  <c r="CH4" i="864"/>
  <c r="CI7" i="864"/>
  <c r="CI7" i="863"/>
  <c r="CI1" i="864"/>
  <c r="CI1" i="863"/>
  <c r="CI3" i="863"/>
  <c r="CI3" i="864"/>
  <c r="CJ3" i="861"/>
  <c r="CI4" i="861"/>
  <c r="AH905" i="64"/>
  <c r="AB796" i="64"/>
  <c r="AC791" i="64"/>
  <c r="AC795" i="64" s="1"/>
  <c r="AB800" i="64"/>
  <c r="AG1565" i="64"/>
  <c r="AG1563" i="64"/>
  <c r="AH1559" i="64" s="1"/>
  <c r="AC788" i="64"/>
  <c r="AD780" i="64"/>
  <c r="AD783" i="64" s="1"/>
  <c r="AD792" i="64" s="1"/>
  <c r="AD794" i="64" s="1"/>
  <c r="AD784" i="64" s="1"/>
  <c r="AD786" i="64" s="1"/>
  <c r="AD787" i="64" s="1"/>
  <c r="AP222" i="64" a="1"/>
  <c r="AP222" i="64" s="1"/>
  <c r="AG1656" i="64"/>
  <c r="AI904" i="64" a="1"/>
  <c r="AI904" i="64" s="1"/>
  <c r="CC82" i="861"/>
  <c r="CD42" i="861"/>
  <c r="CB57" i="861"/>
  <c r="CF1966" i="64"/>
  <c r="CF1975" i="64" s="1"/>
  <c r="CF1978" i="64" s="1"/>
  <c r="CG1973" i="64" a="1"/>
  <c r="CG1973" i="64" s="1"/>
  <c r="CG1974" i="64" a="1"/>
  <c r="CG1974" i="64" s="1"/>
  <c r="BZ1982" i="64"/>
  <c r="CF1373" i="64"/>
  <c r="CF1805" i="64"/>
  <c r="CF1807" i="64" s="1"/>
  <c r="CG1806" i="64" a="1"/>
  <c r="CG1806" i="64" s="1"/>
  <c r="CG1804" i="64" a="1"/>
  <c r="CG1804" i="64" s="1"/>
  <c r="CG376" i="64" a="1"/>
  <c r="CG376" i="64" s="1"/>
  <c r="CG374" i="64" a="1"/>
  <c r="CG374" i="64" s="1"/>
  <c r="CF375" i="64"/>
  <c r="CF377" i="64" s="1"/>
  <c r="CG449" i="64" a="1"/>
  <c r="CG449" i="64" s="1"/>
  <c r="CG373" i="64" a="1"/>
  <c r="CG373" i="64" s="1"/>
  <c r="CG500" i="64" a="1"/>
  <c r="CG500" i="64" s="1"/>
  <c r="CF425" i="64"/>
  <c r="CF1561" i="64"/>
  <c r="CF1562" i="64" s="1"/>
  <c r="CG1560" i="64" a="1"/>
  <c r="CG1560" i="64" s="1"/>
  <c r="CG424" i="64" a="1"/>
  <c r="CG424" i="64" s="1"/>
  <c r="CF1268" i="64"/>
  <c r="CF1200" i="64"/>
  <c r="CG1199" i="64" a="1"/>
  <c r="CG1199" i="64" s="1"/>
  <c r="CG1267" i="64" a="1"/>
  <c r="CG1267" i="64" s="1"/>
  <c r="CE1275" i="64"/>
  <c r="CE1269" i="64"/>
  <c r="CE1276" i="64" s="1"/>
  <c r="CF2378" i="64"/>
  <c r="CF2387" i="64" s="1"/>
  <c r="CF2388" i="64" s="1" a="1"/>
  <c r="CF2388" i="64" s="1"/>
  <c r="CG2379" i="64" a="1"/>
  <c r="CG2379" i="64" s="1"/>
  <c r="CF1156" i="64"/>
  <c r="CF2220" i="64"/>
  <c r="CF2222" i="64" s="1"/>
  <c r="CG2219" i="64" a="1"/>
  <c r="CG2219" i="64" s="1"/>
  <c r="CG1157" i="64" a="1"/>
  <c r="CG1157" i="64" s="1"/>
  <c r="CE1165" i="64"/>
  <c r="CE1170" i="64"/>
  <c r="CE1171" i="64" s="1" a="1"/>
  <c r="CE1171" i="64" s="1"/>
  <c r="CG1327" i="64" a="1"/>
  <c r="CG1327" i="64" s="1"/>
  <c r="CG2221" i="64" a="1"/>
  <c r="CG2221" i="64" s="1"/>
  <c r="CF1325" i="64"/>
  <c r="CF1326" i="64" s="1"/>
  <c r="CF1328" i="64" s="1"/>
  <c r="CG1323" i="64" a="1"/>
  <c r="CG1323" i="64" s="1"/>
  <c r="CG1324" i="64" a="1"/>
  <c r="CG1324" i="64" s="1"/>
  <c r="CG793" i="64" a="1"/>
  <c r="CG793" i="64" s="1"/>
  <c r="CG782" i="64" a="1"/>
  <c r="CG782" i="64" s="1"/>
  <c r="CG785" i="64" a="1"/>
  <c r="CG785" i="64" s="1"/>
  <c r="CG799" i="64" a="1"/>
  <c r="CG799" i="64" s="1"/>
  <c r="CF154" i="64"/>
  <c r="CF139" i="64"/>
  <c r="CG124" i="64" a="1"/>
  <c r="CG124" i="64" s="1"/>
  <c r="CG1639" i="64" a="1"/>
  <c r="CG1639" i="64" s="1"/>
  <c r="CF150" i="64"/>
  <c r="CF136" i="64"/>
  <c r="CF151" i="64"/>
  <c r="CF152" i="64"/>
  <c r="CF138" i="64"/>
  <c r="CF153" i="64"/>
  <c r="CF135" i="64"/>
  <c r="CF137" i="64"/>
  <c r="CE140" i="64"/>
  <c r="CG143" i="64" a="1"/>
  <c r="CG143" i="64" s="1"/>
  <c r="CG129" i="64" a="1"/>
  <c r="CG129" i="64" s="1"/>
  <c r="CG132" i="64" a="1"/>
  <c r="CG132" i="64" s="1"/>
  <c r="CG131" i="64" a="1"/>
  <c r="CG131" i="64" s="1"/>
  <c r="CG144" i="64" a="1"/>
  <c r="CG144" i="64" s="1"/>
  <c r="CG146" i="64" a="1"/>
  <c r="CG146" i="64" s="1"/>
  <c r="CG145" i="64" a="1"/>
  <c r="CG145" i="64" s="1"/>
  <c r="CG147" i="64" a="1"/>
  <c r="CG147" i="64" s="1"/>
  <c r="CG128" i="64" a="1"/>
  <c r="CG128" i="64" s="1"/>
  <c r="CG130" i="64" a="1"/>
  <c r="CG130" i="64" s="1"/>
  <c r="CA157" i="64"/>
  <c r="CC155" i="64"/>
  <c r="CB157" i="64"/>
  <c r="CB158" i="64" s="1"/>
  <c r="CF125" i="64"/>
  <c r="CG359" i="64" a="1"/>
  <c r="CG359" i="64" s="1"/>
  <c r="CG123" i="64" a="1"/>
  <c r="CG123" i="64" s="1"/>
  <c r="CG122" i="64" a="1"/>
  <c r="CG122" i="64" s="1"/>
  <c r="CG121" i="64" a="1"/>
  <c r="CG121" i="64" s="1"/>
  <c r="CG120" i="64" a="1"/>
  <c r="CG120" i="64" s="1"/>
  <c r="CG1397" i="64" a="1"/>
  <c r="CG1397" i="64" s="1"/>
  <c r="AQ2609" i="64"/>
  <c r="CF1093" i="64"/>
  <c r="CF1123" i="64" s="1"/>
  <c r="CF1092" i="64"/>
  <c r="CF1122" i="64" s="1"/>
  <c r="CC1127" i="64"/>
  <c r="CD1126" i="64"/>
  <c r="CD1127" i="64" s="1"/>
  <c r="CF1119" i="64"/>
  <c r="CE1124" i="64"/>
  <c r="CF1120" i="64"/>
  <c r="CG1115" i="64" a="1"/>
  <c r="CG1115" i="64" s="1"/>
  <c r="CG1116" i="64" a="1"/>
  <c r="CG1116" i="64" s="1"/>
  <c r="CG1113" i="64" a="1"/>
  <c r="CG1113" i="64" s="1"/>
  <c r="CG1112" i="64" a="1"/>
  <c r="CG1112" i="64" s="1"/>
  <c r="CG1114" i="64" a="1"/>
  <c r="CG1114" i="64" s="1"/>
  <c r="CF1121" i="64"/>
  <c r="CF1104" i="64"/>
  <c r="CE1109" i="64"/>
  <c r="CF1105" i="64"/>
  <c r="CG1097" i="64" a="1"/>
  <c r="CG1097" i="64" s="1"/>
  <c r="CG1101" i="64" a="1"/>
  <c r="CG1101" i="64" s="1"/>
  <c r="CG1081" i="64" a="1"/>
  <c r="CG1081" i="64" s="1"/>
  <c r="CG1089" i="64" s="1"/>
  <c r="CG1082" i="64" a="1"/>
  <c r="CG1082" i="64" s="1"/>
  <c r="CG1090" i="64" s="1"/>
  <c r="CG1098" i="64" a="1"/>
  <c r="CG1098" i="64" s="1"/>
  <c r="CG1083" i="64" a="1"/>
  <c r="CG1083" i="64" s="1"/>
  <c r="CG1091" i="64" s="1"/>
  <c r="CG1084" i="64" a="1"/>
  <c r="CG1084" i="64" s="1"/>
  <c r="CG1092" i="64" s="1"/>
  <c r="CG1085" i="64" a="1"/>
  <c r="CG1085" i="64" s="1"/>
  <c r="CG1093" i="64" s="1"/>
  <c r="CG1099" i="64" a="1"/>
  <c r="CG1099" i="64" s="1"/>
  <c r="CG1100" i="64" a="1"/>
  <c r="CG1100" i="64" s="1"/>
  <c r="CF1106" i="64"/>
  <c r="CG221" i="64" a="1"/>
  <c r="CG221" i="64" s="1"/>
  <c r="CF1056" i="64"/>
  <c r="CF1058" i="64" s="1"/>
  <c r="CD1376" i="64"/>
  <c r="CE1375" i="64"/>
  <c r="CG344" i="64" a="1"/>
  <c r="CG344" i="64" s="1"/>
  <c r="CG1372" i="64" a="1"/>
  <c r="CG1372" i="64" s="1"/>
  <c r="CG325" i="64" a="1"/>
  <c r="CG325" i="64" s="1"/>
  <c r="CG1057" i="64" a="1"/>
  <c r="CG1057" i="64" s="1"/>
  <c r="CG1023" i="64" a="1"/>
  <c r="CG1023" i="64" s="1"/>
  <c r="CG312" i="64" a="1"/>
  <c r="CG312" i="64" s="1"/>
  <c r="CE1020" i="64"/>
  <c r="CF1016" i="64"/>
  <c r="CF1024" i="64" s="1"/>
  <c r="CG1019" i="64" a="1"/>
  <c r="CG1019" i="64" s="1"/>
  <c r="CG1015" i="64" a="1"/>
  <c r="CG1015" i="64" s="1"/>
  <c r="CH272" i="64"/>
  <c r="CH18" i="864"/>
  <c r="CH17" i="864"/>
  <c r="CH16" i="864"/>
  <c r="CI19" i="864"/>
  <c r="CG53" i="863" a="1"/>
  <c r="CG53" i="863" s="1"/>
  <c r="CG51" i="863" a="1"/>
  <c r="CG51" i="863" s="1"/>
  <c r="CG49" i="863" a="1"/>
  <c r="CG49" i="863" s="1"/>
  <c r="CK2" i="861"/>
  <c r="CJ1" i="861"/>
  <c r="CJ7" i="861"/>
  <c r="CG34" i="863"/>
  <c r="CH43" i="863" a="1"/>
  <c r="CH43" i="863" s="1"/>
  <c r="CH41" i="863" a="1"/>
  <c r="CH41" i="863" s="1"/>
  <c r="CH40" i="863" a="1"/>
  <c r="CH40" i="863" s="1"/>
  <c r="CH42" i="863" a="1"/>
  <c r="CH42" i="863" s="1"/>
  <c r="CH29" i="863"/>
  <c r="CH39" i="863" a="1"/>
  <c r="CH39" i="863" s="1"/>
  <c r="CH30" i="863"/>
  <c r="CH32" i="863"/>
  <c r="CI2" i="863"/>
  <c r="CI31" i="863" s="1"/>
  <c r="AQ276" i="64"/>
  <c r="AQ294" i="64"/>
  <c r="AR290" i="64"/>
  <c r="AR273" i="64"/>
  <c r="AR291" i="64"/>
  <c r="AR292" i="64"/>
  <c r="AR274" i="64"/>
  <c r="AR293" i="64"/>
  <c r="AR275" i="64"/>
  <c r="BU1" i="860"/>
  <c r="BU7" i="860"/>
  <c r="BU3" i="860"/>
  <c r="BU4" i="860" s="1"/>
  <c r="BV2" i="860"/>
  <c r="AP982" i="64"/>
  <c r="AP992" i="64" s="1"/>
  <c r="AQ986" i="64" a="1"/>
  <c r="AQ986" i="64" s="1"/>
  <c r="AQ981" i="64" a="1"/>
  <c r="AQ981" i="64" s="1"/>
  <c r="AP602" i="64"/>
  <c r="AO2722" i="64"/>
  <c r="AQ2705" i="64" a="1"/>
  <c r="AQ2705" i="64" s="1"/>
  <c r="AQ2706" i="64" a="1"/>
  <c r="AQ2706" i="64" s="1"/>
  <c r="AQ2707" i="64" a="1"/>
  <c r="AQ2707" i="64" s="1"/>
  <c r="AQ2708" i="64" a="1"/>
  <c r="AQ2708" i="64" s="1"/>
  <c r="AQ2709" i="64" a="1"/>
  <c r="AQ2709" i="64" s="1"/>
  <c r="AQ2710" i="64" a="1"/>
  <c r="AQ2710" i="64" s="1"/>
  <c r="AQ2712" i="64" a="1"/>
  <c r="AQ2712" i="64" s="1"/>
  <c r="AQ2713" i="64" a="1"/>
  <c r="AQ2713" i="64" s="1"/>
  <c r="AQ2711" i="64" a="1"/>
  <c r="AQ2711" i="64" s="1"/>
  <c r="AP2714" i="64"/>
  <c r="AQ600" i="64" a="1"/>
  <c r="AQ600" i="64" s="1"/>
  <c r="AQ578" i="64" a="1"/>
  <c r="AQ578" i="64" s="1"/>
  <c r="AQ601" i="64" a="1"/>
  <c r="AQ601" i="64" s="1"/>
  <c r="AP579" i="64"/>
  <c r="AQ2880" i="64"/>
  <c r="AQ2914" i="64"/>
  <c r="AP2818" i="64"/>
  <c r="AP2796" i="64"/>
  <c r="AQ3172" i="64" a="1"/>
  <c r="AQ3172" i="64" s="1"/>
  <c r="AQ2797" i="64" a="1"/>
  <c r="AQ2797" i="64" s="1"/>
  <c r="AQ2817" i="64" a="1"/>
  <c r="AQ2817" i="64" s="1"/>
  <c r="BZ2476" i="64"/>
  <c r="CA2474" i="64"/>
  <c r="CA2453" i="64"/>
  <c r="CA2455" i="64" s="1"/>
  <c r="CB2433" i="64"/>
  <c r="AM2350" i="64"/>
  <c r="AM2352" i="64" s="1"/>
  <c r="AM2353" i="64" s="1"/>
  <c r="AN2341" i="64"/>
  <c r="AO2339" i="64"/>
  <c r="AO2348" i="64"/>
  <c r="AO2340" i="64"/>
  <c r="AO2349" i="64"/>
  <c r="AQ2345" i="64" a="1"/>
  <c r="AQ2345" i="64" s="1"/>
  <c r="AQ2344" i="64" a="1"/>
  <c r="AQ2344" i="64" s="1"/>
  <c r="AQ2335" i="64" a="1"/>
  <c r="AQ2335" i="64" s="1"/>
  <c r="AQ2336" i="64" a="1"/>
  <c r="AQ2336" i="64" s="1"/>
  <c r="AP2332" i="64"/>
  <c r="AP2331" i="64"/>
  <c r="AQ2326" i="64" a="1"/>
  <c r="AQ2326" i="64" s="1"/>
  <c r="AQ2327" i="64" a="1"/>
  <c r="AQ2327" i="64" s="1"/>
  <c r="AP2860" i="64"/>
  <c r="AQ2859" i="64" a="1"/>
  <c r="AQ2859" i="64" s="1"/>
  <c r="AQ857" i="64" a="1"/>
  <c r="AQ857" i="64" s="1"/>
  <c r="AR2608" i="64"/>
  <c r="AR2609" i="64" s="1"/>
  <c r="AP2084" i="64"/>
  <c r="AP1733" i="64"/>
  <c r="AP2247" i="64"/>
  <c r="AP1350" i="64"/>
  <c r="AP883" i="64"/>
  <c r="AP859" i="64"/>
  <c r="AO75" i="64"/>
  <c r="AQ852" i="64" a="1"/>
  <c r="AQ852" i="64" s="1"/>
  <c r="AQ88" i="64" a="1"/>
  <c r="AQ88" i="64" s="1"/>
  <c r="AQ577" i="64" a="1"/>
  <c r="AQ577" i="64" s="1"/>
  <c r="AQ68" i="64" a="1"/>
  <c r="AQ68" i="64" s="1"/>
  <c r="AQ72" i="64" a="1"/>
  <c r="AQ72" i="64" s="1"/>
  <c r="AQ73" i="64" a="1"/>
  <c r="AQ73" i="64" s="1"/>
  <c r="AP69" i="64"/>
  <c r="AQ67" i="64" a="1"/>
  <c r="AQ67" i="64" s="1"/>
  <c r="AQ66" i="64" a="1"/>
  <c r="AQ66" i="64" s="1"/>
  <c r="AQ882" i="64" a="1"/>
  <c r="AQ882" i="64" s="1"/>
  <c r="AQ3069" i="64" a="1"/>
  <c r="AQ3069" i="64" s="1"/>
  <c r="AQ3095" i="64" a="1"/>
  <c r="AQ3095" i="64" s="1"/>
  <c r="AQ3146" i="64" a="1"/>
  <c r="AQ3146" i="64" s="1"/>
  <c r="AQ3120" i="64" a="1"/>
  <c r="AQ3120" i="64" s="1"/>
  <c r="AQ2223" i="64" a="1"/>
  <c r="AQ2223" i="64" s="1"/>
  <c r="AQ2224" i="64" s="1"/>
  <c r="AP106" i="64"/>
  <c r="AQ103" i="64" a="1"/>
  <c r="AQ103" i="64" s="1"/>
  <c r="AQ104" i="64" a="1"/>
  <c r="AQ104" i="64" s="1"/>
  <c r="AQ105" i="64" a="1"/>
  <c r="AQ105" i="64" s="1"/>
  <c r="AQ102" i="64" a="1"/>
  <c r="AQ102" i="64" s="1"/>
  <c r="AQ2165" i="64" a="1"/>
  <c r="AQ2165" i="64" s="1"/>
  <c r="AQ2166" i="64" s="1"/>
  <c r="AQ554" i="64" a="1"/>
  <c r="AQ554" i="64" s="1"/>
  <c r="AQ3196" i="64" a="1"/>
  <c r="AQ3196" i="64" s="1"/>
  <c r="AQ2085" i="64" a="1"/>
  <c r="AQ2085" i="64" s="1"/>
  <c r="AQ2503" i="64" a="1"/>
  <c r="AQ2503" i="64" s="1"/>
  <c r="AQ2511" i="64" s="1"/>
  <c r="AQ2254" i="64" a="1"/>
  <c r="AQ2254" i="64" s="1"/>
  <c r="AQ2246" i="64" a="1"/>
  <c r="AQ2246" i="64" s="1"/>
  <c r="AQ2248" i="64" a="1"/>
  <c r="AQ2248" i="64" s="1"/>
  <c r="AQ1732" i="64" a="1"/>
  <c r="AQ1732" i="64" s="1"/>
  <c r="AQ1349" i="64" a="1"/>
  <c r="AQ1349" i="64" s="1"/>
  <c r="AQ2331" i="64" a="1"/>
  <c r="CG1268" i="64" a="1"/>
  <c r="AQ982" i="64" a="1"/>
  <c r="AQ2084" i="64" a="1"/>
  <c r="AQ1350" i="64" a="1"/>
  <c r="CG1016" i="64" a="1"/>
  <c r="AQ859" i="64" a="1"/>
  <c r="AQ2860" i="64" a="1"/>
  <c r="AQ602" i="64" a="1"/>
  <c r="AQ2818" i="64" a="1"/>
  <c r="AR2914" i="64" a="1"/>
  <c r="CH1509" i="64"/>
  <c r="CF1375" i="64" a="1"/>
  <c r="CH1532" i="64"/>
  <c r="AK1654" i="64" a="1"/>
  <c r="CG1156" i="64" a="1"/>
  <c r="CG1561" i="64" a="1"/>
  <c r="CG1200" i="64" a="1"/>
  <c r="CG1805" i="64" a="1"/>
  <c r="CG425" i="64" a="1"/>
  <c r="CH1443" i="64"/>
  <c r="CG2378" i="64" a="1"/>
  <c r="CG2220" i="64" a="1"/>
  <c r="AQ579" i="64" a="1"/>
  <c r="AI905" i="64" a="1"/>
  <c r="AR2880" i="64" a="1"/>
  <c r="CG1373" i="64" a="1"/>
  <c r="AQ2247" i="64" a="1"/>
  <c r="AQ883" i="64" a="1"/>
  <c r="CH1420" i="64"/>
  <c r="CG1056" i="64" a="1"/>
  <c r="AQ555" i="64" a="1"/>
  <c r="CH1487" i="64"/>
  <c r="AQ2796" i="64" a="1"/>
  <c r="AQ2332" i="64" a="1"/>
  <c r="CE1376" i="64" a="1"/>
  <c r="CH1465" i="64"/>
  <c r="CG1398" i="64"/>
  <c r="AQ1733" i="64" a="1"/>
  <c r="CH2840" i="64" l="1"/>
  <c r="CI2838" i="64" a="1"/>
  <c r="CI2838" i="64" s="1"/>
  <c r="CI2839" i="64" a="1"/>
  <c r="CI2839" i="64" s="1"/>
  <c r="CI53" i="64" a="1"/>
  <c r="CI53" i="64" s="1"/>
  <c r="CI51" i="64" a="1"/>
  <c r="CI51" i="64" s="1"/>
  <c r="CI52" i="64" a="1"/>
  <c r="CI52" i="64" s="1"/>
  <c r="CI50" i="64" s="1" a="1"/>
  <c r="CI50" i="64" s="1"/>
  <c r="CI3310" i="64" a="1"/>
  <c r="CI3310" i="64" s="1"/>
  <c r="CI3289" i="64" a="1"/>
  <c r="CI3289" i="64" s="1"/>
  <c r="BA20" i="861"/>
  <c r="CI1441" i="64" a="1"/>
  <c r="CI1441" i="64" s="1"/>
  <c r="CI1442" i="64" a="1"/>
  <c r="CI1442" i="64" s="1"/>
  <c r="CI1530" i="64" a="1"/>
  <c r="CI1530" i="64" s="1"/>
  <c r="CI1531" i="64" a="1"/>
  <c r="CI1531" i="64" s="1"/>
  <c r="CI1486" i="64" a="1"/>
  <c r="CI1486" i="64" s="1"/>
  <c r="CI1508" i="64" a="1"/>
  <c r="CI1508" i="64" s="1"/>
  <c r="CI1419" i="64" a="1"/>
  <c r="CI1419" i="64" s="1"/>
  <c r="CI1464" i="64" a="1"/>
  <c r="CI1464" i="64" s="1"/>
  <c r="CH20" i="864"/>
  <c r="CH89" i="861" s="1"/>
  <c r="CH90" i="861" s="1"/>
  <c r="CI673" i="64" a="1"/>
  <c r="CI673" i="64" s="1"/>
  <c r="CI663" i="64" a="1"/>
  <c r="CI663" i="64" s="1"/>
  <c r="CI664" i="64" s="1"/>
  <c r="CI669" i="64" a="1"/>
  <c r="CI669" i="64" s="1"/>
  <c r="BW666" i="64"/>
  <c r="BX661" i="64"/>
  <c r="BX665" i="64" s="1"/>
  <c r="BW670" i="64"/>
  <c r="BW674" i="64" s="1"/>
  <c r="CH21" i="863"/>
  <c r="AK1654" i="64"/>
  <c r="CH33" i="863"/>
  <c r="CH17" i="863" s="1"/>
  <c r="CH29" i="861" s="1"/>
  <c r="CH44" i="863"/>
  <c r="AQ555" i="64"/>
  <c r="CJ7" i="64"/>
  <c r="CJ1" i="64"/>
  <c r="CI4" i="64"/>
  <c r="CJ3" i="64"/>
  <c r="CK2" i="64"/>
  <c r="BX477" i="64"/>
  <c r="BW478" i="64"/>
  <c r="BW480" i="64"/>
  <c r="BT529" i="64"/>
  <c r="BU528" i="64"/>
  <c r="BT531" i="64"/>
  <c r="CI360" i="64"/>
  <c r="CK2" i="864"/>
  <c r="CJ7" i="864"/>
  <c r="CJ7" i="863"/>
  <c r="CJ1" i="864"/>
  <c r="CJ1" i="863"/>
  <c r="CI4" i="864"/>
  <c r="CI4" i="863"/>
  <c r="CJ3" i="863"/>
  <c r="CJ3" i="864"/>
  <c r="CK3" i="861"/>
  <c r="CJ4" i="861"/>
  <c r="AI905" i="64"/>
  <c r="AQ222" i="64" a="1"/>
  <c r="AQ222" i="64" s="1"/>
  <c r="AJ904" i="64" a="1"/>
  <c r="AJ904" i="64" s="1"/>
  <c r="AE780" i="64"/>
  <c r="AE783" i="64" s="1"/>
  <c r="AE792" i="64" s="1"/>
  <c r="AE794" i="64" s="1"/>
  <c r="AE784" i="64" s="1"/>
  <c r="AE786" i="64" s="1"/>
  <c r="AE787" i="64" s="1"/>
  <c r="AD788" i="64"/>
  <c r="AC800" i="64"/>
  <c r="AC796" i="64"/>
  <c r="AD791" i="64"/>
  <c r="AD795" i="64" s="1"/>
  <c r="AH1563" i="64"/>
  <c r="AI1559" i="64" s="1"/>
  <c r="AH1565" i="64"/>
  <c r="AH1656" i="64"/>
  <c r="CD82" i="861"/>
  <c r="CG1966" i="64"/>
  <c r="CG1975" i="64" s="1"/>
  <c r="CG1978" i="64" s="1"/>
  <c r="CF42" i="861"/>
  <c r="CD57" i="861"/>
  <c r="CE42" i="861"/>
  <c r="CC57" i="861"/>
  <c r="CH1973" i="64" a="1"/>
  <c r="CH1973" i="64" s="1"/>
  <c r="CH1974" i="64" a="1"/>
  <c r="CH1974" i="64" s="1"/>
  <c r="CA1982" i="64"/>
  <c r="CG1373" i="64"/>
  <c r="CG1805" i="64"/>
  <c r="CG1807" i="64" s="1"/>
  <c r="CH1806" i="64" a="1"/>
  <c r="CH1806" i="64" s="1"/>
  <c r="CH1804" i="64" a="1"/>
  <c r="CH1804" i="64" s="1"/>
  <c r="CH374" i="64" a="1"/>
  <c r="CH374" i="64" s="1"/>
  <c r="CH376" i="64" a="1"/>
  <c r="CH376" i="64" s="1"/>
  <c r="CG375" i="64"/>
  <c r="CG377" i="64" s="1"/>
  <c r="CH449" i="64" a="1"/>
  <c r="CH449" i="64" s="1"/>
  <c r="CH373" i="64" a="1"/>
  <c r="CH373" i="64" s="1"/>
  <c r="CH500" i="64" a="1"/>
  <c r="CH500" i="64" s="1"/>
  <c r="CG425" i="64"/>
  <c r="CG1561" i="64"/>
  <c r="CG1562" i="64" s="1"/>
  <c r="CH1560" i="64" a="1"/>
  <c r="CH1560" i="64" s="1"/>
  <c r="CH424" i="64" a="1"/>
  <c r="CH424" i="64" s="1"/>
  <c r="CG1268" i="64"/>
  <c r="CG1200" i="64"/>
  <c r="CH1199" i="64" a="1"/>
  <c r="CH1199" i="64" s="1"/>
  <c r="CH1267" i="64" a="1"/>
  <c r="CH1267" i="64" s="1"/>
  <c r="CF1275" i="64"/>
  <c r="CF1269" i="64"/>
  <c r="CF1276" i="64" s="1"/>
  <c r="CG2378" i="64"/>
  <c r="CG2387" i="64" s="1"/>
  <c r="CG2388" i="64" s="1" a="1"/>
  <c r="CG2388" i="64" s="1"/>
  <c r="CH2379" i="64" a="1"/>
  <c r="CH2379" i="64" s="1"/>
  <c r="CG1156" i="64"/>
  <c r="CG2220" i="64"/>
  <c r="CG2222" i="64" s="1"/>
  <c r="CH2219" i="64" a="1"/>
  <c r="CH2219" i="64" s="1"/>
  <c r="CH1157" i="64" a="1"/>
  <c r="CH1157" i="64" s="1"/>
  <c r="CF1170" i="64"/>
  <c r="CF1165" i="64"/>
  <c r="CH1327" i="64" a="1"/>
  <c r="CH1327" i="64" s="1"/>
  <c r="CH2221" i="64" a="1"/>
  <c r="CH2221" i="64" s="1"/>
  <c r="CG1325" i="64"/>
  <c r="CG1326" i="64" s="1"/>
  <c r="CG1328" i="64" s="1"/>
  <c r="CH1323" i="64" a="1"/>
  <c r="CH1323" i="64" s="1"/>
  <c r="CH1324" i="64" a="1"/>
  <c r="CH1324" i="64" s="1"/>
  <c r="CH793" i="64" a="1"/>
  <c r="CH793" i="64" s="1"/>
  <c r="CH782" i="64" a="1"/>
  <c r="CH782" i="64" s="1"/>
  <c r="CH785" i="64" a="1"/>
  <c r="CH785" i="64" s="1"/>
  <c r="CH799" i="64" a="1"/>
  <c r="CH799" i="64" s="1"/>
  <c r="CG139" i="64"/>
  <c r="CG154" i="64"/>
  <c r="CH124" i="64" a="1"/>
  <c r="CH124" i="64" s="1"/>
  <c r="CH1639" i="64" a="1"/>
  <c r="CH1639" i="64" s="1"/>
  <c r="CG138" i="64"/>
  <c r="CG153" i="64"/>
  <c r="CG137" i="64"/>
  <c r="CG152" i="64"/>
  <c r="CG150" i="64"/>
  <c r="CG136" i="64"/>
  <c r="CG151" i="64"/>
  <c r="CG135" i="64"/>
  <c r="CF140" i="64"/>
  <c r="CH143" i="64" a="1"/>
  <c r="CH143" i="64" s="1"/>
  <c r="CH132" i="64" a="1"/>
  <c r="CH132" i="64" s="1"/>
  <c r="CH129" i="64" a="1"/>
  <c r="CH129" i="64" s="1"/>
  <c r="CH131" i="64" a="1"/>
  <c r="CH131" i="64" s="1"/>
  <c r="CH144" i="64" a="1"/>
  <c r="CH144" i="64" s="1"/>
  <c r="CH146" i="64" a="1"/>
  <c r="CH146" i="64" s="1"/>
  <c r="CH145" i="64" a="1"/>
  <c r="CH145" i="64" s="1"/>
  <c r="CH147" i="64" a="1"/>
  <c r="CH147" i="64" s="1"/>
  <c r="CH130" i="64" a="1"/>
  <c r="CH130" i="64" s="1"/>
  <c r="CH128" i="64" a="1"/>
  <c r="CH128" i="64" s="1"/>
  <c r="CC157" i="64"/>
  <c r="CC158" i="64" s="1"/>
  <c r="CA158" i="64"/>
  <c r="CD155" i="64"/>
  <c r="CG125" i="64"/>
  <c r="CH359" i="64" a="1"/>
  <c r="CH359" i="64" s="1"/>
  <c r="CH122" i="64" a="1"/>
  <c r="CH122" i="64" s="1"/>
  <c r="CH123" i="64" a="1"/>
  <c r="CH123" i="64" s="1"/>
  <c r="CH121" i="64" a="1"/>
  <c r="CH121" i="64" s="1"/>
  <c r="CH120" i="64" a="1"/>
  <c r="CH120" i="64" s="1"/>
  <c r="CH1397" i="64" a="1"/>
  <c r="CH1397" i="64" s="1"/>
  <c r="AC2512" i="64" a="1"/>
  <c r="AC2512" i="64" s="1"/>
  <c r="CF1107" i="64"/>
  <c r="CF1108" i="64"/>
  <c r="CE1126" i="64"/>
  <c r="CE1127" i="64" s="1"/>
  <c r="CG1122" i="64"/>
  <c r="CG1123" i="64"/>
  <c r="CG1120" i="64"/>
  <c r="CF1124" i="64"/>
  <c r="CG1121" i="64"/>
  <c r="CG1119" i="64"/>
  <c r="CH1116" i="64" a="1"/>
  <c r="CH1116" i="64" s="1"/>
  <c r="CH1113" i="64" a="1"/>
  <c r="CH1113" i="64" s="1"/>
  <c r="CH1112" i="64" a="1"/>
  <c r="CH1112" i="64" s="1"/>
  <c r="CH1114" i="64" a="1"/>
  <c r="CH1114" i="64" s="1"/>
  <c r="CH1115" i="64" a="1"/>
  <c r="CH1115" i="64" s="1"/>
  <c r="CG1108" i="64"/>
  <c r="CG1106" i="64"/>
  <c r="CG1104" i="64"/>
  <c r="CG1105" i="64"/>
  <c r="CG1107" i="64"/>
  <c r="CH1097" i="64" a="1"/>
  <c r="CH1097" i="64" s="1"/>
  <c r="CH1101" i="64" a="1"/>
  <c r="CH1101" i="64" s="1"/>
  <c r="CH1081" i="64" a="1"/>
  <c r="CH1081" i="64" s="1"/>
  <c r="CH1089" i="64" s="1"/>
  <c r="CH1082" i="64" a="1"/>
  <c r="CH1082" i="64" s="1"/>
  <c r="CH1090" i="64" s="1"/>
  <c r="CH1098" i="64" a="1"/>
  <c r="CH1098" i="64" s="1"/>
  <c r="CH1083" i="64" a="1"/>
  <c r="CH1083" i="64" s="1"/>
  <c r="CH1091" i="64" s="1"/>
  <c r="CH1084" i="64" a="1"/>
  <c r="CH1084" i="64" s="1"/>
  <c r="CH1092" i="64" s="1"/>
  <c r="CH1085" i="64" a="1"/>
  <c r="CH1085" i="64" s="1"/>
  <c r="CH1093" i="64" s="1"/>
  <c r="CH1099" i="64" a="1"/>
  <c r="CH1099" i="64" s="1"/>
  <c r="CH1100" i="64" a="1"/>
  <c r="CH1100" i="64" s="1"/>
  <c r="CH221" i="64" a="1"/>
  <c r="CH221" i="64" s="1"/>
  <c r="CG1056" i="64"/>
  <c r="CG1058" i="64" s="1"/>
  <c r="CE1376" i="64"/>
  <c r="CF1375" i="64"/>
  <c r="CH344" i="64" a="1"/>
  <c r="CH344" i="64" s="1"/>
  <c r="CH1372" i="64" a="1"/>
  <c r="CH1372" i="64" s="1"/>
  <c r="CH325" i="64" a="1"/>
  <c r="CH325" i="64" s="1"/>
  <c r="CH1057" i="64" a="1"/>
  <c r="CH1057" i="64" s="1"/>
  <c r="CH1023" i="64" a="1"/>
  <c r="CH1023" i="64" s="1"/>
  <c r="CH312" i="64" a="1"/>
  <c r="CH312" i="64" s="1"/>
  <c r="CF1020" i="64"/>
  <c r="CG1016" i="64"/>
  <c r="CG1024" i="64" s="1"/>
  <c r="CH1019" i="64" a="1"/>
  <c r="CH1019" i="64" s="1"/>
  <c r="CH1015" i="64" a="1"/>
  <c r="CH1015" i="64" s="1"/>
  <c r="CI272" i="64"/>
  <c r="CH53" i="863" a="1"/>
  <c r="CH53" i="863" s="1"/>
  <c r="CH51" i="863" a="1"/>
  <c r="CH51" i="863" s="1"/>
  <c r="CH49" i="863" a="1"/>
  <c r="CH49" i="863" s="1"/>
  <c r="CH34" i="863"/>
  <c r="CL2" i="861"/>
  <c r="CK1" i="861"/>
  <c r="CK7" i="861"/>
  <c r="CI18" i="864"/>
  <c r="CI17" i="864"/>
  <c r="CI16" i="864"/>
  <c r="CJ19" i="864"/>
  <c r="CI41" i="863" a="1"/>
  <c r="CI41" i="863" s="1"/>
  <c r="CI42" i="863" a="1"/>
  <c r="CI42" i="863" s="1"/>
  <c r="CI43" i="863" a="1"/>
  <c r="CI43" i="863" s="1"/>
  <c r="CI40" i="863" a="1"/>
  <c r="CI40" i="863" s="1"/>
  <c r="CI29" i="863"/>
  <c r="CI39" i="863" a="1"/>
  <c r="CI39" i="863" s="1"/>
  <c r="CI30" i="863"/>
  <c r="CJ2" i="863"/>
  <c r="CJ31" i="863" s="1"/>
  <c r="CI32" i="863"/>
  <c r="AR294" i="64"/>
  <c r="AS290" i="64"/>
  <c r="AS291" i="64"/>
  <c r="AS273" i="64"/>
  <c r="AS274" i="64"/>
  <c r="AS292" i="64"/>
  <c r="AS293" i="64"/>
  <c r="AS275" i="64"/>
  <c r="AR276" i="64"/>
  <c r="BV1" i="860"/>
  <c r="BV7" i="860"/>
  <c r="BV3" i="860"/>
  <c r="BV4" i="860" s="1"/>
  <c r="BW2" i="860"/>
  <c r="AQ982" i="64"/>
  <c r="AR986" i="64" a="1"/>
  <c r="AR986" i="64" s="1"/>
  <c r="AR981" i="64" a="1"/>
  <c r="AR981" i="64" s="1"/>
  <c r="AP2722" i="64"/>
  <c r="AQ602" i="64"/>
  <c r="AR2705" i="64" a="1"/>
  <c r="AR2705" i="64" s="1"/>
  <c r="AR2706" i="64" a="1"/>
  <c r="AR2706" i="64" s="1"/>
  <c r="AR2711" i="64" a="1"/>
  <c r="AR2711" i="64" s="1"/>
  <c r="AR2707" i="64" a="1"/>
  <c r="AR2707" i="64" s="1"/>
  <c r="AR2712" i="64" a="1"/>
  <c r="AR2712" i="64" s="1"/>
  <c r="AR2713" i="64" a="1"/>
  <c r="AR2713" i="64" s="1"/>
  <c r="AR2709" i="64" a="1"/>
  <c r="AR2709" i="64" s="1"/>
  <c r="AR2710" i="64" a="1"/>
  <c r="AR2710" i="64" s="1"/>
  <c r="AR2708" i="64" a="1"/>
  <c r="AR2708" i="64" s="1"/>
  <c r="AQ2714" i="64"/>
  <c r="AR600" i="64" a="1"/>
  <c r="AR600" i="64" s="1"/>
  <c r="AR578" i="64" a="1"/>
  <c r="AR578" i="64" s="1"/>
  <c r="AR601" i="64" a="1"/>
  <c r="AR601" i="64" s="1"/>
  <c r="AQ579" i="64"/>
  <c r="AR2914" i="64"/>
  <c r="AR2880" i="64"/>
  <c r="AQ2818" i="64"/>
  <c r="AQ2796" i="64"/>
  <c r="AR3172" i="64" a="1"/>
  <c r="AR3172" i="64" s="1"/>
  <c r="AR2797" i="64" a="1"/>
  <c r="AR2797" i="64" s="1"/>
  <c r="AR2817" i="64" a="1"/>
  <c r="AR2817" i="64" s="1"/>
  <c r="CA2476" i="64"/>
  <c r="CB2474" i="64"/>
  <c r="CB2453" i="64"/>
  <c r="CB2455" i="64" s="1"/>
  <c r="CC2433" i="64"/>
  <c r="AN2350" i="64"/>
  <c r="AN2352" i="64" s="1"/>
  <c r="AN2353" i="64" s="1"/>
  <c r="AO2341" i="64"/>
  <c r="AP2339" i="64"/>
  <c r="AP2348" i="64"/>
  <c r="AP2340" i="64"/>
  <c r="AP2349" i="64"/>
  <c r="AR2344" i="64" a="1"/>
  <c r="AR2344" i="64" s="1"/>
  <c r="AR2345" i="64" a="1"/>
  <c r="AR2345" i="64" s="1"/>
  <c r="AR2335" i="64" a="1"/>
  <c r="AR2335" i="64" s="1"/>
  <c r="AR2336" i="64" a="1"/>
  <c r="AR2336" i="64" s="1"/>
  <c r="AQ2332" i="64"/>
  <c r="AQ2331" i="64"/>
  <c r="AR2326" i="64" a="1"/>
  <c r="AR2326" i="64" s="1"/>
  <c r="AR2327" i="64" a="1"/>
  <c r="AR2327" i="64" s="1"/>
  <c r="AQ2860" i="64"/>
  <c r="AR2859" i="64" a="1"/>
  <c r="AR2859" i="64" s="1"/>
  <c r="AR857" i="64" a="1"/>
  <c r="AR857" i="64" s="1"/>
  <c r="AS2608" i="64"/>
  <c r="AS2609" i="64" s="1"/>
  <c r="AQ2084" i="64"/>
  <c r="AQ1733" i="64"/>
  <c r="AQ2247" i="64"/>
  <c r="AQ1350" i="64"/>
  <c r="AQ859" i="64"/>
  <c r="AQ883" i="64"/>
  <c r="AP75" i="64"/>
  <c r="AR852" i="64" a="1"/>
  <c r="AR852" i="64" s="1"/>
  <c r="AR88" i="64" a="1"/>
  <c r="AR88" i="64" s="1"/>
  <c r="AR577" i="64" a="1"/>
  <c r="AR577" i="64" s="1"/>
  <c r="AR68" i="64" a="1"/>
  <c r="AR68" i="64" s="1"/>
  <c r="AR73" i="64" a="1"/>
  <c r="AR73" i="64" s="1"/>
  <c r="AR72" i="64" a="1"/>
  <c r="AR72" i="64" s="1"/>
  <c r="AQ69" i="64"/>
  <c r="AR66" i="64" a="1"/>
  <c r="AR66" i="64" s="1"/>
  <c r="AR67" i="64" a="1"/>
  <c r="AR67" i="64" s="1"/>
  <c r="AR882" i="64" a="1"/>
  <c r="AR882" i="64" s="1"/>
  <c r="AR3069" i="64" a="1"/>
  <c r="AR3069" i="64" s="1"/>
  <c r="AR3146" i="64" a="1"/>
  <c r="AR3146" i="64" s="1"/>
  <c r="AR3120" i="64" a="1"/>
  <c r="AR3120" i="64" s="1"/>
  <c r="AR3095" i="64" a="1"/>
  <c r="AR3095" i="64" s="1"/>
  <c r="AR2223" i="64" a="1"/>
  <c r="AR2223" i="64" s="1"/>
  <c r="AR2224" i="64" s="1"/>
  <c r="AR102" i="64" a="1"/>
  <c r="AR102" i="64" s="1"/>
  <c r="AR103" i="64" a="1"/>
  <c r="AR103" i="64" s="1"/>
  <c r="AR104" i="64" a="1"/>
  <c r="AR104" i="64" s="1"/>
  <c r="AR105" i="64" a="1"/>
  <c r="AR105" i="64" s="1"/>
  <c r="AQ106" i="64"/>
  <c r="AR2165" i="64" a="1"/>
  <c r="AR2165" i="64" s="1"/>
  <c r="AR2166" i="64" s="1"/>
  <c r="AR554" i="64" a="1"/>
  <c r="AR554" i="64" s="1"/>
  <c r="AR3196" i="64" a="1"/>
  <c r="AR3196" i="64" s="1"/>
  <c r="AR2085" i="64" a="1"/>
  <c r="AR2085" i="64" s="1"/>
  <c r="AR2503" i="64" a="1"/>
  <c r="AR2503" i="64" s="1"/>
  <c r="AR2511" i="64" s="1"/>
  <c r="AR2254" i="64" a="1"/>
  <c r="AR2254" i="64" s="1"/>
  <c r="AR2248" i="64" a="1"/>
  <c r="AR2248" i="64" s="1"/>
  <c r="AR2246" i="64" a="1"/>
  <c r="AR2246" i="64" s="1"/>
  <c r="AR1732" i="64" a="1"/>
  <c r="AR1732" i="64" s="1"/>
  <c r="AR1349" i="64" a="1"/>
  <c r="AR1349" i="64" s="1"/>
  <c r="AR883" i="64" a="1"/>
  <c r="CH1805" i="64" a="1"/>
  <c r="CF1376" i="64" a="1"/>
  <c r="CH1561" i="64" a="1"/>
  <c r="AR982" i="64" a="1"/>
  <c r="CH2378" i="64" a="1"/>
  <c r="AR2860" i="64" a="1"/>
  <c r="CH1200" i="64" a="1"/>
  <c r="AR602" i="64" a="1"/>
  <c r="CG1375" i="64" a="1"/>
  <c r="CH425" i="64" a="1"/>
  <c r="CH1398" i="64"/>
  <c r="AR859" i="64" a="1"/>
  <c r="CH1056" i="64" a="1"/>
  <c r="CI1465" i="64"/>
  <c r="CH1268" i="64" a="1"/>
  <c r="AR1350" i="64" a="1"/>
  <c r="AJ905" i="64" a="1"/>
  <c r="AR2084" i="64" a="1"/>
  <c r="AS2880" i="64" a="1"/>
  <c r="AR1733" i="64" a="1"/>
  <c r="AR2331" i="64" a="1"/>
  <c r="AR2818" i="64" a="1"/>
  <c r="CI1487" i="64"/>
  <c r="CH1156" i="64" a="1"/>
  <c r="CI1443" i="64"/>
  <c r="AR555" i="64" a="1"/>
  <c r="AR2332" i="64" a="1"/>
  <c r="AR2247" i="64" a="1"/>
  <c r="CH1016" i="64" a="1"/>
  <c r="AL1654" i="64" a="1"/>
  <c r="AR579" i="64" a="1"/>
  <c r="CH1373" i="64" a="1"/>
  <c r="CI1420" i="64"/>
  <c r="AS2914" i="64" a="1"/>
  <c r="CH2220" i="64" a="1"/>
  <c r="AR2796" i="64" a="1"/>
  <c r="CI1509" i="64"/>
  <c r="CI1532" i="64"/>
  <c r="CI2840" i="64" l="1"/>
  <c r="CJ2838" i="64" a="1"/>
  <c r="CJ2838" i="64" s="1"/>
  <c r="CJ2839" i="64" a="1"/>
  <c r="CJ2839" i="64" s="1"/>
  <c r="CJ53" i="64" a="1"/>
  <c r="CJ53" i="64" s="1"/>
  <c r="CJ51" i="64" a="1"/>
  <c r="CJ51" i="64" s="1"/>
  <c r="CJ52" i="64" a="1"/>
  <c r="CJ52" i="64" s="1"/>
  <c r="CJ50" i="64" s="1" a="1"/>
  <c r="CJ50" i="64" s="1"/>
  <c r="CJ3310" i="64" a="1"/>
  <c r="CJ3310" i="64" s="1"/>
  <c r="CJ3289" i="64" a="1"/>
  <c r="CJ3289" i="64" s="1"/>
  <c r="CJ1441" i="64" a="1"/>
  <c r="CJ1441" i="64" s="1"/>
  <c r="CJ1442" i="64" a="1"/>
  <c r="CJ1442" i="64" s="1"/>
  <c r="CJ1530" i="64" a="1"/>
  <c r="CJ1530" i="64" s="1"/>
  <c r="CJ1531" i="64" a="1"/>
  <c r="CJ1531" i="64" s="1"/>
  <c r="CJ1486" i="64" a="1"/>
  <c r="CJ1486" i="64" s="1"/>
  <c r="CJ1508" i="64" a="1"/>
  <c r="CJ1508" i="64" s="1"/>
  <c r="CJ1419" i="64" a="1"/>
  <c r="CJ1419" i="64" s="1"/>
  <c r="CJ1464" i="64" a="1"/>
  <c r="CJ1464" i="64" s="1"/>
  <c r="CL2" i="64"/>
  <c r="CL272" i="64" s="1"/>
  <c r="CJ669" i="64" a="1"/>
  <c r="CJ669" i="64" s="1"/>
  <c r="CJ673" i="64" a="1"/>
  <c r="CJ673" i="64" s="1"/>
  <c r="CJ663" i="64" a="1"/>
  <c r="CJ663" i="64" s="1"/>
  <c r="CJ664" i="64" s="1"/>
  <c r="BY661" i="64"/>
  <c r="BY665" i="64" s="1"/>
  <c r="BX670" i="64"/>
  <c r="BX674" i="64" s="1"/>
  <c r="BX666" i="64"/>
  <c r="CI21" i="863"/>
  <c r="CI20" i="864"/>
  <c r="CI89" i="861" s="1"/>
  <c r="CI90" i="861" s="1"/>
  <c r="AL1654" i="64"/>
  <c r="CI33" i="863"/>
  <c r="CI17" i="863" s="1"/>
  <c r="CI29" i="861" s="1"/>
  <c r="CI44" i="863"/>
  <c r="AR555" i="64"/>
  <c r="CK1" i="64"/>
  <c r="CJ4" i="64"/>
  <c r="CK7" i="64"/>
  <c r="CK3" i="64"/>
  <c r="BU529" i="64"/>
  <c r="BV528" i="64"/>
  <c r="BU531" i="64"/>
  <c r="BX478" i="64"/>
  <c r="BY477" i="64"/>
  <c r="BX480" i="64"/>
  <c r="CJ360" i="64"/>
  <c r="CL2" i="864"/>
  <c r="CK7" i="864"/>
  <c r="CK7" i="863"/>
  <c r="CK1" i="864"/>
  <c r="CK1" i="863"/>
  <c r="CJ4" i="863"/>
  <c r="CJ4" i="864"/>
  <c r="CK3" i="864"/>
  <c r="CK3" i="863"/>
  <c r="CL3" i="861"/>
  <c r="CK4" i="861"/>
  <c r="AJ905" i="64"/>
  <c r="AI1565" i="64"/>
  <c r="AI1563" i="64"/>
  <c r="AJ1559" i="64" s="1"/>
  <c r="AD800" i="64"/>
  <c r="AE791" i="64"/>
  <c r="AE795" i="64" s="1"/>
  <c r="AD796" i="64"/>
  <c r="AR222" i="64" a="1"/>
  <c r="AR222" i="64" s="1"/>
  <c r="AE788" i="64"/>
  <c r="AF780" i="64"/>
  <c r="AF783" i="64" s="1"/>
  <c r="AF792" i="64" s="1"/>
  <c r="AF794" i="64" s="1"/>
  <c r="AF784" i="64" s="1"/>
  <c r="AF786" i="64" s="1"/>
  <c r="AF787" i="64" s="1"/>
  <c r="AI1656" i="64"/>
  <c r="AK904" i="64" a="1"/>
  <c r="AK904" i="64" s="1"/>
  <c r="CE82" i="861"/>
  <c r="CF82" i="861"/>
  <c r="CE57" i="861"/>
  <c r="CH1966" i="64"/>
  <c r="CH1975" i="64" s="1"/>
  <c r="CH1978" i="64" s="1"/>
  <c r="CI1973" i="64" a="1"/>
  <c r="CI1973" i="64" s="1"/>
  <c r="CI1974" i="64" a="1"/>
  <c r="CI1974" i="64" s="1"/>
  <c r="CB1982" i="64"/>
  <c r="CH1373" i="64"/>
  <c r="CH1805" i="64"/>
  <c r="CH1807" i="64" s="1"/>
  <c r="CI1806" i="64" a="1"/>
  <c r="CI1806" i="64" s="1"/>
  <c r="CI1804" i="64" a="1"/>
  <c r="CI1804" i="64" s="1"/>
  <c r="CH375" i="64"/>
  <c r="CH377" i="64" s="1"/>
  <c r="CI376" i="64" a="1"/>
  <c r="CI376" i="64" s="1"/>
  <c r="CI374" i="64" a="1"/>
  <c r="CI374" i="64" s="1"/>
  <c r="CI449" i="64" a="1"/>
  <c r="CI449" i="64" s="1"/>
  <c r="CI373" i="64" a="1"/>
  <c r="CI373" i="64" s="1"/>
  <c r="CI500" i="64" a="1"/>
  <c r="CI500" i="64" s="1"/>
  <c r="CH425" i="64"/>
  <c r="CH1561" i="64"/>
  <c r="CH1562" i="64" s="1"/>
  <c r="CI1560" i="64" a="1"/>
  <c r="CI1560" i="64" s="1"/>
  <c r="CI424" i="64" a="1"/>
  <c r="CI424" i="64" s="1"/>
  <c r="CH1268" i="64"/>
  <c r="CH1200" i="64"/>
  <c r="CI1199" i="64" a="1"/>
  <c r="CI1199" i="64" s="1"/>
  <c r="CI1267" i="64" a="1"/>
  <c r="CI1267" i="64" s="1"/>
  <c r="CG1275" i="64"/>
  <c r="CG1269" i="64"/>
  <c r="CG1276" i="64" s="1"/>
  <c r="CH2378" i="64"/>
  <c r="CH2387" i="64" s="1"/>
  <c r="CH2388" i="64" s="1" a="1"/>
  <c r="CH2388" i="64" s="1"/>
  <c r="CI2379" i="64" a="1"/>
  <c r="CI2379" i="64" s="1"/>
  <c r="CH1156" i="64"/>
  <c r="CH2220" i="64"/>
  <c r="CH2222" i="64" s="1"/>
  <c r="CI2219" i="64" a="1"/>
  <c r="CI2219" i="64" s="1"/>
  <c r="CI1157" i="64" a="1"/>
  <c r="CI1157" i="64" s="1"/>
  <c r="CF1171" i="64" a="1"/>
  <c r="CF1171" i="64" s="1"/>
  <c r="CG1170" i="64"/>
  <c r="CG1171" i="64" s="1" a="1"/>
  <c r="CG1171" i="64" s="1"/>
  <c r="CG1165" i="64"/>
  <c r="CI1327" i="64" a="1"/>
  <c r="CI1327" i="64" s="1"/>
  <c r="CI2221" i="64" a="1"/>
  <c r="CI2221" i="64" s="1"/>
  <c r="CH1325" i="64"/>
  <c r="CH1326" i="64" s="1"/>
  <c r="CH1328" i="64" s="1"/>
  <c r="CI1323" i="64" a="1"/>
  <c r="CI1323" i="64" s="1"/>
  <c r="CI1324" i="64" a="1"/>
  <c r="CI1324" i="64" s="1"/>
  <c r="CI793" i="64" a="1"/>
  <c r="CI793" i="64" s="1"/>
  <c r="CI782" i="64" a="1"/>
  <c r="CI782" i="64" s="1"/>
  <c r="CI785" i="64" a="1"/>
  <c r="CI785" i="64" s="1"/>
  <c r="CI799" i="64" a="1"/>
  <c r="CI799" i="64" s="1"/>
  <c r="CH154" i="64"/>
  <c r="CH139" i="64"/>
  <c r="CI124" i="64" a="1"/>
  <c r="CI124" i="64" s="1"/>
  <c r="CI1639" i="64" a="1"/>
  <c r="CI1639" i="64" s="1"/>
  <c r="CH152" i="64"/>
  <c r="CG140" i="64"/>
  <c r="CH136" i="64"/>
  <c r="CH151" i="64"/>
  <c r="CH138" i="64"/>
  <c r="CH153" i="64"/>
  <c r="CH135" i="64"/>
  <c r="CH150" i="64"/>
  <c r="CH137" i="64"/>
  <c r="CI132" i="64" a="1"/>
  <c r="CI132" i="64" s="1"/>
  <c r="CI131" i="64" a="1"/>
  <c r="CI131" i="64" s="1"/>
  <c r="CI144" i="64" a="1"/>
  <c r="CI144" i="64" s="1"/>
  <c r="CI146" i="64" a="1"/>
  <c r="CI146" i="64" s="1"/>
  <c r="CI145" i="64" a="1"/>
  <c r="CI145" i="64" s="1"/>
  <c r="CI147" i="64" a="1"/>
  <c r="CI147" i="64" s="1"/>
  <c r="CI130" i="64" a="1"/>
  <c r="CI130" i="64" s="1"/>
  <c r="CI143" i="64" a="1"/>
  <c r="CI143" i="64" s="1"/>
  <c r="CI128" i="64" a="1"/>
  <c r="CI128" i="64" s="1"/>
  <c r="CI129" i="64" a="1"/>
  <c r="CI129" i="64" s="1"/>
  <c r="CD157" i="64"/>
  <c r="CE155" i="64"/>
  <c r="CH125" i="64"/>
  <c r="CI359" i="64" a="1"/>
  <c r="CI359" i="64" s="1"/>
  <c r="CI122" i="64" a="1"/>
  <c r="CI122" i="64" s="1"/>
  <c r="CI121" i="64" a="1"/>
  <c r="CI121" i="64" s="1"/>
  <c r="CI120" i="64" a="1"/>
  <c r="CI120" i="64" s="1"/>
  <c r="CI123" i="64" a="1"/>
  <c r="CI123" i="64" s="1"/>
  <c r="CI1397" i="64" a="1"/>
  <c r="CI1397" i="64" s="1"/>
  <c r="CF1109" i="64"/>
  <c r="CF1126" i="64" s="1"/>
  <c r="CH1123" i="64"/>
  <c r="CG1124" i="64"/>
  <c r="CH1121" i="64"/>
  <c r="CH1122" i="64"/>
  <c r="CH1119" i="64"/>
  <c r="CH1120" i="64"/>
  <c r="CI1116" i="64" a="1"/>
  <c r="CI1116" i="64" s="1"/>
  <c r="CI1113" i="64" a="1"/>
  <c r="CI1113" i="64" s="1"/>
  <c r="CI1112" i="64" a="1"/>
  <c r="CI1112" i="64" s="1"/>
  <c r="CI1114" i="64" a="1"/>
  <c r="CI1114" i="64" s="1"/>
  <c r="CI1115" i="64" a="1"/>
  <c r="CI1115" i="64" s="1"/>
  <c r="CH1104" i="64"/>
  <c r="CG1109" i="64"/>
  <c r="CH1108" i="64"/>
  <c r="CH1106" i="64"/>
  <c r="CH1105" i="64"/>
  <c r="CH1107" i="64"/>
  <c r="CI1100" i="64" a="1"/>
  <c r="CI1100" i="64" s="1"/>
  <c r="CI1097" i="64" a="1"/>
  <c r="CI1097" i="64" s="1"/>
  <c r="CI1101" i="64" a="1"/>
  <c r="CI1101" i="64" s="1"/>
  <c r="CI1081" i="64" a="1"/>
  <c r="CI1081" i="64" s="1"/>
  <c r="CI1089" i="64" s="1"/>
  <c r="CI1082" i="64" a="1"/>
  <c r="CI1082" i="64" s="1"/>
  <c r="CI1090" i="64" s="1"/>
  <c r="CI1098" i="64" a="1"/>
  <c r="CI1098" i="64" s="1"/>
  <c r="CI1083" i="64" a="1"/>
  <c r="CI1083" i="64" s="1"/>
  <c r="CI1091" i="64" s="1"/>
  <c r="CI1084" i="64" a="1"/>
  <c r="CI1084" i="64" s="1"/>
  <c r="CI1092" i="64" s="1"/>
  <c r="CI1085" i="64" a="1"/>
  <c r="CI1085" i="64" s="1"/>
  <c r="CI1093" i="64" s="1"/>
  <c r="CI1099" i="64" a="1"/>
  <c r="CI1099" i="64" s="1"/>
  <c r="CI221" i="64" a="1"/>
  <c r="CI221" i="64" s="1"/>
  <c r="CH1056" i="64"/>
  <c r="CH1058" i="64" s="1"/>
  <c r="CF1376" i="64"/>
  <c r="CG1375" i="64"/>
  <c r="CI344" i="64" a="1"/>
  <c r="CI344" i="64" s="1"/>
  <c r="CI1372" i="64" a="1"/>
  <c r="CI1372" i="64" s="1"/>
  <c r="CI325" i="64" a="1"/>
  <c r="CI325" i="64" s="1"/>
  <c r="CI1057" i="64" a="1"/>
  <c r="CI1057" i="64" s="1"/>
  <c r="CI1023" i="64" a="1"/>
  <c r="CI1023" i="64" s="1"/>
  <c r="CI312" i="64" a="1"/>
  <c r="CI312" i="64" s="1"/>
  <c r="CG1020" i="64"/>
  <c r="CH1016" i="64"/>
  <c r="CH1024" i="64" s="1"/>
  <c r="CI1019" i="64" a="1"/>
  <c r="CI1019" i="64" s="1"/>
  <c r="CI1015" i="64" a="1"/>
  <c r="CI1015" i="64" s="1"/>
  <c r="CJ272" i="64"/>
  <c r="CI53" i="863" a="1"/>
  <c r="CI53" i="863" s="1"/>
  <c r="CI49" i="863" a="1"/>
  <c r="CI49" i="863" s="1"/>
  <c r="CI51" i="863" a="1"/>
  <c r="CI51" i="863" s="1"/>
  <c r="CJ18" i="864"/>
  <c r="CJ17" i="864"/>
  <c r="CJ16" i="864"/>
  <c r="CK19" i="864"/>
  <c r="CL1" i="861"/>
  <c r="CL7" i="861"/>
  <c r="CJ42" i="863" a="1"/>
  <c r="CJ42" i="863" s="1"/>
  <c r="CJ43" i="863" a="1"/>
  <c r="CJ43" i="863" s="1"/>
  <c r="CJ41" i="863" a="1"/>
  <c r="CJ41" i="863" s="1"/>
  <c r="CJ40" i="863" a="1"/>
  <c r="CJ40" i="863" s="1"/>
  <c r="CJ39" i="863" a="1"/>
  <c r="CJ39" i="863" s="1"/>
  <c r="CJ30" i="863"/>
  <c r="CJ32" i="863"/>
  <c r="CJ29" i="863"/>
  <c r="CK2" i="863"/>
  <c r="CK31" i="863" s="1"/>
  <c r="CI34" i="863"/>
  <c r="AS276" i="64"/>
  <c r="AS294" i="64"/>
  <c r="AT290" i="64"/>
  <c r="AT273" i="64"/>
  <c r="AT291" i="64"/>
  <c r="AT274" i="64"/>
  <c r="AT292" i="64"/>
  <c r="AT275" i="64"/>
  <c r="AT293" i="64"/>
  <c r="BW1" i="860"/>
  <c r="BW7" i="860"/>
  <c r="BW3" i="860"/>
  <c r="BW4" i="860" s="1"/>
  <c r="BX2" i="860"/>
  <c r="AR982" i="64"/>
  <c r="AR992" i="64" s="1"/>
  <c r="AQ992" i="64"/>
  <c r="AS986" i="64" a="1"/>
  <c r="AS986" i="64" s="1"/>
  <c r="AS981" i="64" a="1"/>
  <c r="AS981" i="64" s="1"/>
  <c r="AQ2722" i="64"/>
  <c r="AR602" i="64"/>
  <c r="AS2705" i="64" a="1"/>
  <c r="AS2705" i="64" s="1"/>
  <c r="AS2706" i="64" a="1"/>
  <c r="AS2706" i="64" s="1"/>
  <c r="AS2707" i="64" a="1"/>
  <c r="AS2707" i="64" s="1"/>
  <c r="AS2708" i="64" a="1"/>
  <c r="AS2708" i="64" s="1"/>
  <c r="AS2709" i="64" a="1"/>
  <c r="AS2709" i="64" s="1"/>
  <c r="AS2710" i="64" a="1"/>
  <c r="AS2710" i="64" s="1"/>
  <c r="AS2711" i="64" a="1"/>
  <c r="AS2711" i="64" s="1"/>
  <c r="AS2712" i="64" a="1"/>
  <c r="AS2712" i="64" s="1"/>
  <c r="AS2713" i="64" a="1"/>
  <c r="AS2713" i="64" s="1"/>
  <c r="AR2714" i="64"/>
  <c r="AS578" i="64" a="1"/>
  <c r="AS578" i="64" s="1"/>
  <c r="AS601" i="64" a="1"/>
  <c r="AS601" i="64" s="1"/>
  <c r="AS600" i="64" a="1"/>
  <c r="AS600" i="64" s="1"/>
  <c r="AR579" i="64"/>
  <c r="AS2914" i="64"/>
  <c r="AS2880" i="64"/>
  <c r="AR2818" i="64"/>
  <c r="AR2796" i="64"/>
  <c r="AS3172" i="64" a="1"/>
  <c r="AS3172" i="64" s="1"/>
  <c r="AS2817" i="64" a="1"/>
  <c r="AS2817" i="64" s="1"/>
  <c r="AS2797" i="64" a="1"/>
  <c r="AS2797" i="64" s="1"/>
  <c r="CB2476" i="64"/>
  <c r="CC2474" i="64"/>
  <c r="CC2453" i="64"/>
  <c r="CC2455" i="64" s="1"/>
  <c r="CD2433" i="64"/>
  <c r="AO2350" i="64"/>
  <c r="AO2352" i="64" s="1"/>
  <c r="AO2353" i="64" s="1"/>
  <c r="AP2341" i="64"/>
  <c r="AQ2339" i="64"/>
  <c r="AQ2348" i="64"/>
  <c r="AQ2340" i="64"/>
  <c r="AQ2349" i="64"/>
  <c r="AS2345" i="64" a="1"/>
  <c r="AS2345" i="64" s="1"/>
  <c r="AS2344" i="64" a="1"/>
  <c r="AS2344" i="64" s="1"/>
  <c r="AS2336" i="64" a="1"/>
  <c r="AS2336" i="64" s="1"/>
  <c r="AS2335" i="64" a="1"/>
  <c r="AS2335" i="64" s="1"/>
  <c r="AR2332" i="64"/>
  <c r="AR2331" i="64"/>
  <c r="AS2326" i="64" a="1"/>
  <c r="AS2326" i="64" s="1"/>
  <c r="AS2327" i="64" a="1"/>
  <c r="AS2327" i="64" s="1"/>
  <c r="AR2860" i="64"/>
  <c r="AS2859" i="64" a="1"/>
  <c r="AS2859" i="64" s="1"/>
  <c r="AS857" i="64" a="1"/>
  <c r="AS857" i="64" s="1"/>
  <c r="AT2608" i="64"/>
  <c r="AT2609" i="64" s="1"/>
  <c r="AR1733" i="64"/>
  <c r="AR2247" i="64"/>
  <c r="AR2084" i="64"/>
  <c r="AR1350" i="64"/>
  <c r="AR859" i="64"/>
  <c r="AR883" i="64"/>
  <c r="AQ75" i="64"/>
  <c r="AS852" i="64" a="1"/>
  <c r="AS852" i="64" s="1"/>
  <c r="AS88" i="64" a="1"/>
  <c r="AS88" i="64" s="1"/>
  <c r="AS577" i="64" a="1"/>
  <c r="AS577" i="64" s="1"/>
  <c r="AS68" i="64" a="1"/>
  <c r="AS68" i="64" s="1"/>
  <c r="AS73" i="64" a="1"/>
  <c r="AS73" i="64" s="1"/>
  <c r="AS72" i="64" a="1"/>
  <c r="AS72" i="64" s="1"/>
  <c r="AR69" i="64"/>
  <c r="AS67" i="64" a="1"/>
  <c r="AS67" i="64" s="1"/>
  <c r="AS66" i="64" a="1"/>
  <c r="AS66" i="64" s="1"/>
  <c r="AS882" i="64" a="1"/>
  <c r="AS882" i="64" s="1"/>
  <c r="AS3069" i="64" a="1"/>
  <c r="AS3069" i="64" s="1"/>
  <c r="AS3146" i="64" a="1"/>
  <c r="AS3146" i="64" s="1"/>
  <c r="AS3120" i="64" a="1"/>
  <c r="AS3120" i="64" s="1"/>
  <c r="AS3095" i="64" a="1"/>
  <c r="AS3095" i="64" s="1"/>
  <c r="AS2223" i="64" a="1"/>
  <c r="AS2223" i="64" s="1"/>
  <c r="AS2224" i="64" s="1"/>
  <c r="AS102" i="64" a="1"/>
  <c r="AS102" i="64" s="1"/>
  <c r="AS103" i="64" a="1"/>
  <c r="AS103" i="64" s="1"/>
  <c r="AS104" i="64" a="1"/>
  <c r="AS104" i="64" s="1"/>
  <c r="AS105" i="64" a="1"/>
  <c r="AS105" i="64" s="1"/>
  <c r="AR106" i="64"/>
  <c r="AS2165" i="64" a="1"/>
  <c r="AS2165" i="64" s="1"/>
  <c r="AS2166" i="64" s="1"/>
  <c r="AS554" i="64" a="1"/>
  <c r="AS554" i="64" s="1"/>
  <c r="AS3196" i="64" a="1"/>
  <c r="AS3196" i="64" s="1"/>
  <c r="AS2085" i="64" a="1"/>
  <c r="AS2085" i="64" s="1"/>
  <c r="AS2503" i="64" a="1"/>
  <c r="AS2503" i="64" s="1"/>
  <c r="AS2511" i="64" s="1"/>
  <c r="AS2248" i="64" a="1"/>
  <c r="AS2248" i="64" s="1"/>
  <c r="AS2254" i="64" a="1"/>
  <c r="AS2254" i="64" s="1"/>
  <c r="AS2246" i="64" a="1"/>
  <c r="AS2246" i="64" s="1"/>
  <c r="AS1732" i="64" a="1"/>
  <c r="AS1732" i="64" s="1"/>
  <c r="AS1349" i="64" a="1"/>
  <c r="AS1349" i="64" s="1"/>
  <c r="AS982" i="64" a="1"/>
  <c r="AS859" i="64" a="1"/>
  <c r="AS555" i="64" a="1"/>
  <c r="AK905" i="64" a="1"/>
  <c r="CI1398" i="64"/>
  <c r="CJ1532" i="64"/>
  <c r="AS2084" i="64" a="1"/>
  <c r="CI1805" i="64" a="1"/>
  <c r="CG1376" i="64" a="1"/>
  <c r="AS1350" i="64" a="1"/>
  <c r="CI425" i="64" a="1"/>
  <c r="CI2220" i="64" a="1"/>
  <c r="CJ1509" i="64"/>
  <c r="AS2796" i="64" a="1"/>
  <c r="CH1375" i="64" a="1"/>
  <c r="AS2860" i="64" a="1"/>
  <c r="AS579" i="64" a="1"/>
  <c r="CJ1487" i="64"/>
  <c r="AS602" i="64" a="1"/>
  <c r="CI1561" i="64" a="1"/>
  <c r="AT2914" i="64" a="1"/>
  <c r="AM1654" i="64" a="1"/>
  <c r="AS2247" i="64" a="1"/>
  <c r="CI1268" i="64" a="1"/>
  <c r="CI2378" i="64" a="1"/>
  <c r="CI1016" i="64" a="1"/>
  <c r="CI1056" i="64" a="1"/>
  <c r="AT2880" i="64" a="1"/>
  <c r="CJ1443" i="64"/>
  <c r="CI1373" i="64" a="1"/>
  <c r="CI1200" i="64" a="1"/>
  <c r="AS2818" i="64" a="1"/>
  <c r="AS2331" i="64" a="1"/>
  <c r="AS883" i="64" a="1"/>
  <c r="AS2332" i="64" a="1"/>
  <c r="CJ1420" i="64"/>
  <c r="CJ1465" i="64"/>
  <c r="CI1156" i="64" a="1"/>
  <c r="AS1733" i="64" a="1"/>
  <c r="CJ2840" i="64" l="1"/>
  <c r="CK2838" i="64" a="1"/>
  <c r="CK2838" i="64" s="1"/>
  <c r="CK2839" i="64" a="1"/>
  <c r="CK2839" i="64" s="1"/>
  <c r="CK53" i="64" a="1"/>
  <c r="CK53" i="64" s="1"/>
  <c r="CK51" i="64" a="1"/>
  <c r="CK51" i="64" s="1"/>
  <c r="CK52" i="64" a="1"/>
  <c r="CK52" i="64" s="1"/>
  <c r="CK50" i="64" s="1" a="1"/>
  <c r="CK50" i="64" s="1"/>
  <c r="CK3310" i="64" a="1"/>
  <c r="CK3310" i="64" s="1"/>
  <c r="CK3289" i="64" a="1"/>
  <c r="CK3289" i="64" s="1"/>
  <c r="BB20" i="861"/>
  <c r="CK1441" i="64" a="1"/>
  <c r="CK1441" i="64" s="1"/>
  <c r="CK1442" i="64" a="1"/>
  <c r="CK1442" i="64" s="1"/>
  <c r="CK1530" i="64" a="1"/>
  <c r="CK1530" i="64" s="1"/>
  <c r="CK1531" i="64" a="1"/>
  <c r="CK1531" i="64" s="1"/>
  <c r="CK1486" i="64" a="1"/>
  <c r="CK1486" i="64" s="1"/>
  <c r="CK1508" i="64" a="1"/>
  <c r="CK1508" i="64" s="1"/>
  <c r="CK1419" i="64" a="1"/>
  <c r="CK1419" i="64" s="1"/>
  <c r="CK1464" i="64" a="1"/>
  <c r="CK1464" i="64" s="1"/>
  <c r="CL2608" i="64"/>
  <c r="CL291" i="64"/>
  <c r="CL293" i="64"/>
  <c r="CL292" i="64"/>
  <c r="CL290" i="64"/>
  <c r="CL275" i="64"/>
  <c r="CL274" i="64"/>
  <c r="CL273" i="64"/>
  <c r="CL3" i="64"/>
  <c r="CL2839" i="64" s="1" a="1"/>
  <c r="CL2839" i="64" s="1"/>
  <c r="CL7" i="64"/>
  <c r="CL1" i="64"/>
  <c r="CK669" i="64" a="1"/>
  <c r="CK669" i="64" s="1"/>
  <c r="CK663" i="64" a="1"/>
  <c r="CK663" i="64" s="1"/>
  <c r="CK664" i="64" s="1"/>
  <c r="CK673" i="64" a="1"/>
  <c r="CK673" i="64" s="1"/>
  <c r="BY666" i="64"/>
  <c r="BY670" i="64"/>
  <c r="BY674" i="64" s="1"/>
  <c r="BZ661" i="64"/>
  <c r="BZ665" i="64" s="1"/>
  <c r="CJ20" i="864"/>
  <c r="CJ89" i="861" s="1"/>
  <c r="CJ90" i="861" s="1"/>
  <c r="CJ21" i="863"/>
  <c r="AM1654" i="64"/>
  <c r="CJ33" i="863"/>
  <c r="CJ17" i="863" s="1"/>
  <c r="CJ29" i="861" s="1"/>
  <c r="CJ44" i="863"/>
  <c r="AS555" i="64"/>
  <c r="CK4" i="64"/>
  <c r="BZ477" i="64"/>
  <c r="BY478" i="64"/>
  <c r="BY480" i="64"/>
  <c r="BW528" i="64"/>
  <c r="BV529" i="64"/>
  <c r="BV531" i="64"/>
  <c r="CK360" i="64"/>
  <c r="CK4" i="864"/>
  <c r="CK4" i="863"/>
  <c r="CL7" i="864"/>
  <c r="CL7" i="863"/>
  <c r="CL3" i="864"/>
  <c r="CL3" i="863"/>
  <c r="CL1" i="863"/>
  <c r="CL1" i="864"/>
  <c r="CL4" i="861"/>
  <c r="AK905" i="64"/>
  <c r="AL904" i="64" a="1"/>
  <c r="AL904" i="64" s="1"/>
  <c r="AS222" i="64" a="1"/>
  <c r="AS222" i="64" s="1"/>
  <c r="AJ1563" i="64"/>
  <c r="AK1559" i="64" s="1"/>
  <c r="AJ1565" i="64"/>
  <c r="AF788" i="64"/>
  <c r="AG780" i="64"/>
  <c r="AG783" i="64" s="1"/>
  <c r="AG792" i="64" s="1"/>
  <c r="AG794" i="64" s="1"/>
  <c r="AG784" i="64" s="1"/>
  <c r="AG786" i="64" s="1"/>
  <c r="AG787" i="64" s="1"/>
  <c r="AE800" i="64"/>
  <c r="AE796" i="64"/>
  <c r="AF791" i="64"/>
  <c r="AF795" i="64" s="1"/>
  <c r="AJ1656" i="64"/>
  <c r="CG42" i="861"/>
  <c r="CI1966" i="64"/>
  <c r="CI1975" i="64" s="1"/>
  <c r="CI1978" i="64" s="1"/>
  <c r="CJ1973" i="64" a="1"/>
  <c r="CJ1973" i="64" s="1"/>
  <c r="CJ1974" i="64" a="1"/>
  <c r="CJ1974" i="64" s="1"/>
  <c r="CC1982" i="64"/>
  <c r="CI1373" i="64"/>
  <c r="CI1805" i="64"/>
  <c r="CI1807" i="64" s="1"/>
  <c r="CJ1806" i="64" a="1"/>
  <c r="CJ1806" i="64" s="1"/>
  <c r="CJ1804" i="64" a="1"/>
  <c r="CJ1804" i="64" s="1"/>
  <c r="CJ374" i="64" a="1"/>
  <c r="CJ374" i="64" s="1"/>
  <c r="CJ376" i="64" a="1"/>
  <c r="CJ376" i="64" s="1"/>
  <c r="CI375" i="64"/>
  <c r="CI377" i="64" s="1"/>
  <c r="CJ449" i="64" a="1"/>
  <c r="CJ449" i="64" s="1"/>
  <c r="CJ373" i="64" a="1"/>
  <c r="CJ373" i="64" s="1"/>
  <c r="CJ500" i="64" a="1"/>
  <c r="CJ500" i="64" s="1"/>
  <c r="CI425" i="64"/>
  <c r="CI1561" i="64"/>
  <c r="CI1562" i="64" s="1"/>
  <c r="CJ1560" i="64" a="1"/>
  <c r="CJ1560" i="64" s="1"/>
  <c r="CJ424" i="64" a="1"/>
  <c r="CJ424" i="64" s="1"/>
  <c r="CI1268" i="64"/>
  <c r="CI1200" i="64"/>
  <c r="CJ1199" i="64" a="1"/>
  <c r="CJ1199" i="64" s="1"/>
  <c r="CJ1267" i="64" a="1"/>
  <c r="CJ1267" i="64" s="1"/>
  <c r="CH1275" i="64"/>
  <c r="CH1269" i="64"/>
  <c r="CH1276" i="64" s="1"/>
  <c r="CI2378" i="64"/>
  <c r="CI2387" i="64" s="1"/>
  <c r="CI2388" i="64" s="1" a="1"/>
  <c r="CI2388" i="64" s="1"/>
  <c r="CJ2379" i="64" a="1"/>
  <c r="CJ2379" i="64" s="1"/>
  <c r="CI1156" i="64"/>
  <c r="CI2220" i="64"/>
  <c r="CI2222" i="64" s="1"/>
  <c r="CJ2219" i="64" a="1"/>
  <c r="CJ2219" i="64" s="1"/>
  <c r="CJ1157" i="64" a="1"/>
  <c r="CJ1157" i="64" s="1"/>
  <c r="CH1170" i="64"/>
  <c r="CH1171" i="64" s="1" a="1"/>
  <c r="CH1171" i="64" s="1"/>
  <c r="CH1165" i="64"/>
  <c r="CJ1327" i="64" a="1"/>
  <c r="CJ1327" i="64" s="1"/>
  <c r="CJ2221" i="64" a="1"/>
  <c r="CJ2221" i="64" s="1"/>
  <c r="CI1325" i="64"/>
  <c r="CI1326" i="64" s="1"/>
  <c r="CI1328" i="64" s="1"/>
  <c r="CJ1323" i="64" a="1"/>
  <c r="CJ1323" i="64" s="1"/>
  <c r="CJ1324" i="64" a="1"/>
  <c r="CJ1324" i="64" s="1"/>
  <c r="CJ793" i="64" a="1"/>
  <c r="CJ793" i="64" s="1"/>
  <c r="CJ782" i="64" a="1"/>
  <c r="CJ782" i="64" s="1"/>
  <c r="CJ785" i="64" a="1"/>
  <c r="CJ785" i="64" s="1"/>
  <c r="CJ799" i="64" a="1"/>
  <c r="CJ799" i="64" s="1"/>
  <c r="CI139" i="64"/>
  <c r="CI154" i="64"/>
  <c r="CJ124" i="64" a="1"/>
  <c r="CJ124" i="64" s="1"/>
  <c r="CJ1639" i="64" a="1"/>
  <c r="CJ1639" i="64" s="1"/>
  <c r="CH140" i="64"/>
  <c r="CI152" i="64"/>
  <c r="CI135" i="64"/>
  <c r="CI150" i="64"/>
  <c r="CI151" i="64"/>
  <c r="CD158" i="64"/>
  <c r="CI138" i="64"/>
  <c r="CI153" i="64"/>
  <c r="CI136" i="64"/>
  <c r="CI137" i="64"/>
  <c r="CJ131" i="64" a="1"/>
  <c r="CJ131" i="64" s="1"/>
  <c r="CJ144" i="64" a="1"/>
  <c r="CJ144" i="64" s="1"/>
  <c r="CJ146" i="64" a="1"/>
  <c r="CJ146" i="64" s="1"/>
  <c r="CJ145" i="64" a="1"/>
  <c r="CJ145" i="64" s="1"/>
  <c r="CJ147" i="64" a="1"/>
  <c r="CJ147" i="64" s="1"/>
  <c r="CJ130" i="64" a="1"/>
  <c r="CJ130" i="64" s="1"/>
  <c r="CJ143" i="64" a="1"/>
  <c r="CJ143" i="64" s="1"/>
  <c r="CJ129" i="64" a="1"/>
  <c r="CJ129" i="64" s="1"/>
  <c r="CJ128" i="64" a="1"/>
  <c r="CJ128" i="64" s="1"/>
  <c r="CJ132" i="64" a="1"/>
  <c r="CJ132" i="64" s="1"/>
  <c r="CE157" i="64"/>
  <c r="CE158" i="64" s="1"/>
  <c r="CF155" i="64"/>
  <c r="CI125" i="64"/>
  <c r="CJ359" i="64" a="1"/>
  <c r="CJ359" i="64" s="1"/>
  <c r="CJ121" i="64" a="1"/>
  <c r="CJ121" i="64" s="1"/>
  <c r="CJ120" i="64" a="1"/>
  <c r="CJ120" i="64" s="1"/>
  <c r="CJ122" i="64" a="1"/>
  <c r="CJ122" i="64" s="1"/>
  <c r="CJ123" i="64" a="1"/>
  <c r="CJ123" i="64" s="1"/>
  <c r="CJ1397" i="64" a="1"/>
  <c r="CJ1397" i="64" s="1"/>
  <c r="AD2512" i="64" a="1"/>
  <c r="AD2512" i="64" s="1"/>
  <c r="CF1127" i="64"/>
  <c r="CG1126" i="64"/>
  <c r="CG1127" i="64" s="1"/>
  <c r="CI1123" i="64"/>
  <c r="CI1122" i="64"/>
  <c r="CH1124" i="64"/>
  <c r="CI1121" i="64"/>
  <c r="CI1120" i="64"/>
  <c r="CI1119" i="64"/>
  <c r="CJ1116" i="64" a="1"/>
  <c r="CJ1116" i="64" s="1"/>
  <c r="CJ1113" i="64" a="1"/>
  <c r="CJ1113" i="64" s="1"/>
  <c r="CJ1112" i="64" a="1"/>
  <c r="CJ1112" i="64" s="1"/>
  <c r="CJ1114" i="64" a="1"/>
  <c r="CJ1114" i="64" s="1"/>
  <c r="CJ1115" i="64" a="1"/>
  <c r="CJ1115" i="64" s="1"/>
  <c r="CH1109" i="64"/>
  <c r="CI1107" i="64"/>
  <c r="CI1108" i="64"/>
  <c r="CI1105" i="64"/>
  <c r="CI1104" i="64"/>
  <c r="CI1106" i="64"/>
  <c r="CJ1100" i="64" a="1"/>
  <c r="CJ1100" i="64" s="1"/>
  <c r="CJ1101" i="64" a="1"/>
  <c r="CJ1101" i="64" s="1"/>
  <c r="CJ1081" i="64" a="1"/>
  <c r="CJ1081" i="64" s="1"/>
  <c r="CJ1089" i="64" s="1"/>
  <c r="CJ1082" i="64" a="1"/>
  <c r="CJ1082" i="64" s="1"/>
  <c r="CJ1090" i="64" s="1"/>
  <c r="CJ1098" i="64" a="1"/>
  <c r="CJ1098" i="64" s="1"/>
  <c r="CJ1083" i="64" a="1"/>
  <c r="CJ1083" i="64" s="1"/>
  <c r="CJ1091" i="64" s="1"/>
  <c r="CJ1084" i="64" a="1"/>
  <c r="CJ1084" i="64" s="1"/>
  <c r="CJ1092" i="64" s="1"/>
  <c r="CJ1097" i="64" a="1"/>
  <c r="CJ1097" i="64" s="1"/>
  <c r="CJ1085" i="64" a="1"/>
  <c r="CJ1085" i="64" s="1"/>
  <c r="CJ1093" i="64" s="1"/>
  <c r="CJ1099" i="64" a="1"/>
  <c r="CJ1099" i="64" s="1"/>
  <c r="CJ221" i="64" a="1"/>
  <c r="CJ221" i="64" s="1"/>
  <c r="CI1056" i="64"/>
  <c r="CI1058" i="64" s="1"/>
  <c r="CG1376" i="64"/>
  <c r="CH1375" i="64"/>
  <c r="CJ344" i="64" a="1"/>
  <c r="CJ344" i="64" s="1"/>
  <c r="CJ1372" i="64" a="1"/>
  <c r="CJ1372" i="64" s="1"/>
  <c r="CJ325" i="64" a="1"/>
  <c r="CJ325" i="64" s="1"/>
  <c r="CJ1057" i="64" a="1"/>
  <c r="CJ1057" i="64" s="1"/>
  <c r="CJ1023" i="64" a="1"/>
  <c r="CJ1023" i="64" s="1"/>
  <c r="CJ312" i="64" a="1"/>
  <c r="CJ312" i="64" s="1"/>
  <c r="CH1020" i="64"/>
  <c r="CI1016" i="64"/>
  <c r="CI1024" i="64" s="1"/>
  <c r="CJ1019" i="64" a="1"/>
  <c r="CJ1019" i="64" s="1"/>
  <c r="CJ1015" i="64" a="1"/>
  <c r="CJ1015" i="64" s="1"/>
  <c r="K32" i="861"/>
  <c r="N32" i="861"/>
  <c r="O32" i="861"/>
  <c r="M32" i="861"/>
  <c r="L32" i="861"/>
  <c r="P32" i="861"/>
  <c r="CK272" i="64"/>
  <c r="M45" i="861"/>
  <c r="K45" i="861"/>
  <c r="K23" i="861"/>
  <c r="P23" i="861"/>
  <c r="M23" i="861"/>
  <c r="N45" i="861"/>
  <c r="L29" i="861"/>
  <c r="L23" i="861"/>
  <c r="N29" i="861"/>
  <c r="P45" i="861"/>
  <c r="O29" i="861"/>
  <c r="N23" i="861"/>
  <c r="K29" i="861"/>
  <c r="O45" i="861"/>
  <c r="K90" i="861"/>
  <c r="L45" i="861"/>
  <c r="O23" i="861"/>
  <c r="CK43" i="863" a="1"/>
  <c r="CK43" i="863" s="1"/>
  <c r="CK40" i="863" a="1"/>
  <c r="CK40" i="863" s="1"/>
  <c r="CK39" i="863" a="1"/>
  <c r="CK39" i="863" s="1"/>
  <c r="CK42" i="863" a="1"/>
  <c r="CK42" i="863" s="1"/>
  <c r="CK41" i="863" a="1"/>
  <c r="CK41" i="863" s="1"/>
  <c r="CK32" i="863"/>
  <c r="CK30" i="863"/>
  <c r="CK29" i="863"/>
  <c r="CL2" i="863"/>
  <c r="CL31" i="863" s="1"/>
  <c r="CK18" i="864"/>
  <c r="CK17" i="864"/>
  <c r="CK16" i="864"/>
  <c r="CL19" i="864"/>
  <c r="CJ34" i="863"/>
  <c r="CJ51" i="863" a="1"/>
  <c r="CJ51" i="863" s="1"/>
  <c r="CJ49" i="863" a="1"/>
  <c r="CJ49" i="863" s="1"/>
  <c r="CJ53" i="863" a="1"/>
  <c r="CJ53" i="863" s="1"/>
  <c r="AT294" i="64"/>
  <c r="AU290" i="64"/>
  <c r="AU273" i="64"/>
  <c r="AU291" i="64"/>
  <c r="AU274" i="64"/>
  <c r="AU292" i="64"/>
  <c r="AU293" i="64"/>
  <c r="AU275" i="64"/>
  <c r="AT276" i="64"/>
  <c r="BX7" i="860"/>
  <c r="BX3" i="860"/>
  <c r="BX4" i="860" s="1"/>
  <c r="BY2" i="860"/>
  <c r="BX1" i="860"/>
  <c r="AS982" i="64"/>
  <c r="AS992" i="64" s="1"/>
  <c r="AT986" i="64" a="1"/>
  <c r="AT986" i="64" s="1"/>
  <c r="AT981" i="64" a="1"/>
  <c r="AT981" i="64" s="1"/>
  <c r="AR2722" i="64"/>
  <c r="AS602" i="64"/>
  <c r="AT2705" i="64" a="1"/>
  <c r="AT2705" i="64" s="1"/>
  <c r="AT2706" i="64" a="1"/>
  <c r="AT2706" i="64" s="1"/>
  <c r="AT2707" i="64" a="1"/>
  <c r="AT2707" i="64" s="1"/>
  <c r="AT2708" i="64" a="1"/>
  <c r="AT2708" i="64" s="1"/>
  <c r="AT2711" i="64" a="1"/>
  <c r="AT2711" i="64" s="1"/>
  <c r="AT2709" i="64" a="1"/>
  <c r="AT2709" i="64" s="1"/>
  <c r="AT2712" i="64" a="1"/>
  <c r="AT2712" i="64" s="1"/>
  <c r="AT2713" i="64" a="1"/>
  <c r="AT2713" i="64" s="1"/>
  <c r="AT2710" i="64" a="1"/>
  <c r="AT2710" i="64" s="1"/>
  <c r="AS2714" i="64"/>
  <c r="AT601" i="64" a="1"/>
  <c r="AT601" i="64" s="1"/>
  <c r="AT578" i="64" a="1"/>
  <c r="AT578" i="64" s="1"/>
  <c r="AT600" i="64" a="1"/>
  <c r="AT600" i="64" s="1"/>
  <c r="AS579" i="64"/>
  <c r="AT2914" i="64"/>
  <c r="AT2880" i="64"/>
  <c r="AS2796" i="64"/>
  <c r="AS2818" i="64"/>
  <c r="AT3172" i="64" a="1"/>
  <c r="AT3172" i="64" s="1"/>
  <c r="AT2797" i="64" a="1"/>
  <c r="AT2797" i="64" s="1"/>
  <c r="AT2817" i="64" a="1"/>
  <c r="AT2817" i="64" s="1"/>
  <c r="CC2476" i="64"/>
  <c r="CD2474" i="64"/>
  <c r="CD2453" i="64"/>
  <c r="CD2455" i="64" s="1"/>
  <c r="CE2433" i="64"/>
  <c r="AP2350" i="64"/>
  <c r="AP2352" i="64" s="1"/>
  <c r="AP2353" i="64" s="1"/>
  <c r="AQ2341" i="64"/>
  <c r="AR2339" i="64"/>
  <c r="AR2348" i="64"/>
  <c r="AR2340" i="64"/>
  <c r="AR2349" i="64"/>
  <c r="AT2345" i="64" a="1"/>
  <c r="AT2345" i="64" s="1"/>
  <c r="AT2344" i="64" a="1"/>
  <c r="AT2344" i="64" s="1"/>
  <c r="AT2335" i="64" a="1"/>
  <c r="AT2335" i="64" s="1"/>
  <c r="AT2336" i="64" a="1"/>
  <c r="AT2336" i="64" s="1"/>
  <c r="AS2332" i="64"/>
  <c r="AS2331" i="64"/>
  <c r="AT2326" i="64" a="1"/>
  <c r="AT2326" i="64" s="1"/>
  <c r="AT2327" i="64" a="1"/>
  <c r="AT2327" i="64" s="1"/>
  <c r="AS2860" i="64"/>
  <c r="AT2859" i="64" a="1"/>
  <c r="AT2859" i="64" s="1"/>
  <c r="AT857" i="64" a="1"/>
  <c r="AT857" i="64" s="1"/>
  <c r="AU2608" i="64"/>
  <c r="AU2609" i="64" s="1"/>
  <c r="AS2247" i="64"/>
  <c r="AS2084" i="64"/>
  <c r="AS1733" i="64"/>
  <c r="AS1350" i="64"/>
  <c r="AS883" i="64"/>
  <c r="AS859" i="64"/>
  <c r="AR75" i="64"/>
  <c r="AT852" i="64" a="1"/>
  <c r="AT852" i="64" s="1"/>
  <c r="AT88" i="64" a="1"/>
  <c r="AT88" i="64" s="1"/>
  <c r="AT577" i="64" a="1"/>
  <c r="AT577" i="64" s="1"/>
  <c r="AT68" i="64" a="1"/>
  <c r="AT68" i="64" s="1"/>
  <c r="AT73" i="64" a="1"/>
  <c r="AT73" i="64" s="1"/>
  <c r="AT72" i="64" a="1"/>
  <c r="AT72" i="64" s="1"/>
  <c r="AS69" i="64"/>
  <c r="AT67" i="64" a="1"/>
  <c r="AT67" i="64" s="1"/>
  <c r="AT66" i="64" a="1"/>
  <c r="AT66" i="64" s="1"/>
  <c r="AT882" i="64" a="1"/>
  <c r="AT882" i="64" s="1"/>
  <c r="AT3069" i="64" a="1"/>
  <c r="AT3069" i="64" s="1"/>
  <c r="AT3146" i="64" a="1"/>
  <c r="AT3146" i="64" s="1"/>
  <c r="AT3120" i="64" a="1"/>
  <c r="AT3120" i="64" s="1"/>
  <c r="AT3095" i="64" a="1"/>
  <c r="AT3095" i="64" s="1"/>
  <c r="AT2223" i="64" a="1"/>
  <c r="AT2223" i="64" s="1"/>
  <c r="AT2224" i="64" s="1"/>
  <c r="AT104" i="64" a="1"/>
  <c r="AT104" i="64" s="1"/>
  <c r="AT102" i="64" a="1"/>
  <c r="AT102" i="64" s="1"/>
  <c r="AT103" i="64" a="1"/>
  <c r="AT103" i="64" s="1"/>
  <c r="AT105" i="64" a="1"/>
  <c r="AT105" i="64" s="1"/>
  <c r="AS106" i="64"/>
  <c r="AT2165" i="64" a="1"/>
  <c r="AT2165" i="64" s="1"/>
  <c r="AT2166" i="64" s="1"/>
  <c r="AT554" i="64" a="1"/>
  <c r="AT554" i="64" s="1"/>
  <c r="AT3196" i="64" a="1"/>
  <c r="AT3196" i="64" s="1"/>
  <c r="AT2085" i="64" a="1"/>
  <c r="AT2085" i="64" s="1"/>
  <c r="AT2503" i="64" a="1"/>
  <c r="AT2503" i="64" s="1"/>
  <c r="AT2511" i="64" s="1"/>
  <c r="AT2248" i="64" a="1"/>
  <c r="AT2248" i="64" s="1"/>
  <c r="AT2254" i="64" a="1"/>
  <c r="AT2254" i="64" s="1"/>
  <c r="AT2246" i="64" a="1"/>
  <c r="AT2246" i="64" s="1"/>
  <c r="AT1732" i="64" a="1"/>
  <c r="AT1732" i="64" s="1"/>
  <c r="AT1349" i="64" a="1"/>
  <c r="AT1349" i="64" s="1"/>
  <c r="CK1487" i="64"/>
  <c r="AT2247" i="64" a="1"/>
  <c r="CK1443" i="64"/>
  <c r="CL1056" i="64" a="1"/>
  <c r="CJ1373" i="64" a="1"/>
  <c r="CJ1268" i="64" a="1"/>
  <c r="CI1375" i="64" a="1"/>
  <c r="CJ1056" i="64" a="1"/>
  <c r="AU2880" i="64" a="1"/>
  <c r="AT982" i="64" a="1"/>
  <c r="AL905" i="64" a="1"/>
  <c r="CK1532" i="64"/>
  <c r="AT602" i="64" a="1"/>
  <c r="CJ1200" i="64" a="1"/>
  <c r="AT883" i="64" a="1"/>
  <c r="CL2880" i="64" a="1"/>
  <c r="AT1350" i="64" a="1"/>
  <c r="AT1733" i="64" a="1"/>
  <c r="AT859" i="64" a="1"/>
  <c r="CJ1016" i="64" a="1"/>
  <c r="AT2332" i="64" a="1"/>
  <c r="CL2914" i="64" a="1"/>
  <c r="AN1654" i="64" a="1"/>
  <c r="CJ1156" i="64" a="1"/>
  <c r="CK1509" i="64"/>
  <c r="CJ1805" i="64" a="1"/>
  <c r="AT2860" i="64" a="1"/>
  <c r="AT2796" i="64" a="1"/>
  <c r="AT579" i="64" a="1"/>
  <c r="CJ425" i="64" a="1"/>
  <c r="CJ1561" i="64" a="1"/>
  <c r="AT555" i="64" a="1"/>
  <c r="AU2914" i="64" a="1"/>
  <c r="AT2818" i="64" a="1"/>
  <c r="CH1376" i="64" a="1"/>
  <c r="CJ2220" i="64" a="1"/>
  <c r="AT2331" i="64" a="1"/>
  <c r="CJ1398" i="64"/>
  <c r="CK1465" i="64"/>
  <c r="CK1420" i="64"/>
  <c r="CJ2378" i="64" a="1"/>
  <c r="AT2084" i="64" a="1"/>
  <c r="CK2840" i="64" l="1"/>
  <c r="CL2838" i="64" a="1"/>
  <c r="CL2838" i="64" s="1"/>
  <c r="K2840" i="64"/>
  <c r="L2840" i="64"/>
  <c r="O2840" i="64"/>
  <c r="M2840" i="64"/>
  <c r="N2840" i="64"/>
  <c r="L2837" i="64"/>
  <c r="M2837" i="64"/>
  <c r="N2837" i="64"/>
  <c r="O2837" i="64"/>
  <c r="K2837" i="64"/>
  <c r="CL53" i="64" a="1"/>
  <c r="CL53" i="64" s="1"/>
  <c r="CL51" i="64" a="1"/>
  <c r="CL51" i="64" s="1"/>
  <c r="CL52" i="64" a="1"/>
  <c r="CL52" i="64" s="1"/>
  <c r="CL50" i="64" s="1" a="1"/>
  <c r="CL50" i="64" s="1"/>
  <c r="CL3310" i="64" a="1"/>
  <c r="CL3310" i="64" s="1"/>
  <c r="CL1442" i="64" a="1"/>
  <c r="CL1442" i="64" s="1"/>
  <c r="CL3289" i="64" a="1"/>
  <c r="CL3289" i="64" s="1"/>
  <c r="CL1531" i="64" a="1"/>
  <c r="CL1531" i="64" s="1"/>
  <c r="CL1441" i="64" a="1"/>
  <c r="CL1441" i="64" s="1"/>
  <c r="L1443" i="64"/>
  <c r="M1443" i="64"/>
  <c r="N1443" i="64"/>
  <c r="O1443" i="64"/>
  <c r="K1443" i="64"/>
  <c r="CL1530" i="64" a="1"/>
  <c r="CL1530" i="64" s="1"/>
  <c r="L1532" i="64"/>
  <c r="M1532" i="64"/>
  <c r="N1532" i="64"/>
  <c r="O1532" i="64"/>
  <c r="K1532" i="64"/>
  <c r="CL1508" i="64" a="1"/>
  <c r="CL1508" i="64" s="1"/>
  <c r="L1509" i="64"/>
  <c r="M1509" i="64"/>
  <c r="N1509" i="64"/>
  <c r="O1509" i="64"/>
  <c r="CL1486" i="64" a="1"/>
  <c r="CL1486" i="64" s="1"/>
  <c r="L1487" i="64"/>
  <c r="M1487" i="64"/>
  <c r="N1487" i="64"/>
  <c r="O1487" i="64"/>
  <c r="K1487" i="64"/>
  <c r="CL1464" i="64" a="1"/>
  <c r="CL1464" i="64" s="1"/>
  <c r="L1465" i="64"/>
  <c r="M1465" i="64"/>
  <c r="N1465" i="64"/>
  <c r="O1465" i="64"/>
  <c r="K1465" i="64"/>
  <c r="CL294" i="64"/>
  <c r="CL669" i="64" a="1"/>
  <c r="CL669" i="64" s="1"/>
  <c r="CL1419" i="64" a="1"/>
  <c r="CL1419" i="64" s="1"/>
  <c r="L1420" i="64"/>
  <c r="M1420" i="64"/>
  <c r="N1420" i="64"/>
  <c r="O1420" i="64"/>
  <c r="K1420" i="64"/>
  <c r="CL2670" i="64" a="1"/>
  <c r="CL2670" i="64" s="1"/>
  <c r="CL2345" i="64" a="1"/>
  <c r="CL2345" i="64" s="1"/>
  <c r="CL424" i="64" a="1"/>
  <c r="CL424" i="64" s="1"/>
  <c r="CL67" i="64" a="1"/>
  <c r="CL67" i="64" s="1"/>
  <c r="CL3120" i="64" a="1"/>
  <c r="CL3120" i="64" s="1"/>
  <c r="CL2336" i="64" a="1"/>
  <c r="CL2336" i="64" s="1"/>
  <c r="CL2326" i="64" a="1"/>
  <c r="CL2326" i="64" s="1"/>
  <c r="CL123" i="64" a="1"/>
  <c r="CL123" i="64" s="1"/>
  <c r="CL554" i="64" a="1"/>
  <c r="CL554" i="64" s="1"/>
  <c r="CL1804" i="64" a="1"/>
  <c r="CL1804" i="64" s="1"/>
  <c r="CL276" i="64"/>
  <c r="CL143" i="64" a="1"/>
  <c r="CL143" i="64" s="1"/>
  <c r="CL1100" i="64" a="1"/>
  <c r="CL1100" i="64" s="1"/>
  <c r="CL1604" i="64" a="1"/>
  <c r="CL1604" i="64" s="1"/>
  <c r="CL2503" i="64" a="1"/>
  <c r="CL2503" i="64" s="1"/>
  <c r="CL2511" i="64" s="1"/>
  <c r="CL2709" i="64" a="1"/>
  <c r="CL2709" i="64" s="1"/>
  <c r="CL2335" i="64" a="1"/>
  <c r="CL2335" i="64" s="1"/>
  <c r="CL1081" i="64" a="1"/>
  <c r="CL1081" i="64" s="1"/>
  <c r="CL1089" i="64" s="1"/>
  <c r="CL72" i="64" a="1"/>
  <c r="CL72" i="64" s="1"/>
  <c r="CL1734" i="64" a="1"/>
  <c r="CL1734" i="64" s="1"/>
  <c r="CL2713" i="64" a="1"/>
  <c r="CL2713" i="64" s="1"/>
  <c r="CL2705" i="64" a="1"/>
  <c r="CL2705" i="64" s="1"/>
  <c r="CL1901" i="64" a="1"/>
  <c r="CL1901" i="64" s="1"/>
  <c r="N662" i="64"/>
  <c r="CL1085" i="64" a="1"/>
  <c r="CL1085" i="64" s="1"/>
  <c r="CL1093" i="64" s="1"/>
  <c r="CL1732" i="64" a="1"/>
  <c r="CL1732" i="64" s="1"/>
  <c r="L664" i="64"/>
  <c r="CL857" i="64" a="1"/>
  <c r="CL857" i="64" s="1"/>
  <c r="CL373" i="64" a="1"/>
  <c r="CL373" i="64" s="1"/>
  <c r="CL36" i="64" a="1"/>
  <c r="CL36" i="64" s="1"/>
  <c r="CL2248" i="64" a="1"/>
  <c r="CL2248" i="64" s="1"/>
  <c r="CL2797" i="64" a="1"/>
  <c r="CL2797" i="64" s="1"/>
  <c r="CL3095" i="64" a="1"/>
  <c r="CL3095" i="64" s="1"/>
  <c r="CL66" i="64" a="1"/>
  <c r="CL66" i="64" s="1"/>
  <c r="CL1116" i="64" a="1"/>
  <c r="CL1116" i="64" s="1"/>
  <c r="CL2186" i="64" a="1"/>
  <c r="CL2186" i="64" s="1"/>
  <c r="N674" i="64"/>
  <c r="CL1114" i="64" a="1"/>
  <c r="CL1114" i="64" s="1"/>
  <c r="CL132" i="64" a="1"/>
  <c r="CL132" i="64" s="1"/>
  <c r="L674" i="64"/>
  <c r="CL2223" i="64" a="1"/>
  <c r="CL2223" i="64" s="1"/>
  <c r="M664" i="64"/>
  <c r="CL1875" i="64" a="1"/>
  <c r="CL1875" i="64" s="1"/>
  <c r="CL1019" i="64" a="1"/>
  <c r="CL1019" i="64" s="1"/>
  <c r="CL104" i="64" a="1"/>
  <c r="CL104" i="64" s="1"/>
  <c r="CL2302" i="64" a="1"/>
  <c r="CL2302" i="64" s="1"/>
  <c r="CL1084" i="64" a="1"/>
  <c r="CL1084" i="64" s="1"/>
  <c r="CL1092" i="64" s="1"/>
  <c r="CL121" i="64" a="1"/>
  <c r="CL121" i="64" s="1"/>
  <c r="CL2276" i="64" a="1"/>
  <c r="CL2276" i="64" s="1"/>
  <c r="CL2221" i="64" a="1"/>
  <c r="CL2221" i="64" s="1"/>
  <c r="CL2300" i="64" a="1"/>
  <c r="CL2300" i="64" s="1"/>
  <c r="CL2711" i="64" a="1"/>
  <c r="CL2711" i="64" s="1"/>
  <c r="CL2708" i="64" a="1"/>
  <c r="CL2708" i="64" s="1"/>
  <c r="CL145" i="64" a="1"/>
  <c r="CL145" i="64" s="1"/>
  <c r="CL2219" i="64" a="1"/>
  <c r="CL2219" i="64" s="1"/>
  <c r="CL1397" i="64" a="1"/>
  <c r="CL1397" i="64" s="1"/>
  <c r="CL2327" i="64" a="1"/>
  <c r="CL2327" i="64" s="1"/>
  <c r="CL103" i="64" a="1"/>
  <c r="CL103" i="64" s="1"/>
  <c r="CL325" i="64" a="1"/>
  <c r="CL325" i="64" s="1"/>
  <c r="CL1083" i="64" a="1"/>
  <c r="CL1083" i="64" s="1"/>
  <c r="CL1091" i="64" s="1"/>
  <c r="CL120" i="64" a="1"/>
  <c r="CL120" i="64" s="1"/>
  <c r="CL3146" i="64" a="1"/>
  <c r="CL3146" i="64" s="1"/>
  <c r="CL221" i="64" a="1"/>
  <c r="CL221" i="64" s="1"/>
  <c r="CL637" i="64" a="1"/>
  <c r="CL637" i="64" s="1"/>
  <c r="CL2859" i="64" a="1"/>
  <c r="CL2859" i="64" s="1"/>
  <c r="CL2191" i="64" a="1"/>
  <c r="CL2191" i="64" s="1"/>
  <c r="CL129" i="64" a="1"/>
  <c r="CL129" i="64" s="1"/>
  <c r="CL577" i="64" a="1"/>
  <c r="CL577" i="64" s="1"/>
  <c r="CL2707" i="64" a="1"/>
  <c r="CL2707" i="64" s="1"/>
  <c r="CL1112" i="64" a="1"/>
  <c r="CL1112" i="64" s="1"/>
  <c r="CL2044" i="64" a="1"/>
  <c r="CL2044" i="64" s="1"/>
  <c r="CL1349" i="64" a="1"/>
  <c r="CL1349" i="64" s="1"/>
  <c r="CL376" i="64" a="1"/>
  <c r="CL376" i="64" s="1"/>
  <c r="CL2636" i="64" a="1"/>
  <c r="CL2636" i="64" s="1"/>
  <c r="CL986" i="64" a="1"/>
  <c r="CL986" i="64" s="1"/>
  <c r="CL2706" i="64" a="1"/>
  <c r="CL2706" i="64" s="1"/>
  <c r="CL2379" i="64" a="1"/>
  <c r="CL2379" i="64" s="1"/>
  <c r="CL931" i="64" a="1"/>
  <c r="CL931" i="64" s="1"/>
  <c r="CL1936" i="64" a="1"/>
  <c r="CL1936" i="64" s="1"/>
  <c r="CL204" i="64" a="1"/>
  <c r="CL204" i="64" s="1"/>
  <c r="CL2246" i="64" a="1"/>
  <c r="CL2246" i="64" s="1"/>
  <c r="CL1115" i="64" a="1"/>
  <c r="CL1115" i="64" s="1"/>
  <c r="CL1806" i="64" a="1"/>
  <c r="CL1806" i="64" s="1"/>
  <c r="CL1758" i="64" a="1"/>
  <c r="CL1758" i="64" s="1"/>
  <c r="CL124" i="64" a="1"/>
  <c r="CL124" i="64" s="1"/>
  <c r="CL1974" i="64" a="1"/>
  <c r="CL1974" i="64" s="1"/>
  <c r="CL3196" i="64" a="1"/>
  <c r="CL3196" i="64" s="1"/>
  <c r="CL1372" i="64" a="1"/>
  <c r="CL1372" i="64" s="1"/>
  <c r="CL799" i="64" a="1"/>
  <c r="CL799" i="64" s="1"/>
  <c r="CL1057" i="64" a="1"/>
  <c r="CL1057" i="64" s="1"/>
  <c r="CL929" i="64" a="1"/>
  <c r="CL929" i="64" s="1"/>
  <c r="CL852" i="64" a="1"/>
  <c r="CL852" i="64" s="1"/>
  <c r="CL1082" i="64" a="1"/>
  <c r="CL1082" i="64" s="1"/>
  <c r="CL1090" i="64" s="1"/>
  <c r="CL1297" i="64" a="1"/>
  <c r="CL1297" i="64" s="1"/>
  <c r="CL2197" i="64" a="1"/>
  <c r="CL2197" i="64" s="1"/>
  <c r="CL1101" i="64" a="1"/>
  <c r="CL1101" i="64" s="1"/>
  <c r="CL500" i="64" a="1"/>
  <c r="CL500" i="64" s="1"/>
  <c r="CL578" i="64" a="1"/>
  <c r="CL578" i="64" s="1"/>
  <c r="CL3069" i="64" a="1"/>
  <c r="CL3069" i="64" s="1"/>
  <c r="CL1199" i="64" a="1"/>
  <c r="CL1199" i="64" s="1"/>
  <c r="CL2085" i="64" a="1"/>
  <c r="CL2085" i="64" s="1"/>
  <c r="CL600" i="64" a="1"/>
  <c r="CL600" i="64" s="1"/>
  <c r="CL359" i="64" a="1"/>
  <c r="CL359" i="64" s="1"/>
  <c r="CL673" i="64" a="1"/>
  <c r="CL673" i="64" s="1"/>
  <c r="CL663" i="64" a="1"/>
  <c r="CL663" i="64" s="1"/>
  <c r="CL664" i="64" s="1"/>
  <c r="P664" i="64" s="1"/>
  <c r="CL88" i="64" a="1"/>
  <c r="CL88" i="64" s="1"/>
  <c r="CL1756" i="64" a="1"/>
  <c r="CL1756" i="64" s="1"/>
  <c r="CL312" i="64" a="1"/>
  <c r="CL312" i="64" s="1"/>
  <c r="CL2710" i="64" a="1"/>
  <c r="CL2710" i="64" s="1"/>
  <c r="CL188" i="64" a="1"/>
  <c r="CL188" i="64" s="1"/>
  <c r="CL449" i="64" a="1"/>
  <c r="CL449" i="64" s="1"/>
  <c r="CL146" i="64" a="1"/>
  <c r="CL146" i="64" s="1"/>
  <c r="CL2008" i="64" a="1"/>
  <c r="CL2008" i="64" s="1"/>
  <c r="CL2817" i="64" a="1"/>
  <c r="CL2817" i="64" s="1"/>
  <c r="CL1267" i="64" a="1"/>
  <c r="CL1267" i="64" s="1"/>
  <c r="CL128" i="64" a="1"/>
  <c r="CL128" i="64" s="1"/>
  <c r="CL2344" i="64" a="1"/>
  <c r="CL2344" i="64" s="1"/>
  <c r="CL1023" i="64" a="1"/>
  <c r="CL1023" i="64" s="1"/>
  <c r="CL2165" i="64" a="1"/>
  <c r="CL2165" i="64" s="1"/>
  <c r="CL2166" i="64" s="1"/>
  <c r="CL953" i="64" a="1"/>
  <c r="CL953" i="64" s="1"/>
  <c r="CL1560" i="64" a="1"/>
  <c r="CL1560" i="64" s="1"/>
  <c r="CL882" i="64" a="1"/>
  <c r="CL882" i="64" s="1"/>
  <c r="CL1324" i="64" a="1"/>
  <c r="CL1324" i="64" s="1"/>
  <c r="CL1157" i="64" a="1"/>
  <c r="CL1157" i="64" s="1"/>
  <c r="CL68" i="64" a="1"/>
  <c r="CL68" i="64" s="1"/>
  <c r="CL2254" i="64" a="1"/>
  <c r="CL2254" i="64" s="1"/>
  <c r="CL631" i="64" a="1"/>
  <c r="CL631" i="64" s="1"/>
  <c r="CL1973" i="64" a="1"/>
  <c r="CL1973" i="64" s="1"/>
  <c r="CL374" i="64" a="1"/>
  <c r="CL374" i="64" s="1"/>
  <c r="CL1113" i="64" a="1"/>
  <c r="CL1113" i="64" s="1"/>
  <c r="CL785" i="64" a="1"/>
  <c r="CL785" i="64" s="1"/>
  <c r="CL1099" i="64" a="1"/>
  <c r="CL1099" i="64" s="1"/>
  <c r="K662" i="64"/>
  <c r="CL1097" i="64" a="1"/>
  <c r="CL1097" i="64" s="1"/>
  <c r="CL3172" i="64" a="1"/>
  <c r="CL3172" i="64" s="1"/>
  <c r="CL1873" i="64" a="1"/>
  <c r="CL1873" i="64" s="1"/>
  <c r="CL189" i="64" a="1"/>
  <c r="CL189" i="64" s="1"/>
  <c r="CL1780" i="64" a="1"/>
  <c r="CL1780" i="64" s="1"/>
  <c r="CL147" i="64" a="1"/>
  <c r="CL147" i="64" s="1"/>
  <c r="CL793" i="64" a="1"/>
  <c r="CL793" i="64" s="1"/>
  <c r="CL144" i="64" a="1"/>
  <c r="CL144" i="64" s="1"/>
  <c r="CL344" i="64" a="1"/>
  <c r="CL344" i="64" s="1"/>
  <c r="K664" i="64"/>
  <c r="CL981" i="64" a="1"/>
  <c r="CL981" i="64" s="1"/>
  <c r="CL2712" i="64" a="1"/>
  <c r="CL2712" i="64" s="1"/>
  <c r="CL1639" i="64" a="1"/>
  <c r="CL1639" i="64" s="1"/>
  <c r="CL122" i="64" a="1"/>
  <c r="CL122" i="64" s="1"/>
  <c r="CL1015" i="64" a="1"/>
  <c r="CL1015" i="64" s="1"/>
  <c r="CL105" i="64" a="1"/>
  <c r="CL105" i="64" s="1"/>
  <c r="CL601" i="64" a="1"/>
  <c r="CL601" i="64" s="1"/>
  <c r="CL102" i="64" a="1"/>
  <c r="CL102" i="64" s="1"/>
  <c r="CL131" i="64" a="1"/>
  <c r="CL131" i="64" s="1"/>
  <c r="P662" i="64"/>
  <c r="CL258" i="64" a="1"/>
  <c r="CL258" i="64" s="1"/>
  <c r="CL782" i="64" a="1"/>
  <c r="CL782" i="64" s="1"/>
  <c r="CL1323" i="64" a="1"/>
  <c r="CL1323" i="64" s="1"/>
  <c r="O664" i="64"/>
  <c r="CL1098" i="64" a="1"/>
  <c r="CL1098" i="64" s="1"/>
  <c r="M674" i="64"/>
  <c r="CL130" i="64" a="1"/>
  <c r="CL130" i="64" s="1"/>
  <c r="M662" i="64"/>
  <c r="CL1327" i="64" a="1"/>
  <c r="CL1327" i="64" s="1"/>
  <c r="CL73" i="64" a="1"/>
  <c r="CL73" i="64" s="1"/>
  <c r="N664" i="64"/>
  <c r="O662" i="64"/>
  <c r="L662" i="64"/>
  <c r="CL1056" i="64"/>
  <c r="CL2880" i="64"/>
  <c r="CL2914" i="64"/>
  <c r="CL4" i="64"/>
  <c r="M670" i="64" s="1"/>
  <c r="CA661" i="64"/>
  <c r="CA665" i="64" s="1"/>
  <c r="BZ670" i="64"/>
  <c r="BZ674" i="64" s="1"/>
  <c r="O674" i="64" s="1"/>
  <c r="BZ666" i="64"/>
  <c r="CK20" i="864"/>
  <c r="CK89" i="861" s="1"/>
  <c r="CK90" i="861" s="1"/>
  <c r="CK21" i="863"/>
  <c r="CL360" i="64"/>
  <c r="AN1654" i="64"/>
  <c r="CK33" i="863"/>
  <c r="CK17" i="863" s="1"/>
  <c r="CK29" i="861" s="1"/>
  <c r="CK44" i="863"/>
  <c r="AT555" i="64"/>
  <c r="BX528" i="64"/>
  <c r="BW529" i="64"/>
  <c r="BW531" i="64"/>
  <c r="BZ478" i="64"/>
  <c r="CA477" i="64"/>
  <c r="BZ480" i="64"/>
  <c r="CL4" i="864"/>
  <c r="CL4" i="863"/>
  <c r="AL905" i="64"/>
  <c r="AM904" i="64" a="1"/>
  <c r="AM904" i="64" s="1"/>
  <c r="AF800" i="64"/>
  <c r="AG791" i="64"/>
  <c r="AG795" i="64" s="1"/>
  <c r="AF796" i="64"/>
  <c r="AG788" i="64"/>
  <c r="AH780" i="64"/>
  <c r="AH783" i="64" s="1"/>
  <c r="AH792" i="64" s="1"/>
  <c r="AH794" i="64" s="1"/>
  <c r="AH784" i="64" s="1"/>
  <c r="AH786" i="64" s="1"/>
  <c r="AH787" i="64" s="1"/>
  <c r="AK1565" i="64"/>
  <c r="AK1563" i="64"/>
  <c r="AL1559" i="64" s="1"/>
  <c r="AK1656" i="64"/>
  <c r="AT222" i="64" a="1"/>
  <c r="AT222" i="64" s="1"/>
  <c r="CG82" i="861"/>
  <c r="CH42" i="861"/>
  <c r="CG57" i="861"/>
  <c r="CF57" i="861"/>
  <c r="CJ1966" i="64"/>
  <c r="CJ1975" i="64" s="1"/>
  <c r="CJ1978" i="64" s="1"/>
  <c r="CK1973" i="64" a="1"/>
  <c r="CK1973" i="64" s="1"/>
  <c r="CK1974" i="64" a="1"/>
  <c r="CK1974" i="64" s="1"/>
  <c r="CD1982" i="64"/>
  <c r="CJ1373" i="64"/>
  <c r="CJ1805" i="64"/>
  <c r="CJ1807" i="64" s="1"/>
  <c r="CK1806" i="64" a="1"/>
  <c r="CK1806" i="64" s="1"/>
  <c r="CK1804" i="64" a="1"/>
  <c r="CK1804" i="64" s="1"/>
  <c r="CK374" i="64" a="1"/>
  <c r="CK374" i="64" s="1"/>
  <c r="CK376" i="64" a="1"/>
  <c r="CK376" i="64" s="1"/>
  <c r="CJ375" i="64"/>
  <c r="CJ377" i="64" s="1"/>
  <c r="CK449" i="64" a="1"/>
  <c r="CK449" i="64" s="1"/>
  <c r="CK373" i="64" a="1"/>
  <c r="CK373" i="64" s="1"/>
  <c r="CK500" i="64" a="1"/>
  <c r="CK500" i="64" s="1"/>
  <c r="CJ425" i="64"/>
  <c r="CJ1561" i="64"/>
  <c r="CJ1562" i="64" s="1"/>
  <c r="CK1560" i="64" a="1"/>
  <c r="CK1560" i="64" s="1"/>
  <c r="CK424" i="64" a="1"/>
  <c r="CK424" i="64" s="1"/>
  <c r="CJ1268" i="64"/>
  <c r="CJ1200" i="64"/>
  <c r="CK1199" i="64" a="1"/>
  <c r="CK1199" i="64" s="1"/>
  <c r="CK1267" i="64" a="1"/>
  <c r="CK1267" i="64" s="1"/>
  <c r="CI1275" i="64"/>
  <c r="CI1269" i="64"/>
  <c r="CI1276" i="64" s="1"/>
  <c r="CJ2378" i="64"/>
  <c r="CJ2387" i="64" s="1"/>
  <c r="CJ2388" i="64" s="1" a="1"/>
  <c r="CJ2388" i="64" s="1"/>
  <c r="CK2379" i="64" a="1"/>
  <c r="CK2379" i="64" s="1"/>
  <c r="CJ1156" i="64"/>
  <c r="CJ2220" i="64"/>
  <c r="CJ2222" i="64" s="1"/>
  <c r="CK2219" i="64" a="1"/>
  <c r="CK2219" i="64" s="1"/>
  <c r="CK1157" i="64" a="1"/>
  <c r="CK1157" i="64" s="1"/>
  <c r="CI1170" i="64"/>
  <c r="CI1171" i="64" s="1" a="1"/>
  <c r="CI1171" i="64" s="1"/>
  <c r="CI1165" i="64"/>
  <c r="CK1327" i="64" a="1"/>
  <c r="CK1327" i="64" s="1"/>
  <c r="CK2221" i="64" a="1"/>
  <c r="CK2221" i="64" s="1"/>
  <c r="CJ1325" i="64"/>
  <c r="CJ1326" i="64" s="1"/>
  <c r="CJ1328" i="64" s="1"/>
  <c r="CK1323" i="64" a="1"/>
  <c r="CK1323" i="64" s="1"/>
  <c r="CK1324" i="64" a="1"/>
  <c r="CK1324" i="64" s="1"/>
  <c r="CK793" i="64" a="1"/>
  <c r="CK793" i="64" s="1"/>
  <c r="CK782" i="64" a="1"/>
  <c r="CK782" i="64" s="1"/>
  <c r="CK799" i="64" a="1"/>
  <c r="CK799" i="64" s="1"/>
  <c r="CK785" i="64" a="1"/>
  <c r="CK785" i="64" s="1"/>
  <c r="CJ139" i="64"/>
  <c r="CJ154" i="64"/>
  <c r="CK124" i="64" a="1"/>
  <c r="CK124" i="64" s="1"/>
  <c r="CK1639" i="64" a="1"/>
  <c r="CK1639" i="64" s="1"/>
  <c r="CJ138" i="64"/>
  <c r="CJ153" i="64"/>
  <c r="CJ137" i="64"/>
  <c r="CJ152" i="64"/>
  <c r="CJ150" i="64"/>
  <c r="CJ151" i="64"/>
  <c r="CI140" i="64"/>
  <c r="CJ135" i="64"/>
  <c r="CJ136" i="64"/>
  <c r="CK144" i="64" a="1"/>
  <c r="CK144" i="64" s="1"/>
  <c r="CK146" i="64" a="1"/>
  <c r="CK146" i="64" s="1"/>
  <c r="CK145" i="64" a="1"/>
  <c r="CK145" i="64" s="1"/>
  <c r="CK147" i="64" a="1"/>
  <c r="CK147" i="64" s="1"/>
  <c r="CK143" i="64" a="1"/>
  <c r="CK143" i="64" s="1"/>
  <c r="CK130" i="64" a="1"/>
  <c r="CK130" i="64" s="1"/>
  <c r="CK129" i="64" a="1"/>
  <c r="CK129" i="64" s="1"/>
  <c r="CK132" i="64" a="1"/>
  <c r="CK132" i="64" s="1"/>
  <c r="CK128" i="64" a="1"/>
  <c r="CK128" i="64" s="1"/>
  <c r="CK131" i="64" a="1"/>
  <c r="CK131" i="64" s="1"/>
  <c r="CF157" i="64"/>
  <c r="CG155" i="64"/>
  <c r="CK359" i="64" a="1"/>
  <c r="CK359" i="64" s="1"/>
  <c r="CK120" i="64" a="1"/>
  <c r="CK120" i="64" s="1"/>
  <c r="CK122" i="64" a="1"/>
  <c r="CK122" i="64" s="1"/>
  <c r="CK123" i="64" a="1"/>
  <c r="CK123" i="64" s="1"/>
  <c r="CK121" i="64" a="1"/>
  <c r="CK121" i="64" s="1"/>
  <c r="CJ125" i="64"/>
  <c r="CK1397" i="64" a="1"/>
  <c r="CK1397" i="64" s="1"/>
  <c r="CH1126" i="64"/>
  <c r="CH1127" i="64" s="1"/>
  <c r="CJ1123" i="64"/>
  <c r="CI1124" i="64"/>
  <c r="CJ1121" i="64"/>
  <c r="CJ1120" i="64"/>
  <c r="CJ1119" i="64"/>
  <c r="CK1113" i="64" a="1"/>
  <c r="CK1113" i="64" s="1"/>
  <c r="CK1116" i="64" a="1"/>
  <c r="CK1116" i="64" s="1"/>
  <c r="CK1112" i="64" a="1"/>
  <c r="CK1112" i="64" s="1"/>
  <c r="CK1115" i="64" a="1"/>
  <c r="CK1115" i="64" s="1"/>
  <c r="CK1114" i="64" a="1"/>
  <c r="CK1114" i="64" s="1"/>
  <c r="CJ1122" i="64"/>
  <c r="CI1109" i="64"/>
  <c r="CJ1108" i="64"/>
  <c r="CJ1107" i="64"/>
  <c r="CJ1106" i="64"/>
  <c r="CJ1105" i="64"/>
  <c r="CJ1104" i="64"/>
  <c r="CK1100" i="64" a="1"/>
  <c r="CK1100" i="64" s="1"/>
  <c r="CK1101" i="64" a="1"/>
  <c r="CK1101" i="64" s="1"/>
  <c r="CK1099" i="64" a="1"/>
  <c r="CK1099" i="64" s="1"/>
  <c r="CK1081" i="64" a="1"/>
  <c r="CK1081" i="64" s="1"/>
  <c r="CK1089" i="64" s="1"/>
  <c r="CK1082" i="64" a="1"/>
  <c r="CK1082" i="64" s="1"/>
  <c r="CK1098" i="64" a="1"/>
  <c r="CK1098" i="64" s="1"/>
  <c r="CK1083" i="64" a="1"/>
  <c r="CK1083" i="64" s="1"/>
  <c r="CK1091" i="64" s="1"/>
  <c r="CK1084" i="64" a="1"/>
  <c r="CK1084" i="64" s="1"/>
  <c r="CK1097" i="64" a="1"/>
  <c r="CK1097" i="64" s="1"/>
  <c r="CK1085" i="64" a="1"/>
  <c r="CK1085" i="64" s="1"/>
  <c r="CK1093" i="64" s="1"/>
  <c r="CK221" i="64" a="1"/>
  <c r="CK221" i="64" s="1"/>
  <c r="CJ1056" i="64"/>
  <c r="CJ1058" i="64" s="1"/>
  <c r="CH1376" i="64"/>
  <c r="CI1375" i="64"/>
  <c r="CK344" i="64" a="1"/>
  <c r="CK344" i="64" s="1"/>
  <c r="CK1372" i="64" a="1"/>
  <c r="CK1372" i="64" s="1"/>
  <c r="CK325" i="64" a="1"/>
  <c r="CK325" i="64" s="1"/>
  <c r="CK1057" i="64" a="1"/>
  <c r="CK1057" i="64" s="1"/>
  <c r="CK1023" i="64" a="1"/>
  <c r="CK1023" i="64" s="1"/>
  <c r="CK312" i="64" a="1"/>
  <c r="CK312" i="64" s="1"/>
  <c r="CI1020" i="64"/>
  <c r="CJ1016" i="64"/>
  <c r="CJ1024" i="64" s="1"/>
  <c r="CK1019" i="64" a="1"/>
  <c r="CK1019" i="64" s="1"/>
  <c r="CK1015" i="64" a="1"/>
  <c r="CK1015" i="64" s="1"/>
  <c r="CL43" i="863" a="1"/>
  <c r="CL43" i="863" s="1"/>
  <c r="CL41" i="863" a="1"/>
  <c r="CL41" i="863" s="1"/>
  <c r="CL42" i="863" a="1"/>
  <c r="CL42" i="863" s="1"/>
  <c r="CL29" i="863"/>
  <c r="CL40" i="863" a="1"/>
  <c r="CL40" i="863" s="1"/>
  <c r="CL39" i="863" a="1"/>
  <c r="CL39" i="863" s="1"/>
  <c r="CL30" i="863"/>
  <c r="CL32" i="863"/>
  <c r="K65" i="861"/>
  <c r="CK34" i="863"/>
  <c r="CK51" i="863" a="1"/>
  <c r="CK51" i="863" s="1"/>
  <c r="CK49" i="863" a="1"/>
  <c r="CK49" i="863" s="1"/>
  <c r="CK53" i="863" a="1"/>
  <c r="CK53" i="863" s="1"/>
  <c r="CL18" i="864"/>
  <c r="CL17" i="864"/>
  <c r="CL16" i="864"/>
  <c r="AU294" i="64"/>
  <c r="AV290" i="64"/>
  <c r="AV291" i="64"/>
  <c r="AV273" i="64"/>
  <c r="AV274" i="64"/>
  <c r="AV292" i="64"/>
  <c r="AV293" i="64"/>
  <c r="AV275" i="64"/>
  <c r="AU276" i="64"/>
  <c r="BY7" i="860"/>
  <c r="BY3" i="860"/>
  <c r="BY4" i="860" s="1"/>
  <c r="BZ2" i="860"/>
  <c r="BY1" i="860"/>
  <c r="AT982" i="64"/>
  <c r="AU986" i="64" a="1"/>
  <c r="AU986" i="64" s="1"/>
  <c r="AU981" i="64" a="1"/>
  <c r="AU981" i="64" s="1"/>
  <c r="AT602" i="64"/>
  <c r="AU2705" i="64" a="1"/>
  <c r="AU2705" i="64" s="1"/>
  <c r="AU2706" i="64" a="1"/>
  <c r="AU2706" i="64" s="1"/>
  <c r="AU2707" i="64" a="1"/>
  <c r="AU2707" i="64" s="1"/>
  <c r="AU2711" i="64" a="1"/>
  <c r="AU2711" i="64" s="1"/>
  <c r="AU2709" i="64" a="1"/>
  <c r="AU2709" i="64" s="1"/>
  <c r="AU2712" i="64" a="1"/>
  <c r="AU2712" i="64" s="1"/>
  <c r="AU2713" i="64" a="1"/>
  <c r="AU2713" i="64" s="1"/>
  <c r="AU2710" i="64" a="1"/>
  <c r="AU2710" i="64" s="1"/>
  <c r="AU2708" i="64" a="1"/>
  <c r="AU2708" i="64" s="1"/>
  <c r="AS2722" i="64"/>
  <c r="AT2714" i="64"/>
  <c r="AU578" i="64" a="1"/>
  <c r="AU578" i="64" s="1"/>
  <c r="AU601" i="64" a="1"/>
  <c r="AU601" i="64" s="1"/>
  <c r="AU600" i="64" a="1"/>
  <c r="AU600" i="64" s="1"/>
  <c r="AT579" i="64"/>
  <c r="AU2880" i="64"/>
  <c r="AU2914" i="64"/>
  <c r="AT2818" i="64"/>
  <c r="AT2796" i="64"/>
  <c r="AU3172" i="64" a="1"/>
  <c r="AU3172" i="64" s="1"/>
  <c r="AU2797" i="64" a="1"/>
  <c r="AU2797" i="64" s="1"/>
  <c r="AU2817" i="64" a="1"/>
  <c r="AU2817" i="64" s="1"/>
  <c r="CE2474" i="64"/>
  <c r="CD2476" i="64"/>
  <c r="CE2453" i="64"/>
  <c r="CE2455" i="64" s="1"/>
  <c r="CF2433" i="64"/>
  <c r="AR2341" i="64"/>
  <c r="AQ2350" i="64"/>
  <c r="AR2350" i="64"/>
  <c r="AS2340" i="64"/>
  <c r="AS2349" i="64"/>
  <c r="AS2339" i="64"/>
  <c r="AS2348" i="64"/>
  <c r="AU2345" i="64" a="1"/>
  <c r="AU2345" i="64" s="1"/>
  <c r="AU2344" i="64" a="1"/>
  <c r="AU2344" i="64" s="1"/>
  <c r="AU2336" i="64" a="1"/>
  <c r="AU2336" i="64" s="1"/>
  <c r="AU2335" i="64" a="1"/>
  <c r="AU2335" i="64" s="1"/>
  <c r="AT2332" i="64"/>
  <c r="AT2331" i="64"/>
  <c r="AU2326" i="64" a="1"/>
  <c r="AU2326" i="64" s="1"/>
  <c r="AU2327" i="64" a="1"/>
  <c r="AU2327" i="64" s="1"/>
  <c r="AT2860" i="64"/>
  <c r="AU2859" i="64" a="1"/>
  <c r="AU2859" i="64" s="1"/>
  <c r="AU857" i="64" a="1"/>
  <c r="AU857" i="64" s="1"/>
  <c r="AV2608" i="64"/>
  <c r="AV2609" i="64" s="1"/>
  <c r="AT2084" i="64"/>
  <c r="AT1733" i="64"/>
  <c r="AT2247" i="64"/>
  <c r="AT1350" i="64"/>
  <c r="AT883" i="64"/>
  <c r="AT859" i="64"/>
  <c r="AS75" i="64"/>
  <c r="AU852" i="64" a="1"/>
  <c r="AU852" i="64" s="1"/>
  <c r="AU88" i="64" a="1"/>
  <c r="AU88" i="64" s="1"/>
  <c r="AU577" i="64" a="1"/>
  <c r="AU577" i="64" s="1"/>
  <c r="AU68" i="64" a="1"/>
  <c r="AU68" i="64" s="1"/>
  <c r="AU73" i="64" a="1"/>
  <c r="AU73" i="64" s="1"/>
  <c r="AU72" i="64" a="1"/>
  <c r="AU72" i="64" s="1"/>
  <c r="AT69" i="64"/>
  <c r="AU66" i="64" a="1"/>
  <c r="AU66" i="64" s="1"/>
  <c r="AU67" i="64" a="1"/>
  <c r="AU67" i="64" s="1"/>
  <c r="AU882" i="64" a="1"/>
  <c r="AU882" i="64" s="1"/>
  <c r="AU3069" i="64" a="1"/>
  <c r="AU3069" i="64" s="1"/>
  <c r="AU3146" i="64" a="1"/>
  <c r="AU3146" i="64" s="1"/>
  <c r="AU3120" i="64" a="1"/>
  <c r="AU3120" i="64" s="1"/>
  <c r="AU3095" i="64" a="1"/>
  <c r="AU3095" i="64" s="1"/>
  <c r="AU2223" i="64" a="1"/>
  <c r="AU2223" i="64" s="1"/>
  <c r="AU2224" i="64" s="1"/>
  <c r="AT106" i="64"/>
  <c r="AU103" i="64" a="1"/>
  <c r="AU103" i="64" s="1"/>
  <c r="AU104" i="64" a="1"/>
  <c r="AU104" i="64" s="1"/>
  <c r="AU105" i="64" a="1"/>
  <c r="AU105" i="64" s="1"/>
  <c r="AU102" i="64" a="1"/>
  <c r="AU102" i="64" s="1"/>
  <c r="AU2165" i="64" a="1"/>
  <c r="AU2165" i="64" s="1"/>
  <c r="AU2166" i="64" s="1"/>
  <c r="AU554" i="64" a="1"/>
  <c r="AU554" i="64" s="1"/>
  <c r="AU3196" i="64" a="1"/>
  <c r="AU3196" i="64" s="1"/>
  <c r="AU2085" i="64" a="1"/>
  <c r="AU2085" i="64" s="1"/>
  <c r="AU2503" i="64" a="1"/>
  <c r="AU2503" i="64" s="1"/>
  <c r="AU2511" i="64" s="1"/>
  <c r="AU2248" i="64" a="1"/>
  <c r="AU2248" i="64" s="1"/>
  <c r="AU2254" i="64" a="1"/>
  <c r="AU2254" i="64" s="1"/>
  <c r="AU2246" i="64" a="1"/>
  <c r="AU2246" i="64" s="1"/>
  <c r="AU1732" i="64" a="1"/>
  <c r="AU1732" i="64" s="1"/>
  <c r="AU1349" i="64" a="1"/>
  <c r="AU1349" i="64" s="1"/>
  <c r="CL2301" i="64" a="1"/>
  <c r="AO1654" i="64" a="1"/>
  <c r="CK1805" i="64" a="1"/>
  <c r="CL579" i="64" a="1"/>
  <c r="CL1350" i="64" a="1"/>
  <c r="CL1420" i="64"/>
  <c r="CL2009" i="64" a="1"/>
  <c r="AU1350" i="64" a="1"/>
  <c r="CL2084" i="64" a="1"/>
  <c r="AU883" i="64" a="1"/>
  <c r="CL2247" i="64" a="1"/>
  <c r="CL2796" i="64" a="1"/>
  <c r="CL2045" i="64" a="1"/>
  <c r="CL1156" i="64" a="1"/>
  <c r="CL1805" i="64" a="1"/>
  <c r="CK1056" i="64" a="1"/>
  <c r="AU1733" i="64" a="1"/>
  <c r="AU602" i="64" a="1"/>
  <c r="AU579" i="64" a="1"/>
  <c r="CK1561" i="64" a="1"/>
  <c r="CJ1375" i="64" a="1"/>
  <c r="AU2084" i="64" a="1"/>
  <c r="CL859" i="64" a="1"/>
  <c r="CL2860" i="64" a="1"/>
  <c r="CL425" i="64" a="1"/>
  <c r="AM905" i="64" a="1"/>
  <c r="CL2378" i="64" a="1"/>
  <c r="CL2190" i="64" a="1"/>
  <c r="CK1200" i="64" a="1"/>
  <c r="AU859" i="64" a="1"/>
  <c r="CK1268" i="64" a="1"/>
  <c r="AU2247" i="64" a="1"/>
  <c r="CL1200" i="64" a="1"/>
  <c r="CL1902" i="64" a="1"/>
  <c r="CI1376" i="64" a="1"/>
  <c r="AU2796" i="64" a="1"/>
  <c r="CL1465" i="64"/>
  <c r="CL930" i="64" a="1"/>
  <c r="CL1373" i="64" a="1"/>
  <c r="CL954" i="64" a="1"/>
  <c r="CL1937" i="64" a="1"/>
  <c r="CL1268" i="64" a="1"/>
  <c r="CK1016" i="64" a="1"/>
  <c r="AU2860" i="64" a="1"/>
  <c r="CL1487" i="64"/>
  <c r="CL1532" i="64"/>
  <c r="AU982" i="64" a="1"/>
  <c r="CK425" i="64" a="1"/>
  <c r="CL1398" i="64"/>
  <c r="CL602" i="64" a="1"/>
  <c r="AV2914" i="64" a="1"/>
  <c r="CL982" i="64" a="1"/>
  <c r="CL2818" i="64" a="1"/>
  <c r="CL2331" i="64" a="1"/>
  <c r="CK1156" i="64" a="1"/>
  <c r="AV2880" i="64" a="1"/>
  <c r="CK2378" i="64" a="1"/>
  <c r="CL2220" i="64" a="1"/>
  <c r="CL1874" i="64" a="1"/>
  <c r="CK1373" i="64" a="1"/>
  <c r="CL1509" i="64"/>
  <c r="CL883" i="64" a="1"/>
  <c r="AU2818" i="64" a="1"/>
  <c r="CL1016" i="64" a="1"/>
  <c r="CK1398" i="64"/>
  <c r="CL1757" i="64" a="1"/>
  <c r="AU2331" i="64" a="1"/>
  <c r="AU2332" i="64" a="1"/>
  <c r="CK2220" i="64" a="1"/>
  <c r="CL1781" i="64" a="1"/>
  <c r="CL1733" i="64" a="1"/>
  <c r="CL2332" i="64" a="1"/>
  <c r="CL1561" i="64" a="1"/>
  <c r="CL1443" i="64"/>
  <c r="AU555" i="64" a="1"/>
  <c r="CL555" i="64" a="1"/>
  <c r="CL2840" i="64" l="1"/>
  <c r="P2840" i="64" s="1"/>
  <c r="P2837" i="64"/>
  <c r="BC20" i="861"/>
  <c r="P1443" i="64"/>
  <c r="P1532" i="64"/>
  <c r="K1509" i="64"/>
  <c r="P1509" i="64"/>
  <c r="P1487" i="64"/>
  <c r="P1465" i="64"/>
  <c r="CL151" i="64"/>
  <c r="CL139" i="64"/>
  <c r="CL1108" i="64"/>
  <c r="CL375" i="64"/>
  <c r="CL377" i="64" s="1"/>
  <c r="CL153" i="64"/>
  <c r="P1420" i="64"/>
  <c r="CL138" i="64"/>
  <c r="CL136" i="64"/>
  <c r="CL1107" i="64"/>
  <c r="CL1123" i="64"/>
  <c r="CL135" i="64"/>
  <c r="CL1104" i="64"/>
  <c r="CL1119" i="64"/>
  <c r="CL2714" i="64"/>
  <c r="CL150" i="64"/>
  <c r="CL425" i="64"/>
  <c r="CL69" i="64"/>
  <c r="CL75" i="64" s="1"/>
  <c r="CL2331" i="64"/>
  <c r="CL2348" i="64" s="1"/>
  <c r="CL190" i="64"/>
  <c r="CL1805" i="64"/>
  <c r="CL1807" i="64" s="1"/>
  <c r="CL555" i="64"/>
  <c r="CL154" i="64"/>
  <c r="CL1902" i="64"/>
  <c r="CL1733" i="64"/>
  <c r="CL1735" i="64" s="1"/>
  <c r="CL152" i="64"/>
  <c r="L665" i="64"/>
  <c r="M661" i="64" s="1"/>
  <c r="CL1325" i="64"/>
  <c r="CL1326" i="64" s="1"/>
  <c r="CL1328" i="64" s="1"/>
  <c r="CL1121" i="64"/>
  <c r="CL2796" i="64"/>
  <c r="CL1106" i="64"/>
  <c r="CL125" i="64"/>
  <c r="CL137" i="64"/>
  <c r="CL1058" i="64"/>
  <c r="N670" i="64"/>
  <c r="CL1122" i="64"/>
  <c r="CL1105" i="64"/>
  <c r="CL1120" i="64"/>
  <c r="CL2332" i="64"/>
  <c r="CL2340" i="64" s="1"/>
  <c r="CL2220" i="64"/>
  <c r="CL2222" i="64" s="1"/>
  <c r="CL2224" i="64" s="1"/>
  <c r="CL2190" i="64"/>
  <c r="CL2192" i="64" s="1"/>
  <c r="CL2301" i="64"/>
  <c r="CL2303" i="64" s="1"/>
  <c r="CL2860" i="64"/>
  <c r="CL106" i="64"/>
  <c r="CL2247" i="64"/>
  <c r="CL1937" i="64"/>
  <c r="CL2378" i="64"/>
  <c r="CL2387" i="64" s="1"/>
  <c r="L2387" i="64" s="1"/>
  <c r="CL1373" i="64"/>
  <c r="CL1350" i="64"/>
  <c r="CL2045" i="64"/>
  <c r="CL2084" i="64"/>
  <c r="CL2093" i="64" s="1"/>
  <c r="CL1200" i="64"/>
  <c r="CL1207" i="64" s="1"/>
  <c r="CL579" i="64"/>
  <c r="CL859" i="64"/>
  <c r="CL858" i="64" s="1"/>
  <c r="CL930" i="64"/>
  <c r="CL932" i="64" s="1"/>
  <c r="CL1016" i="64"/>
  <c r="CL1024" i="64" s="1"/>
  <c r="CL1268" i="64"/>
  <c r="CL1275" i="64" s="1"/>
  <c r="CL2818" i="64"/>
  <c r="CL982" i="64"/>
  <c r="CL992" i="64" s="1"/>
  <c r="CL2009" i="64"/>
  <c r="CL1156" i="64"/>
  <c r="CL1170" i="64" s="1"/>
  <c r="CL1781" i="64"/>
  <c r="CL883" i="64"/>
  <c r="CL1757" i="64"/>
  <c r="CL1759" i="64" s="1"/>
  <c r="CL1561" i="64"/>
  <c r="CL1874" i="64"/>
  <c r="CL1876" i="64" s="1"/>
  <c r="CL954" i="64"/>
  <c r="CL602" i="64"/>
  <c r="K670" i="64"/>
  <c r="K661" i="64"/>
  <c r="N665" i="64"/>
  <c r="O661" i="64" s="1"/>
  <c r="K665" i="64"/>
  <c r="L670" i="64"/>
  <c r="M665" i="64"/>
  <c r="N661" i="64" s="1"/>
  <c r="O665" i="64"/>
  <c r="P661" i="64" s="1"/>
  <c r="O670" i="64"/>
  <c r="CB661" i="64"/>
  <c r="CB665" i="64" s="1"/>
  <c r="CA666" i="64"/>
  <c r="CA670" i="64"/>
  <c r="CA674" i="64" s="1"/>
  <c r="CL21" i="863"/>
  <c r="CL20" i="864"/>
  <c r="CL89" i="861" s="1"/>
  <c r="CL90" i="861" s="1"/>
  <c r="AO1654" i="64"/>
  <c r="CL33" i="863"/>
  <c r="CL44" i="863"/>
  <c r="P44" i="863" s="1"/>
  <c r="AU555" i="64"/>
  <c r="CA478" i="64"/>
  <c r="CB477" i="64"/>
  <c r="CA480" i="64"/>
  <c r="BY528" i="64"/>
  <c r="BX529" i="64"/>
  <c r="BX531" i="64"/>
  <c r="AM905" i="64"/>
  <c r="AU222" i="64" a="1"/>
  <c r="AU222" i="64" s="1"/>
  <c r="AN904" i="64" a="1"/>
  <c r="AN904" i="64" s="1"/>
  <c r="AH788" i="64"/>
  <c r="AI780" i="64"/>
  <c r="AI783" i="64" s="1"/>
  <c r="AI792" i="64" s="1"/>
  <c r="AI794" i="64" s="1"/>
  <c r="AI784" i="64" s="1"/>
  <c r="AI786" i="64" s="1"/>
  <c r="AI787" i="64" s="1"/>
  <c r="AL1563" i="64"/>
  <c r="AM1559" i="64" s="1"/>
  <c r="AL1565" i="64"/>
  <c r="AL1656" i="64"/>
  <c r="AG796" i="64"/>
  <c r="AG800" i="64"/>
  <c r="AH791" i="64"/>
  <c r="AH795" i="64" s="1"/>
  <c r="CH82" i="861"/>
  <c r="CK1966" i="64"/>
  <c r="CK1975" i="64" s="1"/>
  <c r="CI42" i="861"/>
  <c r="CE1982" i="64"/>
  <c r="N1978" i="64"/>
  <c r="M1975" i="64"/>
  <c r="N1975" i="64"/>
  <c r="O1978" i="64"/>
  <c r="L1975" i="64"/>
  <c r="O1975" i="64"/>
  <c r="K1975" i="64"/>
  <c r="CK1373" i="64"/>
  <c r="CK1805" i="64"/>
  <c r="CK1807" i="64" s="1"/>
  <c r="L1805" i="64"/>
  <c r="N1805" i="64"/>
  <c r="O1805" i="64"/>
  <c r="K1805" i="64"/>
  <c r="L1807" i="64"/>
  <c r="K1807" i="64"/>
  <c r="N1807" i="64"/>
  <c r="O1807" i="64"/>
  <c r="M1807" i="64"/>
  <c r="K3257" i="64"/>
  <c r="N3257" i="64"/>
  <c r="L3257" i="64"/>
  <c r="P3257" i="64"/>
  <c r="M3257" i="64"/>
  <c r="O3257" i="64"/>
  <c r="K375" i="64"/>
  <c r="K377" i="64"/>
  <c r="L377" i="64"/>
  <c r="L375" i="64"/>
  <c r="M377" i="64"/>
  <c r="N377" i="64"/>
  <c r="O377" i="64"/>
  <c r="M375" i="64"/>
  <c r="N375" i="64"/>
  <c r="O375" i="64"/>
  <c r="CK375" i="64"/>
  <c r="CK377" i="64" s="1"/>
  <c r="N480" i="64"/>
  <c r="L480" i="64"/>
  <c r="M480" i="64"/>
  <c r="O480" i="64"/>
  <c r="K480" i="64"/>
  <c r="N531" i="64"/>
  <c r="L531" i="64"/>
  <c r="M531" i="64"/>
  <c r="K531" i="64"/>
  <c r="CK425" i="64"/>
  <c r="CK1561" i="64"/>
  <c r="CK1268" i="64"/>
  <c r="N1268" i="64" s="1"/>
  <c r="N1275" i="64" s="1"/>
  <c r="CK1200" i="64"/>
  <c r="O1268" i="64"/>
  <c r="O1275" i="64" s="1"/>
  <c r="K1268" i="64"/>
  <c r="K1275" i="64" s="1"/>
  <c r="L1268" i="64"/>
  <c r="L1275" i="64" s="1"/>
  <c r="CJ1275" i="64"/>
  <c r="CJ1269" i="64"/>
  <c r="CJ1276" i="64" s="1"/>
  <c r="L1200" i="64"/>
  <c r="M1200" i="64"/>
  <c r="K1200" i="64"/>
  <c r="K1207" i="64" s="1"/>
  <c r="N1200" i="64"/>
  <c r="O1200" i="64"/>
  <c r="CK2378" i="64"/>
  <c r="CK2387" i="64" s="1"/>
  <c r="N2378" i="64"/>
  <c r="M2378" i="64"/>
  <c r="O2378" i="64"/>
  <c r="M2380" i="64"/>
  <c r="K2380" i="64"/>
  <c r="N2380" i="64"/>
  <c r="P2380" i="64"/>
  <c r="K2411" i="64"/>
  <c r="L2411" i="64"/>
  <c r="L2380" i="64"/>
  <c r="O2380" i="64"/>
  <c r="N2387" i="64"/>
  <c r="M2411" i="64"/>
  <c r="N2411" i="64"/>
  <c r="O2411" i="64"/>
  <c r="P2411" i="64"/>
  <c r="CK1156" i="64"/>
  <c r="CK2220" i="64"/>
  <c r="CK2222" i="64" s="1"/>
  <c r="K1166" i="64"/>
  <c r="M1166" i="64"/>
  <c r="O1166" i="64"/>
  <c r="N1166" i="64"/>
  <c r="P1166" i="64"/>
  <c r="L1166" i="64"/>
  <c r="CJ1170" i="64"/>
  <c r="CJ1171" i="64" s="1" a="1"/>
  <c r="CJ1171" i="64" s="1"/>
  <c r="CJ1165" i="64"/>
  <c r="L2220" i="64"/>
  <c r="O2220" i="64"/>
  <c r="K2220" i="64"/>
  <c r="N2220" i="64"/>
  <c r="O2222" i="64"/>
  <c r="L2222" i="64"/>
  <c r="K2222" i="64"/>
  <c r="N2222" i="64"/>
  <c r="M2222" i="64"/>
  <c r="CK1325" i="64"/>
  <c r="CK1326" i="64" s="1"/>
  <c r="CK1328" i="64" s="1"/>
  <c r="L1328" i="64"/>
  <c r="K1328" i="64"/>
  <c r="M1328" i="64"/>
  <c r="O1328" i="64"/>
  <c r="K783" i="64"/>
  <c r="K800" i="64"/>
  <c r="O781" i="64"/>
  <c r="L781" i="64"/>
  <c r="K786" i="64"/>
  <c r="M781" i="64"/>
  <c r="P781" i="64"/>
  <c r="K781" i="64"/>
  <c r="N781" i="64"/>
  <c r="CK139" i="64"/>
  <c r="CK154" i="64"/>
  <c r="K1656" i="64"/>
  <c r="CK151" i="64"/>
  <c r="CK153" i="64"/>
  <c r="CK150" i="64"/>
  <c r="K140" i="64"/>
  <c r="K150" i="64"/>
  <c r="K154" i="64"/>
  <c r="K139" i="64"/>
  <c r="L135" i="64"/>
  <c r="K152" i="64"/>
  <c r="L139" i="64"/>
  <c r="K125" i="64"/>
  <c r="K137" i="64"/>
  <c r="K153" i="64"/>
  <c r="L138" i="64"/>
  <c r="L154" i="64"/>
  <c r="L150" i="64"/>
  <c r="K151" i="64"/>
  <c r="K136" i="64"/>
  <c r="L125" i="64"/>
  <c r="L137" i="64"/>
  <c r="L153" i="64"/>
  <c r="L152" i="64"/>
  <c r="K138" i="64"/>
  <c r="L151" i="64"/>
  <c r="K155" i="64"/>
  <c r="L136" i="64"/>
  <c r="L155" i="64"/>
  <c r="K157" i="64"/>
  <c r="L157" i="64"/>
  <c r="M135" i="64"/>
  <c r="N135" i="64"/>
  <c r="N157" i="64"/>
  <c r="O135" i="64"/>
  <c r="O140" i="64"/>
  <c r="O157" i="64"/>
  <c r="CK152" i="64"/>
  <c r="CF158" i="64"/>
  <c r="CK137" i="64"/>
  <c r="CK136" i="64"/>
  <c r="CK138" i="64"/>
  <c r="CK135" i="64"/>
  <c r="CJ140" i="64"/>
  <c r="CG157" i="64"/>
  <c r="CG158" i="64" s="1"/>
  <c r="CH155" i="64"/>
  <c r="CK125" i="64"/>
  <c r="O2433" i="64"/>
  <c r="L2129" i="64"/>
  <c r="O2129" i="64"/>
  <c r="L2138" i="64"/>
  <c r="N2504" i="64"/>
  <c r="L2504" i="64"/>
  <c r="N2476" i="64"/>
  <c r="O2476" i="64"/>
  <c r="M2142" i="64"/>
  <c r="O2504" i="64"/>
  <c r="O2094" i="64"/>
  <c r="O2455" i="64"/>
  <c r="K2094" i="64"/>
  <c r="K2476" i="64"/>
  <c r="M2129" i="64"/>
  <c r="P2094" i="64"/>
  <c r="N2129" i="64"/>
  <c r="P2504" i="64"/>
  <c r="N2433" i="64"/>
  <c r="O2130" i="64"/>
  <c r="M2455" i="64"/>
  <c r="O2138" i="64"/>
  <c r="P2142" i="64"/>
  <c r="K2504" i="64"/>
  <c r="K2455" i="64"/>
  <c r="K2130" i="64"/>
  <c r="N2138" i="64"/>
  <c r="L2094" i="64"/>
  <c r="M2433" i="64"/>
  <c r="M2094" i="64"/>
  <c r="K2433" i="64"/>
  <c r="L2433" i="64"/>
  <c r="L2142" i="64"/>
  <c r="P2129" i="64"/>
  <c r="L2455" i="64"/>
  <c r="M2476" i="64"/>
  <c r="M2138" i="64"/>
  <c r="P2130" i="64"/>
  <c r="L2130" i="64"/>
  <c r="K2138" i="64"/>
  <c r="M2130" i="64"/>
  <c r="N2130" i="64"/>
  <c r="L2476" i="64"/>
  <c r="M2504" i="64"/>
  <c r="O2142" i="64"/>
  <c r="N2455" i="64"/>
  <c r="N2094" i="64"/>
  <c r="N2142" i="64"/>
  <c r="K2129" i="64"/>
  <c r="P2138" i="64"/>
  <c r="K2142" i="64"/>
  <c r="AQ2352" i="64"/>
  <c r="AQ2353" i="64" s="1"/>
  <c r="K1375" i="64"/>
  <c r="K1373" i="64"/>
  <c r="K1398" i="64"/>
  <c r="K1376" i="64"/>
  <c r="L1375" i="64"/>
  <c r="L1373" i="64"/>
  <c r="L1398" i="64"/>
  <c r="L1376" i="64"/>
  <c r="AE2512" i="64" a="1"/>
  <c r="AE2512" i="64" s="1"/>
  <c r="CI1126" i="64"/>
  <c r="CI1127" i="64" s="1"/>
  <c r="K1126" i="64"/>
  <c r="L1126" i="64"/>
  <c r="CK1092" i="64"/>
  <c r="CK1122" i="64" s="1"/>
  <c r="CK1090" i="64"/>
  <c r="CK1120" i="64" s="1"/>
  <c r="CK1123" i="64"/>
  <c r="CK1121" i="64"/>
  <c r="CJ1124" i="64"/>
  <c r="K1122" i="64"/>
  <c r="K1123" i="64"/>
  <c r="K1120" i="64"/>
  <c r="K1121" i="64"/>
  <c r="K1119" i="64"/>
  <c r="K1124" i="64"/>
  <c r="L1122" i="64"/>
  <c r="L1120" i="64"/>
  <c r="L1124" i="64"/>
  <c r="L1119" i="64"/>
  <c r="L1121" i="64"/>
  <c r="L1123" i="64"/>
  <c r="CK1119" i="64"/>
  <c r="CK1108" i="64"/>
  <c r="CK1106" i="64"/>
  <c r="CJ1109" i="64"/>
  <c r="K1105" i="64"/>
  <c r="L1105" i="64"/>
  <c r="O1106" i="64"/>
  <c r="L1109" i="64"/>
  <c r="L1108" i="64"/>
  <c r="L1107" i="64"/>
  <c r="O1109" i="64"/>
  <c r="N1108" i="64"/>
  <c r="K1106" i="64"/>
  <c r="K1108" i="64"/>
  <c r="O1105" i="64"/>
  <c r="K1090" i="64"/>
  <c r="O1089" i="64"/>
  <c r="L1090" i="64"/>
  <c r="O1107" i="64"/>
  <c r="O1091" i="64"/>
  <c r="O1104" i="64"/>
  <c r="O1093" i="64"/>
  <c r="O1108" i="64"/>
  <c r="N1106" i="64"/>
  <c r="L1089" i="64"/>
  <c r="K1092" i="64"/>
  <c r="N1109" i="64"/>
  <c r="K1093" i="64"/>
  <c r="M1092" i="64"/>
  <c r="L1091" i="64"/>
  <c r="M1090" i="64"/>
  <c r="N1104" i="64"/>
  <c r="K1107" i="64"/>
  <c r="K1089" i="64"/>
  <c r="K1091" i="64"/>
  <c r="N1107" i="64"/>
  <c r="O1092" i="64"/>
  <c r="L1104" i="64"/>
  <c r="N1093" i="64"/>
  <c r="L1092" i="64"/>
  <c r="K1104" i="64"/>
  <c r="N1092" i="64"/>
  <c r="L1093" i="64"/>
  <c r="O1090" i="64"/>
  <c r="K1109" i="64"/>
  <c r="N1090" i="64"/>
  <c r="N1089" i="64"/>
  <c r="N1091" i="64"/>
  <c r="CK1104" i="64"/>
  <c r="K1094" i="64"/>
  <c r="L1094" i="64"/>
  <c r="CK1056" i="64"/>
  <c r="CK1058" i="64" s="1"/>
  <c r="CI1376" i="64"/>
  <c r="CJ1375" i="64"/>
  <c r="O1058" i="64"/>
  <c r="L1058" i="64"/>
  <c r="K1058" i="64"/>
  <c r="CJ1020" i="64"/>
  <c r="K1014" i="64"/>
  <c r="N1014" i="64"/>
  <c r="P1014" i="64"/>
  <c r="O1014" i="64"/>
  <c r="M1014" i="64"/>
  <c r="L1014" i="64"/>
  <c r="CK1016" i="64"/>
  <c r="CK1024" i="64" s="1"/>
  <c r="L1024" i="64"/>
  <c r="K1024" i="64"/>
  <c r="K1016" i="64"/>
  <c r="L1016" i="64"/>
  <c r="L1020" i="64"/>
  <c r="K1020" i="64"/>
  <c r="N1020" i="64"/>
  <c r="O1020" i="64"/>
  <c r="M20" i="863"/>
  <c r="K20" i="863"/>
  <c r="N20" i="863"/>
  <c r="O20" i="863"/>
  <c r="L20" i="863"/>
  <c r="P20" i="863"/>
  <c r="P31" i="863"/>
  <c r="M31" i="863"/>
  <c r="K31" i="863"/>
  <c r="L31" i="863"/>
  <c r="N31" i="863"/>
  <c r="O31" i="863"/>
  <c r="K19" i="864"/>
  <c r="P19" i="864"/>
  <c r="L19" i="864"/>
  <c r="M19" i="864"/>
  <c r="N19" i="864"/>
  <c r="O19" i="864"/>
  <c r="K272" i="64"/>
  <c r="CL51" i="863" a="1"/>
  <c r="CL51" i="863" s="1"/>
  <c r="CL53" i="863" a="1"/>
  <c r="CL53" i="863" s="1"/>
  <c r="CL49" i="863" a="1"/>
  <c r="CL49" i="863" s="1"/>
  <c r="L30" i="863"/>
  <c r="N44" i="863"/>
  <c r="K44" i="863"/>
  <c r="N17" i="863"/>
  <c r="O29" i="863"/>
  <c r="L33" i="863"/>
  <c r="N29" i="863"/>
  <c r="K30" i="863"/>
  <c r="L29" i="863"/>
  <c r="K33" i="863"/>
  <c r="K17" i="863"/>
  <c r="M32" i="863"/>
  <c r="K29" i="863"/>
  <c r="O30" i="863"/>
  <c r="K32" i="863"/>
  <c r="N33" i="863"/>
  <c r="O44" i="863"/>
  <c r="O32" i="863"/>
  <c r="P32" i="863"/>
  <c r="P30" i="863"/>
  <c r="N30" i="863"/>
  <c r="L32" i="863"/>
  <c r="L17" i="863"/>
  <c r="M30" i="863"/>
  <c r="O17" i="863"/>
  <c r="O33" i="863"/>
  <c r="P29" i="863"/>
  <c r="N32" i="863"/>
  <c r="O18" i="864"/>
  <c r="N20" i="864"/>
  <c r="N89" i="861" s="1"/>
  <c r="M17" i="864"/>
  <c r="L16" i="864"/>
  <c r="M16" i="864"/>
  <c r="K20" i="864"/>
  <c r="K89" i="861" s="1"/>
  <c r="L18" i="864"/>
  <c r="P18" i="864"/>
  <c r="N18" i="864"/>
  <c r="P16" i="864"/>
  <c r="L20" i="864"/>
  <c r="L89" i="861" s="1"/>
  <c r="N16" i="864"/>
  <c r="O17" i="864"/>
  <c r="M18" i="864"/>
  <c r="K18" i="864"/>
  <c r="N17" i="864"/>
  <c r="L17" i="864"/>
  <c r="K16" i="864"/>
  <c r="P17" i="864"/>
  <c r="K17" i="864"/>
  <c r="O16" i="864"/>
  <c r="O20" i="864"/>
  <c r="O89" i="861" s="1"/>
  <c r="CL34" i="863"/>
  <c r="M29" i="863"/>
  <c r="AV294" i="64"/>
  <c r="AV276" i="64"/>
  <c r="AW290" i="64"/>
  <c r="AW291" i="64"/>
  <c r="AW273" i="64"/>
  <c r="AW274" i="64"/>
  <c r="AW292" i="64"/>
  <c r="AW293" i="64"/>
  <c r="AW275" i="64"/>
  <c r="BZ7" i="860"/>
  <c r="BZ3" i="860"/>
  <c r="BZ4" i="860" s="1"/>
  <c r="CA2" i="860"/>
  <c r="BZ1" i="860"/>
  <c r="AU982" i="64"/>
  <c r="AU992" i="64" s="1"/>
  <c r="AT992" i="64"/>
  <c r="AV986" i="64" a="1"/>
  <c r="AV986" i="64" s="1"/>
  <c r="AV981" i="64" a="1"/>
  <c r="AV981" i="64" s="1"/>
  <c r="AT2722" i="64"/>
  <c r="AU602" i="64"/>
  <c r="AV2711" i="64" a="1"/>
  <c r="AV2711" i="64" s="1"/>
  <c r="AV2705" i="64" a="1"/>
  <c r="AV2705" i="64" s="1"/>
  <c r="AV2707" i="64" a="1"/>
  <c r="AV2707" i="64" s="1"/>
  <c r="AV2706" i="64" a="1"/>
  <c r="AV2706" i="64" s="1"/>
  <c r="AV2709" i="64" a="1"/>
  <c r="AV2709" i="64" s="1"/>
  <c r="AV2712" i="64" a="1"/>
  <c r="AV2712" i="64" s="1"/>
  <c r="AV2713" i="64" a="1"/>
  <c r="AV2713" i="64" s="1"/>
  <c r="AV2710" i="64" a="1"/>
  <c r="AV2710" i="64" s="1"/>
  <c r="AV2708" i="64" a="1"/>
  <c r="AV2708" i="64" s="1"/>
  <c r="AU2714" i="64"/>
  <c r="AV578" i="64" a="1"/>
  <c r="AV578" i="64" s="1"/>
  <c r="AV601" i="64" a="1"/>
  <c r="AV601" i="64" s="1"/>
  <c r="AV600" i="64" a="1"/>
  <c r="AV600" i="64" s="1"/>
  <c r="AU579" i="64"/>
  <c r="AV2880" i="64"/>
  <c r="AV2914" i="64"/>
  <c r="AU2818" i="64"/>
  <c r="AU2796" i="64"/>
  <c r="AV3172" i="64" a="1"/>
  <c r="AV3172" i="64" s="1"/>
  <c r="AV2797" i="64" a="1"/>
  <c r="AV2797" i="64" s="1"/>
  <c r="AV2817" i="64" a="1"/>
  <c r="AV2817" i="64" s="1"/>
  <c r="CE2476" i="64"/>
  <c r="CF2474" i="64"/>
  <c r="CF2453" i="64"/>
  <c r="CF2455" i="64" s="1"/>
  <c r="CG2433" i="64"/>
  <c r="AS2341" i="64"/>
  <c r="AR2352" i="64"/>
  <c r="AR2353" i="64" s="1"/>
  <c r="AS2350" i="64"/>
  <c r="AT2339" i="64"/>
  <c r="AT2348" i="64"/>
  <c r="AT2340" i="64"/>
  <c r="AT2349" i="64"/>
  <c r="AV2344" i="64" a="1"/>
  <c r="AV2344" i="64" s="1"/>
  <c r="AV2345" i="64" a="1"/>
  <c r="AV2345" i="64" s="1"/>
  <c r="AV2336" i="64" a="1"/>
  <c r="AV2336" i="64" s="1"/>
  <c r="AV2335" i="64" a="1"/>
  <c r="AV2335" i="64" s="1"/>
  <c r="AU2332" i="64"/>
  <c r="AU2331" i="64"/>
  <c r="AV2326" i="64" a="1"/>
  <c r="AV2326" i="64" s="1"/>
  <c r="AV2327" i="64" a="1"/>
  <c r="AV2327" i="64" s="1"/>
  <c r="AU2860" i="64"/>
  <c r="AV2859" i="64" a="1"/>
  <c r="AV2859" i="64" s="1"/>
  <c r="AV857" i="64" a="1"/>
  <c r="AV857" i="64" s="1"/>
  <c r="AW2608" i="64"/>
  <c r="AW2609" i="64" s="1"/>
  <c r="AU1733" i="64"/>
  <c r="AU2247" i="64"/>
  <c r="AU2084" i="64"/>
  <c r="AU1350" i="64"/>
  <c r="AU883" i="64"/>
  <c r="AU859" i="64"/>
  <c r="AT75" i="64"/>
  <c r="AV852" i="64" a="1"/>
  <c r="AV852" i="64" s="1"/>
  <c r="AV88" i="64" a="1"/>
  <c r="AV88" i="64" s="1"/>
  <c r="AV577" i="64" a="1"/>
  <c r="AV577" i="64" s="1"/>
  <c r="AV68" i="64" a="1"/>
  <c r="AV68" i="64" s="1"/>
  <c r="AV72" i="64" a="1"/>
  <c r="AV72" i="64" s="1"/>
  <c r="AV73" i="64" a="1"/>
  <c r="AV73" i="64" s="1"/>
  <c r="AU69" i="64"/>
  <c r="AV66" i="64" a="1"/>
  <c r="AV66" i="64" s="1"/>
  <c r="AV67" i="64" a="1"/>
  <c r="AV67" i="64" s="1"/>
  <c r="AV882" i="64" a="1"/>
  <c r="AV882" i="64" s="1"/>
  <c r="AV3069" i="64" a="1"/>
  <c r="AV3069" i="64" s="1"/>
  <c r="AV3146" i="64" a="1"/>
  <c r="AV3146" i="64" s="1"/>
  <c r="AV3120" i="64" a="1"/>
  <c r="AV3120" i="64" s="1"/>
  <c r="AV3095" i="64" a="1"/>
  <c r="AV3095" i="64" s="1"/>
  <c r="AV2223" i="64" a="1"/>
  <c r="AV2223" i="64" s="1"/>
  <c r="AV2224" i="64" s="1"/>
  <c r="AU106" i="64"/>
  <c r="AV102" i="64" a="1"/>
  <c r="AV102" i="64" s="1"/>
  <c r="AV103" i="64" a="1"/>
  <c r="AV103" i="64" s="1"/>
  <c r="AV104" i="64" a="1"/>
  <c r="AV104" i="64" s="1"/>
  <c r="AV105" i="64" a="1"/>
  <c r="AV105" i="64" s="1"/>
  <c r="AV2165" i="64" a="1"/>
  <c r="AV2165" i="64" s="1"/>
  <c r="AV2166" i="64" s="1"/>
  <c r="AV554" i="64" a="1"/>
  <c r="AV554" i="64" s="1"/>
  <c r="AV3196" i="64" a="1"/>
  <c r="AV3196" i="64" s="1"/>
  <c r="AV2085" i="64" a="1"/>
  <c r="AV2085" i="64" s="1"/>
  <c r="AV2503" i="64" a="1"/>
  <c r="AV2503" i="64" s="1"/>
  <c r="AV2511" i="64" s="1"/>
  <c r="AV2254" i="64" a="1"/>
  <c r="AV2254" i="64" s="1"/>
  <c r="AV2246" i="64" a="1"/>
  <c r="AV2246" i="64" s="1"/>
  <c r="AV2248" i="64" a="1"/>
  <c r="AV2248" i="64" s="1"/>
  <c r="AV1732" i="64" a="1"/>
  <c r="AV1732" i="64" s="1"/>
  <c r="AV1349" i="64" a="1"/>
  <c r="AV1349" i="64" s="1"/>
  <c r="AP1654" i="64" a="1"/>
  <c r="AV579" i="64" a="1"/>
  <c r="CL1375" i="64" a="1"/>
  <c r="AV2247" i="64" a="1"/>
  <c r="AW2914" i="64" a="1"/>
  <c r="AV883" i="64" a="1"/>
  <c r="AV2860" i="64" a="1"/>
  <c r="AN905" i="64" a="1"/>
  <c r="AV2332" i="64" a="1"/>
  <c r="CJ1376" i="64" a="1"/>
  <c r="AV555" i="64" a="1"/>
  <c r="AV1350" i="64" a="1"/>
  <c r="K2387" i="64" l="1"/>
  <c r="O2387" i="64"/>
  <c r="K2378" i="64"/>
  <c r="L2378" i="64"/>
  <c r="CL1966" i="64"/>
  <c r="CL1975" i="64" s="1"/>
  <c r="CL1978" i="64" s="1"/>
  <c r="CL140" i="64"/>
  <c r="CL155" i="64"/>
  <c r="CL426" i="64"/>
  <c r="CL2339" i="64"/>
  <c r="CL2341" i="64" s="1"/>
  <c r="CL2349" i="64"/>
  <c r="CL2350" i="64" s="1"/>
  <c r="CL1201" i="64"/>
  <c r="CL1208" i="64" s="1"/>
  <c r="CL1124" i="64"/>
  <c r="CL1109" i="64"/>
  <c r="CL2098" i="64"/>
  <c r="CL1269" i="64"/>
  <c r="CL1276" i="64" s="1"/>
  <c r="CL1020" i="64"/>
  <c r="CL1375" i="64"/>
  <c r="N666" i="64"/>
  <c r="CL1165" i="64"/>
  <c r="K666" i="64"/>
  <c r="M666" i="64"/>
  <c r="L661" i="64"/>
  <c r="L666" i="64" s="1"/>
  <c r="O666" i="64"/>
  <c r="CB670" i="64"/>
  <c r="CB674" i="64" s="1"/>
  <c r="CC661" i="64"/>
  <c r="CC665" i="64" s="1"/>
  <c r="CB666" i="64"/>
  <c r="CK2388" i="64" a="1"/>
  <c r="CK2388" i="64" s="1"/>
  <c r="CL2388" i="64" a="1"/>
  <c r="CL2388" i="64" s="1"/>
  <c r="CK1562" i="64"/>
  <c r="CL1562" i="64"/>
  <c r="CK1978" i="64"/>
  <c r="AP1654" i="64"/>
  <c r="AV555" i="64"/>
  <c r="BZ528" i="64"/>
  <c r="BY529" i="64"/>
  <c r="BY531" i="64"/>
  <c r="CC477" i="64"/>
  <c r="CB478" i="64"/>
  <c r="CB480" i="64"/>
  <c r="AN905" i="64"/>
  <c r="AM1565" i="64"/>
  <c r="AM1563" i="64"/>
  <c r="AN1559" i="64" s="1"/>
  <c r="AH800" i="64"/>
  <c r="AH796" i="64"/>
  <c r="AI791" i="64"/>
  <c r="AI795" i="64" s="1"/>
  <c r="AI788" i="64"/>
  <c r="AJ780" i="64"/>
  <c r="AJ783" i="64" s="1"/>
  <c r="AJ792" i="64" s="1"/>
  <c r="AJ794" i="64" s="1"/>
  <c r="AJ784" i="64" s="1"/>
  <c r="AJ786" i="64" s="1"/>
  <c r="AJ787" i="64" s="1"/>
  <c r="AO904" i="64" a="1"/>
  <c r="AO904" i="64" s="1"/>
  <c r="AV222" i="64" a="1"/>
  <c r="AV222" i="64" s="1"/>
  <c r="AM1656" i="64"/>
  <c r="CI82" i="861"/>
  <c r="CI57" i="861"/>
  <c r="CH57" i="861"/>
  <c r="CJ42" i="861"/>
  <c r="K34" i="863"/>
  <c r="M34" i="863"/>
  <c r="L34" i="863"/>
  <c r="N34" i="863"/>
  <c r="P34" i="863"/>
  <c r="O34" i="863"/>
  <c r="CL1376" i="64" a="1"/>
  <c r="AW2880" i="64" a="1"/>
  <c r="AQ1654" i="64" a="1"/>
  <c r="AV2084" i="64" a="1"/>
  <c r="AV2818" i="64" a="1"/>
  <c r="AV982" i="64" a="1"/>
  <c r="AV1733" i="64" a="1"/>
  <c r="AV2796" i="64" a="1"/>
  <c r="AV859" i="64" a="1"/>
  <c r="AV602" i="64" a="1"/>
  <c r="CK1375" i="64" a="1"/>
  <c r="AV2331" i="64" a="1"/>
  <c r="AO905" i="64" a="1"/>
  <c r="O1562" i="64" l="1"/>
  <c r="N1562" i="64"/>
  <c r="K1562" i="64"/>
  <c r="BD20" i="861"/>
  <c r="CL157" i="64"/>
  <c r="CL158" i="64" s="1"/>
  <c r="CL1126" i="64"/>
  <c r="CL1127" i="64" s="1"/>
  <c r="CL1376" i="64"/>
  <c r="CL2352" i="64"/>
  <c r="CL2353" i="64" s="1"/>
  <c r="CC670" i="64"/>
  <c r="CC674" i="64" s="1"/>
  <c r="CC666" i="64"/>
  <c r="CD661" i="64"/>
  <c r="CD665" i="64" s="1"/>
  <c r="AQ1654" i="64"/>
  <c r="CC478" i="64"/>
  <c r="CD477" i="64"/>
  <c r="CC480" i="64"/>
  <c r="BZ529" i="64"/>
  <c r="CA528" i="64"/>
  <c r="BZ531" i="64"/>
  <c r="O531" i="64" s="1"/>
  <c r="AO905" i="64"/>
  <c r="AJ788" i="64"/>
  <c r="AK780" i="64"/>
  <c r="AK783" i="64" s="1"/>
  <c r="AK792" i="64" s="1"/>
  <c r="AK794" i="64" s="1"/>
  <c r="AK784" i="64" s="1"/>
  <c r="AK786" i="64" s="1"/>
  <c r="AK787" i="64" s="1"/>
  <c r="AN1563" i="64"/>
  <c r="AO1559" i="64" s="1"/>
  <c r="AN1565" i="64"/>
  <c r="AW222" i="64" a="1"/>
  <c r="AW222" i="64" s="1"/>
  <c r="AI800" i="64"/>
  <c r="AJ791" i="64"/>
  <c r="AJ795" i="64" s="1"/>
  <c r="AI796" i="64"/>
  <c r="AN1656" i="64"/>
  <c r="AP904" i="64" a="1"/>
  <c r="AP904" i="64" s="1"/>
  <c r="CJ82" i="861"/>
  <c r="N1966" i="64"/>
  <c r="CK42" i="861"/>
  <c r="O1966" i="64"/>
  <c r="P1966" i="64"/>
  <c r="L1966" i="64"/>
  <c r="CJ57" i="861"/>
  <c r="K1966" i="64"/>
  <c r="CL42" i="861"/>
  <c r="M1966" i="64"/>
  <c r="N1982" i="64"/>
  <c r="K1982" i="64"/>
  <c r="O1982" i="64"/>
  <c r="M1982" i="64"/>
  <c r="L1982" i="64"/>
  <c r="CF1982" i="64"/>
  <c r="P1807" i="64"/>
  <c r="P377" i="64"/>
  <c r="L476" i="64"/>
  <c r="P470" i="64"/>
  <c r="M457" i="64"/>
  <c r="N460" i="64"/>
  <c r="L459" i="64"/>
  <c r="K461" i="64"/>
  <c r="L473" i="64"/>
  <c r="L462" i="64"/>
  <c r="M464" i="64"/>
  <c r="O460" i="64"/>
  <c r="K473" i="64"/>
  <c r="L458" i="64"/>
  <c r="P454" i="64"/>
  <c r="K465" i="64"/>
  <c r="P473" i="64"/>
  <c r="P465" i="64"/>
  <c r="N464" i="64"/>
  <c r="L463" i="64"/>
  <c r="L455" i="64"/>
  <c r="M458" i="64"/>
  <c r="K454" i="64"/>
  <c r="M470" i="64"/>
  <c r="P455" i="64"/>
  <c r="O457" i="64"/>
  <c r="L457" i="64"/>
  <c r="M463" i="64"/>
  <c r="N463" i="64"/>
  <c r="M473" i="64"/>
  <c r="K463" i="64"/>
  <c r="L453" i="64"/>
  <c r="N469" i="64"/>
  <c r="O473" i="64"/>
  <c r="M468" i="64"/>
  <c r="M460" i="64"/>
  <c r="N476" i="64"/>
  <c r="O467" i="64"/>
  <c r="O465" i="64"/>
  <c r="O455" i="64"/>
  <c r="M474" i="64"/>
  <c r="N466" i="64"/>
  <c r="K476" i="64"/>
  <c r="K458" i="64"/>
  <c r="N472" i="64"/>
  <c r="N453" i="64"/>
  <c r="K460" i="64"/>
  <c r="L468" i="64"/>
  <c r="K456" i="64"/>
  <c r="P453" i="64"/>
  <c r="N458" i="64"/>
  <c r="M461" i="64"/>
  <c r="N474" i="64"/>
  <c r="O456" i="64"/>
  <c r="L472" i="64"/>
  <c r="O476" i="64"/>
  <c r="O463" i="64"/>
  <c r="O474" i="64"/>
  <c r="N462" i="64"/>
  <c r="K453" i="64"/>
  <c r="N457" i="64"/>
  <c r="M459" i="64"/>
  <c r="O475" i="64"/>
  <c r="O472" i="64"/>
  <c r="N459" i="64"/>
  <c r="O466" i="64"/>
  <c r="O471" i="64"/>
  <c r="M467" i="64"/>
  <c r="N470" i="64"/>
  <c r="O469" i="64"/>
  <c r="P471" i="64"/>
  <c r="L470" i="64"/>
  <c r="P467" i="64"/>
  <c r="O462" i="64"/>
  <c r="K459" i="64"/>
  <c r="L466" i="64"/>
  <c r="K474" i="64"/>
  <c r="N475" i="64"/>
  <c r="L456" i="64"/>
  <c r="N468" i="64"/>
  <c r="O458" i="64"/>
  <c r="M472" i="64"/>
  <c r="P468" i="64"/>
  <c r="N456" i="64"/>
  <c r="M453" i="64"/>
  <c r="M465" i="64"/>
  <c r="O468" i="64"/>
  <c r="P461" i="64"/>
  <c r="K469" i="64"/>
  <c r="M469" i="64"/>
  <c r="N467" i="64"/>
  <c r="L465" i="64"/>
  <c r="P459" i="64"/>
  <c r="P456" i="64"/>
  <c r="P476" i="64"/>
  <c r="K468" i="64"/>
  <c r="P458" i="64"/>
  <c r="K462" i="64"/>
  <c r="L474" i="64"/>
  <c r="K472" i="64"/>
  <c r="K475" i="64"/>
  <c r="M466" i="64"/>
  <c r="L467" i="64"/>
  <c r="P464" i="64"/>
  <c r="P472" i="64"/>
  <c r="O464" i="64"/>
  <c r="K471" i="64"/>
  <c r="L461" i="64"/>
  <c r="O461" i="64"/>
  <c r="M456" i="64"/>
  <c r="K464" i="64"/>
  <c r="M475" i="64"/>
  <c r="N471" i="64"/>
  <c r="K467" i="64"/>
  <c r="L475" i="64"/>
  <c r="L464" i="64"/>
  <c r="N454" i="64"/>
  <c r="K470" i="64"/>
  <c r="M471" i="64"/>
  <c r="L471" i="64"/>
  <c r="O454" i="64"/>
  <c r="K457" i="64"/>
  <c r="M454" i="64"/>
  <c r="L454" i="64"/>
  <c r="P457" i="64"/>
  <c r="M455" i="64"/>
  <c r="M462" i="64"/>
  <c r="N465" i="64"/>
  <c r="O453" i="64"/>
  <c r="P463" i="64"/>
  <c r="L460" i="64"/>
  <c r="N461" i="64"/>
  <c r="N455" i="64"/>
  <c r="N473" i="64"/>
  <c r="M476" i="64"/>
  <c r="P474" i="64"/>
  <c r="P460" i="64"/>
  <c r="O470" i="64"/>
  <c r="L469" i="64"/>
  <c r="P462" i="64"/>
  <c r="O459" i="64"/>
  <c r="K466" i="64"/>
  <c r="P466" i="64"/>
  <c r="P475" i="64"/>
  <c r="P469" i="64"/>
  <c r="K455" i="64"/>
  <c r="N510" i="64"/>
  <c r="M521" i="64"/>
  <c r="N517" i="64"/>
  <c r="L520" i="64"/>
  <c r="K525" i="64"/>
  <c r="K524" i="64"/>
  <c r="M522" i="64"/>
  <c r="M518" i="64"/>
  <c r="L513" i="64"/>
  <c r="M515" i="64"/>
  <c r="O526" i="64"/>
  <c r="L506" i="64"/>
  <c r="M511" i="64"/>
  <c r="M527" i="64"/>
  <c r="K513" i="64"/>
  <c r="L510" i="64"/>
  <c r="L527" i="64"/>
  <c r="K509" i="64"/>
  <c r="P511" i="64"/>
  <c r="M520" i="64"/>
  <c r="M510" i="64"/>
  <c r="L526" i="64"/>
  <c r="M516" i="64"/>
  <c r="P515" i="64"/>
  <c r="K506" i="64"/>
  <c r="N512" i="64"/>
  <c r="K514" i="64"/>
  <c r="N506" i="64"/>
  <c r="O519" i="64"/>
  <c r="L517" i="64"/>
  <c r="O506" i="64"/>
  <c r="P507" i="64"/>
  <c r="M513" i="64"/>
  <c r="P527" i="64"/>
  <c r="N507" i="64"/>
  <c r="P525" i="64"/>
  <c r="K520" i="64"/>
  <c r="O504" i="64"/>
  <c r="L522" i="64"/>
  <c r="M526" i="64"/>
  <c r="P522" i="64"/>
  <c r="P516" i="64"/>
  <c r="L515" i="64"/>
  <c r="L511" i="64"/>
  <c r="M512" i="64"/>
  <c r="M509" i="64"/>
  <c r="M517" i="64"/>
  <c r="K508" i="64"/>
  <c r="M506" i="64"/>
  <c r="M519" i="64"/>
  <c r="N516" i="64"/>
  <c r="N509" i="64"/>
  <c r="M507" i="64"/>
  <c r="K510" i="64"/>
  <c r="K504" i="64"/>
  <c r="O518" i="64"/>
  <c r="N508" i="64"/>
  <c r="P510" i="64"/>
  <c r="M525" i="64"/>
  <c r="P505" i="64"/>
  <c r="M504" i="64"/>
  <c r="O525" i="64"/>
  <c r="L514" i="64"/>
  <c r="L525" i="64"/>
  <c r="O522" i="64"/>
  <c r="O505" i="64"/>
  <c r="N514" i="64"/>
  <c r="N511" i="64"/>
  <c r="O512" i="64"/>
  <c r="K515" i="64"/>
  <c r="K505" i="64"/>
  <c r="O513" i="64"/>
  <c r="O509" i="64"/>
  <c r="O523" i="64"/>
  <c r="N518" i="64"/>
  <c r="O527" i="64"/>
  <c r="K527" i="64"/>
  <c r="N521" i="64"/>
  <c r="P513" i="64"/>
  <c r="O508" i="64"/>
  <c r="L508" i="64"/>
  <c r="K519" i="64"/>
  <c r="N523" i="64"/>
  <c r="P524" i="64"/>
  <c r="P509" i="64"/>
  <c r="M508" i="64"/>
  <c r="P508" i="64"/>
  <c r="P520" i="64"/>
  <c r="K512" i="64"/>
  <c r="L507" i="64"/>
  <c r="P523" i="64"/>
  <c r="O514" i="64"/>
  <c r="K522" i="64"/>
  <c r="P512" i="64"/>
  <c r="N520" i="64"/>
  <c r="O507" i="64"/>
  <c r="N526" i="64"/>
  <c r="M505" i="64"/>
  <c r="N525" i="64"/>
  <c r="P506" i="64"/>
  <c r="N515" i="64"/>
  <c r="K523" i="64"/>
  <c r="N519" i="64"/>
  <c r="K521" i="64"/>
  <c r="K511" i="64"/>
  <c r="N513" i="64"/>
  <c r="O524" i="64"/>
  <c r="N524" i="64"/>
  <c r="K517" i="64"/>
  <c r="P517" i="64"/>
  <c r="L523" i="64"/>
  <c r="L518" i="64"/>
  <c r="O517" i="64"/>
  <c r="K526" i="64"/>
  <c r="O520" i="64"/>
  <c r="N504" i="64"/>
  <c r="L516" i="64"/>
  <c r="N505" i="64"/>
  <c r="O511" i="64"/>
  <c r="P521" i="64"/>
  <c r="L524" i="64"/>
  <c r="O510" i="64"/>
  <c r="L504" i="64"/>
  <c r="O516" i="64"/>
  <c r="M524" i="64"/>
  <c r="M514" i="64"/>
  <c r="N527" i="64"/>
  <c r="P526" i="64"/>
  <c r="P504" i="64"/>
  <c r="M523" i="64"/>
  <c r="L509" i="64"/>
  <c r="L519" i="64"/>
  <c r="L521" i="64"/>
  <c r="L505" i="64"/>
  <c r="P514" i="64"/>
  <c r="K516" i="64"/>
  <c r="O521" i="64"/>
  <c r="O515" i="64"/>
  <c r="P518" i="64"/>
  <c r="P519" i="64"/>
  <c r="L512" i="64"/>
  <c r="K518" i="64"/>
  <c r="K507" i="64"/>
  <c r="N522" i="64"/>
  <c r="K1563" i="64"/>
  <c r="L1559" i="64" s="1"/>
  <c r="M1561" i="64"/>
  <c r="O1561" i="64"/>
  <c r="L1561" i="64"/>
  <c r="P1561" i="64"/>
  <c r="N1561" i="64"/>
  <c r="K427" i="64"/>
  <c r="L423" i="64" s="1"/>
  <c r="P425" i="64"/>
  <c r="N425" i="64"/>
  <c r="O425" i="64"/>
  <c r="L425" i="64"/>
  <c r="M425" i="64"/>
  <c r="CK1275" i="64"/>
  <c r="CK1269" i="64"/>
  <c r="P1200" i="64"/>
  <c r="O2572" i="64"/>
  <c r="O2579" i="64" s="1"/>
  <c r="M2572" i="64"/>
  <c r="M2579" i="64" s="1"/>
  <c r="L2572" i="64"/>
  <c r="N2572" i="64"/>
  <c r="N2579" i="64" s="1"/>
  <c r="P2572" i="64"/>
  <c r="K2409" i="64"/>
  <c r="K2431" i="64"/>
  <c r="P2377" i="64"/>
  <c r="L2431" i="64"/>
  <c r="L2377" i="64"/>
  <c r="N2388" i="64"/>
  <c r="L2388" i="64"/>
  <c r="O2377" i="64"/>
  <c r="L2409" i="64"/>
  <c r="M2377" i="64"/>
  <c r="N2377" i="64"/>
  <c r="P2388" i="64"/>
  <c r="N2431" i="64"/>
  <c r="M2431" i="64"/>
  <c r="P2431" i="64"/>
  <c r="O2431" i="64"/>
  <c r="M2388" i="64"/>
  <c r="K2388" i="64"/>
  <c r="O2388" i="64"/>
  <c r="M2409" i="64"/>
  <c r="N2409" i="64"/>
  <c r="O2409" i="64"/>
  <c r="P2409" i="64"/>
  <c r="M2387" i="64"/>
  <c r="O1158" i="64"/>
  <c r="K1158" i="64"/>
  <c r="M1158" i="64"/>
  <c r="N1156" i="64"/>
  <c r="K1156" i="64"/>
  <c r="L1158" i="64"/>
  <c r="P1158" i="64"/>
  <c r="N1158" i="64"/>
  <c r="M1156" i="64"/>
  <c r="L1156" i="64"/>
  <c r="O1156" i="64"/>
  <c r="CK1170" i="64"/>
  <c r="CK1165" i="64"/>
  <c r="P2222" i="64"/>
  <c r="K795" i="64"/>
  <c r="L791" i="64" s="1"/>
  <c r="K1326" i="64"/>
  <c r="L1326" i="64"/>
  <c r="M1326" i="64"/>
  <c r="N1326" i="64"/>
  <c r="O1326" i="64"/>
  <c r="K791" i="64"/>
  <c r="K780" i="64"/>
  <c r="K787" i="64"/>
  <c r="K1654" i="64"/>
  <c r="K158" i="64"/>
  <c r="P139" i="64"/>
  <c r="P154" i="64"/>
  <c r="O158" i="64"/>
  <c r="P152" i="64"/>
  <c r="P153" i="64"/>
  <c r="P151" i="64"/>
  <c r="M154" i="64"/>
  <c r="N154" i="64"/>
  <c r="O154" i="64"/>
  <c r="M152" i="64"/>
  <c r="N152" i="64"/>
  <c r="O152" i="64"/>
  <c r="M153" i="64"/>
  <c r="N153" i="64"/>
  <c r="O153" i="64"/>
  <c r="CK140" i="64"/>
  <c r="M151" i="64"/>
  <c r="N151" i="64"/>
  <c r="O151" i="64"/>
  <c r="P137" i="64"/>
  <c r="M139" i="64"/>
  <c r="N139" i="64"/>
  <c r="O139" i="64"/>
  <c r="M137" i="64"/>
  <c r="N137" i="64"/>
  <c r="O137" i="64"/>
  <c r="CH157" i="64"/>
  <c r="CH158" i="64" s="1"/>
  <c r="CI155" i="64"/>
  <c r="K360" i="64"/>
  <c r="L360" i="64"/>
  <c r="M360" i="64"/>
  <c r="N360" i="64"/>
  <c r="O360" i="64"/>
  <c r="P360" i="64"/>
  <c r="M2086" i="64"/>
  <c r="N2453" i="64"/>
  <c r="O3004" i="64"/>
  <c r="N2474" i="64"/>
  <c r="O2512" i="64"/>
  <c r="M2474" i="64"/>
  <c r="K2453" i="64"/>
  <c r="O2086" i="64"/>
  <c r="L2453" i="64"/>
  <c r="O2453" i="64"/>
  <c r="L2474" i="64"/>
  <c r="O2474" i="64"/>
  <c r="K3004" i="64"/>
  <c r="L3004" i="64"/>
  <c r="L2512" i="64"/>
  <c r="M2453" i="64"/>
  <c r="P2086" i="64"/>
  <c r="M2512" i="64"/>
  <c r="M3004" i="64"/>
  <c r="P3004" i="64"/>
  <c r="K2474" i="64"/>
  <c r="L2086" i="64"/>
  <c r="N2512" i="64"/>
  <c r="P2512" i="64"/>
  <c r="N2086" i="64"/>
  <c r="N3004" i="64"/>
  <c r="K2086" i="64"/>
  <c r="K2512" i="64"/>
  <c r="K2722" i="64"/>
  <c r="L2722" i="64"/>
  <c r="M1398" i="64"/>
  <c r="N1398" i="64"/>
  <c r="O1398" i="64"/>
  <c r="P1398" i="64"/>
  <c r="K1127" i="64"/>
  <c r="CK1105" i="64"/>
  <c r="CJ1126" i="64"/>
  <c r="CJ1127" i="64" s="1"/>
  <c r="L1127" i="64"/>
  <c r="CK1107" i="64"/>
  <c r="CK1124" i="64"/>
  <c r="P1092" i="64"/>
  <c r="P1090" i="64"/>
  <c r="P1089" i="64"/>
  <c r="P1093" i="64"/>
  <c r="M1091" i="64"/>
  <c r="M1089" i="64"/>
  <c r="M1093" i="64"/>
  <c r="CJ1376" i="64"/>
  <c r="CK1375" i="64"/>
  <c r="CK1020" i="64"/>
  <c r="M1024" i="64"/>
  <c r="N1024" i="64"/>
  <c r="O1024" i="64"/>
  <c r="M1016" i="64"/>
  <c r="N1016" i="64"/>
  <c r="O1016" i="64"/>
  <c r="M1020" i="64"/>
  <c r="M20" i="864"/>
  <c r="M89" i="861" s="1"/>
  <c r="P20" i="864"/>
  <c r="P89" i="861" s="1"/>
  <c r="L44" i="863"/>
  <c r="M44" i="863"/>
  <c r="CL17" i="863"/>
  <c r="CL29" i="861" s="1"/>
  <c r="M33" i="863"/>
  <c r="P33" i="863"/>
  <c r="AW294" i="64"/>
  <c r="AX291" i="64"/>
  <c r="AX290" i="64"/>
  <c r="AX273" i="64"/>
  <c r="AX274" i="64"/>
  <c r="AX292" i="64"/>
  <c r="AX293" i="64"/>
  <c r="AX275" i="64"/>
  <c r="AW276" i="64"/>
  <c r="CA3" i="860"/>
  <c r="CA4" i="860" s="1"/>
  <c r="CB2" i="860"/>
  <c r="CA1" i="860"/>
  <c r="CA7" i="860"/>
  <c r="AV982" i="64"/>
  <c r="AW986" i="64" a="1"/>
  <c r="AW986" i="64" s="1"/>
  <c r="AW981" i="64" a="1"/>
  <c r="AW981" i="64" s="1"/>
  <c r="AU2722" i="64"/>
  <c r="AV602" i="64"/>
  <c r="AV2714" i="64"/>
  <c r="AW2706" i="64" a="1"/>
  <c r="AW2706" i="64" s="1"/>
  <c r="AW2707" i="64" a="1"/>
  <c r="AW2707" i="64" s="1"/>
  <c r="AW2708" i="64" a="1"/>
  <c r="AW2708" i="64" s="1"/>
  <c r="AW2709" i="64" a="1"/>
  <c r="AW2709" i="64" s="1"/>
  <c r="AW2710" i="64" a="1"/>
  <c r="AW2710" i="64" s="1"/>
  <c r="AW2705" i="64" a="1"/>
  <c r="AW2705" i="64" s="1"/>
  <c r="AW2711" i="64" a="1"/>
  <c r="AW2711" i="64" s="1"/>
  <c r="AW2712" i="64" a="1"/>
  <c r="AW2712" i="64" s="1"/>
  <c r="AW2713" i="64" a="1"/>
  <c r="AW2713" i="64" s="1"/>
  <c r="AW578" i="64" a="1"/>
  <c r="AW578" i="64" s="1"/>
  <c r="AW601" i="64" a="1"/>
  <c r="AW601" i="64" s="1"/>
  <c r="AW600" i="64" a="1"/>
  <c r="AW600" i="64" s="1"/>
  <c r="AV579" i="64"/>
  <c r="AW2914" i="64"/>
  <c r="AW2880" i="64"/>
  <c r="AV2818" i="64"/>
  <c r="AV2796" i="64"/>
  <c r="AW3172" i="64" a="1"/>
  <c r="AW3172" i="64" s="1"/>
  <c r="AW2797" i="64" a="1"/>
  <c r="AW2797" i="64" s="1"/>
  <c r="AW2817" i="64" a="1"/>
  <c r="AW2817" i="64" s="1"/>
  <c r="CF2476" i="64"/>
  <c r="CG2474" i="64"/>
  <c r="CG2453" i="64"/>
  <c r="CG2455" i="64" s="1"/>
  <c r="CH2433" i="64"/>
  <c r="AS2352" i="64"/>
  <c r="AS2353" i="64" s="1"/>
  <c r="AT2341" i="64"/>
  <c r="AU2339" i="64"/>
  <c r="AU2348" i="64"/>
  <c r="AU2340" i="64"/>
  <c r="AU2349" i="64"/>
  <c r="AW2345" i="64" a="1"/>
  <c r="AW2345" i="64" s="1"/>
  <c r="AW2344" i="64" a="1"/>
  <c r="AW2344" i="64" s="1"/>
  <c r="AW2336" i="64" a="1"/>
  <c r="AW2336" i="64" s="1"/>
  <c r="AW2335" i="64" a="1"/>
  <c r="AW2335" i="64" s="1"/>
  <c r="AV2332" i="64"/>
  <c r="AV2331" i="64"/>
  <c r="AW2326" i="64" a="1"/>
  <c r="AW2326" i="64" s="1"/>
  <c r="AW2327" i="64" a="1"/>
  <c r="AW2327" i="64" s="1"/>
  <c r="AV2860" i="64"/>
  <c r="AW2859" i="64" a="1"/>
  <c r="AW2859" i="64" s="1"/>
  <c r="AW857" i="64" a="1"/>
  <c r="AW857" i="64" s="1"/>
  <c r="AX2608" i="64"/>
  <c r="AX2609" i="64" s="1"/>
  <c r="AV1733" i="64"/>
  <c r="AV2084" i="64"/>
  <c r="AV2247" i="64"/>
  <c r="AV1350" i="64"/>
  <c r="AV859" i="64"/>
  <c r="AV883" i="64"/>
  <c r="AU75" i="64"/>
  <c r="AW852" i="64" a="1"/>
  <c r="AW852" i="64" s="1"/>
  <c r="AW88" i="64" a="1"/>
  <c r="AW88" i="64" s="1"/>
  <c r="AW577" i="64" a="1"/>
  <c r="AW577" i="64" s="1"/>
  <c r="AW68" i="64" a="1"/>
  <c r="AW68" i="64" s="1"/>
  <c r="AW72" i="64" a="1"/>
  <c r="AW72" i="64" s="1"/>
  <c r="AW73" i="64" a="1"/>
  <c r="AW73" i="64" s="1"/>
  <c r="AV69" i="64"/>
  <c r="AW66" i="64" a="1"/>
  <c r="AW66" i="64" s="1"/>
  <c r="AW67" i="64" a="1"/>
  <c r="AW67" i="64" s="1"/>
  <c r="AW882" i="64" a="1"/>
  <c r="AW882" i="64" s="1"/>
  <c r="AW3069" i="64" a="1"/>
  <c r="AW3069" i="64" s="1"/>
  <c r="AW3146" i="64" a="1"/>
  <c r="AW3146" i="64" s="1"/>
  <c r="AW3120" i="64" a="1"/>
  <c r="AW3120" i="64" s="1"/>
  <c r="AW3095" i="64" a="1"/>
  <c r="AW3095" i="64" s="1"/>
  <c r="AW2223" i="64" a="1"/>
  <c r="AW2223" i="64" s="1"/>
  <c r="AW2224" i="64" s="1"/>
  <c r="AW103" i="64" a="1"/>
  <c r="AW103" i="64" s="1"/>
  <c r="AW104" i="64" a="1"/>
  <c r="AW104" i="64" s="1"/>
  <c r="AW105" i="64" a="1"/>
  <c r="AW105" i="64" s="1"/>
  <c r="AW102" i="64" a="1"/>
  <c r="AW102" i="64" s="1"/>
  <c r="AV106" i="64"/>
  <c r="AW2165" i="64" a="1"/>
  <c r="AW2165" i="64" s="1"/>
  <c r="AW2166" i="64" s="1"/>
  <c r="AW554" i="64" a="1"/>
  <c r="AW554" i="64" s="1"/>
  <c r="AW3196" i="64" a="1"/>
  <c r="AW3196" i="64" s="1"/>
  <c r="AW2085" i="64" a="1"/>
  <c r="AW2085" i="64" s="1"/>
  <c r="AW2503" i="64" a="1"/>
  <c r="AW2503" i="64" s="1"/>
  <c r="AW2511" i="64" s="1"/>
  <c r="AW2254" i="64" a="1"/>
  <c r="AW2254" i="64" s="1"/>
  <c r="AW2246" i="64" a="1"/>
  <c r="AW2246" i="64" s="1"/>
  <c r="AW2248" i="64" a="1"/>
  <c r="AW2248" i="64" s="1"/>
  <c r="AW1732" i="64" a="1"/>
  <c r="AW1732" i="64" s="1"/>
  <c r="AW1349" i="64" a="1"/>
  <c r="AW1349" i="64" s="1"/>
  <c r="AW2332" i="64" a="1"/>
  <c r="AW859" i="64" a="1"/>
  <c r="AW2818" i="64" a="1"/>
  <c r="AW982" i="64" a="1"/>
  <c r="AW2247" i="64" a="1"/>
  <c r="AX2914" i="64" a="1"/>
  <c r="AW2860" i="64" a="1"/>
  <c r="AW602" i="64" a="1"/>
  <c r="AW883" i="64" a="1"/>
  <c r="AR1654" i="64" a="1"/>
  <c r="AW579" i="64" a="1"/>
  <c r="AW2796" i="64" a="1"/>
  <c r="AX2880" i="64" a="1"/>
  <c r="AP905" i="64" a="1"/>
  <c r="AW2084" i="64" a="1"/>
  <c r="AW1733" i="64" a="1"/>
  <c r="AW555" i="64" a="1"/>
  <c r="CK1376" i="64" a="1"/>
  <c r="AW2331" i="64" a="1"/>
  <c r="AW1350" i="64" a="1"/>
  <c r="L1170" i="64" l="1"/>
  <c r="O1170" i="64"/>
  <c r="N1170" i="64"/>
  <c r="K1170" i="64"/>
  <c r="O1165" i="64"/>
  <c r="K1165" i="64"/>
  <c r="N1165" i="64"/>
  <c r="K1269" i="64"/>
  <c r="K1276" i="64" s="1"/>
  <c r="L1269" i="64"/>
  <c r="L1276" i="64" s="1"/>
  <c r="O1269" i="64"/>
  <c r="O1276" i="64" s="1"/>
  <c r="N1269" i="64"/>
  <c r="N1276" i="64" s="1"/>
  <c r="CD670" i="64"/>
  <c r="CD674" i="64" s="1"/>
  <c r="CE661" i="64"/>
  <c r="CE665" i="64" s="1"/>
  <c r="CD666" i="64"/>
  <c r="CK1171" i="64" a="1"/>
  <c r="CK1171" i="64" s="1"/>
  <c r="CL1171" i="64" a="1"/>
  <c r="CL1171" i="64" s="1"/>
  <c r="P2579" i="64"/>
  <c r="CL2572" i="64" a="1"/>
  <c r="CL2572" i="64" s="1"/>
  <c r="CL2579" i="64" s="1"/>
  <c r="AR1654" i="64"/>
  <c r="AW555" i="64"/>
  <c r="CA529" i="64"/>
  <c r="CB528" i="64"/>
  <c r="CA531" i="64"/>
  <c r="CE477" i="64"/>
  <c r="CD478" i="64"/>
  <c r="CD480" i="64"/>
  <c r="L2579" i="64"/>
  <c r="AD2572" i="64" a="1"/>
  <c r="AD2572" i="64" s="1"/>
  <c r="AP905" i="64"/>
  <c r="AP1656" i="64"/>
  <c r="AO1563" i="64"/>
  <c r="AO1565" i="64"/>
  <c r="AQ904" i="64" a="1"/>
  <c r="AQ904" i="64" s="1"/>
  <c r="AK788" i="64"/>
  <c r="AL780" i="64"/>
  <c r="AL783" i="64" s="1"/>
  <c r="AL792" i="64" s="1"/>
  <c r="AL794" i="64" s="1"/>
  <c r="AL784" i="64" s="1"/>
  <c r="AL786" i="64" s="1"/>
  <c r="AL787" i="64" s="1"/>
  <c r="AK791" i="64"/>
  <c r="AK795" i="64" s="1"/>
  <c r="AJ800" i="64"/>
  <c r="AJ796" i="64"/>
  <c r="AX222" i="64" a="1"/>
  <c r="AX222" i="64" s="1"/>
  <c r="AO1656" i="64"/>
  <c r="CL82" i="861"/>
  <c r="CK82" i="861"/>
  <c r="CK57" i="861"/>
  <c r="CG1982" i="64"/>
  <c r="P1975" i="64"/>
  <c r="M1805" i="64"/>
  <c r="P1805" i="64"/>
  <c r="P375" i="64"/>
  <c r="B11" i="1225"/>
  <c r="P1562" i="64"/>
  <c r="AG426" i="64"/>
  <c r="CK1276" i="64"/>
  <c r="M1268" i="64"/>
  <c r="M1275" i="64" s="1"/>
  <c r="P1268" i="64"/>
  <c r="P1275" i="64" s="1"/>
  <c r="L1207" i="64"/>
  <c r="O1207" i="64"/>
  <c r="P1207" i="64"/>
  <c r="N1207" i="64"/>
  <c r="M1207" i="64"/>
  <c r="CA2572" i="64" a="1"/>
  <c r="CA2572" i="64" s="1"/>
  <c r="CA2579" i="64" s="1"/>
  <c r="CB2572" i="64" a="1"/>
  <c r="CB2572" i="64" s="1"/>
  <c r="CB2579" i="64" s="1"/>
  <c r="CC2572" i="64" a="1"/>
  <c r="CC2572" i="64" s="1"/>
  <c r="CC2579" i="64" s="1"/>
  <c r="CD2572" i="64" a="1"/>
  <c r="CD2572" i="64" s="1"/>
  <c r="CD2579" i="64" s="1"/>
  <c r="CE2572" i="64" a="1"/>
  <c r="CE2572" i="64" s="1"/>
  <c r="CE2579" i="64" s="1"/>
  <c r="CF2572" i="64" a="1"/>
  <c r="CF2572" i="64" s="1"/>
  <c r="CF2579" i="64" s="1"/>
  <c r="CG2572" i="64" a="1"/>
  <c r="CG2572" i="64" s="1"/>
  <c r="CG2579" i="64" s="1"/>
  <c r="CH2572" i="64" a="1"/>
  <c r="CH2572" i="64" s="1"/>
  <c r="CH2579" i="64" s="1"/>
  <c r="CI2572" i="64" a="1"/>
  <c r="CI2572" i="64" s="1"/>
  <c r="CI2579" i="64" s="1"/>
  <c r="CJ2572" i="64" a="1"/>
  <c r="CJ2572" i="64" s="1"/>
  <c r="CJ2579" i="64" s="1"/>
  <c r="CK2572" i="64" a="1"/>
  <c r="CK2572" i="64" s="1"/>
  <c r="CK2579" i="64" s="1"/>
  <c r="BC2572" i="64" a="1"/>
  <c r="BC2572" i="64" s="1"/>
  <c r="BC2579" i="64" s="1"/>
  <c r="BD2572" i="64" a="1"/>
  <c r="BD2572" i="64" s="1"/>
  <c r="BD2579" i="64" s="1"/>
  <c r="BE2572" i="64" a="1"/>
  <c r="BE2572" i="64" s="1"/>
  <c r="BE2579" i="64" s="1"/>
  <c r="BF2572" i="64" a="1"/>
  <c r="BF2572" i="64" s="1"/>
  <c r="BF2579" i="64" s="1"/>
  <c r="BG2572" i="64" a="1"/>
  <c r="BG2572" i="64" s="1"/>
  <c r="BG2579" i="64" s="1"/>
  <c r="BH2572" i="64" a="1"/>
  <c r="BH2572" i="64" s="1"/>
  <c r="BH2579" i="64" s="1"/>
  <c r="BI2572" i="64" a="1"/>
  <c r="BI2572" i="64" s="1"/>
  <c r="BI2579" i="64" s="1"/>
  <c r="BJ2572" i="64" a="1"/>
  <c r="BJ2572" i="64" s="1"/>
  <c r="BJ2579" i="64" s="1"/>
  <c r="BK2572" i="64" a="1"/>
  <c r="BK2572" i="64" s="1"/>
  <c r="BK2579" i="64" s="1"/>
  <c r="BL2572" i="64" a="1"/>
  <c r="BL2572" i="64" s="1"/>
  <c r="BL2579" i="64" s="1"/>
  <c r="BM2572" i="64" a="1"/>
  <c r="BM2572" i="64" s="1"/>
  <c r="BM2579" i="64" s="1"/>
  <c r="BN2572" i="64" a="1"/>
  <c r="BN2572" i="64" s="1"/>
  <c r="BN2579" i="64" s="1"/>
  <c r="AE2572" i="64" a="1"/>
  <c r="AE2572" i="64" s="1"/>
  <c r="AF2572" i="64" a="1"/>
  <c r="AF2572" i="64" s="1"/>
  <c r="AF2579" i="64" s="1"/>
  <c r="AG2572" i="64" a="1"/>
  <c r="AG2572" i="64" s="1"/>
  <c r="AG2579" i="64" s="1"/>
  <c r="AH2572" i="64" a="1"/>
  <c r="AH2572" i="64" s="1"/>
  <c r="AH2579" i="64" s="1"/>
  <c r="AI2572" i="64" a="1"/>
  <c r="AI2572" i="64" s="1"/>
  <c r="AI2579" i="64" s="1"/>
  <c r="AJ2572" i="64" a="1"/>
  <c r="AJ2572" i="64" s="1"/>
  <c r="AJ2579" i="64" s="1"/>
  <c r="AK2572" i="64" a="1"/>
  <c r="AK2572" i="64" s="1"/>
  <c r="AK2579" i="64" s="1"/>
  <c r="AL2572" i="64" a="1"/>
  <c r="AL2572" i="64" s="1"/>
  <c r="AL2579" i="64" s="1"/>
  <c r="AM2572" i="64" a="1"/>
  <c r="AM2572" i="64" s="1"/>
  <c r="AM2579" i="64" s="1"/>
  <c r="AN2572" i="64" a="1"/>
  <c r="AN2572" i="64" s="1"/>
  <c r="AN2579" i="64" s="1"/>
  <c r="AO2572" i="64" a="1"/>
  <c r="AO2572" i="64" s="1"/>
  <c r="AO2579" i="64" s="1"/>
  <c r="AP2572" i="64" a="1"/>
  <c r="AP2572" i="64" s="1"/>
  <c r="AP2579" i="64" s="1"/>
  <c r="AQ2572" i="64" a="1"/>
  <c r="AQ2572" i="64" s="1"/>
  <c r="AQ2579" i="64" s="1"/>
  <c r="AR2572" i="64" a="1"/>
  <c r="AR2572" i="64" s="1"/>
  <c r="AR2579" i="64" s="1"/>
  <c r="AS2572" i="64" a="1"/>
  <c r="AS2572" i="64" s="1"/>
  <c r="AS2579" i="64" s="1"/>
  <c r="AT2572" i="64" a="1"/>
  <c r="AT2572" i="64" s="1"/>
  <c r="AT2579" i="64" s="1"/>
  <c r="AU2572" i="64" a="1"/>
  <c r="AU2572" i="64" s="1"/>
  <c r="AU2579" i="64" s="1"/>
  <c r="AV2572" i="64" a="1"/>
  <c r="AV2572" i="64" s="1"/>
  <c r="AV2579" i="64" s="1"/>
  <c r="AW2572" i="64" a="1"/>
  <c r="AW2572" i="64" s="1"/>
  <c r="AW2579" i="64" s="1"/>
  <c r="AX2572" i="64" a="1"/>
  <c r="AX2572" i="64" s="1"/>
  <c r="AX2579" i="64" s="1"/>
  <c r="AY2572" i="64" a="1"/>
  <c r="AY2572" i="64" s="1"/>
  <c r="AY2579" i="64" s="1"/>
  <c r="AZ2572" i="64" a="1"/>
  <c r="AZ2572" i="64" s="1"/>
  <c r="AZ2579" i="64" s="1"/>
  <c r="BA2572" i="64" a="1"/>
  <c r="BA2572" i="64" s="1"/>
  <c r="BA2579" i="64" s="1"/>
  <c r="BB2572" i="64" a="1"/>
  <c r="BB2572" i="64" s="1"/>
  <c r="BB2579" i="64" s="1"/>
  <c r="BO2572" i="64" a="1"/>
  <c r="BO2572" i="64" s="1"/>
  <c r="BO2579" i="64" s="1"/>
  <c r="BP2572" i="64" a="1"/>
  <c r="BP2572" i="64" s="1"/>
  <c r="BP2579" i="64" s="1"/>
  <c r="BQ2572" i="64" a="1"/>
  <c r="BQ2572" i="64" s="1"/>
  <c r="BQ2579" i="64" s="1"/>
  <c r="BR2572" i="64" a="1"/>
  <c r="BR2572" i="64" s="1"/>
  <c r="BR2579" i="64" s="1"/>
  <c r="BS2572" i="64" a="1"/>
  <c r="BS2572" i="64" s="1"/>
  <c r="BS2579" i="64" s="1"/>
  <c r="BT2572" i="64" a="1"/>
  <c r="BT2572" i="64" s="1"/>
  <c r="BT2579" i="64" s="1"/>
  <c r="BU2572" i="64" a="1"/>
  <c r="BU2572" i="64" s="1"/>
  <c r="BU2579" i="64" s="1"/>
  <c r="BV2572" i="64" a="1"/>
  <c r="BV2572" i="64" s="1"/>
  <c r="BV2579" i="64" s="1"/>
  <c r="BW2572" i="64" a="1"/>
  <c r="BW2572" i="64" s="1"/>
  <c r="BW2579" i="64" s="1"/>
  <c r="BX2572" i="64" a="1"/>
  <c r="BX2572" i="64" s="1"/>
  <c r="BX2579" i="64" s="1"/>
  <c r="BY2572" i="64" a="1"/>
  <c r="BY2572" i="64" s="1"/>
  <c r="BY2579" i="64" s="1"/>
  <c r="BZ2572" i="64" a="1"/>
  <c r="BZ2572" i="64" s="1"/>
  <c r="BZ2579" i="64" s="1"/>
  <c r="P1156" i="64"/>
  <c r="P2378" i="64"/>
  <c r="P1170" i="64"/>
  <c r="P1165" i="64"/>
  <c r="M2220" i="64"/>
  <c r="P2220" i="64"/>
  <c r="P1326" i="64"/>
  <c r="N1328" i="64"/>
  <c r="P1328" i="64"/>
  <c r="K788" i="64"/>
  <c r="L780" i="64"/>
  <c r="M150" i="64"/>
  <c r="N150" i="64"/>
  <c r="O150" i="64"/>
  <c r="P150" i="64"/>
  <c r="M136" i="64"/>
  <c r="N136" i="64"/>
  <c r="O136" i="64"/>
  <c r="P136" i="64"/>
  <c r="P135" i="64"/>
  <c r="M138" i="64"/>
  <c r="N138" i="64"/>
  <c r="O138" i="64"/>
  <c r="P138" i="64"/>
  <c r="M125" i="64"/>
  <c r="N125" i="64"/>
  <c r="O125" i="64"/>
  <c r="P125" i="64"/>
  <c r="CI157" i="64"/>
  <c r="CI158" i="64" s="1"/>
  <c r="CJ155" i="64"/>
  <c r="M1373" i="64"/>
  <c r="N1373" i="64"/>
  <c r="O1373" i="64"/>
  <c r="P1373" i="64"/>
  <c r="AF2512" i="64" a="1"/>
  <c r="AF2512" i="64" s="1"/>
  <c r="CK1109" i="64"/>
  <c r="CK1126" i="64" s="1"/>
  <c r="CK1127" i="64" s="1"/>
  <c r="P1091" i="64"/>
  <c r="M1123" i="64"/>
  <c r="N1123" i="64"/>
  <c r="O1123" i="64"/>
  <c r="P1123" i="64"/>
  <c r="M1119" i="64"/>
  <c r="N1119" i="64"/>
  <c r="O1119" i="64"/>
  <c r="P1119" i="64"/>
  <c r="M1120" i="64"/>
  <c r="N1120" i="64"/>
  <c r="O1120" i="64"/>
  <c r="P1120" i="64"/>
  <c r="M1121" i="64"/>
  <c r="N1121" i="64"/>
  <c r="O1121" i="64"/>
  <c r="P1121" i="64"/>
  <c r="M1122" i="64"/>
  <c r="N1122" i="64"/>
  <c r="O1122" i="64"/>
  <c r="P1122" i="64"/>
  <c r="M1107" i="64"/>
  <c r="P1107" i="64"/>
  <c r="M1108" i="64"/>
  <c r="P1108" i="64"/>
  <c r="M1104" i="64"/>
  <c r="P1104" i="64"/>
  <c r="M1105" i="64"/>
  <c r="N1105" i="64"/>
  <c r="P1105" i="64"/>
  <c r="L1106" i="64"/>
  <c r="M1106" i="64"/>
  <c r="M1094" i="64"/>
  <c r="N1094" i="64"/>
  <c r="O1094" i="64"/>
  <c r="P1094" i="64"/>
  <c r="CK1376" i="64"/>
  <c r="M1058" i="64"/>
  <c r="N1058" i="64"/>
  <c r="P1058" i="64"/>
  <c r="P1020" i="64"/>
  <c r="P1016" i="64"/>
  <c r="M17" i="863"/>
  <c r="P17" i="863"/>
  <c r="AX294" i="64"/>
  <c r="AY290" i="64"/>
  <c r="AY291" i="64"/>
  <c r="AY273" i="64"/>
  <c r="AY274" i="64"/>
  <c r="AY292" i="64"/>
  <c r="AY293" i="64"/>
  <c r="AY275" i="64"/>
  <c r="AX276" i="64"/>
  <c r="CB3" i="860"/>
  <c r="CB4" i="860" s="1"/>
  <c r="CC2" i="860"/>
  <c r="CB1" i="860"/>
  <c r="CB7" i="860"/>
  <c r="AW982" i="64"/>
  <c r="AW992" i="64" s="1"/>
  <c r="AV992" i="64"/>
  <c r="AX986" i="64" a="1"/>
  <c r="AX986" i="64" s="1"/>
  <c r="AX981" i="64" a="1"/>
  <c r="AX981" i="64" s="1"/>
  <c r="AV2722" i="64"/>
  <c r="AW602" i="64"/>
  <c r="AW2714" i="64"/>
  <c r="AX2705" i="64" a="1"/>
  <c r="AX2705" i="64" s="1"/>
  <c r="AX2706" i="64" a="1"/>
  <c r="AX2706" i="64" s="1"/>
  <c r="AX2707" i="64" a="1"/>
  <c r="AX2707" i="64" s="1"/>
  <c r="AX2708" i="64" a="1"/>
  <c r="AX2708" i="64" s="1"/>
  <c r="AX2709" i="64" a="1"/>
  <c r="AX2709" i="64" s="1"/>
  <c r="AX2711" i="64" a="1"/>
  <c r="AX2711" i="64" s="1"/>
  <c r="AX2710" i="64" a="1"/>
  <c r="AX2710" i="64" s="1"/>
  <c r="AX2712" i="64" a="1"/>
  <c r="AX2712" i="64" s="1"/>
  <c r="AX2713" i="64" a="1"/>
  <c r="AX2713" i="64" s="1"/>
  <c r="AX600" i="64" a="1"/>
  <c r="AX600" i="64" s="1"/>
  <c r="AX578" i="64" a="1"/>
  <c r="AX578" i="64" s="1"/>
  <c r="AX601" i="64" a="1"/>
  <c r="AX601" i="64" s="1"/>
  <c r="AW579" i="64"/>
  <c r="AX2880" i="64"/>
  <c r="AX2914" i="64"/>
  <c r="AW2818" i="64"/>
  <c r="AW2796" i="64"/>
  <c r="AX3172" i="64" a="1"/>
  <c r="AX3172" i="64" s="1"/>
  <c r="AX2797" i="64" a="1"/>
  <c r="AX2797" i="64" s="1"/>
  <c r="AX2817" i="64" a="1"/>
  <c r="AX2817" i="64" s="1"/>
  <c r="CG2476" i="64"/>
  <c r="CH2474" i="64"/>
  <c r="CH2453" i="64"/>
  <c r="CH2455" i="64" s="1"/>
  <c r="CI2433" i="64"/>
  <c r="AT2350" i="64"/>
  <c r="AU2341" i="64"/>
  <c r="AV2339" i="64"/>
  <c r="AV2348" i="64"/>
  <c r="AV2340" i="64"/>
  <c r="AV2349" i="64"/>
  <c r="AX2345" i="64" a="1"/>
  <c r="AX2345" i="64" s="1"/>
  <c r="AX2344" i="64" a="1"/>
  <c r="AX2344" i="64" s="1"/>
  <c r="AX2335" i="64" a="1"/>
  <c r="AX2335" i="64" s="1"/>
  <c r="AX2336" i="64" a="1"/>
  <c r="AX2336" i="64" s="1"/>
  <c r="AW2332" i="64"/>
  <c r="AW2331" i="64"/>
  <c r="AX2326" i="64" a="1"/>
  <c r="AX2326" i="64" s="1"/>
  <c r="AX2327" i="64" a="1"/>
  <c r="AX2327" i="64" s="1"/>
  <c r="AW2860" i="64"/>
  <c r="AX2859" i="64" a="1"/>
  <c r="AX2859" i="64" s="1"/>
  <c r="AX857" i="64" a="1"/>
  <c r="AX857" i="64" s="1"/>
  <c r="AY2608" i="64"/>
  <c r="AY2609" i="64" s="1"/>
  <c r="AW2084" i="64"/>
  <c r="AW1733" i="64"/>
  <c r="AW2247" i="64"/>
  <c r="AW1350" i="64"/>
  <c r="AW883" i="64"/>
  <c r="AW859" i="64"/>
  <c r="AV75" i="64"/>
  <c r="AX852" i="64" a="1"/>
  <c r="AX852" i="64" s="1"/>
  <c r="AX88" i="64" a="1"/>
  <c r="AX88" i="64" s="1"/>
  <c r="AX577" i="64" a="1"/>
  <c r="AX577" i="64" s="1"/>
  <c r="AX68" i="64" a="1"/>
  <c r="AX68" i="64" s="1"/>
  <c r="AX72" i="64" a="1"/>
  <c r="AX72" i="64" s="1"/>
  <c r="AX73" i="64" a="1"/>
  <c r="AX73" i="64" s="1"/>
  <c r="AW69" i="64"/>
  <c r="AX66" i="64" a="1"/>
  <c r="AX66" i="64" s="1"/>
  <c r="AX67" i="64" a="1"/>
  <c r="AX67" i="64" s="1"/>
  <c r="AX882" i="64" a="1"/>
  <c r="AX882" i="64" s="1"/>
  <c r="AX3069" i="64" a="1"/>
  <c r="AX3069" i="64" s="1"/>
  <c r="AX3095" i="64" a="1"/>
  <c r="AX3095" i="64" s="1"/>
  <c r="AX3120" i="64" a="1"/>
  <c r="AX3120" i="64" s="1"/>
  <c r="AX3146" i="64" a="1"/>
  <c r="AX3146" i="64" s="1"/>
  <c r="AX2223" i="64" a="1"/>
  <c r="AX2223" i="64" s="1"/>
  <c r="AX2224" i="64" s="1"/>
  <c r="AW106" i="64"/>
  <c r="AX103" i="64" a="1"/>
  <c r="AX103" i="64" s="1"/>
  <c r="AX104" i="64" a="1"/>
  <c r="AX104" i="64" s="1"/>
  <c r="AX105" i="64" a="1"/>
  <c r="AX105" i="64" s="1"/>
  <c r="AX102" i="64" a="1"/>
  <c r="AX102" i="64" s="1"/>
  <c r="AX2165" i="64" a="1"/>
  <c r="AX2165" i="64" s="1"/>
  <c r="AX2166" i="64" s="1"/>
  <c r="AX554" i="64" a="1"/>
  <c r="AX554" i="64" s="1"/>
  <c r="AX3196" i="64" a="1"/>
  <c r="AX3196" i="64" s="1"/>
  <c r="AX2085" i="64" a="1"/>
  <c r="AX2085" i="64" s="1"/>
  <c r="AX2503" i="64" a="1"/>
  <c r="AX2503" i="64" s="1"/>
  <c r="AX2511" i="64" s="1"/>
  <c r="AX2246" i="64" a="1"/>
  <c r="AX2246" i="64" s="1"/>
  <c r="AX2254" i="64" a="1"/>
  <c r="AX2254" i="64" s="1"/>
  <c r="AX2248" i="64" a="1"/>
  <c r="AX2248" i="64" s="1"/>
  <c r="AX1732" i="64" a="1"/>
  <c r="AX1732" i="64" s="1"/>
  <c r="AX1349" i="64" a="1"/>
  <c r="AX1349" i="64" s="1"/>
  <c r="AX982" i="64" a="1"/>
  <c r="AX859" i="64" a="1"/>
  <c r="AY2880" i="64" a="1"/>
  <c r="AQ905" i="64" a="1"/>
  <c r="AX2818" i="64" a="1"/>
  <c r="AX1733" i="64" a="1"/>
  <c r="AX2860" i="64" a="1"/>
  <c r="AS1654" i="64" a="1"/>
  <c r="AY2914" i="64" a="1"/>
  <c r="AX883" i="64" a="1"/>
  <c r="AX555" i="64" a="1"/>
  <c r="AX579" i="64" a="1"/>
  <c r="AX2796" i="64" a="1"/>
  <c r="AX2247" i="64" a="1"/>
  <c r="AX2332" i="64" a="1"/>
  <c r="AX602" i="64" a="1"/>
  <c r="AX2331" i="64" a="1"/>
  <c r="AX2084" i="64" a="1"/>
  <c r="AX1350" i="64" a="1"/>
  <c r="L1171" i="64" l="1"/>
  <c r="N1171" i="64"/>
  <c r="O1171" i="64"/>
  <c r="K1171" i="64"/>
  <c r="BE20" i="861"/>
  <c r="CE670" i="64"/>
  <c r="CE674" i="64" s="1"/>
  <c r="CE666" i="64"/>
  <c r="CF661" i="64"/>
  <c r="CF665" i="64" s="1"/>
  <c r="CL2573" i="64"/>
  <c r="CL2580" i="64" s="1"/>
  <c r="AS1654" i="64"/>
  <c r="AX555" i="64"/>
  <c r="L1656" i="64"/>
  <c r="CF477" i="64"/>
  <c r="CE478" i="64"/>
  <c r="CE480" i="64"/>
  <c r="CB529" i="64"/>
  <c r="CC528" i="64"/>
  <c r="CB531" i="64"/>
  <c r="L1654" i="64"/>
  <c r="AP1559" i="64"/>
  <c r="AP1563" i="64" s="1"/>
  <c r="AQ1559" i="64" s="1"/>
  <c r="AD2579" i="64"/>
  <c r="AD2573" i="64"/>
  <c r="AD2580" i="64" s="1"/>
  <c r="AQ1656" i="64"/>
  <c r="AQ905" i="64"/>
  <c r="AK800" i="64"/>
  <c r="AK796" i="64"/>
  <c r="AL791" i="64"/>
  <c r="AL795" i="64" s="1"/>
  <c r="AL788" i="64"/>
  <c r="AM780" i="64"/>
  <c r="AM783" i="64" s="1"/>
  <c r="AM792" i="64" s="1"/>
  <c r="AM794" i="64" s="1"/>
  <c r="AM784" i="64" s="1"/>
  <c r="AM786" i="64" s="1"/>
  <c r="AM787" i="64" s="1"/>
  <c r="AY222" i="64" a="1"/>
  <c r="AY222" i="64" s="1"/>
  <c r="AR904" i="64" a="1"/>
  <c r="AR904" i="64" s="1"/>
  <c r="M1978" i="64"/>
  <c r="P1978" i="64"/>
  <c r="CH1982" i="64"/>
  <c r="L1562" i="64"/>
  <c r="M1562" i="64"/>
  <c r="BM426" i="64"/>
  <c r="AF426" i="64"/>
  <c r="BL426" i="64"/>
  <c r="BN426" i="64"/>
  <c r="AH426" i="64"/>
  <c r="CH426" i="64"/>
  <c r="BF426" i="64"/>
  <c r="AP426" i="64"/>
  <c r="BV426" i="64"/>
  <c r="BU426" i="64"/>
  <c r="BT426" i="64"/>
  <c r="BK426" i="64"/>
  <c r="BS426" i="64"/>
  <c r="AE426" i="64"/>
  <c r="AE429" i="64"/>
  <c r="BJ426" i="64"/>
  <c r="BR426" i="64"/>
  <c r="BB426" i="64"/>
  <c r="CK426" i="64"/>
  <c r="BI426" i="64"/>
  <c r="BQ426" i="64"/>
  <c r="BA426" i="64"/>
  <c r="CJ426" i="64"/>
  <c r="BH426" i="64"/>
  <c r="BP426" i="64"/>
  <c r="AZ426" i="64"/>
  <c r="CI426" i="64"/>
  <c r="BG426" i="64"/>
  <c r="BO426" i="64"/>
  <c r="AY426" i="64"/>
  <c r="AX426" i="64"/>
  <c r="CG426" i="64"/>
  <c r="BE426" i="64"/>
  <c r="AO426" i="64"/>
  <c r="AW426" i="64"/>
  <c r="CF426" i="64"/>
  <c r="BD426" i="64"/>
  <c r="AN426" i="64"/>
  <c r="AV426" i="64"/>
  <c r="CE426" i="64"/>
  <c r="BC426" i="64"/>
  <c r="AM426" i="64"/>
  <c r="AU426" i="64"/>
  <c r="CD426" i="64"/>
  <c r="BZ426" i="64"/>
  <c r="AL426" i="64"/>
  <c r="AT426" i="64"/>
  <c r="CC426" i="64"/>
  <c r="BY426" i="64"/>
  <c r="AK426" i="64"/>
  <c r="AS426" i="64"/>
  <c r="CB426" i="64"/>
  <c r="BX426" i="64"/>
  <c r="AJ426" i="64"/>
  <c r="AR426" i="64"/>
  <c r="CA426" i="64"/>
  <c r="BW426" i="64"/>
  <c r="AI426" i="64"/>
  <c r="AQ426" i="64"/>
  <c r="M1269" i="64"/>
  <c r="M1276" i="64" s="1"/>
  <c r="P1269" i="64"/>
  <c r="P1276" i="64" s="1"/>
  <c r="BA1207" i="64"/>
  <c r="BA1201" i="64"/>
  <c r="BA1208" i="64" s="1"/>
  <c r="BI1207" i="64"/>
  <c r="BI1201" i="64"/>
  <c r="BI1208" i="64" s="1"/>
  <c r="CD1207" i="64"/>
  <c r="CD1201" i="64"/>
  <c r="CD1208" i="64" s="1"/>
  <c r="BP1207" i="64"/>
  <c r="BP1201" i="64"/>
  <c r="BP1208" i="64" s="1"/>
  <c r="AZ1207" i="64"/>
  <c r="AZ1201" i="64"/>
  <c r="AZ1208" i="64" s="1"/>
  <c r="BH1207" i="64"/>
  <c r="BH1201" i="64"/>
  <c r="BH1208" i="64" s="1"/>
  <c r="CC1207" i="64"/>
  <c r="CC1201" i="64"/>
  <c r="CC1208" i="64" s="1"/>
  <c r="BO1207" i="64"/>
  <c r="BO1201" i="64"/>
  <c r="AY1207" i="64"/>
  <c r="AY1201" i="64"/>
  <c r="AY1208" i="64" s="1"/>
  <c r="BG1207" i="64"/>
  <c r="BG1201" i="64"/>
  <c r="BG1208" i="64" s="1"/>
  <c r="CB1207" i="64"/>
  <c r="CB1201" i="64"/>
  <c r="CB1208" i="64" s="1"/>
  <c r="AX1207" i="64"/>
  <c r="AX1201" i="64"/>
  <c r="AX1208" i="64" s="1"/>
  <c r="BF1207" i="64"/>
  <c r="BF1201" i="64"/>
  <c r="BF1208" i="64" s="1"/>
  <c r="CA1207" i="64"/>
  <c r="CA1201" i="64"/>
  <c r="AO1207" i="64"/>
  <c r="AO1201" i="64"/>
  <c r="AO1208" i="64" s="1"/>
  <c r="AW1207" i="64"/>
  <c r="AW1201" i="64"/>
  <c r="AW1208" i="64" s="1"/>
  <c r="BE1207" i="64"/>
  <c r="BE1201" i="64"/>
  <c r="BE1208" i="64" s="1"/>
  <c r="AN1207" i="64"/>
  <c r="AN1201" i="64"/>
  <c r="AN1208" i="64" s="1"/>
  <c r="AV1207" i="64"/>
  <c r="AV1201" i="64"/>
  <c r="AV1208" i="64" s="1"/>
  <c r="BD1207" i="64"/>
  <c r="BD1201" i="64"/>
  <c r="BD1208" i="64" s="1"/>
  <c r="AM1207" i="64"/>
  <c r="AM1201" i="64"/>
  <c r="AM1208" i="64" s="1"/>
  <c r="AU1207" i="64"/>
  <c r="AU1201" i="64"/>
  <c r="AU1208" i="64" s="1"/>
  <c r="BC1207" i="64"/>
  <c r="BC1201" i="64"/>
  <c r="BZ1207" i="64"/>
  <c r="BZ1201" i="64"/>
  <c r="BZ1208" i="64" s="1"/>
  <c r="AL1207" i="64"/>
  <c r="AL1201" i="64"/>
  <c r="AL1208" i="64" s="1"/>
  <c r="AT1207" i="64"/>
  <c r="AT1201" i="64"/>
  <c r="AT1208" i="64" s="1"/>
  <c r="BY1207" i="64"/>
  <c r="BY1201" i="64"/>
  <c r="BY1208" i="64" s="1"/>
  <c r="AK1207" i="64"/>
  <c r="AK1201" i="64"/>
  <c r="AK1208" i="64" s="1"/>
  <c r="AS1207" i="64"/>
  <c r="AS1201" i="64"/>
  <c r="AS1208" i="64" s="1"/>
  <c r="BN1207" i="64"/>
  <c r="BN1201" i="64"/>
  <c r="BN1208" i="64" s="1"/>
  <c r="BX1207" i="64"/>
  <c r="BX1201" i="64"/>
  <c r="BX1208" i="64" s="1"/>
  <c r="AJ1207" i="64"/>
  <c r="AJ1201" i="64"/>
  <c r="AJ1208" i="64" s="1"/>
  <c r="AR1207" i="64"/>
  <c r="AR1201" i="64"/>
  <c r="AR1208" i="64" s="1"/>
  <c r="CK1207" i="64"/>
  <c r="CK1201" i="64"/>
  <c r="CK1208" i="64" s="1"/>
  <c r="BW1207" i="64"/>
  <c r="BW1201" i="64"/>
  <c r="BW1208" i="64" s="1"/>
  <c r="AI1207" i="64"/>
  <c r="AI1201" i="64"/>
  <c r="AI1208" i="64" s="1"/>
  <c r="AQ1207" i="64"/>
  <c r="AQ1201" i="64"/>
  <c r="CJ1207" i="64"/>
  <c r="CJ1201" i="64"/>
  <c r="CJ1208" i="64" s="1"/>
  <c r="BV1207" i="64"/>
  <c r="BV1201" i="64"/>
  <c r="BV1208" i="64" s="1"/>
  <c r="AH1207" i="64"/>
  <c r="AH1201" i="64"/>
  <c r="AH1208" i="64" s="1"/>
  <c r="CI1207" i="64"/>
  <c r="CI1201" i="64"/>
  <c r="CI1208" i="64" s="1"/>
  <c r="BU1207" i="64"/>
  <c r="BU1201" i="64"/>
  <c r="BU1208" i="64" s="1"/>
  <c r="AG1207" i="64"/>
  <c r="AG1201" i="64"/>
  <c r="AG1208" i="64" s="1"/>
  <c r="BM1207" i="64"/>
  <c r="BM1201" i="64"/>
  <c r="BM1208" i="64" s="1"/>
  <c r="CH1207" i="64"/>
  <c r="CH1201" i="64"/>
  <c r="CH1208" i="64" s="1"/>
  <c r="BT1207" i="64"/>
  <c r="BT1201" i="64"/>
  <c r="BT1208" i="64" s="1"/>
  <c r="AF1207" i="64"/>
  <c r="AF1201" i="64"/>
  <c r="AF1208" i="64" s="1"/>
  <c r="BL1207" i="64"/>
  <c r="BL1201" i="64"/>
  <c r="BL1208" i="64" s="1"/>
  <c r="CG1207" i="64"/>
  <c r="CG1201" i="64"/>
  <c r="CG1208" i="64" s="1"/>
  <c r="BS1207" i="64"/>
  <c r="BS1201" i="64"/>
  <c r="BS1208" i="64" s="1"/>
  <c r="AE1207" i="64"/>
  <c r="AE1201" i="64"/>
  <c r="BK1207" i="64"/>
  <c r="BK1201" i="64"/>
  <c r="BK1208" i="64" s="1"/>
  <c r="CF1207" i="64"/>
  <c r="CF1201" i="64"/>
  <c r="CF1208" i="64" s="1"/>
  <c r="BR1207" i="64"/>
  <c r="BR1201" i="64"/>
  <c r="BR1208" i="64" s="1"/>
  <c r="BB1207" i="64"/>
  <c r="BB1201" i="64"/>
  <c r="BB1208" i="64" s="1"/>
  <c r="BJ1207" i="64"/>
  <c r="BJ1201" i="64"/>
  <c r="BJ1208" i="64" s="1"/>
  <c r="CE1207" i="64"/>
  <c r="CE1201" i="64"/>
  <c r="CE1208" i="64" s="1"/>
  <c r="BQ1207" i="64"/>
  <c r="BQ1201" i="64"/>
  <c r="BQ1208" i="64" s="1"/>
  <c r="AP1207" i="64"/>
  <c r="AP1201" i="64"/>
  <c r="AP1208" i="64" s="1"/>
  <c r="AE2579" i="64"/>
  <c r="BB2573" i="64"/>
  <c r="BB2580" i="64" s="1"/>
  <c r="AL2573" i="64"/>
  <c r="AL2580" i="64" s="1"/>
  <c r="AF2573" i="64"/>
  <c r="AF2580" i="64" s="1"/>
  <c r="BF2573" i="64"/>
  <c r="BF2580" i="64" s="1"/>
  <c r="AK2573" i="64"/>
  <c r="AK2580" i="64" s="1"/>
  <c r="AH2573" i="64"/>
  <c r="AH2580" i="64" s="1"/>
  <c r="AG2573" i="64"/>
  <c r="AG2580" i="64" s="1"/>
  <c r="BE2573" i="64"/>
  <c r="BE2580" i="64" s="1"/>
  <c r="AZ2573" i="64"/>
  <c r="AZ2580" i="64" s="1"/>
  <c r="AJ2573" i="64"/>
  <c r="AJ2580" i="64" s="1"/>
  <c r="BD2573" i="64"/>
  <c r="BD2580" i="64" s="1"/>
  <c r="AY2573" i="64"/>
  <c r="AY2580" i="64" s="1"/>
  <c r="AI2573" i="64"/>
  <c r="AI2580" i="64" s="1"/>
  <c r="BC2573" i="64"/>
  <c r="BC2580" i="64" s="1"/>
  <c r="BZ2573" i="64"/>
  <c r="BZ2580" i="64" s="1"/>
  <c r="AX2573" i="64"/>
  <c r="AX2580" i="64" s="1"/>
  <c r="BY2573" i="64"/>
  <c r="BY2580" i="64" s="1"/>
  <c r="AW2573" i="64"/>
  <c r="AW2580" i="64" s="1"/>
  <c r="CK2573" i="64"/>
  <c r="CK2580" i="64" s="1"/>
  <c r="BX2573" i="64"/>
  <c r="BX2580" i="64" s="1"/>
  <c r="AV2573" i="64"/>
  <c r="AV2580" i="64" s="1"/>
  <c r="CJ2573" i="64"/>
  <c r="CJ2580" i="64" s="1"/>
  <c r="BW2573" i="64"/>
  <c r="BW2580" i="64" s="1"/>
  <c r="AU2573" i="64"/>
  <c r="AU2580" i="64" s="1"/>
  <c r="AE2573" i="64"/>
  <c r="AE2580" i="64" s="1"/>
  <c r="CI2573" i="64"/>
  <c r="CI2580" i="64" s="1"/>
  <c r="BV2573" i="64"/>
  <c r="BV2580" i="64" s="1"/>
  <c r="AT2573" i="64"/>
  <c r="AT2580" i="64" s="1"/>
  <c r="BN2573" i="64"/>
  <c r="BN2580" i="64" s="1"/>
  <c r="CH2573" i="64"/>
  <c r="CH2580" i="64" s="1"/>
  <c r="BU2573" i="64"/>
  <c r="BU2580" i="64" s="1"/>
  <c r="AS2573" i="64"/>
  <c r="AS2580" i="64" s="1"/>
  <c r="BM2573" i="64"/>
  <c r="BM2580" i="64" s="1"/>
  <c r="CG2573" i="64"/>
  <c r="CG2580" i="64" s="1"/>
  <c r="BT2573" i="64"/>
  <c r="BT2580" i="64" s="1"/>
  <c r="AR2573" i="64"/>
  <c r="AR2580" i="64" s="1"/>
  <c r="BL2573" i="64"/>
  <c r="BL2580" i="64" s="1"/>
  <c r="CF2573" i="64"/>
  <c r="CF2580" i="64" s="1"/>
  <c r="BA2573" i="64"/>
  <c r="BA2580" i="64" s="1"/>
  <c r="BS2573" i="64"/>
  <c r="BS2580" i="64" s="1"/>
  <c r="AQ2573" i="64"/>
  <c r="AQ2580" i="64" s="1"/>
  <c r="BK2573" i="64"/>
  <c r="BK2580" i="64" s="1"/>
  <c r="CE2573" i="64"/>
  <c r="CE2580" i="64" s="1"/>
  <c r="BR2573" i="64"/>
  <c r="BR2580" i="64" s="1"/>
  <c r="AP2573" i="64"/>
  <c r="AP2580" i="64" s="1"/>
  <c r="BJ2573" i="64"/>
  <c r="BJ2580" i="64" s="1"/>
  <c r="CD2573" i="64"/>
  <c r="CD2580" i="64" s="1"/>
  <c r="BQ2573" i="64"/>
  <c r="BQ2580" i="64" s="1"/>
  <c r="AO2573" i="64"/>
  <c r="AO2580" i="64" s="1"/>
  <c r="BI2573" i="64"/>
  <c r="BI2580" i="64" s="1"/>
  <c r="CC2573" i="64"/>
  <c r="CC2580" i="64" s="1"/>
  <c r="BP2573" i="64"/>
  <c r="BP2580" i="64" s="1"/>
  <c r="AN2573" i="64"/>
  <c r="AN2580" i="64" s="1"/>
  <c r="BH2573" i="64"/>
  <c r="BH2580" i="64" s="1"/>
  <c r="CB2573" i="64"/>
  <c r="CB2580" i="64" s="1"/>
  <c r="BO2573" i="64"/>
  <c r="BO2580" i="64" s="1"/>
  <c r="AM2573" i="64"/>
  <c r="AM2580" i="64" s="1"/>
  <c r="BG2573" i="64"/>
  <c r="BG2580" i="64" s="1"/>
  <c r="CA2573" i="64"/>
  <c r="CA2580" i="64" s="1"/>
  <c r="P2387" i="64"/>
  <c r="L1165" i="64"/>
  <c r="M1165" i="64"/>
  <c r="M1170" i="64"/>
  <c r="L140" i="64"/>
  <c r="L158" i="64" s="1"/>
  <c r="M140" i="64"/>
  <c r="N140" i="64"/>
  <c r="N158" i="64" s="1"/>
  <c r="P140" i="64"/>
  <c r="CK155" i="64"/>
  <c r="CJ157" i="64"/>
  <c r="CJ158" i="64" s="1"/>
  <c r="AT2352" i="64"/>
  <c r="AT2353" i="64" s="1"/>
  <c r="M1375" i="64"/>
  <c r="N1375" i="64"/>
  <c r="O1375" i="64"/>
  <c r="P1375" i="64"/>
  <c r="P1106" i="64"/>
  <c r="M1126" i="64"/>
  <c r="N1126" i="64"/>
  <c r="N1127" i="64" s="1"/>
  <c r="O1126" i="64"/>
  <c r="O1127" i="64" s="1"/>
  <c r="M1124" i="64"/>
  <c r="N1124" i="64"/>
  <c r="O1124" i="64"/>
  <c r="P1124" i="64"/>
  <c r="M1109" i="64"/>
  <c r="P1109" i="64"/>
  <c r="P1024" i="64"/>
  <c r="M29" i="861"/>
  <c r="P29" i="861"/>
  <c r="AY276" i="64"/>
  <c r="AY294" i="64"/>
  <c r="AZ290" i="64"/>
  <c r="AZ273" i="64"/>
  <c r="AZ291" i="64"/>
  <c r="AZ274" i="64"/>
  <c r="AZ292" i="64"/>
  <c r="AZ275" i="64"/>
  <c r="AZ293" i="64"/>
  <c r="CC1" i="860"/>
  <c r="CC7" i="860"/>
  <c r="CC3" i="860"/>
  <c r="CC4" i="860" s="1"/>
  <c r="CD2" i="860"/>
  <c r="AX982" i="64"/>
  <c r="AY986" i="64" a="1"/>
  <c r="AY986" i="64" s="1"/>
  <c r="AY981" i="64" a="1"/>
  <c r="AY981" i="64" s="1"/>
  <c r="AX602" i="64"/>
  <c r="AW2722" i="64"/>
  <c r="AX2714" i="64"/>
  <c r="AY2705" i="64" a="1"/>
  <c r="AY2705" i="64" s="1"/>
  <c r="AY2706" i="64" a="1"/>
  <c r="AY2706" i="64" s="1"/>
  <c r="AY2707" i="64" a="1"/>
  <c r="AY2707" i="64" s="1"/>
  <c r="AY2708" i="64" a="1"/>
  <c r="AY2708" i="64" s="1"/>
  <c r="AY2709" i="64" a="1"/>
  <c r="AY2709" i="64" s="1"/>
  <c r="AY2710" i="64" a="1"/>
  <c r="AY2710" i="64" s="1"/>
  <c r="AY2712" i="64" a="1"/>
  <c r="AY2712" i="64" s="1"/>
  <c r="AY2713" i="64" a="1"/>
  <c r="AY2713" i="64" s="1"/>
  <c r="AY2711" i="64" a="1"/>
  <c r="AY2711" i="64" s="1"/>
  <c r="AY600" i="64" a="1"/>
  <c r="AY600" i="64" s="1"/>
  <c r="AY578" i="64" a="1"/>
  <c r="AY578" i="64" s="1"/>
  <c r="AY601" i="64" a="1"/>
  <c r="AY601" i="64" s="1"/>
  <c r="AX579" i="64"/>
  <c r="AY2914" i="64"/>
  <c r="AY2880" i="64"/>
  <c r="AX2818" i="64"/>
  <c r="AX2796" i="64"/>
  <c r="AY3172" i="64" a="1"/>
  <c r="AY3172" i="64" s="1"/>
  <c r="AY2797" i="64" a="1"/>
  <c r="AY2797" i="64" s="1"/>
  <c r="AY2817" i="64" a="1"/>
  <c r="AY2817" i="64" s="1"/>
  <c r="CI2474" i="64"/>
  <c r="CH2476" i="64"/>
  <c r="CI2453" i="64"/>
  <c r="CI2455" i="64" s="1"/>
  <c r="CJ2433" i="64"/>
  <c r="AU2350" i="64"/>
  <c r="AU2352" i="64" s="1"/>
  <c r="AU2353" i="64" s="1"/>
  <c r="AV2341" i="64"/>
  <c r="AW2339" i="64"/>
  <c r="AW2348" i="64"/>
  <c r="AW2340" i="64"/>
  <c r="AW2349" i="64"/>
  <c r="AY2345" i="64" a="1"/>
  <c r="AY2345" i="64" s="1"/>
  <c r="AY2344" i="64" a="1"/>
  <c r="AY2344" i="64" s="1"/>
  <c r="AY2336" i="64" a="1"/>
  <c r="AY2336" i="64" s="1"/>
  <c r="AY2335" i="64" a="1"/>
  <c r="AY2335" i="64" s="1"/>
  <c r="AX2332" i="64"/>
  <c r="AX2331" i="64"/>
  <c r="AY2326" i="64" a="1"/>
  <c r="AY2326" i="64" s="1"/>
  <c r="AY2327" i="64" a="1"/>
  <c r="AY2327" i="64" s="1"/>
  <c r="AX2860" i="64"/>
  <c r="AY2859" i="64" a="1"/>
  <c r="AY2859" i="64" s="1"/>
  <c r="AY857" i="64" a="1"/>
  <c r="AY857" i="64" s="1"/>
  <c r="AZ2608" i="64"/>
  <c r="AZ2609" i="64" s="1"/>
  <c r="AX2084" i="64"/>
  <c r="AX1733" i="64"/>
  <c r="AX2247" i="64"/>
  <c r="AX1350" i="64"/>
  <c r="AX883" i="64"/>
  <c r="AX859" i="64"/>
  <c r="AW75" i="64"/>
  <c r="AY852" i="64" a="1"/>
  <c r="AY852" i="64" s="1"/>
  <c r="AY88" i="64" a="1"/>
  <c r="AY88" i="64" s="1"/>
  <c r="AY577" i="64" a="1"/>
  <c r="AY577" i="64" s="1"/>
  <c r="AY68" i="64" a="1"/>
  <c r="AY68" i="64" s="1"/>
  <c r="AY72" i="64" a="1"/>
  <c r="AY72" i="64" s="1"/>
  <c r="AY73" i="64" a="1"/>
  <c r="AY73" i="64" s="1"/>
  <c r="AX69" i="64"/>
  <c r="AY67" i="64" a="1"/>
  <c r="AY67" i="64" s="1"/>
  <c r="AY66" i="64" a="1"/>
  <c r="AY66" i="64" s="1"/>
  <c r="AY882" i="64" a="1"/>
  <c r="AY882" i="64" s="1"/>
  <c r="AY3069" i="64" a="1"/>
  <c r="AY3069" i="64" s="1"/>
  <c r="AY3095" i="64" a="1"/>
  <c r="AY3095" i="64" s="1"/>
  <c r="AY3146" i="64" a="1"/>
  <c r="AY3146" i="64" s="1"/>
  <c r="AY3120" i="64" a="1"/>
  <c r="AY3120" i="64" s="1"/>
  <c r="AY2223" i="64" a="1"/>
  <c r="AY2223" i="64" s="1"/>
  <c r="AY2224" i="64" s="1"/>
  <c r="AX106" i="64"/>
  <c r="AY103" i="64" a="1"/>
  <c r="AY103" i="64" s="1"/>
  <c r="AY104" i="64" a="1"/>
  <c r="AY104" i="64" s="1"/>
  <c r="AY105" i="64" a="1"/>
  <c r="AY105" i="64" s="1"/>
  <c r="AY102" i="64" a="1"/>
  <c r="AY102" i="64" s="1"/>
  <c r="AY2165" i="64" a="1"/>
  <c r="AY2165" i="64" s="1"/>
  <c r="AY2166" i="64" s="1"/>
  <c r="AY554" i="64" a="1"/>
  <c r="AY554" i="64" s="1"/>
  <c r="AY3196" i="64" a="1"/>
  <c r="AY3196" i="64" s="1"/>
  <c r="AY2085" i="64" a="1"/>
  <c r="AY2085" i="64" s="1"/>
  <c r="AY2503" i="64" a="1"/>
  <c r="AY2503" i="64" s="1"/>
  <c r="AY2511" i="64" s="1"/>
  <c r="AY2248" i="64" a="1"/>
  <c r="AY2248" i="64" s="1"/>
  <c r="AY2246" i="64" a="1"/>
  <c r="AY2246" i="64" s="1"/>
  <c r="AY2254" i="64" a="1"/>
  <c r="AY2254" i="64" s="1"/>
  <c r="AY1732" i="64" a="1"/>
  <c r="AY1732" i="64" s="1"/>
  <c r="AY1349" i="64" a="1"/>
  <c r="AY1349" i="64" s="1"/>
  <c r="AY2332" i="64" a="1"/>
  <c r="AT1654" i="64" a="1"/>
  <c r="AY2084" i="64" a="1"/>
  <c r="AY555" i="64" a="1"/>
  <c r="AR905" i="64" a="1"/>
  <c r="AY2818" i="64" a="1"/>
  <c r="AY2247" i="64" a="1"/>
  <c r="AY2860" i="64" a="1"/>
  <c r="AY859" i="64" a="1"/>
  <c r="AY982" i="64" a="1"/>
  <c r="AY1733" i="64" a="1"/>
  <c r="AY883" i="64" a="1"/>
  <c r="AY579" i="64" a="1"/>
  <c r="AZ2914" i="64" a="1"/>
  <c r="AZ2880" i="64" a="1"/>
  <c r="AY2796" i="64" a="1"/>
  <c r="AY602" i="64" a="1"/>
  <c r="AY1350" i="64" a="1"/>
  <c r="AY2331" i="64" a="1"/>
  <c r="K426" i="64" l="1"/>
  <c r="CF666" i="64"/>
  <c r="CG661" i="64"/>
  <c r="CG665" i="64" s="1"/>
  <c r="CF670" i="64"/>
  <c r="CF674" i="64" s="1"/>
  <c r="AT1654" i="64"/>
  <c r="AY555" i="64"/>
  <c r="CC529" i="64"/>
  <c r="CD528" i="64"/>
  <c r="CC531" i="64"/>
  <c r="CF478" i="64"/>
  <c r="CG477" i="64"/>
  <c r="CF480" i="64"/>
  <c r="L1563" i="64"/>
  <c r="M1559" i="64" s="1"/>
  <c r="AP1565" i="64"/>
  <c r="AR905" i="64"/>
  <c r="AL800" i="64"/>
  <c r="AL796" i="64"/>
  <c r="AM791" i="64"/>
  <c r="AM795" i="64" s="1"/>
  <c r="AZ222" i="64" a="1"/>
  <c r="AZ222" i="64" s="1"/>
  <c r="AS904" i="64" a="1"/>
  <c r="AS904" i="64" s="1"/>
  <c r="AQ1563" i="64"/>
  <c r="AR1559" i="64" s="1"/>
  <c r="AQ1565" i="64"/>
  <c r="AN780" i="64"/>
  <c r="AM788" i="64"/>
  <c r="CL57" i="861"/>
  <c r="L1978" i="64"/>
  <c r="K1978" i="64"/>
  <c r="T1983" i="64"/>
  <c r="CI1982" i="64"/>
  <c r="AE427" i="64"/>
  <c r="AF423" i="64" s="1"/>
  <c r="P426" i="64"/>
  <c r="N426" i="64"/>
  <c r="M426" i="64"/>
  <c r="O426" i="64"/>
  <c r="L426" i="64"/>
  <c r="BO1208" i="64"/>
  <c r="O1201" i="64"/>
  <c r="O1208" i="64" s="1"/>
  <c r="CA1208" i="64"/>
  <c r="P1201" i="64"/>
  <c r="P1208" i="64" s="1"/>
  <c r="BC1208" i="64"/>
  <c r="N1201" i="64"/>
  <c r="N1208" i="64" s="1"/>
  <c r="AQ1208" i="64"/>
  <c r="M1201" i="64"/>
  <c r="M1208" i="64" s="1"/>
  <c r="K1201" i="64"/>
  <c r="K1208" i="64" s="1"/>
  <c r="AE1208" i="64"/>
  <c r="L1201" i="64"/>
  <c r="L1208" i="64" s="1"/>
  <c r="P2573" i="64"/>
  <c r="P2580" i="64" s="1"/>
  <c r="K2573" i="64"/>
  <c r="K2580" i="64" s="1"/>
  <c r="M2573" i="64"/>
  <c r="M2580" i="64" s="1"/>
  <c r="L2573" i="64"/>
  <c r="L2580" i="64" s="1"/>
  <c r="O2573" i="64"/>
  <c r="O2580" i="64" s="1"/>
  <c r="N2573" i="64"/>
  <c r="N2580" i="64" s="1"/>
  <c r="M1171" i="64"/>
  <c r="P1171" i="64"/>
  <c r="CK157" i="64"/>
  <c r="CK158" i="64" s="1"/>
  <c r="M1376" i="64"/>
  <c r="N1376" i="64"/>
  <c r="O1376" i="64"/>
  <c r="P1376" i="64"/>
  <c r="AG2512" i="64" a="1"/>
  <c r="AG2512" i="64" s="1"/>
  <c r="P1126" i="64"/>
  <c r="P1127" i="64" s="1"/>
  <c r="M1127" i="64"/>
  <c r="AZ294" i="64"/>
  <c r="BA290" i="64"/>
  <c r="BA291" i="64"/>
  <c r="BA273" i="64"/>
  <c r="BA274" i="64"/>
  <c r="BA292" i="64"/>
  <c r="BA293" i="64"/>
  <c r="BA275" i="64"/>
  <c r="AZ276" i="64"/>
  <c r="CD1" i="860"/>
  <c r="CD7" i="860"/>
  <c r="CD3" i="860"/>
  <c r="CD4" i="860" s="1"/>
  <c r="CE2" i="860"/>
  <c r="AY982" i="64"/>
  <c r="AY992" i="64" s="1"/>
  <c r="AX992" i="64"/>
  <c r="AZ986" i="64" a="1"/>
  <c r="AZ986" i="64" s="1"/>
  <c r="AZ981" i="64" a="1"/>
  <c r="AZ981" i="64" s="1"/>
  <c r="AX2722" i="64"/>
  <c r="AY602" i="64"/>
  <c r="AY2714" i="64"/>
  <c r="AZ2705" i="64" a="1"/>
  <c r="AZ2705" i="64" s="1"/>
  <c r="AZ2706" i="64" a="1"/>
  <c r="AZ2706" i="64" s="1"/>
  <c r="AZ2711" i="64" a="1"/>
  <c r="AZ2711" i="64" s="1"/>
  <c r="AZ2708" i="64" a="1"/>
  <c r="AZ2708" i="64" s="1"/>
  <c r="AZ2710" i="64" a="1"/>
  <c r="AZ2710" i="64" s="1"/>
  <c r="AZ2712" i="64" a="1"/>
  <c r="AZ2712" i="64" s="1"/>
  <c r="AZ2713" i="64" a="1"/>
  <c r="AZ2713" i="64" s="1"/>
  <c r="AZ2707" i="64" a="1"/>
  <c r="AZ2707" i="64" s="1"/>
  <c r="AZ2709" i="64" a="1"/>
  <c r="AZ2709" i="64" s="1"/>
  <c r="AZ600" i="64" a="1"/>
  <c r="AZ600" i="64" s="1"/>
  <c r="AZ578" i="64" a="1"/>
  <c r="AZ578" i="64" s="1"/>
  <c r="AZ601" i="64" a="1"/>
  <c r="AZ601" i="64" s="1"/>
  <c r="AY579" i="64"/>
  <c r="AZ2880" i="64"/>
  <c r="AZ2914" i="64"/>
  <c r="AY2818" i="64"/>
  <c r="AY2796" i="64"/>
  <c r="AZ3172" i="64" a="1"/>
  <c r="AZ3172" i="64" s="1"/>
  <c r="AZ2797" i="64" a="1"/>
  <c r="AZ2797" i="64" s="1"/>
  <c r="AZ2817" i="64" a="1"/>
  <c r="AZ2817" i="64" s="1"/>
  <c r="CI2476" i="64"/>
  <c r="CJ2474" i="64"/>
  <c r="CJ2453" i="64"/>
  <c r="CJ2455" i="64" s="1"/>
  <c r="CK2433" i="64"/>
  <c r="AV2350" i="64"/>
  <c r="AV2352" i="64" s="1"/>
  <c r="AW2341" i="64"/>
  <c r="AX2340" i="64"/>
  <c r="AX2349" i="64"/>
  <c r="AX2339" i="64"/>
  <c r="AX2348" i="64"/>
  <c r="AZ2344" i="64" a="1"/>
  <c r="AZ2344" i="64" s="1"/>
  <c r="AZ2345" i="64" a="1"/>
  <c r="AZ2345" i="64" s="1"/>
  <c r="AZ2336" i="64" a="1"/>
  <c r="AZ2336" i="64" s="1"/>
  <c r="AZ2335" i="64" a="1"/>
  <c r="AZ2335" i="64" s="1"/>
  <c r="AY2332" i="64"/>
  <c r="AY2331" i="64"/>
  <c r="AZ2326" i="64" a="1"/>
  <c r="AZ2326" i="64" s="1"/>
  <c r="AZ2327" i="64" a="1"/>
  <c r="AZ2327" i="64" s="1"/>
  <c r="AY2860" i="64"/>
  <c r="AZ2859" i="64" a="1"/>
  <c r="AZ2859" i="64" s="1"/>
  <c r="AZ857" i="64" a="1"/>
  <c r="AZ857" i="64" s="1"/>
  <c r="BA2608" i="64"/>
  <c r="BA2609" i="64" s="1"/>
  <c r="AY2247" i="64"/>
  <c r="AY2084" i="64"/>
  <c r="AY1733" i="64"/>
  <c r="AY1350" i="64"/>
  <c r="AY859" i="64"/>
  <c r="AY883" i="64"/>
  <c r="AX75" i="64"/>
  <c r="AZ852" i="64" a="1"/>
  <c r="AZ852" i="64" s="1"/>
  <c r="AZ88" i="64" a="1"/>
  <c r="AZ88" i="64" s="1"/>
  <c r="AZ577" i="64" a="1"/>
  <c r="AZ577" i="64" s="1"/>
  <c r="AZ68" i="64" a="1"/>
  <c r="AZ68" i="64" s="1"/>
  <c r="AZ73" i="64" a="1"/>
  <c r="AZ73" i="64" s="1"/>
  <c r="AZ72" i="64" a="1"/>
  <c r="AZ72" i="64" s="1"/>
  <c r="AY69" i="64"/>
  <c r="AZ66" i="64" a="1"/>
  <c r="AZ66" i="64" s="1"/>
  <c r="AZ67" i="64" a="1"/>
  <c r="AZ67" i="64" s="1"/>
  <c r="AZ882" i="64" a="1"/>
  <c r="AZ882" i="64" s="1"/>
  <c r="AZ3069" i="64" a="1"/>
  <c r="AZ3069" i="64" s="1"/>
  <c r="AZ3146" i="64" a="1"/>
  <c r="AZ3146" i="64" s="1"/>
  <c r="AZ3120" i="64" a="1"/>
  <c r="AZ3120" i="64" s="1"/>
  <c r="AZ3095" i="64" a="1"/>
  <c r="AZ3095" i="64" s="1"/>
  <c r="AZ2223" i="64" a="1"/>
  <c r="AZ2223" i="64" s="1"/>
  <c r="AZ2224" i="64" s="1"/>
  <c r="AY106" i="64"/>
  <c r="AZ102" i="64" a="1"/>
  <c r="AZ102" i="64" s="1"/>
  <c r="AZ103" i="64" a="1"/>
  <c r="AZ103" i="64" s="1"/>
  <c r="AZ104" i="64" a="1"/>
  <c r="AZ104" i="64" s="1"/>
  <c r="AZ105" i="64" a="1"/>
  <c r="AZ105" i="64" s="1"/>
  <c r="AZ2165" i="64" a="1"/>
  <c r="AZ2165" i="64" s="1"/>
  <c r="AZ2166" i="64" s="1"/>
  <c r="AZ554" i="64" a="1"/>
  <c r="AZ554" i="64" s="1"/>
  <c r="AZ3196" i="64" a="1"/>
  <c r="AZ3196" i="64" s="1"/>
  <c r="AZ2085" i="64" a="1"/>
  <c r="AZ2085" i="64" s="1"/>
  <c r="AZ2503" i="64" a="1"/>
  <c r="AZ2503" i="64" s="1"/>
  <c r="AZ2511" i="64" s="1"/>
  <c r="AZ2248" i="64" a="1"/>
  <c r="AZ2248" i="64" s="1"/>
  <c r="AZ2254" i="64" a="1"/>
  <c r="AZ2254" i="64" s="1"/>
  <c r="AZ2246" i="64" a="1"/>
  <c r="AZ2246" i="64" s="1"/>
  <c r="AZ1732" i="64" a="1"/>
  <c r="AZ1732" i="64" s="1"/>
  <c r="AZ1349" i="64" a="1"/>
  <c r="AZ1349" i="64" s="1"/>
  <c r="AZ2331" i="64" a="1"/>
  <c r="AZ2818" i="64" a="1"/>
  <c r="AZ1733" i="64" a="1"/>
  <c r="BA2914" i="64" a="1"/>
  <c r="AZ859" i="64" a="1"/>
  <c r="AZ602" i="64" a="1"/>
  <c r="AS905" i="64" a="1"/>
  <c r="BA2880" i="64" a="1"/>
  <c r="AZ2860" i="64" a="1"/>
  <c r="AU1654" i="64" a="1"/>
  <c r="AZ2796" i="64" a="1"/>
  <c r="AZ883" i="64" a="1"/>
  <c r="AZ982" i="64" a="1"/>
  <c r="AZ2247" i="64" a="1"/>
  <c r="AZ579" i="64" a="1"/>
  <c r="AZ1350" i="64" a="1"/>
  <c r="AZ555" i="64" a="1"/>
  <c r="AZ2084" i="64" a="1"/>
  <c r="AZ2332" i="64" a="1"/>
  <c r="BF20" i="861" l="1"/>
  <c r="CG670" i="64"/>
  <c r="CG674" i="64" s="1"/>
  <c r="CG666" i="64"/>
  <c r="CH661" i="64"/>
  <c r="CH665" i="64" s="1"/>
  <c r="AU1654" i="64"/>
  <c r="AZ555" i="64"/>
  <c r="CH477" i="64"/>
  <c r="CG478" i="64"/>
  <c r="CG480" i="64"/>
  <c r="CE528" i="64"/>
  <c r="CD529" i="64"/>
  <c r="CD531" i="64"/>
  <c r="AS905" i="64"/>
  <c r="AS1656" i="64"/>
  <c r="BA222" i="64" a="1"/>
  <c r="BA222" i="64" s="1"/>
  <c r="AN783" i="64"/>
  <c r="AN792" i="64" s="1"/>
  <c r="AN794" i="64" s="1"/>
  <c r="AN784" i="64" s="1"/>
  <c r="AN786" i="64" s="1"/>
  <c r="AN787" i="64" s="1"/>
  <c r="AM800" i="64"/>
  <c r="AM796" i="64"/>
  <c r="AN791" i="64"/>
  <c r="AR1563" i="64"/>
  <c r="AS1559" i="64" s="1"/>
  <c r="AR1565" i="64"/>
  <c r="AT904" i="64" a="1"/>
  <c r="AT904" i="64" s="1"/>
  <c r="AR1656" i="64"/>
  <c r="U1983" i="64"/>
  <c r="T1984" i="64"/>
  <c r="CJ1982" i="64"/>
  <c r="AF427" i="64"/>
  <c r="AG423" i="64" s="1"/>
  <c r="AG427" i="64" s="1"/>
  <c r="AH423" i="64" s="1"/>
  <c r="AH427" i="64" s="1"/>
  <c r="AF429" i="64"/>
  <c r="M155" i="64"/>
  <c r="N155" i="64"/>
  <c r="O155" i="64"/>
  <c r="P155" i="64"/>
  <c r="BA294" i="64"/>
  <c r="BB290" i="64"/>
  <c r="BB273" i="64"/>
  <c r="BB291" i="64"/>
  <c r="BB274" i="64"/>
  <c r="BB292" i="64"/>
  <c r="BB275" i="64"/>
  <c r="BB293" i="64"/>
  <c r="BA276" i="64"/>
  <c r="CE1" i="860"/>
  <c r="CE7" i="860"/>
  <c r="CE3" i="860"/>
  <c r="CE4" i="860" s="1"/>
  <c r="CF2" i="860"/>
  <c r="AZ982" i="64"/>
  <c r="AZ992" i="64" s="1"/>
  <c r="BA986" i="64" a="1"/>
  <c r="BA986" i="64" s="1"/>
  <c r="BA981" i="64" a="1"/>
  <c r="BA981" i="64" s="1"/>
  <c r="AZ602" i="64"/>
  <c r="AY2722" i="64"/>
  <c r="BA2705" i="64" a="1"/>
  <c r="BA2705" i="64" s="1"/>
  <c r="BA2706" i="64" a="1"/>
  <c r="BA2706" i="64" s="1"/>
  <c r="BA2707" i="64" a="1"/>
  <c r="BA2707" i="64" s="1"/>
  <c r="BA2708" i="64" a="1"/>
  <c r="BA2708" i="64" s="1"/>
  <c r="BA2709" i="64" a="1"/>
  <c r="BA2709" i="64" s="1"/>
  <c r="BA2710" i="64" a="1"/>
  <c r="BA2710" i="64" s="1"/>
  <c r="BA2712" i="64" a="1"/>
  <c r="BA2712" i="64" s="1"/>
  <c r="BA2713" i="64" a="1"/>
  <c r="BA2713" i="64" s="1"/>
  <c r="BA2711" i="64" a="1"/>
  <c r="BA2711" i="64" s="1"/>
  <c r="AZ2714" i="64"/>
  <c r="BA601" i="64" a="1"/>
  <c r="BA601" i="64" s="1"/>
  <c r="BA600" i="64" a="1"/>
  <c r="BA600" i="64" s="1"/>
  <c r="BA578" i="64" a="1"/>
  <c r="BA578" i="64" s="1"/>
  <c r="AZ579" i="64"/>
  <c r="BA2914" i="64"/>
  <c r="BA2880" i="64"/>
  <c r="AZ2818" i="64"/>
  <c r="AZ2796" i="64"/>
  <c r="BA3172" i="64" a="1"/>
  <c r="BA3172" i="64" s="1"/>
  <c r="BA2797" i="64" a="1"/>
  <c r="BA2797" i="64" s="1"/>
  <c r="BA2817" i="64" a="1"/>
  <c r="BA2817" i="64" s="1"/>
  <c r="CJ2476" i="64"/>
  <c r="CK2474" i="64"/>
  <c r="CL2474" i="64" s="1"/>
  <c r="CL2476" i="64" s="1"/>
  <c r="CK2453" i="64"/>
  <c r="AV2353" i="64"/>
  <c r="AW2350" i="64"/>
  <c r="AW2352" i="64" s="1"/>
  <c r="AX2341" i="64"/>
  <c r="AY2339" i="64"/>
  <c r="AY2348" i="64"/>
  <c r="AY2340" i="64"/>
  <c r="AY2349" i="64"/>
  <c r="BA2345" i="64" a="1"/>
  <c r="BA2345" i="64" s="1"/>
  <c r="BA2344" i="64" a="1"/>
  <c r="BA2344" i="64" s="1"/>
  <c r="BA2335" i="64" a="1"/>
  <c r="BA2335" i="64" s="1"/>
  <c r="BA2336" i="64" a="1"/>
  <c r="BA2336" i="64" s="1"/>
  <c r="AZ2332" i="64"/>
  <c r="AZ2331" i="64"/>
  <c r="BA2326" i="64" a="1"/>
  <c r="BA2326" i="64" s="1"/>
  <c r="BA2327" i="64" a="1"/>
  <c r="BA2327" i="64" s="1"/>
  <c r="AZ2860" i="64"/>
  <c r="BA2859" i="64" a="1"/>
  <c r="BA2859" i="64" s="1"/>
  <c r="BA857" i="64" a="1"/>
  <c r="BA857" i="64" s="1"/>
  <c r="BB2608" i="64"/>
  <c r="BB2609" i="64" s="1"/>
  <c r="AZ2084" i="64"/>
  <c r="AZ1733" i="64"/>
  <c r="AZ2247" i="64"/>
  <c r="AZ1350" i="64"/>
  <c r="AZ859" i="64"/>
  <c r="AZ883" i="64"/>
  <c r="AY75" i="64"/>
  <c r="BA852" i="64" a="1"/>
  <c r="BA852" i="64" s="1"/>
  <c r="BA88" i="64" a="1"/>
  <c r="BA88" i="64" s="1"/>
  <c r="BA577" i="64" a="1"/>
  <c r="BA577" i="64" s="1"/>
  <c r="BA68" i="64" a="1"/>
  <c r="BA68" i="64" s="1"/>
  <c r="BA73" i="64" a="1"/>
  <c r="BA73" i="64" s="1"/>
  <c r="BA72" i="64" a="1"/>
  <c r="BA72" i="64" s="1"/>
  <c r="AZ69" i="64"/>
  <c r="BA66" i="64" a="1"/>
  <c r="BA66" i="64" s="1"/>
  <c r="BA67" i="64" a="1"/>
  <c r="BA67" i="64" s="1"/>
  <c r="BA882" i="64" a="1"/>
  <c r="BA882" i="64" s="1"/>
  <c r="BA3069" i="64" a="1"/>
  <c r="BA3069" i="64" s="1"/>
  <c r="BA3146" i="64" a="1"/>
  <c r="BA3146" i="64" s="1"/>
  <c r="BA3120" i="64" a="1"/>
  <c r="BA3120" i="64" s="1"/>
  <c r="BA3095" i="64" a="1"/>
  <c r="BA3095" i="64" s="1"/>
  <c r="BA2223" i="64" a="1"/>
  <c r="BA2223" i="64" s="1"/>
  <c r="BA2224" i="64" s="1"/>
  <c r="BA102" i="64" a="1"/>
  <c r="BA102" i="64" s="1"/>
  <c r="BA103" i="64" a="1"/>
  <c r="BA103" i="64" s="1"/>
  <c r="BA104" i="64" a="1"/>
  <c r="BA104" i="64" s="1"/>
  <c r="BA105" i="64" a="1"/>
  <c r="BA105" i="64" s="1"/>
  <c r="AZ106" i="64"/>
  <c r="BA2165" i="64" a="1"/>
  <c r="BA2165" i="64" s="1"/>
  <c r="BA2166" i="64" s="1"/>
  <c r="BA554" i="64" a="1"/>
  <c r="BA554" i="64" s="1"/>
  <c r="BA3196" i="64" a="1"/>
  <c r="BA3196" i="64" s="1"/>
  <c r="BA2085" i="64" a="1"/>
  <c r="BA2085" i="64" s="1"/>
  <c r="BA2503" i="64" a="1"/>
  <c r="BA2503" i="64" s="1"/>
  <c r="BA2511" i="64" s="1"/>
  <c r="BA2248" i="64" a="1"/>
  <c r="BA2248" i="64" s="1"/>
  <c r="BA2254" i="64" a="1"/>
  <c r="BA2254" i="64" s="1"/>
  <c r="BA2246" i="64" a="1"/>
  <c r="BA2246" i="64" s="1"/>
  <c r="BA1732" i="64" a="1"/>
  <c r="BA1732" i="64" s="1"/>
  <c r="BA1349" i="64" a="1"/>
  <c r="BA1349" i="64" s="1"/>
  <c r="BB2914" i="64" a="1"/>
  <c r="BA1350" i="64" a="1"/>
  <c r="BA2818" i="64" a="1"/>
  <c r="AT905" i="64" a="1"/>
  <c r="BA2796" i="64" a="1"/>
  <c r="BA883" i="64" a="1"/>
  <c r="AV1654" i="64" a="1"/>
  <c r="BA579" i="64" a="1"/>
  <c r="BA602" i="64" a="1"/>
  <c r="BA859" i="64" a="1"/>
  <c r="BA2247" i="64" a="1"/>
  <c r="BA2860" i="64" a="1"/>
  <c r="BA982" i="64" a="1"/>
  <c r="BB2880" i="64" a="1"/>
  <c r="BA2331" i="64" a="1"/>
  <c r="BA1733" i="64" a="1"/>
  <c r="BA2332" i="64" a="1"/>
  <c r="BA2084" i="64" a="1"/>
  <c r="BA555" i="64" a="1"/>
  <c r="CH670" i="64" l="1"/>
  <c r="CH674" i="64" s="1"/>
  <c r="CH666" i="64"/>
  <c r="CI661" i="64"/>
  <c r="CI665" i="64" s="1"/>
  <c r="CK2455" i="64"/>
  <c r="CL2453" i="64"/>
  <c r="CL2455" i="64" s="1"/>
  <c r="AV1654" i="64"/>
  <c r="BA555" i="64"/>
  <c r="CF528" i="64"/>
  <c r="CE529" i="64"/>
  <c r="CE531" i="64"/>
  <c r="CI477" i="64"/>
  <c r="CH478" i="64"/>
  <c r="CH480" i="64"/>
  <c r="AT905" i="64"/>
  <c r="AT1656" i="64"/>
  <c r="AN788" i="64"/>
  <c r="AO780" i="64"/>
  <c r="AS1565" i="64"/>
  <c r="AS1563" i="64"/>
  <c r="AT1559" i="64" s="1"/>
  <c r="BB222" i="64" a="1"/>
  <c r="BB222" i="64" s="1"/>
  <c r="AU904" i="64" a="1"/>
  <c r="AU904" i="64" s="1"/>
  <c r="AN795" i="64"/>
  <c r="V1983" i="64"/>
  <c r="U1984" i="64"/>
  <c r="CK1982" i="64"/>
  <c r="CL1982" i="64" s="1"/>
  <c r="AG429" i="64"/>
  <c r="AH429" i="64"/>
  <c r="AI423" i="64"/>
  <c r="AI427" i="64" s="1"/>
  <c r="M157" i="64"/>
  <c r="M158" i="64" s="1"/>
  <c r="P157" i="64"/>
  <c r="P158" i="64" s="1"/>
  <c r="P2433" i="64"/>
  <c r="AH2512" i="64" a="1"/>
  <c r="AH2512" i="64" s="1"/>
  <c r="BC290" i="64"/>
  <c r="BC273" i="64"/>
  <c r="BC291" i="64"/>
  <c r="BC274" i="64"/>
  <c r="BC292" i="64"/>
  <c r="BC275" i="64"/>
  <c r="BC293" i="64"/>
  <c r="BB276" i="64"/>
  <c r="BB294" i="64"/>
  <c r="CF7" i="860"/>
  <c r="CF3" i="860"/>
  <c r="CF4" i="860" s="1"/>
  <c r="CG2" i="860"/>
  <c r="CF1" i="860"/>
  <c r="BA982" i="64"/>
  <c r="BA992" i="64" s="1"/>
  <c r="BB986" i="64" a="1"/>
  <c r="BB986" i="64" s="1"/>
  <c r="BB981" i="64" a="1"/>
  <c r="BB981" i="64" s="1"/>
  <c r="BA602" i="64"/>
  <c r="AZ2722" i="64"/>
  <c r="BA2714" i="64"/>
  <c r="BB2705" i="64" a="1"/>
  <c r="BB2705" i="64" s="1"/>
  <c r="BB2706" i="64" a="1"/>
  <c r="BB2706" i="64" s="1"/>
  <c r="BB2707" i="64" a="1"/>
  <c r="BB2707" i="64" s="1"/>
  <c r="BB2708" i="64" a="1"/>
  <c r="BB2708" i="64" s="1"/>
  <c r="BB2710" i="64" a="1"/>
  <c r="BB2710" i="64" s="1"/>
  <c r="BB2712" i="64" a="1"/>
  <c r="BB2712" i="64" s="1"/>
  <c r="BB2713" i="64" a="1"/>
  <c r="BB2713" i="64" s="1"/>
  <c r="BB2711" i="64" a="1"/>
  <c r="BB2711" i="64" s="1"/>
  <c r="BB2709" i="64" a="1"/>
  <c r="BB2709" i="64" s="1"/>
  <c r="BB601" i="64" a="1"/>
  <c r="BB601" i="64" s="1"/>
  <c r="BB600" i="64" a="1"/>
  <c r="BB600" i="64" s="1"/>
  <c r="BB578" i="64" a="1"/>
  <c r="BB578" i="64" s="1"/>
  <c r="BA579" i="64"/>
  <c r="BB2914" i="64"/>
  <c r="BB2880" i="64"/>
  <c r="BA2818" i="64"/>
  <c r="BA2796" i="64"/>
  <c r="BB3172" i="64" a="1"/>
  <c r="BB3172" i="64" s="1"/>
  <c r="BB2797" i="64" a="1"/>
  <c r="BB2797" i="64" s="1"/>
  <c r="BB2817" i="64" a="1"/>
  <c r="BB2817" i="64" s="1"/>
  <c r="CK2476" i="64"/>
  <c r="AW2353" i="64"/>
  <c r="AX2350" i="64"/>
  <c r="AX2352" i="64" s="1"/>
  <c r="AX2353" i="64" s="1"/>
  <c r="AY2341" i="64"/>
  <c r="AZ2339" i="64"/>
  <c r="AZ2348" i="64"/>
  <c r="AZ2340" i="64"/>
  <c r="AZ2349" i="64"/>
  <c r="BB2345" i="64" a="1"/>
  <c r="BB2345" i="64" s="1"/>
  <c r="BB2344" i="64" a="1"/>
  <c r="BB2344" i="64" s="1"/>
  <c r="BB2335" i="64" a="1"/>
  <c r="BB2335" i="64" s="1"/>
  <c r="BB2336" i="64" a="1"/>
  <c r="BB2336" i="64" s="1"/>
  <c r="BA2332" i="64"/>
  <c r="BA2331" i="64"/>
  <c r="BB2326" i="64" a="1"/>
  <c r="BB2326" i="64" s="1"/>
  <c r="BB2327" i="64" a="1"/>
  <c r="BB2327" i="64" s="1"/>
  <c r="BA2860" i="64"/>
  <c r="BB2859" i="64" a="1"/>
  <c r="BB2859" i="64" s="1"/>
  <c r="BB857" i="64" a="1"/>
  <c r="BB857" i="64" s="1"/>
  <c r="BC2608" i="64"/>
  <c r="BA2084" i="64"/>
  <c r="BA1733" i="64"/>
  <c r="BA2247" i="64"/>
  <c r="BA1350" i="64"/>
  <c r="BA883" i="64"/>
  <c r="BA859" i="64"/>
  <c r="AZ75" i="64"/>
  <c r="BB852" i="64" a="1"/>
  <c r="BB852" i="64" s="1"/>
  <c r="BB88" i="64" a="1"/>
  <c r="BB88" i="64" s="1"/>
  <c r="BB577" i="64" a="1"/>
  <c r="BB577" i="64" s="1"/>
  <c r="BB68" i="64" a="1"/>
  <c r="BB68" i="64" s="1"/>
  <c r="BB73" i="64" a="1"/>
  <c r="BB73" i="64" s="1"/>
  <c r="BB72" i="64" a="1"/>
  <c r="BB72" i="64" s="1"/>
  <c r="BA69" i="64"/>
  <c r="BB66" i="64" a="1"/>
  <c r="BB66" i="64" s="1"/>
  <c r="BB67" i="64" a="1"/>
  <c r="BB67" i="64" s="1"/>
  <c r="BB882" i="64" a="1"/>
  <c r="BB882" i="64" s="1"/>
  <c r="BB3069" i="64" a="1"/>
  <c r="BB3069" i="64" s="1"/>
  <c r="BB3146" i="64" a="1"/>
  <c r="BB3146" i="64" s="1"/>
  <c r="BB3120" i="64" a="1"/>
  <c r="BB3120" i="64" s="1"/>
  <c r="BB3095" i="64" a="1"/>
  <c r="BB3095" i="64" s="1"/>
  <c r="BB2223" i="64" a="1"/>
  <c r="BB2223" i="64" s="1"/>
  <c r="BB2224" i="64" s="1"/>
  <c r="BB103" i="64" a="1"/>
  <c r="BB103" i="64" s="1"/>
  <c r="BB102" i="64" a="1"/>
  <c r="BB102" i="64" s="1"/>
  <c r="BB104" i="64" a="1"/>
  <c r="BB104" i="64" s="1"/>
  <c r="BB105" i="64" a="1"/>
  <c r="BB105" i="64" s="1"/>
  <c r="BA106" i="64"/>
  <c r="BB2165" i="64" a="1"/>
  <c r="BB2165" i="64" s="1"/>
  <c r="BB2166" i="64" s="1"/>
  <c r="BB554" i="64" a="1"/>
  <c r="BB554" i="64" s="1"/>
  <c r="BB3196" i="64" a="1"/>
  <c r="BB3196" i="64" s="1"/>
  <c r="BB2085" i="64" a="1"/>
  <c r="BB2085" i="64" s="1"/>
  <c r="BB2503" i="64" a="1"/>
  <c r="BB2503" i="64" s="1"/>
  <c r="BB2511" i="64" s="1"/>
  <c r="BB2254" i="64" a="1"/>
  <c r="BB2254" i="64" s="1"/>
  <c r="BB2246" i="64" a="1"/>
  <c r="BB2246" i="64" s="1"/>
  <c r="BB2248" i="64" a="1"/>
  <c r="BB2248" i="64" s="1"/>
  <c r="BB1732" i="64" a="1"/>
  <c r="BB1732" i="64" s="1"/>
  <c r="BB1349" i="64" a="1"/>
  <c r="BB1349" i="64" s="1"/>
  <c r="BB602" i="64" a="1"/>
  <c r="BB1733" i="64" a="1"/>
  <c r="BC2880" i="64" a="1"/>
  <c r="BB859" i="64" a="1"/>
  <c r="BB2860" i="64" a="1"/>
  <c r="BB2818" i="64" a="1"/>
  <c r="BB2247" i="64" a="1"/>
  <c r="BB883" i="64" a="1"/>
  <c r="AW1654" i="64" a="1"/>
  <c r="BC2914" i="64" a="1"/>
  <c r="BB1350" i="64" a="1"/>
  <c r="BB579" i="64" a="1"/>
  <c r="BB982" i="64" a="1"/>
  <c r="AU905" i="64" a="1"/>
  <c r="BB2796" i="64" a="1"/>
  <c r="BB2332" i="64" a="1"/>
  <c r="BB555" i="64" a="1"/>
  <c r="BB2084" i="64" a="1"/>
  <c r="BB2331" i="64" a="1"/>
  <c r="BG20" i="861" l="1"/>
  <c r="CJ661" i="64"/>
  <c r="CJ665" i="64" s="1"/>
  <c r="CI670" i="64"/>
  <c r="CI674" i="64" s="1"/>
  <c r="CI666" i="64"/>
  <c r="P2453" i="64"/>
  <c r="AW1654" i="64"/>
  <c r="BB555" i="64"/>
  <c r="CI478" i="64"/>
  <c r="CJ477" i="64"/>
  <c r="CI480" i="64"/>
  <c r="CG528" i="64"/>
  <c r="CF529" i="64"/>
  <c r="CF531" i="64"/>
  <c r="AU1656" i="64"/>
  <c r="AU905" i="64"/>
  <c r="AT1563" i="64"/>
  <c r="AU1559" i="64" s="1"/>
  <c r="AT1565" i="64"/>
  <c r="BC222" i="64" a="1"/>
  <c r="BC222" i="64" s="1"/>
  <c r="AO783" i="64"/>
  <c r="AO792" i="64" s="1"/>
  <c r="AO794" i="64" s="1"/>
  <c r="AO784" i="64" s="1"/>
  <c r="AO786" i="64" s="1"/>
  <c r="AO787" i="64" s="1"/>
  <c r="AN796" i="64"/>
  <c r="AN800" i="64"/>
  <c r="AO791" i="64"/>
  <c r="AV904" i="64" a="1"/>
  <c r="AV904" i="64" s="1"/>
  <c r="W1983" i="64"/>
  <c r="V1984" i="64"/>
  <c r="AI429" i="64"/>
  <c r="AJ423" i="64"/>
  <c r="AJ427" i="64" s="1"/>
  <c r="P2476" i="64"/>
  <c r="P2474" i="64"/>
  <c r="BC2609" i="64"/>
  <c r="BC276" i="64"/>
  <c r="BD290" i="64"/>
  <c r="BD273" i="64"/>
  <c r="BD291" i="64"/>
  <c r="BD274" i="64"/>
  <c r="BD292" i="64"/>
  <c r="BD275" i="64"/>
  <c r="BD293" i="64"/>
  <c r="BC294" i="64"/>
  <c r="CG7" i="860"/>
  <c r="CG3" i="860"/>
  <c r="CG4" i="860" s="1"/>
  <c r="CH2" i="860"/>
  <c r="CG1" i="860"/>
  <c r="BB982" i="64"/>
  <c r="BB992" i="64" s="1"/>
  <c r="BC986" i="64" a="1"/>
  <c r="BC986" i="64" s="1"/>
  <c r="BC981" i="64" a="1"/>
  <c r="BC981" i="64" s="1"/>
  <c r="BB602" i="64"/>
  <c r="BA2722" i="64"/>
  <c r="BC2705" i="64" a="1"/>
  <c r="BC2705" i="64" s="1"/>
  <c r="BC2706" i="64" a="1"/>
  <c r="BC2706" i="64" s="1"/>
  <c r="BC2709" i="64" a="1"/>
  <c r="BC2709" i="64" s="1"/>
  <c r="BC2708" i="64" a="1"/>
  <c r="BC2708" i="64" s="1"/>
  <c r="BC2710" i="64" a="1"/>
  <c r="BC2710" i="64" s="1"/>
  <c r="BC2712" i="64" a="1"/>
  <c r="BC2712" i="64" s="1"/>
  <c r="BC2713" i="64" a="1"/>
  <c r="BC2713" i="64" s="1"/>
  <c r="BC2707" i="64" a="1"/>
  <c r="BC2707" i="64" s="1"/>
  <c r="BC2711" i="64" a="1"/>
  <c r="BC2711" i="64" s="1"/>
  <c r="BB2714" i="64"/>
  <c r="BC578" i="64" a="1"/>
  <c r="BC578" i="64" s="1"/>
  <c r="BC601" i="64" a="1"/>
  <c r="BC601" i="64" s="1"/>
  <c r="BC600" i="64" a="1"/>
  <c r="BC600" i="64" s="1"/>
  <c r="BB579" i="64"/>
  <c r="BC2914" i="64"/>
  <c r="BC2880" i="64"/>
  <c r="BB2796" i="64"/>
  <c r="BB2818" i="64"/>
  <c r="BC2797" i="64" a="1"/>
  <c r="BC2797" i="64" s="1"/>
  <c r="BC2817" i="64" a="1"/>
  <c r="BC2817" i="64" s="1"/>
  <c r="P2455" i="64"/>
  <c r="BC3172" i="64" a="1"/>
  <c r="BC3172" i="64" s="1"/>
  <c r="AZ2341" i="64"/>
  <c r="AY2350" i="64"/>
  <c r="AY2352" i="64" s="1"/>
  <c r="AZ2350" i="64"/>
  <c r="BA2339" i="64"/>
  <c r="BA2348" i="64"/>
  <c r="BA2340" i="64"/>
  <c r="BA2349" i="64"/>
  <c r="BC2345" i="64" a="1"/>
  <c r="BC2345" i="64" s="1"/>
  <c r="BC2344" i="64" a="1"/>
  <c r="BC2344" i="64" s="1"/>
  <c r="BC2335" i="64" a="1"/>
  <c r="BC2335" i="64" s="1"/>
  <c r="BC2336" i="64" a="1"/>
  <c r="BC2336" i="64" s="1"/>
  <c r="BB2332" i="64"/>
  <c r="BB2331" i="64"/>
  <c r="BC2326" i="64" a="1"/>
  <c r="BC2326" i="64" s="1"/>
  <c r="BC2327" i="64" a="1"/>
  <c r="BC2327" i="64" s="1"/>
  <c r="BB2860" i="64"/>
  <c r="BC2859" i="64" a="1"/>
  <c r="BC2859" i="64" s="1"/>
  <c r="BC857" i="64" a="1"/>
  <c r="BC857" i="64" s="1"/>
  <c r="BD2608" i="64"/>
  <c r="BD2609" i="64" s="1"/>
  <c r="BB1733" i="64"/>
  <c r="BB2247" i="64"/>
  <c r="BB2084" i="64"/>
  <c r="BB1350" i="64"/>
  <c r="BB859" i="64"/>
  <c r="BB883" i="64"/>
  <c r="BA75" i="64"/>
  <c r="BC852" i="64" a="1"/>
  <c r="BC852" i="64" s="1"/>
  <c r="BC88" i="64" a="1"/>
  <c r="BC88" i="64" s="1"/>
  <c r="BC577" i="64" a="1"/>
  <c r="BC577" i="64" s="1"/>
  <c r="BC68" i="64" a="1"/>
  <c r="BC68" i="64" s="1"/>
  <c r="BC73" i="64" a="1"/>
  <c r="BC73" i="64" s="1"/>
  <c r="BC72" i="64" a="1"/>
  <c r="BC72" i="64" s="1"/>
  <c r="BB69" i="64"/>
  <c r="BC66" i="64" a="1"/>
  <c r="BC66" i="64" s="1"/>
  <c r="BC67" i="64" a="1"/>
  <c r="BC67" i="64" s="1"/>
  <c r="BC882" i="64" a="1"/>
  <c r="BC882" i="64" s="1"/>
  <c r="BC3069" i="64" a="1"/>
  <c r="BC3069" i="64" s="1"/>
  <c r="BC3146" i="64" a="1"/>
  <c r="BC3146" i="64" s="1"/>
  <c r="BC3120" i="64" a="1"/>
  <c r="BC3120" i="64" s="1"/>
  <c r="BC3095" i="64" a="1"/>
  <c r="BC3095" i="64" s="1"/>
  <c r="BC2223" i="64" a="1"/>
  <c r="BC2223" i="64" s="1"/>
  <c r="BC2224" i="64" s="1"/>
  <c r="BC103" i="64" a="1"/>
  <c r="BC103" i="64" s="1"/>
  <c r="BC104" i="64" a="1"/>
  <c r="BC104" i="64" s="1"/>
  <c r="BC105" i="64" a="1"/>
  <c r="BC105" i="64" s="1"/>
  <c r="BC102" i="64" a="1"/>
  <c r="BC102" i="64" s="1"/>
  <c r="BB106" i="64"/>
  <c r="BC2165" i="64" a="1"/>
  <c r="BC2165" i="64" s="1"/>
  <c r="BC2166" i="64" s="1"/>
  <c r="BC554" i="64" a="1"/>
  <c r="BC554" i="64" s="1"/>
  <c r="BC3196" i="64" a="1"/>
  <c r="BC3196" i="64" s="1"/>
  <c r="BC2085" i="64" a="1"/>
  <c r="BC2085" i="64" s="1"/>
  <c r="BC2503" i="64" a="1"/>
  <c r="BC2503" i="64" s="1"/>
  <c r="BC2511" i="64" s="1"/>
  <c r="BC2254" i="64" a="1"/>
  <c r="BC2254" i="64" s="1"/>
  <c r="BC2246" i="64" a="1"/>
  <c r="BC2246" i="64" s="1"/>
  <c r="BC2248" i="64" a="1"/>
  <c r="BC2248" i="64" s="1"/>
  <c r="BC1732" i="64" a="1"/>
  <c r="BC1732" i="64" s="1"/>
  <c r="BC1349" i="64" a="1"/>
  <c r="BC1349" i="64" s="1"/>
  <c r="BC2860" i="64" a="1"/>
  <c r="AX1654" i="64" a="1"/>
  <c r="BC555" i="64" a="1"/>
  <c r="AV905" i="64" a="1"/>
  <c r="BC602" i="64" a="1"/>
  <c r="BD2880" i="64" a="1"/>
  <c r="BC883" i="64" a="1"/>
  <c r="BD2914" i="64" a="1"/>
  <c r="BC1350" i="64" a="1"/>
  <c r="BC2796" i="64" a="1"/>
  <c r="BC2247" i="64" a="1"/>
  <c r="BC859" i="64" a="1"/>
  <c r="BC2332" i="64" a="1"/>
  <c r="BC579" i="64" a="1"/>
  <c r="BC2331" i="64" a="1"/>
  <c r="BC982" i="64" a="1"/>
  <c r="BC2818" i="64" a="1"/>
  <c r="BC2084" i="64" a="1"/>
  <c r="BC1733" i="64" a="1"/>
  <c r="O477" i="64" l="1"/>
  <c r="CJ670" i="64"/>
  <c r="CJ674" i="64" s="1"/>
  <c r="CJ666" i="64"/>
  <c r="CK661" i="64"/>
  <c r="CK665" i="64" s="1"/>
  <c r="AX1654" i="64"/>
  <c r="BC555" i="64"/>
  <c r="CG529" i="64"/>
  <c r="CH528" i="64"/>
  <c r="CG531" i="64"/>
  <c r="CK477" i="64"/>
  <c r="CL477" i="64" s="1"/>
  <c r="CJ478" i="64"/>
  <c r="CJ480" i="64"/>
  <c r="AO795" i="64"/>
  <c r="AP791" i="64" s="1"/>
  <c r="AV905" i="64"/>
  <c r="AV1656" i="64"/>
  <c r="AO788" i="64"/>
  <c r="AP780" i="64"/>
  <c r="AP783" i="64" s="1"/>
  <c r="AP792" i="64" s="1"/>
  <c r="AP794" i="64" s="1"/>
  <c r="AP784" i="64" s="1"/>
  <c r="AP786" i="64" s="1"/>
  <c r="BD222" i="64" a="1"/>
  <c r="BD222" i="64" s="1"/>
  <c r="AU1563" i="64"/>
  <c r="AV1559" i="64" s="1"/>
  <c r="AU1565" i="64"/>
  <c r="AW904" i="64" a="1"/>
  <c r="AW904" i="64" s="1"/>
  <c r="X1983" i="64"/>
  <c r="W1984" i="64"/>
  <c r="P1982" i="64"/>
  <c r="AJ429" i="64"/>
  <c r="AK423" i="64"/>
  <c r="AK427" i="64" s="1"/>
  <c r="AI2512" i="64" a="1"/>
  <c r="AI2512" i="64" s="1"/>
  <c r="BD276" i="64"/>
  <c r="BD294" i="64"/>
  <c r="BE290" i="64"/>
  <c r="BE273" i="64"/>
  <c r="BE291" i="64"/>
  <c r="BE292" i="64"/>
  <c r="BE274" i="64"/>
  <c r="BE293" i="64"/>
  <c r="BE275" i="64"/>
  <c r="CH7" i="860"/>
  <c r="CH3" i="860"/>
  <c r="CH4" i="860" s="1"/>
  <c r="CI2" i="860"/>
  <c r="CH1" i="860"/>
  <c r="BC982" i="64"/>
  <c r="BD986" i="64" a="1"/>
  <c r="BD986" i="64" s="1"/>
  <c r="BD981" i="64" a="1"/>
  <c r="BD981" i="64" s="1"/>
  <c r="BB2722" i="64"/>
  <c r="M2722" i="64" s="1"/>
  <c r="BC602" i="64"/>
  <c r="BD2711" i="64" a="1"/>
  <c r="BD2711" i="64" s="1"/>
  <c r="BD2705" i="64" a="1"/>
  <c r="BD2705" i="64" s="1"/>
  <c r="BD2709" i="64" a="1"/>
  <c r="BD2709" i="64" s="1"/>
  <c r="BD2708" i="64" a="1"/>
  <c r="BD2708" i="64" s="1"/>
  <c r="BD2710" i="64" a="1"/>
  <c r="BD2710" i="64" s="1"/>
  <c r="BD2706" i="64" a="1"/>
  <c r="BD2706" i="64" s="1"/>
  <c r="BD2712" i="64" a="1"/>
  <c r="BD2712" i="64" s="1"/>
  <c r="BD2713" i="64" a="1"/>
  <c r="BD2713" i="64" s="1"/>
  <c r="BD2707" i="64" a="1"/>
  <c r="BD2707" i="64" s="1"/>
  <c r="BC2714" i="64"/>
  <c r="BD578" i="64" a="1"/>
  <c r="BD578" i="64" s="1"/>
  <c r="BD601" i="64" a="1"/>
  <c r="BD601" i="64" s="1"/>
  <c r="BD600" i="64" a="1"/>
  <c r="BD600" i="64" s="1"/>
  <c r="BC579" i="64"/>
  <c r="BD2880" i="64"/>
  <c r="BD2914" i="64"/>
  <c r="BC2818" i="64"/>
  <c r="BC2796" i="64"/>
  <c r="BD2797" i="64" a="1"/>
  <c r="BD2797" i="64" s="1"/>
  <c r="BD2817" i="64" a="1"/>
  <c r="BD2817" i="64" s="1"/>
  <c r="BD3172" i="64" a="1"/>
  <c r="BD3172" i="64" s="1"/>
  <c r="AZ2352" i="64"/>
  <c r="AZ2353" i="64" s="1"/>
  <c r="AY2353" i="64"/>
  <c r="BA2341" i="64"/>
  <c r="BB2339" i="64"/>
  <c r="BB2348" i="64"/>
  <c r="BB2340" i="64"/>
  <c r="BB2349" i="64"/>
  <c r="BD2344" i="64" a="1"/>
  <c r="BD2344" i="64" s="1"/>
  <c r="BD2345" i="64" a="1"/>
  <c r="BD2345" i="64" s="1"/>
  <c r="BD2336" i="64" a="1"/>
  <c r="BD2336" i="64" s="1"/>
  <c r="BD2335" i="64" a="1"/>
  <c r="BD2335" i="64" s="1"/>
  <c r="BC2332" i="64"/>
  <c r="BC2331" i="64"/>
  <c r="BD2326" i="64" a="1"/>
  <c r="BD2326" i="64" s="1"/>
  <c r="BD2327" i="64" a="1"/>
  <c r="BD2327" i="64" s="1"/>
  <c r="BC2860" i="64"/>
  <c r="BD2859" i="64" a="1"/>
  <c r="BD2859" i="64" s="1"/>
  <c r="BD857" i="64" a="1"/>
  <c r="BD857" i="64" s="1"/>
  <c r="BE2608" i="64"/>
  <c r="BC2247" i="64"/>
  <c r="BC2084" i="64"/>
  <c r="BC1733" i="64"/>
  <c r="BC1350" i="64"/>
  <c r="BC883" i="64"/>
  <c r="BC859" i="64"/>
  <c r="BB75" i="64"/>
  <c r="BD852" i="64" a="1"/>
  <c r="BD852" i="64" s="1"/>
  <c r="BD88" i="64" a="1"/>
  <c r="BD88" i="64" s="1"/>
  <c r="BD577" i="64" a="1"/>
  <c r="BD577" i="64" s="1"/>
  <c r="BD68" i="64" a="1"/>
  <c r="BD68" i="64" s="1"/>
  <c r="BD72" i="64" a="1"/>
  <c r="BD72" i="64" s="1"/>
  <c r="BD73" i="64" a="1"/>
  <c r="BD73" i="64" s="1"/>
  <c r="BC69" i="64"/>
  <c r="BD67" i="64" a="1"/>
  <c r="BD67" i="64" s="1"/>
  <c r="BD66" i="64" a="1"/>
  <c r="BD66" i="64" s="1"/>
  <c r="BD882" i="64" a="1"/>
  <c r="BD882" i="64" s="1"/>
  <c r="BD3069" i="64" a="1"/>
  <c r="BD3069" i="64" s="1"/>
  <c r="BD3146" i="64" a="1"/>
  <c r="BD3146" i="64" s="1"/>
  <c r="BD3120" i="64" a="1"/>
  <c r="BD3120" i="64" s="1"/>
  <c r="BD3095" i="64" a="1"/>
  <c r="BD3095" i="64" s="1"/>
  <c r="BD2223" i="64" a="1"/>
  <c r="BD2223" i="64" s="1"/>
  <c r="BD2224" i="64" s="1"/>
  <c r="BC106" i="64"/>
  <c r="BD102" i="64" a="1"/>
  <c r="BD102" i="64" s="1"/>
  <c r="BD103" i="64" a="1"/>
  <c r="BD103" i="64" s="1"/>
  <c r="BD104" i="64" a="1"/>
  <c r="BD104" i="64" s="1"/>
  <c r="BD105" i="64" a="1"/>
  <c r="BD105" i="64" s="1"/>
  <c r="BD2165" i="64" a="1"/>
  <c r="BD2165" i="64" s="1"/>
  <c r="BD2166" i="64" s="1"/>
  <c r="BD554" i="64" a="1"/>
  <c r="BD554" i="64" s="1"/>
  <c r="BD3196" i="64" a="1"/>
  <c r="BD3196" i="64" s="1"/>
  <c r="BD2085" i="64" a="1"/>
  <c r="BD2085" i="64" s="1"/>
  <c r="BD2503" i="64" a="1"/>
  <c r="BD2503" i="64" s="1"/>
  <c r="BD2511" i="64" s="1"/>
  <c r="BD2254" i="64" a="1"/>
  <c r="BD2254" i="64" s="1"/>
  <c r="BD2246" i="64" a="1"/>
  <c r="BD2246" i="64" s="1"/>
  <c r="BD2248" i="64" a="1"/>
  <c r="BD2248" i="64" s="1"/>
  <c r="BD1732" i="64" a="1"/>
  <c r="BD1732" i="64" s="1"/>
  <c r="BD1349" i="64" a="1"/>
  <c r="BD1349" i="64" s="1"/>
  <c r="BE2914" i="64" a="1"/>
  <c r="BD579" i="64" a="1"/>
  <c r="BD2332" i="64" a="1"/>
  <c r="BD2860" i="64" a="1"/>
  <c r="BE2880" i="64" a="1"/>
  <c r="BD2331" i="64" a="1"/>
  <c r="AY1654" i="64" a="1"/>
  <c r="BD2247" i="64" a="1"/>
  <c r="BD859" i="64" a="1"/>
  <c r="BD2818" i="64" a="1"/>
  <c r="AW905" i="64" a="1"/>
  <c r="BD2796" i="64" a="1"/>
  <c r="BD602" i="64" a="1"/>
  <c r="BD982" i="64" a="1"/>
  <c r="BD2084" i="64" a="1"/>
  <c r="BD883" i="64" a="1"/>
  <c r="BD555" i="64" a="1"/>
  <c r="BD1733" i="64" a="1"/>
  <c r="BD1350" i="64" a="1"/>
  <c r="M477" i="64" l="1"/>
  <c r="K477" i="64"/>
  <c r="L477" i="64"/>
  <c r="N477" i="64"/>
  <c r="BH20" i="861"/>
  <c r="CK666" i="64"/>
  <c r="CK670" i="64"/>
  <c r="CK674" i="64" s="1"/>
  <c r="CL661" i="64"/>
  <c r="CL665" i="64" s="1"/>
  <c r="CL480" i="64"/>
  <c r="CL478" i="64"/>
  <c r="P477" i="64"/>
  <c r="AY1654" i="64"/>
  <c r="BD555" i="64"/>
  <c r="L783" i="64"/>
  <c r="CK478" i="64"/>
  <c r="CK480" i="64"/>
  <c r="CH529" i="64"/>
  <c r="CI528" i="64"/>
  <c r="CH531" i="64"/>
  <c r="AO800" i="64"/>
  <c r="AO796" i="64"/>
  <c r="AW905" i="64"/>
  <c r="AV1565" i="64"/>
  <c r="AV1563" i="64"/>
  <c r="AW1559" i="64" s="1"/>
  <c r="BE222" i="64" a="1"/>
  <c r="BE222" i="64" s="1"/>
  <c r="AX904" i="64" a="1"/>
  <c r="AX904" i="64" s="1"/>
  <c r="Y1983" i="64"/>
  <c r="X1984" i="64"/>
  <c r="AL423" i="64"/>
  <c r="AL427" i="64" s="1"/>
  <c r="AK429" i="64"/>
  <c r="AP795" i="64"/>
  <c r="AQ791" i="64" s="1"/>
  <c r="L786" i="64"/>
  <c r="AP787" i="64"/>
  <c r="BE2609" i="64"/>
  <c r="BE276" i="64"/>
  <c r="BE294" i="64"/>
  <c r="BF291" i="64"/>
  <c r="BF290" i="64"/>
  <c r="BF273" i="64"/>
  <c r="BF292" i="64"/>
  <c r="BF274" i="64"/>
  <c r="BF293" i="64"/>
  <c r="BF275" i="64"/>
  <c r="CI3" i="860"/>
  <c r="CI4" i="860" s="1"/>
  <c r="CJ2" i="860"/>
  <c r="CI1" i="860"/>
  <c r="CI7" i="860"/>
  <c r="BD982" i="64"/>
  <c r="BD992" i="64" s="1"/>
  <c r="BC992" i="64"/>
  <c r="BE986" i="64" a="1"/>
  <c r="BE986" i="64" s="1"/>
  <c r="BE981" i="64" a="1"/>
  <c r="BE981" i="64" s="1"/>
  <c r="BD602" i="64"/>
  <c r="BC2722" i="64"/>
  <c r="BE2706" i="64" a="1"/>
  <c r="BE2706" i="64" s="1"/>
  <c r="BE2707" i="64" a="1"/>
  <c r="BE2707" i="64" s="1"/>
  <c r="BE2708" i="64" a="1"/>
  <c r="BE2708" i="64" s="1"/>
  <c r="BE2709" i="64" a="1"/>
  <c r="BE2709" i="64" s="1"/>
  <c r="BE2710" i="64" a="1"/>
  <c r="BE2710" i="64" s="1"/>
  <c r="BE2711" i="64" a="1"/>
  <c r="BE2711" i="64" s="1"/>
  <c r="BE2705" i="64" a="1"/>
  <c r="BE2705" i="64" s="1"/>
  <c r="BE2712" i="64" a="1"/>
  <c r="BE2712" i="64" s="1"/>
  <c r="BE2713" i="64" a="1"/>
  <c r="BE2713" i="64" s="1"/>
  <c r="BD2714" i="64"/>
  <c r="BE578" i="64" a="1"/>
  <c r="BE578" i="64" s="1"/>
  <c r="BE601" i="64" a="1"/>
  <c r="BE601" i="64" s="1"/>
  <c r="BE600" i="64" a="1"/>
  <c r="BE600" i="64" s="1"/>
  <c r="BD579" i="64"/>
  <c r="BE2914" i="64"/>
  <c r="BE2880" i="64"/>
  <c r="BD2818" i="64"/>
  <c r="BD2796" i="64"/>
  <c r="BE2797" i="64" a="1"/>
  <c r="BE2797" i="64" s="1"/>
  <c r="BE2817" i="64" a="1"/>
  <c r="BE2817" i="64" s="1"/>
  <c r="BE3172" i="64" a="1"/>
  <c r="BE3172" i="64" s="1"/>
  <c r="BB2341" i="64"/>
  <c r="BA2350" i="64"/>
  <c r="BA2352" i="64" s="1"/>
  <c r="BA2353" i="64" s="1"/>
  <c r="BC2340" i="64"/>
  <c r="BC2349" i="64"/>
  <c r="BB2350" i="64"/>
  <c r="BC2339" i="64"/>
  <c r="BC2348" i="64"/>
  <c r="BE2345" i="64" a="1"/>
  <c r="BE2345" i="64" s="1"/>
  <c r="BE2344" i="64" a="1"/>
  <c r="BE2344" i="64" s="1"/>
  <c r="BE2335" i="64" a="1"/>
  <c r="BE2335" i="64" s="1"/>
  <c r="BE2336" i="64" a="1"/>
  <c r="BE2336" i="64" s="1"/>
  <c r="BD2332" i="64"/>
  <c r="BD2331" i="64"/>
  <c r="BE2326" i="64" a="1"/>
  <c r="BE2326" i="64" s="1"/>
  <c r="BE2327" i="64" a="1"/>
  <c r="BE2327" i="64" s="1"/>
  <c r="BD2860" i="64"/>
  <c r="BE2859" i="64" a="1"/>
  <c r="BE2859" i="64" s="1"/>
  <c r="BE857" i="64" a="1"/>
  <c r="BE857" i="64" s="1"/>
  <c r="BF2608" i="64"/>
  <c r="BF2609" i="64" s="1"/>
  <c r="BD1733" i="64"/>
  <c r="BD2247" i="64"/>
  <c r="BD2084" i="64"/>
  <c r="BD1350" i="64"/>
  <c r="BD859" i="64"/>
  <c r="BD883" i="64"/>
  <c r="BC75" i="64"/>
  <c r="BE852" i="64" a="1"/>
  <c r="BE852" i="64" s="1"/>
  <c r="BE88" i="64" a="1"/>
  <c r="BE88" i="64" s="1"/>
  <c r="BE577" i="64" a="1"/>
  <c r="BE577" i="64" s="1"/>
  <c r="BE68" i="64" a="1"/>
  <c r="BE68" i="64" s="1"/>
  <c r="BE72" i="64" a="1"/>
  <c r="BE72" i="64" s="1"/>
  <c r="BE73" i="64" a="1"/>
  <c r="BE73" i="64" s="1"/>
  <c r="BD69" i="64"/>
  <c r="BE67" i="64" a="1"/>
  <c r="BE67" i="64" s="1"/>
  <c r="BE66" i="64" a="1"/>
  <c r="BE66" i="64" s="1"/>
  <c r="BE882" i="64" a="1"/>
  <c r="BE882" i="64" s="1"/>
  <c r="BE3069" i="64" a="1"/>
  <c r="BE3069" i="64" s="1"/>
  <c r="BE3146" i="64" a="1"/>
  <c r="BE3146" i="64" s="1"/>
  <c r="BE3120" i="64" a="1"/>
  <c r="BE3120" i="64" s="1"/>
  <c r="BE3095" i="64" a="1"/>
  <c r="BE3095" i="64" s="1"/>
  <c r="BE2223" i="64" a="1"/>
  <c r="BE2223" i="64" s="1"/>
  <c r="BE2224" i="64" s="1"/>
  <c r="BE102" i="64" a="1"/>
  <c r="BE102" i="64" s="1"/>
  <c r="BE103" i="64" a="1"/>
  <c r="BE103" i="64" s="1"/>
  <c r="BE104" i="64" a="1"/>
  <c r="BE104" i="64" s="1"/>
  <c r="BE105" i="64" a="1"/>
  <c r="BE105" i="64" s="1"/>
  <c r="BD106" i="64"/>
  <c r="BE2165" i="64" a="1"/>
  <c r="BE2165" i="64" s="1"/>
  <c r="BE2166" i="64" s="1"/>
  <c r="BE554" i="64" a="1"/>
  <c r="BE554" i="64" s="1"/>
  <c r="BE3196" i="64" a="1"/>
  <c r="BE3196" i="64" s="1"/>
  <c r="BE2085" i="64" a="1"/>
  <c r="BE2085" i="64" s="1"/>
  <c r="BE2503" i="64" a="1"/>
  <c r="BE2503" i="64" s="1"/>
  <c r="BE2511" i="64" s="1"/>
  <c r="BE2246" i="64" a="1"/>
  <c r="BE2246" i="64" s="1"/>
  <c r="BE2248" i="64" a="1"/>
  <c r="BE2248" i="64" s="1"/>
  <c r="BE2254" i="64" a="1"/>
  <c r="BE2254" i="64" s="1"/>
  <c r="BE1732" i="64" a="1"/>
  <c r="BE1732" i="64" s="1"/>
  <c r="BE1349" i="64" a="1"/>
  <c r="BE1349" i="64" s="1"/>
  <c r="BF2880" i="64" a="1"/>
  <c r="BE2331" i="64" a="1"/>
  <c r="BE2796" i="64" a="1"/>
  <c r="BE2818" i="64" a="1"/>
  <c r="AX905" i="64" a="1"/>
  <c r="BE883" i="64" a="1"/>
  <c r="BE602" i="64" a="1"/>
  <c r="BE859" i="64" a="1"/>
  <c r="AZ1654" i="64" a="1"/>
  <c r="BE2084" i="64" a="1"/>
  <c r="BF2914" i="64" a="1"/>
  <c r="BE982" i="64" a="1"/>
  <c r="BE2247" i="64" a="1"/>
  <c r="BE1350" i="64" a="1"/>
  <c r="BE579" i="64" a="1"/>
  <c r="BE1733" i="64" a="1"/>
  <c r="BE2860" i="64" a="1"/>
  <c r="BE2332" i="64" a="1"/>
  <c r="BE555" i="64" a="1"/>
  <c r="P478" i="64" l="1"/>
  <c r="K478" i="64"/>
  <c r="M478" i="64"/>
  <c r="L478" i="64"/>
  <c r="O478" i="64"/>
  <c r="N478" i="64"/>
  <c r="CL670" i="64"/>
  <c r="CL666" i="64"/>
  <c r="P665" i="64"/>
  <c r="P666" i="64" s="1"/>
  <c r="P480" i="64"/>
  <c r="AZ1654" i="64"/>
  <c r="BE555" i="64"/>
  <c r="CI529" i="64"/>
  <c r="CJ528" i="64"/>
  <c r="CI531" i="64"/>
  <c r="AX905" i="64"/>
  <c r="AX1656" i="64"/>
  <c r="AW1565" i="64"/>
  <c r="AW1563" i="64"/>
  <c r="AX1559" i="64" s="1"/>
  <c r="AY904" i="64" a="1"/>
  <c r="AY904" i="64" s="1"/>
  <c r="BF222" i="64" a="1"/>
  <c r="BF222" i="64" s="1"/>
  <c r="AW1656" i="64"/>
  <c r="Z1983" i="64"/>
  <c r="Y1984" i="64"/>
  <c r="AM423" i="64"/>
  <c r="AM427" i="64" s="1"/>
  <c r="AL429" i="64"/>
  <c r="L795" i="64"/>
  <c r="M791" i="64" s="1"/>
  <c r="AP796" i="64"/>
  <c r="AP800" i="64"/>
  <c r="L800" i="64" s="1"/>
  <c r="AQ780" i="64"/>
  <c r="AQ783" i="64" s="1"/>
  <c r="AP788" i="64"/>
  <c r="L787" i="64"/>
  <c r="AJ2512" i="64" a="1"/>
  <c r="AJ2512" i="64" s="1"/>
  <c r="BF294" i="64"/>
  <c r="BG290" i="64"/>
  <c r="BG291" i="64"/>
  <c r="BG273" i="64"/>
  <c r="BG274" i="64"/>
  <c r="BG292" i="64"/>
  <c r="BG293" i="64"/>
  <c r="BG275" i="64"/>
  <c r="BF276" i="64"/>
  <c r="CJ3" i="860"/>
  <c r="CJ4" i="860" s="1"/>
  <c r="CK2" i="860"/>
  <c r="CJ1" i="860"/>
  <c r="CJ7" i="860"/>
  <c r="BE982" i="64"/>
  <c r="BF986" i="64" a="1"/>
  <c r="BF986" i="64" s="1"/>
  <c r="BF981" i="64" a="1"/>
  <c r="BF981" i="64" s="1"/>
  <c r="BE602" i="64"/>
  <c r="BD2722" i="64"/>
  <c r="BE2714" i="64"/>
  <c r="BF2705" i="64" a="1"/>
  <c r="BF2705" i="64" s="1"/>
  <c r="BF2706" i="64" a="1"/>
  <c r="BF2706" i="64" s="1"/>
  <c r="BF2707" i="64" a="1"/>
  <c r="BF2707" i="64" s="1"/>
  <c r="BF2708" i="64" a="1"/>
  <c r="BF2708" i="64" s="1"/>
  <c r="BF2709" i="64" a="1"/>
  <c r="BF2709" i="64" s="1"/>
  <c r="BF2711" i="64" a="1"/>
  <c r="BF2711" i="64" s="1"/>
  <c r="BF2710" i="64" a="1"/>
  <c r="BF2710" i="64" s="1"/>
  <c r="BF2712" i="64" a="1"/>
  <c r="BF2712" i="64" s="1"/>
  <c r="BF2713" i="64" a="1"/>
  <c r="BF2713" i="64" s="1"/>
  <c r="BF600" i="64" a="1"/>
  <c r="BF600" i="64" s="1"/>
  <c r="BF578" i="64" a="1"/>
  <c r="BF578" i="64" s="1"/>
  <c r="BF601" i="64" a="1"/>
  <c r="BF601" i="64" s="1"/>
  <c r="BE579" i="64"/>
  <c r="BF2914" i="64"/>
  <c r="BF2880" i="64"/>
  <c r="BE2818" i="64"/>
  <c r="BE2796" i="64"/>
  <c r="BF2797" i="64" a="1"/>
  <c r="BF2797" i="64" s="1"/>
  <c r="BF2817" i="64" a="1"/>
  <c r="BF2817" i="64" s="1"/>
  <c r="BF3172" i="64" a="1"/>
  <c r="BF3172" i="64" s="1"/>
  <c r="BB2352" i="64"/>
  <c r="BB2353" i="64" s="1"/>
  <c r="BC2341" i="64"/>
  <c r="BD2339" i="64"/>
  <c r="BD2348" i="64"/>
  <c r="BD2340" i="64"/>
  <c r="BD2349" i="64"/>
  <c r="BF2345" i="64" a="1"/>
  <c r="BF2345" i="64" s="1"/>
  <c r="BF2344" i="64" a="1"/>
  <c r="BF2344" i="64" s="1"/>
  <c r="BF2336" i="64" a="1"/>
  <c r="BF2336" i="64" s="1"/>
  <c r="BF2335" i="64" a="1"/>
  <c r="BF2335" i="64" s="1"/>
  <c r="BE2332" i="64"/>
  <c r="BE2331" i="64"/>
  <c r="BF2326" i="64" a="1"/>
  <c r="BF2326" i="64" s="1"/>
  <c r="BF2327" i="64" a="1"/>
  <c r="BF2327" i="64" s="1"/>
  <c r="BE2860" i="64"/>
  <c r="BF2859" i="64" a="1"/>
  <c r="BF2859" i="64" s="1"/>
  <c r="BF857" i="64" a="1"/>
  <c r="BF857" i="64" s="1"/>
  <c r="BG2608" i="64"/>
  <c r="BE1733" i="64"/>
  <c r="BE2247" i="64"/>
  <c r="BE2084" i="64"/>
  <c r="BE1350" i="64"/>
  <c r="BE883" i="64"/>
  <c r="BE859" i="64"/>
  <c r="BD75" i="64"/>
  <c r="BF852" i="64" a="1"/>
  <c r="BF852" i="64" s="1"/>
  <c r="BF88" i="64" a="1"/>
  <c r="BF88" i="64" s="1"/>
  <c r="BF577" i="64" a="1"/>
  <c r="BF577" i="64" s="1"/>
  <c r="BF68" i="64" a="1"/>
  <c r="BF68" i="64" s="1"/>
  <c r="BF72" i="64" a="1"/>
  <c r="BF72" i="64" s="1"/>
  <c r="BF73" i="64" a="1"/>
  <c r="BF73" i="64" s="1"/>
  <c r="BE69" i="64"/>
  <c r="BF66" i="64" a="1"/>
  <c r="BF66" i="64" s="1"/>
  <c r="BF67" i="64" a="1"/>
  <c r="BF67" i="64" s="1"/>
  <c r="BF882" i="64" a="1"/>
  <c r="BF882" i="64" s="1"/>
  <c r="BF3069" i="64" a="1"/>
  <c r="BF3069" i="64" s="1"/>
  <c r="BF3095" i="64" a="1"/>
  <c r="BF3095" i="64" s="1"/>
  <c r="BF3146" i="64" a="1"/>
  <c r="BF3146" i="64" s="1"/>
  <c r="BF3120" i="64" a="1"/>
  <c r="BF3120" i="64" s="1"/>
  <c r="BF2223" i="64" a="1"/>
  <c r="BF2223" i="64" s="1"/>
  <c r="BF2224" i="64" s="1"/>
  <c r="BF103" i="64" a="1"/>
  <c r="BF103" i="64" s="1"/>
  <c r="BF104" i="64" a="1"/>
  <c r="BF104" i="64" s="1"/>
  <c r="BF105" i="64" a="1"/>
  <c r="BF105" i="64" s="1"/>
  <c r="BF102" i="64" a="1"/>
  <c r="BF102" i="64" s="1"/>
  <c r="BE106" i="64"/>
  <c r="BF2165" i="64" a="1"/>
  <c r="BF2165" i="64" s="1"/>
  <c r="BF2166" i="64" s="1"/>
  <c r="BF554" i="64" a="1"/>
  <c r="BF554" i="64" s="1"/>
  <c r="BF3196" i="64" a="1"/>
  <c r="BF3196" i="64" s="1"/>
  <c r="BF2085" i="64" a="1"/>
  <c r="BF2085" i="64" s="1"/>
  <c r="BF2503" i="64" a="1"/>
  <c r="BF2503" i="64" s="1"/>
  <c r="BF2511" i="64" s="1"/>
  <c r="BF2246" i="64" a="1"/>
  <c r="BF2246" i="64" s="1"/>
  <c r="BF2248" i="64" a="1"/>
  <c r="BF2248" i="64" s="1"/>
  <c r="BF2254" i="64" a="1"/>
  <c r="BF2254" i="64" s="1"/>
  <c r="BF1732" i="64" a="1"/>
  <c r="BF1732" i="64" s="1"/>
  <c r="BF1349" i="64" a="1"/>
  <c r="BF1349" i="64" s="1"/>
  <c r="BF579" i="64" a="1"/>
  <c r="BF602" i="64" a="1"/>
  <c r="AY905" i="64" a="1"/>
  <c r="BF883" i="64" a="1"/>
  <c r="BF859" i="64" a="1"/>
  <c r="BF1350" i="64" a="1"/>
  <c r="BF2331" i="64" a="1"/>
  <c r="BF2818" i="64" a="1"/>
  <c r="BF2860" i="64" a="1"/>
  <c r="BG2880" i="64" a="1"/>
  <c r="BF2247" i="64" a="1"/>
  <c r="BG2914" i="64" a="1"/>
  <c r="BF555" i="64" a="1"/>
  <c r="BF2332" i="64" a="1"/>
  <c r="BA1654" i="64" a="1"/>
  <c r="BF2796" i="64" a="1"/>
  <c r="BF982" i="64" a="1"/>
  <c r="BF2084" i="64" a="1"/>
  <c r="BF1733" i="64" a="1"/>
  <c r="BI20" i="861" l="1"/>
  <c r="CL674" i="64"/>
  <c r="P670" i="64"/>
  <c r="BA1654" i="64"/>
  <c r="BF555" i="64"/>
  <c r="CK528" i="64"/>
  <c r="CL528" i="64" s="1"/>
  <c r="CJ529" i="64"/>
  <c r="CJ531" i="64"/>
  <c r="AY905" i="64"/>
  <c r="BG222" i="64" a="1"/>
  <c r="BG222" i="64" s="1"/>
  <c r="AZ904" i="64" a="1"/>
  <c r="AZ904" i="64" s="1"/>
  <c r="AX1565" i="64"/>
  <c r="AX1563" i="64"/>
  <c r="AY1559" i="64" s="1"/>
  <c r="AA1983" i="64"/>
  <c r="Z1984" i="64"/>
  <c r="AN423" i="64"/>
  <c r="AN427" i="64" s="1"/>
  <c r="AM429" i="64"/>
  <c r="M780" i="64"/>
  <c r="L788" i="64"/>
  <c r="AQ792" i="64"/>
  <c r="BG2609" i="64"/>
  <c r="BG276" i="64"/>
  <c r="BG294" i="64"/>
  <c r="BH290" i="64"/>
  <c r="BH273" i="64"/>
  <c r="BH291" i="64"/>
  <c r="BH292" i="64"/>
  <c r="BH274" i="64"/>
  <c r="BH293" i="64"/>
  <c r="BH275" i="64"/>
  <c r="CK1" i="860"/>
  <c r="CK7" i="860"/>
  <c r="CK3" i="860"/>
  <c r="CK4" i="860" s="1"/>
  <c r="BF982" i="64"/>
  <c r="BF992" i="64" s="1"/>
  <c r="BE992" i="64"/>
  <c r="BG986" i="64" a="1"/>
  <c r="BG986" i="64" s="1"/>
  <c r="BG981" i="64" a="1"/>
  <c r="BG981" i="64" s="1"/>
  <c r="BF602" i="64"/>
  <c r="BE2722" i="64"/>
  <c r="BG2705" i="64" a="1"/>
  <c r="BG2705" i="64" s="1"/>
  <c r="BG2706" i="64" a="1"/>
  <c r="BG2706" i="64" s="1"/>
  <c r="BG2707" i="64" a="1"/>
  <c r="BG2707" i="64" s="1"/>
  <c r="BG2708" i="64" a="1"/>
  <c r="BG2708" i="64" s="1"/>
  <c r="BG2709" i="64" a="1"/>
  <c r="BG2709" i="64" s="1"/>
  <c r="BG2710" i="64" a="1"/>
  <c r="BG2710" i="64" s="1"/>
  <c r="BG2712" i="64" a="1"/>
  <c r="BG2712" i="64" s="1"/>
  <c r="BG2713" i="64" a="1"/>
  <c r="BG2713" i="64" s="1"/>
  <c r="BG2711" i="64" a="1"/>
  <c r="BG2711" i="64" s="1"/>
  <c r="BF2714" i="64"/>
  <c r="BG600" i="64" a="1"/>
  <c r="BG600" i="64" s="1"/>
  <c r="BG578" i="64" a="1"/>
  <c r="BG578" i="64" s="1"/>
  <c r="BG601" i="64" a="1"/>
  <c r="BG601" i="64" s="1"/>
  <c r="BF579" i="64"/>
  <c r="BG2880" i="64"/>
  <c r="BG2914" i="64"/>
  <c r="BF2818" i="64"/>
  <c r="BF2796" i="64"/>
  <c r="BG2797" i="64" a="1"/>
  <c r="BG2797" i="64" s="1"/>
  <c r="BG2817" i="64" a="1"/>
  <c r="BG2817" i="64" s="1"/>
  <c r="BG3172" i="64" a="1"/>
  <c r="BG3172" i="64" s="1"/>
  <c r="BC2350" i="64"/>
  <c r="BD2341" i="64"/>
  <c r="BE2340" i="64"/>
  <c r="BE2349" i="64"/>
  <c r="BE2339" i="64"/>
  <c r="BE2348" i="64"/>
  <c r="BG2345" i="64" a="1"/>
  <c r="BG2345" i="64" s="1"/>
  <c r="BG2344" i="64" a="1"/>
  <c r="BG2344" i="64" s="1"/>
  <c r="BG2336" i="64" a="1"/>
  <c r="BG2336" i="64" s="1"/>
  <c r="BG2335" i="64" a="1"/>
  <c r="BG2335" i="64" s="1"/>
  <c r="BF2332" i="64"/>
  <c r="BF2331" i="64"/>
  <c r="BG2326" i="64" a="1"/>
  <c r="BG2326" i="64" s="1"/>
  <c r="BG2327" i="64" a="1"/>
  <c r="BG2327" i="64" s="1"/>
  <c r="BF2860" i="64"/>
  <c r="BG2859" i="64" a="1"/>
  <c r="BG2859" i="64" s="1"/>
  <c r="BG857" i="64" a="1"/>
  <c r="BG857" i="64" s="1"/>
  <c r="BH2608" i="64"/>
  <c r="BH2609" i="64" s="1"/>
  <c r="BF2247" i="64"/>
  <c r="BF2084" i="64"/>
  <c r="BF1733" i="64"/>
  <c r="BF1350" i="64"/>
  <c r="BF859" i="64"/>
  <c r="BF883" i="64"/>
  <c r="BE75" i="64"/>
  <c r="BG852" i="64" a="1"/>
  <c r="BG852" i="64" s="1"/>
  <c r="BG88" i="64" a="1"/>
  <c r="BG88" i="64" s="1"/>
  <c r="BG577" i="64" a="1"/>
  <c r="BG577" i="64" s="1"/>
  <c r="BG68" i="64" a="1"/>
  <c r="BG68" i="64" s="1"/>
  <c r="BG72" i="64" a="1"/>
  <c r="BG72" i="64" s="1"/>
  <c r="BG73" i="64" a="1"/>
  <c r="BG73" i="64" s="1"/>
  <c r="BF69" i="64"/>
  <c r="BG66" i="64" a="1"/>
  <c r="BG66" i="64" s="1"/>
  <c r="BG67" i="64" a="1"/>
  <c r="BG67" i="64" s="1"/>
  <c r="BG882" i="64" a="1"/>
  <c r="BG882" i="64" s="1"/>
  <c r="BG3069" i="64" a="1"/>
  <c r="BG3069" i="64" s="1"/>
  <c r="BG3146" i="64" a="1"/>
  <c r="BG3146" i="64" s="1"/>
  <c r="BG3120" i="64" a="1"/>
  <c r="BG3120" i="64" s="1"/>
  <c r="BG3095" i="64" a="1"/>
  <c r="BG3095" i="64" s="1"/>
  <c r="BG2223" i="64" a="1"/>
  <c r="BG2223" i="64" s="1"/>
  <c r="BG2224" i="64" s="1"/>
  <c r="BF106" i="64"/>
  <c r="BG103" i="64" a="1"/>
  <c r="BG103" i="64" s="1"/>
  <c r="BG104" i="64" a="1"/>
  <c r="BG104" i="64" s="1"/>
  <c r="BG105" i="64" a="1"/>
  <c r="BG105" i="64" s="1"/>
  <c r="BG102" i="64" a="1"/>
  <c r="BG102" i="64" s="1"/>
  <c r="BG2165" i="64" a="1"/>
  <c r="BG2165" i="64" s="1"/>
  <c r="BG2166" i="64" s="1"/>
  <c r="BG554" i="64" a="1"/>
  <c r="BG554" i="64" s="1"/>
  <c r="BG3196" i="64" a="1"/>
  <c r="BG3196" i="64" s="1"/>
  <c r="BG2085" i="64" a="1"/>
  <c r="BG2085" i="64" s="1"/>
  <c r="BG2503" i="64" a="1"/>
  <c r="BG2503" i="64" s="1"/>
  <c r="BG2511" i="64" s="1"/>
  <c r="BG2248" i="64" a="1"/>
  <c r="BG2248" i="64" s="1"/>
  <c r="BG2254" i="64" a="1"/>
  <c r="BG2254" i="64" s="1"/>
  <c r="BG2246" i="64" a="1"/>
  <c r="BG2246" i="64" s="1"/>
  <c r="BG1732" i="64" a="1"/>
  <c r="BG1732" i="64" s="1"/>
  <c r="BG1349" i="64" a="1"/>
  <c r="BG1349" i="64" s="1"/>
  <c r="BG982" i="64" a="1"/>
  <c r="BG2332" i="64" a="1"/>
  <c r="BG883" i="64" a="1"/>
  <c r="BH2880" i="64" a="1"/>
  <c r="BG2247" i="64" a="1"/>
  <c r="BG2331" i="64" a="1"/>
  <c r="BH2914" i="64" a="1"/>
  <c r="BG859" i="64" a="1"/>
  <c r="BG602" i="64" a="1"/>
  <c r="BG1733" i="64" a="1"/>
  <c r="BG2796" i="64" a="1"/>
  <c r="BB1654" i="64" a="1"/>
  <c r="BG579" i="64" a="1"/>
  <c r="BG2818" i="64" a="1"/>
  <c r="BG2860" i="64" a="1"/>
  <c r="AZ905" i="64" a="1"/>
  <c r="BG1350" i="64" a="1"/>
  <c r="BG2084" i="64" a="1"/>
  <c r="BG555" i="64" a="1"/>
  <c r="K528" i="64" l="1"/>
  <c r="O528" i="64"/>
  <c r="L528" i="64"/>
  <c r="M528" i="64"/>
  <c r="N528" i="64"/>
  <c r="K674" i="64"/>
  <c r="P674" i="64"/>
  <c r="CL531" i="64"/>
  <c r="CL529" i="64"/>
  <c r="P528" i="64"/>
  <c r="BB1654" i="64"/>
  <c r="BG555" i="64"/>
  <c r="CK529" i="64"/>
  <c r="CK531" i="64"/>
  <c r="AZ1656" i="64"/>
  <c r="AZ905" i="64"/>
  <c r="BH222" i="64" a="1"/>
  <c r="BH222" i="64" s="1"/>
  <c r="AY1563" i="64"/>
  <c r="AZ1559" i="64" s="1"/>
  <c r="AY1565" i="64"/>
  <c r="AY1656" i="64"/>
  <c r="BA904" i="64" a="1"/>
  <c r="BA904" i="64" s="1"/>
  <c r="AB1983" i="64"/>
  <c r="AA1984" i="64"/>
  <c r="K1565" i="64"/>
  <c r="L1565" i="64"/>
  <c r="AO423" i="64"/>
  <c r="AO427" i="64" s="1"/>
  <c r="AN429" i="64"/>
  <c r="AQ794" i="64"/>
  <c r="AQ784" i="64" s="1"/>
  <c r="AQ786" i="64" s="1"/>
  <c r="AQ787" i="64" s="1"/>
  <c r="BC2352" i="64"/>
  <c r="BC2353" i="64" s="1"/>
  <c r="AK2512" i="64" a="1"/>
  <c r="AK2512" i="64" s="1"/>
  <c r="BH276" i="64"/>
  <c r="BI290" i="64"/>
  <c r="BI291" i="64"/>
  <c r="BI273" i="64"/>
  <c r="BI292" i="64"/>
  <c r="BI274" i="64"/>
  <c r="BI275" i="64"/>
  <c r="BI293" i="64"/>
  <c r="BH294" i="64"/>
  <c r="BG982" i="64"/>
  <c r="BH986" i="64" a="1"/>
  <c r="BH986" i="64" s="1"/>
  <c r="BH981" i="64" a="1"/>
  <c r="BH981" i="64" s="1"/>
  <c r="BF2722" i="64"/>
  <c r="BG602" i="64"/>
  <c r="BH2705" i="64" a="1"/>
  <c r="BH2705" i="64" s="1"/>
  <c r="BH2706" i="64" a="1"/>
  <c r="BH2706" i="64" s="1"/>
  <c r="BH2711" i="64" a="1"/>
  <c r="BH2711" i="64" s="1"/>
  <c r="BH2712" i="64" a="1"/>
  <c r="BH2712" i="64" s="1"/>
  <c r="BH2713" i="64" a="1"/>
  <c r="BH2713" i="64" s="1"/>
  <c r="BH2709" i="64" a="1"/>
  <c r="BH2709" i="64" s="1"/>
  <c r="BH2708" i="64" a="1"/>
  <c r="BH2708" i="64" s="1"/>
  <c r="BH2710" i="64" a="1"/>
  <c r="BH2710" i="64" s="1"/>
  <c r="BH2707" i="64" a="1"/>
  <c r="BH2707" i="64" s="1"/>
  <c r="BG2714" i="64"/>
  <c r="BH600" i="64" a="1"/>
  <c r="BH600" i="64" s="1"/>
  <c r="BH578" i="64" a="1"/>
  <c r="BH578" i="64" s="1"/>
  <c r="BH601" i="64" a="1"/>
  <c r="BH601" i="64" s="1"/>
  <c r="BG579" i="64"/>
  <c r="BH2914" i="64"/>
  <c r="BH2880" i="64"/>
  <c r="BG2818" i="64"/>
  <c r="BG2796" i="64"/>
  <c r="BH2797" i="64" a="1"/>
  <c r="BH2797" i="64" s="1"/>
  <c r="BH2817" i="64" a="1"/>
  <c r="BH2817" i="64" s="1"/>
  <c r="BH3172" i="64" a="1"/>
  <c r="BH3172" i="64" s="1"/>
  <c r="BE2341" i="64"/>
  <c r="BE2350" i="64"/>
  <c r="BD2350" i="64"/>
  <c r="BD2352" i="64" s="1"/>
  <c r="BD2353" i="64" s="1"/>
  <c r="BF2339" i="64"/>
  <c r="BF2348" i="64"/>
  <c r="BF2340" i="64"/>
  <c r="BF2349" i="64"/>
  <c r="BH2344" i="64" a="1"/>
  <c r="BH2344" i="64" s="1"/>
  <c r="BH2345" i="64" a="1"/>
  <c r="BH2345" i="64" s="1"/>
  <c r="BH2335" i="64" a="1"/>
  <c r="BH2335" i="64" s="1"/>
  <c r="BH2336" i="64" a="1"/>
  <c r="BH2336" i="64" s="1"/>
  <c r="BG2332" i="64"/>
  <c r="BG2331" i="64"/>
  <c r="BH2326" i="64" a="1"/>
  <c r="BH2326" i="64" s="1"/>
  <c r="BH2327" i="64" a="1"/>
  <c r="BH2327" i="64" s="1"/>
  <c r="BG2860" i="64"/>
  <c r="BH2859" i="64" a="1"/>
  <c r="BH2859" i="64" s="1"/>
  <c r="BH857" i="64" a="1"/>
  <c r="BH857" i="64" s="1"/>
  <c r="BI2608" i="64"/>
  <c r="BG1733" i="64"/>
  <c r="BG2247" i="64"/>
  <c r="BG2084" i="64"/>
  <c r="BG1350" i="64"/>
  <c r="BG859" i="64"/>
  <c r="BG883" i="64"/>
  <c r="BF75" i="64"/>
  <c r="BH852" i="64" a="1"/>
  <c r="BH852" i="64" s="1"/>
  <c r="BH88" i="64" a="1"/>
  <c r="BH88" i="64" s="1"/>
  <c r="BH577" i="64" a="1"/>
  <c r="BH577" i="64" s="1"/>
  <c r="BH68" i="64" a="1"/>
  <c r="BH68" i="64" s="1"/>
  <c r="BH73" i="64" a="1"/>
  <c r="BH73" i="64" s="1"/>
  <c r="BH72" i="64" a="1"/>
  <c r="BH72" i="64" s="1"/>
  <c r="BG69" i="64"/>
  <c r="BH66" i="64" a="1"/>
  <c r="BH66" i="64" s="1"/>
  <c r="BH67" i="64" a="1"/>
  <c r="BH67" i="64" s="1"/>
  <c r="BH882" i="64" a="1"/>
  <c r="BH882" i="64" s="1"/>
  <c r="BH3069" i="64" a="1"/>
  <c r="BH3069" i="64" s="1"/>
  <c r="BH3146" i="64" a="1"/>
  <c r="BH3146" i="64" s="1"/>
  <c r="BH3120" i="64" a="1"/>
  <c r="BH3120" i="64" s="1"/>
  <c r="BH3095" i="64" a="1"/>
  <c r="BH3095" i="64" s="1"/>
  <c r="BH2223" i="64" a="1"/>
  <c r="BH2223" i="64" s="1"/>
  <c r="BH2224" i="64" s="1"/>
  <c r="BH102" i="64" a="1"/>
  <c r="BH102" i="64" s="1"/>
  <c r="BH103" i="64" a="1"/>
  <c r="BH103" i="64" s="1"/>
  <c r="BH104" i="64" a="1"/>
  <c r="BH104" i="64" s="1"/>
  <c r="BH105" i="64" a="1"/>
  <c r="BH105" i="64" s="1"/>
  <c r="BG106" i="64"/>
  <c r="BH2165" i="64" a="1"/>
  <c r="BH2165" i="64" s="1"/>
  <c r="BH2166" i="64" s="1"/>
  <c r="BH554" i="64" a="1"/>
  <c r="BH554" i="64" s="1"/>
  <c r="BH3196" i="64" a="1"/>
  <c r="BH3196" i="64" s="1"/>
  <c r="BH2085" i="64" a="1"/>
  <c r="BH2085" i="64" s="1"/>
  <c r="BH2503" i="64" a="1"/>
  <c r="BH2503" i="64" s="1"/>
  <c r="BH2511" i="64" s="1"/>
  <c r="BH2248" i="64" a="1"/>
  <c r="BH2248" i="64" s="1"/>
  <c r="BH2254" i="64" a="1"/>
  <c r="BH2254" i="64" s="1"/>
  <c r="BH2246" i="64" a="1"/>
  <c r="BH2246" i="64" s="1"/>
  <c r="BH1732" i="64" a="1"/>
  <c r="BH1732" i="64" s="1"/>
  <c r="BH1349" i="64" a="1"/>
  <c r="BH1349" i="64" s="1"/>
  <c r="BH579" i="64" a="1"/>
  <c r="BH859" i="64" a="1"/>
  <c r="BH2796" i="64" a="1"/>
  <c r="BH555" i="64" a="1"/>
  <c r="BH2818" i="64" a="1"/>
  <c r="BH2331" i="64" a="1"/>
  <c r="BH883" i="64" a="1"/>
  <c r="BH602" i="64" a="1"/>
  <c r="BH2084" i="64" a="1"/>
  <c r="BI2880" i="64" a="1"/>
  <c r="BH2860" i="64" a="1"/>
  <c r="BH2247" i="64" a="1"/>
  <c r="BC1654" i="64" a="1"/>
  <c r="BH982" i="64" a="1"/>
  <c r="BH1733" i="64" a="1"/>
  <c r="BI2914" i="64" a="1"/>
  <c r="BH2332" i="64" a="1"/>
  <c r="BA905" i="64" a="1"/>
  <c r="BH1350" i="64" a="1"/>
  <c r="P529" i="64" l="1"/>
  <c r="O529" i="64"/>
  <c r="L529" i="64"/>
  <c r="N529" i="64"/>
  <c r="K529" i="64"/>
  <c r="M529" i="64"/>
  <c r="BJ20" i="861"/>
  <c r="P531" i="64"/>
  <c r="BC1654" i="64"/>
  <c r="BH555" i="64"/>
  <c r="BA905" i="64"/>
  <c r="BB904" i="64" a="1"/>
  <c r="BB904" i="64" s="1"/>
  <c r="AZ1563" i="64"/>
  <c r="BA1559" i="64" s="1"/>
  <c r="AZ1565" i="64"/>
  <c r="BI222" i="64" a="1"/>
  <c r="BI222" i="64" s="1"/>
  <c r="AC1983" i="64"/>
  <c r="AB1984" i="64"/>
  <c r="AP423" i="64"/>
  <c r="AP427" i="64" s="1"/>
  <c r="AO429" i="64"/>
  <c r="AQ795" i="64"/>
  <c r="AQ800" i="64" s="1"/>
  <c r="AQ788" i="64"/>
  <c r="AR780" i="64"/>
  <c r="BI2609" i="64"/>
  <c r="BI276" i="64"/>
  <c r="BJ290" i="64"/>
  <c r="BJ273" i="64"/>
  <c r="BJ291" i="64"/>
  <c r="BJ274" i="64"/>
  <c r="BJ292" i="64"/>
  <c r="BJ275" i="64"/>
  <c r="BJ293" i="64"/>
  <c r="BI294" i="64"/>
  <c r="BH982" i="64"/>
  <c r="BH992" i="64" s="1"/>
  <c r="BG992" i="64"/>
  <c r="BI986" i="64" a="1"/>
  <c r="BI986" i="64" s="1"/>
  <c r="BI981" i="64" a="1"/>
  <c r="BI981" i="64" s="1"/>
  <c r="BG2722" i="64"/>
  <c r="BH602" i="64"/>
  <c r="BI2705" i="64" a="1"/>
  <c r="BI2705" i="64" s="1"/>
  <c r="BI2706" i="64" a="1"/>
  <c r="BI2706" i="64" s="1"/>
  <c r="BI2707" i="64" a="1"/>
  <c r="BI2707" i="64" s="1"/>
  <c r="BI2708" i="64" a="1"/>
  <c r="BI2708" i="64" s="1"/>
  <c r="BI2709" i="64" a="1"/>
  <c r="BI2709" i="64" s="1"/>
  <c r="BI2710" i="64" a="1"/>
  <c r="BI2710" i="64" s="1"/>
  <c r="BI2712" i="64" a="1"/>
  <c r="BI2712" i="64" s="1"/>
  <c r="BI2713" i="64" a="1"/>
  <c r="BI2713" i="64" s="1"/>
  <c r="BI2711" i="64" a="1"/>
  <c r="BI2711" i="64" s="1"/>
  <c r="BH2714" i="64"/>
  <c r="BI578" i="64" a="1"/>
  <c r="BI578" i="64" s="1"/>
  <c r="BI601" i="64" a="1"/>
  <c r="BI601" i="64" s="1"/>
  <c r="BI600" i="64" a="1"/>
  <c r="BI600" i="64" s="1"/>
  <c r="BH579" i="64"/>
  <c r="BI2914" i="64"/>
  <c r="BI2880" i="64"/>
  <c r="BH2818" i="64"/>
  <c r="BH2796" i="64"/>
  <c r="BI3172" i="64" a="1"/>
  <c r="BI3172" i="64" s="1"/>
  <c r="BI2797" i="64" a="1"/>
  <c r="BI2797" i="64" s="1"/>
  <c r="BI2817" i="64" a="1"/>
  <c r="BI2817" i="64" s="1"/>
  <c r="BE2352" i="64"/>
  <c r="BF2341" i="64"/>
  <c r="BG2339" i="64"/>
  <c r="BG2348" i="64"/>
  <c r="BG2340" i="64"/>
  <c r="BG2349" i="64"/>
  <c r="BI2345" i="64" a="1"/>
  <c r="BI2345" i="64" s="1"/>
  <c r="BI2344" i="64" a="1"/>
  <c r="BI2344" i="64" s="1"/>
  <c r="BI2335" i="64" a="1"/>
  <c r="BI2335" i="64" s="1"/>
  <c r="BI2336" i="64" a="1"/>
  <c r="BI2336" i="64" s="1"/>
  <c r="BH2332" i="64"/>
  <c r="BH2331" i="64"/>
  <c r="BI2326" i="64" a="1"/>
  <c r="BI2326" i="64" s="1"/>
  <c r="BI2327" i="64" a="1"/>
  <c r="BI2327" i="64" s="1"/>
  <c r="BH2860" i="64"/>
  <c r="BI2859" i="64" a="1"/>
  <c r="BI2859" i="64" s="1"/>
  <c r="BI857" i="64" a="1"/>
  <c r="BI857" i="64" s="1"/>
  <c r="BJ2608" i="64"/>
  <c r="BJ2609" i="64" s="1"/>
  <c r="BH2084" i="64"/>
  <c r="BH1733" i="64"/>
  <c r="BH2247" i="64"/>
  <c r="BH1350" i="64"/>
  <c r="BH883" i="64"/>
  <c r="BH859" i="64"/>
  <c r="BG75" i="64"/>
  <c r="BI852" i="64" a="1"/>
  <c r="BI852" i="64" s="1"/>
  <c r="BI88" i="64" a="1"/>
  <c r="BI88" i="64" s="1"/>
  <c r="BI577" i="64" a="1"/>
  <c r="BI577" i="64" s="1"/>
  <c r="BI68" i="64" a="1"/>
  <c r="BI68" i="64" s="1"/>
  <c r="BI73" i="64" a="1"/>
  <c r="BI73" i="64" s="1"/>
  <c r="BI72" i="64" a="1"/>
  <c r="BI72" i="64" s="1"/>
  <c r="BH69" i="64"/>
  <c r="BI66" i="64" a="1"/>
  <c r="BI66" i="64" s="1"/>
  <c r="BI67" i="64" a="1"/>
  <c r="BI67" i="64" s="1"/>
  <c r="BI882" i="64" a="1"/>
  <c r="BI882" i="64" s="1"/>
  <c r="BI3069" i="64" a="1"/>
  <c r="BI3069" i="64" s="1"/>
  <c r="BI3146" i="64" a="1"/>
  <c r="BI3146" i="64" s="1"/>
  <c r="BI3120" i="64" a="1"/>
  <c r="BI3120" i="64" s="1"/>
  <c r="BI3095" i="64" a="1"/>
  <c r="BI3095" i="64" s="1"/>
  <c r="BI2223" i="64" a="1"/>
  <c r="BI2223" i="64" s="1"/>
  <c r="BI2224" i="64" s="1"/>
  <c r="BI105" i="64" a="1"/>
  <c r="BI105" i="64" s="1"/>
  <c r="BI102" i="64" a="1"/>
  <c r="BI102" i="64" s="1"/>
  <c r="BI103" i="64" a="1"/>
  <c r="BI103" i="64" s="1"/>
  <c r="BI104" i="64" a="1"/>
  <c r="BI104" i="64" s="1"/>
  <c r="BH106" i="64"/>
  <c r="BI2165" i="64" a="1"/>
  <c r="BI2165" i="64" s="1"/>
  <c r="BI2166" i="64" s="1"/>
  <c r="BI554" i="64" a="1"/>
  <c r="BI554" i="64" s="1"/>
  <c r="BI3196" i="64" a="1"/>
  <c r="BI3196" i="64" s="1"/>
  <c r="BI2085" i="64" a="1"/>
  <c r="BI2085" i="64" s="1"/>
  <c r="BI2503" i="64" a="1"/>
  <c r="BI2503" i="64" s="1"/>
  <c r="BI2511" i="64" s="1"/>
  <c r="BI2248" i="64" a="1"/>
  <c r="BI2248" i="64" s="1"/>
  <c r="BI2254" i="64" a="1"/>
  <c r="BI2254" i="64" s="1"/>
  <c r="BI2246" i="64" a="1"/>
  <c r="BI2246" i="64" s="1"/>
  <c r="BI1732" i="64" a="1"/>
  <c r="BI1732" i="64" s="1"/>
  <c r="BI1349" i="64" a="1"/>
  <c r="BI1349" i="64" s="1"/>
  <c r="BJ2914" i="64" a="1"/>
  <c r="BI982" i="64" a="1"/>
  <c r="BI883" i="64" a="1"/>
  <c r="BI2860" i="64" a="1"/>
  <c r="BI2818" i="64" a="1"/>
  <c r="BI2332" i="64" a="1"/>
  <c r="BI579" i="64" a="1"/>
  <c r="BI2247" i="64" a="1"/>
  <c r="BI602" i="64" a="1"/>
  <c r="BB905" i="64" a="1"/>
  <c r="BD1654" i="64" a="1"/>
  <c r="BJ2880" i="64" a="1"/>
  <c r="BI1350" i="64" a="1"/>
  <c r="BI2796" i="64" a="1"/>
  <c r="BI859" i="64" a="1"/>
  <c r="BI1733" i="64" a="1"/>
  <c r="BI2331" i="64" a="1"/>
  <c r="BI555" i="64" a="1"/>
  <c r="BI2084" i="64" a="1"/>
  <c r="BD1654" i="64" l="1"/>
  <c r="BI555" i="64"/>
  <c r="BB905" i="64"/>
  <c r="M1654" i="64"/>
  <c r="BJ222" i="64" a="1"/>
  <c r="BJ222" i="64" s="1"/>
  <c r="BC904" i="64" a="1"/>
  <c r="BC904" i="64" s="1"/>
  <c r="BA1563" i="64"/>
  <c r="BA1565" i="64"/>
  <c r="BA1656" i="64"/>
  <c r="AD1983" i="64"/>
  <c r="AC1984" i="64"/>
  <c r="AP429" i="64"/>
  <c r="AR791" i="64"/>
  <c r="AQ796" i="64"/>
  <c r="AR783" i="64"/>
  <c r="AL2512" i="64" a="1"/>
  <c r="AL2512" i="64" s="1"/>
  <c r="BK290" i="64"/>
  <c r="BK291" i="64"/>
  <c r="BK273" i="64"/>
  <c r="BK274" i="64"/>
  <c r="BK292" i="64"/>
  <c r="BK275" i="64"/>
  <c r="BK293" i="64"/>
  <c r="BJ294" i="64"/>
  <c r="BJ276" i="64"/>
  <c r="BI982" i="64"/>
  <c r="BJ986" i="64" a="1"/>
  <c r="BJ986" i="64" s="1"/>
  <c r="BJ981" i="64" a="1"/>
  <c r="BJ981" i="64" s="1"/>
  <c r="BH2722" i="64"/>
  <c r="BI602" i="64"/>
  <c r="BJ2705" i="64" a="1"/>
  <c r="BJ2705" i="64" s="1"/>
  <c r="BJ2706" i="64" a="1"/>
  <c r="BJ2706" i="64" s="1"/>
  <c r="BJ2707" i="64" a="1"/>
  <c r="BJ2707" i="64" s="1"/>
  <c r="BJ2708" i="64" a="1"/>
  <c r="BJ2708" i="64" s="1"/>
  <c r="BJ2709" i="64" a="1"/>
  <c r="BJ2709" i="64" s="1"/>
  <c r="BJ2712" i="64" a="1"/>
  <c r="BJ2712" i="64" s="1"/>
  <c r="BJ2713" i="64" a="1"/>
  <c r="BJ2713" i="64" s="1"/>
  <c r="BJ2711" i="64" a="1"/>
  <c r="BJ2711" i="64" s="1"/>
  <c r="BJ2710" i="64" a="1"/>
  <c r="BJ2710" i="64" s="1"/>
  <c r="BI2714" i="64"/>
  <c r="BJ578" i="64" a="1"/>
  <c r="BJ578" i="64" s="1"/>
  <c r="BJ600" i="64" a="1"/>
  <c r="BJ600" i="64" s="1"/>
  <c r="BJ601" i="64" a="1"/>
  <c r="BJ601" i="64" s="1"/>
  <c r="BI579" i="64"/>
  <c r="BJ2880" i="64"/>
  <c r="BJ2914" i="64"/>
  <c r="BI2818" i="64"/>
  <c r="BI2796" i="64"/>
  <c r="BJ3172" i="64" a="1"/>
  <c r="BJ3172" i="64" s="1"/>
  <c r="BJ2797" i="64" a="1"/>
  <c r="BJ2797" i="64" s="1"/>
  <c r="BJ2817" i="64" a="1"/>
  <c r="BJ2817" i="64" s="1"/>
  <c r="BE2353" i="64"/>
  <c r="BF2350" i="64"/>
  <c r="BG2341" i="64"/>
  <c r="BH2339" i="64"/>
  <c r="BH2348" i="64"/>
  <c r="BH2340" i="64"/>
  <c r="BH2349" i="64"/>
  <c r="BJ2345" i="64" a="1"/>
  <c r="BJ2345" i="64" s="1"/>
  <c r="BJ2344" i="64" a="1"/>
  <c r="BJ2344" i="64" s="1"/>
  <c r="BJ2335" i="64" a="1"/>
  <c r="BJ2335" i="64" s="1"/>
  <c r="BJ2336" i="64" a="1"/>
  <c r="BJ2336" i="64" s="1"/>
  <c r="BI2332" i="64"/>
  <c r="BI2331" i="64"/>
  <c r="BJ2326" i="64" a="1"/>
  <c r="BJ2326" i="64" s="1"/>
  <c r="BJ2327" i="64" a="1"/>
  <c r="BJ2327" i="64" s="1"/>
  <c r="BI2860" i="64"/>
  <c r="BJ2859" i="64" a="1"/>
  <c r="BJ2859" i="64" s="1"/>
  <c r="BJ857" i="64" a="1"/>
  <c r="BJ857" i="64" s="1"/>
  <c r="BK2608" i="64"/>
  <c r="BK2609" i="64" s="1"/>
  <c r="BI1733" i="64"/>
  <c r="BI2247" i="64"/>
  <c r="BI2084" i="64"/>
  <c r="BI1350" i="64"/>
  <c r="BI883" i="64"/>
  <c r="BI859" i="64"/>
  <c r="BH75" i="64"/>
  <c r="BJ852" i="64" a="1"/>
  <c r="BJ852" i="64" s="1"/>
  <c r="BJ88" i="64" a="1"/>
  <c r="BJ88" i="64" s="1"/>
  <c r="BJ577" i="64" a="1"/>
  <c r="BJ577" i="64" s="1"/>
  <c r="BJ68" i="64" a="1"/>
  <c r="BJ68" i="64" s="1"/>
  <c r="BJ73" i="64" a="1"/>
  <c r="BJ73" i="64" s="1"/>
  <c r="BJ72" i="64" a="1"/>
  <c r="BJ72" i="64" s="1"/>
  <c r="BI69" i="64"/>
  <c r="BJ67" i="64" a="1"/>
  <c r="BJ67" i="64" s="1"/>
  <c r="BJ66" i="64" a="1"/>
  <c r="BJ66" i="64" s="1"/>
  <c r="BJ882" i="64" a="1"/>
  <c r="BJ882" i="64" s="1"/>
  <c r="BJ3069" i="64" a="1"/>
  <c r="BJ3069" i="64" s="1"/>
  <c r="BJ3146" i="64" a="1"/>
  <c r="BJ3146" i="64" s="1"/>
  <c r="BJ3120" i="64" a="1"/>
  <c r="BJ3120" i="64" s="1"/>
  <c r="BJ3095" i="64" a="1"/>
  <c r="BJ3095" i="64" s="1"/>
  <c r="BJ2223" i="64" a="1"/>
  <c r="BJ2223" i="64" s="1"/>
  <c r="BJ2224" i="64" s="1"/>
  <c r="BI106" i="64"/>
  <c r="BJ105" i="64" a="1"/>
  <c r="BJ105" i="64" s="1"/>
  <c r="BJ104" i="64" a="1"/>
  <c r="BJ104" i="64" s="1"/>
  <c r="BJ102" i="64" a="1"/>
  <c r="BJ102" i="64" s="1"/>
  <c r="BJ103" i="64" a="1"/>
  <c r="BJ103" i="64" s="1"/>
  <c r="BJ2165" i="64" a="1"/>
  <c r="BJ2165" i="64" s="1"/>
  <c r="BJ2166" i="64" s="1"/>
  <c r="BJ554" i="64" a="1"/>
  <c r="BJ554" i="64" s="1"/>
  <c r="BJ3196" i="64" a="1"/>
  <c r="BJ3196" i="64" s="1"/>
  <c r="BJ2085" i="64" a="1"/>
  <c r="BJ2085" i="64" s="1"/>
  <c r="BJ2503" i="64" a="1"/>
  <c r="BJ2503" i="64" s="1"/>
  <c r="BJ2511" i="64" s="1"/>
  <c r="BJ2254" i="64" a="1"/>
  <c r="BJ2254" i="64" s="1"/>
  <c r="BJ2246" i="64" a="1"/>
  <c r="BJ2246" i="64" s="1"/>
  <c r="BJ2248" i="64" a="1"/>
  <c r="BJ2248" i="64" s="1"/>
  <c r="BJ1732" i="64" a="1"/>
  <c r="BJ1732" i="64" s="1"/>
  <c r="BJ1349" i="64" a="1"/>
  <c r="BJ1349" i="64" s="1"/>
  <c r="BJ2860" i="64" a="1"/>
  <c r="BJ2247" i="64" a="1"/>
  <c r="BJ602" i="64" a="1"/>
  <c r="BJ1350" i="64" a="1"/>
  <c r="BJ2331" i="64" a="1"/>
  <c r="BE1654" i="64" a="1"/>
  <c r="BJ982" i="64" a="1"/>
  <c r="BJ2818" i="64" a="1"/>
  <c r="BJ579" i="64" a="1"/>
  <c r="BJ2332" i="64" a="1"/>
  <c r="BK2914" i="64" a="1"/>
  <c r="BJ555" i="64" a="1"/>
  <c r="BJ2796" i="64" a="1"/>
  <c r="BJ2084" i="64" a="1"/>
  <c r="BJ859" i="64" a="1"/>
  <c r="BJ1733" i="64" a="1"/>
  <c r="BC905" i="64" a="1"/>
  <c r="BK2880" i="64" a="1"/>
  <c r="BJ883" i="64" a="1"/>
  <c r="BK20" i="861" l="1"/>
  <c r="BE1654" i="64"/>
  <c r="BJ555" i="64"/>
  <c r="BB1559" i="64"/>
  <c r="BB1563" i="64" s="1"/>
  <c r="BC1559" i="64" s="1"/>
  <c r="BC905" i="64"/>
  <c r="BK222" i="64" a="1"/>
  <c r="BK222" i="64" s="1"/>
  <c r="BB1656" i="64"/>
  <c r="BD904" i="64" a="1"/>
  <c r="BD904" i="64" s="1"/>
  <c r="AE1983" i="64"/>
  <c r="AD1984" i="64"/>
  <c r="K1984" i="64" s="1"/>
  <c r="K1983" i="64"/>
  <c r="AQ423" i="64"/>
  <c r="AQ427" i="64" s="1"/>
  <c r="L427" i="64"/>
  <c r="M423" i="64" s="1"/>
  <c r="AR792" i="64"/>
  <c r="BF2352" i="64"/>
  <c r="BL290" i="64"/>
  <c r="BL273" i="64"/>
  <c r="BL291" i="64"/>
  <c r="BL292" i="64"/>
  <c r="BL274" i="64"/>
  <c r="BL293" i="64"/>
  <c r="BL275" i="64"/>
  <c r="BK294" i="64"/>
  <c r="BK276" i="64"/>
  <c r="BJ982" i="64"/>
  <c r="BJ992" i="64" s="1"/>
  <c r="BI992" i="64"/>
  <c r="BK986" i="64" a="1"/>
  <c r="BK986" i="64" s="1"/>
  <c r="BK981" i="64" a="1"/>
  <c r="BK981" i="64" s="1"/>
  <c r="BI2722" i="64"/>
  <c r="BJ602" i="64"/>
  <c r="BK2705" i="64" a="1"/>
  <c r="BK2705" i="64" s="1"/>
  <c r="BK2706" i="64" a="1"/>
  <c r="BK2706" i="64" s="1"/>
  <c r="BK2707" i="64" a="1"/>
  <c r="BK2707" i="64" s="1"/>
  <c r="BK2708" i="64" a="1"/>
  <c r="BK2708" i="64" s="1"/>
  <c r="BK2709" i="64" a="1"/>
  <c r="BK2709" i="64" s="1"/>
  <c r="BK2712" i="64" a="1"/>
  <c r="BK2712" i="64" s="1"/>
  <c r="BK2713" i="64" a="1"/>
  <c r="BK2713" i="64" s="1"/>
  <c r="BK2711" i="64" a="1"/>
  <c r="BK2711" i="64" s="1"/>
  <c r="BK2710" i="64" a="1"/>
  <c r="BK2710" i="64" s="1"/>
  <c r="BJ2714" i="64"/>
  <c r="BK578" i="64" a="1"/>
  <c r="BK578" i="64" s="1"/>
  <c r="BK601" i="64" a="1"/>
  <c r="BK601" i="64" s="1"/>
  <c r="BK600" i="64" a="1"/>
  <c r="BK600" i="64" s="1"/>
  <c r="BJ579" i="64"/>
  <c r="BK2914" i="64"/>
  <c r="BK2880" i="64"/>
  <c r="BJ2818" i="64"/>
  <c r="BJ2796" i="64"/>
  <c r="BK3172" i="64" a="1"/>
  <c r="BK3172" i="64" s="1"/>
  <c r="BK2797" i="64" a="1"/>
  <c r="BK2797" i="64" s="1"/>
  <c r="BK2817" i="64" a="1"/>
  <c r="BK2817" i="64" s="1"/>
  <c r="BH2341" i="64"/>
  <c r="BH2350" i="64"/>
  <c r="BG2350" i="64"/>
  <c r="BG2352" i="64" s="1"/>
  <c r="BI2339" i="64"/>
  <c r="BI2348" i="64"/>
  <c r="BI2340" i="64"/>
  <c r="BI2349" i="64"/>
  <c r="BK2345" i="64" a="1"/>
  <c r="BK2345" i="64" s="1"/>
  <c r="BK2344" i="64" a="1"/>
  <c r="BK2344" i="64" s="1"/>
  <c r="BK2336" i="64" a="1"/>
  <c r="BK2336" i="64" s="1"/>
  <c r="BK2335" i="64" a="1"/>
  <c r="BK2335" i="64" s="1"/>
  <c r="BJ2332" i="64"/>
  <c r="BJ2331" i="64"/>
  <c r="BK2326" i="64" a="1"/>
  <c r="BK2326" i="64" s="1"/>
  <c r="BK2327" i="64" a="1"/>
  <c r="BK2327" i="64" s="1"/>
  <c r="BJ2860" i="64"/>
  <c r="BK2859" i="64" a="1"/>
  <c r="BK2859" i="64" s="1"/>
  <c r="BK857" i="64" a="1"/>
  <c r="BK857" i="64" s="1"/>
  <c r="BL2608" i="64"/>
  <c r="BL2609" i="64" s="1"/>
  <c r="BJ2247" i="64"/>
  <c r="BJ2084" i="64"/>
  <c r="BJ1733" i="64"/>
  <c r="BJ1350" i="64"/>
  <c r="BJ883" i="64"/>
  <c r="BJ859" i="64"/>
  <c r="BI75" i="64"/>
  <c r="BK852" i="64" a="1"/>
  <c r="BK852" i="64" s="1"/>
  <c r="BK88" i="64" a="1"/>
  <c r="BK88" i="64" s="1"/>
  <c r="BK577" i="64" a="1"/>
  <c r="BK577" i="64" s="1"/>
  <c r="BK68" i="64" a="1"/>
  <c r="BK68" i="64" s="1"/>
  <c r="BK73" i="64" a="1"/>
  <c r="BK73" i="64" s="1"/>
  <c r="BK72" i="64" a="1"/>
  <c r="BK72" i="64" s="1"/>
  <c r="BJ69" i="64"/>
  <c r="BK67" i="64" a="1"/>
  <c r="BK67" i="64" s="1"/>
  <c r="BK66" i="64" a="1"/>
  <c r="BK66" i="64" s="1"/>
  <c r="BK882" i="64" a="1"/>
  <c r="BK882" i="64" s="1"/>
  <c r="BK3069" i="64" a="1"/>
  <c r="BK3069" i="64" s="1"/>
  <c r="BK3146" i="64" a="1"/>
  <c r="BK3146" i="64" s="1"/>
  <c r="BK3120" i="64" a="1"/>
  <c r="BK3120" i="64" s="1"/>
  <c r="BK3095" i="64" a="1"/>
  <c r="BK3095" i="64" s="1"/>
  <c r="BK2223" i="64" a="1"/>
  <c r="BK2223" i="64" s="1"/>
  <c r="BK2224" i="64" s="1"/>
  <c r="BJ106" i="64"/>
  <c r="BK103" i="64" a="1"/>
  <c r="BK103" i="64" s="1"/>
  <c r="BK104" i="64" a="1"/>
  <c r="BK104" i="64" s="1"/>
  <c r="BK105" i="64" a="1"/>
  <c r="BK105" i="64" s="1"/>
  <c r="BK102" i="64" a="1"/>
  <c r="BK102" i="64" s="1"/>
  <c r="BK2165" i="64" a="1"/>
  <c r="BK2165" i="64" s="1"/>
  <c r="BK2166" i="64" s="1"/>
  <c r="BK554" i="64" a="1"/>
  <c r="BK554" i="64" s="1"/>
  <c r="BK3196" i="64" a="1"/>
  <c r="BK3196" i="64" s="1"/>
  <c r="BK2085" i="64" a="1"/>
  <c r="BK2085" i="64" s="1"/>
  <c r="BK2503" i="64" a="1"/>
  <c r="BK2503" i="64" s="1"/>
  <c r="BK2511" i="64" s="1"/>
  <c r="BK2246" i="64" a="1"/>
  <c r="BK2246" i="64" s="1"/>
  <c r="BK2254" i="64" a="1"/>
  <c r="BK2254" i="64" s="1"/>
  <c r="BK2248" i="64" a="1"/>
  <c r="BK2248" i="64" s="1"/>
  <c r="BK1732" i="64" a="1"/>
  <c r="BK1732" i="64" s="1"/>
  <c r="BK1349" i="64" a="1"/>
  <c r="BK1349" i="64" s="1"/>
  <c r="BK2247" i="64" a="1"/>
  <c r="BK883" i="64" a="1"/>
  <c r="BD905" i="64" a="1"/>
  <c r="BF1654" i="64" a="1"/>
  <c r="BL2914" i="64" a="1"/>
  <c r="BK2332" i="64" a="1"/>
  <c r="BK2084" i="64" a="1"/>
  <c r="BL2880" i="64" a="1"/>
  <c r="BK2818" i="64" a="1"/>
  <c r="BK982" i="64" a="1"/>
  <c r="BK579" i="64" a="1"/>
  <c r="BK2796" i="64" a="1"/>
  <c r="BK1733" i="64" a="1"/>
  <c r="BK2331" i="64" a="1"/>
  <c r="BK602" i="64" a="1"/>
  <c r="BK2860" i="64" a="1"/>
  <c r="BK859" i="64" a="1"/>
  <c r="BK555" i="64" a="1"/>
  <c r="BK1350" i="64" a="1"/>
  <c r="BF1654" i="64" l="1"/>
  <c r="BK555" i="64"/>
  <c r="M1563" i="64"/>
  <c r="N1559" i="64" s="1"/>
  <c r="BB1565" i="64"/>
  <c r="BD905" i="64"/>
  <c r="BD1656" i="64"/>
  <c r="BL222" i="64" a="1"/>
  <c r="BL222" i="64" s="1"/>
  <c r="BE904" i="64" a="1"/>
  <c r="BE904" i="64" s="1"/>
  <c r="BC1563" i="64"/>
  <c r="BD1559" i="64" s="1"/>
  <c r="BC1565" i="64"/>
  <c r="BC1656" i="64"/>
  <c r="AF1983" i="64"/>
  <c r="AE1984" i="64"/>
  <c r="AR423" i="64"/>
  <c r="AR427" i="64" s="1"/>
  <c r="AQ429" i="64"/>
  <c r="AR794" i="64"/>
  <c r="AR784" i="64" s="1"/>
  <c r="AR786" i="64" s="1"/>
  <c r="BF2353" i="64"/>
  <c r="AM2512" i="64" a="1"/>
  <c r="AM2512" i="64" s="1"/>
  <c r="BL276" i="64"/>
  <c r="BL294" i="64"/>
  <c r="BM290" i="64"/>
  <c r="BM291" i="64"/>
  <c r="BM273" i="64"/>
  <c r="BM292" i="64"/>
  <c r="BM274" i="64"/>
  <c r="BM275" i="64"/>
  <c r="BM293" i="64"/>
  <c r="BK982" i="64"/>
  <c r="BL986" i="64" a="1"/>
  <c r="BL986" i="64" s="1"/>
  <c r="BL981" i="64" a="1"/>
  <c r="BL981" i="64" s="1"/>
  <c r="BJ2722" i="64"/>
  <c r="BK602" i="64"/>
  <c r="BL2711" i="64" a="1"/>
  <c r="BL2711" i="64" s="1"/>
  <c r="BL2705" i="64" a="1"/>
  <c r="BL2705" i="64" s="1"/>
  <c r="BL2710" i="64" a="1"/>
  <c r="BL2710" i="64" s="1"/>
  <c r="BL2707" i="64" a="1"/>
  <c r="BL2707" i="64" s="1"/>
  <c r="BL2708" i="64" a="1"/>
  <c r="BL2708" i="64" s="1"/>
  <c r="BL2709" i="64" a="1"/>
  <c r="BL2709" i="64" s="1"/>
  <c r="BL2712" i="64" a="1"/>
  <c r="BL2712" i="64" s="1"/>
  <c r="BL2713" i="64" a="1"/>
  <c r="BL2713" i="64" s="1"/>
  <c r="BL2706" i="64" a="1"/>
  <c r="BL2706" i="64" s="1"/>
  <c r="BK2714" i="64"/>
  <c r="BL578" i="64" a="1"/>
  <c r="BL578" i="64" s="1"/>
  <c r="BL601" i="64" a="1"/>
  <c r="BL601" i="64" s="1"/>
  <c r="BL600" i="64" a="1"/>
  <c r="BL600" i="64" s="1"/>
  <c r="BK579" i="64"/>
  <c r="BL2914" i="64"/>
  <c r="BL2880" i="64"/>
  <c r="BK2818" i="64"/>
  <c r="BK2796" i="64"/>
  <c r="BL2797" i="64" a="1"/>
  <c r="BL2797" i="64" s="1"/>
  <c r="BL2817" i="64" a="1"/>
  <c r="BL2817" i="64" s="1"/>
  <c r="BL3172" i="64" a="1"/>
  <c r="BL3172" i="64" s="1"/>
  <c r="BH2352" i="64"/>
  <c r="BH2353" i="64" s="1"/>
  <c r="BG2353" i="64"/>
  <c r="BI2341" i="64"/>
  <c r="BJ2339" i="64"/>
  <c r="BJ2348" i="64"/>
  <c r="BJ2340" i="64"/>
  <c r="BJ2349" i="64"/>
  <c r="BL2344" i="64" a="1"/>
  <c r="BL2344" i="64" s="1"/>
  <c r="BL2345" i="64" a="1"/>
  <c r="BL2345" i="64" s="1"/>
  <c r="BL2336" i="64" a="1"/>
  <c r="BL2336" i="64" s="1"/>
  <c r="BL2335" i="64" a="1"/>
  <c r="BL2335" i="64" s="1"/>
  <c r="BK2332" i="64"/>
  <c r="BK2331" i="64"/>
  <c r="BL2326" i="64" a="1"/>
  <c r="BL2326" i="64" s="1"/>
  <c r="BL2327" i="64" a="1"/>
  <c r="BL2327" i="64" s="1"/>
  <c r="BK2860" i="64"/>
  <c r="BL2859" i="64" a="1"/>
  <c r="BL2859" i="64" s="1"/>
  <c r="BL857" i="64" a="1"/>
  <c r="BL857" i="64" s="1"/>
  <c r="BM2608" i="64"/>
  <c r="BM2609" i="64" s="1"/>
  <c r="BK2247" i="64"/>
  <c r="BK2084" i="64"/>
  <c r="BK1733" i="64"/>
  <c r="BK1350" i="64"/>
  <c r="BK883" i="64"/>
  <c r="BK859" i="64"/>
  <c r="BJ75" i="64"/>
  <c r="BL852" i="64" a="1"/>
  <c r="BL852" i="64" s="1"/>
  <c r="BL88" i="64" a="1"/>
  <c r="BL88" i="64" s="1"/>
  <c r="BL577" i="64" a="1"/>
  <c r="BL577" i="64" s="1"/>
  <c r="BL68" i="64" a="1"/>
  <c r="BL68" i="64" s="1"/>
  <c r="BL72" i="64" a="1"/>
  <c r="BL72" i="64" s="1"/>
  <c r="BL73" i="64" a="1"/>
  <c r="BL73" i="64" s="1"/>
  <c r="BK69" i="64"/>
  <c r="BL67" i="64" a="1"/>
  <c r="BL67" i="64" s="1"/>
  <c r="BL66" i="64" a="1"/>
  <c r="BL66" i="64" s="1"/>
  <c r="BL882" i="64" a="1"/>
  <c r="BL882" i="64" s="1"/>
  <c r="BL3069" i="64" a="1"/>
  <c r="BL3069" i="64" s="1"/>
  <c r="BL3146" i="64" a="1"/>
  <c r="BL3146" i="64" s="1"/>
  <c r="BL3120" i="64" a="1"/>
  <c r="BL3120" i="64" s="1"/>
  <c r="BL3095" i="64" a="1"/>
  <c r="BL3095" i="64" s="1"/>
  <c r="BL2223" i="64" a="1"/>
  <c r="BL2223" i="64" s="1"/>
  <c r="BL2224" i="64" s="1"/>
  <c r="BK106" i="64"/>
  <c r="BL102" i="64" a="1"/>
  <c r="BL102" i="64" s="1"/>
  <c r="BL103" i="64" a="1"/>
  <c r="BL103" i="64" s="1"/>
  <c r="BL104" i="64" a="1"/>
  <c r="BL104" i="64" s="1"/>
  <c r="BL105" i="64" a="1"/>
  <c r="BL105" i="64" s="1"/>
  <c r="BL2165" i="64" a="1"/>
  <c r="BL2165" i="64" s="1"/>
  <c r="BL2166" i="64" s="1"/>
  <c r="BL554" i="64" a="1"/>
  <c r="BL554" i="64" s="1"/>
  <c r="BL3196" i="64" a="1"/>
  <c r="BL3196" i="64" s="1"/>
  <c r="BL2085" i="64" a="1"/>
  <c r="BL2085" i="64" s="1"/>
  <c r="BL2503" i="64" a="1"/>
  <c r="BL2503" i="64" s="1"/>
  <c r="BL2511" i="64" s="1"/>
  <c r="BL2246" i="64" a="1"/>
  <c r="BL2246" i="64" s="1"/>
  <c r="BL2248" i="64" a="1"/>
  <c r="BL2248" i="64" s="1"/>
  <c r="BL2254" i="64" a="1"/>
  <c r="BL2254" i="64" s="1"/>
  <c r="BL1732" i="64" a="1"/>
  <c r="BL1732" i="64" s="1"/>
  <c r="BL1349" i="64" a="1"/>
  <c r="BL1349" i="64" s="1"/>
  <c r="BL602" i="64" a="1"/>
  <c r="BL2332" i="64" a="1"/>
  <c r="BL883" i="64" a="1"/>
  <c r="BL2247" i="64" a="1"/>
  <c r="BL859" i="64" a="1"/>
  <c r="BG1654" i="64" a="1"/>
  <c r="BL2818" i="64" a="1"/>
  <c r="BL982" i="64" a="1"/>
  <c r="BM2880" i="64" a="1"/>
  <c r="BL2331" i="64" a="1"/>
  <c r="BE905" i="64" a="1"/>
  <c r="BL1350" i="64" a="1"/>
  <c r="BL1733" i="64" a="1"/>
  <c r="BL555" i="64" a="1"/>
  <c r="BL2796" i="64" a="1"/>
  <c r="BM2914" i="64" a="1"/>
  <c r="BL2860" i="64" a="1"/>
  <c r="BL579" i="64" a="1"/>
  <c r="BL2084" i="64" a="1"/>
  <c r="BL20" i="861" l="1"/>
  <c r="BG1654" i="64"/>
  <c r="BL555" i="64"/>
  <c r="BE905" i="64"/>
  <c r="BD1563" i="64"/>
  <c r="BE1559" i="64" s="1"/>
  <c r="BD1565" i="64"/>
  <c r="BF904" i="64" a="1"/>
  <c r="BF904" i="64" s="1"/>
  <c r="BM222" i="64" a="1"/>
  <c r="BM222" i="64" s="1"/>
  <c r="AG1983" i="64"/>
  <c r="AF1984" i="64"/>
  <c r="AS423" i="64"/>
  <c r="AS427" i="64" s="1"/>
  <c r="AR429" i="64"/>
  <c r="AR795" i="64"/>
  <c r="AR800" i="64" s="1"/>
  <c r="AR787" i="64"/>
  <c r="BM294" i="64"/>
  <c r="BN291" i="64"/>
  <c r="BN290" i="64"/>
  <c r="BN273" i="64"/>
  <c r="BN274" i="64"/>
  <c r="BN292" i="64"/>
  <c r="BN275" i="64"/>
  <c r="BN293" i="64"/>
  <c r="BM276" i="64"/>
  <c r="BL982" i="64"/>
  <c r="BL992" i="64" s="1"/>
  <c r="BK992" i="64"/>
  <c r="BM986" i="64" a="1"/>
  <c r="BM986" i="64" s="1"/>
  <c r="BM981" i="64" a="1"/>
  <c r="BM981" i="64" s="1"/>
  <c r="BK2722" i="64"/>
  <c r="BL602" i="64"/>
  <c r="BM2706" i="64" a="1"/>
  <c r="BM2706" i="64" s="1"/>
  <c r="BM2707" i="64" a="1"/>
  <c r="BM2707" i="64" s="1"/>
  <c r="BM2708" i="64" a="1"/>
  <c r="BM2708" i="64" s="1"/>
  <c r="BM2709" i="64" a="1"/>
  <c r="BM2709" i="64" s="1"/>
  <c r="BM2710" i="64" a="1"/>
  <c r="BM2710" i="64" s="1"/>
  <c r="BM2705" i="64" a="1"/>
  <c r="BM2705" i="64" s="1"/>
  <c r="BM2711" i="64" a="1"/>
  <c r="BM2711" i="64" s="1"/>
  <c r="BM2712" i="64" a="1"/>
  <c r="BM2712" i="64" s="1"/>
  <c r="BM2713" i="64" a="1"/>
  <c r="BM2713" i="64" s="1"/>
  <c r="BL2714" i="64"/>
  <c r="BM578" i="64" a="1"/>
  <c r="BM578" i="64" s="1"/>
  <c r="BM601" i="64" a="1"/>
  <c r="BM601" i="64" s="1"/>
  <c r="BM600" i="64" a="1"/>
  <c r="BM600" i="64" s="1"/>
  <c r="BL579" i="64"/>
  <c r="BM2914" i="64"/>
  <c r="BM2880" i="64"/>
  <c r="BL2818" i="64"/>
  <c r="BL2796" i="64"/>
  <c r="BM3172" i="64" a="1"/>
  <c r="BM3172" i="64" s="1"/>
  <c r="BM2797" i="64" a="1"/>
  <c r="BM2797" i="64" s="1"/>
  <c r="BM2817" i="64" a="1"/>
  <c r="BM2817" i="64" s="1"/>
  <c r="BI2350" i="64"/>
  <c r="BJ2341" i="64"/>
  <c r="BK2339" i="64"/>
  <c r="BK2348" i="64"/>
  <c r="BK2340" i="64"/>
  <c r="BK2349" i="64"/>
  <c r="BM2345" i="64" a="1"/>
  <c r="BM2345" i="64" s="1"/>
  <c r="BM2344" i="64" a="1"/>
  <c r="BM2344" i="64" s="1"/>
  <c r="BM2336" i="64" a="1"/>
  <c r="BM2336" i="64" s="1"/>
  <c r="BM2335" i="64" a="1"/>
  <c r="BM2335" i="64" s="1"/>
  <c r="BL2332" i="64"/>
  <c r="BL2331" i="64"/>
  <c r="BM2326" i="64" a="1"/>
  <c r="BM2326" i="64" s="1"/>
  <c r="BM2327" i="64" a="1"/>
  <c r="BM2327" i="64" s="1"/>
  <c r="BL2860" i="64"/>
  <c r="BM2859" i="64" a="1"/>
  <c r="BM2859" i="64" s="1"/>
  <c r="BM857" i="64" a="1"/>
  <c r="BM857" i="64" s="1"/>
  <c r="BN2608" i="64"/>
  <c r="BN2609" i="64" s="1"/>
  <c r="BL1733" i="64"/>
  <c r="BL2247" i="64"/>
  <c r="BL2084" i="64"/>
  <c r="BL1350" i="64"/>
  <c r="BL883" i="64"/>
  <c r="BL859" i="64"/>
  <c r="BK75" i="64"/>
  <c r="BM852" i="64" a="1"/>
  <c r="BM852" i="64" s="1"/>
  <c r="BM88" i="64" a="1"/>
  <c r="BM88" i="64" s="1"/>
  <c r="BM577" i="64" a="1"/>
  <c r="BM577" i="64" s="1"/>
  <c r="BM68" i="64" a="1"/>
  <c r="BM68" i="64" s="1"/>
  <c r="BM72" i="64" a="1"/>
  <c r="BM72" i="64" s="1"/>
  <c r="BM73" i="64" a="1"/>
  <c r="BM73" i="64" s="1"/>
  <c r="BL69" i="64"/>
  <c r="BM66" i="64" a="1"/>
  <c r="BM66" i="64" s="1"/>
  <c r="BM67" i="64" a="1"/>
  <c r="BM67" i="64" s="1"/>
  <c r="BM882" i="64" a="1"/>
  <c r="BM882" i="64" s="1"/>
  <c r="BM3069" i="64" a="1"/>
  <c r="BM3069" i="64" s="1"/>
  <c r="BM3146" i="64" a="1"/>
  <c r="BM3146" i="64" s="1"/>
  <c r="BM3120" i="64" a="1"/>
  <c r="BM3120" i="64" s="1"/>
  <c r="BM3095" i="64" a="1"/>
  <c r="BM3095" i="64" s="1"/>
  <c r="BM2223" i="64" a="1"/>
  <c r="BM2223" i="64" s="1"/>
  <c r="BM2224" i="64" s="1"/>
  <c r="BL106" i="64"/>
  <c r="BM103" i="64" a="1"/>
  <c r="BM103" i="64" s="1"/>
  <c r="BM104" i="64" a="1"/>
  <c r="BM104" i="64" s="1"/>
  <c r="BM105" i="64" a="1"/>
  <c r="BM105" i="64" s="1"/>
  <c r="BM102" i="64" a="1"/>
  <c r="BM102" i="64" s="1"/>
  <c r="BM2165" i="64" a="1"/>
  <c r="BM2165" i="64" s="1"/>
  <c r="BM2166" i="64" s="1"/>
  <c r="BM554" i="64" a="1"/>
  <c r="BM554" i="64" s="1"/>
  <c r="BM3196" i="64" a="1"/>
  <c r="BM3196" i="64" s="1"/>
  <c r="BM2085" i="64" a="1"/>
  <c r="BM2085" i="64" s="1"/>
  <c r="BM2503" i="64" a="1"/>
  <c r="BM2503" i="64" s="1"/>
  <c r="BM2511" i="64" s="1"/>
  <c r="BM2246" i="64" a="1"/>
  <c r="BM2246" i="64" s="1"/>
  <c r="BM2248" i="64" a="1"/>
  <c r="BM2248" i="64" s="1"/>
  <c r="BM2254" i="64" a="1"/>
  <c r="BM2254" i="64" s="1"/>
  <c r="BM1732" i="64" a="1"/>
  <c r="BM1732" i="64" s="1"/>
  <c r="BM1349" i="64" a="1"/>
  <c r="BM1349" i="64" s="1"/>
  <c r="BF905" i="64" a="1"/>
  <c r="BM602" i="64" a="1"/>
  <c r="BM859" i="64" a="1"/>
  <c r="BM2818" i="64" a="1"/>
  <c r="BN2880" i="64" a="1"/>
  <c r="BM2860" i="64" a="1"/>
  <c r="BH1654" i="64" a="1"/>
  <c r="BM2796" i="64" a="1"/>
  <c r="BM555" i="64" a="1"/>
  <c r="BM982" i="64" a="1"/>
  <c r="BN2914" i="64" a="1"/>
  <c r="BM883" i="64" a="1"/>
  <c r="BM2332" i="64" a="1"/>
  <c r="BM2247" i="64" a="1"/>
  <c r="BM2331" i="64" a="1"/>
  <c r="BM579" i="64" a="1"/>
  <c r="BM1350" i="64" a="1"/>
  <c r="BM2084" i="64" a="1"/>
  <c r="BM1733" i="64" a="1"/>
  <c r="BH1654" i="64" l="1"/>
  <c r="BM555" i="64"/>
  <c r="BF905" i="64"/>
  <c r="BG904" i="64" a="1"/>
  <c r="BG904" i="64" s="1"/>
  <c r="BE1563" i="64"/>
  <c r="BF1559" i="64" s="1"/>
  <c r="BE1565" i="64"/>
  <c r="BN222" i="64" a="1"/>
  <c r="BN222" i="64" s="1"/>
  <c r="BE1656" i="64"/>
  <c r="AH1983" i="64"/>
  <c r="AG1984" i="64"/>
  <c r="AT423" i="64"/>
  <c r="AT427" i="64" s="1"/>
  <c r="AS429" i="64"/>
  <c r="AS791" i="64"/>
  <c r="AR796" i="64"/>
  <c r="AR788" i="64"/>
  <c r="AS780" i="64"/>
  <c r="BI2352" i="64"/>
  <c r="BI2353" i="64" s="1"/>
  <c r="AN2512" i="64" a="1"/>
  <c r="AN2512" i="64" s="1"/>
  <c r="BN276" i="64"/>
  <c r="BN294" i="64"/>
  <c r="BO290" i="64"/>
  <c r="BO291" i="64"/>
  <c r="BO273" i="64"/>
  <c r="BO274" i="64"/>
  <c r="BO292" i="64"/>
  <c r="BO275" i="64"/>
  <c r="BO293" i="64"/>
  <c r="BM982" i="64"/>
  <c r="BM992" i="64" s="1"/>
  <c r="BN986" i="64" a="1"/>
  <c r="BN986" i="64" s="1"/>
  <c r="BN981" i="64" a="1"/>
  <c r="BN981" i="64" s="1"/>
  <c r="BM602" i="64"/>
  <c r="BL2722" i="64"/>
  <c r="BN2705" i="64" a="1"/>
  <c r="BN2705" i="64" s="1"/>
  <c r="BN2706" i="64" a="1"/>
  <c r="BN2706" i="64" s="1"/>
  <c r="BN2707" i="64" a="1"/>
  <c r="BN2707" i="64" s="1"/>
  <c r="BN2708" i="64" a="1"/>
  <c r="BN2708" i="64" s="1"/>
  <c r="BN2709" i="64" a="1"/>
  <c r="BN2709" i="64" s="1"/>
  <c r="BN2710" i="64" a="1"/>
  <c r="BN2710" i="64" s="1"/>
  <c r="BN2711" i="64" a="1"/>
  <c r="BN2711" i="64" s="1"/>
  <c r="BN2712" i="64" a="1"/>
  <c r="BN2712" i="64" s="1"/>
  <c r="BN2713" i="64" a="1"/>
  <c r="BN2713" i="64" s="1"/>
  <c r="BM2714" i="64"/>
  <c r="BN600" i="64" a="1"/>
  <c r="BN600" i="64" s="1"/>
  <c r="BN578" i="64" a="1"/>
  <c r="BN578" i="64" s="1"/>
  <c r="BN601" i="64" a="1"/>
  <c r="BN601" i="64" s="1"/>
  <c r="BM579" i="64"/>
  <c r="BN2914" i="64"/>
  <c r="BN2880" i="64"/>
  <c r="BM2818" i="64"/>
  <c r="BM2796" i="64"/>
  <c r="BN3172" i="64" a="1"/>
  <c r="BN3172" i="64" s="1"/>
  <c r="BN2797" i="64" a="1"/>
  <c r="BN2797" i="64" s="1"/>
  <c r="BN2817" i="64" a="1"/>
  <c r="BN2817" i="64" s="1"/>
  <c r="BJ2350" i="64"/>
  <c r="BJ2352" i="64" s="1"/>
  <c r="BK2341" i="64"/>
  <c r="BL2339" i="64"/>
  <c r="BL2348" i="64"/>
  <c r="BL2340" i="64"/>
  <c r="BL2349" i="64"/>
  <c r="BN2345" i="64" a="1"/>
  <c r="BN2345" i="64" s="1"/>
  <c r="BN2344" i="64" a="1"/>
  <c r="BN2344" i="64" s="1"/>
  <c r="BN2336" i="64" a="1"/>
  <c r="BN2336" i="64" s="1"/>
  <c r="BN2335" i="64" a="1"/>
  <c r="BN2335" i="64" s="1"/>
  <c r="BM2332" i="64"/>
  <c r="BM2331" i="64"/>
  <c r="BN2326" i="64" a="1"/>
  <c r="BN2326" i="64" s="1"/>
  <c r="BN2327" i="64" a="1"/>
  <c r="BN2327" i="64" s="1"/>
  <c r="BM2860" i="64"/>
  <c r="BN2859" i="64" a="1"/>
  <c r="BN2859" i="64" s="1"/>
  <c r="BN857" i="64" a="1"/>
  <c r="BN857" i="64" s="1"/>
  <c r="BO2608" i="64"/>
  <c r="BM1733" i="64"/>
  <c r="BM2247" i="64"/>
  <c r="BM2084" i="64"/>
  <c r="BM1350" i="64"/>
  <c r="BM883" i="64"/>
  <c r="BM859" i="64"/>
  <c r="BL75" i="64"/>
  <c r="BN852" i="64" a="1"/>
  <c r="BN852" i="64" s="1"/>
  <c r="BN88" i="64" a="1"/>
  <c r="BN88" i="64" s="1"/>
  <c r="BN577" i="64" a="1"/>
  <c r="BN577" i="64" s="1"/>
  <c r="BN68" i="64" a="1"/>
  <c r="BN68" i="64" s="1"/>
  <c r="BN72" i="64" a="1"/>
  <c r="BN72" i="64" s="1"/>
  <c r="BN73" i="64" a="1"/>
  <c r="BN73" i="64" s="1"/>
  <c r="BM69" i="64"/>
  <c r="BN66" i="64" a="1"/>
  <c r="BN66" i="64" s="1"/>
  <c r="BN67" i="64" a="1"/>
  <c r="BN67" i="64" s="1"/>
  <c r="BN882" i="64" a="1"/>
  <c r="BN882" i="64" s="1"/>
  <c r="BN3069" i="64" a="1"/>
  <c r="BN3069" i="64" s="1"/>
  <c r="BN3095" i="64" a="1"/>
  <c r="BN3095" i="64" s="1"/>
  <c r="BN3146" i="64" a="1"/>
  <c r="BN3146" i="64" s="1"/>
  <c r="BN3120" i="64" a="1"/>
  <c r="BN3120" i="64" s="1"/>
  <c r="BN2223" i="64" a="1"/>
  <c r="BN2223" i="64" s="1"/>
  <c r="BN2224" i="64" s="1"/>
  <c r="BM106" i="64"/>
  <c r="BN103" i="64" a="1"/>
  <c r="BN103" i="64" s="1"/>
  <c r="BN104" i="64" a="1"/>
  <c r="BN104" i="64" s="1"/>
  <c r="BN105" i="64" a="1"/>
  <c r="BN105" i="64" s="1"/>
  <c r="BN102" i="64" a="1"/>
  <c r="BN102" i="64" s="1"/>
  <c r="BN2165" i="64" a="1"/>
  <c r="BN2165" i="64" s="1"/>
  <c r="BN2166" i="64" s="1"/>
  <c r="BN554" i="64" a="1"/>
  <c r="BN554" i="64" s="1"/>
  <c r="BN3196" i="64" a="1"/>
  <c r="BN3196" i="64" s="1"/>
  <c r="BN2085" i="64" a="1"/>
  <c r="BN2085" i="64" s="1"/>
  <c r="BN2503" i="64" a="1"/>
  <c r="BN2503" i="64" s="1"/>
  <c r="BN2511" i="64" s="1"/>
  <c r="BN2246" i="64" a="1"/>
  <c r="BN2246" i="64" s="1"/>
  <c r="BN2248" i="64" a="1"/>
  <c r="BN2248" i="64" s="1"/>
  <c r="BN2254" i="64" a="1"/>
  <c r="BN2254" i="64" s="1"/>
  <c r="BN1732" i="64" a="1"/>
  <c r="BN1732" i="64" s="1"/>
  <c r="BN1349" i="64" a="1"/>
  <c r="BN1349" i="64" s="1"/>
  <c r="BI1654" i="64" a="1"/>
  <c r="BN2796" i="64" a="1"/>
  <c r="BN602" i="64" a="1"/>
  <c r="BN2818" i="64" a="1"/>
  <c r="BN883" i="64" a="1"/>
  <c r="BN579" i="64" a="1"/>
  <c r="BO2880" i="64" a="1"/>
  <c r="BO2914" i="64" a="1"/>
  <c r="BN2331" i="64" a="1"/>
  <c r="BN2860" i="64" a="1"/>
  <c r="BN2247" i="64" a="1"/>
  <c r="BN2332" i="64" a="1"/>
  <c r="BG905" i="64" a="1"/>
  <c r="BN859" i="64" a="1"/>
  <c r="BN982" i="64" a="1"/>
  <c r="BN2084" i="64" a="1"/>
  <c r="BN555" i="64" a="1"/>
  <c r="BN1733" i="64" a="1"/>
  <c r="BN1350" i="64" a="1"/>
  <c r="BM20" i="861" l="1"/>
  <c r="BI1654" i="64"/>
  <c r="BN555" i="64"/>
  <c r="BG905" i="64"/>
  <c r="BG1656" i="64"/>
  <c r="BH904" i="64" a="1"/>
  <c r="BH904" i="64" s="1"/>
  <c r="BO222" i="64" a="1"/>
  <c r="BO222" i="64" s="1"/>
  <c r="BF1565" i="64"/>
  <c r="BF1563" i="64"/>
  <c r="BG1559" i="64" s="1"/>
  <c r="BF1656" i="64"/>
  <c r="AI1983" i="64"/>
  <c r="AH1984" i="64"/>
  <c r="AU423" i="64"/>
  <c r="AU427" i="64" s="1"/>
  <c r="AT429" i="64"/>
  <c r="AS783" i="64"/>
  <c r="BO2609" i="64"/>
  <c r="BO294" i="64"/>
  <c r="BO276" i="64"/>
  <c r="BP290" i="64"/>
  <c r="BP273" i="64"/>
  <c r="BP291" i="64"/>
  <c r="BP292" i="64"/>
  <c r="BP274" i="64"/>
  <c r="BP293" i="64"/>
  <c r="BP275" i="64"/>
  <c r="BN982" i="64"/>
  <c r="BN992" i="64" s="1"/>
  <c r="BO986" i="64" a="1"/>
  <c r="BO986" i="64" s="1"/>
  <c r="BO981" i="64" a="1"/>
  <c r="BO981" i="64" s="1"/>
  <c r="BN602" i="64"/>
  <c r="BM2722" i="64"/>
  <c r="BO2705" i="64" a="1"/>
  <c r="BO2705" i="64" s="1"/>
  <c r="BO2706" i="64" a="1"/>
  <c r="BO2706" i="64" s="1"/>
  <c r="BO2707" i="64" a="1"/>
  <c r="BO2707" i="64" s="1"/>
  <c r="BO2708" i="64" a="1"/>
  <c r="BO2708" i="64" s="1"/>
  <c r="BO2709" i="64" a="1"/>
  <c r="BO2709" i="64" s="1"/>
  <c r="BO2710" i="64" a="1"/>
  <c r="BO2710" i="64" s="1"/>
  <c r="BO2711" i="64" a="1"/>
  <c r="BO2711" i="64" s="1"/>
  <c r="BO2712" i="64" a="1"/>
  <c r="BO2712" i="64" s="1"/>
  <c r="BO2713" i="64" a="1"/>
  <c r="BO2713" i="64" s="1"/>
  <c r="BN2714" i="64"/>
  <c r="BO600" i="64" a="1"/>
  <c r="BO600" i="64" s="1"/>
  <c r="BO578" i="64" a="1"/>
  <c r="BO578" i="64" s="1"/>
  <c r="BO601" i="64" a="1"/>
  <c r="BO601" i="64" s="1"/>
  <c r="BN579" i="64"/>
  <c r="BO2914" i="64"/>
  <c r="BO2880" i="64"/>
  <c r="BN2818" i="64"/>
  <c r="BN2796" i="64"/>
  <c r="BO3172" i="64" a="1"/>
  <c r="BO3172" i="64" s="1"/>
  <c r="BO2797" i="64" a="1"/>
  <c r="BO2797" i="64" s="1"/>
  <c r="BO2817" i="64" a="1"/>
  <c r="BO2817" i="64" s="1"/>
  <c r="BJ2353" i="64"/>
  <c r="BK2350" i="64"/>
  <c r="BK2352" i="64" s="1"/>
  <c r="BK2353" i="64" s="1"/>
  <c r="BL2341" i="64"/>
  <c r="BM2340" i="64"/>
  <c r="BM2349" i="64"/>
  <c r="BM2339" i="64"/>
  <c r="BM2348" i="64"/>
  <c r="BO2345" i="64" a="1"/>
  <c r="BO2345" i="64" s="1"/>
  <c r="BO2344" i="64" a="1"/>
  <c r="BO2344" i="64" s="1"/>
  <c r="BO2335" i="64" a="1"/>
  <c r="BO2335" i="64" s="1"/>
  <c r="BO2336" i="64" a="1"/>
  <c r="BO2336" i="64" s="1"/>
  <c r="BN2332" i="64"/>
  <c r="BN2331" i="64"/>
  <c r="BO2326" i="64" a="1"/>
  <c r="BO2326" i="64" s="1"/>
  <c r="BO2327" i="64" a="1"/>
  <c r="BO2327" i="64" s="1"/>
  <c r="BN2860" i="64"/>
  <c r="BO2859" i="64" a="1"/>
  <c r="BO2859" i="64" s="1"/>
  <c r="BO857" i="64" a="1"/>
  <c r="BO857" i="64" s="1"/>
  <c r="BP2608" i="64"/>
  <c r="BP2609" i="64" s="1"/>
  <c r="BN1733" i="64"/>
  <c r="BN2247" i="64"/>
  <c r="BN2084" i="64"/>
  <c r="BN1350" i="64"/>
  <c r="BN883" i="64"/>
  <c r="BN859" i="64"/>
  <c r="BM75" i="64"/>
  <c r="BO852" i="64" a="1"/>
  <c r="BO852" i="64" s="1"/>
  <c r="BO88" i="64" a="1"/>
  <c r="BO88" i="64" s="1"/>
  <c r="BO577" i="64" a="1"/>
  <c r="BO577" i="64" s="1"/>
  <c r="BO68" i="64" a="1"/>
  <c r="BO68" i="64" s="1"/>
  <c r="BO72" i="64" a="1"/>
  <c r="BO72" i="64" s="1"/>
  <c r="BO73" i="64" a="1"/>
  <c r="BO73" i="64" s="1"/>
  <c r="BN69" i="64"/>
  <c r="BO67" i="64" a="1"/>
  <c r="BO67" i="64" s="1"/>
  <c r="BO66" i="64" a="1"/>
  <c r="BO66" i="64" s="1"/>
  <c r="BO882" i="64" a="1"/>
  <c r="BO882" i="64" s="1"/>
  <c r="BO3069" i="64" a="1"/>
  <c r="BO3069" i="64" s="1"/>
  <c r="BO3095" i="64" a="1"/>
  <c r="BO3095" i="64" s="1"/>
  <c r="BO3146" i="64" a="1"/>
  <c r="BO3146" i="64" s="1"/>
  <c r="BO3120" i="64" a="1"/>
  <c r="BO3120" i="64" s="1"/>
  <c r="BO2223" i="64" a="1"/>
  <c r="BO2223" i="64" s="1"/>
  <c r="BO2224" i="64" s="1"/>
  <c r="BN106" i="64"/>
  <c r="BO103" i="64" a="1"/>
  <c r="BO103" i="64" s="1"/>
  <c r="BO104" i="64" a="1"/>
  <c r="BO104" i="64" s="1"/>
  <c r="BO105" i="64" a="1"/>
  <c r="BO105" i="64" s="1"/>
  <c r="BO102" i="64" a="1"/>
  <c r="BO102" i="64" s="1"/>
  <c r="BO2165" i="64" a="1"/>
  <c r="BO2165" i="64" s="1"/>
  <c r="BO2166" i="64" s="1"/>
  <c r="BO554" i="64" a="1"/>
  <c r="BO554" i="64" s="1"/>
  <c r="BO3196" i="64" a="1"/>
  <c r="BO3196" i="64" s="1"/>
  <c r="BO2085" i="64" a="1"/>
  <c r="BO2085" i="64" s="1"/>
  <c r="BO2503" i="64" a="1"/>
  <c r="BO2503" i="64" s="1"/>
  <c r="BO2511" i="64" s="1"/>
  <c r="BO2248" i="64" a="1"/>
  <c r="BO2248" i="64" s="1"/>
  <c r="BO2246" i="64" a="1"/>
  <c r="BO2246" i="64" s="1"/>
  <c r="BO2254" i="64" a="1"/>
  <c r="BO2254" i="64" s="1"/>
  <c r="BO1732" i="64" a="1"/>
  <c r="BO1732" i="64" s="1"/>
  <c r="BO1349" i="64" a="1"/>
  <c r="BO1349" i="64" s="1"/>
  <c r="BO602" i="64" a="1"/>
  <c r="BO2331" i="64" a="1"/>
  <c r="BP2914" i="64" a="1"/>
  <c r="BH905" i="64" a="1"/>
  <c r="BJ1654" i="64" a="1"/>
  <c r="BO859" i="64" a="1"/>
  <c r="BO883" i="64" a="1"/>
  <c r="BO555" i="64" a="1"/>
  <c r="BO2796" i="64" a="1"/>
  <c r="BP2880" i="64" a="1"/>
  <c r="BO2860" i="64" a="1"/>
  <c r="BO2332" i="64" a="1"/>
  <c r="BO2818" i="64" a="1"/>
  <c r="BO982" i="64" a="1"/>
  <c r="BO2084" i="64" a="1"/>
  <c r="BO2247" i="64" a="1"/>
  <c r="BO579" i="64" a="1"/>
  <c r="BO1350" i="64" a="1"/>
  <c r="BO1733" i="64" a="1"/>
  <c r="BJ1654" i="64" l="1"/>
  <c r="BO555" i="64"/>
  <c r="BH905" i="64"/>
  <c r="BI904" i="64" a="1"/>
  <c r="BI904" i="64" s="1"/>
  <c r="BG1563" i="64"/>
  <c r="BH1559" i="64" s="1"/>
  <c r="BG1565" i="64"/>
  <c r="BP222" i="64" a="1"/>
  <c r="BP222" i="64" s="1"/>
  <c r="AJ1983" i="64"/>
  <c r="AI1984" i="64"/>
  <c r="AU429" i="64"/>
  <c r="AV423" i="64"/>
  <c r="AV427" i="64" s="1"/>
  <c r="AS792" i="64"/>
  <c r="AO2512" i="64" a="1"/>
  <c r="AO2512" i="64" s="1"/>
  <c r="BP294" i="64"/>
  <c r="BP276" i="64"/>
  <c r="BQ290" i="64"/>
  <c r="BQ291" i="64"/>
  <c r="BQ273" i="64"/>
  <c r="BQ274" i="64"/>
  <c r="BQ292" i="64"/>
  <c r="BQ275" i="64"/>
  <c r="BQ293" i="64"/>
  <c r="BO982" i="64"/>
  <c r="BP986" i="64" a="1"/>
  <c r="BP986" i="64" s="1"/>
  <c r="BP981" i="64" a="1"/>
  <c r="BP981" i="64" s="1"/>
  <c r="BO602" i="64"/>
  <c r="BN2722" i="64"/>
  <c r="N2722" i="64" s="1"/>
  <c r="BP2705" i="64" a="1"/>
  <c r="BP2705" i="64" s="1"/>
  <c r="BP2706" i="64" a="1"/>
  <c r="BP2706" i="64" s="1"/>
  <c r="BP2711" i="64" a="1"/>
  <c r="BP2711" i="64" s="1"/>
  <c r="BP2712" i="64" a="1"/>
  <c r="BP2712" i="64" s="1"/>
  <c r="BP2713" i="64" a="1"/>
  <c r="BP2713" i="64" s="1"/>
  <c r="BP2707" i="64" a="1"/>
  <c r="BP2707" i="64" s="1"/>
  <c r="BP2710" i="64" a="1"/>
  <c r="BP2710" i="64" s="1"/>
  <c r="BP2708" i="64" a="1"/>
  <c r="BP2708" i="64" s="1"/>
  <c r="BP2709" i="64" a="1"/>
  <c r="BP2709" i="64" s="1"/>
  <c r="BO2714" i="64"/>
  <c r="BP600" i="64" a="1"/>
  <c r="BP600" i="64" s="1"/>
  <c r="BP578" i="64" a="1"/>
  <c r="BP578" i="64" s="1"/>
  <c r="BP601" i="64" a="1"/>
  <c r="BP601" i="64" s="1"/>
  <c r="BO579" i="64"/>
  <c r="BP2914" i="64"/>
  <c r="BP2880" i="64"/>
  <c r="BO2796" i="64"/>
  <c r="BO2818" i="64"/>
  <c r="BP3172" i="64" a="1"/>
  <c r="BP3172" i="64" s="1"/>
  <c r="BP2797" i="64" a="1"/>
  <c r="BP2797" i="64" s="1"/>
  <c r="BP2817" i="64" a="1"/>
  <c r="BP2817" i="64" s="1"/>
  <c r="BL2350" i="64"/>
  <c r="BL2352" i="64" s="1"/>
  <c r="BL2353" i="64" s="1"/>
  <c r="BM2341" i="64"/>
  <c r="BN2340" i="64"/>
  <c r="BN2349" i="64"/>
  <c r="BN2339" i="64"/>
  <c r="BN2348" i="64"/>
  <c r="BP2344" i="64" a="1"/>
  <c r="BP2344" i="64" s="1"/>
  <c r="BP2345" i="64" a="1"/>
  <c r="BP2345" i="64" s="1"/>
  <c r="BP2335" i="64" a="1"/>
  <c r="BP2335" i="64" s="1"/>
  <c r="BP2336" i="64" a="1"/>
  <c r="BP2336" i="64" s="1"/>
  <c r="BO2332" i="64"/>
  <c r="BO2331" i="64"/>
  <c r="BP2326" i="64" a="1"/>
  <c r="BP2326" i="64" s="1"/>
  <c r="BP2327" i="64" a="1"/>
  <c r="BP2327" i="64" s="1"/>
  <c r="BO2860" i="64"/>
  <c r="BP2859" i="64" a="1"/>
  <c r="BP2859" i="64" s="1"/>
  <c r="BP857" i="64" a="1"/>
  <c r="BP857" i="64" s="1"/>
  <c r="BQ2608" i="64"/>
  <c r="BQ2609" i="64" s="1"/>
  <c r="BO1733" i="64"/>
  <c r="BO2247" i="64"/>
  <c r="BO2084" i="64"/>
  <c r="BO1350" i="64"/>
  <c r="BO883" i="64"/>
  <c r="BO859" i="64"/>
  <c r="BN75" i="64"/>
  <c r="BP852" i="64" a="1"/>
  <c r="BP852" i="64" s="1"/>
  <c r="BP88" i="64" a="1"/>
  <c r="BP88" i="64" s="1"/>
  <c r="BP577" i="64" a="1"/>
  <c r="BP577" i="64" s="1"/>
  <c r="BP68" i="64" a="1"/>
  <c r="BP68" i="64" s="1"/>
  <c r="BP73" i="64" a="1"/>
  <c r="BP73" i="64" s="1"/>
  <c r="BP72" i="64" a="1"/>
  <c r="BP72" i="64" s="1"/>
  <c r="BO69" i="64"/>
  <c r="BP67" i="64" a="1"/>
  <c r="BP67" i="64" s="1"/>
  <c r="BP66" i="64" a="1"/>
  <c r="BP66" i="64" s="1"/>
  <c r="BP882" i="64" a="1"/>
  <c r="BP882" i="64" s="1"/>
  <c r="BP3069" i="64" a="1"/>
  <c r="BP3069" i="64" s="1"/>
  <c r="BP3146" i="64" a="1"/>
  <c r="BP3146" i="64" s="1"/>
  <c r="BP3120" i="64" a="1"/>
  <c r="BP3120" i="64" s="1"/>
  <c r="BP3095" i="64" a="1"/>
  <c r="BP3095" i="64" s="1"/>
  <c r="BP2223" i="64" a="1"/>
  <c r="BP2223" i="64" s="1"/>
  <c r="BP2224" i="64" s="1"/>
  <c r="BO106" i="64"/>
  <c r="BP102" i="64" a="1"/>
  <c r="BP102" i="64" s="1"/>
  <c r="BP103" i="64" a="1"/>
  <c r="BP103" i="64" s="1"/>
  <c r="BP104" i="64" a="1"/>
  <c r="BP104" i="64" s="1"/>
  <c r="BP105" i="64" a="1"/>
  <c r="BP105" i="64" s="1"/>
  <c r="BP2165" i="64" a="1"/>
  <c r="BP2165" i="64" s="1"/>
  <c r="BP2166" i="64" s="1"/>
  <c r="BP554" i="64" a="1"/>
  <c r="BP554" i="64" s="1"/>
  <c r="BP3196" i="64" a="1"/>
  <c r="BP3196" i="64" s="1"/>
  <c r="BP2085" i="64" a="1"/>
  <c r="BP2085" i="64" s="1"/>
  <c r="BP2503" i="64" a="1"/>
  <c r="BP2503" i="64" s="1"/>
  <c r="BP2511" i="64" s="1"/>
  <c r="BP2248" i="64" a="1"/>
  <c r="BP2248" i="64" s="1"/>
  <c r="BP2254" i="64" a="1"/>
  <c r="BP2254" i="64" s="1"/>
  <c r="BP2246" i="64" a="1"/>
  <c r="BP2246" i="64" s="1"/>
  <c r="BP1732" i="64" a="1"/>
  <c r="BP1732" i="64" s="1"/>
  <c r="BP1349" i="64" a="1"/>
  <c r="BP1349" i="64" s="1"/>
  <c r="BP2796" i="64" a="1"/>
  <c r="BQ2914" i="64" a="1"/>
  <c r="BP2860" i="64" a="1"/>
  <c r="BP982" i="64" a="1"/>
  <c r="BP2084" i="64" a="1"/>
  <c r="BI905" i="64" a="1"/>
  <c r="BP883" i="64" a="1"/>
  <c r="BP555" i="64" a="1"/>
  <c r="BP602" i="64" a="1"/>
  <c r="BP2247" i="64" a="1"/>
  <c r="BQ2880" i="64" a="1"/>
  <c r="BP579" i="64" a="1"/>
  <c r="BP2818" i="64" a="1"/>
  <c r="BK1654" i="64" a="1"/>
  <c r="BP859" i="64" a="1"/>
  <c r="BP1733" i="64" a="1"/>
  <c r="BP1350" i="64" a="1"/>
  <c r="BP2332" i="64" a="1"/>
  <c r="BP2331" i="64" a="1"/>
  <c r="BN20" i="861" l="1"/>
  <c r="BK1654" i="64"/>
  <c r="BP555" i="64"/>
  <c r="BI905" i="64"/>
  <c r="BH1563" i="64"/>
  <c r="BI1559" i="64" s="1"/>
  <c r="BH1565" i="64"/>
  <c r="BQ222" i="64" a="1"/>
  <c r="BQ222" i="64" s="1"/>
  <c r="BJ904" i="64" a="1"/>
  <c r="BJ904" i="64" s="1"/>
  <c r="BH1656" i="64"/>
  <c r="AK1983" i="64"/>
  <c r="AJ1984" i="64"/>
  <c r="AV429" i="64"/>
  <c r="AW423" i="64"/>
  <c r="AW427" i="64" s="1"/>
  <c r="AS794" i="64"/>
  <c r="AS784" i="64" s="1"/>
  <c r="AS786" i="64" s="1"/>
  <c r="BQ276" i="64"/>
  <c r="BR290" i="64"/>
  <c r="BR273" i="64"/>
  <c r="BR291" i="64"/>
  <c r="BR274" i="64"/>
  <c r="BR292" i="64"/>
  <c r="BR293" i="64"/>
  <c r="BR275" i="64"/>
  <c r="BQ294" i="64"/>
  <c r="BP982" i="64"/>
  <c r="BP992" i="64" s="1"/>
  <c r="BO992" i="64"/>
  <c r="BQ986" i="64" a="1"/>
  <c r="BQ986" i="64" s="1"/>
  <c r="BQ981" i="64" a="1"/>
  <c r="BQ981" i="64" s="1"/>
  <c r="BP602" i="64"/>
  <c r="BO2722" i="64"/>
  <c r="BQ2705" i="64" a="1"/>
  <c r="BQ2705" i="64" s="1"/>
  <c r="BQ2706" i="64" a="1"/>
  <c r="BQ2706" i="64" s="1"/>
  <c r="BQ2707" i="64" a="1"/>
  <c r="BQ2707" i="64" s="1"/>
  <c r="BQ2708" i="64" a="1"/>
  <c r="BQ2708" i="64" s="1"/>
  <c r="BQ2709" i="64" a="1"/>
  <c r="BQ2709" i="64" s="1"/>
  <c r="BQ2710" i="64" a="1"/>
  <c r="BQ2710" i="64" s="1"/>
  <c r="BQ2711" i="64" a="1"/>
  <c r="BQ2711" i="64" s="1"/>
  <c r="BQ2712" i="64" a="1"/>
  <c r="BQ2712" i="64" s="1"/>
  <c r="BQ2713" i="64" a="1"/>
  <c r="BQ2713" i="64" s="1"/>
  <c r="BP2714" i="64"/>
  <c r="BQ600" i="64" a="1"/>
  <c r="BQ600" i="64" s="1"/>
  <c r="BQ578" i="64" a="1"/>
  <c r="BQ578" i="64" s="1"/>
  <c r="BQ601" i="64" a="1"/>
  <c r="BQ601" i="64" s="1"/>
  <c r="BP579" i="64"/>
  <c r="BQ2914" i="64"/>
  <c r="BQ2880" i="64"/>
  <c r="BP2818" i="64"/>
  <c r="BP2796" i="64"/>
  <c r="BQ3172" i="64" a="1"/>
  <c r="BQ3172" i="64" s="1"/>
  <c r="BQ2797" i="64" a="1"/>
  <c r="BQ2797" i="64" s="1"/>
  <c r="BQ2817" i="64" a="1"/>
  <c r="BQ2817" i="64" s="1"/>
  <c r="BN2341" i="64"/>
  <c r="BN2350" i="64"/>
  <c r="BM2350" i="64"/>
  <c r="BM2352" i="64" s="1"/>
  <c r="BM2353" i="64" s="1"/>
  <c r="BO2339" i="64"/>
  <c r="BO2348" i="64"/>
  <c r="BO2340" i="64"/>
  <c r="BO2349" i="64"/>
  <c r="BQ2345" i="64" a="1"/>
  <c r="BQ2345" i="64" s="1"/>
  <c r="BQ2344" i="64" a="1"/>
  <c r="BQ2344" i="64" s="1"/>
  <c r="BQ2335" i="64" a="1"/>
  <c r="BQ2335" i="64" s="1"/>
  <c r="BQ2336" i="64" a="1"/>
  <c r="BQ2336" i="64" s="1"/>
  <c r="BP2332" i="64"/>
  <c r="BP2331" i="64"/>
  <c r="BQ2326" i="64" a="1"/>
  <c r="BQ2326" i="64" s="1"/>
  <c r="BQ2327" i="64" a="1"/>
  <c r="BQ2327" i="64" s="1"/>
  <c r="BP2860" i="64"/>
  <c r="BQ2859" i="64" a="1"/>
  <c r="BQ2859" i="64" s="1"/>
  <c r="BQ857" i="64" a="1"/>
  <c r="BQ857" i="64" s="1"/>
  <c r="BR2608" i="64"/>
  <c r="BR2609" i="64" s="1"/>
  <c r="BP2247" i="64"/>
  <c r="BP1733" i="64"/>
  <c r="BP2084" i="64"/>
  <c r="BP1350" i="64"/>
  <c r="BP883" i="64"/>
  <c r="BP859" i="64"/>
  <c r="BO75" i="64"/>
  <c r="BQ852" i="64" a="1"/>
  <c r="BQ852" i="64" s="1"/>
  <c r="BQ88" i="64" a="1"/>
  <c r="BQ88" i="64" s="1"/>
  <c r="BQ577" i="64" a="1"/>
  <c r="BQ577" i="64" s="1"/>
  <c r="BQ68" i="64" a="1"/>
  <c r="BQ68" i="64" s="1"/>
  <c r="BQ73" i="64" a="1"/>
  <c r="BQ73" i="64" s="1"/>
  <c r="BQ72" i="64" a="1"/>
  <c r="BQ72" i="64" s="1"/>
  <c r="BP69" i="64"/>
  <c r="BQ67" i="64" a="1"/>
  <c r="BQ67" i="64" s="1"/>
  <c r="BQ66" i="64" a="1"/>
  <c r="BQ66" i="64" s="1"/>
  <c r="BQ882" i="64" a="1"/>
  <c r="BQ882" i="64" s="1"/>
  <c r="BQ3069" i="64" a="1"/>
  <c r="BQ3069" i="64" s="1"/>
  <c r="BQ3146" i="64" a="1"/>
  <c r="BQ3146" i="64" s="1"/>
  <c r="BQ3120" i="64" a="1"/>
  <c r="BQ3120" i="64" s="1"/>
  <c r="BQ3095" i="64" a="1"/>
  <c r="BQ3095" i="64" s="1"/>
  <c r="BQ2223" i="64" a="1"/>
  <c r="BQ2223" i="64" s="1"/>
  <c r="BQ2224" i="64" s="1"/>
  <c r="BQ102" i="64" a="1"/>
  <c r="BQ102" i="64" s="1"/>
  <c r="BQ105" i="64" a="1"/>
  <c r="BQ105" i="64" s="1"/>
  <c r="BQ103" i="64" a="1"/>
  <c r="BQ103" i="64" s="1"/>
  <c r="BQ104" i="64" a="1"/>
  <c r="BQ104" i="64" s="1"/>
  <c r="BP106" i="64"/>
  <c r="BQ2165" i="64" a="1"/>
  <c r="BQ2165" i="64" s="1"/>
  <c r="BQ2166" i="64" s="1"/>
  <c r="BQ554" i="64" a="1"/>
  <c r="BQ554" i="64" s="1"/>
  <c r="BQ3196" i="64" a="1"/>
  <c r="BQ3196" i="64" s="1"/>
  <c r="BQ2085" i="64" a="1"/>
  <c r="BQ2085" i="64" s="1"/>
  <c r="BQ2503" i="64" a="1"/>
  <c r="BQ2503" i="64" s="1"/>
  <c r="BQ2511" i="64" s="1"/>
  <c r="BQ2254" i="64" a="1"/>
  <c r="BQ2254" i="64" s="1"/>
  <c r="BQ2246" i="64" a="1"/>
  <c r="BQ2246" i="64" s="1"/>
  <c r="BQ2248" i="64" a="1"/>
  <c r="BQ2248" i="64" s="1"/>
  <c r="BQ1732" i="64" a="1"/>
  <c r="BQ1732" i="64" s="1"/>
  <c r="BQ1349" i="64" a="1"/>
  <c r="BQ1349" i="64" s="1"/>
  <c r="BQ2796" i="64" a="1"/>
  <c r="BQ883" i="64" a="1"/>
  <c r="BR2880" i="64" a="1"/>
  <c r="BQ579" i="64" a="1"/>
  <c r="BQ602" i="64" a="1"/>
  <c r="BQ2860" i="64" a="1"/>
  <c r="BQ2331" i="64" a="1"/>
  <c r="BQ2332" i="64" a="1"/>
  <c r="BQ2818" i="64" a="1"/>
  <c r="BQ2247" i="64" a="1"/>
  <c r="BQ555" i="64" a="1"/>
  <c r="BQ1733" i="64" a="1"/>
  <c r="BQ1350" i="64" a="1"/>
  <c r="BJ905" i="64" a="1"/>
  <c r="BR2914" i="64" a="1"/>
  <c r="BL1654" i="64" a="1"/>
  <c r="BQ982" i="64" a="1"/>
  <c r="BQ2084" i="64" a="1"/>
  <c r="BQ859" i="64" a="1"/>
  <c r="BL1654" i="64" l="1"/>
  <c r="BQ555" i="64"/>
  <c r="BJ905" i="64"/>
  <c r="BI1563" i="64"/>
  <c r="BJ1559" i="64" s="1"/>
  <c r="BI1565" i="64"/>
  <c r="BK904" i="64" a="1"/>
  <c r="BK904" i="64" s="1"/>
  <c r="BI1656" i="64"/>
  <c r="BR222" i="64" a="1"/>
  <c r="BR222" i="64" s="1"/>
  <c r="AL1983" i="64"/>
  <c r="AK1984" i="64"/>
  <c r="AW429" i="64"/>
  <c r="AX423" i="64"/>
  <c r="AX427" i="64" s="1"/>
  <c r="AS795" i="64"/>
  <c r="AS796" i="64" s="1"/>
  <c r="AS787" i="64"/>
  <c r="BR276" i="64"/>
  <c r="BR294" i="64"/>
  <c r="BS290" i="64"/>
  <c r="BS273" i="64"/>
  <c r="BS291" i="64"/>
  <c r="BS292" i="64"/>
  <c r="BS274" i="64"/>
  <c r="BS275" i="64"/>
  <c r="BS293" i="64"/>
  <c r="BQ982" i="64"/>
  <c r="BR986" i="64" a="1"/>
  <c r="BR986" i="64" s="1"/>
  <c r="BR981" i="64" a="1"/>
  <c r="BR981" i="64" s="1"/>
  <c r="BQ602" i="64"/>
  <c r="BP2722" i="64"/>
  <c r="BR2705" i="64" a="1"/>
  <c r="BR2705" i="64" s="1"/>
  <c r="BR2706" i="64" a="1"/>
  <c r="BR2706" i="64" s="1"/>
  <c r="BR2707" i="64" a="1"/>
  <c r="BR2707" i="64" s="1"/>
  <c r="BR2708" i="64" a="1"/>
  <c r="BR2708" i="64" s="1"/>
  <c r="BR2711" i="64" a="1"/>
  <c r="BR2711" i="64" s="1"/>
  <c r="BR2710" i="64" a="1"/>
  <c r="BR2710" i="64" s="1"/>
  <c r="BR2712" i="64" a="1"/>
  <c r="BR2712" i="64" s="1"/>
  <c r="BR2713" i="64" a="1"/>
  <c r="BR2713" i="64" s="1"/>
  <c r="BR2709" i="64" a="1"/>
  <c r="BR2709" i="64" s="1"/>
  <c r="BQ2714" i="64"/>
  <c r="BR600" i="64" a="1"/>
  <c r="BR600" i="64" s="1"/>
  <c r="BR578" i="64" a="1"/>
  <c r="BR578" i="64" s="1"/>
  <c r="BR601" i="64" a="1"/>
  <c r="BR601" i="64" s="1"/>
  <c r="BQ579" i="64"/>
  <c r="BR2880" i="64"/>
  <c r="BR2914" i="64"/>
  <c r="BQ2818" i="64"/>
  <c r="BQ2796" i="64"/>
  <c r="BR3172" i="64" a="1"/>
  <c r="BR3172" i="64" s="1"/>
  <c r="BR2797" i="64" a="1"/>
  <c r="BR2797" i="64" s="1"/>
  <c r="BR2817" i="64" a="1"/>
  <c r="BR2817" i="64" s="1"/>
  <c r="BN2352" i="64"/>
  <c r="BN2353" i="64" s="1"/>
  <c r="BO2341" i="64"/>
  <c r="BP2339" i="64"/>
  <c r="BP2348" i="64"/>
  <c r="BP2340" i="64"/>
  <c r="BP2349" i="64"/>
  <c r="BR2345" i="64" a="1"/>
  <c r="BR2345" i="64" s="1"/>
  <c r="BR2344" i="64" a="1"/>
  <c r="BR2344" i="64" s="1"/>
  <c r="BR2335" i="64" a="1"/>
  <c r="BR2335" i="64" s="1"/>
  <c r="BR2336" i="64" a="1"/>
  <c r="BR2336" i="64" s="1"/>
  <c r="BQ2332" i="64"/>
  <c r="BQ2331" i="64"/>
  <c r="BR2326" i="64" a="1"/>
  <c r="BR2326" i="64" s="1"/>
  <c r="BR2327" i="64" a="1"/>
  <c r="BR2327" i="64" s="1"/>
  <c r="BQ2860" i="64"/>
  <c r="BR2859" i="64" a="1"/>
  <c r="BR2859" i="64" s="1"/>
  <c r="BR857" i="64" a="1"/>
  <c r="BR857" i="64" s="1"/>
  <c r="BS2608" i="64"/>
  <c r="BS2609" i="64" s="1"/>
  <c r="BQ2084" i="64"/>
  <c r="BQ2247" i="64"/>
  <c r="BQ1733" i="64"/>
  <c r="BQ1350" i="64"/>
  <c r="BQ883" i="64"/>
  <c r="BQ859" i="64"/>
  <c r="BP75" i="64"/>
  <c r="BR852" i="64" a="1"/>
  <c r="BR852" i="64" s="1"/>
  <c r="BR88" i="64" a="1"/>
  <c r="BR88" i="64" s="1"/>
  <c r="BR577" i="64" a="1"/>
  <c r="BR577" i="64" s="1"/>
  <c r="BR68" i="64" a="1"/>
  <c r="BR68" i="64" s="1"/>
  <c r="BR73" i="64" a="1"/>
  <c r="BR73" i="64" s="1"/>
  <c r="BR72" i="64" a="1"/>
  <c r="BR72" i="64" s="1"/>
  <c r="BQ69" i="64"/>
  <c r="BR67" i="64" a="1"/>
  <c r="BR67" i="64" s="1"/>
  <c r="BR66" i="64" a="1"/>
  <c r="BR66" i="64" s="1"/>
  <c r="BR882" i="64" a="1"/>
  <c r="BR882" i="64" s="1"/>
  <c r="BR3069" i="64" a="1"/>
  <c r="BR3069" i="64" s="1"/>
  <c r="BR3146" i="64" a="1"/>
  <c r="BR3146" i="64" s="1"/>
  <c r="BR3120" i="64" a="1"/>
  <c r="BR3120" i="64" s="1"/>
  <c r="BR3095" i="64" a="1"/>
  <c r="BR3095" i="64" s="1"/>
  <c r="BR2223" i="64" a="1"/>
  <c r="BR2223" i="64" s="1"/>
  <c r="BR2224" i="64" s="1"/>
  <c r="BR105" i="64" a="1"/>
  <c r="BR105" i="64" s="1"/>
  <c r="BR102" i="64" a="1"/>
  <c r="BR102" i="64" s="1"/>
  <c r="BR104" i="64" a="1"/>
  <c r="BR104" i="64" s="1"/>
  <c r="BR103" i="64" a="1"/>
  <c r="BR103" i="64" s="1"/>
  <c r="BQ106" i="64"/>
  <c r="BR2165" i="64" a="1"/>
  <c r="BR2165" i="64" s="1"/>
  <c r="BR2166" i="64" s="1"/>
  <c r="BR554" i="64" a="1"/>
  <c r="BR554" i="64" s="1"/>
  <c r="BR3196" i="64" a="1"/>
  <c r="BR3196" i="64" s="1"/>
  <c r="BR2085" i="64" a="1"/>
  <c r="BR2085" i="64" s="1"/>
  <c r="BR2503" i="64" a="1"/>
  <c r="BR2503" i="64" s="1"/>
  <c r="BR2511" i="64" s="1"/>
  <c r="BR2246" i="64" a="1"/>
  <c r="BR2246" i="64" s="1"/>
  <c r="BR2248" i="64" a="1"/>
  <c r="BR2248" i="64" s="1"/>
  <c r="BR2254" i="64" a="1"/>
  <c r="BR2254" i="64" s="1"/>
  <c r="BR1732" i="64" a="1"/>
  <c r="BR1732" i="64" s="1"/>
  <c r="BR1349" i="64" a="1"/>
  <c r="BR1349" i="64" s="1"/>
  <c r="BR883" i="64" a="1"/>
  <c r="BR2247" i="64" a="1"/>
  <c r="BR982" i="64" a="1"/>
  <c r="BR602" i="64" a="1"/>
  <c r="BR859" i="64" a="1"/>
  <c r="BS2880" i="64" a="1"/>
  <c r="BK905" i="64" a="1"/>
  <c r="BR2860" i="64" a="1"/>
  <c r="BS2914" i="64" a="1"/>
  <c r="BR2818" i="64" a="1"/>
  <c r="BM1654" i="64" a="1"/>
  <c r="BR579" i="64" a="1"/>
  <c r="BR1733" i="64" a="1"/>
  <c r="BR2796" i="64" a="1"/>
  <c r="BR2332" i="64" a="1"/>
  <c r="BR2084" i="64" a="1"/>
  <c r="BR555" i="64" a="1"/>
  <c r="BR1350" i="64" a="1"/>
  <c r="BR2331" i="64" a="1"/>
  <c r="BO20" i="861" l="1"/>
  <c r="BM1654" i="64"/>
  <c r="BR555" i="64"/>
  <c r="BK905" i="64"/>
  <c r="BS222" i="64" a="1"/>
  <c r="BS222" i="64" s="1"/>
  <c r="BJ1563" i="64"/>
  <c r="BK1559" i="64" s="1"/>
  <c r="BJ1565" i="64"/>
  <c r="BJ1656" i="64"/>
  <c r="BL904" i="64" a="1"/>
  <c r="BL904" i="64" s="1"/>
  <c r="AM1983" i="64"/>
  <c r="AL1984" i="64"/>
  <c r="AX429" i="64"/>
  <c r="AY423" i="64"/>
  <c r="AY427" i="64" s="1"/>
  <c r="AT791" i="64"/>
  <c r="AS800" i="64"/>
  <c r="AS788" i="64"/>
  <c r="AT780" i="64"/>
  <c r="AT783" i="64" s="1"/>
  <c r="AP2512" i="64" a="1"/>
  <c r="AP2512" i="64" s="1"/>
  <c r="BT290" i="64"/>
  <c r="BT291" i="64"/>
  <c r="BT273" i="64"/>
  <c r="BT274" i="64"/>
  <c r="BT292" i="64"/>
  <c r="BT293" i="64"/>
  <c r="BT275" i="64"/>
  <c r="BS294" i="64"/>
  <c r="BS276" i="64"/>
  <c r="BR982" i="64"/>
  <c r="BR992" i="64" s="1"/>
  <c r="BQ992" i="64"/>
  <c r="BS986" i="64" a="1"/>
  <c r="BS986" i="64" s="1"/>
  <c r="BS981" i="64" a="1"/>
  <c r="BS981" i="64" s="1"/>
  <c r="BR602" i="64"/>
  <c r="BQ2722" i="64"/>
  <c r="BS2705" i="64" a="1"/>
  <c r="BS2705" i="64" s="1"/>
  <c r="BS2706" i="64" a="1"/>
  <c r="BS2706" i="64" s="1"/>
  <c r="BS2709" i="64" a="1"/>
  <c r="BS2709" i="64" s="1"/>
  <c r="BS2707" i="64" a="1"/>
  <c r="BS2707" i="64" s="1"/>
  <c r="BS2711" i="64" a="1"/>
  <c r="BS2711" i="64" s="1"/>
  <c r="BS2710" i="64" a="1"/>
  <c r="BS2710" i="64" s="1"/>
  <c r="BS2712" i="64" a="1"/>
  <c r="BS2712" i="64" s="1"/>
  <c r="BS2713" i="64" a="1"/>
  <c r="BS2713" i="64" s="1"/>
  <c r="BS2708" i="64" a="1"/>
  <c r="BS2708" i="64" s="1"/>
  <c r="BR2714" i="64"/>
  <c r="BS578" i="64" a="1"/>
  <c r="BS578" i="64" s="1"/>
  <c r="BS601" i="64" a="1"/>
  <c r="BS601" i="64" s="1"/>
  <c r="BS600" i="64" a="1"/>
  <c r="BS600" i="64" s="1"/>
  <c r="BR579" i="64"/>
  <c r="BS2914" i="64"/>
  <c r="BS2880" i="64"/>
  <c r="BR2796" i="64"/>
  <c r="BR2818" i="64"/>
  <c r="BS3172" i="64" a="1"/>
  <c r="BS3172" i="64" s="1"/>
  <c r="BS2797" i="64" a="1"/>
  <c r="BS2797" i="64" s="1"/>
  <c r="BS2817" i="64" a="1"/>
  <c r="BS2817" i="64" s="1"/>
  <c r="BP2341" i="64"/>
  <c r="BP2350" i="64"/>
  <c r="BO2350" i="64"/>
  <c r="BQ2339" i="64"/>
  <c r="BQ2348" i="64"/>
  <c r="BQ2340" i="64"/>
  <c r="BQ2349" i="64"/>
  <c r="BS2345" i="64" a="1"/>
  <c r="BS2345" i="64" s="1"/>
  <c r="BS2344" i="64" a="1"/>
  <c r="BS2344" i="64" s="1"/>
  <c r="BS2336" i="64" a="1"/>
  <c r="BS2336" i="64" s="1"/>
  <c r="BS2335" i="64" a="1"/>
  <c r="BS2335" i="64" s="1"/>
  <c r="BR2332" i="64"/>
  <c r="BR2331" i="64"/>
  <c r="BS2326" i="64" a="1"/>
  <c r="BS2326" i="64" s="1"/>
  <c r="BS2327" i="64" a="1"/>
  <c r="BS2327" i="64" s="1"/>
  <c r="BR2860" i="64"/>
  <c r="BS2859" i="64" a="1"/>
  <c r="BS2859" i="64" s="1"/>
  <c r="BS857" i="64" a="1"/>
  <c r="BS857" i="64" s="1"/>
  <c r="BT2608" i="64"/>
  <c r="BT2609" i="64" s="1"/>
  <c r="BR2247" i="64"/>
  <c r="BR1733" i="64"/>
  <c r="BR2084" i="64"/>
  <c r="BR1350" i="64"/>
  <c r="BR859" i="64"/>
  <c r="BR883" i="64"/>
  <c r="BQ75" i="64"/>
  <c r="BS852" i="64" a="1"/>
  <c r="BS852" i="64" s="1"/>
  <c r="BS88" i="64" a="1"/>
  <c r="BS88" i="64" s="1"/>
  <c r="BS577" i="64" a="1"/>
  <c r="BS577" i="64" s="1"/>
  <c r="BS68" i="64" a="1"/>
  <c r="BS68" i="64" s="1"/>
  <c r="BS73" i="64" a="1"/>
  <c r="BS73" i="64" s="1"/>
  <c r="BS72" i="64" a="1"/>
  <c r="BS72" i="64" s="1"/>
  <c r="BR69" i="64"/>
  <c r="BS66" i="64" a="1"/>
  <c r="BS66" i="64" s="1"/>
  <c r="BS67" i="64" a="1"/>
  <c r="BS67" i="64" s="1"/>
  <c r="BS882" i="64" a="1"/>
  <c r="BS882" i="64" s="1"/>
  <c r="BS3069" i="64" a="1"/>
  <c r="BS3069" i="64" s="1"/>
  <c r="BS3146" i="64" a="1"/>
  <c r="BS3146" i="64" s="1"/>
  <c r="BS3120" i="64" a="1"/>
  <c r="BS3120" i="64" s="1"/>
  <c r="BS3095" i="64" a="1"/>
  <c r="BS3095" i="64" s="1"/>
  <c r="BS2223" i="64" a="1"/>
  <c r="BS2223" i="64" s="1"/>
  <c r="BS2224" i="64" s="1"/>
  <c r="BR106" i="64"/>
  <c r="BS103" i="64" a="1"/>
  <c r="BS103" i="64" s="1"/>
  <c r="BS104" i="64" a="1"/>
  <c r="BS104" i="64" s="1"/>
  <c r="BS105" i="64" a="1"/>
  <c r="BS105" i="64" s="1"/>
  <c r="BS102" i="64" a="1"/>
  <c r="BS102" i="64" s="1"/>
  <c r="BS2165" i="64" a="1"/>
  <c r="BS2165" i="64" s="1"/>
  <c r="BS2166" i="64" s="1"/>
  <c r="BS554" i="64" a="1"/>
  <c r="BS554" i="64" s="1"/>
  <c r="BS3196" i="64" a="1"/>
  <c r="BS3196" i="64" s="1"/>
  <c r="BS2085" i="64" a="1"/>
  <c r="BS2085" i="64" s="1"/>
  <c r="BS2503" i="64" a="1"/>
  <c r="BS2503" i="64" s="1"/>
  <c r="BS2511" i="64" s="1"/>
  <c r="BS2246" i="64" a="1"/>
  <c r="BS2246" i="64" s="1"/>
  <c r="BS2248" i="64" a="1"/>
  <c r="BS2248" i="64" s="1"/>
  <c r="BS2254" i="64" a="1"/>
  <c r="BS2254" i="64" s="1"/>
  <c r="BS1732" i="64" a="1"/>
  <c r="BS1732" i="64" s="1"/>
  <c r="BS1349" i="64" a="1"/>
  <c r="BS1349" i="64" s="1"/>
  <c r="BS883" i="64" a="1"/>
  <c r="BS2796" i="64" a="1"/>
  <c r="BS1733" i="64" a="1"/>
  <c r="BT2880" i="64" a="1"/>
  <c r="BS2247" i="64" a="1"/>
  <c r="BS859" i="64" a="1"/>
  <c r="BN1654" i="64" a="1"/>
  <c r="BS2332" i="64" a="1"/>
  <c r="BS2331" i="64" a="1"/>
  <c r="BS579" i="64" a="1"/>
  <c r="BL905" i="64" a="1"/>
  <c r="BS1350" i="64" a="1"/>
  <c r="BS602" i="64" a="1"/>
  <c r="BT2914" i="64" a="1"/>
  <c r="BS2818" i="64" a="1"/>
  <c r="BS2860" i="64" a="1"/>
  <c r="BS982" i="64" a="1"/>
  <c r="BS555" i="64" a="1"/>
  <c r="BS2084" i="64" a="1"/>
  <c r="BN1654" i="64" l="1"/>
  <c r="BS555" i="64"/>
  <c r="BL905" i="64"/>
  <c r="BK1563" i="64"/>
  <c r="BL1559" i="64" s="1"/>
  <c r="BK1565" i="64"/>
  <c r="BM904" i="64" a="1"/>
  <c r="BM904" i="64" s="1"/>
  <c r="BT222" i="64" a="1"/>
  <c r="BT222" i="64" s="1"/>
  <c r="BK1656" i="64"/>
  <c r="AN1983" i="64"/>
  <c r="AM1984" i="64"/>
  <c r="AY429" i="64"/>
  <c r="AZ423" i="64"/>
  <c r="AZ427" i="64" s="1"/>
  <c r="AT792" i="64"/>
  <c r="BO2352" i="64"/>
  <c r="BO2353" i="64" s="1"/>
  <c r="AQ2512" i="64" a="1"/>
  <c r="AQ2512" i="64" s="1"/>
  <c r="BT276" i="64"/>
  <c r="BU290" i="64"/>
  <c r="BU291" i="64"/>
  <c r="BU273" i="64"/>
  <c r="BU274" i="64"/>
  <c r="BU292" i="64"/>
  <c r="BU275" i="64"/>
  <c r="BU293" i="64"/>
  <c r="BT294" i="64"/>
  <c r="BS982" i="64"/>
  <c r="BT986" i="64" a="1"/>
  <c r="BT986" i="64" s="1"/>
  <c r="BT981" i="64" a="1"/>
  <c r="BT981" i="64" s="1"/>
  <c r="BS602" i="64"/>
  <c r="BR2722" i="64"/>
  <c r="BT2711" i="64" a="1"/>
  <c r="BT2711" i="64" s="1"/>
  <c r="BT2705" i="64" a="1"/>
  <c r="BT2705" i="64" s="1"/>
  <c r="BT2708" i="64" a="1"/>
  <c r="BT2708" i="64" s="1"/>
  <c r="BT2709" i="64" a="1"/>
  <c r="BT2709" i="64" s="1"/>
  <c r="BT2707" i="64" a="1"/>
  <c r="BT2707" i="64" s="1"/>
  <c r="BT2710" i="64" a="1"/>
  <c r="BT2710" i="64" s="1"/>
  <c r="BT2712" i="64" a="1"/>
  <c r="BT2712" i="64" s="1"/>
  <c r="BT2713" i="64" a="1"/>
  <c r="BT2713" i="64" s="1"/>
  <c r="BT2706" i="64" a="1"/>
  <c r="BT2706" i="64" s="1"/>
  <c r="BS2714" i="64"/>
  <c r="BT578" i="64" a="1"/>
  <c r="BT578" i="64" s="1"/>
  <c r="BT601" i="64" a="1"/>
  <c r="BT601" i="64" s="1"/>
  <c r="BT600" i="64" a="1"/>
  <c r="BT600" i="64" s="1"/>
  <c r="BS579" i="64"/>
  <c r="BT2914" i="64"/>
  <c r="BT2880" i="64"/>
  <c r="BS2818" i="64"/>
  <c r="BS2796" i="64"/>
  <c r="BT3172" i="64" a="1"/>
  <c r="BT3172" i="64" s="1"/>
  <c r="BT2797" i="64" a="1"/>
  <c r="BT2797" i="64" s="1"/>
  <c r="BT2817" i="64" a="1"/>
  <c r="BT2817" i="64" s="1"/>
  <c r="BP2352" i="64"/>
  <c r="BP2353" i="64" s="1"/>
  <c r="BQ2341" i="64"/>
  <c r="BR2340" i="64"/>
  <c r="BR2349" i="64"/>
  <c r="BR2339" i="64"/>
  <c r="BR2348" i="64"/>
  <c r="BT2344" i="64" a="1"/>
  <c r="BT2344" i="64" s="1"/>
  <c r="BT2345" i="64" a="1"/>
  <c r="BT2345" i="64" s="1"/>
  <c r="BT2336" i="64" a="1"/>
  <c r="BT2336" i="64" s="1"/>
  <c r="BT2335" i="64" a="1"/>
  <c r="BT2335" i="64" s="1"/>
  <c r="BS2332" i="64"/>
  <c r="BS2331" i="64"/>
  <c r="BT2326" i="64" a="1"/>
  <c r="BT2326" i="64" s="1"/>
  <c r="BT2327" i="64" a="1"/>
  <c r="BT2327" i="64" s="1"/>
  <c r="BS2860" i="64"/>
  <c r="BT2859" i="64" a="1"/>
  <c r="BT2859" i="64" s="1"/>
  <c r="BT857" i="64" a="1"/>
  <c r="BT857" i="64" s="1"/>
  <c r="BU2608" i="64"/>
  <c r="BU2609" i="64" s="1"/>
  <c r="BS1733" i="64"/>
  <c r="BS2247" i="64"/>
  <c r="BS2084" i="64"/>
  <c r="BS1350" i="64"/>
  <c r="BS883" i="64"/>
  <c r="BS859" i="64"/>
  <c r="BR75" i="64"/>
  <c r="BT852" i="64" a="1"/>
  <c r="BT852" i="64" s="1"/>
  <c r="BT88" i="64" a="1"/>
  <c r="BT88" i="64" s="1"/>
  <c r="BT577" i="64" a="1"/>
  <c r="BT577" i="64" s="1"/>
  <c r="BT68" i="64" a="1"/>
  <c r="BT68" i="64" s="1"/>
  <c r="BT72" i="64" a="1"/>
  <c r="BT72" i="64" s="1"/>
  <c r="BT73" i="64" a="1"/>
  <c r="BT73" i="64" s="1"/>
  <c r="BS69" i="64"/>
  <c r="BT67" i="64" a="1"/>
  <c r="BT67" i="64" s="1"/>
  <c r="BT66" i="64" a="1"/>
  <c r="BT66" i="64" s="1"/>
  <c r="BT882" i="64" a="1"/>
  <c r="BT882" i="64" s="1"/>
  <c r="BT3069" i="64" a="1"/>
  <c r="BT3069" i="64" s="1"/>
  <c r="BT3146" i="64" a="1"/>
  <c r="BT3146" i="64" s="1"/>
  <c r="BT3120" i="64" a="1"/>
  <c r="BT3120" i="64" s="1"/>
  <c r="BT3095" i="64" a="1"/>
  <c r="BT3095" i="64" s="1"/>
  <c r="BT2223" i="64" a="1"/>
  <c r="BT2223" i="64" s="1"/>
  <c r="BT2224" i="64" s="1"/>
  <c r="BS106" i="64"/>
  <c r="BT102" i="64" a="1"/>
  <c r="BT102" i="64" s="1"/>
  <c r="BT103" i="64" a="1"/>
  <c r="BT103" i="64" s="1"/>
  <c r="BT104" i="64" a="1"/>
  <c r="BT104" i="64" s="1"/>
  <c r="BT105" i="64" a="1"/>
  <c r="BT105" i="64" s="1"/>
  <c r="BT2165" i="64" a="1"/>
  <c r="BT2165" i="64" s="1"/>
  <c r="BT2166" i="64" s="1"/>
  <c r="BT554" i="64" a="1"/>
  <c r="BT554" i="64" s="1"/>
  <c r="BT3196" i="64" a="1"/>
  <c r="BT3196" i="64" s="1"/>
  <c r="BT2085" i="64" a="1"/>
  <c r="BT2085" i="64" s="1"/>
  <c r="BT2503" i="64" a="1"/>
  <c r="BT2503" i="64" s="1"/>
  <c r="BT2511" i="64" s="1"/>
  <c r="BT2246" i="64" a="1"/>
  <c r="BT2246" i="64" s="1"/>
  <c r="BT2248" i="64" a="1"/>
  <c r="BT2248" i="64" s="1"/>
  <c r="BT2254" i="64" a="1"/>
  <c r="BT2254" i="64" s="1"/>
  <c r="BT1732" i="64" a="1"/>
  <c r="BT1732" i="64" s="1"/>
  <c r="BT1349" i="64" a="1"/>
  <c r="BT1349" i="64" s="1"/>
  <c r="BU2880" i="64" a="1"/>
  <c r="BT2331" i="64" a="1"/>
  <c r="BT602" i="64" a="1"/>
  <c r="BM905" i="64" a="1"/>
  <c r="BT2084" i="64" a="1"/>
  <c r="BT2860" i="64" a="1"/>
  <c r="BT2332" i="64" a="1"/>
  <c r="BU2914" i="64" a="1"/>
  <c r="BT883" i="64" a="1"/>
  <c r="BT2818" i="64" a="1"/>
  <c r="BT579" i="64" a="1"/>
  <c r="BT2796" i="64" a="1"/>
  <c r="BT859" i="64" a="1"/>
  <c r="BT555" i="64" a="1"/>
  <c r="BT982" i="64" a="1"/>
  <c r="BT2247" i="64" a="1"/>
  <c r="BO1654" i="64" a="1"/>
  <c r="BT1350" i="64" a="1"/>
  <c r="BT1733" i="64" a="1"/>
  <c r="BP20" i="861" l="1"/>
  <c r="BO1654" i="64"/>
  <c r="BT555" i="64"/>
  <c r="BM905" i="64"/>
  <c r="BU222" i="64" a="1"/>
  <c r="BU222" i="64" s="1"/>
  <c r="BN904" i="64" a="1"/>
  <c r="BN904" i="64" s="1"/>
  <c r="BL1565" i="64"/>
  <c r="BL1563" i="64"/>
  <c r="BM1559" i="64" s="1"/>
  <c r="BL1656" i="64"/>
  <c r="AO1983" i="64"/>
  <c r="AN1984" i="64"/>
  <c r="AZ429" i="64"/>
  <c r="BA423" i="64"/>
  <c r="BA427" i="64" s="1"/>
  <c r="AT794" i="64"/>
  <c r="AT784" i="64" s="1"/>
  <c r="AT786" i="64" s="1"/>
  <c r="BV290" i="64"/>
  <c r="BV291" i="64"/>
  <c r="BV273" i="64"/>
  <c r="BV274" i="64"/>
  <c r="BV292" i="64"/>
  <c r="BV275" i="64"/>
  <c r="BV293" i="64"/>
  <c r="BU276" i="64"/>
  <c r="BU294" i="64"/>
  <c r="BT982" i="64"/>
  <c r="BT992" i="64" s="1"/>
  <c r="BS992" i="64"/>
  <c r="BU986" i="64" a="1"/>
  <c r="BU986" i="64" s="1"/>
  <c r="BU981" i="64" a="1"/>
  <c r="BU981" i="64" s="1"/>
  <c r="BS2722" i="64"/>
  <c r="BT602" i="64"/>
  <c r="BU2706" i="64" a="1"/>
  <c r="BU2706" i="64" s="1"/>
  <c r="BU2707" i="64" a="1"/>
  <c r="BU2707" i="64" s="1"/>
  <c r="BU2708" i="64" a="1"/>
  <c r="BU2708" i="64" s="1"/>
  <c r="BU2709" i="64" a="1"/>
  <c r="BU2709" i="64" s="1"/>
  <c r="BU2710" i="64" a="1"/>
  <c r="BU2710" i="64" s="1"/>
  <c r="BU2705" i="64" a="1"/>
  <c r="BU2705" i="64" s="1"/>
  <c r="BU2711" i="64" a="1"/>
  <c r="BU2711" i="64" s="1"/>
  <c r="BU2712" i="64" a="1"/>
  <c r="BU2712" i="64" s="1"/>
  <c r="BU2713" i="64" a="1"/>
  <c r="BU2713" i="64" s="1"/>
  <c r="BT2714" i="64"/>
  <c r="BU578" i="64" a="1"/>
  <c r="BU578" i="64" s="1"/>
  <c r="BU601" i="64" a="1"/>
  <c r="BU601" i="64" s="1"/>
  <c r="BU600" i="64" a="1"/>
  <c r="BU600" i="64" s="1"/>
  <c r="BT579" i="64"/>
  <c r="BU2914" i="64"/>
  <c r="BU2880" i="64"/>
  <c r="BT2818" i="64"/>
  <c r="BT2796" i="64"/>
  <c r="BU3172" i="64" a="1"/>
  <c r="BU3172" i="64" s="1"/>
  <c r="BU2797" i="64" a="1"/>
  <c r="BU2797" i="64" s="1"/>
  <c r="BU2817" i="64" a="1"/>
  <c r="BU2817" i="64" s="1"/>
  <c r="BR2341" i="64"/>
  <c r="BQ2350" i="64"/>
  <c r="BR2350" i="64"/>
  <c r="BS2339" i="64"/>
  <c r="BS2348" i="64"/>
  <c r="BS2340" i="64"/>
  <c r="BS2349" i="64"/>
  <c r="BU2345" i="64" a="1"/>
  <c r="BU2345" i="64" s="1"/>
  <c r="BU2344" i="64" a="1"/>
  <c r="BU2344" i="64" s="1"/>
  <c r="BU2336" i="64" a="1"/>
  <c r="BU2336" i="64" s="1"/>
  <c r="BU2335" i="64" a="1"/>
  <c r="BU2335" i="64" s="1"/>
  <c r="BT2332" i="64"/>
  <c r="BT2331" i="64"/>
  <c r="BU2326" i="64" a="1"/>
  <c r="BU2326" i="64" s="1"/>
  <c r="BU2327" i="64" a="1"/>
  <c r="BU2327" i="64" s="1"/>
  <c r="BT2860" i="64"/>
  <c r="BU2859" i="64" a="1"/>
  <c r="BU2859" i="64" s="1"/>
  <c r="BU857" i="64" a="1"/>
  <c r="BU857" i="64" s="1"/>
  <c r="BV2608" i="64"/>
  <c r="BV2609" i="64" s="1"/>
  <c r="BT1733" i="64"/>
  <c r="BT2084" i="64"/>
  <c r="BT2247" i="64"/>
  <c r="BT1350" i="64"/>
  <c r="BT883" i="64"/>
  <c r="BT859" i="64"/>
  <c r="BS75" i="64"/>
  <c r="BU852" i="64" a="1"/>
  <c r="BU852" i="64" s="1"/>
  <c r="BU88" i="64" a="1"/>
  <c r="BU88" i="64" s="1"/>
  <c r="BU577" i="64" a="1"/>
  <c r="BU577" i="64" s="1"/>
  <c r="BU68" i="64" a="1"/>
  <c r="BU68" i="64" s="1"/>
  <c r="BU72" i="64" a="1"/>
  <c r="BU72" i="64" s="1"/>
  <c r="BU73" i="64" a="1"/>
  <c r="BU73" i="64" s="1"/>
  <c r="BT69" i="64"/>
  <c r="BU67" i="64" a="1"/>
  <c r="BU67" i="64" s="1"/>
  <c r="BU66" i="64" a="1"/>
  <c r="BU66" i="64" s="1"/>
  <c r="BU882" i="64" a="1"/>
  <c r="BU882" i="64" s="1"/>
  <c r="BU3069" i="64" a="1"/>
  <c r="BU3069" i="64" s="1"/>
  <c r="BU3146" i="64" a="1"/>
  <c r="BU3146" i="64" s="1"/>
  <c r="BU3120" i="64" a="1"/>
  <c r="BU3120" i="64" s="1"/>
  <c r="BU3095" i="64" a="1"/>
  <c r="BU3095" i="64" s="1"/>
  <c r="BU2223" i="64" a="1"/>
  <c r="BU2223" i="64" s="1"/>
  <c r="BU2224" i="64" s="1"/>
  <c r="BU103" i="64" a="1"/>
  <c r="BU103" i="64" s="1"/>
  <c r="BU104" i="64" a="1"/>
  <c r="BU104" i="64" s="1"/>
  <c r="BU105" i="64" a="1"/>
  <c r="BU105" i="64" s="1"/>
  <c r="BU102" i="64" a="1"/>
  <c r="BU102" i="64" s="1"/>
  <c r="BT106" i="64"/>
  <c r="BU2165" i="64" a="1"/>
  <c r="BU2165" i="64" s="1"/>
  <c r="BU2166" i="64" s="1"/>
  <c r="BU554" i="64" a="1"/>
  <c r="BU554" i="64" s="1"/>
  <c r="BU3196" i="64" a="1"/>
  <c r="BU3196" i="64" s="1"/>
  <c r="BU2085" i="64" a="1"/>
  <c r="BU2085" i="64" s="1"/>
  <c r="BU2503" i="64" a="1"/>
  <c r="BU2503" i="64" s="1"/>
  <c r="BU2511" i="64" s="1"/>
  <c r="BU2246" i="64" a="1"/>
  <c r="BU2246" i="64" s="1"/>
  <c r="BU2254" i="64" a="1"/>
  <c r="BU2254" i="64" s="1"/>
  <c r="BU2248" i="64" a="1"/>
  <c r="BU2248" i="64" s="1"/>
  <c r="BU1732" i="64" a="1"/>
  <c r="BU1732" i="64" s="1"/>
  <c r="BU1349" i="64" a="1"/>
  <c r="BU1349" i="64" s="1"/>
  <c r="BU982" i="64" a="1"/>
  <c r="BU2860" i="64" a="1"/>
  <c r="BU602" i="64" a="1"/>
  <c r="BU579" i="64" a="1"/>
  <c r="BV2880" i="64" a="1"/>
  <c r="BU2796" i="64" a="1"/>
  <c r="BN905" i="64" a="1"/>
  <c r="BU2247" i="64" a="1"/>
  <c r="BU2818" i="64" a="1"/>
  <c r="BP1654" i="64" a="1"/>
  <c r="BU555" i="64" a="1"/>
  <c r="BV2914" i="64" a="1"/>
  <c r="BU859" i="64" a="1"/>
  <c r="BU883" i="64" a="1"/>
  <c r="BU1733" i="64" a="1"/>
  <c r="BU2084" i="64" a="1"/>
  <c r="BU2331" i="64" a="1"/>
  <c r="BU2332" i="64" a="1"/>
  <c r="BU1350" i="64" a="1"/>
  <c r="BP1654" i="64" l="1"/>
  <c r="BU555" i="64"/>
  <c r="N1654" i="64"/>
  <c r="BN905" i="64"/>
  <c r="BV222" i="64" a="1"/>
  <c r="BV222" i="64" s="1"/>
  <c r="BM1565" i="64"/>
  <c r="BM1563" i="64"/>
  <c r="BM1656" i="64"/>
  <c r="BO904" i="64" a="1"/>
  <c r="BO904" i="64" s="1"/>
  <c r="AP1983" i="64"/>
  <c r="AO1984" i="64"/>
  <c r="BB423" i="64"/>
  <c r="BB427" i="64" s="1"/>
  <c r="BA429" i="64"/>
  <c r="AT795" i="64"/>
  <c r="AT796" i="64" s="1"/>
  <c r="AT787" i="64"/>
  <c r="BQ2352" i="64"/>
  <c r="BQ2353" i="64" s="1"/>
  <c r="AR2512" i="64" a="1"/>
  <c r="AR2512" i="64" s="1"/>
  <c r="BV294" i="64"/>
  <c r="BV276" i="64"/>
  <c r="BW290" i="64"/>
  <c r="BW291" i="64"/>
  <c r="BW273" i="64"/>
  <c r="BW274" i="64"/>
  <c r="BW292" i="64"/>
  <c r="BW275" i="64"/>
  <c r="BW293" i="64"/>
  <c r="BU982" i="64"/>
  <c r="BV986" i="64" a="1"/>
  <c r="BV986" i="64" s="1"/>
  <c r="BV981" i="64" a="1"/>
  <c r="BV981" i="64" s="1"/>
  <c r="BU602" i="64"/>
  <c r="BT2722" i="64"/>
  <c r="BU2714" i="64"/>
  <c r="BV2705" i="64" a="1"/>
  <c r="BV2705" i="64" s="1"/>
  <c r="BV2706" i="64" a="1"/>
  <c r="BV2706" i="64" s="1"/>
  <c r="BV2707" i="64" a="1"/>
  <c r="BV2707" i="64" s="1"/>
  <c r="BV2708" i="64" a="1"/>
  <c r="BV2708" i="64" s="1"/>
  <c r="BV2709" i="64" a="1"/>
  <c r="BV2709" i="64" s="1"/>
  <c r="BV2711" i="64" a="1"/>
  <c r="BV2711" i="64" s="1"/>
  <c r="BV2710" i="64" a="1"/>
  <c r="BV2710" i="64" s="1"/>
  <c r="BV2712" i="64" a="1"/>
  <c r="BV2712" i="64" s="1"/>
  <c r="BV2713" i="64" a="1"/>
  <c r="BV2713" i="64" s="1"/>
  <c r="BV600" i="64" a="1"/>
  <c r="BV600" i="64" s="1"/>
  <c r="BV578" i="64" a="1"/>
  <c r="BV578" i="64" s="1"/>
  <c r="BV601" i="64" a="1"/>
  <c r="BV601" i="64" s="1"/>
  <c r="BU579" i="64"/>
  <c r="BV2880" i="64"/>
  <c r="BV2914" i="64"/>
  <c r="BU2818" i="64"/>
  <c r="BU2796" i="64"/>
  <c r="BV3172" i="64" a="1"/>
  <c r="BV3172" i="64" s="1"/>
  <c r="BV2797" i="64" a="1"/>
  <c r="BV2797" i="64" s="1"/>
  <c r="BV2817" i="64" a="1"/>
  <c r="BV2817" i="64" s="1"/>
  <c r="BR2352" i="64"/>
  <c r="BR2353" i="64" s="1"/>
  <c r="BS2341" i="64"/>
  <c r="BT2339" i="64"/>
  <c r="BT2348" i="64"/>
  <c r="BT2340" i="64"/>
  <c r="BT2349" i="64"/>
  <c r="BV2345" i="64" a="1"/>
  <c r="BV2345" i="64" s="1"/>
  <c r="BV2344" i="64" a="1"/>
  <c r="BV2344" i="64" s="1"/>
  <c r="BV2336" i="64" a="1"/>
  <c r="BV2336" i="64" s="1"/>
  <c r="BV2335" i="64" a="1"/>
  <c r="BV2335" i="64" s="1"/>
  <c r="BU2332" i="64"/>
  <c r="BU2331" i="64"/>
  <c r="BV2326" i="64" a="1"/>
  <c r="BV2326" i="64" s="1"/>
  <c r="BV2327" i="64" a="1"/>
  <c r="BV2327" i="64" s="1"/>
  <c r="BU2860" i="64"/>
  <c r="BV2859" i="64" a="1"/>
  <c r="BV2859" i="64" s="1"/>
  <c r="BV857" i="64" a="1"/>
  <c r="BV857" i="64" s="1"/>
  <c r="BW2608" i="64"/>
  <c r="BW2609" i="64" s="1"/>
  <c r="BU2247" i="64"/>
  <c r="BU2084" i="64"/>
  <c r="BU1733" i="64"/>
  <c r="BU1350" i="64"/>
  <c r="BU883" i="64"/>
  <c r="BU859" i="64"/>
  <c r="BT75" i="64"/>
  <c r="BV852" i="64" a="1"/>
  <c r="BV852" i="64" s="1"/>
  <c r="BV88" i="64" a="1"/>
  <c r="BV88" i="64" s="1"/>
  <c r="BV577" i="64" a="1"/>
  <c r="BV577" i="64" s="1"/>
  <c r="BV68" i="64" a="1"/>
  <c r="BV68" i="64" s="1"/>
  <c r="BV72" i="64" a="1"/>
  <c r="BV72" i="64" s="1"/>
  <c r="BV73" i="64" a="1"/>
  <c r="BV73" i="64" s="1"/>
  <c r="BU69" i="64"/>
  <c r="BV67" i="64" a="1"/>
  <c r="BV67" i="64" s="1"/>
  <c r="BV66" i="64" a="1"/>
  <c r="BV66" i="64" s="1"/>
  <c r="BV882" i="64" a="1"/>
  <c r="BV882" i="64" s="1"/>
  <c r="BV3069" i="64" a="1"/>
  <c r="BV3069" i="64" s="1"/>
  <c r="BV3095" i="64" a="1"/>
  <c r="BV3095" i="64" s="1"/>
  <c r="BV3120" i="64" a="1"/>
  <c r="BV3120" i="64" s="1"/>
  <c r="BV3146" i="64" a="1"/>
  <c r="BV3146" i="64" s="1"/>
  <c r="BV2223" i="64" a="1"/>
  <c r="BV2223" i="64" s="1"/>
  <c r="BV2224" i="64" s="1"/>
  <c r="BU106" i="64"/>
  <c r="BV103" i="64" a="1"/>
  <c r="BV103" i="64" s="1"/>
  <c r="BV104" i="64" a="1"/>
  <c r="BV104" i="64" s="1"/>
  <c r="BV105" i="64" a="1"/>
  <c r="BV105" i="64" s="1"/>
  <c r="BV102" i="64" a="1"/>
  <c r="BV102" i="64" s="1"/>
  <c r="BV2165" i="64" a="1"/>
  <c r="BV2165" i="64" s="1"/>
  <c r="BV2166" i="64" s="1"/>
  <c r="BV554" i="64" a="1"/>
  <c r="BV554" i="64" s="1"/>
  <c r="BV3196" i="64" a="1"/>
  <c r="BV3196" i="64" s="1"/>
  <c r="BV2085" i="64" a="1"/>
  <c r="BV2085" i="64" s="1"/>
  <c r="BV2503" i="64" a="1"/>
  <c r="BV2503" i="64" s="1"/>
  <c r="BV2511" i="64" s="1"/>
  <c r="BV2248" i="64" a="1"/>
  <c r="BV2248" i="64" s="1"/>
  <c r="BV2246" i="64" a="1"/>
  <c r="BV2246" i="64" s="1"/>
  <c r="BV2254" i="64" a="1"/>
  <c r="BV2254" i="64" s="1"/>
  <c r="BV1732" i="64" a="1"/>
  <c r="BV1732" i="64" s="1"/>
  <c r="BV1349" i="64" a="1"/>
  <c r="BV1349" i="64" s="1"/>
  <c r="BV602" i="64" a="1"/>
  <c r="BQ1654" i="64" a="1"/>
  <c r="BV2818" i="64" a="1"/>
  <c r="BW2880" i="64" a="1"/>
  <c r="BV2247" i="64" a="1"/>
  <c r="BV2860" i="64" a="1"/>
  <c r="BV2332" i="64" a="1"/>
  <c r="BV579" i="64" a="1"/>
  <c r="BV2796" i="64" a="1"/>
  <c r="BW2914" i="64" a="1"/>
  <c r="BV859" i="64" a="1"/>
  <c r="BV982" i="64" a="1"/>
  <c r="BV883" i="64" a="1"/>
  <c r="BV2331" i="64" a="1"/>
  <c r="BO905" i="64" a="1"/>
  <c r="BV2084" i="64" a="1"/>
  <c r="BV555" i="64" a="1"/>
  <c r="BV1350" i="64" a="1"/>
  <c r="BV1733" i="64" a="1"/>
  <c r="BQ20" i="861" l="1"/>
  <c r="BQ1654" i="64"/>
  <c r="BV555" i="64"/>
  <c r="BN1559" i="64"/>
  <c r="BN1563" i="64" s="1"/>
  <c r="BO1559" i="64" s="1"/>
  <c r="BO905" i="64"/>
  <c r="BP904" i="64" a="1"/>
  <c r="BP904" i="64" s="1"/>
  <c r="BW222" i="64" a="1"/>
  <c r="BW222" i="64" s="1"/>
  <c r="BN1656" i="64"/>
  <c r="AQ1983" i="64"/>
  <c r="AP1984" i="64"/>
  <c r="L1984" i="64" s="1"/>
  <c r="L1983" i="64"/>
  <c r="K429" i="64"/>
  <c r="L429" i="64"/>
  <c r="BB429" i="64"/>
  <c r="M429" i="64" s="1"/>
  <c r="AT800" i="64"/>
  <c r="AU791" i="64"/>
  <c r="AT788" i="64"/>
  <c r="AU780" i="64"/>
  <c r="AU783" i="64" s="1"/>
  <c r="BX290" i="64"/>
  <c r="BX291" i="64"/>
  <c r="BX273" i="64"/>
  <c r="BX292" i="64"/>
  <c r="BX274" i="64"/>
  <c r="BX293" i="64"/>
  <c r="BX275" i="64"/>
  <c r="BW294" i="64"/>
  <c r="BW276" i="64"/>
  <c r="BV982" i="64"/>
  <c r="BV992" i="64" s="1"/>
  <c r="BU992" i="64"/>
  <c r="BW986" i="64" a="1"/>
  <c r="BW986" i="64" s="1"/>
  <c r="BW981" i="64" a="1"/>
  <c r="BW981" i="64" s="1"/>
  <c r="BV602" i="64"/>
  <c r="BU2722" i="64"/>
  <c r="BW2705" i="64" a="1"/>
  <c r="BW2705" i="64" s="1"/>
  <c r="BW2706" i="64" a="1"/>
  <c r="BW2706" i="64" s="1"/>
  <c r="BW2707" i="64" a="1"/>
  <c r="BW2707" i="64" s="1"/>
  <c r="BW2708" i="64" a="1"/>
  <c r="BW2708" i="64" s="1"/>
  <c r="BW2709" i="64" a="1"/>
  <c r="BW2709" i="64" s="1"/>
  <c r="BW2710" i="64" a="1"/>
  <c r="BW2710" i="64" s="1"/>
  <c r="BW2712" i="64" a="1"/>
  <c r="BW2712" i="64" s="1"/>
  <c r="BW2713" i="64" a="1"/>
  <c r="BW2713" i="64" s="1"/>
  <c r="BW2711" i="64" a="1"/>
  <c r="BW2711" i="64" s="1"/>
  <c r="BV2714" i="64"/>
  <c r="BW600" i="64" a="1"/>
  <c r="BW600" i="64" s="1"/>
  <c r="BW578" i="64" a="1"/>
  <c r="BW578" i="64" s="1"/>
  <c r="BW601" i="64" a="1"/>
  <c r="BW601" i="64" s="1"/>
  <c r="BV579" i="64"/>
  <c r="BW2914" i="64"/>
  <c r="BW2880" i="64"/>
  <c r="BV2818" i="64"/>
  <c r="BV2796" i="64"/>
  <c r="BW3172" i="64" a="1"/>
  <c r="BW3172" i="64" s="1"/>
  <c r="BW2797" i="64" a="1"/>
  <c r="BW2797" i="64" s="1"/>
  <c r="BW2817" i="64" a="1"/>
  <c r="BW2817" i="64" s="1"/>
  <c r="BT2341" i="64"/>
  <c r="BT2350" i="64"/>
  <c r="BS2350" i="64"/>
  <c r="BU2339" i="64"/>
  <c r="BU2348" i="64"/>
  <c r="BU2340" i="64"/>
  <c r="BU2349" i="64"/>
  <c r="BW2345" i="64" a="1"/>
  <c r="BW2345" i="64" s="1"/>
  <c r="BW2344" i="64" a="1"/>
  <c r="BW2344" i="64" s="1"/>
  <c r="BW2335" i="64" a="1"/>
  <c r="BW2335" i="64" s="1"/>
  <c r="BW2336" i="64" a="1"/>
  <c r="BW2336" i="64" s="1"/>
  <c r="BV2332" i="64"/>
  <c r="BV2331" i="64"/>
  <c r="BW2326" i="64" a="1"/>
  <c r="BW2326" i="64" s="1"/>
  <c r="BW2327" i="64" a="1"/>
  <c r="BW2327" i="64" s="1"/>
  <c r="BV2860" i="64"/>
  <c r="BW2859" i="64" a="1"/>
  <c r="BW2859" i="64" s="1"/>
  <c r="BW857" i="64" a="1"/>
  <c r="BW857" i="64" s="1"/>
  <c r="BX2608" i="64"/>
  <c r="BX2609" i="64" s="1"/>
  <c r="BV2247" i="64"/>
  <c r="BV2084" i="64"/>
  <c r="BV1733" i="64"/>
  <c r="BV1350" i="64"/>
  <c r="BV883" i="64"/>
  <c r="BV859" i="64"/>
  <c r="BU75" i="64"/>
  <c r="BW852" i="64" a="1"/>
  <c r="BW852" i="64" s="1"/>
  <c r="BW88" i="64" a="1"/>
  <c r="BW88" i="64" s="1"/>
  <c r="BW577" i="64" a="1"/>
  <c r="BW577" i="64" s="1"/>
  <c r="BW68" i="64" a="1"/>
  <c r="BW68" i="64" s="1"/>
  <c r="BW73" i="64" a="1"/>
  <c r="BW73" i="64" s="1"/>
  <c r="BW72" i="64" a="1"/>
  <c r="BW72" i="64" s="1"/>
  <c r="BV69" i="64"/>
  <c r="BW67" i="64" a="1"/>
  <c r="BW67" i="64" s="1"/>
  <c r="BW66" i="64" a="1"/>
  <c r="BW66" i="64" s="1"/>
  <c r="BW882" i="64" a="1"/>
  <c r="BW882" i="64" s="1"/>
  <c r="BW3069" i="64" a="1"/>
  <c r="BW3069" i="64" s="1"/>
  <c r="BW3095" i="64" a="1"/>
  <c r="BW3095" i="64" s="1"/>
  <c r="BW3146" i="64" a="1"/>
  <c r="BW3146" i="64" s="1"/>
  <c r="BW3120" i="64" a="1"/>
  <c r="BW3120" i="64" s="1"/>
  <c r="BW2223" i="64" a="1"/>
  <c r="BW2223" i="64" s="1"/>
  <c r="BW2224" i="64" s="1"/>
  <c r="BV106" i="64"/>
  <c r="BW103" i="64" a="1"/>
  <c r="BW103" i="64" s="1"/>
  <c r="BW104" i="64" a="1"/>
  <c r="BW104" i="64" s="1"/>
  <c r="BW105" i="64" a="1"/>
  <c r="BW105" i="64" s="1"/>
  <c r="BW102" i="64" a="1"/>
  <c r="BW102" i="64" s="1"/>
  <c r="BW2165" i="64" a="1"/>
  <c r="BW2165" i="64" s="1"/>
  <c r="BW2166" i="64" s="1"/>
  <c r="BW554" i="64" a="1"/>
  <c r="BW554" i="64" s="1"/>
  <c r="BW3196" i="64" a="1"/>
  <c r="BW3196" i="64" s="1"/>
  <c r="BW2085" i="64" a="1"/>
  <c r="BW2085" i="64" s="1"/>
  <c r="BW2503" i="64" a="1"/>
  <c r="BW2503" i="64" s="1"/>
  <c r="BW2511" i="64" s="1"/>
  <c r="BW2254" i="64" a="1"/>
  <c r="BW2254" i="64" s="1"/>
  <c r="BW2246" i="64" a="1"/>
  <c r="BW2246" i="64" s="1"/>
  <c r="BW2248" i="64" a="1"/>
  <c r="BW2248" i="64" s="1"/>
  <c r="BW1732" i="64" a="1"/>
  <c r="BW1732" i="64" s="1"/>
  <c r="BW1349" i="64" a="1"/>
  <c r="BW1349" i="64" s="1"/>
  <c r="BR1654" i="64" a="1"/>
  <c r="BW2332" i="64" a="1"/>
  <c r="BW883" i="64" a="1"/>
  <c r="BW2860" i="64" a="1"/>
  <c r="BW2247" i="64" a="1"/>
  <c r="BX2914" i="64" a="1"/>
  <c r="BW2818" i="64" a="1"/>
  <c r="BW602" i="64" a="1"/>
  <c r="BP905" i="64" a="1"/>
  <c r="BX2880" i="64" a="1"/>
  <c r="BW579" i="64" a="1"/>
  <c r="BW2796" i="64" a="1"/>
  <c r="BW859" i="64" a="1"/>
  <c r="BW982" i="64" a="1"/>
  <c r="BW1350" i="64" a="1"/>
  <c r="BW555" i="64" a="1"/>
  <c r="BW1733" i="64" a="1"/>
  <c r="BW2331" i="64" a="1"/>
  <c r="BW2084" i="64" a="1"/>
  <c r="BR1654" i="64" l="1"/>
  <c r="BW555" i="64"/>
  <c r="N1563" i="64"/>
  <c r="O1559" i="64" s="1"/>
  <c r="BN1565" i="64"/>
  <c r="BP905" i="64"/>
  <c r="BX222" i="64" a="1"/>
  <c r="BX222" i="64" s="1"/>
  <c r="BO1565" i="64"/>
  <c r="BO1563" i="64"/>
  <c r="BP1559" i="64" s="1"/>
  <c r="BQ904" i="64" a="1"/>
  <c r="BQ904" i="64" s="1"/>
  <c r="BO1656" i="64"/>
  <c r="AR1983" i="64"/>
  <c r="AQ1984" i="64"/>
  <c r="BC423" i="64"/>
  <c r="BC427" i="64" s="1"/>
  <c r="M427" i="64"/>
  <c r="N423" i="64" s="1"/>
  <c r="AU792" i="64"/>
  <c r="BS2352" i="64"/>
  <c r="BS2353" i="64" s="1"/>
  <c r="AS2512" i="64" a="1"/>
  <c r="AS2512" i="64" s="1"/>
  <c r="BX294" i="64"/>
  <c r="BY290" i="64"/>
  <c r="BY291" i="64"/>
  <c r="BY273" i="64"/>
  <c r="BY274" i="64"/>
  <c r="BY292" i="64"/>
  <c r="BY275" i="64"/>
  <c r="BY293" i="64"/>
  <c r="BX276" i="64"/>
  <c r="BW982" i="64"/>
  <c r="BX986" i="64" a="1"/>
  <c r="BX986" i="64" s="1"/>
  <c r="BX981" i="64" a="1"/>
  <c r="BX981" i="64" s="1"/>
  <c r="BW602" i="64"/>
  <c r="BV2722" i="64"/>
  <c r="BX2705" i="64" a="1"/>
  <c r="BX2705" i="64" s="1"/>
  <c r="BX2706" i="64" a="1"/>
  <c r="BX2706" i="64" s="1"/>
  <c r="BX2711" i="64" a="1"/>
  <c r="BX2711" i="64" s="1"/>
  <c r="BX2708" i="64" a="1"/>
  <c r="BX2708" i="64" s="1"/>
  <c r="BX2712" i="64" a="1"/>
  <c r="BX2712" i="64" s="1"/>
  <c r="BX2713" i="64" a="1"/>
  <c r="BX2713" i="64" s="1"/>
  <c r="BX2709" i="64" a="1"/>
  <c r="BX2709" i="64" s="1"/>
  <c r="BX2707" i="64" a="1"/>
  <c r="BX2707" i="64" s="1"/>
  <c r="BX2710" i="64" a="1"/>
  <c r="BX2710" i="64" s="1"/>
  <c r="BW2714" i="64"/>
  <c r="BX600" i="64" a="1"/>
  <c r="BX600" i="64" s="1"/>
  <c r="BX578" i="64" a="1"/>
  <c r="BX578" i="64" s="1"/>
  <c r="BX601" i="64" a="1"/>
  <c r="BX601" i="64" s="1"/>
  <c r="BW579" i="64"/>
  <c r="BX2914" i="64"/>
  <c r="BX2880" i="64"/>
  <c r="BW2818" i="64"/>
  <c r="BW2796" i="64"/>
  <c r="BX3172" i="64" a="1"/>
  <c r="BX3172" i="64" s="1"/>
  <c r="BX2797" i="64" a="1"/>
  <c r="BX2797" i="64" s="1"/>
  <c r="BX2817" i="64" a="1"/>
  <c r="BX2817" i="64" s="1"/>
  <c r="BT2352" i="64"/>
  <c r="BT2353" i="64" s="1"/>
  <c r="BU2341" i="64"/>
  <c r="BV2339" i="64"/>
  <c r="BV2348" i="64"/>
  <c r="BV2340" i="64"/>
  <c r="BV2349" i="64"/>
  <c r="BX2344" i="64" a="1"/>
  <c r="BX2344" i="64" s="1"/>
  <c r="BX2345" i="64" a="1"/>
  <c r="BX2345" i="64" s="1"/>
  <c r="BX2335" i="64" a="1"/>
  <c r="BX2335" i="64" s="1"/>
  <c r="BX2336" i="64" a="1"/>
  <c r="BX2336" i="64" s="1"/>
  <c r="BW2332" i="64"/>
  <c r="BW2331" i="64"/>
  <c r="BX2326" i="64" a="1"/>
  <c r="BX2326" i="64" s="1"/>
  <c r="BX2327" i="64" a="1"/>
  <c r="BX2327" i="64" s="1"/>
  <c r="BW2860" i="64"/>
  <c r="BX2859" i="64" a="1"/>
  <c r="BX2859" i="64" s="1"/>
  <c r="BX857" i="64" a="1"/>
  <c r="BX857" i="64" s="1"/>
  <c r="BY2608" i="64"/>
  <c r="BY2609" i="64" s="1"/>
  <c r="BW2247" i="64"/>
  <c r="BW2084" i="64"/>
  <c r="BW1733" i="64"/>
  <c r="BW1350" i="64"/>
  <c r="BW883" i="64"/>
  <c r="BW859" i="64"/>
  <c r="BV75" i="64"/>
  <c r="BX852" i="64" a="1"/>
  <c r="BX852" i="64" s="1"/>
  <c r="BX88" i="64" a="1"/>
  <c r="BX88" i="64" s="1"/>
  <c r="BX577" i="64" a="1"/>
  <c r="BX577" i="64" s="1"/>
  <c r="BX68" i="64" a="1"/>
  <c r="BX68" i="64" s="1"/>
  <c r="BX73" i="64" a="1"/>
  <c r="BX73" i="64" s="1"/>
  <c r="BX72" i="64" a="1"/>
  <c r="BX72" i="64" s="1"/>
  <c r="BW69" i="64"/>
  <c r="BX66" i="64" a="1"/>
  <c r="BX66" i="64" s="1"/>
  <c r="BX67" i="64" a="1"/>
  <c r="BX67" i="64" s="1"/>
  <c r="BX882" i="64" a="1"/>
  <c r="BX882" i="64" s="1"/>
  <c r="BX3069" i="64" a="1"/>
  <c r="BX3069" i="64" s="1"/>
  <c r="BX3146" i="64" a="1"/>
  <c r="BX3146" i="64" s="1"/>
  <c r="BX3120" i="64" a="1"/>
  <c r="BX3120" i="64" s="1"/>
  <c r="BX3095" i="64" a="1"/>
  <c r="BX3095" i="64" s="1"/>
  <c r="BX2223" i="64" a="1"/>
  <c r="BX2223" i="64" s="1"/>
  <c r="BX2224" i="64" s="1"/>
  <c r="BW106" i="64"/>
  <c r="BX102" i="64" a="1"/>
  <c r="BX102" i="64" s="1"/>
  <c r="BX103" i="64" a="1"/>
  <c r="BX103" i="64" s="1"/>
  <c r="BX104" i="64" a="1"/>
  <c r="BX104" i="64" s="1"/>
  <c r="BX105" i="64" a="1"/>
  <c r="BX105" i="64" s="1"/>
  <c r="BX2165" i="64" a="1"/>
  <c r="BX2165" i="64" s="1"/>
  <c r="BX2166" i="64" s="1"/>
  <c r="BX554" i="64" a="1"/>
  <c r="BX554" i="64" s="1"/>
  <c r="BX3196" i="64" a="1"/>
  <c r="BX3196" i="64" s="1"/>
  <c r="BX2085" i="64" a="1"/>
  <c r="BX2085" i="64" s="1"/>
  <c r="BX2503" i="64" a="1"/>
  <c r="BX2503" i="64" s="1"/>
  <c r="BX2511" i="64" s="1"/>
  <c r="BX2254" i="64" a="1"/>
  <c r="BX2254" i="64" s="1"/>
  <c r="BX2248" i="64" a="1"/>
  <c r="BX2248" i="64" s="1"/>
  <c r="BX2246" i="64" a="1"/>
  <c r="BX2246" i="64" s="1"/>
  <c r="BX1732" i="64" a="1"/>
  <c r="BX1732" i="64" s="1"/>
  <c r="BX1349" i="64" a="1"/>
  <c r="BX1349" i="64" s="1"/>
  <c r="BX579" i="64" a="1"/>
  <c r="BS1654" i="64" a="1"/>
  <c r="BX2247" i="64" a="1"/>
  <c r="BY2914" i="64" a="1"/>
  <c r="BX883" i="64" a="1"/>
  <c r="BX1350" i="64" a="1"/>
  <c r="BX2860" i="64" a="1"/>
  <c r="BX2818" i="64" a="1"/>
  <c r="BX2796" i="64" a="1"/>
  <c r="BX2331" i="64" a="1"/>
  <c r="BX2084" i="64" a="1"/>
  <c r="BX602" i="64" a="1"/>
  <c r="BX2332" i="64" a="1"/>
  <c r="BX1733" i="64" a="1"/>
  <c r="BQ905" i="64" a="1"/>
  <c r="BX859" i="64" a="1"/>
  <c r="BY2880" i="64" a="1"/>
  <c r="BX982" i="64" a="1"/>
  <c r="BX555" i="64" a="1"/>
  <c r="BR20" i="861" l="1"/>
  <c r="BS1654" i="64"/>
  <c r="BX555" i="64"/>
  <c r="BQ905" i="64"/>
  <c r="BR904" i="64" a="1"/>
  <c r="BR904" i="64" s="1"/>
  <c r="BP1563" i="64"/>
  <c r="BQ1559" i="64" s="1"/>
  <c r="BP1565" i="64"/>
  <c r="BY222" i="64" a="1"/>
  <c r="BY222" i="64" s="1"/>
  <c r="BP1656" i="64"/>
  <c r="AS1983" i="64"/>
  <c r="AR1984" i="64"/>
  <c r="BD423" i="64"/>
  <c r="BD427" i="64" s="1"/>
  <c r="BC429" i="64"/>
  <c r="AU794" i="64"/>
  <c r="AU784" i="64" s="1"/>
  <c r="AU786" i="64" s="1"/>
  <c r="BY276" i="64"/>
  <c r="BY294" i="64"/>
  <c r="BZ290" i="64"/>
  <c r="BZ273" i="64"/>
  <c r="BZ291" i="64"/>
  <c r="BZ274" i="64"/>
  <c r="BZ292" i="64"/>
  <c r="BZ293" i="64"/>
  <c r="BZ275" i="64"/>
  <c r="BX982" i="64"/>
  <c r="BX992" i="64" s="1"/>
  <c r="BW992" i="64"/>
  <c r="BY986" i="64" a="1"/>
  <c r="BY986" i="64" s="1"/>
  <c r="BY981" i="64" a="1"/>
  <c r="BY981" i="64" s="1"/>
  <c r="BX602" i="64"/>
  <c r="BW2722" i="64"/>
  <c r="BY2705" i="64" a="1"/>
  <c r="BY2705" i="64" s="1"/>
  <c r="BY2706" i="64" a="1"/>
  <c r="BY2706" i="64" s="1"/>
  <c r="BY2707" i="64" a="1"/>
  <c r="BY2707" i="64" s="1"/>
  <c r="BY2708" i="64" a="1"/>
  <c r="BY2708" i="64" s="1"/>
  <c r="BY2709" i="64" a="1"/>
  <c r="BY2709" i="64" s="1"/>
  <c r="BY2710" i="64" a="1"/>
  <c r="BY2710" i="64" s="1"/>
  <c r="BY2712" i="64" a="1"/>
  <c r="BY2712" i="64" s="1"/>
  <c r="BY2713" i="64" a="1"/>
  <c r="BY2713" i="64" s="1"/>
  <c r="BY2711" i="64" a="1"/>
  <c r="BY2711" i="64" s="1"/>
  <c r="BX2714" i="64"/>
  <c r="BY578" i="64" a="1"/>
  <c r="BY578" i="64" s="1"/>
  <c r="BY600" i="64" a="1"/>
  <c r="BY600" i="64" s="1"/>
  <c r="BY601" i="64" a="1"/>
  <c r="BY601" i="64" s="1"/>
  <c r="BX579" i="64"/>
  <c r="BY2914" i="64"/>
  <c r="BY2880" i="64"/>
  <c r="BX2818" i="64"/>
  <c r="BX2796" i="64"/>
  <c r="BY3172" i="64" a="1"/>
  <c r="BY3172" i="64" s="1"/>
  <c r="BY2817" i="64" a="1"/>
  <c r="BY2817" i="64" s="1"/>
  <c r="BY2797" i="64" a="1"/>
  <c r="BY2797" i="64" s="1"/>
  <c r="BU2350" i="64"/>
  <c r="BV2341" i="64"/>
  <c r="BW2339" i="64"/>
  <c r="BW2348" i="64"/>
  <c r="BW2340" i="64"/>
  <c r="BW2349" i="64"/>
  <c r="BY2345" i="64" a="1"/>
  <c r="BY2345" i="64" s="1"/>
  <c r="BY2344" i="64" a="1"/>
  <c r="BY2344" i="64" s="1"/>
  <c r="BY2336" i="64" a="1"/>
  <c r="BY2336" i="64" s="1"/>
  <c r="BY2335" i="64" a="1"/>
  <c r="BY2335" i="64" s="1"/>
  <c r="BX2332" i="64"/>
  <c r="BX2331" i="64"/>
  <c r="BY2326" i="64" a="1"/>
  <c r="BY2326" i="64" s="1"/>
  <c r="BY2327" i="64" a="1"/>
  <c r="BY2327" i="64" s="1"/>
  <c r="BX2860" i="64"/>
  <c r="BY2859" i="64" a="1"/>
  <c r="BY2859" i="64" s="1"/>
  <c r="BY857" i="64" a="1"/>
  <c r="BY857" i="64" s="1"/>
  <c r="BZ2608" i="64"/>
  <c r="BZ2609" i="64" s="1"/>
  <c r="BX2084" i="64"/>
  <c r="BX1733" i="64"/>
  <c r="BX2247" i="64"/>
  <c r="BX1350" i="64"/>
  <c r="BX883" i="64"/>
  <c r="BX859" i="64"/>
  <c r="BW75" i="64"/>
  <c r="BY852" i="64" a="1"/>
  <c r="BY852" i="64" s="1"/>
  <c r="BY88" i="64" a="1"/>
  <c r="BY88" i="64" s="1"/>
  <c r="BY577" i="64" a="1"/>
  <c r="BY577" i="64" s="1"/>
  <c r="BY68" i="64" a="1"/>
  <c r="BY68" i="64" s="1"/>
  <c r="BY73" i="64" a="1"/>
  <c r="BY73" i="64" s="1"/>
  <c r="BY72" i="64" a="1"/>
  <c r="BY72" i="64" s="1"/>
  <c r="BX69" i="64"/>
  <c r="BY66" i="64" a="1"/>
  <c r="BY66" i="64" s="1"/>
  <c r="BY67" i="64" a="1"/>
  <c r="BY67" i="64" s="1"/>
  <c r="BY882" i="64" a="1"/>
  <c r="BY882" i="64" s="1"/>
  <c r="BY3069" i="64" a="1"/>
  <c r="BY3069" i="64" s="1"/>
  <c r="BY3146" i="64" a="1"/>
  <c r="BY3146" i="64" s="1"/>
  <c r="BY3120" i="64" a="1"/>
  <c r="BY3120" i="64" s="1"/>
  <c r="BY3095" i="64" a="1"/>
  <c r="BY3095" i="64" s="1"/>
  <c r="BY2223" i="64" a="1"/>
  <c r="BY2223" i="64" s="1"/>
  <c r="BY2224" i="64" s="1"/>
  <c r="BY105" i="64" a="1"/>
  <c r="BY105" i="64" s="1"/>
  <c r="BY102" i="64" a="1"/>
  <c r="BY102" i="64" s="1"/>
  <c r="BY103" i="64" a="1"/>
  <c r="BY103" i="64" s="1"/>
  <c r="BY104" i="64" a="1"/>
  <c r="BY104" i="64" s="1"/>
  <c r="BX106" i="64"/>
  <c r="BY2165" i="64" a="1"/>
  <c r="BY2165" i="64" s="1"/>
  <c r="BY2166" i="64" s="1"/>
  <c r="BY554" i="64" a="1"/>
  <c r="BY554" i="64" s="1"/>
  <c r="BY3196" i="64" a="1"/>
  <c r="BY3196" i="64" s="1"/>
  <c r="BY2085" i="64" a="1"/>
  <c r="BY2085" i="64" s="1"/>
  <c r="BY2503" i="64" a="1"/>
  <c r="BY2503" i="64" s="1"/>
  <c r="BY2511" i="64" s="1"/>
  <c r="BY2254" i="64" a="1"/>
  <c r="BY2254" i="64" s="1"/>
  <c r="BY2248" i="64" a="1"/>
  <c r="BY2248" i="64" s="1"/>
  <c r="BY2246" i="64" a="1"/>
  <c r="BY2246" i="64" s="1"/>
  <c r="BY1732" i="64" a="1"/>
  <c r="BY1732" i="64" s="1"/>
  <c r="BY1349" i="64" a="1"/>
  <c r="BY1349" i="64" s="1"/>
  <c r="BY2818" i="64" a="1"/>
  <c r="BT1654" i="64" a="1"/>
  <c r="BZ2880" i="64" a="1"/>
  <c r="BY2084" i="64" a="1"/>
  <c r="BY883" i="64" a="1"/>
  <c r="BY555" i="64" a="1"/>
  <c r="BY859" i="64" a="1"/>
  <c r="BY2331" i="64" a="1"/>
  <c r="BZ2914" i="64" a="1"/>
  <c r="BY2796" i="64" a="1"/>
  <c r="BY2247" i="64" a="1"/>
  <c r="BY982" i="64" a="1"/>
  <c r="BY2860" i="64" a="1"/>
  <c r="BY579" i="64" a="1"/>
  <c r="BR905" i="64" a="1"/>
  <c r="BY1350" i="64" a="1"/>
  <c r="BY602" i="64" a="1"/>
  <c r="BY2332" i="64" a="1"/>
  <c r="BY1733" i="64" a="1"/>
  <c r="BT1654" i="64" l="1"/>
  <c r="BY555" i="64"/>
  <c r="BR905" i="64"/>
  <c r="BZ222" i="64" a="1"/>
  <c r="BZ222" i="64" s="1"/>
  <c r="BQ1563" i="64"/>
  <c r="BR1559" i="64" s="1"/>
  <c r="BQ1565" i="64"/>
  <c r="BS904" i="64" a="1"/>
  <c r="BS904" i="64" s="1"/>
  <c r="BQ1656" i="64"/>
  <c r="AT1983" i="64"/>
  <c r="AS1984" i="64"/>
  <c r="BE423" i="64"/>
  <c r="BE427" i="64" s="1"/>
  <c r="BD429" i="64"/>
  <c r="AU795" i="64"/>
  <c r="AV791" i="64" s="1"/>
  <c r="AU787" i="64"/>
  <c r="BU2352" i="64"/>
  <c r="BU2353" i="64" s="1"/>
  <c r="AT2512" i="64" a="1"/>
  <c r="AT2512" i="64" s="1"/>
  <c r="BZ294" i="64"/>
  <c r="CA290" i="64"/>
  <c r="CA273" i="64"/>
  <c r="CA291" i="64"/>
  <c r="CA292" i="64"/>
  <c r="CA274" i="64"/>
  <c r="CA275" i="64"/>
  <c r="CA293" i="64"/>
  <c r="BZ276" i="64"/>
  <c r="BY982" i="64"/>
  <c r="BY992" i="64" s="1"/>
  <c r="BZ986" i="64" a="1"/>
  <c r="BZ986" i="64" s="1"/>
  <c r="BZ981" i="64" a="1"/>
  <c r="BZ981" i="64" s="1"/>
  <c r="BY602" i="64"/>
  <c r="BX2722" i="64"/>
  <c r="BZ2705" i="64" a="1"/>
  <c r="BZ2705" i="64" s="1"/>
  <c r="BZ2706" i="64" a="1"/>
  <c r="BZ2706" i="64" s="1"/>
  <c r="BZ2707" i="64" a="1"/>
  <c r="BZ2707" i="64" s="1"/>
  <c r="BZ2708" i="64" a="1"/>
  <c r="BZ2708" i="64" s="1"/>
  <c r="BZ2711" i="64" a="1"/>
  <c r="BZ2711" i="64" s="1"/>
  <c r="BZ2710" i="64" a="1"/>
  <c r="BZ2710" i="64" s="1"/>
  <c r="BZ2712" i="64" a="1"/>
  <c r="BZ2712" i="64" s="1"/>
  <c r="BZ2713" i="64" a="1"/>
  <c r="BZ2713" i="64" s="1"/>
  <c r="BZ2709" i="64" a="1"/>
  <c r="BZ2709" i="64" s="1"/>
  <c r="BY2714" i="64"/>
  <c r="BZ578" i="64" a="1"/>
  <c r="BZ578" i="64" s="1"/>
  <c r="BZ600" i="64" a="1"/>
  <c r="BZ600" i="64" s="1"/>
  <c r="BZ601" i="64" a="1"/>
  <c r="BZ601" i="64" s="1"/>
  <c r="BY579" i="64"/>
  <c r="BZ2914" i="64"/>
  <c r="BZ2880" i="64"/>
  <c r="BY2796" i="64"/>
  <c r="BY2818" i="64"/>
  <c r="BZ3172" i="64" a="1"/>
  <c r="BZ3172" i="64" s="1"/>
  <c r="BZ2797" i="64" a="1"/>
  <c r="BZ2797" i="64" s="1"/>
  <c r="BZ2817" i="64" a="1"/>
  <c r="BZ2817" i="64" s="1"/>
  <c r="BV2350" i="64"/>
  <c r="BV2352" i="64" s="1"/>
  <c r="BV2353" i="64" s="1"/>
  <c r="BW2341" i="64"/>
  <c r="BX2339" i="64"/>
  <c r="BX2348" i="64"/>
  <c r="BX2340" i="64"/>
  <c r="BX2349" i="64"/>
  <c r="BZ2345" i="64" a="1"/>
  <c r="BZ2345" i="64" s="1"/>
  <c r="BZ2344" i="64" a="1"/>
  <c r="BZ2344" i="64" s="1"/>
  <c r="BZ2335" i="64" a="1"/>
  <c r="BZ2335" i="64" s="1"/>
  <c r="BZ2336" i="64" a="1"/>
  <c r="BZ2336" i="64" s="1"/>
  <c r="BY2332" i="64"/>
  <c r="BY2331" i="64"/>
  <c r="BZ2326" i="64" a="1"/>
  <c r="BZ2326" i="64" s="1"/>
  <c r="BZ2327" i="64" a="1"/>
  <c r="BZ2327" i="64" s="1"/>
  <c r="BY2860" i="64"/>
  <c r="BZ2859" i="64" a="1"/>
  <c r="BZ2859" i="64" s="1"/>
  <c r="BZ857" i="64" a="1"/>
  <c r="BZ857" i="64" s="1"/>
  <c r="CA2608" i="64"/>
  <c r="BY2084" i="64"/>
  <c r="BY1733" i="64"/>
  <c r="BY2247" i="64"/>
  <c r="BY1350" i="64"/>
  <c r="BY883" i="64"/>
  <c r="BY859" i="64"/>
  <c r="BX75" i="64"/>
  <c r="BZ852" i="64" a="1"/>
  <c r="BZ852" i="64" s="1"/>
  <c r="BZ88" i="64" a="1"/>
  <c r="BZ88" i="64" s="1"/>
  <c r="BZ577" i="64" a="1"/>
  <c r="BZ577" i="64" s="1"/>
  <c r="BZ68" i="64" a="1"/>
  <c r="BZ68" i="64" s="1"/>
  <c r="BZ73" i="64" a="1"/>
  <c r="BZ73" i="64" s="1"/>
  <c r="BZ72" i="64" a="1"/>
  <c r="BZ72" i="64" s="1"/>
  <c r="BY69" i="64"/>
  <c r="BZ67" i="64" a="1"/>
  <c r="BZ67" i="64" s="1"/>
  <c r="BZ66" i="64" a="1"/>
  <c r="BZ66" i="64" s="1"/>
  <c r="BZ882" i="64" a="1"/>
  <c r="BZ882" i="64" s="1"/>
  <c r="BZ3069" i="64" a="1"/>
  <c r="BZ3069" i="64" s="1"/>
  <c r="BZ3146" i="64" a="1"/>
  <c r="BZ3146" i="64" s="1"/>
  <c r="BZ3120" i="64" a="1"/>
  <c r="BZ3120" i="64" s="1"/>
  <c r="BZ3095" i="64" a="1"/>
  <c r="BZ3095" i="64" s="1"/>
  <c r="BZ2223" i="64" a="1"/>
  <c r="BZ2223" i="64" s="1"/>
  <c r="BZ2224" i="64" s="1"/>
  <c r="BZ105" i="64" a="1"/>
  <c r="BZ105" i="64" s="1"/>
  <c r="BZ103" i="64" a="1"/>
  <c r="BZ103" i="64" s="1"/>
  <c r="BZ102" i="64" a="1"/>
  <c r="BZ102" i="64" s="1"/>
  <c r="BZ104" i="64" a="1"/>
  <c r="BZ104" i="64" s="1"/>
  <c r="BY106" i="64"/>
  <c r="BZ2165" i="64" a="1"/>
  <c r="BZ2165" i="64" s="1"/>
  <c r="BZ2166" i="64" s="1"/>
  <c r="BZ554" i="64" a="1"/>
  <c r="BZ554" i="64" s="1"/>
  <c r="BZ3196" i="64" a="1"/>
  <c r="BZ3196" i="64" s="1"/>
  <c r="BZ2085" i="64" a="1"/>
  <c r="BZ2085" i="64" s="1"/>
  <c r="BZ2503" i="64" a="1"/>
  <c r="BZ2503" i="64" s="1"/>
  <c r="BZ2511" i="64" s="1"/>
  <c r="BZ2248" i="64" a="1"/>
  <c r="BZ2248" i="64" s="1"/>
  <c r="BZ2254" i="64" a="1"/>
  <c r="BZ2254" i="64" s="1"/>
  <c r="BZ2246" i="64" a="1"/>
  <c r="BZ2246" i="64" s="1"/>
  <c r="BZ1732" i="64" a="1"/>
  <c r="BZ1732" i="64" s="1"/>
  <c r="BZ1349" i="64" a="1"/>
  <c r="BZ1349" i="64" s="1"/>
  <c r="BZ2247" i="64" a="1"/>
  <c r="BU1654" i="64" a="1"/>
  <c r="BZ1733" i="64" a="1"/>
  <c r="BZ883" i="64" a="1"/>
  <c r="BZ2860" i="64" a="1"/>
  <c r="BZ2818" i="64" a="1"/>
  <c r="BZ2331" i="64" a="1"/>
  <c r="BZ602" i="64" a="1"/>
  <c r="BZ2332" i="64" a="1"/>
  <c r="BS905" i="64" a="1"/>
  <c r="CA2914" i="64" a="1"/>
  <c r="BZ2796" i="64" a="1"/>
  <c r="CA2880" i="64" a="1"/>
  <c r="BZ982" i="64" a="1"/>
  <c r="BZ555" i="64" a="1"/>
  <c r="BZ859" i="64" a="1"/>
  <c r="BZ579" i="64" a="1"/>
  <c r="BZ2084" i="64" a="1"/>
  <c r="BZ1350" i="64" a="1"/>
  <c r="BS20" i="861" l="1"/>
  <c r="BU1654" i="64"/>
  <c r="BZ555" i="64"/>
  <c r="BS905" i="64"/>
  <c r="BR1563" i="64"/>
  <c r="BS1559" i="64" s="1"/>
  <c r="BR1565" i="64"/>
  <c r="BT904" i="64" a="1"/>
  <c r="BT904" i="64" s="1"/>
  <c r="CA222" i="64" a="1"/>
  <c r="CA222" i="64" s="1"/>
  <c r="BR1656" i="64"/>
  <c r="AU1983" i="64"/>
  <c r="AT1984" i="64"/>
  <c r="BF423" i="64"/>
  <c r="BF427" i="64" s="1"/>
  <c r="BE429" i="64"/>
  <c r="AU800" i="64"/>
  <c r="AU796" i="64"/>
  <c r="AU788" i="64"/>
  <c r="AV780" i="64"/>
  <c r="CA2609" i="64"/>
  <c r="CB290" i="64"/>
  <c r="CB291" i="64"/>
  <c r="CB273" i="64"/>
  <c r="CB274" i="64"/>
  <c r="CB292" i="64"/>
  <c r="CB275" i="64"/>
  <c r="CB293" i="64"/>
  <c r="CA276" i="64"/>
  <c r="CA294" i="64"/>
  <c r="BZ982" i="64"/>
  <c r="BZ992" i="64" s="1"/>
  <c r="CA986" i="64" a="1"/>
  <c r="CA986" i="64" s="1"/>
  <c r="CA981" i="64" a="1"/>
  <c r="CA981" i="64" s="1"/>
  <c r="BZ602" i="64"/>
  <c r="BY2722" i="64"/>
  <c r="CA2705" i="64" a="1"/>
  <c r="CA2705" i="64" s="1"/>
  <c r="CA2706" i="64" a="1"/>
  <c r="CA2706" i="64" s="1"/>
  <c r="CA2711" i="64" a="1"/>
  <c r="CA2711" i="64" s="1"/>
  <c r="CA2708" i="64" a="1"/>
  <c r="CA2708" i="64" s="1"/>
  <c r="CA2710" i="64" a="1"/>
  <c r="CA2710" i="64" s="1"/>
  <c r="CA2712" i="64" a="1"/>
  <c r="CA2712" i="64" s="1"/>
  <c r="CA2713" i="64" a="1"/>
  <c r="CA2713" i="64" s="1"/>
  <c r="CA2709" i="64" a="1"/>
  <c r="CA2709" i="64" s="1"/>
  <c r="CA2707" i="64" a="1"/>
  <c r="CA2707" i="64" s="1"/>
  <c r="BZ2714" i="64"/>
  <c r="CA578" i="64" a="1"/>
  <c r="CA578" i="64" s="1"/>
  <c r="CA601" i="64" a="1"/>
  <c r="CA601" i="64" s="1"/>
  <c r="CA600" i="64" a="1"/>
  <c r="CA600" i="64" s="1"/>
  <c r="BZ579" i="64"/>
  <c r="CA2880" i="64"/>
  <c r="CA2914" i="64"/>
  <c r="BZ2818" i="64"/>
  <c r="BZ2796" i="64"/>
  <c r="CA3172" i="64" a="1"/>
  <c r="CA3172" i="64" s="1"/>
  <c r="CA2797" i="64" a="1"/>
  <c r="CA2797" i="64" s="1"/>
  <c r="CA2817" i="64" a="1"/>
  <c r="CA2817" i="64" s="1"/>
  <c r="BW2350" i="64"/>
  <c r="BW2352" i="64" s="1"/>
  <c r="BX2341" i="64"/>
  <c r="BY2339" i="64"/>
  <c r="BY2348" i="64"/>
  <c r="BY2340" i="64"/>
  <c r="BY2349" i="64"/>
  <c r="CA2345" i="64" a="1"/>
  <c r="CA2345" i="64" s="1"/>
  <c r="CA2344" i="64" a="1"/>
  <c r="CA2344" i="64" s="1"/>
  <c r="CA2336" i="64" a="1"/>
  <c r="CA2336" i="64" s="1"/>
  <c r="CA2335" i="64" a="1"/>
  <c r="CA2335" i="64" s="1"/>
  <c r="BZ2332" i="64"/>
  <c r="BZ2331" i="64"/>
  <c r="CA2326" i="64" a="1"/>
  <c r="CA2326" i="64" s="1"/>
  <c r="CA2327" i="64" a="1"/>
  <c r="CA2327" i="64" s="1"/>
  <c r="BZ2860" i="64"/>
  <c r="CA2859" i="64" a="1"/>
  <c r="CA2859" i="64" s="1"/>
  <c r="CA857" i="64" a="1"/>
  <c r="CA857" i="64" s="1"/>
  <c r="CB2608" i="64"/>
  <c r="CB2609" i="64" s="1"/>
  <c r="BZ2247" i="64"/>
  <c r="BZ2084" i="64"/>
  <c r="BZ1733" i="64"/>
  <c r="BZ1350" i="64"/>
  <c r="BZ859" i="64"/>
  <c r="BZ883" i="64"/>
  <c r="BY75" i="64"/>
  <c r="CA852" i="64" a="1"/>
  <c r="CA852" i="64" s="1"/>
  <c r="CA88" i="64" a="1"/>
  <c r="CA88" i="64" s="1"/>
  <c r="CA577" i="64" a="1"/>
  <c r="CA577" i="64" s="1"/>
  <c r="CA68" i="64" a="1"/>
  <c r="CA68" i="64" s="1"/>
  <c r="CA73" i="64" a="1"/>
  <c r="CA73" i="64" s="1"/>
  <c r="CA72" i="64" a="1"/>
  <c r="CA72" i="64" s="1"/>
  <c r="BZ69" i="64"/>
  <c r="CA66" i="64" a="1"/>
  <c r="CA66" i="64" s="1"/>
  <c r="CA67" i="64" a="1"/>
  <c r="CA67" i="64" s="1"/>
  <c r="CA882" i="64" a="1"/>
  <c r="CA882" i="64" s="1"/>
  <c r="CA3069" i="64" a="1"/>
  <c r="CA3069" i="64" s="1"/>
  <c r="CA3146" i="64" a="1"/>
  <c r="CA3146" i="64" s="1"/>
  <c r="CA3120" i="64" a="1"/>
  <c r="CA3120" i="64" s="1"/>
  <c r="CA3095" i="64" a="1"/>
  <c r="CA3095" i="64" s="1"/>
  <c r="CA2223" i="64" a="1"/>
  <c r="CA2223" i="64" s="1"/>
  <c r="CA2224" i="64" s="1"/>
  <c r="CA103" i="64" a="1"/>
  <c r="CA103" i="64" s="1"/>
  <c r="CA104" i="64" a="1"/>
  <c r="CA104" i="64" s="1"/>
  <c r="CA105" i="64" a="1"/>
  <c r="CA105" i="64" s="1"/>
  <c r="CA102" i="64" a="1"/>
  <c r="CA102" i="64" s="1"/>
  <c r="BZ106" i="64"/>
  <c r="CA2165" i="64" a="1"/>
  <c r="CA2165" i="64" s="1"/>
  <c r="CA2166" i="64" s="1"/>
  <c r="CA554" i="64" a="1"/>
  <c r="CA554" i="64" s="1"/>
  <c r="CA3196" i="64" a="1"/>
  <c r="CA3196" i="64" s="1"/>
  <c r="CA2085" i="64" a="1"/>
  <c r="CA2085" i="64" s="1"/>
  <c r="CA2503" i="64" a="1"/>
  <c r="CA2503" i="64" s="1"/>
  <c r="CA2511" i="64" s="1"/>
  <c r="CA2248" i="64" a="1"/>
  <c r="CA2248" i="64" s="1"/>
  <c r="CA2254" i="64" a="1"/>
  <c r="CA2254" i="64" s="1"/>
  <c r="CA2246" i="64" a="1"/>
  <c r="CA2246" i="64" s="1"/>
  <c r="CA1732" i="64" a="1"/>
  <c r="CA1732" i="64" s="1"/>
  <c r="CA1349" i="64" a="1"/>
  <c r="CA1349" i="64" s="1"/>
  <c r="CB2880" i="64" a="1"/>
  <c r="CA2247" i="64" a="1"/>
  <c r="CA2332" i="64" a="1"/>
  <c r="CA883" i="64" a="1"/>
  <c r="CB2914" i="64" a="1"/>
  <c r="CA2860" i="64" a="1"/>
  <c r="CA2796" i="64" a="1"/>
  <c r="CA2331" i="64" a="1"/>
  <c r="BV1654" i="64" a="1"/>
  <c r="CA579" i="64" a="1"/>
  <c r="CA982" i="64" a="1"/>
  <c r="CA555" i="64" a="1"/>
  <c r="CA2818" i="64" a="1"/>
  <c r="CA602" i="64" a="1"/>
  <c r="BT905" i="64" a="1"/>
  <c r="CA859" i="64" a="1"/>
  <c r="CA1733" i="64" a="1"/>
  <c r="CA2084" i="64" a="1"/>
  <c r="CA1350" i="64" a="1"/>
  <c r="BV1654" i="64" l="1"/>
  <c r="CA555" i="64"/>
  <c r="BT905" i="64"/>
  <c r="BS1563" i="64"/>
  <c r="BT1559" i="64" s="1"/>
  <c r="BS1565" i="64"/>
  <c r="CB222" i="64" a="1"/>
  <c r="CB222" i="64" s="1"/>
  <c r="BS1656" i="64"/>
  <c r="BU904" i="64" a="1"/>
  <c r="BU904" i="64" s="1"/>
  <c r="AV1983" i="64"/>
  <c r="AU1984" i="64"/>
  <c r="BG423" i="64"/>
  <c r="BG427" i="64" s="1"/>
  <c r="BF429" i="64"/>
  <c r="AV783" i="64"/>
  <c r="AU2512" i="64" a="1"/>
  <c r="AU2512" i="64" s="1"/>
  <c r="CB276" i="64"/>
  <c r="CC290" i="64"/>
  <c r="CC291" i="64"/>
  <c r="CC273" i="64"/>
  <c r="CC274" i="64"/>
  <c r="CC292" i="64"/>
  <c r="CC275" i="64"/>
  <c r="CC293" i="64"/>
  <c r="CB294" i="64"/>
  <c r="CA982" i="64"/>
  <c r="CB986" i="64" a="1"/>
  <c r="CB986" i="64" s="1"/>
  <c r="CB981" i="64" a="1"/>
  <c r="CB981" i="64" s="1"/>
  <c r="CA602" i="64"/>
  <c r="BZ2722" i="64"/>
  <c r="O2722" i="64" s="1"/>
  <c r="CB2710" i="64" a="1"/>
  <c r="CB2710" i="64" s="1"/>
  <c r="CB2711" i="64" a="1"/>
  <c r="CB2711" i="64" s="1"/>
  <c r="CB2705" i="64" a="1"/>
  <c r="CB2705" i="64" s="1"/>
  <c r="CB2706" i="64" a="1"/>
  <c r="CB2706" i="64" s="1"/>
  <c r="CB2708" i="64" a="1"/>
  <c r="CB2708" i="64" s="1"/>
  <c r="CB2712" i="64" a="1"/>
  <c r="CB2712" i="64" s="1"/>
  <c r="CB2713" i="64" a="1"/>
  <c r="CB2713" i="64" s="1"/>
  <c r="CB2709" i="64" a="1"/>
  <c r="CB2709" i="64" s="1"/>
  <c r="CB2707" i="64" a="1"/>
  <c r="CB2707" i="64" s="1"/>
  <c r="CA2714" i="64"/>
  <c r="CB578" i="64" a="1"/>
  <c r="CB578" i="64" s="1"/>
  <c r="CB601" i="64" a="1"/>
  <c r="CB601" i="64" s="1"/>
  <c r="CB600" i="64" a="1"/>
  <c r="CB600" i="64" s="1"/>
  <c r="CA579" i="64"/>
  <c r="CB2914" i="64"/>
  <c r="CB2880" i="64"/>
  <c r="CA2818" i="64"/>
  <c r="CA2796" i="64"/>
  <c r="CB3172" i="64" a="1"/>
  <c r="CB3172" i="64" s="1"/>
  <c r="CB2797" i="64" a="1"/>
  <c r="CB2797" i="64" s="1"/>
  <c r="CB2817" i="64" a="1"/>
  <c r="CB2817" i="64" s="1"/>
  <c r="BW2353" i="64"/>
  <c r="BX2350" i="64"/>
  <c r="BX2352" i="64" s="1"/>
  <c r="BX2353" i="64" s="1"/>
  <c r="BY2341" i="64"/>
  <c r="BZ2339" i="64"/>
  <c r="BZ2348" i="64"/>
  <c r="BZ2340" i="64"/>
  <c r="BZ2349" i="64"/>
  <c r="CB2344" i="64" a="1"/>
  <c r="CB2344" i="64" s="1"/>
  <c r="CB2345" i="64" a="1"/>
  <c r="CB2345" i="64" s="1"/>
  <c r="CB2336" i="64" a="1"/>
  <c r="CB2336" i="64" s="1"/>
  <c r="CB2335" i="64" a="1"/>
  <c r="CB2335" i="64" s="1"/>
  <c r="CA2332" i="64"/>
  <c r="CA2331" i="64"/>
  <c r="CB2326" i="64" a="1"/>
  <c r="CB2326" i="64" s="1"/>
  <c r="CB2327" i="64" a="1"/>
  <c r="CB2327" i="64" s="1"/>
  <c r="CA2860" i="64"/>
  <c r="CB2859" i="64" a="1"/>
  <c r="CB2859" i="64" s="1"/>
  <c r="CB857" i="64" a="1"/>
  <c r="CB857" i="64" s="1"/>
  <c r="CC2608" i="64"/>
  <c r="CC2609" i="64" s="1"/>
  <c r="CA2084" i="64"/>
  <c r="CA1733" i="64"/>
  <c r="CA2247" i="64"/>
  <c r="CA1350" i="64"/>
  <c r="CA859" i="64"/>
  <c r="CA883" i="64"/>
  <c r="BZ75" i="64"/>
  <c r="CB852" i="64" a="1"/>
  <c r="CB852" i="64" s="1"/>
  <c r="CB88" i="64" a="1"/>
  <c r="CB88" i="64" s="1"/>
  <c r="CB577" i="64" a="1"/>
  <c r="CB577" i="64" s="1"/>
  <c r="CB68" i="64" a="1"/>
  <c r="CB68" i="64" s="1"/>
  <c r="CB72" i="64" a="1"/>
  <c r="CB72" i="64" s="1"/>
  <c r="CB73" i="64" a="1"/>
  <c r="CB73" i="64" s="1"/>
  <c r="CA69" i="64"/>
  <c r="CB66" i="64" a="1"/>
  <c r="CB66" i="64" s="1"/>
  <c r="CB67" i="64" a="1"/>
  <c r="CB67" i="64" s="1"/>
  <c r="CB882" i="64" a="1"/>
  <c r="CB882" i="64" s="1"/>
  <c r="CB3069" i="64" a="1"/>
  <c r="CB3069" i="64" s="1"/>
  <c r="CB3146" i="64" a="1"/>
  <c r="CB3146" i="64" s="1"/>
  <c r="CB3120" i="64" a="1"/>
  <c r="CB3120" i="64" s="1"/>
  <c r="CB3095" i="64" a="1"/>
  <c r="CB3095" i="64" s="1"/>
  <c r="CB2223" i="64" a="1"/>
  <c r="CB2223" i="64" s="1"/>
  <c r="CB2224" i="64" s="1"/>
  <c r="CA106" i="64"/>
  <c r="CB102" i="64" a="1"/>
  <c r="CB102" i="64" s="1"/>
  <c r="CB103" i="64" a="1"/>
  <c r="CB103" i="64" s="1"/>
  <c r="CB104" i="64" a="1"/>
  <c r="CB104" i="64" s="1"/>
  <c r="CB105" i="64" a="1"/>
  <c r="CB105" i="64" s="1"/>
  <c r="CB2165" i="64" a="1"/>
  <c r="CB2165" i="64" s="1"/>
  <c r="CB2166" i="64" s="1"/>
  <c r="CB554" i="64" a="1"/>
  <c r="CB554" i="64" s="1"/>
  <c r="CB3196" i="64" a="1"/>
  <c r="CB3196" i="64" s="1"/>
  <c r="CB2085" i="64" a="1"/>
  <c r="CB2085" i="64" s="1"/>
  <c r="CB2503" i="64" a="1"/>
  <c r="CB2503" i="64" s="1"/>
  <c r="CB2511" i="64" s="1"/>
  <c r="CB2248" i="64" a="1"/>
  <c r="CB2248" i="64" s="1"/>
  <c r="CB2254" i="64" a="1"/>
  <c r="CB2254" i="64" s="1"/>
  <c r="CB2246" i="64" a="1"/>
  <c r="CB2246" i="64" s="1"/>
  <c r="CB1732" i="64" a="1"/>
  <c r="CB1732" i="64" s="1"/>
  <c r="CB1349" i="64" a="1"/>
  <c r="CB1349" i="64" s="1"/>
  <c r="CB2796" i="64" a="1"/>
  <c r="CB555" i="64" a="1"/>
  <c r="CB982" i="64" a="1"/>
  <c r="CB2860" i="64" a="1"/>
  <c r="CB2084" i="64" a="1"/>
  <c r="CB883" i="64" a="1"/>
  <c r="CB602" i="64" a="1"/>
  <c r="BU905" i="64" a="1"/>
  <c r="CC2880" i="64" a="1"/>
  <c r="CB2818" i="64" a="1"/>
  <c r="CB2331" i="64" a="1"/>
  <c r="CC2914" i="64" a="1"/>
  <c r="BW1654" i="64" a="1"/>
  <c r="CB2332" i="64" a="1"/>
  <c r="CB579" i="64" a="1"/>
  <c r="CB2247" i="64" a="1"/>
  <c r="CB859" i="64" a="1"/>
  <c r="CB1350" i="64" a="1"/>
  <c r="CB1733" i="64" a="1"/>
  <c r="BT20" i="861" l="1"/>
  <c r="BW1654" i="64"/>
  <c r="CB555" i="64"/>
  <c r="BU905" i="64"/>
  <c r="BU1656" i="64"/>
  <c r="BT1565" i="64"/>
  <c r="BT1563" i="64"/>
  <c r="BU1559" i="64" s="1"/>
  <c r="BV904" i="64" a="1"/>
  <c r="BV904" i="64" s="1"/>
  <c r="CC222" i="64" a="1"/>
  <c r="CC222" i="64" s="1"/>
  <c r="BT1656" i="64"/>
  <c r="AW1983" i="64"/>
  <c r="AV1984" i="64"/>
  <c r="BH423" i="64"/>
  <c r="BH427" i="64" s="1"/>
  <c r="BG429" i="64"/>
  <c r="AV792" i="64"/>
  <c r="CC276" i="64"/>
  <c r="CD290" i="64"/>
  <c r="CD291" i="64"/>
  <c r="CD273" i="64"/>
  <c r="CD274" i="64"/>
  <c r="CD292" i="64"/>
  <c r="CD293" i="64"/>
  <c r="CD275" i="64"/>
  <c r="CC294" i="64"/>
  <c r="CB982" i="64"/>
  <c r="CB992" i="64" s="1"/>
  <c r="CA992" i="64"/>
  <c r="CC986" i="64" a="1"/>
  <c r="CC986" i="64" s="1"/>
  <c r="CC981" i="64" a="1"/>
  <c r="CC981" i="64" s="1"/>
  <c r="CB602" i="64"/>
  <c r="CA2722" i="64"/>
  <c r="CC2706" i="64" a="1"/>
  <c r="CC2706" i="64" s="1"/>
  <c r="CC2707" i="64" a="1"/>
  <c r="CC2707" i="64" s="1"/>
  <c r="CC2708" i="64" a="1"/>
  <c r="CC2708" i="64" s="1"/>
  <c r="CC2709" i="64" a="1"/>
  <c r="CC2709" i="64" s="1"/>
  <c r="CC2711" i="64" a="1"/>
  <c r="CC2711" i="64" s="1"/>
  <c r="CC2710" i="64" a="1"/>
  <c r="CC2710" i="64" s="1"/>
  <c r="CC2705" i="64" a="1"/>
  <c r="CC2705" i="64" s="1"/>
  <c r="CC2712" i="64" a="1"/>
  <c r="CC2712" i="64" s="1"/>
  <c r="CC2713" i="64" a="1"/>
  <c r="CC2713" i="64" s="1"/>
  <c r="CB2714" i="64"/>
  <c r="CC578" i="64" a="1"/>
  <c r="CC578" i="64" s="1"/>
  <c r="CC601" i="64" a="1"/>
  <c r="CC601" i="64" s="1"/>
  <c r="CC600" i="64" a="1"/>
  <c r="CC600" i="64" s="1"/>
  <c r="CB579" i="64"/>
  <c r="CC2914" i="64"/>
  <c r="CC2880" i="64"/>
  <c r="CB2818" i="64"/>
  <c r="CB2796" i="64"/>
  <c r="CC3172" i="64" a="1"/>
  <c r="CC3172" i="64" s="1"/>
  <c r="CC2797" i="64" a="1"/>
  <c r="CC2797" i="64" s="1"/>
  <c r="CC2817" i="64" a="1"/>
  <c r="CC2817" i="64" s="1"/>
  <c r="BY2350" i="64"/>
  <c r="BY2352" i="64" s="1"/>
  <c r="BY2353" i="64" s="1"/>
  <c r="BZ2341" i="64"/>
  <c r="CA2339" i="64"/>
  <c r="CA2348" i="64"/>
  <c r="CA2340" i="64"/>
  <c r="CA2349" i="64"/>
  <c r="CC2345" i="64" a="1"/>
  <c r="CC2345" i="64" s="1"/>
  <c r="CC2344" i="64" a="1"/>
  <c r="CC2344" i="64" s="1"/>
  <c r="CC2336" i="64" a="1"/>
  <c r="CC2336" i="64" s="1"/>
  <c r="CC2335" i="64" a="1"/>
  <c r="CC2335" i="64" s="1"/>
  <c r="CB2332" i="64"/>
  <c r="CB2331" i="64"/>
  <c r="CC2326" i="64" a="1"/>
  <c r="CC2326" i="64" s="1"/>
  <c r="CC2327" i="64" a="1"/>
  <c r="CC2327" i="64" s="1"/>
  <c r="CB2860" i="64"/>
  <c r="CC2859" i="64" a="1"/>
  <c r="CC2859" i="64" s="1"/>
  <c r="CC857" i="64" a="1"/>
  <c r="CC857" i="64" s="1"/>
  <c r="CD2608" i="64"/>
  <c r="CD2609" i="64" s="1"/>
  <c r="CB2084" i="64"/>
  <c r="CB2247" i="64"/>
  <c r="CB1733" i="64"/>
  <c r="CB1350" i="64"/>
  <c r="CB883" i="64"/>
  <c r="CB859" i="64"/>
  <c r="CA75" i="64"/>
  <c r="CC852" i="64" a="1"/>
  <c r="CC852" i="64" s="1"/>
  <c r="CC88" i="64" a="1"/>
  <c r="CC88" i="64" s="1"/>
  <c r="CC577" i="64" a="1"/>
  <c r="CC577" i="64" s="1"/>
  <c r="CC68" i="64" a="1"/>
  <c r="CC68" i="64" s="1"/>
  <c r="CC72" i="64" a="1"/>
  <c r="CC72" i="64" s="1"/>
  <c r="CC73" i="64" a="1"/>
  <c r="CC73" i="64" s="1"/>
  <c r="CB69" i="64"/>
  <c r="CC66" i="64" a="1"/>
  <c r="CC66" i="64" s="1"/>
  <c r="CC67" i="64" a="1"/>
  <c r="CC67" i="64" s="1"/>
  <c r="CC882" i="64" a="1"/>
  <c r="CC882" i="64" s="1"/>
  <c r="CC3069" i="64" a="1"/>
  <c r="CC3069" i="64" s="1"/>
  <c r="CC3146" i="64" a="1"/>
  <c r="CC3146" i="64" s="1"/>
  <c r="CC3120" i="64" a="1"/>
  <c r="CC3120" i="64" s="1"/>
  <c r="CC3095" i="64" a="1"/>
  <c r="CC3095" i="64" s="1"/>
  <c r="CC2223" i="64" a="1"/>
  <c r="CC2223" i="64" s="1"/>
  <c r="CC2224" i="64" s="1"/>
  <c r="CC102" i="64" a="1"/>
  <c r="CC102" i="64" s="1"/>
  <c r="CC103" i="64" a="1"/>
  <c r="CC103" i="64" s="1"/>
  <c r="CC104" i="64" a="1"/>
  <c r="CC104" i="64" s="1"/>
  <c r="CC105" i="64" a="1"/>
  <c r="CC105" i="64" s="1"/>
  <c r="CB106" i="64"/>
  <c r="CC2165" i="64" a="1"/>
  <c r="CC2165" i="64" s="1"/>
  <c r="CC2166" i="64" s="1"/>
  <c r="CC554" i="64" a="1"/>
  <c r="CC554" i="64" s="1"/>
  <c r="CC3196" i="64" a="1"/>
  <c r="CC3196" i="64" s="1"/>
  <c r="CC2085" i="64" a="1"/>
  <c r="CC2085" i="64" s="1"/>
  <c r="CC2503" i="64" a="1"/>
  <c r="CC2503" i="64" s="1"/>
  <c r="CC2511" i="64" s="1"/>
  <c r="CC2254" i="64" a="1"/>
  <c r="CC2254" i="64" s="1"/>
  <c r="CC2248" i="64" a="1"/>
  <c r="CC2248" i="64" s="1"/>
  <c r="CC2246" i="64" a="1"/>
  <c r="CC2246" i="64" s="1"/>
  <c r="CC1732" i="64" a="1"/>
  <c r="CC1732" i="64" s="1"/>
  <c r="CC1349" i="64" a="1"/>
  <c r="CC1349" i="64" s="1"/>
  <c r="CD2914" i="64" a="1"/>
  <c r="CC982" i="64" a="1"/>
  <c r="CC2247" i="64" a="1"/>
  <c r="CC2796" i="64" a="1"/>
  <c r="CC859" i="64" a="1"/>
  <c r="CC579" i="64" a="1"/>
  <c r="CD2880" i="64" a="1"/>
  <c r="BV905" i="64" a="1"/>
  <c r="CC2332" i="64" a="1"/>
  <c r="CC602" i="64" a="1"/>
  <c r="CC883" i="64" a="1"/>
  <c r="CC2860" i="64" a="1"/>
  <c r="CC2818" i="64" a="1"/>
  <c r="BX1654" i="64" a="1"/>
  <c r="CC2331" i="64" a="1"/>
  <c r="CC2084" i="64" a="1"/>
  <c r="CC555" i="64" a="1"/>
  <c r="CC1350" i="64" a="1"/>
  <c r="CC1733" i="64" a="1"/>
  <c r="BX1654" i="64" l="1"/>
  <c r="CC555" i="64"/>
  <c r="BV905" i="64"/>
  <c r="CD222" i="64" a="1"/>
  <c r="CD222" i="64" s="1"/>
  <c r="BW904" i="64" a="1"/>
  <c r="BW904" i="64" s="1"/>
  <c r="BU1565" i="64"/>
  <c r="BU1563" i="64"/>
  <c r="BV1559" i="64" s="1"/>
  <c r="AX1983" i="64"/>
  <c r="AW1984" i="64"/>
  <c r="BI423" i="64"/>
  <c r="BI427" i="64" s="1"/>
  <c r="BH429" i="64"/>
  <c r="AV794" i="64"/>
  <c r="AV784" i="64" s="1"/>
  <c r="AV786" i="64" s="1"/>
  <c r="AV2512" i="64" a="1"/>
  <c r="AV2512" i="64" s="1"/>
  <c r="CD294" i="64"/>
  <c r="CE290" i="64"/>
  <c r="CE273" i="64"/>
  <c r="CE291" i="64"/>
  <c r="CE274" i="64"/>
  <c r="CE292" i="64"/>
  <c r="CE275" i="64"/>
  <c r="CE293" i="64"/>
  <c r="CD276" i="64"/>
  <c r="CC982" i="64"/>
  <c r="CD986" i="64" a="1"/>
  <c r="CD986" i="64" s="1"/>
  <c r="CD981" i="64" a="1"/>
  <c r="CD981" i="64" s="1"/>
  <c r="CC602" i="64"/>
  <c r="CB2722" i="64"/>
  <c r="CC2714" i="64"/>
  <c r="CD2705" i="64" a="1"/>
  <c r="CD2705" i="64" s="1"/>
  <c r="CD2706" i="64" a="1"/>
  <c r="CD2706" i="64" s="1"/>
  <c r="CD2707" i="64" a="1"/>
  <c r="CD2707" i="64" s="1"/>
  <c r="CD2708" i="64" a="1"/>
  <c r="CD2708" i="64" s="1"/>
  <c r="CD2710" i="64" a="1"/>
  <c r="CD2710" i="64" s="1"/>
  <c r="CD2711" i="64" a="1"/>
  <c r="CD2711" i="64" s="1"/>
  <c r="CD2709" i="64" a="1"/>
  <c r="CD2709" i="64" s="1"/>
  <c r="CD2712" i="64" a="1"/>
  <c r="CD2712" i="64" s="1"/>
  <c r="CD2713" i="64" a="1"/>
  <c r="CD2713" i="64" s="1"/>
  <c r="CD600" i="64" a="1"/>
  <c r="CD600" i="64" s="1"/>
  <c r="CD578" i="64" a="1"/>
  <c r="CD578" i="64" s="1"/>
  <c r="CD601" i="64" a="1"/>
  <c r="CD601" i="64" s="1"/>
  <c r="CC579" i="64"/>
  <c r="CD2914" i="64"/>
  <c r="CD2880" i="64"/>
  <c r="CC2818" i="64"/>
  <c r="CC2796" i="64"/>
  <c r="CD3172" i="64" a="1"/>
  <c r="CD3172" i="64" s="1"/>
  <c r="CD2797" i="64" a="1"/>
  <c r="CD2797" i="64" s="1"/>
  <c r="CD2817" i="64" a="1"/>
  <c r="CD2817" i="64" s="1"/>
  <c r="CA2341" i="64"/>
  <c r="BZ2350" i="64"/>
  <c r="BZ2352" i="64" s="1"/>
  <c r="BZ2353" i="64" s="1"/>
  <c r="CA2350" i="64"/>
  <c r="CB2339" i="64"/>
  <c r="CB2348" i="64"/>
  <c r="CB2340" i="64"/>
  <c r="CB2349" i="64"/>
  <c r="CD2345" i="64" a="1"/>
  <c r="CD2345" i="64" s="1"/>
  <c r="CD2344" i="64" a="1"/>
  <c r="CD2344" i="64" s="1"/>
  <c r="CD2335" i="64" a="1"/>
  <c r="CD2335" i="64" s="1"/>
  <c r="CD2336" i="64" a="1"/>
  <c r="CD2336" i="64" s="1"/>
  <c r="CC2332" i="64"/>
  <c r="CC2331" i="64"/>
  <c r="CD2326" i="64" a="1"/>
  <c r="CD2326" i="64" s="1"/>
  <c r="CD2327" i="64" a="1"/>
  <c r="CD2327" i="64" s="1"/>
  <c r="CC2860" i="64"/>
  <c r="CD2859" i="64" a="1"/>
  <c r="CD2859" i="64" s="1"/>
  <c r="CD857" i="64" a="1"/>
  <c r="CD857" i="64" s="1"/>
  <c r="CE2608" i="64"/>
  <c r="CE2609" i="64" s="1"/>
  <c r="CC2084" i="64"/>
  <c r="CC2247" i="64"/>
  <c r="CC1733" i="64"/>
  <c r="CC1350" i="64"/>
  <c r="CC883" i="64"/>
  <c r="CC859" i="64"/>
  <c r="CB75" i="64"/>
  <c r="CD852" i="64" a="1"/>
  <c r="CD852" i="64" s="1"/>
  <c r="CD88" i="64" a="1"/>
  <c r="CD88" i="64" s="1"/>
  <c r="CD577" i="64" a="1"/>
  <c r="CD577" i="64" s="1"/>
  <c r="CD68" i="64" a="1"/>
  <c r="CD68" i="64" s="1"/>
  <c r="CD72" i="64" a="1"/>
  <c r="CD72" i="64" s="1"/>
  <c r="CD73" i="64" a="1"/>
  <c r="CD73" i="64" s="1"/>
  <c r="CC69" i="64"/>
  <c r="CD66" i="64" a="1"/>
  <c r="CD66" i="64" s="1"/>
  <c r="CD67" i="64" a="1"/>
  <c r="CD67" i="64" s="1"/>
  <c r="CD882" i="64" a="1"/>
  <c r="CD882" i="64" s="1"/>
  <c r="CD3069" i="64" a="1"/>
  <c r="CD3069" i="64" s="1"/>
  <c r="CD3095" i="64" a="1"/>
  <c r="CD3095" i="64" s="1"/>
  <c r="CD3146" i="64" a="1"/>
  <c r="CD3146" i="64" s="1"/>
  <c r="CD3120" i="64" a="1"/>
  <c r="CD3120" i="64" s="1"/>
  <c r="CD2223" i="64" a="1"/>
  <c r="CD2223" i="64" s="1"/>
  <c r="CD2224" i="64" s="1"/>
  <c r="CD103" i="64" a="1"/>
  <c r="CD103" i="64" s="1"/>
  <c r="CD104" i="64" a="1"/>
  <c r="CD104" i="64" s="1"/>
  <c r="CD105" i="64" a="1"/>
  <c r="CD105" i="64" s="1"/>
  <c r="CD102" i="64" a="1"/>
  <c r="CD102" i="64" s="1"/>
  <c r="CC106" i="64"/>
  <c r="CD2165" i="64" a="1"/>
  <c r="CD2165" i="64" s="1"/>
  <c r="CD2166" i="64" s="1"/>
  <c r="CD554" i="64" a="1"/>
  <c r="CD554" i="64" s="1"/>
  <c r="CD3196" i="64" a="1"/>
  <c r="CD3196" i="64" s="1"/>
  <c r="CD2085" i="64" a="1"/>
  <c r="CD2085" i="64" s="1"/>
  <c r="CD2503" i="64" a="1"/>
  <c r="CD2503" i="64" s="1"/>
  <c r="CD2511" i="64" s="1"/>
  <c r="CD2246" i="64" a="1"/>
  <c r="CD2246" i="64" s="1"/>
  <c r="CD2248" i="64" a="1"/>
  <c r="CD2248" i="64" s="1"/>
  <c r="CD2254" i="64" a="1"/>
  <c r="CD2254" i="64" s="1"/>
  <c r="CD1732" i="64" a="1"/>
  <c r="CD1732" i="64" s="1"/>
  <c r="CD1349" i="64" a="1"/>
  <c r="CD1349" i="64" s="1"/>
  <c r="BY1654" i="64" a="1"/>
  <c r="CD982" i="64" a="1"/>
  <c r="CD2247" i="64" a="1"/>
  <c r="CD2084" i="64" a="1"/>
  <c r="CE2880" i="64" a="1"/>
  <c r="CD2796" i="64" a="1"/>
  <c r="CD883" i="64" a="1"/>
  <c r="CD555" i="64" a="1"/>
  <c r="CD2332" i="64" a="1"/>
  <c r="CD859" i="64" a="1"/>
  <c r="CD2818" i="64" a="1"/>
  <c r="CD579" i="64" a="1"/>
  <c r="CD602" i="64" a="1"/>
  <c r="CD1350" i="64" a="1"/>
  <c r="CD2860" i="64" a="1"/>
  <c r="CE2914" i="64" a="1"/>
  <c r="CD1733" i="64" a="1"/>
  <c r="BW905" i="64" a="1"/>
  <c r="CD2331" i="64" a="1"/>
  <c r="BU20" i="861" l="1"/>
  <c r="BY1654" i="64"/>
  <c r="CD555" i="64"/>
  <c r="BW905" i="64"/>
  <c r="CE222" i="64" a="1"/>
  <c r="CE222" i="64" s="1"/>
  <c r="BV1563" i="64"/>
  <c r="BW1559" i="64" s="1"/>
  <c r="BV1565" i="64"/>
  <c r="BV1656" i="64"/>
  <c r="BX904" i="64" a="1"/>
  <c r="BX904" i="64" s="1"/>
  <c r="AY1983" i="64"/>
  <c r="AX1984" i="64"/>
  <c r="BJ423" i="64"/>
  <c r="BJ427" i="64" s="1"/>
  <c r="BI429" i="64"/>
  <c r="AV795" i="64"/>
  <c r="AW791" i="64" s="1"/>
  <c r="AV787" i="64"/>
  <c r="CE294" i="64"/>
  <c r="CE276" i="64"/>
  <c r="CF290" i="64"/>
  <c r="CF291" i="64"/>
  <c r="CF273" i="64"/>
  <c r="CF274" i="64"/>
  <c r="CF292" i="64"/>
  <c r="CF275" i="64"/>
  <c r="CF293" i="64"/>
  <c r="CD982" i="64"/>
  <c r="CD992" i="64" s="1"/>
  <c r="CC992" i="64"/>
  <c r="CE986" i="64" a="1"/>
  <c r="CE986" i="64" s="1"/>
  <c r="CE981" i="64" a="1"/>
  <c r="CE981" i="64" s="1"/>
  <c r="CD602" i="64"/>
  <c r="CC2722" i="64"/>
  <c r="CE2705" i="64" a="1"/>
  <c r="CE2705" i="64" s="1"/>
  <c r="CE2706" i="64" a="1"/>
  <c r="CE2706" i="64" s="1"/>
  <c r="CE2707" i="64" a="1"/>
  <c r="CE2707" i="64" s="1"/>
  <c r="CE2708" i="64" a="1"/>
  <c r="CE2708" i="64" s="1"/>
  <c r="CE2709" i="64" a="1"/>
  <c r="CE2709" i="64" s="1"/>
  <c r="CE2712" i="64" a="1"/>
  <c r="CE2712" i="64" s="1"/>
  <c r="CE2713" i="64" a="1"/>
  <c r="CE2713" i="64" s="1"/>
  <c r="CE2710" i="64" a="1"/>
  <c r="CE2710" i="64" s="1"/>
  <c r="CE2711" i="64" a="1"/>
  <c r="CE2711" i="64" s="1"/>
  <c r="CD2714" i="64"/>
  <c r="CE600" i="64" a="1"/>
  <c r="CE600" i="64" s="1"/>
  <c r="CE578" i="64" a="1"/>
  <c r="CE578" i="64" s="1"/>
  <c r="CE601" i="64" a="1"/>
  <c r="CE601" i="64" s="1"/>
  <c r="CD579" i="64"/>
  <c r="CE2880" i="64"/>
  <c r="CE2914" i="64"/>
  <c r="CD2818" i="64"/>
  <c r="CD2796" i="64"/>
  <c r="CE3172" i="64" a="1"/>
  <c r="CE3172" i="64" s="1"/>
  <c r="CE2797" i="64" a="1"/>
  <c r="CE2797" i="64" s="1"/>
  <c r="CE2817" i="64" a="1"/>
  <c r="CE2817" i="64" s="1"/>
  <c r="CA2352" i="64"/>
  <c r="CB2341" i="64"/>
  <c r="CC2339" i="64"/>
  <c r="CC2348" i="64"/>
  <c r="CC2340" i="64"/>
  <c r="CC2349" i="64"/>
  <c r="CE2345" i="64" a="1"/>
  <c r="CE2345" i="64" s="1"/>
  <c r="CE2344" i="64" a="1"/>
  <c r="CE2344" i="64" s="1"/>
  <c r="CE2336" i="64" a="1"/>
  <c r="CE2336" i="64" s="1"/>
  <c r="CE2335" i="64" a="1"/>
  <c r="CE2335" i="64" s="1"/>
  <c r="CD2332" i="64"/>
  <c r="CD2331" i="64"/>
  <c r="CE2326" i="64" a="1"/>
  <c r="CE2326" i="64" s="1"/>
  <c r="CE2327" i="64" a="1"/>
  <c r="CE2327" i="64" s="1"/>
  <c r="CD2860" i="64"/>
  <c r="CE2859" i="64" a="1"/>
  <c r="CE2859" i="64" s="1"/>
  <c r="CE857" i="64" a="1"/>
  <c r="CE857" i="64" s="1"/>
  <c r="CF2608" i="64"/>
  <c r="CF2609" i="64" s="1"/>
  <c r="CD1733" i="64"/>
  <c r="CD2247" i="64"/>
  <c r="CD2084" i="64"/>
  <c r="CD1350" i="64"/>
  <c r="CD883" i="64"/>
  <c r="CD859" i="64"/>
  <c r="CC75" i="64"/>
  <c r="CE852" i="64" a="1"/>
  <c r="CE852" i="64" s="1"/>
  <c r="CE88" i="64" a="1"/>
  <c r="CE88" i="64" s="1"/>
  <c r="CE577" i="64" a="1"/>
  <c r="CE577" i="64" s="1"/>
  <c r="CE68" i="64" a="1"/>
  <c r="CE68" i="64" s="1"/>
  <c r="CE73" i="64" a="1"/>
  <c r="CE73" i="64" s="1"/>
  <c r="CE72" i="64" a="1"/>
  <c r="CE72" i="64" s="1"/>
  <c r="CD69" i="64"/>
  <c r="CE67" i="64" a="1"/>
  <c r="CE67" i="64" s="1"/>
  <c r="CE66" i="64" a="1"/>
  <c r="CE66" i="64" s="1"/>
  <c r="CE882" i="64" a="1"/>
  <c r="CE882" i="64" s="1"/>
  <c r="CE3069" i="64" a="1"/>
  <c r="CE3069" i="64" s="1"/>
  <c r="CE3095" i="64" a="1"/>
  <c r="CE3095" i="64" s="1"/>
  <c r="CE3146" i="64" a="1"/>
  <c r="CE3146" i="64" s="1"/>
  <c r="CE3120" i="64" a="1"/>
  <c r="CE3120" i="64" s="1"/>
  <c r="CE2223" i="64" a="1"/>
  <c r="CE2223" i="64" s="1"/>
  <c r="CE2224" i="64" s="1"/>
  <c r="CD106" i="64"/>
  <c r="CE103" i="64" a="1"/>
  <c r="CE103" i="64" s="1"/>
  <c r="CE104" i="64" a="1"/>
  <c r="CE104" i="64" s="1"/>
  <c r="CE105" i="64" a="1"/>
  <c r="CE105" i="64" s="1"/>
  <c r="CE102" i="64" a="1"/>
  <c r="CE102" i="64" s="1"/>
  <c r="CE2165" i="64" a="1"/>
  <c r="CE2165" i="64" s="1"/>
  <c r="CE2166" i="64" s="1"/>
  <c r="CE554" i="64" a="1"/>
  <c r="CE554" i="64" s="1"/>
  <c r="CE3196" i="64" a="1"/>
  <c r="CE3196" i="64" s="1"/>
  <c r="CE2085" i="64" a="1"/>
  <c r="CE2085" i="64" s="1"/>
  <c r="CE2503" i="64" a="1"/>
  <c r="CE2503" i="64" s="1"/>
  <c r="CE2511" i="64" s="1"/>
  <c r="CE2246" i="64" a="1"/>
  <c r="CE2246" i="64" s="1"/>
  <c r="CE2254" i="64" a="1"/>
  <c r="CE2254" i="64" s="1"/>
  <c r="CE2248" i="64" a="1"/>
  <c r="CE2248" i="64" s="1"/>
  <c r="CE1732" i="64" a="1"/>
  <c r="CE1732" i="64" s="1"/>
  <c r="CE1349" i="64" a="1"/>
  <c r="CE1349" i="64" s="1"/>
  <c r="CE579" i="64" a="1"/>
  <c r="CE883" i="64" a="1"/>
  <c r="CE982" i="64" a="1"/>
  <c r="BZ1654" i="64" a="1"/>
  <c r="CF2914" i="64" a="1"/>
  <c r="CE2796" i="64" a="1"/>
  <c r="CE602" i="64" a="1"/>
  <c r="CE859" i="64" a="1"/>
  <c r="CE2331" i="64" a="1"/>
  <c r="CE2247" i="64" a="1"/>
  <c r="CE2860" i="64" a="1"/>
  <c r="CF2880" i="64" a="1"/>
  <c r="CE555" i="64" a="1"/>
  <c r="BX905" i="64" a="1"/>
  <c r="CE2818" i="64" a="1"/>
  <c r="CE2332" i="64" a="1"/>
  <c r="CE1350" i="64" a="1"/>
  <c r="CE2084" i="64" a="1"/>
  <c r="CE1733" i="64" a="1"/>
  <c r="BZ1654" i="64" l="1"/>
  <c r="CE555" i="64"/>
  <c r="BX905" i="64"/>
  <c r="BY904" i="64" a="1"/>
  <c r="BY904" i="64" s="1"/>
  <c r="CF222" i="64" a="1"/>
  <c r="CF222" i="64" s="1"/>
  <c r="BW1565" i="64"/>
  <c r="BW1563" i="64"/>
  <c r="BX1559" i="64" s="1"/>
  <c r="BW1656" i="64"/>
  <c r="AZ1983" i="64"/>
  <c r="AY1984" i="64"/>
  <c r="BK423" i="64"/>
  <c r="BK427" i="64" s="1"/>
  <c r="BJ429" i="64"/>
  <c r="AV796" i="64"/>
  <c r="AV800" i="64"/>
  <c r="AV788" i="64"/>
  <c r="AW780" i="64"/>
  <c r="AW783" i="64" s="1"/>
  <c r="CA2353" i="64"/>
  <c r="AW2512" i="64" a="1"/>
  <c r="AW2512" i="64" s="1"/>
  <c r="CF276" i="64"/>
  <c r="CG290" i="64"/>
  <c r="CG273" i="64"/>
  <c r="CG291" i="64"/>
  <c r="CG274" i="64"/>
  <c r="CG292" i="64"/>
  <c r="CG275" i="64"/>
  <c r="CG293" i="64"/>
  <c r="CF294" i="64"/>
  <c r="CE982" i="64"/>
  <c r="CF986" i="64" a="1"/>
  <c r="CF986" i="64" s="1"/>
  <c r="CF981" i="64" a="1"/>
  <c r="CF981" i="64" s="1"/>
  <c r="CD2722" i="64"/>
  <c r="CE602" i="64"/>
  <c r="CF2705" i="64" a="1"/>
  <c r="CF2705" i="64" s="1"/>
  <c r="CF2706" i="64" a="1"/>
  <c r="CF2706" i="64" s="1"/>
  <c r="CF2710" i="64" a="1"/>
  <c r="CF2710" i="64" s="1"/>
  <c r="CF2711" i="64" a="1"/>
  <c r="CF2711" i="64" s="1"/>
  <c r="CF2707" i="64" a="1"/>
  <c r="CF2707" i="64" s="1"/>
  <c r="CF2709" i="64" a="1"/>
  <c r="CF2709" i="64" s="1"/>
  <c r="CF2712" i="64" a="1"/>
  <c r="CF2712" i="64" s="1"/>
  <c r="CF2713" i="64" a="1"/>
  <c r="CF2713" i="64" s="1"/>
  <c r="CF2708" i="64" a="1"/>
  <c r="CF2708" i="64" s="1"/>
  <c r="CE2714" i="64"/>
  <c r="CF600" i="64" a="1"/>
  <c r="CF600" i="64" s="1"/>
  <c r="CF578" i="64" a="1"/>
  <c r="CF578" i="64" s="1"/>
  <c r="CF601" i="64" a="1"/>
  <c r="CF601" i="64" s="1"/>
  <c r="CE579" i="64"/>
  <c r="CF2880" i="64"/>
  <c r="CF2914" i="64"/>
  <c r="CE2818" i="64"/>
  <c r="CE2796" i="64"/>
  <c r="CF3172" i="64" a="1"/>
  <c r="CF3172" i="64" s="1"/>
  <c r="CF2797" i="64" a="1"/>
  <c r="CF2797" i="64" s="1"/>
  <c r="CF2817" i="64" a="1"/>
  <c r="CF2817" i="64" s="1"/>
  <c r="CB2350" i="64"/>
  <c r="CC2341" i="64"/>
  <c r="CD2340" i="64"/>
  <c r="CD2349" i="64"/>
  <c r="CD2339" i="64"/>
  <c r="CD2348" i="64"/>
  <c r="CF2344" i="64" a="1"/>
  <c r="CF2344" i="64" s="1"/>
  <c r="CF2345" i="64" a="1"/>
  <c r="CF2345" i="64" s="1"/>
  <c r="CF2336" i="64" a="1"/>
  <c r="CF2336" i="64" s="1"/>
  <c r="CF2335" i="64" a="1"/>
  <c r="CF2335" i="64" s="1"/>
  <c r="CE2332" i="64"/>
  <c r="CE2331" i="64"/>
  <c r="CF2326" i="64" a="1"/>
  <c r="CF2326" i="64" s="1"/>
  <c r="CF2327" i="64" a="1"/>
  <c r="CF2327" i="64" s="1"/>
  <c r="CE2860" i="64"/>
  <c r="CF2859" i="64" a="1"/>
  <c r="CF2859" i="64" s="1"/>
  <c r="CF857" i="64" a="1"/>
  <c r="CF857" i="64" s="1"/>
  <c r="CG2608" i="64"/>
  <c r="CG2609" i="64" s="1"/>
  <c r="CE2247" i="64"/>
  <c r="CE2084" i="64"/>
  <c r="CE1733" i="64"/>
  <c r="CE1350" i="64"/>
  <c r="CE883" i="64"/>
  <c r="CE859" i="64"/>
  <c r="CD75" i="64"/>
  <c r="CF852" i="64" a="1"/>
  <c r="CF852" i="64" s="1"/>
  <c r="CF88" i="64" a="1"/>
  <c r="CF88" i="64" s="1"/>
  <c r="CF577" i="64" a="1"/>
  <c r="CF577" i="64" s="1"/>
  <c r="CF68" i="64" a="1"/>
  <c r="CF68" i="64" s="1"/>
  <c r="CF73" i="64" a="1"/>
  <c r="CF73" i="64" s="1"/>
  <c r="CF72" i="64" a="1"/>
  <c r="CF72" i="64" s="1"/>
  <c r="CE69" i="64"/>
  <c r="CF66" i="64" a="1"/>
  <c r="CF66" i="64" s="1"/>
  <c r="CF67" i="64" a="1"/>
  <c r="CF67" i="64" s="1"/>
  <c r="CF882" i="64" a="1"/>
  <c r="CF882" i="64" s="1"/>
  <c r="CF3069" i="64" a="1"/>
  <c r="CF3069" i="64" s="1"/>
  <c r="CF3146" i="64" a="1"/>
  <c r="CF3146" i="64" s="1"/>
  <c r="CF3120" i="64" a="1"/>
  <c r="CF3120" i="64" s="1"/>
  <c r="CF3095" i="64" a="1"/>
  <c r="CF3095" i="64" s="1"/>
  <c r="CF2223" i="64" a="1"/>
  <c r="CF2223" i="64" s="1"/>
  <c r="CF2224" i="64" s="1"/>
  <c r="CE106" i="64"/>
  <c r="CF102" i="64" a="1"/>
  <c r="CF102" i="64" s="1"/>
  <c r="CF103" i="64" a="1"/>
  <c r="CF103" i="64" s="1"/>
  <c r="CF104" i="64" a="1"/>
  <c r="CF104" i="64" s="1"/>
  <c r="CF105" i="64" a="1"/>
  <c r="CF105" i="64" s="1"/>
  <c r="CF2165" i="64" a="1"/>
  <c r="CF2165" i="64" s="1"/>
  <c r="CF2166" i="64" s="1"/>
  <c r="CF554" i="64" a="1"/>
  <c r="CF554" i="64" s="1"/>
  <c r="CF3196" i="64" a="1"/>
  <c r="CF3196" i="64" s="1"/>
  <c r="CF2085" i="64" a="1"/>
  <c r="CF2085" i="64" s="1"/>
  <c r="CF2503" i="64" a="1"/>
  <c r="CF2503" i="64" s="1"/>
  <c r="CF2511" i="64" s="1"/>
  <c r="CF2254" i="64" a="1"/>
  <c r="CF2254" i="64" s="1"/>
  <c r="CF2248" i="64" a="1"/>
  <c r="CF2248" i="64" s="1"/>
  <c r="CF2246" i="64" a="1"/>
  <c r="CF2246" i="64" s="1"/>
  <c r="CF1732" i="64" a="1"/>
  <c r="CF1732" i="64" s="1"/>
  <c r="CF1349" i="64" a="1"/>
  <c r="CF1349" i="64" s="1"/>
  <c r="CF579" i="64" a="1"/>
  <c r="CF2247" i="64" a="1"/>
  <c r="CF883" i="64" a="1"/>
  <c r="CF2818" i="64" a="1"/>
  <c r="CF2796" i="64" a="1"/>
  <c r="CG2880" i="64" a="1"/>
  <c r="CF859" i="64" a="1"/>
  <c r="CF2331" i="64" a="1"/>
  <c r="CF2860" i="64" a="1"/>
  <c r="CF602" i="64" a="1"/>
  <c r="BY905" i="64" a="1"/>
  <c r="CF2084" i="64" a="1"/>
  <c r="CA1654" i="64" a="1"/>
  <c r="CG2914" i="64" a="1"/>
  <c r="CF982" i="64" a="1"/>
  <c r="CF1733" i="64" a="1"/>
  <c r="CF555" i="64" a="1"/>
  <c r="CF1350" i="64" a="1"/>
  <c r="CF2332" i="64" a="1"/>
  <c r="BV20" i="861" l="1"/>
  <c r="CA1654" i="64"/>
  <c r="CF555" i="64"/>
  <c r="BY905" i="64"/>
  <c r="BX1563" i="64"/>
  <c r="BY1559" i="64" s="1"/>
  <c r="BX1565" i="64"/>
  <c r="BZ904" i="64" a="1"/>
  <c r="BZ904" i="64" s="1"/>
  <c r="CG222" i="64" a="1"/>
  <c r="CG222" i="64" s="1"/>
  <c r="BX1656" i="64"/>
  <c r="BA1983" i="64"/>
  <c r="AZ1984" i="64"/>
  <c r="BK429" i="64"/>
  <c r="BL423" i="64"/>
  <c r="BL427" i="64" s="1"/>
  <c r="AW792" i="64"/>
  <c r="CB2352" i="64"/>
  <c r="CB2353" i="64" s="1"/>
  <c r="CG276" i="64"/>
  <c r="CG294" i="64"/>
  <c r="CH290" i="64"/>
  <c r="CH291" i="64"/>
  <c r="CH273" i="64"/>
  <c r="CH274" i="64"/>
  <c r="CH292" i="64"/>
  <c r="CH293" i="64"/>
  <c r="CH275" i="64"/>
  <c r="CF982" i="64"/>
  <c r="CF992" i="64" s="1"/>
  <c r="CE992" i="64"/>
  <c r="CG986" i="64" a="1"/>
  <c r="CG986" i="64" s="1"/>
  <c r="CG981" i="64" a="1"/>
  <c r="CG981" i="64" s="1"/>
  <c r="CE2722" i="64"/>
  <c r="CF602" i="64"/>
  <c r="CG2705" i="64" a="1"/>
  <c r="CG2705" i="64" s="1"/>
  <c r="CG2706" i="64" a="1"/>
  <c r="CG2706" i="64" s="1"/>
  <c r="CG2707" i="64" a="1"/>
  <c r="CG2707" i="64" s="1"/>
  <c r="CG2708" i="64" a="1"/>
  <c r="CG2708" i="64" s="1"/>
  <c r="CG2709" i="64" a="1"/>
  <c r="CG2709" i="64" s="1"/>
  <c r="CG2712" i="64" a="1"/>
  <c r="CG2712" i="64" s="1"/>
  <c r="CG2713" i="64" a="1"/>
  <c r="CG2713" i="64" s="1"/>
  <c r="CG2710" i="64" a="1"/>
  <c r="CG2710" i="64" s="1"/>
  <c r="CG2711" i="64" a="1"/>
  <c r="CG2711" i="64" s="1"/>
  <c r="CF2714" i="64"/>
  <c r="CG601" i="64" a="1"/>
  <c r="CG601" i="64" s="1"/>
  <c r="CG600" i="64" a="1"/>
  <c r="CG600" i="64" s="1"/>
  <c r="CG578" i="64" a="1"/>
  <c r="CG578" i="64" s="1"/>
  <c r="CF579" i="64"/>
  <c r="CG2914" i="64"/>
  <c r="CG2880" i="64"/>
  <c r="CF2818" i="64"/>
  <c r="CF2796" i="64"/>
  <c r="CG3172" i="64" a="1"/>
  <c r="CG3172" i="64" s="1"/>
  <c r="CG2797" i="64" a="1"/>
  <c r="CG2797" i="64" s="1"/>
  <c r="CG2817" i="64" a="1"/>
  <c r="CG2817" i="64" s="1"/>
  <c r="CD2341" i="64"/>
  <c r="CD2350" i="64"/>
  <c r="CC2350" i="64"/>
  <c r="CC2352" i="64" s="1"/>
  <c r="CE2339" i="64"/>
  <c r="CE2348" i="64"/>
  <c r="CE2340" i="64"/>
  <c r="CE2349" i="64"/>
  <c r="CG2345" i="64" a="1"/>
  <c r="CG2345" i="64" s="1"/>
  <c r="CG2344" i="64" a="1"/>
  <c r="CG2344" i="64" s="1"/>
  <c r="CG2335" i="64" a="1"/>
  <c r="CG2335" i="64" s="1"/>
  <c r="CG2336" i="64" a="1"/>
  <c r="CG2336" i="64" s="1"/>
  <c r="CF2332" i="64"/>
  <c r="CF2331" i="64"/>
  <c r="CG2326" i="64" a="1"/>
  <c r="CG2326" i="64" s="1"/>
  <c r="CG2327" i="64" a="1"/>
  <c r="CG2327" i="64" s="1"/>
  <c r="CF2860" i="64"/>
  <c r="CG2859" i="64" a="1"/>
  <c r="CG2859" i="64" s="1"/>
  <c r="CG857" i="64" a="1"/>
  <c r="CG857" i="64" s="1"/>
  <c r="CH2608" i="64"/>
  <c r="CH2609" i="64" s="1"/>
  <c r="CF1733" i="64"/>
  <c r="CF2084" i="64"/>
  <c r="CF2247" i="64"/>
  <c r="CF1350" i="64"/>
  <c r="CF859" i="64"/>
  <c r="CF883" i="64"/>
  <c r="CE75" i="64"/>
  <c r="CG852" i="64" a="1"/>
  <c r="CG852" i="64" s="1"/>
  <c r="CG88" i="64" a="1"/>
  <c r="CG88" i="64" s="1"/>
  <c r="CG577" i="64" a="1"/>
  <c r="CG577" i="64" s="1"/>
  <c r="CG68" i="64" a="1"/>
  <c r="CG68" i="64" s="1"/>
  <c r="CG73" i="64" a="1"/>
  <c r="CG73" i="64" s="1"/>
  <c r="CG72" i="64" a="1"/>
  <c r="CG72" i="64" s="1"/>
  <c r="CF69" i="64"/>
  <c r="CG66" i="64" a="1"/>
  <c r="CG66" i="64" s="1"/>
  <c r="CG67" i="64" a="1"/>
  <c r="CG67" i="64" s="1"/>
  <c r="CG882" i="64" a="1"/>
  <c r="CG882" i="64" s="1"/>
  <c r="CG3069" i="64" a="1"/>
  <c r="CG3069" i="64" s="1"/>
  <c r="CG3146" i="64" a="1"/>
  <c r="CG3146" i="64" s="1"/>
  <c r="CG3120" i="64" a="1"/>
  <c r="CG3120" i="64" s="1"/>
  <c r="CG3095" i="64" a="1"/>
  <c r="CG3095" i="64" s="1"/>
  <c r="CG2223" i="64" a="1"/>
  <c r="CG2223" i="64" s="1"/>
  <c r="CG2224" i="64" s="1"/>
  <c r="CF106" i="64"/>
  <c r="CG102" i="64" a="1"/>
  <c r="CG102" i="64" s="1"/>
  <c r="CG105" i="64" a="1"/>
  <c r="CG105" i="64" s="1"/>
  <c r="CG103" i="64" a="1"/>
  <c r="CG103" i="64" s="1"/>
  <c r="CG104" i="64" a="1"/>
  <c r="CG104" i="64" s="1"/>
  <c r="CG2165" i="64" a="1"/>
  <c r="CG2165" i="64" s="1"/>
  <c r="CG2166" i="64" s="1"/>
  <c r="CG554" i="64" a="1"/>
  <c r="CG554" i="64" s="1"/>
  <c r="CG3196" i="64" a="1"/>
  <c r="CG3196" i="64" s="1"/>
  <c r="CG2085" i="64" a="1"/>
  <c r="CG2085" i="64" s="1"/>
  <c r="CG2503" i="64" a="1"/>
  <c r="CG2503" i="64" s="1"/>
  <c r="CG2511" i="64" s="1"/>
  <c r="CG2254" i="64" a="1"/>
  <c r="CG2254" i="64" s="1"/>
  <c r="CG2248" i="64" a="1"/>
  <c r="CG2248" i="64" s="1"/>
  <c r="CG2246" i="64" a="1"/>
  <c r="CG2246" i="64" s="1"/>
  <c r="CG1732" i="64" a="1"/>
  <c r="CG1732" i="64" s="1"/>
  <c r="CG1349" i="64" a="1"/>
  <c r="CG1349" i="64" s="1"/>
  <c r="CG859" i="64" a="1"/>
  <c r="CB1654" i="64" a="1"/>
  <c r="CG2860" i="64" a="1"/>
  <c r="CH2880" i="64" a="1"/>
  <c r="CG2818" i="64" a="1"/>
  <c r="CG2247" i="64" a="1"/>
  <c r="CG579" i="64" a="1"/>
  <c r="CG602" i="64" a="1"/>
  <c r="CH2914" i="64" a="1"/>
  <c r="CG2796" i="64" a="1"/>
  <c r="CG982" i="64" a="1"/>
  <c r="CG2084" i="64" a="1"/>
  <c r="BZ905" i="64" a="1"/>
  <c r="CG883" i="64" a="1"/>
  <c r="CG2332" i="64" a="1"/>
  <c r="CG2331" i="64" a="1"/>
  <c r="CG555" i="64" a="1"/>
  <c r="CG1350" i="64" a="1"/>
  <c r="CG1733" i="64" a="1"/>
  <c r="CB1654" i="64" l="1"/>
  <c r="CG555" i="64"/>
  <c r="O1654" i="64"/>
  <c r="BZ905" i="64"/>
  <c r="BY1563" i="64"/>
  <c r="BY1565" i="64"/>
  <c r="CH222" i="64" a="1"/>
  <c r="CH222" i="64" s="1"/>
  <c r="BY1656" i="64"/>
  <c r="CA904" i="64" a="1"/>
  <c r="CA904" i="64" s="1"/>
  <c r="BB1983" i="64"/>
  <c r="BA1984" i="64"/>
  <c r="BL429" i="64"/>
  <c r="BM423" i="64"/>
  <c r="BM427" i="64" s="1"/>
  <c r="AW794" i="64"/>
  <c r="AW784" i="64" s="1"/>
  <c r="AW786" i="64" s="1"/>
  <c r="AW787" i="64" s="1"/>
  <c r="AX2512" i="64" a="1"/>
  <c r="AX2512" i="64" s="1"/>
  <c r="CI290" i="64"/>
  <c r="CI273" i="64"/>
  <c r="CI291" i="64"/>
  <c r="CI292" i="64"/>
  <c r="CI274" i="64"/>
  <c r="CI275" i="64"/>
  <c r="CI293" i="64"/>
  <c r="CH294" i="64"/>
  <c r="CH276" i="64"/>
  <c r="CG982" i="64"/>
  <c r="CG992" i="64" s="1"/>
  <c r="CH986" i="64" a="1"/>
  <c r="CH986" i="64" s="1"/>
  <c r="CH981" i="64" a="1"/>
  <c r="CH981" i="64" s="1"/>
  <c r="CG602" i="64"/>
  <c r="CH2705" i="64" a="1"/>
  <c r="CH2705" i="64" s="1"/>
  <c r="CH2706" i="64" a="1"/>
  <c r="CH2706" i="64" s="1"/>
  <c r="CH2707" i="64" a="1"/>
  <c r="CH2707" i="64" s="1"/>
  <c r="CH2708" i="64" a="1"/>
  <c r="CH2708" i="64" s="1"/>
  <c r="CH2709" i="64" a="1"/>
  <c r="CH2709" i="64" s="1"/>
  <c r="CH2712" i="64" a="1"/>
  <c r="CH2712" i="64" s="1"/>
  <c r="CH2713" i="64" a="1"/>
  <c r="CH2713" i="64" s="1"/>
  <c r="CH2710" i="64" a="1"/>
  <c r="CH2710" i="64" s="1"/>
  <c r="CH2711" i="64" a="1"/>
  <c r="CH2711" i="64" s="1"/>
  <c r="CF2722" i="64"/>
  <c r="CG2714" i="64"/>
  <c r="CH601" i="64" a="1"/>
  <c r="CH601" i="64" s="1"/>
  <c r="CH578" i="64" a="1"/>
  <c r="CH578" i="64" s="1"/>
  <c r="CH600" i="64" a="1"/>
  <c r="CH600" i="64" s="1"/>
  <c r="CG579" i="64"/>
  <c r="CH2914" i="64"/>
  <c r="CH2880" i="64"/>
  <c r="CG2818" i="64"/>
  <c r="CG2796" i="64"/>
  <c r="CH3172" i="64" a="1"/>
  <c r="CH3172" i="64" s="1"/>
  <c r="CH2797" i="64" a="1"/>
  <c r="CH2797" i="64" s="1"/>
  <c r="CH2817" i="64" a="1"/>
  <c r="CH2817" i="64" s="1"/>
  <c r="CD2352" i="64"/>
  <c r="CD2353" i="64" s="1"/>
  <c r="CC2353" i="64"/>
  <c r="CE2341" i="64"/>
  <c r="CF2339" i="64"/>
  <c r="CF2348" i="64"/>
  <c r="CF2340" i="64"/>
  <c r="CF2349" i="64"/>
  <c r="CH2345" i="64" a="1"/>
  <c r="CH2345" i="64" s="1"/>
  <c r="CH2344" i="64" a="1"/>
  <c r="CH2344" i="64" s="1"/>
  <c r="CH2335" i="64" a="1"/>
  <c r="CH2335" i="64" s="1"/>
  <c r="CH2336" i="64" a="1"/>
  <c r="CH2336" i="64" s="1"/>
  <c r="CG2332" i="64"/>
  <c r="CG2331" i="64"/>
  <c r="CH2326" i="64" a="1"/>
  <c r="CH2326" i="64" s="1"/>
  <c r="CH2327" i="64" a="1"/>
  <c r="CH2327" i="64" s="1"/>
  <c r="CG2860" i="64"/>
  <c r="CH2859" i="64" a="1"/>
  <c r="CH2859" i="64" s="1"/>
  <c r="CH857" i="64" a="1"/>
  <c r="CH857" i="64" s="1"/>
  <c r="CI2608" i="64"/>
  <c r="CI2609" i="64" s="1"/>
  <c r="CG1733" i="64"/>
  <c r="CG2084" i="64"/>
  <c r="CG2247" i="64"/>
  <c r="CG1350" i="64"/>
  <c r="CG883" i="64"/>
  <c r="CG859" i="64"/>
  <c r="CF75" i="64"/>
  <c r="CH852" i="64" a="1"/>
  <c r="CH852" i="64" s="1"/>
  <c r="CH88" i="64" a="1"/>
  <c r="CH88" i="64" s="1"/>
  <c r="CH577" i="64" a="1"/>
  <c r="CH577" i="64" s="1"/>
  <c r="CH68" i="64" a="1"/>
  <c r="CH68" i="64" s="1"/>
  <c r="CH73" i="64" a="1"/>
  <c r="CH73" i="64" s="1"/>
  <c r="CH72" i="64" a="1"/>
  <c r="CH72" i="64" s="1"/>
  <c r="CG69" i="64"/>
  <c r="CH66" i="64" a="1"/>
  <c r="CH66" i="64" s="1"/>
  <c r="CH67" i="64" a="1"/>
  <c r="CH67" i="64" s="1"/>
  <c r="CH882" i="64" a="1"/>
  <c r="CH882" i="64" s="1"/>
  <c r="CH3069" i="64" a="1"/>
  <c r="CH3069" i="64" s="1"/>
  <c r="CH3146" i="64" a="1"/>
  <c r="CH3146" i="64" s="1"/>
  <c r="CH3120" i="64" a="1"/>
  <c r="CH3120" i="64" s="1"/>
  <c r="CH3095" i="64" a="1"/>
  <c r="CH3095" i="64" s="1"/>
  <c r="CH2223" i="64" a="1"/>
  <c r="CH2223" i="64" s="1"/>
  <c r="CH2224" i="64" s="1"/>
  <c r="CH105" i="64" a="1"/>
  <c r="CH105" i="64" s="1"/>
  <c r="CH104" i="64" a="1"/>
  <c r="CH104" i="64" s="1"/>
  <c r="CH102" i="64" a="1"/>
  <c r="CH102" i="64" s="1"/>
  <c r="CH103" i="64" a="1"/>
  <c r="CH103" i="64" s="1"/>
  <c r="CG106" i="64"/>
  <c r="CH2165" i="64" a="1"/>
  <c r="CH2165" i="64" s="1"/>
  <c r="CH2166" i="64" s="1"/>
  <c r="CH554" i="64" a="1"/>
  <c r="CH554" i="64" s="1"/>
  <c r="CH3196" i="64" a="1"/>
  <c r="CH3196" i="64" s="1"/>
  <c r="CH2085" i="64" a="1"/>
  <c r="CH2085" i="64" s="1"/>
  <c r="CH2503" i="64" a="1"/>
  <c r="CH2503" i="64" s="1"/>
  <c r="CH2511" i="64" s="1"/>
  <c r="CH2254" i="64" a="1"/>
  <c r="CH2254" i="64" s="1"/>
  <c r="CH2248" i="64" a="1"/>
  <c r="CH2248" i="64" s="1"/>
  <c r="CH2246" i="64" a="1"/>
  <c r="CH2246" i="64" s="1"/>
  <c r="CH1732" i="64" a="1"/>
  <c r="CH1732" i="64" s="1"/>
  <c r="CH1349" i="64" a="1"/>
  <c r="CH1349" i="64" s="1"/>
  <c r="CI2880" i="64" a="1"/>
  <c r="CH982" i="64" a="1"/>
  <c r="CH883" i="64" a="1"/>
  <c r="CH602" i="64" a="1"/>
  <c r="CH2860" i="64" a="1"/>
  <c r="CH1733" i="64" a="1"/>
  <c r="CH2818" i="64" a="1"/>
  <c r="CI2914" i="64" a="1"/>
  <c r="CH555" i="64" a="1"/>
  <c r="CC1654" i="64" a="1"/>
  <c r="CA905" i="64" a="1"/>
  <c r="CH2796" i="64" a="1"/>
  <c r="CH859" i="64" a="1"/>
  <c r="CH2332" i="64" a="1"/>
  <c r="CH2247" i="64" a="1"/>
  <c r="CH2084" i="64" a="1"/>
  <c r="CH579" i="64" a="1"/>
  <c r="CH2331" i="64" a="1"/>
  <c r="CH1350" i="64" a="1"/>
  <c r="BW20" i="861" l="1"/>
  <c r="CC1654" i="64"/>
  <c r="CH555" i="64"/>
  <c r="BZ1559" i="64"/>
  <c r="BZ1563" i="64" s="1"/>
  <c r="CA1559" i="64" s="1"/>
  <c r="CA905" i="64"/>
  <c r="CB904" i="64" a="1"/>
  <c r="CB904" i="64" s="1"/>
  <c r="CI222" i="64" a="1"/>
  <c r="CI222" i="64" s="1"/>
  <c r="BZ1656" i="64"/>
  <c r="BC1983" i="64"/>
  <c r="BB1984" i="64"/>
  <c r="M1984" i="64" s="1"/>
  <c r="M1983" i="64"/>
  <c r="BM429" i="64"/>
  <c r="BN423" i="64"/>
  <c r="BN427" i="64" s="1"/>
  <c r="AW795" i="64"/>
  <c r="AW800" i="64" s="1"/>
  <c r="AX780" i="64"/>
  <c r="AX783" i="64" s="1"/>
  <c r="AW788" i="64"/>
  <c r="CI276" i="64"/>
  <c r="CI294" i="64"/>
  <c r="CJ290" i="64"/>
  <c r="CJ291" i="64"/>
  <c r="CJ273" i="64"/>
  <c r="CJ274" i="64"/>
  <c r="CJ292" i="64"/>
  <c r="CJ275" i="64"/>
  <c r="CJ293" i="64"/>
  <c r="CH982" i="64"/>
  <c r="CI986" i="64" a="1"/>
  <c r="CI986" i="64" s="1"/>
  <c r="CI981" i="64" a="1"/>
  <c r="CI981" i="64" s="1"/>
  <c r="CH602" i="64"/>
  <c r="CG2722" i="64"/>
  <c r="CI2705" i="64" a="1"/>
  <c r="CI2705" i="64" s="1"/>
  <c r="CI2706" i="64" a="1"/>
  <c r="CI2706" i="64" s="1"/>
  <c r="CI2707" i="64" a="1"/>
  <c r="CI2707" i="64" s="1"/>
  <c r="CI2709" i="64" a="1"/>
  <c r="CI2709" i="64" s="1"/>
  <c r="CI2712" i="64" a="1"/>
  <c r="CI2712" i="64" s="1"/>
  <c r="CI2713" i="64" a="1"/>
  <c r="CI2713" i="64" s="1"/>
  <c r="CI2708" i="64" a="1"/>
  <c r="CI2708" i="64" s="1"/>
  <c r="CI2710" i="64" a="1"/>
  <c r="CI2710" i="64" s="1"/>
  <c r="CI2711" i="64" a="1"/>
  <c r="CI2711" i="64" s="1"/>
  <c r="CH2714" i="64"/>
  <c r="CI578" i="64" a="1"/>
  <c r="CI578" i="64" s="1"/>
  <c r="CI601" i="64" a="1"/>
  <c r="CI601" i="64" s="1"/>
  <c r="CI600" i="64" a="1"/>
  <c r="CI600" i="64" s="1"/>
  <c r="CH579" i="64"/>
  <c r="CI2914" i="64"/>
  <c r="CI2880" i="64"/>
  <c r="CH2818" i="64"/>
  <c r="CH2796" i="64"/>
  <c r="CI3172" i="64" a="1"/>
  <c r="CI3172" i="64" s="1"/>
  <c r="CI2797" i="64" a="1"/>
  <c r="CI2797" i="64" s="1"/>
  <c r="CI2817" i="64" a="1"/>
  <c r="CI2817" i="64" s="1"/>
  <c r="CE2350" i="64"/>
  <c r="CF2341" i="64"/>
  <c r="CG2339" i="64"/>
  <c r="CG2348" i="64"/>
  <c r="CG2340" i="64"/>
  <c r="CG2349" i="64"/>
  <c r="CI2345" i="64" a="1"/>
  <c r="CI2345" i="64" s="1"/>
  <c r="CI2344" i="64" a="1"/>
  <c r="CI2344" i="64" s="1"/>
  <c r="CI2336" i="64" a="1"/>
  <c r="CI2336" i="64" s="1"/>
  <c r="CI2335" i="64" a="1"/>
  <c r="CI2335" i="64" s="1"/>
  <c r="CH2332" i="64"/>
  <c r="CH2331" i="64"/>
  <c r="CI2326" i="64" a="1"/>
  <c r="CI2326" i="64" s="1"/>
  <c r="CI2327" i="64" a="1"/>
  <c r="CI2327" i="64" s="1"/>
  <c r="CH2860" i="64"/>
  <c r="CI2859" i="64" a="1"/>
  <c r="CI2859" i="64" s="1"/>
  <c r="CI857" i="64" a="1"/>
  <c r="CI857" i="64" s="1"/>
  <c r="CJ2608" i="64"/>
  <c r="CJ2609" i="64" s="1"/>
  <c r="CH2084" i="64"/>
  <c r="CH1733" i="64"/>
  <c r="CH2247" i="64"/>
  <c r="CH1350" i="64"/>
  <c r="CH883" i="64"/>
  <c r="CH859" i="64"/>
  <c r="CG75" i="64"/>
  <c r="CI852" i="64" a="1"/>
  <c r="CI852" i="64" s="1"/>
  <c r="CI88" i="64" a="1"/>
  <c r="CI88" i="64" s="1"/>
  <c r="CI577" i="64" a="1"/>
  <c r="CI577" i="64" s="1"/>
  <c r="CI68" i="64" a="1"/>
  <c r="CI68" i="64" s="1"/>
  <c r="CI73" i="64" a="1"/>
  <c r="CI73" i="64" s="1"/>
  <c r="CI72" i="64" a="1"/>
  <c r="CI72" i="64" s="1"/>
  <c r="CH69" i="64"/>
  <c r="CI66" i="64" a="1"/>
  <c r="CI66" i="64" s="1"/>
  <c r="CI67" i="64" a="1"/>
  <c r="CI67" i="64" s="1"/>
  <c r="CI882" i="64" a="1"/>
  <c r="CI882" i="64" s="1"/>
  <c r="CI3069" i="64" a="1"/>
  <c r="CI3069" i="64" s="1"/>
  <c r="CI3146" i="64" a="1"/>
  <c r="CI3146" i="64" s="1"/>
  <c r="CI3120" i="64" a="1"/>
  <c r="CI3120" i="64" s="1"/>
  <c r="CI3095" i="64" a="1"/>
  <c r="CI3095" i="64" s="1"/>
  <c r="CI2223" i="64" a="1"/>
  <c r="CI2223" i="64" s="1"/>
  <c r="CI2224" i="64" s="1"/>
  <c r="CI103" i="64" a="1"/>
  <c r="CI103" i="64" s="1"/>
  <c r="CI104" i="64" a="1"/>
  <c r="CI104" i="64" s="1"/>
  <c r="CI102" i="64" a="1"/>
  <c r="CI102" i="64" s="1"/>
  <c r="CI105" i="64" a="1"/>
  <c r="CI105" i="64" s="1"/>
  <c r="CH106" i="64"/>
  <c r="CI2165" i="64" a="1"/>
  <c r="CI2165" i="64" s="1"/>
  <c r="CI2166" i="64" s="1"/>
  <c r="CI554" i="64" a="1"/>
  <c r="CI554" i="64" s="1"/>
  <c r="CI3196" i="64" a="1"/>
  <c r="CI3196" i="64" s="1"/>
  <c r="CI2085" i="64" a="1"/>
  <c r="CI2085" i="64" s="1"/>
  <c r="CI2503" i="64" a="1"/>
  <c r="CI2503" i="64" s="1"/>
  <c r="CI2511" i="64" s="1"/>
  <c r="CI2254" i="64" a="1"/>
  <c r="CI2254" i="64" s="1"/>
  <c r="CI2248" i="64" a="1"/>
  <c r="CI2248" i="64" s="1"/>
  <c r="CI2246" i="64" a="1"/>
  <c r="CI2246" i="64" s="1"/>
  <c r="CI1732" i="64" a="1"/>
  <c r="CI1732" i="64" s="1"/>
  <c r="CI1349" i="64" a="1"/>
  <c r="CI1349" i="64" s="1"/>
  <c r="CJ2880" i="64" a="1"/>
  <c r="CI2860" i="64" a="1"/>
  <c r="CI2796" i="64" a="1"/>
  <c r="CI2818" i="64" a="1"/>
  <c r="CI602" i="64" a="1"/>
  <c r="CJ2914" i="64" a="1"/>
  <c r="CI579" i="64" a="1"/>
  <c r="CI1733" i="64" a="1"/>
  <c r="CB905" i="64" a="1"/>
  <c r="CI2332" i="64" a="1"/>
  <c r="CI883" i="64" a="1"/>
  <c r="CD1654" i="64" a="1"/>
  <c r="CI2331" i="64" a="1"/>
  <c r="CI2084" i="64" a="1"/>
  <c r="CI555" i="64" a="1"/>
  <c r="CI859" i="64" a="1"/>
  <c r="CI2247" i="64" a="1"/>
  <c r="CI982" i="64" a="1"/>
  <c r="CI1350" i="64" a="1"/>
  <c r="CD1654" i="64" l="1"/>
  <c r="CI555" i="64"/>
  <c r="O1563" i="64"/>
  <c r="P1559" i="64" s="1"/>
  <c r="BZ1565" i="64"/>
  <c r="CB905" i="64"/>
  <c r="CJ222" i="64" a="1"/>
  <c r="CJ222" i="64" s="1"/>
  <c r="CC904" i="64" a="1"/>
  <c r="CC904" i="64" s="1"/>
  <c r="CA1563" i="64"/>
  <c r="CB1559" i="64" s="1"/>
  <c r="CA1565" i="64"/>
  <c r="CA1656" i="64"/>
  <c r="BD1983" i="64"/>
  <c r="BC1984" i="64"/>
  <c r="BN429" i="64"/>
  <c r="AW796" i="64"/>
  <c r="AX791" i="64"/>
  <c r="AX792" i="64"/>
  <c r="AX794" i="64" s="1"/>
  <c r="AX784" i="64" s="1"/>
  <c r="AX786" i="64" s="1"/>
  <c r="AX787" i="64" s="1"/>
  <c r="CE2352" i="64"/>
  <c r="CE2353" i="64" s="1"/>
  <c r="AY2512" i="64" a="1"/>
  <c r="AY2512" i="64" s="1"/>
  <c r="CJ276" i="64"/>
  <c r="CK290" i="64"/>
  <c r="CK273" i="64"/>
  <c r="CK291" i="64"/>
  <c r="CK274" i="64"/>
  <c r="CK292" i="64"/>
  <c r="CK275" i="64"/>
  <c r="CK293" i="64"/>
  <c r="CJ294" i="64"/>
  <c r="CI982" i="64"/>
  <c r="CI992" i="64" s="1"/>
  <c r="CH992" i="64"/>
  <c r="CJ986" i="64" a="1"/>
  <c r="CJ986" i="64" s="1"/>
  <c r="CJ981" i="64" a="1"/>
  <c r="CJ981" i="64" s="1"/>
  <c r="CI602" i="64"/>
  <c r="CH2722" i="64"/>
  <c r="CI2714" i="64"/>
  <c r="CJ2710" i="64" a="1"/>
  <c r="CJ2710" i="64" s="1"/>
  <c r="CJ2711" i="64" a="1"/>
  <c r="CJ2711" i="64" s="1"/>
  <c r="CJ2705" i="64" a="1"/>
  <c r="CJ2705" i="64" s="1"/>
  <c r="CJ2706" i="64" a="1"/>
  <c r="CJ2706" i="64" s="1"/>
  <c r="CJ2707" i="64" a="1"/>
  <c r="CJ2707" i="64" s="1"/>
  <c r="CJ2709" i="64" a="1"/>
  <c r="CJ2709" i="64" s="1"/>
  <c r="CJ2712" i="64" a="1"/>
  <c r="CJ2712" i="64" s="1"/>
  <c r="CJ2713" i="64" a="1"/>
  <c r="CJ2713" i="64" s="1"/>
  <c r="CJ2708" i="64" a="1"/>
  <c r="CJ2708" i="64" s="1"/>
  <c r="CJ578" i="64" a="1"/>
  <c r="CJ578" i="64" s="1"/>
  <c r="CJ601" i="64" a="1"/>
  <c r="CJ601" i="64" s="1"/>
  <c r="CJ600" i="64" a="1"/>
  <c r="CJ600" i="64" s="1"/>
  <c r="CI579" i="64"/>
  <c r="CJ2914" i="64"/>
  <c r="CJ2880" i="64"/>
  <c r="CI2818" i="64"/>
  <c r="CI2796" i="64"/>
  <c r="CJ3172" i="64" a="1"/>
  <c r="CJ3172" i="64" s="1"/>
  <c r="CJ2797" i="64" a="1"/>
  <c r="CJ2797" i="64" s="1"/>
  <c r="CJ2817" i="64" a="1"/>
  <c r="CJ2817" i="64" s="1"/>
  <c r="CF2350" i="64"/>
  <c r="CF2352" i="64" s="1"/>
  <c r="CF2353" i="64" s="1"/>
  <c r="CG2341" i="64"/>
  <c r="CH2339" i="64"/>
  <c r="CH2348" i="64"/>
  <c r="CH2340" i="64"/>
  <c r="CH2349" i="64"/>
  <c r="CJ2344" i="64" a="1"/>
  <c r="CJ2344" i="64" s="1"/>
  <c r="CJ2345" i="64" a="1"/>
  <c r="CJ2345" i="64" s="1"/>
  <c r="CJ2336" i="64" a="1"/>
  <c r="CJ2336" i="64" s="1"/>
  <c r="CJ2335" i="64" a="1"/>
  <c r="CJ2335" i="64" s="1"/>
  <c r="CI2332" i="64"/>
  <c r="CI2331" i="64"/>
  <c r="CJ2326" i="64" a="1"/>
  <c r="CJ2326" i="64" s="1"/>
  <c r="CJ2327" i="64" a="1"/>
  <c r="CJ2327" i="64" s="1"/>
  <c r="CI2860" i="64"/>
  <c r="CJ2859" i="64" a="1"/>
  <c r="CJ2859" i="64" s="1"/>
  <c r="CJ857" i="64" a="1"/>
  <c r="CJ857" i="64" s="1"/>
  <c r="CK2608" i="64"/>
  <c r="CI1733" i="64"/>
  <c r="CI2247" i="64"/>
  <c r="CI2084" i="64"/>
  <c r="CI1350" i="64"/>
  <c r="CI883" i="64"/>
  <c r="CI859" i="64"/>
  <c r="CH75" i="64"/>
  <c r="CJ852" i="64" a="1"/>
  <c r="CJ852" i="64" s="1"/>
  <c r="CJ88" i="64" a="1"/>
  <c r="CJ88" i="64" s="1"/>
  <c r="CJ577" i="64" a="1"/>
  <c r="CJ577" i="64" s="1"/>
  <c r="CJ68" i="64" a="1"/>
  <c r="CJ68" i="64" s="1"/>
  <c r="CJ72" i="64" a="1"/>
  <c r="CJ72" i="64" s="1"/>
  <c r="CJ73" i="64" a="1"/>
  <c r="CJ73" i="64" s="1"/>
  <c r="CI69" i="64"/>
  <c r="CJ67" i="64" a="1"/>
  <c r="CJ67" i="64" s="1"/>
  <c r="CJ66" i="64" a="1"/>
  <c r="CJ66" i="64" s="1"/>
  <c r="CJ882" i="64" a="1"/>
  <c r="CJ882" i="64" s="1"/>
  <c r="CJ3069" i="64" a="1"/>
  <c r="CJ3069" i="64" s="1"/>
  <c r="CJ3146" i="64" a="1"/>
  <c r="CJ3146" i="64" s="1"/>
  <c r="CJ3120" i="64" a="1"/>
  <c r="CJ3120" i="64" s="1"/>
  <c r="CJ3095" i="64" a="1"/>
  <c r="CJ3095" i="64" s="1"/>
  <c r="CJ2223" i="64" a="1"/>
  <c r="CJ2223" i="64" s="1"/>
  <c r="CJ2224" i="64" s="1"/>
  <c r="CI106" i="64"/>
  <c r="CJ102" i="64" a="1"/>
  <c r="CJ102" i="64" s="1"/>
  <c r="CJ103" i="64" a="1"/>
  <c r="CJ103" i="64" s="1"/>
  <c r="CJ104" i="64" a="1"/>
  <c r="CJ104" i="64" s="1"/>
  <c r="CJ105" i="64" a="1"/>
  <c r="CJ105" i="64" s="1"/>
  <c r="CJ2165" i="64" a="1"/>
  <c r="CJ2165" i="64" s="1"/>
  <c r="CJ2166" i="64" s="1"/>
  <c r="CJ554" i="64" a="1"/>
  <c r="CJ554" i="64" s="1"/>
  <c r="CJ3196" i="64" a="1"/>
  <c r="CJ3196" i="64" s="1"/>
  <c r="CJ2085" i="64" a="1"/>
  <c r="CJ2085" i="64" s="1"/>
  <c r="CJ2503" i="64" a="1"/>
  <c r="CJ2503" i="64" s="1"/>
  <c r="CJ2511" i="64" s="1"/>
  <c r="CJ2254" i="64" a="1"/>
  <c r="CJ2254" i="64" s="1"/>
  <c r="CJ2248" i="64" a="1"/>
  <c r="CJ2248" i="64" s="1"/>
  <c r="CJ2246" i="64" a="1"/>
  <c r="CJ2246" i="64" s="1"/>
  <c r="CJ1732" i="64" a="1"/>
  <c r="CJ1732" i="64" s="1"/>
  <c r="CJ1349" i="64" a="1"/>
  <c r="CJ1349" i="64" s="1"/>
  <c r="CJ2818" i="64" a="1"/>
  <c r="CJ579" i="64" a="1"/>
  <c r="CE1654" i="64" a="1"/>
  <c r="CJ859" i="64" a="1"/>
  <c r="CC905" i="64" a="1"/>
  <c r="CJ602" i="64" a="1"/>
  <c r="CJ982" i="64" a="1"/>
  <c r="CJ2860" i="64" a="1"/>
  <c r="CJ555" i="64" a="1"/>
  <c r="CJ2247" i="64" a="1"/>
  <c r="CK2914" i="64" a="1"/>
  <c r="CK2880" i="64" a="1"/>
  <c r="CJ883" i="64" a="1"/>
  <c r="CJ2796" i="64" a="1"/>
  <c r="CJ2331" i="64" a="1"/>
  <c r="CJ2084" i="64" a="1"/>
  <c r="CJ1350" i="64" a="1"/>
  <c r="CJ2332" i="64" a="1"/>
  <c r="CJ1733" i="64" a="1"/>
  <c r="BX20" i="861" l="1"/>
  <c r="CK2609" i="64"/>
  <c r="CL2609" i="64"/>
  <c r="CE1654" i="64"/>
  <c r="CJ555" i="64"/>
  <c r="CC905" i="64"/>
  <c r="CC1656" i="64"/>
  <c r="CD904" i="64" a="1"/>
  <c r="CD904" i="64" s="1"/>
  <c r="CB1565" i="64"/>
  <c r="CB1563" i="64"/>
  <c r="CC1559" i="64" s="1"/>
  <c r="CK222" i="64" a="1"/>
  <c r="CK222" i="64" s="1"/>
  <c r="CL222" i="64" s="1" a="1"/>
  <c r="CL222" i="64" s="1"/>
  <c r="CB1656" i="64"/>
  <c r="BE1983" i="64"/>
  <c r="BD1984" i="64"/>
  <c r="BO423" i="64"/>
  <c r="BO427" i="64" s="1"/>
  <c r="N427" i="64"/>
  <c r="O423" i="64" s="1"/>
  <c r="AX795" i="64"/>
  <c r="AX796" i="64" s="1"/>
  <c r="AX788" i="64"/>
  <c r="AY780" i="64"/>
  <c r="AY783" i="64" s="1"/>
  <c r="CK276" i="64"/>
  <c r="K291" i="64"/>
  <c r="K290" i="64"/>
  <c r="K273" i="64"/>
  <c r="K274" i="64"/>
  <c r="K292" i="64"/>
  <c r="K275" i="64"/>
  <c r="K293" i="64"/>
  <c r="CK294" i="64"/>
  <c r="CJ982" i="64"/>
  <c r="CJ992" i="64" s="1"/>
  <c r="CK986" i="64" a="1"/>
  <c r="CK986" i="64" s="1"/>
  <c r="CK981" i="64" a="1"/>
  <c r="CK981" i="64" s="1"/>
  <c r="CJ602" i="64"/>
  <c r="CI2722" i="64"/>
  <c r="CJ2714" i="64"/>
  <c r="CK2706" i="64" a="1"/>
  <c r="CK2706" i="64" s="1"/>
  <c r="CK2707" i="64" a="1"/>
  <c r="CK2707" i="64" s="1"/>
  <c r="CK2708" i="64" a="1"/>
  <c r="CK2708" i="64" s="1"/>
  <c r="CK2709" i="64" a="1"/>
  <c r="CK2709" i="64" s="1"/>
  <c r="CK2710" i="64" a="1"/>
  <c r="CK2710" i="64" s="1"/>
  <c r="CK2711" i="64" a="1"/>
  <c r="CK2711" i="64" s="1"/>
  <c r="CK2705" i="64" a="1"/>
  <c r="CK2705" i="64" s="1"/>
  <c r="CK2712" i="64" a="1"/>
  <c r="CK2712" i="64" s="1"/>
  <c r="CK2713" i="64" a="1"/>
  <c r="CK2713" i="64" s="1"/>
  <c r="CK578" i="64" a="1"/>
  <c r="CK578" i="64" s="1"/>
  <c r="CK601" i="64" a="1"/>
  <c r="CK601" i="64" s="1"/>
  <c r="CK600" i="64" a="1"/>
  <c r="CK600" i="64" s="1"/>
  <c r="CJ579" i="64"/>
  <c r="CK2914" i="64"/>
  <c r="CK2880" i="64"/>
  <c r="CJ2818" i="64"/>
  <c r="CJ2796" i="64"/>
  <c r="CK3172" i="64" a="1"/>
  <c r="CK3172" i="64" s="1"/>
  <c r="CK2797" i="64" a="1"/>
  <c r="CK2797" i="64" s="1"/>
  <c r="CK2817" i="64" a="1"/>
  <c r="CK2817" i="64" s="1"/>
  <c r="CG2350" i="64"/>
  <c r="CG2352" i="64" s="1"/>
  <c r="CH2341" i="64"/>
  <c r="CI2339" i="64"/>
  <c r="CI2348" i="64"/>
  <c r="CI2340" i="64"/>
  <c r="CI2349" i="64"/>
  <c r="CK2345" i="64" a="1"/>
  <c r="CK2345" i="64" s="1"/>
  <c r="CK2344" i="64" a="1"/>
  <c r="CK2344" i="64" s="1"/>
  <c r="CK2336" i="64" a="1"/>
  <c r="CK2336" i="64" s="1"/>
  <c r="CK2335" i="64" a="1"/>
  <c r="CK2335" i="64" s="1"/>
  <c r="CJ2332" i="64"/>
  <c r="CJ2331" i="64"/>
  <c r="CK2326" i="64" a="1"/>
  <c r="CK2326" i="64" s="1"/>
  <c r="CK2327" i="64" a="1"/>
  <c r="CK2327" i="64" s="1"/>
  <c r="CJ2860" i="64"/>
  <c r="CK2859" i="64" a="1"/>
  <c r="CK2859" i="64" s="1"/>
  <c r="CK857" i="64" a="1"/>
  <c r="CK857" i="64" s="1"/>
  <c r="CJ2247" i="64"/>
  <c r="CJ2084" i="64"/>
  <c r="CJ1733" i="64"/>
  <c r="CJ1350" i="64"/>
  <c r="CJ859" i="64"/>
  <c r="CJ883" i="64"/>
  <c r="CI75" i="64"/>
  <c r="CK852" i="64" a="1"/>
  <c r="CK852" i="64" s="1"/>
  <c r="CK88" i="64" a="1"/>
  <c r="CK88" i="64" s="1"/>
  <c r="CK577" i="64" a="1"/>
  <c r="CK577" i="64" s="1"/>
  <c r="CK68" i="64" a="1"/>
  <c r="CK68" i="64" s="1"/>
  <c r="CK72" i="64" a="1"/>
  <c r="CK72" i="64" s="1"/>
  <c r="CK73" i="64" a="1"/>
  <c r="CK73" i="64" s="1"/>
  <c r="CJ69" i="64"/>
  <c r="CK67" i="64" a="1"/>
  <c r="CK67" i="64" s="1"/>
  <c r="CK66" i="64" a="1"/>
  <c r="CK66" i="64" s="1"/>
  <c r="CK882" i="64" a="1"/>
  <c r="CK882" i="64" s="1"/>
  <c r="CK3069" i="64" a="1"/>
  <c r="CK3069" i="64" s="1"/>
  <c r="CK3146" i="64" a="1"/>
  <c r="CK3146" i="64" s="1"/>
  <c r="CK3120" i="64" a="1"/>
  <c r="CK3120" i="64" s="1"/>
  <c r="CK3095" i="64" a="1"/>
  <c r="CK3095" i="64" s="1"/>
  <c r="CK2223" i="64" a="1"/>
  <c r="CK2223" i="64" s="1"/>
  <c r="CK2224" i="64" s="1"/>
  <c r="CJ106" i="64"/>
  <c r="CK103" i="64" a="1"/>
  <c r="CK103" i="64" s="1"/>
  <c r="CK104" i="64" a="1"/>
  <c r="CK104" i="64" s="1"/>
  <c r="CK102" i="64" a="1"/>
  <c r="CK102" i="64" s="1"/>
  <c r="CK105" i="64" a="1"/>
  <c r="CK105" i="64" s="1"/>
  <c r="CK2165" i="64" a="1"/>
  <c r="CK2165" i="64" s="1"/>
  <c r="CK2166" i="64" s="1"/>
  <c r="CK554" i="64" a="1"/>
  <c r="CK554" i="64" s="1"/>
  <c r="CK3196" i="64" a="1"/>
  <c r="CK3196" i="64" s="1"/>
  <c r="CK2085" i="64" a="1"/>
  <c r="CK2085" i="64" s="1"/>
  <c r="CK2503" i="64" a="1"/>
  <c r="CK2503" i="64" s="1"/>
  <c r="CK2511" i="64" s="1"/>
  <c r="CL2512" i="64" s="1" a="1"/>
  <c r="CL2512" i="64" s="1"/>
  <c r="CK2248" i="64" a="1"/>
  <c r="CK2248" i="64" s="1"/>
  <c r="CK2246" i="64" a="1"/>
  <c r="CK2246" i="64" s="1"/>
  <c r="CK2254" i="64" a="1"/>
  <c r="CK2254" i="64" s="1"/>
  <c r="CK1732" i="64" a="1"/>
  <c r="CK1732" i="64" s="1"/>
  <c r="CK1349" i="64" a="1"/>
  <c r="CK1349" i="64" s="1"/>
  <c r="CK2796" i="64" a="1"/>
  <c r="CK2247" i="64" a="1"/>
  <c r="CK982" i="64" a="1"/>
  <c r="CK859" i="64" a="1"/>
  <c r="CK2331" i="64" a="1"/>
  <c r="CF1654" i="64" a="1"/>
  <c r="CK2084" i="64" a="1"/>
  <c r="CK579" i="64" a="1"/>
  <c r="CK2818" i="64" a="1"/>
  <c r="CK602" i="64" a="1"/>
  <c r="CK2860" i="64" a="1"/>
  <c r="CK2332" i="64" a="1"/>
  <c r="CK555" i="64" a="1"/>
  <c r="CK883" i="64" a="1"/>
  <c r="CK1733" i="64" a="1"/>
  <c r="CD905" i="64" a="1"/>
  <c r="CK1350" i="64" a="1"/>
  <c r="CF1654" i="64" l="1"/>
  <c r="CK555" i="64"/>
  <c r="CD905" i="64"/>
  <c r="CE904" i="64" a="1"/>
  <c r="CE904" i="64" s="1"/>
  <c r="CC1565" i="64"/>
  <c r="CC1563" i="64"/>
  <c r="CD1559" i="64" s="1"/>
  <c r="BF1983" i="64"/>
  <c r="BE1984" i="64"/>
  <c r="BO429" i="64"/>
  <c r="BP423" i="64"/>
  <c r="BP427" i="64" s="1"/>
  <c r="AY791" i="64"/>
  <c r="AX800" i="64"/>
  <c r="AY792" i="64"/>
  <c r="AY794" i="64" s="1"/>
  <c r="AY784" i="64" s="1"/>
  <c r="AY786" i="64" s="1"/>
  <c r="AY787" i="64" s="1"/>
  <c r="K2608" i="64"/>
  <c r="L2608" i="64"/>
  <c r="M2608" i="64"/>
  <c r="N2608" i="64"/>
  <c r="O2608" i="64"/>
  <c r="P2608" i="64"/>
  <c r="AZ2512" i="64" a="1"/>
  <c r="AZ2512" i="64" s="1"/>
  <c r="K276" i="64"/>
  <c r="O292" i="64"/>
  <c r="O291" i="64"/>
  <c r="O293" i="64"/>
  <c r="O274" i="64"/>
  <c r="L293" i="64"/>
  <c r="P293" i="64"/>
  <c r="P273" i="64"/>
  <c r="P275" i="64"/>
  <c r="N292" i="64"/>
  <c r="M273" i="64"/>
  <c r="N290" i="64"/>
  <c r="P292" i="64"/>
  <c r="L290" i="64"/>
  <c r="N291" i="64"/>
  <c r="L292" i="64"/>
  <c r="P272" i="64"/>
  <c r="M292" i="64"/>
  <c r="O272" i="64"/>
  <c r="M290" i="64"/>
  <c r="M274" i="64"/>
  <c r="P274" i="64"/>
  <c r="O290" i="64"/>
  <c r="N273" i="64"/>
  <c r="P290" i="64"/>
  <c r="O275" i="64"/>
  <c r="N274" i="64"/>
  <c r="L275" i="64"/>
  <c r="N275" i="64"/>
  <c r="P291" i="64"/>
  <c r="M275" i="64"/>
  <c r="L273" i="64"/>
  <c r="L294" i="64"/>
  <c r="M291" i="64"/>
  <c r="O273" i="64"/>
  <c r="L291" i="64"/>
  <c r="L274" i="64"/>
  <c r="L276" i="64"/>
  <c r="L272" i="64"/>
  <c r="M272" i="64"/>
  <c r="M294" i="64"/>
  <c r="M293" i="64"/>
  <c r="M276" i="64"/>
  <c r="N293" i="64"/>
  <c r="N276" i="64"/>
  <c r="N272" i="64"/>
  <c r="O276" i="64"/>
  <c r="CK982" i="64"/>
  <c r="CK992" i="64" s="1"/>
  <c r="L975" i="64"/>
  <c r="P975" i="64"/>
  <c r="O975" i="64"/>
  <c r="N975" i="64"/>
  <c r="K975" i="64"/>
  <c r="M975" i="64"/>
  <c r="CK602" i="64"/>
  <c r="CK2714" i="64"/>
  <c r="CJ2722" i="64"/>
  <c r="N602" i="64"/>
  <c r="L602" i="64"/>
  <c r="M602" i="64"/>
  <c r="O602" i="64"/>
  <c r="CK579" i="64"/>
  <c r="CK2818" i="64"/>
  <c r="CK2796" i="64"/>
  <c r="CI2341" i="64"/>
  <c r="CG2353" i="64"/>
  <c r="CH2350" i="64"/>
  <c r="CH2352" i="64" s="1"/>
  <c r="CH2353" i="64" s="1"/>
  <c r="CI2350" i="64"/>
  <c r="CJ2339" i="64"/>
  <c r="CJ2348" i="64"/>
  <c r="CJ2340" i="64"/>
  <c r="CJ2349" i="64"/>
  <c r="CK2332" i="64"/>
  <c r="CK2331" i="64"/>
  <c r="CK2860" i="64"/>
  <c r="L630" i="64"/>
  <c r="M630" i="64"/>
  <c r="N952" i="64"/>
  <c r="K630" i="64"/>
  <c r="M952" i="64"/>
  <c r="L952" i="64"/>
  <c r="K952" i="64"/>
  <c r="N630" i="64"/>
  <c r="O952" i="64"/>
  <c r="O630" i="64"/>
  <c r="P630" i="64"/>
  <c r="P952" i="64"/>
  <c r="CK2084" i="64"/>
  <c r="CK2247" i="64"/>
  <c r="CK1733" i="64"/>
  <c r="CK1350" i="64"/>
  <c r="CK883" i="64"/>
  <c r="CK859" i="64"/>
  <c r="CL855" i="64" s="1"/>
  <c r="CJ75" i="64"/>
  <c r="CK69" i="64"/>
  <c r="CK106" i="64"/>
  <c r="J2511" i="64"/>
  <c r="CE905" i="64" a="1"/>
  <c r="CG1654" i="64" a="1"/>
  <c r="L2084" i="64" l="1"/>
  <c r="K2084" i="64"/>
  <c r="M2084" i="64"/>
  <c r="N2084" i="64"/>
  <c r="O2084" i="64"/>
  <c r="BY20" i="861"/>
  <c r="CL856" i="64"/>
  <c r="CL860" i="64" s="1"/>
  <c r="CG1654" i="64"/>
  <c r="CE905" i="64"/>
  <c r="CD1565" i="64"/>
  <c r="CD1563" i="64"/>
  <c r="CE1559" i="64" s="1"/>
  <c r="CF904" i="64" a="1"/>
  <c r="CF904" i="64" s="1"/>
  <c r="CD1656" i="64"/>
  <c r="BG1983" i="64"/>
  <c r="BF1984" i="64"/>
  <c r="BP429" i="64"/>
  <c r="BQ423" i="64"/>
  <c r="BQ427" i="64" s="1"/>
  <c r="AY788" i="64"/>
  <c r="AZ780" i="64"/>
  <c r="AY795" i="64"/>
  <c r="K2609" i="64"/>
  <c r="L2609" i="64"/>
  <c r="M2609" i="64"/>
  <c r="N2609" i="64"/>
  <c r="O2609" i="64"/>
  <c r="P2609" i="64"/>
  <c r="K2511" i="64"/>
  <c r="L2511" i="64"/>
  <c r="M2511" i="64"/>
  <c r="N2511" i="64"/>
  <c r="O2511" i="64"/>
  <c r="P2511" i="64"/>
  <c r="K2166" i="64"/>
  <c r="L2166" i="64"/>
  <c r="M2166" i="64"/>
  <c r="N2166" i="64"/>
  <c r="O2166" i="64"/>
  <c r="P2166" i="64"/>
  <c r="P294" i="64"/>
  <c r="K294" i="64"/>
  <c r="P276" i="64"/>
  <c r="N294" i="64"/>
  <c r="O294" i="64"/>
  <c r="K982" i="64"/>
  <c r="L982" i="64"/>
  <c r="M982" i="64"/>
  <c r="N982" i="64"/>
  <c r="O982" i="64"/>
  <c r="CK2722" i="64"/>
  <c r="CL2722" i="64" s="1"/>
  <c r="CJ2341" i="64"/>
  <c r="CI2352" i="64"/>
  <c r="CI2353" i="64" s="1"/>
  <c r="CJ2350" i="64"/>
  <c r="CK2340" i="64"/>
  <c r="CK2349" i="64"/>
  <c r="CK2339" i="64"/>
  <c r="CK2348" i="64"/>
  <c r="K859" i="64"/>
  <c r="L859" i="64"/>
  <c r="M859" i="64"/>
  <c r="N859" i="64"/>
  <c r="O859" i="64"/>
  <c r="J2512" i="64"/>
  <c r="P2084" i="64"/>
  <c r="P859" i="64"/>
  <c r="CK75" i="64"/>
  <c r="CF905" i="64" a="1"/>
  <c r="CH1654" i="64" a="1"/>
  <c r="CH1654" i="64" l="1"/>
  <c r="CF905" i="64"/>
  <c r="CG904" i="64" a="1"/>
  <c r="CG904" i="64" s="1"/>
  <c r="CE1565" i="64"/>
  <c r="CE1563" i="64"/>
  <c r="CF1559" i="64" s="1"/>
  <c r="CE1656" i="64"/>
  <c r="BH1983" i="64"/>
  <c r="BG1984" i="64"/>
  <c r="BR423" i="64"/>
  <c r="BR427" i="64" s="1"/>
  <c r="BQ429" i="64"/>
  <c r="AY800" i="64"/>
  <c r="AZ791" i="64"/>
  <c r="AY796" i="64"/>
  <c r="AZ783" i="64"/>
  <c r="AZ792" i="64" s="1"/>
  <c r="AZ794" i="64" s="1"/>
  <c r="AZ784" i="64" s="1"/>
  <c r="AZ786" i="64" s="1"/>
  <c r="AZ787" i="64" s="1"/>
  <c r="K2860" i="64"/>
  <c r="L2860" i="64"/>
  <c r="M2860" i="64"/>
  <c r="N2860" i="64"/>
  <c r="O2860" i="64"/>
  <c r="P2860" i="64"/>
  <c r="K2796" i="64"/>
  <c r="L2796" i="64"/>
  <c r="M2796" i="64"/>
  <c r="N2796" i="64"/>
  <c r="O2796" i="64"/>
  <c r="P2796" i="64"/>
  <c r="L2818" i="64"/>
  <c r="M2818" i="64"/>
  <c r="N2818" i="64"/>
  <c r="O2818" i="64"/>
  <c r="P2818" i="64"/>
  <c r="K2818" i="64"/>
  <c r="K2714" i="64"/>
  <c r="L2714" i="64"/>
  <c r="M2714" i="64"/>
  <c r="N2714" i="64"/>
  <c r="O2714" i="64"/>
  <c r="P2714" i="64"/>
  <c r="K2331" i="64"/>
  <c r="L2331" i="64"/>
  <c r="M2331" i="64"/>
  <c r="N2331" i="64"/>
  <c r="O2331" i="64"/>
  <c r="P2331" i="64"/>
  <c r="K2332" i="64"/>
  <c r="L2332" i="64"/>
  <c r="M2332" i="64"/>
  <c r="N2332" i="64"/>
  <c r="O2332" i="64"/>
  <c r="P2332" i="64"/>
  <c r="K2247" i="64"/>
  <c r="L2247" i="64"/>
  <c r="M2247" i="64"/>
  <c r="N2247" i="64"/>
  <c r="O2247" i="64"/>
  <c r="P2247" i="64"/>
  <c r="K2224" i="64"/>
  <c r="L2224" i="64"/>
  <c r="M2224" i="64"/>
  <c r="N2224" i="64"/>
  <c r="O2224" i="64"/>
  <c r="P2224" i="64"/>
  <c r="K1350" i="64"/>
  <c r="L1350" i="64"/>
  <c r="M1350" i="64"/>
  <c r="N1350" i="64"/>
  <c r="O1350" i="64"/>
  <c r="P1350" i="64"/>
  <c r="P982" i="64"/>
  <c r="K992" i="64"/>
  <c r="L992" i="64"/>
  <c r="M992" i="64"/>
  <c r="N992" i="64"/>
  <c r="O992" i="64"/>
  <c r="P992" i="64"/>
  <c r="P2722" i="64"/>
  <c r="K602" i="64"/>
  <c r="P602" i="64"/>
  <c r="L579" i="64"/>
  <c r="M579" i="64"/>
  <c r="N579" i="64"/>
  <c r="O579" i="64"/>
  <c r="P579" i="64"/>
  <c r="K579" i="64"/>
  <c r="CJ2352" i="64"/>
  <c r="CJ2353" i="64" s="1"/>
  <c r="CK2341" i="64"/>
  <c r="K69" i="64"/>
  <c r="L69" i="64"/>
  <c r="M69" i="64"/>
  <c r="N69" i="64"/>
  <c r="O69" i="64"/>
  <c r="P69" i="64"/>
  <c r="K555" i="64"/>
  <c r="L555" i="64"/>
  <c r="M555" i="64"/>
  <c r="N555" i="64"/>
  <c r="O555" i="64"/>
  <c r="P555" i="64"/>
  <c r="K883" i="64"/>
  <c r="L883" i="64"/>
  <c r="M883" i="64"/>
  <c r="N883" i="64"/>
  <c r="O883" i="64"/>
  <c r="P883" i="64"/>
  <c r="K1733" i="64"/>
  <c r="L1733" i="64"/>
  <c r="M1733" i="64"/>
  <c r="N1733" i="64"/>
  <c r="O1733" i="64"/>
  <c r="P1733" i="64"/>
  <c r="CI1654" i="64" a="1"/>
  <c r="CG905" i="64" a="1"/>
  <c r="BZ20" i="861" l="1"/>
  <c r="CI1654" i="64"/>
  <c r="CG905" i="64"/>
  <c r="CF1563" i="64"/>
  <c r="CG1559" i="64" s="1"/>
  <c r="CF1565" i="64"/>
  <c r="CH904" i="64" a="1"/>
  <c r="CH904" i="64" s="1"/>
  <c r="CF1656" i="64"/>
  <c r="BI1983" i="64"/>
  <c r="BH1984" i="64"/>
  <c r="BS423" i="64"/>
  <c r="BS427" i="64" s="1"/>
  <c r="BR429" i="64"/>
  <c r="BA780" i="64"/>
  <c r="AZ788" i="64"/>
  <c r="AZ795" i="64"/>
  <c r="K2339" i="64"/>
  <c r="L2339" i="64"/>
  <c r="M2339" i="64"/>
  <c r="N2339" i="64"/>
  <c r="O2339" i="64"/>
  <c r="P2339" i="64"/>
  <c r="K2340" i="64"/>
  <c r="L2340" i="64"/>
  <c r="M2340" i="64"/>
  <c r="N2340" i="64"/>
  <c r="O2340" i="64"/>
  <c r="P2340" i="64"/>
  <c r="K2349" i="64"/>
  <c r="L2349" i="64"/>
  <c r="M2349" i="64"/>
  <c r="N2349" i="64"/>
  <c r="O2349" i="64"/>
  <c r="P2349" i="64"/>
  <c r="K2348" i="64"/>
  <c r="L2348" i="64"/>
  <c r="M2348" i="64"/>
  <c r="N2348" i="64"/>
  <c r="O2348" i="64"/>
  <c r="P2348" i="64"/>
  <c r="BA2512" i="64" a="1"/>
  <c r="BA2512" i="64" s="1"/>
  <c r="CK2350" i="64"/>
  <c r="CK2352" i="64" s="1"/>
  <c r="CK2353" i="64" s="1"/>
  <c r="K75" i="64"/>
  <c r="L75" i="64"/>
  <c r="M75" i="64"/>
  <c r="N75" i="64"/>
  <c r="O75" i="64"/>
  <c r="P75" i="64"/>
  <c r="CJ1654" i="64" a="1"/>
  <c r="CH905" i="64" a="1"/>
  <c r="CJ1654" i="64" l="1"/>
  <c r="CH905" i="64"/>
  <c r="CG1563" i="64"/>
  <c r="CH1559" i="64" s="1"/>
  <c r="CG1565" i="64"/>
  <c r="CI904" i="64" a="1"/>
  <c r="CI904" i="64" s="1"/>
  <c r="CG1656" i="64"/>
  <c r="BJ1983" i="64"/>
  <c r="BI1984" i="64"/>
  <c r="BT423" i="64"/>
  <c r="BT427" i="64" s="1"/>
  <c r="BS429" i="64"/>
  <c r="AZ800" i="64"/>
  <c r="BA791" i="64"/>
  <c r="AZ796" i="64"/>
  <c r="BA783" i="64"/>
  <c r="BA792" i="64" s="1"/>
  <c r="BA794" i="64" s="1"/>
  <c r="BA784" i="64" s="1"/>
  <c r="BA786" i="64" s="1"/>
  <c r="BA787" i="64" s="1"/>
  <c r="K2341" i="64"/>
  <c r="L2341" i="64"/>
  <c r="M2341" i="64"/>
  <c r="N2341" i="64"/>
  <c r="O2341" i="64"/>
  <c r="P2341" i="64"/>
  <c r="CK1654" i="64" a="1"/>
  <c r="CI905" i="64" a="1"/>
  <c r="CA20" i="861" l="1"/>
  <c r="CK1654" i="64"/>
  <c r="CI905" i="64"/>
  <c r="CJ904" i="64" a="1"/>
  <c r="CJ904" i="64" s="1"/>
  <c r="CH1563" i="64"/>
  <c r="CI1559" i="64" s="1"/>
  <c r="CH1565" i="64"/>
  <c r="CH1656" i="64"/>
  <c r="BK1983" i="64"/>
  <c r="BJ1984" i="64"/>
  <c r="BU423" i="64"/>
  <c r="BU427" i="64" s="1"/>
  <c r="BT429" i="64"/>
  <c r="BB780" i="64"/>
  <c r="BB783" i="64" s="1"/>
  <c r="BB792" i="64" s="1"/>
  <c r="BB794" i="64" s="1"/>
  <c r="BB784" i="64" s="1"/>
  <c r="BB786" i="64" s="1"/>
  <c r="BB787" i="64" s="1"/>
  <c r="BA788" i="64"/>
  <c r="BA795" i="64"/>
  <c r="K2350" i="64"/>
  <c r="L2350" i="64"/>
  <c r="M2350" i="64"/>
  <c r="N2350" i="64"/>
  <c r="O2350" i="64"/>
  <c r="P2350" i="64"/>
  <c r="BB2512" i="64" a="1"/>
  <c r="BB2512" i="64" s="1"/>
  <c r="CL1654" i="64" a="1"/>
  <c r="CJ905" i="64" a="1"/>
  <c r="CL1654" i="64" l="1"/>
  <c r="CL1656" i="64" s="1"/>
  <c r="CJ905" i="64"/>
  <c r="CK904" i="64" a="1"/>
  <c r="CK904" i="64" s="1"/>
  <c r="CL904" i="64" s="1" a="1"/>
  <c r="CL904" i="64" s="1"/>
  <c r="CI1563" i="64"/>
  <c r="CJ1559" i="64" s="1"/>
  <c r="CI1565" i="64"/>
  <c r="CI1656" i="64"/>
  <c r="BL1983" i="64"/>
  <c r="BK1984" i="64"/>
  <c r="BV423" i="64"/>
  <c r="BV427" i="64" s="1"/>
  <c r="BU429" i="64"/>
  <c r="BA800" i="64"/>
  <c r="BB791" i="64"/>
  <c r="BB795" i="64" s="1"/>
  <c r="BA796" i="64"/>
  <c r="BB788" i="64"/>
  <c r="BC780" i="64"/>
  <c r="BC783" i="64" s="1"/>
  <c r="M787" i="64"/>
  <c r="K2352" i="64"/>
  <c r="K2353" i="64" s="1"/>
  <c r="L2352" i="64"/>
  <c r="L2353" i="64" s="1"/>
  <c r="M2352" i="64"/>
  <c r="M2353" i="64" s="1"/>
  <c r="N2352" i="64"/>
  <c r="N2353" i="64" s="1"/>
  <c r="O2352" i="64"/>
  <c r="O2353" i="64" s="1"/>
  <c r="P2352" i="64"/>
  <c r="P2353" i="64" s="1"/>
  <c r="CL905" i="64" a="1"/>
  <c r="CB20" i="861" l="1"/>
  <c r="CL905" i="64"/>
  <c r="CJ1563" i="64"/>
  <c r="CK1559" i="64" s="1"/>
  <c r="CJ1565" i="64"/>
  <c r="CJ1656" i="64"/>
  <c r="BM1983" i="64"/>
  <c r="BL1984" i="64"/>
  <c r="BW423" i="64"/>
  <c r="BW427" i="64" s="1"/>
  <c r="BV429" i="64"/>
  <c r="N780" i="64"/>
  <c r="BC792" i="64"/>
  <c r="BB800" i="64"/>
  <c r="BC791" i="64"/>
  <c r="BB796" i="64"/>
  <c r="M795" i="64"/>
  <c r="N791" i="64" s="1"/>
  <c r="CK905" i="64" a="1"/>
  <c r="CK905" i="64" l="1"/>
  <c r="P1654" i="64"/>
  <c r="CK1563" i="64"/>
  <c r="CL1559" i="64" s="1"/>
  <c r="CK1565" i="64"/>
  <c r="CK1656" i="64"/>
  <c r="BN1983" i="64"/>
  <c r="BM1984" i="64"/>
  <c r="BX423" i="64"/>
  <c r="BX427" i="64" s="1"/>
  <c r="BW429" i="64"/>
  <c r="BC794" i="64"/>
  <c r="BC784" i="64" s="1"/>
  <c r="BC786" i="64" s="1"/>
  <c r="BC787" i="64" s="1"/>
  <c r="B2279" i="64"/>
  <c r="B1300" i="64"/>
  <c r="B1607" i="64"/>
  <c r="CC20" i="861" l="1"/>
  <c r="CL1563" i="64"/>
  <c r="CL1565" i="64"/>
  <c r="BO1983" i="64"/>
  <c r="BN1984" i="64"/>
  <c r="N1984" i="64" s="1"/>
  <c r="N1983" i="64"/>
  <c r="BY423" i="64"/>
  <c r="BY427" i="64" s="1"/>
  <c r="BX429" i="64"/>
  <c r="BC795" i="64"/>
  <c r="BD791" i="64" s="1"/>
  <c r="BC788" i="64"/>
  <c r="BD780" i="64"/>
  <c r="BD783" i="64" s="1"/>
  <c r="BC2512" i="64" a="1"/>
  <c r="BC2512" i="64" s="1"/>
  <c r="P1563" i="64" l="1"/>
  <c r="J1565" i="64"/>
  <c r="M1565" i="64"/>
  <c r="N1565" i="64"/>
  <c r="O1565" i="64"/>
  <c r="P1565" i="64"/>
  <c r="P1656" i="64"/>
  <c r="M1656" i="64"/>
  <c r="N1656" i="64"/>
  <c r="O1656" i="64"/>
  <c r="BP1983" i="64"/>
  <c r="BO1984" i="64"/>
  <c r="BZ423" i="64"/>
  <c r="BZ427" i="64" s="1"/>
  <c r="BY429" i="64"/>
  <c r="BC796" i="64"/>
  <c r="BC800" i="64"/>
  <c r="BD792" i="64"/>
  <c r="K12" i="206"/>
  <c r="K29" i="206"/>
  <c r="CD20" i="861" l="1"/>
  <c r="J1272" i="64"/>
  <c r="BQ1983" i="64"/>
  <c r="BP1984" i="64"/>
  <c r="BZ429" i="64"/>
  <c r="BD794" i="64"/>
  <c r="E228" i="69"/>
  <c r="E221" i="69"/>
  <c r="CI220" i="69"/>
  <c r="CH220" i="69"/>
  <c r="CG220" i="69"/>
  <c r="CF220" i="69"/>
  <c r="CE220" i="69"/>
  <c r="CD220" i="69"/>
  <c r="CC220" i="69"/>
  <c r="CB220" i="69"/>
  <c r="CA220" i="69"/>
  <c r="BZ220" i="69"/>
  <c r="BY220" i="69"/>
  <c r="BX220" i="69"/>
  <c r="BW220" i="69"/>
  <c r="BV220" i="69"/>
  <c r="BU220" i="69"/>
  <c r="BT220" i="69"/>
  <c r="BS220" i="69"/>
  <c r="BR220" i="69"/>
  <c r="BQ220" i="69"/>
  <c r="BP220" i="69"/>
  <c r="BO220" i="69"/>
  <c r="BN220" i="69"/>
  <c r="BM220" i="69"/>
  <c r="BL220" i="69"/>
  <c r="BK220" i="69"/>
  <c r="BJ220" i="69"/>
  <c r="BI220" i="69"/>
  <c r="BH220" i="69"/>
  <c r="BG220" i="69"/>
  <c r="BF220" i="69"/>
  <c r="BE220" i="69"/>
  <c r="BD220" i="69"/>
  <c r="BC220" i="69"/>
  <c r="BB220" i="69"/>
  <c r="BA220" i="69"/>
  <c r="AZ220" i="69"/>
  <c r="AY220" i="69"/>
  <c r="AX220" i="69"/>
  <c r="AW220" i="69"/>
  <c r="AV220" i="69"/>
  <c r="AU220" i="69"/>
  <c r="AT220" i="69"/>
  <c r="AS220" i="69"/>
  <c r="AR220" i="69"/>
  <c r="AQ220" i="69"/>
  <c r="AP220" i="69"/>
  <c r="AO220" i="69"/>
  <c r="AN220" i="69"/>
  <c r="AM220" i="69"/>
  <c r="AL220" i="69"/>
  <c r="AK220" i="69"/>
  <c r="AJ220" i="69"/>
  <c r="AI220" i="69"/>
  <c r="AH220" i="69"/>
  <c r="AG220" i="69"/>
  <c r="AF220" i="69"/>
  <c r="AE220" i="69"/>
  <c r="AD220" i="69"/>
  <c r="AC220" i="69"/>
  <c r="AB220" i="69"/>
  <c r="AA220" i="69"/>
  <c r="Z220" i="69"/>
  <c r="Y220" i="69"/>
  <c r="X220" i="69"/>
  <c r="W220" i="69"/>
  <c r="V220" i="69"/>
  <c r="U220" i="69"/>
  <c r="T220" i="69"/>
  <c r="S220" i="69"/>
  <c r="R220" i="69"/>
  <c r="Q220" i="69"/>
  <c r="P220" i="69"/>
  <c r="E217" i="69"/>
  <c r="E209" i="69"/>
  <c r="E219" i="69" s="1"/>
  <c r="E202" i="69"/>
  <c r="E198" i="69"/>
  <c r="E197" i="69"/>
  <c r="E192" i="69"/>
  <c r="E200" i="69" s="1"/>
  <c r="E187" i="69"/>
  <c r="P183" i="69"/>
  <c r="E179" i="69"/>
  <c r="E175" i="69"/>
  <c r="E173" i="69"/>
  <c r="E167" i="69"/>
  <c r="E177" i="69" s="1"/>
  <c r="E162" i="69"/>
  <c r="P156" i="69"/>
  <c r="E152" i="69"/>
  <c r="E148" i="69"/>
  <c r="E146" i="69"/>
  <c r="E140" i="69"/>
  <c r="E150" i="69" s="1"/>
  <c r="E135" i="69"/>
  <c r="CI130" i="69"/>
  <c r="CH130" i="69"/>
  <c r="CG130" i="69"/>
  <c r="CF130" i="69"/>
  <c r="CE130" i="69"/>
  <c r="CD130" i="69"/>
  <c r="CC130" i="69"/>
  <c r="CB130" i="69"/>
  <c r="CA130" i="69"/>
  <c r="BZ130" i="69"/>
  <c r="BY130" i="69"/>
  <c r="BX130" i="69"/>
  <c r="BW130" i="69"/>
  <c r="BV130" i="69"/>
  <c r="BU130" i="69"/>
  <c r="BT130" i="69"/>
  <c r="BS130" i="69"/>
  <c r="BR130" i="69"/>
  <c r="BQ130" i="69"/>
  <c r="BP130" i="69"/>
  <c r="BO130" i="69"/>
  <c r="BN130" i="69"/>
  <c r="BM130" i="69"/>
  <c r="BL130" i="69"/>
  <c r="BK130" i="69"/>
  <c r="BJ130" i="69"/>
  <c r="BI130" i="69"/>
  <c r="BH130" i="69"/>
  <c r="BG130" i="69"/>
  <c r="BF130" i="69"/>
  <c r="BE130" i="69"/>
  <c r="BD130" i="69"/>
  <c r="BC130" i="69"/>
  <c r="BB130" i="69"/>
  <c r="BA130" i="69"/>
  <c r="AZ130" i="69"/>
  <c r="AY130" i="69"/>
  <c r="AX130" i="69"/>
  <c r="AW130" i="69"/>
  <c r="AV130" i="69"/>
  <c r="AU130" i="69"/>
  <c r="AT130" i="69"/>
  <c r="AS130" i="69"/>
  <c r="AR130" i="69"/>
  <c r="AQ130" i="69"/>
  <c r="AP130" i="69"/>
  <c r="AO130" i="69"/>
  <c r="AN130" i="69"/>
  <c r="AM130" i="69"/>
  <c r="AL130" i="69"/>
  <c r="AK130" i="69"/>
  <c r="AJ130" i="69"/>
  <c r="AI130" i="69"/>
  <c r="AH130" i="69"/>
  <c r="AG130" i="69"/>
  <c r="AF130" i="69"/>
  <c r="AE130" i="69"/>
  <c r="AD130" i="69"/>
  <c r="AC130" i="69"/>
  <c r="AB130" i="69"/>
  <c r="AA130" i="69"/>
  <c r="Z130" i="69"/>
  <c r="Y130" i="69"/>
  <c r="X130" i="69"/>
  <c r="W130" i="69"/>
  <c r="V130" i="69"/>
  <c r="U130" i="69"/>
  <c r="T130" i="69"/>
  <c r="S130" i="69"/>
  <c r="R130" i="69"/>
  <c r="Q130" i="69"/>
  <c r="P130" i="69"/>
  <c r="P129" i="69"/>
  <c r="E123" i="69"/>
  <c r="E118" i="69"/>
  <c r="P112" i="69"/>
  <c r="E104" i="69"/>
  <c r="E99" i="69"/>
  <c r="P93" i="69"/>
  <c r="M93" i="69"/>
  <c r="L93" i="69"/>
  <c r="K93" i="69"/>
  <c r="J93" i="69"/>
  <c r="I93" i="69"/>
  <c r="E87" i="69"/>
  <c r="M83" i="69"/>
  <c r="L83" i="69"/>
  <c r="K83" i="69"/>
  <c r="J83" i="69"/>
  <c r="I83" i="69"/>
  <c r="H83" i="69"/>
  <c r="E83" i="69"/>
  <c r="E77" i="69"/>
  <c r="E85" i="69" s="1"/>
  <c r="E69" i="69"/>
  <c r="E64" i="69"/>
  <c r="P60" i="69"/>
  <c r="E54" i="69"/>
  <c r="E49" i="69"/>
  <c r="P45" i="69"/>
  <c r="E37" i="69"/>
  <c r="E32" i="69"/>
  <c r="P28" i="69"/>
  <c r="E22" i="69"/>
  <c r="E16" i="69"/>
  <c r="E10" i="69"/>
  <c r="E20" i="69" s="1"/>
  <c r="E5" i="69"/>
  <c r="H1" i="69"/>
  <c r="BR1983" i="64" l="1"/>
  <c r="BQ1984" i="64"/>
  <c r="CA423" i="64"/>
  <c r="CA427" i="64" s="1"/>
  <c r="O427" i="64"/>
  <c r="P423" i="64" s="1"/>
  <c r="BD784" i="64"/>
  <c r="BD786" i="64" s="1"/>
  <c r="BD787" i="64" s="1"/>
  <c r="BD795" i="64"/>
  <c r="BD2512" i="64" a="1"/>
  <c r="BD2512" i="64" s="1"/>
  <c r="I1" i="69"/>
  <c r="G1" i="69"/>
  <c r="P2" i="69"/>
  <c r="H130" i="69" s="1"/>
  <c r="Q1" i="69"/>
  <c r="CE20" i="861" l="1"/>
  <c r="BS1983" i="64"/>
  <c r="BR1984" i="64"/>
  <c r="CA429" i="64"/>
  <c r="CB423" i="64"/>
  <c r="CB427" i="64" s="1"/>
  <c r="BD800" i="64"/>
  <c r="BE791" i="64"/>
  <c r="BD796" i="64"/>
  <c r="BD788" i="64"/>
  <c r="BE780" i="64"/>
  <c r="BE783" i="64" s="1"/>
  <c r="K15" i="206"/>
  <c r="K18" i="206"/>
  <c r="J1" i="69"/>
  <c r="R1" i="69"/>
  <c r="Q2" i="69"/>
  <c r="P225" i="69" a="1"/>
  <c r="P225" i="69" s="1"/>
  <c r="P227" i="69" a="1"/>
  <c r="P227" i="69" s="1"/>
  <c r="P208" i="69" a="1"/>
  <c r="P208" i="69" s="1"/>
  <c r="P216" i="69" a="1"/>
  <c r="P216" i="69" s="1"/>
  <c r="P214" i="69" a="1"/>
  <c r="P214" i="69" s="1"/>
  <c r="P206" i="69" a="1"/>
  <c r="P206" i="69" s="1"/>
  <c r="P197" i="69" a="1"/>
  <c r="P197" i="69" s="1"/>
  <c r="P191" i="69" a="1"/>
  <c r="P191" i="69" s="1"/>
  <c r="P185" i="69" a="1"/>
  <c r="P185" i="69" s="1"/>
  <c r="P186" i="69" s="1"/>
  <c r="P166" i="69" a="1"/>
  <c r="P166" i="69" s="1"/>
  <c r="P172" i="69" a="1"/>
  <c r="P172" i="69" s="1"/>
  <c r="P174" i="69" a="1"/>
  <c r="P174" i="69" s="1"/>
  <c r="P160" i="69" a="1"/>
  <c r="P160" i="69" s="1"/>
  <c r="P161" i="69" s="1"/>
  <c r="P147" i="69" a="1"/>
  <c r="P147" i="69" s="1"/>
  <c r="P158" i="69" a="1"/>
  <c r="P158" i="69" s="1"/>
  <c r="P159" i="69" s="1"/>
  <c r="P133" i="69" a="1"/>
  <c r="P133" i="69" s="1"/>
  <c r="P134" i="69" s="1"/>
  <c r="P139" i="69" a="1"/>
  <c r="P139" i="69" s="1"/>
  <c r="P145" i="69" a="1"/>
  <c r="P145" i="69" s="1"/>
  <c r="P131" i="69" a="1"/>
  <c r="P131" i="69" s="1"/>
  <c r="P132" i="69" s="1"/>
  <c r="P157" i="69" s="1"/>
  <c r="P122" i="69" a="1"/>
  <c r="P122" i="69" s="1"/>
  <c r="P114" i="69" a="1"/>
  <c r="P114" i="69" s="1"/>
  <c r="P115" i="69" s="1"/>
  <c r="P116" i="69" a="1"/>
  <c r="P116" i="69" s="1"/>
  <c r="P117" i="69" s="1"/>
  <c r="P95" i="69" a="1"/>
  <c r="P95" i="69" s="1"/>
  <c r="P96" i="69" s="1"/>
  <c r="P97" i="69" a="1"/>
  <c r="P97" i="69" s="1"/>
  <c r="P109" i="69" a="1"/>
  <c r="P109" i="69" s="1"/>
  <c r="P103" i="69" a="1"/>
  <c r="P103" i="69" s="1"/>
  <c r="P74" i="69" a="1"/>
  <c r="P74" i="69" s="1"/>
  <c r="P90" i="69" a="1"/>
  <c r="P90" i="69" s="1"/>
  <c r="P76" i="69" a="1"/>
  <c r="P76" i="69" s="1"/>
  <c r="P82" i="69" a="1"/>
  <c r="P82" i="69" s="1"/>
  <c r="P62" i="69" a="1"/>
  <c r="P62" i="69" s="1"/>
  <c r="P53" i="69" a="1"/>
  <c r="P53" i="69" s="1"/>
  <c r="P36" i="69" a="1"/>
  <c r="P36" i="69" s="1"/>
  <c r="P42" i="69" a="1"/>
  <c r="P42" i="69" s="1"/>
  <c r="P25" i="69" a="1"/>
  <c r="P25" i="69" s="1"/>
  <c r="P68" i="69" a="1"/>
  <c r="P68" i="69" s="1"/>
  <c r="P47" i="69" a="1"/>
  <c r="P47" i="69" s="1"/>
  <c r="P30" i="69" a="1"/>
  <c r="P30" i="69" s="1"/>
  <c r="P9" i="69" a="1"/>
  <c r="P9" i="69" s="1"/>
  <c r="P15" i="69" a="1"/>
  <c r="P15" i="69" s="1"/>
  <c r="P5" i="69" a="1"/>
  <c r="P5" i="69" s="1"/>
  <c r="P3" i="69"/>
  <c r="BT1983" i="64" l="1"/>
  <c r="BS1984" i="64"/>
  <c r="CB429" i="64"/>
  <c r="CC423" i="64"/>
  <c r="CC427" i="64" s="1"/>
  <c r="BE792" i="64"/>
  <c r="T2008" i="64" a="1"/>
  <c r="T2008" i="64" s="1"/>
  <c r="T2044" i="64" a="1"/>
  <c r="T2044" i="64" s="1"/>
  <c r="T1936" i="64" a="1"/>
  <c r="T1936" i="64" s="1"/>
  <c r="T2636" i="64" a="1"/>
  <c r="T2636" i="64" s="1"/>
  <c r="T1901" i="64" a="1"/>
  <c r="T1901" i="64" s="1"/>
  <c r="T2670" i="64" a="1"/>
  <c r="T2670" i="64" s="1"/>
  <c r="T631" i="64" a="1"/>
  <c r="T631" i="64" s="1"/>
  <c r="T637" i="64" a="1"/>
  <c r="T637" i="64" s="1"/>
  <c r="T2276" i="64" a="1"/>
  <c r="T2276" i="64" s="1"/>
  <c r="T2186" i="64" a="1"/>
  <c r="T2186" i="64" s="1"/>
  <c r="T1604" i="64" a="1"/>
  <c r="T1604" i="64" s="1"/>
  <c r="T953" i="64" a="1"/>
  <c r="T953" i="64" s="1"/>
  <c r="T204" i="64" a="1"/>
  <c r="T204" i="64" s="1"/>
  <c r="T36" i="64" a="1"/>
  <c r="T36" i="64" s="1"/>
  <c r="T189" i="64" a="1"/>
  <c r="T189" i="64" s="1"/>
  <c r="T258" i="64" a="1"/>
  <c r="T258" i="64" s="1"/>
  <c r="T188" i="64" a="1"/>
  <c r="T188" i="64" s="1"/>
  <c r="T1297" i="64" a="1"/>
  <c r="T1297" i="64" s="1"/>
  <c r="P162" i="69"/>
  <c r="P169" i="69" s="1"/>
  <c r="P179" i="69" s="1"/>
  <c r="Q225" i="69" a="1"/>
  <c r="Q225" i="69" s="1"/>
  <c r="Q227" i="69" a="1"/>
  <c r="Q227" i="69" s="1"/>
  <c r="Q216" i="69" a="1"/>
  <c r="Q216" i="69" s="1"/>
  <c r="Q214" i="69" a="1"/>
  <c r="Q214" i="69" s="1"/>
  <c r="Q208" i="69" a="1"/>
  <c r="Q208" i="69" s="1"/>
  <c r="Q197" i="69" a="1"/>
  <c r="Q197" i="69" s="1"/>
  <c r="Q206" i="69" a="1"/>
  <c r="Q206" i="69" s="1"/>
  <c r="Q191" i="69" a="1"/>
  <c r="Q191" i="69" s="1"/>
  <c r="Q185" i="69" a="1"/>
  <c r="Q185" i="69" s="1"/>
  <c r="Q174" i="69" a="1"/>
  <c r="Q174" i="69" s="1"/>
  <c r="Q166" i="69" a="1"/>
  <c r="Q166" i="69" s="1"/>
  <c r="Q172" i="69" a="1"/>
  <c r="Q172" i="69" s="1"/>
  <c r="Q147" i="69" a="1"/>
  <c r="Q147" i="69" s="1"/>
  <c r="Q160" i="69" a="1"/>
  <c r="Q160" i="69" s="1"/>
  <c r="Q139" i="69" a="1"/>
  <c r="Q139" i="69" s="1"/>
  <c r="Q145" i="69" a="1"/>
  <c r="Q145" i="69" s="1"/>
  <c r="Q158" i="69" a="1"/>
  <c r="Q158" i="69" s="1"/>
  <c r="Q133" i="69" a="1"/>
  <c r="Q133" i="69" s="1"/>
  <c r="Q131" i="69" a="1"/>
  <c r="Q131" i="69" s="1"/>
  <c r="Q122" i="69" a="1"/>
  <c r="Q122" i="69" s="1"/>
  <c r="Q114" i="69" a="1"/>
  <c r="Q114" i="69" s="1"/>
  <c r="Q116" i="69" a="1"/>
  <c r="Q116" i="69" s="1"/>
  <c r="Q97" i="69" a="1"/>
  <c r="Q97" i="69" s="1"/>
  <c r="R93" i="69" s="1"/>
  <c r="Q109" i="69" a="1"/>
  <c r="Q109" i="69" s="1"/>
  <c r="Q103" i="69" a="1"/>
  <c r="Q103" i="69" s="1"/>
  <c r="Q95" i="69" a="1"/>
  <c r="Q95" i="69" s="1"/>
  <c r="Q76" i="69" a="1"/>
  <c r="Q76" i="69" s="1"/>
  <c r="Q90" i="69" a="1"/>
  <c r="Q90" i="69" s="1"/>
  <c r="Q82" i="69" a="1"/>
  <c r="Q82" i="69" s="1"/>
  <c r="Q62" i="69" a="1"/>
  <c r="Q62" i="69" s="1"/>
  <c r="Q68" i="69" a="1"/>
  <c r="Q68" i="69" s="1"/>
  <c r="Q74" i="69" a="1"/>
  <c r="Q74" i="69" s="1"/>
  <c r="Q47" i="69" a="1"/>
  <c r="Q47" i="69" s="1"/>
  <c r="Q30" i="69" a="1"/>
  <c r="Q30" i="69" s="1"/>
  <c r="Q53" i="69" a="1"/>
  <c r="Q53" i="69" s="1"/>
  <c r="Q36" i="69" a="1"/>
  <c r="Q36" i="69" s="1"/>
  <c r="Q42" i="69" a="1"/>
  <c r="Q42" i="69" s="1"/>
  <c r="Q5" i="69" a="1"/>
  <c r="Q5" i="69" s="1"/>
  <c r="Q25" i="69" a="1"/>
  <c r="Q25" i="69" s="1"/>
  <c r="Q9" i="69" a="1"/>
  <c r="Q9" i="69" s="1"/>
  <c r="Q3" i="69"/>
  <c r="Q15" i="69" a="1"/>
  <c r="Q15" i="69" s="1"/>
  <c r="S1" i="69"/>
  <c r="R2" i="69"/>
  <c r="P205" i="69"/>
  <c r="P207" i="69" s="1"/>
  <c r="P209" i="69" s="1"/>
  <c r="P61" i="69"/>
  <c r="P8" i="69"/>
  <c r="P10" i="69" s="1"/>
  <c r="Q93" i="69"/>
  <c r="P98" i="69"/>
  <c r="P135" i="69"/>
  <c r="P140" i="69" s="1"/>
  <c r="K1" i="69"/>
  <c r="P184" i="69"/>
  <c r="T1734" i="64" a="1"/>
  <c r="T1734" i="64" s="1"/>
  <c r="T931" i="64" a="1"/>
  <c r="T931" i="64" s="1"/>
  <c r="T1758" i="64" a="1"/>
  <c r="T1758" i="64" s="1"/>
  <c r="T929" i="64" a="1"/>
  <c r="T929" i="64" s="1"/>
  <c r="T2197" i="64" a="1"/>
  <c r="T2197" i="64" s="1"/>
  <c r="T2300" i="64" a="1"/>
  <c r="T2300" i="64" s="1"/>
  <c r="T1756" i="64" a="1"/>
  <c r="T1756" i="64" s="1"/>
  <c r="T1873" i="64" a="1"/>
  <c r="T1873" i="64" s="1"/>
  <c r="T2191" i="64" a="1"/>
  <c r="T2191" i="64" s="1"/>
  <c r="T1875" i="64" a="1"/>
  <c r="T1875" i="64" s="1"/>
  <c r="T2302" i="64" a="1"/>
  <c r="T2302" i="64" s="1"/>
  <c r="T1780" i="64" a="1"/>
  <c r="T1780" i="64" s="1"/>
  <c r="T1757" i="64" a="1"/>
  <c r="T2009" i="64" a="1"/>
  <c r="T1605" i="64" a="1"/>
  <c r="T2301" i="64" a="1"/>
  <c r="T1937" i="64" a="1"/>
  <c r="T954" i="64" a="1"/>
  <c r="T1874" i="64" a="1"/>
  <c r="T2190" i="64" a="1"/>
  <c r="T2045" i="64" a="1"/>
  <c r="T1298" i="64" a="1"/>
  <c r="T1902" i="64" a="1"/>
  <c r="T1781" i="64" a="1"/>
  <c r="T2277" i="64" a="1"/>
  <c r="CF20" i="861" l="1"/>
  <c r="T2277" i="64"/>
  <c r="T1605" i="64"/>
  <c r="T1298" i="64"/>
  <c r="BU1983" i="64"/>
  <c r="BT1984" i="64"/>
  <c r="CC429" i="64"/>
  <c r="CD423" i="64"/>
  <c r="CD427" i="64" s="1"/>
  <c r="BE794" i="64"/>
  <c r="BE2512" i="64" a="1"/>
  <c r="BE2512" i="64" s="1"/>
  <c r="T190" i="64"/>
  <c r="T2301" i="64"/>
  <c r="T2045" i="64"/>
  <c r="T1902" i="64"/>
  <c r="T2009" i="64"/>
  <c r="T1937" i="64"/>
  <c r="T1874" i="64"/>
  <c r="T1757" i="64"/>
  <c r="T1781" i="64"/>
  <c r="T2190" i="64"/>
  <c r="T954" i="64"/>
  <c r="T205" i="64" a="1"/>
  <c r="T205" i="64" s="1"/>
  <c r="U2044" i="64" a="1"/>
  <c r="U2044" i="64" s="1"/>
  <c r="U2008" i="64" a="1"/>
  <c r="U2008" i="64" s="1"/>
  <c r="U1936" i="64" a="1"/>
  <c r="U1936" i="64" s="1"/>
  <c r="T2644" i="64"/>
  <c r="U2636" i="64" a="1"/>
  <c r="U2636" i="64" s="1"/>
  <c r="U1901" i="64" a="1"/>
  <c r="U1901" i="64" s="1"/>
  <c r="U2670" i="64" a="1"/>
  <c r="U2670" i="64" s="1"/>
  <c r="U1873" i="64" a="1"/>
  <c r="U1873" i="64" s="1"/>
  <c r="U189" i="64" a="1"/>
  <c r="U189" i="64" s="1"/>
  <c r="U1780" i="64" a="1"/>
  <c r="U1780" i="64" s="1"/>
  <c r="U2276" i="64" a="1"/>
  <c r="U2276" i="64" s="1"/>
  <c r="U2197" i="64" a="1"/>
  <c r="U2197" i="64" s="1"/>
  <c r="U1875" i="64" a="1"/>
  <c r="U1875" i="64" s="1"/>
  <c r="U931" i="64" a="1"/>
  <c r="U931" i="64" s="1"/>
  <c r="U1756" i="64" a="1"/>
  <c r="U1756" i="64" s="1"/>
  <c r="U1297" i="64" a="1"/>
  <c r="U1297" i="64" s="1"/>
  <c r="U188" i="64" a="1"/>
  <c r="U188" i="64" s="1"/>
  <c r="U258" i="64" a="1"/>
  <c r="U258" i="64" s="1"/>
  <c r="U1604" i="64" a="1"/>
  <c r="U1604" i="64" s="1"/>
  <c r="U637" i="64" a="1"/>
  <c r="U637" i="64" s="1"/>
  <c r="U204" i="64" a="1"/>
  <c r="U204" i="64" s="1"/>
  <c r="U2186" i="64" a="1"/>
  <c r="U2186" i="64" s="1"/>
  <c r="U631" i="64" a="1"/>
  <c r="U631" i="64" s="1"/>
  <c r="U929" i="64" a="1"/>
  <c r="U929" i="64" s="1"/>
  <c r="U1758" i="64" a="1"/>
  <c r="U1758" i="64" s="1"/>
  <c r="U36" i="64" a="1"/>
  <c r="U36" i="64" s="1"/>
  <c r="U2191" i="64" a="1"/>
  <c r="U2191" i="64" s="1"/>
  <c r="U1734" i="64" a="1"/>
  <c r="U1734" i="64" s="1"/>
  <c r="U2302" i="64" a="1"/>
  <c r="U2302" i="64" s="1"/>
  <c r="U953" i="64" a="1"/>
  <c r="U953" i="64" s="1"/>
  <c r="U2300" i="64" a="1"/>
  <c r="U2300" i="64" s="1"/>
  <c r="P167" i="69"/>
  <c r="P177" i="69" s="1"/>
  <c r="Q156" i="69"/>
  <c r="Q159" i="69" s="1"/>
  <c r="P163" i="69"/>
  <c r="P16" i="69"/>
  <c r="P17" i="69" s="1"/>
  <c r="P219" i="69"/>
  <c r="P150" i="69"/>
  <c r="H140" i="69"/>
  <c r="P211" i="69"/>
  <c r="P187" i="69"/>
  <c r="P20" i="69"/>
  <c r="L1" i="69"/>
  <c r="P136" i="69"/>
  <c r="P142" i="69"/>
  <c r="Q129" i="69"/>
  <c r="Q205" i="69"/>
  <c r="Q211" i="69" s="1"/>
  <c r="Q61" i="69"/>
  <c r="Q63" i="69" s="1"/>
  <c r="Q8" i="69"/>
  <c r="Q12" i="69" s="1"/>
  <c r="Q22" i="69" s="1"/>
  <c r="Q29" i="69" s="1"/>
  <c r="Q31" i="69" s="1"/>
  <c r="P12" i="69"/>
  <c r="P22" i="69" s="1"/>
  <c r="P29" i="69" s="1"/>
  <c r="R225" i="69" a="1"/>
  <c r="R225" i="69" s="1"/>
  <c r="R227" i="69" a="1"/>
  <c r="R227" i="69" s="1"/>
  <c r="R216" i="69" a="1"/>
  <c r="R216" i="69" s="1"/>
  <c r="R208" i="69" a="1"/>
  <c r="R208" i="69" s="1"/>
  <c r="R214" i="69" a="1"/>
  <c r="R214" i="69" s="1"/>
  <c r="R206" i="69" a="1"/>
  <c r="R206" i="69" s="1"/>
  <c r="R197" i="69" a="1"/>
  <c r="R197" i="69" s="1"/>
  <c r="R191" i="69" a="1"/>
  <c r="R191" i="69" s="1"/>
  <c r="R174" i="69" a="1"/>
  <c r="R174" i="69" s="1"/>
  <c r="R185" i="69" a="1"/>
  <c r="R185" i="69" s="1"/>
  <c r="R166" i="69" a="1"/>
  <c r="R166" i="69" s="1"/>
  <c r="R147" i="69" a="1"/>
  <c r="R147" i="69" s="1"/>
  <c r="R172" i="69" a="1"/>
  <c r="R172" i="69" s="1"/>
  <c r="R158" i="69" a="1"/>
  <c r="R158" i="69" s="1"/>
  <c r="R160" i="69" a="1"/>
  <c r="R160" i="69" s="1"/>
  <c r="R145" i="69" a="1"/>
  <c r="R145" i="69" s="1"/>
  <c r="R131" i="69" a="1"/>
  <c r="R131" i="69" s="1"/>
  <c r="R139" i="69" a="1"/>
  <c r="R139" i="69" s="1"/>
  <c r="R133" i="69" a="1"/>
  <c r="R133" i="69" s="1"/>
  <c r="R116" i="69" a="1"/>
  <c r="R116" i="69" s="1"/>
  <c r="R122" i="69" a="1"/>
  <c r="R122" i="69" s="1"/>
  <c r="R97" i="69" a="1"/>
  <c r="R97" i="69" s="1"/>
  <c r="S93" i="69" s="1"/>
  <c r="R114" i="69" a="1"/>
  <c r="R114" i="69" s="1"/>
  <c r="R103" i="69" a="1"/>
  <c r="R103" i="69" s="1"/>
  <c r="R109" i="69" a="1"/>
  <c r="R109" i="69" s="1"/>
  <c r="R95" i="69" a="1"/>
  <c r="R95" i="69" s="1"/>
  <c r="R96" i="69" s="1"/>
  <c r="R82" i="69" a="1"/>
  <c r="R82" i="69" s="1"/>
  <c r="R90" i="69" a="1"/>
  <c r="R90" i="69" s="1"/>
  <c r="R74" i="69" a="1"/>
  <c r="R74" i="69" s="1"/>
  <c r="R76" i="69" a="1"/>
  <c r="R76" i="69" s="1"/>
  <c r="R47" i="69" a="1"/>
  <c r="R47" i="69" s="1"/>
  <c r="R30" i="69" a="1"/>
  <c r="R30" i="69" s="1"/>
  <c r="R62" i="69" a="1"/>
  <c r="R62" i="69" s="1"/>
  <c r="R68" i="69" a="1"/>
  <c r="R68" i="69" s="1"/>
  <c r="R53" i="69" a="1"/>
  <c r="R53" i="69" s="1"/>
  <c r="R36" i="69" a="1"/>
  <c r="R36" i="69" s="1"/>
  <c r="R42" i="69" a="1"/>
  <c r="R42" i="69" s="1"/>
  <c r="R25" i="69" a="1"/>
  <c r="R25" i="69" s="1"/>
  <c r="R5" i="69" a="1"/>
  <c r="R5" i="69" s="1"/>
  <c r="R9" i="69" a="1"/>
  <c r="R9" i="69" s="1"/>
  <c r="R15" i="69" a="1"/>
  <c r="R15" i="69" s="1"/>
  <c r="R3" i="69"/>
  <c r="Q96" i="69"/>
  <c r="Q98" i="69"/>
  <c r="P63" i="69"/>
  <c r="P64" i="69" s="1"/>
  <c r="T1" i="69"/>
  <c r="S2" i="69"/>
  <c r="U954" i="64" a="1"/>
  <c r="U2045" i="64" a="1"/>
  <c r="U1757" i="64" a="1"/>
  <c r="U1874" i="64" a="1"/>
  <c r="U1298" i="64" a="1"/>
  <c r="U2277" i="64" a="1"/>
  <c r="U1781" i="64" a="1"/>
  <c r="U2190" i="64" a="1"/>
  <c r="U2301" i="64" a="1"/>
  <c r="U1605" i="64" a="1"/>
  <c r="U1937" i="64" a="1"/>
  <c r="U2009" i="64" a="1"/>
  <c r="U1902" i="64" a="1"/>
  <c r="U2277" i="64" l="1"/>
  <c r="U1605" i="64"/>
  <c r="U1298" i="64"/>
  <c r="BV1983" i="64"/>
  <c r="BU1984" i="64"/>
  <c r="CD429" i="64"/>
  <c r="CE423" i="64"/>
  <c r="CE427" i="64" s="1"/>
  <c r="BE784" i="64"/>
  <c r="BE786" i="64" s="1"/>
  <c r="BE787" i="64" s="1"/>
  <c r="BE795" i="64"/>
  <c r="U190" i="64"/>
  <c r="U2301" i="64"/>
  <c r="T1945" i="64"/>
  <c r="U1937" i="64"/>
  <c r="U2009" i="64"/>
  <c r="U2045" i="64"/>
  <c r="U1902" i="64"/>
  <c r="U1874" i="64"/>
  <c r="U1757" i="64"/>
  <c r="U1781" i="64"/>
  <c r="U2190" i="64"/>
  <c r="U954" i="64"/>
  <c r="U205" i="64" a="1"/>
  <c r="U205" i="64" s="1"/>
  <c r="V205" i="64" s="1" a="1"/>
  <c r="V205" i="64" s="1"/>
  <c r="U2644" i="64"/>
  <c r="V2008" i="64" a="1"/>
  <c r="V2008" i="64" s="1"/>
  <c r="V2044" i="64" a="1"/>
  <c r="V2044" i="64" s="1"/>
  <c r="V1936" i="64" a="1"/>
  <c r="V1936" i="64" s="1"/>
  <c r="V2636" i="64" a="1"/>
  <c r="V2636" i="64" s="1"/>
  <c r="V1901" i="64" a="1"/>
  <c r="V1901" i="64" s="1"/>
  <c r="V2670" i="64" a="1"/>
  <c r="V2670" i="64" s="1"/>
  <c r="V637" i="64" a="1"/>
  <c r="V637" i="64" s="1"/>
  <c r="V631" i="64" a="1"/>
  <c r="V631" i="64" s="1"/>
  <c r="V2276" i="64" a="1"/>
  <c r="V2276" i="64" s="1"/>
  <c r="V2186" i="64" a="1"/>
  <c r="V2186" i="64" s="1"/>
  <c r="V1604" i="64" a="1"/>
  <c r="V1604" i="64" s="1"/>
  <c r="Q161" i="69"/>
  <c r="P173" i="69"/>
  <c r="P175" i="69" s="1"/>
  <c r="V953" i="64" a="1"/>
  <c r="V953" i="64" s="1"/>
  <c r="V258" i="64" a="1"/>
  <c r="V258" i="64" s="1"/>
  <c r="V188" i="64" a="1"/>
  <c r="V188" i="64" s="1"/>
  <c r="V189" i="64" a="1"/>
  <c r="V189" i="64" s="1"/>
  <c r="V204" i="64" a="1"/>
  <c r="V204" i="64" s="1"/>
  <c r="V36" i="64" a="1"/>
  <c r="V36" i="64" s="1"/>
  <c r="V1297" i="64" a="1"/>
  <c r="V1297" i="64" s="1"/>
  <c r="V1873" i="64" a="1"/>
  <c r="V1873" i="64" s="1"/>
  <c r="V1780" i="64" a="1"/>
  <c r="V1780" i="64" s="1"/>
  <c r="V1875" i="64" a="1"/>
  <c r="V1875" i="64" s="1"/>
  <c r="V931" i="64" a="1"/>
  <c r="V931" i="64" s="1"/>
  <c r="V1756" i="64" a="1"/>
  <c r="V1756" i="64" s="1"/>
  <c r="V2197" i="64" a="1"/>
  <c r="V2197" i="64" s="1"/>
  <c r="V1758" i="64" a="1"/>
  <c r="V1758" i="64" s="1"/>
  <c r="V2300" i="64" a="1"/>
  <c r="V2300" i="64" s="1"/>
  <c r="V1734" i="64" a="1"/>
  <c r="V1734" i="64" s="1"/>
  <c r="V929" i="64" a="1"/>
  <c r="V929" i="64" s="1"/>
  <c r="V2191" i="64" a="1"/>
  <c r="V2191" i="64" s="1"/>
  <c r="V2302" i="64" a="1"/>
  <c r="V2302" i="64" s="1"/>
  <c r="Q221" i="69"/>
  <c r="Q224" i="69" s="1"/>
  <c r="Q226" i="69" s="1"/>
  <c r="Q228" i="69" s="1"/>
  <c r="Q215" i="69"/>
  <c r="Q217" i="69" s="1"/>
  <c r="P18" i="69"/>
  <c r="Q207" i="69"/>
  <c r="R98" i="69"/>
  <c r="Q10" i="69"/>
  <c r="Q16" i="69"/>
  <c r="S227" i="69" a="1"/>
  <c r="S227" i="69" s="1"/>
  <c r="S225" i="69" a="1"/>
  <c r="S225" i="69" s="1"/>
  <c r="S216" i="69" a="1"/>
  <c r="S216" i="69" s="1"/>
  <c r="S208" i="69" a="1"/>
  <c r="S208" i="69" s="1"/>
  <c r="S214" i="69" a="1"/>
  <c r="S214" i="69" s="1"/>
  <c r="S197" i="69" a="1"/>
  <c r="S197" i="69" s="1"/>
  <c r="S191" i="69" a="1"/>
  <c r="S191" i="69" s="1"/>
  <c r="S206" i="69" a="1"/>
  <c r="S206" i="69" s="1"/>
  <c r="S185" i="69" a="1"/>
  <c r="S185" i="69" s="1"/>
  <c r="S174" i="69" a="1"/>
  <c r="S174" i="69" s="1"/>
  <c r="S166" i="69" a="1"/>
  <c r="S166" i="69" s="1"/>
  <c r="S172" i="69" a="1"/>
  <c r="S172" i="69" s="1"/>
  <c r="S158" i="69" a="1"/>
  <c r="S158" i="69" s="1"/>
  <c r="S160" i="69" a="1"/>
  <c r="S160" i="69" s="1"/>
  <c r="S147" i="69" a="1"/>
  <c r="S147" i="69" s="1"/>
  <c r="S131" i="69" a="1"/>
  <c r="S131" i="69" s="1"/>
  <c r="S133" i="69" a="1"/>
  <c r="S133" i="69" s="1"/>
  <c r="S145" i="69" a="1"/>
  <c r="S145" i="69" s="1"/>
  <c r="S122" i="69" a="1"/>
  <c r="S122" i="69" s="1"/>
  <c r="S139" i="69" a="1"/>
  <c r="S139" i="69" s="1"/>
  <c r="S114" i="69" a="1"/>
  <c r="S114" i="69" s="1"/>
  <c r="S103" i="69" a="1"/>
  <c r="S103" i="69" s="1"/>
  <c r="S116" i="69" a="1"/>
  <c r="S116" i="69" s="1"/>
  <c r="S109" i="69" a="1"/>
  <c r="S109" i="69" s="1"/>
  <c r="S95" i="69" a="1"/>
  <c r="S95" i="69" s="1"/>
  <c r="S96" i="69" s="1"/>
  <c r="S97" i="69" a="1"/>
  <c r="S97" i="69" s="1"/>
  <c r="T93" i="69" s="1"/>
  <c r="S74" i="69" a="1"/>
  <c r="S74" i="69" s="1"/>
  <c r="S76" i="69" a="1"/>
  <c r="S76" i="69" s="1"/>
  <c r="S82" i="69" a="1"/>
  <c r="S82" i="69" s="1"/>
  <c r="S90" i="69" a="1"/>
  <c r="S90" i="69" s="1"/>
  <c r="S62" i="69" a="1"/>
  <c r="S62" i="69" s="1"/>
  <c r="S68" i="69" a="1"/>
  <c r="S68" i="69" s="1"/>
  <c r="S53" i="69" a="1"/>
  <c r="S53" i="69" s="1"/>
  <c r="S36" i="69" a="1"/>
  <c r="S36" i="69" s="1"/>
  <c r="S42" i="69" a="1"/>
  <c r="S42" i="69" s="1"/>
  <c r="S25" i="69" a="1"/>
  <c r="S25" i="69" s="1"/>
  <c r="S5" i="69" a="1"/>
  <c r="S5" i="69" s="1"/>
  <c r="S47" i="69" a="1"/>
  <c r="S47" i="69" s="1"/>
  <c r="S9" i="69" a="1"/>
  <c r="S9" i="69" s="1"/>
  <c r="S15" i="69" a="1"/>
  <c r="S15" i="69" s="1"/>
  <c r="S3" i="69"/>
  <c r="S30" i="69" a="1"/>
  <c r="S30" i="69" s="1"/>
  <c r="P31" i="69"/>
  <c r="Q184" i="69"/>
  <c r="U1" i="69"/>
  <c r="T2" i="69"/>
  <c r="Q134" i="69"/>
  <c r="H134" i="69" s="1"/>
  <c r="Q132" i="69"/>
  <c r="P221" i="69"/>
  <c r="P224" i="69" s="1"/>
  <c r="P215" i="69"/>
  <c r="P152" i="69"/>
  <c r="P146" i="69"/>
  <c r="P148" i="69" s="1"/>
  <c r="H148" i="69" s="1"/>
  <c r="M1" i="69"/>
  <c r="P71" i="69"/>
  <c r="P75" i="69" s="1"/>
  <c r="P65" i="69"/>
  <c r="Q60" i="69"/>
  <c r="Q64" i="69" s="1"/>
  <c r="P69" i="69"/>
  <c r="R205" i="69"/>
  <c r="R211" i="69" s="1"/>
  <c r="R61" i="69"/>
  <c r="R8" i="69"/>
  <c r="R16" i="69" s="1"/>
  <c r="P194" i="69"/>
  <c r="P202" i="69" s="1"/>
  <c r="P188" i="69"/>
  <c r="Q183" i="69"/>
  <c r="P192" i="69"/>
  <c r="V1605" i="64" a="1"/>
  <c r="V1757" i="64" a="1"/>
  <c r="V2190" i="64" a="1"/>
  <c r="V954" i="64" a="1"/>
  <c r="V1937" i="64" a="1"/>
  <c r="V1874" i="64" a="1"/>
  <c r="V2301" i="64" a="1"/>
  <c r="V2045" i="64" a="1"/>
  <c r="V2277" i="64" a="1"/>
  <c r="V2009" i="64" a="1"/>
  <c r="V1902" i="64" a="1"/>
  <c r="V1298" i="64" a="1"/>
  <c r="V1781" i="64" a="1"/>
  <c r="CG20" i="861" l="1"/>
  <c r="V2277" i="64"/>
  <c r="V1605" i="64"/>
  <c r="V1298" i="64"/>
  <c r="BW1983" i="64"/>
  <c r="BV1984" i="64"/>
  <c r="CE429" i="64"/>
  <c r="CF423" i="64"/>
  <c r="CF427" i="64" s="1"/>
  <c r="BE800" i="64"/>
  <c r="BF791" i="64"/>
  <c r="BE796" i="64"/>
  <c r="BE788" i="64"/>
  <c r="BF780" i="64"/>
  <c r="BF783" i="64" s="1"/>
  <c r="V190" i="64"/>
  <c r="V2301" i="64"/>
  <c r="U1945" i="64"/>
  <c r="V2009" i="64"/>
  <c r="V2045" i="64"/>
  <c r="V1874" i="64"/>
  <c r="V1902" i="64"/>
  <c r="V1937" i="64"/>
  <c r="V1757" i="64"/>
  <c r="V1781" i="64"/>
  <c r="V2190" i="64"/>
  <c r="V954" i="64"/>
  <c r="V2644" i="64"/>
  <c r="W2044" i="64" a="1"/>
  <c r="W2044" i="64" s="1"/>
  <c r="W1936" i="64" a="1"/>
  <c r="W1936" i="64" s="1"/>
  <c r="W2008" i="64" a="1"/>
  <c r="W2008" i="64" s="1"/>
  <c r="W2636" i="64" a="1"/>
  <c r="W2636" i="64" s="1"/>
  <c r="W1901" i="64" a="1"/>
  <c r="W1901" i="64" s="1"/>
  <c r="W2670" i="64" a="1"/>
  <c r="W2670" i="64" s="1"/>
  <c r="W637" i="64" a="1"/>
  <c r="W637" i="64" s="1"/>
  <c r="W631" i="64" a="1"/>
  <c r="W631" i="64" s="1"/>
  <c r="W2276" i="64" a="1"/>
  <c r="W2276" i="64" s="1"/>
  <c r="W2186" i="64" a="1"/>
  <c r="W2186" i="64" s="1"/>
  <c r="W1604" i="64" a="1"/>
  <c r="W1604" i="64" s="1"/>
  <c r="W953" i="64" a="1"/>
  <c r="W953" i="64" s="1"/>
  <c r="W258" i="64" a="1"/>
  <c r="W258" i="64" s="1"/>
  <c r="W189" i="64" a="1"/>
  <c r="W189" i="64" s="1"/>
  <c r="W188" i="64" a="1"/>
  <c r="W188" i="64" s="1"/>
  <c r="W204" i="64" a="1"/>
  <c r="W204" i="64" s="1"/>
  <c r="W36" i="64" a="1"/>
  <c r="W36" i="64" s="1"/>
  <c r="W205" i="64" a="1"/>
  <c r="W205" i="64" s="1"/>
  <c r="R204" i="64" a="1"/>
  <c r="R204" i="64" s="1"/>
  <c r="W1297" i="64" a="1"/>
  <c r="W1297" i="64" s="1"/>
  <c r="W1873" i="64" a="1"/>
  <c r="W1873" i="64" s="1"/>
  <c r="W2191" i="64" a="1"/>
  <c r="W2191" i="64" s="1"/>
  <c r="W1780" i="64" a="1"/>
  <c r="W1780" i="64" s="1"/>
  <c r="W2197" i="64" a="1"/>
  <c r="W2197" i="64" s="1"/>
  <c r="W929" i="64" a="1"/>
  <c r="W929" i="64" s="1"/>
  <c r="W2302" i="64" a="1"/>
  <c r="W2302" i="64" s="1"/>
  <c r="W1756" i="64" a="1"/>
  <c r="W1756" i="64" s="1"/>
  <c r="W1734" i="64" a="1"/>
  <c r="W1734" i="64" s="1"/>
  <c r="W931" i="64" a="1"/>
  <c r="W931" i="64" s="1"/>
  <c r="W1758" i="64" a="1"/>
  <c r="W1758" i="64" s="1"/>
  <c r="W2300" i="64" a="1"/>
  <c r="W2300" i="64" s="1"/>
  <c r="W1875" i="64" a="1"/>
  <c r="W1875" i="64" s="1"/>
  <c r="Q135" i="69"/>
  <c r="Q136" i="69" s="1"/>
  <c r="P200" i="69"/>
  <c r="P198" i="69"/>
  <c r="Q17" i="69"/>
  <c r="Q186" i="69"/>
  <c r="Q20" i="69"/>
  <c r="Q209" i="69"/>
  <c r="Q65" i="69"/>
  <c r="Q71" i="69"/>
  <c r="Q75" i="69" s="1"/>
  <c r="R60" i="69"/>
  <c r="Q69" i="69"/>
  <c r="Q157" i="69"/>
  <c r="H132" i="69"/>
  <c r="S205" i="69"/>
  <c r="S211" i="69" s="1"/>
  <c r="S61" i="69"/>
  <c r="S63" i="69" s="1"/>
  <c r="S8" i="69"/>
  <c r="S12" i="69" s="1"/>
  <c r="S22" i="69" s="1"/>
  <c r="S29" i="69" s="1"/>
  <c r="S31" i="69" s="1"/>
  <c r="R207" i="69"/>
  <c r="R209" i="69" s="1"/>
  <c r="R219" i="69" s="1"/>
  <c r="T225" i="69" a="1"/>
  <c r="T225" i="69" s="1"/>
  <c r="T227" i="69" a="1"/>
  <c r="T227" i="69" s="1"/>
  <c r="T208" i="69" a="1"/>
  <c r="T208" i="69" s="1"/>
  <c r="T214" i="69" a="1"/>
  <c r="T214" i="69" s="1"/>
  <c r="T216" i="69" a="1"/>
  <c r="T216" i="69" s="1"/>
  <c r="T206" i="69" a="1"/>
  <c r="T206" i="69" s="1"/>
  <c r="T197" i="69" a="1"/>
  <c r="T197" i="69" s="1"/>
  <c r="T191" i="69" a="1"/>
  <c r="T191" i="69" s="1"/>
  <c r="T185" i="69" a="1"/>
  <c r="T185" i="69" s="1"/>
  <c r="T166" i="69" a="1"/>
  <c r="T166" i="69" s="1"/>
  <c r="T172" i="69" a="1"/>
  <c r="T172" i="69" s="1"/>
  <c r="T174" i="69" a="1"/>
  <c r="T174" i="69" s="1"/>
  <c r="T160" i="69" a="1"/>
  <c r="T160" i="69" s="1"/>
  <c r="T147" i="69" a="1"/>
  <c r="T147" i="69" s="1"/>
  <c r="T158" i="69" a="1"/>
  <c r="T158" i="69" s="1"/>
  <c r="T133" i="69" a="1"/>
  <c r="T133" i="69" s="1"/>
  <c r="T139" i="69" a="1"/>
  <c r="T139" i="69" s="1"/>
  <c r="T145" i="69" a="1"/>
  <c r="T145" i="69" s="1"/>
  <c r="T131" i="69" a="1"/>
  <c r="T131" i="69" s="1"/>
  <c r="T122" i="69" a="1"/>
  <c r="T122" i="69" s="1"/>
  <c r="T114" i="69" a="1"/>
  <c r="T114" i="69" s="1"/>
  <c r="T116" i="69" a="1"/>
  <c r="T116" i="69" s="1"/>
  <c r="T109" i="69" a="1"/>
  <c r="T109" i="69" s="1"/>
  <c r="T95" i="69" a="1"/>
  <c r="T95" i="69" s="1"/>
  <c r="T96" i="69" s="1"/>
  <c r="T97" i="69" a="1"/>
  <c r="T97" i="69" s="1"/>
  <c r="U93" i="69" s="1"/>
  <c r="T103" i="69" a="1"/>
  <c r="T103" i="69" s="1"/>
  <c r="T74" i="69" a="1"/>
  <c r="T74" i="69" s="1"/>
  <c r="T76" i="69" a="1"/>
  <c r="T76" i="69" s="1"/>
  <c r="T82" i="69" a="1"/>
  <c r="T82" i="69" s="1"/>
  <c r="T90" i="69" a="1"/>
  <c r="T90" i="69" s="1"/>
  <c r="T62" i="69" a="1"/>
  <c r="T62" i="69" s="1"/>
  <c r="T53" i="69" a="1"/>
  <c r="T53" i="69" s="1"/>
  <c r="T36" i="69" a="1"/>
  <c r="T36" i="69" s="1"/>
  <c r="T68" i="69" a="1"/>
  <c r="T68" i="69" s="1"/>
  <c r="T42" i="69" a="1"/>
  <c r="T42" i="69" s="1"/>
  <c r="T25" i="69" a="1"/>
  <c r="T25" i="69" s="1"/>
  <c r="T47" i="69" a="1"/>
  <c r="T47" i="69" s="1"/>
  <c r="T30" i="69" a="1"/>
  <c r="T30" i="69" s="1"/>
  <c r="T9" i="69" a="1"/>
  <c r="T9" i="69" s="1"/>
  <c r="T15" i="69" a="1"/>
  <c r="T15" i="69" s="1"/>
  <c r="T3" i="69"/>
  <c r="T5" i="69" a="1"/>
  <c r="T5" i="69" s="1"/>
  <c r="S98" i="69"/>
  <c r="R12" i="69"/>
  <c r="R22" i="69" s="1"/>
  <c r="R29" i="69" s="1"/>
  <c r="P79" i="69"/>
  <c r="P77" i="69"/>
  <c r="V1" i="69"/>
  <c r="U2" i="69"/>
  <c r="R63" i="69"/>
  <c r="P217" i="69"/>
  <c r="P32" i="69"/>
  <c r="R221" i="69"/>
  <c r="R224" i="69" s="1"/>
  <c r="R226" i="69" s="1"/>
  <c r="R228" i="69" s="1"/>
  <c r="R215" i="69"/>
  <c r="R217" i="69" s="1"/>
  <c r="R10" i="69"/>
  <c r="R20" i="69" s="1"/>
  <c r="P226" i="69"/>
  <c r="W1298" i="64" a="1"/>
  <c r="W1937" i="64" a="1"/>
  <c r="W2045" i="64" a="1"/>
  <c r="W1902" i="64" a="1"/>
  <c r="W2301" i="64" a="1"/>
  <c r="W1757" i="64" a="1"/>
  <c r="W1605" i="64" a="1"/>
  <c r="W2190" i="64" a="1"/>
  <c r="W2277" i="64" a="1"/>
  <c r="W954" i="64" a="1"/>
  <c r="W1874" i="64" a="1"/>
  <c r="W1781" i="64" a="1"/>
  <c r="W2009" i="64" a="1"/>
  <c r="W2277" i="64" l="1"/>
  <c r="W1605" i="64"/>
  <c r="W1298" i="64"/>
  <c r="BX1983" i="64"/>
  <c r="BW1984" i="64"/>
  <c r="CF429" i="64"/>
  <c r="CG423" i="64"/>
  <c r="CG427" i="64" s="1"/>
  <c r="BF792" i="64"/>
  <c r="BF2512" i="64" a="1"/>
  <c r="BF2512" i="64" s="1"/>
  <c r="W190" i="64"/>
  <c r="W2301" i="64"/>
  <c r="V1945" i="64"/>
  <c r="W1874" i="64"/>
  <c r="W2009" i="64"/>
  <c r="W1902" i="64"/>
  <c r="W1937" i="64"/>
  <c r="W2045" i="64"/>
  <c r="W1757" i="64"/>
  <c r="W1781" i="64"/>
  <c r="W2190" i="64"/>
  <c r="W954" i="64"/>
  <c r="X2044" i="64" a="1"/>
  <c r="X2044" i="64" s="1"/>
  <c r="X2008" i="64" a="1"/>
  <c r="X2008" i="64" s="1"/>
  <c r="X1936" i="64" a="1"/>
  <c r="X1936" i="64" s="1"/>
  <c r="W2644" i="64"/>
  <c r="X2636" i="64" a="1"/>
  <c r="X2636" i="64" s="1"/>
  <c r="X1901" i="64" a="1"/>
  <c r="X1901" i="64" s="1"/>
  <c r="X2670" i="64" a="1"/>
  <c r="X2670" i="64" s="1"/>
  <c r="X637" i="64" a="1"/>
  <c r="X637" i="64" s="1"/>
  <c r="X631" i="64" a="1"/>
  <c r="X631" i="64" s="1"/>
  <c r="X2276" i="64" a="1"/>
  <c r="X2276" i="64" s="1"/>
  <c r="X2186" i="64" a="1"/>
  <c r="X2186" i="64" s="1"/>
  <c r="X1604" i="64" a="1"/>
  <c r="X1604" i="64" s="1"/>
  <c r="X953" i="64" a="1"/>
  <c r="X953" i="64" s="1"/>
  <c r="X189" i="64" a="1"/>
  <c r="X189" i="64" s="1"/>
  <c r="X188" i="64" a="1"/>
  <c r="X188" i="64" s="1"/>
  <c r="X36" i="64" a="1"/>
  <c r="X36" i="64" s="1"/>
  <c r="X204" i="64" a="1"/>
  <c r="X204" i="64" s="1"/>
  <c r="X258" i="64" a="1"/>
  <c r="X258" i="64" s="1"/>
  <c r="X205" i="64" a="1"/>
  <c r="X205" i="64" s="1"/>
  <c r="X1297" i="64" a="1"/>
  <c r="X1297" i="64" s="1"/>
  <c r="X1780" i="64" a="1"/>
  <c r="X1780" i="64" s="1"/>
  <c r="X1758" i="64" a="1"/>
  <c r="X1758" i="64" s="1"/>
  <c r="X1734" i="64" a="1"/>
  <c r="X1734" i="64" s="1"/>
  <c r="X931" i="64" a="1"/>
  <c r="X931" i="64" s="1"/>
  <c r="X2302" i="64" a="1"/>
  <c r="X2302" i="64" s="1"/>
  <c r="X929" i="64" a="1"/>
  <c r="X929" i="64" s="1"/>
  <c r="X2300" i="64" a="1"/>
  <c r="X2300" i="64" s="1"/>
  <c r="X2191" i="64" a="1"/>
  <c r="X2191" i="64" s="1"/>
  <c r="X2197" i="64" a="1"/>
  <c r="X2197" i="64" s="1"/>
  <c r="X1875" i="64" a="1"/>
  <c r="X1875" i="64" s="1"/>
  <c r="X1756" i="64" a="1"/>
  <c r="X1756" i="64" s="1"/>
  <c r="X1873" i="64" a="1"/>
  <c r="X1873" i="64" s="1"/>
  <c r="T98" i="69"/>
  <c r="Q140" i="69"/>
  <c r="Q150" i="69" s="1"/>
  <c r="R129" i="69"/>
  <c r="R134" i="69" s="1"/>
  <c r="Q142" i="69"/>
  <c r="Q152" i="69" s="1"/>
  <c r="R64" i="69"/>
  <c r="Q18" i="69"/>
  <c r="Q79" i="69"/>
  <c r="Q77" i="69"/>
  <c r="Q85" i="69" s="1"/>
  <c r="Q94" i="69" s="1"/>
  <c r="Q99" i="69" s="1"/>
  <c r="S207" i="69"/>
  <c r="S209" i="69" s="1"/>
  <c r="S219" i="69" s="1"/>
  <c r="S10" i="69"/>
  <c r="S20" i="69" s="1"/>
  <c r="P85" i="69"/>
  <c r="P94" i="69" s="1"/>
  <c r="U225" i="69" a="1"/>
  <c r="U225" i="69" s="1"/>
  <c r="U227" i="69" a="1"/>
  <c r="U227" i="69" s="1"/>
  <c r="U216" i="69" a="1"/>
  <c r="U216" i="69" s="1"/>
  <c r="U214" i="69" a="1"/>
  <c r="U214" i="69" s="1"/>
  <c r="U208" i="69" a="1"/>
  <c r="U208" i="69" s="1"/>
  <c r="U197" i="69" a="1"/>
  <c r="U197" i="69" s="1"/>
  <c r="U206" i="69" a="1"/>
  <c r="U206" i="69" s="1"/>
  <c r="U191" i="69" a="1"/>
  <c r="U191" i="69" s="1"/>
  <c r="U185" i="69" a="1"/>
  <c r="U185" i="69" s="1"/>
  <c r="U174" i="69" a="1"/>
  <c r="U174" i="69" s="1"/>
  <c r="U166" i="69" a="1"/>
  <c r="U166" i="69" s="1"/>
  <c r="U172" i="69" a="1"/>
  <c r="U172" i="69" s="1"/>
  <c r="U147" i="69" a="1"/>
  <c r="U147" i="69" s="1"/>
  <c r="U160" i="69" a="1"/>
  <c r="U160" i="69" s="1"/>
  <c r="U139" i="69" a="1"/>
  <c r="U139" i="69" s="1"/>
  <c r="U145" i="69" a="1"/>
  <c r="U145" i="69" s="1"/>
  <c r="U158" i="69" a="1"/>
  <c r="U158" i="69" s="1"/>
  <c r="U133" i="69" a="1"/>
  <c r="U133" i="69" s="1"/>
  <c r="U122" i="69" a="1"/>
  <c r="U122" i="69" s="1"/>
  <c r="U114" i="69" a="1"/>
  <c r="U114" i="69" s="1"/>
  <c r="U116" i="69" a="1"/>
  <c r="U116" i="69" s="1"/>
  <c r="U131" i="69" a="1"/>
  <c r="U131" i="69" s="1"/>
  <c r="U109" i="69" a="1"/>
  <c r="U109" i="69" s="1"/>
  <c r="U97" i="69" a="1"/>
  <c r="U97" i="69" s="1"/>
  <c r="V93" i="69" s="1"/>
  <c r="U103" i="69" a="1"/>
  <c r="U103" i="69" s="1"/>
  <c r="U76" i="69" a="1"/>
  <c r="U76" i="69" s="1"/>
  <c r="U82" i="69" a="1"/>
  <c r="U82" i="69" s="1"/>
  <c r="U62" i="69" a="1"/>
  <c r="U62" i="69" s="1"/>
  <c r="U90" i="69" a="1"/>
  <c r="U90" i="69" s="1"/>
  <c r="U95" i="69" a="1"/>
  <c r="U95" i="69" s="1"/>
  <c r="U96" i="69" s="1"/>
  <c r="U68" i="69" a="1"/>
  <c r="U68" i="69" s="1"/>
  <c r="U74" i="69" a="1"/>
  <c r="U74" i="69" s="1"/>
  <c r="U47" i="69" a="1"/>
  <c r="U47" i="69" s="1"/>
  <c r="U30" i="69" a="1"/>
  <c r="U30" i="69" s="1"/>
  <c r="U53" i="69" a="1"/>
  <c r="U53" i="69" s="1"/>
  <c r="U36" i="69" a="1"/>
  <c r="U36" i="69" s="1"/>
  <c r="U42" i="69" a="1"/>
  <c r="U42" i="69" s="1"/>
  <c r="U3" i="69"/>
  <c r="U25" i="69" a="1"/>
  <c r="U25" i="69" s="1"/>
  <c r="U5" i="69" a="1"/>
  <c r="U5" i="69" s="1"/>
  <c r="U9" i="69" a="1"/>
  <c r="U9" i="69" s="1"/>
  <c r="U15" i="69" a="1"/>
  <c r="U15" i="69" s="1"/>
  <c r="H157" i="69"/>
  <c r="Q162" i="69"/>
  <c r="S16" i="69"/>
  <c r="P228" i="69"/>
  <c r="P33" i="69"/>
  <c r="P39" i="69"/>
  <c r="Q28" i="69"/>
  <c r="Q32" i="69" s="1"/>
  <c r="P37" i="69"/>
  <c r="W1" i="69"/>
  <c r="V2" i="69"/>
  <c r="P87" i="69"/>
  <c r="P83" i="69"/>
  <c r="S221" i="69"/>
  <c r="S224" i="69" s="1"/>
  <c r="S215" i="69"/>
  <c r="S217" i="69" s="1"/>
  <c r="Q187" i="69"/>
  <c r="T205" i="69"/>
  <c r="T61" i="69"/>
  <c r="T8" i="69"/>
  <c r="T16" i="69" s="1"/>
  <c r="R17" i="69"/>
  <c r="R18" i="69" s="1"/>
  <c r="R31" i="69"/>
  <c r="Q219" i="69"/>
  <c r="X1874" i="64" a="1"/>
  <c r="X1757" i="64" a="1"/>
  <c r="X1605" i="64" a="1"/>
  <c r="X2277" i="64" a="1"/>
  <c r="X2045" i="64" a="1"/>
  <c r="X1781" i="64" a="1"/>
  <c r="X1937" i="64" a="1"/>
  <c r="X2190" i="64" a="1"/>
  <c r="X2301" i="64" a="1"/>
  <c r="X954" i="64" a="1"/>
  <c r="X1902" i="64" a="1"/>
  <c r="X2009" i="64" a="1"/>
  <c r="X1298" i="64" a="1"/>
  <c r="CH20" i="861" l="1"/>
  <c r="X2277" i="64"/>
  <c r="X1605" i="64"/>
  <c r="X1298" i="64"/>
  <c r="BY1983" i="64"/>
  <c r="BX1984" i="64"/>
  <c r="CH423" i="64"/>
  <c r="CH427" i="64" s="1"/>
  <c r="CG429" i="64"/>
  <c r="BF794" i="64"/>
  <c r="X190" i="64"/>
  <c r="X2301" i="64"/>
  <c r="W1945" i="64"/>
  <c r="X1937" i="64"/>
  <c r="X1874" i="64"/>
  <c r="X2009" i="64"/>
  <c r="X2045" i="64"/>
  <c r="X1902" i="64"/>
  <c r="X1757" i="64"/>
  <c r="X1781" i="64"/>
  <c r="X2190" i="64"/>
  <c r="X954" i="64"/>
  <c r="Y2044" i="64" a="1"/>
  <c r="Y2044" i="64" s="1"/>
  <c r="Y2008" i="64" a="1"/>
  <c r="Y2008" i="64" s="1"/>
  <c r="Y1936" i="64" a="1"/>
  <c r="Y1936" i="64" s="1"/>
  <c r="X2644" i="64"/>
  <c r="Y2636" i="64" a="1"/>
  <c r="Y2636" i="64" s="1"/>
  <c r="Y1901" i="64" a="1"/>
  <c r="Y1901" i="64" s="1"/>
  <c r="Y2670" i="64" a="1"/>
  <c r="Y2670" i="64" s="1"/>
  <c r="Y637" i="64" a="1"/>
  <c r="Y637" i="64" s="1"/>
  <c r="Y631" i="64" a="1"/>
  <c r="Y631" i="64" s="1"/>
  <c r="U98" i="69"/>
  <c r="R132" i="69"/>
  <c r="R157" i="69" s="1"/>
  <c r="Y2276" i="64" a="1"/>
  <c r="Y2276" i="64" s="1"/>
  <c r="Y2186" i="64" a="1"/>
  <c r="Y2186" i="64" s="1"/>
  <c r="Y1604" i="64" a="1"/>
  <c r="Y1604" i="64" s="1"/>
  <c r="Y953" i="64" a="1"/>
  <c r="Y953" i="64" s="1"/>
  <c r="Y189" i="64" a="1"/>
  <c r="Y189" i="64" s="1"/>
  <c r="Y188" i="64" a="1"/>
  <c r="Y188" i="64" s="1"/>
  <c r="Y36" i="64" a="1"/>
  <c r="Y36" i="64" s="1"/>
  <c r="Y204" i="64" a="1"/>
  <c r="Y204" i="64" s="1"/>
  <c r="Y258" i="64" a="1"/>
  <c r="Y258" i="64" s="1"/>
  <c r="Y205" i="64" a="1"/>
  <c r="Y205" i="64" s="1"/>
  <c r="Y1297" i="64" a="1"/>
  <c r="Y1297" i="64" s="1"/>
  <c r="Y929" i="64" a="1"/>
  <c r="Y929" i="64" s="1"/>
  <c r="Y931" i="64" a="1"/>
  <c r="Y931" i="64" s="1"/>
  <c r="Y2302" i="64" a="1"/>
  <c r="Y2302" i="64" s="1"/>
  <c r="Y1758" i="64" a="1"/>
  <c r="Y1758" i="64" s="1"/>
  <c r="Y1780" i="64" a="1"/>
  <c r="Y1780" i="64" s="1"/>
  <c r="Y1875" i="64" a="1"/>
  <c r="Y1875" i="64" s="1"/>
  <c r="Y2300" i="64" a="1"/>
  <c r="Y2300" i="64" s="1"/>
  <c r="Y2191" i="64" a="1"/>
  <c r="Y2191" i="64" s="1"/>
  <c r="Y1756" i="64" a="1"/>
  <c r="Y1756" i="64" s="1"/>
  <c r="Y2197" i="64" a="1"/>
  <c r="Y2197" i="64" s="1"/>
  <c r="Y1873" i="64" a="1"/>
  <c r="Y1873" i="64" s="1"/>
  <c r="Y1734" i="64" a="1"/>
  <c r="Y1734" i="64" s="1"/>
  <c r="Q146" i="69"/>
  <c r="Q148" i="69" s="1"/>
  <c r="T63" i="69"/>
  <c r="Q194" i="69"/>
  <c r="Q202" i="69" s="1"/>
  <c r="R183" i="69"/>
  <c r="Q188" i="69"/>
  <c r="Q192" i="69"/>
  <c r="S226" i="69"/>
  <c r="W2" i="69"/>
  <c r="X1" i="69"/>
  <c r="T211" i="69"/>
  <c r="T207" i="69"/>
  <c r="T209" i="69" s="1"/>
  <c r="Q106" i="69"/>
  <c r="Q113" i="69" s="1"/>
  <c r="Q100" i="69"/>
  <c r="Q104" i="69"/>
  <c r="T10" i="69"/>
  <c r="T20" i="69" s="1"/>
  <c r="U205" i="69"/>
  <c r="U211" i="69" s="1"/>
  <c r="U61" i="69"/>
  <c r="U63" i="69" s="1"/>
  <c r="U8" i="69"/>
  <c r="U12" i="69" s="1"/>
  <c r="U22" i="69" s="1"/>
  <c r="U29" i="69" s="1"/>
  <c r="U31" i="69" s="1"/>
  <c r="Q87" i="69"/>
  <c r="Q83" i="69"/>
  <c r="Q169" i="69"/>
  <c r="Q179" i="69" s="1"/>
  <c r="Q163" i="69"/>
  <c r="R156" i="69"/>
  <c r="Q167" i="69"/>
  <c r="P46" i="69"/>
  <c r="S17" i="69"/>
  <c r="S18" i="69" s="1"/>
  <c r="R65" i="69"/>
  <c r="R71" i="69"/>
  <c r="R75" i="69" s="1"/>
  <c r="S60" i="69"/>
  <c r="S64" i="69" s="1"/>
  <c r="R69" i="69"/>
  <c r="T12" i="69"/>
  <c r="T22" i="69" s="1"/>
  <c r="T29" i="69" s="1"/>
  <c r="V225" i="69" a="1"/>
  <c r="V225" i="69" s="1"/>
  <c r="V227" i="69" a="1"/>
  <c r="V227" i="69" s="1"/>
  <c r="V216" i="69" a="1"/>
  <c r="V216" i="69" s="1"/>
  <c r="V214" i="69" a="1"/>
  <c r="V214" i="69" s="1"/>
  <c r="V208" i="69" a="1"/>
  <c r="V208" i="69" s="1"/>
  <c r="V206" i="69" a="1"/>
  <c r="V206" i="69" s="1"/>
  <c r="V197" i="69" a="1"/>
  <c r="V197" i="69" s="1"/>
  <c r="V191" i="69" a="1"/>
  <c r="V191" i="69" s="1"/>
  <c r="V185" i="69" a="1"/>
  <c r="V185" i="69" s="1"/>
  <c r="V166" i="69" a="1"/>
  <c r="V166" i="69" s="1"/>
  <c r="V147" i="69" a="1"/>
  <c r="V147" i="69" s="1"/>
  <c r="V174" i="69" a="1"/>
  <c r="V174" i="69" s="1"/>
  <c r="V172" i="69" a="1"/>
  <c r="V172" i="69" s="1"/>
  <c r="V158" i="69" a="1"/>
  <c r="V158" i="69" s="1"/>
  <c r="V145" i="69" a="1"/>
  <c r="V145" i="69" s="1"/>
  <c r="V131" i="69" a="1"/>
  <c r="V131" i="69" s="1"/>
  <c r="V160" i="69" a="1"/>
  <c r="V160" i="69" s="1"/>
  <c r="V139" i="69" a="1"/>
  <c r="V139" i="69" s="1"/>
  <c r="V116" i="69" a="1"/>
  <c r="V116" i="69" s="1"/>
  <c r="V133" i="69" a="1"/>
  <c r="V133" i="69" s="1"/>
  <c r="V122" i="69" a="1"/>
  <c r="V122" i="69" s="1"/>
  <c r="V114" i="69" a="1"/>
  <c r="V114" i="69" s="1"/>
  <c r="V97" i="69" a="1"/>
  <c r="V97" i="69" s="1"/>
  <c r="W93" i="69" s="1"/>
  <c r="V103" i="69" a="1"/>
  <c r="V103" i="69" s="1"/>
  <c r="V95" i="69" a="1"/>
  <c r="V95" i="69" s="1"/>
  <c r="V96" i="69" s="1"/>
  <c r="V109" i="69" a="1"/>
  <c r="V109" i="69" s="1"/>
  <c r="V82" i="69" a="1"/>
  <c r="V82" i="69" s="1"/>
  <c r="V90" i="69" a="1"/>
  <c r="V90" i="69" s="1"/>
  <c r="V74" i="69" a="1"/>
  <c r="V74" i="69" s="1"/>
  <c r="V76" i="69" a="1"/>
  <c r="V76" i="69" s="1"/>
  <c r="V68" i="69" a="1"/>
  <c r="V68" i="69" s="1"/>
  <c r="V47" i="69" a="1"/>
  <c r="V47" i="69" s="1"/>
  <c r="V30" i="69" a="1"/>
  <c r="V30" i="69" s="1"/>
  <c r="V53" i="69" a="1"/>
  <c r="V53" i="69" s="1"/>
  <c r="V36" i="69" a="1"/>
  <c r="V36" i="69" s="1"/>
  <c r="V42" i="69" a="1"/>
  <c r="V42" i="69" s="1"/>
  <c r="V25" i="69" a="1"/>
  <c r="V25" i="69" s="1"/>
  <c r="V62" i="69" a="1"/>
  <c r="V62" i="69" s="1"/>
  <c r="V3" i="69"/>
  <c r="V5" i="69" a="1"/>
  <c r="V5" i="69" s="1"/>
  <c r="V9" i="69" a="1"/>
  <c r="V9" i="69" s="1"/>
  <c r="V15" i="69" a="1"/>
  <c r="V15" i="69" s="1"/>
  <c r="Q39" i="69"/>
  <c r="R28" i="69"/>
  <c r="R32" i="69" s="1"/>
  <c r="Q33" i="69"/>
  <c r="Q37" i="69"/>
  <c r="Q46" i="69" s="1"/>
  <c r="Q48" i="69" s="1"/>
  <c r="P99" i="69"/>
  <c r="Y2190" i="64" a="1"/>
  <c r="Y954" i="64" a="1"/>
  <c r="Y2277" i="64" a="1"/>
  <c r="Y2045" i="64" a="1"/>
  <c r="Y1902" i="64" a="1"/>
  <c r="Y1781" i="64" a="1"/>
  <c r="Y1757" i="64" a="1"/>
  <c r="Y2301" i="64" a="1"/>
  <c r="Y1605" i="64" a="1"/>
  <c r="Y2009" i="64" a="1"/>
  <c r="Y1937" i="64" a="1"/>
  <c r="Y1874" i="64" a="1"/>
  <c r="Y1298" i="64" a="1"/>
  <c r="Y2277" i="64" l="1"/>
  <c r="Y1605" i="64"/>
  <c r="Y1298" i="64"/>
  <c r="BZ1983" i="64"/>
  <c r="BY1984" i="64"/>
  <c r="CI423" i="64"/>
  <c r="CI427" i="64" s="1"/>
  <c r="CH429" i="64"/>
  <c r="BF784" i="64"/>
  <c r="BF786" i="64" s="1"/>
  <c r="BF787" i="64" s="1"/>
  <c r="BF795" i="64"/>
  <c r="Y190" i="64"/>
  <c r="Y2301" i="64"/>
  <c r="X1945" i="64"/>
  <c r="Y2045" i="64"/>
  <c r="Y1902" i="64"/>
  <c r="Y1874" i="64"/>
  <c r="Y1937" i="64"/>
  <c r="Y2009" i="64"/>
  <c r="Y1757" i="64"/>
  <c r="Y1781" i="64"/>
  <c r="Y2190" i="64"/>
  <c r="Y954" i="64"/>
  <c r="Y2644" i="64"/>
  <c r="Z2044" i="64" a="1"/>
  <c r="Z2044" i="64" s="1"/>
  <c r="Z2008" i="64" a="1"/>
  <c r="Z2008" i="64" s="1"/>
  <c r="Z1936" i="64" a="1"/>
  <c r="Z1936" i="64" s="1"/>
  <c r="Z2636" i="64" a="1"/>
  <c r="Z2636" i="64" s="1"/>
  <c r="Z1901" i="64" a="1"/>
  <c r="Z1901" i="64" s="1"/>
  <c r="Z2670" i="64" a="1"/>
  <c r="Z2670" i="64" s="1"/>
  <c r="Z637" i="64" a="1"/>
  <c r="Z637" i="64" s="1"/>
  <c r="Z631" i="64" a="1"/>
  <c r="Z631" i="64" s="1"/>
  <c r="R135" i="69"/>
  <c r="R140" i="69" s="1"/>
  <c r="R150" i="69" s="1"/>
  <c r="Z2276" i="64" a="1"/>
  <c r="Z2276" i="64" s="1"/>
  <c r="Z2186" i="64" a="1"/>
  <c r="Z2186" i="64" s="1"/>
  <c r="Z1604" i="64" a="1"/>
  <c r="Z1604" i="64" s="1"/>
  <c r="Z953" i="64" a="1"/>
  <c r="Z953" i="64" s="1"/>
  <c r="Z189" i="64" a="1"/>
  <c r="Z189" i="64" s="1"/>
  <c r="Z188" i="64" a="1"/>
  <c r="Z188" i="64" s="1"/>
  <c r="Z204" i="64" a="1"/>
  <c r="Z204" i="64" s="1"/>
  <c r="Z258" i="64" a="1"/>
  <c r="Z258" i="64" s="1"/>
  <c r="Z36" i="64" a="1"/>
  <c r="Z36" i="64" s="1"/>
  <c r="Z205" i="64" a="1"/>
  <c r="Z205" i="64" s="1"/>
  <c r="Z1297" i="64" a="1"/>
  <c r="Z1297" i="64" s="1"/>
  <c r="Z1873" i="64" a="1"/>
  <c r="Z1873" i="64" s="1"/>
  <c r="Z2302" i="64" a="1"/>
  <c r="Z2302" i="64" s="1"/>
  <c r="Z1780" i="64" a="1"/>
  <c r="Z1780" i="64" s="1"/>
  <c r="Z1756" i="64" a="1"/>
  <c r="Z1756" i="64" s="1"/>
  <c r="Z2197" i="64" a="1"/>
  <c r="Z2197" i="64" s="1"/>
  <c r="Z929" i="64" a="1"/>
  <c r="Z929" i="64" s="1"/>
  <c r="Z1875" i="64" a="1"/>
  <c r="Z1875" i="64" s="1"/>
  <c r="Z1758" i="64" a="1"/>
  <c r="Z1758" i="64" s="1"/>
  <c r="Z2300" i="64" a="1"/>
  <c r="Z2300" i="64" s="1"/>
  <c r="Z1734" i="64" a="1"/>
  <c r="Z1734" i="64" s="1"/>
  <c r="Z931" i="64" a="1"/>
  <c r="Z931" i="64" s="1"/>
  <c r="Z2191" i="64" a="1"/>
  <c r="Z2191" i="64" s="1"/>
  <c r="U207" i="69"/>
  <c r="U209" i="69" s="1"/>
  <c r="U219" i="69" s="1"/>
  <c r="V205" i="69"/>
  <c r="V211" i="69" s="1"/>
  <c r="V61" i="69"/>
  <c r="V63" i="69" s="1"/>
  <c r="V8" i="69"/>
  <c r="V16" i="69" s="1"/>
  <c r="P106" i="69"/>
  <c r="P113" i="69" s="1"/>
  <c r="P100" i="69"/>
  <c r="P104" i="69"/>
  <c r="T31" i="69"/>
  <c r="P48" i="69"/>
  <c r="P49" i="69" s="1"/>
  <c r="U221" i="69"/>
  <c r="U224" i="69" s="1"/>
  <c r="U226" i="69" s="1"/>
  <c r="U228" i="69" s="1"/>
  <c r="U215" i="69"/>
  <c r="U217" i="69" s="1"/>
  <c r="U16" i="69"/>
  <c r="Q200" i="69"/>
  <c r="Q198" i="69"/>
  <c r="T221" i="69"/>
  <c r="T224" i="69" s="1"/>
  <c r="T215" i="69"/>
  <c r="T217" i="69" s="1"/>
  <c r="R33" i="69"/>
  <c r="R39" i="69"/>
  <c r="S28" i="69"/>
  <c r="S32" i="69" s="1"/>
  <c r="R37" i="69"/>
  <c r="R46" i="69" s="1"/>
  <c r="R48" i="69" s="1"/>
  <c r="U10" i="69"/>
  <c r="U20" i="69" s="1"/>
  <c r="R186" i="69"/>
  <c r="Q177" i="69"/>
  <c r="Q173" i="69"/>
  <c r="Q175" i="69" s="1"/>
  <c r="H175" i="69" s="1"/>
  <c r="H167" i="69"/>
  <c r="V98" i="69"/>
  <c r="Y1" i="69"/>
  <c r="X2" i="69"/>
  <c r="S65" i="69"/>
  <c r="S71" i="69"/>
  <c r="S75" i="69" s="1"/>
  <c r="T60" i="69"/>
  <c r="T64" i="69" s="1"/>
  <c r="S69" i="69"/>
  <c r="W227" i="69" a="1"/>
  <c r="W227" i="69" s="1"/>
  <c r="W225" i="69" a="1"/>
  <c r="W225" i="69" s="1"/>
  <c r="W216" i="69" a="1"/>
  <c r="W216" i="69" s="1"/>
  <c r="W214" i="69" a="1"/>
  <c r="W214" i="69" s="1"/>
  <c r="W208" i="69" a="1"/>
  <c r="W208" i="69" s="1"/>
  <c r="W206" i="69" a="1"/>
  <c r="W206" i="69" s="1"/>
  <c r="W197" i="69" a="1"/>
  <c r="W197" i="69" s="1"/>
  <c r="W191" i="69" a="1"/>
  <c r="W191" i="69" s="1"/>
  <c r="W185" i="69" a="1"/>
  <c r="W185" i="69" s="1"/>
  <c r="W166" i="69" a="1"/>
  <c r="W166" i="69" s="1"/>
  <c r="W172" i="69" a="1"/>
  <c r="W172" i="69" s="1"/>
  <c r="W174" i="69" a="1"/>
  <c r="W174" i="69" s="1"/>
  <c r="W158" i="69" a="1"/>
  <c r="W158" i="69" s="1"/>
  <c r="W160" i="69" a="1"/>
  <c r="W160" i="69" s="1"/>
  <c r="W147" i="69" a="1"/>
  <c r="W147" i="69" s="1"/>
  <c r="W145" i="69" a="1"/>
  <c r="W145" i="69" s="1"/>
  <c r="W131" i="69" a="1"/>
  <c r="W131" i="69" s="1"/>
  <c r="W133" i="69" a="1"/>
  <c r="W133" i="69" s="1"/>
  <c r="W122" i="69" a="1"/>
  <c r="W122" i="69" s="1"/>
  <c r="W139" i="69" a="1"/>
  <c r="W139" i="69" s="1"/>
  <c r="W114" i="69" a="1"/>
  <c r="W114" i="69" s="1"/>
  <c r="W116" i="69" a="1"/>
  <c r="W116" i="69" s="1"/>
  <c r="W103" i="69" a="1"/>
  <c r="W103" i="69" s="1"/>
  <c r="W95" i="69" a="1"/>
  <c r="W95" i="69" s="1"/>
  <c r="W96" i="69" s="1"/>
  <c r="W109" i="69" a="1"/>
  <c r="W109" i="69" s="1"/>
  <c r="W97" i="69" a="1"/>
  <c r="W97" i="69" s="1"/>
  <c r="X93" i="69" s="1"/>
  <c r="W90" i="69" a="1"/>
  <c r="W90" i="69" s="1"/>
  <c r="W74" i="69" a="1"/>
  <c r="W74" i="69" s="1"/>
  <c r="W76" i="69" a="1"/>
  <c r="W76" i="69" s="1"/>
  <c r="W82" i="69" a="1"/>
  <c r="W82" i="69" s="1"/>
  <c r="W62" i="69" a="1"/>
  <c r="W62" i="69" s="1"/>
  <c r="W53" i="69" a="1"/>
  <c r="W53" i="69" s="1"/>
  <c r="W36" i="69" a="1"/>
  <c r="W36" i="69" s="1"/>
  <c r="W42" i="69" a="1"/>
  <c r="W42" i="69" s="1"/>
  <c r="W25" i="69" a="1"/>
  <c r="W25" i="69" s="1"/>
  <c r="W5" i="69" a="1"/>
  <c r="W5" i="69" s="1"/>
  <c r="W3" i="69"/>
  <c r="W47" i="69" a="1"/>
  <c r="W47" i="69" s="1"/>
  <c r="W9" i="69" a="1"/>
  <c r="W9" i="69" s="1"/>
  <c r="W68" i="69" a="1"/>
  <c r="W68" i="69" s="1"/>
  <c r="W15" i="69" a="1"/>
  <c r="W15" i="69" s="1"/>
  <c r="W30" i="69" a="1"/>
  <c r="W30" i="69" s="1"/>
  <c r="T17" i="69"/>
  <c r="T18" i="69" s="1"/>
  <c r="R79" i="69"/>
  <c r="R77" i="69"/>
  <c r="R161" i="69"/>
  <c r="H161" i="69" s="1"/>
  <c r="R159" i="69"/>
  <c r="T219" i="69"/>
  <c r="S228" i="69"/>
  <c r="Z1757" i="64" a="1"/>
  <c r="Z1874" i="64" a="1"/>
  <c r="Z1605" i="64" a="1"/>
  <c r="Z2190" i="64" a="1"/>
  <c r="Z954" i="64" a="1"/>
  <c r="Z2301" i="64" a="1"/>
  <c r="Z1902" i="64" a="1"/>
  <c r="Z2009" i="64" a="1"/>
  <c r="Z2277" i="64" a="1"/>
  <c r="Z1937" i="64" a="1"/>
  <c r="Z1781" i="64" a="1"/>
  <c r="Z1298" i="64" a="1"/>
  <c r="Z2045" i="64" a="1"/>
  <c r="CI20" i="861" l="1"/>
  <c r="Z2277" i="64"/>
  <c r="Z1605" i="64"/>
  <c r="Z1298" i="64"/>
  <c r="CA1983" i="64"/>
  <c r="BZ1984" i="64"/>
  <c r="O1984" i="64" s="1"/>
  <c r="O1983" i="64"/>
  <c r="CJ423" i="64"/>
  <c r="CJ427" i="64" s="1"/>
  <c r="CI429" i="64"/>
  <c r="BF800" i="64"/>
  <c r="BG791" i="64"/>
  <c r="BF796" i="64"/>
  <c r="BF788" i="64"/>
  <c r="BG780" i="64"/>
  <c r="BG2512" i="64" a="1"/>
  <c r="BG2512" i="64" s="1"/>
  <c r="Z190" i="64"/>
  <c r="Z2301" i="64"/>
  <c r="Y1945" i="64"/>
  <c r="Z1902" i="64"/>
  <c r="Z1937" i="64"/>
  <c r="Z2009" i="64"/>
  <c r="Z2045" i="64"/>
  <c r="Z1874" i="64"/>
  <c r="Z1757" i="64"/>
  <c r="Z1781" i="64"/>
  <c r="Z2190" i="64"/>
  <c r="Z954" i="64"/>
  <c r="Z2644" i="64"/>
  <c r="AA2044" i="64" a="1"/>
  <c r="AA2044" i="64" s="1"/>
  <c r="AA2008" i="64" a="1"/>
  <c r="AA2008" i="64" s="1"/>
  <c r="AA1936" i="64" a="1"/>
  <c r="AA1936" i="64" s="1"/>
  <c r="AA2636" i="64" a="1"/>
  <c r="AA2636" i="64" s="1"/>
  <c r="AA1901" i="64" a="1"/>
  <c r="AA1901" i="64" s="1"/>
  <c r="AA2670" i="64" a="1"/>
  <c r="AA2670" i="64" s="1"/>
  <c r="R142" i="69"/>
  <c r="R146" i="69" s="1"/>
  <c r="R148" i="69" s="1"/>
  <c r="R136" i="69"/>
  <c r="S129" i="69"/>
  <c r="S134" i="69" s="1"/>
  <c r="AA637" i="64" a="1"/>
  <c r="AA637" i="64" s="1"/>
  <c r="AA631" i="64" a="1"/>
  <c r="AA631" i="64" s="1"/>
  <c r="AA2276" i="64" a="1"/>
  <c r="AA2276" i="64" s="1"/>
  <c r="AA2186" i="64" a="1"/>
  <c r="AA2186" i="64" s="1"/>
  <c r="AA1604" i="64" a="1"/>
  <c r="AA1604" i="64" s="1"/>
  <c r="AA953" i="64" a="1"/>
  <c r="AA953" i="64" s="1"/>
  <c r="AA204" i="64" a="1"/>
  <c r="AA204" i="64" s="1"/>
  <c r="AA258" i="64" a="1"/>
  <c r="AA258" i="64" s="1"/>
  <c r="AA188" i="64" a="1"/>
  <c r="AA188" i="64" s="1"/>
  <c r="AA189" i="64" a="1"/>
  <c r="AA189" i="64" s="1"/>
  <c r="AA36" i="64" a="1"/>
  <c r="AA36" i="64" s="1"/>
  <c r="AA205" i="64" a="1"/>
  <c r="AA205" i="64" s="1"/>
  <c r="AA1297" i="64" a="1"/>
  <c r="AA1297" i="64" s="1"/>
  <c r="AA1780" i="64" a="1"/>
  <c r="AA1780" i="64" s="1"/>
  <c r="AA2197" i="64" a="1"/>
  <c r="AA2197" i="64" s="1"/>
  <c r="AA1875" i="64" a="1"/>
  <c r="AA1875" i="64" s="1"/>
  <c r="AA2302" i="64" a="1"/>
  <c r="AA2302" i="64" s="1"/>
  <c r="AA1756" i="64" a="1"/>
  <c r="AA1756" i="64" s="1"/>
  <c r="AA1734" i="64" a="1"/>
  <c r="AA1734" i="64" s="1"/>
  <c r="AA1758" i="64" a="1"/>
  <c r="AA1758" i="64" s="1"/>
  <c r="AA2191" i="64" a="1"/>
  <c r="AA2191" i="64" s="1"/>
  <c r="AA931" i="64" a="1"/>
  <c r="AA931" i="64" s="1"/>
  <c r="AA2300" i="64" a="1"/>
  <c r="AA2300" i="64" s="1"/>
  <c r="AA929" i="64" a="1"/>
  <c r="AA929" i="64" s="1"/>
  <c r="AA1873" i="64" a="1"/>
  <c r="AA1873" i="64" s="1"/>
  <c r="V207" i="69"/>
  <c r="V209" i="69" s="1"/>
  <c r="V219" i="69" s="1"/>
  <c r="V10" i="69"/>
  <c r="V20" i="69" s="1"/>
  <c r="P50" i="69"/>
  <c r="P56" i="69"/>
  <c r="Q45" i="69"/>
  <c r="Q49" i="69" s="1"/>
  <c r="P54" i="69"/>
  <c r="T71" i="69"/>
  <c r="T75" i="69" s="1"/>
  <c r="U60" i="69"/>
  <c r="U64" i="69" s="1"/>
  <c r="T65" i="69"/>
  <c r="T69" i="69"/>
  <c r="R184" i="69"/>
  <c r="H159" i="69"/>
  <c r="R85" i="69"/>
  <c r="R94" i="69" s="1"/>
  <c r="S79" i="69"/>
  <c r="S77" i="69"/>
  <c r="S85" i="69" s="1"/>
  <c r="S94" i="69" s="1"/>
  <c r="S99" i="69" s="1"/>
  <c r="X225" i="69" a="1"/>
  <c r="X225" i="69" s="1"/>
  <c r="X227" i="69" a="1"/>
  <c r="X227" i="69" s="1"/>
  <c r="X208" i="69" a="1"/>
  <c r="X208" i="69" s="1"/>
  <c r="X216" i="69" a="1"/>
  <c r="X216" i="69" s="1"/>
  <c r="X214" i="69" a="1"/>
  <c r="X214" i="69" s="1"/>
  <c r="X206" i="69" a="1"/>
  <c r="X206" i="69" s="1"/>
  <c r="X197" i="69" a="1"/>
  <c r="X197" i="69" s="1"/>
  <c r="X191" i="69" a="1"/>
  <c r="X191" i="69" s="1"/>
  <c r="X185" i="69" a="1"/>
  <c r="X185" i="69" s="1"/>
  <c r="X166" i="69" a="1"/>
  <c r="X166" i="69" s="1"/>
  <c r="X172" i="69" a="1"/>
  <c r="X172" i="69" s="1"/>
  <c r="X174" i="69" a="1"/>
  <c r="X174" i="69" s="1"/>
  <c r="X160" i="69" a="1"/>
  <c r="X160" i="69" s="1"/>
  <c r="X147" i="69" a="1"/>
  <c r="X147" i="69" s="1"/>
  <c r="X158" i="69" a="1"/>
  <c r="X158" i="69" s="1"/>
  <c r="X133" i="69" a="1"/>
  <c r="X133" i="69" s="1"/>
  <c r="X139" i="69" a="1"/>
  <c r="X139" i="69" s="1"/>
  <c r="X145" i="69" a="1"/>
  <c r="X145" i="69" s="1"/>
  <c r="X131" i="69" a="1"/>
  <c r="X131" i="69" s="1"/>
  <c r="X122" i="69" a="1"/>
  <c r="X122" i="69" s="1"/>
  <c r="X114" i="69" a="1"/>
  <c r="X114" i="69" s="1"/>
  <c r="X116" i="69" a="1"/>
  <c r="X116" i="69" s="1"/>
  <c r="X95" i="69" a="1"/>
  <c r="X95" i="69" s="1"/>
  <c r="X96" i="69" s="1"/>
  <c r="X97" i="69" a="1"/>
  <c r="X97" i="69" s="1"/>
  <c r="Y93" i="69" s="1"/>
  <c r="X109" i="69" a="1"/>
  <c r="X109" i="69" s="1"/>
  <c r="X103" i="69" a="1"/>
  <c r="X103" i="69" s="1"/>
  <c r="X74" i="69" a="1"/>
  <c r="X74" i="69" s="1"/>
  <c r="X76" i="69" a="1"/>
  <c r="X76" i="69" s="1"/>
  <c r="X82" i="69" a="1"/>
  <c r="X82" i="69" s="1"/>
  <c r="X62" i="69" a="1"/>
  <c r="X62" i="69" s="1"/>
  <c r="X90" i="69" a="1"/>
  <c r="X90" i="69" s="1"/>
  <c r="X53" i="69" a="1"/>
  <c r="X53" i="69" s="1"/>
  <c r="X36" i="69" a="1"/>
  <c r="X36" i="69" s="1"/>
  <c r="X42" i="69" a="1"/>
  <c r="X42" i="69" s="1"/>
  <c r="X25" i="69" a="1"/>
  <c r="X25" i="69" s="1"/>
  <c r="X47" i="69" a="1"/>
  <c r="X47" i="69" s="1"/>
  <c r="X30" i="69" a="1"/>
  <c r="X30" i="69" s="1"/>
  <c r="X68" i="69" a="1"/>
  <c r="X68" i="69" s="1"/>
  <c r="X9" i="69" a="1"/>
  <c r="X9" i="69" s="1"/>
  <c r="X15" i="69" a="1"/>
  <c r="X15" i="69" s="1"/>
  <c r="X5" i="69" a="1"/>
  <c r="X5" i="69" s="1"/>
  <c r="X3" i="69"/>
  <c r="S33" i="69"/>
  <c r="S39" i="69"/>
  <c r="T28" i="69"/>
  <c r="T32" i="69" s="1"/>
  <c r="S37" i="69"/>
  <c r="S46" i="69" s="1"/>
  <c r="S48" i="69" s="1"/>
  <c r="V12" i="69"/>
  <c r="V22" i="69" s="1"/>
  <c r="V29" i="69" s="1"/>
  <c r="V31" i="69" s="1"/>
  <c r="R87" i="69"/>
  <c r="R83" i="69"/>
  <c r="Z1" i="69"/>
  <c r="Y2" i="69"/>
  <c r="R162" i="69"/>
  <c r="W98" i="69"/>
  <c r="V221" i="69"/>
  <c r="V224" i="69" s="1"/>
  <c r="V226" i="69" s="1"/>
  <c r="V228" i="69" s="1"/>
  <c r="V215" i="69"/>
  <c r="V217" i="69" s="1"/>
  <c r="U17" i="69"/>
  <c r="U18" i="69" s="1"/>
  <c r="P118" i="69"/>
  <c r="W205" i="69"/>
  <c r="W211" i="69" s="1"/>
  <c r="W61" i="69"/>
  <c r="W63" i="69" s="1"/>
  <c r="W8" i="69"/>
  <c r="W12" i="69" s="1"/>
  <c r="W22" i="69" s="1"/>
  <c r="W29" i="69" s="1"/>
  <c r="W31" i="69" s="1"/>
  <c r="T226" i="69"/>
  <c r="AA1781" i="64" a="1"/>
  <c r="AA2301" i="64" a="1"/>
  <c r="AA1298" i="64" a="1"/>
  <c r="AA2009" i="64" a="1"/>
  <c r="AA1874" i="64" a="1"/>
  <c r="AA1937" i="64" a="1"/>
  <c r="AA2190" i="64" a="1"/>
  <c r="AA1902" i="64" a="1"/>
  <c r="AA1757" i="64" a="1"/>
  <c r="AA1605" i="64" a="1"/>
  <c r="AA2277" i="64" a="1"/>
  <c r="AA2045" i="64" a="1"/>
  <c r="AA954" i="64" a="1"/>
  <c r="AA2277" i="64" l="1"/>
  <c r="AA1605" i="64"/>
  <c r="AA1298" i="64"/>
  <c r="CB1983" i="64"/>
  <c r="CA1984" i="64"/>
  <c r="CK423" i="64"/>
  <c r="CK427" i="64" s="1"/>
  <c r="CL423" i="64" s="1"/>
  <c r="CJ429" i="64"/>
  <c r="BG783" i="64"/>
  <c r="AA190" i="64"/>
  <c r="AA2301" i="64"/>
  <c r="Z1945" i="64"/>
  <c r="AA1902" i="64"/>
  <c r="AA1874" i="64"/>
  <c r="AA1937" i="64"/>
  <c r="AA2009" i="64"/>
  <c r="AA2045" i="64"/>
  <c r="AA1757" i="64"/>
  <c r="AA1781" i="64"/>
  <c r="AA2190" i="64"/>
  <c r="AA954" i="64"/>
  <c r="AA2644" i="64"/>
  <c r="AB2008" i="64" a="1"/>
  <c r="AB2008" i="64" s="1"/>
  <c r="AB2044" i="64" a="1"/>
  <c r="AB2044" i="64" s="1"/>
  <c r="AB1936" i="64" a="1"/>
  <c r="AB1936" i="64" s="1"/>
  <c r="AB2636" i="64" a="1"/>
  <c r="AB2636" i="64" s="1"/>
  <c r="AB1901" i="64" a="1"/>
  <c r="AB1901" i="64" s="1"/>
  <c r="AB2670" i="64" a="1"/>
  <c r="AB2670" i="64" s="1"/>
  <c r="R152" i="69"/>
  <c r="S132" i="69"/>
  <c r="S157" i="69" s="1"/>
  <c r="AB631" i="64" a="1"/>
  <c r="AB631" i="64" s="1"/>
  <c r="AB637" i="64" a="1"/>
  <c r="AB637" i="64" s="1"/>
  <c r="AB2276" i="64" a="1"/>
  <c r="AB2276" i="64" s="1"/>
  <c r="AB2186" i="64" a="1"/>
  <c r="AB2186" i="64" s="1"/>
  <c r="AB1604" i="64" a="1"/>
  <c r="AB1604" i="64" s="1"/>
  <c r="AB953" i="64" a="1"/>
  <c r="AB953" i="64" s="1"/>
  <c r="AB204" i="64" a="1"/>
  <c r="AB204" i="64" s="1"/>
  <c r="AB258" i="64" a="1"/>
  <c r="AB258" i="64" s="1"/>
  <c r="AB36" i="64" a="1"/>
  <c r="AB36" i="64" s="1"/>
  <c r="AB189" i="64" a="1"/>
  <c r="AB189" i="64" s="1"/>
  <c r="AB188" i="64" a="1"/>
  <c r="AB188" i="64" s="1"/>
  <c r="AB205" i="64" a="1"/>
  <c r="AB205" i="64" s="1"/>
  <c r="AB1297" i="64" a="1"/>
  <c r="AB1297" i="64" s="1"/>
  <c r="AB929" i="64" a="1"/>
  <c r="AB929" i="64" s="1"/>
  <c r="AB1758" i="64" a="1"/>
  <c r="AB1758" i="64" s="1"/>
  <c r="AB1780" i="64" a="1"/>
  <c r="AB1780" i="64" s="1"/>
  <c r="AB1734" i="64" a="1"/>
  <c r="AB1734" i="64" s="1"/>
  <c r="AB2302" i="64" a="1"/>
  <c r="AB2302" i="64" s="1"/>
  <c r="AB931" i="64" a="1"/>
  <c r="AB931" i="64" s="1"/>
  <c r="AB2191" i="64" a="1"/>
  <c r="AB2191" i="64" s="1"/>
  <c r="AB1873" i="64" a="1"/>
  <c r="AB1873" i="64" s="1"/>
  <c r="AB1875" i="64" a="1"/>
  <c r="AB1875" i="64" s="1"/>
  <c r="AB1756" i="64" a="1"/>
  <c r="AB1756" i="64" s="1"/>
  <c r="AB2300" i="64" a="1"/>
  <c r="AB2300" i="64" s="1"/>
  <c r="AB2197" i="64" a="1"/>
  <c r="AB2197" i="64" s="1"/>
  <c r="X98" i="69"/>
  <c r="V17" i="69"/>
  <c r="V18" i="69" s="1"/>
  <c r="T33" i="69"/>
  <c r="T39" i="69"/>
  <c r="U28" i="69"/>
  <c r="U32" i="69" s="1"/>
  <c r="T37" i="69"/>
  <c r="T46" i="69" s="1"/>
  <c r="W16" i="69"/>
  <c r="P125" i="69"/>
  <c r="P119" i="69"/>
  <c r="Q112" i="69"/>
  <c r="P123" i="69"/>
  <c r="W207" i="69"/>
  <c r="W209" i="69" s="1"/>
  <c r="W219" i="69" s="1"/>
  <c r="W10" i="69"/>
  <c r="W20" i="69" s="1"/>
  <c r="W221" i="69"/>
  <c r="W224" i="69" s="1"/>
  <c r="W226" i="69" s="1"/>
  <c r="W228" i="69" s="1"/>
  <c r="W215" i="69"/>
  <c r="W217" i="69" s="1"/>
  <c r="R163" i="69"/>
  <c r="R169" i="69"/>
  <c r="R179" i="69" s="1"/>
  <c r="S156" i="69"/>
  <c r="R167" i="69"/>
  <c r="X205" i="69"/>
  <c r="X211" i="69" s="1"/>
  <c r="X8" i="69"/>
  <c r="X12" i="69" s="1"/>
  <c r="X22" i="69" s="1"/>
  <c r="X29" i="69" s="1"/>
  <c r="X31" i="69" s="1"/>
  <c r="X61" i="69"/>
  <c r="X63" i="69" s="1"/>
  <c r="R99" i="69"/>
  <c r="Q56" i="69"/>
  <c r="R45" i="69"/>
  <c r="R49" i="69" s="1"/>
  <c r="Q50" i="69"/>
  <c r="Q54" i="69"/>
  <c r="T228" i="69"/>
  <c r="Y225" i="69" a="1"/>
  <c r="Y225" i="69" s="1"/>
  <c r="Y227" i="69" a="1"/>
  <c r="Y227" i="69" s="1"/>
  <c r="Y216" i="69" a="1"/>
  <c r="Y216" i="69" s="1"/>
  <c r="Y214" i="69" a="1"/>
  <c r="Y214" i="69" s="1"/>
  <c r="Y208" i="69" a="1"/>
  <c r="Y208" i="69" s="1"/>
  <c r="Y197" i="69" a="1"/>
  <c r="Y197" i="69" s="1"/>
  <c r="Y206" i="69" a="1"/>
  <c r="Y206" i="69" s="1"/>
  <c r="Y191" i="69" a="1"/>
  <c r="Y191" i="69" s="1"/>
  <c r="Y185" i="69" a="1"/>
  <c r="Y185" i="69" s="1"/>
  <c r="Y174" i="69" a="1"/>
  <c r="Y174" i="69" s="1"/>
  <c r="Y166" i="69" a="1"/>
  <c r="Y166" i="69" s="1"/>
  <c r="Y172" i="69" a="1"/>
  <c r="Y172" i="69" s="1"/>
  <c r="Y147" i="69" a="1"/>
  <c r="Y147" i="69" s="1"/>
  <c r="Y160" i="69" a="1"/>
  <c r="Y160" i="69" s="1"/>
  <c r="Y139" i="69" a="1"/>
  <c r="Y139" i="69" s="1"/>
  <c r="Y158" i="69" a="1"/>
  <c r="Y158" i="69" s="1"/>
  <c r="Y145" i="69" a="1"/>
  <c r="Y145" i="69" s="1"/>
  <c r="Y133" i="69" a="1"/>
  <c r="Y133" i="69" s="1"/>
  <c r="Y122" i="69" a="1"/>
  <c r="Y122" i="69" s="1"/>
  <c r="Y114" i="69" a="1"/>
  <c r="Y114" i="69" s="1"/>
  <c r="Y131" i="69" a="1"/>
  <c r="Y131" i="69" s="1"/>
  <c r="Y116" i="69" a="1"/>
  <c r="Y116" i="69" s="1"/>
  <c r="Y97" i="69" a="1"/>
  <c r="Y97" i="69" s="1"/>
  <c r="Z93" i="69" s="1"/>
  <c r="Y109" i="69" a="1"/>
  <c r="Y109" i="69" s="1"/>
  <c r="Y103" i="69" a="1"/>
  <c r="Y103" i="69" s="1"/>
  <c r="Y76" i="69" a="1"/>
  <c r="Y76" i="69" s="1"/>
  <c r="Y82" i="69" a="1"/>
  <c r="Y82" i="69" s="1"/>
  <c r="Y62" i="69" a="1"/>
  <c r="Y62" i="69" s="1"/>
  <c r="Y95" i="69" a="1"/>
  <c r="Y95" i="69" s="1"/>
  <c r="Y96" i="69" s="1"/>
  <c r="Y90" i="69" a="1"/>
  <c r="Y90" i="69" s="1"/>
  <c r="Y68" i="69" a="1"/>
  <c r="Y68" i="69" s="1"/>
  <c r="Y74" i="69" a="1"/>
  <c r="Y74" i="69" s="1"/>
  <c r="Y47" i="69" a="1"/>
  <c r="Y47" i="69" s="1"/>
  <c r="Y30" i="69" a="1"/>
  <c r="Y30" i="69" s="1"/>
  <c r="Y53" i="69" a="1"/>
  <c r="Y53" i="69" s="1"/>
  <c r="Y36" i="69" a="1"/>
  <c r="Y36" i="69" s="1"/>
  <c r="Y25" i="69" a="1"/>
  <c r="Y25" i="69" s="1"/>
  <c r="Y5" i="69" a="1"/>
  <c r="Y5" i="69" s="1"/>
  <c r="Y9" i="69" a="1"/>
  <c r="Y9" i="69" s="1"/>
  <c r="Y3" i="69"/>
  <c r="Y42" i="69" a="1"/>
  <c r="Y42" i="69" s="1"/>
  <c r="Y15" i="69" a="1"/>
  <c r="Y15" i="69" s="1"/>
  <c r="S100" i="69"/>
  <c r="S106" i="69"/>
  <c r="S113" i="69" s="1"/>
  <c r="S104" i="69"/>
  <c r="AA1" i="69"/>
  <c r="Z2" i="69"/>
  <c r="S87" i="69"/>
  <c r="S83" i="69"/>
  <c r="H184" i="69"/>
  <c r="R187" i="69"/>
  <c r="U65" i="69"/>
  <c r="U71" i="69"/>
  <c r="U75" i="69" s="1"/>
  <c r="V60" i="69"/>
  <c r="V64" i="69" s="1"/>
  <c r="U69" i="69"/>
  <c r="T79" i="69"/>
  <c r="T77" i="69"/>
  <c r="T85" i="69" s="1"/>
  <c r="T94" i="69" s="1"/>
  <c r="T99" i="69" s="1"/>
  <c r="AB1605" i="64" a="1"/>
  <c r="AB1902" i="64" a="1"/>
  <c r="AB1937" i="64" a="1"/>
  <c r="AB2190" i="64" a="1"/>
  <c r="AB1298" i="64" a="1"/>
  <c r="AB1874" i="64" a="1"/>
  <c r="AB954" i="64" a="1"/>
  <c r="AB2277" i="64" a="1"/>
  <c r="AB2301" i="64" a="1"/>
  <c r="AB2009" i="64" a="1"/>
  <c r="AB1757" i="64" a="1"/>
  <c r="AB1781" i="64" a="1"/>
  <c r="AB2045" i="64" a="1"/>
  <c r="CJ20" i="861" l="1"/>
  <c r="CL427" i="64"/>
  <c r="CL429" i="64"/>
  <c r="AB2277" i="64"/>
  <c r="AB1605" i="64"/>
  <c r="AB1298" i="64"/>
  <c r="CC1983" i="64"/>
  <c r="CB1984" i="64"/>
  <c r="CK429" i="64"/>
  <c r="BG792" i="64"/>
  <c r="BH2512" i="64" a="1"/>
  <c r="BH2512" i="64" s="1"/>
  <c r="AB190" i="64"/>
  <c r="AB2301" i="64"/>
  <c r="AA1945" i="64"/>
  <c r="AB1937" i="64"/>
  <c r="AB2009" i="64"/>
  <c r="AB2045" i="64"/>
  <c r="AB1902" i="64"/>
  <c r="AB1874" i="64"/>
  <c r="AB1757" i="64"/>
  <c r="AB1781" i="64"/>
  <c r="AB2190" i="64"/>
  <c r="AB954" i="64"/>
  <c r="AB2644" i="64"/>
  <c r="AC2044" i="64" a="1"/>
  <c r="AC2044" i="64" s="1"/>
  <c r="AC2008" i="64" a="1"/>
  <c r="AC2008" i="64" s="1"/>
  <c r="AC1936" i="64" a="1"/>
  <c r="AC1936" i="64" s="1"/>
  <c r="AC2636" i="64" a="1"/>
  <c r="AC2636" i="64" s="1"/>
  <c r="AC1901" i="64" a="1"/>
  <c r="AC1901" i="64" s="1"/>
  <c r="AC2670" i="64" a="1"/>
  <c r="AC2670" i="64" s="1"/>
  <c r="S135" i="69"/>
  <c r="S140" i="69" s="1"/>
  <c r="S150" i="69" s="1"/>
  <c r="AC631" i="64" a="1"/>
  <c r="AC631" i="64" s="1"/>
  <c r="AC637" i="64" a="1"/>
  <c r="AC637" i="64" s="1"/>
  <c r="AC2276" i="64" a="1"/>
  <c r="AC2276" i="64" s="1"/>
  <c r="AC2186" i="64" a="1"/>
  <c r="AC2186" i="64" s="1"/>
  <c r="AC1604" i="64" a="1"/>
  <c r="AC1604" i="64" s="1"/>
  <c r="AC953" i="64" a="1"/>
  <c r="AC953" i="64" s="1"/>
  <c r="AC36" i="64" a="1"/>
  <c r="AC36" i="64" s="1"/>
  <c r="AC189" i="64" a="1"/>
  <c r="AC189" i="64" s="1"/>
  <c r="AC188" i="64" a="1"/>
  <c r="AC188" i="64" s="1"/>
  <c r="AC258" i="64" a="1"/>
  <c r="AC258" i="64" s="1"/>
  <c r="AC204" i="64" a="1"/>
  <c r="AC204" i="64" s="1"/>
  <c r="AC205" i="64" a="1"/>
  <c r="AC205" i="64" s="1"/>
  <c r="AC1297" i="64" a="1"/>
  <c r="AC1297" i="64" s="1"/>
  <c r="AC1780" i="64" a="1"/>
  <c r="AC1780" i="64" s="1"/>
  <c r="AC2300" i="64" a="1"/>
  <c r="AC2300" i="64" s="1"/>
  <c r="AC2191" i="64" a="1"/>
  <c r="AC2191" i="64" s="1"/>
  <c r="AC929" i="64" a="1"/>
  <c r="AC929" i="64" s="1"/>
  <c r="AC1756" i="64" a="1"/>
  <c r="AC1756" i="64" s="1"/>
  <c r="AC1875" i="64" a="1"/>
  <c r="AC1875" i="64" s="1"/>
  <c r="AC1758" i="64" a="1"/>
  <c r="AC1758" i="64" s="1"/>
  <c r="AC2302" i="64" a="1"/>
  <c r="AC2302" i="64" s="1"/>
  <c r="AC1873" i="64" a="1"/>
  <c r="AC1873" i="64" s="1"/>
  <c r="AC2197" i="64" a="1"/>
  <c r="AC2197" i="64" s="1"/>
  <c r="AC931" i="64" a="1"/>
  <c r="AC931" i="64" s="1"/>
  <c r="AC1734" i="64" a="1"/>
  <c r="AC1734" i="64" s="1"/>
  <c r="X16" i="69"/>
  <c r="X10" i="69"/>
  <c r="X20" i="69" s="1"/>
  <c r="X207" i="69"/>
  <c r="X209" i="69" s="1"/>
  <c r="X219" i="69" s="1"/>
  <c r="Y98" i="69"/>
  <c r="R194" i="69"/>
  <c r="R202" i="69" s="1"/>
  <c r="R188" i="69"/>
  <c r="S183" i="69"/>
  <c r="R192" i="69"/>
  <c r="AB1" i="69"/>
  <c r="AA2" i="69"/>
  <c r="Q117" i="69"/>
  <c r="Q115" i="69"/>
  <c r="U33" i="69"/>
  <c r="U39" i="69"/>
  <c r="V28" i="69"/>
  <c r="V32" i="69" s="1"/>
  <c r="U37" i="69"/>
  <c r="U46" i="69" s="1"/>
  <c r="U48" i="69" s="1"/>
  <c r="X221" i="69"/>
  <c r="X224" i="69" s="1"/>
  <c r="X226" i="69" s="1"/>
  <c r="X228" i="69" s="1"/>
  <c r="X215" i="69"/>
  <c r="X217" i="69" s="1"/>
  <c r="R177" i="69"/>
  <c r="R173" i="69"/>
  <c r="R175" i="69" s="1"/>
  <c r="R106" i="69"/>
  <c r="R113" i="69" s="1"/>
  <c r="R100" i="69"/>
  <c r="R104" i="69"/>
  <c r="S161" i="69"/>
  <c r="S159" i="69"/>
  <c r="S184" i="69" s="1"/>
  <c r="V71" i="69"/>
  <c r="V75" i="69" s="1"/>
  <c r="W60" i="69"/>
  <c r="W64" i="69" s="1"/>
  <c r="V65" i="69"/>
  <c r="V69" i="69"/>
  <c r="Y205" i="69"/>
  <c r="Y211" i="69" s="1"/>
  <c r="Y61" i="69"/>
  <c r="Y63" i="69" s="1"/>
  <c r="Y8" i="69"/>
  <c r="Y12" i="69" s="1"/>
  <c r="Y22" i="69" s="1"/>
  <c r="Y29" i="69" s="1"/>
  <c r="Y31" i="69" s="1"/>
  <c r="T100" i="69"/>
  <c r="T106" i="69"/>
  <c r="T113" i="69" s="1"/>
  <c r="T104" i="69"/>
  <c r="U79" i="69"/>
  <c r="U77" i="69"/>
  <c r="U85" i="69" s="1"/>
  <c r="U94" i="69" s="1"/>
  <c r="U99" i="69" s="1"/>
  <c r="T87" i="69"/>
  <c r="T83" i="69"/>
  <c r="Z225" i="69" a="1"/>
  <c r="Z225" i="69" s="1"/>
  <c r="Z227" i="69" a="1"/>
  <c r="Z227" i="69" s="1"/>
  <c r="Z216" i="69" a="1"/>
  <c r="Z216" i="69" s="1"/>
  <c r="Z214" i="69" a="1"/>
  <c r="Z214" i="69" s="1"/>
  <c r="Z208" i="69" a="1"/>
  <c r="Z208" i="69" s="1"/>
  <c r="Z206" i="69" a="1"/>
  <c r="Z206" i="69" s="1"/>
  <c r="Z197" i="69" a="1"/>
  <c r="Z197" i="69" s="1"/>
  <c r="Z191" i="69" a="1"/>
  <c r="Z191" i="69" s="1"/>
  <c r="Z185" i="69" a="1"/>
  <c r="Z185" i="69" s="1"/>
  <c r="Z174" i="69" a="1"/>
  <c r="Z174" i="69" s="1"/>
  <c r="Z166" i="69" a="1"/>
  <c r="Z166" i="69" s="1"/>
  <c r="Z147" i="69" a="1"/>
  <c r="Z147" i="69" s="1"/>
  <c r="Z172" i="69" a="1"/>
  <c r="Z172" i="69" s="1"/>
  <c r="Z158" i="69" a="1"/>
  <c r="Z158" i="69" s="1"/>
  <c r="Z131" i="69" a="1"/>
  <c r="Z131" i="69" s="1"/>
  <c r="Z145" i="69" a="1"/>
  <c r="Z145" i="69" s="1"/>
  <c r="Z160" i="69" a="1"/>
  <c r="Z160" i="69" s="1"/>
  <c r="Z139" i="69" a="1"/>
  <c r="Z139" i="69" s="1"/>
  <c r="Z116" i="69" a="1"/>
  <c r="Z116" i="69" s="1"/>
  <c r="Z133" i="69" a="1"/>
  <c r="Z133" i="69" s="1"/>
  <c r="Z122" i="69" a="1"/>
  <c r="Z122" i="69" s="1"/>
  <c r="Z97" i="69" a="1"/>
  <c r="Z97" i="69" s="1"/>
  <c r="AA93" i="69" s="1"/>
  <c r="Z109" i="69" a="1"/>
  <c r="Z109" i="69" s="1"/>
  <c r="Z103" i="69" a="1"/>
  <c r="Z103" i="69" s="1"/>
  <c r="Z114" i="69" a="1"/>
  <c r="Z114" i="69" s="1"/>
  <c r="Z95" i="69" a="1"/>
  <c r="Z95" i="69" s="1"/>
  <c r="Z96" i="69" s="1"/>
  <c r="Z82" i="69" a="1"/>
  <c r="Z82" i="69" s="1"/>
  <c r="Z90" i="69" a="1"/>
  <c r="Z90" i="69" s="1"/>
  <c r="Z74" i="69" a="1"/>
  <c r="Z74" i="69" s="1"/>
  <c r="Z76" i="69" a="1"/>
  <c r="Z76" i="69" s="1"/>
  <c r="Z47" i="69" a="1"/>
  <c r="Z47" i="69" s="1"/>
  <c r="Z30" i="69" a="1"/>
  <c r="Z30" i="69" s="1"/>
  <c r="Z62" i="69" a="1"/>
  <c r="Z62" i="69" s="1"/>
  <c r="Z53" i="69" a="1"/>
  <c r="Z53" i="69" s="1"/>
  <c r="Z36" i="69" a="1"/>
  <c r="Z36" i="69" s="1"/>
  <c r="Z68" i="69" a="1"/>
  <c r="Z68" i="69" s="1"/>
  <c r="Z42" i="69" a="1"/>
  <c r="Z42" i="69" s="1"/>
  <c r="Z25" i="69" a="1"/>
  <c r="Z25" i="69" s="1"/>
  <c r="Z5" i="69" a="1"/>
  <c r="Z5" i="69" s="1"/>
  <c r="Z9" i="69" a="1"/>
  <c r="Z9" i="69" s="1"/>
  <c r="Z15" i="69" a="1"/>
  <c r="Z15" i="69" s="1"/>
  <c r="Z3" i="69"/>
  <c r="S45" i="69"/>
  <c r="S49" i="69" s="1"/>
  <c r="R50" i="69"/>
  <c r="R56" i="69"/>
  <c r="R54" i="69"/>
  <c r="W17" i="69"/>
  <c r="W18" i="69" s="1"/>
  <c r="T48" i="69"/>
  <c r="AC2190" i="64" a="1"/>
  <c r="AC954" i="64" a="1"/>
  <c r="AC1757" i="64" a="1"/>
  <c r="AC2045" i="64" a="1"/>
  <c r="AC1902" i="64" a="1"/>
  <c r="AC1605" i="64" a="1"/>
  <c r="AC2301" i="64" a="1"/>
  <c r="AC1874" i="64" a="1"/>
  <c r="AC2277" i="64" a="1"/>
  <c r="AC1298" i="64" a="1"/>
  <c r="AC2009" i="64" a="1"/>
  <c r="AC1937" i="64" a="1"/>
  <c r="AC1781" i="64" a="1"/>
  <c r="AC2277" i="64" l="1"/>
  <c r="AC1605" i="64"/>
  <c r="AC1298" i="64"/>
  <c r="J429" i="64"/>
  <c r="CD1983" i="64"/>
  <c r="CC1984" i="64"/>
  <c r="P427" i="64"/>
  <c r="BG794" i="64"/>
  <c r="BG784" i="64" s="1"/>
  <c r="BG786" i="64" s="1"/>
  <c r="BG787" i="64" s="1"/>
  <c r="AC190" i="64"/>
  <c r="AC2301" i="64"/>
  <c r="AB1945" i="64"/>
  <c r="AC1874" i="64"/>
  <c r="AC2045" i="64"/>
  <c r="AC1937" i="64"/>
  <c r="AC1902" i="64"/>
  <c r="AC2009" i="64"/>
  <c r="AC1757" i="64"/>
  <c r="AC1781" i="64"/>
  <c r="AC2190" i="64"/>
  <c r="AC954" i="64"/>
  <c r="AD2008" i="64" a="1"/>
  <c r="AD2008" i="64" s="1"/>
  <c r="AD2044" i="64" a="1"/>
  <c r="AD2044" i="64" s="1"/>
  <c r="AD1936" i="64" a="1"/>
  <c r="AD1936" i="64" s="1"/>
  <c r="AC2644" i="64"/>
  <c r="AD2636" i="64" a="1"/>
  <c r="AD2636" i="64" s="1"/>
  <c r="AD1901" i="64" a="1"/>
  <c r="AD1901" i="64" s="1"/>
  <c r="AD2670" i="64" a="1"/>
  <c r="AD2670" i="64" s="1"/>
  <c r="T129" i="69"/>
  <c r="T134" i="69" s="1"/>
  <c r="S136" i="69"/>
  <c r="S142" i="69"/>
  <c r="S146" i="69" s="1"/>
  <c r="S148" i="69" s="1"/>
  <c r="AD637" i="64" a="1"/>
  <c r="AD637" i="64" s="1"/>
  <c r="AD631" i="64" a="1"/>
  <c r="AD631" i="64" s="1"/>
  <c r="AD2276" i="64" a="1"/>
  <c r="AD2276" i="64" s="1"/>
  <c r="X17" i="69"/>
  <c r="X18" i="69" s="1"/>
  <c r="AD2186" i="64" a="1"/>
  <c r="AD2186" i="64" s="1"/>
  <c r="AD1604" i="64" a="1"/>
  <c r="AD1604" i="64" s="1"/>
  <c r="AD953" i="64" a="1"/>
  <c r="AD953" i="64" s="1"/>
  <c r="AD36" i="64" a="1"/>
  <c r="AD36" i="64" s="1"/>
  <c r="AD189" i="64" a="1"/>
  <c r="AD189" i="64" s="1"/>
  <c r="AD188" i="64" a="1"/>
  <c r="AD188" i="64" s="1"/>
  <c r="AD258" i="64" a="1"/>
  <c r="AD258" i="64" s="1"/>
  <c r="AD204" i="64" a="1"/>
  <c r="AD204" i="64" s="1"/>
  <c r="AD205" i="64" a="1"/>
  <c r="AD205" i="64" s="1"/>
  <c r="AD1297" i="64" a="1"/>
  <c r="AD1297" i="64" s="1"/>
  <c r="AD2302" i="64" a="1"/>
  <c r="AD2302" i="64" s="1"/>
  <c r="AD1875" i="64" a="1"/>
  <c r="AD1875" i="64" s="1"/>
  <c r="AD929" i="64" a="1"/>
  <c r="AD929" i="64" s="1"/>
  <c r="AD931" i="64" a="1"/>
  <c r="AD931" i="64" s="1"/>
  <c r="AD1734" i="64" a="1"/>
  <c r="AD1734" i="64" s="1"/>
  <c r="AD1873" i="64" a="1"/>
  <c r="AD1873" i="64" s="1"/>
  <c r="AD2191" i="64" a="1"/>
  <c r="AD2191" i="64" s="1"/>
  <c r="AD1758" i="64" a="1"/>
  <c r="AD1758" i="64" s="1"/>
  <c r="AD1780" i="64" a="1"/>
  <c r="AD1780" i="64" s="1"/>
  <c r="AD2300" i="64" a="1"/>
  <c r="AD2300" i="64" s="1"/>
  <c r="AD1756" i="64" a="1"/>
  <c r="AD1756" i="64" s="1"/>
  <c r="AD2197" i="64" a="1"/>
  <c r="AD2197" i="64" s="1"/>
  <c r="Y10" i="69"/>
  <c r="Y20" i="69" s="1"/>
  <c r="S162" i="69"/>
  <c r="S169" i="69" s="1"/>
  <c r="S179" i="69" s="1"/>
  <c r="Q118" i="69"/>
  <c r="Q123" i="69" s="1"/>
  <c r="Y207" i="69"/>
  <c r="Y209" i="69" s="1"/>
  <c r="Y219" i="69" s="1"/>
  <c r="Y16" i="69"/>
  <c r="Z98" i="69"/>
  <c r="AA227" i="69" a="1"/>
  <c r="AA227" i="69" s="1"/>
  <c r="AA216" i="69" a="1"/>
  <c r="AA216" i="69" s="1"/>
  <c r="AA225" i="69" a="1"/>
  <c r="AA225" i="69" s="1"/>
  <c r="AA214" i="69" a="1"/>
  <c r="AA214" i="69" s="1"/>
  <c r="AA208" i="69" a="1"/>
  <c r="AA208" i="69" s="1"/>
  <c r="AA206" i="69" a="1"/>
  <c r="AA206" i="69" s="1"/>
  <c r="AA197" i="69" a="1"/>
  <c r="AA197" i="69" s="1"/>
  <c r="AA191" i="69" a="1"/>
  <c r="AA191" i="69" s="1"/>
  <c r="AA185" i="69" a="1"/>
  <c r="AA185" i="69" s="1"/>
  <c r="AA174" i="69" a="1"/>
  <c r="AA174" i="69" s="1"/>
  <c r="AA166" i="69" a="1"/>
  <c r="AA166" i="69" s="1"/>
  <c r="AA172" i="69" a="1"/>
  <c r="AA172" i="69" s="1"/>
  <c r="AA158" i="69" a="1"/>
  <c r="AA158" i="69" s="1"/>
  <c r="AA160" i="69" a="1"/>
  <c r="AA160" i="69" s="1"/>
  <c r="AA147" i="69" a="1"/>
  <c r="AA147" i="69" s="1"/>
  <c r="AA131" i="69" a="1"/>
  <c r="AA131" i="69" s="1"/>
  <c r="AA133" i="69" a="1"/>
  <c r="AA133" i="69" s="1"/>
  <c r="AA145" i="69" a="1"/>
  <c r="AA145" i="69" s="1"/>
  <c r="AA122" i="69" a="1"/>
  <c r="AA122" i="69" s="1"/>
  <c r="AA139" i="69" a="1"/>
  <c r="AA139" i="69" s="1"/>
  <c r="AA114" i="69" a="1"/>
  <c r="AA114" i="69" s="1"/>
  <c r="AA109" i="69" a="1"/>
  <c r="AA109" i="69" s="1"/>
  <c r="AA103" i="69" a="1"/>
  <c r="AA103" i="69" s="1"/>
  <c r="AA95" i="69" a="1"/>
  <c r="AA95" i="69" s="1"/>
  <c r="AA96" i="69" s="1"/>
  <c r="AA116" i="69" a="1"/>
  <c r="AA116" i="69" s="1"/>
  <c r="AA97" i="69" a="1"/>
  <c r="AA97" i="69" s="1"/>
  <c r="AB93" i="69" s="1"/>
  <c r="AA90" i="69" a="1"/>
  <c r="AA90" i="69" s="1"/>
  <c r="AA74" i="69" a="1"/>
  <c r="AA74" i="69" s="1"/>
  <c r="AA76" i="69" a="1"/>
  <c r="AA76" i="69" s="1"/>
  <c r="AA82" i="69" a="1"/>
  <c r="AA82" i="69" s="1"/>
  <c r="AA62" i="69" a="1"/>
  <c r="AA62" i="69" s="1"/>
  <c r="AA53" i="69" a="1"/>
  <c r="AA53" i="69" s="1"/>
  <c r="AA36" i="69" a="1"/>
  <c r="AA36" i="69" s="1"/>
  <c r="AA42" i="69" a="1"/>
  <c r="AA42" i="69" s="1"/>
  <c r="AA25" i="69" a="1"/>
  <c r="AA25" i="69" s="1"/>
  <c r="AA68" i="69" a="1"/>
  <c r="AA68" i="69" s="1"/>
  <c r="AA47" i="69" a="1"/>
  <c r="AA47" i="69" s="1"/>
  <c r="AA5" i="69" a="1"/>
  <c r="AA5" i="69" s="1"/>
  <c r="AA9" i="69" a="1"/>
  <c r="AA9" i="69" s="1"/>
  <c r="AA15" i="69" a="1"/>
  <c r="AA15" i="69" s="1"/>
  <c r="AA30" i="69" a="1"/>
  <c r="AA30" i="69" s="1"/>
  <c r="AA3" i="69"/>
  <c r="V33" i="69"/>
  <c r="V39" i="69"/>
  <c r="W28" i="69"/>
  <c r="W32" i="69" s="1"/>
  <c r="V37" i="69"/>
  <c r="V46" i="69" s="1"/>
  <c r="V48" i="69" s="1"/>
  <c r="AC1" i="69"/>
  <c r="AB2" i="69"/>
  <c r="U100" i="69"/>
  <c r="U106" i="69"/>
  <c r="U113" i="69" s="1"/>
  <c r="U104" i="69"/>
  <c r="W71" i="69"/>
  <c r="W75" i="69" s="1"/>
  <c r="X60" i="69"/>
  <c r="X64" i="69" s="1"/>
  <c r="W65" i="69"/>
  <c r="W69" i="69"/>
  <c r="S50" i="69"/>
  <c r="S56" i="69"/>
  <c r="T45" i="69"/>
  <c r="T49" i="69" s="1"/>
  <c r="S54" i="69"/>
  <c r="U87" i="69"/>
  <c r="U83" i="69"/>
  <c r="V79" i="69"/>
  <c r="V77" i="69"/>
  <c r="V85" i="69" s="1"/>
  <c r="V94" i="69" s="1"/>
  <c r="V99" i="69" s="1"/>
  <c r="R200" i="69"/>
  <c r="R198" i="69"/>
  <c r="H192" i="69"/>
  <c r="Z205" i="69"/>
  <c r="Z211" i="69" s="1"/>
  <c r="Z61" i="69"/>
  <c r="Z63" i="69" s="1"/>
  <c r="Z8" i="69"/>
  <c r="Z12" i="69" s="1"/>
  <c r="Z22" i="69" s="1"/>
  <c r="Z29" i="69" s="1"/>
  <c r="Z31" i="69" s="1"/>
  <c r="Y221" i="69"/>
  <c r="Y224" i="69" s="1"/>
  <c r="Y226" i="69" s="1"/>
  <c r="Y228" i="69" s="1"/>
  <c r="Y215" i="69"/>
  <c r="Y217" i="69" s="1"/>
  <c r="S186" i="69"/>
  <c r="S187" i="69" s="1"/>
  <c r="AD1757" i="64" a="1"/>
  <c r="AD2009" i="64" a="1"/>
  <c r="AD1605" i="64" a="1"/>
  <c r="AD2045" i="64" a="1"/>
  <c r="AD2190" i="64" a="1"/>
  <c r="AD2277" i="64" a="1"/>
  <c r="AD1874" i="64" a="1"/>
  <c r="AD954" i="64" a="1"/>
  <c r="AD2301" i="64" a="1"/>
  <c r="AD1781" i="64" a="1"/>
  <c r="AD1902" i="64" a="1"/>
  <c r="AD1937" i="64" a="1"/>
  <c r="AD1298" i="64" a="1"/>
  <c r="CK20" i="861" l="1"/>
  <c r="AD2277" i="64"/>
  <c r="K2277" i="64" s="1"/>
  <c r="AD1605" i="64"/>
  <c r="K1605" i="64" s="1"/>
  <c r="AD1298" i="64"/>
  <c r="K1298" i="64" s="1"/>
  <c r="J2576" i="64"/>
  <c r="CE1983" i="64"/>
  <c r="CD1984" i="64"/>
  <c r="N429" i="64"/>
  <c r="O429" i="64"/>
  <c r="P429" i="64"/>
  <c r="BG795" i="64"/>
  <c r="BG800" i="64" s="1"/>
  <c r="BH780" i="64"/>
  <c r="BH783" i="64" s="1"/>
  <c r="BH792" i="64" s="1"/>
  <c r="BH794" i="64" s="1"/>
  <c r="BH784" i="64" s="1"/>
  <c r="BH786" i="64" s="1"/>
  <c r="BH787" i="64" s="1"/>
  <c r="BG788" i="64"/>
  <c r="BI2512" i="64" a="1"/>
  <c r="BI2512" i="64" s="1"/>
  <c r="AD190" i="64"/>
  <c r="AD2301" i="64"/>
  <c r="AC1945" i="64"/>
  <c r="AD1874" i="64"/>
  <c r="AD1902" i="64"/>
  <c r="K1902" i="64" s="1"/>
  <c r="AD1937" i="64"/>
  <c r="AD2045" i="64"/>
  <c r="AD2009" i="64"/>
  <c r="K2009" i="64" s="1"/>
  <c r="AD1757" i="64"/>
  <c r="K1757" i="64" s="1"/>
  <c r="AD1781" i="64"/>
  <c r="AD2190" i="64"/>
  <c r="AD954" i="64"/>
  <c r="AD2644" i="64"/>
  <c r="K2644" i="64" s="1"/>
  <c r="AE2044" i="64" a="1"/>
  <c r="AE2044" i="64" s="1"/>
  <c r="AE1936" i="64" a="1"/>
  <c r="AE1936" i="64" s="1"/>
  <c r="AE2008" i="64" a="1"/>
  <c r="AE2008" i="64" s="1"/>
  <c r="AE2636" i="64" a="1"/>
  <c r="AE2636" i="64" s="1"/>
  <c r="AE1901" i="64" a="1"/>
  <c r="AE1901" i="64" s="1"/>
  <c r="AE2670" i="64" a="1"/>
  <c r="AE2670" i="64" s="1"/>
  <c r="T132" i="69"/>
  <c r="T157" i="69" s="1"/>
  <c r="S152" i="69"/>
  <c r="AE637" i="64" a="1"/>
  <c r="AE637" i="64" s="1"/>
  <c r="AE631" i="64" a="1"/>
  <c r="AE631" i="64" s="1"/>
  <c r="AE2276" i="64" a="1"/>
  <c r="AE2276" i="64" s="1"/>
  <c r="AE2186" i="64" a="1"/>
  <c r="AE2186" i="64" s="1"/>
  <c r="AE1604" i="64" a="1"/>
  <c r="AE1604" i="64" s="1"/>
  <c r="AE953" i="64" a="1"/>
  <c r="AE953" i="64" s="1"/>
  <c r="AE36" i="64" a="1"/>
  <c r="AE36" i="64" s="1"/>
  <c r="AE189" i="64" a="1"/>
  <c r="AE189" i="64" s="1"/>
  <c r="AE188" i="64" a="1"/>
  <c r="AE188" i="64" s="1"/>
  <c r="AE258" i="64" a="1"/>
  <c r="AE258" i="64" s="1"/>
  <c r="AE204" i="64" a="1"/>
  <c r="AE204" i="64" s="1"/>
  <c r="AE205" i="64" a="1"/>
  <c r="AE205" i="64" s="1"/>
  <c r="AE1297" i="64" a="1"/>
  <c r="AE1297" i="64" s="1"/>
  <c r="AE929" i="64" a="1"/>
  <c r="AE929" i="64" s="1"/>
  <c r="AE2197" i="64" a="1"/>
  <c r="AE2197" i="64" s="1"/>
  <c r="AE1756" i="64" a="1"/>
  <c r="AE1756" i="64" s="1"/>
  <c r="AE2300" i="64" a="1"/>
  <c r="AE2300" i="64" s="1"/>
  <c r="AE1780" i="64" a="1"/>
  <c r="AE1780" i="64" s="1"/>
  <c r="AE2302" i="64" a="1"/>
  <c r="AE2302" i="64" s="1"/>
  <c r="AE1758" i="64" a="1"/>
  <c r="AE1758" i="64" s="1"/>
  <c r="AE1875" i="64" a="1"/>
  <c r="AE1875" i="64" s="1"/>
  <c r="AE1873" i="64" a="1"/>
  <c r="AE1873" i="64" s="1"/>
  <c r="AE1734" i="64" a="1"/>
  <c r="AE1734" i="64" s="1"/>
  <c r="AE931" i="64" a="1"/>
  <c r="AE931" i="64" s="1"/>
  <c r="AE2191" i="64" a="1"/>
  <c r="AE2191" i="64" s="1"/>
  <c r="Q119" i="69"/>
  <c r="S167" i="69"/>
  <c r="S177" i="69" s="1"/>
  <c r="S163" i="69"/>
  <c r="T156" i="69"/>
  <c r="T159" i="69" s="1"/>
  <c r="T184" i="69" s="1"/>
  <c r="Y17" i="69"/>
  <c r="Y18" i="69" s="1"/>
  <c r="R112" i="69"/>
  <c r="R117" i="69" s="1"/>
  <c r="Q125" i="69"/>
  <c r="AA98" i="69"/>
  <c r="S194" i="69"/>
  <c r="S202" i="69" s="1"/>
  <c r="S188" i="69"/>
  <c r="T183" i="69"/>
  <c r="S192" i="69"/>
  <c r="V100" i="69"/>
  <c r="V106" i="69"/>
  <c r="V113" i="69" s="1"/>
  <c r="V104" i="69"/>
  <c r="T50" i="69"/>
  <c r="T56" i="69"/>
  <c r="U45" i="69"/>
  <c r="U49" i="69" s="1"/>
  <c r="T54" i="69"/>
  <c r="AB225" i="69" a="1"/>
  <c r="AB225" i="69" s="1"/>
  <c r="AB227" i="69" a="1"/>
  <c r="AB227" i="69" s="1"/>
  <c r="AB214" i="69" a="1"/>
  <c r="AB214" i="69" s="1"/>
  <c r="AB208" i="69" a="1"/>
  <c r="AB208" i="69" s="1"/>
  <c r="AB216" i="69" a="1"/>
  <c r="AB216" i="69" s="1"/>
  <c r="AB206" i="69" a="1"/>
  <c r="AB206" i="69" s="1"/>
  <c r="AB197" i="69" a="1"/>
  <c r="AB197" i="69" s="1"/>
  <c r="AB191" i="69" a="1"/>
  <c r="AB191" i="69" s="1"/>
  <c r="AB166" i="69" a="1"/>
  <c r="AB166" i="69" s="1"/>
  <c r="AB185" i="69" a="1"/>
  <c r="AB185" i="69" s="1"/>
  <c r="AB172" i="69" a="1"/>
  <c r="AB172" i="69" s="1"/>
  <c r="AB174" i="69" a="1"/>
  <c r="AB174" i="69" s="1"/>
  <c r="AB160" i="69" a="1"/>
  <c r="AB160" i="69" s="1"/>
  <c r="AB147" i="69" a="1"/>
  <c r="AB147" i="69" s="1"/>
  <c r="AB158" i="69" a="1"/>
  <c r="AB158" i="69" s="1"/>
  <c r="AB133" i="69" a="1"/>
  <c r="AB133" i="69" s="1"/>
  <c r="AB145" i="69" a="1"/>
  <c r="AB145" i="69" s="1"/>
  <c r="AB139" i="69" a="1"/>
  <c r="AB139" i="69" s="1"/>
  <c r="AB131" i="69" a="1"/>
  <c r="AB131" i="69" s="1"/>
  <c r="AB122" i="69" a="1"/>
  <c r="AB122" i="69" s="1"/>
  <c r="AB114" i="69" a="1"/>
  <c r="AB114" i="69" s="1"/>
  <c r="AB116" i="69" a="1"/>
  <c r="AB116" i="69" s="1"/>
  <c r="AB109" i="69" a="1"/>
  <c r="AB109" i="69" s="1"/>
  <c r="AB95" i="69" a="1"/>
  <c r="AB95" i="69" s="1"/>
  <c r="AB96" i="69" s="1"/>
  <c r="AB97" i="69" a="1"/>
  <c r="AB97" i="69" s="1"/>
  <c r="AC93" i="69" s="1"/>
  <c r="AB103" i="69" a="1"/>
  <c r="AB103" i="69" s="1"/>
  <c r="AB90" i="69" a="1"/>
  <c r="AB90" i="69" s="1"/>
  <c r="AB74" i="69" a="1"/>
  <c r="AB74" i="69" s="1"/>
  <c r="AB76" i="69" a="1"/>
  <c r="AB76" i="69" s="1"/>
  <c r="AB82" i="69" a="1"/>
  <c r="AB82" i="69" s="1"/>
  <c r="AB62" i="69" a="1"/>
  <c r="AB62" i="69" s="1"/>
  <c r="AB53" i="69" a="1"/>
  <c r="AB53" i="69" s="1"/>
  <c r="AB36" i="69" a="1"/>
  <c r="AB36" i="69" s="1"/>
  <c r="AB42" i="69" a="1"/>
  <c r="AB42" i="69" s="1"/>
  <c r="AB25" i="69" a="1"/>
  <c r="AB25" i="69" s="1"/>
  <c r="AB68" i="69" a="1"/>
  <c r="AB68" i="69" s="1"/>
  <c r="AB47" i="69" a="1"/>
  <c r="AB47" i="69" s="1"/>
  <c r="AB30" i="69" a="1"/>
  <c r="AB30" i="69" s="1"/>
  <c r="AB9" i="69" a="1"/>
  <c r="AB9" i="69" s="1"/>
  <c r="AB15" i="69" a="1"/>
  <c r="AB15" i="69" s="1"/>
  <c r="AB3" i="69"/>
  <c r="AB5" i="69" a="1"/>
  <c r="AB5" i="69" s="1"/>
  <c r="AA205" i="69"/>
  <c r="AA211" i="69" s="1"/>
  <c r="AA61" i="69"/>
  <c r="AA63" i="69" s="1"/>
  <c r="AA8" i="69"/>
  <c r="AA12" i="69" s="1"/>
  <c r="AA22" i="69" s="1"/>
  <c r="AA29" i="69" s="1"/>
  <c r="AA31" i="69" s="1"/>
  <c r="V87" i="69"/>
  <c r="V83" i="69"/>
  <c r="AD1" i="69"/>
  <c r="AC2" i="69"/>
  <c r="Z221" i="69"/>
  <c r="Z224" i="69" s="1"/>
  <c r="Z226" i="69" s="1"/>
  <c r="Z228" i="69" s="1"/>
  <c r="Z215" i="69"/>
  <c r="Z217" i="69" s="1"/>
  <c r="Z207" i="69"/>
  <c r="Z209" i="69" s="1"/>
  <c r="Z219" i="69" s="1"/>
  <c r="Z16" i="69"/>
  <c r="W33" i="69"/>
  <c r="W39" i="69"/>
  <c r="X28" i="69"/>
  <c r="X32" i="69" s="1"/>
  <c r="W37" i="69"/>
  <c r="W46" i="69" s="1"/>
  <c r="W48" i="69" s="1"/>
  <c r="Z10" i="69"/>
  <c r="Z20" i="69" s="1"/>
  <c r="X71" i="69"/>
  <c r="X75" i="69" s="1"/>
  <c r="Y60" i="69"/>
  <c r="Y64" i="69" s="1"/>
  <c r="X65" i="69"/>
  <c r="X69" i="69"/>
  <c r="W79" i="69"/>
  <c r="W77" i="69"/>
  <c r="W85" i="69" s="1"/>
  <c r="W94" i="69" s="1"/>
  <c r="W99" i="69" s="1"/>
  <c r="AE1902" i="64" a="1"/>
  <c r="AE1874" i="64" a="1"/>
  <c r="AE1757" i="64" a="1"/>
  <c r="AE2045" i="64" a="1"/>
  <c r="AE2009" i="64" a="1"/>
  <c r="AE1298" i="64" a="1"/>
  <c r="AE1605" i="64" a="1"/>
  <c r="AE2301" i="64" a="1"/>
  <c r="AE2190" i="64" a="1"/>
  <c r="AE1781" i="64" a="1"/>
  <c r="AE954" i="64" a="1"/>
  <c r="AE2277" i="64" a="1"/>
  <c r="AE1937" i="64" a="1"/>
  <c r="AE2277" i="64" l="1"/>
  <c r="AE1605" i="64"/>
  <c r="AE1298" i="64"/>
  <c r="CF1983" i="64"/>
  <c r="CE1984" i="64"/>
  <c r="BH791" i="64"/>
  <c r="BH795" i="64" s="1"/>
  <c r="BG796" i="64"/>
  <c r="BH788" i="64"/>
  <c r="BI780" i="64"/>
  <c r="AE190" i="64"/>
  <c r="AE2301" i="64"/>
  <c r="AD1945" i="64"/>
  <c r="K1945" i="64" s="1"/>
  <c r="AE1937" i="64"/>
  <c r="AE2009" i="64"/>
  <c r="AE2045" i="64"/>
  <c r="AE1874" i="64"/>
  <c r="AE1902" i="64"/>
  <c r="AE1757" i="64"/>
  <c r="AE1781" i="64"/>
  <c r="AE2190" i="64"/>
  <c r="AE954" i="64"/>
  <c r="AE2644" i="64"/>
  <c r="AF2044" i="64" a="1"/>
  <c r="AF2044" i="64" s="1"/>
  <c r="AF2008" i="64" a="1"/>
  <c r="AF2008" i="64" s="1"/>
  <c r="AF1936" i="64" a="1"/>
  <c r="AF1936" i="64" s="1"/>
  <c r="AF2636" i="64" a="1"/>
  <c r="AF2636" i="64" s="1"/>
  <c r="AF1901" i="64" a="1"/>
  <c r="AF1901" i="64" s="1"/>
  <c r="AF2670" i="64" a="1"/>
  <c r="AF2670" i="64" s="1"/>
  <c r="T135" i="69"/>
  <c r="T140" i="69" s="1"/>
  <c r="T150" i="69" s="1"/>
  <c r="T161" i="69"/>
  <c r="T162" i="69" s="1"/>
  <c r="T167" i="69" s="1"/>
  <c r="AF637" i="64" a="1"/>
  <c r="AF637" i="64" s="1"/>
  <c r="AF631" i="64" a="1"/>
  <c r="AF631" i="64" s="1"/>
  <c r="S173" i="69"/>
  <c r="S175" i="69" s="1"/>
  <c r="AF2276" i="64" a="1"/>
  <c r="AF2276" i="64" s="1"/>
  <c r="R115" i="69"/>
  <c r="R118" i="69" s="1"/>
  <c r="R125" i="69" s="1"/>
  <c r="AF2186" i="64" a="1"/>
  <c r="AF2186" i="64" s="1"/>
  <c r="AF1604" i="64" a="1"/>
  <c r="AF1604" i="64" s="1"/>
  <c r="AF953" i="64" a="1"/>
  <c r="AF953" i="64" s="1"/>
  <c r="AF189" i="64" a="1"/>
  <c r="AF189" i="64" s="1"/>
  <c r="AF258" i="64" a="1"/>
  <c r="AF258" i="64" s="1"/>
  <c r="AF188" i="64" a="1"/>
  <c r="AF188" i="64" s="1"/>
  <c r="AF204" i="64" a="1"/>
  <c r="AF204" i="64" s="1"/>
  <c r="AF36" i="64" a="1"/>
  <c r="AF36" i="64" s="1"/>
  <c r="AF205" i="64" a="1"/>
  <c r="AF205" i="64" s="1"/>
  <c r="AF1297" i="64" a="1"/>
  <c r="AF1297" i="64" s="1"/>
  <c r="AF1780" i="64" a="1"/>
  <c r="AF1780" i="64" s="1"/>
  <c r="AF2302" i="64" a="1"/>
  <c r="AF2302" i="64" s="1"/>
  <c r="AF2300" i="64" a="1"/>
  <c r="AF2300" i="64" s="1"/>
  <c r="AF2191" i="64" a="1"/>
  <c r="AF2191" i="64" s="1"/>
  <c r="AF1734" i="64" a="1"/>
  <c r="AF1734" i="64" s="1"/>
  <c r="AF1756" i="64" a="1"/>
  <c r="AF1756" i="64" s="1"/>
  <c r="AF1875" i="64" a="1"/>
  <c r="AF1875" i="64" s="1"/>
  <c r="AF1758" i="64" a="1"/>
  <c r="AF1758" i="64" s="1"/>
  <c r="AF931" i="64" a="1"/>
  <c r="AF931" i="64" s="1"/>
  <c r="AF1873" i="64" a="1"/>
  <c r="AF1873" i="64" s="1"/>
  <c r="AF2197" i="64" a="1"/>
  <c r="AF2197" i="64" s="1"/>
  <c r="AF929" i="64" a="1"/>
  <c r="AF929" i="64" s="1"/>
  <c r="AA16" i="69"/>
  <c r="AB98" i="69"/>
  <c r="AA10" i="69"/>
  <c r="AA20" i="69" s="1"/>
  <c r="AA207" i="69"/>
  <c r="AA209" i="69" s="1"/>
  <c r="AA219" i="69" s="1"/>
  <c r="W100" i="69"/>
  <c r="W106" i="69"/>
  <c r="W113" i="69" s="1"/>
  <c r="W104" i="69"/>
  <c r="Y65" i="69"/>
  <c r="Z60" i="69"/>
  <c r="Z64" i="69" s="1"/>
  <c r="Y71" i="69"/>
  <c r="Y75" i="69" s="1"/>
  <c r="Y69" i="69"/>
  <c r="X33" i="69"/>
  <c r="X39" i="69"/>
  <c r="Y28" i="69"/>
  <c r="Y32" i="69" s="1"/>
  <c r="X37" i="69"/>
  <c r="X46" i="69" s="1"/>
  <c r="X48" i="69" s="1"/>
  <c r="S200" i="69"/>
  <c r="S198" i="69"/>
  <c r="W87" i="69"/>
  <c r="W83" i="69"/>
  <c r="X79" i="69"/>
  <c r="X77" i="69"/>
  <c r="X85" i="69" s="1"/>
  <c r="X94" i="69" s="1"/>
  <c r="X99" i="69" s="1"/>
  <c r="U50" i="69"/>
  <c r="U56" i="69"/>
  <c r="V45" i="69"/>
  <c r="V49" i="69" s="1"/>
  <c r="U54" i="69"/>
  <c r="T186" i="69"/>
  <c r="T187" i="69" s="1"/>
  <c r="Z17" i="69"/>
  <c r="Z18" i="69" s="1"/>
  <c r="AC225" i="69" a="1"/>
  <c r="AC225" i="69" s="1"/>
  <c r="AC227" i="69" a="1"/>
  <c r="AC227" i="69" s="1"/>
  <c r="AC216" i="69" a="1"/>
  <c r="AC216" i="69" s="1"/>
  <c r="AC206" i="69" a="1"/>
  <c r="AC206" i="69" s="1"/>
  <c r="AC214" i="69" a="1"/>
  <c r="AC214" i="69" s="1"/>
  <c r="AC208" i="69" a="1"/>
  <c r="AC208" i="69" s="1"/>
  <c r="AC197" i="69" a="1"/>
  <c r="AC197" i="69" s="1"/>
  <c r="AC191" i="69" a="1"/>
  <c r="AC191" i="69" s="1"/>
  <c r="AC185" i="69" a="1"/>
  <c r="AC185" i="69" s="1"/>
  <c r="AC174" i="69" a="1"/>
  <c r="AC174" i="69" s="1"/>
  <c r="AC166" i="69" a="1"/>
  <c r="AC166" i="69" s="1"/>
  <c r="AC172" i="69" a="1"/>
  <c r="AC172" i="69" s="1"/>
  <c r="AC147" i="69" a="1"/>
  <c r="AC147" i="69" s="1"/>
  <c r="AC160" i="69" a="1"/>
  <c r="AC160" i="69" s="1"/>
  <c r="AC145" i="69" a="1"/>
  <c r="AC145" i="69" s="1"/>
  <c r="AC158" i="69" a="1"/>
  <c r="AC158" i="69" s="1"/>
  <c r="AC139" i="69" a="1"/>
  <c r="AC139" i="69" s="1"/>
  <c r="AC133" i="69" a="1"/>
  <c r="AC133" i="69" s="1"/>
  <c r="AC122" i="69" a="1"/>
  <c r="AC122" i="69" s="1"/>
  <c r="AC131" i="69" a="1"/>
  <c r="AC131" i="69" s="1"/>
  <c r="AC114" i="69" a="1"/>
  <c r="AC114" i="69" s="1"/>
  <c r="AC116" i="69" a="1"/>
  <c r="AC116" i="69" s="1"/>
  <c r="AC109" i="69" a="1"/>
  <c r="AC109" i="69" s="1"/>
  <c r="AC97" i="69" a="1"/>
  <c r="AC97" i="69" s="1"/>
  <c r="AD93" i="69" s="1"/>
  <c r="AC90" i="69" a="1"/>
  <c r="AC90" i="69" s="1"/>
  <c r="AC103" i="69" a="1"/>
  <c r="AC103" i="69" s="1"/>
  <c r="AC76" i="69" a="1"/>
  <c r="AC76" i="69" s="1"/>
  <c r="AC95" i="69" a="1"/>
  <c r="AC95" i="69" s="1"/>
  <c r="AC96" i="69" s="1"/>
  <c r="AC82" i="69" a="1"/>
  <c r="AC82" i="69" s="1"/>
  <c r="AC62" i="69" a="1"/>
  <c r="AC62" i="69" s="1"/>
  <c r="AC68" i="69" a="1"/>
  <c r="AC68" i="69" s="1"/>
  <c r="AC74" i="69" a="1"/>
  <c r="AC74" i="69" s="1"/>
  <c r="AC47" i="69" a="1"/>
  <c r="AC47" i="69" s="1"/>
  <c r="AC30" i="69" a="1"/>
  <c r="AC30" i="69" s="1"/>
  <c r="AC53" i="69" a="1"/>
  <c r="AC53" i="69" s="1"/>
  <c r="AC36" i="69" a="1"/>
  <c r="AC36" i="69" s="1"/>
  <c r="AC3" i="69"/>
  <c r="AC5" i="69" a="1"/>
  <c r="AC5" i="69" s="1"/>
  <c r="AC25" i="69" a="1"/>
  <c r="AC25" i="69" s="1"/>
  <c r="AC42" i="69" a="1"/>
  <c r="AC42" i="69" s="1"/>
  <c r="AC9" i="69" a="1"/>
  <c r="AC9" i="69" s="1"/>
  <c r="AC15" i="69" a="1"/>
  <c r="AC15" i="69" s="1"/>
  <c r="AE1" i="69"/>
  <c r="AD2" i="69"/>
  <c r="AA215" i="69"/>
  <c r="AA217" i="69" s="1"/>
  <c r="AA221" i="69"/>
  <c r="AA224" i="69" s="1"/>
  <c r="AA226" i="69" s="1"/>
  <c r="AA228" i="69" s="1"/>
  <c r="AB205" i="69"/>
  <c r="AB211" i="69" s="1"/>
  <c r="AB61" i="69"/>
  <c r="AB63" i="69" s="1"/>
  <c r="AB8" i="69"/>
  <c r="AB12" i="69" s="1"/>
  <c r="AB22" i="69" s="1"/>
  <c r="AB29" i="69" s="1"/>
  <c r="AB31" i="69" s="1"/>
  <c r="AF2277" i="64" a="1"/>
  <c r="AF1605" i="64" a="1"/>
  <c r="AF1874" i="64" a="1"/>
  <c r="AF1298" i="64" a="1"/>
  <c r="AF1902" i="64" a="1"/>
  <c r="AF2301" i="64" a="1"/>
  <c r="AF1757" i="64" a="1"/>
  <c r="AF2045" i="64" a="1"/>
  <c r="AF2190" i="64" a="1"/>
  <c r="AF1781" i="64" a="1"/>
  <c r="AF954" i="64" a="1"/>
  <c r="AF2009" i="64" a="1"/>
  <c r="AF1937" i="64" a="1"/>
  <c r="CL20" i="861" l="1"/>
  <c r="AF2277" i="64"/>
  <c r="AF1605" i="64"/>
  <c r="AF1298" i="64"/>
  <c r="CG1983" i="64"/>
  <c r="CF1984" i="64"/>
  <c r="BH800" i="64"/>
  <c r="BH796" i="64"/>
  <c r="BI791" i="64"/>
  <c r="BI783" i="64"/>
  <c r="BJ2512" i="64" a="1"/>
  <c r="BJ2512" i="64" s="1"/>
  <c r="AF190" i="64"/>
  <c r="AF2301" i="64"/>
  <c r="AE1945" i="64"/>
  <c r="K905" i="64"/>
  <c r="L905" i="64"/>
  <c r="M905" i="64"/>
  <c r="N905" i="64"/>
  <c r="O905" i="64"/>
  <c r="P905" i="64"/>
  <c r="AF1902" i="64"/>
  <c r="AF1874" i="64"/>
  <c r="AF1937" i="64"/>
  <c r="AF2045" i="64"/>
  <c r="AF2009" i="64"/>
  <c r="AF1757" i="64"/>
  <c r="AF1781" i="64"/>
  <c r="AF2190" i="64"/>
  <c r="AF954" i="64"/>
  <c r="AF2644" i="64"/>
  <c r="AG2044" i="64" a="1"/>
  <c r="AG2044" i="64" s="1"/>
  <c r="AG2008" i="64" a="1"/>
  <c r="AG2008" i="64" s="1"/>
  <c r="AG1936" i="64" a="1"/>
  <c r="AG1936" i="64" s="1"/>
  <c r="AG2636" i="64" a="1"/>
  <c r="AG2636" i="64" s="1"/>
  <c r="AG1901" i="64" a="1"/>
  <c r="AG1901" i="64" s="1"/>
  <c r="AG2670" i="64" a="1"/>
  <c r="AG2670" i="64" s="1"/>
  <c r="U129" i="69"/>
  <c r="U132" i="69" s="1"/>
  <c r="U157" i="69" s="1"/>
  <c r="T142" i="69"/>
  <c r="T146" i="69" s="1"/>
  <c r="T148" i="69" s="1"/>
  <c r="T136" i="69"/>
  <c r="AG637" i="64" a="1"/>
  <c r="AG637" i="64" s="1"/>
  <c r="AG631" i="64" a="1"/>
  <c r="AG631" i="64" s="1"/>
  <c r="AG2276" i="64" a="1"/>
  <c r="AG2276" i="64" s="1"/>
  <c r="R119" i="69"/>
  <c r="AG2186" i="64" a="1"/>
  <c r="AG2186" i="64" s="1"/>
  <c r="AG1604" i="64" a="1"/>
  <c r="AG1604" i="64" s="1"/>
  <c r="AG953" i="64" a="1"/>
  <c r="AG953" i="64" s="1"/>
  <c r="AG188" i="64" a="1"/>
  <c r="AG188" i="64" s="1"/>
  <c r="AG204" i="64" a="1"/>
  <c r="AG204" i="64" s="1"/>
  <c r="AG189" i="64" a="1"/>
  <c r="AG189" i="64" s="1"/>
  <c r="AG36" i="64" a="1"/>
  <c r="AG36" i="64" s="1"/>
  <c r="AG258" i="64" a="1"/>
  <c r="AG258" i="64" s="1"/>
  <c r="AG205" i="64" a="1"/>
  <c r="AG205" i="64" s="1"/>
  <c r="AG1297" i="64" a="1"/>
  <c r="AG1297" i="64" s="1"/>
  <c r="AG1875" i="64" a="1"/>
  <c r="AG1875" i="64" s="1"/>
  <c r="AG1734" i="64" a="1"/>
  <c r="AG1734" i="64" s="1"/>
  <c r="AG929" i="64" a="1"/>
  <c r="AG929" i="64" s="1"/>
  <c r="AG2300" i="64" a="1"/>
  <c r="AG2300" i="64" s="1"/>
  <c r="AG1758" i="64" a="1"/>
  <c r="AG1758" i="64" s="1"/>
  <c r="AG931" i="64" a="1"/>
  <c r="AG931" i="64" s="1"/>
  <c r="AG1780" i="64" a="1"/>
  <c r="AG1780" i="64" s="1"/>
  <c r="AG1756" i="64" a="1"/>
  <c r="AG1756" i="64" s="1"/>
  <c r="AG2191" i="64" a="1"/>
  <c r="AG2191" i="64" s="1"/>
  <c r="AG1873" i="64" a="1"/>
  <c r="AG1873" i="64" s="1"/>
  <c r="AG2197" i="64" a="1"/>
  <c r="AG2197" i="64" s="1"/>
  <c r="AG2302" i="64" a="1"/>
  <c r="AG2302" i="64" s="1"/>
  <c r="T163" i="69"/>
  <c r="AC98" i="69"/>
  <c r="AB16" i="69"/>
  <c r="T169" i="69"/>
  <c r="T179" i="69" s="1"/>
  <c r="U156" i="69"/>
  <c r="U159" i="69" s="1"/>
  <c r="U184" i="69" s="1"/>
  <c r="R123" i="69"/>
  <c r="S112" i="69"/>
  <c r="S117" i="69" s="1"/>
  <c r="AA17" i="69"/>
  <c r="AA18" i="69" s="1"/>
  <c r="T188" i="69"/>
  <c r="T194" i="69"/>
  <c r="T202" i="69" s="1"/>
  <c r="U183" i="69"/>
  <c r="T192" i="69"/>
  <c r="AD225" i="69" a="1"/>
  <c r="AD225" i="69" s="1"/>
  <c r="AD227" i="69" a="1"/>
  <c r="AD227" i="69" s="1"/>
  <c r="AD216" i="69" a="1"/>
  <c r="AD216" i="69" s="1"/>
  <c r="AD208" i="69" a="1"/>
  <c r="AD208" i="69" s="1"/>
  <c r="AD214" i="69" a="1"/>
  <c r="AD214" i="69" s="1"/>
  <c r="AD206" i="69" a="1"/>
  <c r="AD206" i="69" s="1"/>
  <c r="AD197" i="69" a="1"/>
  <c r="AD197" i="69" s="1"/>
  <c r="AD191" i="69" a="1"/>
  <c r="AD191" i="69" s="1"/>
  <c r="AD185" i="69" a="1"/>
  <c r="AD185" i="69" s="1"/>
  <c r="AD166" i="69" a="1"/>
  <c r="AD166" i="69" s="1"/>
  <c r="AD174" i="69" a="1"/>
  <c r="AD174" i="69" s="1"/>
  <c r="AD172" i="69" a="1"/>
  <c r="AD172" i="69" s="1"/>
  <c r="AD147" i="69" a="1"/>
  <c r="AD147" i="69" s="1"/>
  <c r="AD158" i="69" a="1"/>
  <c r="AD158" i="69" s="1"/>
  <c r="AD131" i="69" a="1"/>
  <c r="AD131" i="69" s="1"/>
  <c r="AD160" i="69" a="1"/>
  <c r="AD160" i="69" s="1"/>
  <c r="AD145" i="69" a="1"/>
  <c r="AD145" i="69" s="1"/>
  <c r="AD139" i="69" a="1"/>
  <c r="AD139" i="69" s="1"/>
  <c r="AD133" i="69" a="1"/>
  <c r="AD133" i="69" s="1"/>
  <c r="AD116" i="69" a="1"/>
  <c r="AD116" i="69" s="1"/>
  <c r="AD122" i="69" a="1"/>
  <c r="AD122" i="69" s="1"/>
  <c r="AD97" i="69" a="1"/>
  <c r="AD97" i="69" s="1"/>
  <c r="AE93" i="69" s="1"/>
  <c r="AD103" i="69" a="1"/>
  <c r="AD103" i="69" s="1"/>
  <c r="AD114" i="69" a="1"/>
  <c r="AD114" i="69" s="1"/>
  <c r="AD109" i="69" a="1"/>
  <c r="AD109" i="69" s="1"/>
  <c r="AD95" i="69" a="1"/>
  <c r="AD95" i="69" s="1"/>
  <c r="AD96" i="69" s="1"/>
  <c r="AD90" i="69" a="1"/>
  <c r="AD90" i="69" s="1"/>
  <c r="AD82" i="69" a="1"/>
  <c r="AD82" i="69" s="1"/>
  <c r="AD68" i="69" a="1"/>
  <c r="AD68" i="69" s="1"/>
  <c r="AD74" i="69" a="1"/>
  <c r="AD74" i="69" s="1"/>
  <c r="AD76" i="69" a="1"/>
  <c r="AD76" i="69" s="1"/>
  <c r="AD47" i="69" a="1"/>
  <c r="AD47" i="69" s="1"/>
  <c r="AD30" i="69" a="1"/>
  <c r="AD30" i="69" s="1"/>
  <c r="AD53" i="69" a="1"/>
  <c r="AD53" i="69" s="1"/>
  <c r="AD36" i="69" a="1"/>
  <c r="AD36" i="69" s="1"/>
  <c r="AD42" i="69" a="1"/>
  <c r="AD42" i="69" s="1"/>
  <c r="AD25" i="69" a="1"/>
  <c r="AD25" i="69" s="1"/>
  <c r="AD62" i="69" a="1"/>
  <c r="AD62" i="69" s="1"/>
  <c r="AD3" i="69"/>
  <c r="AD5" i="69" a="1"/>
  <c r="AD5" i="69" s="1"/>
  <c r="AD9" i="69" a="1"/>
  <c r="AD9" i="69" s="1"/>
  <c r="AD15" i="69" a="1"/>
  <c r="AD15" i="69" s="1"/>
  <c r="X106" i="69"/>
  <c r="X113" i="69" s="1"/>
  <c r="X100" i="69"/>
  <c r="X104" i="69"/>
  <c r="AB10" i="69"/>
  <c r="AB20" i="69" s="1"/>
  <c r="AE2" i="69"/>
  <c r="AF1" i="69"/>
  <c r="X87" i="69"/>
  <c r="X83" i="69"/>
  <c r="V50" i="69"/>
  <c r="V56" i="69"/>
  <c r="W45" i="69"/>
  <c r="W49" i="69" s="1"/>
  <c r="V54" i="69"/>
  <c r="Y39" i="69"/>
  <c r="Z28" i="69"/>
  <c r="Z32" i="69" s="1"/>
  <c r="Y33" i="69"/>
  <c r="Y37" i="69"/>
  <c r="Y46" i="69" s="1"/>
  <c r="Y48" i="69" s="1"/>
  <c r="AB221" i="69"/>
  <c r="AB224" i="69" s="1"/>
  <c r="AB226" i="69" s="1"/>
  <c r="AB228" i="69" s="1"/>
  <c r="AB215" i="69"/>
  <c r="AB217" i="69" s="1"/>
  <c r="AC205" i="69"/>
  <c r="AC211" i="69" s="1"/>
  <c r="AC61" i="69"/>
  <c r="AC63" i="69" s="1"/>
  <c r="AC8" i="69"/>
  <c r="AC12" i="69" s="1"/>
  <c r="AC22" i="69" s="1"/>
  <c r="AC29" i="69" s="1"/>
  <c r="AC31" i="69" s="1"/>
  <c r="Y79" i="69"/>
  <c r="Y77" i="69"/>
  <c r="Y85" i="69" s="1"/>
  <c r="Y94" i="69" s="1"/>
  <c r="Y99" i="69" s="1"/>
  <c r="Z65" i="69"/>
  <c r="Z71" i="69"/>
  <c r="Z75" i="69" s="1"/>
  <c r="AA60" i="69"/>
  <c r="AA64" i="69" s="1"/>
  <c r="Z69" i="69"/>
  <c r="AB207" i="69"/>
  <c r="AB209" i="69" s="1"/>
  <c r="AB219" i="69" s="1"/>
  <c r="T177" i="69"/>
  <c r="T173" i="69"/>
  <c r="T175" i="69" s="1"/>
  <c r="AG1757" i="64" a="1"/>
  <c r="AG2009" i="64" a="1"/>
  <c r="AG954" i="64" a="1"/>
  <c r="AG2045" i="64" a="1"/>
  <c r="AG2301" i="64" a="1"/>
  <c r="AG1298" i="64" a="1"/>
  <c r="AG1874" i="64" a="1"/>
  <c r="AG1781" i="64" a="1"/>
  <c r="AG1937" i="64" a="1"/>
  <c r="AG2190" i="64" a="1"/>
  <c r="AG1605" i="64" a="1"/>
  <c r="AG2277" i="64" a="1"/>
  <c r="AG1902" i="64" a="1"/>
  <c r="CL3092" i="64" l="1"/>
  <c r="AG2277" i="64"/>
  <c r="AG1605" i="64"/>
  <c r="AG1298" i="64"/>
  <c r="CH1983" i="64"/>
  <c r="CG1984" i="64"/>
  <c r="BI792" i="64"/>
  <c r="BI794" i="64" s="1"/>
  <c r="BI784" i="64" s="1"/>
  <c r="BI786" i="64" s="1"/>
  <c r="BI787" i="64" s="1"/>
  <c r="AG190" i="64"/>
  <c r="AG2301" i="64"/>
  <c r="AF1945" i="64"/>
  <c r="AG1902" i="64"/>
  <c r="AG1874" i="64"/>
  <c r="AG2009" i="64"/>
  <c r="AG1937" i="64"/>
  <c r="AG2045" i="64"/>
  <c r="AG1757" i="64"/>
  <c r="AG1781" i="64"/>
  <c r="AG2190" i="64"/>
  <c r="AG954" i="64"/>
  <c r="AG2644" i="64"/>
  <c r="AH2044" i="64" a="1"/>
  <c r="AH2044" i="64" s="1"/>
  <c r="AH2008" i="64" a="1"/>
  <c r="AH2008" i="64" s="1"/>
  <c r="AH1936" i="64" a="1"/>
  <c r="AH1936" i="64" s="1"/>
  <c r="AH2636" i="64" a="1"/>
  <c r="AH2636" i="64" s="1"/>
  <c r="AH1901" i="64" a="1"/>
  <c r="AH1901" i="64" s="1"/>
  <c r="AH2670" i="64" a="1"/>
  <c r="AH2670" i="64" s="1"/>
  <c r="T152" i="69"/>
  <c r="U134" i="69"/>
  <c r="U135" i="69" s="1"/>
  <c r="V129" i="69" s="1"/>
  <c r="AH637" i="64" a="1"/>
  <c r="AH637" i="64" s="1"/>
  <c r="AH631" i="64" a="1"/>
  <c r="AH631" i="64" s="1"/>
  <c r="S115" i="69"/>
  <c r="S118" i="69" s="1"/>
  <c r="S125" i="69" s="1"/>
  <c r="U161" i="69"/>
  <c r="U162" i="69" s="1"/>
  <c r="AH2276" i="64" a="1"/>
  <c r="AH2276" i="64" s="1"/>
  <c r="AH2186" i="64" a="1"/>
  <c r="AH2186" i="64" s="1"/>
  <c r="AH1604" i="64" a="1"/>
  <c r="AH1604" i="64" s="1"/>
  <c r="AH953" i="64" a="1"/>
  <c r="AH953" i="64" s="1"/>
  <c r="AH204" i="64" a="1"/>
  <c r="AH204" i="64" s="1"/>
  <c r="AH36" i="64" a="1"/>
  <c r="AH36" i="64" s="1"/>
  <c r="AH188" i="64" a="1"/>
  <c r="AH188" i="64" s="1"/>
  <c r="AH258" i="64" a="1"/>
  <c r="AH258" i="64" s="1"/>
  <c r="AH189" i="64" a="1"/>
  <c r="AH189" i="64" s="1"/>
  <c r="AH205" i="64" a="1"/>
  <c r="AH205" i="64" s="1"/>
  <c r="AC207" i="69"/>
  <c r="AC209" i="69" s="1"/>
  <c r="AC219" i="69" s="1"/>
  <c r="AH1297" i="64" a="1"/>
  <c r="AH1297" i="64" s="1"/>
  <c r="AH1756" i="64" a="1"/>
  <c r="AH1756" i="64" s="1"/>
  <c r="AH2197" i="64" a="1"/>
  <c r="AH2197" i="64" s="1"/>
  <c r="AH1875" i="64" a="1"/>
  <c r="AH1875" i="64" s="1"/>
  <c r="AH931" i="64" a="1"/>
  <c r="AH931" i="64" s="1"/>
  <c r="AH1758" i="64" a="1"/>
  <c r="AH1758" i="64" s="1"/>
  <c r="AH1780" i="64" a="1"/>
  <c r="AH1780" i="64" s="1"/>
  <c r="AH929" i="64" a="1"/>
  <c r="AH929" i="64" s="1"/>
  <c r="AH2302" i="64" a="1"/>
  <c r="AH2302" i="64" s="1"/>
  <c r="AH1734" i="64" a="1"/>
  <c r="AH1734" i="64" s="1"/>
  <c r="AH2300" i="64" a="1"/>
  <c r="AH2300" i="64" s="1"/>
  <c r="AH1873" i="64" a="1"/>
  <c r="AH1873" i="64" s="1"/>
  <c r="AH2191" i="64" a="1"/>
  <c r="AH2191" i="64" s="1"/>
  <c r="AC16" i="69"/>
  <c r="AB17" i="69"/>
  <c r="AB18" i="69" s="1"/>
  <c r="AC10" i="69"/>
  <c r="AC20" i="69" s="1"/>
  <c r="Z79" i="69"/>
  <c r="Z77" i="69"/>
  <c r="Z85" i="69" s="1"/>
  <c r="Z94" i="69" s="1"/>
  <c r="Z99" i="69" s="1"/>
  <c r="AD98" i="69"/>
  <c r="Z33" i="69"/>
  <c r="Z39" i="69"/>
  <c r="AA28" i="69"/>
  <c r="AA32" i="69" s="1"/>
  <c r="Z37" i="69"/>
  <c r="Z46" i="69" s="1"/>
  <c r="Z48" i="69" s="1"/>
  <c r="AA65" i="69"/>
  <c r="AA71" i="69"/>
  <c r="AA75" i="69" s="1"/>
  <c r="AB60" i="69"/>
  <c r="AB64" i="69" s="1"/>
  <c r="AA69" i="69"/>
  <c r="AD205" i="69"/>
  <c r="AD211" i="69" s="1"/>
  <c r="AD61" i="69"/>
  <c r="AD63" i="69" s="1"/>
  <c r="AD8" i="69"/>
  <c r="AD12" i="69" s="1"/>
  <c r="AD22" i="69" s="1"/>
  <c r="AD29" i="69" s="1"/>
  <c r="AD31" i="69" s="1"/>
  <c r="T200" i="69"/>
  <c r="T198" i="69"/>
  <c r="AG1" i="69"/>
  <c r="AF2" i="69"/>
  <c r="U186" i="69"/>
  <c r="U187" i="69" s="1"/>
  <c r="Y106" i="69"/>
  <c r="Y113" i="69" s="1"/>
  <c r="Y100" i="69"/>
  <c r="Y104" i="69"/>
  <c r="W50" i="69"/>
  <c r="W56" i="69"/>
  <c r="X45" i="69"/>
  <c r="X49" i="69" s="1"/>
  <c r="W54" i="69"/>
  <c r="AE227" i="69" a="1"/>
  <c r="AE227" i="69" s="1"/>
  <c r="AE216" i="69" a="1"/>
  <c r="AE216" i="69" s="1"/>
  <c r="AE225" i="69" a="1"/>
  <c r="AE225" i="69" s="1"/>
  <c r="AE208" i="69" a="1"/>
  <c r="AE208" i="69" s="1"/>
  <c r="AE214" i="69" a="1"/>
  <c r="AE214" i="69" s="1"/>
  <c r="AE197" i="69" a="1"/>
  <c r="AE197" i="69" s="1"/>
  <c r="AE206" i="69" a="1"/>
  <c r="AE206" i="69" s="1"/>
  <c r="AE191" i="69" a="1"/>
  <c r="AE191" i="69" s="1"/>
  <c r="AE185" i="69" a="1"/>
  <c r="AE185" i="69" s="1"/>
  <c r="AE166" i="69" a="1"/>
  <c r="AE166" i="69" s="1"/>
  <c r="AE172" i="69" a="1"/>
  <c r="AE172" i="69" s="1"/>
  <c r="AE174" i="69" a="1"/>
  <c r="AE174" i="69" s="1"/>
  <c r="AE158" i="69" a="1"/>
  <c r="AE158" i="69" s="1"/>
  <c r="AE160" i="69" a="1"/>
  <c r="AE160" i="69" s="1"/>
  <c r="AE147" i="69" a="1"/>
  <c r="AE147" i="69" s="1"/>
  <c r="AE131" i="69" a="1"/>
  <c r="AE131" i="69" s="1"/>
  <c r="AE133" i="69" a="1"/>
  <c r="AE133" i="69" s="1"/>
  <c r="AE145" i="69" a="1"/>
  <c r="AE145" i="69" s="1"/>
  <c r="AE139" i="69" a="1"/>
  <c r="AE139" i="69" s="1"/>
  <c r="AE122" i="69" a="1"/>
  <c r="AE122" i="69" s="1"/>
  <c r="AE114" i="69" a="1"/>
  <c r="AE114" i="69" s="1"/>
  <c r="AE103" i="69" a="1"/>
  <c r="AE103" i="69" s="1"/>
  <c r="AE116" i="69" a="1"/>
  <c r="AE116" i="69" s="1"/>
  <c r="AE95" i="69" a="1"/>
  <c r="AE95" i="69" s="1"/>
  <c r="AE96" i="69" s="1"/>
  <c r="AE109" i="69" a="1"/>
  <c r="AE109" i="69" s="1"/>
  <c r="AE97" i="69" a="1"/>
  <c r="AE97" i="69" s="1"/>
  <c r="AF93" i="69" s="1"/>
  <c r="AE74" i="69" a="1"/>
  <c r="AE74" i="69" s="1"/>
  <c r="AE76" i="69" a="1"/>
  <c r="AE76" i="69" s="1"/>
  <c r="AE90" i="69" a="1"/>
  <c r="AE90" i="69" s="1"/>
  <c r="AE82" i="69" a="1"/>
  <c r="AE82" i="69" s="1"/>
  <c r="AE62" i="69" a="1"/>
  <c r="AE62" i="69" s="1"/>
  <c r="AE68" i="69" a="1"/>
  <c r="AE68" i="69" s="1"/>
  <c r="AE53" i="69" a="1"/>
  <c r="AE53" i="69" s="1"/>
  <c r="AE36" i="69" a="1"/>
  <c r="AE36" i="69" s="1"/>
  <c r="AE42" i="69" a="1"/>
  <c r="AE42" i="69" s="1"/>
  <c r="AE25" i="69" a="1"/>
  <c r="AE25" i="69" s="1"/>
  <c r="AE5" i="69" a="1"/>
  <c r="AE5" i="69" s="1"/>
  <c r="AE3" i="69"/>
  <c r="AE9" i="69" a="1"/>
  <c r="AE9" i="69" s="1"/>
  <c r="AE30" i="69" a="1"/>
  <c r="AE30" i="69" s="1"/>
  <c r="AE15" i="69" a="1"/>
  <c r="AE15" i="69" s="1"/>
  <c r="AE47" i="69" a="1"/>
  <c r="AE47" i="69" s="1"/>
  <c r="Y87" i="69"/>
  <c r="Y83" i="69"/>
  <c r="AC221" i="69"/>
  <c r="AC224" i="69" s="1"/>
  <c r="AC226" i="69" s="1"/>
  <c r="AC228" i="69" s="1"/>
  <c r="AC215" i="69"/>
  <c r="AC217" i="69" s="1"/>
  <c r="AH1874" i="64" a="1"/>
  <c r="AH2190" i="64" a="1"/>
  <c r="AH2009" i="64" a="1"/>
  <c r="AH954" i="64" a="1"/>
  <c r="AH2045" i="64" a="1"/>
  <c r="AH1605" i="64" a="1"/>
  <c r="AH1757" i="64" a="1"/>
  <c r="AH2301" i="64" a="1"/>
  <c r="AH2277" i="64" a="1"/>
  <c r="AH1298" i="64" a="1"/>
  <c r="AH1781" i="64" a="1"/>
  <c r="AH1937" i="64" a="1"/>
  <c r="AH1902" i="64" a="1"/>
  <c r="AH2277" i="64" l="1"/>
  <c r="AH1605" i="64"/>
  <c r="AH1298" i="64"/>
  <c r="CI1983" i="64"/>
  <c r="CH1984" i="64"/>
  <c r="BI795" i="64"/>
  <c r="BI800" i="64" s="1"/>
  <c r="BI788" i="64"/>
  <c r="BJ780" i="64"/>
  <c r="BJ783" i="64" s="1"/>
  <c r="BK2512" i="64" a="1"/>
  <c r="BK2512" i="64" s="1"/>
  <c r="AH190" i="64"/>
  <c r="AH2301" i="64"/>
  <c r="AG1945" i="64"/>
  <c r="AH1937" i="64"/>
  <c r="AH2045" i="64"/>
  <c r="AH1902" i="64"/>
  <c r="AH1874" i="64"/>
  <c r="AH2009" i="64"/>
  <c r="AH1757" i="64"/>
  <c r="AH1781" i="64"/>
  <c r="AH2190" i="64"/>
  <c r="AH954" i="64"/>
  <c r="AH2644" i="64"/>
  <c r="AI2044" i="64" a="1"/>
  <c r="AI2044" i="64" s="1"/>
  <c r="AI2008" i="64" a="1"/>
  <c r="AI2008" i="64" s="1"/>
  <c r="AI1936" i="64" a="1"/>
  <c r="AI1936" i="64" s="1"/>
  <c r="AI2636" i="64" a="1"/>
  <c r="AI2636" i="64" s="1"/>
  <c r="AI1901" i="64" a="1"/>
  <c r="AI1901" i="64" s="1"/>
  <c r="AI2670" i="64" a="1"/>
  <c r="AI2670" i="64" s="1"/>
  <c r="AI637" i="64" a="1"/>
  <c r="AI637" i="64" s="1"/>
  <c r="AI631" i="64" a="1"/>
  <c r="AI631" i="64" s="1"/>
  <c r="U140" i="69"/>
  <c r="U150" i="69" s="1"/>
  <c r="U136" i="69"/>
  <c r="U142" i="69"/>
  <c r="U152" i="69" s="1"/>
  <c r="V134" i="69"/>
  <c r="V132" i="69"/>
  <c r="V157" i="69" s="1"/>
  <c r="AI2276" i="64" a="1"/>
  <c r="AI2276" i="64" s="1"/>
  <c r="AI2186" i="64" a="1"/>
  <c r="AI2186" i="64" s="1"/>
  <c r="AI1604" i="64" a="1"/>
  <c r="AI1604" i="64" s="1"/>
  <c r="AI953" i="64" a="1"/>
  <c r="AI953" i="64" s="1"/>
  <c r="AI204" i="64" a="1"/>
  <c r="AI204" i="64" s="1"/>
  <c r="AI36" i="64" a="1"/>
  <c r="AI36" i="64" s="1"/>
  <c r="AI258" i="64" a="1"/>
  <c r="AI258" i="64" s="1"/>
  <c r="AI189" i="64" a="1"/>
  <c r="AI189" i="64" s="1"/>
  <c r="AI188" i="64" a="1"/>
  <c r="AI188" i="64" s="1"/>
  <c r="AI205" i="64" a="1"/>
  <c r="AI205" i="64" s="1"/>
  <c r="AI1297" i="64" a="1"/>
  <c r="AI1297" i="64" s="1"/>
  <c r="AI1873" i="64" a="1"/>
  <c r="AI1873" i="64" s="1"/>
  <c r="AI2300" i="64" a="1"/>
  <c r="AI2300" i="64" s="1"/>
  <c r="AI2191" i="64" a="1"/>
  <c r="AI2191" i="64" s="1"/>
  <c r="AI1758" i="64" a="1"/>
  <c r="AI1758" i="64" s="1"/>
  <c r="AI1734" i="64" a="1"/>
  <c r="AI1734" i="64" s="1"/>
  <c r="AI2197" i="64" a="1"/>
  <c r="AI2197" i="64" s="1"/>
  <c r="AI1780" i="64" a="1"/>
  <c r="AI1780" i="64" s="1"/>
  <c r="AI931" i="64" a="1"/>
  <c r="AI931" i="64" s="1"/>
  <c r="AI929" i="64" a="1"/>
  <c r="AI929" i="64" s="1"/>
  <c r="AI1756" i="64" a="1"/>
  <c r="AI1756" i="64" s="1"/>
  <c r="AI2302" i="64" a="1"/>
  <c r="AI2302" i="64" s="1"/>
  <c r="AI1875" i="64" a="1"/>
  <c r="AI1875" i="64" s="1"/>
  <c r="AD207" i="69"/>
  <c r="AD209" i="69" s="1"/>
  <c r="AD219" i="69" s="1"/>
  <c r="S123" i="69"/>
  <c r="T112" i="69"/>
  <c r="T115" i="69" s="1"/>
  <c r="S119" i="69"/>
  <c r="AE98" i="69"/>
  <c r="AC17" i="69"/>
  <c r="AC18" i="69" s="1"/>
  <c r="U194" i="69"/>
  <c r="U202" i="69" s="1"/>
  <c r="U188" i="69"/>
  <c r="V183" i="69"/>
  <c r="U192" i="69"/>
  <c r="Z106" i="69"/>
  <c r="Z113" i="69" s="1"/>
  <c r="Z100" i="69"/>
  <c r="Z104" i="69"/>
  <c r="AE205" i="69"/>
  <c r="AE211" i="69" s="1"/>
  <c r="AE61" i="69"/>
  <c r="AE63" i="69" s="1"/>
  <c r="AE8" i="69"/>
  <c r="AE12" i="69" s="1"/>
  <c r="AE22" i="69" s="1"/>
  <c r="AE29" i="69" s="1"/>
  <c r="AE31" i="69" s="1"/>
  <c r="AD10" i="69"/>
  <c r="AD20" i="69" s="1"/>
  <c r="Z87" i="69"/>
  <c r="Z83" i="69"/>
  <c r="AF225" i="69" a="1"/>
  <c r="AF225" i="69" s="1"/>
  <c r="AF227" i="69" a="1"/>
  <c r="AF227" i="69" s="1"/>
  <c r="AF208" i="69" a="1"/>
  <c r="AF208" i="69" s="1"/>
  <c r="AF216" i="69" a="1"/>
  <c r="AF216" i="69" s="1"/>
  <c r="AF214" i="69" a="1"/>
  <c r="AF214" i="69" s="1"/>
  <c r="AF197" i="69" a="1"/>
  <c r="AF197" i="69" s="1"/>
  <c r="AF191" i="69" a="1"/>
  <c r="AF191" i="69" s="1"/>
  <c r="AF206" i="69" a="1"/>
  <c r="AF206" i="69" s="1"/>
  <c r="AF185" i="69" a="1"/>
  <c r="AF185" i="69" s="1"/>
  <c r="AF166" i="69" a="1"/>
  <c r="AF166" i="69" s="1"/>
  <c r="AF172" i="69" a="1"/>
  <c r="AF172" i="69" s="1"/>
  <c r="AF174" i="69" a="1"/>
  <c r="AF174" i="69" s="1"/>
  <c r="AF160" i="69" a="1"/>
  <c r="AF160" i="69" s="1"/>
  <c r="AF145" i="69" a="1"/>
  <c r="AF145" i="69" s="1"/>
  <c r="AF147" i="69" a="1"/>
  <c r="AF147" i="69" s="1"/>
  <c r="AF158" i="69" a="1"/>
  <c r="AF158" i="69" s="1"/>
  <c r="AF133" i="69" a="1"/>
  <c r="AF133" i="69" s="1"/>
  <c r="AF139" i="69" a="1"/>
  <c r="AF139" i="69" s="1"/>
  <c r="AF131" i="69" a="1"/>
  <c r="AF131" i="69" s="1"/>
  <c r="AF122" i="69" a="1"/>
  <c r="AF122" i="69" s="1"/>
  <c r="AF114" i="69" a="1"/>
  <c r="AF114" i="69" s="1"/>
  <c r="AF116" i="69" a="1"/>
  <c r="AF116" i="69" s="1"/>
  <c r="AF95" i="69" a="1"/>
  <c r="AF95" i="69" s="1"/>
  <c r="AF96" i="69" s="1"/>
  <c r="AF109" i="69" a="1"/>
  <c r="AF109" i="69" s="1"/>
  <c r="AF97" i="69" a="1"/>
  <c r="AF97" i="69" s="1"/>
  <c r="AG93" i="69" s="1"/>
  <c r="AF103" i="69" a="1"/>
  <c r="AF103" i="69" s="1"/>
  <c r="AF74" i="69" a="1"/>
  <c r="AF74" i="69" s="1"/>
  <c r="AF76" i="69" a="1"/>
  <c r="AF76" i="69" s="1"/>
  <c r="AF82" i="69" a="1"/>
  <c r="AF82" i="69" s="1"/>
  <c r="AF90" i="69" a="1"/>
  <c r="AF90" i="69" s="1"/>
  <c r="AF62" i="69" a="1"/>
  <c r="AF62" i="69" s="1"/>
  <c r="AF53" i="69" a="1"/>
  <c r="AF53" i="69" s="1"/>
  <c r="AF36" i="69" a="1"/>
  <c r="AF36" i="69" s="1"/>
  <c r="AF68" i="69" a="1"/>
  <c r="AF68" i="69" s="1"/>
  <c r="AF42" i="69" a="1"/>
  <c r="AF42" i="69" s="1"/>
  <c r="AF25" i="69" a="1"/>
  <c r="AF25" i="69" s="1"/>
  <c r="AF47" i="69" a="1"/>
  <c r="AF47" i="69" s="1"/>
  <c r="AF30" i="69" a="1"/>
  <c r="AF30" i="69" s="1"/>
  <c r="AF9" i="69" a="1"/>
  <c r="AF9" i="69" s="1"/>
  <c r="AF15" i="69" a="1"/>
  <c r="AF15" i="69" s="1"/>
  <c r="AF5" i="69" a="1"/>
  <c r="AF5" i="69" s="1"/>
  <c r="AF3" i="69"/>
  <c r="AH1" i="69"/>
  <c r="AG2" i="69"/>
  <c r="AA33" i="69"/>
  <c r="AA39" i="69"/>
  <c r="AB28" i="69"/>
  <c r="AB32" i="69" s="1"/>
  <c r="AA37" i="69"/>
  <c r="AA46" i="69" s="1"/>
  <c r="AA48" i="69" s="1"/>
  <c r="U169" i="69"/>
  <c r="U179" i="69" s="1"/>
  <c r="U163" i="69"/>
  <c r="V156" i="69"/>
  <c r="U167" i="69"/>
  <c r="AB71" i="69"/>
  <c r="AB75" i="69" s="1"/>
  <c r="AB65" i="69"/>
  <c r="AC60" i="69"/>
  <c r="AC64" i="69" s="1"/>
  <c r="AB69" i="69"/>
  <c r="AA79" i="69"/>
  <c r="AA77" i="69"/>
  <c r="AA85" i="69" s="1"/>
  <c r="AA94" i="69" s="1"/>
  <c r="AA99" i="69" s="1"/>
  <c r="AD215" i="69"/>
  <c r="AD217" i="69" s="1"/>
  <c r="AD221" i="69"/>
  <c r="AD224" i="69" s="1"/>
  <c r="AD226" i="69" s="1"/>
  <c r="AD228" i="69" s="1"/>
  <c r="AD16" i="69"/>
  <c r="X50" i="69"/>
  <c r="X56" i="69"/>
  <c r="Y45" i="69"/>
  <c r="Y49" i="69" s="1"/>
  <c r="X54" i="69"/>
  <c r="AI2190" i="64" a="1"/>
  <c r="AI1757" i="64" a="1"/>
  <c r="AI954" i="64" a="1"/>
  <c r="AI1298" i="64" a="1"/>
  <c r="AI2301" i="64" a="1"/>
  <c r="AI2277" i="64" a="1"/>
  <c r="AI2045" i="64" a="1"/>
  <c r="AI1874" i="64" a="1"/>
  <c r="AI1937" i="64" a="1"/>
  <c r="AI1781" i="64" a="1"/>
  <c r="AI1605" i="64" a="1"/>
  <c r="AI2009" i="64" a="1"/>
  <c r="AI1902" i="64" a="1"/>
  <c r="AI2277" i="64" l="1"/>
  <c r="AI1605" i="64"/>
  <c r="AI1298" i="64"/>
  <c r="CJ1983" i="64"/>
  <c r="CI1984" i="64"/>
  <c r="BI796" i="64"/>
  <c r="BJ791" i="64"/>
  <c r="BJ792" i="64"/>
  <c r="BJ794" i="64" s="1"/>
  <c r="BJ784" i="64" s="1"/>
  <c r="BJ786" i="64" s="1"/>
  <c r="BJ787" i="64" s="1"/>
  <c r="AI190" i="64"/>
  <c r="AI2301" i="64"/>
  <c r="AH1945" i="64"/>
  <c r="AI2009" i="64"/>
  <c r="AI1902" i="64"/>
  <c r="AI1937" i="64"/>
  <c r="AI2045" i="64"/>
  <c r="AI1874" i="64"/>
  <c r="AI1757" i="64"/>
  <c r="AI1781" i="64"/>
  <c r="AI2190" i="64"/>
  <c r="AI954" i="64"/>
  <c r="AI2644" i="64"/>
  <c r="AJ2044" i="64" a="1"/>
  <c r="AJ2044" i="64" s="1"/>
  <c r="AJ2008" i="64" a="1"/>
  <c r="AJ2008" i="64" s="1"/>
  <c r="AJ1936" i="64" a="1"/>
  <c r="AJ1936" i="64" s="1"/>
  <c r="AJ2636" i="64" a="1"/>
  <c r="AJ2636" i="64" s="1"/>
  <c r="AJ1901" i="64" a="1"/>
  <c r="AJ1901" i="64" s="1"/>
  <c r="AJ2670" i="64" a="1"/>
  <c r="AJ2670" i="64" s="1"/>
  <c r="AJ631" i="64" a="1"/>
  <c r="AJ631" i="64" s="1"/>
  <c r="AJ637" i="64" a="1"/>
  <c r="AJ637" i="64" s="1"/>
  <c r="U146" i="69"/>
  <c r="U148" i="69" s="1"/>
  <c r="T117" i="69"/>
  <c r="T118" i="69" s="1"/>
  <c r="U112" i="69" s="1"/>
  <c r="V135" i="69"/>
  <c r="V142" i="69" s="1"/>
  <c r="AJ2276" i="64" a="1"/>
  <c r="AJ2276" i="64" s="1"/>
  <c r="AJ2186" i="64" a="1"/>
  <c r="AJ2186" i="64" s="1"/>
  <c r="AJ1604" i="64" a="1"/>
  <c r="AJ1604" i="64" s="1"/>
  <c r="AD17" i="69"/>
  <c r="AD18" i="69" s="1"/>
  <c r="AJ953" i="64" a="1"/>
  <c r="AJ953" i="64" s="1"/>
  <c r="AJ258" i="64" a="1"/>
  <c r="AJ258" i="64" s="1"/>
  <c r="AJ204" i="64" a="1"/>
  <c r="AJ204" i="64" s="1"/>
  <c r="AJ189" i="64" a="1"/>
  <c r="AJ189" i="64" s="1"/>
  <c r="AJ188" i="64" a="1"/>
  <c r="AJ188" i="64" s="1"/>
  <c r="AJ36" i="64" a="1"/>
  <c r="AJ36" i="64" s="1"/>
  <c r="AJ205" i="64" a="1"/>
  <c r="AJ205" i="64" s="1"/>
  <c r="AJ1297" i="64" a="1"/>
  <c r="AJ1297" i="64" s="1"/>
  <c r="AJ2197" i="64" a="1"/>
  <c r="AJ2197" i="64" s="1"/>
  <c r="AJ1873" i="64" a="1"/>
  <c r="AJ1873" i="64" s="1"/>
  <c r="AJ1758" i="64" a="1"/>
  <c r="AJ1758" i="64" s="1"/>
  <c r="AJ2300" i="64" a="1"/>
  <c r="AJ2300" i="64" s="1"/>
  <c r="AJ1875" i="64" a="1"/>
  <c r="AJ1875" i="64" s="1"/>
  <c r="AJ929" i="64" a="1"/>
  <c r="AJ929" i="64" s="1"/>
  <c r="AJ1756" i="64" a="1"/>
  <c r="AJ1756" i="64" s="1"/>
  <c r="AJ931" i="64" a="1"/>
  <c r="AJ931" i="64" s="1"/>
  <c r="AJ1734" i="64" a="1"/>
  <c r="AJ1734" i="64" s="1"/>
  <c r="AJ1780" i="64" a="1"/>
  <c r="AJ1780" i="64" s="1"/>
  <c r="AJ2302" i="64" a="1"/>
  <c r="AJ2302" i="64" s="1"/>
  <c r="AJ2191" i="64" a="1"/>
  <c r="AJ2191" i="64" s="1"/>
  <c r="AE207" i="69"/>
  <c r="AE209" i="69" s="1"/>
  <c r="AE219" i="69" s="1"/>
  <c r="AE10" i="69"/>
  <c r="AE20" i="69" s="1"/>
  <c r="AE16" i="69"/>
  <c r="AF205" i="69"/>
  <c r="AF211" i="69" s="1"/>
  <c r="AF61" i="69"/>
  <c r="AF63" i="69" s="1"/>
  <c r="AF8" i="69"/>
  <c r="AF12" i="69" s="1"/>
  <c r="AF22" i="69" s="1"/>
  <c r="AF29" i="69" s="1"/>
  <c r="AF31" i="69" s="1"/>
  <c r="AC65" i="69"/>
  <c r="AC71" i="69"/>
  <c r="AC75" i="69" s="1"/>
  <c r="AD60" i="69"/>
  <c r="AD64" i="69" s="1"/>
  <c r="AC69" i="69"/>
  <c r="AA100" i="69"/>
  <c r="AA106" i="69"/>
  <c r="AA113" i="69" s="1"/>
  <c r="AA104" i="69"/>
  <c r="AF98" i="69"/>
  <c r="AG225" i="69" a="1"/>
  <c r="AG225" i="69" s="1"/>
  <c r="AG227" i="69" a="1"/>
  <c r="AG227" i="69" s="1"/>
  <c r="AG216" i="69" a="1"/>
  <c r="AG216" i="69" s="1"/>
  <c r="AG214" i="69" a="1"/>
  <c r="AG214" i="69" s="1"/>
  <c r="AG206" i="69" a="1"/>
  <c r="AG206" i="69" s="1"/>
  <c r="AG208" i="69" a="1"/>
  <c r="AG208" i="69" s="1"/>
  <c r="AG197" i="69" a="1"/>
  <c r="AG197" i="69" s="1"/>
  <c r="AG191" i="69" a="1"/>
  <c r="AG191" i="69" s="1"/>
  <c r="AG185" i="69" a="1"/>
  <c r="AG185" i="69" s="1"/>
  <c r="AG174" i="69" a="1"/>
  <c r="AG174" i="69" s="1"/>
  <c r="AG166" i="69" a="1"/>
  <c r="AG166" i="69" s="1"/>
  <c r="AG172" i="69" a="1"/>
  <c r="AG172" i="69" s="1"/>
  <c r="AG147" i="69" a="1"/>
  <c r="AG147" i="69" s="1"/>
  <c r="AG160" i="69" a="1"/>
  <c r="AG160" i="69" s="1"/>
  <c r="AG158" i="69" a="1"/>
  <c r="AG158" i="69" s="1"/>
  <c r="AG139" i="69" a="1"/>
  <c r="AG139" i="69" s="1"/>
  <c r="AG145" i="69" a="1"/>
  <c r="AG145" i="69" s="1"/>
  <c r="AG133" i="69" a="1"/>
  <c r="AG133" i="69" s="1"/>
  <c r="AG131" i="69" a="1"/>
  <c r="AG131" i="69" s="1"/>
  <c r="AG122" i="69" a="1"/>
  <c r="AG122" i="69" s="1"/>
  <c r="AG114" i="69" a="1"/>
  <c r="AG114" i="69" s="1"/>
  <c r="AG116" i="69" a="1"/>
  <c r="AG116" i="69" s="1"/>
  <c r="AG109" i="69" a="1"/>
  <c r="AG109" i="69" s="1"/>
  <c r="AG97" i="69" a="1"/>
  <c r="AG97" i="69" s="1"/>
  <c r="AH93" i="69" s="1"/>
  <c r="AG90" i="69" a="1"/>
  <c r="AG90" i="69" s="1"/>
  <c r="AG103" i="69" a="1"/>
  <c r="AG103" i="69" s="1"/>
  <c r="AG95" i="69" a="1"/>
  <c r="AG95" i="69" s="1"/>
  <c r="AG96" i="69" s="1"/>
  <c r="AG76" i="69" a="1"/>
  <c r="AG76" i="69" s="1"/>
  <c r="AG82" i="69" a="1"/>
  <c r="AG82" i="69" s="1"/>
  <c r="AG62" i="69" a="1"/>
  <c r="AG62" i="69" s="1"/>
  <c r="AG68" i="69" a="1"/>
  <c r="AG68" i="69" s="1"/>
  <c r="AG74" i="69" a="1"/>
  <c r="AG74" i="69" s="1"/>
  <c r="AG47" i="69" a="1"/>
  <c r="AG47" i="69" s="1"/>
  <c r="AG30" i="69" a="1"/>
  <c r="AG30" i="69" s="1"/>
  <c r="AG53" i="69" a="1"/>
  <c r="AG53" i="69" s="1"/>
  <c r="AG36" i="69" a="1"/>
  <c r="AG36" i="69" s="1"/>
  <c r="AG25" i="69" a="1"/>
  <c r="AG25" i="69" s="1"/>
  <c r="AG5" i="69" a="1"/>
  <c r="AG5" i="69" s="1"/>
  <c r="AG42" i="69" a="1"/>
  <c r="AG42" i="69" s="1"/>
  <c r="AG9" i="69" a="1"/>
  <c r="AG9" i="69" s="1"/>
  <c r="AG3" i="69"/>
  <c r="AG15" i="69" a="1"/>
  <c r="AG15" i="69" s="1"/>
  <c r="Y56" i="69"/>
  <c r="Z45" i="69"/>
  <c r="Z49" i="69" s="1"/>
  <c r="Y50" i="69"/>
  <c r="Y54" i="69"/>
  <c r="AA87" i="69"/>
  <c r="AA83" i="69"/>
  <c r="AB79" i="69"/>
  <c r="AB77" i="69"/>
  <c r="AB85" i="69" s="1"/>
  <c r="AB94" i="69" s="1"/>
  <c r="AB99" i="69" s="1"/>
  <c r="AI1" i="69"/>
  <c r="AH2" i="69"/>
  <c r="U177" i="69"/>
  <c r="U173" i="69"/>
  <c r="U175" i="69" s="1"/>
  <c r="AE221" i="69"/>
  <c r="AE224" i="69" s="1"/>
  <c r="AE226" i="69" s="1"/>
  <c r="AE228" i="69" s="1"/>
  <c r="AE215" i="69"/>
  <c r="AE217" i="69" s="1"/>
  <c r="U200" i="69"/>
  <c r="U198" i="69"/>
  <c r="V159" i="69"/>
  <c r="V184" i="69" s="1"/>
  <c r="V161" i="69"/>
  <c r="V186" i="69"/>
  <c r="AB33" i="69"/>
  <c r="AB39" i="69"/>
  <c r="AC28" i="69"/>
  <c r="AC32" i="69" s="1"/>
  <c r="AB37" i="69"/>
  <c r="AB46" i="69" s="1"/>
  <c r="AB48" i="69" s="1"/>
  <c r="AJ2277" i="64" a="1"/>
  <c r="AJ2190" i="64" a="1"/>
  <c r="AJ954" i="64" a="1"/>
  <c r="AJ1874" i="64" a="1"/>
  <c r="AJ1757" i="64" a="1"/>
  <c r="AJ2301" i="64" a="1"/>
  <c r="AJ1937" i="64" a="1"/>
  <c r="AJ1781" i="64" a="1"/>
  <c r="AJ2009" i="64" a="1"/>
  <c r="AJ1298" i="64" a="1"/>
  <c r="AJ1605" i="64" a="1"/>
  <c r="AJ2045" i="64" a="1"/>
  <c r="AJ1902" i="64" a="1"/>
  <c r="AJ2277" i="64" l="1"/>
  <c r="AJ1605" i="64"/>
  <c r="AJ1298" i="64"/>
  <c r="CK1983" i="64"/>
  <c r="CL1983" i="64" s="1"/>
  <c r="CL1984" i="64" s="1"/>
  <c r="CJ1984" i="64"/>
  <c r="BJ788" i="64"/>
  <c r="BK780" i="64"/>
  <c r="BK783" i="64" s="1"/>
  <c r="BJ795" i="64"/>
  <c r="BL2512" i="64" a="1"/>
  <c r="BL2512" i="64" s="1"/>
  <c r="AJ190" i="64"/>
  <c r="AJ2301" i="64"/>
  <c r="AI1945" i="64"/>
  <c r="AJ1937" i="64"/>
  <c r="AJ1902" i="64"/>
  <c r="AJ1874" i="64"/>
  <c r="AJ2045" i="64"/>
  <c r="AJ2009" i="64"/>
  <c r="AJ1757" i="64"/>
  <c r="AJ1781" i="64"/>
  <c r="AJ2190" i="64"/>
  <c r="AJ954" i="64"/>
  <c r="AJ2644" i="64"/>
  <c r="AK2008" i="64" a="1"/>
  <c r="AK2008" i="64" s="1"/>
  <c r="AK1936" i="64" a="1"/>
  <c r="AK1936" i="64" s="1"/>
  <c r="AK2044" i="64" a="1"/>
  <c r="AK2044" i="64" s="1"/>
  <c r="AK2636" i="64" a="1"/>
  <c r="AK2636" i="64" s="1"/>
  <c r="AK1901" i="64" a="1"/>
  <c r="AK1901" i="64" s="1"/>
  <c r="AK2670" i="64" a="1"/>
  <c r="AK2670" i="64" s="1"/>
  <c r="AK631" i="64" a="1"/>
  <c r="AK631" i="64" s="1"/>
  <c r="AK637" i="64" a="1"/>
  <c r="AK637" i="64" s="1"/>
  <c r="V136" i="69"/>
  <c r="W129" i="69"/>
  <c r="W132" i="69" s="1"/>
  <c r="W157" i="69" s="1"/>
  <c r="V140" i="69"/>
  <c r="V150" i="69" s="1"/>
  <c r="T123" i="69"/>
  <c r="T125" i="69"/>
  <c r="T119" i="69"/>
  <c r="V152" i="69"/>
  <c r="V146" i="69"/>
  <c r="V148" i="69" s="1"/>
  <c r="AK2276" i="64" a="1"/>
  <c r="AK2276" i="64" s="1"/>
  <c r="AK2186" i="64" a="1"/>
  <c r="AK2186" i="64" s="1"/>
  <c r="AK1604" i="64" a="1"/>
  <c r="AK1604" i="64" s="1"/>
  <c r="AK953" i="64" a="1"/>
  <c r="AK953" i="64" s="1"/>
  <c r="AK189" i="64" a="1"/>
  <c r="AK189" i="64" s="1"/>
  <c r="AK188" i="64" a="1"/>
  <c r="AK188" i="64" s="1"/>
  <c r="AK36" i="64" a="1"/>
  <c r="AK36" i="64" s="1"/>
  <c r="AK258" i="64" a="1"/>
  <c r="AK258" i="64" s="1"/>
  <c r="AK204" i="64" a="1"/>
  <c r="AK204" i="64" s="1"/>
  <c r="AK205" i="64" a="1"/>
  <c r="AK205" i="64" s="1"/>
  <c r="AK1297" i="64" a="1"/>
  <c r="AK1297" i="64" s="1"/>
  <c r="AK1875" i="64" a="1"/>
  <c r="AK1875" i="64" s="1"/>
  <c r="AK1758" i="64" a="1"/>
  <c r="AK1758" i="64" s="1"/>
  <c r="AK1873" i="64" a="1"/>
  <c r="AK1873" i="64" s="1"/>
  <c r="AK2197" i="64" a="1"/>
  <c r="AK2197" i="64" s="1"/>
  <c r="AK2191" i="64" a="1"/>
  <c r="AK2191" i="64" s="1"/>
  <c r="AK1780" i="64" a="1"/>
  <c r="AK1780" i="64" s="1"/>
  <c r="AK2302" i="64" a="1"/>
  <c r="AK2302" i="64" s="1"/>
  <c r="AK1734" i="64" a="1"/>
  <c r="AK1734" i="64" s="1"/>
  <c r="AK931" i="64" a="1"/>
  <c r="AK931" i="64" s="1"/>
  <c r="AK1756" i="64" a="1"/>
  <c r="AK1756" i="64" s="1"/>
  <c r="AK929" i="64" a="1"/>
  <c r="AK929" i="64" s="1"/>
  <c r="AK2300" i="64" a="1"/>
  <c r="AK2300" i="64" s="1"/>
  <c r="AE17" i="69"/>
  <c r="AE18" i="69" s="1"/>
  <c r="V187" i="69"/>
  <c r="V188" i="69" s="1"/>
  <c r="AG98" i="69"/>
  <c r="AF207" i="69"/>
  <c r="AF209" i="69" s="1"/>
  <c r="AF219" i="69" s="1"/>
  <c r="AF10" i="69"/>
  <c r="AF20" i="69" s="1"/>
  <c r="AF16" i="69"/>
  <c r="V162" i="69"/>
  <c r="V163" i="69" s="1"/>
  <c r="AH225" i="69" a="1"/>
  <c r="AH225" i="69" s="1"/>
  <c r="AH227" i="69" a="1"/>
  <c r="AH227" i="69" s="1"/>
  <c r="AH216" i="69" a="1"/>
  <c r="AH216" i="69" s="1"/>
  <c r="AH208" i="69" a="1"/>
  <c r="AH208" i="69" s="1"/>
  <c r="AH206" i="69" a="1"/>
  <c r="AH206" i="69" s="1"/>
  <c r="AH197" i="69" a="1"/>
  <c r="AH197" i="69" s="1"/>
  <c r="AH214" i="69" a="1"/>
  <c r="AH214" i="69" s="1"/>
  <c r="AH191" i="69" a="1"/>
  <c r="AH191" i="69" s="1"/>
  <c r="AH185" i="69" a="1"/>
  <c r="AH185" i="69" s="1"/>
  <c r="AH174" i="69" a="1"/>
  <c r="AH174" i="69" s="1"/>
  <c r="AH166" i="69" a="1"/>
  <c r="AH166" i="69" s="1"/>
  <c r="AH147" i="69" a="1"/>
  <c r="AH147" i="69" s="1"/>
  <c r="AH158" i="69" a="1"/>
  <c r="AH158" i="69" s="1"/>
  <c r="AH172" i="69" a="1"/>
  <c r="AH172" i="69" s="1"/>
  <c r="AH131" i="69" a="1"/>
  <c r="AH131" i="69" s="1"/>
  <c r="AH145" i="69" a="1"/>
  <c r="AH145" i="69" s="1"/>
  <c r="AH160" i="69" a="1"/>
  <c r="AH160" i="69" s="1"/>
  <c r="AH139" i="69" a="1"/>
  <c r="AH139" i="69" s="1"/>
  <c r="AH133" i="69" a="1"/>
  <c r="AH133" i="69" s="1"/>
  <c r="AH116" i="69" a="1"/>
  <c r="AH116" i="69" s="1"/>
  <c r="AH109" i="69" a="1"/>
  <c r="AH109" i="69" s="1"/>
  <c r="AH122" i="69" a="1"/>
  <c r="AH122" i="69" s="1"/>
  <c r="AH97" i="69" a="1"/>
  <c r="AH97" i="69" s="1"/>
  <c r="AI93" i="69" s="1"/>
  <c r="AH114" i="69" a="1"/>
  <c r="AH114" i="69" s="1"/>
  <c r="AH103" i="69" a="1"/>
  <c r="AH103" i="69" s="1"/>
  <c r="AH95" i="69" a="1"/>
  <c r="AH95" i="69" s="1"/>
  <c r="AH96" i="69" s="1"/>
  <c r="AH82" i="69" a="1"/>
  <c r="AH82" i="69" s="1"/>
  <c r="AH90" i="69" a="1"/>
  <c r="AH90" i="69" s="1"/>
  <c r="AH68" i="69" a="1"/>
  <c r="AH68" i="69" s="1"/>
  <c r="AH74" i="69" a="1"/>
  <c r="AH74" i="69" s="1"/>
  <c r="AH76" i="69" a="1"/>
  <c r="AH76" i="69" s="1"/>
  <c r="AH47" i="69" a="1"/>
  <c r="AH47" i="69" s="1"/>
  <c r="AH30" i="69" a="1"/>
  <c r="AH30" i="69" s="1"/>
  <c r="AH62" i="69" a="1"/>
  <c r="AH62" i="69" s="1"/>
  <c r="AH53" i="69" a="1"/>
  <c r="AH53" i="69" s="1"/>
  <c r="AH36" i="69" a="1"/>
  <c r="AH36" i="69" s="1"/>
  <c r="AH42" i="69" a="1"/>
  <c r="AH42" i="69" s="1"/>
  <c r="AH25" i="69" a="1"/>
  <c r="AH25" i="69" s="1"/>
  <c r="AH5" i="69" a="1"/>
  <c r="AH5" i="69" s="1"/>
  <c r="AH9" i="69" a="1"/>
  <c r="AH9" i="69" s="1"/>
  <c r="AH15" i="69" a="1"/>
  <c r="AH15" i="69" s="1"/>
  <c r="AH3" i="69"/>
  <c r="AA45" i="69"/>
  <c r="AA49" i="69" s="1"/>
  <c r="Z50" i="69"/>
  <c r="Z56" i="69"/>
  <c r="Z54" i="69"/>
  <c r="AJ1" i="69"/>
  <c r="AI2" i="69"/>
  <c r="AB100" i="69"/>
  <c r="AB106" i="69"/>
  <c r="AB113" i="69" s="1"/>
  <c r="AB104" i="69"/>
  <c r="AB87" i="69"/>
  <c r="AB83" i="69"/>
  <c r="U115" i="69"/>
  <c r="U117" i="69"/>
  <c r="AC33" i="69"/>
  <c r="AC39" i="69"/>
  <c r="AD28" i="69"/>
  <c r="AD32" i="69" s="1"/>
  <c r="AC37" i="69"/>
  <c r="AC46" i="69" s="1"/>
  <c r="AC48" i="69" s="1"/>
  <c r="AD71" i="69"/>
  <c r="AD75" i="69" s="1"/>
  <c r="AD65" i="69"/>
  <c r="AE60" i="69"/>
  <c r="AE64" i="69" s="1"/>
  <c r="AD69" i="69"/>
  <c r="AG205" i="69"/>
  <c r="AG211" i="69" s="1"/>
  <c r="AG61" i="69"/>
  <c r="AG63" i="69" s="1"/>
  <c r="AG8" i="69"/>
  <c r="AG12" i="69" s="1"/>
  <c r="AG22" i="69" s="1"/>
  <c r="AG29" i="69" s="1"/>
  <c r="AG31" i="69" s="1"/>
  <c r="AC79" i="69"/>
  <c r="AC77" i="69"/>
  <c r="AC85" i="69" s="1"/>
  <c r="AC94" i="69" s="1"/>
  <c r="AC99" i="69" s="1"/>
  <c r="AF221" i="69"/>
  <c r="AF224" i="69" s="1"/>
  <c r="AF226" i="69" s="1"/>
  <c r="AF228" i="69" s="1"/>
  <c r="AF215" i="69"/>
  <c r="AF217" i="69" s="1"/>
  <c r="AK1757" i="64" a="1"/>
  <c r="AK2190" i="64" a="1"/>
  <c r="AK1298" i="64" a="1"/>
  <c r="AK1874" i="64" a="1"/>
  <c r="AK2301" i="64" a="1"/>
  <c r="AK2009" i="64" a="1"/>
  <c r="AK2045" i="64" a="1"/>
  <c r="AK954" i="64" a="1"/>
  <c r="AK1781" i="64" a="1"/>
  <c r="AK1902" i="64" a="1"/>
  <c r="AK1605" i="64" a="1"/>
  <c r="AK2277" i="64" a="1"/>
  <c r="AK1937" i="64" a="1"/>
  <c r="AK2277" i="64" l="1"/>
  <c r="AK1605" i="64"/>
  <c r="AK1298" i="64"/>
  <c r="CK1984" i="64"/>
  <c r="BJ800" i="64"/>
  <c r="BK791" i="64"/>
  <c r="BJ796" i="64"/>
  <c r="BK792" i="64"/>
  <c r="BK794" i="64" s="1"/>
  <c r="BK784" i="64" s="1"/>
  <c r="BK786" i="64" s="1"/>
  <c r="BK787" i="64" s="1"/>
  <c r="AK190" i="64"/>
  <c r="AK2301" i="64"/>
  <c r="AJ1945" i="64"/>
  <c r="AK1902" i="64"/>
  <c r="AK1937" i="64"/>
  <c r="AK1874" i="64"/>
  <c r="AK2045" i="64"/>
  <c r="AK2009" i="64"/>
  <c r="AK1757" i="64"/>
  <c r="AK1781" i="64"/>
  <c r="AK2190" i="64"/>
  <c r="AK954" i="64"/>
  <c r="T1300" i="64"/>
  <c r="AK2644" i="64"/>
  <c r="AL2008" i="64" a="1"/>
  <c r="AL2008" i="64" s="1"/>
  <c r="AL2044" i="64" a="1"/>
  <c r="AL2044" i="64" s="1"/>
  <c r="AL1936" i="64" a="1"/>
  <c r="AL1936" i="64" s="1"/>
  <c r="AL2636" i="64" a="1"/>
  <c r="AL2636" i="64" s="1"/>
  <c r="AL1901" i="64" a="1"/>
  <c r="AL1901" i="64" s="1"/>
  <c r="AL2670" i="64" a="1"/>
  <c r="AL2670" i="64" s="1"/>
  <c r="W134" i="69"/>
  <c r="W135" i="69" s="1"/>
  <c r="W140" i="69" s="1"/>
  <c r="W150" i="69" s="1"/>
  <c r="AL637" i="64" a="1"/>
  <c r="AL637" i="64" s="1"/>
  <c r="AL631" i="64" a="1"/>
  <c r="AL631" i="64" s="1"/>
  <c r="AL2276" i="64" a="1"/>
  <c r="AL2276" i="64" s="1"/>
  <c r="AL2186" i="64" a="1"/>
  <c r="AL2186" i="64" s="1"/>
  <c r="AL1604" i="64" a="1"/>
  <c r="AL1604" i="64" s="1"/>
  <c r="W183" i="69"/>
  <c r="W186" i="69" s="1"/>
  <c r="V192" i="69"/>
  <c r="V200" i="69" s="1"/>
  <c r="V194" i="69"/>
  <c r="V202" i="69" s="1"/>
  <c r="AL953" i="64" a="1"/>
  <c r="AL953" i="64" s="1"/>
  <c r="AL189" i="64" a="1"/>
  <c r="AL189" i="64" s="1"/>
  <c r="AL36" i="64" a="1"/>
  <c r="AL36" i="64" s="1"/>
  <c r="AL188" i="64" a="1"/>
  <c r="AL188" i="64" s="1"/>
  <c r="AL204" i="64" a="1"/>
  <c r="AL204" i="64" s="1"/>
  <c r="AL258" i="64" a="1"/>
  <c r="AL258" i="64" s="1"/>
  <c r="AL205" i="64" a="1"/>
  <c r="AL205" i="64" s="1"/>
  <c r="AL1297" i="64" a="1"/>
  <c r="AL1297" i="64" s="1"/>
  <c r="AL929" i="64" a="1"/>
  <c r="AL929" i="64" s="1"/>
  <c r="AL1734" i="64" a="1"/>
  <c r="AL1734" i="64" s="1"/>
  <c r="AL931" i="64" a="1"/>
  <c r="AL931" i="64" s="1"/>
  <c r="AL2302" i="64" a="1"/>
  <c r="AL2302" i="64" s="1"/>
  <c r="AL1873" i="64" a="1"/>
  <c r="AL1873" i="64" s="1"/>
  <c r="AL2191" i="64" a="1"/>
  <c r="AL2191" i="64" s="1"/>
  <c r="AL1780" i="64" a="1"/>
  <c r="AL1780" i="64" s="1"/>
  <c r="AL1758" i="64" a="1"/>
  <c r="AL1758" i="64" s="1"/>
  <c r="AL1756" i="64" a="1"/>
  <c r="AL1756" i="64" s="1"/>
  <c r="AL2300" i="64" a="1"/>
  <c r="AL2300" i="64" s="1"/>
  <c r="AL2197" i="64" a="1"/>
  <c r="AL2197" i="64" s="1"/>
  <c r="AL1875" i="64" a="1"/>
  <c r="AL1875" i="64" s="1"/>
  <c r="AH98" i="69"/>
  <c r="AF17" i="69"/>
  <c r="AF18" i="69" s="1"/>
  <c r="U118" i="69"/>
  <c r="U125" i="69" s="1"/>
  <c r="V167" i="69"/>
  <c r="V173" i="69" s="1"/>
  <c r="V175" i="69" s="1"/>
  <c r="W156" i="69"/>
  <c r="W159" i="69" s="1"/>
  <c r="W184" i="69" s="1"/>
  <c r="V169" i="69"/>
  <c r="V179" i="69" s="1"/>
  <c r="AG221" i="69"/>
  <c r="AG224" i="69" s="1"/>
  <c r="AG226" i="69" s="1"/>
  <c r="AG228" i="69" s="1"/>
  <c r="AG215" i="69"/>
  <c r="AG217" i="69" s="1"/>
  <c r="AA50" i="69"/>
  <c r="AA56" i="69"/>
  <c r="AB45" i="69"/>
  <c r="AB49" i="69" s="1"/>
  <c r="AA54" i="69"/>
  <c r="AD33" i="69"/>
  <c r="AD39" i="69"/>
  <c r="AE28" i="69"/>
  <c r="AE32" i="69" s="1"/>
  <c r="AD37" i="69"/>
  <c r="AD46" i="69" s="1"/>
  <c r="AD48" i="69" s="1"/>
  <c r="AE65" i="69"/>
  <c r="AF60" i="69"/>
  <c r="AF64" i="69" s="1"/>
  <c r="AE71" i="69"/>
  <c r="AE75" i="69" s="1"/>
  <c r="AE69" i="69"/>
  <c r="AC100" i="69"/>
  <c r="AC106" i="69"/>
  <c r="AC113" i="69" s="1"/>
  <c r="AC104" i="69"/>
  <c r="AG10" i="69"/>
  <c r="AG20" i="69" s="1"/>
  <c r="AC87" i="69"/>
  <c r="AC83" i="69"/>
  <c r="AD79" i="69"/>
  <c r="AD77" i="69"/>
  <c r="AD85" i="69" s="1"/>
  <c r="AD94" i="69" s="1"/>
  <c r="AD99" i="69" s="1"/>
  <c r="AG16" i="69"/>
  <c r="AH205" i="69"/>
  <c r="AH211" i="69" s="1"/>
  <c r="AH61" i="69"/>
  <c r="AH63" i="69" s="1"/>
  <c r="AH8" i="69"/>
  <c r="AH12" i="69" s="1"/>
  <c r="AH22" i="69" s="1"/>
  <c r="AH29" i="69" s="1"/>
  <c r="AH31" i="69" s="1"/>
  <c r="AI227" i="69" a="1"/>
  <c r="AI227" i="69" s="1"/>
  <c r="AI225" i="69" a="1"/>
  <c r="AI225" i="69" s="1"/>
  <c r="AI216" i="69" a="1"/>
  <c r="AI216" i="69" s="1"/>
  <c r="AI208" i="69" a="1"/>
  <c r="AI208" i="69" s="1"/>
  <c r="AI214" i="69" a="1"/>
  <c r="AI214" i="69" s="1"/>
  <c r="AI206" i="69" a="1"/>
  <c r="AI206" i="69" s="1"/>
  <c r="AI197" i="69" a="1"/>
  <c r="AI197" i="69" s="1"/>
  <c r="AI191" i="69" a="1"/>
  <c r="AI191" i="69" s="1"/>
  <c r="AI185" i="69" a="1"/>
  <c r="AI185" i="69" s="1"/>
  <c r="AI174" i="69" a="1"/>
  <c r="AI174" i="69" s="1"/>
  <c r="AI166" i="69" a="1"/>
  <c r="AI166" i="69" s="1"/>
  <c r="AI172" i="69" a="1"/>
  <c r="AI172" i="69" s="1"/>
  <c r="AI158" i="69" a="1"/>
  <c r="AI158" i="69" s="1"/>
  <c r="AI160" i="69" a="1"/>
  <c r="AI160" i="69" s="1"/>
  <c r="AI147" i="69" a="1"/>
  <c r="AI147" i="69" s="1"/>
  <c r="AI131" i="69" a="1"/>
  <c r="AI131" i="69" s="1"/>
  <c r="AI145" i="69" a="1"/>
  <c r="AI145" i="69" s="1"/>
  <c r="AI133" i="69" a="1"/>
  <c r="AI133" i="69" s="1"/>
  <c r="AI139" i="69" a="1"/>
  <c r="AI139" i="69" s="1"/>
  <c r="AI122" i="69" a="1"/>
  <c r="AI122" i="69" s="1"/>
  <c r="AI114" i="69" a="1"/>
  <c r="AI114" i="69" s="1"/>
  <c r="AI103" i="69" a="1"/>
  <c r="AI103" i="69" s="1"/>
  <c r="AI116" i="69" a="1"/>
  <c r="AI116" i="69" s="1"/>
  <c r="AI109" i="69" a="1"/>
  <c r="AI109" i="69" s="1"/>
  <c r="AI95" i="69" a="1"/>
  <c r="AI95" i="69" s="1"/>
  <c r="AI96" i="69" s="1"/>
  <c r="AI97" i="69" a="1"/>
  <c r="AI97" i="69" s="1"/>
  <c r="AJ93" i="69" s="1"/>
  <c r="AI90" i="69" a="1"/>
  <c r="AI90" i="69" s="1"/>
  <c r="AI74" i="69" a="1"/>
  <c r="AI74" i="69" s="1"/>
  <c r="AI76" i="69" a="1"/>
  <c r="AI76" i="69" s="1"/>
  <c r="AI82" i="69" a="1"/>
  <c r="AI82" i="69" s="1"/>
  <c r="AI62" i="69" a="1"/>
  <c r="AI62" i="69" s="1"/>
  <c r="AI68" i="69" a="1"/>
  <c r="AI68" i="69" s="1"/>
  <c r="AI53" i="69" a="1"/>
  <c r="AI53" i="69" s="1"/>
  <c r="AI36" i="69" a="1"/>
  <c r="AI36" i="69" s="1"/>
  <c r="AI42" i="69" a="1"/>
  <c r="AI42" i="69" s="1"/>
  <c r="AI25" i="69" a="1"/>
  <c r="AI25" i="69" s="1"/>
  <c r="AI5" i="69" a="1"/>
  <c r="AI5" i="69" s="1"/>
  <c r="AI30" i="69" a="1"/>
  <c r="AI30" i="69" s="1"/>
  <c r="AI9" i="69" a="1"/>
  <c r="AI9" i="69" s="1"/>
  <c r="AI15" i="69" a="1"/>
  <c r="AI15" i="69" s="1"/>
  <c r="AI3" i="69"/>
  <c r="AI47" i="69" a="1"/>
  <c r="AI47" i="69" s="1"/>
  <c r="AK1" i="69"/>
  <c r="AJ2" i="69"/>
  <c r="AG207" i="69"/>
  <c r="AG209" i="69" s="1"/>
  <c r="AG219" i="69" s="1"/>
  <c r="AL2009" i="64" a="1"/>
  <c r="AL1298" i="64" a="1"/>
  <c r="AL1874" i="64" a="1"/>
  <c r="AL2045" i="64" a="1"/>
  <c r="AL1781" i="64" a="1"/>
  <c r="AL954" i="64" a="1"/>
  <c r="AL1937" i="64" a="1"/>
  <c r="AL2190" i="64" a="1"/>
  <c r="AL1605" i="64" a="1"/>
  <c r="AL2301" i="64" a="1"/>
  <c r="AL1757" i="64" a="1"/>
  <c r="AL2277" i="64" a="1"/>
  <c r="AL1902" i="64" a="1"/>
  <c r="AL2277" i="64" l="1"/>
  <c r="AL1605" i="64"/>
  <c r="AL1298" i="64"/>
  <c r="P1983" i="64"/>
  <c r="P1984" i="64"/>
  <c r="BK788" i="64"/>
  <c r="BL780" i="64"/>
  <c r="BL783" i="64" s="1"/>
  <c r="BK795" i="64"/>
  <c r="BM2512" i="64" a="1"/>
  <c r="BM2512" i="64" s="1"/>
  <c r="AL190" i="64"/>
  <c r="AL2301" i="64"/>
  <c r="AK1945" i="64"/>
  <c r="AL1937" i="64"/>
  <c r="AL2045" i="64"/>
  <c r="AL2009" i="64"/>
  <c r="AL1902" i="64"/>
  <c r="AL1874" i="64"/>
  <c r="AL1757" i="64"/>
  <c r="AL1781" i="64"/>
  <c r="AL2190" i="64"/>
  <c r="AL954" i="64"/>
  <c r="U1300" i="64"/>
  <c r="AL2644" i="64"/>
  <c r="AM2044" i="64" a="1"/>
  <c r="AM2044" i="64" s="1"/>
  <c r="AM1936" i="64" a="1"/>
  <c r="AM1936" i="64" s="1"/>
  <c r="AM2008" i="64" a="1"/>
  <c r="AM2008" i="64" s="1"/>
  <c r="AM2636" i="64" a="1"/>
  <c r="AM2636" i="64" s="1"/>
  <c r="AM1901" i="64" a="1"/>
  <c r="AM1901" i="64" s="1"/>
  <c r="AM2670" i="64" a="1"/>
  <c r="AM2670" i="64" s="1"/>
  <c r="W161" i="69"/>
  <c r="W162" i="69" s="1"/>
  <c r="AM637" i="64" a="1"/>
  <c r="AM637" i="64" s="1"/>
  <c r="AM631" i="64" a="1"/>
  <c r="AM631" i="64" s="1"/>
  <c r="W136" i="69"/>
  <c r="X129" i="69"/>
  <c r="X134" i="69" s="1"/>
  <c r="W142" i="69"/>
  <c r="W152" i="69" s="1"/>
  <c r="AM2276" i="64" a="1"/>
  <c r="AM2276" i="64" s="1"/>
  <c r="V198" i="69"/>
  <c r="AM2186" i="64" a="1"/>
  <c r="AM2186" i="64" s="1"/>
  <c r="AM1604" i="64" a="1"/>
  <c r="AM1604" i="64" s="1"/>
  <c r="AM953" i="64" a="1"/>
  <c r="AM953" i="64" s="1"/>
  <c r="AM188" i="64" a="1"/>
  <c r="AM188" i="64" s="1"/>
  <c r="AM36" i="64" a="1"/>
  <c r="AM36" i="64" s="1"/>
  <c r="AM204" i="64" a="1"/>
  <c r="AM204" i="64" s="1"/>
  <c r="AM258" i="64" a="1"/>
  <c r="AM258" i="64" s="1"/>
  <c r="AM189" i="64" a="1"/>
  <c r="AM189" i="64" s="1"/>
  <c r="AM205" i="64" a="1"/>
  <c r="AM205" i="64" s="1"/>
  <c r="AM1297" i="64" a="1"/>
  <c r="AM1297" i="64" s="1"/>
  <c r="AM929" i="64" a="1"/>
  <c r="AM929" i="64" s="1"/>
  <c r="AM1780" i="64" a="1"/>
  <c r="AM1780" i="64" s="1"/>
  <c r="AM2302" i="64" a="1"/>
  <c r="AM2302" i="64" s="1"/>
  <c r="AM931" i="64" a="1"/>
  <c r="AM931" i="64" s="1"/>
  <c r="AM1758" i="64" a="1"/>
  <c r="AM1758" i="64" s="1"/>
  <c r="AM2191" i="64" a="1"/>
  <c r="AM2191" i="64" s="1"/>
  <c r="AM1875" i="64" a="1"/>
  <c r="AM1875" i="64" s="1"/>
  <c r="AM1756" i="64" a="1"/>
  <c r="AM1756" i="64" s="1"/>
  <c r="AM1734" i="64" a="1"/>
  <c r="AM1734" i="64" s="1"/>
  <c r="AM2300" i="64" a="1"/>
  <c r="AM2300" i="64" s="1"/>
  <c r="AM1873" i="64" a="1"/>
  <c r="AM1873" i="64" s="1"/>
  <c r="AM2197" i="64" a="1"/>
  <c r="AM2197" i="64" s="1"/>
  <c r="V112" i="69"/>
  <c r="V117" i="69" s="1"/>
  <c r="U119" i="69"/>
  <c r="U123" i="69"/>
  <c r="V177" i="69"/>
  <c r="AH207" i="69"/>
  <c r="AH209" i="69" s="1"/>
  <c r="AH219" i="69" s="1"/>
  <c r="W187" i="69"/>
  <c r="W194" i="69" s="1"/>
  <c r="W202" i="69" s="1"/>
  <c r="AG17" i="69"/>
  <c r="AG18" i="69" s="1"/>
  <c r="AJ225" i="69" a="1"/>
  <c r="AJ225" i="69" s="1"/>
  <c r="AJ227" i="69" a="1"/>
  <c r="AJ227" i="69" s="1"/>
  <c r="AJ216" i="69" a="1"/>
  <c r="AJ216" i="69" s="1"/>
  <c r="AJ208" i="69" a="1"/>
  <c r="AJ208" i="69" s="1"/>
  <c r="AJ214" i="69" a="1"/>
  <c r="AJ214" i="69" s="1"/>
  <c r="AJ206" i="69" a="1"/>
  <c r="AJ206" i="69" s="1"/>
  <c r="AJ197" i="69" a="1"/>
  <c r="AJ197" i="69" s="1"/>
  <c r="AJ185" i="69" a="1"/>
  <c r="AJ185" i="69" s="1"/>
  <c r="AJ191" i="69" a="1"/>
  <c r="AJ191" i="69" s="1"/>
  <c r="AJ166" i="69" a="1"/>
  <c r="AJ166" i="69" s="1"/>
  <c r="AJ172" i="69" a="1"/>
  <c r="AJ172" i="69" s="1"/>
  <c r="AJ174" i="69" a="1"/>
  <c r="AJ174" i="69" s="1"/>
  <c r="AJ160" i="69" a="1"/>
  <c r="AJ160" i="69" s="1"/>
  <c r="AJ145" i="69" a="1"/>
  <c r="AJ145" i="69" s="1"/>
  <c r="AJ147" i="69" a="1"/>
  <c r="AJ147" i="69" s="1"/>
  <c r="AJ158" i="69" a="1"/>
  <c r="AJ158" i="69" s="1"/>
  <c r="AJ133" i="69" a="1"/>
  <c r="AJ133" i="69" s="1"/>
  <c r="AJ139" i="69" a="1"/>
  <c r="AJ139" i="69" s="1"/>
  <c r="AJ131" i="69" a="1"/>
  <c r="AJ131" i="69" s="1"/>
  <c r="AJ122" i="69" a="1"/>
  <c r="AJ122" i="69" s="1"/>
  <c r="AJ114" i="69" a="1"/>
  <c r="AJ114" i="69" s="1"/>
  <c r="AJ116" i="69" a="1"/>
  <c r="AJ116" i="69" s="1"/>
  <c r="AJ109" i="69" a="1"/>
  <c r="AJ109" i="69" s="1"/>
  <c r="AJ95" i="69" a="1"/>
  <c r="AJ95" i="69" s="1"/>
  <c r="AJ96" i="69" s="1"/>
  <c r="AJ97" i="69" a="1"/>
  <c r="AJ97" i="69" s="1"/>
  <c r="AK93" i="69" s="1"/>
  <c r="AJ103" i="69" a="1"/>
  <c r="AJ103" i="69" s="1"/>
  <c r="AJ90" i="69" a="1"/>
  <c r="AJ90" i="69" s="1"/>
  <c r="AJ74" i="69" a="1"/>
  <c r="AJ74" i="69" s="1"/>
  <c r="AJ76" i="69" a="1"/>
  <c r="AJ76" i="69" s="1"/>
  <c r="AJ82" i="69" a="1"/>
  <c r="AJ82" i="69" s="1"/>
  <c r="AJ62" i="69" a="1"/>
  <c r="AJ62" i="69" s="1"/>
  <c r="AJ53" i="69" a="1"/>
  <c r="AJ53" i="69" s="1"/>
  <c r="AJ36" i="69" a="1"/>
  <c r="AJ36" i="69" s="1"/>
  <c r="AJ42" i="69" a="1"/>
  <c r="AJ42" i="69" s="1"/>
  <c r="AJ25" i="69" a="1"/>
  <c r="AJ25" i="69" s="1"/>
  <c r="AJ47" i="69" a="1"/>
  <c r="AJ47" i="69" s="1"/>
  <c r="AJ30" i="69" a="1"/>
  <c r="AJ30" i="69" s="1"/>
  <c r="AJ9" i="69" a="1"/>
  <c r="AJ9" i="69" s="1"/>
  <c r="AJ15" i="69" a="1"/>
  <c r="AJ15" i="69" s="1"/>
  <c r="AJ68" i="69" a="1"/>
  <c r="AJ68" i="69" s="1"/>
  <c r="AJ3" i="69"/>
  <c r="AJ5" i="69" a="1"/>
  <c r="AJ5" i="69" s="1"/>
  <c r="AL1" i="69"/>
  <c r="AK2" i="69"/>
  <c r="AH16" i="69"/>
  <c r="AH10" i="69"/>
  <c r="AH20" i="69" s="1"/>
  <c r="AH221" i="69"/>
  <c r="AH224" i="69" s="1"/>
  <c r="AH226" i="69" s="1"/>
  <c r="AH228" i="69" s="1"/>
  <c r="AH215" i="69"/>
  <c r="AH217" i="69" s="1"/>
  <c r="AE33" i="69"/>
  <c r="AE39" i="69"/>
  <c r="AF28" i="69"/>
  <c r="AF32" i="69" s="1"/>
  <c r="AE37" i="69"/>
  <c r="AE46" i="69" s="1"/>
  <c r="AE48" i="69" s="1"/>
  <c r="AE79" i="69"/>
  <c r="AE77" i="69"/>
  <c r="AE85" i="69" s="1"/>
  <c r="AE94" i="69" s="1"/>
  <c r="AE99" i="69" s="1"/>
  <c r="AI205" i="69"/>
  <c r="AI211" i="69" s="1"/>
  <c r="AI61" i="69"/>
  <c r="AI63" i="69" s="1"/>
  <c r="AI8" i="69"/>
  <c r="AI12" i="69" s="1"/>
  <c r="AI22" i="69" s="1"/>
  <c r="AI29" i="69" s="1"/>
  <c r="AI31" i="69" s="1"/>
  <c r="AI98" i="69"/>
  <c r="AD100" i="69"/>
  <c r="AD106" i="69"/>
  <c r="AD113" i="69" s="1"/>
  <c r="AD104" i="69"/>
  <c r="AF71" i="69"/>
  <c r="AF75" i="69" s="1"/>
  <c r="AF65" i="69"/>
  <c r="AG60" i="69"/>
  <c r="AG64" i="69" s="1"/>
  <c r="AF69" i="69"/>
  <c r="AB50" i="69"/>
  <c r="AB56" i="69"/>
  <c r="AC45" i="69"/>
  <c r="AC49" i="69" s="1"/>
  <c r="AB54" i="69"/>
  <c r="AD87" i="69"/>
  <c r="AD83" i="69"/>
  <c r="AM2190" i="64" a="1"/>
  <c r="AM1757" i="64" a="1"/>
  <c r="AM1781" i="64" a="1"/>
  <c r="AM1874" i="64" a="1"/>
  <c r="AM2277" i="64" a="1"/>
  <c r="AM2301" i="64" a="1"/>
  <c r="AM1605" i="64" a="1"/>
  <c r="AM1902" i="64" a="1"/>
  <c r="AM2045" i="64" a="1"/>
  <c r="AM1298" i="64" a="1"/>
  <c r="AM1937" i="64" a="1"/>
  <c r="AM954" i="64" a="1"/>
  <c r="AM2009" i="64" a="1"/>
  <c r="AM2277" i="64" l="1"/>
  <c r="AM1605" i="64"/>
  <c r="AM1298" i="64"/>
  <c r="BK800" i="64"/>
  <c r="BK796" i="64"/>
  <c r="BL791" i="64"/>
  <c r="BL792" i="64"/>
  <c r="BL794" i="64" s="1"/>
  <c r="BL784" i="64" s="1"/>
  <c r="BL786" i="64" s="1"/>
  <c r="BL787" i="64" s="1"/>
  <c r="AM190" i="64"/>
  <c r="AM2301" i="64"/>
  <c r="AL1945" i="64"/>
  <c r="AM1902" i="64"/>
  <c r="AM1874" i="64"/>
  <c r="AM1937" i="64"/>
  <c r="AM2009" i="64"/>
  <c r="AM2045" i="64"/>
  <c r="AM1757" i="64"/>
  <c r="AM1781" i="64"/>
  <c r="AM2190" i="64"/>
  <c r="AM954" i="64"/>
  <c r="T629" i="64"/>
  <c r="T632" i="64" s="1"/>
  <c r="T2192" i="64"/>
  <c r="V1300" i="64"/>
  <c r="T1607" i="64"/>
  <c r="AM2644" i="64"/>
  <c r="AN2044" i="64" a="1"/>
  <c r="AN2044" i="64" s="1"/>
  <c r="AN2008" i="64" a="1"/>
  <c r="AN2008" i="64" s="1"/>
  <c r="AN1936" i="64" a="1"/>
  <c r="AN1936" i="64" s="1"/>
  <c r="AN2636" i="64" a="1"/>
  <c r="AN2636" i="64" s="1"/>
  <c r="AN1901" i="64" a="1"/>
  <c r="AN1901" i="64" s="1"/>
  <c r="AN2670" i="64" a="1"/>
  <c r="AN2670" i="64" s="1"/>
  <c r="W146" i="69"/>
  <c r="W148" i="69" s="1"/>
  <c r="V115" i="69"/>
  <c r="V118" i="69" s="1"/>
  <c r="V125" i="69" s="1"/>
  <c r="AN637" i="64" a="1"/>
  <c r="AN637" i="64" s="1"/>
  <c r="AN631" i="64" a="1"/>
  <c r="AN631" i="64" s="1"/>
  <c r="X132" i="69"/>
  <c r="X157" i="69" s="1"/>
  <c r="AN2276" i="64" a="1"/>
  <c r="AN2276" i="64" s="1"/>
  <c r="AN2186" i="64" a="1"/>
  <c r="AN2186" i="64" s="1"/>
  <c r="AN1604" i="64" a="1"/>
  <c r="AN1604" i="64" s="1"/>
  <c r="AN953" i="64" a="1"/>
  <c r="AN953" i="64" s="1"/>
  <c r="AN188" i="64" a="1"/>
  <c r="AN188" i="64" s="1"/>
  <c r="AN258" i="64" a="1"/>
  <c r="AN258" i="64" s="1"/>
  <c r="AN204" i="64" a="1"/>
  <c r="AN204" i="64" s="1"/>
  <c r="AN36" i="64" a="1"/>
  <c r="AN36" i="64" s="1"/>
  <c r="AN189" i="64" a="1"/>
  <c r="AN189" i="64" s="1"/>
  <c r="AN205" i="64" a="1"/>
  <c r="AN205" i="64" s="1"/>
  <c r="AN1297" i="64" a="1"/>
  <c r="AN1297" i="64" s="1"/>
  <c r="AN931" i="64" a="1"/>
  <c r="AN931" i="64" s="1"/>
  <c r="AN1734" i="64" a="1"/>
  <c r="AN1734" i="64" s="1"/>
  <c r="AN1756" i="64" a="1"/>
  <c r="AN1756" i="64" s="1"/>
  <c r="AN1780" i="64" a="1"/>
  <c r="AN1780" i="64" s="1"/>
  <c r="AN2302" i="64" a="1"/>
  <c r="AN2302" i="64" s="1"/>
  <c r="AN2300" i="64" a="1"/>
  <c r="AN2300" i="64" s="1"/>
  <c r="AN2191" i="64" a="1"/>
  <c r="AN2191" i="64" s="1"/>
  <c r="AN1875" i="64" a="1"/>
  <c r="AN1875" i="64" s="1"/>
  <c r="AN1758" i="64" a="1"/>
  <c r="AN1758" i="64" s="1"/>
  <c r="AN929" i="64" a="1"/>
  <c r="AN929" i="64" s="1"/>
  <c r="AN1873" i="64" a="1"/>
  <c r="AN1873" i="64" s="1"/>
  <c r="AN2197" i="64" a="1"/>
  <c r="AN2197" i="64" s="1"/>
  <c r="AH17" i="69"/>
  <c r="AH18" i="69" s="1"/>
  <c r="AI10" i="69"/>
  <c r="AI20" i="69" s="1"/>
  <c r="W192" i="69"/>
  <c r="W200" i="69" s="1"/>
  <c r="X183" i="69"/>
  <c r="X186" i="69" s="1"/>
  <c r="W188" i="69"/>
  <c r="AJ98" i="69"/>
  <c r="AI16" i="69"/>
  <c r="AF33" i="69"/>
  <c r="AF39" i="69"/>
  <c r="AG28" i="69"/>
  <c r="AG32" i="69" s="1"/>
  <c r="AF37" i="69"/>
  <c r="AF46" i="69" s="1"/>
  <c r="AF48" i="69" s="1"/>
  <c r="W163" i="69"/>
  <c r="W169" i="69"/>
  <c r="W179" i="69" s="1"/>
  <c r="X156" i="69"/>
  <c r="W167" i="69"/>
  <c r="AE100" i="69"/>
  <c r="AE106" i="69"/>
  <c r="AE113" i="69" s="1"/>
  <c r="AE104" i="69"/>
  <c r="AG65" i="69"/>
  <c r="AH60" i="69"/>
  <c r="AH64" i="69" s="1"/>
  <c r="AG71" i="69"/>
  <c r="AG75" i="69" s="1"/>
  <c r="AG69" i="69"/>
  <c r="AE87" i="69"/>
  <c r="AE83" i="69"/>
  <c r="AJ205" i="69"/>
  <c r="AJ211" i="69" s="1"/>
  <c r="AJ61" i="69"/>
  <c r="AJ63" i="69" s="1"/>
  <c r="AJ8" i="69"/>
  <c r="AJ12" i="69" s="1"/>
  <c r="AJ22" i="69" s="1"/>
  <c r="AJ29" i="69" s="1"/>
  <c r="AJ31" i="69" s="1"/>
  <c r="AF79" i="69"/>
  <c r="AF77" i="69"/>
  <c r="AF85" i="69" s="1"/>
  <c r="AF94" i="69" s="1"/>
  <c r="AF99" i="69" s="1"/>
  <c r="AI207" i="69"/>
  <c r="AI209" i="69" s="1"/>
  <c r="AI219" i="69" s="1"/>
  <c r="AI221" i="69"/>
  <c r="AI224" i="69" s="1"/>
  <c r="AI226" i="69" s="1"/>
  <c r="AI228" i="69" s="1"/>
  <c r="AI215" i="69"/>
  <c r="AI217" i="69" s="1"/>
  <c r="AK225" i="69" a="1"/>
  <c r="AK225" i="69" s="1"/>
  <c r="AK227" i="69" a="1"/>
  <c r="AK227" i="69" s="1"/>
  <c r="AK216" i="69" a="1"/>
  <c r="AK216" i="69" s="1"/>
  <c r="AK214" i="69" a="1"/>
  <c r="AK214" i="69" s="1"/>
  <c r="AK206" i="69" a="1"/>
  <c r="AK206" i="69" s="1"/>
  <c r="AK208" i="69" a="1"/>
  <c r="AK208" i="69" s="1"/>
  <c r="AK197" i="69" a="1"/>
  <c r="AK197" i="69" s="1"/>
  <c r="AK185" i="69" a="1"/>
  <c r="AK185" i="69" s="1"/>
  <c r="AK191" i="69" a="1"/>
  <c r="AK191" i="69" s="1"/>
  <c r="AK174" i="69" a="1"/>
  <c r="AK174" i="69" s="1"/>
  <c r="AK166" i="69" a="1"/>
  <c r="AK166" i="69" s="1"/>
  <c r="AK172" i="69" a="1"/>
  <c r="AK172" i="69" s="1"/>
  <c r="AK147" i="69" a="1"/>
  <c r="AK147" i="69" s="1"/>
  <c r="AK160" i="69" a="1"/>
  <c r="AK160" i="69" s="1"/>
  <c r="AK145" i="69" a="1"/>
  <c r="AK145" i="69" s="1"/>
  <c r="AK139" i="69" a="1"/>
  <c r="AK139" i="69" s="1"/>
  <c r="AK133" i="69" a="1"/>
  <c r="AK133" i="69" s="1"/>
  <c r="AK158" i="69" a="1"/>
  <c r="AK158" i="69" s="1"/>
  <c r="AK122" i="69" a="1"/>
  <c r="AK122" i="69" s="1"/>
  <c r="AK114" i="69" a="1"/>
  <c r="AK114" i="69" s="1"/>
  <c r="AK116" i="69" a="1"/>
  <c r="AK116" i="69" s="1"/>
  <c r="AK131" i="69" a="1"/>
  <c r="AK131" i="69" s="1"/>
  <c r="AK109" i="69" a="1"/>
  <c r="AK109" i="69" s="1"/>
  <c r="AK97" i="69" a="1"/>
  <c r="AK97" i="69" s="1"/>
  <c r="AL93" i="69" s="1"/>
  <c r="AK90" i="69" a="1"/>
  <c r="AK90" i="69" s="1"/>
  <c r="AK103" i="69" a="1"/>
  <c r="AK103" i="69" s="1"/>
  <c r="AK76" i="69" a="1"/>
  <c r="AK76" i="69" s="1"/>
  <c r="AK82" i="69" a="1"/>
  <c r="AK82" i="69" s="1"/>
  <c r="AK62" i="69" a="1"/>
  <c r="AK62" i="69" s="1"/>
  <c r="AK95" i="69" a="1"/>
  <c r="AK95" i="69" s="1"/>
  <c r="AK96" i="69" s="1"/>
  <c r="AK68" i="69" a="1"/>
  <c r="AK68" i="69" s="1"/>
  <c r="AK74" i="69" a="1"/>
  <c r="AK74" i="69" s="1"/>
  <c r="AK47" i="69" a="1"/>
  <c r="AK47" i="69" s="1"/>
  <c r="AK30" i="69" a="1"/>
  <c r="AK30" i="69" s="1"/>
  <c r="AK53" i="69" a="1"/>
  <c r="AK53" i="69" s="1"/>
  <c r="AK36" i="69" a="1"/>
  <c r="AK36" i="69" s="1"/>
  <c r="AK3" i="69"/>
  <c r="AK42" i="69" a="1"/>
  <c r="AK42" i="69" s="1"/>
  <c r="AK5" i="69" a="1"/>
  <c r="AK5" i="69" s="1"/>
  <c r="AK9" i="69" a="1"/>
  <c r="AK9" i="69" s="1"/>
  <c r="AK25" i="69" a="1"/>
  <c r="AK25" i="69" s="1"/>
  <c r="AK15" i="69" a="1"/>
  <c r="AK15" i="69" s="1"/>
  <c r="AC50" i="69"/>
  <c r="AC56" i="69"/>
  <c r="AD45" i="69"/>
  <c r="AD49" i="69" s="1"/>
  <c r="AC54" i="69"/>
  <c r="AM1" i="69"/>
  <c r="AL2" i="69"/>
  <c r="AN1757" i="64" a="1"/>
  <c r="AN2190" i="64" a="1"/>
  <c r="AN2301" i="64" a="1"/>
  <c r="AN1937" i="64" a="1"/>
  <c r="AN2277" i="64" a="1"/>
  <c r="AN1874" i="64" a="1"/>
  <c r="AN1902" i="64" a="1"/>
  <c r="AN1781" i="64" a="1"/>
  <c r="AN1605" i="64" a="1"/>
  <c r="AN954" i="64" a="1"/>
  <c r="AN1298" i="64" a="1"/>
  <c r="AN2045" i="64" a="1"/>
  <c r="AN2009" i="64" a="1"/>
  <c r="T633" i="64" l="1"/>
  <c r="AN2277" i="64"/>
  <c r="AN1605" i="64"/>
  <c r="AN1298" i="64"/>
  <c r="BL788" i="64"/>
  <c r="BM780" i="64"/>
  <c r="BM783" i="64" s="1"/>
  <c r="BL795" i="64"/>
  <c r="AN190" i="64"/>
  <c r="AN2301" i="64"/>
  <c r="AM1945" i="64"/>
  <c r="AN1874" i="64"/>
  <c r="AN1937" i="64"/>
  <c r="AN2009" i="64"/>
  <c r="AN2045" i="64"/>
  <c r="AN1902" i="64"/>
  <c r="AN1757" i="64"/>
  <c r="AN1781" i="64"/>
  <c r="AN2190" i="64"/>
  <c r="AN954" i="64"/>
  <c r="T855" i="64"/>
  <c r="K855" i="64" s="1"/>
  <c r="W1300" i="64"/>
  <c r="U1607" i="64"/>
  <c r="AN2644" i="64"/>
  <c r="AO2044" i="64" a="1"/>
  <c r="AO2044" i="64" s="1"/>
  <c r="AO2008" i="64" a="1"/>
  <c r="AO2008" i="64" s="1"/>
  <c r="AO1936" i="64" a="1"/>
  <c r="AO1936" i="64" s="1"/>
  <c r="AO2636" i="64" a="1"/>
  <c r="AO2636" i="64" s="1"/>
  <c r="AO1901" i="64" a="1"/>
  <c r="AO1901" i="64" s="1"/>
  <c r="AO2670" i="64" a="1"/>
  <c r="AO2670" i="64" s="1"/>
  <c r="AO637" i="64" a="1"/>
  <c r="AO637" i="64" s="1"/>
  <c r="AO631" i="64" a="1"/>
  <c r="AO631" i="64" s="1"/>
  <c r="X135" i="69"/>
  <c r="X136" i="69" s="1"/>
  <c r="AO2276" i="64" a="1"/>
  <c r="AO2276" i="64" s="1"/>
  <c r="AO2186" i="64" a="1"/>
  <c r="AO2186" i="64" s="1"/>
  <c r="AO1604" i="64" a="1"/>
  <c r="AO1604" i="64" s="1"/>
  <c r="AO953" i="64" a="1"/>
  <c r="AO953" i="64" s="1"/>
  <c r="AO258" i="64" a="1"/>
  <c r="AO258" i="64" s="1"/>
  <c r="AO188" i="64" a="1"/>
  <c r="AO188" i="64" s="1"/>
  <c r="AO204" i="64" a="1"/>
  <c r="AO204" i="64" s="1"/>
  <c r="AO189" i="64" a="1"/>
  <c r="AO189" i="64" s="1"/>
  <c r="AO36" i="64" a="1"/>
  <c r="AO36" i="64" s="1"/>
  <c r="AO205" i="64" a="1"/>
  <c r="AO205" i="64" s="1"/>
  <c r="AO1297" i="64" a="1"/>
  <c r="AO1297" i="64" s="1"/>
  <c r="AO1875" i="64" a="1"/>
  <c r="AO1875" i="64" s="1"/>
  <c r="AO1758" i="64" a="1"/>
  <c r="AO1758" i="64" s="1"/>
  <c r="AO2197" i="64" a="1"/>
  <c r="AO2197" i="64" s="1"/>
  <c r="AO1873" i="64" a="1"/>
  <c r="AO1873" i="64" s="1"/>
  <c r="AO1756" i="64" a="1"/>
  <c r="AO1756" i="64" s="1"/>
  <c r="AO2191" i="64" a="1"/>
  <c r="AO2191" i="64" s="1"/>
  <c r="AO1780" i="64" a="1"/>
  <c r="AO1780" i="64" s="1"/>
  <c r="AO1734" i="64" a="1"/>
  <c r="AO1734" i="64" s="1"/>
  <c r="AO931" i="64" a="1"/>
  <c r="AO931" i="64" s="1"/>
  <c r="AO2302" i="64" a="1"/>
  <c r="AO2302" i="64" s="1"/>
  <c r="AO929" i="64" a="1"/>
  <c r="AO929" i="64" s="1"/>
  <c r="AO2300" i="64" a="1"/>
  <c r="AO2300" i="64" s="1"/>
  <c r="V123" i="69"/>
  <c r="W112" i="69"/>
  <c r="W115" i="69" s="1"/>
  <c r="AJ207" i="69"/>
  <c r="AJ209" i="69" s="1"/>
  <c r="AJ219" i="69" s="1"/>
  <c r="V119" i="69"/>
  <c r="AI17" i="69"/>
  <c r="AI18" i="69" s="1"/>
  <c r="W198" i="69"/>
  <c r="AJ10" i="69"/>
  <c r="AJ20" i="69" s="1"/>
  <c r="AK98" i="69"/>
  <c r="AM2" i="69"/>
  <c r="AN1" i="69"/>
  <c r="AG39" i="69"/>
  <c r="AH28" i="69"/>
  <c r="AH32" i="69" s="1"/>
  <c r="AG33" i="69"/>
  <c r="AG37" i="69"/>
  <c r="AG46" i="69" s="1"/>
  <c r="AG48" i="69" s="1"/>
  <c r="AF106" i="69"/>
  <c r="AF113" i="69" s="1"/>
  <c r="AF100" i="69"/>
  <c r="AF104" i="69"/>
  <c r="AJ221" i="69"/>
  <c r="AJ224" i="69" s="1"/>
  <c r="AJ226" i="69" s="1"/>
  <c r="AJ228" i="69" s="1"/>
  <c r="AJ215" i="69"/>
  <c r="AJ217" i="69" s="1"/>
  <c r="AD50" i="69"/>
  <c r="AD56" i="69"/>
  <c r="AE45" i="69"/>
  <c r="AE49" i="69" s="1"/>
  <c r="AD54" i="69"/>
  <c r="AJ16" i="69"/>
  <c r="AF87" i="69"/>
  <c r="AF83" i="69"/>
  <c r="W177" i="69"/>
  <c r="W173" i="69"/>
  <c r="W175" i="69" s="1"/>
  <c r="X159" i="69"/>
  <c r="X184" i="69" s="1"/>
  <c r="X187" i="69" s="1"/>
  <c r="X161" i="69"/>
  <c r="AK205" i="69"/>
  <c r="AK211" i="69" s="1"/>
  <c r="AK61" i="69"/>
  <c r="AK63" i="69" s="1"/>
  <c r="AK8" i="69"/>
  <c r="AK12" i="69" s="1"/>
  <c r="AK22" i="69" s="1"/>
  <c r="AK29" i="69" s="1"/>
  <c r="AK31" i="69" s="1"/>
  <c r="AG79" i="69"/>
  <c r="AG77" i="69"/>
  <c r="AG85" i="69" s="1"/>
  <c r="AG94" i="69" s="1"/>
  <c r="AG99" i="69" s="1"/>
  <c r="AL225" i="69" a="1"/>
  <c r="AL225" i="69" s="1"/>
  <c r="AL227" i="69" a="1"/>
  <c r="AL227" i="69" s="1"/>
  <c r="AL216" i="69" a="1"/>
  <c r="AL216" i="69" s="1"/>
  <c r="AL214" i="69" a="1"/>
  <c r="AL214" i="69" s="1"/>
  <c r="AL206" i="69" a="1"/>
  <c r="AL206" i="69" s="1"/>
  <c r="AL208" i="69" a="1"/>
  <c r="AL208" i="69" s="1"/>
  <c r="AL197" i="69" a="1"/>
  <c r="AL197" i="69" s="1"/>
  <c r="AL191" i="69" a="1"/>
  <c r="AL191" i="69" s="1"/>
  <c r="AL185" i="69" a="1"/>
  <c r="AL185" i="69" s="1"/>
  <c r="AL166" i="69" a="1"/>
  <c r="AL166" i="69" s="1"/>
  <c r="AL147" i="69" a="1"/>
  <c r="AL147" i="69" s="1"/>
  <c r="AL158" i="69" a="1"/>
  <c r="AL158" i="69" s="1"/>
  <c r="AL172" i="69" a="1"/>
  <c r="AL172" i="69" s="1"/>
  <c r="AL174" i="69" a="1"/>
  <c r="AL174" i="69" s="1"/>
  <c r="AL131" i="69" a="1"/>
  <c r="AL131" i="69" s="1"/>
  <c r="AL160" i="69" a="1"/>
  <c r="AL160" i="69" s="1"/>
  <c r="AL145" i="69" a="1"/>
  <c r="AL145" i="69" s="1"/>
  <c r="AL139" i="69" a="1"/>
  <c r="AL139" i="69" s="1"/>
  <c r="AL116" i="69" a="1"/>
  <c r="AL116" i="69" s="1"/>
  <c r="AL109" i="69" a="1"/>
  <c r="AL109" i="69" s="1"/>
  <c r="AL133" i="69" a="1"/>
  <c r="AL133" i="69" s="1"/>
  <c r="AL122" i="69" a="1"/>
  <c r="AL122" i="69" s="1"/>
  <c r="AL114" i="69" a="1"/>
  <c r="AL114" i="69" s="1"/>
  <c r="AL97" i="69" a="1"/>
  <c r="AL97" i="69" s="1"/>
  <c r="AM93" i="69" s="1"/>
  <c r="AL103" i="69" a="1"/>
  <c r="AL103" i="69" s="1"/>
  <c r="AL95" i="69" a="1"/>
  <c r="AL95" i="69" s="1"/>
  <c r="AL96" i="69" s="1"/>
  <c r="AL90" i="69" a="1"/>
  <c r="AL90" i="69" s="1"/>
  <c r="AL82" i="69" a="1"/>
  <c r="AL82" i="69" s="1"/>
  <c r="AL68" i="69" a="1"/>
  <c r="AL68" i="69" s="1"/>
  <c r="AL74" i="69" a="1"/>
  <c r="AL74" i="69" s="1"/>
  <c r="AL76" i="69" a="1"/>
  <c r="AL76" i="69" s="1"/>
  <c r="AL47" i="69" a="1"/>
  <c r="AL47" i="69" s="1"/>
  <c r="AL30" i="69" a="1"/>
  <c r="AL30" i="69" s="1"/>
  <c r="AL53" i="69" a="1"/>
  <c r="AL53" i="69" s="1"/>
  <c r="AL36" i="69" a="1"/>
  <c r="AL36" i="69" s="1"/>
  <c r="AL42" i="69" a="1"/>
  <c r="AL42" i="69" s="1"/>
  <c r="AL25" i="69" a="1"/>
  <c r="AL25" i="69" s="1"/>
  <c r="AL62" i="69" a="1"/>
  <c r="AL62" i="69" s="1"/>
  <c r="AL3" i="69"/>
  <c r="AL5" i="69" a="1"/>
  <c r="AL5" i="69" s="1"/>
  <c r="AL9" i="69" a="1"/>
  <c r="AL9" i="69" s="1"/>
  <c r="AL15" i="69" a="1"/>
  <c r="AL15" i="69" s="1"/>
  <c r="AH65" i="69"/>
  <c r="AH71" i="69"/>
  <c r="AH75" i="69" s="1"/>
  <c r="AI60" i="69"/>
  <c r="AI64" i="69" s="1"/>
  <c r="AH69" i="69"/>
  <c r="AO1781" i="64" a="1"/>
  <c r="AO1902" i="64" a="1"/>
  <c r="AO2190" i="64" a="1"/>
  <c r="AO2009" i="64" a="1"/>
  <c r="AO1937" i="64" a="1"/>
  <c r="AO2301" i="64" a="1"/>
  <c r="AO1605" i="64" a="1"/>
  <c r="AO1757" i="64" a="1"/>
  <c r="AO1874" i="64" a="1"/>
  <c r="AO2045" i="64" a="1"/>
  <c r="AO954" i="64" a="1"/>
  <c r="AO2277" i="64" a="1"/>
  <c r="AO1298" i="64" a="1"/>
  <c r="T638" i="64" l="1"/>
  <c r="U629" i="64"/>
  <c r="U632" i="64" s="1"/>
  <c r="T634" i="64"/>
  <c r="AO2277" i="64"/>
  <c r="AO1605" i="64"/>
  <c r="AO1298" i="64"/>
  <c r="BL796" i="64"/>
  <c r="BM791" i="64"/>
  <c r="BL800" i="64"/>
  <c r="BM792" i="64"/>
  <c r="BM794" i="64" s="1"/>
  <c r="BM784" i="64" s="1"/>
  <c r="BM786" i="64" s="1"/>
  <c r="BM787" i="64" s="1"/>
  <c r="BN2512" i="64" a="1"/>
  <c r="BN2512" i="64" s="1"/>
  <c r="AO190" i="64"/>
  <c r="AO2301" i="64"/>
  <c r="AN1945" i="64"/>
  <c r="AO1937" i="64"/>
  <c r="AO1902" i="64"/>
  <c r="AO1874" i="64"/>
  <c r="AO2009" i="64"/>
  <c r="AO2045" i="64"/>
  <c r="AO1757" i="64"/>
  <c r="AO1781" i="64"/>
  <c r="AO2190" i="64"/>
  <c r="AO954" i="64"/>
  <c r="X1300" i="64"/>
  <c r="V1607" i="64"/>
  <c r="U2192" i="64"/>
  <c r="AP2044" i="64" a="1"/>
  <c r="AP2044" i="64" s="1"/>
  <c r="AP2008" i="64" a="1"/>
  <c r="AP2008" i="64" s="1"/>
  <c r="AP1936" i="64" a="1"/>
  <c r="AP1936" i="64" s="1"/>
  <c r="AO2644" i="64"/>
  <c r="AP2636" i="64" a="1"/>
  <c r="AP2636" i="64" s="1"/>
  <c r="AP1901" i="64" a="1"/>
  <c r="AP1901" i="64" s="1"/>
  <c r="AP2670" i="64" a="1"/>
  <c r="AP2670" i="64" s="1"/>
  <c r="AP637" i="64" a="1"/>
  <c r="AP637" i="64" s="1"/>
  <c r="AP631" i="64" a="1"/>
  <c r="AP631" i="64" s="1"/>
  <c r="X140" i="69"/>
  <c r="X150" i="69" s="1"/>
  <c r="Y129" i="69"/>
  <c r="Y134" i="69" s="1"/>
  <c r="X142" i="69"/>
  <c r="X146" i="69" s="1"/>
  <c r="X148" i="69" s="1"/>
  <c r="AP2276" i="64" a="1"/>
  <c r="AP2276" i="64" s="1"/>
  <c r="W117" i="69"/>
  <c r="W118" i="69" s="1"/>
  <c r="W125" i="69" s="1"/>
  <c r="AP2186" i="64" a="1"/>
  <c r="AP2186" i="64" s="1"/>
  <c r="AP1604" i="64" a="1"/>
  <c r="AP1604" i="64" s="1"/>
  <c r="AP953" i="64" a="1"/>
  <c r="AP953" i="64" s="1"/>
  <c r="AP204" i="64" a="1"/>
  <c r="AP204" i="64" s="1"/>
  <c r="AP258" i="64" a="1"/>
  <c r="AP258" i="64" s="1"/>
  <c r="AP36" i="64" a="1"/>
  <c r="AP36" i="64" s="1"/>
  <c r="AP189" i="64" a="1"/>
  <c r="AP189" i="64" s="1"/>
  <c r="AP188" i="64" a="1"/>
  <c r="AP188" i="64" s="1"/>
  <c r="AP205" i="64" a="1"/>
  <c r="AP205" i="64" s="1"/>
  <c r="AP1297" i="64" a="1"/>
  <c r="AP1297" i="64" s="1"/>
  <c r="AP929" i="64" a="1"/>
  <c r="AP929" i="64" s="1"/>
  <c r="AP2302" i="64" a="1"/>
  <c r="AP2302" i="64" s="1"/>
  <c r="AP1734" i="64" a="1"/>
  <c r="AP1734" i="64" s="1"/>
  <c r="AP931" i="64" a="1"/>
  <c r="AP931" i="64" s="1"/>
  <c r="AP1873" i="64" a="1"/>
  <c r="AP1873" i="64" s="1"/>
  <c r="AP2191" i="64" a="1"/>
  <c r="AP2191" i="64" s="1"/>
  <c r="AP1780" i="64" a="1"/>
  <c r="AP1780" i="64" s="1"/>
  <c r="AP2300" i="64" a="1"/>
  <c r="AP2300" i="64" s="1"/>
  <c r="AP1756" i="64" a="1"/>
  <c r="AP1756" i="64" s="1"/>
  <c r="AP2197" i="64" a="1"/>
  <c r="AP2197" i="64" s="1"/>
  <c r="AP1875" i="64" a="1"/>
  <c r="AP1875" i="64" s="1"/>
  <c r="AP1758" i="64" a="1"/>
  <c r="AP1758" i="64" s="1"/>
  <c r="AJ17" i="69"/>
  <c r="AJ18" i="69" s="1"/>
  <c r="AL205" i="69"/>
  <c r="AL211" i="69" s="1"/>
  <c r="AL61" i="69"/>
  <c r="AL63" i="69" s="1"/>
  <c r="AL8" i="69"/>
  <c r="AL12" i="69" s="1"/>
  <c r="AL22" i="69" s="1"/>
  <c r="AL29" i="69" s="1"/>
  <c r="AL31" i="69" s="1"/>
  <c r="AG106" i="69"/>
  <c r="AG113" i="69" s="1"/>
  <c r="AG100" i="69"/>
  <c r="AG104" i="69"/>
  <c r="AE50" i="69"/>
  <c r="AE56" i="69"/>
  <c r="AF45" i="69"/>
  <c r="AF49" i="69" s="1"/>
  <c r="AE54" i="69"/>
  <c r="AG87" i="69"/>
  <c r="AG83" i="69"/>
  <c r="AK10" i="69"/>
  <c r="AK20" i="69" s="1"/>
  <c r="AO1" i="69"/>
  <c r="AN2" i="69"/>
  <c r="AK221" i="69"/>
  <c r="AK224" i="69" s="1"/>
  <c r="AK226" i="69" s="1"/>
  <c r="AK228" i="69" s="1"/>
  <c r="AK215" i="69"/>
  <c r="AK217" i="69" s="1"/>
  <c r="AK207" i="69"/>
  <c r="AK209" i="69" s="1"/>
  <c r="AK219" i="69" s="1"/>
  <c r="AI65" i="69"/>
  <c r="AI71" i="69"/>
  <c r="AI75" i="69" s="1"/>
  <c r="AJ60" i="69"/>
  <c r="AJ64" i="69" s="1"/>
  <c r="AI69" i="69"/>
  <c r="AM227" i="69" a="1"/>
  <c r="AM227" i="69" s="1"/>
  <c r="AM225" i="69" a="1"/>
  <c r="AM225" i="69" s="1"/>
  <c r="AM216" i="69" a="1"/>
  <c r="AM216" i="69" s="1"/>
  <c r="AM214" i="69" a="1"/>
  <c r="AM214" i="69" s="1"/>
  <c r="AM208" i="69" a="1"/>
  <c r="AM208" i="69" s="1"/>
  <c r="AM206" i="69" a="1"/>
  <c r="AM206" i="69" s="1"/>
  <c r="AM197" i="69" a="1"/>
  <c r="AM197" i="69" s="1"/>
  <c r="AM191" i="69" a="1"/>
  <c r="AM191" i="69" s="1"/>
  <c r="AM185" i="69" a="1"/>
  <c r="AM185" i="69" s="1"/>
  <c r="AM166" i="69" a="1"/>
  <c r="AM166" i="69" s="1"/>
  <c r="AM172" i="69" a="1"/>
  <c r="AM172" i="69" s="1"/>
  <c r="AM174" i="69" a="1"/>
  <c r="AM174" i="69" s="1"/>
  <c r="AM158" i="69" a="1"/>
  <c r="AM158" i="69" s="1"/>
  <c r="AM160" i="69" a="1"/>
  <c r="AM160" i="69" s="1"/>
  <c r="AM147" i="69" a="1"/>
  <c r="AM147" i="69" s="1"/>
  <c r="AM131" i="69" a="1"/>
  <c r="AM131" i="69" s="1"/>
  <c r="AM133" i="69" a="1"/>
  <c r="AM133" i="69" s="1"/>
  <c r="AM145" i="69" a="1"/>
  <c r="AM145" i="69" s="1"/>
  <c r="AM139" i="69" a="1"/>
  <c r="AM139" i="69" s="1"/>
  <c r="AM122" i="69" a="1"/>
  <c r="AM122" i="69" s="1"/>
  <c r="AM114" i="69" a="1"/>
  <c r="AM114" i="69" s="1"/>
  <c r="AM116" i="69" a="1"/>
  <c r="AM116" i="69" s="1"/>
  <c r="AM103" i="69" a="1"/>
  <c r="AM103" i="69" s="1"/>
  <c r="AM95" i="69" a="1"/>
  <c r="AM95" i="69" s="1"/>
  <c r="AM96" i="69" s="1"/>
  <c r="AM97" i="69" a="1"/>
  <c r="AM97" i="69" s="1"/>
  <c r="AN93" i="69" s="1"/>
  <c r="AM109" i="69" a="1"/>
  <c r="AM109" i="69" s="1"/>
  <c r="AM74" i="69" a="1"/>
  <c r="AM74" i="69" s="1"/>
  <c r="AM76" i="69" a="1"/>
  <c r="AM76" i="69" s="1"/>
  <c r="AM90" i="69" a="1"/>
  <c r="AM90" i="69" s="1"/>
  <c r="AM82" i="69" a="1"/>
  <c r="AM82" i="69" s="1"/>
  <c r="AM62" i="69" a="1"/>
  <c r="AM62" i="69" s="1"/>
  <c r="AM53" i="69" a="1"/>
  <c r="AM53" i="69" s="1"/>
  <c r="AM36" i="69" a="1"/>
  <c r="AM36" i="69" s="1"/>
  <c r="AM42" i="69" a="1"/>
  <c r="AM42" i="69" s="1"/>
  <c r="AM25" i="69" a="1"/>
  <c r="AM25" i="69" s="1"/>
  <c r="AM68" i="69" a="1"/>
  <c r="AM68" i="69" s="1"/>
  <c r="AM5" i="69" a="1"/>
  <c r="AM5" i="69" s="1"/>
  <c r="AM3" i="69"/>
  <c r="AM30" i="69" a="1"/>
  <c r="AM30" i="69" s="1"/>
  <c r="AM9" i="69" a="1"/>
  <c r="AM9" i="69" s="1"/>
  <c r="AM15" i="69" a="1"/>
  <c r="AM15" i="69" s="1"/>
  <c r="AM47" i="69" a="1"/>
  <c r="AM47" i="69" s="1"/>
  <c r="AH79" i="69"/>
  <c r="AH77" i="69"/>
  <c r="AH85" i="69" s="1"/>
  <c r="AH94" i="69" s="1"/>
  <c r="AH99" i="69" s="1"/>
  <c r="X162" i="69"/>
  <c r="X194" i="69"/>
  <c r="X202" i="69" s="1"/>
  <c r="X188" i="69"/>
  <c r="Y183" i="69"/>
  <c r="X192" i="69"/>
  <c r="AH33" i="69"/>
  <c r="AH39" i="69"/>
  <c r="AI28" i="69"/>
  <c r="AI32" i="69" s="1"/>
  <c r="AH37" i="69"/>
  <c r="AH46" i="69" s="1"/>
  <c r="AH48" i="69" s="1"/>
  <c r="AL98" i="69"/>
  <c r="AK16" i="69"/>
  <c r="AP1757" i="64" a="1"/>
  <c r="AP1874" i="64" a="1"/>
  <c r="AP1605" i="64" a="1"/>
  <c r="AP2277" i="64" a="1"/>
  <c r="AP1298" i="64" a="1"/>
  <c r="AP2301" i="64" a="1"/>
  <c r="AP2190" i="64" a="1"/>
  <c r="AP954" i="64" a="1"/>
  <c r="AP2009" i="64" a="1"/>
  <c r="AP1902" i="64" a="1"/>
  <c r="AP1937" i="64" a="1"/>
  <c r="AP1781" i="64" a="1"/>
  <c r="AP2045" i="64" a="1"/>
  <c r="U633" i="64" l="1"/>
  <c r="AP2277" i="64"/>
  <c r="L2277" i="64" s="1"/>
  <c r="AP1605" i="64"/>
  <c r="L1605" i="64" s="1"/>
  <c r="AP1298" i="64"/>
  <c r="J2384" i="64"/>
  <c r="BM788" i="64"/>
  <c r="BN780" i="64"/>
  <c r="BN783" i="64" s="1"/>
  <c r="BM795" i="64"/>
  <c r="AP190" i="64"/>
  <c r="AP2301" i="64"/>
  <c r="AO1945" i="64"/>
  <c r="AP1874" i="64"/>
  <c r="AP1902" i="64"/>
  <c r="L1902" i="64" s="1"/>
  <c r="AP1937" i="64"/>
  <c r="AP2009" i="64"/>
  <c r="L2009" i="64" s="1"/>
  <c r="AP2045" i="64"/>
  <c r="AP1757" i="64"/>
  <c r="L1757" i="64" s="1"/>
  <c r="AP1781" i="64"/>
  <c r="AP2190" i="64"/>
  <c r="L1298" i="64"/>
  <c r="AP954" i="64"/>
  <c r="T858" i="64"/>
  <c r="T856" i="64" s="1"/>
  <c r="U855" i="64"/>
  <c r="U858" i="64"/>
  <c r="V855" i="64"/>
  <c r="Y1300" i="64"/>
  <c r="W1607" i="64"/>
  <c r="AP2644" i="64"/>
  <c r="L2644" i="64" s="1"/>
  <c r="AQ2044" i="64" a="1"/>
  <c r="AQ2044" i="64" s="1"/>
  <c r="AQ2008" i="64" a="1"/>
  <c r="AQ2008" i="64" s="1"/>
  <c r="AQ1936" i="64" a="1"/>
  <c r="AQ1936" i="64" s="1"/>
  <c r="AQ2636" i="64" a="1"/>
  <c r="AQ2636" i="64" s="1"/>
  <c r="AQ1901" i="64" a="1"/>
  <c r="AQ1901" i="64" s="1"/>
  <c r="AQ2670" i="64" a="1"/>
  <c r="AQ2670" i="64" s="1"/>
  <c r="X152" i="69"/>
  <c r="AQ637" i="64" a="1"/>
  <c r="AQ637" i="64" s="1"/>
  <c r="AQ631" i="64" a="1"/>
  <c r="AQ631" i="64" s="1"/>
  <c r="Y132" i="69"/>
  <c r="Y157" i="69" s="1"/>
  <c r="AK17" i="69"/>
  <c r="AK18" i="69" s="1"/>
  <c r="AQ2276" i="64" a="1"/>
  <c r="AQ2276" i="64" s="1"/>
  <c r="AQ2186" i="64" a="1"/>
  <c r="AQ2186" i="64" s="1"/>
  <c r="AQ1604" i="64" a="1"/>
  <c r="AQ1604" i="64" s="1"/>
  <c r="W123" i="69"/>
  <c r="X112" i="69"/>
  <c r="X117" i="69" s="1"/>
  <c r="W119" i="69"/>
  <c r="AQ953" i="64" a="1"/>
  <c r="AQ953" i="64" s="1"/>
  <c r="AQ204" i="64" a="1"/>
  <c r="AQ204" i="64" s="1"/>
  <c r="AQ189" i="64" a="1"/>
  <c r="AQ189" i="64" s="1"/>
  <c r="AQ36" i="64" a="1"/>
  <c r="AQ36" i="64" s="1"/>
  <c r="AQ258" i="64" a="1"/>
  <c r="AQ258" i="64" s="1"/>
  <c r="AQ188" i="64" a="1"/>
  <c r="AQ188" i="64" s="1"/>
  <c r="AQ205" i="64" a="1"/>
  <c r="AQ205" i="64" s="1"/>
  <c r="AQ1297" i="64" a="1"/>
  <c r="AQ1297" i="64" s="1"/>
  <c r="AQ1873" i="64" a="1"/>
  <c r="AQ1873" i="64" s="1"/>
  <c r="AQ2197" i="64" a="1"/>
  <c r="AQ2197" i="64" s="1"/>
  <c r="AQ1780" i="64" a="1"/>
  <c r="AQ1780" i="64" s="1"/>
  <c r="AQ2302" i="64" a="1"/>
  <c r="AQ2302" i="64" s="1"/>
  <c r="AQ1875" i="64" a="1"/>
  <c r="AQ1875" i="64" s="1"/>
  <c r="AQ2191" i="64" a="1"/>
  <c r="AQ2191" i="64" s="1"/>
  <c r="AQ929" i="64" a="1"/>
  <c r="AQ929" i="64" s="1"/>
  <c r="AQ1756" i="64" a="1"/>
  <c r="AQ1756" i="64" s="1"/>
  <c r="AQ1734" i="64" a="1"/>
  <c r="AQ1734" i="64" s="1"/>
  <c r="AQ1758" i="64" a="1"/>
  <c r="AQ1758" i="64" s="1"/>
  <c r="AQ2300" i="64" a="1"/>
  <c r="AQ2300" i="64" s="1"/>
  <c r="AQ931" i="64" a="1"/>
  <c r="AQ931" i="64" s="1"/>
  <c r="AL16" i="69"/>
  <c r="AL10" i="69"/>
  <c r="AL20" i="69" s="1"/>
  <c r="AL207" i="69"/>
  <c r="AL209" i="69" s="1"/>
  <c r="AL219" i="69" s="1"/>
  <c r="AP1" i="69"/>
  <c r="AO2" i="69"/>
  <c r="AI33" i="69"/>
  <c r="AI39" i="69"/>
  <c r="AJ28" i="69"/>
  <c r="AJ32" i="69" s="1"/>
  <c r="AI37" i="69"/>
  <c r="AI46" i="69" s="1"/>
  <c r="AI48" i="69" s="1"/>
  <c r="AI79" i="69"/>
  <c r="AI77" i="69"/>
  <c r="AI85" i="69" s="1"/>
  <c r="AI94" i="69" s="1"/>
  <c r="AI99" i="69" s="1"/>
  <c r="AJ71" i="69"/>
  <c r="AJ75" i="69" s="1"/>
  <c r="AJ65" i="69"/>
  <c r="AK60" i="69"/>
  <c r="AK64" i="69" s="1"/>
  <c r="AJ69" i="69"/>
  <c r="X169" i="69"/>
  <c r="X179" i="69" s="1"/>
  <c r="X163" i="69"/>
  <c r="Y156" i="69"/>
  <c r="X167" i="69"/>
  <c r="AL215" i="69"/>
  <c r="AL217" i="69" s="1"/>
  <c r="AL221" i="69"/>
  <c r="AL224" i="69" s="1"/>
  <c r="AL226" i="69" s="1"/>
  <c r="AL228" i="69" s="1"/>
  <c r="X200" i="69"/>
  <c r="X198" i="69"/>
  <c r="Y186" i="69"/>
  <c r="AM205" i="69"/>
  <c r="AM211" i="69" s="1"/>
  <c r="AM61" i="69"/>
  <c r="AM63" i="69" s="1"/>
  <c r="AM8" i="69"/>
  <c r="AM12" i="69" s="1"/>
  <c r="AM22" i="69" s="1"/>
  <c r="AM29" i="69" s="1"/>
  <c r="AM31" i="69" s="1"/>
  <c r="AH106" i="69"/>
  <c r="AH113" i="69" s="1"/>
  <c r="AH100" i="69"/>
  <c r="AH104" i="69"/>
  <c r="AM98" i="69"/>
  <c r="AH87" i="69"/>
  <c r="AH83" i="69"/>
  <c r="AN225" i="69" a="1"/>
  <c r="AN225" i="69" s="1"/>
  <c r="AN227" i="69" a="1"/>
  <c r="AN227" i="69" s="1"/>
  <c r="AN216" i="69" a="1"/>
  <c r="AN216" i="69" s="1"/>
  <c r="AN208" i="69" a="1"/>
  <c r="AN208" i="69" s="1"/>
  <c r="AN214" i="69" a="1"/>
  <c r="AN214" i="69" s="1"/>
  <c r="AN206" i="69" a="1"/>
  <c r="AN206" i="69" s="1"/>
  <c r="AN197" i="69" a="1"/>
  <c r="AN197" i="69" s="1"/>
  <c r="AN185" i="69" a="1"/>
  <c r="AN185" i="69" s="1"/>
  <c r="AN191" i="69" a="1"/>
  <c r="AN191" i="69" s="1"/>
  <c r="AN166" i="69" a="1"/>
  <c r="AN166" i="69" s="1"/>
  <c r="AN172" i="69" a="1"/>
  <c r="AN172" i="69" s="1"/>
  <c r="AN174" i="69" a="1"/>
  <c r="AN174" i="69" s="1"/>
  <c r="AN160" i="69" a="1"/>
  <c r="AN160" i="69" s="1"/>
  <c r="AN145" i="69" a="1"/>
  <c r="AN145" i="69" s="1"/>
  <c r="AN147" i="69" a="1"/>
  <c r="AN147" i="69" s="1"/>
  <c r="AN158" i="69" a="1"/>
  <c r="AN158" i="69" s="1"/>
  <c r="AN133" i="69" a="1"/>
  <c r="AN133" i="69" s="1"/>
  <c r="AN139" i="69" a="1"/>
  <c r="AN139" i="69" s="1"/>
  <c r="AN131" i="69" a="1"/>
  <c r="AN131" i="69" s="1"/>
  <c r="AN122" i="69" a="1"/>
  <c r="AN122" i="69" s="1"/>
  <c r="AN114" i="69" a="1"/>
  <c r="AN114" i="69" s="1"/>
  <c r="AN116" i="69" a="1"/>
  <c r="AN116" i="69" s="1"/>
  <c r="AN95" i="69" a="1"/>
  <c r="AN95" i="69" s="1"/>
  <c r="AN96" i="69" s="1"/>
  <c r="AN97" i="69" a="1"/>
  <c r="AN97" i="69" s="1"/>
  <c r="AO93" i="69" s="1"/>
  <c r="AN109" i="69" a="1"/>
  <c r="AN109" i="69" s="1"/>
  <c r="AN103" i="69" a="1"/>
  <c r="AN103" i="69" s="1"/>
  <c r="AN74" i="69" a="1"/>
  <c r="AN74" i="69" s="1"/>
  <c r="AN76" i="69" a="1"/>
  <c r="AN76" i="69" s="1"/>
  <c r="AN82" i="69" a="1"/>
  <c r="AN82" i="69" s="1"/>
  <c r="AN90" i="69" a="1"/>
  <c r="AN90" i="69" s="1"/>
  <c r="AN62" i="69" a="1"/>
  <c r="AN62" i="69" s="1"/>
  <c r="AN53" i="69" a="1"/>
  <c r="AN53" i="69" s="1"/>
  <c r="AN36" i="69" a="1"/>
  <c r="AN36" i="69" s="1"/>
  <c r="AN42" i="69" a="1"/>
  <c r="AN42" i="69" s="1"/>
  <c r="AN25" i="69" a="1"/>
  <c r="AN25" i="69" s="1"/>
  <c r="AN68" i="69" a="1"/>
  <c r="AN68" i="69" s="1"/>
  <c r="AN47" i="69" a="1"/>
  <c r="AN47" i="69" s="1"/>
  <c r="AN30" i="69" a="1"/>
  <c r="AN30" i="69" s="1"/>
  <c r="AN9" i="69" a="1"/>
  <c r="AN9" i="69" s="1"/>
  <c r="AN15" i="69" a="1"/>
  <c r="AN15" i="69" s="1"/>
  <c r="AN5" i="69" a="1"/>
  <c r="AN5" i="69" s="1"/>
  <c r="AN3" i="69"/>
  <c r="AF50" i="69"/>
  <c r="AF56" i="69"/>
  <c r="AG45" i="69"/>
  <c r="AG49" i="69" s="1"/>
  <c r="AF54" i="69"/>
  <c r="AQ1757" i="64" a="1"/>
  <c r="AQ2190" i="64" a="1"/>
  <c r="AQ1781" i="64" a="1"/>
  <c r="AQ1902" i="64" a="1"/>
  <c r="AQ1874" i="64" a="1"/>
  <c r="AQ2277" i="64" a="1"/>
  <c r="AQ1605" i="64" a="1"/>
  <c r="AQ2301" i="64" a="1"/>
  <c r="AQ1298" i="64" a="1"/>
  <c r="AQ954" i="64" a="1"/>
  <c r="AQ2009" i="64" a="1"/>
  <c r="AQ1937" i="64" a="1"/>
  <c r="AQ2045" i="64" a="1"/>
  <c r="U638" i="64" l="1"/>
  <c r="V629" i="64"/>
  <c r="V632" i="64" s="1"/>
  <c r="U634" i="64"/>
  <c r="AQ2277" i="64"/>
  <c r="AQ1605" i="64"/>
  <c r="AQ1298" i="64"/>
  <c r="BM800" i="64"/>
  <c r="BM796" i="64"/>
  <c r="BN791" i="64"/>
  <c r="BN792" i="64"/>
  <c r="BN794" i="64" s="1"/>
  <c r="BN784" i="64" s="1"/>
  <c r="BN786" i="64" s="1"/>
  <c r="BN787" i="64" s="1"/>
  <c r="AQ190" i="64"/>
  <c r="AQ2301" i="64"/>
  <c r="AP1945" i="64"/>
  <c r="L1945" i="64" s="1"/>
  <c r="AQ1902" i="64"/>
  <c r="AQ1874" i="64"/>
  <c r="AQ1937" i="64"/>
  <c r="AQ2009" i="64"/>
  <c r="AQ2045" i="64"/>
  <c r="AQ1757" i="64"/>
  <c r="AQ1781" i="64"/>
  <c r="AQ2190" i="64"/>
  <c r="AQ954" i="64"/>
  <c r="V858" i="64"/>
  <c r="V856" i="64" s="1"/>
  <c r="U856" i="64"/>
  <c r="T860" i="64"/>
  <c r="Z1300" i="64"/>
  <c r="X1607" i="64"/>
  <c r="T2279" i="64"/>
  <c r="V2192" i="64"/>
  <c r="AQ2644" i="64"/>
  <c r="AR2044" i="64" a="1"/>
  <c r="AR2044" i="64" s="1"/>
  <c r="AR2008" i="64" a="1"/>
  <c r="AR2008" i="64" s="1"/>
  <c r="AR1936" i="64" a="1"/>
  <c r="AR1936" i="64" s="1"/>
  <c r="AR2636" i="64" a="1"/>
  <c r="AR2636" i="64" s="1"/>
  <c r="AR1901" i="64" a="1"/>
  <c r="AR1901" i="64" s="1"/>
  <c r="AR2670" i="64" a="1"/>
  <c r="AR2670" i="64" s="1"/>
  <c r="AR631" i="64" a="1"/>
  <c r="AR631" i="64" s="1"/>
  <c r="AR637" i="64" a="1"/>
  <c r="AR637" i="64" s="1"/>
  <c r="Y135" i="69"/>
  <c r="Y142" i="69" s="1"/>
  <c r="X115" i="69"/>
  <c r="X118" i="69" s="1"/>
  <c r="X123" i="69" s="1"/>
  <c r="AR2276" i="64" a="1"/>
  <c r="AR2276" i="64" s="1"/>
  <c r="AR2186" i="64" a="1"/>
  <c r="AR2186" i="64" s="1"/>
  <c r="AR1604" i="64" a="1"/>
  <c r="AR1604" i="64" s="1"/>
  <c r="AR953" i="64" a="1"/>
  <c r="AR953" i="64" s="1"/>
  <c r="AR36" i="64" a="1"/>
  <c r="AR36" i="64" s="1"/>
  <c r="AR204" i="64" a="1"/>
  <c r="AR204" i="64" s="1"/>
  <c r="AR189" i="64" a="1"/>
  <c r="AR189" i="64" s="1"/>
  <c r="AR258" i="64" a="1"/>
  <c r="AR258" i="64" s="1"/>
  <c r="AR188" i="64" a="1"/>
  <c r="AR188" i="64" s="1"/>
  <c r="AR205" i="64" a="1"/>
  <c r="AR205" i="64" s="1"/>
  <c r="AR1297" i="64" a="1"/>
  <c r="AR1297" i="64" s="1"/>
  <c r="AR1875" i="64" a="1"/>
  <c r="AR1875" i="64" s="1"/>
  <c r="AR1756" i="64" a="1"/>
  <c r="AR1756" i="64" s="1"/>
  <c r="AR2191" i="64" a="1"/>
  <c r="AR2191" i="64" s="1"/>
  <c r="AR1873" i="64" a="1"/>
  <c r="AR1873" i="64" s="1"/>
  <c r="AR2197" i="64" a="1"/>
  <c r="AR2197" i="64" s="1"/>
  <c r="AR929" i="64" a="1"/>
  <c r="AR929" i="64" s="1"/>
  <c r="AR931" i="64" a="1"/>
  <c r="AR931" i="64" s="1"/>
  <c r="AR2302" i="64" a="1"/>
  <c r="AR2302" i="64" s="1"/>
  <c r="AR1734" i="64" a="1"/>
  <c r="AR1734" i="64" s="1"/>
  <c r="AR2300" i="64" a="1"/>
  <c r="AR2300" i="64" s="1"/>
  <c r="AR1780" i="64" a="1"/>
  <c r="AR1780" i="64" s="1"/>
  <c r="AR1758" i="64" a="1"/>
  <c r="AR1758" i="64" s="1"/>
  <c r="AL17" i="69"/>
  <c r="AL18" i="69" s="1"/>
  <c r="X177" i="69"/>
  <c r="X173" i="69"/>
  <c r="X175" i="69" s="1"/>
  <c r="AM10" i="69"/>
  <c r="AM20" i="69" s="1"/>
  <c r="Y159" i="69"/>
  <c r="Y184" i="69" s="1"/>
  <c r="Y187" i="69" s="1"/>
  <c r="Y161" i="69"/>
  <c r="AN98" i="69"/>
  <c r="AK65" i="69"/>
  <c r="AK71" i="69"/>
  <c r="AK75" i="69" s="1"/>
  <c r="AL60" i="69"/>
  <c r="AL64" i="69" s="1"/>
  <c r="AK69" i="69"/>
  <c r="AO225" i="69" a="1"/>
  <c r="AO225" i="69" s="1"/>
  <c r="AO227" i="69" a="1"/>
  <c r="AO227" i="69" s="1"/>
  <c r="AO216" i="69" a="1"/>
  <c r="AO216" i="69" s="1"/>
  <c r="AO214" i="69" a="1"/>
  <c r="AO214" i="69" s="1"/>
  <c r="AO206" i="69" a="1"/>
  <c r="AO206" i="69" s="1"/>
  <c r="AO208" i="69" a="1"/>
  <c r="AO208" i="69" s="1"/>
  <c r="AO197" i="69" a="1"/>
  <c r="AO197" i="69" s="1"/>
  <c r="AO185" i="69" a="1"/>
  <c r="AO185" i="69" s="1"/>
  <c r="AO191" i="69" a="1"/>
  <c r="AO191" i="69" s="1"/>
  <c r="AO174" i="69" a="1"/>
  <c r="AO174" i="69" s="1"/>
  <c r="AO166" i="69" a="1"/>
  <c r="AO166" i="69" s="1"/>
  <c r="AO172" i="69" a="1"/>
  <c r="AO172" i="69" s="1"/>
  <c r="AO147" i="69" a="1"/>
  <c r="AO147" i="69" s="1"/>
  <c r="AO160" i="69" a="1"/>
  <c r="AO160" i="69" s="1"/>
  <c r="AO139" i="69" a="1"/>
  <c r="AO139" i="69" s="1"/>
  <c r="AO145" i="69" a="1"/>
  <c r="AO145" i="69" s="1"/>
  <c r="AO158" i="69" a="1"/>
  <c r="AO158" i="69" s="1"/>
  <c r="AO133" i="69" a="1"/>
  <c r="AO133" i="69" s="1"/>
  <c r="AO122" i="69" a="1"/>
  <c r="AO122" i="69" s="1"/>
  <c r="AO114" i="69" a="1"/>
  <c r="AO114" i="69" s="1"/>
  <c r="AO131" i="69" a="1"/>
  <c r="AO131" i="69" s="1"/>
  <c r="AO116" i="69" a="1"/>
  <c r="AO116" i="69" s="1"/>
  <c r="AO109" i="69" a="1"/>
  <c r="AO109" i="69" s="1"/>
  <c r="AO97" i="69" a="1"/>
  <c r="AO97" i="69" s="1"/>
  <c r="AP93" i="69" s="1"/>
  <c r="AO90" i="69" a="1"/>
  <c r="AO90" i="69" s="1"/>
  <c r="AO103" i="69" a="1"/>
  <c r="AO103" i="69" s="1"/>
  <c r="AO76" i="69" a="1"/>
  <c r="AO76" i="69" s="1"/>
  <c r="AO82" i="69" a="1"/>
  <c r="AO82" i="69" s="1"/>
  <c r="AO62" i="69" a="1"/>
  <c r="AO62" i="69" s="1"/>
  <c r="AO95" i="69" a="1"/>
  <c r="AO95" i="69" s="1"/>
  <c r="AO96" i="69" s="1"/>
  <c r="AO68" i="69" a="1"/>
  <c r="AO68" i="69" s="1"/>
  <c r="AO74" i="69" a="1"/>
  <c r="AO74" i="69" s="1"/>
  <c r="AO47" i="69" a="1"/>
  <c r="AO47" i="69" s="1"/>
  <c r="AO30" i="69" a="1"/>
  <c r="AO30" i="69" s="1"/>
  <c r="AO53" i="69" a="1"/>
  <c r="AO53" i="69" s="1"/>
  <c r="AO36" i="69" a="1"/>
  <c r="AO36" i="69" s="1"/>
  <c r="AO42" i="69" a="1"/>
  <c r="AO42" i="69" s="1"/>
  <c r="AO25" i="69" a="1"/>
  <c r="AO25" i="69" s="1"/>
  <c r="AO5" i="69" a="1"/>
  <c r="AO5" i="69" s="1"/>
  <c r="AO9" i="69" a="1"/>
  <c r="AO9" i="69" s="1"/>
  <c r="AO3" i="69"/>
  <c r="AO15" i="69" a="1"/>
  <c r="AO15" i="69" s="1"/>
  <c r="AG56" i="69"/>
  <c r="AH45" i="69"/>
  <c r="AH49" i="69" s="1"/>
  <c r="AG50" i="69"/>
  <c r="AG54" i="69"/>
  <c r="AQ1" i="69"/>
  <c r="AP2" i="69"/>
  <c r="AM221" i="69"/>
  <c r="AM224" i="69" s="1"/>
  <c r="AM226" i="69" s="1"/>
  <c r="AM228" i="69" s="1"/>
  <c r="AM215" i="69"/>
  <c r="AM217" i="69" s="1"/>
  <c r="AJ79" i="69"/>
  <c r="AJ77" i="69"/>
  <c r="AJ85" i="69" s="1"/>
  <c r="AJ94" i="69" s="1"/>
  <c r="AJ99" i="69" s="1"/>
  <c r="AM16" i="69"/>
  <c r="AI100" i="69"/>
  <c r="AI106" i="69"/>
  <c r="AI113" i="69" s="1"/>
  <c r="AI104" i="69"/>
  <c r="AN205" i="69"/>
  <c r="AN211" i="69" s="1"/>
  <c r="AN61" i="69"/>
  <c r="AN63" i="69" s="1"/>
  <c r="AN8" i="69"/>
  <c r="AN12" i="69" s="1"/>
  <c r="AN22" i="69" s="1"/>
  <c r="AN29" i="69" s="1"/>
  <c r="AN31" i="69" s="1"/>
  <c r="AM207" i="69"/>
  <c r="AM209" i="69" s="1"/>
  <c r="AM219" i="69" s="1"/>
  <c r="AI87" i="69"/>
  <c r="AI83" i="69"/>
  <c r="AJ33" i="69"/>
  <c r="AJ39" i="69"/>
  <c r="AK28" i="69"/>
  <c r="AK32" i="69" s="1"/>
  <c r="AJ37" i="69"/>
  <c r="AJ46" i="69" s="1"/>
  <c r="AJ48" i="69" s="1"/>
  <c r="AR2190" i="64" a="1"/>
  <c r="AR1902" i="64" a="1"/>
  <c r="AR1874" i="64" a="1"/>
  <c r="AR1605" i="64" a="1"/>
  <c r="AR1937" i="64" a="1"/>
  <c r="AR1757" i="64" a="1"/>
  <c r="AR2301" i="64" a="1"/>
  <c r="AR1298" i="64" a="1"/>
  <c r="AR2045" i="64" a="1"/>
  <c r="AR954" i="64" a="1"/>
  <c r="AR2277" i="64" a="1"/>
  <c r="AR1781" i="64" a="1"/>
  <c r="AR2009" i="64" a="1"/>
  <c r="V633" i="64" l="1"/>
  <c r="AR2277" i="64"/>
  <c r="AR1605" i="64"/>
  <c r="AR1298" i="64"/>
  <c r="BN788" i="64"/>
  <c r="N787" i="64"/>
  <c r="O780" i="64" s="1"/>
  <c r="BO780" i="64"/>
  <c r="BN795" i="64"/>
  <c r="BO2512" i="64" a="1"/>
  <c r="BO2512" i="64" s="1"/>
  <c r="AR190" i="64"/>
  <c r="AR2301" i="64"/>
  <c r="AQ1945" i="64"/>
  <c r="AR2045" i="64"/>
  <c r="AR1874" i="64"/>
  <c r="AR1937" i="64"/>
  <c r="AR1902" i="64"/>
  <c r="AR2009" i="64"/>
  <c r="AR1757" i="64"/>
  <c r="AR1781" i="64"/>
  <c r="AR2190" i="64"/>
  <c r="AR954" i="64"/>
  <c r="W855" i="64"/>
  <c r="U860" i="64"/>
  <c r="V860" i="64"/>
  <c r="AA1300" i="64"/>
  <c r="Z1607" i="64"/>
  <c r="Y1607" i="64"/>
  <c r="AR2644" i="64"/>
  <c r="AS2044" i="64" a="1"/>
  <c r="AS2044" i="64" s="1"/>
  <c r="AS2008" i="64" a="1"/>
  <c r="AS2008" i="64" s="1"/>
  <c r="AS1936" i="64" a="1"/>
  <c r="AS1936" i="64" s="1"/>
  <c r="AS2636" i="64" a="1"/>
  <c r="AS2636" i="64" s="1"/>
  <c r="AS1901" i="64" a="1"/>
  <c r="AS1901" i="64" s="1"/>
  <c r="AS2670" i="64" a="1"/>
  <c r="AS2670" i="64" s="1"/>
  <c r="Y136" i="69"/>
  <c r="Z129" i="69"/>
  <c r="Z134" i="69" s="1"/>
  <c r="Y140" i="69"/>
  <c r="Y150" i="69" s="1"/>
  <c r="AS637" i="64" a="1"/>
  <c r="AS637" i="64" s="1"/>
  <c r="AS631" i="64" a="1"/>
  <c r="AS631" i="64" s="1"/>
  <c r="Y152" i="69"/>
  <c r="Y146" i="69"/>
  <c r="Y148" i="69" s="1"/>
  <c r="AS2276" i="64" a="1"/>
  <c r="AS2276" i="64" s="1"/>
  <c r="AS2186" i="64" a="1"/>
  <c r="AS2186" i="64" s="1"/>
  <c r="AS1604" i="64" a="1"/>
  <c r="AS1604" i="64" s="1"/>
  <c r="AS953" i="64" a="1"/>
  <c r="AS953" i="64" s="1"/>
  <c r="AS189" i="64" a="1"/>
  <c r="AS189" i="64" s="1"/>
  <c r="AS258" i="64" a="1"/>
  <c r="AS258" i="64" s="1"/>
  <c r="AS204" i="64" a="1"/>
  <c r="AS204" i="64" s="1"/>
  <c r="AS36" i="64" a="1"/>
  <c r="AS36" i="64" s="1"/>
  <c r="AS188" i="64" a="1"/>
  <c r="AS188" i="64" s="1"/>
  <c r="AS205" i="64" a="1"/>
  <c r="AS205" i="64" s="1"/>
  <c r="Y112" i="69"/>
  <c r="Y115" i="69" s="1"/>
  <c r="X119" i="69"/>
  <c r="X125" i="69"/>
  <c r="AS1297" i="64" a="1"/>
  <c r="AS1297" i="64" s="1"/>
  <c r="AS1780" i="64" a="1"/>
  <c r="AS1780" i="64" s="1"/>
  <c r="AS2302" i="64" a="1"/>
  <c r="AS2302" i="64" s="1"/>
  <c r="AS1734" i="64" a="1"/>
  <c r="AS1734" i="64" s="1"/>
  <c r="AS929" i="64" a="1"/>
  <c r="AS929" i="64" s="1"/>
  <c r="AS2197" i="64" a="1"/>
  <c r="AS2197" i="64" s="1"/>
  <c r="AS931" i="64" a="1"/>
  <c r="AS931" i="64" s="1"/>
  <c r="AS1873" i="64" a="1"/>
  <c r="AS1873" i="64" s="1"/>
  <c r="AS2300" i="64" a="1"/>
  <c r="AS2300" i="64" s="1"/>
  <c r="AS1875" i="64" a="1"/>
  <c r="AS1875" i="64" s="1"/>
  <c r="AS1756" i="64" a="1"/>
  <c r="AS1756" i="64" s="1"/>
  <c r="AS2191" i="64" a="1"/>
  <c r="AS2191" i="64" s="1"/>
  <c r="AS1758" i="64" a="1"/>
  <c r="AS1758" i="64" s="1"/>
  <c r="Y162" i="69"/>
  <c r="Z156" i="69" s="1"/>
  <c r="AM17" i="69"/>
  <c r="AM18" i="69" s="1"/>
  <c r="AK79" i="69"/>
  <c r="AK77" i="69"/>
  <c r="AK85" i="69" s="1"/>
  <c r="AK94" i="69" s="1"/>
  <c r="AK99" i="69" s="1"/>
  <c r="AN10" i="69"/>
  <c r="AN20" i="69" s="1"/>
  <c r="AI45" i="69"/>
  <c r="AI49" i="69" s="1"/>
  <c r="AH50" i="69"/>
  <c r="AH56" i="69"/>
  <c r="AH54" i="69"/>
  <c r="AN207" i="69"/>
  <c r="AN209" i="69" s="1"/>
  <c r="AN219" i="69" s="1"/>
  <c r="AN221" i="69"/>
  <c r="AN224" i="69" s="1"/>
  <c r="AN226" i="69" s="1"/>
  <c r="AN228" i="69" s="1"/>
  <c r="AN215" i="69"/>
  <c r="AN217" i="69" s="1"/>
  <c r="AN16" i="69"/>
  <c r="AJ100" i="69"/>
  <c r="AJ106" i="69"/>
  <c r="AJ113" i="69" s="1"/>
  <c r="AJ104" i="69"/>
  <c r="AJ87" i="69"/>
  <c r="AJ83" i="69"/>
  <c r="AP225" i="69" a="1"/>
  <c r="AP225" i="69" s="1"/>
  <c r="AP227" i="69" a="1"/>
  <c r="AP227" i="69" s="1"/>
  <c r="AP216" i="69" a="1"/>
  <c r="AP216" i="69" s="1"/>
  <c r="AP206" i="69" a="1"/>
  <c r="AP206" i="69" s="1"/>
  <c r="AP214" i="69" a="1"/>
  <c r="AP214" i="69" s="1"/>
  <c r="AP208" i="69" a="1"/>
  <c r="AP208" i="69" s="1"/>
  <c r="AP197" i="69" a="1"/>
  <c r="AP197" i="69" s="1"/>
  <c r="AP191" i="69" a="1"/>
  <c r="AP191" i="69" s="1"/>
  <c r="AP185" i="69" a="1"/>
  <c r="AP185" i="69" s="1"/>
  <c r="AP174" i="69" a="1"/>
  <c r="AP174" i="69" s="1"/>
  <c r="AP166" i="69" a="1"/>
  <c r="AP166" i="69" s="1"/>
  <c r="AP147" i="69" a="1"/>
  <c r="AP147" i="69" s="1"/>
  <c r="AP158" i="69" a="1"/>
  <c r="AP158" i="69" s="1"/>
  <c r="AP172" i="69" a="1"/>
  <c r="AP172" i="69" s="1"/>
  <c r="AP160" i="69" a="1"/>
  <c r="AP160" i="69" s="1"/>
  <c r="AP131" i="69" a="1"/>
  <c r="AP131" i="69" s="1"/>
  <c r="AP145" i="69" a="1"/>
  <c r="AP145" i="69" s="1"/>
  <c r="AP139" i="69" a="1"/>
  <c r="AP139" i="69" s="1"/>
  <c r="AP116" i="69" a="1"/>
  <c r="AP116" i="69" s="1"/>
  <c r="AP133" i="69" a="1"/>
  <c r="AP133" i="69" s="1"/>
  <c r="AP109" i="69" a="1"/>
  <c r="AP109" i="69" s="1"/>
  <c r="AP122" i="69" a="1"/>
  <c r="AP122" i="69" s="1"/>
  <c r="AP97" i="69" a="1"/>
  <c r="AP97" i="69" s="1"/>
  <c r="AQ93" i="69" s="1"/>
  <c r="AP103" i="69" a="1"/>
  <c r="AP103" i="69" s="1"/>
  <c r="AP114" i="69" a="1"/>
  <c r="AP114" i="69" s="1"/>
  <c r="AP95" i="69" a="1"/>
  <c r="AP95" i="69" s="1"/>
  <c r="AP96" i="69" s="1"/>
  <c r="AP82" i="69" a="1"/>
  <c r="AP82" i="69" s="1"/>
  <c r="AP90" i="69" a="1"/>
  <c r="AP90" i="69" s="1"/>
  <c r="AP68" i="69" a="1"/>
  <c r="AP68" i="69" s="1"/>
  <c r="AP74" i="69" a="1"/>
  <c r="AP74" i="69" s="1"/>
  <c r="AP76" i="69" a="1"/>
  <c r="AP76" i="69" s="1"/>
  <c r="AP47" i="69" a="1"/>
  <c r="AP47" i="69" s="1"/>
  <c r="AP30" i="69" a="1"/>
  <c r="AP30" i="69" s="1"/>
  <c r="AP62" i="69" a="1"/>
  <c r="AP62" i="69" s="1"/>
  <c r="AP53" i="69" a="1"/>
  <c r="AP53" i="69" s="1"/>
  <c r="AP36" i="69" a="1"/>
  <c r="AP36" i="69" s="1"/>
  <c r="AP42" i="69" a="1"/>
  <c r="AP42" i="69" s="1"/>
  <c r="AP25" i="69" a="1"/>
  <c r="AP25" i="69" s="1"/>
  <c r="AP5" i="69" a="1"/>
  <c r="AP5" i="69" s="1"/>
  <c r="AP9" i="69" a="1"/>
  <c r="AP9" i="69" s="1"/>
  <c r="AP15" i="69" a="1"/>
  <c r="AP15" i="69" s="1"/>
  <c r="AP3" i="69"/>
  <c r="AR1" i="69"/>
  <c r="AQ2" i="69"/>
  <c r="Y194" i="69"/>
  <c r="Y202" i="69" s="1"/>
  <c r="Z183" i="69"/>
  <c r="Y188" i="69"/>
  <c r="Y192" i="69"/>
  <c r="AK33" i="69"/>
  <c r="AK39" i="69"/>
  <c r="AL28" i="69"/>
  <c r="AL32" i="69" s="1"/>
  <c r="AK37" i="69"/>
  <c r="AK46" i="69" s="1"/>
  <c r="AK48" i="69" s="1"/>
  <c r="AO205" i="69"/>
  <c r="AO211" i="69" s="1"/>
  <c r="AO61" i="69"/>
  <c r="AO63" i="69" s="1"/>
  <c r="AO8" i="69"/>
  <c r="AO12" i="69" s="1"/>
  <c r="AO22" i="69" s="1"/>
  <c r="AO29" i="69" s="1"/>
  <c r="AO31" i="69" s="1"/>
  <c r="AL71" i="69"/>
  <c r="AL75" i="69" s="1"/>
  <c r="AM60" i="69"/>
  <c r="AM64" i="69" s="1"/>
  <c r="AL65" i="69"/>
  <c r="AL69" i="69"/>
  <c r="AO98" i="69"/>
  <c r="AS2301" i="64" a="1"/>
  <c r="AS2009" i="64" a="1"/>
  <c r="AS1781" i="64" a="1"/>
  <c r="AS1874" i="64" a="1"/>
  <c r="AS1757" i="64" a="1"/>
  <c r="AS2190" i="64" a="1"/>
  <c r="AS2045" i="64" a="1"/>
  <c r="AS1902" i="64" a="1"/>
  <c r="AS1298" i="64" a="1"/>
  <c r="AS1605" i="64" a="1"/>
  <c r="AS2277" i="64" a="1"/>
  <c r="AS1937" i="64" a="1"/>
  <c r="AS954" i="64" a="1"/>
  <c r="V638" i="64" l="1"/>
  <c r="V634" i="64"/>
  <c r="W629" i="64"/>
  <c r="W632" i="64" s="1"/>
  <c r="AS2277" i="64"/>
  <c r="AS1605" i="64"/>
  <c r="AS1298" i="64"/>
  <c r="BN800" i="64"/>
  <c r="BN796" i="64"/>
  <c r="BO791" i="64"/>
  <c r="N795" i="64"/>
  <c r="O791" i="64" s="1"/>
  <c r="BO783" i="64"/>
  <c r="AS190" i="64"/>
  <c r="AS2301" i="64"/>
  <c r="AR1945" i="64"/>
  <c r="AS1902" i="64"/>
  <c r="AS1874" i="64"/>
  <c r="AS1937" i="64"/>
  <c r="AS2045" i="64"/>
  <c r="AS2009" i="64"/>
  <c r="AS1757" i="64"/>
  <c r="AS1781" i="64"/>
  <c r="AS2190" i="64"/>
  <c r="AS954" i="64"/>
  <c r="W858" i="64"/>
  <c r="X855" i="64"/>
  <c r="AB1300" i="64"/>
  <c r="AA1607" i="64"/>
  <c r="W2192" i="64"/>
  <c r="U2279" i="64"/>
  <c r="AS2644" i="64"/>
  <c r="AT2044" i="64" a="1"/>
  <c r="AT2044" i="64" s="1"/>
  <c r="AT2008" i="64" a="1"/>
  <c r="AT2008" i="64" s="1"/>
  <c r="AT1936" i="64" a="1"/>
  <c r="AT1936" i="64" s="1"/>
  <c r="AT2636" i="64" a="1"/>
  <c r="AT2636" i="64" s="1"/>
  <c r="AT1901" i="64" a="1"/>
  <c r="AT1901" i="64" s="1"/>
  <c r="AT2670" i="64" a="1"/>
  <c r="AT2670" i="64" s="1"/>
  <c r="Z132" i="69"/>
  <c r="Z157" i="69" s="1"/>
  <c r="AT637" i="64" a="1"/>
  <c r="AT637" i="64" s="1"/>
  <c r="AT631" i="64" a="1"/>
  <c r="AT631" i="64" s="1"/>
  <c r="AN17" i="69"/>
  <c r="AN18" i="69" s="1"/>
  <c r="Y117" i="69"/>
  <c r="Y118" i="69" s="1"/>
  <c r="Y123" i="69" s="1"/>
  <c r="AT2276" i="64" a="1"/>
  <c r="AT2276" i="64" s="1"/>
  <c r="AT2186" i="64" a="1"/>
  <c r="AT2186" i="64" s="1"/>
  <c r="AT1604" i="64" a="1"/>
  <c r="AT1604" i="64" s="1"/>
  <c r="AT953" i="64" a="1"/>
  <c r="AT953" i="64" s="1"/>
  <c r="AT258" i="64" a="1"/>
  <c r="AT258" i="64" s="1"/>
  <c r="AT189" i="64" a="1"/>
  <c r="AT189" i="64" s="1"/>
  <c r="AT204" i="64" a="1"/>
  <c r="AT204" i="64" s="1"/>
  <c r="AT188" i="64" a="1"/>
  <c r="AT188" i="64" s="1"/>
  <c r="AT36" i="64" a="1"/>
  <c r="AT36" i="64" s="1"/>
  <c r="AT205" i="64" a="1"/>
  <c r="AT205" i="64" s="1"/>
  <c r="Y167" i="69"/>
  <c r="Y177" i="69" s="1"/>
  <c r="Y169" i="69"/>
  <c r="Y179" i="69" s="1"/>
  <c r="AT1297" i="64" a="1"/>
  <c r="AT1297" i="64" s="1"/>
  <c r="AT1780" i="64" a="1"/>
  <c r="AT1780" i="64" s="1"/>
  <c r="AT1756" i="64" a="1"/>
  <c r="AT1756" i="64" s="1"/>
  <c r="AT2300" i="64" a="1"/>
  <c r="AT2300" i="64" s="1"/>
  <c r="AT1875" i="64" a="1"/>
  <c r="AT1875" i="64" s="1"/>
  <c r="AT1758" i="64" a="1"/>
  <c r="AT1758" i="64" s="1"/>
  <c r="AT2197" i="64" a="1"/>
  <c r="AT2197" i="64" s="1"/>
  <c r="AT929" i="64" a="1"/>
  <c r="AT929" i="64" s="1"/>
  <c r="AT2191" i="64" a="1"/>
  <c r="AT2191" i="64" s="1"/>
  <c r="AT931" i="64" a="1"/>
  <c r="AT931" i="64" s="1"/>
  <c r="AT2302" i="64" a="1"/>
  <c r="AT2302" i="64" s="1"/>
  <c r="AT1734" i="64" a="1"/>
  <c r="AT1734" i="64" s="1"/>
  <c r="AT1873" i="64" a="1"/>
  <c r="AT1873" i="64" s="1"/>
  <c r="Y163" i="69"/>
  <c r="AQ227" i="69" a="1"/>
  <c r="AQ227" i="69" s="1"/>
  <c r="AQ216" i="69" a="1"/>
  <c r="AQ216" i="69" s="1"/>
  <c r="AQ225" i="69" a="1"/>
  <c r="AQ225" i="69" s="1"/>
  <c r="AQ214" i="69" a="1"/>
  <c r="AQ214" i="69" s="1"/>
  <c r="AQ208" i="69" a="1"/>
  <c r="AQ208" i="69" s="1"/>
  <c r="AQ197" i="69" a="1"/>
  <c r="AQ197" i="69" s="1"/>
  <c r="AQ206" i="69" a="1"/>
  <c r="AQ206" i="69" s="1"/>
  <c r="AQ191" i="69" a="1"/>
  <c r="AQ191" i="69" s="1"/>
  <c r="AQ185" i="69" a="1"/>
  <c r="AQ185" i="69" s="1"/>
  <c r="AQ174" i="69" a="1"/>
  <c r="AQ174" i="69" s="1"/>
  <c r="AQ166" i="69" a="1"/>
  <c r="AQ166" i="69" s="1"/>
  <c r="AQ172" i="69" a="1"/>
  <c r="AQ172" i="69" s="1"/>
  <c r="AQ158" i="69" a="1"/>
  <c r="AQ158" i="69" s="1"/>
  <c r="AQ160" i="69" a="1"/>
  <c r="AQ160" i="69" s="1"/>
  <c r="AQ147" i="69" a="1"/>
  <c r="AQ147" i="69" s="1"/>
  <c r="AQ131" i="69" a="1"/>
  <c r="AQ131" i="69" s="1"/>
  <c r="AQ145" i="69" a="1"/>
  <c r="AQ145" i="69" s="1"/>
  <c r="AQ133" i="69" a="1"/>
  <c r="AQ133" i="69" s="1"/>
  <c r="AQ139" i="69" a="1"/>
  <c r="AQ139" i="69" s="1"/>
  <c r="AQ122" i="69" a="1"/>
  <c r="AQ122" i="69" s="1"/>
  <c r="AQ114" i="69" a="1"/>
  <c r="AQ114" i="69" s="1"/>
  <c r="AQ103" i="69" a="1"/>
  <c r="AQ103" i="69" s="1"/>
  <c r="AQ109" i="69" a="1"/>
  <c r="AQ109" i="69" s="1"/>
  <c r="AQ95" i="69" a="1"/>
  <c r="AQ95" i="69" s="1"/>
  <c r="AQ96" i="69" s="1"/>
  <c r="AQ116" i="69" a="1"/>
  <c r="AQ116" i="69" s="1"/>
  <c r="AQ97" i="69" a="1"/>
  <c r="AQ97" i="69" s="1"/>
  <c r="AR93" i="69" s="1"/>
  <c r="AQ90" i="69" a="1"/>
  <c r="AQ90" i="69" s="1"/>
  <c r="AQ74" i="69" a="1"/>
  <c r="AQ74" i="69" s="1"/>
  <c r="AQ76" i="69" a="1"/>
  <c r="AQ76" i="69" s="1"/>
  <c r="AQ82" i="69" a="1"/>
  <c r="AQ82" i="69" s="1"/>
  <c r="AQ62" i="69" a="1"/>
  <c r="AQ62" i="69" s="1"/>
  <c r="AQ53" i="69" a="1"/>
  <c r="AQ53" i="69" s="1"/>
  <c r="AQ36" i="69" a="1"/>
  <c r="AQ36" i="69" s="1"/>
  <c r="AQ42" i="69" a="1"/>
  <c r="AQ42" i="69" s="1"/>
  <c r="AQ25" i="69" a="1"/>
  <c r="AQ25" i="69" s="1"/>
  <c r="AQ68" i="69" a="1"/>
  <c r="AQ68" i="69" s="1"/>
  <c r="AQ30" i="69" a="1"/>
  <c r="AQ30" i="69" s="1"/>
  <c r="AQ5" i="69" a="1"/>
  <c r="AQ5" i="69" s="1"/>
  <c r="AQ9" i="69" a="1"/>
  <c r="AQ9" i="69" s="1"/>
  <c r="AQ15" i="69" a="1"/>
  <c r="AQ15" i="69" s="1"/>
  <c r="AQ47" i="69" a="1"/>
  <c r="AQ47" i="69" s="1"/>
  <c r="AQ3" i="69"/>
  <c r="AO207" i="69"/>
  <c r="AO209" i="69" s="1"/>
  <c r="AO219" i="69" s="1"/>
  <c r="AM65" i="69"/>
  <c r="AN60" i="69"/>
  <c r="AN64" i="69" s="1"/>
  <c r="AM71" i="69"/>
  <c r="AM75" i="69" s="1"/>
  <c r="AM69" i="69"/>
  <c r="AO221" i="69"/>
  <c r="AO224" i="69" s="1"/>
  <c r="AO226" i="69" s="1"/>
  <c r="AO228" i="69" s="1"/>
  <c r="AO215" i="69"/>
  <c r="AO217" i="69" s="1"/>
  <c r="Z186" i="69"/>
  <c r="AS1" i="69"/>
  <c r="AR2" i="69"/>
  <c r="AK100" i="69"/>
  <c r="AK106" i="69"/>
  <c r="AK113" i="69" s="1"/>
  <c r="AK104" i="69"/>
  <c r="AP98" i="69"/>
  <c r="AO16" i="69"/>
  <c r="AK87" i="69"/>
  <c r="AK83" i="69"/>
  <c r="AL33" i="69"/>
  <c r="AL39" i="69"/>
  <c r="AM28" i="69"/>
  <c r="AM32" i="69" s="1"/>
  <c r="AL37" i="69"/>
  <c r="AL46" i="69" s="1"/>
  <c r="AL48" i="69" s="1"/>
  <c r="AL79" i="69"/>
  <c r="AL77" i="69"/>
  <c r="AL85" i="69" s="1"/>
  <c r="AL94" i="69" s="1"/>
  <c r="AL99" i="69" s="1"/>
  <c r="AI50" i="69"/>
  <c r="AI56" i="69"/>
  <c r="AJ45" i="69"/>
  <c r="AJ49" i="69" s="1"/>
  <c r="AI54" i="69"/>
  <c r="AP205" i="69"/>
  <c r="AP211" i="69" s="1"/>
  <c r="AP8" i="69"/>
  <c r="AP12" i="69" s="1"/>
  <c r="AP22" i="69" s="1"/>
  <c r="AP29" i="69" s="1"/>
  <c r="AP31" i="69" s="1"/>
  <c r="AP61" i="69"/>
  <c r="AP63" i="69" s="1"/>
  <c r="Z161" i="69"/>
  <c r="Z159" i="69"/>
  <c r="Z184" i="69" s="1"/>
  <c r="Y200" i="69"/>
  <c r="Y198" i="69"/>
  <c r="AO10" i="69"/>
  <c r="AO20" i="69" s="1"/>
  <c r="AT2301" i="64" a="1"/>
  <c r="AT1902" i="64" a="1"/>
  <c r="AT1937" i="64" a="1"/>
  <c r="AT1781" i="64" a="1"/>
  <c r="AT1874" i="64" a="1"/>
  <c r="AT2190" i="64" a="1"/>
  <c r="AT1298" i="64" a="1"/>
  <c r="AT1757" i="64" a="1"/>
  <c r="AT954" i="64" a="1"/>
  <c r="AT2045" i="64" a="1"/>
  <c r="AT1605" i="64" a="1"/>
  <c r="AT2277" i="64" a="1"/>
  <c r="AT2009" i="64" a="1"/>
  <c r="W633" i="64" l="1"/>
  <c r="AT2277" i="64"/>
  <c r="AT1605" i="64"/>
  <c r="AT1298" i="64"/>
  <c r="BO792" i="64"/>
  <c r="AT190" i="64"/>
  <c r="AT2301" i="64"/>
  <c r="AS1945" i="64"/>
  <c r="W856" i="64"/>
  <c r="W860" i="64" s="1"/>
  <c r="AT2045" i="64"/>
  <c r="AT1902" i="64"/>
  <c r="AT1937" i="64"/>
  <c r="AT2009" i="64"/>
  <c r="AT1874" i="64"/>
  <c r="AT1757" i="64"/>
  <c r="AT1781" i="64"/>
  <c r="AT2190" i="64"/>
  <c r="AT954" i="64"/>
  <c r="AC1300" i="64"/>
  <c r="AT2644" i="64"/>
  <c r="AU2044" i="64" a="1"/>
  <c r="AU2044" i="64" s="1"/>
  <c r="AU2008" i="64" a="1"/>
  <c r="AU2008" i="64" s="1"/>
  <c r="AU1936" i="64" a="1"/>
  <c r="AU1936" i="64" s="1"/>
  <c r="AU2636" i="64" a="1"/>
  <c r="AU2636" i="64" s="1"/>
  <c r="AU1901" i="64" a="1"/>
  <c r="AU1901" i="64" s="1"/>
  <c r="AU2670" i="64" a="1"/>
  <c r="AU2670" i="64" s="1"/>
  <c r="Z135" i="69"/>
  <c r="Z140" i="69" s="1"/>
  <c r="Z150" i="69" s="1"/>
  <c r="AU637" i="64" a="1"/>
  <c r="AU637" i="64" s="1"/>
  <c r="AU631" i="64" a="1"/>
  <c r="AU631" i="64" s="1"/>
  <c r="AU2276" i="64" a="1"/>
  <c r="AU2276" i="64" s="1"/>
  <c r="AU2186" i="64" a="1"/>
  <c r="AU2186" i="64" s="1"/>
  <c r="AU1604" i="64" a="1"/>
  <c r="AU1604" i="64" s="1"/>
  <c r="Y173" i="69"/>
  <c r="Y175" i="69" s="1"/>
  <c r="Y119" i="69"/>
  <c r="AU953" i="64" a="1"/>
  <c r="AU953" i="64" s="1"/>
  <c r="AU204" i="64" a="1"/>
  <c r="AU204" i="64" s="1"/>
  <c r="AU36" i="64" a="1"/>
  <c r="AU36" i="64" s="1"/>
  <c r="AU189" i="64" a="1"/>
  <c r="AU189" i="64" s="1"/>
  <c r="AU258" i="64" a="1"/>
  <c r="AU258" i="64" s="1"/>
  <c r="AU188" i="64" a="1"/>
  <c r="AU188" i="64" s="1"/>
  <c r="AU205" i="64" a="1"/>
  <c r="AU205" i="64" s="1"/>
  <c r="Y125" i="69"/>
  <c r="Z112" i="69"/>
  <c r="Z115" i="69" s="1"/>
  <c r="AU1297" i="64" a="1"/>
  <c r="AU1297" i="64" s="1"/>
  <c r="AU1875" i="64" a="1"/>
  <c r="AU1875" i="64" s="1"/>
  <c r="AU2300" i="64" a="1"/>
  <c r="AU2300" i="64" s="1"/>
  <c r="AU2191" i="64" a="1"/>
  <c r="AU2191" i="64" s="1"/>
  <c r="AU1734" i="64" a="1"/>
  <c r="AU1734" i="64" s="1"/>
  <c r="AU931" i="64" a="1"/>
  <c r="AU931" i="64" s="1"/>
  <c r="AU2197" i="64" a="1"/>
  <c r="AU2197" i="64" s="1"/>
  <c r="AU2302" i="64" a="1"/>
  <c r="AU2302" i="64" s="1"/>
  <c r="AU1873" i="64" a="1"/>
  <c r="AU1873" i="64" s="1"/>
  <c r="AU929" i="64" a="1"/>
  <c r="AU929" i="64" s="1"/>
  <c r="AU1758" i="64" a="1"/>
  <c r="AU1758" i="64" s="1"/>
  <c r="AU1780" i="64" a="1"/>
  <c r="AU1780" i="64" s="1"/>
  <c r="AU1756" i="64" a="1"/>
  <c r="AU1756" i="64" s="1"/>
  <c r="Z187" i="69"/>
  <c r="Z194" i="69" s="1"/>
  <c r="Z202" i="69" s="1"/>
  <c r="Z162" i="69"/>
  <c r="Z163" i="69" s="1"/>
  <c r="AQ98" i="69"/>
  <c r="AL100" i="69"/>
  <c r="AL106" i="69"/>
  <c r="AL113" i="69" s="1"/>
  <c r="AL104" i="69"/>
  <c r="AJ50" i="69"/>
  <c r="AJ56" i="69"/>
  <c r="AK45" i="69"/>
  <c r="AK49" i="69" s="1"/>
  <c r="AJ54" i="69"/>
  <c r="AL87" i="69"/>
  <c r="AL83" i="69"/>
  <c r="AO17" i="69"/>
  <c r="AO18" i="69" s="1"/>
  <c r="AP207" i="69"/>
  <c r="AP209" i="69" s="1"/>
  <c r="AP219" i="69" s="1"/>
  <c r="AM33" i="69"/>
  <c r="AM39" i="69"/>
  <c r="AN28" i="69"/>
  <c r="AN32" i="69" s="1"/>
  <c r="AM37" i="69"/>
  <c r="AM46" i="69" s="1"/>
  <c r="AM48" i="69" s="1"/>
  <c r="AM79" i="69"/>
  <c r="AM77" i="69"/>
  <c r="AM85" i="69" s="1"/>
  <c r="AM94" i="69" s="1"/>
  <c r="AM99" i="69" s="1"/>
  <c r="AR225" i="69" a="1"/>
  <c r="AR225" i="69" s="1"/>
  <c r="AR227" i="69" a="1"/>
  <c r="AR227" i="69" s="1"/>
  <c r="AR216" i="69" a="1"/>
  <c r="AR216" i="69" s="1"/>
  <c r="AR214" i="69" a="1"/>
  <c r="AR214" i="69" s="1"/>
  <c r="AR208" i="69" a="1"/>
  <c r="AR208" i="69" s="1"/>
  <c r="AR206" i="69" a="1"/>
  <c r="AR206" i="69" s="1"/>
  <c r="AR197" i="69" a="1"/>
  <c r="AR197" i="69" s="1"/>
  <c r="AR185" i="69" a="1"/>
  <c r="AR185" i="69" s="1"/>
  <c r="AR191" i="69" a="1"/>
  <c r="AR191" i="69" s="1"/>
  <c r="AR174" i="69" a="1"/>
  <c r="AR174" i="69" s="1"/>
  <c r="AR166" i="69" a="1"/>
  <c r="AR166" i="69" s="1"/>
  <c r="AR172" i="69" a="1"/>
  <c r="AR172" i="69" s="1"/>
  <c r="AR160" i="69" a="1"/>
  <c r="AR160" i="69" s="1"/>
  <c r="AR145" i="69" a="1"/>
  <c r="AR145" i="69" s="1"/>
  <c r="AR147" i="69" a="1"/>
  <c r="AR147" i="69" s="1"/>
  <c r="AR158" i="69" a="1"/>
  <c r="AR158" i="69" s="1"/>
  <c r="AR133" i="69" a="1"/>
  <c r="AR133" i="69" s="1"/>
  <c r="AR139" i="69" a="1"/>
  <c r="AR139" i="69" s="1"/>
  <c r="AR131" i="69" a="1"/>
  <c r="AR131" i="69" s="1"/>
  <c r="AR122" i="69" a="1"/>
  <c r="AR122" i="69" s="1"/>
  <c r="AR114" i="69" a="1"/>
  <c r="AR114" i="69" s="1"/>
  <c r="AR116" i="69" a="1"/>
  <c r="AR116" i="69" s="1"/>
  <c r="AR95" i="69" a="1"/>
  <c r="AR95" i="69" s="1"/>
  <c r="AR96" i="69" s="1"/>
  <c r="AR109" i="69" a="1"/>
  <c r="AR109" i="69" s="1"/>
  <c r="AR97" i="69" a="1"/>
  <c r="AR97" i="69" s="1"/>
  <c r="AS93" i="69" s="1"/>
  <c r="AR90" i="69" a="1"/>
  <c r="AR90" i="69" s="1"/>
  <c r="AR103" i="69" a="1"/>
  <c r="AR103" i="69" s="1"/>
  <c r="AR74" i="69" a="1"/>
  <c r="AR74" i="69" s="1"/>
  <c r="AR76" i="69" a="1"/>
  <c r="AR76" i="69" s="1"/>
  <c r="AR82" i="69" a="1"/>
  <c r="AR82" i="69" s="1"/>
  <c r="AR62" i="69" a="1"/>
  <c r="AR62" i="69" s="1"/>
  <c r="AR53" i="69" a="1"/>
  <c r="AR53" i="69" s="1"/>
  <c r="AR36" i="69" a="1"/>
  <c r="AR36" i="69" s="1"/>
  <c r="AR42" i="69" a="1"/>
  <c r="AR42" i="69" s="1"/>
  <c r="AR25" i="69" a="1"/>
  <c r="AR25" i="69" s="1"/>
  <c r="AR68" i="69" a="1"/>
  <c r="AR68" i="69" s="1"/>
  <c r="AR47" i="69" a="1"/>
  <c r="AR47" i="69" s="1"/>
  <c r="AR30" i="69" a="1"/>
  <c r="AR30" i="69" s="1"/>
  <c r="AR9" i="69" a="1"/>
  <c r="AR9" i="69" s="1"/>
  <c r="AR15" i="69" a="1"/>
  <c r="AR15" i="69" s="1"/>
  <c r="AR3" i="69"/>
  <c r="AR5" i="69" a="1"/>
  <c r="AR5" i="69" s="1"/>
  <c r="AN71" i="69"/>
  <c r="AN75" i="69" s="1"/>
  <c r="AO60" i="69"/>
  <c r="AO64" i="69" s="1"/>
  <c r="AN65" i="69"/>
  <c r="AN69" i="69"/>
  <c r="AT1" i="69"/>
  <c r="AS2" i="69"/>
  <c r="AP16" i="69"/>
  <c r="AQ205" i="69"/>
  <c r="AQ211" i="69" s="1"/>
  <c r="AQ61" i="69"/>
  <c r="AQ63" i="69" s="1"/>
  <c r="AQ8" i="69"/>
  <c r="AQ12" i="69" s="1"/>
  <c r="AQ22" i="69" s="1"/>
  <c r="AQ29" i="69" s="1"/>
  <c r="AQ31" i="69" s="1"/>
  <c r="AP221" i="69"/>
  <c r="AP224" i="69" s="1"/>
  <c r="AP226" i="69" s="1"/>
  <c r="AP228" i="69" s="1"/>
  <c r="AP215" i="69"/>
  <c r="AP217" i="69" s="1"/>
  <c r="AP10" i="69"/>
  <c r="AP20" i="69" s="1"/>
  <c r="AU2301" i="64" a="1"/>
  <c r="AU2045" i="64" a="1"/>
  <c r="AU1874" i="64" a="1"/>
  <c r="AU1298" i="64" a="1"/>
  <c r="AU1937" i="64" a="1"/>
  <c r="AU2277" i="64" a="1"/>
  <c r="AU2190" i="64" a="1"/>
  <c r="AU954" i="64" a="1"/>
  <c r="AU1781" i="64" a="1"/>
  <c r="AU1757" i="64" a="1"/>
  <c r="AU2009" i="64" a="1"/>
  <c r="AU1605" i="64" a="1"/>
  <c r="AU1902" i="64" a="1"/>
  <c r="W638" i="64" l="1"/>
  <c r="W634" i="64"/>
  <c r="X629" i="64"/>
  <c r="X632" i="64" s="1"/>
  <c r="AU2277" i="64"/>
  <c r="AU1605" i="64"/>
  <c r="AU1298" i="64"/>
  <c r="BO794" i="64"/>
  <c r="BP2512" i="64" a="1"/>
  <c r="BP2512" i="64" s="1"/>
  <c r="AU190" i="64"/>
  <c r="AU2301" i="64"/>
  <c r="AT1945" i="64"/>
  <c r="AU1902" i="64"/>
  <c r="AU1874" i="64"/>
  <c r="AU2009" i="64"/>
  <c r="AU1937" i="64"/>
  <c r="AU2045" i="64"/>
  <c r="AU1757" i="64"/>
  <c r="AU1781" i="64"/>
  <c r="AU2190" i="64"/>
  <c r="AU954" i="64"/>
  <c r="X858" i="64"/>
  <c r="Y855" i="64"/>
  <c r="AD1300" i="64"/>
  <c r="AB1607" i="64"/>
  <c r="AC1607" i="64"/>
  <c r="T2245" i="64"/>
  <c r="V2279" i="64"/>
  <c r="X2192" i="64"/>
  <c r="AV2044" i="64" a="1"/>
  <c r="AV2044" i="64" s="1"/>
  <c r="AV2008" i="64" a="1"/>
  <c r="AV2008" i="64" s="1"/>
  <c r="AV1936" i="64" a="1"/>
  <c r="AV1936" i="64" s="1"/>
  <c r="AU2644" i="64"/>
  <c r="AV2636" i="64" a="1"/>
  <c r="AV2636" i="64" s="1"/>
  <c r="AV1901" i="64" a="1"/>
  <c r="AV1901" i="64" s="1"/>
  <c r="AV2670" i="64" a="1"/>
  <c r="AV2670" i="64" s="1"/>
  <c r="Z142" i="69"/>
  <c r="Z152" i="69" s="1"/>
  <c r="AA129" i="69"/>
  <c r="AA134" i="69" s="1"/>
  <c r="Z136" i="69"/>
  <c r="AV637" i="64" a="1"/>
  <c r="AV637" i="64" s="1"/>
  <c r="AV631" i="64" a="1"/>
  <c r="AV631" i="64" s="1"/>
  <c r="AV2276" i="64" a="1"/>
  <c r="AV2276" i="64" s="1"/>
  <c r="Z117" i="69"/>
  <c r="Z118" i="69" s="1"/>
  <c r="AV2186" i="64" a="1"/>
  <c r="AV2186" i="64" s="1"/>
  <c r="AV1604" i="64" a="1"/>
  <c r="AV1604" i="64" s="1"/>
  <c r="AV953" i="64" a="1"/>
  <c r="AV953" i="64" s="1"/>
  <c r="AV36" i="64" a="1"/>
  <c r="AV36" i="64" s="1"/>
  <c r="AV204" i="64" a="1"/>
  <c r="AV204" i="64" s="1"/>
  <c r="AV188" i="64" a="1"/>
  <c r="AV188" i="64" s="1"/>
  <c r="AV189" i="64" a="1"/>
  <c r="AV189" i="64" s="1"/>
  <c r="AV258" i="64" a="1"/>
  <c r="AV258" i="64" s="1"/>
  <c r="AV205" i="64" a="1"/>
  <c r="AV205" i="64" s="1"/>
  <c r="AV1297" i="64" a="1"/>
  <c r="AV1297" i="64" s="1"/>
  <c r="AV1875" i="64" a="1"/>
  <c r="AV1875" i="64" s="1"/>
  <c r="AV2300" i="64" a="1"/>
  <c r="AV2300" i="64" s="1"/>
  <c r="AV2197" i="64" a="1"/>
  <c r="AV2197" i="64" s="1"/>
  <c r="AV1873" i="64" a="1"/>
  <c r="AV1873" i="64" s="1"/>
  <c r="AV1756" i="64" a="1"/>
  <c r="AV1756" i="64" s="1"/>
  <c r="AV929" i="64" a="1"/>
  <c r="AV929" i="64" s="1"/>
  <c r="AV1780" i="64" a="1"/>
  <c r="AV1780" i="64" s="1"/>
  <c r="AV2302" i="64" a="1"/>
  <c r="AV2302" i="64" s="1"/>
  <c r="AV1734" i="64" a="1"/>
  <c r="AV1734" i="64" s="1"/>
  <c r="AV931" i="64" a="1"/>
  <c r="AV931" i="64" s="1"/>
  <c r="AV1758" i="64" a="1"/>
  <c r="AV1758" i="64" s="1"/>
  <c r="AV2191" i="64" a="1"/>
  <c r="AV2191" i="64" s="1"/>
  <c r="Z167" i="69"/>
  <c r="Z173" i="69" s="1"/>
  <c r="Z175" i="69" s="1"/>
  <c r="Z192" i="69"/>
  <c r="Z200" i="69" s="1"/>
  <c r="AA183" i="69"/>
  <c r="AA186" i="69" s="1"/>
  <c r="Z188" i="69"/>
  <c r="AA156" i="69"/>
  <c r="AA159" i="69" s="1"/>
  <c r="AA184" i="69" s="1"/>
  <c r="Z169" i="69"/>
  <c r="Z179" i="69" s="1"/>
  <c r="AP17" i="69"/>
  <c r="AP18" i="69" s="1"/>
  <c r="AU1" i="69"/>
  <c r="AT2" i="69"/>
  <c r="AR205" i="69"/>
  <c r="AR211" i="69" s="1"/>
  <c r="AR61" i="69"/>
  <c r="AR63" i="69" s="1"/>
  <c r="AR8" i="69"/>
  <c r="AR12" i="69" s="1"/>
  <c r="AR22" i="69" s="1"/>
  <c r="AR29" i="69" s="1"/>
  <c r="AR31" i="69" s="1"/>
  <c r="AK50" i="69"/>
  <c r="AK56" i="69"/>
  <c r="AL45" i="69"/>
  <c r="AL49" i="69" s="1"/>
  <c r="AK54" i="69"/>
  <c r="AQ207" i="69"/>
  <c r="AQ209" i="69" s="1"/>
  <c r="AQ219" i="69" s="1"/>
  <c r="AQ16" i="69"/>
  <c r="AR98" i="69"/>
  <c r="AM100" i="69"/>
  <c r="AM106" i="69"/>
  <c r="AM113" i="69" s="1"/>
  <c r="AM104" i="69"/>
  <c r="AQ221" i="69"/>
  <c r="AQ224" i="69" s="1"/>
  <c r="AQ226" i="69" s="1"/>
  <c r="AQ228" i="69" s="1"/>
  <c r="AQ215" i="69"/>
  <c r="AQ217" i="69" s="1"/>
  <c r="AQ10" i="69"/>
  <c r="AQ20" i="69" s="1"/>
  <c r="AO65" i="69"/>
  <c r="AP60" i="69"/>
  <c r="AP64" i="69" s="1"/>
  <c r="AO71" i="69"/>
  <c r="AO75" i="69" s="1"/>
  <c r="AO69" i="69"/>
  <c r="AM87" i="69"/>
  <c r="AM83" i="69"/>
  <c r="AN33" i="69"/>
  <c r="AN39" i="69"/>
  <c r="AO28" i="69"/>
  <c r="AO32" i="69" s="1"/>
  <c r="AN37" i="69"/>
  <c r="AN46" i="69" s="1"/>
  <c r="AN48" i="69" s="1"/>
  <c r="AS225" i="69" a="1"/>
  <c r="AS225" i="69" s="1"/>
  <c r="AS227" i="69" a="1"/>
  <c r="AS227" i="69" s="1"/>
  <c r="AS216" i="69" a="1"/>
  <c r="AS216" i="69" s="1"/>
  <c r="AS206" i="69" a="1"/>
  <c r="AS206" i="69" s="1"/>
  <c r="AS214" i="69" a="1"/>
  <c r="AS214" i="69" s="1"/>
  <c r="AS208" i="69" a="1"/>
  <c r="AS208" i="69" s="1"/>
  <c r="AS197" i="69" a="1"/>
  <c r="AS197" i="69" s="1"/>
  <c r="AS185" i="69" a="1"/>
  <c r="AS185" i="69" s="1"/>
  <c r="AS191" i="69" a="1"/>
  <c r="AS191" i="69" s="1"/>
  <c r="AS174" i="69" a="1"/>
  <c r="AS174" i="69" s="1"/>
  <c r="AS166" i="69" a="1"/>
  <c r="AS166" i="69" s="1"/>
  <c r="AS172" i="69" a="1"/>
  <c r="AS172" i="69" s="1"/>
  <c r="AS147" i="69" a="1"/>
  <c r="AS147" i="69" s="1"/>
  <c r="AS160" i="69" a="1"/>
  <c r="AS160" i="69" s="1"/>
  <c r="AS145" i="69" a="1"/>
  <c r="AS145" i="69" s="1"/>
  <c r="AS139" i="69" a="1"/>
  <c r="AS139" i="69" s="1"/>
  <c r="AS158" i="69" a="1"/>
  <c r="AS158" i="69" s="1"/>
  <c r="AS133" i="69" a="1"/>
  <c r="AS133" i="69" s="1"/>
  <c r="AS122" i="69" a="1"/>
  <c r="AS122" i="69" s="1"/>
  <c r="AS131" i="69" a="1"/>
  <c r="AS131" i="69" s="1"/>
  <c r="AS114" i="69" a="1"/>
  <c r="AS114" i="69" s="1"/>
  <c r="AS116" i="69" a="1"/>
  <c r="AS116" i="69" s="1"/>
  <c r="AS109" i="69" a="1"/>
  <c r="AS109" i="69" s="1"/>
  <c r="AS97" i="69" a="1"/>
  <c r="AS97" i="69" s="1"/>
  <c r="AT93" i="69" s="1"/>
  <c r="AS90" i="69" a="1"/>
  <c r="AS90" i="69" s="1"/>
  <c r="AS103" i="69" a="1"/>
  <c r="AS103" i="69" s="1"/>
  <c r="AS76" i="69" a="1"/>
  <c r="AS76" i="69" s="1"/>
  <c r="AS95" i="69" a="1"/>
  <c r="AS95" i="69" s="1"/>
  <c r="AS96" i="69" s="1"/>
  <c r="AS82" i="69" a="1"/>
  <c r="AS82" i="69" s="1"/>
  <c r="AS62" i="69" a="1"/>
  <c r="AS62" i="69" s="1"/>
  <c r="AS68" i="69" a="1"/>
  <c r="AS68" i="69" s="1"/>
  <c r="AS74" i="69" a="1"/>
  <c r="AS74" i="69" s="1"/>
  <c r="AS47" i="69" a="1"/>
  <c r="AS47" i="69" s="1"/>
  <c r="AS30" i="69" a="1"/>
  <c r="AS30" i="69" s="1"/>
  <c r="AS53" i="69" a="1"/>
  <c r="AS53" i="69" s="1"/>
  <c r="AS36" i="69" a="1"/>
  <c r="AS36" i="69" s="1"/>
  <c r="AS25" i="69" a="1"/>
  <c r="AS25" i="69" s="1"/>
  <c r="AS42" i="69" a="1"/>
  <c r="AS42" i="69" s="1"/>
  <c r="AS3" i="69"/>
  <c r="AS5" i="69" a="1"/>
  <c r="AS5" i="69" s="1"/>
  <c r="AS9" i="69" a="1"/>
  <c r="AS9" i="69" s="1"/>
  <c r="AS15" i="69" a="1"/>
  <c r="AS15" i="69" s="1"/>
  <c r="AN79" i="69"/>
  <c r="AN77" i="69"/>
  <c r="AN85" i="69" s="1"/>
  <c r="AN94" i="69" s="1"/>
  <c r="AN99" i="69" s="1"/>
  <c r="AV2190" i="64" a="1"/>
  <c r="AV1757" i="64" a="1"/>
  <c r="AV2045" i="64" a="1"/>
  <c r="AV2301" i="64" a="1"/>
  <c r="AV2277" i="64" a="1"/>
  <c r="AV1902" i="64" a="1"/>
  <c r="AV954" i="64" a="1"/>
  <c r="AV1874" i="64" a="1"/>
  <c r="AV2009" i="64" a="1"/>
  <c r="AV1298" i="64" a="1"/>
  <c r="AV1605" i="64" a="1"/>
  <c r="AV1937" i="64" a="1"/>
  <c r="AV1781" i="64" a="1"/>
  <c r="X633" i="64" l="1"/>
  <c r="AV2277" i="64"/>
  <c r="AV1605" i="64"/>
  <c r="AV1298" i="64"/>
  <c r="BO784" i="64"/>
  <c r="BO786" i="64" s="1"/>
  <c r="BO787" i="64" s="1"/>
  <c r="BO795" i="64"/>
  <c r="AV190" i="64"/>
  <c r="AV2301" i="64"/>
  <c r="AU1945" i="64"/>
  <c r="X856" i="64"/>
  <c r="X860" i="64" s="1"/>
  <c r="AV1937" i="64"/>
  <c r="AV2009" i="64"/>
  <c r="AV2045" i="64"/>
  <c r="AV1874" i="64"/>
  <c r="AV1902" i="64"/>
  <c r="AV1757" i="64"/>
  <c r="AV1781" i="64"/>
  <c r="AV2190" i="64"/>
  <c r="AV954" i="64"/>
  <c r="T2249" i="64"/>
  <c r="AD1607" i="64"/>
  <c r="AE1300" i="64"/>
  <c r="AV2644" i="64"/>
  <c r="AW2044" i="64" a="1"/>
  <c r="AW2044" i="64" s="1"/>
  <c r="AW2008" i="64" a="1"/>
  <c r="AW2008" i="64" s="1"/>
  <c r="AW1936" i="64" a="1"/>
  <c r="AW1936" i="64" s="1"/>
  <c r="AW2636" i="64" a="1"/>
  <c r="AW2636" i="64" s="1"/>
  <c r="AW1901" i="64" a="1"/>
  <c r="AW1901" i="64" s="1"/>
  <c r="AW2670" i="64" a="1"/>
  <c r="AW2670" i="64" s="1"/>
  <c r="Z146" i="69"/>
  <c r="Z148" i="69" s="1"/>
  <c r="AA132" i="69"/>
  <c r="AA157" i="69" s="1"/>
  <c r="AW637" i="64" a="1"/>
  <c r="AW637" i="64" s="1"/>
  <c r="AW631" i="64" a="1"/>
  <c r="AW631" i="64" s="1"/>
  <c r="AW2276" i="64" a="1"/>
  <c r="AW2276" i="64" s="1"/>
  <c r="AA112" i="69"/>
  <c r="AA115" i="69" s="1"/>
  <c r="Z119" i="69"/>
  <c r="Z198" i="69"/>
  <c r="Z177" i="69"/>
  <c r="AW2186" i="64" a="1"/>
  <c r="AW2186" i="64" s="1"/>
  <c r="AW1604" i="64" a="1"/>
  <c r="AW1604" i="64" s="1"/>
  <c r="AW953" i="64" a="1"/>
  <c r="AW953" i="64" s="1"/>
  <c r="AW204" i="64" a="1"/>
  <c r="AW204" i="64" s="1"/>
  <c r="AW258" i="64" a="1"/>
  <c r="AW258" i="64" s="1"/>
  <c r="AW189" i="64" a="1"/>
  <c r="AW189" i="64" s="1"/>
  <c r="AW36" i="64" a="1"/>
  <c r="AW36" i="64" s="1"/>
  <c r="AW188" i="64" a="1"/>
  <c r="AW188" i="64" s="1"/>
  <c r="AW205" i="64" a="1"/>
  <c r="AW205" i="64" s="1"/>
  <c r="Z125" i="69"/>
  <c r="Z123" i="69"/>
  <c r="AW1297" i="64" a="1"/>
  <c r="AW1297" i="64" s="1"/>
  <c r="AW1734" i="64" a="1"/>
  <c r="AW1734" i="64" s="1"/>
  <c r="AW929" i="64" a="1"/>
  <c r="AW929" i="64" s="1"/>
  <c r="AW2300" i="64" a="1"/>
  <c r="AW2300" i="64" s="1"/>
  <c r="AW931" i="64" a="1"/>
  <c r="AW931" i="64" s="1"/>
  <c r="AW2191" i="64" a="1"/>
  <c r="AW2191" i="64" s="1"/>
  <c r="AW1875" i="64" a="1"/>
  <c r="AW1875" i="64" s="1"/>
  <c r="AW1756" i="64" a="1"/>
  <c r="AW1756" i="64" s="1"/>
  <c r="AW1873" i="64" a="1"/>
  <c r="AW1873" i="64" s="1"/>
  <c r="AW1758" i="64" a="1"/>
  <c r="AW1758" i="64" s="1"/>
  <c r="AW2197" i="64" a="1"/>
  <c r="AW2197" i="64" s="1"/>
  <c r="AW2302" i="64" a="1"/>
  <c r="AW2302" i="64" s="1"/>
  <c r="AW1780" i="64" a="1"/>
  <c r="AW1780" i="64" s="1"/>
  <c r="AA161" i="69"/>
  <c r="AR10" i="69"/>
  <c r="AR20" i="69" s="1"/>
  <c r="AA187" i="69"/>
  <c r="AA194" i="69" s="1"/>
  <c r="AA202" i="69" s="1"/>
  <c r="AQ17" i="69"/>
  <c r="AQ18" i="69" s="1"/>
  <c r="AR207" i="69"/>
  <c r="AR209" i="69" s="1"/>
  <c r="AR219" i="69" s="1"/>
  <c r="AR16" i="69"/>
  <c r="AP65" i="69"/>
  <c r="AP71" i="69"/>
  <c r="AP75" i="69" s="1"/>
  <c r="AQ60" i="69"/>
  <c r="AQ64" i="69" s="1"/>
  <c r="AP69" i="69"/>
  <c r="AL50" i="69"/>
  <c r="AL56" i="69"/>
  <c r="AM45" i="69"/>
  <c r="AM49" i="69" s="1"/>
  <c r="AL54" i="69"/>
  <c r="AS205" i="69"/>
  <c r="AS211" i="69" s="1"/>
  <c r="AS61" i="69"/>
  <c r="AS63" i="69" s="1"/>
  <c r="AS8" i="69"/>
  <c r="AS12" i="69" s="1"/>
  <c r="AS22" i="69" s="1"/>
  <c r="AS29" i="69" s="1"/>
  <c r="AS31" i="69" s="1"/>
  <c r="AO79" i="69"/>
  <c r="AO77" i="69"/>
  <c r="AO85" i="69" s="1"/>
  <c r="AO94" i="69" s="1"/>
  <c r="AO99" i="69" s="1"/>
  <c r="AR221" i="69"/>
  <c r="AR224" i="69" s="1"/>
  <c r="AR226" i="69" s="1"/>
  <c r="AR228" i="69" s="1"/>
  <c r="AR215" i="69"/>
  <c r="AR217" i="69" s="1"/>
  <c r="AT225" i="69" a="1"/>
  <c r="AT225" i="69" s="1"/>
  <c r="AT227" i="69" a="1"/>
  <c r="AT227" i="69" s="1"/>
  <c r="AT216" i="69" a="1"/>
  <c r="AT216" i="69" s="1"/>
  <c r="AT206" i="69" a="1"/>
  <c r="AT206" i="69" s="1"/>
  <c r="AT208" i="69" a="1"/>
  <c r="AT208" i="69" s="1"/>
  <c r="AT214" i="69" a="1"/>
  <c r="AT214" i="69" s="1"/>
  <c r="AT197" i="69" a="1"/>
  <c r="AT197" i="69" s="1"/>
  <c r="AT191" i="69" a="1"/>
  <c r="AT191" i="69" s="1"/>
  <c r="AT185" i="69" a="1"/>
  <c r="AT185" i="69" s="1"/>
  <c r="AT166" i="69" a="1"/>
  <c r="AT166" i="69" s="1"/>
  <c r="AT174" i="69" a="1"/>
  <c r="AT174" i="69" s="1"/>
  <c r="AT147" i="69" a="1"/>
  <c r="AT147" i="69" s="1"/>
  <c r="AT158" i="69" a="1"/>
  <c r="AT158" i="69" s="1"/>
  <c r="AT172" i="69" a="1"/>
  <c r="AT172" i="69" s="1"/>
  <c r="AT160" i="69" a="1"/>
  <c r="AT160" i="69" s="1"/>
  <c r="AT131" i="69" a="1"/>
  <c r="AT131" i="69" s="1"/>
  <c r="AT145" i="69" a="1"/>
  <c r="AT145" i="69" s="1"/>
  <c r="AT139" i="69" a="1"/>
  <c r="AT139" i="69" s="1"/>
  <c r="AT133" i="69" a="1"/>
  <c r="AT133" i="69" s="1"/>
  <c r="AT116" i="69" a="1"/>
  <c r="AT116" i="69" s="1"/>
  <c r="AT109" i="69" a="1"/>
  <c r="AT109" i="69" s="1"/>
  <c r="AT122" i="69" a="1"/>
  <c r="AT122" i="69" s="1"/>
  <c r="AT97" i="69" a="1"/>
  <c r="AT97" i="69" s="1"/>
  <c r="AU93" i="69" s="1"/>
  <c r="AT90" i="69" a="1"/>
  <c r="AT90" i="69" s="1"/>
  <c r="AT103" i="69" a="1"/>
  <c r="AT103" i="69" s="1"/>
  <c r="AT114" i="69" a="1"/>
  <c r="AT114" i="69" s="1"/>
  <c r="AT95" i="69" a="1"/>
  <c r="AT95" i="69" s="1"/>
  <c r="AT96" i="69" s="1"/>
  <c r="AT82" i="69" a="1"/>
  <c r="AT82" i="69" s="1"/>
  <c r="AT68" i="69" a="1"/>
  <c r="AT68" i="69" s="1"/>
  <c r="AT74" i="69" a="1"/>
  <c r="AT74" i="69" s="1"/>
  <c r="AT76" i="69" a="1"/>
  <c r="AT76" i="69" s="1"/>
  <c r="AT47" i="69" a="1"/>
  <c r="AT47" i="69" s="1"/>
  <c r="AT30" i="69" a="1"/>
  <c r="AT30" i="69" s="1"/>
  <c r="AT53" i="69" a="1"/>
  <c r="AT53" i="69" s="1"/>
  <c r="AT36" i="69" a="1"/>
  <c r="AT36" i="69" s="1"/>
  <c r="AT42" i="69" a="1"/>
  <c r="AT42" i="69" s="1"/>
  <c r="AT25" i="69" a="1"/>
  <c r="AT25" i="69" s="1"/>
  <c r="AT62" i="69" a="1"/>
  <c r="AT62" i="69" s="1"/>
  <c r="AT3" i="69"/>
  <c r="AT5" i="69" a="1"/>
  <c r="AT5" i="69" s="1"/>
  <c r="AT9" i="69" a="1"/>
  <c r="AT9" i="69" s="1"/>
  <c r="AT15" i="69" a="1"/>
  <c r="AT15" i="69" s="1"/>
  <c r="AN106" i="69"/>
  <c r="AN113" i="69" s="1"/>
  <c r="AN100" i="69"/>
  <c r="AN104" i="69"/>
  <c r="AU2" i="69"/>
  <c r="AV1" i="69"/>
  <c r="AN87" i="69"/>
  <c r="AN83" i="69"/>
  <c r="AO39" i="69"/>
  <c r="AP28" i="69"/>
  <c r="AP32" i="69" s="1"/>
  <c r="AO33" i="69"/>
  <c r="AO37" i="69"/>
  <c r="AO46" i="69" s="1"/>
  <c r="AO48" i="69" s="1"/>
  <c r="AS98" i="69"/>
  <c r="AW2045" i="64" a="1"/>
  <c r="AW1874" i="64" a="1"/>
  <c r="AW2190" i="64" a="1"/>
  <c r="AW1605" i="64" a="1"/>
  <c r="AW1298" i="64" a="1"/>
  <c r="AW1757" i="64" a="1"/>
  <c r="AW2301" i="64" a="1"/>
  <c r="AW2277" i="64" a="1"/>
  <c r="AW1781" i="64" a="1"/>
  <c r="AW954" i="64" a="1"/>
  <c r="AW2009" i="64" a="1"/>
  <c r="AW1937" i="64" a="1"/>
  <c r="AW1902" i="64" a="1"/>
  <c r="X638" i="64" l="1"/>
  <c r="Y629" i="64"/>
  <c r="Y632" i="64" s="1"/>
  <c r="X634" i="64"/>
  <c r="AW2277" i="64"/>
  <c r="AW1605" i="64"/>
  <c r="AW1298" i="64"/>
  <c r="BO800" i="64"/>
  <c r="BO796" i="64"/>
  <c r="BP791" i="64"/>
  <c r="BP780" i="64"/>
  <c r="BO788" i="64"/>
  <c r="AW190" i="64"/>
  <c r="AW2301" i="64"/>
  <c r="AV1945" i="64"/>
  <c r="T2250" i="64"/>
  <c r="AW2045" i="64"/>
  <c r="AW1874" i="64"/>
  <c r="AW1902" i="64"/>
  <c r="AW1937" i="64"/>
  <c r="AW2009" i="64"/>
  <c r="AW1757" i="64"/>
  <c r="AW1781" i="64"/>
  <c r="AW2190" i="64"/>
  <c r="AW954" i="64"/>
  <c r="Y858" i="64"/>
  <c r="Z855" i="64"/>
  <c r="AF1300" i="64"/>
  <c r="AE1607" i="64"/>
  <c r="T1735" i="64"/>
  <c r="Y2192" i="64"/>
  <c r="W2279" i="64"/>
  <c r="AW2644" i="64"/>
  <c r="AX2044" i="64" a="1"/>
  <c r="AX2044" i="64" s="1"/>
  <c r="AX2008" i="64" a="1"/>
  <c r="AX2008" i="64" s="1"/>
  <c r="AX1936" i="64" a="1"/>
  <c r="AX1936" i="64" s="1"/>
  <c r="AX2636" i="64" a="1"/>
  <c r="AX2636" i="64" s="1"/>
  <c r="AX1901" i="64" a="1"/>
  <c r="AX1901" i="64" s="1"/>
  <c r="AX2670" i="64" a="1"/>
  <c r="AX2670" i="64" s="1"/>
  <c r="AA162" i="69"/>
  <c r="AA163" i="69" s="1"/>
  <c r="AA135" i="69"/>
  <c r="AA136" i="69" s="1"/>
  <c r="AA117" i="69"/>
  <c r="AA118" i="69" s="1"/>
  <c r="AA123" i="69" s="1"/>
  <c r="AX637" i="64" a="1"/>
  <c r="AX637" i="64" s="1"/>
  <c r="AX631" i="64" a="1"/>
  <c r="AX631" i="64" s="1"/>
  <c r="AX2276" i="64" a="1"/>
  <c r="AX2276" i="64" s="1"/>
  <c r="AX2186" i="64" a="1"/>
  <c r="AX2186" i="64" s="1"/>
  <c r="AX1604" i="64" a="1"/>
  <c r="AX1604" i="64" s="1"/>
  <c r="AR17" i="69"/>
  <c r="AR18" i="69" s="1"/>
  <c r="AX953" i="64" a="1"/>
  <c r="AX953" i="64" s="1"/>
  <c r="AX204" i="64" a="1"/>
  <c r="AX204" i="64" s="1"/>
  <c r="AX188" i="64" a="1"/>
  <c r="AX188" i="64" s="1"/>
  <c r="AX258" i="64" a="1"/>
  <c r="AX258" i="64" s="1"/>
  <c r="AX189" i="64" a="1"/>
  <c r="AX189" i="64" s="1"/>
  <c r="AX36" i="64" a="1"/>
  <c r="AX36" i="64" s="1"/>
  <c r="AX205" i="64" a="1"/>
  <c r="AX205" i="64" s="1"/>
  <c r="AX1297" i="64" a="1"/>
  <c r="AX1297" i="64" s="1"/>
  <c r="AX2302" i="64" a="1"/>
  <c r="AX2302" i="64" s="1"/>
  <c r="AX929" i="64" a="1"/>
  <c r="AX929" i="64" s="1"/>
  <c r="AX931" i="64" a="1"/>
  <c r="AX931" i="64" s="1"/>
  <c r="AX2191" i="64" a="1"/>
  <c r="AX2191" i="64" s="1"/>
  <c r="AX1780" i="64" a="1"/>
  <c r="AX1780" i="64" s="1"/>
  <c r="AX2300" i="64" a="1"/>
  <c r="AX2300" i="64" s="1"/>
  <c r="AX1873" i="64" a="1"/>
  <c r="AX1873" i="64" s="1"/>
  <c r="AX1875" i="64" a="1"/>
  <c r="AX1875" i="64" s="1"/>
  <c r="AX1756" i="64" a="1"/>
  <c r="AX1756" i="64" s="1"/>
  <c r="AX2197" i="64" a="1"/>
  <c r="AX2197" i="64" s="1"/>
  <c r="AX1758" i="64" a="1"/>
  <c r="AX1758" i="64" s="1"/>
  <c r="AX1734" i="64" a="1"/>
  <c r="AX1734" i="64" s="1"/>
  <c r="AA192" i="69"/>
  <c r="AA200" i="69" s="1"/>
  <c r="AB183" i="69"/>
  <c r="AB186" i="69" s="1"/>
  <c r="AA188" i="69"/>
  <c r="AS10" i="69"/>
  <c r="AS20" i="69" s="1"/>
  <c r="AS16" i="69"/>
  <c r="AS207" i="69"/>
  <c r="AS209" i="69" s="1"/>
  <c r="AS219" i="69" s="1"/>
  <c r="AT205" i="69"/>
  <c r="AT211" i="69" s="1"/>
  <c r="AT61" i="69"/>
  <c r="AT63" i="69" s="1"/>
  <c r="AT8" i="69"/>
  <c r="AT12" i="69" s="1"/>
  <c r="AT22" i="69" s="1"/>
  <c r="AT29" i="69" s="1"/>
  <c r="AT31" i="69" s="1"/>
  <c r="AO106" i="69"/>
  <c r="AO113" i="69" s="1"/>
  <c r="AO100" i="69"/>
  <c r="AO104" i="69"/>
  <c r="AQ65" i="69"/>
  <c r="AQ71" i="69"/>
  <c r="AQ75" i="69" s="1"/>
  <c r="AR60" i="69"/>
  <c r="AR64" i="69" s="1"/>
  <c r="AQ69" i="69"/>
  <c r="AO87" i="69"/>
  <c r="AO83" i="69"/>
  <c r="AP79" i="69"/>
  <c r="AP77" i="69"/>
  <c r="AP85" i="69" s="1"/>
  <c r="AP94" i="69" s="1"/>
  <c r="AP99" i="69" s="1"/>
  <c r="AP33" i="69"/>
  <c r="AQ28" i="69"/>
  <c r="AQ32" i="69" s="1"/>
  <c r="AP39" i="69"/>
  <c r="AP37" i="69"/>
  <c r="AP46" i="69" s="1"/>
  <c r="AP48" i="69" s="1"/>
  <c r="AS221" i="69"/>
  <c r="AS224" i="69" s="1"/>
  <c r="AS226" i="69" s="1"/>
  <c r="AS228" i="69" s="1"/>
  <c r="AS215" i="69"/>
  <c r="AS217" i="69" s="1"/>
  <c r="AW1" i="69"/>
  <c r="AV2" i="69"/>
  <c r="AM50" i="69"/>
  <c r="AM56" i="69"/>
  <c r="AN45" i="69"/>
  <c r="AN49" i="69" s="1"/>
  <c r="AM54" i="69"/>
  <c r="AU227" i="69" a="1"/>
  <c r="AU227" i="69" s="1"/>
  <c r="AU216" i="69" a="1"/>
  <c r="AU216" i="69" s="1"/>
  <c r="AU225" i="69" a="1"/>
  <c r="AU225" i="69" s="1"/>
  <c r="AU208" i="69" a="1"/>
  <c r="AU208" i="69" s="1"/>
  <c r="AU214" i="69" a="1"/>
  <c r="AU214" i="69" s="1"/>
  <c r="AU197" i="69" a="1"/>
  <c r="AU197" i="69" s="1"/>
  <c r="AU191" i="69" a="1"/>
  <c r="AU191" i="69" s="1"/>
  <c r="AU206" i="69" a="1"/>
  <c r="AU206" i="69" s="1"/>
  <c r="AU185" i="69" a="1"/>
  <c r="AU185" i="69" s="1"/>
  <c r="AU166" i="69" a="1"/>
  <c r="AU166" i="69" s="1"/>
  <c r="AU172" i="69" a="1"/>
  <c r="AU172" i="69" s="1"/>
  <c r="AU174" i="69" a="1"/>
  <c r="AU174" i="69" s="1"/>
  <c r="AU158" i="69" a="1"/>
  <c r="AU158" i="69" s="1"/>
  <c r="AU160" i="69" a="1"/>
  <c r="AU160" i="69" s="1"/>
  <c r="AU147" i="69" a="1"/>
  <c r="AU147" i="69" s="1"/>
  <c r="AU131" i="69" a="1"/>
  <c r="AU131" i="69" s="1"/>
  <c r="AU133" i="69" a="1"/>
  <c r="AU133" i="69" s="1"/>
  <c r="AU145" i="69" a="1"/>
  <c r="AU145" i="69" s="1"/>
  <c r="AU139" i="69" a="1"/>
  <c r="AU139" i="69" s="1"/>
  <c r="AU122" i="69" a="1"/>
  <c r="AU122" i="69" s="1"/>
  <c r="AU114" i="69" a="1"/>
  <c r="AU114" i="69" s="1"/>
  <c r="AU109" i="69" a="1"/>
  <c r="AU109" i="69" s="1"/>
  <c r="AU103" i="69" a="1"/>
  <c r="AU103" i="69" s="1"/>
  <c r="AU116" i="69" a="1"/>
  <c r="AU116" i="69" s="1"/>
  <c r="AU95" i="69" a="1"/>
  <c r="AU95" i="69" s="1"/>
  <c r="AU96" i="69" s="1"/>
  <c r="AU97" i="69" a="1"/>
  <c r="AU97" i="69" s="1"/>
  <c r="AV93" i="69" s="1"/>
  <c r="AU90" i="69" a="1"/>
  <c r="AU90" i="69" s="1"/>
  <c r="AU74" i="69" a="1"/>
  <c r="AU74" i="69" s="1"/>
  <c r="AU76" i="69" a="1"/>
  <c r="AU76" i="69" s="1"/>
  <c r="AU82" i="69" a="1"/>
  <c r="AU82" i="69" s="1"/>
  <c r="AU62" i="69" a="1"/>
  <c r="AU62" i="69" s="1"/>
  <c r="AU68" i="69" a="1"/>
  <c r="AU68" i="69" s="1"/>
  <c r="AU53" i="69" a="1"/>
  <c r="AU53" i="69" s="1"/>
  <c r="AU36" i="69" a="1"/>
  <c r="AU36" i="69" s="1"/>
  <c r="AU42" i="69" a="1"/>
  <c r="AU42" i="69" s="1"/>
  <c r="AU25" i="69" a="1"/>
  <c r="AU25" i="69" s="1"/>
  <c r="AU5" i="69" a="1"/>
  <c r="AU5" i="69" s="1"/>
  <c r="AU3" i="69"/>
  <c r="AU9" i="69" a="1"/>
  <c r="AU9" i="69" s="1"/>
  <c r="AU47" i="69" a="1"/>
  <c r="AU47" i="69" s="1"/>
  <c r="AU15" i="69" a="1"/>
  <c r="AU15" i="69" s="1"/>
  <c r="AU30" i="69" a="1"/>
  <c r="AU30" i="69" s="1"/>
  <c r="AT98" i="69"/>
  <c r="AX2301" i="64" a="1"/>
  <c r="AX1874" i="64" a="1"/>
  <c r="AX1902" i="64" a="1"/>
  <c r="AX2277" i="64" a="1"/>
  <c r="AX1757" i="64" a="1"/>
  <c r="AX2190" i="64" a="1"/>
  <c r="AX1298" i="64" a="1"/>
  <c r="AX1781" i="64" a="1"/>
  <c r="AX954" i="64" a="1"/>
  <c r="AX2045" i="64" a="1"/>
  <c r="AX1605" i="64" a="1"/>
  <c r="AX1937" i="64" a="1"/>
  <c r="AX2009" i="64" a="1"/>
  <c r="Y633" i="64" l="1"/>
  <c r="AX2277" i="64"/>
  <c r="AX1605" i="64"/>
  <c r="AX1298" i="64"/>
  <c r="BP783" i="64"/>
  <c r="T2251" i="64"/>
  <c r="BQ2512" i="64" a="1"/>
  <c r="BQ2512" i="64" s="1"/>
  <c r="AX190" i="64"/>
  <c r="AX2301" i="64"/>
  <c r="AW1945" i="64"/>
  <c r="T2255" i="64"/>
  <c r="U2245" i="64"/>
  <c r="AX2009" i="64"/>
  <c r="AX2045" i="64"/>
  <c r="AX1874" i="64"/>
  <c r="AX1902" i="64"/>
  <c r="AX1937" i="64"/>
  <c r="AX1757" i="64"/>
  <c r="AX1781" i="64"/>
  <c r="AX2190" i="64"/>
  <c r="AX954" i="64"/>
  <c r="Y856" i="64"/>
  <c r="AG1300" i="64"/>
  <c r="AF1607" i="64"/>
  <c r="AX2644" i="64"/>
  <c r="AY2044" i="64" a="1"/>
  <c r="AY2044" i="64" s="1"/>
  <c r="AY2008" i="64" a="1"/>
  <c r="AY2008" i="64" s="1"/>
  <c r="AY1936" i="64" a="1"/>
  <c r="AY1936" i="64" s="1"/>
  <c r="AY2636" i="64" a="1"/>
  <c r="AY2636" i="64" s="1"/>
  <c r="AY1901" i="64" a="1"/>
  <c r="AY1901" i="64" s="1"/>
  <c r="AY2670" i="64" a="1"/>
  <c r="AY2670" i="64" s="1"/>
  <c r="AA142" i="69"/>
  <c r="AA152" i="69" s="1"/>
  <c r="AB129" i="69"/>
  <c r="AB132" i="69" s="1"/>
  <c r="AB157" i="69" s="1"/>
  <c r="AA140" i="69"/>
  <c r="AA150" i="69" s="1"/>
  <c r="AA169" i="69"/>
  <c r="AA179" i="69" s="1"/>
  <c r="AB156" i="69"/>
  <c r="AB161" i="69" s="1"/>
  <c r="AA167" i="69"/>
  <c r="AA177" i="69" s="1"/>
  <c r="AY637" i="64" a="1"/>
  <c r="AY637" i="64" s="1"/>
  <c r="AY631" i="64" a="1"/>
  <c r="AY631" i="64" s="1"/>
  <c r="AT10" i="69"/>
  <c r="AT20" i="69" s="1"/>
  <c r="AY2276" i="64" a="1"/>
  <c r="AY2276" i="64" s="1"/>
  <c r="AA198" i="69"/>
  <c r="AY2186" i="64" a="1"/>
  <c r="AY2186" i="64" s="1"/>
  <c r="AY1604" i="64" a="1"/>
  <c r="AY1604" i="64" s="1"/>
  <c r="AY953" i="64" a="1"/>
  <c r="AY953" i="64" s="1"/>
  <c r="AY189" i="64" a="1"/>
  <c r="AY189" i="64" s="1"/>
  <c r="AY258" i="64" a="1"/>
  <c r="AY258" i="64" s="1"/>
  <c r="AY204" i="64" a="1"/>
  <c r="AY204" i="64" s="1"/>
  <c r="AY36" i="64" a="1"/>
  <c r="AY36" i="64" s="1"/>
  <c r="AY188" i="64" a="1"/>
  <c r="AY188" i="64" s="1"/>
  <c r="AY205" i="64" a="1"/>
  <c r="AY205" i="64" s="1"/>
  <c r="AY1297" i="64" a="1"/>
  <c r="AY1297" i="64" s="1"/>
  <c r="AY1780" i="64" a="1"/>
  <c r="AY1780" i="64" s="1"/>
  <c r="AY929" i="64" a="1"/>
  <c r="AY929" i="64" s="1"/>
  <c r="AY1873" i="64" a="1"/>
  <c r="AY1873" i="64" s="1"/>
  <c r="AY2197" i="64" a="1"/>
  <c r="AY2197" i="64" s="1"/>
  <c r="AY1756" i="64" a="1"/>
  <c r="AY1756" i="64" s="1"/>
  <c r="AY2302" i="64" a="1"/>
  <c r="AY2302" i="64" s="1"/>
  <c r="AY1734" i="64" a="1"/>
  <c r="AY1734" i="64" s="1"/>
  <c r="AY1875" i="64" a="1"/>
  <c r="AY1875" i="64" s="1"/>
  <c r="AY1758" i="64" a="1"/>
  <c r="AY1758" i="64" s="1"/>
  <c r="AY2300" i="64" a="1"/>
  <c r="AY2300" i="64" s="1"/>
  <c r="AY931" i="64" a="1"/>
  <c r="AY931" i="64" s="1"/>
  <c r="AY2191" i="64" a="1"/>
  <c r="AY2191" i="64" s="1"/>
  <c r="AT16" i="69"/>
  <c r="AB112" i="69"/>
  <c r="AB117" i="69" s="1"/>
  <c r="AS17" i="69"/>
  <c r="AS18" i="69" s="1"/>
  <c r="AT207" i="69"/>
  <c r="AT209" i="69" s="1"/>
  <c r="AT219" i="69" s="1"/>
  <c r="AA119" i="69"/>
  <c r="AA125" i="69"/>
  <c r="AV225" i="69" a="1"/>
  <c r="AV225" i="69" s="1"/>
  <c r="AV227" i="69" a="1"/>
  <c r="AV227" i="69" s="1"/>
  <c r="AV216" i="69" a="1"/>
  <c r="AV216" i="69" s="1"/>
  <c r="AV208" i="69" a="1"/>
  <c r="AV208" i="69" s="1"/>
  <c r="AV214" i="69" a="1"/>
  <c r="AV214" i="69" s="1"/>
  <c r="AV206" i="69" a="1"/>
  <c r="AV206" i="69" s="1"/>
  <c r="AV197" i="69" a="1"/>
  <c r="AV197" i="69" s="1"/>
  <c r="AV185" i="69" a="1"/>
  <c r="AV185" i="69" s="1"/>
  <c r="AV191" i="69" a="1"/>
  <c r="AV191" i="69" s="1"/>
  <c r="AV166" i="69" a="1"/>
  <c r="AV166" i="69" s="1"/>
  <c r="AV172" i="69" a="1"/>
  <c r="AV172" i="69" s="1"/>
  <c r="AV160" i="69" a="1"/>
  <c r="AV160" i="69" s="1"/>
  <c r="AV145" i="69" a="1"/>
  <c r="AV145" i="69" s="1"/>
  <c r="AV147" i="69" a="1"/>
  <c r="AV147" i="69" s="1"/>
  <c r="AV174" i="69" a="1"/>
  <c r="AV174" i="69" s="1"/>
  <c r="AV158" i="69" a="1"/>
  <c r="AV158" i="69" s="1"/>
  <c r="AV133" i="69" a="1"/>
  <c r="AV133" i="69" s="1"/>
  <c r="AV139" i="69" a="1"/>
  <c r="AV139" i="69" s="1"/>
  <c r="AV131" i="69" a="1"/>
  <c r="AV131" i="69" s="1"/>
  <c r="AV122" i="69" a="1"/>
  <c r="AV122" i="69" s="1"/>
  <c r="AV114" i="69" a="1"/>
  <c r="AV114" i="69" s="1"/>
  <c r="AV116" i="69" a="1"/>
  <c r="AV116" i="69" s="1"/>
  <c r="AV109" i="69" a="1"/>
  <c r="AV109" i="69" s="1"/>
  <c r="AV95" i="69" a="1"/>
  <c r="AV95" i="69" s="1"/>
  <c r="AV96" i="69" s="1"/>
  <c r="AV97" i="69" a="1"/>
  <c r="AV97" i="69" s="1"/>
  <c r="AW93" i="69" s="1"/>
  <c r="AV90" i="69" a="1"/>
  <c r="AV90" i="69" s="1"/>
  <c r="AV103" i="69" a="1"/>
  <c r="AV103" i="69" s="1"/>
  <c r="AV74" i="69" a="1"/>
  <c r="AV74" i="69" s="1"/>
  <c r="AV76" i="69" a="1"/>
  <c r="AV76" i="69" s="1"/>
  <c r="AV82" i="69" a="1"/>
  <c r="AV82" i="69" s="1"/>
  <c r="AV62" i="69" a="1"/>
  <c r="AV62" i="69" s="1"/>
  <c r="AV53" i="69" a="1"/>
  <c r="AV53" i="69" s="1"/>
  <c r="AV36" i="69" a="1"/>
  <c r="AV36" i="69" s="1"/>
  <c r="AV68" i="69" a="1"/>
  <c r="AV68" i="69" s="1"/>
  <c r="AV42" i="69" a="1"/>
  <c r="AV42" i="69" s="1"/>
  <c r="AV25" i="69" a="1"/>
  <c r="AV25" i="69" s="1"/>
  <c r="AV47" i="69" a="1"/>
  <c r="AV47" i="69" s="1"/>
  <c r="AV30" i="69" a="1"/>
  <c r="AV30" i="69" s="1"/>
  <c r="AV9" i="69" a="1"/>
  <c r="AV9" i="69" s="1"/>
  <c r="AV15" i="69" a="1"/>
  <c r="AV15" i="69" s="1"/>
  <c r="AV5" i="69" a="1"/>
  <c r="AV5" i="69" s="1"/>
  <c r="AV3" i="69"/>
  <c r="AR71" i="69"/>
  <c r="AR75" i="69" s="1"/>
  <c r="AR65" i="69"/>
  <c r="AS60" i="69"/>
  <c r="AS64" i="69" s="1"/>
  <c r="AR69" i="69"/>
  <c r="AU205" i="69"/>
  <c r="AU211" i="69" s="1"/>
  <c r="AU61" i="69"/>
  <c r="AU63" i="69" s="1"/>
  <c r="AU8" i="69"/>
  <c r="AU12" i="69" s="1"/>
  <c r="AU22" i="69" s="1"/>
  <c r="AU29" i="69" s="1"/>
  <c r="AU31" i="69" s="1"/>
  <c r="AX1" i="69"/>
  <c r="AW2" i="69"/>
  <c r="AQ79" i="69"/>
  <c r="AQ77" i="69"/>
  <c r="AQ85" i="69" s="1"/>
  <c r="AQ94" i="69" s="1"/>
  <c r="AQ99" i="69" s="1"/>
  <c r="AQ33" i="69"/>
  <c r="AQ39" i="69"/>
  <c r="AR28" i="69"/>
  <c r="AR32" i="69" s="1"/>
  <c r="AQ37" i="69"/>
  <c r="AQ46" i="69" s="1"/>
  <c r="AQ48" i="69" s="1"/>
  <c r="AU98" i="69"/>
  <c r="AT221" i="69"/>
  <c r="AT224" i="69" s="1"/>
  <c r="AT226" i="69" s="1"/>
  <c r="AT228" i="69" s="1"/>
  <c r="AT215" i="69"/>
  <c r="AT217" i="69" s="1"/>
  <c r="AP106" i="69"/>
  <c r="AP113" i="69" s="1"/>
  <c r="AP100" i="69"/>
  <c r="AP104" i="69"/>
  <c r="AP87" i="69"/>
  <c r="AP83" i="69"/>
  <c r="AN50" i="69"/>
  <c r="AN56" i="69"/>
  <c r="AO45" i="69"/>
  <c r="AO49" i="69" s="1"/>
  <c r="AN54" i="69"/>
  <c r="AY1605" i="64" a="1"/>
  <c r="AY954" i="64" a="1"/>
  <c r="AY1757" i="64" a="1"/>
  <c r="AY2190" i="64" a="1"/>
  <c r="AY2301" i="64" a="1"/>
  <c r="AY1781" i="64" a="1"/>
  <c r="AY1298" i="64" a="1"/>
  <c r="AY1874" i="64" a="1"/>
  <c r="AY1902" i="64" a="1"/>
  <c r="AY2009" i="64" a="1"/>
  <c r="AY2277" i="64" a="1"/>
  <c r="AY2045" i="64" a="1"/>
  <c r="AY1937" i="64" a="1"/>
  <c r="Y638" i="64" l="1"/>
  <c r="Z629" i="64"/>
  <c r="Z632" i="64" s="1"/>
  <c r="Y634" i="64"/>
  <c r="AY2277" i="64"/>
  <c r="AY1605" i="64"/>
  <c r="AY1298" i="64"/>
  <c r="BP792" i="64"/>
  <c r="U2249" i="64"/>
  <c r="AY190" i="64"/>
  <c r="AY2301" i="64"/>
  <c r="AX1945" i="64"/>
  <c r="AY2009" i="64"/>
  <c r="AY1902" i="64"/>
  <c r="AY1937" i="64"/>
  <c r="AY1874" i="64"/>
  <c r="AY2045" i="64"/>
  <c r="AY1757" i="64"/>
  <c r="AY1781" i="64"/>
  <c r="AY2190" i="64"/>
  <c r="AY954" i="64"/>
  <c r="Y860" i="64"/>
  <c r="Z858" i="64"/>
  <c r="Z856" i="64" s="1"/>
  <c r="AA855" i="64"/>
  <c r="AH1300" i="64"/>
  <c r="AG1607" i="64"/>
  <c r="T2303" i="64"/>
  <c r="U1735" i="64"/>
  <c r="X2279" i="64"/>
  <c r="Z2192" i="64"/>
  <c r="AY2644" i="64"/>
  <c r="AZ2008" i="64" a="1"/>
  <c r="AZ2008" i="64" s="1"/>
  <c r="AZ2044" i="64" a="1"/>
  <c r="AZ2044" i="64" s="1"/>
  <c r="AZ1936" i="64" a="1"/>
  <c r="AZ1936" i="64" s="1"/>
  <c r="AZ2636" i="64" a="1"/>
  <c r="AZ2636" i="64" s="1"/>
  <c r="AZ1901" i="64" a="1"/>
  <c r="AZ1901" i="64" s="1"/>
  <c r="AZ2670" i="64" a="1"/>
  <c r="AZ2670" i="64" s="1"/>
  <c r="AB159" i="69"/>
  <c r="AB184" i="69" s="1"/>
  <c r="AB187" i="69" s="1"/>
  <c r="AB194" i="69" s="1"/>
  <c r="AB202" i="69" s="1"/>
  <c r="AA146" i="69"/>
  <c r="AA148" i="69" s="1"/>
  <c r="AB134" i="69"/>
  <c r="AB135" i="69" s="1"/>
  <c r="AB142" i="69" s="1"/>
  <c r="AA173" i="69"/>
  <c r="AA175" i="69" s="1"/>
  <c r="AT17" i="69"/>
  <c r="AT18" i="69" s="1"/>
  <c r="AZ631" i="64" a="1"/>
  <c r="AZ631" i="64" s="1"/>
  <c r="AZ637" i="64" a="1"/>
  <c r="AZ637" i="64" s="1"/>
  <c r="AZ2276" i="64" a="1"/>
  <c r="AZ2276" i="64" s="1"/>
  <c r="AZ2186" i="64" a="1"/>
  <c r="AZ2186" i="64" s="1"/>
  <c r="AZ1604" i="64" a="1"/>
  <c r="AZ1604" i="64" s="1"/>
  <c r="AZ953" i="64" a="1"/>
  <c r="AZ953" i="64" s="1"/>
  <c r="AZ189" i="64" a="1"/>
  <c r="AZ189" i="64" s="1"/>
  <c r="AZ36" i="64" a="1"/>
  <c r="AZ36" i="64" s="1"/>
  <c r="AZ258" i="64" a="1"/>
  <c r="AZ258" i="64" s="1"/>
  <c r="AZ204" i="64" a="1"/>
  <c r="AZ204" i="64" s="1"/>
  <c r="AZ188" i="64" a="1"/>
  <c r="AZ188" i="64" s="1"/>
  <c r="AZ205" i="64" a="1"/>
  <c r="AZ205" i="64" s="1"/>
  <c r="AB115" i="69"/>
  <c r="AB118" i="69" s="1"/>
  <c r="AB123" i="69" s="1"/>
  <c r="AZ1297" i="64" a="1"/>
  <c r="AZ1297" i="64" s="1"/>
  <c r="AZ931" i="64" a="1"/>
  <c r="AZ931" i="64" s="1"/>
  <c r="AZ1873" i="64" a="1"/>
  <c r="AZ1873" i="64" s="1"/>
  <c r="AZ2197" i="64" a="1"/>
  <c r="AZ2197" i="64" s="1"/>
  <c r="AZ929" i="64" a="1"/>
  <c r="AZ929" i="64" s="1"/>
  <c r="AZ2300" i="64" a="1"/>
  <c r="AZ2300" i="64" s="1"/>
  <c r="AZ2191" i="64" a="1"/>
  <c r="AZ2191" i="64" s="1"/>
  <c r="AZ2302" i="64" a="1"/>
  <c r="AZ2302" i="64" s="1"/>
  <c r="AZ1875" i="64" a="1"/>
  <c r="AZ1875" i="64" s="1"/>
  <c r="AZ1756" i="64" a="1"/>
  <c r="AZ1756" i="64" s="1"/>
  <c r="AZ1780" i="64" a="1"/>
  <c r="AZ1780" i="64" s="1"/>
  <c r="AZ1758" i="64" a="1"/>
  <c r="AZ1758" i="64" s="1"/>
  <c r="AZ1734" i="64" a="1"/>
  <c r="AZ1734" i="64" s="1"/>
  <c r="AU16" i="69"/>
  <c r="AU207" i="69"/>
  <c r="AU209" i="69" s="1"/>
  <c r="AU219" i="69" s="1"/>
  <c r="AV98" i="69"/>
  <c r="AU10" i="69"/>
  <c r="AU20" i="69" s="1"/>
  <c r="AY1" i="69"/>
  <c r="AX2" i="69"/>
  <c r="AW225" i="69" a="1"/>
  <c r="AW225" i="69" s="1"/>
  <c r="AW227" i="69" a="1"/>
  <c r="AW227" i="69" s="1"/>
  <c r="AW216" i="69" a="1"/>
  <c r="AW216" i="69" s="1"/>
  <c r="AW214" i="69" a="1"/>
  <c r="AW214" i="69" s="1"/>
  <c r="AW206" i="69" a="1"/>
  <c r="AW206" i="69" s="1"/>
  <c r="AW208" i="69" a="1"/>
  <c r="AW208" i="69" s="1"/>
  <c r="AW197" i="69" a="1"/>
  <c r="AW197" i="69" s="1"/>
  <c r="AW185" i="69" a="1"/>
  <c r="AW185" i="69" s="1"/>
  <c r="AW191" i="69" a="1"/>
  <c r="AW191" i="69" s="1"/>
  <c r="AW174" i="69" a="1"/>
  <c r="AW174" i="69" s="1"/>
  <c r="AW166" i="69" a="1"/>
  <c r="AW166" i="69" s="1"/>
  <c r="AW172" i="69" a="1"/>
  <c r="AW172" i="69" s="1"/>
  <c r="AW147" i="69" a="1"/>
  <c r="AW147" i="69" s="1"/>
  <c r="AW160" i="69" a="1"/>
  <c r="AW160" i="69" s="1"/>
  <c r="AW139" i="69" a="1"/>
  <c r="AW139" i="69" s="1"/>
  <c r="AW158" i="69" a="1"/>
  <c r="AW158" i="69" s="1"/>
  <c r="AW145" i="69" a="1"/>
  <c r="AW145" i="69" s="1"/>
  <c r="AW133" i="69" a="1"/>
  <c r="AW133" i="69" s="1"/>
  <c r="AW131" i="69" a="1"/>
  <c r="AW131" i="69" s="1"/>
  <c r="AW122" i="69" a="1"/>
  <c r="AW122" i="69" s="1"/>
  <c r="AW114" i="69" a="1"/>
  <c r="AW114" i="69" s="1"/>
  <c r="AW116" i="69" a="1"/>
  <c r="AW116" i="69" s="1"/>
  <c r="AW109" i="69" a="1"/>
  <c r="AW109" i="69" s="1"/>
  <c r="AW97" i="69" a="1"/>
  <c r="AW97" i="69" s="1"/>
  <c r="AX93" i="69" s="1"/>
  <c r="AW90" i="69" a="1"/>
  <c r="AW90" i="69" s="1"/>
  <c r="AW103" i="69" a="1"/>
  <c r="AW103" i="69" s="1"/>
  <c r="AW95" i="69" a="1"/>
  <c r="AW95" i="69" s="1"/>
  <c r="AW96" i="69" s="1"/>
  <c r="AW76" i="69" a="1"/>
  <c r="AW76" i="69" s="1"/>
  <c r="AW82" i="69" a="1"/>
  <c r="AW82" i="69" s="1"/>
  <c r="AW62" i="69" a="1"/>
  <c r="AW62" i="69" s="1"/>
  <c r="AW68" i="69" a="1"/>
  <c r="AW68" i="69" s="1"/>
  <c r="AW74" i="69" a="1"/>
  <c r="AW74" i="69" s="1"/>
  <c r="AW47" i="69" a="1"/>
  <c r="AW47" i="69" s="1"/>
  <c r="AW30" i="69" a="1"/>
  <c r="AW30" i="69" s="1"/>
  <c r="AW53" i="69" a="1"/>
  <c r="AW53" i="69" s="1"/>
  <c r="AW36" i="69" a="1"/>
  <c r="AW36" i="69" s="1"/>
  <c r="AW42" i="69" a="1"/>
  <c r="AW42" i="69" s="1"/>
  <c r="AW5" i="69" a="1"/>
  <c r="AW5" i="69" s="1"/>
  <c r="AW25" i="69" a="1"/>
  <c r="AW25" i="69" s="1"/>
  <c r="AW9" i="69" a="1"/>
  <c r="AW9" i="69" s="1"/>
  <c r="AW3" i="69"/>
  <c r="AW15" i="69" a="1"/>
  <c r="AW15" i="69" s="1"/>
  <c r="AR79" i="69"/>
  <c r="AR77" i="69"/>
  <c r="AR85" i="69" s="1"/>
  <c r="AR94" i="69" s="1"/>
  <c r="AR99" i="69" s="1"/>
  <c r="AR33" i="69"/>
  <c r="AR39" i="69"/>
  <c r="AS28" i="69"/>
  <c r="AS32" i="69" s="1"/>
  <c r="AR37" i="69"/>
  <c r="AR46" i="69" s="1"/>
  <c r="AR48" i="69" s="1"/>
  <c r="AS65" i="69"/>
  <c r="AS71" i="69"/>
  <c r="AS75" i="69" s="1"/>
  <c r="AT60" i="69"/>
  <c r="AT64" i="69" s="1"/>
  <c r="AS69" i="69"/>
  <c r="AO56" i="69"/>
  <c r="AP45" i="69"/>
  <c r="AP49" i="69" s="1"/>
  <c r="AO50" i="69"/>
  <c r="AO54" i="69"/>
  <c r="AV205" i="69"/>
  <c r="AV211" i="69" s="1"/>
  <c r="AV61" i="69"/>
  <c r="AV63" i="69" s="1"/>
  <c r="AV8" i="69"/>
  <c r="AV12" i="69" s="1"/>
  <c r="AV22" i="69" s="1"/>
  <c r="AV29" i="69" s="1"/>
  <c r="AV31" i="69" s="1"/>
  <c r="AQ100" i="69"/>
  <c r="AQ106" i="69"/>
  <c r="AQ113" i="69" s="1"/>
  <c r="AQ104" i="69"/>
  <c r="AU221" i="69"/>
  <c r="AU224" i="69" s="1"/>
  <c r="AU226" i="69" s="1"/>
  <c r="AU228" i="69" s="1"/>
  <c r="AU215" i="69"/>
  <c r="AU217" i="69" s="1"/>
  <c r="AQ87" i="69"/>
  <c r="AQ83" i="69"/>
  <c r="AZ2301" i="64" a="1"/>
  <c r="AZ1298" i="64" a="1"/>
  <c r="AZ2045" i="64" a="1"/>
  <c r="AZ2277" i="64" a="1"/>
  <c r="AZ1757" i="64" a="1"/>
  <c r="AZ1874" i="64" a="1"/>
  <c r="AZ2190" i="64" a="1"/>
  <c r="AZ1902" i="64" a="1"/>
  <c r="AZ1937" i="64" a="1"/>
  <c r="AZ1781" i="64" a="1"/>
  <c r="AZ1605" i="64" a="1"/>
  <c r="AZ954" i="64" a="1"/>
  <c r="AZ2009" i="64" a="1"/>
  <c r="Z633" i="64" l="1"/>
  <c r="AZ2277" i="64"/>
  <c r="AZ1605" i="64"/>
  <c r="AZ1298" i="64"/>
  <c r="BP794" i="64"/>
  <c r="BP784" i="64" s="1"/>
  <c r="BP786" i="64" s="1"/>
  <c r="BP787" i="64" s="1"/>
  <c r="U2250" i="64"/>
  <c r="U2251" i="64" s="1"/>
  <c r="AZ190" i="64"/>
  <c r="AZ2301" i="64"/>
  <c r="AY1945" i="64"/>
  <c r="AZ2009" i="64"/>
  <c r="AZ1874" i="64"/>
  <c r="AZ1902" i="64"/>
  <c r="AZ1937" i="64"/>
  <c r="AZ2045" i="64"/>
  <c r="AZ1757" i="64"/>
  <c r="AZ1781" i="64"/>
  <c r="AZ2190" i="64"/>
  <c r="AZ954" i="64"/>
  <c r="Z860" i="64"/>
  <c r="AI1300" i="64"/>
  <c r="T1759" i="64"/>
  <c r="AB162" i="69"/>
  <c r="AB163" i="69" s="1"/>
  <c r="AZ2644" i="64"/>
  <c r="BA2044" i="64" a="1"/>
  <c r="BA2044" i="64" s="1"/>
  <c r="BA2008" i="64" a="1"/>
  <c r="BA2008" i="64" s="1"/>
  <c r="BA1936" i="64" a="1"/>
  <c r="BA1936" i="64" s="1"/>
  <c r="BA2636" i="64" a="1"/>
  <c r="BA2636" i="64" s="1"/>
  <c r="BA1901" i="64" a="1"/>
  <c r="BA1901" i="64" s="1"/>
  <c r="AB192" i="69"/>
  <c r="AB200" i="69" s="1"/>
  <c r="BA2670" i="64" a="1"/>
  <c r="BA2670" i="64" s="1"/>
  <c r="AB188" i="69"/>
  <c r="AC183" i="69"/>
  <c r="AC186" i="69" s="1"/>
  <c r="BA631" i="64" a="1"/>
  <c r="BA631" i="64" s="1"/>
  <c r="BA637" i="64" a="1"/>
  <c r="BA637" i="64" s="1"/>
  <c r="AB136" i="69"/>
  <c r="AC129" i="69"/>
  <c r="AC132" i="69" s="1"/>
  <c r="AC157" i="69" s="1"/>
  <c r="AB140" i="69"/>
  <c r="AB150" i="69" s="1"/>
  <c r="AB152" i="69"/>
  <c r="AB146" i="69"/>
  <c r="AB148" i="69" s="1"/>
  <c r="BA2276" i="64" a="1"/>
  <c r="BA2276" i="64" s="1"/>
  <c r="AU17" i="69"/>
  <c r="AU18" i="69" s="1"/>
  <c r="BA2186" i="64" a="1"/>
  <c r="BA2186" i="64" s="1"/>
  <c r="BA1604" i="64" a="1"/>
  <c r="BA1604" i="64" s="1"/>
  <c r="AB119" i="69"/>
  <c r="BA953" i="64" a="1"/>
  <c r="BA953" i="64" s="1"/>
  <c r="BA36" i="64" a="1"/>
  <c r="BA36" i="64" s="1"/>
  <c r="BA258" i="64" a="1"/>
  <c r="BA258" i="64" s="1"/>
  <c r="BA204" i="64" a="1"/>
  <c r="BA204" i="64" s="1"/>
  <c r="BA189" i="64" a="1"/>
  <c r="BA189" i="64" s="1"/>
  <c r="BA188" i="64" a="1"/>
  <c r="BA188" i="64" s="1"/>
  <c r="BA205" i="64" a="1"/>
  <c r="BA205" i="64" s="1"/>
  <c r="AB125" i="69"/>
  <c r="BA1297" i="64" a="1"/>
  <c r="BA1297" i="64" s="1"/>
  <c r="BA931" i="64" a="1"/>
  <c r="BA931" i="64" s="1"/>
  <c r="BA2302" i="64" a="1"/>
  <c r="BA2302" i="64" s="1"/>
  <c r="BA929" i="64" a="1"/>
  <c r="BA929" i="64" s="1"/>
  <c r="BA1780" i="64" a="1"/>
  <c r="BA1780" i="64" s="1"/>
  <c r="BA2197" i="64" a="1"/>
  <c r="BA2197" i="64" s="1"/>
  <c r="BA2300" i="64" a="1"/>
  <c r="BA2300" i="64" s="1"/>
  <c r="BA2191" i="64" a="1"/>
  <c r="BA2191" i="64" s="1"/>
  <c r="BA1734" i="64" a="1"/>
  <c r="BA1734" i="64" s="1"/>
  <c r="BA1758" i="64" a="1"/>
  <c r="BA1758" i="64" s="1"/>
  <c r="BA1875" i="64" a="1"/>
  <c r="BA1875" i="64" s="1"/>
  <c r="BA1756" i="64" a="1"/>
  <c r="BA1756" i="64" s="1"/>
  <c r="BA1873" i="64" a="1"/>
  <c r="BA1873" i="64" s="1"/>
  <c r="AW98" i="69"/>
  <c r="AC112" i="69"/>
  <c r="AC115" i="69" s="1"/>
  <c r="AV207" i="69"/>
  <c r="AV209" i="69" s="1"/>
  <c r="AV219" i="69" s="1"/>
  <c r="AV10" i="69"/>
  <c r="AV20" i="69" s="1"/>
  <c r="AV16" i="69"/>
  <c r="AT71" i="69"/>
  <c r="AT75" i="69" s="1"/>
  <c r="AT65" i="69"/>
  <c r="AU60" i="69"/>
  <c r="AU64" i="69" s="1"/>
  <c r="AT69" i="69"/>
  <c r="AS33" i="69"/>
  <c r="AS39" i="69"/>
  <c r="AT28" i="69"/>
  <c r="AT32" i="69" s="1"/>
  <c r="AS37" i="69"/>
  <c r="AS46" i="69" s="1"/>
  <c r="AS48" i="69" s="1"/>
  <c r="AR100" i="69"/>
  <c r="AR106" i="69"/>
  <c r="AR113" i="69" s="1"/>
  <c r="AR104" i="69"/>
  <c r="AV221" i="69"/>
  <c r="AV224" i="69" s="1"/>
  <c r="AV226" i="69" s="1"/>
  <c r="AV228" i="69" s="1"/>
  <c r="AV215" i="69"/>
  <c r="AV217" i="69" s="1"/>
  <c r="AS79" i="69"/>
  <c r="AS77" i="69"/>
  <c r="AS85" i="69" s="1"/>
  <c r="AS94" i="69" s="1"/>
  <c r="AS99" i="69" s="1"/>
  <c r="AR87" i="69"/>
  <c r="AR83" i="69"/>
  <c r="AX225" i="69" a="1"/>
  <c r="AX225" i="69" s="1"/>
  <c r="AX227" i="69" a="1"/>
  <c r="AX227" i="69" s="1"/>
  <c r="AX216" i="69" a="1"/>
  <c r="AX216" i="69" s="1"/>
  <c r="AX206" i="69" a="1"/>
  <c r="AX206" i="69" s="1"/>
  <c r="AX208" i="69" a="1"/>
  <c r="AX208" i="69" s="1"/>
  <c r="AX214" i="69" a="1"/>
  <c r="AX214" i="69" s="1"/>
  <c r="AX197" i="69" a="1"/>
  <c r="AX197" i="69" s="1"/>
  <c r="AX191" i="69" a="1"/>
  <c r="AX191" i="69" s="1"/>
  <c r="AX185" i="69" a="1"/>
  <c r="AX185" i="69" s="1"/>
  <c r="AX174" i="69" a="1"/>
  <c r="AX174" i="69" s="1"/>
  <c r="AX166" i="69" a="1"/>
  <c r="AX166" i="69" s="1"/>
  <c r="AX147" i="69" a="1"/>
  <c r="AX147" i="69" s="1"/>
  <c r="AX172" i="69" a="1"/>
  <c r="AX172" i="69" s="1"/>
  <c r="AX158" i="69" a="1"/>
  <c r="AX158" i="69" s="1"/>
  <c r="AX160" i="69" a="1"/>
  <c r="AX160" i="69" s="1"/>
  <c r="AX131" i="69" a="1"/>
  <c r="AX131" i="69" s="1"/>
  <c r="AX145" i="69" a="1"/>
  <c r="AX145" i="69" s="1"/>
  <c r="AX139" i="69" a="1"/>
  <c r="AX139" i="69" s="1"/>
  <c r="AX133" i="69" a="1"/>
  <c r="AX133" i="69" s="1"/>
  <c r="AX116" i="69" a="1"/>
  <c r="AX116" i="69" s="1"/>
  <c r="AX109" i="69" a="1"/>
  <c r="AX109" i="69" s="1"/>
  <c r="AX122" i="69" a="1"/>
  <c r="AX122" i="69" s="1"/>
  <c r="AX97" i="69" a="1"/>
  <c r="AX97" i="69" s="1"/>
  <c r="AY93" i="69" s="1"/>
  <c r="AX114" i="69" a="1"/>
  <c r="AX114" i="69" s="1"/>
  <c r="AX90" i="69" a="1"/>
  <c r="AX90" i="69" s="1"/>
  <c r="AX103" i="69" a="1"/>
  <c r="AX103" i="69" s="1"/>
  <c r="AX95" i="69" a="1"/>
  <c r="AX95" i="69" s="1"/>
  <c r="AX96" i="69" s="1"/>
  <c r="AX82" i="69" a="1"/>
  <c r="AX82" i="69" s="1"/>
  <c r="AX68" i="69" a="1"/>
  <c r="AX68" i="69" s="1"/>
  <c r="AX74" i="69" a="1"/>
  <c r="AX74" i="69" s="1"/>
  <c r="AX76" i="69" a="1"/>
  <c r="AX76" i="69" s="1"/>
  <c r="AX47" i="69" a="1"/>
  <c r="AX47" i="69" s="1"/>
  <c r="AX30" i="69" a="1"/>
  <c r="AX30" i="69" s="1"/>
  <c r="AX62" i="69" a="1"/>
  <c r="AX62" i="69" s="1"/>
  <c r="AX53" i="69" a="1"/>
  <c r="AX53" i="69" s="1"/>
  <c r="AX36" i="69" a="1"/>
  <c r="AX36" i="69" s="1"/>
  <c r="AX42" i="69" a="1"/>
  <c r="AX42" i="69" s="1"/>
  <c r="AX25" i="69" a="1"/>
  <c r="AX25" i="69" s="1"/>
  <c r="AX5" i="69" a="1"/>
  <c r="AX5" i="69" s="1"/>
  <c r="AX9" i="69" a="1"/>
  <c r="AX9" i="69" s="1"/>
  <c r="AX15" i="69" a="1"/>
  <c r="AX15" i="69" s="1"/>
  <c r="AX3" i="69"/>
  <c r="AZ1" i="69"/>
  <c r="AY2" i="69"/>
  <c r="AQ45" i="69"/>
  <c r="AQ49" i="69" s="1"/>
  <c r="AP50" i="69"/>
  <c r="AP56" i="69"/>
  <c r="AP54" i="69"/>
  <c r="AW205" i="69"/>
  <c r="AW211" i="69" s="1"/>
  <c r="AW61" i="69"/>
  <c r="AW63" i="69" s="1"/>
  <c r="AW8" i="69"/>
  <c r="AW12" i="69" s="1"/>
  <c r="AW22" i="69" s="1"/>
  <c r="AW29" i="69" s="1"/>
  <c r="AW31" i="69" s="1"/>
  <c r="BA2190" i="64" a="1"/>
  <c r="BA1902" i="64" a="1"/>
  <c r="BA1781" i="64" a="1"/>
  <c r="BA2045" i="64" a="1"/>
  <c r="BA2009" i="64" a="1"/>
  <c r="BA954" i="64" a="1"/>
  <c r="BA1757" i="64" a="1"/>
  <c r="T930" i="64" a="1"/>
  <c r="BA2301" i="64" a="1"/>
  <c r="BA1874" i="64" a="1"/>
  <c r="BA2277" i="64" a="1"/>
  <c r="BA1605" i="64" a="1"/>
  <c r="BA1298" i="64" a="1"/>
  <c r="BA1937" i="64" a="1"/>
  <c r="Z638" i="64" l="1"/>
  <c r="AA629" i="64"/>
  <c r="AA632" i="64" s="1"/>
  <c r="Z634" i="64"/>
  <c r="BA2277" i="64"/>
  <c r="BA1605" i="64"/>
  <c r="BA1298" i="64"/>
  <c r="BP795" i="64"/>
  <c r="BP800" i="64" s="1"/>
  <c r="BP788" i="64"/>
  <c r="BQ780" i="64"/>
  <c r="BQ783" i="64" s="1"/>
  <c r="U2255" i="64"/>
  <c r="V2245" i="64"/>
  <c r="V2249" i="64" s="1"/>
  <c r="V2250" i="64" s="1"/>
  <c r="BR2512" i="64" a="1"/>
  <c r="BR2512" i="64" s="1"/>
  <c r="BA190" i="64"/>
  <c r="BA2301" i="64"/>
  <c r="AZ1945" i="64"/>
  <c r="BA2045" i="64"/>
  <c r="BA1902" i="64"/>
  <c r="BA1874" i="64"/>
  <c r="BA1937" i="64"/>
  <c r="BA2009" i="64"/>
  <c r="BA1757" i="64"/>
  <c r="BA1781" i="64"/>
  <c r="BA2190" i="64"/>
  <c r="BA954" i="64"/>
  <c r="AA858" i="64"/>
  <c r="AB855" i="64"/>
  <c r="AJ1300" i="64"/>
  <c r="AH1607" i="64"/>
  <c r="U2303" i="64"/>
  <c r="T930" i="64"/>
  <c r="V1735" i="64"/>
  <c r="AA2192" i="64"/>
  <c r="Y2279" i="64"/>
  <c r="AB167" i="69"/>
  <c r="AB177" i="69" s="1"/>
  <c r="AC156" i="69"/>
  <c r="AC159" i="69" s="1"/>
  <c r="AC184" i="69" s="1"/>
  <c r="AC187" i="69" s="1"/>
  <c r="AC188" i="69" s="1"/>
  <c r="AB169" i="69"/>
  <c r="AB179" i="69" s="1"/>
  <c r="BB2008" i="64" a="1"/>
  <c r="BB2008" i="64" s="1"/>
  <c r="BB2044" i="64" a="1"/>
  <c r="BB2044" i="64" s="1"/>
  <c r="BB1936" i="64" a="1"/>
  <c r="BB1936" i="64" s="1"/>
  <c r="BA2644" i="64"/>
  <c r="BB2636" i="64" a="1"/>
  <c r="BB2636" i="64" s="1"/>
  <c r="BB1901" i="64" a="1"/>
  <c r="BB1901" i="64" s="1"/>
  <c r="AB198" i="69"/>
  <c r="BB2670" i="64" a="1"/>
  <c r="BB2670" i="64" s="1"/>
  <c r="BB637" i="64" a="1"/>
  <c r="BB637" i="64" s="1"/>
  <c r="BB631" i="64" a="1"/>
  <c r="BB631" i="64" s="1"/>
  <c r="AC134" i="69"/>
  <c r="AC135" i="69" s="1"/>
  <c r="AC136" i="69" s="1"/>
  <c r="AC117" i="69"/>
  <c r="AC118" i="69" s="1"/>
  <c r="AD112" i="69" s="1"/>
  <c r="BB2276" i="64" a="1"/>
  <c r="BB2276" i="64" s="1"/>
  <c r="BB2186" i="64" a="1"/>
  <c r="BB2186" i="64" s="1"/>
  <c r="BB1604" i="64" a="1"/>
  <c r="BB1604" i="64" s="1"/>
  <c r="BB953" i="64" a="1"/>
  <c r="BB953" i="64" s="1"/>
  <c r="BB36" i="64" a="1"/>
  <c r="BB36" i="64" s="1"/>
  <c r="BB258" i="64" a="1"/>
  <c r="BB258" i="64" s="1"/>
  <c r="BB204" i="64" a="1"/>
  <c r="BB204" i="64" s="1"/>
  <c r="BB189" i="64" a="1"/>
  <c r="BB189" i="64" s="1"/>
  <c r="BB188" i="64" a="1"/>
  <c r="BB188" i="64" s="1"/>
  <c r="BB205" i="64" a="1"/>
  <c r="BB205" i="64" s="1"/>
  <c r="BB1297" i="64" a="1"/>
  <c r="BB1297" i="64" s="1"/>
  <c r="BB929" i="64" a="1"/>
  <c r="BB929" i="64" s="1"/>
  <c r="BB2302" i="64" a="1"/>
  <c r="BB2302" i="64" s="1"/>
  <c r="BB2191" i="64" a="1"/>
  <c r="BB2191" i="64" s="1"/>
  <c r="BB2300" i="64" a="1"/>
  <c r="BB2300" i="64" s="1"/>
  <c r="BB931" i="64" a="1"/>
  <c r="BB931" i="64" s="1"/>
  <c r="BB2197" i="64" a="1"/>
  <c r="BB2197" i="64" s="1"/>
  <c r="BB1780" i="64" a="1"/>
  <c r="BB1780" i="64" s="1"/>
  <c r="BB1758" i="64" a="1"/>
  <c r="BB1758" i="64" s="1"/>
  <c r="BB1734" i="64" a="1"/>
  <c r="BB1734" i="64" s="1"/>
  <c r="BB1875" i="64" a="1"/>
  <c r="BB1875" i="64" s="1"/>
  <c r="BB1756" i="64" a="1"/>
  <c r="BB1756" i="64" s="1"/>
  <c r="BB1873" i="64" a="1"/>
  <c r="BB1873" i="64" s="1"/>
  <c r="AV17" i="69"/>
  <c r="AV18" i="69" s="1"/>
  <c r="AX98" i="69"/>
  <c r="AX205" i="69"/>
  <c r="AX211" i="69" s="1"/>
  <c r="AX61" i="69"/>
  <c r="AX63" i="69" s="1"/>
  <c r="AX8" i="69"/>
  <c r="AX12" i="69" s="1"/>
  <c r="AX22" i="69" s="1"/>
  <c r="AX29" i="69" s="1"/>
  <c r="AX31" i="69" s="1"/>
  <c r="AT33" i="69"/>
  <c r="AT39" i="69"/>
  <c r="AU28" i="69"/>
  <c r="AU32" i="69" s="1"/>
  <c r="AT37" i="69"/>
  <c r="AT46" i="69" s="1"/>
  <c r="AT48" i="69" s="1"/>
  <c r="AW221" i="69"/>
  <c r="AW224" i="69" s="1"/>
  <c r="AW226" i="69" s="1"/>
  <c r="AW228" i="69" s="1"/>
  <c r="AW215" i="69"/>
  <c r="AW217" i="69" s="1"/>
  <c r="AW207" i="69"/>
  <c r="AW209" i="69" s="1"/>
  <c r="AW219" i="69" s="1"/>
  <c r="AW10" i="69"/>
  <c r="AW20" i="69" s="1"/>
  <c r="AS100" i="69"/>
  <c r="AS106" i="69"/>
  <c r="AS113" i="69" s="1"/>
  <c r="AS104" i="69"/>
  <c r="AW16" i="69"/>
  <c r="AS87" i="69"/>
  <c r="AS83" i="69"/>
  <c r="AU65" i="69"/>
  <c r="AU71" i="69"/>
  <c r="AU75" i="69" s="1"/>
  <c r="AV60" i="69"/>
  <c r="AV64" i="69" s="1"/>
  <c r="AU69" i="69"/>
  <c r="AQ50" i="69"/>
  <c r="AQ56" i="69"/>
  <c r="AR45" i="69"/>
  <c r="AR49" i="69" s="1"/>
  <c r="AQ54" i="69"/>
  <c r="AY227" i="69" a="1"/>
  <c r="AY227" i="69" s="1"/>
  <c r="AY225" i="69" a="1"/>
  <c r="AY225" i="69" s="1"/>
  <c r="AY216" i="69" a="1"/>
  <c r="AY216" i="69" s="1"/>
  <c r="AY208" i="69" a="1"/>
  <c r="AY208" i="69" s="1"/>
  <c r="AY214" i="69" a="1"/>
  <c r="AY214" i="69" s="1"/>
  <c r="AY206" i="69" a="1"/>
  <c r="AY206" i="69" s="1"/>
  <c r="AY197" i="69" a="1"/>
  <c r="AY197" i="69" s="1"/>
  <c r="AY191" i="69" a="1"/>
  <c r="AY191" i="69" s="1"/>
  <c r="AY185" i="69" a="1"/>
  <c r="AY185" i="69" s="1"/>
  <c r="AY166" i="69" a="1"/>
  <c r="AY166" i="69" s="1"/>
  <c r="AY174" i="69" a="1"/>
  <c r="AY174" i="69" s="1"/>
  <c r="AY172" i="69" a="1"/>
  <c r="AY172" i="69" s="1"/>
  <c r="AY158" i="69" a="1"/>
  <c r="AY158" i="69" s="1"/>
  <c r="AY160" i="69" a="1"/>
  <c r="AY160" i="69" s="1"/>
  <c r="AY147" i="69" a="1"/>
  <c r="AY147" i="69" s="1"/>
  <c r="AY131" i="69" a="1"/>
  <c r="AY131" i="69" s="1"/>
  <c r="AY145" i="69" a="1"/>
  <c r="AY145" i="69" s="1"/>
  <c r="AY133" i="69" a="1"/>
  <c r="AY133" i="69" s="1"/>
  <c r="AY122" i="69" a="1"/>
  <c r="AY122" i="69" s="1"/>
  <c r="AY139" i="69" a="1"/>
  <c r="AY139" i="69" s="1"/>
  <c r="AY114" i="69" a="1"/>
  <c r="AY114" i="69" s="1"/>
  <c r="AY103" i="69" a="1"/>
  <c r="AY103" i="69" s="1"/>
  <c r="AY116" i="69" a="1"/>
  <c r="AY116" i="69" s="1"/>
  <c r="AY95" i="69" a="1"/>
  <c r="AY95" i="69" s="1"/>
  <c r="AY96" i="69" s="1"/>
  <c r="AY109" i="69" a="1"/>
  <c r="AY109" i="69" s="1"/>
  <c r="AY97" i="69" a="1"/>
  <c r="AY97" i="69" s="1"/>
  <c r="AZ93" i="69" s="1"/>
  <c r="AY74" i="69" a="1"/>
  <c r="AY74" i="69" s="1"/>
  <c r="AY76" i="69" a="1"/>
  <c r="AY76" i="69" s="1"/>
  <c r="AY90" i="69" a="1"/>
  <c r="AY90" i="69" s="1"/>
  <c r="AY82" i="69" a="1"/>
  <c r="AY82" i="69" s="1"/>
  <c r="AY62" i="69" a="1"/>
  <c r="AY62" i="69" s="1"/>
  <c r="AY68" i="69" a="1"/>
  <c r="AY68" i="69" s="1"/>
  <c r="AY53" i="69" a="1"/>
  <c r="AY53" i="69" s="1"/>
  <c r="AY36" i="69" a="1"/>
  <c r="AY36" i="69" s="1"/>
  <c r="AY42" i="69" a="1"/>
  <c r="AY42" i="69" s="1"/>
  <c r="AY25" i="69" a="1"/>
  <c r="AY25" i="69" s="1"/>
  <c r="AY5" i="69" a="1"/>
  <c r="AY5" i="69" s="1"/>
  <c r="AY47" i="69" a="1"/>
  <c r="AY47" i="69" s="1"/>
  <c r="AY9" i="69" a="1"/>
  <c r="AY9" i="69" s="1"/>
  <c r="AY15" i="69" a="1"/>
  <c r="AY15" i="69" s="1"/>
  <c r="AY3" i="69"/>
  <c r="AY30" i="69" a="1"/>
  <c r="AY30" i="69" s="1"/>
  <c r="BA1" i="69"/>
  <c r="AZ2" i="69"/>
  <c r="AT79" i="69"/>
  <c r="AT77" i="69"/>
  <c r="AT85" i="69" s="1"/>
  <c r="AT94" i="69" s="1"/>
  <c r="AT99" i="69" s="1"/>
  <c r="BB1874" i="64" a="1"/>
  <c r="BB1781" i="64" a="1"/>
  <c r="BB2301" i="64" a="1"/>
  <c r="BB2045" i="64" a="1"/>
  <c r="BB1757" i="64" a="1"/>
  <c r="BB2190" i="64" a="1"/>
  <c r="BB2009" i="64" a="1"/>
  <c r="BB954" i="64" a="1"/>
  <c r="BB2277" i="64" a="1"/>
  <c r="BB1298" i="64" a="1"/>
  <c r="BB1605" i="64" a="1"/>
  <c r="BB1902" i="64" a="1"/>
  <c r="BB1937" i="64" a="1"/>
  <c r="AA633" i="64" l="1"/>
  <c r="BB2277" i="64"/>
  <c r="M2277" i="64" s="1"/>
  <c r="BB1605" i="64"/>
  <c r="M1605" i="64" s="1"/>
  <c r="BB1298" i="64"/>
  <c r="M1298" i="64" s="1"/>
  <c r="BP796" i="64"/>
  <c r="BQ791" i="64"/>
  <c r="BQ792" i="64"/>
  <c r="V2251" i="64"/>
  <c r="W2245" i="64"/>
  <c r="W2249" i="64" s="1"/>
  <c r="W2250" i="64" s="1"/>
  <c r="W2251" i="64" s="1"/>
  <c r="V2255" i="64"/>
  <c r="BB190" i="64"/>
  <c r="BB2301" i="64"/>
  <c r="BA1945" i="64"/>
  <c r="BB1902" i="64"/>
  <c r="M1902" i="64" s="1"/>
  <c r="BB1874" i="64"/>
  <c r="BB1937" i="64"/>
  <c r="BB2045" i="64"/>
  <c r="BB2009" i="64"/>
  <c r="M2009" i="64" s="1"/>
  <c r="BB1757" i="64"/>
  <c r="M1757" i="64" s="1"/>
  <c r="BB1781" i="64"/>
  <c r="BB2190" i="64"/>
  <c r="BB954" i="64"/>
  <c r="AA856" i="64"/>
  <c r="AK1300" i="64"/>
  <c r="AJ1607" i="64"/>
  <c r="AI1607" i="64"/>
  <c r="T932" i="64"/>
  <c r="U1759" i="64"/>
  <c r="AB173" i="69"/>
  <c r="AB175" i="69" s="1"/>
  <c r="AC161" i="69"/>
  <c r="AC162" i="69" s="1"/>
  <c r="AD156" i="69" s="1"/>
  <c r="AD159" i="69" s="1"/>
  <c r="AD184" i="69" s="1"/>
  <c r="AC194" i="69"/>
  <c r="AC202" i="69" s="1"/>
  <c r="BB2644" i="64"/>
  <c r="M2644" i="64" s="1"/>
  <c r="BC2044" i="64" a="1"/>
  <c r="BC2044" i="64" s="1"/>
  <c r="BC1936" i="64" a="1"/>
  <c r="BC1936" i="64" s="1"/>
  <c r="BC2008" i="64" a="1"/>
  <c r="BC2008" i="64" s="1"/>
  <c r="BC2636" i="64" a="1"/>
  <c r="BC2636" i="64" s="1"/>
  <c r="BC1901" i="64" a="1"/>
  <c r="BC1901" i="64" s="1"/>
  <c r="BC2670" i="64" a="1"/>
  <c r="BC2670" i="64" s="1"/>
  <c r="AD183" i="69"/>
  <c r="AD186" i="69" s="1"/>
  <c r="AC192" i="69"/>
  <c r="AC200" i="69" s="1"/>
  <c r="BC637" i="64" a="1"/>
  <c r="BC637" i="64" s="1"/>
  <c r="BC631" i="64" a="1"/>
  <c r="BC631" i="64" s="1"/>
  <c r="AD129" i="69"/>
  <c r="AD132" i="69" s="1"/>
  <c r="AD157" i="69" s="1"/>
  <c r="AC140" i="69"/>
  <c r="AC150" i="69" s="1"/>
  <c r="AC142" i="69"/>
  <c r="AC146" i="69" s="1"/>
  <c r="AC148" i="69" s="1"/>
  <c r="BC2276" i="64" a="1"/>
  <c r="BC2276" i="64" s="1"/>
  <c r="BC2186" i="64" a="1"/>
  <c r="BC2186" i="64" s="1"/>
  <c r="BC1604" i="64" a="1"/>
  <c r="BC1604" i="64" s="1"/>
  <c r="BC953" i="64" a="1"/>
  <c r="BC953" i="64" s="1"/>
  <c r="BC258" i="64" a="1"/>
  <c r="BC258" i="64" s="1"/>
  <c r="BC36" i="64" a="1"/>
  <c r="BC36" i="64" s="1"/>
  <c r="BC204" i="64" a="1"/>
  <c r="BC204" i="64" s="1"/>
  <c r="BC189" i="64" a="1"/>
  <c r="BC189" i="64" s="1"/>
  <c r="BC188" i="64" a="1"/>
  <c r="BC188" i="64" s="1"/>
  <c r="BC205" i="64" a="1"/>
  <c r="BC205" i="64" s="1"/>
  <c r="BC1297" i="64" a="1"/>
  <c r="BC1297" i="64" s="1"/>
  <c r="BC931" i="64" a="1"/>
  <c r="BC931" i="64" s="1"/>
  <c r="BC2191" i="64" a="1"/>
  <c r="BC2191" i="64" s="1"/>
  <c r="BC1758" i="64" a="1"/>
  <c r="BC1758" i="64" s="1"/>
  <c r="BC1875" i="64" a="1"/>
  <c r="BC1875" i="64" s="1"/>
  <c r="BC1756" i="64" a="1"/>
  <c r="BC1756" i="64" s="1"/>
  <c r="BC1734" i="64" a="1"/>
  <c r="BC1734" i="64" s="1"/>
  <c r="BC2300" i="64" a="1"/>
  <c r="BC2300" i="64" s="1"/>
  <c r="BC929" i="64" a="1"/>
  <c r="BC929" i="64" s="1"/>
  <c r="BC1780" i="64" a="1"/>
  <c r="BC1780" i="64" s="1"/>
  <c r="BC2302" i="64" a="1"/>
  <c r="BC2302" i="64" s="1"/>
  <c r="BC2197" i="64" a="1"/>
  <c r="BC2197" i="64" s="1"/>
  <c r="BC1873" i="64" a="1"/>
  <c r="BC1873" i="64" s="1"/>
  <c r="AW17" i="69"/>
  <c r="AW18" i="69" s="1"/>
  <c r="AC119" i="69"/>
  <c r="AC123" i="69"/>
  <c r="AX10" i="69"/>
  <c r="AX20" i="69" s="1"/>
  <c r="AC125" i="69"/>
  <c r="AT100" i="69"/>
  <c r="AT106" i="69"/>
  <c r="AT113" i="69" s="1"/>
  <c r="AT104" i="69"/>
  <c r="AT87" i="69"/>
  <c r="AT83" i="69"/>
  <c r="AY205" i="69"/>
  <c r="AY211" i="69" s="1"/>
  <c r="AY61" i="69"/>
  <c r="AY63" i="69" s="1"/>
  <c r="AY8" i="69"/>
  <c r="AY12" i="69" s="1"/>
  <c r="AY22" i="69" s="1"/>
  <c r="AY29" i="69" s="1"/>
  <c r="AY31" i="69" s="1"/>
  <c r="AX207" i="69"/>
  <c r="AX209" i="69" s="1"/>
  <c r="AX219" i="69" s="1"/>
  <c r="AY98" i="69"/>
  <c r="AX16" i="69"/>
  <c r="AD117" i="69"/>
  <c r="AD115" i="69"/>
  <c r="AZ225" i="69" a="1"/>
  <c r="AZ225" i="69" s="1"/>
  <c r="AZ227" i="69" a="1"/>
  <c r="AZ227" i="69" s="1"/>
  <c r="AZ216" i="69" a="1"/>
  <c r="AZ216" i="69" s="1"/>
  <c r="AZ208" i="69" a="1"/>
  <c r="AZ208" i="69" s="1"/>
  <c r="AZ214" i="69" a="1"/>
  <c r="AZ214" i="69" s="1"/>
  <c r="AZ206" i="69" a="1"/>
  <c r="AZ206" i="69" s="1"/>
  <c r="AZ197" i="69" a="1"/>
  <c r="AZ197" i="69" s="1"/>
  <c r="AZ185" i="69" a="1"/>
  <c r="AZ185" i="69" s="1"/>
  <c r="AZ191" i="69" a="1"/>
  <c r="AZ191" i="69" s="1"/>
  <c r="AZ166" i="69" a="1"/>
  <c r="AZ166" i="69" s="1"/>
  <c r="AZ172" i="69" a="1"/>
  <c r="AZ172" i="69" s="1"/>
  <c r="AZ174" i="69" a="1"/>
  <c r="AZ174" i="69" s="1"/>
  <c r="AZ160" i="69" a="1"/>
  <c r="AZ160" i="69" s="1"/>
  <c r="AZ145" i="69" a="1"/>
  <c r="AZ145" i="69" s="1"/>
  <c r="AZ147" i="69" a="1"/>
  <c r="AZ147" i="69" s="1"/>
  <c r="AZ158" i="69" a="1"/>
  <c r="AZ158" i="69" s="1"/>
  <c r="AZ133" i="69" a="1"/>
  <c r="AZ133" i="69" s="1"/>
  <c r="AZ139" i="69" a="1"/>
  <c r="AZ139" i="69" s="1"/>
  <c r="AZ131" i="69" a="1"/>
  <c r="AZ131" i="69" s="1"/>
  <c r="AZ122" i="69" a="1"/>
  <c r="AZ122" i="69" s="1"/>
  <c r="AZ114" i="69" a="1"/>
  <c r="AZ114" i="69" s="1"/>
  <c r="AZ116" i="69" a="1"/>
  <c r="AZ116" i="69" s="1"/>
  <c r="AZ95" i="69" a="1"/>
  <c r="AZ95" i="69" s="1"/>
  <c r="AZ96" i="69" s="1"/>
  <c r="AZ97" i="69" a="1"/>
  <c r="AZ97" i="69" s="1"/>
  <c r="BA93" i="69" s="1"/>
  <c r="AZ109" i="69" a="1"/>
  <c r="AZ109" i="69" s="1"/>
  <c r="AZ90" i="69" a="1"/>
  <c r="AZ90" i="69" s="1"/>
  <c r="AZ103" i="69" a="1"/>
  <c r="AZ103" i="69" s="1"/>
  <c r="AZ74" i="69" a="1"/>
  <c r="AZ74" i="69" s="1"/>
  <c r="AZ76" i="69" a="1"/>
  <c r="AZ76" i="69" s="1"/>
  <c r="AZ82" i="69" a="1"/>
  <c r="AZ82" i="69" s="1"/>
  <c r="AZ62" i="69" a="1"/>
  <c r="AZ62" i="69" s="1"/>
  <c r="AZ53" i="69" a="1"/>
  <c r="AZ53" i="69" s="1"/>
  <c r="AZ36" i="69" a="1"/>
  <c r="AZ36" i="69" s="1"/>
  <c r="AZ42" i="69" a="1"/>
  <c r="AZ42" i="69" s="1"/>
  <c r="AZ25" i="69" a="1"/>
  <c r="AZ25" i="69" s="1"/>
  <c r="AZ47" i="69" a="1"/>
  <c r="AZ47" i="69" s="1"/>
  <c r="AZ30" i="69" a="1"/>
  <c r="AZ30" i="69" s="1"/>
  <c r="AZ9" i="69" a="1"/>
  <c r="AZ9" i="69" s="1"/>
  <c r="AZ68" i="69" a="1"/>
  <c r="AZ68" i="69" s="1"/>
  <c r="AZ15" i="69" a="1"/>
  <c r="AZ15" i="69" s="1"/>
  <c r="AZ3" i="69"/>
  <c r="AZ5" i="69" a="1"/>
  <c r="AZ5" i="69" s="1"/>
  <c r="BB1" i="69"/>
  <c r="BA2" i="69"/>
  <c r="AV71" i="69"/>
  <c r="AV75" i="69" s="1"/>
  <c r="AW60" i="69"/>
  <c r="AW64" i="69" s="1"/>
  <c r="AV65" i="69"/>
  <c r="AV69" i="69"/>
  <c r="AU33" i="69"/>
  <c r="AU39" i="69"/>
  <c r="AV28" i="69"/>
  <c r="AV32" i="69" s="1"/>
  <c r="AU37" i="69"/>
  <c r="AU46" i="69" s="1"/>
  <c r="AU48" i="69" s="1"/>
  <c r="AU79" i="69"/>
  <c r="AU77" i="69"/>
  <c r="AU85" i="69" s="1"/>
  <c r="AU94" i="69" s="1"/>
  <c r="AU99" i="69" s="1"/>
  <c r="AR50" i="69"/>
  <c r="AR56" i="69"/>
  <c r="AS45" i="69"/>
  <c r="AS49" i="69" s="1"/>
  <c r="AR54" i="69"/>
  <c r="AX221" i="69"/>
  <c r="AX224" i="69" s="1"/>
  <c r="AX226" i="69" s="1"/>
  <c r="AX228" i="69" s="1"/>
  <c r="AX215" i="69"/>
  <c r="AX217" i="69" s="1"/>
  <c r="U930" i="64" a="1"/>
  <c r="BC2190" i="64" a="1"/>
  <c r="BC1781" i="64" a="1"/>
  <c r="BC1757" i="64" a="1"/>
  <c r="BC1902" i="64" a="1"/>
  <c r="BC2009" i="64" a="1"/>
  <c r="BC2301" i="64" a="1"/>
  <c r="BC1874" i="64" a="1"/>
  <c r="BC2045" i="64" a="1"/>
  <c r="BC1937" i="64" a="1"/>
  <c r="BC954" i="64" a="1"/>
  <c r="BC1298" i="64" a="1"/>
  <c r="BC2277" i="64" a="1"/>
  <c r="BC1605" i="64" a="1"/>
  <c r="AA638" i="64" l="1"/>
  <c r="AB629" i="64"/>
  <c r="AB632" i="64" s="1"/>
  <c r="AA634" i="64"/>
  <c r="BC2277" i="64"/>
  <c r="BC1605" i="64"/>
  <c r="BC1298" i="64"/>
  <c r="BQ794" i="64"/>
  <c r="BC190" i="64"/>
  <c r="BC2301" i="64"/>
  <c r="BB1945" i="64"/>
  <c r="M1945" i="64" s="1"/>
  <c r="BC1937" i="64"/>
  <c r="BC2045" i="64"/>
  <c r="BC1874" i="64"/>
  <c r="BC1902" i="64"/>
  <c r="BC2009" i="64"/>
  <c r="BC1757" i="64"/>
  <c r="BC1781" i="64"/>
  <c r="BC2190" i="64"/>
  <c r="BC954" i="64"/>
  <c r="AA860" i="64"/>
  <c r="AC855" i="64"/>
  <c r="AB858" i="64"/>
  <c r="AL1300" i="64"/>
  <c r="AK1607" i="64"/>
  <c r="W2255" i="64"/>
  <c r="X2245" i="64"/>
  <c r="U930" i="64"/>
  <c r="V2303" i="64"/>
  <c r="W1735" i="64"/>
  <c r="AB2192" i="64"/>
  <c r="Z2279" i="64"/>
  <c r="T1876" i="64"/>
  <c r="AD161" i="69"/>
  <c r="AD162" i="69" s="1"/>
  <c r="AD163" i="69" s="1"/>
  <c r="AC167" i="69"/>
  <c r="AC173" i="69" s="1"/>
  <c r="AC175" i="69" s="1"/>
  <c r="AC163" i="69"/>
  <c r="AC169" i="69"/>
  <c r="AC179" i="69" s="1"/>
  <c r="BC2644" i="64"/>
  <c r="AD187" i="69"/>
  <c r="AD188" i="69" s="1"/>
  <c r="BD2044" i="64" a="1"/>
  <c r="BD2044" i="64" s="1"/>
  <c r="BD2008" i="64" a="1"/>
  <c r="BD2008" i="64" s="1"/>
  <c r="BD1936" i="64" a="1"/>
  <c r="BD1936" i="64" s="1"/>
  <c r="BD2636" i="64" a="1"/>
  <c r="BD2636" i="64" s="1"/>
  <c r="BD1901" i="64" a="1"/>
  <c r="BD1901" i="64" s="1"/>
  <c r="BD2670" i="64" a="1"/>
  <c r="BD2670" i="64" s="1"/>
  <c r="AC198" i="69"/>
  <c r="BD637" i="64" a="1"/>
  <c r="BD637" i="64" s="1"/>
  <c r="BD631" i="64" a="1"/>
  <c r="BD631" i="64" s="1"/>
  <c r="AC152" i="69"/>
  <c r="AD134" i="69"/>
  <c r="AD135" i="69" s="1"/>
  <c r="AD140" i="69" s="1"/>
  <c r="AD150" i="69" s="1"/>
  <c r="BD2276" i="64" a="1"/>
  <c r="BD2276" i="64" s="1"/>
  <c r="BD2186" i="64" a="1"/>
  <c r="BD2186" i="64" s="1"/>
  <c r="BD1604" i="64" a="1"/>
  <c r="BD1604" i="64" s="1"/>
  <c r="BD953" i="64" a="1"/>
  <c r="BD953" i="64" s="1"/>
  <c r="BD204" i="64" a="1"/>
  <c r="BD204" i="64" s="1"/>
  <c r="BD189" i="64" a="1"/>
  <c r="BD189" i="64" s="1"/>
  <c r="BD258" i="64" a="1"/>
  <c r="BD258" i="64" s="1"/>
  <c r="BD36" i="64" a="1"/>
  <c r="BD36" i="64" s="1"/>
  <c r="BD188" i="64" a="1"/>
  <c r="BD188" i="64" s="1"/>
  <c r="BD205" i="64" a="1"/>
  <c r="BD205" i="64" s="1"/>
  <c r="BD1297" i="64" a="1"/>
  <c r="BD1297" i="64" s="1"/>
  <c r="BD931" i="64" a="1"/>
  <c r="BD931" i="64" s="1"/>
  <c r="BD2191" i="64" a="1"/>
  <c r="BD2191" i="64" s="1"/>
  <c r="BD1758" i="64" a="1"/>
  <c r="BD1758" i="64" s="1"/>
  <c r="BD1780" i="64" a="1"/>
  <c r="BD1780" i="64" s="1"/>
  <c r="BD1875" i="64" a="1"/>
  <c r="BD1875" i="64" s="1"/>
  <c r="BD2302" i="64" a="1"/>
  <c r="BD2302" i="64" s="1"/>
  <c r="BD1756" i="64" a="1"/>
  <c r="BD1756" i="64" s="1"/>
  <c r="BD2300" i="64" a="1"/>
  <c r="BD2300" i="64" s="1"/>
  <c r="BD2197" i="64" a="1"/>
  <c r="BD2197" i="64" s="1"/>
  <c r="BD929" i="64" a="1"/>
  <c r="BD929" i="64" s="1"/>
  <c r="BD1873" i="64" a="1"/>
  <c r="BD1873" i="64" s="1"/>
  <c r="BD1734" i="64" a="1"/>
  <c r="BD1734" i="64" s="1"/>
  <c r="AY207" i="69"/>
  <c r="AY209" i="69" s="1"/>
  <c r="AY219" i="69" s="1"/>
  <c r="AX17" i="69"/>
  <c r="AX18" i="69" s="1"/>
  <c r="AY10" i="69"/>
  <c r="AY20" i="69" s="1"/>
  <c r="AY16" i="69"/>
  <c r="AD118" i="69"/>
  <c r="AE112" i="69" s="1"/>
  <c r="AS50" i="69"/>
  <c r="AS56" i="69"/>
  <c r="AT45" i="69"/>
  <c r="AT49" i="69" s="1"/>
  <c r="AS54" i="69"/>
  <c r="AW65" i="69"/>
  <c r="AW71" i="69"/>
  <c r="AW75" i="69" s="1"/>
  <c r="AX60" i="69"/>
  <c r="AX64" i="69" s="1"/>
  <c r="AW69" i="69"/>
  <c r="AZ98" i="69"/>
  <c r="AY215" i="69"/>
  <c r="AY217" i="69" s="1"/>
  <c r="AY221" i="69"/>
  <c r="AY224" i="69" s="1"/>
  <c r="AY226" i="69" s="1"/>
  <c r="AY228" i="69" s="1"/>
  <c r="AU100" i="69"/>
  <c r="AU106" i="69"/>
  <c r="AU113" i="69" s="1"/>
  <c r="AU104" i="69"/>
  <c r="AV79" i="69"/>
  <c r="AV77" i="69"/>
  <c r="AV85" i="69" s="1"/>
  <c r="AV94" i="69" s="1"/>
  <c r="AV99" i="69" s="1"/>
  <c r="AU87" i="69"/>
  <c r="AU83" i="69"/>
  <c r="AZ205" i="69"/>
  <c r="AZ211" i="69" s="1"/>
  <c r="AZ8" i="69"/>
  <c r="AZ12" i="69" s="1"/>
  <c r="AZ22" i="69" s="1"/>
  <c r="AZ29" i="69" s="1"/>
  <c r="AZ31" i="69" s="1"/>
  <c r="AZ61" i="69"/>
  <c r="AZ63" i="69" s="1"/>
  <c r="AV33" i="69"/>
  <c r="AV39" i="69"/>
  <c r="AW28" i="69"/>
  <c r="AW32" i="69" s="1"/>
  <c r="AV37" i="69"/>
  <c r="AV46" i="69" s="1"/>
  <c r="AV48" i="69" s="1"/>
  <c r="BA225" i="69" a="1"/>
  <c r="BA225" i="69" s="1"/>
  <c r="BA227" i="69" a="1"/>
  <c r="BA227" i="69" s="1"/>
  <c r="BA216" i="69" a="1"/>
  <c r="BA216" i="69" s="1"/>
  <c r="BA214" i="69" a="1"/>
  <c r="BA214" i="69" s="1"/>
  <c r="BA206" i="69" a="1"/>
  <c r="BA206" i="69" s="1"/>
  <c r="BA208" i="69" a="1"/>
  <c r="BA208" i="69" s="1"/>
  <c r="BA197" i="69" a="1"/>
  <c r="BA197" i="69" s="1"/>
  <c r="BA185" i="69" a="1"/>
  <c r="BA185" i="69" s="1"/>
  <c r="BA191" i="69" a="1"/>
  <c r="BA191" i="69" s="1"/>
  <c r="BA174" i="69" a="1"/>
  <c r="BA174" i="69" s="1"/>
  <c r="BA166" i="69" a="1"/>
  <c r="BA166" i="69" s="1"/>
  <c r="BA172" i="69" a="1"/>
  <c r="BA172" i="69" s="1"/>
  <c r="BA147" i="69" a="1"/>
  <c r="BA147" i="69" s="1"/>
  <c r="BA160" i="69" a="1"/>
  <c r="BA160" i="69" s="1"/>
  <c r="BA145" i="69" a="1"/>
  <c r="BA145" i="69" s="1"/>
  <c r="BA139" i="69" a="1"/>
  <c r="BA139" i="69" s="1"/>
  <c r="BA158" i="69" a="1"/>
  <c r="BA158" i="69" s="1"/>
  <c r="BA133" i="69" a="1"/>
  <c r="BA133" i="69" s="1"/>
  <c r="BA122" i="69" a="1"/>
  <c r="BA122" i="69" s="1"/>
  <c r="BA114" i="69" a="1"/>
  <c r="BA114" i="69" s="1"/>
  <c r="BA116" i="69" a="1"/>
  <c r="BA116" i="69" s="1"/>
  <c r="BA131" i="69" a="1"/>
  <c r="BA131" i="69" s="1"/>
  <c r="BA109" i="69" a="1"/>
  <c r="BA109" i="69" s="1"/>
  <c r="BA97" i="69" a="1"/>
  <c r="BA97" i="69" s="1"/>
  <c r="BB93" i="69" s="1"/>
  <c r="BA90" i="69" a="1"/>
  <c r="BA90" i="69" s="1"/>
  <c r="BA103" i="69" a="1"/>
  <c r="BA103" i="69" s="1"/>
  <c r="BA76" i="69" a="1"/>
  <c r="BA76" i="69" s="1"/>
  <c r="BA82" i="69" a="1"/>
  <c r="BA82" i="69" s="1"/>
  <c r="BA62" i="69" a="1"/>
  <c r="BA62" i="69" s="1"/>
  <c r="BA95" i="69" a="1"/>
  <c r="BA95" i="69" s="1"/>
  <c r="BA96" i="69" s="1"/>
  <c r="BA68" i="69" a="1"/>
  <c r="BA68" i="69" s="1"/>
  <c r="BA74" i="69" a="1"/>
  <c r="BA74" i="69" s="1"/>
  <c r="BA47" i="69" a="1"/>
  <c r="BA47" i="69" s="1"/>
  <c r="BA30" i="69" a="1"/>
  <c r="BA30" i="69" s="1"/>
  <c r="BA53" i="69" a="1"/>
  <c r="BA53" i="69" s="1"/>
  <c r="BA36" i="69" a="1"/>
  <c r="BA36" i="69" s="1"/>
  <c r="BA42" i="69" a="1"/>
  <c r="BA42" i="69" s="1"/>
  <c r="BA3" i="69"/>
  <c r="BA25" i="69" a="1"/>
  <c r="BA25" i="69" s="1"/>
  <c r="BA5" i="69" a="1"/>
  <c r="BA5" i="69" s="1"/>
  <c r="BA9" i="69" a="1"/>
  <c r="BA9" i="69" s="1"/>
  <c r="BA15" i="69" a="1"/>
  <c r="BA15" i="69" s="1"/>
  <c r="BC1" i="69"/>
  <c r="BB2" i="69"/>
  <c r="BD2277" i="64" a="1"/>
  <c r="BD954" i="64" a="1"/>
  <c r="BD1757" i="64" a="1"/>
  <c r="BD1874" i="64" a="1"/>
  <c r="BD1605" i="64" a="1"/>
  <c r="BD2301" i="64" a="1"/>
  <c r="BD1937" i="64" a="1"/>
  <c r="BD2009" i="64" a="1"/>
  <c r="BD2190" i="64" a="1"/>
  <c r="BD1781" i="64" a="1"/>
  <c r="BD2045" i="64" a="1"/>
  <c r="BD1298" i="64" a="1"/>
  <c r="BD1902" i="64" a="1"/>
  <c r="AB633" i="64" l="1"/>
  <c r="BD2277" i="64"/>
  <c r="BD1605" i="64"/>
  <c r="BD1298" i="64"/>
  <c r="BQ784" i="64"/>
  <c r="BQ786" i="64" s="1"/>
  <c r="BQ787" i="64" s="1"/>
  <c r="BQ795" i="64"/>
  <c r="BS2512" i="64" a="1"/>
  <c r="BS2512" i="64" s="1"/>
  <c r="BD190" i="64"/>
  <c r="BD2301" i="64"/>
  <c r="BC1945" i="64"/>
  <c r="BD1937" i="64"/>
  <c r="BD2009" i="64"/>
  <c r="BD2045" i="64"/>
  <c r="BD1874" i="64"/>
  <c r="BD1902" i="64"/>
  <c r="BD1757" i="64"/>
  <c r="BD1781" i="64"/>
  <c r="BD2190" i="64"/>
  <c r="BD954" i="64"/>
  <c r="AB856" i="64"/>
  <c r="X2249" i="64"/>
  <c r="X2250" i="64" s="1"/>
  <c r="AM1300" i="64"/>
  <c r="AL1607" i="64"/>
  <c r="U932" i="64"/>
  <c r="V1759" i="64"/>
  <c r="AC177" i="69"/>
  <c r="BD2644" i="64"/>
  <c r="AD194" i="69"/>
  <c r="AD202" i="69" s="1"/>
  <c r="AE183" i="69"/>
  <c r="AE186" i="69" s="1"/>
  <c r="AD192" i="69"/>
  <c r="AD200" i="69" s="1"/>
  <c r="BE2044" i="64" a="1"/>
  <c r="BE2044" i="64" s="1"/>
  <c r="BE2008" i="64" a="1"/>
  <c r="BE2008" i="64" s="1"/>
  <c r="BE1936" i="64" a="1"/>
  <c r="BE1936" i="64" s="1"/>
  <c r="BE2636" i="64" a="1"/>
  <c r="BE2636" i="64" s="1"/>
  <c r="BE1901" i="64" a="1"/>
  <c r="BE1901" i="64" s="1"/>
  <c r="BE2670" i="64" a="1"/>
  <c r="BE2670" i="64" s="1"/>
  <c r="AD167" i="69"/>
  <c r="AD177" i="69" s="1"/>
  <c r="AD169" i="69"/>
  <c r="AD179" i="69" s="1"/>
  <c r="AE156" i="69"/>
  <c r="AE159" i="69" s="1"/>
  <c r="AE184" i="69" s="1"/>
  <c r="BE637" i="64" a="1"/>
  <c r="BE637" i="64" s="1"/>
  <c r="BE631" i="64" a="1"/>
  <c r="BE631" i="64" s="1"/>
  <c r="AE129" i="69"/>
  <c r="AE132" i="69" s="1"/>
  <c r="AE157" i="69" s="1"/>
  <c r="AD136" i="69"/>
  <c r="AD142" i="69"/>
  <c r="AD146" i="69" s="1"/>
  <c r="AD148" i="69" s="1"/>
  <c r="BE2276" i="64" a="1"/>
  <c r="BE2276" i="64" s="1"/>
  <c r="BE2186" i="64" a="1"/>
  <c r="BE2186" i="64" s="1"/>
  <c r="BE1604" i="64" a="1"/>
  <c r="BE1604" i="64" s="1"/>
  <c r="BE953" i="64" a="1"/>
  <c r="BE953" i="64" s="1"/>
  <c r="BE204" i="64" a="1"/>
  <c r="BE204" i="64" s="1"/>
  <c r="BE189" i="64" a="1"/>
  <c r="BE189" i="64" s="1"/>
  <c r="BE258" i="64" a="1"/>
  <c r="BE258" i="64" s="1"/>
  <c r="BE36" i="64" a="1"/>
  <c r="BE36" i="64" s="1"/>
  <c r="BE188" i="64" a="1"/>
  <c r="BE188" i="64" s="1"/>
  <c r="BE205" i="64" a="1"/>
  <c r="BE205" i="64" s="1"/>
  <c r="BE1297" i="64" a="1"/>
  <c r="BE1297" i="64" s="1"/>
  <c r="BE2300" i="64" a="1"/>
  <c r="BE2300" i="64" s="1"/>
  <c r="BE2191" i="64" a="1"/>
  <c r="BE2191" i="64" s="1"/>
  <c r="BE1875" i="64" a="1"/>
  <c r="BE1875" i="64" s="1"/>
  <c r="BE1756" i="64" a="1"/>
  <c r="BE1756" i="64" s="1"/>
  <c r="BE2197" i="64" a="1"/>
  <c r="BE2197" i="64" s="1"/>
  <c r="BE2302" i="64" a="1"/>
  <c r="BE2302" i="64" s="1"/>
  <c r="BE1780" i="64" a="1"/>
  <c r="BE1780" i="64" s="1"/>
  <c r="BE1758" i="64" a="1"/>
  <c r="BE1758" i="64" s="1"/>
  <c r="BE931" i="64" a="1"/>
  <c r="BE931" i="64" s="1"/>
  <c r="BE1873" i="64" a="1"/>
  <c r="BE1873" i="64" s="1"/>
  <c r="BE1734" i="64" a="1"/>
  <c r="BE1734" i="64" s="1"/>
  <c r="BE929" i="64" a="1"/>
  <c r="BE929" i="64" s="1"/>
  <c r="AY17" i="69"/>
  <c r="AY18" i="69" s="1"/>
  <c r="BA98" i="69"/>
  <c r="AD119" i="69"/>
  <c r="AZ207" i="69"/>
  <c r="AZ209" i="69" s="1"/>
  <c r="AZ219" i="69" s="1"/>
  <c r="AD125" i="69"/>
  <c r="AZ16" i="69"/>
  <c r="AD123" i="69"/>
  <c r="AZ10" i="69"/>
  <c r="AZ20" i="69" s="1"/>
  <c r="BB225" i="69" a="1"/>
  <c r="BB225" i="69" s="1"/>
  <c r="BB227" i="69" a="1"/>
  <c r="BB227" i="69" s="1"/>
  <c r="BB216" i="69" a="1"/>
  <c r="BB216" i="69" s="1"/>
  <c r="BB214" i="69" a="1"/>
  <c r="BB214" i="69" s="1"/>
  <c r="BB206" i="69" a="1"/>
  <c r="BB206" i="69" s="1"/>
  <c r="BB208" i="69" a="1"/>
  <c r="BB208" i="69" s="1"/>
  <c r="BB197" i="69" a="1"/>
  <c r="BB197" i="69" s="1"/>
  <c r="BB191" i="69" a="1"/>
  <c r="BB191" i="69" s="1"/>
  <c r="BB174" i="69" a="1"/>
  <c r="BB174" i="69" s="1"/>
  <c r="BB166" i="69" a="1"/>
  <c r="BB166" i="69" s="1"/>
  <c r="BB185" i="69" a="1"/>
  <c r="BB185" i="69" s="1"/>
  <c r="BB147" i="69" a="1"/>
  <c r="BB147" i="69" s="1"/>
  <c r="BB172" i="69" a="1"/>
  <c r="BB172" i="69" s="1"/>
  <c r="BB158" i="69" a="1"/>
  <c r="BB158" i="69" s="1"/>
  <c r="BB145" i="69" a="1"/>
  <c r="BB145" i="69" s="1"/>
  <c r="BB131" i="69" a="1"/>
  <c r="BB131" i="69" s="1"/>
  <c r="BB160" i="69" a="1"/>
  <c r="BB160" i="69" s="1"/>
  <c r="BB139" i="69" a="1"/>
  <c r="BB139" i="69" s="1"/>
  <c r="BB116" i="69" a="1"/>
  <c r="BB116" i="69" s="1"/>
  <c r="BB109" i="69" a="1"/>
  <c r="BB109" i="69" s="1"/>
  <c r="BB133" i="69" a="1"/>
  <c r="BB133" i="69" s="1"/>
  <c r="BB122" i="69" a="1"/>
  <c r="BB122" i="69" s="1"/>
  <c r="BB114" i="69" a="1"/>
  <c r="BB114" i="69" s="1"/>
  <c r="BB97" i="69" a="1"/>
  <c r="BB97" i="69" s="1"/>
  <c r="BC93" i="69" s="1"/>
  <c r="BB90" i="69" a="1"/>
  <c r="BB90" i="69" s="1"/>
  <c r="BB103" i="69" a="1"/>
  <c r="BB103" i="69" s="1"/>
  <c r="BB95" i="69" a="1"/>
  <c r="BB95" i="69" s="1"/>
  <c r="BB96" i="69" s="1"/>
  <c r="BB82" i="69" a="1"/>
  <c r="BB82" i="69" s="1"/>
  <c r="BB68" i="69" a="1"/>
  <c r="BB68" i="69" s="1"/>
  <c r="BB74" i="69" a="1"/>
  <c r="BB74" i="69" s="1"/>
  <c r="BB76" i="69" a="1"/>
  <c r="BB76" i="69" s="1"/>
  <c r="BB47" i="69" a="1"/>
  <c r="BB47" i="69" s="1"/>
  <c r="BB30" i="69" a="1"/>
  <c r="BB30" i="69" s="1"/>
  <c r="BB53" i="69" a="1"/>
  <c r="BB53" i="69" s="1"/>
  <c r="BB36" i="69" a="1"/>
  <c r="BB36" i="69" s="1"/>
  <c r="BB42" i="69" a="1"/>
  <c r="BB42" i="69" s="1"/>
  <c r="BB25" i="69" a="1"/>
  <c r="BB25" i="69" s="1"/>
  <c r="BB62" i="69" a="1"/>
  <c r="BB62" i="69" s="1"/>
  <c r="BB3" i="69"/>
  <c r="BB5" i="69" a="1"/>
  <c r="BB5" i="69" s="1"/>
  <c r="BB9" i="69" a="1"/>
  <c r="BB9" i="69" s="1"/>
  <c r="BB15" i="69" a="1"/>
  <c r="BB15" i="69" s="1"/>
  <c r="AV106" i="69"/>
  <c r="AV113" i="69" s="1"/>
  <c r="AV100" i="69"/>
  <c r="AV104" i="69"/>
  <c r="BC2" i="69"/>
  <c r="BD1" i="69"/>
  <c r="AZ221" i="69"/>
  <c r="AZ224" i="69" s="1"/>
  <c r="AZ226" i="69" s="1"/>
  <c r="AZ228" i="69" s="1"/>
  <c r="AZ215" i="69"/>
  <c r="AZ217" i="69" s="1"/>
  <c r="AV87" i="69"/>
  <c r="AV83" i="69"/>
  <c r="AE117" i="69"/>
  <c r="AE115" i="69"/>
  <c r="BA205" i="69"/>
  <c r="BA211" i="69" s="1"/>
  <c r="BA61" i="69"/>
  <c r="BA63" i="69" s="1"/>
  <c r="BA8" i="69"/>
  <c r="BA12" i="69" s="1"/>
  <c r="BA22" i="69" s="1"/>
  <c r="BA29" i="69" s="1"/>
  <c r="BA31" i="69" s="1"/>
  <c r="AW39" i="69"/>
  <c r="AX28" i="69"/>
  <c r="AX32" i="69" s="1"/>
  <c r="AW33" i="69"/>
  <c r="AW37" i="69"/>
  <c r="AW46" i="69" s="1"/>
  <c r="AW48" i="69" s="1"/>
  <c r="AT50" i="69"/>
  <c r="AT56" i="69"/>
  <c r="AU45" i="69"/>
  <c r="AU49" i="69" s="1"/>
  <c r="AT54" i="69"/>
  <c r="AX65" i="69"/>
  <c r="AX71" i="69"/>
  <c r="AX75" i="69" s="1"/>
  <c r="AY60" i="69"/>
  <c r="AY64" i="69" s="1"/>
  <c r="AX69" i="69"/>
  <c r="AW79" i="69"/>
  <c r="AW77" i="69"/>
  <c r="AW85" i="69" s="1"/>
  <c r="AW94" i="69" s="1"/>
  <c r="AW99" i="69" s="1"/>
  <c r="BE1757" i="64" a="1"/>
  <c r="BE1937" i="64" a="1"/>
  <c r="V930" i="64" a="1"/>
  <c r="BE2301" i="64" a="1"/>
  <c r="BE1874" i="64" a="1"/>
  <c r="BE2190" i="64" a="1"/>
  <c r="BE1902" i="64" a="1"/>
  <c r="BE2277" i="64" a="1"/>
  <c r="BE1298" i="64" a="1"/>
  <c r="BE1781" i="64" a="1"/>
  <c r="BE954" i="64" a="1"/>
  <c r="BE2045" i="64" a="1"/>
  <c r="BE1605" i="64" a="1"/>
  <c r="BE2009" i="64" a="1"/>
  <c r="AB638" i="64" l="1"/>
  <c r="AB634" i="64"/>
  <c r="AC629" i="64"/>
  <c r="AC632" i="64" s="1"/>
  <c r="BE2277" i="64"/>
  <c r="BE1605" i="64"/>
  <c r="BE1298" i="64"/>
  <c r="BR791" i="64"/>
  <c r="BQ796" i="64"/>
  <c r="BQ800" i="64"/>
  <c r="BQ788" i="64"/>
  <c r="BR780" i="64"/>
  <c r="BR783" i="64" s="1"/>
  <c r="BE190" i="64"/>
  <c r="BE2301" i="64"/>
  <c r="BD1945" i="64"/>
  <c r="BE1937" i="64"/>
  <c r="BE2009" i="64"/>
  <c r="BE2045" i="64"/>
  <c r="BE1874" i="64"/>
  <c r="BE1902" i="64"/>
  <c r="BE1757" i="64"/>
  <c r="BE1781" i="64"/>
  <c r="BE2190" i="64"/>
  <c r="BE954" i="64"/>
  <c r="AB860" i="64"/>
  <c r="AC858" i="64"/>
  <c r="AC856" i="64" s="1"/>
  <c r="AD855" i="64"/>
  <c r="X2251" i="64"/>
  <c r="Y2245" i="64"/>
  <c r="Y2249" i="64" s="1"/>
  <c r="X2255" i="64"/>
  <c r="AN1300" i="64"/>
  <c r="V930" i="64"/>
  <c r="W2303" i="64"/>
  <c r="X1735" i="64"/>
  <c r="AA2279" i="64"/>
  <c r="AC2192" i="64"/>
  <c r="U1876" i="64"/>
  <c r="AD198" i="69"/>
  <c r="AE187" i="69"/>
  <c r="AE188" i="69" s="1"/>
  <c r="BE2644" i="64"/>
  <c r="BF2044" i="64" a="1"/>
  <c r="BF2044" i="64" s="1"/>
  <c r="BF2008" i="64" a="1"/>
  <c r="BF2008" i="64" s="1"/>
  <c r="BF1936" i="64" a="1"/>
  <c r="BF1936" i="64" s="1"/>
  <c r="BF2636" i="64" a="1"/>
  <c r="BF2636" i="64" s="1"/>
  <c r="BF1901" i="64" a="1"/>
  <c r="BF1901" i="64" s="1"/>
  <c r="BF2670" i="64" a="1"/>
  <c r="BF2670" i="64" s="1"/>
  <c r="AE161" i="69"/>
  <c r="AE162" i="69" s="1"/>
  <c r="AD173" i="69"/>
  <c r="AD175" i="69" s="1"/>
  <c r="BF637" i="64" a="1"/>
  <c r="BF637" i="64" s="1"/>
  <c r="BF631" i="64" a="1"/>
  <c r="BF631" i="64" s="1"/>
  <c r="AD152" i="69"/>
  <c r="AE134" i="69"/>
  <c r="AE135" i="69" s="1"/>
  <c r="AE136" i="69" s="1"/>
  <c r="BF2276" i="64" a="1"/>
  <c r="BF2276" i="64" s="1"/>
  <c r="BF2186" i="64" a="1"/>
  <c r="BF2186" i="64" s="1"/>
  <c r="BF1604" i="64" a="1"/>
  <c r="BF1604" i="64" s="1"/>
  <c r="BF953" i="64" a="1"/>
  <c r="BF953" i="64" s="1"/>
  <c r="BF204" i="64" a="1"/>
  <c r="BF204" i="64" s="1"/>
  <c r="BF189" i="64" a="1"/>
  <c r="BF189" i="64" s="1"/>
  <c r="BF258" i="64" a="1"/>
  <c r="BF258" i="64" s="1"/>
  <c r="BF36" i="64" a="1"/>
  <c r="BF36" i="64" s="1"/>
  <c r="BF188" i="64" a="1"/>
  <c r="BF188" i="64" s="1"/>
  <c r="BF205" i="64" a="1"/>
  <c r="BF205" i="64" s="1"/>
  <c r="BF1297" i="64" a="1"/>
  <c r="BF1297" i="64" s="1"/>
  <c r="BF2300" i="64" a="1"/>
  <c r="BF2300" i="64" s="1"/>
  <c r="BF2197" i="64" a="1"/>
  <c r="BF2197" i="64" s="1"/>
  <c r="BF1756" i="64" a="1"/>
  <c r="BF1756" i="64" s="1"/>
  <c r="BF1875" i="64" a="1"/>
  <c r="BF1875" i="64" s="1"/>
  <c r="BF1758" i="64" a="1"/>
  <c r="BF1758" i="64" s="1"/>
  <c r="BF929" i="64" a="1"/>
  <c r="BF929" i="64" s="1"/>
  <c r="BF1734" i="64" a="1"/>
  <c r="BF1734" i="64" s="1"/>
  <c r="BF1873" i="64" a="1"/>
  <c r="BF1873" i="64" s="1"/>
  <c r="BF2302" i="64" a="1"/>
  <c r="BF2302" i="64" s="1"/>
  <c r="BF931" i="64" a="1"/>
  <c r="BF931" i="64" s="1"/>
  <c r="BF2191" i="64" a="1"/>
  <c r="BF2191" i="64" s="1"/>
  <c r="BF1780" i="64" a="1"/>
  <c r="BF1780" i="64" s="1"/>
  <c r="BA207" i="69"/>
  <c r="BA209" i="69" s="1"/>
  <c r="BA219" i="69" s="1"/>
  <c r="AZ17" i="69"/>
  <c r="AZ18" i="69" s="1"/>
  <c r="AE118" i="69"/>
  <c r="AE125" i="69" s="1"/>
  <c r="BB98" i="69"/>
  <c r="AW106" i="69"/>
  <c r="AW113" i="69" s="1"/>
  <c r="AW100" i="69"/>
  <c r="AW104" i="69"/>
  <c r="AX79" i="69"/>
  <c r="AX77" i="69"/>
  <c r="AX85" i="69" s="1"/>
  <c r="AX94" i="69" s="1"/>
  <c r="AX99" i="69" s="1"/>
  <c r="AU50" i="69"/>
  <c r="AU56" i="69"/>
  <c r="AV45" i="69"/>
  <c r="AV49" i="69" s="1"/>
  <c r="AU54" i="69"/>
  <c r="BC227" i="69" a="1"/>
  <c r="BC227" i="69" s="1"/>
  <c r="BC225" i="69" a="1"/>
  <c r="BC225" i="69" s="1"/>
  <c r="BC216" i="69" a="1"/>
  <c r="BC216" i="69" s="1"/>
  <c r="BC214" i="69" a="1"/>
  <c r="BC214" i="69" s="1"/>
  <c r="BC208" i="69" a="1"/>
  <c r="BC208" i="69" s="1"/>
  <c r="BC206" i="69" a="1"/>
  <c r="BC206" i="69" s="1"/>
  <c r="BC197" i="69" a="1"/>
  <c r="BC197" i="69" s="1"/>
  <c r="BC191" i="69" a="1"/>
  <c r="BC191" i="69" s="1"/>
  <c r="BC185" i="69" a="1"/>
  <c r="BC185" i="69" s="1"/>
  <c r="BC174" i="69" a="1"/>
  <c r="BC174" i="69" s="1"/>
  <c r="BC166" i="69" a="1"/>
  <c r="BC166" i="69" s="1"/>
  <c r="BC172" i="69" a="1"/>
  <c r="BC172" i="69" s="1"/>
  <c r="BC158" i="69" a="1"/>
  <c r="BC158" i="69" s="1"/>
  <c r="BC160" i="69" a="1"/>
  <c r="BC160" i="69" s="1"/>
  <c r="BC147" i="69" a="1"/>
  <c r="BC147" i="69" s="1"/>
  <c r="BC131" i="69" a="1"/>
  <c r="BC131" i="69" s="1"/>
  <c r="BC133" i="69" a="1"/>
  <c r="BC133" i="69" s="1"/>
  <c r="BC145" i="69" a="1"/>
  <c r="BC145" i="69" s="1"/>
  <c r="BC116" i="69" a="1"/>
  <c r="BC116" i="69" s="1"/>
  <c r="BC109" i="69" a="1"/>
  <c r="BC109" i="69" s="1"/>
  <c r="BC122" i="69" a="1"/>
  <c r="BC122" i="69" s="1"/>
  <c r="BC139" i="69" a="1"/>
  <c r="BC139" i="69" s="1"/>
  <c r="BC114" i="69" a="1"/>
  <c r="BC114" i="69" s="1"/>
  <c r="BC103" i="69" a="1"/>
  <c r="BC103" i="69" s="1"/>
  <c r="BC95" i="69" a="1"/>
  <c r="BC95" i="69" s="1"/>
  <c r="BC96" i="69" s="1"/>
  <c r="BC97" i="69" a="1"/>
  <c r="BC97" i="69" s="1"/>
  <c r="BD93" i="69" s="1"/>
  <c r="BC74" i="69" a="1"/>
  <c r="BC74" i="69" s="1"/>
  <c r="BC90" i="69" a="1"/>
  <c r="BC90" i="69" s="1"/>
  <c r="BC76" i="69" a="1"/>
  <c r="BC76" i="69" s="1"/>
  <c r="BC82" i="69" a="1"/>
  <c r="BC82" i="69" s="1"/>
  <c r="BC62" i="69" a="1"/>
  <c r="BC62" i="69" s="1"/>
  <c r="BC53" i="69" a="1"/>
  <c r="BC53" i="69" s="1"/>
  <c r="BC36" i="69" a="1"/>
  <c r="BC36" i="69" s="1"/>
  <c r="BC42" i="69" a="1"/>
  <c r="BC42" i="69" s="1"/>
  <c r="BC25" i="69" a="1"/>
  <c r="BC25" i="69" s="1"/>
  <c r="BC68" i="69" a="1"/>
  <c r="BC68" i="69" s="1"/>
  <c r="BC5" i="69" a="1"/>
  <c r="BC5" i="69" s="1"/>
  <c r="BC3" i="69"/>
  <c r="BC47" i="69" a="1"/>
  <c r="BC47" i="69" s="1"/>
  <c r="BC9" i="69" a="1"/>
  <c r="BC9" i="69" s="1"/>
  <c r="BC15" i="69" a="1"/>
  <c r="BC15" i="69" s="1"/>
  <c r="BC30" i="69" a="1"/>
  <c r="BC30" i="69" s="1"/>
  <c r="BA16" i="69"/>
  <c r="AW87" i="69"/>
  <c r="AW83" i="69"/>
  <c r="BB205" i="69"/>
  <c r="BB211" i="69" s="1"/>
  <c r="BB61" i="69"/>
  <c r="BB63" i="69" s="1"/>
  <c r="BB8" i="69"/>
  <c r="BB12" i="69" s="1"/>
  <c r="BB22" i="69" s="1"/>
  <c r="BB29" i="69" s="1"/>
  <c r="BB31" i="69" s="1"/>
  <c r="BA221" i="69"/>
  <c r="BA224" i="69" s="1"/>
  <c r="BA226" i="69" s="1"/>
  <c r="BA228" i="69" s="1"/>
  <c r="BA215" i="69"/>
  <c r="BA217" i="69" s="1"/>
  <c r="BA10" i="69"/>
  <c r="BA20" i="69" s="1"/>
  <c r="AY65" i="69"/>
  <c r="AY71" i="69"/>
  <c r="AY75" i="69" s="1"/>
  <c r="AZ60" i="69"/>
  <c r="AZ64" i="69" s="1"/>
  <c r="AY69" i="69"/>
  <c r="AX33" i="69"/>
  <c r="AX39" i="69"/>
  <c r="AY28" i="69"/>
  <c r="AY32" i="69" s="1"/>
  <c r="AX37" i="69"/>
  <c r="AX46" i="69" s="1"/>
  <c r="AX48" i="69" s="1"/>
  <c r="BE1" i="69"/>
  <c r="BD2" i="69"/>
  <c r="BF1874" i="64" a="1"/>
  <c r="BF1937" i="64" a="1"/>
  <c r="BF1902" i="64" a="1"/>
  <c r="BF1605" i="64" a="1"/>
  <c r="BF1757" i="64" a="1"/>
  <c r="BF2301" i="64" a="1"/>
  <c r="BF954" i="64" a="1"/>
  <c r="BF2045" i="64" a="1"/>
  <c r="BF2190" i="64" a="1"/>
  <c r="BF2009" i="64" a="1"/>
  <c r="BF2277" i="64" a="1"/>
  <c r="BF1298" i="64" a="1"/>
  <c r="BF1781" i="64" a="1"/>
  <c r="AC633" i="64" l="1"/>
  <c r="BF2277" i="64"/>
  <c r="BF1605" i="64"/>
  <c r="BF1298" i="64"/>
  <c r="BR792" i="64"/>
  <c r="BT2512" i="64" a="1"/>
  <c r="BT2512" i="64" s="1"/>
  <c r="BF190" i="64"/>
  <c r="BF2301" i="64"/>
  <c r="BE1945" i="64"/>
  <c r="BF1937" i="64"/>
  <c r="BF2009" i="64"/>
  <c r="BF1874" i="64"/>
  <c r="BF2045" i="64"/>
  <c r="BF1902" i="64"/>
  <c r="BF1757" i="64"/>
  <c r="BF1781" i="64"/>
  <c r="BF2190" i="64"/>
  <c r="BF954" i="64"/>
  <c r="AC860" i="64"/>
  <c r="Y2250" i="64"/>
  <c r="Y2251" i="64" s="1"/>
  <c r="AO1300" i="64"/>
  <c r="AM1607" i="64"/>
  <c r="AN1607" i="64"/>
  <c r="W1759" i="64"/>
  <c r="V932" i="64"/>
  <c r="AE194" i="69"/>
  <c r="AE202" i="69" s="1"/>
  <c r="AE192" i="69"/>
  <c r="AE200" i="69" s="1"/>
  <c r="AF183" i="69"/>
  <c r="AF186" i="69" s="1"/>
  <c r="BF2644" i="64"/>
  <c r="BG2044" i="64" a="1"/>
  <c r="BG2044" i="64" s="1"/>
  <c r="BG2008" i="64" a="1"/>
  <c r="BG2008" i="64" s="1"/>
  <c r="BG1936" i="64" a="1"/>
  <c r="BG1936" i="64" s="1"/>
  <c r="BG2636" i="64" a="1"/>
  <c r="BG2636" i="64" s="1"/>
  <c r="BG1901" i="64" a="1"/>
  <c r="BG1901" i="64" s="1"/>
  <c r="BG2670" i="64" a="1"/>
  <c r="BG2670" i="64" s="1"/>
  <c r="AE163" i="69"/>
  <c r="AF156" i="69"/>
  <c r="AF161" i="69" s="1"/>
  <c r="AE169" i="69"/>
  <c r="AE179" i="69" s="1"/>
  <c r="AE167" i="69"/>
  <c r="AE173" i="69" s="1"/>
  <c r="AE175" i="69" s="1"/>
  <c r="BG637" i="64" a="1"/>
  <c r="BG637" i="64" s="1"/>
  <c r="BG631" i="64" a="1"/>
  <c r="BG631" i="64" s="1"/>
  <c r="AE142" i="69"/>
  <c r="AE146" i="69" s="1"/>
  <c r="AE148" i="69" s="1"/>
  <c r="AF129" i="69"/>
  <c r="AF132" i="69" s="1"/>
  <c r="AF157" i="69" s="1"/>
  <c r="AE140" i="69"/>
  <c r="AE150" i="69" s="1"/>
  <c r="BG2276" i="64" a="1"/>
  <c r="BG2276" i="64" s="1"/>
  <c r="BG2186" i="64" a="1"/>
  <c r="BG2186" i="64" s="1"/>
  <c r="BG1604" i="64" a="1"/>
  <c r="BG1604" i="64" s="1"/>
  <c r="AF112" i="69"/>
  <c r="AF117" i="69" s="1"/>
  <c r="AE119" i="69"/>
  <c r="BG953" i="64" a="1"/>
  <c r="BG953" i="64" s="1"/>
  <c r="BG258" i="64" a="1"/>
  <c r="BG258" i="64" s="1"/>
  <c r="BG36" i="64" a="1"/>
  <c r="BG36" i="64" s="1"/>
  <c r="BG204" i="64" a="1"/>
  <c r="BG204" i="64" s="1"/>
  <c r="BG189" i="64" a="1"/>
  <c r="BG189" i="64" s="1"/>
  <c r="BG188" i="64" a="1"/>
  <c r="BG188" i="64" s="1"/>
  <c r="BG205" i="64" a="1"/>
  <c r="BG205" i="64" s="1"/>
  <c r="BG1297" i="64" a="1"/>
  <c r="BG1297" i="64" s="1"/>
  <c r="BG931" i="64" a="1"/>
  <c r="BG931" i="64" s="1"/>
  <c r="BG1780" i="64" a="1"/>
  <c r="BG1780" i="64" s="1"/>
  <c r="BG1875" i="64" a="1"/>
  <c r="BG1875" i="64" s="1"/>
  <c r="BG1758" i="64" a="1"/>
  <c r="BG1758" i="64" s="1"/>
  <c r="BG1873" i="64" a="1"/>
  <c r="BG1873" i="64" s="1"/>
  <c r="BG929" i="64" a="1"/>
  <c r="BG929" i="64" s="1"/>
  <c r="BG2300" i="64" a="1"/>
  <c r="BG2300" i="64" s="1"/>
  <c r="BG1756" i="64" a="1"/>
  <c r="BG1756" i="64" s="1"/>
  <c r="BG2302" i="64" a="1"/>
  <c r="BG2302" i="64" s="1"/>
  <c r="BG1734" i="64" a="1"/>
  <c r="BG1734" i="64" s="1"/>
  <c r="BG2197" i="64" a="1"/>
  <c r="BG2197" i="64" s="1"/>
  <c r="BG2191" i="64" a="1"/>
  <c r="BG2191" i="64" s="1"/>
  <c r="AE123" i="69"/>
  <c r="BB10" i="69"/>
  <c r="BB20" i="69" s="1"/>
  <c r="BC98" i="69"/>
  <c r="BB207" i="69"/>
  <c r="BB209" i="69" s="1"/>
  <c r="BB219" i="69" s="1"/>
  <c r="BD225" i="69" a="1"/>
  <c r="BD225" i="69" s="1"/>
  <c r="BD227" i="69" a="1"/>
  <c r="BD227" i="69" s="1"/>
  <c r="BD216" i="69" a="1"/>
  <c r="BD216" i="69" s="1"/>
  <c r="BD208" i="69" a="1"/>
  <c r="BD208" i="69" s="1"/>
  <c r="BD214" i="69" a="1"/>
  <c r="BD214" i="69" s="1"/>
  <c r="BD206" i="69" a="1"/>
  <c r="BD206" i="69" s="1"/>
  <c r="BD197" i="69" a="1"/>
  <c r="BD197" i="69" s="1"/>
  <c r="BD185" i="69" a="1"/>
  <c r="BD185" i="69" s="1"/>
  <c r="BD191" i="69" a="1"/>
  <c r="BD191" i="69" s="1"/>
  <c r="BD166" i="69" a="1"/>
  <c r="BD166" i="69" s="1"/>
  <c r="BD172" i="69" a="1"/>
  <c r="BD172" i="69" s="1"/>
  <c r="BD174" i="69" a="1"/>
  <c r="BD174" i="69" s="1"/>
  <c r="BD160" i="69" a="1"/>
  <c r="BD160" i="69" s="1"/>
  <c r="BD145" i="69" a="1"/>
  <c r="BD145" i="69" s="1"/>
  <c r="BD147" i="69" a="1"/>
  <c r="BD147" i="69" s="1"/>
  <c r="BD158" i="69" a="1"/>
  <c r="BD158" i="69" s="1"/>
  <c r="BD133" i="69" a="1"/>
  <c r="BD133" i="69" s="1"/>
  <c r="BD139" i="69" a="1"/>
  <c r="BD139" i="69" s="1"/>
  <c r="BD131" i="69" a="1"/>
  <c r="BD131" i="69" s="1"/>
  <c r="BD122" i="69" a="1"/>
  <c r="BD122" i="69" s="1"/>
  <c r="BD114" i="69" a="1"/>
  <c r="BD114" i="69" s="1"/>
  <c r="BD116" i="69" a="1"/>
  <c r="BD116" i="69" s="1"/>
  <c r="BD95" i="69" a="1"/>
  <c r="BD95" i="69" s="1"/>
  <c r="BD96" i="69" s="1"/>
  <c r="BD109" i="69" a="1"/>
  <c r="BD109" i="69" s="1"/>
  <c r="BD97" i="69" a="1"/>
  <c r="BD97" i="69" s="1"/>
  <c r="BE93" i="69" s="1"/>
  <c r="BD90" i="69" a="1"/>
  <c r="BD90" i="69" s="1"/>
  <c r="BD103" i="69" a="1"/>
  <c r="BD103" i="69" s="1"/>
  <c r="BD74" i="69" a="1"/>
  <c r="BD74" i="69" s="1"/>
  <c r="BD76" i="69" a="1"/>
  <c r="BD76" i="69" s="1"/>
  <c r="BD82" i="69" a="1"/>
  <c r="BD82" i="69" s="1"/>
  <c r="BD62" i="69" a="1"/>
  <c r="BD62" i="69" s="1"/>
  <c r="BD53" i="69" a="1"/>
  <c r="BD53" i="69" s="1"/>
  <c r="BD36" i="69" a="1"/>
  <c r="BD36" i="69" s="1"/>
  <c r="BD42" i="69" a="1"/>
  <c r="BD42" i="69" s="1"/>
  <c r="BD25" i="69" a="1"/>
  <c r="BD25" i="69" s="1"/>
  <c r="BD68" i="69" a="1"/>
  <c r="BD68" i="69" s="1"/>
  <c r="BD47" i="69" a="1"/>
  <c r="BD47" i="69" s="1"/>
  <c r="BD30" i="69" a="1"/>
  <c r="BD30" i="69" s="1"/>
  <c r="BD9" i="69" a="1"/>
  <c r="BD9" i="69" s="1"/>
  <c r="BD15" i="69" a="1"/>
  <c r="BD15" i="69" s="1"/>
  <c r="BD5" i="69" a="1"/>
  <c r="BD5" i="69" s="1"/>
  <c r="BD3" i="69"/>
  <c r="AY79" i="69"/>
  <c r="AY77" i="69"/>
  <c r="AY85" i="69" s="1"/>
  <c r="AY94" i="69" s="1"/>
  <c r="AY99" i="69" s="1"/>
  <c r="AZ71" i="69"/>
  <c r="AZ75" i="69" s="1"/>
  <c r="AZ65" i="69"/>
  <c r="BA60" i="69"/>
  <c r="BA64" i="69" s="1"/>
  <c r="AZ69" i="69"/>
  <c r="BF1" i="69"/>
  <c r="BE2" i="69"/>
  <c r="BC205" i="69"/>
  <c r="BC211" i="69" s="1"/>
  <c r="BC61" i="69"/>
  <c r="BC63" i="69" s="1"/>
  <c r="BC8" i="69"/>
  <c r="BC12" i="69" s="1"/>
  <c r="BC22" i="69" s="1"/>
  <c r="BC29" i="69" s="1"/>
  <c r="BC31" i="69" s="1"/>
  <c r="AX106" i="69"/>
  <c r="AX113" i="69" s="1"/>
  <c r="AX100" i="69"/>
  <c r="AX104" i="69"/>
  <c r="AV50" i="69"/>
  <c r="AV56" i="69"/>
  <c r="AW45" i="69"/>
  <c r="AW49" i="69" s="1"/>
  <c r="AV54" i="69"/>
  <c r="AY33" i="69"/>
  <c r="AY39" i="69"/>
  <c r="AZ28" i="69"/>
  <c r="AZ32" i="69" s="1"/>
  <c r="AY37" i="69"/>
  <c r="AY46" i="69" s="1"/>
  <c r="AY48" i="69" s="1"/>
  <c r="BB215" i="69"/>
  <c r="BB217" i="69" s="1"/>
  <c r="BB221" i="69"/>
  <c r="BB224" i="69" s="1"/>
  <c r="BB226" i="69" s="1"/>
  <c r="BB228" i="69" s="1"/>
  <c r="BA17" i="69"/>
  <c r="BA18" i="69" s="1"/>
  <c r="AX87" i="69"/>
  <c r="AX83" i="69"/>
  <c r="BB16" i="69"/>
  <c r="BG954" i="64" a="1"/>
  <c r="BG1874" i="64" a="1"/>
  <c r="BG2301" i="64" a="1"/>
  <c r="W930" i="64" a="1"/>
  <c r="BG2190" i="64" a="1"/>
  <c r="BG1757" i="64" a="1"/>
  <c r="BG1902" i="64" a="1"/>
  <c r="BG1781" i="64" a="1"/>
  <c r="BG2009" i="64" a="1"/>
  <c r="BG1937" i="64" a="1"/>
  <c r="BG2045" i="64" a="1"/>
  <c r="BG1605" i="64" a="1"/>
  <c r="BG2277" i="64" a="1"/>
  <c r="BG1298" i="64" a="1"/>
  <c r="AC638" i="64" l="1"/>
  <c r="AD629" i="64"/>
  <c r="AD632" i="64" s="1"/>
  <c r="AC634" i="64"/>
  <c r="BG2277" i="64"/>
  <c r="BG1605" i="64"/>
  <c r="BG1298" i="64"/>
  <c r="BR794" i="64"/>
  <c r="BG190" i="64"/>
  <c r="BG2301" i="64"/>
  <c r="BF1945" i="64"/>
  <c r="BG1902" i="64"/>
  <c r="BG1937" i="64"/>
  <c r="BG1874" i="64"/>
  <c r="BG2009" i="64"/>
  <c r="BG2045" i="64"/>
  <c r="BG1757" i="64"/>
  <c r="BG1781" i="64"/>
  <c r="BG2190" i="64"/>
  <c r="BG954" i="64"/>
  <c r="AD858" i="64"/>
  <c r="AD856" i="64" s="1"/>
  <c r="L855" i="64"/>
  <c r="Y2255" i="64"/>
  <c r="Z2245" i="64"/>
  <c r="Z2249" i="64" s="1"/>
  <c r="AP1300" i="64"/>
  <c r="AO1607" i="64"/>
  <c r="X2303" i="64"/>
  <c r="W930" i="64"/>
  <c r="Y1735" i="64"/>
  <c r="AD2192" i="64"/>
  <c r="V1876" i="64"/>
  <c r="AB2279" i="64"/>
  <c r="AE198" i="69"/>
  <c r="AE177" i="69"/>
  <c r="BG2644" i="64"/>
  <c r="BH2008" i="64" a="1"/>
  <c r="BH2008" i="64" s="1"/>
  <c r="BH2044" i="64" a="1"/>
  <c r="BH2044" i="64" s="1"/>
  <c r="BH1936" i="64" a="1"/>
  <c r="BH1936" i="64" s="1"/>
  <c r="BH2636" i="64" a="1"/>
  <c r="BH2636" i="64" s="1"/>
  <c r="BH1901" i="64" a="1"/>
  <c r="BH1901" i="64" s="1"/>
  <c r="BH2670" i="64" a="1"/>
  <c r="BH2670" i="64" s="1"/>
  <c r="AF159" i="69"/>
  <c r="AF184" i="69" s="1"/>
  <c r="AF187" i="69" s="1"/>
  <c r="AF192" i="69" s="1"/>
  <c r="BH631" i="64" a="1"/>
  <c r="BH631" i="64" s="1"/>
  <c r="BH637" i="64" a="1"/>
  <c r="BH637" i="64" s="1"/>
  <c r="AE152" i="69"/>
  <c r="AF134" i="69"/>
  <c r="AF135" i="69" s="1"/>
  <c r="BH2276" i="64" a="1"/>
  <c r="BH2276" i="64" s="1"/>
  <c r="AF115" i="69"/>
  <c r="AF118" i="69" s="1"/>
  <c r="AF123" i="69" s="1"/>
  <c r="BH2186" i="64" a="1"/>
  <c r="BH2186" i="64" s="1"/>
  <c r="BH1604" i="64" a="1"/>
  <c r="BH1604" i="64" s="1"/>
  <c r="BH953" i="64" a="1"/>
  <c r="BH953" i="64" s="1"/>
  <c r="BH36" i="64" a="1"/>
  <c r="BH36" i="64" s="1"/>
  <c r="BH189" i="64" a="1"/>
  <c r="BH189" i="64" s="1"/>
  <c r="BH258" i="64" a="1"/>
  <c r="BH258" i="64" s="1"/>
  <c r="BH204" i="64" a="1"/>
  <c r="BH204" i="64" s="1"/>
  <c r="BH188" i="64" a="1"/>
  <c r="BH188" i="64" s="1"/>
  <c r="BH205" i="64" a="1"/>
  <c r="BH205" i="64" s="1"/>
  <c r="BH1297" i="64" a="1"/>
  <c r="BH1297" i="64" s="1"/>
  <c r="BH1756" i="64" a="1"/>
  <c r="BH1756" i="64" s="1"/>
  <c r="BH2300" i="64" a="1"/>
  <c r="BH2300" i="64" s="1"/>
  <c r="BH1875" i="64" a="1"/>
  <c r="BH1875" i="64" s="1"/>
  <c r="BH2197" i="64" a="1"/>
  <c r="BH2197" i="64" s="1"/>
  <c r="BH929" i="64" a="1"/>
  <c r="BH929" i="64" s="1"/>
  <c r="BH931" i="64" a="1"/>
  <c r="BH931" i="64" s="1"/>
  <c r="BH1873" i="64" a="1"/>
  <c r="BH1873" i="64" s="1"/>
  <c r="BH1758" i="64" a="1"/>
  <c r="BH1758" i="64" s="1"/>
  <c r="BH1734" i="64" a="1"/>
  <c r="BH1734" i="64" s="1"/>
  <c r="BH2191" i="64" a="1"/>
  <c r="BH2191" i="64" s="1"/>
  <c r="BH1780" i="64" a="1"/>
  <c r="BH1780" i="64" s="1"/>
  <c r="BH2302" i="64" a="1"/>
  <c r="BH2302" i="64" s="1"/>
  <c r="BB17" i="69"/>
  <c r="BB18" i="69" s="1"/>
  <c r="BD98" i="69"/>
  <c r="BC207" i="69"/>
  <c r="BC209" i="69" s="1"/>
  <c r="BC219" i="69" s="1"/>
  <c r="BC10" i="69"/>
  <c r="BC20" i="69" s="1"/>
  <c r="BC16" i="69"/>
  <c r="BG1" i="69"/>
  <c r="BF2" i="69"/>
  <c r="AY106" i="69"/>
  <c r="AY113" i="69" s="1"/>
  <c r="AY100" i="69"/>
  <c r="AY104" i="69"/>
  <c r="BE225" i="69" a="1"/>
  <c r="BE225" i="69" s="1"/>
  <c r="BE227" i="69" a="1"/>
  <c r="BE227" i="69" s="1"/>
  <c r="BE216" i="69" a="1"/>
  <c r="BE216" i="69" s="1"/>
  <c r="BE214" i="69" a="1"/>
  <c r="BE214" i="69" s="1"/>
  <c r="BE206" i="69" a="1"/>
  <c r="BE206" i="69" s="1"/>
  <c r="BE208" i="69" a="1"/>
  <c r="BE208" i="69" s="1"/>
  <c r="BE197" i="69" a="1"/>
  <c r="BE197" i="69" s="1"/>
  <c r="BE185" i="69" a="1"/>
  <c r="BE185" i="69" s="1"/>
  <c r="BE191" i="69" a="1"/>
  <c r="BE191" i="69" s="1"/>
  <c r="BE174" i="69" a="1"/>
  <c r="BE174" i="69" s="1"/>
  <c r="BE166" i="69" a="1"/>
  <c r="BE166" i="69" s="1"/>
  <c r="BE172" i="69" a="1"/>
  <c r="BE172" i="69" s="1"/>
  <c r="BE147" i="69" a="1"/>
  <c r="BE147" i="69" s="1"/>
  <c r="BE160" i="69" a="1"/>
  <c r="BE160" i="69" s="1"/>
  <c r="BE139" i="69" a="1"/>
  <c r="BE139" i="69" s="1"/>
  <c r="BE158" i="69" a="1"/>
  <c r="BE158" i="69" s="1"/>
  <c r="BE145" i="69" a="1"/>
  <c r="BE145" i="69" s="1"/>
  <c r="BE133" i="69" a="1"/>
  <c r="BE133" i="69" s="1"/>
  <c r="BE122" i="69" a="1"/>
  <c r="BE122" i="69" s="1"/>
  <c r="BE114" i="69" a="1"/>
  <c r="BE114" i="69" s="1"/>
  <c r="BE131" i="69" a="1"/>
  <c r="BE131" i="69" s="1"/>
  <c r="BE116" i="69" a="1"/>
  <c r="BE116" i="69" s="1"/>
  <c r="BE109" i="69" a="1"/>
  <c r="BE109" i="69" s="1"/>
  <c r="BE97" i="69" a="1"/>
  <c r="BE97" i="69" s="1"/>
  <c r="BF93" i="69" s="1"/>
  <c r="BE90" i="69" a="1"/>
  <c r="BE90" i="69" s="1"/>
  <c r="BE103" i="69" a="1"/>
  <c r="BE103" i="69" s="1"/>
  <c r="BE76" i="69" a="1"/>
  <c r="BE76" i="69" s="1"/>
  <c r="BE82" i="69" a="1"/>
  <c r="BE82" i="69" s="1"/>
  <c r="BE62" i="69" a="1"/>
  <c r="BE62" i="69" s="1"/>
  <c r="BE95" i="69" a="1"/>
  <c r="BE95" i="69" s="1"/>
  <c r="BE96" i="69" s="1"/>
  <c r="BE68" i="69" a="1"/>
  <c r="BE68" i="69" s="1"/>
  <c r="BE74" i="69" a="1"/>
  <c r="BE74" i="69" s="1"/>
  <c r="BE47" i="69" a="1"/>
  <c r="BE47" i="69" s="1"/>
  <c r="BE30" i="69" a="1"/>
  <c r="BE30" i="69" s="1"/>
  <c r="BE53" i="69" a="1"/>
  <c r="BE53" i="69" s="1"/>
  <c r="BE36" i="69" a="1"/>
  <c r="BE36" i="69" s="1"/>
  <c r="BE25" i="69" a="1"/>
  <c r="BE25" i="69" s="1"/>
  <c r="BE5" i="69" a="1"/>
  <c r="BE5" i="69" s="1"/>
  <c r="BE9" i="69" a="1"/>
  <c r="BE9" i="69" s="1"/>
  <c r="BE3" i="69"/>
  <c r="BE42" i="69" a="1"/>
  <c r="BE42" i="69" s="1"/>
  <c r="BE15" i="69" a="1"/>
  <c r="BE15" i="69" s="1"/>
  <c r="AZ33" i="69"/>
  <c r="AZ39" i="69"/>
  <c r="BA28" i="69"/>
  <c r="BA32" i="69" s="1"/>
  <c r="AZ37" i="69"/>
  <c r="AZ46" i="69" s="1"/>
  <c r="AZ48" i="69" s="1"/>
  <c r="AY87" i="69"/>
  <c r="AY83" i="69"/>
  <c r="BC221" i="69"/>
  <c r="BC224" i="69" s="1"/>
  <c r="BC226" i="69" s="1"/>
  <c r="BC228" i="69" s="1"/>
  <c r="BC215" i="69"/>
  <c r="BC217" i="69" s="1"/>
  <c r="BA65" i="69"/>
  <c r="BA71" i="69"/>
  <c r="BA75" i="69" s="1"/>
  <c r="BB60" i="69"/>
  <c r="BB64" i="69" s="1"/>
  <c r="BA69" i="69"/>
  <c r="BD205" i="69"/>
  <c r="BD211" i="69" s="1"/>
  <c r="BD61" i="69"/>
  <c r="BD63" i="69" s="1"/>
  <c r="BD8" i="69"/>
  <c r="BD12" i="69" s="1"/>
  <c r="BD22" i="69" s="1"/>
  <c r="BD29" i="69" s="1"/>
  <c r="BD31" i="69" s="1"/>
  <c r="AW56" i="69"/>
  <c r="AX45" i="69"/>
  <c r="AX49" i="69" s="1"/>
  <c r="AW50" i="69"/>
  <c r="AW54" i="69"/>
  <c r="AZ79" i="69"/>
  <c r="AZ77" i="69"/>
  <c r="AZ85" i="69" s="1"/>
  <c r="AZ94" i="69" s="1"/>
  <c r="AZ99" i="69" s="1"/>
  <c r="BH2301" i="64" a="1"/>
  <c r="BH1874" i="64" a="1"/>
  <c r="BH1781" i="64" a="1"/>
  <c r="BH1757" i="64" a="1"/>
  <c r="BH1605" i="64" a="1"/>
  <c r="BH1937" i="64" a="1"/>
  <c r="BH2009" i="64" a="1"/>
  <c r="BH2045" i="64" a="1"/>
  <c r="BH954" i="64" a="1"/>
  <c r="BH2190" i="64" a="1"/>
  <c r="BH1902" i="64" a="1"/>
  <c r="BH2277" i="64" a="1"/>
  <c r="BH1298" i="64" a="1"/>
  <c r="AD633" i="64" l="1"/>
  <c r="BH2277" i="64"/>
  <c r="BH1605" i="64"/>
  <c r="BH1298" i="64"/>
  <c r="BR784" i="64"/>
  <c r="BR786" i="64" s="1"/>
  <c r="BR787" i="64" s="1"/>
  <c r="BR795" i="64"/>
  <c r="BU2512" i="64" a="1"/>
  <c r="BU2512" i="64" s="1"/>
  <c r="BH190" i="64"/>
  <c r="BH2301" i="64"/>
  <c r="BG1945" i="64"/>
  <c r="BH1937" i="64"/>
  <c r="BH2045" i="64"/>
  <c r="BH2009" i="64"/>
  <c r="BH1874" i="64"/>
  <c r="BH1902" i="64"/>
  <c r="BH1757" i="64"/>
  <c r="BH1781" i="64"/>
  <c r="BH2190" i="64"/>
  <c r="BH954" i="64"/>
  <c r="AE855" i="64"/>
  <c r="AD860" i="64"/>
  <c r="Z2250" i="64"/>
  <c r="Z2251" i="64" s="1"/>
  <c r="AQ1300" i="64"/>
  <c r="AP1607" i="64"/>
  <c r="X1759" i="64"/>
  <c r="W932" i="64"/>
  <c r="BH2644" i="64"/>
  <c r="BI2044" i="64" a="1"/>
  <c r="BI2044" i="64" s="1"/>
  <c r="BI2008" i="64" a="1"/>
  <c r="BI2008" i="64" s="1"/>
  <c r="BI1936" i="64" a="1"/>
  <c r="BI1936" i="64" s="1"/>
  <c r="BI2636" i="64" a="1"/>
  <c r="BI2636" i="64" s="1"/>
  <c r="BI1901" i="64" a="1"/>
  <c r="BI1901" i="64" s="1"/>
  <c r="BI2670" i="64" a="1"/>
  <c r="BI2670" i="64" s="1"/>
  <c r="AG183" i="69"/>
  <c r="AG186" i="69" s="1"/>
  <c r="AF194" i="69"/>
  <c r="AF202" i="69" s="1"/>
  <c r="AF188" i="69"/>
  <c r="AF162" i="69"/>
  <c r="AG156" i="69" s="1"/>
  <c r="AG159" i="69" s="1"/>
  <c r="AG184" i="69" s="1"/>
  <c r="BI631" i="64" a="1"/>
  <c r="BI631" i="64" s="1"/>
  <c r="BI637" i="64" a="1"/>
  <c r="BI637" i="64" s="1"/>
  <c r="AG129" i="69"/>
  <c r="AG134" i="69" s="1"/>
  <c r="AF142" i="69"/>
  <c r="AF146" i="69" s="1"/>
  <c r="AF148" i="69" s="1"/>
  <c r="AF136" i="69"/>
  <c r="AF140" i="69"/>
  <c r="AF150" i="69" s="1"/>
  <c r="BI2276" i="64" a="1"/>
  <c r="BI2276" i="64" s="1"/>
  <c r="BI2186" i="64" a="1"/>
  <c r="BI2186" i="64" s="1"/>
  <c r="BI1604" i="64" a="1"/>
  <c r="BI1604" i="64" s="1"/>
  <c r="BI953" i="64" a="1"/>
  <c r="BI953" i="64" s="1"/>
  <c r="BI189" i="64" a="1"/>
  <c r="BI189" i="64" s="1"/>
  <c r="BI204" i="64" a="1"/>
  <c r="BI204" i="64" s="1"/>
  <c r="BI258" i="64" a="1"/>
  <c r="BI258" i="64" s="1"/>
  <c r="BI36" i="64" a="1"/>
  <c r="BI36" i="64" s="1"/>
  <c r="BI188" i="64" a="1"/>
  <c r="BI188" i="64" s="1"/>
  <c r="BI205" i="64" a="1"/>
  <c r="BI205" i="64" s="1"/>
  <c r="BI1297" i="64" a="1"/>
  <c r="BI1297" i="64" s="1"/>
  <c r="BI929" i="64" a="1"/>
  <c r="BI929" i="64" s="1"/>
  <c r="BI2300" i="64" a="1"/>
  <c r="BI2300" i="64" s="1"/>
  <c r="BI1756" i="64" a="1"/>
  <c r="BI1756" i="64" s="1"/>
  <c r="BI931" i="64" a="1"/>
  <c r="BI931" i="64" s="1"/>
  <c r="BI2191" i="64" a="1"/>
  <c r="BI2191" i="64" s="1"/>
  <c r="BI1875" i="64" a="1"/>
  <c r="BI1875" i="64" s="1"/>
  <c r="BI2302" i="64" a="1"/>
  <c r="BI2302" i="64" s="1"/>
  <c r="BI1780" i="64" a="1"/>
  <c r="BI1780" i="64" s="1"/>
  <c r="BI1758" i="64" a="1"/>
  <c r="BI1758" i="64" s="1"/>
  <c r="BI2197" i="64" a="1"/>
  <c r="BI2197" i="64" s="1"/>
  <c r="BI1873" i="64" a="1"/>
  <c r="BI1873" i="64" s="1"/>
  <c r="BI1734" i="64" a="1"/>
  <c r="BI1734" i="64" s="1"/>
  <c r="AF125" i="69"/>
  <c r="BC17" i="69"/>
  <c r="BC18" i="69" s="1"/>
  <c r="AG112" i="69"/>
  <c r="AG115" i="69" s="1"/>
  <c r="AF119" i="69"/>
  <c r="BD16" i="69"/>
  <c r="BD207" i="69"/>
  <c r="BD209" i="69" s="1"/>
  <c r="BD219" i="69" s="1"/>
  <c r="BE98" i="69"/>
  <c r="AY45" i="69"/>
  <c r="AY49" i="69" s="1"/>
  <c r="AX50" i="69"/>
  <c r="AX56" i="69"/>
  <c r="AX54" i="69"/>
  <c r="AF200" i="69"/>
  <c r="AF198" i="69"/>
  <c r="BB71" i="69"/>
  <c r="BB75" i="69" s="1"/>
  <c r="BB65" i="69"/>
  <c r="BC60" i="69"/>
  <c r="BC64" i="69" s="1"/>
  <c r="BB69" i="69"/>
  <c r="BD221" i="69"/>
  <c r="BD224" i="69" s="1"/>
  <c r="BD226" i="69" s="1"/>
  <c r="BD228" i="69" s="1"/>
  <c r="BD215" i="69"/>
  <c r="BD217" i="69" s="1"/>
  <c r="BA79" i="69"/>
  <c r="BA77" i="69"/>
  <c r="BA85" i="69" s="1"/>
  <c r="BA94" i="69" s="1"/>
  <c r="BA99" i="69" s="1"/>
  <c r="BD10" i="69"/>
  <c r="BD20" i="69" s="1"/>
  <c r="BE205" i="69"/>
  <c r="BE211" i="69" s="1"/>
  <c r="BE61" i="69"/>
  <c r="BE63" i="69" s="1"/>
  <c r="BE8" i="69"/>
  <c r="BE12" i="69" s="1"/>
  <c r="BE22" i="69" s="1"/>
  <c r="BE29" i="69" s="1"/>
  <c r="BE31" i="69" s="1"/>
  <c r="BA33" i="69"/>
  <c r="BA39" i="69"/>
  <c r="BB28" i="69"/>
  <c r="BB32" i="69" s="1"/>
  <c r="BA37" i="69"/>
  <c r="BA46" i="69" s="1"/>
  <c r="BA48" i="69" s="1"/>
  <c r="AZ100" i="69"/>
  <c r="AZ106" i="69"/>
  <c r="AZ113" i="69" s="1"/>
  <c r="AZ104" i="69"/>
  <c r="BF225" i="69" a="1"/>
  <c r="BF225" i="69" s="1"/>
  <c r="BF227" i="69" a="1"/>
  <c r="BF227" i="69" s="1"/>
  <c r="BF216" i="69" a="1"/>
  <c r="BF216" i="69" s="1"/>
  <c r="BF206" i="69" a="1"/>
  <c r="BF206" i="69" s="1"/>
  <c r="BF214" i="69" a="1"/>
  <c r="BF214" i="69" s="1"/>
  <c r="BF208" i="69" a="1"/>
  <c r="BF208" i="69" s="1"/>
  <c r="BF197" i="69" a="1"/>
  <c r="BF197" i="69" s="1"/>
  <c r="BF191" i="69" a="1"/>
  <c r="BF191" i="69" s="1"/>
  <c r="BF185" i="69" a="1"/>
  <c r="BF185" i="69" s="1"/>
  <c r="BF166" i="69" a="1"/>
  <c r="BF166" i="69" s="1"/>
  <c r="BF174" i="69" a="1"/>
  <c r="BF174" i="69" s="1"/>
  <c r="BF147" i="69" a="1"/>
  <c r="BF147" i="69" s="1"/>
  <c r="BF172" i="69" a="1"/>
  <c r="BF172" i="69" s="1"/>
  <c r="BF158" i="69" a="1"/>
  <c r="BF158" i="69" s="1"/>
  <c r="BF145" i="69" a="1"/>
  <c r="BF145" i="69" s="1"/>
  <c r="BF131" i="69" a="1"/>
  <c r="BF131" i="69" s="1"/>
  <c r="BF160" i="69" a="1"/>
  <c r="BF160" i="69" s="1"/>
  <c r="BF139" i="69" a="1"/>
  <c r="BF139" i="69" s="1"/>
  <c r="BF116" i="69" a="1"/>
  <c r="BF116" i="69" s="1"/>
  <c r="BF133" i="69" a="1"/>
  <c r="BF133" i="69" s="1"/>
  <c r="BF109" i="69" a="1"/>
  <c r="BF109" i="69" s="1"/>
  <c r="BF122" i="69" a="1"/>
  <c r="BF122" i="69" s="1"/>
  <c r="BF97" i="69" a="1"/>
  <c r="BF97" i="69" s="1"/>
  <c r="BG93" i="69" s="1"/>
  <c r="BF90" i="69" a="1"/>
  <c r="BF90" i="69" s="1"/>
  <c r="BF103" i="69" a="1"/>
  <c r="BF103" i="69" s="1"/>
  <c r="BF114" i="69" a="1"/>
  <c r="BF114" i="69" s="1"/>
  <c r="BF95" i="69" a="1"/>
  <c r="BF95" i="69" s="1"/>
  <c r="BF96" i="69" s="1"/>
  <c r="BF82" i="69" a="1"/>
  <c r="BF82" i="69" s="1"/>
  <c r="BF68" i="69" a="1"/>
  <c r="BF68" i="69" s="1"/>
  <c r="BF74" i="69" a="1"/>
  <c r="BF74" i="69" s="1"/>
  <c r="BF76" i="69" a="1"/>
  <c r="BF76" i="69" s="1"/>
  <c r="BF47" i="69" a="1"/>
  <c r="BF47" i="69" s="1"/>
  <c r="BF30" i="69" a="1"/>
  <c r="BF30" i="69" s="1"/>
  <c r="BF62" i="69" a="1"/>
  <c r="BF62" i="69" s="1"/>
  <c r="BF53" i="69" a="1"/>
  <c r="BF53" i="69" s="1"/>
  <c r="BF36" i="69" a="1"/>
  <c r="BF36" i="69" s="1"/>
  <c r="BF42" i="69" a="1"/>
  <c r="BF42" i="69" s="1"/>
  <c r="BF25" i="69" a="1"/>
  <c r="BF25" i="69" s="1"/>
  <c r="BF5" i="69" a="1"/>
  <c r="BF5" i="69" s="1"/>
  <c r="BF9" i="69" a="1"/>
  <c r="BF9" i="69" s="1"/>
  <c r="BF15" i="69" a="1"/>
  <c r="BF15" i="69" s="1"/>
  <c r="BF3" i="69"/>
  <c r="AZ87" i="69"/>
  <c r="AZ83" i="69"/>
  <c r="BH1" i="69"/>
  <c r="BG2" i="69"/>
  <c r="BI1757" i="64" a="1"/>
  <c r="X930" i="64" a="1"/>
  <c r="BI2009" i="64" a="1"/>
  <c r="BI1874" i="64" a="1"/>
  <c r="BI2190" i="64" a="1"/>
  <c r="BI2301" i="64" a="1"/>
  <c r="BI2045" i="64" a="1"/>
  <c r="BI1298" i="64" a="1"/>
  <c r="BI1605" i="64" a="1"/>
  <c r="BI2277" i="64" a="1"/>
  <c r="BI1937" i="64" a="1"/>
  <c r="BI1781" i="64" a="1"/>
  <c r="BI1902" i="64" a="1"/>
  <c r="BI954" i="64" a="1"/>
  <c r="AD638" i="64" l="1"/>
  <c r="AE629" i="64"/>
  <c r="AE632" i="64" s="1"/>
  <c r="AD634" i="64"/>
  <c r="BI2277" i="64"/>
  <c r="BI1605" i="64"/>
  <c r="BI1298" i="64"/>
  <c r="BR800" i="64"/>
  <c r="BS791" i="64"/>
  <c r="BR796" i="64"/>
  <c r="BR788" i="64"/>
  <c r="BS780" i="64"/>
  <c r="BI190" i="64"/>
  <c r="BI2301" i="64"/>
  <c r="BH1945" i="64"/>
  <c r="BI1902" i="64"/>
  <c r="BI1937" i="64"/>
  <c r="BI2009" i="64"/>
  <c r="BI1874" i="64"/>
  <c r="BI2045" i="64"/>
  <c r="BI1757" i="64"/>
  <c r="BI1781" i="64"/>
  <c r="BI2190" i="64"/>
  <c r="BI954" i="64"/>
  <c r="AE858" i="64"/>
  <c r="AF855" i="64"/>
  <c r="Z2255" i="64"/>
  <c r="AA2245" i="64"/>
  <c r="AA2249" i="64" s="1"/>
  <c r="AR1300" i="64"/>
  <c r="AQ1607" i="64"/>
  <c r="X930" i="64"/>
  <c r="Y2303" i="64"/>
  <c r="Z1735" i="64"/>
  <c r="AE2192" i="64"/>
  <c r="W1876" i="64"/>
  <c r="AC2279" i="64"/>
  <c r="BI2644" i="64"/>
  <c r="AG161" i="69"/>
  <c r="BJ2008" i="64" a="1"/>
  <c r="BJ2008" i="64" s="1"/>
  <c r="BJ2044" i="64" a="1"/>
  <c r="BJ2044" i="64" s="1"/>
  <c r="BJ1936" i="64" a="1"/>
  <c r="BJ1936" i="64" s="1"/>
  <c r="BJ2636" i="64" a="1"/>
  <c r="BJ2636" i="64" s="1"/>
  <c r="BJ1901" i="64" a="1"/>
  <c r="BJ1901" i="64" s="1"/>
  <c r="BJ2670" i="64" a="1"/>
  <c r="BJ2670" i="64" s="1"/>
  <c r="AF163" i="69"/>
  <c r="AF167" i="69"/>
  <c r="AF177" i="69" s="1"/>
  <c r="AF169" i="69"/>
  <c r="AF179" i="69" s="1"/>
  <c r="BJ637" i="64" a="1"/>
  <c r="BJ637" i="64" s="1"/>
  <c r="BJ631" i="64" a="1"/>
  <c r="BJ631" i="64" s="1"/>
  <c r="AF152" i="69"/>
  <c r="AG132" i="69"/>
  <c r="AG157" i="69" s="1"/>
  <c r="BJ2276" i="64" a="1"/>
  <c r="BJ2276" i="64" s="1"/>
  <c r="BJ2186" i="64" a="1"/>
  <c r="BJ2186" i="64" s="1"/>
  <c r="BJ1604" i="64" a="1"/>
  <c r="BJ1604" i="64" s="1"/>
  <c r="AG117" i="69"/>
  <c r="AG118" i="69" s="1"/>
  <c r="AG123" i="69" s="1"/>
  <c r="BJ953" i="64" a="1"/>
  <c r="BJ953" i="64" s="1"/>
  <c r="BJ189" i="64" a="1"/>
  <c r="BJ189" i="64" s="1"/>
  <c r="BJ204" i="64" a="1"/>
  <c r="BJ204" i="64" s="1"/>
  <c r="BJ258" i="64" a="1"/>
  <c r="BJ258" i="64" s="1"/>
  <c r="BJ36" i="64" a="1"/>
  <c r="BJ36" i="64" s="1"/>
  <c r="BJ188" i="64" a="1"/>
  <c r="BJ188" i="64" s="1"/>
  <c r="BJ205" i="64" a="1"/>
  <c r="BJ205" i="64" s="1"/>
  <c r="BJ1297" i="64" a="1"/>
  <c r="BJ1297" i="64" s="1"/>
  <c r="BJ929" i="64" a="1"/>
  <c r="BJ929" i="64" s="1"/>
  <c r="BJ1873" i="64" a="1"/>
  <c r="BJ1873" i="64" s="1"/>
  <c r="BJ2302" i="64" a="1"/>
  <c r="BJ2302" i="64" s="1"/>
  <c r="BJ1734" i="64" a="1"/>
  <c r="BJ1734" i="64" s="1"/>
  <c r="BJ931" i="64" a="1"/>
  <c r="BJ931" i="64" s="1"/>
  <c r="BJ2191" i="64" a="1"/>
  <c r="BJ2191" i="64" s="1"/>
  <c r="BJ1756" i="64" a="1"/>
  <c r="BJ1756" i="64" s="1"/>
  <c r="BJ1780" i="64" a="1"/>
  <c r="BJ1780" i="64" s="1"/>
  <c r="BJ1875" i="64" a="1"/>
  <c r="BJ1875" i="64" s="1"/>
  <c r="BJ2300" i="64" a="1"/>
  <c r="BJ2300" i="64" s="1"/>
  <c r="BJ2197" i="64" a="1"/>
  <c r="BJ2197" i="64" s="1"/>
  <c r="BJ1758" i="64" a="1"/>
  <c r="BJ1758" i="64" s="1"/>
  <c r="BE10" i="69"/>
  <c r="BE20" i="69" s="1"/>
  <c r="BE207" i="69"/>
  <c r="BE209" i="69" s="1"/>
  <c r="BE219" i="69" s="1"/>
  <c r="AG187" i="69"/>
  <c r="AG188" i="69" s="1"/>
  <c r="BF205" i="69"/>
  <c r="BF211" i="69" s="1"/>
  <c r="BF61" i="69"/>
  <c r="BF63" i="69" s="1"/>
  <c r="BF8" i="69"/>
  <c r="BF12" i="69" s="1"/>
  <c r="BF22" i="69" s="1"/>
  <c r="BF29" i="69" s="1"/>
  <c r="BF31" i="69" s="1"/>
  <c r="BA100" i="69"/>
  <c r="BA106" i="69"/>
  <c r="BA113" i="69" s="1"/>
  <c r="BA104" i="69"/>
  <c r="BC65" i="69"/>
  <c r="BC71" i="69"/>
  <c r="BC75" i="69" s="1"/>
  <c r="BD60" i="69"/>
  <c r="BD64" i="69" s="1"/>
  <c r="BC69" i="69"/>
  <c r="BA87" i="69"/>
  <c r="BA83" i="69"/>
  <c r="BB33" i="69"/>
  <c r="BB39" i="69"/>
  <c r="BC28" i="69"/>
  <c r="BC32" i="69" s="1"/>
  <c r="BB37" i="69"/>
  <c r="BB46" i="69" s="1"/>
  <c r="BB48" i="69" s="1"/>
  <c r="BB79" i="69"/>
  <c r="BB77" i="69"/>
  <c r="BB85" i="69" s="1"/>
  <c r="BB94" i="69" s="1"/>
  <c r="BB99" i="69" s="1"/>
  <c r="BE16" i="69"/>
  <c r="BG227" i="69" a="1"/>
  <c r="BG227" i="69" s="1"/>
  <c r="BG216" i="69" a="1"/>
  <c r="BG216" i="69" s="1"/>
  <c r="BG225" i="69" a="1"/>
  <c r="BG225" i="69" s="1"/>
  <c r="BG214" i="69" a="1"/>
  <c r="BG214" i="69" s="1"/>
  <c r="BG208" i="69" a="1"/>
  <c r="BG208" i="69" s="1"/>
  <c r="BG197" i="69" a="1"/>
  <c r="BG197" i="69" s="1"/>
  <c r="BG206" i="69" a="1"/>
  <c r="BG206" i="69" s="1"/>
  <c r="BG191" i="69" a="1"/>
  <c r="BG191" i="69" s="1"/>
  <c r="BG185" i="69" a="1"/>
  <c r="BG185" i="69" s="1"/>
  <c r="BG166" i="69" a="1"/>
  <c r="BG166" i="69" s="1"/>
  <c r="BG172" i="69" a="1"/>
  <c r="BG172" i="69" s="1"/>
  <c r="BG158" i="69" a="1"/>
  <c r="BG158" i="69" s="1"/>
  <c r="BG160" i="69" a="1"/>
  <c r="BG160" i="69" s="1"/>
  <c r="BG147" i="69" a="1"/>
  <c r="BG147" i="69" s="1"/>
  <c r="BG131" i="69" a="1"/>
  <c r="BG131" i="69" s="1"/>
  <c r="BG133" i="69" a="1"/>
  <c r="BG133" i="69" s="1"/>
  <c r="BG145" i="69" a="1"/>
  <c r="BG145" i="69" s="1"/>
  <c r="BG174" i="69" a="1"/>
  <c r="BG174" i="69" s="1"/>
  <c r="BG116" i="69" a="1"/>
  <c r="BG116" i="69" s="1"/>
  <c r="BG109" i="69" a="1"/>
  <c r="BG109" i="69" s="1"/>
  <c r="BG122" i="69" a="1"/>
  <c r="BG122" i="69" s="1"/>
  <c r="BG139" i="69" a="1"/>
  <c r="BG139" i="69" s="1"/>
  <c r="BG114" i="69" a="1"/>
  <c r="BG114" i="69" s="1"/>
  <c r="BG103" i="69" a="1"/>
  <c r="BG103" i="69" s="1"/>
  <c r="BG95" i="69" a="1"/>
  <c r="BG95" i="69" s="1"/>
  <c r="BG96" i="69" s="1"/>
  <c r="BG97" i="69" a="1"/>
  <c r="BG97" i="69" s="1"/>
  <c r="BH93" i="69" s="1"/>
  <c r="BG90" i="69" a="1"/>
  <c r="BG90" i="69" s="1"/>
  <c r="BG74" i="69" a="1"/>
  <c r="BG74" i="69" s="1"/>
  <c r="BG76" i="69" a="1"/>
  <c r="BG76" i="69" s="1"/>
  <c r="BG82" i="69" a="1"/>
  <c r="BG82" i="69" s="1"/>
  <c r="BG62" i="69" a="1"/>
  <c r="BG62" i="69" s="1"/>
  <c r="BG53" i="69" a="1"/>
  <c r="BG53" i="69" s="1"/>
  <c r="BG36" i="69" a="1"/>
  <c r="BG36" i="69" s="1"/>
  <c r="BG42" i="69" a="1"/>
  <c r="BG42" i="69" s="1"/>
  <c r="BG25" i="69" a="1"/>
  <c r="BG25" i="69" s="1"/>
  <c r="BG68" i="69" a="1"/>
  <c r="BG68" i="69" s="1"/>
  <c r="BG47" i="69" a="1"/>
  <c r="BG47" i="69" s="1"/>
  <c r="BG5" i="69" a="1"/>
  <c r="BG5" i="69" s="1"/>
  <c r="BG9" i="69" a="1"/>
  <c r="BG9" i="69" s="1"/>
  <c r="BG15" i="69" a="1"/>
  <c r="BG15" i="69" s="1"/>
  <c r="BG30" i="69" a="1"/>
  <c r="BG30" i="69" s="1"/>
  <c r="BG3" i="69"/>
  <c r="BE221" i="69"/>
  <c r="BE224" i="69" s="1"/>
  <c r="BE226" i="69" s="1"/>
  <c r="BE228" i="69" s="1"/>
  <c r="BE215" i="69"/>
  <c r="BE217" i="69" s="1"/>
  <c r="BF98" i="69"/>
  <c r="BI1" i="69"/>
  <c r="BH2" i="69"/>
  <c r="BD17" i="69"/>
  <c r="BD18" i="69" s="1"/>
  <c r="AY50" i="69"/>
  <c r="AY56" i="69"/>
  <c r="AZ45" i="69"/>
  <c r="AZ49" i="69" s="1"/>
  <c r="AY54" i="69"/>
  <c r="BJ2277" i="64" a="1"/>
  <c r="BJ2301" i="64" a="1"/>
  <c r="BJ1902" i="64" a="1"/>
  <c r="BJ1605" i="64" a="1"/>
  <c r="BJ1781" i="64" a="1"/>
  <c r="BJ2190" i="64" a="1"/>
  <c r="BJ1874" i="64" a="1"/>
  <c r="BJ1757" i="64" a="1"/>
  <c r="BJ2045" i="64" a="1"/>
  <c r="BJ2009" i="64" a="1"/>
  <c r="BJ1937" i="64" a="1"/>
  <c r="BJ954" i="64" a="1"/>
  <c r="BJ1298" i="64" a="1"/>
  <c r="AE633" i="64" l="1"/>
  <c r="BJ2277" i="64"/>
  <c r="BJ1605" i="64"/>
  <c r="BJ1298" i="64"/>
  <c r="BS783" i="64"/>
  <c r="BV2512" i="64" a="1"/>
  <c r="BV2512" i="64" s="1"/>
  <c r="BJ190" i="64"/>
  <c r="BJ2301" i="64"/>
  <c r="BI1945" i="64"/>
  <c r="AE856" i="64"/>
  <c r="AE860" i="64" s="1"/>
  <c r="BJ1902" i="64"/>
  <c r="BJ1874" i="64"/>
  <c r="BJ1937" i="64"/>
  <c r="BJ2045" i="64"/>
  <c r="BJ2009" i="64"/>
  <c r="BJ1757" i="64"/>
  <c r="BJ1781" i="64"/>
  <c r="BJ2190" i="64"/>
  <c r="BJ954" i="64"/>
  <c r="AA2250" i="64"/>
  <c r="AA2251" i="64" s="1"/>
  <c r="AS1300" i="64"/>
  <c r="Y1759" i="64"/>
  <c r="X932" i="64"/>
  <c r="BJ2644" i="64"/>
  <c r="AG162" i="69"/>
  <c r="AG163" i="69" s="1"/>
  <c r="BK2044" i="64" a="1"/>
  <c r="BK2044" i="64" s="1"/>
  <c r="BK1936" i="64" a="1"/>
  <c r="BK1936" i="64" s="1"/>
  <c r="BK2008" i="64" a="1"/>
  <c r="BK2008" i="64" s="1"/>
  <c r="BK2636" i="64" a="1"/>
  <c r="BK2636" i="64" s="1"/>
  <c r="BK1901" i="64" a="1"/>
  <c r="BK1901" i="64" s="1"/>
  <c r="BK2670" i="64" a="1"/>
  <c r="BK2670" i="64" s="1"/>
  <c r="AF173" i="69"/>
  <c r="AF175" i="69" s="1"/>
  <c r="BK637" i="64" a="1"/>
  <c r="BK637" i="64" s="1"/>
  <c r="BK631" i="64" a="1"/>
  <c r="BK631" i="64" s="1"/>
  <c r="AG135" i="69"/>
  <c r="AG136" i="69" s="1"/>
  <c r="AH112" i="69"/>
  <c r="AH115" i="69" s="1"/>
  <c r="BK2276" i="64" a="1"/>
  <c r="BK2276" i="64" s="1"/>
  <c r="AG119" i="69"/>
  <c r="AG125" i="69"/>
  <c r="BK2186" i="64" a="1"/>
  <c r="BK2186" i="64" s="1"/>
  <c r="BK1604" i="64" a="1"/>
  <c r="BK1604" i="64" s="1"/>
  <c r="BK953" i="64" a="1"/>
  <c r="BK953" i="64" s="1"/>
  <c r="BK189" i="64" a="1"/>
  <c r="BK189" i="64" s="1"/>
  <c r="BK258" i="64" a="1"/>
  <c r="BK258" i="64" s="1"/>
  <c r="BK204" i="64" a="1"/>
  <c r="BK204" i="64" s="1"/>
  <c r="BK36" i="64" a="1"/>
  <c r="BK36" i="64" s="1"/>
  <c r="BK188" i="64" a="1"/>
  <c r="BK188" i="64" s="1"/>
  <c r="BK205" i="64" a="1"/>
  <c r="BK205" i="64" s="1"/>
  <c r="BE17" i="69"/>
  <c r="BE18" i="69" s="1"/>
  <c r="BK1297" i="64" a="1"/>
  <c r="BK1297" i="64" s="1"/>
  <c r="BK1780" i="64" a="1"/>
  <c r="BK1780" i="64" s="1"/>
  <c r="BK929" i="64" a="1"/>
  <c r="BK929" i="64" s="1"/>
  <c r="BK1873" i="64" a="1"/>
  <c r="BK1873" i="64" s="1"/>
  <c r="BK2300" i="64" a="1"/>
  <c r="BK2300" i="64" s="1"/>
  <c r="BK2197" i="64" a="1"/>
  <c r="BK2197" i="64" s="1"/>
  <c r="BK1756" i="64" a="1"/>
  <c r="BK1756" i="64" s="1"/>
  <c r="BK2302" i="64" a="1"/>
  <c r="BK2302" i="64" s="1"/>
  <c r="BK2191" i="64" a="1"/>
  <c r="BK2191" i="64" s="1"/>
  <c r="BK1758" i="64" a="1"/>
  <c r="BK1758" i="64" s="1"/>
  <c r="BK1734" i="64" a="1"/>
  <c r="BK1734" i="64" s="1"/>
  <c r="BK931" i="64" a="1"/>
  <c r="BK931" i="64" s="1"/>
  <c r="BK1875" i="64" a="1"/>
  <c r="BK1875" i="64" s="1"/>
  <c r="AG192" i="69"/>
  <c r="AG198" i="69" s="1"/>
  <c r="BF207" i="69"/>
  <c r="BF209" i="69" s="1"/>
  <c r="BF219" i="69" s="1"/>
  <c r="AH183" i="69"/>
  <c r="AH186" i="69" s="1"/>
  <c r="AG194" i="69"/>
  <c r="AG202" i="69" s="1"/>
  <c r="BF16" i="69"/>
  <c r="BD71" i="69"/>
  <c r="BD75" i="69" s="1"/>
  <c r="BD65" i="69"/>
  <c r="BE60" i="69"/>
  <c r="BE64" i="69" s="1"/>
  <c r="BD69" i="69"/>
  <c r="AZ50" i="69"/>
  <c r="AZ56" i="69"/>
  <c r="BA45" i="69"/>
  <c r="BA49" i="69" s="1"/>
  <c r="AZ54" i="69"/>
  <c r="BH225" i="69" a="1"/>
  <c r="BH225" i="69" s="1"/>
  <c r="BH227" i="69" a="1"/>
  <c r="BH227" i="69" s="1"/>
  <c r="BH216" i="69" a="1"/>
  <c r="BH216" i="69" s="1"/>
  <c r="BH214" i="69" a="1"/>
  <c r="BH214" i="69" s="1"/>
  <c r="BH208" i="69" a="1"/>
  <c r="BH208" i="69" s="1"/>
  <c r="BH206" i="69" a="1"/>
  <c r="BH206" i="69" s="1"/>
  <c r="BH197" i="69" a="1"/>
  <c r="BH197" i="69" s="1"/>
  <c r="BH185" i="69" a="1"/>
  <c r="BH185" i="69" s="1"/>
  <c r="BH191" i="69" a="1"/>
  <c r="BH191" i="69" s="1"/>
  <c r="BH166" i="69" a="1"/>
  <c r="BH166" i="69" s="1"/>
  <c r="BH172" i="69" a="1"/>
  <c r="BH172" i="69" s="1"/>
  <c r="BH174" i="69" a="1"/>
  <c r="BH174" i="69" s="1"/>
  <c r="BH160" i="69" a="1"/>
  <c r="BH160" i="69" s="1"/>
  <c r="BH145" i="69" a="1"/>
  <c r="BH145" i="69" s="1"/>
  <c r="BH147" i="69" a="1"/>
  <c r="BH147" i="69" s="1"/>
  <c r="BH158" i="69" a="1"/>
  <c r="BH158" i="69" s="1"/>
  <c r="BH133" i="69" a="1"/>
  <c r="BH133" i="69" s="1"/>
  <c r="BH139" i="69" a="1"/>
  <c r="BH139" i="69" s="1"/>
  <c r="BH131" i="69" a="1"/>
  <c r="BH131" i="69" s="1"/>
  <c r="BH122" i="69" a="1"/>
  <c r="BH122" i="69" s="1"/>
  <c r="BH114" i="69" a="1"/>
  <c r="BH114" i="69" s="1"/>
  <c r="BH116" i="69" a="1"/>
  <c r="BH116" i="69" s="1"/>
  <c r="BH109" i="69" a="1"/>
  <c r="BH109" i="69" s="1"/>
  <c r="BH95" i="69" a="1"/>
  <c r="BH95" i="69" s="1"/>
  <c r="BH96" i="69" s="1"/>
  <c r="BH97" i="69" a="1"/>
  <c r="BH97" i="69" s="1"/>
  <c r="BI93" i="69" s="1"/>
  <c r="BH90" i="69" a="1"/>
  <c r="BH90" i="69" s="1"/>
  <c r="BH103" i="69" a="1"/>
  <c r="BH103" i="69" s="1"/>
  <c r="BH74" i="69" a="1"/>
  <c r="BH74" i="69" s="1"/>
  <c r="BH76" i="69" a="1"/>
  <c r="BH76" i="69" s="1"/>
  <c r="BH82" i="69" a="1"/>
  <c r="BH82" i="69" s="1"/>
  <c r="BH62" i="69" a="1"/>
  <c r="BH62" i="69" s="1"/>
  <c r="BH53" i="69" a="1"/>
  <c r="BH53" i="69" s="1"/>
  <c r="BH36" i="69" a="1"/>
  <c r="BH36" i="69" s="1"/>
  <c r="BH42" i="69" a="1"/>
  <c r="BH42" i="69" s="1"/>
  <c r="BH25" i="69" a="1"/>
  <c r="BH25" i="69" s="1"/>
  <c r="BH68" i="69" a="1"/>
  <c r="BH68" i="69" s="1"/>
  <c r="BH47" i="69" a="1"/>
  <c r="BH47" i="69" s="1"/>
  <c r="BH30" i="69" a="1"/>
  <c r="BH30" i="69" s="1"/>
  <c r="BH9" i="69" a="1"/>
  <c r="BH9" i="69" s="1"/>
  <c r="BH15" i="69" a="1"/>
  <c r="BH15" i="69" s="1"/>
  <c r="BH3" i="69"/>
  <c r="BH5" i="69" a="1"/>
  <c r="BH5" i="69" s="1"/>
  <c r="BB100" i="69"/>
  <c r="BB106" i="69"/>
  <c r="BB113" i="69" s="1"/>
  <c r="BB104" i="69"/>
  <c r="BC79" i="69"/>
  <c r="BC77" i="69"/>
  <c r="BC85" i="69" s="1"/>
  <c r="BC94" i="69" s="1"/>
  <c r="BC99" i="69" s="1"/>
  <c r="BJ1" i="69"/>
  <c r="BI2" i="69"/>
  <c r="BB87" i="69"/>
  <c r="BB83" i="69"/>
  <c r="BC33" i="69"/>
  <c r="BC39" i="69"/>
  <c r="BD28" i="69"/>
  <c r="BD32" i="69" s="1"/>
  <c r="BC37" i="69"/>
  <c r="BC46" i="69" s="1"/>
  <c r="BC48" i="69" s="1"/>
  <c r="BG205" i="69"/>
  <c r="BG211" i="69" s="1"/>
  <c r="BG61" i="69"/>
  <c r="BG63" i="69" s="1"/>
  <c r="BG8" i="69"/>
  <c r="BG12" i="69" s="1"/>
  <c r="BG22" i="69" s="1"/>
  <c r="BG29" i="69" s="1"/>
  <c r="BG31" i="69" s="1"/>
  <c r="BF221" i="69"/>
  <c r="BF224" i="69" s="1"/>
  <c r="BF226" i="69" s="1"/>
  <c r="BF228" i="69" s="1"/>
  <c r="BF215" i="69"/>
  <c r="BF217" i="69" s="1"/>
  <c r="BG98" i="69"/>
  <c r="BF10" i="69"/>
  <c r="BF20" i="69" s="1"/>
  <c r="BK1605" i="64" a="1"/>
  <c r="BK1757" i="64" a="1"/>
  <c r="Y930" i="64" a="1"/>
  <c r="BK2190" i="64" a="1"/>
  <c r="BK1781" i="64" a="1"/>
  <c r="BK1902" i="64" a="1"/>
  <c r="BK1937" i="64" a="1"/>
  <c r="BK1874" i="64" a="1"/>
  <c r="BK1298" i="64" a="1"/>
  <c r="BK2301" i="64" a="1"/>
  <c r="BK2045" i="64" a="1"/>
  <c r="BK2277" i="64" a="1"/>
  <c r="BK954" i="64" a="1"/>
  <c r="BK2009" i="64" a="1"/>
  <c r="AE638" i="64" l="1"/>
  <c r="AF629" i="64"/>
  <c r="AF632" i="64" s="1"/>
  <c r="AE634" i="64"/>
  <c r="BK2277" i="64"/>
  <c r="BK1605" i="64"/>
  <c r="BK1298" i="64"/>
  <c r="BS792" i="64"/>
  <c r="BK190" i="64"/>
  <c r="BK2301" i="64"/>
  <c r="BJ1945" i="64"/>
  <c r="BK1937" i="64"/>
  <c r="BK2045" i="64"/>
  <c r="BK1874" i="64"/>
  <c r="BK1902" i="64"/>
  <c r="BK2009" i="64"/>
  <c r="BK1757" i="64"/>
  <c r="BK1781" i="64"/>
  <c r="BK2190" i="64"/>
  <c r="BK954" i="64"/>
  <c r="AF858" i="64"/>
  <c r="AG855" i="64"/>
  <c r="AB2245" i="64"/>
  <c r="AB2249" i="64" s="1"/>
  <c r="AA2255" i="64"/>
  <c r="AT1300" i="64"/>
  <c r="AR1607" i="64"/>
  <c r="AS1607" i="64"/>
  <c r="Y930" i="64"/>
  <c r="Z2303" i="64"/>
  <c r="AA1735" i="64"/>
  <c r="AF2192" i="64"/>
  <c r="X1876" i="64"/>
  <c r="AD2279" i="64"/>
  <c r="AG169" i="69"/>
  <c r="AG179" i="69" s="1"/>
  <c r="AG167" i="69"/>
  <c r="AG177" i="69" s="1"/>
  <c r="AH156" i="69"/>
  <c r="AH161" i="69" s="1"/>
  <c r="BK2644" i="64"/>
  <c r="BL2044" i="64" a="1"/>
  <c r="BL2044" i="64" s="1"/>
  <c r="BL2008" i="64" a="1"/>
  <c r="BL2008" i="64" s="1"/>
  <c r="BL1936" i="64" a="1"/>
  <c r="BL1936" i="64" s="1"/>
  <c r="BL2636" i="64" a="1"/>
  <c r="BL2636" i="64" s="1"/>
  <c r="BL1901" i="64" a="1"/>
  <c r="BL1901" i="64" s="1"/>
  <c r="BL2670" i="64" a="1"/>
  <c r="BL2670" i="64" s="1"/>
  <c r="BL637" i="64" a="1"/>
  <c r="BL637" i="64" s="1"/>
  <c r="BL631" i="64" a="1"/>
  <c r="BL631" i="64" s="1"/>
  <c r="AG142" i="69"/>
  <c r="AG146" i="69" s="1"/>
  <c r="AG148" i="69" s="1"/>
  <c r="AH129" i="69"/>
  <c r="AH132" i="69" s="1"/>
  <c r="AH157" i="69" s="1"/>
  <c r="AG140" i="69"/>
  <c r="AG150" i="69" s="1"/>
  <c r="AH117" i="69"/>
  <c r="AH118" i="69" s="1"/>
  <c r="AH119" i="69" s="1"/>
  <c r="BL2276" i="64" a="1"/>
  <c r="BL2276" i="64" s="1"/>
  <c r="AG200" i="69"/>
  <c r="BL2186" i="64" a="1"/>
  <c r="BL2186" i="64" s="1"/>
  <c r="BL1604" i="64" a="1"/>
  <c r="BL1604" i="64" s="1"/>
  <c r="BL953" i="64" a="1"/>
  <c r="BL953" i="64" s="1"/>
  <c r="BL189" i="64" a="1"/>
  <c r="BL189" i="64" s="1"/>
  <c r="BL258" i="64" a="1"/>
  <c r="BL258" i="64" s="1"/>
  <c r="BL204" i="64" a="1"/>
  <c r="BL204" i="64" s="1"/>
  <c r="BL36" i="64" a="1"/>
  <c r="BL36" i="64" s="1"/>
  <c r="BL188" i="64" a="1"/>
  <c r="BL188" i="64" s="1"/>
  <c r="BL205" i="64" a="1"/>
  <c r="BL205" i="64" s="1"/>
  <c r="BL1297" i="64" a="1"/>
  <c r="BL1297" i="64" s="1"/>
  <c r="BL1875" i="64" a="1"/>
  <c r="BL1875" i="64" s="1"/>
  <c r="BL1756" i="64" a="1"/>
  <c r="BL1756" i="64" s="1"/>
  <c r="BL1873" i="64" a="1"/>
  <c r="BL1873" i="64" s="1"/>
  <c r="BL2197" i="64" a="1"/>
  <c r="BL2197" i="64" s="1"/>
  <c r="BL929" i="64" a="1"/>
  <c r="BL929" i="64" s="1"/>
  <c r="BL1758" i="64" a="1"/>
  <c r="BL1758" i="64" s="1"/>
  <c r="BL931" i="64" a="1"/>
  <c r="BL931" i="64" s="1"/>
  <c r="BL1734" i="64" a="1"/>
  <c r="BL1734" i="64" s="1"/>
  <c r="BL2191" i="64" a="1"/>
  <c r="BL2191" i="64" s="1"/>
  <c r="BL1780" i="64" a="1"/>
  <c r="BL1780" i="64" s="1"/>
  <c r="BL2302" i="64" a="1"/>
  <c r="BL2302" i="64" s="1"/>
  <c r="BL2300" i="64" a="1"/>
  <c r="BL2300" i="64" s="1"/>
  <c r="BC106" i="69"/>
  <c r="BC113" i="69" s="1"/>
  <c r="BC100" i="69"/>
  <c r="BC104" i="69"/>
  <c r="BH98" i="69"/>
  <c r="BC87" i="69"/>
  <c r="BC83" i="69"/>
  <c r="BD33" i="69"/>
  <c r="BD39" i="69"/>
  <c r="BE28" i="69"/>
  <c r="BE32" i="69" s="1"/>
  <c r="BD37" i="69"/>
  <c r="BD46" i="69" s="1"/>
  <c r="BD48" i="69" s="1"/>
  <c r="BI225" i="69" a="1"/>
  <c r="BI225" i="69" s="1"/>
  <c r="BI227" i="69" a="1"/>
  <c r="BI227" i="69" s="1"/>
  <c r="BI216" i="69" a="1"/>
  <c r="BI216" i="69" s="1"/>
  <c r="BI206" i="69" a="1"/>
  <c r="BI206" i="69" s="1"/>
  <c r="BI214" i="69" a="1"/>
  <c r="BI214" i="69" s="1"/>
  <c r="BI208" i="69" a="1"/>
  <c r="BI208" i="69" s="1"/>
  <c r="BI197" i="69" a="1"/>
  <c r="BI197" i="69" s="1"/>
  <c r="BI185" i="69" a="1"/>
  <c r="BI185" i="69" s="1"/>
  <c r="BI191" i="69" a="1"/>
  <c r="BI191" i="69" s="1"/>
  <c r="BI174" i="69" a="1"/>
  <c r="BI174" i="69" s="1"/>
  <c r="BI166" i="69" a="1"/>
  <c r="BI166" i="69" s="1"/>
  <c r="BI172" i="69" a="1"/>
  <c r="BI172" i="69" s="1"/>
  <c r="BI147" i="69" a="1"/>
  <c r="BI147" i="69" s="1"/>
  <c r="BI160" i="69" a="1"/>
  <c r="BI160" i="69" s="1"/>
  <c r="BI158" i="69" a="1"/>
  <c r="BI158" i="69" s="1"/>
  <c r="BI139" i="69" a="1"/>
  <c r="BI139" i="69" s="1"/>
  <c r="BI145" i="69" a="1"/>
  <c r="BI145" i="69" s="1"/>
  <c r="BI133" i="69" a="1"/>
  <c r="BI133" i="69" s="1"/>
  <c r="BI122" i="69" a="1"/>
  <c r="BI122" i="69" s="1"/>
  <c r="BI131" i="69" a="1"/>
  <c r="BI131" i="69" s="1"/>
  <c r="BI114" i="69" a="1"/>
  <c r="BI114" i="69" s="1"/>
  <c r="BI116" i="69" a="1"/>
  <c r="BI116" i="69" s="1"/>
  <c r="BI109" i="69" a="1"/>
  <c r="BI109" i="69" s="1"/>
  <c r="BI97" i="69" a="1"/>
  <c r="BI97" i="69" s="1"/>
  <c r="BJ93" i="69" s="1"/>
  <c r="BI90" i="69" a="1"/>
  <c r="BI90" i="69" s="1"/>
  <c r="BI103" i="69" a="1"/>
  <c r="BI103" i="69" s="1"/>
  <c r="BI76" i="69" a="1"/>
  <c r="BI76" i="69" s="1"/>
  <c r="BI95" i="69" a="1"/>
  <c r="BI95" i="69" s="1"/>
  <c r="BI96" i="69" s="1"/>
  <c r="BI82" i="69" a="1"/>
  <c r="BI82" i="69" s="1"/>
  <c r="BI62" i="69" a="1"/>
  <c r="BI62" i="69" s="1"/>
  <c r="BI68" i="69" a="1"/>
  <c r="BI68" i="69" s="1"/>
  <c r="BI74" i="69" a="1"/>
  <c r="BI74" i="69" s="1"/>
  <c r="BI47" i="69" a="1"/>
  <c r="BI47" i="69" s="1"/>
  <c r="BI30" i="69" a="1"/>
  <c r="BI30" i="69" s="1"/>
  <c r="BI53" i="69" a="1"/>
  <c r="BI53" i="69" s="1"/>
  <c r="BI36" i="69" a="1"/>
  <c r="BI36" i="69" s="1"/>
  <c r="BI3" i="69"/>
  <c r="BI5" i="69" a="1"/>
  <c r="BI5" i="69" s="1"/>
  <c r="BI42" i="69" a="1"/>
  <c r="BI42" i="69" s="1"/>
  <c r="BI25" i="69" a="1"/>
  <c r="BI25" i="69" s="1"/>
  <c r="BI9" i="69" a="1"/>
  <c r="BI9" i="69" s="1"/>
  <c r="BI15" i="69" a="1"/>
  <c r="BI15" i="69" s="1"/>
  <c r="BE65" i="69"/>
  <c r="BF60" i="69"/>
  <c r="BF64" i="69" s="1"/>
  <c r="BE71" i="69"/>
  <c r="BE75" i="69" s="1"/>
  <c r="BE69" i="69"/>
  <c r="BG221" i="69"/>
  <c r="BG224" i="69" s="1"/>
  <c r="BG226" i="69" s="1"/>
  <c r="BG228" i="69" s="1"/>
  <c r="BG215" i="69"/>
  <c r="BG217" i="69" s="1"/>
  <c r="BG16" i="69"/>
  <c r="BK1" i="69"/>
  <c r="BJ2" i="69"/>
  <c r="BH205" i="69"/>
  <c r="BH211" i="69" s="1"/>
  <c r="BH61" i="69"/>
  <c r="BH63" i="69" s="1"/>
  <c r="BH8" i="69"/>
  <c r="BH12" i="69" s="1"/>
  <c r="BH22" i="69" s="1"/>
  <c r="BH29" i="69" s="1"/>
  <c r="BH31" i="69" s="1"/>
  <c r="BF17" i="69"/>
  <c r="BF18" i="69" s="1"/>
  <c r="BD79" i="69"/>
  <c r="BD77" i="69"/>
  <c r="BD85" i="69" s="1"/>
  <c r="BD94" i="69" s="1"/>
  <c r="BD99" i="69" s="1"/>
  <c r="BG207" i="69"/>
  <c r="BG209" i="69" s="1"/>
  <c r="BG219" i="69" s="1"/>
  <c r="BG10" i="69"/>
  <c r="BG20" i="69" s="1"/>
  <c r="BA50" i="69"/>
  <c r="BA56" i="69"/>
  <c r="BB45" i="69"/>
  <c r="BB49" i="69" s="1"/>
  <c r="BA54" i="69"/>
  <c r="BL954" i="64" a="1"/>
  <c r="BL2301" i="64" a="1"/>
  <c r="BL2190" i="64" a="1"/>
  <c r="BL2009" i="64" a="1"/>
  <c r="BL1757" i="64" a="1"/>
  <c r="BL2277" i="64" a="1"/>
  <c r="BL1874" i="64" a="1"/>
  <c r="BL1605" i="64" a="1"/>
  <c r="BL1937" i="64" a="1"/>
  <c r="BL2045" i="64" a="1"/>
  <c r="BL1781" i="64" a="1"/>
  <c r="BL1298" i="64" a="1"/>
  <c r="BL1902" i="64" a="1"/>
  <c r="AF633" i="64" l="1"/>
  <c r="BL2277" i="64"/>
  <c r="BL1605" i="64"/>
  <c r="BL1298" i="64"/>
  <c r="BS794" i="64"/>
  <c r="BS784" i="64" s="1"/>
  <c r="BS786" i="64" s="1"/>
  <c r="BS787" i="64" s="1"/>
  <c r="N783" i="64"/>
  <c r="BW2512" i="64" a="1"/>
  <c r="BW2512" i="64" s="1"/>
  <c r="BL190" i="64"/>
  <c r="BL2301" i="64"/>
  <c r="BK1945" i="64"/>
  <c r="AF856" i="64"/>
  <c r="AF860" i="64" s="1"/>
  <c r="BL1874" i="64"/>
  <c r="BL1902" i="64"/>
  <c r="BL1937" i="64"/>
  <c r="BL2009" i="64"/>
  <c r="BL2045" i="64"/>
  <c r="BL1757" i="64"/>
  <c r="BL1781" i="64"/>
  <c r="BL2190" i="64"/>
  <c r="BL954" i="64"/>
  <c r="AB2250" i="64"/>
  <c r="AB2251" i="64" s="1"/>
  <c r="AU1300" i="64"/>
  <c r="Z1759" i="64"/>
  <c r="Y932" i="64"/>
  <c r="BL2644" i="64"/>
  <c r="AG173" i="69"/>
  <c r="AG175" i="69" s="1"/>
  <c r="AH159" i="69"/>
  <c r="AH184" i="69" s="1"/>
  <c r="AH187" i="69" s="1"/>
  <c r="AH194" i="69" s="1"/>
  <c r="AH202" i="69" s="1"/>
  <c r="BM2044" i="64" a="1"/>
  <c r="BM2044" i="64" s="1"/>
  <c r="BM2008" i="64" a="1"/>
  <c r="BM2008" i="64" s="1"/>
  <c r="BM1936" i="64" a="1"/>
  <c r="BM1936" i="64" s="1"/>
  <c r="BM2636" i="64" a="1"/>
  <c r="BM2636" i="64" s="1"/>
  <c r="BM1901" i="64" a="1"/>
  <c r="BM1901" i="64" s="1"/>
  <c r="BM2670" i="64" a="1"/>
  <c r="BM2670" i="64" s="1"/>
  <c r="BM637" i="64" a="1"/>
  <c r="BM637" i="64" s="1"/>
  <c r="BM631" i="64" a="1"/>
  <c r="BM631" i="64" s="1"/>
  <c r="AH134" i="69"/>
  <c r="AH135" i="69" s="1"/>
  <c r="AH136" i="69" s="1"/>
  <c r="AG152" i="69"/>
  <c r="BM2276" i="64" a="1"/>
  <c r="BM2276" i="64" s="1"/>
  <c r="BM2186" i="64" a="1"/>
  <c r="BM2186" i="64" s="1"/>
  <c r="BM1604" i="64" a="1"/>
  <c r="BM1604" i="64" s="1"/>
  <c r="BM953" i="64" a="1"/>
  <c r="BM953" i="64" s="1"/>
  <c r="BM204" i="64" a="1"/>
  <c r="BM204" i="64" s="1"/>
  <c r="BM36" i="64" a="1"/>
  <c r="BM36" i="64" s="1"/>
  <c r="BM189" i="64" a="1"/>
  <c r="BM189" i="64" s="1"/>
  <c r="BM258" i="64" a="1"/>
  <c r="BM258" i="64" s="1"/>
  <c r="BM188" i="64" a="1"/>
  <c r="BM188" i="64" s="1"/>
  <c r="BM205" i="64" a="1"/>
  <c r="BM205" i="64" s="1"/>
  <c r="AH123" i="69"/>
  <c r="BM1297" i="64" a="1"/>
  <c r="BM1297" i="64" s="1"/>
  <c r="BM1780" i="64" a="1"/>
  <c r="BM1780" i="64" s="1"/>
  <c r="BM1758" i="64" a="1"/>
  <c r="BM1758" i="64" s="1"/>
  <c r="BM2197" i="64" a="1"/>
  <c r="BM2197" i="64" s="1"/>
  <c r="BM931" i="64" a="1"/>
  <c r="BM931" i="64" s="1"/>
  <c r="BM1873" i="64" a="1"/>
  <c r="BM1873" i="64" s="1"/>
  <c r="BM2302" i="64" a="1"/>
  <c r="BM2302" i="64" s="1"/>
  <c r="BM1734" i="64" a="1"/>
  <c r="BM1734" i="64" s="1"/>
  <c r="BM2191" i="64" a="1"/>
  <c r="BM2191" i="64" s="1"/>
  <c r="BM1875" i="64" a="1"/>
  <c r="BM1875" i="64" s="1"/>
  <c r="BM929" i="64" a="1"/>
  <c r="BM929" i="64" s="1"/>
  <c r="BM2300" i="64" a="1"/>
  <c r="BM2300" i="64" s="1"/>
  <c r="BM1756" i="64" a="1"/>
  <c r="BM1756" i="64" s="1"/>
  <c r="BH10" i="69"/>
  <c r="BH20" i="69" s="1"/>
  <c r="AI112" i="69"/>
  <c r="AI115" i="69" s="1"/>
  <c r="BI98" i="69"/>
  <c r="AH125" i="69"/>
  <c r="BK2" i="69"/>
  <c r="BL1" i="69"/>
  <c r="BH16" i="69"/>
  <c r="BG17" i="69"/>
  <c r="BG18" i="69" s="1"/>
  <c r="BD106" i="69"/>
  <c r="BD113" i="69" s="1"/>
  <c r="BD100" i="69"/>
  <c r="BD104" i="69"/>
  <c r="BH207" i="69"/>
  <c r="BH209" i="69" s="1"/>
  <c r="BH219" i="69" s="1"/>
  <c r="BD87" i="69"/>
  <c r="BD83" i="69"/>
  <c r="BB50" i="69"/>
  <c r="BB56" i="69"/>
  <c r="BC45" i="69"/>
  <c r="BC49" i="69" s="1"/>
  <c r="BB54" i="69"/>
  <c r="BH221" i="69"/>
  <c r="BH224" i="69" s="1"/>
  <c r="BH226" i="69" s="1"/>
  <c r="BH228" i="69" s="1"/>
  <c r="BH215" i="69"/>
  <c r="BH217" i="69" s="1"/>
  <c r="BE79" i="69"/>
  <c r="BE77" i="69"/>
  <c r="BE85" i="69" s="1"/>
  <c r="BE94" i="69" s="1"/>
  <c r="BE99" i="69" s="1"/>
  <c r="BE39" i="69"/>
  <c r="BF28" i="69"/>
  <c r="BF32" i="69" s="1"/>
  <c r="BE33" i="69"/>
  <c r="BE37" i="69"/>
  <c r="BE46" i="69" s="1"/>
  <c r="BE48" i="69" s="1"/>
  <c r="BJ225" i="69" a="1"/>
  <c r="BJ225" i="69" s="1"/>
  <c r="BJ227" i="69" a="1"/>
  <c r="BJ227" i="69" s="1"/>
  <c r="BJ216" i="69" a="1"/>
  <c r="BJ216" i="69" s="1"/>
  <c r="BJ206" i="69" a="1"/>
  <c r="BJ206" i="69" s="1"/>
  <c r="BJ208" i="69" a="1"/>
  <c r="BJ208" i="69" s="1"/>
  <c r="BJ214" i="69" a="1"/>
  <c r="BJ214" i="69" s="1"/>
  <c r="BJ197" i="69" a="1"/>
  <c r="BJ197" i="69" s="1"/>
  <c r="BJ191" i="69" a="1"/>
  <c r="BJ191" i="69" s="1"/>
  <c r="BJ185" i="69" a="1"/>
  <c r="BJ185" i="69" s="1"/>
  <c r="BJ174" i="69" a="1"/>
  <c r="BJ174" i="69" s="1"/>
  <c r="BJ166" i="69" a="1"/>
  <c r="BJ166" i="69" s="1"/>
  <c r="BJ172" i="69" a="1"/>
  <c r="BJ172" i="69" s="1"/>
  <c r="BJ147" i="69" a="1"/>
  <c r="BJ147" i="69" s="1"/>
  <c r="BJ158" i="69" a="1"/>
  <c r="BJ158" i="69" s="1"/>
  <c r="BJ145" i="69" a="1"/>
  <c r="BJ145" i="69" s="1"/>
  <c r="BJ131" i="69" a="1"/>
  <c r="BJ131" i="69" s="1"/>
  <c r="BJ160" i="69" a="1"/>
  <c r="BJ160" i="69" s="1"/>
  <c r="BJ139" i="69" a="1"/>
  <c r="BJ139" i="69" s="1"/>
  <c r="BJ133" i="69" a="1"/>
  <c r="BJ133" i="69" s="1"/>
  <c r="BJ116" i="69" a="1"/>
  <c r="BJ116" i="69" s="1"/>
  <c r="BJ109" i="69" a="1"/>
  <c r="BJ109" i="69" s="1"/>
  <c r="BJ122" i="69" a="1"/>
  <c r="BJ122" i="69" s="1"/>
  <c r="BJ97" i="69" a="1"/>
  <c r="BJ97" i="69" s="1"/>
  <c r="BK93" i="69" s="1"/>
  <c r="BJ90" i="69" a="1"/>
  <c r="BJ90" i="69" s="1"/>
  <c r="BJ103" i="69" a="1"/>
  <c r="BJ103" i="69" s="1"/>
  <c r="BJ114" i="69" a="1"/>
  <c r="BJ114" i="69" s="1"/>
  <c r="BJ95" i="69" a="1"/>
  <c r="BJ95" i="69" s="1"/>
  <c r="BJ96" i="69" s="1"/>
  <c r="BJ82" i="69" a="1"/>
  <c r="BJ82" i="69" s="1"/>
  <c r="BJ68" i="69" a="1"/>
  <c r="BJ68" i="69" s="1"/>
  <c r="BJ74" i="69" a="1"/>
  <c r="BJ74" i="69" s="1"/>
  <c r="BJ76" i="69" a="1"/>
  <c r="BJ76" i="69" s="1"/>
  <c r="BJ47" i="69" a="1"/>
  <c r="BJ47" i="69" s="1"/>
  <c r="BJ30" i="69" a="1"/>
  <c r="BJ30" i="69" s="1"/>
  <c r="BJ53" i="69" a="1"/>
  <c r="BJ53" i="69" s="1"/>
  <c r="BJ36" i="69" a="1"/>
  <c r="BJ36" i="69" s="1"/>
  <c r="BJ42" i="69" a="1"/>
  <c r="BJ42" i="69" s="1"/>
  <c r="BJ25" i="69" a="1"/>
  <c r="BJ25" i="69" s="1"/>
  <c r="BJ62" i="69" a="1"/>
  <c r="BJ62" i="69" s="1"/>
  <c r="BJ3" i="69"/>
  <c r="BJ5" i="69" a="1"/>
  <c r="BJ5" i="69" s="1"/>
  <c r="BJ9" i="69" a="1"/>
  <c r="BJ9" i="69" s="1"/>
  <c r="BJ15" i="69" a="1"/>
  <c r="BJ15" i="69" s="1"/>
  <c r="BF65" i="69"/>
  <c r="BF71" i="69"/>
  <c r="BF75" i="69" s="1"/>
  <c r="BG60" i="69"/>
  <c r="BG64" i="69" s="1"/>
  <c r="BF69" i="69"/>
  <c r="BI205" i="69"/>
  <c r="BI211" i="69" s="1"/>
  <c r="BI61" i="69"/>
  <c r="BI63" i="69" s="1"/>
  <c r="BI8" i="69"/>
  <c r="BI12" i="69" s="1"/>
  <c r="BI22" i="69" s="1"/>
  <c r="BI29" i="69" s="1"/>
  <c r="BI31" i="69" s="1"/>
  <c r="BM1902" i="64" a="1"/>
  <c r="BM1605" i="64" a="1"/>
  <c r="BM954" i="64" a="1"/>
  <c r="BM2045" i="64" a="1"/>
  <c r="Z930" i="64" a="1"/>
  <c r="BM1874" i="64" a="1"/>
  <c r="BM2301" i="64" a="1"/>
  <c r="BM1757" i="64" a="1"/>
  <c r="BM1781" i="64" a="1"/>
  <c r="BM2190" i="64" a="1"/>
  <c r="BM2009" i="64" a="1"/>
  <c r="BM1298" i="64" a="1"/>
  <c r="BM2277" i="64" a="1"/>
  <c r="BM1937" i="64" a="1"/>
  <c r="AF638" i="64" l="1"/>
  <c r="AF634" i="64"/>
  <c r="AG629" i="64"/>
  <c r="AG632" i="64" s="1"/>
  <c r="BM2277" i="64"/>
  <c r="BM1605" i="64"/>
  <c r="BM1298" i="64"/>
  <c r="BS795" i="64"/>
  <c r="BS800" i="64" s="1"/>
  <c r="BT780" i="64"/>
  <c r="BT783" i="64" s="1"/>
  <c r="BS788" i="64"/>
  <c r="N786" i="64"/>
  <c r="N788" i="64" s="1"/>
  <c r="BM190" i="64"/>
  <c r="BM2301" i="64"/>
  <c r="BL1945" i="64"/>
  <c r="BM1902" i="64"/>
  <c r="BM1937" i="64"/>
  <c r="BM1874" i="64"/>
  <c r="BM2009" i="64"/>
  <c r="BM2045" i="64"/>
  <c r="BM1757" i="64"/>
  <c r="BM1781" i="64"/>
  <c r="BM2190" i="64"/>
  <c r="BM954" i="64"/>
  <c r="AH855" i="64"/>
  <c r="AG858" i="64"/>
  <c r="AC2245" i="64"/>
  <c r="AC2249" i="64" s="1"/>
  <c r="AB2255" i="64"/>
  <c r="AV1300" i="64"/>
  <c r="AT1607" i="64"/>
  <c r="AU1607" i="64"/>
  <c r="Z930" i="64"/>
  <c r="AA2303" i="64"/>
  <c r="AB1735" i="64"/>
  <c r="AE2279" i="64"/>
  <c r="Y1876" i="64"/>
  <c r="AG2192" i="64"/>
  <c r="BM2644" i="64"/>
  <c r="AH192" i="69"/>
  <c r="AH200" i="69" s="1"/>
  <c r="AH162" i="69"/>
  <c r="AH167" i="69" s="1"/>
  <c r="AH173" i="69" s="1"/>
  <c r="AH175" i="69" s="1"/>
  <c r="AI183" i="69"/>
  <c r="AI186" i="69" s="1"/>
  <c r="AH188" i="69"/>
  <c r="BN2044" i="64" a="1"/>
  <c r="BN2044" i="64" s="1"/>
  <c r="BN2008" i="64" a="1"/>
  <c r="BN2008" i="64" s="1"/>
  <c r="BN1936" i="64" a="1"/>
  <c r="BN1936" i="64" s="1"/>
  <c r="BN2636" i="64" a="1"/>
  <c r="BN2636" i="64" s="1"/>
  <c r="BN1901" i="64" a="1"/>
  <c r="BN1901" i="64" s="1"/>
  <c r="BN2670" i="64" a="1"/>
  <c r="BN2670" i="64" s="1"/>
  <c r="BN637" i="64" a="1"/>
  <c r="BN637" i="64" s="1"/>
  <c r="BN631" i="64" a="1"/>
  <c r="BN631" i="64" s="1"/>
  <c r="AH142" i="69"/>
  <c r="AH152" i="69" s="1"/>
  <c r="AH140" i="69"/>
  <c r="AH150" i="69" s="1"/>
  <c r="AI129" i="69"/>
  <c r="AI132" i="69" s="1"/>
  <c r="AI157" i="69" s="1"/>
  <c r="AI117" i="69"/>
  <c r="AI118" i="69" s="1"/>
  <c r="AJ112" i="69" s="1"/>
  <c r="BN2276" i="64" a="1"/>
  <c r="BN2276" i="64" s="1"/>
  <c r="BN2186" i="64" a="1"/>
  <c r="BN2186" i="64" s="1"/>
  <c r="BN1604" i="64" a="1"/>
  <c r="BN1604" i="64" s="1"/>
  <c r="BH17" i="69"/>
  <c r="BH18" i="69" s="1"/>
  <c r="BN953" i="64" a="1"/>
  <c r="BN953" i="64" s="1"/>
  <c r="BN36" i="64" a="1"/>
  <c r="BN36" i="64" s="1"/>
  <c r="BN204" i="64" a="1"/>
  <c r="BN204" i="64" s="1"/>
  <c r="BN258" i="64" a="1"/>
  <c r="BN258" i="64" s="1"/>
  <c r="BN189" i="64" a="1"/>
  <c r="BN189" i="64" s="1"/>
  <c r="BN188" i="64" a="1"/>
  <c r="BN188" i="64" s="1"/>
  <c r="BN205" i="64" a="1"/>
  <c r="BN205" i="64" s="1"/>
  <c r="BN1297" i="64" a="1"/>
  <c r="BN1297" i="64" s="1"/>
  <c r="BN1873" i="64" a="1"/>
  <c r="BN1873" i="64" s="1"/>
  <c r="BN2191" i="64" a="1"/>
  <c r="BN2191" i="64" s="1"/>
  <c r="BN929" i="64" a="1"/>
  <c r="BN929" i="64" s="1"/>
  <c r="BN1734" i="64" a="1"/>
  <c r="BN1734" i="64" s="1"/>
  <c r="BN1780" i="64" a="1"/>
  <c r="BN1780" i="64" s="1"/>
  <c r="BN2302" i="64" a="1"/>
  <c r="BN2302" i="64" s="1"/>
  <c r="BN2300" i="64" a="1"/>
  <c r="BN2300" i="64" s="1"/>
  <c r="BN2197" i="64" a="1"/>
  <c r="BN2197" i="64" s="1"/>
  <c r="BN1758" i="64" a="1"/>
  <c r="BN1758" i="64" s="1"/>
  <c r="BN1875" i="64" a="1"/>
  <c r="BN1875" i="64" s="1"/>
  <c r="BN1756" i="64" a="1"/>
  <c r="BN1756" i="64" s="1"/>
  <c r="BN931" i="64" a="1"/>
  <c r="BN931" i="64" s="1"/>
  <c r="BI16" i="69"/>
  <c r="BI10" i="69"/>
  <c r="BI20" i="69" s="1"/>
  <c r="BI207" i="69"/>
  <c r="BI209" i="69" s="1"/>
  <c r="BI219" i="69" s="1"/>
  <c r="BM1" i="69"/>
  <c r="BL2" i="69"/>
  <c r="BE106" i="69"/>
  <c r="BE113" i="69" s="1"/>
  <c r="BE100" i="69"/>
  <c r="BE104" i="69"/>
  <c r="BC50" i="69"/>
  <c r="BC56" i="69"/>
  <c r="BD45" i="69"/>
  <c r="BD49" i="69" s="1"/>
  <c r="BC54" i="69"/>
  <c r="BK227" i="69" a="1"/>
  <c r="BK227" i="69" s="1"/>
  <c r="BK216" i="69" a="1"/>
  <c r="BK216" i="69" s="1"/>
  <c r="BK225" i="69" a="1"/>
  <c r="BK225" i="69" s="1"/>
  <c r="BK208" i="69" a="1"/>
  <c r="BK208" i="69" s="1"/>
  <c r="BK214" i="69" a="1"/>
  <c r="BK214" i="69" s="1"/>
  <c r="BK197" i="69" a="1"/>
  <c r="BK197" i="69" s="1"/>
  <c r="BK191" i="69" a="1"/>
  <c r="BK191" i="69" s="1"/>
  <c r="BK174" i="69" a="1"/>
  <c r="BK174" i="69" s="1"/>
  <c r="BK166" i="69" a="1"/>
  <c r="BK166" i="69" s="1"/>
  <c r="BK172" i="69" a="1"/>
  <c r="BK172" i="69" s="1"/>
  <c r="BK206" i="69" a="1"/>
  <c r="BK206" i="69" s="1"/>
  <c r="BK158" i="69" a="1"/>
  <c r="BK158" i="69" s="1"/>
  <c r="BK185" i="69" a="1"/>
  <c r="BK185" i="69" s="1"/>
  <c r="BK160" i="69" a="1"/>
  <c r="BK160" i="69" s="1"/>
  <c r="BK147" i="69" a="1"/>
  <c r="BK147" i="69" s="1"/>
  <c r="BK131" i="69" a="1"/>
  <c r="BK131" i="69" s="1"/>
  <c r="BK145" i="69" a="1"/>
  <c r="BK145" i="69" s="1"/>
  <c r="BK133" i="69" a="1"/>
  <c r="BK133" i="69" s="1"/>
  <c r="BK116" i="69" a="1"/>
  <c r="BK116" i="69" s="1"/>
  <c r="BK109" i="69" a="1"/>
  <c r="BK109" i="69" s="1"/>
  <c r="BK139" i="69" a="1"/>
  <c r="BK139" i="69" s="1"/>
  <c r="BK122" i="69" a="1"/>
  <c r="BK122" i="69" s="1"/>
  <c r="BK114" i="69" a="1"/>
  <c r="BK114" i="69" s="1"/>
  <c r="BK103" i="69" a="1"/>
  <c r="BK103" i="69" s="1"/>
  <c r="BK95" i="69" a="1"/>
  <c r="BK95" i="69" s="1"/>
  <c r="BK96" i="69" s="1"/>
  <c r="BK97" i="69" a="1"/>
  <c r="BK97" i="69" s="1"/>
  <c r="BL93" i="69" s="1"/>
  <c r="BK90" i="69" a="1"/>
  <c r="BK90" i="69" s="1"/>
  <c r="BK74" i="69" a="1"/>
  <c r="BK74" i="69" s="1"/>
  <c r="BK76" i="69" a="1"/>
  <c r="BK76" i="69" s="1"/>
  <c r="BK82" i="69" a="1"/>
  <c r="BK82" i="69" s="1"/>
  <c r="BK62" i="69" a="1"/>
  <c r="BK62" i="69" s="1"/>
  <c r="BK68" i="69" a="1"/>
  <c r="BK68" i="69" s="1"/>
  <c r="BK53" i="69" a="1"/>
  <c r="BK53" i="69" s="1"/>
  <c r="BK36" i="69" a="1"/>
  <c r="BK36" i="69" s="1"/>
  <c r="BK42" i="69" a="1"/>
  <c r="BK42" i="69" s="1"/>
  <c r="BK25" i="69" a="1"/>
  <c r="BK25" i="69" s="1"/>
  <c r="BK5" i="69" a="1"/>
  <c r="BK5" i="69" s="1"/>
  <c r="BK3" i="69"/>
  <c r="BK9" i="69" a="1"/>
  <c r="BK9" i="69" s="1"/>
  <c r="BK30" i="69" a="1"/>
  <c r="BK30" i="69" s="1"/>
  <c r="BK15" i="69" a="1"/>
  <c r="BK15" i="69" s="1"/>
  <c r="BK47" i="69" a="1"/>
  <c r="BK47" i="69" s="1"/>
  <c r="BJ205" i="69"/>
  <c r="BJ211" i="69" s="1"/>
  <c r="BJ61" i="69"/>
  <c r="BJ63" i="69" s="1"/>
  <c r="BJ8" i="69"/>
  <c r="BJ12" i="69" s="1"/>
  <c r="BJ22" i="69" s="1"/>
  <c r="BJ29" i="69" s="1"/>
  <c r="BJ31" i="69" s="1"/>
  <c r="BE87" i="69"/>
  <c r="BE83" i="69"/>
  <c r="BJ98" i="69"/>
  <c r="BI221" i="69"/>
  <c r="BI224" i="69" s="1"/>
  <c r="BI226" i="69" s="1"/>
  <c r="BI228" i="69" s="1"/>
  <c r="BI215" i="69"/>
  <c r="BI217" i="69" s="1"/>
  <c r="BG28" i="69"/>
  <c r="BG32" i="69" s="1"/>
  <c r="BF33" i="69"/>
  <c r="BF39" i="69"/>
  <c r="BF37" i="69"/>
  <c r="BF46" i="69" s="1"/>
  <c r="BF48" i="69" s="1"/>
  <c r="BG65" i="69"/>
  <c r="BG71" i="69"/>
  <c r="BG75" i="69" s="1"/>
  <c r="BH60" i="69"/>
  <c r="BH64" i="69" s="1"/>
  <c r="BG69" i="69"/>
  <c r="BF79" i="69"/>
  <c r="BF77" i="69"/>
  <c r="BF85" i="69" s="1"/>
  <c r="BF94" i="69" s="1"/>
  <c r="BF99" i="69" s="1"/>
  <c r="BN1874" i="64" a="1"/>
  <c r="BN1757" i="64" a="1"/>
  <c r="BN2277" i="64" a="1"/>
  <c r="BN1781" i="64" a="1"/>
  <c r="BN2301" i="64" a="1"/>
  <c r="BN1937" i="64" a="1"/>
  <c r="BN2190" i="64" a="1"/>
  <c r="BN2045" i="64" a="1"/>
  <c r="BN954" i="64" a="1"/>
  <c r="BN1902" i="64" a="1"/>
  <c r="BN1605" i="64" a="1"/>
  <c r="BN2009" i="64" a="1"/>
  <c r="BN1298" i="64" a="1"/>
  <c r="AG633" i="64" l="1"/>
  <c r="BN2277" i="64"/>
  <c r="N2277" i="64" s="1"/>
  <c r="BN1605" i="64"/>
  <c r="N1605" i="64" s="1"/>
  <c r="BN1298" i="64"/>
  <c r="N1298" i="64" s="1"/>
  <c r="BT791" i="64"/>
  <c r="BS796" i="64"/>
  <c r="BT792" i="64"/>
  <c r="BT794" i="64" s="1"/>
  <c r="BT784" i="64" s="1"/>
  <c r="BT786" i="64" s="1"/>
  <c r="BX2512" i="64" a="1"/>
  <c r="BX2512" i="64" s="1"/>
  <c r="BN190" i="64"/>
  <c r="BN2301" i="64"/>
  <c r="BM1945" i="64"/>
  <c r="BN2009" i="64"/>
  <c r="N2009" i="64" s="1"/>
  <c r="BN2045" i="64"/>
  <c r="BN1902" i="64"/>
  <c r="N1902" i="64" s="1"/>
  <c r="BN1874" i="64"/>
  <c r="BN1937" i="64"/>
  <c r="BN1757" i="64"/>
  <c r="N1757" i="64" s="1"/>
  <c r="BN1781" i="64"/>
  <c r="BN2190" i="64"/>
  <c r="BN954" i="64"/>
  <c r="AG856" i="64"/>
  <c r="AC2250" i="64"/>
  <c r="AC2251" i="64" s="1"/>
  <c r="AW1300" i="64"/>
  <c r="AV1607" i="64"/>
  <c r="AA1759" i="64"/>
  <c r="Z932" i="64"/>
  <c r="BN2644" i="64"/>
  <c r="N2644" i="64" s="1"/>
  <c r="AH198" i="69"/>
  <c r="AH169" i="69"/>
  <c r="AH179" i="69" s="1"/>
  <c r="AI156" i="69"/>
  <c r="AI161" i="69" s="1"/>
  <c r="AH177" i="69"/>
  <c r="AH163" i="69"/>
  <c r="BO2044" i="64" a="1"/>
  <c r="BO2044" i="64" s="1"/>
  <c r="BO2008" i="64" a="1"/>
  <c r="BO2008" i="64" s="1"/>
  <c r="BO1936" i="64" a="1"/>
  <c r="BO1936" i="64" s="1"/>
  <c r="BO2636" i="64" a="1"/>
  <c r="BO2636" i="64" s="1"/>
  <c r="BO1901" i="64" a="1"/>
  <c r="BO1901" i="64" s="1"/>
  <c r="BO2670" i="64" a="1"/>
  <c r="BO2670" i="64" s="1"/>
  <c r="BO637" i="64" a="1"/>
  <c r="BO637" i="64" s="1"/>
  <c r="BO631" i="64" a="1"/>
  <c r="BO631" i="64" s="1"/>
  <c r="AH146" i="69"/>
  <c r="AH148" i="69" s="1"/>
  <c r="AI134" i="69"/>
  <c r="AI135" i="69" s="1"/>
  <c r="BO2276" i="64" a="1"/>
  <c r="BO2276" i="64" s="1"/>
  <c r="BO2186" i="64" a="1"/>
  <c r="BO2186" i="64" s="1"/>
  <c r="BO1604" i="64" a="1"/>
  <c r="BO1604" i="64" s="1"/>
  <c r="AI125" i="69"/>
  <c r="BO953" i="64" a="1"/>
  <c r="BO953" i="64" s="1"/>
  <c r="BO36" i="64" a="1"/>
  <c r="BO36" i="64" s="1"/>
  <c r="BO258" i="64" a="1"/>
  <c r="BO258" i="64" s="1"/>
  <c r="BO189" i="64" a="1"/>
  <c r="BO189" i="64" s="1"/>
  <c r="BO204" i="64" a="1"/>
  <c r="BO204" i="64" s="1"/>
  <c r="BO188" i="64" a="1"/>
  <c r="BO188" i="64" s="1"/>
  <c r="BO205" i="64" a="1"/>
  <c r="BO205" i="64" s="1"/>
  <c r="AI119" i="69"/>
  <c r="BO1297" i="64" a="1"/>
  <c r="BO1297" i="64" s="1"/>
  <c r="BO1873" i="64" a="1"/>
  <c r="BO1873" i="64" s="1"/>
  <c r="BO2191" i="64" a="1"/>
  <c r="BO2191" i="64" s="1"/>
  <c r="BO1780" i="64" a="1"/>
  <c r="BO1780" i="64" s="1"/>
  <c r="BO1734" i="64" a="1"/>
  <c r="BO1734" i="64" s="1"/>
  <c r="BO2197" i="64" a="1"/>
  <c r="BO2197" i="64" s="1"/>
  <c r="BO1758" i="64" a="1"/>
  <c r="BO1758" i="64" s="1"/>
  <c r="BO929" i="64" a="1"/>
  <c r="BO929" i="64" s="1"/>
  <c r="BO2300" i="64" a="1"/>
  <c r="BO2300" i="64" s="1"/>
  <c r="BO1875" i="64" a="1"/>
  <c r="BO1875" i="64" s="1"/>
  <c r="BO1756" i="64" a="1"/>
  <c r="BO1756" i="64" s="1"/>
  <c r="BO2302" i="64" a="1"/>
  <c r="BO2302" i="64" s="1"/>
  <c r="BO931" i="64" a="1"/>
  <c r="BO931" i="64" s="1"/>
  <c r="AI123" i="69"/>
  <c r="BI17" i="69"/>
  <c r="BI18" i="69" s="1"/>
  <c r="BK98" i="69"/>
  <c r="BN1" i="69"/>
  <c r="BM2" i="69"/>
  <c r="BG79" i="69"/>
  <c r="BG77" i="69"/>
  <c r="BG85" i="69" s="1"/>
  <c r="BG94" i="69" s="1"/>
  <c r="BG99" i="69" s="1"/>
  <c r="BJ221" i="69"/>
  <c r="BJ224" i="69" s="1"/>
  <c r="BJ226" i="69" s="1"/>
  <c r="BJ228" i="69" s="1"/>
  <c r="BJ215" i="69"/>
  <c r="BJ217" i="69" s="1"/>
  <c r="BG33" i="69"/>
  <c r="BG39" i="69"/>
  <c r="BH28" i="69"/>
  <c r="BH32" i="69" s="1"/>
  <c r="BG37" i="69"/>
  <c r="BG46" i="69" s="1"/>
  <c r="BG48" i="69" s="1"/>
  <c r="BK205" i="69"/>
  <c r="BK211" i="69" s="1"/>
  <c r="BK61" i="69"/>
  <c r="BK63" i="69" s="1"/>
  <c r="BK8" i="69"/>
  <c r="BK12" i="69" s="1"/>
  <c r="BK22" i="69" s="1"/>
  <c r="BK29" i="69" s="1"/>
  <c r="BK31" i="69" s="1"/>
  <c r="BJ207" i="69"/>
  <c r="BJ209" i="69" s="1"/>
  <c r="BJ219" i="69" s="1"/>
  <c r="AJ115" i="69"/>
  <c r="AJ117" i="69"/>
  <c r="BH71" i="69"/>
  <c r="BH75" i="69" s="1"/>
  <c r="BI60" i="69"/>
  <c r="BI64" i="69" s="1"/>
  <c r="BH65" i="69"/>
  <c r="BH69" i="69"/>
  <c r="BF106" i="69"/>
  <c r="BF113" i="69" s="1"/>
  <c r="BF100" i="69"/>
  <c r="BF104" i="69"/>
  <c r="BD50" i="69"/>
  <c r="BD56" i="69"/>
  <c r="BE45" i="69"/>
  <c r="BE49" i="69" s="1"/>
  <c r="BD54" i="69"/>
  <c r="BJ10" i="69"/>
  <c r="BJ20" i="69" s="1"/>
  <c r="BF87" i="69"/>
  <c r="BF83" i="69"/>
  <c r="BL225" i="69" a="1"/>
  <c r="BL225" i="69" s="1"/>
  <c r="BL227" i="69" a="1"/>
  <c r="BL227" i="69" s="1"/>
  <c r="BL216" i="69" a="1"/>
  <c r="BL216" i="69" s="1"/>
  <c r="BL208" i="69" a="1"/>
  <c r="BL208" i="69" s="1"/>
  <c r="BL214" i="69" a="1"/>
  <c r="BL214" i="69" s="1"/>
  <c r="BL206" i="69" a="1"/>
  <c r="BL206" i="69" s="1"/>
  <c r="BL197" i="69" a="1"/>
  <c r="BL197" i="69" s="1"/>
  <c r="BL185" i="69" a="1"/>
  <c r="BL185" i="69" s="1"/>
  <c r="BL191" i="69" a="1"/>
  <c r="BL191" i="69" s="1"/>
  <c r="BL166" i="69" a="1"/>
  <c r="BL166" i="69" s="1"/>
  <c r="BL174" i="69" a="1"/>
  <c r="BL174" i="69" s="1"/>
  <c r="BL172" i="69" a="1"/>
  <c r="BL172" i="69" s="1"/>
  <c r="BL160" i="69" a="1"/>
  <c r="BL160" i="69" s="1"/>
  <c r="BL145" i="69" a="1"/>
  <c r="BL145" i="69" s="1"/>
  <c r="BL147" i="69" a="1"/>
  <c r="BL147" i="69" s="1"/>
  <c r="BL158" i="69" a="1"/>
  <c r="BL158" i="69" s="1"/>
  <c r="BL133" i="69" a="1"/>
  <c r="BL133" i="69" s="1"/>
  <c r="BL139" i="69" a="1"/>
  <c r="BL139" i="69" s="1"/>
  <c r="BL131" i="69" a="1"/>
  <c r="BL131" i="69" s="1"/>
  <c r="BL122" i="69" a="1"/>
  <c r="BL122" i="69" s="1"/>
  <c r="BL114" i="69" a="1"/>
  <c r="BL114" i="69" s="1"/>
  <c r="BL116" i="69" a="1"/>
  <c r="BL116" i="69" s="1"/>
  <c r="BL95" i="69" a="1"/>
  <c r="BL95" i="69" s="1"/>
  <c r="BL96" i="69" s="1"/>
  <c r="BL97" i="69" a="1"/>
  <c r="BL97" i="69" s="1"/>
  <c r="BM93" i="69" s="1"/>
  <c r="BL90" i="69" a="1"/>
  <c r="BL90" i="69" s="1"/>
  <c r="BL109" i="69" a="1"/>
  <c r="BL109" i="69" s="1"/>
  <c r="BL103" i="69" a="1"/>
  <c r="BL103" i="69" s="1"/>
  <c r="BL74" i="69" a="1"/>
  <c r="BL74" i="69" s="1"/>
  <c r="BL76" i="69" a="1"/>
  <c r="BL76" i="69" s="1"/>
  <c r="BL82" i="69" a="1"/>
  <c r="BL82" i="69" s="1"/>
  <c r="BL62" i="69" a="1"/>
  <c r="BL62" i="69" s="1"/>
  <c r="BL53" i="69" a="1"/>
  <c r="BL53" i="69" s="1"/>
  <c r="BL36" i="69" a="1"/>
  <c r="BL36" i="69" s="1"/>
  <c r="BL68" i="69" a="1"/>
  <c r="BL68" i="69" s="1"/>
  <c r="BL42" i="69" a="1"/>
  <c r="BL42" i="69" s="1"/>
  <c r="BL25" i="69" a="1"/>
  <c r="BL25" i="69" s="1"/>
  <c r="BL47" i="69" a="1"/>
  <c r="BL47" i="69" s="1"/>
  <c r="BL30" i="69" a="1"/>
  <c r="BL30" i="69" s="1"/>
  <c r="BL9" i="69" a="1"/>
  <c r="BL9" i="69" s="1"/>
  <c r="BL15" i="69" a="1"/>
  <c r="BL15" i="69" s="1"/>
  <c r="BL5" i="69" a="1"/>
  <c r="BL5" i="69" s="1"/>
  <c r="BL3" i="69"/>
  <c r="BJ16" i="69"/>
  <c r="BO2190" i="64" a="1"/>
  <c r="BO2045" i="64" a="1"/>
  <c r="BO1605" i="64" a="1"/>
  <c r="BO1874" i="64" a="1"/>
  <c r="BO1937" i="64" a="1"/>
  <c r="BO1902" i="64" a="1"/>
  <c r="BO1781" i="64" a="1"/>
  <c r="BO2301" i="64" a="1"/>
  <c r="BO1757" i="64" a="1"/>
  <c r="AA930" i="64" a="1"/>
  <c r="BO2009" i="64" a="1"/>
  <c r="BO954" i="64" a="1"/>
  <c r="BO1298" i="64" a="1"/>
  <c r="BO2277" i="64" a="1"/>
  <c r="AG638" i="64" l="1"/>
  <c r="AG634" i="64"/>
  <c r="AH629" i="64"/>
  <c r="AH632" i="64" s="1"/>
  <c r="BO2277" i="64"/>
  <c r="BO1605" i="64"/>
  <c r="BO1298" i="64"/>
  <c r="BT795" i="64"/>
  <c r="BT800" i="64" s="1"/>
  <c r="BT787" i="64"/>
  <c r="BO190" i="64"/>
  <c r="BO2301" i="64"/>
  <c r="BN1945" i="64"/>
  <c r="N1945" i="64" s="1"/>
  <c r="BO1902" i="64"/>
  <c r="BO1874" i="64"/>
  <c r="BO1937" i="64"/>
  <c r="BO2009" i="64"/>
  <c r="BO2045" i="64"/>
  <c r="BO1757" i="64"/>
  <c r="BO1781" i="64"/>
  <c r="BO2190" i="64"/>
  <c r="BO954" i="64"/>
  <c r="AG860" i="64"/>
  <c r="AH858" i="64"/>
  <c r="AI855" i="64"/>
  <c r="AD2245" i="64"/>
  <c r="AC2255" i="64"/>
  <c r="AX1300" i="64"/>
  <c r="AA930" i="64"/>
  <c r="AB2303" i="64"/>
  <c r="AC1735" i="64"/>
  <c r="AH2192" i="64"/>
  <c r="AF2279" i="64"/>
  <c r="Z1876" i="64"/>
  <c r="BO2644" i="64"/>
  <c r="AI159" i="69"/>
  <c r="AI184" i="69" s="1"/>
  <c r="AI187" i="69" s="1"/>
  <c r="AI194" i="69" s="1"/>
  <c r="AI202" i="69" s="1"/>
  <c r="BP2044" i="64" a="1"/>
  <c r="BP2044" i="64" s="1"/>
  <c r="BP2008" i="64" a="1"/>
  <c r="BP2008" i="64" s="1"/>
  <c r="BP1936" i="64" a="1"/>
  <c r="BP1936" i="64" s="1"/>
  <c r="BP2636" i="64" a="1"/>
  <c r="BP2636" i="64" s="1"/>
  <c r="BP1901" i="64" a="1"/>
  <c r="BP1901" i="64" s="1"/>
  <c r="BP2670" i="64" a="1"/>
  <c r="BP2670" i="64" s="1"/>
  <c r="BP631" i="64" a="1"/>
  <c r="BP631" i="64" s="1"/>
  <c r="BP637" i="64" a="1"/>
  <c r="BP637" i="64" s="1"/>
  <c r="AJ129" i="69"/>
  <c r="AJ134" i="69" s="1"/>
  <c r="AI136" i="69"/>
  <c r="AI140" i="69"/>
  <c r="AI150" i="69" s="1"/>
  <c r="AI142" i="69"/>
  <c r="AI146" i="69" s="1"/>
  <c r="AI148" i="69" s="1"/>
  <c r="BP2276" i="64" a="1"/>
  <c r="BP2276" i="64" s="1"/>
  <c r="BP2186" i="64" a="1"/>
  <c r="BP2186" i="64" s="1"/>
  <c r="BP1604" i="64" a="1"/>
  <c r="BP1604" i="64" s="1"/>
  <c r="BP953" i="64" a="1"/>
  <c r="BP953" i="64" s="1"/>
  <c r="BP258" i="64" a="1"/>
  <c r="BP258" i="64" s="1"/>
  <c r="BP189" i="64" a="1"/>
  <c r="BP189" i="64" s="1"/>
  <c r="BP204" i="64" a="1"/>
  <c r="BP204" i="64" s="1"/>
  <c r="BP36" i="64" a="1"/>
  <c r="BP36" i="64" s="1"/>
  <c r="BP188" i="64" a="1"/>
  <c r="BP188" i="64" s="1"/>
  <c r="BP205" i="64" a="1"/>
  <c r="BP205" i="64" s="1"/>
  <c r="BP1297" i="64" a="1"/>
  <c r="BP1297" i="64" s="1"/>
  <c r="BP929" i="64" a="1"/>
  <c r="BP929" i="64" s="1"/>
  <c r="BP1758" i="64" a="1"/>
  <c r="BP1758" i="64" s="1"/>
  <c r="BP931" i="64" a="1"/>
  <c r="BP931" i="64" s="1"/>
  <c r="BP1734" i="64" a="1"/>
  <c r="BP1734" i="64" s="1"/>
  <c r="BP1756" i="64" a="1"/>
  <c r="BP1756" i="64" s="1"/>
  <c r="BP1780" i="64" a="1"/>
  <c r="BP1780" i="64" s="1"/>
  <c r="BP2302" i="64" a="1"/>
  <c r="BP2302" i="64" s="1"/>
  <c r="BP2197" i="64" a="1"/>
  <c r="BP2197" i="64" s="1"/>
  <c r="BP1873" i="64" a="1"/>
  <c r="BP1873" i="64" s="1"/>
  <c r="BP2191" i="64" a="1"/>
  <c r="BP2191" i="64" s="1"/>
  <c r="BP2300" i="64" a="1"/>
  <c r="BP2300" i="64" s="1"/>
  <c r="BP1875" i="64" a="1"/>
  <c r="BP1875" i="64" s="1"/>
  <c r="AJ118" i="69"/>
  <c r="AJ123" i="69" s="1"/>
  <c r="BJ17" i="69"/>
  <c r="BJ18" i="69" s="1"/>
  <c r="BL98" i="69"/>
  <c r="BK207" i="69"/>
  <c r="BK209" i="69" s="1"/>
  <c r="BK219" i="69" s="1"/>
  <c r="BK10" i="69"/>
  <c r="BK20" i="69" s="1"/>
  <c r="BI65" i="69"/>
  <c r="BI71" i="69"/>
  <c r="BI75" i="69" s="1"/>
  <c r="BJ60" i="69"/>
  <c r="BJ64" i="69" s="1"/>
  <c r="BI69" i="69"/>
  <c r="BG87" i="69"/>
  <c r="BG83" i="69"/>
  <c r="BH79" i="69"/>
  <c r="BH77" i="69"/>
  <c r="BH85" i="69" s="1"/>
  <c r="BH94" i="69" s="1"/>
  <c r="BH99" i="69" s="1"/>
  <c r="BK221" i="69"/>
  <c r="BK224" i="69" s="1"/>
  <c r="BK226" i="69" s="1"/>
  <c r="BK228" i="69" s="1"/>
  <c r="BK215" i="69"/>
  <c r="BK217" i="69" s="1"/>
  <c r="BM225" i="69" a="1"/>
  <c r="BM225" i="69" s="1"/>
  <c r="BM227" i="69" a="1"/>
  <c r="BM227" i="69" s="1"/>
  <c r="BM216" i="69" a="1"/>
  <c r="BM216" i="69" s="1"/>
  <c r="BM214" i="69" a="1"/>
  <c r="BM214" i="69" s="1"/>
  <c r="BM206" i="69" a="1"/>
  <c r="BM206" i="69" s="1"/>
  <c r="BM208" i="69" a="1"/>
  <c r="BM208" i="69" s="1"/>
  <c r="BM197" i="69" a="1"/>
  <c r="BM197" i="69" s="1"/>
  <c r="BM185" i="69" a="1"/>
  <c r="BM185" i="69" s="1"/>
  <c r="BM191" i="69" a="1"/>
  <c r="BM191" i="69" s="1"/>
  <c r="BM174" i="69" a="1"/>
  <c r="BM174" i="69" s="1"/>
  <c r="BM166" i="69" a="1"/>
  <c r="BM166" i="69" s="1"/>
  <c r="BM172" i="69" a="1"/>
  <c r="BM172" i="69" s="1"/>
  <c r="BM147" i="69" a="1"/>
  <c r="BM147" i="69" s="1"/>
  <c r="BM160" i="69" a="1"/>
  <c r="BM160" i="69" s="1"/>
  <c r="BM158" i="69" a="1"/>
  <c r="BM158" i="69" s="1"/>
  <c r="BM139" i="69" a="1"/>
  <c r="BM139" i="69" s="1"/>
  <c r="BM133" i="69" a="1"/>
  <c r="BM133" i="69" s="1"/>
  <c r="BM145" i="69" a="1"/>
  <c r="BM145" i="69" s="1"/>
  <c r="BM131" i="69" a="1"/>
  <c r="BM131" i="69" s="1"/>
  <c r="BM122" i="69" a="1"/>
  <c r="BM122" i="69" s="1"/>
  <c r="BM114" i="69" a="1"/>
  <c r="BM114" i="69" s="1"/>
  <c r="BM116" i="69" a="1"/>
  <c r="BM116" i="69" s="1"/>
  <c r="BM109" i="69" a="1"/>
  <c r="BM109" i="69" s="1"/>
  <c r="BM97" i="69" a="1"/>
  <c r="BM97" i="69" s="1"/>
  <c r="BN93" i="69" s="1"/>
  <c r="BM90" i="69" a="1"/>
  <c r="BM90" i="69" s="1"/>
  <c r="BM103" i="69" a="1"/>
  <c r="BM103" i="69" s="1"/>
  <c r="BM95" i="69" a="1"/>
  <c r="BM95" i="69" s="1"/>
  <c r="BM96" i="69" s="1"/>
  <c r="BM76" i="69" a="1"/>
  <c r="BM76" i="69" s="1"/>
  <c r="BM82" i="69" a="1"/>
  <c r="BM82" i="69" s="1"/>
  <c r="BM62" i="69" a="1"/>
  <c r="BM62" i="69" s="1"/>
  <c r="BM68" i="69" a="1"/>
  <c r="BM68" i="69" s="1"/>
  <c r="BM74" i="69" a="1"/>
  <c r="BM74" i="69" s="1"/>
  <c r="BM47" i="69" a="1"/>
  <c r="BM47" i="69" s="1"/>
  <c r="BM30" i="69" a="1"/>
  <c r="BM30" i="69" s="1"/>
  <c r="BM53" i="69" a="1"/>
  <c r="BM53" i="69" s="1"/>
  <c r="BM36" i="69" a="1"/>
  <c r="BM36" i="69" s="1"/>
  <c r="BM25" i="69" a="1"/>
  <c r="BM25" i="69" s="1"/>
  <c r="BM5" i="69" a="1"/>
  <c r="BM5" i="69" s="1"/>
  <c r="BM42" i="69" a="1"/>
  <c r="BM42" i="69" s="1"/>
  <c r="BM9" i="69" a="1"/>
  <c r="BM9" i="69" s="1"/>
  <c r="BM3" i="69"/>
  <c r="BM15" i="69" a="1"/>
  <c r="BM15" i="69" s="1"/>
  <c r="BO1" i="69"/>
  <c r="BN2" i="69"/>
  <c r="BL205" i="69"/>
  <c r="BL211" i="69" s="1"/>
  <c r="BL61" i="69"/>
  <c r="BL63" i="69" s="1"/>
  <c r="BL8" i="69"/>
  <c r="BL12" i="69" s="1"/>
  <c r="BL22" i="69" s="1"/>
  <c r="BL29" i="69" s="1"/>
  <c r="BL31" i="69" s="1"/>
  <c r="BK16" i="69"/>
  <c r="BH33" i="69"/>
  <c r="BH39" i="69"/>
  <c r="BI28" i="69"/>
  <c r="BI32" i="69" s="1"/>
  <c r="BH37" i="69"/>
  <c r="BH46" i="69" s="1"/>
  <c r="BH48" i="69" s="1"/>
  <c r="BE56" i="69"/>
  <c r="BF45" i="69"/>
  <c r="BF49" i="69" s="1"/>
  <c r="BE50" i="69"/>
  <c r="BE54" i="69"/>
  <c r="BG106" i="69"/>
  <c r="BG113" i="69" s="1"/>
  <c r="BG100" i="69"/>
  <c r="BG104" i="69"/>
  <c r="BP1874" i="64" a="1"/>
  <c r="BP2301" i="64" a="1"/>
  <c r="BP2045" i="64" a="1"/>
  <c r="BP2009" i="64" a="1"/>
  <c r="BP2190" i="64" a="1"/>
  <c r="BP1937" i="64" a="1"/>
  <c r="BP1605" i="64" a="1"/>
  <c r="BP1757" i="64" a="1"/>
  <c r="BP954" i="64" a="1"/>
  <c r="BP2277" i="64" a="1"/>
  <c r="BP1902" i="64" a="1"/>
  <c r="BP1298" i="64" a="1"/>
  <c r="BP1781" i="64" a="1"/>
  <c r="AH633" i="64" l="1"/>
  <c r="BP2277" i="64"/>
  <c r="BP1605" i="64"/>
  <c r="BP1298" i="64"/>
  <c r="BT796" i="64"/>
  <c r="BU791" i="64"/>
  <c r="BT788" i="64"/>
  <c r="BU780" i="64"/>
  <c r="BU783" i="64" s="1"/>
  <c r="BY2512" i="64" a="1"/>
  <c r="BY2512" i="64" s="1"/>
  <c r="BP190" i="64"/>
  <c r="BP2301" i="64"/>
  <c r="BO1945" i="64"/>
  <c r="AH856" i="64"/>
  <c r="AH860" i="64" s="1"/>
  <c r="BP1937" i="64"/>
  <c r="BP1874" i="64"/>
  <c r="BP2009" i="64"/>
  <c r="BP2045" i="64"/>
  <c r="BP1902" i="64"/>
  <c r="BP1757" i="64"/>
  <c r="BP1781" i="64"/>
  <c r="BP2190" i="64"/>
  <c r="BP954" i="64"/>
  <c r="AD2249" i="64"/>
  <c r="AD2250" i="64" s="1"/>
  <c r="K2250" i="64" s="1"/>
  <c r="AY1300" i="64"/>
  <c r="AW1607" i="64"/>
  <c r="AB1759" i="64"/>
  <c r="AA932" i="64"/>
  <c r="AI188" i="69"/>
  <c r="AJ183" i="69"/>
  <c r="AJ186" i="69" s="1"/>
  <c r="AI192" i="69"/>
  <c r="AI200" i="69" s="1"/>
  <c r="AI162" i="69"/>
  <c r="AI163" i="69" s="1"/>
  <c r="BP2644" i="64"/>
  <c r="BQ2008" i="64" a="1"/>
  <c r="BQ2008" i="64" s="1"/>
  <c r="BQ2044" i="64" a="1"/>
  <c r="BQ2044" i="64" s="1"/>
  <c r="BQ1936" i="64" a="1"/>
  <c r="BQ1936" i="64" s="1"/>
  <c r="BQ2636" i="64" a="1"/>
  <c r="BQ2636" i="64" s="1"/>
  <c r="BQ1901" i="64" a="1"/>
  <c r="BQ1901" i="64" s="1"/>
  <c r="BQ2670" i="64" a="1"/>
  <c r="BQ2670" i="64" s="1"/>
  <c r="AJ132" i="69"/>
  <c r="AJ157" i="69" s="1"/>
  <c r="BQ637" i="64" a="1"/>
  <c r="BQ637" i="64" s="1"/>
  <c r="BQ631" i="64" a="1"/>
  <c r="BQ631" i="64" s="1"/>
  <c r="AI152" i="69"/>
  <c r="BQ2276" i="64" a="1"/>
  <c r="BQ2276" i="64" s="1"/>
  <c r="BK17" i="69"/>
  <c r="BK18" i="69" s="1"/>
  <c r="BQ2186" i="64" a="1"/>
  <c r="BQ2186" i="64" s="1"/>
  <c r="BQ1604" i="64" a="1"/>
  <c r="BQ1604" i="64" s="1"/>
  <c r="BQ953" i="64" a="1"/>
  <c r="BQ953" i="64" s="1"/>
  <c r="BQ189" i="64" a="1"/>
  <c r="BQ189" i="64" s="1"/>
  <c r="BQ204" i="64" a="1"/>
  <c r="BQ204" i="64" s="1"/>
  <c r="BQ36" i="64" a="1"/>
  <c r="BQ36" i="64" s="1"/>
  <c r="BQ258" i="64" a="1"/>
  <c r="BQ258" i="64" s="1"/>
  <c r="BQ188" i="64" a="1"/>
  <c r="BQ188" i="64" s="1"/>
  <c r="BQ205" i="64" a="1"/>
  <c r="BQ205" i="64" s="1"/>
  <c r="AJ119" i="69"/>
  <c r="BQ1297" i="64" a="1"/>
  <c r="BQ1297" i="64" s="1"/>
  <c r="BQ929" i="64" a="1"/>
  <c r="BQ929" i="64" s="1"/>
  <c r="BQ1734" i="64" a="1"/>
  <c r="BQ1734" i="64" s="1"/>
  <c r="BQ1873" i="64" a="1"/>
  <c r="BQ1873" i="64" s="1"/>
  <c r="BQ2300" i="64" a="1"/>
  <c r="BQ2300" i="64" s="1"/>
  <c r="BQ2191" i="64" a="1"/>
  <c r="BQ2191" i="64" s="1"/>
  <c r="BQ1875" i="64" a="1"/>
  <c r="BQ1875" i="64" s="1"/>
  <c r="BQ1756" i="64" a="1"/>
  <c r="BQ1756" i="64" s="1"/>
  <c r="BQ1780" i="64" a="1"/>
  <c r="BQ1780" i="64" s="1"/>
  <c r="BQ931" i="64" a="1"/>
  <c r="BQ931" i="64" s="1"/>
  <c r="BQ1758" i="64" a="1"/>
  <c r="BQ1758" i="64" s="1"/>
  <c r="BQ2197" i="64" a="1"/>
  <c r="BQ2197" i="64" s="1"/>
  <c r="BQ2302" i="64" a="1"/>
  <c r="BQ2302" i="64" s="1"/>
  <c r="AJ125" i="69"/>
  <c r="BL207" i="69"/>
  <c r="BL209" i="69" s="1"/>
  <c r="BL219" i="69" s="1"/>
  <c r="AK112" i="69"/>
  <c r="AK117" i="69" s="1"/>
  <c r="BL10" i="69"/>
  <c r="BL20" i="69" s="1"/>
  <c r="BM98" i="69"/>
  <c r="BN225" i="69" a="1"/>
  <c r="BN225" i="69" s="1"/>
  <c r="BN227" i="69" a="1"/>
  <c r="BN227" i="69" s="1"/>
  <c r="BN216" i="69" a="1"/>
  <c r="BN216" i="69" s="1"/>
  <c r="BN206" i="69" a="1"/>
  <c r="BN206" i="69" s="1"/>
  <c r="BN208" i="69" a="1"/>
  <c r="BN208" i="69" s="1"/>
  <c r="BN214" i="69" a="1"/>
  <c r="BN214" i="69" s="1"/>
  <c r="BN197" i="69" a="1"/>
  <c r="BN197" i="69" s="1"/>
  <c r="BN191" i="69" a="1"/>
  <c r="BN191" i="69" s="1"/>
  <c r="BN185" i="69" a="1"/>
  <c r="BN185" i="69" s="1"/>
  <c r="BN174" i="69" a="1"/>
  <c r="BN174" i="69" s="1"/>
  <c r="BN166" i="69" a="1"/>
  <c r="BN166" i="69" s="1"/>
  <c r="BN147" i="69" a="1"/>
  <c r="BN147" i="69" s="1"/>
  <c r="BN158" i="69" a="1"/>
  <c r="BN158" i="69" s="1"/>
  <c r="BN172" i="69" a="1"/>
  <c r="BN172" i="69" s="1"/>
  <c r="BN145" i="69" a="1"/>
  <c r="BN145" i="69" s="1"/>
  <c r="BN131" i="69" a="1"/>
  <c r="BN131" i="69" s="1"/>
  <c r="BN160" i="69" a="1"/>
  <c r="BN160" i="69" s="1"/>
  <c r="BN139" i="69" a="1"/>
  <c r="BN139" i="69" s="1"/>
  <c r="BN133" i="69" a="1"/>
  <c r="BN133" i="69" s="1"/>
  <c r="BN116" i="69" a="1"/>
  <c r="BN116" i="69" s="1"/>
  <c r="BN109" i="69" a="1"/>
  <c r="BN109" i="69" s="1"/>
  <c r="BN122" i="69" a="1"/>
  <c r="BN122" i="69" s="1"/>
  <c r="BN97" i="69" a="1"/>
  <c r="BN97" i="69" s="1"/>
  <c r="BO93" i="69" s="1"/>
  <c r="BN114" i="69" a="1"/>
  <c r="BN114" i="69" s="1"/>
  <c r="BN90" i="69" a="1"/>
  <c r="BN90" i="69" s="1"/>
  <c r="BN103" i="69" a="1"/>
  <c r="BN103" i="69" s="1"/>
  <c r="BN95" i="69" a="1"/>
  <c r="BN95" i="69" s="1"/>
  <c r="BN96" i="69" s="1"/>
  <c r="BN82" i="69" a="1"/>
  <c r="BN82" i="69" s="1"/>
  <c r="BN68" i="69" a="1"/>
  <c r="BN68" i="69" s="1"/>
  <c r="BN74" i="69" a="1"/>
  <c r="BN74" i="69" s="1"/>
  <c r="BN76" i="69" a="1"/>
  <c r="BN76" i="69" s="1"/>
  <c r="BN47" i="69" a="1"/>
  <c r="BN47" i="69" s="1"/>
  <c r="BN30" i="69" a="1"/>
  <c r="BN30" i="69" s="1"/>
  <c r="BN62" i="69" a="1"/>
  <c r="BN62" i="69" s="1"/>
  <c r="BN53" i="69" a="1"/>
  <c r="BN53" i="69" s="1"/>
  <c r="BN36" i="69" a="1"/>
  <c r="BN36" i="69" s="1"/>
  <c r="BN42" i="69" a="1"/>
  <c r="BN42" i="69" s="1"/>
  <c r="BN25" i="69" a="1"/>
  <c r="BN25" i="69" s="1"/>
  <c r="BN5" i="69" a="1"/>
  <c r="BN5" i="69" s="1"/>
  <c r="BN9" i="69" a="1"/>
  <c r="BN9" i="69" s="1"/>
  <c r="BN15" i="69" a="1"/>
  <c r="BN15" i="69" s="1"/>
  <c r="BN3" i="69"/>
  <c r="BI33" i="69"/>
  <c r="BI39" i="69"/>
  <c r="BJ28" i="69"/>
  <c r="BJ32" i="69" s="1"/>
  <c r="BI37" i="69"/>
  <c r="BI46" i="69" s="1"/>
  <c r="BI48" i="69" s="1"/>
  <c r="BL215" i="69"/>
  <c r="BL217" i="69" s="1"/>
  <c r="BL221" i="69"/>
  <c r="BL224" i="69" s="1"/>
  <c r="BL226" i="69" s="1"/>
  <c r="BL228" i="69" s="1"/>
  <c r="BP1" i="69"/>
  <c r="BO2" i="69"/>
  <c r="BI79" i="69"/>
  <c r="BI77" i="69"/>
  <c r="BI85" i="69" s="1"/>
  <c r="BI94" i="69" s="1"/>
  <c r="BI99" i="69" s="1"/>
  <c r="BL16" i="69"/>
  <c r="BM205" i="69"/>
  <c r="BM211" i="69" s="1"/>
  <c r="BM61" i="69"/>
  <c r="BM63" i="69" s="1"/>
  <c r="BM8" i="69"/>
  <c r="BM12" i="69" s="1"/>
  <c r="BM22" i="69" s="1"/>
  <c r="BM29" i="69" s="1"/>
  <c r="BM31" i="69" s="1"/>
  <c r="BH106" i="69"/>
  <c r="BH113" i="69" s="1"/>
  <c r="BH100" i="69"/>
  <c r="BH104" i="69"/>
  <c r="BG45" i="69"/>
  <c r="BG49" i="69" s="1"/>
  <c r="BF50" i="69"/>
  <c r="BF56" i="69"/>
  <c r="BF54" i="69"/>
  <c r="BH87" i="69"/>
  <c r="BH83" i="69"/>
  <c r="BJ71" i="69"/>
  <c r="BJ75" i="69" s="1"/>
  <c r="BK60" i="69"/>
  <c r="BK64" i="69" s="1"/>
  <c r="BJ65" i="69"/>
  <c r="BJ69" i="69"/>
  <c r="BQ1874" i="64" a="1"/>
  <c r="BQ1605" i="64" a="1"/>
  <c r="BQ2301" i="64" a="1"/>
  <c r="BQ2045" i="64" a="1"/>
  <c r="AB930" i="64" a="1"/>
  <c r="BQ1902" i="64" a="1"/>
  <c r="BQ2277" i="64" a="1"/>
  <c r="BQ1937" i="64" a="1"/>
  <c r="BQ1757" i="64" a="1"/>
  <c r="BQ2009" i="64" a="1"/>
  <c r="BQ2190" i="64" a="1"/>
  <c r="BQ1298" i="64" a="1"/>
  <c r="BQ1781" i="64" a="1"/>
  <c r="BQ954" i="64" a="1"/>
  <c r="AH638" i="64" l="1"/>
  <c r="AI629" i="64"/>
  <c r="AI632" i="64" s="1"/>
  <c r="AH634" i="64"/>
  <c r="BQ2277" i="64"/>
  <c r="BQ1605" i="64"/>
  <c r="BQ1298" i="64"/>
  <c r="BU792" i="64"/>
  <c r="BQ190" i="64"/>
  <c r="BQ2301" i="64"/>
  <c r="BP1945" i="64"/>
  <c r="AD2251" i="64"/>
  <c r="BQ1937" i="64"/>
  <c r="BQ2045" i="64"/>
  <c r="BQ2009" i="64"/>
  <c r="BQ1902" i="64"/>
  <c r="BQ1874" i="64"/>
  <c r="BQ1757" i="64"/>
  <c r="BQ1781" i="64"/>
  <c r="BQ2190" i="64"/>
  <c r="BQ954" i="64"/>
  <c r="AD2255" i="64"/>
  <c r="AE2245" i="64"/>
  <c r="AI858" i="64"/>
  <c r="AJ855" i="64"/>
  <c r="AZ1300" i="64"/>
  <c r="AX1607" i="64"/>
  <c r="AY1607" i="64"/>
  <c r="AC2303" i="64"/>
  <c r="AB930" i="64"/>
  <c r="AD1735" i="64"/>
  <c r="AI2192" i="64"/>
  <c r="AA1876" i="64"/>
  <c r="AG2279" i="64"/>
  <c r="AI169" i="69"/>
  <c r="AI179" i="69" s="1"/>
  <c r="AI167" i="69"/>
  <c r="AI177" i="69" s="1"/>
  <c r="AJ156" i="69"/>
  <c r="AJ161" i="69" s="1"/>
  <c r="AI198" i="69"/>
  <c r="BQ2644" i="64"/>
  <c r="BR2008" i="64" a="1"/>
  <c r="BR2008" i="64" s="1"/>
  <c r="BR2044" i="64" a="1"/>
  <c r="BR2044" i="64" s="1"/>
  <c r="BR1936" i="64" a="1"/>
  <c r="BR1936" i="64" s="1"/>
  <c r="BR2636" i="64" a="1"/>
  <c r="BR2636" i="64" s="1"/>
  <c r="BR1901" i="64" a="1"/>
  <c r="BR1901" i="64" s="1"/>
  <c r="BR2670" i="64" a="1"/>
  <c r="BR2670" i="64" s="1"/>
  <c r="AJ135" i="69"/>
  <c r="AJ140" i="69" s="1"/>
  <c r="AJ150" i="69" s="1"/>
  <c r="BR637" i="64" a="1"/>
  <c r="BR637" i="64" s="1"/>
  <c r="BR631" i="64" a="1"/>
  <c r="BR631" i="64" s="1"/>
  <c r="BR2276" i="64" a="1"/>
  <c r="BR2276" i="64" s="1"/>
  <c r="BL17" i="69"/>
  <c r="BL18" i="69" s="1"/>
  <c r="BR2186" i="64" a="1"/>
  <c r="BR2186" i="64" s="1"/>
  <c r="BR1604" i="64" a="1"/>
  <c r="BR1604" i="64" s="1"/>
  <c r="AK115" i="69"/>
  <c r="AK118" i="69" s="1"/>
  <c r="AK119" i="69" s="1"/>
  <c r="BR953" i="64" a="1"/>
  <c r="BR953" i="64" s="1"/>
  <c r="BR189" i="64" a="1"/>
  <c r="BR189" i="64" s="1"/>
  <c r="BR204" i="64" a="1"/>
  <c r="BR204" i="64" s="1"/>
  <c r="BR36" i="64" a="1"/>
  <c r="BR36" i="64" s="1"/>
  <c r="BR258" i="64" a="1"/>
  <c r="BR258" i="64" s="1"/>
  <c r="BR188" i="64" a="1"/>
  <c r="BR188" i="64" s="1"/>
  <c r="BR205" i="64" a="1"/>
  <c r="BR205" i="64" s="1"/>
  <c r="BR1297" i="64" a="1"/>
  <c r="BR1297" i="64" s="1"/>
  <c r="BR929" i="64" a="1"/>
  <c r="BR929" i="64" s="1"/>
  <c r="BR1758" i="64" a="1"/>
  <c r="BR1758" i="64" s="1"/>
  <c r="BR1734" i="64" a="1"/>
  <c r="BR1734" i="64" s="1"/>
  <c r="BR2197" i="64" a="1"/>
  <c r="BR2197" i="64" s="1"/>
  <c r="BR931" i="64" a="1"/>
  <c r="BR931" i="64" s="1"/>
  <c r="BR1756" i="64" a="1"/>
  <c r="BR1756" i="64" s="1"/>
  <c r="BR2302" i="64" a="1"/>
  <c r="BR2302" i="64" s="1"/>
  <c r="BR1780" i="64" a="1"/>
  <c r="BR1780" i="64" s="1"/>
  <c r="BR1873" i="64" a="1"/>
  <c r="BR1873" i="64" s="1"/>
  <c r="BR2191" i="64" a="1"/>
  <c r="BR2191" i="64" s="1"/>
  <c r="BR2300" i="64" a="1"/>
  <c r="BR2300" i="64" s="1"/>
  <c r="BR1875" i="64" a="1"/>
  <c r="BR1875" i="64" s="1"/>
  <c r="BM207" i="69"/>
  <c r="BM209" i="69" s="1"/>
  <c r="BM219" i="69" s="1"/>
  <c r="BN98" i="69"/>
  <c r="BJ33" i="69"/>
  <c r="BJ39" i="69"/>
  <c r="BK28" i="69"/>
  <c r="BK32" i="69" s="1"/>
  <c r="BJ37" i="69"/>
  <c r="BJ46" i="69" s="1"/>
  <c r="BJ48" i="69" s="1"/>
  <c r="BI106" i="69"/>
  <c r="BI113" i="69" s="1"/>
  <c r="BI100" i="69"/>
  <c r="BI104" i="69"/>
  <c r="BI87" i="69"/>
  <c r="BI83" i="69"/>
  <c r="BM16" i="69"/>
  <c r="BM10" i="69"/>
  <c r="BM20" i="69" s="1"/>
  <c r="BO227" i="69" a="1"/>
  <c r="BO227" i="69" s="1"/>
  <c r="BO225" i="69" a="1"/>
  <c r="BO225" i="69" s="1"/>
  <c r="BO216" i="69" a="1"/>
  <c r="BO216" i="69" s="1"/>
  <c r="BO208" i="69" a="1"/>
  <c r="BO208" i="69" s="1"/>
  <c r="BO214" i="69" a="1"/>
  <c r="BO214" i="69" s="1"/>
  <c r="BO206" i="69" a="1"/>
  <c r="BO206" i="69" s="1"/>
  <c r="BO197" i="69" a="1"/>
  <c r="BO197" i="69" s="1"/>
  <c r="BO191" i="69" a="1"/>
  <c r="BO191" i="69" s="1"/>
  <c r="BO185" i="69" a="1"/>
  <c r="BO185" i="69" s="1"/>
  <c r="BO166" i="69" a="1"/>
  <c r="BO166" i="69" s="1"/>
  <c r="BO172" i="69" a="1"/>
  <c r="BO172" i="69" s="1"/>
  <c r="BO174" i="69" a="1"/>
  <c r="BO174" i="69" s="1"/>
  <c r="BO158" i="69" a="1"/>
  <c r="BO158" i="69" s="1"/>
  <c r="BO160" i="69" a="1"/>
  <c r="BO160" i="69" s="1"/>
  <c r="BO147" i="69" a="1"/>
  <c r="BO147" i="69" s="1"/>
  <c r="BO131" i="69" a="1"/>
  <c r="BO131" i="69" s="1"/>
  <c r="BO133" i="69" a="1"/>
  <c r="BO133" i="69" s="1"/>
  <c r="BO145" i="69" a="1"/>
  <c r="BO145" i="69" s="1"/>
  <c r="BO116" i="69" a="1"/>
  <c r="BO116" i="69" s="1"/>
  <c r="BO139" i="69" a="1"/>
  <c r="BO139" i="69" s="1"/>
  <c r="BO109" i="69" a="1"/>
  <c r="BO109" i="69" s="1"/>
  <c r="BO122" i="69" a="1"/>
  <c r="BO122" i="69" s="1"/>
  <c r="BO114" i="69" a="1"/>
  <c r="BO114" i="69" s="1"/>
  <c r="BO103" i="69" a="1"/>
  <c r="BO103" i="69" s="1"/>
  <c r="BO95" i="69" a="1"/>
  <c r="BO95" i="69" s="1"/>
  <c r="BO96" i="69" s="1"/>
  <c r="BO97" i="69" a="1"/>
  <c r="BO97" i="69" s="1"/>
  <c r="BP93" i="69" s="1"/>
  <c r="BO74" i="69" a="1"/>
  <c r="BO74" i="69" s="1"/>
  <c r="BO76" i="69" a="1"/>
  <c r="BO76" i="69" s="1"/>
  <c r="BO90" i="69" a="1"/>
  <c r="BO90" i="69" s="1"/>
  <c r="BO82" i="69" a="1"/>
  <c r="BO82" i="69" s="1"/>
  <c r="BO62" i="69" a="1"/>
  <c r="BO62" i="69" s="1"/>
  <c r="BO68" i="69" a="1"/>
  <c r="BO68" i="69" s="1"/>
  <c r="BO53" i="69" a="1"/>
  <c r="BO53" i="69" s="1"/>
  <c r="BO36" i="69" a="1"/>
  <c r="BO36" i="69" s="1"/>
  <c r="BO42" i="69" a="1"/>
  <c r="BO42" i="69" s="1"/>
  <c r="BO25" i="69" a="1"/>
  <c r="BO25" i="69" s="1"/>
  <c r="BO5" i="69" a="1"/>
  <c r="BO5" i="69" s="1"/>
  <c r="BO30" i="69" a="1"/>
  <c r="BO30" i="69" s="1"/>
  <c r="BO9" i="69" a="1"/>
  <c r="BO9" i="69" s="1"/>
  <c r="BO15" i="69" a="1"/>
  <c r="BO15" i="69" s="1"/>
  <c r="BO3" i="69"/>
  <c r="BO47" i="69" a="1"/>
  <c r="BO47" i="69" s="1"/>
  <c r="BQ1" i="69"/>
  <c r="BP2" i="69"/>
  <c r="BK65" i="69"/>
  <c r="BL60" i="69"/>
  <c r="BL64" i="69" s="1"/>
  <c r="BK71" i="69"/>
  <c r="BK75" i="69" s="1"/>
  <c r="BK69" i="69"/>
  <c r="BG50" i="69"/>
  <c r="BG56" i="69"/>
  <c r="BH45" i="69"/>
  <c r="BH49" i="69" s="1"/>
  <c r="BG54" i="69"/>
  <c r="BJ79" i="69"/>
  <c r="BJ77" i="69"/>
  <c r="BJ85" i="69" s="1"/>
  <c r="BJ94" i="69" s="1"/>
  <c r="BJ99" i="69" s="1"/>
  <c r="BN205" i="69"/>
  <c r="BN211" i="69" s="1"/>
  <c r="BN61" i="69"/>
  <c r="BN63" i="69" s="1"/>
  <c r="BN8" i="69"/>
  <c r="BN12" i="69" s="1"/>
  <c r="BN22" i="69" s="1"/>
  <c r="BN29" i="69" s="1"/>
  <c r="BN31" i="69" s="1"/>
  <c r="BM221" i="69"/>
  <c r="BM224" i="69" s="1"/>
  <c r="BM226" i="69" s="1"/>
  <c r="BM228" i="69" s="1"/>
  <c r="BM215" i="69"/>
  <c r="BM217" i="69" s="1"/>
  <c r="BR1757" i="64" a="1"/>
  <c r="BR1781" i="64" a="1"/>
  <c r="BR954" i="64" a="1"/>
  <c r="BR2190" i="64" a="1"/>
  <c r="BR1874" i="64" a="1"/>
  <c r="BR2009" i="64" a="1"/>
  <c r="BR1605" i="64" a="1"/>
  <c r="BR2301" i="64" a="1"/>
  <c r="BR1902" i="64" a="1"/>
  <c r="BR1298" i="64" a="1"/>
  <c r="BR2045" i="64" a="1"/>
  <c r="BR1937" i="64" a="1"/>
  <c r="BR2277" i="64" a="1"/>
  <c r="AI633" i="64" l="1"/>
  <c r="BR2277" i="64"/>
  <c r="BR1605" i="64"/>
  <c r="BR1298" i="64"/>
  <c r="BU794" i="64"/>
  <c r="BU784" i="64" s="1"/>
  <c r="BU786" i="64" s="1"/>
  <c r="AE2249" i="64"/>
  <c r="BR190" i="64"/>
  <c r="BR2301" i="64"/>
  <c r="BQ1945" i="64"/>
  <c r="BR2009" i="64"/>
  <c r="BR1902" i="64"/>
  <c r="BR1937" i="64"/>
  <c r="BR1874" i="64"/>
  <c r="BR2045" i="64"/>
  <c r="BR1757" i="64"/>
  <c r="BR1781" i="64"/>
  <c r="BR2190" i="64"/>
  <c r="BR954" i="64"/>
  <c r="AI856" i="64"/>
  <c r="BA1300" i="64"/>
  <c r="AZ1607" i="64"/>
  <c r="AC1759" i="64"/>
  <c r="AB932" i="64"/>
  <c r="AJ159" i="69"/>
  <c r="AJ184" i="69" s="1"/>
  <c r="AJ187" i="69" s="1"/>
  <c r="AJ194" i="69" s="1"/>
  <c r="AJ202" i="69" s="1"/>
  <c r="AI173" i="69"/>
  <c r="AI175" i="69" s="1"/>
  <c r="BR2644" i="64"/>
  <c r="BS2044" i="64" a="1"/>
  <c r="BS2044" i="64" s="1"/>
  <c r="BS1936" i="64" a="1"/>
  <c r="BS1936" i="64" s="1"/>
  <c r="BS2008" i="64" a="1"/>
  <c r="BS2008" i="64" s="1"/>
  <c r="BS2636" i="64" a="1"/>
  <c r="BS2636" i="64" s="1"/>
  <c r="BS1901" i="64" a="1"/>
  <c r="BS1901" i="64" s="1"/>
  <c r="BS2670" i="64" a="1"/>
  <c r="BS2670" i="64" s="1"/>
  <c r="AJ136" i="69"/>
  <c r="AK129" i="69"/>
  <c r="AK132" i="69" s="1"/>
  <c r="AK157" i="69" s="1"/>
  <c r="AJ142" i="69"/>
  <c r="AJ152" i="69" s="1"/>
  <c r="BS637" i="64" a="1"/>
  <c r="BS637" i="64" s="1"/>
  <c r="BS631" i="64" a="1"/>
  <c r="BS631" i="64" s="1"/>
  <c r="BS2276" i="64" a="1"/>
  <c r="BS2276" i="64" s="1"/>
  <c r="BS2186" i="64" a="1"/>
  <c r="BS2186" i="64" s="1"/>
  <c r="BS1604" i="64" a="1"/>
  <c r="BS1604" i="64" s="1"/>
  <c r="BS953" i="64" a="1"/>
  <c r="BS953" i="64" s="1"/>
  <c r="BS204" i="64" a="1"/>
  <c r="BS204" i="64" s="1"/>
  <c r="BS36" i="64" a="1"/>
  <c r="BS36" i="64" s="1"/>
  <c r="BS189" i="64" a="1"/>
  <c r="BS189" i="64" s="1"/>
  <c r="BS258" i="64" a="1"/>
  <c r="BS258" i="64" s="1"/>
  <c r="BS188" i="64" a="1"/>
  <c r="BS188" i="64" s="1"/>
  <c r="BS205" i="64" a="1"/>
  <c r="BS205" i="64" s="1"/>
  <c r="AK123" i="69"/>
  <c r="AL112" i="69"/>
  <c r="AL117" i="69" s="1"/>
  <c r="AK125" i="69"/>
  <c r="BS1297" i="64" a="1"/>
  <c r="BS1297" i="64" s="1"/>
  <c r="BS2300" i="64" a="1"/>
  <c r="BS2300" i="64" s="1"/>
  <c r="BS1875" i="64" a="1"/>
  <c r="BS1875" i="64" s="1"/>
  <c r="BS929" i="64" a="1"/>
  <c r="BS929" i="64" s="1"/>
  <c r="BS2302" i="64" a="1"/>
  <c r="BS2302" i="64" s="1"/>
  <c r="BS1756" i="64" a="1"/>
  <c r="BS1756" i="64" s="1"/>
  <c r="BS2197" i="64" a="1"/>
  <c r="BS2197" i="64" s="1"/>
  <c r="BS1873" i="64" a="1"/>
  <c r="BS1873" i="64" s="1"/>
  <c r="BS1758" i="64" a="1"/>
  <c r="BS1758" i="64" s="1"/>
  <c r="BS1734" i="64" a="1"/>
  <c r="BS1734" i="64" s="1"/>
  <c r="BS931" i="64" a="1"/>
  <c r="BS931" i="64" s="1"/>
  <c r="BS1780" i="64" a="1"/>
  <c r="BS1780" i="64" s="1"/>
  <c r="BS2191" i="64" a="1"/>
  <c r="BS2191" i="64" s="1"/>
  <c r="BN16" i="69"/>
  <c r="BN10" i="69"/>
  <c r="BN20" i="69" s="1"/>
  <c r="BO98" i="69"/>
  <c r="BN221" i="69"/>
  <c r="BN224" i="69" s="1"/>
  <c r="BN226" i="69" s="1"/>
  <c r="BN228" i="69" s="1"/>
  <c r="BN215" i="69"/>
  <c r="BN217" i="69" s="1"/>
  <c r="BP225" i="69" a="1"/>
  <c r="BP225" i="69" s="1"/>
  <c r="BP227" i="69" a="1"/>
  <c r="BP227" i="69" s="1"/>
  <c r="BP216" i="69" a="1"/>
  <c r="BP216" i="69" s="1"/>
  <c r="BP208" i="69" a="1"/>
  <c r="BP208" i="69" s="1"/>
  <c r="BP214" i="69" a="1"/>
  <c r="BP214" i="69" s="1"/>
  <c r="BP206" i="69" a="1"/>
  <c r="BP206" i="69" s="1"/>
  <c r="BP197" i="69" a="1"/>
  <c r="BP197" i="69" s="1"/>
  <c r="BP185" i="69" a="1"/>
  <c r="BP185" i="69" s="1"/>
  <c r="BP191" i="69" a="1"/>
  <c r="BP191" i="69" s="1"/>
  <c r="BP166" i="69" a="1"/>
  <c r="BP166" i="69" s="1"/>
  <c r="BP172" i="69" a="1"/>
  <c r="BP172" i="69" s="1"/>
  <c r="BP174" i="69" a="1"/>
  <c r="BP174" i="69" s="1"/>
  <c r="BP160" i="69" a="1"/>
  <c r="BP160" i="69" s="1"/>
  <c r="BP145" i="69" a="1"/>
  <c r="BP145" i="69" s="1"/>
  <c r="BP147" i="69" a="1"/>
  <c r="BP147" i="69" s="1"/>
  <c r="BP158" i="69" a="1"/>
  <c r="BP158" i="69" s="1"/>
  <c r="BP133" i="69" a="1"/>
  <c r="BP133" i="69" s="1"/>
  <c r="BP139" i="69" a="1"/>
  <c r="BP139" i="69" s="1"/>
  <c r="BP131" i="69" a="1"/>
  <c r="BP131" i="69" s="1"/>
  <c r="BP122" i="69" a="1"/>
  <c r="BP122" i="69" s="1"/>
  <c r="BP114" i="69" a="1"/>
  <c r="BP114" i="69" s="1"/>
  <c r="BP116" i="69" a="1"/>
  <c r="BP116" i="69" s="1"/>
  <c r="BP95" i="69" a="1"/>
  <c r="BP95" i="69" s="1"/>
  <c r="BP96" i="69" s="1"/>
  <c r="BP97" i="69" a="1"/>
  <c r="BP97" i="69" s="1"/>
  <c r="BQ93" i="69" s="1"/>
  <c r="BP109" i="69" a="1"/>
  <c r="BP109" i="69" s="1"/>
  <c r="BP90" i="69" a="1"/>
  <c r="BP90" i="69" s="1"/>
  <c r="BP103" i="69" a="1"/>
  <c r="BP103" i="69" s="1"/>
  <c r="BP74" i="69" a="1"/>
  <c r="BP74" i="69" s="1"/>
  <c r="BP76" i="69" a="1"/>
  <c r="BP76" i="69" s="1"/>
  <c r="BP82" i="69" a="1"/>
  <c r="BP82" i="69" s="1"/>
  <c r="BP62" i="69" a="1"/>
  <c r="BP62" i="69" s="1"/>
  <c r="BP53" i="69" a="1"/>
  <c r="BP53" i="69" s="1"/>
  <c r="BP36" i="69" a="1"/>
  <c r="BP36" i="69" s="1"/>
  <c r="BP42" i="69" a="1"/>
  <c r="BP42" i="69" s="1"/>
  <c r="BP25" i="69" a="1"/>
  <c r="BP25" i="69" s="1"/>
  <c r="BP47" i="69" a="1"/>
  <c r="BP47" i="69" s="1"/>
  <c r="BP30" i="69" a="1"/>
  <c r="BP30" i="69" s="1"/>
  <c r="BP68" i="69" a="1"/>
  <c r="BP68" i="69" s="1"/>
  <c r="BP9" i="69" a="1"/>
  <c r="BP9" i="69" s="1"/>
  <c r="BP15" i="69" a="1"/>
  <c r="BP15" i="69" s="1"/>
  <c r="BP3" i="69"/>
  <c r="BP5" i="69" a="1"/>
  <c r="BP5" i="69" s="1"/>
  <c r="BK33" i="69"/>
  <c r="BK39" i="69"/>
  <c r="BL28" i="69"/>
  <c r="BL32" i="69" s="1"/>
  <c r="BK37" i="69"/>
  <c r="BK46" i="69" s="1"/>
  <c r="BK48" i="69" s="1"/>
  <c r="BJ100" i="69"/>
  <c r="BJ106" i="69"/>
  <c r="BJ113" i="69" s="1"/>
  <c r="BJ104" i="69"/>
  <c r="BH50" i="69"/>
  <c r="BH56" i="69"/>
  <c r="BI45" i="69"/>
  <c r="BI49" i="69" s="1"/>
  <c r="BH54" i="69"/>
  <c r="BR1" i="69"/>
  <c r="BQ2" i="69"/>
  <c r="BJ87" i="69"/>
  <c r="BJ83" i="69"/>
  <c r="BN207" i="69"/>
  <c r="BN209" i="69" s="1"/>
  <c r="BN219" i="69" s="1"/>
  <c r="BO205" i="69"/>
  <c r="BO211" i="69" s="1"/>
  <c r="BO61" i="69"/>
  <c r="BO63" i="69" s="1"/>
  <c r="BO8" i="69"/>
  <c r="BO12" i="69" s="1"/>
  <c r="BO22" i="69" s="1"/>
  <c r="BO29" i="69" s="1"/>
  <c r="BO31" i="69" s="1"/>
  <c r="BK79" i="69"/>
  <c r="BK77" i="69"/>
  <c r="BK85" i="69" s="1"/>
  <c r="BK94" i="69" s="1"/>
  <c r="BK99" i="69" s="1"/>
  <c r="BL71" i="69"/>
  <c r="BL75" i="69" s="1"/>
  <c r="BM60" i="69"/>
  <c r="BM64" i="69" s="1"/>
  <c r="BL65" i="69"/>
  <c r="BL69" i="69"/>
  <c r="BM17" i="69"/>
  <c r="BM18" i="69" s="1"/>
  <c r="AC930" i="64" a="1"/>
  <c r="BS2009" i="64" a="1"/>
  <c r="BS2045" i="64" a="1"/>
  <c r="BS2277" i="64" a="1"/>
  <c r="BS2190" i="64" a="1"/>
  <c r="BS1874" i="64" a="1"/>
  <c r="BS1757" i="64" a="1"/>
  <c r="BS2301" i="64" a="1"/>
  <c r="BS1298" i="64" a="1"/>
  <c r="BS1605" i="64" a="1"/>
  <c r="BS1902" i="64" a="1"/>
  <c r="BS954" i="64" a="1"/>
  <c r="BS1781" i="64" a="1"/>
  <c r="BS1937" i="64" a="1"/>
  <c r="AI638" i="64" l="1"/>
  <c r="AI634" i="64"/>
  <c r="AJ629" i="64"/>
  <c r="AJ632" i="64" s="1"/>
  <c r="BS2277" i="64"/>
  <c r="BS1605" i="64"/>
  <c r="BS1298" i="64"/>
  <c r="BU795" i="64"/>
  <c r="BU800" i="64" s="1"/>
  <c r="BU787" i="64"/>
  <c r="AE2250" i="64"/>
  <c r="AF2245" i="64" s="1"/>
  <c r="BZ2512" i="64" a="1"/>
  <c r="BZ2512" i="64" s="1"/>
  <c r="BS190" i="64"/>
  <c r="BS2301" i="64"/>
  <c r="BR1945" i="64"/>
  <c r="BS1902" i="64"/>
  <c r="BS1874" i="64"/>
  <c r="BS2009" i="64"/>
  <c r="BS1937" i="64"/>
  <c r="BS2045" i="64"/>
  <c r="BS1757" i="64"/>
  <c r="BS1781" i="64"/>
  <c r="BS2190" i="64"/>
  <c r="BS954" i="64"/>
  <c r="AI860" i="64"/>
  <c r="AK855" i="64"/>
  <c r="AJ858" i="64"/>
  <c r="AJ856" i="64" s="1"/>
  <c r="BB1300" i="64"/>
  <c r="AC930" i="64"/>
  <c r="AD2303" i="64"/>
  <c r="AE1735" i="64"/>
  <c r="AH2279" i="64"/>
  <c r="AB1876" i="64"/>
  <c r="AJ2192" i="64"/>
  <c r="AJ192" i="69"/>
  <c r="AJ198" i="69" s="1"/>
  <c r="AJ188" i="69"/>
  <c r="AK183" i="69"/>
  <c r="AK186" i="69" s="1"/>
  <c r="AJ162" i="69"/>
  <c r="AJ163" i="69" s="1"/>
  <c r="BS2644" i="64"/>
  <c r="BT2044" i="64" a="1"/>
  <c r="BT2044" i="64" s="1"/>
  <c r="BT2008" i="64" a="1"/>
  <c r="BT2008" i="64" s="1"/>
  <c r="BT1936" i="64" a="1"/>
  <c r="BT1936" i="64" s="1"/>
  <c r="BT2636" i="64" a="1"/>
  <c r="BT2636" i="64" s="1"/>
  <c r="BT1901" i="64" a="1"/>
  <c r="BT1901" i="64" s="1"/>
  <c r="BT2670" i="64" a="1"/>
  <c r="BT2670" i="64" s="1"/>
  <c r="AJ146" i="69"/>
  <c r="AJ148" i="69" s="1"/>
  <c r="AK134" i="69"/>
  <c r="AK135" i="69" s="1"/>
  <c r="AK140" i="69" s="1"/>
  <c r="AK150" i="69" s="1"/>
  <c r="BT637" i="64" a="1"/>
  <c r="BT637" i="64" s="1"/>
  <c r="BT631" i="64" a="1"/>
  <c r="BT631" i="64" s="1"/>
  <c r="AL115" i="69"/>
  <c r="AL118" i="69" s="1"/>
  <c r="AL125" i="69" s="1"/>
  <c r="BT2276" i="64" a="1"/>
  <c r="BT2276" i="64" s="1"/>
  <c r="BT2186" i="64" a="1"/>
  <c r="BT2186" i="64" s="1"/>
  <c r="BT1604" i="64" a="1"/>
  <c r="BT1604" i="64" s="1"/>
  <c r="BT953" i="64" a="1"/>
  <c r="BT953" i="64" s="1"/>
  <c r="BT204" i="64" a="1"/>
  <c r="BT204" i="64" s="1"/>
  <c r="BT36" i="64" a="1"/>
  <c r="BT36" i="64" s="1"/>
  <c r="BT258" i="64" a="1"/>
  <c r="BT258" i="64" s="1"/>
  <c r="BT189" i="64" a="1"/>
  <c r="BT189" i="64" s="1"/>
  <c r="BT188" i="64" a="1"/>
  <c r="BT188" i="64" s="1"/>
  <c r="BT205" i="64" a="1"/>
  <c r="BT205" i="64" s="1"/>
  <c r="BT1297" i="64" a="1"/>
  <c r="BT1297" i="64" s="1"/>
  <c r="BT2300" i="64" a="1"/>
  <c r="BT2300" i="64" s="1"/>
  <c r="BT1875" i="64" a="1"/>
  <c r="BT1875" i="64" s="1"/>
  <c r="BT1756" i="64" a="1"/>
  <c r="BT1756" i="64" s="1"/>
  <c r="BT2197" i="64" a="1"/>
  <c r="BT2197" i="64" s="1"/>
  <c r="BT1873" i="64" a="1"/>
  <c r="BT1873" i="64" s="1"/>
  <c r="BT1758" i="64" a="1"/>
  <c r="BT1758" i="64" s="1"/>
  <c r="BT1780" i="64" a="1"/>
  <c r="BT1780" i="64" s="1"/>
  <c r="BT1734" i="64" a="1"/>
  <c r="BT1734" i="64" s="1"/>
  <c r="BT929" i="64" a="1"/>
  <c r="BT929" i="64" s="1"/>
  <c r="BT931" i="64" a="1"/>
  <c r="BT931" i="64" s="1"/>
  <c r="BT2302" i="64" a="1"/>
  <c r="BT2302" i="64" s="1"/>
  <c r="BT2191" i="64" a="1"/>
  <c r="BT2191" i="64" s="1"/>
  <c r="BO10" i="69"/>
  <c r="BO20" i="69" s="1"/>
  <c r="BN17" i="69"/>
  <c r="BN18" i="69" s="1"/>
  <c r="BI50" i="69"/>
  <c r="BI56" i="69"/>
  <c r="BJ45" i="69"/>
  <c r="BJ49" i="69" s="1"/>
  <c r="BI54" i="69"/>
  <c r="BP98" i="69"/>
  <c r="BM65" i="69"/>
  <c r="BN60" i="69"/>
  <c r="BN64" i="69" s="1"/>
  <c r="BM71" i="69"/>
  <c r="BM75" i="69" s="1"/>
  <c r="BM69" i="69"/>
  <c r="BL79" i="69"/>
  <c r="BL77" i="69"/>
  <c r="BL85" i="69" s="1"/>
  <c r="BL94" i="69" s="1"/>
  <c r="BL99" i="69" s="1"/>
  <c r="BO16" i="69"/>
  <c r="BP205" i="69"/>
  <c r="BP211" i="69" s="1"/>
  <c r="BP61" i="69"/>
  <c r="BP63" i="69" s="1"/>
  <c r="BP8" i="69"/>
  <c r="BP12" i="69" s="1"/>
  <c r="BP22" i="69" s="1"/>
  <c r="BP29" i="69" s="1"/>
  <c r="BP31" i="69" s="1"/>
  <c r="BK106" i="69"/>
  <c r="BK113" i="69" s="1"/>
  <c r="BK100" i="69"/>
  <c r="BK104" i="69"/>
  <c r="BO221" i="69"/>
  <c r="BO224" i="69" s="1"/>
  <c r="BO226" i="69" s="1"/>
  <c r="BO228" i="69" s="1"/>
  <c r="BO215" i="69"/>
  <c r="BO217" i="69" s="1"/>
  <c r="BQ225" i="69" a="1"/>
  <c r="BQ225" i="69" s="1"/>
  <c r="BQ227" i="69" a="1"/>
  <c r="BQ227" i="69" s="1"/>
  <c r="BQ216" i="69" a="1"/>
  <c r="BQ216" i="69" s="1"/>
  <c r="BQ214" i="69" a="1"/>
  <c r="BQ214" i="69" s="1"/>
  <c r="BQ206" i="69" a="1"/>
  <c r="BQ206" i="69" s="1"/>
  <c r="BQ208" i="69" a="1"/>
  <c r="BQ208" i="69" s="1"/>
  <c r="BQ197" i="69" a="1"/>
  <c r="BQ197" i="69" s="1"/>
  <c r="BQ185" i="69" a="1"/>
  <c r="BQ185" i="69" s="1"/>
  <c r="BQ191" i="69" a="1"/>
  <c r="BQ191" i="69" s="1"/>
  <c r="BQ174" i="69" a="1"/>
  <c r="BQ174" i="69" s="1"/>
  <c r="BQ166" i="69" a="1"/>
  <c r="BQ166" i="69" s="1"/>
  <c r="BQ172" i="69" a="1"/>
  <c r="BQ172" i="69" s="1"/>
  <c r="BQ147" i="69" a="1"/>
  <c r="BQ147" i="69" s="1"/>
  <c r="BQ160" i="69" a="1"/>
  <c r="BQ160" i="69" s="1"/>
  <c r="BQ139" i="69" a="1"/>
  <c r="BQ139" i="69" s="1"/>
  <c r="BQ145" i="69" a="1"/>
  <c r="BQ145" i="69" s="1"/>
  <c r="BQ133" i="69" a="1"/>
  <c r="BQ133" i="69" s="1"/>
  <c r="BQ158" i="69" a="1"/>
  <c r="BQ158" i="69" s="1"/>
  <c r="BQ122" i="69" a="1"/>
  <c r="BQ122" i="69" s="1"/>
  <c r="BQ114" i="69" a="1"/>
  <c r="BQ114" i="69" s="1"/>
  <c r="BQ116" i="69" a="1"/>
  <c r="BQ116" i="69" s="1"/>
  <c r="BQ131" i="69" a="1"/>
  <c r="BQ131" i="69" s="1"/>
  <c r="BQ109" i="69" a="1"/>
  <c r="BQ109" i="69" s="1"/>
  <c r="BQ97" i="69" a="1"/>
  <c r="BQ97" i="69" s="1"/>
  <c r="BR93" i="69" s="1"/>
  <c r="BQ90" i="69" a="1"/>
  <c r="BQ90" i="69" s="1"/>
  <c r="BQ103" i="69" a="1"/>
  <c r="BQ103" i="69" s="1"/>
  <c r="BQ76" i="69" a="1"/>
  <c r="BQ76" i="69" s="1"/>
  <c r="BQ82" i="69" a="1"/>
  <c r="BQ82" i="69" s="1"/>
  <c r="BQ62" i="69" a="1"/>
  <c r="BQ62" i="69" s="1"/>
  <c r="BQ95" i="69" a="1"/>
  <c r="BQ95" i="69" s="1"/>
  <c r="BQ96" i="69" s="1"/>
  <c r="BQ68" i="69" a="1"/>
  <c r="BQ68" i="69" s="1"/>
  <c r="BQ74" i="69" a="1"/>
  <c r="BQ74" i="69" s="1"/>
  <c r="BQ47" i="69" a="1"/>
  <c r="BQ47" i="69" s="1"/>
  <c r="BQ30" i="69" a="1"/>
  <c r="BQ30" i="69" s="1"/>
  <c r="BQ53" i="69" a="1"/>
  <c r="BQ53" i="69" s="1"/>
  <c r="BQ36" i="69" a="1"/>
  <c r="BQ36" i="69" s="1"/>
  <c r="BQ25" i="69" a="1"/>
  <c r="BQ25" i="69" s="1"/>
  <c r="BQ3" i="69"/>
  <c r="BQ42" i="69" a="1"/>
  <c r="BQ42" i="69" s="1"/>
  <c r="BQ5" i="69" a="1"/>
  <c r="BQ5" i="69" s="1"/>
  <c r="BQ9" i="69" a="1"/>
  <c r="BQ9" i="69" s="1"/>
  <c r="BQ15" i="69" a="1"/>
  <c r="BQ15" i="69" s="1"/>
  <c r="BK87" i="69"/>
  <c r="BK83" i="69"/>
  <c r="BS1" i="69"/>
  <c r="BR2" i="69"/>
  <c r="BO207" i="69"/>
  <c r="BO209" i="69" s="1"/>
  <c r="BO219" i="69" s="1"/>
  <c r="BL33" i="69"/>
  <c r="BL39" i="69"/>
  <c r="BM28" i="69"/>
  <c r="BM32" i="69" s="1"/>
  <c r="BL37" i="69"/>
  <c r="BL46" i="69" s="1"/>
  <c r="BL48" i="69" s="1"/>
  <c r="BT1781" i="64" a="1"/>
  <c r="BT2301" i="64" a="1"/>
  <c r="BT1757" i="64" a="1"/>
  <c r="BT2045" i="64" a="1"/>
  <c r="BT1874" i="64" a="1"/>
  <c r="BT1937" i="64" a="1"/>
  <c r="BT2190" i="64" a="1"/>
  <c r="BT2277" i="64" a="1"/>
  <c r="BT954" i="64" a="1"/>
  <c r="BT1605" i="64" a="1"/>
  <c r="BT2009" i="64" a="1"/>
  <c r="BT1298" i="64" a="1"/>
  <c r="BT1902" i="64" a="1"/>
  <c r="AJ633" i="64" l="1"/>
  <c r="BT2277" i="64"/>
  <c r="BT1605" i="64"/>
  <c r="BT1298" i="64"/>
  <c r="BV791" i="64"/>
  <c r="BU796" i="64"/>
  <c r="BU788" i="64"/>
  <c r="BV780" i="64"/>
  <c r="BV783" i="64" s="1"/>
  <c r="AE2255" i="64"/>
  <c r="AE2251" i="64"/>
  <c r="BT190" i="64"/>
  <c r="BT2301" i="64"/>
  <c r="BS1945" i="64"/>
  <c r="BT2009" i="64"/>
  <c r="BT2045" i="64"/>
  <c r="BT1874" i="64"/>
  <c r="BT1902" i="64"/>
  <c r="BT1937" i="64"/>
  <c r="BT1757" i="64"/>
  <c r="BT1781" i="64"/>
  <c r="BT2190" i="64"/>
  <c r="BT954" i="64"/>
  <c r="AF2249" i="64"/>
  <c r="AJ860" i="64"/>
  <c r="BC1300" i="64"/>
  <c r="BA1607" i="64"/>
  <c r="BB1607" i="64"/>
  <c r="AD1759" i="64"/>
  <c r="AC932" i="64"/>
  <c r="AJ200" i="69"/>
  <c r="AK156" i="69"/>
  <c r="AK159" i="69" s="1"/>
  <c r="AK184" i="69" s="1"/>
  <c r="AK187" i="69" s="1"/>
  <c r="AK194" i="69" s="1"/>
  <c r="AK202" i="69" s="1"/>
  <c r="AJ167" i="69"/>
  <c r="AJ177" i="69" s="1"/>
  <c r="AJ169" i="69"/>
  <c r="AJ179" i="69" s="1"/>
  <c r="BT2644" i="64"/>
  <c r="BU2044" i="64" a="1"/>
  <c r="BU2044" i="64" s="1"/>
  <c r="BU2008" i="64" a="1"/>
  <c r="BU2008" i="64" s="1"/>
  <c r="BU1936" i="64" a="1"/>
  <c r="BU1936" i="64" s="1"/>
  <c r="BU2636" i="64" a="1"/>
  <c r="BU2636" i="64" s="1"/>
  <c r="BU1901" i="64" a="1"/>
  <c r="BU1901" i="64" s="1"/>
  <c r="BU2670" i="64" a="1"/>
  <c r="BU2670" i="64" s="1"/>
  <c r="AK142" i="69"/>
  <c r="AK152" i="69" s="1"/>
  <c r="AK136" i="69"/>
  <c r="AL129" i="69"/>
  <c r="AL134" i="69" s="1"/>
  <c r="BU637" i="64" a="1"/>
  <c r="BU637" i="64" s="1"/>
  <c r="BU631" i="64" a="1"/>
  <c r="BU631" i="64" s="1"/>
  <c r="BU2276" i="64" a="1"/>
  <c r="BU2276" i="64" s="1"/>
  <c r="BU2186" i="64" a="1"/>
  <c r="BU2186" i="64" s="1"/>
  <c r="BU1604" i="64" a="1"/>
  <c r="BU1604" i="64" s="1"/>
  <c r="BP16" i="69"/>
  <c r="AL123" i="69"/>
  <c r="AM112" i="69"/>
  <c r="AM115" i="69" s="1"/>
  <c r="AL119" i="69"/>
  <c r="BU953" i="64" a="1"/>
  <c r="BU953" i="64" s="1"/>
  <c r="BU258" i="64" a="1"/>
  <c r="BU258" i="64" s="1"/>
  <c r="BU36" i="64" a="1"/>
  <c r="BU36" i="64" s="1"/>
  <c r="BU204" i="64" a="1"/>
  <c r="BU204" i="64" s="1"/>
  <c r="BU189" i="64" a="1"/>
  <c r="BU189" i="64" s="1"/>
  <c r="BU188" i="64" a="1"/>
  <c r="BU188" i="64" s="1"/>
  <c r="BU205" i="64" a="1"/>
  <c r="BU205" i="64" s="1"/>
  <c r="BU1297" i="64" a="1"/>
  <c r="BU1297" i="64" s="1"/>
  <c r="BU2302" i="64" a="1"/>
  <c r="BU2302" i="64" s="1"/>
  <c r="BU929" i="64" a="1"/>
  <c r="BU929" i="64" s="1"/>
  <c r="BU2300" i="64" a="1"/>
  <c r="BU2300" i="64" s="1"/>
  <c r="BU2191" i="64" a="1"/>
  <c r="BU2191" i="64" s="1"/>
  <c r="BU931" i="64" a="1"/>
  <c r="BU931" i="64" s="1"/>
  <c r="BU1873" i="64" a="1"/>
  <c r="BU1873" i="64" s="1"/>
  <c r="BU1756" i="64" a="1"/>
  <c r="BU1756" i="64" s="1"/>
  <c r="BU2197" i="64" a="1"/>
  <c r="BU2197" i="64" s="1"/>
  <c r="BU1875" i="64" a="1"/>
  <c r="BU1875" i="64" s="1"/>
  <c r="BU1758" i="64" a="1"/>
  <c r="BU1758" i="64" s="1"/>
  <c r="BU1780" i="64" a="1"/>
  <c r="BU1780" i="64" s="1"/>
  <c r="BU1734" i="64" a="1"/>
  <c r="BU1734" i="64" s="1"/>
  <c r="BP10" i="69"/>
  <c r="BP20" i="69" s="1"/>
  <c r="BO17" i="69"/>
  <c r="BO18" i="69" s="1"/>
  <c r="BQ98" i="69"/>
  <c r="BL106" i="69"/>
  <c r="BL113" i="69" s="1"/>
  <c r="BL100" i="69"/>
  <c r="BL104" i="69"/>
  <c r="BJ50" i="69"/>
  <c r="BJ56" i="69"/>
  <c r="BK45" i="69"/>
  <c r="BK49" i="69" s="1"/>
  <c r="BJ54" i="69"/>
  <c r="BL87" i="69"/>
  <c r="BL83" i="69"/>
  <c r="BM79" i="69"/>
  <c r="BM77" i="69"/>
  <c r="BM85" i="69" s="1"/>
  <c r="BM94" i="69" s="1"/>
  <c r="BM99" i="69" s="1"/>
  <c r="BQ205" i="69"/>
  <c r="BQ211" i="69" s="1"/>
  <c r="BQ61" i="69"/>
  <c r="BQ63" i="69" s="1"/>
  <c r="BQ8" i="69"/>
  <c r="BQ12" i="69" s="1"/>
  <c r="BQ22" i="69" s="1"/>
  <c r="BQ29" i="69" s="1"/>
  <c r="BQ31" i="69" s="1"/>
  <c r="BN65" i="69"/>
  <c r="BN71" i="69"/>
  <c r="BN75" i="69" s="1"/>
  <c r="BO60" i="69"/>
  <c r="BO64" i="69" s="1"/>
  <c r="BN69" i="69"/>
  <c r="BM39" i="69"/>
  <c r="BN28" i="69"/>
  <c r="BN32" i="69" s="1"/>
  <c r="BM33" i="69"/>
  <c r="BM37" i="69"/>
  <c r="BM46" i="69" s="1"/>
  <c r="BM48" i="69" s="1"/>
  <c r="BR225" i="69" a="1"/>
  <c r="BR225" i="69" s="1"/>
  <c r="BR227" i="69" a="1"/>
  <c r="BR227" i="69" s="1"/>
  <c r="BR216" i="69" a="1"/>
  <c r="BR216" i="69" s="1"/>
  <c r="BR214" i="69" a="1"/>
  <c r="BR214" i="69" s="1"/>
  <c r="BR206" i="69" a="1"/>
  <c r="BR206" i="69" s="1"/>
  <c r="BR208" i="69" a="1"/>
  <c r="BR208" i="69" s="1"/>
  <c r="BR197" i="69" a="1"/>
  <c r="BR197" i="69" s="1"/>
  <c r="BR191" i="69" a="1"/>
  <c r="BR191" i="69" s="1"/>
  <c r="BR185" i="69" a="1"/>
  <c r="BR185" i="69" s="1"/>
  <c r="BR174" i="69" a="1"/>
  <c r="BR174" i="69" s="1"/>
  <c r="BR166" i="69" a="1"/>
  <c r="BR166" i="69" s="1"/>
  <c r="BR147" i="69" a="1"/>
  <c r="BR147" i="69" s="1"/>
  <c r="BR158" i="69" a="1"/>
  <c r="BR158" i="69" s="1"/>
  <c r="BR172" i="69" a="1"/>
  <c r="BR172" i="69" s="1"/>
  <c r="BR145" i="69" a="1"/>
  <c r="BR145" i="69" s="1"/>
  <c r="BR131" i="69" a="1"/>
  <c r="BR131" i="69" s="1"/>
  <c r="BR160" i="69" a="1"/>
  <c r="BR160" i="69" s="1"/>
  <c r="BR139" i="69" a="1"/>
  <c r="BR139" i="69" s="1"/>
  <c r="BR116" i="69" a="1"/>
  <c r="BR116" i="69" s="1"/>
  <c r="BR109" i="69" a="1"/>
  <c r="BR109" i="69" s="1"/>
  <c r="BR133" i="69" a="1"/>
  <c r="BR133" i="69" s="1"/>
  <c r="BR122" i="69" a="1"/>
  <c r="BR122" i="69" s="1"/>
  <c r="BR114" i="69" a="1"/>
  <c r="BR114" i="69" s="1"/>
  <c r="BR97" i="69" a="1"/>
  <c r="BR97" i="69" s="1"/>
  <c r="BS93" i="69" s="1"/>
  <c r="BR90" i="69" a="1"/>
  <c r="BR90" i="69" s="1"/>
  <c r="BR103" i="69" a="1"/>
  <c r="BR103" i="69" s="1"/>
  <c r="BR95" i="69" a="1"/>
  <c r="BR95" i="69" s="1"/>
  <c r="BR96" i="69" s="1"/>
  <c r="BR82" i="69" a="1"/>
  <c r="BR82" i="69" s="1"/>
  <c r="BR68" i="69" a="1"/>
  <c r="BR68" i="69" s="1"/>
  <c r="BR74" i="69" a="1"/>
  <c r="BR74" i="69" s="1"/>
  <c r="BR76" i="69" a="1"/>
  <c r="BR76" i="69" s="1"/>
  <c r="BR47" i="69" a="1"/>
  <c r="BR47" i="69" s="1"/>
  <c r="BR30" i="69" a="1"/>
  <c r="BR30" i="69" s="1"/>
  <c r="BR53" i="69" a="1"/>
  <c r="BR53" i="69" s="1"/>
  <c r="BR36" i="69" a="1"/>
  <c r="BR36" i="69" s="1"/>
  <c r="BR42" i="69" a="1"/>
  <c r="BR42" i="69" s="1"/>
  <c r="BR25" i="69" a="1"/>
  <c r="BR25" i="69" s="1"/>
  <c r="BR62" i="69" a="1"/>
  <c r="BR62" i="69" s="1"/>
  <c r="BR3" i="69"/>
  <c r="BR5" i="69" a="1"/>
  <c r="BR5" i="69" s="1"/>
  <c r="BR9" i="69" a="1"/>
  <c r="BR9" i="69" s="1"/>
  <c r="BR15" i="69" a="1"/>
  <c r="BR15" i="69" s="1"/>
  <c r="BS2" i="69"/>
  <c r="BT1" i="69"/>
  <c r="BP207" i="69"/>
  <c r="BP209" i="69" s="1"/>
  <c r="BP219" i="69" s="1"/>
  <c r="BP221" i="69"/>
  <c r="BP224" i="69" s="1"/>
  <c r="BP226" i="69" s="1"/>
  <c r="BP228" i="69" s="1"/>
  <c r="BP215" i="69"/>
  <c r="BP217" i="69" s="1"/>
  <c r="BU2190" i="64" a="1"/>
  <c r="BU2045" i="64" a="1"/>
  <c r="BU1757" i="64" a="1"/>
  <c r="BU1902" i="64" a="1"/>
  <c r="BU1781" i="64" a="1"/>
  <c r="BU2009" i="64" a="1"/>
  <c r="BU1874" i="64" a="1"/>
  <c r="BU2301" i="64" a="1"/>
  <c r="BU954" i="64" a="1"/>
  <c r="BU2277" i="64" a="1"/>
  <c r="BU1937" i="64" a="1"/>
  <c r="AD930" i="64" a="1"/>
  <c r="BU1298" i="64" a="1"/>
  <c r="BU1605" i="64" a="1"/>
  <c r="AJ638" i="64" l="1"/>
  <c r="AJ634" i="64"/>
  <c r="AK629" i="64"/>
  <c r="AK632" i="64" s="1"/>
  <c r="BU2277" i="64"/>
  <c r="BU1605" i="64"/>
  <c r="BU1298" i="64"/>
  <c r="BV792" i="64"/>
  <c r="BU190" i="64"/>
  <c r="BU2301" i="64"/>
  <c r="BT1945" i="64"/>
  <c r="AF2250" i="64"/>
  <c r="BU1874" i="64"/>
  <c r="BU1937" i="64"/>
  <c r="BU2009" i="64"/>
  <c r="BU2045" i="64"/>
  <c r="BU1902" i="64"/>
  <c r="BU1757" i="64"/>
  <c r="BU1781" i="64"/>
  <c r="BU2190" i="64"/>
  <c r="BU954" i="64"/>
  <c r="AK858" i="64"/>
  <c r="AK856" i="64" s="1"/>
  <c r="AL855" i="64"/>
  <c r="BD1300" i="64"/>
  <c r="BC1607" i="64"/>
  <c r="AD930" i="64"/>
  <c r="AE2303" i="64"/>
  <c r="AF1735" i="64"/>
  <c r="AJ173" i="69"/>
  <c r="AJ175" i="69" s="1"/>
  <c r="AL183" i="69"/>
  <c r="AL186" i="69" s="1"/>
  <c r="AK192" i="69"/>
  <c r="AK198" i="69" s="1"/>
  <c r="AI2279" i="64"/>
  <c r="AK2192" i="64"/>
  <c r="AC1876" i="64"/>
  <c r="AK161" i="69"/>
  <c r="AK162" i="69" s="1"/>
  <c r="AK167" i="69" s="1"/>
  <c r="AK177" i="69" s="1"/>
  <c r="AK188" i="69"/>
  <c r="BU2644" i="64"/>
  <c r="AK146" i="69"/>
  <c r="AK148" i="69" s="1"/>
  <c r="BV2044" i="64" a="1"/>
  <c r="BV2044" i="64" s="1"/>
  <c r="BV2008" i="64" a="1"/>
  <c r="BV2008" i="64" s="1"/>
  <c r="BV1936" i="64" a="1"/>
  <c r="BV1936" i="64" s="1"/>
  <c r="BV2636" i="64" a="1"/>
  <c r="BV2636" i="64" s="1"/>
  <c r="BV1901" i="64" a="1"/>
  <c r="BV1901" i="64" s="1"/>
  <c r="BV2670" i="64" a="1"/>
  <c r="BV2670" i="64" s="1"/>
  <c r="AL132" i="69"/>
  <c r="AL157" i="69" s="1"/>
  <c r="BV637" i="64" a="1"/>
  <c r="BV637" i="64" s="1"/>
  <c r="BV631" i="64" a="1"/>
  <c r="BV631" i="64" s="1"/>
  <c r="AM117" i="69"/>
  <c r="AM118" i="69" s="1"/>
  <c r="AM125" i="69" s="1"/>
  <c r="BV2276" i="64" a="1"/>
  <c r="BV2276" i="64" s="1"/>
  <c r="BP17" i="69"/>
  <c r="BP18" i="69" s="1"/>
  <c r="BV2186" i="64" a="1"/>
  <c r="BV2186" i="64" s="1"/>
  <c r="BV1604" i="64" a="1"/>
  <c r="BV1604" i="64" s="1"/>
  <c r="BV953" i="64" a="1"/>
  <c r="BV953" i="64" s="1"/>
  <c r="BV36" i="64" a="1"/>
  <c r="BV36" i="64" s="1"/>
  <c r="BV258" i="64" a="1"/>
  <c r="BV258" i="64" s="1"/>
  <c r="BV189" i="64" a="1"/>
  <c r="BV189" i="64" s="1"/>
  <c r="BV204" i="64" a="1"/>
  <c r="BV204" i="64" s="1"/>
  <c r="BV188" i="64" a="1"/>
  <c r="BV188" i="64" s="1"/>
  <c r="BV205" i="64" a="1"/>
  <c r="BV205" i="64" s="1"/>
  <c r="BQ207" i="69"/>
  <c r="BQ209" i="69" s="1"/>
  <c r="BQ219" i="69" s="1"/>
  <c r="BV1297" i="64" a="1"/>
  <c r="BV1297" i="64" s="1"/>
  <c r="BV1756" i="64" a="1"/>
  <c r="BV1756" i="64" s="1"/>
  <c r="BV2300" i="64" a="1"/>
  <c r="BV2300" i="64" s="1"/>
  <c r="BV1758" i="64" a="1"/>
  <c r="BV1758" i="64" s="1"/>
  <c r="BV1780" i="64" a="1"/>
  <c r="BV1780" i="64" s="1"/>
  <c r="BV1873" i="64" a="1"/>
  <c r="BV1873" i="64" s="1"/>
  <c r="BV1734" i="64" a="1"/>
  <c r="BV1734" i="64" s="1"/>
  <c r="BV929" i="64" a="1"/>
  <c r="BV929" i="64" s="1"/>
  <c r="BV2302" i="64" a="1"/>
  <c r="BV2302" i="64" s="1"/>
  <c r="BV1875" i="64" a="1"/>
  <c r="BV1875" i="64" s="1"/>
  <c r="BV931" i="64" a="1"/>
  <c r="BV931" i="64" s="1"/>
  <c r="BV2191" i="64" a="1"/>
  <c r="BV2191" i="64" s="1"/>
  <c r="BV2197" i="64" a="1"/>
  <c r="BV2197" i="64" s="1"/>
  <c r="BR98" i="69"/>
  <c r="BU1" i="69"/>
  <c r="BT2" i="69"/>
  <c r="BO28" i="69"/>
  <c r="BO32" i="69" s="1"/>
  <c r="BN33" i="69"/>
  <c r="BN39" i="69"/>
  <c r="BN37" i="69"/>
  <c r="BN46" i="69" s="1"/>
  <c r="BN48" i="69" s="1"/>
  <c r="BQ16" i="69"/>
  <c r="BS227" i="69" a="1"/>
  <c r="BS227" i="69" s="1"/>
  <c r="BS225" i="69" a="1"/>
  <c r="BS225" i="69" s="1"/>
  <c r="BS216" i="69" a="1"/>
  <c r="BS216" i="69" s="1"/>
  <c r="BS214" i="69" a="1"/>
  <c r="BS214" i="69" s="1"/>
  <c r="BS208" i="69" a="1"/>
  <c r="BS208" i="69" s="1"/>
  <c r="BS206" i="69" a="1"/>
  <c r="BS206" i="69" s="1"/>
  <c r="BS197" i="69" a="1"/>
  <c r="BS197" i="69" s="1"/>
  <c r="BS191" i="69" a="1"/>
  <c r="BS191" i="69" s="1"/>
  <c r="BS185" i="69" a="1"/>
  <c r="BS185" i="69" s="1"/>
  <c r="BS166" i="69" a="1"/>
  <c r="BS166" i="69" s="1"/>
  <c r="BS172" i="69" a="1"/>
  <c r="BS172" i="69" s="1"/>
  <c r="BS158" i="69" a="1"/>
  <c r="BS158" i="69" s="1"/>
  <c r="BS160" i="69" a="1"/>
  <c r="BS160" i="69" s="1"/>
  <c r="BS174" i="69" a="1"/>
  <c r="BS174" i="69" s="1"/>
  <c r="BS147" i="69" a="1"/>
  <c r="BS147" i="69" s="1"/>
  <c r="BS131" i="69" a="1"/>
  <c r="BS131" i="69" s="1"/>
  <c r="BS133" i="69" a="1"/>
  <c r="BS133" i="69" s="1"/>
  <c r="BS145" i="69" a="1"/>
  <c r="BS145" i="69" s="1"/>
  <c r="BS116" i="69" a="1"/>
  <c r="BS116" i="69" s="1"/>
  <c r="BS139" i="69" a="1"/>
  <c r="BS139" i="69" s="1"/>
  <c r="BS109" i="69" a="1"/>
  <c r="BS109" i="69" s="1"/>
  <c r="BS122" i="69" a="1"/>
  <c r="BS122" i="69" s="1"/>
  <c r="BS114" i="69" a="1"/>
  <c r="BS114" i="69" s="1"/>
  <c r="BS103" i="69" a="1"/>
  <c r="BS103" i="69" s="1"/>
  <c r="BS95" i="69" a="1"/>
  <c r="BS95" i="69" s="1"/>
  <c r="BS96" i="69" s="1"/>
  <c r="BS97" i="69" a="1"/>
  <c r="BS97" i="69" s="1"/>
  <c r="BT93" i="69" s="1"/>
  <c r="BS74" i="69" a="1"/>
  <c r="BS74" i="69" s="1"/>
  <c r="BS90" i="69" a="1"/>
  <c r="BS90" i="69" s="1"/>
  <c r="BS76" i="69" a="1"/>
  <c r="BS76" i="69" s="1"/>
  <c r="BS82" i="69" a="1"/>
  <c r="BS82" i="69" s="1"/>
  <c r="BS62" i="69" a="1"/>
  <c r="BS62" i="69" s="1"/>
  <c r="BS53" i="69" a="1"/>
  <c r="BS53" i="69" s="1"/>
  <c r="BS36" i="69" a="1"/>
  <c r="BS36" i="69" s="1"/>
  <c r="BS42" i="69" a="1"/>
  <c r="BS42" i="69" s="1"/>
  <c r="BS25" i="69" a="1"/>
  <c r="BS25" i="69" s="1"/>
  <c r="BS68" i="69" a="1"/>
  <c r="BS68" i="69" s="1"/>
  <c r="BS5" i="69" a="1"/>
  <c r="BS5" i="69" s="1"/>
  <c r="BS3" i="69"/>
  <c r="BS30" i="69" a="1"/>
  <c r="BS30" i="69" s="1"/>
  <c r="BS9" i="69" a="1"/>
  <c r="BS9" i="69" s="1"/>
  <c r="BS15" i="69" a="1"/>
  <c r="BS15" i="69" s="1"/>
  <c r="BS47" i="69" a="1"/>
  <c r="BS47" i="69" s="1"/>
  <c r="BR205" i="69"/>
  <c r="BR211" i="69" s="1"/>
  <c r="BR61" i="69"/>
  <c r="BR63" i="69" s="1"/>
  <c r="BR8" i="69"/>
  <c r="BR12" i="69" s="1"/>
  <c r="BR22" i="69" s="1"/>
  <c r="BR29" i="69" s="1"/>
  <c r="BR31" i="69" s="1"/>
  <c r="BO65" i="69"/>
  <c r="BO71" i="69"/>
  <c r="BO75" i="69" s="1"/>
  <c r="BP60" i="69"/>
  <c r="BP64" i="69" s="1"/>
  <c r="BO69" i="69"/>
  <c r="BN79" i="69"/>
  <c r="BN77" i="69"/>
  <c r="BN85" i="69" s="1"/>
  <c r="BN94" i="69" s="1"/>
  <c r="BN99" i="69" s="1"/>
  <c r="BQ221" i="69"/>
  <c r="BQ224" i="69" s="1"/>
  <c r="BQ226" i="69" s="1"/>
  <c r="BQ228" i="69" s="1"/>
  <c r="BQ215" i="69"/>
  <c r="BQ217" i="69" s="1"/>
  <c r="BQ10" i="69"/>
  <c r="BQ20" i="69" s="1"/>
  <c r="BM106" i="69"/>
  <c r="BM113" i="69" s="1"/>
  <c r="BM100" i="69"/>
  <c r="BM104" i="69"/>
  <c r="BM87" i="69"/>
  <c r="BM83" i="69"/>
  <c r="BK50" i="69"/>
  <c r="BK56" i="69"/>
  <c r="BL45" i="69"/>
  <c r="BL49" i="69" s="1"/>
  <c r="BK54" i="69"/>
  <c r="BV2301" i="64" a="1"/>
  <c r="BV1605" i="64" a="1"/>
  <c r="BV1874" i="64" a="1"/>
  <c r="BV1902" i="64" a="1"/>
  <c r="BV1757" i="64" a="1"/>
  <c r="BV2045" i="64" a="1"/>
  <c r="BV2190" i="64" a="1"/>
  <c r="BV954" i="64" a="1"/>
  <c r="BV1937" i="64" a="1"/>
  <c r="BV1298" i="64" a="1"/>
  <c r="BV2009" i="64" a="1"/>
  <c r="BV2277" i="64" a="1"/>
  <c r="BV1781" i="64" a="1"/>
  <c r="AK633" i="64" l="1"/>
  <c r="BV2277" i="64"/>
  <c r="BV1605" i="64"/>
  <c r="BV1298" i="64"/>
  <c r="BV794" i="64"/>
  <c r="BV784" i="64" s="1"/>
  <c r="BV786" i="64" s="1"/>
  <c r="AF2251" i="64"/>
  <c r="CA2512" i="64" a="1"/>
  <c r="CA2512" i="64" s="1"/>
  <c r="BV190" i="64"/>
  <c r="BV2301" i="64"/>
  <c r="BU1945" i="64"/>
  <c r="AF2255" i="64"/>
  <c r="AG2245" i="64"/>
  <c r="BV1937" i="64"/>
  <c r="BV2009" i="64"/>
  <c r="BV2045" i="64"/>
  <c r="BV1902" i="64"/>
  <c r="BV1874" i="64"/>
  <c r="BV1757" i="64"/>
  <c r="BV1781" i="64"/>
  <c r="BV2190" i="64"/>
  <c r="BV954" i="64"/>
  <c r="AK860" i="64"/>
  <c r="BE1300" i="64"/>
  <c r="BD1607" i="64"/>
  <c r="AK200" i="69"/>
  <c r="AE1759" i="64"/>
  <c r="AD932" i="64"/>
  <c r="AL156" i="69"/>
  <c r="AL161" i="69" s="1"/>
  <c r="AK173" i="69"/>
  <c r="AK175" i="69" s="1"/>
  <c r="AK169" i="69"/>
  <c r="AK179" i="69" s="1"/>
  <c r="AK163" i="69"/>
  <c r="BV2644" i="64"/>
  <c r="BW2044" i="64" a="1"/>
  <c r="BW2044" i="64" s="1"/>
  <c r="BW2008" i="64" a="1"/>
  <c r="BW2008" i="64" s="1"/>
  <c r="BW1936" i="64" a="1"/>
  <c r="BW1936" i="64" s="1"/>
  <c r="BW2636" i="64" a="1"/>
  <c r="BW2636" i="64" s="1"/>
  <c r="BW1901" i="64" a="1"/>
  <c r="BW1901" i="64" s="1"/>
  <c r="BW2670" i="64" a="1"/>
  <c r="BW2670" i="64" s="1"/>
  <c r="AL135" i="69"/>
  <c r="AL136" i="69" s="1"/>
  <c r="BW637" i="64" a="1"/>
  <c r="BW637" i="64" s="1"/>
  <c r="BW631" i="64" a="1"/>
  <c r="BW631" i="64" s="1"/>
  <c r="BW2276" i="64" a="1"/>
  <c r="BW2276" i="64" s="1"/>
  <c r="BW2186" i="64" a="1"/>
  <c r="BW2186" i="64" s="1"/>
  <c r="BW1604" i="64" a="1"/>
  <c r="BW1604" i="64" s="1"/>
  <c r="BW953" i="64" a="1"/>
  <c r="BW953" i="64" s="1"/>
  <c r="BW189" i="64" a="1"/>
  <c r="BW189" i="64" s="1"/>
  <c r="BW204" i="64" a="1"/>
  <c r="BW204" i="64" s="1"/>
  <c r="BW258" i="64" a="1"/>
  <c r="BW258" i="64" s="1"/>
  <c r="BW36" i="64" a="1"/>
  <c r="BW36" i="64" s="1"/>
  <c r="BW188" i="64" a="1"/>
  <c r="BW188" i="64" s="1"/>
  <c r="BW205" i="64" a="1"/>
  <c r="BW205" i="64" s="1"/>
  <c r="BW1297" i="64" a="1"/>
  <c r="BW1297" i="64" s="1"/>
  <c r="BW1758" i="64" a="1"/>
  <c r="BW1758" i="64" s="1"/>
  <c r="BW1734" i="64" a="1"/>
  <c r="BW1734" i="64" s="1"/>
  <c r="BW1873" i="64" a="1"/>
  <c r="BW1873" i="64" s="1"/>
  <c r="BW931" i="64" a="1"/>
  <c r="BW931" i="64" s="1"/>
  <c r="BW2191" i="64" a="1"/>
  <c r="BW2191" i="64" s="1"/>
  <c r="BW2300" i="64" a="1"/>
  <c r="BW2300" i="64" s="1"/>
  <c r="BW1875" i="64" a="1"/>
  <c r="BW1875" i="64" s="1"/>
  <c r="BW2197" i="64" a="1"/>
  <c r="BW2197" i="64" s="1"/>
  <c r="BW1780" i="64" a="1"/>
  <c r="BW1780" i="64" s="1"/>
  <c r="BW2302" i="64" a="1"/>
  <c r="BW2302" i="64" s="1"/>
  <c r="BW929" i="64" a="1"/>
  <c r="BW929" i="64" s="1"/>
  <c r="BW1756" i="64" a="1"/>
  <c r="BW1756" i="64" s="1"/>
  <c r="BS98" i="69"/>
  <c r="BR207" i="69"/>
  <c r="BR209" i="69" s="1"/>
  <c r="BR219" i="69" s="1"/>
  <c r="AM123" i="69"/>
  <c r="AN112" i="69"/>
  <c r="AN117" i="69" s="1"/>
  <c r="AM119" i="69"/>
  <c r="BO79" i="69"/>
  <c r="BO77" i="69"/>
  <c r="BO85" i="69" s="1"/>
  <c r="BO94" i="69" s="1"/>
  <c r="BO99" i="69" s="1"/>
  <c r="BR215" i="69"/>
  <c r="BR217" i="69" s="1"/>
  <c r="BR221" i="69"/>
  <c r="BR224" i="69" s="1"/>
  <c r="BR226" i="69" s="1"/>
  <c r="BR228" i="69" s="1"/>
  <c r="BN106" i="69"/>
  <c r="BN113" i="69" s="1"/>
  <c r="BN100" i="69"/>
  <c r="BN104" i="69"/>
  <c r="BL50" i="69"/>
  <c r="BL56" i="69"/>
  <c r="BM45" i="69"/>
  <c r="BM49" i="69" s="1"/>
  <c r="BL54" i="69"/>
  <c r="BN87" i="69"/>
  <c r="BN83" i="69"/>
  <c r="BO33" i="69"/>
  <c r="BO39" i="69"/>
  <c r="BP28" i="69"/>
  <c r="BP32" i="69" s="1"/>
  <c r="BO37" i="69"/>
  <c r="BO46" i="69" s="1"/>
  <c r="BO48" i="69" s="1"/>
  <c r="BR16" i="69"/>
  <c r="BR10" i="69"/>
  <c r="BR20" i="69" s="1"/>
  <c r="BT225" i="69" a="1"/>
  <c r="BT225" i="69" s="1"/>
  <c r="BT227" i="69" a="1"/>
  <c r="BT227" i="69" s="1"/>
  <c r="BT216" i="69" a="1"/>
  <c r="BT216" i="69" s="1"/>
  <c r="BT208" i="69" a="1"/>
  <c r="BT208" i="69" s="1"/>
  <c r="BT214" i="69" a="1"/>
  <c r="BT214" i="69" s="1"/>
  <c r="BT206" i="69" a="1"/>
  <c r="BT206" i="69" s="1"/>
  <c r="BT197" i="69" a="1"/>
  <c r="BT197" i="69" s="1"/>
  <c r="BT185" i="69" a="1"/>
  <c r="BT185" i="69" s="1"/>
  <c r="BT191" i="69" a="1"/>
  <c r="BT191" i="69" s="1"/>
  <c r="BT166" i="69" a="1"/>
  <c r="BT166" i="69" s="1"/>
  <c r="BT172" i="69" a="1"/>
  <c r="BT172" i="69" s="1"/>
  <c r="BT174" i="69" a="1"/>
  <c r="BT174" i="69" s="1"/>
  <c r="BT160" i="69" a="1"/>
  <c r="BT160" i="69" s="1"/>
  <c r="BT145" i="69" a="1"/>
  <c r="BT145" i="69" s="1"/>
  <c r="BT147" i="69" a="1"/>
  <c r="BT147" i="69" s="1"/>
  <c r="BT158" i="69" a="1"/>
  <c r="BT158" i="69" s="1"/>
  <c r="BT133" i="69" a="1"/>
  <c r="BT133" i="69" s="1"/>
  <c r="BT139" i="69" a="1"/>
  <c r="BT139" i="69" s="1"/>
  <c r="BT131" i="69" a="1"/>
  <c r="BT131" i="69" s="1"/>
  <c r="BT122" i="69" a="1"/>
  <c r="BT122" i="69" s="1"/>
  <c r="BT114" i="69" a="1"/>
  <c r="BT114" i="69" s="1"/>
  <c r="BT116" i="69" a="1"/>
  <c r="BT116" i="69" s="1"/>
  <c r="BT95" i="69" a="1"/>
  <c r="BT95" i="69" s="1"/>
  <c r="BT96" i="69" s="1"/>
  <c r="BT109" i="69" a="1"/>
  <c r="BT109" i="69" s="1"/>
  <c r="BT97" i="69" a="1"/>
  <c r="BT97" i="69" s="1"/>
  <c r="BU93" i="69" s="1"/>
  <c r="BT90" i="69" a="1"/>
  <c r="BT90" i="69" s="1"/>
  <c r="BT103" i="69" a="1"/>
  <c r="BT103" i="69" s="1"/>
  <c r="BT74" i="69" a="1"/>
  <c r="BT74" i="69" s="1"/>
  <c r="BT76" i="69" a="1"/>
  <c r="BT76" i="69" s="1"/>
  <c r="BT82" i="69" a="1"/>
  <c r="BT82" i="69" s="1"/>
  <c r="BT62" i="69" a="1"/>
  <c r="BT62" i="69" s="1"/>
  <c r="BT53" i="69" a="1"/>
  <c r="BT53" i="69" s="1"/>
  <c r="BT36" i="69" a="1"/>
  <c r="BT36" i="69" s="1"/>
  <c r="BT42" i="69" a="1"/>
  <c r="BT42" i="69" s="1"/>
  <c r="BT25" i="69" a="1"/>
  <c r="BT25" i="69" s="1"/>
  <c r="BT68" i="69" a="1"/>
  <c r="BT68" i="69" s="1"/>
  <c r="BT47" i="69" a="1"/>
  <c r="BT47" i="69" s="1"/>
  <c r="BT30" i="69" a="1"/>
  <c r="BT30" i="69" s="1"/>
  <c r="BT9" i="69" a="1"/>
  <c r="BT9" i="69" s="1"/>
  <c r="BT15" i="69" a="1"/>
  <c r="BT15" i="69" s="1"/>
  <c r="BT5" i="69" a="1"/>
  <c r="BT5" i="69" s="1"/>
  <c r="BT3" i="69"/>
  <c r="BP71" i="69"/>
  <c r="BP75" i="69" s="1"/>
  <c r="BP65" i="69"/>
  <c r="BQ60" i="69"/>
  <c r="BQ64" i="69" s="1"/>
  <c r="BP69" i="69"/>
  <c r="BS205" i="69"/>
  <c r="BS211" i="69" s="1"/>
  <c r="BS61" i="69"/>
  <c r="BS63" i="69" s="1"/>
  <c r="BS8" i="69"/>
  <c r="BS12" i="69" s="1"/>
  <c r="BS22" i="69" s="1"/>
  <c r="BS29" i="69" s="1"/>
  <c r="BS31" i="69" s="1"/>
  <c r="BQ17" i="69"/>
  <c r="BQ18" i="69" s="1"/>
  <c r="BV1" i="69"/>
  <c r="BU2" i="69"/>
  <c r="BW2190" i="64" a="1"/>
  <c r="BW2009" i="64" a="1"/>
  <c r="BW1874" i="64" a="1"/>
  <c r="BW954" i="64" a="1"/>
  <c r="BW2301" i="64" a="1"/>
  <c r="BW1298" i="64" a="1"/>
  <c r="BW2045" i="64" a="1"/>
  <c r="BW1781" i="64" a="1"/>
  <c r="BW1605" i="64" a="1"/>
  <c r="BW1757" i="64" a="1"/>
  <c r="BW1937" i="64" a="1"/>
  <c r="BW1902" i="64" a="1"/>
  <c r="AE930" i="64" a="1"/>
  <c r="BW2277" i="64" a="1"/>
  <c r="AK638" i="64" l="1"/>
  <c r="AK634" i="64"/>
  <c r="AL629" i="64"/>
  <c r="AL632" i="64" s="1"/>
  <c r="BW2277" i="64"/>
  <c r="BW1605" i="64"/>
  <c r="BW1298" i="64"/>
  <c r="BV795" i="64"/>
  <c r="BW791" i="64" s="1"/>
  <c r="BV787" i="64"/>
  <c r="AG2249" i="64"/>
  <c r="BW190" i="64"/>
  <c r="BW2301" i="64"/>
  <c r="BV1945" i="64"/>
  <c r="BW1937" i="64"/>
  <c r="BW2009" i="64"/>
  <c r="BW1874" i="64"/>
  <c r="BW2045" i="64"/>
  <c r="BW1902" i="64"/>
  <c r="BW1757" i="64"/>
  <c r="BW1781" i="64"/>
  <c r="BW2190" i="64"/>
  <c r="BW954" i="64"/>
  <c r="AL858" i="64"/>
  <c r="AL856" i="64" s="1"/>
  <c r="AM855" i="64"/>
  <c r="BF1300" i="64"/>
  <c r="AE930" i="64"/>
  <c r="AF2303" i="64"/>
  <c r="AG1735" i="64"/>
  <c r="AL2192" i="64"/>
  <c r="AJ2279" i="64"/>
  <c r="AD1876" i="64"/>
  <c r="AL159" i="69"/>
  <c r="AL184" i="69" s="1"/>
  <c r="AL187" i="69" s="1"/>
  <c r="AM183" i="69" s="1"/>
  <c r="BW2644" i="64"/>
  <c r="BX2044" i="64" a="1"/>
  <c r="BX2044" i="64" s="1"/>
  <c r="BX2008" i="64" a="1"/>
  <c r="BX2008" i="64" s="1"/>
  <c r="BX1936" i="64" a="1"/>
  <c r="BX1936" i="64" s="1"/>
  <c r="BX2636" i="64" a="1"/>
  <c r="BX2636" i="64" s="1"/>
  <c r="BX1901" i="64" a="1"/>
  <c r="BX1901" i="64" s="1"/>
  <c r="BX2670" i="64" a="1"/>
  <c r="BX2670" i="64" s="1"/>
  <c r="AM129" i="69"/>
  <c r="AM132" i="69" s="1"/>
  <c r="AM157" i="69" s="1"/>
  <c r="AL142" i="69"/>
  <c r="AL146" i="69" s="1"/>
  <c r="AL148" i="69" s="1"/>
  <c r="AL140" i="69"/>
  <c r="AL150" i="69" s="1"/>
  <c r="BX631" i="64" a="1"/>
  <c r="BX631" i="64" s="1"/>
  <c r="BX637" i="64" a="1"/>
  <c r="BX637" i="64" s="1"/>
  <c r="BX2276" i="64" a="1"/>
  <c r="BX2276" i="64" s="1"/>
  <c r="BX2186" i="64" a="1"/>
  <c r="BX2186" i="64" s="1"/>
  <c r="BX1604" i="64" a="1"/>
  <c r="BX1604" i="64" s="1"/>
  <c r="BX953" i="64" a="1"/>
  <c r="BX953" i="64" s="1"/>
  <c r="BX189" i="64" a="1"/>
  <c r="BX189" i="64" s="1"/>
  <c r="BX258" i="64" a="1"/>
  <c r="BX258" i="64" s="1"/>
  <c r="BX36" i="64" a="1"/>
  <c r="BX36" i="64" s="1"/>
  <c r="BX204" i="64" a="1"/>
  <c r="BX204" i="64" s="1"/>
  <c r="BX188" i="64" a="1"/>
  <c r="BX188" i="64" s="1"/>
  <c r="BX205" i="64" a="1"/>
  <c r="BX205" i="64" s="1"/>
  <c r="BX1297" i="64" a="1"/>
  <c r="BX1297" i="64" s="1"/>
  <c r="BX2300" i="64" a="1"/>
  <c r="BX2300" i="64" s="1"/>
  <c r="BX929" i="64" a="1"/>
  <c r="BX929" i="64" s="1"/>
  <c r="BX931" i="64" a="1"/>
  <c r="BX931" i="64" s="1"/>
  <c r="BX1734" i="64" a="1"/>
  <c r="BX1734" i="64" s="1"/>
  <c r="BX1875" i="64" a="1"/>
  <c r="BX1875" i="64" s="1"/>
  <c r="BX1756" i="64" a="1"/>
  <c r="BX1756" i="64" s="1"/>
  <c r="BX2191" i="64" a="1"/>
  <c r="BX2191" i="64" s="1"/>
  <c r="BX1780" i="64" a="1"/>
  <c r="BX1780" i="64" s="1"/>
  <c r="BX2197" i="64" a="1"/>
  <c r="BX2197" i="64" s="1"/>
  <c r="BX1758" i="64" a="1"/>
  <c r="BX1758" i="64" s="1"/>
  <c r="BX1873" i="64" a="1"/>
  <c r="BX1873" i="64" s="1"/>
  <c r="BX2302" i="64" a="1"/>
  <c r="BX2302" i="64" s="1"/>
  <c r="AN115" i="69"/>
  <c r="AN118" i="69" s="1"/>
  <c r="BS10" i="69"/>
  <c r="BS20" i="69" s="1"/>
  <c r="BS16" i="69"/>
  <c r="BS207" i="69"/>
  <c r="BS209" i="69" s="1"/>
  <c r="BS219" i="69" s="1"/>
  <c r="BU225" i="69" a="1"/>
  <c r="BU225" i="69" s="1"/>
  <c r="BU227" i="69" a="1"/>
  <c r="BU227" i="69" s="1"/>
  <c r="BU216" i="69" a="1"/>
  <c r="BU216" i="69" s="1"/>
  <c r="BU206" i="69" a="1"/>
  <c r="BU206" i="69" s="1"/>
  <c r="BU214" i="69" a="1"/>
  <c r="BU214" i="69" s="1"/>
  <c r="BU208" i="69" a="1"/>
  <c r="BU208" i="69" s="1"/>
  <c r="BU197" i="69" a="1"/>
  <c r="BU197" i="69" s="1"/>
  <c r="BU185" i="69" a="1"/>
  <c r="BU185" i="69" s="1"/>
  <c r="BU191" i="69" a="1"/>
  <c r="BU191" i="69" s="1"/>
  <c r="BU174" i="69" a="1"/>
  <c r="BU174" i="69" s="1"/>
  <c r="BU166" i="69" a="1"/>
  <c r="BU166" i="69" s="1"/>
  <c r="BU172" i="69" a="1"/>
  <c r="BU172" i="69" s="1"/>
  <c r="BU147" i="69" a="1"/>
  <c r="BU147" i="69" s="1"/>
  <c r="BU160" i="69" a="1"/>
  <c r="BU160" i="69" s="1"/>
  <c r="BU145" i="69" a="1"/>
  <c r="BU145" i="69" s="1"/>
  <c r="BU139" i="69" a="1"/>
  <c r="BU139" i="69" s="1"/>
  <c r="BU158" i="69" a="1"/>
  <c r="BU158" i="69" s="1"/>
  <c r="BU133" i="69" a="1"/>
  <c r="BU133" i="69" s="1"/>
  <c r="BU122" i="69" a="1"/>
  <c r="BU122" i="69" s="1"/>
  <c r="BU114" i="69" a="1"/>
  <c r="BU114" i="69" s="1"/>
  <c r="BU131" i="69" a="1"/>
  <c r="BU131" i="69" s="1"/>
  <c r="BU116" i="69" a="1"/>
  <c r="BU116" i="69" s="1"/>
  <c r="BU109" i="69" a="1"/>
  <c r="BU109" i="69" s="1"/>
  <c r="BU97" i="69" a="1"/>
  <c r="BU97" i="69" s="1"/>
  <c r="BV93" i="69" s="1"/>
  <c r="BU90" i="69" a="1"/>
  <c r="BU90" i="69" s="1"/>
  <c r="BU103" i="69" a="1"/>
  <c r="BU103" i="69" s="1"/>
  <c r="BU76" i="69" a="1"/>
  <c r="BU76" i="69" s="1"/>
  <c r="BU82" i="69" a="1"/>
  <c r="BU82" i="69" s="1"/>
  <c r="BU62" i="69" a="1"/>
  <c r="BU62" i="69" s="1"/>
  <c r="BU95" i="69" a="1"/>
  <c r="BU95" i="69" s="1"/>
  <c r="BU96" i="69" s="1"/>
  <c r="BU68" i="69" a="1"/>
  <c r="BU68" i="69" s="1"/>
  <c r="BU74" i="69" a="1"/>
  <c r="BU74" i="69" s="1"/>
  <c r="BU47" i="69" a="1"/>
  <c r="BU47" i="69" s="1"/>
  <c r="BU30" i="69" a="1"/>
  <c r="BU30" i="69" s="1"/>
  <c r="BU53" i="69" a="1"/>
  <c r="BU53" i="69" s="1"/>
  <c r="BU36" i="69" a="1"/>
  <c r="BU36" i="69" s="1"/>
  <c r="BU25" i="69" a="1"/>
  <c r="BU25" i="69" s="1"/>
  <c r="BU42" i="69" a="1"/>
  <c r="BU42" i="69" s="1"/>
  <c r="BU5" i="69" a="1"/>
  <c r="BU5" i="69" s="1"/>
  <c r="BU9" i="69" a="1"/>
  <c r="BU9" i="69" s="1"/>
  <c r="BU3" i="69"/>
  <c r="BU15" i="69" a="1"/>
  <c r="BU15" i="69" s="1"/>
  <c r="BS221" i="69"/>
  <c r="BS224" i="69" s="1"/>
  <c r="BS226" i="69" s="1"/>
  <c r="BS228" i="69" s="1"/>
  <c r="BS215" i="69"/>
  <c r="BS217" i="69" s="1"/>
  <c r="BP33" i="69"/>
  <c r="BP39" i="69"/>
  <c r="BQ28" i="69"/>
  <c r="BQ32" i="69" s="1"/>
  <c r="BP37" i="69"/>
  <c r="BP46" i="69" s="1"/>
  <c r="BP48" i="69" s="1"/>
  <c r="BT98" i="69"/>
  <c r="BO106" i="69"/>
  <c r="BO113" i="69" s="1"/>
  <c r="BO100" i="69"/>
  <c r="BO104" i="69"/>
  <c r="BW1" i="69"/>
  <c r="BV2" i="69"/>
  <c r="BM56" i="69"/>
  <c r="BN45" i="69"/>
  <c r="BN49" i="69" s="1"/>
  <c r="BM50" i="69"/>
  <c r="BM54" i="69"/>
  <c r="BO87" i="69"/>
  <c r="BO83" i="69"/>
  <c r="BQ65" i="69"/>
  <c r="BQ71" i="69"/>
  <c r="BQ75" i="69" s="1"/>
  <c r="BR60" i="69"/>
  <c r="BR64" i="69" s="1"/>
  <c r="BQ69" i="69"/>
  <c r="BR17" i="69"/>
  <c r="BR18" i="69" s="1"/>
  <c r="BT205" i="69"/>
  <c r="BT211" i="69" s="1"/>
  <c r="BT61" i="69"/>
  <c r="BT63" i="69" s="1"/>
  <c r="BT8" i="69"/>
  <c r="BT12" i="69" s="1"/>
  <c r="BT22" i="69" s="1"/>
  <c r="BT29" i="69" s="1"/>
  <c r="BT31" i="69" s="1"/>
  <c r="BP79" i="69"/>
  <c r="BP77" i="69"/>
  <c r="BP85" i="69" s="1"/>
  <c r="BP94" i="69" s="1"/>
  <c r="BP99" i="69" s="1"/>
  <c r="BX1902" i="64" a="1"/>
  <c r="BX2190" i="64" a="1"/>
  <c r="BX1605" i="64" a="1"/>
  <c r="BX1298" i="64" a="1"/>
  <c r="BX1874" i="64" a="1"/>
  <c r="BX2301" i="64" a="1"/>
  <c r="BX1757" i="64" a="1"/>
  <c r="BX2277" i="64" a="1"/>
  <c r="BX954" i="64" a="1"/>
  <c r="BX2009" i="64" a="1"/>
  <c r="BX1937" i="64" a="1"/>
  <c r="BX2045" i="64" a="1"/>
  <c r="BX1781" i="64" a="1"/>
  <c r="AL633" i="64" l="1"/>
  <c r="BX2277" i="64"/>
  <c r="BX1605" i="64"/>
  <c r="BX1298" i="64"/>
  <c r="BV800" i="64"/>
  <c r="BV796" i="64"/>
  <c r="BV788" i="64"/>
  <c r="BW780" i="64"/>
  <c r="AG2250" i="64"/>
  <c r="AG2255" i="64" s="1"/>
  <c r="BX190" i="64"/>
  <c r="BX2301" i="64"/>
  <c r="BW1945" i="64"/>
  <c r="BX1902" i="64"/>
  <c r="BX1937" i="64"/>
  <c r="BX2009" i="64"/>
  <c r="BX2045" i="64"/>
  <c r="BX1874" i="64"/>
  <c r="BX1757" i="64"/>
  <c r="BX1781" i="64"/>
  <c r="BX2190" i="64"/>
  <c r="BX954" i="64"/>
  <c r="AL860" i="64"/>
  <c r="BG1300" i="64"/>
  <c r="BE1607" i="64"/>
  <c r="BF1607" i="64"/>
  <c r="AL188" i="69"/>
  <c r="AL194" i="69"/>
  <c r="AL202" i="69" s="1"/>
  <c r="AL192" i="69"/>
  <c r="AL200" i="69" s="1"/>
  <c r="AL162" i="69"/>
  <c r="AL167" i="69" s="1"/>
  <c r="AL177" i="69" s="1"/>
  <c r="AE932" i="64"/>
  <c r="AF1759" i="64"/>
  <c r="BX2644" i="64"/>
  <c r="BY2044" i="64" a="1"/>
  <c r="BY2044" i="64" s="1"/>
  <c r="BY2008" i="64" a="1"/>
  <c r="BY2008" i="64" s="1"/>
  <c r="BY1936" i="64" a="1"/>
  <c r="BY1936" i="64" s="1"/>
  <c r="BY2636" i="64" a="1"/>
  <c r="BY2636" i="64" s="1"/>
  <c r="BY1901" i="64" a="1"/>
  <c r="BY1901" i="64" s="1"/>
  <c r="BY2670" i="64" a="1"/>
  <c r="BY2670" i="64" s="1"/>
  <c r="AM134" i="69"/>
  <c r="AM135" i="69" s="1"/>
  <c r="AM142" i="69" s="1"/>
  <c r="AM146" i="69" s="1"/>
  <c r="AM148" i="69" s="1"/>
  <c r="AL152" i="69"/>
  <c r="AM186" i="69"/>
  <c r="BY631" i="64" a="1"/>
  <c r="BY631" i="64" s="1"/>
  <c r="BY637" i="64" a="1"/>
  <c r="BY637" i="64" s="1"/>
  <c r="BY2276" i="64" a="1"/>
  <c r="BY2276" i="64" s="1"/>
  <c r="BY2186" i="64" a="1"/>
  <c r="BY2186" i="64" s="1"/>
  <c r="BY1604" i="64" a="1"/>
  <c r="BY1604" i="64" s="1"/>
  <c r="BY953" i="64" a="1"/>
  <c r="BY953" i="64" s="1"/>
  <c r="BY189" i="64" a="1"/>
  <c r="BY189" i="64" s="1"/>
  <c r="BY258" i="64" a="1"/>
  <c r="BY258" i="64" s="1"/>
  <c r="BY204" i="64" a="1"/>
  <c r="BY204" i="64" s="1"/>
  <c r="BY36" i="64" a="1"/>
  <c r="BY36" i="64" s="1"/>
  <c r="BY188" i="64" a="1"/>
  <c r="BY188" i="64" s="1"/>
  <c r="BY205" i="64" a="1"/>
  <c r="BY205" i="64" s="1"/>
  <c r="BU98" i="69"/>
  <c r="BY1297" i="64" a="1"/>
  <c r="BY1297" i="64" s="1"/>
  <c r="BY1873" i="64" a="1"/>
  <c r="BY1873" i="64" s="1"/>
  <c r="BY1756" i="64" a="1"/>
  <c r="BY1756" i="64" s="1"/>
  <c r="BY2197" i="64" a="1"/>
  <c r="BY2197" i="64" s="1"/>
  <c r="BY929" i="64" a="1"/>
  <c r="BY929" i="64" s="1"/>
  <c r="BY1875" i="64" a="1"/>
  <c r="BY1875" i="64" s="1"/>
  <c r="BY1758" i="64" a="1"/>
  <c r="BY1758" i="64" s="1"/>
  <c r="BY1780" i="64" a="1"/>
  <c r="BY1780" i="64" s="1"/>
  <c r="BY1734" i="64" a="1"/>
  <c r="BY1734" i="64" s="1"/>
  <c r="BY2300" i="64" a="1"/>
  <c r="BY2300" i="64" s="1"/>
  <c r="BY2191" i="64" a="1"/>
  <c r="BY2191" i="64" s="1"/>
  <c r="BY931" i="64" a="1"/>
  <c r="BY931" i="64" s="1"/>
  <c r="BY2302" i="64" a="1"/>
  <c r="BY2302" i="64" s="1"/>
  <c r="BS17" i="69"/>
  <c r="BS18" i="69" s="1"/>
  <c r="AN119" i="69"/>
  <c r="AO112" i="69"/>
  <c r="AO115" i="69" s="1"/>
  <c r="AN125" i="69"/>
  <c r="AN123" i="69"/>
  <c r="BT16" i="69"/>
  <c r="BT207" i="69"/>
  <c r="BT209" i="69" s="1"/>
  <c r="BT219" i="69" s="1"/>
  <c r="BO45" i="69"/>
  <c r="BO49" i="69" s="1"/>
  <c r="BN50" i="69"/>
  <c r="BN56" i="69"/>
  <c r="BN54" i="69"/>
  <c r="BU205" i="69"/>
  <c r="BU211" i="69" s="1"/>
  <c r="BU61" i="69"/>
  <c r="BU63" i="69" s="1"/>
  <c r="BU8" i="69"/>
  <c r="BU12" i="69" s="1"/>
  <c r="BU22" i="69" s="1"/>
  <c r="BU29" i="69" s="1"/>
  <c r="BU31" i="69" s="1"/>
  <c r="BT221" i="69"/>
  <c r="BT224" i="69" s="1"/>
  <c r="BT226" i="69" s="1"/>
  <c r="BT228" i="69" s="1"/>
  <c r="BT215" i="69"/>
  <c r="BT217" i="69" s="1"/>
  <c r="BV225" i="69" a="1"/>
  <c r="BV225" i="69" s="1"/>
  <c r="BV227" i="69" a="1"/>
  <c r="BV227" i="69" s="1"/>
  <c r="BV216" i="69" a="1"/>
  <c r="BV216" i="69" s="1"/>
  <c r="BV206" i="69" a="1"/>
  <c r="BV206" i="69" s="1"/>
  <c r="BV214" i="69" a="1"/>
  <c r="BV214" i="69" s="1"/>
  <c r="BV208" i="69" a="1"/>
  <c r="BV208" i="69" s="1"/>
  <c r="BV197" i="69" a="1"/>
  <c r="BV197" i="69" s="1"/>
  <c r="BV191" i="69" a="1"/>
  <c r="BV191" i="69" s="1"/>
  <c r="BV185" i="69" a="1"/>
  <c r="BV185" i="69" s="1"/>
  <c r="BV174" i="69" a="1"/>
  <c r="BV174" i="69" s="1"/>
  <c r="BV166" i="69" a="1"/>
  <c r="BV166" i="69" s="1"/>
  <c r="BV147" i="69" a="1"/>
  <c r="BV147" i="69" s="1"/>
  <c r="BV158" i="69" a="1"/>
  <c r="BV158" i="69" s="1"/>
  <c r="BV145" i="69" a="1"/>
  <c r="BV145" i="69" s="1"/>
  <c r="BV172" i="69" a="1"/>
  <c r="BV172" i="69" s="1"/>
  <c r="BV160" i="69" a="1"/>
  <c r="BV160" i="69" s="1"/>
  <c r="BV131" i="69" a="1"/>
  <c r="BV131" i="69" s="1"/>
  <c r="BV139" i="69" a="1"/>
  <c r="BV139" i="69" s="1"/>
  <c r="BV116" i="69" a="1"/>
  <c r="BV116" i="69" s="1"/>
  <c r="BV133" i="69" a="1"/>
  <c r="BV133" i="69" s="1"/>
  <c r="BV109" i="69" a="1"/>
  <c r="BV109" i="69" s="1"/>
  <c r="BV122" i="69" a="1"/>
  <c r="BV122" i="69" s="1"/>
  <c r="BV97" i="69" a="1"/>
  <c r="BV97" i="69" s="1"/>
  <c r="BW93" i="69" s="1"/>
  <c r="BV90" i="69" a="1"/>
  <c r="BV90" i="69" s="1"/>
  <c r="BV103" i="69" a="1"/>
  <c r="BV103" i="69" s="1"/>
  <c r="BV114" i="69" a="1"/>
  <c r="BV114" i="69" s="1"/>
  <c r="BV95" i="69" a="1"/>
  <c r="BV95" i="69" s="1"/>
  <c r="BV96" i="69" s="1"/>
  <c r="BV82" i="69" a="1"/>
  <c r="BV82" i="69" s="1"/>
  <c r="BV68" i="69" a="1"/>
  <c r="BV68" i="69" s="1"/>
  <c r="BV74" i="69" a="1"/>
  <c r="BV74" i="69" s="1"/>
  <c r="BV76" i="69" a="1"/>
  <c r="BV76" i="69" s="1"/>
  <c r="BV47" i="69" a="1"/>
  <c r="BV47" i="69" s="1"/>
  <c r="BV30" i="69" a="1"/>
  <c r="BV30" i="69" s="1"/>
  <c r="BV62" i="69" a="1"/>
  <c r="BV62" i="69" s="1"/>
  <c r="BV53" i="69" a="1"/>
  <c r="BV53" i="69" s="1"/>
  <c r="BV36" i="69" a="1"/>
  <c r="BV36" i="69" s="1"/>
  <c r="BV42" i="69" a="1"/>
  <c r="BV42" i="69" s="1"/>
  <c r="BV25" i="69" a="1"/>
  <c r="BV25" i="69" s="1"/>
  <c r="BV5" i="69" a="1"/>
  <c r="BV5" i="69" s="1"/>
  <c r="BV9" i="69" a="1"/>
  <c r="BV9" i="69" s="1"/>
  <c r="BV15" i="69" a="1"/>
  <c r="BV15" i="69" s="1"/>
  <c r="BV3" i="69"/>
  <c r="BP106" i="69"/>
  <c r="BP113" i="69" s="1"/>
  <c r="BP100" i="69"/>
  <c r="BP104" i="69"/>
  <c r="BX1" i="69"/>
  <c r="BW2" i="69"/>
  <c r="BT10" i="69"/>
  <c r="BT20" i="69" s="1"/>
  <c r="BP87" i="69"/>
  <c r="BP83" i="69"/>
  <c r="BR71" i="69"/>
  <c r="BR75" i="69" s="1"/>
  <c r="BR65" i="69"/>
  <c r="BS60" i="69"/>
  <c r="BS64" i="69" s="1"/>
  <c r="BR69" i="69"/>
  <c r="BQ79" i="69"/>
  <c r="BQ77" i="69"/>
  <c r="BQ85" i="69" s="1"/>
  <c r="BQ94" i="69" s="1"/>
  <c r="BQ99" i="69" s="1"/>
  <c r="BQ33" i="69"/>
  <c r="BQ39" i="69"/>
  <c r="BR28" i="69"/>
  <c r="BR32" i="69" s="1"/>
  <c r="BQ37" i="69"/>
  <c r="BQ46" i="69" s="1"/>
  <c r="BQ48" i="69" s="1"/>
  <c r="BY1874" i="64" a="1"/>
  <c r="BY1902" i="64" a="1"/>
  <c r="AF930" i="64" a="1"/>
  <c r="BY2190" i="64" a="1"/>
  <c r="BY2301" i="64" a="1"/>
  <c r="BY2277" i="64" a="1"/>
  <c r="BY1757" i="64" a="1"/>
  <c r="BY2009" i="64" a="1"/>
  <c r="BY1937" i="64" a="1"/>
  <c r="BY1781" i="64" a="1"/>
  <c r="BY1605" i="64" a="1"/>
  <c r="BY2045" i="64" a="1"/>
  <c r="BY1298" i="64" a="1"/>
  <c r="BY954" i="64" a="1"/>
  <c r="AL638" i="64" l="1"/>
  <c r="AM629" i="64"/>
  <c r="AM632" i="64" s="1"/>
  <c r="AL634" i="64"/>
  <c r="BY2277" i="64"/>
  <c r="BY1605" i="64"/>
  <c r="BY1298" i="64"/>
  <c r="BW783" i="64"/>
  <c r="AH2245" i="64"/>
  <c r="AH2249" i="64" s="1"/>
  <c r="AG2251" i="64"/>
  <c r="CB2512" i="64" a="1"/>
  <c r="CB2512" i="64" s="1"/>
  <c r="BY190" i="64"/>
  <c r="BY2301" i="64"/>
  <c r="BX1945" i="64"/>
  <c r="BY1874" i="64"/>
  <c r="BY1937" i="64"/>
  <c r="BY2009" i="64"/>
  <c r="BY2045" i="64"/>
  <c r="BY1902" i="64"/>
  <c r="BY1757" i="64"/>
  <c r="BY1781" i="64"/>
  <c r="BY2190" i="64"/>
  <c r="BY954" i="64"/>
  <c r="AM858" i="64"/>
  <c r="AM856" i="64" s="1"/>
  <c r="AN855" i="64"/>
  <c r="BG1607" i="64"/>
  <c r="BH1300" i="64"/>
  <c r="AF930" i="64"/>
  <c r="AG2303" i="64"/>
  <c r="AH1735" i="64"/>
  <c r="AL198" i="69"/>
  <c r="AL163" i="69"/>
  <c r="AM156" i="69"/>
  <c r="AM161" i="69" s="1"/>
  <c r="AL173" i="69"/>
  <c r="AL175" i="69" s="1"/>
  <c r="AL169" i="69"/>
  <c r="AL179" i="69" s="1"/>
  <c r="AM2192" i="64"/>
  <c r="AE1876" i="64"/>
  <c r="AK2279" i="64"/>
  <c r="BZ2044" i="64" a="1"/>
  <c r="BZ2044" i="64" s="1"/>
  <c r="BZ2008" i="64" a="1"/>
  <c r="BZ2008" i="64" s="1"/>
  <c r="BZ1936" i="64" a="1"/>
  <c r="BZ1936" i="64" s="1"/>
  <c r="BY2644" i="64"/>
  <c r="BZ2636" i="64" a="1"/>
  <c r="BZ2636" i="64" s="1"/>
  <c r="BZ1901" i="64" a="1"/>
  <c r="BZ1901" i="64" s="1"/>
  <c r="BZ2670" i="64" a="1"/>
  <c r="BZ2670" i="64" s="1"/>
  <c r="AM136" i="69"/>
  <c r="AM152" i="69"/>
  <c r="AN129" i="69"/>
  <c r="AN132" i="69" s="1"/>
  <c r="AN157" i="69" s="1"/>
  <c r="AM140" i="69"/>
  <c r="AM150" i="69" s="1"/>
  <c r="BZ637" i="64" a="1"/>
  <c r="BZ637" i="64" s="1"/>
  <c r="BZ631" i="64" a="1"/>
  <c r="BZ631" i="64" s="1"/>
  <c r="BZ2276" i="64" a="1"/>
  <c r="BZ2276" i="64" s="1"/>
  <c r="AO117" i="69"/>
  <c r="AO118" i="69" s="1"/>
  <c r="AO125" i="69" s="1"/>
  <c r="BZ2186" i="64" a="1"/>
  <c r="BZ2186" i="64" s="1"/>
  <c r="BZ1604" i="64" a="1"/>
  <c r="BZ1604" i="64" s="1"/>
  <c r="BZ953" i="64" a="1"/>
  <c r="BZ953" i="64" s="1"/>
  <c r="BZ258" i="64" a="1"/>
  <c r="BZ258" i="64" s="1"/>
  <c r="BZ204" i="64" a="1"/>
  <c r="BZ204" i="64" s="1"/>
  <c r="BZ36" i="64" a="1"/>
  <c r="BZ36" i="64" s="1"/>
  <c r="BZ189" i="64" a="1"/>
  <c r="BZ189" i="64" s="1"/>
  <c r="BZ188" i="64" a="1"/>
  <c r="BZ188" i="64" s="1"/>
  <c r="BZ205" i="64" a="1"/>
  <c r="BZ205" i="64" s="1"/>
  <c r="BZ1297" i="64" a="1"/>
  <c r="BZ1297" i="64" s="1"/>
  <c r="BZ1875" i="64" a="1"/>
  <c r="BZ1875" i="64" s="1"/>
  <c r="BZ1756" i="64" a="1"/>
  <c r="BZ1756" i="64" s="1"/>
  <c r="BZ929" i="64" a="1"/>
  <c r="BZ929" i="64" s="1"/>
  <c r="BZ1758" i="64" a="1"/>
  <c r="BZ1758" i="64" s="1"/>
  <c r="BZ1734" i="64" a="1"/>
  <c r="BZ1734" i="64" s="1"/>
  <c r="BZ1780" i="64" a="1"/>
  <c r="BZ1780" i="64" s="1"/>
  <c r="BZ2197" i="64" a="1"/>
  <c r="BZ2197" i="64" s="1"/>
  <c r="BZ931" i="64" a="1"/>
  <c r="BZ931" i="64" s="1"/>
  <c r="BZ2302" i="64" a="1"/>
  <c r="BZ2302" i="64" s="1"/>
  <c r="BZ1873" i="64" a="1"/>
  <c r="BZ1873" i="64" s="1"/>
  <c r="BZ2191" i="64" a="1"/>
  <c r="BZ2191" i="64" s="1"/>
  <c r="BZ2300" i="64" a="1"/>
  <c r="BZ2300" i="64" s="1"/>
  <c r="BU10" i="69"/>
  <c r="BU20" i="69" s="1"/>
  <c r="BU207" i="69"/>
  <c r="BU209" i="69" s="1"/>
  <c r="BU219" i="69" s="1"/>
  <c r="BR79" i="69"/>
  <c r="BR77" i="69"/>
  <c r="BR85" i="69" s="1"/>
  <c r="BR94" i="69" s="1"/>
  <c r="BR99" i="69" s="1"/>
  <c r="BW227" i="69" a="1"/>
  <c r="BW227" i="69" s="1"/>
  <c r="BW225" i="69" a="1"/>
  <c r="BW225" i="69" s="1"/>
  <c r="BW216" i="69" a="1"/>
  <c r="BW216" i="69" s="1"/>
  <c r="BW208" i="69" a="1"/>
  <c r="BW208" i="69" s="1"/>
  <c r="BW214" i="69" a="1"/>
  <c r="BW214" i="69" s="1"/>
  <c r="BW197" i="69" a="1"/>
  <c r="BW197" i="69" s="1"/>
  <c r="BW206" i="69" a="1"/>
  <c r="BW206" i="69" s="1"/>
  <c r="BW191" i="69" a="1"/>
  <c r="BW191" i="69" s="1"/>
  <c r="BW185" i="69" a="1"/>
  <c r="BW185" i="69" s="1"/>
  <c r="BW166" i="69" a="1"/>
  <c r="BW166" i="69" s="1"/>
  <c r="BW174" i="69" a="1"/>
  <c r="BW174" i="69" s="1"/>
  <c r="BW172" i="69" a="1"/>
  <c r="BW172" i="69" s="1"/>
  <c r="BW158" i="69" a="1"/>
  <c r="BW158" i="69" s="1"/>
  <c r="BW160" i="69" a="1"/>
  <c r="BW160" i="69" s="1"/>
  <c r="BW147" i="69" a="1"/>
  <c r="BW147" i="69" s="1"/>
  <c r="BW145" i="69" a="1"/>
  <c r="BW145" i="69" s="1"/>
  <c r="BW131" i="69" a="1"/>
  <c r="BW131" i="69" s="1"/>
  <c r="BW133" i="69" a="1"/>
  <c r="BW133" i="69" s="1"/>
  <c r="BW139" i="69" a="1"/>
  <c r="BW139" i="69" s="1"/>
  <c r="BW116" i="69" a="1"/>
  <c r="BW116" i="69" s="1"/>
  <c r="BW109" i="69" a="1"/>
  <c r="BW109" i="69" s="1"/>
  <c r="BW122" i="69" a="1"/>
  <c r="BW122" i="69" s="1"/>
  <c r="BW114" i="69" a="1"/>
  <c r="BW114" i="69" s="1"/>
  <c r="BW103" i="69" a="1"/>
  <c r="BW103" i="69" s="1"/>
  <c r="BW95" i="69" a="1"/>
  <c r="BW95" i="69" s="1"/>
  <c r="BW96" i="69" s="1"/>
  <c r="BW97" i="69" a="1"/>
  <c r="BW97" i="69" s="1"/>
  <c r="BX93" i="69" s="1"/>
  <c r="BW90" i="69" a="1"/>
  <c r="BW90" i="69" s="1"/>
  <c r="BW74" i="69" a="1"/>
  <c r="BW74" i="69" s="1"/>
  <c r="BW76" i="69" a="1"/>
  <c r="BW76" i="69" s="1"/>
  <c r="BW82" i="69" a="1"/>
  <c r="BW82" i="69" s="1"/>
  <c r="BW62" i="69" a="1"/>
  <c r="BW62" i="69" s="1"/>
  <c r="BW53" i="69" a="1"/>
  <c r="BW53" i="69" s="1"/>
  <c r="BW36" i="69" a="1"/>
  <c r="BW36" i="69" s="1"/>
  <c r="BW42" i="69" a="1"/>
  <c r="BW42" i="69" s="1"/>
  <c r="BW25" i="69" a="1"/>
  <c r="BW25" i="69" s="1"/>
  <c r="BW68" i="69" a="1"/>
  <c r="BW68" i="69" s="1"/>
  <c r="BW30" i="69" a="1"/>
  <c r="BW30" i="69" s="1"/>
  <c r="BW5" i="69" a="1"/>
  <c r="BW5" i="69" s="1"/>
  <c r="BW9" i="69" a="1"/>
  <c r="BW9" i="69" s="1"/>
  <c r="BW15" i="69" a="1"/>
  <c r="BW15" i="69" s="1"/>
  <c r="BW47" i="69" a="1"/>
  <c r="BW47" i="69" s="1"/>
  <c r="BW3" i="69"/>
  <c r="BU221" i="69"/>
  <c r="BU224" i="69" s="1"/>
  <c r="BU226" i="69" s="1"/>
  <c r="BU228" i="69" s="1"/>
  <c r="BU215" i="69"/>
  <c r="BU217" i="69" s="1"/>
  <c r="BV98" i="69"/>
  <c r="BQ106" i="69"/>
  <c r="BQ113" i="69" s="1"/>
  <c r="BQ100" i="69"/>
  <c r="BQ104" i="69"/>
  <c r="BY1" i="69"/>
  <c r="BX2" i="69"/>
  <c r="BV205" i="69"/>
  <c r="BV211" i="69" s="1"/>
  <c r="BV61" i="69"/>
  <c r="BV63" i="69" s="1"/>
  <c r="BV8" i="69"/>
  <c r="BV12" i="69" s="1"/>
  <c r="BV22" i="69" s="1"/>
  <c r="BV29" i="69" s="1"/>
  <c r="BV31" i="69" s="1"/>
  <c r="BT17" i="69"/>
  <c r="BT18" i="69" s="1"/>
  <c r="BQ87" i="69"/>
  <c r="BQ83" i="69"/>
  <c r="BR33" i="69"/>
  <c r="BR39" i="69"/>
  <c r="BS28" i="69"/>
  <c r="BS32" i="69" s="1"/>
  <c r="BR37" i="69"/>
  <c r="BR46" i="69" s="1"/>
  <c r="BR48" i="69" s="1"/>
  <c r="BS65" i="69"/>
  <c r="BT60" i="69"/>
  <c r="BT64" i="69" s="1"/>
  <c r="BS71" i="69"/>
  <c r="BS75" i="69" s="1"/>
  <c r="BS69" i="69"/>
  <c r="BO50" i="69"/>
  <c r="BO56" i="69"/>
  <c r="BP45" i="69"/>
  <c r="BP49" i="69" s="1"/>
  <c r="BO54" i="69"/>
  <c r="BU16" i="69"/>
  <c r="BZ2045" i="64" a="1"/>
  <c r="BZ1781" i="64" a="1"/>
  <c r="BZ2301" i="64" a="1"/>
  <c r="BZ1757" i="64" a="1"/>
  <c r="BZ2009" i="64" a="1"/>
  <c r="BZ2277" i="64" a="1"/>
  <c r="BZ1874" i="64" a="1"/>
  <c r="BZ1605" i="64" a="1"/>
  <c r="BZ2190" i="64" a="1"/>
  <c r="BZ1937" i="64" a="1"/>
  <c r="BZ1298" i="64" a="1"/>
  <c r="BZ954" i="64" a="1"/>
  <c r="BZ1902" i="64" a="1"/>
  <c r="AM633" i="64" l="1"/>
  <c r="BZ2277" i="64"/>
  <c r="O2277" i="64" s="1"/>
  <c r="BZ1605" i="64"/>
  <c r="O1605" i="64" s="1"/>
  <c r="BZ1298" i="64"/>
  <c r="O1298" i="64" s="1"/>
  <c r="BW792" i="64"/>
  <c r="AH2250" i="64"/>
  <c r="AH2255" i="64" s="1"/>
  <c r="BZ190" i="64"/>
  <c r="BZ2301" i="64"/>
  <c r="BY1945" i="64"/>
  <c r="BZ1937" i="64"/>
  <c r="BZ2009" i="64"/>
  <c r="O2009" i="64" s="1"/>
  <c r="BZ2045" i="64"/>
  <c r="BZ1902" i="64"/>
  <c r="O1902" i="64" s="1"/>
  <c r="BZ1874" i="64"/>
  <c r="BZ1757" i="64"/>
  <c r="O1757" i="64" s="1"/>
  <c r="BZ1781" i="64"/>
  <c r="BZ2190" i="64"/>
  <c r="BZ954" i="64"/>
  <c r="AM860" i="64"/>
  <c r="BI1300" i="64"/>
  <c r="BH1607" i="64"/>
  <c r="AM159" i="69"/>
  <c r="AM184" i="69" s="1"/>
  <c r="AM187" i="69" s="1"/>
  <c r="AM194" i="69" s="1"/>
  <c r="AM202" i="69" s="1"/>
  <c r="CA205" i="64" a="1"/>
  <c r="CA205" i="64" s="1"/>
  <c r="AF932" i="64"/>
  <c r="AG1759" i="64"/>
  <c r="BZ2644" i="64"/>
  <c r="O2644" i="64" s="1"/>
  <c r="CA2044" i="64" a="1"/>
  <c r="CA2044" i="64" s="1"/>
  <c r="CA1936" i="64" a="1"/>
  <c r="CA1936" i="64" s="1"/>
  <c r="CA2008" i="64" a="1"/>
  <c r="CA2008" i="64" s="1"/>
  <c r="CA2636" i="64" a="1"/>
  <c r="CA2636" i="64" s="1"/>
  <c r="CA1901" i="64" a="1"/>
  <c r="CA1901" i="64" s="1"/>
  <c r="CA2670" i="64" a="1"/>
  <c r="CA2670" i="64" s="1"/>
  <c r="AN134" i="69"/>
  <c r="AN135" i="69" s="1"/>
  <c r="CA637" i="64" a="1"/>
  <c r="CA637" i="64" s="1"/>
  <c r="CA631" i="64" a="1"/>
  <c r="CA631" i="64" s="1"/>
  <c r="CA2276" i="64" a="1"/>
  <c r="CA2276" i="64" s="1"/>
  <c r="CA2186" i="64" a="1"/>
  <c r="CA2186" i="64" s="1"/>
  <c r="CA1604" i="64" a="1"/>
  <c r="CA1604" i="64" s="1"/>
  <c r="CA953" i="64" a="1"/>
  <c r="CA953" i="64" s="1"/>
  <c r="CA204" i="64" a="1"/>
  <c r="CA204" i="64" s="1"/>
  <c r="CA36" i="64" a="1"/>
  <c r="CA36" i="64" s="1"/>
  <c r="CA189" i="64" a="1"/>
  <c r="CA189" i="64" s="1"/>
  <c r="CA258" i="64" a="1"/>
  <c r="CA258" i="64" s="1"/>
  <c r="CA188" i="64" a="1"/>
  <c r="CA188" i="64" s="1"/>
  <c r="CA1297" i="64" a="1"/>
  <c r="CA1297" i="64" s="1"/>
  <c r="CA1756" i="64" a="1"/>
  <c r="CA1756" i="64" s="1"/>
  <c r="CA1873" i="64" a="1"/>
  <c r="CA1873" i="64" s="1"/>
  <c r="CA1758" i="64" a="1"/>
  <c r="CA1758" i="64" s="1"/>
  <c r="CA2302" i="64" a="1"/>
  <c r="CA2302" i="64" s="1"/>
  <c r="CA1734" i="64" a="1"/>
  <c r="CA1734" i="64" s="1"/>
  <c r="CA2300" i="64" a="1"/>
  <c r="CA2300" i="64" s="1"/>
  <c r="CA1875" i="64" a="1"/>
  <c r="CA1875" i="64" s="1"/>
  <c r="CA2197" i="64" a="1"/>
  <c r="CA2197" i="64" s="1"/>
  <c r="CA931" i="64" a="1"/>
  <c r="CA931" i="64" s="1"/>
  <c r="CA2191" i="64" a="1"/>
  <c r="CA2191" i="64" s="1"/>
  <c r="CA929" i="64" a="1"/>
  <c r="CA929" i="64" s="1"/>
  <c r="CA1780" i="64" a="1"/>
  <c r="CA1780" i="64" s="1"/>
  <c r="BW98" i="69"/>
  <c r="AO123" i="69"/>
  <c r="AP112" i="69"/>
  <c r="AP115" i="69" s="1"/>
  <c r="BU17" i="69"/>
  <c r="BU18" i="69" s="1"/>
  <c r="BV207" i="69"/>
  <c r="BV209" i="69" s="1"/>
  <c r="BV219" i="69" s="1"/>
  <c r="AO119" i="69"/>
  <c r="BP50" i="69"/>
  <c r="BP56" i="69"/>
  <c r="BQ45" i="69"/>
  <c r="BQ49" i="69" s="1"/>
  <c r="BP54" i="69"/>
  <c r="BT71" i="69"/>
  <c r="BT75" i="69" s="1"/>
  <c r="BT65" i="69"/>
  <c r="BU60" i="69"/>
  <c r="BU64" i="69" s="1"/>
  <c r="BT69" i="69"/>
  <c r="BR100" i="69"/>
  <c r="BR106" i="69"/>
  <c r="BR113" i="69" s="1"/>
  <c r="BR104" i="69"/>
  <c r="BV221" i="69"/>
  <c r="BV224" i="69" s="1"/>
  <c r="BV226" i="69" s="1"/>
  <c r="BV228" i="69" s="1"/>
  <c r="BV215" i="69"/>
  <c r="BV217" i="69" s="1"/>
  <c r="BR87" i="69"/>
  <c r="BR83" i="69"/>
  <c r="BS33" i="69"/>
  <c r="BS39" i="69"/>
  <c r="BT28" i="69"/>
  <c r="BT32" i="69" s="1"/>
  <c r="BS37" i="69"/>
  <c r="BS46" i="69" s="1"/>
  <c r="BS48" i="69" s="1"/>
  <c r="BX225" i="69" a="1"/>
  <c r="BX225" i="69" s="1"/>
  <c r="BX227" i="69" a="1"/>
  <c r="BX227" i="69" s="1"/>
  <c r="BX216" i="69" a="1"/>
  <c r="BX216" i="69" s="1"/>
  <c r="BX208" i="69" a="1"/>
  <c r="BX208" i="69" s="1"/>
  <c r="BX214" i="69" a="1"/>
  <c r="BX214" i="69" s="1"/>
  <c r="BX206" i="69" a="1"/>
  <c r="BX206" i="69" s="1"/>
  <c r="BX197" i="69" a="1"/>
  <c r="BX197" i="69" s="1"/>
  <c r="BX185" i="69" a="1"/>
  <c r="BX185" i="69" s="1"/>
  <c r="BX191" i="69" a="1"/>
  <c r="BX191" i="69" s="1"/>
  <c r="BX166" i="69" a="1"/>
  <c r="BX166" i="69" s="1"/>
  <c r="BX172" i="69" a="1"/>
  <c r="BX172" i="69" s="1"/>
  <c r="BX174" i="69" a="1"/>
  <c r="BX174" i="69" s="1"/>
  <c r="BX160" i="69" a="1"/>
  <c r="BX160" i="69" s="1"/>
  <c r="BX145" i="69" a="1"/>
  <c r="BX145" i="69" s="1"/>
  <c r="BX147" i="69" a="1"/>
  <c r="BX147" i="69" s="1"/>
  <c r="BX158" i="69" a="1"/>
  <c r="BX158" i="69" s="1"/>
  <c r="BX133" i="69" a="1"/>
  <c r="BX133" i="69" s="1"/>
  <c r="BX139" i="69" a="1"/>
  <c r="BX139" i="69" s="1"/>
  <c r="BX131" i="69" a="1"/>
  <c r="BX131" i="69" s="1"/>
  <c r="BX122" i="69" a="1"/>
  <c r="BX122" i="69" s="1"/>
  <c r="BX114" i="69" a="1"/>
  <c r="BX114" i="69" s="1"/>
  <c r="BX116" i="69" a="1"/>
  <c r="BX116" i="69" s="1"/>
  <c r="BX109" i="69" a="1"/>
  <c r="BX109" i="69" s="1"/>
  <c r="BX95" i="69" a="1"/>
  <c r="BX95" i="69" s="1"/>
  <c r="BX96" i="69" s="1"/>
  <c r="BX97" i="69" a="1"/>
  <c r="BX97" i="69" s="1"/>
  <c r="BY93" i="69" s="1"/>
  <c r="BX90" i="69" a="1"/>
  <c r="BX90" i="69" s="1"/>
  <c r="BX103" i="69" a="1"/>
  <c r="BX103" i="69" s="1"/>
  <c r="BX74" i="69" a="1"/>
  <c r="BX74" i="69" s="1"/>
  <c r="BX76" i="69" a="1"/>
  <c r="BX76" i="69" s="1"/>
  <c r="BX82" i="69" a="1"/>
  <c r="BX82" i="69" s="1"/>
  <c r="BX62" i="69" a="1"/>
  <c r="BX62" i="69" s="1"/>
  <c r="BX53" i="69" a="1"/>
  <c r="BX53" i="69" s="1"/>
  <c r="BX36" i="69" a="1"/>
  <c r="BX36" i="69" s="1"/>
  <c r="BX42" i="69" a="1"/>
  <c r="BX42" i="69" s="1"/>
  <c r="BX25" i="69" a="1"/>
  <c r="BX25" i="69" s="1"/>
  <c r="BX68" i="69" a="1"/>
  <c r="BX68" i="69" s="1"/>
  <c r="BX47" i="69" a="1"/>
  <c r="BX47" i="69" s="1"/>
  <c r="BX30" i="69" a="1"/>
  <c r="BX30" i="69" s="1"/>
  <c r="BX9" i="69" a="1"/>
  <c r="BX9" i="69" s="1"/>
  <c r="BX15" i="69" a="1"/>
  <c r="BX15" i="69" s="1"/>
  <c r="BX3" i="69"/>
  <c r="BX5" i="69" a="1"/>
  <c r="BX5" i="69" s="1"/>
  <c r="BW205" i="69"/>
  <c r="BW211" i="69" s="1"/>
  <c r="BW61" i="69"/>
  <c r="BW63" i="69" s="1"/>
  <c r="BW8" i="69"/>
  <c r="BW12" i="69" s="1"/>
  <c r="BW22" i="69" s="1"/>
  <c r="BW29" i="69" s="1"/>
  <c r="BW31" i="69" s="1"/>
  <c r="BZ1" i="69"/>
  <c r="BY2" i="69"/>
  <c r="BV10" i="69"/>
  <c r="BV20" i="69" s="1"/>
  <c r="BS79" i="69"/>
  <c r="BS77" i="69"/>
  <c r="BS85" i="69" s="1"/>
  <c r="BS94" i="69" s="1"/>
  <c r="BS99" i="69" s="1"/>
  <c r="BV16" i="69"/>
  <c r="CA954" i="64" a="1"/>
  <c r="CA2009" i="64" a="1"/>
  <c r="CA1874" i="64" a="1"/>
  <c r="CA1902" i="64" a="1"/>
  <c r="CA2301" i="64" a="1"/>
  <c r="CA1937" i="64" a="1"/>
  <c r="CA1605" i="64" a="1"/>
  <c r="CA1757" i="64" a="1"/>
  <c r="CA2190" i="64" a="1"/>
  <c r="CA2277" i="64" a="1"/>
  <c r="AG930" i="64" a="1"/>
  <c r="CA1298" i="64" a="1"/>
  <c r="CA1781" i="64" a="1"/>
  <c r="CA2045" i="64" a="1"/>
  <c r="AM638" i="64" l="1"/>
  <c r="AN629" i="64"/>
  <c r="AN632" i="64" s="1"/>
  <c r="AM634" i="64"/>
  <c r="CA2277" i="64"/>
  <c r="CA1605" i="64"/>
  <c r="CA1298" i="64"/>
  <c r="BW794" i="64"/>
  <c r="BW784" i="64" s="1"/>
  <c r="BW786" i="64" s="1"/>
  <c r="AI2245" i="64"/>
  <c r="AI2249" i="64" s="1"/>
  <c r="AI2250" i="64" s="1"/>
  <c r="AI2251" i="64" s="1"/>
  <c r="AH2251" i="64"/>
  <c r="CA190" i="64"/>
  <c r="CA2301" i="64"/>
  <c r="BZ1945" i="64"/>
  <c r="O1945" i="64" s="1"/>
  <c r="CA2009" i="64"/>
  <c r="CA1937" i="64"/>
  <c r="CA2045" i="64"/>
  <c r="CA1874" i="64"/>
  <c r="CA1902" i="64"/>
  <c r="CA1757" i="64"/>
  <c r="CA1781" i="64"/>
  <c r="CA2190" i="64"/>
  <c r="CA954" i="64"/>
  <c r="AN858" i="64"/>
  <c r="AN856" i="64" s="1"/>
  <c r="AO855" i="64"/>
  <c r="BJ1300" i="64"/>
  <c r="AG930" i="64"/>
  <c r="AH2303" i="64"/>
  <c r="AI1735" i="64"/>
  <c r="AN183" i="69"/>
  <c r="AN186" i="69" s="1"/>
  <c r="AM188" i="69"/>
  <c r="AM162" i="69"/>
  <c r="AM167" i="69" s="1"/>
  <c r="AM192" i="69"/>
  <c r="AM200" i="69" s="1"/>
  <c r="CB205" i="64" a="1"/>
  <c r="CB205" i="64" s="1"/>
  <c r="AL2279" i="64"/>
  <c r="AN2192" i="64"/>
  <c r="AF1876" i="64"/>
  <c r="CA2644" i="64"/>
  <c r="CB2044" i="64" a="1"/>
  <c r="CB2044" i="64" s="1"/>
  <c r="CB2008" i="64" a="1"/>
  <c r="CB2008" i="64" s="1"/>
  <c r="CB1936" i="64" a="1"/>
  <c r="CB1936" i="64" s="1"/>
  <c r="CB2636" i="64" a="1"/>
  <c r="CB2636" i="64" s="1"/>
  <c r="CB1901" i="64" a="1"/>
  <c r="CB1901" i="64" s="1"/>
  <c r="CB2670" i="64" a="1"/>
  <c r="CB2670" i="64" s="1"/>
  <c r="CB637" i="64" a="1"/>
  <c r="CB637" i="64" s="1"/>
  <c r="CB631" i="64" a="1"/>
  <c r="CB631" i="64" s="1"/>
  <c r="AN136" i="69"/>
  <c r="AN140" i="69"/>
  <c r="AN150" i="69" s="1"/>
  <c r="AN142" i="69"/>
  <c r="AO129" i="69"/>
  <c r="CB2276" i="64" a="1"/>
  <c r="CB2276" i="64" s="1"/>
  <c r="CB2186" i="64" a="1"/>
  <c r="CB2186" i="64" s="1"/>
  <c r="CB1604" i="64" a="1"/>
  <c r="CB1604" i="64" s="1"/>
  <c r="AP117" i="69"/>
  <c r="AP118" i="69" s="1"/>
  <c r="AP119" i="69" s="1"/>
  <c r="CB953" i="64" a="1"/>
  <c r="CB953" i="64" s="1"/>
  <c r="CB204" i="64" a="1"/>
  <c r="CB204" i="64" s="1"/>
  <c r="CB189" i="64" a="1"/>
  <c r="CB189" i="64" s="1"/>
  <c r="CB258" i="64" a="1"/>
  <c r="CB258" i="64" s="1"/>
  <c r="CB36" i="64" a="1"/>
  <c r="CB36" i="64" s="1"/>
  <c r="CB188" i="64" a="1"/>
  <c r="CB188" i="64" s="1"/>
  <c r="CB1297" i="64" a="1"/>
  <c r="CB1297" i="64" s="1"/>
  <c r="CB929" i="64" a="1"/>
  <c r="CB929" i="64" s="1"/>
  <c r="CB2302" i="64" a="1"/>
  <c r="CB2302" i="64" s="1"/>
  <c r="CB931" i="64" a="1"/>
  <c r="CB931" i="64" s="1"/>
  <c r="CB1758" i="64" a="1"/>
  <c r="CB1758" i="64" s="1"/>
  <c r="CB1734" i="64" a="1"/>
  <c r="CB1734" i="64" s="1"/>
  <c r="CB2300" i="64" a="1"/>
  <c r="CB2300" i="64" s="1"/>
  <c r="CB1875" i="64" a="1"/>
  <c r="CB1875" i="64" s="1"/>
  <c r="CB1780" i="64" a="1"/>
  <c r="CB1780" i="64" s="1"/>
  <c r="CB2191" i="64" a="1"/>
  <c r="CB2191" i="64" s="1"/>
  <c r="CB1873" i="64" a="1"/>
  <c r="CB1873" i="64" s="1"/>
  <c r="CB1756" i="64" a="1"/>
  <c r="CB1756" i="64" s="1"/>
  <c r="CB2197" i="64" a="1"/>
  <c r="CB2197" i="64" s="1"/>
  <c r="BW207" i="69"/>
  <c r="BW209" i="69" s="1"/>
  <c r="BW219" i="69" s="1"/>
  <c r="BS87" i="69"/>
  <c r="BS83" i="69"/>
  <c r="BT33" i="69"/>
  <c r="BT39" i="69"/>
  <c r="BU28" i="69"/>
  <c r="BU32" i="69" s="1"/>
  <c r="BT37" i="69"/>
  <c r="BT46" i="69" s="1"/>
  <c r="BT48" i="69" s="1"/>
  <c r="BV17" i="69"/>
  <c r="BV18" i="69" s="1"/>
  <c r="BW10" i="69"/>
  <c r="BW20" i="69" s="1"/>
  <c r="BU65" i="69"/>
  <c r="BV60" i="69"/>
  <c r="BV64" i="69" s="1"/>
  <c r="BU71" i="69"/>
  <c r="BU75" i="69" s="1"/>
  <c r="BU69" i="69"/>
  <c r="BT79" i="69"/>
  <c r="BT77" i="69"/>
  <c r="BT85" i="69" s="1"/>
  <c r="BT94" i="69" s="1"/>
  <c r="BT99" i="69" s="1"/>
  <c r="BX98" i="69"/>
  <c r="BW221" i="69"/>
  <c r="BW224" i="69" s="1"/>
  <c r="BW226" i="69" s="1"/>
  <c r="BW228" i="69" s="1"/>
  <c r="BW215" i="69"/>
  <c r="BW217" i="69" s="1"/>
  <c r="BY225" i="69" a="1"/>
  <c r="BY225" i="69" s="1"/>
  <c r="BY227" i="69" a="1"/>
  <c r="BY227" i="69" s="1"/>
  <c r="BY216" i="69" a="1"/>
  <c r="BY216" i="69" s="1"/>
  <c r="BY214" i="69" a="1"/>
  <c r="BY214" i="69" s="1"/>
  <c r="BY206" i="69" a="1"/>
  <c r="BY206" i="69" s="1"/>
  <c r="BY208" i="69" a="1"/>
  <c r="BY208" i="69" s="1"/>
  <c r="BY197" i="69" a="1"/>
  <c r="BY197" i="69" s="1"/>
  <c r="BY185" i="69" a="1"/>
  <c r="BY185" i="69" s="1"/>
  <c r="BY191" i="69" a="1"/>
  <c r="BY191" i="69" s="1"/>
  <c r="BY174" i="69" a="1"/>
  <c r="BY174" i="69" s="1"/>
  <c r="BY166" i="69" a="1"/>
  <c r="BY166" i="69" s="1"/>
  <c r="BY172" i="69" a="1"/>
  <c r="BY172" i="69" s="1"/>
  <c r="BY147" i="69" a="1"/>
  <c r="BY147" i="69" s="1"/>
  <c r="BY160" i="69" a="1"/>
  <c r="BY160" i="69" s="1"/>
  <c r="BY139" i="69" a="1"/>
  <c r="BY139" i="69" s="1"/>
  <c r="BY158" i="69" a="1"/>
  <c r="BY158" i="69" s="1"/>
  <c r="BY145" i="69" a="1"/>
  <c r="BY145" i="69" s="1"/>
  <c r="BY133" i="69" a="1"/>
  <c r="BY133" i="69" s="1"/>
  <c r="BY122" i="69" a="1"/>
  <c r="BY122" i="69" s="1"/>
  <c r="BY131" i="69" a="1"/>
  <c r="BY131" i="69" s="1"/>
  <c r="BY114" i="69" a="1"/>
  <c r="BY114" i="69" s="1"/>
  <c r="BY116" i="69" a="1"/>
  <c r="BY116" i="69" s="1"/>
  <c r="BY109" i="69" a="1"/>
  <c r="BY109" i="69" s="1"/>
  <c r="BY97" i="69" a="1"/>
  <c r="BY97" i="69" s="1"/>
  <c r="BZ93" i="69" s="1"/>
  <c r="BY90" i="69" a="1"/>
  <c r="BY90" i="69" s="1"/>
  <c r="BY103" i="69" a="1"/>
  <c r="BY103" i="69" s="1"/>
  <c r="BY76" i="69" a="1"/>
  <c r="BY76" i="69" s="1"/>
  <c r="BY82" i="69" a="1"/>
  <c r="BY82" i="69" s="1"/>
  <c r="BY95" i="69" a="1"/>
  <c r="BY95" i="69" s="1"/>
  <c r="BY96" i="69" s="1"/>
  <c r="BY62" i="69" a="1"/>
  <c r="BY62" i="69" s="1"/>
  <c r="BY68" i="69" a="1"/>
  <c r="BY68" i="69" s="1"/>
  <c r="BY74" i="69" a="1"/>
  <c r="BY74" i="69" s="1"/>
  <c r="BY47" i="69" a="1"/>
  <c r="BY47" i="69" s="1"/>
  <c r="BY30" i="69" a="1"/>
  <c r="BY30" i="69" s="1"/>
  <c r="BY53" i="69" a="1"/>
  <c r="BY53" i="69" s="1"/>
  <c r="BY36" i="69" a="1"/>
  <c r="BY36" i="69" s="1"/>
  <c r="BY42" i="69" a="1"/>
  <c r="BY42" i="69" s="1"/>
  <c r="BY3" i="69"/>
  <c r="BY5" i="69" a="1"/>
  <c r="BY5" i="69" s="1"/>
  <c r="BY25" i="69" a="1"/>
  <c r="BY25" i="69" s="1"/>
  <c r="BY9" i="69" a="1"/>
  <c r="BY9" i="69" s="1"/>
  <c r="BY15" i="69" a="1"/>
  <c r="BY15" i="69" s="1"/>
  <c r="BX205" i="69"/>
  <c r="BX211" i="69" s="1"/>
  <c r="BX61" i="69"/>
  <c r="BX63" i="69" s="1"/>
  <c r="BX8" i="69"/>
  <c r="BX12" i="69" s="1"/>
  <c r="BX22" i="69" s="1"/>
  <c r="BX29" i="69" s="1"/>
  <c r="BX31" i="69" s="1"/>
  <c r="BW16" i="69"/>
  <c r="BQ50" i="69"/>
  <c r="BQ56" i="69"/>
  <c r="BR45" i="69"/>
  <c r="BR49" i="69" s="1"/>
  <c r="BQ54" i="69"/>
  <c r="CA1" i="69"/>
  <c r="BZ2" i="69"/>
  <c r="BS106" i="69"/>
  <c r="BS113" i="69" s="1"/>
  <c r="BS100" i="69"/>
  <c r="BS104" i="69"/>
  <c r="CB1757" i="64" a="1"/>
  <c r="CB1605" i="64" a="1"/>
  <c r="CB2009" i="64" a="1"/>
  <c r="CB2301" i="64" a="1"/>
  <c r="CB2190" i="64" a="1"/>
  <c r="CB1781" i="64" a="1"/>
  <c r="CB1902" i="64" a="1"/>
  <c r="CB1937" i="64" a="1"/>
  <c r="CB2277" i="64" a="1"/>
  <c r="CB1874" i="64" a="1"/>
  <c r="CB954" i="64" a="1"/>
  <c r="CB2045" i="64" a="1"/>
  <c r="CB1298" i="64" a="1"/>
  <c r="AN633" i="64" l="1"/>
  <c r="CB2277" i="64"/>
  <c r="CB1605" i="64"/>
  <c r="CB1298" i="64"/>
  <c r="BW795" i="64"/>
  <c r="BW800" i="64" s="1"/>
  <c r="BW787" i="64"/>
  <c r="AI2255" i="64"/>
  <c r="AJ2245" i="64"/>
  <c r="AJ2249" i="64" s="1"/>
  <c r="AJ2250" i="64" s="1"/>
  <c r="CC2512" i="64" a="1"/>
  <c r="CC2512" i="64" s="1"/>
  <c r="CB190" i="64"/>
  <c r="CB2301" i="64"/>
  <c r="CA1945" i="64"/>
  <c r="CB1937" i="64"/>
  <c r="CB2009" i="64"/>
  <c r="CB1874" i="64"/>
  <c r="CB2045" i="64"/>
  <c r="CB1902" i="64"/>
  <c r="CB1757" i="64"/>
  <c r="CB1781" i="64"/>
  <c r="CB2190" i="64"/>
  <c r="CB954" i="64"/>
  <c r="AN860" i="64"/>
  <c r="BK1300" i="64"/>
  <c r="BI1607" i="64"/>
  <c r="BJ1607" i="64"/>
  <c r="AM198" i="69"/>
  <c r="AN156" i="69"/>
  <c r="AN161" i="69" s="1"/>
  <c r="AM169" i="69"/>
  <c r="AM179" i="69" s="1"/>
  <c r="AM163" i="69"/>
  <c r="AG932" i="64"/>
  <c r="CC205" i="64" a="1"/>
  <c r="CC205" i="64" s="1"/>
  <c r="AH1759" i="64"/>
  <c r="CB2644" i="64"/>
  <c r="CC2044" i="64" a="1"/>
  <c r="CC2044" i="64" s="1"/>
  <c r="CC2008" i="64" a="1"/>
  <c r="CC2008" i="64" s="1"/>
  <c r="CC1936" i="64" a="1"/>
  <c r="CC1936" i="64" s="1"/>
  <c r="CD2044" i="64" a="1"/>
  <c r="CD2044" i="64" s="1"/>
  <c r="CD2008" i="64" a="1"/>
  <c r="CD2008" i="64" s="1"/>
  <c r="CD1936" i="64" a="1"/>
  <c r="CD1936" i="64" s="1"/>
  <c r="CC2636" i="64" a="1"/>
  <c r="CC2636" i="64" s="1"/>
  <c r="CC1901" i="64" a="1"/>
  <c r="CC1901" i="64" s="1"/>
  <c r="CD2636" i="64" a="1"/>
  <c r="CD2636" i="64" s="1"/>
  <c r="CD1901" i="64" a="1"/>
  <c r="CD1901" i="64" s="1"/>
  <c r="CC2670" i="64" a="1"/>
  <c r="CC2670" i="64" s="1"/>
  <c r="CD2670" i="64" a="1"/>
  <c r="CD2670" i="64" s="1"/>
  <c r="CD931" i="64" a="1"/>
  <c r="CD931" i="64" s="1"/>
  <c r="CD631" i="64" a="1"/>
  <c r="CD631" i="64" s="1"/>
  <c r="CD929" i="64" a="1"/>
  <c r="CD929" i="64" s="1"/>
  <c r="CD637" i="64" a="1"/>
  <c r="CD637" i="64" s="1"/>
  <c r="CD2276" i="64" a="1"/>
  <c r="CD2276" i="64" s="1"/>
  <c r="CD1734" i="64" a="1"/>
  <c r="CD1734" i="64" s="1"/>
  <c r="CD953" i="64" a="1"/>
  <c r="CD953" i="64" s="1"/>
  <c r="CD36" i="64" a="1"/>
  <c r="CD36" i="64" s="1"/>
  <c r="CD2300" i="64" a="1"/>
  <c r="CD2300" i="64" s="1"/>
  <c r="CD1297" i="64" a="1"/>
  <c r="CD1297" i="64" s="1"/>
  <c r="CD1873" i="64" a="1"/>
  <c r="CD1873" i="64" s="1"/>
  <c r="CD1758" i="64" a="1"/>
  <c r="CD1758" i="64" s="1"/>
  <c r="CD204" i="64" a="1"/>
  <c r="CD204" i="64" s="1"/>
  <c r="CD1756" i="64" a="1"/>
  <c r="CD1756" i="64" s="1"/>
  <c r="CD189" i="64" a="1"/>
  <c r="CD189" i="64" s="1"/>
  <c r="CD2186" i="64" a="1"/>
  <c r="CD2186" i="64" s="1"/>
  <c r="CD1780" i="64" a="1"/>
  <c r="CD1780" i="64" s="1"/>
  <c r="CD2302" i="64" a="1"/>
  <c r="CD2302" i="64" s="1"/>
  <c r="CD1604" i="64" a="1"/>
  <c r="CD1604" i="64" s="1"/>
  <c r="CD1875" i="64" a="1"/>
  <c r="CD1875" i="64" s="1"/>
  <c r="CD2197" i="64" a="1"/>
  <c r="CD2197" i="64" s="1"/>
  <c r="CD188" i="64" a="1"/>
  <c r="CD188" i="64" s="1"/>
  <c r="CD2191" i="64" a="1"/>
  <c r="CD2191" i="64" s="1"/>
  <c r="CD258" i="64" a="1"/>
  <c r="CD258" i="64" s="1"/>
  <c r="AM173" i="69"/>
  <c r="AM175" i="69" s="1"/>
  <c r="AM177" i="69"/>
  <c r="CC637" i="64" a="1"/>
  <c r="CC637" i="64" s="1"/>
  <c r="CC631" i="64" a="1"/>
  <c r="CC631" i="64" s="1"/>
  <c r="AO134" i="69"/>
  <c r="AO132" i="69"/>
  <c r="AO157" i="69" s="1"/>
  <c r="AN152" i="69"/>
  <c r="AN146" i="69"/>
  <c r="AN148" i="69" s="1"/>
  <c r="CC2276" i="64" a="1"/>
  <c r="CC2276" i="64" s="1"/>
  <c r="CC2186" i="64" a="1"/>
  <c r="CC2186" i="64" s="1"/>
  <c r="CC1604" i="64" a="1"/>
  <c r="CC1604" i="64" s="1"/>
  <c r="CC953" i="64" a="1"/>
  <c r="CC953" i="64" s="1"/>
  <c r="CC258" i="64" a="1"/>
  <c r="CC258" i="64" s="1"/>
  <c r="CC189" i="64" a="1"/>
  <c r="CC189" i="64" s="1"/>
  <c r="CC204" i="64" a="1"/>
  <c r="CC204" i="64" s="1"/>
  <c r="CC36" i="64" a="1"/>
  <c r="CC36" i="64" s="1"/>
  <c r="CC188" i="64" a="1"/>
  <c r="CC188" i="64" s="1"/>
  <c r="CC1297" i="64" a="1"/>
  <c r="CC1297" i="64" s="1"/>
  <c r="CC1875" i="64" a="1"/>
  <c r="CC1875" i="64" s="1"/>
  <c r="CC1758" i="64" a="1"/>
  <c r="CC1758" i="64" s="1"/>
  <c r="CC2197" i="64" a="1"/>
  <c r="CC2197" i="64" s="1"/>
  <c r="CC929" i="64" a="1"/>
  <c r="CC929" i="64" s="1"/>
  <c r="CC1873" i="64" a="1"/>
  <c r="CC1873" i="64" s="1"/>
  <c r="CC1780" i="64" a="1"/>
  <c r="CC1780" i="64" s="1"/>
  <c r="CC931" i="64" a="1"/>
  <c r="CC931" i="64" s="1"/>
  <c r="CC2302" i="64" a="1"/>
  <c r="CC2302" i="64" s="1"/>
  <c r="CC1734" i="64" a="1"/>
  <c r="CC1734" i="64" s="1"/>
  <c r="CC2300" i="64" a="1"/>
  <c r="CC2300" i="64" s="1"/>
  <c r="CC1756" i="64" a="1"/>
  <c r="CC1756" i="64" s="1"/>
  <c r="CC2191" i="64" a="1"/>
  <c r="CC2191" i="64" s="1"/>
  <c r="AP123" i="69"/>
  <c r="BX16" i="69"/>
  <c r="AQ112" i="69"/>
  <c r="AQ115" i="69" s="1"/>
  <c r="AP125" i="69"/>
  <c r="BY98" i="69"/>
  <c r="BW17" i="69"/>
  <c r="BW18" i="69" s="1"/>
  <c r="BZ225" i="69" a="1"/>
  <c r="BZ225" i="69" s="1"/>
  <c r="BZ227" i="69" a="1"/>
  <c r="BZ227" i="69" s="1"/>
  <c r="BZ216" i="69" a="1"/>
  <c r="BZ216" i="69" s="1"/>
  <c r="BZ206" i="69" a="1"/>
  <c r="BZ206" i="69" s="1"/>
  <c r="BZ208" i="69" a="1"/>
  <c r="BZ208" i="69" s="1"/>
  <c r="BZ197" i="69" a="1"/>
  <c r="BZ197" i="69" s="1"/>
  <c r="BZ214" i="69" a="1"/>
  <c r="BZ214" i="69" s="1"/>
  <c r="BZ191" i="69" a="1"/>
  <c r="BZ191" i="69" s="1"/>
  <c r="BZ185" i="69" a="1"/>
  <c r="BZ185" i="69" s="1"/>
  <c r="BZ174" i="69" a="1"/>
  <c r="BZ174" i="69" s="1"/>
  <c r="BZ166" i="69" a="1"/>
  <c r="BZ166" i="69" s="1"/>
  <c r="BZ147" i="69" a="1"/>
  <c r="BZ147" i="69" s="1"/>
  <c r="BZ158" i="69" a="1"/>
  <c r="BZ158" i="69" s="1"/>
  <c r="BZ172" i="69" a="1"/>
  <c r="BZ172" i="69" s="1"/>
  <c r="BZ145" i="69" a="1"/>
  <c r="BZ145" i="69" s="1"/>
  <c r="BZ160" i="69" a="1"/>
  <c r="BZ160" i="69" s="1"/>
  <c r="BZ131" i="69" a="1"/>
  <c r="BZ131" i="69" s="1"/>
  <c r="BZ139" i="69" a="1"/>
  <c r="BZ139" i="69" s="1"/>
  <c r="BZ133" i="69" a="1"/>
  <c r="BZ133" i="69" s="1"/>
  <c r="BZ116" i="69" a="1"/>
  <c r="BZ116" i="69" s="1"/>
  <c r="BZ109" i="69" a="1"/>
  <c r="BZ109" i="69" s="1"/>
  <c r="BZ122" i="69" a="1"/>
  <c r="BZ122" i="69" s="1"/>
  <c r="BZ97" i="69" a="1"/>
  <c r="BZ97" i="69" s="1"/>
  <c r="CA93" i="69" s="1"/>
  <c r="BZ90" i="69" a="1"/>
  <c r="BZ90" i="69" s="1"/>
  <c r="BZ103" i="69" a="1"/>
  <c r="BZ103" i="69" s="1"/>
  <c r="BZ114" i="69" a="1"/>
  <c r="BZ114" i="69" s="1"/>
  <c r="BZ95" i="69" a="1"/>
  <c r="BZ95" i="69" s="1"/>
  <c r="BZ96" i="69" s="1"/>
  <c r="BZ82" i="69" a="1"/>
  <c r="BZ82" i="69" s="1"/>
  <c r="BZ68" i="69" a="1"/>
  <c r="BZ68" i="69" s="1"/>
  <c r="BZ74" i="69" a="1"/>
  <c r="BZ74" i="69" s="1"/>
  <c r="BZ76" i="69" a="1"/>
  <c r="BZ76" i="69" s="1"/>
  <c r="BZ47" i="69" a="1"/>
  <c r="BZ47" i="69" s="1"/>
  <c r="BZ30" i="69" a="1"/>
  <c r="BZ30" i="69" s="1"/>
  <c r="BZ53" i="69" a="1"/>
  <c r="BZ53" i="69" s="1"/>
  <c r="BZ36" i="69" a="1"/>
  <c r="BZ36" i="69" s="1"/>
  <c r="BZ42" i="69" a="1"/>
  <c r="BZ42" i="69" s="1"/>
  <c r="BZ25" i="69" a="1"/>
  <c r="BZ25" i="69" s="1"/>
  <c r="BZ62" i="69" a="1"/>
  <c r="BZ62" i="69" s="1"/>
  <c r="BZ3" i="69"/>
  <c r="BZ5" i="69" a="1"/>
  <c r="BZ5" i="69" s="1"/>
  <c r="BZ9" i="69" a="1"/>
  <c r="BZ9" i="69" s="1"/>
  <c r="BZ15" i="69" a="1"/>
  <c r="BZ15" i="69" s="1"/>
  <c r="BT106" i="69"/>
  <c r="BT113" i="69" s="1"/>
  <c r="BT100" i="69"/>
  <c r="BT104" i="69"/>
  <c r="BX207" i="69"/>
  <c r="BX209" i="69" s="1"/>
  <c r="BX219" i="69" s="1"/>
  <c r="CA2" i="69"/>
  <c r="CB1" i="69"/>
  <c r="BT87" i="69"/>
  <c r="BT83" i="69"/>
  <c r="BR50" i="69"/>
  <c r="BR56" i="69"/>
  <c r="BS45" i="69"/>
  <c r="BS49" i="69" s="1"/>
  <c r="BR54" i="69"/>
  <c r="BX221" i="69"/>
  <c r="BX224" i="69" s="1"/>
  <c r="BX226" i="69" s="1"/>
  <c r="BX228" i="69" s="1"/>
  <c r="BX215" i="69"/>
  <c r="BX217" i="69" s="1"/>
  <c r="BU79" i="69"/>
  <c r="BU77" i="69"/>
  <c r="BU85" i="69" s="1"/>
  <c r="BU94" i="69" s="1"/>
  <c r="BU99" i="69" s="1"/>
  <c r="BV65" i="69"/>
  <c r="BV71" i="69"/>
  <c r="BV75" i="69" s="1"/>
  <c r="BW60" i="69"/>
  <c r="BW64" i="69" s="1"/>
  <c r="BV69" i="69"/>
  <c r="BX10" i="69"/>
  <c r="BX20" i="69" s="1"/>
  <c r="BY205" i="69"/>
  <c r="BY211" i="69" s="1"/>
  <c r="BY61" i="69"/>
  <c r="BY63" i="69" s="1"/>
  <c r="BY8" i="69"/>
  <c r="BY12" i="69" s="1"/>
  <c r="BY22" i="69" s="1"/>
  <c r="BY29" i="69" s="1"/>
  <c r="BY31" i="69" s="1"/>
  <c r="BU39" i="69"/>
  <c r="BV28" i="69"/>
  <c r="BV32" i="69" s="1"/>
  <c r="BU33" i="69"/>
  <c r="BU37" i="69"/>
  <c r="BU46" i="69" s="1"/>
  <c r="BU48" i="69" s="1"/>
  <c r="CD954" i="64" a="1"/>
  <c r="CD1937" i="64" a="1"/>
  <c r="CC1781" i="64" a="1"/>
  <c r="CC1874" i="64" a="1"/>
  <c r="AH930" i="64" a="1"/>
  <c r="CD1902" i="64" a="1"/>
  <c r="CC2190" i="64" a="1"/>
  <c r="CD2009" i="64" a="1"/>
  <c r="CC954" i="64" a="1"/>
  <c r="CC2009" i="64" a="1"/>
  <c r="CC2301" i="64" a="1"/>
  <c r="CD2301" i="64" a="1"/>
  <c r="CC1605" i="64" a="1"/>
  <c r="CD2190" i="64" a="1"/>
  <c r="CC1757" i="64" a="1"/>
  <c r="CD1757" i="64" a="1"/>
  <c r="CD1874" i="64" a="1"/>
  <c r="CD2045" i="64" a="1"/>
  <c r="CC1937" i="64" a="1"/>
  <c r="CC2045" i="64" a="1"/>
  <c r="CC1298" i="64" a="1"/>
  <c r="CC2277" i="64" a="1"/>
  <c r="CD1781" i="64" a="1"/>
  <c r="CC1902" i="64" a="1"/>
  <c r="AN638" i="64" l="1"/>
  <c r="AN634" i="64"/>
  <c r="AO629" i="64"/>
  <c r="AO632" i="64" s="1"/>
  <c r="CC2277" i="64"/>
  <c r="CC1605" i="64"/>
  <c r="CC1298" i="64"/>
  <c r="BW796" i="64"/>
  <c r="BX791" i="64"/>
  <c r="BW788" i="64"/>
  <c r="BX780" i="64"/>
  <c r="CD190" i="64"/>
  <c r="CC190" i="64"/>
  <c r="CC2301" i="64"/>
  <c r="CD2301" i="64"/>
  <c r="CB1945" i="64"/>
  <c r="CD1902" i="64"/>
  <c r="CC1937" i="64"/>
  <c r="CC2009" i="64"/>
  <c r="CC1902" i="64"/>
  <c r="CC2045" i="64"/>
  <c r="CD1874" i="64"/>
  <c r="CC1874" i="64"/>
  <c r="CD1937" i="64"/>
  <c r="CD2009" i="64"/>
  <c r="CD2045" i="64"/>
  <c r="CD1757" i="64"/>
  <c r="CC1757" i="64"/>
  <c r="CC1781" i="64"/>
  <c r="CD1781" i="64"/>
  <c r="CD2190" i="64"/>
  <c r="CC2190" i="64"/>
  <c r="CC954" i="64"/>
  <c r="CD954" i="64"/>
  <c r="AP855" i="64"/>
  <c r="AO858" i="64"/>
  <c r="AJ2251" i="64"/>
  <c r="AJ2255" i="64"/>
  <c r="AK2245" i="64"/>
  <c r="BL1300" i="64"/>
  <c r="BK1607" i="64"/>
  <c r="AH930" i="64"/>
  <c r="AI2303" i="64"/>
  <c r="AJ1735" i="64"/>
  <c r="AN159" i="69"/>
  <c r="AN184" i="69" s="1"/>
  <c r="AN187" i="69" s="1"/>
  <c r="AN188" i="69" s="1"/>
  <c r="AM2279" i="64"/>
  <c r="AO2192" i="64"/>
  <c r="AG1876" i="64"/>
  <c r="CD205" i="64" a="1"/>
  <c r="CD205" i="64" s="1"/>
  <c r="CC2644" i="64"/>
  <c r="CE2636" i="64" a="1"/>
  <c r="CE2636" i="64" s="1"/>
  <c r="CE1604" i="64" a="1"/>
  <c r="CE1604" i="64" s="1"/>
  <c r="CE931" i="64" a="1"/>
  <c r="CE931" i="64" s="1"/>
  <c r="AO135" i="69"/>
  <c r="AP129" i="69" s="1"/>
  <c r="AQ117" i="69"/>
  <c r="AQ118" i="69" s="1"/>
  <c r="AQ119" i="69" s="1"/>
  <c r="BZ98" i="69"/>
  <c r="BY10" i="69"/>
  <c r="BY20" i="69" s="1"/>
  <c r="BX17" i="69"/>
  <c r="BX18" i="69" s="1"/>
  <c r="BU106" i="69"/>
  <c r="BU113" i="69" s="1"/>
  <c r="BU100" i="69"/>
  <c r="BU104" i="69"/>
  <c r="BU87" i="69"/>
  <c r="BU83" i="69"/>
  <c r="BY207" i="69"/>
  <c r="BY209" i="69" s="1"/>
  <c r="BY219" i="69" s="1"/>
  <c r="BW65" i="69"/>
  <c r="BW71" i="69"/>
  <c r="BW75" i="69" s="1"/>
  <c r="BX60" i="69"/>
  <c r="BX64" i="69" s="1"/>
  <c r="BW69" i="69"/>
  <c r="BV79" i="69"/>
  <c r="BV77" i="69"/>
  <c r="BV85" i="69" s="1"/>
  <c r="BV94" i="69" s="1"/>
  <c r="BV99" i="69" s="1"/>
  <c r="CC1" i="69"/>
  <c r="CB2" i="69"/>
  <c r="BZ205" i="69"/>
  <c r="BZ211" i="69" s="1"/>
  <c r="BZ61" i="69"/>
  <c r="BZ63" i="69" s="1"/>
  <c r="BZ8" i="69"/>
  <c r="BZ12" i="69" s="1"/>
  <c r="BZ22" i="69" s="1"/>
  <c r="BZ29" i="69" s="1"/>
  <c r="BZ31" i="69" s="1"/>
  <c r="BS50" i="69"/>
  <c r="BS56" i="69"/>
  <c r="BT45" i="69"/>
  <c r="BT49" i="69" s="1"/>
  <c r="BS54" i="69"/>
  <c r="CA227" i="69" a="1"/>
  <c r="CA227" i="69" s="1"/>
  <c r="CA225" i="69" a="1"/>
  <c r="CA225" i="69" s="1"/>
  <c r="CA216" i="69" a="1"/>
  <c r="CA216" i="69" s="1"/>
  <c r="CA208" i="69" a="1"/>
  <c r="CA208" i="69" s="1"/>
  <c r="CA214" i="69" a="1"/>
  <c r="CA214" i="69" s="1"/>
  <c r="CA197" i="69" a="1"/>
  <c r="CA197" i="69" s="1"/>
  <c r="CA191" i="69" a="1"/>
  <c r="CA191" i="69" s="1"/>
  <c r="CA206" i="69" a="1"/>
  <c r="CA206" i="69" s="1"/>
  <c r="CA185" i="69" a="1"/>
  <c r="CA185" i="69" s="1"/>
  <c r="CA174" i="69" a="1"/>
  <c r="CA174" i="69" s="1"/>
  <c r="CA166" i="69" a="1"/>
  <c r="CA166" i="69" s="1"/>
  <c r="CA172" i="69" a="1"/>
  <c r="CA172" i="69" s="1"/>
  <c r="CA158" i="69" a="1"/>
  <c r="CA158" i="69" s="1"/>
  <c r="CA160" i="69" a="1"/>
  <c r="CA160" i="69" s="1"/>
  <c r="CA147" i="69" a="1"/>
  <c r="CA147" i="69" s="1"/>
  <c r="CA131" i="69" a="1"/>
  <c r="CA131" i="69" s="1"/>
  <c r="CA133" i="69" a="1"/>
  <c r="CA133" i="69" s="1"/>
  <c r="CA145" i="69" a="1"/>
  <c r="CA145" i="69" s="1"/>
  <c r="CA139" i="69" a="1"/>
  <c r="CA139" i="69" s="1"/>
  <c r="CA116" i="69" a="1"/>
  <c r="CA116" i="69" s="1"/>
  <c r="CA109" i="69" a="1"/>
  <c r="CA109" i="69" s="1"/>
  <c r="CA122" i="69" a="1"/>
  <c r="CA122" i="69" s="1"/>
  <c r="CA114" i="69" a="1"/>
  <c r="CA114" i="69" s="1"/>
  <c r="CA103" i="69" a="1"/>
  <c r="CA103" i="69" s="1"/>
  <c r="CA95" i="69" a="1"/>
  <c r="CA95" i="69" s="1"/>
  <c r="CA96" i="69" s="1"/>
  <c r="CA97" i="69" a="1"/>
  <c r="CA97" i="69" s="1"/>
  <c r="CB93" i="69" s="1"/>
  <c r="CA90" i="69" a="1"/>
  <c r="CA90" i="69" s="1"/>
  <c r="CA74" i="69" a="1"/>
  <c r="CA74" i="69" s="1"/>
  <c r="CA76" i="69" a="1"/>
  <c r="CA76" i="69" s="1"/>
  <c r="CA82" i="69" a="1"/>
  <c r="CA82" i="69" s="1"/>
  <c r="CA62" i="69" a="1"/>
  <c r="CA62" i="69" s="1"/>
  <c r="CA68" i="69" a="1"/>
  <c r="CA68" i="69" s="1"/>
  <c r="CA53" i="69" a="1"/>
  <c r="CA53" i="69" s="1"/>
  <c r="CA36" i="69" a="1"/>
  <c r="CA36" i="69" s="1"/>
  <c r="CA42" i="69" a="1"/>
  <c r="CA42" i="69" s="1"/>
  <c r="CA25" i="69" a="1"/>
  <c r="CA25" i="69" s="1"/>
  <c r="CA5" i="69" a="1"/>
  <c r="CA5" i="69" s="1"/>
  <c r="CA3" i="69"/>
  <c r="CA9" i="69" a="1"/>
  <c r="CA9" i="69" s="1"/>
  <c r="CA47" i="69" a="1"/>
  <c r="CA47" i="69" s="1"/>
  <c r="CA15" i="69" a="1"/>
  <c r="CA15" i="69" s="1"/>
  <c r="CA30" i="69" a="1"/>
  <c r="CA30" i="69" s="1"/>
  <c r="BY16" i="69"/>
  <c r="BY221" i="69"/>
  <c r="BY224" i="69" s="1"/>
  <c r="BY226" i="69" s="1"/>
  <c r="BY228" i="69" s="1"/>
  <c r="BY215" i="69"/>
  <c r="BY217" i="69" s="1"/>
  <c r="BW28" i="69"/>
  <c r="BW32" i="69" s="1"/>
  <c r="BV33" i="69"/>
  <c r="BV39" i="69"/>
  <c r="BV37" i="69"/>
  <c r="BV46" i="69" s="1"/>
  <c r="BV48" i="69" s="1"/>
  <c r="CD1298" i="64" a="1"/>
  <c r="CD2277" i="64" a="1"/>
  <c r="CD1605" i="64" a="1"/>
  <c r="AO633" i="64" l="1"/>
  <c r="CD2277" i="64"/>
  <c r="CD1605" i="64"/>
  <c r="CD1298" i="64"/>
  <c r="BX783" i="64"/>
  <c r="CC1945" i="64"/>
  <c r="CD1945" i="64" s="1"/>
  <c r="AK2249" i="64"/>
  <c r="AK2250" i="64" s="1"/>
  <c r="AK2251" i="64" s="1"/>
  <c r="AO856" i="64"/>
  <c r="BM1300" i="64"/>
  <c r="BL1607" i="64"/>
  <c r="AN194" i="69"/>
  <c r="AN202" i="69" s="1"/>
  <c r="AN192" i="69"/>
  <c r="AN200" i="69" s="1"/>
  <c r="AO183" i="69"/>
  <c r="AO186" i="69" s="1"/>
  <c r="AN162" i="69"/>
  <c r="AO156" i="69" s="1"/>
  <c r="AO159" i="69" s="1"/>
  <c r="AO184" i="69" s="1"/>
  <c r="AH932" i="64"/>
  <c r="AI1759" i="64"/>
  <c r="CD2644" i="64"/>
  <c r="CE2644" i="64" s="1"/>
  <c r="CE205" i="64" a="1"/>
  <c r="CE205" i="64" s="1"/>
  <c r="CE2197" i="64" a="1"/>
  <c r="CE2197" i="64" s="1"/>
  <c r="CE189" i="64" a="1"/>
  <c r="CE189" i="64" s="1"/>
  <c r="CE2302" i="64" a="1"/>
  <c r="CE2302" i="64" s="1"/>
  <c r="CE929" i="64" a="1"/>
  <c r="CE929" i="64" s="1"/>
  <c r="CE2044" i="64" a="1"/>
  <c r="CE2044" i="64" s="1"/>
  <c r="CE2276" i="64" a="1"/>
  <c r="CE2276" i="64" s="1"/>
  <c r="CE2186" i="64" a="1"/>
  <c r="CE2186" i="64" s="1"/>
  <c r="CE1297" i="64" a="1"/>
  <c r="CE1297" i="64" s="1"/>
  <c r="CE1758" i="64" a="1"/>
  <c r="CE1758" i="64" s="1"/>
  <c r="CE1734" i="64" a="1"/>
  <c r="CE1734" i="64" s="1"/>
  <c r="CE953" i="64" a="1"/>
  <c r="CE953" i="64" s="1"/>
  <c r="CE188" i="64" a="1"/>
  <c r="CE188" i="64" s="1"/>
  <c r="CE204" i="64" a="1"/>
  <c r="CE204" i="64" s="1"/>
  <c r="CE2008" i="64" a="1"/>
  <c r="CE2008" i="64" s="1"/>
  <c r="CE1875" i="64" a="1"/>
  <c r="CE1875" i="64" s="1"/>
  <c r="CE258" i="64" a="1"/>
  <c r="CE258" i="64" s="1"/>
  <c r="CE36" i="64" a="1"/>
  <c r="CE36" i="64" s="1"/>
  <c r="CE631" i="64" a="1"/>
  <c r="CE631" i="64" s="1"/>
  <c r="CE1901" i="64" a="1"/>
  <c r="CE1901" i="64" s="1"/>
  <c r="CE1756" i="64" a="1"/>
  <c r="CE1756" i="64" s="1"/>
  <c r="CE2670" i="64" a="1"/>
  <c r="CE2670" i="64" s="1"/>
  <c r="CE2191" i="64" a="1"/>
  <c r="CE2191" i="64" s="1"/>
  <c r="CE637" i="64" a="1"/>
  <c r="CE637" i="64" s="1"/>
  <c r="CE1873" i="64" a="1"/>
  <c r="CE1873" i="64" s="1"/>
  <c r="CE2300" i="64" a="1"/>
  <c r="CE2300" i="64" s="1"/>
  <c r="CE1780" i="64" a="1"/>
  <c r="CE1780" i="64" s="1"/>
  <c r="CE1936" i="64" a="1"/>
  <c r="CE1936" i="64" s="1"/>
  <c r="AO136" i="69"/>
  <c r="AO140" i="69"/>
  <c r="AO150" i="69" s="1"/>
  <c r="AO142" i="69"/>
  <c r="AO152" i="69" s="1"/>
  <c r="AP134" i="69"/>
  <c r="AP132" i="69"/>
  <c r="AP157" i="69" s="1"/>
  <c r="AQ123" i="69"/>
  <c r="BY17" i="69"/>
  <c r="BY18" i="69" s="1"/>
  <c r="AR112" i="69"/>
  <c r="AR115" i="69" s="1"/>
  <c r="AQ125" i="69"/>
  <c r="CA98" i="69"/>
  <c r="BZ207" i="69"/>
  <c r="BZ209" i="69" s="1"/>
  <c r="BZ219" i="69" s="1"/>
  <c r="BT50" i="69"/>
  <c r="BT56" i="69"/>
  <c r="BU45" i="69"/>
  <c r="BU49" i="69" s="1"/>
  <c r="BT54" i="69"/>
  <c r="BZ215" i="69"/>
  <c r="BZ217" i="69" s="1"/>
  <c r="BZ221" i="69"/>
  <c r="BZ224" i="69" s="1"/>
  <c r="BZ226" i="69" s="1"/>
  <c r="BZ228" i="69" s="1"/>
  <c r="CA205" i="69"/>
  <c r="CA211" i="69" s="1"/>
  <c r="CA61" i="69"/>
  <c r="CA63" i="69" s="1"/>
  <c r="CA8" i="69"/>
  <c r="CA12" i="69" s="1"/>
  <c r="CA22" i="69" s="1"/>
  <c r="CA29" i="69" s="1"/>
  <c r="CA31" i="69" s="1"/>
  <c r="CB225" i="69" a="1"/>
  <c r="CB225" i="69" s="1"/>
  <c r="CB227" i="69" a="1"/>
  <c r="CB227" i="69" s="1"/>
  <c r="CB216" i="69" a="1"/>
  <c r="CB216" i="69" s="1"/>
  <c r="CB208" i="69" a="1"/>
  <c r="CB208" i="69" s="1"/>
  <c r="CB214" i="69" a="1"/>
  <c r="CB214" i="69" s="1"/>
  <c r="CB206" i="69" a="1"/>
  <c r="CB206" i="69" s="1"/>
  <c r="CB197" i="69" a="1"/>
  <c r="CB197" i="69" s="1"/>
  <c r="CB185" i="69" a="1"/>
  <c r="CB185" i="69" s="1"/>
  <c r="CB191" i="69" a="1"/>
  <c r="CB191" i="69" s="1"/>
  <c r="CB174" i="69" a="1"/>
  <c r="CB174" i="69" s="1"/>
  <c r="CB166" i="69" a="1"/>
  <c r="CB166" i="69" s="1"/>
  <c r="CB172" i="69" a="1"/>
  <c r="CB172" i="69" s="1"/>
  <c r="CB160" i="69" a="1"/>
  <c r="CB160" i="69" s="1"/>
  <c r="CB145" i="69" a="1"/>
  <c r="CB145" i="69" s="1"/>
  <c r="CB147" i="69" a="1"/>
  <c r="CB147" i="69" s="1"/>
  <c r="CB158" i="69" a="1"/>
  <c r="CB158" i="69" s="1"/>
  <c r="CB133" i="69" a="1"/>
  <c r="CB133" i="69" s="1"/>
  <c r="CB139" i="69" a="1"/>
  <c r="CB139" i="69" s="1"/>
  <c r="CB131" i="69" a="1"/>
  <c r="CB131" i="69" s="1"/>
  <c r="CB122" i="69" a="1"/>
  <c r="CB122" i="69" s="1"/>
  <c r="CB114" i="69" a="1"/>
  <c r="CB114" i="69" s="1"/>
  <c r="CB116" i="69" a="1"/>
  <c r="CB116" i="69" s="1"/>
  <c r="CB95" i="69" a="1"/>
  <c r="CB95" i="69" s="1"/>
  <c r="CB96" i="69" s="1"/>
  <c r="CB97" i="69" a="1"/>
  <c r="CB97" i="69" s="1"/>
  <c r="CC93" i="69" s="1"/>
  <c r="CB90" i="69" a="1"/>
  <c r="CB90" i="69" s="1"/>
  <c r="CB109" i="69" a="1"/>
  <c r="CB109" i="69" s="1"/>
  <c r="CB103" i="69" a="1"/>
  <c r="CB103" i="69" s="1"/>
  <c r="CB74" i="69" a="1"/>
  <c r="CB74" i="69" s="1"/>
  <c r="CB76" i="69" a="1"/>
  <c r="CB76" i="69" s="1"/>
  <c r="CB82" i="69" a="1"/>
  <c r="CB82" i="69" s="1"/>
  <c r="CB62" i="69" a="1"/>
  <c r="CB62" i="69" s="1"/>
  <c r="CB53" i="69" a="1"/>
  <c r="CB53" i="69" s="1"/>
  <c r="CB36" i="69" a="1"/>
  <c r="CB36" i="69" s="1"/>
  <c r="CB68" i="69" a="1"/>
  <c r="CB68" i="69" s="1"/>
  <c r="CB42" i="69" a="1"/>
  <c r="CB42" i="69" s="1"/>
  <c r="CB25" i="69" a="1"/>
  <c r="CB25" i="69" s="1"/>
  <c r="CB47" i="69" a="1"/>
  <c r="CB47" i="69" s="1"/>
  <c r="CB30" i="69" a="1"/>
  <c r="CB30" i="69" s="1"/>
  <c r="CB9" i="69" a="1"/>
  <c r="CB9" i="69" s="1"/>
  <c r="CB15" i="69" a="1"/>
  <c r="CB15" i="69" s="1"/>
  <c r="CB5" i="69" a="1"/>
  <c r="CB5" i="69" s="1"/>
  <c r="CB3" i="69"/>
  <c r="BZ10" i="69"/>
  <c r="BZ20" i="69" s="1"/>
  <c r="CD1" i="69"/>
  <c r="CC2" i="69"/>
  <c r="BZ16" i="69"/>
  <c r="BW33" i="69"/>
  <c r="BW39" i="69"/>
  <c r="BX28" i="69"/>
  <c r="BX32" i="69" s="1"/>
  <c r="BW37" i="69"/>
  <c r="BW46" i="69" s="1"/>
  <c r="BW48" i="69" s="1"/>
  <c r="BV100" i="69"/>
  <c r="BV106" i="69"/>
  <c r="BV113" i="69" s="1"/>
  <c r="BV104" i="69"/>
  <c r="BX71" i="69"/>
  <c r="BX75" i="69" s="1"/>
  <c r="BX65" i="69"/>
  <c r="BY60" i="69"/>
  <c r="BY64" i="69" s="1"/>
  <c r="BX69" i="69"/>
  <c r="BV87" i="69"/>
  <c r="BV83" i="69"/>
  <c r="BW79" i="69"/>
  <c r="BW77" i="69"/>
  <c r="BW85" i="69" s="1"/>
  <c r="BW94" i="69" s="1"/>
  <c r="BW99" i="69" s="1"/>
  <c r="AI930" i="64" a="1"/>
  <c r="CE2045" i="64" a="1"/>
  <c r="CE1937" i="64" a="1"/>
  <c r="CE1605" i="64" a="1"/>
  <c r="CE2301" i="64" a="1"/>
  <c r="CE1874" i="64" a="1"/>
  <c r="CE954" i="64" a="1"/>
  <c r="CE1781" i="64" a="1"/>
  <c r="CE1757" i="64" a="1"/>
  <c r="CE2009" i="64" a="1"/>
  <c r="CE1902" i="64" a="1"/>
  <c r="CE2190" i="64" a="1"/>
  <c r="CE2277" i="64" a="1"/>
  <c r="CE1298" i="64" a="1"/>
  <c r="AO638" i="64" l="1"/>
  <c r="AO634" i="64"/>
  <c r="AP629" i="64"/>
  <c r="AP632" i="64" s="1"/>
  <c r="CE2277" i="64"/>
  <c r="CE1605" i="64"/>
  <c r="CE1298" i="64"/>
  <c r="BX792" i="64"/>
  <c r="CD2512" i="64" a="1"/>
  <c r="CD2512" i="64" s="1"/>
  <c r="CE190" i="64"/>
  <c r="CE2301" i="64"/>
  <c r="CE1902" i="64"/>
  <c r="CE1874" i="64"/>
  <c r="CE1937" i="64"/>
  <c r="CE2009" i="64"/>
  <c r="CE2045" i="64"/>
  <c r="CE1757" i="64"/>
  <c r="CE1781" i="64"/>
  <c r="CE2190" i="64"/>
  <c r="CE954" i="64"/>
  <c r="AO860" i="64"/>
  <c r="AP858" i="64"/>
  <c r="AL2245" i="64"/>
  <c r="AK2255" i="64"/>
  <c r="BN1300" i="64"/>
  <c r="BM1607" i="64"/>
  <c r="AI930" i="64"/>
  <c r="AJ2303" i="64"/>
  <c r="AK1735" i="64"/>
  <c r="AN167" i="69"/>
  <c r="AN177" i="69" s="1"/>
  <c r="AO161" i="69"/>
  <c r="AO162" i="69" s="1"/>
  <c r="AO167" i="69" s="1"/>
  <c r="AO177" i="69" s="1"/>
  <c r="AN163" i="69"/>
  <c r="AO187" i="69"/>
  <c r="AO194" i="69" s="1"/>
  <c r="AO202" i="69" s="1"/>
  <c r="AN169" i="69"/>
  <c r="AN179" i="69" s="1"/>
  <c r="AN198" i="69"/>
  <c r="CF205" i="64" a="1"/>
  <c r="CF205" i="64" s="1"/>
  <c r="AP2192" i="64"/>
  <c r="AN2279" i="64"/>
  <c r="AH1876" i="64"/>
  <c r="CF2197" i="64" a="1"/>
  <c r="CF2197" i="64" s="1"/>
  <c r="CF1758" i="64" a="1"/>
  <c r="CF1758" i="64" s="1"/>
  <c r="CF2186" i="64" a="1"/>
  <c r="CF2186" i="64" s="1"/>
  <c r="CF631" i="64" a="1"/>
  <c r="CF631" i="64" s="1"/>
  <c r="CF204" i="64" a="1"/>
  <c r="CF204" i="64" s="1"/>
  <c r="CF1936" i="64" a="1"/>
  <c r="CF1936" i="64" s="1"/>
  <c r="CF1873" i="64" a="1"/>
  <c r="CF1873" i="64" s="1"/>
  <c r="CF1297" i="64" a="1"/>
  <c r="CF1297" i="64" s="1"/>
  <c r="CF2044" i="64" a="1"/>
  <c r="CF2044" i="64" s="1"/>
  <c r="CF188" i="64" a="1"/>
  <c r="CF188" i="64" s="1"/>
  <c r="CF637" i="64" a="1"/>
  <c r="CF637" i="64" s="1"/>
  <c r="CF1604" i="64" a="1"/>
  <c r="CF1604" i="64" s="1"/>
  <c r="CF1901" i="64" a="1"/>
  <c r="CF1901" i="64" s="1"/>
  <c r="CF2008" i="64" a="1"/>
  <c r="CF2008" i="64" s="1"/>
  <c r="CF1780" i="64" a="1"/>
  <c r="CF1780" i="64" s="1"/>
  <c r="CF2636" i="64" a="1"/>
  <c r="CF2636" i="64" s="1"/>
  <c r="CF1756" i="64" a="1"/>
  <c r="CF1756" i="64" s="1"/>
  <c r="CF2300" i="64" a="1"/>
  <c r="CF2300" i="64" s="1"/>
  <c r="CF189" i="64" a="1"/>
  <c r="CF189" i="64" s="1"/>
  <c r="CF258" i="64" a="1"/>
  <c r="CF258" i="64" s="1"/>
  <c r="CF929" i="64" a="1"/>
  <c r="CF929" i="64" s="1"/>
  <c r="CF1734" i="64" a="1"/>
  <c r="CF1734" i="64" s="1"/>
  <c r="CF2191" i="64" a="1"/>
  <c r="CF2191" i="64" s="1"/>
  <c r="CF953" i="64" a="1"/>
  <c r="CF953" i="64" s="1"/>
  <c r="CF931" i="64" a="1"/>
  <c r="CF931" i="64" s="1"/>
  <c r="CF36" i="64" a="1"/>
  <c r="CF36" i="64" s="1"/>
  <c r="CF1875" i="64" a="1"/>
  <c r="CF1875" i="64" s="1"/>
  <c r="CF2670" i="64" a="1"/>
  <c r="CF2670" i="64" s="1"/>
  <c r="CF2302" i="64" a="1"/>
  <c r="CF2302" i="64" s="1"/>
  <c r="CF2276" i="64" a="1"/>
  <c r="CF2276" i="64" s="1"/>
  <c r="CG2276" i="64" a="1"/>
  <c r="CG2276" i="64" s="1"/>
  <c r="CG2302" i="64" a="1"/>
  <c r="CG2302" i="64" s="1"/>
  <c r="AP135" i="69"/>
  <c r="AP136" i="69" s="1"/>
  <c r="AO146" i="69"/>
  <c r="AO148" i="69" s="1"/>
  <c r="AR117" i="69"/>
  <c r="AR118" i="69" s="1"/>
  <c r="AS112" i="69" s="1"/>
  <c r="BZ17" i="69"/>
  <c r="BZ18" i="69" s="1"/>
  <c r="CA10" i="69"/>
  <c r="CA20" i="69" s="1"/>
  <c r="CA16" i="69"/>
  <c r="CB205" i="69"/>
  <c r="CB211" i="69" s="1"/>
  <c r="CB61" i="69"/>
  <c r="CB63" i="69" s="1"/>
  <c r="CB8" i="69"/>
  <c r="CB12" i="69" s="1"/>
  <c r="CB22" i="69" s="1"/>
  <c r="CB29" i="69" s="1"/>
  <c r="CB31" i="69" s="1"/>
  <c r="BU56" i="69"/>
  <c r="BV45" i="69"/>
  <c r="BV49" i="69" s="1"/>
  <c r="BU50" i="69"/>
  <c r="BU54" i="69"/>
  <c r="CA207" i="69"/>
  <c r="CA209" i="69" s="1"/>
  <c r="CA219" i="69" s="1"/>
  <c r="CC225" i="69" a="1"/>
  <c r="CC225" i="69" s="1"/>
  <c r="CC227" i="69" a="1"/>
  <c r="CC227" i="69" s="1"/>
  <c r="CC216" i="69" a="1"/>
  <c r="CC216" i="69" s="1"/>
  <c r="CC214" i="69" a="1"/>
  <c r="CC214" i="69" s="1"/>
  <c r="CC206" i="69" a="1"/>
  <c r="CC206" i="69" s="1"/>
  <c r="CC208" i="69" a="1"/>
  <c r="CC208" i="69" s="1"/>
  <c r="CC197" i="69" a="1"/>
  <c r="CC197" i="69" s="1"/>
  <c r="CC185" i="69" a="1"/>
  <c r="CC185" i="69" s="1"/>
  <c r="CC191" i="69" a="1"/>
  <c r="CC191" i="69" s="1"/>
  <c r="CC174" i="69" a="1"/>
  <c r="CC174" i="69" s="1"/>
  <c r="CC166" i="69" a="1"/>
  <c r="CC166" i="69" s="1"/>
  <c r="CC172" i="69" a="1"/>
  <c r="CC172" i="69" s="1"/>
  <c r="CC147" i="69" a="1"/>
  <c r="CC147" i="69" s="1"/>
  <c r="CC160" i="69" a="1"/>
  <c r="CC160" i="69" s="1"/>
  <c r="CC139" i="69" a="1"/>
  <c r="CC139" i="69" s="1"/>
  <c r="CC145" i="69" a="1"/>
  <c r="CC145" i="69" s="1"/>
  <c r="CC158" i="69" a="1"/>
  <c r="CC158" i="69" s="1"/>
  <c r="CC133" i="69" a="1"/>
  <c r="CC133" i="69" s="1"/>
  <c r="CC131" i="69" a="1"/>
  <c r="CC131" i="69" s="1"/>
  <c r="CC122" i="69" a="1"/>
  <c r="CC122" i="69" s="1"/>
  <c r="CC114" i="69" a="1"/>
  <c r="CC114" i="69" s="1"/>
  <c r="CC116" i="69" a="1"/>
  <c r="CC116" i="69" s="1"/>
  <c r="CC109" i="69" a="1"/>
  <c r="CC109" i="69" s="1"/>
  <c r="CC97" i="69" a="1"/>
  <c r="CC97" i="69" s="1"/>
  <c r="CD93" i="69" s="1"/>
  <c r="CC90" i="69" a="1"/>
  <c r="CC90" i="69" s="1"/>
  <c r="CC103" i="69" a="1"/>
  <c r="CC103" i="69" s="1"/>
  <c r="CC76" i="69" a="1"/>
  <c r="CC76" i="69" s="1"/>
  <c r="CC95" i="69" a="1"/>
  <c r="CC95" i="69" s="1"/>
  <c r="CC96" i="69" s="1"/>
  <c r="CC82" i="69" a="1"/>
  <c r="CC82" i="69" s="1"/>
  <c r="CC62" i="69" a="1"/>
  <c r="CC62" i="69" s="1"/>
  <c r="CC68" i="69" a="1"/>
  <c r="CC68" i="69" s="1"/>
  <c r="CC74" i="69" a="1"/>
  <c r="CC74" i="69" s="1"/>
  <c r="CC47" i="69" a="1"/>
  <c r="CC47" i="69" s="1"/>
  <c r="CC30" i="69" a="1"/>
  <c r="CC30" i="69" s="1"/>
  <c r="CC53" i="69" a="1"/>
  <c r="CC53" i="69" s="1"/>
  <c r="CC36" i="69" a="1"/>
  <c r="CC36" i="69" s="1"/>
  <c r="CC42" i="69" a="1"/>
  <c r="CC42" i="69" s="1"/>
  <c r="CC25" i="69" a="1"/>
  <c r="CC25" i="69" s="1"/>
  <c r="CC5" i="69" a="1"/>
  <c r="CC5" i="69" s="1"/>
  <c r="CC9" i="69" a="1"/>
  <c r="CC9" i="69" s="1"/>
  <c r="CC3" i="69"/>
  <c r="CC15" i="69" a="1"/>
  <c r="CC15" i="69" s="1"/>
  <c r="CB98" i="69"/>
  <c r="BX79" i="69"/>
  <c r="BX77" i="69"/>
  <c r="BX85" i="69" s="1"/>
  <c r="BX94" i="69" s="1"/>
  <c r="BX99" i="69" s="1"/>
  <c r="BX33" i="69"/>
  <c r="BX39" i="69"/>
  <c r="BY28" i="69"/>
  <c r="BY32" i="69" s="1"/>
  <c r="BX37" i="69"/>
  <c r="BX46" i="69" s="1"/>
  <c r="BX48" i="69" s="1"/>
  <c r="CE1" i="69"/>
  <c r="CD2" i="69"/>
  <c r="BY65" i="69"/>
  <c r="BY71" i="69"/>
  <c r="BY75" i="69" s="1"/>
  <c r="BZ60" i="69"/>
  <c r="BZ64" i="69" s="1"/>
  <c r="BY69" i="69"/>
  <c r="BW106" i="69"/>
  <c r="BW113" i="69" s="1"/>
  <c r="BW100" i="69"/>
  <c r="BW104" i="69"/>
  <c r="CA221" i="69"/>
  <c r="CA224" i="69" s="1"/>
  <c r="CA226" i="69" s="1"/>
  <c r="CA228" i="69" s="1"/>
  <c r="CA215" i="69"/>
  <c r="CA217" i="69" s="1"/>
  <c r="BW87" i="69"/>
  <c r="BW83" i="69"/>
  <c r="CF1781" i="64" a="1"/>
  <c r="CF1605" i="64" a="1"/>
  <c r="CF2301" i="64" a="1"/>
  <c r="CF1902" i="64" a="1"/>
  <c r="CF2009" i="64" a="1"/>
  <c r="CF1874" i="64" a="1"/>
  <c r="CF1937" i="64" a="1"/>
  <c r="CF2277" i="64" a="1"/>
  <c r="CF1757" i="64" a="1"/>
  <c r="CF2190" i="64" a="1"/>
  <c r="CF1298" i="64" a="1"/>
  <c r="CF2045" i="64" a="1"/>
  <c r="CF954" i="64" a="1"/>
  <c r="AP633" i="64" l="1"/>
  <c r="CF2277" i="64"/>
  <c r="CF1605" i="64"/>
  <c r="CF1298" i="64"/>
  <c r="BX794" i="64"/>
  <c r="BX784" i="64" s="1"/>
  <c r="BX786" i="64" s="1"/>
  <c r="CE1945" i="64"/>
  <c r="CF190" i="64"/>
  <c r="CF2301" i="64"/>
  <c r="CF2045" i="64"/>
  <c r="CF1874" i="64"/>
  <c r="CF2009" i="64"/>
  <c r="CF1937" i="64"/>
  <c r="CF1902" i="64"/>
  <c r="CF1757" i="64"/>
  <c r="CF1781" i="64"/>
  <c r="CF2190" i="64"/>
  <c r="CF954" i="64"/>
  <c r="AL2249" i="64"/>
  <c r="AL2250" i="64" s="1"/>
  <c r="AL2251" i="64" s="1"/>
  <c r="M855" i="64"/>
  <c r="AQ855" i="64"/>
  <c r="AP856" i="64"/>
  <c r="BO1300" i="64"/>
  <c r="BN1607" i="64"/>
  <c r="AN173" i="69"/>
  <c r="AN175" i="69" s="1"/>
  <c r="AO192" i="69"/>
  <c r="AO200" i="69" s="1"/>
  <c r="AO188" i="69"/>
  <c r="AP183" i="69"/>
  <c r="AP186" i="69" s="1"/>
  <c r="AJ1759" i="64"/>
  <c r="AI932" i="64"/>
  <c r="CG205" i="64" a="1"/>
  <c r="CG205" i="64" s="1"/>
  <c r="CF2644" i="64"/>
  <c r="CG2044" i="64" a="1"/>
  <c r="CG2044" i="64" s="1"/>
  <c r="CG929" i="64" a="1"/>
  <c r="CG929" i="64" s="1"/>
  <c r="CG1758" i="64" a="1"/>
  <c r="CG1758" i="64" s="1"/>
  <c r="CG1875" i="64" a="1"/>
  <c r="CG1875" i="64" s="1"/>
  <c r="CG1873" i="64" a="1"/>
  <c r="CG1873" i="64" s="1"/>
  <c r="CG1604" i="64" a="1"/>
  <c r="CG1604" i="64" s="1"/>
  <c r="CG204" i="64" a="1"/>
  <c r="CG204" i="64" s="1"/>
  <c r="CG2191" i="64" a="1"/>
  <c r="CG2191" i="64" s="1"/>
  <c r="CG631" i="64" a="1"/>
  <c r="CG631" i="64" s="1"/>
  <c r="CG953" i="64" a="1"/>
  <c r="CG953" i="64" s="1"/>
  <c r="CG188" i="64" a="1"/>
  <c r="CG188" i="64" s="1"/>
  <c r="CG2186" i="64" a="1"/>
  <c r="CG2186" i="64" s="1"/>
  <c r="CG36" i="64" a="1"/>
  <c r="CG36" i="64" s="1"/>
  <c r="CG2670" i="64" a="1"/>
  <c r="CG2670" i="64" s="1"/>
  <c r="CG1936" i="64" a="1"/>
  <c r="CG1936" i="64" s="1"/>
  <c r="CG1734" i="64" a="1"/>
  <c r="CG1734" i="64" s="1"/>
  <c r="CG258" i="64" a="1"/>
  <c r="CG258" i="64" s="1"/>
  <c r="CG931" i="64" a="1"/>
  <c r="CG931" i="64" s="1"/>
  <c r="CG2300" i="64" a="1"/>
  <c r="CG2300" i="64" s="1"/>
  <c r="CG1901" i="64" a="1"/>
  <c r="CG1901" i="64" s="1"/>
  <c r="CG189" i="64" a="1"/>
  <c r="CG189" i="64" s="1"/>
  <c r="CG2197" i="64" a="1"/>
  <c r="CG2197" i="64" s="1"/>
  <c r="CG1780" i="64" a="1"/>
  <c r="CG1780" i="64" s="1"/>
  <c r="CG2636" i="64" a="1"/>
  <c r="CG2636" i="64" s="1"/>
  <c r="CG1297" i="64" a="1"/>
  <c r="CG1297" i="64" s="1"/>
  <c r="CG637" i="64" a="1"/>
  <c r="CG637" i="64" s="1"/>
  <c r="CG1756" i="64" a="1"/>
  <c r="CG1756" i="64" s="1"/>
  <c r="CG2008" i="64" a="1"/>
  <c r="CG2008" i="64" s="1"/>
  <c r="AO169" i="69"/>
  <c r="AO179" i="69" s="1"/>
  <c r="CH1780" i="64" a="1"/>
  <c r="CH1780" i="64" s="1"/>
  <c r="AP156" i="69"/>
  <c r="AP161" i="69" s="1"/>
  <c r="AQ129" i="69"/>
  <c r="AQ134" i="69" s="1"/>
  <c r="AO173" i="69"/>
  <c r="AO175" i="69" s="1"/>
  <c r="AO163" i="69"/>
  <c r="AP142" i="69"/>
  <c r="AP152" i="69" s="1"/>
  <c r="AP140" i="69"/>
  <c r="AP150" i="69" s="1"/>
  <c r="CB207" i="69"/>
  <c r="CB209" i="69" s="1"/>
  <c r="CB219" i="69" s="1"/>
  <c r="AR119" i="69"/>
  <c r="AR125" i="69"/>
  <c r="AR123" i="69"/>
  <c r="CA17" i="69"/>
  <c r="CA18" i="69" s="1"/>
  <c r="CB16" i="69"/>
  <c r="CB221" i="69"/>
  <c r="CB224" i="69" s="1"/>
  <c r="CB226" i="69" s="1"/>
  <c r="CB228" i="69" s="1"/>
  <c r="CB215" i="69"/>
  <c r="CB217" i="69" s="1"/>
  <c r="BX87" i="69"/>
  <c r="BX83" i="69"/>
  <c r="CB10" i="69"/>
  <c r="CB20" i="69" s="1"/>
  <c r="CD225" i="69" a="1"/>
  <c r="CD225" i="69" s="1"/>
  <c r="CD227" i="69" a="1"/>
  <c r="CD227" i="69" s="1"/>
  <c r="CD216" i="69" a="1"/>
  <c r="CD216" i="69" s="1"/>
  <c r="CD214" i="69" a="1"/>
  <c r="CD214" i="69" s="1"/>
  <c r="CD206" i="69" a="1"/>
  <c r="CD206" i="69" s="1"/>
  <c r="CD208" i="69" a="1"/>
  <c r="CD208" i="69" s="1"/>
  <c r="CD197" i="69" a="1"/>
  <c r="CD197" i="69" s="1"/>
  <c r="CD191" i="69" a="1"/>
  <c r="CD191" i="69" s="1"/>
  <c r="CD185" i="69" a="1"/>
  <c r="CD185" i="69" s="1"/>
  <c r="CD174" i="69" a="1"/>
  <c r="CD174" i="69" s="1"/>
  <c r="CD166" i="69" a="1"/>
  <c r="CD166" i="69" s="1"/>
  <c r="CD147" i="69" a="1"/>
  <c r="CD147" i="69" s="1"/>
  <c r="CD172" i="69" a="1"/>
  <c r="CD172" i="69" s="1"/>
  <c r="CD158" i="69" a="1"/>
  <c r="CD158" i="69" s="1"/>
  <c r="CD145" i="69" a="1"/>
  <c r="CD145" i="69" s="1"/>
  <c r="CD160" i="69" a="1"/>
  <c r="CD160" i="69" s="1"/>
  <c r="CD131" i="69" a="1"/>
  <c r="CD131" i="69" s="1"/>
  <c r="CD139" i="69" a="1"/>
  <c r="CD139" i="69" s="1"/>
  <c r="CD133" i="69" a="1"/>
  <c r="CD133" i="69" s="1"/>
  <c r="CD116" i="69" a="1"/>
  <c r="CD116" i="69" s="1"/>
  <c r="CD109" i="69" a="1"/>
  <c r="CD109" i="69" s="1"/>
  <c r="CD122" i="69" a="1"/>
  <c r="CD122" i="69" s="1"/>
  <c r="CD97" i="69" a="1"/>
  <c r="CD97" i="69" s="1"/>
  <c r="CE93" i="69" s="1"/>
  <c r="CD114" i="69" a="1"/>
  <c r="CD114" i="69" s="1"/>
  <c r="CD90" i="69" a="1"/>
  <c r="CD90" i="69" s="1"/>
  <c r="CD103" i="69" a="1"/>
  <c r="CD103" i="69" s="1"/>
  <c r="CD95" i="69" a="1"/>
  <c r="CD95" i="69" s="1"/>
  <c r="CD96" i="69" s="1"/>
  <c r="CD82" i="69" a="1"/>
  <c r="CD82" i="69" s="1"/>
  <c r="CD68" i="69" a="1"/>
  <c r="CD68" i="69" s="1"/>
  <c r="CD74" i="69" a="1"/>
  <c r="CD74" i="69" s="1"/>
  <c r="CD76" i="69" a="1"/>
  <c r="CD76" i="69" s="1"/>
  <c r="CD47" i="69" a="1"/>
  <c r="CD47" i="69" s="1"/>
  <c r="CD30" i="69" a="1"/>
  <c r="CD30" i="69" s="1"/>
  <c r="CD62" i="69" a="1"/>
  <c r="CD62" i="69" s="1"/>
  <c r="CD53" i="69" a="1"/>
  <c r="CD53" i="69" s="1"/>
  <c r="CD36" i="69" a="1"/>
  <c r="CD36" i="69" s="1"/>
  <c r="CD42" i="69" a="1"/>
  <c r="CD42" i="69" s="1"/>
  <c r="CD25" i="69" a="1"/>
  <c r="CD25" i="69" s="1"/>
  <c r="CD5" i="69" a="1"/>
  <c r="CD5" i="69" s="1"/>
  <c r="CD9" i="69" a="1"/>
  <c r="CD9" i="69" s="1"/>
  <c r="CD3" i="69"/>
  <c r="CD15" i="69" a="1"/>
  <c r="CD15" i="69" s="1"/>
  <c r="AS115" i="69"/>
  <c r="AS117" i="69"/>
  <c r="BX100" i="69"/>
  <c r="BX106" i="69"/>
  <c r="BX113" i="69" s="1"/>
  <c r="BX104" i="69"/>
  <c r="BW45" i="69"/>
  <c r="BW49" i="69" s="1"/>
  <c r="BV50" i="69"/>
  <c r="BV56" i="69"/>
  <c r="BV54" i="69"/>
  <c r="BZ71" i="69"/>
  <c r="BZ75" i="69" s="1"/>
  <c r="BZ65" i="69"/>
  <c r="CA60" i="69"/>
  <c r="CA64" i="69" s="1"/>
  <c r="BZ69" i="69"/>
  <c r="CF1" i="69"/>
  <c r="CE2" i="69"/>
  <c r="CC98" i="69"/>
  <c r="BY79" i="69"/>
  <c r="BY77" i="69"/>
  <c r="BY85" i="69" s="1"/>
  <c r="BY94" i="69" s="1"/>
  <c r="BY99" i="69" s="1"/>
  <c r="BY33" i="69"/>
  <c r="BY39" i="69"/>
  <c r="BZ28" i="69"/>
  <c r="BZ32" i="69" s="1"/>
  <c r="BY37" i="69"/>
  <c r="BY46" i="69" s="1"/>
  <c r="BY48" i="69" s="1"/>
  <c r="CC205" i="69"/>
  <c r="CC211" i="69" s="1"/>
  <c r="CC61" i="69"/>
  <c r="CC63" i="69" s="1"/>
  <c r="CC8" i="69"/>
  <c r="CC12" i="69" s="1"/>
  <c r="CC22" i="69" s="1"/>
  <c r="CC29" i="69" s="1"/>
  <c r="CC31" i="69" s="1"/>
  <c r="CG2277" i="64" a="1"/>
  <c r="CG1757" i="64" a="1"/>
  <c r="CG2190" i="64" a="1"/>
  <c r="CG1902" i="64" a="1"/>
  <c r="CG1874" i="64" a="1"/>
  <c r="AJ930" i="64" a="1"/>
  <c r="CG1605" i="64" a="1"/>
  <c r="CG2301" i="64" a="1"/>
  <c r="CG954" i="64" a="1"/>
  <c r="CG1781" i="64" a="1"/>
  <c r="CG2009" i="64" a="1"/>
  <c r="CG1937" i="64" a="1"/>
  <c r="CH1781" i="64" a="1"/>
  <c r="CG1298" i="64" a="1"/>
  <c r="CG2045" i="64" a="1"/>
  <c r="AP638" i="64" l="1"/>
  <c r="AP634" i="64"/>
  <c r="AQ629" i="64"/>
  <c r="AQ632" i="64" s="1"/>
  <c r="CG2277" i="64"/>
  <c r="CG1605" i="64"/>
  <c r="CG1298" i="64"/>
  <c r="BX795" i="64"/>
  <c r="BX800" i="64" s="1"/>
  <c r="BX787" i="64"/>
  <c r="CF1945" i="64"/>
  <c r="CG190" i="64"/>
  <c r="CG2301" i="64"/>
  <c r="CG1902" i="64"/>
  <c r="CG2045" i="64"/>
  <c r="CG2009" i="64"/>
  <c r="CG1937" i="64"/>
  <c r="CG1874" i="64"/>
  <c r="CG1757" i="64"/>
  <c r="CH1781" i="64"/>
  <c r="CG1781" i="64"/>
  <c r="CG2190" i="64"/>
  <c r="CG954" i="64"/>
  <c r="AP860" i="64"/>
  <c r="AQ858" i="64"/>
  <c r="AR855" i="64"/>
  <c r="AL2255" i="64"/>
  <c r="AM2245" i="64"/>
  <c r="BP1300" i="64"/>
  <c r="BO1607" i="64"/>
  <c r="AK2303" i="64"/>
  <c r="AJ930" i="64"/>
  <c r="AL1735" i="64"/>
  <c r="AO198" i="69"/>
  <c r="AI1876" i="64"/>
  <c r="AQ2192" i="64"/>
  <c r="CH205" i="64" a="1"/>
  <c r="CH205" i="64" s="1"/>
  <c r="AO2279" i="64"/>
  <c r="CG2644" i="64"/>
  <c r="CH2044" i="64" a="1"/>
  <c r="CH2044" i="64" s="1"/>
  <c r="CH189" i="64" a="1"/>
  <c r="CH189" i="64" s="1"/>
  <c r="CH929" i="64" a="1"/>
  <c r="CH929" i="64" s="1"/>
  <c r="CH1936" i="64" a="1"/>
  <c r="CH1936" i="64" s="1"/>
  <c r="CH631" i="64" a="1"/>
  <c r="CH631" i="64" s="1"/>
  <c r="CH36" i="64" a="1"/>
  <c r="CH36" i="64" s="1"/>
  <c r="CH1875" i="64" a="1"/>
  <c r="CH1875" i="64" s="1"/>
  <c r="CH2302" i="64" a="1"/>
  <c r="CH2302" i="64" s="1"/>
  <c r="CH2276" i="64" a="1"/>
  <c r="CH2276" i="64" s="1"/>
  <c r="CH1756" i="64" a="1"/>
  <c r="CH1756" i="64" s="1"/>
  <c r="CH258" i="64" a="1"/>
  <c r="CH258" i="64" s="1"/>
  <c r="CH637" i="64" a="1"/>
  <c r="CH637" i="64" s="1"/>
  <c r="CH1604" i="64" a="1"/>
  <c r="CH1604" i="64" s="1"/>
  <c r="CH1758" i="64" a="1"/>
  <c r="CH1758" i="64" s="1"/>
  <c r="CH953" i="64" a="1"/>
  <c r="CH953" i="64" s="1"/>
  <c r="CH2197" i="64" a="1"/>
  <c r="CH2197" i="64" s="1"/>
  <c r="CH2300" i="64" a="1"/>
  <c r="CH2300" i="64" s="1"/>
  <c r="CH2191" i="64" a="1"/>
  <c r="CH2191" i="64" s="1"/>
  <c r="CH1297" i="64" a="1"/>
  <c r="CH1297" i="64" s="1"/>
  <c r="CH2670" i="64" a="1"/>
  <c r="CH2670" i="64" s="1"/>
  <c r="CH2008" i="64" a="1"/>
  <c r="CH2008" i="64" s="1"/>
  <c r="CH2186" i="64" a="1"/>
  <c r="CH2186" i="64" s="1"/>
  <c r="CH188" i="64" a="1"/>
  <c r="CH188" i="64" s="1"/>
  <c r="CH204" i="64" a="1"/>
  <c r="CH204" i="64" s="1"/>
  <c r="CH1901" i="64" a="1"/>
  <c r="CH1901" i="64" s="1"/>
  <c r="CH2636" i="64" a="1"/>
  <c r="CH2636" i="64" s="1"/>
  <c r="CH1734" i="64" a="1"/>
  <c r="CH1734" i="64" s="1"/>
  <c r="CH1873" i="64" a="1"/>
  <c r="CH1873" i="64" s="1"/>
  <c r="CH931" i="64" a="1"/>
  <c r="CH931" i="64" s="1"/>
  <c r="CI2044" i="64" a="1"/>
  <c r="CI2044" i="64" s="1"/>
  <c r="CI1936" i="64" a="1"/>
  <c r="CI1936" i="64" s="1"/>
  <c r="CI2636" i="64" a="1"/>
  <c r="CI2636" i="64" s="1"/>
  <c r="CI1901" i="64" a="1"/>
  <c r="CI1901" i="64" s="1"/>
  <c r="CI2670" i="64" a="1"/>
  <c r="CI2670" i="64" s="1"/>
  <c r="CI2191" i="64" a="1"/>
  <c r="CI2191" i="64" s="1"/>
  <c r="CI189" i="64" a="1"/>
  <c r="CI189" i="64" s="1"/>
  <c r="CI929" i="64" a="1"/>
  <c r="CI929" i="64" s="1"/>
  <c r="CI931" i="64" a="1"/>
  <c r="CI931" i="64" s="1"/>
  <c r="CI2276" i="64" a="1"/>
  <c r="CI2276" i="64" s="1"/>
  <c r="CI637" i="64" a="1"/>
  <c r="CI637" i="64" s="1"/>
  <c r="CI258" i="64" a="1"/>
  <c r="CI258" i="64" s="1"/>
  <c r="CI1734" i="64" a="1"/>
  <c r="CI1734" i="64" s="1"/>
  <c r="CI1756" i="64" a="1"/>
  <c r="CI1756" i="64" s="1"/>
  <c r="CI204" i="64" a="1"/>
  <c r="CI204" i="64" s="1"/>
  <c r="CI631" i="64" a="1"/>
  <c r="CI631" i="64" s="1"/>
  <c r="CI1780" i="64" a="1"/>
  <c r="CI1780" i="64" s="1"/>
  <c r="CI1604" i="64" a="1"/>
  <c r="CI1604" i="64" s="1"/>
  <c r="CI2197" i="64" a="1"/>
  <c r="CI2197" i="64" s="1"/>
  <c r="CI1297" i="64" a="1"/>
  <c r="CI1297" i="64" s="1"/>
  <c r="CI1873" i="64" a="1"/>
  <c r="CI1873" i="64" s="1"/>
  <c r="CI188" i="64" a="1"/>
  <c r="CI188" i="64" s="1"/>
  <c r="CI36" i="64" a="1"/>
  <c r="CI36" i="64" s="1"/>
  <c r="CI1758" i="64" a="1"/>
  <c r="CI1758" i="64" s="1"/>
  <c r="CI2186" i="64" a="1"/>
  <c r="CI2186" i="64" s="1"/>
  <c r="CI953" i="64" a="1"/>
  <c r="CI953" i="64" s="1"/>
  <c r="CI1875" i="64" a="1"/>
  <c r="CI1875" i="64" s="1"/>
  <c r="CI2300" i="64" a="1"/>
  <c r="CI2300" i="64" s="1"/>
  <c r="AP159" i="69"/>
  <c r="AP184" i="69" s="1"/>
  <c r="AP187" i="69" s="1"/>
  <c r="AQ183" i="69" s="1"/>
  <c r="AQ186" i="69" s="1"/>
  <c r="AQ132" i="69"/>
  <c r="AQ157" i="69" s="1"/>
  <c r="AP146" i="69"/>
  <c r="AP148" i="69" s="1"/>
  <c r="AS118" i="69"/>
  <c r="AS125" i="69" s="1"/>
  <c r="CB17" i="69"/>
  <c r="CB18" i="69" s="1"/>
  <c r="CD98" i="69"/>
  <c r="CC16" i="69"/>
  <c r="BZ79" i="69"/>
  <c r="BZ77" i="69"/>
  <c r="BZ85" i="69" s="1"/>
  <c r="BZ94" i="69" s="1"/>
  <c r="BZ99" i="69" s="1"/>
  <c r="CC221" i="69"/>
  <c r="CC224" i="69" s="1"/>
  <c r="CC226" i="69" s="1"/>
  <c r="CC228" i="69" s="1"/>
  <c r="CC215" i="69"/>
  <c r="CC217" i="69" s="1"/>
  <c r="CC10" i="69"/>
  <c r="CC20" i="69" s="1"/>
  <c r="BZ33" i="69"/>
  <c r="BZ39" i="69"/>
  <c r="CA28" i="69"/>
  <c r="CA32" i="69" s="1"/>
  <c r="BZ37" i="69"/>
  <c r="BZ46" i="69" s="1"/>
  <c r="BZ48" i="69" s="1"/>
  <c r="BY106" i="69"/>
  <c r="BY113" i="69" s="1"/>
  <c r="BY100" i="69"/>
  <c r="BY104" i="69"/>
  <c r="CE227" i="69" a="1"/>
  <c r="CE227" i="69" s="1"/>
  <c r="CE225" i="69" a="1"/>
  <c r="CE225" i="69" s="1"/>
  <c r="CE216" i="69" a="1"/>
  <c r="CE216" i="69" s="1"/>
  <c r="CE214" i="69" a="1"/>
  <c r="CE214" i="69" s="1"/>
  <c r="CE208" i="69" a="1"/>
  <c r="CE208" i="69" s="1"/>
  <c r="CE206" i="69" a="1"/>
  <c r="CE206" i="69" s="1"/>
  <c r="CE197" i="69" a="1"/>
  <c r="CE197" i="69" s="1"/>
  <c r="CE191" i="69" a="1"/>
  <c r="CE191" i="69" s="1"/>
  <c r="CE185" i="69" a="1"/>
  <c r="CE185" i="69" s="1"/>
  <c r="CE166" i="69" a="1"/>
  <c r="CE166" i="69" s="1"/>
  <c r="CE172" i="69" a="1"/>
  <c r="CE172" i="69" s="1"/>
  <c r="CE174" i="69" a="1"/>
  <c r="CE174" i="69" s="1"/>
  <c r="CE158" i="69" a="1"/>
  <c r="CE158" i="69" s="1"/>
  <c r="CE160" i="69" a="1"/>
  <c r="CE160" i="69" s="1"/>
  <c r="CE147" i="69" a="1"/>
  <c r="CE147" i="69" s="1"/>
  <c r="CE131" i="69" a="1"/>
  <c r="CE131" i="69" s="1"/>
  <c r="CE145" i="69" a="1"/>
  <c r="CE145" i="69" s="1"/>
  <c r="CE133" i="69" a="1"/>
  <c r="CE133" i="69" s="1"/>
  <c r="CE116" i="69" a="1"/>
  <c r="CE116" i="69" s="1"/>
  <c r="CE109" i="69" a="1"/>
  <c r="CE109" i="69" s="1"/>
  <c r="CE122" i="69" a="1"/>
  <c r="CE122" i="69" s="1"/>
  <c r="CE139" i="69" a="1"/>
  <c r="CE139" i="69" s="1"/>
  <c r="CE114" i="69" a="1"/>
  <c r="CE114" i="69" s="1"/>
  <c r="CE103" i="69" a="1"/>
  <c r="CE103" i="69" s="1"/>
  <c r="CE95" i="69" a="1"/>
  <c r="CE95" i="69" s="1"/>
  <c r="CE96" i="69" s="1"/>
  <c r="CE97" i="69" a="1"/>
  <c r="CE97" i="69" s="1"/>
  <c r="CF93" i="69" s="1"/>
  <c r="CE74" i="69" a="1"/>
  <c r="CE74" i="69" s="1"/>
  <c r="CE76" i="69" a="1"/>
  <c r="CE76" i="69" s="1"/>
  <c r="CE90" i="69" a="1"/>
  <c r="CE90" i="69" s="1"/>
  <c r="CE82" i="69" a="1"/>
  <c r="CE82" i="69" s="1"/>
  <c r="CE62" i="69" a="1"/>
  <c r="CE62" i="69" s="1"/>
  <c r="CE68" i="69" a="1"/>
  <c r="CE68" i="69" s="1"/>
  <c r="CE53" i="69" a="1"/>
  <c r="CE53" i="69" s="1"/>
  <c r="CE36" i="69" a="1"/>
  <c r="CE36" i="69" s="1"/>
  <c r="CE42" i="69" a="1"/>
  <c r="CE42" i="69" s="1"/>
  <c r="CE25" i="69" a="1"/>
  <c r="CE25" i="69" s="1"/>
  <c r="CE5" i="69" a="1"/>
  <c r="CE5" i="69" s="1"/>
  <c r="CE47" i="69" a="1"/>
  <c r="CE47" i="69" s="1"/>
  <c r="CE9" i="69" a="1"/>
  <c r="CE9" i="69" s="1"/>
  <c r="CE15" i="69" a="1"/>
  <c r="CE15" i="69" s="1"/>
  <c r="CE3" i="69"/>
  <c r="CE30" i="69" a="1"/>
  <c r="CE30" i="69" s="1"/>
  <c r="CD205" i="69"/>
  <c r="CD211" i="69" s="1"/>
  <c r="CD61" i="69"/>
  <c r="CD63" i="69" s="1"/>
  <c r="CD8" i="69"/>
  <c r="CD12" i="69" s="1"/>
  <c r="CD22" i="69" s="1"/>
  <c r="CD29" i="69" s="1"/>
  <c r="CD31" i="69" s="1"/>
  <c r="BY87" i="69"/>
  <c r="BY83" i="69"/>
  <c r="CG1" i="69"/>
  <c r="CF2" i="69"/>
  <c r="BW50" i="69"/>
  <c r="BW56" i="69"/>
  <c r="BX45" i="69"/>
  <c r="BX49" i="69" s="1"/>
  <c r="BW54" i="69"/>
  <c r="CA65" i="69"/>
  <c r="CA71" i="69"/>
  <c r="CA75" i="69" s="1"/>
  <c r="CB60" i="69"/>
  <c r="CB64" i="69" s="1"/>
  <c r="CA69" i="69"/>
  <c r="CC207" i="69"/>
  <c r="CC209" i="69" s="1"/>
  <c r="CC219" i="69" s="1"/>
  <c r="CI2045" i="64" a="1"/>
  <c r="CH1757" i="64" a="1"/>
  <c r="CH2190" i="64" a="1"/>
  <c r="CH1874" i="64" a="1"/>
  <c r="CH1902" i="64" a="1"/>
  <c r="CH1605" i="64" a="1"/>
  <c r="CH954" i="64" a="1"/>
  <c r="CI2301" i="64" a="1"/>
  <c r="CH2009" i="64" a="1"/>
  <c r="CI1757" i="64" a="1"/>
  <c r="CH2045" i="64" a="1"/>
  <c r="CH2301" i="64" a="1"/>
  <c r="CI1874" i="64" a="1"/>
  <c r="CI1937" i="64" a="1"/>
  <c r="CI1781" i="64" a="1"/>
  <c r="CI954" i="64" a="1"/>
  <c r="CI2190" i="64" a="1"/>
  <c r="CH1937" i="64" a="1"/>
  <c r="CI1902" i="64" a="1"/>
  <c r="CH2277" i="64" a="1"/>
  <c r="CH1298" i="64" a="1"/>
  <c r="AQ633" i="64" l="1"/>
  <c r="CH2277" i="64"/>
  <c r="CH1605" i="64"/>
  <c r="CH1298" i="64"/>
  <c r="BX796" i="64"/>
  <c r="BY791" i="64"/>
  <c r="BX788" i="64"/>
  <c r="BY780" i="64"/>
  <c r="CG1945" i="64"/>
  <c r="CE2512" i="64" a="1"/>
  <c r="CE2512" i="64" s="1"/>
  <c r="CH190" i="64"/>
  <c r="CI190" i="64"/>
  <c r="CI2301" i="64"/>
  <c r="CH2301" i="64"/>
  <c r="CI1937" i="64"/>
  <c r="CH2045" i="64"/>
  <c r="CI2045" i="64"/>
  <c r="CH2009" i="64"/>
  <c r="CH1874" i="64"/>
  <c r="CH1937" i="64"/>
  <c r="CI1874" i="64"/>
  <c r="CI1902" i="64"/>
  <c r="CH1902" i="64"/>
  <c r="CI1757" i="64"/>
  <c r="CH1757" i="64"/>
  <c r="CI1781" i="64"/>
  <c r="CI2190" i="64"/>
  <c r="CH2190" i="64"/>
  <c r="CI954" i="64"/>
  <c r="CH954" i="64"/>
  <c r="AM2249" i="64"/>
  <c r="AM2250" i="64" s="1"/>
  <c r="AM2251" i="64" s="1"/>
  <c r="AQ856" i="64"/>
  <c r="BQ1300" i="64"/>
  <c r="BP1607" i="64"/>
  <c r="AJ932" i="64"/>
  <c r="AK1759" i="64"/>
  <c r="CI205" i="64" a="1"/>
  <c r="CI205" i="64" s="1"/>
  <c r="CH2644" i="64"/>
  <c r="CI2008" i="64" a="1"/>
  <c r="CI2008" i="64" s="1"/>
  <c r="CI2302" i="64" a="1"/>
  <c r="CI2302" i="64" s="1"/>
  <c r="CJ2044" i="64" a="1"/>
  <c r="CJ2044" i="64" s="1"/>
  <c r="CJ2008" i="64" a="1"/>
  <c r="CJ2008" i="64" s="1"/>
  <c r="CJ1936" i="64" a="1"/>
  <c r="CJ1936" i="64" s="1"/>
  <c r="CJ2636" i="64" a="1"/>
  <c r="CJ2636" i="64" s="1"/>
  <c r="CJ1901" i="64" a="1"/>
  <c r="CJ1901" i="64" s="1"/>
  <c r="CJ2670" i="64" a="1"/>
  <c r="CJ2670" i="64" s="1"/>
  <c r="CJ631" i="64" a="1"/>
  <c r="CJ631" i="64" s="1"/>
  <c r="CJ929" i="64" a="1"/>
  <c r="CJ929" i="64" s="1"/>
  <c r="CJ1734" i="64" a="1"/>
  <c r="CJ1734" i="64" s="1"/>
  <c r="CJ953" i="64" a="1"/>
  <c r="CJ953" i="64" s="1"/>
  <c r="CJ189" i="64" a="1"/>
  <c r="CJ189" i="64" s="1"/>
  <c r="CJ2302" i="64" a="1"/>
  <c r="CJ2302" i="64" s="1"/>
  <c r="CJ1873" i="64" a="1"/>
  <c r="CJ1873" i="64" s="1"/>
  <c r="CJ637" i="64" a="1"/>
  <c r="CJ637" i="64" s="1"/>
  <c r="CJ1758" i="64" a="1"/>
  <c r="CJ1758" i="64" s="1"/>
  <c r="CJ2197" i="64" a="1"/>
  <c r="CJ2197" i="64" s="1"/>
  <c r="CJ1780" i="64" a="1"/>
  <c r="CJ1780" i="64" s="1"/>
  <c r="CJ1756" i="64" a="1"/>
  <c r="CJ1756" i="64" s="1"/>
  <c r="CJ188" i="64" a="1"/>
  <c r="CJ188" i="64" s="1"/>
  <c r="CJ1875" i="64" a="1"/>
  <c r="CJ1875" i="64" s="1"/>
  <c r="CJ36" i="64" a="1"/>
  <c r="CJ36" i="64" s="1"/>
  <c r="CJ258" i="64" a="1"/>
  <c r="CJ258" i="64" s="1"/>
  <c r="CJ1297" i="64" a="1"/>
  <c r="CJ1297" i="64" s="1"/>
  <c r="CJ1604" i="64" a="1"/>
  <c r="CJ1604" i="64" s="1"/>
  <c r="CJ2186" i="64" a="1"/>
  <c r="CJ2186" i="64" s="1"/>
  <c r="CJ204" i="64" a="1"/>
  <c r="CJ204" i="64" s="1"/>
  <c r="CJ2191" i="64" a="1"/>
  <c r="CJ2191" i="64" s="1"/>
  <c r="CJ2300" i="64" a="1"/>
  <c r="CJ2300" i="64" s="1"/>
  <c r="CJ931" i="64" a="1"/>
  <c r="CJ931" i="64" s="1"/>
  <c r="CJ2276" i="64" a="1"/>
  <c r="CJ2276" i="64" s="1"/>
  <c r="AP192" i="69"/>
  <c r="AP162" i="69"/>
  <c r="AQ156" i="69" s="1"/>
  <c r="AQ159" i="69" s="1"/>
  <c r="AQ184" i="69" s="1"/>
  <c r="AQ187" i="69" s="1"/>
  <c r="AQ194" i="69" s="1"/>
  <c r="AQ202" i="69" s="1"/>
  <c r="AP194" i="69"/>
  <c r="AP202" i="69" s="1"/>
  <c r="AP188" i="69"/>
  <c r="AQ135" i="69"/>
  <c r="AR129" i="69" s="1"/>
  <c r="AR134" i="69" s="1"/>
  <c r="AS123" i="69"/>
  <c r="AS119" i="69"/>
  <c r="AT112" i="69"/>
  <c r="AT115" i="69" s="1"/>
  <c r="CE98" i="69"/>
  <c r="CD207" i="69"/>
  <c r="CD209" i="69" s="1"/>
  <c r="CD219" i="69" s="1"/>
  <c r="CA79" i="69"/>
  <c r="CA77" i="69"/>
  <c r="CA85" i="69" s="1"/>
  <c r="CA94" i="69" s="1"/>
  <c r="CA99" i="69" s="1"/>
  <c r="BZ87" i="69"/>
  <c r="BZ83" i="69"/>
  <c r="CB71" i="69"/>
  <c r="CB75" i="69" s="1"/>
  <c r="CC60" i="69"/>
  <c r="CC64" i="69" s="1"/>
  <c r="CB65" i="69"/>
  <c r="CB69" i="69"/>
  <c r="CF225" i="69" a="1"/>
  <c r="CF225" i="69" s="1"/>
  <c r="CF227" i="69" a="1"/>
  <c r="CF227" i="69" s="1"/>
  <c r="CF216" i="69" a="1"/>
  <c r="CF216" i="69" s="1"/>
  <c r="CF208" i="69" a="1"/>
  <c r="CF208" i="69" s="1"/>
  <c r="CF206" i="69" a="1"/>
  <c r="CF206" i="69" s="1"/>
  <c r="CF197" i="69" a="1"/>
  <c r="CF197" i="69" s="1"/>
  <c r="CF214" i="69" a="1"/>
  <c r="CF214" i="69" s="1"/>
  <c r="CF185" i="69" a="1"/>
  <c r="CF185" i="69" s="1"/>
  <c r="CF191" i="69" a="1"/>
  <c r="CF191" i="69" s="1"/>
  <c r="CF174" i="69" a="1"/>
  <c r="CF174" i="69" s="1"/>
  <c r="CF166" i="69" a="1"/>
  <c r="CF166" i="69" s="1"/>
  <c r="CF172" i="69" a="1"/>
  <c r="CF172" i="69" s="1"/>
  <c r="CF160" i="69" a="1"/>
  <c r="CF160" i="69" s="1"/>
  <c r="CF145" i="69" a="1"/>
  <c r="CF145" i="69" s="1"/>
  <c r="CF147" i="69" a="1"/>
  <c r="CF147" i="69" s="1"/>
  <c r="CF158" i="69" a="1"/>
  <c r="CF158" i="69" s="1"/>
  <c r="CF133" i="69" a="1"/>
  <c r="CF133" i="69" s="1"/>
  <c r="CF139" i="69" a="1"/>
  <c r="CF139" i="69" s="1"/>
  <c r="CF131" i="69" a="1"/>
  <c r="CF131" i="69" s="1"/>
  <c r="CF122" i="69" a="1"/>
  <c r="CF122" i="69" s="1"/>
  <c r="CF114" i="69" a="1"/>
  <c r="CF114" i="69" s="1"/>
  <c r="CF116" i="69" a="1"/>
  <c r="CF116" i="69" s="1"/>
  <c r="CF95" i="69" a="1"/>
  <c r="CF95" i="69" s="1"/>
  <c r="CF96" i="69" s="1"/>
  <c r="CF97" i="69" a="1"/>
  <c r="CF97" i="69" s="1"/>
  <c r="CG93" i="69" s="1"/>
  <c r="CF109" i="69" a="1"/>
  <c r="CF109" i="69" s="1"/>
  <c r="CF90" i="69" a="1"/>
  <c r="CF90" i="69" s="1"/>
  <c r="CF103" i="69" a="1"/>
  <c r="CF103" i="69" s="1"/>
  <c r="CF74" i="69" a="1"/>
  <c r="CF74" i="69" s="1"/>
  <c r="CF76" i="69" a="1"/>
  <c r="CF76" i="69" s="1"/>
  <c r="CF82" i="69" a="1"/>
  <c r="CF82" i="69" s="1"/>
  <c r="CF62" i="69" a="1"/>
  <c r="CF62" i="69" s="1"/>
  <c r="CF53" i="69" a="1"/>
  <c r="CF53" i="69" s="1"/>
  <c r="CF36" i="69" a="1"/>
  <c r="CF36" i="69" s="1"/>
  <c r="CF42" i="69" a="1"/>
  <c r="CF42" i="69" s="1"/>
  <c r="CF25" i="69" a="1"/>
  <c r="CF25" i="69" s="1"/>
  <c r="CF47" i="69" a="1"/>
  <c r="CF47" i="69" s="1"/>
  <c r="CF30" i="69" a="1"/>
  <c r="CF30" i="69" s="1"/>
  <c r="CF9" i="69" a="1"/>
  <c r="CF9" i="69" s="1"/>
  <c r="CF15" i="69" a="1"/>
  <c r="CF15" i="69" s="1"/>
  <c r="CF3" i="69"/>
  <c r="CF5" i="69" a="1"/>
  <c r="CF5" i="69" s="1"/>
  <c r="CF68" i="69" a="1"/>
  <c r="CF68" i="69" s="1"/>
  <c r="CH1" i="69"/>
  <c r="CG2" i="69"/>
  <c r="CE205" i="69"/>
  <c r="CE211" i="69" s="1"/>
  <c r="CE61" i="69"/>
  <c r="CE63" i="69" s="1"/>
  <c r="CE8" i="69"/>
  <c r="CE12" i="69" s="1"/>
  <c r="CE22" i="69" s="1"/>
  <c r="CE29" i="69" s="1"/>
  <c r="CE31" i="69" s="1"/>
  <c r="BX50" i="69"/>
  <c r="BX56" i="69"/>
  <c r="BY45" i="69"/>
  <c r="BY49" i="69" s="1"/>
  <c r="BX54" i="69"/>
  <c r="CA33" i="69"/>
  <c r="CA39" i="69"/>
  <c r="CB28" i="69"/>
  <c r="CB32" i="69" s="1"/>
  <c r="CA37" i="69"/>
  <c r="CA46" i="69" s="1"/>
  <c r="CA48" i="69" s="1"/>
  <c r="CD10" i="69"/>
  <c r="CD20" i="69" s="1"/>
  <c r="CD16" i="69"/>
  <c r="CD221" i="69"/>
  <c r="CD224" i="69" s="1"/>
  <c r="CD226" i="69" s="1"/>
  <c r="CD228" i="69" s="1"/>
  <c r="CD215" i="69"/>
  <c r="CD217" i="69" s="1"/>
  <c r="BZ100" i="69"/>
  <c r="BZ106" i="69"/>
  <c r="BZ113" i="69" s="1"/>
  <c r="BZ104" i="69"/>
  <c r="CC17" i="69"/>
  <c r="CC18" i="69" s="1"/>
  <c r="CJ2190" i="64" a="1"/>
  <c r="AK930" i="64" a="1"/>
  <c r="CI1605" i="64" a="1"/>
  <c r="CJ1937" i="64" a="1"/>
  <c r="CI2009" i="64" a="1"/>
  <c r="CJ2009" i="64" a="1"/>
  <c r="CJ1757" i="64" a="1"/>
  <c r="CJ2301" i="64" a="1"/>
  <c r="CJ1874" i="64" a="1"/>
  <c r="CI2277" i="64" a="1"/>
  <c r="CI1298" i="64" a="1"/>
  <c r="CJ954" i="64" a="1"/>
  <c r="CJ1902" i="64" a="1"/>
  <c r="CJ2045" i="64" a="1"/>
  <c r="CJ1781" i="64" a="1"/>
  <c r="AQ638" i="64" l="1"/>
  <c r="AR629" i="64"/>
  <c r="AR632" i="64" s="1"/>
  <c r="AQ634" i="64"/>
  <c r="CI2277" i="64"/>
  <c r="CI1605" i="64"/>
  <c r="CI1298" i="64"/>
  <c r="BY783" i="64"/>
  <c r="CH1945" i="64"/>
  <c r="CI1945" i="64" s="1"/>
  <c r="CJ190" i="64"/>
  <c r="CJ2301" i="64"/>
  <c r="CJ1874" i="64"/>
  <c r="CJ1902" i="64"/>
  <c r="CI2009" i="64"/>
  <c r="CJ1937" i="64"/>
  <c r="CJ2009" i="64"/>
  <c r="CJ2045" i="64"/>
  <c r="CJ1757" i="64"/>
  <c r="CJ1781" i="64"/>
  <c r="CJ2190" i="64"/>
  <c r="CJ954" i="64"/>
  <c r="AQ860" i="64"/>
  <c r="AS855" i="64"/>
  <c r="AR858" i="64"/>
  <c r="AM2255" i="64"/>
  <c r="AN2245" i="64"/>
  <c r="BR1300" i="64"/>
  <c r="BQ1607" i="64"/>
  <c r="AL2303" i="64"/>
  <c r="AK930" i="64"/>
  <c r="AM1735" i="64"/>
  <c r="AJ1876" i="64"/>
  <c r="CJ205" i="64" a="1"/>
  <c r="CJ205" i="64" s="1"/>
  <c r="CI2644" i="64"/>
  <c r="AR2192" i="64"/>
  <c r="AP2279" i="64"/>
  <c r="CK2044" i="64" a="1"/>
  <c r="CK2044" i="64" s="1"/>
  <c r="CK2008" i="64" a="1"/>
  <c r="CK2008" i="64" s="1"/>
  <c r="CK1936" i="64" a="1"/>
  <c r="CK1936" i="64" s="1"/>
  <c r="CK2636" i="64" a="1"/>
  <c r="CK2636" i="64" s="1"/>
  <c r="CK1901" i="64" a="1"/>
  <c r="CK1901" i="64" s="1"/>
  <c r="CK2670" i="64" a="1"/>
  <c r="CK2670" i="64" s="1"/>
  <c r="CK1297" i="64" a="1"/>
  <c r="CK1297" i="64" s="1"/>
  <c r="CK2276" i="64" a="1"/>
  <c r="CK2276" i="64" s="1"/>
  <c r="CK2191" i="64" a="1"/>
  <c r="CK2191" i="64" s="1"/>
  <c r="CK1780" i="64" a="1"/>
  <c r="CK1780" i="64" s="1"/>
  <c r="CK1873" i="64" a="1"/>
  <c r="CK1873" i="64" s="1"/>
  <c r="CK36" i="64" a="1"/>
  <c r="CK36" i="64" s="1"/>
  <c r="CK1756" i="64" a="1"/>
  <c r="CK1756" i="64" s="1"/>
  <c r="CK2186" i="64" a="1"/>
  <c r="CK2186" i="64" s="1"/>
  <c r="CK953" i="64" a="1"/>
  <c r="CK953" i="64" s="1"/>
  <c r="CK931" i="64" a="1"/>
  <c r="CK931" i="64" s="1"/>
  <c r="CK631" i="64" a="1"/>
  <c r="CK631" i="64" s="1"/>
  <c r="CK188" i="64" a="1"/>
  <c r="CK188" i="64" s="1"/>
  <c r="CK1875" i="64" a="1"/>
  <c r="CK1875" i="64" s="1"/>
  <c r="CK2197" i="64" a="1"/>
  <c r="CK2197" i="64" s="1"/>
  <c r="CK204" i="64" a="1"/>
  <c r="CK204" i="64" s="1"/>
  <c r="CK637" i="64" a="1"/>
  <c r="CK637" i="64" s="1"/>
  <c r="CK1734" i="64" a="1"/>
  <c r="CK1734" i="64" s="1"/>
  <c r="CK2302" i="64" a="1"/>
  <c r="CK2302" i="64" s="1"/>
  <c r="CK929" i="64" a="1"/>
  <c r="CK929" i="64" s="1"/>
  <c r="CK189" i="64" a="1"/>
  <c r="CK189" i="64" s="1"/>
  <c r="CK2300" i="64" a="1"/>
  <c r="CK2300" i="64" s="1"/>
  <c r="CK258" i="64" a="1"/>
  <c r="CK258" i="64" s="1"/>
  <c r="CK1758" i="64" a="1"/>
  <c r="CK1758" i="64" s="1"/>
  <c r="CK1604" i="64" a="1"/>
  <c r="CK1604" i="64" s="1"/>
  <c r="AQ192" i="69"/>
  <c r="AQ200" i="69" s="1"/>
  <c r="AP167" i="69"/>
  <c r="AP177" i="69" s="1"/>
  <c r="AR183" i="69"/>
  <c r="AR186" i="69" s="1"/>
  <c r="AP169" i="69"/>
  <c r="AP179" i="69" s="1"/>
  <c r="AQ161" i="69"/>
  <c r="AQ162" i="69" s="1"/>
  <c r="AQ167" i="69" s="1"/>
  <c r="AQ177" i="69" s="1"/>
  <c r="AQ188" i="69"/>
  <c r="AP163" i="69"/>
  <c r="AP198" i="69"/>
  <c r="AP200" i="69"/>
  <c r="AR132" i="69"/>
  <c r="AR157" i="69" s="1"/>
  <c r="AQ142" i="69"/>
  <c r="AQ146" i="69" s="1"/>
  <c r="AQ148" i="69" s="1"/>
  <c r="AQ136" i="69"/>
  <c r="AQ140" i="69"/>
  <c r="AQ150" i="69" s="1"/>
  <c r="AT117" i="69"/>
  <c r="AT118" i="69" s="1"/>
  <c r="AT125" i="69" s="1"/>
  <c r="CD17" i="69"/>
  <c r="CD18" i="69" s="1"/>
  <c r="CE16" i="69"/>
  <c r="CE207" i="69"/>
  <c r="CE209" i="69" s="1"/>
  <c r="CE219" i="69" s="1"/>
  <c r="CE10" i="69"/>
  <c r="CE20" i="69" s="1"/>
  <c r="CF205" i="69"/>
  <c r="CF211" i="69" s="1"/>
  <c r="CF61" i="69"/>
  <c r="CF63" i="69" s="1"/>
  <c r="CF8" i="69"/>
  <c r="CF12" i="69" s="1"/>
  <c r="CF22" i="69" s="1"/>
  <c r="CF29" i="69" s="1"/>
  <c r="CF31" i="69" s="1"/>
  <c r="CF98" i="69"/>
  <c r="BY50" i="69"/>
  <c r="BY56" i="69"/>
  <c r="BZ45" i="69"/>
  <c r="BZ49" i="69" s="1"/>
  <c r="BY54" i="69"/>
  <c r="CB33" i="69"/>
  <c r="CB39" i="69"/>
  <c r="CC28" i="69"/>
  <c r="CC32" i="69" s="1"/>
  <c r="CB37" i="69"/>
  <c r="CB46" i="69" s="1"/>
  <c r="CB48" i="69" s="1"/>
  <c r="CG225" i="69" a="1"/>
  <c r="CG225" i="69" s="1"/>
  <c r="CG227" i="69" a="1"/>
  <c r="CG227" i="69" s="1"/>
  <c r="CG216" i="69" a="1"/>
  <c r="CG216" i="69" s="1"/>
  <c r="CG206" i="69" a="1"/>
  <c r="CG206" i="69" s="1"/>
  <c r="CG214" i="69" a="1"/>
  <c r="CG214" i="69" s="1"/>
  <c r="CG208" i="69" a="1"/>
  <c r="CG208" i="69" s="1"/>
  <c r="CG197" i="69" a="1"/>
  <c r="CG197" i="69" s="1"/>
  <c r="CG185" i="69" a="1"/>
  <c r="CG185" i="69" s="1"/>
  <c r="CG191" i="69" a="1"/>
  <c r="CG191" i="69" s="1"/>
  <c r="CG172" i="69" a="1"/>
  <c r="CG172" i="69" s="1"/>
  <c r="CG174" i="69" a="1"/>
  <c r="CG174" i="69" s="1"/>
  <c r="CG166" i="69" a="1"/>
  <c r="CG166" i="69" s="1"/>
  <c r="CG145" i="69" a="1"/>
  <c r="CG145" i="69" s="1"/>
  <c r="CG147" i="69" a="1"/>
  <c r="CG147" i="69" s="1"/>
  <c r="CG160" i="69" a="1"/>
  <c r="CG160" i="69" s="1"/>
  <c r="CG139" i="69" a="1"/>
  <c r="CG139" i="69" s="1"/>
  <c r="CG158" i="69" a="1"/>
  <c r="CG158" i="69" s="1"/>
  <c r="CG133" i="69" a="1"/>
  <c r="CG133" i="69" s="1"/>
  <c r="CG122" i="69" a="1"/>
  <c r="CG122" i="69" s="1"/>
  <c r="CG114" i="69" a="1"/>
  <c r="CG114" i="69" s="1"/>
  <c r="CG116" i="69" a="1"/>
  <c r="CG116" i="69" s="1"/>
  <c r="CG131" i="69" a="1"/>
  <c r="CG131" i="69" s="1"/>
  <c r="CG109" i="69" a="1"/>
  <c r="CG109" i="69" s="1"/>
  <c r="CG97" i="69" a="1"/>
  <c r="CG97" i="69" s="1"/>
  <c r="CH93" i="69" s="1"/>
  <c r="CG90" i="69" a="1"/>
  <c r="CG90" i="69" s="1"/>
  <c r="CG103" i="69" a="1"/>
  <c r="CG103" i="69" s="1"/>
  <c r="CG95" i="69" a="1"/>
  <c r="CG95" i="69" s="1"/>
  <c r="CG96" i="69" s="1"/>
  <c r="CG76" i="69" a="1"/>
  <c r="CG76" i="69" s="1"/>
  <c r="CG82" i="69" a="1"/>
  <c r="CG82" i="69" s="1"/>
  <c r="CG62" i="69" a="1"/>
  <c r="CG62" i="69" s="1"/>
  <c r="CG68" i="69" a="1"/>
  <c r="CG68" i="69" s="1"/>
  <c r="CG74" i="69" a="1"/>
  <c r="CG74" i="69" s="1"/>
  <c r="CG47" i="69" a="1"/>
  <c r="CG47" i="69" s="1"/>
  <c r="CG30" i="69" a="1"/>
  <c r="CG30" i="69" s="1"/>
  <c r="CG53" i="69" a="1"/>
  <c r="CG53" i="69" s="1"/>
  <c r="CG36" i="69" a="1"/>
  <c r="CG36" i="69" s="1"/>
  <c r="CG42" i="69" a="1"/>
  <c r="CG42" i="69" s="1"/>
  <c r="CG15" i="69" a="1"/>
  <c r="CG15" i="69" s="1"/>
  <c r="CG25" i="69" a="1"/>
  <c r="CG25" i="69" s="1"/>
  <c r="CG3" i="69"/>
  <c r="CG5" i="69" a="1"/>
  <c r="CG5" i="69" s="1"/>
  <c r="CG9" i="69" a="1"/>
  <c r="CG9" i="69" s="1"/>
  <c r="CC71" i="69"/>
  <c r="CC75" i="69" s="1"/>
  <c r="CC65" i="69"/>
  <c r="CD60" i="69"/>
  <c r="CD64" i="69" s="1"/>
  <c r="CC69" i="69"/>
  <c r="CI1" i="69"/>
  <c r="CI2" i="69" s="1"/>
  <c r="CH2" i="69"/>
  <c r="CB79" i="69"/>
  <c r="CB77" i="69"/>
  <c r="CB85" i="69" s="1"/>
  <c r="CB94" i="69" s="1"/>
  <c r="CB99" i="69" s="1"/>
  <c r="CE221" i="69"/>
  <c r="CE224" i="69" s="1"/>
  <c r="CE226" i="69" s="1"/>
  <c r="CE228" i="69" s="1"/>
  <c r="CE215" i="69"/>
  <c r="CE217" i="69" s="1"/>
  <c r="CA106" i="69"/>
  <c r="CA113" i="69" s="1"/>
  <c r="CA100" i="69"/>
  <c r="CA104" i="69"/>
  <c r="CA87" i="69"/>
  <c r="CA83" i="69"/>
  <c r="CK1757" i="64" a="1"/>
  <c r="CK2190" i="64" a="1"/>
  <c r="CK1902" i="64" a="1"/>
  <c r="CK954" i="64" a="1"/>
  <c r="CK2009" i="64" a="1"/>
  <c r="CK2045" i="64" a="1"/>
  <c r="CJ2277" i="64" a="1"/>
  <c r="CJ1298" i="64" a="1"/>
  <c r="CK1937" i="64" a="1"/>
  <c r="CK2301" i="64" a="1"/>
  <c r="CJ1605" i="64" a="1"/>
  <c r="CK1874" i="64" a="1"/>
  <c r="CK1781" i="64" a="1"/>
  <c r="AR633" i="64" l="1"/>
  <c r="CJ2277" i="64"/>
  <c r="CJ1605" i="64"/>
  <c r="CJ1298" i="64"/>
  <c r="BY792" i="64"/>
  <c r="CF2512" i="64" a="1"/>
  <c r="CF2512" i="64" s="1"/>
  <c r="CK190" i="64"/>
  <c r="CK2301" i="64"/>
  <c r="CJ1945" i="64"/>
  <c r="CK2009" i="64"/>
  <c r="CK2045" i="64"/>
  <c r="CK1902" i="64"/>
  <c r="CK1874" i="64"/>
  <c r="CK1937" i="64"/>
  <c r="CL1940" i="64" s="1" a="1"/>
  <c r="CL1940" i="64" s="1"/>
  <c r="CK1757" i="64"/>
  <c r="CK1781" i="64"/>
  <c r="CK2190" i="64"/>
  <c r="CK954" i="64"/>
  <c r="AN2249" i="64"/>
  <c r="AN2250" i="64" s="1"/>
  <c r="AN2251" i="64" s="1"/>
  <c r="AR856" i="64"/>
  <c r="BS1300" i="64"/>
  <c r="BR1607" i="64"/>
  <c r="CJ2644" i="64"/>
  <c r="CK2644" i="64" s="1"/>
  <c r="CL2644" i="64" s="1"/>
  <c r="AL1759" i="64"/>
  <c r="CK205" i="64" a="1"/>
  <c r="CK205" i="64" s="1"/>
  <c r="CL205" i="64" s="1" a="1"/>
  <c r="CL205" i="64" s="1"/>
  <c r="AK932" i="64"/>
  <c r="AQ198" i="69"/>
  <c r="AP173" i="69"/>
  <c r="AP175" i="69" s="1"/>
  <c r="AR156" i="69"/>
  <c r="AR161" i="69" s="1"/>
  <c r="AQ173" i="69"/>
  <c r="AQ175" i="69" s="1"/>
  <c r="AQ163" i="69"/>
  <c r="AQ169" i="69"/>
  <c r="AQ179" i="69" s="1"/>
  <c r="AR135" i="69"/>
  <c r="AR142" i="69" s="1"/>
  <c r="AR152" i="69" s="1"/>
  <c r="AQ152" i="69"/>
  <c r="CF16" i="69"/>
  <c r="CF10" i="69"/>
  <c r="CF20" i="69" s="1"/>
  <c r="CG98" i="69"/>
  <c r="AT123" i="69"/>
  <c r="AU112" i="69"/>
  <c r="AU117" i="69" s="1"/>
  <c r="AT119" i="69"/>
  <c r="CF207" i="69"/>
  <c r="CF209" i="69" s="1"/>
  <c r="CF219" i="69" s="1"/>
  <c r="CB106" i="69"/>
  <c r="CB113" i="69" s="1"/>
  <c r="CB100" i="69"/>
  <c r="CB104" i="69"/>
  <c r="CG205" i="69"/>
  <c r="CG211" i="69" s="1"/>
  <c r="CG61" i="69"/>
  <c r="CG63" i="69" s="1"/>
  <c r="CG8" i="69"/>
  <c r="CG12" i="69" s="1"/>
  <c r="CG22" i="69" s="1"/>
  <c r="CG29" i="69" s="1"/>
  <c r="CG31" i="69" s="1"/>
  <c r="BZ50" i="69"/>
  <c r="BZ56" i="69"/>
  <c r="CA45" i="69"/>
  <c r="CA49" i="69" s="1"/>
  <c r="BZ54" i="69"/>
  <c r="CB87" i="69"/>
  <c r="CB83" i="69"/>
  <c r="CD65" i="69"/>
  <c r="CD71" i="69"/>
  <c r="CD75" i="69" s="1"/>
  <c r="CE60" i="69"/>
  <c r="CE64" i="69" s="1"/>
  <c r="CD69" i="69"/>
  <c r="CE17" i="69"/>
  <c r="CE18" i="69" s="1"/>
  <c r="CC39" i="69"/>
  <c r="CD28" i="69"/>
  <c r="CD32" i="69" s="1"/>
  <c r="CC33" i="69"/>
  <c r="CC37" i="69"/>
  <c r="CC46" i="69" s="1"/>
  <c r="CC48" i="69" s="1"/>
  <c r="CC79" i="69"/>
  <c r="CC77" i="69"/>
  <c r="CC85" i="69" s="1"/>
  <c r="CC94" i="69" s="1"/>
  <c r="CC99" i="69" s="1"/>
  <c r="CH225" i="69" a="1"/>
  <c r="CH225" i="69" s="1"/>
  <c r="CH227" i="69" a="1"/>
  <c r="CH227" i="69" s="1"/>
  <c r="CH216" i="69" a="1"/>
  <c r="CH216" i="69" s="1"/>
  <c r="CH206" i="69" a="1"/>
  <c r="CH206" i="69" s="1"/>
  <c r="CH208" i="69" a="1"/>
  <c r="CH208" i="69" s="1"/>
  <c r="CH214" i="69" a="1"/>
  <c r="CH214" i="69" s="1"/>
  <c r="CH197" i="69" a="1"/>
  <c r="CH197" i="69" s="1"/>
  <c r="CH191" i="69" a="1"/>
  <c r="CH191" i="69" s="1"/>
  <c r="CH185" i="69" a="1"/>
  <c r="CH185" i="69" s="1"/>
  <c r="CH174" i="69" a="1"/>
  <c r="CH174" i="69" s="1"/>
  <c r="CH166" i="69" a="1"/>
  <c r="CH166" i="69" s="1"/>
  <c r="CH172" i="69" a="1"/>
  <c r="CH172" i="69" s="1"/>
  <c r="CH147" i="69" a="1"/>
  <c r="CH147" i="69" s="1"/>
  <c r="CH158" i="69" a="1"/>
  <c r="CH158" i="69" s="1"/>
  <c r="CH145" i="69" a="1"/>
  <c r="CH145" i="69" s="1"/>
  <c r="CH131" i="69" a="1"/>
  <c r="CH131" i="69" s="1"/>
  <c r="CH133" i="69" a="1"/>
  <c r="CH133" i="69" s="1"/>
  <c r="CH160" i="69" a="1"/>
  <c r="CH160" i="69" s="1"/>
  <c r="CH139" i="69" a="1"/>
  <c r="CH139" i="69" s="1"/>
  <c r="CH116" i="69" a="1"/>
  <c r="CH116" i="69" s="1"/>
  <c r="CH109" i="69" a="1"/>
  <c r="CH109" i="69" s="1"/>
  <c r="CH122" i="69" a="1"/>
  <c r="CH122" i="69" s="1"/>
  <c r="CH114" i="69" a="1"/>
  <c r="CH114" i="69" s="1"/>
  <c r="CH97" i="69" a="1"/>
  <c r="CH97" i="69" s="1"/>
  <c r="CI93" i="69" s="1"/>
  <c r="CH90" i="69" a="1"/>
  <c r="CH90" i="69" s="1"/>
  <c r="CH103" i="69" a="1"/>
  <c r="CH103" i="69" s="1"/>
  <c r="CH95" i="69" a="1"/>
  <c r="CH95" i="69" s="1"/>
  <c r="CH96" i="69" s="1"/>
  <c r="CH82" i="69" a="1"/>
  <c r="CH82" i="69" s="1"/>
  <c r="CH68" i="69" a="1"/>
  <c r="CH68" i="69" s="1"/>
  <c r="CH74" i="69" a="1"/>
  <c r="CH74" i="69" s="1"/>
  <c r="CH76" i="69" a="1"/>
  <c r="CH76" i="69" s="1"/>
  <c r="CH47" i="69" a="1"/>
  <c r="CH47" i="69" s="1"/>
  <c r="CH30" i="69" a="1"/>
  <c r="CH30" i="69" s="1"/>
  <c r="CH53" i="69" a="1"/>
  <c r="CH53" i="69" s="1"/>
  <c r="CH36" i="69" a="1"/>
  <c r="CH36" i="69" s="1"/>
  <c r="CH42" i="69" a="1"/>
  <c r="CH42" i="69" s="1"/>
  <c r="CH25" i="69" a="1"/>
  <c r="CH25" i="69" s="1"/>
  <c r="CH62" i="69" a="1"/>
  <c r="CH62" i="69" s="1"/>
  <c r="CH3" i="69"/>
  <c r="CH5" i="69" a="1"/>
  <c r="CH5" i="69" s="1"/>
  <c r="CH9" i="69" a="1"/>
  <c r="CH9" i="69" s="1"/>
  <c r="CH15" i="69" a="1"/>
  <c r="CH15" i="69" s="1"/>
  <c r="CI227" i="69" a="1"/>
  <c r="CI227" i="69" s="1"/>
  <c r="CI225" i="69" a="1"/>
  <c r="CI225" i="69" s="1"/>
  <c r="CI216" i="69" a="1"/>
  <c r="CI216" i="69" s="1"/>
  <c r="CI206" i="69" a="1"/>
  <c r="CI206" i="69" s="1"/>
  <c r="CI208" i="69" a="1"/>
  <c r="CI208" i="69" s="1"/>
  <c r="CI214" i="69" a="1"/>
  <c r="CI214" i="69" s="1"/>
  <c r="CI197" i="69" a="1"/>
  <c r="CI197" i="69" s="1"/>
  <c r="CI191" i="69" a="1"/>
  <c r="CI191" i="69" s="1"/>
  <c r="CI185" i="69" a="1"/>
  <c r="CI185" i="69" s="1"/>
  <c r="CI172" i="69" a="1"/>
  <c r="CI172" i="69" s="1"/>
  <c r="CI166" i="69" a="1"/>
  <c r="CI166" i="69" s="1"/>
  <c r="CI174" i="69" a="1"/>
  <c r="CI174" i="69" s="1"/>
  <c r="CI158" i="69" a="1"/>
  <c r="CI158" i="69" s="1"/>
  <c r="CI160" i="69" a="1"/>
  <c r="CI160" i="69" s="1"/>
  <c r="CI147" i="69" a="1"/>
  <c r="CI147" i="69" s="1"/>
  <c r="CI145" i="69" a="1"/>
  <c r="CI145" i="69" s="1"/>
  <c r="CI131" i="69" a="1"/>
  <c r="CI131" i="69" s="1"/>
  <c r="CI133" i="69" a="1"/>
  <c r="CI133" i="69" s="1"/>
  <c r="CI116" i="69" a="1"/>
  <c r="CI116" i="69" s="1"/>
  <c r="CI109" i="69" a="1"/>
  <c r="CI109" i="69" s="1"/>
  <c r="CI122" i="69" a="1"/>
  <c r="CI122" i="69" s="1"/>
  <c r="CI139" i="69" a="1"/>
  <c r="CI139" i="69" s="1"/>
  <c r="CI114" i="69" a="1"/>
  <c r="CI114" i="69" s="1"/>
  <c r="CI103" i="69" a="1"/>
  <c r="CI103" i="69" s="1"/>
  <c r="CI95" i="69" a="1"/>
  <c r="CI95" i="69" s="1"/>
  <c r="CI97" i="69" a="1"/>
  <c r="CI97" i="69" s="1"/>
  <c r="CI74" i="69" a="1"/>
  <c r="CI74" i="69" s="1"/>
  <c r="CI90" i="69" a="1"/>
  <c r="CI90" i="69" s="1"/>
  <c r="CI76" i="69" a="1"/>
  <c r="CI76" i="69" s="1"/>
  <c r="CI82" i="69" a="1"/>
  <c r="CI82" i="69" s="1"/>
  <c r="CI62" i="69" a="1"/>
  <c r="CI62" i="69" s="1"/>
  <c r="CI53" i="69" a="1"/>
  <c r="CI53" i="69" s="1"/>
  <c r="CI36" i="69" a="1"/>
  <c r="CI36" i="69" s="1"/>
  <c r="CI42" i="69" a="1"/>
  <c r="CI42" i="69" s="1"/>
  <c r="CI25" i="69" a="1"/>
  <c r="CI25" i="69" s="1"/>
  <c r="CI68" i="69" a="1"/>
  <c r="CI68" i="69" s="1"/>
  <c r="CI5" i="69" a="1"/>
  <c r="CI5" i="69" s="1"/>
  <c r="CI3" i="69"/>
  <c r="CI47" i="69" a="1"/>
  <c r="CI47" i="69" s="1"/>
  <c r="CI9" i="69" a="1"/>
  <c r="CI9" i="69" s="1"/>
  <c r="CI30" i="69" a="1"/>
  <c r="CI30" i="69" s="1"/>
  <c r="CI15" i="69" a="1"/>
  <c r="CI15" i="69" s="1"/>
  <c r="I113" i="69"/>
  <c r="I46" i="69"/>
  <c r="I224" i="69"/>
  <c r="I130" i="69"/>
  <c r="I161" i="69"/>
  <c r="I132" i="69"/>
  <c r="I228" i="69"/>
  <c r="I134" i="69"/>
  <c r="I10" i="69"/>
  <c r="I54" i="69"/>
  <c r="I215" i="69"/>
  <c r="I123" i="69"/>
  <c r="I175" i="69"/>
  <c r="I75" i="69"/>
  <c r="I77" i="69"/>
  <c r="I148" i="69"/>
  <c r="I63" i="69"/>
  <c r="K224" i="69"/>
  <c r="I69" i="69"/>
  <c r="I226" i="69"/>
  <c r="I159" i="69"/>
  <c r="I211" i="69"/>
  <c r="I209" i="69"/>
  <c r="I192" i="69"/>
  <c r="I98" i="69"/>
  <c r="I96" i="69"/>
  <c r="I198" i="69"/>
  <c r="I104" i="69"/>
  <c r="I167" i="69"/>
  <c r="I29" i="69"/>
  <c r="J54" i="69"/>
  <c r="I117" i="69"/>
  <c r="I186" i="69"/>
  <c r="I8" i="69"/>
  <c r="J94" i="69"/>
  <c r="J184" i="69"/>
  <c r="J209" i="69"/>
  <c r="J98" i="69"/>
  <c r="K37" i="69"/>
  <c r="I157" i="69"/>
  <c r="J48" i="69"/>
  <c r="J140" i="69"/>
  <c r="I205" i="69"/>
  <c r="J148" i="69"/>
  <c r="J192" i="69"/>
  <c r="K46" i="69"/>
  <c r="J167" i="69"/>
  <c r="K217" i="69"/>
  <c r="J228" i="69"/>
  <c r="I17" i="69"/>
  <c r="K228" i="69"/>
  <c r="I31" i="69"/>
  <c r="J198" i="69"/>
  <c r="J37" i="69"/>
  <c r="I94" i="69"/>
  <c r="J161" i="69"/>
  <c r="K94" i="69"/>
  <c r="I48" i="69"/>
  <c r="I140" i="69"/>
  <c r="J215" i="69"/>
  <c r="I207" i="69"/>
  <c r="J69" i="69"/>
  <c r="K10" i="69"/>
  <c r="I16" i="69"/>
  <c r="I37" i="69"/>
  <c r="I115" i="69"/>
  <c r="J17" i="69"/>
  <c r="J134" i="69"/>
  <c r="J175" i="69"/>
  <c r="K215" i="69"/>
  <c r="J217" i="69"/>
  <c r="I217" i="69"/>
  <c r="K205" i="69"/>
  <c r="J130" i="69"/>
  <c r="I184" i="69"/>
  <c r="J132" i="69"/>
  <c r="I61" i="69"/>
  <c r="J205" i="69"/>
  <c r="J10" i="69"/>
  <c r="J63" i="69"/>
  <c r="J31" i="69"/>
  <c r="J29" i="69"/>
  <c r="J157" i="69"/>
  <c r="J186" i="69"/>
  <c r="K8" i="69"/>
  <c r="K17" i="69"/>
  <c r="K104" i="69"/>
  <c r="K31" i="69"/>
  <c r="J8" i="69"/>
  <c r="K29" i="69"/>
  <c r="K16" i="69"/>
  <c r="J77" i="69"/>
  <c r="K207" i="69"/>
  <c r="K61" i="69"/>
  <c r="J96" i="69"/>
  <c r="K75" i="69"/>
  <c r="K54" i="69"/>
  <c r="K211" i="69"/>
  <c r="K98" i="69"/>
  <c r="J159" i="69"/>
  <c r="J46" i="69"/>
  <c r="J226" i="69"/>
  <c r="J75" i="69"/>
  <c r="K96" i="69"/>
  <c r="J16" i="69"/>
  <c r="J61" i="69"/>
  <c r="J113" i="69"/>
  <c r="J211" i="69"/>
  <c r="K226" i="69"/>
  <c r="J224" i="69"/>
  <c r="K69" i="69"/>
  <c r="K77" i="69"/>
  <c r="K113" i="69"/>
  <c r="K130" i="69"/>
  <c r="J207" i="69"/>
  <c r="K209" i="69"/>
  <c r="L48" i="69"/>
  <c r="L69" i="69"/>
  <c r="L75" i="69"/>
  <c r="L54" i="69"/>
  <c r="L10" i="69"/>
  <c r="L228" i="69"/>
  <c r="L46" i="69"/>
  <c r="L63" i="69"/>
  <c r="L215" i="69"/>
  <c r="L113" i="69"/>
  <c r="L16" i="69"/>
  <c r="K63" i="69"/>
  <c r="L217" i="69"/>
  <c r="L205" i="69"/>
  <c r="L96" i="69"/>
  <c r="L104" i="69"/>
  <c r="L17" i="69"/>
  <c r="L8" i="69"/>
  <c r="L94" i="69"/>
  <c r="L61" i="69"/>
  <c r="L31" i="69"/>
  <c r="L224" i="69"/>
  <c r="L130" i="69"/>
  <c r="L207" i="69"/>
  <c r="K48" i="69"/>
  <c r="M130" i="69"/>
  <c r="L209" i="69"/>
  <c r="L29" i="69"/>
  <c r="J104" i="69"/>
  <c r="L211" i="69"/>
  <c r="L98" i="69"/>
  <c r="L226" i="69"/>
  <c r="L37" i="69"/>
  <c r="L77" i="69"/>
  <c r="CF221" i="69"/>
  <c r="CF224" i="69" s="1"/>
  <c r="CF226" i="69" s="1"/>
  <c r="CF228" i="69" s="1"/>
  <c r="CF215" i="69"/>
  <c r="CF217" i="69" s="1"/>
  <c r="CK1298" i="64" a="1"/>
  <c r="CK2277" i="64" a="1"/>
  <c r="CK1605" i="64" a="1"/>
  <c r="AL930" i="64" a="1"/>
  <c r="AR638" i="64" l="1"/>
  <c r="AS629" i="64"/>
  <c r="AS632" i="64" s="1"/>
  <c r="AR634" i="64"/>
  <c r="CK2277" i="64"/>
  <c r="CK1605" i="64"/>
  <c r="CK1298" i="64"/>
  <c r="BY794" i="64"/>
  <c r="BY784" i="64" s="1"/>
  <c r="BY786" i="64" s="1"/>
  <c r="BY787" i="64" s="1"/>
  <c r="CK1945" i="64"/>
  <c r="CL1945" i="64" s="1"/>
  <c r="P1902" i="64"/>
  <c r="P2009" i="64"/>
  <c r="P1757" i="64"/>
  <c r="AR860" i="64"/>
  <c r="AS858" i="64"/>
  <c r="AT855" i="64"/>
  <c r="AN2255" i="64"/>
  <c r="AO2245" i="64"/>
  <c r="BT1300" i="64"/>
  <c r="BS1607" i="64"/>
  <c r="AM2303" i="64"/>
  <c r="AL930" i="64"/>
  <c r="AN1735" i="64"/>
  <c r="AQ2279" i="64"/>
  <c r="AS2192" i="64"/>
  <c r="AK1876" i="64"/>
  <c r="P2644" i="64"/>
  <c r="J2639" i="64"/>
  <c r="AR159" i="69"/>
  <c r="AR184" i="69" s="1"/>
  <c r="AR187" i="69" s="1"/>
  <c r="AS183" i="69" s="1"/>
  <c r="AS186" i="69" s="1"/>
  <c r="AR140" i="69"/>
  <c r="AR150" i="69" s="1"/>
  <c r="AR146" i="69"/>
  <c r="AR148" i="69" s="1"/>
  <c r="AS129" i="69"/>
  <c r="AS134" i="69" s="1"/>
  <c r="AR136" i="69"/>
  <c r="I18" i="69"/>
  <c r="CF17" i="69"/>
  <c r="CF18" i="69" s="1"/>
  <c r="N135" i="69"/>
  <c r="N136" i="69" s="1"/>
  <c r="N162" i="69"/>
  <c r="N163" i="69" s="1"/>
  <c r="N187" i="69"/>
  <c r="N188" i="69" s="1"/>
  <c r="AU115" i="69"/>
  <c r="AU118" i="69" s="1"/>
  <c r="CG207" i="69"/>
  <c r="CG209" i="69" s="1"/>
  <c r="CG219" i="69" s="1"/>
  <c r="K18" i="69"/>
  <c r="CG10" i="69"/>
  <c r="CG20" i="69" s="1"/>
  <c r="CG16" i="69"/>
  <c r="L18" i="69"/>
  <c r="J18" i="69"/>
  <c r="CI205" i="69"/>
  <c r="CI207" i="69" s="1"/>
  <c r="H207" i="69" s="1"/>
  <c r="CI61" i="69"/>
  <c r="CI8" i="69"/>
  <c r="CI10" i="69" s="1"/>
  <c r="CC106" i="69"/>
  <c r="CC113" i="69" s="1"/>
  <c r="CC100" i="69"/>
  <c r="CC104" i="69"/>
  <c r="CH98" i="69"/>
  <c r="H173" i="69"/>
  <c r="I162" i="69"/>
  <c r="H49" i="69"/>
  <c r="H93" i="69"/>
  <c r="K32" i="69"/>
  <c r="H135" i="69"/>
  <c r="H64" i="69"/>
  <c r="H112" i="69"/>
  <c r="I99" i="69"/>
  <c r="I100" i="69" s="1"/>
  <c r="I187" i="69"/>
  <c r="H106" i="69"/>
  <c r="I106" i="69"/>
  <c r="H32" i="69"/>
  <c r="I64" i="69"/>
  <c r="H45" i="69"/>
  <c r="H162" i="69"/>
  <c r="I118" i="69"/>
  <c r="I32" i="69"/>
  <c r="H183" i="69"/>
  <c r="H187" i="69"/>
  <c r="H28" i="69"/>
  <c r="I146" i="69"/>
  <c r="I135" i="69"/>
  <c r="H60" i="69"/>
  <c r="H118" i="69"/>
  <c r="H146" i="69"/>
  <c r="H99" i="69"/>
  <c r="H129" i="69"/>
  <c r="K106" i="69"/>
  <c r="H156" i="69"/>
  <c r="I173" i="69"/>
  <c r="I49" i="69"/>
  <c r="K99" i="69"/>
  <c r="K100" i="69" s="1"/>
  <c r="J64" i="69"/>
  <c r="J32" i="69"/>
  <c r="J106" i="69"/>
  <c r="J99" i="69"/>
  <c r="J100" i="69" s="1"/>
  <c r="J49" i="69"/>
  <c r="K64" i="69"/>
  <c r="K49" i="69"/>
  <c r="L49" i="69"/>
  <c r="L32" i="69"/>
  <c r="L64" i="69"/>
  <c r="L99" i="69"/>
  <c r="L100" i="69" s="1"/>
  <c r="L106" i="69"/>
  <c r="CC87" i="69"/>
  <c r="CC83" i="69"/>
  <c r="CH205" i="69"/>
  <c r="CH61" i="69"/>
  <c r="CH8" i="69"/>
  <c r="CH10" i="69" s="1"/>
  <c r="CI96" i="69"/>
  <c r="H96" i="69" s="1"/>
  <c r="CI98" i="69"/>
  <c r="H98" i="69" s="1"/>
  <c r="CE28" i="69"/>
  <c r="CE32" i="69" s="1"/>
  <c r="CD33" i="69"/>
  <c r="CD39" i="69"/>
  <c r="CD37" i="69"/>
  <c r="CE65" i="69"/>
  <c r="CE71" i="69"/>
  <c r="CE75" i="69" s="1"/>
  <c r="CF60" i="69"/>
  <c r="CF64" i="69" s="1"/>
  <c r="CE69" i="69"/>
  <c r="CD79" i="69"/>
  <c r="CD77" i="69"/>
  <c r="CG221" i="69"/>
  <c r="CG224" i="69" s="1"/>
  <c r="CG226" i="69" s="1"/>
  <c r="CG228" i="69" s="1"/>
  <c r="CG215" i="69"/>
  <c r="CG217" i="69" s="1"/>
  <c r="CA50" i="69"/>
  <c r="CA56" i="69"/>
  <c r="CB45" i="69"/>
  <c r="CB49" i="69" s="1"/>
  <c r="CA54" i="69"/>
  <c r="CL2277" i="64" a="1"/>
  <c r="CL1605" i="64" a="1"/>
  <c r="CL1298" i="64" a="1"/>
  <c r="CL1298" i="64" l="1"/>
  <c r="CL1300" i="64" s="1"/>
  <c r="CL2277" i="64"/>
  <c r="CL2279" i="64" s="1"/>
  <c r="CL1605" i="64"/>
  <c r="CL1607" i="64" s="1"/>
  <c r="AS633" i="64"/>
  <c r="BY795" i="64"/>
  <c r="BY800" i="64" s="1"/>
  <c r="BY788" i="64"/>
  <c r="BZ780" i="64"/>
  <c r="K2301" i="64"/>
  <c r="L2301" i="64"/>
  <c r="M2301" i="64"/>
  <c r="N2301" i="64"/>
  <c r="O2301" i="64"/>
  <c r="P2301" i="64"/>
  <c r="K2190" i="64"/>
  <c r="L2190" i="64"/>
  <c r="M2190" i="64"/>
  <c r="N2190" i="64"/>
  <c r="O2190" i="64"/>
  <c r="P2190" i="64"/>
  <c r="K2045" i="64"/>
  <c r="L2045" i="64"/>
  <c r="M2045" i="64"/>
  <c r="N2045" i="64"/>
  <c r="O2045" i="64"/>
  <c r="P2045" i="64"/>
  <c r="K1937" i="64"/>
  <c r="L1937" i="64"/>
  <c r="M1937" i="64"/>
  <c r="N1937" i="64"/>
  <c r="O1937" i="64"/>
  <c r="P1937" i="64"/>
  <c r="K1781" i="64"/>
  <c r="L1781" i="64"/>
  <c r="M1781" i="64"/>
  <c r="N1781" i="64"/>
  <c r="O1781" i="64"/>
  <c r="P1781" i="64"/>
  <c r="P1945" i="64"/>
  <c r="K954" i="64"/>
  <c r="L954" i="64"/>
  <c r="M954" i="64"/>
  <c r="N954" i="64"/>
  <c r="O954" i="64"/>
  <c r="P954" i="64"/>
  <c r="K1874" i="64"/>
  <c r="L1874" i="64"/>
  <c r="M1874" i="64"/>
  <c r="N1874" i="64"/>
  <c r="O1874" i="64"/>
  <c r="P1874" i="64"/>
  <c r="K190" i="64"/>
  <c r="L190" i="64"/>
  <c r="M190" i="64"/>
  <c r="N190" i="64"/>
  <c r="O190" i="64"/>
  <c r="P190" i="64"/>
  <c r="AS856" i="64"/>
  <c r="AS860" i="64" s="1"/>
  <c r="AO2249" i="64"/>
  <c r="AO2250" i="64" s="1"/>
  <c r="AO2251" i="64" s="1"/>
  <c r="BU1300" i="64"/>
  <c r="AM1759" i="64"/>
  <c r="AL932" i="64"/>
  <c r="AR192" i="69"/>
  <c r="AR198" i="69" s="1"/>
  <c r="AR194" i="69"/>
  <c r="AR202" i="69" s="1"/>
  <c r="AR162" i="69"/>
  <c r="AR163" i="69" s="1"/>
  <c r="AR188" i="69"/>
  <c r="AS132" i="69"/>
  <c r="AS157" i="69" s="1"/>
  <c r="CG17" i="69"/>
  <c r="CG18" i="69" s="1"/>
  <c r="CI16" i="69"/>
  <c r="CH16" i="69"/>
  <c r="CH17" i="69" s="1"/>
  <c r="CH211" i="69"/>
  <c r="M205" i="69"/>
  <c r="J28" i="69"/>
  <c r="J33" i="69" s="1"/>
  <c r="CH63" i="69"/>
  <c r="M61" i="69"/>
  <c r="L28" i="69"/>
  <c r="L33" i="69" s="1"/>
  <c r="CE33" i="69"/>
  <c r="CE39" i="69"/>
  <c r="CF28" i="69"/>
  <c r="CF32" i="69" s="1"/>
  <c r="CE37" i="69"/>
  <c r="CE46" i="69" s="1"/>
  <c r="CE48" i="69" s="1"/>
  <c r="I112" i="69"/>
  <c r="I119" i="69" s="1"/>
  <c r="J112" i="69"/>
  <c r="I188" i="69"/>
  <c r="J183" i="69"/>
  <c r="I45" i="69"/>
  <c r="I50" i="69" s="1"/>
  <c r="CI12" i="69"/>
  <c r="CI22" i="69" s="1"/>
  <c r="CI29" i="69" s="1"/>
  <c r="H8" i="69"/>
  <c r="CD85" i="69"/>
  <c r="CD94" i="69" s="1"/>
  <c r="M28" i="69"/>
  <c r="J45" i="69"/>
  <c r="J50" i="69" s="1"/>
  <c r="I156" i="69"/>
  <c r="H163" i="69"/>
  <c r="I163" i="69"/>
  <c r="J156" i="69"/>
  <c r="CI63" i="69"/>
  <c r="H63" i="69" s="1"/>
  <c r="H61" i="69"/>
  <c r="CD87" i="69"/>
  <c r="CD83" i="69"/>
  <c r="CF71" i="69"/>
  <c r="CF75" i="69" s="1"/>
  <c r="CF65" i="69"/>
  <c r="CG60" i="69"/>
  <c r="CG64" i="69" s="1"/>
  <c r="CF69" i="69"/>
  <c r="M45" i="69"/>
  <c r="L45" i="69"/>
  <c r="L50" i="69" s="1"/>
  <c r="K28" i="69"/>
  <c r="K33" i="69" s="1"/>
  <c r="I136" i="69"/>
  <c r="J129" i="69"/>
  <c r="CH207" i="69"/>
  <c r="CI211" i="69"/>
  <c r="H205" i="69"/>
  <c r="M96" i="69"/>
  <c r="CE79" i="69"/>
  <c r="CE77" i="69"/>
  <c r="CE85" i="69" s="1"/>
  <c r="CE94" i="69" s="1"/>
  <c r="CE99" i="69" s="1"/>
  <c r="CH20" i="69"/>
  <c r="M10" i="69"/>
  <c r="L60" i="69"/>
  <c r="L65" i="69" s="1"/>
  <c r="J60" i="69"/>
  <c r="J65" i="69" s="1"/>
  <c r="M60" i="69"/>
  <c r="CB50" i="69"/>
  <c r="CB56" i="69"/>
  <c r="CC45" i="69"/>
  <c r="CC49" i="69" s="1"/>
  <c r="CB54" i="69"/>
  <c r="CI20" i="69"/>
  <c r="H10" i="69"/>
  <c r="I28" i="69"/>
  <c r="I33" i="69" s="1"/>
  <c r="I60" i="69"/>
  <c r="I65" i="69" s="1"/>
  <c r="AU125" i="69"/>
  <c r="AU119" i="69"/>
  <c r="AV112" i="69"/>
  <c r="AU123" i="69"/>
  <c r="CD46" i="69"/>
  <c r="CH12" i="69"/>
  <c r="CH22" i="69" s="1"/>
  <c r="CH29" i="69" s="1"/>
  <c r="M8" i="69"/>
  <c r="H16" i="69"/>
  <c r="K45" i="69"/>
  <c r="K50" i="69" s="1"/>
  <c r="K60" i="69"/>
  <c r="K65" i="69" s="1"/>
  <c r="I183" i="69"/>
  <c r="I129" i="69"/>
  <c r="H136" i="69"/>
  <c r="M98" i="69"/>
  <c r="CI209" i="69"/>
  <c r="AM930" i="64" a="1"/>
  <c r="P1605" i="64" l="1"/>
  <c r="P2277" i="64"/>
  <c r="P1298" i="64"/>
  <c r="AS638" i="64"/>
  <c r="AS634" i="64"/>
  <c r="AT629" i="64"/>
  <c r="AT632" i="64" s="1"/>
  <c r="BY796" i="64"/>
  <c r="BZ791" i="64"/>
  <c r="BZ783" i="64"/>
  <c r="AT858" i="64"/>
  <c r="AT856" i="64" s="1"/>
  <c r="AU855" i="64"/>
  <c r="AP2245" i="64"/>
  <c r="AO2255" i="64"/>
  <c r="BV1300" i="64"/>
  <c r="BT1607" i="64"/>
  <c r="BU1607" i="64"/>
  <c r="AM930" i="64"/>
  <c r="AN2303" i="64"/>
  <c r="AO1735" i="64"/>
  <c r="AR2279" i="64"/>
  <c r="AL1876" i="64"/>
  <c r="AT2192" i="64"/>
  <c r="AR200" i="69"/>
  <c r="AR167" i="69"/>
  <c r="AR173" i="69" s="1"/>
  <c r="AR175" i="69" s="1"/>
  <c r="AR169" i="69"/>
  <c r="AR179" i="69" s="1"/>
  <c r="AS156" i="69"/>
  <c r="AS159" i="69" s="1"/>
  <c r="AS184" i="69" s="1"/>
  <c r="AS187" i="69" s="1"/>
  <c r="AS135" i="69"/>
  <c r="AS136" i="69" s="1"/>
  <c r="M16" i="69"/>
  <c r="CI17" i="69"/>
  <c r="CI18" i="69" s="1"/>
  <c r="H65" i="69"/>
  <c r="CH221" i="69"/>
  <c r="CH224" i="69" s="1"/>
  <c r="CH215" i="69"/>
  <c r="M211" i="69"/>
  <c r="AV117" i="69"/>
  <c r="AV115" i="69"/>
  <c r="CI31" i="69"/>
  <c r="H31" i="69" s="1"/>
  <c r="H29" i="69"/>
  <c r="CD48" i="69"/>
  <c r="M63" i="69"/>
  <c r="CH31" i="69"/>
  <c r="M29" i="69"/>
  <c r="CF33" i="69"/>
  <c r="CF39" i="69"/>
  <c r="CG28" i="69"/>
  <c r="CG32" i="69" s="1"/>
  <c r="CF37" i="69"/>
  <c r="CF46" i="69" s="1"/>
  <c r="CF48" i="69" s="1"/>
  <c r="CI219" i="69"/>
  <c r="H209" i="69"/>
  <c r="CE106" i="69"/>
  <c r="CE113" i="69" s="1"/>
  <c r="CE100" i="69"/>
  <c r="CE104" i="69"/>
  <c r="CI221" i="69"/>
  <c r="CI224" i="69" s="1"/>
  <c r="CI215" i="69"/>
  <c r="H211" i="69"/>
  <c r="CF79" i="69"/>
  <c r="CF77" i="69"/>
  <c r="CF85" i="69" s="1"/>
  <c r="CF94" i="69" s="1"/>
  <c r="CF99" i="69" s="1"/>
  <c r="CE87" i="69"/>
  <c r="CE83" i="69"/>
  <c r="M207" i="69"/>
  <c r="CH209" i="69"/>
  <c r="CH18" i="69"/>
  <c r="M17" i="69"/>
  <c r="M18" i="69" s="1"/>
  <c r="CC56" i="69"/>
  <c r="CD45" i="69"/>
  <c r="CC50" i="69"/>
  <c r="CC54" i="69"/>
  <c r="CD99" i="69"/>
  <c r="H17" i="69"/>
  <c r="H18" i="69" s="1"/>
  <c r="CG65" i="69"/>
  <c r="CG71" i="69"/>
  <c r="CG75" i="69" s="1"/>
  <c r="CH60" i="69"/>
  <c r="CH64" i="69" s="1"/>
  <c r="CG69" i="69"/>
  <c r="AT633" i="64" l="1"/>
  <c r="BZ792" i="64"/>
  <c r="AP2249" i="64"/>
  <c r="AP2250" i="64" s="1"/>
  <c r="L2250" i="64" s="1"/>
  <c r="AT860" i="64"/>
  <c r="BW1300" i="64"/>
  <c r="AN1759" i="64"/>
  <c r="AM932" i="64"/>
  <c r="AR177" i="69"/>
  <c r="AT129" i="69"/>
  <c r="AT134" i="69" s="1"/>
  <c r="AS161" i="69"/>
  <c r="AS162" i="69" s="1"/>
  <c r="AS169" i="69" s="1"/>
  <c r="AS179" i="69" s="1"/>
  <c r="AS142" i="69"/>
  <c r="AS146" i="69" s="1"/>
  <c r="AS148" i="69" s="1"/>
  <c r="AS140" i="69"/>
  <c r="AS150" i="69" s="1"/>
  <c r="AS188" i="69"/>
  <c r="AT183" i="69"/>
  <c r="AT186" i="69" s="1"/>
  <c r="AS192" i="69"/>
  <c r="AS194" i="69"/>
  <c r="AS202" i="69" s="1"/>
  <c r="M31" i="69"/>
  <c r="CF87" i="69"/>
  <c r="CF83" i="69"/>
  <c r="CH217" i="69"/>
  <c r="M215" i="69"/>
  <c r="CD106" i="69"/>
  <c r="CD113" i="69" s="1"/>
  <c r="CD100" i="69"/>
  <c r="CD104" i="69"/>
  <c r="CH226" i="69"/>
  <c r="M224" i="69"/>
  <c r="CH71" i="69"/>
  <c r="CH75" i="69" s="1"/>
  <c r="CI60" i="69"/>
  <c r="CI64" i="69" s="1"/>
  <c r="CH65" i="69"/>
  <c r="CH69" i="69"/>
  <c r="CH219" i="69"/>
  <c r="M209" i="69"/>
  <c r="H215" i="69"/>
  <c r="CI217" i="69"/>
  <c r="H217" i="69" s="1"/>
  <c r="H33" i="69"/>
  <c r="CG79" i="69"/>
  <c r="CG77" i="69"/>
  <c r="H224" i="69"/>
  <c r="CI226" i="69"/>
  <c r="CG33" i="69"/>
  <c r="CG39" i="69"/>
  <c r="CH28" i="69"/>
  <c r="CH32" i="69" s="1"/>
  <c r="CG37" i="69"/>
  <c r="CG46" i="69" s="1"/>
  <c r="CD49" i="69"/>
  <c r="AV118" i="69"/>
  <c r="CF106" i="69"/>
  <c r="CF113" i="69" s="1"/>
  <c r="CF100" i="69"/>
  <c r="CF104" i="69"/>
  <c r="AN930" i="64" a="1"/>
  <c r="AT638" i="64" l="1"/>
  <c r="AU629" i="64"/>
  <c r="AU632" i="64" s="1"/>
  <c r="AT634" i="64"/>
  <c r="BZ794" i="64"/>
  <c r="BZ784" i="64" s="1"/>
  <c r="BZ786" i="64" s="1"/>
  <c r="BZ787" i="64" s="1"/>
  <c r="AP2251" i="64"/>
  <c r="AU858" i="64"/>
  <c r="AU856" i="64" s="1"/>
  <c r="AV855" i="64"/>
  <c r="AP2255" i="64"/>
  <c r="AQ2245" i="64"/>
  <c r="BX1300" i="64"/>
  <c r="BW1607" i="64"/>
  <c r="BV1607" i="64"/>
  <c r="AO2303" i="64"/>
  <c r="AN930" i="64"/>
  <c r="AM1876" i="64"/>
  <c r="AU2192" i="64"/>
  <c r="AS2279" i="64"/>
  <c r="AT132" i="69"/>
  <c r="AT157" i="69" s="1"/>
  <c r="AS152" i="69"/>
  <c r="AT156" i="69"/>
  <c r="AT161" i="69" s="1"/>
  <c r="AS163" i="69"/>
  <c r="AS167" i="69"/>
  <c r="AS177" i="69" s="1"/>
  <c r="AS200" i="69"/>
  <c r="AS198" i="69"/>
  <c r="CG85" i="69"/>
  <c r="CG94" i="69" s="1"/>
  <c r="CG87" i="69"/>
  <c r="CG83" i="69"/>
  <c r="CG48" i="69"/>
  <c r="CE45" i="69"/>
  <c r="CE49" i="69" s="1"/>
  <c r="CD50" i="69"/>
  <c r="CD56" i="69"/>
  <c r="CD54" i="69"/>
  <c r="CH33" i="69"/>
  <c r="CH39" i="69"/>
  <c r="CI28" i="69"/>
  <c r="CI32" i="69" s="1"/>
  <c r="CH37" i="69"/>
  <c r="CI65" i="69"/>
  <c r="CI71" i="69"/>
  <c r="CI75" i="69" s="1"/>
  <c r="N64" i="69"/>
  <c r="N65" i="69" s="1"/>
  <c r="CI69" i="69"/>
  <c r="M64" i="69"/>
  <c r="M65" i="69" s="1"/>
  <c r="M217" i="69"/>
  <c r="AV125" i="69"/>
  <c r="AV119" i="69"/>
  <c r="AW112" i="69"/>
  <c r="AV123" i="69"/>
  <c r="CH79" i="69"/>
  <c r="CH77" i="69"/>
  <c r="CH85" i="69" s="1"/>
  <c r="CH94" i="69" s="1"/>
  <c r="CH99" i="69" s="1"/>
  <c r="H226" i="69"/>
  <c r="CI228" i="69"/>
  <c r="M226" i="69"/>
  <c r="CH228" i="69"/>
  <c r="AU633" i="64" l="1"/>
  <c r="BZ795" i="64"/>
  <c r="BZ800" i="64" s="1"/>
  <c r="BZ788" i="64"/>
  <c r="O787" i="64"/>
  <c r="P780" i="64" s="1"/>
  <c r="CA780" i="64"/>
  <c r="CA783" i="64" s="1"/>
  <c r="AQ2249" i="64"/>
  <c r="AU860" i="64"/>
  <c r="BY1300" i="64"/>
  <c r="AP1735" i="64"/>
  <c r="AN932" i="64"/>
  <c r="AO1759" i="64"/>
  <c r="AT135" i="69"/>
  <c r="AU129" i="69" s="1"/>
  <c r="AU132" i="69" s="1"/>
  <c r="AU157" i="69" s="1"/>
  <c r="AS173" i="69"/>
  <c r="AS175" i="69" s="1"/>
  <c r="AT159" i="69"/>
  <c r="AT184" i="69" s="1"/>
  <c r="AT187" i="69" s="1"/>
  <c r="AT188" i="69" s="1"/>
  <c r="CH87" i="69"/>
  <c r="CH83" i="69"/>
  <c r="H69" i="69"/>
  <c r="M69" i="69"/>
  <c r="CI79" i="69"/>
  <c r="H75" i="69"/>
  <c r="CI77" i="69"/>
  <c r="M77" i="69" s="1"/>
  <c r="M75" i="69"/>
  <c r="CG99" i="69"/>
  <c r="CH106" i="69"/>
  <c r="CH113" i="69" s="1"/>
  <c r="CH100" i="69"/>
  <c r="CH104" i="69"/>
  <c r="AW117" i="69"/>
  <c r="AW115" i="69"/>
  <c r="CE50" i="69"/>
  <c r="CE56" i="69"/>
  <c r="CF45" i="69"/>
  <c r="CF49" i="69" s="1"/>
  <c r="CE54" i="69"/>
  <c r="CH46" i="69"/>
  <c r="H228" i="69"/>
  <c r="M228" i="69"/>
  <c r="CI33" i="69"/>
  <c r="CI39" i="69"/>
  <c r="N32" i="69"/>
  <c r="N33" i="69" s="1"/>
  <c r="CI37" i="69"/>
  <c r="M37" i="69" s="1"/>
  <c r="M32" i="69"/>
  <c r="M33" i="69" s="1"/>
  <c r="AO930" i="64" a="1"/>
  <c r="AU638" i="64" l="1"/>
  <c r="AU634" i="64"/>
  <c r="AV629" i="64"/>
  <c r="AV632" i="64" s="1"/>
  <c r="O795" i="64"/>
  <c r="P791" i="64" s="1"/>
  <c r="BZ796" i="64"/>
  <c r="CA791" i="64"/>
  <c r="CA792" i="64"/>
  <c r="AQ2250" i="64"/>
  <c r="AV858" i="64"/>
  <c r="AV856" i="64" s="1"/>
  <c r="AW855" i="64"/>
  <c r="BZ1300" i="64"/>
  <c r="BX1607" i="64"/>
  <c r="AO930" i="64"/>
  <c r="AQ1735" i="64"/>
  <c r="AT2279" i="64"/>
  <c r="AV2192" i="64"/>
  <c r="AN1876" i="64"/>
  <c r="AT140" i="69"/>
  <c r="AT150" i="69" s="1"/>
  <c r="AT142" i="69"/>
  <c r="AT146" i="69" s="1"/>
  <c r="AT148" i="69" s="1"/>
  <c r="AT136" i="69"/>
  <c r="AU134" i="69"/>
  <c r="AU135" i="69" s="1"/>
  <c r="AV129" i="69" s="1"/>
  <c r="AV132" i="69" s="1"/>
  <c r="AV157" i="69" s="1"/>
  <c r="AU183" i="69"/>
  <c r="AU186" i="69" s="1"/>
  <c r="AT194" i="69"/>
  <c r="AT202" i="69" s="1"/>
  <c r="AT192" i="69"/>
  <c r="AT200" i="69" s="1"/>
  <c r="AT162" i="69"/>
  <c r="AT163" i="69" s="1"/>
  <c r="AW118" i="69"/>
  <c r="AW119" i="69" s="1"/>
  <c r="CH48" i="69"/>
  <c r="CI87" i="69"/>
  <c r="CI83" i="69"/>
  <c r="CI46" i="69"/>
  <c r="M46" i="69" s="1"/>
  <c r="H37" i="69"/>
  <c r="CF50" i="69"/>
  <c r="CF56" i="69"/>
  <c r="CG45" i="69"/>
  <c r="CG49" i="69" s="1"/>
  <c r="CF54" i="69"/>
  <c r="CG106" i="69"/>
  <c r="CG113" i="69" s="1"/>
  <c r="CG100" i="69"/>
  <c r="CG104" i="69"/>
  <c r="CI85" i="69"/>
  <c r="CI94" i="69" s="1"/>
  <c r="H77" i="69"/>
  <c r="AV633" i="64" l="1"/>
  <c r="CA794" i="64"/>
  <c r="AQ2251" i="64"/>
  <c r="AQ2255" i="64"/>
  <c r="AR2245" i="64"/>
  <c r="AV860" i="64"/>
  <c r="CA1300" i="64"/>
  <c r="BY1607" i="64"/>
  <c r="AP1759" i="64"/>
  <c r="AP2303" i="64"/>
  <c r="AO932" i="64"/>
  <c r="AT152" i="69"/>
  <c r="AU142" i="69"/>
  <c r="AU146" i="69" s="1"/>
  <c r="AU148" i="69" s="1"/>
  <c r="AV134" i="69"/>
  <c r="AV135" i="69" s="1"/>
  <c r="AV136" i="69" s="1"/>
  <c r="AU140" i="69"/>
  <c r="AU150" i="69" s="1"/>
  <c r="AU136" i="69"/>
  <c r="AT198" i="69"/>
  <c r="AU156" i="69"/>
  <c r="AU159" i="69" s="1"/>
  <c r="AU184" i="69" s="1"/>
  <c r="AU187" i="69" s="1"/>
  <c r="AU194" i="69" s="1"/>
  <c r="AU202" i="69" s="1"/>
  <c r="AT169" i="69"/>
  <c r="AT179" i="69" s="1"/>
  <c r="AT167" i="69"/>
  <c r="AT177" i="69" s="1"/>
  <c r="AW123" i="69"/>
  <c r="AW125" i="69"/>
  <c r="AX112" i="69"/>
  <c r="AX115" i="69" s="1"/>
  <c r="H94" i="69"/>
  <c r="H100" i="69" s="1"/>
  <c r="CI99" i="69"/>
  <c r="M94" i="69"/>
  <c r="CI48" i="69"/>
  <c r="H46" i="69"/>
  <c r="CG50" i="69"/>
  <c r="CG56" i="69"/>
  <c r="CH45" i="69"/>
  <c r="CH49" i="69" s="1"/>
  <c r="CG54" i="69"/>
  <c r="AP930" i="64" a="1"/>
  <c r="AV638" i="64" l="1"/>
  <c r="AV634" i="64"/>
  <c r="AW629" i="64"/>
  <c r="AW632" i="64" s="1"/>
  <c r="CA784" i="64"/>
  <c r="CA786" i="64" s="1"/>
  <c r="CA795" i="64"/>
  <c r="AR2249" i="64"/>
  <c r="AX855" i="64"/>
  <c r="AW858" i="64"/>
  <c r="CB1300" i="64"/>
  <c r="BZ1607" i="64"/>
  <c r="CA1607" i="64"/>
  <c r="AP930" i="64"/>
  <c r="AQ2303" i="64"/>
  <c r="AR1735" i="64"/>
  <c r="AU2279" i="64"/>
  <c r="AW2192" i="64"/>
  <c r="AO1876" i="64"/>
  <c r="AU152" i="69"/>
  <c r="AU192" i="69"/>
  <c r="AU200" i="69" s="1"/>
  <c r="AT173" i="69"/>
  <c r="AT175" i="69" s="1"/>
  <c r="AU161" i="69"/>
  <c r="AU162" i="69" s="1"/>
  <c r="AU163" i="69" s="1"/>
  <c r="AU188" i="69"/>
  <c r="AV183" i="69"/>
  <c r="AV186" i="69" s="1"/>
  <c r="AV140" i="69"/>
  <c r="AV150" i="69" s="1"/>
  <c r="AW129" i="69"/>
  <c r="AW132" i="69" s="1"/>
  <c r="AW157" i="69" s="1"/>
  <c r="AV142" i="69"/>
  <c r="AV146" i="69" s="1"/>
  <c r="AV148" i="69" s="1"/>
  <c r="AX117" i="69"/>
  <c r="AX118" i="69" s="1"/>
  <c r="AY112" i="69" s="1"/>
  <c r="CI106" i="69"/>
  <c r="CI100" i="69"/>
  <c r="N99" i="69"/>
  <c r="N100" i="69" s="1"/>
  <c r="CI104" i="69"/>
  <c r="M99" i="69"/>
  <c r="M100" i="69" s="1"/>
  <c r="CH50" i="69"/>
  <c r="CH56" i="69"/>
  <c r="CI45" i="69"/>
  <c r="CI49" i="69" s="1"/>
  <c r="CH54" i="69"/>
  <c r="H48" i="69"/>
  <c r="H50" i="69" s="1"/>
  <c r="M48" i="69"/>
  <c r="AW633" i="64" l="1"/>
  <c r="CA800" i="64"/>
  <c r="CB791" i="64"/>
  <c r="CA796" i="64"/>
  <c r="CA787" i="64"/>
  <c r="AR2250" i="64"/>
  <c r="AS2245" i="64" s="1"/>
  <c r="AW856" i="64"/>
  <c r="CC1300" i="64"/>
  <c r="CB1607" i="64"/>
  <c r="AQ1759" i="64"/>
  <c r="AP932" i="64"/>
  <c r="AU169" i="69"/>
  <c r="AU179" i="69" s="1"/>
  <c r="AU167" i="69"/>
  <c r="AU173" i="69" s="1"/>
  <c r="AU175" i="69" s="1"/>
  <c r="AV156" i="69"/>
  <c r="AV161" i="69" s="1"/>
  <c r="AU198" i="69"/>
  <c r="AV152" i="69"/>
  <c r="AW134" i="69"/>
  <c r="AW135" i="69" s="1"/>
  <c r="AX129" i="69" s="1"/>
  <c r="AX123" i="69"/>
  <c r="AX125" i="69"/>
  <c r="AX119" i="69"/>
  <c r="H104" i="69"/>
  <c r="M104" i="69"/>
  <c r="AY115" i="69"/>
  <c r="AY117" i="69"/>
  <c r="CI50" i="69"/>
  <c r="CI56" i="69"/>
  <c r="N49" i="69"/>
  <c r="N50" i="69" s="1"/>
  <c r="M49" i="69"/>
  <c r="M50" i="69" s="1"/>
  <c r="CI54" i="69"/>
  <c r="CI113" i="69"/>
  <c r="M106" i="69"/>
  <c r="AQ930" i="64" a="1"/>
  <c r="AW638" i="64" l="1"/>
  <c r="AW634" i="64"/>
  <c r="AX629" i="64"/>
  <c r="AX632" i="64" s="1"/>
  <c r="CA788" i="64"/>
  <c r="CB780" i="64"/>
  <c r="CB783" i="64" s="1"/>
  <c r="AR2255" i="64"/>
  <c r="AR2251" i="64"/>
  <c r="AS2249" i="64"/>
  <c r="AW860" i="64"/>
  <c r="AX858" i="64"/>
  <c r="AX856" i="64" s="1"/>
  <c r="AY855" i="64"/>
  <c r="CD1300" i="64"/>
  <c r="CC1607" i="64"/>
  <c r="AQ930" i="64"/>
  <c r="AR2303" i="64"/>
  <c r="AS1735" i="64"/>
  <c r="AV2279" i="64"/>
  <c r="AX2192" i="64"/>
  <c r="AP1876" i="64"/>
  <c r="AU177" i="69"/>
  <c r="AV159" i="69"/>
  <c r="AV184" i="69" s="1"/>
  <c r="AV187" i="69" s="1"/>
  <c r="AV188" i="69" s="1"/>
  <c r="AW140" i="69"/>
  <c r="AW150" i="69" s="1"/>
  <c r="AW142" i="69"/>
  <c r="AW152" i="69" s="1"/>
  <c r="AW136" i="69"/>
  <c r="AX134" i="69"/>
  <c r="AX132" i="69"/>
  <c r="AX157" i="69" s="1"/>
  <c r="AY118" i="69"/>
  <c r="AY119" i="69" s="1"/>
  <c r="H113" i="69"/>
  <c r="M113" i="69"/>
  <c r="H54" i="69"/>
  <c r="M54" i="69"/>
  <c r="AX633" i="64" l="1"/>
  <c r="CB792" i="64"/>
  <c r="AS2250" i="64"/>
  <c r="AT2245" i="64" s="1"/>
  <c r="AX860" i="64"/>
  <c r="CE1300" i="64"/>
  <c r="CD1607" i="64"/>
  <c r="AR1759" i="64"/>
  <c r="AQ932" i="64"/>
  <c r="AW183" i="69"/>
  <c r="AW186" i="69" s="1"/>
  <c r="AV194" i="69"/>
  <c r="AV202" i="69" s="1"/>
  <c r="AV192" i="69"/>
  <c r="AV200" i="69" s="1"/>
  <c r="AV162" i="69"/>
  <c r="AW156" i="69" s="1"/>
  <c r="AW159" i="69" s="1"/>
  <c r="AW184" i="69" s="1"/>
  <c r="AW146" i="69"/>
  <c r="AW148" i="69" s="1"/>
  <c r="AX135" i="69"/>
  <c r="AX142" i="69" s="1"/>
  <c r="J118" i="69"/>
  <c r="K112" i="69" s="1"/>
  <c r="AY123" i="69"/>
  <c r="AZ112" i="69"/>
  <c r="AZ115" i="69" s="1"/>
  <c r="AY125" i="69"/>
  <c r="AR930" i="64" a="1"/>
  <c r="AX638" i="64" l="1"/>
  <c r="AY629" i="64"/>
  <c r="AY632" i="64" s="1"/>
  <c r="AX634" i="64"/>
  <c r="CB794" i="64"/>
  <c r="CB784" i="64" s="1"/>
  <c r="CB786" i="64" s="1"/>
  <c r="AS2255" i="64"/>
  <c r="AS2251" i="64"/>
  <c r="AT2249" i="64"/>
  <c r="AY858" i="64"/>
  <c r="AZ855" i="64"/>
  <c r="CF1300" i="64"/>
  <c r="CE1607" i="64"/>
  <c r="AR930" i="64"/>
  <c r="AS2303" i="64"/>
  <c r="AT1735" i="64"/>
  <c r="AW2279" i="64"/>
  <c r="AQ1876" i="64"/>
  <c r="AY2192" i="64"/>
  <c r="AV198" i="69"/>
  <c r="AW187" i="69"/>
  <c r="AW192" i="69" s="1"/>
  <c r="AW161" i="69"/>
  <c r="AW162" i="69" s="1"/>
  <c r="AX156" i="69" s="1"/>
  <c r="AX161" i="69" s="1"/>
  <c r="AV167" i="69"/>
  <c r="AV173" i="69" s="1"/>
  <c r="AV175" i="69" s="1"/>
  <c r="AV163" i="69"/>
  <c r="AV169" i="69"/>
  <c r="AV179" i="69" s="1"/>
  <c r="AY129" i="69"/>
  <c r="AY132" i="69" s="1"/>
  <c r="AY157" i="69" s="1"/>
  <c r="AX136" i="69"/>
  <c r="AX140" i="69"/>
  <c r="AX150" i="69" s="1"/>
  <c r="AX152" i="69"/>
  <c r="AX146" i="69"/>
  <c r="AX148" i="69" s="1"/>
  <c r="AZ117" i="69"/>
  <c r="AZ118" i="69" s="1"/>
  <c r="AY633" i="64" l="1"/>
  <c r="CB795" i="64"/>
  <c r="CB800" i="64" s="1"/>
  <c r="CB787" i="64"/>
  <c r="AT2250" i="64"/>
  <c r="AY856" i="64"/>
  <c r="CG1300" i="64"/>
  <c r="CF1607" i="64"/>
  <c r="AS1759" i="64"/>
  <c r="AR932" i="64"/>
  <c r="AW188" i="69"/>
  <c r="AX183" i="69"/>
  <c r="AX186" i="69" s="1"/>
  <c r="AW194" i="69"/>
  <c r="AW202" i="69" s="1"/>
  <c r="AV177" i="69"/>
  <c r="AW167" i="69"/>
  <c r="AW177" i="69" s="1"/>
  <c r="AW163" i="69"/>
  <c r="AW169" i="69"/>
  <c r="AW179" i="69" s="1"/>
  <c r="AX159" i="69"/>
  <c r="AX184" i="69" s="1"/>
  <c r="AW200" i="69"/>
  <c r="AW198" i="69"/>
  <c r="AY134" i="69"/>
  <c r="AY135" i="69" s="1"/>
  <c r="AZ125" i="69"/>
  <c r="AZ119" i="69"/>
  <c r="BA112" i="69"/>
  <c r="AZ123" i="69"/>
  <c r="AS930" i="64" a="1"/>
  <c r="AY638" i="64" l="1"/>
  <c r="AY634" i="64"/>
  <c r="AZ629" i="64"/>
  <c r="AZ632" i="64" s="1"/>
  <c r="CC791" i="64"/>
  <c r="CB796" i="64"/>
  <c r="CB788" i="64"/>
  <c r="CC780" i="64"/>
  <c r="CC783" i="64" s="1"/>
  <c r="AT2251" i="64"/>
  <c r="AU2245" i="64"/>
  <c r="AU2249" i="64" s="1"/>
  <c r="AU2250" i="64" s="1"/>
  <c r="AU2251" i="64" s="1"/>
  <c r="AT2255" i="64"/>
  <c r="AY860" i="64"/>
  <c r="BA855" i="64"/>
  <c r="AZ858" i="64"/>
  <c r="AZ856" i="64" s="1"/>
  <c r="CH1300" i="64"/>
  <c r="CG1607" i="64"/>
  <c r="AS930" i="64"/>
  <c r="AT2303" i="64"/>
  <c r="AU1735" i="64"/>
  <c r="AX2279" i="64"/>
  <c r="AR1876" i="64"/>
  <c r="AZ2192" i="64"/>
  <c r="AX187" i="69"/>
  <c r="AX188" i="69" s="1"/>
  <c r="AX162" i="69"/>
  <c r="AX169" i="69" s="1"/>
  <c r="AX179" i="69" s="1"/>
  <c r="AW173" i="69"/>
  <c r="AW175" i="69" s="1"/>
  <c r="AY140" i="69"/>
  <c r="AY150" i="69" s="1"/>
  <c r="AZ129" i="69"/>
  <c r="J135" i="69"/>
  <c r="AY142" i="69"/>
  <c r="AY136" i="69"/>
  <c r="BA115" i="69"/>
  <c r="BA117" i="69"/>
  <c r="AZ633" i="64" l="1"/>
  <c r="CC792" i="64"/>
  <c r="AV2245" i="64"/>
  <c r="AV2249" i="64" s="1"/>
  <c r="AV2250" i="64" s="1"/>
  <c r="AU2255" i="64"/>
  <c r="AZ860" i="64"/>
  <c r="CI1300" i="64"/>
  <c r="AS932" i="64"/>
  <c r="AT1759" i="64"/>
  <c r="AX192" i="69"/>
  <c r="AX198" i="69" s="1"/>
  <c r="AY183" i="69"/>
  <c r="AY186" i="69" s="1"/>
  <c r="AX194" i="69"/>
  <c r="AX202" i="69" s="1"/>
  <c r="AY156" i="69"/>
  <c r="AY161" i="69" s="1"/>
  <c r="AX163" i="69"/>
  <c r="AX167" i="69"/>
  <c r="AX177" i="69" s="1"/>
  <c r="AZ132" i="69"/>
  <c r="AZ134" i="69"/>
  <c r="K134" i="69" s="1"/>
  <c r="AY152" i="69"/>
  <c r="AY146" i="69"/>
  <c r="J136" i="69"/>
  <c r="K129" i="69"/>
  <c r="BA118" i="69"/>
  <c r="AT930" i="64" a="1"/>
  <c r="AZ638" i="64" l="1"/>
  <c r="BA629" i="64"/>
  <c r="BA632" i="64" s="1"/>
  <c r="AZ634" i="64"/>
  <c r="CC794" i="64"/>
  <c r="CC784" i="64" s="1"/>
  <c r="CC786" i="64" s="1"/>
  <c r="BA858" i="64"/>
  <c r="BA856" i="64" s="1"/>
  <c r="BB855" i="64"/>
  <c r="AV2251" i="64"/>
  <c r="AW2245" i="64"/>
  <c r="AV2255" i="64"/>
  <c r="CJ1300" i="64"/>
  <c r="CH1607" i="64"/>
  <c r="CI1607" i="64"/>
  <c r="AT930" i="64"/>
  <c r="AU2303" i="64"/>
  <c r="AV1735" i="64"/>
  <c r="AS1876" i="64"/>
  <c r="BA2192" i="64"/>
  <c r="AY2279" i="64"/>
  <c r="AX200" i="69"/>
  <c r="AX173" i="69"/>
  <c r="AX175" i="69" s="1"/>
  <c r="AY159" i="69"/>
  <c r="AY184" i="69" s="1"/>
  <c r="AY187" i="69" s="1"/>
  <c r="J187" i="69" s="1"/>
  <c r="AZ135" i="69"/>
  <c r="BA129" i="69" s="1"/>
  <c r="J146" i="69"/>
  <c r="AY148" i="69"/>
  <c r="K132" i="69"/>
  <c r="AZ157" i="69"/>
  <c r="K157" i="69" s="1"/>
  <c r="BA125" i="69"/>
  <c r="BA119" i="69"/>
  <c r="BB112" i="69"/>
  <c r="BA123" i="69"/>
  <c r="BA633" i="64" l="1"/>
  <c r="J2508" i="64"/>
  <c r="CC795" i="64"/>
  <c r="CD791" i="64" s="1"/>
  <c r="CC787" i="64"/>
  <c r="K632" i="64"/>
  <c r="L632" i="64"/>
  <c r="AW2249" i="64"/>
  <c r="AW2250" i="64" s="1"/>
  <c r="AW2251" i="64" s="1"/>
  <c r="BA860" i="64"/>
  <c r="CK1300" i="64"/>
  <c r="AT932" i="64"/>
  <c r="AU1759" i="64"/>
  <c r="AZ183" i="69"/>
  <c r="AZ186" i="69" s="1"/>
  <c r="K186" i="69" s="1"/>
  <c r="AY188" i="69"/>
  <c r="AY194" i="69"/>
  <c r="AY202" i="69" s="1"/>
  <c r="AY192" i="69"/>
  <c r="AY198" i="69" s="1"/>
  <c r="AY162" i="69"/>
  <c r="AY163" i="69" s="1"/>
  <c r="AZ140" i="69"/>
  <c r="AZ150" i="69" s="1"/>
  <c r="AZ136" i="69"/>
  <c r="AZ142" i="69"/>
  <c r="AZ146" i="69" s="1"/>
  <c r="AZ148" i="69" s="1"/>
  <c r="K148" i="69" s="1"/>
  <c r="J188" i="69"/>
  <c r="K183" i="69"/>
  <c r="BA132" i="69"/>
  <c r="BA157" i="69" s="1"/>
  <c r="BA134" i="69"/>
  <c r="BB117" i="69"/>
  <c r="BB115" i="69"/>
  <c r="AU930" i="64" a="1"/>
  <c r="BA638" i="64" l="1"/>
  <c r="BB629" i="64"/>
  <c r="BB632" i="64" s="1"/>
  <c r="BA634" i="64"/>
  <c r="CC796" i="64"/>
  <c r="CC800" i="64"/>
  <c r="CC788" i="64"/>
  <c r="CD780" i="64"/>
  <c r="CD783" i="64" s="1"/>
  <c r="BB858" i="64"/>
  <c r="BC855" i="64"/>
  <c r="N855" i="64"/>
  <c r="AW2255" i="64"/>
  <c r="AX2245" i="64"/>
  <c r="CJ1607" i="64"/>
  <c r="AU930" i="64"/>
  <c r="AV2303" i="64"/>
  <c r="AW1735" i="64"/>
  <c r="BB2192" i="64"/>
  <c r="AZ2279" i="64"/>
  <c r="AT1876" i="64"/>
  <c r="AY167" i="69"/>
  <c r="AY173" i="69" s="1"/>
  <c r="J173" i="69" s="1"/>
  <c r="J162" i="69"/>
  <c r="K156" i="69" s="1"/>
  <c r="K140" i="69"/>
  <c r="AY200" i="69"/>
  <c r="AY169" i="69"/>
  <c r="AY179" i="69" s="1"/>
  <c r="AZ156" i="69"/>
  <c r="AZ161" i="69" s="1"/>
  <c r="K161" i="69" s="1"/>
  <c r="AZ152" i="69"/>
  <c r="BA135" i="69"/>
  <c r="BB118" i="69"/>
  <c r="BC112" i="69" s="1"/>
  <c r="M632" i="64" l="1"/>
  <c r="CD792" i="64"/>
  <c r="AX2249" i="64"/>
  <c r="AX2250" i="64" s="1"/>
  <c r="AX2251" i="64" s="1"/>
  <c r="BB856" i="64"/>
  <c r="CK1607" i="64"/>
  <c r="AU932" i="64"/>
  <c r="AV1759" i="64"/>
  <c r="AY177" i="69"/>
  <c r="AY175" i="69"/>
  <c r="J163" i="69"/>
  <c r="AZ159" i="69"/>
  <c r="AZ162" i="69" s="1"/>
  <c r="AZ163" i="69" s="1"/>
  <c r="BA140" i="69"/>
  <c r="BA150" i="69" s="1"/>
  <c r="BA142" i="69"/>
  <c r="BA136" i="69"/>
  <c r="BB129" i="69"/>
  <c r="BB119" i="69"/>
  <c r="BB123" i="69"/>
  <c r="BB125" i="69"/>
  <c r="BC117" i="69"/>
  <c r="BC115" i="69"/>
  <c r="AV930" i="64" a="1"/>
  <c r="BB633" i="64" l="1"/>
  <c r="BB638" i="64" s="1"/>
  <c r="CD794" i="64"/>
  <c r="CD784" i="64" s="1"/>
  <c r="CD786" i="64" s="1"/>
  <c r="BB860" i="64"/>
  <c r="BC858" i="64"/>
  <c r="BD855" i="64"/>
  <c r="AX2255" i="64"/>
  <c r="AY2245" i="64"/>
  <c r="AV930" i="64"/>
  <c r="AW2303" i="64"/>
  <c r="AX1735" i="64"/>
  <c r="BC2192" i="64"/>
  <c r="BA2279" i="64"/>
  <c r="AU1876" i="64"/>
  <c r="AZ184" i="69"/>
  <c r="K159" i="69"/>
  <c r="AZ169" i="69"/>
  <c r="AZ179" i="69" s="1"/>
  <c r="BA156" i="69"/>
  <c r="BA161" i="69" s="1"/>
  <c r="AZ167" i="69"/>
  <c r="K167" i="69" s="1"/>
  <c r="BB132" i="69"/>
  <c r="BB157" i="69" s="1"/>
  <c r="BB134" i="69"/>
  <c r="BA146" i="69"/>
  <c r="BA148" i="69" s="1"/>
  <c r="BA152" i="69"/>
  <c r="BC118" i="69"/>
  <c r="BC119" i="69" s="1"/>
  <c r="BC629" i="64" l="1"/>
  <c r="BC632" i="64" s="1"/>
  <c r="BB634" i="64"/>
  <c r="CD795" i="64"/>
  <c r="CD800" i="64" s="1"/>
  <c r="CD787" i="64"/>
  <c r="AY2249" i="64"/>
  <c r="AY2250" i="64" s="1"/>
  <c r="AY2251" i="64" s="1"/>
  <c r="BC856" i="64"/>
  <c r="AW1759" i="64"/>
  <c r="AV932" i="64"/>
  <c r="K184" i="69"/>
  <c r="AZ187" i="69"/>
  <c r="AZ173" i="69"/>
  <c r="AZ175" i="69" s="1"/>
  <c r="K175" i="69" s="1"/>
  <c r="BA159" i="69"/>
  <c r="BA184" i="69" s="1"/>
  <c r="AZ177" i="69"/>
  <c r="BB135" i="69"/>
  <c r="BB142" i="69" s="1"/>
  <c r="BC123" i="69"/>
  <c r="BC125" i="69"/>
  <c r="BD112" i="69"/>
  <c r="BD117" i="69" s="1"/>
  <c r="AW930" i="64" a="1"/>
  <c r="BC633" i="64" l="1"/>
  <c r="BC638" i="64" s="1"/>
  <c r="CD796" i="64"/>
  <c r="CE791" i="64"/>
  <c r="CD788" i="64"/>
  <c r="CE780" i="64"/>
  <c r="CE783" i="64" s="1"/>
  <c r="AZ2245" i="64"/>
  <c r="AZ2249" i="64" s="1"/>
  <c r="AY2255" i="64"/>
  <c r="BC860" i="64"/>
  <c r="BD858" i="64"/>
  <c r="BE855" i="64"/>
  <c r="AW930" i="64"/>
  <c r="AX2303" i="64"/>
  <c r="AY1735" i="64"/>
  <c r="BB2279" i="64"/>
  <c r="AV1876" i="64"/>
  <c r="BD2192" i="64"/>
  <c r="AZ188" i="69"/>
  <c r="AZ192" i="69"/>
  <c r="BA183" i="69"/>
  <c r="BA186" i="69" s="1"/>
  <c r="AZ194" i="69"/>
  <c r="AZ202" i="69" s="1"/>
  <c r="BA162" i="69"/>
  <c r="BB136" i="69"/>
  <c r="BB140" i="69"/>
  <c r="BB150" i="69" s="1"/>
  <c r="BC129" i="69"/>
  <c r="BC134" i="69" s="1"/>
  <c r="BB146" i="69"/>
  <c r="BB148" i="69" s="1"/>
  <c r="BB152" i="69"/>
  <c r="BD115" i="69"/>
  <c r="BD118" i="69" s="1"/>
  <c r="BD123" i="69" s="1"/>
  <c r="BD629" i="64" l="1"/>
  <c r="BD632" i="64" s="1"/>
  <c r="BC634" i="64"/>
  <c r="CE792" i="64"/>
  <c r="AZ2250" i="64"/>
  <c r="AZ2251" i="64" s="1"/>
  <c r="BD856" i="64"/>
  <c r="AX1759" i="64"/>
  <c r="AW932" i="64"/>
  <c r="BA187" i="69"/>
  <c r="K192" i="69"/>
  <c r="AZ198" i="69"/>
  <c r="K198" i="69" s="1"/>
  <c r="AZ200" i="69"/>
  <c r="BB156" i="69"/>
  <c r="BA169" i="69"/>
  <c r="BA179" i="69" s="1"/>
  <c r="BA167" i="69"/>
  <c r="BA163" i="69"/>
  <c r="BC132" i="69"/>
  <c r="BC157" i="69" s="1"/>
  <c r="BE112" i="69"/>
  <c r="BE115" i="69" s="1"/>
  <c r="BD119" i="69"/>
  <c r="BD125" i="69"/>
  <c r="AX930" i="64" a="1"/>
  <c r="BD633" i="64" l="1"/>
  <c r="BD638" i="64" s="1"/>
  <c r="CE794" i="64"/>
  <c r="CE784" i="64" s="1"/>
  <c r="CE786" i="64" s="1"/>
  <c r="AZ2255" i="64"/>
  <c r="BA2245" i="64"/>
  <c r="BA2249" i="64" s="1"/>
  <c r="BA2250" i="64" s="1"/>
  <c r="BA2251" i="64" s="1"/>
  <c r="BD860" i="64"/>
  <c r="BF855" i="64"/>
  <c r="BE858" i="64"/>
  <c r="AX930" i="64"/>
  <c r="AY2303" i="64"/>
  <c r="AZ1735" i="64"/>
  <c r="BC2279" i="64"/>
  <c r="AW1876" i="64"/>
  <c r="BE2192" i="64"/>
  <c r="BB183" i="69"/>
  <c r="BB186" i="69" s="1"/>
  <c r="BA188" i="69"/>
  <c r="BA194" i="69"/>
  <c r="BA202" i="69" s="1"/>
  <c r="BA192" i="69"/>
  <c r="BA200" i="69" s="1"/>
  <c r="BC135" i="69"/>
  <c r="BD129" i="69" s="1"/>
  <c r="BD132" i="69" s="1"/>
  <c r="BD157" i="69" s="1"/>
  <c r="BB161" i="69"/>
  <c r="BB159" i="69"/>
  <c r="BB184" i="69" s="1"/>
  <c r="BA177" i="69"/>
  <c r="BA173" i="69"/>
  <c r="BA175" i="69" s="1"/>
  <c r="BE117" i="69"/>
  <c r="BE118" i="69" s="1"/>
  <c r="BD634" i="64" l="1"/>
  <c r="BE629" i="64"/>
  <c r="BE632" i="64" s="1"/>
  <c r="CE795" i="64"/>
  <c r="CF791" i="64" s="1"/>
  <c r="CE787" i="64"/>
  <c r="BE856" i="64"/>
  <c r="BB2245" i="64"/>
  <c r="BA2255" i="64"/>
  <c r="AY1759" i="64"/>
  <c r="AX932" i="64"/>
  <c r="BB187" i="69"/>
  <c r="BB188" i="69" s="1"/>
  <c r="BA198" i="69"/>
  <c r="BC140" i="69"/>
  <c r="BC150" i="69" s="1"/>
  <c r="BC136" i="69"/>
  <c r="BD134" i="69"/>
  <c r="BD135" i="69" s="1"/>
  <c r="BC142" i="69"/>
  <c r="BC146" i="69" s="1"/>
  <c r="BC148" i="69" s="1"/>
  <c r="BB162" i="69"/>
  <c r="BB169" i="69" s="1"/>
  <c r="BB179" i="69" s="1"/>
  <c r="BE125" i="69"/>
  <c r="BE119" i="69"/>
  <c r="BF112" i="69"/>
  <c r="BF117" i="69" s="1"/>
  <c r="BE123" i="69"/>
  <c r="AY930" i="64" a="1"/>
  <c r="BE633" i="64" l="1"/>
  <c r="BE638" i="64" s="1"/>
  <c r="CE796" i="64"/>
  <c r="CE800" i="64"/>
  <c r="CE788" i="64"/>
  <c r="CF780" i="64"/>
  <c r="CF783" i="64" s="1"/>
  <c r="CF792" i="64" s="1"/>
  <c r="CF794" i="64" s="1"/>
  <c r="CF784" i="64" s="1"/>
  <c r="CF786" i="64" s="1"/>
  <c r="CF787" i="64" s="1"/>
  <c r="K792" i="64"/>
  <c r="K794" i="64"/>
  <c r="L794" i="64"/>
  <c r="M794" i="64"/>
  <c r="N794" i="64"/>
  <c r="O794" i="64"/>
  <c r="BB2249" i="64"/>
  <c r="BB2250" i="64" s="1"/>
  <c r="M2250" i="64" s="1"/>
  <c r="BE860" i="64"/>
  <c r="BF858" i="64"/>
  <c r="BG855" i="64"/>
  <c r="AZ2303" i="64"/>
  <c r="AY930" i="64"/>
  <c r="BA1735" i="64"/>
  <c r="BD2279" i="64"/>
  <c r="AX1876" i="64"/>
  <c r="BF2192" i="64"/>
  <c r="BB194" i="69"/>
  <c r="BB202" i="69" s="1"/>
  <c r="BC183" i="69"/>
  <c r="BC186" i="69" s="1"/>
  <c r="BB192" i="69"/>
  <c r="BB198" i="69" s="1"/>
  <c r="BC152" i="69"/>
  <c r="BC156" i="69"/>
  <c r="BC159" i="69" s="1"/>
  <c r="BC184" i="69" s="1"/>
  <c r="BB163" i="69"/>
  <c r="BB167" i="69"/>
  <c r="BD142" i="69"/>
  <c r="BD136" i="69"/>
  <c r="BE129" i="69"/>
  <c r="BD140" i="69"/>
  <c r="BD150" i="69" s="1"/>
  <c r="BF115" i="69"/>
  <c r="BF118" i="69" s="1"/>
  <c r="BF119" i="69" s="1"/>
  <c r="BF629" i="64" l="1"/>
  <c r="BF632" i="64" s="1"/>
  <c r="BE634" i="64"/>
  <c r="K796" i="64"/>
  <c r="CF795" i="64"/>
  <c r="CF788" i="64"/>
  <c r="CG780" i="64"/>
  <c r="CG783" i="64" s="1"/>
  <c r="BB2251" i="64"/>
  <c r="BF856" i="64"/>
  <c r="BC2245" i="64"/>
  <c r="BB2255" i="64"/>
  <c r="AY932" i="64"/>
  <c r="AZ1759" i="64"/>
  <c r="BB200" i="69"/>
  <c r="BC187" i="69"/>
  <c r="BC192" i="69" s="1"/>
  <c r="BC198" i="69" s="1"/>
  <c r="BC161" i="69"/>
  <c r="BC162" i="69" s="1"/>
  <c r="BC167" i="69" s="1"/>
  <c r="BB177" i="69"/>
  <c r="BB173" i="69"/>
  <c r="BB175" i="69" s="1"/>
  <c r="BE134" i="69"/>
  <c r="BE132" i="69"/>
  <c r="BE157" i="69" s="1"/>
  <c r="BD152" i="69"/>
  <c r="BD146" i="69"/>
  <c r="BD148" i="69" s="1"/>
  <c r="BF123" i="69"/>
  <c r="BG112" i="69"/>
  <c r="BG115" i="69" s="1"/>
  <c r="BF125" i="69"/>
  <c r="AZ930" i="64" a="1"/>
  <c r="BF633" i="64" l="1"/>
  <c r="BF638" i="64" s="1"/>
  <c r="CF800" i="64"/>
  <c r="CG791" i="64"/>
  <c r="CF796" i="64"/>
  <c r="CG792" i="64"/>
  <c r="CG794" i="64" s="1"/>
  <c r="K784" i="64"/>
  <c r="L784" i="64"/>
  <c r="M784" i="64"/>
  <c r="N784" i="64"/>
  <c r="O784" i="64"/>
  <c r="M800" i="64"/>
  <c r="N800" i="64"/>
  <c r="O800" i="64"/>
  <c r="BC2249" i="64"/>
  <c r="BF860" i="64"/>
  <c r="BG858" i="64"/>
  <c r="BH855" i="64"/>
  <c r="AZ930" i="64"/>
  <c r="BA2303" i="64"/>
  <c r="BB1735" i="64"/>
  <c r="AY1876" i="64"/>
  <c r="BE2279" i="64"/>
  <c r="BG2192" i="64"/>
  <c r="BC200" i="69"/>
  <c r="BC194" i="69"/>
  <c r="BC202" i="69" s="1"/>
  <c r="BD183" i="69"/>
  <c r="BD186" i="69" s="1"/>
  <c r="BC188" i="69"/>
  <c r="BC163" i="69"/>
  <c r="BC169" i="69"/>
  <c r="BC179" i="69" s="1"/>
  <c r="BD156" i="69"/>
  <c r="BC173" i="69"/>
  <c r="BC175" i="69" s="1"/>
  <c r="BC177" i="69"/>
  <c r="BE135" i="69"/>
  <c r="BG117" i="69"/>
  <c r="BG118" i="69" s="1"/>
  <c r="BF634" i="64" l="1"/>
  <c r="BG629" i="64"/>
  <c r="BG632" i="64" s="1"/>
  <c r="BG633" i="64" s="1"/>
  <c r="CG784" i="64"/>
  <c r="CG795" i="64"/>
  <c r="K2279" i="64"/>
  <c r="L2279" i="64"/>
  <c r="M2279" i="64"/>
  <c r="K1607" i="64"/>
  <c r="L1607" i="64"/>
  <c r="M1607" i="64"/>
  <c r="N1607" i="64"/>
  <c r="O1607" i="64"/>
  <c r="P1607" i="64"/>
  <c r="K1300" i="64"/>
  <c r="L1300" i="64"/>
  <c r="M1300" i="64"/>
  <c r="N1300" i="64"/>
  <c r="O1300" i="64"/>
  <c r="P1300" i="64"/>
  <c r="BG856" i="64"/>
  <c r="BC2250" i="64"/>
  <c r="BA1759" i="64"/>
  <c r="AZ932" i="64"/>
  <c r="BD159" i="69"/>
  <c r="BD184" i="69" s="1"/>
  <c r="BD187" i="69" s="1"/>
  <c r="BE183" i="69" s="1"/>
  <c r="BE186" i="69" s="1"/>
  <c r="BD161" i="69"/>
  <c r="BE140" i="69"/>
  <c r="BE150" i="69" s="1"/>
  <c r="BE142" i="69"/>
  <c r="BE136" i="69"/>
  <c r="BF129" i="69"/>
  <c r="BG119" i="69"/>
  <c r="BG123" i="69"/>
  <c r="BH112" i="69"/>
  <c r="BH117" i="69" s="1"/>
  <c r="BG125" i="69"/>
  <c r="BA930" i="64" a="1"/>
  <c r="BG638" i="64" l="1"/>
  <c r="BG634" i="64"/>
  <c r="BH629" i="64"/>
  <c r="BH632" i="64" s="1"/>
  <c r="CG800" i="64"/>
  <c r="CH791" i="64"/>
  <c r="CG796" i="64"/>
  <c r="CG786" i="64"/>
  <c r="CG787" i="64" s="1"/>
  <c r="BC2251" i="64"/>
  <c r="BG860" i="64"/>
  <c r="BI855" i="64"/>
  <c r="BH858" i="64"/>
  <c r="BH856" i="64" s="1"/>
  <c r="BD2245" i="64"/>
  <c r="BC2255" i="64"/>
  <c r="BA930" i="64"/>
  <c r="BC1735" i="64"/>
  <c r="BH2192" i="64"/>
  <c r="AZ1876" i="64"/>
  <c r="BF2279" i="64"/>
  <c r="BD162" i="69"/>
  <c r="BD169" i="69" s="1"/>
  <c r="BD179" i="69" s="1"/>
  <c r="BD188" i="69"/>
  <c r="BD192" i="69"/>
  <c r="BD200" i="69" s="1"/>
  <c r="BD194" i="69"/>
  <c r="BD202" i="69" s="1"/>
  <c r="BF134" i="69"/>
  <c r="BF132" i="69"/>
  <c r="BF157" i="69" s="1"/>
  <c r="BE146" i="69"/>
  <c r="BE148" i="69" s="1"/>
  <c r="BE152" i="69"/>
  <c r="BH115" i="69"/>
  <c r="BH118" i="69" s="1"/>
  <c r="BH119" i="69" s="1"/>
  <c r="BH633" i="64" l="1"/>
  <c r="CG788" i="64"/>
  <c r="CH780" i="64"/>
  <c r="BD2249" i="64"/>
  <c r="BH860" i="64"/>
  <c r="BB2303" i="64"/>
  <c r="BB1759" i="64"/>
  <c r="BA932" i="64"/>
  <c r="BD167" i="69"/>
  <c r="BD173" i="69" s="1"/>
  <c r="BD175" i="69" s="1"/>
  <c r="BE156" i="69"/>
  <c r="BE159" i="69" s="1"/>
  <c r="BE184" i="69" s="1"/>
  <c r="BE187" i="69" s="1"/>
  <c r="BE192" i="69" s="1"/>
  <c r="BE200" i="69" s="1"/>
  <c r="BD163" i="69"/>
  <c r="BD198" i="69"/>
  <c r="BF135" i="69"/>
  <c r="BH125" i="69"/>
  <c r="BH123" i="69"/>
  <c r="BI112" i="69"/>
  <c r="BI117" i="69" s="1"/>
  <c r="BB930" i="64" a="1"/>
  <c r="BH638" i="64" l="1"/>
  <c r="BI629" i="64"/>
  <c r="BI632" i="64" s="1"/>
  <c r="BH634" i="64"/>
  <c r="CH783" i="64"/>
  <c r="BD2250" i="64"/>
  <c r="BI858" i="64"/>
  <c r="BI856" i="64" s="1"/>
  <c r="BJ855" i="64"/>
  <c r="BC2303" i="64"/>
  <c r="BB930" i="64"/>
  <c r="BD1735" i="64"/>
  <c r="BG2279" i="64"/>
  <c r="BA1876" i="64"/>
  <c r="BI2192" i="64"/>
  <c r="BF183" i="69"/>
  <c r="BF186" i="69" s="1"/>
  <c r="BD177" i="69"/>
  <c r="BE198" i="69"/>
  <c r="BE194" i="69"/>
  <c r="BE202" i="69" s="1"/>
  <c r="BE161" i="69"/>
  <c r="BE162" i="69" s="1"/>
  <c r="BE167" i="69" s="1"/>
  <c r="BE173" i="69" s="1"/>
  <c r="BE175" i="69" s="1"/>
  <c r="BE188" i="69"/>
  <c r="BF140" i="69"/>
  <c r="BF150" i="69" s="1"/>
  <c r="BF142" i="69"/>
  <c r="BF136" i="69"/>
  <c r="BG129" i="69"/>
  <c r="BI115" i="69"/>
  <c r="BI118" i="69" s="1"/>
  <c r="BI119" i="69" s="1"/>
  <c r="BI633" i="64" l="1"/>
  <c r="CH792" i="64"/>
  <c r="BD2251" i="64"/>
  <c r="BD2255" i="64"/>
  <c r="BE2245" i="64"/>
  <c r="BI860" i="64"/>
  <c r="BB932" i="64"/>
  <c r="BC1759" i="64"/>
  <c r="BE163" i="69"/>
  <c r="BE169" i="69"/>
  <c r="BE179" i="69" s="1"/>
  <c r="BE177" i="69"/>
  <c r="BF156" i="69"/>
  <c r="BF161" i="69" s="1"/>
  <c r="BF146" i="69"/>
  <c r="BF148" i="69" s="1"/>
  <c r="BF152" i="69"/>
  <c r="BG134" i="69"/>
  <c r="BG132" i="69"/>
  <c r="BG157" i="69" s="1"/>
  <c r="BI123" i="69"/>
  <c r="BJ112" i="69"/>
  <c r="BJ117" i="69" s="1"/>
  <c r="BI125" i="69"/>
  <c r="BC930" i="64" a="1"/>
  <c r="BI638" i="64" l="1"/>
  <c r="BJ629" i="64"/>
  <c r="BJ632" i="64" s="1"/>
  <c r="BI634" i="64"/>
  <c r="CH794" i="64"/>
  <c r="CH795" i="64" s="1"/>
  <c r="BE2249" i="64"/>
  <c r="BJ858" i="64"/>
  <c r="BJ856" i="64" s="1"/>
  <c r="BK855" i="64"/>
  <c r="BD1759" i="64"/>
  <c r="BC930" i="64"/>
  <c r="BD2303" i="64"/>
  <c r="BE1735" i="64"/>
  <c r="BB1876" i="64"/>
  <c r="BH2279" i="64"/>
  <c r="BJ2192" i="64"/>
  <c r="BF159" i="69"/>
  <c r="BF184" i="69" s="1"/>
  <c r="BF187" i="69" s="1"/>
  <c r="BF192" i="69" s="1"/>
  <c r="BF198" i="69" s="1"/>
  <c r="BG135" i="69"/>
  <c r="BG140" i="69" s="1"/>
  <c r="BG150" i="69" s="1"/>
  <c r="BJ115" i="69"/>
  <c r="BJ118" i="69" s="1"/>
  <c r="BJ125" i="69" s="1"/>
  <c r="BJ633" i="64" l="1"/>
  <c r="CH800" i="64"/>
  <c r="CH796" i="64"/>
  <c r="CI791" i="64"/>
  <c r="CH784" i="64"/>
  <c r="BE2250" i="64"/>
  <c r="BF2245" i="64" s="1"/>
  <c r="BF2249" i="64" s="1"/>
  <c r="BJ860" i="64"/>
  <c r="BC932" i="64"/>
  <c r="BF162" i="69"/>
  <c r="BF163" i="69" s="1"/>
  <c r="BF194" i="69"/>
  <c r="BF202" i="69" s="1"/>
  <c r="BF200" i="69"/>
  <c r="BG183" i="69"/>
  <c r="BG186" i="69" s="1"/>
  <c r="BF188" i="69"/>
  <c r="BG142" i="69"/>
  <c r="BG152" i="69" s="1"/>
  <c r="BG136" i="69"/>
  <c r="BH129" i="69"/>
  <c r="BH134" i="69" s="1"/>
  <c r="BJ123" i="69"/>
  <c r="BK112" i="69"/>
  <c r="BK115" i="69" s="1"/>
  <c r="BJ119" i="69"/>
  <c r="BD930" i="64" a="1"/>
  <c r="BJ638" i="64" l="1"/>
  <c r="BK629" i="64"/>
  <c r="BK632" i="64" s="1"/>
  <c r="BJ634" i="64"/>
  <c r="CH786" i="64"/>
  <c r="CH787" i="64" s="1"/>
  <c r="BE2255" i="64"/>
  <c r="BE2251" i="64"/>
  <c r="BF2250" i="64"/>
  <c r="BF2251" i="64" s="1"/>
  <c r="BK858" i="64"/>
  <c r="BK856" i="64" s="1"/>
  <c r="BL855" i="64"/>
  <c r="BD930" i="64"/>
  <c r="BE2303" i="64"/>
  <c r="BF1735" i="64"/>
  <c r="BK2192" i="64"/>
  <c r="BI2279" i="64"/>
  <c r="BC1876" i="64"/>
  <c r="BG156" i="69"/>
  <c r="BG161" i="69" s="1"/>
  <c r="BF169" i="69"/>
  <c r="BF179" i="69" s="1"/>
  <c r="BF167" i="69"/>
  <c r="BF177" i="69" s="1"/>
  <c r="BH132" i="69"/>
  <c r="BH157" i="69" s="1"/>
  <c r="BG146" i="69"/>
  <c r="BG148" i="69" s="1"/>
  <c r="BK117" i="69"/>
  <c r="BK118" i="69" s="1"/>
  <c r="BK633" i="64" l="1"/>
  <c r="CH788" i="64"/>
  <c r="CI780" i="64"/>
  <c r="CI783" i="64" s="1"/>
  <c r="BG2245" i="64"/>
  <c r="BG2249" i="64" s="1"/>
  <c r="BG2250" i="64" s="1"/>
  <c r="BF2255" i="64"/>
  <c r="BK860" i="64"/>
  <c r="BE1759" i="64"/>
  <c r="BD932" i="64"/>
  <c r="BG159" i="69"/>
  <c r="BG184" i="69" s="1"/>
  <c r="BG187" i="69" s="1"/>
  <c r="BG194" i="69" s="1"/>
  <c r="BG202" i="69" s="1"/>
  <c r="BF173" i="69"/>
  <c r="BF175" i="69" s="1"/>
  <c r="BH135" i="69"/>
  <c r="BK125" i="69"/>
  <c r="BK123" i="69"/>
  <c r="K118" i="69"/>
  <c r="L112" i="69" s="1"/>
  <c r="BL112" i="69"/>
  <c r="BL115" i="69" s="1"/>
  <c r="BK119" i="69"/>
  <c r="BE930" i="64" a="1"/>
  <c r="BK638" i="64" l="1"/>
  <c r="BK634" i="64"/>
  <c r="BL629" i="64"/>
  <c r="BL632" i="64" s="1"/>
  <c r="CI792" i="64"/>
  <c r="BG2251" i="64"/>
  <c r="BL858" i="64"/>
  <c r="BL856" i="64" s="1"/>
  <c r="BM855" i="64"/>
  <c r="BG2255" i="64"/>
  <c r="BH2245" i="64"/>
  <c r="BE930" i="64"/>
  <c r="BF2303" i="64"/>
  <c r="BG1735" i="64"/>
  <c r="BJ2279" i="64"/>
  <c r="BD1876" i="64"/>
  <c r="BL2192" i="64"/>
  <c r="BG162" i="69"/>
  <c r="BG169" i="69" s="1"/>
  <c r="BG179" i="69" s="1"/>
  <c r="BG188" i="69"/>
  <c r="BH183" i="69"/>
  <c r="BH186" i="69" s="1"/>
  <c r="BG192" i="69"/>
  <c r="BG198" i="69" s="1"/>
  <c r="BH136" i="69"/>
  <c r="BH140" i="69"/>
  <c r="BH150" i="69" s="1"/>
  <c r="BH142" i="69"/>
  <c r="BH146" i="69" s="1"/>
  <c r="BH148" i="69" s="1"/>
  <c r="BI129" i="69"/>
  <c r="BL117" i="69"/>
  <c r="BL118" i="69" s="1"/>
  <c r="BF930" i="64" a="1"/>
  <c r="BL633" i="64" l="1"/>
  <c r="CI794" i="64"/>
  <c r="CI795" i="64" s="1"/>
  <c r="BL860" i="64"/>
  <c r="BH2249" i="64"/>
  <c r="BH2250" i="64" s="1"/>
  <c r="BF930" i="64"/>
  <c r="BE932" i="64"/>
  <c r="BG167" i="69"/>
  <c r="BG173" i="69" s="1"/>
  <c r="BG175" i="69" s="1"/>
  <c r="BG163" i="69"/>
  <c r="BH156" i="69"/>
  <c r="BH161" i="69" s="1"/>
  <c r="BG200" i="69"/>
  <c r="BH152" i="69"/>
  <c r="BI132" i="69"/>
  <c r="BI157" i="69" s="1"/>
  <c r="BI134" i="69"/>
  <c r="BL125" i="69"/>
  <c r="BL119" i="69"/>
  <c r="BM112" i="69"/>
  <c r="BL123" i="69"/>
  <c r="BL638" i="64" l="1"/>
  <c r="BM629" i="64"/>
  <c r="BM632" i="64" s="1"/>
  <c r="BL634" i="64"/>
  <c r="CI800" i="64"/>
  <c r="CI796" i="64"/>
  <c r="CJ791" i="64"/>
  <c r="CI784" i="64"/>
  <c r="BH2251" i="64"/>
  <c r="BN855" i="64"/>
  <c r="BM858" i="64"/>
  <c r="BI2245" i="64"/>
  <c r="BH2255" i="64"/>
  <c r="BG2303" i="64"/>
  <c r="BH1735" i="64"/>
  <c r="BK2279" i="64"/>
  <c r="BM2192" i="64"/>
  <c r="BE1876" i="64"/>
  <c r="BF932" i="64"/>
  <c r="BH159" i="69"/>
  <c r="BH184" i="69" s="1"/>
  <c r="BH187" i="69" s="1"/>
  <c r="BH192" i="69" s="1"/>
  <c r="BG177" i="69"/>
  <c r="BI135" i="69"/>
  <c r="BF1759" i="64"/>
  <c r="BM117" i="69"/>
  <c r="BM115" i="69"/>
  <c r="BM633" i="64" l="1"/>
  <c r="CI786" i="64"/>
  <c r="CI787" i="64" s="1"/>
  <c r="BI2249" i="64"/>
  <c r="BI2250" i="64" s="1"/>
  <c r="BI2251" i="64" s="1"/>
  <c r="BM856" i="64"/>
  <c r="BF1876" i="64"/>
  <c r="BH162" i="69"/>
  <c r="BH169" i="69" s="1"/>
  <c r="BH179" i="69" s="1"/>
  <c r="BI183" i="69"/>
  <c r="BI186" i="69" s="1"/>
  <c r="BH194" i="69"/>
  <c r="BH202" i="69" s="1"/>
  <c r="BH188" i="69"/>
  <c r="BH200" i="69"/>
  <c r="BH198" i="69"/>
  <c r="BI136" i="69"/>
  <c r="BI140" i="69"/>
  <c r="BI150" i="69" s="1"/>
  <c r="BI142" i="69"/>
  <c r="BJ129" i="69"/>
  <c r="BM118" i="69"/>
  <c r="BG930" i="64" a="1"/>
  <c r="BM638" i="64" l="1"/>
  <c r="BM634" i="64"/>
  <c r="BN629" i="64"/>
  <c r="BN632" i="64" s="1"/>
  <c r="CI788" i="64"/>
  <c r="CJ780" i="64"/>
  <c r="CJ783" i="64" s="1"/>
  <c r="BM860" i="64"/>
  <c r="BN858" i="64"/>
  <c r="BI2255" i="64"/>
  <c r="BJ2245" i="64"/>
  <c r="BH2303" i="64"/>
  <c r="BG930" i="64"/>
  <c r="BI1735" i="64"/>
  <c r="BL2279" i="64"/>
  <c r="BN2192" i="64"/>
  <c r="BH163" i="69"/>
  <c r="BH167" i="69"/>
  <c r="BH177" i="69" s="1"/>
  <c r="BI156" i="69"/>
  <c r="BI159" i="69" s="1"/>
  <c r="BI184" i="69" s="1"/>
  <c r="BI187" i="69" s="1"/>
  <c r="BI188" i="69" s="1"/>
  <c r="BJ134" i="69"/>
  <c r="BJ132" i="69"/>
  <c r="BJ157" i="69" s="1"/>
  <c r="BI152" i="69"/>
  <c r="BI146" i="69"/>
  <c r="BI148" i="69" s="1"/>
  <c r="BM125" i="69"/>
  <c r="BM119" i="69"/>
  <c r="BN112" i="69"/>
  <c r="BM123" i="69"/>
  <c r="BN633" i="64" l="1"/>
  <c r="CJ792" i="64"/>
  <c r="BJ2249" i="64"/>
  <c r="BJ2250" i="64" s="1"/>
  <c r="BJ2251" i="64" s="1"/>
  <c r="BO855" i="64"/>
  <c r="BN856" i="64"/>
  <c r="O855" i="64"/>
  <c r="BG932" i="64"/>
  <c r="BH173" i="69"/>
  <c r="BH175" i="69" s="1"/>
  <c r="BI161" i="69"/>
  <c r="BI162" i="69" s="1"/>
  <c r="BI167" i="69" s="1"/>
  <c r="BI173" i="69" s="1"/>
  <c r="BI175" i="69" s="1"/>
  <c r="BJ183" i="69"/>
  <c r="BJ186" i="69" s="1"/>
  <c r="BI192" i="69"/>
  <c r="BI198" i="69" s="1"/>
  <c r="BI194" i="69"/>
  <c r="BI202" i="69" s="1"/>
  <c r="BG1759" i="64"/>
  <c r="BJ135" i="69"/>
  <c r="BN115" i="69"/>
  <c r="BN117" i="69"/>
  <c r="BH930" i="64" a="1"/>
  <c r="BN638" i="64" l="1"/>
  <c r="BN634" i="64"/>
  <c r="BO629" i="64"/>
  <c r="BO632" i="64" s="1"/>
  <c r="CJ794" i="64"/>
  <c r="CJ795" i="64" s="1"/>
  <c r="BN860" i="64"/>
  <c r="BO858" i="64"/>
  <c r="BP855" i="64"/>
  <c r="BJ2255" i="64"/>
  <c r="BK2245" i="64"/>
  <c r="BH930" i="64"/>
  <c r="BI2303" i="64"/>
  <c r="BJ1735" i="64"/>
  <c r="BM2279" i="64"/>
  <c r="BO2192" i="64"/>
  <c r="BG1876" i="64"/>
  <c r="BI163" i="69"/>
  <c r="BI169" i="69"/>
  <c r="BI179" i="69" s="1"/>
  <c r="BJ156" i="69"/>
  <c r="BJ159" i="69" s="1"/>
  <c r="BJ184" i="69" s="1"/>
  <c r="BJ187" i="69" s="1"/>
  <c r="BJ188" i="69" s="1"/>
  <c r="BI177" i="69"/>
  <c r="BI200" i="69"/>
  <c r="BH1759" i="64"/>
  <c r="BJ142" i="69"/>
  <c r="BK129" i="69"/>
  <c r="BJ140" i="69"/>
  <c r="BJ150" i="69" s="1"/>
  <c r="BJ136" i="69"/>
  <c r="BN118" i="69"/>
  <c r="BN125" i="69" s="1"/>
  <c r="BI930" i="64" a="1"/>
  <c r="BO633" i="64" l="1"/>
  <c r="CJ800" i="64"/>
  <c r="CK791" i="64"/>
  <c r="CJ796" i="64"/>
  <c r="CJ784" i="64"/>
  <c r="BK2249" i="64"/>
  <c r="BK2250" i="64" s="1"/>
  <c r="BK2251" i="64" s="1"/>
  <c r="BO856" i="64"/>
  <c r="BI930" i="64"/>
  <c r="BH932" i="64"/>
  <c r="BJ161" i="69"/>
  <c r="BJ162" i="69" s="1"/>
  <c r="BJ169" i="69" s="1"/>
  <c r="BJ179" i="69" s="1"/>
  <c r="BJ192" i="69"/>
  <c r="BJ200" i="69" s="1"/>
  <c r="BJ194" i="69"/>
  <c r="BJ202" i="69" s="1"/>
  <c r="BK183" i="69"/>
  <c r="BK186" i="69" s="1"/>
  <c r="BK134" i="69"/>
  <c r="BK132" i="69"/>
  <c r="BK157" i="69" s="1"/>
  <c r="BJ146" i="69"/>
  <c r="BJ148" i="69" s="1"/>
  <c r="BJ152" i="69"/>
  <c r="BI1759" i="64"/>
  <c r="BN119" i="69"/>
  <c r="BO112" i="69"/>
  <c r="BO117" i="69" s="1"/>
  <c r="BN123" i="69"/>
  <c r="BO638" i="64" l="1"/>
  <c r="BP629" i="64"/>
  <c r="BP632" i="64" s="1"/>
  <c r="BO634" i="64"/>
  <c r="CJ786" i="64"/>
  <c r="CJ787" i="64" s="1"/>
  <c r="BO860" i="64"/>
  <c r="BQ855" i="64"/>
  <c r="BP858" i="64"/>
  <c r="BK2255" i="64"/>
  <c r="BL2245" i="64"/>
  <c r="BJ2303" i="64"/>
  <c r="BK1735" i="64"/>
  <c r="BN2279" i="64"/>
  <c r="BI932" i="64"/>
  <c r="BP2192" i="64"/>
  <c r="BH1876" i="64"/>
  <c r="BJ167" i="69"/>
  <c r="BJ177" i="69" s="1"/>
  <c r="BJ163" i="69"/>
  <c r="BK156" i="69"/>
  <c r="BK159" i="69" s="1"/>
  <c r="BK184" i="69" s="1"/>
  <c r="BK187" i="69" s="1"/>
  <c r="BJ198" i="69"/>
  <c r="BK135" i="69"/>
  <c r="BK136" i="69" s="1"/>
  <c r="BO115" i="69"/>
  <c r="BO118" i="69" s="1"/>
  <c r="BO125" i="69" s="1"/>
  <c r="BP633" i="64" l="1"/>
  <c r="CJ788" i="64"/>
  <c r="CK780" i="64"/>
  <c r="CK783" i="64" s="1"/>
  <c r="BL2249" i="64"/>
  <c r="BL2250" i="64" s="1"/>
  <c r="BL2251" i="64" s="1"/>
  <c r="BP856" i="64"/>
  <c r="BI1876" i="64"/>
  <c r="BK161" i="69"/>
  <c r="BK162" i="69" s="1"/>
  <c r="BK163" i="69" s="1"/>
  <c r="BK194" i="69"/>
  <c r="BK202" i="69" s="1"/>
  <c r="K187" i="69"/>
  <c r="K188" i="69" s="1"/>
  <c r="BJ173" i="69"/>
  <c r="BJ175" i="69" s="1"/>
  <c r="BK192" i="69"/>
  <c r="BK198" i="69" s="1"/>
  <c r="BL183" i="69"/>
  <c r="BL186" i="69" s="1"/>
  <c r="L186" i="69" s="1"/>
  <c r="BK188" i="69"/>
  <c r="BL129" i="69"/>
  <c r="BL132" i="69" s="1"/>
  <c r="BK142" i="69"/>
  <c r="BK146" i="69" s="1"/>
  <c r="K135" i="69"/>
  <c r="L129" i="69" s="1"/>
  <c r="BK140" i="69"/>
  <c r="BK150" i="69" s="1"/>
  <c r="BJ1759" i="64"/>
  <c r="BO119" i="69"/>
  <c r="BO123" i="69"/>
  <c r="BP112" i="69"/>
  <c r="BP115" i="69" s="1"/>
  <c r="BJ930" i="64" a="1"/>
  <c r="BP638" i="64" l="1"/>
  <c r="BQ629" i="64"/>
  <c r="BQ632" i="64" s="1"/>
  <c r="BP634" i="64"/>
  <c r="CK792" i="64"/>
  <c r="BP860" i="64"/>
  <c r="BQ858" i="64"/>
  <c r="BR855" i="64"/>
  <c r="BL2255" i="64"/>
  <c r="BM2245" i="64"/>
  <c r="BJ930" i="64"/>
  <c r="BK2303" i="64"/>
  <c r="BL1735" i="64"/>
  <c r="BQ2192" i="64"/>
  <c r="BO2279" i="64"/>
  <c r="K162" i="69"/>
  <c r="K163" i="69" s="1"/>
  <c r="BK169" i="69"/>
  <c r="BK179" i="69" s="1"/>
  <c r="BK167" i="69"/>
  <c r="BK173" i="69" s="1"/>
  <c r="BK175" i="69" s="1"/>
  <c r="BL156" i="69"/>
  <c r="BL159" i="69" s="1"/>
  <c r="BL184" i="69" s="1"/>
  <c r="L184" i="69" s="1"/>
  <c r="L183" i="69"/>
  <c r="BK200" i="69"/>
  <c r="BL134" i="69"/>
  <c r="L134" i="69" s="1"/>
  <c r="BK152" i="69"/>
  <c r="K136" i="69"/>
  <c r="K146" i="69"/>
  <c r="BK148" i="69"/>
  <c r="BL157" i="69"/>
  <c r="L132" i="69"/>
  <c r="BP117" i="69"/>
  <c r="BP118" i="69" s="1"/>
  <c r="BQ633" i="64" l="1"/>
  <c r="CK794" i="64"/>
  <c r="CK795" i="64" s="1"/>
  <c r="CL791" i="64" s="1"/>
  <c r="BQ856" i="64"/>
  <c r="BQ860" i="64" s="1"/>
  <c r="BM2249" i="64"/>
  <c r="BM2250" i="64" s="1"/>
  <c r="BM2251" i="64" s="1"/>
  <c r="BJ932" i="64"/>
  <c r="L159" i="69"/>
  <c r="BL187" i="69"/>
  <c r="BM183" i="69" s="1"/>
  <c r="BM186" i="69" s="1"/>
  <c r="K173" i="69"/>
  <c r="BK177" i="69"/>
  <c r="L156" i="69"/>
  <c r="BL161" i="69"/>
  <c r="L161" i="69" s="1"/>
  <c r="BL135" i="69"/>
  <c r="BM129" i="69" s="1"/>
  <c r="L157" i="69"/>
  <c r="BP125" i="69"/>
  <c r="BP123" i="69"/>
  <c r="BQ112" i="69"/>
  <c r="BQ117" i="69" s="1"/>
  <c r="BP119" i="69"/>
  <c r="BK930" i="64" a="1"/>
  <c r="BQ638" i="64" l="1"/>
  <c r="BR629" i="64"/>
  <c r="BR632" i="64" s="1"/>
  <c r="BQ634" i="64"/>
  <c r="CK800" i="64"/>
  <c r="CK796" i="64"/>
  <c r="CK784" i="64"/>
  <c r="BR858" i="64"/>
  <c r="BR856" i="64" s="1"/>
  <c r="BS855" i="64"/>
  <c r="BN2245" i="64"/>
  <c r="BM2255" i="64"/>
  <c r="BL2303" i="64"/>
  <c r="BK930" i="64"/>
  <c r="BM1735" i="64"/>
  <c r="BJ1876" i="64"/>
  <c r="BR2192" i="64"/>
  <c r="BP2279" i="64"/>
  <c r="BL194" i="69"/>
  <c r="BL202" i="69" s="1"/>
  <c r="BL188" i="69"/>
  <c r="BL192" i="69"/>
  <c r="BL198" i="69" s="1"/>
  <c r="L198" i="69" s="1"/>
  <c r="BL162" i="69"/>
  <c r="BL163" i="69" s="1"/>
  <c r="BL140" i="69"/>
  <c r="BL150" i="69" s="1"/>
  <c r="BL142" i="69"/>
  <c r="BL152" i="69" s="1"/>
  <c r="BL136" i="69"/>
  <c r="BM132" i="69"/>
  <c r="BM157" i="69" s="1"/>
  <c r="BM134" i="69"/>
  <c r="L192" i="69"/>
  <c r="BK1759" i="64"/>
  <c r="BQ115" i="69"/>
  <c r="BQ118" i="69" s="1"/>
  <c r="BQ119" i="69" s="1"/>
  <c r="BR633" i="64" l="1"/>
  <c r="CK786" i="64"/>
  <c r="CK787" i="64" s="1"/>
  <c r="CL780" i="64" s="1"/>
  <c r="BN2249" i="64"/>
  <c r="BN2250" i="64" s="1"/>
  <c r="N2250" i="64" s="1"/>
  <c r="BR860" i="64"/>
  <c r="BK932" i="64"/>
  <c r="BL200" i="69"/>
  <c r="BM156" i="69"/>
  <c r="BM159" i="69" s="1"/>
  <c r="BM184" i="69" s="1"/>
  <c r="BM187" i="69" s="1"/>
  <c r="BL167" i="69"/>
  <c r="BL177" i="69" s="1"/>
  <c r="BL169" i="69"/>
  <c r="BL179" i="69" s="1"/>
  <c r="BL146" i="69"/>
  <c r="BL148" i="69" s="1"/>
  <c r="L148" i="69" s="1"/>
  <c r="L140" i="69"/>
  <c r="BM135" i="69"/>
  <c r="BM136" i="69" s="1"/>
  <c r="BL1759" i="64"/>
  <c r="BR112" i="69"/>
  <c r="BR115" i="69" s="1"/>
  <c r="BQ123" i="69"/>
  <c r="BQ125" i="69"/>
  <c r="BL930" i="64" a="1"/>
  <c r="CL783" i="64" l="1"/>
  <c r="BR638" i="64"/>
  <c r="BS629" i="64"/>
  <c r="BS632" i="64" s="1"/>
  <c r="BR634" i="64"/>
  <c r="CK788" i="64"/>
  <c r="BN2251" i="64"/>
  <c r="BS858" i="64"/>
  <c r="BS856" i="64" s="1"/>
  <c r="BT855" i="64"/>
  <c r="BN2255" i="64"/>
  <c r="BO2245" i="64"/>
  <c r="BM2303" i="64"/>
  <c r="BL930" i="64"/>
  <c r="BN1735" i="64"/>
  <c r="BK1876" i="64"/>
  <c r="BS2192" i="64"/>
  <c r="BQ2279" i="64"/>
  <c r="BM161" i="69"/>
  <c r="BM162" i="69" s="1"/>
  <c r="BN156" i="69" s="1"/>
  <c r="BN159" i="69" s="1"/>
  <c r="BN184" i="69" s="1"/>
  <c r="BL173" i="69"/>
  <c r="BL175" i="69" s="1"/>
  <c r="L175" i="69" s="1"/>
  <c r="L167" i="69"/>
  <c r="BM142" i="69"/>
  <c r="BM146" i="69" s="1"/>
  <c r="BM148" i="69" s="1"/>
  <c r="BM140" i="69"/>
  <c r="BM150" i="69" s="1"/>
  <c r="BN129" i="69"/>
  <c r="BN134" i="69" s="1"/>
  <c r="BM194" i="69"/>
  <c r="BM202" i="69" s="1"/>
  <c r="BN183" i="69"/>
  <c r="BN186" i="69" s="1"/>
  <c r="BM188" i="69"/>
  <c r="BM192" i="69"/>
  <c r="BR117" i="69"/>
  <c r="BR118" i="69" s="1"/>
  <c r="BR119" i="69" s="1"/>
  <c r="BM930" i="64" a="1"/>
  <c r="CL792" i="64" l="1"/>
  <c r="BS633" i="64"/>
  <c r="L2502" i="64"/>
  <c r="M2502" i="64"/>
  <c r="N2502" i="64"/>
  <c r="P2502" i="64"/>
  <c r="O2502" i="64"/>
  <c r="BO2249" i="64"/>
  <c r="BS860" i="64"/>
  <c r="BM930" i="64"/>
  <c r="BL932" i="64"/>
  <c r="BM167" i="69"/>
  <c r="BM173" i="69" s="1"/>
  <c r="BM175" i="69" s="1"/>
  <c r="BM169" i="69"/>
  <c r="BM179" i="69" s="1"/>
  <c r="BN132" i="69"/>
  <c r="BN157" i="69" s="1"/>
  <c r="BM152" i="69"/>
  <c r="BM163" i="69"/>
  <c r="BN187" i="69"/>
  <c r="BO183" i="69" s="1"/>
  <c r="BO186" i="69" s="1"/>
  <c r="BN161" i="69"/>
  <c r="BM198" i="69"/>
  <c r="BM200" i="69"/>
  <c r="BM1759" i="64"/>
  <c r="BR123" i="69"/>
  <c r="BR125" i="69"/>
  <c r="BS112" i="69"/>
  <c r="BS117" i="69" s="1"/>
  <c r="CL794" i="64" l="1"/>
  <c r="CL784" i="64" s="1"/>
  <c r="CL786" i="64" s="1"/>
  <c r="CL787" i="64" s="1"/>
  <c r="CL788" i="64" s="1"/>
  <c r="BS638" i="64"/>
  <c r="BT629" i="64"/>
  <c r="BT632" i="64" s="1"/>
  <c r="BS634" i="64"/>
  <c r="BO2250" i="64"/>
  <c r="BT858" i="64"/>
  <c r="BT856" i="64" s="1"/>
  <c r="BU855" i="64"/>
  <c r="BO1735" i="64"/>
  <c r="BL1876" i="64"/>
  <c r="BM932" i="64"/>
  <c r="BR2279" i="64"/>
  <c r="BT2192" i="64"/>
  <c r="BN135" i="69"/>
  <c r="BN136" i="69" s="1"/>
  <c r="BM177" i="69"/>
  <c r="BN162" i="69"/>
  <c r="BN169" i="69" s="1"/>
  <c r="BN179" i="69" s="1"/>
  <c r="BN192" i="69"/>
  <c r="BN198" i="69" s="1"/>
  <c r="BN194" i="69"/>
  <c r="BN202" i="69" s="1"/>
  <c r="BN188" i="69"/>
  <c r="BS115" i="69"/>
  <c r="BS118" i="69" s="1"/>
  <c r="BS119" i="69" s="1"/>
  <c r="CL795" i="64" l="1"/>
  <c r="CL796" i="64" s="1"/>
  <c r="BT633" i="64"/>
  <c r="BO2251" i="64"/>
  <c r="BO2255" i="64"/>
  <c r="BP2245" i="64"/>
  <c r="BT860" i="64"/>
  <c r="BM1876" i="64"/>
  <c r="BN2303" i="64"/>
  <c r="BO129" i="69"/>
  <c r="BO134" i="69" s="1"/>
  <c r="BN142" i="69"/>
  <c r="BN152" i="69" s="1"/>
  <c r="BN140" i="69"/>
  <c r="BN150" i="69" s="1"/>
  <c r="BN163" i="69"/>
  <c r="BN167" i="69"/>
  <c r="BN177" i="69" s="1"/>
  <c r="BO156" i="69"/>
  <c r="BO161" i="69" s="1"/>
  <c r="BN200" i="69"/>
  <c r="BS123" i="69"/>
  <c r="BS125" i="69"/>
  <c r="BT112" i="69"/>
  <c r="BT117" i="69" s="1"/>
  <c r="BN930" i="64" a="1"/>
  <c r="CL800" i="64" l="1"/>
  <c r="BT638" i="64"/>
  <c r="BU629" i="64"/>
  <c r="BU632" i="64" s="1"/>
  <c r="BT634" i="64"/>
  <c r="P787" i="64"/>
  <c r="BP2249" i="64"/>
  <c r="BU858" i="64"/>
  <c r="BV855" i="64"/>
  <c r="BN930" i="64"/>
  <c r="BP1735" i="64"/>
  <c r="BS2279" i="64"/>
  <c r="BU2192" i="64"/>
  <c r="BO132" i="69"/>
  <c r="BO157" i="69" s="1"/>
  <c r="BN146" i="69"/>
  <c r="BN148" i="69" s="1"/>
  <c r="BO159" i="69"/>
  <c r="BO184" i="69" s="1"/>
  <c r="BO187" i="69" s="1"/>
  <c r="BO194" i="69" s="1"/>
  <c r="BO202" i="69" s="1"/>
  <c r="BN173" i="69"/>
  <c r="BN175" i="69" s="1"/>
  <c r="BN1759" i="64"/>
  <c r="BT115" i="69"/>
  <c r="BT118" i="69" s="1"/>
  <c r="BT119" i="69" s="1"/>
  <c r="BU633" i="64" l="1"/>
  <c r="P795" i="64"/>
  <c r="BP2250" i="64"/>
  <c r="BP2255" i="64" s="1"/>
  <c r="BU856" i="64"/>
  <c r="BN932" i="64"/>
  <c r="BO2303" i="64"/>
  <c r="BO135" i="69"/>
  <c r="BO140" i="69" s="1"/>
  <c r="BO150" i="69" s="1"/>
  <c r="BO192" i="69"/>
  <c r="BO200" i="69" s="1"/>
  <c r="BP183" i="69"/>
  <c r="BP186" i="69" s="1"/>
  <c r="BO188" i="69"/>
  <c r="BO162" i="69"/>
  <c r="BP156" i="69" s="1"/>
  <c r="BP161" i="69" s="1"/>
  <c r="BO1759" i="64"/>
  <c r="BT123" i="69"/>
  <c r="BT125" i="69"/>
  <c r="BU112" i="69"/>
  <c r="BU117" i="69" s="1"/>
  <c r="BO930" i="64" a="1"/>
  <c r="BU638" i="64" l="1"/>
  <c r="BV629" i="64"/>
  <c r="BV632" i="64" s="1"/>
  <c r="BU634" i="64"/>
  <c r="BQ2245" i="64"/>
  <c r="BQ2249" i="64" s="1"/>
  <c r="BP2251" i="64"/>
  <c r="BU860" i="64"/>
  <c r="BV858" i="64"/>
  <c r="BW855" i="64"/>
  <c r="BO930" i="64"/>
  <c r="BQ1735" i="64"/>
  <c r="BN1876" i="64"/>
  <c r="BT2279" i="64"/>
  <c r="BV2192" i="64"/>
  <c r="BO142" i="69"/>
  <c r="BO146" i="69" s="1"/>
  <c r="BO148" i="69" s="1"/>
  <c r="BP129" i="69"/>
  <c r="BP132" i="69" s="1"/>
  <c r="BP157" i="69" s="1"/>
  <c r="BO136" i="69"/>
  <c r="BP159" i="69"/>
  <c r="BP184" i="69" s="1"/>
  <c r="BP187" i="69" s="1"/>
  <c r="BP194" i="69" s="1"/>
  <c r="BP202" i="69" s="1"/>
  <c r="BO167" i="69"/>
  <c r="BO177" i="69" s="1"/>
  <c r="BO169" i="69"/>
  <c r="BO179" i="69" s="1"/>
  <c r="BO198" i="69"/>
  <c r="BO163" i="69"/>
  <c r="BU115" i="69"/>
  <c r="BU118" i="69" s="1"/>
  <c r="BV633" i="64" l="1"/>
  <c r="BQ2250" i="64"/>
  <c r="BQ2255" i="64" s="1"/>
  <c r="BV856" i="64"/>
  <c r="BO932" i="64"/>
  <c r="BP134" i="69"/>
  <c r="BP135" i="69" s="1"/>
  <c r="BP142" i="69" s="1"/>
  <c r="BP152" i="69" s="1"/>
  <c r="BO152" i="69"/>
  <c r="BP188" i="69"/>
  <c r="BQ183" i="69"/>
  <c r="BQ186" i="69" s="1"/>
  <c r="BP162" i="69"/>
  <c r="BP169" i="69" s="1"/>
  <c r="BP179" i="69" s="1"/>
  <c r="BP192" i="69"/>
  <c r="BP200" i="69" s="1"/>
  <c r="BO173" i="69"/>
  <c r="BO175" i="69" s="1"/>
  <c r="BV112" i="69"/>
  <c r="BV117" i="69" s="1"/>
  <c r="BU123" i="69"/>
  <c r="BU125" i="69"/>
  <c r="BU119" i="69"/>
  <c r="BP930" i="64" a="1"/>
  <c r="BV638" i="64" l="1"/>
  <c r="BV634" i="64"/>
  <c r="BW629" i="64"/>
  <c r="BW632" i="64" s="1"/>
  <c r="BR2245" i="64"/>
  <c r="BR2249" i="64" s="1"/>
  <c r="BQ2251" i="64"/>
  <c r="BV860" i="64"/>
  <c r="BW858" i="64"/>
  <c r="BX855" i="64"/>
  <c r="BP930" i="64"/>
  <c r="BR1735" i="64"/>
  <c r="BU2279" i="64"/>
  <c r="BW2192" i="64"/>
  <c r="BP2303" i="64"/>
  <c r="BO1876" i="64"/>
  <c r="BQ156" i="69"/>
  <c r="BQ159" i="69" s="1"/>
  <c r="BQ184" i="69" s="1"/>
  <c r="BQ187" i="69" s="1"/>
  <c r="BP198" i="69"/>
  <c r="BP167" i="69"/>
  <c r="BP173" i="69" s="1"/>
  <c r="BP175" i="69" s="1"/>
  <c r="BP163" i="69"/>
  <c r="BP136" i="69"/>
  <c r="BP140" i="69"/>
  <c r="BP150" i="69" s="1"/>
  <c r="BQ129" i="69"/>
  <c r="BQ134" i="69" s="1"/>
  <c r="BP146" i="69"/>
  <c r="BP148" i="69" s="1"/>
  <c r="BV115" i="69"/>
  <c r="BV118" i="69" s="1"/>
  <c r="BV125" i="69" s="1"/>
  <c r="BQ930" i="64" a="1"/>
  <c r="BW633" i="64" l="1"/>
  <c r="BR2250" i="64"/>
  <c r="BS2245" i="64" s="1"/>
  <c r="BS2249" i="64" s="1"/>
  <c r="BW856" i="64"/>
  <c r="BP1876" i="64"/>
  <c r="BQ930" i="64"/>
  <c r="BP932" i="64"/>
  <c r="BQ161" i="69"/>
  <c r="BR183" i="69"/>
  <c r="BR186" i="69" s="1"/>
  <c r="BQ194" i="69"/>
  <c r="BQ202" i="69" s="1"/>
  <c r="BQ188" i="69"/>
  <c r="BP177" i="69"/>
  <c r="BQ192" i="69"/>
  <c r="BQ198" i="69" s="1"/>
  <c r="BQ132" i="69"/>
  <c r="BP1759" i="64"/>
  <c r="BV123" i="69"/>
  <c r="BW112" i="69"/>
  <c r="BW115" i="69" s="1"/>
  <c r="BV119" i="69"/>
  <c r="BW638" i="64" l="1"/>
  <c r="BX629" i="64"/>
  <c r="BX632" i="64" s="1"/>
  <c r="BW634" i="64"/>
  <c r="BR2255" i="64"/>
  <c r="BR2251" i="64"/>
  <c r="BS2250" i="64"/>
  <c r="BS2251" i="64" s="1"/>
  <c r="BW860" i="64"/>
  <c r="BY855" i="64"/>
  <c r="BX858" i="64"/>
  <c r="BS1735" i="64"/>
  <c r="BX2192" i="64"/>
  <c r="BV2279" i="64"/>
  <c r="BQ2303" i="64"/>
  <c r="BQ932" i="64"/>
  <c r="BQ200" i="69"/>
  <c r="BQ157" i="69"/>
  <c r="BQ162" i="69" s="1"/>
  <c r="BR156" i="69" s="1"/>
  <c r="BR161" i="69" s="1"/>
  <c r="BQ135" i="69"/>
  <c r="BW117" i="69"/>
  <c r="BW118" i="69" s="1"/>
  <c r="BW119" i="69" s="1"/>
  <c r="BQ1759" i="64"/>
  <c r="BX633" i="64" l="1"/>
  <c r="BS2255" i="64"/>
  <c r="BT2245" i="64"/>
  <c r="BT2249" i="64" s="1"/>
  <c r="BT2250" i="64" s="1"/>
  <c r="BX856" i="64"/>
  <c r="BQ1876" i="64"/>
  <c r="BR159" i="69"/>
  <c r="BR184" i="69" s="1"/>
  <c r="BR187" i="69" s="1"/>
  <c r="BS183" i="69" s="1"/>
  <c r="BS186" i="69" s="1"/>
  <c r="BQ167" i="69"/>
  <c r="BQ173" i="69" s="1"/>
  <c r="BQ175" i="69" s="1"/>
  <c r="BQ169" i="69"/>
  <c r="BQ179" i="69" s="1"/>
  <c r="BQ163" i="69"/>
  <c r="BR129" i="69"/>
  <c r="BQ136" i="69"/>
  <c r="BQ142" i="69"/>
  <c r="BQ140" i="69"/>
  <c r="BQ150" i="69" s="1"/>
  <c r="L118" i="69"/>
  <c r="M112" i="69" s="1"/>
  <c r="BW123" i="69"/>
  <c r="BX112" i="69"/>
  <c r="BX115" i="69" s="1"/>
  <c r="BW125" i="69"/>
  <c r="BX638" i="64" l="1"/>
  <c r="BX634" i="64"/>
  <c r="BY629" i="64"/>
  <c r="BY632" i="64" s="1"/>
  <c r="BX860" i="64"/>
  <c r="BY858" i="64"/>
  <c r="BY856" i="64" s="1"/>
  <c r="BZ855" i="64"/>
  <c r="BT2251" i="64"/>
  <c r="BU2245" i="64"/>
  <c r="BT2255" i="64"/>
  <c r="BT1735" i="64"/>
  <c r="BW2279" i="64"/>
  <c r="BY2192" i="64"/>
  <c r="BR192" i="69"/>
  <c r="BR198" i="69" s="1"/>
  <c r="BR194" i="69"/>
  <c r="BR202" i="69" s="1"/>
  <c r="BR188" i="69"/>
  <c r="BQ177" i="69"/>
  <c r="BQ146" i="69"/>
  <c r="BQ148" i="69" s="1"/>
  <c r="BQ152" i="69"/>
  <c r="BR132" i="69"/>
  <c r="BR157" i="69" s="1"/>
  <c r="BR162" i="69" s="1"/>
  <c r="BR167" i="69" s="1"/>
  <c r="BR173" i="69" s="1"/>
  <c r="BR175" i="69" s="1"/>
  <c r="BR134" i="69"/>
  <c r="BX117" i="69"/>
  <c r="BX118" i="69" s="1"/>
  <c r="BX119" i="69" s="1"/>
  <c r="BR930" i="64" a="1"/>
  <c r="BY633" i="64" l="1"/>
  <c r="BU2249" i="64"/>
  <c r="BU2250" i="64" s="1"/>
  <c r="BU2251" i="64" s="1"/>
  <c r="BY860" i="64"/>
  <c r="BR930" i="64"/>
  <c r="BR200" i="69"/>
  <c r="BR163" i="69"/>
  <c r="BR169" i="69"/>
  <c r="BR179" i="69" s="1"/>
  <c r="BS156" i="69"/>
  <c r="BS161" i="69" s="1"/>
  <c r="BR135" i="69"/>
  <c r="BR177" i="69"/>
  <c r="BX125" i="69"/>
  <c r="BX123" i="69"/>
  <c r="BY112" i="69"/>
  <c r="BY115" i="69" s="1"/>
  <c r="BY638" i="64" l="1"/>
  <c r="BY634" i="64"/>
  <c r="BZ629" i="64"/>
  <c r="BZ632" i="64" s="1"/>
  <c r="BZ858" i="64"/>
  <c r="BZ856" i="64" s="1"/>
  <c r="CA855" i="64"/>
  <c r="BU2255" i="64"/>
  <c r="BV2245" i="64"/>
  <c r="BU1735" i="64"/>
  <c r="BZ2192" i="64"/>
  <c r="BX2279" i="64"/>
  <c r="BR2303" i="64"/>
  <c r="BR932" i="64"/>
  <c r="BS159" i="69"/>
  <c r="BS184" i="69" s="1"/>
  <c r="BS187" i="69" s="1"/>
  <c r="BT183" i="69" s="1"/>
  <c r="BT186" i="69" s="1"/>
  <c r="BR140" i="69"/>
  <c r="BR150" i="69" s="1"/>
  <c r="BR136" i="69"/>
  <c r="BR142" i="69"/>
  <c r="BS129" i="69"/>
  <c r="BR1759" i="64"/>
  <c r="BY117" i="69"/>
  <c r="BY118" i="69" s="1"/>
  <c r="BZ112" i="69" s="1"/>
  <c r="BS930" i="64" a="1"/>
  <c r="BZ633" i="64" l="1"/>
  <c r="BV2249" i="64"/>
  <c r="BV2250" i="64" s="1"/>
  <c r="BV2251" i="64" s="1"/>
  <c r="BZ860" i="64"/>
  <c r="P855" i="64"/>
  <c r="BS930" i="64"/>
  <c r="BR1876" i="64"/>
  <c r="BS194" i="69"/>
  <c r="BS202" i="69" s="1"/>
  <c r="BS192" i="69"/>
  <c r="BS198" i="69" s="1"/>
  <c r="BS188" i="69"/>
  <c r="BS132" i="69"/>
  <c r="BS157" i="69" s="1"/>
  <c r="BS162" i="69" s="1"/>
  <c r="BS167" i="69" s="1"/>
  <c r="BS173" i="69" s="1"/>
  <c r="BS175" i="69" s="1"/>
  <c r="BS134" i="69"/>
  <c r="BR152" i="69"/>
  <c r="BR146" i="69"/>
  <c r="BR148" i="69" s="1"/>
  <c r="BY123" i="69"/>
  <c r="BY119" i="69"/>
  <c r="BY125" i="69"/>
  <c r="BZ117" i="69"/>
  <c r="BZ115" i="69"/>
  <c r="BZ638" i="64" l="1"/>
  <c r="BZ634" i="64"/>
  <c r="CA629" i="64"/>
  <c r="CA632" i="64" s="1"/>
  <c r="CA858" i="64"/>
  <c r="CB855" i="64"/>
  <c r="BW2245" i="64"/>
  <c r="BV2255" i="64"/>
  <c r="BV1735" i="64"/>
  <c r="CA2192" i="64"/>
  <c r="BY2279" i="64"/>
  <c r="BS1759" i="64"/>
  <c r="BS2303" i="64"/>
  <c r="BS932" i="64"/>
  <c r="BT156" i="69"/>
  <c r="BT161" i="69" s="1"/>
  <c r="BS200" i="69"/>
  <c r="BS135" i="69"/>
  <c r="BS136" i="69" s="1"/>
  <c r="BS169" i="69"/>
  <c r="BS179" i="69" s="1"/>
  <c r="BS163" i="69"/>
  <c r="BS177" i="69"/>
  <c r="BZ118" i="69"/>
  <c r="BZ125" i="69" s="1"/>
  <c r="CA633" i="64" l="1"/>
  <c r="BW2249" i="64"/>
  <c r="BW2250" i="64" s="1"/>
  <c r="BW2251" i="64" s="1"/>
  <c r="CA856" i="64"/>
  <c r="BS1876" i="64"/>
  <c r="BT159" i="69"/>
  <c r="BT184" i="69" s="1"/>
  <c r="BT187" i="69" s="1"/>
  <c r="BT188" i="69" s="1"/>
  <c r="BS140" i="69"/>
  <c r="BS150" i="69" s="1"/>
  <c r="BS142" i="69"/>
  <c r="BS146" i="69" s="1"/>
  <c r="BS148" i="69" s="1"/>
  <c r="BT129" i="69"/>
  <c r="BT134" i="69" s="1"/>
  <c r="BZ123" i="69"/>
  <c r="BZ119" i="69"/>
  <c r="CA112" i="69"/>
  <c r="CA117" i="69" s="1"/>
  <c r="CA638" i="64" l="1"/>
  <c r="CA634" i="64"/>
  <c r="CB629" i="64"/>
  <c r="CB632" i="64" s="1"/>
  <c r="CA860" i="64"/>
  <c r="CB858" i="64"/>
  <c r="CC855" i="64"/>
  <c r="BW2255" i="64"/>
  <c r="BX2245" i="64"/>
  <c r="BW1735" i="64"/>
  <c r="CB2192" i="64"/>
  <c r="BZ2279" i="64"/>
  <c r="BT194" i="69"/>
  <c r="BT202" i="69" s="1"/>
  <c r="BT192" i="69"/>
  <c r="BT200" i="69" s="1"/>
  <c r="BU183" i="69"/>
  <c r="BU186" i="69" s="1"/>
  <c r="BS152" i="69"/>
  <c r="BT132" i="69"/>
  <c r="BT157" i="69" s="1"/>
  <c r="BT162" i="69" s="1"/>
  <c r="BT169" i="69" s="1"/>
  <c r="BT179" i="69" s="1"/>
  <c r="CA115" i="69"/>
  <c r="CA118" i="69" s="1"/>
  <c r="BT930" i="64" a="1"/>
  <c r="CB633" i="64" l="1"/>
  <c r="BX2249" i="64"/>
  <c r="BX2250" i="64" s="1"/>
  <c r="BX2251" i="64" s="1"/>
  <c r="CB856" i="64"/>
  <c r="BT930" i="64"/>
  <c r="BT2303" i="64"/>
  <c r="BT198" i="69"/>
  <c r="BT163" i="69"/>
  <c r="BU156" i="69"/>
  <c r="BU161" i="69" s="1"/>
  <c r="BT135" i="69"/>
  <c r="BT136" i="69" s="1"/>
  <c r="BT167" i="69"/>
  <c r="BT177" i="69" s="1"/>
  <c r="CB112" i="69"/>
  <c r="CB117" i="69" s="1"/>
  <c r="CA125" i="69"/>
  <c r="CA123" i="69"/>
  <c r="CA119" i="69"/>
  <c r="CB638" i="64" l="1"/>
  <c r="CB634" i="64"/>
  <c r="CC629" i="64"/>
  <c r="CC632" i="64" s="1"/>
  <c r="BX2255" i="64"/>
  <c r="BY2245" i="64"/>
  <c r="BY2249" i="64" s="1"/>
  <c r="BY2250" i="64" s="1"/>
  <c r="BY2251" i="64" s="1"/>
  <c r="CB860" i="64"/>
  <c r="CD855" i="64"/>
  <c r="CC858" i="64"/>
  <c r="BT1876" i="64"/>
  <c r="BX1735" i="64"/>
  <c r="CA2279" i="64"/>
  <c r="BT932" i="64"/>
  <c r="CC2192" i="64"/>
  <c r="BT1759" i="64"/>
  <c r="BU159" i="69"/>
  <c r="BU184" i="69" s="1"/>
  <c r="BU187" i="69" s="1"/>
  <c r="BV183" i="69" s="1"/>
  <c r="BV186" i="69" s="1"/>
  <c r="BU129" i="69"/>
  <c r="BU134" i="69" s="1"/>
  <c r="BT140" i="69"/>
  <c r="BT150" i="69" s="1"/>
  <c r="BT142" i="69"/>
  <c r="BT152" i="69" s="1"/>
  <c r="BT173" i="69"/>
  <c r="BT175" i="69" s="1"/>
  <c r="CB115" i="69"/>
  <c r="CB118" i="69" s="1"/>
  <c r="CB119" i="69" s="1"/>
  <c r="BU930" i="64" a="1"/>
  <c r="CC633" i="64" l="1"/>
  <c r="CC856" i="64"/>
  <c r="BU930" i="64"/>
  <c r="BZ2245" i="64"/>
  <c r="BY2255" i="64"/>
  <c r="BU194" i="69"/>
  <c r="BU202" i="69" s="1"/>
  <c r="BU192" i="69"/>
  <c r="BU198" i="69" s="1"/>
  <c r="BU188" i="69"/>
  <c r="BU132" i="69"/>
  <c r="BU157" i="69" s="1"/>
  <c r="BU162" i="69" s="1"/>
  <c r="BU167" i="69" s="1"/>
  <c r="BT146" i="69"/>
  <c r="BT148" i="69" s="1"/>
  <c r="CB123" i="69"/>
  <c r="CB125" i="69"/>
  <c r="CC112" i="69"/>
  <c r="CC117" i="69" s="1"/>
  <c r="CC638" i="64" l="1"/>
  <c r="CC634" i="64"/>
  <c r="CD629" i="64"/>
  <c r="CD632" i="64" s="1"/>
  <c r="BZ2249" i="64"/>
  <c r="BZ2250" i="64" s="1"/>
  <c r="O2250" i="64" s="1"/>
  <c r="CC860" i="64"/>
  <c r="CD858" i="64"/>
  <c r="CD856" i="64" s="1"/>
  <c r="CE855" i="64"/>
  <c r="BY1735" i="64"/>
  <c r="CB2279" i="64"/>
  <c r="BU932" i="64"/>
  <c r="CD2192" i="64"/>
  <c r="BU2303" i="64"/>
  <c r="BU1759" i="64"/>
  <c r="BU200" i="69"/>
  <c r="BU135" i="69"/>
  <c r="BU136" i="69" s="1"/>
  <c r="BU169" i="69"/>
  <c r="BU179" i="69" s="1"/>
  <c r="BU163" i="69"/>
  <c r="BV156" i="69"/>
  <c r="BV159" i="69" s="1"/>
  <c r="BV184" i="69" s="1"/>
  <c r="BV187" i="69" s="1"/>
  <c r="BU173" i="69"/>
  <c r="BU175" i="69" s="1"/>
  <c r="BU177" i="69"/>
  <c r="CC115" i="69"/>
  <c r="CC118" i="69" s="1"/>
  <c r="CD112" i="69" s="1"/>
  <c r="BV930" i="64" a="1"/>
  <c r="CD633" i="64" l="1"/>
  <c r="BZ2251" i="64"/>
  <c r="CD860" i="64"/>
  <c r="BV930" i="64"/>
  <c r="CA2245" i="64"/>
  <c r="BZ2255" i="64"/>
  <c r="BU1876" i="64"/>
  <c r="BU142" i="69"/>
  <c r="BU146" i="69" s="1"/>
  <c r="BU148" i="69" s="1"/>
  <c r="BU140" i="69"/>
  <c r="BU150" i="69" s="1"/>
  <c r="BV129" i="69"/>
  <c r="BV132" i="69" s="1"/>
  <c r="BV157" i="69" s="1"/>
  <c r="BV161" i="69"/>
  <c r="BV192" i="69"/>
  <c r="BW183" i="69"/>
  <c r="BW186" i="69" s="1"/>
  <c r="BV194" i="69"/>
  <c r="BV202" i="69" s="1"/>
  <c r="BV188" i="69"/>
  <c r="CC119" i="69"/>
  <c r="CC125" i="69"/>
  <c r="CC123" i="69"/>
  <c r="CD115" i="69"/>
  <c r="CD117" i="69"/>
  <c r="CD638" i="64" l="1"/>
  <c r="CE629" i="64"/>
  <c r="CE632" i="64" s="1"/>
  <c r="CD634" i="64"/>
  <c r="CA2249" i="64"/>
  <c r="CE858" i="64"/>
  <c r="CF855" i="64"/>
  <c r="BV1876" i="64"/>
  <c r="BZ1735" i="64"/>
  <c r="BV932" i="64"/>
  <c r="CC2279" i="64"/>
  <c r="CE2192" i="64"/>
  <c r="BV1759" i="64"/>
  <c r="BV2303" i="64"/>
  <c r="BV134" i="69"/>
  <c r="BV135" i="69" s="1"/>
  <c r="BV142" i="69" s="1"/>
  <c r="BV146" i="69" s="1"/>
  <c r="BV148" i="69" s="1"/>
  <c r="BU152" i="69"/>
  <c r="BV162" i="69"/>
  <c r="BV163" i="69" s="1"/>
  <c r="BV200" i="69"/>
  <c r="BV198" i="69"/>
  <c r="CD118" i="69"/>
  <c r="CE112" i="69" s="1"/>
  <c r="CE633" i="64" l="1"/>
  <c r="CE856" i="64"/>
  <c r="CA2250" i="64"/>
  <c r="BV169" i="69"/>
  <c r="BV179" i="69" s="1"/>
  <c r="BW156" i="69"/>
  <c r="BW159" i="69" s="1"/>
  <c r="BW184" i="69" s="1"/>
  <c r="BW187" i="69" s="1"/>
  <c r="BV167" i="69"/>
  <c r="BV177" i="69" s="1"/>
  <c r="BW129" i="69"/>
  <c r="BW134" i="69" s="1"/>
  <c r="BV152" i="69"/>
  <c r="BV136" i="69"/>
  <c r="BV140" i="69"/>
  <c r="BV150" i="69" s="1"/>
  <c r="CD123" i="69"/>
  <c r="CD125" i="69"/>
  <c r="CD119" i="69"/>
  <c r="CE115" i="69"/>
  <c r="CE117" i="69"/>
  <c r="BW930" i="64" a="1"/>
  <c r="CE638" i="64" l="1"/>
  <c r="CF629" i="64"/>
  <c r="CF632" i="64" s="1"/>
  <c r="CE634" i="64"/>
  <c r="CA2251" i="64"/>
  <c r="CE860" i="64"/>
  <c r="CG855" i="64"/>
  <c r="CF858" i="64"/>
  <c r="CF856" i="64" s="1"/>
  <c r="BW930" i="64"/>
  <c r="CA1735" i="64"/>
  <c r="CB2245" i="64"/>
  <c r="CA2255" i="64"/>
  <c r="CD2279" i="64"/>
  <c r="CF2192" i="64"/>
  <c r="BW1759" i="64"/>
  <c r="BW2303" i="64"/>
  <c r="BW161" i="69"/>
  <c r="BW132" i="69"/>
  <c r="BW157" i="69" s="1"/>
  <c r="BV173" i="69"/>
  <c r="BV175" i="69" s="1"/>
  <c r="BW192" i="69"/>
  <c r="BX183" i="69"/>
  <c r="BX186" i="69" s="1"/>
  <c r="M186" i="69" s="1"/>
  <c r="BW188" i="69"/>
  <c r="BW194" i="69"/>
  <c r="BW202" i="69" s="1"/>
  <c r="L187" i="69"/>
  <c r="CE118" i="69"/>
  <c r="CE123" i="69" s="1"/>
  <c r="CF633" i="64" l="1"/>
  <c r="CB2249" i="64"/>
  <c r="CF860" i="64"/>
  <c r="BW932" i="64"/>
  <c r="BW162" i="69"/>
  <c r="BW163" i="69" s="1"/>
  <c r="BW135" i="69"/>
  <c r="BX129" i="69" s="1"/>
  <c r="BX132" i="69" s="1"/>
  <c r="M132" i="69" s="1"/>
  <c r="L135" i="69"/>
  <c r="M183" i="69"/>
  <c r="L188" i="69"/>
  <c r="BW198" i="69"/>
  <c r="BW200" i="69"/>
  <c r="CF112" i="69"/>
  <c r="CF115" i="69" s="1"/>
  <c r="CE119" i="69"/>
  <c r="CE125" i="69"/>
  <c r="BX930" i="64" a="1"/>
  <c r="CF638" i="64" l="1"/>
  <c r="CF634" i="64"/>
  <c r="CG629" i="64"/>
  <c r="CG632" i="64" s="1"/>
  <c r="CB2250" i="64"/>
  <c r="CG858" i="64"/>
  <c r="CG856" i="64" s="1"/>
  <c r="CH855" i="64"/>
  <c r="BX930" i="64"/>
  <c r="CB1735" i="64"/>
  <c r="CE2279" i="64"/>
  <c r="BW1876" i="64"/>
  <c r="CG2192" i="64"/>
  <c r="L162" i="69"/>
  <c r="M156" i="69" s="1"/>
  <c r="BW142" i="69"/>
  <c r="BW146" i="69" s="1"/>
  <c r="BW140" i="69"/>
  <c r="BW150" i="69" s="1"/>
  <c r="BW136" i="69"/>
  <c r="BW167" i="69"/>
  <c r="BW177" i="69" s="1"/>
  <c r="BX156" i="69"/>
  <c r="BX161" i="69" s="1"/>
  <c r="M161" i="69" s="1"/>
  <c r="BW169" i="69"/>
  <c r="BW179" i="69" s="1"/>
  <c r="BX134" i="69"/>
  <c r="M134" i="69" s="1"/>
  <c r="BX157" i="69"/>
  <c r="M129" i="69"/>
  <c r="L136" i="69"/>
  <c r="M157" i="69"/>
  <c r="CF117" i="69"/>
  <c r="CF118" i="69" s="1"/>
  <c r="CF125" i="69" s="1"/>
  <c r="CG633" i="64" l="1"/>
  <c r="CB2251" i="64"/>
  <c r="CB2255" i="64"/>
  <c r="CC2245" i="64"/>
  <c r="CG860" i="64"/>
  <c r="BX932" i="64"/>
  <c r="L163" i="69"/>
  <c r="BW152" i="69"/>
  <c r="BX135" i="69"/>
  <c r="BY129" i="69" s="1"/>
  <c r="BY134" i="69" s="1"/>
  <c r="BX159" i="69"/>
  <c r="BX162" i="69" s="1"/>
  <c r="BY156" i="69" s="1"/>
  <c r="BW173" i="69"/>
  <c r="L173" i="69" s="1"/>
  <c r="BW148" i="69"/>
  <c r="L146" i="69"/>
  <c r="BX1759" i="64"/>
  <c r="CF119" i="69"/>
  <c r="CF123" i="69"/>
  <c r="CG112" i="69"/>
  <c r="CG117" i="69" s="1"/>
  <c r="CG638" i="64" l="1"/>
  <c r="CH629" i="64"/>
  <c r="CH632" i="64" s="1"/>
  <c r="CG634" i="64"/>
  <c r="CC2249" i="64"/>
  <c r="CH858" i="64"/>
  <c r="CH856" i="64" s="1"/>
  <c r="CI855" i="64"/>
  <c r="CC1735" i="64"/>
  <c r="CH2192" i="64"/>
  <c r="CF2279" i="64"/>
  <c r="BX1876" i="64"/>
  <c r="BX2303" i="64"/>
  <c r="M159" i="69"/>
  <c r="BX136" i="69"/>
  <c r="BY132" i="69"/>
  <c r="BY157" i="69" s="1"/>
  <c r="BX142" i="69"/>
  <c r="BX146" i="69" s="1"/>
  <c r="BX148" i="69" s="1"/>
  <c r="M148" i="69" s="1"/>
  <c r="BX140" i="69"/>
  <c r="BX184" i="69"/>
  <c r="M184" i="69" s="1"/>
  <c r="BW175" i="69"/>
  <c r="BX167" i="69"/>
  <c r="BX173" i="69" s="1"/>
  <c r="BX175" i="69" s="1"/>
  <c r="M175" i="69" s="1"/>
  <c r="BX163" i="69"/>
  <c r="BX169" i="69"/>
  <c r="BX179" i="69" s="1"/>
  <c r="M167" i="69"/>
  <c r="BY159" i="69"/>
  <c r="BY184" i="69" s="1"/>
  <c r="BY161" i="69"/>
  <c r="CG115" i="69"/>
  <c r="CG118" i="69" s="1"/>
  <c r="CG119" i="69" s="1"/>
  <c r="BY930" i="64" a="1"/>
  <c r="CH633" i="64" l="1"/>
  <c r="CC2250" i="64"/>
  <c r="CD2245" i="64" s="1"/>
  <c r="CD2249" i="64" s="1"/>
  <c r="CH860" i="64"/>
  <c r="BY930" i="64"/>
  <c r="BX150" i="69"/>
  <c r="M140" i="69"/>
  <c r="BX152" i="69"/>
  <c r="BY135" i="69"/>
  <c r="BY136" i="69" s="1"/>
  <c r="BX187" i="69"/>
  <c r="BX188" i="69" s="1"/>
  <c r="BX177" i="69"/>
  <c r="BY162" i="69"/>
  <c r="CH112" i="69"/>
  <c r="CH115" i="69" s="1"/>
  <c r="CG125" i="69"/>
  <c r="CG123" i="69"/>
  <c r="CH638" i="64" l="1"/>
  <c r="CH634" i="64"/>
  <c r="CI629" i="64"/>
  <c r="CI632" i="64" s="1"/>
  <c r="CC2255" i="64"/>
  <c r="CC2251" i="64"/>
  <c r="CD2250" i="64"/>
  <c r="CD2251" i="64" s="1"/>
  <c r="CI858" i="64"/>
  <c r="CI856" i="64" s="1"/>
  <c r="CJ855" i="64"/>
  <c r="CD1735" i="64"/>
  <c r="CG2279" i="64"/>
  <c r="BY932" i="64"/>
  <c r="CI2192" i="64"/>
  <c r="BY142" i="69"/>
  <c r="BY146" i="69" s="1"/>
  <c r="BY148" i="69" s="1"/>
  <c r="BY140" i="69"/>
  <c r="BY150" i="69" s="1"/>
  <c r="BZ129" i="69"/>
  <c r="BZ134" i="69" s="1"/>
  <c r="BX192" i="69"/>
  <c r="BX194" i="69"/>
  <c r="BX202" i="69" s="1"/>
  <c r="BY183" i="69"/>
  <c r="BY186" i="69" s="1"/>
  <c r="BY187" i="69" s="1"/>
  <c r="BZ183" i="69" s="1"/>
  <c r="BZ186" i="69" s="1"/>
  <c r="BZ156" i="69"/>
  <c r="BY167" i="69"/>
  <c r="BY163" i="69"/>
  <c r="BY169" i="69"/>
  <c r="BY179" i="69" s="1"/>
  <c r="BY1759" i="64"/>
  <c r="CH117" i="69"/>
  <c r="CH118" i="69" s="1"/>
  <c r="CH125" i="69" s="1"/>
  <c r="CI633" i="64" l="1"/>
  <c r="CE2245" i="64"/>
  <c r="CE2249" i="64" s="1"/>
  <c r="CE2250" i="64" s="1"/>
  <c r="CD2255" i="64"/>
  <c r="CI860" i="64"/>
  <c r="BY1876" i="64"/>
  <c r="BY2303" i="64"/>
  <c r="BZ132" i="69"/>
  <c r="BZ157" i="69" s="1"/>
  <c r="BY152" i="69"/>
  <c r="BX198" i="69"/>
  <c r="M198" i="69" s="1"/>
  <c r="M192" i="69"/>
  <c r="BX200" i="69"/>
  <c r="BY188" i="69"/>
  <c r="BY194" i="69"/>
  <c r="BY202" i="69" s="1"/>
  <c r="BY192" i="69"/>
  <c r="BY198" i="69" s="1"/>
  <c r="BY173" i="69"/>
  <c r="BY175" i="69" s="1"/>
  <c r="BY177" i="69"/>
  <c r="BZ159" i="69"/>
  <c r="BZ184" i="69" s="1"/>
  <c r="BZ187" i="69" s="1"/>
  <c r="BZ161" i="69"/>
  <c r="CI112" i="69"/>
  <c r="CI117" i="69" s="1"/>
  <c r="CH119" i="69"/>
  <c r="CH123" i="69"/>
  <c r="BZ930" i="64" a="1"/>
  <c r="CI638" i="64" l="1"/>
  <c r="CJ629" i="64"/>
  <c r="CJ632" i="64" s="1"/>
  <c r="CI634" i="64"/>
  <c r="CE2251" i="64"/>
  <c r="CJ858" i="64"/>
  <c r="CJ856" i="64" s="1"/>
  <c r="CK855" i="64"/>
  <c r="CE2255" i="64"/>
  <c r="CF2245" i="64"/>
  <c r="BZ930" i="64"/>
  <c r="CE1735" i="64"/>
  <c r="CJ2192" i="64"/>
  <c r="CH2279" i="64"/>
  <c r="BZ135" i="69"/>
  <c r="BZ140" i="69" s="1"/>
  <c r="BZ150" i="69" s="1"/>
  <c r="BY200" i="69"/>
  <c r="BZ162" i="69"/>
  <c r="CA156" i="69" s="1"/>
  <c r="CA183" i="69"/>
  <c r="BZ192" i="69"/>
  <c r="BZ194" i="69"/>
  <c r="BZ202" i="69" s="1"/>
  <c r="BZ188" i="69"/>
  <c r="CI115" i="69"/>
  <c r="CI118" i="69" s="1"/>
  <c r="CI125" i="69" s="1"/>
  <c r="N118" i="69"/>
  <c r="N119" i="69" s="1"/>
  <c r="H115" i="69"/>
  <c r="J115" i="69"/>
  <c r="K115" i="69"/>
  <c r="L115" i="69"/>
  <c r="H117" i="69"/>
  <c r="J117" i="69"/>
  <c r="K117" i="69"/>
  <c r="L117" i="69"/>
  <c r="M117" i="69"/>
  <c r="CJ633" i="64" l="1"/>
  <c r="CJ860" i="64"/>
  <c r="CF2249" i="64"/>
  <c r="CF2250" i="64" s="1"/>
  <c r="BZ932" i="64"/>
  <c r="BZ2303" i="64"/>
  <c r="BZ136" i="69"/>
  <c r="BZ142" i="69"/>
  <c r="BZ146" i="69" s="1"/>
  <c r="BZ148" i="69" s="1"/>
  <c r="CA129" i="69"/>
  <c r="CA132" i="69" s="1"/>
  <c r="CA157" i="69" s="1"/>
  <c r="BZ163" i="69"/>
  <c r="BZ167" i="69"/>
  <c r="BZ173" i="69" s="1"/>
  <c r="BZ175" i="69" s="1"/>
  <c r="BZ169" i="69"/>
  <c r="BZ179" i="69" s="1"/>
  <c r="BZ198" i="69"/>
  <c r="BZ200" i="69"/>
  <c r="CA186" i="69"/>
  <c r="CA161" i="69"/>
  <c r="CA159" i="69"/>
  <c r="CA184" i="69" s="1"/>
  <c r="M115" i="69"/>
  <c r="M118" i="69"/>
  <c r="H119" i="69"/>
  <c r="CI123" i="69"/>
  <c r="M123" i="69" s="1"/>
  <c r="CI119" i="69"/>
  <c r="K119" i="69"/>
  <c r="J119" i="69"/>
  <c r="L119" i="69"/>
  <c r="H123" i="69"/>
  <c r="J123" i="69"/>
  <c r="K123" i="69"/>
  <c r="L123" i="69"/>
  <c r="CJ638" i="64" l="1"/>
  <c r="CJ634" i="64"/>
  <c r="CK629" i="64"/>
  <c r="CK632" i="64" s="1"/>
  <c r="CK858" i="64"/>
  <c r="CF2251" i="64"/>
  <c r="CG2245" i="64"/>
  <c r="CF2255" i="64"/>
  <c r="CF1735" i="64"/>
  <c r="CI2279" i="64"/>
  <c r="BZ1876" i="64"/>
  <c r="CK2192" i="64"/>
  <c r="BZ152" i="69"/>
  <c r="CA134" i="69"/>
  <c r="CA135" i="69" s="1"/>
  <c r="CB129" i="69" s="1"/>
  <c r="BZ177" i="69"/>
  <c r="CA187" i="69"/>
  <c r="CA192" i="69" s="1"/>
  <c r="CA162" i="69"/>
  <c r="CB156" i="69" s="1"/>
  <c r="M119" i="69"/>
  <c r="BZ1759" i="64"/>
  <c r="CA930" i="64" a="1"/>
  <c r="CK633" i="64" l="1"/>
  <c r="CL629" i="64" s="1"/>
  <c r="CL632" i="64" s="1"/>
  <c r="K629" i="64"/>
  <c r="CG2249" i="64"/>
  <c r="CG2250" i="64" s="1"/>
  <c r="CG2251" i="64" s="1"/>
  <c r="CK856" i="64"/>
  <c r="CA930" i="64"/>
  <c r="CA2303" i="64"/>
  <c r="CA194" i="69"/>
  <c r="CA202" i="69" s="1"/>
  <c r="CB183" i="69"/>
  <c r="CB186" i="69" s="1"/>
  <c r="CA188" i="69"/>
  <c r="CA140" i="69"/>
  <c r="CA150" i="69" s="1"/>
  <c r="CA136" i="69"/>
  <c r="CA142" i="69"/>
  <c r="CA146" i="69" s="1"/>
  <c r="CA148" i="69" s="1"/>
  <c r="CA169" i="69"/>
  <c r="CA179" i="69" s="1"/>
  <c r="CA163" i="69"/>
  <c r="CA167" i="69"/>
  <c r="CA177" i="69" s="1"/>
  <c r="CB132" i="69"/>
  <c r="CB157" i="69" s="1"/>
  <c r="CB134" i="69"/>
  <c r="CB161" i="69"/>
  <c r="CB159" i="69"/>
  <c r="CB184" i="69" s="1"/>
  <c r="CA198" i="69"/>
  <c r="CA200" i="69"/>
  <c r="CL633" i="64" l="1"/>
  <c r="CK638" i="64"/>
  <c r="CK634" i="64"/>
  <c r="N632" i="64"/>
  <c r="O632" i="64"/>
  <c r="P632" i="64"/>
  <c r="CH2245" i="64"/>
  <c r="CH2249" i="64" s="1"/>
  <c r="CH2250" i="64" s="1"/>
  <c r="CH2251" i="64" s="1"/>
  <c r="CG2255" i="64"/>
  <c r="CK860" i="64"/>
  <c r="CG1735" i="64"/>
  <c r="CJ2279" i="64"/>
  <c r="CB2303" i="64"/>
  <c r="CA932" i="64"/>
  <c r="CB187" i="69"/>
  <c r="CB192" i="69" s="1"/>
  <c r="CA152" i="69"/>
  <c r="CA173" i="69"/>
  <c r="CA175" i="69" s="1"/>
  <c r="CB135" i="69"/>
  <c r="CB142" i="69" s="1"/>
  <c r="CB162" i="69"/>
  <c r="CA1759" i="64"/>
  <c r="CL634" i="64" l="1"/>
  <c r="CL638" i="64"/>
  <c r="K858" i="64"/>
  <c r="L858" i="64"/>
  <c r="M858" i="64"/>
  <c r="N858" i="64"/>
  <c r="O858" i="64"/>
  <c r="P858" i="64"/>
  <c r="CI2245" i="64"/>
  <c r="CH2255" i="64"/>
  <c r="CA1876" i="64"/>
  <c r="CC183" i="69"/>
  <c r="CC186" i="69" s="1"/>
  <c r="CB188" i="69"/>
  <c r="CB194" i="69"/>
  <c r="CB202" i="69" s="1"/>
  <c r="CC129" i="69"/>
  <c r="CC134" i="69" s="1"/>
  <c r="CB140" i="69"/>
  <c r="CB150" i="69" s="1"/>
  <c r="CB136" i="69"/>
  <c r="CB200" i="69"/>
  <c r="CB198" i="69"/>
  <c r="CB163" i="69"/>
  <c r="CC156" i="69"/>
  <c r="CB167" i="69"/>
  <c r="CB169" i="69"/>
  <c r="CB179" i="69" s="1"/>
  <c r="CB146" i="69"/>
  <c r="CB148" i="69" s="1"/>
  <c r="CB152" i="69"/>
  <c r="CB930" i="64" a="1"/>
  <c r="K856" i="64" l="1"/>
  <c r="K860" i="64" s="1"/>
  <c r="L856" i="64"/>
  <c r="L860" i="64" s="1"/>
  <c r="M856" i="64"/>
  <c r="M860" i="64" s="1"/>
  <c r="N856" i="64"/>
  <c r="N860" i="64" s="1"/>
  <c r="O856" i="64"/>
  <c r="O860" i="64" s="1"/>
  <c r="P856" i="64"/>
  <c r="P860" i="64" s="1"/>
  <c r="CI2249" i="64"/>
  <c r="CI2250" i="64" s="1"/>
  <c r="CI2251" i="64" s="1"/>
  <c r="CB930" i="64"/>
  <c r="CH1735" i="64"/>
  <c r="CK2279" i="64"/>
  <c r="CC132" i="69"/>
  <c r="CC157" i="69" s="1"/>
  <c r="CB173" i="69"/>
  <c r="CB175" i="69" s="1"/>
  <c r="CB177" i="69"/>
  <c r="CC159" i="69"/>
  <c r="CC184" i="69" s="1"/>
  <c r="CC187" i="69" s="1"/>
  <c r="CC161" i="69"/>
  <c r="CJ2245" i="64" l="1"/>
  <c r="CI2255" i="64"/>
  <c r="CC2303" i="64"/>
  <c r="CB932" i="64"/>
  <c r="CC135" i="69"/>
  <c r="CC140" i="69" s="1"/>
  <c r="CC150" i="69" s="1"/>
  <c r="CC162" i="69"/>
  <c r="CD156" i="69" s="1"/>
  <c r="CC188" i="69"/>
  <c r="CC194" i="69"/>
  <c r="CC202" i="69" s="1"/>
  <c r="CD183" i="69"/>
  <c r="CC192" i="69"/>
  <c r="CB1759" i="64"/>
  <c r="CJ2249" i="64" l="1"/>
  <c r="CJ2250" i="64" s="1"/>
  <c r="CJ2251" i="64" s="1"/>
  <c r="CI1735" i="64"/>
  <c r="CB1876" i="64"/>
  <c r="CC142" i="69"/>
  <c r="CC152" i="69" s="1"/>
  <c r="CD129" i="69"/>
  <c r="CD134" i="69" s="1"/>
  <c r="CC136" i="69"/>
  <c r="CC169" i="69"/>
  <c r="CC179" i="69" s="1"/>
  <c r="CC167" i="69"/>
  <c r="CC177" i="69" s="1"/>
  <c r="CC163" i="69"/>
  <c r="CD186" i="69"/>
  <c r="CD159" i="69"/>
  <c r="CD184" i="69" s="1"/>
  <c r="CD161" i="69"/>
  <c r="CC200" i="69"/>
  <c r="CC198" i="69"/>
  <c r="CC930" i="64" a="1"/>
  <c r="N2279" i="64" l="1"/>
  <c r="O2279" i="64"/>
  <c r="P2279" i="64"/>
  <c r="K633" i="64"/>
  <c r="L629" i="64" s="1"/>
  <c r="CC930" i="64"/>
  <c r="CK2245" i="64"/>
  <c r="CJ2255" i="64"/>
  <c r="CD2303" i="64"/>
  <c r="CC146" i="69"/>
  <c r="CC148" i="69" s="1"/>
  <c r="CD132" i="69"/>
  <c r="CD157" i="69" s="1"/>
  <c r="CD162" i="69" s="1"/>
  <c r="CE156" i="69" s="1"/>
  <c r="CC173" i="69"/>
  <c r="CC175" i="69" s="1"/>
  <c r="CD187" i="69"/>
  <c r="CD188" i="69" s="1"/>
  <c r="K634" i="64" l="1"/>
  <c r="CK2249" i="64"/>
  <c r="CK2250" i="64" s="1"/>
  <c r="CJ1735" i="64"/>
  <c r="CC932" i="64"/>
  <c r="CD135" i="69"/>
  <c r="CD136" i="69" s="1"/>
  <c r="CE183" i="69"/>
  <c r="CE186" i="69" s="1"/>
  <c r="CD169" i="69"/>
  <c r="CD179" i="69" s="1"/>
  <c r="CD192" i="69"/>
  <c r="CD200" i="69" s="1"/>
  <c r="CD194" i="69"/>
  <c r="CD202" i="69" s="1"/>
  <c r="CD163" i="69"/>
  <c r="CD167" i="69"/>
  <c r="CD177" i="69" s="1"/>
  <c r="CE159" i="69"/>
  <c r="CE184" i="69" s="1"/>
  <c r="CE161" i="69"/>
  <c r="CC1759" i="64"/>
  <c r="CD930" i="64" a="1"/>
  <c r="CK2251" i="64" l="1"/>
  <c r="CL2245" i="64"/>
  <c r="CD930" i="64"/>
  <c r="CK2255" i="64"/>
  <c r="CE2303" i="64"/>
  <c r="CC1876" i="64"/>
  <c r="CD140" i="69"/>
  <c r="CD150" i="69" s="1"/>
  <c r="CE129" i="69"/>
  <c r="CE132" i="69" s="1"/>
  <c r="CE157" i="69" s="1"/>
  <c r="CE162" i="69" s="1"/>
  <c r="CE167" i="69" s="1"/>
  <c r="CD142" i="69"/>
  <c r="CD146" i="69" s="1"/>
  <c r="CD148" i="69" s="1"/>
  <c r="CD1759" i="64"/>
  <c r="CE187" i="69"/>
  <c r="CE192" i="69" s="1"/>
  <c r="CD198" i="69"/>
  <c r="CD173" i="69"/>
  <c r="CD175" i="69" s="1"/>
  <c r="CL2249" i="64" l="1"/>
  <c r="CL2250" i="64" s="1"/>
  <c r="CK1735" i="64"/>
  <c r="CD932" i="64"/>
  <c r="CE134" i="69"/>
  <c r="CE135" i="69" s="1"/>
  <c r="CD152" i="69"/>
  <c r="CE188" i="69"/>
  <c r="CE194" i="69"/>
  <c r="CE202" i="69" s="1"/>
  <c r="CF183" i="69"/>
  <c r="CF186" i="69" s="1"/>
  <c r="CE173" i="69"/>
  <c r="CE175" i="69" s="1"/>
  <c r="CE177" i="69"/>
  <c r="CE163" i="69"/>
  <c r="CF156" i="69"/>
  <c r="CE169" i="69"/>
  <c r="CE179" i="69" s="1"/>
  <c r="CE200" i="69"/>
  <c r="CE198" i="69"/>
  <c r="CL2251" i="64" l="1"/>
  <c r="CL2255" i="64"/>
  <c r="P2250" i="64"/>
  <c r="CF2303" i="64"/>
  <c r="CD1876" i="64"/>
  <c r="CE1759" i="64"/>
  <c r="CE140" i="69"/>
  <c r="CE150" i="69" s="1"/>
  <c r="CE136" i="69"/>
  <c r="CE142" i="69"/>
  <c r="CF129" i="69"/>
  <c r="CF159" i="69"/>
  <c r="CF184" i="69" s="1"/>
  <c r="CF187" i="69" s="1"/>
  <c r="CG183" i="69" s="1"/>
  <c r="CG186" i="69" s="1"/>
  <c r="CF161" i="69"/>
  <c r="CE930" i="64" a="1"/>
  <c r="CE930" i="64" l="1"/>
  <c r="CF194" i="69"/>
  <c r="CF202" i="69" s="1"/>
  <c r="CF192" i="69"/>
  <c r="CF200" i="69" s="1"/>
  <c r="CF134" i="69"/>
  <c r="CF132" i="69"/>
  <c r="CF157" i="69" s="1"/>
  <c r="CF162" i="69" s="1"/>
  <c r="CE152" i="69"/>
  <c r="CE146" i="69"/>
  <c r="CE148" i="69" s="1"/>
  <c r="CF188" i="69"/>
  <c r="CF930" i="64" a="1"/>
  <c r="K1735" i="64" l="1"/>
  <c r="L1735" i="64"/>
  <c r="M1735" i="64"/>
  <c r="N1735" i="64"/>
  <c r="O1735" i="64"/>
  <c r="P1735" i="64"/>
  <c r="L633" i="64"/>
  <c r="K2245" i="64"/>
  <c r="CF930" i="64"/>
  <c r="CE932" i="64"/>
  <c r="CF198" i="69"/>
  <c r="CF135" i="69"/>
  <c r="CF163" i="69"/>
  <c r="CG156" i="69"/>
  <c r="CF169" i="69"/>
  <c r="CF179" i="69" s="1"/>
  <c r="CF167" i="69"/>
  <c r="M629" i="64" l="1"/>
  <c r="L634" i="64"/>
  <c r="CF932" i="64"/>
  <c r="CG2303" i="64"/>
  <c r="CE1876" i="64"/>
  <c r="CF1759" i="64"/>
  <c r="CF177" i="69"/>
  <c r="CF173" i="69"/>
  <c r="CF175" i="69" s="1"/>
  <c r="CG161" i="69"/>
  <c r="CG159" i="69"/>
  <c r="CG184" i="69" s="1"/>
  <c r="CG187" i="69" s="1"/>
  <c r="CF136" i="69"/>
  <c r="CG129" i="69"/>
  <c r="CF142" i="69"/>
  <c r="CF140" i="69"/>
  <c r="CF150" i="69" s="1"/>
  <c r="CF1876" i="64" l="1"/>
  <c r="CF146" i="69"/>
  <c r="CF148" i="69" s="1"/>
  <c r="CF152" i="69"/>
  <c r="CG134" i="69"/>
  <c r="CG132" i="69"/>
  <c r="CG157" i="69" s="1"/>
  <c r="CG162" i="69" s="1"/>
  <c r="CH183" i="69"/>
  <c r="CH186" i="69" s="1"/>
  <c r="CG192" i="69"/>
  <c r="CG188" i="69"/>
  <c r="CG194" i="69"/>
  <c r="CG202" i="69" s="1"/>
  <c r="CG135" i="69" l="1"/>
  <c r="CG140" i="69" s="1"/>
  <c r="CG150" i="69" s="1"/>
  <c r="CG198" i="69"/>
  <c r="CG200" i="69"/>
  <c r="CG167" i="69"/>
  <c r="CH156" i="69"/>
  <c r="CG163" i="69"/>
  <c r="CG169" i="69"/>
  <c r="CG179" i="69" s="1"/>
  <c r="CG930" i="64" a="1"/>
  <c r="CG930" i="64" l="1"/>
  <c r="CH2303" i="64"/>
  <c r="CG1759" i="64"/>
  <c r="CG142" i="69"/>
  <c r="CG146" i="69" s="1"/>
  <c r="CG148" i="69" s="1"/>
  <c r="CH129" i="69"/>
  <c r="CH132" i="69" s="1"/>
  <c r="CH157" i="69" s="1"/>
  <c r="CG136" i="69"/>
  <c r="CH161" i="69"/>
  <c r="CH159" i="69"/>
  <c r="CH184" i="69" s="1"/>
  <c r="CH187" i="69" s="1"/>
  <c r="CG177" i="69"/>
  <c r="CG173" i="69"/>
  <c r="CG175" i="69" s="1"/>
  <c r="CG932" i="64" l="1"/>
  <c r="CG152" i="69"/>
  <c r="CH162" i="69"/>
  <c r="CI156" i="69" s="1"/>
  <c r="CI161" i="69" s="1"/>
  <c r="CH134" i="69"/>
  <c r="CH135" i="69" s="1"/>
  <c r="CH192" i="69"/>
  <c r="CH194" i="69"/>
  <c r="CH202" i="69" s="1"/>
  <c r="CI183" i="69"/>
  <c r="CI186" i="69" s="1"/>
  <c r="H186" i="69" s="1"/>
  <c r="H188" i="69" s="1"/>
  <c r="CH188" i="69"/>
  <c r="CH930" i="64" a="1"/>
  <c r="CH930" i="64" l="1"/>
  <c r="CG1876" i="64"/>
  <c r="CH167" i="69"/>
  <c r="CH177" i="69" s="1"/>
  <c r="CH169" i="69"/>
  <c r="CH179" i="69" s="1"/>
  <c r="CH163" i="69"/>
  <c r="CI159" i="69"/>
  <c r="CI184" i="69" s="1"/>
  <c r="CI187" i="69" s="1"/>
  <c r="CH140" i="69"/>
  <c r="CH150" i="69" s="1"/>
  <c r="CH142" i="69"/>
  <c r="CH146" i="69" s="1"/>
  <c r="CH148" i="69" s="1"/>
  <c r="CH136" i="69"/>
  <c r="CI129" i="69"/>
  <c r="CI134" i="69" s="1"/>
  <c r="CH200" i="69"/>
  <c r="CH198" i="69"/>
  <c r="M633" i="64" l="1"/>
  <c r="CH932" i="64"/>
  <c r="CI2303" i="64"/>
  <c r="CH1759" i="64"/>
  <c r="CH173" i="69"/>
  <c r="CH175" i="69" s="1"/>
  <c r="CH152" i="69"/>
  <c r="CI132" i="69"/>
  <c r="CI157" i="69" s="1"/>
  <c r="CI162" i="69" s="1"/>
  <c r="CI169" i="69" s="1"/>
  <c r="CI179" i="69" s="1"/>
  <c r="CI192" i="69"/>
  <c r="M187" i="69"/>
  <c r="M188" i="69" s="1"/>
  <c r="CI194" i="69"/>
  <c r="CI202" i="69" s="1"/>
  <c r="CI188" i="69"/>
  <c r="CI930" i="64" a="1"/>
  <c r="N629" i="64" l="1"/>
  <c r="M634" i="64"/>
  <c r="CI930" i="64"/>
  <c r="CH1876" i="64"/>
  <c r="M162" i="69"/>
  <c r="M163" i="69" s="1"/>
  <c r="CI167" i="69"/>
  <c r="CI177" i="69" s="1"/>
  <c r="CI163" i="69"/>
  <c r="CI135" i="69"/>
  <c r="CI140" i="69" s="1"/>
  <c r="CI150" i="69" s="1"/>
  <c r="CI200" i="69"/>
  <c r="CI198" i="69"/>
  <c r="H198" i="69" s="1"/>
  <c r="CI932" i="64" l="1"/>
  <c r="CJ2303" i="64"/>
  <c r="CI1759" i="64"/>
  <c r="CI173" i="69"/>
  <c r="CI175" i="69" s="1"/>
  <c r="CI136" i="69"/>
  <c r="M135" i="69"/>
  <c r="M136" i="69" s="1"/>
  <c r="CI142" i="69"/>
  <c r="CJ930" i="64" a="1"/>
  <c r="CJ930" i="64" l="1"/>
  <c r="CI1876" i="64"/>
  <c r="CK2303" i="64"/>
  <c r="M173" i="69"/>
  <c r="CI152" i="69"/>
  <c r="CI146" i="69"/>
  <c r="CJ932" i="64" l="1"/>
  <c r="CJ1759" i="64"/>
  <c r="CI148" i="69"/>
  <c r="M146" i="69"/>
  <c r="CJ1876" i="64" l="1"/>
  <c r="CK930" i="64" a="1"/>
  <c r="K638" i="64" l="1"/>
  <c r="L638" i="64"/>
  <c r="M638" i="64"/>
  <c r="CK930" i="64"/>
  <c r="N638" i="64" l="1"/>
  <c r="N633" i="64"/>
  <c r="CK932" i="64"/>
  <c r="CK1759" i="64"/>
  <c r="O629" i="64" l="1"/>
  <c r="N634" i="64"/>
  <c r="CK1876" i="64"/>
  <c r="K1759" i="64" l="1"/>
  <c r="L1759" i="64"/>
  <c r="M1759" i="64"/>
  <c r="N1759" i="64"/>
  <c r="O1759" i="64"/>
  <c r="P1759" i="64"/>
  <c r="K930" i="64" l="1"/>
  <c r="L930" i="64"/>
  <c r="M930" i="64"/>
  <c r="N930" i="64"/>
  <c r="O930" i="64"/>
  <c r="P930" i="64"/>
  <c r="K932" i="64" l="1"/>
  <c r="L932" i="64"/>
  <c r="M932" i="64"/>
  <c r="N932" i="64"/>
  <c r="O932" i="64"/>
  <c r="P932" i="64"/>
  <c r="O633" i="64" l="1"/>
  <c r="O638" i="64"/>
  <c r="F2" i="15"/>
  <c r="F3" i="15"/>
  <c r="F4" i="15"/>
  <c r="F5" i="15"/>
  <c r="F6" i="15"/>
  <c r="F7" i="15"/>
  <c r="F8" i="15"/>
  <c r="F9" i="15"/>
  <c r="F10" i="15"/>
  <c r="F11" i="15"/>
  <c r="F12" i="15"/>
  <c r="F13" i="15"/>
  <c r="O634" i="64" l="1"/>
  <c r="P629" i="64"/>
  <c r="J2678" i="64"/>
  <c r="R2678" i="64" l="1"/>
  <c r="S2678" i="64" s="1"/>
  <c r="J2679" i="64"/>
  <c r="O2673" i="64" l="1"/>
  <c r="M2673" i="64"/>
  <c r="P2673" i="64"/>
  <c r="L2673" i="64"/>
  <c r="N2673" i="64"/>
  <c r="K2673" i="64"/>
  <c r="R2679" i="64"/>
  <c r="J2680" i="64"/>
  <c r="T2678" i="64" l="1"/>
  <c r="U2678" i="64" l="1"/>
  <c r="P633" i="64" l="1"/>
  <c r="P634" i="64" s="1"/>
  <c r="P638" i="64"/>
  <c r="V2678" i="64"/>
  <c r="W2678" i="64" l="1"/>
  <c r="X2678" i="64" l="1"/>
  <c r="Y2678" i="64" l="1"/>
  <c r="Z2678" i="64" l="1"/>
  <c r="AA2678" i="64" l="1"/>
  <c r="AB2678" i="64" l="1"/>
  <c r="M783" i="64" l="1"/>
  <c r="O783" i="64"/>
  <c r="P783" i="64"/>
  <c r="AC2678" i="64"/>
  <c r="L792" i="64" l="1"/>
  <c r="L796" i="64" s="1"/>
  <c r="M792" i="64"/>
  <c r="M796" i="64" s="1"/>
  <c r="N792" i="64"/>
  <c r="N796" i="64" s="1"/>
  <c r="O792" i="64"/>
  <c r="O796" i="64" s="1"/>
  <c r="P792" i="64"/>
  <c r="M786" i="64"/>
  <c r="M788" i="64" s="1"/>
  <c r="O786" i="64"/>
  <c r="O788" i="64" s="1"/>
  <c r="P786" i="64"/>
  <c r="P788" i="64" s="1"/>
  <c r="AD2678" i="64"/>
  <c r="P800" i="64" l="1"/>
  <c r="P794" i="64"/>
  <c r="P796" i="64" s="1"/>
  <c r="AE2678" i="64"/>
  <c r="P784" i="64" l="1"/>
  <c r="AF2678" i="64"/>
  <c r="AG2678" i="64" l="1"/>
  <c r="AH2678" i="64" l="1"/>
  <c r="AI2678" i="64" l="1"/>
  <c r="AJ2678" i="64" l="1"/>
  <c r="AK2678" i="64" l="1"/>
  <c r="AL2678" i="64" l="1"/>
  <c r="AM2678" i="64" l="1"/>
  <c r="AN2678" i="64" l="1"/>
  <c r="AO2678" i="64" l="1"/>
  <c r="AP2678" i="64" l="1"/>
  <c r="AQ2678" i="64" l="1"/>
  <c r="K2249" i="64" l="1"/>
  <c r="L2249" i="64"/>
  <c r="M2249" i="64"/>
  <c r="N2249" i="64"/>
  <c r="O2249" i="64"/>
  <c r="P2249" i="64"/>
  <c r="AR2678" i="64"/>
  <c r="K2255" i="64" l="1"/>
  <c r="L2255" i="64"/>
  <c r="M2255" i="64"/>
  <c r="N2255" i="64"/>
  <c r="O2255" i="64"/>
  <c r="P2255" i="64"/>
  <c r="N2245" i="64"/>
  <c r="O2245" i="64"/>
  <c r="P2245" i="64"/>
  <c r="L2245" i="64"/>
  <c r="M2245" i="64"/>
  <c r="K2251" i="64"/>
  <c r="AS2678" i="64"/>
  <c r="O2251" i="64" l="1"/>
  <c r="N2251" i="64"/>
  <c r="M2251" i="64"/>
  <c r="L2251" i="64"/>
  <c r="P2251" i="64"/>
  <c r="AT2678" i="64"/>
  <c r="AU2678" i="64" l="1"/>
  <c r="AV2678" i="64" l="1"/>
  <c r="AW2678" i="64" l="1"/>
  <c r="AX2678" i="64" l="1"/>
  <c r="AY2678" i="64" l="1"/>
  <c r="AZ2678" i="64" l="1"/>
  <c r="BA2678" i="64" l="1"/>
  <c r="BB2678" i="64" l="1"/>
  <c r="BC2678" i="64" l="1"/>
  <c r="BD2678" i="64" l="1"/>
  <c r="BE2678" i="64" l="1"/>
  <c r="BF2678" i="64" l="1"/>
  <c r="BG2678" i="64" l="1"/>
  <c r="BH2678" i="64" l="1"/>
  <c r="BI2678" i="64" l="1"/>
  <c r="BJ2678" i="64" l="1"/>
  <c r="BK2678" i="64" l="1"/>
  <c r="BL2678" i="64" l="1"/>
  <c r="BM2678" i="64" l="1"/>
  <c r="BN2678" i="64" l="1"/>
  <c r="BO2678" i="64" l="1"/>
  <c r="BP2678" i="64" l="1"/>
  <c r="BQ2678" i="64" l="1"/>
  <c r="BR2678" i="64" l="1"/>
  <c r="BS2678" i="64" l="1"/>
  <c r="BT2678" i="64" l="1"/>
  <c r="BU2678" i="64" l="1"/>
  <c r="BV2678" i="64" l="1"/>
  <c r="BW2678" i="64" l="1"/>
  <c r="BX2678" i="64" l="1"/>
  <c r="BY2678" i="64" l="1"/>
  <c r="BZ2678" i="64" l="1"/>
  <c r="CA2678" i="64" l="1"/>
  <c r="CB2678" i="64" l="1"/>
  <c r="CC2678" i="64" l="1"/>
  <c r="CD2678" i="64" l="1"/>
  <c r="CE2678" i="64" l="1"/>
  <c r="CF2678" i="64" l="1"/>
  <c r="CG2678" i="64" l="1"/>
  <c r="CH2678" i="64" l="1"/>
  <c r="CI2678" i="64" l="1"/>
  <c r="CJ2678" i="64" l="1"/>
  <c r="CK2678" i="64" l="1"/>
  <c r="CL2678" i="64" s="1"/>
  <c r="K2678" i="64" l="1"/>
  <c r="K2679" i="64"/>
  <c r="L2678" i="64" l="1"/>
  <c r="L2679" i="64"/>
  <c r="M2678" i="64" l="1"/>
  <c r="M2679" i="64"/>
  <c r="R2680" i="64"/>
  <c r="J1905" i="64" l="1"/>
  <c r="I1940" i="64" l="1"/>
  <c r="I2012" i="64" l="1"/>
  <c r="N2678" i="64" l="1"/>
  <c r="N2679" i="64"/>
  <c r="I2048" i="64"/>
  <c r="T2017" i="64" l="1"/>
  <c r="CA2098" i="64" l="1"/>
  <c r="BO2093" i="64"/>
  <c r="BC2098" i="64"/>
  <c r="T2098" i="64"/>
  <c r="AE2098" i="64"/>
  <c r="AQ2098" i="64"/>
  <c r="BO2137" i="64"/>
  <c r="CJ1940" i="64" a="1"/>
  <c r="CJ1940" i="64" s="1"/>
  <c r="CF1940" i="64" a="1"/>
  <c r="CF1940" i="64" s="1"/>
  <c r="CB1940" i="64" a="1"/>
  <c r="CB1940" i="64" s="1"/>
  <c r="CK1940" i="64" a="1"/>
  <c r="CK1940" i="64" s="1"/>
  <c r="CA1940" i="64" a="1"/>
  <c r="CA1940" i="64" s="1"/>
  <c r="CH1940" i="64" a="1"/>
  <c r="CH1940" i="64" s="1"/>
  <c r="CE1940" i="64" a="1"/>
  <c r="CE1940" i="64" s="1"/>
  <c r="CI1940" i="64" a="1"/>
  <c r="CI1940" i="64" s="1"/>
  <c r="CD1940" i="64" a="1"/>
  <c r="CD1940" i="64" s="1"/>
  <c r="CC1940" i="64" a="1"/>
  <c r="CC1940" i="64" s="1"/>
  <c r="CG1940" i="64" a="1"/>
  <c r="CG1940" i="64" s="1"/>
  <c r="T2053" i="64"/>
  <c r="U2017" i="64"/>
  <c r="O2678" i="64" l="1"/>
  <c r="O2679" i="64"/>
  <c r="CA2137" i="64"/>
  <c r="AQ2137" i="64"/>
  <c r="AL2137" i="64"/>
  <c r="CK2137" i="64"/>
  <c r="AK2137" i="64"/>
  <c r="BB2137" i="64"/>
  <c r="BF2137" i="64"/>
  <c r="BL2137" i="64"/>
  <c r="AO2137" i="64"/>
  <c r="AH2137" i="64"/>
  <c r="BI2137" i="64"/>
  <c r="CF2137" i="64"/>
  <c r="AM2137" i="64"/>
  <c r="AZ2137" i="64"/>
  <c r="Z2137" i="64"/>
  <c r="CD2137" i="64"/>
  <c r="BA2137" i="64"/>
  <c r="CH2137" i="64"/>
  <c r="BU2137" i="64"/>
  <c r="AA2137" i="64"/>
  <c r="BW2137" i="64"/>
  <c r="AJ2137" i="64"/>
  <c r="CJ2137" i="64"/>
  <c r="AP2137" i="64"/>
  <c r="AR2137" i="64"/>
  <c r="BG2137" i="64"/>
  <c r="CI2137" i="64"/>
  <c r="AB2137" i="64"/>
  <c r="CC2137" i="64"/>
  <c r="AN2137" i="64"/>
  <c r="BV2137" i="64"/>
  <c r="BP2137" i="64"/>
  <c r="BT2137" i="64"/>
  <c r="BN2137" i="64"/>
  <c r="AG2098" i="64"/>
  <c r="AG2093" i="64"/>
  <c r="BP2098" i="64"/>
  <c r="BP2093" i="64"/>
  <c r="BD2093" i="64"/>
  <c r="BD2098" i="64"/>
  <c r="AR2093" i="64"/>
  <c r="AR2098" i="64"/>
  <c r="BM2098" i="64"/>
  <c r="BM2093" i="64"/>
  <c r="CC2093" i="64"/>
  <c r="CC2098" i="64"/>
  <c r="CI2098" i="64"/>
  <c r="CI2093" i="64"/>
  <c r="BN2098" i="64"/>
  <c r="BN2093" i="64"/>
  <c r="BC2093" i="64"/>
  <c r="BL2098" i="64"/>
  <c r="BL2093" i="64"/>
  <c r="V2093" i="64"/>
  <c r="V2098" i="64"/>
  <c r="AO2093" i="64"/>
  <c r="AO2098" i="64"/>
  <c r="BG2093" i="64"/>
  <c r="BG2098" i="64"/>
  <c r="BZ2093" i="64"/>
  <c r="BZ2098" i="64"/>
  <c r="AC2098" i="64"/>
  <c r="AC2093" i="64"/>
  <c r="AN2098" i="64"/>
  <c r="AN2093" i="64"/>
  <c r="AA2093" i="64"/>
  <c r="AA2098" i="64"/>
  <c r="AP2093" i="64"/>
  <c r="AP2098" i="64"/>
  <c r="U2093" i="64"/>
  <c r="U2098" i="64"/>
  <c r="BV2098" i="64"/>
  <c r="BV2093" i="64"/>
  <c r="Y2098" i="64"/>
  <c r="Y2093" i="64"/>
  <c r="BT2098" i="64"/>
  <c r="BT2093" i="64"/>
  <c r="AD2093" i="64"/>
  <c r="AD2098" i="64"/>
  <c r="BW2098" i="64"/>
  <c r="BW2093" i="64"/>
  <c r="CA2093" i="64"/>
  <c r="BB2093" i="64"/>
  <c r="BB2098" i="64"/>
  <c r="BU2093" i="64"/>
  <c r="BU2098" i="64"/>
  <c r="CG2093" i="64"/>
  <c r="CG2098" i="64"/>
  <c r="AZ2093" i="64"/>
  <c r="AZ2098" i="64"/>
  <c r="AT2093" i="64"/>
  <c r="AT2098" i="64"/>
  <c r="X2093" i="64"/>
  <c r="X2098" i="64"/>
  <c r="AH2098" i="64"/>
  <c r="AH2093" i="64"/>
  <c r="AV2098" i="64"/>
  <c r="AV2093" i="64"/>
  <c r="AB2093" i="64"/>
  <c r="AB2098" i="64"/>
  <c r="AM2093" i="64"/>
  <c r="AM2098" i="64"/>
  <c r="BJ2093" i="64"/>
  <c r="BJ2098" i="64"/>
  <c r="CE2093" i="64"/>
  <c r="CE2098" i="64"/>
  <c r="BS2093" i="64"/>
  <c r="BS2098" i="64"/>
  <c r="Z2098" i="64"/>
  <c r="Z2093" i="64"/>
  <c r="BE2098" i="64"/>
  <c r="BE2093" i="64"/>
  <c r="BR2098" i="64"/>
  <c r="BR2093" i="64"/>
  <c r="AL2098" i="64"/>
  <c r="AL2093" i="64"/>
  <c r="AQ2093" i="64"/>
  <c r="CB2093" i="64"/>
  <c r="CB2098" i="64"/>
  <c r="CH2098" i="64"/>
  <c r="CH2093" i="64"/>
  <c r="W2098" i="64"/>
  <c r="W2093" i="64"/>
  <c r="CJ2093" i="64"/>
  <c r="CJ2098" i="64"/>
  <c r="AF2093" i="64"/>
  <c r="AF2098" i="64"/>
  <c r="BH2098" i="64"/>
  <c r="BH2093" i="64"/>
  <c r="CF2098" i="64"/>
  <c r="CF2093" i="64"/>
  <c r="AU2098" i="64"/>
  <c r="AU2093" i="64"/>
  <c r="AE2093" i="64"/>
  <c r="CD2093" i="64"/>
  <c r="CD2098" i="64"/>
  <c r="CK2093" i="64"/>
  <c r="CK2098" i="64"/>
  <c r="BA2098" i="64"/>
  <c r="BA2093" i="64"/>
  <c r="BQ2098" i="64"/>
  <c r="BQ2093" i="64"/>
  <c r="AS2093" i="64"/>
  <c r="AS2098" i="64"/>
  <c r="AW2098" i="64"/>
  <c r="AW2093" i="64"/>
  <c r="AK2093" i="64"/>
  <c r="AK2098" i="64"/>
  <c r="BF2098" i="64"/>
  <c r="BF2093" i="64"/>
  <c r="T2093" i="64"/>
  <c r="AX2093" i="64"/>
  <c r="AX2098" i="64"/>
  <c r="BY2098" i="64"/>
  <c r="BY2093" i="64"/>
  <c r="BX2098" i="64"/>
  <c r="BX2093" i="64"/>
  <c r="AJ2098" i="64"/>
  <c r="AJ2093" i="64"/>
  <c r="BI2093" i="64"/>
  <c r="BI2098" i="64"/>
  <c r="AI2098" i="64"/>
  <c r="AI2093" i="64"/>
  <c r="AY2098" i="64"/>
  <c r="AY2093" i="64"/>
  <c r="BK2098" i="64"/>
  <c r="BK2093" i="64"/>
  <c r="BZ2137" i="64"/>
  <c r="W2137" i="64"/>
  <c r="BD2137" i="64"/>
  <c r="BJ2137" i="64"/>
  <c r="AE2137" i="64"/>
  <c r="BH2137" i="64"/>
  <c r="AX2137" i="64"/>
  <c r="AI2137" i="64"/>
  <c r="AV2137" i="64"/>
  <c r="AY2137" i="64"/>
  <c r="AC2137" i="64"/>
  <c r="BM2137" i="64"/>
  <c r="Y2137" i="64"/>
  <c r="AU2137" i="64"/>
  <c r="AW2137" i="64"/>
  <c r="AG2137" i="64"/>
  <c r="AT2137" i="64"/>
  <c r="BK2137" i="64"/>
  <c r="T2137" i="64"/>
  <c r="AD2137" i="64"/>
  <c r="AF2137" i="64"/>
  <c r="V2137" i="64"/>
  <c r="X2137" i="64"/>
  <c r="BQ2137" i="64"/>
  <c r="BE2137" i="64"/>
  <c r="CE2137" i="64"/>
  <c r="AS2137" i="64"/>
  <c r="BO2098" i="64"/>
  <c r="V2017" i="64"/>
  <c r="U2053" i="64"/>
  <c r="CL2099" i="64" l="1" a="1"/>
  <c r="CL2099" i="64" s="1"/>
  <c r="CB2137" i="64"/>
  <c r="CG2137" i="64"/>
  <c r="U2137" i="64"/>
  <c r="K2137" i="64" s="1"/>
  <c r="BR2137" i="64"/>
  <c r="BY2137" i="64"/>
  <c r="BS2137" i="64"/>
  <c r="BC2137" i="64"/>
  <c r="BX2137" i="64"/>
  <c r="W2017" i="64"/>
  <c r="V2053" i="64"/>
  <c r="L2137" i="64" l="1"/>
  <c r="M2137" i="64"/>
  <c r="N2137" i="64"/>
  <c r="P2137" i="64"/>
  <c r="O2137" i="64"/>
  <c r="W2053" i="64"/>
  <c r="X2017" i="64"/>
  <c r="P2679" i="64" l="1"/>
  <c r="Y2017" i="64"/>
  <c r="X2053" i="64"/>
  <c r="P2678" i="64" l="1"/>
  <c r="Z2017" i="64"/>
  <c r="Y2053" i="64"/>
  <c r="AA2017" i="64" l="1"/>
  <c r="Z2053" i="64"/>
  <c r="AA2053" i="64" l="1"/>
  <c r="AB2017" i="64"/>
  <c r="AC2017" i="64" l="1"/>
  <c r="AB2053" i="64"/>
  <c r="AC2053" i="64" l="1"/>
  <c r="AD2017" i="64"/>
  <c r="K2017" i="64" s="1"/>
  <c r="AE2017" i="64" l="1"/>
  <c r="AD2053" i="64"/>
  <c r="K2053" i="64" s="1"/>
  <c r="AE2053" i="64" l="1"/>
  <c r="AF2017" i="64"/>
  <c r="AG2017" i="64" l="1"/>
  <c r="AF2053" i="64"/>
  <c r="AG2053" i="64" l="1"/>
  <c r="AH2017" i="64"/>
  <c r="AI2017" i="64" l="1"/>
  <c r="AH2053" i="64"/>
  <c r="AI2053" i="64" l="1"/>
  <c r="AJ2017" i="64"/>
  <c r="AK2017" i="64" l="1"/>
  <c r="AJ2053" i="64"/>
  <c r="AK2053" i="64" l="1"/>
  <c r="AL2017" i="64"/>
  <c r="AM2017" i="64" l="1"/>
  <c r="AL2053" i="64"/>
  <c r="AM2053" i="64" l="1"/>
  <c r="AN2017" i="64"/>
  <c r="AO2017" i="64" l="1"/>
  <c r="AN2053" i="64"/>
  <c r="AO2053" i="64" l="1"/>
  <c r="AP2017" i="64"/>
  <c r="L2017" i="64" s="1"/>
  <c r="AQ2017" i="64" l="1"/>
  <c r="AP2053" i="64"/>
  <c r="L2053" i="64" s="1"/>
  <c r="AR2017" i="64" l="1"/>
  <c r="AQ2053" i="64"/>
  <c r="AR2053" i="64" l="1"/>
  <c r="AS2017" i="64"/>
  <c r="AT2017" i="64" l="1"/>
  <c r="AS2053" i="64"/>
  <c r="AT2053" i="64" l="1"/>
  <c r="AU2017" i="64"/>
  <c r="AV2017" i="64" l="1"/>
  <c r="AU2053" i="64"/>
  <c r="AV2053" i="64" l="1"/>
  <c r="AW2017" i="64"/>
  <c r="AX2017" i="64" l="1"/>
  <c r="AW2053" i="64"/>
  <c r="AX2053" i="64" l="1"/>
  <c r="AY2017" i="64"/>
  <c r="AZ2017" i="64" l="1"/>
  <c r="AY2053" i="64"/>
  <c r="AZ2053" i="64" l="1"/>
  <c r="BA2017" i="64"/>
  <c r="BB2017" i="64" l="1"/>
  <c r="M2017" i="64" s="1"/>
  <c r="BA2053" i="64"/>
  <c r="BB2053" i="64" l="1"/>
  <c r="M2053" i="64" s="1"/>
  <c r="BC2017" i="64"/>
  <c r="BD2017" i="64" l="1"/>
  <c r="BC2053" i="64"/>
  <c r="BD2053" i="64" l="1"/>
  <c r="BE2017" i="64"/>
  <c r="BF2017" i="64" l="1"/>
  <c r="BE2053" i="64"/>
  <c r="BF2053" i="64" l="1"/>
  <c r="BG2017" i="64"/>
  <c r="BH2017" i="64" l="1"/>
  <c r="BG2053" i="64"/>
  <c r="BH2053" i="64" l="1"/>
  <c r="BI2017" i="64"/>
  <c r="BJ2017" i="64" l="1"/>
  <c r="BI2053" i="64"/>
  <c r="BJ2053" i="64" l="1"/>
  <c r="BK2017" i="64"/>
  <c r="BL2017" i="64" l="1"/>
  <c r="BK2053" i="64"/>
  <c r="BL2053" i="64" l="1"/>
  <c r="BM2017" i="64"/>
  <c r="BN2017" i="64" l="1"/>
  <c r="N2017" i="64" s="1"/>
  <c r="BM2053" i="64"/>
  <c r="BN2053" i="64" l="1"/>
  <c r="N2053" i="64" s="1"/>
  <c r="BO2017" i="64"/>
  <c r="BP2017" i="64" l="1"/>
  <c r="BO2053" i="64"/>
  <c r="BP2053" i="64" l="1"/>
  <c r="BQ2017" i="64"/>
  <c r="BR2017" i="64" l="1"/>
  <c r="BQ2053" i="64"/>
  <c r="BR2053" i="64" l="1"/>
  <c r="BS2017" i="64"/>
  <c r="BT2017" i="64" l="1"/>
  <c r="BS2053" i="64"/>
  <c r="BT2053" i="64" l="1"/>
  <c r="BU2017" i="64"/>
  <c r="BV2017" i="64" l="1"/>
  <c r="BU2053" i="64"/>
  <c r="BV2053" i="64" l="1"/>
  <c r="BW2017" i="64"/>
  <c r="BW2053" i="64" l="1"/>
  <c r="BX2017" i="64"/>
  <c r="BY2017" i="64" l="1"/>
  <c r="BX2053" i="64"/>
  <c r="BY2053" i="64" l="1"/>
  <c r="BZ2017" i="64"/>
  <c r="O2017" i="64" s="1"/>
  <c r="CA2017" i="64" l="1"/>
  <c r="BZ2053" i="64"/>
  <c r="O2053" i="64" s="1"/>
  <c r="CA2053" i="64" l="1"/>
  <c r="CB2017" i="64"/>
  <c r="CC2017" i="64" l="1"/>
  <c r="CB2053" i="64"/>
  <c r="CC2053" i="64" l="1"/>
  <c r="CD2017" i="64"/>
  <c r="CE2017" i="64" l="1"/>
  <c r="CD2053" i="64"/>
  <c r="CE2053" i="64" l="1"/>
  <c r="CF2017" i="64"/>
  <c r="CG2017" i="64" l="1"/>
  <c r="CF2053" i="64"/>
  <c r="CG2053" i="64" l="1"/>
  <c r="CH2017" i="64"/>
  <c r="CI2017" i="64" l="1"/>
  <c r="CH2053" i="64"/>
  <c r="CI2053" i="64" l="1"/>
  <c r="CJ2017" i="64"/>
  <c r="CK2017" i="64" l="1"/>
  <c r="CL2017" i="64" s="1"/>
  <c r="CJ2053" i="64"/>
  <c r="CK2053" i="64" l="1"/>
  <c r="CL2053" i="64" s="1"/>
  <c r="P2017" i="64"/>
  <c r="P2053" i="64" l="1"/>
  <c r="B1731" i="64" l="1"/>
  <c r="J2612" i="64" l="1"/>
  <c r="K6" i="206"/>
  <c r="K28" i="206"/>
  <c r="K27" i="206"/>
  <c r="B1779" i="64"/>
  <c r="B2299" i="64"/>
  <c r="K8" i="206" l="1"/>
  <c r="K4" i="206"/>
  <c r="B1872" i="64"/>
  <c r="K1876" i="64" l="1"/>
  <c r="L1876" i="64"/>
  <c r="O1876" i="64"/>
  <c r="M1876" i="64"/>
  <c r="N1876" i="64"/>
  <c r="P1876" i="64"/>
  <c r="T1910" i="64"/>
  <c r="X1940" i="64" a="1"/>
  <c r="X1940" i="64" s="1"/>
  <c r="AF1940" i="64" a="1"/>
  <c r="AF1940" i="64" s="1"/>
  <c r="AN1940" i="64" a="1"/>
  <c r="AN1940" i="64" s="1"/>
  <c r="AV1940" i="64" a="1"/>
  <c r="AV1940" i="64" s="1"/>
  <c r="BD1940" i="64" a="1"/>
  <c r="BD1940" i="64" s="1"/>
  <c r="BL1940" i="64" a="1"/>
  <c r="BL1940" i="64" s="1"/>
  <c r="BR1940" i="64" a="1"/>
  <c r="BR1940" i="64" s="1"/>
  <c r="BT1940" i="64" a="1"/>
  <c r="BT1940" i="64" s="1"/>
  <c r="AA1940" i="64" a="1"/>
  <c r="AA1940" i="64" s="1"/>
  <c r="V1940" i="64" a="1"/>
  <c r="V1940" i="64" s="1"/>
  <c r="AD1940" i="64" a="1"/>
  <c r="AD1940" i="64" s="1"/>
  <c r="AL1940" i="64" a="1"/>
  <c r="AL1940" i="64" s="1"/>
  <c r="AT1940" i="64" a="1"/>
  <c r="AT1940" i="64" s="1"/>
  <c r="BB1940" i="64" a="1"/>
  <c r="BB1940" i="64" s="1"/>
  <c r="BJ1940" i="64" a="1"/>
  <c r="BJ1940" i="64" s="1"/>
  <c r="Y1940" i="64" a="1"/>
  <c r="Y1940" i="64" s="1"/>
  <c r="AG1940" i="64" a="1"/>
  <c r="AG1940" i="64" s="1"/>
  <c r="AO1940" i="64" a="1"/>
  <c r="AO1940" i="64" s="1"/>
  <c r="AW1940" i="64" a="1"/>
  <c r="AW1940" i="64" s="1"/>
  <c r="BE1940" i="64" a="1"/>
  <c r="BE1940" i="64" s="1"/>
  <c r="T1940" i="64" a="1"/>
  <c r="T1940" i="64" s="1"/>
  <c r="AB1940" i="64" a="1"/>
  <c r="AB1940" i="64" s="1"/>
  <c r="AJ1940" i="64" a="1"/>
  <c r="AJ1940" i="64" s="1"/>
  <c r="AR1940" i="64" a="1"/>
  <c r="AR1940" i="64" s="1"/>
  <c r="AZ1940" i="64" a="1"/>
  <c r="AZ1940" i="64" s="1"/>
  <c r="BH1940" i="64" a="1"/>
  <c r="BH1940" i="64" s="1"/>
  <c r="W1940" i="64" a="1"/>
  <c r="W1940" i="64" s="1"/>
  <c r="AE1940" i="64" a="1"/>
  <c r="AE1940" i="64" s="1"/>
  <c r="AM1940" i="64" a="1"/>
  <c r="AM1940" i="64" s="1"/>
  <c r="AU1940" i="64" a="1"/>
  <c r="AU1940" i="64" s="1"/>
  <c r="BC1940" i="64" a="1"/>
  <c r="BC1940" i="64" s="1"/>
  <c r="BK1940" i="64" a="1"/>
  <c r="BK1940" i="64" s="1"/>
  <c r="Z1940" i="64" a="1"/>
  <c r="Z1940" i="64" s="1"/>
  <c r="AH1940" i="64" a="1"/>
  <c r="AH1940" i="64" s="1"/>
  <c r="AP1940" i="64" a="1"/>
  <c r="AP1940" i="64" s="1"/>
  <c r="AX1940" i="64" a="1"/>
  <c r="AX1940" i="64" s="1"/>
  <c r="AS1940" i="64" a="1"/>
  <c r="AS1940" i="64" s="1"/>
  <c r="U1940" i="64" a="1"/>
  <c r="U1940" i="64" s="1"/>
  <c r="AI1940" i="64" a="1"/>
  <c r="AI1940" i="64" s="1"/>
  <c r="BI1940" i="64" a="1"/>
  <c r="BI1940" i="64" s="1"/>
  <c r="BN1940" i="64" a="1"/>
  <c r="BN1940" i="64" s="1"/>
  <c r="BQ1940" i="64" a="1"/>
  <c r="BQ1940" i="64" s="1"/>
  <c r="AK1940" i="64" a="1"/>
  <c r="AK1940" i="64" s="1"/>
  <c r="BV1940" i="64" a="1"/>
  <c r="BV1940" i="64" s="1"/>
  <c r="BY1940" i="64" a="1"/>
  <c r="BY1940" i="64" s="1"/>
  <c r="BO1940" i="64" a="1"/>
  <c r="BO1940" i="64" s="1"/>
  <c r="BS1940" i="64" a="1"/>
  <c r="BS1940" i="64" s="1"/>
  <c r="AC1940" i="64" a="1"/>
  <c r="AC1940" i="64" s="1"/>
  <c r="BF1940" i="64" a="1"/>
  <c r="BF1940" i="64" s="1"/>
  <c r="AY1940" i="64" a="1"/>
  <c r="AY1940" i="64" s="1"/>
  <c r="BW1940" i="64" a="1"/>
  <c r="BW1940" i="64" s="1"/>
  <c r="BZ1940" i="64" a="1"/>
  <c r="BZ1940" i="64" s="1"/>
  <c r="BG1940" i="64" a="1"/>
  <c r="BG1940" i="64" s="1"/>
  <c r="BP1940" i="64" a="1"/>
  <c r="BP1940" i="64" s="1"/>
  <c r="BA1940" i="64" a="1"/>
  <c r="BA1940" i="64" s="1"/>
  <c r="BX1940" i="64" a="1"/>
  <c r="BX1940" i="64" s="1"/>
  <c r="BM1940" i="64" a="1"/>
  <c r="BM1940" i="64" s="1"/>
  <c r="AQ1940" i="64" a="1"/>
  <c r="AQ1940" i="64" s="1"/>
  <c r="BU1940" i="64" a="1"/>
  <c r="BU1940" i="64" s="1"/>
  <c r="P1940" i="64" l="1"/>
  <c r="O1940" i="64"/>
  <c r="M1940" i="64"/>
  <c r="L1940" i="64"/>
  <c r="K1940" i="64"/>
  <c r="N1940" i="64"/>
  <c r="U1910" i="64"/>
  <c r="K2093" i="64" l="1"/>
  <c r="L2093" i="64"/>
  <c r="M2093" i="64"/>
  <c r="N2093" i="64"/>
  <c r="P2093" i="64"/>
  <c r="O2093" i="64"/>
  <c r="K2098" i="64"/>
  <c r="P2098" i="64"/>
  <c r="N2098" i="64"/>
  <c r="O2098" i="64"/>
  <c r="M2098" i="64"/>
  <c r="L2098" i="64"/>
  <c r="T1946" i="64"/>
  <c r="T1947" i="64" s="1"/>
  <c r="V1910" i="64"/>
  <c r="K2192" i="64" l="1"/>
  <c r="L2192" i="64"/>
  <c r="M2192" i="64"/>
  <c r="N2192" i="64"/>
  <c r="O2192" i="64"/>
  <c r="P2192" i="64"/>
  <c r="U1946" i="64"/>
  <c r="V1946" i="64" s="1"/>
  <c r="W1910" i="64"/>
  <c r="U1947" i="64" l="1"/>
  <c r="W1946" i="64"/>
  <c r="V1947" i="64"/>
  <c r="X1910" i="64"/>
  <c r="T2189" i="64"/>
  <c r="T2193" i="64" l="1"/>
  <c r="X1946" i="64"/>
  <c r="W1947" i="64"/>
  <c r="Y1910" i="64"/>
  <c r="T2198" i="64" l="1"/>
  <c r="U2189" i="64"/>
  <c r="U2193" i="64" s="1"/>
  <c r="V2189" i="64" s="1"/>
  <c r="T2194" i="64"/>
  <c r="Y1946" i="64"/>
  <c r="X1947" i="64"/>
  <c r="Z1910" i="64"/>
  <c r="U2198" i="64" l="1"/>
  <c r="U2194" i="64"/>
  <c r="V2193" i="64"/>
  <c r="Z1946" i="64"/>
  <c r="Y1947" i="64"/>
  <c r="AA1910" i="64"/>
  <c r="W2189" i="64" l="1"/>
  <c r="W2193" i="64" s="1"/>
  <c r="W2198" i="64" s="1"/>
  <c r="V2194" i="64"/>
  <c r="V2198" i="64"/>
  <c r="AA1946" i="64"/>
  <c r="Z1947" i="64"/>
  <c r="AB1910" i="64"/>
  <c r="W2194" i="64" l="1"/>
  <c r="X2189" i="64"/>
  <c r="X2193" i="64" s="1"/>
  <c r="AB1946" i="64"/>
  <c r="AA1947" i="64"/>
  <c r="AC1910" i="64"/>
  <c r="X2194" i="64" l="1"/>
  <c r="Y2189" i="64"/>
  <c r="Y2193" i="64" s="1"/>
  <c r="Y2198" i="64" s="1"/>
  <c r="X2198" i="64"/>
  <c r="AC1946" i="64"/>
  <c r="AB1947" i="64"/>
  <c r="AD1910" i="64"/>
  <c r="K1910" i="64" s="1"/>
  <c r="Z2189" i="64" l="1"/>
  <c r="Z2193" i="64" s="1"/>
  <c r="AA2189" i="64" s="1"/>
  <c r="AA2193" i="64" s="1"/>
  <c r="Y2194" i="64"/>
  <c r="AD1946" i="64"/>
  <c r="K1946" i="64" s="1"/>
  <c r="AC1947" i="64"/>
  <c r="AE1910" i="64"/>
  <c r="Z2194" i="64" l="1"/>
  <c r="Z2198" i="64"/>
  <c r="AE1946" i="64"/>
  <c r="AD1947" i="64"/>
  <c r="K1947" i="64" s="1"/>
  <c r="AB2189" i="64"/>
  <c r="AB2193" i="64" s="1"/>
  <c r="AA2198" i="64"/>
  <c r="AA2194" i="64"/>
  <c r="AF1910" i="64"/>
  <c r="AF1946" i="64" l="1"/>
  <c r="AE1947" i="64"/>
  <c r="AC2189" i="64"/>
  <c r="AC2193" i="64" s="1"/>
  <c r="AB2194" i="64"/>
  <c r="AB2198" i="64"/>
  <c r="AG1910" i="64"/>
  <c r="AG1946" i="64" l="1"/>
  <c r="AF1947" i="64"/>
  <c r="AH1910" i="64"/>
  <c r="AD2189" i="64"/>
  <c r="AC2194" i="64"/>
  <c r="AC2198" i="64"/>
  <c r="AH1946" i="64" l="1"/>
  <c r="AG1947" i="64"/>
  <c r="AD2193" i="64"/>
  <c r="K2193" i="64" s="1"/>
  <c r="AI1910" i="64"/>
  <c r="AI1946" i="64" l="1"/>
  <c r="AH1947" i="64"/>
  <c r="AE2189" i="64"/>
  <c r="AD2198" i="64"/>
  <c r="AD2194" i="64"/>
  <c r="AJ1910" i="64"/>
  <c r="AE2193" i="64" l="1"/>
  <c r="AF2189" i="64" s="1"/>
  <c r="AF2193" i="64" s="1"/>
  <c r="AJ1946" i="64"/>
  <c r="AI1947" i="64"/>
  <c r="AK1910" i="64"/>
  <c r="AE2198" i="64" l="1"/>
  <c r="AE2194" i="64"/>
  <c r="AK1946" i="64"/>
  <c r="AJ1947" i="64"/>
  <c r="AG2189" i="64"/>
  <c r="AF2198" i="64"/>
  <c r="AF2194" i="64"/>
  <c r="AL1910" i="64"/>
  <c r="AG2193" i="64" l="1"/>
  <c r="AG2194" i="64" s="1"/>
  <c r="AL1946" i="64"/>
  <c r="AK1947" i="64"/>
  <c r="AM1910" i="64"/>
  <c r="AH2189" i="64" l="1"/>
  <c r="AH2193" i="64" s="1"/>
  <c r="AH2198" i="64" s="1"/>
  <c r="AG2198" i="64"/>
  <c r="AM1946" i="64"/>
  <c r="AL1947" i="64"/>
  <c r="AN1910" i="64"/>
  <c r="AH2194" i="64" l="1"/>
  <c r="AI2189" i="64"/>
  <c r="AI2193" i="64" s="1"/>
  <c r="AI2194" i="64" s="1"/>
  <c r="AN1946" i="64"/>
  <c r="AM1947" i="64"/>
  <c r="AO1910" i="64"/>
  <c r="AI2198" i="64" l="1"/>
  <c r="AJ2189" i="64"/>
  <c r="AJ2193" i="64" s="1"/>
  <c r="AJ2194" i="64" s="1"/>
  <c r="AO1946" i="64"/>
  <c r="AN1947" i="64"/>
  <c r="AP1910" i="64"/>
  <c r="L1910" i="64" s="1"/>
  <c r="AK2189" i="64" l="1"/>
  <c r="AK2193" i="64" s="1"/>
  <c r="AL2189" i="64" s="1"/>
  <c r="AL2193" i="64" s="1"/>
  <c r="AJ2198" i="64"/>
  <c r="AP1946" i="64"/>
  <c r="L1946" i="64" s="1"/>
  <c r="AO1947" i="64"/>
  <c r="AQ1910" i="64"/>
  <c r="AK2194" i="64" l="1"/>
  <c r="AK2198" i="64"/>
  <c r="AQ1946" i="64"/>
  <c r="AP1947" i="64"/>
  <c r="L1947" i="64" s="1"/>
  <c r="AL2198" i="64"/>
  <c r="AM2189" i="64"/>
  <c r="AM2193" i="64" s="1"/>
  <c r="AM2194" i="64" s="1"/>
  <c r="AL2194" i="64"/>
  <c r="AR1910" i="64"/>
  <c r="AR1946" i="64" l="1"/>
  <c r="AQ1947" i="64"/>
  <c r="AM2198" i="64"/>
  <c r="AN2189" i="64"/>
  <c r="AN2193" i="64" s="1"/>
  <c r="AS1910" i="64"/>
  <c r="AS1946" i="64" l="1"/>
  <c r="AR1947" i="64"/>
  <c r="AN2198" i="64"/>
  <c r="AN2194" i="64"/>
  <c r="AO2189" i="64"/>
  <c r="AO2193" i="64" s="1"/>
  <c r="AT1910" i="64"/>
  <c r="AT1946" i="64" l="1"/>
  <c r="AS1947" i="64"/>
  <c r="AO2194" i="64"/>
  <c r="AO2198" i="64"/>
  <c r="AP2189" i="64"/>
  <c r="AP2193" i="64" s="1"/>
  <c r="L2193" i="64" s="1"/>
  <c r="AU1910" i="64"/>
  <c r="AU1946" i="64" l="1"/>
  <c r="AT1947" i="64"/>
  <c r="AQ2189" i="64"/>
  <c r="AP2194" i="64"/>
  <c r="AP2198" i="64"/>
  <c r="AV1910" i="64"/>
  <c r="AQ2193" i="64" l="1"/>
  <c r="AR2189" i="64" s="1"/>
  <c r="AR2193" i="64" s="1"/>
  <c r="AV1946" i="64"/>
  <c r="AU1947" i="64"/>
  <c r="AW1910" i="64"/>
  <c r="AQ2198" i="64" l="1"/>
  <c r="AQ2194" i="64"/>
  <c r="AW1946" i="64"/>
  <c r="AV1947" i="64"/>
  <c r="AR2198" i="64"/>
  <c r="AR2194" i="64"/>
  <c r="AS2189" i="64"/>
  <c r="AX1910" i="64"/>
  <c r="AS2193" i="64" l="1"/>
  <c r="AT2189" i="64" s="1"/>
  <c r="AT2193" i="64" s="1"/>
  <c r="AX1946" i="64"/>
  <c r="AW1947" i="64"/>
  <c r="AY1910" i="64"/>
  <c r="AS2198" i="64" l="1"/>
  <c r="AS2194" i="64"/>
  <c r="AY1946" i="64"/>
  <c r="AX1947" i="64"/>
  <c r="AT2198" i="64"/>
  <c r="AU2189" i="64"/>
  <c r="AT2194" i="64"/>
  <c r="AZ1910" i="64"/>
  <c r="AU2193" i="64" l="1"/>
  <c r="AV2189" i="64" s="1"/>
  <c r="AV2193" i="64" s="1"/>
  <c r="AZ1946" i="64"/>
  <c r="AY1947" i="64"/>
  <c r="BA1910" i="64"/>
  <c r="AU2198" i="64" l="1"/>
  <c r="AU2194" i="64"/>
  <c r="BA1946" i="64"/>
  <c r="AZ1947" i="64"/>
  <c r="AV2198" i="64"/>
  <c r="AV2194" i="64"/>
  <c r="AW2189" i="64"/>
  <c r="BB1910" i="64"/>
  <c r="M1910" i="64" s="1"/>
  <c r="AW2193" i="64" l="1"/>
  <c r="AW2198" i="64" s="1"/>
  <c r="BB1946" i="64"/>
  <c r="M1946" i="64" s="1"/>
  <c r="BA1947" i="64"/>
  <c r="BC1910" i="64"/>
  <c r="AW2194" i="64" l="1"/>
  <c r="AX2189" i="64"/>
  <c r="AX2193" i="64" s="1"/>
  <c r="AX2194" i="64" s="1"/>
  <c r="BC1946" i="64"/>
  <c r="BB1947" i="64"/>
  <c r="M1947" i="64" s="1"/>
  <c r="BD1910" i="64"/>
  <c r="AY2189" i="64" l="1"/>
  <c r="AY2193" i="64" s="1"/>
  <c r="AZ2189" i="64" s="1"/>
  <c r="AZ2193" i="64" s="1"/>
  <c r="AX2198" i="64"/>
  <c r="BD1946" i="64"/>
  <c r="BC1947" i="64"/>
  <c r="BE1910" i="64"/>
  <c r="AY2194" i="64" l="1"/>
  <c r="AY2198" i="64"/>
  <c r="BE1946" i="64"/>
  <c r="BD1947" i="64"/>
  <c r="AZ2198" i="64"/>
  <c r="AZ2194" i="64"/>
  <c r="BA2189" i="64"/>
  <c r="BA2193" i="64" s="1"/>
  <c r="BF1910" i="64"/>
  <c r="BF1946" i="64" l="1"/>
  <c r="BE1947" i="64"/>
  <c r="BA2198" i="64"/>
  <c r="BB2189" i="64"/>
  <c r="BB2193" i="64" s="1"/>
  <c r="M2193" i="64" s="1"/>
  <c r="BA2194" i="64"/>
  <c r="BG1910" i="64"/>
  <c r="BG1946" i="64" l="1"/>
  <c r="BF1947" i="64"/>
  <c r="BB2194" i="64"/>
  <c r="BC2189" i="64"/>
  <c r="BB2198" i="64"/>
  <c r="BH1910" i="64"/>
  <c r="BC2193" i="64" l="1"/>
  <c r="BC2198" i="64" s="1"/>
  <c r="BH1946" i="64"/>
  <c r="BG1947" i="64"/>
  <c r="BI1910" i="64"/>
  <c r="BD2189" i="64" l="1"/>
  <c r="BD2193" i="64" s="1"/>
  <c r="BD2194" i="64" s="1"/>
  <c r="BC2194" i="64"/>
  <c r="BI1946" i="64"/>
  <c r="BH1947" i="64"/>
  <c r="BJ1910" i="64"/>
  <c r="BE2189" i="64" l="1"/>
  <c r="BE2193" i="64" s="1"/>
  <c r="BD2198" i="64"/>
  <c r="BJ1946" i="64"/>
  <c r="BI1947" i="64"/>
  <c r="BK1910" i="64"/>
  <c r="BF2189" i="64" l="1"/>
  <c r="BF2193" i="64" s="1"/>
  <c r="BF2194" i="64" s="1"/>
  <c r="BE2198" i="64"/>
  <c r="BE2194" i="64"/>
  <c r="BK1946" i="64"/>
  <c r="BJ1947" i="64"/>
  <c r="BL1910" i="64"/>
  <c r="BF2198" i="64" l="1"/>
  <c r="BG2189" i="64"/>
  <c r="BG2193" i="64" s="1"/>
  <c r="BL1946" i="64"/>
  <c r="BK1947" i="64"/>
  <c r="BM1910" i="64"/>
  <c r="BG2198" i="64" l="1"/>
  <c r="BH2189" i="64"/>
  <c r="BH2193" i="64" s="1"/>
  <c r="BH2198" i="64" s="1"/>
  <c r="BG2194" i="64"/>
  <c r="BM1946" i="64"/>
  <c r="BL1947" i="64"/>
  <c r="BN1910" i="64"/>
  <c r="N1910" i="64" s="1"/>
  <c r="BI2189" i="64" l="1"/>
  <c r="BI2193" i="64" s="1"/>
  <c r="BJ2189" i="64" s="1"/>
  <c r="BJ2193" i="64" s="1"/>
  <c r="BH2194" i="64"/>
  <c r="BN1946" i="64"/>
  <c r="N1946" i="64" s="1"/>
  <c r="BM1947" i="64"/>
  <c r="BO1910" i="64"/>
  <c r="BI2194" i="64" l="1"/>
  <c r="BI2198" i="64"/>
  <c r="BO1946" i="64"/>
  <c r="BN1947" i="64"/>
  <c r="N1947" i="64" s="1"/>
  <c r="BK2189" i="64"/>
  <c r="BJ2194" i="64"/>
  <c r="BJ2198" i="64"/>
  <c r="BP1910" i="64"/>
  <c r="BK2193" i="64" l="1"/>
  <c r="BK2194" i="64" s="1"/>
  <c r="BP1946" i="64"/>
  <c r="BO1947" i="64"/>
  <c r="BQ1910" i="64"/>
  <c r="BL2189" i="64" l="1"/>
  <c r="BL2193" i="64" s="1"/>
  <c r="BM2189" i="64" s="1"/>
  <c r="BM2193" i="64" s="1"/>
  <c r="BK2198" i="64"/>
  <c r="BQ1946" i="64"/>
  <c r="BP1947" i="64"/>
  <c r="BR1910" i="64"/>
  <c r="BL2198" i="64" l="1"/>
  <c r="BL2194" i="64"/>
  <c r="BR1946" i="64"/>
  <c r="BQ1947" i="64"/>
  <c r="BM2198" i="64"/>
  <c r="BN2189" i="64"/>
  <c r="BN2193" i="64" s="1"/>
  <c r="N2193" i="64" s="1"/>
  <c r="BM2194" i="64"/>
  <c r="BS1910" i="64"/>
  <c r="BS1946" i="64" l="1"/>
  <c r="BR1947" i="64"/>
  <c r="BN2198" i="64"/>
  <c r="BO2189" i="64"/>
  <c r="BN2194" i="64"/>
  <c r="BT1910" i="64"/>
  <c r="BO2193" i="64" l="1"/>
  <c r="BO2194" i="64" s="1"/>
  <c r="BT1946" i="64"/>
  <c r="BS1947" i="64"/>
  <c r="BU1910" i="64"/>
  <c r="BP2189" i="64" l="1"/>
  <c r="BP2193" i="64" s="1"/>
  <c r="BQ2189" i="64" s="1"/>
  <c r="BO2198" i="64"/>
  <c r="BU1946" i="64"/>
  <c r="BT1947" i="64"/>
  <c r="BV1910" i="64"/>
  <c r="BP2194" i="64" l="1"/>
  <c r="BP2198" i="64"/>
  <c r="BQ2193" i="64"/>
  <c r="BQ2198" i="64" s="1"/>
  <c r="BV1946" i="64"/>
  <c r="BU1947" i="64"/>
  <c r="BW1910" i="64"/>
  <c r="BR2189" i="64" l="1"/>
  <c r="BR2193" i="64" s="1"/>
  <c r="BR2198" i="64" s="1"/>
  <c r="BQ2194" i="64"/>
  <c r="BW1946" i="64"/>
  <c r="BV1947" i="64"/>
  <c r="BX1910" i="64"/>
  <c r="BR2194" i="64" l="1"/>
  <c r="BS2189" i="64"/>
  <c r="BS2193" i="64" s="1"/>
  <c r="BX1946" i="64"/>
  <c r="BW1947" i="64"/>
  <c r="BY1910" i="64"/>
  <c r="BS2198" i="64" l="1"/>
  <c r="BS2194" i="64"/>
  <c r="BT2189" i="64"/>
  <c r="BT2193" i="64" s="1"/>
  <c r="BU2189" i="64" s="1"/>
  <c r="BY1946" i="64"/>
  <c r="BX1947" i="64"/>
  <c r="BZ1910" i="64"/>
  <c r="O1910" i="64" s="1"/>
  <c r="BT2198" i="64" l="1"/>
  <c r="BT2194" i="64"/>
  <c r="BU2193" i="64"/>
  <c r="BU2194" i="64" s="1"/>
  <c r="BZ1946" i="64"/>
  <c r="O1946" i="64" s="1"/>
  <c r="BY1947" i="64"/>
  <c r="CA1910" i="64"/>
  <c r="BU2198" i="64" l="1"/>
  <c r="BV2189" i="64"/>
  <c r="BV2193" i="64" s="1"/>
  <c r="BV2198" i="64" s="1"/>
  <c r="CA1946" i="64"/>
  <c r="BZ1947" i="64"/>
  <c r="O1947" i="64" s="1"/>
  <c r="CB1910" i="64"/>
  <c r="BW2189" i="64" l="1"/>
  <c r="BW2193" i="64" s="1"/>
  <c r="BV2194" i="64"/>
  <c r="CB1946" i="64"/>
  <c r="CA1947" i="64"/>
  <c r="CC1910" i="64"/>
  <c r="BW2194" i="64" l="1"/>
  <c r="BW2198" i="64"/>
  <c r="BX2189" i="64"/>
  <c r="BX2193" i="64" s="1"/>
  <c r="BX2194" i="64" s="1"/>
  <c r="CC1946" i="64"/>
  <c r="CB1947" i="64"/>
  <c r="CD1910" i="64"/>
  <c r="BY2189" i="64" l="1"/>
  <c r="BY2193" i="64" s="1"/>
  <c r="BY2194" i="64" s="1"/>
  <c r="BX2198" i="64"/>
  <c r="CD1946" i="64"/>
  <c r="CC1947" i="64"/>
  <c r="CE1910" i="64"/>
  <c r="BZ2189" i="64" l="1"/>
  <c r="BZ2193" i="64" s="1"/>
  <c r="BY2198" i="64"/>
  <c r="CE1946" i="64"/>
  <c r="CD1947" i="64"/>
  <c r="CF1910" i="64"/>
  <c r="BZ2194" i="64" l="1"/>
  <c r="O2193" i="64"/>
  <c r="CA2189" i="64"/>
  <c r="CA2193" i="64" s="1"/>
  <c r="BZ2198" i="64"/>
  <c r="CF1946" i="64"/>
  <c r="CE1947" i="64"/>
  <c r="CG1910" i="64"/>
  <c r="CA2194" i="64" l="1"/>
  <c r="CB2189" i="64"/>
  <c r="CB2193" i="64" s="1"/>
  <c r="CC2189" i="64" s="1"/>
  <c r="CA2198" i="64"/>
  <c r="CG1946" i="64"/>
  <c r="CF1947" i="64"/>
  <c r="CH1910" i="64"/>
  <c r="CB2194" i="64" l="1"/>
  <c r="CB2198" i="64"/>
  <c r="CC2193" i="64"/>
  <c r="CC2194" i="64" s="1"/>
  <c r="CH1946" i="64"/>
  <c r="CG1947" i="64"/>
  <c r="CI1910" i="64"/>
  <c r="CD2189" i="64" l="1"/>
  <c r="CD2193" i="64" s="1"/>
  <c r="CD2194" i="64" s="1"/>
  <c r="CC2198" i="64"/>
  <c r="CI1946" i="64"/>
  <c r="CH1947" i="64"/>
  <c r="CJ1910" i="64"/>
  <c r="CD2198" i="64" l="1"/>
  <c r="CE2189" i="64"/>
  <c r="CE2193" i="64" s="1"/>
  <c r="CE2194" i="64" s="1"/>
  <c r="CJ1946" i="64"/>
  <c r="CI1947" i="64"/>
  <c r="CK1910" i="64"/>
  <c r="CL1910" i="64" s="1"/>
  <c r="CE2198" i="64" l="1"/>
  <c r="CF2189" i="64"/>
  <c r="CF2193" i="64" s="1"/>
  <c r="CF2194" i="64" s="1"/>
  <c r="CK1946" i="64"/>
  <c r="CL1946" i="64" s="1"/>
  <c r="CL1947" i="64" s="1"/>
  <c r="CJ1947" i="64"/>
  <c r="P1910" i="64"/>
  <c r="CF2198" i="64" l="1"/>
  <c r="CG2189" i="64"/>
  <c r="CG2193" i="64" s="1"/>
  <c r="P1946" i="64"/>
  <c r="CK1947" i="64"/>
  <c r="CH2189" i="64" l="1"/>
  <c r="CH2193" i="64" s="1"/>
  <c r="CI2189" i="64" s="1"/>
  <c r="CG2194" i="64"/>
  <c r="CG2198" i="64"/>
  <c r="P1947" i="64" l="1"/>
  <c r="CH2198" i="64"/>
  <c r="CH2194" i="64"/>
  <c r="CI2193" i="64"/>
  <c r="CJ2189" i="64" s="1"/>
  <c r="CJ2193" i="64" s="1"/>
  <c r="CI2198" i="64" l="1"/>
  <c r="CI2194" i="64"/>
  <c r="CJ2194" i="64"/>
  <c r="CK2189" i="64"/>
  <c r="CK2193" i="64" s="1"/>
  <c r="CL2189" i="64" s="1"/>
  <c r="CL2193" i="64" s="1"/>
  <c r="CJ2198" i="64"/>
  <c r="CL2194" i="64" l="1"/>
  <c r="CL2198" i="64"/>
  <c r="CK2198" i="64"/>
  <c r="CK2194" i="64"/>
  <c r="P2193" i="64"/>
  <c r="K2189" i="64" l="1"/>
  <c r="L2189" i="64" l="1"/>
  <c r="M2189" i="64" l="1"/>
  <c r="N2189" i="64" l="1"/>
  <c r="O2189" i="64" l="1"/>
  <c r="P2189" i="64" l="1"/>
  <c r="K2194" i="64" l="1"/>
  <c r="L2194" i="64"/>
  <c r="M2194" i="64"/>
  <c r="N2194" i="64"/>
  <c r="O2194" i="64"/>
  <c r="P2194" i="64" l="1"/>
  <c r="K2198" i="64" l="1"/>
  <c r="L2198" i="64"/>
  <c r="M2198" i="64"/>
  <c r="N2198" i="64"/>
  <c r="O2198" i="64"/>
  <c r="P2198" i="64"/>
  <c r="K2303" i="64" l="1"/>
  <c r="L2303" i="64"/>
  <c r="P2303" i="64"/>
  <c r="M2303" i="64"/>
  <c r="N2303" i="64"/>
  <c r="O2303" i="64"/>
  <c r="L65" i="861" l="1"/>
  <c r="M65" i="861"/>
  <c r="N65" i="861"/>
  <c r="O65" i="861"/>
  <c r="P65" i="861"/>
  <c r="P86" i="861" l="1"/>
  <c r="N86" i="861"/>
  <c r="L86" i="861"/>
  <c r="K20" i="861"/>
  <c r="O90" i="861"/>
  <c r="M90" i="861"/>
  <c r="O39" i="861"/>
  <c r="M39" i="861"/>
  <c r="O86" i="861"/>
  <c r="M86" i="861"/>
  <c r="K86" i="861"/>
  <c r="L39" i="861"/>
  <c r="L20" i="861"/>
  <c r="P20" i="861"/>
  <c r="N20" i="861"/>
  <c r="P90" i="861"/>
  <c r="N90" i="861"/>
  <c r="L90" i="861"/>
  <c r="P39" i="861"/>
  <c r="N39" i="861"/>
  <c r="CH3092" i="64"/>
  <c r="BZ3092" i="64"/>
  <c r="BR3092" i="64"/>
  <c r="BJ3092" i="64"/>
  <c r="BB3092" i="64"/>
  <c r="AT3092" i="64"/>
  <c r="AL3092" i="64"/>
  <c r="AD3092" i="64"/>
  <c r="V3092" i="64"/>
  <c r="CG3092" i="64"/>
  <c r="BY3092" i="64"/>
  <c r="BQ3092" i="64"/>
  <c r="BI3092" i="64"/>
  <c r="BA3092" i="64"/>
  <c r="AS3092" i="64"/>
  <c r="AK3092" i="64"/>
  <c r="AC3092" i="64"/>
  <c r="U3092" i="64"/>
  <c r="CF3092" i="64"/>
  <c r="BX3092" i="64"/>
  <c r="BP3092" i="64"/>
  <c r="BH3092" i="64"/>
  <c r="AZ3092" i="64"/>
  <c r="AR3092" i="64"/>
  <c r="AJ3092" i="64"/>
  <c r="AB3092" i="64"/>
  <c r="T3092" i="64"/>
  <c r="CE3092" i="64"/>
  <c r="BW3092" i="64"/>
  <c r="BO3092" i="64"/>
  <c r="BG3092" i="64"/>
  <c r="AY3092" i="64"/>
  <c r="AQ3092" i="64"/>
  <c r="AI3092" i="64"/>
  <c r="AA3092" i="64"/>
  <c r="CD3092" i="64"/>
  <c r="BV3092" i="64"/>
  <c r="BN3092" i="64"/>
  <c r="BF3092" i="64"/>
  <c r="AX3092" i="64"/>
  <c r="AP3092" i="64"/>
  <c r="AH3092" i="64"/>
  <c r="Z3092" i="64"/>
  <c r="CK3092" i="64"/>
  <c r="CC3092" i="64"/>
  <c r="BU3092" i="64"/>
  <c r="BM3092" i="64"/>
  <c r="BE3092" i="64"/>
  <c r="AW3092" i="64"/>
  <c r="AO3092" i="64"/>
  <c r="AG3092" i="64"/>
  <c r="Y3092" i="64"/>
  <c r="O20" i="861"/>
  <c r="CJ3092" i="64"/>
  <c r="CB3092" i="64"/>
  <c r="BT3092" i="64"/>
  <c r="BL3092" i="64"/>
  <c r="BD3092" i="64"/>
  <c r="AV3092" i="64"/>
  <c r="AN3092" i="64"/>
  <c r="AF3092" i="64"/>
  <c r="X3092" i="64"/>
  <c r="CI3092" i="64"/>
  <c r="CA3092" i="64"/>
  <c r="BS3092" i="64"/>
  <c r="BK3092" i="64"/>
  <c r="BC3092" i="64"/>
  <c r="AU3092" i="64"/>
  <c r="AM3092" i="64"/>
  <c r="AE3092" i="64"/>
  <c r="W3092" i="64"/>
  <c r="M20" i="861"/>
  <c r="N3092" i="64" l="1"/>
  <c r="P3092" i="64"/>
  <c r="L3092" i="64"/>
  <c r="K3092" i="64"/>
  <c r="O3092" i="64"/>
  <c r="T3096" i="64"/>
  <c r="T3098" i="64" s="1"/>
  <c r="M3092" i="64"/>
  <c r="U3096" i="64" l="1"/>
  <c r="V3096" i="64" l="1"/>
  <c r="U3098" i="64"/>
  <c r="V3098" i="64" l="1"/>
  <c r="W3096" i="64"/>
  <c r="W3098" i="64" s="1"/>
  <c r="X3096" i="64" l="1"/>
  <c r="X3098" i="64" s="1"/>
  <c r="Y3096" i="64" l="1"/>
  <c r="K39" i="861" l="1"/>
  <c r="Z3096" i="64"/>
  <c r="Z3098" i="64" s="1"/>
  <c r="Y3098" i="64"/>
  <c r="AA3096" i="64" l="1"/>
  <c r="AB3096" i="64" l="1"/>
  <c r="AB3098" i="64" s="1"/>
  <c r="AA3098" i="64"/>
  <c r="AC3096" i="64" l="1"/>
  <c r="AD3096" i="64" l="1"/>
  <c r="K3096" i="64" s="1"/>
  <c r="AC3098" i="64"/>
  <c r="AE3096" i="64" l="1"/>
  <c r="AD3098" i="64"/>
  <c r="AF3096" i="64" l="1"/>
  <c r="AE3098" i="64"/>
  <c r="AG3096" i="64" l="1"/>
  <c r="AG3098" i="64" s="1"/>
  <c r="AF3098" i="64"/>
  <c r="AH3096" i="64" l="1"/>
  <c r="AI3096" i="64" l="1"/>
  <c r="AI3098" i="64" s="1"/>
  <c r="AH3098" i="64"/>
  <c r="AJ3096" i="64" l="1"/>
  <c r="AK3096" i="64" l="1"/>
  <c r="AJ3098" i="64"/>
  <c r="AL3096" i="64" l="1"/>
  <c r="AK3098" i="64"/>
  <c r="AM3096" i="64" l="1"/>
  <c r="AL3098" i="64"/>
  <c r="AN3096" i="64" l="1"/>
  <c r="AN3098" i="64" s="1"/>
  <c r="AM3098" i="64"/>
  <c r="AO3096" i="64" l="1"/>
  <c r="AP3096" i="64" l="1"/>
  <c r="AO3098" i="64"/>
  <c r="AP3098" i="64" l="1"/>
  <c r="L3096" i="64"/>
  <c r="AQ3096" i="64"/>
  <c r="AR3096" i="64" l="1"/>
  <c r="AQ3098" i="64"/>
  <c r="AS3096" i="64" l="1"/>
  <c r="AR3098" i="64"/>
  <c r="AT3096" i="64" l="1"/>
  <c r="AS3098" i="64"/>
  <c r="AU3096" i="64" l="1"/>
  <c r="AT3098" i="64"/>
  <c r="AV3096" i="64" l="1"/>
  <c r="AV3098" i="64" s="1"/>
  <c r="AU3098" i="64"/>
  <c r="AW3096" i="64" l="1"/>
  <c r="AX3096" i="64" l="1"/>
  <c r="AW3098" i="64"/>
  <c r="AY3096" i="64" l="1"/>
  <c r="AX3098" i="64"/>
  <c r="AZ3096" i="64" l="1"/>
  <c r="AY3098" i="64"/>
  <c r="BA3096" i="64" l="1"/>
  <c r="AZ3098" i="64"/>
  <c r="BB3096" i="64" l="1"/>
  <c r="BA3098" i="64"/>
  <c r="BB3098" i="64" l="1"/>
  <c r="M3096" i="64"/>
  <c r="BC3096" i="64"/>
  <c r="BD3096" i="64" l="1"/>
  <c r="BC3098" i="64"/>
  <c r="BE3096" i="64" l="1"/>
  <c r="BD3098" i="64"/>
  <c r="BF3096" i="64" l="1"/>
  <c r="BF3098" i="64" s="1"/>
  <c r="BE3098" i="64"/>
  <c r="BG3096" i="64" l="1"/>
  <c r="BH3096" i="64" l="1"/>
  <c r="BG3098" i="64"/>
  <c r="BI3096" i="64" l="1"/>
  <c r="BH3098" i="64"/>
  <c r="BJ3096" i="64" l="1"/>
  <c r="BI3098" i="64"/>
  <c r="BK3096" i="64" l="1"/>
  <c r="BJ3098" i="64"/>
  <c r="BL3096" i="64" l="1"/>
  <c r="BK3098" i="64"/>
  <c r="BM3096" i="64" l="1"/>
  <c r="BL3098" i="64"/>
  <c r="BN3096" i="64" l="1"/>
  <c r="BM3098" i="64"/>
  <c r="BN3098" i="64" l="1"/>
  <c r="N3096" i="64"/>
  <c r="BO3096" i="64"/>
  <c r="BO3098" i="64" s="1"/>
  <c r="BP3096" i="64" l="1"/>
  <c r="BP3098" i="64" s="1"/>
  <c r="BQ3096" i="64" l="1"/>
  <c r="BR3096" i="64" l="1"/>
  <c r="BQ3098" i="64"/>
  <c r="BS3096" i="64" l="1"/>
  <c r="BS3098" i="64" s="1"/>
  <c r="BR3098" i="64"/>
  <c r="BT3096" i="64" l="1"/>
  <c r="BT3098" i="64" s="1"/>
  <c r="BU3096" i="64" l="1"/>
  <c r="BV3096" i="64" l="1"/>
  <c r="BU3098" i="64"/>
  <c r="BW3096" i="64" l="1"/>
  <c r="BV3098" i="64"/>
  <c r="BX3096" i="64" l="1"/>
  <c r="BW3098" i="64"/>
  <c r="BY3096" i="64" l="1"/>
  <c r="BY3098" i="64" s="1"/>
  <c r="BX3098" i="64"/>
  <c r="BZ3096" i="64" l="1"/>
  <c r="O3096" i="64" s="1"/>
  <c r="CA3096" i="64" l="1"/>
  <c r="CA3098" i="64" s="1"/>
  <c r="BZ3098" i="64"/>
  <c r="CB3096" i="64" l="1"/>
  <c r="CC3096" i="64" l="1"/>
  <c r="CB3098" i="64"/>
  <c r="CD3096" i="64" l="1"/>
  <c r="CC3098" i="64"/>
  <c r="CE3096" i="64" l="1"/>
  <c r="CE3098" i="64" s="1"/>
  <c r="CD3098" i="64"/>
  <c r="CF3096" i="64" l="1"/>
  <c r="CG3096" i="64" l="1"/>
  <c r="CF3098" i="64"/>
  <c r="CH3096" i="64" l="1"/>
  <c r="CG3098" i="64"/>
  <c r="CI3096" i="64" l="1"/>
  <c r="CH3098" i="64"/>
  <c r="CJ3096" i="64" l="1"/>
  <c r="CI3098" i="64"/>
  <c r="CK3096" i="64" l="1"/>
  <c r="CJ3098" i="64"/>
  <c r="CK3098" i="64" l="1"/>
  <c r="CL3096" i="64"/>
  <c r="CL3098" i="64" s="1"/>
  <c r="P3096" i="64" l="1"/>
  <c r="K3098" i="64"/>
  <c r="L3098" i="64"/>
  <c r="M3098" i="64"/>
  <c r="N3098" i="64"/>
  <c r="O3098" i="64"/>
  <c r="P3098" i="64"/>
  <c r="B975" i="64" l="1"/>
  <c r="B977" i="64"/>
  <c r="B982" i="64"/>
  <c r="B992" i="64" s="1"/>
  <c r="B983" i="64"/>
  <c r="B986" i="64"/>
  <c r="B987" i="64"/>
  <c r="B990" i="64"/>
  <c r="B991" i="64"/>
  <c r="R22" i="864" l="1"/>
  <c r="S22" i="864" s="1"/>
  <c r="T22" i="864" l="1"/>
  <c r="T70" i="861" s="1"/>
  <c r="S70" i="861"/>
  <c r="U22" i="864" l="1"/>
  <c r="U70" i="861" s="1"/>
  <c r="V22" i="864" l="1"/>
  <c r="V70" i="861" s="1"/>
  <c r="W22" i="864" l="1"/>
  <c r="W70" i="861" s="1"/>
  <c r="X22" i="864" l="1"/>
  <c r="X70" i="861" s="1"/>
  <c r="Y22" i="864" l="1"/>
  <c r="Y70" i="861" s="1"/>
  <c r="Z22" i="864" l="1"/>
  <c r="Z70" i="861" s="1"/>
  <c r="AA22" i="864" l="1"/>
  <c r="AA70" i="861" s="1"/>
  <c r="AB22" i="864" l="1"/>
  <c r="AB70" i="861" s="1"/>
  <c r="AC22" i="864" l="1"/>
  <c r="AC70" i="861" s="1"/>
  <c r="AD22" i="864" l="1"/>
  <c r="AD70" i="861" s="1"/>
  <c r="AE22" i="864" l="1"/>
  <c r="AE70" i="861" s="1"/>
  <c r="K22" i="864"/>
  <c r="K70" i="861" s="1"/>
  <c r="AF22" i="864" l="1"/>
  <c r="AF70" i="861" s="1"/>
  <c r="AG22" i="864" l="1"/>
  <c r="AG70" i="861" s="1"/>
  <c r="AH22" i="864" l="1"/>
  <c r="AH70" i="861" s="1"/>
  <c r="AI22" i="864" l="1"/>
  <c r="AI70" i="861" s="1"/>
  <c r="AJ22" i="864" l="1"/>
  <c r="AJ70" i="861" s="1"/>
  <c r="AK22" i="864" l="1"/>
  <c r="AK70" i="861" s="1"/>
  <c r="AL22" i="864" l="1"/>
  <c r="AL70" i="861" s="1"/>
  <c r="AM22" i="864" l="1"/>
  <c r="AM70" i="861" s="1"/>
  <c r="AN22" i="864" l="1"/>
  <c r="AN70" i="861" s="1"/>
  <c r="AO22" i="864" l="1"/>
  <c r="AO70" i="861" s="1"/>
  <c r="AP22" i="864" l="1"/>
  <c r="AP70" i="861" s="1"/>
  <c r="AQ22" i="864" l="1"/>
  <c r="AQ70" i="861" s="1"/>
  <c r="L22" i="864"/>
  <c r="L70" i="861" s="1"/>
  <c r="AR22" i="864" l="1"/>
  <c r="AR70" i="861" s="1"/>
  <c r="AS22" i="864" l="1"/>
  <c r="AS70" i="861" s="1"/>
  <c r="AT22" i="864" l="1"/>
  <c r="AT70" i="861" s="1"/>
  <c r="AU22" i="864" l="1"/>
  <c r="AU70" i="861" s="1"/>
  <c r="AV22" i="864" l="1"/>
  <c r="AV70" i="861" s="1"/>
  <c r="AW22" i="864" l="1"/>
  <c r="AW70" i="861" s="1"/>
  <c r="AX22" i="864" l="1"/>
  <c r="AX70" i="861" s="1"/>
  <c r="AY22" i="864" l="1"/>
  <c r="AY70" i="861" s="1"/>
  <c r="AZ22" i="864" l="1"/>
  <c r="AZ70" i="861" s="1"/>
  <c r="BA22" i="864" l="1"/>
  <c r="BA70" i="861" s="1"/>
  <c r="BB22" i="864" l="1"/>
  <c r="BB70" i="861" s="1"/>
  <c r="M22" i="864" l="1"/>
  <c r="M70" i="861" s="1"/>
  <c r="BC22" i="864"/>
  <c r="BC70" i="861" s="1"/>
  <c r="BD22" i="864" l="1"/>
  <c r="BD70" i="861" s="1"/>
  <c r="BE22" i="864" l="1"/>
  <c r="BE70" i="861" s="1"/>
  <c r="BF22" i="864" l="1"/>
  <c r="BF70" i="861" s="1"/>
  <c r="BG22" i="864" l="1"/>
  <c r="BG70" i="861" s="1"/>
  <c r="BH22" i="864" l="1"/>
  <c r="BH70" i="861" s="1"/>
  <c r="BI22" i="864" l="1"/>
  <c r="BI70" i="861" s="1"/>
  <c r="BJ22" i="864" l="1"/>
  <c r="BJ70" i="861" s="1"/>
  <c r="BK22" i="864" l="1"/>
  <c r="BK70" i="861" s="1"/>
  <c r="BL22" i="864" l="1"/>
  <c r="BL70" i="861" s="1"/>
  <c r="BM22" i="864" l="1"/>
  <c r="BM70" i="861" s="1"/>
  <c r="BN22" i="864" l="1"/>
  <c r="BN70" i="861" s="1"/>
  <c r="BO22" i="864" l="1"/>
  <c r="BO70" i="861" s="1"/>
  <c r="N22" i="864"/>
  <c r="N70" i="861" s="1"/>
  <c r="BP22" i="864" l="1"/>
  <c r="BP70" i="861" s="1"/>
  <c r="BQ22" i="864" l="1"/>
  <c r="BQ70" i="861" s="1"/>
  <c r="BR22" i="864" l="1"/>
  <c r="BR70" i="861" s="1"/>
  <c r="BS22" i="864" l="1"/>
  <c r="BS70" i="861" s="1"/>
  <c r="BT22" i="864" l="1"/>
  <c r="BT70" i="861" s="1"/>
  <c r="BU22" i="864" l="1"/>
  <c r="BU70" i="861" s="1"/>
  <c r="BV22" i="864" l="1"/>
  <c r="BV70" i="861" s="1"/>
  <c r="BW22" i="864" l="1"/>
  <c r="BW70" i="861" s="1"/>
  <c r="BX22" i="864" l="1"/>
  <c r="BX70" i="861" s="1"/>
  <c r="BY22" i="864" l="1"/>
  <c r="BY70" i="861" s="1"/>
  <c r="BZ22" i="864" l="1"/>
  <c r="BZ70" i="861" s="1"/>
  <c r="O22" i="864" l="1"/>
  <c r="O70" i="861" s="1"/>
  <c r="CA22" i="864"/>
  <c r="CA70" i="861" s="1"/>
  <c r="CB22" i="864" l="1"/>
  <c r="CB70" i="861" s="1"/>
  <c r="CC22" i="864" l="1"/>
  <c r="CC70" i="861" s="1"/>
  <c r="CD22" i="864" l="1"/>
  <c r="CD70" i="861" s="1"/>
  <c r="CE22" i="864" l="1"/>
  <c r="CE70" i="861" s="1"/>
  <c r="CF22" i="864" l="1"/>
  <c r="CF70" i="861" s="1"/>
  <c r="CG22" i="864" l="1"/>
  <c r="CG70" i="861" s="1"/>
  <c r="CH22" i="864" l="1"/>
  <c r="CH70" i="861" s="1"/>
  <c r="CI22" i="864" l="1"/>
  <c r="CI70" i="861" s="1"/>
  <c r="CJ22" i="864" l="1"/>
  <c r="CJ70" i="861" s="1"/>
  <c r="CK22" i="864" l="1"/>
  <c r="CK70" i="861" s="1"/>
  <c r="CL22" i="864" l="1"/>
  <c r="CL70" i="861" s="1"/>
  <c r="P22" i="864" l="1"/>
  <c r="P70" i="861" s="1"/>
  <c r="L1056" i="64"/>
  <c r="M1056" i="64"/>
  <c r="N1056" i="64"/>
  <c r="O1056" i="64"/>
  <c r="P1056" i="64"/>
  <c r="C13" i="84" l="1"/>
  <c r="N15" i="206" s="1"/>
  <c r="D13" i="84"/>
  <c r="D30" i="84"/>
  <c r="C30" i="84"/>
  <c r="D15" i="84"/>
  <c r="C15" i="84"/>
  <c r="N17" i="206" s="1"/>
  <c r="C31" i="84"/>
  <c r="D31" i="84"/>
  <c r="D47" i="84"/>
  <c r="C47" i="84"/>
  <c r="D63" i="84"/>
  <c r="C63" i="84"/>
  <c r="D61" i="84"/>
  <c r="C61" i="84"/>
  <c r="D16" i="84"/>
  <c r="C16" i="84"/>
  <c r="D32" i="84"/>
  <c r="C32" i="84"/>
  <c r="D48" i="84"/>
  <c r="C48" i="84"/>
  <c r="K40" i="206" s="1"/>
  <c r="C64" i="84"/>
  <c r="D64" i="84"/>
  <c r="C60" i="84"/>
  <c r="D60" i="84"/>
  <c r="D62" i="84"/>
  <c r="C62" i="84"/>
  <c r="C17" i="84"/>
  <c r="D17" i="84"/>
  <c r="C33" i="84"/>
  <c r="D33" i="84"/>
  <c r="D49" i="84"/>
  <c r="C49" i="84"/>
  <c r="K41" i="206" s="1"/>
  <c r="C65" i="84"/>
  <c r="D65" i="84"/>
  <c r="C18" i="84"/>
  <c r="N20" i="206" s="1"/>
  <c r="D18" i="84"/>
  <c r="D34" i="84"/>
  <c r="C34" i="84"/>
  <c r="D50" i="84"/>
  <c r="C50" i="84"/>
  <c r="C66" i="84"/>
  <c r="D66" i="84"/>
  <c r="K63" i="206"/>
  <c r="K58" i="206"/>
  <c r="K64" i="206"/>
  <c r="K61" i="206"/>
  <c r="K62" i="206"/>
  <c r="K56" i="206"/>
  <c r="K59" i="206"/>
  <c r="K60" i="206"/>
  <c r="K57" i="206"/>
  <c r="D3" i="84"/>
  <c r="C3" i="84"/>
  <c r="K26" i="206"/>
  <c r="K23" i="206"/>
  <c r="K19" i="206"/>
  <c r="K7" i="206"/>
  <c r="K21" i="206"/>
  <c r="C19" i="84"/>
  <c r="D19" i="84"/>
  <c r="C35" i="84"/>
  <c r="D35" i="84"/>
  <c r="C51" i="84"/>
  <c r="D51" i="84"/>
  <c r="D67" i="84"/>
  <c r="C67" i="84"/>
  <c r="C46" i="84"/>
  <c r="D46" i="84"/>
  <c r="C4" i="84"/>
  <c r="N6" i="206" s="1"/>
  <c r="D4" i="84"/>
  <c r="D20" i="84"/>
  <c r="C20" i="84"/>
  <c r="K14" i="206" s="1"/>
  <c r="D36" i="84"/>
  <c r="C36" i="84"/>
  <c r="D52" i="84"/>
  <c r="C52" i="84"/>
  <c r="D68" i="84"/>
  <c r="C68" i="84"/>
  <c r="D28" i="84"/>
  <c r="C28" i="84"/>
  <c r="D5" i="84"/>
  <c r="C5" i="84"/>
  <c r="C21" i="84"/>
  <c r="D21" i="84"/>
  <c r="D37" i="84"/>
  <c r="C37" i="84"/>
  <c r="C53" i="84"/>
  <c r="D53" i="84"/>
  <c r="C69" i="84"/>
  <c r="N71" i="206" s="1"/>
  <c r="D69" i="84"/>
  <c r="D14" i="84"/>
  <c r="C14" i="84"/>
  <c r="D6" i="84"/>
  <c r="C6" i="84"/>
  <c r="D22" i="84"/>
  <c r="C22" i="84"/>
  <c r="D38" i="84"/>
  <c r="C38" i="84"/>
  <c r="C54" i="84"/>
  <c r="D54" i="84"/>
  <c r="C70" i="84"/>
  <c r="D70" i="84"/>
  <c r="D12" i="84"/>
  <c r="C12" i="84"/>
  <c r="D7" i="84"/>
  <c r="C7" i="84"/>
  <c r="D23" i="84"/>
  <c r="C23" i="84"/>
  <c r="C39" i="84"/>
  <c r="D39" i="84"/>
  <c r="C55" i="84"/>
  <c r="D55" i="84"/>
  <c r="C71" i="84"/>
  <c r="D71" i="84"/>
  <c r="C29" i="84"/>
  <c r="D29" i="84"/>
  <c r="D8" i="84"/>
  <c r="C8" i="84"/>
  <c r="D24" i="84"/>
  <c r="C24" i="84"/>
  <c r="C40" i="84"/>
  <c r="D40" i="84"/>
  <c r="D56" i="84"/>
  <c r="C56" i="84"/>
  <c r="C72" i="84"/>
  <c r="D72" i="84"/>
  <c r="D9" i="84"/>
  <c r="C9" i="84"/>
  <c r="K5" i="206" s="1"/>
  <c r="D25" i="84"/>
  <c r="C25" i="84"/>
  <c r="K22" i="206" s="1"/>
  <c r="C41" i="84"/>
  <c r="K36" i="206" s="1"/>
  <c r="D41" i="84"/>
  <c r="D57" i="84"/>
  <c r="C57" i="84"/>
  <c r="C44" i="84"/>
  <c r="K39" i="206" s="1"/>
  <c r="D44" i="84"/>
  <c r="C10" i="84"/>
  <c r="D10" i="84"/>
  <c r="C26" i="84"/>
  <c r="D26" i="84"/>
  <c r="C42" i="84"/>
  <c r="D42" i="84"/>
  <c r="C58" i="84"/>
  <c r="D58" i="84"/>
  <c r="C45" i="84"/>
  <c r="D45" i="84"/>
  <c r="C11" i="84"/>
  <c r="D11" i="84"/>
  <c r="C27" i="84"/>
  <c r="D27" i="84"/>
  <c r="C43" i="84"/>
  <c r="D43" i="84"/>
  <c r="C59" i="84"/>
  <c r="D59" i="84"/>
  <c r="K20" i="206" l="1"/>
  <c r="K10" i="206"/>
  <c r="K50" i="206"/>
  <c r="N70" i="206"/>
  <c r="K53" i="206"/>
  <c r="K54" i="206"/>
  <c r="K51" i="206"/>
  <c r="K48" i="206"/>
  <c r="K55" i="206"/>
  <c r="K49" i="206"/>
  <c r="K38" i="206"/>
  <c r="K52" i="206"/>
  <c r="K11" i="206"/>
  <c r="K9" i="206"/>
  <c r="N69" i="206"/>
  <c r="N68" i="206" s="1"/>
  <c r="N67" i="206" s="1"/>
  <c r="N66" i="206" s="1"/>
  <c r="N65" i="206" s="1"/>
  <c r="N64" i="206" s="1"/>
  <c r="N63" i="206" s="1"/>
  <c r="N62" i="206" s="1"/>
  <c r="N61" i="206" s="1"/>
  <c r="N60" i="206" s="1"/>
  <c r="N59" i="206" s="1"/>
  <c r="N58" i="206" s="1"/>
  <c r="N57" i="206" s="1"/>
  <c r="N56" i="206" s="1"/>
  <c r="N55" i="206" s="1"/>
  <c r="N54" i="206" s="1"/>
  <c r="N53" i="206" s="1"/>
  <c r="N52" i="206" s="1"/>
  <c r="N51" i="206" s="1"/>
  <c r="N50" i="206" s="1"/>
  <c r="N49" i="206" s="1"/>
  <c r="N48" i="206" s="1"/>
  <c r="N47" i="206" s="1"/>
  <c r="N46" i="206" s="1"/>
  <c r="N45" i="206" s="1"/>
  <c r="N44" i="206" s="1"/>
  <c r="N43" i="206" s="1"/>
  <c r="N42" i="206" s="1"/>
  <c r="N41" i="206" s="1"/>
  <c r="N40" i="206" s="1"/>
  <c r="N39" i="206" s="1"/>
  <c r="N38" i="206" s="1"/>
  <c r="N37" i="206" s="1"/>
  <c r="N36" i="206" s="1"/>
  <c r="N35" i="206" s="1"/>
  <c r="N34" i="206" s="1"/>
  <c r="N33" i="206" s="1"/>
  <c r="N32" i="206" s="1"/>
  <c r="N30" i="206" s="1"/>
  <c r="N29" i="206" s="1"/>
  <c r="N28" i="206" s="1"/>
  <c r="N27" i="206" s="1"/>
  <c r="N26" i="206" s="1"/>
  <c r="N24" i="206" s="1"/>
  <c r="N23" i="206" s="1"/>
  <c r="N22" i="206" s="1"/>
  <c r="N21" i="206" s="1"/>
  <c r="N19" i="206" s="1"/>
  <c r="N18" i="206" s="1"/>
  <c r="N16" i="206" s="1"/>
  <c r="N14" i="206" s="1"/>
  <c r="N13" i="206" s="1"/>
  <c r="N12" i="206" s="1"/>
  <c r="N11" i="206" s="1"/>
  <c r="N10" i="206" s="1"/>
  <c r="N9" i="206" s="1"/>
  <c r="N8" i="206" s="1"/>
  <c r="N7" i="206" s="1"/>
  <c r="N5" i="206" s="1"/>
  <c r="N31" i="206"/>
  <c r="K24" i="206"/>
  <c r="K13" i="206"/>
  <c r="L2540" i="64"/>
  <c r="M2540" i="64"/>
  <c r="AV2540" i="64" s="1" a="1"/>
  <c r="AV2540" i="64" s="1"/>
  <c r="N2540" i="64"/>
  <c r="BD2540" i="64" s="1" a="1"/>
  <c r="BD2540" i="64" s="1"/>
  <c r="O2540" i="64"/>
  <c r="BT2540" i="64" s="1" a="1"/>
  <c r="BT2540" i="64" s="1"/>
  <c r="P2540" i="64"/>
  <c r="CB2540" i="64" l="1" a="1"/>
  <c r="CB2540" i="64" s="1"/>
  <c r="CL2540" i="64" a="1"/>
  <c r="CL2540" i="64" s="1"/>
  <c r="AF2540" i="64" a="1"/>
  <c r="AF2540" i="64" s="1"/>
  <c r="AD2540" i="64" a="1"/>
  <c r="AD2540" i="64" s="1"/>
  <c r="CI2540" i="64" a="1"/>
  <c r="CI2540" i="64" s="1"/>
  <c r="CH2540" i="64" a="1"/>
  <c r="CH2540" i="64" s="1"/>
  <c r="CG2540" i="64" a="1"/>
  <c r="CG2540" i="64" s="1"/>
  <c r="CE2540" i="64" a="1"/>
  <c r="CE2540" i="64" s="1"/>
  <c r="CA2540" i="64" a="1"/>
  <c r="CA2540" i="64" s="1"/>
  <c r="BZ2540" i="64" a="1"/>
  <c r="BZ2540" i="64" s="1"/>
  <c r="BY2540" i="64" a="1"/>
  <c r="BY2540" i="64" s="1"/>
  <c r="BS2540" i="64" a="1"/>
  <c r="BS2540" i="64" s="1"/>
  <c r="BR2540" i="64" a="1"/>
  <c r="BR2540" i="64" s="1"/>
  <c r="BQ2540" i="64" a="1"/>
  <c r="BQ2540" i="64" s="1"/>
  <c r="BI2540" i="64" a="1"/>
  <c r="BI2540" i="64" s="1"/>
  <c r="BK2540" i="64" a="1"/>
  <c r="BK2540" i="64" s="1"/>
  <c r="BJ2540" i="64" a="1"/>
  <c r="BJ2540" i="64" s="1"/>
  <c r="BC2540" i="64" a="1"/>
  <c r="BC2540" i="64" s="1"/>
  <c r="BB2540" i="64" a="1"/>
  <c r="BB2540" i="64" s="1"/>
  <c r="BA2540" i="64" a="1"/>
  <c r="BA2540" i="64" s="1"/>
  <c r="AU2540" i="64" a="1"/>
  <c r="AU2540" i="64" s="1"/>
  <c r="AT2540" i="64" a="1"/>
  <c r="AT2540" i="64" s="1"/>
  <c r="AS2540" i="64" a="1"/>
  <c r="AS2540" i="64" s="1"/>
  <c r="AM2540" i="64" a="1"/>
  <c r="AM2540" i="64" s="1"/>
  <c r="AE2540" i="64" a="1"/>
  <c r="AE2540" i="64" s="1"/>
  <c r="AL2540" i="64" a="1"/>
  <c r="AL2540" i="64" s="1"/>
  <c r="AK2540" i="64" a="1"/>
  <c r="AK2540" i="64" s="1"/>
  <c r="CF2540" i="64" a="1"/>
  <c r="CF2540" i="64" s="1"/>
  <c r="BX2540" i="64" a="1"/>
  <c r="BX2540" i="64" s="1"/>
  <c r="BP2540" i="64" a="1"/>
  <c r="BP2540" i="64" s="1"/>
  <c r="BH2540" i="64" a="1"/>
  <c r="BH2540" i="64" s="1"/>
  <c r="AZ2540" i="64" a="1"/>
  <c r="AZ2540" i="64" s="1"/>
  <c r="AR2540" i="64" a="1"/>
  <c r="AR2540" i="64" s="1"/>
  <c r="AJ2540" i="64" a="1"/>
  <c r="AJ2540" i="64" s="1"/>
  <c r="BW2540" i="64" a="1"/>
  <c r="BW2540" i="64" s="1"/>
  <c r="BO2540" i="64" a="1"/>
  <c r="BO2540" i="64" s="1"/>
  <c r="BG2540" i="64" a="1"/>
  <c r="BG2540" i="64" s="1"/>
  <c r="AY2540" i="64" a="1"/>
  <c r="AY2540" i="64" s="1"/>
  <c r="AQ2540" i="64" a="1"/>
  <c r="AQ2540" i="64" s="1"/>
  <c r="AI2540" i="64" a="1"/>
  <c r="AI2540" i="64" s="1"/>
  <c r="CD2540" i="64" a="1"/>
  <c r="CD2540" i="64" s="1"/>
  <c r="BV2540" i="64" a="1"/>
  <c r="BV2540" i="64" s="1"/>
  <c r="BN2540" i="64" a="1"/>
  <c r="BN2540" i="64" s="1"/>
  <c r="BF2540" i="64" a="1"/>
  <c r="BF2540" i="64" s="1"/>
  <c r="AX2540" i="64" a="1"/>
  <c r="AX2540" i="64" s="1"/>
  <c r="AP2540" i="64" a="1"/>
  <c r="AP2540" i="64" s="1"/>
  <c r="AH2540" i="64" a="1"/>
  <c r="AH2540" i="64" s="1"/>
  <c r="CK2540" i="64" a="1"/>
  <c r="CK2540" i="64" s="1"/>
  <c r="CC2540" i="64" a="1"/>
  <c r="CC2540" i="64" s="1"/>
  <c r="BU2540" i="64" a="1"/>
  <c r="BU2540" i="64" s="1"/>
  <c r="BM2540" i="64" a="1"/>
  <c r="BM2540" i="64" s="1"/>
  <c r="BE2540" i="64" a="1"/>
  <c r="BE2540" i="64" s="1"/>
  <c r="AW2540" i="64" a="1"/>
  <c r="AW2540" i="64" s="1"/>
  <c r="AO2540" i="64" a="1"/>
  <c r="AO2540" i="64" s="1"/>
  <c r="AG2540" i="64" a="1"/>
  <c r="AG2540" i="64" s="1"/>
  <c r="CJ2540" i="64" a="1"/>
  <c r="CJ2540" i="64" s="1"/>
  <c r="BL2540" i="64" a="1"/>
  <c r="BL2540" i="64" s="1"/>
  <c r="AN2540" i="64" a="1"/>
  <c r="AN2540" i="64" s="1"/>
  <c r="CL2541" i="64" l="1"/>
  <c r="AD2541" i="64"/>
  <c r="AJ2541" i="64"/>
  <c r="AZ2541" i="64"/>
  <c r="BP2541" i="64"/>
  <c r="CF2541" i="64"/>
  <c r="BA2541" i="64"/>
  <c r="CG2541" i="64"/>
  <c r="AK2541" i="64"/>
  <c r="AL2541" i="64"/>
  <c r="BB2541" i="64"/>
  <c r="BR2541" i="64"/>
  <c r="CH2541" i="64"/>
  <c r="AS2541" i="64"/>
  <c r="AM2541" i="64"/>
  <c r="BC2541" i="64"/>
  <c r="BS2541" i="64"/>
  <c r="CI2541" i="64"/>
  <c r="BI2541" i="64"/>
  <c r="AN2541" i="64"/>
  <c r="BD2541" i="64"/>
  <c r="BT2541" i="64"/>
  <c r="CJ2541" i="64"/>
  <c r="AO2541" i="64"/>
  <c r="BE2541" i="64"/>
  <c r="BU2541" i="64"/>
  <c r="CK2541" i="64"/>
  <c r="AP2541" i="64"/>
  <c r="BF2541" i="64"/>
  <c r="BV2541" i="64"/>
  <c r="AQ2541" i="64"/>
  <c r="BG2541" i="64"/>
  <c r="BW2541" i="64"/>
  <c r="AR2541" i="64"/>
  <c r="BH2541" i="64"/>
  <c r="BX2541" i="64"/>
  <c r="BY2541" i="64"/>
  <c r="AT2541" i="64"/>
  <c r="BJ2541" i="64"/>
  <c r="BZ2541" i="64"/>
  <c r="AE2541" i="64"/>
  <c r="AU2541" i="64"/>
  <c r="BK2541" i="64"/>
  <c r="CA2541" i="64"/>
  <c r="AF2541" i="64"/>
  <c r="BL2541" i="64"/>
  <c r="AV2541" i="64"/>
  <c r="CB2541" i="64"/>
  <c r="AG2541" i="64"/>
  <c r="AW2541" i="64"/>
  <c r="BM2541" i="64"/>
  <c r="CC2541" i="64"/>
  <c r="AH2541" i="64"/>
  <c r="AX2541" i="64"/>
  <c r="BN2541" i="64"/>
  <c r="CD2541" i="64"/>
  <c r="AI2541" i="64"/>
  <c r="AY2541" i="64"/>
  <c r="BO2541" i="64"/>
  <c r="CE2541" i="64"/>
  <c r="BQ2541" i="64"/>
  <c r="K2541" i="64" l="1"/>
  <c r="P2541" i="64"/>
  <c r="O2541" i="64"/>
  <c r="L2541" i="64"/>
  <c r="M2541" i="64"/>
  <c r="N2541" i="64"/>
  <c r="J2544" i="64" l="1"/>
  <c r="J2673" i="64"/>
  <c r="T2099" i="64" l="1" a="1"/>
  <c r="T2099" i="64" s="1"/>
  <c r="U2099" i="64" a="1"/>
  <c r="U2099" i="64" s="1"/>
  <c r="V2099" i="64" a="1"/>
  <c r="V2099" i="64" s="1"/>
  <c r="W2099" i="64" a="1"/>
  <c r="W2099" i="64" s="1"/>
  <c r="X2099" i="64" a="1"/>
  <c r="X2099" i="64" s="1"/>
  <c r="Y2099" i="64" a="1"/>
  <c r="Y2099" i="64" s="1"/>
  <c r="Z2099" i="64" a="1"/>
  <c r="Z2099" i="64" s="1"/>
  <c r="AA2099" i="64" a="1"/>
  <c r="AA2099" i="64" s="1"/>
  <c r="AB2099" i="64" a="1"/>
  <c r="AB2099" i="64" s="1"/>
  <c r="AC2099" i="64" a="1"/>
  <c r="AC2099" i="64" s="1"/>
  <c r="AD2099" i="64" a="1"/>
  <c r="AD2099" i="64" s="1"/>
  <c r="AE2099" i="64" a="1"/>
  <c r="AE2099" i="64" s="1"/>
  <c r="AF2099" i="64" a="1"/>
  <c r="AF2099" i="64" s="1"/>
  <c r="AG2099" i="64" a="1"/>
  <c r="AG2099" i="64" s="1"/>
  <c r="AH2099" i="64" a="1"/>
  <c r="AH2099" i="64" s="1"/>
  <c r="AI2099" i="64" a="1"/>
  <c r="AI2099" i="64" s="1"/>
  <c r="AJ2099" i="64" a="1"/>
  <c r="AJ2099" i="64" s="1"/>
  <c r="AK2099" i="64" a="1"/>
  <c r="AK2099" i="64" s="1"/>
  <c r="AL2099" i="64" a="1"/>
  <c r="AL2099" i="64" s="1"/>
  <c r="AM2099" i="64" a="1"/>
  <c r="AM2099" i="64" s="1"/>
  <c r="AN2099" i="64" a="1"/>
  <c r="AN2099" i="64" s="1"/>
  <c r="AO2099" i="64" a="1"/>
  <c r="AO2099" i="64" s="1"/>
  <c r="AP2099" i="64" a="1"/>
  <c r="AP2099" i="64" s="1"/>
  <c r="AQ2099" i="64" a="1"/>
  <c r="AQ2099" i="64" s="1"/>
  <c r="AR2099" i="64" a="1"/>
  <c r="AR2099" i="64" s="1"/>
  <c r="AS2099" i="64" a="1"/>
  <c r="AS2099" i="64" s="1"/>
  <c r="AT2099" i="64" a="1"/>
  <c r="AT2099" i="64" s="1"/>
  <c r="AU2099" i="64" a="1"/>
  <c r="AU2099" i="64" s="1"/>
  <c r="AV2099" i="64" a="1"/>
  <c r="AV2099" i="64" s="1"/>
  <c r="AW2099" i="64" a="1"/>
  <c r="AW2099" i="64" s="1"/>
  <c r="AX2099" i="64" a="1"/>
  <c r="AX2099" i="64" s="1"/>
  <c r="AY2099" i="64" a="1"/>
  <c r="AY2099" i="64" s="1"/>
  <c r="AZ2099" i="64" a="1"/>
  <c r="AZ2099" i="64" s="1"/>
  <c r="BA2099" i="64" a="1"/>
  <c r="BA2099" i="64" s="1"/>
  <c r="BB2099" i="64" a="1"/>
  <c r="BB2099" i="64" s="1"/>
  <c r="BC2099" i="64" a="1"/>
  <c r="BC2099" i="64" s="1"/>
  <c r="BD2099" i="64" a="1"/>
  <c r="BD2099" i="64" s="1"/>
  <c r="BE2099" i="64" a="1"/>
  <c r="BE2099" i="64" s="1"/>
  <c r="BF2099" i="64" a="1"/>
  <c r="BF2099" i="64" s="1"/>
  <c r="BG2099" i="64" a="1"/>
  <c r="BG2099" i="64" s="1"/>
  <c r="BH2099" i="64" a="1"/>
  <c r="BH2099" i="64" s="1"/>
  <c r="BI2099" i="64" a="1"/>
  <c r="BI2099" i="64" s="1"/>
  <c r="BJ2099" i="64" a="1"/>
  <c r="BJ2099" i="64" s="1"/>
  <c r="BK2099" i="64" a="1"/>
  <c r="BK2099" i="64" s="1"/>
  <c r="BL2099" i="64" a="1"/>
  <c r="BL2099" i="64" s="1"/>
  <c r="BM2099" i="64" a="1"/>
  <c r="BM2099" i="64" s="1"/>
  <c r="BN2099" i="64" a="1"/>
  <c r="BN2099" i="64" s="1"/>
  <c r="BO2099" i="64" a="1"/>
  <c r="BO2099" i="64" s="1"/>
  <c r="BP2099" i="64" a="1"/>
  <c r="BP2099" i="64" s="1"/>
  <c r="BQ2099" i="64" a="1"/>
  <c r="BQ2099" i="64" s="1"/>
  <c r="BR2099" i="64" a="1"/>
  <c r="BR2099" i="64" s="1"/>
  <c r="BS2099" i="64" a="1"/>
  <c r="BS2099" i="64" s="1"/>
  <c r="BT2099" i="64" a="1"/>
  <c r="BT2099" i="64" s="1"/>
  <c r="BU2099" i="64" a="1"/>
  <c r="BU2099" i="64" s="1"/>
  <c r="BV2099" i="64" a="1"/>
  <c r="BV2099" i="64" s="1"/>
  <c r="BW2099" i="64" a="1"/>
  <c r="BW2099" i="64" s="1"/>
  <c r="BX2099" i="64" a="1"/>
  <c r="BX2099" i="64" s="1"/>
  <c r="BY2099" i="64" a="1"/>
  <c r="BY2099" i="64" s="1"/>
  <c r="BZ2099" i="64" a="1"/>
  <c r="BZ2099" i="64" s="1"/>
  <c r="CA2099" i="64" a="1"/>
  <c r="CA2099" i="64" s="1"/>
  <c r="CB2099" i="64" a="1"/>
  <c r="CB2099" i="64" s="1"/>
  <c r="CC2099" i="64" a="1"/>
  <c r="CC2099" i="64" s="1"/>
  <c r="CD2099" i="64" a="1"/>
  <c r="CD2099" i="64" s="1"/>
  <c r="CE2099" i="64" a="1"/>
  <c r="CE2099" i="64" s="1"/>
  <c r="CF2099" i="64" a="1"/>
  <c r="CF2099" i="64" s="1"/>
  <c r="CG2099" i="64" a="1"/>
  <c r="CG2099" i="64" s="1"/>
  <c r="CH2099" i="64" a="1"/>
  <c r="CH2099" i="64" s="1"/>
  <c r="CI2099" i="64" a="1"/>
  <c r="CI2099" i="64" s="1"/>
  <c r="CJ2099" i="64" a="1"/>
  <c r="CJ2099" i="64" s="1"/>
  <c r="CK2099" i="64" a="1"/>
  <c r="CK2099" i="64" s="1"/>
  <c r="N2099" i="64" l="1"/>
  <c r="P2099" i="64"/>
  <c r="M2099" i="64"/>
  <c r="O2099" i="64"/>
  <c r="K2099" i="64"/>
  <c r="L2099" i="64"/>
  <c r="R2019" i="64" l="1"/>
  <c r="J1204" i="64" l="1"/>
  <c r="K57" i="861" l="1"/>
  <c r="L57" i="861"/>
  <c r="M57" i="861"/>
  <c r="N57" i="861"/>
  <c r="O57" i="861"/>
  <c r="P57" i="861"/>
  <c r="S82" i="861"/>
  <c r="N42" i="861" l="1"/>
  <c r="K42" i="861"/>
  <c r="O42" i="861"/>
  <c r="M42" i="861"/>
  <c r="P42" i="861"/>
  <c r="L42" i="861"/>
  <c r="L82" i="861" l="1"/>
  <c r="P82" i="861"/>
  <c r="M82" i="861"/>
  <c r="N82" i="861"/>
  <c r="O82" i="861"/>
  <c r="K82" i="861"/>
  <c r="R71" i="861" l="1"/>
  <c r="R74" i="861"/>
  <c r="CK2512" i="64" l="1" a="1"/>
  <c r="CK2512" i="64" s="1"/>
  <c r="CJ2512" i="64" a="1"/>
  <c r="CJ2512" i="64" s="1"/>
  <c r="CI2512" i="64" a="1"/>
  <c r="CI2512" i="64" s="1"/>
  <c r="CH2512" i="64" a="1"/>
  <c r="CH2512" i="64" s="1"/>
  <c r="CG2512" i="64" a="1"/>
  <c r="CG2512" i="64" s="1"/>
  <c r="S220" i="64" l="1"/>
  <c r="S223" i="64" s="1"/>
  <c r="S225" i="64" s="1"/>
  <c r="T220" i="64" l="1"/>
  <c r="U220" i="64" l="1"/>
  <c r="T223" i="64"/>
  <c r="T225" i="64" s="1"/>
  <c r="V220" i="64" l="1"/>
  <c r="U223" i="64"/>
  <c r="U225" i="64" s="1"/>
  <c r="W220" i="64" l="1"/>
  <c r="V223" i="64"/>
  <c r="V225" i="64" s="1"/>
  <c r="W223" i="64" l="1"/>
  <c r="W225" i="64" s="1"/>
  <c r="X220" i="64"/>
  <c r="X223" i="64" l="1"/>
  <c r="X225" i="64" s="1"/>
  <c r="Y220" i="64"/>
  <c r="Z220" i="64" l="1"/>
  <c r="Y223" i="64"/>
  <c r="Y225" i="64" s="1"/>
  <c r="Z223" i="64" l="1"/>
  <c r="Z225" i="64" s="1"/>
  <c r="AA220" i="64"/>
  <c r="AB220" i="64" l="1"/>
  <c r="AA223" i="64"/>
  <c r="AA225" i="64" s="1"/>
  <c r="AC220" i="64" l="1"/>
  <c r="AB223" i="64"/>
  <c r="AB225" i="64" s="1"/>
  <c r="AC223" i="64" l="1"/>
  <c r="AD220" i="64"/>
  <c r="K220" i="64" l="1"/>
  <c r="AE220" i="64"/>
  <c r="AD223" i="64"/>
  <c r="AD225" i="64" s="1"/>
  <c r="K223" i="64"/>
  <c r="AC225" i="64"/>
  <c r="AE223" i="64" l="1"/>
  <c r="AE225" i="64" s="1"/>
  <c r="AF220" i="64"/>
  <c r="AF223" i="64" l="1"/>
  <c r="AF225" i="64" s="1"/>
  <c r="AG220" i="64"/>
  <c r="AH220" i="64" l="1"/>
  <c r="AG223" i="64"/>
  <c r="AG225" i="64" s="1"/>
  <c r="AI220" i="64" l="1"/>
  <c r="AH223" i="64"/>
  <c r="AH225" i="64" s="1"/>
  <c r="AJ220" i="64" l="1"/>
  <c r="AI223" i="64"/>
  <c r="AI225" i="64" s="1"/>
  <c r="AJ223" i="64" l="1"/>
  <c r="AJ225" i="64" s="1"/>
  <c r="AK220" i="64"/>
  <c r="AK223" i="64" l="1"/>
  <c r="AK225" i="64" s="1"/>
  <c r="AL220" i="64"/>
  <c r="AM220" i="64" l="1"/>
  <c r="AL223" i="64"/>
  <c r="AL225" i="64" s="1"/>
  <c r="AM223" i="64" l="1"/>
  <c r="AM225" i="64" s="1"/>
  <c r="AN220" i="64"/>
  <c r="AN223" i="64" l="1"/>
  <c r="AN225" i="64" s="1"/>
  <c r="AO220" i="64"/>
  <c r="AO223" i="64" l="1"/>
  <c r="AO225" i="64" s="1"/>
  <c r="AP220" i="64"/>
  <c r="AP223" i="64" l="1"/>
  <c r="AP225" i="64" s="1"/>
  <c r="AQ220" i="64"/>
  <c r="L220" i="64"/>
  <c r="AQ223" i="64" l="1"/>
  <c r="AQ225" i="64" s="1"/>
  <c r="AR220" i="64"/>
  <c r="AS220" i="64" l="1"/>
  <c r="AR223" i="64"/>
  <c r="AR225" i="64" s="1"/>
  <c r="AS223" i="64" l="1"/>
  <c r="AS225" i="64" s="1"/>
  <c r="AT220" i="64"/>
  <c r="AU220" i="64" l="1"/>
  <c r="AT223" i="64"/>
  <c r="AT225" i="64" s="1"/>
  <c r="AU223" i="64" l="1"/>
  <c r="AU225" i="64" s="1"/>
  <c r="AV220" i="64"/>
  <c r="AV223" i="64" l="1"/>
  <c r="AV225" i="64" s="1"/>
  <c r="AW220" i="64"/>
  <c r="AX220" i="64" l="1"/>
  <c r="AW223" i="64"/>
  <c r="AW225" i="64" s="1"/>
  <c r="AY220" i="64" l="1"/>
  <c r="AX223" i="64"/>
  <c r="AX225" i="64" s="1"/>
  <c r="AZ220" i="64" l="1"/>
  <c r="AY223" i="64"/>
  <c r="AY225" i="64" s="1"/>
  <c r="AZ223" i="64" l="1"/>
  <c r="AZ225" i="64" s="1"/>
  <c r="BA220" i="64"/>
  <c r="BA223" i="64" l="1"/>
  <c r="BA225" i="64" s="1"/>
  <c r="BB220" i="64"/>
  <c r="M220" i="64" l="1"/>
  <c r="BC220" i="64"/>
  <c r="BB223" i="64"/>
  <c r="BB225" i="64" s="1"/>
  <c r="BC223" i="64" l="1"/>
  <c r="BC225" i="64" s="1"/>
  <c r="BD220" i="64"/>
  <c r="BD223" i="64" l="1"/>
  <c r="BD225" i="64" s="1"/>
  <c r="BE220" i="64"/>
  <c r="BF220" i="64" l="1"/>
  <c r="BE223" i="64"/>
  <c r="BE225" i="64" s="1"/>
  <c r="BF223" i="64" l="1"/>
  <c r="BF225" i="64" s="1"/>
  <c r="BG220" i="64"/>
  <c r="BH220" i="64" l="1"/>
  <c r="BG223" i="64"/>
  <c r="BG225" i="64" s="1"/>
  <c r="BH223" i="64" l="1"/>
  <c r="BH225" i="64" s="1"/>
  <c r="BI220" i="64"/>
  <c r="BI223" i="64" l="1"/>
  <c r="BI225" i="64" s="1"/>
  <c r="BJ220" i="64"/>
  <c r="BK220" i="64" l="1"/>
  <c r="BJ223" i="64"/>
  <c r="BJ225" i="64" s="1"/>
  <c r="BK223" i="64" l="1"/>
  <c r="BK225" i="64" s="1"/>
  <c r="BL220" i="64"/>
  <c r="BL223" i="64" l="1"/>
  <c r="BL225" i="64" s="1"/>
  <c r="BM220" i="64"/>
  <c r="BN220" i="64" l="1"/>
  <c r="BM223" i="64"/>
  <c r="BM225" i="64" s="1"/>
  <c r="BN223" i="64" l="1"/>
  <c r="BN225" i="64" s="1"/>
  <c r="BO220" i="64"/>
  <c r="N220" i="64"/>
  <c r="BP220" i="64" l="1"/>
  <c r="BO223" i="64"/>
  <c r="BO225" i="64" s="1"/>
  <c r="BQ220" i="64" l="1"/>
  <c r="BP223" i="64"/>
  <c r="BP225" i="64" s="1"/>
  <c r="BQ223" i="64" l="1"/>
  <c r="BQ225" i="64" s="1"/>
  <c r="BR220" i="64"/>
  <c r="BS220" i="64" l="1"/>
  <c r="BR223" i="64"/>
  <c r="BR225" i="64" s="1"/>
  <c r="BS223" i="64" l="1"/>
  <c r="BS225" i="64" s="1"/>
  <c r="BT220" i="64"/>
  <c r="BT223" i="64" l="1"/>
  <c r="BT225" i="64" s="1"/>
  <c r="BU220" i="64"/>
  <c r="BV220" i="64" l="1"/>
  <c r="BU223" i="64"/>
  <c r="BU225" i="64" s="1"/>
  <c r="BW220" i="64" l="1"/>
  <c r="BV223" i="64"/>
  <c r="BV225" i="64" s="1"/>
  <c r="BX220" i="64" l="1"/>
  <c r="BW223" i="64"/>
  <c r="BW225" i="64" s="1"/>
  <c r="BX223" i="64" l="1"/>
  <c r="BX225" i="64" s="1"/>
  <c r="BY220" i="64"/>
  <c r="BY223" i="64" l="1"/>
  <c r="BY225" i="64" s="1"/>
  <c r="BZ220" i="64"/>
  <c r="O220" i="64" l="1"/>
  <c r="CA220" i="64"/>
  <c r="BZ223" i="64"/>
  <c r="BZ225" i="64" s="1"/>
  <c r="CA223" i="64" l="1"/>
  <c r="CA225" i="64" s="1"/>
  <c r="CB220" i="64"/>
  <c r="CB223" i="64" l="1"/>
  <c r="CB225" i="64" s="1"/>
  <c r="CC220" i="64"/>
  <c r="CD220" i="64" l="1"/>
  <c r="CC223" i="64"/>
  <c r="CC225" i="64" s="1"/>
  <c r="CE220" i="64" l="1"/>
  <c r="CD223" i="64"/>
  <c r="CD225" i="64" s="1"/>
  <c r="CF220" i="64" l="1"/>
  <c r="CE223" i="64"/>
  <c r="CE225" i="64" s="1"/>
  <c r="CF223" i="64" l="1"/>
  <c r="CF225" i="64" s="1"/>
  <c r="CG220" i="64"/>
  <c r="CG223" i="64" l="1"/>
  <c r="CG225" i="64" s="1"/>
  <c r="CH220" i="64"/>
  <c r="CI220" i="64" l="1"/>
  <c r="CH223" i="64"/>
  <c r="CH225" i="64" s="1"/>
  <c r="CI223" i="64" l="1"/>
  <c r="CJ220" i="64"/>
  <c r="L223" i="64"/>
  <c r="M223" i="64"/>
  <c r="N223" i="64"/>
  <c r="O223" i="64"/>
  <c r="CJ223" i="64" l="1"/>
  <c r="CJ225" i="64" s="1"/>
  <c r="CK220" i="64"/>
  <c r="CI225" i="64"/>
  <c r="K225" i="64"/>
  <c r="L225" i="64"/>
  <c r="M225" i="64"/>
  <c r="N225" i="64"/>
  <c r="O225" i="64"/>
  <c r="S203" i="64"/>
  <c r="T203" i="64" s="1"/>
  <c r="CK223" i="64" l="1"/>
  <c r="CL220" i="64"/>
  <c r="U203" i="64"/>
  <c r="T206" i="64"/>
  <c r="S206" i="64"/>
  <c r="CL223" i="64" l="1"/>
  <c r="CL225" i="64" s="1"/>
  <c r="P220" i="64"/>
  <c r="CK225" i="64"/>
  <c r="P223" i="64"/>
  <c r="V203" i="64"/>
  <c r="U206" i="64"/>
  <c r="P225" i="64" l="1"/>
  <c r="W203" i="64"/>
  <c r="V206" i="64"/>
  <c r="W206" i="64" l="1"/>
  <c r="X203" i="64"/>
  <c r="X206" i="64" l="1"/>
  <c r="Y203" i="64"/>
  <c r="Y206" i="64" l="1"/>
  <c r="Z203" i="64"/>
  <c r="Z206" i="64" l="1"/>
  <c r="AA203" i="64"/>
  <c r="AB203" i="64" l="1"/>
  <c r="AA206" i="64"/>
  <c r="AC203" i="64" l="1"/>
  <c r="AB206" i="64"/>
  <c r="AD203" i="64" l="1"/>
  <c r="AC206" i="64"/>
  <c r="K203" i="64" l="1"/>
  <c r="AE203" i="64"/>
  <c r="AD206" i="64"/>
  <c r="AE206" i="64" l="1"/>
  <c r="AF203" i="64"/>
  <c r="AF206" i="64" l="1"/>
  <c r="AG203" i="64"/>
  <c r="AG206" i="64" l="1"/>
  <c r="AH203" i="64"/>
  <c r="AH206" i="64" l="1"/>
  <c r="AI203" i="64"/>
  <c r="AJ203" i="64" l="1"/>
  <c r="AI206" i="64"/>
  <c r="AK203" i="64" l="1"/>
  <c r="AJ206" i="64"/>
  <c r="AL203" i="64" l="1"/>
  <c r="AK206" i="64"/>
  <c r="AM203" i="64" l="1"/>
  <c r="AL206" i="64"/>
  <c r="AM206" i="64" l="1"/>
  <c r="AN203" i="64"/>
  <c r="AN206" i="64" l="1"/>
  <c r="AO203" i="64"/>
  <c r="AO206" i="64" l="1"/>
  <c r="AP203" i="64"/>
  <c r="L203" i="64" l="1"/>
  <c r="AP206" i="64"/>
  <c r="AQ203" i="64"/>
  <c r="AR203" i="64" l="1"/>
  <c r="AQ206" i="64"/>
  <c r="AS203" i="64" l="1"/>
  <c r="AR206" i="64"/>
  <c r="AT203" i="64" l="1"/>
  <c r="AS206" i="64"/>
  <c r="AU203" i="64" l="1"/>
  <c r="AT206" i="64"/>
  <c r="AU206" i="64" l="1"/>
  <c r="AV203" i="64"/>
  <c r="AV206" i="64" l="1"/>
  <c r="AW203" i="64"/>
  <c r="AW206" i="64" l="1"/>
  <c r="AX203" i="64"/>
  <c r="AX206" i="64" l="1"/>
  <c r="AY203" i="64"/>
  <c r="AZ203" i="64" l="1"/>
  <c r="AY206" i="64"/>
  <c r="BA203" i="64" l="1"/>
  <c r="AZ206" i="64"/>
  <c r="BA206" i="64" l="1"/>
  <c r="BB203" i="64"/>
  <c r="BC203" i="64" l="1"/>
  <c r="M203" i="64"/>
  <c r="BB206" i="64"/>
  <c r="BC206" i="64" l="1"/>
  <c r="BD203" i="64"/>
  <c r="BD206" i="64" l="1"/>
  <c r="BE203" i="64"/>
  <c r="BE206" i="64" l="1"/>
  <c r="BF203" i="64"/>
  <c r="BF206" i="64" l="1"/>
  <c r="BG203" i="64"/>
  <c r="BH203" i="64" l="1"/>
  <c r="BG206" i="64"/>
  <c r="BI203" i="64" l="1"/>
  <c r="BH206" i="64"/>
  <c r="BJ203" i="64" l="1"/>
  <c r="BI206" i="64"/>
  <c r="BK203" i="64" l="1"/>
  <c r="BJ206" i="64"/>
  <c r="BK206" i="64" l="1"/>
  <c r="BL203" i="64"/>
  <c r="BL206" i="64" l="1"/>
  <c r="BM203" i="64"/>
  <c r="BM206" i="64" l="1"/>
  <c r="BN203" i="64"/>
  <c r="BN206" i="64" l="1"/>
  <c r="N203" i="64"/>
  <c r="BO203" i="64"/>
  <c r="BP203" i="64" l="1"/>
  <c r="BO206" i="64"/>
  <c r="BQ203" i="64" l="1"/>
  <c r="BP206" i="64"/>
  <c r="BR203" i="64" l="1"/>
  <c r="BQ206" i="64"/>
  <c r="BR206" i="64" l="1"/>
  <c r="BS203" i="64"/>
  <c r="BS206" i="64" l="1"/>
  <c r="BT203" i="64"/>
  <c r="BT206" i="64" l="1"/>
  <c r="BU203" i="64"/>
  <c r="BU206" i="64" l="1"/>
  <c r="BV203" i="64"/>
  <c r="BV206" i="64" l="1"/>
  <c r="BW203" i="64"/>
  <c r="BX203" i="64" l="1"/>
  <c r="BW206" i="64"/>
  <c r="BY203" i="64" l="1"/>
  <c r="BX206" i="64"/>
  <c r="BY206" i="64" l="1"/>
  <c r="BZ203" i="64"/>
  <c r="CA203" i="64" l="1"/>
  <c r="BZ206" i="64"/>
  <c r="O203" i="64"/>
  <c r="CA206" i="64" l="1"/>
  <c r="CB203" i="64"/>
  <c r="CB206" i="64" l="1"/>
  <c r="CC203" i="64"/>
  <c r="CD203" i="64" l="1"/>
  <c r="CC206" i="64"/>
  <c r="CD206" i="64" l="1"/>
  <c r="CE203" i="64"/>
  <c r="CF203" i="64" l="1"/>
  <c r="CE206" i="64"/>
  <c r="CG203" i="64" l="1"/>
  <c r="CF206" i="64"/>
  <c r="CH203" i="64" l="1"/>
  <c r="CG206" i="64"/>
  <c r="CH206" i="64" l="1"/>
  <c r="CI203" i="64"/>
  <c r="CI206" i="64" l="1"/>
  <c r="CJ203" i="64"/>
  <c r="CJ206" i="64" l="1"/>
  <c r="CK203" i="64"/>
  <c r="CK206" i="64" l="1"/>
  <c r="CL203" i="64"/>
  <c r="K206" i="64"/>
  <c r="L206" i="64"/>
  <c r="M206" i="64"/>
  <c r="N206" i="64"/>
  <c r="O206" i="64"/>
  <c r="CL206" i="64" l="1"/>
  <c r="P206" i="64" s="1"/>
  <c r="P203" i="64"/>
  <c r="S16" i="861" l="1"/>
  <c r="V16" i="861"/>
  <c r="X16" i="861"/>
  <c r="Y16" i="861"/>
  <c r="Z16" i="861"/>
  <c r="AA16" i="861"/>
  <c r="AB16" i="861"/>
  <c r="AC16" i="861"/>
  <c r="AD16" i="861"/>
  <c r="AI16" i="861"/>
  <c r="AL16" i="861"/>
  <c r="AN16" i="861"/>
  <c r="AO16" i="861"/>
  <c r="AQ16" i="861"/>
  <c r="AR16" i="861"/>
  <c r="AS16" i="861"/>
  <c r="AT16" i="861"/>
  <c r="AY16" i="861"/>
  <c r="AZ16" i="861"/>
  <c r="BB16" i="861"/>
  <c r="BD16" i="861"/>
  <c r="BG16" i="861"/>
  <c r="BH16" i="861"/>
  <c r="BI16" i="861"/>
  <c r="BJ16" i="861"/>
  <c r="BK16" i="861"/>
  <c r="BO16" i="861"/>
  <c r="BP16" i="861"/>
  <c r="BR16" i="861"/>
  <c r="BT16" i="861"/>
  <c r="BU16" i="861"/>
  <c r="BV16" i="861"/>
  <c r="BW16" i="861"/>
  <c r="BX16" i="861"/>
  <c r="BY16" i="861"/>
  <c r="BZ16" i="861"/>
  <c r="CA16" i="861"/>
  <c r="CE16" i="861"/>
  <c r="CF16" i="861"/>
  <c r="CH16" i="861"/>
  <c r="T16" i="861"/>
  <c r="U16" i="861"/>
  <c r="W16" i="861"/>
  <c r="AE16" i="861"/>
  <c r="AF16" i="861"/>
  <c r="AG16" i="861"/>
  <c r="AH16" i="861"/>
  <c r="AJ16" i="861"/>
  <c r="AK16" i="861"/>
  <c r="AM16" i="861"/>
  <c r="AP16" i="861"/>
  <c r="AU16" i="861"/>
  <c r="AV16" i="861"/>
  <c r="AW16" i="861"/>
  <c r="AX16" i="861"/>
  <c r="BA16" i="861"/>
  <c r="BC16" i="861"/>
  <c r="BE16" i="861"/>
  <c r="BF16" i="861"/>
  <c r="BL16" i="861"/>
  <c r="BM16" i="861"/>
  <c r="BN16" i="861"/>
  <c r="BQ16" i="861"/>
  <c r="BS16" i="861"/>
  <c r="CB16" i="861"/>
  <c r="CC16" i="861"/>
  <c r="CD16" i="861"/>
  <c r="CG16" i="861"/>
  <c r="CI16" i="861"/>
  <c r="CJ16" i="861"/>
  <c r="CK16" i="861"/>
  <c r="CL16" i="861"/>
  <c r="S25" i="861" l="1"/>
  <c r="AI25" i="861"/>
  <c r="BE25" i="861"/>
  <c r="U25" i="861"/>
  <c r="BK25" i="861"/>
  <c r="CL25" i="861"/>
  <c r="BA25" i="861"/>
  <c r="CK25" i="861"/>
  <c r="AX25" i="861"/>
  <c r="CJ25" i="861"/>
  <c r="AW25" i="861"/>
  <c r="CE25" i="861"/>
  <c r="BG25" i="861"/>
  <c r="AA25" i="861"/>
  <c r="CI25" i="861"/>
  <c r="CA25" i="861"/>
  <c r="BD25" i="861"/>
  <c r="Z25" i="861"/>
  <c r="CG25" i="861"/>
  <c r="AU25" i="861"/>
  <c r="BZ25" i="861"/>
  <c r="Y25" i="861"/>
  <c r="CD25" i="861"/>
  <c r="AP25" i="861"/>
  <c r="CC25" i="861"/>
  <c r="AY25" i="861"/>
  <c r="CB25" i="861"/>
  <c r="BW25" i="861"/>
  <c r="BS25" i="861"/>
  <c r="BV25" i="861"/>
  <c r="BQ25" i="861"/>
  <c r="AH25" i="861"/>
  <c r="BU25" i="861"/>
  <c r="AG25" i="861"/>
  <c r="BT25" i="861"/>
  <c r="BM25" i="861"/>
  <c r="AF12" i="863"/>
  <c r="AF50" i="863" s="1"/>
  <c r="BL25" i="861"/>
  <c r="AE25" i="861"/>
  <c r="BF25" i="861"/>
  <c r="W25" i="861"/>
  <c r="BO25" i="861"/>
  <c r="M16" i="861"/>
  <c r="L16" i="861"/>
  <c r="AQ25" i="861"/>
  <c r="AF25" i="861"/>
  <c r="CF3066" i="64"/>
  <c r="CF3143" i="64"/>
  <c r="CF12" i="863"/>
  <c r="CF25" i="861"/>
  <c r="BP3066" i="64"/>
  <c r="BP3143" i="64"/>
  <c r="BP12" i="863"/>
  <c r="BP25" i="861"/>
  <c r="AZ3066" i="64"/>
  <c r="AZ3143" i="64"/>
  <c r="AZ12" i="863"/>
  <c r="AZ25" i="861"/>
  <c r="BX3066" i="64"/>
  <c r="BX3143" i="64"/>
  <c r="BX12" i="863"/>
  <c r="BX25" i="861"/>
  <c r="BH3066" i="64"/>
  <c r="BH3143" i="64"/>
  <c r="BH12" i="863"/>
  <c r="BH25" i="861"/>
  <c r="AR3066" i="64"/>
  <c r="AR3143" i="64"/>
  <c r="AR12" i="863"/>
  <c r="AR25" i="861"/>
  <c r="AO3066" i="64"/>
  <c r="AO3143" i="64"/>
  <c r="AO12" i="863"/>
  <c r="AO25" i="861"/>
  <c r="AN3066" i="64"/>
  <c r="AN3143" i="64"/>
  <c r="AN12" i="863"/>
  <c r="AN25" i="861"/>
  <c r="X3066" i="64"/>
  <c r="X3143" i="64"/>
  <c r="X12" i="863"/>
  <c r="X25" i="861"/>
  <c r="CH3066" i="64"/>
  <c r="CH3143" i="64"/>
  <c r="CH12" i="863"/>
  <c r="CH25" i="861"/>
  <c r="BR3066" i="64"/>
  <c r="BR3143" i="64"/>
  <c r="BR12" i="863"/>
  <c r="BR25" i="861"/>
  <c r="BB3066" i="64"/>
  <c r="BB3143" i="64"/>
  <c r="BB12" i="863"/>
  <c r="BB25" i="861"/>
  <c r="AL3066" i="64"/>
  <c r="AL3143" i="64"/>
  <c r="AL12" i="863"/>
  <c r="AL25" i="861"/>
  <c r="V3066" i="64"/>
  <c r="V3143" i="64"/>
  <c r="V12" i="863"/>
  <c r="V25" i="861"/>
  <c r="BW3066" i="64"/>
  <c r="BW3143" i="64"/>
  <c r="BW12" i="863"/>
  <c r="BE3066" i="64"/>
  <c r="BE3143" i="64"/>
  <c r="BE12" i="863"/>
  <c r="AM3143" i="64"/>
  <c r="AM3066" i="64"/>
  <c r="AM12" i="863"/>
  <c r="U3066" i="64"/>
  <c r="U3143" i="64"/>
  <c r="U12" i="863"/>
  <c r="BV3066" i="64"/>
  <c r="BV3143" i="64"/>
  <c r="BV12" i="863"/>
  <c r="BD3066" i="64"/>
  <c r="BD3143" i="64"/>
  <c r="BD12" i="863"/>
  <c r="T3066" i="64"/>
  <c r="T3143" i="64"/>
  <c r="T12" i="863"/>
  <c r="BY3066" i="64"/>
  <c r="BY3143" i="64"/>
  <c r="BY12" i="863"/>
  <c r="BI3066" i="64"/>
  <c r="BI3143" i="64"/>
  <c r="BI12" i="863"/>
  <c r="AS3066" i="64"/>
  <c r="AS3143" i="64"/>
  <c r="AS12" i="863"/>
  <c r="AC3066" i="64"/>
  <c r="AC3143" i="64"/>
  <c r="AC12" i="863"/>
  <c r="BU3066" i="64"/>
  <c r="BU3143" i="64"/>
  <c r="BU12" i="863"/>
  <c r="BC3066" i="64"/>
  <c r="BC3143" i="64"/>
  <c r="N16" i="861"/>
  <c r="BC12" i="863"/>
  <c r="AK3143" i="64"/>
  <c r="AK3066" i="64"/>
  <c r="AK12" i="863"/>
  <c r="CL3066" i="64"/>
  <c r="CL3143" i="64"/>
  <c r="CL12" i="863"/>
  <c r="BT3066" i="64"/>
  <c r="BT3143" i="64"/>
  <c r="BT12" i="863"/>
  <c r="AJ3066" i="64"/>
  <c r="AJ3143" i="64"/>
  <c r="AJ12" i="863"/>
  <c r="BC25" i="861"/>
  <c r="AM25" i="861"/>
  <c r="CK3066" i="64"/>
  <c r="CK3143" i="64"/>
  <c r="CK12" i="863"/>
  <c r="BS3143" i="64"/>
  <c r="BS3066" i="64"/>
  <c r="BS12" i="863"/>
  <c r="BA3066" i="64"/>
  <c r="BA3143" i="64"/>
  <c r="BA12" i="863"/>
  <c r="AH3066" i="64"/>
  <c r="AH3143" i="64"/>
  <c r="AH12" i="863"/>
  <c r="CJ3066" i="64"/>
  <c r="CJ3143" i="64"/>
  <c r="CJ12" i="863"/>
  <c r="AG3143" i="64"/>
  <c r="AG3066" i="64"/>
  <c r="AG12" i="863"/>
  <c r="AK25" i="861"/>
  <c r="CI3066" i="64"/>
  <c r="CI3143" i="64"/>
  <c r="CI12" i="863"/>
  <c r="BQ3143" i="64"/>
  <c r="BQ3066" i="64"/>
  <c r="BQ12" i="863"/>
  <c r="AX3066" i="64"/>
  <c r="AX3143" i="64"/>
  <c r="AX12" i="863"/>
  <c r="AJ25" i="861"/>
  <c r="T25" i="861"/>
  <c r="AW3143" i="64"/>
  <c r="AW3066" i="64"/>
  <c r="AW12" i="863"/>
  <c r="AE3143" i="64"/>
  <c r="AE3066" i="64"/>
  <c r="AE12" i="863"/>
  <c r="CG3066" i="64"/>
  <c r="CG3143" i="64"/>
  <c r="CG12" i="863"/>
  <c r="BN3066" i="64"/>
  <c r="BN3143" i="64"/>
  <c r="BN12" i="863"/>
  <c r="AV3066" i="64"/>
  <c r="AV3143" i="64"/>
  <c r="AV12" i="863"/>
  <c r="AD3066" i="64"/>
  <c r="AD3143" i="64"/>
  <c r="AD12" i="863"/>
  <c r="BN25" i="861"/>
  <c r="BM3143" i="64"/>
  <c r="BM3066" i="64"/>
  <c r="BM12" i="863"/>
  <c r="AU3143" i="64"/>
  <c r="AU3066" i="64"/>
  <c r="AU12" i="863"/>
  <c r="AB3066" i="64"/>
  <c r="AB3143" i="64"/>
  <c r="AB12" i="863"/>
  <c r="CD3066" i="64"/>
  <c r="CD3143" i="64"/>
  <c r="CD12" i="863"/>
  <c r="BL3066" i="64"/>
  <c r="BL3143" i="64"/>
  <c r="BL12" i="863"/>
  <c r="AT3066" i="64"/>
  <c r="AT3143" i="64"/>
  <c r="AT12" i="863"/>
  <c r="AA3066" i="64"/>
  <c r="AA3143" i="64"/>
  <c r="AA12" i="863"/>
  <c r="AV25" i="861"/>
  <c r="CC3143" i="64"/>
  <c r="CC3066" i="64"/>
  <c r="CC12" i="863"/>
  <c r="BK3143" i="64"/>
  <c r="BK3066" i="64"/>
  <c r="BK12" i="863"/>
  <c r="Z3066" i="64"/>
  <c r="Z3143" i="64"/>
  <c r="Z12" i="863"/>
  <c r="CE3066" i="64"/>
  <c r="CE3143" i="64"/>
  <c r="CE12" i="863"/>
  <c r="BO3143" i="64"/>
  <c r="BO3066" i="64"/>
  <c r="BO12" i="863"/>
  <c r="O16" i="861"/>
  <c r="AY3066" i="64"/>
  <c r="AY3143" i="64"/>
  <c r="AY12" i="863"/>
  <c r="AI3143" i="64"/>
  <c r="AI3066" i="64"/>
  <c r="AI12" i="863"/>
  <c r="S3066" i="64"/>
  <c r="S3070" i="64" s="1"/>
  <c r="S3143" i="64"/>
  <c r="S3147" i="64" s="1"/>
  <c r="S3149" i="64" s="1"/>
  <c r="K16" i="861"/>
  <c r="S12" i="863"/>
  <c r="CB3066" i="64"/>
  <c r="CB3143" i="64"/>
  <c r="CB12" i="863"/>
  <c r="BJ3066" i="64"/>
  <c r="BJ3143" i="64"/>
  <c r="BJ12" i="863"/>
  <c r="AQ3066" i="64"/>
  <c r="AQ3143" i="64"/>
  <c r="AQ12" i="863"/>
  <c r="Y3066" i="64"/>
  <c r="Y3143" i="64"/>
  <c r="Y12" i="863"/>
  <c r="BJ25" i="861"/>
  <c r="AT25" i="861"/>
  <c r="AD25" i="861"/>
  <c r="CA3143" i="64"/>
  <c r="CA3066" i="64"/>
  <c r="P16" i="861"/>
  <c r="CA12" i="863"/>
  <c r="AP3066" i="64"/>
  <c r="AP3143" i="64"/>
  <c r="AP12" i="863"/>
  <c r="BY25" i="861"/>
  <c r="BI25" i="861"/>
  <c r="AS25" i="861"/>
  <c r="AC25" i="861"/>
  <c r="BZ3066" i="64"/>
  <c r="BZ3143" i="64"/>
  <c r="BZ12" i="863"/>
  <c r="BG3066" i="64"/>
  <c r="BG3143" i="64"/>
  <c r="BG12" i="863"/>
  <c r="W3066" i="64"/>
  <c r="W3143" i="64"/>
  <c r="W12" i="863"/>
  <c r="AB25" i="861"/>
  <c r="BF3066" i="64"/>
  <c r="BF3143" i="64"/>
  <c r="BF12" i="863"/>
  <c r="AF3066" i="64"/>
  <c r="AF3143" i="64"/>
  <c r="CG26" i="861" l="1"/>
  <c r="S26" i="861"/>
  <c r="AF52" i="863"/>
  <c r="AF19" i="863" s="1"/>
  <c r="AF31" i="861" s="1"/>
  <c r="AF54" i="863"/>
  <c r="AE26" i="861"/>
  <c r="CD26" i="861"/>
  <c r="BA26" i="861"/>
  <c r="BL26" i="861"/>
  <c r="Y26" i="861"/>
  <c r="CL26" i="861"/>
  <c r="BZ26" i="861"/>
  <c r="BK26" i="861"/>
  <c r="BM26" i="861"/>
  <c r="AU26" i="861"/>
  <c r="U26" i="861"/>
  <c r="AF26" i="861"/>
  <c r="BT26" i="861"/>
  <c r="BE26" i="861"/>
  <c r="AG26" i="861"/>
  <c r="Z26" i="861"/>
  <c r="BU26" i="861"/>
  <c r="BD26" i="861"/>
  <c r="AI26" i="861"/>
  <c r="AH26" i="861"/>
  <c r="CA26" i="861"/>
  <c r="BQ26" i="861"/>
  <c r="CI26" i="861"/>
  <c r="BV26" i="861"/>
  <c r="AA26" i="861"/>
  <c r="BS26" i="861"/>
  <c r="BG26" i="861"/>
  <c r="BW26" i="861"/>
  <c r="CE26" i="861"/>
  <c r="CB26" i="861"/>
  <c r="AW26" i="861"/>
  <c r="BO26" i="861"/>
  <c r="AY26" i="861"/>
  <c r="CJ26" i="861"/>
  <c r="W26" i="861"/>
  <c r="CC26" i="861"/>
  <c r="AX26" i="861"/>
  <c r="BF26" i="861"/>
  <c r="AP26" i="861"/>
  <c r="CK26" i="861"/>
  <c r="L3143" i="64"/>
  <c r="L12" i="863"/>
  <c r="L3066" i="64"/>
  <c r="M3143" i="64"/>
  <c r="M12" i="863"/>
  <c r="M3066" i="64"/>
  <c r="E8" i="1246"/>
  <c r="E13" i="1246" s="1"/>
  <c r="D8" i="1246"/>
  <c r="D13" i="1246" s="1"/>
  <c r="P25" i="861"/>
  <c r="M17" i="861"/>
  <c r="K25" i="861"/>
  <c r="L25" i="861"/>
  <c r="O25" i="861"/>
  <c r="M25" i="861"/>
  <c r="AQ26" i="861"/>
  <c r="AV54" i="863"/>
  <c r="AV52" i="863"/>
  <c r="AV19" i="863" s="1"/>
  <c r="AV31" i="861" s="1"/>
  <c r="AV50" i="863"/>
  <c r="AB26" i="861"/>
  <c r="CA54" i="863"/>
  <c r="CA52" i="863"/>
  <c r="CA50" i="863"/>
  <c r="Y54" i="863"/>
  <c r="Y52" i="863"/>
  <c r="Y19" i="863" s="1"/>
  <c r="Y31" i="861" s="1"/>
  <c r="Y50" i="863"/>
  <c r="S3072" i="64"/>
  <c r="AD54" i="863"/>
  <c r="AD52" i="863"/>
  <c r="AD19" i="863" s="1"/>
  <c r="AD31" i="861" s="1"/>
  <c r="AD50" i="863"/>
  <c r="AC26" i="861"/>
  <c r="T26" i="861"/>
  <c r="V26" i="861"/>
  <c r="CH26" i="861"/>
  <c r="CH54" i="863"/>
  <c r="CH52" i="863"/>
  <c r="CH19" i="863" s="1"/>
  <c r="CH31" i="861" s="1"/>
  <c r="CH50" i="863"/>
  <c r="AZ26" i="861"/>
  <c r="AJ26" i="861"/>
  <c r="BV54" i="863"/>
  <c r="BV52" i="863"/>
  <c r="BV19" i="863" s="1"/>
  <c r="BV31" i="861" s="1"/>
  <c r="BV50" i="863"/>
  <c r="V54" i="863"/>
  <c r="V52" i="863"/>
  <c r="V19" i="863" s="1"/>
  <c r="V31" i="861" s="1"/>
  <c r="V50" i="863"/>
  <c r="BI26" i="861"/>
  <c r="AY50" i="863"/>
  <c r="AY54" i="863"/>
  <c r="AY52" i="863"/>
  <c r="AY19" i="863" s="1"/>
  <c r="AY31" i="861" s="1"/>
  <c r="CC54" i="863"/>
  <c r="CC52" i="863"/>
  <c r="CC19" i="863" s="1"/>
  <c r="CC31" i="861" s="1"/>
  <c r="CC50" i="863"/>
  <c r="AF18" i="863"/>
  <c r="AF30" i="861" s="1"/>
  <c r="CJ54" i="863"/>
  <c r="CJ52" i="863"/>
  <c r="CJ19" i="863" s="1"/>
  <c r="CJ31" i="861" s="1"/>
  <c r="CJ50" i="863"/>
  <c r="AM26" i="861"/>
  <c r="AS54" i="863"/>
  <c r="AS52" i="863"/>
  <c r="AS19" i="863" s="1"/>
  <c r="AS31" i="861" s="1"/>
  <c r="AS50" i="863"/>
  <c r="AZ52" i="863"/>
  <c r="AZ19" i="863" s="1"/>
  <c r="AZ31" i="861" s="1"/>
  <c r="AZ50" i="863"/>
  <c r="AZ54" i="863"/>
  <c r="AR26" i="861"/>
  <c r="N25" i="861"/>
  <c r="BC26" i="861"/>
  <c r="BJ54" i="863"/>
  <c r="BJ52" i="863"/>
  <c r="BJ19" i="863" s="1"/>
  <c r="BJ31" i="861" s="1"/>
  <c r="BJ50" i="863"/>
  <c r="BN50" i="863"/>
  <c r="BN54" i="863"/>
  <c r="BN52" i="863"/>
  <c r="BN19" i="863" s="1"/>
  <c r="BN31" i="861" s="1"/>
  <c r="U52" i="863"/>
  <c r="U19" i="863" s="1"/>
  <c r="U31" i="861" s="1"/>
  <c r="U50" i="863"/>
  <c r="U54" i="863"/>
  <c r="AL26" i="861"/>
  <c r="X26" i="861"/>
  <c r="AR54" i="863"/>
  <c r="AR52" i="863"/>
  <c r="AR19" i="863" s="1"/>
  <c r="AR31" i="861" s="1"/>
  <c r="AR50" i="863"/>
  <c r="BF54" i="863"/>
  <c r="BF52" i="863"/>
  <c r="BF19" i="863" s="1"/>
  <c r="BF31" i="861" s="1"/>
  <c r="BF50" i="863"/>
  <c r="AP54" i="863"/>
  <c r="AP52" i="863"/>
  <c r="AP19" i="863" s="1"/>
  <c r="AP31" i="861" s="1"/>
  <c r="AP50" i="863"/>
  <c r="AB54" i="863"/>
  <c r="AB52" i="863"/>
  <c r="AB19" i="863" s="1"/>
  <c r="AB31" i="861" s="1"/>
  <c r="AB50" i="863"/>
  <c r="G8" i="1246"/>
  <c r="G13" i="1246" s="1"/>
  <c r="O3143" i="64"/>
  <c r="O3066" i="64"/>
  <c r="O12" i="863"/>
  <c r="O17" i="861"/>
  <c r="AV26" i="861"/>
  <c r="AX50" i="863"/>
  <c r="AX54" i="863"/>
  <c r="AX52" i="863"/>
  <c r="AX19" i="863" s="1"/>
  <c r="AX31" i="861" s="1"/>
  <c r="AK52" i="863"/>
  <c r="AK19" i="863" s="1"/>
  <c r="AK31" i="861" s="1"/>
  <c r="AK50" i="863"/>
  <c r="AK54" i="863"/>
  <c r="BI54" i="863"/>
  <c r="BI52" i="863"/>
  <c r="BI19" i="863" s="1"/>
  <c r="BI31" i="861" s="1"/>
  <c r="BI50" i="863"/>
  <c r="AL54" i="863"/>
  <c r="AL52" i="863"/>
  <c r="AL19" i="863" s="1"/>
  <c r="AL31" i="861" s="1"/>
  <c r="AL50" i="863"/>
  <c r="X54" i="863"/>
  <c r="X52" i="863"/>
  <c r="X19" i="863" s="1"/>
  <c r="X31" i="861" s="1"/>
  <c r="X50" i="863"/>
  <c r="BP26" i="861"/>
  <c r="BP52" i="863"/>
  <c r="BP19" i="863" s="1"/>
  <c r="BP31" i="861" s="1"/>
  <c r="BP50" i="863"/>
  <c r="BP54" i="863"/>
  <c r="AU54" i="863"/>
  <c r="AU52" i="863"/>
  <c r="AU19" i="863" s="1"/>
  <c r="AU31" i="861" s="1"/>
  <c r="AU50" i="863"/>
  <c r="CG52" i="863"/>
  <c r="CG19" i="863" s="1"/>
  <c r="CG31" i="861" s="1"/>
  <c r="CG50" i="863"/>
  <c r="CG54" i="863"/>
  <c r="AM54" i="863"/>
  <c r="AM52" i="863"/>
  <c r="AM19" i="863" s="1"/>
  <c r="AM31" i="861" s="1"/>
  <c r="AM50" i="863"/>
  <c r="BH26" i="861"/>
  <c r="H8" i="1246"/>
  <c r="H13" i="1246" s="1"/>
  <c r="P3066" i="64"/>
  <c r="P3143" i="64"/>
  <c r="P12" i="863"/>
  <c r="P17" i="861"/>
  <c r="BQ52" i="863"/>
  <c r="BQ19" i="863" s="1"/>
  <c r="BQ31" i="861" s="1"/>
  <c r="BQ50" i="863"/>
  <c r="BQ54" i="863"/>
  <c r="AJ52" i="863"/>
  <c r="AJ19" i="863" s="1"/>
  <c r="AJ31" i="861" s="1"/>
  <c r="AJ50" i="863"/>
  <c r="AJ54" i="863"/>
  <c r="BC54" i="863"/>
  <c r="BC52" i="863"/>
  <c r="BC50" i="863"/>
  <c r="BY54" i="863"/>
  <c r="BY52" i="863"/>
  <c r="BY19" i="863" s="1"/>
  <c r="BY31" i="861" s="1"/>
  <c r="BY50" i="863"/>
  <c r="BB26" i="861"/>
  <c r="AN26" i="861"/>
  <c r="BH54" i="863"/>
  <c r="BH52" i="863"/>
  <c r="BH19" i="863" s="1"/>
  <c r="BH31" i="861" s="1"/>
  <c r="BH50" i="863"/>
  <c r="AQ54" i="863"/>
  <c r="AQ52" i="863"/>
  <c r="AQ50" i="863"/>
  <c r="BY26" i="861"/>
  <c r="BB54" i="863"/>
  <c r="BB52" i="863"/>
  <c r="BB19" i="863" s="1"/>
  <c r="BB31" i="861" s="1"/>
  <c r="BB50" i="863"/>
  <c r="AN54" i="863"/>
  <c r="AN52" i="863"/>
  <c r="AN19" i="863" s="1"/>
  <c r="AN31" i="861" s="1"/>
  <c r="AN50" i="863"/>
  <c r="CF26" i="861"/>
  <c r="AH50" i="863"/>
  <c r="AH54" i="863"/>
  <c r="AH52" i="863"/>
  <c r="AH19" i="863" s="1"/>
  <c r="AH31" i="861" s="1"/>
  <c r="CB54" i="863"/>
  <c r="CB52" i="863"/>
  <c r="CB19" i="863" s="1"/>
  <c r="CB31" i="861" s="1"/>
  <c r="CB50" i="863"/>
  <c r="BE54" i="863"/>
  <c r="BE52" i="863"/>
  <c r="BE19" i="863" s="1"/>
  <c r="BE31" i="861" s="1"/>
  <c r="BE50" i="863"/>
  <c r="CF52" i="863"/>
  <c r="CF19" i="863" s="1"/>
  <c r="CF31" i="861" s="1"/>
  <c r="CF50" i="863"/>
  <c r="CF54" i="863"/>
  <c r="CE50" i="863"/>
  <c r="CE54" i="863"/>
  <c r="CE52" i="863"/>
  <c r="CE19" i="863" s="1"/>
  <c r="CE31" i="861" s="1"/>
  <c r="BA52" i="863"/>
  <c r="BA19" i="863" s="1"/>
  <c r="BA31" i="861" s="1"/>
  <c r="BA50" i="863"/>
  <c r="BA54" i="863"/>
  <c r="BG54" i="863"/>
  <c r="BG52" i="863"/>
  <c r="BG19" i="863" s="1"/>
  <c r="BG31" i="861" s="1"/>
  <c r="BG50" i="863"/>
  <c r="AE54" i="863"/>
  <c r="AE52" i="863"/>
  <c r="AE50" i="863"/>
  <c r="AD26" i="861"/>
  <c r="S50" i="863"/>
  <c r="S54" i="863"/>
  <c r="S52" i="863"/>
  <c r="CI54" i="863"/>
  <c r="CI52" i="863"/>
  <c r="CI19" i="863" s="1"/>
  <c r="CI31" i="861" s="1"/>
  <c r="CI50" i="863"/>
  <c r="BT54" i="863"/>
  <c r="BT52" i="863"/>
  <c r="BT19" i="863" s="1"/>
  <c r="BT31" i="861" s="1"/>
  <c r="BT50" i="863"/>
  <c r="T52" i="863"/>
  <c r="T19" i="863" s="1"/>
  <c r="T31" i="861" s="1"/>
  <c r="T50" i="863"/>
  <c r="T54" i="863"/>
  <c r="BX26" i="861"/>
  <c r="AT26" i="861"/>
  <c r="C8" i="1246"/>
  <c r="C13" i="1246" s="1"/>
  <c r="K3066" i="64"/>
  <c r="K3143" i="64"/>
  <c r="K12" i="863"/>
  <c r="L17" i="861"/>
  <c r="Z54" i="863"/>
  <c r="Z52" i="863"/>
  <c r="Z19" i="863" s="1"/>
  <c r="Z31" i="861" s="1"/>
  <c r="Z50" i="863"/>
  <c r="BL54" i="863"/>
  <c r="BL52" i="863"/>
  <c r="BL19" i="863" s="1"/>
  <c r="BL31" i="861" s="1"/>
  <c r="BL50" i="863"/>
  <c r="BS54" i="863"/>
  <c r="BS52" i="863"/>
  <c r="BS19" i="863" s="1"/>
  <c r="BS31" i="861" s="1"/>
  <c r="BS50" i="863"/>
  <c r="BU54" i="863"/>
  <c r="BU52" i="863"/>
  <c r="BU19" i="863" s="1"/>
  <c r="BU31" i="861" s="1"/>
  <c r="BU50" i="863"/>
  <c r="T3147" i="64"/>
  <c r="T3149" i="64" s="1"/>
  <c r="BR26" i="861"/>
  <c r="AO26" i="861"/>
  <c r="BX54" i="863"/>
  <c r="BX52" i="863"/>
  <c r="BX19" i="863" s="1"/>
  <c r="BX31" i="861" s="1"/>
  <c r="BX50" i="863"/>
  <c r="AA54" i="863"/>
  <c r="AA52" i="863"/>
  <c r="AA19" i="863" s="1"/>
  <c r="AA31" i="861" s="1"/>
  <c r="AA50" i="863"/>
  <c r="W54" i="863"/>
  <c r="W52" i="863"/>
  <c r="W19" i="863" s="1"/>
  <c r="W31" i="861" s="1"/>
  <c r="W50" i="863"/>
  <c r="AT54" i="863"/>
  <c r="AT52" i="863"/>
  <c r="AT19" i="863" s="1"/>
  <c r="AT31" i="861" s="1"/>
  <c r="AT50" i="863"/>
  <c r="F8" i="1246"/>
  <c r="F13" i="1246" s="1"/>
  <c r="N3066" i="64"/>
  <c r="N3143" i="64"/>
  <c r="N12" i="863"/>
  <c r="N17" i="861"/>
  <c r="BM54" i="863"/>
  <c r="BM52" i="863"/>
  <c r="BM19" i="863" s="1"/>
  <c r="BM31" i="861" s="1"/>
  <c r="BM50" i="863"/>
  <c r="BZ54" i="863"/>
  <c r="BZ52" i="863"/>
  <c r="BZ19" i="863" s="1"/>
  <c r="BZ31" i="861" s="1"/>
  <c r="BZ50" i="863"/>
  <c r="BJ26" i="861"/>
  <c r="BN26" i="861"/>
  <c r="AW54" i="863"/>
  <c r="AW52" i="863"/>
  <c r="AW19" i="863" s="1"/>
  <c r="AW31" i="861" s="1"/>
  <c r="AW50" i="863"/>
  <c r="T3070" i="64"/>
  <c r="U3070" i="64" s="1"/>
  <c r="BW54" i="863"/>
  <c r="BW52" i="863"/>
  <c r="BW19" i="863" s="1"/>
  <c r="BW31" i="861" s="1"/>
  <c r="BW50" i="863"/>
  <c r="BR54" i="863"/>
  <c r="BR52" i="863"/>
  <c r="BR19" i="863" s="1"/>
  <c r="BR31" i="861" s="1"/>
  <c r="BR50" i="863"/>
  <c r="AO54" i="863"/>
  <c r="AO52" i="863"/>
  <c r="AO19" i="863" s="1"/>
  <c r="AO31" i="861" s="1"/>
  <c r="AO50" i="863"/>
  <c r="AK26" i="861"/>
  <c r="CL54" i="863"/>
  <c r="CL52" i="863"/>
  <c r="CL19" i="863" s="1"/>
  <c r="CL31" i="861" s="1"/>
  <c r="CL50" i="863"/>
  <c r="BD54" i="863"/>
  <c r="BD52" i="863"/>
  <c r="BD19" i="863" s="1"/>
  <c r="BD31" i="861" s="1"/>
  <c r="BD50" i="863"/>
  <c r="AS26" i="861"/>
  <c r="BO50" i="863"/>
  <c r="BO54" i="863"/>
  <c r="BO52" i="863"/>
  <c r="AI50" i="863"/>
  <c r="AI54" i="863"/>
  <c r="AI52" i="863"/>
  <c r="AI19" i="863" s="1"/>
  <c r="AI31" i="861" s="1"/>
  <c r="BK54" i="863"/>
  <c r="BK52" i="863"/>
  <c r="BK19" i="863" s="1"/>
  <c r="BK31" i="861" s="1"/>
  <c r="BK50" i="863"/>
  <c r="CD50" i="863"/>
  <c r="CD54" i="863"/>
  <c r="CD52" i="863"/>
  <c r="CD19" i="863" s="1"/>
  <c r="CD31" i="861" s="1"/>
  <c r="AG54" i="863"/>
  <c r="AG52" i="863"/>
  <c r="AG19" i="863" s="1"/>
  <c r="AG31" i="861" s="1"/>
  <c r="AG50" i="863"/>
  <c r="CK54" i="863"/>
  <c r="CK52" i="863"/>
  <c r="CK19" i="863" s="1"/>
  <c r="CK31" i="861" s="1"/>
  <c r="CK50" i="863"/>
  <c r="AC54" i="863"/>
  <c r="AC52" i="863"/>
  <c r="AC19" i="863" s="1"/>
  <c r="AC31" i="861" s="1"/>
  <c r="AC50" i="863"/>
  <c r="AF55" i="863" l="1"/>
  <c r="AF33" i="861"/>
  <c r="N26" i="861"/>
  <c r="M26" i="861"/>
  <c r="O26" i="861"/>
  <c r="L26" i="861"/>
  <c r="K26" i="861"/>
  <c r="P26" i="861"/>
  <c r="N54" i="863"/>
  <c r="O54" i="863"/>
  <c r="P54" i="863"/>
  <c r="K54" i="863"/>
  <c r="L54" i="863"/>
  <c r="M54" i="863"/>
  <c r="U3147" i="64"/>
  <c r="U3149" i="64" s="1"/>
  <c r="V3070" i="64"/>
  <c r="AS55" i="863"/>
  <c r="AS18" i="863"/>
  <c r="AS30" i="861" s="1"/>
  <c r="AY55" i="863"/>
  <c r="AY18" i="863"/>
  <c r="AY30" i="861" s="1"/>
  <c r="CE55" i="863"/>
  <c r="CE18" i="863"/>
  <c r="CE30" i="861" s="1"/>
  <c r="BL55" i="863"/>
  <c r="BL18" i="863"/>
  <c r="BL30" i="861" s="1"/>
  <c r="CH18" i="863"/>
  <c r="CH30" i="861" s="1"/>
  <c r="CH55" i="863"/>
  <c r="CF18" i="863"/>
  <c r="CF30" i="861" s="1"/>
  <c r="CF55" i="863"/>
  <c r="X55" i="863"/>
  <c r="X18" i="863"/>
  <c r="X30" i="861" s="1"/>
  <c r="P50" i="863"/>
  <c r="CA55" i="863"/>
  <c r="CA18" i="863"/>
  <c r="BR18" i="863"/>
  <c r="BR30" i="861" s="1"/>
  <c r="BR55" i="863"/>
  <c r="BD55" i="863"/>
  <c r="BD18" i="863"/>
  <c r="BD30" i="861" s="1"/>
  <c r="CK55" i="863"/>
  <c r="CK18" i="863"/>
  <c r="CK30" i="861" s="1"/>
  <c r="AI55" i="863"/>
  <c r="AI18" i="863"/>
  <c r="AI30" i="861" s="1"/>
  <c r="AP55" i="863"/>
  <c r="AP18" i="863"/>
  <c r="AP30" i="861" s="1"/>
  <c r="BG55" i="863"/>
  <c r="BG18" i="863"/>
  <c r="BG30" i="861" s="1"/>
  <c r="U18" i="863"/>
  <c r="U30" i="861" s="1"/>
  <c r="U55" i="863"/>
  <c r="CA19" i="863"/>
  <c r="P52" i="863"/>
  <c r="BY55" i="863"/>
  <c r="BY18" i="863"/>
  <c r="BY30" i="861" s="1"/>
  <c r="BZ55" i="863"/>
  <c r="BZ18" i="863"/>
  <c r="BZ30" i="861" s="1"/>
  <c r="W18" i="863"/>
  <c r="W30" i="861" s="1"/>
  <c r="W55" i="863"/>
  <c r="CL55" i="863"/>
  <c r="CL18" i="863"/>
  <c r="CL30" i="861" s="1"/>
  <c r="AG55" i="863"/>
  <c r="AG18" i="863"/>
  <c r="AG30" i="861" s="1"/>
  <c r="BO19" i="863"/>
  <c r="O52" i="863"/>
  <c r="U3072" i="64"/>
  <c r="BC18" i="863"/>
  <c r="N50" i="863"/>
  <c r="BC55" i="863"/>
  <c r="CJ55" i="863"/>
  <c r="CJ18" i="863"/>
  <c r="CJ30" i="861" s="1"/>
  <c r="V18" i="863"/>
  <c r="V30" i="861" s="1"/>
  <c r="V55" i="863"/>
  <c r="BW55" i="863"/>
  <c r="BW18" i="863"/>
  <c r="BW30" i="861" s="1"/>
  <c r="Z55" i="863"/>
  <c r="Z18" i="863"/>
  <c r="Z30" i="861" s="1"/>
  <c r="K52" i="863"/>
  <c r="S19" i="863"/>
  <c r="T18" i="863"/>
  <c r="T30" i="861" s="1"/>
  <c r="T55" i="863"/>
  <c r="K50" i="863"/>
  <c r="S55" i="863"/>
  <c r="S18" i="863"/>
  <c r="AQ55" i="863"/>
  <c r="AQ18" i="863"/>
  <c r="M50" i="863"/>
  <c r="BC19" i="863"/>
  <c r="N52" i="863"/>
  <c r="AL18" i="863"/>
  <c r="AL30" i="861" s="1"/>
  <c r="AL55" i="863"/>
  <c r="AX55" i="863"/>
  <c r="AX18" i="863"/>
  <c r="AX30" i="861" s="1"/>
  <c r="BO55" i="863"/>
  <c r="BO18" i="863"/>
  <c r="O50" i="863"/>
  <c r="BM55" i="863"/>
  <c r="BM18" i="863"/>
  <c r="BM30" i="861" s="1"/>
  <c r="BU55" i="863"/>
  <c r="BU18" i="863"/>
  <c r="BU30" i="861" s="1"/>
  <c r="AH55" i="863"/>
  <c r="AH18" i="863"/>
  <c r="AH30" i="861" s="1"/>
  <c r="AQ19" i="863"/>
  <c r="M52" i="863"/>
  <c r="CG18" i="863"/>
  <c r="CG30" i="861" s="1"/>
  <c r="CG55" i="863"/>
  <c r="BE55" i="863"/>
  <c r="BE18" i="863"/>
  <c r="BE30" i="861" s="1"/>
  <c r="BF55" i="863"/>
  <c r="BF18" i="863"/>
  <c r="BF30" i="861" s="1"/>
  <c r="BV55" i="863"/>
  <c r="BV18" i="863"/>
  <c r="BV30" i="861" s="1"/>
  <c r="AD55" i="863"/>
  <c r="AD18" i="863"/>
  <c r="AD30" i="861" s="1"/>
  <c r="AJ18" i="863"/>
  <c r="AJ30" i="861" s="1"/>
  <c r="AJ55" i="863"/>
  <c r="AU55" i="863"/>
  <c r="AU18" i="863"/>
  <c r="AU30" i="861" s="1"/>
  <c r="AW55" i="863"/>
  <c r="AW18" i="863"/>
  <c r="AW30" i="861" s="1"/>
  <c r="BA18" i="863"/>
  <c r="BA30" i="861" s="1"/>
  <c r="BA55" i="863"/>
  <c r="BH55" i="863"/>
  <c r="BH18" i="863"/>
  <c r="BH30" i="861" s="1"/>
  <c r="BI55" i="863"/>
  <c r="BI18" i="863"/>
  <c r="BI30" i="861" s="1"/>
  <c r="BN55" i="863"/>
  <c r="BN18" i="863"/>
  <c r="BN30" i="861" s="1"/>
  <c r="BS18" i="863"/>
  <c r="BS30" i="861" s="1"/>
  <c r="BS55" i="863"/>
  <c r="AZ18" i="863"/>
  <c r="AZ30" i="861" s="1"/>
  <c r="AZ55" i="863"/>
  <c r="CC55" i="863"/>
  <c r="CC18" i="863"/>
  <c r="CC30" i="861" s="1"/>
  <c r="AA55" i="863"/>
  <c r="AA18" i="863"/>
  <c r="AA30" i="861" s="1"/>
  <c r="BT55" i="863"/>
  <c r="BT18" i="863"/>
  <c r="BT30" i="861" s="1"/>
  <c r="AN55" i="863"/>
  <c r="AN18" i="863"/>
  <c r="AN30" i="861" s="1"/>
  <c r="AR55" i="863"/>
  <c r="AR18" i="863"/>
  <c r="AR30" i="861" s="1"/>
  <c r="AV55" i="863"/>
  <c r="AV18" i="863"/>
  <c r="AV30" i="861" s="1"/>
  <c r="AC55" i="863"/>
  <c r="AC18" i="863"/>
  <c r="AC30" i="861" s="1"/>
  <c r="CD55" i="863"/>
  <c r="CD18" i="863"/>
  <c r="CD30" i="861" s="1"/>
  <c r="AO55" i="863"/>
  <c r="AO18" i="863"/>
  <c r="AO30" i="861" s="1"/>
  <c r="BK55" i="863"/>
  <c r="BK18" i="863"/>
  <c r="BK30" i="861" s="1"/>
  <c r="CI18" i="863"/>
  <c r="CI30" i="861" s="1"/>
  <c r="CI55" i="863"/>
  <c r="BQ18" i="863"/>
  <c r="BQ30" i="861" s="1"/>
  <c r="BQ55" i="863"/>
  <c r="BJ55" i="863"/>
  <c r="BJ18" i="863"/>
  <c r="BJ30" i="861" s="1"/>
  <c r="BX55" i="863"/>
  <c r="BX18" i="863"/>
  <c r="BX30" i="861" s="1"/>
  <c r="AE55" i="863"/>
  <c r="AE18" i="863"/>
  <c r="L50" i="863"/>
  <c r="BP18" i="863"/>
  <c r="BP30" i="861" s="1"/>
  <c r="BP55" i="863"/>
  <c r="AK18" i="863"/>
  <c r="AK30" i="861" s="1"/>
  <c r="AK55" i="863"/>
  <c r="T3072" i="64"/>
  <c r="AT55" i="863"/>
  <c r="AT18" i="863"/>
  <c r="AT30" i="861" s="1"/>
  <c r="AE19" i="863"/>
  <c r="L52" i="863"/>
  <c r="CB55" i="863"/>
  <c r="CB18" i="863"/>
  <c r="CB30" i="861" s="1"/>
  <c r="BB18" i="863"/>
  <c r="BB30" i="861" s="1"/>
  <c r="BB55" i="863"/>
  <c r="AM18" i="863"/>
  <c r="AM30" i="861" s="1"/>
  <c r="AM55" i="863"/>
  <c r="AB55" i="863"/>
  <c r="AB18" i="863"/>
  <c r="AB30" i="861" s="1"/>
  <c r="Y55" i="863"/>
  <c r="Y18" i="863"/>
  <c r="Y30" i="861" s="1"/>
  <c r="AF3169" i="64" l="1"/>
  <c r="V3147" i="64"/>
  <c r="V3149" i="64" s="1"/>
  <c r="AF35" i="861"/>
  <c r="AF3117" i="64"/>
  <c r="CJ33" i="861"/>
  <c r="BY33" i="861"/>
  <c r="BR33" i="861"/>
  <c r="AS33" i="861"/>
  <c r="AC33" i="861"/>
  <c r="AD33" i="861"/>
  <c r="BP33" i="861"/>
  <c r="AJ33" i="861"/>
  <c r="AM33" i="861"/>
  <c r="BS33" i="861"/>
  <c r="BU33" i="861"/>
  <c r="AH33" i="861"/>
  <c r="BB33" i="861"/>
  <c r="BX33" i="861"/>
  <c r="AV33" i="861"/>
  <c r="BN33" i="861"/>
  <c r="BV33" i="861"/>
  <c r="U33" i="861"/>
  <c r="AR33" i="861"/>
  <c r="BG33" i="861"/>
  <c r="CB33" i="861"/>
  <c r="BJ33" i="861"/>
  <c r="T33" i="861"/>
  <c r="CD33" i="861"/>
  <c r="BM33" i="861"/>
  <c r="AN33" i="861"/>
  <c r="BH33" i="861"/>
  <c r="AG33" i="861"/>
  <c r="AP33" i="861"/>
  <c r="CF33" i="861"/>
  <c r="AT33" i="861"/>
  <c r="BQ33" i="861"/>
  <c r="BF33" i="861"/>
  <c r="X33" i="861"/>
  <c r="BI33" i="861"/>
  <c r="AX33" i="861"/>
  <c r="Z33" i="861"/>
  <c r="CL33" i="861"/>
  <c r="AI33" i="861"/>
  <c r="CH33" i="861"/>
  <c r="BT33" i="861"/>
  <c r="CI33" i="861"/>
  <c r="BA33" i="861"/>
  <c r="BE33" i="861"/>
  <c r="BL33" i="861"/>
  <c r="AW33" i="861"/>
  <c r="BW33" i="861"/>
  <c r="CK33" i="861"/>
  <c r="BK33" i="861"/>
  <c r="AA33" i="861"/>
  <c r="Y33" i="861"/>
  <c r="AL33" i="861"/>
  <c r="W33" i="861"/>
  <c r="CE33" i="861"/>
  <c r="AZ33" i="861"/>
  <c r="AO33" i="861"/>
  <c r="CC33" i="861"/>
  <c r="AU33" i="861"/>
  <c r="CG33" i="861"/>
  <c r="BZ33" i="861"/>
  <c r="BD33" i="861"/>
  <c r="AK33" i="861"/>
  <c r="AB33" i="861"/>
  <c r="V33" i="861"/>
  <c r="AY33" i="861"/>
  <c r="L55" i="863"/>
  <c r="O19" i="863"/>
  <c r="BO31" i="861"/>
  <c r="K19" i="863"/>
  <c r="S31" i="861"/>
  <c r="L19" i="863"/>
  <c r="AE31" i="861"/>
  <c r="O18" i="863"/>
  <c r="BO30" i="861"/>
  <c r="O55" i="863"/>
  <c r="N19" i="863"/>
  <c r="BC31" i="861"/>
  <c r="M19" i="863"/>
  <c r="AQ31" i="861"/>
  <c r="M18" i="863"/>
  <c r="AQ30" i="861"/>
  <c r="L18" i="863"/>
  <c r="AE30" i="861"/>
  <c r="M55" i="863"/>
  <c r="N55" i="863"/>
  <c r="P18" i="863"/>
  <c r="CA30" i="861"/>
  <c r="K18" i="863"/>
  <c r="S30" i="861"/>
  <c r="P19" i="863"/>
  <c r="CA31" i="861"/>
  <c r="P55" i="863"/>
  <c r="W3070" i="64"/>
  <c r="W3072" i="64" s="1"/>
  <c r="K55" i="863"/>
  <c r="N18" i="863"/>
  <c r="BC30" i="861"/>
  <c r="V3072" i="64"/>
  <c r="BY3117" i="64" l="1"/>
  <c r="W3147" i="64"/>
  <c r="W3149" i="64" s="1"/>
  <c r="BY3169" i="64"/>
  <c r="CJ35" i="861"/>
  <c r="AF3195" i="64"/>
  <c r="AF3198" i="64" s="1"/>
  <c r="AC3169" i="64"/>
  <c r="CJ3169" i="64"/>
  <c r="CJ3117" i="64"/>
  <c r="AF47" i="861"/>
  <c r="AC35" i="861"/>
  <c r="AC3117" i="64"/>
  <c r="AF36" i="861"/>
  <c r="BR35" i="861"/>
  <c r="AT3117" i="64"/>
  <c r="BN3169" i="64"/>
  <c r="BN3117" i="64"/>
  <c r="AL3169" i="64"/>
  <c r="AY35" i="861"/>
  <c r="AY3169" i="64"/>
  <c r="AY3117" i="64"/>
  <c r="BK35" i="861"/>
  <c r="BK3169" i="64"/>
  <c r="BK3117" i="64"/>
  <c r="BF35" i="861"/>
  <c r="BV3117" i="64"/>
  <c r="BV3169" i="64"/>
  <c r="BV35" i="861"/>
  <c r="BF3169" i="64"/>
  <c r="BF3117" i="64"/>
  <c r="BW3169" i="64"/>
  <c r="AT35" i="861"/>
  <c r="AV3169" i="64"/>
  <c r="AV35" i="861"/>
  <c r="BN35" i="861"/>
  <c r="BW3117" i="64"/>
  <c r="AT3169" i="64"/>
  <c r="AL35" i="861"/>
  <c r="AX35" i="861"/>
  <c r="BG3117" i="64"/>
  <c r="AS3117" i="64"/>
  <c r="BR3117" i="64"/>
  <c r="BR3169" i="64"/>
  <c r="AA3117" i="64"/>
  <c r="X3117" i="64"/>
  <c r="U3169" i="64"/>
  <c r="BY35" i="861"/>
  <c r="BI3169" i="64"/>
  <c r="BQ35" i="861"/>
  <c r="BW35" i="861"/>
  <c r="Y3117" i="64"/>
  <c r="AK3169" i="64"/>
  <c r="AW35" i="861"/>
  <c r="CF35" i="861"/>
  <c r="BX3117" i="64"/>
  <c r="BE3169" i="64"/>
  <c r="AG3169" i="64"/>
  <c r="BS3169" i="64"/>
  <c r="AM35" i="861"/>
  <c r="AO35" i="861"/>
  <c r="CH3117" i="64"/>
  <c r="CD3117" i="64"/>
  <c r="AJ3169" i="64"/>
  <c r="T3169" i="64"/>
  <c r="BP3169" i="64"/>
  <c r="CE3117" i="64"/>
  <c r="BP35" i="861"/>
  <c r="X3169" i="64"/>
  <c r="AL3117" i="64"/>
  <c r="BI35" i="861"/>
  <c r="Y3169" i="64"/>
  <c r="BI3117" i="64"/>
  <c r="X35" i="861"/>
  <c r="AA3169" i="64"/>
  <c r="AR3117" i="64"/>
  <c r="AR3169" i="64"/>
  <c r="AA35" i="861"/>
  <c r="AR35" i="861"/>
  <c r="AS35" i="861"/>
  <c r="AS3169" i="64"/>
  <c r="Y35" i="861"/>
  <c r="AX3117" i="64"/>
  <c r="BG35" i="861"/>
  <c r="U35" i="861"/>
  <c r="AX3169" i="64"/>
  <c r="U3117" i="64"/>
  <c r="BJ3169" i="64"/>
  <c r="BJ3117" i="64"/>
  <c r="AD35" i="861"/>
  <c r="AD3169" i="64"/>
  <c r="AD3117" i="64"/>
  <c r="BP3117" i="64"/>
  <c r="CH35" i="861"/>
  <c r="AO3169" i="64"/>
  <c r="AO3117" i="64"/>
  <c r="CH3169" i="64"/>
  <c r="CD35" i="861"/>
  <c r="CD3169" i="64"/>
  <c r="AJ3117" i="64"/>
  <c r="AJ35" i="861"/>
  <c r="AM3117" i="64"/>
  <c r="AM3169" i="64"/>
  <c r="BS35" i="861"/>
  <c r="BS3117" i="64"/>
  <c r="CL35" i="861"/>
  <c r="AW3169" i="64"/>
  <c r="AW3117" i="64"/>
  <c r="BX35" i="861"/>
  <c r="BX3169" i="64"/>
  <c r="CF3117" i="64"/>
  <c r="CF3169" i="64"/>
  <c r="CL3169" i="64"/>
  <c r="CL3117" i="64"/>
  <c r="AG3117" i="64"/>
  <c r="BE3117" i="64"/>
  <c r="AH3169" i="64"/>
  <c r="AH3117" i="64"/>
  <c r="AG35" i="861"/>
  <c r="CE35" i="861"/>
  <c r="CE3169" i="64"/>
  <c r="BE35" i="861"/>
  <c r="AH35" i="861"/>
  <c r="T3117" i="64"/>
  <c r="T35" i="861"/>
  <c r="BQ3169" i="64"/>
  <c r="BJ35" i="861"/>
  <c r="BQ3117" i="64"/>
  <c r="AZ3169" i="64"/>
  <c r="BL3117" i="64"/>
  <c r="AP3117" i="64"/>
  <c r="BB3169" i="64"/>
  <c r="BA3169" i="64"/>
  <c r="BH3117" i="64"/>
  <c r="BU3117" i="64"/>
  <c r="CI3169" i="64"/>
  <c r="BG3169" i="64"/>
  <c r="AV3117" i="64"/>
  <c r="BT35" i="861"/>
  <c r="BM3169" i="64"/>
  <c r="CK35" i="861"/>
  <c r="BB35" i="861"/>
  <c r="BB3117" i="64"/>
  <c r="AK35" i="861"/>
  <c r="AK3117" i="64"/>
  <c r="BD35" i="861"/>
  <c r="BD3169" i="64"/>
  <c r="BL35" i="861"/>
  <c r="AP35" i="861"/>
  <c r="BD3117" i="64"/>
  <c r="BL3169" i="64"/>
  <c r="AP3169" i="64"/>
  <c r="CG35" i="861"/>
  <c r="CB35" i="861"/>
  <c r="CB3169" i="64"/>
  <c r="Z35" i="861"/>
  <c r="BH35" i="861"/>
  <c r="CB3117" i="64"/>
  <c r="W3117" i="64"/>
  <c r="W3169" i="64"/>
  <c r="BZ3117" i="64"/>
  <c r="V3117" i="64"/>
  <c r="W35" i="861"/>
  <c r="Z3117" i="64"/>
  <c r="BZ35" i="861"/>
  <c r="BZ3169" i="64"/>
  <c r="Z3169" i="64"/>
  <c r="CK3117" i="64"/>
  <c r="CI3117" i="64"/>
  <c r="V35" i="861"/>
  <c r="V3169" i="64"/>
  <c r="AU3169" i="64"/>
  <c r="AN35" i="861"/>
  <c r="AN3169" i="64"/>
  <c r="AU3117" i="64"/>
  <c r="AN3117" i="64"/>
  <c r="BT3169" i="64"/>
  <c r="CK3169" i="64"/>
  <c r="CI35" i="861"/>
  <c r="BT3117" i="64"/>
  <c r="CC35" i="861"/>
  <c r="CC3169" i="64"/>
  <c r="AB35" i="861"/>
  <c r="AB3117" i="64"/>
  <c r="CC3117" i="64"/>
  <c r="BM35" i="861"/>
  <c r="AB3169" i="64"/>
  <c r="AU35" i="861"/>
  <c r="BM3117" i="64"/>
  <c r="AI35" i="861"/>
  <c r="AI3169" i="64"/>
  <c r="AI3117" i="64"/>
  <c r="CG3117" i="64"/>
  <c r="CG3169" i="64"/>
  <c r="AZ3117" i="64"/>
  <c r="AZ35" i="861"/>
  <c r="BH3169" i="64"/>
  <c r="BU35" i="861"/>
  <c r="BU3169" i="64"/>
  <c r="BA35" i="861"/>
  <c r="BA3117" i="64"/>
  <c r="P31" i="861"/>
  <c r="N31" i="861"/>
  <c r="M31" i="861"/>
  <c r="K31" i="861"/>
  <c r="L31" i="861"/>
  <c r="O31" i="861"/>
  <c r="K21" i="863"/>
  <c r="L21" i="863"/>
  <c r="M21" i="863"/>
  <c r="N21" i="863"/>
  <c r="P21" i="863"/>
  <c r="O21" i="863"/>
  <c r="X3070" i="64"/>
  <c r="AE33" i="861"/>
  <c r="L30" i="861"/>
  <c r="K30" i="861"/>
  <c r="S33" i="861"/>
  <c r="AQ33" i="861"/>
  <c r="M30" i="861"/>
  <c r="N30" i="861"/>
  <c r="BC33" i="861"/>
  <c r="P30" i="861"/>
  <c r="CA33" i="861"/>
  <c r="O30" i="861"/>
  <c r="BO33" i="861"/>
  <c r="AF3309" i="64" l="1"/>
  <c r="AF3311" i="64" s="1"/>
  <c r="AF3288" i="64"/>
  <c r="AF3290" i="64" s="1"/>
  <c r="CJ36" i="861"/>
  <c r="CJ3195" i="64"/>
  <c r="CJ3198" i="64" s="1"/>
  <c r="CJ47" i="861"/>
  <c r="X3147" i="64"/>
  <c r="X3149" i="64" s="1"/>
  <c r="AC3195" i="64"/>
  <c r="AC3198" i="64" s="1"/>
  <c r="AL36" i="861"/>
  <c r="BK3195" i="64"/>
  <c r="BK3198" i="64" s="1"/>
  <c r="AW3195" i="64"/>
  <c r="AW3198" i="64" s="1"/>
  <c r="BN3195" i="64"/>
  <c r="BN3198" i="64" s="1"/>
  <c r="AY36" i="861"/>
  <c r="AV47" i="861"/>
  <c r="AT3195" i="64"/>
  <c r="AT3198" i="64" s="1"/>
  <c r="BV47" i="861"/>
  <c r="AM3195" i="64"/>
  <c r="AM3198" i="64" s="1"/>
  <c r="BF36" i="861"/>
  <c r="BR47" i="861"/>
  <c r="AC47" i="861"/>
  <c r="AX47" i="861"/>
  <c r="AC36" i="861"/>
  <c r="BR3195" i="64"/>
  <c r="BR3198" i="64" s="1"/>
  <c r="BR36" i="861"/>
  <c r="BF47" i="861"/>
  <c r="BF3195" i="64"/>
  <c r="BF3198" i="64" s="1"/>
  <c r="AV3195" i="64"/>
  <c r="AV3198" i="64" s="1"/>
  <c r="AY3195" i="64"/>
  <c r="AY3198" i="64" s="1"/>
  <c r="AY47" i="861"/>
  <c r="AV36" i="861"/>
  <c r="BK36" i="861"/>
  <c r="BK47" i="861"/>
  <c r="AT36" i="861"/>
  <c r="AT47" i="861"/>
  <c r="BV3195" i="64"/>
  <c r="BV3198" i="64" s="1"/>
  <c r="BV36" i="861"/>
  <c r="AW47" i="861"/>
  <c r="BN36" i="861"/>
  <c r="BN47" i="861"/>
  <c r="AL47" i="861"/>
  <c r="AL3195" i="64"/>
  <c r="AL3198" i="64" s="1"/>
  <c r="AW36" i="861"/>
  <c r="AX3195" i="64"/>
  <c r="AX3198" i="64" s="1"/>
  <c r="BG36" i="861"/>
  <c r="BP36" i="861"/>
  <c r="CF47" i="861"/>
  <c r="BW47" i="861"/>
  <c r="BQ3195" i="64"/>
  <c r="BQ3198" i="64" s="1"/>
  <c r="Y36" i="861"/>
  <c r="BI3195" i="64"/>
  <c r="BI3198" i="64" s="1"/>
  <c r="AO3195" i="64"/>
  <c r="AO3198" i="64" s="1"/>
  <c r="AM47" i="861"/>
  <c r="AX36" i="861"/>
  <c r="AO47" i="861"/>
  <c r="AO36" i="861"/>
  <c r="BW36" i="861"/>
  <c r="BW3195" i="64"/>
  <c r="BW3198" i="64" s="1"/>
  <c r="Y3195" i="64"/>
  <c r="Y3198" i="64" s="1"/>
  <c r="Y47" i="861"/>
  <c r="BP3195" i="64"/>
  <c r="BP3198" i="64" s="1"/>
  <c r="BQ47" i="861"/>
  <c r="BQ36" i="861"/>
  <c r="CF36" i="861"/>
  <c r="CF3195" i="64"/>
  <c r="CF3198" i="64" s="1"/>
  <c r="BP47" i="861"/>
  <c r="BY36" i="861"/>
  <c r="BY3195" i="64"/>
  <c r="BY3198" i="64" s="1"/>
  <c r="BI36" i="861"/>
  <c r="BI47" i="861"/>
  <c r="AA3195" i="64"/>
  <c r="AA3198" i="64" s="1"/>
  <c r="BX36" i="861"/>
  <c r="BE3195" i="64"/>
  <c r="BE3198" i="64" s="1"/>
  <c r="W47" i="861"/>
  <c r="AP36" i="861"/>
  <c r="CE36" i="861"/>
  <c r="CL47" i="861"/>
  <c r="AR3195" i="64"/>
  <c r="AR3198" i="64" s="1"/>
  <c r="BL3195" i="64"/>
  <c r="BL3198" i="64" s="1"/>
  <c r="AM36" i="861"/>
  <c r="AG36" i="861"/>
  <c r="BS3195" i="64"/>
  <c r="BS3198" i="64" s="1"/>
  <c r="AD36" i="861"/>
  <c r="BY47" i="861"/>
  <c r="BD36" i="861"/>
  <c r="AJ36" i="861"/>
  <c r="X3195" i="64"/>
  <c r="X3198" i="64" s="1"/>
  <c r="Z36" i="861"/>
  <c r="AK3195" i="64"/>
  <c r="AK3198" i="64" s="1"/>
  <c r="BZ3195" i="64"/>
  <c r="BZ3198" i="64" s="1"/>
  <c r="U3195" i="64"/>
  <c r="U3198" i="64" s="1"/>
  <c r="AB36" i="861"/>
  <c r="CB3195" i="64"/>
  <c r="CB3198" i="64" s="1"/>
  <c r="BB47" i="861"/>
  <c r="BJ3195" i="64"/>
  <c r="BJ3198" i="64" s="1"/>
  <c r="CD3195" i="64"/>
  <c r="CD3198" i="64" s="1"/>
  <c r="BG3195" i="64"/>
  <c r="BG3198" i="64" s="1"/>
  <c r="CG47" i="861"/>
  <c r="AH3195" i="64"/>
  <c r="AH3198" i="64" s="1"/>
  <c r="T3195" i="64"/>
  <c r="T3198" i="64" s="1"/>
  <c r="CH47" i="861"/>
  <c r="AS47" i="861"/>
  <c r="AA47" i="861"/>
  <c r="AA36" i="861"/>
  <c r="U36" i="861"/>
  <c r="U47" i="861"/>
  <c r="AD47" i="861"/>
  <c r="AD3195" i="64"/>
  <c r="AD3198" i="64" s="1"/>
  <c r="CD36" i="861"/>
  <c r="CD47" i="861"/>
  <c r="X47" i="861"/>
  <c r="X36" i="861"/>
  <c r="CH36" i="861"/>
  <c r="CH3195" i="64"/>
  <c r="CH3198" i="64" s="1"/>
  <c r="AS3195" i="64"/>
  <c r="AS3198" i="64" s="1"/>
  <c r="BG47" i="861"/>
  <c r="AR47" i="861"/>
  <c r="AS36" i="861"/>
  <c r="AR36" i="861"/>
  <c r="BS47" i="861"/>
  <c r="CE47" i="861"/>
  <c r="CE3195" i="64"/>
  <c r="CE3198" i="64" s="1"/>
  <c r="AJ47" i="861"/>
  <c r="CL36" i="861"/>
  <c r="AJ3195" i="64"/>
  <c r="AJ3198" i="64" s="1"/>
  <c r="CL3195" i="64"/>
  <c r="CL3198" i="64" s="1"/>
  <c r="AG47" i="861"/>
  <c r="AG3195" i="64"/>
  <c r="AG3198" i="64" s="1"/>
  <c r="BS36" i="861"/>
  <c r="BE47" i="861"/>
  <c r="BE36" i="861"/>
  <c r="BX47" i="861"/>
  <c r="BX3195" i="64"/>
  <c r="BX3198" i="64" s="1"/>
  <c r="T36" i="861"/>
  <c r="T47" i="861"/>
  <c r="Z47" i="861"/>
  <c r="CG36" i="861"/>
  <c r="Z3195" i="64"/>
  <c r="Z3198" i="64" s="1"/>
  <c r="BJ47" i="861"/>
  <c r="BJ36" i="861"/>
  <c r="AP47" i="861"/>
  <c r="AP3195" i="64"/>
  <c r="AP3198" i="64" s="1"/>
  <c r="BL36" i="861"/>
  <c r="CB36" i="861"/>
  <c r="CB47" i="861"/>
  <c r="BL47" i="861"/>
  <c r="AH36" i="861"/>
  <c r="AH47" i="861"/>
  <c r="W36" i="861"/>
  <c r="BT3195" i="64"/>
  <c r="BT3198" i="64" s="1"/>
  <c r="W3195" i="64"/>
  <c r="W3198" i="64" s="1"/>
  <c r="AK36" i="861"/>
  <c r="AK47" i="861"/>
  <c r="V3195" i="64"/>
  <c r="V3198" i="64" s="1"/>
  <c r="BZ36" i="861"/>
  <c r="CG3195" i="64"/>
  <c r="CG3198" i="64" s="1"/>
  <c r="CK36" i="861"/>
  <c r="BT47" i="861"/>
  <c r="CK47" i="861"/>
  <c r="CK3195" i="64"/>
  <c r="CK3198" i="64" s="1"/>
  <c r="BT36" i="861"/>
  <c r="AU3195" i="64"/>
  <c r="AU3198" i="64" s="1"/>
  <c r="BM36" i="861"/>
  <c r="AN47" i="861"/>
  <c r="BU3195" i="64"/>
  <c r="BU3198" i="64" s="1"/>
  <c r="BA3195" i="64"/>
  <c r="BA3198" i="64" s="1"/>
  <c r="BH36" i="861"/>
  <c r="BB36" i="861"/>
  <c r="BB3195" i="64"/>
  <c r="BB3198" i="64" s="1"/>
  <c r="V36" i="861"/>
  <c r="AN36" i="861"/>
  <c r="AZ3195" i="64"/>
  <c r="AZ3198" i="64" s="1"/>
  <c r="V47" i="861"/>
  <c r="AN3195" i="64"/>
  <c r="AN3198" i="64" s="1"/>
  <c r="BZ47" i="861"/>
  <c r="AB47" i="861"/>
  <c r="AB3195" i="64"/>
  <c r="AB3198" i="64" s="1"/>
  <c r="AU36" i="861"/>
  <c r="CI3195" i="64"/>
  <c r="CI3198" i="64" s="1"/>
  <c r="AU47" i="861"/>
  <c r="BD47" i="861"/>
  <c r="AI47" i="861"/>
  <c r="CC3195" i="64"/>
  <c r="CC3198" i="64" s="1"/>
  <c r="BD3195" i="64"/>
  <c r="BD3198" i="64" s="1"/>
  <c r="CI47" i="861"/>
  <c r="BH47" i="861"/>
  <c r="BH3195" i="64"/>
  <c r="BH3198" i="64" s="1"/>
  <c r="BM47" i="861"/>
  <c r="BM3195" i="64"/>
  <c r="BM3198" i="64" s="1"/>
  <c r="AI3195" i="64"/>
  <c r="AI3198" i="64" s="1"/>
  <c r="BU47" i="861"/>
  <c r="BU36" i="861"/>
  <c r="AZ47" i="861"/>
  <c r="AZ36" i="861"/>
  <c r="CI36" i="861"/>
  <c r="AI36" i="861"/>
  <c r="CC36" i="861"/>
  <c r="CC47" i="861"/>
  <c r="BA36" i="861"/>
  <c r="BA47" i="861"/>
  <c r="AQ3169" i="64"/>
  <c r="AQ3117" i="64"/>
  <c r="AQ35" i="861"/>
  <c r="M33" i="861"/>
  <c r="S3117" i="64"/>
  <c r="S3121" i="64" s="1"/>
  <c r="S3169" i="64"/>
  <c r="S3173" i="64" s="1"/>
  <c r="K33" i="861"/>
  <c r="S35" i="861"/>
  <c r="Y3070" i="64"/>
  <c r="X3072" i="64"/>
  <c r="BC3117" i="64"/>
  <c r="BC3169" i="64"/>
  <c r="N33" i="861"/>
  <c r="BC35" i="861"/>
  <c r="AE3117" i="64"/>
  <c r="AE3169" i="64"/>
  <c r="AE35" i="861"/>
  <c r="L33" i="861"/>
  <c r="CA3169" i="64"/>
  <c r="CA3117" i="64"/>
  <c r="CA35" i="861"/>
  <c r="P33" i="861"/>
  <c r="BO3117" i="64"/>
  <c r="BO3169" i="64"/>
  <c r="O33" i="861"/>
  <c r="BO35" i="861"/>
  <c r="AF48" i="861" l="1"/>
  <c r="AF78" i="861" s="1"/>
  <c r="BJ3309" i="64"/>
  <c r="BJ3311" i="64" s="1"/>
  <c r="AJ3309" i="64"/>
  <c r="AJ3311" i="64" s="1"/>
  <c r="AD3309" i="64"/>
  <c r="AD3311" i="64" s="1"/>
  <c r="BH3309" i="64"/>
  <c r="BH3311" i="64" s="1"/>
  <c r="U3309" i="64"/>
  <c r="U3311" i="64" s="1"/>
  <c r="W3309" i="64"/>
  <c r="W3311" i="64" s="1"/>
  <c r="BF3309" i="64"/>
  <c r="BF3311" i="64" s="1"/>
  <c r="Z3309" i="64"/>
  <c r="Z3311" i="64" s="1"/>
  <c r="BS3309" i="64"/>
  <c r="BS3311" i="64" s="1"/>
  <c r="BN3309" i="64"/>
  <c r="BN3311" i="64" s="1"/>
  <c r="AL3309" i="64"/>
  <c r="AL3311" i="64" s="1"/>
  <c r="BA3309" i="64"/>
  <c r="BA3311" i="64" s="1"/>
  <c r="T3309" i="64"/>
  <c r="T3311" i="64" s="1"/>
  <c r="AA3309" i="64"/>
  <c r="AA3311" i="64" s="1"/>
  <c r="AO3309" i="64"/>
  <c r="AO3311" i="64" s="1"/>
  <c r="CJ3309" i="64"/>
  <c r="CJ3311" i="64" s="1"/>
  <c r="CI3309" i="64"/>
  <c r="CI3311" i="64" s="1"/>
  <c r="CC3309" i="64"/>
  <c r="CC3311" i="64" s="1"/>
  <c r="AI3309" i="64"/>
  <c r="AI3311" i="64" s="1"/>
  <c r="AS3309" i="64"/>
  <c r="AS3311" i="64" s="1"/>
  <c r="BI3309" i="64"/>
  <c r="BI3311" i="64" s="1"/>
  <c r="AW3309" i="64"/>
  <c r="AW3311" i="64" s="1"/>
  <c r="AX3309" i="64"/>
  <c r="AX3311" i="64" s="1"/>
  <c r="AR3309" i="64"/>
  <c r="AR3311" i="64" s="1"/>
  <c r="CH3309" i="64"/>
  <c r="CH3311" i="64" s="1"/>
  <c r="AM3309" i="64"/>
  <c r="AM3311" i="64" s="1"/>
  <c r="AC3309" i="64"/>
  <c r="AC3311" i="64" s="1"/>
  <c r="BM3309" i="64"/>
  <c r="BM3311" i="64" s="1"/>
  <c r="BY3309" i="64"/>
  <c r="BY3311" i="64" s="1"/>
  <c r="BR3309" i="64"/>
  <c r="BR3311" i="64" s="1"/>
  <c r="AU3309" i="64"/>
  <c r="AU3311" i="64" s="1"/>
  <c r="AN3309" i="64"/>
  <c r="AN3311" i="64" s="1"/>
  <c r="AH3309" i="64"/>
  <c r="AH3311" i="64" s="1"/>
  <c r="BX3309" i="64"/>
  <c r="BX3311" i="64" s="1"/>
  <c r="BG3309" i="64"/>
  <c r="BG3311" i="64" s="1"/>
  <c r="AT3309" i="64"/>
  <c r="AT3311" i="64" s="1"/>
  <c r="BP3309" i="64"/>
  <c r="BP3311" i="64" s="1"/>
  <c r="AK3309" i="64"/>
  <c r="AK3311" i="64" s="1"/>
  <c r="CE3309" i="64"/>
  <c r="CE3311" i="64" s="1"/>
  <c r="BD3309" i="64"/>
  <c r="BD3311" i="64" s="1"/>
  <c r="AZ3309" i="64"/>
  <c r="AZ3311" i="64" s="1"/>
  <c r="CB3309" i="64"/>
  <c r="CB3311" i="64" s="1"/>
  <c r="BK3309" i="64"/>
  <c r="BK3311" i="64" s="1"/>
  <c r="BV3309" i="64"/>
  <c r="BV3311" i="64" s="1"/>
  <c r="V3309" i="64"/>
  <c r="V3311" i="64" s="1"/>
  <c r="AP3309" i="64"/>
  <c r="AP3311" i="64" s="1"/>
  <c r="CL3309" i="64"/>
  <c r="CL3311" i="64" s="1"/>
  <c r="Y3309" i="64"/>
  <c r="Y3311" i="64" s="1"/>
  <c r="BL3309" i="64"/>
  <c r="BL3311" i="64" s="1"/>
  <c r="BE3309" i="64"/>
  <c r="BE3311" i="64" s="1"/>
  <c r="CG3309" i="64"/>
  <c r="CG3311" i="64" s="1"/>
  <c r="AB3309" i="64"/>
  <c r="AB3311" i="64" s="1"/>
  <c r="BW3309" i="64"/>
  <c r="BW3311" i="64" s="1"/>
  <c r="BU3309" i="64"/>
  <c r="BU3311" i="64" s="1"/>
  <c r="CK3309" i="64"/>
  <c r="CK3311" i="64" s="1"/>
  <c r="AG3309" i="64"/>
  <c r="AG3311" i="64" s="1"/>
  <c r="X3309" i="64"/>
  <c r="X3311" i="64" s="1"/>
  <c r="CF3309" i="64"/>
  <c r="CF3311" i="64" s="1"/>
  <c r="AV3309" i="64"/>
  <c r="AV3311" i="64" s="1"/>
  <c r="BZ3309" i="64"/>
  <c r="BZ3311" i="64" s="1"/>
  <c r="BT3309" i="64"/>
  <c r="BT3311" i="64" s="1"/>
  <c r="CD3309" i="64"/>
  <c r="CD3311" i="64" s="1"/>
  <c r="BB3309" i="64"/>
  <c r="BB3311" i="64" s="1"/>
  <c r="BQ3309" i="64"/>
  <c r="BQ3311" i="64" s="1"/>
  <c r="AY3309" i="64"/>
  <c r="AY3311" i="64" s="1"/>
  <c r="AL3288" i="64"/>
  <c r="AL3290" i="64" s="1"/>
  <c r="BA3288" i="64"/>
  <c r="BA3290" i="64" s="1"/>
  <c r="Z3288" i="64"/>
  <c r="Z3290" i="64" s="1"/>
  <c r="BS3288" i="64"/>
  <c r="BS3290" i="64" s="1"/>
  <c r="BN3288" i="64"/>
  <c r="BN3290" i="64" s="1"/>
  <c r="T3288" i="64"/>
  <c r="T3290" i="64" s="1"/>
  <c r="AA3288" i="64"/>
  <c r="AA3290" i="64" s="1"/>
  <c r="AO3288" i="64"/>
  <c r="AO3290" i="64" s="1"/>
  <c r="AK3288" i="64"/>
  <c r="AK3290" i="64" s="1"/>
  <c r="CE3288" i="64"/>
  <c r="CE3290" i="64" s="1"/>
  <c r="CC3288" i="64"/>
  <c r="CC3290" i="64" s="1"/>
  <c r="AI3288" i="64"/>
  <c r="AI3290" i="64" s="1"/>
  <c r="AS3288" i="64"/>
  <c r="AS3290" i="64" s="1"/>
  <c r="BI3288" i="64"/>
  <c r="BI3290" i="64" s="1"/>
  <c r="AW3288" i="64"/>
  <c r="AW3290" i="64" s="1"/>
  <c r="AX3288" i="64"/>
  <c r="AX3290" i="64" s="1"/>
  <c r="CJ3288" i="64"/>
  <c r="CJ3290" i="64" s="1"/>
  <c r="BY3288" i="64"/>
  <c r="BY3290" i="64" s="1"/>
  <c r="BR3288" i="64"/>
  <c r="BR3290" i="64" s="1"/>
  <c r="BD3288" i="64"/>
  <c r="BD3290" i="64" s="1"/>
  <c r="AR3288" i="64"/>
  <c r="AR3290" i="64" s="1"/>
  <c r="AT3288" i="64"/>
  <c r="AT3290" i="64" s="1"/>
  <c r="BX3288" i="64"/>
  <c r="BX3290" i="64" s="1"/>
  <c r="BL3288" i="64"/>
  <c r="BL3290" i="64" s="1"/>
  <c r="BE3288" i="64"/>
  <c r="BE3290" i="64" s="1"/>
  <c r="CG3288" i="64"/>
  <c r="CG3290" i="64" s="1"/>
  <c r="BP3288" i="64"/>
  <c r="BP3290" i="64" s="1"/>
  <c r="CH3288" i="64"/>
  <c r="CH3290" i="64" s="1"/>
  <c r="AC3288" i="64"/>
  <c r="AC3290" i="64" s="1"/>
  <c r="AN3288" i="64"/>
  <c r="AN3290" i="64" s="1"/>
  <c r="BG3288" i="64"/>
  <c r="BG3290" i="64" s="1"/>
  <c r="BK3288" i="64"/>
  <c r="BK3290" i="64" s="1"/>
  <c r="BV3288" i="64"/>
  <c r="BV3290" i="64" s="1"/>
  <c r="AM3288" i="64"/>
  <c r="AM3290" i="64" s="1"/>
  <c r="AZ3288" i="64"/>
  <c r="AZ3290" i="64" s="1"/>
  <c r="AB3288" i="64"/>
  <c r="AB3290" i="64" s="1"/>
  <c r="BW3288" i="64"/>
  <c r="BW3290" i="64" s="1"/>
  <c r="BH3288" i="64"/>
  <c r="BH3290" i="64" s="1"/>
  <c r="CB3288" i="64"/>
  <c r="CB3290" i="64" s="1"/>
  <c r="BU3288" i="64"/>
  <c r="BU3290" i="64" s="1"/>
  <c r="BZ3288" i="64"/>
  <c r="BZ3290" i="64" s="1"/>
  <c r="CK3288" i="64"/>
  <c r="CK3290" i="64" s="1"/>
  <c r="AG3288" i="64"/>
  <c r="AG3290" i="64" s="1"/>
  <c r="X3288" i="64"/>
  <c r="X3290" i="64" s="1"/>
  <c r="CF3288" i="64"/>
  <c r="CF3290" i="64" s="1"/>
  <c r="AV3288" i="64"/>
  <c r="AV3290" i="64" s="1"/>
  <c r="BT3288" i="64"/>
  <c r="BT3290" i="64" s="1"/>
  <c r="CD3288" i="64"/>
  <c r="CD3290" i="64" s="1"/>
  <c r="BB3288" i="64"/>
  <c r="BB3290" i="64" s="1"/>
  <c r="BQ3288" i="64"/>
  <c r="BQ3290" i="64" s="1"/>
  <c r="AY3288" i="64"/>
  <c r="AY3290" i="64" s="1"/>
  <c r="V3288" i="64"/>
  <c r="V3290" i="64" s="1"/>
  <c r="AP3288" i="64"/>
  <c r="AP3290" i="64" s="1"/>
  <c r="CL3288" i="64"/>
  <c r="CL3290" i="64" s="1"/>
  <c r="AH3288" i="64"/>
  <c r="AH3290" i="64" s="1"/>
  <c r="BM3288" i="64"/>
  <c r="BM3290" i="64" s="1"/>
  <c r="Y3288" i="64"/>
  <c r="Y3290" i="64" s="1"/>
  <c r="CI3288" i="64"/>
  <c r="CI3290" i="64" s="1"/>
  <c r="AU3288" i="64"/>
  <c r="AU3290" i="64" s="1"/>
  <c r="BJ3288" i="64"/>
  <c r="BJ3290" i="64" s="1"/>
  <c r="AJ3288" i="64"/>
  <c r="AJ3290" i="64" s="1"/>
  <c r="AD3288" i="64"/>
  <c r="AD3290" i="64" s="1"/>
  <c r="U3288" i="64"/>
  <c r="U3290" i="64" s="1"/>
  <c r="W3288" i="64"/>
  <c r="W3290" i="64" s="1"/>
  <c r="BF3288" i="64"/>
  <c r="BF3290" i="64" s="1"/>
  <c r="Y3147" i="64"/>
  <c r="Y3149" i="64" s="1"/>
  <c r="Z3070" i="64"/>
  <c r="Y3072" i="64"/>
  <c r="AE3195" i="64"/>
  <c r="AE3198" i="64" s="1"/>
  <c r="L3198" i="64" s="1"/>
  <c r="AE47" i="861"/>
  <c r="AE36" i="861"/>
  <c r="L35" i="861"/>
  <c r="L3117" i="64"/>
  <c r="L3169" i="64"/>
  <c r="S3195" i="64"/>
  <c r="S3198" i="64" s="1"/>
  <c r="K3198" i="64" s="1"/>
  <c r="K35" i="861"/>
  <c r="S47" i="861"/>
  <c r="S36" i="861"/>
  <c r="M3117" i="64"/>
  <c r="M3169" i="64"/>
  <c r="K3117" i="64"/>
  <c r="K3169" i="64"/>
  <c r="AQ3195" i="64"/>
  <c r="AQ3198" i="64" s="1"/>
  <c r="M3198" i="64" s="1"/>
  <c r="AQ47" i="861"/>
  <c r="AQ36" i="861"/>
  <c r="M35" i="861"/>
  <c r="S3175" i="64"/>
  <c r="T3173" i="64"/>
  <c r="T3175" i="64" s="1"/>
  <c r="P3117" i="64"/>
  <c r="P3169" i="64"/>
  <c r="S3123" i="64"/>
  <c r="T3121" i="64"/>
  <c r="O3117" i="64"/>
  <c r="O3169" i="64"/>
  <c r="CA3195" i="64"/>
  <c r="CA3198" i="64" s="1"/>
  <c r="P3198" i="64" s="1"/>
  <c r="CA47" i="861"/>
  <c r="CA36" i="861"/>
  <c r="P35" i="861"/>
  <c r="BO3195" i="64"/>
  <c r="BO3198" i="64" s="1"/>
  <c r="O3198" i="64" s="1"/>
  <c r="BO47" i="861"/>
  <c r="O35" i="861"/>
  <c r="BO36" i="861"/>
  <c r="N3117" i="64"/>
  <c r="N3169" i="64"/>
  <c r="BC3195" i="64"/>
  <c r="BC3198" i="64" s="1"/>
  <c r="N3198" i="64" s="1"/>
  <c r="N35" i="861"/>
  <c r="BC47" i="861"/>
  <c r="BC36" i="861"/>
  <c r="BD48" i="861" l="1"/>
  <c r="BD49" i="861" s="1"/>
  <c r="T48" i="861"/>
  <c r="T49" i="861" s="1"/>
  <c r="CL48" i="861"/>
  <c r="CL78" i="861" s="1"/>
  <c r="AT48" i="861"/>
  <c r="AT78" i="861" s="1"/>
  <c r="AJ48" i="861"/>
  <c r="AJ49" i="861" s="1"/>
  <c r="Z48" i="861"/>
  <c r="Z78" i="861" s="1"/>
  <c r="AY48" i="861"/>
  <c r="AY49" i="861" s="1"/>
  <c r="CD48" i="861"/>
  <c r="CD49" i="861" s="1"/>
  <c r="BS48" i="861"/>
  <c r="BS78" i="861" s="1"/>
  <c r="BX48" i="861"/>
  <c r="BX49" i="861" s="1"/>
  <c r="BJ48" i="861"/>
  <c r="BJ78" i="861" s="1"/>
  <c r="BA48" i="861"/>
  <c r="BA78" i="861" s="1"/>
  <c r="BQ48" i="861"/>
  <c r="BQ78" i="861" s="1"/>
  <c r="AH48" i="861"/>
  <c r="AH78" i="861" s="1"/>
  <c r="BM48" i="861"/>
  <c r="BM49" i="861" s="1"/>
  <c r="BT48" i="861"/>
  <c r="BT49" i="861" s="1"/>
  <c r="BB48" i="861"/>
  <c r="BB49" i="861" s="1"/>
  <c r="BH48" i="861"/>
  <c r="BH78" i="861" s="1"/>
  <c r="AN48" i="861"/>
  <c r="AN49" i="861" s="1"/>
  <c r="AP48" i="861"/>
  <c r="AP78" i="861" s="1"/>
  <c r="AL48" i="861"/>
  <c r="AL49" i="861" s="1"/>
  <c r="AV48" i="861"/>
  <c r="AV49" i="861" s="1"/>
  <c r="AU48" i="861"/>
  <c r="AU49" i="861" s="1"/>
  <c r="AX48" i="861"/>
  <c r="AX49" i="861" s="1"/>
  <c r="CE48" i="861"/>
  <c r="CE49" i="861" s="1"/>
  <c r="CF48" i="861"/>
  <c r="CF49" i="861" s="1"/>
  <c r="CG48" i="861"/>
  <c r="CG49" i="861" s="1"/>
  <c r="CC48" i="861"/>
  <c r="CC78" i="861" s="1"/>
  <c r="BR48" i="861"/>
  <c r="BR78" i="861" s="1"/>
  <c r="AW48" i="861"/>
  <c r="AW78" i="861" s="1"/>
  <c r="AK48" i="861"/>
  <c r="AK49" i="861" s="1"/>
  <c r="X48" i="861"/>
  <c r="X78" i="861" s="1"/>
  <c r="BN48" i="861"/>
  <c r="BN49" i="861" s="1"/>
  <c r="BY48" i="861"/>
  <c r="BY78" i="861" s="1"/>
  <c r="BI48" i="861"/>
  <c r="BI49" i="861" s="1"/>
  <c r="CI48" i="861"/>
  <c r="CI78" i="861" s="1"/>
  <c r="AG48" i="861"/>
  <c r="AG49" i="861" s="1"/>
  <c r="BG48" i="861"/>
  <c r="BG49" i="861" s="1"/>
  <c r="AS48" i="861"/>
  <c r="AS49" i="861" s="1"/>
  <c r="V48" i="861"/>
  <c r="V49" i="861" s="1"/>
  <c r="CK48" i="861"/>
  <c r="CK49" i="861" s="1"/>
  <c r="AB48" i="861"/>
  <c r="AB49" i="861" s="1"/>
  <c r="AI48" i="861"/>
  <c r="AI49" i="861" s="1"/>
  <c r="CB48" i="861"/>
  <c r="CB78" i="861" s="1"/>
  <c r="BZ48" i="861"/>
  <c r="BZ78" i="861" s="1"/>
  <c r="BE48" i="861"/>
  <c r="BE78" i="861" s="1"/>
  <c r="AC48" i="861"/>
  <c r="AC49" i="861" s="1"/>
  <c r="AD48" i="861"/>
  <c r="AD49" i="861" s="1"/>
  <c r="AZ48" i="861"/>
  <c r="AZ78" i="861" s="1"/>
  <c r="BU48" i="861"/>
  <c r="BU78" i="861" s="1"/>
  <c r="Y48" i="861"/>
  <c r="Y78" i="861" s="1"/>
  <c r="BV48" i="861"/>
  <c r="BV78" i="861" s="1"/>
  <c r="AM48" i="861"/>
  <c r="AM49" i="861" s="1"/>
  <c r="CJ48" i="861"/>
  <c r="CJ49" i="861" s="1"/>
  <c r="BF48" i="861"/>
  <c r="BF49" i="861" s="1"/>
  <c r="BW48" i="861"/>
  <c r="BW78" i="861" s="1"/>
  <c r="BK48" i="861"/>
  <c r="BK78" i="861" s="1"/>
  <c r="CH48" i="861"/>
  <c r="CH49" i="861" s="1"/>
  <c r="AO48" i="861"/>
  <c r="AO49" i="861" s="1"/>
  <c r="W48" i="861"/>
  <c r="W49" i="861" s="1"/>
  <c r="BP48" i="861"/>
  <c r="BP78" i="861" s="1"/>
  <c r="AR48" i="861"/>
  <c r="AR49" i="861" s="1"/>
  <c r="AA48" i="861"/>
  <c r="AA78" i="861" s="1"/>
  <c r="U48" i="861"/>
  <c r="U49" i="861" s="1"/>
  <c r="BL48" i="861"/>
  <c r="BL78" i="861" s="1"/>
  <c r="BC3309" i="64"/>
  <c r="BC3311" i="64" s="1"/>
  <c r="N3311" i="64" s="1"/>
  <c r="S3309" i="64"/>
  <c r="S3311" i="64" s="1"/>
  <c r="K3311" i="64" s="1"/>
  <c r="AQ3309" i="64"/>
  <c r="AQ3311" i="64" s="1"/>
  <c r="M3311" i="64" s="1"/>
  <c r="AE3309" i="64"/>
  <c r="AE3311" i="64" s="1"/>
  <c r="L3311" i="64" s="1"/>
  <c r="BO3309" i="64"/>
  <c r="BO3311" i="64" s="1"/>
  <c r="O3311" i="64" s="1"/>
  <c r="CA3309" i="64"/>
  <c r="CA3311" i="64" s="1"/>
  <c r="P3311" i="64" s="1"/>
  <c r="AF49" i="861"/>
  <c r="BC3288" i="64"/>
  <c r="BC3290" i="64" s="1"/>
  <c r="N3290" i="64" s="1"/>
  <c r="AE3288" i="64"/>
  <c r="AE3290" i="64" s="1"/>
  <c r="L3290" i="64" s="1"/>
  <c r="S3288" i="64"/>
  <c r="S3290" i="64" s="1"/>
  <c r="K3290" i="64" s="1"/>
  <c r="BO3288" i="64"/>
  <c r="BO3290" i="64" s="1"/>
  <c r="O3290" i="64" s="1"/>
  <c r="CA3288" i="64"/>
  <c r="CA3290" i="64" s="1"/>
  <c r="P3290" i="64" s="1"/>
  <c r="AQ3288" i="64"/>
  <c r="AQ3290" i="64" s="1"/>
  <c r="M3290" i="64" s="1"/>
  <c r="T62" i="861"/>
  <c r="T67" i="861" s="1"/>
  <c r="S62" i="861"/>
  <c r="S67" i="861" s="1"/>
  <c r="Z3147" i="64"/>
  <c r="Z3149" i="64" s="1"/>
  <c r="P47" i="861"/>
  <c r="M47" i="861"/>
  <c r="D9" i="1246"/>
  <c r="L3195" i="64"/>
  <c r="F2" i="1225"/>
  <c r="L36" i="861"/>
  <c r="L47" i="861"/>
  <c r="U3173" i="64"/>
  <c r="F9" i="1246"/>
  <c r="N3195" i="64"/>
  <c r="H2" i="1225"/>
  <c r="N36" i="861"/>
  <c r="G9" i="1246"/>
  <c r="O3195" i="64"/>
  <c r="I2" i="1225"/>
  <c r="O36" i="861"/>
  <c r="O47" i="861"/>
  <c r="T3123" i="64"/>
  <c r="U3121" i="64"/>
  <c r="K47" i="861"/>
  <c r="N47" i="861"/>
  <c r="C9" i="1246"/>
  <c r="K3195" i="64"/>
  <c r="E2" i="1225"/>
  <c r="K36" i="861"/>
  <c r="H9" i="1246"/>
  <c r="P3195" i="64"/>
  <c r="P36" i="861"/>
  <c r="AA3070" i="64"/>
  <c r="AA3072" i="64" s="1"/>
  <c r="E9" i="1246"/>
  <c r="M3195" i="64"/>
  <c r="G2" i="1225"/>
  <c r="M36" i="861"/>
  <c r="Z3072" i="64"/>
  <c r="S48" i="861" l="1"/>
  <c r="K48" i="861" s="1"/>
  <c r="K49" i="861" s="1"/>
  <c r="BO48" i="861"/>
  <c r="BO49" i="861" s="1"/>
  <c r="CA48" i="861"/>
  <c r="CA78" i="861" s="1"/>
  <c r="AQ48" i="861"/>
  <c r="AQ78" i="861" s="1"/>
  <c r="AE48" i="861"/>
  <c r="AE49" i="861" s="1"/>
  <c r="BC48" i="861"/>
  <c r="N48" i="861" s="1"/>
  <c r="N49" i="861" s="1"/>
  <c r="S3313" i="64"/>
  <c r="N3309" i="64"/>
  <c r="M3309" i="64"/>
  <c r="K3309" i="64"/>
  <c r="P3309" i="64"/>
  <c r="O3309" i="64"/>
  <c r="L3309" i="64"/>
  <c r="BH49" i="861"/>
  <c r="CG78" i="861"/>
  <c r="AP49" i="861"/>
  <c r="BE49" i="861"/>
  <c r="AH49" i="861"/>
  <c r="AY78" i="861"/>
  <c r="BM78" i="861"/>
  <c r="AG78" i="861"/>
  <c r="AI78" i="861"/>
  <c r="X49" i="861"/>
  <c r="CD78" i="861"/>
  <c r="BT78" i="861"/>
  <c r="AT49" i="861"/>
  <c r="AX78" i="861"/>
  <c r="BN78" i="861"/>
  <c r="BB78" i="861"/>
  <c r="AO78" i="861"/>
  <c r="BZ49" i="861"/>
  <c r="BX78" i="861"/>
  <c r="BP49" i="861"/>
  <c r="BL49" i="861"/>
  <c r="AB78" i="861"/>
  <c r="U78" i="861"/>
  <c r="BV49" i="861"/>
  <c r="CB49" i="861"/>
  <c r="BF78" i="861"/>
  <c r="CK78" i="861"/>
  <c r="AR78" i="861"/>
  <c r="Y49" i="861"/>
  <c r="AU78" i="861"/>
  <c r="Z49" i="861"/>
  <c r="BU49" i="861"/>
  <c r="AK78" i="861"/>
  <c r="AJ78" i="861"/>
  <c r="AL78" i="861"/>
  <c r="CJ78" i="861"/>
  <c r="CF78" i="861"/>
  <c r="BG78" i="861"/>
  <c r="CL49" i="861"/>
  <c r="AV78" i="861"/>
  <c r="CC49" i="861"/>
  <c r="W78" i="861"/>
  <c r="AC78" i="861"/>
  <c r="V78" i="861"/>
  <c r="BQ49" i="861"/>
  <c r="T78" i="861"/>
  <c r="BK49" i="861"/>
  <c r="CI49" i="861"/>
  <c r="BD78" i="861"/>
  <c r="CE78" i="861"/>
  <c r="BA49" i="861"/>
  <c r="BY49" i="861"/>
  <c r="BR49" i="861"/>
  <c r="AZ49" i="861"/>
  <c r="BI78" i="861"/>
  <c r="BJ49" i="861"/>
  <c r="AD78" i="861"/>
  <c r="AN78" i="861"/>
  <c r="AS78" i="861"/>
  <c r="AW49" i="861"/>
  <c r="AM78" i="861"/>
  <c r="BW49" i="861"/>
  <c r="AA49" i="861"/>
  <c r="BS49" i="861"/>
  <c r="CH78" i="861"/>
  <c r="M3288" i="64"/>
  <c r="O3288" i="64"/>
  <c r="N3288" i="64"/>
  <c r="L3288" i="64"/>
  <c r="K3288" i="64"/>
  <c r="P3288" i="64"/>
  <c r="U62" i="861"/>
  <c r="U67" i="861" s="1"/>
  <c r="AA3147" i="64"/>
  <c r="AA3149" i="64" s="1"/>
  <c r="F14" i="1246"/>
  <c r="F10" i="1246"/>
  <c r="E14" i="1246"/>
  <c r="E10" i="1246"/>
  <c r="V3173" i="64"/>
  <c r="V3175" i="64" s="1"/>
  <c r="G14" i="1246"/>
  <c r="G10" i="1246"/>
  <c r="U3175" i="64"/>
  <c r="C10" i="1246"/>
  <c r="C14" i="1246"/>
  <c r="H14" i="1246"/>
  <c r="H10" i="1246"/>
  <c r="U3123" i="64"/>
  <c r="V3121" i="64"/>
  <c r="AB3070" i="64"/>
  <c r="AB3072" i="64" s="1"/>
  <c r="D10" i="1246"/>
  <c r="D14" i="1246"/>
  <c r="T3313" i="64" l="1"/>
  <c r="S3315" i="64"/>
  <c r="AE78" i="861"/>
  <c r="L78" i="861" s="1"/>
  <c r="L48" i="861"/>
  <c r="L49" i="861" s="1"/>
  <c r="M48" i="861"/>
  <c r="M49" i="861" s="1"/>
  <c r="O48" i="861"/>
  <c r="O49" i="861" s="1"/>
  <c r="S78" i="861"/>
  <c r="BO78" i="861"/>
  <c r="O78" i="861" s="1"/>
  <c r="S71" i="861"/>
  <c r="T71" i="861" s="1"/>
  <c r="S49" i="861"/>
  <c r="BC49" i="861"/>
  <c r="AQ49" i="861"/>
  <c r="P48" i="861"/>
  <c r="P49" i="861" s="1"/>
  <c r="CA49" i="861"/>
  <c r="BC78" i="861"/>
  <c r="N78" i="861" s="1"/>
  <c r="V62" i="861"/>
  <c r="V67" i="861" s="1"/>
  <c r="AB3147" i="64"/>
  <c r="AC3147" i="64" s="1"/>
  <c r="P78" i="861"/>
  <c r="AC3070" i="64"/>
  <c r="AC3072" i="64" s="1"/>
  <c r="M78" i="861"/>
  <c r="V3123" i="64"/>
  <c r="W3121" i="64"/>
  <c r="W3173" i="64"/>
  <c r="W3175" i="64" s="1"/>
  <c r="U3313" i="64" l="1"/>
  <c r="U3315" i="64" s="1"/>
  <c r="T3315" i="64"/>
  <c r="K78" i="861"/>
  <c r="S72" i="861"/>
  <c r="W62" i="861"/>
  <c r="W67" i="861" s="1"/>
  <c r="AB3149" i="64"/>
  <c r="AC3149" i="64"/>
  <c r="AD3147" i="64"/>
  <c r="AD3070" i="64"/>
  <c r="X3173" i="64"/>
  <c r="W3123" i="64"/>
  <c r="X3121" i="64"/>
  <c r="T72" i="861"/>
  <c r="U71" i="861"/>
  <c r="T81" i="861" l="1"/>
  <c r="T83" i="861" s="1"/>
  <c r="V3313" i="64"/>
  <c r="V3315" i="64" s="1"/>
  <c r="S81" i="861"/>
  <c r="S83" i="861" s="1"/>
  <c r="X62" i="861"/>
  <c r="X67" i="861" s="1"/>
  <c r="U72" i="861"/>
  <c r="V71" i="861"/>
  <c r="X3123" i="64"/>
  <c r="Y3121" i="64"/>
  <c r="K3070" i="64"/>
  <c r="AE3070" i="64"/>
  <c r="AD3072" i="64"/>
  <c r="AD3149" i="64"/>
  <c r="K3147" i="64"/>
  <c r="AE3147" i="64"/>
  <c r="Y3173" i="64"/>
  <c r="X3175" i="64"/>
  <c r="U81" i="861" l="1"/>
  <c r="U83" i="861" s="1"/>
  <c r="S3218" i="64"/>
  <c r="S3229" i="64" s="1"/>
  <c r="S3230" i="64" s="1"/>
  <c r="S3231" i="64" s="1"/>
  <c r="T3228" i="64" s="1"/>
  <c r="W3313" i="64"/>
  <c r="W3315" i="64" s="1"/>
  <c r="S92" i="861"/>
  <c r="S53" i="861" s="1"/>
  <c r="S54" i="861" s="1"/>
  <c r="S59" i="861" s="1"/>
  <c r="S74" i="861" s="1"/>
  <c r="T3218" i="64"/>
  <c r="T92" i="861"/>
  <c r="Y62" i="861"/>
  <c r="Y67" i="861" s="1"/>
  <c r="Y3123" i="64"/>
  <c r="Z3121" i="64"/>
  <c r="AF3070" i="64"/>
  <c r="Z3173" i="64"/>
  <c r="Z3175" i="64" s="1"/>
  <c r="V72" i="861"/>
  <c r="W71" i="861"/>
  <c r="AE3072" i="64"/>
  <c r="Y3175" i="64"/>
  <c r="AE3149" i="64"/>
  <c r="AF3147" i="64"/>
  <c r="V81" i="861" l="1"/>
  <c r="V83" i="861" s="1"/>
  <c r="S13" i="864"/>
  <c r="S3249" i="64"/>
  <c r="T53" i="861"/>
  <c r="T54" i="861" s="1"/>
  <c r="T59" i="861" s="1"/>
  <c r="T74" i="861" s="1"/>
  <c r="X3313" i="64"/>
  <c r="X3315" i="64" s="1"/>
  <c r="U3218" i="64"/>
  <c r="U92" i="861"/>
  <c r="Z62" i="861"/>
  <c r="Z67" i="861" s="1"/>
  <c r="S3250" i="64"/>
  <c r="S3233" i="64"/>
  <c r="T3225" i="64"/>
  <c r="AG3070" i="64"/>
  <c r="AG3072" i="64" s="1"/>
  <c r="W72" i="861"/>
  <c r="X71" i="861"/>
  <c r="AA3173" i="64"/>
  <c r="AF3072" i="64"/>
  <c r="Z3123" i="64"/>
  <c r="AA3121" i="64"/>
  <c r="AF3149" i="64"/>
  <c r="AG3147" i="64"/>
  <c r="W81" i="861" l="1"/>
  <c r="W83" i="861" s="1"/>
  <c r="T13" i="864"/>
  <c r="U53" i="861"/>
  <c r="U54" i="861" s="1"/>
  <c r="U59" i="861" s="1"/>
  <c r="U74" i="861" s="1"/>
  <c r="Y3313" i="64"/>
  <c r="Y3315" i="64" s="1"/>
  <c r="V3218" i="64"/>
  <c r="V92" i="861"/>
  <c r="AA62" i="861"/>
  <c r="AA67" i="861" s="1"/>
  <c r="AB3173" i="64"/>
  <c r="AG3149" i="64"/>
  <c r="AH3147" i="64"/>
  <c r="AA3175" i="64"/>
  <c r="T3258" i="64"/>
  <c r="T3229" i="64"/>
  <c r="AH3070" i="64"/>
  <c r="AH3072" i="64" s="1"/>
  <c r="S3238" i="64"/>
  <c r="S3241" i="64" s="1"/>
  <c r="Y71" i="861"/>
  <c r="X72" i="861"/>
  <c r="AA3123" i="64"/>
  <c r="AB3121" i="64"/>
  <c r="X81" i="861" l="1"/>
  <c r="X83" i="861" s="1"/>
  <c r="U13" i="864"/>
  <c r="V53" i="861"/>
  <c r="Z3313" i="64"/>
  <c r="Z3315" i="64" s="1"/>
  <c r="W3218" i="64"/>
  <c r="W92" i="861"/>
  <c r="AB62" i="861"/>
  <c r="AB67" i="861" s="1"/>
  <c r="T3249" i="64"/>
  <c r="T3230" i="64"/>
  <c r="AB3123" i="64"/>
  <c r="AC3121" i="64"/>
  <c r="AH3149" i="64"/>
  <c r="AI3147" i="64"/>
  <c r="AI3070" i="64"/>
  <c r="Z71" i="861"/>
  <c r="Y72" i="861"/>
  <c r="AC3173" i="64"/>
  <c r="AC3175" i="64" s="1"/>
  <c r="S3239" i="64"/>
  <c r="T3236" i="64" s="1"/>
  <c r="S3251" i="64"/>
  <c r="AB3175" i="64"/>
  <c r="S3245" i="64"/>
  <c r="Y81" i="861" l="1"/>
  <c r="Y83" i="861" s="1"/>
  <c r="W53" i="861"/>
  <c r="W54" i="861" s="1"/>
  <c r="W59" i="861" s="1"/>
  <c r="W74" i="861" s="1"/>
  <c r="V13" i="864"/>
  <c r="V54" i="861"/>
  <c r="V59" i="861" s="1"/>
  <c r="V74" i="861" s="1"/>
  <c r="AA3313" i="64"/>
  <c r="AA3315" i="64" s="1"/>
  <c r="X3218" i="64"/>
  <c r="X92" i="861"/>
  <c r="AC62" i="861"/>
  <c r="AC67" i="861" s="1"/>
  <c r="T3233" i="64"/>
  <c r="T3250" i="64"/>
  <c r="T3231" i="64"/>
  <c r="U3228" i="64" s="1"/>
  <c r="AA71" i="861"/>
  <c r="Z72" i="861"/>
  <c r="S3259" i="64"/>
  <c r="AI3149" i="64"/>
  <c r="AJ3147" i="64"/>
  <c r="S3244" i="64"/>
  <c r="AC3123" i="64"/>
  <c r="AD3121" i="64"/>
  <c r="T3237" i="64"/>
  <c r="AJ3070" i="64"/>
  <c r="AJ3072" i="64" s="1"/>
  <c r="AI3072" i="64"/>
  <c r="AD3173" i="64"/>
  <c r="AD3175" i="64" s="1"/>
  <c r="Z81" i="861" l="1"/>
  <c r="Z83" i="861" s="1"/>
  <c r="X53" i="861"/>
  <c r="X13" i="864" s="1"/>
  <c r="W13" i="864"/>
  <c r="AB3313" i="64"/>
  <c r="AB3315" i="64" s="1"/>
  <c r="Y92" i="861"/>
  <c r="Y3218" i="64"/>
  <c r="AD62" i="861"/>
  <c r="T3238" i="64"/>
  <c r="T3239" i="64" s="1"/>
  <c r="U3236" i="64" s="1"/>
  <c r="U3237" i="64" s="1"/>
  <c r="U3225" i="64"/>
  <c r="AD3123" i="64"/>
  <c r="K3121" i="64"/>
  <c r="AE3121" i="64"/>
  <c r="S3260" i="64"/>
  <c r="K3173" i="64"/>
  <c r="AE3173" i="64"/>
  <c r="AE3175" i="64" s="1"/>
  <c r="S3252" i="64"/>
  <c r="AJ3149" i="64"/>
  <c r="AK3147" i="64"/>
  <c r="AK3070" i="64"/>
  <c r="AB71" i="861"/>
  <c r="AA72" i="861"/>
  <c r="AA81" i="861" l="1"/>
  <c r="AA83" i="861" s="1"/>
  <c r="X54" i="861"/>
  <c r="X59" i="861" s="1"/>
  <c r="X74" i="861" s="1"/>
  <c r="Y53" i="861"/>
  <c r="Y54" i="861" s="1"/>
  <c r="Y59" i="861" s="1"/>
  <c r="Y74" i="861" s="1"/>
  <c r="AC3313" i="64"/>
  <c r="AC3315" i="64" s="1"/>
  <c r="Z3218" i="64"/>
  <c r="Z92" i="861"/>
  <c r="K62" i="861"/>
  <c r="AD67" i="861"/>
  <c r="K67" i="861" s="1"/>
  <c r="T3241" i="64"/>
  <c r="T3245" i="64" s="1"/>
  <c r="T3251" i="64"/>
  <c r="S3253" i="64"/>
  <c r="U3258" i="64"/>
  <c r="U3229" i="64"/>
  <c r="AL3070" i="64"/>
  <c r="AL3072" i="64" s="1"/>
  <c r="AB72" i="861"/>
  <c r="AC71" i="861"/>
  <c r="AK3072" i="64"/>
  <c r="AK3149" i="64"/>
  <c r="AL3147" i="64"/>
  <c r="AE3123" i="64"/>
  <c r="AF3121" i="64"/>
  <c r="AF3173" i="64"/>
  <c r="AB81" i="861" l="1"/>
  <c r="AB83" i="861" s="1"/>
  <c r="Z53" i="861"/>
  <c r="Z13" i="864" s="1"/>
  <c r="Y13" i="864"/>
  <c r="AD3313" i="64"/>
  <c r="AD3315" i="64" s="1"/>
  <c r="AA3218" i="64"/>
  <c r="AA92" i="861"/>
  <c r="AE62" i="861"/>
  <c r="AE67" i="861" s="1"/>
  <c r="U3249" i="64"/>
  <c r="U3230" i="64"/>
  <c r="U3231" i="64" s="1"/>
  <c r="V3228" i="64" s="1"/>
  <c r="T3259" i="64"/>
  <c r="AC72" i="861"/>
  <c r="AD71" i="861"/>
  <c r="AL3149" i="64"/>
  <c r="AM3147" i="64"/>
  <c r="AF3123" i="64"/>
  <c r="AG3121" i="64"/>
  <c r="AG3173" i="64"/>
  <c r="AM3070" i="64"/>
  <c r="T3244" i="64"/>
  <c r="AF3175" i="64"/>
  <c r="AC81" i="861" l="1"/>
  <c r="AC83" i="861" s="1"/>
  <c r="Z54" i="861"/>
  <c r="Z59" i="861" s="1"/>
  <c r="Z74" i="861" s="1"/>
  <c r="AA53" i="861"/>
  <c r="AA54" i="861" s="1"/>
  <c r="AA59" i="861" s="1"/>
  <c r="AA74" i="861" s="1"/>
  <c r="AE3313" i="64"/>
  <c r="K3313" i="64"/>
  <c r="AB92" i="861"/>
  <c r="AB3218" i="64"/>
  <c r="AF62" i="861"/>
  <c r="AF67" i="861" s="1"/>
  <c r="V3225" i="64"/>
  <c r="U3250" i="64"/>
  <c r="U3233" i="64"/>
  <c r="T3260" i="64"/>
  <c r="T3252" i="64"/>
  <c r="AD72" i="861"/>
  <c r="K72" i="861" s="1"/>
  <c r="K71" i="861"/>
  <c r="L71" i="861" s="1"/>
  <c r="M71" i="861" s="1"/>
  <c r="N71" i="861" s="1"/>
  <c r="O71" i="861" s="1"/>
  <c r="P71" i="861" s="1"/>
  <c r="AE71" i="861"/>
  <c r="AM3149" i="64"/>
  <c r="AN3147" i="64"/>
  <c r="AG3123" i="64"/>
  <c r="AH3121" i="64"/>
  <c r="AN3070" i="64"/>
  <c r="AM3072" i="64"/>
  <c r="AH3173" i="64"/>
  <c r="AG3175" i="64"/>
  <c r="AD81" i="861" l="1"/>
  <c r="AD83" i="861" s="1"/>
  <c r="AB53" i="861"/>
  <c r="AB54" i="861" s="1"/>
  <c r="AB59" i="861" s="1"/>
  <c r="AB74" i="861" s="1"/>
  <c r="AA13" i="864"/>
  <c r="AF3313" i="64"/>
  <c r="AF3315" i="64" s="1"/>
  <c r="AE3315" i="64"/>
  <c r="AC3218" i="64"/>
  <c r="AC92" i="861"/>
  <c r="AG62" i="861"/>
  <c r="AG67" i="861" s="1"/>
  <c r="T3253" i="64"/>
  <c r="U3238" i="64"/>
  <c r="U3241" i="64" s="1"/>
  <c r="V3258" i="64"/>
  <c r="V3229" i="64"/>
  <c r="AI3173" i="64"/>
  <c r="AO3070" i="64"/>
  <c r="AO3072" i="64" s="1"/>
  <c r="AH3123" i="64"/>
  <c r="AI3121" i="64"/>
  <c r="AN3149" i="64"/>
  <c r="AO3147" i="64"/>
  <c r="AH3175" i="64"/>
  <c r="AN3072" i="64"/>
  <c r="AE72" i="861"/>
  <c r="AF71" i="861"/>
  <c r="AB13" i="864" l="1"/>
  <c r="AC53" i="861"/>
  <c r="AC13" i="864" s="1"/>
  <c r="AG3313" i="64"/>
  <c r="AG3315" i="64" s="1"/>
  <c r="AD3218" i="64"/>
  <c r="AD92" i="861"/>
  <c r="K92" i="861" s="1"/>
  <c r="AH62" i="861"/>
  <c r="AH67" i="861" s="1"/>
  <c r="U3245" i="64"/>
  <c r="U3244" i="64" s="1"/>
  <c r="V3249" i="64"/>
  <c r="V3230" i="64"/>
  <c r="V3231" i="64" s="1"/>
  <c r="W3228" i="64" s="1"/>
  <c r="U3239" i="64"/>
  <c r="V3236" i="64" s="1"/>
  <c r="U3251" i="64"/>
  <c r="AI3123" i="64"/>
  <c r="AJ3121" i="64"/>
  <c r="AO3149" i="64"/>
  <c r="AP3147" i="64"/>
  <c r="AJ3173" i="64"/>
  <c r="AJ3175" i="64" s="1"/>
  <c r="AF72" i="861"/>
  <c r="AG71" i="861"/>
  <c r="AI3175" i="64"/>
  <c r="AP3070" i="64"/>
  <c r="AP3072" i="64" s="1"/>
  <c r="AF81" i="861" l="1"/>
  <c r="AF83" i="861" s="1"/>
  <c r="AC54" i="861"/>
  <c r="AC59" i="861" s="1"/>
  <c r="AC74" i="861" s="1"/>
  <c r="AD53" i="861"/>
  <c r="AD13" i="864" s="1"/>
  <c r="AH3313" i="64"/>
  <c r="AH3315" i="64" s="1"/>
  <c r="AE81" i="861"/>
  <c r="AE83" i="861" s="1"/>
  <c r="AI62" i="861"/>
  <c r="AI67" i="861" s="1"/>
  <c r="W3225" i="64"/>
  <c r="V3237" i="64"/>
  <c r="U3252" i="64"/>
  <c r="U3253" i="64" s="1"/>
  <c r="V3233" i="64"/>
  <c r="V3250" i="64"/>
  <c r="U3259" i="64"/>
  <c r="AP3149" i="64"/>
  <c r="L3147" i="64"/>
  <c r="AQ3147" i="64"/>
  <c r="AJ3123" i="64"/>
  <c r="AK3121" i="64"/>
  <c r="AK3173" i="64"/>
  <c r="AK3175" i="64" s="1"/>
  <c r="L3070" i="64"/>
  <c r="AQ3070" i="64"/>
  <c r="AH71" i="861"/>
  <c r="AG72" i="861"/>
  <c r="AG81" i="861" l="1"/>
  <c r="AG83" i="861" s="1"/>
  <c r="AE92" i="861"/>
  <c r="AE53" i="861" s="1"/>
  <c r="K53" i="861"/>
  <c r="K13" i="864" s="1"/>
  <c r="AD54" i="861"/>
  <c r="AD59" i="861" s="1"/>
  <c r="AE3218" i="64"/>
  <c r="AI3313" i="64"/>
  <c r="AI3315" i="64" s="1"/>
  <c r="AF3218" i="64"/>
  <c r="AF92" i="861"/>
  <c r="AJ62" i="861"/>
  <c r="AJ67" i="861" s="1"/>
  <c r="V3238" i="64"/>
  <c r="U3260" i="64"/>
  <c r="W3229" i="64"/>
  <c r="W3258" i="64"/>
  <c r="AK3123" i="64"/>
  <c r="AL3121" i="64"/>
  <c r="AL3173" i="64"/>
  <c r="AL3175" i="64" s="1"/>
  <c r="AI71" i="861"/>
  <c r="AH72" i="861"/>
  <c r="AQ3149" i="64"/>
  <c r="AR3147" i="64"/>
  <c r="AR3070" i="64"/>
  <c r="AQ3072" i="64"/>
  <c r="AH81" i="861" l="1"/>
  <c r="AH83" i="861" s="1"/>
  <c r="AE54" i="861"/>
  <c r="AE59" i="861" s="1"/>
  <c r="AE74" i="861" s="1"/>
  <c r="AE13" i="864"/>
  <c r="K54" i="861"/>
  <c r="AF53" i="861"/>
  <c r="AF13" i="864" s="1"/>
  <c r="AJ3313" i="64"/>
  <c r="AJ3315" i="64" s="1"/>
  <c r="AG92" i="861"/>
  <c r="AG3218" i="64"/>
  <c r="AK62" i="861"/>
  <c r="AK67" i="861" s="1"/>
  <c r="W3249" i="64"/>
  <c r="W3230" i="64"/>
  <c r="V3251" i="64"/>
  <c r="V3239" i="64"/>
  <c r="W3236" i="64" s="1"/>
  <c r="V3241" i="64"/>
  <c r="AD74" i="861"/>
  <c r="K59" i="861"/>
  <c r="K74" i="861" s="1"/>
  <c r="AJ71" i="861"/>
  <c r="AI72" i="861"/>
  <c r="AL3123" i="64"/>
  <c r="AM3121" i="64"/>
  <c r="AS3070" i="64"/>
  <c r="AR3072" i="64"/>
  <c r="AR3149" i="64"/>
  <c r="AS3147" i="64"/>
  <c r="AM3173" i="64"/>
  <c r="AI81" i="861" l="1"/>
  <c r="AI83" i="861" s="1"/>
  <c r="AF54" i="861"/>
  <c r="AF59" i="861" s="1"/>
  <c r="AF74" i="861" s="1"/>
  <c r="AG53" i="861"/>
  <c r="AG13" i="864" s="1"/>
  <c r="AK3313" i="64"/>
  <c r="AK3315" i="64" s="1"/>
  <c r="AH3218" i="64"/>
  <c r="AH92" i="861"/>
  <c r="AL62" i="861"/>
  <c r="AL67" i="861" s="1"/>
  <c r="W3237" i="64"/>
  <c r="V3245" i="64"/>
  <c r="V3244" i="64" s="1"/>
  <c r="W3250" i="64"/>
  <c r="W3233" i="64"/>
  <c r="W3231" i="64"/>
  <c r="X3228" i="64" s="1"/>
  <c r="AT3070" i="64"/>
  <c r="AJ72" i="861"/>
  <c r="AK71" i="861"/>
  <c r="AS3072" i="64"/>
  <c r="AM3123" i="64"/>
  <c r="AN3121" i="64"/>
  <c r="AS3149" i="64"/>
  <c r="AT3147" i="64"/>
  <c r="AN3173" i="64"/>
  <c r="AM3175" i="64"/>
  <c r="AJ81" i="861" l="1"/>
  <c r="AJ83" i="861" s="1"/>
  <c r="AH53" i="861"/>
  <c r="AH13" i="864" s="1"/>
  <c r="AG54" i="861"/>
  <c r="AG59" i="861" s="1"/>
  <c r="AG74" i="861" s="1"/>
  <c r="AL3313" i="64"/>
  <c r="AL3315" i="64" s="1"/>
  <c r="AI3218" i="64"/>
  <c r="AI92" i="861"/>
  <c r="AM62" i="861"/>
  <c r="AM67" i="861" s="1"/>
  <c r="W3238" i="64"/>
  <c r="W3241" i="64" s="1"/>
  <c r="V3252" i="64"/>
  <c r="X3225" i="64"/>
  <c r="V3259" i="64"/>
  <c r="AT3149" i="64"/>
  <c r="AU3147" i="64"/>
  <c r="AO3173" i="64"/>
  <c r="AO3175" i="64" s="1"/>
  <c r="AN3123" i="64"/>
  <c r="AO3121" i="64"/>
  <c r="AK72" i="861"/>
  <c r="AL71" i="861"/>
  <c r="AN3175" i="64"/>
  <c r="AU3070" i="64"/>
  <c r="AT3072" i="64"/>
  <c r="AK81" i="861" l="1"/>
  <c r="AK83" i="861" s="1"/>
  <c r="AH54" i="861"/>
  <c r="AH59" i="861" s="1"/>
  <c r="AH74" i="861" s="1"/>
  <c r="AI53" i="861"/>
  <c r="AI13" i="864" s="1"/>
  <c r="AM3313" i="64"/>
  <c r="AM3315" i="64" s="1"/>
  <c r="AJ3218" i="64"/>
  <c r="AJ92" i="861"/>
  <c r="AN62" i="861"/>
  <c r="AN67" i="861" s="1"/>
  <c r="W3251" i="64"/>
  <c r="W3239" i="64"/>
  <c r="X3236" i="64" s="1"/>
  <c r="X3237" i="64" s="1"/>
  <c r="V3260" i="64"/>
  <c r="V3253" i="64"/>
  <c r="W3245" i="64"/>
  <c r="W3244" i="64" s="1"/>
  <c r="X3258" i="64"/>
  <c r="X3229" i="64"/>
  <c r="AO3123" i="64"/>
  <c r="AP3121" i="64"/>
  <c r="AV3070" i="64"/>
  <c r="AV3072" i="64" s="1"/>
  <c r="AU3149" i="64"/>
  <c r="AV3147" i="64"/>
  <c r="AL72" i="861"/>
  <c r="AM71" i="861"/>
  <c r="AU3072" i="64"/>
  <c r="AP3173" i="64"/>
  <c r="AP3175" i="64" s="1"/>
  <c r="AL81" i="861" l="1"/>
  <c r="AL83" i="861" s="1"/>
  <c r="AI54" i="861"/>
  <c r="AI59" i="861" s="1"/>
  <c r="AI74" i="861" s="1"/>
  <c r="AJ53" i="861"/>
  <c r="AJ13" i="864" s="1"/>
  <c r="AN3313" i="64"/>
  <c r="AN3315" i="64" s="1"/>
  <c r="AK3218" i="64"/>
  <c r="AK92" i="861"/>
  <c r="AO62" i="861"/>
  <c r="AO67" i="861" s="1"/>
  <c r="W3252" i="64"/>
  <c r="W3259" i="64"/>
  <c r="X3249" i="64"/>
  <c r="X3230" i="64"/>
  <c r="X3231" i="64" s="1"/>
  <c r="Y3228" i="64" s="1"/>
  <c r="L3121" i="64"/>
  <c r="AP3123" i="64"/>
  <c r="AQ3121" i="64"/>
  <c r="AW3070" i="64"/>
  <c r="AM72" i="861"/>
  <c r="AN71" i="861"/>
  <c r="L3173" i="64"/>
  <c r="AQ3173" i="64"/>
  <c r="AV3149" i="64"/>
  <c r="AW3147" i="64"/>
  <c r="AM81" i="861" l="1"/>
  <c r="AM83" i="861" s="1"/>
  <c r="AK53" i="861"/>
  <c r="AK54" i="861" s="1"/>
  <c r="AK59" i="861" s="1"/>
  <c r="AK74" i="861" s="1"/>
  <c r="AJ54" i="861"/>
  <c r="AJ59" i="861" s="1"/>
  <c r="AJ74" i="861" s="1"/>
  <c r="AO3313" i="64"/>
  <c r="AO3315" i="64" s="1"/>
  <c r="AL3218" i="64"/>
  <c r="AL92" i="861"/>
  <c r="AP62" i="861"/>
  <c r="AP67" i="861" s="1"/>
  <c r="L67" i="861" s="1"/>
  <c r="Y3225" i="64"/>
  <c r="X3250" i="64"/>
  <c r="X3233" i="64"/>
  <c r="W3260" i="64"/>
  <c r="W3253" i="64"/>
  <c r="AX3070" i="64"/>
  <c r="AO71" i="861"/>
  <c r="AN72" i="861"/>
  <c r="AW3072" i="64"/>
  <c r="AQ3123" i="64"/>
  <c r="AR3121" i="64"/>
  <c r="AW3149" i="64"/>
  <c r="AX3147" i="64"/>
  <c r="AR3173" i="64"/>
  <c r="AQ3175" i="64"/>
  <c r="AN81" i="861" l="1"/>
  <c r="AN83" i="861" s="1"/>
  <c r="AL53" i="861"/>
  <c r="AL54" i="861" s="1"/>
  <c r="AL59" i="861" s="1"/>
  <c r="AL74" i="861" s="1"/>
  <c r="AK13" i="864"/>
  <c r="AP3313" i="64"/>
  <c r="AP3315" i="64" s="1"/>
  <c r="AM92" i="861"/>
  <c r="AM3218" i="64"/>
  <c r="AQ62" i="861"/>
  <c r="AQ67" i="861" s="1"/>
  <c r="L62" i="861"/>
  <c r="X3238" i="64"/>
  <c r="Y3258" i="64"/>
  <c r="Y3229" i="64"/>
  <c r="AX3149" i="64"/>
  <c r="AY3147" i="64"/>
  <c r="AS3173" i="64"/>
  <c r="AP71" i="861"/>
  <c r="AO72" i="861"/>
  <c r="AR3175" i="64"/>
  <c r="AY3070" i="64"/>
  <c r="AR3123" i="64"/>
  <c r="AS3121" i="64"/>
  <c r="AX3072" i="64"/>
  <c r="AL13" i="864" l="1"/>
  <c r="AM53" i="861"/>
  <c r="AM13" i="864" s="1"/>
  <c r="AQ3313" i="64"/>
  <c r="L3313" i="64"/>
  <c r="AN3218" i="64"/>
  <c r="AN92" i="861"/>
  <c r="AO81" i="861"/>
  <c r="AO83" i="861" s="1"/>
  <c r="AR62" i="861"/>
  <c r="AR67" i="861" s="1"/>
  <c r="Y3249" i="64"/>
  <c r="Y3230" i="64"/>
  <c r="Y3231" i="64" s="1"/>
  <c r="Z3228" i="64" s="1"/>
  <c r="X3251" i="64"/>
  <c r="X3239" i="64"/>
  <c r="Y3236" i="64" s="1"/>
  <c r="X3241" i="64"/>
  <c r="AS3123" i="64"/>
  <c r="AT3121" i="64"/>
  <c r="AT3173" i="64"/>
  <c r="AT3175" i="64" s="1"/>
  <c r="AS3175" i="64"/>
  <c r="AZ3070" i="64"/>
  <c r="AY3149" i="64"/>
  <c r="AZ3147" i="64"/>
  <c r="AQ71" i="861"/>
  <c r="AP72" i="861"/>
  <c r="L72" i="861" s="1"/>
  <c r="AY3072" i="64"/>
  <c r="AP81" i="861" l="1"/>
  <c r="AP83" i="861" s="1"/>
  <c r="AM54" i="861"/>
  <c r="AM59" i="861" s="1"/>
  <c r="AM74" i="861" s="1"/>
  <c r="AN53" i="861"/>
  <c r="AN13" i="864" s="1"/>
  <c r="AR3313" i="64"/>
  <c r="AR3315" i="64" s="1"/>
  <c r="AQ3315" i="64"/>
  <c r="AO3218" i="64"/>
  <c r="AO92" i="861"/>
  <c r="AS62" i="861"/>
  <c r="AS67" i="861" s="1"/>
  <c r="Z3225" i="64"/>
  <c r="Y3250" i="64"/>
  <c r="Y3233" i="64"/>
  <c r="Y3237" i="64"/>
  <c r="X3245" i="64"/>
  <c r="X3244" i="64" s="1"/>
  <c r="AT3123" i="64"/>
  <c r="AU3121" i="64"/>
  <c r="AR71" i="861"/>
  <c r="AQ72" i="861"/>
  <c r="AZ3149" i="64"/>
  <c r="BA3147" i="64"/>
  <c r="AU3173" i="64"/>
  <c r="BA3070" i="64"/>
  <c r="BA3072" i="64" s="1"/>
  <c r="AZ3072" i="64"/>
  <c r="AN54" i="861" l="1"/>
  <c r="AN59" i="861" s="1"/>
  <c r="AN74" i="861" s="1"/>
  <c r="AO53" i="861"/>
  <c r="AO54" i="861" s="1"/>
  <c r="AO59" i="861" s="1"/>
  <c r="AO74" i="861" s="1"/>
  <c r="AS3313" i="64"/>
  <c r="AS3315" i="64" s="1"/>
  <c r="AP92" i="861"/>
  <c r="AP3218" i="64"/>
  <c r="AT62" i="861"/>
  <c r="AT67" i="861" s="1"/>
  <c r="Y3238" i="64"/>
  <c r="Y3251" i="64" s="1"/>
  <c r="X3252" i="64"/>
  <c r="X3253" i="64" s="1"/>
  <c r="Z3258" i="64"/>
  <c r="Z3229" i="64"/>
  <c r="X3259" i="64"/>
  <c r="AV3173" i="64"/>
  <c r="AR72" i="861"/>
  <c r="AS71" i="861"/>
  <c r="AU3123" i="64"/>
  <c r="AV3121" i="64"/>
  <c r="AU3175" i="64"/>
  <c r="BB3070" i="64"/>
  <c r="BB3072" i="64" s="1"/>
  <c r="BA3149" i="64"/>
  <c r="BB3147" i="64"/>
  <c r="AR81" i="861" l="1"/>
  <c r="AR83" i="861" s="1"/>
  <c r="AO13" i="864"/>
  <c r="AP53" i="861"/>
  <c r="AP54" i="861" s="1"/>
  <c r="AT3313" i="64"/>
  <c r="AT3315" i="64" s="1"/>
  <c r="AQ81" i="861"/>
  <c r="AQ83" i="861" s="1"/>
  <c r="AU62" i="861"/>
  <c r="AU67" i="861" s="1"/>
  <c r="Y3241" i="64"/>
  <c r="Y3245" i="64" s="1"/>
  <c r="Y3259" i="64" s="1"/>
  <c r="Y3260" i="64" s="1"/>
  <c r="Y3239" i="64"/>
  <c r="Z3236" i="64" s="1"/>
  <c r="Z3237" i="64" s="1"/>
  <c r="X3260" i="64"/>
  <c r="Z3249" i="64"/>
  <c r="Z3230" i="64"/>
  <c r="BB3149" i="64"/>
  <c r="M3147" i="64"/>
  <c r="BC3147" i="64"/>
  <c r="AW3173" i="64"/>
  <c r="AW3175" i="64" s="1"/>
  <c r="AV3175" i="64"/>
  <c r="AV3123" i="64"/>
  <c r="AW3121" i="64"/>
  <c r="AS72" i="861"/>
  <c r="AT71" i="861"/>
  <c r="M3070" i="64"/>
  <c r="BC3070" i="64"/>
  <c r="L53" i="861" l="1"/>
  <c r="L13" i="864" s="1"/>
  <c r="AP13" i="864"/>
  <c r="AQ3218" i="64"/>
  <c r="AU3313" i="64"/>
  <c r="AU3315" i="64" s="1"/>
  <c r="AQ92" i="861"/>
  <c r="AQ53" i="861" s="1"/>
  <c r="AQ13" i="864" s="1"/>
  <c r="AR3218" i="64"/>
  <c r="AR92" i="861"/>
  <c r="AV62" i="861"/>
  <c r="AV67" i="861" s="1"/>
  <c r="Y3244" i="64"/>
  <c r="Z3233" i="64"/>
  <c r="Z3250" i="64"/>
  <c r="Z3231" i="64"/>
  <c r="AA3228" i="64" s="1"/>
  <c r="BD3070" i="64"/>
  <c r="L54" i="861"/>
  <c r="AP59" i="861"/>
  <c r="AT72" i="861"/>
  <c r="AU71" i="861"/>
  <c r="AX3173" i="64"/>
  <c r="AX3175" i="64" s="1"/>
  <c r="BC3072" i="64"/>
  <c r="AW3123" i="64"/>
  <c r="AX3121" i="64"/>
  <c r="BC3149" i="64"/>
  <c r="BD3147" i="64"/>
  <c r="AT81" i="861" l="1"/>
  <c r="AT83" i="861" s="1"/>
  <c r="AQ54" i="861"/>
  <c r="AQ59" i="861" s="1"/>
  <c r="AQ74" i="861" s="1"/>
  <c r="AR53" i="861"/>
  <c r="AR54" i="861" s="1"/>
  <c r="AR59" i="861" s="1"/>
  <c r="AR74" i="861" s="1"/>
  <c r="AV3313" i="64"/>
  <c r="AV3315" i="64" s="1"/>
  <c r="AS81" i="861"/>
  <c r="AS83" i="861" s="1"/>
  <c r="Y3252" i="64"/>
  <c r="Y3253" i="64" s="1"/>
  <c r="AW62" i="861"/>
  <c r="AW67" i="861" s="1"/>
  <c r="AA3225" i="64"/>
  <c r="Z3238" i="64"/>
  <c r="Z3241" i="64" s="1"/>
  <c r="AY3173" i="64"/>
  <c r="L59" i="861"/>
  <c r="L74" i="861" s="1"/>
  <c r="AP74" i="861"/>
  <c r="BD3149" i="64"/>
  <c r="BE3147" i="64"/>
  <c r="AX3123" i="64"/>
  <c r="AY3121" i="64"/>
  <c r="AU72" i="861"/>
  <c r="AV71" i="861"/>
  <c r="BE3070" i="64"/>
  <c r="BE3072" i="64" s="1"/>
  <c r="BD3072" i="64"/>
  <c r="AU81" i="861" l="1"/>
  <c r="AU83" i="861" s="1"/>
  <c r="AR13" i="864"/>
  <c r="AS3218" i="64"/>
  <c r="AS92" i="861"/>
  <c r="AS53" i="861" s="1"/>
  <c r="AS13" i="864" s="1"/>
  <c r="AW3313" i="64"/>
  <c r="AW3315" i="64" s="1"/>
  <c r="AT92" i="861"/>
  <c r="AT3218" i="64"/>
  <c r="AX62" i="861"/>
  <c r="AX67" i="861" s="1"/>
  <c r="Z3245" i="64"/>
  <c r="Z3259" i="64" s="1"/>
  <c r="Z3260" i="64" s="1"/>
  <c r="Z3251" i="64"/>
  <c r="Z3239" i="64"/>
  <c r="AA3236" i="64" s="1"/>
  <c r="AA3258" i="64"/>
  <c r="AA3229" i="64"/>
  <c r="AY3123" i="64"/>
  <c r="AZ3121" i="64"/>
  <c r="AZ3173" i="64"/>
  <c r="AZ3175" i="64" s="1"/>
  <c r="AY3175" i="64"/>
  <c r="BE3149" i="64"/>
  <c r="BF3147" i="64"/>
  <c r="AV72" i="861"/>
  <c r="AW71" i="861"/>
  <c r="BF3070" i="64"/>
  <c r="AS54" i="861" l="1"/>
  <c r="AS59" i="861" s="1"/>
  <c r="AS74" i="861" s="1"/>
  <c r="AT53" i="861"/>
  <c r="AT54" i="861" s="1"/>
  <c r="AT59" i="861" s="1"/>
  <c r="AT74" i="861" s="1"/>
  <c r="AX3313" i="64"/>
  <c r="AX3315" i="64" s="1"/>
  <c r="AU92" i="861"/>
  <c r="AU3218" i="64"/>
  <c r="AY62" i="861"/>
  <c r="AY67" i="861" s="1"/>
  <c r="AA3237" i="64"/>
  <c r="AA3249" i="64"/>
  <c r="AA3230" i="64"/>
  <c r="Z3244" i="64"/>
  <c r="BG3070" i="64"/>
  <c r="BG3072" i="64" s="1"/>
  <c r="BF3072" i="64"/>
  <c r="AZ3123" i="64"/>
  <c r="BA3121" i="64"/>
  <c r="BA3173" i="64"/>
  <c r="BA3175" i="64" s="1"/>
  <c r="AX71" i="861"/>
  <c r="AW72" i="861"/>
  <c r="BF3149" i="64"/>
  <c r="BG3147" i="64"/>
  <c r="AW81" i="861" l="1"/>
  <c r="AW83" i="861" s="1"/>
  <c r="AU53" i="861"/>
  <c r="AU54" i="861" s="1"/>
  <c r="AU59" i="861" s="1"/>
  <c r="AU74" i="861" s="1"/>
  <c r="AT13" i="864"/>
  <c r="AY3313" i="64"/>
  <c r="AY3315" i="64" s="1"/>
  <c r="AV81" i="861"/>
  <c r="AV83" i="861" s="1"/>
  <c r="Z3252" i="64"/>
  <c r="Z3253" i="64" s="1"/>
  <c r="AZ62" i="861"/>
  <c r="AZ67" i="861" s="1"/>
  <c r="AA3233" i="64"/>
  <c r="AA3250" i="64"/>
  <c r="AA3231" i="64"/>
  <c r="AB3228" i="64" s="1"/>
  <c r="BG3149" i="64"/>
  <c r="BH3147" i="64"/>
  <c r="BA3123" i="64"/>
  <c r="BB3121" i="64"/>
  <c r="BH3070" i="64"/>
  <c r="BH3072" i="64" s="1"/>
  <c r="AY71" i="861"/>
  <c r="AX72" i="861"/>
  <c r="BB3173" i="64"/>
  <c r="AX81" i="861" l="1"/>
  <c r="AX83" i="861" s="1"/>
  <c r="AU13" i="864"/>
  <c r="AV92" i="861"/>
  <c r="AV53" i="861" s="1"/>
  <c r="AV13" i="864" s="1"/>
  <c r="AV3218" i="64"/>
  <c r="AZ3313" i="64"/>
  <c r="AZ3315" i="64" s="1"/>
  <c r="AW92" i="861"/>
  <c r="AW3218" i="64"/>
  <c r="BA62" i="861"/>
  <c r="BA67" i="861" s="1"/>
  <c r="AB3225" i="64"/>
  <c r="AA3238" i="64"/>
  <c r="M3173" i="64"/>
  <c r="BC3173" i="64"/>
  <c r="AZ71" i="861"/>
  <c r="AY72" i="861"/>
  <c r="M3121" i="64"/>
  <c r="BB3123" i="64"/>
  <c r="BC3121" i="64"/>
  <c r="BI3070" i="64"/>
  <c r="BI3072" i="64" s="1"/>
  <c r="BH3149" i="64"/>
  <c r="BI3147" i="64"/>
  <c r="BB3175" i="64"/>
  <c r="AY81" i="861" l="1"/>
  <c r="AY83" i="861" s="1"/>
  <c r="AV54" i="861"/>
  <c r="AV59" i="861" s="1"/>
  <c r="AV74" i="861" s="1"/>
  <c r="AW53" i="861"/>
  <c r="AW54" i="861" s="1"/>
  <c r="AW59" i="861" s="1"/>
  <c r="AW74" i="861" s="1"/>
  <c r="BA3313" i="64"/>
  <c r="BA3315" i="64" s="1"/>
  <c r="AX92" i="861"/>
  <c r="AX3218" i="64"/>
  <c r="BB62" i="861"/>
  <c r="BB67" i="861" s="1"/>
  <c r="M67" i="861" s="1"/>
  <c r="AA3251" i="64"/>
  <c r="AA3239" i="64"/>
  <c r="AB3236" i="64" s="1"/>
  <c r="AA3241" i="64"/>
  <c r="AB3258" i="64"/>
  <c r="AB3229" i="64"/>
  <c r="BD3173" i="64"/>
  <c r="BC3175" i="64"/>
  <c r="BC3123" i="64"/>
  <c r="BD3121" i="64"/>
  <c r="AZ72" i="861"/>
  <c r="BA71" i="861"/>
  <c r="BI3149" i="64"/>
  <c r="BJ3147" i="64"/>
  <c r="BJ3070" i="64"/>
  <c r="AW13" i="864" l="1"/>
  <c r="AX53" i="861"/>
  <c r="AX54" i="861" s="1"/>
  <c r="AX59" i="861" s="1"/>
  <c r="AX74" i="861" s="1"/>
  <c r="BB3313" i="64"/>
  <c r="BB3315" i="64" s="1"/>
  <c r="AY3218" i="64"/>
  <c r="AY92" i="861"/>
  <c r="AZ81" i="861"/>
  <c r="AZ83" i="861" s="1"/>
  <c r="BC62" i="861"/>
  <c r="BC67" i="861" s="1"/>
  <c r="M62" i="861"/>
  <c r="AB3249" i="64"/>
  <c r="AB3230" i="64"/>
  <c r="AB3231" i="64" s="1"/>
  <c r="AC3228" i="64" s="1"/>
  <c r="AA3245" i="64"/>
  <c r="AA3259" i="64" s="1"/>
  <c r="AA3260" i="64" s="1"/>
  <c r="AB3237" i="64"/>
  <c r="BE3173" i="64"/>
  <c r="BD3175" i="64"/>
  <c r="BK3070" i="64"/>
  <c r="BJ3072" i="64"/>
  <c r="BJ3149" i="64"/>
  <c r="BK3147" i="64"/>
  <c r="BA72" i="861"/>
  <c r="BB71" i="861"/>
  <c r="BD3123" i="64"/>
  <c r="BE3121" i="64"/>
  <c r="BA81" i="861" l="1"/>
  <c r="BA83" i="861" s="1"/>
  <c r="AY53" i="861"/>
  <c r="AY54" i="861" s="1"/>
  <c r="AY59" i="861" s="1"/>
  <c r="AY74" i="861" s="1"/>
  <c r="AX13" i="864"/>
  <c r="BC3313" i="64"/>
  <c r="M3313" i="64"/>
  <c r="AZ3218" i="64"/>
  <c r="AZ92" i="861"/>
  <c r="BD62" i="861"/>
  <c r="BD67" i="861" s="1"/>
  <c r="AC3225" i="64"/>
  <c r="AA3244" i="64"/>
  <c r="AB3233" i="64"/>
  <c r="AB3250" i="64"/>
  <c r="BK3149" i="64"/>
  <c r="BL3147" i="64"/>
  <c r="BB72" i="861"/>
  <c r="M72" i="861" s="1"/>
  <c r="BC71" i="861"/>
  <c r="BL3070" i="64"/>
  <c r="BK3072" i="64"/>
  <c r="BF3173" i="64"/>
  <c r="BE3123" i="64"/>
  <c r="BF3121" i="64"/>
  <c r="BE3175" i="64"/>
  <c r="BB81" i="861" l="1"/>
  <c r="BB83" i="861" s="1"/>
  <c r="AZ53" i="861"/>
  <c r="AZ13" i="864" s="1"/>
  <c r="AY13" i="864"/>
  <c r="BD3313" i="64"/>
  <c r="BD3315" i="64" s="1"/>
  <c r="BC3315" i="64"/>
  <c r="BA3218" i="64"/>
  <c r="BA92" i="861"/>
  <c r="AA3252" i="64"/>
  <c r="AA3253" i="64" s="1"/>
  <c r="BE62" i="861"/>
  <c r="BE67" i="861" s="1"/>
  <c r="AC3258" i="64"/>
  <c r="AC3229" i="64"/>
  <c r="AB3238" i="64"/>
  <c r="BL3149" i="64"/>
  <c r="BM3147" i="64"/>
  <c r="BF3123" i="64"/>
  <c r="BG3121" i="64"/>
  <c r="BC72" i="861"/>
  <c r="BD71" i="861"/>
  <c r="BG3173" i="64"/>
  <c r="BG3175" i="64" s="1"/>
  <c r="BF3175" i="64"/>
  <c r="BM3070" i="64"/>
  <c r="BL3072" i="64"/>
  <c r="BA53" i="861" l="1"/>
  <c r="BA13" i="864" s="1"/>
  <c r="AZ54" i="861"/>
  <c r="AZ59" i="861" s="1"/>
  <c r="AZ74" i="861" s="1"/>
  <c r="BE3313" i="64"/>
  <c r="BE3315" i="64" s="1"/>
  <c r="BB3218" i="64"/>
  <c r="BB92" i="861"/>
  <c r="BF62" i="861"/>
  <c r="BF67" i="861" s="1"/>
  <c r="AB3251" i="64"/>
  <c r="AB3239" i="64"/>
  <c r="AC3236" i="64" s="1"/>
  <c r="AC3249" i="64"/>
  <c r="AC3230" i="64"/>
  <c r="AC3231" i="64" s="1"/>
  <c r="AD3228" i="64" s="1"/>
  <c r="AB3241" i="64"/>
  <c r="BN3070" i="64"/>
  <c r="BE71" i="861"/>
  <c r="BD72" i="861"/>
  <c r="BM3072" i="64"/>
  <c r="BH3173" i="64"/>
  <c r="BM3149" i="64"/>
  <c r="BN3147" i="64"/>
  <c r="BG3123" i="64"/>
  <c r="BH3121" i="64"/>
  <c r="BB53" i="861" l="1"/>
  <c r="BB13" i="864" s="1"/>
  <c r="BA54" i="861"/>
  <c r="BA59" i="861" s="1"/>
  <c r="BA74" i="861" s="1"/>
  <c r="BD81" i="861"/>
  <c r="BD83" i="861" s="1"/>
  <c r="BF3313" i="64"/>
  <c r="BF3315" i="64" s="1"/>
  <c r="BC81" i="861"/>
  <c r="BC83" i="861" s="1"/>
  <c r="BG62" i="861"/>
  <c r="BG67" i="861" s="1"/>
  <c r="AD3225" i="64"/>
  <c r="AB3245" i="64"/>
  <c r="AB3259" i="64" s="1"/>
  <c r="AB3260" i="64" s="1"/>
  <c r="AC3237" i="64"/>
  <c r="AC3250" i="64"/>
  <c r="AC3233" i="64"/>
  <c r="BI3173" i="64"/>
  <c r="BF71" i="861"/>
  <c r="BE72" i="861"/>
  <c r="BH3175" i="64"/>
  <c r="N3147" i="64"/>
  <c r="BN3149" i="64"/>
  <c r="BO3147" i="64"/>
  <c r="N3070" i="64"/>
  <c r="BO3070" i="64"/>
  <c r="BH3123" i="64"/>
  <c r="BI3121" i="64"/>
  <c r="BN3072" i="64"/>
  <c r="M53" i="861" l="1"/>
  <c r="M13" i="864" s="1"/>
  <c r="BB54" i="861"/>
  <c r="BB59" i="861" s="1"/>
  <c r="BE81" i="861"/>
  <c r="BE83" i="861" s="1"/>
  <c r="BC3218" i="64"/>
  <c r="BC92" i="861"/>
  <c r="BC53" i="861" s="1"/>
  <c r="BG3313" i="64"/>
  <c r="BG3315" i="64" s="1"/>
  <c r="BD92" i="861"/>
  <c r="BD3218" i="64"/>
  <c r="BH62" i="861"/>
  <c r="BH67" i="861" s="1"/>
  <c r="AB3244" i="64"/>
  <c r="AC3238" i="64"/>
  <c r="AC3251" i="64" s="1"/>
  <c r="AD3258" i="64"/>
  <c r="AD3229" i="64"/>
  <c r="BI3123" i="64"/>
  <c r="BJ3121" i="64"/>
  <c r="BP3070" i="64"/>
  <c r="BO3072" i="64"/>
  <c r="BO3149" i="64"/>
  <c r="BP3147" i="64"/>
  <c r="BJ3173" i="64"/>
  <c r="BI3175" i="64"/>
  <c r="BG71" i="861"/>
  <c r="BF72" i="861"/>
  <c r="M54" i="861" l="1"/>
  <c r="BF81" i="861"/>
  <c r="BF83" i="861" s="1"/>
  <c r="BD53" i="861"/>
  <c r="BD13" i="864" s="1"/>
  <c r="BC13" i="864"/>
  <c r="BC54" i="861"/>
  <c r="BC59" i="861" s="1"/>
  <c r="BC74" i="861" s="1"/>
  <c r="BH3313" i="64"/>
  <c r="BH3315" i="64" s="1"/>
  <c r="BE3218" i="64"/>
  <c r="BE92" i="861"/>
  <c r="AB3252" i="64"/>
  <c r="AB3253" i="64" s="1"/>
  <c r="BI62" i="861"/>
  <c r="BI67" i="861" s="1"/>
  <c r="AC3241" i="64"/>
  <c r="AC3245" i="64" s="1"/>
  <c r="AC3259" i="64" s="1"/>
  <c r="AC3260" i="64" s="1"/>
  <c r="AD3249" i="64"/>
  <c r="AD3230" i="64"/>
  <c r="AC3239" i="64"/>
  <c r="AD3236" i="64" s="1"/>
  <c r="BP3149" i="64"/>
  <c r="BQ3147" i="64"/>
  <c r="BK3173" i="64"/>
  <c r="BK3175" i="64" s="1"/>
  <c r="BJ3175" i="64"/>
  <c r="BQ3070" i="64"/>
  <c r="BP3072" i="64"/>
  <c r="M59" i="861"/>
  <c r="M74" i="861" s="1"/>
  <c r="BB74" i="861"/>
  <c r="BJ3123" i="64"/>
  <c r="BK3121" i="64"/>
  <c r="BH71" i="861"/>
  <c r="BG72" i="861"/>
  <c r="BG81" i="861" l="1"/>
  <c r="BG83" i="861" s="1"/>
  <c r="BE53" i="861"/>
  <c r="BE13" i="864" s="1"/>
  <c r="BD54" i="861"/>
  <c r="BD59" i="861" s="1"/>
  <c r="BD74" i="861" s="1"/>
  <c r="BI3313" i="64"/>
  <c r="BI3315" i="64" s="1"/>
  <c r="BF3218" i="64"/>
  <c r="BF92" i="861"/>
  <c r="BJ62" i="861"/>
  <c r="BJ67" i="861" s="1"/>
  <c r="AC3244" i="64"/>
  <c r="AD3233" i="64"/>
  <c r="AD3250" i="64"/>
  <c r="AD3231" i="64"/>
  <c r="AD3237" i="64"/>
  <c r="BK3123" i="64"/>
  <c r="BL3121" i="64"/>
  <c r="BQ3149" i="64"/>
  <c r="BR3147" i="64"/>
  <c r="BH72" i="861"/>
  <c r="BI71" i="861"/>
  <c r="BL3173" i="64"/>
  <c r="BR3070" i="64"/>
  <c r="BQ3072" i="64"/>
  <c r="BE54" i="861" l="1"/>
  <c r="BE59" i="861" s="1"/>
  <c r="BE74" i="861" s="1"/>
  <c r="BF53" i="861"/>
  <c r="BF13" i="864" s="1"/>
  <c r="BJ3313" i="64"/>
  <c r="BJ3315" i="64" s="1"/>
  <c r="BG92" i="861"/>
  <c r="BG3218" i="64"/>
  <c r="AC3252" i="64"/>
  <c r="AC3253" i="64" s="1"/>
  <c r="BK62" i="861"/>
  <c r="BK67" i="861" s="1"/>
  <c r="AD3238" i="64"/>
  <c r="AD3251" i="64" s="1"/>
  <c r="AE3228" i="64"/>
  <c r="K3231" i="64"/>
  <c r="BS3070" i="64"/>
  <c r="BM3173" i="64"/>
  <c r="BM3175" i="64" s="1"/>
  <c r="BL3175" i="64"/>
  <c r="BR3072" i="64"/>
  <c r="BL3123" i="64"/>
  <c r="BM3121" i="64"/>
  <c r="BI72" i="861"/>
  <c r="BJ71" i="861"/>
  <c r="BR3149" i="64"/>
  <c r="BS3147" i="64"/>
  <c r="BI81" i="861" l="1"/>
  <c r="BI83" i="861" s="1"/>
  <c r="BF54" i="861"/>
  <c r="BF59" i="861" s="1"/>
  <c r="BF74" i="861" s="1"/>
  <c r="BG53" i="861"/>
  <c r="BG13" i="864" s="1"/>
  <c r="BK3313" i="64"/>
  <c r="BK3315" i="64" s="1"/>
  <c r="BH81" i="861"/>
  <c r="BH83" i="861" s="1"/>
  <c r="BL62" i="861"/>
  <c r="BL67" i="861" s="1"/>
  <c r="AD3241" i="64"/>
  <c r="AD3245" i="64" s="1"/>
  <c r="AD3259" i="64" s="1"/>
  <c r="AD3260" i="64" s="1"/>
  <c r="AD3239" i="64"/>
  <c r="K3239" i="64" s="1"/>
  <c r="L3236" i="64" s="1"/>
  <c r="AE3225" i="64"/>
  <c r="BS3149" i="64"/>
  <c r="BT3147" i="64"/>
  <c r="BJ72" i="861"/>
  <c r="BK71" i="861"/>
  <c r="BM3123" i="64"/>
  <c r="BN3121" i="64"/>
  <c r="BN3173" i="64"/>
  <c r="BT3070" i="64"/>
  <c r="BS3072" i="64"/>
  <c r="BJ81" i="861" l="1"/>
  <c r="BJ83" i="861" s="1"/>
  <c r="BG54" i="861"/>
  <c r="BG59" i="861" s="1"/>
  <c r="BG74" i="861" s="1"/>
  <c r="BH3218" i="64"/>
  <c r="BH92" i="861"/>
  <c r="BH53" i="861" s="1"/>
  <c r="BH13" i="864" s="1"/>
  <c r="BL3313" i="64"/>
  <c r="BL3315" i="64" s="1"/>
  <c r="BI92" i="861"/>
  <c r="BI3218" i="64"/>
  <c r="BM62" i="861"/>
  <c r="BM67" i="861" s="1"/>
  <c r="AE3236" i="64"/>
  <c r="AE3237" i="64" s="1"/>
  <c r="AD3244" i="64"/>
  <c r="AE3258" i="64"/>
  <c r="AE3229" i="64"/>
  <c r="BT3149" i="64"/>
  <c r="BU3147" i="64"/>
  <c r="N3121" i="64"/>
  <c r="BN3123" i="64"/>
  <c r="BO3121" i="64"/>
  <c r="BU3070" i="64"/>
  <c r="BT3072" i="64"/>
  <c r="BK72" i="861"/>
  <c r="BL71" i="861"/>
  <c r="N3173" i="64"/>
  <c r="BO3173" i="64"/>
  <c r="BO3175" i="64" s="1"/>
  <c r="BN3175" i="64"/>
  <c r="BK81" i="861" l="1"/>
  <c r="BK83" i="861" s="1"/>
  <c r="BH54" i="861"/>
  <c r="BH59" i="861" s="1"/>
  <c r="BH74" i="861" s="1"/>
  <c r="BI53" i="861"/>
  <c r="BI54" i="861" s="1"/>
  <c r="BI59" i="861" s="1"/>
  <c r="BI74" i="861" s="1"/>
  <c r="BM3313" i="64"/>
  <c r="BM3315" i="64" s="1"/>
  <c r="BJ3218" i="64"/>
  <c r="BJ92" i="861"/>
  <c r="AD3252" i="64"/>
  <c r="AD3253" i="64" s="1"/>
  <c r="BN62" i="861"/>
  <c r="N62" i="861" s="1"/>
  <c r="AE3249" i="64"/>
  <c r="AE3230" i="64"/>
  <c r="AE3231" i="64" s="1"/>
  <c r="AF3228" i="64" s="1"/>
  <c r="BV3070" i="64"/>
  <c r="BL72" i="861"/>
  <c r="BM71" i="861"/>
  <c r="BU3072" i="64"/>
  <c r="BU3149" i="64"/>
  <c r="BV3147" i="64"/>
  <c r="BO3123" i="64"/>
  <c r="BP3121" i="64"/>
  <c r="BP3173" i="64"/>
  <c r="BL81" i="861" l="1"/>
  <c r="BL83" i="861" s="1"/>
  <c r="BJ53" i="861"/>
  <c r="BJ54" i="861" s="1"/>
  <c r="BJ59" i="861" s="1"/>
  <c r="BJ74" i="861" s="1"/>
  <c r="BI13" i="864"/>
  <c r="BN3313" i="64"/>
  <c r="BN3315" i="64" s="1"/>
  <c r="BK3218" i="64"/>
  <c r="BK92" i="861"/>
  <c r="BO62" i="861"/>
  <c r="BO67" i="861" s="1"/>
  <c r="BN67" i="861"/>
  <c r="N67" i="861" s="1"/>
  <c r="AF3225" i="64"/>
  <c r="AE3250" i="64"/>
  <c r="AE3233" i="64"/>
  <c r="BQ3173" i="64"/>
  <c r="BV3149" i="64"/>
  <c r="BW3147" i="64"/>
  <c r="BP3175" i="64"/>
  <c r="BW3070" i="64"/>
  <c r="BW3072" i="64" s="1"/>
  <c r="BN71" i="861"/>
  <c r="BM72" i="861"/>
  <c r="BV3072" i="64"/>
  <c r="BP3123" i="64"/>
  <c r="BQ3121" i="64"/>
  <c r="BM81" i="861" l="1"/>
  <c r="BM83" i="861" s="1"/>
  <c r="BK53" i="861"/>
  <c r="BK54" i="861" s="1"/>
  <c r="BK59" i="861" s="1"/>
  <c r="BK74" i="861" s="1"/>
  <c r="BJ13" i="864"/>
  <c r="BO3313" i="64"/>
  <c r="N3313" i="64"/>
  <c r="BL92" i="861"/>
  <c r="BL3218" i="64"/>
  <c r="BP62" i="861"/>
  <c r="BP67" i="861" s="1"/>
  <c r="AE3238" i="64"/>
  <c r="AF3229" i="64"/>
  <c r="AF3258" i="64"/>
  <c r="BQ3123" i="64"/>
  <c r="BR3121" i="64"/>
  <c r="BX3070" i="64"/>
  <c r="BW3149" i="64"/>
  <c r="BX3147" i="64"/>
  <c r="BO71" i="861"/>
  <c r="BN72" i="861"/>
  <c r="N72" i="861" s="1"/>
  <c r="BR3173" i="64"/>
  <c r="BR3175" i="64" s="1"/>
  <c r="BQ3175" i="64"/>
  <c r="BK13" i="864" l="1"/>
  <c r="BL53" i="861"/>
  <c r="BL54" i="861" s="1"/>
  <c r="BL59" i="861" s="1"/>
  <c r="BL74" i="861" s="1"/>
  <c r="BM3218" i="64"/>
  <c r="BM92" i="861"/>
  <c r="BN81" i="861"/>
  <c r="BN83" i="861" s="1"/>
  <c r="BP3313" i="64"/>
  <c r="BP3315" i="64" s="1"/>
  <c r="BO3315" i="64"/>
  <c r="BQ62" i="861"/>
  <c r="BQ67" i="861" s="1"/>
  <c r="AE3251" i="64"/>
  <c r="AE3239" i="64"/>
  <c r="AF3236" i="64" s="1"/>
  <c r="AF3249" i="64"/>
  <c r="AF3230" i="64"/>
  <c r="AF3231" i="64" s="1"/>
  <c r="AG3228" i="64" s="1"/>
  <c r="AE3241" i="64"/>
  <c r="BY3070" i="64"/>
  <c r="BX3072" i="64"/>
  <c r="BX3149" i="64"/>
  <c r="BY3147" i="64"/>
  <c r="BR3123" i="64"/>
  <c r="BS3121" i="64"/>
  <c r="BS3173" i="64"/>
  <c r="BS3175" i="64" s="1"/>
  <c r="BP71" i="861"/>
  <c r="BO72" i="861"/>
  <c r="BM53" i="861" l="1"/>
  <c r="BM13" i="864" s="1"/>
  <c r="BL13" i="864"/>
  <c r="BQ3313" i="64"/>
  <c r="BQ3315" i="64" s="1"/>
  <c r="BN3218" i="64"/>
  <c r="BN92" i="861"/>
  <c r="BR62" i="861"/>
  <c r="BR67" i="861" s="1"/>
  <c r="AG3225" i="64"/>
  <c r="AF3237" i="64"/>
  <c r="AE3245" i="64"/>
  <c r="AF3233" i="64"/>
  <c r="AF3250" i="64"/>
  <c r="BT3173" i="64"/>
  <c r="BT3175" i="64" s="1"/>
  <c r="BY3149" i="64"/>
  <c r="BZ3147" i="64"/>
  <c r="BZ3070" i="64"/>
  <c r="BZ3072" i="64" s="1"/>
  <c r="BY3072" i="64"/>
  <c r="BS3123" i="64"/>
  <c r="BT3121" i="64"/>
  <c r="BP72" i="861"/>
  <c r="BQ71" i="861"/>
  <c r="BM54" i="861" l="1"/>
  <c r="BM59" i="861" s="1"/>
  <c r="BM74" i="861" s="1"/>
  <c r="BN53" i="861"/>
  <c r="N53" i="861" s="1"/>
  <c r="N13" i="864" s="1"/>
  <c r="BR3313" i="64"/>
  <c r="BR3315" i="64" s="1"/>
  <c r="BO81" i="861"/>
  <c r="BO83" i="861" s="1"/>
  <c r="BP81" i="861"/>
  <c r="BP83" i="861" s="1"/>
  <c r="BS62" i="861"/>
  <c r="BS67" i="861" s="1"/>
  <c r="AF3238" i="64"/>
  <c r="AG3229" i="64"/>
  <c r="AG3258" i="64"/>
  <c r="AE3259" i="64"/>
  <c r="AE3244" i="64"/>
  <c r="BQ72" i="861"/>
  <c r="BR71" i="861"/>
  <c r="O3070" i="64"/>
  <c r="CA3070" i="64"/>
  <c r="O3147" i="64"/>
  <c r="BZ3149" i="64"/>
  <c r="CA3147" i="64"/>
  <c r="BU3173" i="64"/>
  <c r="BU3175" i="64" s="1"/>
  <c r="BT3123" i="64"/>
  <c r="BU3121" i="64"/>
  <c r="BN54" i="861" l="1"/>
  <c r="N54" i="861" s="1"/>
  <c r="BN13" i="864"/>
  <c r="BO3218" i="64"/>
  <c r="BO92" i="861"/>
  <c r="BO53" i="861" s="1"/>
  <c r="BO13" i="864" s="1"/>
  <c r="BS3313" i="64"/>
  <c r="BS3315" i="64" s="1"/>
  <c r="BP92" i="861"/>
  <c r="BP3218" i="64"/>
  <c r="BT62" i="861"/>
  <c r="BT67" i="861" s="1"/>
  <c r="AG3249" i="64"/>
  <c r="AG3230" i="64"/>
  <c r="AF3251" i="64"/>
  <c r="AE3252" i="64"/>
  <c r="AE3260" i="64"/>
  <c r="AF3241" i="64"/>
  <c r="AF3239" i="64"/>
  <c r="AG3236" i="64" s="1"/>
  <c r="BU3123" i="64"/>
  <c r="BV3121" i="64"/>
  <c r="CA3149" i="64"/>
  <c r="CB3147" i="64"/>
  <c r="CB3070" i="64"/>
  <c r="CB3072" i="64" s="1"/>
  <c r="CA3072" i="64"/>
  <c r="BR72" i="861"/>
  <c r="BS71" i="861"/>
  <c r="BV3173" i="64"/>
  <c r="BN59" i="861" l="1"/>
  <c r="BN74" i="861" s="1"/>
  <c r="BR81" i="861"/>
  <c r="BR83" i="861" s="1"/>
  <c r="BO54" i="861"/>
  <c r="BO59" i="861" s="1"/>
  <c r="BO74" i="861" s="1"/>
  <c r="BP53" i="861"/>
  <c r="BP13" i="864" s="1"/>
  <c r="BT3313" i="64"/>
  <c r="BT3315" i="64" s="1"/>
  <c r="BQ81" i="861"/>
  <c r="BQ83" i="861" s="1"/>
  <c r="BU62" i="861"/>
  <c r="BU67" i="861" s="1"/>
  <c r="AG3237" i="64"/>
  <c r="AE3253" i="64"/>
  <c r="AF3245" i="64"/>
  <c r="AF3244" i="64" s="1"/>
  <c r="AG3233" i="64"/>
  <c r="AG3250" i="64"/>
  <c r="AG3231" i="64"/>
  <c r="AH3228" i="64" s="1"/>
  <c r="BW3173" i="64"/>
  <c r="CC3070" i="64"/>
  <c r="CC3072" i="64" s="1"/>
  <c r="BV3175" i="64"/>
  <c r="CB3149" i="64"/>
  <c r="CC3147" i="64"/>
  <c r="BV3123" i="64"/>
  <c r="BW3121" i="64"/>
  <c r="BS72" i="861"/>
  <c r="BT71" i="861"/>
  <c r="N59" i="861" l="1"/>
  <c r="N74" i="861" s="1"/>
  <c r="BQ3218" i="64"/>
  <c r="BP54" i="861"/>
  <c r="BP59" i="861" s="1"/>
  <c r="BP74" i="861" s="1"/>
  <c r="BQ92" i="861"/>
  <c r="BQ53" i="861" s="1"/>
  <c r="BQ13" i="864" s="1"/>
  <c r="BU3313" i="64"/>
  <c r="BU3315" i="64" s="1"/>
  <c r="BR3218" i="64"/>
  <c r="BR92" i="861"/>
  <c r="BS81" i="861"/>
  <c r="BS83" i="861" s="1"/>
  <c r="BV62" i="861"/>
  <c r="BV67" i="861" s="1"/>
  <c r="AH3225" i="64"/>
  <c r="AF3259" i="64"/>
  <c r="AG3238" i="64"/>
  <c r="AG3239" i="64" s="1"/>
  <c r="AH3236" i="64" s="1"/>
  <c r="AH3237" i="64" s="1"/>
  <c r="AF3252" i="64"/>
  <c r="CC3149" i="64"/>
  <c r="CD3147" i="64"/>
  <c r="CD3070" i="64"/>
  <c r="CD3072" i="64" s="1"/>
  <c r="BW3123" i="64"/>
  <c r="BX3121" i="64"/>
  <c r="BX3173" i="64"/>
  <c r="BX3175" i="64" s="1"/>
  <c r="BU71" i="861"/>
  <c r="BT72" i="861"/>
  <c r="BW3175" i="64"/>
  <c r="BR53" i="861" l="1"/>
  <c r="BR54" i="861" s="1"/>
  <c r="BR59" i="861" s="1"/>
  <c r="BR74" i="861" s="1"/>
  <c r="BQ54" i="861"/>
  <c r="BQ59" i="861" s="1"/>
  <c r="BQ74" i="861" s="1"/>
  <c r="BV3313" i="64"/>
  <c r="BV3315" i="64" s="1"/>
  <c r="BS3218" i="64"/>
  <c r="BS92" i="861"/>
  <c r="BW62" i="861"/>
  <c r="BW67" i="861" s="1"/>
  <c r="AF3253" i="64"/>
  <c r="AF3260" i="64"/>
  <c r="AG3251" i="64"/>
  <c r="AH3258" i="64"/>
  <c r="AH3229" i="64"/>
  <c r="AG3241" i="64"/>
  <c r="CD3149" i="64"/>
  <c r="CE3147" i="64"/>
  <c r="BV71" i="861"/>
  <c r="BU72" i="861"/>
  <c r="BX3123" i="64"/>
  <c r="BY3121" i="64"/>
  <c r="BY3173" i="64"/>
  <c r="CE3070" i="64"/>
  <c r="CE3072" i="64" s="1"/>
  <c r="BU81" i="861" l="1"/>
  <c r="BU83" i="861" s="1"/>
  <c r="BR13" i="864"/>
  <c r="BS53" i="861"/>
  <c r="BS13" i="864" s="1"/>
  <c r="BW3313" i="64"/>
  <c r="BW3315" i="64" s="1"/>
  <c r="BT81" i="861"/>
  <c r="BT83" i="861" s="1"/>
  <c r="BX62" i="861"/>
  <c r="BX67" i="861" s="1"/>
  <c r="AH3249" i="64"/>
  <c r="AH3230" i="64"/>
  <c r="AH3231" i="64" s="1"/>
  <c r="AI3228" i="64" s="1"/>
  <c r="AG3245" i="64"/>
  <c r="AG3244" i="64" s="1"/>
  <c r="BW71" i="861"/>
  <c r="BV72" i="861"/>
  <c r="CF3070" i="64"/>
  <c r="CE3149" i="64"/>
  <c r="CF3147" i="64"/>
  <c r="BZ3173" i="64"/>
  <c r="BY3175" i="64"/>
  <c r="BY3123" i="64"/>
  <c r="BZ3121" i="64"/>
  <c r="BS54" i="861" l="1"/>
  <c r="BS59" i="861" s="1"/>
  <c r="BS74" i="861" s="1"/>
  <c r="BT3218" i="64"/>
  <c r="BT92" i="861"/>
  <c r="BT53" i="861" s="1"/>
  <c r="BX3313" i="64"/>
  <c r="BX3315" i="64" s="1"/>
  <c r="BU3218" i="64"/>
  <c r="BU92" i="861"/>
  <c r="BY62" i="861"/>
  <c r="BY67" i="861" s="1"/>
  <c r="AG3252" i="64"/>
  <c r="AG3259" i="64"/>
  <c r="AI3225" i="64"/>
  <c r="AH3250" i="64"/>
  <c r="AH3233" i="64"/>
  <c r="O3173" i="64"/>
  <c r="CA3173" i="64"/>
  <c r="BZ3175" i="64"/>
  <c r="CG3070" i="64"/>
  <c r="BX71" i="861"/>
  <c r="BW72" i="861"/>
  <c r="CF3072" i="64"/>
  <c r="BZ3123" i="64"/>
  <c r="O3121" i="64"/>
  <c r="CA3121" i="64"/>
  <c r="CF3149" i="64"/>
  <c r="CG3147" i="64"/>
  <c r="BW81" i="861" l="1"/>
  <c r="BW83" i="861" s="1"/>
  <c r="BU53" i="861"/>
  <c r="BU54" i="861" s="1"/>
  <c r="BU59" i="861" s="1"/>
  <c r="BU74" i="861" s="1"/>
  <c r="BT13" i="864"/>
  <c r="BT54" i="861"/>
  <c r="BT59" i="861" s="1"/>
  <c r="BT74" i="861" s="1"/>
  <c r="BY3313" i="64"/>
  <c r="BY3315" i="64" s="1"/>
  <c r="BV81" i="861"/>
  <c r="BV83" i="861" s="1"/>
  <c r="BZ62" i="861"/>
  <c r="O62" i="861" s="1"/>
  <c r="AH3238" i="64"/>
  <c r="AI3258" i="64"/>
  <c r="AI3229" i="64"/>
  <c r="AG3260" i="64"/>
  <c r="AG3253" i="64"/>
  <c r="CG3149" i="64"/>
  <c r="CH3147" i="64"/>
  <c r="CA3123" i="64"/>
  <c r="CB3121" i="64"/>
  <c r="BX72" i="861"/>
  <c r="BY71" i="861"/>
  <c r="CB3173" i="64"/>
  <c r="CB3175" i="64" s="1"/>
  <c r="CH3070" i="64"/>
  <c r="CG3072" i="64"/>
  <c r="CA3175" i="64"/>
  <c r="BX81" i="861" l="1"/>
  <c r="BX83" i="861" s="1"/>
  <c r="BU13" i="864"/>
  <c r="BV3218" i="64"/>
  <c r="BV92" i="861"/>
  <c r="BV53" i="861" s="1"/>
  <c r="BZ3313" i="64"/>
  <c r="BZ3315" i="64" s="1"/>
  <c r="BW92" i="861"/>
  <c r="BW3218" i="64"/>
  <c r="CA62" i="861"/>
  <c r="CA67" i="861" s="1"/>
  <c r="BZ67" i="861"/>
  <c r="O67" i="861" s="1"/>
  <c r="AI3249" i="64"/>
  <c r="AI3230" i="64"/>
  <c r="AI3231" i="64" s="1"/>
  <c r="AJ3228" i="64" s="1"/>
  <c r="AH3251" i="64"/>
  <c r="AH3239" i="64"/>
  <c r="AI3236" i="64" s="1"/>
  <c r="AH3241" i="64"/>
  <c r="CH3149" i="64"/>
  <c r="CI3147" i="64"/>
  <c r="CI3070" i="64"/>
  <c r="CH3072" i="64"/>
  <c r="CB3123" i="64"/>
  <c r="CC3121" i="64"/>
  <c r="CC3173" i="64"/>
  <c r="BY72" i="861"/>
  <c r="BZ71" i="861"/>
  <c r="BY81" i="861" l="1"/>
  <c r="BY83" i="861" s="1"/>
  <c r="BW53" i="861"/>
  <c r="BW54" i="861" s="1"/>
  <c r="BW59" i="861" s="1"/>
  <c r="BW74" i="861" s="1"/>
  <c r="BV54" i="861"/>
  <c r="BV59" i="861" s="1"/>
  <c r="BV74" i="861" s="1"/>
  <c r="BV13" i="864"/>
  <c r="O3313" i="64"/>
  <c r="CA3313" i="64"/>
  <c r="BX3218" i="64"/>
  <c r="BX92" i="861"/>
  <c r="CB62" i="861"/>
  <c r="CB67" i="861" s="1"/>
  <c r="AI3237" i="64"/>
  <c r="AJ3225" i="64"/>
  <c r="AI3250" i="64"/>
  <c r="AI3233" i="64"/>
  <c r="AH3245" i="64"/>
  <c r="AH3244" i="64" s="1"/>
  <c r="CD3173" i="64"/>
  <c r="BZ72" i="861"/>
  <c r="O72" i="861" s="1"/>
  <c r="CA71" i="861"/>
  <c r="CC3123" i="64"/>
  <c r="CD3121" i="64"/>
  <c r="CJ3070" i="64"/>
  <c r="CJ3072" i="64" s="1"/>
  <c r="CC3175" i="64"/>
  <c r="CI3072" i="64"/>
  <c r="CI3149" i="64"/>
  <c r="CJ3147" i="64"/>
  <c r="BZ81" i="861" l="1"/>
  <c r="BZ83" i="861" s="1"/>
  <c r="BY92" i="861"/>
  <c r="BY3218" i="64"/>
  <c r="BW13" i="864"/>
  <c r="BX53" i="861"/>
  <c r="BX13" i="864" s="1"/>
  <c r="CB3313" i="64"/>
  <c r="CB3315" i="64" s="1"/>
  <c r="CA3315" i="64"/>
  <c r="CC62" i="861"/>
  <c r="CC67" i="861" s="1"/>
  <c r="AI3238" i="64"/>
  <c r="AI3251" i="64" s="1"/>
  <c r="AH3252" i="64"/>
  <c r="AJ3258" i="64"/>
  <c r="AJ3229" i="64"/>
  <c r="AH3259" i="64"/>
  <c r="CK3070" i="64"/>
  <c r="CD3123" i="64"/>
  <c r="CE3121" i="64"/>
  <c r="CJ3149" i="64"/>
  <c r="CK3147" i="64"/>
  <c r="CA72" i="861"/>
  <c r="CB71" i="861"/>
  <c r="CE3173" i="64"/>
  <c r="CD3175" i="64"/>
  <c r="BY53" i="861" l="1"/>
  <c r="BY13" i="864" s="1"/>
  <c r="BX54" i="861"/>
  <c r="BX59" i="861" s="1"/>
  <c r="BX74" i="861" s="1"/>
  <c r="CC3313" i="64"/>
  <c r="CC3315" i="64" s="1"/>
  <c r="BZ3218" i="64"/>
  <c r="BZ92" i="861"/>
  <c r="CD62" i="861"/>
  <c r="CD67" i="861" s="1"/>
  <c r="AI3241" i="64"/>
  <c r="AI3245" i="64" s="1"/>
  <c r="AI3244" i="64" s="1"/>
  <c r="AI3239" i="64"/>
  <c r="AJ3236" i="64" s="1"/>
  <c r="AJ3237" i="64" s="1"/>
  <c r="AH3260" i="64"/>
  <c r="AH3253" i="64"/>
  <c r="AJ3249" i="64"/>
  <c r="AJ3230" i="64"/>
  <c r="CF3173" i="64"/>
  <c r="CF3175" i="64" s="1"/>
  <c r="CE3175" i="64"/>
  <c r="CB72" i="861"/>
  <c r="CC71" i="861"/>
  <c r="CE3123" i="64"/>
  <c r="CF3121" i="64"/>
  <c r="CL3070" i="64"/>
  <c r="P3070" i="64" s="1"/>
  <c r="CK3072" i="64"/>
  <c r="CK3149" i="64"/>
  <c r="CL3147" i="64"/>
  <c r="CB81" i="861" l="1"/>
  <c r="CB83" i="861" s="1"/>
  <c r="BZ53" i="861"/>
  <c r="O53" i="861" s="1"/>
  <c r="O13" i="864" s="1"/>
  <c r="BY54" i="861"/>
  <c r="BY59" i="861" s="1"/>
  <c r="BY74" i="861" s="1"/>
  <c r="CD3313" i="64"/>
  <c r="CD3315" i="64" s="1"/>
  <c r="CA81" i="861"/>
  <c r="CA83" i="861" s="1"/>
  <c r="CE62" i="861"/>
  <c r="CE67" i="861" s="1"/>
  <c r="AJ3250" i="64"/>
  <c r="AJ3233" i="64"/>
  <c r="AI3252" i="64"/>
  <c r="AJ3231" i="64"/>
  <c r="AK3228" i="64" s="1"/>
  <c r="AI3259" i="64"/>
  <c r="CF3123" i="64"/>
  <c r="CG3121" i="64"/>
  <c r="CD71" i="861"/>
  <c r="CC72" i="861"/>
  <c r="CG3173" i="64"/>
  <c r="P3147" i="64"/>
  <c r="CL3149" i="64"/>
  <c r="CL3072" i="64"/>
  <c r="CC81" i="861" l="1"/>
  <c r="CC83" i="861" s="1"/>
  <c r="BZ54" i="861"/>
  <c r="BZ59" i="861" s="1"/>
  <c r="BZ13" i="864"/>
  <c r="CA92" i="861"/>
  <c r="CA53" i="861" s="1"/>
  <c r="CA54" i="861" s="1"/>
  <c r="CA59" i="861" s="1"/>
  <c r="CA74" i="861" s="1"/>
  <c r="CA3218" i="64"/>
  <c r="CE3313" i="64"/>
  <c r="CE3315" i="64" s="1"/>
  <c r="CB92" i="861"/>
  <c r="CB3218" i="64"/>
  <c r="CF62" i="861"/>
  <c r="CF67" i="861" s="1"/>
  <c r="AI3253" i="64"/>
  <c r="AK3225" i="64"/>
  <c r="K3072" i="64"/>
  <c r="L3072" i="64"/>
  <c r="M3072" i="64"/>
  <c r="N3072" i="64"/>
  <c r="O3072" i="64"/>
  <c r="P3072" i="64"/>
  <c r="K3149" i="64"/>
  <c r="L3149" i="64"/>
  <c r="M3149" i="64"/>
  <c r="N3149" i="64"/>
  <c r="O3149" i="64"/>
  <c r="P3149" i="64"/>
  <c r="AI3260" i="64"/>
  <c r="AJ3238" i="64"/>
  <c r="AJ3241" i="64" s="1"/>
  <c r="CH3173" i="64"/>
  <c r="CG3175" i="64"/>
  <c r="CE71" i="861"/>
  <c r="CD72" i="861"/>
  <c r="CG3123" i="64"/>
  <c r="CH3121" i="64"/>
  <c r="O54" i="861" l="1"/>
  <c r="CB53" i="861"/>
  <c r="CB54" i="861" s="1"/>
  <c r="CB59" i="861" s="1"/>
  <c r="CB74" i="861" s="1"/>
  <c r="CA13" i="864"/>
  <c r="CF3313" i="64"/>
  <c r="CF3315" i="64" s="1"/>
  <c r="CC92" i="861"/>
  <c r="CC3218" i="64"/>
  <c r="CG62" i="861"/>
  <c r="CG67" i="861" s="1"/>
  <c r="K81" i="861"/>
  <c r="L81" i="861"/>
  <c r="M81" i="861"/>
  <c r="N81" i="861"/>
  <c r="O81" i="861"/>
  <c r="AJ3245" i="64"/>
  <c r="AJ3259" i="64" s="1"/>
  <c r="AJ3251" i="64"/>
  <c r="AJ3239" i="64"/>
  <c r="AK3236" i="64" s="1"/>
  <c r="AK3229" i="64"/>
  <c r="AK3258" i="64"/>
  <c r="CI3173" i="64"/>
  <c r="CI3175" i="64" s="1"/>
  <c r="CH3123" i="64"/>
  <c r="CI3121" i="64"/>
  <c r="BZ74" i="861"/>
  <c r="O59" i="861"/>
  <c r="O74" i="861" s="1"/>
  <c r="CH3175" i="64"/>
  <c r="CF71" i="861"/>
  <c r="CE72" i="861"/>
  <c r="CB13" i="864" l="1"/>
  <c r="CE81" i="861"/>
  <c r="CE83" i="861" s="1"/>
  <c r="CC53" i="861"/>
  <c r="CC54" i="861" s="1"/>
  <c r="CC59" i="861" s="1"/>
  <c r="CC74" i="861" s="1"/>
  <c r="CG3313" i="64"/>
  <c r="CG3315" i="64" s="1"/>
  <c r="CD81" i="861"/>
  <c r="CD83" i="861" s="1"/>
  <c r="CH62" i="861"/>
  <c r="CH67" i="861" s="1"/>
  <c r="L83" i="861"/>
  <c r="M83" i="861"/>
  <c r="N83" i="861"/>
  <c r="AK3237" i="64"/>
  <c r="AK3249" i="64"/>
  <c r="AK3230" i="64"/>
  <c r="AJ3244" i="64"/>
  <c r="AJ3260" i="64"/>
  <c r="CF72" i="861"/>
  <c r="CG71" i="861"/>
  <c r="CI3123" i="64"/>
  <c r="CJ3121" i="64"/>
  <c r="CJ3173" i="64"/>
  <c r="CF81" i="861" l="1"/>
  <c r="CF83" i="861" s="1"/>
  <c r="CC13" i="864"/>
  <c r="CD92" i="861"/>
  <c r="CD53" i="861" s="1"/>
  <c r="CD54" i="861" s="1"/>
  <c r="CD59" i="861" s="1"/>
  <c r="CD74" i="861" s="1"/>
  <c r="CD3218" i="64"/>
  <c r="CH3313" i="64"/>
  <c r="CH3315" i="64" s="1"/>
  <c r="CE3218" i="64"/>
  <c r="CE92" i="861"/>
  <c r="AJ3252" i="64"/>
  <c r="AJ3253" i="64" s="1"/>
  <c r="CI62" i="861"/>
  <c r="CI67" i="861" s="1"/>
  <c r="N3218" i="64"/>
  <c r="H3" i="1225"/>
  <c r="H5" i="1225" s="1"/>
  <c r="H7" i="1225" s="1"/>
  <c r="M3218" i="64"/>
  <c r="G3" i="1225"/>
  <c r="G5" i="1225" s="1"/>
  <c r="G7" i="1225" s="1"/>
  <c r="L3218" i="64"/>
  <c r="F3" i="1225"/>
  <c r="F5" i="1225" s="1"/>
  <c r="F7" i="1225" s="1"/>
  <c r="L92" i="861"/>
  <c r="M92" i="861"/>
  <c r="N92" i="861"/>
  <c r="O92" i="861"/>
  <c r="AK3250" i="64"/>
  <c r="AK3233" i="64"/>
  <c r="AK3231" i="64"/>
  <c r="AL3228" i="64" s="1"/>
  <c r="CK3173" i="64"/>
  <c r="CJ3123" i="64"/>
  <c r="CK3121" i="64"/>
  <c r="CJ3175" i="64"/>
  <c r="CG72" i="861"/>
  <c r="CH71" i="861"/>
  <c r="CG81" i="861" l="1"/>
  <c r="CG83" i="861" s="1"/>
  <c r="CE53" i="861"/>
  <c r="CE54" i="861" s="1"/>
  <c r="CE59" i="861" s="1"/>
  <c r="CE74" i="861" s="1"/>
  <c r="CD13" i="864"/>
  <c r="CI3313" i="64"/>
  <c r="CI3315" i="64" s="1"/>
  <c r="CF3218" i="64"/>
  <c r="CF92" i="861"/>
  <c r="CJ62" i="861"/>
  <c r="CJ67" i="861" s="1"/>
  <c r="AL3225" i="64"/>
  <c r="AK3238" i="64"/>
  <c r="AK3241" i="64" s="1"/>
  <c r="CK3123" i="64"/>
  <c r="CL3121" i="64"/>
  <c r="CH72" i="861"/>
  <c r="CI71" i="861"/>
  <c r="CL3173" i="64"/>
  <c r="P3173" i="64" s="1"/>
  <c r="CK3175" i="64"/>
  <c r="CH81" i="861" l="1"/>
  <c r="CH83" i="861" s="1"/>
  <c r="CE13" i="864"/>
  <c r="CF53" i="861"/>
  <c r="CF13" i="864" s="1"/>
  <c r="CJ3313" i="64"/>
  <c r="CJ3315" i="64" s="1"/>
  <c r="CG92" i="861"/>
  <c r="CG3218" i="64"/>
  <c r="CK62" i="861"/>
  <c r="CK67" i="861" s="1"/>
  <c r="AK3245" i="64"/>
  <c r="AK3259" i="64" s="1"/>
  <c r="AK3260" i="64" s="1"/>
  <c r="AL3258" i="64"/>
  <c r="AL3229" i="64"/>
  <c r="AK3251" i="64"/>
  <c r="AK3239" i="64"/>
  <c r="AL3236" i="64" s="1"/>
  <c r="CL3175" i="64"/>
  <c r="P3121" i="64"/>
  <c r="CL3123" i="64"/>
  <c r="CI72" i="861"/>
  <c r="CJ71" i="861"/>
  <c r="CI81" i="861" l="1"/>
  <c r="CI83" i="861" s="1"/>
  <c r="CG53" i="861"/>
  <c r="CG13" i="864" s="1"/>
  <c r="CF54" i="861"/>
  <c r="CF59" i="861" s="1"/>
  <c r="CF74" i="861" s="1"/>
  <c r="CK3313" i="64"/>
  <c r="CK3315" i="64" s="1"/>
  <c r="CH3218" i="64"/>
  <c r="CH92" i="861"/>
  <c r="CL62" i="861"/>
  <c r="CL67" i="861" s="1"/>
  <c r="P67" i="861" s="1"/>
  <c r="AK3244" i="64"/>
  <c r="K3175" i="64"/>
  <c r="L3175" i="64"/>
  <c r="M3175" i="64"/>
  <c r="N3175" i="64"/>
  <c r="O3175" i="64"/>
  <c r="P3175" i="64"/>
  <c r="AL3249" i="64"/>
  <c r="AL3230" i="64"/>
  <c r="AL3237" i="64"/>
  <c r="K3123" i="64"/>
  <c r="L3123" i="64"/>
  <c r="M3123" i="64"/>
  <c r="N3123" i="64"/>
  <c r="O3123" i="64"/>
  <c r="P3123" i="64"/>
  <c r="CK71" i="861"/>
  <c r="CJ72" i="861"/>
  <c r="CJ81" i="861" l="1"/>
  <c r="CJ83" i="861" s="1"/>
  <c r="CG54" i="861"/>
  <c r="CG59" i="861" s="1"/>
  <c r="CG74" i="861" s="1"/>
  <c r="CH53" i="861"/>
  <c r="CH54" i="861" s="1"/>
  <c r="CH59" i="861" s="1"/>
  <c r="CH74" i="861" s="1"/>
  <c r="CL3313" i="64"/>
  <c r="P3313" i="64" s="1"/>
  <c r="CI3218" i="64"/>
  <c r="CI92" i="861"/>
  <c r="AK3252" i="64"/>
  <c r="AK3253" i="64" s="1"/>
  <c r="P62" i="861"/>
  <c r="K83" i="861"/>
  <c r="O83" i="861"/>
  <c r="AL3250" i="64"/>
  <c r="AL3233" i="64"/>
  <c r="AL3231" i="64"/>
  <c r="AM3228" i="64" s="1"/>
  <c r="CL71" i="861"/>
  <c r="CL72" i="861" s="1"/>
  <c r="P72" i="861" s="1"/>
  <c r="CK72" i="861"/>
  <c r="CK81" i="861" l="1"/>
  <c r="CK83" i="861" s="1"/>
  <c r="CI53" i="861"/>
  <c r="CI13" i="864" s="1"/>
  <c r="CH13" i="864"/>
  <c r="CL3315" i="64"/>
  <c r="P3315" i="64" s="1"/>
  <c r="K3315" i="64"/>
  <c r="L3315" i="64"/>
  <c r="M3315" i="64"/>
  <c r="N3315" i="64"/>
  <c r="O3315" i="64"/>
  <c r="CJ92" i="861"/>
  <c r="CJ3218" i="64"/>
  <c r="I3" i="1225"/>
  <c r="I5" i="1225" s="1"/>
  <c r="I7" i="1225" s="1"/>
  <c r="O3218" i="64"/>
  <c r="K3218" i="64"/>
  <c r="E3" i="1225"/>
  <c r="E5" i="1225" s="1"/>
  <c r="E7" i="1225" s="1"/>
  <c r="AM3225" i="64"/>
  <c r="AL3238" i="64"/>
  <c r="CJ53" i="861" l="1"/>
  <c r="CJ54" i="861" s="1"/>
  <c r="CJ59" i="861" s="1"/>
  <c r="CJ74" i="861" s="1"/>
  <c r="CI54" i="861"/>
  <c r="CI59" i="861" s="1"/>
  <c r="CI74" i="861" s="1"/>
  <c r="CK3218" i="64"/>
  <c r="CK92" i="861"/>
  <c r="B7" i="1225"/>
  <c r="B12" i="1225" s="1"/>
  <c r="X6" i="1225" s="1"/>
  <c r="AL3251" i="64"/>
  <c r="AL3239" i="64"/>
  <c r="AM3236" i="64" s="1"/>
  <c r="AL3241" i="64"/>
  <c r="AM3229" i="64"/>
  <c r="AM3258" i="64"/>
  <c r="CK53" i="861" l="1"/>
  <c r="CK13" i="864" s="1"/>
  <c r="CJ13" i="864"/>
  <c r="CL81" i="861"/>
  <c r="CL83" i="861" s="1"/>
  <c r="AL3245" i="64"/>
  <c r="AL3259" i="64" s="1"/>
  <c r="AL3260" i="64" s="1"/>
  <c r="AM3237" i="64"/>
  <c r="AM3249" i="64"/>
  <c r="AM3230" i="64"/>
  <c r="AM3231" i="64" s="1"/>
  <c r="AN3228" i="64" s="1"/>
  <c r="CK54" i="861" l="1"/>
  <c r="CK59" i="861" s="1"/>
  <c r="CK74" i="861" s="1"/>
  <c r="P81" i="861"/>
  <c r="P83" i="861"/>
  <c r="CL92" i="861"/>
  <c r="CL3218" i="64"/>
  <c r="AN3225" i="64"/>
  <c r="AM3250" i="64"/>
  <c r="AM3233" i="64"/>
  <c r="AL3244" i="64"/>
  <c r="P3218" i="64" l="1"/>
  <c r="P92" i="861"/>
  <c r="CL53" i="861"/>
  <c r="AL3252" i="64"/>
  <c r="AL3253" i="64" s="1"/>
  <c r="AM3238" i="64"/>
  <c r="AN3229" i="64"/>
  <c r="AN3258" i="64"/>
  <c r="P53" i="861" l="1"/>
  <c r="P13" i="864" s="1"/>
  <c r="I13" i="864" s="1" a="1"/>
  <c r="I13" i="864" s="1"/>
  <c r="CL54" i="861"/>
  <c r="CL13" i="864"/>
  <c r="AN3249" i="64"/>
  <c r="AN3230" i="64"/>
  <c r="AN3231" i="64" s="1"/>
  <c r="AO3228" i="64" s="1"/>
  <c r="AM3251" i="64"/>
  <c r="AM3239" i="64"/>
  <c r="AN3236" i="64" s="1"/>
  <c r="AM3241" i="64"/>
  <c r="CL59" i="861" l="1"/>
  <c r="P54" i="861"/>
  <c r="AO3225" i="64"/>
  <c r="AN3237" i="64"/>
  <c r="AM3245" i="64"/>
  <c r="AM3259" i="64" s="1"/>
  <c r="AM3260" i="64" s="1"/>
  <c r="AN3250" i="64"/>
  <c r="AN3233" i="64"/>
  <c r="P59" i="861" l="1"/>
  <c r="P74" i="861" s="1"/>
  <c r="CL74" i="861"/>
  <c r="AM3244" i="64"/>
  <c r="AN3238" i="64"/>
  <c r="AN3251" i="64" s="1"/>
  <c r="AO3258" i="64"/>
  <c r="AO3229" i="64"/>
  <c r="AM3252" i="64" l="1"/>
  <c r="AM3253" i="64" s="1"/>
  <c r="AN3239" i="64"/>
  <c r="AO3236" i="64" s="1"/>
  <c r="AO3237" i="64" s="1"/>
  <c r="AN3241" i="64"/>
  <c r="AN3245" i="64" s="1"/>
  <c r="AN3259" i="64" s="1"/>
  <c r="AN3260" i="64" s="1"/>
  <c r="AO3249" i="64"/>
  <c r="AO3230" i="64"/>
  <c r="AN3244" i="64" l="1"/>
  <c r="AO3250" i="64"/>
  <c r="AO3233" i="64"/>
  <c r="AO3231" i="64"/>
  <c r="AP3228" i="64" s="1"/>
  <c r="AN3252" i="64" l="1"/>
  <c r="AN3253" i="64" s="1"/>
  <c r="AP3225" i="64"/>
  <c r="AO3238" i="64"/>
  <c r="AO3251" i="64" l="1"/>
  <c r="AO3239" i="64"/>
  <c r="AP3236" i="64" s="1"/>
  <c r="AP3258" i="64"/>
  <c r="AP3229" i="64"/>
  <c r="AO3241" i="64"/>
  <c r="AO3245" i="64" l="1"/>
  <c r="AO3259" i="64" s="1"/>
  <c r="AO3260" i="64" s="1"/>
  <c r="AP3237" i="64"/>
  <c r="AP3249" i="64"/>
  <c r="AP3230" i="64"/>
  <c r="AP3231" i="64" s="1"/>
  <c r="AO3244" i="64" l="1"/>
  <c r="AQ3228" i="64"/>
  <c r="L3231" i="64"/>
  <c r="AP3250" i="64"/>
  <c r="AP3233" i="64"/>
  <c r="AP3238" i="64" s="1"/>
  <c r="AO3252" i="64" l="1"/>
  <c r="AO3253" i="64" s="1"/>
  <c r="AP3251" i="64"/>
  <c r="AP3239" i="64"/>
  <c r="AP3241" i="64"/>
  <c r="AQ3225" i="64"/>
  <c r="AP3245" i="64" l="1"/>
  <c r="AP3259" i="64" s="1"/>
  <c r="AP3260" i="64" s="1"/>
  <c r="AQ3236" i="64"/>
  <c r="L3239" i="64"/>
  <c r="M3236" i="64" s="1"/>
  <c r="AQ3229" i="64"/>
  <c r="AQ3258" i="64"/>
  <c r="AP3244" i="64" l="1"/>
  <c r="AQ3249" i="64"/>
  <c r="AQ3230" i="64"/>
  <c r="AQ3231" i="64" s="1"/>
  <c r="AR3228" i="64" s="1"/>
  <c r="AQ3237" i="64"/>
  <c r="AP3252" i="64" l="1"/>
  <c r="AP3253" i="64" s="1"/>
  <c r="AR3225" i="64"/>
  <c r="AQ3250" i="64"/>
  <c r="AQ3233" i="64"/>
  <c r="AQ3238" i="64" s="1"/>
  <c r="AQ3251" i="64" l="1"/>
  <c r="AQ3239" i="64"/>
  <c r="AR3236" i="64" s="1"/>
  <c r="AQ3241" i="64"/>
  <c r="AQ3245" i="64" s="1"/>
  <c r="AR3229" i="64"/>
  <c r="AR3258" i="64"/>
  <c r="AR3249" i="64" l="1"/>
  <c r="AR3230" i="64"/>
  <c r="AR3231" i="64" s="1"/>
  <c r="AS3228" i="64" s="1"/>
  <c r="AQ3244" i="64"/>
  <c r="AQ3259" i="64"/>
  <c r="AR3237" i="64"/>
  <c r="AS3225" i="64" l="1"/>
  <c r="AQ3260" i="64"/>
  <c r="AQ3252" i="64"/>
  <c r="AR3250" i="64"/>
  <c r="AR3233" i="64"/>
  <c r="AQ3253" i="64" l="1"/>
  <c r="AS3229" i="64"/>
  <c r="AS3258" i="64"/>
  <c r="AR3238" i="64"/>
  <c r="AR3251" i="64" l="1"/>
  <c r="AR3239" i="64"/>
  <c r="AS3236" i="64" s="1"/>
  <c r="AS3249" i="64"/>
  <c r="AS3230" i="64"/>
  <c r="AR3241" i="64"/>
  <c r="AS3250" i="64" l="1"/>
  <c r="AS3233" i="64"/>
  <c r="AS3231" i="64"/>
  <c r="AT3228" i="64" s="1"/>
  <c r="AS3237" i="64"/>
  <c r="AR3245" i="64"/>
  <c r="AR3244" i="64" s="1"/>
  <c r="AR3252" i="64" l="1"/>
  <c r="AR3259" i="64"/>
  <c r="AT3225" i="64"/>
  <c r="AS3238" i="64"/>
  <c r="AS3239" i="64" s="1"/>
  <c r="AT3236" i="64" s="1"/>
  <c r="AT3237" i="64" l="1"/>
  <c r="AT3258" i="64"/>
  <c r="AT3229" i="64"/>
  <c r="AS3251" i="64"/>
  <c r="AR3260" i="64"/>
  <c r="AR3253" i="64"/>
  <c r="AS3241" i="64"/>
  <c r="AS3245" i="64" l="1"/>
  <c r="AS3244" i="64" s="1"/>
  <c r="AT3249" i="64"/>
  <c r="AT3230" i="64"/>
  <c r="AT3231" i="64" s="1"/>
  <c r="AU3228" i="64" s="1"/>
  <c r="AS3252" i="64" l="1"/>
  <c r="AU3225" i="64"/>
  <c r="AT3233" i="64"/>
  <c r="AT3250" i="64"/>
  <c r="AS3259" i="64"/>
  <c r="AS3260" i="64" l="1"/>
  <c r="AT3238" i="64"/>
  <c r="AU3229" i="64"/>
  <c r="AU3258" i="64"/>
  <c r="AS3253" i="64"/>
  <c r="AU3249" i="64" l="1"/>
  <c r="AU3230" i="64"/>
  <c r="AU3231" i="64" s="1"/>
  <c r="AV3228" i="64" s="1"/>
  <c r="AT3251" i="64"/>
  <c r="AT3239" i="64"/>
  <c r="AU3236" i="64" s="1"/>
  <c r="AT3241" i="64"/>
  <c r="AV3225" i="64" l="1"/>
  <c r="AT3245" i="64"/>
  <c r="AT3244" i="64" s="1"/>
  <c r="AU3237" i="64"/>
  <c r="AU3250" i="64"/>
  <c r="AU3233" i="64"/>
  <c r="AU3238" i="64" l="1"/>
  <c r="AU3241" i="64" s="1"/>
  <c r="AV3258" i="64"/>
  <c r="AV3229" i="64"/>
  <c r="AT3252" i="64"/>
  <c r="AT3259" i="64"/>
  <c r="AU3239" i="64" l="1"/>
  <c r="AV3236" i="64" s="1"/>
  <c r="AV3237" i="64" s="1"/>
  <c r="AU3251" i="64"/>
  <c r="AT3260" i="64"/>
  <c r="AU3245" i="64"/>
  <c r="AU3244" i="64" s="1"/>
  <c r="AV3249" i="64"/>
  <c r="AV3230" i="64"/>
  <c r="AV3231" i="64" s="1"/>
  <c r="AW3228" i="64" s="1"/>
  <c r="AT3253" i="64"/>
  <c r="AW3225" i="64" l="1"/>
  <c r="AV3250" i="64"/>
  <c r="AV3233" i="64"/>
  <c r="AU3252" i="64"/>
  <c r="AU3259" i="64"/>
  <c r="AU3253" i="64" l="1"/>
  <c r="AU3260" i="64"/>
  <c r="AW3229" i="64"/>
  <c r="AW3258" i="64"/>
  <c r="AV3238" i="64"/>
  <c r="AV3251" i="64" l="1"/>
  <c r="AV3239" i="64"/>
  <c r="AW3236" i="64" s="1"/>
  <c r="AV3241" i="64"/>
  <c r="AW3249" i="64"/>
  <c r="AW3230" i="64"/>
  <c r="AW3231" i="64" s="1"/>
  <c r="AX3228" i="64" s="1"/>
  <c r="AX3225" i="64" l="1"/>
  <c r="AW3250" i="64"/>
  <c r="AW3233" i="64"/>
  <c r="AV3245" i="64"/>
  <c r="AV3259" i="64" s="1"/>
  <c r="AW3237" i="64"/>
  <c r="AW3238" i="64" l="1"/>
  <c r="AW3251" i="64" s="1"/>
  <c r="AV3244" i="64"/>
  <c r="AV3260" i="64"/>
  <c r="AX3229" i="64"/>
  <c r="AX3258" i="64"/>
  <c r="AV3252" i="64" l="1"/>
  <c r="AV3253" i="64" s="1"/>
  <c r="AW3239" i="64"/>
  <c r="AX3236" i="64" s="1"/>
  <c r="AX3237" i="64" s="1"/>
  <c r="AW3241" i="64"/>
  <c r="AW3245" i="64" s="1"/>
  <c r="AW3259" i="64" s="1"/>
  <c r="AW3260" i="64" s="1"/>
  <c r="AX3249" i="64"/>
  <c r="AX3230" i="64"/>
  <c r="AX3231" i="64" s="1"/>
  <c r="AY3228" i="64" s="1"/>
  <c r="AW3244" i="64" l="1"/>
  <c r="AY3225" i="64"/>
  <c r="AX3250" i="64"/>
  <c r="AX3233" i="64"/>
  <c r="AW3252" i="64" l="1"/>
  <c r="AW3253" i="64" s="1"/>
  <c r="AX3238" i="64"/>
  <c r="AX3241" i="64" s="1"/>
  <c r="AY3229" i="64"/>
  <c r="AY3258" i="64"/>
  <c r="AX3245" i="64" l="1"/>
  <c r="AX3259" i="64" s="1"/>
  <c r="AX3260" i="64" s="1"/>
  <c r="AY3249" i="64"/>
  <c r="AY3230" i="64"/>
  <c r="AY3231" i="64" s="1"/>
  <c r="AZ3228" i="64" s="1"/>
  <c r="AX3251" i="64"/>
  <c r="AX3239" i="64"/>
  <c r="AY3236" i="64" s="1"/>
  <c r="AX3244" i="64" l="1"/>
  <c r="AZ3225" i="64"/>
  <c r="AY3237" i="64"/>
  <c r="AY3250" i="64"/>
  <c r="AY3233" i="64"/>
  <c r="AX3252" i="64" l="1"/>
  <c r="AX3253" i="64" s="1"/>
  <c r="AY3238" i="64"/>
  <c r="AY3251" i="64" s="1"/>
  <c r="AZ3258" i="64"/>
  <c r="AZ3229" i="64"/>
  <c r="AY3241" i="64" l="1"/>
  <c r="AY3245" i="64" s="1"/>
  <c r="AY3259" i="64" s="1"/>
  <c r="AY3260" i="64" s="1"/>
  <c r="AZ3249" i="64"/>
  <c r="AZ3230" i="64"/>
  <c r="AY3239" i="64"/>
  <c r="AZ3236" i="64" s="1"/>
  <c r="AZ3250" i="64" l="1"/>
  <c r="AZ3233" i="64"/>
  <c r="AZ3237" i="64"/>
  <c r="AY3244" i="64"/>
  <c r="AZ3231" i="64"/>
  <c r="BA3228" i="64" s="1"/>
  <c r="AY3252" i="64" l="1"/>
  <c r="AY3253" i="64" s="1"/>
  <c r="BA3225" i="64"/>
  <c r="AZ3238" i="64"/>
  <c r="AZ3251" i="64" s="1"/>
  <c r="AZ3241" i="64" l="1"/>
  <c r="BA3258" i="64"/>
  <c r="BA3229" i="64"/>
  <c r="AZ3239" i="64"/>
  <c r="BA3236" i="64" s="1"/>
  <c r="BA3249" i="64" l="1"/>
  <c r="BA3230" i="64"/>
  <c r="BA3231" i="64" s="1"/>
  <c r="BB3228" i="64" s="1"/>
  <c r="BA3237" i="64"/>
  <c r="AZ3245" i="64"/>
  <c r="AZ3259" i="64" s="1"/>
  <c r="AZ3260" i="64" s="1"/>
  <c r="AZ3244" i="64" l="1"/>
  <c r="BB3225" i="64"/>
  <c r="BA3250" i="64"/>
  <c r="BA3233" i="64"/>
  <c r="AZ3252" i="64" l="1"/>
  <c r="AZ3253" i="64" s="1"/>
  <c r="BB3258" i="64"/>
  <c r="BB3229" i="64"/>
  <c r="BA3238" i="64"/>
  <c r="BB3249" i="64" l="1"/>
  <c r="BB3230" i="64"/>
  <c r="BA3251" i="64"/>
  <c r="BA3239" i="64"/>
  <c r="BB3236" i="64" s="1"/>
  <c r="BA3241" i="64"/>
  <c r="BB3237" i="64" l="1"/>
  <c r="BB3250" i="64"/>
  <c r="BB3233" i="64"/>
  <c r="BA3245" i="64"/>
  <c r="BA3259" i="64" s="1"/>
  <c r="BA3260" i="64" s="1"/>
  <c r="BB3231" i="64"/>
  <c r="BA3244" i="64" l="1"/>
  <c r="BB3238" i="64"/>
  <c r="BB3251" i="64" s="1"/>
  <c r="M3231" i="64"/>
  <c r="BC3228" i="64"/>
  <c r="BA3252" i="64" l="1"/>
  <c r="BA3253" i="64" s="1"/>
  <c r="BB3239" i="64"/>
  <c r="BC3236" i="64" s="1"/>
  <c r="BC3237" i="64" s="1"/>
  <c r="BB3241" i="64"/>
  <c r="BB3245" i="64" s="1"/>
  <c r="BB3259" i="64" s="1"/>
  <c r="BB3260" i="64" s="1"/>
  <c r="BC3225" i="64"/>
  <c r="M3239" i="64" l="1"/>
  <c r="N3236" i="64" s="1"/>
  <c r="BC3258" i="64"/>
  <c r="BC3229" i="64"/>
  <c r="BB3244" i="64"/>
  <c r="BB3252" i="64" l="1"/>
  <c r="BB3253" i="64" s="1"/>
  <c r="BC3249" i="64"/>
  <c r="BC3230" i="64"/>
  <c r="BC3231" i="64" s="1"/>
  <c r="BD3228" i="64" s="1"/>
  <c r="BD3225" i="64" l="1"/>
  <c r="BC3250" i="64"/>
  <c r="BC3233" i="64"/>
  <c r="BC3238" i="64" l="1"/>
  <c r="BD3258" i="64"/>
  <c r="BD3229" i="64"/>
  <c r="BC3251" i="64" l="1"/>
  <c r="BC3239" i="64"/>
  <c r="BD3236" i="64" s="1"/>
  <c r="BD3249" i="64"/>
  <c r="BD3230" i="64"/>
  <c r="BD3231" i="64" s="1"/>
  <c r="BE3228" i="64" s="1"/>
  <c r="BC3241" i="64"/>
  <c r="BC3245" i="64" s="1"/>
  <c r="BC3244" i="64" l="1"/>
  <c r="BC3259" i="64"/>
  <c r="BE3225" i="64"/>
  <c r="BD3250" i="64"/>
  <c r="BD3233" i="64"/>
  <c r="BD3237" i="64"/>
  <c r="BD3238" i="64" l="1"/>
  <c r="BC3260" i="64"/>
  <c r="BE3258" i="64"/>
  <c r="BE3229" i="64"/>
  <c r="BC3252" i="64"/>
  <c r="BC3253" i="64" l="1"/>
  <c r="BD3251" i="64"/>
  <c r="BD3241" i="64"/>
  <c r="BD3239" i="64"/>
  <c r="BE3236" i="64" s="1"/>
  <c r="BE3249" i="64"/>
  <c r="BE3230" i="64"/>
  <c r="BE3233" i="64" l="1"/>
  <c r="BE3250" i="64"/>
  <c r="BE3237" i="64"/>
  <c r="BE3231" i="64"/>
  <c r="BF3228" i="64" s="1"/>
  <c r="BD3245" i="64"/>
  <c r="BD3244" i="64" s="1"/>
  <c r="BD3259" i="64" l="1"/>
  <c r="BF3225" i="64"/>
  <c r="BD3252" i="64"/>
  <c r="BE3238" i="64"/>
  <c r="BE3239" i="64" s="1"/>
  <c r="BF3236" i="64" s="1"/>
  <c r="BE3241" i="64" l="1"/>
  <c r="BE3245" i="64" s="1"/>
  <c r="BE3251" i="64"/>
  <c r="BF3237" i="64"/>
  <c r="BD3253" i="64"/>
  <c r="BF3258" i="64"/>
  <c r="BF3229" i="64"/>
  <c r="BD3260" i="64"/>
  <c r="BF3249" i="64" l="1"/>
  <c r="BF3230" i="64"/>
  <c r="BF3231" i="64" s="1"/>
  <c r="BG3228" i="64" s="1"/>
  <c r="BE3259" i="64"/>
  <c r="BE3244" i="64"/>
  <c r="BG3225" i="64" l="1"/>
  <c r="BE3260" i="64"/>
  <c r="BF3233" i="64"/>
  <c r="BF3250" i="64"/>
  <c r="BE3252" i="64"/>
  <c r="BE3253" i="64" l="1"/>
  <c r="BF3238" i="64"/>
  <c r="BG3258" i="64"/>
  <c r="BG3229" i="64"/>
  <c r="BF3251" i="64" l="1"/>
  <c r="BF3239" i="64"/>
  <c r="BG3236" i="64" s="1"/>
  <c r="BF3241" i="64"/>
  <c r="BG3249" i="64"/>
  <c r="BG3230" i="64"/>
  <c r="BG3233" i="64" l="1"/>
  <c r="BG3250" i="64"/>
  <c r="BG3231" i="64"/>
  <c r="BH3228" i="64" s="1"/>
  <c r="BF3245" i="64"/>
  <c r="BF3244" i="64" s="1"/>
  <c r="BG3237" i="64"/>
  <c r="BF3252" i="64" l="1"/>
  <c r="BG3238" i="64"/>
  <c r="BG3241" i="64" s="1"/>
  <c r="BF3259" i="64"/>
  <c r="BH3225" i="64"/>
  <c r="BH3229" i="64" l="1"/>
  <c r="BH3258" i="64"/>
  <c r="BG3245" i="64"/>
  <c r="BF3260" i="64"/>
  <c r="BG3251" i="64"/>
  <c r="BF3253" i="64"/>
  <c r="BG3239" i="64"/>
  <c r="BH3236" i="64" s="1"/>
  <c r="BH3237" i="64" l="1"/>
  <c r="BG3259" i="64"/>
  <c r="BG3244" i="64"/>
  <c r="BH3249" i="64"/>
  <c r="BH3230" i="64"/>
  <c r="BH3250" i="64" l="1"/>
  <c r="BH3233" i="64"/>
  <c r="BH3231" i="64"/>
  <c r="BI3228" i="64" s="1"/>
  <c r="BG3252" i="64"/>
  <c r="BG3260" i="64"/>
  <c r="BI3225" i="64" l="1"/>
  <c r="BG3253" i="64"/>
  <c r="BH3238" i="64"/>
  <c r="BH3251" i="64" l="1"/>
  <c r="BH3239" i="64"/>
  <c r="BI3236" i="64" s="1"/>
  <c r="BH3241" i="64"/>
  <c r="BI3229" i="64"/>
  <c r="BI3258" i="64"/>
  <c r="BI3249" i="64" l="1"/>
  <c r="BI3230" i="64"/>
  <c r="BI3231" i="64" s="1"/>
  <c r="BJ3228" i="64" s="1"/>
  <c r="BH3245" i="64"/>
  <c r="BH3259" i="64" s="1"/>
  <c r="BI3237" i="64"/>
  <c r="BH3244" i="64" l="1"/>
  <c r="BJ3225" i="64"/>
  <c r="BH3260" i="64"/>
  <c r="BI3250" i="64"/>
  <c r="BI3233" i="64"/>
  <c r="BH3252" i="64" l="1"/>
  <c r="BH3253" i="64" s="1"/>
  <c r="BI3238" i="64"/>
  <c r="BJ3258" i="64"/>
  <c r="BJ3229" i="64"/>
  <c r="BJ3249" i="64" l="1"/>
  <c r="BJ3230" i="64"/>
  <c r="BJ3231" i="64" s="1"/>
  <c r="BK3228" i="64" s="1"/>
  <c r="BI3251" i="64"/>
  <c r="BI3239" i="64"/>
  <c r="BJ3236" i="64" s="1"/>
  <c r="BI3241" i="64"/>
  <c r="BK3225" i="64" l="1"/>
  <c r="BJ3237" i="64"/>
  <c r="BI3245" i="64"/>
  <c r="BI3259" i="64" s="1"/>
  <c r="BI3260" i="64" s="1"/>
  <c r="BJ3250" i="64"/>
  <c r="BJ3233" i="64"/>
  <c r="BI3244" i="64" l="1"/>
  <c r="BJ3238" i="64"/>
  <c r="BJ3251" i="64" s="1"/>
  <c r="BK3258" i="64"/>
  <c r="BK3229" i="64"/>
  <c r="BI3252" i="64" l="1"/>
  <c r="BI3253" i="64" s="1"/>
  <c r="BK3249" i="64"/>
  <c r="BK3230" i="64"/>
  <c r="BJ3241" i="64"/>
  <c r="BJ3239" i="64"/>
  <c r="BK3236" i="64" s="1"/>
  <c r="BJ3245" i="64" l="1"/>
  <c r="BJ3259" i="64" s="1"/>
  <c r="BJ3260" i="64" s="1"/>
  <c r="BK3250" i="64"/>
  <c r="BK3233" i="64"/>
  <c r="BK3237" i="64"/>
  <c r="BK3231" i="64"/>
  <c r="BL3228" i="64" s="1"/>
  <c r="BJ3244" i="64" l="1"/>
  <c r="BL3225" i="64"/>
  <c r="BK3238" i="64"/>
  <c r="BK3251" i="64" s="1"/>
  <c r="BJ3252" i="64" l="1"/>
  <c r="BJ3253" i="64" s="1"/>
  <c r="BK3241" i="64"/>
  <c r="BL3229" i="64"/>
  <c r="BL3258" i="64"/>
  <c r="BK3239" i="64"/>
  <c r="BL3236" i="64" s="1"/>
  <c r="BL3237" i="64" l="1"/>
  <c r="BL3249" i="64"/>
  <c r="BL3230" i="64"/>
  <c r="BK3245" i="64"/>
  <c r="BK3259" i="64" s="1"/>
  <c r="BK3260" i="64" s="1"/>
  <c r="BK3244" i="64" l="1"/>
  <c r="BL3250" i="64"/>
  <c r="BL3233" i="64"/>
  <c r="BL3231" i="64"/>
  <c r="BM3228" i="64" s="1"/>
  <c r="BK3252" i="64" l="1"/>
  <c r="BK3253" i="64" s="1"/>
  <c r="BL3238" i="64"/>
  <c r="BM3225" i="64"/>
  <c r="BM3258" i="64" l="1"/>
  <c r="BM3229" i="64"/>
  <c r="BL3251" i="64"/>
  <c r="BL3239" i="64"/>
  <c r="BM3236" i="64" s="1"/>
  <c r="BL3241" i="64"/>
  <c r="BM3249" i="64" l="1"/>
  <c r="BM3230" i="64"/>
  <c r="BM3231" i="64" s="1"/>
  <c r="BN3228" i="64" s="1"/>
  <c r="BL3245" i="64"/>
  <c r="BL3259" i="64" s="1"/>
  <c r="BL3260" i="64" s="1"/>
  <c r="BM3237" i="64"/>
  <c r="BL3244" i="64" l="1"/>
  <c r="BN3225" i="64"/>
  <c r="BM3233" i="64"/>
  <c r="BM3250" i="64"/>
  <c r="BL3252" i="64" l="1"/>
  <c r="BL3253" i="64" s="1"/>
  <c r="BN3258" i="64"/>
  <c r="BN3229" i="64"/>
  <c r="BM3238" i="64"/>
  <c r="BN3249" i="64" l="1"/>
  <c r="BN3230" i="64"/>
  <c r="BN3231" i="64" s="1"/>
  <c r="BM3251" i="64"/>
  <c r="BM3239" i="64"/>
  <c r="BN3236" i="64" s="1"/>
  <c r="BM3241" i="64"/>
  <c r="N3231" i="64" l="1"/>
  <c r="BO3228" i="64"/>
  <c r="BN3250" i="64"/>
  <c r="BN3233" i="64"/>
  <c r="BM3245" i="64"/>
  <c r="BM3259" i="64" s="1"/>
  <c r="BM3260" i="64" s="1"/>
  <c r="BN3237" i="64"/>
  <c r="BM3244" i="64" l="1"/>
  <c r="BN3238" i="64"/>
  <c r="BN3251" i="64" s="1"/>
  <c r="BO3225" i="64"/>
  <c r="BM3252" i="64" l="1"/>
  <c r="BM3253" i="64" s="1"/>
  <c r="BN3241" i="64"/>
  <c r="BO3229" i="64"/>
  <c r="BO3258" i="64"/>
  <c r="BN3239" i="64"/>
  <c r="BO3236" i="64" l="1"/>
  <c r="N3239" i="64"/>
  <c r="O3236" i="64" s="1"/>
  <c r="BO3249" i="64"/>
  <c r="BO3230" i="64"/>
  <c r="BN3245" i="64"/>
  <c r="BN3259" i="64" s="1"/>
  <c r="BN3260" i="64" s="1"/>
  <c r="BO3250" i="64" l="1"/>
  <c r="BO3233" i="64"/>
  <c r="BN3244" i="64"/>
  <c r="BO3231" i="64"/>
  <c r="BP3228" i="64" s="1"/>
  <c r="BO3237" i="64"/>
  <c r="BN3252" i="64" l="1"/>
  <c r="BN3253" i="64" s="1"/>
  <c r="BO3238" i="64"/>
  <c r="BO3241" i="64" s="1"/>
  <c r="BO3245" i="64" s="1"/>
  <c r="BP3225" i="64"/>
  <c r="BO3244" i="64" l="1"/>
  <c r="BO3259" i="64"/>
  <c r="BO3251" i="64"/>
  <c r="BP3229" i="64"/>
  <c r="BP3258" i="64"/>
  <c r="BO3239" i="64"/>
  <c r="BP3236" i="64" s="1"/>
  <c r="BP3237" i="64" l="1"/>
  <c r="BP3249" i="64"/>
  <c r="BP3230" i="64"/>
  <c r="BP3231" i="64" s="1"/>
  <c r="BQ3228" i="64" s="1"/>
  <c r="BO3260" i="64"/>
  <c r="BO3252" i="64"/>
  <c r="BO3253" i="64" s="1"/>
  <c r="BQ3225" i="64" l="1"/>
  <c r="BP3233" i="64"/>
  <c r="BP3238" i="64" s="1"/>
  <c r="BP3250" i="64"/>
  <c r="BP3251" i="64" l="1"/>
  <c r="BP3239" i="64"/>
  <c r="BQ3236" i="64" s="1"/>
  <c r="BP3241" i="64"/>
  <c r="BQ3258" i="64"/>
  <c r="BQ3229" i="64"/>
  <c r="BQ3249" i="64" l="1"/>
  <c r="BQ3230" i="64"/>
  <c r="BQ3231" i="64" s="1"/>
  <c r="BR3228" i="64" s="1"/>
  <c r="BP3245" i="64"/>
  <c r="BP3244" i="64" s="1"/>
  <c r="BQ3237" i="64"/>
  <c r="BR3225" i="64" l="1"/>
  <c r="BP3252" i="64"/>
  <c r="BP3259" i="64"/>
  <c r="BQ3250" i="64"/>
  <c r="BQ3233" i="64"/>
  <c r="BP3253" i="64" l="1"/>
  <c r="BQ3238" i="64"/>
  <c r="BR3258" i="64"/>
  <c r="BR3229" i="64"/>
  <c r="BP3260" i="64"/>
  <c r="BR3249" i="64" l="1"/>
  <c r="BR3230" i="64"/>
  <c r="BQ3251" i="64"/>
  <c r="BQ3239" i="64"/>
  <c r="BR3236" i="64" s="1"/>
  <c r="BQ3241" i="64"/>
  <c r="BQ3245" i="64" l="1"/>
  <c r="BQ3244" i="64" s="1"/>
  <c r="BR3237" i="64"/>
  <c r="BR3250" i="64"/>
  <c r="BR3233" i="64"/>
  <c r="BR3231" i="64"/>
  <c r="BS3228" i="64" s="1"/>
  <c r="BS3225" i="64" l="1"/>
  <c r="BR3238" i="64"/>
  <c r="BQ3252" i="64"/>
  <c r="BQ3259" i="64"/>
  <c r="BQ3260" i="64" l="1"/>
  <c r="BQ3253" i="64"/>
  <c r="BR3251" i="64"/>
  <c r="BR3241" i="64"/>
  <c r="BS3229" i="64"/>
  <c r="BS3258" i="64"/>
  <c r="BR3239" i="64"/>
  <c r="BS3236" i="64" s="1"/>
  <c r="BS3237" i="64" l="1"/>
  <c r="BR3245" i="64"/>
  <c r="BR3244" i="64" s="1"/>
  <c r="BS3249" i="64"/>
  <c r="BS3230" i="64"/>
  <c r="BS3231" i="64" s="1"/>
  <c r="BT3228" i="64" s="1"/>
  <c r="BT3225" i="64" l="1"/>
  <c r="BS3250" i="64"/>
  <c r="BS3233" i="64"/>
  <c r="BS3238" i="64" s="1"/>
  <c r="BR3252" i="64"/>
  <c r="BR3259" i="64"/>
  <c r="BR3260" i="64" l="1"/>
  <c r="BS3251" i="64"/>
  <c r="BR3253" i="64"/>
  <c r="BS3241" i="64"/>
  <c r="BT3229" i="64"/>
  <c r="BT3258" i="64"/>
  <c r="BS3239" i="64"/>
  <c r="BT3236" i="64" s="1"/>
  <c r="BT3237" i="64" l="1"/>
  <c r="BS3245" i="64"/>
  <c r="BS3244" i="64" s="1"/>
  <c r="BT3249" i="64"/>
  <c r="BT3230" i="64"/>
  <c r="BT3250" i="64" l="1"/>
  <c r="BT3233" i="64"/>
  <c r="BT3238" i="64" s="1"/>
  <c r="BT3251" i="64" s="1"/>
  <c r="BS3252" i="64"/>
  <c r="BT3231" i="64"/>
  <c r="BU3228" i="64" s="1"/>
  <c r="BS3259" i="64"/>
  <c r="BS3260" i="64" l="1"/>
  <c r="BT3241" i="64"/>
  <c r="BU3225" i="64"/>
  <c r="BS3253" i="64"/>
  <c r="BT3239" i="64"/>
  <c r="BU3236" i="64" s="1"/>
  <c r="BU3237" i="64" l="1"/>
  <c r="BU3258" i="64"/>
  <c r="BU3229" i="64"/>
  <c r="BT3245" i="64"/>
  <c r="BT3259" i="64" s="1"/>
  <c r="BT3244" i="64" l="1"/>
  <c r="BU3249" i="64"/>
  <c r="BU3230" i="64"/>
  <c r="BU3231" i="64" s="1"/>
  <c r="BV3228" i="64" s="1"/>
  <c r="BT3260" i="64"/>
  <c r="BT3252" i="64" l="1"/>
  <c r="BT3253" i="64" s="1"/>
  <c r="BV3225" i="64"/>
  <c r="BU3250" i="64"/>
  <c r="BU3233" i="64"/>
  <c r="BU3238" i="64" l="1"/>
  <c r="BV3258" i="64"/>
  <c r="BV3229" i="64"/>
  <c r="BU3251" i="64" l="1"/>
  <c r="BU3239" i="64"/>
  <c r="BV3236" i="64" s="1"/>
  <c r="BV3249" i="64"/>
  <c r="BV3230" i="64"/>
  <c r="BU3241" i="64"/>
  <c r="BV3250" i="64" l="1"/>
  <c r="BV3233" i="64"/>
  <c r="BU3245" i="64"/>
  <c r="BU3259" i="64" s="1"/>
  <c r="BU3260" i="64" s="1"/>
  <c r="BV3237" i="64"/>
  <c r="BV3231" i="64"/>
  <c r="BW3228" i="64" s="1"/>
  <c r="BU3244" i="64" l="1"/>
  <c r="BW3225" i="64"/>
  <c r="BV3238" i="64"/>
  <c r="BV3251" i="64" s="1"/>
  <c r="BU3252" i="64" l="1"/>
  <c r="BU3253" i="64" s="1"/>
  <c r="BW3258" i="64"/>
  <c r="BW3229" i="64"/>
  <c r="BV3241" i="64"/>
  <c r="BV3239" i="64"/>
  <c r="BW3236" i="64" s="1"/>
  <c r="BW3237" i="64" l="1"/>
  <c r="BV3245" i="64"/>
  <c r="BV3259" i="64" s="1"/>
  <c r="BV3260" i="64" s="1"/>
  <c r="BW3249" i="64"/>
  <c r="BW3230" i="64"/>
  <c r="BV3244" i="64" l="1"/>
  <c r="BW3250" i="64"/>
  <c r="BW3233" i="64"/>
  <c r="BW3238" i="64" s="1"/>
  <c r="BW3251" i="64" s="1"/>
  <c r="BW3231" i="64"/>
  <c r="BX3228" i="64" s="1"/>
  <c r="BV3252" i="64" l="1"/>
  <c r="BV3253" i="64" s="1"/>
  <c r="BW3241" i="64"/>
  <c r="BX3225" i="64"/>
  <c r="BW3239" i="64"/>
  <c r="BX3236" i="64" s="1"/>
  <c r="BX3237" i="64" s="1"/>
  <c r="BX3229" i="64" l="1"/>
  <c r="BX3258" i="64"/>
  <c r="BW3245" i="64"/>
  <c r="BW3259" i="64" s="1"/>
  <c r="BW3260" i="64" s="1"/>
  <c r="BW3244" i="64" l="1"/>
  <c r="BX3249" i="64"/>
  <c r="BX3230" i="64"/>
  <c r="BW3252" i="64" l="1"/>
  <c r="BW3253" i="64" s="1"/>
  <c r="BX3250" i="64"/>
  <c r="BX3233" i="64"/>
  <c r="BX3231" i="64"/>
  <c r="BY3228" i="64" s="1"/>
  <c r="BY3225" i="64" l="1"/>
  <c r="BX3238" i="64"/>
  <c r="BX3251" i="64" l="1"/>
  <c r="BX3239" i="64"/>
  <c r="BY3236" i="64" s="1"/>
  <c r="BX3241" i="64"/>
  <c r="BY3258" i="64"/>
  <c r="BY3229" i="64"/>
  <c r="BY3249" i="64" l="1"/>
  <c r="BY3230" i="64"/>
  <c r="BX3245" i="64"/>
  <c r="BX3259" i="64" s="1"/>
  <c r="BX3260" i="64" s="1"/>
  <c r="BY3237" i="64"/>
  <c r="BX3244" i="64" l="1"/>
  <c r="BY3233" i="64"/>
  <c r="BY3250" i="64"/>
  <c r="BY3231" i="64"/>
  <c r="BZ3228" i="64" s="1"/>
  <c r="BX3252" i="64" l="1"/>
  <c r="BX3253" i="64" s="1"/>
  <c r="BZ3225" i="64"/>
  <c r="BY3238" i="64"/>
  <c r="BY3251" i="64" l="1"/>
  <c r="BY3239" i="64"/>
  <c r="BZ3236" i="64" s="1"/>
  <c r="BZ3229" i="64"/>
  <c r="BZ3258" i="64"/>
  <c r="BY3241" i="64"/>
  <c r="BZ3249" i="64" l="1"/>
  <c r="BZ3230" i="64"/>
  <c r="BZ3231" i="64" s="1"/>
  <c r="BZ3237" i="64"/>
  <c r="BY3245" i="64"/>
  <c r="BY3259" i="64" s="1"/>
  <c r="BY3260" i="64" s="1"/>
  <c r="CA3228" i="64" l="1"/>
  <c r="O3231" i="64"/>
  <c r="BZ3233" i="64"/>
  <c r="BZ3238" i="64" s="1"/>
  <c r="BZ3251" i="64" s="1"/>
  <c r="BZ3250" i="64"/>
  <c r="BY3244" i="64"/>
  <c r="BY3252" i="64" l="1"/>
  <c r="BY3253" i="64" s="1"/>
  <c r="CA3225" i="64"/>
  <c r="BZ3241" i="64"/>
  <c r="BZ3239" i="64"/>
  <c r="O3239" i="64" l="1"/>
  <c r="P3236" i="64" s="1"/>
  <c r="CA3236" i="64"/>
  <c r="BZ3245" i="64"/>
  <c r="BZ3259" i="64" s="1"/>
  <c r="BZ3260" i="64" s="1"/>
  <c r="CA3258" i="64"/>
  <c r="CA3229" i="64"/>
  <c r="BZ3244" i="64" l="1"/>
  <c r="CA3249" i="64"/>
  <c r="CA3230" i="64"/>
  <c r="CA3237" i="64"/>
  <c r="BZ3252" i="64" l="1"/>
  <c r="BZ3253" i="64" s="1"/>
  <c r="CA3250" i="64"/>
  <c r="CA3233" i="64"/>
  <c r="CA3231" i="64"/>
  <c r="CB3228" i="64" s="1"/>
  <c r="CB3225" i="64" l="1"/>
  <c r="CA3238" i="64"/>
  <c r="CA3251" i="64" l="1"/>
  <c r="CA3239" i="64"/>
  <c r="CB3236" i="64" s="1"/>
  <c r="CA3241" i="64"/>
  <c r="CB3229" i="64"/>
  <c r="CB3258" i="64"/>
  <c r="CB3249" i="64" l="1"/>
  <c r="CB3230" i="64"/>
  <c r="CB3231" i="64" s="1"/>
  <c r="CC3228" i="64" s="1"/>
  <c r="CB3237" i="64"/>
  <c r="CA3245" i="64"/>
  <c r="CA3244" i="64" s="1"/>
  <c r="CC3225" i="64" l="1"/>
  <c r="CA3252" i="64"/>
  <c r="CA3259" i="64"/>
  <c r="CB3233" i="64"/>
  <c r="CB3250" i="64"/>
  <c r="CA3260" i="64" l="1"/>
  <c r="CB3238" i="64"/>
  <c r="CA3253" i="64"/>
  <c r="CC3258" i="64"/>
  <c r="CC3229" i="64"/>
  <c r="CC3249" i="64" l="1"/>
  <c r="CC3230" i="64"/>
  <c r="CB3251" i="64"/>
  <c r="CB3239" i="64"/>
  <c r="CC3236" i="64" s="1"/>
  <c r="CB3241" i="64"/>
  <c r="CB3245" i="64" l="1"/>
  <c r="CB3244" i="64" s="1"/>
  <c r="CC3237" i="64"/>
  <c r="CC3233" i="64"/>
  <c r="CC3250" i="64"/>
  <c r="CC3231" i="64"/>
  <c r="CD3228" i="64" s="1"/>
  <c r="CD3225" i="64" l="1"/>
  <c r="CB3252" i="64"/>
  <c r="CC3238" i="64"/>
  <c r="CC3241" i="64" s="1"/>
  <c r="CB3259" i="64"/>
  <c r="CC3245" i="64" l="1"/>
  <c r="CC3244" i="64" s="1"/>
  <c r="CB3260" i="64"/>
  <c r="CC3251" i="64"/>
  <c r="CB3253" i="64"/>
  <c r="CD3258" i="64"/>
  <c r="CD3229" i="64"/>
  <c r="CC3239" i="64"/>
  <c r="CD3236" i="64" s="1"/>
  <c r="CD3237" i="64" l="1"/>
  <c r="CD3249" i="64"/>
  <c r="CD3230" i="64"/>
  <c r="CC3252" i="64"/>
  <c r="CC3259" i="64"/>
  <c r="CC3260" i="64" l="1"/>
  <c r="CC3253" i="64"/>
  <c r="CD3250" i="64"/>
  <c r="CD3233" i="64"/>
  <c r="CD3231" i="64"/>
  <c r="CE3228" i="64" s="1"/>
  <c r="CE3225" i="64" l="1"/>
  <c r="CD3238" i="64"/>
  <c r="CD3251" i="64" l="1"/>
  <c r="CD3239" i="64"/>
  <c r="CE3236" i="64" s="1"/>
  <c r="CD3241" i="64"/>
  <c r="CE3258" i="64"/>
  <c r="CE3229" i="64"/>
  <c r="CE3237" i="64" l="1"/>
  <c r="CE3249" i="64"/>
  <c r="CE3230" i="64"/>
  <c r="CD3245" i="64"/>
  <c r="CD3259" i="64" l="1"/>
  <c r="CD3244" i="64"/>
  <c r="CE3233" i="64"/>
  <c r="CE3250" i="64"/>
  <c r="CE3231" i="64"/>
  <c r="CF3228" i="64" s="1"/>
  <c r="CD3260" i="64" l="1"/>
  <c r="CF3225" i="64"/>
  <c r="CD3252" i="64"/>
  <c r="CE3238" i="64"/>
  <c r="CE3241" i="64" s="1"/>
  <c r="CE3245" i="64" l="1"/>
  <c r="CE3244" i="64" s="1"/>
  <c r="CE3251" i="64"/>
  <c r="CE3239" i="64"/>
  <c r="CF3236" i="64" s="1"/>
  <c r="CD3253" i="64"/>
  <c r="CF3229" i="64"/>
  <c r="CF3258" i="64"/>
  <c r="CF3249" i="64" l="1"/>
  <c r="CF3230" i="64"/>
  <c r="CF3231" i="64" s="1"/>
  <c r="CG3228" i="64" s="1"/>
  <c r="CF3237" i="64"/>
  <c r="CE3252" i="64"/>
  <c r="CE3253" i="64" s="1"/>
  <c r="CE3259" i="64"/>
  <c r="CG3225" i="64" l="1"/>
  <c r="CE3260" i="64"/>
  <c r="CF3250" i="64"/>
  <c r="CF3233" i="64"/>
  <c r="CF3238" i="64" l="1"/>
  <c r="CF3241" i="64" s="1"/>
  <c r="CG3258" i="64"/>
  <c r="CG3229" i="64"/>
  <c r="CF3245" i="64" l="1"/>
  <c r="CF3259" i="64" s="1"/>
  <c r="CG3249" i="64"/>
  <c r="CG3230" i="64"/>
  <c r="CF3251" i="64"/>
  <c r="CF3239" i="64"/>
  <c r="CG3236" i="64" s="1"/>
  <c r="CF3244" i="64" l="1"/>
  <c r="CG3250" i="64"/>
  <c r="CG3233" i="64"/>
  <c r="CG3237" i="64"/>
  <c r="CG3231" i="64"/>
  <c r="CH3228" i="64" s="1"/>
  <c r="CF3260" i="64"/>
  <c r="CF3252" i="64" l="1"/>
  <c r="CF3253" i="64" s="1"/>
  <c r="CG3238" i="64"/>
  <c r="CG3251" i="64" s="1"/>
  <c r="CH3225" i="64"/>
  <c r="CG3239" i="64" l="1"/>
  <c r="CH3236" i="64" s="1"/>
  <c r="CH3237" i="64" s="1"/>
  <c r="CG3241" i="64"/>
  <c r="CG3245" i="64" s="1"/>
  <c r="CG3259" i="64" s="1"/>
  <c r="CG3260" i="64" s="1"/>
  <c r="CH3229" i="64"/>
  <c r="CH3258" i="64"/>
  <c r="CG3244" i="64" l="1"/>
  <c r="CH3249" i="64"/>
  <c r="CH3230" i="64"/>
  <c r="CH3231" i="64" s="1"/>
  <c r="CI3228" i="64" s="1"/>
  <c r="CG3252" i="64" l="1"/>
  <c r="CG3253" i="64" s="1"/>
  <c r="CI3225" i="64"/>
  <c r="CH3250" i="64"/>
  <c r="CH3233" i="64"/>
  <c r="CH3238" i="64" l="1"/>
  <c r="CI3258" i="64"/>
  <c r="CI3229" i="64"/>
  <c r="CH3251" i="64" l="1"/>
  <c r="CH3239" i="64"/>
  <c r="CI3236" i="64" s="1"/>
  <c r="CH3241" i="64"/>
  <c r="CI3249" i="64"/>
  <c r="CI3230" i="64"/>
  <c r="CI3250" i="64" l="1"/>
  <c r="CI3233" i="64"/>
  <c r="CH3245" i="64"/>
  <c r="CH3259" i="64" s="1"/>
  <c r="CH3260" i="64" s="1"/>
  <c r="CI3237" i="64"/>
  <c r="CI3231" i="64"/>
  <c r="CJ3228" i="64" s="1"/>
  <c r="CH3244" i="64" l="1"/>
  <c r="CI3238" i="64"/>
  <c r="CI3251" i="64" s="1"/>
  <c r="CJ3225" i="64"/>
  <c r="CH3252" i="64" l="1"/>
  <c r="CH3253" i="64" s="1"/>
  <c r="CI3241" i="64"/>
  <c r="CI3245" i="64" s="1"/>
  <c r="CI3259" i="64" s="1"/>
  <c r="CI3260" i="64" s="1"/>
  <c r="CJ3258" i="64"/>
  <c r="CJ3229" i="64"/>
  <c r="CI3239" i="64"/>
  <c r="CJ3236" i="64" s="1"/>
  <c r="CJ3237" i="64" l="1"/>
  <c r="CI3244" i="64"/>
  <c r="CJ3249" i="64"/>
  <c r="CJ3230" i="64"/>
  <c r="CI3252" i="64" l="1"/>
  <c r="CI3253" i="64" s="1"/>
  <c r="CJ3250" i="64"/>
  <c r="CJ3233" i="64"/>
  <c r="CJ3238" i="64" s="1"/>
  <c r="CJ3251" i="64" s="1"/>
  <c r="CJ3231" i="64"/>
  <c r="CK3228" i="64" s="1"/>
  <c r="CK3225" i="64" l="1"/>
  <c r="CJ3241" i="64"/>
  <c r="CJ3239" i="64"/>
  <c r="CK3236" i="64" s="1"/>
  <c r="CJ3245" i="64" l="1"/>
  <c r="CJ3259" i="64" s="1"/>
  <c r="CJ3260" i="64" s="1"/>
  <c r="CK3237" i="64"/>
  <c r="CK3258" i="64"/>
  <c r="CK3229" i="64"/>
  <c r="CJ3244" i="64" l="1"/>
  <c r="CK3249" i="64"/>
  <c r="CK3230" i="64"/>
  <c r="CJ3252" i="64" l="1"/>
  <c r="CJ3253" i="64" s="1"/>
  <c r="CK3233" i="64"/>
  <c r="CK3250" i="64"/>
  <c r="CK3231" i="64"/>
  <c r="CL3228" i="64" s="1"/>
  <c r="CL3225" i="64" l="1"/>
  <c r="CK3238" i="64"/>
  <c r="CK3251" i="64" l="1"/>
  <c r="CK3239" i="64"/>
  <c r="CL3236" i="64" s="1"/>
  <c r="CK3241" i="64"/>
  <c r="CL3258" i="64"/>
  <c r="CL3229" i="64"/>
  <c r="CK3245" i="64" l="1"/>
  <c r="CK3259" i="64" s="1"/>
  <c r="CK3260" i="64" s="1"/>
  <c r="CL3249" i="64"/>
  <c r="K3229" i="64"/>
  <c r="L3229" i="64"/>
  <c r="M3229" i="64"/>
  <c r="N3229" i="64"/>
  <c r="O3229" i="64"/>
  <c r="P3229" i="64"/>
  <c r="CL3230" i="64"/>
  <c r="K3258" i="64"/>
  <c r="L3258" i="64"/>
  <c r="M3258" i="64"/>
  <c r="N3258" i="64"/>
  <c r="O3258" i="64"/>
  <c r="P3258" i="64"/>
  <c r="CL3237" i="64"/>
  <c r="CK3244" i="64" l="1"/>
  <c r="K3230" i="64"/>
  <c r="L3230" i="64"/>
  <c r="CL3250" i="64"/>
  <c r="CL3233" i="64"/>
  <c r="CL3238" i="64" s="1"/>
  <c r="CL3239" i="64" s="1"/>
  <c r="P3239" i="64" s="1"/>
  <c r="M3230" i="64"/>
  <c r="N3230" i="64"/>
  <c r="O3230" i="64"/>
  <c r="P3230" i="64"/>
  <c r="CL3231" i="64"/>
  <c r="P3231" i="64" s="1"/>
  <c r="K3237" i="64"/>
  <c r="L3237" i="64"/>
  <c r="M3237" i="64"/>
  <c r="N3237" i="64"/>
  <c r="O3237" i="64"/>
  <c r="P3237" i="64"/>
  <c r="K3249" i="64"/>
  <c r="L3249" i="64"/>
  <c r="M3249" i="64"/>
  <c r="N3249" i="64"/>
  <c r="O3249" i="64"/>
  <c r="P3249" i="64"/>
  <c r="CK3252" i="64" l="1"/>
  <c r="CK3253" i="64" s="1"/>
  <c r="H3255" i="64" s="1"/>
  <c r="CL3241" i="64"/>
  <c r="K3250" i="64"/>
  <c r="L3250" i="64"/>
  <c r="M3250" i="64"/>
  <c r="N3250" i="64"/>
  <c r="O3250" i="64"/>
  <c r="P3250" i="64"/>
  <c r="K3238" i="64"/>
  <c r="L3238" i="64"/>
  <c r="CL3251" i="64"/>
  <c r="M3238" i="64"/>
  <c r="N3238" i="64"/>
  <c r="O3238" i="64"/>
  <c r="P3238" i="64"/>
  <c r="K3251" i="64" l="1"/>
  <c r="L3251" i="64"/>
  <c r="M3251" i="64"/>
  <c r="N3251" i="64"/>
  <c r="O3251" i="64"/>
  <c r="P3251" i="64"/>
  <c r="CL3245" i="64"/>
  <c r="CL3244" i="64" s="1"/>
  <c r="CL3259" i="64" l="1"/>
  <c r="K3245" i="64"/>
  <c r="L3245" i="64"/>
  <c r="M3245" i="64"/>
  <c r="N3245" i="64"/>
  <c r="O3245" i="64"/>
  <c r="P3245" i="64"/>
  <c r="CL3252" i="64"/>
  <c r="K3244" i="64"/>
  <c r="L3244" i="64"/>
  <c r="M3244" i="64"/>
  <c r="N3244" i="64"/>
  <c r="O3244" i="64"/>
  <c r="P3244" i="64"/>
  <c r="K3252" i="64" l="1"/>
  <c r="L3252" i="64"/>
  <c r="M3252" i="64"/>
  <c r="N3252" i="64"/>
  <c r="O3252" i="64"/>
  <c r="P3252" i="64"/>
  <c r="CL3253" i="64"/>
  <c r="K3259" i="64"/>
  <c r="L3259" i="64"/>
  <c r="M3259" i="64"/>
  <c r="N3259" i="64"/>
  <c r="O3259" i="64"/>
  <c r="P3259" i="64"/>
  <c r="CL3260" i="64"/>
  <c r="K3253" i="64" l="1"/>
  <c r="L3253" i="64"/>
  <c r="M3253" i="64"/>
  <c r="N3253" i="64"/>
  <c r="O3253" i="64"/>
  <c r="P3253" i="64"/>
  <c r="K3260" i="64"/>
  <c r="L3260" i="64"/>
  <c r="M3260" i="64"/>
  <c r="N3260" i="64"/>
  <c r="O3260" i="64"/>
  <c r="P3260" i="64"/>
  <c r="B2842" i="64" l="1"/>
  <c r="B2838" i="64" s="1"/>
  <c r="B2845" i="64"/>
  <c r="S977" i="64" a="1"/>
  <c r="S977" i="64"/>
  <c r="T977" i="64" a="1"/>
  <c r="T977" i="64"/>
  <c r="U977" i="64" a="1"/>
  <c r="U977" i="64"/>
  <c r="V977" i="64" a="1"/>
  <c r="V977" i="64"/>
  <c r="W977" i="64" a="1"/>
  <c r="W977" i="64"/>
  <c r="X977" i="64" a="1"/>
  <c r="X977" i="64"/>
  <c r="Y977" i="64" a="1"/>
  <c r="Y977" i="64"/>
  <c r="Z977" i="64" a="1"/>
  <c r="Z977" i="64"/>
  <c r="AA977" i="64" a="1"/>
  <c r="AA977" i="64"/>
  <c r="AB977" i="64" a="1"/>
  <c r="AB977" i="64"/>
  <c r="AC977" i="64" a="1"/>
  <c r="AC977" i="64"/>
  <c r="AD977" i="64" a="1"/>
  <c r="AD977" i="64"/>
  <c r="AE977" i="64" a="1"/>
  <c r="AE977" i="64"/>
  <c r="AF977" i="64" a="1"/>
  <c r="AF977" i="64"/>
  <c r="AG977" i="64" a="1"/>
  <c r="AG977" i="64"/>
  <c r="AH977" i="64" a="1"/>
  <c r="AH977" i="64"/>
  <c r="AI977" i="64" a="1"/>
  <c r="AI977" i="64"/>
  <c r="AJ977" i="64" a="1"/>
  <c r="AJ977" i="64"/>
  <c r="AK977" i="64" a="1"/>
  <c r="AK977" i="64"/>
  <c r="AL977" i="64" a="1"/>
  <c r="AL977" i="64"/>
  <c r="AM977" i="64" a="1"/>
  <c r="AM977" i="64"/>
  <c r="AN977" i="64" a="1"/>
  <c r="AN977" i="64"/>
  <c r="AO977" i="64" a="1"/>
  <c r="AO977" i="64"/>
  <c r="AP977" i="64" a="1"/>
  <c r="AP977" i="64"/>
  <c r="AQ977" i="64" a="1"/>
  <c r="AQ977" i="64"/>
  <c r="AR977" i="64" a="1"/>
  <c r="AR977" i="64"/>
  <c r="AS977" i="64" a="1"/>
  <c r="AS977" i="64"/>
  <c r="AT977" i="64" a="1"/>
  <c r="AT977" i="64"/>
  <c r="AU977" i="64" a="1"/>
  <c r="AU977" i="64"/>
  <c r="AV977" i="64" a="1"/>
  <c r="AV977" i="64"/>
  <c r="AW977" i="64" a="1"/>
  <c r="AW977" i="64"/>
  <c r="AX977" i="64" a="1"/>
  <c r="AX977" i="64"/>
  <c r="AY977" i="64" a="1"/>
  <c r="AY977" i="64"/>
  <c r="AZ977" i="64" a="1"/>
  <c r="AZ977" i="64"/>
  <c r="BA977" i="64" a="1"/>
  <c r="BA977" i="64"/>
  <c r="BB977" i="64" a="1"/>
  <c r="BB977" i="64"/>
  <c r="BC977" i="64" a="1"/>
  <c r="BC977" i="64"/>
  <c r="BD977" i="64" a="1"/>
  <c r="BD977" i="64"/>
  <c r="BE977" i="64" a="1"/>
  <c r="BE977" i="64"/>
  <c r="BF977" i="64" a="1"/>
  <c r="BF977" i="64"/>
  <c r="BG977" i="64" a="1"/>
  <c r="BG977" i="64"/>
  <c r="BH977" i="64" a="1"/>
  <c r="BH977" i="64"/>
  <c r="BI977" i="64" a="1"/>
  <c r="BI977" i="64"/>
  <c r="BJ977" i="64" a="1"/>
  <c r="BJ977" i="64"/>
  <c r="BK977" i="64" a="1"/>
  <c r="BK977" i="64"/>
  <c r="BL977" i="64" a="1"/>
  <c r="BL977" i="64"/>
  <c r="BM977" i="64" a="1"/>
  <c r="BM977" i="64"/>
  <c r="BN977" i="64" a="1"/>
  <c r="BN977" i="64"/>
  <c r="BO977" i="64" a="1"/>
  <c r="BO977" i="64"/>
  <c r="BP977" i="64" a="1"/>
  <c r="BP977" i="64"/>
  <c r="BQ977" i="64" a="1"/>
  <c r="BQ977" i="64"/>
  <c r="BR977" i="64" a="1"/>
  <c r="BR977" i="64"/>
  <c r="BS977" i="64" a="1"/>
  <c r="BS977" i="64"/>
  <c r="BT977" i="64" a="1"/>
  <c r="BT977" i="64"/>
  <c r="BU977" i="64" a="1"/>
  <c r="BU977" i="64"/>
  <c r="BV977" i="64" a="1"/>
  <c r="BV977" i="64"/>
  <c r="BW977" i="64" a="1"/>
  <c r="BW977" i="64"/>
  <c r="BX977" i="64" a="1"/>
  <c r="BX977" i="64"/>
  <c r="BY977" i="64" a="1"/>
  <c r="BY977" i="64"/>
  <c r="BZ977" i="64" a="1"/>
  <c r="BZ977" i="64"/>
  <c r="CA977" i="64" a="1"/>
  <c r="CA977" i="64"/>
  <c r="CB977" i="64" a="1"/>
  <c r="CB977" i="64"/>
  <c r="CC977" i="64" a="1"/>
  <c r="CC977" i="64"/>
  <c r="CD977" i="64" a="1"/>
  <c r="CD977" i="64"/>
  <c r="CE977" i="64" a="1"/>
  <c r="CE977" i="64"/>
  <c r="CF977" i="64" a="1"/>
  <c r="CF977" i="64"/>
  <c r="CG977" i="64" a="1"/>
  <c r="CG977" i="64"/>
  <c r="CH977" i="64" a="1"/>
  <c r="CH977" i="64"/>
  <c r="CI977" i="64" a="1"/>
  <c r="CI977" i="64"/>
  <c r="CJ977" i="64" a="1"/>
  <c r="CJ977" i="64"/>
  <c r="CK977" i="64" a="1"/>
  <c r="CK977" i="64"/>
  <c r="CL977" i="64" a="1"/>
  <c r="CL977" i="64"/>
  <c r="L980" i="64"/>
  <c r="M980" i="64"/>
  <c r="N980" i="64"/>
  <c r="O980" i="64"/>
  <c r="P980" i="64"/>
  <c r="T980" i="64"/>
  <c r="U980" i="64"/>
  <c r="V980" i="64"/>
  <c r="W980" i="64"/>
  <c r="X980" i="64"/>
  <c r="Y980" i="64"/>
  <c r="Z980" i="64"/>
  <c r="AA980" i="64"/>
  <c r="AB980" i="64"/>
  <c r="AC980" i="64"/>
  <c r="AD980" i="64"/>
  <c r="AE980" i="64"/>
  <c r="AF980" i="64"/>
  <c r="AG980" i="64"/>
  <c r="AH980" i="64"/>
  <c r="AI980" i="64"/>
  <c r="AJ980" i="64"/>
  <c r="AK980" i="64"/>
  <c r="AL980" i="64"/>
  <c r="AM980" i="64"/>
  <c r="AN980" i="64"/>
  <c r="AO980" i="64"/>
  <c r="AP980" i="64"/>
  <c r="AQ980" i="64"/>
  <c r="AR980" i="64"/>
  <c r="AS980" i="64"/>
  <c r="AT980" i="64"/>
  <c r="AU980" i="64"/>
  <c r="AV980" i="64"/>
  <c r="AW980" i="64"/>
  <c r="AX980" i="64"/>
  <c r="AY980" i="64"/>
  <c r="AZ980" i="64"/>
  <c r="BA980" i="64"/>
  <c r="BB980" i="64"/>
  <c r="BC980" i="64"/>
  <c r="BD980" i="64"/>
  <c r="BE980" i="64"/>
  <c r="BF980" i="64"/>
  <c r="BG980" i="64"/>
  <c r="BH980" i="64"/>
  <c r="BI980" i="64"/>
  <c r="BJ980" i="64"/>
  <c r="BK980" i="64"/>
  <c r="BL980" i="64"/>
  <c r="BM980" i="64"/>
  <c r="BN980" i="64"/>
  <c r="BO980" i="64"/>
  <c r="BP980" i="64"/>
  <c r="BQ980" i="64"/>
  <c r="BR980" i="64"/>
  <c r="BS980" i="64"/>
  <c r="BT980" i="64"/>
  <c r="BU980" i="64"/>
  <c r="BV980" i="64"/>
  <c r="BW980" i="64"/>
  <c r="BX980" i="64"/>
  <c r="BY980" i="64"/>
  <c r="BZ980" i="64"/>
  <c r="CA980" i="64"/>
  <c r="CB980" i="64"/>
  <c r="CC980" i="64"/>
  <c r="CD980" i="64"/>
  <c r="CE980" i="64"/>
  <c r="CF980" i="64"/>
  <c r="CG980" i="64"/>
  <c r="CH980" i="64"/>
  <c r="CI980" i="64"/>
  <c r="CJ980" i="64"/>
  <c r="CK980" i="64"/>
  <c r="CL980" i="64"/>
  <c r="K983" i="64"/>
  <c r="L983" i="64"/>
  <c r="M983" i="64"/>
  <c r="N983" i="64"/>
  <c r="O983" i="64"/>
  <c r="P983" i="64"/>
  <c r="S983" i="64"/>
  <c r="T983" i="64"/>
  <c r="U983" i="64"/>
  <c r="V983" i="64"/>
  <c r="W983" i="64"/>
  <c r="X983" i="64"/>
  <c r="Y983" i="64"/>
  <c r="Z983" i="64"/>
  <c r="AA983" i="64"/>
  <c r="AB983" i="64"/>
  <c r="AC983" i="64"/>
  <c r="AD983" i="64"/>
  <c r="AE983" i="64"/>
  <c r="AF983" i="64"/>
  <c r="AG983" i="64"/>
  <c r="AH983" i="64"/>
  <c r="AI983" i="64"/>
  <c r="AJ983" i="64"/>
  <c r="AK983" i="64"/>
  <c r="AL983" i="64"/>
  <c r="AM983" i="64"/>
  <c r="AN983" i="64"/>
  <c r="AO983" i="64"/>
  <c r="AP983" i="64"/>
  <c r="AQ983" i="64"/>
  <c r="AR983" i="64"/>
  <c r="AS983" i="64"/>
  <c r="AT983" i="64"/>
  <c r="AU983" i="64"/>
  <c r="AV983" i="64"/>
  <c r="AW983" i="64"/>
  <c r="AX983" i="64"/>
  <c r="AY983" i="64"/>
  <c r="AZ983" i="64"/>
  <c r="BA983" i="64"/>
  <c r="BB983" i="64"/>
  <c r="BC983" i="64"/>
  <c r="BD983" i="64"/>
  <c r="BE983" i="64"/>
  <c r="BF983" i="64"/>
  <c r="BG983" i="64"/>
  <c r="BH983" i="64"/>
  <c r="BI983" i="64"/>
  <c r="BJ983" i="64"/>
  <c r="BK983" i="64"/>
  <c r="BL983" i="64"/>
  <c r="BM983" i="64"/>
  <c r="BN983" i="64"/>
  <c r="BO983" i="64"/>
  <c r="BP983" i="64"/>
  <c r="BQ983" i="64"/>
  <c r="BR983" i="64"/>
  <c r="BS983" i="64"/>
  <c r="BT983" i="64"/>
  <c r="BU983" i="64"/>
  <c r="BV983" i="64"/>
  <c r="BW983" i="64"/>
  <c r="BX983" i="64"/>
  <c r="BY983" i="64"/>
  <c r="BZ983" i="64"/>
  <c r="CA983" i="64"/>
  <c r="CB983" i="64"/>
  <c r="CC983" i="64"/>
  <c r="CD983" i="64"/>
  <c r="CE983" i="64"/>
  <c r="CF983" i="64"/>
  <c r="CG983" i="64"/>
  <c r="CH983" i="64"/>
  <c r="CI983" i="64"/>
  <c r="CJ983" i="64"/>
  <c r="CK983" i="64"/>
  <c r="CL983" i="64"/>
  <c r="K984" i="64"/>
  <c r="L984" i="64"/>
  <c r="M984" i="64"/>
  <c r="N984" i="64"/>
  <c r="O984" i="64"/>
  <c r="P984" i="64"/>
  <c r="S984" i="64"/>
  <c r="T984" i="64"/>
  <c r="U984" i="64"/>
  <c r="V984" i="64"/>
  <c r="W984" i="64"/>
  <c r="X984" i="64"/>
  <c r="Y984" i="64"/>
  <c r="Z984" i="64"/>
  <c r="AA984" i="64"/>
  <c r="AB984" i="64"/>
  <c r="AC984" i="64"/>
  <c r="AD984" i="64"/>
  <c r="AE984" i="64"/>
  <c r="AF984" i="64"/>
  <c r="AG984" i="64"/>
  <c r="AH984" i="64"/>
  <c r="AI984" i="64"/>
  <c r="AJ984" i="64"/>
  <c r="AK984" i="64"/>
  <c r="AL984" i="64"/>
  <c r="AM984" i="64"/>
  <c r="AN984" i="64"/>
  <c r="AO984" i="64"/>
  <c r="AP984" i="64"/>
  <c r="AQ984" i="64"/>
  <c r="AR984" i="64"/>
  <c r="AS984" i="64"/>
  <c r="AT984" i="64"/>
  <c r="AU984" i="64"/>
  <c r="AV984" i="64"/>
  <c r="AW984" i="64"/>
  <c r="AX984" i="64"/>
  <c r="AY984" i="64"/>
  <c r="AZ984" i="64"/>
  <c r="BA984" i="64"/>
  <c r="BB984" i="64"/>
  <c r="BC984" i="64"/>
  <c r="BD984" i="64"/>
  <c r="BE984" i="64"/>
  <c r="BF984" i="64"/>
  <c r="BG984" i="64"/>
  <c r="BH984" i="64"/>
  <c r="BI984" i="64"/>
  <c r="BJ984" i="64"/>
  <c r="BK984" i="64"/>
  <c r="BL984" i="64"/>
  <c r="BM984" i="64"/>
  <c r="BN984" i="64"/>
  <c r="BO984" i="64"/>
  <c r="BP984" i="64"/>
  <c r="BQ984" i="64"/>
  <c r="BR984" i="64"/>
  <c r="BS984" i="64"/>
  <c r="BT984" i="64"/>
  <c r="BU984" i="64"/>
  <c r="BV984" i="64"/>
  <c r="BW984" i="64"/>
  <c r="BX984" i="64"/>
  <c r="BY984" i="64"/>
  <c r="BZ984" i="64"/>
  <c r="CA984" i="64"/>
  <c r="CB984" i="64"/>
  <c r="CC984" i="64"/>
  <c r="CD984" i="64"/>
  <c r="CE984" i="64"/>
  <c r="CF984" i="64"/>
  <c r="CG984" i="64"/>
  <c r="CH984" i="64"/>
  <c r="CI984" i="64"/>
  <c r="CJ984" i="64"/>
  <c r="CK984" i="64"/>
  <c r="CL984" i="64"/>
  <c r="K987" i="64"/>
  <c r="L987" i="64"/>
  <c r="M987" i="64"/>
  <c r="N987" i="64"/>
  <c r="O987" i="64"/>
  <c r="P987" i="64"/>
  <c r="S987" i="64"/>
  <c r="T987" i="64"/>
  <c r="U987" i="64"/>
  <c r="V987" i="64"/>
  <c r="W987" i="64"/>
  <c r="X987" i="64"/>
  <c r="Y987" i="64"/>
  <c r="Z987" i="64"/>
  <c r="AA987" i="64"/>
  <c r="AB987" i="64"/>
  <c r="AC987" i="64"/>
  <c r="AD987" i="64"/>
  <c r="AE987" i="64"/>
  <c r="AF987" i="64"/>
  <c r="AG987" i="64"/>
  <c r="AH987" i="64"/>
  <c r="AI987" i="64"/>
  <c r="AJ987" i="64"/>
  <c r="AK987" i="64"/>
  <c r="AL987" i="64"/>
  <c r="AM987" i="64"/>
  <c r="AN987" i="64"/>
  <c r="AO987" i="64"/>
  <c r="AP987" i="64"/>
  <c r="AQ987" i="64"/>
  <c r="AR987" i="64"/>
  <c r="AS987" i="64"/>
  <c r="AT987" i="64"/>
  <c r="AU987" i="64"/>
  <c r="AV987" i="64"/>
  <c r="AW987" i="64"/>
  <c r="AX987" i="64"/>
  <c r="AY987" i="64"/>
  <c r="AZ987" i="64"/>
  <c r="BA987" i="64"/>
  <c r="BB987" i="64"/>
  <c r="BC987" i="64"/>
  <c r="BD987" i="64"/>
  <c r="BE987" i="64"/>
  <c r="BF987" i="64"/>
  <c r="BG987" i="64"/>
  <c r="BH987" i="64"/>
  <c r="BI987" i="64"/>
  <c r="BJ987" i="64"/>
  <c r="BK987" i="64"/>
  <c r="BL987" i="64"/>
  <c r="BM987" i="64"/>
  <c r="BN987" i="64"/>
  <c r="BO987" i="64"/>
  <c r="BP987" i="64"/>
  <c r="BQ987" i="64"/>
  <c r="BR987" i="64"/>
  <c r="BS987" i="64"/>
  <c r="BT987" i="64"/>
  <c r="BU987" i="64"/>
  <c r="BV987" i="64"/>
  <c r="BW987" i="64"/>
  <c r="BX987" i="64"/>
  <c r="BY987" i="64"/>
  <c r="BZ987" i="64"/>
  <c r="CA987" i="64"/>
  <c r="CB987" i="64"/>
  <c r="CC987" i="64"/>
  <c r="CD987" i="64"/>
  <c r="CE987" i="64"/>
  <c r="CF987" i="64"/>
  <c r="CG987" i="64"/>
  <c r="CH987" i="64"/>
  <c r="CI987" i="64"/>
  <c r="CJ987" i="64"/>
  <c r="CK987" i="64"/>
  <c r="CL987" i="64"/>
  <c r="K990" i="64"/>
  <c r="L990" i="64"/>
  <c r="M990" i="64"/>
  <c r="N990" i="64"/>
  <c r="O990" i="64"/>
  <c r="P990" i="64"/>
  <c r="S990" i="64"/>
  <c r="T990" i="64"/>
  <c r="U990" i="64"/>
  <c r="V990" i="64"/>
  <c r="W990" i="64"/>
  <c r="X990" i="64"/>
  <c r="Y990" i="64"/>
  <c r="Z990" i="64"/>
  <c r="AA990" i="64"/>
  <c r="AB990" i="64"/>
  <c r="AC990" i="64"/>
  <c r="AD990" i="64"/>
  <c r="AE990" i="64"/>
  <c r="AF990" i="64"/>
  <c r="AG990" i="64"/>
  <c r="AH990" i="64"/>
  <c r="AI990" i="64"/>
  <c r="AJ990" i="64"/>
  <c r="AK990" i="64"/>
  <c r="AL990" i="64"/>
  <c r="AM990" i="64"/>
  <c r="AN990" i="64"/>
  <c r="AO990" i="64"/>
  <c r="AP990" i="64"/>
  <c r="AQ990" i="64"/>
  <c r="AR990" i="64"/>
  <c r="AS990" i="64"/>
  <c r="AT990" i="64"/>
  <c r="AU990" i="64"/>
  <c r="AV990" i="64"/>
  <c r="AW990" i="64"/>
  <c r="AX990" i="64"/>
  <c r="AY990" i="64"/>
  <c r="AZ990" i="64"/>
  <c r="BA990" i="64"/>
  <c r="BB990" i="64"/>
  <c r="BC990" i="64"/>
  <c r="BD990" i="64"/>
  <c r="BE990" i="64"/>
  <c r="BF990" i="64"/>
  <c r="BG990" i="64"/>
  <c r="BH990" i="64"/>
  <c r="BI990" i="64"/>
  <c r="BJ990" i="64"/>
  <c r="BK990" i="64"/>
  <c r="BL990" i="64"/>
  <c r="BM990" i="64"/>
  <c r="BN990" i="64"/>
  <c r="BO990" i="64"/>
  <c r="BP990" i="64"/>
  <c r="BQ990" i="64"/>
  <c r="BR990" i="64"/>
  <c r="BS990" i="64"/>
  <c r="BT990" i="64"/>
  <c r="BU990" i="64"/>
  <c r="BV990" i="64"/>
  <c r="BW990" i="64"/>
  <c r="BX990" i="64"/>
  <c r="BY990" i="64"/>
  <c r="BZ990" i="64"/>
  <c r="CA990" i="64"/>
  <c r="CB990" i="64"/>
  <c r="CC990" i="64"/>
  <c r="CD990" i="64"/>
  <c r="CE990" i="64"/>
  <c r="CF990" i="64"/>
  <c r="CG990" i="64"/>
  <c r="CH990" i="64"/>
  <c r="CI990" i="64"/>
  <c r="CJ990" i="64"/>
  <c r="CK990" i="64"/>
  <c r="CL990" i="64"/>
  <c r="K991" i="64"/>
  <c r="L991" i="64"/>
  <c r="M991" i="64"/>
  <c r="N991" i="64"/>
  <c r="O991" i="64"/>
  <c r="P991" i="64"/>
  <c r="S991" i="64"/>
  <c r="T991" i="64"/>
  <c r="U991" i="64"/>
  <c r="V991" i="64"/>
  <c r="W991" i="64"/>
  <c r="X991" i="64"/>
  <c r="Y991" i="64"/>
  <c r="Z991" i="64"/>
  <c r="AA991" i="64"/>
  <c r="AB991" i="64"/>
  <c r="AC991" i="64"/>
  <c r="AD991" i="64"/>
  <c r="AE991" i="64"/>
  <c r="AF991" i="64"/>
  <c r="AG991" i="64"/>
  <c r="AH991" i="64"/>
  <c r="AI991" i="64"/>
  <c r="AJ991" i="64"/>
  <c r="AK991" i="64"/>
  <c r="AL991" i="64"/>
  <c r="AM991" i="64"/>
  <c r="AN991" i="64"/>
  <c r="AO991" i="64"/>
  <c r="AP991" i="64"/>
  <c r="AQ991" i="64"/>
  <c r="AR991" i="64"/>
  <c r="AS991" i="64"/>
  <c r="AT991" i="64"/>
  <c r="AU991" i="64"/>
  <c r="AV991" i="64"/>
  <c r="AW991" i="64"/>
  <c r="AX991" i="64"/>
  <c r="AY991" i="64"/>
  <c r="AZ991" i="64"/>
  <c r="BA991" i="64"/>
  <c r="BB991" i="64"/>
  <c r="BC991" i="64"/>
  <c r="BD991" i="64"/>
  <c r="BE991" i="64"/>
  <c r="BF991" i="64"/>
  <c r="BG991" i="64"/>
  <c r="BH991" i="64"/>
  <c r="BI991" i="64"/>
  <c r="BJ991" i="64"/>
  <c r="BK991" i="64"/>
  <c r="BL991" i="64"/>
  <c r="BM991" i="64"/>
  <c r="BN991" i="64"/>
  <c r="BO991" i="64"/>
  <c r="BP991" i="64"/>
  <c r="BQ991" i="64"/>
  <c r="BR991" i="64"/>
  <c r="BS991" i="64"/>
  <c r="BT991" i="64"/>
  <c r="BU991" i="64"/>
  <c r="BV991" i="64"/>
  <c r="BW991" i="64"/>
  <c r="BX991" i="64"/>
  <c r="BY991" i="64"/>
  <c r="BZ991" i="64"/>
  <c r="CA991" i="64"/>
  <c r="CB991" i="64"/>
  <c r="CC991" i="64"/>
  <c r="CD991" i="64"/>
  <c r="CE991" i="64"/>
  <c r="CF991" i="64"/>
  <c r="CG991" i="64"/>
  <c r="CH991" i="64"/>
  <c r="CI991" i="64"/>
  <c r="CJ991" i="64"/>
  <c r="CK991" i="64"/>
  <c r="CL991" i="64"/>
  <c r="K1155" i="64"/>
  <c r="L1155" i="64"/>
  <c r="M1155" i="64"/>
  <c r="N1155" i="64"/>
  <c r="O1155" i="64"/>
  <c r="P1155" i="64"/>
  <c r="S1155" i="64"/>
  <c r="T1155" i="64"/>
  <c r="U1155" i="64"/>
  <c r="V1155" i="64"/>
  <c r="W1155" i="64"/>
  <c r="X1155" i="64"/>
  <c r="Y1155" i="64"/>
  <c r="Z1155" i="64"/>
  <c r="AA1155" i="64"/>
  <c r="AB1155" i="64"/>
  <c r="AC1155" i="64"/>
  <c r="AD1155" i="64"/>
  <c r="AE1155" i="64"/>
  <c r="AF1155" i="64"/>
  <c r="AG1155" i="64"/>
  <c r="AH1155" i="64"/>
  <c r="AI1155" i="64"/>
  <c r="AJ1155" i="64"/>
  <c r="AK1155" i="64"/>
  <c r="AL1155" i="64"/>
  <c r="AM1155" i="64"/>
  <c r="AN1155" i="64"/>
  <c r="AO1155" i="64"/>
  <c r="AP1155" i="64"/>
  <c r="AQ1155" i="64"/>
  <c r="AR1155" i="64"/>
  <c r="AS1155" i="64"/>
  <c r="AT1155" i="64"/>
  <c r="AU1155" i="64"/>
  <c r="AV1155" i="64"/>
  <c r="AW1155" i="64"/>
  <c r="AX1155" i="64"/>
  <c r="AY1155" i="64"/>
  <c r="AZ1155" i="64"/>
  <c r="BA1155" i="64"/>
  <c r="BB1155" i="64"/>
  <c r="BC1155" i="64"/>
  <c r="BD1155" i="64"/>
  <c r="BE1155" i="64"/>
  <c r="BF1155" i="64"/>
  <c r="BG1155" i="64"/>
  <c r="BH1155" i="64"/>
  <c r="BI1155" i="64"/>
  <c r="BJ1155" i="64"/>
  <c r="BK1155" i="64"/>
  <c r="BL1155" i="64"/>
  <c r="BM1155" i="64"/>
  <c r="BN1155" i="64"/>
  <c r="BO1155" i="64"/>
  <c r="BP1155" i="64"/>
  <c r="BQ1155" i="64"/>
  <c r="BR1155" i="64"/>
  <c r="BS1155" i="64"/>
  <c r="BT1155" i="64"/>
  <c r="BU1155" i="64"/>
  <c r="BV1155" i="64"/>
  <c r="BW1155" i="64"/>
  <c r="BX1155" i="64"/>
  <c r="BY1155" i="64"/>
  <c r="BZ1155" i="64"/>
  <c r="CA1155" i="64"/>
  <c r="CB1155" i="64"/>
  <c r="CC1155" i="64"/>
  <c r="CD1155" i="64"/>
  <c r="CE1155" i="64"/>
  <c r="CF1155" i="64"/>
  <c r="CG1155" i="64"/>
  <c r="CH1155" i="64"/>
  <c r="CI1155" i="64"/>
  <c r="CJ1155" i="64"/>
  <c r="CK1155" i="64"/>
  <c r="CL1155" i="64"/>
  <c r="K1159" i="64"/>
  <c r="L1159" i="64"/>
  <c r="M1159" i="64"/>
  <c r="N1159" i="64"/>
  <c r="O1159" i="64"/>
  <c r="P1159" i="64"/>
  <c r="S1159" i="64"/>
  <c r="T1159" i="64"/>
  <c r="U1159" i="64"/>
  <c r="V1159" i="64"/>
  <c r="W1159" i="64"/>
  <c r="X1159" i="64"/>
  <c r="Y1159" i="64"/>
  <c r="Z1159" i="64"/>
  <c r="AA1159" i="64"/>
  <c r="AB1159" i="64"/>
  <c r="AC1159" i="64"/>
  <c r="AD1159" i="64"/>
  <c r="AE1159" i="64"/>
  <c r="AF1159" i="64"/>
  <c r="AG1159" i="64"/>
  <c r="AH1159" i="64"/>
  <c r="AI1159" i="64"/>
  <c r="AJ1159" i="64"/>
  <c r="AK1159" i="64"/>
  <c r="AL1159" i="64"/>
  <c r="AM1159" i="64"/>
  <c r="AN1159" i="64"/>
  <c r="AO1159" i="64"/>
  <c r="AP1159" i="64"/>
  <c r="AQ1159" i="64"/>
  <c r="AR1159" i="64"/>
  <c r="AS1159" i="64"/>
  <c r="AT1159" i="64"/>
  <c r="AU1159" i="64"/>
  <c r="AV1159" i="64"/>
  <c r="AW1159" i="64"/>
  <c r="AX1159" i="64"/>
  <c r="AY1159" i="64"/>
  <c r="AZ1159" i="64"/>
  <c r="BA1159" i="64"/>
  <c r="BB1159" i="64"/>
  <c r="BC1159" i="64"/>
  <c r="BD1159" i="64"/>
  <c r="BE1159" i="64"/>
  <c r="BF1159" i="64"/>
  <c r="BG1159" i="64"/>
  <c r="BH1159" i="64"/>
  <c r="BI1159" i="64"/>
  <c r="BJ1159" i="64"/>
  <c r="BK1159" i="64"/>
  <c r="BL1159" i="64"/>
  <c r="BM1159" i="64"/>
  <c r="BN1159" i="64"/>
  <c r="BO1159" i="64"/>
  <c r="BP1159" i="64"/>
  <c r="BQ1159" i="64"/>
  <c r="BR1159" i="64"/>
  <c r="BS1159" i="64"/>
  <c r="BT1159" i="64"/>
  <c r="BU1159" i="64"/>
  <c r="BV1159" i="64"/>
  <c r="BW1159" i="64"/>
  <c r="BX1159" i="64"/>
  <c r="BY1159" i="64"/>
  <c r="BZ1159" i="64"/>
  <c r="CA1159" i="64"/>
  <c r="CB1159" i="64"/>
  <c r="CC1159" i="64"/>
  <c r="CD1159" i="64"/>
  <c r="CE1159" i="64"/>
  <c r="CF1159" i="64"/>
  <c r="CG1159" i="64"/>
  <c r="CH1159" i="64"/>
  <c r="CI1159" i="64"/>
  <c r="CJ1159" i="64"/>
  <c r="CK1159" i="64"/>
  <c r="CL1159" i="64"/>
  <c r="K1160" i="64"/>
  <c r="L1160" i="64"/>
  <c r="M1160" i="64"/>
  <c r="N1160" i="64"/>
  <c r="O1160" i="64"/>
  <c r="P1160" i="64"/>
  <c r="R1160" i="64"/>
  <c r="S1160" i="64"/>
  <c r="T1160" i="64"/>
  <c r="U1160" i="64"/>
  <c r="V1160" i="64"/>
  <c r="W1160" i="64"/>
  <c r="X1160" i="64"/>
  <c r="Y1160" i="64"/>
  <c r="Z1160" i="64"/>
  <c r="AA1160" i="64"/>
  <c r="AB1160" i="64"/>
  <c r="AC1160" i="64"/>
  <c r="AD1160" i="64"/>
  <c r="AE1160" i="64"/>
  <c r="AF1160" i="64"/>
  <c r="AG1160" i="64"/>
  <c r="AH1160" i="64"/>
  <c r="AI1160" i="64"/>
  <c r="AJ1160" i="64"/>
  <c r="AK1160" i="64"/>
  <c r="AL1160" i="64"/>
  <c r="AM1160" i="64"/>
  <c r="AN1160" i="64"/>
  <c r="AO1160" i="64"/>
  <c r="AP1160" i="64"/>
  <c r="AQ1160" i="64"/>
  <c r="AR1160" i="64"/>
  <c r="AS1160" i="64"/>
  <c r="AT1160" i="64"/>
  <c r="AU1160" i="64"/>
  <c r="AV1160" i="64"/>
  <c r="AW1160" i="64"/>
  <c r="AX1160" i="64"/>
  <c r="AY1160" i="64"/>
  <c r="AZ1160" i="64"/>
  <c r="BA1160" i="64"/>
  <c r="BB1160" i="64"/>
  <c r="BC1160" i="64"/>
  <c r="BD1160" i="64"/>
  <c r="BE1160" i="64"/>
  <c r="BF1160" i="64"/>
  <c r="BG1160" i="64"/>
  <c r="BH1160" i="64"/>
  <c r="BI1160" i="64"/>
  <c r="BJ1160" i="64"/>
  <c r="BK1160" i="64"/>
  <c r="BL1160" i="64"/>
  <c r="BM1160" i="64"/>
  <c r="BN1160" i="64"/>
  <c r="BO1160" i="64"/>
  <c r="BP1160" i="64"/>
  <c r="BQ1160" i="64"/>
  <c r="BR1160" i="64"/>
  <c r="BS1160" i="64"/>
  <c r="BT1160" i="64"/>
  <c r="BU1160" i="64"/>
  <c r="BV1160" i="64"/>
  <c r="BW1160" i="64"/>
  <c r="BX1160" i="64"/>
  <c r="BY1160" i="64"/>
  <c r="BZ1160" i="64"/>
  <c r="CA1160" i="64"/>
  <c r="CB1160" i="64"/>
  <c r="CC1160" i="64"/>
  <c r="CD1160" i="64"/>
  <c r="CE1160" i="64"/>
  <c r="CF1160" i="64"/>
  <c r="CG1160" i="64"/>
  <c r="CH1160" i="64"/>
  <c r="CI1160" i="64"/>
  <c r="CJ1160" i="64"/>
  <c r="CK1160" i="64"/>
  <c r="CL1160" i="64"/>
  <c r="K1162" i="64"/>
  <c r="L1162" i="64"/>
  <c r="M1162" i="64"/>
  <c r="N1162" i="64"/>
  <c r="O1162" i="64"/>
  <c r="P1162" i="64"/>
  <c r="S1162" i="64"/>
  <c r="T1162" i="64"/>
  <c r="U1162" i="64"/>
  <c r="V1162" i="64"/>
  <c r="W1162" i="64"/>
  <c r="X1162" i="64"/>
  <c r="Y1162" i="64"/>
  <c r="Z1162" i="64"/>
  <c r="AA1162" i="64"/>
  <c r="AB1162" i="64"/>
  <c r="AC1162" i="64"/>
  <c r="AD1162" i="64"/>
  <c r="AE1162" i="64"/>
  <c r="AF1162" i="64"/>
  <c r="AG1162" i="64"/>
  <c r="AH1162" i="64"/>
  <c r="AI1162" i="64"/>
  <c r="AJ1162" i="64"/>
  <c r="AK1162" i="64"/>
  <c r="AL1162" i="64"/>
  <c r="AM1162" i="64"/>
  <c r="AN1162" i="64"/>
  <c r="AO1162" i="64"/>
  <c r="AP1162" i="64"/>
  <c r="AQ1162" i="64"/>
  <c r="AR1162" i="64"/>
  <c r="AS1162" i="64"/>
  <c r="AT1162" i="64"/>
  <c r="AU1162" i="64"/>
  <c r="AV1162" i="64"/>
  <c r="AW1162" i="64"/>
  <c r="AX1162" i="64"/>
  <c r="AY1162" i="64"/>
  <c r="AZ1162" i="64"/>
  <c r="BA1162" i="64"/>
  <c r="BB1162" i="64"/>
  <c r="BC1162" i="64"/>
  <c r="BD1162" i="64"/>
  <c r="BE1162" i="64"/>
  <c r="BF1162" i="64"/>
  <c r="BG1162" i="64"/>
  <c r="BH1162" i="64"/>
  <c r="BI1162" i="64"/>
  <c r="BJ1162" i="64"/>
  <c r="BK1162" i="64"/>
  <c r="BL1162" i="64"/>
  <c r="BM1162" i="64"/>
  <c r="BN1162" i="64"/>
  <c r="BO1162" i="64"/>
  <c r="BP1162" i="64"/>
  <c r="BQ1162" i="64"/>
  <c r="BR1162" i="64"/>
  <c r="BS1162" i="64"/>
  <c r="BT1162" i="64"/>
  <c r="BU1162" i="64"/>
  <c r="BV1162" i="64"/>
  <c r="BW1162" i="64"/>
  <c r="BX1162" i="64"/>
  <c r="BY1162" i="64"/>
  <c r="BZ1162" i="64"/>
  <c r="CA1162" i="64"/>
  <c r="CB1162" i="64"/>
  <c r="CC1162" i="64"/>
  <c r="CD1162" i="64"/>
  <c r="CE1162" i="64"/>
  <c r="CF1162" i="64"/>
  <c r="CG1162" i="64"/>
  <c r="CH1162" i="64"/>
  <c r="CI1162" i="64"/>
  <c r="CJ1162" i="64"/>
  <c r="CK1162" i="64"/>
  <c r="CL1162" i="64"/>
  <c r="K1167" i="64"/>
  <c r="L1167" i="64"/>
  <c r="M1167" i="64"/>
  <c r="N1167" i="64"/>
  <c r="O1167" i="64"/>
  <c r="P1167" i="64"/>
  <c r="S1167" i="64"/>
  <c r="T1167" i="64"/>
  <c r="U1167" i="64"/>
  <c r="V1167" i="64"/>
  <c r="W1167" i="64"/>
  <c r="X1167" i="64"/>
  <c r="Y1167" i="64"/>
  <c r="Z1167" i="64"/>
  <c r="AA1167" i="64"/>
  <c r="AB1167" i="64"/>
  <c r="AC1167" i="64"/>
  <c r="AD1167" i="64"/>
  <c r="AE1167" i="64"/>
  <c r="AF1167" i="64"/>
  <c r="AG1167" i="64"/>
  <c r="AH1167" i="64"/>
  <c r="AI1167" i="64"/>
  <c r="AJ1167" i="64"/>
  <c r="AK1167" i="64"/>
  <c r="AL1167" i="64"/>
  <c r="AM1167" i="64"/>
  <c r="AN1167" i="64"/>
  <c r="AO1167" i="64"/>
  <c r="AP1167" i="64"/>
  <c r="AQ1167" i="64"/>
  <c r="AR1167" i="64"/>
  <c r="AS1167" i="64"/>
  <c r="AT1167" i="64"/>
  <c r="AU1167" i="64"/>
  <c r="AV1167" i="64"/>
  <c r="AW1167" i="64"/>
  <c r="AX1167" i="64"/>
  <c r="AY1167" i="64"/>
  <c r="AZ1167" i="64"/>
  <c r="BA1167" i="64"/>
  <c r="BB1167" i="64"/>
  <c r="BC1167" i="64"/>
  <c r="BD1167" i="64"/>
  <c r="BE1167" i="64"/>
  <c r="BF1167" i="64"/>
  <c r="BG1167" i="64"/>
  <c r="BH1167" i="64"/>
  <c r="BI1167" i="64"/>
  <c r="BJ1167" i="64"/>
  <c r="BK1167" i="64"/>
  <c r="BL1167" i="64"/>
  <c r="BM1167" i="64"/>
  <c r="BN1167" i="64"/>
  <c r="BO1167" i="64"/>
  <c r="BP1167" i="64"/>
  <c r="BQ1167" i="64"/>
  <c r="BR1167" i="64"/>
  <c r="BS1167" i="64"/>
  <c r="BT1167" i="64"/>
  <c r="BU1167" i="64"/>
  <c r="BV1167" i="64"/>
  <c r="BW1167" i="64"/>
  <c r="BX1167" i="64"/>
  <c r="BY1167" i="64"/>
  <c r="BZ1167" i="64"/>
  <c r="CA1167" i="64"/>
  <c r="CB1167" i="64"/>
  <c r="CC1167" i="64"/>
  <c r="CD1167" i="64"/>
  <c r="CE1167" i="64"/>
  <c r="CF1167" i="64"/>
  <c r="CG1167" i="64"/>
  <c r="CH1167" i="64"/>
  <c r="CI1167" i="64"/>
  <c r="CJ1167" i="64"/>
  <c r="CK1167" i="64"/>
  <c r="CL1167" i="64"/>
  <c r="L1198" i="64"/>
  <c r="M1198" i="64"/>
  <c r="N1198" i="64"/>
  <c r="O1198" i="64"/>
  <c r="P1198" i="64"/>
  <c r="S1198" i="64"/>
  <c r="T1198" i="64"/>
  <c r="U1198" i="64"/>
  <c r="V1198" i="64"/>
  <c r="W1198" i="64"/>
  <c r="X1198" i="64"/>
  <c r="Y1198" i="64"/>
  <c r="Z1198" i="64"/>
  <c r="AA1198" i="64"/>
  <c r="AB1198" i="64"/>
  <c r="AC1198" i="64"/>
  <c r="AD1198" i="64"/>
  <c r="AE1198" i="64"/>
  <c r="AF1198" i="64"/>
  <c r="AG1198" i="64"/>
  <c r="AH1198" i="64"/>
  <c r="AI1198" i="64"/>
  <c r="AJ1198" i="64"/>
  <c r="AK1198" i="64"/>
  <c r="AL1198" i="64"/>
  <c r="AM1198" i="64"/>
  <c r="AN1198" i="64"/>
  <c r="AO1198" i="64"/>
  <c r="AP1198" i="64"/>
  <c r="AQ1198" i="64"/>
  <c r="AR1198" i="64"/>
  <c r="AS1198" i="64"/>
  <c r="AT1198" i="64"/>
  <c r="AU1198" i="64"/>
  <c r="AV1198" i="64"/>
  <c r="AW1198" i="64"/>
  <c r="AX1198" i="64"/>
  <c r="AY1198" i="64"/>
  <c r="AZ1198" i="64"/>
  <c r="BA1198" i="64"/>
  <c r="BB1198" i="64"/>
  <c r="BC1198" i="64"/>
  <c r="BD1198" i="64"/>
  <c r="BE1198" i="64"/>
  <c r="BF1198" i="64"/>
  <c r="BG1198" i="64"/>
  <c r="BH1198" i="64"/>
  <c r="BI1198" i="64"/>
  <c r="BJ1198" i="64"/>
  <c r="BK1198" i="64"/>
  <c r="BL1198" i="64"/>
  <c r="BM1198" i="64"/>
  <c r="BN1198" i="64"/>
  <c r="BO1198" i="64"/>
  <c r="BP1198" i="64"/>
  <c r="BQ1198" i="64"/>
  <c r="BR1198" i="64"/>
  <c r="BS1198" i="64"/>
  <c r="BT1198" i="64"/>
  <c r="BU1198" i="64"/>
  <c r="BV1198" i="64"/>
  <c r="BW1198" i="64"/>
  <c r="BX1198" i="64"/>
  <c r="BY1198" i="64"/>
  <c r="BZ1198" i="64"/>
  <c r="CA1198" i="64"/>
  <c r="CB1198" i="64"/>
  <c r="CC1198" i="64"/>
  <c r="CD1198" i="64"/>
  <c r="CE1198" i="64"/>
  <c r="CF1198" i="64"/>
  <c r="CG1198" i="64"/>
  <c r="CH1198" i="64"/>
  <c r="CI1198" i="64"/>
  <c r="CJ1198" i="64"/>
  <c r="CK1198" i="64"/>
  <c r="CL1198" i="64"/>
  <c r="K1202" i="64"/>
  <c r="L1202" i="64"/>
  <c r="M1202" i="64"/>
  <c r="N1202" i="64"/>
  <c r="O1202" i="64"/>
  <c r="P1202" i="64"/>
  <c r="R1202" i="64"/>
  <c r="S1202" i="64"/>
  <c r="T1202" i="64"/>
  <c r="U1202" i="64"/>
  <c r="V1202" i="64"/>
  <c r="W1202" i="64"/>
  <c r="X1202" i="64"/>
  <c r="Y1202" i="64"/>
  <c r="Z1202" i="64"/>
  <c r="AA1202" i="64"/>
  <c r="AB1202" i="64"/>
  <c r="AC1202" i="64"/>
  <c r="AD1202" i="64"/>
  <c r="AE1202" i="64"/>
  <c r="AF1202" i="64"/>
  <c r="AG1202" i="64"/>
  <c r="AH1202" i="64"/>
  <c r="AI1202" i="64"/>
  <c r="AJ1202" i="64"/>
  <c r="AK1202" i="64"/>
  <c r="AL1202" i="64"/>
  <c r="AM1202" i="64"/>
  <c r="AN1202" i="64"/>
  <c r="AO1202" i="64"/>
  <c r="AP1202" i="64"/>
  <c r="AQ1202" i="64"/>
  <c r="AR1202" i="64"/>
  <c r="AS1202" i="64"/>
  <c r="AT1202" i="64"/>
  <c r="AU1202" i="64"/>
  <c r="AV1202" i="64"/>
  <c r="AW1202" i="64"/>
  <c r="AX1202" i="64"/>
  <c r="AY1202" i="64"/>
  <c r="AZ1202" i="64"/>
  <c r="BA1202" i="64"/>
  <c r="BB1202" i="64"/>
  <c r="BC1202" i="64"/>
  <c r="BD1202" i="64"/>
  <c r="BE1202" i="64"/>
  <c r="BF1202" i="64"/>
  <c r="BG1202" i="64"/>
  <c r="BH1202" i="64"/>
  <c r="BI1202" i="64"/>
  <c r="BJ1202" i="64"/>
  <c r="BK1202" i="64"/>
  <c r="BL1202" i="64"/>
  <c r="BM1202" i="64"/>
  <c r="BN1202" i="64"/>
  <c r="BO1202" i="64"/>
  <c r="BP1202" i="64"/>
  <c r="BQ1202" i="64"/>
  <c r="BR1202" i="64"/>
  <c r="BS1202" i="64"/>
  <c r="BT1202" i="64"/>
  <c r="BU1202" i="64"/>
  <c r="BV1202" i="64"/>
  <c r="BW1202" i="64"/>
  <c r="BX1202" i="64"/>
  <c r="BY1202" i="64"/>
  <c r="BZ1202" i="64"/>
  <c r="CA1202" i="64"/>
  <c r="CB1202" i="64"/>
  <c r="CC1202" i="64"/>
  <c r="CD1202" i="64"/>
  <c r="CE1202" i="64"/>
  <c r="CF1202" i="64"/>
  <c r="CG1202" i="64"/>
  <c r="CH1202" i="64"/>
  <c r="CI1202" i="64"/>
  <c r="CJ1202" i="64"/>
  <c r="CK1202" i="64"/>
  <c r="CL1202" i="64"/>
  <c r="K1204" i="64"/>
  <c r="L1204" i="64"/>
  <c r="M1204" i="64"/>
  <c r="N1204" i="64"/>
  <c r="O1204" i="64"/>
  <c r="P1204" i="64"/>
  <c r="S1204" i="64"/>
  <c r="T1204" i="64"/>
  <c r="U1204" i="64"/>
  <c r="V1204" i="64"/>
  <c r="W1204" i="64"/>
  <c r="X1204" i="64"/>
  <c r="Y1204" i="64"/>
  <c r="Z1204" i="64"/>
  <c r="AA1204" i="64"/>
  <c r="AB1204" i="64"/>
  <c r="AC1204" i="64"/>
  <c r="AD1204" i="64"/>
  <c r="AE1204" i="64"/>
  <c r="AF1204" i="64"/>
  <c r="AG1204" i="64"/>
  <c r="AH1204" i="64"/>
  <c r="AI1204" i="64"/>
  <c r="AJ1204" i="64"/>
  <c r="AK1204" i="64"/>
  <c r="AL1204" i="64"/>
  <c r="AM1204" i="64"/>
  <c r="AN1204" i="64"/>
  <c r="AO1204" i="64"/>
  <c r="AP1204" i="64"/>
  <c r="AQ1204" i="64"/>
  <c r="AR1204" i="64"/>
  <c r="AS1204" i="64"/>
  <c r="AT1204" i="64"/>
  <c r="AU1204" i="64"/>
  <c r="AV1204" i="64"/>
  <c r="AW1204" i="64"/>
  <c r="AX1204" i="64"/>
  <c r="AY1204" i="64"/>
  <c r="AZ1204" i="64"/>
  <c r="BA1204" i="64"/>
  <c r="BB1204" i="64"/>
  <c r="BC1204" i="64"/>
  <c r="BD1204" i="64"/>
  <c r="BE1204" i="64"/>
  <c r="BF1204" i="64"/>
  <c r="BG1204" i="64"/>
  <c r="BH1204" i="64"/>
  <c r="BI1204" i="64"/>
  <c r="BJ1204" i="64"/>
  <c r="BK1204" i="64"/>
  <c r="BL1204" i="64"/>
  <c r="BM1204" i="64"/>
  <c r="BN1204" i="64"/>
  <c r="BO1204" i="64"/>
  <c r="BP1204" i="64"/>
  <c r="BQ1204" i="64"/>
  <c r="BR1204" i="64"/>
  <c r="BS1204" i="64"/>
  <c r="BT1204" i="64"/>
  <c r="BU1204" i="64"/>
  <c r="BV1204" i="64"/>
  <c r="BW1204" i="64"/>
  <c r="BX1204" i="64"/>
  <c r="BY1204" i="64"/>
  <c r="BZ1204" i="64"/>
  <c r="CA1204" i="64"/>
  <c r="CB1204" i="64"/>
  <c r="CC1204" i="64"/>
  <c r="CD1204" i="64"/>
  <c r="CE1204" i="64"/>
  <c r="CF1204" i="64"/>
  <c r="CG1204" i="64"/>
  <c r="CH1204" i="64"/>
  <c r="CI1204" i="64"/>
  <c r="CJ1204" i="64"/>
  <c r="CK1204" i="64"/>
  <c r="CL1204" i="64"/>
  <c r="L1266" i="64"/>
  <c r="M1266" i="64"/>
  <c r="N1266" i="64"/>
  <c r="O1266" i="64"/>
  <c r="P1266" i="64"/>
  <c r="S1266" i="64"/>
  <c r="T1266" i="64"/>
  <c r="U1266" i="64"/>
  <c r="V1266" i="64"/>
  <c r="W1266" i="64"/>
  <c r="X1266" i="64"/>
  <c r="Y1266" i="64"/>
  <c r="Z1266" i="64"/>
  <c r="AA1266" i="64"/>
  <c r="AB1266" i="64"/>
  <c r="AC1266" i="64"/>
  <c r="AD1266" i="64"/>
  <c r="AE1266" i="64"/>
  <c r="AF1266" i="64"/>
  <c r="AG1266" i="64"/>
  <c r="AH1266" i="64"/>
  <c r="AI1266" i="64"/>
  <c r="AJ1266" i="64"/>
  <c r="AK1266" i="64"/>
  <c r="AL1266" i="64"/>
  <c r="AM1266" i="64"/>
  <c r="AN1266" i="64"/>
  <c r="AO1266" i="64"/>
  <c r="AP1266" i="64"/>
  <c r="AQ1266" i="64"/>
  <c r="AR1266" i="64"/>
  <c r="AS1266" i="64"/>
  <c r="AT1266" i="64"/>
  <c r="AU1266" i="64"/>
  <c r="AV1266" i="64"/>
  <c r="AW1266" i="64"/>
  <c r="AX1266" i="64"/>
  <c r="AY1266" i="64"/>
  <c r="AZ1266" i="64"/>
  <c r="BA1266" i="64"/>
  <c r="BB1266" i="64"/>
  <c r="BC1266" i="64"/>
  <c r="BD1266" i="64"/>
  <c r="BE1266" i="64"/>
  <c r="BF1266" i="64"/>
  <c r="BG1266" i="64"/>
  <c r="BH1266" i="64"/>
  <c r="BI1266" i="64"/>
  <c r="BJ1266" i="64"/>
  <c r="BK1266" i="64"/>
  <c r="BL1266" i="64"/>
  <c r="BM1266" i="64"/>
  <c r="BN1266" i="64"/>
  <c r="BO1266" i="64"/>
  <c r="BP1266" i="64"/>
  <c r="BQ1266" i="64"/>
  <c r="BR1266" i="64"/>
  <c r="BS1266" i="64"/>
  <c r="BT1266" i="64"/>
  <c r="BU1266" i="64"/>
  <c r="BV1266" i="64"/>
  <c r="BW1266" i="64"/>
  <c r="BX1266" i="64"/>
  <c r="BY1266" i="64"/>
  <c r="BZ1266" i="64"/>
  <c r="CA1266" i="64"/>
  <c r="CB1266" i="64"/>
  <c r="CC1266" i="64"/>
  <c r="CD1266" i="64"/>
  <c r="CE1266" i="64"/>
  <c r="CF1266" i="64"/>
  <c r="CG1266" i="64"/>
  <c r="CH1266" i="64"/>
  <c r="CI1266" i="64"/>
  <c r="CJ1266" i="64"/>
  <c r="CK1266" i="64"/>
  <c r="CL1266" i="64"/>
  <c r="K1270" i="64"/>
  <c r="L1270" i="64"/>
  <c r="M1270" i="64"/>
  <c r="N1270" i="64"/>
  <c r="O1270" i="64"/>
  <c r="P1270" i="64"/>
  <c r="R1270" i="64"/>
  <c r="S1270" i="64"/>
  <c r="T1270" i="64"/>
  <c r="U1270" i="64"/>
  <c r="V1270" i="64"/>
  <c r="W1270" i="64"/>
  <c r="X1270" i="64"/>
  <c r="Y1270" i="64"/>
  <c r="Z1270" i="64"/>
  <c r="AA1270" i="64"/>
  <c r="AB1270" i="64"/>
  <c r="AC1270" i="64"/>
  <c r="AD1270" i="64"/>
  <c r="AE1270" i="64"/>
  <c r="AF1270" i="64"/>
  <c r="AG1270" i="64"/>
  <c r="AH1270" i="64"/>
  <c r="AI1270" i="64"/>
  <c r="AJ1270" i="64"/>
  <c r="AK1270" i="64"/>
  <c r="AL1270" i="64"/>
  <c r="AM1270" i="64"/>
  <c r="AN1270" i="64"/>
  <c r="AO1270" i="64"/>
  <c r="AP1270" i="64"/>
  <c r="AQ1270" i="64"/>
  <c r="AR1270" i="64"/>
  <c r="AS1270" i="64"/>
  <c r="AT1270" i="64"/>
  <c r="AU1270" i="64"/>
  <c r="AV1270" i="64"/>
  <c r="AW1270" i="64"/>
  <c r="AX1270" i="64"/>
  <c r="AY1270" i="64"/>
  <c r="AZ1270" i="64"/>
  <c r="BA1270" i="64"/>
  <c r="BB1270" i="64"/>
  <c r="BC1270" i="64"/>
  <c r="BD1270" i="64"/>
  <c r="BE1270" i="64"/>
  <c r="BF1270" i="64"/>
  <c r="BG1270" i="64"/>
  <c r="BH1270" i="64"/>
  <c r="BI1270" i="64"/>
  <c r="BJ1270" i="64"/>
  <c r="BK1270" i="64"/>
  <c r="BL1270" i="64"/>
  <c r="BM1270" i="64"/>
  <c r="BN1270" i="64"/>
  <c r="BO1270" i="64"/>
  <c r="BP1270" i="64"/>
  <c r="BQ1270" i="64"/>
  <c r="BR1270" i="64"/>
  <c r="BS1270" i="64"/>
  <c r="BT1270" i="64"/>
  <c r="BU1270" i="64"/>
  <c r="BV1270" i="64"/>
  <c r="BW1270" i="64"/>
  <c r="BX1270" i="64"/>
  <c r="BY1270" i="64"/>
  <c r="BZ1270" i="64"/>
  <c r="CA1270" i="64"/>
  <c r="CB1270" i="64"/>
  <c r="CC1270" i="64"/>
  <c r="CD1270" i="64"/>
  <c r="CE1270" i="64"/>
  <c r="CF1270" i="64"/>
  <c r="CG1270" i="64"/>
  <c r="CH1270" i="64"/>
  <c r="CI1270" i="64"/>
  <c r="CJ1270" i="64"/>
  <c r="CK1270" i="64"/>
  <c r="CL1270" i="64"/>
  <c r="K1272" i="64"/>
  <c r="L1272" i="64"/>
  <c r="M1272" i="64"/>
  <c r="N1272" i="64"/>
  <c r="O1272" i="64"/>
  <c r="P1272" i="64"/>
  <c r="S1272" i="64"/>
  <c r="T1272" i="64"/>
  <c r="U1272" i="64"/>
  <c r="V1272" i="64"/>
  <c r="W1272" i="64"/>
  <c r="X1272" i="64"/>
  <c r="Y1272" i="64"/>
  <c r="Z1272" i="64"/>
  <c r="AA1272" i="64"/>
  <c r="AB1272" i="64"/>
  <c r="AC1272" i="64"/>
  <c r="AD1272" i="64"/>
  <c r="AE1272" i="64"/>
  <c r="AF1272" i="64"/>
  <c r="AG1272" i="64"/>
  <c r="AH1272" i="64"/>
  <c r="AI1272" i="64"/>
  <c r="AJ1272" i="64"/>
  <c r="AK1272" i="64"/>
  <c r="AL1272" i="64"/>
  <c r="AM1272" i="64"/>
  <c r="AN1272" i="64"/>
  <c r="AO1272" i="64"/>
  <c r="AP1272" i="64"/>
  <c r="AQ1272" i="64"/>
  <c r="AR1272" i="64"/>
  <c r="AS1272" i="64"/>
  <c r="AT1272" i="64"/>
  <c r="AU1272" i="64"/>
  <c r="AV1272" i="64"/>
  <c r="AW1272" i="64"/>
  <c r="AX1272" i="64"/>
  <c r="AY1272" i="64"/>
  <c r="AZ1272" i="64"/>
  <c r="BA1272" i="64"/>
  <c r="BB1272" i="64"/>
  <c r="BC1272" i="64"/>
  <c r="BD1272" i="64"/>
  <c r="BE1272" i="64"/>
  <c r="BF1272" i="64"/>
  <c r="BG1272" i="64"/>
  <c r="BH1272" i="64"/>
  <c r="BI1272" i="64"/>
  <c r="BJ1272" i="64"/>
  <c r="BK1272" i="64"/>
  <c r="BL1272" i="64"/>
  <c r="BM1272" i="64"/>
  <c r="BN1272" i="64"/>
  <c r="BO1272" i="64"/>
  <c r="BP1272" i="64"/>
  <c r="BQ1272" i="64"/>
  <c r="BR1272" i="64"/>
  <c r="BS1272" i="64"/>
  <c r="BT1272" i="64"/>
  <c r="BU1272" i="64"/>
  <c r="BV1272" i="64"/>
  <c r="BW1272" i="64"/>
  <c r="BX1272" i="64"/>
  <c r="BY1272" i="64"/>
  <c r="BZ1272" i="64"/>
  <c r="CA1272" i="64"/>
  <c r="CB1272" i="64"/>
  <c r="CC1272" i="64"/>
  <c r="CD1272" i="64"/>
  <c r="CE1272" i="64"/>
  <c r="CF1272" i="64"/>
  <c r="CG1272" i="64"/>
  <c r="CH1272" i="64"/>
  <c r="CI1272" i="64"/>
  <c r="CJ1272" i="64"/>
  <c r="CK1272" i="64"/>
  <c r="CL1272" i="64"/>
  <c r="K1905" i="64"/>
  <c r="L1905" i="64"/>
  <c r="M1905" i="64"/>
  <c r="N1905" i="64"/>
  <c r="O1905" i="64"/>
  <c r="P1905" i="64"/>
  <c r="S1905" i="64" a="1"/>
  <c r="S1905" i="64"/>
  <c r="T1905" i="64" a="1"/>
  <c r="T1905" i="64"/>
  <c r="U1905" i="64" a="1"/>
  <c r="U1905" i="64"/>
  <c r="V1905" i="64" a="1"/>
  <c r="V1905" i="64"/>
  <c r="W1905" i="64" a="1"/>
  <c r="W1905" i="64"/>
  <c r="X1905" i="64" a="1"/>
  <c r="X1905" i="64"/>
  <c r="Y1905" i="64" a="1"/>
  <c r="Y1905" i="64"/>
  <c r="Z1905" i="64" a="1"/>
  <c r="Z1905" i="64"/>
  <c r="AA1905" i="64" a="1"/>
  <c r="AA1905" i="64"/>
  <c r="AB1905" i="64" a="1"/>
  <c r="AB1905" i="64"/>
  <c r="AC1905" i="64" a="1"/>
  <c r="AC1905" i="64"/>
  <c r="AD1905" i="64" a="1"/>
  <c r="AD1905" i="64"/>
  <c r="AE1905" i="64" a="1"/>
  <c r="AE1905" i="64"/>
  <c r="AF1905" i="64" a="1"/>
  <c r="AF1905" i="64"/>
  <c r="AG1905" i="64" a="1"/>
  <c r="AG1905" i="64"/>
  <c r="AH1905" i="64" a="1"/>
  <c r="AH1905" i="64"/>
  <c r="AI1905" i="64" a="1"/>
  <c r="AI1905" i="64"/>
  <c r="AJ1905" i="64" a="1"/>
  <c r="AJ1905" i="64"/>
  <c r="AK1905" i="64" a="1"/>
  <c r="AK1905" i="64"/>
  <c r="AL1905" i="64" a="1"/>
  <c r="AL1905" i="64"/>
  <c r="AM1905" i="64" a="1"/>
  <c r="AM1905" i="64"/>
  <c r="AN1905" i="64" a="1"/>
  <c r="AN1905" i="64"/>
  <c r="AO1905" i="64" a="1"/>
  <c r="AO1905" i="64"/>
  <c r="AP1905" i="64" a="1"/>
  <c r="AP1905" i="64"/>
  <c r="AQ1905" i="64" a="1"/>
  <c r="AQ1905" i="64"/>
  <c r="AR1905" i="64" a="1"/>
  <c r="AR1905" i="64"/>
  <c r="AS1905" i="64" a="1"/>
  <c r="AS1905" i="64"/>
  <c r="AT1905" i="64" a="1"/>
  <c r="AT1905" i="64"/>
  <c r="AU1905" i="64" a="1"/>
  <c r="AU1905" i="64"/>
  <c r="AV1905" i="64" a="1"/>
  <c r="AV1905" i="64"/>
  <c r="AW1905" i="64" a="1"/>
  <c r="AW1905" i="64"/>
  <c r="AX1905" i="64" a="1"/>
  <c r="AX1905" i="64"/>
  <c r="AY1905" i="64" a="1"/>
  <c r="AY1905" i="64"/>
  <c r="AZ1905" i="64" a="1"/>
  <c r="AZ1905" i="64"/>
  <c r="BA1905" i="64" a="1"/>
  <c r="BA1905" i="64"/>
  <c r="BB1905" i="64" a="1"/>
  <c r="BB1905" i="64"/>
  <c r="BC1905" i="64" a="1"/>
  <c r="BC1905" i="64"/>
  <c r="BD1905" i="64" a="1"/>
  <c r="BD1905" i="64"/>
  <c r="BE1905" i="64" a="1"/>
  <c r="BE1905" i="64"/>
  <c r="BF1905" i="64" a="1"/>
  <c r="BF1905" i="64"/>
  <c r="BG1905" i="64" a="1"/>
  <c r="BG1905" i="64"/>
  <c r="BH1905" i="64" a="1"/>
  <c r="BH1905" i="64"/>
  <c r="BI1905" i="64" a="1"/>
  <c r="BI1905" i="64"/>
  <c r="BJ1905" i="64" a="1"/>
  <c r="BJ1905" i="64"/>
  <c r="BK1905" i="64" a="1"/>
  <c r="BK1905" i="64"/>
  <c r="BL1905" i="64" a="1"/>
  <c r="BL1905" i="64"/>
  <c r="BM1905" i="64" a="1"/>
  <c r="BM1905" i="64"/>
  <c r="BN1905" i="64" a="1"/>
  <c r="BN1905" i="64"/>
  <c r="BO1905" i="64" a="1"/>
  <c r="BO1905" i="64"/>
  <c r="BP1905" i="64" a="1"/>
  <c r="BP1905" i="64"/>
  <c r="BQ1905" i="64" a="1"/>
  <c r="BQ1905" i="64"/>
  <c r="BR1905" i="64" a="1"/>
  <c r="BR1905" i="64"/>
  <c r="BS1905" i="64" a="1"/>
  <c r="BS1905" i="64"/>
  <c r="BT1905" i="64" a="1"/>
  <c r="BT1905" i="64"/>
  <c r="BU1905" i="64" a="1"/>
  <c r="BU1905" i="64"/>
  <c r="BV1905" i="64" a="1"/>
  <c r="BV1905" i="64"/>
  <c r="BW1905" i="64" a="1"/>
  <c r="BW1905" i="64"/>
  <c r="BX1905" i="64" a="1"/>
  <c r="BX1905" i="64"/>
  <c r="BY1905" i="64" a="1"/>
  <c r="BY1905" i="64"/>
  <c r="BZ1905" i="64" a="1"/>
  <c r="BZ1905" i="64"/>
  <c r="CA1905" i="64" a="1"/>
  <c r="CA1905" i="64"/>
  <c r="CB1905" i="64" a="1"/>
  <c r="CB1905" i="64"/>
  <c r="CC1905" i="64" a="1"/>
  <c r="CC1905" i="64"/>
  <c r="CD1905" i="64" a="1"/>
  <c r="CD1905" i="64"/>
  <c r="CE1905" i="64" a="1"/>
  <c r="CE1905" i="64"/>
  <c r="CF1905" i="64" a="1"/>
  <c r="CF1905" i="64"/>
  <c r="CG1905" i="64" a="1"/>
  <c r="CG1905" i="64"/>
  <c r="CH1905" i="64" a="1"/>
  <c r="CH1905" i="64"/>
  <c r="CI1905" i="64" a="1"/>
  <c r="CI1905" i="64"/>
  <c r="CJ1905" i="64" a="1"/>
  <c r="CJ1905" i="64"/>
  <c r="CK1905" i="64" a="1"/>
  <c r="CK1905" i="64"/>
  <c r="CL1905" i="64" a="1"/>
  <c r="CL1905" i="64"/>
  <c r="K1911" i="64"/>
  <c r="L1911" i="64"/>
  <c r="M1911" i="64"/>
  <c r="N1911" i="64"/>
  <c r="O1911" i="64"/>
  <c r="P1911" i="64"/>
  <c r="S1911" i="64"/>
  <c r="T1911" i="64"/>
  <c r="U1911" i="64"/>
  <c r="V1911" i="64"/>
  <c r="W1911" i="64"/>
  <c r="X1911" i="64"/>
  <c r="Y1911" i="64"/>
  <c r="Z1911" i="64"/>
  <c r="AA1911" i="64"/>
  <c r="AB1911" i="64"/>
  <c r="AC1911" i="64"/>
  <c r="AD1911" i="64"/>
  <c r="AE1911" i="64"/>
  <c r="AF1911" i="64"/>
  <c r="AG1911" i="64"/>
  <c r="AH1911" i="64"/>
  <c r="AI1911" i="64"/>
  <c r="AJ1911" i="64"/>
  <c r="AK1911" i="64"/>
  <c r="AL1911" i="64"/>
  <c r="AM1911" i="64"/>
  <c r="AN1911" i="64"/>
  <c r="AO1911" i="64"/>
  <c r="AP1911" i="64"/>
  <c r="AQ1911" i="64"/>
  <c r="AR1911" i="64"/>
  <c r="AS1911" i="64"/>
  <c r="AT1911" i="64"/>
  <c r="AU1911" i="64"/>
  <c r="AV1911" i="64"/>
  <c r="AW1911" i="64"/>
  <c r="AX1911" i="64"/>
  <c r="AY1911" i="64"/>
  <c r="AZ1911" i="64"/>
  <c r="BA1911" i="64"/>
  <c r="BB1911" i="64"/>
  <c r="BC1911" i="64"/>
  <c r="BD1911" i="64"/>
  <c r="BE1911" i="64"/>
  <c r="BF1911" i="64"/>
  <c r="BG1911" i="64"/>
  <c r="BH1911" i="64"/>
  <c r="BI1911" i="64"/>
  <c r="BJ1911" i="64"/>
  <c r="BK1911" i="64"/>
  <c r="BL1911" i="64"/>
  <c r="BM1911" i="64"/>
  <c r="BN1911" i="64"/>
  <c r="BO1911" i="64"/>
  <c r="BP1911" i="64"/>
  <c r="BQ1911" i="64"/>
  <c r="BR1911" i="64"/>
  <c r="BS1911" i="64"/>
  <c r="BT1911" i="64"/>
  <c r="BU1911" i="64"/>
  <c r="BV1911" i="64"/>
  <c r="BW1911" i="64"/>
  <c r="BX1911" i="64"/>
  <c r="BY1911" i="64"/>
  <c r="BZ1911" i="64"/>
  <c r="CA1911" i="64"/>
  <c r="CB1911" i="64"/>
  <c r="CC1911" i="64"/>
  <c r="CD1911" i="64"/>
  <c r="CE1911" i="64"/>
  <c r="CF1911" i="64"/>
  <c r="CG1911" i="64"/>
  <c r="CH1911" i="64"/>
  <c r="CI1911" i="64"/>
  <c r="CJ1911" i="64"/>
  <c r="CK1911" i="64"/>
  <c r="CL1911" i="64"/>
  <c r="J1912" i="64"/>
  <c r="K1912" i="64"/>
  <c r="L1912" i="64"/>
  <c r="M1912" i="64"/>
  <c r="N1912" i="64"/>
  <c r="O1912" i="64"/>
  <c r="P1912" i="64"/>
  <c r="R1912" i="64"/>
  <c r="S1912" i="64"/>
  <c r="T1912" i="64"/>
  <c r="U1912" i="64"/>
  <c r="V1912" i="64"/>
  <c r="W1912" i="64"/>
  <c r="X1912" i="64"/>
  <c r="Y1912" i="64"/>
  <c r="Z1912" i="64"/>
  <c r="AA1912" i="64"/>
  <c r="AB1912" i="64"/>
  <c r="AC1912" i="64"/>
  <c r="AD1912" i="64"/>
  <c r="AE1912" i="64"/>
  <c r="AF1912" i="64"/>
  <c r="AG1912" i="64"/>
  <c r="AH1912" i="64"/>
  <c r="AI1912" i="64"/>
  <c r="AJ1912" i="64"/>
  <c r="AK1912" i="64"/>
  <c r="AL1912" i="64"/>
  <c r="AM1912" i="64"/>
  <c r="AN1912" i="64"/>
  <c r="AO1912" i="64"/>
  <c r="AP1912" i="64"/>
  <c r="AQ1912" i="64"/>
  <c r="AR1912" i="64"/>
  <c r="AS1912" i="64"/>
  <c r="AT1912" i="64"/>
  <c r="AU1912" i="64"/>
  <c r="AV1912" i="64"/>
  <c r="AW1912" i="64"/>
  <c r="AX1912" i="64"/>
  <c r="AY1912" i="64"/>
  <c r="AZ1912" i="64"/>
  <c r="BA1912" i="64"/>
  <c r="BB1912" i="64"/>
  <c r="BC1912" i="64"/>
  <c r="BD1912" i="64"/>
  <c r="BE1912" i="64"/>
  <c r="BF1912" i="64"/>
  <c r="BG1912" i="64"/>
  <c r="BH1912" i="64"/>
  <c r="BI1912" i="64"/>
  <c r="BJ1912" i="64"/>
  <c r="BK1912" i="64"/>
  <c r="BL1912" i="64"/>
  <c r="BM1912" i="64"/>
  <c r="BN1912" i="64"/>
  <c r="BO1912" i="64"/>
  <c r="BP1912" i="64"/>
  <c r="BQ1912" i="64"/>
  <c r="BR1912" i="64"/>
  <c r="BS1912" i="64"/>
  <c r="BT1912" i="64"/>
  <c r="BU1912" i="64"/>
  <c r="BV1912" i="64"/>
  <c r="BW1912" i="64"/>
  <c r="BX1912" i="64"/>
  <c r="BY1912" i="64"/>
  <c r="BZ1912" i="64"/>
  <c r="CA1912" i="64"/>
  <c r="CB1912" i="64"/>
  <c r="CC1912" i="64"/>
  <c r="CD1912" i="64"/>
  <c r="CE1912" i="64"/>
  <c r="CF1912" i="64"/>
  <c r="CG1912" i="64"/>
  <c r="CH1912" i="64"/>
  <c r="CI1912" i="64"/>
  <c r="CJ1912" i="64"/>
  <c r="CK1912" i="64"/>
  <c r="CL1912" i="64"/>
  <c r="K2012" i="64"/>
  <c r="L2012" i="64"/>
  <c r="M2012" i="64"/>
  <c r="N2012" i="64"/>
  <c r="O2012" i="64"/>
  <c r="P2012" i="64"/>
  <c r="S2012" i="64" a="1"/>
  <c r="S2012" i="64"/>
  <c r="T2012" i="64" a="1"/>
  <c r="T2012" i="64"/>
  <c r="U2012" i="64" a="1"/>
  <c r="U2012" i="64"/>
  <c r="V2012" i="64" a="1"/>
  <c r="V2012" i="64"/>
  <c r="W2012" i="64" a="1"/>
  <c r="W2012" i="64"/>
  <c r="X2012" i="64" a="1"/>
  <c r="X2012" i="64"/>
  <c r="Y2012" i="64" a="1"/>
  <c r="Y2012" i="64"/>
  <c r="Z2012" i="64" a="1"/>
  <c r="Z2012" i="64"/>
  <c r="AA2012" i="64" a="1"/>
  <c r="AA2012" i="64"/>
  <c r="AB2012" i="64" a="1"/>
  <c r="AB2012" i="64"/>
  <c r="AC2012" i="64" a="1"/>
  <c r="AC2012" i="64"/>
  <c r="AD2012" i="64" a="1"/>
  <c r="AD2012" i="64"/>
  <c r="AE2012" i="64" a="1"/>
  <c r="AE2012" i="64"/>
  <c r="AF2012" i="64" a="1"/>
  <c r="AF2012" i="64"/>
  <c r="AG2012" i="64" a="1"/>
  <c r="AG2012" i="64"/>
  <c r="AH2012" i="64" a="1"/>
  <c r="AH2012" i="64"/>
  <c r="AI2012" i="64" a="1"/>
  <c r="AI2012" i="64"/>
  <c r="AJ2012" i="64" a="1"/>
  <c r="AJ2012" i="64"/>
  <c r="AK2012" i="64" a="1"/>
  <c r="AK2012" i="64"/>
  <c r="AL2012" i="64" a="1"/>
  <c r="AL2012" i="64"/>
  <c r="AM2012" i="64" a="1"/>
  <c r="AM2012" i="64"/>
  <c r="AN2012" i="64" a="1"/>
  <c r="AN2012" i="64"/>
  <c r="AO2012" i="64" a="1"/>
  <c r="AO2012" i="64"/>
  <c r="AP2012" i="64" a="1"/>
  <c r="AP2012" i="64"/>
  <c r="AQ2012" i="64" a="1"/>
  <c r="AQ2012" i="64"/>
  <c r="AR2012" i="64" a="1"/>
  <c r="AR2012" i="64"/>
  <c r="AS2012" i="64" a="1"/>
  <c r="AS2012" i="64"/>
  <c r="AT2012" i="64" a="1"/>
  <c r="AT2012" i="64"/>
  <c r="AU2012" i="64" a="1"/>
  <c r="AU2012" i="64"/>
  <c r="AV2012" i="64" a="1"/>
  <c r="AV2012" i="64"/>
  <c r="AW2012" i="64" a="1"/>
  <c r="AW2012" i="64"/>
  <c r="AX2012" i="64" a="1"/>
  <c r="AX2012" i="64"/>
  <c r="AY2012" i="64" a="1"/>
  <c r="AY2012" i="64"/>
  <c r="AZ2012" i="64" a="1"/>
  <c r="AZ2012" i="64"/>
  <c r="BA2012" i="64" a="1"/>
  <c r="BA2012" i="64"/>
  <c r="BB2012" i="64" a="1"/>
  <c r="BB2012" i="64"/>
  <c r="BC2012" i="64" a="1"/>
  <c r="BC2012" i="64"/>
  <c r="BD2012" i="64" a="1"/>
  <c r="BD2012" i="64"/>
  <c r="BE2012" i="64" a="1"/>
  <c r="BE2012" i="64"/>
  <c r="BF2012" i="64" a="1"/>
  <c r="BF2012" i="64"/>
  <c r="BG2012" i="64" a="1"/>
  <c r="BG2012" i="64"/>
  <c r="BH2012" i="64" a="1"/>
  <c r="BH2012" i="64"/>
  <c r="BI2012" i="64" a="1"/>
  <c r="BI2012" i="64"/>
  <c r="BJ2012" i="64" a="1"/>
  <c r="BJ2012" i="64"/>
  <c r="BK2012" i="64" a="1"/>
  <c r="BK2012" i="64"/>
  <c r="BL2012" i="64" a="1"/>
  <c r="BL2012" i="64"/>
  <c r="BM2012" i="64" a="1"/>
  <c r="BM2012" i="64"/>
  <c r="BN2012" i="64" a="1"/>
  <c r="BN2012" i="64"/>
  <c r="BO2012" i="64" a="1"/>
  <c r="BO2012" i="64"/>
  <c r="BP2012" i="64" a="1"/>
  <c r="BP2012" i="64"/>
  <c r="BQ2012" i="64" a="1"/>
  <c r="BQ2012" i="64"/>
  <c r="BR2012" i="64" a="1"/>
  <c r="BR2012" i="64"/>
  <c r="BS2012" i="64" a="1"/>
  <c r="BS2012" i="64"/>
  <c r="BT2012" i="64" a="1"/>
  <c r="BT2012" i="64"/>
  <c r="BU2012" i="64" a="1"/>
  <c r="BU2012" i="64"/>
  <c r="BV2012" i="64" a="1"/>
  <c r="BV2012" i="64"/>
  <c r="BW2012" i="64" a="1"/>
  <c r="BW2012" i="64"/>
  <c r="BX2012" i="64" a="1"/>
  <c r="BX2012" i="64"/>
  <c r="BY2012" i="64" a="1"/>
  <c r="BY2012" i="64"/>
  <c r="BZ2012" i="64" a="1"/>
  <c r="BZ2012" i="64"/>
  <c r="CA2012" i="64" a="1"/>
  <c r="CA2012" i="64"/>
  <c r="CB2012" i="64" a="1"/>
  <c r="CB2012" i="64"/>
  <c r="CC2012" i="64" a="1"/>
  <c r="CC2012" i="64"/>
  <c r="CD2012" i="64" a="1"/>
  <c r="CD2012" i="64"/>
  <c r="CE2012" i="64" a="1"/>
  <c r="CE2012" i="64"/>
  <c r="CF2012" i="64" a="1"/>
  <c r="CF2012" i="64"/>
  <c r="CG2012" i="64" a="1"/>
  <c r="CG2012" i="64"/>
  <c r="CH2012" i="64" a="1"/>
  <c r="CH2012" i="64"/>
  <c r="CI2012" i="64" a="1"/>
  <c r="CI2012" i="64"/>
  <c r="CJ2012" i="64" a="1"/>
  <c r="CJ2012" i="64"/>
  <c r="CK2012" i="64" a="1"/>
  <c r="CK2012" i="64"/>
  <c r="CL2012" i="64" a="1"/>
  <c r="CL2012" i="64"/>
  <c r="K2018" i="64"/>
  <c r="L2018" i="64"/>
  <c r="M2018" i="64"/>
  <c r="N2018" i="64"/>
  <c r="O2018" i="64"/>
  <c r="P2018" i="64"/>
  <c r="S2018" i="64"/>
  <c r="T2018" i="64"/>
  <c r="U2018" i="64"/>
  <c r="V2018" i="64"/>
  <c r="W2018" i="64"/>
  <c r="X2018" i="64"/>
  <c r="Y2018" i="64"/>
  <c r="Z2018" i="64"/>
  <c r="AA2018" i="64"/>
  <c r="AB2018" i="64"/>
  <c r="AC2018" i="64"/>
  <c r="AD2018" i="64"/>
  <c r="AE2018" i="64"/>
  <c r="AF2018" i="64"/>
  <c r="AG2018" i="64"/>
  <c r="AH2018" i="64"/>
  <c r="AI2018" i="64"/>
  <c r="AJ2018" i="64"/>
  <c r="AK2018" i="64"/>
  <c r="AL2018" i="64"/>
  <c r="AM2018" i="64"/>
  <c r="AN2018" i="64"/>
  <c r="AO2018" i="64"/>
  <c r="AP2018" i="64"/>
  <c r="AQ2018" i="64"/>
  <c r="AR2018" i="64"/>
  <c r="AS2018" i="64"/>
  <c r="AT2018" i="64"/>
  <c r="AU2018" i="64"/>
  <c r="AV2018" i="64"/>
  <c r="AW2018" i="64"/>
  <c r="AX2018" i="64"/>
  <c r="AY2018" i="64"/>
  <c r="AZ2018" i="64"/>
  <c r="BA2018" i="64"/>
  <c r="BB2018" i="64"/>
  <c r="BC2018" i="64"/>
  <c r="BD2018" i="64"/>
  <c r="BE2018" i="64"/>
  <c r="BF2018" i="64"/>
  <c r="BG2018" i="64"/>
  <c r="BH2018" i="64"/>
  <c r="BI2018" i="64"/>
  <c r="BJ2018" i="64"/>
  <c r="BK2018" i="64"/>
  <c r="BL2018" i="64"/>
  <c r="BM2018" i="64"/>
  <c r="BN2018" i="64"/>
  <c r="BO2018" i="64"/>
  <c r="BP2018" i="64"/>
  <c r="BQ2018" i="64"/>
  <c r="BR2018" i="64"/>
  <c r="BS2018" i="64"/>
  <c r="BT2018" i="64"/>
  <c r="BU2018" i="64"/>
  <c r="BV2018" i="64"/>
  <c r="BW2018" i="64"/>
  <c r="BX2018" i="64"/>
  <c r="BY2018" i="64"/>
  <c r="BZ2018" i="64"/>
  <c r="CA2018" i="64"/>
  <c r="CB2018" i="64"/>
  <c r="CC2018" i="64"/>
  <c r="CD2018" i="64"/>
  <c r="CE2018" i="64"/>
  <c r="CF2018" i="64"/>
  <c r="CG2018" i="64"/>
  <c r="CH2018" i="64"/>
  <c r="CI2018" i="64"/>
  <c r="CJ2018" i="64"/>
  <c r="CK2018" i="64"/>
  <c r="CL2018" i="64"/>
  <c r="K2019" i="64"/>
  <c r="L2019" i="64"/>
  <c r="M2019" i="64"/>
  <c r="N2019" i="64"/>
  <c r="O2019" i="64"/>
  <c r="P2019" i="64"/>
  <c r="S2019" i="64"/>
  <c r="T2019" i="64"/>
  <c r="U2019" i="64"/>
  <c r="V2019" i="64"/>
  <c r="W2019" i="64"/>
  <c r="X2019" i="64"/>
  <c r="Y2019" i="64"/>
  <c r="Z2019" i="64"/>
  <c r="AA2019" i="64"/>
  <c r="AB2019" i="64"/>
  <c r="AC2019" i="64"/>
  <c r="AD2019" i="64"/>
  <c r="AE2019" i="64"/>
  <c r="AF2019" i="64"/>
  <c r="AG2019" i="64"/>
  <c r="AH2019" i="64"/>
  <c r="AI2019" i="64"/>
  <c r="AJ2019" i="64"/>
  <c r="AK2019" i="64"/>
  <c r="AL2019" i="64"/>
  <c r="AM2019" i="64"/>
  <c r="AN2019" i="64"/>
  <c r="AO2019" i="64"/>
  <c r="AP2019" i="64"/>
  <c r="AQ2019" i="64"/>
  <c r="AR2019" i="64"/>
  <c r="AS2019" i="64"/>
  <c r="AT2019" i="64"/>
  <c r="AU2019" i="64"/>
  <c r="AV2019" i="64"/>
  <c r="AW2019" i="64"/>
  <c r="AX2019" i="64"/>
  <c r="AY2019" i="64"/>
  <c r="AZ2019" i="64"/>
  <c r="BA2019" i="64"/>
  <c r="BB2019" i="64"/>
  <c r="BC2019" i="64"/>
  <c r="BD2019" i="64"/>
  <c r="BE2019" i="64"/>
  <c r="BF2019" i="64"/>
  <c r="BG2019" i="64"/>
  <c r="BH2019" i="64"/>
  <c r="BI2019" i="64"/>
  <c r="BJ2019" i="64"/>
  <c r="BK2019" i="64"/>
  <c r="BL2019" i="64"/>
  <c r="BM2019" i="64"/>
  <c r="BN2019" i="64"/>
  <c r="BO2019" i="64"/>
  <c r="BP2019" i="64"/>
  <c r="BQ2019" i="64"/>
  <c r="BR2019" i="64"/>
  <c r="BS2019" i="64"/>
  <c r="BT2019" i="64"/>
  <c r="BU2019" i="64"/>
  <c r="BV2019" i="64"/>
  <c r="BW2019" i="64"/>
  <c r="BX2019" i="64"/>
  <c r="BY2019" i="64"/>
  <c r="BZ2019" i="64"/>
  <c r="CA2019" i="64"/>
  <c r="CB2019" i="64"/>
  <c r="CC2019" i="64"/>
  <c r="CD2019" i="64"/>
  <c r="CE2019" i="64"/>
  <c r="CF2019" i="64"/>
  <c r="CG2019" i="64"/>
  <c r="CH2019" i="64"/>
  <c r="CI2019" i="64"/>
  <c r="CJ2019" i="64"/>
  <c r="CK2019" i="64"/>
  <c r="CL2019" i="64"/>
  <c r="K2048" i="64"/>
  <c r="L2048" i="64"/>
  <c r="M2048" i="64"/>
  <c r="N2048" i="64"/>
  <c r="O2048" i="64"/>
  <c r="P2048" i="64"/>
  <c r="S2048" i="64" a="1"/>
  <c r="S2048" i="64"/>
  <c r="T2048" i="64" a="1"/>
  <c r="T2048" i="64"/>
  <c r="U2048" i="64" a="1"/>
  <c r="U2048" i="64"/>
  <c r="V2048" i="64" a="1"/>
  <c r="V2048" i="64"/>
  <c r="W2048" i="64" a="1"/>
  <c r="W2048" i="64"/>
  <c r="X2048" i="64" a="1"/>
  <c r="X2048" i="64"/>
  <c r="Y2048" i="64" a="1"/>
  <c r="Y2048" i="64"/>
  <c r="Z2048" i="64" a="1"/>
  <c r="Z2048" i="64"/>
  <c r="AA2048" i="64" a="1"/>
  <c r="AA2048" i="64"/>
  <c r="AB2048" i="64" a="1"/>
  <c r="AB2048" i="64"/>
  <c r="AC2048" i="64" a="1"/>
  <c r="AC2048" i="64"/>
  <c r="AD2048" i="64" a="1"/>
  <c r="AD2048" i="64"/>
  <c r="AE2048" i="64" a="1"/>
  <c r="AE2048" i="64"/>
  <c r="AF2048" i="64" a="1"/>
  <c r="AF2048" i="64"/>
  <c r="AG2048" i="64" a="1"/>
  <c r="AG2048" i="64"/>
  <c r="AH2048" i="64" a="1"/>
  <c r="AH2048" i="64"/>
  <c r="AI2048" i="64" a="1"/>
  <c r="AI2048" i="64"/>
  <c r="AJ2048" i="64" a="1"/>
  <c r="AJ2048" i="64"/>
  <c r="AK2048" i="64" a="1"/>
  <c r="AK2048" i="64"/>
  <c r="AL2048" i="64" a="1"/>
  <c r="AL2048" i="64"/>
  <c r="AM2048" i="64" a="1"/>
  <c r="AM2048" i="64"/>
  <c r="AN2048" i="64" a="1"/>
  <c r="AN2048" i="64"/>
  <c r="AO2048" i="64" a="1"/>
  <c r="AO2048" i="64"/>
  <c r="AP2048" i="64" a="1"/>
  <c r="AP2048" i="64"/>
  <c r="AQ2048" i="64" a="1"/>
  <c r="AQ2048" i="64"/>
  <c r="AR2048" i="64" a="1"/>
  <c r="AR2048" i="64"/>
  <c r="AS2048" i="64" a="1"/>
  <c r="AS2048" i="64"/>
  <c r="AT2048" i="64" a="1"/>
  <c r="AT2048" i="64"/>
  <c r="AU2048" i="64" a="1"/>
  <c r="AU2048" i="64"/>
  <c r="AV2048" i="64" a="1"/>
  <c r="AV2048" i="64"/>
  <c r="AW2048" i="64" a="1"/>
  <c r="AW2048" i="64"/>
  <c r="AX2048" i="64" a="1"/>
  <c r="AX2048" i="64"/>
  <c r="AY2048" i="64" a="1"/>
  <c r="AY2048" i="64"/>
  <c r="AZ2048" i="64" a="1"/>
  <c r="AZ2048" i="64"/>
  <c r="BA2048" i="64" a="1"/>
  <c r="BA2048" i="64"/>
  <c r="BB2048" i="64" a="1"/>
  <c r="BB2048" i="64"/>
  <c r="BC2048" i="64" a="1"/>
  <c r="BC2048" i="64"/>
  <c r="BD2048" i="64" a="1"/>
  <c r="BD2048" i="64"/>
  <c r="BE2048" i="64" a="1"/>
  <c r="BE2048" i="64"/>
  <c r="BF2048" i="64" a="1"/>
  <c r="BF2048" i="64"/>
  <c r="BG2048" i="64" a="1"/>
  <c r="BG2048" i="64"/>
  <c r="BH2048" i="64" a="1"/>
  <c r="BH2048" i="64"/>
  <c r="BI2048" i="64" a="1"/>
  <c r="BI2048" i="64"/>
  <c r="BJ2048" i="64" a="1"/>
  <c r="BJ2048" i="64"/>
  <c r="BK2048" i="64" a="1"/>
  <c r="BK2048" i="64"/>
  <c r="BL2048" i="64" a="1"/>
  <c r="BL2048" i="64"/>
  <c r="BM2048" i="64" a="1"/>
  <c r="BM2048" i="64"/>
  <c r="BN2048" i="64" a="1"/>
  <c r="BN2048" i="64"/>
  <c r="BO2048" i="64" a="1"/>
  <c r="BO2048" i="64"/>
  <c r="BP2048" i="64" a="1"/>
  <c r="BP2048" i="64"/>
  <c r="BQ2048" i="64" a="1"/>
  <c r="BQ2048" i="64"/>
  <c r="BR2048" i="64" a="1"/>
  <c r="BR2048" i="64"/>
  <c r="BS2048" i="64" a="1"/>
  <c r="BS2048" i="64"/>
  <c r="BT2048" i="64" a="1"/>
  <c r="BT2048" i="64"/>
  <c r="BU2048" i="64" a="1"/>
  <c r="BU2048" i="64"/>
  <c r="BV2048" i="64" a="1"/>
  <c r="BV2048" i="64"/>
  <c r="BW2048" i="64" a="1"/>
  <c r="BW2048" i="64"/>
  <c r="BX2048" i="64" a="1"/>
  <c r="BX2048" i="64"/>
  <c r="BY2048" i="64" a="1"/>
  <c r="BY2048" i="64"/>
  <c r="BZ2048" i="64" a="1"/>
  <c r="BZ2048" i="64"/>
  <c r="CA2048" i="64" a="1"/>
  <c r="CA2048" i="64"/>
  <c r="CB2048" i="64" a="1"/>
  <c r="CB2048" i="64"/>
  <c r="CC2048" i="64" a="1"/>
  <c r="CC2048" i="64"/>
  <c r="CD2048" i="64" a="1"/>
  <c r="CD2048" i="64"/>
  <c r="CE2048" i="64" a="1"/>
  <c r="CE2048" i="64"/>
  <c r="CF2048" i="64" a="1"/>
  <c r="CF2048" i="64"/>
  <c r="CG2048" i="64" a="1"/>
  <c r="CG2048" i="64"/>
  <c r="CH2048" i="64" a="1"/>
  <c r="CH2048" i="64"/>
  <c r="CI2048" i="64" a="1"/>
  <c r="CI2048" i="64"/>
  <c r="CJ2048" i="64" a="1"/>
  <c r="CJ2048" i="64"/>
  <c r="CK2048" i="64" a="1"/>
  <c r="CK2048" i="64"/>
  <c r="CL2048" i="64" a="1"/>
  <c r="CL2048" i="64"/>
  <c r="K2054" i="64"/>
  <c r="L2054" i="64"/>
  <c r="M2054" i="64"/>
  <c r="N2054" i="64"/>
  <c r="O2054" i="64"/>
  <c r="P2054" i="64"/>
  <c r="S2054" i="64"/>
  <c r="T2054" i="64"/>
  <c r="U2054" i="64"/>
  <c r="V2054" i="64"/>
  <c r="W2054" i="64"/>
  <c r="X2054" i="64"/>
  <c r="Y2054" i="64"/>
  <c r="Z2054" i="64"/>
  <c r="AA2054" i="64"/>
  <c r="AB2054" i="64"/>
  <c r="AC2054" i="64"/>
  <c r="AD2054" i="64"/>
  <c r="AE2054" i="64"/>
  <c r="AF2054" i="64"/>
  <c r="AG2054" i="64"/>
  <c r="AH2054" i="64"/>
  <c r="AI2054" i="64"/>
  <c r="AJ2054" i="64"/>
  <c r="AK2054" i="64"/>
  <c r="AL2054" i="64"/>
  <c r="AM2054" i="64"/>
  <c r="AN2054" i="64"/>
  <c r="AO2054" i="64"/>
  <c r="AP2054" i="64"/>
  <c r="AQ2054" i="64"/>
  <c r="AR2054" i="64"/>
  <c r="AS2054" i="64"/>
  <c r="AT2054" i="64"/>
  <c r="AU2054" i="64"/>
  <c r="AV2054" i="64"/>
  <c r="AW2054" i="64"/>
  <c r="AX2054" i="64"/>
  <c r="AY2054" i="64"/>
  <c r="AZ2054" i="64"/>
  <c r="BA2054" i="64"/>
  <c r="BB2054" i="64"/>
  <c r="BC2054" i="64"/>
  <c r="BD2054" i="64"/>
  <c r="BE2054" i="64"/>
  <c r="BF2054" i="64"/>
  <c r="BG2054" i="64"/>
  <c r="BH2054" i="64"/>
  <c r="BI2054" i="64"/>
  <c r="BJ2054" i="64"/>
  <c r="BK2054" i="64"/>
  <c r="BL2054" i="64"/>
  <c r="BM2054" i="64"/>
  <c r="BN2054" i="64"/>
  <c r="BO2054" i="64"/>
  <c r="BP2054" i="64"/>
  <c r="BQ2054" i="64"/>
  <c r="BR2054" i="64"/>
  <c r="BS2054" i="64"/>
  <c r="BT2054" i="64"/>
  <c r="BU2054" i="64"/>
  <c r="BV2054" i="64"/>
  <c r="BW2054" i="64"/>
  <c r="BX2054" i="64"/>
  <c r="BY2054" i="64"/>
  <c r="BZ2054" i="64"/>
  <c r="CA2054" i="64"/>
  <c r="CB2054" i="64"/>
  <c r="CC2054" i="64"/>
  <c r="CD2054" i="64"/>
  <c r="CE2054" i="64"/>
  <c r="CF2054" i="64"/>
  <c r="CG2054" i="64"/>
  <c r="CH2054" i="64"/>
  <c r="CI2054" i="64"/>
  <c r="CJ2054" i="64"/>
  <c r="CK2054" i="64"/>
  <c r="CL2054" i="64"/>
  <c r="K2055" i="64"/>
  <c r="L2055" i="64"/>
  <c r="M2055" i="64"/>
  <c r="N2055" i="64"/>
  <c r="O2055" i="64"/>
  <c r="P2055" i="64"/>
  <c r="S2055" i="64"/>
  <c r="T2055" i="64"/>
  <c r="U2055" i="64"/>
  <c r="V2055" i="64"/>
  <c r="W2055" i="64"/>
  <c r="X2055" i="64"/>
  <c r="Y2055" i="64"/>
  <c r="Z2055" i="64"/>
  <c r="AA2055" i="64"/>
  <c r="AB2055" i="64"/>
  <c r="AC2055" i="64"/>
  <c r="AD2055" i="64"/>
  <c r="AE2055" i="64"/>
  <c r="AF2055" i="64"/>
  <c r="AG2055" i="64"/>
  <c r="AH2055" i="64"/>
  <c r="AI2055" i="64"/>
  <c r="AJ2055" i="64"/>
  <c r="AK2055" i="64"/>
  <c r="AL2055" i="64"/>
  <c r="AM2055" i="64"/>
  <c r="AN2055" i="64"/>
  <c r="AO2055" i="64"/>
  <c r="AP2055" i="64"/>
  <c r="AQ2055" i="64"/>
  <c r="AR2055" i="64"/>
  <c r="AS2055" i="64"/>
  <c r="AT2055" i="64"/>
  <c r="AU2055" i="64"/>
  <c r="AV2055" i="64"/>
  <c r="AW2055" i="64"/>
  <c r="AX2055" i="64"/>
  <c r="AY2055" i="64"/>
  <c r="AZ2055" i="64"/>
  <c r="BA2055" i="64"/>
  <c r="BB2055" i="64"/>
  <c r="BC2055" i="64"/>
  <c r="BD2055" i="64"/>
  <c r="BE2055" i="64"/>
  <c r="BF2055" i="64"/>
  <c r="BG2055" i="64"/>
  <c r="BH2055" i="64"/>
  <c r="BI2055" i="64"/>
  <c r="BJ2055" i="64"/>
  <c r="BK2055" i="64"/>
  <c r="BL2055" i="64"/>
  <c r="BM2055" i="64"/>
  <c r="BN2055" i="64"/>
  <c r="BO2055" i="64"/>
  <c r="BP2055" i="64"/>
  <c r="BQ2055" i="64"/>
  <c r="BR2055" i="64"/>
  <c r="BS2055" i="64"/>
  <c r="BT2055" i="64"/>
  <c r="BU2055" i="64"/>
  <c r="BV2055" i="64"/>
  <c r="BW2055" i="64"/>
  <c r="BX2055" i="64"/>
  <c r="BY2055" i="64"/>
  <c r="BZ2055" i="64"/>
  <c r="CA2055" i="64"/>
  <c r="CB2055" i="64"/>
  <c r="CC2055" i="64"/>
  <c r="CD2055" i="64"/>
  <c r="CE2055" i="64"/>
  <c r="CF2055" i="64"/>
  <c r="CG2055" i="64"/>
  <c r="CH2055" i="64"/>
  <c r="CI2055" i="64"/>
  <c r="CJ2055" i="64"/>
  <c r="CK2055" i="64"/>
  <c r="CL2055" i="64"/>
  <c r="K2083" i="64"/>
  <c r="L2083" i="64"/>
  <c r="M2083" i="64"/>
  <c r="N2083" i="64"/>
  <c r="O2083" i="64"/>
  <c r="P2083" i="64"/>
  <c r="S2083" i="64"/>
  <c r="T2083" i="64"/>
  <c r="U2083" i="64"/>
  <c r="V2083" i="64"/>
  <c r="W2083" i="64"/>
  <c r="X2083" i="64"/>
  <c r="Y2083" i="64"/>
  <c r="Z2083" i="64"/>
  <c r="AA2083" i="64"/>
  <c r="AB2083" i="64"/>
  <c r="AC2083" i="64"/>
  <c r="AD2083" i="64"/>
  <c r="AE2083" i="64"/>
  <c r="AF2083" i="64"/>
  <c r="AG2083" i="64"/>
  <c r="AH2083" i="64"/>
  <c r="AI2083" i="64"/>
  <c r="AJ2083" i="64"/>
  <c r="AK2083" i="64"/>
  <c r="AL2083" i="64"/>
  <c r="AM2083" i="64"/>
  <c r="AN2083" i="64"/>
  <c r="AO2083" i="64"/>
  <c r="AP2083" i="64"/>
  <c r="AQ2083" i="64"/>
  <c r="AR2083" i="64"/>
  <c r="AS2083" i="64"/>
  <c r="AT2083" i="64"/>
  <c r="AU2083" i="64"/>
  <c r="AV2083" i="64"/>
  <c r="AW2083" i="64"/>
  <c r="AX2083" i="64"/>
  <c r="AY2083" i="64"/>
  <c r="AZ2083" i="64"/>
  <c r="BA2083" i="64"/>
  <c r="BB2083" i="64"/>
  <c r="BC2083" i="64"/>
  <c r="BD2083" i="64"/>
  <c r="BE2083" i="64"/>
  <c r="BF2083" i="64"/>
  <c r="BG2083" i="64"/>
  <c r="BH2083" i="64"/>
  <c r="BI2083" i="64"/>
  <c r="BJ2083" i="64"/>
  <c r="BK2083" i="64"/>
  <c r="BL2083" i="64"/>
  <c r="BM2083" i="64"/>
  <c r="BN2083" i="64"/>
  <c r="BO2083" i="64"/>
  <c r="BP2083" i="64"/>
  <c r="BQ2083" i="64"/>
  <c r="BR2083" i="64"/>
  <c r="BS2083" i="64"/>
  <c r="BT2083" i="64"/>
  <c r="BU2083" i="64"/>
  <c r="BV2083" i="64"/>
  <c r="BW2083" i="64"/>
  <c r="BX2083" i="64"/>
  <c r="BY2083" i="64"/>
  <c r="BZ2083" i="64"/>
  <c r="CA2083" i="64"/>
  <c r="CB2083" i="64"/>
  <c r="CC2083" i="64"/>
  <c r="CD2083" i="64"/>
  <c r="CE2083" i="64"/>
  <c r="CF2083" i="64"/>
  <c r="CG2083" i="64"/>
  <c r="CH2083" i="64"/>
  <c r="CI2083" i="64"/>
  <c r="CJ2083" i="64"/>
  <c r="CK2083" i="64"/>
  <c r="CL2083" i="64"/>
  <c r="K2087" i="64"/>
  <c r="L2087" i="64"/>
  <c r="M2087" i="64"/>
  <c r="N2087" i="64"/>
  <c r="O2087" i="64"/>
  <c r="P2087" i="64"/>
  <c r="S2087" i="64"/>
  <c r="T2087" i="64"/>
  <c r="U2087" i="64"/>
  <c r="V2087" i="64"/>
  <c r="W2087" i="64"/>
  <c r="X2087" i="64"/>
  <c r="Y2087" i="64"/>
  <c r="Z2087" i="64"/>
  <c r="AA2087" i="64"/>
  <c r="AB2087" i="64"/>
  <c r="AC2087" i="64"/>
  <c r="AD2087" i="64"/>
  <c r="AE2087" i="64"/>
  <c r="AF2087" i="64"/>
  <c r="AG2087" i="64"/>
  <c r="AH2087" i="64"/>
  <c r="AI2087" i="64"/>
  <c r="AJ2087" i="64"/>
  <c r="AK2087" i="64"/>
  <c r="AL2087" i="64"/>
  <c r="AM2087" i="64"/>
  <c r="AN2087" i="64"/>
  <c r="AO2087" i="64"/>
  <c r="AP2087" i="64"/>
  <c r="AQ2087" i="64"/>
  <c r="AR2087" i="64"/>
  <c r="AS2087" i="64"/>
  <c r="AT2087" i="64"/>
  <c r="AU2087" i="64"/>
  <c r="AV2087" i="64"/>
  <c r="AW2087" i="64"/>
  <c r="AX2087" i="64"/>
  <c r="AY2087" i="64"/>
  <c r="AZ2087" i="64"/>
  <c r="BA2087" i="64"/>
  <c r="BB2087" i="64"/>
  <c r="BC2087" i="64"/>
  <c r="BD2087" i="64"/>
  <c r="BE2087" i="64"/>
  <c r="BF2087" i="64"/>
  <c r="BG2087" i="64"/>
  <c r="BH2087" i="64"/>
  <c r="BI2087" i="64"/>
  <c r="BJ2087" i="64"/>
  <c r="BK2087" i="64"/>
  <c r="BL2087" i="64"/>
  <c r="BM2087" i="64"/>
  <c r="BN2087" i="64"/>
  <c r="BO2087" i="64"/>
  <c r="BP2087" i="64"/>
  <c r="BQ2087" i="64"/>
  <c r="BR2087" i="64"/>
  <c r="BS2087" i="64"/>
  <c r="BT2087" i="64"/>
  <c r="BU2087" i="64"/>
  <c r="BV2087" i="64"/>
  <c r="BW2087" i="64"/>
  <c r="BX2087" i="64"/>
  <c r="BY2087" i="64"/>
  <c r="BZ2087" i="64"/>
  <c r="CA2087" i="64"/>
  <c r="CB2087" i="64"/>
  <c r="CC2087" i="64"/>
  <c r="CD2087" i="64"/>
  <c r="CE2087" i="64"/>
  <c r="CF2087" i="64"/>
  <c r="CG2087" i="64"/>
  <c r="CH2087" i="64"/>
  <c r="CI2087" i="64"/>
  <c r="CJ2087" i="64"/>
  <c r="CK2087" i="64"/>
  <c r="CL2087" i="64"/>
  <c r="K2088" i="64"/>
  <c r="L2088" i="64"/>
  <c r="M2088" i="64"/>
  <c r="N2088" i="64"/>
  <c r="O2088" i="64"/>
  <c r="P2088" i="64"/>
  <c r="R2088" i="64"/>
  <c r="S2088" i="64"/>
  <c r="T2088" i="64"/>
  <c r="U2088" i="64"/>
  <c r="V2088" i="64"/>
  <c r="W2088" i="64"/>
  <c r="X2088" i="64"/>
  <c r="Y2088" i="64"/>
  <c r="Z2088" i="64"/>
  <c r="AA2088" i="64"/>
  <c r="AB2088" i="64"/>
  <c r="AC2088" i="64"/>
  <c r="AD2088" i="64"/>
  <c r="AE2088" i="64"/>
  <c r="AF2088" i="64"/>
  <c r="AG2088" i="64"/>
  <c r="AH2088" i="64"/>
  <c r="AI2088" i="64"/>
  <c r="AJ2088" i="64"/>
  <c r="AK2088" i="64"/>
  <c r="AL2088" i="64"/>
  <c r="AM2088" i="64"/>
  <c r="AN2088" i="64"/>
  <c r="AO2088" i="64"/>
  <c r="AP2088" i="64"/>
  <c r="AQ2088" i="64"/>
  <c r="AR2088" i="64"/>
  <c r="AS2088" i="64"/>
  <c r="AT2088" i="64"/>
  <c r="AU2088" i="64"/>
  <c r="AV2088" i="64"/>
  <c r="AW2088" i="64"/>
  <c r="AX2088" i="64"/>
  <c r="AY2088" i="64"/>
  <c r="AZ2088" i="64"/>
  <c r="BA2088" i="64"/>
  <c r="BB2088" i="64"/>
  <c r="BC2088" i="64"/>
  <c r="BD2088" i="64"/>
  <c r="BE2088" i="64"/>
  <c r="BF2088" i="64"/>
  <c r="BG2088" i="64"/>
  <c r="BH2088" i="64"/>
  <c r="BI2088" i="64"/>
  <c r="BJ2088" i="64"/>
  <c r="BK2088" i="64"/>
  <c r="BL2088" i="64"/>
  <c r="BM2088" i="64"/>
  <c r="BN2088" i="64"/>
  <c r="BO2088" i="64"/>
  <c r="BP2088" i="64"/>
  <c r="BQ2088" i="64"/>
  <c r="BR2088" i="64"/>
  <c r="BS2088" i="64"/>
  <c r="BT2088" i="64"/>
  <c r="BU2088" i="64"/>
  <c r="BV2088" i="64"/>
  <c r="BW2088" i="64"/>
  <c r="BX2088" i="64"/>
  <c r="BY2088" i="64"/>
  <c r="BZ2088" i="64"/>
  <c r="CA2088" i="64"/>
  <c r="CB2088" i="64"/>
  <c r="CC2088" i="64"/>
  <c r="CD2088" i="64"/>
  <c r="CE2088" i="64"/>
  <c r="CF2088" i="64"/>
  <c r="CG2088" i="64"/>
  <c r="CH2088" i="64"/>
  <c r="CI2088" i="64"/>
  <c r="CJ2088" i="64"/>
  <c r="CK2088" i="64"/>
  <c r="CL2088" i="64"/>
  <c r="K2090" i="64"/>
  <c r="L2090" i="64"/>
  <c r="M2090" i="64"/>
  <c r="N2090" i="64"/>
  <c r="O2090" i="64"/>
  <c r="P2090" i="64"/>
  <c r="S2090" i="64"/>
  <c r="T2090" i="64"/>
  <c r="U2090" i="64"/>
  <c r="V2090" i="64"/>
  <c r="W2090" i="64"/>
  <c r="X2090" i="64"/>
  <c r="Y2090" i="64"/>
  <c r="Z2090" i="64"/>
  <c r="AA2090" i="64"/>
  <c r="AB2090" i="64"/>
  <c r="AC2090" i="64"/>
  <c r="AD2090" i="64"/>
  <c r="AE2090" i="64"/>
  <c r="AF2090" i="64"/>
  <c r="AG2090" i="64"/>
  <c r="AH2090" i="64"/>
  <c r="AI2090" i="64"/>
  <c r="AJ2090" i="64"/>
  <c r="AK2090" i="64"/>
  <c r="AL2090" i="64"/>
  <c r="AM2090" i="64"/>
  <c r="AN2090" i="64"/>
  <c r="AO2090" i="64"/>
  <c r="AP2090" i="64"/>
  <c r="AQ2090" i="64"/>
  <c r="AR2090" i="64"/>
  <c r="AS2090" i="64"/>
  <c r="AT2090" i="64"/>
  <c r="AU2090" i="64"/>
  <c r="AV2090" i="64"/>
  <c r="AW2090" i="64"/>
  <c r="AX2090" i="64"/>
  <c r="AY2090" i="64"/>
  <c r="AZ2090" i="64"/>
  <c r="BA2090" i="64"/>
  <c r="BB2090" i="64"/>
  <c r="BC2090" i="64"/>
  <c r="BD2090" i="64"/>
  <c r="BE2090" i="64"/>
  <c r="BF2090" i="64"/>
  <c r="BG2090" i="64"/>
  <c r="BH2090" i="64"/>
  <c r="BI2090" i="64"/>
  <c r="BJ2090" i="64"/>
  <c r="BK2090" i="64"/>
  <c r="BL2090" i="64"/>
  <c r="BM2090" i="64"/>
  <c r="BN2090" i="64"/>
  <c r="BO2090" i="64"/>
  <c r="BP2090" i="64"/>
  <c r="BQ2090" i="64"/>
  <c r="BR2090" i="64"/>
  <c r="BS2090" i="64"/>
  <c r="BT2090" i="64"/>
  <c r="BU2090" i="64"/>
  <c r="BV2090" i="64"/>
  <c r="BW2090" i="64"/>
  <c r="BX2090" i="64"/>
  <c r="BY2090" i="64"/>
  <c r="BZ2090" i="64"/>
  <c r="CA2090" i="64"/>
  <c r="CB2090" i="64"/>
  <c r="CC2090" i="64"/>
  <c r="CD2090" i="64"/>
  <c r="CE2090" i="64"/>
  <c r="CF2090" i="64"/>
  <c r="CG2090" i="64"/>
  <c r="CH2090" i="64"/>
  <c r="CI2090" i="64"/>
  <c r="CJ2090" i="64"/>
  <c r="CK2090" i="64"/>
  <c r="CL2090" i="64"/>
  <c r="K2095" i="64"/>
  <c r="L2095" i="64"/>
  <c r="M2095" i="64"/>
  <c r="N2095" i="64"/>
  <c r="O2095" i="64"/>
  <c r="P2095" i="64"/>
  <c r="S2095" i="64"/>
  <c r="T2095" i="64"/>
  <c r="U2095" i="64"/>
  <c r="V2095" i="64"/>
  <c r="W2095" i="64"/>
  <c r="X2095" i="64"/>
  <c r="Y2095" i="64"/>
  <c r="Z2095" i="64"/>
  <c r="AA2095" i="64"/>
  <c r="AB2095" i="64"/>
  <c r="AC2095" i="64"/>
  <c r="AD2095" i="64"/>
  <c r="AE2095" i="64"/>
  <c r="AF2095" i="64"/>
  <c r="AG2095" i="64"/>
  <c r="AH2095" i="64"/>
  <c r="AI2095" i="64"/>
  <c r="AJ2095" i="64"/>
  <c r="AK2095" i="64"/>
  <c r="AL2095" i="64"/>
  <c r="AM2095" i="64"/>
  <c r="AN2095" i="64"/>
  <c r="AO2095" i="64"/>
  <c r="AP2095" i="64"/>
  <c r="AQ2095" i="64"/>
  <c r="AR2095" i="64"/>
  <c r="AS2095" i="64"/>
  <c r="AT2095" i="64"/>
  <c r="AU2095" i="64"/>
  <c r="AV2095" i="64"/>
  <c r="AW2095" i="64"/>
  <c r="AX2095" i="64"/>
  <c r="AY2095" i="64"/>
  <c r="AZ2095" i="64"/>
  <c r="BA2095" i="64"/>
  <c r="BB2095" i="64"/>
  <c r="BC2095" i="64"/>
  <c r="BD2095" i="64"/>
  <c r="BE2095" i="64"/>
  <c r="BF2095" i="64"/>
  <c r="BG2095" i="64"/>
  <c r="BH2095" i="64"/>
  <c r="BI2095" i="64"/>
  <c r="BJ2095" i="64"/>
  <c r="BK2095" i="64"/>
  <c r="BL2095" i="64"/>
  <c r="BM2095" i="64"/>
  <c r="BN2095" i="64"/>
  <c r="BO2095" i="64"/>
  <c r="BP2095" i="64"/>
  <c r="BQ2095" i="64"/>
  <c r="BR2095" i="64"/>
  <c r="BS2095" i="64"/>
  <c r="BT2095" i="64"/>
  <c r="BU2095" i="64"/>
  <c r="BV2095" i="64"/>
  <c r="BW2095" i="64"/>
  <c r="BX2095" i="64"/>
  <c r="BY2095" i="64"/>
  <c r="BZ2095" i="64"/>
  <c r="CA2095" i="64"/>
  <c r="CB2095" i="64"/>
  <c r="CC2095" i="64"/>
  <c r="CD2095" i="64"/>
  <c r="CE2095" i="64"/>
  <c r="CF2095" i="64"/>
  <c r="CG2095" i="64"/>
  <c r="CH2095" i="64"/>
  <c r="CI2095" i="64"/>
  <c r="CJ2095" i="64"/>
  <c r="CK2095" i="64"/>
  <c r="CL2095" i="64"/>
  <c r="L2128" i="64"/>
  <c r="M2128" i="64"/>
  <c r="N2128" i="64"/>
  <c r="O2128" i="64"/>
  <c r="P2128" i="64"/>
  <c r="S2128" i="64"/>
  <c r="T2128" i="64"/>
  <c r="U2128" i="64"/>
  <c r="V2128" i="64"/>
  <c r="W2128" i="64"/>
  <c r="X2128" i="64"/>
  <c r="Y2128" i="64"/>
  <c r="Z2128" i="64"/>
  <c r="AA2128" i="64"/>
  <c r="AB2128" i="64"/>
  <c r="AC2128" i="64"/>
  <c r="AD2128" i="64"/>
  <c r="AE2128" i="64"/>
  <c r="AF2128" i="64"/>
  <c r="AG2128" i="64"/>
  <c r="AH2128" i="64"/>
  <c r="AI2128" i="64"/>
  <c r="AJ2128" i="64"/>
  <c r="AK2128" i="64"/>
  <c r="AL2128" i="64"/>
  <c r="AM2128" i="64"/>
  <c r="AN2128" i="64"/>
  <c r="AO2128" i="64"/>
  <c r="AP2128" i="64"/>
  <c r="AQ2128" i="64"/>
  <c r="AR2128" i="64"/>
  <c r="AS2128" i="64"/>
  <c r="AT2128" i="64"/>
  <c r="AU2128" i="64"/>
  <c r="AV2128" i="64"/>
  <c r="AW2128" i="64"/>
  <c r="AX2128" i="64"/>
  <c r="AY2128" i="64"/>
  <c r="AZ2128" i="64"/>
  <c r="BA2128" i="64"/>
  <c r="BB2128" i="64"/>
  <c r="BC2128" i="64"/>
  <c r="BD2128" i="64"/>
  <c r="BE2128" i="64"/>
  <c r="BF2128" i="64"/>
  <c r="BG2128" i="64"/>
  <c r="BH2128" i="64"/>
  <c r="BI2128" i="64"/>
  <c r="BJ2128" i="64"/>
  <c r="BK2128" i="64"/>
  <c r="BL2128" i="64"/>
  <c r="BM2128" i="64"/>
  <c r="BN2128" i="64"/>
  <c r="BO2128" i="64"/>
  <c r="BP2128" i="64"/>
  <c r="BQ2128" i="64"/>
  <c r="BR2128" i="64"/>
  <c r="BS2128" i="64"/>
  <c r="BT2128" i="64"/>
  <c r="BU2128" i="64"/>
  <c r="BV2128" i="64"/>
  <c r="BW2128" i="64"/>
  <c r="BX2128" i="64"/>
  <c r="BY2128" i="64"/>
  <c r="BZ2128" i="64"/>
  <c r="CA2128" i="64"/>
  <c r="CB2128" i="64"/>
  <c r="CC2128" i="64"/>
  <c r="CD2128" i="64"/>
  <c r="CE2128" i="64"/>
  <c r="CF2128" i="64"/>
  <c r="CG2128" i="64"/>
  <c r="CH2128" i="64"/>
  <c r="CI2128" i="64"/>
  <c r="CJ2128" i="64"/>
  <c r="CK2128" i="64"/>
  <c r="CL2128" i="64"/>
  <c r="K2131" i="64"/>
  <c r="L2131" i="64"/>
  <c r="M2131" i="64"/>
  <c r="N2131" i="64"/>
  <c r="O2131" i="64"/>
  <c r="P2131" i="64"/>
  <c r="S2131" i="64"/>
  <c r="T2131" i="64"/>
  <c r="U2131" i="64"/>
  <c r="V2131" i="64"/>
  <c r="W2131" i="64"/>
  <c r="X2131" i="64"/>
  <c r="Y2131" i="64"/>
  <c r="Z2131" i="64"/>
  <c r="AA2131" i="64"/>
  <c r="AB2131" i="64"/>
  <c r="AC2131" i="64"/>
  <c r="AD2131" i="64"/>
  <c r="AE2131" i="64"/>
  <c r="AF2131" i="64"/>
  <c r="AG2131" i="64"/>
  <c r="AH2131" i="64"/>
  <c r="AI2131" i="64"/>
  <c r="AJ2131" i="64"/>
  <c r="AK2131" i="64"/>
  <c r="AL2131" i="64"/>
  <c r="AM2131" i="64"/>
  <c r="AN2131" i="64"/>
  <c r="AO2131" i="64"/>
  <c r="AP2131" i="64"/>
  <c r="AQ2131" i="64"/>
  <c r="AR2131" i="64"/>
  <c r="AS2131" i="64"/>
  <c r="AT2131" i="64"/>
  <c r="AU2131" i="64"/>
  <c r="AV2131" i="64"/>
  <c r="AW2131" i="64"/>
  <c r="AX2131" i="64"/>
  <c r="AY2131" i="64"/>
  <c r="AZ2131" i="64"/>
  <c r="BA2131" i="64"/>
  <c r="BB2131" i="64"/>
  <c r="BC2131" i="64"/>
  <c r="BD2131" i="64"/>
  <c r="BE2131" i="64"/>
  <c r="BF2131" i="64"/>
  <c r="BG2131" i="64"/>
  <c r="BH2131" i="64"/>
  <c r="BI2131" i="64"/>
  <c r="BJ2131" i="64"/>
  <c r="BK2131" i="64"/>
  <c r="BL2131" i="64"/>
  <c r="BM2131" i="64"/>
  <c r="BN2131" i="64"/>
  <c r="BO2131" i="64"/>
  <c r="BP2131" i="64"/>
  <c r="BQ2131" i="64"/>
  <c r="BR2131" i="64"/>
  <c r="BS2131" i="64"/>
  <c r="BT2131" i="64"/>
  <c r="BU2131" i="64"/>
  <c r="BV2131" i="64"/>
  <c r="BW2131" i="64"/>
  <c r="BX2131" i="64"/>
  <c r="BY2131" i="64"/>
  <c r="BZ2131" i="64"/>
  <c r="CA2131" i="64"/>
  <c r="CB2131" i="64"/>
  <c r="CC2131" i="64"/>
  <c r="CD2131" i="64"/>
  <c r="CE2131" i="64"/>
  <c r="CF2131" i="64"/>
  <c r="CG2131" i="64"/>
  <c r="CH2131" i="64"/>
  <c r="CI2131" i="64"/>
  <c r="CJ2131" i="64"/>
  <c r="CK2131" i="64"/>
  <c r="CL2131" i="64"/>
  <c r="K2132" i="64"/>
  <c r="L2132" i="64"/>
  <c r="M2132" i="64"/>
  <c r="N2132" i="64"/>
  <c r="O2132" i="64"/>
  <c r="P2132" i="64"/>
  <c r="R2132" i="64"/>
  <c r="S2132" i="64"/>
  <c r="T2132" i="64"/>
  <c r="U2132" i="64"/>
  <c r="V2132" i="64"/>
  <c r="W2132" i="64"/>
  <c r="X2132" i="64"/>
  <c r="Y2132" i="64"/>
  <c r="Z2132" i="64"/>
  <c r="AA2132" i="64"/>
  <c r="AB2132" i="64"/>
  <c r="AC2132" i="64"/>
  <c r="AD2132" i="64"/>
  <c r="AE2132" i="64"/>
  <c r="AF2132" i="64"/>
  <c r="AG2132" i="64"/>
  <c r="AH2132" i="64"/>
  <c r="AI2132" i="64"/>
  <c r="AJ2132" i="64"/>
  <c r="AK2132" i="64"/>
  <c r="AL2132" i="64"/>
  <c r="AM2132" i="64"/>
  <c r="AN2132" i="64"/>
  <c r="AO2132" i="64"/>
  <c r="AP2132" i="64"/>
  <c r="AQ2132" i="64"/>
  <c r="AR2132" i="64"/>
  <c r="AS2132" i="64"/>
  <c r="AT2132" i="64"/>
  <c r="AU2132" i="64"/>
  <c r="AV2132" i="64"/>
  <c r="AW2132" i="64"/>
  <c r="AX2132" i="64"/>
  <c r="AY2132" i="64"/>
  <c r="AZ2132" i="64"/>
  <c r="BA2132" i="64"/>
  <c r="BB2132" i="64"/>
  <c r="BC2132" i="64"/>
  <c r="BD2132" i="64"/>
  <c r="BE2132" i="64"/>
  <c r="BF2132" i="64"/>
  <c r="BG2132" i="64"/>
  <c r="BH2132" i="64"/>
  <c r="BI2132" i="64"/>
  <c r="BJ2132" i="64"/>
  <c r="BK2132" i="64"/>
  <c r="BL2132" i="64"/>
  <c r="BM2132" i="64"/>
  <c r="BN2132" i="64"/>
  <c r="BO2132" i="64"/>
  <c r="BP2132" i="64"/>
  <c r="BQ2132" i="64"/>
  <c r="BR2132" i="64"/>
  <c r="BS2132" i="64"/>
  <c r="BT2132" i="64"/>
  <c r="BU2132" i="64"/>
  <c r="BV2132" i="64"/>
  <c r="BW2132" i="64"/>
  <c r="BX2132" i="64"/>
  <c r="BY2132" i="64"/>
  <c r="BZ2132" i="64"/>
  <c r="CA2132" i="64"/>
  <c r="CB2132" i="64"/>
  <c r="CC2132" i="64"/>
  <c r="CD2132" i="64"/>
  <c r="CE2132" i="64"/>
  <c r="CF2132" i="64"/>
  <c r="CG2132" i="64"/>
  <c r="CH2132" i="64"/>
  <c r="CI2132" i="64"/>
  <c r="CJ2132" i="64"/>
  <c r="CK2132" i="64"/>
  <c r="CL2132" i="64"/>
  <c r="K2134" i="64"/>
  <c r="L2134" i="64"/>
  <c r="M2134" i="64"/>
  <c r="N2134" i="64"/>
  <c r="O2134" i="64"/>
  <c r="P2134" i="64"/>
  <c r="S2134" i="64"/>
  <c r="T2134" i="64"/>
  <c r="U2134" i="64"/>
  <c r="V2134" i="64"/>
  <c r="W2134" i="64"/>
  <c r="X2134" i="64"/>
  <c r="Y2134" i="64"/>
  <c r="Z2134" i="64"/>
  <c r="AA2134" i="64"/>
  <c r="AB2134" i="64"/>
  <c r="AC2134" i="64"/>
  <c r="AD2134" i="64"/>
  <c r="AE2134" i="64"/>
  <c r="AF2134" i="64"/>
  <c r="AG2134" i="64"/>
  <c r="AH2134" i="64"/>
  <c r="AI2134" i="64"/>
  <c r="AJ2134" i="64"/>
  <c r="AK2134" i="64"/>
  <c r="AL2134" i="64"/>
  <c r="AM2134" i="64"/>
  <c r="AN2134" i="64"/>
  <c r="AO2134" i="64"/>
  <c r="AP2134" i="64"/>
  <c r="AQ2134" i="64"/>
  <c r="AR2134" i="64"/>
  <c r="AS2134" i="64"/>
  <c r="AT2134" i="64"/>
  <c r="AU2134" i="64"/>
  <c r="AV2134" i="64"/>
  <c r="AW2134" i="64"/>
  <c r="AX2134" i="64"/>
  <c r="AY2134" i="64"/>
  <c r="AZ2134" i="64"/>
  <c r="BA2134" i="64"/>
  <c r="BB2134" i="64"/>
  <c r="BC2134" i="64"/>
  <c r="BD2134" i="64"/>
  <c r="BE2134" i="64"/>
  <c r="BF2134" i="64"/>
  <c r="BG2134" i="64"/>
  <c r="BH2134" i="64"/>
  <c r="BI2134" i="64"/>
  <c r="BJ2134" i="64"/>
  <c r="BK2134" i="64"/>
  <c r="BL2134" i="64"/>
  <c r="BM2134" i="64"/>
  <c r="BN2134" i="64"/>
  <c r="BO2134" i="64"/>
  <c r="BP2134" i="64"/>
  <c r="BQ2134" i="64"/>
  <c r="BR2134" i="64"/>
  <c r="BS2134" i="64"/>
  <c r="BT2134" i="64"/>
  <c r="BU2134" i="64"/>
  <c r="BV2134" i="64"/>
  <c r="BW2134" i="64"/>
  <c r="BX2134" i="64"/>
  <c r="BY2134" i="64"/>
  <c r="BZ2134" i="64"/>
  <c r="CA2134" i="64"/>
  <c r="CB2134" i="64"/>
  <c r="CC2134" i="64"/>
  <c r="CD2134" i="64"/>
  <c r="CE2134" i="64"/>
  <c r="CF2134" i="64"/>
  <c r="CG2134" i="64"/>
  <c r="CH2134" i="64"/>
  <c r="CI2134" i="64"/>
  <c r="CJ2134" i="64"/>
  <c r="CK2134" i="64"/>
  <c r="CL2134" i="64"/>
  <c r="K2139" i="64"/>
  <c r="L2139" i="64"/>
  <c r="M2139" i="64"/>
  <c r="N2139" i="64"/>
  <c r="O2139" i="64"/>
  <c r="P2139" i="64"/>
  <c r="S2139" i="64"/>
  <c r="T2139" i="64"/>
  <c r="U2139" i="64"/>
  <c r="V2139" i="64"/>
  <c r="W2139" i="64"/>
  <c r="X2139" i="64"/>
  <c r="Y2139" i="64"/>
  <c r="Z2139" i="64"/>
  <c r="AA2139" i="64"/>
  <c r="AB2139" i="64"/>
  <c r="AC2139" i="64"/>
  <c r="AD2139" i="64"/>
  <c r="AE2139" i="64"/>
  <c r="AF2139" i="64"/>
  <c r="AG2139" i="64"/>
  <c r="AH2139" i="64"/>
  <c r="AI2139" i="64"/>
  <c r="AJ2139" i="64"/>
  <c r="AK2139" i="64"/>
  <c r="AL2139" i="64"/>
  <c r="AM2139" i="64"/>
  <c r="AN2139" i="64"/>
  <c r="AO2139" i="64"/>
  <c r="AP2139" i="64"/>
  <c r="AQ2139" i="64"/>
  <c r="AR2139" i="64"/>
  <c r="AS2139" i="64"/>
  <c r="AT2139" i="64"/>
  <c r="AU2139" i="64"/>
  <c r="AV2139" i="64"/>
  <c r="AW2139" i="64"/>
  <c r="AX2139" i="64"/>
  <c r="AY2139" i="64"/>
  <c r="AZ2139" i="64"/>
  <c r="BA2139" i="64"/>
  <c r="BB2139" i="64"/>
  <c r="BC2139" i="64"/>
  <c r="BD2139" i="64"/>
  <c r="BE2139" i="64"/>
  <c r="BF2139" i="64"/>
  <c r="BG2139" i="64"/>
  <c r="BH2139" i="64"/>
  <c r="BI2139" i="64"/>
  <c r="BJ2139" i="64"/>
  <c r="BK2139" i="64"/>
  <c r="BL2139" i="64"/>
  <c r="BM2139" i="64"/>
  <c r="BN2139" i="64"/>
  <c r="BO2139" i="64"/>
  <c r="BP2139" i="64"/>
  <c r="BQ2139" i="64"/>
  <c r="BR2139" i="64"/>
  <c r="BS2139" i="64"/>
  <c r="BT2139" i="64"/>
  <c r="BU2139" i="64"/>
  <c r="BV2139" i="64"/>
  <c r="BW2139" i="64"/>
  <c r="BX2139" i="64"/>
  <c r="BY2139" i="64"/>
  <c r="BZ2139" i="64"/>
  <c r="CA2139" i="64"/>
  <c r="CB2139" i="64"/>
  <c r="CC2139" i="64"/>
  <c r="CD2139" i="64"/>
  <c r="CE2139" i="64"/>
  <c r="CF2139" i="64"/>
  <c r="CG2139" i="64"/>
  <c r="CH2139" i="64"/>
  <c r="CI2139" i="64"/>
  <c r="CJ2139" i="64"/>
  <c r="CK2139" i="64"/>
  <c r="CL2139" i="64"/>
  <c r="K2143" i="64"/>
  <c r="L2143" i="64"/>
  <c r="M2143" i="64"/>
  <c r="N2143" i="64"/>
  <c r="O2143" i="64"/>
  <c r="P2143" i="64"/>
  <c r="S2143" i="64" a="1"/>
  <c r="S2143" i="64"/>
  <c r="T2143" i="64" a="1"/>
  <c r="T2143" i="64"/>
  <c r="U2143" i="64" a="1"/>
  <c r="U2143" i="64"/>
  <c r="V2143" i="64" a="1"/>
  <c r="V2143" i="64"/>
  <c r="W2143" i="64" a="1"/>
  <c r="W2143" i="64"/>
  <c r="X2143" i="64" a="1"/>
  <c r="X2143" i="64"/>
  <c r="Y2143" i="64" a="1"/>
  <c r="Y2143" i="64"/>
  <c r="Z2143" i="64" a="1"/>
  <c r="Z2143" i="64"/>
  <c r="AA2143" i="64" a="1"/>
  <c r="AA2143" i="64"/>
  <c r="AB2143" i="64" a="1"/>
  <c r="AB2143" i="64"/>
  <c r="AC2143" i="64" a="1"/>
  <c r="AC2143" i="64"/>
  <c r="AD2143" i="64" a="1"/>
  <c r="AD2143" i="64"/>
  <c r="AE2143" i="64" a="1"/>
  <c r="AE2143" i="64"/>
  <c r="AF2143" i="64" a="1"/>
  <c r="AF2143" i="64"/>
  <c r="AG2143" i="64" a="1"/>
  <c r="AG2143" i="64"/>
  <c r="AH2143" i="64" a="1"/>
  <c r="AH2143" i="64"/>
  <c r="AI2143" i="64" a="1"/>
  <c r="AI2143" i="64"/>
  <c r="AJ2143" i="64" a="1"/>
  <c r="AJ2143" i="64"/>
  <c r="AK2143" i="64" a="1"/>
  <c r="AK2143" i="64"/>
  <c r="AL2143" i="64" a="1"/>
  <c r="AL2143" i="64"/>
  <c r="AM2143" i="64" a="1"/>
  <c r="AM2143" i="64"/>
  <c r="AN2143" i="64" a="1"/>
  <c r="AN2143" i="64"/>
  <c r="AO2143" i="64" a="1"/>
  <c r="AO2143" i="64"/>
  <c r="AP2143" i="64" a="1"/>
  <c r="AP2143" i="64"/>
  <c r="AQ2143" i="64" a="1"/>
  <c r="AQ2143" i="64"/>
  <c r="AR2143" i="64" a="1"/>
  <c r="AR2143" i="64"/>
  <c r="AS2143" i="64" a="1"/>
  <c r="AS2143" i="64"/>
  <c r="AT2143" i="64" a="1"/>
  <c r="AT2143" i="64"/>
  <c r="AU2143" i="64" a="1"/>
  <c r="AU2143" i="64"/>
  <c r="AV2143" i="64" a="1"/>
  <c r="AV2143" i="64"/>
  <c r="AW2143" i="64" a="1"/>
  <c r="AW2143" i="64"/>
  <c r="AX2143" i="64" a="1"/>
  <c r="AX2143" i="64"/>
  <c r="AY2143" i="64" a="1"/>
  <c r="AY2143" i="64"/>
  <c r="AZ2143" i="64" a="1"/>
  <c r="AZ2143" i="64"/>
  <c r="BA2143" i="64" a="1"/>
  <c r="BA2143" i="64"/>
  <c r="BB2143" i="64" a="1"/>
  <c r="BB2143" i="64"/>
  <c r="BC2143" i="64" a="1"/>
  <c r="BC2143" i="64"/>
  <c r="BD2143" i="64" a="1"/>
  <c r="BD2143" i="64"/>
  <c r="BE2143" i="64" a="1"/>
  <c r="BE2143" i="64"/>
  <c r="BF2143" i="64" a="1"/>
  <c r="BF2143" i="64"/>
  <c r="BG2143" i="64" a="1"/>
  <c r="BG2143" i="64"/>
  <c r="BH2143" i="64" a="1"/>
  <c r="BH2143" i="64"/>
  <c r="BI2143" i="64" a="1"/>
  <c r="BI2143" i="64"/>
  <c r="BJ2143" i="64" a="1"/>
  <c r="BJ2143" i="64"/>
  <c r="BK2143" i="64" a="1"/>
  <c r="BK2143" i="64"/>
  <c r="BL2143" i="64" a="1"/>
  <c r="BL2143" i="64"/>
  <c r="BM2143" i="64" a="1"/>
  <c r="BM2143" i="64"/>
  <c r="BN2143" i="64" a="1"/>
  <c r="BN2143" i="64"/>
  <c r="BO2143" i="64" a="1"/>
  <c r="BO2143" i="64"/>
  <c r="BP2143" i="64" a="1"/>
  <c r="BP2143" i="64"/>
  <c r="BQ2143" i="64" a="1"/>
  <c r="BQ2143" i="64"/>
  <c r="BR2143" i="64" a="1"/>
  <c r="BR2143" i="64"/>
  <c r="BS2143" i="64" a="1"/>
  <c r="BS2143" i="64"/>
  <c r="BT2143" i="64" a="1"/>
  <c r="BT2143" i="64"/>
  <c r="BU2143" i="64" a="1"/>
  <c r="BU2143" i="64"/>
  <c r="BV2143" i="64" a="1"/>
  <c r="BV2143" i="64"/>
  <c r="BW2143" i="64" a="1"/>
  <c r="BW2143" i="64"/>
  <c r="BX2143" i="64" a="1"/>
  <c r="BX2143" i="64"/>
  <c r="BY2143" i="64" a="1"/>
  <c r="BY2143" i="64"/>
  <c r="BZ2143" i="64" a="1"/>
  <c r="BZ2143" i="64"/>
  <c r="CA2143" i="64" a="1"/>
  <c r="CA2143" i="64"/>
  <c r="CB2143" i="64" a="1"/>
  <c r="CB2143" i="64"/>
  <c r="CC2143" i="64" a="1"/>
  <c r="CC2143" i="64"/>
  <c r="CD2143" i="64" a="1"/>
  <c r="CD2143" i="64"/>
  <c r="CE2143" i="64" a="1"/>
  <c r="CE2143" i="64"/>
  <c r="CF2143" i="64" a="1"/>
  <c r="CF2143" i="64"/>
  <c r="CG2143" i="64" a="1"/>
  <c r="CG2143" i="64"/>
  <c r="CH2143" i="64" a="1"/>
  <c r="CH2143" i="64"/>
  <c r="CI2143" i="64" a="1"/>
  <c r="CI2143" i="64"/>
  <c r="CJ2143" i="64" a="1"/>
  <c r="CJ2143" i="64"/>
  <c r="CK2143" i="64" a="1"/>
  <c r="CK2143" i="64"/>
  <c r="CL2143" i="64" a="1"/>
  <c r="CL2143" i="64"/>
  <c r="S2377" i="64"/>
  <c r="T2377" i="64"/>
  <c r="U2377" i="64"/>
  <c r="V2377" i="64"/>
  <c r="W2377" i="64"/>
  <c r="X2377" i="64"/>
  <c r="Y2377" i="64"/>
  <c r="Z2377" i="64"/>
  <c r="AA2377" i="64"/>
  <c r="AB2377" i="64"/>
  <c r="AC2377" i="64"/>
  <c r="AD2377" i="64"/>
  <c r="AE2377" i="64"/>
  <c r="AF2377" i="64"/>
  <c r="AG2377" i="64"/>
  <c r="AH2377" i="64"/>
  <c r="AI2377" i="64"/>
  <c r="AJ2377" i="64"/>
  <c r="AK2377" i="64"/>
  <c r="AL2377" i="64"/>
  <c r="AM2377" i="64"/>
  <c r="AN2377" i="64"/>
  <c r="AO2377" i="64"/>
  <c r="AP2377" i="64"/>
  <c r="AQ2377" i="64"/>
  <c r="AR2377" i="64"/>
  <c r="AS2377" i="64"/>
  <c r="AT2377" i="64"/>
  <c r="AU2377" i="64"/>
  <c r="AV2377" i="64"/>
  <c r="AW2377" i="64"/>
  <c r="AX2377" i="64"/>
  <c r="AY2377" i="64"/>
  <c r="AZ2377" i="64"/>
  <c r="BA2377" i="64"/>
  <c r="BB2377" i="64"/>
  <c r="BC2377" i="64"/>
  <c r="BD2377" i="64"/>
  <c r="BE2377" i="64"/>
  <c r="BF2377" i="64"/>
  <c r="BG2377" i="64"/>
  <c r="BH2377" i="64"/>
  <c r="BI2377" i="64"/>
  <c r="BJ2377" i="64"/>
  <c r="BK2377" i="64"/>
  <c r="BL2377" i="64"/>
  <c r="BM2377" i="64"/>
  <c r="BN2377" i="64"/>
  <c r="BO2377" i="64"/>
  <c r="BP2377" i="64"/>
  <c r="BQ2377" i="64"/>
  <c r="BR2377" i="64"/>
  <c r="BS2377" i="64"/>
  <c r="BT2377" i="64"/>
  <c r="BU2377" i="64"/>
  <c r="BV2377" i="64"/>
  <c r="BW2377" i="64"/>
  <c r="BX2377" i="64"/>
  <c r="BY2377" i="64"/>
  <c r="BZ2377" i="64"/>
  <c r="CA2377" i="64"/>
  <c r="CB2377" i="64"/>
  <c r="CC2377" i="64"/>
  <c r="CD2377" i="64"/>
  <c r="CE2377" i="64"/>
  <c r="CF2377" i="64"/>
  <c r="CG2377" i="64"/>
  <c r="CH2377" i="64"/>
  <c r="CI2377" i="64"/>
  <c r="CJ2377" i="64"/>
  <c r="CK2377" i="64"/>
  <c r="CL2377" i="64"/>
  <c r="K2381" i="64"/>
  <c r="L2381" i="64"/>
  <c r="M2381" i="64"/>
  <c r="N2381" i="64"/>
  <c r="O2381" i="64"/>
  <c r="P2381" i="64"/>
  <c r="S2381" i="64"/>
  <c r="T2381" i="64"/>
  <c r="U2381" i="64"/>
  <c r="V2381" i="64"/>
  <c r="W2381" i="64"/>
  <c r="X2381" i="64"/>
  <c r="Y2381" i="64"/>
  <c r="Z2381" i="64"/>
  <c r="AA2381" i="64"/>
  <c r="AB2381" i="64"/>
  <c r="AC2381" i="64"/>
  <c r="AD2381" i="64"/>
  <c r="AE2381" i="64"/>
  <c r="AF2381" i="64"/>
  <c r="AG2381" i="64"/>
  <c r="AH2381" i="64"/>
  <c r="AI2381" i="64"/>
  <c r="AJ2381" i="64"/>
  <c r="AK2381" i="64"/>
  <c r="AL2381" i="64"/>
  <c r="AM2381" i="64"/>
  <c r="AN2381" i="64"/>
  <c r="AO2381" i="64"/>
  <c r="AP2381" i="64"/>
  <c r="AQ2381" i="64"/>
  <c r="AR2381" i="64"/>
  <c r="AS2381" i="64"/>
  <c r="AT2381" i="64"/>
  <c r="AU2381" i="64"/>
  <c r="AV2381" i="64"/>
  <c r="AW2381" i="64"/>
  <c r="AX2381" i="64"/>
  <c r="AY2381" i="64"/>
  <c r="AZ2381" i="64"/>
  <c r="BA2381" i="64"/>
  <c r="BB2381" i="64"/>
  <c r="BC2381" i="64"/>
  <c r="BD2381" i="64"/>
  <c r="BE2381" i="64"/>
  <c r="BF2381" i="64"/>
  <c r="BG2381" i="64"/>
  <c r="BH2381" i="64"/>
  <c r="BI2381" i="64"/>
  <c r="BJ2381" i="64"/>
  <c r="BK2381" i="64"/>
  <c r="BL2381" i="64"/>
  <c r="BM2381" i="64"/>
  <c r="BN2381" i="64"/>
  <c r="BO2381" i="64"/>
  <c r="BP2381" i="64"/>
  <c r="BQ2381" i="64"/>
  <c r="BR2381" i="64"/>
  <c r="BS2381" i="64"/>
  <c r="BT2381" i="64"/>
  <c r="BU2381" i="64"/>
  <c r="BV2381" i="64"/>
  <c r="BW2381" i="64"/>
  <c r="BX2381" i="64"/>
  <c r="BY2381" i="64"/>
  <c r="BZ2381" i="64"/>
  <c r="CA2381" i="64"/>
  <c r="CB2381" i="64"/>
  <c r="CC2381" i="64"/>
  <c r="CD2381" i="64"/>
  <c r="CE2381" i="64"/>
  <c r="CF2381" i="64"/>
  <c r="CG2381" i="64"/>
  <c r="CH2381" i="64"/>
  <c r="CI2381" i="64"/>
  <c r="CJ2381" i="64"/>
  <c r="CK2381" i="64"/>
  <c r="CL2381" i="64"/>
  <c r="K2382" i="64"/>
  <c r="L2382" i="64"/>
  <c r="M2382" i="64"/>
  <c r="N2382" i="64"/>
  <c r="O2382" i="64"/>
  <c r="P2382" i="64"/>
  <c r="R2382" i="64"/>
  <c r="S2382" i="64"/>
  <c r="T2382" i="64"/>
  <c r="U2382" i="64"/>
  <c r="V2382" i="64"/>
  <c r="W2382" i="64"/>
  <c r="X2382" i="64"/>
  <c r="Y2382" i="64"/>
  <c r="Z2382" i="64"/>
  <c r="AA2382" i="64"/>
  <c r="AB2382" i="64"/>
  <c r="AC2382" i="64"/>
  <c r="AD2382" i="64"/>
  <c r="AE2382" i="64"/>
  <c r="AF2382" i="64"/>
  <c r="AG2382" i="64"/>
  <c r="AH2382" i="64"/>
  <c r="AI2382" i="64"/>
  <c r="AJ2382" i="64"/>
  <c r="AK2382" i="64"/>
  <c r="AL2382" i="64"/>
  <c r="AM2382" i="64"/>
  <c r="AN2382" i="64"/>
  <c r="AO2382" i="64"/>
  <c r="AP2382" i="64"/>
  <c r="AQ2382" i="64"/>
  <c r="AR2382" i="64"/>
  <c r="AS2382" i="64"/>
  <c r="AT2382" i="64"/>
  <c r="AU2382" i="64"/>
  <c r="AV2382" i="64"/>
  <c r="AW2382" i="64"/>
  <c r="AX2382" i="64"/>
  <c r="AY2382" i="64"/>
  <c r="AZ2382" i="64"/>
  <c r="BA2382" i="64"/>
  <c r="BB2382" i="64"/>
  <c r="BC2382" i="64"/>
  <c r="BD2382" i="64"/>
  <c r="BE2382" i="64"/>
  <c r="BF2382" i="64"/>
  <c r="BG2382" i="64"/>
  <c r="BH2382" i="64"/>
  <c r="BI2382" i="64"/>
  <c r="BJ2382" i="64"/>
  <c r="BK2382" i="64"/>
  <c r="BL2382" i="64"/>
  <c r="BM2382" i="64"/>
  <c r="BN2382" i="64"/>
  <c r="BO2382" i="64"/>
  <c r="BP2382" i="64"/>
  <c r="BQ2382" i="64"/>
  <c r="BR2382" i="64"/>
  <c r="BS2382" i="64"/>
  <c r="BT2382" i="64"/>
  <c r="BU2382" i="64"/>
  <c r="BV2382" i="64"/>
  <c r="BW2382" i="64"/>
  <c r="BX2382" i="64"/>
  <c r="BY2382" i="64"/>
  <c r="BZ2382" i="64"/>
  <c r="CA2382" i="64"/>
  <c r="CB2382" i="64"/>
  <c r="CC2382" i="64"/>
  <c r="CD2382" i="64"/>
  <c r="CE2382" i="64"/>
  <c r="CF2382" i="64"/>
  <c r="CG2382" i="64"/>
  <c r="CH2382" i="64"/>
  <c r="CI2382" i="64"/>
  <c r="CJ2382" i="64"/>
  <c r="CK2382" i="64"/>
  <c r="CL2382" i="64"/>
  <c r="K2384" i="64"/>
  <c r="L2384" i="64"/>
  <c r="M2384" i="64"/>
  <c r="N2384" i="64"/>
  <c r="O2384" i="64"/>
  <c r="P2384" i="64"/>
  <c r="S2384" i="64"/>
  <c r="T2384" i="64"/>
  <c r="U2384" i="64"/>
  <c r="V2384" i="64"/>
  <c r="W2384" i="64"/>
  <c r="X2384" i="64"/>
  <c r="Y2384" i="64"/>
  <c r="Z2384" i="64"/>
  <c r="AA2384" i="64"/>
  <c r="AB2384" i="64"/>
  <c r="AC2384" i="64"/>
  <c r="AD2384" i="64"/>
  <c r="AE2384" i="64"/>
  <c r="AF2384" i="64"/>
  <c r="AG2384" i="64"/>
  <c r="AH2384" i="64"/>
  <c r="AI2384" i="64"/>
  <c r="AJ2384" i="64"/>
  <c r="AK2384" i="64"/>
  <c r="AL2384" i="64"/>
  <c r="AM2384" i="64"/>
  <c r="AN2384" i="64"/>
  <c r="AO2384" i="64"/>
  <c r="AP2384" i="64"/>
  <c r="AQ2384" i="64"/>
  <c r="AR2384" i="64"/>
  <c r="AS2384" i="64"/>
  <c r="AT2384" i="64"/>
  <c r="AU2384" i="64"/>
  <c r="AV2384" i="64"/>
  <c r="AW2384" i="64"/>
  <c r="AX2384" i="64"/>
  <c r="AY2384" i="64"/>
  <c r="AZ2384" i="64"/>
  <c r="BA2384" i="64"/>
  <c r="BB2384" i="64"/>
  <c r="BC2384" i="64"/>
  <c r="BD2384" i="64"/>
  <c r="BE2384" i="64"/>
  <c r="BF2384" i="64"/>
  <c r="BG2384" i="64"/>
  <c r="BH2384" i="64"/>
  <c r="BI2384" i="64"/>
  <c r="BJ2384" i="64"/>
  <c r="BK2384" i="64"/>
  <c r="BL2384" i="64"/>
  <c r="BM2384" i="64"/>
  <c r="BN2384" i="64"/>
  <c r="BO2384" i="64"/>
  <c r="BP2384" i="64"/>
  <c r="BQ2384" i="64"/>
  <c r="BR2384" i="64"/>
  <c r="BS2384" i="64"/>
  <c r="BT2384" i="64"/>
  <c r="BU2384" i="64"/>
  <c r="BV2384" i="64"/>
  <c r="BW2384" i="64"/>
  <c r="BX2384" i="64"/>
  <c r="BY2384" i="64"/>
  <c r="BZ2384" i="64"/>
  <c r="CA2384" i="64"/>
  <c r="CB2384" i="64"/>
  <c r="CC2384" i="64"/>
  <c r="CD2384" i="64"/>
  <c r="CE2384" i="64"/>
  <c r="CF2384" i="64"/>
  <c r="CG2384" i="64"/>
  <c r="CH2384" i="64"/>
  <c r="CI2384" i="64"/>
  <c r="CJ2384" i="64"/>
  <c r="CK2384" i="64"/>
  <c r="CL2384" i="64"/>
  <c r="S2502" i="64"/>
  <c r="T2502" i="64"/>
  <c r="U2502" i="64"/>
  <c r="V2502" i="64"/>
  <c r="W2502" i="64"/>
  <c r="X2502" i="64"/>
  <c r="Y2502" i="64"/>
  <c r="Z2502" i="64"/>
  <c r="AA2502" i="64"/>
  <c r="AB2502" i="64"/>
  <c r="AC2502" i="64"/>
  <c r="AD2502" i="64"/>
  <c r="AE2502" i="64"/>
  <c r="AF2502" i="64"/>
  <c r="AG2502" i="64"/>
  <c r="AH2502" i="64"/>
  <c r="AI2502" i="64"/>
  <c r="AJ2502" i="64"/>
  <c r="AK2502" i="64"/>
  <c r="AL2502" i="64"/>
  <c r="AM2502" i="64"/>
  <c r="AN2502" i="64"/>
  <c r="AO2502" i="64"/>
  <c r="AP2502" i="64"/>
  <c r="AQ2502" i="64"/>
  <c r="AR2502" i="64"/>
  <c r="AS2502" i="64"/>
  <c r="AT2502" i="64"/>
  <c r="AU2502" i="64"/>
  <c r="AV2502" i="64"/>
  <c r="AW2502" i="64"/>
  <c r="AX2502" i="64"/>
  <c r="AY2502" i="64"/>
  <c r="AZ2502" i="64"/>
  <c r="BA2502" i="64"/>
  <c r="BB2502" i="64"/>
  <c r="BC2502" i="64"/>
  <c r="BD2502" i="64"/>
  <c r="BE2502" i="64"/>
  <c r="BF2502" i="64"/>
  <c r="BG2502" i="64"/>
  <c r="BH2502" i="64"/>
  <c r="BI2502" i="64"/>
  <c r="BJ2502" i="64"/>
  <c r="BK2502" i="64"/>
  <c r="BL2502" i="64"/>
  <c r="BM2502" i="64"/>
  <c r="BN2502" i="64"/>
  <c r="BO2502" i="64"/>
  <c r="BP2502" i="64"/>
  <c r="BQ2502" i="64"/>
  <c r="BR2502" i="64"/>
  <c r="BS2502" i="64"/>
  <c r="BT2502" i="64"/>
  <c r="BU2502" i="64"/>
  <c r="BV2502" i="64"/>
  <c r="BW2502" i="64"/>
  <c r="BX2502" i="64"/>
  <c r="BY2502" i="64"/>
  <c r="BZ2502" i="64"/>
  <c r="CA2502" i="64"/>
  <c r="CB2502" i="64"/>
  <c r="CC2502" i="64"/>
  <c r="CD2502" i="64"/>
  <c r="CE2502" i="64"/>
  <c r="CF2502" i="64"/>
  <c r="CG2502" i="64"/>
  <c r="CH2502" i="64"/>
  <c r="CI2502" i="64"/>
  <c r="CJ2502" i="64"/>
  <c r="CK2502" i="64"/>
  <c r="CL2502" i="64"/>
  <c r="K2505" i="64"/>
  <c r="L2505" i="64"/>
  <c r="M2505" i="64"/>
  <c r="N2505" i="64"/>
  <c r="O2505" i="64"/>
  <c r="P2505" i="64"/>
  <c r="S2505" i="64"/>
  <c r="T2505" i="64"/>
  <c r="U2505" i="64"/>
  <c r="V2505" i="64"/>
  <c r="W2505" i="64"/>
  <c r="X2505" i="64"/>
  <c r="Y2505" i="64"/>
  <c r="Z2505" i="64"/>
  <c r="AA2505" i="64"/>
  <c r="AB2505" i="64"/>
  <c r="AC2505" i="64"/>
  <c r="AD2505" i="64"/>
  <c r="AE2505" i="64"/>
  <c r="AF2505" i="64"/>
  <c r="AG2505" i="64"/>
  <c r="AH2505" i="64"/>
  <c r="AI2505" i="64"/>
  <c r="AJ2505" i="64"/>
  <c r="AK2505" i="64"/>
  <c r="AL2505" i="64"/>
  <c r="AM2505" i="64"/>
  <c r="AN2505" i="64"/>
  <c r="AO2505" i="64"/>
  <c r="AP2505" i="64"/>
  <c r="AQ2505" i="64"/>
  <c r="AR2505" i="64"/>
  <c r="AS2505" i="64"/>
  <c r="AT2505" i="64"/>
  <c r="AU2505" i="64"/>
  <c r="AV2505" i="64"/>
  <c r="AW2505" i="64"/>
  <c r="AX2505" i="64"/>
  <c r="AY2505" i="64"/>
  <c r="AZ2505" i="64"/>
  <c r="BA2505" i="64"/>
  <c r="BB2505" i="64"/>
  <c r="BC2505" i="64"/>
  <c r="BD2505" i="64"/>
  <c r="BE2505" i="64"/>
  <c r="BF2505" i="64"/>
  <c r="BG2505" i="64"/>
  <c r="BH2505" i="64"/>
  <c r="BI2505" i="64"/>
  <c r="BJ2505" i="64"/>
  <c r="BK2505" i="64"/>
  <c r="BL2505" i="64"/>
  <c r="BM2505" i="64"/>
  <c r="BN2505" i="64"/>
  <c r="BO2505" i="64"/>
  <c r="BP2505" i="64"/>
  <c r="BQ2505" i="64"/>
  <c r="BR2505" i="64"/>
  <c r="BS2505" i="64"/>
  <c r="BT2505" i="64"/>
  <c r="BU2505" i="64"/>
  <c r="BV2505" i="64"/>
  <c r="BW2505" i="64"/>
  <c r="BX2505" i="64"/>
  <c r="BY2505" i="64"/>
  <c r="BZ2505" i="64"/>
  <c r="CA2505" i="64"/>
  <c r="CB2505" i="64"/>
  <c r="CC2505" i="64"/>
  <c r="CD2505" i="64"/>
  <c r="CE2505" i="64"/>
  <c r="CF2505" i="64"/>
  <c r="CG2505" i="64"/>
  <c r="CH2505" i="64"/>
  <c r="CI2505" i="64"/>
  <c r="CJ2505" i="64"/>
  <c r="CK2505" i="64"/>
  <c r="CL2505" i="64"/>
  <c r="K2506" i="64"/>
  <c r="L2506" i="64"/>
  <c r="M2506" i="64"/>
  <c r="N2506" i="64"/>
  <c r="O2506" i="64"/>
  <c r="P2506" i="64"/>
  <c r="R2506" i="64"/>
  <c r="S2506" i="64"/>
  <c r="T2506" i="64"/>
  <c r="U2506" i="64"/>
  <c r="V2506" i="64"/>
  <c r="W2506" i="64"/>
  <c r="X2506" i="64"/>
  <c r="Y2506" i="64"/>
  <c r="Z2506" i="64"/>
  <c r="AA2506" i="64"/>
  <c r="AB2506" i="64"/>
  <c r="AC2506" i="64"/>
  <c r="AD2506" i="64"/>
  <c r="AE2506" i="64"/>
  <c r="AF2506" i="64"/>
  <c r="AG2506" i="64"/>
  <c r="AH2506" i="64"/>
  <c r="AI2506" i="64"/>
  <c r="AJ2506" i="64"/>
  <c r="AK2506" i="64"/>
  <c r="AL2506" i="64"/>
  <c r="AM2506" i="64"/>
  <c r="AN2506" i="64"/>
  <c r="AO2506" i="64"/>
  <c r="AP2506" i="64"/>
  <c r="AQ2506" i="64"/>
  <c r="AR2506" i="64"/>
  <c r="AS2506" i="64"/>
  <c r="AT2506" i="64"/>
  <c r="AU2506" i="64"/>
  <c r="AV2506" i="64"/>
  <c r="AW2506" i="64"/>
  <c r="AX2506" i="64"/>
  <c r="AY2506" i="64"/>
  <c r="AZ2506" i="64"/>
  <c r="BA2506" i="64"/>
  <c r="BB2506" i="64"/>
  <c r="BC2506" i="64"/>
  <c r="BD2506" i="64"/>
  <c r="BE2506" i="64"/>
  <c r="BF2506" i="64"/>
  <c r="BG2506" i="64"/>
  <c r="BH2506" i="64"/>
  <c r="BI2506" i="64"/>
  <c r="BJ2506" i="64"/>
  <c r="BK2506" i="64"/>
  <c r="BL2506" i="64"/>
  <c r="BM2506" i="64"/>
  <c r="BN2506" i="64"/>
  <c r="BO2506" i="64"/>
  <c r="BP2506" i="64"/>
  <c r="BQ2506" i="64"/>
  <c r="BR2506" i="64"/>
  <c r="BS2506" i="64"/>
  <c r="BT2506" i="64"/>
  <c r="BU2506" i="64"/>
  <c r="BV2506" i="64"/>
  <c r="BW2506" i="64"/>
  <c r="BX2506" i="64"/>
  <c r="BY2506" i="64"/>
  <c r="BZ2506" i="64"/>
  <c r="CA2506" i="64"/>
  <c r="CB2506" i="64"/>
  <c r="CC2506" i="64"/>
  <c r="CD2506" i="64"/>
  <c r="CE2506" i="64"/>
  <c r="CF2506" i="64"/>
  <c r="CG2506" i="64"/>
  <c r="CH2506" i="64"/>
  <c r="CI2506" i="64"/>
  <c r="CJ2506" i="64"/>
  <c r="CK2506" i="64"/>
  <c r="CL2506" i="64"/>
  <c r="K2508" i="64"/>
  <c r="L2508" i="64"/>
  <c r="M2508" i="64"/>
  <c r="N2508" i="64"/>
  <c r="O2508" i="64"/>
  <c r="P2508" i="64"/>
  <c r="S2508" i="64"/>
  <c r="T2508" i="64"/>
  <c r="U2508" i="64"/>
  <c r="V2508" i="64"/>
  <c r="W2508" i="64"/>
  <c r="X2508" i="64"/>
  <c r="Y2508" i="64"/>
  <c r="Z2508" i="64"/>
  <c r="AA2508" i="64"/>
  <c r="AB2508" i="64"/>
  <c r="AC2508" i="64"/>
  <c r="AD2508" i="64"/>
  <c r="AE2508" i="64"/>
  <c r="AF2508" i="64"/>
  <c r="AG2508" i="64"/>
  <c r="AH2508" i="64"/>
  <c r="AI2508" i="64"/>
  <c r="AJ2508" i="64"/>
  <c r="AK2508" i="64"/>
  <c r="AL2508" i="64"/>
  <c r="AM2508" i="64"/>
  <c r="AN2508" i="64"/>
  <c r="AO2508" i="64"/>
  <c r="AP2508" i="64"/>
  <c r="AQ2508" i="64"/>
  <c r="AR2508" i="64"/>
  <c r="AS2508" i="64"/>
  <c r="AT2508" i="64"/>
  <c r="AU2508" i="64"/>
  <c r="AV2508" i="64"/>
  <c r="AW2508" i="64"/>
  <c r="AX2508" i="64"/>
  <c r="AY2508" i="64"/>
  <c r="AZ2508" i="64"/>
  <c r="BA2508" i="64"/>
  <c r="BB2508" i="64"/>
  <c r="BC2508" i="64"/>
  <c r="BD2508" i="64"/>
  <c r="BE2508" i="64"/>
  <c r="BF2508" i="64"/>
  <c r="BG2508" i="64"/>
  <c r="BH2508" i="64"/>
  <c r="BI2508" i="64"/>
  <c r="BJ2508" i="64"/>
  <c r="BK2508" i="64"/>
  <c r="BL2508" i="64"/>
  <c r="BM2508" i="64"/>
  <c r="BN2508" i="64"/>
  <c r="BO2508" i="64"/>
  <c r="BP2508" i="64"/>
  <c r="BQ2508" i="64"/>
  <c r="BR2508" i="64"/>
  <c r="BS2508" i="64"/>
  <c r="BT2508" i="64"/>
  <c r="BU2508" i="64"/>
  <c r="BV2508" i="64"/>
  <c r="BW2508" i="64"/>
  <c r="BX2508" i="64"/>
  <c r="BY2508" i="64"/>
  <c r="BZ2508" i="64"/>
  <c r="CA2508" i="64"/>
  <c r="CB2508" i="64"/>
  <c r="CC2508" i="64"/>
  <c r="CD2508" i="64"/>
  <c r="CE2508" i="64"/>
  <c r="CF2508" i="64"/>
  <c r="CG2508" i="64"/>
  <c r="CH2508" i="64"/>
  <c r="CI2508" i="64"/>
  <c r="CJ2508" i="64"/>
  <c r="CK2508" i="64"/>
  <c r="CL2508" i="64"/>
  <c r="L2539" i="64"/>
  <c r="M2539" i="64"/>
  <c r="N2539" i="64"/>
  <c r="O2539" i="64"/>
  <c r="P2539" i="64"/>
  <c r="S2539" i="64"/>
  <c r="T2539" i="64"/>
  <c r="U2539" i="64"/>
  <c r="V2539" i="64"/>
  <c r="W2539" i="64"/>
  <c r="X2539" i="64"/>
  <c r="Y2539" i="64"/>
  <c r="Z2539" i="64"/>
  <c r="AA2539" i="64"/>
  <c r="AB2539" i="64"/>
  <c r="AC2539" i="64"/>
  <c r="AD2539" i="64"/>
  <c r="AE2539" i="64"/>
  <c r="AF2539" i="64"/>
  <c r="AG2539" i="64"/>
  <c r="AH2539" i="64"/>
  <c r="AI2539" i="64"/>
  <c r="AJ2539" i="64"/>
  <c r="AK2539" i="64"/>
  <c r="AL2539" i="64"/>
  <c r="AM2539" i="64"/>
  <c r="AN2539" i="64"/>
  <c r="AO2539" i="64"/>
  <c r="AP2539" i="64"/>
  <c r="AQ2539" i="64"/>
  <c r="AR2539" i="64"/>
  <c r="AS2539" i="64"/>
  <c r="AT2539" i="64"/>
  <c r="AU2539" i="64"/>
  <c r="AV2539" i="64"/>
  <c r="AW2539" i="64"/>
  <c r="AX2539" i="64"/>
  <c r="AY2539" i="64"/>
  <c r="AZ2539" i="64"/>
  <c r="BA2539" i="64"/>
  <c r="BB2539" i="64"/>
  <c r="BC2539" i="64"/>
  <c r="BD2539" i="64"/>
  <c r="BE2539" i="64"/>
  <c r="BF2539" i="64"/>
  <c r="BG2539" i="64"/>
  <c r="BH2539" i="64"/>
  <c r="BI2539" i="64"/>
  <c r="BJ2539" i="64"/>
  <c r="BK2539" i="64"/>
  <c r="BL2539" i="64"/>
  <c r="BM2539" i="64"/>
  <c r="BN2539" i="64"/>
  <c r="BO2539" i="64"/>
  <c r="BP2539" i="64"/>
  <c r="BQ2539" i="64"/>
  <c r="BR2539" i="64"/>
  <c r="BS2539" i="64"/>
  <c r="BT2539" i="64"/>
  <c r="BU2539" i="64"/>
  <c r="BV2539" i="64"/>
  <c r="BW2539" i="64"/>
  <c r="BX2539" i="64"/>
  <c r="BY2539" i="64"/>
  <c r="BZ2539" i="64"/>
  <c r="CA2539" i="64"/>
  <c r="CB2539" i="64"/>
  <c r="CC2539" i="64"/>
  <c r="CD2539" i="64"/>
  <c r="CE2539" i="64"/>
  <c r="CF2539" i="64"/>
  <c r="CG2539" i="64"/>
  <c r="CH2539" i="64"/>
  <c r="CI2539" i="64"/>
  <c r="CJ2539" i="64"/>
  <c r="CK2539" i="64"/>
  <c r="CL2539" i="64"/>
  <c r="K2542" i="64"/>
  <c r="L2542" i="64"/>
  <c r="M2542" i="64"/>
  <c r="N2542" i="64"/>
  <c r="O2542" i="64"/>
  <c r="P2542" i="64"/>
  <c r="R2542" i="64"/>
  <c r="S2542" i="64"/>
  <c r="T2542" i="64"/>
  <c r="U2542" i="64"/>
  <c r="V2542" i="64"/>
  <c r="W2542" i="64"/>
  <c r="X2542" i="64"/>
  <c r="Y2542" i="64"/>
  <c r="Z2542" i="64"/>
  <c r="AA2542" i="64"/>
  <c r="AB2542" i="64"/>
  <c r="AC2542" i="64"/>
  <c r="AD2542" i="64"/>
  <c r="AE2542" i="64"/>
  <c r="AF2542" i="64"/>
  <c r="AG2542" i="64"/>
  <c r="AH2542" i="64"/>
  <c r="AI2542" i="64"/>
  <c r="AJ2542" i="64"/>
  <c r="AK2542" i="64"/>
  <c r="AL2542" i="64"/>
  <c r="AM2542" i="64"/>
  <c r="AN2542" i="64"/>
  <c r="AO2542" i="64"/>
  <c r="AP2542" i="64"/>
  <c r="AQ2542" i="64"/>
  <c r="AR2542" i="64"/>
  <c r="AS2542" i="64"/>
  <c r="AT2542" i="64"/>
  <c r="AU2542" i="64"/>
  <c r="AV2542" i="64"/>
  <c r="AW2542" i="64"/>
  <c r="AX2542" i="64"/>
  <c r="AY2542" i="64"/>
  <c r="AZ2542" i="64"/>
  <c r="BA2542" i="64"/>
  <c r="BB2542" i="64"/>
  <c r="BC2542" i="64"/>
  <c r="BD2542" i="64"/>
  <c r="BE2542" i="64"/>
  <c r="BF2542" i="64"/>
  <c r="BG2542" i="64"/>
  <c r="BH2542" i="64"/>
  <c r="BI2542" i="64"/>
  <c r="BJ2542" i="64"/>
  <c r="BK2542" i="64"/>
  <c r="BL2542" i="64"/>
  <c r="BM2542" i="64"/>
  <c r="BN2542" i="64"/>
  <c r="BO2542" i="64"/>
  <c r="BP2542" i="64"/>
  <c r="BQ2542" i="64"/>
  <c r="BR2542" i="64"/>
  <c r="BS2542" i="64"/>
  <c r="BT2542" i="64"/>
  <c r="BU2542" i="64"/>
  <c r="BV2542" i="64"/>
  <c r="BW2542" i="64"/>
  <c r="BX2542" i="64"/>
  <c r="BY2542" i="64"/>
  <c r="BZ2542" i="64"/>
  <c r="CA2542" i="64"/>
  <c r="CB2542" i="64"/>
  <c r="CC2542" i="64"/>
  <c r="CD2542" i="64"/>
  <c r="CE2542" i="64"/>
  <c r="CF2542" i="64"/>
  <c r="CG2542" i="64"/>
  <c r="CH2542" i="64"/>
  <c r="CI2542" i="64"/>
  <c r="CJ2542" i="64"/>
  <c r="CK2542" i="64"/>
  <c r="CL2542" i="64"/>
  <c r="K2544" i="64"/>
  <c r="L2544" i="64"/>
  <c r="M2544" i="64"/>
  <c r="N2544" i="64"/>
  <c r="O2544" i="64"/>
  <c r="P2544" i="64"/>
  <c r="S2544" i="64"/>
  <c r="T2544" i="64"/>
  <c r="U2544" i="64"/>
  <c r="V2544" i="64"/>
  <c r="W2544" i="64"/>
  <c r="X2544" i="64"/>
  <c r="Y2544" i="64"/>
  <c r="Z2544" i="64"/>
  <c r="AA2544" i="64"/>
  <c r="AB2544" i="64"/>
  <c r="AC2544" i="64"/>
  <c r="AD2544" i="64"/>
  <c r="AE2544" i="64"/>
  <c r="AF2544" i="64"/>
  <c r="AG2544" i="64"/>
  <c r="AH2544" i="64"/>
  <c r="AI2544" i="64"/>
  <c r="AJ2544" i="64"/>
  <c r="AK2544" i="64"/>
  <c r="AL2544" i="64"/>
  <c r="AM2544" i="64"/>
  <c r="AN2544" i="64"/>
  <c r="AO2544" i="64"/>
  <c r="AP2544" i="64"/>
  <c r="AQ2544" i="64"/>
  <c r="AR2544" i="64"/>
  <c r="AS2544" i="64"/>
  <c r="AT2544" i="64"/>
  <c r="AU2544" i="64"/>
  <c r="AV2544" i="64"/>
  <c r="AW2544" i="64"/>
  <c r="AX2544" i="64"/>
  <c r="AY2544" i="64"/>
  <c r="AZ2544" i="64"/>
  <c r="BA2544" i="64"/>
  <c r="BB2544" i="64"/>
  <c r="BC2544" i="64"/>
  <c r="BD2544" i="64"/>
  <c r="BE2544" i="64"/>
  <c r="BF2544" i="64"/>
  <c r="BG2544" i="64"/>
  <c r="BH2544" i="64"/>
  <c r="BI2544" i="64"/>
  <c r="BJ2544" i="64"/>
  <c r="BK2544" i="64"/>
  <c r="BL2544" i="64"/>
  <c r="BM2544" i="64"/>
  <c r="BN2544" i="64"/>
  <c r="BO2544" i="64"/>
  <c r="BP2544" i="64"/>
  <c r="BQ2544" i="64"/>
  <c r="BR2544" i="64"/>
  <c r="BS2544" i="64"/>
  <c r="BT2544" i="64"/>
  <c r="BU2544" i="64"/>
  <c r="BV2544" i="64"/>
  <c r="BW2544" i="64"/>
  <c r="BX2544" i="64"/>
  <c r="BY2544" i="64"/>
  <c r="BZ2544" i="64"/>
  <c r="CA2544" i="64"/>
  <c r="CB2544" i="64"/>
  <c r="CC2544" i="64"/>
  <c r="CD2544" i="64"/>
  <c r="CE2544" i="64"/>
  <c r="CF2544" i="64"/>
  <c r="CG2544" i="64"/>
  <c r="CH2544" i="64"/>
  <c r="CI2544" i="64"/>
  <c r="CJ2544" i="64"/>
  <c r="CK2544" i="64"/>
  <c r="CL2544" i="64"/>
  <c r="L2571" i="64"/>
  <c r="M2571" i="64"/>
  <c r="N2571" i="64"/>
  <c r="O2571" i="64"/>
  <c r="P2571" i="64"/>
  <c r="S2571" i="64"/>
  <c r="T2571" i="64"/>
  <c r="U2571" i="64"/>
  <c r="V2571" i="64"/>
  <c r="W2571" i="64"/>
  <c r="X2571" i="64"/>
  <c r="Y2571" i="64"/>
  <c r="Z2571" i="64"/>
  <c r="AA2571" i="64"/>
  <c r="AB2571" i="64"/>
  <c r="AC2571" i="64"/>
  <c r="AD2571" i="64"/>
  <c r="AE2571" i="64"/>
  <c r="AF2571" i="64"/>
  <c r="AG2571" i="64"/>
  <c r="AH2571" i="64"/>
  <c r="AI2571" i="64"/>
  <c r="AJ2571" i="64"/>
  <c r="AK2571" i="64"/>
  <c r="AL2571" i="64"/>
  <c r="AM2571" i="64"/>
  <c r="AN2571" i="64"/>
  <c r="AO2571" i="64"/>
  <c r="AP2571" i="64"/>
  <c r="AQ2571" i="64"/>
  <c r="AR2571" i="64"/>
  <c r="AS2571" i="64"/>
  <c r="AT2571" i="64"/>
  <c r="AU2571" i="64"/>
  <c r="AV2571" i="64"/>
  <c r="AW2571" i="64"/>
  <c r="AX2571" i="64"/>
  <c r="AY2571" i="64"/>
  <c r="AZ2571" i="64"/>
  <c r="BA2571" i="64"/>
  <c r="BB2571" i="64"/>
  <c r="BC2571" i="64"/>
  <c r="BD2571" i="64"/>
  <c r="BE2571" i="64"/>
  <c r="BF2571" i="64"/>
  <c r="BG2571" i="64"/>
  <c r="BH2571" i="64"/>
  <c r="BI2571" i="64"/>
  <c r="BJ2571" i="64"/>
  <c r="BK2571" i="64"/>
  <c r="BL2571" i="64"/>
  <c r="BM2571" i="64"/>
  <c r="BN2571" i="64"/>
  <c r="BO2571" i="64"/>
  <c r="BP2571" i="64"/>
  <c r="BQ2571" i="64"/>
  <c r="BR2571" i="64"/>
  <c r="BS2571" i="64"/>
  <c r="BT2571" i="64"/>
  <c r="BU2571" i="64"/>
  <c r="BV2571" i="64"/>
  <c r="BW2571" i="64"/>
  <c r="BX2571" i="64"/>
  <c r="BY2571" i="64"/>
  <c r="BZ2571" i="64"/>
  <c r="CA2571" i="64"/>
  <c r="CB2571" i="64"/>
  <c r="CC2571" i="64"/>
  <c r="CD2571" i="64"/>
  <c r="CE2571" i="64"/>
  <c r="CF2571" i="64"/>
  <c r="CG2571" i="64"/>
  <c r="CH2571" i="64"/>
  <c r="CI2571" i="64"/>
  <c r="CJ2571" i="64"/>
  <c r="CK2571" i="64"/>
  <c r="CL2571" i="64"/>
  <c r="K2574" i="64"/>
  <c r="L2574" i="64"/>
  <c r="M2574" i="64"/>
  <c r="N2574" i="64"/>
  <c r="O2574" i="64"/>
  <c r="P2574" i="64"/>
  <c r="R2574" i="64"/>
  <c r="S2574" i="64"/>
  <c r="T2574" i="64"/>
  <c r="U2574" i="64"/>
  <c r="V2574" i="64"/>
  <c r="W2574" i="64"/>
  <c r="X2574" i="64"/>
  <c r="Y2574" i="64"/>
  <c r="Z2574" i="64"/>
  <c r="AA2574" i="64"/>
  <c r="AB2574" i="64"/>
  <c r="AC2574" i="64"/>
  <c r="AD2574" i="64"/>
  <c r="AE2574" i="64"/>
  <c r="AF2574" i="64"/>
  <c r="AG2574" i="64"/>
  <c r="AH2574" i="64"/>
  <c r="AI2574" i="64"/>
  <c r="AJ2574" i="64"/>
  <c r="AK2574" i="64"/>
  <c r="AL2574" i="64"/>
  <c r="AM2574" i="64"/>
  <c r="AN2574" i="64"/>
  <c r="AO2574" i="64"/>
  <c r="AP2574" i="64"/>
  <c r="AQ2574" i="64"/>
  <c r="AR2574" i="64"/>
  <c r="AS2574" i="64"/>
  <c r="AT2574" i="64"/>
  <c r="AU2574" i="64"/>
  <c r="AV2574" i="64"/>
  <c r="AW2574" i="64"/>
  <c r="AX2574" i="64"/>
  <c r="AY2574" i="64"/>
  <c r="AZ2574" i="64"/>
  <c r="BA2574" i="64"/>
  <c r="BB2574" i="64"/>
  <c r="BC2574" i="64"/>
  <c r="BD2574" i="64"/>
  <c r="BE2574" i="64"/>
  <c r="BF2574" i="64"/>
  <c r="BG2574" i="64"/>
  <c r="BH2574" i="64"/>
  <c r="BI2574" i="64"/>
  <c r="BJ2574" i="64"/>
  <c r="BK2574" i="64"/>
  <c r="BL2574" i="64"/>
  <c r="BM2574" i="64"/>
  <c r="BN2574" i="64"/>
  <c r="BO2574" i="64"/>
  <c r="BP2574" i="64"/>
  <c r="BQ2574" i="64"/>
  <c r="BR2574" i="64"/>
  <c r="BS2574" i="64"/>
  <c r="BT2574" i="64"/>
  <c r="BU2574" i="64"/>
  <c r="BV2574" i="64"/>
  <c r="BW2574" i="64"/>
  <c r="BX2574" i="64"/>
  <c r="BY2574" i="64"/>
  <c r="BZ2574" i="64"/>
  <c r="CA2574" i="64"/>
  <c r="CB2574" i="64"/>
  <c r="CC2574" i="64"/>
  <c r="CD2574" i="64"/>
  <c r="CE2574" i="64"/>
  <c r="CF2574" i="64"/>
  <c r="CG2574" i="64"/>
  <c r="CH2574" i="64"/>
  <c r="CI2574" i="64"/>
  <c r="CJ2574" i="64"/>
  <c r="CK2574" i="64"/>
  <c r="CL2574" i="64"/>
  <c r="K2576" i="64"/>
  <c r="L2576" i="64"/>
  <c r="M2576" i="64"/>
  <c r="N2576" i="64"/>
  <c r="O2576" i="64"/>
  <c r="P2576" i="64"/>
  <c r="S2576" i="64"/>
  <c r="T2576" i="64"/>
  <c r="U2576" i="64"/>
  <c r="V2576" i="64"/>
  <c r="W2576" i="64"/>
  <c r="X2576" i="64"/>
  <c r="Y2576" i="64"/>
  <c r="Z2576" i="64"/>
  <c r="AA2576" i="64"/>
  <c r="AB2576" i="64"/>
  <c r="AC2576" i="64"/>
  <c r="AD2576" i="64"/>
  <c r="AE2576" i="64"/>
  <c r="AF2576" i="64"/>
  <c r="AG2576" i="64"/>
  <c r="AH2576" i="64"/>
  <c r="AI2576" i="64"/>
  <c r="AJ2576" i="64"/>
  <c r="AK2576" i="64"/>
  <c r="AL2576" i="64"/>
  <c r="AM2576" i="64"/>
  <c r="AN2576" i="64"/>
  <c r="AO2576" i="64"/>
  <c r="AP2576" i="64"/>
  <c r="AQ2576" i="64"/>
  <c r="AR2576" i="64"/>
  <c r="AS2576" i="64"/>
  <c r="AT2576" i="64"/>
  <c r="AU2576" i="64"/>
  <c r="AV2576" i="64"/>
  <c r="AW2576" i="64"/>
  <c r="AX2576" i="64"/>
  <c r="AY2576" i="64"/>
  <c r="AZ2576" i="64"/>
  <c r="BA2576" i="64"/>
  <c r="BB2576" i="64"/>
  <c r="BC2576" i="64"/>
  <c r="BD2576" i="64"/>
  <c r="BE2576" i="64"/>
  <c r="BF2576" i="64"/>
  <c r="BG2576" i="64"/>
  <c r="BH2576" i="64"/>
  <c r="BI2576" i="64"/>
  <c r="BJ2576" i="64"/>
  <c r="BK2576" i="64"/>
  <c r="BL2576" i="64"/>
  <c r="BM2576" i="64"/>
  <c r="BN2576" i="64"/>
  <c r="BO2576" i="64"/>
  <c r="BP2576" i="64"/>
  <c r="BQ2576" i="64"/>
  <c r="BR2576" i="64"/>
  <c r="BS2576" i="64"/>
  <c r="BT2576" i="64"/>
  <c r="BU2576" i="64"/>
  <c r="BV2576" i="64"/>
  <c r="BW2576" i="64"/>
  <c r="BX2576" i="64"/>
  <c r="BY2576" i="64"/>
  <c r="BZ2576" i="64"/>
  <c r="CA2576" i="64"/>
  <c r="CB2576" i="64"/>
  <c r="CC2576" i="64"/>
  <c r="CD2576" i="64"/>
  <c r="CE2576" i="64"/>
  <c r="CF2576" i="64"/>
  <c r="CG2576" i="64"/>
  <c r="CH2576" i="64"/>
  <c r="CI2576" i="64"/>
  <c r="CJ2576" i="64"/>
  <c r="CK2576" i="64"/>
  <c r="CL2576" i="64"/>
  <c r="L2607" i="64"/>
  <c r="M2607" i="64"/>
  <c r="N2607" i="64"/>
  <c r="O2607" i="64"/>
  <c r="P2607" i="64"/>
  <c r="S2607" i="64"/>
  <c r="T2607" i="64"/>
  <c r="U2607" i="64"/>
  <c r="V2607" i="64"/>
  <c r="W2607" i="64"/>
  <c r="X2607" i="64"/>
  <c r="Y2607" i="64"/>
  <c r="Z2607" i="64"/>
  <c r="AA2607" i="64"/>
  <c r="AB2607" i="64"/>
  <c r="AC2607" i="64"/>
  <c r="AD2607" i="64"/>
  <c r="AE2607" i="64"/>
  <c r="AF2607" i="64"/>
  <c r="AG2607" i="64"/>
  <c r="AH2607" i="64"/>
  <c r="AI2607" i="64"/>
  <c r="AJ2607" i="64"/>
  <c r="AK2607" i="64"/>
  <c r="AL2607" i="64"/>
  <c r="AM2607" i="64"/>
  <c r="AN2607" i="64"/>
  <c r="AO2607" i="64"/>
  <c r="AP2607" i="64"/>
  <c r="AQ2607" i="64"/>
  <c r="AR2607" i="64"/>
  <c r="AS2607" i="64"/>
  <c r="AT2607" i="64"/>
  <c r="AU2607" i="64"/>
  <c r="AV2607" i="64"/>
  <c r="AW2607" i="64"/>
  <c r="AX2607" i="64"/>
  <c r="AY2607" i="64"/>
  <c r="AZ2607" i="64"/>
  <c r="BA2607" i="64"/>
  <c r="BB2607" i="64"/>
  <c r="BC2607" i="64"/>
  <c r="BD2607" i="64"/>
  <c r="BE2607" i="64"/>
  <c r="BF2607" i="64"/>
  <c r="BG2607" i="64"/>
  <c r="BH2607" i="64"/>
  <c r="BI2607" i="64"/>
  <c r="BJ2607" i="64"/>
  <c r="BK2607" i="64"/>
  <c r="BL2607" i="64"/>
  <c r="BM2607" i="64"/>
  <c r="BN2607" i="64"/>
  <c r="BO2607" i="64"/>
  <c r="BP2607" i="64"/>
  <c r="BQ2607" i="64"/>
  <c r="BR2607" i="64"/>
  <c r="BS2607" i="64"/>
  <c r="BT2607" i="64"/>
  <c r="BU2607" i="64"/>
  <c r="BV2607" i="64"/>
  <c r="BW2607" i="64"/>
  <c r="BX2607" i="64"/>
  <c r="BY2607" i="64"/>
  <c r="BZ2607" i="64"/>
  <c r="CA2607" i="64"/>
  <c r="CB2607" i="64"/>
  <c r="CC2607" i="64"/>
  <c r="CD2607" i="64"/>
  <c r="CE2607" i="64"/>
  <c r="CF2607" i="64"/>
  <c r="CG2607" i="64"/>
  <c r="CH2607" i="64"/>
  <c r="CI2607" i="64"/>
  <c r="CJ2607" i="64"/>
  <c r="CK2607" i="64"/>
  <c r="CL2607" i="64"/>
  <c r="K2610" i="64"/>
  <c r="L2610" i="64"/>
  <c r="M2610" i="64"/>
  <c r="N2610" i="64"/>
  <c r="O2610" i="64"/>
  <c r="P2610" i="64"/>
  <c r="R2610" i="64"/>
  <c r="S2610" i="64"/>
  <c r="T2610" i="64"/>
  <c r="U2610" i="64"/>
  <c r="V2610" i="64"/>
  <c r="W2610" i="64"/>
  <c r="X2610" i="64"/>
  <c r="Y2610" i="64"/>
  <c r="Z2610" i="64"/>
  <c r="AA2610" i="64"/>
  <c r="AB2610" i="64"/>
  <c r="AC2610" i="64"/>
  <c r="AD2610" i="64"/>
  <c r="AE2610" i="64"/>
  <c r="AF2610" i="64"/>
  <c r="AG2610" i="64"/>
  <c r="AH2610" i="64"/>
  <c r="AI2610" i="64"/>
  <c r="AJ2610" i="64"/>
  <c r="AK2610" i="64"/>
  <c r="AL2610" i="64"/>
  <c r="AM2610" i="64"/>
  <c r="AN2610" i="64"/>
  <c r="AO2610" i="64"/>
  <c r="AP2610" i="64"/>
  <c r="AQ2610" i="64"/>
  <c r="AR2610" i="64"/>
  <c r="AS2610" i="64"/>
  <c r="AT2610" i="64"/>
  <c r="AU2610" i="64"/>
  <c r="AV2610" i="64"/>
  <c r="AW2610" i="64"/>
  <c r="AX2610" i="64"/>
  <c r="AY2610" i="64"/>
  <c r="AZ2610" i="64"/>
  <c r="BA2610" i="64"/>
  <c r="BB2610" i="64"/>
  <c r="BC2610" i="64"/>
  <c r="BD2610" i="64"/>
  <c r="BE2610" i="64"/>
  <c r="BF2610" i="64"/>
  <c r="BG2610" i="64"/>
  <c r="BH2610" i="64"/>
  <c r="BI2610" i="64"/>
  <c r="BJ2610" i="64"/>
  <c r="BK2610" i="64"/>
  <c r="BL2610" i="64"/>
  <c r="BM2610" i="64"/>
  <c r="BN2610" i="64"/>
  <c r="BO2610" i="64"/>
  <c r="BP2610" i="64"/>
  <c r="BQ2610" i="64"/>
  <c r="BR2610" i="64"/>
  <c r="BS2610" i="64"/>
  <c r="BT2610" i="64"/>
  <c r="BU2610" i="64"/>
  <c r="BV2610" i="64"/>
  <c r="BW2610" i="64"/>
  <c r="BX2610" i="64"/>
  <c r="BY2610" i="64"/>
  <c r="BZ2610" i="64"/>
  <c r="CA2610" i="64"/>
  <c r="CB2610" i="64"/>
  <c r="CC2610" i="64"/>
  <c r="CD2610" i="64"/>
  <c r="CE2610" i="64"/>
  <c r="CF2610" i="64"/>
  <c r="CG2610" i="64"/>
  <c r="CH2610" i="64"/>
  <c r="CI2610" i="64"/>
  <c r="CJ2610" i="64"/>
  <c r="CK2610" i="64"/>
  <c r="CL2610" i="64"/>
  <c r="K2612" i="64"/>
  <c r="L2612" i="64"/>
  <c r="M2612" i="64"/>
  <c r="N2612" i="64"/>
  <c r="O2612" i="64"/>
  <c r="P2612" i="64"/>
  <c r="S2612" i="64"/>
  <c r="T2612" i="64"/>
  <c r="U2612" i="64"/>
  <c r="V2612" i="64"/>
  <c r="W2612" i="64"/>
  <c r="X2612" i="64"/>
  <c r="Y2612" i="64"/>
  <c r="Z2612" i="64"/>
  <c r="AA2612" i="64"/>
  <c r="AB2612" i="64"/>
  <c r="AC2612" i="64"/>
  <c r="AD2612" i="64"/>
  <c r="AE2612" i="64"/>
  <c r="AF2612" i="64"/>
  <c r="AG2612" i="64"/>
  <c r="AH2612" i="64"/>
  <c r="AI2612" i="64"/>
  <c r="AJ2612" i="64"/>
  <c r="AK2612" i="64"/>
  <c r="AL2612" i="64"/>
  <c r="AM2612" i="64"/>
  <c r="AN2612" i="64"/>
  <c r="AO2612" i="64"/>
  <c r="AP2612" i="64"/>
  <c r="AQ2612" i="64"/>
  <c r="AR2612" i="64"/>
  <c r="AS2612" i="64"/>
  <c r="AT2612" i="64"/>
  <c r="AU2612" i="64"/>
  <c r="AV2612" i="64"/>
  <c r="AW2612" i="64"/>
  <c r="AX2612" i="64"/>
  <c r="AY2612" i="64"/>
  <c r="AZ2612" i="64"/>
  <c r="BA2612" i="64"/>
  <c r="BB2612" i="64"/>
  <c r="BC2612" i="64"/>
  <c r="BD2612" i="64"/>
  <c r="BE2612" i="64"/>
  <c r="BF2612" i="64"/>
  <c r="BG2612" i="64"/>
  <c r="BH2612" i="64"/>
  <c r="BI2612" i="64"/>
  <c r="BJ2612" i="64"/>
  <c r="BK2612" i="64"/>
  <c r="BL2612" i="64"/>
  <c r="BM2612" i="64"/>
  <c r="BN2612" i="64"/>
  <c r="BO2612" i="64"/>
  <c r="BP2612" i="64"/>
  <c r="BQ2612" i="64"/>
  <c r="BR2612" i="64"/>
  <c r="BS2612" i="64"/>
  <c r="BT2612" i="64"/>
  <c r="BU2612" i="64"/>
  <c r="BV2612" i="64"/>
  <c r="BW2612" i="64"/>
  <c r="BX2612" i="64"/>
  <c r="BY2612" i="64"/>
  <c r="BZ2612" i="64"/>
  <c r="CA2612" i="64"/>
  <c r="CB2612" i="64"/>
  <c r="CC2612" i="64"/>
  <c r="CD2612" i="64"/>
  <c r="CE2612" i="64"/>
  <c r="CF2612" i="64"/>
  <c r="CG2612" i="64"/>
  <c r="CH2612" i="64"/>
  <c r="CI2612" i="64"/>
  <c r="CJ2612" i="64"/>
  <c r="CK2612" i="64"/>
  <c r="CL2612" i="64"/>
  <c r="K2639" i="64"/>
  <c r="L2639" i="64"/>
  <c r="M2639" i="64"/>
  <c r="N2639" i="64"/>
  <c r="O2639" i="64"/>
  <c r="P2639" i="64"/>
  <c r="S2639" i="64" a="1"/>
  <c r="S2639" i="64"/>
  <c r="T2639" i="64" a="1"/>
  <c r="T2639" i="64"/>
  <c r="U2639" i="64" a="1"/>
  <c r="U2639" i="64"/>
  <c r="V2639" i="64" a="1"/>
  <c r="V2639" i="64"/>
  <c r="W2639" i="64" a="1"/>
  <c r="W2639" i="64"/>
  <c r="X2639" i="64" a="1"/>
  <c r="X2639" i="64"/>
  <c r="Y2639" i="64" a="1"/>
  <c r="Y2639" i="64"/>
  <c r="Z2639" i="64" a="1"/>
  <c r="Z2639" i="64"/>
  <c r="AA2639" i="64" a="1"/>
  <c r="AA2639" i="64"/>
  <c r="AB2639" i="64" a="1"/>
  <c r="AB2639" i="64"/>
  <c r="AC2639" i="64" a="1"/>
  <c r="AC2639" i="64"/>
  <c r="AD2639" i="64" a="1"/>
  <c r="AD2639" i="64"/>
  <c r="AE2639" i="64" a="1"/>
  <c r="AE2639" i="64"/>
  <c r="AF2639" i="64" a="1"/>
  <c r="AF2639" i="64"/>
  <c r="AG2639" i="64" a="1"/>
  <c r="AG2639" i="64"/>
  <c r="AH2639" i="64" a="1"/>
  <c r="AH2639" i="64"/>
  <c r="AI2639" i="64" a="1"/>
  <c r="AI2639" i="64"/>
  <c r="AJ2639" i="64" a="1"/>
  <c r="AJ2639" i="64"/>
  <c r="AK2639" i="64" a="1"/>
  <c r="AK2639" i="64"/>
  <c r="AL2639" i="64" a="1"/>
  <c r="AL2639" i="64"/>
  <c r="AM2639" i="64" a="1"/>
  <c r="AM2639" i="64"/>
  <c r="AN2639" i="64" a="1"/>
  <c r="AN2639" i="64"/>
  <c r="AO2639" i="64" a="1"/>
  <c r="AO2639" i="64"/>
  <c r="AP2639" i="64" a="1"/>
  <c r="AP2639" i="64"/>
  <c r="AQ2639" i="64" a="1"/>
  <c r="AQ2639" i="64"/>
  <c r="AR2639" i="64" a="1"/>
  <c r="AR2639" i="64"/>
  <c r="AS2639" i="64" a="1"/>
  <c r="AS2639" i="64"/>
  <c r="AT2639" i="64" a="1"/>
  <c r="AT2639" i="64"/>
  <c r="AU2639" i="64" a="1"/>
  <c r="AU2639" i="64"/>
  <c r="AV2639" i="64" a="1"/>
  <c r="AV2639" i="64"/>
  <c r="AW2639" i="64" a="1"/>
  <c r="AW2639" i="64"/>
  <c r="AX2639" i="64" a="1"/>
  <c r="AX2639" i="64"/>
  <c r="AY2639" i="64" a="1"/>
  <c r="AY2639" i="64"/>
  <c r="AZ2639" i="64" a="1"/>
  <c r="AZ2639" i="64"/>
  <c r="BA2639" i="64" a="1"/>
  <c r="BA2639" i="64"/>
  <c r="BB2639" i="64" a="1"/>
  <c r="BB2639" i="64"/>
  <c r="BC2639" i="64" a="1"/>
  <c r="BC2639" i="64"/>
  <c r="BD2639" i="64" a="1"/>
  <c r="BD2639" i="64"/>
  <c r="BE2639" i="64" a="1"/>
  <c r="BE2639" i="64"/>
  <c r="BF2639" i="64" a="1"/>
  <c r="BF2639" i="64"/>
  <c r="BG2639" i="64" a="1"/>
  <c r="BG2639" i="64"/>
  <c r="BH2639" i="64" a="1"/>
  <c r="BH2639" i="64"/>
  <c r="BI2639" i="64" a="1"/>
  <c r="BI2639" i="64"/>
  <c r="BJ2639" i="64" a="1"/>
  <c r="BJ2639" i="64"/>
  <c r="BK2639" i="64" a="1"/>
  <c r="BK2639" i="64"/>
  <c r="BL2639" i="64" a="1"/>
  <c r="BL2639" i="64"/>
  <c r="BM2639" i="64" a="1"/>
  <c r="BM2639" i="64"/>
  <c r="BN2639" i="64" a="1"/>
  <c r="BN2639" i="64"/>
  <c r="BO2639" i="64" a="1"/>
  <c r="BO2639" i="64"/>
  <c r="BP2639" i="64" a="1"/>
  <c r="BP2639" i="64"/>
  <c r="BQ2639" i="64" a="1"/>
  <c r="BQ2639" i="64"/>
  <c r="BR2639" i="64" a="1"/>
  <c r="BR2639" i="64"/>
  <c r="BS2639" i="64" a="1"/>
  <c r="BS2639" i="64"/>
  <c r="BT2639" i="64" a="1"/>
  <c r="BT2639" i="64"/>
  <c r="BU2639" i="64" a="1"/>
  <c r="BU2639" i="64"/>
  <c r="BV2639" i="64" a="1"/>
  <c r="BV2639" i="64"/>
  <c r="BW2639" i="64" a="1"/>
  <c r="BW2639" i="64"/>
  <c r="BX2639" i="64" a="1"/>
  <c r="BX2639" i="64"/>
  <c r="BY2639" i="64" a="1"/>
  <c r="BY2639" i="64"/>
  <c r="BZ2639" i="64" a="1"/>
  <c r="BZ2639" i="64"/>
  <c r="CA2639" i="64" a="1"/>
  <c r="CA2639" i="64"/>
  <c r="CB2639" i="64" a="1"/>
  <c r="CB2639" i="64"/>
  <c r="CC2639" i="64" a="1"/>
  <c r="CC2639" i="64"/>
  <c r="CD2639" i="64" a="1"/>
  <c r="CD2639" i="64"/>
  <c r="CE2639" i="64" a="1"/>
  <c r="CE2639" i="64"/>
  <c r="CF2639" i="64" a="1"/>
  <c r="CF2639" i="64"/>
  <c r="CG2639" i="64" a="1"/>
  <c r="CG2639" i="64"/>
  <c r="CH2639" i="64" a="1"/>
  <c r="CH2639" i="64"/>
  <c r="CI2639" i="64" a="1"/>
  <c r="CI2639" i="64"/>
  <c r="CJ2639" i="64" a="1"/>
  <c r="CJ2639" i="64"/>
  <c r="CK2639" i="64" a="1"/>
  <c r="CK2639" i="64"/>
  <c r="CL2639" i="64" a="1"/>
  <c r="CL2639" i="64"/>
  <c r="K2645" i="64"/>
  <c r="L2645" i="64"/>
  <c r="M2645" i="64"/>
  <c r="N2645" i="64"/>
  <c r="O2645" i="64"/>
  <c r="P2645" i="64"/>
  <c r="S2645" i="64"/>
  <c r="T2645" i="64"/>
  <c r="U2645" i="64"/>
  <c r="V2645" i="64"/>
  <c r="W2645" i="64"/>
  <c r="X2645" i="64"/>
  <c r="Y2645" i="64"/>
  <c r="Z2645" i="64"/>
  <c r="AA2645" i="64"/>
  <c r="AB2645" i="64"/>
  <c r="AC2645" i="64"/>
  <c r="AD2645" i="64"/>
  <c r="AE2645" i="64"/>
  <c r="AF2645" i="64"/>
  <c r="AG2645" i="64"/>
  <c r="AH2645" i="64"/>
  <c r="AI2645" i="64"/>
  <c r="AJ2645" i="64"/>
  <c r="AK2645" i="64"/>
  <c r="AL2645" i="64"/>
  <c r="AM2645" i="64"/>
  <c r="AN2645" i="64"/>
  <c r="AO2645" i="64"/>
  <c r="AP2645" i="64"/>
  <c r="AQ2645" i="64"/>
  <c r="AR2645" i="64"/>
  <c r="AS2645" i="64"/>
  <c r="AT2645" i="64"/>
  <c r="AU2645" i="64"/>
  <c r="AV2645" i="64"/>
  <c r="AW2645" i="64"/>
  <c r="AX2645" i="64"/>
  <c r="AY2645" i="64"/>
  <c r="AZ2645" i="64"/>
  <c r="BA2645" i="64"/>
  <c r="BB2645" i="64"/>
  <c r="BC2645" i="64"/>
  <c r="BD2645" i="64"/>
  <c r="BE2645" i="64"/>
  <c r="BF2645" i="64"/>
  <c r="BG2645" i="64"/>
  <c r="BH2645" i="64"/>
  <c r="BI2645" i="64"/>
  <c r="BJ2645" i="64"/>
  <c r="BK2645" i="64"/>
  <c r="BL2645" i="64"/>
  <c r="BM2645" i="64"/>
  <c r="BN2645" i="64"/>
  <c r="BO2645" i="64"/>
  <c r="BP2645" i="64"/>
  <c r="BQ2645" i="64"/>
  <c r="BR2645" i="64"/>
  <c r="BS2645" i="64"/>
  <c r="BT2645" i="64"/>
  <c r="BU2645" i="64"/>
  <c r="BV2645" i="64"/>
  <c r="BW2645" i="64"/>
  <c r="BX2645" i="64"/>
  <c r="BY2645" i="64"/>
  <c r="BZ2645" i="64"/>
  <c r="CA2645" i="64"/>
  <c r="CB2645" i="64"/>
  <c r="CC2645" i="64"/>
  <c r="CD2645" i="64"/>
  <c r="CE2645" i="64"/>
  <c r="CF2645" i="64"/>
  <c r="CG2645" i="64"/>
  <c r="CH2645" i="64"/>
  <c r="CI2645" i="64"/>
  <c r="CJ2645" i="64"/>
  <c r="CK2645" i="64"/>
  <c r="CL2645" i="64"/>
  <c r="K2646" i="64"/>
  <c r="L2646" i="64"/>
  <c r="M2646" i="64"/>
  <c r="N2646" i="64"/>
  <c r="O2646" i="64"/>
  <c r="P2646" i="64"/>
  <c r="S2646" i="64"/>
  <c r="T2646" i="64"/>
  <c r="U2646" i="64"/>
  <c r="V2646" i="64"/>
  <c r="W2646" i="64"/>
  <c r="X2646" i="64"/>
  <c r="Y2646" i="64"/>
  <c r="Z2646" i="64"/>
  <c r="AA2646" i="64"/>
  <c r="AB2646" i="64"/>
  <c r="AC2646" i="64"/>
  <c r="AD2646" i="64"/>
  <c r="AE2646" i="64"/>
  <c r="AF2646" i="64"/>
  <c r="AG2646" i="64"/>
  <c r="AH2646" i="64"/>
  <c r="AI2646" i="64"/>
  <c r="AJ2646" i="64"/>
  <c r="AK2646" i="64"/>
  <c r="AL2646" i="64"/>
  <c r="AM2646" i="64"/>
  <c r="AN2646" i="64"/>
  <c r="AO2646" i="64"/>
  <c r="AP2646" i="64"/>
  <c r="AQ2646" i="64"/>
  <c r="AR2646" i="64"/>
  <c r="AS2646" i="64"/>
  <c r="AT2646" i="64"/>
  <c r="AU2646" i="64"/>
  <c r="AV2646" i="64"/>
  <c r="AW2646" i="64"/>
  <c r="AX2646" i="64"/>
  <c r="AY2646" i="64"/>
  <c r="AZ2646" i="64"/>
  <c r="BA2646" i="64"/>
  <c r="BB2646" i="64"/>
  <c r="BC2646" i="64"/>
  <c r="BD2646" i="64"/>
  <c r="BE2646" i="64"/>
  <c r="BF2646" i="64"/>
  <c r="BG2646" i="64"/>
  <c r="BH2646" i="64"/>
  <c r="BI2646" i="64"/>
  <c r="BJ2646" i="64"/>
  <c r="BK2646" i="64"/>
  <c r="BL2646" i="64"/>
  <c r="BM2646" i="64"/>
  <c r="BN2646" i="64"/>
  <c r="BO2646" i="64"/>
  <c r="BP2646" i="64"/>
  <c r="BQ2646" i="64"/>
  <c r="BR2646" i="64"/>
  <c r="BS2646" i="64"/>
  <c r="BT2646" i="64"/>
  <c r="BU2646" i="64"/>
  <c r="BV2646" i="64"/>
  <c r="BW2646" i="64"/>
  <c r="BX2646" i="64"/>
  <c r="BY2646" i="64"/>
  <c r="BZ2646" i="64"/>
  <c r="CA2646" i="64"/>
  <c r="CB2646" i="64"/>
  <c r="CC2646" i="64"/>
  <c r="CD2646" i="64"/>
  <c r="CE2646" i="64"/>
  <c r="CF2646" i="64"/>
  <c r="CG2646" i="64"/>
  <c r="CH2646" i="64"/>
  <c r="CI2646" i="64"/>
  <c r="CJ2646" i="64"/>
  <c r="CK2646" i="64"/>
  <c r="CL2646" i="64"/>
  <c r="S2673" i="64" a="1"/>
  <c r="S2673" i="64"/>
  <c r="T2673" i="64" a="1"/>
  <c r="T2673" i="64"/>
  <c r="U2673" i="64" a="1"/>
  <c r="U2673" i="64"/>
  <c r="V2673" i="64" a="1"/>
  <c r="V2673" i="64"/>
  <c r="W2673" i="64" a="1"/>
  <c r="W2673" i="64"/>
  <c r="X2673" i="64" a="1"/>
  <c r="X2673" i="64"/>
  <c r="Y2673" i="64" a="1"/>
  <c r="Y2673" i="64"/>
  <c r="Z2673" i="64" a="1"/>
  <c r="Z2673" i="64"/>
  <c r="AA2673" i="64" a="1"/>
  <c r="AA2673" i="64"/>
  <c r="AB2673" i="64" a="1"/>
  <c r="AB2673" i="64"/>
  <c r="AC2673" i="64" a="1"/>
  <c r="AC2673" i="64"/>
  <c r="AD2673" i="64" a="1"/>
  <c r="AD2673" i="64"/>
  <c r="AE2673" i="64" a="1"/>
  <c r="AE2673" i="64"/>
  <c r="AF2673" i="64" a="1"/>
  <c r="AF2673" i="64"/>
  <c r="AG2673" i="64" a="1"/>
  <c r="AG2673" i="64"/>
  <c r="AH2673" i="64" a="1"/>
  <c r="AH2673" i="64"/>
  <c r="AI2673" i="64" a="1"/>
  <c r="AI2673" i="64"/>
  <c r="AJ2673" i="64" a="1"/>
  <c r="AJ2673" i="64"/>
  <c r="AK2673" i="64" a="1"/>
  <c r="AK2673" i="64"/>
  <c r="AL2673" i="64" a="1"/>
  <c r="AL2673" i="64"/>
  <c r="AM2673" i="64" a="1"/>
  <c r="AM2673" i="64"/>
  <c r="AN2673" i="64" a="1"/>
  <c r="AN2673" i="64"/>
  <c r="AO2673" i="64" a="1"/>
  <c r="AO2673" i="64"/>
  <c r="AP2673" i="64" a="1"/>
  <c r="AP2673" i="64"/>
  <c r="AQ2673" i="64" a="1"/>
  <c r="AQ2673" i="64"/>
  <c r="AR2673" i="64" a="1"/>
  <c r="AR2673" i="64"/>
  <c r="AS2673" i="64" a="1"/>
  <c r="AS2673" i="64"/>
  <c r="AT2673" i="64" a="1"/>
  <c r="AT2673" i="64"/>
  <c r="AU2673" i="64" a="1"/>
  <c r="AU2673" i="64"/>
  <c r="AV2673" i="64" a="1"/>
  <c r="AV2673" i="64"/>
  <c r="AW2673" i="64" a="1"/>
  <c r="AW2673" i="64"/>
  <c r="AX2673" i="64" a="1"/>
  <c r="AX2673" i="64"/>
  <c r="AY2673" i="64" a="1"/>
  <c r="AY2673" i="64"/>
  <c r="AZ2673" i="64" a="1"/>
  <c r="AZ2673" i="64"/>
  <c r="BA2673" i="64" a="1"/>
  <c r="BA2673" i="64"/>
  <c r="BB2673" i="64" a="1"/>
  <c r="BB2673" i="64"/>
  <c r="BC2673" i="64" a="1"/>
  <c r="BC2673" i="64"/>
  <c r="BD2673" i="64" a="1"/>
  <c r="BD2673" i="64"/>
  <c r="BE2673" i="64" a="1"/>
  <c r="BE2673" i="64"/>
  <c r="BF2673" i="64" a="1"/>
  <c r="BF2673" i="64"/>
  <c r="BG2673" i="64" a="1"/>
  <c r="BG2673" i="64"/>
  <c r="BH2673" i="64" a="1"/>
  <c r="BH2673" i="64"/>
  <c r="BI2673" i="64" a="1"/>
  <c r="BI2673" i="64"/>
  <c r="BJ2673" i="64" a="1"/>
  <c r="BJ2673" i="64"/>
  <c r="BK2673" i="64" a="1"/>
  <c r="BK2673" i="64"/>
  <c r="BL2673" i="64" a="1"/>
  <c r="BL2673" i="64"/>
  <c r="BM2673" i="64" a="1"/>
  <c r="BM2673" i="64"/>
  <c r="BN2673" i="64" a="1"/>
  <c r="BN2673" i="64"/>
  <c r="BO2673" i="64" a="1"/>
  <c r="BO2673" i="64"/>
  <c r="BP2673" i="64" a="1"/>
  <c r="BP2673" i="64"/>
  <c r="BQ2673" i="64" a="1"/>
  <c r="BQ2673" i="64"/>
  <c r="BR2673" i="64" a="1"/>
  <c r="BR2673" i="64"/>
  <c r="BS2673" i="64" a="1"/>
  <c r="BS2673" i="64"/>
  <c r="BT2673" i="64" a="1"/>
  <c r="BT2673" i="64"/>
  <c r="BU2673" i="64" a="1"/>
  <c r="BU2673" i="64"/>
  <c r="BV2673" i="64" a="1"/>
  <c r="BV2673" i="64"/>
  <c r="BW2673" i="64" a="1"/>
  <c r="BW2673" i="64"/>
  <c r="BX2673" i="64" a="1"/>
  <c r="BX2673" i="64"/>
  <c r="BY2673" i="64" a="1"/>
  <c r="BY2673" i="64"/>
  <c r="BZ2673" i="64" a="1"/>
  <c r="BZ2673" i="64"/>
  <c r="CA2673" i="64" a="1"/>
  <c r="CA2673" i="64"/>
  <c r="CB2673" i="64" a="1"/>
  <c r="CB2673" i="64"/>
  <c r="CC2673" i="64" a="1"/>
  <c r="CC2673" i="64"/>
  <c r="CD2673" i="64" a="1"/>
  <c r="CD2673" i="64"/>
  <c r="CE2673" i="64" a="1"/>
  <c r="CE2673" i="64"/>
  <c r="CF2673" i="64" a="1"/>
  <c r="CF2673" i="64"/>
  <c r="CG2673" i="64" a="1"/>
  <c r="CG2673" i="64"/>
  <c r="CH2673" i="64" a="1"/>
  <c r="CH2673" i="64"/>
  <c r="CI2673" i="64" a="1"/>
  <c r="CI2673" i="64"/>
  <c r="CJ2673" i="64" a="1"/>
  <c r="CJ2673" i="64"/>
  <c r="CK2673" i="64" a="1"/>
  <c r="CK2673" i="64"/>
  <c r="CL2673" i="64" a="1"/>
  <c r="CL2673" i="64"/>
  <c r="S2679" i="64"/>
  <c r="T2679" i="64"/>
  <c r="U2679" i="64"/>
  <c r="V2679" i="64"/>
  <c r="W2679" i="64"/>
  <c r="X2679" i="64"/>
  <c r="Y2679" i="64"/>
  <c r="Z2679" i="64"/>
  <c r="AA2679" i="64"/>
  <c r="AB2679" i="64"/>
  <c r="AC2679" i="64"/>
  <c r="AD2679" i="64"/>
  <c r="AE2679" i="64"/>
  <c r="AF2679" i="64"/>
  <c r="AG2679" i="64"/>
  <c r="AH2679" i="64"/>
  <c r="AI2679" i="64"/>
  <c r="AJ2679" i="64"/>
  <c r="AK2679" i="64"/>
  <c r="AL2679" i="64"/>
  <c r="AM2679" i="64"/>
  <c r="AN2679" i="64"/>
  <c r="AO2679" i="64"/>
  <c r="AP2679" i="64"/>
  <c r="AQ2679" i="64"/>
  <c r="AR2679" i="64"/>
  <c r="AS2679" i="64"/>
  <c r="AT2679" i="64"/>
  <c r="AU2679" i="64"/>
  <c r="AV2679" i="64"/>
  <c r="AW2679" i="64"/>
  <c r="AX2679" i="64"/>
  <c r="AY2679" i="64"/>
  <c r="AZ2679" i="64"/>
  <c r="BA2679" i="64"/>
  <c r="BB2679" i="64"/>
  <c r="BC2679" i="64"/>
  <c r="BD2679" i="64"/>
  <c r="BE2679" i="64"/>
  <c r="BF2679" i="64"/>
  <c r="BG2679" i="64"/>
  <c r="BH2679" i="64"/>
  <c r="BI2679" i="64"/>
  <c r="BJ2679" i="64"/>
  <c r="BK2679" i="64"/>
  <c r="BL2679" i="64"/>
  <c r="BM2679" i="64"/>
  <c r="BN2679" i="64"/>
  <c r="BO2679" i="64"/>
  <c r="BP2679" i="64"/>
  <c r="BQ2679" i="64"/>
  <c r="BR2679" i="64"/>
  <c r="BS2679" i="64"/>
  <c r="BT2679" i="64"/>
  <c r="BU2679" i="64"/>
  <c r="BV2679" i="64"/>
  <c r="BW2679" i="64"/>
  <c r="BX2679" i="64"/>
  <c r="BY2679" i="64"/>
  <c r="BZ2679" i="64"/>
  <c r="CA2679" i="64"/>
  <c r="CB2679" i="64"/>
  <c r="CC2679" i="64"/>
  <c r="CD2679" i="64"/>
  <c r="CE2679" i="64"/>
  <c r="CF2679" i="64"/>
  <c r="CG2679" i="64"/>
  <c r="CH2679" i="64"/>
  <c r="CI2679" i="64"/>
  <c r="CJ2679" i="64"/>
  <c r="CK2679" i="64"/>
  <c r="CL2679" i="64"/>
  <c r="K2680" i="64"/>
  <c r="L2680" i="64"/>
  <c r="M2680" i="64"/>
  <c r="N2680" i="64"/>
  <c r="O2680" i="64"/>
  <c r="P2680" i="64"/>
  <c r="S2680" i="64"/>
  <c r="T2680" i="64"/>
  <c r="U2680" i="64"/>
  <c r="V2680" i="64"/>
  <c r="W2680" i="64"/>
  <c r="X2680" i="64"/>
  <c r="Y2680" i="64"/>
  <c r="Z2680" i="64"/>
  <c r="AA2680" i="64"/>
  <c r="AB2680" i="64"/>
  <c r="AC2680" i="64"/>
  <c r="AD2680" i="64"/>
  <c r="AE2680" i="64"/>
  <c r="AF2680" i="64"/>
  <c r="AG2680" i="64"/>
  <c r="AH2680" i="64"/>
  <c r="AI2680" i="64"/>
  <c r="AJ2680" i="64"/>
  <c r="AK2680" i="64"/>
  <c r="AL2680" i="64"/>
  <c r="AM2680" i="64"/>
  <c r="AN2680" i="64"/>
  <c r="AO2680" i="64"/>
  <c r="AP2680" i="64"/>
  <c r="AQ2680" i="64"/>
  <c r="AR2680" i="64"/>
  <c r="AS2680" i="64"/>
  <c r="AT2680" i="64"/>
  <c r="AU2680" i="64"/>
  <c r="AV2680" i="64"/>
  <c r="AW2680" i="64"/>
  <c r="AX2680" i="64"/>
  <c r="AY2680" i="64"/>
  <c r="AZ2680" i="64"/>
  <c r="BA2680" i="64"/>
  <c r="BB2680" i="64"/>
  <c r="BC2680" i="64"/>
  <c r="BD2680" i="64"/>
  <c r="BE2680" i="64"/>
  <c r="BF2680" i="64"/>
  <c r="BG2680" i="64"/>
  <c r="BH2680" i="64"/>
  <c r="BI2680" i="64"/>
  <c r="BJ2680" i="64"/>
  <c r="BK2680" i="64"/>
  <c r="BL2680" i="64"/>
  <c r="BM2680" i="64"/>
  <c r="BN2680" i="64"/>
  <c r="BO2680" i="64"/>
  <c r="BP2680" i="64"/>
  <c r="BQ2680" i="64"/>
  <c r="BR2680" i="64"/>
  <c r="BS2680" i="64"/>
  <c r="BT2680" i="64"/>
  <c r="BU2680" i="64"/>
  <c r="BV2680" i="64"/>
  <c r="BW2680" i="64"/>
  <c r="BX2680" i="64"/>
  <c r="BY2680" i="64"/>
  <c r="BZ2680" i="64"/>
  <c r="CA2680" i="64"/>
  <c r="CB2680" i="64"/>
  <c r="CC2680" i="64"/>
  <c r="CD2680" i="64"/>
  <c r="CE2680" i="64"/>
  <c r="CF2680" i="64"/>
  <c r="CG2680" i="64"/>
  <c r="CH2680" i="64"/>
  <c r="CI2680" i="64"/>
  <c r="CJ2680" i="64"/>
  <c r="CK2680" i="64"/>
  <c r="CL2680" i="64"/>
  <c r="K2717" i="64"/>
  <c r="L2717" i="64"/>
  <c r="M2717" i="64"/>
  <c r="N2717" i="64"/>
  <c r="O2717" i="64"/>
  <c r="P2717" i="64"/>
  <c r="S2717" i="64" a="1"/>
  <c r="S2717" i="64"/>
  <c r="T2717" i="64" a="1"/>
  <c r="T2717" i="64"/>
  <c r="U2717" i="64" a="1"/>
  <c r="U2717" i="64"/>
  <c r="V2717" i="64" a="1"/>
  <c r="V2717" i="64"/>
  <c r="W2717" i="64" a="1"/>
  <c r="W2717" i="64"/>
  <c r="X2717" i="64" a="1"/>
  <c r="X2717" i="64"/>
  <c r="Y2717" i="64" a="1"/>
  <c r="Y2717" i="64"/>
  <c r="Z2717" i="64" a="1"/>
  <c r="Z2717" i="64"/>
  <c r="AA2717" i="64" a="1"/>
  <c r="AA2717" i="64"/>
  <c r="AB2717" i="64" a="1"/>
  <c r="AB2717" i="64"/>
  <c r="AC2717" i="64" a="1"/>
  <c r="AC2717" i="64"/>
  <c r="AD2717" i="64" a="1"/>
  <c r="AD2717" i="64"/>
  <c r="AE2717" i="64" a="1"/>
  <c r="AE2717" i="64"/>
  <c r="AF2717" i="64" a="1"/>
  <c r="AF2717" i="64"/>
  <c r="AG2717" i="64" a="1"/>
  <c r="AG2717" i="64"/>
  <c r="AH2717" i="64" a="1"/>
  <c r="AH2717" i="64"/>
  <c r="AI2717" i="64" a="1"/>
  <c r="AI2717" i="64"/>
  <c r="AJ2717" i="64" a="1"/>
  <c r="AJ2717" i="64"/>
  <c r="AK2717" i="64" a="1"/>
  <c r="AK2717" i="64"/>
  <c r="AL2717" i="64" a="1"/>
  <c r="AL2717" i="64"/>
  <c r="AM2717" i="64" a="1"/>
  <c r="AM2717" i="64"/>
  <c r="AN2717" i="64" a="1"/>
  <c r="AN2717" i="64"/>
  <c r="AO2717" i="64" a="1"/>
  <c r="AO2717" i="64"/>
  <c r="AP2717" i="64" a="1"/>
  <c r="AP2717" i="64"/>
  <c r="AQ2717" i="64" a="1"/>
  <c r="AQ2717" i="64"/>
  <c r="AR2717" i="64" a="1"/>
  <c r="AR2717" i="64"/>
  <c r="AS2717" i="64" a="1"/>
  <c r="AS2717" i="64"/>
  <c r="AT2717" i="64" a="1"/>
  <c r="AT2717" i="64"/>
  <c r="AU2717" i="64" a="1"/>
  <c r="AU2717" i="64"/>
  <c r="AV2717" i="64" a="1"/>
  <c r="AV2717" i="64"/>
  <c r="AW2717" i="64" a="1"/>
  <c r="AW2717" i="64"/>
  <c r="AX2717" i="64" a="1"/>
  <c r="AX2717" i="64"/>
  <c r="AY2717" i="64" a="1"/>
  <c r="AY2717" i="64"/>
  <c r="AZ2717" i="64" a="1"/>
  <c r="AZ2717" i="64"/>
  <c r="BA2717" i="64" a="1"/>
  <c r="BA2717" i="64"/>
  <c r="BB2717" i="64" a="1"/>
  <c r="BB2717" i="64"/>
  <c r="BC2717" i="64" a="1"/>
  <c r="BC2717" i="64"/>
  <c r="BD2717" i="64" a="1"/>
  <c r="BD2717" i="64"/>
  <c r="BE2717" i="64" a="1"/>
  <c r="BE2717" i="64"/>
  <c r="BF2717" i="64" a="1"/>
  <c r="BF2717" i="64"/>
  <c r="BG2717" i="64" a="1"/>
  <c r="BG2717" i="64"/>
  <c r="BH2717" i="64" a="1"/>
  <c r="BH2717" i="64"/>
  <c r="BI2717" i="64" a="1"/>
  <c r="BI2717" i="64"/>
  <c r="BJ2717" i="64" a="1"/>
  <c r="BJ2717" i="64"/>
  <c r="BK2717" i="64" a="1"/>
  <c r="BK2717" i="64"/>
  <c r="BL2717" i="64" a="1"/>
  <c r="BL2717" i="64"/>
  <c r="BM2717" i="64" a="1"/>
  <c r="BM2717" i="64"/>
  <c r="BN2717" i="64" a="1"/>
  <c r="BN2717" i="64"/>
  <c r="BO2717" i="64" a="1"/>
  <c r="BO2717" i="64"/>
  <c r="BP2717" i="64" a="1"/>
  <c r="BP2717" i="64"/>
  <c r="BQ2717" i="64" a="1"/>
  <c r="BQ2717" i="64"/>
  <c r="BR2717" i="64" a="1"/>
  <c r="BR2717" i="64"/>
  <c r="BS2717" i="64" a="1"/>
  <c r="BS2717" i="64"/>
  <c r="BT2717" i="64" a="1"/>
  <c r="BT2717" i="64"/>
  <c r="BU2717" i="64" a="1"/>
  <c r="BU2717" i="64"/>
  <c r="BV2717" i="64" a="1"/>
  <c r="BV2717" i="64"/>
  <c r="BW2717" i="64" a="1"/>
  <c r="BW2717" i="64"/>
  <c r="BX2717" i="64" a="1"/>
  <c r="BX2717" i="64"/>
  <c r="BY2717" i="64" a="1"/>
  <c r="BY2717" i="64"/>
  <c r="BZ2717" i="64" a="1"/>
  <c r="BZ2717" i="64"/>
  <c r="CA2717" i="64" a="1"/>
  <c r="CA2717" i="64"/>
  <c r="CB2717" i="64" a="1"/>
  <c r="CB2717" i="64"/>
  <c r="CC2717" i="64" a="1"/>
  <c r="CC2717" i="64"/>
  <c r="CD2717" i="64" a="1"/>
  <c r="CD2717" i="64"/>
  <c r="CE2717" i="64" a="1"/>
  <c r="CE2717" i="64"/>
  <c r="CF2717" i="64" a="1"/>
  <c r="CF2717" i="64"/>
  <c r="CG2717" i="64" a="1"/>
  <c r="CG2717" i="64"/>
  <c r="CH2717" i="64" a="1"/>
  <c r="CH2717" i="64"/>
  <c r="CI2717" i="64" a="1"/>
  <c r="CI2717" i="64"/>
  <c r="CJ2717" i="64" a="1"/>
  <c r="CJ2717" i="64"/>
  <c r="CK2717" i="64" a="1"/>
  <c r="CK2717" i="64"/>
  <c r="CL2717" i="64" a="1"/>
  <c r="CL2717" i="64"/>
  <c r="K2723" i="64"/>
  <c r="L2723" i="64"/>
  <c r="M2723" i="64"/>
  <c r="N2723" i="64"/>
  <c r="O2723" i="64"/>
  <c r="P2723" i="64"/>
  <c r="S2723" i="64"/>
  <c r="T2723" i="64"/>
  <c r="U2723" i="64"/>
  <c r="V2723" i="64"/>
  <c r="W2723" i="64"/>
  <c r="X2723" i="64"/>
  <c r="Y2723" i="64"/>
  <c r="Z2723" i="64"/>
  <c r="AA2723" i="64"/>
  <c r="AB2723" i="64"/>
  <c r="AC2723" i="64"/>
  <c r="AD2723" i="64"/>
  <c r="AE2723" i="64"/>
  <c r="AF2723" i="64"/>
  <c r="AG2723" i="64"/>
  <c r="AH2723" i="64"/>
  <c r="AI2723" i="64"/>
  <c r="AJ2723" i="64"/>
  <c r="AK2723" i="64"/>
  <c r="AL2723" i="64"/>
  <c r="AM2723" i="64"/>
  <c r="AN2723" i="64"/>
  <c r="AO2723" i="64"/>
  <c r="AP2723" i="64"/>
  <c r="AQ2723" i="64"/>
  <c r="AR2723" i="64"/>
  <c r="AS2723" i="64"/>
  <c r="AT2723" i="64"/>
  <c r="AU2723" i="64"/>
  <c r="AV2723" i="64"/>
  <c r="AW2723" i="64"/>
  <c r="AX2723" i="64"/>
  <c r="AY2723" i="64"/>
  <c r="AZ2723" i="64"/>
  <c r="BA2723" i="64"/>
  <c r="BB2723" i="64"/>
  <c r="BC2723" i="64"/>
  <c r="BD2723" i="64"/>
  <c r="BE2723" i="64"/>
  <c r="BF2723" i="64"/>
  <c r="BG2723" i="64"/>
  <c r="BH2723" i="64"/>
  <c r="BI2723" i="64"/>
  <c r="BJ2723" i="64"/>
  <c r="BK2723" i="64"/>
  <c r="BL2723" i="64"/>
  <c r="BM2723" i="64"/>
  <c r="BN2723" i="64"/>
  <c r="BO2723" i="64"/>
  <c r="BP2723" i="64"/>
  <c r="BQ2723" i="64"/>
  <c r="BR2723" i="64"/>
  <c r="BS2723" i="64"/>
  <c r="BT2723" i="64"/>
  <c r="BU2723" i="64"/>
  <c r="BV2723" i="64"/>
  <c r="BW2723" i="64"/>
  <c r="BX2723" i="64"/>
  <c r="BY2723" i="64"/>
  <c r="BZ2723" i="64"/>
  <c r="CA2723" i="64"/>
  <c r="CB2723" i="64"/>
  <c r="CC2723" i="64"/>
  <c r="CD2723" i="64"/>
  <c r="CE2723" i="64"/>
  <c r="CF2723" i="64"/>
  <c r="CG2723" i="64"/>
  <c r="CH2723" i="64"/>
  <c r="CI2723" i="64"/>
  <c r="CJ2723" i="64"/>
  <c r="CK2723" i="64"/>
  <c r="CL2723" i="64"/>
  <c r="K2724" i="64"/>
  <c r="L2724" i="64"/>
  <c r="M2724" i="64"/>
  <c r="N2724" i="64"/>
  <c r="O2724" i="64"/>
  <c r="P2724" i="64"/>
  <c r="S2724" i="64"/>
  <c r="T2724" i="64"/>
  <c r="U2724" i="64"/>
  <c r="V2724" i="64"/>
  <c r="W2724" i="64"/>
  <c r="X2724" i="64"/>
  <c r="Y2724" i="64"/>
  <c r="Z2724" i="64"/>
  <c r="AA2724" i="64"/>
  <c r="AB2724" i="64"/>
  <c r="AC2724" i="64"/>
  <c r="AD2724" i="64"/>
  <c r="AE2724" i="64"/>
  <c r="AF2724" i="64"/>
  <c r="AG2724" i="64"/>
  <c r="AH2724" i="64"/>
  <c r="AI2724" i="64"/>
  <c r="AJ2724" i="64"/>
  <c r="AK2724" i="64"/>
  <c r="AL2724" i="64"/>
  <c r="AM2724" i="64"/>
  <c r="AN2724" i="64"/>
  <c r="AO2724" i="64"/>
  <c r="AP2724" i="64"/>
  <c r="AQ2724" i="64"/>
  <c r="AR2724" i="64"/>
  <c r="AS2724" i="64"/>
  <c r="AT2724" i="64"/>
  <c r="AU2724" i="64"/>
  <c r="AV2724" i="64"/>
  <c r="AW2724" i="64"/>
  <c r="AX2724" i="64"/>
  <c r="AY2724" i="64"/>
  <c r="AZ2724" i="64"/>
  <c r="BA2724" i="64"/>
  <c r="BB2724" i="64"/>
  <c r="BC2724" i="64"/>
  <c r="BD2724" i="64"/>
  <c r="BE2724" i="64"/>
  <c r="BF2724" i="64"/>
  <c r="BG2724" i="64"/>
  <c r="BH2724" i="64"/>
  <c r="BI2724" i="64"/>
  <c r="BJ2724" i="64"/>
  <c r="BK2724" i="64"/>
  <c r="BL2724" i="64"/>
  <c r="BM2724" i="64"/>
  <c r="BN2724" i="64"/>
  <c r="BO2724" i="64"/>
  <c r="BP2724" i="64"/>
  <c r="BQ2724" i="64"/>
  <c r="BR2724" i="64"/>
  <c r="BS2724" i="64"/>
  <c r="BT2724" i="64"/>
  <c r="BU2724" i="64"/>
  <c r="BV2724" i="64"/>
  <c r="BW2724" i="64"/>
  <c r="BX2724" i="64"/>
  <c r="BY2724" i="64"/>
  <c r="BZ2724" i="64"/>
  <c r="CA2724" i="64"/>
  <c r="CB2724" i="64"/>
  <c r="CC2724" i="64"/>
  <c r="CD2724" i="64"/>
  <c r="CE2724" i="64"/>
  <c r="CF2724" i="64"/>
  <c r="CG2724" i="64"/>
  <c r="CH2724" i="64"/>
  <c r="CI2724" i="64"/>
  <c r="CJ2724" i="64"/>
  <c r="CK2724" i="64"/>
  <c r="CL2724"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K36" authorId="0" shapeId="0" xr:uid="{28DBCAAF-5F5C-48A7-9963-37AD93A78F3A}">
      <text>
        <r>
          <rPr>
            <b/>
            <sz val="9"/>
            <color indexed="81"/>
            <rFont val="Tahoma"/>
            <family val="2"/>
          </rPr>
          <t>Joseph Orsi:</t>
        </r>
        <r>
          <rPr>
            <sz val="9"/>
            <color indexed="81"/>
            <rFont val="Tahoma"/>
            <family val="2"/>
          </rPr>
          <t xml:space="preserve">
Enter the # of annual unit volume expected in each of the projection years</t>
        </r>
      </text>
    </comment>
    <comment ref="K188" authorId="0" shapeId="0" xr:uid="{BDF5E2DE-E86C-461D-9C8E-DC1E4F254360}">
      <text>
        <r>
          <rPr>
            <b/>
            <sz val="9"/>
            <color indexed="81"/>
            <rFont val="Tahoma"/>
            <family val="2"/>
          </rPr>
          <t>Projectify Guide:</t>
        </r>
        <r>
          <rPr>
            <sz val="9"/>
            <color indexed="81"/>
            <rFont val="Tahoma"/>
            <family val="2"/>
          </rPr>
          <t xml:space="preserve">
Enter annual performance marketing budget for each year as a negative number. This should include any marketing spend that is expected to directly convert to customers</t>
        </r>
      </text>
    </comment>
    <comment ref="K189" authorId="0" shapeId="0" xr:uid="{0381853B-DD1F-4890-A490-68F7BD310D4A}">
      <text>
        <r>
          <rPr>
            <b/>
            <sz val="9"/>
            <color indexed="81"/>
            <rFont val="Tahoma"/>
            <family val="2"/>
          </rPr>
          <t>Projectify Guide:</t>
        </r>
        <r>
          <rPr>
            <sz val="9"/>
            <color indexed="81"/>
            <rFont val="Tahoma"/>
            <family val="2"/>
          </rPr>
          <t xml:space="preserve">
Enter the average expected acquisition cost per unit sold. In other words, how many dollars do you have to spend on marketing to generate one unit of sales, on average</t>
        </r>
      </text>
    </comment>
    <comment ref="K310" authorId="0" shapeId="0" xr:uid="{69329ED2-30BB-49D5-A60F-39A1555C0C26}">
      <text>
        <r>
          <rPr>
            <b/>
            <sz val="9"/>
            <color indexed="81"/>
            <rFont val="Tahoma"/>
            <family val="2"/>
          </rPr>
          <t>Joseph Orsi:</t>
        </r>
        <r>
          <rPr>
            <sz val="9"/>
            <color indexed="81"/>
            <rFont val="Tahoma"/>
            <family val="2"/>
          </rPr>
          <t xml:space="preserve">
Enter the # of annual unit volume expected in each of the projection years</t>
        </r>
      </text>
    </comment>
    <comment ref="K325" authorId="0" shapeId="0" xr:uid="{F9E2F9C8-62A5-4083-A9D0-EF0919C3A8A7}">
      <text>
        <r>
          <rPr>
            <b/>
            <sz val="9"/>
            <color indexed="81"/>
            <rFont val="Tahoma"/>
            <family val="2"/>
          </rPr>
          <t>Projectify Guide:</t>
        </r>
        <r>
          <rPr>
            <sz val="9"/>
            <color indexed="81"/>
            <rFont val="Tahoma"/>
            <family val="2"/>
          </rPr>
          <t xml:space="preserve">
Enter the # of annual unit volume expected in year 1. This will serve as your base to apply the growth rate to</t>
        </r>
      </text>
    </comment>
    <comment ref="K342" authorId="0" shapeId="0" xr:uid="{8B2ABB8E-EAA7-49F2-9324-30C38687C14A}">
      <text>
        <r>
          <rPr>
            <b/>
            <sz val="9"/>
            <color indexed="81"/>
            <rFont val="Tahoma"/>
            <family val="2"/>
          </rPr>
          <t>Joseph Orsi:</t>
        </r>
        <r>
          <rPr>
            <sz val="9"/>
            <color indexed="81"/>
            <rFont val="Tahoma"/>
            <family val="2"/>
          </rPr>
          <t xml:space="preserve">
Enter the # of annual unit volume expected in each of the projection years</t>
        </r>
      </text>
    </comment>
    <comment ref="B1898" authorId="0" shapeId="0" xr:uid="{497CE450-D91F-4FDD-ACE2-02F956AE68E7}">
      <text>
        <r>
          <rPr>
            <b/>
            <sz val="9"/>
            <color indexed="81"/>
            <rFont val="Tahoma"/>
            <family val="2"/>
          </rPr>
          <t>Joseph Orsi:</t>
        </r>
        <r>
          <rPr>
            <sz val="9"/>
            <color indexed="81"/>
            <rFont val="Tahoma"/>
            <family val="2"/>
          </rPr>
          <t xml:space="preserve">
Must be less than useful life if beg balance has a positive value</t>
        </r>
      </text>
    </comment>
    <comment ref="B1933" authorId="0" shapeId="0" xr:uid="{3FD2362C-1037-4293-AD58-8ABC8FC9637B}">
      <text>
        <r>
          <rPr>
            <b/>
            <sz val="9"/>
            <color indexed="81"/>
            <rFont val="Tahoma"/>
            <family val="2"/>
          </rPr>
          <t>Joseph Orsi:</t>
        </r>
        <r>
          <rPr>
            <sz val="9"/>
            <color indexed="81"/>
            <rFont val="Tahoma"/>
            <family val="2"/>
          </rPr>
          <t xml:space="preserve">
Must be less than useful life if beg balance has a positive value</t>
        </r>
      </text>
    </comment>
    <comment ref="B2005" authorId="0" shapeId="0" xr:uid="{451E6ACF-91E0-4BD4-8AAB-06CC07044B3F}">
      <text>
        <r>
          <rPr>
            <b/>
            <sz val="9"/>
            <color indexed="81"/>
            <rFont val="Tahoma"/>
            <family val="2"/>
          </rPr>
          <t>Joseph Orsi:</t>
        </r>
        <r>
          <rPr>
            <sz val="9"/>
            <color indexed="81"/>
            <rFont val="Tahoma"/>
            <family val="2"/>
          </rPr>
          <t xml:space="preserve">
Must be less than useful life if beg balance has a positive value</t>
        </r>
      </text>
    </comment>
    <comment ref="B2041" authorId="0" shapeId="0" xr:uid="{DFF9D7CA-0A50-4AA1-A5C9-D2ED3761CA55}">
      <text>
        <r>
          <rPr>
            <b/>
            <sz val="9"/>
            <color indexed="81"/>
            <rFont val="Tahoma"/>
            <family val="2"/>
          </rPr>
          <t>Joseph Orsi:</t>
        </r>
        <r>
          <rPr>
            <sz val="9"/>
            <color indexed="81"/>
            <rFont val="Tahoma"/>
            <family val="2"/>
          </rPr>
          <t xml:space="preserve">
Must be less than useful life if beg balance has a positive value</t>
        </r>
      </text>
    </comment>
    <comment ref="B2634" authorId="0" shapeId="0" xr:uid="{47E0144B-DC40-409D-AD2C-1AB07C038B79}">
      <text>
        <r>
          <rPr>
            <b/>
            <sz val="9"/>
            <color indexed="81"/>
            <rFont val="Tahoma"/>
            <family val="2"/>
          </rPr>
          <t>Joseph Orsi:</t>
        </r>
        <r>
          <rPr>
            <sz val="9"/>
            <color indexed="81"/>
            <rFont val="Tahoma"/>
            <family val="2"/>
          </rPr>
          <t xml:space="preserve">
Must be less than useful life if beg balance has a positive value</t>
        </r>
      </text>
    </comment>
    <comment ref="B2668" authorId="0" shapeId="0" xr:uid="{038722C9-76A4-44F0-9129-2FF4A9C9EA2E}">
      <text>
        <r>
          <rPr>
            <b/>
            <sz val="9"/>
            <color indexed="81"/>
            <rFont val="Tahoma"/>
            <family val="2"/>
          </rPr>
          <t>Joseph Orsi:</t>
        </r>
        <r>
          <rPr>
            <sz val="9"/>
            <color indexed="81"/>
            <rFont val="Tahoma"/>
            <family val="2"/>
          </rPr>
          <t xml:space="preserve">
Must be less than useful life if beg balance has a positive value</t>
        </r>
      </text>
    </comment>
    <comment ref="B2702" authorId="0" shapeId="0" xr:uid="{952D9CFE-A003-4AA7-B7A8-0C1ABE347279}">
      <text>
        <r>
          <rPr>
            <b/>
            <sz val="9"/>
            <color indexed="81"/>
            <rFont val="Tahoma"/>
            <family val="2"/>
          </rPr>
          <t>Joseph Orsi:</t>
        </r>
        <r>
          <rPr>
            <sz val="9"/>
            <color indexed="81"/>
            <rFont val="Tahoma"/>
            <family val="2"/>
          </rPr>
          <t xml:space="preserve">
Must be less than useful life if beg balance has a positive value</t>
        </r>
      </text>
    </comment>
    <comment ref="B2882" authorId="0" shapeId="0" xr:uid="{CCEA5668-754E-4D6B-BADA-ECC6997AA942}">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16" authorId="0" shapeId="0" xr:uid="{D6B760D2-49C0-4A81-A7FA-890FE5279036}">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51" authorId="0" shapeId="0" xr:uid="{247C366E-B335-420C-ADD8-92EB19D70A48}">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 ref="B2978" authorId="0" shapeId="0" xr:uid="{F2EDAA3B-947C-40BB-82DD-FC0A366D10D0}">
      <text>
        <r>
          <rPr>
            <b/>
            <sz val="9"/>
            <color indexed="81"/>
            <rFont val="Tahoma"/>
            <family val="2"/>
          </rPr>
          <t>Joseph Orsi:</t>
        </r>
        <r>
          <rPr>
            <sz val="9"/>
            <color indexed="81"/>
            <rFont val="Tahoma"/>
            <family val="2"/>
          </rPr>
          <t xml:space="preserve">
This is a list of percentages that determines how the annual volume is distributed to each month in a year. These percentages must add up to 100%. If they don't, the check line will be different than 0 and you must adjust the asusmptions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joeorsi</author>
  </authors>
  <commentList>
    <comment ref="A1" authorId="0" shapeId="0" xr:uid="{E2D2BB19-4B23-437B-A287-FC340F1AB217}">
      <text>
        <r>
          <rPr>
            <b/>
            <sz val="9"/>
            <color rgb="FF000000"/>
            <rFont val="Tahoma"/>
            <family val="2"/>
          </rPr>
          <t>joeorsi:</t>
        </r>
        <r>
          <rPr>
            <sz val="9"/>
            <color rgb="FF000000"/>
            <rFont val="Tahoma"/>
            <family val="2"/>
          </rPr>
          <t xml:space="preserve">
</t>
        </r>
        <r>
          <rPr>
            <sz val="9"/>
            <color rgb="FF000000"/>
            <rFont val="Tahoma"/>
            <family val="2"/>
          </rPr>
          <t>Font color formatting rules violated for presentation purposes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S2" authorId="0" shapeId="0" xr:uid="{CA997020-8783-4BCA-85FC-B5CB2EDD82A5}">
      <text>
        <r>
          <rPr>
            <b/>
            <sz val="9"/>
            <color indexed="81"/>
            <rFont val="Tahoma"/>
            <family val="2"/>
          </rPr>
          <t>Joseph Orsi:</t>
        </r>
        <r>
          <rPr>
            <sz val="9"/>
            <color indexed="81"/>
            <rFont val="Tahoma"/>
            <family val="2"/>
          </rPr>
          <t xml:space="preserve">
Beginning Month</t>
        </r>
      </text>
    </comment>
    <comment ref="B53" authorId="0" shapeId="0" xr:uid="{955637E3-7FB8-471C-B1FB-835FE2D10F34}">
      <text>
        <r>
          <rPr>
            <b/>
            <sz val="9"/>
            <color indexed="81"/>
            <rFont val="Tahoma"/>
            <family val="2"/>
          </rPr>
          <t>Joseph Orsi:</t>
        </r>
        <r>
          <rPr>
            <sz val="9"/>
            <color indexed="81"/>
            <rFont val="Tahoma"/>
            <family val="2"/>
          </rPr>
          <t xml:space="preserve">
Negative cash = insufficient financing </t>
        </r>
      </text>
    </comment>
    <comment ref="R53" authorId="0" shapeId="0" xr:uid="{F9F20D6E-60F7-4C67-AC96-A3020D70AAA3}">
      <text>
        <r>
          <rPr>
            <b/>
            <sz val="9"/>
            <color indexed="81"/>
            <rFont val="Tahoma"/>
            <family val="2"/>
          </rPr>
          <t>Joseph Orsi:</t>
        </r>
        <r>
          <rPr>
            <sz val="9"/>
            <color indexed="81"/>
            <rFont val="Tahoma"/>
            <family val="2"/>
          </rPr>
          <t xml:space="preserve">
Enter starting balance sheet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G18" authorId="0" shapeId="0" xr:uid="{87D69B80-1A67-4F36-96F6-37654686DB38}">
      <text>
        <r>
          <rPr>
            <b/>
            <sz val="9"/>
            <color indexed="81"/>
            <rFont val="Tahoma"/>
            <family val="2"/>
          </rPr>
          <t>Projectify Guide:</t>
        </r>
        <r>
          <rPr>
            <sz val="9"/>
            <color indexed="81"/>
            <rFont val="Tahoma"/>
            <family val="2"/>
          </rPr>
          <t xml:space="preserve">
These are the expense categories. All of the items below are consolidated into these categories. Each category added here is automatically added to the drop down list for each of the sections below. </t>
        </r>
      </text>
    </comment>
    <comment ref="J25" authorId="0" shapeId="0" xr:uid="{85676971-5D27-4429-9270-1782174C1F05}">
      <text>
        <r>
          <rPr>
            <b/>
            <sz val="9"/>
            <color indexed="81"/>
            <rFont val="Tahoma"/>
            <family val="2"/>
          </rPr>
          <t xml:space="preserve">Projectify Guide:
</t>
        </r>
        <r>
          <rPr>
            <sz val="9"/>
            <color indexed="81"/>
            <rFont val="Tahoma"/>
            <family val="2"/>
          </rPr>
          <t xml:space="preserve">The salaries are increased by this amount each January. 
</t>
        </r>
      </text>
    </comment>
    <comment ref="J26" authorId="0" shapeId="0" xr:uid="{819A1160-1092-450D-87E7-AEFC6814C4C4}">
      <text>
        <r>
          <rPr>
            <b/>
            <sz val="9"/>
            <color indexed="81"/>
            <rFont val="Tahoma"/>
            <family val="2"/>
          </rPr>
          <t xml:space="preserve">Projectify Guide:
</t>
        </r>
        <r>
          <rPr>
            <sz val="9"/>
            <color indexed="81"/>
            <rFont val="Tahoma"/>
            <family val="2"/>
          </rPr>
          <t xml:space="preserve">This percentage is added to the salary below and encompases all non-salary compensation, including benefits, payroll tax, social security, healthcare, etc.
</t>
        </r>
      </text>
    </comment>
    <comment ref="G29" authorId="0" shapeId="0" xr:uid="{AC3B48FC-D812-458E-AFE5-7029D8274F10}">
      <text>
        <r>
          <rPr>
            <b/>
            <sz val="9"/>
            <color indexed="81"/>
            <rFont val="Tahoma"/>
            <family val="2"/>
          </rPr>
          <t xml:space="preserve">Projectify Guide:
</t>
        </r>
        <r>
          <rPr>
            <sz val="9"/>
            <color indexed="81"/>
            <rFont val="Tahoma"/>
            <family val="2"/>
          </rPr>
          <t xml:space="preserve">Add the label for each employee here.
</t>
        </r>
      </text>
    </comment>
    <comment ref="I29" authorId="0" shapeId="0" xr:uid="{ED837F09-B1A2-4A71-B366-7CC930931827}">
      <text>
        <r>
          <rPr>
            <b/>
            <sz val="9"/>
            <color indexed="81"/>
            <rFont val="Tahoma"/>
            <family val="2"/>
          </rPr>
          <t>Projectify Guide:</t>
        </r>
        <r>
          <rPr>
            <sz val="9"/>
            <color indexed="81"/>
            <rFont val="Tahoma"/>
            <family val="2"/>
          </rPr>
          <t xml:space="preserve">
Add salary for each employee</t>
        </r>
      </text>
    </comment>
    <comment ref="J29" authorId="0" shapeId="0" xr:uid="{8C490086-8A17-44E1-9471-B9B0F8225858}">
      <text>
        <r>
          <rPr>
            <b/>
            <sz val="9"/>
            <color indexed="81"/>
            <rFont val="Tahoma"/>
            <family val="2"/>
          </rPr>
          <t>Projectify Guide:</t>
        </r>
        <r>
          <rPr>
            <sz val="9"/>
            <color indexed="81"/>
            <rFont val="Tahoma"/>
            <family val="2"/>
          </rPr>
          <t xml:space="preserve">
Add the start date for each employee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Joseph Orsi</author>
  </authors>
  <commentList>
    <comment ref="B16" authorId="0" shapeId="0" xr:uid="{7116BDC9-F0FE-46BA-9DD6-D4BE35A7E0A0}">
      <text>
        <r>
          <rPr>
            <b/>
            <sz val="9"/>
            <color indexed="81"/>
            <rFont val="Tahoma"/>
            <family val="2"/>
          </rPr>
          <t>Projectify Guide:</t>
        </r>
        <r>
          <rPr>
            <sz val="9"/>
            <color indexed="81"/>
            <rFont val="Tahoma"/>
            <family val="2"/>
          </rPr>
          <t xml:space="preserve">
This is the label  of the round</t>
        </r>
      </text>
    </comment>
    <comment ref="H16" authorId="0" shapeId="0" xr:uid="{63E73144-E39B-42BF-A7CA-AE04BDB9F2C8}">
      <text>
        <r>
          <rPr>
            <b/>
            <sz val="9"/>
            <color indexed="81"/>
            <rFont val="Tahoma"/>
            <family val="2"/>
          </rPr>
          <t>Projectify Guide:</t>
        </r>
        <r>
          <rPr>
            <sz val="9"/>
            <color indexed="81"/>
            <rFont val="Tahoma"/>
            <family val="2"/>
          </rPr>
          <t xml:space="preserve">
This the $ amount of the raise. This amount will come onto the balance sheet on the date</t>
        </r>
      </text>
    </comment>
    <comment ref="I16" authorId="0" shapeId="0" xr:uid="{49A660BA-C07E-4DFE-94E1-9EEF8327AF39}">
      <text>
        <r>
          <rPr>
            <b/>
            <sz val="9"/>
            <color indexed="81"/>
            <rFont val="Tahoma"/>
            <family val="2"/>
          </rPr>
          <t>Joseph Orsi:</t>
        </r>
        <r>
          <rPr>
            <sz val="9"/>
            <color indexed="81"/>
            <rFont val="Tahoma"/>
            <family val="2"/>
          </rPr>
          <t xml:space="preserve">
This is the raise date. The raise amount will come onto the balance sheet on this date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<sst xmlns="http://schemas.openxmlformats.org/spreadsheetml/2006/main" count="7126" uniqueCount="1054">
  <si>
    <t>Type</t>
  </si>
  <si>
    <t>Name</t>
  </si>
  <si>
    <t>Compatible B. codes</t>
  </si>
  <si>
    <t>Tier</t>
  </si>
  <si>
    <t>Count</t>
  </si>
  <si>
    <t>Revenue</t>
  </si>
  <si>
    <t>Top-down</t>
  </si>
  <si>
    <t>Marketing-driven</t>
  </si>
  <si>
    <t>Volume-driven</t>
  </si>
  <si>
    <t>Quota-driven</t>
  </si>
  <si>
    <t>Curve-driven</t>
  </si>
  <si>
    <t>B006, B012</t>
  </si>
  <si>
    <t>Asset-driven</t>
  </si>
  <si>
    <t>B011, B006, B013</t>
  </si>
  <si>
    <t>Capacity-driven</t>
  </si>
  <si>
    <t>B001, B006, B011</t>
  </si>
  <si>
    <t>Actuals financials-driven</t>
  </si>
  <si>
    <t>Real estate</t>
  </si>
  <si>
    <t>B016, B017</t>
  </si>
  <si>
    <t>NAV</t>
  </si>
  <si>
    <t>B014, B015</t>
  </si>
  <si>
    <t>Business model</t>
  </si>
  <si>
    <t>Widget</t>
  </si>
  <si>
    <t>SaaS</t>
  </si>
  <si>
    <t>Brick and mortar</t>
  </si>
  <si>
    <t>Lending</t>
  </si>
  <si>
    <t>Insurance</t>
  </si>
  <si>
    <t>Consulting</t>
  </si>
  <si>
    <t>Infrastructure</t>
  </si>
  <si>
    <t>Franchise</t>
  </si>
  <si>
    <t>Oil and gas</t>
  </si>
  <si>
    <t>Other resources</t>
  </si>
  <si>
    <t>Real estate - residential/commercial</t>
  </si>
  <si>
    <t>Real estate - vacation/hospitality</t>
  </si>
  <si>
    <t>Balance sheet</t>
  </si>
  <si>
    <t>AR</t>
  </si>
  <si>
    <t>Inventory</t>
  </si>
  <si>
    <t>Restricted cash</t>
  </si>
  <si>
    <t>Prepaid accounts</t>
  </si>
  <si>
    <t>PP&amp;E</t>
  </si>
  <si>
    <t>Intangible assets</t>
  </si>
  <si>
    <t>Goodwill</t>
  </si>
  <si>
    <t>AP</t>
  </si>
  <si>
    <t>Unearned revenue</t>
  </si>
  <si>
    <t>Revolver</t>
  </si>
  <si>
    <t>Amortizing debt</t>
  </si>
  <si>
    <t>Refinance debt</t>
  </si>
  <si>
    <t>Founder's loan</t>
  </si>
  <si>
    <t>Lease</t>
  </si>
  <si>
    <t>Simple equity</t>
  </si>
  <si>
    <t>Corp. OH</t>
  </si>
  <si>
    <t>Payroll list</t>
  </si>
  <si>
    <t>Exp. List</t>
  </si>
  <si>
    <t>% of revenue</t>
  </si>
  <si>
    <t>Dynamic HC</t>
  </si>
  <si>
    <t>Add-ons</t>
  </si>
  <si>
    <t>DCF valuation</t>
  </si>
  <si>
    <t>Comps valuation</t>
  </si>
  <si>
    <t>Cap. Table</t>
  </si>
  <si>
    <t>GP/LP split</t>
  </si>
  <si>
    <t>(year)</t>
  </si>
  <si>
    <t>(year end)</t>
  </si>
  <si>
    <t>Check</t>
  </si>
  <si>
    <t>TAM (millions)</t>
  </si>
  <si>
    <t>% CAGR</t>
  </si>
  <si>
    <t>% penetration</t>
  </si>
  <si>
    <t>Advertising budget</t>
  </si>
  <si>
    <t>$ COGS/unit</t>
  </si>
  <si>
    <t>Gross profit</t>
  </si>
  <si>
    <t>% margin</t>
  </si>
  <si>
    <t># of subscribers:</t>
  </si>
  <si>
    <t>Beginning</t>
  </si>
  <si>
    <t>New</t>
  </si>
  <si>
    <t>% churn/month</t>
  </si>
  <si>
    <t>Lost</t>
  </si>
  <si>
    <t>Subscription revenue:</t>
  </si>
  <si>
    <t># of orders</t>
  </si>
  <si>
    <t>Avg. order value</t>
  </si>
  <si>
    <t>GMV</t>
  </si>
  <si>
    <t>% take rate</t>
  </si>
  <si>
    <t>Volume</t>
  </si>
  <si>
    <t>Label</t>
  </si>
  <si>
    <t xml:space="preserve">Used in PE and real estate. Splits the profit of the company by percentages that differ from the percent ownership. </t>
  </si>
  <si>
    <t>Table of # of shares and/or percent ownership by each owner</t>
  </si>
  <si>
    <t>Preferred stock that pays interest in equity and usually converts to equity in the next investment round</t>
  </si>
  <si>
    <t>In-kind preferred stock</t>
  </si>
  <si>
    <t>Valuation that applies multiples of similar public and private companies to the target company</t>
  </si>
  <si>
    <t>Valuation that discounts the company's cash flows to today to establish a present value. Usually takes an assumption about an exit multiple the company is sold for at the end of the projection</t>
  </si>
  <si>
    <t>Headcount driven by some form of volume, such as subscribers. Ex. 10 sales FTE's for every 1000 subscribers</t>
  </si>
  <si>
    <t xml:space="preserve">List of items that are driven by a revenue. Ex. G&amp;A is 5% of revenue. Useful in the later years when the business wants to show scaling expense but doesn't know the details of what the actual expenses are </t>
  </si>
  <si>
    <t>List of non-employee expenses, period (monthly, annual, etc.),,start date, and category</t>
  </si>
  <si>
    <t>List of employees, salary, and start date</t>
  </si>
  <si>
    <t>Behaves like term debt with no balloon payment but is entered as equity instead of a liability</t>
  </si>
  <si>
    <t>Cash preferred stock</t>
  </si>
  <si>
    <t>The client raises equity capital and we model it in one line so it can go into the BS</t>
  </si>
  <si>
    <t>Similar to debt but with a buyout at the end. i.e. monthly payment for 36 months then client buysout equipment at 15%</t>
  </si>
  <si>
    <t>Money lent to the business by the founder. Usually has no terms or interest. Typically paid back after the company raises money</t>
  </si>
  <si>
    <t>Debt that is intended to be refinanced, usually at the end of a construction period. Common in real estate</t>
  </si>
  <si>
    <t>Debt that has monthly amortization to 0 at end of term. Ex. Mortgage</t>
  </si>
  <si>
    <t>Debt with no amortization that is paid in one balloon payment at the end of the term</t>
  </si>
  <si>
    <t>Bullet debt</t>
  </si>
  <si>
    <t>Revolving credit line to meet cash needs. Only add if client requests</t>
  </si>
  <si>
    <t>Revenue we've been paid for but haven't recognized (ex. We are paid for a 12 month subscription up front)</t>
  </si>
  <si>
    <t>Expenses we recognize but haven't paid</t>
  </si>
  <si>
    <t>Comes on BS from acquisitions typically. Only add if client specifically requests it</t>
  </si>
  <si>
    <t>Assets we have capitalized that aren't physical. I.e. intellectual property</t>
  </si>
  <si>
    <t>Assets we have capitalized. I.e. kitchen equipment</t>
  </si>
  <si>
    <t>When we pay for something up front and then use it over many periods, expensing it as we do</t>
  </si>
  <si>
    <t xml:space="preserve">Cash that we cannot spend. Ex. Housing security deposit </t>
  </si>
  <si>
    <t>Physical goods we have purchased/built but haven't sold yet</t>
  </si>
  <si>
    <t>Accounts receivable. When we record revenue but the client hasn't paid</t>
  </si>
  <si>
    <t>Real estate developments that rent to short-term (&lt;12 month) tenants</t>
  </si>
  <si>
    <t>Real estate developments that rent to long-term (12+ month) tenants</t>
  </si>
  <si>
    <t>Any business that extracts a resource (usually natural) and sells that resource excluding oil and gas</t>
  </si>
  <si>
    <t>Energy companies that possess oil and gas reserves and extract and sell oil and gas from them</t>
  </si>
  <si>
    <t>Businesses that sell franchises to other business owners and receive royalties (ex. Mcdonalds)</t>
  </si>
  <si>
    <t>Businesses that build big capital intensive projects and then collect some form of revenue on that asset over time (ex. Rail road)</t>
  </si>
  <si>
    <t>Businesses that sell consultant time and pay their consultants less, taking the spread</t>
  </si>
  <si>
    <t>Financial business that takes in premiums and pays out covered claims, taking a spread in between and earning interest</t>
  </si>
  <si>
    <t xml:space="preserve">can combine with bottom up marketing driven to drive # of new loans. Need key assumptions about the loan portfolio: avg. interest rate, term, default, loss given default, prepayment, etc. Ask them how it works, but don’t dump all of these metrics on them at once. </t>
  </si>
  <si>
    <t xml:space="preserve">Business with a physical location or multiple locations. </t>
  </si>
  <si>
    <t>Businesses that operate platform that facilitates buying and selling. either top down or marketing driven. Use those to build GMV (gross market value) and then apply a % take rate to derive revenue</t>
  </si>
  <si>
    <t>Market place</t>
  </si>
  <si>
    <t xml:space="preserve">Businesses that sell things online. market budget driven is generally best for this. If the client isn’t comfortable making CAC assumptions, do simple volume. </t>
  </si>
  <si>
    <t>Ecommerce</t>
  </si>
  <si>
    <t>Free websites that create content to drive traffic and then monetize that traffic with advertising</t>
  </si>
  <si>
    <t>Impression-driven adverising</t>
  </si>
  <si>
    <t>Software as a service. Attracts subscribers and collects a subscription fee. if a startup without key data about pricing, cac, etc., use top-down and back into # of subscribers and then take an assumption about churn. Make sure to ask for the time period of the churn (monthly, annual, etc.). If they have a clear idea of marketing strategy, marketing budget driven is best. If they have an existing business with a manageable number of existing clients (&lt;20), a combination of customer detail, pipeline, and marketing driven could be best. Alternatively, volume-driven would also work</t>
  </si>
  <si>
    <t>This is a company that sells some sort of physical good (i.e. girl scout cookies, wine, tires, etc.). Only choose this if some of the goods are sold through non-internet verticles. For internet only, choose B007 Ecommerce</t>
  </si>
  <si>
    <t xml:space="preserve"> this is a specialized model for companies with natural resources. You start with an estimated size of the resource they possess (I.e. # of black for an oil company), take assumptions about a how it will be extracted and deplete, how much capex is required each period to extract the resources, and how much volume that will be produced per period. Then you take assumptions about the “price deck” or expected future prices you can realize on that volume. Finally, you multiply the prices by volume for the entire life of resource until it is completely depleted and discount it back to today at a fair discount rate (generally 10%) in order yo determine the present value of the asset.</t>
  </si>
  <si>
    <t>And business that buys land, develops a building, and rents it or that just does one of those things</t>
  </si>
  <si>
    <t xml:space="preserve">Useful for existing businesses that want to build a projection based off of linear extrapolation of their actual financial statements. </t>
  </si>
  <si>
    <t>B001, B002, B003, B004, B)05, B006, B007, B008, B009, B010, B011, B012, B013</t>
  </si>
  <si>
    <t xml:space="preserve">Good for factories and other things that have a limited capacity. Also good for restaurants. </t>
  </si>
  <si>
    <t xml:space="preserve">Useful for businesses that generate money from assets. I.e. a leasing model where a business leases equipment to a client in return for a monthly payment. Also useful for brick and mortar that wants a simpler model than a growth curve. </t>
  </si>
  <si>
    <t>good for businesses that plan to launch many identical locations/franchises/etc.. Model the unit economics of a single location/franchise/etc. Use either bottoms up marketing or bottoms up volume to model the performance of a single location. It will typically ramp up to a steady-state maximum volume capacity over time.  Ask about the investment that goes into opening each location/franchise/etc. Ask about how long it takes to reach Then ask how many locations they plan to open in each of the next 5 years. We track the tenure of each location/franchise/etc. As a rule, any franchise or brick and mortar business that plans to open new locations in the future should include this code. Restricted to these business models: B007 - franchise, B008 - brick and mortar.</t>
  </si>
  <si>
    <t xml:space="preserve">Data about each sales person, their expected sales quota, and </t>
  </si>
  <si>
    <t>B001, B002, B007, B009</t>
  </si>
  <si>
    <t>similar to customer driven but prospective. Good for sales organizations. Collect the same data as customer driven but add % chance of closing assumption</t>
  </si>
  <si>
    <t>Pipeline-driven</t>
  </si>
  <si>
    <t xml:space="preserve">good for existing businesses that have a small number of key customers. Collect data about how much revenue each produces, the costs associated with each, and the billing timing. </t>
  </si>
  <si>
    <t>Customer-driven</t>
  </si>
  <si>
    <t> good for existing businesses and clients who want to keep things simple. Simply take assumptions about unit volume, pricing, and direct costs</t>
  </si>
  <si>
    <t>B001, B002, B003, B004, B005, B006, B007, B008, B009, B011</t>
  </si>
  <si>
    <t>good if they have a clear idea of a marketing strategy. Start with ad budget. Take assumptions about CAC to get to revenue (ad budget/CAC). Take assumptions about avg. order value to get to revenue</t>
  </si>
  <si>
    <t>B001, B002, B003, B004, B005, B006, B007, B008, B009</t>
  </si>
  <si>
    <t>Top-down: start with TAM and work down to revenue and volume. Combine this with pricing and/or average revenue per unit to back into unit volume</t>
  </si>
  <si>
    <t>B001, B002, B003, B004, B005, B006, B008, B009</t>
  </si>
  <si>
    <t>Description</t>
  </si>
  <si>
    <t>DCHUV-S</t>
  </si>
  <si>
    <t>DCHCV-S</t>
  </si>
  <si>
    <t>This is a secondary volume driven direct costs where the volume driver from the previous code combines with an assumption about # of unit volume/FTE to drive # of FTE's. This is multiplied by a total compensation/year assumption to get to total headcount expense</t>
  </si>
  <si>
    <t>DCHCR-S</t>
  </si>
  <si>
    <t>This is a secondary revenue driven direct cost where the revenue from the previous code combines with an assumption about revenue/FTE to drive # of FTE's. This is multiplied by a total compensation/year assumption to get to total headcount expense</t>
  </si>
  <si>
    <t>DCPR-S</t>
  </si>
  <si>
    <t>This is a secondary revenue driven direct cost where the revenue from the previous code combines with an assumption about % direct cost to produce an expense. Useful for royalties, commission, revenue-share, and any other expense that is driven as a percent of revenue</t>
  </si>
  <si>
    <t>RSUBTV-S</t>
  </si>
  <si>
    <t>RSUBTR-S</t>
  </si>
  <si>
    <t>DCSCAC-S</t>
  </si>
  <si>
    <t>Financial code</t>
  </si>
  <si>
    <t>Sales revenue:</t>
  </si>
  <si>
    <t>Driver: # of orders</t>
  </si>
  <si>
    <t>DCGS-S</t>
  </si>
  <si>
    <t>RSUB-S</t>
  </si>
  <si>
    <t>Subscription revenue - secondary volume driven:</t>
  </si>
  <si>
    <t>% of unit volume that converts to new subscriptions</t>
  </si>
  <si>
    <t>Driver: # of subscribers</t>
  </si>
  <si>
    <t>Subscription revenue - secondary revenue driven:</t>
  </si>
  <si>
    <t>Revenue/new subscriber</t>
  </si>
  <si>
    <t>RAD-S</t>
  </si>
  <si>
    <t>Advertising revenue:</t>
  </si>
  <si>
    <t># of impressions/user/month</t>
  </si>
  <si>
    <t># of impressions</t>
  </si>
  <si>
    <t>Revenue/impression</t>
  </si>
  <si>
    <t>Driver: # of impressions</t>
  </si>
  <si>
    <t>Unit cost - volume driven:</t>
  </si>
  <si>
    <t>Expense/unit</t>
  </si>
  <si>
    <t>Subscription revenue - Tiers, secondary revenue driven:</t>
  </si>
  <si>
    <t>% upgraded to next tier</t>
  </si>
  <si>
    <t># upgraded</t>
  </si>
  <si>
    <t>Subscription revenue - Tiers, secondary volume driven:</t>
  </si>
  <si>
    <t>Subscription revenue - Tiers, primary:</t>
  </si>
  <si>
    <t>New subscribers acquired</t>
  </si>
  <si>
    <t>Headcount - volume driven:</t>
  </si>
  <si>
    <t>Volume/FTE</t>
  </si>
  <si>
    <t>Total compensation/year</t>
  </si>
  <si>
    <t>RSUBTM-S</t>
  </si>
  <si>
    <t>Subscription revenue - Middle tier, secondary:</t>
  </si>
  <si>
    <t>Headcount - revenue driven:</t>
  </si>
  <si>
    <t>Revenue/FTE</t>
  </si>
  <si>
    <t>RSUBTL-S</t>
  </si>
  <si>
    <t>Subscription revenue - Last tier, secondary:</t>
  </si>
  <si>
    <t>% of revenue direct cost:</t>
  </si>
  <si>
    <t>Marketplace revenue - primary:</t>
  </si>
  <si>
    <t>Seller acquisition cost:</t>
  </si>
  <si>
    <t># of order/seller/month</t>
  </si>
  <si>
    <t># of seller</t>
  </si>
  <si>
    <t>CAC/seller</t>
  </si>
  <si>
    <t>IS: revenue</t>
  </si>
  <si>
    <t>IS: direct cost</t>
  </si>
  <si>
    <t xml:space="preserve">COGS volume driven: </t>
  </si>
  <si>
    <t>Advertising budget and CAC:</t>
  </si>
  <si>
    <t>IS: Direct cost</t>
  </si>
  <si>
    <t>IS: direct costs</t>
  </si>
  <si>
    <t>Income statement:</t>
  </si>
  <si>
    <t>Balance sheet:</t>
  </si>
  <si>
    <t>Years useful life</t>
  </si>
  <si>
    <t>Avg. age of beg. Balance</t>
  </si>
  <si>
    <t>RS-PV</t>
  </si>
  <si>
    <t>RSUB-PV</t>
  </si>
  <si>
    <t>RGMV-PV</t>
  </si>
  <si>
    <t>V-RS-P</t>
  </si>
  <si>
    <t>V-RSUBT-P</t>
  </si>
  <si>
    <t>V-RGMV-P</t>
  </si>
  <si>
    <t>Marketplace revenue - primary volume driven:</t>
  </si>
  <si>
    <t>% benefits load</t>
  </si>
  <si>
    <t>Start date</t>
  </si>
  <si>
    <t>Calcs.</t>
  </si>
  <si>
    <t>x</t>
  </si>
  <si>
    <t>Beginning total investment</t>
  </si>
  <si>
    <t>WCAR-SR</t>
  </si>
  <si>
    <t xml:space="preserve">Simple accounts receivable - revenue: </t>
  </si>
  <si>
    <t># of days sales outstanding</t>
  </si>
  <si>
    <t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t>
  </si>
  <si>
    <t>BS: current assets</t>
  </si>
  <si>
    <t>% gross margin</t>
  </si>
  <si>
    <t>Direct costs:</t>
  </si>
  <si>
    <t>IS: operating expense</t>
  </si>
  <si>
    <t>IS: interest expense</t>
  </si>
  <si>
    <t>General assumptions:</t>
  </si>
  <si>
    <t>% tax rate</t>
  </si>
  <si>
    <t>BS: equity</t>
  </si>
  <si>
    <t>BS: current liabilities</t>
  </si>
  <si>
    <t>IS: D&amp;A</t>
  </si>
  <si>
    <t>CF: WC</t>
  </si>
  <si>
    <t>CF: CFI</t>
  </si>
  <si>
    <t>CF: CFF</t>
  </si>
  <si>
    <t>BS: LT liabilities</t>
  </si>
  <si>
    <t># of days inventory outstanding</t>
  </si>
  <si>
    <t xml:space="preserve">Simple unearned revenue - revenue </t>
  </si>
  <si>
    <t>BS: fixed assets</t>
  </si>
  <si>
    <t>Revenue:</t>
  </si>
  <si>
    <t>Fin. Code</t>
  </si>
  <si>
    <t>Heading</t>
  </si>
  <si>
    <t>Space</t>
  </si>
  <si>
    <t>Unique ID</t>
  </si>
  <si>
    <t>GENASS</t>
  </si>
  <si>
    <t>Assump:</t>
  </si>
  <si>
    <t>Codes:</t>
  </si>
  <si>
    <t>Label:</t>
  </si>
  <si>
    <t>Code Label:</t>
  </si>
  <si>
    <t>Beginning total capital expenditures</t>
  </si>
  <si>
    <t>Revenue driven PP&amp;E:</t>
  </si>
  <si>
    <t>Revenue driven intangible assets:</t>
  </si>
  <si>
    <t>This is a code for fixed assets that are driven by a revenue driver. Use this when you want to drive the amount of investment based on revenue. Ex. You need to to invest in $10k of software for every $1 million of revenue</t>
  </si>
  <si>
    <t>FAINT-VS</t>
  </si>
  <si>
    <t>FAPPE-VS</t>
  </si>
  <si>
    <t>FAINT-RS</t>
  </si>
  <si>
    <t>FAPPE-RS</t>
  </si>
  <si>
    <t>AD-EV</t>
  </si>
  <si>
    <t>TAM-ER</t>
  </si>
  <si>
    <t>REV-ER</t>
  </si>
  <si>
    <t>VOL-EV</t>
  </si>
  <si>
    <t>DCGS-SV</t>
  </si>
  <si>
    <t>DCGSINV-SV</t>
  </si>
  <si>
    <t xml:space="preserve">COGS w/ inventory - volume driven: </t>
  </si>
  <si>
    <t>SUB-SR</t>
  </si>
  <si>
    <t>UEREV - SR</t>
  </si>
  <si>
    <t>SUB-PV</t>
  </si>
  <si>
    <t>SUB-SV</t>
  </si>
  <si>
    <t>ADREV-VS</t>
  </si>
  <si>
    <t>DC-SV</t>
  </si>
  <si>
    <t>GMV-PV</t>
  </si>
  <si>
    <t>GMV-PR</t>
  </si>
  <si>
    <t>DCHC-SV</t>
  </si>
  <si>
    <t>DCHC-SR</t>
  </si>
  <si>
    <t>DC-SR</t>
  </si>
  <si>
    <t>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t>
  </si>
  <si>
    <t>FAINT-FS</t>
  </si>
  <si>
    <t>FAPPE-FS</t>
  </si>
  <si>
    <t>Beginning gross investment</t>
  </si>
  <si>
    <t>Fixed secondary PPE:</t>
  </si>
  <si>
    <t>Fixed secondary intangible assets:</t>
  </si>
  <si>
    <t>Volume driven secondary PP&amp;E:</t>
  </si>
  <si>
    <t>Volume driven secondary intangible assets:</t>
  </si>
  <si>
    <t>DAMORT-FS</t>
  </si>
  <si>
    <t>Simple amortizing debt:</t>
  </si>
  <si>
    <t># of months term</t>
  </si>
  <si>
    <t>% interest rate</t>
  </si>
  <si>
    <t>Beginning balance</t>
  </si>
  <si>
    <t>Carrying value:</t>
  </si>
  <si>
    <t>Payments:</t>
  </si>
  <si>
    <t>New payment</t>
  </si>
  <si>
    <t>Total payment</t>
  </si>
  <si>
    <t># of months - age of beginning debt</t>
  </si>
  <si>
    <t>Beginning debt</t>
  </si>
  <si>
    <t>Borrow date</t>
  </si>
  <si>
    <t>Rolling fixed term debt - multiple borrowings w/ annual control:</t>
  </si>
  <si>
    <t>DTERMY-FS</t>
  </si>
  <si>
    <t>DTERM1-FS</t>
  </si>
  <si>
    <t>Fixed term debt - one-time borrowing</t>
  </si>
  <si>
    <t>Borrow amount</t>
  </si>
  <si>
    <t>Proceeds from issuance of equity</t>
  </si>
  <si>
    <t>(month #)</t>
  </si>
  <si>
    <t>% default rate</t>
  </si>
  <si>
    <t>% recovery given default</t>
  </si>
  <si>
    <t>Volume driven amortizing loan - no defaults:</t>
  </si>
  <si>
    <t>LAMORT-VS</t>
  </si>
  <si>
    <t>Average loan value</t>
  </si>
  <si>
    <t>Cash flow items:</t>
  </si>
  <si>
    <t>LAMORT-RS</t>
  </si>
  <si>
    <t>% down payment</t>
  </si>
  <si>
    <t>Revenue driven amortizing loan - no defaults:</t>
  </si>
  <si>
    <t>Driver: operating income</t>
  </si>
  <si>
    <t>% of operating income - direct cost:</t>
  </si>
  <si>
    <t>Percent of EBITDA/operating income direct cost. This is a direct cost that is driven by multiplying EBITDA/operating income from the IS BS CF tab by a percentage</t>
  </si>
  <si>
    <t>FCA-FS</t>
  </si>
  <si>
    <t>IS: Other income/expense</t>
  </si>
  <si>
    <t>Beginning cash</t>
  </si>
  <si>
    <t>DCOPS-ISBSCF</t>
  </si>
  <si>
    <t>Item 1</t>
  </si>
  <si>
    <t>Item 2</t>
  </si>
  <si>
    <t>Item 3</t>
  </si>
  <si>
    <t>Item 4</t>
  </si>
  <si>
    <t>VOLLIST-EV</t>
  </si>
  <si>
    <t>Volume-driven - list:</t>
  </si>
  <si>
    <t>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t>
  </si>
  <si>
    <t xml:space="preserve">Primary impression volume  driven advertising revenue. This is ad revenue code combines with a volume event to define that volume as "# of impressions" and then takes an assumption about $ ad revenue per impression to calculate advertising revenue. </t>
  </si>
  <si>
    <t>Advertising revenue - secondary:</t>
  </si>
  <si>
    <t>Passthrough direct cost:</t>
  </si>
  <si>
    <t>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t>
  </si>
  <si>
    <t>DCGSINV-RS</t>
  </si>
  <si>
    <t>Driver</t>
  </si>
  <si>
    <t>Volume driver</t>
  </si>
  <si>
    <t>Revenue driver</t>
  </si>
  <si>
    <t>PDC-SS</t>
  </si>
  <si>
    <t>ADREV-PV</t>
  </si>
  <si>
    <t>DCSCAC-SV</t>
  </si>
  <si>
    <t>CAC</t>
  </si>
  <si>
    <t xml:space="preserve"> </t>
  </si>
  <si>
    <t>General assumptions. Automatically included. DO NOT EVER USE THIS CODE.</t>
  </si>
  <si>
    <t xml:space="preserve">Ad driven event. Assumptions about ad budget and customer acquisition cost drive volume. Useful for companies that plan to grow via advertising. Common amongst software and app businesses. </t>
  </si>
  <si>
    <t xml:space="preserve">TAM driven event. Begin with total addressable market assumptions and take penetration assumptions to calculate expected revenue. </t>
  </si>
  <si>
    <t>Volume:</t>
  </si>
  <si>
    <t># of days</t>
  </si>
  <si>
    <t xml:space="preserve">Subscription revenue that is driven by revenue. We take an assumption about how many $ of primary revenue results in one new subscriber. </t>
  </si>
  <si>
    <t>Secondary advertising revenue. We take assumptions about # of impressions per (unit of primary volume) and then multiply the two to calculation # of impressions. We then take an assumption about revenue/impression to driven ad revenue</t>
  </si>
  <si>
    <t>Fixed secondary intangible assets. This is a fixed, amortizing intangible asset. It is not driven by anything except its hard code. This is useful when the client says "we plan to buy a new server" that is independent of the revenue forecast but still needs to be on the balance sheet</t>
  </si>
  <si>
    <t>Fixed secondary PP&amp;E. This is a fixed, depreciation asset. It is not driven by anything except its hard code. This is useful when the client says "we plan to buy a new server" that is independent of the revenue forecast but still needs to be on the balance sheet</t>
  </si>
  <si>
    <t xml:space="preserve">Fixed amortizing debt. This is a simple debt with straightline amortization that is fixed and not being driven by any volume. </t>
  </si>
  <si>
    <t xml:space="preserve">Fixed rolling term debt. This is a simple debt with bullet structure (one time payment at the end of the term) that is fixed and not being driven by any volume. It can handle multiple vintages of borrowing (i.e. if you borrow in month 1 and then again in month 2). </t>
  </si>
  <si>
    <t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t>
  </si>
  <si>
    <t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t>
  </si>
  <si>
    <t xml:space="preserve"> ADREV-PV</t>
  </si>
  <si>
    <t xml:space="preserve"> SUB-SR</t>
  </si>
  <si>
    <t xml:space="preserve"> DC-SV</t>
  </si>
  <si>
    <t xml:space="preserve"> DCHC-SV</t>
  </si>
  <si>
    <t xml:space="preserve"> VOLLIST-EV</t>
  </si>
  <si>
    <t xml:space="preserve"> SUB-PV</t>
  </si>
  <si>
    <t xml:space="preserve"> UEREV-SR</t>
  </si>
  <si>
    <t xml:space="preserve"> REV-ER</t>
  </si>
  <si>
    <t xml:space="preserve"> GMV-PR</t>
  </si>
  <si>
    <t xml:space="preserve"> WCAR-SR</t>
  </si>
  <si>
    <t xml:space="preserve"> DCGS-SV</t>
  </si>
  <si>
    <t xml:space="preserve"> TAM-ER</t>
  </si>
  <si>
    <t xml:space="preserve"> AD-EV</t>
  </si>
  <si>
    <t xml:space="preserve"> RS-PV</t>
  </si>
  <si>
    <t xml:space="preserve"> DCGSINV-SV</t>
  </si>
  <si>
    <t xml:space="preserve"> ADREV-VS</t>
  </si>
  <si>
    <t xml:space="preserve"> DCHC-SR</t>
  </si>
  <si>
    <t xml:space="preserve"> DC-SR</t>
  </si>
  <si>
    <t xml:space="preserve"> GMV-PV</t>
  </si>
  <si>
    <t xml:space="preserve"> DCSCAC-SV</t>
  </si>
  <si>
    <t xml:space="preserve"> FAINT-FS</t>
  </si>
  <si>
    <t xml:space="preserve"> FAPPE-FS</t>
  </si>
  <si>
    <t xml:space="preserve"> FAINT-VS</t>
  </si>
  <si>
    <t xml:space="preserve"> FAPPE-VS</t>
  </si>
  <si>
    <t xml:space="preserve"> FAINT-RS</t>
  </si>
  <si>
    <t xml:space="preserve"> FAPPE-RS</t>
  </si>
  <si>
    <t xml:space="preserve"> DAMORT-FS</t>
  </si>
  <si>
    <t xml:space="preserve"> DTERMY-FS</t>
  </si>
  <si>
    <t xml:space="preserve"> DTERM1-FS</t>
  </si>
  <si>
    <t xml:space="preserve"> LAMORT-VS</t>
  </si>
  <si>
    <t xml:space="preserve"> LAMORT-RS</t>
  </si>
  <si>
    <t xml:space="preserve"> DCOPS-ISBSCF</t>
  </si>
  <si>
    <t xml:space="preserve"> FCA-FS</t>
  </si>
  <si>
    <t xml:space="preserve"> PDC-SS</t>
  </si>
  <si>
    <t xml:space="preserve"> DCGSINV-RS</t>
  </si>
  <si>
    <t xml:space="preserve"> SUB-SV</t>
  </si>
  <si>
    <t>All codes used</t>
  </si>
  <si>
    <t>GMV-SR</t>
  </si>
  <si>
    <t>WCAR-IS</t>
  </si>
  <si>
    <t>Driver: total revenue</t>
  </si>
  <si>
    <t>Secondary GMV. This is a secondary marketplace revenue. We assume that the event code drives GMV and then take an assumption about percent penetration to calculate revenue from that GMV</t>
  </si>
  <si>
    <t>Secondary GMV:</t>
  </si>
  <si>
    <t>Header:</t>
  </si>
  <si>
    <t>Simple accounts receivable - IS driven:</t>
  </si>
  <si>
    <t>Simple inventory- IS driven:</t>
  </si>
  <si>
    <t>Inventory:</t>
  </si>
  <si>
    <t>Simple accounts payble - IS driven:</t>
  </si>
  <si>
    <t>Accounts payable:</t>
  </si>
  <si>
    <t># of days payable outstanding</t>
  </si>
  <si>
    <t xml:space="preserve">Simple unearned revenue - IS driven: </t>
  </si>
  <si>
    <t># of days outstanding</t>
  </si>
  <si>
    <t>Driver: direct costs and operating costs</t>
  </si>
  <si>
    <t>Driver: total direct costs</t>
  </si>
  <si>
    <t>WCINV-IS</t>
  </si>
  <si>
    <t>WCAP-IS</t>
  </si>
  <si>
    <t>WCUR-IS</t>
  </si>
  <si>
    <t>TAM:</t>
  </si>
  <si>
    <t xml:space="preserve">Fixed one-time term debt. This is a simple debt with bullet structure (one time payment at the end of the term) that is fixed and not being driven by any volume. This code can only handle a single borrowing date. The payments do not amortize. Rather, they are paid back in full in one single bullet payment at the end of the term. If a client says "term debt" or "bullet structure" or mentions that there isn't amortization, they are refering to this structure and this type of debt should be used. If you need multiple borrowing dates, use DTERMY-FS </t>
  </si>
  <si>
    <t>Revenue hard code:</t>
  </si>
  <si>
    <t xml:space="preserve">Hardcoded revenue or GMV. Useful when client says "we plan to do revenue of $XXXin year 1" without providing anything that would drive the revenue. We simply add the revenue each year as an assumption and drive all of the secondary items off of that revenue. </t>
  </si>
  <si>
    <t xml:space="preserve">Primary sales revenue volume driven. # of units sold * price/unit = sales. </t>
  </si>
  <si>
    <t>Subscription price/month</t>
  </si>
  <si>
    <t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t>
  </si>
  <si>
    <t>Secondary Average Order Value driven volume. This adds a volume driver to a chain that only has a revenue driver (ex. REV-ER, GMV-PR &gt; you would add this code on so that you would have a new chain you can add SV codes to. Ex. REV-ER, GMV-PR, AOV-SRV, SUB-SV. Adding SUB-SV would not have been possible before because it is a secondary volume driven code and there was no volume driver added before). It takes the revenue driver and divides it by an assumption about Average Order Value to derive # of orders, which it then uses as a volume driver</t>
  </si>
  <si>
    <t>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t>
  </si>
  <si>
    <t>FAINT-SR</t>
  </si>
  <si>
    <t>FAPPE-SR</t>
  </si>
  <si>
    <t>ADREV-SV</t>
  </si>
  <si>
    <t>FAINT-SV</t>
  </si>
  <si>
    <t>FAPPE-SV</t>
  </si>
  <si>
    <t>LAMORT-SV</t>
  </si>
  <si>
    <t>FAINT-F</t>
  </si>
  <si>
    <t>FAPPE-F</t>
  </si>
  <si>
    <t>DAMORT-F</t>
  </si>
  <si>
    <t>DTERMY-F</t>
  </si>
  <si>
    <t>DTERM1-F</t>
  </si>
  <si>
    <t>DCOPS-IS</t>
  </si>
  <si>
    <t>PDC-SVR</t>
  </si>
  <si>
    <t>Secondary seller acquisition cost. This is used in a two sided marketplace where selleSR and buyeSR must be acquired. We take an assumption about # of selleSR per order to calculate # of new selleSR and then multiply by CAC to get the expense</t>
  </si>
  <si>
    <t>LAMORT-SR</t>
  </si>
  <si>
    <t xml:space="preserve">Simple income statement driven accounts receivable. Takes assumption about days sales outstanding to approximate accounts receivable relative to sales over a given period. This veSRion is driven not by any previous code but rather is being driven by total revenue from the income statement. Use this one when the client says that they generally have 30 days of accounts receivable or any other vague description that isn't tied to a single segment or line item. </t>
  </si>
  <si>
    <t xml:space="preserve">Simple income statement driven inventory. Takes assumption about days outstanding to approximate inventory relative to total COGS over a given period. This veSRion is driven not by any previous code but rather is being driven by total COGS from the income statement. Use this one when the client says that they generally have 30 days of inventory or any other vague description that isn't tied to a single segment or line item. </t>
  </si>
  <si>
    <t xml:space="preserve">Simple income statement driven accounts payable. Takes assumption about days payable outstanding to approximate accounts payable relative to total expense (COGS+opex) over a given period. This veSRion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</si>
  <si>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Simple income statement driven unearned revenue. Takes assumption about days outstanding to approximate unearned revenue relative to sales over a given period. This veSRion is driven not by any previous code but rather is being driven by total revenue from the income statement. Use this one when the client says that they generally have 30 days of unearned revenue or any other vague description that isn't tied to a single segment or line item. </t>
  </si>
  <si>
    <t>Average Order Value - Secondary volume driver:</t>
  </si>
  <si>
    <t xml:space="preserve">Secondary direct cost measuring the cost of goods sold. ONLY compatible with SR-P! Do not use with any other revenue codes other than SR-P. Multiplies # of orders by a COGS/unit assumption. </t>
  </si>
  <si>
    <t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t>
  </si>
  <si>
    <t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t>
  </si>
  <si>
    <t># of salesman</t>
  </si>
  <si>
    <t>$ quota/salesman</t>
  </si>
  <si>
    <t>% avg. obtainment</t>
  </si>
  <si>
    <t># of subscriber:</t>
  </si>
  <si>
    <t>Primary volume driven subscription revenue. PaiSR with an EV code to drive # of new subscriber, which is then used to calculate subscription revenue</t>
  </si>
  <si>
    <t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t>
  </si>
  <si>
    <t>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t>
  </si>
  <si>
    <t>SALESQUOTA-ER</t>
  </si>
  <si>
    <t>Sales quota driven:</t>
  </si>
  <si>
    <t>Sales quota driven event with revenue driver. We take assumptions about # of salesman, their revneue quotas, and their percent obtainment to calculate revenue. Use this if the client mentions driving revenue by hiring salesman</t>
  </si>
  <si>
    <t>Salesman salary</t>
  </si>
  <si>
    <t>% of revenue - commission</t>
  </si>
  <si>
    <t>HVOL-EV</t>
  </si>
  <si>
    <t>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t>
  </si>
  <si>
    <t>LVOL-EV</t>
  </si>
  <si>
    <t># of assets</t>
  </si>
  <si>
    <t>Low volume-driven:</t>
  </si>
  <si>
    <t># of rental units</t>
  </si>
  <si>
    <t>Header</t>
  </si>
  <si>
    <t>% occupancy</t>
  </si>
  <si>
    <t>Primary revenue driver</t>
  </si>
  <si>
    <t>Primary volume driver</t>
  </si>
  <si>
    <t>Secondary revenue driver</t>
  </si>
  <si>
    <t>Secondary volume driver</t>
  </si>
  <si>
    <t>SUB-SRR</t>
  </si>
  <si>
    <t>SUB-PV-RV</t>
  </si>
  <si>
    <t>SUB-PR-RV</t>
  </si>
  <si>
    <t>PV</t>
  </si>
  <si>
    <t>PR</t>
  </si>
  <si>
    <t>SV</t>
  </si>
  <si>
    <t>SR</t>
  </si>
  <si>
    <t>PL</t>
  </si>
  <si>
    <t>SL</t>
  </si>
  <si>
    <t># of units</t>
  </si>
  <si>
    <t>Test drivers:</t>
  </si>
  <si>
    <t>E CODES</t>
  </si>
  <si>
    <t>P CODES</t>
  </si>
  <si>
    <t>SAM-PR-R</t>
  </si>
  <si>
    <t>AOV-TR-RV</t>
  </si>
  <si>
    <t>T CODES</t>
  </si>
  <si>
    <t>S CODES</t>
  </si>
  <si>
    <t>IS CODES</t>
  </si>
  <si>
    <t>1000 GMV-SR</t>
  </si>
  <si>
    <t>ADREV-PV-RV</t>
  </si>
  <si>
    <t>SALES-PV-RV</t>
  </si>
  <si>
    <t>GMV-PV-RV</t>
  </si>
  <si>
    <t>SALES-PR-RV</t>
  </si>
  <si>
    <t>Secondary label</t>
  </si>
  <si>
    <t>(secondary unit)</t>
  </si>
  <si>
    <t>(Primary label)</t>
  </si>
  <si>
    <t>(Secondary label)</t>
  </si>
  <si>
    <t>primary unit</t>
  </si>
  <si>
    <t>(Secondary unit)</t>
  </si>
  <si>
    <t>Secondary unit</t>
  </si>
  <si>
    <t># of sellers</t>
  </si>
  <si>
    <t>WCINV-SSV</t>
  </si>
  <si>
    <t xml:space="preserve">Ad driven revenue </t>
  </si>
  <si>
    <t>Subcription price/month</t>
  </si>
  <si>
    <t>Rev</t>
  </si>
  <si>
    <t>Monthly</t>
  </si>
  <si>
    <t>Quarterly</t>
  </si>
  <si>
    <t>Time series:</t>
  </si>
  <si>
    <t>Surgical procedures</t>
  </si>
  <si>
    <t>procedure</t>
  </si>
  <si>
    <t xml:space="preserve">secondary unit </t>
  </si>
  <si>
    <t>(units/year)</t>
  </si>
  <si>
    <t>(quarter date)</t>
  </si>
  <si>
    <t>(used in quarter name)</t>
  </si>
  <si>
    <t>Volume of a volume modifier - implant</t>
  </si>
  <si>
    <t>VOV-TV-V</t>
  </si>
  <si>
    <t>This modifies a volume by a given ratio and creates a new primary volume and unit label. Ex. One unit per procedure (modifies # of procedures to calculate # of units)</t>
  </si>
  <si>
    <t>SPACE</t>
  </si>
  <si>
    <t>This modifies a volume by assuming some percentage of the primary volume driver is "faulty". It procudes a new primary volume driver that deducts the percentage that are faulty</t>
  </si>
  <si>
    <t>% failure - in and outs (charged)</t>
  </si>
  <si>
    <t>% faulty</t>
  </si>
  <si>
    <t>FAIL-TV-V</t>
  </si>
  <si>
    <t>Volume driven - primary unit:</t>
  </si>
  <si>
    <t>SPLIT-SV-VR</t>
  </si>
  <si>
    <t>Product A</t>
  </si>
  <si>
    <t>Product B</t>
  </si>
  <si>
    <t>Split volume into two categories - unit</t>
  </si>
  <si>
    <t>COGS:</t>
  </si>
  <si>
    <t>WCPP-IS</t>
  </si>
  <si>
    <t>Driver: total expenses</t>
  </si>
  <si>
    <t xml:space="preserve">Simple income statement driven prepaid expenses. Takes assumption about days prepaid outstanding to approximate prepaid expenses relative to total expense (COGS+opex) over a given period. This version is driven not by any previous code but rather is being driven by total costs from the income statement. Use this one when the client says that they generally have 30 days of accounts payable or any other vague description that isn't tied to a single segment or line item. </t>
  </si>
  <si>
    <t xml:space="preserve">Fixed constant liability. This is a hard coded asset with no logic. Use this when the client says "we have x asset on our books" that doesn't change. </t>
  </si>
  <si>
    <t>Fixed constant current liability:</t>
  </si>
  <si>
    <t>FCCL-F</t>
  </si>
  <si>
    <t>FCCA-F</t>
  </si>
  <si>
    <t xml:space="preserve">Fixed constant current asset. This is a hard coded asset with no logic. Use this when the client says "we have x asset on our books" that doesn't change. </t>
  </si>
  <si>
    <t>Fixed constant current asset:</t>
  </si>
  <si>
    <t>FCLTA-F</t>
  </si>
  <si>
    <t>FCLTL-F</t>
  </si>
  <si>
    <t>Fixed constant long-term liability:</t>
  </si>
  <si>
    <t>Fixed long-term liability. This is a hard coded asset with no logic. Use this when the client says "we have x asset on our books" that doesn't change. Only use this if the client specifies that the liability is long-term in nature</t>
  </si>
  <si>
    <t>Fixed constant fixed asset. This is a hard coded asset with no logic. Use this when the client says "we have x asset on our books" that doesn't change. Only use this code if the client specifies that the asset is long-term in nature. By default, select FCCL</t>
  </si>
  <si>
    <t>F codes</t>
  </si>
  <si>
    <t>`</t>
  </si>
  <si>
    <t>(days in a quarter)</t>
  </si>
  <si>
    <t>(days in a month)</t>
  </si>
  <si>
    <t>SEASON MONTHL-TV-V</t>
  </si>
  <si>
    <t>% seasonality curve:</t>
  </si>
  <si>
    <t>Seasonality volume adjuster - monthly</t>
  </si>
  <si>
    <t>Seasonality revenue adjuster - monthly</t>
  </si>
  <si>
    <t>SEASON MONTHL-TR-R</t>
  </si>
  <si>
    <t>SEASON QUARTER-TV-V</t>
  </si>
  <si>
    <t>Q1</t>
  </si>
  <si>
    <t>Q2</t>
  </si>
  <si>
    <t>Q4</t>
  </si>
  <si>
    <t>Q3</t>
  </si>
  <si>
    <t>This modifies revenue to adjust for quarterly seasonality by multiplying the annual revenue by a percentage assigned to its quarter #. ONLY USE WITH QUARTERLY TIME SERIES</t>
  </si>
  <si>
    <t>This modifies revenue to adjust for seasonality by multiplying the annual revenue by a percentage assigned to its month #. ONLY USE WITH MONTHLY TIME SERIES</t>
  </si>
  <si>
    <t>This modifies volume to adjust for seasonality by multiplying the annual volume assumption by a percentage assigned to its month #. ONLY USE WITH MONTHLY TIME SERIES</t>
  </si>
  <si>
    <t>SEASON QUARTER-TR-R</t>
  </si>
  <si>
    <t>Seasonality volume adjuster - quarterly</t>
  </si>
  <si>
    <t>This modifies volume to adjust for quarterly seasonality by multiplying the annual volume by a percentage assigned to its quarter #. ONLY USE WITH QUARTERLY TIME SERIES</t>
  </si>
  <si>
    <t>Test Model</t>
  </si>
  <si>
    <t>joe@gmail.com</t>
  </si>
  <si>
    <t>DAYRENT-PV-RV</t>
  </si>
  <si>
    <t>MONTHRENT-PV-RV</t>
  </si>
  <si>
    <t>Unit:</t>
  </si>
  <si>
    <t>TOGGLE-TV-V</t>
  </si>
  <si>
    <t>Toggle (1="On", 0="Off")</t>
  </si>
  <si>
    <t>FAPPELIST-F</t>
  </si>
  <si>
    <t>Item 9</t>
  </si>
  <si>
    <t>Item 5</t>
  </si>
  <si>
    <t>Item 6</t>
  </si>
  <si>
    <t>Item 7</t>
  </si>
  <si>
    <t>Item 8</t>
  </si>
  <si>
    <t>Fixed secondary list PP&amp;E. This is a fixed, depreciating list of assets. It is not driven by anything except its hard coded list items. This is useful when the client says "we plan to buy item A, item B, item C, etc. " that is independent of the revenue forecast but still needs to be on the balance sheet</t>
  </si>
  <si>
    <t>Primary volume driven monthly rental revenue that creates a revenue driver. Pairs with an EV code to drive rental income based off a monthly rent/unit assumption</t>
  </si>
  <si>
    <t>Primary volume daily driven rental revenue that creates a revenue driver. Pairs with an EV code to drive rental income based off a daily rent/unit assumption</t>
  </si>
  <si>
    <t>ASSETSALE-PV-RV</t>
  </si>
  <si>
    <t>Avg. cost/unit</t>
  </si>
  <si>
    <t>Volume driven asset sales. Use this for large items that involve large capex per item prior to that item being sold later on (ex. Houses)</t>
  </si>
  <si>
    <t>Other financial statement items:</t>
  </si>
  <si>
    <t>CF: Non-cash</t>
  </si>
  <si>
    <t>0:00:00</t>
  </si>
  <si>
    <t>EQUITY-F</t>
  </si>
  <si>
    <t>EQUITYROUNDS-F</t>
  </si>
  <si>
    <t>Equity</t>
  </si>
  <si>
    <t>{"hash":"2ea66b905628a14241bbd2743563b5958cde7476bd5862c2a90989f6e7195991","version":1,"value":"[[\"Hi! How can I assist you today?\"]]"}</t>
  </si>
  <si>
    <t>{"hash":"73c4ca7738e48c6d44f0bcf33aeb29ec41c1d5e0efa93bdb7bc578caece22733","version":1,"value":"[[\"The capital of Kansas is Topeka.\"]]"}</t>
  </si>
  <si>
    <t>PROB-EV</t>
  </si>
  <si>
    <t>Probability-weighted list of volume items. Ex. A sales organization has a pipeline of potential contracts that will yield X volume. Item A has a 50% chance of closing on June 2025. On June 2025, volume X * 50% would be included in the projection</t>
  </si>
  <si>
    <t>Volume-driven probability weighted list - list:</t>
  </si>
  <si>
    <t>% probability</t>
  </si>
  <si>
    <t>PROB-ER</t>
  </si>
  <si>
    <t>Probability-weighted list of revenue items. Ex. A sales organization has a pipeline of potential contracts that will yield X $ of revenue. Item A has a 50% chance of closing on June 2025. On June 2025, revenue X * 50% would be included in the projection</t>
  </si>
  <si>
    <t>(Year #)</t>
  </si>
  <si>
    <t>(Year end #)</t>
  </si>
  <si>
    <t>Circularity breaker? (1=Yes, 0=No)</t>
  </si>
  <si>
    <t>(Calendar month #)</t>
  </si>
  <si>
    <t>Total revenue</t>
  </si>
  <si>
    <t>% YoY growth</t>
  </si>
  <si>
    <t>Total direct costs</t>
  </si>
  <si>
    <t>IS: interest income</t>
  </si>
  <si>
    <t>Interest income:</t>
  </si>
  <si>
    <t>Interest income</t>
  </si>
  <si>
    <t>Operating expense:</t>
  </si>
  <si>
    <t>Payroll and benefits</t>
  </si>
  <si>
    <t>Total operating expense</t>
  </si>
  <si>
    <t>EBITDA</t>
  </si>
  <si>
    <t>% EBITDA margin</t>
  </si>
  <si>
    <t>Total interest expense</t>
  </si>
  <si>
    <t>Depreciation and amortization:</t>
  </si>
  <si>
    <t>Total depreciation and amortization</t>
  </si>
  <si>
    <t>Other income/(expense):</t>
  </si>
  <si>
    <t>Net other income/(expense)</t>
  </si>
  <si>
    <t>Pre-tax income</t>
  </si>
  <si>
    <t>Income tax</t>
  </si>
  <si>
    <t>Net income</t>
  </si>
  <si>
    <t>Current assets:</t>
  </si>
  <si>
    <t>Cash</t>
  </si>
  <si>
    <t>Total current assets</t>
  </si>
  <si>
    <t>Fixed assets:</t>
  </si>
  <si>
    <t>Total fixed assets</t>
  </si>
  <si>
    <t>Total assets</t>
  </si>
  <si>
    <t>Current liabilities:</t>
  </si>
  <si>
    <t>Total current liabilities</t>
  </si>
  <si>
    <t>Total long-term liabilities:</t>
  </si>
  <si>
    <t>Total long-term liabilities</t>
  </si>
  <si>
    <t>Total liabilities</t>
  </si>
  <si>
    <t>Equity:</t>
  </si>
  <si>
    <t>Retained earnings</t>
  </si>
  <si>
    <t>Total equity</t>
  </si>
  <si>
    <t>Statement of cash flows:</t>
  </si>
  <si>
    <t>Cash flow from operations:</t>
  </si>
  <si>
    <t>Changes in working capital:</t>
  </si>
  <si>
    <t>Total change in working capital</t>
  </si>
  <si>
    <t>Total cash flow from operations</t>
  </si>
  <si>
    <t>Cash flow from investing:</t>
  </si>
  <si>
    <t>Total cash flow from investing</t>
  </si>
  <si>
    <t>Cash flow from financing:</t>
  </si>
  <si>
    <t>Total cash flow from financing</t>
  </si>
  <si>
    <t>Total change in cash</t>
  </si>
  <si>
    <t>Category:</t>
  </si>
  <si>
    <t>G&amp;A</t>
  </si>
  <si>
    <t>S&amp;M</t>
  </si>
  <si>
    <t>R&amp;D</t>
  </si>
  <si>
    <t>Drivers:</t>
  </si>
  <si>
    <t>Consolidated:</t>
  </si>
  <si>
    <t>Corporate overhead:</t>
  </si>
  <si>
    <t xml:space="preserve">Payroll and benefits </t>
  </si>
  <si>
    <t>(Placeholder)</t>
  </si>
  <si>
    <t>Total corporate overhead</t>
  </si>
  <si>
    <t>Payroll and benefits:</t>
  </si>
  <si>
    <t>Global assumptions:</t>
  </si>
  <si>
    <t>Fixed employee related costs:</t>
  </si>
  <si>
    <t>Salary</t>
  </si>
  <si>
    <t>CEO</t>
  </si>
  <si>
    <t>CTO</t>
  </si>
  <si>
    <t>Director of Marketing</t>
  </si>
  <si>
    <t>Non-employee related expense - fixed:</t>
  </si>
  <si>
    <t>Legal</t>
  </si>
  <si>
    <t>Software subscriptions</t>
  </si>
  <si>
    <t>Accounting</t>
  </si>
  <si>
    <t>Consultants</t>
  </si>
  <si>
    <t>Total non-employee related expenses - fixed</t>
  </si>
  <si>
    <t>Non-employee related expense - dynamic:</t>
  </si>
  <si>
    <t>Costs:</t>
  </si>
  <si>
    <t>Total non-employee related expenses - dynamic</t>
  </si>
  <si>
    <t>Equity raises:</t>
  </si>
  <si>
    <t>Minimum:</t>
  </si>
  <si>
    <t>Investment rounds:</t>
  </si>
  <si>
    <t>Amount</t>
  </si>
  <si>
    <t>Date</t>
  </si>
  <si>
    <t>Seed round</t>
  </si>
  <si>
    <t>S Codes</t>
  </si>
  <si>
    <t>F Codes</t>
  </si>
  <si>
    <t>T Codes</t>
  </si>
  <si>
    <t>EV codes</t>
  </si>
  <si>
    <t>PV Codes</t>
  </si>
  <si>
    <t>ER codes</t>
  </si>
  <si>
    <t>PR codes</t>
  </si>
  <si>
    <t>Pipeline:</t>
  </si>
  <si>
    <t>Total</t>
  </si>
  <si>
    <t># of units/year:</t>
  </si>
  <si>
    <t>$/year:</t>
  </si>
  <si>
    <t>Test for every E code:</t>
  </si>
  <si>
    <t>Test for every P code:</t>
  </si>
  <si>
    <t># of months - construction time</t>
  </si>
  <si>
    <t>All E P and S:</t>
  </si>
  <si>
    <t>104 WCINV-SSV</t>
  </si>
  <si>
    <t>81 LAMORT-SR</t>
  </si>
  <si>
    <t>156 DCHC-SR</t>
  </si>
  <si>
    <t>Examine:</t>
  </si>
  <si>
    <t>Change to primary code</t>
  </si>
  <si>
    <t>Item 11</t>
  </si>
  <si>
    <t>Item 12</t>
  </si>
  <si>
    <t>Item 13</t>
  </si>
  <si>
    <t>Item 14</t>
  </si>
  <si>
    <t>Item 15</t>
  </si>
  <si>
    <t>Item 16</t>
  </si>
  <si>
    <t>Item 19</t>
  </si>
  <si>
    <t>Item 20</t>
  </si>
  <si>
    <t>Item 23</t>
  </si>
  <si>
    <t>Item 24</t>
  </si>
  <si>
    <t>Item 27</t>
  </si>
  <si>
    <t>Item 28</t>
  </si>
  <si>
    <t>Item 31</t>
  </si>
  <si>
    <t>Item 32</t>
  </si>
  <si>
    <t>Item 35</t>
  </si>
  <si>
    <t>Item 38</t>
  </si>
  <si>
    <t>Item 40</t>
  </si>
  <si>
    <t>Item 41</t>
  </si>
  <si>
    <t>Item 42</t>
  </si>
  <si>
    <t>Item 43</t>
  </si>
  <si>
    <t>Item 44</t>
  </si>
  <si>
    <t>Item 45</t>
  </si>
  <si>
    <t>Item 46</t>
  </si>
  <si>
    <t>Item 47</t>
  </si>
  <si>
    <t>Item 48</t>
  </si>
  <si>
    <t>Item 49</t>
  </si>
  <si>
    <t>Item 50</t>
  </si>
  <si>
    <t>Item 51</t>
  </si>
  <si>
    <t>Item 52</t>
  </si>
  <si>
    <t>Item 53</t>
  </si>
  <si>
    <t>Item 54</t>
  </si>
  <si>
    <t>Item 55</t>
  </si>
  <si>
    <t>Item 56</t>
  </si>
  <si>
    <t>Item 57</t>
  </si>
  <si>
    <t>(Month #)</t>
  </si>
  <si>
    <t>Series A</t>
  </si>
  <si>
    <t>Series B</t>
  </si>
  <si>
    <t>Series C</t>
  </si>
  <si>
    <t>$ investment per $10,000 of revenue</t>
  </si>
  <si>
    <t>Capital expenditures per $10k of revenue</t>
  </si>
  <si>
    <t>Item 5 - DEF</t>
  </si>
  <si>
    <t>Item 6 - DEF</t>
  </si>
  <si>
    <t>Item 9 - GHI</t>
  </si>
  <si>
    <t>Item 10 - GHI</t>
  </si>
  <si>
    <t>Item 17 - JKL</t>
  </si>
  <si>
    <t>Item 18 - JKL</t>
  </si>
  <si>
    <t>Item 21 - MNO</t>
  </si>
  <si>
    <t>Item 22 - MNO</t>
  </si>
  <si>
    <t>Item 25 - PQR</t>
  </si>
  <si>
    <t>Item 26 - PQR</t>
  </si>
  <si>
    <t>Item 29 - STV</t>
  </si>
  <si>
    <t>Item 30 - STV</t>
  </si>
  <si>
    <t>Item 33 - UZE</t>
  </si>
  <si>
    <t>Item 34 - UZE</t>
  </si>
  <si>
    <t>Item 36 - 123</t>
  </si>
  <si>
    <t>Item 37 - 123</t>
  </si>
  <si>
    <t>Item 39 - 456</t>
  </si>
  <si>
    <t>Item 40 - 456</t>
  </si>
  <si>
    <t>IS Codes</t>
  </si>
  <si>
    <t>MONTHRENT-PV</t>
  </si>
  <si>
    <t>DAYRENT-PV</t>
  </si>
  <si>
    <t>SUB-PR</t>
  </si>
  <si>
    <t>SALES-PR</t>
  </si>
  <si>
    <t>SALES-PV</t>
  </si>
  <si>
    <t>ASSETSALE-PV</t>
  </si>
  <si>
    <t>WCAR-S</t>
  </si>
  <si>
    <t>ADREV-S</t>
  </si>
  <si>
    <t>DCHC-S</t>
  </si>
  <si>
    <t>DC-S</t>
  </si>
  <si>
    <t>FAINT-S</t>
  </si>
  <si>
    <t>FAPPE-S</t>
  </si>
  <si>
    <t>FAINTR-S</t>
  </si>
  <si>
    <t>FAPPER-S</t>
  </si>
  <si>
    <t>LAMORT-S</t>
  </si>
  <si>
    <t>LAMORTR-S</t>
  </si>
  <si>
    <t>PDC-S</t>
  </si>
  <si>
    <t>SUB-S</t>
  </si>
  <si>
    <t>GMV-S</t>
  </si>
  <si>
    <t>SUBR-S</t>
  </si>
  <si>
    <t>UEREV - S</t>
  </si>
  <si>
    <t>impression</t>
  </si>
  <si>
    <t>unit</t>
  </si>
  <si>
    <t>unit:</t>
  </si>
  <si>
    <t>subscriber:</t>
  </si>
  <si>
    <t>BS2</t>
  </si>
  <si>
    <t># of FTE's</t>
  </si>
  <si>
    <t>% annual increase (calendar year)</t>
  </si>
  <si>
    <t>HOURLY-PV</t>
  </si>
  <si>
    <t>project:</t>
  </si>
  <si>
    <t>Total # of billable hours</t>
  </si>
  <si>
    <t>Avg. rate/billable hour</t>
  </si>
  <si>
    <t>Senario selection</t>
  </si>
  <si>
    <t>High</t>
  </si>
  <si>
    <t>Mid</t>
  </si>
  <si>
    <t>SCENARIO-EV</t>
  </si>
  <si>
    <t>CAGRP-EV</t>
  </si>
  <si>
    <t>% growth</t>
  </si>
  <si>
    <t>SCENARIOCAGR-EP</t>
  </si>
  <si>
    <t>CAGR-driven sales</t>
  </si>
  <si>
    <t>ORIGINATIONS-PP</t>
  </si>
  <si>
    <t>DCV-S</t>
  </si>
  <si>
    <t xml:space="preserve">DC volume driven: </t>
  </si>
  <si>
    <t>New user acquisition cost</t>
  </si>
  <si>
    <t>SUBCAC-S</t>
  </si>
  <si>
    <t>TAM-EV</t>
  </si>
  <si>
    <t xml:space="preserve">TAM driven volume. Begin with total addressable market assumptions and take penetration assumptions to calculate expected revenue. </t>
  </si>
  <si>
    <t># of new units</t>
  </si>
  <si>
    <t>Product C</t>
  </si>
  <si>
    <t>Product D</t>
  </si>
  <si>
    <t>Product E</t>
  </si>
  <si>
    <t>Sales:</t>
  </si>
  <si>
    <t># of units sold</t>
  </si>
  <si>
    <t>% of units sold:</t>
  </si>
  <si>
    <t>Total sales</t>
  </si>
  <si>
    <t>Total COGS</t>
  </si>
  <si>
    <t>Gross Profit</t>
  </si>
  <si>
    <t>SALES-S</t>
  </si>
  <si>
    <t>Sales</t>
  </si>
  <si>
    <t>LISTSALE-PV</t>
  </si>
  <si>
    <t>LAGVOL-EV</t>
  </si>
  <si>
    <t>Hardcoded high volume with lag. Client makes assumption about how long the volume is "Work in procress" before it becomes a volume that can drive revenue items</t>
  </si>
  <si>
    <t># of months work in process</t>
  </si>
  <si>
    <t>Lagged volume:</t>
  </si>
  <si>
    <t>VOLLIST-EVP</t>
  </si>
  <si>
    <t>COGS/unit:</t>
  </si>
  <si>
    <t>Price/unit:</t>
  </si>
  <si>
    <t>Retail</t>
  </si>
  <si>
    <t>WCINVBATCH-SV</t>
  </si>
  <si>
    <t># of units - batch size</t>
  </si>
  <si>
    <t xml:space="preserve">  </t>
  </si>
  <si>
    <t># of units purchased</t>
  </si>
  <si>
    <t>Ending</t>
  </si>
  <si>
    <t># of units inventory:</t>
  </si>
  <si>
    <t>Upgrades</t>
  </si>
  <si>
    <t>% upgrades/month</t>
  </si>
  <si>
    <t>% downgrade/month</t>
  </si>
  <si>
    <t>Downgrades</t>
  </si>
  <si>
    <t>SUBFREE-PV</t>
  </si>
  <si>
    <t>Primary volume driven freemium subscription revenue. Pairswith an EV code to drive # of new subscriber, which is then used to calculate # of free subscribers, some of whom upgrade to a paid subscription</t>
  </si>
  <si>
    <t>DCSALESQUOTA-S</t>
  </si>
  <si>
    <t>$ sales quota/FTE</t>
  </si>
  <si>
    <t>% obtainment</t>
  </si>
  <si>
    <t>ARR/FTE</t>
  </si>
  <si>
    <t>Driver: ARR</t>
  </si>
  <si>
    <t># of sales FTE's</t>
  </si>
  <si>
    <t>Compensation/sales FTE</t>
  </si>
  <si>
    <t>SALESQUOTA Direct Cost:</t>
  </si>
  <si>
    <t>Sales FTE's that are driven by revenue and sales quota assumption. # of FTE's = ARR/obtained quota</t>
  </si>
  <si>
    <t># of transactions</t>
  </si>
  <si>
    <t>Deferred Tax Asset</t>
  </si>
  <si>
    <t>Change in Deferred Tax Asset</t>
  </si>
  <si>
    <t>LAMORT-PV</t>
  </si>
  <si>
    <t>DAMORT-S</t>
  </si>
  <si>
    <t>LTERMY-F</t>
  </si>
  <si>
    <t>LTERMY-PV</t>
  </si>
  <si>
    <t>Rolling fixed term loan - multiple borrowings w/ annual control:</t>
  </si>
  <si>
    <t>Cash Flow From Investing:</t>
  </si>
  <si>
    <t>Interest incmo/(expense):</t>
  </si>
  <si>
    <t># of months - age of beginning balance</t>
  </si>
  <si>
    <t>Avg. loan amount</t>
  </si>
  <si>
    <t>LTERMY-S</t>
  </si>
  <si>
    <t>DTERMY-PV</t>
  </si>
  <si>
    <t>DTERMY-S</t>
  </si>
  <si>
    <t>DCF assumptions:</t>
  </si>
  <si>
    <t>Sensitivity tables (press f9 to refresh data tables):</t>
  </si>
  <si>
    <t>WACC</t>
  </si>
  <si>
    <t>Free cash flow for the firm</t>
  </si>
  <si>
    <t>Exit year</t>
  </si>
  <si>
    <t>Terminal value</t>
  </si>
  <si>
    <t>Implied equity value:</t>
  </si>
  <si>
    <t>EBITDA exit multiple</t>
  </si>
  <si>
    <t>Total free cash flow</t>
  </si>
  <si>
    <t>Discount factor</t>
  </si>
  <si>
    <t>Sum of present values</t>
  </si>
  <si>
    <t>Present value of cash flows</t>
  </si>
  <si>
    <t>Plus: current cash</t>
  </si>
  <si>
    <t>Less: current debt</t>
  </si>
  <si>
    <t>Less: future debt</t>
  </si>
  <si>
    <t>Less: future equity</t>
  </si>
  <si>
    <t>Implied equity value</t>
  </si>
  <si>
    <t>Cost of equity:</t>
  </si>
  <si>
    <r>
      <t>Risk-free rate</t>
    </r>
    <r>
      <rPr>
        <vertAlign val="superscript"/>
        <sz val="11"/>
        <color theme="1"/>
        <rFont val="Calibri"/>
        <family val="2"/>
        <scheme val="minor"/>
      </rPr>
      <t>1</t>
    </r>
  </si>
  <si>
    <t>30 year US treasury</t>
  </si>
  <si>
    <r>
      <t>Equity risk premium</t>
    </r>
    <r>
      <rPr>
        <vertAlign val="superscript"/>
        <sz val="11"/>
        <color theme="1"/>
        <rFont val="Calibri"/>
        <family val="2"/>
        <scheme val="minor"/>
      </rPr>
      <t>1</t>
    </r>
  </si>
  <si>
    <t>Duff &amp; Phelps</t>
  </si>
  <si>
    <t>https://www.duffandphelps.com/insights/publications/cost-of-capital/us-equity-risk-premium-recommendation-2017</t>
  </si>
  <si>
    <r>
      <t>Small-stock risk premium</t>
    </r>
    <r>
      <rPr>
        <vertAlign val="superscript"/>
        <sz val="11"/>
        <color theme="1"/>
        <rFont val="Calibri"/>
        <family val="2"/>
        <scheme val="minor"/>
      </rPr>
      <t>1</t>
    </r>
  </si>
  <si>
    <t>Duff &amp; Phelps, 10th decile</t>
  </si>
  <si>
    <t>https://s3.amazonaws.com/abi-org/Events/CRC_Materials/CRC17/Exhibit+21+-+2017+Valuation+Handbook.pdf</t>
  </si>
  <si>
    <r>
      <t>Industry risk premium</t>
    </r>
    <r>
      <rPr>
        <vertAlign val="superscript"/>
        <sz val="11"/>
        <color theme="1"/>
        <rFont val="Calibri"/>
        <family val="2"/>
        <scheme val="minor"/>
      </rPr>
      <t>1</t>
    </r>
  </si>
  <si>
    <t>Aswath Damodaran, NYU</t>
  </si>
  <si>
    <t>http://www.stern.nyu.edu/~adamodar/pc/datasets/wacc.xls</t>
  </si>
  <si>
    <t>Cost of equity</t>
  </si>
  <si>
    <t>Cost of debt:</t>
  </si>
  <si>
    <t>Interest rate on debt</t>
  </si>
  <si>
    <t>Tax rate</t>
  </si>
  <si>
    <t>Cost of debt</t>
  </si>
  <si>
    <t>WACC:</t>
  </si>
  <si>
    <t>Weight of equity</t>
  </si>
  <si>
    <t>Weight of debt</t>
  </si>
  <si>
    <t>Discount for lack of marketability</t>
  </si>
  <si>
    <t>Willamette, average</t>
  </si>
  <si>
    <t>http://www.willamette.com/insights_journal/16/winter_2016_5.pdf</t>
  </si>
  <si>
    <t>TTM</t>
  </si>
  <si>
    <t>Company</t>
  </si>
  <si>
    <t>Industry</t>
  </si>
  <si>
    <t>Market Cap.</t>
  </si>
  <si>
    <t>Enterprise Value (mm)</t>
  </si>
  <si>
    <t>% CAGR 
(5 year revenue)</t>
  </si>
  <si>
    <t>EV/Revenue</t>
  </si>
  <si>
    <t>EV/EBITDA</t>
  </si>
  <si>
    <t>P/E</t>
  </si>
  <si>
    <t>P/E 
(forward)</t>
  </si>
  <si>
    <t>PEG</t>
  </si>
  <si>
    <t>Realogy Holdings Corp.</t>
  </si>
  <si>
    <t>Residential brokerage</t>
  </si>
  <si>
    <t>N/A</t>
  </si>
  <si>
    <t>CBRE Group Inc.</t>
  </si>
  <si>
    <t>Commercial property management</t>
  </si>
  <si>
    <t>The Property Franchise Group</t>
  </si>
  <si>
    <t>Residential property management</t>
  </si>
  <si>
    <t>AppFolio</t>
  </si>
  <si>
    <t>Property management software</t>
  </si>
  <si>
    <t>Colliers International Group Inc.</t>
  </si>
  <si>
    <t>Commercial brokerage</t>
  </si>
  <si>
    <t>Median ex. The Property Franchise Group</t>
  </si>
  <si>
    <t>Why exlcude The Property Franchise Group in multiples?</t>
  </si>
  <si>
    <t>Property Management Inc.</t>
  </si>
  <si>
    <t>Cash 
($ mm)</t>
  </si>
  <si>
    <t>Revenue 
($ mm)</t>
  </si>
  <si>
    <t>EBITDA 
($ mm)</t>
  </si>
  <si>
    <t>Net income 
($ mm)</t>
  </si>
  <si>
    <t>% YoY revenue growth</t>
  </si>
  <si>
    <t>Implied equity value ($ mm)</t>
  </si>
  <si>
    <t>Median valuation</t>
  </si>
  <si>
    <t>Steady-state</t>
  </si>
  <si>
    <t>Growth curve steady state rev</t>
  </si>
  <si>
    <t>Growth curve - % of steadystate:</t>
  </si>
  <si>
    <t>Assumptions:</t>
  </si>
  <si>
    <t>GROWTH-PV</t>
  </si>
  <si>
    <t>GROWTHCHURN-PV</t>
  </si>
  <si>
    <t>% churn</t>
  </si>
  <si>
    <t>Growth curve steady state rev w/ churn</t>
  </si>
  <si>
    <t>Blank</t>
  </si>
  <si>
    <t/>
  </si>
  <si>
    <t>Dividend</t>
  </si>
  <si>
    <t>Change in Other liabilities</t>
  </si>
  <si>
    <t>Change in Accounts payable</t>
  </si>
  <si>
    <t>Change in Other assets</t>
  </si>
  <si>
    <t>Change in Deferred tax asset</t>
  </si>
  <si>
    <t>Change in Inventory</t>
  </si>
  <si>
    <t>Change in Accounts receivable</t>
  </si>
  <si>
    <t>Other liabilities</t>
  </si>
  <si>
    <t>Accounts payable</t>
  </si>
  <si>
    <t>Liabilities:</t>
  </si>
  <si>
    <t>Other assets</t>
  </si>
  <si>
    <t>Deferred tax asset</t>
  </si>
  <si>
    <t>Accounts receivable</t>
  </si>
  <si>
    <t>Assets:</t>
  </si>
  <si>
    <t>Other</t>
  </si>
  <si>
    <t>IT</t>
  </si>
  <si>
    <t>Processing Fees</t>
  </si>
  <si>
    <t>Marketing</t>
  </si>
  <si>
    <t>Payroll &amp; benefits</t>
  </si>
  <si>
    <t>Insure</t>
  </si>
  <si>
    <t>Health</t>
  </si>
  <si>
    <t>Protection</t>
  </si>
  <si>
    <t xml:space="preserve">(Quarter #) </t>
  </si>
  <si>
    <t>(quarter end date)</t>
  </si>
  <si>
    <t>$ mm:</t>
  </si>
  <si>
    <t xml:space="preserve">   % EBITDA margin</t>
  </si>
  <si>
    <t>2024 Q1</t>
  </si>
  <si>
    <t>2024 Q2</t>
  </si>
  <si>
    <t>2024 Q3</t>
  </si>
  <si>
    <t>2024 Q4</t>
  </si>
  <si>
    <t>V: volume</t>
  </si>
  <si>
    <t>FUNNEL-EV</t>
  </si>
  <si>
    <t>Sales Funnel:</t>
  </si>
  <si>
    <t># of responses</t>
  </si>
  <si>
    <t>% converstion to qualified leads</t>
  </si>
  <si>
    <t># of qualified leads</t>
  </si>
  <si>
    <t>subscriber</t>
  </si>
  <si>
    <t>GPLP-IS</t>
  </si>
  <si>
    <t>Driver: Free Cash Flow</t>
  </si>
  <si>
    <t>GP/LP split:</t>
  </si>
  <si>
    <t>LP net cash flow:</t>
  </si>
  <si>
    <t>% management fee</t>
  </si>
  <si>
    <t>% hurdle rate</t>
  </si>
  <si>
    <t>% carried interest</t>
  </si>
  <si>
    <t>New capital drawn</t>
  </si>
  <si>
    <t>Capital repaid</t>
  </si>
  <si>
    <t>LP Principal:</t>
  </si>
  <si>
    <t>Cash flow available for LP hurdle</t>
  </si>
  <si>
    <t>LP Hurdle:</t>
  </si>
  <si>
    <t>Hurdle accrued</t>
  </si>
  <si>
    <t>Cash flow available for GP/LP split</t>
  </si>
  <si>
    <t>Management fee</t>
  </si>
  <si>
    <t>Hurdle paid</t>
  </si>
  <si>
    <t>LP split</t>
  </si>
  <si>
    <t>GP Split</t>
  </si>
  <si>
    <t>LP Split</t>
  </si>
  <si>
    <t>Net cash flows</t>
  </si>
  <si>
    <t>% LP IRR</t>
  </si>
  <si>
    <t>GP cash flows:</t>
  </si>
  <si>
    <t>Management Fee</t>
  </si>
  <si>
    <t>Carried Interest</t>
  </si>
  <si>
    <t xml:space="preserve">Net cash flows </t>
  </si>
  <si>
    <t>HOURLY-S</t>
  </si>
  <si>
    <t># of hours worked</t>
  </si>
  <si>
    <t>$ pay/hour</t>
  </si>
  <si>
    <t>Pools</t>
  </si>
  <si>
    <t>pool</t>
  </si>
  <si>
    <t>Volume driven hourly wage</t>
  </si>
  <si>
    <t>FAPPE-IS</t>
  </si>
  <si>
    <t>Driver: # of FTE's</t>
  </si>
  <si>
    <t>Subtotal starting range</t>
  </si>
  <si>
    <t>Subtotal ending range</t>
  </si>
  <si>
    <t>Firm:</t>
  </si>
  <si>
    <t>SUBCLIENT-PV</t>
  </si>
  <si>
    <t># of clients:</t>
  </si>
  <si>
    <t># of clients</t>
  </si>
  <si>
    <t>Price/client/month</t>
  </si>
  <si>
    <t>SETUPFEE-S</t>
  </si>
  <si>
    <t>Setup fees:</t>
  </si>
  <si>
    <t>RECURFEE-S</t>
  </si>
  <si>
    <t>Recurring fees:</t>
  </si>
  <si>
    <t>SETUPDC-S</t>
  </si>
  <si>
    <t>Setup DC:</t>
  </si>
  <si>
    <t>RECURDC-S</t>
  </si>
  <si>
    <t>RECURPERCENTDC-S</t>
  </si>
  <si>
    <t>SETUPFEEPERCENT-S</t>
  </si>
  <si>
    <t>Sheet Name:</t>
  </si>
  <si>
    <t>TAX-IS</t>
  </si>
  <si>
    <t>IS: Net income</t>
  </si>
  <si>
    <t>Income Tax:</t>
  </si>
  <si>
    <t>TAXDTA-IS</t>
  </si>
  <si>
    <t>COVER-F</t>
  </si>
  <si>
    <t>Cover</t>
  </si>
  <si>
    <t>*Cover: DATECOVER-F "Infinite PL Financial Model"
*Ministry of Health: HVOL-EV "Ministry of Health", SALES-PV "transaction", COGS-SV "Cost of Service"
*Health Care: SCENVOL-EV, SALESQUOTA-TV "client", SUB-TV "user", SUBVOL-TV "transaction", SALES-PV "transaction", COGS-SV "Cost of Service"
*Market 2: SCENVOL-EV, SALESQUOTA-TV "client", SUB-TV "user", SUBVOL-TV "transaction", SALES-PV "transaction", COGS-SV "Cost of Service"
*Shared Services: SCENVOL-EV, SALESQUOTA-TV "client", SUB-TV "user", SUBVOL-TV "message", SALES-PV "transaction", COGS-SV "Cost of Service"
*Intangible Assets: FAINT-F "TibbyGO (Temp controlled deliveries)", FAINT-F "Tibby GO - non- MOH customers", FAINT-F "CoreOps"
*Working Capital: WCAR-IS "Accounts Receivable", WCAP-IS "Accounts Payable"
*Corporate Overhead: FIXEDSALARY-F "Employee-related costs", FIXEDNONEMP-F "Fixed Non Employee Related Costs", DYNNONEMP-F "Dynamic Non Employee Related Costs"
*Equity: RAISE-F "Equity Raises"</t>
  </si>
  <si>
    <t>DATECOVER-F "Infinite PL Financial Model"</t>
  </si>
  <si>
    <t>Ministry of Health</t>
  </si>
  <si>
    <t>HVOL-EV "Ministry of Health", SALES-PV "transaction", COGS-SV "Cost of Service"</t>
  </si>
  <si>
    <t>Health Care</t>
  </si>
  <si>
    <t>SCENVOL-EV, SALESQUOTA-TV "client", SUB-TV "user", SUBVOL-TV "transaction", SALES-PV "transaction", COGS-SV "Cost of Service"</t>
  </si>
  <si>
    <t>Market 2</t>
  </si>
  <si>
    <t>Shared Services</t>
  </si>
  <si>
    <t>SCENVOL-EV, SALESQUOTA-TV "client", SUB-TV "user", SUBVOL-TV "message", SALES-PV "transaction", COGS-SV "Cost of Service"</t>
  </si>
  <si>
    <t>Intangible Assets</t>
  </si>
  <si>
    <t>FAINT-F "TibbyGO (Temp controlled deliveries)", FAINT-F "Tibby GO - non- MOH customers", FAINT-F "CoreOps"</t>
  </si>
  <si>
    <t>Working Capital</t>
  </si>
  <si>
    <t>WCAR-IS "Accounts Receivable", WCAP-IS "Accounts Payable"</t>
  </si>
  <si>
    <t>Corporate Overhead</t>
  </si>
  <si>
    <t>FIXEDSALARY-F "Employee-related costs", FIXEDNONEMP-F "Fixed Non Employee Related Costs", DYNNONEMP-F "Dynamic Non Employee Related Costs"</t>
  </si>
  <si>
    <t>RAISE-F "Equity Raises"</t>
  </si>
  <si>
    <t>Low</t>
  </si>
  <si>
    <t>Base</t>
  </si>
  <si>
    <t>Selection</t>
  </si>
  <si>
    <t>SCENVOL-EV</t>
  </si>
  <si>
    <t>Pools:</t>
  </si>
  <si>
    <r>
      <rPr>
        <b/>
        <sz val="11"/>
        <color theme="1"/>
        <rFont val="Calibri"/>
        <family val="2"/>
        <scheme val="minor"/>
      </rPr>
      <t>SCENVOL-EV</t>
    </r>
    <r>
      <rPr>
        <sz val="11"/>
        <color theme="1"/>
        <rFont val="Calibri"/>
        <family val="2"/>
        <scheme val="minor"/>
      </rPr>
      <t>, SALESQUOTA-TV "client", SUB-TV "user", SUBVOL-TV "transaction", SALES-PV "transaction", COGS-SV "Cost of Service"</t>
    </r>
  </si>
  <si>
    <t>SALESQUOTA-TV</t>
  </si>
  <si>
    <t>implant</t>
  </si>
  <si>
    <t>Codes: "Label:", SCENVOL-EV "Pools", SALESQUOTA-TV "implant", SUBCLIENT-PV "pool"</t>
  </si>
  <si>
    <t>implant:</t>
  </si>
  <si>
    <t>pool: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</si>
</sst>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164" formatCode="_(* #,##0_);_(* \(#,##0\);_(* &quot;   -&quot;?_);_(@_)"/>
    <numFmt numFmtId="165" formatCode="_(* #,##0.0%;_(* \(#,##0.0\)%;_(* &quot;   -&quot;?_)"/>
    <numFmt numFmtId="166" formatCode="_(* &quot;$&quot;\ #,##0_);_(* &quot;$&quot;\ \(#,##0\);_(* &quot;&quot;&quot;$&quot;\ \ \-&quot;&quot;?_);_(@_)"/>
    <numFmt numFmtId="167" formatCode="&quot;Driver &quot;#####"/>
    <numFmt numFmtId="168" formatCode="_(* &quot;$&quot;\ #,##0.0_);_(* &quot;$&quot;\ \(#,##0.0\);_(* &quot;&quot;&quot;$&quot;\ \ \-&quot;&quot;?_);_(@_)"/>
    <numFmt numFmtId="169" formatCode="&quot;Beginning&quot;"/>
    <numFmt numFmtId="170" formatCode="&quot;Month &quot;\ #"/>
    <numFmt numFmtId="171" formatCode="_(* ###0_);_(* \(###0\);_(* &quot;   -&quot;?_);_(@_)"/>
    <numFmt numFmtId="172" formatCode="mmm"/>
    <numFmt numFmtId="173" formatCode="&quot;Month &quot;#"/>
    <numFmt numFmtId="174" formatCode="_(* #,##0.0%_);_(* \(#,##0.0%\);_(* &quot;   -&quot;?_)"/>
    <numFmt numFmtId="175" formatCode="_(* &quot;$&quot;\ #,##0_);_(* \(&quot;$&quot;\ #,##0\);_(* &quot;$  -&quot;?_);_(@_)"/>
    <numFmt numFmtId="176" formatCode="* #,##0.0%;* \(#,##0.0\)%;* &quot;   -&quot;?_)"/>
    <numFmt numFmtId="177" formatCode="* &quot;$&quot;\ #,##0_);* &quot;$&quot;\ \(#,##0\);* &quot;$  -&quot;?_);_(@_)"/>
    <numFmt numFmtId="178" formatCode="* #,##0_);* \(#,##0\);* &quot;   -&quot;?_);_(@_)"/>
    <numFmt numFmtId="179" formatCode="* #,##0.0\x;* \(#,##0.0\)\x;* &quot;   -&quot;?_)"/>
    <numFmt numFmtId="180" formatCode="* #,##0.0_);* \(#,##0.0\);* &quot;   -&quot;?_);_(@_)"/>
    <numFmt numFmtId="181" formatCode="[$-F400]h:mm:ss\ AM/PM"/>
    <numFmt numFmtId="182" formatCode="_(* #,##0.0\x;_(* \(#,##0.0\)\x;_(* &quot;   -&quot;?_)"/>
    <numFmt numFmtId="183" formatCode="_(* #,##0.00%;_(* \(#,##0.00\)%;_(* &quot;   -&quot;?_)"/>
    <numFmt numFmtId="184" formatCode="_(* #,##0.0\x_);_(* \(#,##0.0\x\);_(* &quot;   -&quot;?_)"/>
    <numFmt numFmtId="185" formatCode="_(* &quot;£&quot;\ #,##0_);_(* \(&quot;$&quot;\ #,##0\);_(* &quot;$  -&quot;?_);_(@_)"/>
    <numFmt numFmtId="186" formatCode="_(* #,##0.00_);_(* \(#,##0.00\);_(* &quot;   -&quot;?_);_(@_)"/>
    <numFmt numFmtId="187" formatCode="_(* &quot;$&quot;\ #,##0.00_);_(* \(&quot;$&quot;\ #,##0.00\);_(* &quot;$  -&quot;?_);_(@_)"/>
    <numFmt numFmtId="188" formatCode="_(* &quot;$&quot;\ #,##0.0_);_(* \(&quot;$&quot;\ #,##0.0\);_(* &quot;$  -&quot;?_);_(@_)"/>
    <numFmt numFmtId="189" formatCode="&quot;Month &quot;0"/>
    <numFmt numFmtId="190" formatCode="_(#,##0.0_);\(#,##0.0\);_(&quot;-&quot;_);_)@_)"/>
    <numFmt numFmtId="191" formatCode="_(* #,##0%;_(* \(#,##0\)%;_(* &quot;   -&quot;?_)"/>
    <numFmt numFmtId="192" formatCode="_(#,##0_);\(#,##0\);_(&quot;-&quot;_);_)@_)"/>
    <numFmt numFmtId="193" formatCode="_(###0_);\(###0\);_(&quot;-&quot;_);_)@_)"/>
    <numFmt numFmtId="194" formatCode="[$-F800]dddd\,\ mmmm\ dd\,\ yyyy"/>
  </numFmts>
  <fonts count="57" x14ac:knownFonts="1">
    <font>
      <sz val="11"/>
      <color theme="1"/>
      <name val="Calibri"/>
      <family val="2"/>
      <scheme val="minor"/>
    </font>
    <font>
      <b/>
      <sz val="11"/>
      <color theme="1"/>
      <name val="Calibri"/>
      <family val="2"/>
      <scheme val="minor"/>
    </font>
    <font>
      <i/>
      <sz val="11"/>
      <color theme="1"/>
      <name val="Calibri"/>
      <family val="2"/>
      <scheme val="minor"/>
    </font>
    <font>
      <sz val="11"/>
      <color rgb="FF000000"/>
      <name val="Calibri"/>
      <family val="2"/>
      <scheme val="minor"/>
    </font>
    <font>
      <b/>
      <sz val="11"/>
      <color rgb="FF000000"/>
      <name val="Calibri"/>
      <family val="2"/>
      <scheme val="minor"/>
    </font>
    <font>
      <sz val="10"/>
      <color rgb="FF000000"/>
      <name val="Arial"/>
      <family val="2"/>
    </font>
    <font>
      <b/>
      <sz val="11"/>
      <color rgb="FF008000"/>
      <name val="Calibri"/>
      <family val="2"/>
      <scheme val="minor"/>
    </font>
    <font>
      <i/>
      <sz val="11"/>
      <color rgb="FF000000"/>
      <name val="Calibri"/>
      <family val="2"/>
      <scheme val="minor"/>
    </font>
    <font>
      <i/>
      <sz val="11"/>
      <color rgb="FF0000FF"/>
      <name val="Calibri"/>
      <family val="2"/>
      <scheme val="minor"/>
    </font>
    <font>
      <sz val="11"/>
      <color rgb="FF0000FF"/>
      <name val="Calibri"/>
      <family val="2"/>
      <scheme val="minor"/>
    </font>
    <font>
      <b/>
      <i/>
      <sz val="11"/>
      <color theme="1"/>
      <name val="Calibri"/>
      <family val="2"/>
      <scheme val="minor"/>
    </font>
    <font>
      <b/>
      <i/>
      <sz val="11"/>
      <color rgb="FF000000"/>
      <name val="Calibri"/>
      <family val="2"/>
      <scheme val="minor"/>
    </font>
    <font>
      <b/>
      <i/>
      <sz val="11"/>
      <color rgb="FF0000FF"/>
      <name val="Calibri"/>
      <family val="2"/>
      <scheme val="minor"/>
    </font>
    <font>
      <sz val="11"/>
      <color rgb="FF000000"/>
      <name val="Arial"/>
      <family val="2"/>
    </font>
    <font>
      <b/>
      <sz val="11"/>
      <name val="Calibri"/>
      <family val="2"/>
      <scheme val="minor"/>
    </font>
    <font>
      <i/>
      <sz val="11"/>
      <color indexed="12"/>
      <name val="Calibri"/>
      <family val="2"/>
      <scheme val="minor"/>
    </font>
    <font>
      <b/>
      <sz val="9"/>
      <color indexed="81"/>
      <name val="Tahoma"/>
      <family val="2"/>
    </font>
    <font>
      <sz val="9"/>
      <color indexed="81"/>
      <name val="Tahoma"/>
      <family val="2"/>
    </font>
    <font>
      <b/>
      <sz val="11"/>
      <color rgb="FF0000FF"/>
      <name val="Calibri"/>
      <family val="2"/>
      <scheme val="minor"/>
    </font>
    <font>
      <sz val="11"/>
      <color rgb="FF000000"/>
      <name val="Calibri"/>
      <family val="2"/>
    </font>
    <font>
      <i/>
      <sz val="11"/>
      <name val="Calibri"/>
      <family val="2"/>
      <scheme val="minor"/>
    </font>
    <font>
      <sz val="11"/>
      <color rgb="FF008000"/>
      <name val="Calibri"/>
      <family val="2"/>
      <scheme val="minor"/>
    </font>
    <font>
      <b/>
      <i/>
      <sz val="11"/>
      <color indexed="12"/>
      <name val="Calibri"/>
      <family val="2"/>
      <scheme val="minor"/>
    </font>
    <font>
      <i/>
      <u/>
      <sz val="11"/>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b/>
      <i/>
      <sz val="11"/>
      <color theme="0"/>
      <name val="Calibri"/>
      <family val="2"/>
      <scheme val="minor"/>
    </font>
    <font>
      <sz val="11"/>
      <color indexed="17"/>
      <name val="Calibri"/>
      <family val="2"/>
      <scheme val="minor"/>
    </font>
    <font>
      <sz val="11"/>
      <color indexed="12"/>
      <name val="Calibri"/>
      <family val="2"/>
      <scheme val="minor"/>
    </font>
    <font>
      <u/>
      <sz val="11"/>
      <color theme="1"/>
      <name val="Calibri"/>
      <family val="2"/>
      <scheme val="minor"/>
    </font>
    <font>
      <i/>
      <sz val="11"/>
      <color rgb="FF000000"/>
      <name val="Calibri"/>
      <family val="2"/>
    </font>
    <font>
      <sz val="11"/>
      <color rgb="FF0000FF"/>
      <name val="Calibri"/>
      <family val="2"/>
    </font>
    <font>
      <i/>
      <u val="singleAccounting"/>
      <sz val="11"/>
      <color rgb="FF000000"/>
      <name val="Calibri"/>
      <family val="2"/>
      <scheme val="minor"/>
    </font>
    <font>
      <i/>
      <sz val="11"/>
      <color rgb="FF008000"/>
      <name val="Calibri"/>
      <family val="2"/>
      <scheme val="minor"/>
    </font>
    <font>
      <b/>
      <i/>
      <sz val="11"/>
      <color rgb="FFFF0000"/>
      <name val="Calibri"/>
      <family val="2"/>
      <scheme val="minor"/>
    </font>
    <font>
      <i/>
      <sz val="11"/>
      <color rgb="FFFF0000"/>
      <name val="Calibri"/>
      <family val="2"/>
      <scheme val="minor"/>
    </font>
    <font>
      <b/>
      <sz val="11"/>
      <color rgb="FFFF0000"/>
      <name val="Calibri"/>
      <family val="2"/>
      <scheme val="minor"/>
    </font>
    <font>
      <sz val="8"/>
      <name val="Calibri"/>
      <family val="2"/>
      <scheme val="minor"/>
    </font>
    <font>
      <b/>
      <sz val="11"/>
      <color indexed="17"/>
      <name val="Calibri"/>
      <family val="2"/>
      <scheme val="minor"/>
    </font>
    <font>
      <b/>
      <i/>
      <sz val="11"/>
      <name val="Calibri"/>
      <family val="2"/>
      <scheme val="minor"/>
    </font>
    <font>
      <vertAlign val="superscript"/>
      <sz val="11"/>
      <color theme="1"/>
      <name val="Calibri"/>
      <family val="2"/>
      <scheme val="minor"/>
    </font>
    <font>
      <i/>
      <sz val="11"/>
      <color indexed="17"/>
      <name val="Calibri"/>
      <family val="2"/>
      <scheme val="minor"/>
    </font>
    <font>
      <b/>
      <i/>
      <u/>
      <sz val="11"/>
      <name val="Calibri"/>
      <family val="2"/>
      <scheme val="minor"/>
    </font>
    <font>
      <b/>
      <sz val="9"/>
      <color rgb="FF000000"/>
      <name val="Tahoma"/>
      <family val="2"/>
    </font>
    <font>
      <sz val="9"/>
      <color rgb="FF000000"/>
      <name val="Tahoma"/>
      <family val="2"/>
    </font>
    <font>
      <sz val="11"/>
      <color theme="1"/>
      <name val="Calibri"/>
      <family val="2"/>
      <scheme val="minor"/>
    </font>
    <font>
      <u val="singleAccounting"/>
      <sz val="11"/>
      <color rgb="FF000000"/>
      <name val="Calibri"/>
      <family val="2"/>
      <scheme val="minor"/>
    </font>
    <font>
      <b/>
      <u/>
      <sz val="11"/>
      <color rgb="FF000000"/>
      <name val="Calibri"/>
      <family val="2"/>
      <scheme val="minor"/>
    </font>
    <font>
      <sz val="8"/>
      <name val="Calibri"/>
      <family val="2"/>
      <charset val="204"/>
      <scheme val="minor"/>
    </font>
    <font>
      <sz val="8"/>
      <name val="Tahoma"/>
      <family val="2"/>
      <charset val="204"/>
    </font>
    <font>
      <sz val="11"/>
      <color rgb="FF0069B3"/>
      <name val="Calibri"/>
      <family val="2"/>
      <scheme val="minor"/>
    </font>
    <font>
      <b/>
      <sz val="8"/>
      <name val="Tahoma"/>
      <family val="2"/>
      <charset val="204"/>
    </font>
    <font>
      <sz val="10"/>
      <name val="Arial"/>
      <family val="2"/>
    </font>
    <font>
      <sz val="10"/>
      <color theme="1"/>
      <name val="Arial"/>
      <family val="2"/>
    </font>
    <font>
      <sz val="14"/>
      <color theme="1"/>
      <name val="Calibri"/>
      <family val="2"/>
      <scheme val="minor"/>
    </font>
    <font>
      <sz val="72"/>
      <color theme="1"/>
      <name val="Calibri"/>
      <family val="2"/>
      <scheme val="minor"/>
    </font>
  </fonts>
  <fills count="11">
    <fill>
      <patternFill patternType="none"/>
    </fill>
    <fill>
      <patternFill patternType="gray125"/>
    </fill>
    <fill>
      <patternFill patternType="solid">
        <fgColor rgb="FFCCFFCC"/>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C000"/>
        <bgColor indexed="64"/>
      </patternFill>
    </fill>
    <fill>
      <patternFill patternType="solid">
        <fgColor theme="0"/>
        <bgColor indexed="64"/>
      </patternFill>
    </fill>
  </fills>
  <borders count="23">
    <border>
      <left/>
      <right/>
      <top/>
      <bottom/>
      <diagonal/>
    </border>
    <border>
      <left/>
      <right/>
      <top/>
      <bottom style="thin">
        <color indexed="8"/>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8"/>
      </left>
      <right style="thin">
        <color indexed="8"/>
      </right>
      <top/>
      <bottom style="thin">
        <color indexed="8"/>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bottom style="thin">
        <color auto="1"/>
      </bottom>
      <diagonal/>
    </border>
    <border>
      <left style="thin">
        <color indexed="8"/>
      </left>
      <right/>
      <top style="thin">
        <color auto="1"/>
      </top>
      <bottom style="thin">
        <color auto="1"/>
      </bottom>
      <diagonal/>
    </border>
    <border>
      <left/>
      <right/>
      <top/>
      <bottom style="thin">
        <color indexed="8"/>
      </bottom>
      <diagonal/>
    </border>
    <border>
      <left style="thin">
        <color auto="1"/>
      </left>
      <right/>
      <top style="thin">
        <color auto="1"/>
      </top>
      <bottom style="thin">
        <color auto="1"/>
      </bottom>
      <diagonal/>
    </border>
    <border>
      <left style="thin">
        <color indexed="8"/>
      </left>
      <right/>
      <top/>
      <bottom/>
      <diagonal/>
    </border>
    <border>
      <left style="medium">
        <color theme="0"/>
      </left>
      <right style="medium">
        <color theme="0"/>
      </right>
      <top style="medium">
        <color theme="0"/>
      </top>
      <bottom style="medium">
        <color theme="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indexed="8"/>
      </top>
      <bottom/>
      <diagonal/>
    </border>
    <border>
      <left style="thin">
        <color indexed="8"/>
      </left>
      <right/>
      <top style="thin">
        <color indexed="8"/>
      </top>
      <bottom/>
      <diagonal/>
    </border>
    <border>
      <left style="thin">
        <color indexed="8"/>
      </left>
      <right style="thin">
        <color indexed="8"/>
      </right>
      <top style="thin">
        <color indexed="8"/>
      </top>
      <bottom style="thin">
        <color indexed="8"/>
      </bottom>
      <diagonal/>
    </border>
  </borders>
  <cellStyleXfs count="11">
    <xf numFmtId="0" fontId="0" fillId="0" borderId="0"/>
    <xf numFmtId="0" fontId="5" fillId="0" borderId="0"/>
    <xf numFmtId="0" fontId="19" fillId="0" borderId="0"/>
    <xf numFmtId="0" fontId="26" fillId="0" borderId="0" applyNumberFormat="0" applyFill="0" applyBorder="0" applyAlignment="0" applyProtection="0"/>
    <xf numFmtId="0" fontId="49" fillId="0" borderId="0" applyFill="0" applyBorder="0">
      <alignment vertical="center"/>
    </xf>
    <xf numFmtId="0" fontId="50" fillId="0" borderId="0" applyFill="0" applyBorder="0">
      <alignment vertical="center"/>
    </xf>
    <xf numFmtId="190" fontId="50" fillId="0" borderId="0" applyFill="0" applyBorder="0">
      <alignment vertical="center"/>
    </xf>
    <xf numFmtId="193" fontId="50" fillId="0" borderId="0" applyFill="0" applyBorder="0">
      <alignment vertical="center"/>
    </xf>
    <xf numFmtId="0" fontId="52" fillId="0" borderId="0" applyFill="0" applyBorder="0">
      <alignment vertical="center"/>
    </xf>
    <xf numFmtId="9" fontId="53" fillId="0" borderId="0" applyFont="0" applyFill="0" applyBorder="0" applyAlignment="0" applyProtection="0"/>
    <xf numFmtId="0" fontId="54" fillId="0" borderId="0"/>
  </cellStyleXfs>
  <cellXfs count="474">
    <xf numFmtId="0" fontId="0" fillId="0" borderId="0" xfId="0"/>
    <xf numFmtId="0" fontId="0" fillId="0" borderId="0" xfId="0" applyAlignment="1">
      <alignment horizontal="right"/>
    </xf>
    <xf numFmtId="0" fontId="0" fillId="0" borderId="0" xfId="0" applyAlignment="1">
      <alignment horizontal="center"/>
    </xf>
    <xf numFmtId="0" fontId="0" fillId="2" borderId="0" xfId="0" applyFill="1"/>
    <xf numFmtId="0" fontId="0" fillId="2" borderId="0" xfId="0" applyFill="1" applyAlignment="1">
      <alignment horizontal="right"/>
    </xf>
    <xf numFmtId="0" fontId="0" fillId="2" borderId="0" xfId="0" applyFill="1" applyAlignment="1">
      <alignment horizontal="center"/>
    </xf>
    <xf numFmtId="0" fontId="0" fillId="0" borderId="0" xfId="0" applyAlignment="1">
      <alignment horizontal="left"/>
    </xf>
    <xf numFmtId="0" fontId="2" fillId="0" borderId="0" xfId="0" applyFont="1" applyAlignment="1">
      <alignment horizontal="center"/>
    </xf>
    <xf numFmtId="0" fontId="3" fillId="0" borderId="0" xfId="0" applyFont="1"/>
    <xf numFmtId="0" fontId="4" fillId="0" borderId="0" xfId="0" applyFont="1"/>
    <xf numFmtId="17" fontId="4" fillId="0" borderId="0" xfId="1" applyNumberFormat="1" applyFont="1"/>
    <xf numFmtId="17" fontId="6" fillId="0" borderId="0" xfId="1" applyNumberFormat="1" applyFont="1"/>
    <xf numFmtId="0" fontId="2" fillId="0" borderId="0" xfId="0" applyFont="1"/>
    <xf numFmtId="0" fontId="7" fillId="0" borderId="0" xfId="0" applyFont="1"/>
    <xf numFmtId="0" fontId="8" fillId="0" borderId="0" xfId="0" applyFont="1"/>
    <xf numFmtId="164" fontId="7" fillId="0" borderId="0" xfId="0" applyNumberFormat="1" applyFont="1"/>
    <xf numFmtId="165" fontId="8" fillId="0" borderId="0" xfId="0" applyNumberFormat="1" applyFont="1"/>
    <xf numFmtId="164" fontId="8" fillId="0" borderId="0" xfId="0" applyNumberFormat="1" applyFont="1"/>
    <xf numFmtId="166" fontId="8" fillId="0" borderId="0" xfId="0" applyNumberFormat="1" applyFont="1"/>
    <xf numFmtId="166" fontId="7" fillId="0" borderId="0" xfId="0" applyNumberFormat="1" applyFont="1"/>
    <xf numFmtId="165" fontId="7" fillId="0" borderId="0" xfId="0" applyNumberFormat="1" applyFont="1"/>
    <xf numFmtId="165" fontId="2" fillId="0" borderId="0" xfId="0" applyNumberFormat="1" applyFont="1"/>
    <xf numFmtId="0" fontId="10" fillId="3" borderId="0" xfId="0" applyFont="1" applyFill="1"/>
    <xf numFmtId="166" fontId="9" fillId="0" borderId="0" xfId="0" applyNumberFormat="1" applyFont="1"/>
    <xf numFmtId="166" fontId="3" fillId="0" borderId="0" xfId="0" applyNumberFormat="1" applyFont="1"/>
    <xf numFmtId="165" fontId="8" fillId="0" borderId="1" xfId="0" applyNumberFormat="1" applyFont="1" applyBorder="1"/>
    <xf numFmtId="165" fontId="7" fillId="0" borderId="1" xfId="0" applyNumberFormat="1" applyFont="1" applyBorder="1"/>
    <xf numFmtId="0" fontId="1" fillId="0" borderId="0" xfId="0" applyFont="1"/>
    <xf numFmtId="166" fontId="1" fillId="0" borderId="0" xfId="0" applyNumberFormat="1" applyFont="1"/>
    <xf numFmtId="166" fontId="8" fillId="0" borderId="1" xfId="0" applyNumberFormat="1" applyFont="1" applyBorder="1"/>
    <xf numFmtId="166" fontId="7" fillId="0" borderId="1" xfId="0" applyNumberFormat="1" applyFont="1" applyBorder="1"/>
    <xf numFmtId="0" fontId="10" fillId="0" borderId="0" xfId="0" applyFont="1"/>
    <xf numFmtId="164" fontId="10" fillId="0" borderId="0" xfId="0" applyNumberFormat="1" applyFont="1"/>
    <xf numFmtId="166" fontId="4" fillId="0" borderId="0" xfId="0" applyNumberFormat="1" applyFont="1"/>
    <xf numFmtId="164" fontId="2" fillId="0" borderId="0" xfId="0" applyNumberFormat="1" applyFont="1"/>
    <xf numFmtId="164" fontId="2" fillId="0" borderId="1" xfId="0" applyNumberFormat="1" applyFont="1" applyBorder="1"/>
    <xf numFmtId="0" fontId="0" fillId="0" borderId="1" xfId="0" applyBorder="1"/>
    <xf numFmtId="166" fontId="3" fillId="0" borderId="1" xfId="0" applyNumberFormat="1" applyFont="1" applyBorder="1"/>
    <xf numFmtId="164" fontId="11" fillId="0" borderId="0" xfId="0" applyNumberFormat="1" applyFont="1"/>
    <xf numFmtId="164" fontId="12" fillId="0" borderId="0" xfId="0" applyNumberFormat="1" applyFont="1"/>
    <xf numFmtId="0" fontId="0" fillId="3" borderId="0" xfId="0" applyFill="1"/>
    <xf numFmtId="0" fontId="10" fillId="4" borderId="0" xfId="0" applyFont="1" applyFill="1"/>
    <xf numFmtId="0" fontId="0" fillId="4" borderId="0" xfId="0" applyFill="1"/>
    <xf numFmtId="166" fontId="0" fillId="0" borderId="1" xfId="0" applyNumberFormat="1" applyBorder="1"/>
    <xf numFmtId="0" fontId="13" fillId="0" borderId="0" xfId="0" applyFont="1"/>
    <xf numFmtId="0" fontId="13" fillId="2" borderId="0" xfId="0" applyFont="1" applyFill="1" applyAlignment="1">
      <alignment vertical="center"/>
    </xf>
    <xf numFmtId="0" fontId="0" fillId="5" borderId="0" xfId="0" applyFill="1"/>
    <xf numFmtId="164" fontId="11" fillId="4" borderId="0" xfId="0" applyNumberFormat="1" applyFont="1" applyFill="1"/>
    <xf numFmtId="0" fontId="10" fillId="5" borderId="0" xfId="0" applyFont="1" applyFill="1"/>
    <xf numFmtId="164" fontId="11" fillId="5" borderId="0" xfId="0" applyNumberFormat="1" applyFont="1" applyFill="1"/>
    <xf numFmtId="0" fontId="2" fillId="5" borderId="0" xfId="0" applyFont="1" applyFill="1"/>
    <xf numFmtId="0" fontId="1" fillId="5" borderId="0" xfId="0" applyFont="1" applyFill="1"/>
    <xf numFmtId="0" fontId="1" fillId="4" borderId="0" xfId="0" applyFont="1" applyFill="1"/>
    <xf numFmtId="166" fontId="0" fillId="0" borderId="0" xfId="0" applyNumberFormat="1"/>
    <xf numFmtId="168" fontId="8" fillId="0" borderId="1" xfId="0" applyNumberFormat="1" applyFont="1" applyBorder="1"/>
    <xf numFmtId="168" fontId="7" fillId="0" borderId="1" xfId="0" applyNumberFormat="1" applyFont="1" applyBorder="1"/>
    <xf numFmtId="167" fontId="2" fillId="0" borderId="0" xfId="0" applyNumberFormat="1" applyFont="1"/>
    <xf numFmtId="164" fontId="15" fillId="0" borderId="0" xfId="0" applyNumberFormat="1" applyFont="1"/>
    <xf numFmtId="166" fontId="18" fillId="0" borderId="0" xfId="0" applyNumberFormat="1" applyFont="1"/>
    <xf numFmtId="165" fontId="15" fillId="0" borderId="0" xfId="0" applyNumberFormat="1" applyFont="1"/>
    <xf numFmtId="0" fontId="2" fillId="0" borderId="0" xfId="0" applyFont="1" applyAlignment="1">
      <alignment horizontal="right"/>
    </xf>
    <xf numFmtId="166" fontId="2" fillId="0" borderId="0" xfId="0" applyNumberFormat="1" applyFont="1"/>
    <xf numFmtId="166" fontId="0" fillId="0" borderId="0" xfId="0" applyNumberFormat="1" applyAlignment="1">
      <alignment horizontal="right"/>
    </xf>
    <xf numFmtId="166" fontId="1" fillId="0" borderId="2" xfId="0" applyNumberFormat="1" applyFont="1" applyBorder="1"/>
    <xf numFmtId="164" fontId="0" fillId="0" borderId="0" xfId="0" applyNumberFormat="1"/>
    <xf numFmtId="164" fontId="1" fillId="0" borderId="0" xfId="0" applyNumberFormat="1" applyFont="1"/>
    <xf numFmtId="0" fontId="11" fillId="3" borderId="0" xfId="0" applyFont="1" applyFill="1"/>
    <xf numFmtId="0" fontId="11" fillId="0" borderId="0" xfId="0" applyFont="1"/>
    <xf numFmtId="0" fontId="11" fillId="4" borderId="0" xfId="0" applyFont="1" applyFill="1"/>
    <xf numFmtId="167" fontId="7" fillId="0" borderId="0" xfId="0" applyNumberFormat="1" applyFont="1"/>
    <xf numFmtId="0" fontId="11" fillId="5" borderId="0" xfId="0" applyFont="1" applyFill="1"/>
    <xf numFmtId="0" fontId="7" fillId="5" borderId="0" xfId="0" applyFont="1" applyFill="1"/>
    <xf numFmtId="0" fontId="3" fillId="0" borderId="0" xfId="0" applyFont="1" applyAlignment="1">
      <alignment horizontal="right"/>
    </xf>
    <xf numFmtId="0" fontId="10" fillId="0" borderId="0" xfId="0" applyFont="1" applyAlignment="1">
      <alignment horizontal="right"/>
    </xf>
    <xf numFmtId="166" fontId="9" fillId="0" borderId="0" xfId="0" applyNumberFormat="1" applyFont="1" applyAlignment="1">
      <alignment horizontal="right"/>
    </xf>
    <xf numFmtId="165" fontId="8" fillId="0" borderId="0" xfId="0" applyNumberFormat="1" applyFont="1" applyAlignment="1">
      <alignment horizontal="right"/>
    </xf>
    <xf numFmtId="164" fontId="7" fillId="0" borderId="0" xfId="0" applyNumberFormat="1" applyFont="1" applyAlignment="1">
      <alignment horizontal="right"/>
    </xf>
    <xf numFmtId="166" fontId="4" fillId="0" borderId="0" xfId="0" applyNumberFormat="1" applyFont="1" applyAlignment="1">
      <alignment horizontal="right"/>
    </xf>
    <xf numFmtId="0" fontId="1" fillId="0" borderId="0" xfId="0" applyFont="1" applyAlignment="1">
      <alignment horizontal="right"/>
    </xf>
    <xf numFmtId="167" fontId="2" fillId="0" borderId="0" xfId="0" applyNumberFormat="1" applyFont="1" applyAlignment="1">
      <alignment horizontal="right"/>
    </xf>
    <xf numFmtId="166" fontId="3" fillId="0" borderId="0" xfId="0" applyNumberFormat="1" applyFont="1" applyAlignment="1">
      <alignment horizontal="right"/>
    </xf>
    <xf numFmtId="166" fontId="3" fillId="0" borderId="1" xfId="0" applyNumberFormat="1" applyFont="1" applyBorder="1" applyAlignment="1">
      <alignment horizontal="right"/>
    </xf>
    <xf numFmtId="168" fontId="3" fillId="0" borderId="0" xfId="0" applyNumberFormat="1" applyFont="1"/>
    <xf numFmtId="0" fontId="21" fillId="4" borderId="3" xfId="0" applyFont="1" applyFill="1" applyBorder="1"/>
    <xf numFmtId="0" fontId="9" fillId="0" borderId="3" xfId="0" applyFont="1" applyBorder="1"/>
    <xf numFmtId="0" fontId="1" fillId="4" borderId="3" xfId="0" applyFont="1" applyFill="1" applyBorder="1" applyAlignment="1">
      <alignment horizontal="center"/>
    </xf>
    <xf numFmtId="9" fontId="8" fillId="0" borderId="0" xfId="0" applyNumberFormat="1" applyFont="1"/>
    <xf numFmtId="19" fontId="0" fillId="0" borderId="0" xfId="0" applyNumberFormat="1"/>
    <xf numFmtId="164" fontId="0" fillId="0" borderId="4" xfId="0" applyNumberFormat="1" applyBorder="1"/>
    <xf numFmtId="0" fontId="3" fillId="2" borderId="0" xfId="0" applyFont="1" applyFill="1"/>
    <xf numFmtId="0" fontId="2" fillId="2" borderId="0" xfId="0" applyFont="1" applyFill="1"/>
    <xf numFmtId="166" fontId="15" fillId="0" borderId="0" xfId="0" applyNumberFormat="1" applyFont="1"/>
    <xf numFmtId="166" fontId="1" fillId="0" borderId="0" xfId="0" applyNumberFormat="1" applyFont="1" applyAlignment="1">
      <alignment horizontal="centerContinuous"/>
    </xf>
    <xf numFmtId="166" fontId="1" fillId="0" borderId="0" xfId="0" applyNumberFormat="1" applyFont="1" applyAlignment="1">
      <alignment horizontal="right"/>
    </xf>
    <xf numFmtId="166" fontId="0" fillId="0" borderId="1" xfId="0" applyNumberFormat="1" applyBorder="1" applyAlignment="1">
      <alignment horizontal="right"/>
    </xf>
    <xf numFmtId="0" fontId="7" fillId="0" borderId="0" xfId="0" applyFont="1" applyAlignment="1">
      <alignment horizontal="left" indent="1"/>
    </xf>
    <xf numFmtId="0" fontId="0" fillId="6" borderId="0" xfId="0" applyFill="1"/>
    <xf numFmtId="169" fontId="4" fillId="6" borderId="0" xfId="0" applyNumberFormat="1" applyFont="1" applyFill="1" applyAlignment="1">
      <alignment horizontal="right"/>
    </xf>
    <xf numFmtId="17" fontId="9" fillId="0" borderId="0" xfId="0" applyNumberFormat="1" applyFont="1"/>
    <xf numFmtId="0" fontId="10" fillId="3" borderId="7" xfId="0" applyFont="1" applyFill="1" applyBorder="1"/>
    <xf numFmtId="0" fontId="0" fillId="3" borderId="7" xfId="0" applyFill="1" applyBorder="1"/>
    <xf numFmtId="0" fontId="3" fillId="3" borderId="7" xfId="0" applyFont="1" applyFill="1" applyBorder="1"/>
    <xf numFmtId="0" fontId="11" fillId="3" borderId="7" xfId="0" applyFont="1" applyFill="1" applyBorder="1"/>
    <xf numFmtId="0" fontId="10" fillId="3" borderId="7" xfId="0" applyFont="1" applyFill="1" applyBorder="1" applyAlignment="1">
      <alignment horizontal="right"/>
    </xf>
    <xf numFmtId="0" fontId="10" fillId="3" borderId="5" xfId="0" applyFont="1" applyFill="1" applyBorder="1"/>
    <xf numFmtId="0" fontId="11" fillId="3" borderId="6" xfId="0" applyFont="1" applyFill="1" applyBorder="1"/>
    <xf numFmtId="0" fontId="11" fillId="3" borderId="5" xfId="0" applyFont="1" applyFill="1" applyBorder="1"/>
    <xf numFmtId="0" fontId="0" fillId="0" borderId="8" xfId="0" applyBorder="1"/>
    <xf numFmtId="169" fontId="4" fillId="6" borderId="9" xfId="0" applyNumberFormat="1" applyFont="1" applyFill="1" applyBorder="1" applyAlignment="1">
      <alignment horizontal="right"/>
    </xf>
    <xf numFmtId="17" fontId="9" fillId="0" borderId="0" xfId="1" applyNumberFormat="1" applyFont="1"/>
    <xf numFmtId="0" fontId="4" fillId="6" borderId="10" xfId="0" applyFont="1" applyFill="1" applyBorder="1" applyAlignment="1">
      <alignment horizontal="center"/>
    </xf>
    <xf numFmtId="17" fontId="4" fillId="6" borderId="10" xfId="1" applyNumberFormat="1" applyFont="1" applyFill="1" applyBorder="1" applyAlignment="1">
      <alignment horizontal="center"/>
    </xf>
    <xf numFmtId="0" fontId="3" fillId="0" borderId="9" xfId="0" applyFont="1" applyBorder="1"/>
    <xf numFmtId="0" fontId="0" fillId="0" borderId="9" xfId="0" applyBorder="1"/>
    <xf numFmtId="164" fontId="11" fillId="0" borderId="2" xfId="0" applyNumberFormat="1" applyFont="1" applyBorder="1"/>
    <xf numFmtId="166" fontId="4" fillId="0" borderId="2" xfId="0" applyNumberFormat="1" applyFont="1" applyBorder="1"/>
    <xf numFmtId="164" fontId="10" fillId="0" borderId="2" xfId="0" applyNumberFormat="1" applyFont="1" applyBorder="1"/>
    <xf numFmtId="168" fontId="8" fillId="0" borderId="0" xfId="0" applyNumberFormat="1" applyFont="1"/>
    <xf numFmtId="168" fontId="7" fillId="0" borderId="0" xfId="0" applyNumberFormat="1" applyFont="1"/>
    <xf numFmtId="166" fontId="8" fillId="0" borderId="11" xfId="0" applyNumberFormat="1" applyFont="1" applyBorder="1"/>
    <xf numFmtId="166" fontId="7" fillId="0" borderId="11" xfId="0" applyNumberFormat="1" applyFont="1" applyBorder="1"/>
    <xf numFmtId="166" fontId="6" fillId="0" borderId="0" xfId="0" applyNumberFormat="1" applyFont="1"/>
    <xf numFmtId="0" fontId="3" fillId="0" borderId="0" xfId="0" applyFont="1" applyAlignment="1">
      <alignment horizontal="left" indent="1"/>
    </xf>
    <xf numFmtId="0" fontId="4" fillId="0" borderId="0" xfId="0" applyFont="1" applyAlignment="1">
      <alignment horizontal="left" indent="1"/>
    </xf>
    <xf numFmtId="0" fontId="11" fillId="0" borderId="0" xfId="0" applyFont="1" applyAlignment="1">
      <alignment horizontal="left" indent="1"/>
    </xf>
    <xf numFmtId="167" fontId="3" fillId="0" borderId="0" xfId="0" applyNumberFormat="1" applyFont="1"/>
    <xf numFmtId="0" fontId="2" fillId="0" borderId="0" xfId="0" applyFont="1" applyAlignment="1">
      <alignment horizontal="left" indent="1"/>
    </xf>
    <xf numFmtId="165" fontId="8" fillId="0" borderId="11" xfId="0" applyNumberFormat="1" applyFont="1" applyBorder="1"/>
    <xf numFmtId="0" fontId="1" fillId="0" borderId="1" xfId="0" applyFont="1" applyBorder="1"/>
    <xf numFmtId="166" fontId="8" fillId="0" borderId="0" xfId="0" applyNumberFormat="1" applyFont="1" applyAlignment="1">
      <alignment horizontal="right"/>
    </xf>
    <xf numFmtId="164" fontId="8" fillId="0" borderId="1" xfId="0" applyNumberFormat="1" applyFont="1" applyBorder="1"/>
    <xf numFmtId="164" fontId="7" fillId="0" borderId="1" xfId="0" applyNumberFormat="1" applyFont="1" applyBorder="1"/>
    <xf numFmtId="0" fontId="3" fillId="0" borderId="0" xfId="0" applyFont="1" applyAlignment="1">
      <alignment horizontal="left"/>
    </xf>
    <xf numFmtId="0" fontId="11" fillId="3" borderId="14" xfId="0" applyFont="1" applyFill="1" applyBorder="1"/>
    <xf numFmtId="166" fontId="3" fillId="0" borderId="13" xfId="0" applyNumberFormat="1" applyFont="1" applyBorder="1"/>
    <xf numFmtId="166" fontId="8" fillId="0" borderId="13" xfId="0" applyNumberFormat="1" applyFont="1" applyBorder="1"/>
    <xf numFmtId="166" fontId="7" fillId="0" borderId="13" xfId="0" applyNumberFormat="1" applyFont="1" applyBorder="1"/>
    <xf numFmtId="0" fontId="9" fillId="0" borderId="0" xfId="0" applyFont="1" applyAlignment="1">
      <alignment horizontal="left" indent="2"/>
    </xf>
    <xf numFmtId="0" fontId="10" fillId="7" borderId="0" xfId="0" applyFont="1" applyFill="1"/>
    <xf numFmtId="0" fontId="11" fillId="7" borderId="0" xfId="0" applyFont="1" applyFill="1"/>
    <xf numFmtId="0" fontId="10" fillId="7" borderId="0" xfId="0" applyFont="1" applyFill="1" applyAlignment="1">
      <alignment horizontal="right"/>
    </xf>
    <xf numFmtId="0" fontId="7" fillId="0" borderId="0" xfId="0" applyFont="1" applyAlignment="1">
      <alignment horizontal="left" indent="2"/>
    </xf>
    <xf numFmtId="164" fontId="2" fillId="0" borderId="0" xfId="0" applyNumberFormat="1" applyFont="1" applyAlignment="1">
      <alignment horizontal="right"/>
    </xf>
    <xf numFmtId="166" fontId="7" fillId="0" borderId="0" xfId="0" applyNumberFormat="1" applyFont="1" applyAlignment="1">
      <alignment horizontal="right"/>
    </xf>
    <xf numFmtId="166" fontId="4" fillId="0" borderId="2" xfId="0" applyNumberFormat="1" applyFont="1" applyBorder="1" applyAlignment="1">
      <alignment horizontal="right"/>
    </xf>
    <xf numFmtId="0" fontId="4" fillId="0" borderId="0" xfId="0" applyFont="1" applyAlignment="1">
      <alignment horizontal="right"/>
    </xf>
    <xf numFmtId="165" fontId="7" fillId="0" borderId="0" xfId="0" applyNumberFormat="1" applyFont="1" applyAlignment="1">
      <alignment horizontal="right"/>
    </xf>
    <xf numFmtId="164" fontId="11" fillId="0" borderId="2" xfId="0" applyNumberFormat="1" applyFont="1" applyBorder="1" applyAlignment="1">
      <alignment horizontal="right"/>
    </xf>
    <xf numFmtId="168" fontId="7" fillId="0" borderId="0" xfId="0" applyNumberFormat="1" applyFont="1" applyAlignment="1">
      <alignment horizontal="right"/>
    </xf>
    <xf numFmtId="168" fontId="3" fillId="0" borderId="0" xfId="0" applyNumberFormat="1" applyFont="1" applyAlignment="1">
      <alignment horizontal="right"/>
    </xf>
    <xf numFmtId="166" fontId="14" fillId="0" borderId="0" xfId="0" applyNumberFormat="1" applyFont="1" applyAlignment="1">
      <alignment horizontal="right"/>
    </xf>
    <xf numFmtId="165" fontId="7" fillId="0" borderId="11" xfId="0" applyNumberFormat="1" applyFont="1" applyBorder="1" applyAlignment="1">
      <alignment horizontal="right"/>
    </xf>
    <xf numFmtId="0" fontId="11" fillId="0" borderId="0" xfId="0" applyFont="1" applyAlignment="1">
      <alignment horizontal="right"/>
    </xf>
    <xf numFmtId="166" fontId="7" fillId="0" borderId="13" xfId="0" applyNumberFormat="1" applyFont="1" applyBorder="1" applyAlignment="1">
      <alignment horizontal="right"/>
    </xf>
    <xf numFmtId="0" fontId="3" fillId="0" borderId="0" xfId="0" applyFont="1" applyAlignment="1">
      <alignment horizontal="left" indent="2"/>
    </xf>
    <xf numFmtId="170" fontId="7" fillId="0" borderId="0" xfId="0" applyNumberFormat="1" applyFont="1" applyAlignment="1">
      <alignment horizontal="left" indent="2"/>
    </xf>
    <xf numFmtId="170" fontId="3" fillId="0" borderId="0" xfId="0" applyNumberFormat="1" applyFont="1" applyAlignment="1">
      <alignment horizontal="left" indent="2"/>
    </xf>
    <xf numFmtId="0" fontId="0" fillId="0" borderId="11" xfId="0" applyBorder="1"/>
    <xf numFmtId="168" fontId="8" fillId="0" borderId="11" xfId="0" applyNumberFormat="1" applyFont="1" applyBorder="1"/>
    <xf numFmtId="168" fontId="7" fillId="0" borderId="11" xfId="0" applyNumberFormat="1" applyFont="1" applyBorder="1" applyAlignment="1">
      <alignment horizontal="right"/>
    </xf>
    <xf numFmtId="0" fontId="0" fillId="8" borderId="0" xfId="0" applyFill="1"/>
    <xf numFmtId="165" fontId="11" fillId="0" borderId="0" xfId="0" applyNumberFormat="1" applyFont="1"/>
    <xf numFmtId="165" fontId="8" fillId="0" borderId="13" xfId="0" applyNumberFormat="1" applyFont="1" applyBorder="1"/>
    <xf numFmtId="165" fontId="7" fillId="0" borderId="13" xfId="0" applyNumberFormat="1" applyFont="1" applyBorder="1"/>
    <xf numFmtId="0" fontId="11" fillId="7" borderId="0" xfId="0" applyFont="1" applyFill="1" applyAlignment="1">
      <alignment horizontal="right"/>
    </xf>
    <xf numFmtId="0" fontId="9" fillId="0" borderId="0" xfId="0" applyFont="1"/>
    <xf numFmtId="0" fontId="12" fillId="0" borderId="0" xfId="0" applyFont="1"/>
    <xf numFmtId="0" fontId="9" fillId="0" borderId="0" xfId="0" applyFont="1" applyAlignment="1">
      <alignment horizontal="left"/>
    </xf>
    <xf numFmtId="0" fontId="0" fillId="0" borderId="15" xfId="0" applyBorder="1"/>
    <xf numFmtId="0" fontId="10" fillId="3" borderId="12" xfId="0" applyFont="1" applyFill="1" applyBorder="1"/>
    <xf numFmtId="0" fontId="0" fillId="9" borderId="0" xfId="0" applyFill="1"/>
    <xf numFmtId="0" fontId="3" fillId="9" borderId="0" xfId="0" applyFont="1" applyFill="1"/>
    <xf numFmtId="0" fontId="0" fillId="9" borderId="0" xfId="0" applyFill="1" applyAlignment="1">
      <alignment horizontal="right"/>
    </xf>
    <xf numFmtId="0" fontId="9" fillId="0" borderId="3" xfId="0" applyFont="1" applyBorder="1" applyAlignment="1">
      <alignment horizontal="left"/>
    </xf>
    <xf numFmtId="166" fontId="24" fillId="0" borderId="1" xfId="0" applyNumberFormat="1" applyFont="1" applyBorder="1" applyAlignment="1">
      <alignment horizontal="right"/>
    </xf>
    <xf numFmtId="164" fontId="3" fillId="0" borderId="0" xfId="0" applyNumberFormat="1" applyFont="1" applyAlignment="1">
      <alignment horizontal="right"/>
    </xf>
    <xf numFmtId="166" fontId="18" fillId="0" borderId="0" xfId="0" applyNumberFormat="1" applyFont="1" applyAlignment="1">
      <alignment horizontal="right"/>
    </xf>
    <xf numFmtId="166" fontId="11" fillId="0" borderId="0" xfId="0" applyNumberFormat="1" applyFont="1"/>
    <xf numFmtId="165" fontId="7" fillId="0" borderId="13" xfId="0" applyNumberFormat="1" applyFont="1" applyBorder="1" applyAlignment="1">
      <alignment horizontal="right"/>
    </xf>
    <xf numFmtId="165" fontId="12" fillId="0" borderId="0" xfId="0" applyNumberFormat="1" applyFont="1"/>
    <xf numFmtId="9" fontId="2" fillId="0" borderId="0" xfId="0" applyNumberFormat="1" applyFont="1"/>
    <xf numFmtId="0" fontId="3" fillId="9" borderId="0" xfId="0" applyFont="1" applyFill="1" applyAlignment="1">
      <alignment horizontal="left"/>
    </xf>
    <xf numFmtId="0" fontId="10" fillId="9" borderId="0" xfId="0" applyFont="1" applyFill="1"/>
    <xf numFmtId="0" fontId="10" fillId="9" borderId="0" xfId="0" applyFont="1" applyFill="1" applyAlignment="1">
      <alignment horizontal="right"/>
    </xf>
    <xf numFmtId="164" fontId="12" fillId="9" borderId="0" xfId="0" applyNumberFormat="1" applyFont="1" applyFill="1"/>
    <xf numFmtId="164" fontId="11" fillId="9" borderId="0" xfId="0" applyNumberFormat="1" applyFont="1" applyFill="1"/>
    <xf numFmtId="164" fontId="7" fillId="9" borderId="0" xfId="0" applyNumberFormat="1" applyFont="1" applyFill="1" applyAlignment="1">
      <alignment horizontal="right"/>
    </xf>
    <xf numFmtId="0" fontId="3" fillId="2" borderId="0" xfId="0" applyFont="1" applyFill="1" applyAlignment="1">
      <alignment horizontal="left"/>
    </xf>
    <xf numFmtId="0" fontId="9" fillId="9" borderId="0" xfId="0" applyFont="1" applyFill="1" applyAlignment="1">
      <alignment horizontal="left"/>
    </xf>
    <xf numFmtId="0" fontId="1" fillId="9" borderId="0" xfId="0" applyFont="1" applyFill="1"/>
    <xf numFmtId="0" fontId="1" fillId="9" borderId="0" xfId="0" applyFont="1" applyFill="1" applyAlignment="1">
      <alignment horizontal="right"/>
    </xf>
    <xf numFmtId="166" fontId="4" fillId="9" borderId="0" xfId="0" applyNumberFormat="1" applyFont="1" applyFill="1"/>
    <xf numFmtId="166" fontId="4" fillId="9" borderId="0" xfId="0" applyNumberFormat="1" applyFont="1" applyFill="1" applyAlignment="1">
      <alignment horizontal="right"/>
    </xf>
    <xf numFmtId="166" fontId="0" fillId="9" borderId="0" xfId="0" applyNumberFormat="1" applyFill="1"/>
    <xf numFmtId="166" fontId="3" fillId="9" borderId="0" xfId="0" applyNumberFormat="1" applyFont="1" applyFill="1"/>
    <xf numFmtId="166" fontId="3" fillId="9" borderId="0" xfId="0" applyNumberFormat="1" applyFont="1" applyFill="1" applyAlignment="1">
      <alignment horizontal="right"/>
    </xf>
    <xf numFmtId="0" fontId="2" fillId="9" borderId="0" xfId="0" applyFont="1" applyFill="1"/>
    <xf numFmtId="0" fontId="2" fillId="9" borderId="0" xfId="0" applyFont="1" applyFill="1" applyAlignment="1">
      <alignment horizontal="right"/>
    </xf>
    <xf numFmtId="164" fontId="7" fillId="9" borderId="0" xfId="0" applyNumberFormat="1" applyFont="1" applyFill="1"/>
    <xf numFmtId="164" fontId="7" fillId="2" borderId="0" xfId="0" applyNumberFormat="1" applyFont="1" applyFill="1" applyAlignment="1">
      <alignment horizontal="right"/>
    </xf>
    <xf numFmtId="0" fontId="3" fillId="8" borderId="0" xfId="0" applyFont="1" applyFill="1"/>
    <xf numFmtId="0" fontId="0" fillId="8" borderId="0" xfId="0" applyFill="1" applyAlignment="1">
      <alignment horizontal="right"/>
    </xf>
    <xf numFmtId="0" fontId="1" fillId="8" borderId="0" xfId="0" applyFont="1" applyFill="1"/>
    <xf numFmtId="0" fontId="1" fillId="8" borderId="0" xfId="0" applyFont="1" applyFill="1" applyAlignment="1">
      <alignment horizontal="right"/>
    </xf>
    <xf numFmtId="0" fontId="10" fillId="2" borderId="0" xfId="0" applyFont="1" applyFill="1"/>
    <xf numFmtId="0" fontId="10" fillId="2" borderId="0" xfId="0" applyFont="1" applyFill="1" applyAlignment="1">
      <alignment horizontal="right"/>
    </xf>
    <xf numFmtId="0" fontId="11" fillId="8" borderId="0" xfId="0" applyFont="1" applyFill="1"/>
    <xf numFmtId="166" fontId="3" fillId="2" borderId="0" xfId="0" applyNumberFormat="1" applyFont="1" applyFill="1" applyAlignment="1">
      <alignment horizontal="right"/>
    </xf>
    <xf numFmtId="164" fontId="3" fillId="2" borderId="0" xfId="0" applyNumberFormat="1" applyFont="1" applyFill="1" applyAlignment="1">
      <alignment horizontal="right"/>
    </xf>
    <xf numFmtId="0" fontId="2" fillId="2" borderId="0" xfId="0" applyFont="1" applyFill="1" applyAlignment="1">
      <alignment horizontal="right"/>
    </xf>
    <xf numFmtId="164" fontId="7" fillId="2" borderId="0" xfId="0" applyNumberFormat="1" applyFont="1" applyFill="1"/>
    <xf numFmtId="164" fontId="0" fillId="0" borderId="0" xfId="0" applyNumberFormat="1" applyAlignment="1">
      <alignment horizontal="right"/>
    </xf>
    <xf numFmtId="164" fontId="2" fillId="2" borderId="0" xfId="0" applyNumberFormat="1" applyFont="1" applyFill="1"/>
    <xf numFmtId="166" fontId="18" fillId="2" borderId="0" xfId="0" applyNumberFormat="1" applyFont="1" applyFill="1"/>
    <xf numFmtId="166" fontId="4" fillId="2" borderId="0" xfId="0" applyNumberFormat="1" applyFont="1" applyFill="1"/>
    <xf numFmtId="166" fontId="0" fillId="2" borderId="0" xfId="0" applyNumberFormat="1" applyFill="1"/>
    <xf numFmtId="166" fontId="3" fillId="2" borderId="0" xfId="0" applyNumberFormat="1" applyFont="1" applyFill="1"/>
    <xf numFmtId="164" fontId="2" fillId="9" borderId="0" xfId="0" applyNumberFormat="1" applyFont="1" applyFill="1"/>
    <xf numFmtId="164" fontId="2" fillId="9" borderId="0" xfId="0" applyNumberFormat="1" applyFont="1" applyFill="1" applyAlignment="1">
      <alignment horizontal="right"/>
    </xf>
    <xf numFmtId="0" fontId="9" fillId="9" borderId="0" xfId="0" applyFont="1" applyFill="1"/>
    <xf numFmtId="0" fontId="0" fillId="0" borderId="13" xfId="0" applyBorder="1"/>
    <xf numFmtId="166" fontId="0" fillId="0" borderId="13" xfId="0" applyNumberFormat="1" applyBorder="1" applyAlignment="1">
      <alignment horizontal="right"/>
    </xf>
    <xf numFmtId="164" fontId="20" fillId="0" borderId="0" xfId="1" applyNumberFormat="1" applyFont="1"/>
    <xf numFmtId="164" fontId="15" fillId="0" borderId="0" xfId="1" applyNumberFormat="1" applyFont="1"/>
    <xf numFmtId="17" fontId="25" fillId="0" borderId="0" xfId="1" applyNumberFormat="1" applyFont="1"/>
    <xf numFmtId="0" fontId="1" fillId="6" borderId="16" xfId="0" applyFont="1" applyFill="1" applyBorder="1" applyAlignment="1">
      <alignment horizontal="center"/>
    </xf>
    <xf numFmtId="0" fontId="4" fillId="6" borderId="0" xfId="0" applyFont="1" applyFill="1" applyAlignment="1">
      <alignment horizontal="center"/>
    </xf>
    <xf numFmtId="171" fontId="0" fillId="0" borderId="0" xfId="0" applyNumberFormat="1"/>
    <xf numFmtId="171" fontId="7" fillId="0" borderId="0" xfId="0" applyNumberFormat="1" applyFont="1"/>
    <xf numFmtId="0" fontId="1" fillId="0" borderId="3" xfId="0" applyFont="1" applyBorder="1"/>
    <xf numFmtId="0" fontId="9" fillId="0" borderId="3" xfId="0" applyFont="1" applyBorder="1" applyAlignment="1">
      <alignment horizontal="center"/>
    </xf>
    <xf numFmtId="0" fontId="9" fillId="0" borderId="5" xfId="0" applyFont="1" applyBorder="1" applyAlignment="1">
      <alignment horizontal="center"/>
    </xf>
    <xf numFmtId="166" fontId="0" fillId="0" borderId="13" xfId="0" applyNumberFormat="1" applyBorder="1"/>
    <xf numFmtId="0" fontId="7" fillId="0" borderId="0" xfId="0" applyFont="1" applyAlignment="1">
      <alignment horizontal="right"/>
    </xf>
    <xf numFmtId="164" fontId="11" fillId="0" borderId="0" xfId="0" applyNumberFormat="1" applyFont="1" applyAlignment="1">
      <alignment horizontal="right"/>
    </xf>
    <xf numFmtId="0" fontId="3" fillId="2" borderId="0" xfId="0" quotePrefix="1" applyFont="1" applyFill="1" applyAlignment="1">
      <alignment horizontal="left"/>
    </xf>
    <xf numFmtId="0" fontId="8" fillId="0" borderId="0" xfId="0" applyFont="1" applyAlignment="1">
      <alignment horizontal="left" indent="2"/>
    </xf>
    <xf numFmtId="166" fontId="3" fillId="0" borderId="13" xfId="0" applyNumberFormat="1" applyFont="1" applyBorder="1" applyAlignment="1">
      <alignment horizontal="right"/>
    </xf>
    <xf numFmtId="0" fontId="10" fillId="3" borderId="14" xfId="0" applyFont="1" applyFill="1" applyBorder="1" applyAlignment="1">
      <alignment horizontal="right"/>
    </xf>
    <xf numFmtId="0" fontId="0" fillId="3" borderId="5" xfId="0" applyFill="1" applyBorder="1"/>
    <xf numFmtId="0" fontId="0" fillId="3" borderId="12" xfId="0" applyFill="1" applyBorder="1"/>
    <xf numFmtId="0" fontId="26" fillId="0" borderId="0" xfId="3"/>
    <xf numFmtId="0" fontId="9" fillId="0" borderId="0" xfId="0" applyFont="1" applyAlignment="1">
      <alignment horizontal="center"/>
    </xf>
    <xf numFmtId="0" fontId="1" fillId="8" borderId="5" xfId="0" applyFont="1" applyFill="1" applyBorder="1" applyAlignment="1">
      <alignment horizontal="center"/>
    </xf>
    <xf numFmtId="164" fontId="3" fillId="0" borderId="0" xfId="0" applyNumberFormat="1" applyFont="1"/>
    <xf numFmtId="166" fontId="18" fillId="0" borderId="2" xfId="0" applyNumberFormat="1" applyFont="1" applyBorder="1"/>
    <xf numFmtId="166" fontId="18" fillId="0" borderId="2" xfId="0" applyNumberFormat="1" applyFont="1" applyBorder="1" applyAlignment="1">
      <alignment horizontal="right"/>
    </xf>
    <xf numFmtId="0" fontId="23" fillId="0" borderId="0" xfId="0" applyFont="1" applyAlignment="1">
      <alignment horizontal="right"/>
    </xf>
    <xf numFmtId="165" fontId="2" fillId="0" borderId="0" xfId="0" applyNumberFormat="1" applyFont="1" applyAlignment="1">
      <alignment horizontal="right"/>
    </xf>
    <xf numFmtId="164" fontId="8" fillId="0" borderId="13" xfId="0" applyNumberFormat="1" applyFont="1" applyBorder="1"/>
    <xf numFmtId="164" fontId="7" fillId="0" borderId="13" xfId="0" applyNumberFormat="1" applyFont="1" applyBorder="1"/>
    <xf numFmtId="166" fontId="9" fillId="0" borderId="13" xfId="0" applyNumberFormat="1" applyFont="1" applyBorder="1"/>
    <xf numFmtId="166" fontId="27" fillId="0" borderId="0" xfId="0" applyNumberFormat="1" applyFont="1"/>
    <xf numFmtId="166" fontId="21" fillId="0" borderId="0" xfId="0" applyNumberFormat="1" applyFont="1"/>
    <xf numFmtId="166" fontId="14" fillId="0" borderId="2" xfId="0" applyNumberFormat="1" applyFont="1" applyBorder="1"/>
    <xf numFmtId="166" fontId="20" fillId="0" borderId="0" xfId="0" applyNumberFormat="1" applyFont="1"/>
    <xf numFmtId="165" fontId="20" fillId="0" borderId="0" xfId="0" applyNumberFormat="1" applyFont="1"/>
    <xf numFmtId="166" fontId="14" fillId="0" borderId="0" xfId="0" applyNumberFormat="1" applyFont="1"/>
    <xf numFmtId="165" fontId="1" fillId="0" borderId="0" xfId="0" applyNumberFormat="1" applyFont="1"/>
    <xf numFmtId="165" fontId="10" fillId="0" borderId="0" xfId="0" applyNumberFormat="1" applyFont="1"/>
    <xf numFmtId="166" fontId="10" fillId="0" borderId="0" xfId="0" applyNumberFormat="1" applyFont="1"/>
    <xf numFmtId="166" fontId="28" fillId="0" borderId="0" xfId="0" applyNumberFormat="1" applyFont="1"/>
    <xf numFmtId="166" fontId="29" fillId="0" borderId="0" xfId="0" applyNumberFormat="1" applyFont="1"/>
    <xf numFmtId="166" fontId="29" fillId="0" borderId="13" xfId="0" applyNumberFormat="1" applyFont="1" applyBorder="1"/>
    <xf numFmtId="173" fontId="0" fillId="0" borderId="0" xfId="0" applyNumberFormat="1"/>
    <xf numFmtId="0" fontId="0" fillId="0" borderId="2" xfId="0" applyBorder="1"/>
    <xf numFmtId="0" fontId="30" fillId="0" borderId="0" xfId="0" applyFont="1" applyAlignment="1">
      <alignment horizontal="right"/>
    </xf>
    <xf numFmtId="17" fontId="29" fillId="0" borderId="0" xfId="1" applyNumberFormat="1" applyFont="1"/>
    <xf numFmtId="175" fontId="0" fillId="0" borderId="0" xfId="0" applyNumberFormat="1"/>
    <xf numFmtId="166" fontId="4" fillId="0" borderId="2" xfId="1" applyNumberFormat="1" applyFont="1" applyBorder="1"/>
    <xf numFmtId="0" fontId="23" fillId="0" borderId="0" xfId="0" applyFont="1" applyAlignment="1">
      <alignment horizontal="center"/>
    </xf>
    <xf numFmtId="164" fontId="33" fillId="0" borderId="0" xfId="0" applyNumberFormat="1" applyFont="1" applyAlignment="1">
      <alignment horizontal="right"/>
    </xf>
    <xf numFmtId="164" fontId="34" fillId="0" borderId="0" xfId="0" applyNumberFormat="1" applyFont="1" applyAlignment="1">
      <alignment horizontal="centerContinuous"/>
    </xf>
    <xf numFmtId="166" fontId="6" fillId="0" borderId="0" xfId="0" applyNumberFormat="1" applyFont="1" applyAlignment="1">
      <alignment horizontal="centerContinuous"/>
    </xf>
    <xf numFmtId="0" fontId="11" fillId="0" borderId="13" xfId="0" applyFont="1" applyBorder="1"/>
    <xf numFmtId="0" fontId="2" fillId="0" borderId="13" xfId="0" applyFont="1" applyBorder="1" applyAlignment="1">
      <alignment horizontal="right"/>
    </xf>
    <xf numFmtId="0" fontId="2" fillId="0" borderId="0" xfId="0" applyFont="1" applyAlignment="1">
      <alignment horizontal="right" wrapText="1"/>
    </xf>
    <xf numFmtId="166" fontId="1" fillId="0" borderId="13" xfId="0" applyNumberFormat="1" applyFont="1" applyBorder="1"/>
    <xf numFmtId="0" fontId="3" fillId="0" borderId="0" xfId="0" applyFont="1" applyAlignment="1">
      <alignment horizontal="center"/>
    </xf>
    <xf numFmtId="0" fontId="3" fillId="0" borderId="5" xfId="0" applyFont="1" applyBorder="1" applyAlignment="1">
      <alignment horizontal="center"/>
    </xf>
    <xf numFmtId="0" fontId="1" fillId="0" borderId="0" xfId="0" applyFont="1" applyAlignment="1">
      <alignment horizontal="centerContinuous"/>
    </xf>
    <xf numFmtId="164" fontId="22" fillId="0" borderId="0" xfId="0" applyNumberFormat="1" applyFont="1"/>
    <xf numFmtId="0" fontId="1" fillId="0" borderId="0" xfId="0" applyFont="1" applyAlignment="1">
      <alignment horizontal="left" indent="1"/>
    </xf>
    <xf numFmtId="0" fontId="4" fillId="0" borderId="3" xfId="0" applyFont="1" applyBorder="1" applyAlignment="1">
      <alignment horizontal="center"/>
    </xf>
    <xf numFmtId="0" fontId="3" fillId="0" borderId="3" xfId="0" applyFont="1" applyBorder="1" applyAlignment="1">
      <alignment horizontal="center"/>
    </xf>
    <xf numFmtId="0" fontId="10" fillId="5" borderId="0" xfId="0" applyFont="1" applyFill="1" applyAlignment="1">
      <alignment horizontal="right"/>
    </xf>
    <xf numFmtId="0" fontId="11" fillId="5" borderId="0" xfId="0" applyFont="1" applyFill="1" applyAlignment="1">
      <alignment horizontal="right"/>
    </xf>
    <xf numFmtId="0" fontId="10" fillId="3" borderId="0" xfId="0" applyFont="1" applyFill="1" applyAlignment="1">
      <alignment horizontal="right"/>
    </xf>
    <xf numFmtId="0" fontId="11" fillId="3" borderId="0" xfId="0" applyFont="1" applyFill="1" applyAlignment="1">
      <alignment horizontal="right"/>
    </xf>
    <xf numFmtId="0" fontId="7" fillId="3" borderId="0" xfId="0" applyFont="1" applyFill="1" applyAlignment="1">
      <alignment horizontal="right"/>
    </xf>
    <xf numFmtId="0" fontId="4" fillId="3" borderId="0" xfId="0" applyFont="1" applyFill="1"/>
    <xf numFmtId="0" fontId="10" fillId="3" borderId="17" xfId="0" applyFont="1" applyFill="1" applyBorder="1"/>
    <xf numFmtId="0" fontId="10" fillId="3" borderId="18" xfId="0" applyFont="1" applyFill="1" applyBorder="1"/>
    <xf numFmtId="0" fontId="11" fillId="3" borderId="18" xfId="0" applyFont="1" applyFill="1" applyBorder="1"/>
    <xf numFmtId="0" fontId="10" fillId="3" borderId="19" xfId="0" applyFont="1" applyFill="1" applyBorder="1"/>
    <xf numFmtId="166" fontId="10" fillId="3" borderId="17" xfId="0" applyNumberFormat="1" applyFont="1" applyFill="1" applyBorder="1"/>
    <xf numFmtId="166" fontId="27" fillId="3" borderId="17" xfId="0" applyNumberFormat="1" applyFont="1" applyFill="1" applyBorder="1"/>
    <xf numFmtId="166" fontId="27" fillId="3" borderId="18" xfId="0" applyNumberFormat="1" applyFont="1" applyFill="1" applyBorder="1"/>
    <xf numFmtId="166" fontId="10" fillId="3" borderId="19" xfId="0" applyNumberFormat="1" applyFont="1" applyFill="1" applyBorder="1"/>
    <xf numFmtId="166" fontId="27" fillId="3" borderId="19" xfId="0" applyNumberFormat="1" applyFont="1" applyFill="1" applyBorder="1"/>
    <xf numFmtId="0" fontId="2" fillId="3" borderId="17" xfId="0" applyFont="1" applyFill="1" applyBorder="1"/>
    <xf numFmtId="0" fontId="2" fillId="3" borderId="19" xfId="0" applyFont="1" applyFill="1" applyBorder="1"/>
    <xf numFmtId="0" fontId="2" fillId="0" borderId="13" xfId="0" applyFont="1" applyBorder="1" applyAlignment="1">
      <alignment horizontal="center" wrapText="1"/>
    </xf>
    <xf numFmtId="166" fontId="18" fillId="0" borderId="13" xfId="0" applyNumberFormat="1" applyFont="1" applyBorder="1"/>
    <xf numFmtId="166" fontId="4" fillId="0" borderId="13" xfId="0" applyNumberFormat="1" applyFont="1" applyBorder="1"/>
    <xf numFmtId="0" fontId="24" fillId="0" borderId="0" xfId="0" applyFont="1"/>
    <xf numFmtId="0" fontId="35" fillId="0" borderId="0" xfId="0" applyFont="1"/>
    <xf numFmtId="0" fontId="36" fillId="0" borderId="0" xfId="0" applyFont="1"/>
    <xf numFmtId="166" fontId="37" fillId="0" borderId="0" xfId="0" applyNumberFormat="1" applyFont="1" applyAlignment="1">
      <alignment horizontal="right"/>
    </xf>
    <xf numFmtId="0" fontId="0" fillId="0" borderId="0" xfId="0" applyAlignment="1">
      <alignment horizontal="left" indent="1"/>
    </xf>
    <xf numFmtId="172" fontId="3" fillId="0" borderId="0" xfId="0" applyNumberFormat="1" applyFont="1" applyAlignment="1">
      <alignment horizontal="left" indent="2"/>
    </xf>
    <xf numFmtId="0" fontId="1" fillId="0" borderId="13" xfId="0" applyFont="1" applyBorder="1"/>
    <xf numFmtId="0" fontId="0" fillId="0" borderId="0" xfId="0" applyAlignment="1">
      <alignment horizontal="left" indent="2"/>
    </xf>
    <xf numFmtId="166" fontId="9" fillId="9" borderId="0" xfId="0" applyNumberFormat="1" applyFont="1" applyFill="1" applyAlignment="1">
      <alignment horizontal="right"/>
    </xf>
    <xf numFmtId="164" fontId="12" fillId="0" borderId="0" xfId="0" applyNumberFormat="1" applyFont="1" applyAlignment="1">
      <alignment horizontal="right"/>
    </xf>
    <xf numFmtId="9" fontId="2" fillId="0" borderId="0" xfId="0" applyNumberFormat="1" applyFont="1" applyAlignment="1">
      <alignment horizontal="right"/>
    </xf>
    <xf numFmtId="0" fontId="3" fillId="0" borderId="13" xfId="0" applyFont="1" applyBorder="1"/>
    <xf numFmtId="164" fontId="2" fillId="0" borderId="13" xfId="0" applyNumberFormat="1" applyFont="1" applyBorder="1"/>
    <xf numFmtId="164" fontId="35" fillId="0" borderId="0" xfId="0" applyNumberFormat="1" applyFont="1"/>
    <xf numFmtId="164" fontId="35" fillId="0" borderId="13" xfId="0" applyNumberFormat="1" applyFont="1" applyBorder="1"/>
    <xf numFmtId="0" fontId="11" fillId="0" borderId="0" xfId="0" applyFont="1" applyAlignment="1">
      <alignment horizontal="left" indent="2"/>
    </xf>
    <xf numFmtId="0" fontId="10" fillId="8" borderId="0" xfId="0" applyFont="1" applyFill="1"/>
    <xf numFmtId="17" fontId="0" fillId="0" borderId="0" xfId="0" applyNumberFormat="1"/>
    <xf numFmtId="9" fontId="0" fillId="0" borderId="0" xfId="0" applyNumberFormat="1"/>
    <xf numFmtId="171" fontId="2" fillId="0" borderId="0" xfId="0" applyNumberFormat="1" applyFont="1"/>
    <xf numFmtId="0" fontId="9" fillId="0" borderId="0" xfId="0" applyFont="1" applyAlignment="1">
      <alignment horizontal="right"/>
    </xf>
    <xf numFmtId="0" fontId="8" fillId="0" borderId="0" xfId="0" applyFont="1" applyAlignment="1">
      <alignment horizontal="right"/>
    </xf>
    <xf numFmtId="164" fontId="21" fillId="0" borderId="0" xfId="0" applyNumberFormat="1" applyFont="1"/>
    <xf numFmtId="17" fontId="21" fillId="0" borderId="0" xfId="0" applyNumberFormat="1" applyFont="1"/>
    <xf numFmtId="165" fontId="0" fillId="0" borderId="0" xfId="0" applyNumberFormat="1"/>
    <xf numFmtId="166" fontId="4" fillId="0" borderId="20" xfId="0" applyNumberFormat="1" applyFont="1" applyBorder="1" applyAlignment="1">
      <alignment horizontal="right"/>
    </xf>
    <xf numFmtId="164" fontId="11" fillId="0" borderId="20" xfId="0" applyNumberFormat="1" applyFont="1" applyBorder="1"/>
    <xf numFmtId="166" fontId="1" fillId="0" borderId="2" xfId="0" applyNumberFormat="1" applyFont="1" applyBorder="1" applyAlignment="1">
      <alignment horizontal="right"/>
    </xf>
    <xf numFmtId="0" fontId="3" fillId="0" borderId="0" xfId="0" quotePrefix="1" applyFont="1" applyAlignment="1">
      <alignment horizontal="left"/>
    </xf>
    <xf numFmtId="0" fontId="39" fillId="0" borderId="0" xfId="0" applyFont="1"/>
    <xf numFmtId="175" fontId="39" fillId="0" borderId="0" xfId="0" applyNumberFormat="1" applyFont="1"/>
    <xf numFmtId="176" fontId="15" fillId="0" borderId="0" xfId="0" applyNumberFormat="1" applyFont="1"/>
    <xf numFmtId="164" fontId="28" fillId="0" borderId="0" xfId="0" applyNumberFormat="1" applyFont="1"/>
    <xf numFmtId="177" fontId="1" fillId="0" borderId="0" xfId="0" applyNumberFormat="1" applyFont="1"/>
    <xf numFmtId="0" fontId="29" fillId="0" borderId="0" xfId="0" applyFont="1"/>
    <xf numFmtId="178" fontId="0" fillId="0" borderId="13" xfId="0" applyNumberFormat="1" applyBorder="1"/>
    <xf numFmtId="178" fontId="0" fillId="0" borderId="0" xfId="0" applyNumberFormat="1"/>
    <xf numFmtId="0" fontId="25" fillId="0" borderId="0" xfId="0" applyFont="1"/>
    <xf numFmtId="179" fontId="15" fillId="0" borderId="0" xfId="0" applyNumberFormat="1" applyFont="1"/>
    <xf numFmtId="0" fontId="10" fillId="0" borderId="0" xfId="0" applyFont="1" applyAlignment="1">
      <alignment horizontal="centerContinuous"/>
    </xf>
    <xf numFmtId="0" fontId="0" fillId="0" borderId="0" xfId="0" applyAlignment="1">
      <alignment horizontal="centerContinuous"/>
    </xf>
    <xf numFmtId="180" fontId="15" fillId="0" borderId="13" xfId="0" applyNumberFormat="1" applyFont="1" applyBorder="1"/>
    <xf numFmtId="180" fontId="20" fillId="0" borderId="13" xfId="0" applyNumberFormat="1" applyFont="1" applyBorder="1"/>
    <xf numFmtId="180" fontId="20" fillId="0" borderId="0" xfId="0" applyNumberFormat="1" applyFont="1"/>
    <xf numFmtId="177" fontId="25" fillId="10" borderId="0" xfId="0" applyNumberFormat="1" applyFont="1" applyFill="1"/>
    <xf numFmtId="181" fontId="0" fillId="0" borderId="0" xfId="0" applyNumberFormat="1"/>
    <xf numFmtId="0" fontId="1" fillId="0" borderId="0" xfId="0" applyFont="1" applyAlignment="1">
      <alignment horizontal="center" vertical="center" textRotation="90" wrapText="1"/>
    </xf>
    <xf numFmtId="179" fontId="20" fillId="0" borderId="0" xfId="0" applyNumberFormat="1" applyFont="1"/>
    <xf numFmtId="165" fontId="2" fillId="0" borderId="21" xfId="0" applyNumberFormat="1" applyFont="1" applyBorder="1" applyAlignment="1">
      <alignment horizontal="right"/>
    </xf>
    <xf numFmtId="178" fontId="28" fillId="0" borderId="0" xfId="0" applyNumberFormat="1" applyFont="1"/>
    <xf numFmtId="179" fontId="40" fillId="0" borderId="0" xfId="0" applyNumberFormat="1" applyFont="1"/>
    <xf numFmtId="165" fontId="10" fillId="0" borderId="15" xfId="0" applyNumberFormat="1" applyFont="1" applyBorder="1" applyAlignment="1">
      <alignment horizontal="right"/>
    </xf>
    <xf numFmtId="179" fontId="2" fillId="0" borderId="0" xfId="0" applyNumberFormat="1" applyFont="1"/>
    <xf numFmtId="165" fontId="2" fillId="0" borderId="15" xfId="0" applyNumberFormat="1" applyFont="1" applyBorder="1" applyAlignment="1">
      <alignment horizontal="right"/>
    </xf>
    <xf numFmtId="178" fontId="28" fillId="0" borderId="13" xfId="0" applyNumberFormat="1" applyFont="1" applyBorder="1"/>
    <xf numFmtId="178" fontId="1" fillId="0" borderId="0" xfId="0" applyNumberFormat="1" applyFont="1"/>
    <xf numFmtId="182" fontId="2" fillId="0" borderId="0" xfId="0" applyNumberFormat="1" applyFont="1"/>
    <xf numFmtId="182" fontId="10" fillId="0" borderId="0" xfId="0" applyNumberFormat="1" applyFont="1"/>
    <xf numFmtId="183" fontId="15" fillId="0" borderId="0" xfId="0" applyNumberFormat="1" applyFont="1"/>
    <xf numFmtId="183" fontId="15" fillId="0" borderId="13" xfId="0" applyNumberFormat="1" applyFont="1" applyBorder="1"/>
    <xf numFmtId="183" fontId="10" fillId="0" borderId="0" xfId="0" applyNumberFormat="1" applyFont="1"/>
    <xf numFmtId="165" fontId="42" fillId="0" borderId="0" xfId="0" applyNumberFormat="1" applyFont="1"/>
    <xf numFmtId="165" fontId="42" fillId="0" borderId="13" xfId="0" applyNumberFormat="1" applyFont="1" applyBorder="1"/>
    <xf numFmtId="165" fontId="40" fillId="0" borderId="0" xfId="0" applyNumberFormat="1" applyFont="1"/>
    <xf numFmtId="165" fontId="15" fillId="0" borderId="13" xfId="0" applyNumberFormat="1" applyFont="1" applyBorder="1"/>
    <xf numFmtId="9" fontId="22" fillId="0" borderId="0" xfId="0" applyNumberFormat="1" applyFont="1"/>
    <xf numFmtId="0" fontId="43" fillId="5" borderId="0" xfId="0" applyFont="1" applyFill="1" applyAlignment="1">
      <alignment horizontal="centerContinuous"/>
    </xf>
    <xf numFmtId="0" fontId="14" fillId="5" borderId="0" xfId="0" applyFont="1" applyFill="1" applyAlignment="1">
      <alignment horizontal="centerContinuous"/>
    </xf>
    <xf numFmtId="0" fontId="25" fillId="5" borderId="0" xfId="0" applyFont="1" applyFill="1"/>
    <xf numFmtId="0" fontId="14" fillId="0" borderId="13" xfId="0" applyFont="1" applyBorder="1" applyAlignment="1">
      <alignment horizontal="center" wrapText="1"/>
    </xf>
    <xf numFmtId="0" fontId="14" fillId="0" borderId="13" xfId="0" applyFont="1" applyBorder="1" applyAlignment="1">
      <alignment horizontal="centerContinuous" wrapText="1"/>
    </xf>
    <xf numFmtId="0" fontId="40" fillId="0" borderId="13" xfId="0" applyFont="1" applyBorder="1" applyAlignment="1">
      <alignment horizontal="center" wrapText="1"/>
    </xf>
    <xf numFmtId="0" fontId="14" fillId="5" borderId="13" xfId="0" applyFont="1" applyFill="1" applyBorder="1" applyAlignment="1">
      <alignment horizontal="center" wrapText="1"/>
    </xf>
    <xf numFmtId="0" fontId="14" fillId="5" borderId="13" xfId="0" applyFont="1" applyFill="1" applyBorder="1" applyAlignment="1">
      <alignment horizontal="center"/>
    </xf>
    <xf numFmtId="0" fontId="25" fillId="0" borderId="20" xfId="0" applyFont="1" applyBorder="1"/>
    <xf numFmtId="175" fontId="25" fillId="0" borderId="0" xfId="0" applyNumberFormat="1" applyFont="1"/>
    <xf numFmtId="174" fontId="20" fillId="0" borderId="0" xfId="0" applyNumberFormat="1" applyFont="1"/>
    <xf numFmtId="184" fontId="20" fillId="5" borderId="0" xfId="0" applyNumberFormat="1" applyFont="1" applyFill="1"/>
    <xf numFmtId="184" fontId="20" fillId="5" borderId="0" xfId="0" applyNumberFormat="1" applyFont="1" applyFill="1" applyAlignment="1">
      <alignment horizontal="right"/>
    </xf>
    <xf numFmtId="185" fontId="25" fillId="0" borderId="0" xfId="0" applyNumberFormat="1" applyFont="1" applyAlignment="1">
      <alignment horizontal="center"/>
    </xf>
    <xf numFmtId="0" fontId="25" fillId="0" borderId="13" xfId="0" applyFont="1" applyBorder="1"/>
    <xf numFmtId="0" fontId="25" fillId="5" borderId="13" xfId="0" applyFont="1" applyFill="1" applyBorder="1"/>
    <xf numFmtId="0" fontId="14" fillId="0" borderId="13" xfId="0" applyFont="1" applyBorder="1"/>
    <xf numFmtId="175" fontId="14" fillId="0" borderId="13" xfId="0" applyNumberFormat="1" applyFont="1" applyBorder="1"/>
    <xf numFmtId="174" fontId="40" fillId="0" borderId="13" xfId="0" applyNumberFormat="1" applyFont="1" applyBorder="1"/>
    <xf numFmtId="184" fontId="40" fillId="5" borderId="13" xfId="0" applyNumberFormat="1" applyFont="1" applyFill="1" applyBorder="1"/>
    <xf numFmtId="0" fontId="25" fillId="8" borderId="0" xfId="0" applyFont="1" applyFill="1"/>
    <xf numFmtId="0" fontId="40" fillId="0" borderId="13" xfId="0" applyFont="1" applyBorder="1"/>
    <xf numFmtId="0" fontId="14" fillId="5" borderId="13" xfId="0" applyFont="1" applyFill="1" applyBorder="1" applyAlignment="1">
      <alignment horizontal="centerContinuous"/>
    </xf>
    <xf numFmtId="0" fontId="25" fillId="5" borderId="13" xfId="0" applyFont="1" applyFill="1" applyBorder="1" applyAlignment="1">
      <alignment horizontal="centerContinuous"/>
    </xf>
    <xf numFmtId="0" fontId="25" fillId="0" borderId="0" xfId="0" applyFont="1" applyAlignment="1">
      <alignment horizontal="left"/>
    </xf>
    <xf numFmtId="186" fontId="25" fillId="0" borderId="0" xfId="0" applyNumberFormat="1" applyFont="1" applyAlignment="1">
      <alignment horizontal="left"/>
    </xf>
    <xf numFmtId="0" fontId="14" fillId="0" borderId="0" xfId="0" applyFont="1" applyAlignment="1">
      <alignment horizontal="center" wrapText="1"/>
    </xf>
    <xf numFmtId="0" fontId="40" fillId="0" borderId="0" xfId="0" applyFont="1" applyAlignment="1">
      <alignment horizontal="center" wrapText="1"/>
    </xf>
    <xf numFmtId="0" fontId="25" fillId="5" borderId="0" xfId="0" applyFont="1" applyFill="1" applyAlignment="1">
      <alignment horizontal="centerContinuous"/>
    </xf>
    <xf numFmtId="168" fontId="25" fillId="0" borderId="0" xfId="0" applyNumberFormat="1" applyFont="1"/>
    <xf numFmtId="168" fontId="25" fillId="5" borderId="0" xfId="0" applyNumberFormat="1" applyFont="1" applyFill="1"/>
    <xf numFmtId="187" fontId="25" fillId="0" borderId="0" xfId="0" applyNumberFormat="1" applyFont="1"/>
    <xf numFmtId="188" fontId="25" fillId="0" borderId="0" xfId="0" applyNumberFormat="1" applyFont="1"/>
    <xf numFmtId="0" fontId="14" fillId="0" borderId="0" xfId="0" applyFont="1"/>
    <xf numFmtId="175" fontId="14" fillId="0" borderId="0" xfId="0" applyNumberFormat="1" applyFont="1"/>
    <xf numFmtId="166" fontId="8" fillId="0" borderId="13" xfId="0" applyNumberFormat="1" applyFont="1" applyBorder="1" applyAlignment="1">
      <alignment horizontal="right"/>
    </xf>
    <xf numFmtId="166" fontId="11" fillId="0" borderId="0" xfId="0" applyNumberFormat="1" applyFont="1" applyAlignment="1">
      <alignment horizontal="right"/>
    </xf>
    <xf numFmtId="164" fontId="7" fillId="0" borderId="13" xfId="0" applyNumberFormat="1" applyFont="1" applyBorder="1" applyAlignment="1">
      <alignment horizontal="right"/>
    </xf>
    <xf numFmtId="189" fontId="7" fillId="0" borderId="0" xfId="0" applyNumberFormat="1" applyFont="1" applyAlignment="1">
      <alignment horizontal="left" indent="2"/>
    </xf>
    <xf numFmtId="9" fontId="8" fillId="0" borderId="0" xfId="0" applyNumberFormat="1" applyFont="1" applyAlignment="1">
      <alignment horizontal="right"/>
    </xf>
    <xf numFmtId="0" fontId="2" fillId="0" borderId="13" xfId="0" applyFont="1" applyBorder="1"/>
    <xf numFmtId="9" fontId="8" fillId="0" borderId="20" xfId="0" applyNumberFormat="1" applyFont="1" applyBorder="1" applyAlignment="1">
      <alignment horizontal="right"/>
    </xf>
    <xf numFmtId="9" fontId="8" fillId="0" borderId="13" xfId="0" applyNumberFormat="1" applyFont="1" applyBorder="1" applyAlignment="1">
      <alignment horizontal="right"/>
    </xf>
    <xf numFmtId="168" fontId="34" fillId="0" borderId="0" xfId="0" applyNumberFormat="1" applyFont="1"/>
    <xf numFmtId="166" fontId="47" fillId="0" borderId="0" xfId="0" applyNumberFormat="1" applyFont="1"/>
    <xf numFmtId="164" fontId="47" fillId="0" borderId="0" xfId="0" applyNumberFormat="1" applyFont="1"/>
    <xf numFmtId="0" fontId="3" fillId="3" borderId="0" xfId="0" applyFont="1" applyFill="1"/>
    <xf numFmtId="166" fontId="3" fillId="3" borderId="0" xfId="0" applyNumberFormat="1" applyFont="1" applyFill="1"/>
    <xf numFmtId="17" fontId="3" fillId="0" borderId="0" xfId="1" applyNumberFormat="1" applyFont="1"/>
    <xf numFmtId="0" fontId="48" fillId="0" borderId="0" xfId="0" applyFont="1" applyAlignment="1">
      <alignment horizontal="right"/>
    </xf>
    <xf numFmtId="0" fontId="4" fillId="0" borderId="5" xfId="0" applyFont="1" applyBorder="1" applyAlignment="1">
      <alignment horizontal="centerContinuous"/>
    </xf>
    <xf numFmtId="0" fontId="4" fillId="0" borderId="7" xfId="0" applyFont="1" applyBorder="1" applyAlignment="1">
      <alignment horizontal="centerContinuous"/>
    </xf>
    <xf numFmtId="0" fontId="4" fillId="0" borderId="14" xfId="0" applyFont="1" applyBorder="1" applyAlignment="1">
      <alignment horizontal="centerContinuous"/>
    </xf>
    <xf numFmtId="0" fontId="25" fillId="0" borderId="0" xfId="4" applyFont="1">
      <alignment vertical="center"/>
    </xf>
    <xf numFmtId="0" fontId="46" fillId="0" borderId="0" xfId="0" applyFont="1"/>
    <xf numFmtId="0" fontId="14" fillId="0" borderId="0" xfId="5" applyFont="1">
      <alignment vertical="center"/>
    </xf>
    <xf numFmtId="0" fontId="25" fillId="0" borderId="0" xfId="5" applyFont="1">
      <alignment vertical="center"/>
    </xf>
    <xf numFmtId="0" fontId="1" fillId="10" borderId="0" xfId="0" applyFont="1" applyFill="1"/>
    <xf numFmtId="0" fontId="0" fillId="10" borderId="0" xfId="0" applyFill="1"/>
    <xf numFmtId="0" fontId="20" fillId="0" borderId="0" xfId="5" applyFont="1">
      <alignment vertical="center"/>
    </xf>
    <xf numFmtId="168" fontId="0" fillId="0" borderId="0" xfId="0" applyNumberFormat="1"/>
    <xf numFmtId="191" fontId="20" fillId="0" borderId="0" xfId="6" applyNumberFormat="1" applyFont="1" applyFill="1" applyBorder="1">
      <alignment vertical="center"/>
    </xf>
    <xf numFmtId="0" fontId="20" fillId="0" borderId="0" xfId="5" applyFont="1" applyFill="1">
      <alignment vertical="center"/>
    </xf>
    <xf numFmtId="166" fontId="6" fillId="0" borderId="0" xfId="6" applyNumberFormat="1" applyFont="1" applyFill="1">
      <alignment vertical="center"/>
    </xf>
    <xf numFmtId="0" fontId="25" fillId="0" borderId="0" xfId="4" applyFont="1" applyBorder="1">
      <alignment vertical="center"/>
    </xf>
    <xf numFmtId="166" fontId="6" fillId="0" borderId="0" xfId="6" applyNumberFormat="1" applyFont="1" applyFill="1" applyBorder="1">
      <alignment vertical="center"/>
    </xf>
    <xf numFmtId="166" fontId="28" fillId="0" borderId="0" xfId="6" applyNumberFormat="1" applyFont="1" applyFill="1" applyBorder="1">
      <alignment vertical="center"/>
    </xf>
    <xf numFmtId="192" fontId="25" fillId="0" borderId="0" xfId="6" applyNumberFormat="1" applyFont="1" applyFill="1" applyBorder="1">
      <alignment vertical="center"/>
    </xf>
    <xf numFmtId="0" fontId="51" fillId="0" borderId="0" xfId="5" applyFont="1" applyFill="1">
      <alignment vertical="center"/>
    </xf>
    <xf numFmtId="0" fontId="25" fillId="0" borderId="0" xfId="5" applyFont="1" applyFill="1" applyAlignment="1">
      <alignment horizontal="left" vertical="center" indent="2"/>
    </xf>
    <xf numFmtId="193" fontId="14" fillId="0" borderId="11" xfId="7" applyFont="1" applyFill="1" applyBorder="1" applyAlignment="1">
      <alignment horizontal="center" vertical="center"/>
    </xf>
    <xf numFmtId="0" fontId="14" fillId="0" borderId="0" xfId="8" applyFont="1" applyFill="1" applyAlignment="1">
      <alignment horizontal="left" vertical="center" indent="1"/>
    </xf>
    <xf numFmtId="166" fontId="4" fillId="0" borderId="20" xfId="0" applyNumberFormat="1" applyFont="1" applyBorder="1"/>
    <xf numFmtId="166" fontId="3" fillId="0" borderId="0" xfId="0" applyNumberFormat="1" applyFont="1" applyAlignment="1">
      <alignment horizontal="center"/>
    </xf>
    <xf numFmtId="0" fontId="21" fillId="0" borderId="0" xfId="0" applyFont="1"/>
    <xf numFmtId="0" fontId="34" fillId="0" borderId="0" xfId="0" applyFont="1"/>
    <xf numFmtId="164" fontId="34" fillId="0" borderId="0" xfId="0" applyNumberFormat="1" applyFont="1"/>
    <xf numFmtId="171" fontId="21" fillId="0" borderId="0" xfId="0" applyNumberFormat="1" applyFont="1"/>
    <xf numFmtId="164" fontId="21" fillId="0" borderId="0" xfId="1" applyNumberFormat="1" applyFont="1"/>
    <xf numFmtId="164" fontId="34" fillId="0" borderId="0" xfId="1" applyNumberFormat="1" applyFont="1"/>
    <xf numFmtId="164" fontId="20" fillId="0" borderId="0" xfId="0" applyNumberFormat="1" applyFont="1"/>
    <xf numFmtId="171" fontId="34" fillId="0" borderId="0" xfId="0" applyNumberFormat="1" applyFont="1"/>
    <xf numFmtId="0" fontId="9" fillId="0" borderId="0" xfId="0" applyFont="1" applyAlignment="1">
      <alignment horizontal="left" indent="1"/>
    </xf>
    <xf numFmtId="175" fontId="29" fillId="0" borderId="0" xfId="0" applyNumberFormat="1" applyFont="1"/>
    <xf numFmtId="17" fontId="29" fillId="0" borderId="0" xfId="1" applyNumberFormat="1" applyFont="1" applyAlignment="1">
      <alignment horizontal="center"/>
    </xf>
    <xf numFmtId="0" fontId="31" fillId="0" borderId="0" xfId="2" applyFont="1" applyAlignment="1">
      <alignment horizontal="left" indent="2"/>
    </xf>
    <xf numFmtId="0" fontId="32" fillId="0" borderId="0" xfId="2" applyFont="1" applyAlignment="1">
      <alignment horizontal="left" indent="1"/>
    </xf>
    <xf numFmtId="0" fontId="2" fillId="0" borderId="0" xfId="0" applyFont="1" applyAlignment="1">
      <alignment horizontal="left"/>
    </xf>
    <xf numFmtId="166" fontId="1" fillId="0" borderId="20" xfId="0" applyNumberFormat="1" applyFont="1" applyBorder="1"/>
    <xf numFmtId="166" fontId="14" fillId="0" borderId="20" xfId="0" applyNumberFormat="1" applyFont="1" applyBorder="1"/>
    <xf numFmtId="174" fontId="15" fillId="0" borderId="0" xfId="0" applyNumberFormat="1" applyFont="1"/>
    <xf numFmtId="164" fontId="11" fillId="0" borderId="20" xfId="0" applyNumberFormat="1" applyFont="1" applyBorder="1" applyAlignment="1">
      <alignment horizontal="right"/>
    </xf>
    <xf numFmtId="0" fontId="0" fillId="0" borderId="3" xfId="0" applyBorder="1" applyAlignment="1">
      <alignment horizontal="left"/>
    </xf>
    <xf numFmtId="0" fontId="0" fillId="0" borderId="3" xfId="0" applyBorder="1"/>
    <xf numFmtId="0" fontId="1" fillId="0" borderId="3" xfId="0" applyFont="1" applyBorder="1" applyAlignment="1">
      <alignment horizontal="center"/>
    </xf>
    <xf numFmtId="0" fontId="0" fillId="0" borderId="0" xfId="0" applyAlignment="1">
      <alignment vertical="center"/>
    </xf>
    <xf numFmtId="0" fontId="0" fillId="0" borderId="3" xfId="0" applyBorder="1" applyAlignment="1">
      <alignment wrapText="1"/>
    </xf>
    <xf numFmtId="0" fontId="56" fillId="0" borderId="0" xfId="0" applyFont="1" applyAlignment="1">
      <alignment horizontal="left"/>
    </xf>
    <xf numFmtId="194" fontId="55" fillId="0" borderId="0" xfId="0" applyNumberFormat="1" applyFont="1" applyAlignment="1">
      <alignment horizontal="left"/>
    </xf>
    <xf numFmtId="0" fontId="8" fillId="0" borderId="0" xfId="0" applyFont="1" applyAlignment="1">
      <alignment horizontal="left" indent="1"/>
    </xf>
    <xf numFmtId="0" fontId="18" fillId="0" borderId="22" xfId="0" applyFont="1" applyBorder="1" applyAlignment="1">
      <alignment horizontal="center"/>
    </xf>
    <xf numFmtId="0" fontId="1" fillId="0" borderId="3" xfId="0" applyFont="1" applyBorder="1" applyAlignment="1">
      <alignment wrapText="1"/>
    </xf>
    <xf numFmtId="0" fontId="1" fillId="0" borderId="0" xfId="0" applyFont="1" applyAlignment="1">
      <alignment horizontal="center" vertical="center" textRotation="90" wrapText="1"/>
    </xf>
  </cellXfs>
  <cellStyles count="11">
    <cellStyle name="Hyperlink" xfId="3" builtinId="8"/>
    <cellStyle name="Normal" xfId="0" builtinId="0"/>
    <cellStyle name="Normal 2" xfId="1" xr:uid="{9FBD822F-62FC-46CA-A0D4-D97D57097C03}"/>
    <cellStyle name="Normal 4" xfId="2" xr:uid="{AFAA109E-7779-491D-915B-0DA239BD65A6}"/>
    <cellStyle name="Normal 5" xfId="4" xr:uid="{44ED85AC-F9F4-4B8D-9319-DC2D40640AF0}"/>
    <cellStyle name="Normal 5 2" xfId="10" xr:uid="{8916B472-0CE2-497C-A52D-AE31DF4C0F70}"/>
    <cellStyle name="Percent 3 3 2" xfId="9" xr:uid="{AAF3F34D-FDA8-4D29-BA07-71E5D40C6E14}"/>
    <cellStyle name="Presentation Heading 3." xfId="8" xr:uid="{9A55131E-A691-41BC-9A12-0441C4E6DE87}"/>
    <cellStyle name="Presentation Normal." xfId="5" xr:uid="{2147DE8C-234E-4000-BC13-65C89B4FDB28}"/>
    <cellStyle name="Presentation Number." xfId="6" xr:uid="{98488774-9277-4B5F-9B32-F8E6EB76FA04}"/>
    <cellStyle name="Presentation Year." xfId="7" xr:uid="{D6CC39BC-35B0-4863-B317-9F59C0D20989}"/>
  </cellStyles>
  <dxfs count="16">
    <dxf>
      <font>
        <color rgb="FFFFFFFF"/>
      </font>
    </dxf>
    <dxf>
      <font>
        <color rgb="FFFFFFFF"/>
      </font>
    </dxf>
    <dxf>
      <font>
        <color rgb="FF9C0006"/>
      </font>
      <fill>
        <patternFill>
          <bgColor rgb="FFFFC7CE"/>
        </patternFill>
      </fill>
    </dxf>
    <dxf>
      <font>
        <color rgb="FFFFFFFF"/>
      </font>
    </dxf>
    <dxf>
      <font>
        <color rgb="FFFFFFFF"/>
      </font>
    </dxf>
    <dxf>
      <font>
        <color rgb="FF008000"/>
      </font>
    </dxf>
    <dxf>
      <font>
        <color rgb="FF008000"/>
      </font>
    </dxf>
    <dxf>
      <font>
        <color rgb="FF9C0006"/>
      </font>
      <fill>
        <patternFill>
          <bgColor rgb="FFFFC7CE"/>
        </patternFill>
      </fill>
    </dxf>
    <dxf>
      <font>
        <color indexed="9"/>
      </font>
    </dxf>
    <dxf>
      <font>
        <color indexed="9"/>
      </font>
    </dxf>
    <dxf>
      <font>
        <color indexed="9"/>
      </font>
    </dxf>
    <dxf>
      <font>
        <color rgb="FFFFFFFF"/>
      </font>
    </dxf>
    <dxf>
      <font>
        <color rgb="FF9C0006"/>
      </font>
      <fill>
        <patternFill>
          <bgColor rgb="FFFFC7CE"/>
        </patternFill>
      </fill>
    </dxf>
    <dxf>
      <font>
        <color theme="0"/>
      </font>
    </dxf>
    <dxf>
      <font>
        <b val="0"/>
        <i val="0"/>
      </font>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and EBITDA ($ mm)</a:t>
            </a:r>
            <a:endParaRPr lang="en-US" b="1" baseline="0"/>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24671916010499"/>
          <c:y val="0.13869565217391305"/>
          <c:w val="0.87463739075626301"/>
          <c:h val="0.67129096511157449"/>
        </c:manualLayout>
      </c:layout>
      <c:barChart>
        <c:barDir val="col"/>
        <c:grouping val="clustered"/>
        <c:varyColors val="0"/>
        <c:ser>
          <c:idx val="0"/>
          <c:order val="0"/>
          <c:tx>
            <c:strRef>
              <c:f>Charts!$B$8</c:f>
              <c:strCache>
                <c:ptCount val="1"/>
                <c:pt idx="0">
                  <c:v>Revenue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Charts!$C$13:$H$13</c:f>
              <c:numCache>
                <c:formatCode>_(* "$"\ #,##0.0_);_(* "$"\ \(#,##0.0\);_(* """$"\ \ \-""?_);_(@_)</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997-48AE-B152-21B4B12A6CBA}"/>
            </c:ext>
          </c:extLst>
        </c:ser>
        <c:ser>
          <c:idx val="1"/>
          <c:order val="1"/>
          <c:tx>
            <c:strRef>
              <c:f>Charts!$B$9</c:f>
              <c:strCache>
                <c:ptCount val="1"/>
                <c:pt idx="0">
                  <c:v>EBITDA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Charts!$C$2:$H$2</c:f>
              <c:strCache>
                <c:ptCount val="6"/>
                <c:pt idx="0">
                  <c:v> 2024P </c:v>
                </c:pt>
                <c:pt idx="1">
                  <c:v> 2025P </c:v>
                </c:pt>
                <c:pt idx="2">
                  <c:v> 2026P </c:v>
                </c:pt>
                <c:pt idx="3">
                  <c:v> 2027P </c:v>
                </c:pt>
                <c:pt idx="4">
                  <c:v> 2028P </c:v>
                </c:pt>
                <c:pt idx="5">
                  <c:v> 2029P </c:v>
                </c:pt>
              </c:strCache>
            </c:strRef>
          </c:cat>
          <c:val>
            <c:numRef>
              <c:f>Charts!$C$14:$H$14</c:f>
              <c:numCache>
                <c:formatCode>_(* "$"\ #,##0.0_);_(* "$"\ \(#,##0.0\);_(* """$"\ \ \-""?_);_(@_)</c:formatCode>
                <c:ptCount val="6"/>
                <c:pt idx="0">
                  <c:v>-0.40635039999999994</c:v>
                </c:pt>
                <c:pt idx="1">
                  <c:v>-0.42646792000000011</c:v>
                </c:pt>
                <c:pt idx="2">
                  <c:v>-0.44759131600000007</c:v>
                </c:pt>
                <c:pt idx="3">
                  <c:v>-0.46977088180000004</c:v>
                </c:pt>
                <c:pt idx="4">
                  <c:v>-0.49305942589000007</c:v>
                </c:pt>
                <c:pt idx="5">
                  <c:v>-0.51751239718449993</c:v>
                </c:pt>
              </c:numCache>
            </c:numRef>
          </c:val>
          <c:extLst>
            <c:ext xmlns:c16="http://schemas.microsoft.com/office/drawing/2014/chart" uri="{C3380CC4-5D6E-409C-BE32-E72D297353CC}">
              <c16:uniqueId val="{00000001-4997-48AE-B152-21B4B12A6CBA}"/>
            </c:ext>
          </c:extLst>
        </c:ser>
        <c:dLbls>
          <c:showLegendKey val="0"/>
          <c:showVal val="0"/>
          <c:showCatName val="0"/>
          <c:showSerName val="0"/>
          <c:showPercent val="0"/>
          <c:showBubbleSize val="0"/>
        </c:dLbls>
        <c:gapWidth val="219"/>
        <c:overlap val="-27"/>
        <c:axId val="1942304591"/>
        <c:axId val="1942300015"/>
      </c:barChart>
      <c:catAx>
        <c:axId val="1942304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0015"/>
        <c:crosses val="autoZero"/>
        <c:auto val="1"/>
        <c:lblAlgn val="ctr"/>
        <c:lblOffset val="100"/>
        <c:noMultiLvlLbl val="0"/>
      </c:catAx>
      <c:valAx>
        <c:axId val="1942300015"/>
        <c:scaling>
          <c:orientation val="minMax"/>
        </c:scaling>
        <c:delete val="0"/>
        <c:axPos val="l"/>
        <c:numFmt formatCode="_(* &quot;$&quot;\ #,##0.0_);_(* &quot;$&quot;\ \(#,##0.0\);_(* &quot;&quot;&quot;$&quot;\ \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230459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825500</xdr:colOff>
      <xdr:row>0</xdr:row>
      <xdr:rowOff>114300</xdr:rowOff>
    </xdr:from>
    <xdr:to>
      <xdr:col>15</xdr:col>
      <xdr:colOff>95250</xdr:colOff>
      <xdr:row>21</xdr:row>
      <xdr:rowOff>38100</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228600</xdr:colOff>
          <xdr:row>15</xdr:row>
          <xdr:rowOff>81643</xdr:rowOff>
        </xdr:from>
        <xdr:to>
          <xdr:col>6</xdr:col>
          <xdr:colOff>5443</xdr:colOff>
          <xdr:row>19</xdr:row>
          <xdr:rowOff>32657</xdr:rowOff>
        </xdr:to>
        <xdr:sp macro="" textlink="">
          <xdr:nvSpPr>
            <xdr:cNvPr id="216066" name="Button 2" hidden="1">
              <a:extLst>
                <a:ext uri="{63B3BB69-23CF-44E3-9099-C40C66FF867C}">
                  <a14:compatExt spid="_x0000_s216066"/>
                </a:ext>
                <a:ext uri="{FF2B5EF4-FFF2-40B4-BE49-F238E27FC236}">
                  <a16:creationId xmlns:a16="http://schemas.microsoft.com/office/drawing/2014/main" id="{00000000-0008-0000-0600-00000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 Soft 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6</xdr:row>
          <xdr:rowOff>97971</xdr:rowOff>
        </xdr:from>
        <xdr:to>
          <xdr:col>6</xdr:col>
          <xdr:colOff>10886</xdr:colOff>
          <xdr:row>10</xdr:row>
          <xdr:rowOff>43543</xdr:rowOff>
        </xdr:to>
        <xdr:sp macro="" textlink="">
          <xdr:nvSpPr>
            <xdr:cNvPr id="216067" name="Button 3" hidden="1">
              <a:extLst>
                <a:ext uri="{63B3BB69-23CF-44E3-9099-C40C66FF867C}">
                  <a14:compatExt spid="_x0000_s216067"/>
                </a:ext>
                <a:ext uri="{FF2B5EF4-FFF2-40B4-BE49-F238E27FC236}">
                  <a16:creationId xmlns:a16="http://schemas.microsoft.com/office/drawing/2014/main" id="{00000000-0008-0000-0600-000003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250371</xdr:colOff>
          <xdr:row>10</xdr:row>
          <xdr:rowOff>141514</xdr:rowOff>
        </xdr:from>
        <xdr:to>
          <xdr:col>6</xdr:col>
          <xdr:colOff>10886</xdr:colOff>
          <xdr:row>14</xdr:row>
          <xdr:rowOff>87086</xdr:rowOff>
        </xdr:to>
        <xdr:sp macro="" textlink="">
          <xdr:nvSpPr>
            <xdr:cNvPr id="216068" name="Button 4" hidden="1">
              <a:extLst>
                <a:ext uri="{63B3BB69-23CF-44E3-9099-C40C66FF867C}">
                  <a14:compatExt spid="_x0000_s216068"/>
                </a:ext>
                <a:ext uri="{FF2B5EF4-FFF2-40B4-BE49-F238E27FC236}">
                  <a16:creationId xmlns:a16="http://schemas.microsoft.com/office/drawing/2014/main" id="{00000000-0008-0000-0600-000004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Pre Calc. Tab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xdr:row>
          <xdr:rowOff>38100</xdr:rowOff>
        </xdr:from>
        <xdr:to>
          <xdr:col>6</xdr:col>
          <xdr:colOff>5443</xdr:colOff>
          <xdr:row>5</xdr:row>
          <xdr:rowOff>174171</xdr:rowOff>
        </xdr:to>
        <xdr:sp macro="" textlink="">
          <xdr:nvSpPr>
            <xdr:cNvPr id="216072" name="Button 8" hidden="1">
              <a:extLst>
                <a:ext uri="{63B3BB69-23CF-44E3-9099-C40C66FF867C}">
                  <a14:compatExt spid="_x0000_s216072"/>
                </a:ext>
                <a:ext uri="{FF2B5EF4-FFF2-40B4-BE49-F238E27FC236}">
                  <a16:creationId xmlns:a16="http://schemas.microsoft.com/office/drawing/2014/main" id="{00000000-0008-0000-0600-000008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223157</xdr:colOff>
          <xdr:row>20</xdr:row>
          <xdr:rowOff>59871</xdr:rowOff>
        </xdr:from>
        <xdr:to>
          <xdr:col>6</xdr:col>
          <xdr:colOff>0</xdr:colOff>
          <xdr:row>25</xdr:row>
          <xdr:rowOff>5443</xdr:rowOff>
        </xdr:to>
        <xdr:sp macro="" textlink="">
          <xdr:nvSpPr>
            <xdr:cNvPr id="216098" name="Button 34" hidden="1">
              <a:extLst>
                <a:ext uri="{63B3BB69-23CF-44E3-9099-C40C66FF867C}">
                  <a14:compatExt spid="_x0000_s216098"/>
                </a:ext>
                <a:ext uri="{FF2B5EF4-FFF2-40B4-BE49-F238E27FC236}">
                  <a16:creationId xmlns:a16="http://schemas.microsoft.com/office/drawing/2014/main" id="{00000000-0008-0000-0600-0000224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 ISBSCF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549729</xdr:colOff>
          <xdr:row>6</xdr:row>
          <xdr:rowOff>32657</xdr:rowOff>
        </xdr:from>
        <xdr:to>
          <xdr:col>1</xdr:col>
          <xdr:colOff>2634343</xdr:colOff>
          <xdr:row>9</xdr:row>
          <xdr:rowOff>163286</xdr:rowOff>
        </xdr:to>
        <xdr:sp macro="" textlink="">
          <xdr:nvSpPr>
            <xdr:cNvPr id="820225" name="Button 1" hidden="1">
              <a:extLst>
                <a:ext uri="{63B3BB69-23CF-44E3-9099-C40C66FF867C}">
                  <a14:compatExt spid="_x0000_s820225"/>
                </a:ext>
                <a:ext uri="{FF2B5EF4-FFF2-40B4-BE49-F238E27FC236}">
                  <a16:creationId xmlns:a16="http://schemas.microsoft.com/office/drawing/2014/main" id="{00000000-0008-0000-0B00-000001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Build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549729</xdr:colOff>
          <xdr:row>10</xdr:row>
          <xdr:rowOff>76200</xdr:rowOff>
        </xdr:from>
        <xdr:to>
          <xdr:col>1</xdr:col>
          <xdr:colOff>2634343</xdr:colOff>
          <xdr:row>14</xdr:row>
          <xdr:rowOff>21771</xdr:rowOff>
        </xdr:to>
        <xdr:sp macro="" textlink="">
          <xdr:nvSpPr>
            <xdr:cNvPr id="820226" name="Button 2" hidden="1">
              <a:extLst>
                <a:ext uri="{63B3BB69-23CF-44E3-9099-C40C66FF867C}">
                  <a14:compatExt spid="_x0000_s820226"/>
                </a:ext>
                <a:ext uri="{FF2B5EF4-FFF2-40B4-BE49-F238E27FC236}">
                  <a16:creationId xmlns:a16="http://schemas.microsoft.com/office/drawing/2014/main" id="{00000000-0008-0000-0B00-000002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Populate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527957</xdr:colOff>
          <xdr:row>1</xdr:row>
          <xdr:rowOff>157843</xdr:rowOff>
        </xdr:from>
        <xdr:to>
          <xdr:col>1</xdr:col>
          <xdr:colOff>2628900</xdr:colOff>
          <xdr:row>5</xdr:row>
          <xdr:rowOff>108857</xdr:rowOff>
        </xdr:to>
        <xdr:sp macro="" textlink="">
          <xdr:nvSpPr>
            <xdr:cNvPr id="820227" name="Button 3" hidden="1">
              <a:extLst>
                <a:ext uri="{63B3BB69-23CF-44E3-9099-C40C66FF867C}">
                  <a14:compatExt spid="_x0000_s820227"/>
                </a:ext>
                <a:ext uri="{FF2B5EF4-FFF2-40B4-BE49-F238E27FC236}">
                  <a16:creationId xmlns:a16="http://schemas.microsoft.com/office/drawing/2014/main" id="{00000000-0008-0000-0B00-000003840C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Reset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504264</xdr:colOff>
          <xdr:row>15</xdr:row>
          <xdr:rowOff>112957</xdr:rowOff>
        </xdr:from>
        <xdr:to>
          <xdr:col>3</xdr:col>
          <xdr:colOff>1234246</xdr:colOff>
          <xdr:row>37</xdr:row>
          <xdr:rowOff>112957</xdr:rowOff>
        </xdr:to>
        <xdr:pic>
          <xdr:nvPicPr>
            <xdr:cNvPr id="2" name="Picture 1">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W$2:$AA$23" spid="_x0000_s583883"/>
                </a:ext>
              </a:extLst>
            </xdr:cNvPicPr>
          </xdr:nvPicPr>
          <xdr:blipFill>
            <a:blip xmlns:r="http://schemas.openxmlformats.org/officeDocument/2006/relationships" r:embed="rId1"/>
            <a:srcRect/>
            <a:stretch>
              <a:fillRect/>
            </a:stretch>
          </xdr:blipFill>
          <xdr:spPr bwMode="auto">
            <a:xfrm>
              <a:off x="504264" y="2898419"/>
              <a:ext cx="3880436" cy="4085345"/>
            </a:xfrm>
            <a:prstGeom prst="rect">
              <a:avLst/>
            </a:prstGeom>
            <a:solidFill>
              <a:srgbClr val="FFFFFF" mc:Ignorable="a14" a14:legacySpreadsheetColorIndex="9"/>
            </a:solidFill>
            <a:ln w="9525">
              <a:noFill/>
              <a:miter lim="800000"/>
              <a:headEnd/>
              <a:tailEnd/>
            </a:ln>
          </xdr:spPr>
        </xdr:pic>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D3BB5C4-C591-4857-BB81-046F896B5714}">
  <we:reference id="wa200005502" version="1.0.0.11" store="en-US" storeType="OMEX"/>
  <we:alternateReferences>
    <we:reference id="wa200005502" version="1.0.0.11" store="wa200005502" storeType="OMEX"/>
  </we:alternateReferences>
  <we:properties>
    <we:property name="docId" value="&quot;RCer2MocMDOJV1W8zpHa_&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hyperlink" Target="mailto:joe@gmail.com"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4920AC-987C-477A-ACBB-4F7742915AFB}">
  <sheetPr codeName="Sheet5">
    <tabColor theme="4"/>
  </sheetPr>
  <dimension ref="A1:ED229"/>
  <sheetViews>
    <sheetView showGridLines="0" zoomScale="55" zoomScaleNormal="55" workbookViewId="0">
      <pane xSplit="15" ySplit="3" topLeftCell="P4" activePane="bottomRight" state="frozen"/>
      <selection activeCell="B19" sqref="B19"/>
      <selection pane="topRight" activeCell="B19" sqref="B19"/>
      <selection pane="bottomLeft" activeCell="B19" sqref="B19"/>
      <selection pane="bottomRight"/>
    </sheetView>
  </sheetViews>
  <sheetFormatPr defaultRowHeight="14.6" outlineLevelRow="1" outlineLevelCol="1" x14ac:dyDescent="0.4"/>
  <cols>
    <col min="2" max="2" width="12.84375" bestFit="1" customWidth="1" outlineLevel="1"/>
    <col min="3" max="4" width="11.61328125" customWidth="1" outlineLevel="1"/>
    <col min="5" max="5" width="23.4609375" bestFit="1" customWidth="1"/>
    <col min="6" max="6" width="23.4609375" customWidth="1"/>
    <col min="7" max="7" width="23.4609375" style="8" customWidth="1"/>
    <col min="8" max="13" width="17.15234375" customWidth="1"/>
    <col min="14" max="14" width="2" customWidth="1"/>
    <col min="15" max="15" width="12.4609375" customWidth="1" outlineLevel="1"/>
    <col min="16" max="87" width="13.23046875" customWidth="1"/>
    <col min="88" max="90" width="8.69140625" customWidth="1"/>
    <col min="91" max="115" width="0" hidden="1" customWidth="1"/>
  </cols>
  <sheetData>
    <row r="1" spans="2:134" s="8" customFormat="1" x14ac:dyDescent="0.4">
      <c r="B1"/>
      <c r="C1"/>
      <c r="D1"/>
      <c r="E1" s="8" t="s">
        <v>8</v>
      </c>
      <c r="G1" s="9">
        <f>H1-1</f>
        <v>2023</v>
      </c>
      <c r="H1" s="9">
        <f>YEAR(P1)</f>
        <v>2024</v>
      </c>
      <c r="I1" s="9">
        <f>H1+1</f>
        <v>2025</v>
      </c>
      <c r="J1" s="9">
        <f>I1+1</f>
        <v>2026</v>
      </c>
      <c r="K1" s="9">
        <f>J1+1</f>
        <v>2027</v>
      </c>
      <c r="L1" s="9">
        <f>K1+1</f>
        <v>2028</v>
      </c>
      <c r="M1" s="9">
        <f>L1+1</f>
        <v>2029</v>
      </c>
      <c r="N1" s="9"/>
      <c r="O1" s="10"/>
      <c r="P1" s="11">
        <v>45322</v>
      </c>
      <c r="Q1" s="10">
        <f>EOMONTH(P1,1)</f>
        <v>45351</v>
      </c>
      <c r="R1" s="10">
        <f t="shared" ref="R1:CC1" si="0">EOMONTH(Q1,1)</f>
        <v>45382</v>
      </c>
      <c r="S1" s="10">
        <f t="shared" si="0"/>
        <v>45412</v>
      </c>
      <c r="T1" s="10">
        <f t="shared" si="0"/>
        <v>45443</v>
      </c>
      <c r="U1" s="10">
        <f t="shared" si="0"/>
        <v>45473</v>
      </c>
      <c r="V1" s="10">
        <f t="shared" si="0"/>
        <v>45504</v>
      </c>
      <c r="W1" s="10">
        <f t="shared" si="0"/>
        <v>45535</v>
      </c>
      <c r="X1" s="10">
        <f t="shared" si="0"/>
        <v>45565</v>
      </c>
      <c r="Y1" s="10">
        <f t="shared" si="0"/>
        <v>45596</v>
      </c>
      <c r="Z1" s="10">
        <f t="shared" si="0"/>
        <v>45626</v>
      </c>
      <c r="AA1" s="10">
        <f t="shared" si="0"/>
        <v>45657</v>
      </c>
      <c r="AB1" s="10">
        <f t="shared" si="0"/>
        <v>45688</v>
      </c>
      <c r="AC1" s="10">
        <f t="shared" si="0"/>
        <v>45716</v>
      </c>
      <c r="AD1" s="10">
        <f t="shared" si="0"/>
        <v>45747</v>
      </c>
      <c r="AE1" s="10">
        <f t="shared" si="0"/>
        <v>45777</v>
      </c>
      <c r="AF1" s="10">
        <f t="shared" si="0"/>
        <v>45808</v>
      </c>
      <c r="AG1" s="10">
        <f t="shared" si="0"/>
        <v>45838</v>
      </c>
      <c r="AH1" s="10">
        <f t="shared" si="0"/>
        <v>45869</v>
      </c>
      <c r="AI1" s="10">
        <f t="shared" si="0"/>
        <v>45900</v>
      </c>
      <c r="AJ1" s="10">
        <f t="shared" si="0"/>
        <v>45930</v>
      </c>
      <c r="AK1" s="10">
        <f t="shared" si="0"/>
        <v>45961</v>
      </c>
      <c r="AL1" s="10">
        <f t="shared" si="0"/>
        <v>45991</v>
      </c>
      <c r="AM1" s="10">
        <f t="shared" si="0"/>
        <v>46022</v>
      </c>
      <c r="AN1" s="10">
        <f t="shared" si="0"/>
        <v>46053</v>
      </c>
      <c r="AO1" s="10">
        <f t="shared" si="0"/>
        <v>46081</v>
      </c>
      <c r="AP1" s="10">
        <f t="shared" si="0"/>
        <v>46112</v>
      </c>
      <c r="AQ1" s="10">
        <f t="shared" si="0"/>
        <v>46142</v>
      </c>
      <c r="AR1" s="10">
        <f t="shared" si="0"/>
        <v>46173</v>
      </c>
      <c r="AS1" s="10">
        <f t="shared" si="0"/>
        <v>46203</v>
      </c>
      <c r="AT1" s="10">
        <f t="shared" si="0"/>
        <v>46234</v>
      </c>
      <c r="AU1" s="10">
        <f t="shared" si="0"/>
        <v>46265</v>
      </c>
      <c r="AV1" s="10">
        <f t="shared" si="0"/>
        <v>46295</v>
      </c>
      <c r="AW1" s="10">
        <f t="shared" si="0"/>
        <v>46326</v>
      </c>
      <c r="AX1" s="10">
        <f t="shared" si="0"/>
        <v>46356</v>
      </c>
      <c r="AY1" s="10">
        <f t="shared" si="0"/>
        <v>46387</v>
      </c>
      <c r="AZ1" s="10">
        <f t="shared" si="0"/>
        <v>46418</v>
      </c>
      <c r="BA1" s="10">
        <f t="shared" si="0"/>
        <v>46446</v>
      </c>
      <c r="BB1" s="10">
        <f t="shared" si="0"/>
        <v>46477</v>
      </c>
      <c r="BC1" s="10">
        <f t="shared" si="0"/>
        <v>46507</v>
      </c>
      <c r="BD1" s="10">
        <f t="shared" si="0"/>
        <v>46538</v>
      </c>
      <c r="BE1" s="10">
        <f t="shared" si="0"/>
        <v>46568</v>
      </c>
      <c r="BF1" s="10">
        <f t="shared" si="0"/>
        <v>46599</v>
      </c>
      <c r="BG1" s="10">
        <f t="shared" si="0"/>
        <v>46630</v>
      </c>
      <c r="BH1" s="10">
        <f t="shared" si="0"/>
        <v>46660</v>
      </c>
      <c r="BI1" s="10">
        <f t="shared" si="0"/>
        <v>46691</v>
      </c>
      <c r="BJ1" s="10">
        <f t="shared" si="0"/>
        <v>46721</v>
      </c>
      <c r="BK1" s="10">
        <f t="shared" si="0"/>
        <v>46752</v>
      </c>
      <c r="BL1" s="10">
        <f t="shared" si="0"/>
        <v>46783</v>
      </c>
      <c r="BM1" s="10">
        <f t="shared" si="0"/>
        <v>46812</v>
      </c>
      <c r="BN1" s="10">
        <f t="shared" si="0"/>
        <v>46843</v>
      </c>
      <c r="BO1" s="10">
        <f t="shared" si="0"/>
        <v>46873</v>
      </c>
      <c r="BP1" s="10">
        <f t="shared" si="0"/>
        <v>46904</v>
      </c>
      <c r="BQ1" s="10">
        <f t="shared" si="0"/>
        <v>46934</v>
      </c>
      <c r="BR1" s="10">
        <f t="shared" si="0"/>
        <v>46965</v>
      </c>
      <c r="BS1" s="10">
        <f t="shared" si="0"/>
        <v>46996</v>
      </c>
      <c r="BT1" s="10">
        <f t="shared" si="0"/>
        <v>47026</v>
      </c>
      <c r="BU1" s="10">
        <f t="shared" si="0"/>
        <v>47057</v>
      </c>
      <c r="BV1" s="10">
        <f t="shared" si="0"/>
        <v>47087</v>
      </c>
      <c r="BW1" s="10">
        <f t="shared" si="0"/>
        <v>47118</v>
      </c>
      <c r="BX1" s="10">
        <f t="shared" si="0"/>
        <v>47149</v>
      </c>
      <c r="BY1" s="10">
        <f t="shared" si="0"/>
        <v>47177</v>
      </c>
      <c r="BZ1" s="10">
        <f t="shared" si="0"/>
        <v>47208</v>
      </c>
      <c r="CA1" s="10">
        <f t="shared" si="0"/>
        <v>47238</v>
      </c>
      <c r="CB1" s="10">
        <f t="shared" si="0"/>
        <v>47269</v>
      </c>
      <c r="CC1" s="10">
        <f t="shared" si="0"/>
        <v>47299</v>
      </c>
      <c r="CD1" s="10">
        <f t="shared" ref="CD1:CI1" si="1">EOMONTH(CC1,1)</f>
        <v>47330</v>
      </c>
      <c r="CE1" s="10">
        <f t="shared" si="1"/>
        <v>47361</v>
      </c>
      <c r="CF1" s="10">
        <f t="shared" si="1"/>
        <v>47391</v>
      </c>
      <c r="CG1" s="10">
        <f t="shared" si="1"/>
        <v>47422</v>
      </c>
      <c r="CH1" s="10">
        <f t="shared" si="1"/>
        <v>47452</v>
      </c>
      <c r="CI1" s="10">
        <f t="shared" si="1"/>
        <v>47483</v>
      </c>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row>
    <row r="2" spans="2:134" outlineLevel="1" x14ac:dyDescent="0.4">
      <c r="E2" s="12" t="s">
        <v>60</v>
      </c>
      <c r="F2" s="12"/>
      <c r="G2" s="13"/>
      <c r="H2" s="12"/>
      <c r="I2" s="12"/>
      <c r="J2" s="12"/>
      <c r="K2" s="12"/>
      <c r="L2" s="12"/>
      <c r="M2" s="12"/>
      <c r="N2" s="12"/>
      <c r="O2" s="13"/>
      <c r="P2" s="13">
        <f t="shared" ref="P2:CA2" si="2">YEAR(P1)</f>
        <v>2024</v>
      </c>
      <c r="Q2" s="13">
        <f t="shared" si="2"/>
        <v>2024</v>
      </c>
      <c r="R2" s="13">
        <f t="shared" si="2"/>
        <v>2024</v>
      </c>
      <c r="S2" s="13">
        <f t="shared" si="2"/>
        <v>2024</v>
      </c>
      <c r="T2" s="13">
        <f t="shared" si="2"/>
        <v>2024</v>
      </c>
      <c r="U2" s="13">
        <f t="shared" si="2"/>
        <v>2024</v>
      </c>
      <c r="V2" s="13">
        <f t="shared" si="2"/>
        <v>2024</v>
      </c>
      <c r="W2" s="13">
        <f t="shared" si="2"/>
        <v>2024</v>
      </c>
      <c r="X2" s="13">
        <f t="shared" si="2"/>
        <v>2024</v>
      </c>
      <c r="Y2" s="13">
        <f t="shared" si="2"/>
        <v>2024</v>
      </c>
      <c r="Z2" s="13">
        <f t="shared" si="2"/>
        <v>2024</v>
      </c>
      <c r="AA2" s="13">
        <f t="shared" si="2"/>
        <v>2024</v>
      </c>
      <c r="AB2" s="13">
        <f t="shared" si="2"/>
        <v>2025</v>
      </c>
      <c r="AC2" s="13">
        <f t="shared" si="2"/>
        <v>2025</v>
      </c>
      <c r="AD2" s="13">
        <f t="shared" si="2"/>
        <v>2025</v>
      </c>
      <c r="AE2" s="13">
        <f t="shared" si="2"/>
        <v>2025</v>
      </c>
      <c r="AF2" s="13">
        <f t="shared" si="2"/>
        <v>2025</v>
      </c>
      <c r="AG2" s="13">
        <f t="shared" si="2"/>
        <v>2025</v>
      </c>
      <c r="AH2" s="13">
        <f t="shared" si="2"/>
        <v>2025</v>
      </c>
      <c r="AI2" s="13">
        <f t="shared" si="2"/>
        <v>2025</v>
      </c>
      <c r="AJ2" s="13">
        <f t="shared" si="2"/>
        <v>2025</v>
      </c>
      <c r="AK2" s="13">
        <f t="shared" si="2"/>
        <v>2025</v>
      </c>
      <c r="AL2" s="13">
        <f t="shared" si="2"/>
        <v>2025</v>
      </c>
      <c r="AM2" s="13">
        <f t="shared" si="2"/>
        <v>2025</v>
      </c>
      <c r="AN2" s="13">
        <f t="shared" si="2"/>
        <v>2026</v>
      </c>
      <c r="AO2" s="13">
        <f t="shared" si="2"/>
        <v>2026</v>
      </c>
      <c r="AP2" s="13">
        <f t="shared" si="2"/>
        <v>2026</v>
      </c>
      <c r="AQ2" s="13">
        <f t="shared" si="2"/>
        <v>2026</v>
      </c>
      <c r="AR2" s="13">
        <f t="shared" si="2"/>
        <v>2026</v>
      </c>
      <c r="AS2" s="13">
        <f t="shared" si="2"/>
        <v>2026</v>
      </c>
      <c r="AT2" s="13">
        <f t="shared" si="2"/>
        <v>2026</v>
      </c>
      <c r="AU2" s="13">
        <f t="shared" si="2"/>
        <v>2026</v>
      </c>
      <c r="AV2" s="13">
        <f t="shared" si="2"/>
        <v>2026</v>
      </c>
      <c r="AW2" s="13">
        <f t="shared" si="2"/>
        <v>2026</v>
      </c>
      <c r="AX2" s="13">
        <f t="shared" si="2"/>
        <v>2026</v>
      </c>
      <c r="AY2" s="13">
        <f t="shared" si="2"/>
        <v>2026</v>
      </c>
      <c r="AZ2" s="13">
        <f t="shared" si="2"/>
        <v>2027</v>
      </c>
      <c r="BA2" s="13">
        <f t="shared" si="2"/>
        <v>2027</v>
      </c>
      <c r="BB2" s="13">
        <f t="shared" si="2"/>
        <v>2027</v>
      </c>
      <c r="BC2" s="13">
        <f t="shared" si="2"/>
        <v>2027</v>
      </c>
      <c r="BD2" s="13">
        <f t="shared" si="2"/>
        <v>2027</v>
      </c>
      <c r="BE2" s="13">
        <f t="shared" si="2"/>
        <v>2027</v>
      </c>
      <c r="BF2" s="13">
        <f t="shared" si="2"/>
        <v>2027</v>
      </c>
      <c r="BG2" s="13">
        <f t="shared" si="2"/>
        <v>2027</v>
      </c>
      <c r="BH2" s="13">
        <f t="shared" si="2"/>
        <v>2027</v>
      </c>
      <c r="BI2" s="13">
        <f t="shared" si="2"/>
        <v>2027</v>
      </c>
      <c r="BJ2" s="13">
        <f t="shared" si="2"/>
        <v>2027</v>
      </c>
      <c r="BK2" s="13">
        <f t="shared" si="2"/>
        <v>2027</v>
      </c>
      <c r="BL2" s="13">
        <f t="shared" si="2"/>
        <v>2028</v>
      </c>
      <c r="BM2" s="13">
        <f t="shared" si="2"/>
        <v>2028</v>
      </c>
      <c r="BN2" s="13">
        <f t="shared" si="2"/>
        <v>2028</v>
      </c>
      <c r="BO2" s="13">
        <f t="shared" si="2"/>
        <v>2028</v>
      </c>
      <c r="BP2" s="13">
        <f t="shared" si="2"/>
        <v>2028</v>
      </c>
      <c r="BQ2" s="13">
        <f t="shared" si="2"/>
        <v>2028</v>
      </c>
      <c r="BR2" s="13">
        <f t="shared" si="2"/>
        <v>2028</v>
      </c>
      <c r="BS2" s="13">
        <f t="shared" si="2"/>
        <v>2028</v>
      </c>
      <c r="BT2" s="13">
        <f t="shared" si="2"/>
        <v>2028</v>
      </c>
      <c r="BU2" s="13">
        <f t="shared" si="2"/>
        <v>2028</v>
      </c>
      <c r="BV2" s="13">
        <f t="shared" si="2"/>
        <v>2028</v>
      </c>
      <c r="BW2" s="13">
        <f t="shared" si="2"/>
        <v>2028</v>
      </c>
      <c r="BX2" s="13">
        <f t="shared" si="2"/>
        <v>2029</v>
      </c>
      <c r="BY2" s="13">
        <f t="shared" si="2"/>
        <v>2029</v>
      </c>
      <c r="BZ2" s="13">
        <f t="shared" si="2"/>
        <v>2029</v>
      </c>
      <c r="CA2" s="13">
        <f t="shared" si="2"/>
        <v>2029</v>
      </c>
      <c r="CB2" s="13">
        <f t="shared" ref="CB2:CI2" si="3">YEAR(CB1)</f>
        <v>2029</v>
      </c>
      <c r="CC2" s="13">
        <f t="shared" si="3"/>
        <v>2029</v>
      </c>
      <c r="CD2" s="13">
        <f t="shared" si="3"/>
        <v>2029</v>
      </c>
      <c r="CE2" s="13">
        <f t="shared" si="3"/>
        <v>2029</v>
      </c>
      <c r="CF2" s="13">
        <f t="shared" si="3"/>
        <v>2029</v>
      </c>
      <c r="CG2" s="13">
        <f t="shared" si="3"/>
        <v>2029</v>
      </c>
      <c r="CH2" s="13">
        <f t="shared" si="3"/>
        <v>2029</v>
      </c>
      <c r="CI2" s="13">
        <f t="shared" si="3"/>
        <v>2029</v>
      </c>
    </row>
    <row r="3" spans="2:134" outlineLevel="1" x14ac:dyDescent="0.4">
      <c r="B3" t="s">
        <v>159</v>
      </c>
      <c r="E3" s="12" t="s">
        <v>61</v>
      </c>
      <c r="F3" s="12"/>
      <c r="G3" s="13"/>
      <c r="H3" s="12"/>
      <c r="I3" s="12"/>
      <c r="J3" s="12"/>
      <c r="K3" s="12"/>
      <c r="L3" s="12"/>
      <c r="M3" s="12"/>
      <c r="N3" s="12"/>
      <c r="O3" s="13"/>
      <c r="P3" s="13">
        <f t="shared" ref="P3:CA3" si="4">P2*(MONTH(P1)=12)</f>
        <v>0</v>
      </c>
      <c r="Q3" s="13">
        <f t="shared" si="4"/>
        <v>0</v>
      </c>
      <c r="R3" s="13">
        <f t="shared" si="4"/>
        <v>0</v>
      </c>
      <c r="S3" s="13">
        <f t="shared" si="4"/>
        <v>0</v>
      </c>
      <c r="T3" s="13">
        <f t="shared" si="4"/>
        <v>0</v>
      </c>
      <c r="U3" s="13">
        <f t="shared" si="4"/>
        <v>0</v>
      </c>
      <c r="V3" s="13">
        <f t="shared" si="4"/>
        <v>0</v>
      </c>
      <c r="W3" s="13">
        <f t="shared" si="4"/>
        <v>0</v>
      </c>
      <c r="X3" s="13">
        <f t="shared" si="4"/>
        <v>0</v>
      </c>
      <c r="Y3" s="13">
        <f t="shared" si="4"/>
        <v>0</v>
      </c>
      <c r="Z3" s="13">
        <f t="shared" si="4"/>
        <v>0</v>
      </c>
      <c r="AA3" s="13">
        <f t="shared" si="4"/>
        <v>2024</v>
      </c>
      <c r="AB3" s="13">
        <f t="shared" si="4"/>
        <v>0</v>
      </c>
      <c r="AC3" s="13">
        <f t="shared" si="4"/>
        <v>0</v>
      </c>
      <c r="AD3" s="13">
        <f t="shared" si="4"/>
        <v>0</v>
      </c>
      <c r="AE3" s="13">
        <f t="shared" si="4"/>
        <v>0</v>
      </c>
      <c r="AF3" s="13">
        <f t="shared" si="4"/>
        <v>0</v>
      </c>
      <c r="AG3" s="13">
        <f t="shared" si="4"/>
        <v>0</v>
      </c>
      <c r="AH3" s="13">
        <f t="shared" si="4"/>
        <v>0</v>
      </c>
      <c r="AI3" s="13">
        <f t="shared" si="4"/>
        <v>0</v>
      </c>
      <c r="AJ3" s="13">
        <f t="shared" si="4"/>
        <v>0</v>
      </c>
      <c r="AK3" s="13">
        <f t="shared" si="4"/>
        <v>0</v>
      </c>
      <c r="AL3" s="13">
        <f t="shared" si="4"/>
        <v>0</v>
      </c>
      <c r="AM3" s="13">
        <f t="shared" si="4"/>
        <v>2025</v>
      </c>
      <c r="AN3" s="13">
        <f t="shared" si="4"/>
        <v>0</v>
      </c>
      <c r="AO3" s="13">
        <f t="shared" si="4"/>
        <v>0</v>
      </c>
      <c r="AP3" s="13">
        <f t="shared" si="4"/>
        <v>0</v>
      </c>
      <c r="AQ3" s="13">
        <f t="shared" si="4"/>
        <v>0</v>
      </c>
      <c r="AR3" s="13">
        <f t="shared" si="4"/>
        <v>0</v>
      </c>
      <c r="AS3" s="13">
        <f t="shared" si="4"/>
        <v>0</v>
      </c>
      <c r="AT3" s="13">
        <f t="shared" si="4"/>
        <v>0</v>
      </c>
      <c r="AU3" s="13">
        <f t="shared" si="4"/>
        <v>0</v>
      </c>
      <c r="AV3" s="13">
        <f t="shared" si="4"/>
        <v>0</v>
      </c>
      <c r="AW3" s="13">
        <f t="shared" si="4"/>
        <v>0</v>
      </c>
      <c r="AX3" s="13">
        <f t="shared" si="4"/>
        <v>0</v>
      </c>
      <c r="AY3" s="13">
        <f t="shared" si="4"/>
        <v>2026</v>
      </c>
      <c r="AZ3" s="13">
        <f t="shared" si="4"/>
        <v>0</v>
      </c>
      <c r="BA3" s="13">
        <f t="shared" si="4"/>
        <v>0</v>
      </c>
      <c r="BB3" s="13">
        <f t="shared" si="4"/>
        <v>0</v>
      </c>
      <c r="BC3" s="13">
        <f t="shared" si="4"/>
        <v>0</v>
      </c>
      <c r="BD3" s="13">
        <f t="shared" si="4"/>
        <v>0</v>
      </c>
      <c r="BE3" s="13">
        <f t="shared" si="4"/>
        <v>0</v>
      </c>
      <c r="BF3" s="13">
        <f t="shared" si="4"/>
        <v>0</v>
      </c>
      <c r="BG3" s="13">
        <f t="shared" si="4"/>
        <v>0</v>
      </c>
      <c r="BH3" s="13">
        <f t="shared" si="4"/>
        <v>0</v>
      </c>
      <c r="BI3" s="13">
        <f t="shared" si="4"/>
        <v>0</v>
      </c>
      <c r="BJ3" s="13">
        <f t="shared" si="4"/>
        <v>0</v>
      </c>
      <c r="BK3" s="13">
        <f t="shared" si="4"/>
        <v>2027</v>
      </c>
      <c r="BL3" s="13">
        <f t="shared" si="4"/>
        <v>0</v>
      </c>
      <c r="BM3" s="13">
        <f t="shared" si="4"/>
        <v>0</v>
      </c>
      <c r="BN3" s="13">
        <f t="shared" si="4"/>
        <v>0</v>
      </c>
      <c r="BO3" s="13">
        <f t="shared" si="4"/>
        <v>0</v>
      </c>
      <c r="BP3" s="13">
        <f t="shared" si="4"/>
        <v>0</v>
      </c>
      <c r="BQ3" s="13">
        <f t="shared" si="4"/>
        <v>0</v>
      </c>
      <c r="BR3" s="13">
        <f t="shared" si="4"/>
        <v>0</v>
      </c>
      <c r="BS3" s="13">
        <f t="shared" si="4"/>
        <v>0</v>
      </c>
      <c r="BT3" s="13">
        <f t="shared" si="4"/>
        <v>0</v>
      </c>
      <c r="BU3" s="13">
        <f t="shared" si="4"/>
        <v>0</v>
      </c>
      <c r="BV3" s="13">
        <f t="shared" si="4"/>
        <v>0</v>
      </c>
      <c r="BW3" s="13">
        <f t="shared" si="4"/>
        <v>2028</v>
      </c>
      <c r="BX3" s="13">
        <f t="shared" si="4"/>
        <v>0</v>
      </c>
      <c r="BY3" s="13">
        <f t="shared" si="4"/>
        <v>0</v>
      </c>
      <c r="BZ3" s="13">
        <f t="shared" si="4"/>
        <v>0</v>
      </c>
      <c r="CA3" s="13">
        <f t="shared" si="4"/>
        <v>0</v>
      </c>
      <c r="CB3" s="13">
        <f t="shared" ref="CB3:CI3" si="5">CB2*(MONTH(CB1)=12)</f>
        <v>0</v>
      </c>
      <c r="CC3" s="13">
        <f t="shared" si="5"/>
        <v>0</v>
      </c>
      <c r="CD3" s="13">
        <f t="shared" si="5"/>
        <v>0</v>
      </c>
      <c r="CE3" s="13">
        <f t="shared" si="5"/>
        <v>0</v>
      </c>
      <c r="CF3" s="13">
        <f t="shared" si="5"/>
        <v>0</v>
      </c>
      <c r="CG3" s="13">
        <f t="shared" si="5"/>
        <v>0</v>
      </c>
      <c r="CH3" s="13">
        <f t="shared" si="5"/>
        <v>0</v>
      </c>
      <c r="CI3" s="13">
        <f t="shared" si="5"/>
        <v>2029</v>
      </c>
    </row>
    <row r="4" spans="2:134" s="22" customFormat="1" x14ac:dyDescent="0.4">
      <c r="C4" s="40"/>
      <c r="D4" s="40"/>
      <c r="E4" s="22" t="s">
        <v>201</v>
      </c>
      <c r="G4" s="66"/>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row>
    <row r="5" spans="2:134" x14ac:dyDescent="0.4">
      <c r="B5" t="s">
        <v>80</v>
      </c>
      <c r="E5" s="31" t="str">
        <f ca="1">OFFSET(E5,3,0)</f>
        <v># of orders</v>
      </c>
      <c r="F5" s="31"/>
      <c r="G5" s="67"/>
      <c r="H5" s="39">
        <v>100000</v>
      </c>
      <c r="I5" s="39">
        <v>200000</v>
      </c>
      <c r="J5" s="39">
        <v>400000</v>
      </c>
      <c r="K5" s="39">
        <v>800000</v>
      </c>
      <c r="L5" s="39">
        <v>1600000</v>
      </c>
      <c r="M5" s="39">
        <v>3200000</v>
      </c>
      <c r="P5" s="15" cm="1">
        <f t="array" ref="P5">INDEX($H:$M,ROW(),MATCH(P$2,$H$1:$M$1,0))/12</f>
        <v>8333.3333333333339</v>
      </c>
      <c r="Q5" s="15" cm="1">
        <f t="array" ref="Q5">INDEX($H:$M,ROW(),MATCH(Q$2,$H$1:$M$1,0))/12</f>
        <v>8333.3333333333339</v>
      </c>
      <c r="R5" s="15" cm="1">
        <f t="array" ref="R5">INDEX($H:$M,ROW(),MATCH(R$2,$H$1:$M$1,0))/12</f>
        <v>8333.3333333333339</v>
      </c>
      <c r="S5" s="15" cm="1">
        <f t="array" ref="S5">INDEX($H:$M,ROW(),MATCH(S$2,$H$1:$M$1,0))/12</f>
        <v>8333.3333333333339</v>
      </c>
      <c r="T5" s="15" cm="1">
        <f t="array" ref="T5">INDEX($H:$M,ROW(),MATCH(T$2,$H$1:$M$1,0))/12</f>
        <v>8333.3333333333339</v>
      </c>
      <c r="U5" s="15" cm="1">
        <f t="array" ref="U5">INDEX($H:$M,ROW(),MATCH(U$2,$H$1:$M$1,0))/12</f>
        <v>8333.3333333333339</v>
      </c>
      <c r="V5" s="15" cm="1">
        <f t="array" ref="V5">INDEX($H:$M,ROW(),MATCH(V$2,$H$1:$M$1,0))/12</f>
        <v>8333.3333333333339</v>
      </c>
      <c r="W5" s="15" cm="1">
        <f t="array" ref="W5">INDEX($H:$M,ROW(),MATCH(W$2,$H$1:$M$1,0))/12</f>
        <v>8333.3333333333339</v>
      </c>
      <c r="X5" s="15" cm="1">
        <f t="array" ref="X5">INDEX($H:$M,ROW(),MATCH(X$2,$H$1:$M$1,0))/12</f>
        <v>8333.3333333333339</v>
      </c>
      <c r="Y5" s="15" cm="1">
        <f t="array" ref="Y5">INDEX($H:$M,ROW(),MATCH(Y$2,$H$1:$M$1,0))/12</f>
        <v>8333.3333333333339</v>
      </c>
      <c r="Z5" s="15" cm="1">
        <f t="array" ref="Z5">INDEX($H:$M,ROW(),MATCH(Z$2,$H$1:$M$1,0))/12</f>
        <v>8333.3333333333339</v>
      </c>
      <c r="AA5" s="15" cm="1">
        <f t="array" ref="AA5">INDEX($H:$M,ROW(),MATCH(AA$2,$H$1:$M$1,0))/12</f>
        <v>8333.3333333333339</v>
      </c>
      <c r="AB5" s="15" cm="1">
        <f t="array" ref="AB5">INDEX($H:$M,ROW(),MATCH(AB$2,$H$1:$M$1,0))/12</f>
        <v>16666.666666666668</v>
      </c>
      <c r="AC5" s="15" cm="1">
        <f t="array" ref="AC5">INDEX($H:$M,ROW(),MATCH(AC$2,$H$1:$M$1,0))/12</f>
        <v>16666.666666666668</v>
      </c>
      <c r="AD5" s="15" cm="1">
        <f t="array" ref="AD5">INDEX($H:$M,ROW(),MATCH(AD$2,$H$1:$M$1,0))/12</f>
        <v>16666.666666666668</v>
      </c>
      <c r="AE5" s="15" cm="1">
        <f t="array" ref="AE5">INDEX($H:$M,ROW(),MATCH(AE$2,$H$1:$M$1,0))/12</f>
        <v>16666.666666666668</v>
      </c>
      <c r="AF5" s="15" cm="1">
        <f t="array" ref="AF5">INDEX($H:$M,ROW(),MATCH(AF$2,$H$1:$M$1,0))/12</f>
        <v>16666.666666666668</v>
      </c>
      <c r="AG5" s="15" cm="1">
        <f t="array" ref="AG5">INDEX($H:$M,ROW(),MATCH(AG$2,$H$1:$M$1,0))/12</f>
        <v>16666.666666666668</v>
      </c>
      <c r="AH5" s="15" cm="1">
        <f t="array" ref="AH5">INDEX($H:$M,ROW(),MATCH(AH$2,$H$1:$M$1,0))/12</f>
        <v>16666.666666666668</v>
      </c>
      <c r="AI5" s="15" cm="1">
        <f t="array" ref="AI5">INDEX($H:$M,ROW(),MATCH(AI$2,$H$1:$M$1,0))/12</f>
        <v>16666.666666666668</v>
      </c>
      <c r="AJ5" s="15" cm="1">
        <f t="array" ref="AJ5">INDEX($H:$M,ROW(),MATCH(AJ$2,$H$1:$M$1,0))/12</f>
        <v>16666.666666666668</v>
      </c>
      <c r="AK5" s="15" cm="1">
        <f t="array" ref="AK5">INDEX($H:$M,ROW(),MATCH(AK$2,$H$1:$M$1,0))/12</f>
        <v>16666.666666666668</v>
      </c>
      <c r="AL5" s="15" cm="1">
        <f t="array" ref="AL5">INDEX($H:$M,ROW(),MATCH(AL$2,$H$1:$M$1,0))/12</f>
        <v>16666.666666666668</v>
      </c>
      <c r="AM5" s="15" cm="1">
        <f t="array" ref="AM5">INDEX($H:$M,ROW(),MATCH(AM$2,$H$1:$M$1,0))/12</f>
        <v>16666.666666666668</v>
      </c>
      <c r="AN5" s="15" cm="1">
        <f t="array" ref="AN5">INDEX($H:$M,ROW(),MATCH(AN$2,$H$1:$M$1,0))/12</f>
        <v>33333.333333333336</v>
      </c>
      <c r="AO5" s="15" cm="1">
        <f t="array" ref="AO5">INDEX($H:$M,ROW(),MATCH(AO$2,$H$1:$M$1,0))/12</f>
        <v>33333.333333333336</v>
      </c>
      <c r="AP5" s="15" cm="1">
        <f t="array" ref="AP5">INDEX($H:$M,ROW(),MATCH(AP$2,$H$1:$M$1,0))/12</f>
        <v>33333.333333333336</v>
      </c>
      <c r="AQ5" s="15" cm="1">
        <f t="array" ref="AQ5">INDEX($H:$M,ROW(),MATCH(AQ$2,$H$1:$M$1,0))/12</f>
        <v>33333.333333333336</v>
      </c>
      <c r="AR5" s="15" cm="1">
        <f t="array" ref="AR5">INDEX($H:$M,ROW(),MATCH(AR$2,$H$1:$M$1,0))/12</f>
        <v>33333.333333333336</v>
      </c>
      <c r="AS5" s="15" cm="1">
        <f t="array" ref="AS5">INDEX($H:$M,ROW(),MATCH(AS$2,$H$1:$M$1,0))/12</f>
        <v>33333.333333333336</v>
      </c>
      <c r="AT5" s="15" cm="1">
        <f t="array" ref="AT5">INDEX($H:$M,ROW(),MATCH(AT$2,$H$1:$M$1,0))/12</f>
        <v>33333.333333333336</v>
      </c>
      <c r="AU5" s="15" cm="1">
        <f t="array" ref="AU5">INDEX($H:$M,ROW(),MATCH(AU$2,$H$1:$M$1,0))/12</f>
        <v>33333.333333333336</v>
      </c>
      <c r="AV5" s="15" cm="1">
        <f t="array" ref="AV5">INDEX($H:$M,ROW(),MATCH(AV$2,$H$1:$M$1,0))/12</f>
        <v>33333.333333333336</v>
      </c>
      <c r="AW5" s="15" cm="1">
        <f t="array" ref="AW5">INDEX($H:$M,ROW(),MATCH(AW$2,$H$1:$M$1,0))/12</f>
        <v>33333.333333333336</v>
      </c>
      <c r="AX5" s="15" cm="1">
        <f t="array" ref="AX5">INDEX($H:$M,ROW(),MATCH(AX$2,$H$1:$M$1,0))/12</f>
        <v>33333.333333333336</v>
      </c>
      <c r="AY5" s="15" cm="1">
        <f t="array" ref="AY5">INDEX($H:$M,ROW(),MATCH(AY$2,$H$1:$M$1,0))/12</f>
        <v>33333.333333333336</v>
      </c>
      <c r="AZ5" s="15" cm="1">
        <f t="array" ref="AZ5">INDEX($H:$M,ROW(),MATCH(AZ$2,$H$1:$M$1,0))/12</f>
        <v>66666.666666666672</v>
      </c>
      <c r="BA5" s="15" cm="1">
        <f t="array" ref="BA5">INDEX($H:$M,ROW(),MATCH(BA$2,$H$1:$M$1,0))/12</f>
        <v>66666.666666666672</v>
      </c>
      <c r="BB5" s="15" cm="1">
        <f t="array" ref="BB5">INDEX($H:$M,ROW(),MATCH(BB$2,$H$1:$M$1,0))/12</f>
        <v>66666.666666666672</v>
      </c>
      <c r="BC5" s="15" cm="1">
        <f t="array" ref="BC5">INDEX($H:$M,ROW(),MATCH(BC$2,$H$1:$M$1,0))/12</f>
        <v>66666.666666666672</v>
      </c>
      <c r="BD5" s="15" cm="1">
        <f t="array" ref="BD5">INDEX($H:$M,ROW(),MATCH(BD$2,$H$1:$M$1,0))/12</f>
        <v>66666.666666666672</v>
      </c>
      <c r="BE5" s="15" cm="1">
        <f t="array" ref="BE5">INDEX($H:$M,ROW(),MATCH(BE$2,$H$1:$M$1,0))/12</f>
        <v>66666.666666666672</v>
      </c>
      <c r="BF5" s="15" cm="1">
        <f t="array" ref="BF5">INDEX($H:$M,ROW(),MATCH(BF$2,$H$1:$M$1,0))/12</f>
        <v>66666.666666666672</v>
      </c>
      <c r="BG5" s="15" cm="1">
        <f t="array" ref="BG5">INDEX($H:$M,ROW(),MATCH(BG$2,$H$1:$M$1,0))/12</f>
        <v>66666.666666666672</v>
      </c>
      <c r="BH5" s="15" cm="1">
        <f t="array" ref="BH5">INDEX($H:$M,ROW(),MATCH(BH$2,$H$1:$M$1,0))/12</f>
        <v>66666.666666666672</v>
      </c>
      <c r="BI5" s="15" cm="1">
        <f t="array" ref="BI5">INDEX($H:$M,ROW(),MATCH(BI$2,$H$1:$M$1,0))/12</f>
        <v>66666.666666666672</v>
      </c>
      <c r="BJ5" s="15" cm="1">
        <f t="array" ref="BJ5">INDEX($H:$M,ROW(),MATCH(BJ$2,$H$1:$M$1,0))/12</f>
        <v>66666.666666666672</v>
      </c>
      <c r="BK5" s="15" cm="1">
        <f t="array" ref="BK5">INDEX($H:$M,ROW(),MATCH(BK$2,$H$1:$M$1,0))/12</f>
        <v>66666.666666666672</v>
      </c>
      <c r="BL5" s="15" cm="1">
        <f t="array" ref="BL5">INDEX($H:$M,ROW(),MATCH(BL$2,$H$1:$M$1,0))/12</f>
        <v>133333.33333333334</v>
      </c>
      <c r="BM5" s="15" cm="1">
        <f t="array" ref="BM5">INDEX($H:$M,ROW(),MATCH(BM$2,$H$1:$M$1,0))/12</f>
        <v>133333.33333333334</v>
      </c>
      <c r="BN5" s="15" cm="1">
        <f t="array" ref="BN5">INDEX($H:$M,ROW(),MATCH(BN$2,$H$1:$M$1,0))/12</f>
        <v>133333.33333333334</v>
      </c>
      <c r="BO5" s="15" cm="1">
        <f t="array" ref="BO5">INDEX($H:$M,ROW(),MATCH(BO$2,$H$1:$M$1,0))/12</f>
        <v>133333.33333333334</v>
      </c>
      <c r="BP5" s="15" cm="1">
        <f t="array" ref="BP5">INDEX($H:$M,ROW(),MATCH(BP$2,$H$1:$M$1,0))/12</f>
        <v>133333.33333333334</v>
      </c>
      <c r="BQ5" s="15" cm="1">
        <f t="array" ref="BQ5">INDEX($H:$M,ROW(),MATCH(BQ$2,$H$1:$M$1,0))/12</f>
        <v>133333.33333333334</v>
      </c>
      <c r="BR5" s="15" cm="1">
        <f t="array" ref="BR5">INDEX($H:$M,ROW(),MATCH(BR$2,$H$1:$M$1,0))/12</f>
        <v>133333.33333333334</v>
      </c>
      <c r="BS5" s="15" cm="1">
        <f t="array" ref="BS5">INDEX($H:$M,ROW(),MATCH(BS$2,$H$1:$M$1,0))/12</f>
        <v>133333.33333333334</v>
      </c>
      <c r="BT5" s="15" cm="1">
        <f t="array" ref="BT5">INDEX($H:$M,ROW(),MATCH(BT$2,$H$1:$M$1,0))/12</f>
        <v>133333.33333333334</v>
      </c>
      <c r="BU5" s="15" cm="1">
        <f t="array" ref="BU5">INDEX($H:$M,ROW(),MATCH(BU$2,$H$1:$M$1,0))/12</f>
        <v>133333.33333333334</v>
      </c>
      <c r="BV5" s="15" cm="1">
        <f t="array" ref="BV5">INDEX($H:$M,ROW(),MATCH(BV$2,$H$1:$M$1,0))/12</f>
        <v>133333.33333333334</v>
      </c>
      <c r="BW5" s="15" cm="1">
        <f t="array" ref="BW5">INDEX($H:$M,ROW(),MATCH(BW$2,$H$1:$M$1,0))/12</f>
        <v>133333.33333333334</v>
      </c>
      <c r="BX5" s="15" cm="1">
        <f t="array" ref="BX5">INDEX($H:$M,ROW(),MATCH(BX$2,$H$1:$M$1,0))/12</f>
        <v>266666.66666666669</v>
      </c>
      <c r="BY5" s="15" cm="1">
        <f t="array" ref="BY5">INDEX($H:$M,ROW(),MATCH(BY$2,$H$1:$M$1,0))/12</f>
        <v>266666.66666666669</v>
      </c>
      <c r="BZ5" s="15" cm="1">
        <f t="array" ref="BZ5">INDEX($H:$M,ROW(),MATCH(BZ$2,$H$1:$M$1,0))/12</f>
        <v>266666.66666666669</v>
      </c>
      <c r="CA5" s="15" cm="1">
        <f t="array" ref="CA5">INDEX($H:$M,ROW(),MATCH(CA$2,$H$1:$M$1,0))/12</f>
        <v>266666.66666666669</v>
      </c>
      <c r="CB5" s="15" cm="1">
        <f t="array" ref="CB5">INDEX($H:$M,ROW(),MATCH(CB$2,$H$1:$M$1,0))/12</f>
        <v>266666.66666666669</v>
      </c>
      <c r="CC5" s="15" cm="1">
        <f t="array" ref="CC5">INDEX($H:$M,ROW(),MATCH(CC$2,$H$1:$M$1,0))/12</f>
        <v>266666.66666666669</v>
      </c>
      <c r="CD5" s="15" cm="1">
        <f t="array" ref="CD5">INDEX($H:$M,ROW(),MATCH(CD$2,$H$1:$M$1,0))/12</f>
        <v>266666.66666666669</v>
      </c>
      <c r="CE5" s="15" cm="1">
        <f t="array" ref="CE5">INDEX($H:$M,ROW(),MATCH(CE$2,$H$1:$M$1,0))/12</f>
        <v>266666.66666666669</v>
      </c>
      <c r="CF5" s="15" cm="1">
        <f t="array" ref="CF5">INDEX($H:$M,ROW(),MATCH(CF$2,$H$1:$M$1,0))/12</f>
        <v>266666.66666666669</v>
      </c>
      <c r="CG5" s="15" cm="1">
        <f t="array" ref="CG5">INDEX($H:$M,ROW(),MATCH(CG$2,$H$1:$M$1,0))/12</f>
        <v>266666.66666666669</v>
      </c>
      <c r="CH5" s="15" cm="1">
        <f t="array" ref="CH5">INDEX($H:$M,ROW(),MATCH(CH$2,$H$1:$M$1,0))/12</f>
        <v>266666.66666666669</v>
      </c>
      <c r="CI5" s="15" cm="1">
        <f t="array" ref="CI5">INDEX($H:$M,ROW(),MATCH(CI$2,$H$1:$M$1,0))/12</f>
        <v>266666.66666666669</v>
      </c>
    </row>
    <row r="6" spans="2:134" x14ac:dyDescent="0.4">
      <c r="E6" s="12"/>
      <c r="F6" s="12"/>
      <c r="G6" s="13"/>
      <c r="H6" s="18"/>
      <c r="I6" s="18"/>
      <c r="J6" s="18"/>
      <c r="K6" s="18"/>
      <c r="L6" s="18"/>
      <c r="M6" s="18"/>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c r="CE6" s="19"/>
      <c r="CF6" s="19"/>
      <c r="CG6" s="19"/>
      <c r="CH6" s="19"/>
      <c r="CI6" s="19"/>
    </row>
    <row r="7" spans="2:134" s="42" customFormat="1" x14ac:dyDescent="0.4">
      <c r="C7" s="42" t="s">
        <v>211</v>
      </c>
      <c r="E7" s="41" t="s">
        <v>160</v>
      </c>
      <c r="F7" s="41"/>
      <c r="G7" s="68"/>
      <c r="H7" s="47"/>
      <c r="I7" s="47"/>
      <c r="J7" s="47"/>
      <c r="K7" s="47"/>
      <c r="L7" s="47"/>
      <c r="M7" s="47"/>
      <c r="P7" s="47"/>
      <c r="Q7" s="47"/>
      <c r="R7" s="47"/>
      <c r="S7" s="47"/>
      <c r="T7" s="47"/>
      <c r="U7" s="47"/>
      <c r="V7" s="47"/>
      <c r="W7" s="47"/>
      <c r="X7" s="47"/>
      <c r="Y7" s="47"/>
      <c r="Z7" s="47"/>
      <c r="AA7" s="47"/>
      <c r="AB7" s="47"/>
      <c r="AC7" s="47"/>
      <c r="AD7" s="47"/>
      <c r="AE7" s="47"/>
      <c r="AF7" s="47"/>
      <c r="AG7" s="47"/>
      <c r="AH7" s="47"/>
      <c r="AI7" s="47"/>
      <c r="AJ7" s="47"/>
      <c r="AK7" s="47"/>
      <c r="AL7" s="47"/>
      <c r="AM7" s="47"/>
      <c r="AN7" s="47"/>
      <c r="AO7" s="47"/>
      <c r="AP7" s="47"/>
      <c r="AQ7" s="47"/>
      <c r="AR7" s="47"/>
      <c r="AS7" s="47"/>
      <c r="AT7" s="47"/>
      <c r="AU7" s="47"/>
      <c r="AV7" s="47"/>
      <c r="AW7" s="47"/>
      <c r="AX7" s="47"/>
      <c r="AY7" s="47"/>
      <c r="AZ7" s="47"/>
      <c r="BA7" s="47"/>
      <c r="BB7" s="47"/>
      <c r="BC7" s="47"/>
      <c r="BD7" s="47"/>
      <c r="BE7" s="47"/>
      <c r="BF7" s="47"/>
      <c r="BG7" s="47"/>
      <c r="BH7" s="47"/>
      <c r="BI7" s="47"/>
      <c r="BJ7" s="47"/>
      <c r="BK7" s="47"/>
      <c r="BL7" s="47"/>
      <c r="BM7" s="47"/>
      <c r="BN7" s="47"/>
      <c r="BO7" s="47"/>
      <c r="BP7" s="47"/>
      <c r="BQ7" s="47"/>
      <c r="BR7" s="47"/>
      <c r="BS7" s="47"/>
      <c r="BT7" s="47"/>
      <c r="BU7" s="47"/>
      <c r="BV7" s="47"/>
      <c r="BW7" s="47"/>
      <c r="BX7" s="47"/>
      <c r="BY7" s="47"/>
      <c r="BZ7" s="47"/>
      <c r="CA7" s="47"/>
      <c r="CB7" s="47"/>
      <c r="CC7" s="47"/>
      <c r="CD7" s="47"/>
      <c r="CE7" s="47"/>
      <c r="CF7" s="47"/>
      <c r="CG7" s="47"/>
      <c r="CH7" s="47"/>
      <c r="CI7" s="47"/>
    </row>
    <row r="8" spans="2:134" x14ac:dyDescent="0.4">
      <c r="C8" t="s">
        <v>211</v>
      </c>
      <c r="E8" s="12" t="s">
        <v>76</v>
      </c>
      <c r="F8" s="12"/>
      <c r="G8" s="13"/>
      <c r="H8" s="15">
        <f t="shared" ref="H8:M8" si="6">SUMIF($2:$2,H$1,8:8)</f>
        <v>99999.999999999985</v>
      </c>
      <c r="I8" s="15">
        <f t="shared" si="6"/>
        <v>199999.99999999997</v>
      </c>
      <c r="J8" s="15">
        <f t="shared" si="6"/>
        <v>399999.99999999994</v>
      </c>
      <c r="K8" s="15">
        <f t="shared" si="6"/>
        <v>799999.99999999988</v>
      </c>
      <c r="L8" s="15">
        <f t="shared" si="6"/>
        <v>1599999.9999999998</v>
      </c>
      <c r="M8" s="15">
        <f t="shared" si="6"/>
        <v>3199999.9999999995</v>
      </c>
      <c r="P8" s="34">
        <f t="shared" ref="P8:AU8" si="7">P5</f>
        <v>8333.3333333333339</v>
      </c>
      <c r="Q8" s="34">
        <f t="shared" si="7"/>
        <v>8333.3333333333339</v>
      </c>
      <c r="R8" s="34">
        <f t="shared" si="7"/>
        <v>8333.3333333333339</v>
      </c>
      <c r="S8" s="34">
        <f t="shared" si="7"/>
        <v>8333.3333333333339</v>
      </c>
      <c r="T8" s="34">
        <f t="shared" si="7"/>
        <v>8333.3333333333339</v>
      </c>
      <c r="U8" s="34">
        <f t="shared" si="7"/>
        <v>8333.3333333333339</v>
      </c>
      <c r="V8" s="34">
        <f t="shared" si="7"/>
        <v>8333.3333333333339</v>
      </c>
      <c r="W8" s="34">
        <f t="shared" si="7"/>
        <v>8333.3333333333339</v>
      </c>
      <c r="X8" s="34">
        <f t="shared" si="7"/>
        <v>8333.3333333333339</v>
      </c>
      <c r="Y8" s="34">
        <f t="shared" si="7"/>
        <v>8333.3333333333339</v>
      </c>
      <c r="Z8" s="34">
        <f t="shared" si="7"/>
        <v>8333.3333333333339</v>
      </c>
      <c r="AA8" s="34">
        <f t="shared" si="7"/>
        <v>8333.3333333333339</v>
      </c>
      <c r="AB8" s="34">
        <f t="shared" si="7"/>
        <v>16666.666666666668</v>
      </c>
      <c r="AC8" s="34">
        <f t="shared" si="7"/>
        <v>16666.666666666668</v>
      </c>
      <c r="AD8" s="34">
        <f t="shared" si="7"/>
        <v>16666.666666666668</v>
      </c>
      <c r="AE8" s="34">
        <f t="shared" si="7"/>
        <v>16666.666666666668</v>
      </c>
      <c r="AF8" s="34">
        <f t="shared" si="7"/>
        <v>16666.666666666668</v>
      </c>
      <c r="AG8" s="34">
        <f t="shared" si="7"/>
        <v>16666.666666666668</v>
      </c>
      <c r="AH8" s="34">
        <f t="shared" si="7"/>
        <v>16666.666666666668</v>
      </c>
      <c r="AI8" s="34">
        <f t="shared" si="7"/>
        <v>16666.666666666668</v>
      </c>
      <c r="AJ8" s="34">
        <f t="shared" si="7"/>
        <v>16666.666666666668</v>
      </c>
      <c r="AK8" s="34">
        <f t="shared" si="7"/>
        <v>16666.666666666668</v>
      </c>
      <c r="AL8" s="34">
        <f t="shared" si="7"/>
        <v>16666.666666666668</v>
      </c>
      <c r="AM8" s="34">
        <f t="shared" si="7"/>
        <v>16666.666666666668</v>
      </c>
      <c r="AN8" s="34">
        <f t="shared" si="7"/>
        <v>33333.333333333336</v>
      </c>
      <c r="AO8" s="34">
        <f t="shared" si="7"/>
        <v>33333.333333333336</v>
      </c>
      <c r="AP8" s="34">
        <f t="shared" si="7"/>
        <v>33333.333333333336</v>
      </c>
      <c r="AQ8" s="34">
        <f t="shared" si="7"/>
        <v>33333.333333333336</v>
      </c>
      <c r="AR8" s="34">
        <f t="shared" si="7"/>
        <v>33333.333333333336</v>
      </c>
      <c r="AS8" s="34">
        <f t="shared" si="7"/>
        <v>33333.333333333336</v>
      </c>
      <c r="AT8" s="34">
        <f t="shared" si="7"/>
        <v>33333.333333333336</v>
      </c>
      <c r="AU8" s="34">
        <f t="shared" si="7"/>
        <v>33333.333333333336</v>
      </c>
      <c r="AV8" s="34">
        <f t="shared" ref="AV8:CA8" si="8">AV5</f>
        <v>33333.333333333336</v>
      </c>
      <c r="AW8" s="34">
        <f t="shared" si="8"/>
        <v>33333.333333333336</v>
      </c>
      <c r="AX8" s="34">
        <f t="shared" si="8"/>
        <v>33333.333333333336</v>
      </c>
      <c r="AY8" s="34">
        <f t="shared" si="8"/>
        <v>33333.333333333336</v>
      </c>
      <c r="AZ8" s="34">
        <f t="shared" si="8"/>
        <v>66666.666666666672</v>
      </c>
      <c r="BA8" s="34">
        <f t="shared" si="8"/>
        <v>66666.666666666672</v>
      </c>
      <c r="BB8" s="34">
        <f t="shared" si="8"/>
        <v>66666.666666666672</v>
      </c>
      <c r="BC8" s="34">
        <f t="shared" si="8"/>
        <v>66666.666666666672</v>
      </c>
      <c r="BD8" s="34">
        <f t="shared" si="8"/>
        <v>66666.666666666672</v>
      </c>
      <c r="BE8" s="34">
        <f t="shared" si="8"/>
        <v>66666.666666666672</v>
      </c>
      <c r="BF8" s="34">
        <f t="shared" si="8"/>
        <v>66666.666666666672</v>
      </c>
      <c r="BG8" s="34">
        <f t="shared" si="8"/>
        <v>66666.666666666672</v>
      </c>
      <c r="BH8" s="34">
        <f t="shared" si="8"/>
        <v>66666.666666666672</v>
      </c>
      <c r="BI8" s="34">
        <f t="shared" si="8"/>
        <v>66666.666666666672</v>
      </c>
      <c r="BJ8" s="34">
        <f t="shared" si="8"/>
        <v>66666.666666666672</v>
      </c>
      <c r="BK8" s="34">
        <f t="shared" si="8"/>
        <v>66666.666666666672</v>
      </c>
      <c r="BL8" s="34">
        <f t="shared" si="8"/>
        <v>133333.33333333334</v>
      </c>
      <c r="BM8" s="34">
        <f t="shared" si="8"/>
        <v>133333.33333333334</v>
      </c>
      <c r="BN8" s="34">
        <f t="shared" si="8"/>
        <v>133333.33333333334</v>
      </c>
      <c r="BO8" s="34">
        <f t="shared" si="8"/>
        <v>133333.33333333334</v>
      </c>
      <c r="BP8" s="34">
        <f t="shared" si="8"/>
        <v>133333.33333333334</v>
      </c>
      <c r="BQ8" s="34">
        <f t="shared" si="8"/>
        <v>133333.33333333334</v>
      </c>
      <c r="BR8" s="34">
        <f t="shared" si="8"/>
        <v>133333.33333333334</v>
      </c>
      <c r="BS8" s="34">
        <f t="shared" si="8"/>
        <v>133333.33333333334</v>
      </c>
      <c r="BT8" s="34">
        <f t="shared" si="8"/>
        <v>133333.33333333334</v>
      </c>
      <c r="BU8" s="34">
        <f t="shared" si="8"/>
        <v>133333.33333333334</v>
      </c>
      <c r="BV8" s="34">
        <f t="shared" si="8"/>
        <v>133333.33333333334</v>
      </c>
      <c r="BW8" s="34">
        <f t="shared" si="8"/>
        <v>133333.33333333334</v>
      </c>
      <c r="BX8" s="34">
        <f t="shared" si="8"/>
        <v>266666.66666666669</v>
      </c>
      <c r="BY8" s="34">
        <f t="shared" si="8"/>
        <v>266666.66666666669</v>
      </c>
      <c r="BZ8" s="34">
        <f t="shared" si="8"/>
        <v>266666.66666666669</v>
      </c>
      <c r="CA8" s="34">
        <f t="shared" si="8"/>
        <v>266666.66666666669</v>
      </c>
      <c r="CB8" s="34">
        <f t="shared" ref="CB8:CI8" si="9">CB5</f>
        <v>266666.66666666669</v>
      </c>
      <c r="CC8" s="34">
        <f t="shared" si="9"/>
        <v>266666.66666666669</v>
      </c>
      <c r="CD8" s="34">
        <f t="shared" si="9"/>
        <v>266666.66666666669</v>
      </c>
      <c r="CE8" s="34">
        <f t="shared" si="9"/>
        <v>266666.66666666669</v>
      </c>
      <c r="CF8" s="34">
        <f t="shared" si="9"/>
        <v>266666.66666666669</v>
      </c>
      <c r="CG8" s="34">
        <f t="shared" si="9"/>
        <v>266666.66666666669</v>
      </c>
      <c r="CH8" s="34">
        <f t="shared" si="9"/>
        <v>266666.66666666669</v>
      </c>
      <c r="CI8" s="34">
        <f t="shared" si="9"/>
        <v>266666.66666666669</v>
      </c>
    </row>
    <row r="9" spans="2:134" x14ac:dyDescent="0.4">
      <c r="C9" t="s">
        <v>211</v>
      </c>
      <c r="E9" s="12" t="s">
        <v>77</v>
      </c>
      <c r="F9" s="12"/>
      <c r="G9" s="13"/>
      <c r="H9" s="29">
        <v>10</v>
      </c>
      <c r="I9" s="29">
        <v>10</v>
      </c>
      <c r="J9" s="29">
        <v>10</v>
      </c>
      <c r="K9" s="29">
        <v>10</v>
      </c>
      <c r="L9" s="29">
        <v>10</v>
      </c>
      <c r="M9" s="29">
        <v>10</v>
      </c>
      <c r="P9" s="30" cm="1">
        <f t="array" ref="P9">INDEX($H:$M,ROW(),MATCH(P$2,$H$1:$M$1,0))</f>
        <v>10</v>
      </c>
      <c r="Q9" s="30" cm="1">
        <f t="array" ref="Q9">INDEX($H:$M,ROW(),MATCH(Q$2,$H$1:$M$1,0))</f>
        <v>10</v>
      </c>
      <c r="R9" s="30" cm="1">
        <f t="array" ref="R9">INDEX($H:$M,ROW(),MATCH(R$2,$H$1:$M$1,0))</f>
        <v>10</v>
      </c>
      <c r="S9" s="30" cm="1">
        <f t="array" ref="S9">INDEX($H:$M,ROW(),MATCH(S$2,$H$1:$M$1,0))</f>
        <v>10</v>
      </c>
      <c r="T9" s="30" cm="1">
        <f t="array" ref="T9">INDEX($H:$M,ROW(),MATCH(T$2,$H$1:$M$1,0))</f>
        <v>10</v>
      </c>
      <c r="U9" s="30" cm="1">
        <f t="array" ref="U9">INDEX($H:$M,ROW(),MATCH(U$2,$H$1:$M$1,0))</f>
        <v>10</v>
      </c>
      <c r="V9" s="30" cm="1">
        <f t="array" ref="V9">INDEX($H:$M,ROW(),MATCH(V$2,$H$1:$M$1,0))</f>
        <v>10</v>
      </c>
      <c r="W9" s="30" cm="1">
        <f t="array" ref="W9">INDEX($H:$M,ROW(),MATCH(W$2,$H$1:$M$1,0))</f>
        <v>10</v>
      </c>
      <c r="X9" s="30" cm="1">
        <f t="array" ref="X9">INDEX($H:$M,ROW(),MATCH(X$2,$H$1:$M$1,0))</f>
        <v>10</v>
      </c>
      <c r="Y9" s="30" cm="1">
        <f t="array" ref="Y9">INDEX($H:$M,ROW(),MATCH(Y$2,$H$1:$M$1,0))</f>
        <v>10</v>
      </c>
      <c r="Z9" s="30" cm="1">
        <f t="array" ref="Z9">INDEX($H:$M,ROW(),MATCH(Z$2,$H$1:$M$1,0))</f>
        <v>10</v>
      </c>
      <c r="AA9" s="30" cm="1">
        <f t="array" ref="AA9">INDEX($H:$M,ROW(),MATCH(AA$2,$H$1:$M$1,0))</f>
        <v>10</v>
      </c>
      <c r="AB9" s="30" cm="1">
        <f t="array" ref="AB9">INDEX($H:$M,ROW(),MATCH(AB$2,$H$1:$M$1,0))</f>
        <v>10</v>
      </c>
      <c r="AC9" s="30" cm="1">
        <f t="array" ref="AC9">INDEX($H:$M,ROW(),MATCH(AC$2,$H$1:$M$1,0))</f>
        <v>10</v>
      </c>
      <c r="AD9" s="30" cm="1">
        <f t="array" ref="AD9">INDEX($H:$M,ROW(),MATCH(AD$2,$H$1:$M$1,0))</f>
        <v>10</v>
      </c>
      <c r="AE9" s="30" cm="1">
        <f t="array" ref="AE9">INDEX($H:$M,ROW(),MATCH(AE$2,$H$1:$M$1,0))</f>
        <v>10</v>
      </c>
      <c r="AF9" s="30" cm="1">
        <f t="array" ref="AF9">INDEX($H:$M,ROW(),MATCH(AF$2,$H$1:$M$1,0))</f>
        <v>10</v>
      </c>
      <c r="AG9" s="30" cm="1">
        <f t="array" ref="AG9">INDEX($H:$M,ROW(),MATCH(AG$2,$H$1:$M$1,0))</f>
        <v>10</v>
      </c>
      <c r="AH9" s="30" cm="1">
        <f t="array" ref="AH9">INDEX($H:$M,ROW(),MATCH(AH$2,$H$1:$M$1,0))</f>
        <v>10</v>
      </c>
      <c r="AI9" s="30" cm="1">
        <f t="array" ref="AI9">INDEX($H:$M,ROW(),MATCH(AI$2,$H$1:$M$1,0))</f>
        <v>10</v>
      </c>
      <c r="AJ9" s="30" cm="1">
        <f t="array" ref="AJ9">INDEX($H:$M,ROW(),MATCH(AJ$2,$H$1:$M$1,0))</f>
        <v>10</v>
      </c>
      <c r="AK9" s="30" cm="1">
        <f t="array" ref="AK9">INDEX($H:$M,ROW(),MATCH(AK$2,$H$1:$M$1,0))</f>
        <v>10</v>
      </c>
      <c r="AL9" s="30" cm="1">
        <f t="array" ref="AL9">INDEX($H:$M,ROW(),MATCH(AL$2,$H$1:$M$1,0))</f>
        <v>10</v>
      </c>
      <c r="AM9" s="30" cm="1">
        <f t="array" ref="AM9">INDEX($H:$M,ROW(),MATCH(AM$2,$H$1:$M$1,0))</f>
        <v>10</v>
      </c>
      <c r="AN9" s="30" cm="1">
        <f t="array" ref="AN9">INDEX($H:$M,ROW(),MATCH(AN$2,$H$1:$M$1,0))</f>
        <v>10</v>
      </c>
      <c r="AO9" s="30" cm="1">
        <f t="array" ref="AO9">INDEX($H:$M,ROW(),MATCH(AO$2,$H$1:$M$1,0))</f>
        <v>10</v>
      </c>
      <c r="AP9" s="30" cm="1">
        <f t="array" ref="AP9">INDEX($H:$M,ROW(),MATCH(AP$2,$H$1:$M$1,0))</f>
        <v>10</v>
      </c>
      <c r="AQ9" s="30" cm="1">
        <f t="array" ref="AQ9">INDEX($H:$M,ROW(),MATCH(AQ$2,$H$1:$M$1,0))</f>
        <v>10</v>
      </c>
      <c r="AR9" s="30" cm="1">
        <f t="array" ref="AR9">INDEX($H:$M,ROW(),MATCH(AR$2,$H$1:$M$1,0))</f>
        <v>10</v>
      </c>
      <c r="AS9" s="30" cm="1">
        <f t="array" ref="AS9">INDEX($H:$M,ROW(),MATCH(AS$2,$H$1:$M$1,0))</f>
        <v>10</v>
      </c>
      <c r="AT9" s="30" cm="1">
        <f t="array" ref="AT9">INDEX($H:$M,ROW(),MATCH(AT$2,$H$1:$M$1,0))</f>
        <v>10</v>
      </c>
      <c r="AU9" s="30" cm="1">
        <f t="array" ref="AU9">INDEX($H:$M,ROW(),MATCH(AU$2,$H$1:$M$1,0))</f>
        <v>10</v>
      </c>
      <c r="AV9" s="30" cm="1">
        <f t="array" ref="AV9">INDEX($H:$M,ROW(),MATCH(AV$2,$H$1:$M$1,0))</f>
        <v>10</v>
      </c>
      <c r="AW9" s="30" cm="1">
        <f t="array" ref="AW9">INDEX($H:$M,ROW(),MATCH(AW$2,$H$1:$M$1,0))</f>
        <v>10</v>
      </c>
      <c r="AX9" s="30" cm="1">
        <f t="array" ref="AX9">INDEX($H:$M,ROW(),MATCH(AX$2,$H$1:$M$1,0))</f>
        <v>10</v>
      </c>
      <c r="AY9" s="30" cm="1">
        <f t="array" ref="AY9">INDEX($H:$M,ROW(),MATCH(AY$2,$H$1:$M$1,0))</f>
        <v>10</v>
      </c>
      <c r="AZ9" s="30" cm="1">
        <f t="array" ref="AZ9">INDEX($H:$M,ROW(),MATCH(AZ$2,$H$1:$M$1,0))</f>
        <v>10</v>
      </c>
      <c r="BA9" s="30" cm="1">
        <f t="array" ref="BA9">INDEX($H:$M,ROW(),MATCH(BA$2,$H$1:$M$1,0))</f>
        <v>10</v>
      </c>
      <c r="BB9" s="30" cm="1">
        <f t="array" ref="BB9">INDEX($H:$M,ROW(),MATCH(BB$2,$H$1:$M$1,0))</f>
        <v>10</v>
      </c>
      <c r="BC9" s="30" cm="1">
        <f t="array" ref="BC9">INDEX($H:$M,ROW(),MATCH(BC$2,$H$1:$M$1,0))</f>
        <v>10</v>
      </c>
      <c r="BD9" s="30" cm="1">
        <f t="array" ref="BD9">INDEX($H:$M,ROW(),MATCH(BD$2,$H$1:$M$1,0))</f>
        <v>10</v>
      </c>
      <c r="BE9" s="30" cm="1">
        <f t="array" ref="BE9">INDEX($H:$M,ROW(),MATCH(BE$2,$H$1:$M$1,0))</f>
        <v>10</v>
      </c>
      <c r="BF9" s="30" cm="1">
        <f t="array" ref="BF9">INDEX($H:$M,ROW(),MATCH(BF$2,$H$1:$M$1,0))</f>
        <v>10</v>
      </c>
      <c r="BG9" s="30" cm="1">
        <f t="array" ref="BG9">INDEX($H:$M,ROW(),MATCH(BG$2,$H$1:$M$1,0))</f>
        <v>10</v>
      </c>
      <c r="BH9" s="30" cm="1">
        <f t="array" ref="BH9">INDEX($H:$M,ROW(),MATCH(BH$2,$H$1:$M$1,0))</f>
        <v>10</v>
      </c>
      <c r="BI9" s="30" cm="1">
        <f t="array" ref="BI9">INDEX($H:$M,ROW(),MATCH(BI$2,$H$1:$M$1,0))</f>
        <v>10</v>
      </c>
      <c r="BJ9" s="30" cm="1">
        <f t="array" ref="BJ9">INDEX($H:$M,ROW(),MATCH(BJ$2,$H$1:$M$1,0))</f>
        <v>10</v>
      </c>
      <c r="BK9" s="30" cm="1">
        <f t="array" ref="BK9">INDEX($H:$M,ROW(),MATCH(BK$2,$H$1:$M$1,0))</f>
        <v>10</v>
      </c>
      <c r="BL9" s="30" cm="1">
        <f t="array" ref="BL9">INDEX($H:$M,ROW(),MATCH(BL$2,$H$1:$M$1,0))</f>
        <v>10</v>
      </c>
      <c r="BM9" s="30" cm="1">
        <f t="array" ref="BM9">INDEX($H:$M,ROW(),MATCH(BM$2,$H$1:$M$1,0))</f>
        <v>10</v>
      </c>
      <c r="BN9" s="30" cm="1">
        <f t="array" ref="BN9">INDEX($H:$M,ROW(),MATCH(BN$2,$H$1:$M$1,0))</f>
        <v>10</v>
      </c>
      <c r="BO9" s="30" cm="1">
        <f t="array" ref="BO9">INDEX($H:$M,ROW(),MATCH(BO$2,$H$1:$M$1,0))</f>
        <v>10</v>
      </c>
      <c r="BP9" s="30" cm="1">
        <f t="array" ref="BP9">INDEX($H:$M,ROW(),MATCH(BP$2,$H$1:$M$1,0))</f>
        <v>10</v>
      </c>
      <c r="BQ9" s="30" cm="1">
        <f t="array" ref="BQ9">INDEX($H:$M,ROW(),MATCH(BQ$2,$H$1:$M$1,0))</f>
        <v>10</v>
      </c>
      <c r="BR9" s="30" cm="1">
        <f t="array" ref="BR9">INDEX($H:$M,ROW(),MATCH(BR$2,$H$1:$M$1,0))</f>
        <v>10</v>
      </c>
      <c r="BS9" s="30" cm="1">
        <f t="array" ref="BS9">INDEX($H:$M,ROW(),MATCH(BS$2,$H$1:$M$1,0))</f>
        <v>10</v>
      </c>
      <c r="BT9" s="30" cm="1">
        <f t="array" ref="BT9">INDEX($H:$M,ROW(),MATCH(BT$2,$H$1:$M$1,0))</f>
        <v>10</v>
      </c>
      <c r="BU9" s="30" cm="1">
        <f t="array" ref="BU9">INDEX($H:$M,ROW(),MATCH(BU$2,$H$1:$M$1,0))</f>
        <v>10</v>
      </c>
      <c r="BV9" s="30" cm="1">
        <f t="array" ref="BV9">INDEX($H:$M,ROW(),MATCH(BV$2,$H$1:$M$1,0))</f>
        <v>10</v>
      </c>
      <c r="BW9" s="30" cm="1">
        <f t="array" ref="BW9">INDEX($H:$M,ROW(),MATCH(BW$2,$H$1:$M$1,0))</f>
        <v>10</v>
      </c>
      <c r="BX9" s="30" cm="1">
        <f t="array" ref="BX9">INDEX($H:$M,ROW(),MATCH(BX$2,$H$1:$M$1,0))</f>
        <v>10</v>
      </c>
      <c r="BY9" s="30" cm="1">
        <f t="array" ref="BY9">INDEX($H:$M,ROW(),MATCH(BY$2,$H$1:$M$1,0))</f>
        <v>10</v>
      </c>
      <c r="BZ9" s="30" cm="1">
        <f t="array" ref="BZ9">INDEX($H:$M,ROW(),MATCH(BZ$2,$H$1:$M$1,0))</f>
        <v>10</v>
      </c>
      <c r="CA9" s="30" cm="1">
        <f t="array" ref="CA9">INDEX($H:$M,ROW(),MATCH(CA$2,$H$1:$M$1,0))</f>
        <v>10</v>
      </c>
      <c r="CB9" s="30" cm="1">
        <f t="array" ref="CB9">INDEX($H:$M,ROW(),MATCH(CB$2,$H$1:$M$1,0))</f>
        <v>10</v>
      </c>
      <c r="CC9" s="30" cm="1">
        <f t="array" ref="CC9">INDEX($H:$M,ROW(),MATCH(CC$2,$H$1:$M$1,0))</f>
        <v>10</v>
      </c>
      <c r="CD9" s="30" cm="1">
        <f t="array" ref="CD9">INDEX($H:$M,ROW(),MATCH(CD$2,$H$1:$M$1,0))</f>
        <v>10</v>
      </c>
      <c r="CE9" s="30" cm="1">
        <f t="array" ref="CE9">INDEX($H:$M,ROW(),MATCH(CE$2,$H$1:$M$1,0))</f>
        <v>10</v>
      </c>
      <c r="CF9" s="30" cm="1">
        <f t="array" ref="CF9">INDEX($H:$M,ROW(),MATCH(CF$2,$H$1:$M$1,0))</f>
        <v>10</v>
      </c>
      <c r="CG9" s="30" cm="1">
        <f t="array" ref="CG9">INDEX($H:$M,ROW(),MATCH(CG$2,$H$1:$M$1,0))</f>
        <v>10</v>
      </c>
      <c r="CH9" s="30" cm="1">
        <f t="array" ref="CH9">INDEX($H:$M,ROW(),MATCH(CH$2,$H$1:$M$1,0))</f>
        <v>10</v>
      </c>
      <c r="CI9" s="30" cm="1">
        <f t="array" ref="CI9">INDEX($H:$M,ROW(),MATCH(CI$2,$H$1:$M$1,0))</f>
        <v>10</v>
      </c>
    </row>
    <row r="10" spans="2:134" x14ac:dyDescent="0.4">
      <c r="B10" t="s">
        <v>198</v>
      </c>
      <c r="C10" t="s">
        <v>211</v>
      </c>
      <c r="E10" s="27" t="str">
        <f>SUBSTITUTE(E7,":","")&amp;" Revenue"</f>
        <v>Sales revenue Revenue</v>
      </c>
      <c r="F10" s="27"/>
      <c r="G10" s="9"/>
      <c r="H10" s="33">
        <f t="shared" ref="H10:M10" si="10">SUMIF($2:$2,H$1,10:10)</f>
        <v>1000000.0000000003</v>
      </c>
      <c r="I10" s="33">
        <f t="shared" si="10"/>
        <v>2000000.0000000007</v>
      </c>
      <c r="J10" s="33">
        <f t="shared" si="10"/>
        <v>4000000.0000000014</v>
      </c>
      <c r="K10" s="33">
        <f t="shared" si="10"/>
        <v>8000000.0000000028</v>
      </c>
      <c r="L10" s="33">
        <f t="shared" si="10"/>
        <v>16000000.000000006</v>
      </c>
      <c r="M10" s="33">
        <f t="shared" si="10"/>
        <v>32000000.000000011</v>
      </c>
      <c r="N10" s="27"/>
      <c r="O10" s="27"/>
      <c r="P10" s="28">
        <f>P9*P8</f>
        <v>83333.333333333343</v>
      </c>
      <c r="Q10" s="28">
        <f t="shared" ref="Q10:CB10" si="11">Q9*Q8</f>
        <v>83333.333333333343</v>
      </c>
      <c r="R10" s="28">
        <f t="shared" si="11"/>
        <v>83333.333333333343</v>
      </c>
      <c r="S10" s="28">
        <f t="shared" si="11"/>
        <v>83333.333333333343</v>
      </c>
      <c r="T10" s="28">
        <f t="shared" si="11"/>
        <v>83333.333333333343</v>
      </c>
      <c r="U10" s="28">
        <f t="shared" si="11"/>
        <v>83333.333333333343</v>
      </c>
      <c r="V10" s="28">
        <f t="shared" si="11"/>
        <v>83333.333333333343</v>
      </c>
      <c r="W10" s="28">
        <f t="shared" si="11"/>
        <v>83333.333333333343</v>
      </c>
      <c r="X10" s="28">
        <f t="shared" si="11"/>
        <v>83333.333333333343</v>
      </c>
      <c r="Y10" s="28">
        <f t="shared" si="11"/>
        <v>83333.333333333343</v>
      </c>
      <c r="Z10" s="28">
        <f t="shared" si="11"/>
        <v>83333.333333333343</v>
      </c>
      <c r="AA10" s="28">
        <f t="shared" si="11"/>
        <v>83333.333333333343</v>
      </c>
      <c r="AB10" s="28">
        <f t="shared" si="11"/>
        <v>166666.66666666669</v>
      </c>
      <c r="AC10" s="28">
        <f t="shared" si="11"/>
        <v>166666.66666666669</v>
      </c>
      <c r="AD10" s="28">
        <f t="shared" si="11"/>
        <v>166666.66666666669</v>
      </c>
      <c r="AE10" s="28">
        <f t="shared" si="11"/>
        <v>166666.66666666669</v>
      </c>
      <c r="AF10" s="28">
        <f t="shared" si="11"/>
        <v>166666.66666666669</v>
      </c>
      <c r="AG10" s="28">
        <f t="shared" si="11"/>
        <v>166666.66666666669</v>
      </c>
      <c r="AH10" s="28">
        <f t="shared" si="11"/>
        <v>166666.66666666669</v>
      </c>
      <c r="AI10" s="28">
        <f t="shared" si="11"/>
        <v>166666.66666666669</v>
      </c>
      <c r="AJ10" s="28">
        <f t="shared" si="11"/>
        <v>166666.66666666669</v>
      </c>
      <c r="AK10" s="28">
        <f t="shared" si="11"/>
        <v>166666.66666666669</v>
      </c>
      <c r="AL10" s="28">
        <f t="shared" si="11"/>
        <v>166666.66666666669</v>
      </c>
      <c r="AM10" s="28">
        <f t="shared" si="11"/>
        <v>166666.66666666669</v>
      </c>
      <c r="AN10" s="28">
        <f t="shared" si="11"/>
        <v>333333.33333333337</v>
      </c>
      <c r="AO10" s="28">
        <f t="shared" si="11"/>
        <v>333333.33333333337</v>
      </c>
      <c r="AP10" s="28">
        <f t="shared" si="11"/>
        <v>333333.33333333337</v>
      </c>
      <c r="AQ10" s="28">
        <f t="shared" si="11"/>
        <v>333333.33333333337</v>
      </c>
      <c r="AR10" s="28">
        <f t="shared" si="11"/>
        <v>333333.33333333337</v>
      </c>
      <c r="AS10" s="28">
        <f t="shared" si="11"/>
        <v>333333.33333333337</v>
      </c>
      <c r="AT10" s="28">
        <f t="shared" si="11"/>
        <v>333333.33333333337</v>
      </c>
      <c r="AU10" s="28">
        <f t="shared" si="11"/>
        <v>333333.33333333337</v>
      </c>
      <c r="AV10" s="28">
        <f t="shared" si="11"/>
        <v>333333.33333333337</v>
      </c>
      <c r="AW10" s="28">
        <f t="shared" si="11"/>
        <v>333333.33333333337</v>
      </c>
      <c r="AX10" s="28">
        <f t="shared" si="11"/>
        <v>333333.33333333337</v>
      </c>
      <c r="AY10" s="28">
        <f t="shared" si="11"/>
        <v>333333.33333333337</v>
      </c>
      <c r="AZ10" s="28">
        <f t="shared" si="11"/>
        <v>666666.66666666674</v>
      </c>
      <c r="BA10" s="28">
        <f t="shared" si="11"/>
        <v>666666.66666666674</v>
      </c>
      <c r="BB10" s="28">
        <f t="shared" si="11"/>
        <v>666666.66666666674</v>
      </c>
      <c r="BC10" s="28">
        <f t="shared" si="11"/>
        <v>666666.66666666674</v>
      </c>
      <c r="BD10" s="28">
        <f t="shared" si="11"/>
        <v>666666.66666666674</v>
      </c>
      <c r="BE10" s="28">
        <f t="shared" si="11"/>
        <v>666666.66666666674</v>
      </c>
      <c r="BF10" s="28">
        <f t="shared" si="11"/>
        <v>666666.66666666674</v>
      </c>
      <c r="BG10" s="28">
        <f t="shared" si="11"/>
        <v>666666.66666666674</v>
      </c>
      <c r="BH10" s="28">
        <f t="shared" si="11"/>
        <v>666666.66666666674</v>
      </c>
      <c r="BI10" s="28">
        <f t="shared" si="11"/>
        <v>666666.66666666674</v>
      </c>
      <c r="BJ10" s="28">
        <f t="shared" si="11"/>
        <v>666666.66666666674</v>
      </c>
      <c r="BK10" s="28">
        <f t="shared" si="11"/>
        <v>666666.66666666674</v>
      </c>
      <c r="BL10" s="28">
        <f t="shared" si="11"/>
        <v>1333333.3333333335</v>
      </c>
      <c r="BM10" s="28">
        <f t="shared" si="11"/>
        <v>1333333.3333333335</v>
      </c>
      <c r="BN10" s="28">
        <f t="shared" si="11"/>
        <v>1333333.3333333335</v>
      </c>
      <c r="BO10" s="28">
        <f t="shared" si="11"/>
        <v>1333333.3333333335</v>
      </c>
      <c r="BP10" s="28">
        <f t="shared" si="11"/>
        <v>1333333.3333333335</v>
      </c>
      <c r="BQ10" s="28">
        <f t="shared" si="11"/>
        <v>1333333.3333333335</v>
      </c>
      <c r="BR10" s="28">
        <f t="shared" si="11"/>
        <v>1333333.3333333335</v>
      </c>
      <c r="BS10" s="28">
        <f t="shared" si="11"/>
        <v>1333333.3333333335</v>
      </c>
      <c r="BT10" s="28">
        <f t="shared" si="11"/>
        <v>1333333.3333333335</v>
      </c>
      <c r="BU10" s="28">
        <f t="shared" si="11"/>
        <v>1333333.3333333335</v>
      </c>
      <c r="BV10" s="28">
        <f t="shared" si="11"/>
        <v>1333333.3333333335</v>
      </c>
      <c r="BW10" s="28">
        <f t="shared" si="11"/>
        <v>1333333.3333333335</v>
      </c>
      <c r="BX10" s="28">
        <f t="shared" si="11"/>
        <v>2666666.666666667</v>
      </c>
      <c r="BY10" s="28">
        <f t="shared" si="11"/>
        <v>2666666.666666667</v>
      </c>
      <c r="BZ10" s="28">
        <f t="shared" si="11"/>
        <v>2666666.666666667</v>
      </c>
      <c r="CA10" s="28">
        <f t="shared" si="11"/>
        <v>2666666.666666667</v>
      </c>
      <c r="CB10" s="28">
        <f t="shared" si="11"/>
        <v>2666666.666666667</v>
      </c>
      <c r="CC10" s="28">
        <f t="shared" ref="CC10:CI10" si="12">CC9*CC8</f>
        <v>2666666.666666667</v>
      </c>
      <c r="CD10" s="28">
        <f t="shared" si="12"/>
        <v>2666666.666666667</v>
      </c>
      <c r="CE10" s="28">
        <f t="shared" si="12"/>
        <v>2666666.666666667</v>
      </c>
      <c r="CF10" s="28">
        <f t="shared" si="12"/>
        <v>2666666.666666667</v>
      </c>
      <c r="CG10" s="28">
        <f t="shared" si="12"/>
        <v>2666666.666666667</v>
      </c>
      <c r="CH10" s="28">
        <f t="shared" si="12"/>
        <v>2666666.666666667</v>
      </c>
      <c r="CI10" s="28">
        <f t="shared" si="12"/>
        <v>2666666.666666667</v>
      </c>
    </row>
    <row r="11" spans="2:134" x14ac:dyDescent="0.4">
      <c r="C11" t="s">
        <v>211</v>
      </c>
      <c r="E11" s="27"/>
      <c r="F11" s="27"/>
      <c r="G11" s="9"/>
      <c r="H11" s="33"/>
      <c r="I11" s="33"/>
      <c r="J11" s="33"/>
      <c r="K11" s="33"/>
      <c r="L11" s="33"/>
      <c r="M11" s="33"/>
      <c r="N11" s="27"/>
      <c r="O11" s="27"/>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8"/>
      <c r="BA11" s="28"/>
      <c r="BB11" s="28"/>
      <c r="BC11" s="28"/>
      <c r="BD11" s="28"/>
      <c r="BE11" s="28"/>
      <c r="BF11" s="28"/>
      <c r="BG11" s="28"/>
      <c r="BH11" s="28"/>
      <c r="BI11" s="28"/>
      <c r="BJ11" s="28"/>
      <c r="BK11" s="28"/>
      <c r="BL11" s="28"/>
      <c r="BM11" s="28"/>
      <c r="BN11" s="28"/>
      <c r="BO11" s="28"/>
      <c r="BP11" s="28"/>
      <c r="BQ11" s="28"/>
      <c r="BR11" s="28"/>
      <c r="BS11" s="28"/>
      <c r="BT11" s="28"/>
      <c r="BU11" s="28"/>
      <c r="BV11" s="28"/>
      <c r="BW11" s="28"/>
      <c r="BX11" s="28"/>
      <c r="BY11" s="28"/>
      <c r="BZ11" s="28"/>
      <c r="CA11" s="28"/>
      <c r="CB11" s="28"/>
      <c r="CC11" s="28"/>
      <c r="CD11" s="28"/>
      <c r="CE11" s="28"/>
      <c r="CF11" s="28"/>
      <c r="CG11" s="28"/>
      <c r="CH11" s="28"/>
      <c r="CI11" s="28"/>
    </row>
    <row r="12" spans="2:134" outlineLevel="1" x14ac:dyDescent="0.4">
      <c r="C12" t="s">
        <v>211</v>
      </c>
      <c r="E12" s="56" t="s">
        <v>161</v>
      </c>
      <c r="F12" s="56"/>
      <c r="G12" s="69"/>
      <c r="H12" s="15"/>
      <c r="I12" s="15"/>
      <c r="J12" s="15"/>
      <c r="K12" s="15"/>
      <c r="L12" s="15"/>
      <c r="M12" s="15"/>
      <c r="P12" s="34">
        <f>P8</f>
        <v>8333.3333333333339</v>
      </c>
      <c r="Q12" s="34">
        <f t="shared" ref="Q12:CB12" si="13">Q8</f>
        <v>8333.3333333333339</v>
      </c>
      <c r="R12" s="34">
        <f t="shared" si="13"/>
        <v>8333.3333333333339</v>
      </c>
      <c r="S12" s="34">
        <f t="shared" si="13"/>
        <v>8333.3333333333339</v>
      </c>
      <c r="T12" s="34">
        <f t="shared" si="13"/>
        <v>8333.3333333333339</v>
      </c>
      <c r="U12" s="34">
        <f t="shared" si="13"/>
        <v>8333.3333333333339</v>
      </c>
      <c r="V12" s="34">
        <f t="shared" si="13"/>
        <v>8333.3333333333339</v>
      </c>
      <c r="W12" s="34">
        <f t="shared" si="13"/>
        <v>8333.3333333333339</v>
      </c>
      <c r="X12" s="34">
        <f t="shared" si="13"/>
        <v>8333.3333333333339</v>
      </c>
      <c r="Y12" s="34">
        <f t="shared" si="13"/>
        <v>8333.3333333333339</v>
      </c>
      <c r="Z12" s="34">
        <f t="shared" si="13"/>
        <v>8333.3333333333339</v>
      </c>
      <c r="AA12" s="34">
        <f t="shared" si="13"/>
        <v>8333.3333333333339</v>
      </c>
      <c r="AB12" s="34">
        <f t="shared" si="13"/>
        <v>16666.666666666668</v>
      </c>
      <c r="AC12" s="34">
        <f t="shared" si="13"/>
        <v>16666.666666666668</v>
      </c>
      <c r="AD12" s="34">
        <f t="shared" si="13"/>
        <v>16666.666666666668</v>
      </c>
      <c r="AE12" s="34">
        <f t="shared" si="13"/>
        <v>16666.666666666668</v>
      </c>
      <c r="AF12" s="34">
        <f t="shared" si="13"/>
        <v>16666.666666666668</v>
      </c>
      <c r="AG12" s="34">
        <f t="shared" si="13"/>
        <v>16666.666666666668</v>
      </c>
      <c r="AH12" s="34">
        <f t="shared" si="13"/>
        <v>16666.666666666668</v>
      </c>
      <c r="AI12" s="34">
        <f t="shared" si="13"/>
        <v>16666.666666666668</v>
      </c>
      <c r="AJ12" s="34">
        <f t="shared" si="13"/>
        <v>16666.666666666668</v>
      </c>
      <c r="AK12" s="34">
        <f t="shared" si="13"/>
        <v>16666.666666666668</v>
      </c>
      <c r="AL12" s="34">
        <f t="shared" si="13"/>
        <v>16666.666666666668</v>
      </c>
      <c r="AM12" s="34">
        <f t="shared" si="13"/>
        <v>16666.666666666668</v>
      </c>
      <c r="AN12" s="34">
        <f t="shared" si="13"/>
        <v>33333.333333333336</v>
      </c>
      <c r="AO12" s="34">
        <f t="shared" si="13"/>
        <v>33333.333333333336</v>
      </c>
      <c r="AP12" s="34">
        <f t="shared" si="13"/>
        <v>33333.333333333336</v>
      </c>
      <c r="AQ12" s="34">
        <f t="shared" si="13"/>
        <v>33333.333333333336</v>
      </c>
      <c r="AR12" s="34">
        <f t="shared" si="13"/>
        <v>33333.333333333336</v>
      </c>
      <c r="AS12" s="34">
        <f t="shared" si="13"/>
        <v>33333.333333333336</v>
      </c>
      <c r="AT12" s="34">
        <f t="shared" si="13"/>
        <v>33333.333333333336</v>
      </c>
      <c r="AU12" s="34">
        <f t="shared" si="13"/>
        <v>33333.333333333336</v>
      </c>
      <c r="AV12" s="34">
        <f t="shared" si="13"/>
        <v>33333.333333333336</v>
      </c>
      <c r="AW12" s="34">
        <f t="shared" si="13"/>
        <v>33333.333333333336</v>
      </c>
      <c r="AX12" s="34">
        <f t="shared" si="13"/>
        <v>33333.333333333336</v>
      </c>
      <c r="AY12" s="34">
        <f t="shared" si="13"/>
        <v>33333.333333333336</v>
      </c>
      <c r="AZ12" s="34">
        <f t="shared" si="13"/>
        <v>66666.666666666672</v>
      </c>
      <c r="BA12" s="34">
        <f t="shared" si="13"/>
        <v>66666.666666666672</v>
      </c>
      <c r="BB12" s="34">
        <f t="shared" si="13"/>
        <v>66666.666666666672</v>
      </c>
      <c r="BC12" s="34">
        <f t="shared" si="13"/>
        <v>66666.666666666672</v>
      </c>
      <c r="BD12" s="34">
        <f t="shared" si="13"/>
        <v>66666.666666666672</v>
      </c>
      <c r="BE12" s="34">
        <f t="shared" si="13"/>
        <v>66666.666666666672</v>
      </c>
      <c r="BF12" s="34">
        <f t="shared" si="13"/>
        <v>66666.666666666672</v>
      </c>
      <c r="BG12" s="34">
        <f t="shared" si="13"/>
        <v>66666.666666666672</v>
      </c>
      <c r="BH12" s="34">
        <f t="shared" si="13"/>
        <v>66666.666666666672</v>
      </c>
      <c r="BI12" s="34">
        <f t="shared" si="13"/>
        <v>66666.666666666672</v>
      </c>
      <c r="BJ12" s="34">
        <f t="shared" si="13"/>
        <v>66666.666666666672</v>
      </c>
      <c r="BK12" s="34">
        <f t="shared" si="13"/>
        <v>66666.666666666672</v>
      </c>
      <c r="BL12" s="34">
        <f t="shared" si="13"/>
        <v>133333.33333333334</v>
      </c>
      <c r="BM12" s="34">
        <f t="shared" si="13"/>
        <v>133333.33333333334</v>
      </c>
      <c r="BN12" s="34">
        <f t="shared" si="13"/>
        <v>133333.33333333334</v>
      </c>
      <c r="BO12" s="34">
        <f t="shared" si="13"/>
        <v>133333.33333333334</v>
      </c>
      <c r="BP12" s="34">
        <f t="shared" si="13"/>
        <v>133333.33333333334</v>
      </c>
      <c r="BQ12" s="34">
        <f t="shared" si="13"/>
        <v>133333.33333333334</v>
      </c>
      <c r="BR12" s="34">
        <f t="shared" si="13"/>
        <v>133333.33333333334</v>
      </c>
      <c r="BS12" s="34">
        <f t="shared" si="13"/>
        <v>133333.33333333334</v>
      </c>
      <c r="BT12" s="34">
        <f t="shared" si="13"/>
        <v>133333.33333333334</v>
      </c>
      <c r="BU12" s="34">
        <f t="shared" si="13"/>
        <v>133333.33333333334</v>
      </c>
      <c r="BV12" s="34">
        <f t="shared" si="13"/>
        <v>133333.33333333334</v>
      </c>
      <c r="BW12" s="34">
        <f t="shared" si="13"/>
        <v>133333.33333333334</v>
      </c>
      <c r="BX12" s="34">
        <f t="shared" si="13"/>
        <v>266666.66666666669</v>
      </c>
      <c r="BY12" s="34">
        <f t="shared" si="13"/>
        <v>266666.66666666669</v>
      </c>
      <c r="BZ12" s="34">
        <f t="shared" si="13"/>
        <v>266666.66666666669</v>
      </c>
      <c r="CA12" s="34">
        <f t="shared" si="13"/>
        <v>266666.66666666669</v>
      </c>
      <c r="CB12" s="34">
        <f t="shared" si="13"/>
        <v>266666.66666666669</v>
      </c>
      <c r="CC12" s="34">
        <f t="shared" ref="CC12:CI12" si="14">CC8</f>
        <v>266666.66666666669</v>
      </c>
      <c r="CD12" s="34">
        <f t="shared" si="14"/>
        <v>266666.66666666669</v>
      </c>
      <c r="CE12" s="34">
        <f t="shared" si="14"/>
        <v>266666.66666666669</v>
      </c>
      <c r="CF12" s="34">
        <f t="shared" si="14"/>
        <v>266666.66666666669</v>
      </c>
      <c r="CG12" s="34">
        <f t="shared" si="14"/>
        <v>266666.66666666669</v>
      </c>
      <c r="CH12" s="34">
        <f t="shared" si="14"/>
        <v>266666.66666666669</v>
      </c>
      <c r="CI12" s="34">
        <f t="shared" si="14"/>
        <v>266666.66666666669</v>
      </c>
    </row>
    <row r="13" spans="2:134" outlineLevel="1" x14ac:dyDescent="0.4">
      <c r="C13" t="s">
        <v>211</v>
      </c>
      <c r="E13" s="27"/>
      <c r="F13" s="27"/>
      <c r="G13" s="9"/>
      <c r="H13" s="33"/>
      <c r="I13" s="33"/>
      <c r="J13" s="33"/>
      <c r="K13" s="33"/>
      <c r="L13" s="33"/>
      <c r="M13" s="33"/>
      <c r="N13" s="27"/>
      <c r="O13" s="27"/>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8"/>
      <c r="BA13" s="28"/>
      <c r="BB13" s="28"/>
      <c r="BC13" s="28"/>
      <c r="BD13" s="28"/>
      <c r="BE13" s="28"/>
      <c r="BF13" s="28"/>
      <c r="BG13" s="28"/>
      <c r="BH13" s="28"/>
      <c r="BI13" s="28"/>
      <c r="BJ13" s="28"/>
      <c r="BK13" s="28"/>
      <c r="BL13" s="28"/>
      <c r="BM13" s="28"/>
      <c r="BN13" s="28"/>
      <c r="BO13" s="28"/>
      <c r="BP13" s="28"/>
      <c r="BQ13" s="28"/>
      <c r="BR13" s="28"/>
      <c r="BS13" s="28"/>
      <c r="BT13" s="28"/>
      <c r="BU13" s="28"/>
      <c r="BV13" s="28"/>
      <c r="BW13" s="28"/>
      <c r="BX13" s="28"/>
      <c r="BY13" s="28"/>
      <c r="BZ13" s="28"/>
      <c r="CA13" s="28"/>
      <c r="CB13" s="28"/>
      <c r="CC13" s="28"/>
      <c r="CD13" s="28"/>
      <c r="CE13" s="28"/>
      <c r="CF13" s="28"/>
      <c r="CG13" s="28"/>
      <c r="CH13" s="28"/>
      <c r="CI13" s="28"/>
    </row>
    <row r="14" spans="2:134" s="46" customFormat="1" x14ac:dyDescent="0.4">
      <c r="C14" s="46" t="s">
        <v>162</v>
      </c>
      <c r="E14" s="48" t="s">
        <v>200</v>
      </c>
      <c r="F14" s="48"/>
      <c r="G14" s="70"/>
      <c r="H14" s="49"/>
      <c r="I14" s="49"/>
      <c r="J14" s="49"/>
      <c r="K14" s="49"/>
      <c r="L14" s="49"/>
      <c r="M14" s="49"/>
      <c r="P14" s="49"/>
      <c r="Q14" s="49"/>
      <c r="R14" s="49"/>
      <c r="S14" s="49"/>
      <c r="T14" s="49"/>
      <c r="U14" s="49"/>
      <c r="V14" s="49"/>
      <c r="W14" s="49"/>
      <c r="X14" s="49"/>
      <c r="Y14" s="49"/>
      <c r="Z14" s="49"/>
      <c r="AA14" s="49"/>
      <c r="AB14" s="49"/>
      <c r="AC14" s="49"/>
      <c r="AD14" s="49"/>
      <c r="AE14" s="49"/>
      <c r="AF14" s="49"/>
      <c r="AG14" s="49"/>
      <c r="AH14" s="49"/>
      <c r="AI14" s="49"/>
      <c r="AJ14" s="49"/>
      <c r="AK14" s="49"/>
      <c r="AL14" s="49"/>
      <c r="AM14" s="49"/>
      <c r="AN14" s="49"/>
      <c r="AO14" s="49"/>
      <c r="AP14" s="49"/>
      <c r="AQ14" s="49"/>
      <c r="AR14" s="49"/>
      <c r="AS14" s="49"/>
      <c r="AT14" s="49"/>
      <c r="AU14" s="49"/>
      <c r="AV14" s="49"/>
      <c r="AW14" s="49"/>
      <c r="AX14" s="49"/>
      <c r="AY14" s="49"/>
      <c r="AZ14" s="49"/>
      <c r="BA14" s="49"/>
      <c r="BB14" s="49"/>
      <c r="BC14" s="49"/>
      <c r="BD14" s="49"/>
      <c r="BE14" s="49"/>
      <c r="BF14" s="49"/>
      <c r="BG14" s="49"/>
      <c r="BH14" s="49"/>
      <c r="BI14" s="49"/>
      <c r="BJ14" s="49"/>
      <c r="BK14" s="49"/>
      <c r="BL14" s="49"/>
      <c r="BM14" s="49"/>
      <c r="BN14" s="49"/>
      <c r="BO14" s="49"/>
      <c r="BP14" s="49"/>
      <c r="BQ14" s="49"/>
      <c r="BR14" s="49"/>
      <c r="BS14" s="49"/>
      <c r="BT14" s="49"/>
      <c r="BU14" s="49"/>
      <c r="BV14" s="49"/>
      <c r="BW14" s="49"/>
      <c r="BX14" s="49"/>
      <c r="BY14" s="49"/>
      <c r="BZ14" s="49"/>
      <c r="CA14" s="49"/>
      <c r="CB14" s="49"/>
      <c r="CC14" s="49"/>
      <c r="CD14" s="49"/>
      <c r="CE14" s="49"/>
      <c r="CF14" s="49"/>
      <c r="CG14" s="49"/>
      <c r="CH14" s="49"/>
      <c r="CI14" s="49"/>
    </row>
    <row r="15" spans="2:134" x14ac:dyDescent="0.4">
      <c r="B15" t="s">
        <v>202</v>
      </c>
      <c r="C15" t="s">
        <v>162</v>
      </c>
      <c r="E15" s="12" t="s">
        <v>67</v>
      </c>
      <c r="F15" s="12"/>
      <c r="G15" s="13"/>
      <c r="H15" s="18">
        <v>5</v>
      </c>
      <c r="I15" s="18">
        <v>5</v>
      </c>
      <c r="J15" s="18">
        <v>5</v>
      </c>
      <c r="K15" s="18">
        <v>5</v>
      </c>
      <c r="L15" s="18">
        <v>5</v>
      </c>
      <c r="M15" s="18">
        <v>5</v>
      </c>
      <c r="N15" s="27"/>
      <c r="O15" s="27"/>
      <c r="P15" s="19" cm="1">
        <f t="array" ref="P15">INDEX($H:$M,ROW(),MATCH(P$2,$H$1:$M$1,0))</f>
        <v>5</v>
      </c>
      <c r="Q15" s="19" cm="1">
        <f t="array" ref="Q15">INDEX($H:$M,ROW(),MATCH(Q$2,$H$1:$M$1,0))</f>
        <v>5</v>
      </c>
      <c r="R15" s="19" cm="1">
        <f t="array" ref="R15">INDEX($H:$M,ROW(),MATCH(R$2,$H$1:$M$1,0))</f>
        <v>5</v>
      </c>
      <c r="S15" s="19" cm="1">
        <f t="array" ref="S15">INDEX($H:$M,ROW(),MATCH(S$2,$H$1:$M$1,0))</f>
        <v>5</v>
      </c>
      <c r="T15" s="19" cm="1">
        <f t="array" ref="T15">INDEX($H:$M,ROW(),MATCH(T$2,$H$1:$M$1,0))</f>
        <v>5</v>
      </c>
      <c r="U15" s="19" cm="1">
        <f t="array" ref="U15">INDEX($H:$M,ROW(),MATCH(U$2,$H$1:$M$1,0))</f>
        <v>5</v>
      </c>
      <c r="V15" s="19" cm="1">
        <f t="array" ref="V15">INDEX($H:$M,ROW(),MATCH(V$2,$H$1:$M$1,0))</f>
        <v>5</v>
      </c>
      <c r="W15" s="19" cm="1">
        <f t="array" ref="W15">INDEX($H:$M,ROW(),MATCH(W$2,$H$1:$M$1,0))</f>
        <v>5</v>
      </c>
      <c r="X15" s="19" cm="1">
        <f t="array" ref="X15">INDEX($H:$M,ROW(),MATCH(X$2,$H$1:$M$1,0))</f>
        <v>5</v>
      </c>
      <c r="Y15" s="19" cm="1">
        <f t="array" ref="Y15">INDEX($H:$M,ROW(),MATCH(Y$2,$H$1:$M$1,0))</f>
        <v>5</v>
      </c>
      <c r="Z15" s="19" cm="1">
        <f t="array" ref="Z15">INDEX($H:$M,ROW(),MATCH(Z$2,$H$1:$M$1,0))</f>
        <v>5</v>
      </c>
      <c r="AA15" s="19" cm="1">
        <f t="array" ref="AA15">INDEX($H:$M,ROW(),MATCH(AA$2,$H$1:$M$1,0))</f>
        <v>5</v>
      </c>
      <c r="AB15" s="19" cm="1">
        <f t="array" ref="AB15">INDEX($H:$M,ROW(),MATCH(AB$2,$H$1:$M$1,0))</f>
        <v>5</v>
      </c>
      <c r="AC15" s="19" cm="1">
        <f t="array" ref="AC15">INDEX($H:$M,ROW(),MATCH(AC$2,$H$1:$M$1,0))</f>
        <v>5</v>
      </c>
      <c r="AD15" s="19" cm="1">
        <f t="array" ref="AD15">INDEX($H:$M,ROW(),MATCH(AD$2,$H$1:$M$1,0))</f>
        <v>5</v>
      </c>
      <c r="AE15" s="19" cm="1">
        <f t="array" ref="AE15">INDEX($H:$M,ROW(),MATCH(AE$2,$H$1:$M$1,0))</f>
        <v>5</v>
      </c>
      <c r="AF15" s="19" cm="1">
        <f t="array" ref="AF15">INDEX($H:$M,ROW(),MATCH(AF$2,$H$1:$M$1,0))</f>
        <v>5</v>
      </c>
      <c r="AG15" s="19" cm="1">
        <f t="array" ref="AG15">INDEX($H:$M,ROW(),MATCH(AG$2,$H$1:$M$1,0))</f>
        <v>5</v>
      </c>
      <c r="AH15" s="19" cm="1">
        <f t="array" ref="AH15">INDEX($H:$M,ROW(),MATCH(AH$2,$H$1:$M$1,0))</f>
        <v>5</v>
      </c>
      <c r="AI15" s="19" cm="1">
        <f t="array" ref="AI15">INDEX($H:$M,ROW(),MATCH(AI$2,$H$1:$M$1,0))</f>
        <v>5</v>
      </c>
      <c r="AJ15" s="19" cm="1">
        <f t="array" ref="AJ15">INDEX($H:$M,ROW(),MATCH(AJ$2,$H$1:$M$1,0))</f>
        <v>5</v>
      </c>
      <c r="AK15" s="19" cm="1">
        <f t="array" ref="AK15">INDEX($H:$M,ROW(),MATCH(AK$2,$H$1:$M$1,0))</f>
        <v>5</v>
      </c>
      <c r="AL15" s="19" cm="1">
        <f t="array" ref="AL15">INDEX($H:$M,ROW(),MATCH(AL$2,$H$1:$M$1,0))</f>
        <v>5</v>
      </c>
      <c r="AM15" s="19" cm="1">
        <f t="array" ref="AM15">INDEX($H:$M,ROW(),MATCH(AM$2,$H$1:$M$1,0))</f>
        <v>5</v>
      </c>
      <c r="AN15" s="19" cm="1">
        <f t="array" ref="AN15">INDEX($H:$M,ROW(),MATCH(AN$2,$H$1:$M$1,0))</f>
        <v>5</v>
      </c>
      <c r="AO15" s="19" cm="1">
        <f t="array" ref="AO15">INDEX($H:$M,ROW(),MATCH(AO$2,$H$1:$M$1,0))</f>
        <v>5</v>
      </c>
      <c r="AP15" s="19" cm="1">
        <f t="array" ref="AP15">INDEX($H:$M,ROW(),MATCH(AP$2,$H$1:$M$1,0))</f>
        <v>5</v>
      </c>
      <c r="AQ15" s="19" cm="1">
        <f t="array" ref="AQ15">INDEX($H:$M,ROW(),MATCH(AQ$2,$H$1:$M$1,0))</f>
        <v>5</v>
      </c>
      <c r="AR15" s="19" cm="1">
        <f t="array" ref="AR15">INDEX($H:$M,ROW(),MATCH(AR$2,$H$1:$M$1,0))</f>
        <v>5</v>
      </c>
      <c r="AS15" s="19" cm="1">
        <f t="array" ref="AS15">INDEX($H:$M,ROW(),MATCH(AS$2,$H$1:$M$1,0))</f>
        <v>5</v>
      </c>
      <c r="AT15" s="19" cm="1">
        <f t="array" ref="AT15">INDEX($H:$M,ROW(),MATCH(AT$2,$H$1:$M$1,0))</f>
        <v>5</v>
      </c>
      <c r="AU15" s="19" cm="1">
        <f t="array" ref="AU15">INDEX($H:$M,ROW(),MATCH(AU$2,$H$1:$M$1,0))</f>
        <v>5</v>
      </c>
      <c r="AV15" s="19" cm="1">
        <f t="array" ref="AV15">INDEX($H:$M,ROW(),MATCH(AV$2,$H$1:$M$1,0))</f>
        <v>5</v>
      </c>
      <c r="AW15" s="19" cm="1">
        <f t="array" ref="AW15">INDEX($H:$M,ROW(),MATCH(AW$2,$H$1:$M$1,0))</f>
        <v>5</v>
      </c>
      <c r="AX15" s="19" cm="1">
        <f t="array" ref="AX15">INDEX($H:$M,ROW(),MATCH(AX$2,$H$1:$M$1,0))</f>
        <v>5</v>
      </c>
      <c r="AY15" s="19" cm="1">
        <f t="array" ref="AY15">INDEX($H:$M,ROW(),MATCH(AY$2,$H$1:$M$1,0))</f>
        <v>5</v>
      </c>
      <c r="AZ15" s="19" cm="1">
        <f t="array" ref="AZ15">INDEX($H:$M,ROW(),MATCH(AZ$2,$H$1:$M$1,0))</f>
        <v>5</v>
      </c>
      <c r="BA15" s="19" cm="1">
        <f t="array" ref="BA15">INDEX($H:$M,ROW(),MATCH(BA$2,$H$1:$M$1,0))</f>
        <v>5</v>
      </c>
      <c r="BB15" s="19" cm="1">
        <f t="array" ref="BB15">INDEX($H:$M,ROW(),MATCH(BB$2,$H$1:$M$1,0))</f>
        <v>5</v>
      </c>
      <c r="BC15" s="19" cm="1">
        <f t="array" ref="BC15">INDEX($H:$M,ROW(),MATCH(BC$2,$H$1:$M$1,0))</f>
        <v>5</v>
      </c>
      <c r="BD15" s="19" cm="1">
        <f t="array" ref="BD15">INDEX($H:$M,ROW(),MATCH(BD$2,$H$1:$M$1,0))</f>
        <v>5</v>
      </c>
      <c r="BE15" s="19" cm="1">
        <f t="array" ref="BE15">INDEX($H:$M,ROW(),MATCH(BE$2,$H$1:$M$1,0))</f>
        <v>5</v>
      </c>
      <c r="BF15" s="19" cm="1">
        <f t="array" ref="BF15">INDEX($H:$M,ROW(),MATCH(BF$2,$H$1:$M$1,0))</f>
        <v>5</v>
      </c>
      <c r="BG15" s="19" cm="1">
        <f t="array" ref="BG15">INDEX($H:$M,ROW(),MATCH(BG$2,$H$1:$M$1,0))</f>
        <v>5</v>
      </c>
      <c r="BH15" s="19" cm="1">
        <f t="array" ref="BH15">INDEX($H:$M,ROW(),MATCH(BH$2,$H$1:$M$1,0))</f>
        <v>5</v>
      </c>
      <c r="BI15" s="19" cm="1">
        <f t="array" ref="BI15">INDEX($H:$M,ROW(),MATCH(BI$2,$H$1:$M$1,0))</f>
        <v>5</v>
      </c>
      <c r="BJ15" s="19" cm="1">
        <f t="array" ref="BJ15">INDEX($H:$M,ROW(),MATCH(BJ$2,$H$1:$M$1,0))</f>
        <v>5</v>
      </c>
      <c r="BK15" s="19" cm="1">
        <f t="array" ref="BK15">INDEX($H:$M,ROW(),MATCH(BK$2,$H$1:$M$1,0))</f>
        <v>5</v>
      </c>
      <c r="BL15" s="19" cm="1">
        <f t="array" ref="BL15">INDEX($H:$M,ROW(),MATCH(BL$2,$H$1:$M$1,0))</f>
        <v>5</v>
      </c>
      <c r="BM15" s="19" cm="1">
        <f t="array" ref="BM15">INDEX($H:$M,ROW(),MATCH(BM$2,$H$1:$M$1,0))</f>
        <v>5</v>
      </c>
      <c r="BN15" s="19" cm="1">
        <f t="array" ref="BN15">INDEX($H:$M,ROW(),MATCH(BN$2,$H$1:$M$1,0))</f>
        <v>5</v>
      </c>
      <c r="BO15" s="19" cm="1">
        <f t="array" ref="BO15">INDEX($H:$M,ROW(),MATCH(BO$2,$H$1:$M$1,0))</f>
        <v>5</v>
      </c>
      <c r="BP15" s="19" cm="1">
        <f t="array" ref="BP15">INDEX($H:$M,ROW(),MATCH(BP$2,$H$1:$M$1,0))</f>
        <v>5</v>
      </c>
      <c r="BQ15" s="19" cm="1">
        <f t="array" ref="BQ15">INDEX($H:$M,ROW(),MATCH(BQ$2,$H$1:$M$1,0))</f>
        <v>5</v>
      </c>
      <c r="BR15" s="19" cm="1">
        <f t="array" ref="BR15">INDEX($H:$M,ROW(),MATCH(BR$2,$H$1:$M$1,0))</f>
        <v>5</v>
      </c>
      <c r="BS15" s="19" cm="1">
        <f t="array" ref="BS15">INDEX($H:$M,ROW(),MATCH(BS$2,$H$1:$M$1,0))</f>
        <v>5</v>
      </c>
      <c r="BT15" s="19" cm="1">
        <f t="array" ref="BT15">INDEX($H:$M,ROW(),MATCH(BT$2,$H$1:$M$1,0))</f>
        <v>5</v>
      </c>
      <c r="BU15" s="19" cm="1">
        <f t="array" ref="BU15">INDEX($H:$M,ROW(),MATCH(BU$2,$H$1:$M$1,0))</f>
        <v>5</v>
      </c>
      <c r="BV15" s="19" cm="1">
        <f t="array" ref="BV15">INDEX($H:$M,ROW(),MATCH(BV$2,$H$1:$M$1,0))</f>
        <v>5</v>
      </c>
      <c r="BW15" s="19" cm="1">
        <f t="array" ref="BW15">INDEX($H:$M,ROW(),MATCH(BW$2,$H$1:$M$1,0))</f>
        <v>5</v>
      </c>
      <c r="BX15" s="19" cm="1">
        <f t="array" ref="BX15">INDEX($H:$M,ROW(),MATCH(BX$2,$H$1:$M$1,0))</f>
        <v>5</v>
      </c>
      <c r="BY15" s="19" cm="1">
        <f t="array" ref="BY15">INDEX($H:$M,ROW(),MATCH(BY$2,$H$1:$M$1,0))</f>
        <v>5</v>
      </c>
      <c r="BZ15" s="19" cm="1">
        <f t="array" ref="BZ15">INDEX($H:$M,ROW(),MATCH(BZ$2,$H$1:$M$1,0))</f>
        <v>5</v>
      </c>
      <c r="CA15" s="19" cm="1">
        <f t="array" ref="CA15">INDEX($H:$M,ROW(),MATCH(CA$2,$H$1:$M$1,0))</f>
        <v>5</v>
      </c>
      <c r="CB15" s="19" cm="1">
        <f t="array" ref="CB15">INDEX($H:$M,ROW(),MATCH(CB$2,$H$1:$M$1,0))</f>
        <v>5</v>
      </c>
      <c r="CC15" s="19" cm="1">
        <f t="array" ref="CC15">INDEX($H:$M,ROW(),MATCH(CC$2,$H$1:$M$1,0))</f>
        <v>5</v>
      </c>
      <c r="CD15" s="19" cm="1">
        <f t="array" ref="CD15">INDEX($H:$M,ROW(),MATCH(CD$2,$H$1:$M$1,0))</f>
        <v>5</v>
      </c>
      <c r="CE15" s="19" cm="1">
        <f t="array" ref="CE15">INDEX($H:$M,ROW(),MATCH(CE$2,$H$1:$M$1,0))</f>
        <v>5</v>
      </c>
      <c r="CF15" s="19" cm="1">
        <f t="array" ref="CF15">INDEX($H:$M,ROW(),MATCH(CF$2,$H$1:$M$1,0))</f>
        <v>5</v>
      </c>
      <c r="CG15" s="19" cm="1">
        <f t="array" ref="CG15">INDEX($H:$M,ROW(),MATCH(CG$2,$H$1:$M$1,0))</f>
        <v>5</v>
      </c>
      <c r="CH15" s="19" cm="1">
        <f t="array" ref="CH15">INDEX($H:$M,ROW(),MATCH(CH$2,$H$1:$M$1,0))</f>
        <v>5</v>
      </c>
      <c r="CI15" s="19" cm="1">
        <f t="array" ref="CI15">INDEX($H:$M,ROW(),MATCH(CI$2,$H$1:$M$1,0))</f>
        <v>5</v>
      </c>
    </row>
    <row r="16" spans="2:134" x14ac:dyDescent="0.4">
      <c r="C16" t="s">
        <v>162</v>
      </c>
      <c r="E16" t="str">
        <f>SUBSTITUTE(E14,":","")&amp;" Expense"</f>
        <v>COGS volume driven  Expense</v>
      </c>
      <c r="H16" s="37">
        <f t="shared" ref="H16:M17" si="15">SUMIF($2:$2,H$1,16:16)</f>
        <v>-500000.00000000017</v>
      </c>
      <c r="I16" s="37">
        <f t="shared" si="15"/>
        <v>-1000000.0000000003</v>
      </c>
      <c r="J16" s="37">
        <f t="shared" si="15"/>
        <v>-2000000.0000000007</v>
      </c>
      <c r="K16" s="37">
        <f t="shared" si="15"/>
        <v>-4000000.0000000014</v>
      </c>
      <c r="L16" s="37">
        <f t="shared" si="15"/>
        <v>-8000000.0000000028</v>
      </c>
      <c r="M16" s="37">
        <f t="shared" si="15"/>
        <v>-16000000.000000006</v>
      </c>
      <c r="P16" s="37">
        <f t="shared" ref="P16:CA16" si="16">-P15*P8</f>
        <v>-41666.666666666672</v>
      </c>
      <c r="Q16" s="37">
        <f t="shared" si="16"/>
        <v>-41666.666666666672</v>
      </c>
      <c r="R16" s="37">
        <f t="shared" si="16"/>
        <v>-41666.666666666672</v>
      </c>
      <c r="S16" s="37">
        <f t="shared" si="16"/>
        <v>-41666.666666666672</v>
      </c>
      <c r="T16" s="37">
        <f t="shared" si="16"/>
        <v>-41666.666666666672</v>
      </c>
      <c r="U16" s="37">
        <f t="shared" si="16"/>
        <v>-41666.666666666672</v>
      </c>
      <c r="V16" s="37">
        <f t="shared" si="16"/>
        <v>-41666.666666666672</v>
      </c>
      <c r="W16" s="37">
        <f t="shared" si="16"/>
        <v>-41666.666666666672</v>
      </c>
      <c r="X16" s="37">
        <f t="shared" si="16"/>
        <v>-41666.666666666672</v>
      </c>
      <c r="Y16" s="37">
        <f t="shared" si="16"/>
        <v>-41666.666666666672</v>
      </c>
      <c r="Z16" s="37">
        <f t="shared" si="16"/>
        <v>-41666.666666666672</v>
      </c>
      <c r="AA16" s="37">
        <f t="shared" si="16"/>
        <v>-41666.666666666672</v>
      </c>
      <c r="AB16" s="37">
        <f t="shared" si="16"/>
        <v>-83333.333333333343</v>
      </c>
      <c r="AC16" s="37">
        <f t="shared" si="16"/>
        <v>-83333.333333333343</v>
      </c>
      <c r="AD16" s="37">
        <f t="shared" si="16"/>
        <v>-83333.333333333343</v>
      </c>
      <c r="AE16" s="37">
        <f t="shared" si="16"/>
        <v>-83333.333333333343</v>
      </c>
      <c r="AF16" s="37">
        <f t="shared" si="16"/>
        <v>-83333.333333333343</v>
      </c>
      <c r="AG16" s="37">
        <f t="shared" si="16"/>
        <v>-83333.333333333343</v>
      </c>
      <c r="AH16" s="37">
        <f t="shared" si="16"/>
        <v>-83333.333333333343</v>
      </c>
      <c r="AI16" s="37">
        <f t="shared" si="16"/>
        <v>-83333.333333333343</v>
      </c>
      <c r="AJ16" s="37">
        <f t="shared" si="16"/>
        <v>-83333.333333333343</v>
      </c>
      <c r="AK16" s="37">
        <f t="shared" si="16"/>
        <v>-83333.333333333343</v>
      </c>
      <c r="AL16" s="37">
        <f t="shared" si="16"/>
        <v>-83333.333333333343</v>
      </c>
      <c r="AM16" s="37">
        <f t="shared" si="16"/>
        <v>-83333.333333333343</v>
      </c>
      <c r="AN16" s="37">
        <f t="shared" si="16"/>
        <v>-166666.66666666669</v>
      </c>
      <c r="AO16" s="37">
        <f t="shared" si="16"/>
        <v>-166666.66666666669</v>
      </c>
      <c r="AP16" s="37">
        <f t="shared" si="16"/>
        <v>-166666.66666666669</v>
      </c>
      <c r="AQ16" s="37">
        <f t="shared" si="16"/>
        <v>-166666.66666666669</v>
      </c>
      <c r="AR16" s="37">
        <f t="shared" si="16"/>
        <v>-166666.66666666669</v>
      </c>
      <c r="AS16" s="37">
        <f t="shared" si="16"/>
        <v>-166666.66666666669</v>
      </c>
      <c r="AT16" s="37">
        <f t="shared" si="16"/>
        <v>-166666.66666666669</v>
      </c>
      <c r="AU16" s="37">
        <f t="shared" si="16"/>
        <v>-166666.66666666669</v>
      </c>
      <c r="AV16" s="37">
        <f t="shared" si="16"/>
        <v>-166666.66666666669</v>
      </c>
      <c r="AW16" s="37">
        <f t="shared" si="16"/>
        <v>-166666.66666666669</v>
      </c>
      <c r="AX16" s="37">
        <f t="shared" si="16"/>
        <v>-166666.66666666669</v>
      </c>
      <c r="AY16" s="37">
        <f t="shared" si="16"/>
        <v>-166666.66666666669</v>
      </c>
      <c r="AZ16" s="37">
        <f t="shared" si="16"/>
        <v>-333333.33333333337</v>
      </c>
      <c r="BA16" s="37">
        <f t="shared" si="16"/>
        <v>-333333.33333333337</v>
      </c>
      <c r="BB16" s="37">
        <f t="shared" si="16"/>
        <v>-333333.33333333337</v>
      </c>
      <c r="BC16" s="37">
        <f t="shared" si="16"/>
        <v>-333333.33333333337</v>
      </c>
      <c r="BD16" s="37">
        <f t="shared" si="16"/>
        <v>-333333.33333333337</v>
      </c>
      <c r="BE16" s="37">
        <f t="shared" si="16"/>
        <v>-333333.33333333337</v>
      </c>
      <c r="BF16" s="37">
        <f t="shared" si="16"/>
        <v>-333333.33333333337</v>
      </c>
      <c r="BG16" s="37">
        <f t="shared" si="16"/>
        <v>-333333.33333333337</v>
      </c>
      <c r="BH16" s="37">
        <f t="shared" si="16"/>
        <v>-333333.33333333337</v>
      </c>
      <c r="BI16" s="37">
        <f t="shared" si="16"/>
        <v>-333333.33333333337</v>
      </c>
      <c r="BJ16" s="37">
        <f t="shared" si="16"/>
        <v>-333333.33333333337</v>
      </c>
      <c r="BK16" s="37">
        <f t="shared" si="16"/>
        <v>-333333.33333333337</v>
      </c>
      <c r="BL16" s="37">
        <f t="shared" si="16"/>
        <v>-666666.66666666674</v>
      </c>
      <c r="BM16" s="37">
        <f t="shared" si="16"/>
        <v>-666666.66666666674</v>
      </c>
      <c r="BN16" s="37">
        <f t="shared" si="16"/>
        <v>-666666.66666666674</v>
      </c>
      <c r="BO16" s="37">
        <f t="shared" si="16"/>
        <v>-666666.66666666674</v>
      </c>
      <c r="BP16" s="37">
        <f t="shared" si="16"/>
        <v>-666666.66666666674</v>
      </c>
      <c r="BQ16" s="37">
        <f t="shared" si="16"/>
        <v>-666666.66666666674</v>
      </c>
      <c r="BR16" s="37">
        <f t="shared" si="16"/>
        <v>-666666.66666666674</v>
      </c>
      <c r="BS16" s="37">
        <f t="shared" si="16"/>
        <v>-666666.66666666674</v>
      </c>
      <c r="BT16" s="37">
        <f t="shared" si="16"/>
        <v>-666666.66666666674</v>
      </c>
      <c r="BU16" s="37">
        <f t="shared" si="16"/>
        <v>-666666.66666666674</v>
      </c>
      <c r="BV16" s="37">
        <f t="shared" si="16"/>
        <v>-666666.66666666674</v>
      </c>
      <c r="BW16" s="37">
        <f t="shared" si="16"/>
        <v>-666666.66666666674</v>
      </c>
      <c r="BX16" s="37">
        <f t="shared" si="16"/>
        <v>-1333333.3333333335</v>
      </c>
      <c r="BY16" s="37">
        <f t="shared" si="16"/>
        <v>-1333333.3333333335</v>
      </c>
      <c r="BZ16" s="37">
        <f t="shared" si="16"/>
        <v>-1333333.3333333335</v>
      </c>
      <c r="CA16" s="37">
        <f t="shared" si="16"/>
        <v>-1333333.3333333335</v>
      </c>
      <c r="CB16" s="37">
        <f t="shared" ref="CB16:CI16" si="17">-CB15*CB8</f>
        <v>-1333333.3333333335</v>
      </c>
      <c r="CC16" s="37">
        <f t="shared" si="17"/>
        <v>-1333333.3333333335</v>
      </c>
      <c r="CD16" s="37">
        <f t="shared" si="17"/>
        <v>-1333333.3333333335</v>
      </c>
      <c r="CE16" s="37">
        <f t="shared" si="17"/>
        <v>-1333333.3333333335</v>
      </c>
      <c r="CF16" s="37">
        <f t="shared" si="17"/>
        <v>-1333333.3333333335</v>
      </c>
      <c r="CG16" s="37">
        <f t="shared" si="17"/>
        <v>-1333333.3333333335</v>
      </c>
      <c r="CH16" s="37">
        <f t="shared" si="17"/>
        <v>-1333333.3333333335</v>
      </c>
      <c r="CI16" s="37">
        <f t="shared" si="17"/>
        <v>-1333333.3333333335</v>
      </c>
    </row>
    <row r="17" spans="1:87" x14ac:dyDescent="0.4">
      <c r="C17" t="s">
        <v>162</v>
      </c>
      <c r="E17" s="27" t="s">
        <v>68</v>
      </c>
      <c r="F17" s="27"/>
      <c r="G17" s="9"/>
      <c r="H17" s="33">
        <f t="shared" si="15"/>
        <v>500000.00000000017</v>
      </c>
      <c r="I17" s="33">
        <f t="shared" si="15"/>
        <v>1000000.0000000003</v>
      </c>
      <c r="J17" s="33">
        <f t="shared" si="15"/>
        <v>2000000.0000000007</v>
      </c>
      <c r="K17" s="33">
        <f t="shared" si="15"/>
        <v>4000000.0000000014</v>
      </c>
      <c r="L17" s="33">
        <f t="shared" si="15"/>
        <v>8000000.0000000028</v>
      </c>
      <c r="M17" s="33">
        <f t="shared" si="15"/>
        <v>16000000.000000006</v>
      </c>
      <c r="P17" s="28">
        <f t="shared" ref="P17:CA17" si="18">P16+P10</f>
        <v>41666.666666666672</v>
      </c>
      <c r="Q17" s="28">
        <f t="shared" si="18"/>
        <v>41666.666666666672</v>
      </c>
      <c r="R17" s="28">
        <f t="shared" si="18"/>
        <v>41666.666666666672</v>
      </c>
      <c r="S17" s="28">
        <f t="shared" si="18"/>
        <v>41666.666666666672</v>
      </c>
      <c r="T17" s="28">
        <f t="shared" si="18"/>
        <v>41666.666666666672</v>
      </c>
      <c r="U17" s="28">
        <f t="shared" si="18"/>
        <v>41666.666666666672</v>
      </c>
      <c r="V17" s="28">
        <f t="shared" si="18"/>
        <v>41666.666666666672</v>
      </c>
      <c r="W17" s="28">
        <f t="shared" si="18"/>
        <v>41666.666666666672</v>
      </c>
      <c r="X17" s="28">
        <f t="shared" si="18"/>
        <v>41666.666666666672</v>
      </c>
      <c r="Y17" s="28">
        <f t="shared" si="18"/>
        <v>41666.666666666672</v>
      </c>
      <c r="Z17" s="28">
        <f t="shared" si="18"/>
        <v>41666.666666666672</v>
      </c>
      <c r="AA17" s="28">
        <f t="shared" si="18"/>
        <v>41666.666666666672</v>
      </c>
      <c r="AB17" s="28">
        <f t="shared" si="18"/>
        <v>83333.333333333343</v>
      </c>
      <c r="AC17" s="28">
        <f t="shared" si="18"/>
        <v>83333.333333333343</v>
      </c>
      <c r="AD17" s="28">
        <f t="shared" si="18"/>
        <v>83333.333333333343</v>
      </c>
      <c r="AE17" s="28">
        <f t="shared" si="18"/>
        <v>83333.333333333343</v>
      </c>
      <c r="AF17" s="28">
        <f t="shared" si="18"/>
        <v>83333.333333333343</v>
      </c>
      <c r="AG17" s="28">
        <f t="shared" si="18"/>
        <v>83333.333333333343</v>
      </c>
      <c r="AH17" s="28">
        <f t="shared" si="18"/>
        <v>83333.333333333343</v>
      </c>
      <c r="AI17" s="28">
        <f t="shared" si="18"/>
        <v>83333.333333333343</v>
      </c>
      <c r="AJ17" s="28">
        <f t="shared" si="18"/>
        <v>83333.333333333343</v>
      </c>
      <c r="AK17" s="28">
        <f t="shared" si="18"/>
        <v>83333.333333333343</v>
      </c>
      <c r="AL17" s="28">
        <f t="shared" si="18"/>
        <v>83333.333333333343</v>
      </c>
      <c r="AM17" s="28">
        <f t="shared" si="18"/>
        <v>83333.333333333343</v>
      </c>
      <c r="AN17" s="28">
        <f t="shared" si="18"/>
        <v>166666.66666666669</v>
      </c>
      <c r="AO17" s="28">
        <f t="shared" si="18"/>
        <v>166666.66666666669</v>
      </c>
      <c r="AP17" s="28">
        <f t="shared" si="18"/>
        <v>166666.66666666669</v>
      </c>
      <c r="AQ17" s="28">
        <f t="shared" si="18"/>
        <v>166666.66666666669</v>
      </c>
      <c r="AR17" s="28">
        <f t="shared" si="18"/>
        <v>166666.66666666669</v>
      </c>
      <c r="AS17" s="28">
        <f t="shared" si="18"/>
        <v>166666.66666666669</v>
      </c>
      <c r="AT17" s="28">
        <f t="shared" si="18"/>
        <v>166666.66666666669</v>
      </c>
      <c r="AU17" s="28">
        <f t="shared" si="18"/>
        <v>166666.66666666669</v>
      </c>
      <c r="AV17" s="28">
        <f t="shared" si="18"/>
        <v>166666.66666666669</v>
      </c>
      <c r="AW17" s="28">
        <f t="shared" si="18"/>
        <v>166666.66666666669</v>
      </c>
      <c r="AX17" s="28">
        <f t="shared" si="18"/>
        <v>166666.66666666669</v>
      </c>
      <c r="AY17" s="28">
        <f t="shared" si="18"/>
        <v>166666.66666666669</v>
      </c>
      <c r="AZ17" s="28">
        <f t="shared" si="18"/>
        <v>333333.33333333337</v>
      </c>
      <c r="BA17" s="28">
        <f t="shared" si="18"/>
        <v>333333.33333333337</v>
      </c>
      <c r="BB17" s="28">
        <f t="shared" si="18"/>
        <v>333333.33333333337</v>
      </c>
      <c r="BC17" s="28">
        <f t="shared" si="18"/>
        <v>333333.33333333337</v>
      </c>
      <c r="BD17" s="28">
        <f t="shared" si="18"/>
        <v>333333.33333333337</v>
      </c>
      <c r="BE17" s="28">
        <f t="shared" si="18"/>
        <v>333333.33333333337</v>
      </c>
      <c r="BF17" s="28">
        <f t="shared" si="18"/>
        <v>333333.33333333337</v>
      </c>
      <c r="BG17" s="28">
        <f t="shared" si="18"/>
        <v>333333.33333333337</v>
      </c>
      <c r="BH17" s="28">
        <f t="shared" si="18"/>
        <v>333333.33333333337</v>
      </c>
      <c r="BI17" s="28">
        <f t="shared" si="18"/>
        <v>333333.33333333337</v>
      </c>
      <c r="BJ17" s="28">
        <f t="shared" si="18"/>
        <v>333333.33333333337</v>
      </c>
      <c r="BK17" s="28">
        <f t="shared" si="18"/>
        <v>333333.33333333337</v>
      </c>
      <c r="BL17" s="28">
        <f t="shared" si="18"/>
        <v>666666.66666666674</v>
      </c>
      <c r="BM17" s="28">
        <f t="shared" si="18"/>
        <v>666666.66666666674</v>
      </c>
      <c r="BN17" s="28">
        <f t="shared" si="18"/>
        <v>666666.66666666674</v>
      </c>
      <c r="BO17" s="28">
        <f t="shared" si="18"/>
        <v>666666.66666666674</v>
      </c>
      <c r="BP17" s="28">
        <f t="shared" si="18"/>
        <v>666666.66666666674</v>
      </c>
      <c r="BQ17" s="28">
        <f t="shared" si="18"/>
        <v>666666.66666666674</v>
      </c>
      <c r="BR17" s="28">
        <f t="shared" si="18"/>
        <v>666666.66666666674</v>
      </c>
      <c r="BS17" s="28">
        <f t="shared" si="18"/>
        <v>666666.66666666674</v>
      </c>
      <c r="BT17" s="28">
        <f t="shared" si="18"/>
        <v>666666.66666666674</v>
      </c>
      <c r="BU17" s="28">
        <f t="shared" si="18"/>
        <v>666666.66666666674</v>
      </c>
      <c r="BV17" s="28">
        <f t="shared" si="18"/>
        <v>666666.66666666674</v>
      </c>
      <c r="BW17" s="28">
        <f t="shared" si="18"/>
        <v>666666.66666666674</v>
      </c>
      <c r="BX17" s="28">
        <f t="shared" si="18"/>
        <v>1333333.3333333335</v>
      </c>
      <c r="BY17" s="28">
        <f t="shared" si="18"/>
        <v>1333333.3333333335</v>
      </c>
      <c r="BZ17" s="28">
        <f t="shared" si="18"/>
        <v>1333333.3333333335</v>
      </c>
      <c r="CA17" s="28">
        <f t="shared" si="18"/>
        <v>1333333.3333333335</v>
      </c>
      <c r="CB17" s="28">
        <f t="shared" ref="CB17:CI17" si="19">CB16+CB10</f>
        <v>1333333.3333333335</v>
      </c>
      <c r="CC17" s="28">
        <f t="shared" si="19"/>
        <v>1333333.3333333335</v>
      </c>
      <c r="CD17" s="28">
        <f t="shared" si="19"/>
        <v>1333333.3333333335</v>
      </c>
      <c r="CE17" s="28">
        <f t="shared" si="19"/>
        <v>1333333.3333333335</v>
      </c>
      <c r="CF17" s="28">
        <f t="shared" si="19"/>
        <v>1333333.3333333335</v>
      </c>
      <c r="CG17" s="28">
        <f t="shared" si="19"/>
        <v>1333333.3333333335</v>
      </c>
      <c r="CH17" s="28">
        <f t="shared" si="19"/>
        <v>1333333.3333333335</v>
      </c>
      <c r="CI17" s="28">
        <f t="shared" si="19"/>
        <v>1333333.3333333335</v>
      </c>
    </row>
    <row r="18" spans="1:87" x14ac:dyDescent="0.4">
      <c r="C18" t="s">
        <v>162</v>
      </c>
      <c r="E18" s="12" t="s">
        <v>69</v>
      </c>
      <c r="F18" s="12"/>
      <c r="G18" s="13"/>
      <c r="H18" s="21">
        <f t="shared" ref="H18:M18" si="20">IFERROR(H17/H10,0)</f>
        <v>0.5</v>
      </c>
      <c r="I18" s="21">
        <f t="shared" si="20"/>
        <v>0.5</v>
      </c>
      <c r="J18" s="21">
        <f t="shared" si="20"/>
        <v>0.5</v>
      </c>
      <c r="K18" s="21">
        <f t="shared" si="20"/>
        <v>0.5</v>
      </c>
      <c r="L18" s="21">
        <f t="shared" si="20"/>
        <v>0.5</v>
      </c>
      <c r="M18" s="21">
        <f t="shared" si="20"/>
        <v>0.5</v>
      </c>
      <c r="P18" s="21">
        <f t="shared" ref="P18:CA18" si="21">IFERROR(P17/P10,0)</f>
        <v>0.5</v>
      </c>
      <c r="Q18" s="21">
        <f t="shared" si="21"/>
        <v>0.5</v>
      </c>
      <c r="R18" s="21">
        <f t="shared" si="21"/>
        <v>0.5</v>
      </c>
      <c r="S18" s="21">
        <f t="shared" si="21"/>
        <v>0.5</v>
      </c>
      <c r="T18" s="21">
        <f t="shared" si="21"/>
        <v>0.5</v>
      </c>
      <c r="U18" s="21">
        <f t="shared" si="21"/>
        <v>0.5</v>
      </c>
      <c r="V18" s="21">
        <f t="shared" si="21"/>
        <v>0.5</v>
      </c>
      <c r="W18" s="21">
        <f t="shared" si="21"/>
        <v>0.5</v>
      </c>
      <c r="X18" s="21">
        <f t="shared" si="21"/>
        <v>0.5</v>
      </c>
      <c r="Y18" s="21">
        <f t="shared" si="21"/>
        <v>0.5</v>
      </c>
      <c r="Z18" s="21">
        <f t="shared" si="21"/>
        <v>0.5</v>
      </c>
      <c r="AA18" s="21">
        <f t="shared" si="21"/>
        <v>0.5</v>
      </c>
      <c r="AB18" s="21">
        <f t="shared" si="21"/>
        <v>0.5</v>
      </c>
      <c r="AC18" s="21">
        <f t="shared" si="21"/>
        <v>0.5</v>
      </c>
      <c r="AD18" s="21">
        <f t="shared" si="21"/>
        <v>0.5</v>
      </c>
      <c r="AE18" s="21">
        <f t="shared" si="21"/>
        <v>0.5</v>
      </c>
      <c r="AF18" s="21">
        <f t="shared" si="21"/>
        <v>0.5</v>
      </c>
      <c r="AG18" s="21">
        <f t="shared" si="21"/>
        <v>0.5</v>
      </c>
      <c r="AH18" s="21">
        <f t="shared" si="21"/>
        <v>0.5</v>
      </c>
      <c r="AI18" s="21">
        <f t="shared" si="21"/>
        <v>0.5</v>
      </c>
      <c r="AJ18" s="21">
        <f t="shared" si="21"/>
        <v>0.5</v>
      </c>
      <c r="AK18" s="21">
        <f t="shared" si="21"/>
        <v>0.5</v>
      </c>
      <c r="AL18" s="21">
        <f t="shared" si="21"/>
        <v>0.5</v>
      </c>
      <c r="AM18" s="21">
        <f t="shared" si="21"/>
        <v>0.5</v>
      </c>
      <c r="AN18" s="21">
        <f t="shared" si="21"/>
        <v>0.5</v>
      </c>
      <c r="AO18" s="21">
        <f t="shared" si="21"/>
        <v>0.5</v>
      </c>
      <c r="AP18" s="21">
        <f t="shared" si="21"/>
        <v>0.5</v>
      </c>
      <c r="AQ18" s="21">
        <f t="shared" si="21"/>
        <v>0.5</v>
      </c>
      <c r="AR18" s="21">
        <f t="shared" si="21"/>
        <v>0.5</v>
      </c>
      <c r="AS18" s="21">
        <f t="shared" si="21"/>
        <v>0.5</v>
      </c>
      <c r="AT18" s="21">
        <f t="shared" si="21"/>
        <v>0.5</v>
      </c>
      <c r="AU18" s="21">
        <f t="shared" si="21"/>
        <v>0.5</v>
      </c>
      <c r="AV18" s="21">
        <f t="shared" si="21"/>
        <v>0.5</v>
      </c>
      <c r="AW18" s="21">
        <f t="shared" si="21"/>
        <v>0.5</v>
      </c>
      <c r="AX18" s="21">
        <f t="shared" si="21"/>
        <v>0.5</v>
      </c>
      <c r="AY18" s="21">
        <f t="shared" si="21"/>
        <v>0.5</v>
      </c>
      <c r="AZ18" s="21">
        <f t="shared" si="21"/>
        <v>0.5</v>
      </c>
      <c r="BA18" s="21">
        <f t="shared" si="21"/>
        <v>0.5</v>
      </c>
      <c r="BB18" s="21">
        <f t="shared" si="21"/>
        <v>0.5</v>
      </c>
      <c r="BC18" s="21">
        <f t="shared" si="21"/>
        <v>0.5</v>
      </c>
      <c r="BD18" s="21">
        <f t="shared" si="21"/>
        <v>0.5</v>
      </c>
      <c r="BE18" s="21">
        <f t="shared" si="21"/>
        <v>0.5</v>
      </c>
      <c r="BF18" s="21">
        <f t="shared" si="21"/>
        <v>0.5</v>
      </c>
      <c r="BG18" s="21">
        <f t="shared" si="21"/>
        <v>0.5</v>
      </c>
      <c r="BH18" s="21">
        <f t="shared" si="21"/>
        <v>0.5</v>
      </c>
      <c r="BI18" s="21">
        <f t="shared" si="21"/>
        <v>0.5</v>
      </c>
      <c r="BJ18" s="21">
        <f t="shared" si="21"/>
        <v>0.5</v>
      </c>
      <c r="BK18" s="21">
        <f t="shared" si="21"/>
        <v>0.5</v>
      </c>
      <c r="BL18" s="21">
        <f t="shared" si="21"/>
        <v>0.5</v>
      </c>
      <c r="BM18" s="21">
        <f t="shared" si="21"/>
        <v>0.5</v>
      </c>
      <c r="BN18" s="21">
        <f t="shared" si="21"/>
        <v>0.5</v>
      </c>
      <c r="BO18" s="21">
        <f t="shared" si="21"/>
        <v>0.5</v>
      </c>
      <c r="BP18" s="21">
        <f t="shared" si="21"/>
        <v>0.5</v>
      </c>
      <c r="BQ18" s="21">
        <f t="shared" si="21"/>
        <v>0.5</v>
      </c>
      <c r="BR18" s="21">
        <f t="shared" si="21"/>
        <v>0.5</v>
      </c>
      <c r="BS18" s="21">
        <f t="shared" si="21"/>
        <v>0.5</v>
      </c>
      <c r="BT18" s="21">
        <f t="shared" si="21"/>
        <v>0.5</v>
      </c>
      <c r="BU18" s="21">
        <f t="shared" si="21"/>
        <v>0.5</v>
      </c>
      <c r="BV18" s="21">
        <f t="shared" si="21"/>
        <v>0.5</v>
      </c>
      <c r="BW18" s="21">
        <f t="shared" si="21"/>
        <v>0.5</v>
      </c>
      <c r="BX18" s="21">
        <f t="shared" si="21"/>
        <v>0.5</v>
      </c>
      <c r="BY18" s="21">
        <f t="shared" si="21"/>
        <v>0.5</v>
      </c>
      <c r="BZ18" s="21">
        <f t="shared" si="21"/>
        <v>0.5</v>
      </c>
      <c r="CA18" s="21">
        <f t="shared" si="21"/>
        <v>0.5</v>
      </c>
      <c r="CB18" s="21">
        <f t="shared" ref="CB18:CI18" si="22">IFERROR(CB17/CB10,0)</f>
        <v>0.5</v>
      </c>
      <c r="CC18" s="21">
        <f t="shared" si="22"/>
        <v>0.5</v>
      </c>
      <c r="CD18" s="21">
        <f t="shared" si="22"/>
        <v>0.5</v>
      </c>
      <c r="CE18" s="21">
        <f t="shared" si="22"/>
        <v>0.5</v>
      </c>
      <c r="CF18" s="21">
        <f t="shared" si="22"/>
        <v>0.5</v>
      </c>
      <c r="CG18" s="21">
        <f t="shared" si="22"/>
        <v>0.5</v>
      </c>
      <c r="CH18" s="21">
        <f t="shared" si="22"/>
        <v>0.5</v>
      </c>
      <c r="CI18" s="21">
        <f t="shared" si="22"/>
        <v>0.5</v>
      </c>
    </row>
    <row r="19" spans="1:87" x14ac:dyDescent="0.4">
      <c r="C19" t="s">
        <v>162</v>
      </c>
      <c r="E19" s="12"/>
      <c r="F19" s="12"/>
      <c r="G19" s="13"/>
    </row>
    <row r="20" spans="1:87" outlineLevel="1" x14ac:dyDescent="0.4">
      <c r="C20" t="s">
        <v>162</v>
      </c>
      <c r="E20" t="str">
        <f>"Revenue driver: "&amp;E10</f>
        <v>Revenue driver: Sales revenue Revenue</v>
      </c>
      <c r="H20" s="53"/>
      <c r="I20" s="53"/>
      <c r="J20" s="53"/>
      <c r="K20" s="53"/>
      <c r="L20" s="53"/>
      <c r="M20" s="53"/>
      <c r="P20" s="53">
        <f>P10</f>
        <v>83333.333333333343</v>
      </c>
      <c r="Q20" s="53">
        <f t="shared" ref="Q20:CB20" si="23">Q10</f>
        <v>83333.333333333343</v>
      </c>
      <c r="R20" s="53">
        <f t="shared" si="23"/>
        <v>83333.333333333343</v>
      </c>
      <c r="S20" s="53">
        <f t="shared" si="23"/>
        <v>83333.333333333343</v>
      </c>
      <c r="T20" s="53">
        <f t="shared" si="23"/>
        <v>83333.333333333343</v>
      </c>
      <c r="U20" s="53">
        <f t="shared" si="23"/>
        <v>83333.333333333343</v>
      </c>
      <c r="V20" s="53">
        <f t="shared" si="23"/>
        <v>83333.333333333343</v>
      </c>
      <c r="W20" s="53">
        <f t="shared" si="23"/>
        <v>83333.333333333343</v>
      </c>
      <c r="X20" s="53">
        <f t="shared" si="23"/>
        <v>83333.333333333343</v>
      </c>
      <c r="Y20" s="53">
        <f t="shared" si="23"/>
        <v>83333.333333333343</v>
      </c>
      <c r="Z20" s="53">
        <f t="shared" si="23"/>
        <v>83333.333333333343</v>
      </c>
      <c r="AA20" s="53">
        <f t="shared" si="23"/>
        <v>83333.333333333343</v>
      </c>
      <c r="AB20" s="53">
        <f t="shared" si="23"/>
        <v>166666.66666666669</v>
      </c>
      <c r="AC20" s="53">
        <f t="shared" si="23"/>
        <v>166666.66666666669</v>
      </c>
      <c r="AD20" s="53">
        <f t="shared" si="23"/>
        <v>166666.66666666669</v>
      </c>
      <c r="AE20" s="53">
        <f t="shared" si="23"/>
        <v>166666.66666666669</v>
      </c>
      <c r="AF20" s="53">
        <f t="shared" si="23"/>
        <v>166666.66666666669</v>
      </c>
      <c r="AG20" s="53">
        <f t="shared" si="23"/>
        <v>166666.66666666669</v>
      </c>
      <c r="AH20" s="53">
        <f t="shared" si="23"/>
        <v>166666.66666666669</v>
      </c>
      <c r="AI20" s="53">
        <f t="shared" si="23"/>
        <v>166666.66666666669</v>
      </c>
      <c r="AJ20" s="53">
        <f t="shared" si="23"/>
        <v>166666.66666666669</v>
      </c>
      <c r="AK20" s="53">
        <f t="shared" si="23"/>
        <v>166666.66666666669</v>
      </c>
      <c r="AL20" s="53">
        <f t="shared" si="23"/>
        <v>166666.66666666669</v>
      </c>
      <c r="AM20" s="53">
        <f t="shared" si="23"/>
        <v>166666.66666666669</v>
      </c>
      <c r="AN20" s="53">
        <f t="shared" si="23"/>
        <v>333333.33333333337</v>
      </c>
      <c r="AO20" s="53">
        <f t="shared" si="23"/>
        <v>333333.33333333337</v>
      </c>
      <c r="AP20" s="53">
        <f t="shared" si="23"/>
        <v>333333.33333333337</v>
      </c>
      <c r="AQ20" s="53">
        <f t="shared" si="23"/>
        <v>333333.33333333337</v>
      </c>
      <c r="AR20" s="53">
        <f t="shared" si="23"/>
        <v>333333.33333333337</v>
      </c>
      <c r="AS20" s="53">
        <f t="shared" si="23"/>
        <v>333333.33333333337</v>
      </c>
      <c r="AT20" s="53">
        <f t="shared" si="23"/>
        <v>333333.33333333337</v>
      </c>
      <c r="AU20" s="53">
        <f t="shared" si="23"/>
        <v>333333.33333333337</v>
      </c>
      <c r="AV20" s="53">
        <f t="shared" si="23"/>
        <v>333333.33333333337</v>
      </c>
      <c r="AW20" s="53">
        <f t="shared" si="23"/>
        <v>333333.33333333337</v>
      </c>
      <c r="AX20" s="53">
        <f t="shared" si="23"/>
        <v>333333.33333333337</v>
      </c>
      <c r="AY20" s="53">
        <f t="shared" si="23"/>
        <v>333333.33333333337</v>
      </c>
      <c r="AZ20" s="53">
        <f t="shared" si="23"/>
        <v>666666.66666666674</v>
      </c>
      <c r="BA20" s="53">
        <f t="shared" si="23"/>
        <v>666666.66666666674</v>
      </c>
      <c r="BB20" s="53">
        <f t="shared" si="23"/>
        <v>666666.66666666674</v>
      </c>
      <c r="BC20" s="53">
        <f t="shared" si="23"/>
        <v>666666.66666666674</v>
      </c>
      <c r="BD20" s="53">
        <f t="shared" si="23"/>
        <v>666666.66666666674</v>
      </c>
      <c r="BE20" s="53">
        <f t="shared" si="23"/>
        <v>666666.66666666674</v>
      </c>
      <c r="BF20" s="53">
        <f t="shared" si="23"/>
        <v>666666.66666666674</v>
      </c>
      <c r="BG20" s="53">
        <f t="shared" si="23"/>
        <v>666666.66666666674</v>
      </c>
      <c r="BH20" s="53">
        <f t="shared" si="23"/>
        <v>666666.66666666674</v>
      </c>
      <c r="BI20" s="53">
        <f t="shared" si="23"/>
        <v>666666.66666666674</v>
      </c>
      <c r="BJ20" s="53">
        <f t="shared" si="23"/>
        <v>666666.66666666674</v>
      </c>
      <c r="BK20" s="53">
        <f t="shared" si="23"/>
        <v>666666.66666666674</v>
      </c>
      <c r="BL20" s="53">
        <f t="shared" si="23"/>
        <v>1333333.3333333335</v>
      </c>
      <c r="BM20" s="53">
        <f t="shared" si="23"/>
        <v>1333333.3333333335</v>
      </c>
      <c r="BN20" s="53">
        <f t="shared" si="23"/>
        <v>1333333.3333333335</v>
      </c>
      <c r="BO20" s="53">
        <f t="shared" si="23"/>
        <v>1333333.3333333335</v>
      </c>
      <c r="BP20" s="53">
        <f t="shared" si="23"/>
        <v>1333333.3333333335</v>
      </c>
      <c r="BQ20" s="53">
        <f t="shared" si="23"/>
        <v>1333333.3333333335</v>
      </c>
      <c r="BR20" s="53">
        <f t="shared" si="23"/>
        <v>1333333.3333333335</v>
      </c>
      <c r="BS20" s="53">
        <f t="shared" si="23"/>
        <v>1333333.3333333335</v>
      </c>
      <c r="BT20" s="53">
        <f t="shared" si="23"/>
        <v>1333333.3333333335</v>
      </c>
      <c r="BU20" s="53">
        <f t="shared" si="23"/>
        <v>1333333.3333333335</v>
      </c>
      <c r="BV20" s="53">
        <f t="shared" si="23"/>
        <v>1333333.3333333335</v>
      </c>
      <c r="BW20" s="53">
        <f t="shared" si="23"/>
        <v>1333333.3333333335</v>
      </c>
      <c r="BX20" s="53">
        <f t="shared" si="23"/>
        <v>2666666.666666667</v>
      </c>
      <c r="BY20" s="53">
        <f t="shared" si="23"/>
        <v>2666666.666666667</v>
      </c>
      <c r="BZ20" s="53">
        <f t="shared" si="23"/>
        <v>2666666.666666667</v>
      </c>
      <c r="CA20" s="53">
        <f t="shared" si="23"/>
        <v>2666666.666666667</v>
      </c>
      <c r="CB20" s="53">
        <f t="shared" si="23"/>
        <v>2666666.666666667</v>
      </c>
      <c r="CC20" s="53">
        <f t="shared" ref="CC20:CI20" si="24">CC10</f>
        <v>2666666.666666667</v>
      </c>
      <c r="CD20" s="53">
        <f t="shared" si="24"/>
        <v>2666666.666666667</v>
      </c>
      <c r="CE20" s="53">
        <f t="shared" si="24"/>
        <v>2666666.666666667</v>
      </c>
      <c r="CF20" s="53">
        <f t="shared" si="24"/>
        <v>2666666.666666667</v>
      </c>
      <c r="CG20" s="53">
        <f t="shared" si="24"/>
        <v>2666666.666666667</v>
      </c>
      <c r="CH20" s="53">
        <f t="shared" si="24"/>
        <v>2666666.666666667</v>
      </c>
      <c r="CI20" s="53">
        <f t="shared" si="24"/>
        <v>2666666.666666667</v>
      </c>
    </row>
    <row r="21" spans="1:87" outlineLevel="1" x14ac:dyDescent="0.4">
      <c r="C21" t="s">
        <v>162</v>
      </c>
      <c r="E21" s="12"/>
      <c r="F21" s="12"/>
      <c r="G21" s="13"/>
    </row>
    <row r="22" spans="1:87" outlineLevel="1" x14ac:dyDescent="0.4">
      <c r="C22" t="s">
        <v>162</v>
      </c>
      <c r="E22" s="12" t="str">
        <f>E12</f>
        <v>Driver: # of orders</v>
      </c>
      <c r="F22" s="12"/>
      <c r="G22" s="13"/>
      <c r="H22" s="15"/>
      <c r="I22" s="15"/>
      <c r="J22" s="15"/>
      <c r="K22" s="15"/>
      <c r="L22" s="15"/>
      <c r="M22" s="15"/>
      <c r="P22" s="34">
        <f>P12</f>
        <v>8333.3333333333339</v>
      </c>
      <c r="Q22" s="34">
        <f t="shared" ref="Q22:CB22" si="25">Q12</f>
        <v>8333.3333333333339</v>
      </c>
      <c r="R22" s="34">
        <f t="shared" si="25"/>
        <v>8333.3333333333339</v>
      </c>
      <c r="S22" s="34">
        <f t="shared" si="25"/>
        <v>8333.3333333333339</v>
      </c>
      <c r="T22" s="34">
        <f t="shared" si="25"/>
        <v>8333.3333333333339</v>
      </c>
      <c r="U22" s="34">
        <f t="shared" si="25"/>
        <v>8333.3333333333339</v>
      </c>
      <c r="V22" s="34">
        <f t="shared" si="25"/>
        <v>8333.3333333333339</v>
      </c>
      <c r="W22" s="34">
        <f t="shared" si="25"/>
        <v>8333.3333333333339</v>
      </c>
      <c r="X22" s="34">
        <f t="shared" si="25"/>
        <v>8333.3333333333339</v>
      </c>
      <c r="Y22" s="34">
        <f t="shared" si="25"/>
        <v>8333.3333333333339</v>
      </c>
      <c r="Z22" s="34">
        <f t="shared" si="25"/>
        <v>8333.3333333333339</v>
      </c>
      <c r="AA22" s="34">
        <f t="shared" si="25"/>
        <v>8333.3333333333339</v>
      </c>
      <c r="AB22" s="34">
        <f t="shared" si="25"/>
        <v>16666.666666666668</v>
      </c>
      <c r="AC22" s="34">
        <f t="shared" si="25"/>
        <v>16666.666666666668</v>
      </c>
      <c r="AD22" s="34">
        <f t="shared" si="25"/>
        <v>16666.666666666668</v>
      </c>
      <c r="AE22" s="34">
        <f t="shared" si="25"/>
        <v>16666.666666666668</v>
      </c>
      <c r="AF22" s="34">
        <f t="shared" si="25"/>
        <v>16666.666666666668</v>
      </c>
      <c r="AG22" s="34">
        <f t="shared" si="25"/>
        <v>16666.666666666668</v>
      </c>
      <c r="AH22" s="34">
        <f t="shared" si="25"/>
        <v>16666.666666666668</v>
      </c>
      <c r="AI22" s="34">
        <f t="shared" si="25"/>
        <v>16666.666666666668</v>
      </c>
      <c r="AJ22" s="34">
        <f t="shared" si="25"/>
        <v>16666.666666666668</v>
      </c>
      <c r="AK22" s="34">
        <f t="shared" si="25"/>
        <v>16666.666666666668</v>
      </c>
      <c r="AL22" s="34">
        <f t="shared" si="25"/>
        <v>16666.666666666668</v>
      </c>
      <c r="AM22" s="34">
        <f t="shared" si="25"/>
        <v>16666.666666666668</v>
      </c>
      <c r="AN22" s="34">
        <f t="shared" si="25"/>
        <v>33333.333333333336</v>
      </c>
      <c r="AO22" s="34">
        <f t="shared" si="25"/>
        <v>33333.333333333336</v>
      </c>
      <c r="AP22" s="34">
        <f t="shared" si="25"/>
        <v>33333.333333333336</v>
      </c>
      <c r="AQ22" s="34">
        <f t="shared" si="25"/>
        <v>33333.333333333336</v>
      </c>
      <c r="AR22" s="34">
        <f t="shared" si="25"/>
        <v>33333.333333333336</v>
      </c>
      <c r="AS22" s="34">
        <f t="shared" si="25"/>
        <v>33333.333333333336</v>
      </c>
      <c r="AT22" s="34">
        <f t="shared" si="25"/>
        <v>33333.333333333336</v>
      </c>
      <c r="AU22" s="34">
        <f t="shared" si="25"/>
        <v>33333.333333333336</v>
      </c>
      <c r="AV22" s="34">
        <f t="shared" si="25"/>
        <v>33333.333333333336</v>
      </c>
      <c r="AW22" s="34">
        <f t="shared" si="25"/>
        <v>33333.333333333336</v>
      </c>
      <c r="AX22" s="34">
        <f t="shared" si="25"/>
        <v>33333.333333333336</v>
      </c>
      <c r="AY22" s="34">
        <f t="shared" si="25"/>
        <v>33333.333333333336</v>
      </c>
      <c r="AZ22" s="34">
        <f t="shared" si="25"/>
        <v>66666.666666666672</v>
      </c>
      <c r="BA22" s="34">
        <f t="shared" si="25"/>
        <v>66666.666666666672</v>
      </c>
      <c r="BB22" s="34">
        <f t="shared" si="25"/>
        <v>66666.666666666672</v>
      </c>
      <c r="BC22" s="34">
        <f t="shared" si="25"/>
        <v>66666.666666666672</v>
      </c>
      <c r="BD22" s="34">
        <f t="shared" si="25"/>
        <v>66666.666666666672</v>
      </c>
      <c r="BE22" s="34">
        <f t="shared" si="25"/>
        <v>66666.666666666672</v>
      </c>
      <c r="BF22" s="34">
        <f t="shared" si="25"/>
        <v>66666.666666666672</v>
      </c>
      <c r="BG22" s="34">
        <f t="shared" si="25"/>
        <v>66666.666666666672</v>
      </c>
      <c r="BH22" s="34">
        <f t="shared" si="25"/>
        <v>66666.666666666672</v>
      </c>
      <c r="BI22" s="34">
        <f t="shared" si="25"/>
        <v>66666.666666666672</v>
      </c>
      <c r="BJ22" s="34">
        <f t="shared" si="25"/>
        <v>66666.666666666672</v>
      </c>
      <c r="BK22" s="34">
        <f t="shared" si="25"/>
        <v>66666.666666666672</v>
      </c>
      <c r="BL22" s="34">
        <f t="shared" si="25"/>
        <v>133333.33333333334</v>
      </c>
      <c r="BM22" s="34">
        <f t="shared" si="25"/>
        <v>133333.33333333334</v>
      </c>
      <c r="BN22" s="34">
        <f t="shared" si="25"/>
        <v>133333.33333333334</v>
      </c>
      <c r="BO22" s="34">
        <f t="shared" si="25"/>
        <v>133333.33333333334</v>
      </c>
      <c r="BP22" s="34">
        <f t="shared" si="25"/>
        <v>133333.33333333334</v>
      </c>
      <c r="BQ22" s="34">
        <f t="shared" si="25"/>
        <v>133333.33333333334</v>
      </c>
      <c r="BR22" s="34">
        <f t="shared" si="25"/>
        <v>133333.33333333334</v>
      </c>
      <c r="BS22" s="34">
        <f t="shared" si="25"/>
        <v>133333.33333333334</v>
      </c>
      <c r="BT22" s="34">
        <f t="shared" si="25"/>
        <v>133333.33333333334</v>
      </c>
      <c r="BU22" s="34">
        <f t="shared" si="25"/>
        <v>133333.33333333334</v>
      </c>
      <c r="BV22" s="34">
        <f t="shared" si="25"/>
        <v>133333.33333333334</v>
      </c>
      <c r="BW22" s="34">
        <f t="shared" si="25"/>
        <v>133333.33333333334</v>
      </c>
      <c r="BX22" s="34">
        <f t="shared" si="25"/>
        <v>266666.66666666669</v>
      </c>
      <c r="BY22" s="34">
        <f t="shared" si="25"/>
        <v>266666.66666666669</v>
      </c>
      <c r="BZ22" s="34">
        <f t="shared" si="25"/>
        <v>266666.66666666669</v>
      </c>
      <c r="CA22" s="34">
        <f t="shared" si="25"/>
        <v>266666.66666666669</v>
      </c>
      <c r="CB22" s="34">
        <f t="shared" si="25"/>
        <v>266666.66666666669</v>
      </c>
      <c r="CC22" s="34">
        <f t="shared" ref="CC22:CI22" si="26">CC12</f>
        <v>266666.66666666669</v>
      </c>
      <c r="CD22" s="34">
        <f t="shared" si="26"/>
        <v>266666.66666666669</v>
      </c>
      <c r="CE22" s="34">
        <f t="shared" si="26"/>
        <v>266666.66666666669</v>
      </c>
      <c r="CF22" s="34">
        <f t="shared" si="26"/>
        <v>266666.66666666669</v>
      </c>
      <c r="CG22" s="34">
        <f t="shared" si="26"/>
        <v>266666.66666666669</v>
      </c>
      <c r="CH22" s="34">
        <f t="shared" si="26"/>
        <v>266666.66666666669</v>
      </c>
      <c r="CI22" s="34">
        <f t="shared" si="26"/>
        <v>266666.66666666669</v>
      </c>
    </row>
    <row r="23" spans="1:87" outlineLevel="1" x14ac:dyDescent="0.4">
      <c r="C23" t="s">
        <v>162</v>
      </c>
      <c r="E23" s="12"/>
      <c r="F23" s="12"/>
      <c r="G23" s="13"/>
    </row>
    <row r="24" spans="1:87" s="42" customFormat="1" x14ac:dyDescent="0.4">
      <c r="C24" s="42" t="s">
        <v>163</v>
      </c>
      <c r="E24" s="41" t="s">
        <v>164</v>
      </c>
      <c r="F24" s="41"/>
      <c r="G24" s="68"/>
    </row>
    <row r="25" spans="1:87" x14ac:dyDescent="0.4">
      <c r="C25" t="s">
        <v>163</v>
      </c>
      <c r="E25" s="12" t="s">
        <v>165</v>
      </c>
      <c r="F25" s="12"/>
      <c r="G25" s="13"/>
      <c r="H25" s="16">
        <v>0.1</v>
      </c>
      <c r="I25" s="16">
        <v>0.1</v>
      </c>
      <c r="J25" s="16">
        <v>0.1</v>
      </c>
      <c r="K25" s="16">
        <v>0.1</v>
      </c>
      <c r="L25" s="16">
        <v>0.1</v>
      </c>
      <c r="M25" s="16">
        <v>0.1</v>
      </c>
      <c r="P25" s="20" cm="1">
        <f t="array" ref="P25">INDEX($H:$M,ROW(),MATCH(P$2,$H$1:$M$1,0))</f>
        <v>0.1</v>
      </c>
      <c r="Q25" s="20" cm="1">
        <f t="array" ref="Q25">INDEX($H:$M,ROW(),MATCH(Q$2,$H$1:$M$1,0))</f>
        <v>0.1</v>
      </c>
      <c r="R25" s="20" cm="1">
        <f t="array" ref="R25">INDEX($H:$M,ROW(),MATCH(R$2,$H$1:$M$1,0))</f>
        <v>0.1</v>
      </c>
      <c r="S25" s="20" cm="1">
        <f t="array" ref="S25">INDEX($H:$M,ROW(),MATCH(S$2,$H$1:$M$1,0))</f>
        <v>0.1</v>
      </c>
      <c r="T25" s="20" cm="1">
        <f t="array" ref="T25">INDEX($H:$M,ROW(),MATCH(T$2,$H$1:$M$1,0))</f>
        <v>0.1</v>
      </c>
      <c r="U25" s="20" cm="1">
        <f t="array" ref="U25">INDEX($H:$M,ROW(),MATCH(U$2,$H$1:$M$1,0))</f>
        <v>0.1</v>
      </c>
      <c r="V25" s="20" cm="1">
        <f t="array" ref="V25">INDEX($H:$M,ROW(),MATCH(V$2,$H$1:$M$1,0))</f>
        <v>0.1</v>
      </c>
      <c r="W25" s="20" cm="1">
        <f t="array" ref="W25">INDEX($H:$M,ROW(),MATCH(W$2,$H$1:$M$1,0))</f>
        <v>0.1</v>
      </c>
      <c r="X25" s="20" cm="1">
        <f t="array" ref="X25">INDEX($H:$M,ROW(),MATCH(X$2,$H$1:$M$1,0))</f>
        <v>0.1</v>
      </c>
      <c r="Y25" s="20" cm="1">
        <f t="array" ref="Y25">INDEX($H:$M,ROW(),MATCH(Y$2,$H$1:$M$1,0))</f>
        <v>0.1</v>
      </c>
      <c r="Z25" s="20" cm="1">
        <f t="array" ref="Z25">INDEX($H:$M,ROW(),MATCH(Z$2,$H$1:$M$1,0))</f>
        <v>0.1</v>
      </c>
      <c r="AA25" s="20" cm="1">
        <f t="array" ref="AA25">INDEX($H:$M,ROW(),MATCH(AA$2,$H$1:$M$1,0))</f>
        <v>0.1</v>
      </c>
      <c r="AB25" s="20" cm="1">
        <f t="array" ref="AB25">INDEX($H:$M,ROW(),MATCH(AB$2,$H$1:$M$1,0))</f>
        <v>0.1</v>
      </c>
      <c r="AC25" s="20" cm="1">
        <f t="array" ref="AC25">INDEX($H:$M,ROW(),MATCH(AC$2,$H$1:$M$1,0))</f>
        <v>0.1</v>
      </c>
      <c r="AD25" s="20" cm="1">
        <f t="array" ref="AD25">INDEX($H:$M,ROW(),MATCH(AD$2,$H$1:$M$1,0))</f>
        <v>0.1</v>
      </c>
      <c r="AE25" s="20" cm="1">
        <f t="array" ref="AE25">INDEX($H:$M,ROW(),MATCH(AE$2,$H$1:$M$1,0))</f>
        <v>0.1</v>
      </c>
      <c r="AF25" s="20" cm="1">
        <f t="array" ref="AF25">INDEX($H:$M,ROW(),MATCH(AF$2,$H$1:$M$1,0))</f>
        <v>0.1</v>
      </c>
      <c r="AG25" s="20" cm="1">
        <f t="array" ref="AG25">INDEX($H:$M,ROW(),MATCH(AG$2,$H$1:$M$1,0))</f>
        <v>0.1</v>
      </c>
      <c r="AH25" s="20" cm="1">
        <f t="array" ref="AH25">INDEX($H:$M,ROW(),MATCH(AH$2,$H$1:$M$1,0))</f>
        <v>0.1</v>
      </c>
      <c r="AI25" s="20" cm="1">
        <f t="array" ref="AI25">INDEX($H:$M,ROW(),MATCH(AI$2,$H$1:$M$1,0))</f>
        <v>0.1</v>
      </c>
      <c r="AJ25" s="20" cm="1">
        <f t="array" ref="AJ25">INDEX($H:$M,ROW(),MATCH(AJ$2,$H$1:$M$1,0))</f>
        <v>0.1</v>
      </c>
      <c r="AK25" s="20" cm="1">
        <f t="array" ref="AK25">INDEX($H:$M,ROW(),MATCH(AK$2,$H$1:$M$1,0))</f>
        <v>0.1</v>
      </c>
      <c r="AL25" s="20" cm="1">
        <f t="array" ref="AL25">INDEX($H:$M,ROW(),MATCH(AL$2,$H$1:$M$1,0))</f>
        <v>0.1</v>
      </c>
      <c r="AM25" s="20" cm="1">
        <f t="array" ref="AM25">INDEX($H:$M,ROW(),MATCH(AM$2,$H$1:$M$1,0))</f>
        <v>0.1</v>
      </c>
      <c r="AN25" s="20" cm="1">
        <f t="array" ref="AN25">INDEX($H:$M,ROW(),MATCH(AN$2,$H$1:$M$1,0))</f>
        <v>0.1</v>
      </c>
      <c r="AO25" s="20" cm="1">
        <f t="array" ref="AO25">INDEX($H:$M,ROW(),MATCH(AO$2,$H$1:$M$1,0))</f>
        <v>0.1</v>
      </c>
      <c r="AP25" s="20" cm="1">
        <f t="array" ref="AP25">INDEX($H:$M,ROW(),MATCH(AP$2,$H$1:$M$1,0))</f>
        <v>0.1</v>
      </c>
      <c r="AQ25" s="20" cm="1">
        <f t="array" ref="AQ25">INDEX($H:$M,ROW(),MATCH(AQ$2,$H$1:$M$1,0))</f>
        <v>0.1</v>
      </c>
      <c r="AR25" s="20" cm="1">
        <f t="array" ref="AR25">INDEX($H:$M,ROW(),MATCH(AR$2,$H$1:$M$1,0))</f>
        <v>0.1</v>
      </c>
      <c r="AS25" s="20" cm="1">
        <f t="array" ref="AS25">INDEX($H:$M,ROW(),MATCH(AS$2,$H$1:$M$1,0))</f>
        <v>0.1</v>
      </c>
      <c r="AT25" s="20" cm="1">
        <f t="array" ref="AT25">INDEX($H:$M,ROW(),MATCH(AT$2,$H$1:$M$1,0))</f>
        <v>0.1</v>
      </c>
      <c r="AU25" s="20" cm="1">
        <f t="array" ref="AU25">INDEX($H:$M,ROW(),MATCH(AU$2,$H$1:$M$1,0))</f>
        <v>0.1</v>
      </c>
      <c r="AV25" s="20" cm="1">
        <f t="array" ref="AV25">INDEX($H:$M,ROW(),MATCH(AV$2,$H$1:$M$1,0))</f>
        <v>0.1</v>
      </c>
      <c r="AW25" s="20" cm="1">
        <f t="array" ref="AW25">INDEX($H:$M,ROW(),MATCH(AW$2,$H$1:$M$1,0))</f>
        <v>0.1</v>
      </c>
      <c r="AX25" s="20" cm="1">
        <f t="array" ref="AX25">INDEX($H:$M,ROW(),MATCH(AX$2,$H$1:$M$1,0))</f>
        <v>0.1</v>
      </c>
      <c r="AY25" s="20" cm="1">
        <f t="array" ref="AY25">INDEX($H:$M,ROW(),MATCH(AY$2,$H$1:$M$1,0))</f>
        <v>0.1</v>
      </c>
      <c r="AZ25" s="20" cm="1">
        <f t="array" ref="AZ25">INDEX($H:$M,ROW(),MATCH(AZ$2,$H$1:$M$1,0))</f>
        <v>0.1</v>
      </c>
      <c r="BA25" s="20" cm="1">
        <f t="array" ref="BA25">INDEX($H:$M,ROW(),MATCH(BA$2,$H$1:$M$1,0))</f>
        <v>0.1</v>
      </c>
      <c r="BB25" s="20" cm="1">
        <f t="array" ref="BB25">INDEX($H:$M,ROW(),MATCH(BB$2,$H$1:$M$1,0))</f>
        <v>0.1</v>
      </c>
      <c r="BC25" s="20" cm="1">
        <f t="array" ref="BC25">INDEX($H:$M,ROW(),MATCH(BC$2,$H$1:$M$1,0))</f>
        <v>0.1</v>
      </c>
      <c r="BD25" s="20" cm="1">
        <f t="array" ref="BD25">INDEX($H:$M,ROW(),MATCH(BD$2,$H$1:$M$1,0))</f>
        <v>0.1</v>
      </c>
      <c r="BE25" s="20" cm="1">
        <f t="array" ref="BE25">INDEX($H:$M,ROW(),MATCH(BE$2,$H$1:$M$1,0))</f>
        <v>0.1</v>
      </c>
      <c r="BF25" s="20" cm="1">
        <f t="array" ref="BF25">INDEX($H:$M,ROW(),MATCH(BF$2,$H$1:$M$1,0))</f>
        <v>0.1</v>
      </c>
      <c r="BG25" s="20" cm="1">
        <f t="array" ref="BG25">INDEX($H:$M,ROW(),MATCH(BG$2,$H$1:$M$1,0))</f>
        <v>0.1</v>
      </c>
      <c r="BH25" s="20" cm="1">
        <f t="array" ref="BH25">INDEX($H:$M,ROW(),MATCH(BH$2,$H$1:$M$1,0))</f>
        <v>0.1</v>
      </c>
      <c r="BI25" s="20" cm="1">
        <f t="array" ref="BI25">INDEX($H:$M,ROW(),MATCH(BI$2,$H$1:$M$1,0))</f>
        <v>0.1</v>
      </c>
      <c r="BJ25" s="20" cm="1">
        <f t="array" ref="BJ25">INDEX($H:$M,ROW(),MATCH(BJ$2,$H$1:$M$1,0))</f>
        <v>0.1</v>
      </c>
      <c r="BK25" s="20" cm="1">
        <f t="array" ref="BK25">INDEX($H:$M,ROW(),MATCH(BK$2,$H$1:$M$1,0))</f>
        <v>0.1</v>
      </c>
      <c r="BL25" s="20" cm="1">
        <f t="array" ref="BL25">INDEX($H:$M,ROW(),MATCH(BL$2,$H$1:$M$1,0))</f>
        <v>0.1</v>
      </c>
      <c r="BM25" s="20" cm="1">
        <f t="array" ref="BM25">INDEX($H:$M,ROW(),MATCH(BM$2,$H$1:$M$1,0))</f>
        <v>0.1</v>
      </c>
      <c r="BN25" s="20" cm="1">
        <f t="array" ref="BN25">INDEX($H:$M,ROW(),MATCH(BN$2,$H$1:$M$1,0))</f>
        <v>0.1</v>
      </c>
      <c r="BO25" s="20" cm="1">
        <f t="array" ref="BO25">INDEX($H:$M,ROW(),MATCH(BO$2,$H$1:$M$1,0))</f>
        <v>0.1</v>
      </c>
      <c r="BP25" s="20" cm="1">
        <f t="array" ref="BP25">INDEX($H:$M,ROW(),MATCH(BP$2,$H$1:$M$1,0))</f>
        <v>0.1</v>
      </c>
      <c r="BQ25" s="20" cm="1">
        <f t="array" ref="BQ25">INDEX($H:$M,ROW(),MATCH(BQ$2,$H$1:$M$1,0))</f>
        <v>0.1</v>
      </c>
      <c r="BR25" s="20" cm="1">
        <f t="array" ref="BR25">INDEX($H:$M,ROW(),MATCH(BR$2,$H$1:$M$1,0))</f>
        <v>0.1</v>
      </c>
      <c r="BS25" s="20" cm="1">
        <f t="array" ref="BS25">INDEX($H:$M,ROW(),MATCH(BS$2,$H$1:$M$1,0))</f>
        <v>0.1</v>
      </c>
      <c r="BT25" s="20" cm="1">
        <f t="array" ref="BT25">INDEX($H:$M,ROW(),MATCH(BT$2,$H$1:$M$1,0))</f>
        <v>0.1</v>
      </c>
      <c r="BU25" s="20" cm="1">
        <f t="array" ref="BU25">INDEX($H:$M,ROW(),MATCH(BU$2,$H$1:$M$1,0))</f>
        <v>0.1</v>
      </c>
      <c r="BV25" s="20" cm="1">
        <f t="array" ref="BV25">INDEX($H:$M,ROW(),MATCH(BV$2,$H$1:$M$1,0))</f>
        <v>0.1</v>
      </c>
      <c r="BW25" s="20" cm="1">
        <f t="array" ref="BW25">INDEX($H:$M,ROW(),MATCH(BW$2,$H$1:$M$1,0))</f>
        <v>0.1</v>
      </c>
      <c r="BX25" s="20" cm="1">
        <f t="array" ref="BX25">INDEX($H:$M,ROW(),MATCH(BX$2,$H$1:$M$1,0))</f>
        <v>0.1</v>
      </c>
      <c r="BY25" s="20" cm="1">
        <f t="array" ref="BY25">INDEX($H:$M,ROW(),MATCH(BY$2,$H$1:$M$1,0))</f>
        <v>0.1</v>
      </c>
      <c r="BZ25" s="20" cm="1">
        <f t="array" ref="BZ25">INDEX($H:$M,ROW(),MATCH(BZ$2,$H$1:$M$1,0))</f>
        <v>0.1</v>
      </c>
      <c r="CA25" s="20" cm="1">
        <f t="array" ref="CA25">INDEX($H:$M,ROW(),MATCH(CA$2,$H$1:$M$1,0))</f>
        <v>0.1</v>
      </c>
      <c r="CB25" s="20" cm="1">
        <f t="array" ref="CB25">INDEX($H:$M,ROW(),MATCH(CB$2,$H$1:$M$1,0))</f>
        <v>0.1</v>
      </c>
      <c r="CC25" s="20" cm="1">
        <f t="array" ref="CC25">INDEX($H:$M,ROW(),MATCH(CC$2,$H$1:$M$1,0))</f>
        <v>0.1</v>
      </c>
      <c r="CD25" s="20" cm="1">
        <f t="array" ref="CD25">INDEX($H:$M,ROW(),MATCH(CD$2,$H$1:$M$1,0))</f>
        <v>0.1</v>
      </c>
      <c r="CE25" s="20" cm="1">
        <f t="array" ref="CE25">INDEX($H:$M,ROW(),MATCH(CE$2,$H$1:$M$1,0))</f>
        <v>0.1</v>
      </c>
      <c r="CF25" s="20" cm="1">
        <f t="array" ref="CF25">INDEX($H:$M,ROW(),MATCH(CF$2,$H$1:$M$1,0))</f>
        <v>0.1</v>
      </c>
      <c r="CG25" s="20" cm="1">
        <f t="array" ref="CG25">INDEX($H:$M,ROW(),MATCH(CG$2,$H$1:$M$1,0))</f>
        <v>0.1</v>
      </c>
      <c r="CH25" s="20" cm="1">
        <f t="array" ref="CH25">INDEX($H:$M,ROW(),MATCH(CH$2,$H$1:$M$1,0))</f>
        <v>0.1</v>
      </c>
      <c r="CI25" s="20" cm="1">
        <f t="array" ref="CI25">INDEX($H:$M,ROW(),MATCH(CI$2,$H$1:$M$1,0))</f>
        <v>0.1</v>
      </c>
    </row>
    <row r="26" spans="1:87" x14ac:dyDescent="0.4">
      <c r="C26" t="s">
        <v>163</v>
      </c>
    </row>
    <row r="27" spans="1:87" x14ac:dyDescent="0.4">
      <c r="A27" s="6"/>
      <c r="B27" s="6"/>
      <c r="C27" t="s">
        <v>163</v>
      </c>
      <c r="E27" s="12" t="s">
        <v>70</v>
      </c>
      <c r="F27" s="12"/>
      <c r="G27" s="13"/>
    </row>
    <row r="28" spans="1:87" x14ac:dyDescent="0.4">
      <c r="A28" s="6"/>
      <c r="B28" s="6"/>
      <c r="C28" t="s">
        <v>163</v>
      </c>
      <c r="E28" t="s">
        <v>71</v>
      </c>
      <c r="H28" s="15">
        <f>SUMIF($3:$3,H$1-1,28:28)</f>
        <v>0</v>
      </c>
      <c r="I28" s="15">
        <f>H32</f>
        <v>94999.999999999985</v>
      </c>
      <c r="J28" s="15">
        <f>I32</f>
        <v>284999.99999999994</v>
      </c>
      <c r="K28" s="15">
        <f>J32</f>
        <v>665000</v>
      </c>
      <c r="L28" s="15">
        <f>K32</f>
        <v>1425000.0000000005</v>
      </c>
      <c r="M28" s="15">
        <f>L32</f>
        <v>2945000.0000000019</v>
      </c>
      <c r="O28" s="34"/>
      <c r="P28" s="34">
        <f>O32</f>
        <v>0</v>
      </c>
      <c r="Q28" s="34">
        <f>P32</f>
        <v>7916.666666666667</v>
      </c>
      <c r="R28" s="34">
        <f t="shared" ref="R28:CC28" si="27">Q32</f>
        <v>15833.333333333334</v>
      </c>
      <c r="S28" s="34">
        <f t="shared" si="27"/>
        <v>23750</v>
      </c>
      <c r="T28" s="34">
        <f t="shared" si="27"/>
        <v>31666.666666666668</v>
      </c>
      <c r="U28" s="34">
        <f t="shared" si="27"/>
        <v>39583.333333333336</v>
      </c>
      <c r="V28" s="34">
        <f t="shared" si="27"/>
        <v>47500.000000000007</v>
      </c>
      <c r="W28" s="34">
        <f t="shared" si="27"/>
        <v>55416.666666666679</v>
      </c>
      <c r="X28" s="34">
        <f t="shared" si="27"/>
        <v>63333.33333333335</v>
      </c>
      <c r="Y28" s="34">
        <f t="shared" si="27"/>
        <v>71250.000000000015</v>
      </c>
      <c r="Z28" s="34">
        <f t="shared" si="27"/>
        <v>79166.666666666672</v>
      </c>
      <c r="AA28" s="34">
        <f t="shared" si="27"/>
        <v>87083.333333333328</v>
      </c>
      <c r="AB28" s="34">
        <f t="shared" si="27"/>
        <v>94999.999999999985</v>
      </c>
      <c r="AC28" s="34">
        <f t="shared" si="27"/>
        <v>110833.33333333333</v>
      </c>
      <c r="AD28" s="34">
        <f t="shared" si="27"/>
        <v>126666.66666666667</v>
      </c>
      <c r="AE28" s="34">
        <f t="shared" si="27"/>
        <v>142500</v>
      </c>
      <c r="AF28" s="34">
        <f t="shared" si="27"/>
        <v>158333.33333333331</v>
      </c>
      <c r="AG28" s="34">
        <f t="shared" si="27"/>
        <v>174166.66666666663</v>
      </c>
      <c r="AH28" s="34">
        <f t="shared" si="27"/>
        <v>189999.99999999994</v>
      </c>
      <c r="AI28" s="34">
        <f t="shared" si="27"/>
        <v>205833.33333333326</v>
      </c>
      <c r="AJ28" s="34">
        <f t="shared" si="27"/>
        <v>221666.66666666657</v>
      </c>
      <c r="AK28" s="34">
        <f t="shared" si="27"/>
        <v>237499.99999999988</v>
      </c>
      <c r="AL28" s="34">
        <f t="shared" si="27"/>
        <v>253333.3333333332</v>
      </c>
      <c r="AM28" s="34">
        <f t="shared" si="27"/>
        <v>269166.66666666657</v>
      </c>
      <c r="AN28" s="34">
        <f t="shared" si="27"/>
        <v>284999.99999999994</v>
      </c>
      <c r="AO28" s="34">
        <f t="shared" si="27"/>
        <v>316666.66666666657</v>
      </c>
      <c r="AP28" s="34">
        <f t="shared" si="27"/>
        <v>348333.3333333332</v>
      </c>
      <c r="AQ28" s="34">
        <f t="shared" si="27"/>
        <v>379999.99999999983</v>
      </c>
      <c r="AR28" s="34">
        <f t="shared" si="27"/>
        <v>411666.66666666645</v>
      </c>
      <c r="AS28" s="34">
        <f t="shared" si="27"/>
        <v>443333.33333333308</v>
      </c>
      <c r="AT28" s="34">
        <f t="shared" si="27"/>
        <v>474999.99999999971</v>
      </c>
      <c r="AU28" s="34">
        <f t="shared" si="27"/>
        <v>506666.66666666634</v>
      </c>
      <c r="AV28" s="34">
        <f t="shared" si="27"/>
        <v>538333.33333333302</v>
      </c>
      <c r="AW28" s="34">
        <f t="shared" si="27"/>
        <v>569999.99999999977</v>
      </c>
      <c r="AX28" s="34">
        <f t="shared" si="27"/>
        <v>601666.66666666651</v>
      </c>
      <c r="AY28" s="34">
        <f t="shared" si="27"/>
        <v>633333.33333333326</v>
      </c>
      <c r="AZ28" s="34">
        <f t="shared" si="27"/>
        <v>665000</v>
      </c>
      <c r="BA28" s="34">
        <f t="shared" si="27"/>
        <v>728333.33333333326</v>
      </c>
      <c r="BB28" s="34">
        <f t="shared" si="27"/>
        <v>791666.66666666651</v>
      </c>
      <c r="BC28" s="34">
        <f t="shared" si="27"/>
        <v>854999.99999999977</v>
      </c>
      <c r="BD28" s="34">
        <f t="shared" si="27"/>
        <v>918333.33333333302</v>
      </c>
      <c r="BE28" s="34">
        <f t="shared" si="27"/>
        <v>981666.66666666628</v>
      </c>
      <c r="BF28" s="34">
        <f t="shared" si="27"/>
        <v>1044999.9999999995</v>
      </c>
      <c r="BG28" s="34">
        <f t="shared" si="27"/>
        <v>1108333.333333333</v>
      </c>
      <c r="BH28" s="34">
        <f t="shared" si="27"/>
        <v>1171666.6666666665</v>
      </c>
      <c r="BI28" s="34">
        <f t="shared" si="27"/>
        <v>1235000</v>
      </c>
      <c r="BJ28" s="34">
        <f t="shared" si="27"/>
        <v>1298333.3333333335</v>
      </c>
      <c r="BK28" s="34">
        <f t="shared" si="27"/>
        <v>1361666.666666667</v>
      </c>
      <c r="BL28" s="34">
        <f t="shared" si="27"/>
        <v>1425000.0000000005</v>
      </c>
      <c r="BM28" s="34">
        <f t="shared" si="27"/>
        <v>1551666.666666667</v>
      </c>
      <c r="BN28" s="34">
        <f t="shared" si="27"/>
        <v>1678333.3333333335</v>
      </c>
      <c r="BO28" s="34">
        <f t="shared" si="27"/>
        <v>1805000</v>
      </c>
      <c r="BP28" s="34">
        <f t="shared" si="27"/>
        <v>1931666.6666666665</v>
      </c>
      <c r="BQ28" s="34">
        <f t="shared" si="27"/>
        <v>2058333.333333333</v>
      </c>
      <c r="BR28" s="34">
        <f t="shared" si="27"/>
        <v>2185000</v>
      </c>
      <c r="BS28" s="34">
        <f t="shared" si="27"/>
        <v>2311666.666666667</v>
      </c>
      <c r="BT28" s="34">
        <f t="shared" si="27"/>
        <v>2438333.333333334</v>
      </c>
      <c r="BU28" s="34">
        <f t="shared" si="27"/>
        <v>2565000.0000000009</v>
      </c>
      <c r="BV28" s="34">
        <f t="shared" si="27"/>
        <v>2691666.6666666679</v>
      </c>
      <c r="BW28" s="34">
        <f t="shared" si="27"/>
        <v>2818333.3333333349</v>
      </c>
      <c r="BX28" s="34">
        <f t="shared" si="27"/>
        <v>2945000.0000000019</v>
      </c>
      <c r="BY28" s="34">
        <f t="shared" si="27"/>
        <v>3198333.3333333349</v>
      </c>
      <c r="BZ28" s="34">
        <f t="shared" si="27"/>
        <v>3451666.6666666679</v>
      </c>
      <c r="CA28" s="34">
        <f t="shared" si="27"/>
        <v>3705000.0000000009</v>
      </c>
      <c r="CB28" s="34">
        <f t="shared" si="27"/>
        <v>3958333.333333334</v>
      </c>
      <c r="CC28" s="34">
        <f t="shared" si="27"/>
        <v>4211666.6666666679</v>
      </c>
      <c r="CD28" s="34">
        <f t="shared" ref="CD28:CI28" si="28">CC32</f>
        <v>4465000.0000000019</v>
      </c>
      <c r="CE28" s="34">
        <f t="shared" si="28"/>
        <v>4718333.3333333358</v>
      </c>
      <c r="CF28" s="34">
        <f t="shared" si="28"/>
        <v>4971666.6666666698</v>
      </c>
      <c r="CG28" s="34">
        <f t="shared" si="28"/>
        <v>5225000.0000000037</v>
      </c>
      <c r="CH28" s="34">
        <f t="shared" si="28"/>
        <v>5478333.3333333377</v>
      </c>
      <c r="CI28" s="34">
        <f t="shared" si="28"/>
        <v>5731666.6666666716</v>
      </c>
    </row>
    <row r="29" spans="1:87" x14ac:dyDescent="0.4">
      <c r="A29" s="6"/>
      <c r="B29" s="6"/>
      <c r="C29" t="s">
        <v>163</v>
      </c>
      <c r="E29" t="s">
        <v>72</v>
      </c>
      <c r="H29" s="34">
        <f t="shared" ref="H29:M29" si="29">SUMIF($2:$2,H$1,29:29)</f>
        <v>99999.999999999985</v>
      </c>
      <c r="I29" s="34">
        <f t="shared" si="29"/>
        <v>199999.99999999997</v>
      </c>
      <c r="J29" s="34">
        <f t="shared" si="29"/>
        <v>399999.99999999994</v>
      </c>
      <c r="K29" s="34">
        <f t="shared" si="29"/>
        <v>799999.99999999988</v>
      </c>
      <c r="L29" s="34">
        <f t="shared" si="29"/>
        <v>1599999.9999999998</v>
      </c>
      <c r="M29" s="34">
        <f t="shared" si="29"/>
        <v>3199999.9999999995</v>
      </c>
      <c r="O29" s="17"/>
      <c r="P29" s="34">
        <f>P22</f>
        <v>8333.3333333333339</v>
      </c>
      <c r="Q29" s="34">
        <f t="shared" ref="Q29:CB29" si="30">Q22</f>
        <v>8333.3333333333339</v>
      </c>
      <c r="R29" s="34">
        <f t="shared" si="30"/>
        <v>8333.3333333333339</v>
      </c>
      <c r="S29" s="34">
        <f t="shared" si="30"/>
        <v>8333.3333333333339</v>
      </c>
      <c r="T29" s="34">
        <f t="shared" si="30"/>
        <v>8333.3333333333339</v>
      </c>
      <c r="U29" s="34">
        <f t="shared" si="30"/>
        <v>8333.3333333333339</v>
      </c>
      <c r="V29" s="34">
        <f t="shared" si="30"/>
        <v>8333.3333333333339</v>
      </c>
      <c r="W29" s="34">
        <f t="shared" si="30"/>
        <v>8333.3333333333339</v>
      </c>
      <c r="X29" s="34">
        <f t="shared" si="30"/>
        <v>8333.3333333333339</v>
      </c>
      <c r="Y29" s="34">
        <f t="shared" si="30"/>
        <v>8333.3333333333339</v>
      </c>
      <c r="Z29" s="34">
        <f t="shared" si="30"/>
        <v>8333.3333333333339</v>
      </c>
      <c r="AA29" s="34">
        <f t="shared" si="30"/>
        <v>8333.3333333333339</v>
      </c>
      <c r="AB29" s="34">
        <f t="shared" si="30"/>
        <v>16666.666666666668</v>
      </c>
      <c r="AC29" s="34">
        <f t="shared" si="30"/>
        <v>16666.666666666668</v>
      </c>
      <c r="AD29" s="34">
        <f t="shared" si="30"/>
        <v>16666.666666666668</v>
      </c>
      <c r="AE29" s="34">
        <f t="shared" si="30"/>
        <v>16666.666666666668</v>
      </c>
      <c r="AF29" s="34">
        <f t="shared" si="30"/>
        <v>16666.666666666668</v>
      </c>
      <c r="AG29" s="34">
        <f t="shared" si="30"/>
        <v>16666.666666666668</v>
      </c>
      <c r="AH29" s="34">
        <f t="shared" si="30"/>
        <v>16666.666666666668</v>
      </c>
      <c r="AI29" s="34">
        <f t="shared" si="30"/>
        <v>16666.666666666668</v>
      </c>
      <c r="AJ29" s="34">
        <f t="shared" si="30"/>
        <v>16666.666666666668</v>
      </c>
      <c r="AK29" s="34">
        <f t="shared" si="30"/>
        <v>16666.666666666668</v>
      </c>
      <c r="AL29" s="34">
        <f t="shared" si="30"/>
        <v>16666.666666666668</v>
      </c>
      <c r="AM29" s="34">
        <f t="shared" si="30"/>
        <v>16666.666666666668</v>
      </c>
      <c r="AN29" s="34">
        <f t="shared" si="30"/>
        <v>33333.333333333336</v>
      </c>
      <c r="AO29" s="34">
        <f t="shared" si="30"/>
        <v>33333.333333333336</v>
      </c>
      <c r="AP29" s="34">
        <f t="shared" si="30"/>
        <v>33333.333333333336</v>
      </c>
      <c r="AQ29" s="34">
        <f t="shared" si="30"/>
        <v>33333.333333333336</v>
      </c>
      <c r="AR29" s="34">
        <f t="shared" si="30"/>
        <v>33333.333333333336</v>
      </c>
      <c r="AS29" s="34">
        <f t="shared" si="30"/>
        <v>33333.333333333336</v>
      </c>
      <c r="AT29" s="34">
        <f t="shared" si="30"/>
        <v>33333.333333333336</v>
      </c>
      <c r="AU29" s="34">
        <f t="shared" si="30"/>
        <v>33333.333333333336</v>
      </c>
      <c r="AV29" s="34">
        <f t="shared" si="30"/>
        <v>33333.333333333336</v>
      </c>
      <c r="AW29" s="34">
        <f t="shared" si="30"/>
        <v>33333.333333333336</v>
      </c>
      <c r="AX29" s="34">
        <f t="shared" si="30"/>
        <v>33333.333333333336</v>
      </c>
      <c r="AY29" s="34">
        <f t="shared" si="30"/>
        <v>33333.333333333336</v>
      </c>
      <c r="AZ29" s="34">
        <f t="shared" si="30"/>
        <v>66666.666666666672</v>
      </c>
      <c r="BA29" s="34">
        <f t="shared" si="30"/>
        <v>66666.666666666672</v>
      </c>
      <c r="BB29" s="34">
        <f t="shared" si="30"/>
        <v>66666.666666666672</v>
      </c>
      <c r="BC29" s="34">
        <f t="shared" si="30"/>
        <v>66666.666666666672</v>
      </c>
      <c r="BD29" s="34">
        <f t="shared" si="30"/>
        <v>66666.666666666672</v>
      </c>
      <c r="BE29" s="34">
        <f t="shared" si="30"/>
        <v>66666.666666666672</v>
      </c>
      <c r="BF29" s="34">
        <f t="shared" si="30"/>
        <v>66666.666666666672</v>
      </c>
      <c r="BG29" s="34">
        <f t="shared" si="30"/>
        <v>66666.666666666672</v>
      </c>
      <c r="BH29" s="34">
        <f t="shared" si="30"/>
        <v>66666.666666666672</v>
      </c>
      <c r="BI29" s="34">
        <f t="shared" si="30"/>
        <v>66666.666666666672</v>
      </c>
      <c r="BJ29" s="34">
        <f t="shared" si="30"/>
        <v>66666.666666666672</v>
      </c>
      <c r="BK29" s="34">
        <f t="shared" si="30"/>
        <v>66666.666666666672</v>
      </c>
      <c r="BL29" s="34">
        <f t="shared" si="30"/>
        <v>133333.33333333334</v>
      </c>
      <c r="BM29" s="34">
        <f t="shared" si="30"/>
        <v>133333.33333333334</v>
      </c>
      <c r="BN29" s="34">
        <f t="shared" si="30"/>
        <v>133333.33333333334</v>
      </c>
      <c r="BO29" s="34">
        <f t="shared" si="30"/>
        <v>133333.33333333334</v>
      </c>
      <c r="BP29" s="34">
        <f t="shared" si="30"/>
        <v>133333.33333333334</v>
      </c>
      <c r="BQ29" s="34">
        <f t="shared" si="30"/>
        <v>133333.33333333334</v>
      </c>
      <c r="BR29" s="34">
        <f t="shared" si="30"/>
        <v>133333.33333333334</v>
      </c>
      <c r="BS29" s="34">
        <f t="shared" si="30"/>
        <v>133333.33333333334</v>
      </c>
      <c r="BT29" s="34">
        <f t="shared" si="30"/>
        <v>133333.33333333334</v>
      </c>
      <c r="BU29" s="34">
        <f t="shared" si="30"/>
        <v>133333.33333333334</v>
      </c>
      <c r="BV29" s="34">
        <f t="shared" si="30"/>
        <v>133333.33333333334</v>
      </c>
      <c r="BW29" s="34">
        <f t="shared" si="30"/>
        <v>133333.33333333334</v>
      </c>
      <c r="BX29" s="34">
        <f t="shared" si="30"/>
        <v>266666.66666666669</v>
      </c>
      <c r="BY29" s="34">
        <f t="shared" si="30"/>
        <v>266666.66666666669</v>
      </c>
      <c r="BZ29" s="34">
        <f t="shared" si="30"/>
        <v>266666.66666666669</v>
      </c>
      <c r="CA29" s="34">
        <f t="shared" si="30"/>
        <v>266666.66666666669</v>
      </c>
      <c r="CB29" s="34">
        <f t="shared" si="30"/>
        <v>266666.66666666669</v>
      </c>
      <c r="CC29" s="34">
        <f t="shared" ref="CC29:CI29" si="31">CC22</f>
        <v>266666.66666666669</v>
      </c>
      <c r="CD29" s="34">
        <f t="shared" si="31"/>
        <v>266666.66666666669</v>
      </c>
      <c r="CE29" s="34">
        <f t="shared" si="31"/>
        <v>266666.66666666669</v>
      </c>
      <c r="CF29" s="34">
        <f t="shared" si="31"/>
        <v>266666.66666666669</v>
      </c>
      <c r="CG29" s="34">
        <f t="shared" si="31"/>
        <v>266666.66666666669</v>
      </c>
      <c r="CH29" s="34">
        <f t="shared" si="31"/>
        <v>266666.66666666669</v>
      </c>
      <c r="CI29" s="34">
        <f t="shared" si="31"/>
        <v>266666.66666666669</v>
      </c>
    </row>
    <row r="30" spans="1:87" x14ac:dyDescent="0.4">
      <c r="C30" t="s">
        <v>163</v>
      </c>
      <c r="E30" s="12" t="s">
        <v>73</v>
      </c>
      <c r="F30" s="12"/>
      <c r="G30" s="13"/>
      <c r="H30" s="16">
        <v>0.05</v>
      </c>
      <c r="I30" s="16">
        <v>0.05</v>
      </c>
      <c r="J30" s="16">
        <v>0.05</v>
      </c>
      <c r="K30" s="16">
        <v>0.05</v>
      </c>
      <c r="L30" s="16">
        <v>0.05</v>
      </c>
      <c r="M30" s="16">
        <v>0.05</v>
      </c>
      <c r="O30" s="20"/>
      <c r="P30" s="20" cm="1">
        <f t="array" ref="P30">INDEX($H:$M,ROW(),MATCH(P$2,$H$1:$M$1,0))</f>
        <v>0.05</v>
      </c>
      <c r="Q30" s="20" cm="1">
        <f t="array" ref="Q30">INDEX($H:$M,ROW(),MATCH(Q$2,$H$1:$M$1,0))</f>
        <v>0.05</v>
      </c>
      <c r="R30" s="20" cm="1">
        <f t="array" ref="R30">INDEX($H:$M,ROW(),MATCH(R$2,$H$1:$M$1,0))</f>
        <v>0.05</v>
      </c>
      <c r="S30" s="20" cm="1">
        <f t="array" ref="S30">INDEX($H:$M,ROW(),MATCH(S$2,$H$1:$M$1,0))</f>
        <v>0.05</v>
      </c>
      <c r="T30" s="20" cm="1">
        <f t="array" ref="T30">INDEX($H:$M,ROW(),MATCH(T$2,$H$1:$M$1,0))</f>
        <v>0.05</v>
      </c>
      <c r="U30" s="20" cm="1">
        <f t="array" ref="U30">INDEX($H:$M,ROW(),MATCH(U$2,$H$1:$M$1,0))</f>
        <v>0.05</v>
      </c>
      <c r="V30" s="20" cm="1">
        <f t="array" ref="V30">INDEX($H:$M,ROW(),MATCH(V$2,$H$1:$M$1,0))</f>
        <v>0.05</v>
      </c>
      <c r="W30" s="20" cm="1">
        <f t="array" ref="W30">INDEX($H:$M,ROW(),MATCH(W$2,$H$1:$M$1,0))</f>
        <v>0.05</v>
      </c>
      <c r="X30" s="20" cm="1">
        <f t="array" ref="X30">INDEX($H:$M,ROW(),MATCH(X$2,$H$1:$M$1,0))</f>
        <v>0.05</v>
      </c>
      <c r="Y30" s="20" cm="1">
        <f t="array" ref="Y30">INDEX($H:$M,ROW(),MATCH(Y$2,$H$1:$M$1,0))</f>
        <v>0.05</v>
      </c>
      <c r="Z30" s="20" cm="1">
        <f t="array" ref="Z30">INDEX($H:$M,ROW(),MATCH(Z$2,$H$1:$M$1,0))</f>
        <v>0.05</v>
      </c>
      <c r="AA30" s="20" cm="1">
        <f t="array" ref="AA30">INDEX($H:$M,ROW(),MATCH(AA$2,$H$1:$M$1,0))</f>
        <v>0.05</v>
      </c>
      <c r="AB30" s="20" cm="1">
        <f t="array" ref="AB30">INDEX($H:$M,ROW(),MATCH(AB$2,$H$1:$M$1,0))</f>
        <v>0.05</v>
      </c>
      <c r="AC30" s="20" cm="1">
        <f t="array" ref="AC30">INDEX($H:$M,ROW(),MATCH(AC$2,$H$1:$M$1,0))</f>
        <v>0.05</v>
      </c>
      <c r="AD30" s="20" cm="1">
        <f t="array" ref="AD30">INDEX($H:$M,ROW(),MATCH(AD$2,$H$1:$M$1,0))</f>
        <v>0.05</v>
      </c>
      <c r="AE30" s="20" cm="1">
        <f t="array" ref="AE30">INDEX($H:$M,ROW(),MATCH(AE$2,$H$1:$M$1,0))</f>
        <v>0.05</v>
      </c>
      <c r="AF30" s="20" cm="1">
        <f t="array" ref="AF30">INDEX($H:$M,ROW(),MATCH(AF$2,$H$1:$M$1,0))</f>
        <v>0.05</v>
      </c>
      <c r="AG30" s="20" cm="1">
        <f t="array" ref="AG30">INDEX($H:$M,ROW(),MATCH(AG$2,$H$1:$M$1,0))</f>
        <v>0.05</v>
      </c>
      <c r="AH30" s="20" cm="1">
        <f t="array" ref="AH30">INDEX($H:$M,ROW(),MATCH(AH$2,$H$1:$M$1,0))</f>
        <v>0.05</v>
      </c>
      <c r="AI30" s="20" cm="1">
        <f t="array" ref="AI30">INDEX($H:$M,ROW(),MATCH(AI$2,$H$1:$M$1,0))</f>
        <v>0.05</v>
      </c>
      <c r="AJ30" s="20" cm="1">
        <f t="array" ref="AJ30">INDEX($H:$M,ROW(),MATCH(AJ$2,$H$1:$M$1,0))</f>
        <v>0.05</v>
      </c>
      <c r="AK30" s="20" cm="1">
        <f t="array" ref="AK30">INDEX($H:$M,ROW(),MATCH(AK$2,$H$1:$M$1,0))</f>
        <v>0.05</v>
      </c>
      <c r="AL30" s="20" cm="1">
        <f t="array" ref="AL30">INDEX($H:$M,ROW(),MATCH(AL$2,$H$1:$M$1,0))</f>
        <v>0.05</v>
      </c>
      <c r="AM30" s="20" cm="1">
        <f t="array" ref="AM30">INDEX($H:$M,ROW(),MATCH(AM$2,$H$1:$M$1,0))</f>
        <v>0.05</v>
      </c>
      <c r="AN30" s="20" cm="1">
        <f t="array" ref="AN30">INDEX($H:$M,ROW(),MATCH(AN$2,$H$1:$M$1,0))</f>
        <v>0.05</v>
      </c>
      <c r="AO30" s="20" cm="1">
        <f t="array" ref="AO30">INDEX($H:$M,ROW(),MATCH(AO$2,$H$1:$M$1,0))</f>
        <v>0.05</v>
      </c>
      <c r="AP30" s="20" cm="1">
        <f t="array" ref="AP30">INDEX($H:$M,ROW(),MATCH(AP$2,$H$1:$M$1,0))</f>
        <v>0.05</v>
      </c>
      <c r="AQ30" s="20" cm="1">
        <f t="array" ref="AQ30">INDEX($H:$M,ROW(),MATCH(AQ$2,$H$1:$M$1,0))</f>
        <v>0.05</v>
      </c>
      <c r="AR30" s="20" cm="1">
        <f t="array" ref="AR30">INDEX($H:$M,ROW(),MATCH(AR$2,$H$1:$M$1,0))</f>
        <v>0.05</v>
      </c>
      <c r="AS30" s="20" cm="1">
        <f t="array" ref="AS30">INDEX($H:$M,ROW(),MATCH(AS$2,$H$1:$M$1,0))</f>
        <v>0.05</v>
      </c>
      <c r="AT30" s="20" cm="1">
        <f t="array" ref="AT30">INDEX($H:$M,ROW(),MATCH(AT$2,$H$1:$M$1,0))</f>
        <v>0.05</v>
      </c>
      <c r="AU30" s="20" cm="1">
        <f t="array" ref="AU30">INDEX($H:$M,ROW(),MATCH(AU$2,$H$1:$M$1,0))</f>
        <v>0.05</v>
      </c>
      <c r="AV30" s="20" cm="1">
        <f t="array" ref="AV30">INDEX($H:$M,ROW(),MATCH(AV$2,$H$1:$M$1,0))</f>
        <v>0.05</v>
      </c>
      <c r="AW30" s="20" cm="1">
        <f t="array" ref="AW30">INDEX($H:$M,ROW(),MATCH(AW$2,$H$1:$M$1,0))</f>
        <v>0.05</v>
      </c>
      <c r="AX30" s="20" cm="1">
        <f t="array" ref="AX30">INDEX($H:$M,ROW(),MATCH(AX$2,$H$1:$M$1,0))</f>
        <v>0.05</v>
      </c>
      <c r="AY30" s="20" cm="1">
        <f t="array" ref="AY30">INDEX($H:$M,ROW(),MATCH(AY$2,$H$1:$M$1,0))</f>
        <v>0.05</v>
      </c>
      <c r="AZ30" s="20" cm="1">
        <f t="array" ref="AZ30">INDEX($H:$M,ROW(),MATCH(AZ$2,$H$1:$M$1,0))</f>
        <v>0.05</v>
      </c>
      <c r="BA30" s="20" cm="1">
        <f t="array" ref="BA30">INDEX($H:$M,ROW(),MATCH(BA$2,$H$1:$M$1,0))</f>
        <v>0.05</v>
      </c>
      <c r="BB30" s="20" cm="1">
        <f t="array" ref="BB30">INDEX($H:$M,ROW(),MATCH(BB$2,$H$1:$M$1,0))</f>
        <v>0.05</v>
      </c>
      <c r="BC30" s="20" cm="1">
        <f t="array" ref="BC30">INDEX($H:$M,ROW(),MATCH(BC$2,$H$1:$M$1,0))</f>
        <v>0.05</v>
      </c>
      <c r="BD30" s="20" cm="1">
        <f t="array" ref="BD30">INDEX($H:$M,ROW(),MATCH(BD$2,$H$1:$M$1,0))</f>
        <v>0.05</v>
      </c>
      <c r="BE30" s="20" cm="1">
        <f t="array" ref="BE30">INDEX($H:$M,ROW(),MATCH(BE$2,$H$1:$M$1,0))</f>
        <v>0.05</v>
      </c>
      <c r="BF30" s="20" cm="1">
        <f t="array" ref="BF30">INDEX($H:$M,ROW(),MATCH(BF$2,$H$1:$M$1,0))</f>
        <v>0.05</v>
      </c>
      <c r="BG30" s="20" cm="1">
        <f t="array" ref="BG30">INDEX($H:$M,ROW(),MATCH(BG$2,$H$1:$M$1,0))</f>
        <v>0.05</v>
      </c>
      <c r="BH30" s="20" cm="1">
        <f t="array" ref="BH30">INDEX($H:$M,ROW(),MATCH(BH$2,$H$1:$M$1,0))</f>
        <v>0.05</v>
      </c>
      <c r="BI30" s="20" cm="1">
        <f t="array" ref="BI30">INDEX($H:$M,ROW(),MATCH(BI$2,$H$1:$M$1,0))</f>
        <v>0.05</v>
      </c>
      <c r="BJ30" s="20" cm="1">
        <f t="array" ref="BJ30">INDEX($H:$M,ROW(),MATCH(BJ$2,$H$1:$M$1,0))</f>
        <v>0.05</v>
      </c>
      <c r="BK30" s="20" cm="1">
        <f t="array" ref="BK30">INDEX($H:$M,ROW(),MATCH(BK$2,$H$1:$M$1,0))</f>
        <v>0.05</v>
      </c>
      <c r="BL30" s="20" cm="1">
        <f t="array" ref="BL30">INDEX($H:$M,ROW(),MATCH(BL$2,$H$1:$M$1,0))</f>
        <v>0.05</v>
      </c>
      <c r="BM30" s="20" cm="1">
        <f t="array" ref="BM30">INDEX($H:$M,ROW(),MATCH(BM$2,$H$1:$M$1,0))</f>
        <v>0.05</v>
      </c>
      <c r="BN30" s="20" cm="1">
        <f t="array" ref="BN30">INDEX($H:$M,ROW(),MATCH(BN$2,$H$1:$M$1,0))</f>
        <v>0.05</v>
      </c>
      <c r="BO30" s="20" cm="1">
        <f t="array" ref="BO30">INDEX($H:$M,ROW(),MATCH(BO$2,$H$1:$M$1,0))</f>
        <v>0.05</v>
      </c>
      <c r="BP30" s="20" cm="1">
        <f t="array" ref="BP30">INDEX($H:$M,ROW(),MATCH(BP$2,$H$1:$M$1,0))</f>
        <v>0.05</v>
      </c>
      <c r="BQ30" s="20" cm="1">
        <f t="array" ref="BQ30">INDEX($H:$M,ROW(),MATCH(BQ$2,$H$1:$M$1,0))</f>
        <v>0.05</v>
      </c>
      <c r="BR30" s="20" cm="1">
        <f t="array" ref="BR30">INDEX($H:$M,ROW(),MATCH(BR$2,$H$1:$M$1,0))</f>
        <v>0.05</v>
      </c>
      <c r="BS30" s="20" cm="1">
        <f t="array" ref="BS30">INDEX($H:$M,ROW(),MATCH(BS$2,$H$1:$M$1,0))</f>
        <v>0.05</v>
      </c>
      <c r="BT30" s="20" cm="1">
        <f t="array" ref="BT30">INDEX($H:$M,ROW(),MATCH(BT$2,$H$1:$M$1,0))</f>
        <v>0.05</v>
      </c>
      <c r="BU30" s="20" cm="1">
        <f t="array" ref="BU30">INDEX($H:$M,ROW(),MATCH(BU$2,$H$1:$M$1,0))</f>
        <v>0.05</v>
      </c>
      <c r="BV30" s="20" cm="1">
        <f t="array" ref="BV30">INDEX($H:$M,ROW(),MATCH(BV$2,$H$1:$M$1,0))</f>
        <v>0.05</v>
      </c>
      <c r="BW30" s="20" cm="1">
        <f t="array" ref="BW30">INDEX($H:$M,ROW(),MATCH(BW$2,$H$1:$M$1,0))</f>
        <v>0.05</v>
      </c>
      <c r="BX30" s="20" cm="1">
        <f t="array" ref="BX30">INDEX($H:$M,ROW(),MATCH(BX$2,$H$1:$M$1,0))</f>
        <v>0.05</v>
      </c>
      <c r="BY30" s="20" cm="1">
        <f t="array" ref="BY30">INDEX($H:$M,ROW(),MATCH(BY$2,$H$1:$M$1,0))</f>
        <v>0.05</v>
      </c>
      <c r="BZ30" s="20" cm="1">
        <f t="array" ref="BZ30">INDEX($H:$M,ROW(),MATCH(BZ$2,$H$1:$M$1,0))</f>
        <v>0.05</v>
      </c>
      <c r="CA30" s="20" cm="1">
        <f t="array" ref="CA30">INDEX($H:$M,ROW(),MATCH(CA$2,$H$1:$M$1,0))</f>
        <v>0.05</v>
      </c>
      <c r="CB30" s="20" cm="1">
        <f t="array" ref="CB30">INDEX($H:$M,ROW(),MATCH(CB$2,$H$1:$M$1,0))</f>
        <v>0.05</v>
      </c>
      <c r="CC30" s="20" cm="1">
        <f t="array" ref="CC30">INDEX($H:$M,ROW(),MATCH(CC$2,$H$1:$M$1,0))</f>
        <v>0.05</v>
      </c>
      <c r="CD30" s="20" cm="1">
        <f t="array" ref="CD30">INDEX($H:$M,ROW(),MATCH(CD$2,$H$1:$M$1,0))</f>
        <v>0.05</v>
      </c>
      <c r="CE30" s="20" cm="1">
        <f t="array" ref="CE30">INDEX($H:$M,ROW(),MATCH(CE$2,$H$1:$M$1,0))</f>
        <v>0.05</v>
      </c>
      <c r="CF30" s="20" cm="1">
        <f t="array" ref="CF30">INDEX($H:$M,ROW(),MATCH(CF$2,$H$1:$M$1,0))</f>
        <v>0.05</v>
      </c>
      <c r="CG30" s="20" cm="1">
        <f t="array" ref="CG30">INDEX($H:$M,ROW(),MATCH(CG$2,$H$1:$M$1,0))</f>
        <v>0.05</v>
      </c>
      <c r="CH30" s="20" cm="1">
        <f t="array" ref="CH30">INDEX($H:$M,ROW(),MATCH(CH$2,$H$1:$M$1,0))</f>
        <v>0.05</v>
      </c>
      <c r="CI30" s="20" cm="1">
        <f t="array" ref="CI30">INDEX($H:$M,ROW(),MATCH(CI$2,$H$1:$M$1,0))</f>
        <v>0.05</v>
      </c>
    </row>
    <row r="31" spans="1:87" x14ac:dyDescent="0.4">
      <c r="B31" s="6"/>
      <c r="C31" t="s">
        <v>163</v>
      </c>
      <c r="E31" t="s">
        <v>74</v>
      </c>
      <c r="H31" s="35">
        <f t="shared" ref="H31:M31" si="32">SUMIF($2:$2,H$1,31:31)</f>
        <v>-5000.0000000000027</v>
      </c>
      <c r="I31" s="35">
        <f t="shared" si="32"/>
        <v>-10000.000000000005</v>
      </c>
      <c r="J31" s="35">
        <f t="shared" si="32"/>
        <v>-20000.000000000011</v>
      </c>
      <c r="K31" s="35">
        <f t="shared" si="32"/>
        <v>-40000.000000000022</v>
      </c>
      <c r="L31" s="35">
        <f t="shared" si="32"/>
        <v>-80000.000000000044</v>
      </c>
      <c r="M31" s="35">
        <f t="shared" si="32"/>
        <v>-160000.00000000009</v>
      </c>
      <c r="O31" s="35"/>
      <c r="P31" s="35">
        <f t="shared" ref="P31:CA31" si="33">-P29*P30</f>
        <v>-416.66666666666674</v>
      </c>
      <c r="Q31" s="35">
        <f t="shared" si="33"/>
        <v>-416.66666666666674</v>
      </c>
      <c r="R31" s="35">
        <f t="shared" si="33"/>
        <v>-416.66666666666674</v>
      </c>
      <c r="S31" s="35">
        <f t="shared" si="33"/>
        <v>-416.66666666666674</v>
      </c>
      <c r="T31" s="35">
        <f t="shared" si="33"/>
        <v>-416.66666666666674</v>
      </c>
      <c r="U31" s="35">
        <f t="shared" si="33"/>
        <v>-416.66666666666674</v>
      </c>
      <c r="V31" s="35">
        <f t="shared" si="33"/>
        <v>-416.66666666666674</v>
      </c>
      <c r="W31" s="35">
        <f t="shared" si="33"/>
        <v>-416.66666666666674</v>
      </c>
      <c r="X31" s="35">
        <f t="shared" si="33"/>
        <v>-416.66666666666674</v>
      </c>
      <c r="Y31" s="35">
        <f t="shared" si="33"/>
        <v>-416.66666666666674</v>
      </c>
      <c r="Z31" s="35">
        <f t="shared" si="33"/>
        <v>-416.66666666666674</v>
      </c>
      <c r="AA31" s="35">
        <f t="shared" si="33"/>
        <v>-416.66666666666674</v>
      </c>
      <c r="AB31" s="35">
        <f t="shared" si="33"/>
        <v>-833.33333333333348</v>
      </c>
      <c r="AC31" s="35">
        <f t="shared" si="33"/>
        <v>-833.33333333333348</v>
      </c>
      <c r="AD31" s="35">
        <f t="shared" si="33"/>
        <v>-833.33333333333348</v>
      </c>
      <c r="AE31" s="35">
        <f t="shared" si="33"/>
        <v>-833.33333333333348</v>
      </c>
      <c r="AF31" s="35">
        <f t="shared" si="33"/>
        <v>-833.33333333333348</v>
      </c>
      <c r="AG31" s="35">
        <f t="shared" si="33"/>
        <v>-833.33333333333348</v>
      </c>
      <c r="AH31" s="35">
        <f t="shared" si="33"/>
        <v>-833.33333333333348</v>
      </c>
      <c r="AI31" s="35">
        <f t="shared" si="33"/>
        <v>-833.33333333333348</v>
      </c>
      <c r="AJ31" s="35">
        <f t="shared" si="33"/>
        <v>-833.33333333333348</v>
      </c>
      <c r="AK31" s="35">
        <f t="shared" si="33"/>
        <v>-833.33333333333348</v>
      </c>
      <c r="AL31" s="35">
        <f t="shared" si="33"/>
        <v>-833.33333333333348</v>
      </c>
      <c r="AM31" s="35">
        <f t="shared" si="33"/>
        <v>-833.33333333333348</v>
      </c>
      <c r="AN31" s="35">
        <f t="shared" si="33"/>
        <v>-1666.666666666667</v>
      </c>
      <c r="AO31" s="35">
        <f t="shared" si="33"/>
        <v>-1666.666666666667</v>
      </c>
      <c r="AP31" s="35">
        <f t="shared" si="33"/>
        <v>-1666.666666666667</v>
      </c>
      <c r="AQ31" s="35">
        <f t="shared" si="33"/>
        <v>-1666.666666666667</v>
      </c>
      <c r="AR31" s="35">
        <f t="shared" si="33"/>
        <v>-1666.666666666667</v>
      </c>
      <c r="AS31" s="35">
        <f t="shared" si="33"/>
        <v>-1666.666666666667</v>
      </c>
      <c r="AT31" s="35">
        <f t="shared" si="33"/>
        <v>-1666.666666666667</v>
      </c>
      <c r="AU31" s="35">
        <f t="shared" si="33"/>
        <v>-1666.666666666667</v>
      </c>
      <c r="AV31" s="35">
        <f t="shared" si="33"/>
        <v>-1666.666666666667</v>
      </c>
      <c r="AW31" s="35">
        <f t="shared" si="33"/>
        <v>-1666.666666666667</v>
      </c>
      <c r="AX31" s="35">
        <f t="shared" si="33"/>
        <v>-1666.666666666667</v>
      </c>
      <c r="AY31" s="35">
        <f t="shared" si="33"/>
        <v>-1666.666666666667</v>
      </c>
      <c r="AZ31" s="35">
        <f t="shared" si="33"/>
        <v>-3333.3333333333339</v>
      </c>
      <c r="BA31" s="35">
        <f t="shared" si="33"/>
        <v>-3333.3333333333339</v>
      </c>
      <c r="BB31" s="35">
        <f t="shared" si="33"/>
        <v>-3333.3333333333339</v>
      </c>
      <c r="BC31" s="35">
        <f t="shared" si="33"/>
        <v>-3333.3333333333339</v>
      </c>
      <c r="BD31" s="35">
        <f t="shared" si="33"/>
        <v>-3333.3333333333339</v>
      </c>
      <c r="BE31" s="35">
        <f t="shared" si="33"/>
        <v>-3333.3333333333339</v>
      </c>
      <c r="BF31" s="35">
        <f t="shared" si="33"/>
        <v>-3333.3333333333339</v>
      </c>
      <c r="BG31" s="35">
        <f t="shared" si="33"/>
        <v>-3333.3333333333339</v>
      </c>
      <c r="BH31" s="35">
        <f t="shared" si="33"/>
        <v>-3333.3333333333339</v>
      </c>
      <c r="BI31" s="35">
        <f t="shared" si="33"/>
        <v>-3333.3333333333339</v>
      </c>
      <c r="BJ31" s="35">
        <f t="shared" si="33"/>
        <v>-3333.3333333333339</v>
      </c>
      <c r="BK31" s="35">
        <f t="shared" si="33"/>
        <v>-3333.3333333333339</v>
      </c>
      <c r="BL31" s="35">
        <f t="shared" si="33"/>
        <v>-6666.6666666666679</v>
      </c>
      <c r="BM31" s="35">
        <f t="shared" si="33"/>
        <v>-6666.6666666666679</v>
      </c>
      <c r="BN31" s="35">
        <f t="shared" si="33"/>
        <v>-6666.6666666666679</v>
      </c>
      <c r="BO31" s="35">
        <f t="shared" si="33"/>
        <v>-6666.6666666666679</v>
      </c>
      <c r="BP31" s="35">
        <f t="shared" si="33"/>
        <v>-6666.6666666666679</v>
      </c>
      <c r="BQ31" s="35">
        <f t="shared" si="33"/>
        <v>-6666.6666666666679</v>
      </c>
      <c r="BR31" s="35">
        <f t="shared" si="33"/>
        <v>-6666.6666666666679</v>
      </c>
      <c r="BS31" s="35">
        <f t="shared" si="33"/>
        <v>-6666.6666666666679</v>
      </c>
      <c r="BT31" s="35">
        <f t="shared" si="33"/>
        <v>-6666.6666666666679</v>
      </c>
      <c r="BU31" s="35">
        <f t="shared" si="33"/>
        <v>-6666.6666666666679</v>
      </c>
      <c r="BV31" s="35">
        <f t="shared" si="33"/>
        <v>-6666.6666666666679</v>
      </c>
      <c r="BW31" s="35">
        <f t="shared" si="33"/>
        <v>-6666.6666666666679</v>
      </c>
      <c r="BX31" s="35">
        <f t="shared" si="33"/>
        <v>-13333.333333333336</v>
      </c>
      <c r="BY31" s="35">
        <f t="shared" si="33"/>
        <v>-13333.333333333336</v>
      </c>
      <c r="BZ31" s="35">
        <f t="shared" si="33"/>
        <v>-13333.333333333336</v>
      </c>
      <c r="CA31" s="35">
        <f t="shared" si="33"/>
        <v>-13333.333333333336</v>
      </c>
      <c r="CB31" s="35">
        <f t="shared" ref="CB31:CI31" si="34">-CB29*CB30</f>
        <v>-13333.333333333336</v>
      </c>
      <c r="CC31" s="35">
        <f t="shared" si="34"/>
        <v>-13333.333333333336</v>
      </c>
      <c r="CD31" s="35">
        <f t="shared" si="34"/>
        <v>-13333.333333333336</v>
      </c>
      <c r="CE31" s="35">
        <f t="shared" si="34"/>
        <v>-13333.333333333336</v>
      </c>
      <c r="CF31" s="35">
        <f t="shared" si="34"/>
        <v>-13333.333333333336</v>
      </c>
      <c r="CG31" s="35">
        <f t="shared" si="34"/>
        <v>-13333.333333333336</v>
      </c>
      <c r="CH31" s="35">
        <f t="shared" si="34"/>
        <v>-13333.333333333336</v>
      </c>
      <c r="CI31" s="35">
        <f t="shared" si="34"/>
        <v>-13333.333333333336</v>
      </c>
    </row>
    <row r="32" spans="1:87" x14ac:dyDescent="0.4">
      <c r="B32" t="s">
        <v>80</v>
      </c>
      <c r="C32" t="s">
        <v>163</v>
      </c>
      <c r="E32" s="31" t="str">
        <f>"# of subscriers - "&amp;E24</f>
        <v># of subscriers - Subscription revenue - secondary volume driven:</v>
      </c>
      <c r="F32" s="31"/>
      <c r="G32" s="67"/>
      <c r="H32" s="32">
        <f t="shared" ref="H32:N32" si="35">SUMIF($3:$3,H$1,32:32)</f>
        <v>94999.999999999985</v>
      </c>
      <c r="I32" s="32">
        <f t="shared" si="35"/>
        <v>284999.99999999994</v>
      </c>
      <c r="J32" s="32">
        <f t="shared" si="35"/>
        <v>665000</v>
      </c>
      <c r="K32" s="32">
        <f t="shared" si="35"/>
        <v>1425000.0000000005</v>
      </c>
      <c r="L32" s="32">
        <f t="shared" si="35"/>
        <v>2945000.0000000019</v>
      </c>
      <c r="M32" s="32">
        <f t="shared" si="35"/>
        <v>5985000.0000000056</v>
      </c>
      <c r="N32" s="32">
        <f t="shared" si="35"/>
        <v>92482500.00000003</v>
      </c>
      <c r="O32" s="32"/>
      <c r="P32" s="32">
        <f>P28+P29+P31</f>
        <v>7916.666666666667</v>
      </c>
      <c r="Q32" s="32">
        <f t="shared" ref="Q32:CB32" si="36">Q28+Q29+Q31</f>
        <v>15833.333333333334</v>
      </c>
      <c r="R32" s="32">
        <f t="shared" si="36"/>
        <v>23750</v>
      </c>
      <c r="S32" s="32">
        <f t="shared" si="36"/>
        <v>31666.666666666668</v>
      </c>
      <c r="T32" s="32">
        <f t="shared" si="36"/>
        <v>39583.333333333336</v>
      </c>
      <c r="U32" s="32">
        <f t="shared" si="36"/>
        <v>47500.000000000007</v>
      </c>
      <c r="V32" s="32">
        <f t="shared" si="36"/>
        <v>55416.666666666679</v>
      </c>
      <c r="W32" s="32">
        <f t="shared" si="36"/>
        <v>63333.33333333335</v>
      </c>
      <c r="X32" s="32">
        <f t="shared" si="36"/>
        <v>71250.000000000015</v>
      </c>
      <c r="Y32" s="32">
        <f t="shared" si="36"/>
        <v>79166.666666666672</v>
      </c>
      <c r="Z32" s="32">
        <f t="shared" si="36"/>
        <v>87083.333333333328</v>
      </c>
      <c r="AA32" s="32">
        <f t="shared" si="36"/>
        <v>94999.999999999985</v>
      </c>
      <c r="AB32" s="32">
        <f t="shared" si="36"/>
        <v>110833.33333333333</v>
      </c>
      <c r="AC32" s="32">
        <f t="shared" si="36"/>
        <v>126666.66666666667</v>
      </c>
      <c r="AD32" s="32">
        <f t="shared" si="36"/>
        <v>142500</v>
      </c>
      <c r="AE32" s="32">
        <f t="shared" si="36"/>
        <v>158333.33333333331</v>
      </c>
      <c r="AF32" s="32">
        <f t="shared" si="36"/>
        <v>174166.66666666663</v>
      </c>
      <c r="AG32" s="32">
        <f t="shared" si="36"/>
        <v>189999.99999999994</v>
      </c>
      <c r="AH32" s="32">
        <f t="shared" si="36"/>
        <v>205833.33333333326</v>
      </c>
      <c r="AI32" s="32">
        <f t="shared" si="36"/>
        <v>221666.66666666657</v>
      </c>
      <c r="AJ32" s="32">
        <f t="shared" si="36"/>
        <v>237499.99999999988</v>
      </c>
      <c r="AK32" s="32">
        <f t="shared" si="36"/>
        <v>253333.3333333332</v>
      </c>
      <c r="AL32" s="32">
        <f t="shared" si="36"/>
        <v>269166.66666666657</v>
      </c>
      <c r="AM32" s="32">
        <f t="shared" si="36"/>
        <v>284999.99999999994</v>
      </c>
      <c r="AN32" s="32">
        <f t="shared" si="36"/>
        <v>316666.66666666657</v>
      </c>
      <c r="AO32" s="32">
        <f t="shared" si="36"/>
        <v>348333.3333333332</v>
      </c>
      <c r="AP32" s="32">
        <f t="shared" si="36"/>
        <v>379999.99999999983</v>
      </c>
      <c r="AQ32" s="32">
        <f t="shared" si="36"/>
        <v>411666.66666666645</v>
      </c>
      <c r="AR32" s="32">
        <f t="shared" si="36"/>
        <v>443333.33333333308</v>
      </c>
      <c r="AS32" s="32">
        <f t="shared" si="36"/>
        <v>474999.99999999971</v>
      </c>
      <c r="AT32" s="32">
        <f t="shared" si="36"/>
        <v>506666.66666666634</v>
      </c>
      <c r="AU32" s="32">
        <f t="shared" si="36"/>
        <v>538333.33333333302</v>
      </c>
      <c r="AV32" s="32">
        <f t="shared" si="36"/>
        <v>569999.99999999977</v>
      </c>
      <c r="AW32" s="32">
        <f t="shared" si="36"/>
        <v>601666.66666666651</v>
      </c>
      <c r="AX32" s="32">
        <f t="shared" si="36"/>
        <v>633333.33333333326</v>
      </c>
      <c r="AY32" s="32">
        <f t="shared" si="36"/>
        <v>665000</v>
      </c>
      <c r="AZ32" s="32">
        <f t="shared" si="36"/>
        <v>728333.33333333326</v>
      </c>
      <c r="BA32" s="32">
        <f t="shared" si="36"/>
        <v>791666.66666666651</v>
      </c>
      <c r="BB32" s="32">
        <f t="shared" si="36"/>
        <v>854999.99999999977</v>
      </c>
      <c r="BC32" s="32">
        <f t="shared" si="36"/>
        <v>918333.33333333302</v>
      </c>
      <c r="BD32" s="32">
        <f t="shared" si="36"/>
        <v>981666.66666666628</v>
      </c>
      <c r="BE32" s="32">
        <f t="shared" si="36"/>
        <v>1044999.9999999995</v>
      </c>
      <c r="BF32" s="32">
        <f t="shared" si="36"/>
        <v>1108333.333333333</v>
      </c>
      <c r="BG32" s="32">
        <f t="shared" si="36"/>
        <v>1171666.6666666665</v>
      </c>
      <c r="BH32" s="32">
        <f t="shared" si="36"/>
        <v>1235000</v>
      </c>
      <c r="BI32" s="32">
        <f t="shared" si="36"/>
        <v>1298333.3333333335</v>
      </c>
      <c r="BJ32" s="32">
        <f t="shared" si="36"/>
        <v>1361666.666666667</v>
      </c>
      <c r="BK32" s="32">
        <f t="shared" si="36"/>
        <v>1425000.0000000005</v>
      </c>
      <c r="BL32" s="32">
        <f t="shared" si="36"/>
        <v>1551666.666666667</v>
      </c>
      <c r="BM32" s="32">
        <f t="shared" si="36"/>
        <v>1678333.3333333335</v>
      </c>
      <c r="BN32" s="32">
        <f t="shared" si="36"/>
        <v>1805000</v>
      </c>
      <c r="BO32" s="32">
        <f t="shared" si="36"/>
        <v>1931666.6666666665</v>
      </c>
      <c r="BP32" s="32">
        <f t="shared" si="36"/>
        <v>2058333.333333333</v>
      </c>
      <c r="BQ32" s="32">
        <f t="shared" si="36"/>
        <v>2185000</v>
      </c>
      <c r="BR32" s="32">
        <f t="shared" si="36"/>
        <v>2311666.666666667</v>
      </c>
      <c r="BS32" s="32">
        <f t="shared" si="36"/>
        <v>2438333.333333334</v>
      </c>
      <c r="BT32" s="32">
        <f t="shared" si="36"/>
        <v>2565000.0000000009</v>
      </c>
      <c r="BU32" s="32">
        <f t="shared" si="36"/>
        <v>2691666.6666666679</v>
      </c>
      <c r="BV32" s="32">
        <f t="shared" si="36"/>
        <v>2818333.3333333349</v>
      </c>
      <c r="BW32" s="32">
        <f t="shared" si="36"/>
        <v>2945000.0000000019</v>
      </c>
      <c r="BX32" s="32">
        <f t="shared" si="36"/>
        <v>3198333.3333333349</v>
      </c>
      <c r="BY32" s="32">
        <f t="shared" si="36"/>
        <v>3451666.6666666679</v>
      </c>
      <c r="BZ32" s="32">
        <f t="shared" si="36"/>
        <v>3705000.0000000009</v>
      </c>
      <c r="CA32" s="32">
        <f t="shared" si="36"/>
        <v>3958333.333333334</v>
      </c>
      <c r="CB32" s="32">
        <f t="shared" si="36"/>
        <v>4211666.6666666679</v>
      </c>
      <c r="CC32" s="32">
        <f t="shared" ref="CC32:CI32" si="37">CC28+CC29+CC31</f>
        <v>4465000.0000000019</v>
      </c>
      <c r="CD32" s="32">
        <f t="shared" si="37"/>
        <v>4718333.3333333358</v>
      </c>
      <c r="CE32" s="32">
        <f t="shared" si="37"/>
        <v>4971666.6666666698</v>
      </c>
      <c r="CF32" s="32">
        <f t="shared" si="37"/>
        <v>5225000.0000000037</v>
      </c>
      <c r="CG32" s="32">
        <f t="shared" si="37"/>
        <v>5478333.3333333377</v>
      </c>
      <c r="CH32" s="32">
        <f t="shared" si="37"/>
        <v>5731666.6666666716</v>
      </c>
      <c r="CI32" s="32">
        <f t="shared" si="37"/>
        <v>5985000.0000000056</v>
      </c>
    </row>
    <row r="33" spans="1:87" x14ac:dyDescent="0.4">
      <c r="B33" s="6"/>
      <c r="C33" t="s">
        <v>163</v>
      </c>
      <c r="E33" s="12" t="s">
        <v>62</v>
      </c>
      <c r="F33" s="12"/>
      <c r="G33" s="13"/>
      <c r="H33" s="34">
        <f>H32-SUM(H31,H28:H29)</f>
        <v>0</v>
      </c>
      <c r="I33" s="34">
        <f t="shared" ref="I33:N33" si="38">I32-SUM(I31,I28:I29)</f>
        <v>0</v>
      </c>
      <c r="J33" s="34">
        <f t="shared" si="38"/>
        <v>0</v>
      </c>
      <c r="K33" s="34">
        <f t="shared" si="38"/>
        <v>0</v>
      </c>
      <c r="L33" s="34">
        <f t="shared" si="38"/>
        <v>0</v>
      </c>
      <c r="M33" s="34">
        <f t="shared" si="38"/>
        <v>0</v>
      </c>
      <c r="N33" s="34">
        <f t="shared" si="38"/>
        <v>92482500.00000003</v>
      </c>
      <c r="O33" s="34"/>
      <c r="P33" s="34">
        <f t="shared" ref="P33:CA33" si="39">P32-SUM(P31,P28:P29)</f>
        <v>0</v>
      </c>
      <c r="Q33" s="34">
        <f t="shared" si="39"/>
        <v>0</v>
      </c>
      <c r="R33" s="34">
        <f t="shared" si="39"/>
        <v>0</v>
      </c>
      <c r="S33" s="34">
        <f t="shared" si="39"/>
        <v>0</v>
      </c>
      <c r="T33" s="34">
        <f t="shared" si="39"/>
        <v>0</v>
      </c>
      <c r="U33" s="34">
        <f t="shared" si="39"/>
        <v>0</v>
      </c>
      <c r="V33" s="34">
        <f t="shared" si="39"/>
        <v>0</v>
      </c>
      <c r="W33" s="34">
        <f t="shared" si="39"/>
        <v>0</v>
      </c>
      <c r="X33" s="34">
        <f t="shared" si="39"/>
        <v>0</v>
      </c>
      <c r="Y33" s="34">
        <f t="shared" si="39"/>
        <v>0</v>
      </c>
      <c r="Z33" s="34">
        <f t="shared" si="39"/>
        <v>0</v>
      </c>
      <c r="AA33" s="34">
        <f t="shared" si="39"/>
        <v>0</v>
      </c>
      <c r="AB33" s="34">
        <f t="shared" si="39"/>
        <v>0</v>
      </c>
      <c r="AC33" s="34">
        <f t="shared" si="39"/>
        <v>0</v>
      </c>
      <c r="AD33" s="34">
        <f t="shared" si="39"/>
        <v>0</v>
      </c>
      <c r="AE33" s="34">
        <f t="shared" si="39"/>
        <v>0</v>
      </c>
      <c r="AF33" s="34">
        <f t="shared" si="39"/>
        <v>0</v>
      </c>
      <c r="AG33" s="34">
        <f t="shared" si="39"/>
        <v>0</v>
      </c>
      <c r="AH33" s="34">
        <f t="shared" si="39"/>
        <v>0</v>
      </c>
      <c r="AI33" s="34">
        <f t="shared" si="39"/>
        <v>0</v>
      </c>
      <c r="AJ33" s="34">
        <f t="shared" si="39"/>
        <v>0</v>
      </c>
      <c r="AK33" s="34">
        <f t="shared" si="39"/>
        <v>0</v>
      </c>
      <c r="AL33" s="34">
        <f t="shared" si="39"/>
        <v>0</v>
      </c>
      <c r="AM33" s="34">
        <f t="shared" si="39"/>
        <v>0</v>
      </c>
      <c r="AN33" s="34">
        <f t="shared" si="39"/>
        <v>0</v>
      </c>
      <c r="AO33" s="34">
        <f t="shared" si="39"/>
        <v>0</v>
      </c>
      <c r="AP33" s="34">
        <f t="shared" si="39"/>
        <v>0</v>
      </c>
      <c r="AQ33" s="34">
        <f t="shared" si="39"/>
        <v>0</v>
      </c>
      <c r="AR33" s="34">
        <f t="shared" si="39"/>
        <v>0</v>
      </c>
      <c r="AS33" s="34">
        <f t="shared" si="39"/>
        <v>0</v>
      </c>
      <c r="AT33" s="34">
        <f t="shared" si="39"/>
        <v>0</v>
      </c>
      <c r="AU33" s="34">
        <f t="shared" si="39"/>
        <v>0</v>
      </c>
      <c r="AV33" s="34">
        <f t="shared" si="39"/>
        <v>0</v>
      </c>
      <c r="AW33" s="34">
        <f t="shared" si="39"/>
        <v>0</v>
      </c>
      <c r="AX33" s="34">
        <f t="shared" si="39"/>
        <v>0</v>
      </c>
      <c r="AY33" s="34">
        <f t="shared" si="39"/>
        <v>0</v>
      </c>
      <c r="AZ33" s="34">
        <f t="shared" si="39"/>
        <v>0</v>
      </c>
      <c r="BA33" s="34">
        <f t="shared" si="39"/>
        <v>0</v>
      </c>
      <c r="BB33" s="34">
        <f t="shared" si="39"/>
        <v>0</v>
      </c>
      <c r="BC33" s="34">
        <f t="shared" si="39"/>
        <v>0</v>
      </c>
      <c r="BD33" s="34">
        <f t="shared" si="39"/>
        <v>0</v>
      </c>
      <c r="BE33" s="34">
        <f t="shared" si="39"/>
        <v>0</v>
      </c>
      <c r="BF33" s="34">
        <f t="shared" si="39"/>
        <v>0</v>
      </c>
      <c r="BG33" s="34">
        <f t="shared" si="39"/>
        <v>0</v>
      </c>
      <c r="BH33" s="34">
        <f t="shared" si="39"/>
        <v>0</v>
      </c>
      <c r="BI33" s="34">
        <f t="shared" si="39"/>
        <v>0</v>
      </c>
      <c r="BJ33" s="34">
        <f t="shared" si="39"/>
        <v>0</v>
      </c>
      <c r="BK33" s="34">
        <f t="shared" si="39"/>
        <v>0</v>
      </c>
      <c r="BL33" s="34">
        <f t="shared" si="39"/>
        <v>0</v>
      </c>
      <c r="BM33" s="34">
        <f t="shared" si="39"/>
        <v>0</v>
      </c>
      <c r="BN33" s="34">
        <f t="shared" si="39"/>
        <v>0</v>
      </c>
      <c r="BO33" s="34">
        <f t="shared" si="39"/>
        <v>0</v>
      </c>
      <c r="BP33" s="34">
        <f t="shared" si="39"/>
        <v>0</v>
      </c>
      <c r="BQ33" s="34">
        <f t="shared" si="39"/>
        <v>0</v>
      </c>
      <c r="BR33" s="34">
        <f t="shared" si="39"/>
        <v>0</v>
      </c>
      <c r="BS33" s="34">
        <f t="shared" si="39"/>
        <v>0</v>
      </c>
      <c r="BT33" s="34">
        <f t="shared" si="39"/>
        <v>0</v>
      </c>
      <c r="BU33" s="34">
        <f t="shared" si="39"/>
        <v>0</v>
      </c>
      <c r="BV33" s="34">
        <f t="shared" si="39"/>
        <v>0</v>
      </c>
      <c r="BW33" s="34">
        <f t="shared" si="39"/>
        <v>0</v>
      </c>
      <c r="BX33" s="34">
        <f t="shared" si="39"/>
        <v>0</v>
      </c>
      <c r="BY33" s="34">
        <f t="shared" si="39"/>
        <v>0</v>
      </c>
      <c r="BZ33" s="34">
        <f t="shared" si="39"/>
        <v>0</v>
      </c>
      <c r="CA33" s="34">
        <f t="shared" si="39"/>
        <v>0</v>
      </c>
      <c r="CB33" s="34">
        <f t="shared" ref="CB33:CI33" si="40">CB32-SUM(CB31,CB28:CB29)</f>
        <v>0</v>
      </c>
      <c r="CC33" s="34">
        <f t="shared" si="40"/>
        <v>0</v>
      </c>
      <c r="CD33" s="34">
        <f t="shared" si="40"/>
        <v>0</v>
      </c>
      <c r="CE33" s="34">
        <f t="shared" si="40"/>
        <v>0</v>
      </c>
      <c r="CF33" s="34">
        <f t="shared" si="40"/>
        <v>0</v>
      </c>
      <c r="CG33" s="34">
        <f t="shared" si="40"/>
        <v>0</v>
      </c>
      <c r="CH33" s="34">
        <f t="shared" si="40"/>
        <v>0</v>
      </c>
      <c r="CI33" s="34">
        <f t="shared" si="40"/>
        <v>0</v>
      </c>
    </row>
    <row r="34" spans="1:87" x14ac:dyDescent="0.4">
      <c r="B34" s="6"/>
      <c r="C34" t="s">
        <v>163</v>
      </c>
      <c r="E34" s="12"/>
      <c r="F34" s="12"/>
      <c r="G34" s="13"/>
      <c r="H34" s="34"/>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4"/>
      <c r="BV34" s="34"/>
      <c r="BW34" s="34"/>
      <c r="BX34" s="34"/>
      <c r="BY34" s="34"/>
      <c r="BZ34" s="34"/>
      <c r="CA34" s="34"/>
      <c r="CB34" s="34"/>
      <c r="CC34" s="34"/>
      <c r="CD34" s="34"/>
      <c r="CE34" s="34"/>
      <c r="CF34" s="34"/>
      <c r="CG34" s="34"/>
      <c r="CH34" s="34"/>
      <c r="CI34" s="34"/>
    </row>
    <row r="35" spans="1:87" x14ac:dyDescent="0.4">
      <c r="B35" s="6"/>
      <c r="C35" t="s">
        <v>163</v>
      </c>
      <c r="E35" s="12" t="s">
        <v>75</v>
      </c>
      <c r="F35" s="12"/>
      <c r="G35" s="13"/>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4"/>
      <c r="BV35" s="34"/>
      <c r="BW35" s="34"/>
      <c r="BX35" s="34"/>
      <c r="BY35" s="34"/>
      <c r="BZ35" s="34"/>
      <c r="CA35" s="34"/>
      <c r="CB35" s="34"/>
      <c r="CC35" s="34"/>
      <c r="CD35" s="34"/>
      <c r="CE35" s="34"/>
      <c r="CF35" s="34"/>
      <c r="CG35" s="34"/>
      <c r="CH35" s="34"/>
      <c r="CI35" s="34"/>
    </row>
    <row r="36" spans="1:87" x14ac:dyDescent="0.4">
      <c r="C36" t="s">
        <v>163</v>
      </c>
      <c r="E36" s="12" t="s">
        <v>77</v>
      </c>
      <c r="F36" s="12"/>
      <c r="G36" s="13"/>
      <c r="H36" s="29">
        <v>20</v>
      </c>
      <c r="I36" s="29">
        <v>20</v>
      </c>
      <c r="J36" s="29">
        <v>20</v>
      </c>
      <c r="K36" s="29">
        <v>20</v>
      </c>
      <c r="L36" s="29">
        <v>20</v>
      </c>
      <c r="M36" s="29">
        <v>20</v>
      </c>
      <c r="N36" s="36"/>
      <c r="O36" s="36"/>
      <c r="P36" s="30" cm="1">
        <f t="array" ref="P36">INDEX($H:$M,ROW(),MATCH(P$2,$H$1:$M$1,0))</f>
        <v>20</v>
      </c>
      <c r="Q36" s="30" cm="1">
        <f t="array" ref="Q36">INDEX($H:$M,ROW(),MATCH(Q$2,$H$1:$M$1,0))</f>
        <v>20</v>
      </c>
      <c r="R36" s="30" cm="1">
        <f t="array" ref="R36">INDEX($H:$M,ROW(),MATCH(R$2,$H$1:$M$1,0))</f>
        <v>20</v>
      </c>
      <c r="S36" s="30" cm="1">
        <f t="array" ref="S36">INDEX($H:$M,ROW(),MATCH(S$2,$H$1:$M$1,0))</f>
        <v>20</v>
      </c>
      <c r="T36" s="30" cm="1">
        <f t="array" ref="T36">INDEX($H:$M,ROW(),MATCH(T$2,$H$1:$M$1,0))</f>
        <v>20</v>
      </c>
      <c r="U36" s="30" cm="1">
        <f t="array" ref="U36">INDEX($H:$M,ROW(),MATCH(U$2,$H$1:$M$1,0))</f>
        <v>20</v>
      </c>
      <c r="V36" s="30" cm="1">
        <f t="array" ref="V36">INDEX($H:$M,ROW(),MATCH(V$2,$H$1:$M$1,0))</f>
        <v>20</v>
      </c>
      <c r="W36" s="30" cm="1">
        <f t="array" ref="W36">INDEX($H:$M,ROW(),MATCH(W$2,$H$1:$M$1,0))</f>
        <v>20</v>
      </c>
      <c r="X36" s="30" cm="1">
        <f t="array" ref="X36">INDEX($H:$M,ROW(),MATCH(X$2,$H$1:$M$1,0))</f>
        <v>20</v>
      </c>
      <c r="Y36" s="30" cm="1">
        <f t="array" ref="Y36">INDEX($H:$M,ROW(),MATCH(Y$2,$H$1:$M$1,0))</f>
        <v>20</v>
      </c>
      <c r="Z36" s="30" cm="1">
        <f t="array" ref="Z36">INDEX($H:$M,ROW(),MATCH(Z$2,$H$1:$M$1,0))</f>
        <v>20</v>
      </c>
      <c r="AA36" s="30" cm="1">
        <f t="array" ref="AA36">INDEX($H:$M,ROW(),MATCH(AA$2,$H$1:$M$1,0))</f>
        <v>20</v>
      </c>
      <c r="AB36" s="30" cm="1">
        <f t="array" ref="AB36">INDEX($H:$M,ROW(),MATCH(AB$2,$H$1:$M$1,0))</f>
        <v>20</v>
      </c>
      <c r="AC36" s="30" cm="1">
        <f t="array" ref="AC36">INDEX($H:$M,ROW(),MATCH(AC$2,$H$1:$M$1,0))</f>
        <v>20</v>
      </c>
      <c r="AD36" s="30" cm="1">
        <f t="array" ref="AD36">INDEX($H:$M,ROW(),MATCH(AD$2,$H$1:$M$1,0))</f>
        <v>20</v>
      </c>
      <c r="AE36" s="30" cm="1">
        <f t="array" ref="AE36">INDEX($H:$M,ROW(),MATCH(AE$2,$H$1:$M$1,0))</f>
        <v>20</v>
      </c>
      <c r="AF36" s="30" cm="1">
        <f t="array" ref="AF36">INDEX($H:$M,ROW(),MATCH(AF$2,$H$1:$M$1,0))</f>
        <v>20</v>
      </c>
      <c r="AG36" s="30" cm="1">
        <f t="array" ref="AG36">INDEX($H:$M,ROW(),MATCH(AG$2,$H$1:$M$1,0))</f>
        <v>20</v>
      </c>
      <c r="AH36" s="30" cm="1">
        <f t="array" ref="AH36">INDEX($H:$M,ROW(),MATCH(AH$2,$H$1:$M$1,0))</f>
        <v>20</v>
      </c>
      <c r="AI36" s="30" cm="1">
        <f t="array" ref="AI36">INDEX($H:$M,ROW(),MATCH(AI$2,$H$1:$M$1,0))</f>
        <v>20</v>
      </c>
      <c r="AJ36" s="30" cm="1">
        <f t="array" ref="AJ36">INDEX($H:$M,ROW(),MATCH(AJ$2,$H$1:$M$1,0))</f>
        <v>20</v>
      </c>
      <c r="AK36" s="30" cm="1">
        <f t="array" ref="AK36">INDEX($H:$M,ROW(),MATCH(AK$2,$H$1:$M$1,0))</f>
        <v>20</v>
      </c>
      <c r="AL36" s="30" cm="1">
        <f t="array" ref="AL36">INDEX($H:$M,ROW(),MATCH(AL$2,$H$1:$M$1,0))</f>
        <v>20</v>
      </c>
      <c r="AM36" s="30" cm="1">
        <f t="array" ref="AM36">INDEX($H:$M,ROW(),MATCH(AM$2,$H$1:$M$1,0))</f>
        <v>20</v>
      </c>
      <c r="AN36" s="30" cm="1">
        <f t="array" ref="AN36">INDEX($H:$M,ROW(),MATCH(AN$2,$H$1:$M$1,0))</f>
        <v>20</v>
      </c>
      <c r="AO36" s="30" cm="1">
        <f t="array" ref="AO36">INDEX($H:$M,ROW(),MATCH(AO$2,$H$1:$M$1,0))</f>
        <v>20</v>
      </c>
      <c r="AP36" s="30" cm="1">
        <f t="array" ref="AP36">INDEX($H:$M,ROW(),MATCH(AP$2,$H$1:$M$1,0))</f>
        <v>20</v>
      </c>
      <c r="AQ36" s="30" cm="1">
        <f t="array" ref="AQ36">INDEX($H:$M,ROW(),MATCH(AQ$2,$H$1:$M$1,0))</f>
        <v>20</v>
      </c>
      <c r="AR36" s="30" cm="1">
        <f t="array" ref="AR36">INDEX($H:$M,ROW(),MATCH(AR$2,$H$1:$M$1,0))</f>
        <v>20</v>
      </c>
      <c r="AS36" s="30" cm="1">
        <f t="array" ref="AS36">INDEX($H:$M,ROW(),MATCH(AS$2,$H$1:$M$1,0))</f>
        <v>20</v>
      </c>
      <c r="AT36" s="30" cm="1">
        <f t="array" ref="AT36">INDEX($H:$M,ROW(),MATCH(AT$2,$H$1:$M$1,0))</f>
        <v>20</v>
      </c>
      <c r="AU36" s="30" cm="1">
        <f t="array" ref="AU36">INDEX($H:$M,ROW(),MATCH(AU$2,$H$1:$M$1,0))</f>
        <v>20</v>
      </c>
      <c r="AV36" s="30" cm="1">
        <f t="array" ref="AV36">INDEX($H:$M,ROW(),MATCH(AV$2,$H$1:$M$1,0))</f>
        <v>20</v>
      </c>
      <c r="AW36" s="30" cm="1">
        <f t="array" ref="AW36">INDEX($H:$M,ROW(),MATCH(AW$2,$H$1:$M$1,0))</f>
        <v>20</v>
      </c>
      <c r="AX36" s="30" cm="1">
        <f t="array" ref="AX36">INDEX($H:$M,ROW(),MATCH(AX$2,$H$1:$M$1,0))</f>
        <v>20</v>
      </c>
      <c r="AY36" s="30" cm="1">
        <f t="array" ref="AY36">INDEX($H:$M,ROW(),MATCH(AY$2,$H$1:$M$1,0))</f>
        <v>20</v>
      </c>
      <c r="AZ36" s="30" cm="1">
        <f t="array" ref="AZ36">INDEX($H:$M,ROW(),MATCH(AZ$2,$H$1:$M$1,0))</f>
        <v>20</v>
      </c>
      <c r="BA36" s="30" cm="1">
        <f t="array" ref="BA36">INDEX($H:$M,ROW(),MATCH(BA$2,$H$1:$M$1,0))</f>
        <v>20</v>
      </c>
      <c r="BB36" s="30" cm="1">
        <f t="array" ref="BB36">INDEX($H:$M,ROW(),MATCH(BB$2,$H$1:$M$1,0))</f>
        <v>20</v>
      </c>
      <c r="BC36" s="30" cm="1">
        <f t="array" ref="BC36">INDEX($H:$M,ROW(),MATCH(BC$2,$H$1:$M$1,0))</f>
        <v>20</v>
      </c>
      <c r="BD36" s="30" cm="1">
        <f t="array" ref="BD36">INDEX($H:$M,ROW(),MATCH(BD$2,$H$1:$M$1,0))</f>
        <v>20</v>
      </c>
      <c r="BE36" s="30" cm="1">
        <f t="array" ref="BE36">INDEX($H:$M,ROW(),MATCH(BE$2,$H$1:$M$1,0))</f>
        <v>20</v>
      </c>
      <c r="BF36" s="30" cm="1">
        <f t="array" ref="BF36">INDEX($H:$M,ROW(),MATCH(BF$2,$H$1:$M$1,0))</f>
        <v>20</v>
      </c>
      <c r="BG36" s="30" cm="1">
        <f t="array" ref="BG36">INDEX($H:$M,ROW(),MATCH(BG$2,$H$1:$M$1,0))</f>
        <v>20</v>
      </c>
      <c r="BH36" s="30" cm="1">
        <f t="array" ref="BH36">INDEX($H:$M,ROW(),MATCH(BH$2,$H$1:$M$1,0))</f>
        <v>20</v>
      </c>
      <c r="BI36" s="30" cm="1">
        <f t="array" ref="BI36">INDEX($H:$M,ROW(),MATCH(BI$2,$H$1:$M$1,0))</f>
        <v>20</v>
      </c>
      <c r="BJ36" s="30" cm="1">
        <f t="array" ref="BJ36">INDEX($H:$M,ROW(),MATCH(BJ$2,$H$1:$M$1,0))</f>
        <v>20</v>
      </c>
      <c r="BK36" s="30" cm="1">
        <f t="array" ref="BK36">INDEX($H:$M,ROW(),MATCH(BK$2,$H$1:$M$1,0))</f>
        <v>20</v>
      </c>
      <c r="BL36" s="30" cm="1">
        <f t="array" ref="BL36">INDEX($H:$M,ROW(),MATCH(BL$2,$H$1:$M$1,0))</f>
        <v>20</v>
      </c>
      <c r="BM36" s="30" cm="1">
        <f t="array" ref="BM36">INDEX($H:$M,ROW(),MATCH(BM$2,$H$1:$M$1,0))</f>
        <v>20</v>
      </c>
      <c r="BN36" s="30" cm="1">
        <f t="array" ref="BN36">INDEX($H:$M,ROW(),MATCH(BN$2,$H$1:$M$1,0))</f>
        <v>20</v>
      </c>
      <c r="BO36" s="30" cm="1">
        <f t="array" ref="BO36">INDEX($H:$M,ROW(),MATCH(BO$2,$H$1:$M$1,0))</f>
        <v>20</v>
      </c>
      <c r="BP36" s="30" cm="1">
        <f t="array" ref="BP36">INDEX($H:$M,ROW(),MATCH(BP$2,$H$1:$M$1,0))</f>
        <v>20</v>
      </c>
      <c r="BQ36" s="30" cm="1">
        <f t="array" ref="BQ36">INDEX($H:$M,ROW(),MATCH(BQ$2,$H$1:$M$1,0))</f>
        <v>20</v>
      </c>
      <c r="BR36" s="30" cm="1">
        <f t="array" ref="BR36">INDEX($H:$M,ROW(),MATCH(BR$2,$H$1:$M$1,0))</f>
        <v>20</v>
      </c>
      <c r="BS36" s="30" cm="1">
        <f t="array" ref="BS36">INDEX($H:$M,ROW(),MATCH(BS$2,$H$1:$M$1,0))</f>
        <v>20</v>
      </c>
      <c r="BT36" s="30" cm="1">
        <f t="array" ref="BT36">INDEX($H:$M,ROW(),MATCH(BT$2,$H$1:$M$1,0))</f>
        <v>20</v>
      </c>
      <c r="BU36" s="30" cm="1">
        <f t="array" ref="BU36">INDEX($H:$M,ROW(),MATCH(BU$2,$H$1:$M$1,0))</f>
        <v>20</v>
      </c>
      <c r="BV36" s="30" cm="1">
        <f t="array" ref="BV36">INDEX($H:$M,ROW(),MATCH(BV$2,$H$1:$M$1,0))</f>
        <v>20</v>
      </c>
      <c r="BW36" s="30" cm="1">
        <f t="array" ref="BW36">INDEX($H:$M,ROW(),MATCH(BW$2,$H$1:$M$1,0))</f>
        <v>20</v>
      </c>
      <c r="BX36" s="30" cm="1">
        <f t="array" ref="BX36">INDEX($H:$M,ROW(),MATCH(BX$2,$H$1:$M$1,0))</f>
        <v>20</v>
      </c>
      <c r="BY36" s="30" cm="1">
        <f t="array" ref="BY36">INDEX($H:$M,ROW(),MATCH(BY$2,$H$1:$M$1,0))</f>
        <v>20</v>
      </c>
      <c r="BZ36" s="30" cm="1">
        <f t="array" ref="BZ36">INDEX($H:$M,ROW(),MATCH(BZ$2,$H$1:$M$1,0))</f>
        <v>20</v>
      </c>
      <c r="CA36" s="30" cm="1">
        <f t="array" ref="CA36">INDEX($H:$M,ROW(),MATCH(CA$2,$H$1:$M$1,0))</f>
        <v>20</v>
      </c>
      <c r="CB36" s="30" cm="1">
        <f t="array" ref="CB36">INDEX($H:$M,ROW(),MATCH(CB$2,$H$1:$M$1,0))</f>
        <v>20</v>
      </c>
      <c r="CC36" s="30" cm="1">
        <f t="array" ref="CC36">INDEX($H:$M,ROW(),MATCH(CC$2,$H$1:$M$1,0))</f>
        <v>20</v>
      </c>
      <c r="CD36" s="30" cm="1">
        <f t="array" ref="CD36">INDEX($H:$M,ROW(),MATCH(CD$2,$H$1:$M$1,0))</f>
        <v>20</v>
      </c>
      <c r="CE36" s="30" cm="1">
        <f t="array" ref="CE36">INDEX($H:$M,ROW(),MATCH(CE$2,$H$1:$M$1,0))</f>
        <v>20</v>
      </c>
      <c r="CF36" s="30" cm="1">
        <f t="array" ref="CF36">INDEX($H:$M,ROW(),MATCH(CF$2,$H$1:$M$1,0))</f>
        <v>20</v>
      </c>
      <c r="CG36" s="30" cm="1">
        <f t="array" ref="CG36">INDEX($H:$M,ROW(),MATCH(CG$2,$H$1:$M$1,0))</f>
        <v>20</v>
      </c>
      <c r="CH36" s="30" cm="1">
        <f t="array" ref="CH36">INDEX($H:$M,ROW(),MATCH(CH$2,$H$1:$M$1,0))</f>
        <v>20</v>
      </c>
      <c r="CI36" s="30" cm="1">
        <f t="array" ref="CI36">INDEX($H:$M,ROW(),MATCH(CI$2,$H$1:$M$1,0))</f>
        <v>20</v>
      </c>
    </row>
    <row r="37" spans="1:87" x14ac:dyDescent="0.4">
      <c r="B37" t="s">
        <v>198</v>
      </c>
      <c r="C37" t="s">
        <v>163</v>
      </c>
      <c r="E37" s="27" t="str">
        <f>SUBSTITUTE(E24,":","")&amp;" Revenue"</f>
        <v>Subscription revenue - secondary volume driven Revenue</v>
      </c>
      <c r="F37" s="27"/>
      <c r="G37" s="9"/>
      <c r="H37" s="28">
        <f t="shared" ref="H37:M37" si="41">SUMIF($2:$2,H$1,37:37)</f>
        <v>11400000</v>
      </c>
      <c r="I37" s="28">
        <f t="shared" si="41"/>
        <v>45599999.999999985</v>
      </c>
      <c r="J37" s="28">
        <f t="shared" si="41"/>
        <v>113999999.99999996</v>
      </c>
      <c r="K37" s="28">
        <f t="shared" si="41"/>
        <v>250799999.99999997</v>
      </c>
      <c r="L37" s="28">
        <f t="shared" si="41"/>
        <v>524400000.00000012</v>
      </c>
      <c r="M37" s="28">
        <f t="shared" si="41"/>
        <v>1071600000.0000005</v>
      </c>
      <c r="P37" s="28">
        <f t="shared" ref="P37:CA37" si="42">P36*AVERAGE(P32,P28)</f>
        <v>79166.666666666672</v>
      </c>
      <c r="Q37" s="28">
        <f t="shared" si="42"/>
        <v>237500</v>
      </c>
      <c r="R37" s="28">
        <f t="shared" si="42"/>
        <v>395833.33333333337</v>
      </c>
      <c r="S37" s="28">
        <f t="shared" si="42"/>
        <v>554166.66666666674</v>
      </c>
      <c r="T37" s="28">
        <f t="shared" si="42"/>
        <v>712500</v>
      </c>
      <c r="U37" s="28">
        <f t="shared" si="42"/>
        <v>870833.33333333349</v>
      </c>
      <c r="V37" s="28">
        <f t="shared" si="42"/>
        <v>1029166.6666666669</v>
      </c>
      <c r="W37" s="28">
        <f t="shared" si="42"/>
        <v>1187500.0000000002</v>
      </c>
      <c r="X37" s="28">
        <f t="shared" si="42"/>
        <v>1345833.3333333337</v>
      </c>
      <c r="Y37" s="28">
        <f t="shared" si="42"/>
        <v>1504166.666666667</v>
      </c>
      <c r="Z37" s="28">
        <f t="shared" si="42"/>
        <v>1662500</v>
      </c>
      <c r="AA37" s="28">
        <f t="shared" si="42"/>
        <v>1820833.333333333</v>
      </c>
      <c r="AB37" s="28">
        <f t="shared" si="42"/>
        <v>2058333.333333333</v>
      </c>
      <c r="AC37" s="28">
        <f t="shared" si="42"/>
        <v>2375000</v>
      </c>
      <c r="AD37" s="28">
        <f t="shared" si="42"/>
        <v>2691666.666666667</v>
      </c>
      <c r="AE37" s="28">
        <f t="shared" si="42"/>
        <v>3008333.333333333</v>
      </c>
      <c r="AF37" s="28">
        <f t="shared" si="42"/>
        <v>3324999.9999999995</v>
      </c>
      <c r="AG37" s="28">
        <f t="shared" si="42"/>
        <v>3641666.6666666656</v>
      </c>
      <c r="AH37" s="28">
        <f t="shared" si="42"/>
        <v>3958333.3333333321</v>
      </c>
      <c r="AI37" s="28">
        <f t="shared" si="42"/>
        <v>4274999.9999999981</v>
      </c>
      <c r="AJ37" s="28">
        <f t="shared" si="42"/>
        <v>4591666.6666666642</v>
      </c>
      <c r="AK37" s="28">
        <f t="shared" si="42"/>
        <v>4908333.3333333312</v>
      </c>
      <c r="AL37" s="28">
        <f t="shared" si="42"/>
        <v>5224999.9999999981</v>
      </c>
      <c r="AM37" s="28">
        <f t="shared" si="42"/>
        <v>5541666.6666666651</v>
      </c>
      <c r="AN37" s="28">
        <f t="shared" si="42"/>
        <v>6016666.6666666651</v>
      </c>
      <c r="AO37" s="28">
        <f t="shared" si="42"/>
        <v>6649999.9999999981</v>
      </c>
      <c r="AP37" s="28">
        <f t="shared" si="42"/>
        <v>7283333.3333333302</v>
      </c>
      <c r="AQ37" s="28">
        <f t="shared" si="42"/>
        <v>7916666.6666666623</v>
      </c>
      <c r="AR37" s="28">
        <f t="shared" si="42"/>
        <v>8549999.9999999963</v>
      </c>
      <c r="AS37" s="28">
        <f t="shared" si="42"/>
        <v>9183333.3333333284</v>
      </c>
      <c r="AT37" s="28">
        <f t="shared" si="42"/>
        <v>9816666.6666666605</v>
      </c>
      <c r="AU37" s="28">
        <f t="shared" si="42"/>
        <v>10449999.999999993</v>
      </c>
      <c r="AV37" s="28">
        <f t="shared" si="42"/>
        <v>11083333.333333328</v>
      </c>
      <c r="AW37" s="28">
        <f t="shared" si="42"/>
        <v>11716666.666666662</v>
      </c>
      <c r="AX37" s="28">
        <f t="shared" si="42"/>
        <v>12349999.999999998</v>
      </c>
      <c r="AY37" s="28">
        <f t="shared" si="42"/>
        <v>12983333.333333332</v>
      </c>
      <c r="AZ37" s="28">
        <f t="shared" si="42"/>
        <v>13933333.333333332</v>
      </c>
      <c r="BA37" s="28">
        <f t="shared" si="42"/>
        <v>15199999.999999998</v>
      </c>
      <c r="BB37" s="28">
        <f t="shared" si="42"/>
        <v>16466666.666666662</v>
      </c>
      <c r="BC37" s="28">
        <f t="shared" si="42"/>
        <v>17733333.333333328</v>
      </c>
      <c r="BD37" s="28">
        <f t="shared" si="42"/>
        <v>18999999.999999993</v>
      </c>
      <c r="BE37" s="28">
        <f t="shared" si="42"/>
        <v>20266666.666666657</v>
      </c>
      <c r="BF37" s="28">
        <f t="shared" si="42"/>
        <v>21533333.333333325</v>
      </c>
      <c r="BG37" s="28">
        <f t="shared" si="42"/>
        <v>22799999.999999996</v>
      </c>
      <c r="BH37" s="28">
        <f t="shared" si="42"/>
        <v>24066666.666666664</v>
      </c>
      <c r="BI37" s="28">
        <f t="shared" si="42"/>
        <v>25333333.333333336</v>
      </c>
      <c r="BJ37" s="28">
        <f t="shared" si="42"/>
        <v>26600000.000000004</v>
      </c>
      <c r="BK37" s="28">
        <f t="shared" si="42"/>
        <v>27866666.666666675</v>
      </c>
      <c r="BL37" s="28">
        <f t="shared" si="42"/>
        <v>29766666.666666675</v>
      </c>
      <c r="BM37" s="28">
        <f t="shared" si="42"/>
        <v>32300000.000000004</v>
      </c>
      <c r="BN37" s="28">
        <f t="shared" si="42"/>
        <v>34833333.333333336</v>
      </c>
      <c r="BO37" s="28">
        <f t="shared" si="42"/>
        <v>37366666.666666664</v>
      </c>
      <c r="BP37" s="28">
        <f t="shared" si="42"/>
        <v>39899999.999999993</v>
      </c>
      <c r="BQ37" s="28">
        <f t="shared" si="42"/>
        <v>42433333.333333328</v>
      </c>
      <c r="BR37" s="28">
        <f t="shared" si="42"/>
        <v>44966666.666666672</v>
      </c>
      <c r="BS37" s="28">
        <f t="shared" si="42"/>
        <v>47500000.000000007</v>
      </c>
      <c r="BT37" s="28">
        <f t="shared" si="42"/>
        <v>50033333.333333351</v>
      </c>
      <c r="BU37" s="28">
        <f t="shared" si="42"/>
        <v>52566666.666666687</v>
      </c>
      <c r="BV37" s="28">
        <f t="shared" si="42"/>
        <v>55100000.00000003</v>
      </c>
      <c r="BW37" s="28">
        <f t="shared" si="42"/>
        <v>57633333.333333366</v>
      </c>
      <c r="BX37" s="28">
        <f t="shared" si="42"/>
        <v>61433333.333333366</v>
      </c>
      <c r="BY37" s="28">
        <f t="shared" si="42"/>
        <v>66500000.00000003</v>
      </c>
      <c r="BZ37" s="28">
        <f t="shared" si="42"/>
        <v>71566666.666666687</v>
      </c>
      <c r="CA37" s="28">
        <f t="shared" si="42"/>
        <v>76633333.333333343</v>
      </c>
      <c r="CB37" s="28">
        <f t="shared" ref="CB37:CI37" si="43">CB36*AVERAGE(CB32,CB28)</f>
        <v>81700000.000000015</v>
      </c>
      <c r="CC37" s="28">
        <f t="shared" si="43"/>
        <v>86766666.666666701</v>
      </c>
      <c r="CD37" s="28">
        <f t="shared" si="43"/>
        <v>91833333.333333373</v>
      </c>
      <c r="CE37" s="28">
        <f t="shared" si="43"/>
        <v>96900000.00000006</v>
      </c>
      <c r="CF37" s="28">
        <f t="shared" si="43"/>
        <v>101966666.66666673</v>
      </c>
      <c r="CG37" s="28">
        <f t="shared" si="43"/>
        <v>107033333.33333342</v>
      </c>
      <c r="CH37" s="28">
        <f t="shared" si="43"/>
        <v>112100000.00000009</v>
      </c>
      <c r="CI37" s="28">
        <f t="shared" si="43"/>
        <v>117166666.66666678</v>
      </c>
    </row>
    <row r="38" spans="1:87" x14ac:dyDescent="0.4">
      <c r="B38" s="6"/>
      <c r="C38" t="s">
        <v>163</v>
      </c>
    </row>
    <row r="39" spans="1:87" outlineLevel="1" x14ac:dyDescent="0.4">
      <c r="B39" s="6"/>
      <c r="C39" t="s">
        <v>163</v>
      </c>
      <c r="E39" s="12" t="s">
        <v>166</v>
      </c>
      <c r="F39" s="12"/>
      <c r="G39" s="13"/>
      <c r="H39" s="34"/>
      <c r="I39" s="34"/>
      <c r="J39" s="34"/>
      <c r="K39" s="34"/>
      <c r="L39" s="34"/>
      <c r="M39" s="34"/>
      <c r="P39" s="34">
        <f>P32</f>
        <v>7916.666666666667</v>
      </c>
      <c r="Q39" s="34">
        <f t="shared" ref="Q39:CB39" si="44">Q32</f>
        <v>15833.333333333334</v>
      </c>
      <c r="R39" s="34">
        <f t="shared" si="44"/>
        <v>23750</v>
      </c>
      <c r="S39" s="34">
        <f t="shared" si="44"/>
        <v>31666.666666666668</v>
      </c>
      <c r="T39" s="34">
        <f t="shared" si="44"/>
        <v>39583.333333333336</v>
      </c>
      <c r="U39" s="34">
        <f t="shared" si="44"/>
        <v>47500.000000000007</v>
      </c>
      <c r="V39" s="34">
        <f t="shared" si="44"/>
        <v>55416.666666666679</v>
      </c>
      <c r="W39" s="34">
        <f t="shared" si="44"/>
        <v>63333.33333333335</v>
      </c>
      <c r="X39" s="34">
        <f t="shared" si="44"/>
        <v>71250.000000000015</v>
      </c>
      <c r="Y39" s="34">
        <f t="shared" si="44"/>
        <v>79166.666666666672</v>
      </c>
      <c r="Z39" s="34">
        <f t="shared" si="44"/>
        <v>87083.333333333328</v>
      </c>
      <c r="AA39" s="34">
        <f t="shared" si="44"/>
        <v>94999.999999999985</v>
      </c>
      <c r="AB39" s="34">
        <f t="shared" si="44"/>
        <v>110833.33333333333</v>
      </c>
      <c r="AC39" s="34">
        <f t="shared" si="44"/>
        <v>126666.66666666667</v>
      </c>
      <c r="AD39" s="34">
        <f t="shared" si="44"/>
        <v>142500</v>
      </c>
      <c r="AE39" s="34">
        <f t="shared" si="44"/>
        <v>158333.33333333331</v>
      </c>
      <c r="AF39" s="34">
        <f t="shared" si="44"/>
        <v>174166.66666666663</v>
      </c>
      <c r="AG39" s="34">
        <f t="shared" si="44"/>
        <v>189999.99999999994</v>
      </c>
      <c r="AH39" s="34">
        <f t="shared" si="44"/>
        <v>205833.33333333326</v>
      </c>
      <c r="AI39" s="34">
        <f t="shared" si="44"/>
        <v>221666.66666666657</v>
      </c>
      <c r="AJ39" s="34">
        <f t="shared" si="44"/>
        <v>237499.99999999988</v>
      </c>
      <c r="AK39" s="34">
        <f t="shared" si="44"/>
        <v>253333.3333333332</v>
      </c>
      <c r="AL39" s="34">
        <f t="shared" si="44"/>
        <v>269166.66666666657</v>
      </c>
      <c r="AM39" s="34">
        <f t="shared" si="44"/>
        <v>284999.99999999994</v>
      </c>
      <c r="AN39" s="34">
        <f t="shared" si="44"/>
        <v>316666.66666666657</v>
      </c>
      <c r="AO39" s="34">
        <f t="shared" si="44"/>
        <v>348333.3333333332</v>
      </c>
      <c r="AP39" s="34">
        <f t="shared" si="44"/>
        <v>379999.99999999983</v>
      </c>
      <c r="AQ39" s="34">
        <f t="shared" si="44"/>
        <v>411666.66666666645</v>
      </c>
      <c r="AR39" s="34">
        <f t="shared" si="44"/>
        <v>443333.33333333308</v>
      </c>
      <c r="AS39" s="34">
        <f t="shared" si="44"/>
        <v>474999.99999999971</v>
      </c>
      <c r="AT39" s="34">
        <f t="shared" si="44"/>
        <v>506666.66666666634</v>
      </c>
      <c r="AU39" s="34">
        <f t="shared" si="44"/>
        <v>538333.33333333302</v>
      </c>
      <c r="AV39" s="34">
        <f t="shared" si="44"/>
        <v>569999.99999999977</v>
      </c>
      <c r="AW39" s="34">
        <f t="shared" si="44"/>
        <v>601666.66666666651</v>
      </c>
      <c r="AX39" s="34">
        <f t="shared" si="44"/>
        <v>633333.33333333326</v>
      </c>
      <c r="AY39" s="34">
        <f t="shared" si="44"/>
        <v>665000</v>
      </c>
      <c r="AZ39" s="34">
        <f t="shared" si="44"/>
        <v>728333.33333333326</v>
      </c>
      <c r="BA39" s="34">
        <f t="shared" si="44"/>
        <v>791666.66666666651</v>
      </c>
      <c r="BB39" s="34">
        <f t="shared" si="44"/>
        <v>854999.99999999977</v>
      </c>
      <c r="BC39" s="34">
        <f t="shared" si="44"/>
        <v>918333.33333333302</v>
      </c>
      <c r="BD39" s="34">
        <f t="shared" si="44"/>
        <v>981666.66666666628</v>
      </c>
      <c r="BE39" s="34">
        <f t="shared" si="44"/>
        <v>1044999.9999999995</v>
      </c>
      <c r="BF39" s="34">
        <f t="shared" si="44"/>
        <v>1108333.333333333</v>
      </c>
      <c r="BG39" s="34">
        <f t="shared" si="44"/>
        <v>1171666.6666666665</v>
      </c>
      <c r="BH39" s="34">
        <f t="shared" si="44"/>
        <v>1235000</v>
      </c>
      <c r="BI39" s="34">
        <f t="shared" si="44"/>
        <v>1298333.3333333335</v>
      </c>
      <c r="BJ39" s="34">
        <f t="shared" si="44"/>
        <v>1361666.666666667</v>
      </c>
      <c r="BK39" s="34">
        <f t="shared" si="44"/>
        <v>1425000.0000000005</v>
      </c>
      <c r="BL39" s="34">
        <f t="shared" si="44"/>
        <v>1551666.666666667</v>
      </c>
      <c r="BM39" s="34">
        <f t="shared" si="44"/>
        <v>1678333.3333333335</v>
      </c>
      <c r="BN39" s="34">
        <f t="shared" si="44"/>
        <v>1805000</v>
      </c>
      <c r="BO39" s="34">
        <f t="shared" si="44"/>
        <v>1931666.6666666665</v>
      </c>
      <c r="BP39" s="34">
        <f t="shared" si="44"/>
        <v>2058333.333333333</v>
      </c>
      <c r="BQ39" s="34">
        <f t="shared" si="44"/>
        <v>2185000</v>
      </c>
      <c r="BR39" s="34">
        <f t="shared" si="44"/>
        <v>2311666.666666667</v>
      </c>
      <c r="BS39" s="34">
        <f t="shared" si="44"/>
        <v>2438333.333333334</v>
      </c>
      <c r="BT39" s="34">
        <f t="shared" si="44"/>
        <v>2565000.0000000009</v>
      </c>
      <c r="BU39" s="34">
        <f t="shared" si="44"/>
        <v>2691666.6666666679</v>
      </c>
      <c r="BV39" s="34">
        <f t="shared" si="44"/>
        <v>2818333.3333333349</v>
      </c>
      <c r="BW39" s="34">
        <f t="shared" si="44"/>
        <v>2945000.0000000019</v>
      </c>
      <c r="BX39" s="34">
        <f t="shared" si="44"/>
        <v>3198333.3333333349</v>
      </c>
      <c r="BY39" s="34">
        <f t="shared" si="44"/>
        <v>3451666.6666666679</v>
      </c>
      <c r="BZ39" s="34">
        <f t="shared" si="44"/>
        <v>3705000.0000000009</v>
      </c>
      <c r="CA39" s="34">
        <f t="shared" si="44"/>
        <v>3958333.333333334</v>
      </c>
      <c r="CB39" s="34">
        <f t="shared" si="44"/>
        <v>4211666.6666666679</v>
      </c>
      <c r="CC39" s="34">
        <f t="shared" ref="CC39:CI39" si="45">CC32</f>
        <v>4465000.0000000019</v>
      </c>
      <c r="CD39" s="34">
        <f t="shared" si="45"/>
        <v>4718333.3333333358</v>
      </c>
      <c r="CE39" s="34">
        <f t="shared" si="45"/>
        <v>4971666.6666666698</v>
      </c>
      <c r="CF39" s="34">
        <f t="shared" si="45"/>
        <v>5225000.0000000037</v>
      </c>
      <c r="CG39" s="34">
        <f t="shared" si="45"/>
        <v>5478333.3333333377</v>
      </c>
      <c r="CH39" s="34">
        <f t="shared" si="45"/>
        <v>5731666.6666666716</v>
      </c>
      <c r="CI39" s="34">
        <f t="shared" si="45"/>
        <v>5985000.0000000056</v>
      </c>
    </row>
    <row r="40" spans="1:87" outlineLevel="1" x14ac:dyDescent="0.4">
      <c r="B40" s="6"/>
      <c r="C40" t="s">
        <v>163</v>
      </c>
    </row>
    <row r="41" spans="1:87" s="42" customFormat="1" x14ac:dyDescent="0.4">
      <c r="C41" s="42" t="s">
        <v>163</v>
      </c>
      <c r="E41" s="41" t="s">
        <v>167</v>
      </c>
      <c r="F41" s="41"/>
      <c r="G41" s="68"/>
    </row>
    <row r="42" spans="1:87" x14ac:dyDescent="0.4">
      <c r="C42" t="s">
        <v>163</v>
      </c>
      <c r="E42" s="12" t="s">
        <v>168</v>
      </c>
      <c r="F42" s="12"/>
      <c r="G42" s="13"/>
      <c r="H42" s="18">
        <v>1000</v>
      </c>
      <c r="I42" s="18">
        <v>1000</v>
      </c>
      <c r="J42" s="18">
        <v>1000</v>
      </c>
      <c r="K42" s="18">
        <v>1000</v>
      </c>
      <c r="L42" s="18">
        <v>1000</v>
      </c>
      <c r="M42" s="18">
        <v>1000</v>
      </c>
      <c r="P42" s="19" cm="1">
        <f t="array" ref="P42">INDEX($H:$M,ROW(),MATCH(P$2,$H$1:$M$1,0))</f>
        <v>1000</v>
      </c>
      <c r="Q42" s="19" cm="1">
        <f t="array" ref="Q42">INDEX($H:$M,ROW(),MATCH(Q$2,$H$1:$M$1,0))</f>
        <v>1000</v>
      </c>
      <c r="R42" s="19" cm="1">
        <f t="array" ref="R42">INDEX($H:$M,ROW(),MATCH(R$2,$H$1:$M$1,0))</f>
        <v>1000</v>
      </c>
      <c r="S42" s="19" cm="1">
        <f t="array" ref="S42">INDEX($H:$M,ROW(),MATCH(S$2,$H$1:$M$1,0))</f>
        <v>1000</v>
      </c>
      <c r="T42" s="19" cm="1">
        <f t="array" ref="T42">INDEX($H:$M,ROW(),MATCH(T$2,$H$1:$M$1,0))</f>
        <v>1000</v>
      </c>
      <c r="U42" s="19" cm="1">
        <f t="array" ref="U42">INDEX($H:$M,ROW(),MATCH(U$2,$H$1:$M$1,0))</f>
        <v>1000</v>
      </c>
      <c r="V42" s="19" cm="1">
        <f t="array" ref="V42">INDEX($H:$M,ROW(),MATCH(V$2,$H$1:$M$1,0))</f>
        <v>1000</v>
      </c>
      <c r="W42" s="19" cm="1">
        <f t="array" ref="W42">INDEX($H:$M,ROW(),MATCH(W$2,$H$1:$M$1,0))</f>
        <v>1000</v>
      </c>
      <c r="X42" s="19" cm="1">
        <f t="array" ref="X42">INDEX($H:$M,ROW(),MATCH(X$2,$H$1:$M$1,0))</f>
        <v>1000</v>
      </c>
      <c r="Y42" s="19" cm="1">
        <f t="array" ref="Y42">INDEX($H:$M,ROW(),MATCH(Y$2,$H$1:$M$1,0))</f>
        <v>1000</v>
      </c>
      <c r="Z42" s="19" cm="1">
        <f t="array" ref="Z42">INDEX($H:$M,ROW(),MATCH(Z$2,$H$1:$M$1,0))</f>
        <v>1000</v>
      </c>
      <c r="AA42" s="19" cm="1">
        <f t="array" ref="AA42">INDEX($H:$M,ROW(),MATCH(AA$2,$H$1:$M$1,0))</f>
        <v>1000</v>
      </c>
      <c r="AB42" s="19" cm="1">
        <f t="array" ref="AB42">INDEX($H:$M,ROW(),MATCH(AB$2,$H$1:$M$1,0))</f>
        <v>1000</v>
      </c>
      <c r="AC42" s="19" cm="1">
        <f t="array" ref="AC42">INDEX($H:$M,ROW(),MATCH(AC$2,$H$1:$M$1,0))</f>
        <v>1000</v>
      </c>
      <c r="AD42" s="19" cm="1">
        <f t="array" ref="AD42">INDEX($H:$M,ROW(),MATCH(AD$2,$H$1:$M$1,0))</f>
        <v>1000</v>
      </c>
      <c r="AE42" s="19" cm="1">
        <f t="array" ref="AE42">INDEX($H:$M,ROW(),MATCH(AE$2,$H$1:$M$1,0))</f>
        <v>1000</v>
      </c>
      <c r="AF42" s="19" cm="1">
        <f t="array" ref="AF42">INDEX($H:$M,ROW(),MATCH(AF$2,$H$1:$M$1,0))</f>
        <v>1000</v>
      </c>
      <c r="AG42" s="19" cm="1">
        <f t="array" ref="AG42">INDEX($H:$M,ROW(),MATCH(AG$2,$H$1:$M$1,0))</f>
        <v>1000</v>
      </c>
      <c r="AH42" s="19" cm="1">
        <f t="array" ref="AH42">INDEX($H:$M,ROW(),MATCH(AH$2,$H$1:$M$1,0))</f>
        <v>1000</v>
      </c>
      <c r="AI42" s="19" cm="1">
        <f t="array" ref="AI42">INDEX($H:$M,ROW(),MATCH(AI$2,$H$1:$M$1,0))</f>
        <v>1000</v>
      </c>
      <c r="AJ42" s="19" cm="1">
        <f t="array" ref="AJ42">INDEX($H:$M,ROW(),MATCH(AJ$2,$H$1:$M$1,0))</f>
        <v>1000</v>
      </c>
      <c r="AK42" s="19" cm="1">
        <f t="array" ref="AK42">INDEX($H:$M,ROW(),MATCH(AK$2,$H$1:$M$1,0))</f>
        <v>1000</v>
      </c>
      <c r="AL42" s="19" cm="1">
        <f t="array" ref="AL42">INDEX($H:$M,ROW(),MATCH(AL$2,$H$1:$M$1,0))</f>
        <v>1000</v>
      </c>
      <c r="AM42" s="19" cm="1">
        <f t="array" ref="AM42">INDEX($H:$M,ROW(),MATCH(AM$2,$H$1:$M$1,0))</f>
        <v>1000</v>
      </c>
      <c r="AN42" s="19" cm="1">
        <f t="array" ref="AN42">INDEX($H:$M,ROW(),MATCH(AN$2,$H$1:$M$1,0))</f>
        <v>1000</v>
      </c>
      <c r="AO42" s="19" cm="1">
        <f t="array" ref="AO42">INDEX($H:$M,ROW(),MATCH(AO$2,$H$1:$M$1,0))</f>
        <v>1000</v>
      </c>
      <c r="AP42" s="19" cm="1">
        <f t="array" ref="AP42">INDEX($H:$M,ROW(),MATCH(AP$2,$H$1:$M$1,0))</f>
        <v>1000</v>
      </c>
      <c r="AQ42" s="19" cm="1">
        <f t="array" ref="AQ42">INDEX($H:$M,ROW(),MATCH(AQ$2,$H$1:$M$1,0))</f>
        <v>1000</v>
      </c>
      <c r="AR42" s="19" cm="1">
        <f t="array" ref="AR42">INDEX($H:$M,ROW(),MATCH(AR$2,$H$1:$M$1,0))</f>
        <v>1000</v>
      </c>
      <c r="AS42" s="19" cm="1">
        <f t="array" ref="AS42">INDEX($H:$M,ROW(),MATCH(AS$2,$H$1:$M$1,0))</f>
        <v>1000</v>
      </c>
      <c r="AT42" s="19" cm="1">
        <f t="array" ref="AT42">INDEX($H:$M,ROW(),MATCH(AT$2,$H$1:$M$1,0))</f>
        <v>1000</v>
      </c>
      <c r="AU42" s="19" cm="1">
        <f t="array" ref="AU42">INDEX($H:$M,ROW(),MATCH(AU$2,$H$1:$M$1,0))</f>
        <v>1000</v>
      </c>
      <c r="AV42" s="19" cm="1">
        <f t="array" ref="AV42">INDEX($H:$M,ROW(),MATCH(AV$2,$H$1:$M$1,0))</f>
        <v>1000</v>
      </c>
      <c r="AW42" s="19" cm="1">
        <f t="array" ref="AW42">INDEX($H:$M,ROW(),MATCH(AW$2,$H$1:$M$1,0))</f>
        <v>1000</v>
      </c>
      <c r="AX42" s="19" cm="1">
        <f t="array" ref="AX42">INDEX($H:$M,ROW(),MATCH(AX$2,$H$1:$M$1,0))</f>
        <v>1000</v>
      </c>
      <c r="AY42" s="19" cm="1">
        <f t="array" ref="AY42">INDEX($H:$M,ROW(),MATCH(AY$2,$H$1:$M$1,0))</f>
        <v>1000</v>
      </c>
      <c r="AZ42" s="19" cm="1">
        <f t="array" ref="AZ42">INDEX($H:$M,ROW(),MATCH(AZ$2,$H$1:$M$1,0))</f>
        <v>1000</v>
      </c>
      <c r="BA42" s="19" cm="1">
        <f t="array" ref="BA42">INDEX($H:$M,ROW(),MATCH(BA$2,$H$1:$M$1,0))</f>
        <v>1000</v>
      </c>
      <c r="BB42" s="19" cm="1">
        <f t="array" ref="BB42">INDEX($H:$M,ROW(),MATCH(BB$2,$H$1:$M$1,0))</f>
        <v>1000</v>
      </c>
      <c r="BC42" s="19" cm="1">
        <f t="array" ref="BC42">INDEX($H:$M,ROW(),MATCH(BC$2,$H$1:$M$1,0))</f>
        <v>1000</v>
      </c>
      <c r="BD42" s="19" cm="1">
        <f t="array" ref="BD42">INDEX($H:$M,ROW(),MATCH(BD$2,$H$1:$M$1,0))</f>
        <v>1000</v>
      </c>
      <c r="BE42" s="19" cm="1">
        <f t="array" ref="BE42">INDEX($H:$M,ROW(),MATCH(BE$2,$H$1:$M$1,0))</f>
        <v>1000</v>
      </c>
      <c r="BF42" s="19" cm="1">
        <f t="array" ref="BF42">INDEX($H:$M,ROW(),MATCH(BF$2,$H$1:$M$1,0))</f>
        <v>1000</v>
      </c>
      <c r="BG42" s="19" cm="1">
        <f t="array" ref="BG42">INDEX($H:$M,ROW(),MATCH(BG$2,$H$1:$M$1,0))</f>
        <v>1000</v>
      </c>
      <c r="BH42" s="19" cm="1">
        <f t="array" ref="BH42">INDEX($H:$M,ROW(),MATCH(BH$2,$H$1:$M$1,0))</f>
        <v>1000</v>
      </c>
      <c r="BI42" s="19" cm="1">
        <f t="array" ref="BI42">INDEX($H:$M,ROW(),MATCH(BI$2,$H$1:$M$1,0))</f>
        <v>1000</v>
      </c>
      <c r="BJ42" s="19" cm="1">
        <f t="array" ref="BJ42">INDEX($H:$M,ROW(),MATCH(BJ$2,$H$1:$M$1,0))</f>
        <v>1000</v>
      </c>
      <c r="BK42" s="19" cm="1">
        <f t="array" ref="BK42">INDEX($H:$M,ROW(),MATCH(BK$2,$H$1:$M$1,0))</f>
        <v>1000</v>
      </c>
      <c r="BL42" s="19" cm="1">
        <f t="array" ref="BL42">INDEX($H:$M,ROW(),MATCH(BL$2,$H$1:$M$1,0))</f>
        <v>1000</v>
      </c>
      <c r="BM42" s="19" cm="1">
        <f t="array" ref="BM42">INDEX($H:$M,ROW(),MATCH(BM$2,$H$1:$M$1,0))</f>
        <v>1000</v>
      </c>
      <c r="BN42" s="19" cm="1">
        <f t="array" ref="BN42">INDEX($H:$M,ROW(),MATCH(BN$2,$H$1:$M$1,0))</f>
        <v>1000</v>
      </c>
      <c r="BO42" s="19" cm="1">
        <f t="array" ref="BO42">INDEX($H:$M,ROW(),MATCH(BO$2,$H$1:$M$1,0))</f>
        <v>1000</v>
      </c>
      <c r="BP42" s="19" cm="1">
        <f t="array" ref="BP42">INDEX($H:$M,ROW(),MATCH(BP$2,$H$1:$M$1,0))</f>
        <v>1000</v>
      </c>
      <c r="BQ42" s="19" cm="1">
        <f t="array" ref="BQ42">INDEX($H:$M,ROW(),MATCH(BQ$2,$H$1:$M$1,0))</f>
        <v>1000</v>
      </c>
      <c r="BR42" s="19" cm="1">
        <f t="array" ref="BR42">INDEX($H:$M,ROW(),MATCH(BR$2,$H$1:$M$1,0))</f>
        <v>1000</v>
      </c>
      <c r="BS42" s="19" cm="1">
        <f t="array" ref="BS42">INDEX($H:$M,ROW(),MATCH(BS$2,$H$1:$M$1,0))</f>
        <v>1000</v>
      </c>
      <c r="BT42" s="19" cm="1">
        <f t="array" ref="BT42">INDEX($H:$M,ROW(),MATCH(BT$2,$H$1:$M$1,0))</f>
        <v>1000</v>
      </c>
      <c r="BU42" s="19" cm="1">
        <f t="array" ref="BU42">INDEX($H:$M,ROW(),MATCH(BU$2,$H$1:$M$1,0))</f>
        <v>1000</v>
      </c>
      <c r="BV42" s="19" cm="1">
        <f t="array" ref="BV42">INDEX($H:$M,ROW(),MATCH(BV$2,$H$1:$M$1,0))</f>
        <v>1000</v>
      </c>
      <c r="BW42" s="19" cm="1">
        <f t="array" ref="BW42">INDEX($H:$M,ROW(),MATCH(BW$2,$H$1:$M$1,0))</f>
        <v>1000</v>
      </c>
      <c r="BX42" s="19" cm="1">
        <f t="array" ref="BX42">INDEX($H:$M,ROW(),MATCH(BX$2,$H$1:$M$1,0))</f>
        <v>1000</v>
      </c>
      <c r="BY42" s="19" cm="1">
        <f t="array" ref="BY42">INDEX($H:$M,ROW(),MATCH(BY$2,$H$1:$M$1,0))</f>
        <v>1000</v>
      </c>
      <c r="BZ42" s="19" cm="1">
        <f t="array" ref="BZ42">INDEX($H:$M,ROW(),MATCH(BZ$2,$H$1:$M$1,0))</f>
        <v>1000</v>
      </c>
      <c r="CA42" s="19" cm="1">
        <f t="array" ref="CA42">INDEX($H:$M,ROW(),MATCH(CA$2,$H$1:$M$1,0))</f>
        <v>1000</v>
      </c>
      <c r="CB42" s="19" cm="1">
        <f t="array" ref="CB42">INDEX($H:$M,ROW(),MATCH(CB$2,$H$1:$M$1,0))</f>
        <v>1000</v>
      </c>
      <c r="CC42" s="19" cm="1">
        <f t="array" ref="CC42">INDEX($H:$M,ROW(),MATCH(CC$2,$H$1:$M$1,0))</f>
        <v>1000</v>
      </c>
      <c r="CD42" s="19" cm="1">
        <f t="array" ref="CD42">INDEX($H:$M,ROW(),MATCH(CD$2,$H$1:$M$1,0))</f>
        <v>1000</v>
      </c>
      <c r="CE42" s="19" cm="1">
        <f t="array" ref="CE42">INDEX($H:$M,ROW(),MATCH(CE$2,$H$1:$M$1,0))</f>
        <v>1000</v>
      </c>
      <c r="CF42" s="19" cm="1">
        <f t="array" ref="CF42">INDEX($H:$M,ROW(),MATCH(CF$2,$H$1:$M$1,0))</f>
        <v>1000</v>
      </c>
      <c r="CG42" s="19" cm="1">
        <f t="array" ref="CG42">INDEX($H:$M,ROW(),MATCH(CG$2,$H$1:$M$1,0))</f>
        <v>1000</v>
      </c>
      <c r="CH42" s="19" cm="1">
        <f t="array" ref="CH42">INDEX($H:$M,ROW(),MATCH(CH$2,$H$1:$M$1,0))</f>
        <v>1000</v>
      </c>
      <c r="CI42" s="19" cm="1">
        <f t="array" ref="CI42">INDEX($H:$M,ROW(),MATCH(CI$2,$H$1:$M$1,0))</f>
        <v>1000</v>
      </c>
    </row>
    <row r="43" spans="1:87" x14ac:dyDescent="0.4">
      <c r="C43" t="s">
        <v>163</v>
      </c>
    </row>
    <row r="44" spans="1:87" x14ac:dyDescent="0.4">
      <c r="A44" s="6"/>
      <c r="B44" s="6"/>
      <c r="C44" t="s">
        <v>163</v>
      </c>
      <c r="E44" s="12" t="s">
        <v>70</v>
      </c>
      <c r="F44" s="12"/>
      <c r="G44" s="13"/>
    </row>
    <row r="45" spans="1:87" x14ac:dyDescent="0.4">
      <c r="A45" s="6"/>
      <c r="B45" s="6"/>
      <c r="C45" t="s">
        <v>163</v>
      </c>
      <c r="E45" t="s">
        <v>71</v>
      </c>
      <c r="H45" s="15">
        <f>SUMIF($3:$3,H$1-1,45:45)</f>
        <v>0</v>
      </c>
      <c r="I45" s="15">
        <f>H49</f>
        <v>10824.300000000001</v>
      </c>
      <c r="J45" s="15">
        <f>I49</f>
        <v>54140.499999999993</v>
      </c>
      <c r="K45" s="15">
        <f>J49</f>
        <v>162436.70000000001</v>
      </c>
      <c r="L45" s="15">
        <f>K49</f>
        <v>400692.9</v>
      </c>
      <c r="M45" s="15">
        <f>L49</f>
        <v>898869.09999999974</v>
      </c>
      <c r="O45" s="34"/>
      <c r="P45" s="34">
        <f>O49</f>
        <v>0</v>
      </c>
      <c r="Q45" s="34">
        <f>P49</f>
        <v>75.05</v>
      </c>
      <c r="R45" s="34">
        <f t="shared" ref="R45:CC45" si="46">Q49</f>
        <v>300.2</v>
      </c>
      <c r="S45" s="34">
        <f t="shared" si="46"/>
        <v>675.45</v>
      </c>
      <c r="T45" s="34">
        <f t="shared" si="46"/>
        <v>1201.75</v>
      </c>
      <c r="U45" s="34">
        <f t="shared" si="46"/>
        <v>1878.15</v>
      </c>
      <c r="V45" s="34">
        <f t="shared" si="46"/>
        <v>2704.65</v>
      </c>
      <c r="W45" s="34">
        <f t="shared" si="46"/>
        <v>3682.2000000000003</v>
      </c>
      <c r="X45" s="34">
        <f t="shared" si="46"/>
        <v>4809.8500000000004</v>
      </c>
      <c r="Y45" s="34">
        <f t="shared" si="46"/>
        <v>6087.6</v>
      </c>
      <c r="Z45" s="34">
        <f t="shared" si="46"/>
        <v>7516.4000000000005</v>
      </c>
      <c r="AA45" s="34">
        <f t="shared" si="46"/>
        <v>9095.3000000000011</v>
      </c>
      <c r="AB45" s="34">
        <f t="shared" si="46"/>
        <v>10824.300000000001</v>
      </c>
      <c r="AC45" s="34">
        <f t="shared" si="46"/>
        <v>12779.400000000001</v>
      </c>
      <c r="AD45" s="34">
        <f t="shared" si="46"/>
        <v>15035.650000000001</v>
      </c>
      <c r="AE45" s="34">
        <f t="shared" si="46"/>
        <v>17592.100000000002</v>
      </c>
      <c r="AF45" s="34">
        <f t="shared" si="46"/>
        <v>20449.7</v>
      </c>
      <c r="AG45" s="34">
        <f t="shared" si="46"/>
        <v>23608.45</v>
      </c>
      <c r="AH45" s="34">
        <f t="shared" si="46"/>
        <v>27067.4</v>
      </c>
      <c r="AI45" s="34">
        <f t="shared" si="46"/>
        <v>30827.5</v>
      </c>
      <c r="AJ45" s="34">
        <f t="shared" si="46"/>
        <v>34888.75</v>
      </c>
      <c r="AK45" s="34">
        <f t="shared" si="46"/>
        <v>39250.199999999997</v>
      </c>
      <c r="AL45" s="34">
        <f t="shared" si="46"/>
        <v>43912.799999999996</v>
      </c>
      <c r="AM45" s="34">
        <f t="shared" si="46"/>
        <v>48876.549999999996</v>
      </c>
      <c r="AN45" s="34">
        <f t="shared" si="46"/>
        <v>54140.499999999993</v>
      </c>
      <c r="AO45" s="34">
        <f t="shared" si="46"/>
        <v>59855.69999999999</v>
      </c>
      <c r="AP45" s="34">
        <f t="shared" si="46"/>
        <v>66173.199999999983</v>
      </c>
      <c r="AQ45" s="34">
        <f t="shared" si="46"/>
        <v>73092.049999999988</v>
      </c>
      <c r="AR45" s="34">
        <f t="shared" si="46"/>
        <v>80612.249999999985</v>
      </c>
      <c r="AS45" s="34">
        <f t="shared" si="46"/>
        <v>88734.749999999985</v>
      </c>
      <c r="AT45" s="34">
        <f t="shared" si="46"/>
        <v>97458.599999999991</v>
      </c>
      <c r="AU45" s="34">
        <f t="shared" si="46"/>
        <v>106783.79999999999</v>
      </c>
      <c r="AV45" s="34">
        <f t="shared" si="46"/>
        <v>116711.29999999999</v>
      </c>
      <c r="AW45" s="34">
        <f t="shared" si="46"/>
        <v>127240.15</v>
      </c>
      <c r="AX45" s="34">
        <f t="shared" si="46"/>
        <v>138370.35</v>
      </c>
      <c r="AY45" s="34">
        <f t="shared" si="46"/>
        <v>150102.85</v>
      </c>
      <c r="AZ45" s="34">
        <f t="shared" si="46"/>
        <v>162436.70000000001</v>
      </c>
      <c r="BA45" s="34">
        <f t="shared" si="46"/>
        <v>175673.05000000002</v>
      </c>
      <c r="BB45" s="34">
        <f t="shared" si="46"/>
        <v>190113.05000000002</v>
      </c>
      <c r="BC45" s="34">
        <f t="shared" si="46"/>
        <v>205755.75000000003</v>
      </c>
      <c r="BD45" s="34">
        <f t="shared" si="46"/>
        <v>222602.10000000003</v>
      </c>
      <c r="BE45" s="34">
        <f t="shared" si="46"/>
        <v>240652.10000000003</v>
      </c>
      <c r="BF45" s="34">
        <f t="shared" si="46"/>
        <v>259904.80000000005</v>
      </c>
      <c r="BG45" s="34">
        <f t="shared" si="46"/>
        <v>280361.15000000002</v>
      </c>
      <c r="BH45" s="34">
        <f t="shared" si="46"/>
        <v>302021.15000000002</v>
      </c>
      <c r="BI45" s="34">
        <f t="shared" si="46"/>
        <v>324883.85000000003</v>
      </c>
      <c r="BJ45" s="34">
        <f t="shared" si="46"/>
        <v>348950.2</v>
      </c>
      <c r="BK45" s="34">
        <f t="shared" si="46"/>
        <v>374220.2</v>
      </c>
      <c r="BL45" s="34">
        <f t="shared" si="46"/>
        <v>400692.9</v>
      </c>
      <c r="BM45" s="34">
        <f t="shared" si="46"/>
        <v>428970.60000000003</v>
      </c>
      <c r="BN45" s="34">
        <f t="shared" si="46"/>
        <v>459655.60000000003</v>
      </c>
      <c r="BO45" s="34">
        <f t="shared" si="46"/>
        <v>492746.95</v>
      </c>
      <c r="BP45" s="34">
        <f t="shared" si="46"/>
        <v>528244.64999999991</v>
      </c>
      <c r="BQ45" s="34">
        <f t="shared" si="46"/>
        <v>566149.64999999991</v>
      </c>
      <c r="BR45" s="34">
        <f t="shared" si="46"/>
        <v>606460.99999999988</v>
      </c>
      <c r="BS45" s="34">
        <f t="shared" si="46"/>
        <v>649178.69999999984</v>
      </c>
      <c r="BT45" s="34">
        <f t="shared" si="46"/>
        <v>694303.69999999984</v>
      </c>
      <c r="BU45" s="34">
        <f t="shared" si="46"/>
        <v>741835.04999999981</v>
      </c>
      <c r="BV45" s="34">
        <f t="shared" si="46"/>
        <v>791772.74999999977</v>
      </c>
      <c r="BW45" s="34">
        <f t="shared" si="46"/>
        <v>844117.74999999977</v>
      </c>
      <c r="BX45" s="34">
        <f t="shared" si="46"/>
        <v>898869.09999999974</v>
      </c>
      <c r="BY45" s="34">
        <f t="shared" si="46"/>
        <v>957230.44999999972</v>
      </c>
      <c r="BZ45" s="34">
        <f t="shared" si="46"/>
        <v>1020405.4499999997</v>
      </c>
      <c r="CA45" s="34">
        <f t="shared" si="46"/>
        <v>1088393.1499999997</v>
      </c>
      <c r="CB45" s="34">
        <f t="shared" si="46"/>
        <v>1161194.4999999998</v>
      </c>
      <c r="CC45" s="34">
        <f t="shared" si="46"/>
        <v>1238809.4999999998</v>
      </c>
      <c r="CD45" s="34">
        <f t="shared" ref="CD45:CI45" si="47">CC49</f>
        <v>1321237.1999999997</v>
      </c>
      <c r="CE45" s="34">
        <f t="shared" si="47"/>
        <v>1408478.5499999998</v>
      </c>
      <c r="CF45" s="34">
        <f t="shared" si="47"/>
        <v>1500533.5499999998</v>
      </c>
      <c r="CG45" s="34">
        <f t="shared" si="47"/>
        <v>1597401.2499999998</v>
      </c>
      <c r="CH45" s="34">
        <f t="shared" si="47"/>
        <v>1699082.5999999999</v>
      </c>
      <c r="CI45" s="34">
        <f t="shared" si="47"/>
        <v>1805577.5999999999</v>
      </c>
    </row>
    <row r="46" spans="1:87" x14ac:dyDescent="0.4">
      <c r="A46" s="6"/>
      <c r="B46" s="6"/>
      <c r="C46" t="s">
        <v>163</v>
      </c>
      <c r="E46" t="s">
        <v>72</v>
      </c>
      <c r="H46" s="34">
        <f t="shared" ref="H46:M46" si="48">SUMIF($2:$2,H$1,46:46)</f>
        <v>11394</v>
      </c>
      <c r="I46" s="34">
        <f t="shared" si="48"/>
        <v>45596</v>
      </c>
      <c r="J46" s="34">
        <f t="shared" si="48"/>
        <v>113996</v>
      </c>
      <c r="K46" s="34">
        <f t="shared" si="48"/>
        <v>250796</v>
      </c>
      <c r="L46" s="34">
        <f t="shared" si="48"/>
        <v>524396</v>
      </c>
      <c r="M46" s="34">
        <f t="shared" si="48"/>
        <v>1071596</v>
      </c>
      <c r="O46" s="17"/>
      <c r="P46" s="34">
        <f>ROUNDDOWN(P37/P42,0)</f>
        <v>79</v>
      </c>
      <c r="Q46" s="34">
        <f t="shared" ref="Q46:CB46" si="49">ROUNDDOWN(Q37/Q42,0)</f>
        <v>237</v>
      </c>
      <c r="R46" s="34">
        <f t="shared" si="49"/>
        <v>395</v>
      </c>
      <c r="S46" s="34">
        <f t="shared" si="49"/>
        <v>554</v>
      </c>
      <c r="T46" s="34">
        <f t="shared" si="49"/>
        <v>712</v>
      </c>
      <c r="U46" s="34">
        <f t="shared" si="49"/>
        <v>870</v>
      </c>
      <c r="V46" s="34">
        <f t="shared" si="49"/>
        <v>1029</v>
      </c>
      <c r="W46" s="34">
        <f t="shared" si="49"/>
        <v>1187</v>
      </c>
      <c r="X46" s="34">
        <f t="shared" si="49"/>
        <v>1345</v>
      </c>
      <c r="Y46" s="34">
        <f t="shared" si="49"/>
        <v>1504</v>
      </c>
      <c r="Z46" s="34">
        <f t="shared" si="49"/>
        <v>1662</v>
      </c>
      <c r="AA46" s="34">
        <f t="shared" si="49"/>
        <v>1820</v>
      </c>
      <c r="AB46" s="34">
        <f t="shared" si="49"/>
        <v>2058</v>
      </c>
      <c r="AC46" s="34">
        <f t="shared" si="49"/>
        <v>2375</v>
      </c>
      <c r="AD46" s="34">
        <f t="shared" si="49"/>
        <v>2691</v>
      </c>
      <c r="AE46" s="34">
        <f t="shared" si="49"/>
        <v>3008</v>
      </c>
      <c r="AF46" s="34">
        <f t="shared" si="49"/>
        <v>3325</v>
      </c>
      <c r="AG46" s="34">
        <f t="shared" si="49"/>
        <v>3641</v>
      </c>
      <c r="AH46" s="34">
        <f t="shared" si="49"/>
        <v>3958</v>
      </c>
      <c r="AI46" s="34">
        <f t="shared" si="49"/>
        <v>4275</v>
      </c>
      <c r="AJ46" s="34">
        <f t="shared" si="49"/>
        <v>4591</v>
      </c>
      <c r="AK46" s="34">
        <f t="shared" si="49"/>
        <v>4908</v>
      </c>
      <c r="AL46" s="34">
        <f t="shared" si="49"/>
        <v>5225</v>
      </c>
      <c r="AM46" s="34">
        <f t="shared" si="49"/>
        <v>5541</v>
      </c>
      <c r="AN46" s="34">
        <f t="shared" si="49"/>
        <v>6016</v>
      </c>
      <c r="AO46" s="34">
        <f t="shared" si="49"/>
        <v>6650</v>
      </c>
      <c r="AP46" s="34">
        <f t="shared" si="49"/>
        <v>7283</v>
      </c>
      <c r="AQ46" s="34">
        <f t="shared" si="49"/>
        <v>7916</v>
      </c>
      <c r="AR46" s="34">
        <f t="shared" si="49"/>
        <v>8550</v>
      </c>
      <c r="AS46" s="34">
        <f t="shared" si="49"/>
        <v>9183</v>
      </c>
      <c r="AT46" s="34">
        <f t="shared" si="49"/>
        <v>9816</v>
      </c>
      <c r="AU46" s="34">
        <f t="shared" si="49"/>
        <v>10450</v>
      </c>
      <c r="AV46" s="34">
        <f t="shared" si="49"/>
        <v>11083</v>
      </c>
      <c r="AW46" s="34">
        <f t="shared" si="49"/>
        <v>11716</v>
      </c>
      <c r="AX46" s="34">
        <f t="shared" si="49"/>
        <v>12350</v>
      </c>
      <c r="AY46" s="34">
        <f t="shared" si="49"/>
        <v>12983</v>
      </c>
      <c r="AZ46" s="34">
        <f t="shared" si="49"/>
        <v>13933</v>
      </c>
      <c r="BA46" s="34">
        <f t="shared" si="49"/>
        <v>15200</v>
      </c>
      <c r="BB46" s="34">
        <f t="shared" si="49"/>
        <v>16466</v>
      </c>
      <c r="BC46" s="34">
        <f t="shared" si="49"/>
        <v>17733</v>
      </c>
      <c r="BD46" s="34">
        <f t="shared" si="49"/>
        <v>19000</v>
      </c>
      <c r="BE46" s="34">
        <f t="shared" si="49"/>
        <v>20266</v>
      </c>
      <c r="BF46" s="34">
        <f t="shared" si="49"/>
        <v>21533</v>
      </c>
      <c r="BG46" s="34">
        <f t="shared" si="49"/>
        <v>22800</v>
      </c>
      <c r="BH46" s="34">
        <f t="shared" si="49"/>
        <v>24066</v>
      </c>
      <c r="BI46" s="34">
        <f t="shared" si="49"/>
        <v>25333</v>
      </c>
      <c r="BJ46" s="34">
        <f t="shared" si="49"/>
        <v>26600</v>
      </c>
      <c r="BK46" s="34">
        <f t="shared" si="49"/>
        <v>27866</v>
      </c>
      <c r="BL46" s="34">
        <f t="shared" si="49"/>
        <v>29766</v>
      </c>
      <c r="BM46" s="34">
        <f t="shared" si="49"/>
        <v>32300</v>
      </c>
      <c r="BN46" s="34">
        <f t="shared" si="49"/>
        <v>34833</v>
      </c>
      <c r="BO46" s="34">
        <f t="shared" si="49"/>
        <v>37366</v>
      </c>
      <c r="BP46" s="34">
        <f t="shared" si="49"/>
        <v>39900</v>
      </c>
      <c r="BQ46" s="34">
        <f t="shared" si="49"/>
        <v>42433</v>
      </c>
      <c r="BR46" s="34">
        <f t="shared" si="49"/>
        <v>44966</v>
      </c>
      <c r="BS46" s="34">
        <f t="shared" si="49"/>
        <v>47500</v>
      </c>
      <c r="BT46" s="34">
        <f t="shared" si="49"/>
        <v>50033</v>
      </c>
      <c r="BU46" s="34">
        <f t="shared" si="49"/>
        <v>52566</v>
      </c>
      <c r="BV46" s="34">
        <f t="shared" si="49"/>
        <v>55100</v>
      </c>
      <c r="BW46" s="34">
        <f t="shared" si="49"/>
        <v>57633</v>
      </c>
      <c r="BX46" s="34">
        <f t="shared" si="49"/>
        <v>61433</v>
      </c>
      <c r="BY46" s="34">
        <f t="shared" si="49"/>
        <v>66500</v>
      </c>
      <c r="BZ46" s="34">
        <f t="shared" si="49"/>
        <v>71566</v>
      </c>
      <c r="CA46" s="34">
        <f t="shared" si="49"/>
        <v>76633</v>
      </c>
      <c r="CB46" s="34">
        <f t="shared" si="49"/>
        <v>81700</v>
      </c>
      <c r="CC46" s="34">
        <f t="shared" ref="CC46:CI46" si="50">ROUNDDOWN(CC37/CC42,0)</f>
        <v>86766</v>
      </c>
      <c r="CD46" s="34">
        <f t="shared" si="50"/>
        <v>91833</v>
      </c>
      <c r="CE46" s="34">
        <f t="shared" si="50"/>
        <v>96900</v>
      </c>
      <c r="CF46" s="34">
        <f t="shared" si="50"/>
        <v>101966</v>
      </c>
      <c r="CG46" s="34">
        <f t="shared" si="50"/>
        <v>107033</v>
      </c>
      <c r="CH46" s="34">
        <f t="shared" si="50"/>
        <v>112100</v>
      </c>
      <c r="CI46" s="34">
        <f t="shared" si="50"/>
        <v>117166</v>
      </c>
    </row>
    <row r="47" spans="1:87" x14ac:dyDescent="0.4">
      <c r="C47" t="s">
        <v>163</v>
      </c>
      <c r="E47" s="12" t="s">
        <v>73</v>
      </c>
      <c r="F47" s="12"/>
      <c r="G47" s="13"/>
      <c r="H47" s="16">
        <v>0.05</v>
      </c>
      <c r="I47" s="16">
        <v>0.05</v>
      </c>
      <c r="J47" s="16">
        <v>0.05</v>
      </c>
      <c r="K47" s="16">
        <v>0.05</v>
      </c>
      <c r="L47" s="16">
        <v>0.05</v>
      </c>
      <c r="M47" s="16">
        <v>0.05</v>
      </c>
      <c r="O47" s="20"/>
      <c r="P47" s="20" cm="1">
        <f t="array" ref="P47">INDEX($H:$M,ROW(),MATCH(P$2,$H$1:$M$1,0))</f>
        <v>0.05</v>
      </c>
      <c r="Q47" s="20" cm="1">
        <f t="array" ref="Q47">INDEX($H:$M,ROW(),MATCH(Q$2,$H$1:$M$1,0))</f>
        <v>0.05</v>
      </c>
      <c r="R47" s="20" cm="1">
        <f t="array" ref="R47">INDEX($H:$M,ROW(),MATCH(R$2,$H$1:$M$1,0))</f>
        <v>0.05</v>
      </c>
      <c r="S47" s="20" cm="1">
        <f t="array" ref="S47">INDEX($H:$M,ROW(),MATCH(S$2,$H$1:$M$1,0))</f>
        <v>0.05</v>
      </c>
      <c r="T47" s="20" cm="1">
        <f t="array" ref="T47">INDEX($H:$M,ROW(),MATCH(T$2,$H$1:$M$1,0))</f>
        <v>0.05</v>
      </c>
      <c r="U47" s="20" cm="1">
        <f t="array" ref="U47">INDEX($H:$M,ROW(),MATCH(U$2,$H$1:$M$1,0))</f>
        <v>0.05</v>
      </c>
      <c r="V47" s="20" cm="1">
        <f t="array" ref="V47">INDEX($H:$M,ROW(),MATCH(V$2,$H$1:$M$1,0))</f>
        <v>0.05</v>
      </c>
      <c r="W47" s="20" cm="1">
        <f t="array" ref="W47">INDEX($H:$M,ROW(),MATCH(W$2,$H$1:$M$1,0))</f>
        <v>0.05</v>
      </c>
      <c r="X47" s="20" cm="1">
        <f t="array" ref="X47">INDEX($H:$M,ROW(),MATCH(X$2,$H$1:$M$1,0))</f>
        <v>0.05</v>
      </c>
      <c r="Y47" s="20" cm="1">
        <f t="array" ref="Y47">INDEX($H:$M,ROW(),MATCH(Y$2,$H$1:$M$1,0))</f>
        <v>0.05</v>
      </c>
      <c r="Z47" s="20" cm="1">
        <f t="array" ref="Z47">INDEX($H:$M,ROW(),MATCH(Z$2,$H$1:$M$1,0))</f>
        <v>0.05</v>
      </c>
      <c r="AA47" s="20" cm="1">
        <f t="array" ref="AA47">INDEX($H:$M,ROW(),MATCH(AA$2,$H$1:$M$1,0))</f>
        <v>0.05</v>
      </c>
      <c r="AB47" s="20" cm="1">
        <f t="array" ref="AB47">INDEX($H:$M,ROW(),MATCH(AB$2,$H$1:$M$1,0))</f>
        <v>0.05</v>
      </c>
      <c r="AC47" s="20" cm="1">
        <f t="array" ref="AC47">INDEX($H:$M,ROW(),MATCH(AC$2,$H$1:$M$1,0))</f>
        <v>0.05</v>
      </c>
      <c r="AD47" s="20" cm="1">
        <f t="array" ref="AD47">INDEX($H:$M,ROW(),MATCH(AD$2,$H$1:$M$1,0))</f>
        <v>0.05</v>
      </c>
      <c r="AE47" s="20" cm="1">
        <f t="array" ref="AE47">INDEX($H:$M,ROW(),MATCH(AE$2,$H$1:$M$1,0))</f>
        <v>0.05</v>
      </c>
      <c r="AF47" s="20" cm="1">
        <f t="array" ref="AF47">INDEX($H:$M,ROW(),MATCH(AF$2,$H$1:$M$1,0))</f>
        <v>0.05</v>
      </c>
      <c r="AG47" s="20" cm="1">
        <f t="array" ref="AG47">INDEX($H:$M,ROW(),MATCH(AG$2,$H$1:$M$1,0))</f>
        <v>0.05</v>
      </c>
      <c r="AH47" s="20" cm="1">
        <f t="array" ref="AH47">INDEX($H:$M,ROW(),MATCH(AH$2,$H$1:$M$1,0))</f>
        <v>0.05</v>
      </c>
      <c r="AI47" s="20" cm="1">
        <f t="array" ref="AI47">INDEX($H:$M,ROW(),MATCH(AI$2,$H$1:$M$1,0))</f>
        <v>0.05</v>
      </c>
      <c r="AJ47" s="20" cm="1">
        <f t="array" ref="AJ47">INDEX($H:$M,ROW(),MATCH(AJ$2,$H$1:$M$1,0))</f>
        <v>0.05</v>
      </c>
      <c r="AK47" s="20" cm="1">
        <f t="array" ref="AK47">INDEX($H:$M,ROW(),MATCH(AK$2,$H$1:$M$1,0))</f>
        <v>0.05</v>
      </c>
      <c r="AL47" s="20" cm="1">
        <f t="array" ref="AL47">INDEX($H:$M,ROW(),MATCH(AL$2,$H$1:$M$1,0))</f>
        <v>0.05</v>
      </c>
      <c r="AM47" s="20" cm="1">
        <f t="array" ref="AM47">INDEX($H:$M,ROW(),MATCH(AM$2,$H$1:$M$1,0))</f>
        <v>0.05</v>
      </c>
      <c r="AN47" s="20" cm="1">
        <f t="array" ref="AN47">INDEX($H:$M,ROW(),MATCH(AN$2,$H$1:$M$1,0))</f>
        <v>0.05</v>
      </c>
      <c r="AO47" s="20" cm="1">
        <f t="array" ref="AO47">INDEX($H:$M,ROW(),MATCH(AO$2,$H$1:$M$1,0))</f>
        <v>0.05</v>
      </c>
      <c r="AP47" s="20" cm="1">
        <f t="array" ref="AP47">INDEX($H:$M,ROW(),MATCH(AP$2,$H$1:$M$1,0))</f>
        <v>0.05</v>
      </c>
      <c r="AQ47" s="20" cm="1">
        <f t="array" ref="AQ47">INDEX($H:$M,ROW(),MATCH(AQ$2,$H$1:$M$1,0))</f>
        <v>0.05</v>
      </c>
      <c r="AR47" s="20" cm="1">
        <f t="array" ref="AR47">INDEX($H:$M,ROW(),MATCH(AR$2,$H$1:$M$1,0))</f>
        <v>0.05</v>
      </c>
      <c r="AS47" s="20" cm="1">
        <f t="array" ref="AS47">INDEX($H:$M,ROW(),MATCH(AS$2,$H$1:$M$1,0))</f>
        <v>0.05</v>
      </c>
      <c r="AT47" s="20" cm="1">
        <f t="array" ref="AT47">INDEX($H:$M,ROW(),MATCH(AT$2,$H$1:$M$1,0))</f>
        <v>0.05</v>
      </c>
      <c r="AU47" s="20" cm="1">
        <f t="array" ref="AU47">INDEX($H:$M,ROW(),MATCH(AU$2,$H$1:$M$1,0))</f>
        <v>0.05</v>
      </c>
      <c r="AV47" s="20" cm="1">
        <f t="array" ref="AV47">INDEX($H:$M,ROW(),MATCH(AV$2,$H$1:$M$1,0))</f>
        <v>0.05</v>
      </c>
      <c r="AW47" s="20" cm="1">
        <f t="array" ref="AW47">INDEX($H:$M,ROW(),MATCH(AW$2,$H$1:$M$1,0))</f>
        <v>0.05</v>
      </c>
      <c r="AX47" s="20" cm="1">
        <f t="array" ref="AX47">INDEX($H:$M,ROW(),MATCH(AX$2,$H$1:$M$1,0))</f>
        <v>0.05</v>
      </c>
      <c r="AY47" s="20" cm="1">
        <f t="array" ref="AY47">INDEX($H:$M,ROW(),MATCH(AY$2,$H$1:$M$1,0))</f>
        <v>0.05</v>
      </c>
      <c r="AZ47" s="20" cm="1">
        <f t="array" ref="AZ47">INDEX($H:$M,ROW(),MATCH(AZ$2,$H$1:$M$1,0))</f>
        <v>0.05</v>
      </c>
      <c r="BA47" s="20" cm="1">
        <f t="array" ref="BA47">INDEX($H:$M,ROW(),MATCH(BA$2,$H$1:$M$1,0))</f>
        <v>0.05</v>
      </c>
      <c r="BB47" s="20" cm="1">
        <f t="array" ref="BB47">INDEX($H:$M,ROW(),MATCH(BB$2,$H$1:$M$1,0))</f>
        <v>0.05</v>
      </c>
      <c r="BC47" s="20" cm="1">
        <f t="array" ref="BC47">INDEX($H:$M,ROW(),MATCH(BC$2,$H$1:$M$1,0))</f>
        <v>0.05</v>
      </c>
      <c r="BD47" s="20" cm="1">
        <f t="array" ref="BD47">INDEX($H:$M,ROW(),MATCH(BD$2,$H$1:$M$1,0))</f>
        <v>0.05</v>
      </c>
      <c r="BE47" s="20" cm="1">
        <f t="array" ref="BE47">INDEX($H:$M,ROW(),MATCH(BE$2,$H$1:$M$1,0))</f>
        <v>0.05</v>
      </c>
      <c r="BF47" s="20" cm="1">
        <f t="array" ref="BF47">INDEX($H:$M,ROW(),MATCH(BF$2,$H$1:$M$1,0))</f>
        <v>0.05</v>
      </c>
      <c r="BG47" s="20" cm="1">
        <f t="array" ref="BG47">INDEX($H:$M,ROW(),MATCH(BG$2,$H$1:$M$1,0))</f>
        <v>0.05</v>
      </c>
      <c r="BH47" s="20" cm="1">
        <f t="array" ref="BH47">INDEX($H:$M,ROW(),MATCH(BH$2,$H$1:$M$1,0))</f>
        <v>0.05</v>
      </c>
      <c r="BI47" s="20" cm="1">
        <f t="array" ref="BI47">INDEX($H:$M,ROW(),MATCH(BI$2,$H$1:$M$1,0))</f>
        <v>0.05</v>
      </c>
      <c r="BJ47" s="20" cm="1">
        <f t="array" ref="BJ47">INDEX($H:$M,ROW(),MATCH(BJ$2,$H$1:$M$1,0))</f>
        <v>0.05</v>
      </c>
      <c r="BK47" s="20" cm="1">
        <f t="array" ref="BK47">INDEX($H:$M,ROW(),MATCH(BK$2,$H$1:$M$1,0))</f>
        <v>0.05</v>
      </c>
      <c r="BL47" s="20" cm="1">
        <f t="array" ref="BL47">INDEX($H:$M,ROW(),MATCH(BL$2,$H$1:$M$1,0))</f>
        <v>0.05</v>
      </c>
      <c r="BM47" s="20" cm="1">
        <f t="array" ref="BM47">INDEX($H:$M,ROW(),MATCH(BM$2,$H$1:$M$1,0))</f>
        <v>0.05</v>
      </c>
      <c r="BN47" s="20" cm="1">
        <f t="array" ref="BN47">INDEX($H:$M,ROW(),MATCH(BN$2,$H$1:$M$1,0))</f>
        <v>0.05</v>
      </c>
      <c r="BO47" s="20" cm="1">
        <f t="array" ref="BO47">INDEX($H:$M,ROW(),MATCH(BO$2,$H$1:$M$1,0))</f>
        <v>0.05</v>
      </c>
      <c r="BP47" s="20" cm="1">
        <f t="array" ref="BP47">INDEX($H:$M,ROW(),MATCH(BP$2,$H$1:$M$1,0))</f>
        <v>0.05</v>
      </c>
      <c r="BQ47" s="20" cm="1">
        <f t="array" ref="BQ47">INDEX($H:$M,ROW(),MATCH(BQ$2,$H$1:$M$1,0))</f>
        <v>0.05</v>
      </c>
      <c r="BR47" s="20" cm="1">
        <f t="array" ref="BR47">INDEX($H:$M,ROW(),MATCH(BR$2,$H$1:$M$1,0))</f>
        <v>0.05</v>
      </c>
      <c r="BS47" s="20" cm="1">
        <f t="array" ref="BS47">INDEX($H:$M,ROW(),MATCH(BS$2,$H$1:$M$1,0))</f>
        <v>0.05</v>
      </c>
      <c r="BT47" s="20" cm="1">
        <f t="array" ref="BT47">INDEX($H:$M,ROW(),MATCH(BT$2,$H$1:$M$1,0))</f>
        <v>0.05</v>
      </c>
      <c r="BU47" s="20" cm="1">
        <f t="array" ref="BU47">INDEX($H:$M,ROW(),MATCH(BU$2,$H$1:$M$1,0))</f>
        <v>0.05</v>
      </c>
      <c r="BV47" s="20" cm="1">
        <f t="array" ref="BV47">INDEX($H:$M,ROW(),MATCH(BV$2,$H$1:$M$1,0))</f>
        <v>0.05</v>
      </c>
      <c r="BW47" s="20" cm="1">
        <f t="array" ref="BW47">INDEX($H:$M,ROW(),MATCH(BW$2,$H$1:$M$1,0))</f>
        <v>0.05</v>
      </c>
      <c r="BX47" s="20" cm="1">
        <f t="array" ref="BX47">INDEX($H:$M,ROW(),MATCH(BX$2,$H$1:$M$1,0))</f>
        <v>0.05</v>
      </c>
      <c r="BY47" s="20" cm="1">
        <f t="array" ref="BY47">INDEX($H:$M,ROW(),MATCH(BY$2,$H$1:$M$1,0))</f>
        <v>0.05</v>
      </c>
      <c r="BZ47" s="20" cm="1">
        <f t="array" ref="BZ47">INDEX($H:$M,ROW(),MATCH(BZ$2,$H$1:$M$1,0))</f>
        <v>0.05</v>
      </c>
      <c r="CA47" s="20" cm="1">
        <f t="array" ref="CA47">INDEX($H:$M,ROW(),MATCH(CA$2,$H$1:$M$1,0))</f>
        <v>0.05</v>
      </c>
      <c r="CB47" s="20" cm="1">
        <f t="array" ref="CB47">INDEX($H:$M,ROW(),MATCH(CB$2,$H$1:$M$1,0))</f>
        <v>0.05</v>
      </c>
      <c r="CC47" s="20" cm="1">
        <f t="array" ref="CC47">INDEX($H:$M,ROW(),MATCH(CC$2,$H$1:$M$1,0))</f>
        <v>0.05</v>
      </c>
      <c r="CD47" s="20" cm="1">
        <f t="array" ref="CD47">INDEX($H:$M,ROW(),MATCH(CD$2,$H$1:$M$1,0))</f>
        <v>0.05</v>
      </c>
      <c r="CE47" s="20" cm="1">
        <f t="array" ref="CE47">INDEX($H:$M,ROW(),MATCH(CE$2,$H$1:$M$1,0))</f>
        <v>0.05</v>
      </c>
      <c r="CF47" s="20" cm="1">
        <f t="array" ref="CF47">INDEX($H:$M,ROW(),MATCH(CF$2,$H$1:$M$1,0))</f>
        <v>0.05</v>
      </c>
      <c r="CG47" s="20" cm="1">
        <f t="array" ref="CG47">INDEX($H:$M,ROW(),MATCH(CG$2,$H$1:$M$1,0))</f>
        <v>0.05</v>
      </c>
      <c r="CH47" s="20" cm="1">
        <f t="array" ref="CH47">INDEX($H:$M,ROW(),MATCH(CH$2,$H$1:$M$1,0))</f>
        <v>0.05</v>
      </c>
      <c r="CI47" s="20" cm="1">
        <f t="array" ref="CI47">INDEX($H:$M,ROW(),MATCH(CI$2,$H$1:$M$1,0))</f>
        <v>0.05</v>
      </c>
    </row>
    <row r="48" spans="1:87" x14ac:dyDescent="0.4">
      <c r="B48" s="6"/>
      <c r="C48" t="s">
        <v>163</v>
      </c>
      <c r="E48" t="s">
        <v>74</v>
      </c>
      <c r="H48" s="35">
        <f t="shared" ref="H48:M48" si="51">SUMIF($2:$2,H$1,48:48)</f>
        <v>-569.70000000000005</v>
      </c>
      <c r="I48" s="35">
        <f t="shared" si="51"/>
        <v>-2279.8000000000002</v>
      </c>
      <c r="J48" s="35">
        <f t="shared" si="51"/>
        <v>-5699.8000000000011</v>
      </c>
      <c r="K48" s="35">
        <f t="shared" si="51"/>
        <v>-12539.8</v>
      </c>
      <c r="L48" s="35">
        <f t="shared" si="51"/>
        <v>-26219.800000000003</v>
      </c>
      <c r="M48" s="35">
        <f t="shared" si="51"/>
        <v>-53579.8</v>
      </c>
      <c r="O48" s="35"/>
      <c r="P48" s="35">
        <f t="shared" ref="P48:CA48" si="52">-P46*P47</f>
        <v>-3.95</v>
      </c>
      <c r="Q48" s="35">
        <f t="shared" si="52"/>
        <v>-11.850000000000001</v>
      </c>
      <c r="R48" s="35">
        <f t="shared" si="52"/>
        <v>-19.75</v>
      </c>
      <c r="S48" s="35">
        <f t="shared" si="52"/>
        <v>-27.700000000000003</v>
      </c>
      <c r="T48" s="35">
        <f t="shared" si="52"/>
        <v>-35.6</v>
      </c>
      <c r="U48" s="35">
        <f t="shared" si="52"/>
        <v>-43.5</v>
      </c>
      <c r="V48" s="35">
        <f t="shared" si="52"/>
        <v>-51.45</v>
      </c>
      <c r="W48" s="35">
        <f t="shared" si="52"/>
        <v>-59.35</v>
      </c>
      <c r="X48" s="35">
        <f t="shared" si="52"/>
        <v>-67.25</v>
      </c>
      <c r="Y48" s="35">
        <f t="shared" si="52"/>
        <v>-75.2</v>
      </c>
      <c r="Z48" s="35">
        <f t="shared" si="52"/>
        <v>-83.100000000000009</v>
      </c>
      <c r="AA48" s="35">
        <f t="shared" si="52"/>
        <v>-91</v>
      </c>
      <c r="AB48" s="35">
        <f t="shared" si="52"/>
        <v>-102.9</v>
      </c>
      <c r="AC48" s="35">
        <f t="shared" si="52"/>
        <v>-118.75</v>
      </c>
      <c r="AD48" s="35">
        <f t="shared" si="52"/>
        <v>-134.55000000000001</v>
      </c>
      <c r="AE48" s="35">
        <f t="shared" si="52"/>
        <v>-150.4</v>
      </c>
      <c r="AF48" s="35">
        <f t="shared" si="52"/>
        <v>-166.25</v>
      </c>
      <c r="AG48" s="35">
        <f t="shared" si="52"/>
        <v>-182.05</v>
      </c>
      <c r="AH48" s="35">
        <f t="shared" si="52"/>
        <v>-197.9</v>
      </c>
      <c r="AI48" s="35">
        <f t="shared" si="52"/>
        <v>-213.75</v>
      </c>
      <c r="AJ48" s="35">
        <f t="shared" si="52"/>
        <v>-229.55</v>
      </c>
      <c r="AK48" s="35">
        <f t="shared" si="52"/>
        <v>-245.4</v>
      </c>
      <c r="AL48" s="35">
        <f t="shared" si="52"/>
        <v>-261.25</v>
      </c>
      <c r="AM48" s="35">
        <f t="shared" si="52"/>
        <v>-277.05</v>
      </c>
      <c r="AN48" s="35">
        <f t="shared" si="52"/>
        <v>-300.8</v>
      </c>
      <c r="AO48" s="35">
        <f t="shared" si="52"/>
        <v>-332.5</v>
      </c>
      <c r="AP48" s="35">
        <f t="shared" si="52"/>
        <v>-364.15000000000003</v>
      </c>
      <c r="AQ48" s="35">
        <f t="shared" si="52"/>
        <v>-395.8</v>
      </c>
      <c r="AR48" s="35">
        <f t="shared" si="52"/>
        <v>-427.5</v>
      </c>
      <c r="AS48" s="35">
        <f t="shared" si="52"/>
        <v>-459.15000000000003</v>
      </c>
      <c r="AT48" s="35">
        <f t="shared" si="52"/>
        <v>-490.8</v>
      </c>
      <c r="AU48" s="35">
        <f t="shared" si="52"/>
        <v>-522.5</v>
      </c>
      <c r="AV48" s="35">
        <f t="shared" si="52"/>
        <v>-554.15</v>
      </c>
      <c r="AW48" s="35">
        <f t="shared" si="52"/>
        <v>-585.80000000000007</v>
      </c>
      <c r="AX48" s="35">
        <f t="shared" si="52"/>
        <v>-617.5</v>
      </c>
      <c r="AY48" s="35">
        <f t="shared" si="52"/>
        <v>-649.15000000000009</v>
      </c>
      <c r="AZ48" s="35">
        <f t="shared" si="52"/>
        <v>-696.65000000000009</v>
      </c>
      <c r="BA48" s="35">
        <f t="shared" si="52"/>
        <v>-760</v>
      </c>
      <c r="BB48" s="35">
        <f t="shared" si="52"/>
        <v>-823.30000000000007</v>
      </c>
      <c r="BC48" s="35">
        <f t="shared" si="52"/>
        <v>-886.65000000000009</v>
      </c>
      <c r="BD48" s="35">
        <f t="shared" si="52"/>
        <v>-950</v>
      </c>
      <c r="BE48" s="35">
        <f t="shared" si="52"/>
        <v>-1013.3000000000001</v>
      </c>
      <c r="BF48" s="35">
        <f t="shared" si="52"/>
        <v>-1076.6500000000001</v>
      </c>
      <c r="BG48" s="35">
        <f t="shared" si="52"/>
        <v>-1140</v>
      </c>
      <c r="BH48" s="35">
        <f t="shared" si="52"/>
        <v>-1203.3</v>
      </c>
      <c r="BI48" s="35">
        <f t="shared" si="52"/>
        <v>-1266.6500000000001</v>
      </c>
      <c r="BJ48" s="35">
        <f t="shared" si="52"/>
        <v>-1330</v>
      </c>
      <c r="BK48" s="35">
        <f t="shared" si="52"/>
        <v>-1393.3000000000002</v>
      </c>
      <c r="BL48" s="35">
        <f t="shared" si="52"/>
        <v>-1488.3000000000002</v>
      </c>
      <c r="BM48" s="35">
        <f t="shared" si="52"/>
        <v>-1615</v>
      </c>
      <c r="BN48" s="35">
        <f t="shared" si="52"/>
        <v>-1741.65</v>
      </c>
      <c r="BO48" s="35">
        <f t="shared" si="52"/>
        <v>-1868.3000000000002</v>
      </c>
      <c r="BP48" s="35">
        <f t="shared" si="52"/>
        <v>-1995</v>
      </c>
      <c r="BQ48" s="35">
        <f t="shared" si="52"/>
        <v>-2121.65</v>
      </c>
      <c r="BR48" s="35">
        <f t="shared" si="52"/>
        <v>-2248.3000000000002</v>
      </c>
      <c r="BS48" s="35">
        <f t="shared" si="52"/>
        <v>-2375</v>
      </c>
      <c r="BT48" s="35">
        <f t="shared" si="52"/>
        <v>-2501.65</v>
      </c>
      <c r="BU48" s="35">
        <f t="shared" si="52"/>
        <v>-2628.3</v>
      </c>
      <c r="BV48" s="35">
        <f t="shared" si="52"/>
        <v>-2755</v>
      </c>
      <c r="BW48" s="35">
        <f t="shared" si="52"/>
        <v>-2881.65</v>
      </c>
      <c r="BX48" s="35">
        <f t="shared" si="52"/>
        <v>-3071.65</v>
      </c>
      <c r="BY48" s="35">
        <f t="shared" si="52"/>
        <v>-3325</v>
      </c>
      <c r="BZ48" s="35">
        <f t="shared" si="52"/>
        <v>-3578.3</v>
      </c>
      <c r="CA48" s="35">
        <f t="shared" si="52"/>
        <v>-3831.65</v>
      </c>
      <c r="CB48" s="35">
        <f t="shared" ref="CB48:CI48" si="53">-CB46*CB47</f>
        <v>-4085</v>
      </c>
      <c r="CC48" s="35">
        <f t="shared" si="53"/>
        <v>-4338.3</v>
      </c>
      <c r="CD48" s="35">
        <f t="shared" si="53"/>
        <v>-4591.6500000000005</v>
      </c>
      <c r="CE48" s="35">
        <f t="shared" si="53"/>
        <v>-4845</v>
      </c>
      <c r="CF48" s="35">
        <f t="shared" si="53"/>
        <v>-5098.3</v>
      </c>
      <c r="CG48" s="35">
        <f t="shared" si="53"/>
        <v>-5351.6500000000005</v>
      </c>
      <c r="CH48" s="35">
        <f t="shared" si="53"/>
        <v>-5605</v>
      </c>
      <c r="CI48" s="35">
        <f t="shared" si="53"/>
        <v>-5858.3</v>
      </c>
    </row>
    <row r="49" spans="2:87" x14ac:dyDescent="0.4">
      <c r="B49" t="s">
        <v>80</v>
      </c>
      <c r="C49" t="s">
        <v>163</v>
      </c>
      <c r="E49" s="31" t="str">
        <f>"# of subscriers - "&amp;E41</f>
        <v># of subscriers - Subscription revenue - secondary revenue driven:</v>
      </c>
      <c r="F49" s="31"/>
      <c r="G49" s="67"/>
      <c r="H49" s="32">
        <f t="shared" ref="H49:N49" si="54">SUMIF($3:$3,H$1,49:49)</f>
        <v>10824.300000000001</v>
      </c>
      <c r="I49" s="32">
        <f t="shared" si="54"/>
        <v>54140.499999999993</v>
      </c>
      <c r="J49" s="32">
        <f t="shared" si="54"/>
        <v>162436.70000000001</v>
      </c>
      <c r="K49" s="32">
        <f t="shared" si="54"/>
        <v>400692.9</v>
      </c>
      <c r="L49" s="32">
        <f t="shared" si="54"/>
        <v>898869.09999999974</v>
      </c>
      <c r="M49" s="32">
        <f t="shared" si="54"/>
        <v>1916885.2999999998</v>
      </c>
      <c r="N49" s="32">
        <f t="shared" si="54"/>
        <v>25984367.700000003</v>
      </c>
      <c r="O49" s="32"/>
      <c r="P49" s="32">
        <f>P45+P46+P48</f>
        <v>75.05</v>
      </c>
      <c r="Q49" s="32">
        <f t="shared" ref="Q49:CB49" si="55">Q45+Q46+Q48</f>
        <v>300.2</v>
      </c>
      <c r="R49" s="32">
        <f t="shared" si="55"/>
        <v>675.45</v>
      </c>
      <c r="S49" s="32">
        <f t="shared" si="55"/>
        <v>1201.75</v>
      </c>
      <c r="T49" s="32">
        <f t="shared" si="55"/>
        <v>1878.15</v>
      </c>
      <c r="U49" s="32">
        <f t="shared" si="55"/>
        <v>2704.65</v>
      </c>
      <c r="V49" s="32">
        <f t="shared" si="55"/>
        <v>3682.2000000000003</v>
      </c>
      <c r="W49" s="32">
        <f t="shared" si="55"/>
        <v>4809.8500000000004</v>
      </c>
      <c r="X49" s="32">
        <f t="shared" si="55"/>
        <v>6087.6</v>
      </c>
      <c r="Y49" s="32">
        <f t="shared" si="55"/>
        <v>7516.4000000000005</v>
      </c>
      <c r="Z49" s="32">
        <f t="shared" si="55"/>
        <v>9095.3000000000011</v>
      </c>
      <c r="AA49" s="32">
        <f t="shared" si="55"/>
        <v>10824.300000000001</v>
      </c>
      <c r="AB49" s="32">
        <f t="shared" si="55"/>
        <v>12779.400000000001</v>
      </c>
      <c r="AC49" s="32">
        <f t="shared" si="55"/>
        <v>15035.650000000001</v>
      </c>
      <c r="AD49" s="32">
        <f t="shared" si="55"/>
        <v>17592.100000000002</v>
      </c>
      <c r="AE49" s="32">
        <f t="shared" si="55"/>
        <v>20449.7</v>
      </c>
      <c r="AF49" s="32">
        <f t="shared" si="55"/>
        <v>23608.45</v>
      </c>
      <c r="AG49" s="32">
        <f t="shared" si="55"/>
        <v>27067.4</v>
      </c>
      <c r="AH49" s="32">
        <f t="shared" si="55"/>
        <v>30827.5</v>
      </c>
      <c r="AI49" s="32">
        <f t="shared" si="55"/>
        <v>34888.75</v>
      </c>
      <c r="AJ49" s="32">
        <f t="shared" si="55"/>
        <v>39250.199999999997</v>
      </c>
      <c r="AK49" s="32">
        <f t="shared" si="55"/>
        <v>43912.799999999996</v>
      </c>
      <c r="AL49" s="32">
        <f t="shared" si="55"/>
        <v>48876.549999999996</v>
      </c>
      <c r="AM49" s="32">
        <f t="shared" si="55"/>
        <v>54140.499999999993</v>
      </c>
      <c r="AN49" s="32">
        <f t="shared" si="55"/>
        <v>59855.69999999999</v>
      </c>
      <c r="AO49" s="32">
        <f t="shared" si="55"/>
        <v>66173.199999999983</v>
      </c>
      <c r="AP49" s="32">
        <f t="shared" si="55"/>
        <v>73092.049999999988</v>
      </c>
      <c r="AQ49" s="32">
        <f t="shared" si="55"/>
        <v>80612.249999999985</v>
      </c>
      <c r="AR49" s="32">
        <f t="shared" si="55"/>
        <v>88734.749999999985</v>
      </c>
      <c r="AS49" s="32">
        <f t="shared" si="55"/>
        <v>97458.599999999991</v>
      </c>
      <c r="AT49" s="32">
        <f t="shared" si="55"/>
        <v>106783.79999999999</v>
      </c>
      <c r="AU49" s="32">
        <f t="shared" si="55"/>
        <v>116711.29999999999</v>
      </c>
      <c r="AV49" s="32">
        <f t="shared" si="55"/>
        <v>127240.15</v>
      </c>
      <c r="AW49" s="32">
        <f t="shared" si="55"/>
        <v>138370.35</v>
      </c>
      <c r="AX49" s="32">
        <f t="shared" si="55"/>
        <v>150102.85</v>
      </c>
      <c r="AY49" s="32">
        <f t="shared" si="55"/>
        <v>162436.70000000001</v>
      </c>
      <c r="AZ49" s="32">
        <f t="shared" si="55"/>
        <v>175673.05000000002</v>
      </c>
      <c r="BA49" s="32">
        <f t="shared" si="55"/>
        <v>190113.05000000002</v>
      </c>
      <c r="BB49" s="32">
        <f t="shared" si="55"/>
        <v>205755.75000000003</v>
      </c>
      <c r="BC49" s="32">
        <f t="shared" si="55"/>
        <v>222602.10000000003</v>
      </c>
      <c r="BD49" s="32">
        <f t="shared" si="55"/>
        <v>240652.10000000003</v>
      </c>
      <c r="BE49" s="32">
        <f t="shared" si="55"/>
        <v>259904.80000000005</v>
      </c>
      <c r="BF49" s="32">
        <f t="shared" si="55"/>
        <v>280361.15000000002</v>
      </c>
      <c r="BG49" s="32">
        <f t="shared" si="55"/>
        <v>302021.15000000002</v>
      </c>
      <c r="BH49" s="32">
        <f t="shared" si="55"/>
        <v>324883.85000000003</v>
      </c>
      <c r="BI49" s="32">
        <f t="shared" si="55"/>
        <v>348950.2</v>
      </c>
      <c r="BJ49" s="32">
        <f t="shared" si="55"/>
        <v>374220.2</v>
      </c>
      <c r="BK49" s="32">
        <f t="shared" si="55"/>
        <v>400692.9</v>
      </c>
      <c r="BL49" s="32">
        <f t="shared" si="55"/>
        <v>428970.60000000003</v>
      </c>
      <c r="BM49" s="32">
        <f t="shared" si="55"/>
        <v>459655.60000000003</v>
      </c>
      <c r="BN49" s="32">
        <f t="shared" si="55"/>
        <v>492746.95</v>
      </c>
      <c r="BO49" s="32">
        <f t="shared" si="55"/>
        <v>528244.64999999991</v>
      </c>
      <c r="BP49" s="32">
        <f t="shared" si="55"/>
        <v>566149.64999999991</v>
      </c>
      <c r="BQ49" s="32">
        <f t="shared" si="55"/>
        <v>606460.99999999988</v>
      </c>
      <c r="BR49" s="32">
        <f t="shared" si="55"/>
        <v>649178.69999999984</v>
      </c>
      <c r="BS49" s="32">
        <f t="shared" si="55"/>
        <v>694303.69999999984</v>
      </c>
      <c r="BT49" s="32">
        <f t="shared" si="55"/>
        <v>741835.04999999981</v>
      </c>
      <c r="BU49" s="32">
        <f t="shared" si="55"/>
        <v>791772.74999999977</v>
      </c>
      <c r="BV49" s="32">
        <f t="shared" si="55"/>
        <v>844117.74999999977</v>
      </c>
      <c r="BW49" s="32">
        <f t="shared" si="55"/>
        <v>898869.09999999974</v>
      </c>
      <c r="BX49" s="32">
        <f t="shared" si="55"/>
        <v>957230.44999999972</v>
      </c>
      <c r="BY49" s="32">
        <f t="shared" si="55"/>
        <v>1020405.4499999997</v>
      </c>
      <c r="BZ49" s="32">
        <f t="shared" si="55"/>
        <v>1088393.1499999997</v>
      </c>
      <c r="CA49" s="32">
        <f t="shared" si="55"/>
        <v>1161194.4999999998</v>
      </c>
      <c r="CB49" s="32">
        <f t="shared" si="55"/>
        <v>1238809.4999999998</v>
      </c>
      <c r="CC49" s="32">
        <f t="shared" ref="CC49:CI49" si="56">CC45+CC46+CC48</f>
        <v>1321237.1999999997</v>
      </c>
      <c r="CD49" s="32">
        <f t="shared" si="56"/>
        <v>1408478.5499999998</v>
      </c>
      <c r="CE49" s="32">
        <f t="shared" si="56"/>
        <v>1500533.5499999998</v>
      </c>
      <c r="CF49" s="32">
        <f t="shared" si="56"/>
        <v>1597401.2499999998</v>
      </c>
      <c r="CG49" s="32">
        <f t="shared" si="56"/>
        <v>1699082.5999999999</v>
      </c>
      <c r="CH49" s="32">
        <f t="shared" si="56"/>
        <v>1805577.5999999999</v>
      </c>
      <c r="CI49" s="32">
        <f t="shared" si="56"/>
        <v>1916885.2999999998</v>
      </c>
    </row>
    <row r="50" spans="2:87" x14ac:dyDescent="0.4">
      <c r="B50" s="6"/>
      <c r="C50" t="s">
        <v>163</v>
      </c>
      <c r="E50" s="12" t="s">
        <v>62</v>
      </c>
      <c r="F50" s="12"/>
      <c r="G50" s="13"/>
      <c r="H50" s="34">
        <f>H49-SUM(H48,H45:H46)</f>
        <v>0</v>
      </c>
      <c r="I50" s="34">
        <f t="shared" ref="I50:N50" si="57">I49-SUM(I48,I45:I46)</f>
        <v>0</v>
      </c>
      <c r="J50" s="34">
        <f t="shared" si="57"/>
        <v>0</v>
      </c>
      <c r="K50" s="34">
        <f t="shared" si="57"/>
        <v>0</v>
      </c>
      <c r="L50" s="34">
        <f t="shared" si="57"/>
        <v>0</v>
      </c>
      <c r="M50" s="34">
        <f t="shared" si="57"/>
        <v>0</v>
      </c>
      <c r="N50" s="34">
        <f t="shared" si="57"/>
        <v>25984367.700000003</v>
      </c>
      <c r="O50" s="34"/>
      <c r="P50" s="34">
        <f t="shared" ref="P50:CA50" si="58">P49-SUM(P48,P45:P46)</f>
        <v>0</v>
      </c>
      <c r="Q50" s="34">
        <f t="shared" si="58"/>
        <v>0</v>
      </c>
      <c r="R50" s="34">
        <f t="shared" si="58"/>
        <v>0</v>
      </c>
      <c r="S50" s="34">
        <f t="shared" si="58"/>
        <v>0</v>
      </c>
      <c r="T50" s="34">
        <f t="shared" si="58"/>
        <v>0</v>
      </c>
      <c r="U50" s="34">
        <f t="shared" si="58"/>
        <v>0</v>
      </c>
      <c r="V50" s="34">
        <f t="shared" si="58"/>
        <v>0</v>
      </c>
      <c r="W50" s="34">
        <f t="shared" si="58"/>
        <v>0</v>
      </c>
      <c r="X50" s="34">
        <f t="shared" si="58"/>
        <v>0</v>
      </c>
      <c r="Y50" s="34">
        <f t="shared" si="58"/>
        <v>0</v>
      </c>
      <c r="Z50" s="34">
        <f t="shared" si="58"/>
        <v>0</v>
      </c>
      <c r="AA50" s="34">
        <f t="shared" si="58"/>
        <v>0</v>
      </c>
      <c r="AB50" s="34">
        <f t="shared" si="58"/>
        <v>0</v>
      </c>
      <c r="AC50" s="34">
        <f t="shared" si="58"/>
        <v>0</v>
      </c>
      <c r="AD50" s="34">
        <f t="shared" si="58"/>
        <v>0</v>
      </c>
      <c r="AE50" s="34">
        <f t="shared" si="58"/>
        <v>0</v>
      </c>
      <c r="AF50" s="34">
        <f t="shared" si="58"/>
        <v>0</v>
      </c>
      <c r="AG50" s="34">
        <f t="shared" si="58"/>
        <v>0</v>
      </c>
      <c r="AH50" s="34">
        <f t="shared" si="58"/>
        <v>0</v>
      </c>
      <c r="AI50" s="34">
        <f t="shared" si="58"/>
        <v>0</v>
      </c>
      <c r="AJ50" s="34">
        <f t="shared" si="58"/>
        <v>0</v>
      </c>
      <c r="AK50" s="34">
        <f t="shared" si="58"/>
        <v>0</v>
      </c>
      <c r="AL50" s="34">
        <f t="shared" si="58"/>
        <v>0</v>
      </c>
      <c r="AM50" s="34">
        <f t="shared" si="58"/>
        <v>0</v>
      </c>
      <c r="AN50" s="34">
        <f t="shared" si="58"/>
        <v>0</v>
      </c>
      <c r="AO50" s="34">
        <f t="shared" si="58"/>
        <v>0</v>
      </c>
      <c r="AP50" s="34">
        <f t="shared" si="58"/>
        <v>0</v>
      </c>
      <c r="AQ50" s="34">
        <f t="shared" si="58"/>
        <v>0</v>
      </c>
      <c r="AR50" s="34">
        <f t="shared" si="58"/>
        <v>0</v>
      </c>
      <c r="AS50" s="34">
        <f t="shared" si="58"/>
        <v>0</v>
      </c>
      <c r="AT50" s="34">
        <f t="shared" si="58"/>
        <v>0</v>
      </c>
      <c r="AU50" s="34">
        <f t="shared" si="58"/>
        <v>0</v>
      </c>
      <c r="AV50" s="34">
        <f t="shared" si="58"/>
        <v>0</v>
      </c>
      <c r="AW50" s="34">
        <f t="shared" si="58"/>
        <v>0</v>
      </c>
      <c r="AX50" s="34">
        <f t="shared" si="58"/>
        <v>0</v>
      </c>
      <c r="AY50" s="34">
        <f t="shared" si="58"/>
        <v>0</v>
      </c>
      <c r="AZ50" s="34">
        <f t="shared" si="58"/>
        <v>0</v>
      </c>
      <c r="BA50" s="34">
        <f t="shared" si="58"/>
        <v>0</v>
      </c>
      <c r="BB50" s="34">
        <f t="shared" si="58"/>
        <v>0</v>
      </c>
      <c r="BC50" s="34">
        <f t="shared" si="58"/>
        <v>0</v>
      </c>
      <c r="BD50" s="34">
        <f t="shared" si="58"/>
        <v>0</v>
      </c>
      <c r="BE50" s="34">
        <f t="shared" si="58"/>
        <v>0</v>
      </c>
      <c r="BF50" s="34">
        <f t="shared" si="58"/>
        <v>0</v>
      </c>
      <c r="BG50" s="34">
        <f t="shared" si="58"/>
        <v>0</v>
      </c>
      <c r="BH50" s="34">
        <f t="shared" si="58"/>
        <v>0</v>
      </c>
      <c r="BI50" s="34">
        <f t="shared" si="58"/>
        <v>0</v>
      </c>
      <c r="BJ50" s="34">
        <f t="shared" si="58"/>
        <v>0</v>
      </c>
      <c r="BK50" s="34">
        <f t="shared" si="58"/>
        <v>0</v>
      </c>
      <c r="BL50" s="34">
        <f t="shared" si="58"/>
        <v>0</v>
      </c>
      <c r="BM50" s="34">
        <f t="shared" si="58"/>
        <v>0</v>
      </c>
      <c r="BN50" s="34">
        <f t="shared" si="58"/>
        <v>0</v>
      </c>
      <c r="BO50" s="34">
        <f t="shared" si="58"/>
        <v>0</v>
      </c>
      <c r="BP50" s="34">
        <f t="shared" si="58"/>
        <v>0</v>
      </c>
      <c r="BQ50" s="34">
        <f t="shared" si="58"/>
        <v>0</v>
      </c>
      <c r="BR50" s="34">
        <f t="shared" si="58"/>
        <v>0</v>
      </c>
      <c r="BS50" s="34">
        <f t="shared" si="58"/>
        <v>0</v>
      </c>
      <c r="BT50" s="34">
        <f t="shared" si="58"/>
        <v>0</v>
      </c>
      <c r="BU50" s="34">
        <f t="shared" si="58"/>
        <v>0</v>
      </c>
      <c r="BV50" s="34">
        <f t="shared" si="58"/>
        <v>0</v>
      </c>
      <c r="BW50" s="34">
        <f t="shared" si="58"/>
        <v>0</v>
      </c>
      <c r="BX50" s="34">
        <f t="shared" si="58"/>
        <v>0</v>
      </c>
      <c r="BY50" s="34">
        <f t="shared" si="58"/>
        <v>0</v>
      </c>
      <c r="BZ50" s="34">
        <f t="shared" si="58"/>
        <v>0</v>
      </c>
      <c r="CA50" s="34">
        <f t="shared" si="58"/>
        <v>0</v>
      </c>
      <c r="CB50" s="34">
        <f t="shared" ref="CB50:CI50" si="59">CB49-SUM(CB48,CB45:CB46)</f>
        <v>0</v>
      </c>
      <c r="CC50" s="34">
        <f t="shared" si="59"/>
        <v>0</v>
      </c>
      <c r="CD50" s="34">
        <f t="shared" si="59"/>
        <v>0</v>
      </c>
      <c r="CE50" s="34">
        <f t="shared" si="59"/>
        <v>0</v>
      </c>
      <c r="CF50" s="34">
        <f t="shared" si="59"/>
        <v>0</v>
      </c>
      <c r="CG50" s="34">
        <f t="shared" si="59"/>
        <v>0</v>
      </c>
      <c r="CH50" s="34">
        <f t="shared" si="59"/>
        <v>0</v>
      </c>
      <c r="CI50" s="34">
        <f t="shared" si="59"/>
        <v>0</v>
      </c>
    </row>
    <row r="51" spans="2:87" x14ac:dyDescent="0.4">
      <c r="B51" s="6"/>
      <c r="C51" t="s">
        <v>163</v>
      </c>
      <c r="E51" s="12"/>
      <c r="F51" s="12"/>
      <c r="G51" s="13"/>
      <c r="H51" s="34"/>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row>
    <row r="52" spans="2:87" x14ac:dyDescent="0.4">
      <c r="B52" s="6"/>
      <c r="C52" t="s">
        <v>163</v>
      </c>
      <c r="E52" s="12" t="s">
        <v>75</v>
      </c>
      <c r="F52" s="12"/>
      <c r="G52" s="13"/>
      <c r="H52" s="34"/>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row>
    <row r="53" spans="2:87" x14ac:dyDescent="0.4">
      <c r="C53" t="s">
        <v>163</v>
      </c>
      <c r="E53" s="12" t="s">
        <v>77</v>
      </c>
      <c r="F53" s="12"/>
      <c r="G53" s="13"/>
      <c r="H53" s="29">
        <v>20</v>
      </c>
      <c r="I53" s="29">
        <v>20</v>
      </c>
      <c r="J53" s="29">
        <v>20</v>
      </c>
      <c r="K53" s="29">
        <v>20</v>
      </c>
      <c r="L53" s="29">
        <v>20</v>
      </c>
      <c r="M53" s="29">
        <v>20</v>
      </c>
      <c r="N53" s="36"/>
      <c r="O53" s="36"/>
      <c r="P53" s="30" cm="1">
        <f t="array" ref="P53">INDEX($H:$M,ROW(),MATCH(P$2,$H$1:$M$1,0))</f>
        <v>20</v>
      </c>
      <c r="Q53" s="30" cm="1">
        <f t="array" ref="Q53">INDEX($H:$M,ROW(),MATCH(Q$2,$H$1:$M$1,0))</f>
        <v>20</v>
      </c>
      <c r="R53" s="30" cm="1">
        <f t="array" ref="R53">INDEX($H:$M,ROW(),MATCH(R$2,$H$1:$M$1,0))</f>
        <v>20</v>
      </c>
      <c r="S53" s="30" cm="1">
        <f t="array" ref="S53">INDEX($H:$M,ROW(),MATCH(S$2,$H$1:$M$1,0))</f>
        <v>20</v>
      </c>
      <c r="T53" s="30" cm="1">
        <f t="array" ref="T53">INDEX($H:$M,ROW(),MATCH(T$2,$H$1:$M$1,0))</f>
        <v>20</v>
      </c>
      <c r="U53" s="30" cm="1">
        <f t="array" ref="U53">INDEX($H:$M,ROW(),MATCH(U$2,$H$1:$M$1,0))</f>
        <v>20</v>
      </c>
      <c r="V53" s="30" cm="1">
        <f t="array" ref="V53">INDEX($H:$M,ROW(),MATCH(V$2,$H$1:$M$1,0))</f>
        <v>20</v>
      </c>
      <c r="W53" s="30" cm="1">
        <f t="array" ref="W53">INDEX($H:$M,ROW(),MATCH(W$2,$H$1:$M$1,0))</f>
        <v>20</v>
      </c>
      <c r="X53" s="30" cm="1">
        <f t="array" ref="X53">INDEX($H:$M,ROW(),MATCH(X$2,$H$1:$M$1,0))</f>
        <v>20</v>
      </c>
      <c r="Y53" s="30" cm="1">
        <f t="array" ref="Y53">INDEX($H:$M,ROW(),MATCH(Y$2,$H$1:$M$1,0))</f>
        <v>20</v>
      </c>
      <c r="Z53" s="30" cm="1">
        <f t="array" ref="Z53">INDEX($H:$M,ROW(),MATCH(Z$2,$H$1:$M$1,0))</f>
        <v>20</v>
      </c>
      <c r="AA53" s="30" cm="1">
        <f t="array" ref="AA53">INDEX($H:$M,ROW(),MATCH(AA$2,$H$1:$M$1,0))</f>
        <v>20</v>
      </c>
      <c r="AB53" s="30" cm="1">
        <f t="array" ref="AB53">INDEX($H:$M,ROW(),MATCH(AB$2,$H$1:$M$1,0))</f>
        <v>20</v>
      </c>
      <c r="AC53" s="30" cm="1">
        <f t="array" ref="AC53">INDEX($H:$M,ROW(),MATCH(AC$2,$H$1:$M$1,0))</f>
        <v>20</v>
      </c>
      <c r="AD53" s="30" cm="1">
        <f t="array" ref="AD53">INDEX($H:$M,ROW(),MATCH(AD$2,$H$1:$M$1,0))</f>
        <v>20</v>
      </c>
      <c r="AE53" s="30" cm="1">
        <f t="array" ref="AE53">INDEX($H:$M,ROW(),MATCH(AE$2,$H$1:$M$1,0))</f>
        <v>20</v>
      </c>
      <c r="AF53" s="30" cm="1">
        <f t="array" ref="AF53">INDEX($H:$M,ROW(),MATCH(AF$2,$H$1:$M$1,0))</f>
        <v>20</v>
      </c>
      <c r="AG53" s="30" cm="1">
        <f t="array" ref="AG53">INDEX($H:$M,ROW(),MATCH(AG$2,$H$1:$M$1,0))</f>
        <v>20</v>
      </c>
      <c r="AH53" s="30" cm="1">
        <f t="array" ref="AH53">INDEX($H:$M,ROW(),MATCH(AH$2,$H$1:$M$1,0))</f>
        <v>20</v>
      </c>
      <c r="AI53" s="30" cm="1">
        <f t="array" ref="AI53">INDEX($H:$M,ROW(),MATCH(AI$2,$H$1:$M$1,0))</f>
        <v>20</v>
      </c>
      <c r="AJ53" s="30" cm="1">
        <f t="array" ref="AJ53">INDEX($H:$M,ROW(),MATCH(AJ$2,$H$1:$M$1,0))</f>
        <v>20</v>
      </c>
      <c r="AK53" s="30" cm="1">
        <f t="array" ref="AK53">INDEX($H:$M,ROW(),MATCH(AK$2,$H$1:$M$1,0))</f>
        <v>20</v>
      </c>
      <c r="AL53" s="30" cm="1">
        <f t="array" ref="AL53">INDEX($H:$M,ROW(),MATCH(AL$2,$H$1:$M$1,0))</f>
        <v>20</v>
      </c>
      <c r="AM53" s="30" cm="1">
        <f t="array" ref="AM53">INDEX($H:$M,ROW(),MATCH(AM$2,$H$1:$M$1,0))</f>
        <v>20</v>
      </c>
      <c r="AN53" s="30" cm="1">
        <f t="array" ref="AN53">INDEX($H:$M,ROW(),MATCH(AN$2,$H$1:$M$1,0))</f>
        <v>20</v>
      </c>
      <c r="AO53" s="30" cm="1">
        <f t="array" ref="AO53">INDEX($H:$M,ROW(),MATCH(AO$2,$H$1:$M$1,0))</f>
        <v>20</v>
      </c>
      <c r="AP53" s="30" cm="1">
        <f t="array" ref="AP53">INDEX($H:$M,ROW(),MATCH(AP$2,$H$1:$M$1,0))</f>
        <v>20</v>
      </c>
      <c r="AQ53" s="30" cm="1">
        <f t="array" ref="AQ53">INDEX($H:$M,ROW(),MATCH(AQ$2,$H$1:$M$1,0))</f>
        <v>20</v>
      </c>
      <c r="AR53" s="30" cm="1">
        <f t="array" ref="AR53">INDEX($H:$M,ROW(),MATCH(AR$2,$H$1:$M$1,0))</f>
        <v>20</v>
      </c>
      <c r="AS53" s="30" cm="1">
        <f t="array" ref="AS53">INDEX($H:$M,ROW(),MATCH(AS$2,$H$1:$M$1,0))</f>
        <v>20</v>
      </c>
      <c r="AT53" s="30" cm="1">
        <f t="array" ref="AT53">INDEX($H:$M,ROW(),MATCH(AT$2,$H$1:$M$1,0))</f>
        <v>20</v>
      </c>
      <c r="AU53" s="30" cm="1">
        <f t="array" ref="AU53">INDEX($H:$M,ROW(),MATCH(AU$2,$H$1:$M$1,0))</f>
        <v>20</v>
      </c>
      <c r="AV53" s="30" cm="1">
        <f t="array" ref="AV53">INDEX($H:$M,ROW(),MATCH(AV$2,$H$1:$M$1,0))</f>
        <v>20</v>
      </c>
      <c r="AW53" s="30" cm="1">
        <f t="array" ref="AW53">INDEX($H:$M,ROW(),MATCH(AW$2,$H$1:$M$1,0))</f>
        <v>20</v>
      </c>
      <c r="AX53" s="30" cm="1">
        <f t="array" ref="AX53">INDEX($H:$M,ROW(),MATCH(AX$2,$H$1:$M$1,0))</f>
        <v>20</v>
      </c>
      <c r="AY53" s="30" cm="1">
        <f t="array" ref="AY53">INDEX($H:$M,ROW(),MATCH(AY$2,$H$1:$M$1,0))</f>
        <v>20</v>
      </c>
      <c r="AZ53" s="30" cm="1">
        <f t="array" ref="AZ53">INDEX($H:$M,ROW(),MATCH(AZ$2,$H$1:$M$1,0))</f>
        <v>20</v>
      </c>
      <c r="BA53" s="30" cm="1">
        <f t="array" ref="BA53">INDEX($H:$M,ROW(),MATCH(BA$2,$H$1:$M$1,0))</f>
        <v>20</v>
      </c>
      <c r="BB53" s="30" cm="1">
        <f t="array" ref="BB53">INDEX($H:$M,ROW(),MATCH(BB$2,$H$1:$M$1,0))</f>
        <v>20</v>
      </c>
      <c r="BC53" s="30" cm="1">
        <f t="array" ref="BC53">INDEX($H:$M,ROW(),MATCH(BC$2,$H$1:$M$1,0))</f>
        <v>20</v>
      </c>
      <c r="BD53" s="30" cm="1">
        <f t="array" ref="BD53">INDEX($H:$M,ROW(),MATCH(BD$2,$H$1:$M$1,0))</f>
        <v>20</v>
      </c>
      <c r="BE53" s="30" cm="1">
        <f t="array" ref="BE53">INDEX($H:$M,ROW(),MATCH(BE$2,$H$1:$M$1,0))</f>
        <v>20</v>
      </c>
      <c r="BF53" s="30" cm="1">
        <f t="array" ref="BF53">INDEX($H:$M,ROW(),MATCH(BF$2,$H$1:$M$1,0))</f>
        <v>20</v>
      </c>
      <c r="BG53" s="30" cm="1">
        <f t="array" ref="BG53">INDEX($H:$M,ROW(),MATCH(BG$2,$H$1:$M$1,0))</f>
        <v>20</v>
      </c>
      <c r="BH53" s="30" cm="1">
        <f t="array" ref="BH53">INDEX($H:$M,ROW(),MATCH(BH$2,$H$1:$M$1,0))</f>
        <v>20</v>
      </c>
      <c r="BI53" s="30" cm="1">
        <f t="array" ref="BI53">INDEX($H:$M,ROW(),MATCH(BI$2,$H$1:$M$1,0))</f>
        <v>20</v>
      </c>
      <c r="BJ53" s="30" cm="1">
        <f t="array" ref="BJ53">INDEX($H:$M,ROW(),MATCH(BJ$2,$H$1:$M$1,0))</f>
        <v>20</v>
      </c>
      <c r="BK53" s="30" cm="1">
        <f t="array" ref="BK53">INDEX($H:$M,ROW(),MATCH(BK$2,$H$1:$M$1,0))</f>
        <v>20</v>
      </c>
      <c r="BL53" s="30" cm="1">
        <f t="array" ref="BL53">INDEX($H:$M,ROW(),MATCH(BL$2,$H$1:$M$1,0))</f>
        <v>20</v>
      </c>
      <c r="BM53" s="30" cm="1">
        <f t="array" ref="BM53">INDEX($H:$M,ROW(),MATCH(BM$2,$H$1:$M$1,0))</f>
        <v>20</v>
      </c>
      <c r="BN53" s="30" cm="1">
        <f t="array" ref="BN53">INDEX($H:$M,ROW(),MATCH(BN$2,$H$1:$M$1,0))</f>
        <v>20</v>
      </c>
      <c r="BO53" s="30" cm="1">
        <f t="array" ref="BO53">INDEX($H:$M,ROW(),MATCH(BO$2,$H$1:$M$1,0))</f>
        <v>20</v>
      </c>
      <c r="BP53" s="30" cm="1">
        <f t="array" ref="BP53">INDEX($H:$M,ROW(),MATCH(BP$2,$H$1:$M$1,0))</f>
        <v>20</v>
      </c>
      <c r="BQ53" s="30" cm="1">
        <f t="array" ref="BQ53">INDEX($H:$M,ROW(),MATCH(BQ$2,$H$1:$M$1,0))</f>
        <v>20</v>
      </c>
      <c r="BR53" s="30" cm="1">
        <f t="array" ref="BR53">INDEX($H:$M,ROW(),MATCH(BR$2,$H$1:$M$1,0))</f>
        <v>20</v>
      </c>
      <c r="BS53" s="30" cm="1">
        <f t="array" ref="BS53">INDEX($H:$M,ROW(),MATCH(BS$2,$H$1:$M$1,0))</f>
        <v>20</v>
      </c>
      <c r="BT53" s="30" cm="1">
        <f t="array" ref="BT53">INDEX($H:$M,ROW(),MATCH(BT$2,$H$1:$M$1,0))</f>
        <v>20</v>
      </c>
      <c r="BU53" s="30" cm="1">
        <f t="array" ref="BU53">INDEX($H:$M,ROW(),MATCH(BU$2,$H$1:$M$1,0))</f>
        <v>20</v>
      </c>
      <c r="BV53" s="30" cm="1">
        <f t="array" ref="BV53">INDEX($H:$M,ROW(),MATCH(BV$2,$H$1:$M$1,0))</f>
        <v>20</v>
      </c>
      <c r="BW53" s="30" cm="1">
        <f t="array" ref="BW53">INDEX($H:$M,ROW(),MATCH(BW$2,$H$1:$M$1,0))</f>
        <v>20</v>
      </c>
      <c r="BX53" s="30" cm="1">
        <f t="array" ref="BX53">INDEX($H:$M,ROW(),MATCH(BX$2,$H$1:$M$1,0))</f>
        <v>20</v>
      </c>
      <c r="BY53" s="30" cm="1">
        <f t="array" ref="BY53">INDEX($H:$M,ROW(),MATCH(BY$2,$H$1:$M$1,0))</f>
        <v>20</v>
      </c>
      <c r="BZ53" s="30" cm="1">
        <f t="array" ref="BZ53">INDEX($H:$M,ROW(),MATCH(BZ$2,$H$1:$M$1,0))</f>
        <v>20</v>
      </c>
      <c r="CA53" s="30" cm="1">
        <f t="array" ref="CA53">INDEX($H:$M,ROW(),MATCH(CA$2,$H$1:$M$1,0))</f>
        <v>20</v>
      </c>
      <c r="CB53" s="30" cm="1">
        <f t="array" ref="CB53">INDEX($H:$M,ROW(),MATCH(CB$2,$H$1:$M$1,0))</f>
        <v>20</v>
      </c>
      <c r="CC53" s="30" cm="1">
        <f t="array" ref="CC53">INDEX($H:$M,ROW(),MATCH(CC$2,$H$1:$M$1,0))</f>
        <v>20</v>
      </c>
      <c r="CD53" s="30" cm="1">
        <f t="array" ref="CD53">INDEX($H:$M,ROW(),MATCH(CD$2,$H$1:$M$1,0))</f>
        <v>20</v>
      </c>
      <c r="CE53" s="30" cm="1">
        <f t="array" ref="CE53">INDEX($H:$M,ROW(),MATCH(CE$2,$H$1:$M$1,0))</f>
        <v>20</v>
      </c>
      <c r="CF53" s="30" cm="1">
        <f t="array" ref="CF53">INDEX($H:$M,ROW(),MATCH(CF$2,$H$1:$M$1,0))</f>
        <v>20</v>
      </c>
      <c r="CG53" s="30" cm="1">
        <f t="array" ref="CG53">INDEX($H:$M,ROW(),MATCH(CG$2,$H$1:$M$1,0))</f>
        <v>20</v>
      </c>
      <c r="CH53" s="30" cm="1">
        <f t="array" ref="CH53">INDEX($H:$M,ROW(),MATCH(CH$2,$H$1:$M$1,0))</f>
        <v>20</v>
      </c>
      <c r="CI53" s="30" cm="1">
        <f t="array" ref="CI53">INDEX($H:$M,ROW(),MATCH(CI$2,$H$1:$M$1,0))</f>
        <v>20</v>
      </c>
    </row>
    <row r="54" spans="2:87" x14ac:dyDescent="0.4">
      <c r="B54" t="s">
        <v>198</v>
      </c>
      <c r="C54" t="s">
        <v>163</v>
      </c>
      <c r="E54" s="27" t="str">
        <f>SUBSTITUTE(E41,":","")&amp;" Revenue"</f>
        <v>Subscription revenue - secondary revenue driven Revenue</v>
      </c>
      <c r="F54" s="27"/>
      <c r="G54" s="9"/>
      <c r="H54" s="28">
        <f t="shared" ref="H54:M54" si="60">SUMIF($2:$2,H$1,54:54)</f>
        <v>868775</v>
      </c>
      <c r="I54" s="28">
        <f t="shared" si="60"/>
        <v>6935418</v>
      </c>
      <c r="J54" s="28">
        <f t="shared" si="60"/>
        <v>24268472</v>
      </c>
      <c r="K54" s="28">
        <f t="shared" si="60"/>
        <v>64134044</v>
      </c>
      <c r="L54" s="28">
        <f t="shared" si="60"/>
        <v>149064348</v>
      </c>
      <c r="M54" s="28">
        <f t="shared" si="60"/>
        <v>324124420</v>
      </c>
      <c r="P54" s="28">
        <f t="shared" ref="P54:CA54" si="61">P53*AVERAGE(P49,P45)</f>
        <v>750.5</v>
      </c>
      <c r="Q54" s="28">
        <f t="shared" si="61"/>
        <v>3752.5</v>
      </c>
      <c r="R54" s="28">
        <f t="shared" si="61"/>
        <v>9756.5</v>
      </c>
      <c r="S54" s="28">
        <f t="shared" si="61"/>
        <v>18772</v>
      </c>
      <c r="T54" s="28">
        <f t="shared" si="61"/>
        <v>30799</v>
      </c>
      <c r="U54" s="28">
        <f t="shared" si="61"/>
        <v>45828</v>
      </c>
      <c r="V54" s="28">
        <f t="shared" si="61"/>
        <v>63868.5</v>
      </c>
      <c r="W54" s="28">
        <f t="shared" si="61"/>
        <v>84920.500000000015</v>
      </c>
      <c r="X54" s="28">
        <f t="shared" si="61"/>
        <v>108974.5</v>
      </c>
      <c r="Y54" s="28">
        <f t="shared" si="61"/>
        <v>136040</v>
      </c>
      <c r="Z54" s="28">
        <f t="shared" si="61"/>
        <v>166117</v>
      </c>
      <c r="AA54" s="28">
        <f t="shared" si="61"/>
        <v>199196.00000000003</v>
      </c>
      <c r="AB54" s="28">
        <f t="shared" si="61"/>
        <v>236037.00000000006</v>
      </c>
      <c r="AC54" s="28">
        <f t="shared" si="61"/>
        <v>278150.5</v>
      </c>
      <c r="AD54" s="28">
        <f t="shared" si="61"/>
        <v>326277.50000000006</v>
      </c>
      <c r="AE54" s="28">
        <f t="shared" si="61"/>
        <v>380418</v>
      </c>
      <c r="AF54" s="28">
        <f t="shared" si="61"/>
        <v>440581.5</v>
      </c>
      <c r="AG54" s="28">
        <f t="shared" si="61"/>
        <v>506758.50000000006</v>
      </c>
      <c r="AH54" s="28">
        <f t="shared" si="61"/>
        <v>578949</v>
      </c>
      <c r="AI54" s="28">
        <f t="shared" si="61"/>
        <v>657162.5</v>
      </c>
      <c r="AJ54" s="28">
        <f t="shared" si="61"/>
        <v>741389.5</v>
      </c>
      <c r="AK54" s="28">
        <f t="shared" si="61"/>
        <v>831630</v>
      </c>
      <c r="AL54" s="28">
        <f t="shared" si="61"/>
        <v>927893.49999999988</v>
      </c>
      <c r="AM54" s="28">
        <f t="shared" si="61"/>
        <v>1030170.4999999999</v>
      </c>
      <c r="AN54" s="28">
        <f t="shared" si="61"/>
        <v>1139961.9999999998</v>
      </c>
      <c r="AO54" s="28">
        <f t="shared" si="61"/>
        <v>1260288.9999999995</v>
      </c>
      <c r="AP54" s="28">
        <f t="shared" si="61"/>
        <v>1392652.4999999998</v>
      </c>
      <c r="AQ54" s="28">
        <f t="shared" si="61"/>
        <v>1537043</v>
      </c>
      <c r="AR54" s="28">
        <f t="shared" si="61"/>
        <v>1693469.9999999998</v>
      </c>
      <c r="AS54" s="28">
        <f t="shared" si="61"/>
        <v>1861933.4999999998</v>
      </c>
      <c r="AT54" s="28">
        <f t="shared" si="61"/>
        <v>2042423.9999999995</v>
      </c>
      <c r="AU54" s="28">
        <f t="shared" si="61"/>
        <v>2234951</v>
      </c>
      <c r="AV54" s="28">
        <f t="shared" si="61"/>
        <v>2439514.5</v>
      </c>
      <c r="AW54" s="28">
        <f t="shared" si="61"/>
        <v>2656105</v>
      </c>
      <c r="AX54" s="28">
        <f t="shared" si="61"/>
        <v>2884732</v>
      </c>
      <c r="AY54" s="28">
        <f t="shared" si="61"/>
        <v>3125395.5000000005</v>
      </c>
      <c r="AZ54" s="28">
        <f t="shared" si="61"/>
        <v>3381097.5</v>
      </c>
      <c r="BA54" s="28">
        <f t="shared" si="61"/>
        <v>3657861.0000000005</v>
      </c>
      <c r="BB54" s="28">
        <f t="shared" si="61"/>
        <v>3958688.0000000005</v>
      </c>
      <c r="BC54" s="28">
        <f t="shared" si="61"/>
        <v>4283578.5000000009</v>
      </c>
      <c r="BD54" s="28">
        <f t="shared" si="61"/>
        <v>4632542.0000000009</v>
      </c>
      <c r="BE54" s="28">
        <f t="shared" si="61"/>
        <v>5005569.0000000009</v>
      </c>
      <c r="BF54" s="28">
        <f t="shared" si="61"/>
        <v>5402659.5000000009</v>
      </c>
      <c r="BG54" s="28">
        <f t="shared" si="61"/>
        <v>5823823</v>
      </c>
      <c r="BH54" s="28">
        <f t="shared" si="61"/>
        <v>6269050</v>
      </c>
      <c r="BI54" s="28">
        <f t="shared" si="61"/>
        <v>6738340.5</v>
      </c>
      <c r="BJ54" s="28">
        <f t="shared" si="61"/>
        <v>7231704</v>
      </c>
      <c r="BK54" s="28">
        <f t="shared" si="61"/>
        <v>7749131.0000000009</v>
      </c>
      <c r="BL54" s="28">
        <f t="shared" si="61"/>
        <v>8296635</v>
      </c>
      <c r="BM54" s="28">
        <f t="shared" si="61"/>
        <v>8886262</v>
      </c>
      <c r="BN54" s="28">
        <f t="shared" si="61"/>
        <v>9524025.5</v>
      </c>
      <c r="BO54" s="28">
        <f t="shared" si="61"/>
        <v>10209915.999999998</v>
      </c>
      <c r="BP54" s="28">
        <f t="shared" si="61"/>
        <v>10943942.999999998</v>
      </c>
      <c r="BQ54" s="28">
        <f t="shared" si="61"/>
        <v>11726106.5</v>
      </c>
      <c r="BR54" s="28">
        <f t="shared" si="61"/>
        <v>12556396.999999996</v>
      </c>
      <c r="BS54" s="28">
        <f t="shared" si="61"/>
        <v>13434823.999999996</v>
      </c>
      <c r="BT54" s="28">
        <f t="shared" si="61"/>
        <v>14361387.499999996</v>
      </c>
      <c r="BU54" s="28">
        <f t="shared" si="61"/>
        <v>15336077.999999996</v>
      </c>
      <c r="BV54" s="28">
        <f t="shared" si="61"/>
        <v>16358904.999999996</v>
      </c>
      <c r="BW54" s="28">
        <f t="shared" si="61"/>
        <v>17429868.499999996</v>
      </c>
      <c r="BX54" s="28">
        <f t="shared" si="61"/>
        <v>18560995.499999993</v>
      </c>
      <c r="BY54" s="28">
        <f t="shared" si="61"/>
        <v>19776358.999999993</v>
      </c>
      <c r="BZ54" s="28">
        <f t="shared" si="61"/>
        <v>21087985.999999996</v>
      </c>
      <c r="CA54" s="28">
        <f t="shared" si="61"/>
        <v>22495876.499999993</v>
      </c>
      <c r="CB54" s="28">
        <f t="shared" ref="CB54:CI54" si="62">CB53*AVERAGE(CB49,CB45)</f>
        <v>24000039.999999996</v>
      </c>
      <c r="CC54" s="28">
        <f t="shared" si="62"/>
        <v>25600466.999999993</v>
      </c>
      <c r="CD54" s="28">
        <f t="shared" si="62"/>
        <v>27297157.499999996</v>
      </c>
      <c r="CE54" s="28">
        <f t="shared" si="62"/>
        <v>29090120.999999996</v>
      </c>
      <c r="CF54" s="28">
        <f t="shared" si="62"/>
        <v>30979348</v>
      </c>
      <c r="CG54" s="28">
        <f t="shared" si="62"/>
        <v>32964838.499999996</v>
      </c>
      <c r="CH54" s="28">
        <f t="shared" si="62"/>
        <v>35046602</v>
      </c>
      <c r="CI54" s="28">
        <f t="shared" si="62"/>
        <v>37224628.999999993</v>
      </c>
    </row>
    <row r="55" spans="2:87" x14ac:dyDescent="0.4">
      <c r="B55" s="6"/>
      <c r="C55" t="s">
        <v>163</v>
      </c>
    </row>
    <row r="56" spans="2:87" outlineLevel="1" x14ac:dyDescent="0.4">
      <c r="B56" s="6"/>
      <c r="C56" t="s">
        <v>163</v>
      </c>
      <c r="E56" s="12" t="s">
        <v>166</v>
      </c>
      <c r="F56" s="12"/>
      <c r="G56" s="13"/>
      <c r="H56" s="34"/>
      <c r="I56" s="34"/>
      <c r="J56" s="34"/>
      <c r="K56" s="34"/>
      <c r="L56" s="34"/>
      <c r="M56" s="34"/>
      <c r="P56" s="34">
        <f>P49</f>
        <v>75.05</v>
      </c>
      <c r="Q56" s="34">
        <f t="shared" ref="Q56:CB56" si="63">Q49</f>
        <v>300.2</v>
      </c>
      <c r="R56" s="34">
        <f t="shared" si="63"/>
        <v>675.45</v>
      </c>
      <c r="S56" s="34">
        <f t="shared" si="63"/>
        <v>1201.75</v>
      </c>
      <c r="T56" s="34">
        <f t="shared" si="63"/>
        <v>1878.15</v>
      </c>
      <c r="U56" s="34">
        <f t="shared" si="63"/>
        <v>2704.65</v>
      </c>
      <c r="V56" s="34">
        <f t="shared" si="63"/>
        <v>3682.2000000000003</v>
      </c>
      <c r="W56" s="34">
        <f t="shared" si="63"/>
        <v>4809.8500000000004</v>
      </c>
      <c r="X56" s="34">
        <f t="shared" si="63"/>
        <v>6087.6</v>
      </c>
      <c r="Y56" s="34">
        <f t="shared" si="63"/>
        <v>7516.4000000000005</v>
      </c>
      <c r="Z56" s="34">
        <f t="shared" si="63"/>
        <v>9095.3000000000011</v>
      </c>
      <c r="AA56" s="34">
        <f t="shared" si="63"/>
        <v>10824.300000000001</v>
      </c>
      <c r="AB56" s="34">
        <f t="shared" si="63"/>
        <v>12779.400000000001</v>
      </c>
      <c r="AC56" s="34">
        <f t="shared" si="63"/>
        <v>15035.650000000001</v>
      </c>
      <c r="AD56" s="34">
        <f t="shared" si="63"/>
        <v>17592.100000000002</v>
      </c>
      <c r="AE56" s="34">
        <f t="shared" si="63"/>
        <v>20449.7</v>
      </c>
      <c r="AF56" s="34">
        <f t="shared" si="63"/>
        <v>23608.45</v>
      </c>
      <c r="AG56" s="34">
        <f t="shared" si="63"/>
        <v>27067.4</v>
      </c>
      <c r="AH56" s="34">
        <f t="shared" si="63"/>
        <v>30827.5</v>
      </c>
      <c r="AI56" s="34">
        <f t="shared" si="63"/>
        <v>34888.75</v>
      </c>
      <c r="AJ56" s="34">
        <f t="shared" si="63"/>
        <v>39250.199999999997</v>
      </c>
      <c r="AK56" s="34">
        <f t="shared" si="63"/>
        <v>43912.799999999996</v>
      </c>
      <c r="AL56" s="34">
        <f t="shared" si="63"/>
        <v>48876.549999999996</v>
      </c>
      <c r="AM56" s="34">
        <f t="shared" si="63"/>
        <v>54140.499999999993</v>
      </c>
      <c r="AN56" s="34">
        <f t="shared" si="63"/>
        <v>59855.69999999999</v>
      </c>
      <c r="AO56" s="34">
        <f t="shared" si="63"/>
        <v>66173.199999999983</v>
      </c>
      <c r="AP56" s="34">
        <f t="shared" si="63"/>
        <v>73092.049999999988</v>
      </c>
      <c r="AQ56" s="34">
        <f t="shared" si="63"/>
        <v>80612.249999999985</v>
      </c>
      <c r="AR56" s="34">
        <f t="shared" si="63"/>
        <v>88734.749999999985</v>
      </c>
      <c r="AS56" s="34">
        <f t="shared" si="63"/>
        <v>97458.599999999991</v>
      </c>
      <c r="AT56" s="34">
        <f t="shared" si="63"/>
        <v>106783.79999999999</v>
      </c>
      <c r="AU56" s="34">
        <f t="shared" si="63"/>
        <v>116711.29999999999</v>
      </c>
      <c r="AV56" s="34">
        <f t="shared" si="63"/>
        <v>127240.15</v>
      </c>
      <c r="AW56" s="34">
        <f t="shared" si="63"/>
        <v>138370.35</v>
      </c>
      <c r="AX56" s="34">
        <f t="shared" si="63"/>
        <v>150102.85</v>
      </c>
      <c r="AY56" s="34">
        <f t="shared" si="63"/>
        <v>162436.70000000001</v>
      </c>
      <c r="AZ56" s="34">
        <f t="shared" si="63"/>
        <v>175673.05000000002</v>
      </c>
      <c r="BA56" s="34">
        <f t="shared" si="63"/>
        <v>190113.05000000002</v>
      </c>
      <c r="BB56" s="34">
        <f t="shared" si="63"/>
        <v>205755.75000000003</v>
      </c>
      <c r="BC56" s="34">
        <f t="shared" si="63"/>
        <v>222602.10000000003</v>
      </c>
      <c r="BD56" s="34">
        <f t="shared" si="63"/>
        <v>240652.10000000003</v>
      </c>
      <c r="BE56" s="34">
        <f t="shared" si="63"/>
        <v>259904.80000000005</v>
      </c>
      <c r="BF56" s="34">
        <f t="shared" si="63"/>
        <v>280361.15000000002</v>
      </c>
      <c r="BG56" s="34">
        <f t="shared" si="63"/>
        <v>302021.15000000002</v>
      </c>
      <c r="BH56" s="34">
        <f t="shared" si="63"/>
        <v>324883.85000000003</v>
      </c>
      <c r="BI56" s="34">
        <f t="shared" si="63"/>
        <v>348950.2</v>
      </c>
      <c r="BJ56" s="34">
        <f t="shared" si="63"/>
        <v>374220.2</v>
      </c>
      <c r="BK56" s="34">
        <f t="shared" si="63"/>
        <v>400692.9</v>
      </c>
      <c r="BL56" s="34">
        <f t="shared" si="63"/>
        <v>428970.60000000003</v>
      </c>
      <c r="BM56" s="34">
        <f t="shared" si="63"/>
        <v>459655.60000000003</v>
      </c>
      <c r="BN56" s="34">
        <f t="shared" si="63"/>
        <v>492746.95</v>
      </c>
      <c r="BO56" s="34">
        <f t="shared" si="63"/>
        <v>528244.64999999991</v>
      </c>
      <c r="BP56" s="34">
        <f t="shared" si="63"/>
        <v>566149.64999999991</v>
      </c>
      <c r="BQ56" s="34">
        <f t="shared" si="63"/>
        <v>606460.99999999988</v>
      </c>
      <c r="BR56" s="34">
        <f t="shared" si="63"/>
        <v>649178.69999999984</v>
      </c>
      <c r="BS56" s="34">
        <f t="shared" si="63"/>
        <v>694303.69999999984</v>
      </c>
      <c r="BT56" s="34">
        <f t="shared" si="63"/>
        <v>741835.04999999981</v>
      </c>
      <c r="BU56" s="34">
        <f t="shared" si="63"/>
        <v>791772.74999999977</v>
      </c>
      <c r="BV56" s="34">
        <f t="shared" si="63"/>
        <v>844117.74999999977</v>
      </c>
      <c r="BW56" s="34">
        <f t="shared" si="63"/>
        <v>898869.09999999974</v>
      </c>
      <c r="BX56" s="34">
        <f t="shared" si="63"/>
        <v>957230.44999999972</v>
      </c>
      <c r="BY56" s="34">
        <f t="shared" si="63"/>
        <v>1020405.4499999997</v>
      </c>
      <c r="BZ56" s="34">
        <f t="shared" si="63"/>
        <v>1088393.1499999997</v>
      </c>
      <c r="CA56" s="34">
        <f t="shared" si="63"/>
        <v>1161194.4999999998</v>
      </c>
      <c r="CB56" s="34">
        <f t="shared" si="63"/>
        <v>1238809.4999999998</v>
      </c>
      <c r="CC56" s="34">
        <f t="shared" ref="CC56:CI56" si="64">CC49</f>
        <v>1321237.1999999997</v>
      </c>
      <c r="CD56" s="34">
        <f t="shared" si="64"/>
        <v>1408478.5499999998</v>
      </c>
      <c r="CE56" s="34">
        <f t="shared" si="64"/>
        <v>1500533.5499999998</v>
      </c>
      <c r="CF56" s="34">
        <f t="shared" si="64"/>
        <v>1597401.2499999998</v>
      </c>
      <c r="CG56" s="34">
        <f t="shared" si="64"/>
        <v>1699082.5999999999</v>
      </c>
      <c r="CH56" s="34">
        <f t="shared" si="64"/>
        <v>1805577.5999999999</v>
      </c>
      <c r="CI56" s="34">
        <f t="shared" si="64"/>
        <v>1916885.2999999998</v>
      </c>
    </row>
    <row r="57" spans="2:87" outlineLevel="1" x14ac:dyDescent="0.4">
      <c r="B57" s="6"/>
      <c r="C57" t="s">
        <v>163</v>
      </c>
    </row>
    <row r="58" spans="2:87" s="42" customFormat="1" x14ac:dyDescent="0.4">
      <c r="C58" s="42" t="s">
        <v>209</v>
      </c>
      <c r="E58" s="41" t="s">
        <v>75</v>
      </c>
      <c r="F58" s="41"/>
      <c r="G58" s="68"/>
    </row>
    <row r="59" spans="2:87" x14ac:dyDescent="0.4">
      <c r="B59" s="6"/>
      <c r="C59" t="s">
        <v>209</v>
      </c>
      <c r="E59" s="12" t="s">
        <v>70</v>
      </c>
      <c r="F59" s="12"/>
      <c r="G59" s="13"/>
    </row>
    <row r="60" spans="2:87" x14ac:dyDescent="0.4">
      <c r="B60" s="6"/>
      <c r="C60" t="s">
        <v>209</v>
      </c>
      <c r="E60" t="s">
        <v>71</v>
      </c>
      <c r="H60" s="15">
        <f>SUMIF($3:$3,H$1-1,60:60)</f>
        <v>0</v>
      </c>
      <c r="I60" s="15">
        <f>H64</f>
        <v>94999.999999999985</v>
      </c>
      <c r="J60" s="15">
        <f>I64</f>
        <v>284999.99999999994</v>
      </c>
      <c r="K60" s="15">
        <f>J64</f>
        <v>665000</v>
      </c>
      <c r="L60" s="15">
        <f>K64</f>
        <v>1425000.0000000005</v>
      </c>
      <c r="M60" s="15">
        <f>L64</f>
        <v>2945000.0000000019</v>
      </c>
      <c r="O60" s="34"/>
      <c r="P60" s="34">
        <f>O64</f>
        <v>0</v>
      </c>
      <c r="Q60" s="34">
        <f>P64</f>
        <v>7916.666666666667</v>
      </c>
      <c r="R60" s="34">
        <f t="shared" ref="R60:CC60" si="65">Q64</f>
        <v>15833.333333333334</v>
      </c>
      <c r="S60" s="34">
        <f t="shared" si="65"/>
        <v>23750</v>
      </c>
      <c r="T60" s="34">
        <f t="shared" si="65"/>
        <v>31666.666666666668</v>
      </c>
      <c r="U60" s="34">
        <f t="shared" si="65"/>
        <v>39583.333333333336</v>
      </c>
      <c r="V60" s="34">
        <f t="shared" si="65"/>
        <v>47500.000000000007</v>
      </c>
      <c r="W60" s="34">
        <f t="shared" si="65"/>
        <v>55416.666666666679</v>
      </c>
      <c r="X60" s="34">
        <f t="shared" si="65"/>
        <v>63333.33333333335</v>
      </c>
      <c r="Y60" s="34">
        <f t="shared" si="65"/>
        <v>71250.000000000015</v>
      </c>
      <c r="Z60" s="34">
        <f t="shared" si="65"/>
        <v>79166.666666666672</v>
      </c>
      <c r="AA60" s="34">
        <f t="shared" si="65"/>
        <v>87083.333333333328</v>
      </c>
      <c r="AB60" s="34">
        <f t="shared" si="65"/>
        <v>94999.999999999985</v>
      </c>
      <c r="AC60" s="34">
        <f t="shared" si="65"/>
        <v>110833.33333333333</v>
      </c>
      <c r="AD60" s="34">
        <f t="shared" si="65"/>
        <v>126666.66666666667</v>
      </c>
      <c r="AE60" s="34">
        <f t="shared" si="65"/>
        <v>142500</v>
      </c>
      <c r="AF60" s="34">
        <f t="shared" si="65"/>
        <v>158333.33333333331</v>
      </c>
      <c r="AG60" s="34">
        <f t="shared" si="65"/>
        <v>174166.66666666663</v>
      </c>
      <c r="AH60" s="34">
        <f t="shared" si="65"/>
        <v>189999.99999999994</v>
      </c>
      <c r="AI60" s="34">
        <f t="shared" si="65"/>
        <v>205833.33333333326</v>
      </c>
      <c r="AJ60" s="34">
        <f t="shared" si="65"/>
        <v>221666.66666666657</v>
      </c>
      <c r="AK60" s="34">
        <f t="shared" si="65"/>
        <v>237499.99999999988</v>
      </c>
      <c r="AL60" s="34">
        <f t="shared" si="65"/>
        <v>253333.3333333332</v>
      </c>
      <c r="AM60" s="34">
        <f t="shared" si="65"/>
        <v>269166.66666666657</v>
      </c>
      <c r="AN60" s="34">
        <f t="shared" si="65"/>
        <v>284999.99999999994</v>
      </c>
      <c r="AO60" s="34">
        <f t="shared" si="65"/>
        <v>316666.66666666657</v>
      </c>
      <c r="AP60" s="34">
        <f t="shared" si="65"/>
        <v>348333.3333333332</v>
      </c>
      <c r="AQ60" s="34">
        <f t="shared" si="65"/>
        <v>379999.99999999983</v>
      </c>
      <c r="AR60" s="34">
        <f t="shared" si="65"/>
        <v>411666.66666666645</v>
      </c>
      <c r="AS60" s="34">
        <f t="shared" si="65"/>
        <v>443333.33333333308</v>
      </c>
      <c r="AT60" s="34">
        <f t="shared" si="65"/>
        <v>474999.99999999971</v>
      </c>
      <c r="AU60" s="34">
        <f t="shared" si="65"/>
        <v>506666.66666666634</v>
      </c>
      <c r="AV60" s="34">
        <f t="shared" si="65"/>
        <v>538333.33333333302</v>
      </c>
      <c r="AW60" s="34">
        <f t="shared" si="65"/>
        <v>569999.99999999977</v>
      </c>
      <c r="AX60" s="34">
        <f t="shared" si="65"/>
        <v>601666.66666666651</v>
      </c>
      <c r="AY60" s="34">
        <f t="shared" si="65"/>
        <v>633333.33333333326</v>
      </c>
      <c r="AZ60" s="34">
        <f t="shared" si="65"/>
        <v>665000</v>
      </c>
      <c r="BA60" s="34">
        <f t="shared" si="65"/>
        <v>728333.33333333326</v>
      </c>
      <c r="BB60" s="34">
        <f t="shared" si="65"/>
        <v>791666.66666666651</v>
      </c>
      <c r="BC60" s="34">
        <f t="shared" si="65"/>
        <v>854999.99999999977</v>
      </c>
      <c r="BD60" s="34">
        <f t="shared" si="65"/>
        <v>918333.33333333302</v>
      </c>
      <c r="BE60" s="34">
        <f t="shared" si="65"/>
        <v>981666.66666666628</v>
      </c>
      <c r="BF60" s="34">
        <f t="shared" si="65"/>
        <v>1044999.9999999995</v>
      </c>
      <c r="BG60" s="34">
        <f t="shared" si="65"/>
        <v>1108333.333333333</v>
      </c>
      <c r="BH60" s="34">
        <f t="shared" si="65"/>
        <v>1171666.6666666665</v>
      </c>
      <c r="BI60" s="34">
        <f t="shared" si="65"/>
        <v>1235000</v>
      </c>
      <c r="BJ60" s="34">
        <f t="shared" si="65"/>
        <v>1298333.3333333335</v>
      </c>
      <c r="BK60" s="34">
        <f t="shared" si="65"/>
        <v>1361666.666666667</v>
      </c>
      <c r="BL60" s="34">
        <f t="shared" si="65"/>
        <v>1425000.0000000005</v>
      </c>
      <c r="BM60" s="34">
        <f t="shared" si="65"/>
        <v>1551666.666666667</v>
      </c>
      <c r="BN60" s="34">
        <f t="shared" si="65"/>
        <v>1678333.3333333335</v>
      </c>
      <c r="BO60" s="34">
        <f t="shared" si="65"/>
        <v>1805000</v>
      </c>
      <c r="BP60" s="34">
        <f t="shared" si="65"/>
        <v>1931666.6666666665</v>
      </c>
      <c r="BQ60" s="34">
        <f t="shared" si="65"/>
        <v>2058333.333333333</v>
      </c>
      <c r="BR60" s="34">
        <f t="shared" si="65"/>
        <v>2185000</v>
      </c>
      <c r="BS60" s="34">
        <f t="shared" si="65"/>
        <v>2311666.666666667</v>
      </c>
      <c r="BT60" s="34">
        <f t="shared" si="65"/>
        <v>2438333.333333334</v>
      </c>
      <c r="BU60" s="34">
        <f t="shared" si="65"/>
        <v>2565000.0000000009</v>
      </c>
      <c r="BV60" s="34">
        <f t="shared" si="65"/>
        <v>2691666.6666666679</v>
      </c>
      <c r="BW60" s="34">
        <f t="shared" si="65"/>
        <v>2818333.3333333349</v>
      </c>
      <c r="BX60" s="34">
        <f t="shared" si="65"/>
        <v>2945000.0000000019</v>
      </c>
      <c r="BY60" s="34">
        <f t="shared" si="65"/>
        <v>3198333.3333333349</v>
      </c>
      <c r="BZ60" s="34">
        <f t="shared" si="65"/>
        <v>3451666.6666666679</v>
      </c>
      <c r="CA60" s="34">
        <f t="shared" si="65"/>
        <v>3705000.0000000009</v>
      </c>
      <c r="CB60" s="34">
        <f t="shared" si="65"/>
        <v>3958333.333333334</v>
      </c>
      <c r="CC60" s="34">
        <f t="shared" si="65"/>
        <v>4211666.6666666679</v>
      </c>
      <c r="CD60" s="34">
        <f t="shared" ref="CD60:CI60" si="66">CC64</f>
        <v>4465000.0000000019</v>
      </c>
      <c r="CE60" s="34">
        <f t="shared" si="66"/>
        <v>4718333.3333333358</v>
      </c>
      <c r="CF60" s="34">
        <f t="shared" si="66"/>
        <v>4971666.6666666698</v>
      </c>
      <c r="CG60" s="34">
        <f t="shared" si="66"/>
        <v>5225000.0000000037</v>
      </c>
      <c r="CH60" s="34">
        <f t="shared" si="66"/>
        <v>5478333.3333333377</v>
      </c>
      <c r="CI60" s="34">
        <f t="shared" si="66"/>
        <v>5731666.6666666716</v>
      </c>
    </row>
    <row r="61" spans="2:87" x14ac:dyDescent="0.4">
      <c r="B61" s="6"/>
      <c r="C61" t="s">
        <v>209</v>
      </c>
      <c r="E61" t="s">
        <v>72</v>
      </c>
      <c r="H61" s="34">
        <f t="shared" ref="H61:M61" si="67">SUMIF($2:$2,H$1,61:61)</f>
        <v>99999.999999999985</v>
      </c>
      <c r="I61" s="34">
        <f t="shared" si="67"/>
        <v>199999.99999999997</v>
      </c>
      <c r="J61" s="34">
        <f t="shared" si="67"/>
        <v>399999.99999999994</v>
      </c>
      <c r="K61" s="34">
        <f t="shared" si="67"/>
        <v>799999.99999999988</v>
      </c>
      <c r="L61" s="34">
        <f t="shared" si="67"/>
        <v>1599999.9999999998</v>
      </c>
      <c r="M61" s="34">
        <f t="shared" si="67"/>
        <v>3199999.9999999995</v>
      </c>
      <c r="O61" s="17"/>
      <c r="P61" s="34">
        <f t="shared" ref="P61:AU61" si="68">P5</f>
        <v>8333.3333333333339</v>
      </c>
      <c r="Q61" s="34">
        <f t="shared" si="68"/>
        <v>8333.3333333333339</v>
      </c>
      <c r="R61" s="34">
        <f t="shared" si="68"/>
        <v>8333.3333333333339</v>
      </c>
      <c r="S61" s="34">
        <f t="shared" si="68"/>
        <v>8333.3333333333339</v>
      </c>
      <c r="T61" s="34">
        <f t="shared" si="68"/>
        <v>8333.3333333333339</v>
      </c>
      <c r="U61" s="34">
        <f t="shared" si="68"/>
        <v>8333.3333333333339</v>
      </c>
      <c r="V61" s="34">
        <f t="shared" si="68"/>
        <v>8333.3333333333339</v>
      </c>
      <c r="W61" s="34">
        <f t="shared" si="68"/>
        <v>8333.3333333333339</v>
      </c>
      <c r="X61" s="34">
        <f t="shared" si="68"/>
        <v>8333.3333333333339</v>
      </c>
      <c r="Y61" s="34">
        <f t="shared" si="68"/>
        <v>8333.3333333333339</v>
      </c>
      <c r="Z61" s="34">
        <f t="shared" si="68"/>
        <v>8333.3333333333339</v>
      </c>
      <c r="AA61" s="34">
        <f t="shared" si="68"/>
        <v>8333.3333333333339</v>
      </c>
      <c r="AB61" s="34">
        <f t="shared" si="68"/>
        <v>16666.666666666668</v>
      </c>
      <c r="AC61" s="34">
        <f t="shared" si="68"/>
        <v>16666.666666666668</v>
      </c>
      <c r="AD61" s="34">
        <f t="shared" si="68"/>
        <v>16666.666666666668</v>
      </c>
      <c r="AE61" s="34">
        <f t="shared" si="68"/>
        <v>16666.666666666668</v>
      </c>
      <c r="AF61" s="34">
        <f t="shared" si="68"/>
        <v>16666.666666666668</v>
      </c>
      <c r="AG61" s="34">
        <f t="shared" si="68"/>
        <v>16666.666666666668</v>
      </c>
      <c r="AH61" s="34">
        <f t="shared" si="68"/>
        <v>16666.666666666668</v>
      </c>
      <c r="AI61" s="34">
        <f t="shared" si="68"/>
        <v>16666.666666666668</v>
      </c>
      <c r="AJ61" s="34">
        <f t="shared" si="68"/>
        <v>16666.666666666668</v>
      </c>
      <c r="AK61" s="34">
        <f t="shared" si="68"/>
        <v>16666.666666666668</v>
      </c>
      <c r="AL61" s="34">
        <f t="shared" si="68"/>
        <v>16666.666666666668</v>
      </c>
      <c r="AM61" s="34">
        <f t="shared" si="68"/>
        <v>16666.666666666668</v>
      </c>
      <c r="AN61" s="34">
        <f t="shared" si="68"/>
        <v>33333.333333333336</v>
      </c>
      <c r="AO61" s="34">
        <f t="shared" si="68"/>
        <v>33333.333333333336</v>
      </c>
      <c r="AP61" s="34">
        <f t="shared" si="68"/>
        <v>33333.333333333336</v>
      </c>
      <c r="AQ61" s="34">
        <f t="shared" si="68"/>
        <v>33333.333333333336</v>
      </c>
      <c r="AR61" s="34">
        <f t="shared" si="68"/>
        <v>33333.333333333336</v>
      </c>
      <c r="AS61" s="34">
        <f t="shared" si="68"/>
        <v>33333.333333333336</v>
      </c>
      <c r="AT61" s="34">
        <f t="shared" si="68"/>
        <v>33333.333333333336</v>
      </c>
      <c r="AU61" s="34">
        <f t="shared" si="68"/>
        <v>33333.333333333336</v>
      </c>
      <c r="AV61" s="34">
        <f t="shared" ref="AV61:CA61" si="69">AV5</f>
        <v>33333.333333333336</v>
      </c>
      <c r="AW61" s="34">
        <f t="shared" si="69"/>
        <v>33333.333333333336</v>
      </c>
      <c r="AX61" s="34">
        <f t="shared" si="69"/>
        <v>33333.333333333336</v>
      </c>
      <c r="AY61" s="34">
        <f t="shared" si="69"/>
        <v>33333.333333333336</v>
      </c>
      <c r="AZ61" s="34">
        <f t="shared" si="69"/>
        <v>66666.666666666672</v>
      </c>
      <c r="BA61" s="34">
        <f t="shared" si="69"/>
        <v>66666.666666666672</v>
      </c>
      <c r="BB61" s="34">
        <f t="shared" si="69"/>
        <v>66666.666666666672</v>
      </c>
      <c r="BC61" s="34">
        <f t="shared" si="69"/>
        <v>66666.666666666672</v>
      </c>
      <c r="BD61" s="34">
        <f t="shared" si="69"/>
        <v>66666.666666666672</v>
      </c>
      <c r="BE61" s="34">
        <f t="shared" si="69"/>
        <v>66666.666666666672</v>
      </c>
      <c r="BF61" s="34">
        <f t="shared" si="69"/>
        <v>66666.666666666672</v>
      </c>
      <c r="BG61" s="34">
        <f t="shared" si="69"/>
        <v>66666.666666666672</v>
      </c>
      <c r="BH61" s="34">
        <f t="shared" si="69"/>
        <v>66666.666666666672</v>
      </c>
      <c r="BI61" s="34">
        <f t="shared" si="69"/>
        <v>66666.666666666672</v>
      </c>
      <c r="BJ61" s="34">
        <f t="shared" si="69"/>
        <v>66666.666666666672</v>
      </c>
      <c r="BK61" s="34">
        <f t="shared" si="69"/>
        <v>66666.666666666672</v>
      </c>
      <c r="BL61" s="34">
        <f t="shared" si="69"/>
        <v>133333.33333333334</v>
      </c>
      <c r="BM61" s="34">
        <f t="shared" si="69"/>
        <v>133333.33333333334</v>
      </c>
      <c r="BN61" s="34">
        <f t="shared" si="69"/>
        <v>133333.33333333334</v>
      </c>
      <c r="BO61" s="34">
        <f t="shared" si="69"/>
        <v>133333.33333333334</v>
      </c>
      <c r="BP61" s="34">
        <f t="shared" si="69"/>
        <v>133333.33333333334</v>
      </c>
      <c r="BQ61" s="34">
        <f t="shared" si="69"/>
        <v>133333.33333333334</v>
      </c>
      <c r="BR61" s="34">
        <f t="shared" si="69"/>
        <v>133333.33333333334</v>
      </c>
      <c r="BS61" s="34">
        <f t="shared" si="69"/>
        <v>133333.33333333334</v>
      </c>
      <c r="BT61" s="34">
        <f t="shared" si="69"/>
        <v>133333.33333333334</v>
      </c>
      <c r="BU61" s="34">
        <f t="shared" si="69"/>
        <v>133333.33333333334</v>
      </c>
      <c r="BV61" s="34">
        <f t="shared" si="69"/>
        <v>133333.33333333334</v>
      </c>
      <c r="BW61" s="34">
        <f t="shared" si="69"/>
        <v>133333.33333333334</v>
      </c>
      <c r="BX61" s="34">
        <f t="shared" si="69"/>
        <v>266666.66666666669</v>
      </c>
      <c r="BY61" s="34">
        <f t="shared" si="69"/>
        <v>266666.66666666669</v>
      </c>
      <c r="BZ61" s="34">
        <f t="shared" si="69"/>
        <v>266666.66666666669</v>
      </c>
      <c r="CA61" s="34">
        <f t="shared" si="69"/>
        <v>266666.66666666669</v>
      </c>
      <c r="CB61" s="34">
        <f t="shared" ref="CB61:CI61" si="70">CB5</f>
        <v>266666.66666666669</v>
      </c>
      <c r="CC61" s="34">
        <f t="shared" si="70"/>
        <v>266666.66666666669</v>
      </c>
      <c r="CD61" s="34">
        <f t="shared" si="70"/>
        <v>266666.66666666669</v>
      </c>
      <c r="CE61" s="34">
        <f t="shared" si="70"/>
        <v>266666.66666666669</v>
      </c>
      <c r="CF61" s="34">
        <f t="shared" si="70"/>
        <v>266666.66666666669</v>
      </c>
      <c r="CG61" s="34">
        <f t="shared" si="70"/>
        <v>266666.66666666669</v>
      </c>
      <c r="CH61" s="34">
        <f t="shared" si="70"/>
        <v>266666.66666666669</v>
      </c>
      <c r="CI61" s="34">
        <f t="shared" si="70"/>
        <v>266666.66666666669</v>
      </c>
    </row>
    <row r="62" spans="2:87" x14ac:dyDescent="0.4">
      <c r="C62" t="s">
        <v>209</v>
      </c>
      <c r="E62" s="12" t="s">
        <v>73</v>
      </c>
      <c r="F62" s="12"/>
      <c r="G62" s="13"/>
      <c r="H62" s="16">
        <v>0.05</v>
      </c>
      <c r="I62" s="16">
        <v>0.05</v>
      </c>
      <c r="J62" s="16">
        <v>0.05</v>
      </c>
      <c r="K62" s="16">
        <v>0.05</v>
      </c>
      <c r="L62" s="16">
        <v>0.05</v>
      </c>
      <c r="M62" s="16">
        <v>0.05</v>
      </c>
      <c r="O62" s="20"/>
      <c r="P62" s="20" cm="1">
        <f t="array" ref="P62">INDEX($H:$M,ROW(),MATCH(P$2,$H$1:$M$1,0))</f>
        <v>0.05</v>
      </c>
      <c r="Q62" s="20" cm="1">
        <f t="array" ref="Q62">INDEX($H:$M,ROW(),MATCH(Q$2,$H$1:$M$1,0))</f>
        <v>0.05</v>
      </c>
      <c r="R62" s="20" cm="1">
        <f t="array" ref="R62">INDEX($H:$M,ROW(),MATCH(R$2,$H$1:$M$1,0))</f>
        <v>0.05</v>
      </c>
      <c r="S62" s="20" cm="1">
        <f t="array" ref="S62">INDEX($H:$M,ROW(),MATCH(S$2,$H$1:$M$1,0))</f>
        <v>0.05</v>
      </c>
      <c r="T62" s="20" cm="1">
        <f t="array" ref="T62">INDEX($H:$M,ROW(),MATCH(T$2,$H$1:$M$1,0))</f>
        <v>0.05</v>
      </c>
      <c r="U62" s="20" cm="1">
        <f t="array" ref="U62">INDEX($H:$M,ROW(),MATCH(U$2,$H$1:$M$1,0))</f>
        <v>0.05</v>
      </c>
      <c r="V62" s="20" cm="1">
        <f t="array" ref="V62">INDEX($H:$M,ROW(),MATCH(V$2,$H$1:$M$1,0))</f>
        <v>0.05</v>
      </c>
      <c r="W62" s="20" cm="1">
        <f t="array" ref="W62">INDEX($H:$M,ROW(),MATCH(W$2,$H$1:$M$1,0))</f>
        <v>0.05</v>
      </c>
      <c r="X62" s="20" cm="1">
        <f t="array" ref="X62">INDEX($H:$M,ROW(),MATCH(X$2,$H$1:$M$1,0))</f>
        <v>0.05</v>
      </c>
      <c r="Y62" s="20" cm="1">
        <f t="array" ref="Y62">INDEX($H:$M,ROW(),MATCH(Y$2,$H$1:$M$1,0))</f>
        <v>0.05</v>
      </c>
      <c r="Z62" s="20" cm="1">
        <f t="array" ref="Z62">INDEX($H:$M,ROW(),MATCH(Z$2,$H$1:$M$1,0))</f>
        <v>0.05</v>
      </c>
      <c r="AA62" s="20" cm="1">
        <f t="array" ref="AA62">INDEX($H:$M,ROW(),MATCH(AA$2,$H$1:$M$1,0))</f>
        <v>0.05</v>
      </c>
      <c r="AB62" s="20" cm="1">
        <f t="array" ref="AB62">INDEX($H:$M,ROW(),MATCH(AB$2,$H$1:$M$1,0))</f>
        <v>0.05</v>
      </c>
      <c r="AC62" s="20" cm="1">
        <f t="array" ref="AC62">INDEX($H:$M,ROW(),MATCH(AC$2,$H$1:$M$1,0))</f>
        <v>0.05</v>
      </c>
      <c r="AD62" s="20" cm="1">
        <f t="array" ref="AD62">INDEX($H:$M,ROW(),MATCH(AD$2,$H$1:$M$1,0))</f>
        <v>0.05</v>
      </c>
      <c r="AE62" s="20" cm="1">
        <f t="array" ref="AE62">INDEX($H:$M,ROW(),MATCH(AE$2,$H$1:$M$1,0))</f>
        <v>0.05</v>
      </c>
      <c r="AF62" s="20" cm="1">
        <f t="array" ref="AF62">INDEX($H:$M,ROW(),MATCH(AF$2,$H$1:$M$1,0))</f>
        <v>0.05</v>
      </c>
      <c r="AG62" s="20" cm="1">
        <f t="array" ref="AG62">INDEX($H:$M,ROW(),MATCH(AG$2,$H$1:$M$1,0))</f>
        <v>0.05</v>
      </c>
      <c r="AH62" s="20" cm="1">
        <f t="array" ref="AH62">INDEX($H:$M,ROW(),MATCH(AH$2,$H$1:$M$1,0))</f>
        <v>0.05</v>
      </c>
      <c r="AI62" s="20" cm="1">
        <f t="array" ref="AI62">INDEX($H:$M,ROW(),MATCH(AI$2,$H$1:$M$1,0))</f>
        <v>0.05</v>
      </c>
      <c r="AJ62" s="20" cm="1">
        <f t="array" ref="AJ62">INDEX($H:$M,ROW(),MATCH(AJ$2,$H$1:$M$1,0))</f>
        <v>0.05</v>
      </c>
      <c r="AK62" s="20" cm="1">
        <f t="array" ref="AK62">INDEX($H:$M,ROW(),MATCH(AK$2,$H$1:$M$1,0))</f>
        <v>0.05</v>
      </c>
      <c r="AL62" s="20" cm="1">
        <f t="array" ref="AL62">INDEX($H:$M,ROW(),MATCH(AL$2,$H$1:$M$1,0))</f>
        <v>0.05</v>
      </c>
      <c r="AM62" s="20" cm="1">
        <f t="array" ref="AM62">INDEX($H:$M,ROW(),MATCH(AM$2,$H$1:$M$1,0))</f>
        <v>0.05</v>
      </c>
      <c r="AN62" s="20" cm="1">
        <f t="array" ref="AN62">INDEX($H:$M,ROW(),MATCH(AN$2,$H$1:$M$1,0))</f>
        <v>0.05</v>
      </c>
      <c r="AO62" s="20" cm="1">
        <f t="array" ref="AO62">INDEX($H:$M,ROW(),MATCH(AO$2,$H$1:$M$1,0))</f>
        <v>0.05</v>
      </c>
      <c r="AP62" s="20" cm="1">
        <f t="array" ref="AP62">INDEX($H:$M,ROW(),MATCH(AP$2,$H$1:$M$1,0))</f>
        <v>0.05</v>
      </c>
      <c r="AQ62" s="20" cm="1">
        <f t="array" ref="AQ62">INDEX($H:$M,ROW(),MATCH(AQ$2,$H$1:$M$1,0))</f>
        <v>0.05</v>
      </c>
      <c r="AR62" s="20" cm="1">
        <f t="array" ref="AR62">INDEX($H:$M,ROW(),MATCH(AR$2,$H$1:$M$1,0))</f>
        <v>0.05</v>
      </c>
      <c r="AS62" s="20" cm="1">
        <f t="array" ref="AS62">INDEX($H:$M,ROW(),MATCH(AS$2,$H$1:$M$1,0))</f>
        <v>0.05</v>
      </c>
      <c r="AT62" s="20" cm="1">
        <f t="array" ref="AT62">INDEX($H:$M,ROW(),MATCH(AT$2,$H$1:$M$1,0))</f>
        <v>0.05</v>
      </c>
      <c r="AU62" s="20" cm="1">
        <f t="array" ref="AU62">INDEX($H:$M,ROW(),MATCH(AU$2,$H$1:$M$1,0))</f>
        <v>0.05</v>
      </c>
      <c r="AV62" s="20" cm="1">
        <f t="array" ref="AV62">INDEX($H:$M,ROW(),MATCH(AV$2,$H$1:$M$1,0))</f>
        <v>0.05</v>
      </c>
      <c r="AW62" s="20" cm="1">
        <f t="array" ref="AW62">INDEX($H:$M,ROW(),MATCH(AW$2,$H$1:$M$1,0))</f>
        <v>0.05</v>
      </c>
      <c r="AX62" s="20" cm="1">
        <f t="array" ref="AX62">INDEX($H:$M,ROW(),MATCH(AX$2,$H$1:$M$1,0))</f>
        <v>0.05</v>
      </c>
      <c r="AY62" s="20" cm="1">
        <f t="array" ref="AY62">INDEX($H:$M,ROW(),MATCH(AY$2,$H$1:$M$1,0))</f>
        <v>0.05</v>
      </c>
      <c r="AZ62" s="20" cm="1">
        <f t="array" ref="AZ62">INDEX($H:$M,ROW(),MATCH(AZ$2,$H$1:$M$1,0))</f>
        <v>0.05</v>
      </c>
      <c r="BA62" s="20" cm="1">
        <f t="array" ref="BA62">INDEX($H:$M,ROW(),MATCH(BA$2,$H$1:$M$1,0))</f>
        <v>0.05</v>
      </c>
      <c r="BB62" s="20" cm="1">
        <f t="array" ref="BB62">INDEX($H:$M,ROW(),MATCH(BB$2,$H$1:$M$1,0))</f>
        <v>0.05</v>
      </c>
      <c r="BC62" s="20" cm="1">
        <f t="array" ref="BC62">INDEX($H:$M,ROW(),MATCH(BC$2,$H$1:$M$1,0))</f>
        <v>0.05</v>
      </c>
      <c r="BD62" s="20" cm="1">
        <f t="array" ref="BD62">INDEX($H:$M,ROW(),MATCH(BD$2,$H$1:$M$1,0))</f>
        <v>0.05</v>
      </c>
      <c r="BE62" s="20" cm="1">
        <f t="array" ref="BE62">INDEX($H:$M,ROW(),MATCH(BE$2,$H$1:$M$1,0))</f>
        <v>0.05</v>
      </c>
      <c r="BF62" s="20" cm="1">
        <f t="array" ref="BF62">INDEX($H:$M,ROW(),MATCH(BF$2,$H$1:$M$1,0))</f>
        <v>0.05</v>
      </c>
      <c r="BG62" s="20" cm="1">
        <f t="array" ref="BG62">INDEX($H:$M,ROW(),MATCH(BG$2,$H$1:$M$1,0))</f>
        <v>0.05</v>
      </c>
      <c r="BH62" s="20" cm="1">
        <f t="array" ref="BH62">INDEX($H:$M,ROW(),MATCH(BH$2,$H$1:$M$1,0))</f>
        <v>0.05</v>
      </c>
      <c r="BI62" s="20" cm="1">
        <f t="array" ref="BI62">INDEX($H:$M,ROW(),MATCH(BI$2,$H$1:$M$1,0))</f>
        <v>0.05</v>
      </c>
      <c r="BJ62" s="20" cm="1">
        <f t="array" ref="BJ62">INDEX($H:$M,ROW(),MATCH(BJ$2,$H$1:$M$1,0))</f>
        <v>0.05</v>
      </c>
      <c r="BK62" s="20" cm="1">
        <f t="array" ref="BK62">INDEX($H:$M,ROW(),MATCH(BK$2,$H$1:$M$1,0))</f>
        <v>0.05</v>
      </c>
      <c r="BL62" s="20" cm="1">
        <f t="array" ref="BL62">INDEX($H:$M,ROW(),MATCH(BL$2,$H$1:$M$1,0))</f>
        <v>0.05</v>
      </c>
      <c r="BM62" s="20" cm="1">
        <f t="array" ref="BM62">INDEX($H:$M,ROW(),MATCH(BM$2,$H$1:$M$1,0))</f>
        <v>0.05</v>
      </c>
      <c r="BN62" s="20" cm="1">
        <f t="array" ref="BN62">INDEX($H:$M,ROW(),MATCH(BN$2,$H$1:$M$1,0))</f>
        <v>0.05</v>
      </c>
      <c r="BO62" s="20" cm="1">
        <f t="array" ref="BO62">INDEX($H:$M,ROW(),MATCH(BO$2,$H$1:$M$1,0))</f>
        <v>0.05</v>
      </c>
      <c r="BP62" s="20" cm="1">
        <f t="array" ref="BP62">INDEX($H:$M,ROW(),MATCH(BP$2,$H$1:$M$1,0))</f>
        <v>0.05</v>
      </c>
      <c r="BQ62" s="20" cm="1">
        <f t="array" ref="BQ62">INDEX($H:$M,ROW(),MATCH(BQ$2,$H$1:$M$1,0))</f>
        <v>0.05</v>
      </c>
      <c r="BR62" s="20" cm="1">
        <f t="array" ref="BR62">INDEX($H:$M,ROW(),MATCH(BR$2,$H$1:$M$1,0))</f>
        <v>0.05</v>
      </c>
      <c r="BS62" s="20" cm="1">
        <f t="array" ref="BS62">INDEX($H:$M,ROW(),MATCH(BS$2,$H$1:$M$1,0))</f>
        <v>0.05</v>
      </c>
      <c r="BT62" s="20" cm="1">
        <f t="array" ref="BT62">INDEX($H:$M,ROW(),MATCH(BT$2,$H$1:$M$1,0))</f>
        <v>0.05</v>
      </c>
      <c r="BU62" s="20" cm="1">
        <f t="array" ref="BU62">INDEX($H:$M,ROW(),MATCH(BU$2,$H$1:$M$1,0))</f>
        <v>0.05</v>
      </c>
      <c r="BV62" s="20" cm="1">
        <f t="array" ref="BV62">INDEX($H:$M,ROW(),MATCH(BV$2,$H$1:$M$1,0))</f>
        <v>0.05</v>
      </c>
      <c r="BW62" s="20" cm="1">
        <f t="array" ref="BW62">INDEX($H:$M,ROW(),MATCH(BW$2,$H$1:$M$1,0))</f>
        <v>0.05</v>
      </c>
      <c r="BX62" s="20" cm="1">
        <f t="array" ref="BX62">INDEX($H:$M,ROW(),MATCH(BX$2,$H$1:$M$1,0))</f>
        <v>0.05</v>
      </c>
      <c r="BY62" s="20" cm="1">
        <f t="array" ref="BY62">INDEX($H:$M,ROW(),MATCH(BY$2,$H$1:$M$1,0))</f>
        <v>0.05</v>
      </c>
      <c r="BZ62" s="20" cm="1">
        <f t="array" ref="BZ62">INDEX($H:$M,ROW(),MATCH(BZ$2,$H$1:$M$1,0))</f>
        <v>0.05</v>
      </c>
      <c r="CA62" s="20" cm="1">
        <f t="array" ref="CA62">INDEX($H:$M,ROW(),MATCH(CA$2,$H$1:$M$1,0))</f>
        <v>0.05</v>
      </c>
      <c r="CB62" s="20" cm="1">
        <f t="array" ref="CB62">INDEX($H:$M,ROW(),MATCH(CB$2,$H$1:$M$1,0))</f>
        <v>0.05</v>
      </c>
      <c r="CC62" s="20" cm="1">
        <f t="array" ref="CC62">INDEX($H:$M,ROW(),MATCH(CC$2,$H$1:$M$1,0))</f>
        <v>0.05</v>
      </c>
      <c r="CD62" s="20" cm="1">
        <f t="array" ref="CD62">INDEX($H:$M,ROW(),MATCH(CD$2,$H$1:$M$1,0))</f>
        <v>0.05</v>
      </c>
      <c r="CE62" s="20" cm="1">
        <f t="array" ref="CE62">INDEX($H:$M,ROW(),MATCH(CE$2,$H$1:$M$1,0))</f>
        <v>0.05</v>
      </c>
      <c r="CF62" s="20" cm="1">
        <f t="array" ref="CF62">INDEX($H:$M,ROW(),MATCH(CF$2,$H$1:$M$1,0))</f>
        <v>0.05</v>
      </c>
      <c r="CG62" s="20" cm="1">
        <f t="array" ref="CG62">INDEX($H:$M,ROW(),MATCH(CG$2,$H$1:$M$1,0))</f>
        <v>0.05</v>
      </c>
      <c r="CH62" s="20" cm="1">
        <f t="array" ref="CH62">INDEX($H:$M,ROW(),MATCH(CH$2,$H$1:$M$1,0))</f>
        <v>0.05</v>
      </c>
      <c r="CI62" s="20" cm="1">
        <f t="array" ref="CI62">INDEX($H:$M,ROW(),MATCH(CI$2,$H$1:$M$1,0))</f>
        <v>0.05</v>
      </c>
    </row>
    <row r="63" spans="2:87" x14ac:dyDescent="0.4">
      <c r="B63" s="6"/>
      <c r="C63" t="s">
        <v>209</v>
      </c>
      <c r="E63" t="s">
        <v>74</v>
      </c>
      <c r="H63" s="35">
        <f t="shared" ref="H63:M63" si="71">SUMIF($2:$2,H$1,63:63)</f>
        <v>-5000.0000000000027</v>
      </c>
      <c r="I63" s="35">
        <f t="shared" si="71"/>
        <v>-10000.000000000005</v>
      </c>
      <c r="J63" s="35">
        <f t="shared" si="71"/>
        <v>-20000.000000000011</v>
      </c>
      <c r="K63" s="35">
        <f t="shared" si="71"/>
        <v>-40000.000000000022</v>
      </c>
      <c r="L63" s="35">
        <f t="shared" si="71"/>
        <v>-80000.000000000044</v>
      </c>
      <c r="M63" s="35">
        <f t="shared" si="71"/>
        <v>-160000.00000000009</v>
      </c>
      <c r="O63" s="35"/>
      <c r="P63" s="35">
        <f t="shared" ref="P63:CA63" si="72">-P61*P62</f>
        <v>-416.66666666666674</v>
      </c>
      <c r="Q63" s="35">
        <f t="shared" si="72"/>
        <v>-416.66666666666674</v>
      </c>
      <c r="R63" s="35">
        <f t="shared" si="72"/>
        <v>-416.66666666666674</v>
      </c>
      <c r="S63" s="35">
        <f t="shared" si="72"/>
        <v>-416.66666666666674</v>
      </c>
      <c r="T63" s="35">
        <f t="shared" si="72"/>
        <v>-416.66666666666674</v>
      </c>
      <c r="U63" s="35">
        <f t="shared" si="72"/>
        <v>-416.66666666666674</v>
      </c>
      <c r="V63" s="35">
        <f t="shared" si="72"/>
        <v>-416.66666666666674</v>
      </c>
      <c r="W63" s="35">
        <f t="shared" si="72"/>
        <v>-416.66666666666674</v>
      </c>
      <c r="X63" s="35">
        <f t="shared" si="72"/>
        <v>-416.66666666666674</v>
      </c>
      <c r="Y63" s="35">
        <f t="shared" si="72"/>
        <v>-416.66666666666674</v>
      </c>
      <c r="Z63" s="35">
        <f t="shared" si="72"/>
        <v>-416.66666666666674</v>
      </c>
      <c r="AA63" s="35">
        <f t="shared" si="72"/>
        <v>-416.66666666666674</v>
      </c>
      <c r="AB63" s="35">
        <f t="shared" si="72"/>
        <v>-833.33333333333348</v>
      </c>
      <c r="AC63" s="35">
        <f t="shared" si="72"/>
        <v>-833.33333333333348</v>
      </c>
      <c r="AD63" s="35">
        <f t="shared" si="72"/>
        <v>-833.33333333333348</v>
      </c>
      <c r="AE63" s="35">
        <f t="shared" si="72"/>
        <v>-833.33333333333348</v>
      </c>
      <c r="AF63" s="35">
        <f t="shared" si="72"/>
        <v>-833.33333333333348</v>
      </c>
      <c r="AG63" s="35">
        <f t="shared" si="72"/>
        <v>-833.33333333333348</v>
      </c>
      <c r="AH63" s="35">
        <f t="shared" si="72"/>
        <v>-833.33333333333348</v>
      </c>
      <c r="AI63" s="35">
        <f t="shared" si="72"/>
        <v>-833.33333333333348</v>
      </c>
      <c r="AJ63" s="35">
        <f t="shared" si="72"/>
        <v>-833.33333333333348</v>
      </c>
      <c r="AK63" s="35">
        <f t="shared" si="72"/>
        <v>-833.33333333333348</v>
      </c>
      <c r="AL63" s="35">
        <f t="shared" si="72"/>
        <v>-833.33333333333348</v>
      </c>
      <c r="AM63" s="35">
        <f t="shared" si="72"/>
        <v>-833.33333333333348</v>
      </c>
      <c r="AN63" s="35">
        <f t="shared" si="72"/>
        <v>-1666.666666666667</v>
      </c>
      <c r="AO63" s="35">
        <f t="shared" si="72"/>
        <v>-1666.666666666667</v>
      </c>
      <c r="AP63" s="35">
        <f t="shared" si="72"/>
        <v>-1666.666666666667</v>
      </c>
      <c r="AQ63" s="35">
        <f t="shared" si="72"/>
        <v>-1666.666666666667</v>
      </c>
      <c r="AR63" s="35">
        <f t="shared" si="72"/>
        <v>-1666.666666666667</v>
      </c>
      <c r="AS63" s="35">
        <f t="shared" si="72"/>
        <v>-1666.666666666667</v>
      </c>
      <c r="AT63" s="35">
        <f t="shared" si="72"/>
        <v>-1666.666666666667</v>
      </c>
      <c r="AU63" s="35">
        <f t="shared" si="72"/>
        <v>-1666.666666666667</v>
      </c>
      <c r="AV63" s="35">
        <f t="shared" si="72"/>
        <v>-1666.666666666667</v>
      </c>
      <c r="AW63" s="35">
        <f t="shared" si="72"/>
        <v>-1666.666666666667</v>
      </c>
      <c r="AX63" s="35">
        <f t="shared" si="72"/>
        <v>-1666.666666666667</v>
      </c>
      <c r="AY63" s="35">
        <f t="shared" si="72"/>
        <v>-1666.666666666667</v>
      </c>
      <c r="AZ63" s="35">
        <f t="shared" si="72"/>
        <v>-3333.3333333333339</v>
      </c>
      <c r="BA63" s="35">
        <f t="shared" si="72"/>
        <v>-3333.3333333333339</v>
      </c>
      <c r="BB63" s="35">
        <f t="shared" si="72"/>
        <v>-3333.3333333333339</v>
      </c>
      <c r="BC63" s="35">
        <f t="shared" si="72"/>
        <v>-3333.3333333333339</v>
      </c>
      <c r="BD63" s="35">
        <f t="shared" si="72"/>
        <v>-3333.3333333333339</v>
      </c>
      <c r="BE63" s="35">
        <f t="shared" si="72"/>
        <v>-3333.3333333333339</v>
      </c>
      <c r="BF63" s="35">
        <f t="shared" si="72"/>
        <v>-3333.3333333333339</v>
      </c>
      <c r="BG63" s="35">
        <f t="shared" si="72"/>
        <v>-3333.3333333333339</v>
      </c>
      <c r="BH63" s="35">
        <f t="shared" si="72"/>
        <v>-3333.3333333333339</v>
      </c>
      <c r="BI63" s="35">
        <f t="shared" si="72"/>
        <v>-3333.3333333333339</v>
      </c>
      <c r="BJ63" s="35">
        <f t="shared" si="72"/>
        <v>-3333.3333333333339</v>
      </c>
      <c r="BK63" s="35">
        <f t="shared" si="72"/>
        <v>-3333.3333333333339</v>
      </c>
      <c r="BL63" s="35">
        <f t="shared" si="72"/>
        <v>-6666.6666666666679</v>
      </c>
      <c r="BM63" s="35">
        <f t="shared" si="72"/>
        <v>-6666.6666666666679</v>
      </c>
      <c r="BN63" s="35">
        <f t="shared" si="72"/>
        <v>-6666.6666666666679</v>
      </c>
      <c r="BO63" s="35">
        <f t="shared" si="72"/>
        <v>-6666.6666666666679</v>
      </c>
      <c r="BP63" s="35">
        <f t="shared" si="72"/>
        <v>-6666.6666666666679</v>
      </c>
      <c r="BQ63" s="35">
        <f t="shared" si="72"/>
        <v>-6666.6666666666679</v>
      </c>
      <c r="BR63" s="35">
        <f t="shared" si="72"/>
        <v>-6666.6666666666679</v>
      </c>
      <c r="BS63" s="35">
        <f t="shared" si="72"/>
        <v>-6666.6666666666679</v>
      </c>
      <c r="BT63" s="35">
        <f t="shared" si="72"/>
        <v>-6666.6666666666679</v>
      </c>
      <c r="BU63" s="35">
        <f t="shared" si="72"/>
        <v>-6666.6666666666679</v>
      </c>
      <c r="BV63" s="35">
        <f t="shared" si="72"/>
        <v>-6666.6666666666679</v>
      </c>
      <c r="BW63" s="35">
        <f t="shared" si="72"/>
        <v>-6666.6666666666679</v>
      </c>
      <c r="BX63" s="35">
        <f t="shared" si="72"/>
        <v>-13333.333333333336</v>
      </c>
      <c r="BY63" s="35">
        <f t="shared" si="72"/>
        <v>-13333.333333333336</v>
      </c>
      <c r="BZ63" s="35">
        <f t="shared" si="72"/>
        <v>-13333.333333333336</v>
      </c>
      <c r="CA63" s="35">
        <f t="shared" si="72"/>
        <v>-13333.333333333336</v>
      </c>
      <c r="CB63" s="35">
        <f t="shared" ref="CB63:CI63" si="73">-CB61*CB62</f>
        <v>-13333.333333333336</v>
      </c>
      <c r="CC63" s="35">
        <f t="shared" si="73"/>
        <v>-13333.333333333336</v>
      </c>
      <c r="CD63" s="35">
        <f t="shared" si="73"/>
        <v>-13333.333333333336</v>
      </c>
      <c r="CE63" s="35">
        <f t="shared" si="73"/>
        <v>-13333.333333333336</v>
      </c>
      <c r="CF63" s="35">
        <f t="shared" si="73"/>
        <v>-13333.333333333336</v>
      </c>
      <c r="CG63" s="35">
        <f t="shared" si="73"/>
        <v>-13333.333333333336</v>
      </c>
      <c r="CH63" s="35">
        <f t="shared" si="73"/>
        <v>-13333.333333333336</v>
      </c>
      <c r="CI63" s="35">
        <f t="shared" si="73"/>
        <v>-13333.333333333336</v>
      </c>
    </row>
    <row r="64" spans="2:87" x14ac:dyDescent="0.4">
      <c r="B64" t="s">
        <v>80</v>
      </c>
      <c r="C64" t="s">
        <v>209</v>
      </c>
      <c r="E64" s="31" t="str">
        <f>"# of subscriers - "&amp;E58</f>
        <v># of subscriers - Subscription revenue:</v>
      </c>
      <c r="F64" s="31"/>
      <c r="G64" s="67"/>
      <c r="H64" s="32">
        <f t="shared" ref="H64:N64" si="74">SUMIF($3:$3,H$1,64:64)</f>
        <v>94999.999999999985</v>
      </c>
      <c r="I64" s="32">
        <f t="shared" si="74"/>
        <v>284999.99999999994</v>
      </c>
      <c r="J64" s="32">
        <f t="shared" si="74"/>
        <v>665000</v>
      </c>
      <c r="K64" s="32">
        <f t="shared" si="74"/>
        <v>1425000.0000000005</v>
      </c>
      <c r="L64" s="32">
        <f t="shared" si="74"/>
        <v>2945000.0000000019</v>
      </c>
      <c r="M64" s="32">
        <f t="shared" si="74"/>
        <v>5985000.0000000056</v>
      </c>
      <c r="N64" s="32">
        <f t="shared" si="74"/>
        <v>92482500.00000003</v>
      </c>
      <c r="O64" s="32"/>
      <c r="P64" s="32">
        <f>P60+P61+P63</f>
        <v>7916.666666666667</v>
      </c>
      <c r="Q64" s="32">
        <f t="shared" ref="Q64:CB64" si="75">Q60+Q61+Q63</f>
        <v>15833.333333333334</v>
      </c>
      <c r="R64" s="32">
        <f t="shared" si="75"/>
        <v>23750</v>
      </c>
      <c r="S64" s="32">
        <f t="shared" si="75"/>
        <v>31666.666666666668</v>
      </c>
      <c r="T64" s="32">
        <f t="shared" si="75"/>
        <v>39583.333333333336</v>
      </c>
      <c r="U64" s="32">
        <f t="shared" si="75"/>
        <v>47500.000000000007</v>
      </c>
      <c r="V64" s="32">
        <f t="shared" si="75"/>
        <v>55416.666666666679</v>
      </c>
      <c r="W64" s="32">
        <f t="shared" si="75"/>
        <v>63333.33333333335</v>
      </c>
      <c r="X64" s="32">
        <f t="shared" si="75"/>
        <v>71250.000000000015</v>
      </c>
      <c r="Y64" s="32">
        <f t="shared" si="75"/>
        <v>79166.666666666672</v>
      </c>
      <c r="Z64" s="32">
        <f t="shared" si="75"/>
        <v>87083.333333333328</v>
      </c>
      <c r="AA64" s="32">
        <f t="shared" si="75"/>
        <v>94999.999999999985</v>
      </c>
      <c r="AB64" s="32">
        <f t="shared" si="75"/>
        <v>110833.33333333333</v>
      </c>
      <c r="AC64" s="32">
        <f t="shared" si="75"/>
        <v>126666.66666666667</v>
      </c>
      <c r="AD64" s="32">
        <f t="shared" si="75"/>
        <v>142500</v>
      </c>
      <c r="AE64" s="32">
        <f t="shared" si="75"/>
        <v>158333.33333333331</v>
      </c>
      <c r="AF64" s="32">
        <f t="shared" si="75"/>
        <v>174166.66666666663</v>
      </c>
      <c r="AG64" s="32">
        <f t="shared" si="75"/>
        <v>189999.99999999994</v>
      </c>
      <c r="AH64" s="32">
        <f t="shared" si="75"/>
        <v>205833.33333333326</v>
      </c>
      <c r="AI64" s="32">
        <f t="shared" si="75"/>
        <v>221666.66666666657</v>
      </c>
      <c r="AJ64" s="32">
        <f t="shared" si="75"/>
        <v>237499.99999999988</v>
      </c>
      <c r="AK64" s="32">
        <f t="shared" si="75"/>
        <v>253333.3333333332</v>
      </c>
      <c r="AL64" s="32">
        <f t="shared" si="75"/>
        <v>269166.66666666657</v>
      </c>
      <c r="AM64" s="32">
        <f t="shared" si="75"/>
        <v>284999.99999999994</v>
      </c>
      <c r="AN64" s="32">
        <f t="shared" si="75"/>
        <v>316666.66666666657</v>
      </c>
      <c r="AO64" s="32">
        <f t="shared" si="75"/>
        <v>348333.3333333332</v>
      </c>
      <c r="AP64" s="32">
        <f t="shared" si="75"/>
        <v>379999.99999999983</v>
      </c>
      <c r="AQ64" s="32">
        <f t="shared" si="75"/>
        <v>411666.66666666645</v>
      </c>
      <c r="AR64" s="32">
        <f t="shared" si="75"/>
        <v>443333.33333333308</v>
      </c>
      <c r="AS64" s="32">
        <f t="shared" si="75"/>
        <v>474999.99999999971</v>
      </c>
      <c r="AT64" s="32">
        <f t="shared" si="75"/>
        <v>506666.66666666634</v>
      </c>
      <c r="AU64" s="32">
        <f t="shared" si="75"/>
        <v>538333.33333333302</v>
      </c>
      <c r="AV64" s="32">
        <f t="shared" si="75"/>
        <v>569999.99999999977</v>
      </c>
      <c r="AW64" s="32">
        <f t="shared" si="75"/>
        <v>601666.66666666651</v>
      </c>
      <c r="AX64" s="32">
        <f t="shared" si="75"/>
        <v>633333.33333333326</v>
      </c>
      <c r="AY64" s="32">
        <f t="shared" si="75"/>
        <v>665000</v>
      </c>
      <c r="AZ64" s="32">
        <f t="shared" si="75"/>
        <v>728333.33333333326</v>
      </c>
      <c r="BA64" s="32">
        <f t="shared" si="75"/>
        <v>791666.66666666651</v>
      </c>
      <c r="BB64" s="32">
        <f t="shared" si="75"/>
        <v>854999.99999999977</v>
      </c>
      <c r="BC64" s="32">
        <f t="shared" si="75"/>
        <v>918333.33333333302</v>
      </c>
      <c r="BD64" s="32">
        <f t="shared" si="75"/>
        <v>981666.66666666628</v>
      </c>
      <c r="BE64" s="32">
        <f t="shared" si="75"/>
        <v>1044999.9999999995</v>
      </c>
      <c r="BF64" s="32">
        <f t="shared" si="75"/>
        <v>1108333.333333333</v>
      </c>
      <c r="BG64" s="32">
        <f t="shared" si="75"/>
        <v>1171666.6666666665</v>
      </c>
      <c r="BH64" s="32">
        <f t="shared" si="75"/>
        <v>1235000</v>
      </c>
      <c r="BI64" s="32">
        <f t="shared" si="75"/>
        <v>1298333.3333333335</v>
      </c>
      <c r="BJ64" s="32">
        <f t="shared" si="75"/>
        <v>1361666.666666667</v>
      </c>
      <c r="BK64" s="32">
        <f t="shared" si="75"/>
        <v>1425000.0000000005</v>
      </c>
      <c r="BL64" s="32">
        <f t="shared" si="75"/>
        <v>1551666.666666667</v>
      </c>
      <c r="BM64" s="32">
        <f t="shared" si="75"/>
        <v>1678333.3333333335</v>
      </c>
      <c r="BN64" s="32">
        <f t="shared" si="75"/>
        <v>1805000</v>
      </c>
      <c r="BO64" s="32">
        <f t="shared" si="75"/>
        <v>1931666.6666666665</v>
      </c>
      <c r="BP64" s="32">
        <f t="shared" si="75"/>
        <v>2058333.333333333</v>
      </c>
      <c r="BQ64" s="32">
        <f t="shared" si="75"/>
        <v>2185000</v>
      </c>
      <c r="BR64" s="32">
        <f t="shared" si="75"/>
        <v>2311666.666666667</v>
      </c>
      <c r="BS64" s="32">
        <f t="shared" si="75"/>
        <v>2438333.333333334</v>
      </c>
      <c r="BT64" s="32">
        <f t="shared" si="75"/>
        <v>2565000.0000000009</v>
      </c>
      <c r="BU64" s="32">
        <f t="shared" si="75"/>
        <v>2691666.6666666679</v>
      </c>
      <c r="BV64" s="32">
        <f t="shared" si="75"/>
        <v>2818333.3333333349</v>
      </c>
      <c r="BW64" s="32">
        <f t="shared" si="75"/>
        <v>2945000.0000000019</v>
      </c>
      <c r="BX64" s="32">
        <f t="shared" si="75"/>
        <v>3198333.3333333349</v>
      </c>
      <c r="BY64" s="32">
        <f t="shared" si="75"/>
        <v>3451666.6666666679</v>
      </c>
      <c r="BZ64" s="32">
        <f t="shared" si="75"/>
        <v>3705000.0000000009</v>
      </c>
      <c r="CA64" s="32">
        <f t="shared" si="75"/>
        <v>3958333.333333334</v>
      </c>
      <c r="CB64" s="32">
        <f t="shared" si="75"/>
        <v>4211666.6666666679</v>
      </c>
      <c r="CC64" s="32">
        <f t="shared" ref="CC64:CI64" si="76">CC60+CC61+CC63</f>
        <v>4465000.0000000019</v>
      </c>
      <c r="CD64" s="32">
        <f t="shared" si="76"/>
        <v>4718333.3333333358</v>
      </c>
      <c r="CE64" s="32">
        <f t="shared" si="76"/>
        <v>4971666.6666666698</v>
      </c>
      <c r="CF64" s="32">
        <f t="shared" si="76"/>
        <v>5225000.0000000037</v>
      </c>
      <c r="CG64" s="32">
        <f t="shared" si="76"/>
        <v>5478333.3333333377</v>
      </c>
      <c r="CH64" s="32">
        <f t="shared" si="76"/>
        <v>5731666.6666666716</v>
      </c>
      <c r="CI64" s="32">
        <f t="shared" si="76"/>
        <v>5985000.0000000056</v>
      </c>
    </row>
    <row r="65" spans="2:87" x14ac:dyDescent="0.4">
      <c r="B65" s="6"/>
      <c r="C65" t="s">
        <v>209</v>
      </c>
      <c r="E65" s="12" t="s">
        <v>62</v>
      </c>
      <c r="F65" s="12"/>
      <c r="G65" s="13"/>
      <c r="H65" s="34">
        <f>H64-SUM(H63,H60:H61)</f>
        <v>0</v>
      </c>
      <c r="I65" s="34">
        <f t="shared" ref="I65:BT65" si="77">I64-SUM(I63,I60:I61)</f>
        <v>0</v>
      </c>
      <c r="J65" s="34">
        <f t="shared" si="77"/>
        <v>0</v>
      </c>
      <c r="K65" s="34">
        <f t="shared" si="77"/>
        <v>0</v>
      </c>
      <c r="L65" s="34">
        <f t="shared" si="77"/>
        <v>0</v>
      </c>
      <c r="M65" s="34">
        <f t="shared" si="77"/>
        <v>0</v>
      </c>
      <c r="N65" s="34">
        <f t="shared" si="77"/>
        <v>92482500.00000003</v>
      </c>
      <c r="O65" s="34"/>
      <c r="P65" s="34">
        <f t="shared" si="77"/>
        <v>0</v>
      </c>
      <c r="Q65" s="34">
        <f t="shared" si="77"/>
        <v>0</v>
      </c>
      <c r="R65" s="34">
        <f t="shared" si="77"/>
        <v>0</v>
      </c>
      <c r="S65" s="34">
        <f t="shared" si="77"/>
        <v>0</v>
      </c>
      <c r="T65" s="34">
        <f t="shared" si="77"/>
        <v>0</v>
      </c>
      <c r="U65" s="34">
        <f t="shared" si="77"/>
        <v>0</v>
      </c>
      <c r="V65" s="34">
        <f t="shared" si="77"/>
        <v>0</v>
      </c>
      <c r="W65" s="34">
        <f t="shared" si="77"/>
        <v>0</v>
      </c>
      <c r="X65" s="34">
        <f t="shared" si="77"/>
        <v>0</v>
      </c>
      <c r="Y65" s="34">
        <f t="shared" si="77"/>
        <v>0</v>
      </c>
      <c r="Z65" s="34">
        <f t="shared" si="77"/>
        <v>0</v>
      </c>
      <c r="AA65" s="34">
        <f t="shared" si="77"/>
        <v>0</v>
      </c>
      <c r="AB65" s="34">
        <f t="shared" si="77"/>
        <v>0</v>
      </c>
      <c r="AC65" s="34">
        <f t="shared" si="77"/>
        <v>0</v>
      </c>
      <c r="AD65" s="34">
        <f t="shared" si="77"/>
        <v>0</v>
      </c>
      <c r="AE65" s="34">
        <f t="shared" si="77"/>
        <v>0</v>
      </c>
      <c r="AF65" s="34">
        <f t="shared" si="77"/>
        <v>0</v>
      </c>
      <c r="AG65" s="34">
        <f t="shared" si="77"/>
        <v>0</v>
      </c>
      <c r="AH65" s="34">
        <f t="shared" si="77"/>
        <v>0</v>
      </c>
      <c r="AI65" s="34">
        <f t="shared" si="77"/>
        <v>0</v>
      </c>
      <c r="AJ65" s="34">
        <f t="shared" si="77"/>
        <v>0</v>
      </c>
      <c r="AK65" s="34">
        <f t="shared" si="77"/>
        <v>0</v>
      </c>
      <c r="AL65" s="34">
        <f t="shared" si="77"/>
        <v>0</v>
      </c>
      <c r="AM65" s="34">
        <f t="shared" si="77"/>
        <v>0</v>
      </c>
      <c r="AN65" s="34">
        <f t="shared" si="77"/>
        <v>0</v>
      </c>
      <c r="AO65" s="34">
        <f t="shared" si="77"/>
        <v>0</v>
      </c>
      <c r="AP65" s="34">
        <f t="shared" si="77"/>
        <v>0</v>
      </c>
      <c r="AQ65" s="34">
        <f t="shared" si="77"/>
        <v>0</v>
      </c>
      <c r="AR65" s="34">
        <f t="shared" si="77"/>
        <v>0</v>
      </c>
      <c r="AS65" s="34">
        <f t="shared" si="77"/>
        <v>0</v>
      </c>
      <c r="AT65" s="34">
        <f t="shared" si="77"/>
        <v>0</v>
      </c>
      <c r="AU65" s="34">
        <f t="shared" si="77"/>
        <v>0</v>
      </c>
      <c r="AV65" s="34">
        <f t="shared" si="77"/>
        <v>0</v>
      </c>
      <c r="AW65" s="34">
        <f t="shared" si="77"/>
        <v>0</v>
      </c>
      <c r="AX65" s="34">
        <f t="shared" si="77"/>
        <v>0</v>
      </c>
      <c r="AY65" s="34">
        <f t="shared" si="77"/>
        <v>0</v>
      </c>
      <c r="AZ65" s="34">
        <f t="shared" si="77"/>
        <v>0</v>
      </c>
      <c r="BA65" s="34">
        <f t="shared" si="77"/>
        <v>0</v>
      </c>
      <c r="BB65" s="34">
        <f t="shared" si="77"/>
        <v>0</v>
      </c>
      <c r="BC65" s="34">
        <f t="shared" si="77"/>
        <v>0</v>
      </c>
      <c r="BD65" s="34">
        <f t="shared" si="77"/>
        <v>0</v>
      </c>
      <c r="BE65" s="34">
        <f t="shared" si="77"/>
        <v>0</v>
      </c>
      <c r="BF65" s="34">
        <f t="shared" si="77"/>
        <v>0</v>
      </c>
      <c r="BG65" s="34">
        <f t="shared" si="77"/>
        <v>0</v>
      </c>
      <c r="BH65" s="34">
        <f t="shared" si="77"/>
        <v>0</v>
      </c>
      <c r="BI65" s="34">
        <f t="shared" si="77"/>
        <v>0</v>
      </c>
      <c r="BJ65" s="34">
        <f t="shared" si="77"/>
        <v>0</v>
      </c>
      <c r="BK65" s="34">
        <f t="shared" si="77"/>
        <v>0</v>
      </c>
      <c r="BL65" s="34">
        <f t="shared" si="77"/>
        <v>0</v>
      </c>
      <c r="BM65" s="34">
        <f t="shared" si="77"/>
        <v>0</v>
      </c>
      <c r="BN65" s="34">
        <f t="shared" si="77"/>
        <v>0</v>
      </c>
      <c r="BO65" s="34">
        <f t="shared" si="77"/>
        <v>0</v>
      </c>
      <c r="BP65" s="34">
        <f t="shared" si="77"/>
        <v>0</v>
      </c>
      <c r="BQ65" s="34">
        <f t="shared" si="77"/>
        <v>0</v>
      </c>
      <c r="BR65" s="34">
        <f t="shared" si="77"/>
        <v>0</v>
      </c>
      <c r="BS65" s="34">
        <f t="shared" si="77"/>
        <v>0</v>
      </c>
      <c r="BT65" s="34">
        <f t="shared" si="77"/>
        <v>0</v>
      </c>
      <c r="BU65" s="34">
        <f t="shared" ref="BU65:CI65" si="78">BU64-SUM(BU63,BU60:BU61)</f>
        <v>0</v>
      </c>
      <c r="BV65" s="34">
        <f t="shared" si="78"/>
        <v>0</v>
      </c>
      <c r="BW65" s="34">
        <f t="shared" si="78"/>
        <v>0</v>
      </c>
      <c r="BX65" s="34">
        <f t="shared" si="78"/>
        <v>0</v>
      </c>
      <c r="BY65" s="34">
        <f t="shared" si="78"/>
        <v>0</v>
      </c>
      <c r="BZ65" s="34">
        <f t="shared" si="78"/>
        <v>0</v>
      </c>
      <c r="CA65" s="34">
        <f t="shared" si="78"/>
        <v>0</v>
      </c>
      <c r="CB65" s="34">
        <f t="shared" si="78"/>
        <v>0</v>
      </c>
      <c r="CC65" s="34">
        <f t="shared" si="78"/>
        <v>0</v>
      </c>
      <c r="CD65" s="34">
        <f t="shared" si="78"/>
        <v>0</v>
      </c>
      <c r="CE65" s="34">
        <f t="shared" si="78"/>
        <v>0</v>
      </c>
      <c r="CF65" s="34">
        <f t="shared" si="78"/>
        <v>0</v>
      </c>
      <c r="CG65" s="34">
        <f t="shared" si="78"/>
        <v>0</v>
      </c>
      <c r="CH65" s="34">
        <f t="shared" si="78"/>
        <v>0</v>
      </c>
      <c r="CI65" s="34">
        <f t="shared" si="78"/>
        <v>0</v>
      </c>
    </row>
    <row r="66" spans="2:87" x14ac:dyDescent="0.4">
      <c r="B66" s="6"/>
      <c r="C66" t="s">
        <v>209</v>
      </c>
      <c r="E66" s="12"/>
      <c r="F66" s="12"/>
      <c r="G66" s="13"/>
      <c r="H66" s="34"/>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row>
    <row r="67" spans="2:87" x14ac:dyDescent="0.4">
      <c r="B67" s="6"/>
      <c r="C67" t="s">
        <v>209</v>
      </c>
      <c r="E67" s="12" t="s">
        <v>75</v>
      </c>
      <c r="F67" s="12"/>
      <c r="G67" s="13"/>
      <c r="H67" s="34"/>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row>
    <row r="68" spans="2:87" x14ac:dyDescent="0.4">
      <c r="C68" t="s">
        <v>209</v>
      </c>
      <c r="E68" s="12" t="s">
        <v>77</v>
      </c>
      <c r="F68" s="12"/>
      <c r="G68" s="13"/>
      <c r="H68" s="29">
        <v>20</v>
      </c>
      <c r="I68" s="29">
        <v>20</v>
      </c>
      <c r="J68" s="29">
        <v>20</v>
      </c>
      <c r="K68" s="29">
        <v>20</v>
      </c>
      <c r="L68" s="29">
        <v>20</v>
      </c>
      <c r="M68" s="29">
        <v>20</v>
      </c>
      <c r="N68" s="36"/>
      <c r="O68" s="36"/>
      <c r="P68" s="30" cm="1">
        <f t="array" ref="P68">INDEX($H:$M,ROW(),MATCH(P$2,$H$1:$M$1,0))</f>
        <v>20</v>
      </c>
      <c r="Q68" s="30" cm="1">
        <f t="array" ref="Q68">INDEX($H:$M,ROW(),MATCH(Q$2,$H$1:$M$1,0))</f>
        <v>20</v>
      </c>
      <c r="R68" s="30" cm="1">
        <f t="array" ref="R68">INDEX($H:$M,ROW(),MATCH(R$2,$H$1:$M$1,0))</f>
        <v>20</v>
      </c>
      <c r="S68" s="30" cm="1">
        <f t="array" ref="S68">INDEX($H:$M,ROW(),MATCH(S$2,$H$1:$M$1,0))</f>
        <v>20</v>
      </c>
      <c r="T68" s="30" cm="1">
        <f t="array" ref="T68">INDEX($H:$M,ROW(),MATCH(T$2,$H$1:$M$1,0))</f>
        <v>20</v>
      </c>
      <c r="U68" s="30" cm="1">
        <f t="array" ref="U68">INDEX($H:$M,ROW(),MATCH(U$2,$H$1:$M$1,0))</f>
        <v>20</v>
      </c>
      <c r="V68" s="30" cm="1">
        <f t="array" ref="V68">INDEX($H:$M,ROW(),MATCH(V$2,$H$1:$M$1,0))</f>
        <v>20</v>
      </c>
      <c r="W68" s="30" cm="1">
        <f t="array" ref="W68">INDEX($H:$M,ROW(),MATCH(W$2,$H$1:$M$1,0))</f>
        <v>20</v>
      </c>
      <c r="X68" s="30" cm="1">
        <f t="array" ref="X68">INDEX($H:$M,ROW(),MATCH(X$2,$H$1:$M$1,0))</f>
        <v>20</v>
      </c>
      <c r="Y68" s="30" cm="1">
        <f t="array" ref="Y68">INDEX($H:$M,ROW(),MATCH(Y$2,$H$1:$M$1,0))</f>
        <v>20</v>
      </c>
      <c r="Z68" s="30" cm="1">
        <f t="array" ref="Z68">INDEX($H:$M,ROW(),MATCH(Z$2,$H$1:$M$1,0))</f>
        <v>20</v>
      </c>
      <c r="AA68" s="30" cm="1">
        <f t="array" ref="AA68">INDEX($H:$M,ROW(),MATCH(AA$2,$H$1:$M$1,0))</f>
        <v>20</v>
      </c>
      <c r="AB68" s="30" cm="1">
        <f t="array" ref="AB68">INDEX($H:$M,ROW(),MATCH(AB$2,$H$1:$M$1,0))</f>
        <v>20</v>
      </c>
      <c r="AC68" s="30" cm="1">
        <f t="array" ref="AC68">INDEX($H:$M,ROW(),MATCH(AC$2,$H$1:$M$1,0))</f>
        <v>20</v>
      </c>
      <c r="AD68" s="30" cm="1">
        <f t="array" ref="AD68">INDEX($H:$M,ROW(),MATCH(AD$2,$H$1:$M$1,0))</f>
        <v>20</v>
      </c>
      <c r="AE68" s="30" cm="1">
        <f t="array" ref="AE68">INDEX($H:$M,ROW(),MATCH(AE$2,$H$1:$M$1,0))</f>
        <v>20</v>
      </c>
      <c r="AF68" s="30" cm="1">
        <f t="array" ref="AF68">INDEX($H:$M,ROW(),MATCH(AF$2,$H$1:$M$1,0))</f>
        <v>20</v>
      </c>
      <c r="AG68" s="30" cm="1">
        <f t="array" ref="AG68">INDEX($H:$M,ROW(),MATCH(AG$2,$H$1:$M$1,0))</f>
        <v>20</v>
      </c>
      <c r="AH68" s="30" cm="1">
        <f t="array" ref="AH68">INDEX($H:$M,ROW(),MATCH(AH$2,$H$1:$M$1,0))</f>
        <v>20</v>
      </c>
      <c r="AI68" s="30" cm="1">
        <f t="array" ref="AI68">INDEX($H:$M,ROW(),MATCH(AI$2,$H$1:$M$1,0))</f>
        <v>20</v>
      </c>
      <c r="AJ68" s="30" cm="1">
        <f t="array" ref="AJ68">INDEX($H:$M,ROW(),MATCH(AJ$2,$H$1:$M$1,0))</f>
        <v>20</v>
      </c>
      <c r="AK68" s="30" cm="1">
        <f t="array" ref="AK68">INDEX($H:$M,ROW(),MATCH(AK$2,$H$1:$M$1,0))</f>
        <v>20</v>
      </c>
      <c r="AL68" s="30" cm="1">
        <f t="array" ref="AL68">INDEX($H:$M,ROW(),MATCH(AL$2,$H$1:$M$1,0))</f>
        <v>20</v>
      </c>
      <c r="AM68" s="30" cm="1">
        <f t="array" ref="AM68">INDEX($H:$M,ROW(),MATCH(AM$2,$H$1:$M$1,0))</f>
        <v>20</v>
      </c>
      <c r="AN68" s="30" cm="1">
        <f t="array" ref="AN68">INDEX($H:$M,ROW(),MATCH(AN$2,$H$1:$M$1,0))</f>
        <v>20</v>
      </c>
      <c r="AO68" s="30" cm="1">
        <f t="array" ref="AO68">INDEX($H:$M,ROW(),MATCH(AO$2,$H$1:$M$1,0))</f>
        <v>20</v>
      </c>
      <c r="AP68" s="30" cm="1">
        <f t="array" ref="AP68">INDEX($H:$M,ROW(),MATCH(AP$2,$H$1:$M$1,0))</f>
        <v>20</v>
      </c>
      <c r="AQ68" s="30" cm="1">
        <f t="array" ref="AQ68">INDEX($H:$M,ROW(),MATCH(AQ$2,$H$1:$M$1,0))</f>
        <v>20</v>
      </c>
      <c r="AR68" s="30" cm="1">
        <f t="array" ref="AR68">INDEX($H:$M,ROW(),MATCH(AR$2,$H$1:$M$1,0))</f>
        <v>20</v>
      </c>
      <c r="AS68" s="30" cm="1">
        <f t="array" ref="AS68">INDEX($H:$M,ROW(),MATCH(AS$2,$H$1:$M$1,0))</f>
        <v>20</v>
      </c>
      <c r="AT68" s="30" cm="1">
        <f t="array" ref="AT68">INDEX($H:$M,ROW(),MATCH(AT$2,$H$1:$M$1,0))</f>
        <v>20</v>
      </c>
      <c r="AU68" s="30" cm="1">
        <f t="array" ref="AU68">INDEX($H:$M,ROW(),MATCH(AU$2,$H$1:$M$1,0))</f>
        <v>20</v>
      </c>
      <c r="AV68" s="30" cm="1">
        <f t="array" ref="AV68">INDEX($H:$M,ROW(),MATCH(AV$2,$H$1:$M$1,0))</f>
        <v>20</v>
      </c>
      <c r="AW68" s="30" cm="1">
        <f t="array" ref="AW68">INDEX($H:$M,ROW(),MATCH(AW$2,$H$1:$M$1,0))</f>
        <v>20</v>
      </c>
      <c r="AX68" s="30" cm="1">
        <f t="array" ref="AX68">INDEX($H:$M,ROW(),MATCH(AX$2,$H$1:$M$1,0))</f>
        <v>20</v>
      </c>
      <c r="AY68" s="30" cm="1">
        <f t="array" ref="AY68">INDEX($H:$M,ROW(),MATCH(AY$2,$H$1:$M$1,0))</f>
        <v>20</v>
      </c>
      <c r="AZ68" s="30" cm="1">
        <f t="array" ref="AZ68">INDEX($H:$M,ROW(),MATCH(AZ$2,$H$1:$M$1,0))</f>
        <v>20</v>
      </c>
      <c r="BA68" s="30" cm="1">
        <f t="array" ref="BA68">INDEX($H:$M,ROW(),MATCH(BA$2,$H$1:$M$1,0))</f>
        <v>20</v>
      </c>
      <c r="BB68" s="30" cm="1">
        <f t="array" ref="BB68">INDEX($H:$M,ROW(),MATCH(BB$2,$H$1:$M$1,0))</f>
        <v>20</v>
      </c>
      <c r="BC68" s="30" cm="1">
        <f t="array" ref="BC68">INDEX($H:$M,ROW(),MATCH(BC$2,$H$1:$M$1,0))</f>
        <v>20</v>
      </c>
      <c r="BD68" s="30" cm="1">
        <f t="array" ref="BD68">INDEX($H:$M,ROW(),MATCH(BD$2,$H$1:$M$1,0))</f>
        <v>20</v>
      </c>
      <c r="BE68" s="30" cm="1">
        <f t="array" ref="BE68">INDEX($H:$M,ROW(),MATCH(BE$2,$H$1:$M$1,0))</f>
        <v>20</v>
      </c>
      <c r="BF68" s="30" cm="1">
        <f t="array" ref="BF68">INDEX($H:$M,ROW(),MATCH(BF$2,$H$1:$M$1,0))</f>
        <v>20</v>
      </c>
      <c r="BG68" s="30" cm="1">
        <f t="array" ref="BG68">INDEX($H:$M,ROW(),MATCH(BG$2,$H$1:$M$1,0))</f>
        <v>20</v>
      </c>
      <c r="BH68" s="30" cm="1">
        <f t="array" ref="BH68">INDEX($H:$M,ROW(),MATCH(BH$2,$H$1:$M$1,0))</f>
        <v>20</v>
      </c>
      <c r="BI68" s="30" cm="1">
        <f t="array" ref="BI68">INDEX($H:$M,ROW(),MATCH(BI$2,$H$1:$M$1,0))</f>
        <v>20</v>
      </c>
      <c r="BJ68" s="30" cm="1">
        <f t="array" ref="BJ68">INDEX($H:$M,ROW(),MATCH(BJ$2,$H$1:$M$1,0))</f>
        <v>20</v>
      </c>
      <c r="BK68" s="30" cm="1">
        <f t="array" ref="BK68">INDEX($H:$M,ROW(),MATCH(BK$2,$H$1:$M$1,0))</f>
        <v>20</v>
      </c>
      <c r="BL68" s="30" cm="1">
        <f t="array" ref="BL68">INDEX($H:$M,ROW(),MATCH(BL$2,$H$1:$M$1,0))</f>
        <v>20</v>
      </c>
      <c r="BM68" s="30" cm="1">
        <f t="array" ref="BM68">INDEX($H:$M,ROW(),MATCH(BM$2,$H$1:$M$1,0))</f>
        <v>20</v>
      </c>
      <c r="BN68" s="30" cm="1">
        <f t="array" ref="BN68">INDEX($H:$M,ROW(),MATCH(BN$2,$H$1:$M$1,0))</f>
        <v>20</v>
      </c>
      <c r="BO68" s="30" cm="1">
        <f t="array" ref="BO68">INDEX($H:$M,ROW(),MATCH(BO$2,$H$1:$M$1,0))</f>
        <v>20</v>
      </c>
      <c r="BP68" s="30" cm="1">
        <f t="array" ref="BP68">INDEX($H:$M,ROW(),MATCH(BP$2,$H$1:$M$1,0))</f>
        <v>20</v>
      </c>
      <c r="BQ68" s="30" cm="1">
        <f t="array" ref="BQ68">INDEX($H:$M,ROW(),MATCH(BQ$2,$H$1:$M$1,0))</f>
        <v>20</v>
      </c>
      <c r="BR68" s="30" cm="1">
        <f t="array" ref="BR68">INDEX($H:$M,ROW(),MATCH(BR$2,$H$1:$M$1,0))</f>
        <v>20</v>
      </c>
      <c r="BS68" s="30" cm="1">
        <f t="array" ref="BS68">INDEX($H:$M,ROW(),MATCH(BS$2,$H$1:$M$1,0))</f>
        <v>20</v>
      </c>
      <c r="BT68" s="30" cm="1">
        <f t="array" ref="BT68">INDEX($H:$M,ROW(),MATCH(BT$2,$H$1:$M$1,0))</f>
        <v>20</v>
      </c>
      <c r="BU68" s="30" cm="1">
        <f t="array" ref="BU68">INDEX($H:$M,ROW(),MATCH(BU$2,$H$1:$M$1,0))</f>
        <v>20</v>
      </c>
      <c r="BV68" s="30" cm="1">
        <f t="array" ref="BV68">INDEX($H:$M,ROW(),MATCH(BV$2,$H$1:$M$1,0))</f>
        <v>20</v>
      </c>
      <c r="BW68" s="30" cm="1">
        <f t="array" ref="BW68">INDEX($H:$M,ROW(),MATCH(BW$2,$H$1:$M$1,0))</f>
        <v>20</v>
      </c>
      <c r="BX68" s="30" cm="1">
        <f t="array" ref="BX68">INDEX($H:$M,ROW(),MATCH(BX$2,$H$1:$M$1,0))</f>
        <v>20</v>
      </c>
      <c r="BY68" s="30" cm="1">
        <f t="array" ref="BY68">INDEX($H:$M,ROW(),MATCH(BY$2,$H$1:$M$1,0))</f>
        <v>20</v>
      </c>
      <c r="BZ68" s="30" cm="1">
        <f t="array" ref="BZ68">INDEX($H:$M,ROW(),MATCH(BZ$2,$H$1:$M$1,0))</f>
        <v>20</v>
      </c>
      <c r="CA68" s="30" cm="1">
        <f t="array" ref="CA68">INDEX($H:$M,ROW(),MATCH(CA$2,$H$1:$M$1,0))</f>
        <v>20</v>
      </c>
      <c r="CB68" s="30" cm="1">
        <f t="array" ref="CB68">INDEX($H:$M,ROW(),MATCH(CB$2,$H$1:$M$1,0))</f>
        <v>20</v>
      </c>
      <c r="CC68" s="30" cm="1">
        <f t="array" ref="CC68">INDEX($H:$M,ROW(),MATCH(CC$2,$H$1:$M$1,0))</f>
        <v>20</v>
      </c>
      <c r="CD68" s="30" cm="1">
        <f t="array" ref="CD68">INDEX($H:$M,ROW(),MATCH(CD$2,$H$1:$M$1,0))</f>
        <v>20</v>
      </c>
      <c r="CE68" s="30" cm="1">
        <f t="array" ref="CE68">INDEX($H:$M,ROW(),MATCH(CE$2,$H$1:$M$1,0))</f>
        <v>20</v>
      </c>
      <c r="CF68" s="30" cm="1">
        <f t="array" ref="CF68">INDEX($H:$M,ROW(),MATCH(CF$2,$H$1:$M$1,0))</f>
        <v>20</v>
      </c>
      <c r="CG68" s="30" cm="1">
        <f t="array" ref="CG68">INDEX($H:$M,ROW(),MATCH(CG$2,$H$1:$M$1,0))</f>
        <v>20</v>
      </c>
      <c r="CH68" s="30" cm="1">
        <f t="array" ref="CH68">INDEX($H:$M,ROW(),MATCH(CH$2,$H$1:$M$1,0))</f>
        <v>20</v>
      </c>
      <c r="CI68" s="30" cm="1">
        <f t="array" ref="CI68">INDEX($H:$M,ROW(),MATCH(CI$2,$H$1:$M$1,0))</f>
        <v>20</v>
      </c>
    </row>
    <row r="69" spans="2:87" x14ac:dyDescent="0.4">
      <c r="B69" t="s">
        <v>198</v>
      </c>
      <c r="C69" t="s">
        <v>209</v>
      </c>
      <c r="E69" s="27" t="str">
        <f>SUBSTITUTE(E58,":","")&amp;" Revenue"</f>
        <v>Subscription revenue Revenue</v>
      </c>
      <c r="F69" s="27"/>
      <c r="G69" s="9"/>
      <c r="H69" s="28">
        <f t="shared" ref="H69:M69" si="79">SUMIF($2:$2,H$1,69:69)</f>
        <v>11400000</v>
      </c>
      <c r="I69" s="28">
        <f t="shared" si="79"/>
        <v>45599999.999999985</v>
      </c>
      <c r="J69" s="28">
        <f t="shared" si="79"/>
        <v>113999999.99999996</v>
      </c>
      <c r="K69" s="28">
        <f t="shared" si="79"/>
        <v>250799999.99999997</v>
      </c>
      <c r="L69" s="28">
        <f t="shared" si="79"/>
        <v>524400000.00000012</v>
      </c>
      <c r="M69" s="28">
        <f t="shared" si="79"/>
        <v>1071600000.0000005</v>
      </c>
      <c r="P69" s="28">
        <f t="shared" ref="P69:CA69" si="80">P68*AVERAGE(P64,P60)</f>
        <v>79166.666666666672</v>
      </c>
      <c r="Q69" s="28">
        <f t="shared" si="80"/>
        <v>237500</v>
      </c>
      <c r="R69" s="28">
        <f t="shared" si="80"/>
        <v>395833.33333333337</v>
      </c>
      <c r="S69" s="28">
        <f t="shared" si="80"/>
        <v>554166.66666666674</v>
      </c>
      <c r="T69" s="28">
        <f t="shared" si="80"/>
        <v>712500</v>
      </c>
      <c r="U69" s="28">
        <f t="shared" si="80"/>
        <v>870833.33333333349</v>
      </c>
      <c r="V69" s="28">
        <f t="shared" si="80"/>
        <v>1029166.6666666669</v>
      </c>
      <c r="W69" s="28">
        <f t="shared" si="80"/>
        <v>1187500.0000000002</v>
      </c>
      <c r="X69" s="28">
        <f t="shared" si="80"/>
        <v>1345833.3333333337</v>
      </c>
      <c r="Y69" s="28">
        <f t="shared" si="80"/>
        <v>1504166.666666667</v>
      </c>
      <c r="Z69" s="28">
        <f t="shared" si="80"/>
        <v>1662500</v>
      </c>
      <c r="AA69" s="28">
        <f t="shared" si="80"/>
        <v>1820833.333333333</v>
      </c>
      <c r="AB69" s="28">
        <f t="shared" si="80"/>
        <v>2058333.333333333</v>
      </c>
      <c r="AC69" s="28">
        <f t="shared" si="80"/>
        <v>2375000</v>
      </c>
      <c r="AD69" s="28">
        <f t="shared" si="80"/>
        <v>2691666.666666667</v>
      </c>
      <c r="AE69" s="28">
        <f t="shared" si="80"/>
        <v>3008333.333333333</v>
      </c>
      <c r="AF69" s="28">
        <f t="shared" si="80"/>
        <v>3324999.9999999995</v>
      </c>
      <c r="AG69" s="28">
        <f t="shared" si="80"/>
        <v>3641666.6666666656</v>
      </c>
      <c r="AH69" s="28">
        <f t="shared" si="80"/>
        <v>3958333.3333333321</v>
      </c>
      <c r="AI69" s="28">
        <f t="shared" si="80"/>
        <v>4274999.9999999981</v>
      </c>
      <c r="AJ69" s="28">
        <f t="shared" si="80"/>
        <v>4591666.6666666642</v>
      </c>
      <c r="AK69" s="28">
        <f t="shared" si="80"/>
        <v>4908333.3333333312</v>
      </c>
      <c r="AL69" s="28">
        <f t="shared" si="80"/>
        <v>5224999.9999999981</v>
      </c>
      <c r="AM69" s="28">
        <f t="shared" si="80"/>
        <v>5541666.6666666651</v>
      </c>
      <c r="AN69" s="28">
        <f t="shared" si="80"/>
        <v>6016666.6666666651</v>
      </c>
      <c r="AO69" s="28">
        <f t="shared" si="80"/>
        <v>6649999.9999999981</v>
      </c>
      <c r="AP69" s="28">
        <f t="shared" si="80"/>
        <v>7283333.3333333302</v>
      </c>
      <c r="AQ69" s="28">
        <f t="shared" si="80"/>
        <v>7916666.6666666623</v>
      </c>
      <c r="AR69" s="28">
        <f t="shared" si="80"/>
        <v>8549999.9999999963</v>
      </c>
      <c r="AS69" s="28">
        <f t="shared" si="80"/>
        <v>9183333.3333333284</v>
      </c>
      <c r="AT69" s="28">
        <f t="shared" si="80"/>
        <v>9816666.6666666605</v>
      </c>
      <c r="AU69" s="28">
        <f t="shared" si="80"/>
        <v>10449999.999999993</v>
      </c>
      <c r="AV69" s="28">
        <f t="shared" si="80"/>
        <v>11083333.333333328</v>
      </c>
      <c r="AW69" s="28">
        <f t="shared" si="80"/>
        <v>11716666.666666662</v>
      </c>
      <c r="AX69" s="28">
        <f t="shared" si="80"/>
        <v>12349999.999999998</v>
      </c>
      <c r="AY69" s="28">
        <f t="shared" si="80"/>
        <v>12983333.333333332</v>
      </c>
      <c r="AZ69" s="28">
        <f t="shared" si="80"/>
        <v>13933333.333333332</v>
      </c>
      <c r="BA69" s="28">
        <f t="shared" si="80"/>
        <v>15199999.999999998</v>
      </c>
      <c r="BB69" s="28">
        <f t="shared" si="80"/>
        <v>16466666.666666662</v>
      </c>
      <c r="BC69" s="28">
        <f t="shared" si="80"/>
        <v>17733333.333333328</v>
      </c>
      <c r="BD69" s="28">
        <f t="shared" si="80"/>
        <v>18999999.999999993</v>
      </c>
      <c r="BE69" s="28">
        <f t="shared" si="80"/>
        <v>20266666.666666657</v>
      </c>
      <c r="BF69" s="28">
        <f t="shared" si="80"/>
        <v>21533333.333333325</v>
      </c>
      <c r="BG69" s="28">
        <f t="shared" si="80"/>
        <v>22799999.999999996</v>
      </c>
      <c r="BH69" s="28">
        <f t="shared" si="80"/>
        <v>24066666.666666664</v>
      </c>
      <c r="BI69" s="28">
        <f t="shared" si="80"/>
        <v>25333333.333333336</v>
      </c>
      <c r="BJ69" s="28">
        <f t="shared" si="80"/>
        <v>26600000.000000004</v>
      </c>
      <c r="BK69" s="28">
        <f t="shared" si="80"/>
        <v>27866666.666666675</v>
      </c>
      <c r="BL69" s="28">
        <f t="shared" si="80"/>
        <v>29766666.666666675</v>
      </c>
      <c r="BM69" s="28">
        <f t="shared" si="80"/>
        <v>32300000.000000004</v>
      </c>
      <c r="BN69" s="28">
        <f t="shared" si="80"/>
        <v>34833333.333333336</v>
      </c>
      <c r="BO69" s="28">
        <f t="shared" si="80"/>
        <v>37366666.666666664</v>
      </c>
      <c r="BP69" s="28">
        <f t="shared" si="80"/>
        <v>39899999.999999993</v>
      </c>
      <c r="BQ69" s="28">
        <f t="shared" si="80"/>
        <v>42433333.333333328</v>
      </c>
      <c r="BR69" s="28">
        <f t="shared" si="80"/>
        <v>44966666.666666672</v>
      </c>
      <c r="BS69" s="28">
        <f t="shared" si="80"/>
        <v>47500000.000000007</v>
      </c>
      <c r="BT69" s="28">
        <f t="shared" si="80"/>
        <v>50033333.333333351</v>
      </c>
      <c r="BU69" s="28">
        <f t="shared" si="80"/>
        <v>52566666.666666687</v>
      </c>
      <c r="BV69" s="28">
        <f t="shared" si="80"/>
        <v>55100000.00000003</v>
      </c>
      <c r="BW69" s="28">
        <f t="shared" si="80"/>
        <v>57633333.333333366</v>
      </c>
      <c r="BX69" s="28">
        <f t="shared" si="80"/>
        <v>61433333.333333366</v>
      </c>
      <c r="BY69" s="28">
        <f t="shared" si="80"/>
        <v>66500000.00000003</v>
      </c>
      <c r="BZ69" s="28">
        <f t="shared" si="80"/>
        <v>71566666.666666687</v>
      </c>
      <c r="CA69" s="28">
        <f t="shared" si="80"/>
        <v>76633333.333333343</v>
      </c>
      <c r="CB69" s="28">
        <f t="shared" ref="CB69:CI69" si="81">CB68*AVERAGE(CB64,CB60)</f>
        <v>81700000.000000015</v>
      </c>
      <c r="CC69" s="28">
        <f t="shared" si="81"/>
        <v>86766666.666666701</v>
      </c>
      <c r="CD69" s="28">
        <f t="shared" si="81"/>
        <v>91833333.333333373</v>
      </c>
      <c r="CE69" s="28">
        <f t="shared" si="81"/>
        <v>96900000.00000006</v>
      </c>
      <c r="CF69" s="28">
        <f t="shared" si="81"/>
        <v>101966666.66666673</v>
      </c>
      <c r="CG69" s="28">
        <f t="shared" si="81"/>
        <v>107033333.33333342</v>
      </c>
      <c r="CH69" s="28">
        <f t="shared" si="81"/>
        <v>112100000.00000009</v>
      </c>
      <c r="CI69" s="28">
        <f t="shared" si="81"/>
        <v>117166666.66666678</v>
      </c>
    </row>
    <row r="70" spans="2:87" x14ac:dyDescent="0.4">
      <c r="B70" s="6"/>
      <c r="C70" t="s">
        <v>209</v>
      </c>
    </row>
    <row r="71" spans="2:87" outlineLevel="1" x14ac:dyDescent="0.4">
      <c r="B71" s="6"/>
      <c r="C71" t="s">
        <v>209</v>
      </c>
      <c r="E71" s="12" t="s">
        <v>166</v>
      </c>
      <c r="F71" s="12"/>
      <c r="G71" s="13"/>
      <c r="H71" s="32"/>
      <c r="I71" s="32"/>
      <c r="J71" s="32"/>
      <c r="K71" s="32"/>
      <c r="L71" s="32"/>
      <c r="M71" s="32"/>
      <c r="P71" s="32">
        <f>P64</f>
        <v>7916.666666666667</v>
      </c>
      <c r="Q71" s="32">
        <f t="shared" ref="Q71:CB71" si="82">Q64</f>
        <v>15833.333333333334</v>
      </c>
      <c r="R71" s="32">
        <f t="shared" si="82"/>
        <v>23750</v>
      </c>
      <c r="S71" s="32">
        <f t="shared" si="82"/>
        <v>31666.666666666668</v>
      </c>
      <c r="T71" s="32">
        <f t="shared" si="82"/>
        <v>39583.333333333336</v>
      </c>
      <c r="U71" s="32">
        <f t="shared" si="82"/>
        <v>47500.000000000007</v>
      </c>
      <c r="V71" s="32">
        <f t="shared" si="82"/>
        <v>55416.666666666679</v>
      </c>
      <c r="W71" s="32">
        <f t="shared" si="82"/>
        <v>63333.33333333335</v>
      </c>
      <c r="X71" s="32">
        <f t="shared" si="82"/>
        <v>71250.000000000015</v>
      </c>
      <c r="Y71" s="32">
        <f t="shared" si="82"/>
        <v>79166.666666666672</v>
      </c>
      <c r="Z71" s="32">
        <f t="shared" si="82"/>
        <v>87083.333333333328</v>
      </c>
      <c r="AA71" s="32">
        <f t="shared" si="82"/>
        <v>94999.999999999985</v>
      </c>
      <c r="AB71" s="32">
        <f t="shared" si="82"/>
        <v>110833.33333333333</v>
      </c>
      <c r="AC71" s="32">
        <f t="shared" si="82"/>
        <v>126666.66666666667</v>
      </c>
      <c r="AD71" s="32">
        <f t="shared" si="82"/>
        <v>142500</v>
      </c>
      <c r="AE71" s="32">
        <f t="shared" si="82"/>
        <v>158333.33333333331</v>
      </c>
      <c r="AF71" s="32">
        <f t="shared" si="82"/>
        <v>174166.66666666663</v>
      </c>
      <c r="AG71" s="32">
        <f t="shared" si="82"/>
        <v>189999.99999999994</v>
      </c>
      <c r="AH71" s="32">
        <f t="shared" si="82"/>
        <v>205833.33333333326</v>
      </c>
      <c r="AI71" s="32">
        <f t="shared" si="82"/>
        <v>221666.66666666657</v>
      </c>
      <c r="AJ71" s="32">
        <f t="shared" si="82"/>
        <v>237499.99999999988</v>
      </c>
      <c r="AK71" s="32">
        <f t="shared" si="82"/>
        <v>253333.3333333332</v>
      </c>
      <c r="AL71" s="32">
        <f t="shared" si="82"/>
        <v>269166.66666666657</v>
      </c>
      <c r="AM71" s="32">
        <f t="shared" si="82"/>
        <v>284999.99999999994</v>
      </c>
      <c r="AN71" s="32">
        <f t="shared" si="82"/>
        <v>316666.66666666657</v>
      </c>
      <c r="AO71" s="32">
        <f t="shared" si="82"/>
        <v>348333.3333333332</v>
      </c>
      <c r="AP71" s="32">
        <f t="shared" si="82"/>
        <v>379999.99999999983</v>
      </c>
      <c r="AQ71" s="32">
        <f t="shared" si="82"/>
        <v>411666.66666666645</v>
      </c>
      <c r="AR71" s="32">
        <f t="shared" si="82"/>
        <v>443333.33333333308</v>
      </c>
      <c r="AS71" s="32">
        <f t="shared" si="82"/>
        <v>474999.99999999971</v>
      </c>
      <c r="AT71" s="32">
        <f t="shared" si="82"/>
        <v>506666.66666666634</v>
      </c>
      <c r="AU71" s="32">
        <f t="shared" si="82"/>
        <v>538333.33333333302</v>
      </c>
      <c r="AV71" s="32">
        <f t="shared" si="82"/>
        <v>569999.99999999977</v>
      </c>
      <c r="AW71" s="32">
        <f t="shared" si="82"/>
        <v>601666.66666666651</v>
      </c>
      <c r="AX71" s="32">
        <f t="shared" si="82"/>
        <v>633333.33333333326</v>
      </c>
      <c r="AY71" s="32">
        <f t="shared" si="82"/>
        <v>665000</v>
      </c>
      <c r="AZ71" s="32">
        <f t="shared" si="82"/>
        <v>728333.33333333326</v>
      </c>
      <c r="BA71" s="32">
        <f t="shared" si="82"/>
        <v>791666.66666666651</v>
      </c>
      <c r="BB71" s="32">
        <f t="shared" si="82"/>
        <v>854999.99999999977</v>
      </c>
      <c r="BC71" s="32">
        <f t="shared" si="82"/>
        <v>918333.33333333302</v>
      </c>
      <c r="BD71" s="32">
        <f t="shared" si="82"/>
        <v>981666.66666666628</v>
      </c>
      <c r="BE71" s="32">
        <f t="shared" si="82"/>
        <v>1044999.9999999995</v>
      </c>
      <c r="BF71" s="32">
        <f t="shared" si="82"/>
        <v>1108333.333333333</v>
      </c>
      <c r="BG71" s="32">
        <f t="shared" si="82"/>
        <v>1171666.6666666665</v>
      </c>
      <c r="BH71" s="32">
        <f t="shared" si="82"/>
        <v>1235000</v>
      </c>
      <c r="BI71" s="32">
        <f t="shared" si="82"/>
        <v>1298333.3333333335</v>
      </c>
      <c r="BJ71" s="32">
        <f t="shared" si="82"/>
        <v>1361666.666666667</v>
      </c>
      <c r="BK71" s="32">
        <f t="shared" si="82"/>
        <v>1425000.0000000005</v>
      </c>
      <c r="BL71" s="32">
        <f t="shared" si="82"/>
        <v>1551666.666666667</v>
      </c>
      <c r="BM71" s="32">
        <f t="shared" si="82"/>
        <v>1678333.3333333335</v>
      </c>
      <c r="BN71" s="32">
        <f t="shared" si="82"/>
        <v>1805000</v>
      </c>
      <c r="BO71" s="32">
        <f t="shared" si="82"/>
        <v>1931666.6666666665</v>
      </c>
      <c r="BP71" s="32">
        <f t="shared" si="82"/>
        <v>2058333.333333333</v>
      </c>
      <c r="BQ71" s="32">
        <f t="shared" si="82"/>
        <v>2185000</v>
      </c>
      <c r="BR71" s="32">
        <f t="shared" si="82"/>
        <v>2311666.666666667</v>
      </c>
      <c r="BS71" s="32">
        <f t="shared" si="82"/>
        <v>2438333.333333334</v>
      </c>
      <c r="BT71" s="32">
        <f t="shared" si="82"/>
        <v>2565000.0000000009</v>
      </c>
      <c r="BU71" s="32">
        <f t="shared" si="82"/>
        <v>2691666.6666666679</v>
      </c>
      <c r="BV71" s="32">
        <f t="shared" si="82"/>
        <v>2818333.3333333349</v>
      </c>
      <c r="BW71" s="32">
        <f t="shared" si="82"/>
        <v>2945000.0000000019</v>
      </c>
      <c r="BX71" s="32">
        <f t="shared" si="82"/>
        <v>3198333.3333333349</v>
      </c>
      <c r="BY71" s="32">
        <f t="shared" si="82"/>
        <v>3451666.6666666679</v>
      </c>
      <c r="BZ71" s="32">
        <f t="shared" si="82"/>
        <v>3705000.0000000009</v>
      </c>
      <c r="CA71" s="32">
        <f t="shared" si="82"/>
        <v>3958333.333333334</v>
      </c>
      <c r="CB71" s="32">
        <f t="shared" si="82"/>
        <v>4211666.6666666679</v>
      </c>
      <c r="CC71" s="32">
        <f t="shared" ref="CC71:CI71" si="83">CC64</f>
        <v>4465000.0000000019</v>
      </c>
      <c r="CD71" s="32">
        <f t="shared" si="83"/>
        <v>4718333.3333333358</v>
      </c>
      <c r="CE71" s="32">
        <f t="shared" si="83"/>
        <v>4971666.6666666698</v>
      </c>
      <c r="CF71" s="32">
        <f t="shared" si="83"/>
        <v>5225000.0000000037</v>
      </c>
      <c r="CG71" s="32">
        <f t="shared" si="83"/>
        <v>5478333.3333333377</v>
      </c>
      <c r="CH71" s="32">
        <f t="shared" si="83"/>
        <v>5731666.6666666716</v>
      </c>
      <c r="CI71" s="32">
        <f t="shared" si="83"/>
        <v>5985000.0000000056</v>
      </c>
    </row>
    <row r="72" spans="2:87" outlineLevel="1" x14ac:dyDescent="0.4">
      <c r="B72" s="6"/>
      <c r="C72" t="s">
        <v>209</v>
      </c>
    </row>
    <row r="73" spans="2:87" s="42" customFormat="1" x14ac:dyDescent="0.4">
      <c r="C73" s="42" t="s">
        <v>169</v>
      </c>
      <c r="E73" s="41" t="s">
        <v>170</v>
      </c>
      <c r="F73" s="41"/>
      <c r="G73" s="68"/>
    </row>
    <row r="74" spans="2:87" x14ac:dyDescent="0.4">
      <c r="C74" t="s">
        <v>169</v>
      </c>
      <c r="E74" s="12" t="s">
        <v>171</v>
      </c>
      <c r="F74" s="12"/>
      <c r="G74" s="13"/>
      <c r="H74" s="17">
        <v>30</v>
      </c>
      <c r="I74" s="17">
        <v>30</v>
      </c>
      <c r="J74" s="17">
        <v>30</v>
      </c>
      <c r="K74" s="17">
        <v>30</v>
      </c>
      <c r="L74" s="17">
        <v>30</v>
      </c>
      <c r="M74" s="17">
        <v>30</v>
      </c>
      <c r="P74" s="15" cm="1">
        <f t="array" ref="P74">INDEX($H:$M,ROW(),MATCH(P$2,$H$1:$M$1,0))/12</f>
        <v>2.5</v>
      </c>
      <c r="Q74" s="15" cm="1">
        <f t="array" ref="Q74">INDEX($H:$M,ROW(),MATCH(Q$2,$H$1:$M$1,0))/12</f>
        <v>2.5</v>
      </c>
      <c r="R74" s="15" cm="1">
        <f t="array" ref="R74">INDEX($H:$M,ROW(),MATCH(R$2,$H$1:$M$1,0))/12</f>
        <v>2.5</v>
      </c>
      <c r="S74" s="15" cm="1">
        <f t="array" ref="S74">INDEX($H:$M,ROW(),MATCH(S$2,$H$1:$M$1,0))/12</f>
        <v>2.5</v>
      </c>
      <c r="T74" s="15" cm="1">
        <f t="array" ref="T74">INDEX($H:$M,ROW(),MATCH(T$2,$H$1:$M$1,0))/12</f>
        <v>2.5</v>
      </c>
      <c r="U74" s="15" cm="1">
        <f t="array" ref="U74">INDEX($H:$M,ROW(),MATCH(U$2,$H$1:$M$1,0))/12</f>
        <v>2.5</v>
      </c>
      <c r="V74" s="15" cm="1">
        <f t="array" ref="V74">INDEX($H:$M,ROW(),MATCH(V$2,$H$1:$M$1,0))/12</f>
        <v>2.5</v>
      </c>
      <c r="W74" s="15" cm="1">
        <f t="array" ref="W74">INDEX($H:$M,ROW(),MATCH(W$2,$H$1:$M$1,0))/12</f>
        <v>2.5</v>
      </c>
      <c r="X74" s="15" cm="1">
        <f t="array" ref="X74">INDEX($H:$M,ROW(),MATCH(X$2,$H$1:$M$1,0))/12</f>
        <v>2.5</v>
      </c>
      <c r="Y74" s="15" cm="1">
        <f t="array" ref="Y74">INDEX($H:$M,ROW(),MATCH(Y$2,$H$1:$M$1,0))/12</f>
        <v>2.5</v>
      </c>
      <c r="Z74" s="15" cm="1">
        <f t="array" ref="Z74">INDEX($H:$M,ROW(),MATCH(Z$2,$H$1:$M$1,0))/12</f>
        <v>2.5</v>
      </c>
      <c r="AA74" s="15" cm="1">
        <f t="array" ref="AA74">INDEX($H:$M,ROW(),MATCH(AA$2,$H$1:$M$1,0))/12</f>
        <v>2.5</v>
      </c>
      <c r="AB74" s="15" cm="1">
        <f t="array" ref="AB74">INDEX($H:$M,ROW(),MATCH(AB$2,$H$1:$M$1,0))/12</f>
        <v>2.5</v>
      </c>
      <c r="AC74" s="15" cm="1">
        <f t="array" ref="AC74">INDEX($H:$M,ROW(),MATCH(AC$2,$H$1:$M$1,0))/12</f>
        <v>2.5</v>
      </c>
      <c r="AD74" s="15" cm="1">
        <f t="array" ref="AD74">INDEX($H:$M,ROW(),MATCH(AD$2,$H$1:$M$1,0))/12</f>
        <v>2.5</v>
      </c>
      <c r="AE74" s="15" cm="1">
        <f t="array" ref="AE74">INDEX($H:$M,ROW(),MATCH(AE$2,$H$1:$M$1,0))/12</f>
        <v>2.5</v>
      </c>
      <c r="AF74" s="15" cm="1">
        <f t="array" ref="AF74">INDEX($H:$M,ROW(),MATCH(AF$2,$H$1:$M$1,0))/12</f>
        <v>2.5</v>
      </c>
      <c r="AG74" s="15" cm="1">
        <f t="array" ref="AG74">INDEX($H:$M,ROW(),MATCH(AG$2,$H$1:$M$1,0))/12</f>
        <v>2.5</v>
      </c>
      <c r="AH74" s="15" cm="1">
        <f t="array" ref="AH74">INDEX($H:$M,ROW(),MATCH(AH$2,$H$1:$M$1,0))/12</f>
        <v>2.5</v>
      </c>
      <c r="AI74" s="15" cm="1">
        <f t="array" ref="AI74">INDEX($H:$M,ROW(),MATCH(AI$2,$H$1:$M$1,0))/12</f>
        <v>2.5</v>
      </c>
      <c r="AJ74" s="15" cm="1">
        <f t="array" ref="AJ74">INDEX($H:$M,ROW(),MATCH(AJ$2,$H$1:$M$1,0))/12</f>
        <v>2.5</v>
      </c>
      <c r="AK74" s="15" cm="1">
        <f t="array" ref="AK74">INDEX($H:$M,ROW(),MATCH(AK$2,$H$1:$M$1,0))/12</f>
        <v>2.5</v>
      </c>
      <c r="AL74" s="15" cm="1">
        <f t="array" ref="AL74">INDEX($H:$M,ROW(),MATCH(AL$2,$H$1:$M$1,0))/12</f>
        <v>2.5</v>
      </c>
      <c r="AM74" s="15" cm="1">
        <f t="array" ref="AM74">INDEX($H:$M,ROW(),MATCH(AM$2,$H$1:$M$1,0))/12</f>
        <v>2.5</v>
      </c>
      <c r="AN74" s="15" cm="1">
        <f t="array" ref="AN74">INDEX($H:$M,ROW(),MATCH(AN$2,$H$1:$M$1,0))/12</f>
        <v>2.5</v>
      </c>
      <c r="AO74" s="15" cm="1">
        <f t="array" ref="AO74">INDEX($H:$M,ROW(),MATCH(AO$2,$H$1:$M$1,0))/12</f>
        <v>2.5</v>
      </c>
      <c r="AP74" s="15" cm="1">
        <f t="array" ref="AP74">INDEX($H:$M,ROW(),MATCH(AP$2,$H$1:$M$1,0))/12</f>
        <v>2.5</v>
      </c>
      <c r="AQ74" s="15" cm="1">
        <f t="array" ref="AQ74">INDEX($H:$M,ROW(),MATCH(AQ$2,$H$1:$M$1,0))/12</f>
        <v>2.5</v>
      </c>
      <c r="AR74" s="15" cm="1">
        <f t="array" ref="AR74">INDEX($H:$M,ROW(),MATCH(AR$2,$H$1:$M$1,0))/12</f>
        <v>2.5</v>
      </c>
      <c r="AS74" s="15" cm="1">
        <f t="array" ref="AS74">INDEX($H:$M,ROW(),MATCH(AS$2,$H$1:$M$1,0))/12</f>
        <v>2.5</v>
      </c>
      <c r="AT74" s="15" cm="1">
        <f t="array" ref="AT74">INDEX($H:$M,ROW(),MATCH(AT$2,$H$1:$M$1,0))/12</f>
        <v>2.5</v>
      </c>
      <c r="AU74" s="15" cm="1">
        <f t="array" ref="AU74">INDEX($H:$M,ROW(),MATCH(AU$2,$H$1:$M$1,0))/12</f>
        <v>2.5</v>
      </c>
      <c r="AV74" s="15" cm="1">
        <f t="array" ref="AV74">INDEX($H:$M,ROW(),MATCH(AV$2,$H$1:$M$1,0))/12</f>
        <v>2.5</v>
      </c>
      <c r="AW74" s="15" cm="1">
        <f t="array" ref="AW74">INDEX($H:$M,ROW(),MATCH(AW$2,$H$1:$M$1,0))/12</f>
        <v>2.5</v>
      </c>
      <c r="AX74" s="15" cm="1">
        <f t="array" ref="AX74">INDEX($H:$M,ROW(),MATCH(AX$2,$H$1:$M$1,0))/12</f>
        <v>2.5</v>
      </c>
      <c r="AY74" s="15" cm="1">
        <f t="array" ref="AY74">INDEX($H:$M,ROW(),MATCH(AY$2,$H$1:$M$1,0))/12</f>
        <v>2.5</v>
      </c>
      <c r="AZ74" s="15" cm="1">
        <f t="array" ref="AZ74">INDEX($H:$M,ROW(),MATCH(AZ$2,$H$1:$M$1,0))/12</f>
        <v>2.5</v>
      </c>
      <c r="BA74" s="15" cm="1">
        <f t="array" ref="BA74">INDEX($H:$M,ROW(),MATCH(BA$2,$H$1:$M$1,0))/12</f>
        <v>2.5</v>
      </c>
      <c r="BB74" s="15" cm="1">
        <f t="array" ref="BB74">INDEX($H:$M,ROW(),MATCH(BB$2,$H$1:$M$1,0))/12</f>
        <v>2.5</v>
      </c>
      <c r="BC74" s="15" cm="1">
        <f t="array" ref="BC74">INDEX($H:$M,ROW(),MATCH(BC$2,$H$1:$M$1,0))/12</f>
        <v>2.5</v>
      </c>
      <c r="BD74" s="15" cm="1">
        <f t="array" ref="BD74">INDEX($H:$M,ROW(),MATCH(BD$2,$H$1:$M$1,0))/12</f>
        <v>2.5</v>
      </c>
      <c r="BE74" s="15" cm="1">
        <f t="array" ref="BE74">INDEX($H:$M,ROW(),MATCH(BE$2,$H$1:$M$1,0))/12</f>
        <v>2.5</v>
      </c>
      <c r="BF74" s="15" cm="1">
        <f t="array" ref="BF74">INDEX($H:$M,ROW(),MATCH(BF$2,$H$1:$M$1,0))/12</f>
        <v>2.5</v>
      </c>
      <c r="BG74" s="15" cm="1">
        <f t="array" ref="BG74">INDEX($H:$M,ROW(),MATCH(BG$2,$H$1:$M$1,0))/12</f>
        <v>2.5</v>
      </c>
      <c r="BH74" s="15" cm="1">
        <f t="array" ref="BH74">INDEX($H:$M,ROW(),MATCH(BH$2,$H$1:$M$1,0))/12</f>
        <v>2.5</v>
      </c>
      <c r="BI74" s="15" cm="1">
        <f t="array" ref="BI74">INDEX($H:$M,ROW(),MATCH(BI$2,$H$1:$M$1,0))/12</f>
        <v>2.5</v>
      </c>
      <c r="BJ74" s="15" cm="1">
        <f t="array" ref="BJ74">INDEX($H:$M,ROW(),MATCH(BJ$2,$H$1:$M$1,0))/12</f>
        <v>2.5</v>
      </c>
      <c r="BK74" s="15" cm="1">
        <f t="array" ref="BK74">INDEX($H:$M,ROW(),MATCH(BK$2,$H$1:$M$1,0))/12</f>
        <v>2.5</v>
      </c>
      <c r="BL74" s="15" cm="1">
        <f t="array" ref="BL74">INDEX($H:$M,ROW(),MATCH(BL$2,$H$1:$M$1,0))/12</f>
        <v>2.5</v>
      </c>
      <c r="BM74" s="15" cm="1">
        <f t="array" ref="BM74">INDEX($H:$M,ROW(),MATCH(BM$2,$H$1:$M$1,0))/12</f>
        <v>2.5</v>
      </c>
      <c r="BN74" s="15" cm="1">
        <f t="array" ref="BN74">INDEX($H:$M,ROW(),MATCH(BN$2,$H$1:$M$1,0))/12</f>
        <v>2.5</v>
      </c>
      <c r="BO74" s="15" cm="1">
        <f t="array" ref="BO74">INDEX($H:$M,ROW(),MATCH(BO$2,$H$1:$M$1,0))/12</f>
        <v>2.5</v>
      </c>
      <c r="BP74" s="15" cm="1">
        <f t="array" ref="BP74">INDEX($H:$M,ROW(),MATCH(BP$2,$H$1:$M$1,0))/12</f>
        <v>2.5</v>
      </c>
      <c r="BQ74" s="15" cm="1">
        <f t="array" ref="BQ74">INDEX($H:$M,ROW(),MATCH(BQ$2,$H$1:$M$1,0))/12</f>
        <v>2.5</v>
      </c>
      <c r="BR74" s="15" cm="1">
        <f t="array" ref="BR74">INDEX($H:$M,ROW(),MATCH(BR$2,$H$1:$M$1,0))/12</f>
        <v>2.5</v>
      </c>
      <c r="BS74" s="15" cm="1">
        <f t="array" ref="BS74">INDEX($H:$M,ROW(),MATCH(BS$2,$H$1:$M$1,0))/12</f>
        <v>2.5</v>
      </c>
      <c r="BT74" s="15" cm="1">
        <f t="array" ref="BT74">INDEX($H:$M,ROW(),MATCH(BT$2,$H$1:$M$1,0))/12</f>
        <v>2.5</v>
      </c>
      <c r="BU74" s="15" cm="1">
        <f t="array" ref="BU74">INDEX($H:$M,ROW(),MATCH(BU$2,$H$1:$M$1,0))/12</f>
        <v>2.5</v>
      </c>
      <c r="BV74" s="15" cm="1">
        <f t="array" ref="BV74">INDEX($H:$M,ROW(),MATCH(BV$2,$H$1:$M$1,0))/12</f>
        <v>2.5</v>
      </c>
      <c r="BW74" s="15" cm="1">
        <f t="array" ref="BW74">INDEX($H:$M,ROW(),MATCH(BW$2,$H$1:$M$1,0))/12</f>
        <v>2.5</v>
      </c>
      <c r="BX74" s="15" cm="1">
        <f t="array" ref="BX74">INDEX($H:$M,ROW(),MATCH(BX$2,$H$1:$M$1,0))/12</f>
        <v>2.5</v>
      </c>
      <c r="BY74" s="15" cm="1">
        <f t="array" ref="BY74">INDEX($H:$M,ROW(),MATCH(BY$2,$H$1:$M$1,0))/12</f>
        <v>2.5</v>
      </c>
      <c r="BZ74" s="15" cm="1">
        <f t="array" ref="BZ74">INDEX($H:$M,ROW(),MATCH(BZ$2,$H$1:$M$1,0))/12</f>
        <v>2.5</v>
      </c>
      <c r="CA74" s="15" cm="1">
        <f t="array" ref="CA74">INDEX($H:$M,ROW(),MATCH(CA$2,$H$1:$M$1,0))/12</f>
        <v>2.5</v>
      </c>
      <c r="CB74" s="15" cm="1">
        <f t="array" ref="CB74">INDEX($H:$M,ROW(),MATCH(CB$2,$H$1:$M$1,0))/12</f>
        <v>2.5</v>
      </c>
      <c r="CC74" s="15" cm="1">
        <f t="array" ref="CC74">INDEX($H:$M,ROW(),MATCH(CC$2,$H$1:$M$1,0))/12</f>
        <v>2.5</v>
      </c>
      <c r="CD74" s="15" cm="1">
        <f t="array" ref="CD74">INDEX($H:$M,ROW(),MATCH(CD$2,$H$1:$M$1,0))/12</f>
        <v>2.5</v>
      </c>
      <c r="CE74" s="15" cm="1">
        <f t="array" ref="CE74">INDEX($H:$M,ROW(),MATCH(CE$2,$H$1:$M$1,0))/12</f>
        <v>2.5</v>
      </c>
      <c r="CF74" s="15" cm="1">
        <f t="array" ref="CF74">INDEX($H:$M,ROW(),MATCH(CF$2,$H$1:$M$1,0))/12</f>
        <v>2.5</v>
      </c>
      <c r="CG74" s="15" cm="1">
        <f t="array" ref="CG74">INDEX($H:$M,ROW(),MATCH(CG$2,$H$1:$M$1,0))/12</f>
        <v>2.5</v>
      </c>
      <c r="CH74" s="15" cm="1">
        <f t="array" ref="CH74">INDEX($H:$M,ROW(),MATCH(CH$2,$H$1:$M$1,0))/12</f>
        <v>2.5</v>
      </c>
      <c r="CI74" s="15" cm="1">
        <f t="array" ref="CI74">INDEX($H:$M,ROW(),MATCH(CI$2,$H$1:$M$1,0))/12</f>
        <v>2.5</v>
      </c>
    </row>
    <row r="75" spans="2:87" x14ac:dyDescent="0.4">
      <c r="B75" t="s">
        <v>80</v>
      </c>
      <c r="C75" t="s">
        <v>169</v>
      </c>
      <c r="E75" s="12" t="s">
        <v>172</v>
      </c>
      <c r="F75" s="12"/>
      <c r="G75" s="13"/>
      <c r="H75" s="15">
        <f t="shared" ref="H75:M75" si="84">SUMIF($2:$2,H$1,75:75)</f>
        <v>1543750</v>
      </c>
      <c r="I75" s="15">
        <f t="shared" si="84"/>
        <v>5937499.9999999981</v>
      </c>
      <c r="J75" s="15">
        <f t="shared" si="84"/>
        <v>14724999.999999996</v>
      </c>
      <c r="K75" s="15">
        <f t="shared" si="84"/>
        <v>32299999.999999996</v>
      </c>
      <c r="L75" s="15">
        <f t="shared" si="84"/>
        <v>67450000.000000015</v>
      </c>
      <c r="M75" s="15">
        <f t="shared" si="84"/>
        <v>137750000.00000006</v>
      </c>
      <c r="P75" s="34">
        <f>P74*P71</f>
        <v>19791.666666666668</v>
      </c>
      <c r="Q75" s="34">
        <f t="shared" ref="Q75:CB75" si="85">Q74*Q71</f>
        <v>39583.333333333336</v>
      </c>
      <c r="R75" s="34">
        <f t="shared" si="85"/>
        <v>59375</v>
      </c>
      <c r="S75" s="34">
        <f t="shared" si="85"/>
        <v>79166.666666666672</v>
      </c>
      <c r="T75" s="34">
        <f t="shared" si="85"/>
        <v>98958.333333333343</v>
      </c>
      <c r="U75" s="34">
        <f t="shared" si="85"/>
        <v>118750.00000000001</v>
      </c>
      <c r="V75" s="34">
        <f t="shared" si="85"/>
        <v>138541.66666666669</v>
      </c>
      <c r="W75" s="34">
        <f t="shared" si="85"/>
        <v>158333.33333333337</v>
      </c>
      <c r="X75" s="34">
        <f t="shared" si="85"/>
        <v>178125.00000000003</v>
      </c>
      <c r="Y75" s="34">
        <f t="shared" si="85"/>
        <v>197916.66666666669</v>
      </c>
      <c r="Z75" s="34">
        <f t="shared" si="85"/>
        <v>217708.33333333331</v>
      </c>
      <c r="AA75" s="34">
        <f t="shared" si="85"/>
        <v>237499.99999999997</v>
      </c>
      <c r="AB75" s="34">
        <f t="shared" si="85"/>
        <v>277083.33333333331</v>
      </c>
      <c r="AC75" s="34">
        <f t="shared" si="85"/>
        <v>316666.66666666669</v>
      </c>
      <c r="AD75" s="34">
        <f t="shared" si="85"/>
        <v>356250</v>
      </c>
      <c r="AE75" s="34">
        <f t="shared" si="85"/>
        <v>395833.33333333326</v>
      </c>
      <c r="AF75" s="34">
        <f t="shared" si="85"/>
        <v>435416.66666666657</v>
      </c>
      <c r="AG75" s="34">
        <f t="shared" si="85"/>
        <v>474999.99999999988</v>
      </c>
      <c r="AH75" s="34">
        <f t="shared" si="85"/>
        <v>514583.33333333314</v>
      </c>
      <c r="AI75" s="34">
        <f t="shared" si="85"/>
        <v>554166.6666666664</v>
      </c>
      <c r="AJ75" s="34">
        <f t="shared" si="85"/>
        <v>593749.99999999977</v>
      </c>
      <c r="AK75" s="34">
        <f t="shared" si="85"/>
        <v>633333.33333333302</v>
      </c>
      <c r="AL75" s="34">
        <f t="shared" si="85"/>
        <v>672916.6666666664</v>
      </c>
      <c r="AM75" s="34">
        <f t="shared" si="85"/>
        <v>712499.99999999988</v>
      </c>
      <c r="AN75" s="34">
        <f t="shared" si="85"/>
        <v>791666.6666666664</v>
      </c>
      <c r="AO75" s="34">
        <f t="shared" si="85"/>
        <v>870833.33333333302</v>
      </c>
      <c r="AP75" s="34">
        <f t="shared" si="85"/>
        <v>949999.99999999953</v>
      </c>
      <c r="AQ75" s="34">
        <f t="shared" si="85"/>
        <v>1029166.6666666662</v>
      </c>
      <c r="AR75" s="34">
        <f t="shared" si="85"/>
        <v>1108333.3333333328</v>
      </c>
      <c r="AS75" s="34">
        <f t="shared" si="85"/>
        <v>1187499.9999999993</v>
      </c>
      <c r="AT75" s="34">
        <f t="shared" si="85"/>
        <v>1266666.6666666658</v>
      </c>
      <c r="AU75" s="34">
        <f t="shared" si="85"/>
        <v>1345833.3333333326</v>
      </c>
      <c r="AV75" s="34">
        <f t="shared" si="85"/>
        <v>1424999.9999999995</v>
      </c>
      <c r="AW75" s="34">
        <f t="shared" si="85"/>
        <v>1504166.6666666663</v>
      </c>
      <c r="AX75" s="34">
        <f t="shared" si="85"/>
        <v>1583333.333333333</v>
      </c>
      <c r="AY75" s="34">
        <f t="shared" si="85"/>
        <v>1662500</v>
      </c>
      <c r="AZ75" s="34">
        <f t="shared" si="85"/>
        <v>1820833.333333333</v>
      </c>
      <c r="BA75" s="34">
        <f t="shared" si="85"/>
        <v>1979166.6666666663</v>
      </c>
      <c r="BB75" s="34">
        <f t="shared" si="85"/>
        <v>2137499.9999999995</v>
      </c>
      <c r="BC75" s="34">
        <f t="shared" si="85"/>
        <v>2295833.3333333326</v>
      </c>
      <c r="BD75" s="34">
        <f t="shared" si="85"/>
        <v>2454166.6666666656</v>
      </c>
      <c r="BE75" s="34">
        <f t="shared" si="85"/>
        <v>2612499.9999999991</v>
      </c>
      <c r="BF75" s="34">
        <f t="shared" si="85"/>
        <v>2770833.3333333326</v>
      </c>
      <c r="BG75" s="34">
        <f t="shared" si="85"/>
        <v>2929166.666666666</v>
      </c>
      <c r="BH75" s="34">
        <f t="shared" si="85"/>
        <v>3087500</v>
      </c>
      <c r="BI75" s="34">
        <f t="shared" si="85"/>
        <v>3245833.333333334</v>
      </c>
      <c r="BJ75" s="34">
        <f t="shared" si="85"/>
        <v>3404166.6666666674</v>
      </c>
      <c r="BK75" s="34">
        <f t="shared" si="85"/>
        <v>3562500.0000000009</v>
      </c>
      <c r="BL75" s="34">
        <f t="shared" si="85"/>
        <v>3879166.6666666674</v>
      </c>
      <c r="BM75" s="34">
        <f t="shared" si="85"/>
        <v>4195833.333333334</v>
      </c>
      <c r="BN75" s="34">
        <f t="shared" si="85"/>
        <v>4512500</v>
      </c>
      <c r="BO75" s="34">
        <f t="shared" si="85"/>
        <v>4829166.666666666</v>
      </c>
      <c r="BP75" s="34">
        <f t="shared" si="85"/>
        <v>5145833.3333333321</v>
      </c>
      <c r="BQ75" s="34">
        <f t="shared" si="85"/>
        <v>5462500</v>
      </c>
      <c r="BR75" s="34">
        <f t="shared" si="85"/>
        <v>5779166.6666666679</v>
      </c>
      <c r="BS75" s="34">
        <f t="shared" si="85"/>
        <v>6095833.3333333349</v>
      </c>
      <c r="BT75" s="34">
        <f t="shared" si="85"/>
        <v>6412500.0000000019</v>
      </c>
      <c r="BU75" s="34">
        <f t="shared" si="85"/>
        <v>6729166.6666666698</v>
      </c>
      <c r="BV75" s="34">
        <f t="shared" si="85"/>
        <v>7045833.3333333377</v>
      </c>
      <c r="BW75" s="34">
        <f t="shared" si="85"/>
        <v>7362500.0000000047</v>
      </c>
      <c r="BX75" s="34">
        <f t="shared" si="85"/>
        <v>7995833.3333333377</v>
      </c>
      <c r="BY75" s="34">
        <f t="shared" si="85"/>
        <v>8629166.6666666698</v>
      </c>
      <c r="BZ75" s="34">
        <f t="shared" si="85"/>
        <v>9262500.0000000019</v>
      </c>
      <c r="CA75" s="34">
        <f t="shared" si="85"/>
        <v>9895833.3333333358</v>
      </c>
      <c r="CB75" s="34">
        <f t="shared" si="85"/>
        <v>10529166.66666667</v>
      </c>
      <c r="CC75" s="34">
        <f t="shared" ref="CC75:CI75" si="86">CC74*CC71</f>
        <v>11162500.000000004</v>
      </c>
      <c r="CD75" s="34">
        <f t="shared" si="86"/>
        <v>11795833.33333334</v>
      </c>
      <c r="CE75" s="34">
        <f t="shared" si="86"/>
        <v>12429166.666666675</v>
      </c>
      <c r="CF75" s="34">
        <f t="shared" si="86"/>
        <v>13062500.000000009</v>
      </c>
      <c r="CG75" s="34">
        <f t="shared" si="86"/>
        <v>13695833.333333343</v>
      </c>
      <c r="CH75" s="34">
        <f t="shared" si="86"/>
        <v>14329166.666666679</v>
      </c>
      <c r="CI75" s="34">
        <f t="shared" si="86"/>
        <v>14962500.000000015</v>
      </c>
    </row>
    <row r="76" spans="2:87" x14ac:dyDescent="0.4">
      <c r="C76" t="s">
        <v>169</v>
      </c>
      <c r="E76" s="12" t="s">
        <v>173</v>
      </c>
      <c r="F76" s="12"/>
      <c r="G76" s="13"/>
      <c r="H76" s="54">
        <v>0.1</v>
      </c>
      <c r="I76" s="54">
        <v>0.1</v>
      </c>
      <c r="J76" s="54">
        <v>0.1</v>
      </c>
      <c r="K76" s="54">
        <v>0.1</v>
      </c>
      <c r="L76" s="54">
        <v>0.1</v>
      </c>
      <c r="M76" s="54">
        <v>0.1</v>
      </c>
      <c r="P76" s="55" cm="1">
        <f t="array" ref="P76">INDEX($H:$M,ROW(),MATCH(P$2,$H$1:$M$1,0))</f>
        <v>0.1</v>
      </c>
      <c r="Q76" s="55" cm="1">
        <f t="array" ref="Q76">INDEX($H:$M,ROW(),MATCH(Q$2,$H$1:$M$1,0))</f>
        <v>0.1</v>
      </c>
      <c r="R76" s="55" cm="1">
        <f t="array" ref="R76">INDEX($H:$M,ROW(),MATCH(R$2,$H$1:$M$1,0))</f>
        <v>0.1</v>
      </c>
      <c r="S76" s="55" cm="1">
        <f t="array" ref="S76">INDEX($H:$M,ROW(),MATCH(S$2,$H$1:$M$1,0))</f>
        <v>0.1</v>
      </c>
      <c r="T76" s="55" cm="1">
        <f t="array" ref="T76">INDEX($H:$M,ROW(),MATCH(T$2,$H$1:$M$1,0))</f>
        <v>0.1</v>
      </c>
      <c r="U76" s="55" cm="1">
        <f t="array" ref="U76">INDEX($H:$M,ROW(),MATCH(U$2,$H$1:$M$1,0))</f>
        <v>0.1</v>
      </c>
      <c r="V76" s="55" cm="1">
        <f t="array" ref="V76">INDEX($H:$M,ROW(),MATCH(V$2,$H$1:$M$1,0))</f>
        <v>0.1</v>
      </c>
      <c r="W76" s="55" cm="1">
        <f t="array" ref="W76">INDEX($H:$M,ROW(),MATCH(W$2,$H$1:$M$1,0))</f>
        <v>0.1</v>
      </c>
      <c r="X76" s="55" cm="1">
        <f t="array" ref="X76">INDEX($H:$M,ROW(),MATCH(X$2,$H$1:$M$1,0))</f>
        <v>0.1</v>
      </c>
      <c r="Y76" s="55" cm="1">
        <f t="array" ref="Y76">INDEX($H:$M,ROW(),MATCH(Y$2,$H$1:$M$1,0))</f>
        <v>0.1</v>
      </c>
      <c r="Z76" s="55" cm="1">
        <f t="array" ref="Z76">INDEX($H:$M,ROW(),MATCH(Z$2,$H$1:$M$1,0))</f>
        <v>0.1</v>
      </c>
      <c r="AA76" s="55" cm="1">
        <f t="array" ref="AA76">INDEX($H:$M,ROW(),MATCH(AA$2,$H$1:$M$1,0))</f>
        <v>0.1</v>
      </c>
      <c r="AB76" s="55" cm="1">
        <f t="array" ref="AB76">INDEX($H:$M,ROW(),MATCH(AB$2,$H$1:$M$1,0))</f>
        <v>0.1</v>
      </c>
      <c r="AC76" s="55" cm="1">
        <f t="array" ref="AC76">INDEX($H:$M,ROW(),MATCH(AC$2,$H$1:$M$1,0))</f>
        <v>0.1</v>
      </c>
      <c r="AD76" s="55" cm="1">
        <f t="array" ref="AD76">INDEX($H:$M,ROW(),MATCH(AD$2,$H$1:$M$1,0))</f>
        <v>0.1</v>
      </c>
      <c r="AE76" s="55" cm="1">
        <f t="array" ref="AE76">INDEX($H:$M,ROW(),MATCH(AE$2,$H$1:$M$1,0))</f>
        <v>0.1</v>
      </c>
      <c r="AF76" s="55" cm="1">
        <f t="array" ref="AF76">INDEX($H:$M,ROW(),MATCH(AF$2,$H$1:$M$1,0))</f>
        <v>0.1</v>
      </c>
      <c r="AG76" s="55" cm="1">
        <f t="array" ref="AG76">INDEX($H:$M,ROW(),MATCH(AG$2,$H$1:$M$1,0))</f>
        <v>0.1</v>
      </c>
      <c r="AH76" s="55" cm="1">
        <f t="array" ref="AH76">INDEX($H:$M,ROW(),MATCH(AH$2,$H$1:$M$1,0))</f>
        <v>0.1</v>
      </c>
      <c r="AI76" s="55" cm="1">
        <f t="array" ref="AI76">INDEX($H:$M,ROW(),MATCH(AI$2,$H$1:$M$1,0))</f>
        <v>0.1</v>
      </c>
      <c r="AJ76" s="55" cm="1">
        <f t="array" ref="AJ76">INDEX($H:$M,ROW(),MATCH(AJ$2,$H$1:$M$1,0))</f>
        <v>0.1</v>
      </c>
      <c r="AK76" s="55" cm="1">
        <f t="array" ref="AK76">INDEX($H:$M,ROW(),MATCH(AK$2,$H$1:$M$1,0))</f>
        <v>0.1</v>
      </c>
      <c r="AL76" s="55" cm="1">
        <f t="array" ref="AL76">INDEX($H:$M,ROW(),MATCH(AL$2,$H$1:$M$1,0))</f>
        <v>0.1</v>
      </c>
      <c r="AM76" s="55" cm="1">
        <f t="array" ref="AM76">INDEX($H:$M,ROW(),MATCH(AM$2,$H$1:$M$1,0))</f>
        <v>0.1</v>
      </c>
      <c r="AN76" s="55" cm="1">
        <f t="array" ref="AN76">INDEX($H:$M,ROW(),MATCH(AN$2,$H$1:$M$1,0))</f>
        <v>0.1</v>
      </c>
      <c r="AO76" s="55" cm="1">
        <f t="array" ref="AO76">INDEX($H:$M,ROW(),MATCH(AO$2,$H$1:$M$1,0))</f>
        <v>0.1</v>
      </c>
      <c r="AP76" s="55" cm="1">
        <f t="array" ref="AP76">INDEX($H:$M,ROW(),MATCH(AP$2,$H$1:$M$1,0))</f>
        <v>0.1</v>
      </c>
      <c r="AQ76" s="55" cm="1">
        <f t="array" ref="AQ76">INDEX($H:$M,ROW(),MATCH(AQ$2,$H$1:$M$1,0))</f>
        <v>0.1</v>
      </c>
      <c r="AR76" s="55" cm="1">
        <f t="array" ref="AR76">INDEX($H:$M,ROW(),MATCH(AR$2,$H$1:$M$1,0))</f>
        <v>0.1</v>
      </c>
      <c r="AS76" s="55" cm="1">
        <f t="array" ref="AS76">INDEX($H:$M,ROW(),MATCH(AS$2,$H$1:$M$1,0))</f>
        <v>0.1</v>
      </c>
      <c r="AT76" s="55" cm="1">
        <f t="array" ref="AT76">INDEX($H:$M,ROW(),MATCH(AT$2,$H$1:$M$1,0))</f>
        <v>0.1</v>
      </c>
      <c r="AU76" s="55" cm="1">
        <f t="array" ref="AU76">INDEX($H:$M,ROW(),MATCH(AU$2,$H$1:$M$1,0))</f>
        <v>0.1</v>
      </c>
      <c r="AV76" s="55" cm="1">
        <f t="array" ref="AV76">INDEX($H:$M,ROW(),MATCH(AV$2,$H$1:$M$1,0))</f>
        <v>0.1</v>
      </c>
      <c r="AW76" s="55" cm="1">
        <f t="array" ref="AW76">INDEX($H:$M,ROW(),MATCH(AW$2,$H$1:$M$1,0))</f>
        <v>0.1</v>
      </c>
      <c r="AX76" s="55" cm="1">
        <f t="array" ref="AX76">INDEX($H:$M,ROW(),MATCH(AX$2,$H$1:$M$1,0))</f>
        <v>0.1</v>
      </c>
      <c r="AY76" s="55" cm="1">
        <f t="array" ref="AY76">INDEX($H:$M,ROW(),MATCH(AY$2,$H$1:$M$1,0))</f>
        <v>0.1</v>
      </c>
      <c r="AZ76" s="55" cm="1">
        <f t="array" ref="AZ76">INDEX($H:$M,ROW(),MATCH(AZ$2,$H$1:$M$1,0))</f>
        <v>0.1</v>
      </c>
      <c r="BA76" s="55" cm="1">
        <f t="array" ref="BA76">INDEX($H:$M,ROW(),MATCH(BA$2,$H$1:$M$1,0))</f>
        <v>0.1</v>
      </c>
      <c r="BB76" s="55" cm="1">
        <f t="array" ref="BB76">INDEX($H:$M,ROW(),MATCH(BB$2,$H$1:$M$1,0))</f>
        <v>0.1</v>
      </c>
      <c r="BC76" s="55" cm="1">
        <f t="array" ref="BC76">INDEX($H:$M,ROW(),MATCH(BC$2,$H$1:$M$1,0))</f>
        <v>0.1</v>
      </c>
      <c r="BD76" s="55" cm="1">
        <f t="array" ref="BD76">INDEX($H:$M,ROW(),MATCH(BD$2,$H$1:$M$1,0))</f>
        <v>0.1</v>
      </c>
      <c r="BE76" s="55" cm="1">
        <f t="array" ref="BE76">INDEX($H:$M,ROW(),MATCH(BE$2,$H$1:$M$1,0))</f>
        <v>0.1</v>
      </c>
      <c r="BF76" s="55" cm="1">
        <f t="array" ref="BF76">INDEX($H:$M,ROW(),MATCH(BF$2,$H$1:$M$1,0))</f>
        <v>0.1</v>
      </c>
      <c r="BG76" s="55" cm="1">
        <f t="array" ref="BG76">INDEX($H:$M,ROW(),MATCH(BG$2,$H$1:$M$1,0))</f>
        <v>0.1</v>
      </c>
      <c r="BH76" s="55" cm="1">
        <f t="array" ref="BH76">INDEX($H:$M,ROW(),MATCH(BH$2,$H$1:$M$1,0))</f>
        <v>0.1</v>
      </c>
      <c r="BI76" s="55" cm="1">
        <f t="array" ref="BI76">INDEX($H:$M,ROW(),MATCH(BI$2,$H$1:$M$1,0))</f>
        <v>0.1</v>
      </c>
      <c r="BJ76" s="55" cm="1">
        <f t="array" ref="BJ76">INDEX($H:$M,ROW(),MATCH(BJ$2,$H$1:$M$1,0))</f>
        <v>0.1</v>
      </c>
      <c r="BK76" s="55" cm="1">
        <f t="array" ref="BK76">INDEX($H:$M,ROW(),MATCH(BK$2,$H$1:$M$1,0))</f>
        <v>0.1</v>
      </c>
      <c r="BL76" s="55" cm="1">
        <f t="array" ref="BL76">INDEX($H:$M,ROW(),MATCH(BL$2,$H$1:$M$1,0))</f>
        <v>0.1</v>
      </c>
      <c r="BM76" s="55" cm="1">
        <f t="array" ref="BM76">INDEX($H:$M,ROW(),MATCH(BM$2,$H$1:$M$1,0))</f>
        <v>0.1</v>
      </c>
      <c r="BN76" s="55" cm="1">
        <f t="array" ref="BN76">INDEX($H:$M,ROW(),MATCH(BN$2,$H$1:$M$1,0))</f>
        <v>0.1</v>
      </c>
      <c r="BO76" s="55" cm="1">
        <f t="array" ref="BO76">INDEX($H:$M,ROW(),MATCH(BO$2,$H$1:$M$1,0))</f>
        <v>0.1</v>
      </c>
      <c r="BP76" s="55" cm="1">
        <f t="array" ref="BP76">INDEX($H:$M,ROW(),MATCH(BP$2,$H$1:$M$1,0))</f>
        <v>0.1</v>
      </c>
      <c r="BQ76" s="55" cm="1">
        <f t="array" ref="BQ76">INDEX($H:$M,ROW(),MATCH(BQ$2,$H$1:$M$1,0))</f>
        <v>0.1</v>
      </c>
      <c r="BR76" s="55" cm="1">
        <f t="array" ref="BR76">INDEX($H:$M,ROW(),MATCH(BR$2,$H$1:$M$1,0))</f>
        <v>0.1</v>
      </c>
      <c r="BS76" s="55" cm="1">
        <f t="array" ref="BS76">INDEX($H:$M,ROW(),MATCH(BS$2,$H$1:$M$1,0))</f>
        <v>0.1</v>
      </c>
      <c r="BT76" s="55" cm="1">
        <f t="array" ref="BT76">INDEX($H:$M,ROW(),MATCH(BT$2,$H$1:$M$1,0))</f>
        <v>0.1</v>
      </c>
      <c r="BU76" s="55" cm="1">
        <f t="array" ref="BU76">INDEX($H:$M,ROW(),MATCH(BU$2,$H$1:$M$1,0))</f>
        <v>0.1</v>
      </c>
      <c r="BV76" s="55" cm="1">
        <f t="array" ref="BV76">INDEX($H:$M,ROW(),MATCH(BV$2,$H$1:$M$1,0))</f>
        <v>0.1</v>
      </c>
      <c r="BW76" s="55" cm="1">
        <f t="array" ref="BW76">INDEX($H:$M,ROW(),MATCH(BW$2,$H$1:$M$1,0))</f>
        <v>0.1</v>
      </c>
      <c r="BX76" s="55" cm="1">
        <f t="array" ref="BX76">INDEX($H:$M,ROW(),MATCH(BX$2,$H$1:$M$1,0))</f>
        <v>0.1</v>
      </c>
      <c r="BY76" s="55" cm="1">
        <f t="array" ref="BY76">INDEX($H:$M,ROW(),MATCH(BY$2,$H$1:$M$1,0))</f>
        <v>0.1</v>
      </c>
      <c r="BZ76" s="55" cm="1">
        <f t="array" ref="BZ76">INDEX($H:$M,ROW(),MATCH(BZ$2,$H$1:$M$1,0))</f>
        <v>0.1</v>
      </c>
      <c r="CA76" s="55" cm="1">
        <f t="array" ref="CA76">INDEX($H:$M,ROW(),MATCH(CA$2,$H$1:$M$1,0))</f>
        <v>0.1</v>
      </c>
      <c r="CB76" s="55" cm="1">
        <f t="array" ref="CB76">INDEX($H:$M,ROW(),MATCH(CB$2,$H$1:$M$1,0))</f>
        <v>0.1</v>
      </c>
      <c r="CC76" s="55" cm="1">
        <f t="array" ref="CC76">INDEX($H:$M,ROW(),MATCH(CC$2,$H$1:$M$1,0))</f>
        <v>0.1</v>
      </c>
      <c r="CD76" s="55" cm="1">
        <f t="array" ref="CD76">INDEX($H:$M,ROW(),MATCH(CD$2,$H$1:$M$1,0))</f>
        <v>0.1</v>
      </c>
      <c r="CE76" s="55" cm="1">
        <f t="array" ref="CE76">INDEX($H:$M,ROW(),MATCH(CE$2,$H$1:$M$1,0))</f>
        <v>0.1</v>
      </c>
      <c r="CF76" s="55" cm="1">
        <f t="array" ref="CF76">INDEX($H:$M,ROW(),MATCH(CF$2,$H$1:$M$1,0))</f>
        <v>0.1</v>
      </c>
      <c r="CG76" s="55" cm="1">
        <f t="array" ref="CG76">INDEX($H:$M,ROW(),MATCH(CG$2,$H$1:$M$1,0))</f>
        <v>0.1</v>
      </c>
      <c r="CH76" s="55" cm="1">
        <f t="array" ref="CH76">INDEX($H:$M,ROW(),MATCH(CH$2,$H$1:$M$1,0))</f>
        <v>0.1</v>
      </c>
      <c r="CI76" s="55" cm="1">
        <f t="array" ref="CI76">INDEX($H:$M,ROW(),MATCH(CI$2,$H$1:$M$1,0))</f>
        <v>0.1</v>
      </c>
    </row>
    <row r="77" spans="2:87" x14ac:dyDescent="0.4">
      <c r="B77" t="s">
        <v>198</v>
      </c>
      <c r="C77" t="s">
        <v>169</v>
      </c>
      <c r="E77" s="27" t="str">
        <f>SUBSTITUTE(E73,":","")&amp;" Revenue"</f>
        <v>Advertising revenue Revenue</v>
      </c>
      <c r="F77" s="27"/>
      <c r="G77" s="9"/>
      <c r="H77" s="33">
        <f t="shared" ref="H77:M77" si="87">SUMIF($2:$2,H$1,77:77)</f>
        <v>154375</v>
      </c>
      <c r="I77" s="33">
        <f t="shared" si="87"/>
        <v>593749.99999999977</v>
      </c>
      <c r="J77" s="33">
        <f t="shared" si="87"/>
        <v>1472499.9999999995</v>
      </c>
      <c r="K77" s="33">
        <f t="shared" si="87"/>
        <v>3230000</v>
      </c>
      <c r="L77" s="33">
        <f t="shared" si="87"/>
        <v>6745000.0000000019</v>
      </c>
      <c r="M77" s="33">
        <f t="shared" si="87"/>
        <v>13775000.000000007</v>
      </c>
      <c r="N77" s="27"/>
      <c r="O77" s="27"/>
      <c r="P77" s="28">
        <f>P76*P75</f>
        <v>1979.166666666667</v>
      </c>
      <c r="Q77" s="28">
        <f t="shared" ref="Q77:CB77" si="88">Q76*Q75</f>
        <v>3958.3333333333339</v>
      </c>
      <c r="R77" s="28">
        <f t="shared" si="88"/>
        <v>5937.5</v>
      </c>
      <c r="S77" s="28">
        <f t="shared" si="88"/>
        <v>7916.6666666666679</v>
      </c>
      <c r="T77" s="28">
        <f t="shared" si="88"/>
        <v>9895.8333333333358</v>
      </c>
      <c r="U77" s="28">
        <f t="shared" si="88"/>
        <v>11875.000000000002</v>
      </c>
      <c r="V77" s="28">
        <f t="shared" si="88"/>
        <v>13854.16666666667</v>
      </c>
      <c r="W77" s="28">
        <f t="shared" si="88"/>
        <v>15833.333333333338</v>
      </c>
      <c r="X77" s="28">
        <f t="shared" si="88"/>
        <v>17812.500000000004</v>
      </c>
      <c r="Y77" s="28">
        <f t="shared" si="88"/>
        <v>19791.666666666672</v>
      </c>
      <c r="Z77" s="28">
        <f t="shared" si="88"/>
        <v>21770.833333333332</v>
      </c>
      <c r="AA77" s="28">
        <f t="shared" si="88"/>
        <v>23750</v>
      </c>
      <c r="AB77" s="28">
        <f t="shared" si="88"/>
        <v>27708.333333333332</v>
      </c>
      <c r="AC77" s="28">
        <f t="shared" si="88"/>
        <v>31666.666666666672</v>
      </c>
      <c r="AD77" s="28">
        <f t="shared" si="88"/>
        <v>35625</v>
      </c>
      <c r="AE77" s="28">
        <f t="shared" si="88"/>
        <v>39583.333333333328</v>
      </c>
      <c r="AF77" s="28">
        <f t="shared" si="88"/>
        <v>43541.666666666657</v>
      </c>
      <c r="AG77" s="28">
        <f t="shared" si="88"/>
        <v>47499.999999999993</v>
      </c>
      <c r="AH77" s="28">
        <f t="shared" si="88"/>
        <v>51458.333333333314</v>
      </c>
      <c r="AI77" s="28">
        <f t="shared" si="88"/>
        <v>55416.666666666642</v>
      </c>
      <c r="AJ77" s="28">
        <f t="shared" si="88"/>
        <v>59374.999999999978</v>
      </c>
      <c r="AK77" s="28">
        <f t="shared" si="88"/>
        <v>63333.333333333307</v>
      </c>
      <c r="AL77" s="28">
        <f t="shared" si="88"/>
        <v>67291.666666666642</v>
      </c>
      <c r="AM77" s="28">
        <f t="shared" si="88"/>
        <v>71249.999999999985</v>
      </c>
      <c r="AN77" s="28">
        <f t="shared" si="88"/>
        <v>79166.666666666642</v>
      </c>
      <c r="AO77" s="28">
        <f t="shared" si="88"/>
        <v>87083.333333333314</v>
      </c>
      <c r="AP77" s="28">
        <f t="shared" si="88"/>
        <v>94999.999999999956</v>
      </c>
      <c r="AQ77" s="28">
        <f t="shared" si="88"/>
        <v>102916.66666666663</v>
      </c>
      <c r="AR77" s="28">
        <f t="shared" si="88"/>
        <v>110833.33333333328</v>
      </c>
      <c r="AS77" s="28">
        <f t="shared" si="88"/>
        <v>118749.99999999994</v>
      </c>
      <c r="AT77" s="28">
        <f t="shared" si="88"/>
        <v>126666.66666666658</v>
      </c>
      <c r="AU77" s="28">
        <f t="shared" si="88"/>
        <v>134583.33333333326</v>
      </c>
      <c r="AV77" s="28">
        <f t="shared" si="88"/>
        <v>142499.99999999997</v>
      </c>
      <c r="AW77" s="28">
        <f t="shared" si="88"/>
        <v>150416.66666666663</v>
      </c>
      <c r="AX77" s="28">
        <f t="shared" si="88"/>
        <v>158333.33333333331</v>
      </c>
      <c r="AY77" s="28">
        <f t="shared" si="88"/>
        <v>166250</v>
      </c>
      <c r="AZ77" s="28">
        <f t="shared" si="88"/>
        <v>182083.33333333331</v>
      </c>
      <c r="BA77" s="28">
        <f t="shared" si="88"/>
        <v>197916.66666666663</v>
      </c>
      <c r="BB77" s="28">
        <f t="shared" si="88"/>
        <v>213749.99999999997</v>
      </c>
      <c r="BC77" s="28">
        <f t="shared" si="88"/>
        <v>229583.33333333326</v>
      </c>
      <c r="BD77" s="28">
        <f t="shared" si="88"/>
        <v>245416.66666666657</v>
      </c>
      <c r="BE77" s="28">
        <f t="shared" si="88"/>
        <v>261249.99999999991</v>
      </c>
      <c r="BF77" s="28">
        <f t="shared" si="88"/>
        <v>277083.33333333326</v>
      </c>
      <c r="BG77" s="28">
        <f t="shared" si="88"/>
        <v>292916.66666666663</v>
      </c>
      <c r="BH77" s="28">
        <f t="shared" si="88"/>
        <v>308750</v>
      </c>
      <c r="BI77" s="28">
        <f t="shared" si="88"/>
        <v>324583.33333333343</v>
      </c>
      <c r="BJ77" s="28">
        <f t="shared" si="88"/>
        <v>340416.66666666674</v>
      </c>
      <c r="BK77" s="28">
        <f t="shared" si="88"/>
        <v>356250.00000000012</v>
      </c>
      <c r="BL77" s="28">
        <f t="shared" si="88"/>
        <v>387916.66666666674</v>
      </c>
      <c r="BM77" s="28">
        <f t="shared" si="88"/>
        <v>419583.33333333343</v>
      </c>
      <c r="BN77" s="28">
        <f t="shared" si="88"/>
        <v>451250</v>
      </c>
      <c r="BO77" s="28">
        <f t="shared" si="88"/>
        <v>482916.66666666663</v>
      </c>
      <c r="BP77" s="28">
        <f t="shared" si="88"/>
        <v>514583.33333333326</v>
      </c>
      <c r="BQ77" s="28">
        <f t="shared" si="88"/>
        <v>546250</v>
      </c>
      <c r="BR77" s="28">
        <f t="shared" si="88"/>
        <v>577916.66666666686</v>
      </c>
      <c r="BS77" s="28">
        <f t="shared" si="88"/>
        <v>609583.33333333349</v>
      </c>
      <c r="BT77" s="28">
        <f t="shared" si="88"/>
        <v>641250.00000000023</v>
      </c>
      <c r="BU77" s="28">
        <f t="shared" si="88"/>
        <v>672916.66666666698</v>
      </c>
      <c r="BV77" s="28">
        <f t="shared" si="88"/>
        <v>704583.33333333384</v>
      </c>
      <c r="BW77" s="28">
        <f t="shared" si="88"/>
        <v>736250.00000000047</v>
      </c>
      <c r="BX77" s="28">
        <f t="shared" si="88"/>
        <v>799583.33333333384</v>
      </c>
      <c r="BY77" s="28">
        <f t="shared" si="88"/>
        <v>862916.66666666698</v>
      </c>
      <c r="BZ77" s="28">
        <f t="shared" si="88"/>
        <v>926250.00000000023</v>
      </c>
      <c r="CA77" s="28">
        <f t="shared" si="88"/>
        <v>989583.3333333336</v>
      </c>
      <c r="CB77" s="28">
        <f t="shared" si="88"/>
        <v>1052916.666666667</v>
      </c>
      <c r="CC77" s="28">
        <f t="shared" ref="CC77:CI77" si="89">CC76*CC75</f>
        <v>1116250.0000000005</v>
      </c>
      <c r="CD77" s="28">
        <f t="shared" si="89"/>
        <v>1179583.333333334</v>
      </c>
      <c r="CE77" s="28">
        <f t="shared" si="89"/>
        <v>1242916.6666666677</v>
      </c>
      <c r="CF77" s="28">
        <f t="shared" si="89"/>
        <v>1306250.0000000009</v>
      </c>
      <c r="CG77" s="28">
        <f t="shared" si="89"/>
        <v>1369583.3333333344</v>
      </c>
      <c r="CH77" s="28">
        <f t="shared" si="89"/>
        <v>1432916.6666666679</v>
      </c>
      <c r="CI77" s="28">
        <f t="shared" si="89"/>
        <v>1496250.0000000016</v>
      </c>
    </row>
    <row r="78" spans="2:87" x14ac:dyDescent="0.4">
      <c r="C78" t="s">
        <v>169</v>
      </c>
      <c r="E78" s="12"/>
      <c r="F78" s="12"/>
      <c r="G78" s="13"/>
      <c r="H78" s="21"/>
      <c r="I78" s="21"/>
      <c r="J78" s="21"/>
      <c r="K78" s="21"/>
      <c r="L78" s="21"/>
      <c r="M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21"/>
      <c r="AN78" s="21"/>
      <c r="AO78" s="21"/>
      <c r="AP78" s="21"/>
      <c r="AQ78" s="21"/>
      <c r="AR78" s="21"/>
      <c r="AS78" s="21"/>
      <c r="AT78" s="21"/>
      <c r="AU78" s="21"/>
      <c r="AV78" s="21"/>
      <c r="AW78" s="21"/>
      <c r="AX78" s="21"/>
      <c r="AY78" s="21"/>
      <c r="AZ78" s="21"/>
      <c r="BA78" s="21"/>
      <c r="BB78" s="21"/>
      <c r="BC78" s="21"/>
      <c r="BD78" s="21"/>
      <c r="BE78" s="21"/>
      <c r="BF78" s="21"/>
      <c r="BG78" s="21"/>
      <c r="BH78" s="21"/>
      <c r="BI78" s="21"/>
      <c r="BJ78" s="21"/>
      <c r="BK78" s="21"/>
      <c r="BL78" s="21"/>
      <c r="BM78" s="21"/>
      <c r="BN78" s="21"/>
      <c r="BO78" s="21"/>
      <c r="BP78" s="21"/>
      <c r="BQ78" s="21"/>
      <c r="BR78" s="21"/>
      <c r="BS78" s="21"/>
      <c r="BT78" s="21"/>
      <c r="BU78" s="21"/>
      <c r="BV78" s="21"/>
      <c r="BW78" s="21"/>
      <c r="BX78" s="21"/>
      <c r="BY78" s="21"/>
      <c r="BZ78" s="21"/>
      <c r="CA78" s="21"/>
      <c r="CB78" s="21"/>
      <c r="CC78" s="21"/>
      <c r="CD78" s="21"/>
      <c r="CE78" s="21"/>
      <c r="CF78" s="21"/>
      <c r="CG78" s="21"/>
      <c r="CH78" s="21"/>
      <c r="CI78" s="21"/>
    </row>
    <row r="79" spans="2:87" outlineLevel="1" x14ac:dyDescent="0.4">
      <c r="C79" t="s">
        <v>169</v>
      </c>
      <c r="E79" s="12" t="s">
        <v>174</v>
      </c>
      <c r="F79" s="12"/>
      <c r="G79" s="13"/>
      <c r="H79" s="15"/>
      <c r="I79" s="15"/>
      <c r="J79" s="15"/>
      <c r="K79" s="15"/>
      <c r="L79" s="15"/>
      <c r="M79" s="15"/>
      <c r="P79" s="34">
        <f>P75</f>
        <v>19791.666666666668</v>
      </c>
      <c r="Q79" s="34">
        <f t="shared" ref="Q79:CB79" si="90">Q75</f>
        <v>39583.333333333336</v>
      </c>
      <c r="R79" s="34">
        <f t="shared" si="90"/>
        <v>59375</v>
      </c>
      <c r="S79" s="34">
        <f t="shared" si="90"/>
        <v>79166.666666666672</v>
      </c>
      <c r="T79" s="34">
        <f t="shared" si="90"/>
        <v>98958.333333333343</v>
      </c>
      <c r="U79" s="34">
        <f t="shared" si="90"/>
        <v>118750.00000000001</v>
      </c>
      <c r="V79" s="34">
        <f t="shared" si="90"/>
        <v>138541.66666666669</v>
      </c>
      <c r="W79" s="34">
        <f t="shared" si="90"/>
        <v>158333.33333333337</v>
      </c>
      <c r="X79" s="34">
        <f t="shared" si="90"/>
        <v>178125.00000000003</v>
      </c>
      <c r="Y79" s="34">
        <f t="shared" si="90"/>
        <v>197916.66666666669</v>
      </c>
      <c r="Z79" s="34">
        <f t="shared" si="90"/>
        <v>217708.33333333331</v>
      </c>
      <c r="AA79" s="34">
        <f t="shared" si="90"/>
        <v>237499.99999999997</v>
      </c>
      <c r="AB79" s="34">
        <f t="shared" si="90"/>
        <v>277083.33333333331</v>
      </c>
      <c r="AC79" s="34">
        <f t="shared" si="90"/>
        <v>316666.66666666669</v>
      </c>
      <c r="AD79" s="34">
        <f t="shared" si="90"/>
        <v>356250</v>
      </c>
      <c r="AE79" s="34">
        <f t="shared" si="90"/>
        <v>395833.33333333326</v>
      </c>
      <c r="AF79" s="34">
        <f t="shared" si="90"/>
        <v>435416.66666666657</v>
      </c>
      <c r="AG79" s="34">
        <f t="shared" si="90"/>
        <v>474999.99999999988</v>
      </c>
      <c r="AH79" s="34">
        <f t="shared" si="90"/>
        <v>514583.33333333314</v>
      </c>
      <c r="AI79" s="34">
        <f t="shared" si="90"/>
        <v>554166.6666666664</v>
      </c>
      <c r="AJ79" s="34">
        <f t="shared" si="90"/>
        <v>593749.99999999977</v>
      </c>
      <c r="AK79" s="34">
        <f t="shared" si="90"/>
        <v>633333.33333333302</v>
      </c>
      <c r="AL79" s="34">
        <f t="shared" si="90"/>
        <v>672916.6666666664</v>
      </c>
      <c r="AM79" s="34">
        <f t="shared" si="90"/>
        <v>712499.99999999988</v>
      </c>
      <c r="AN79" s="34">
        <f t="shared" si="90"/>
        <v>791666.6666666664</v>
      </c>
      <c r="AO79" s="34">
        <f t="shared" si="90"/>
        <v>870833.33333333302</v>
      </c>
      <c r="AP79" s="34">
        <f t="shared" si="90"/>
        <v>949999.99999999953</v>
      </c>
      <c r="AQ79" s="34">
        <f t="shared" si="90"/>
        <v>1029166.6666666662</v>
      </c>
      <c r="AR79" s="34">
        <f t="shared" si="90"/>
        <v>1108333.3333333328</v>
      </c>
      <c r="AS79" s="34">
        <f t="shared" si="90"/>
        <v>1187499.9999999993</v>
      </c>
      <c r="AT79" s="34">
        <f t="shared" si="90"/>
        <v>1266666.6666666658</v>
      </c>
      <c r="AU79" s="34">
        <f t="shared" si="90"/>
        <v>1345833.3333333326</v>
      </c>
      <c r="AV79" s="34">
        <f t="shared" si="90"/>
        <v>1424999.9999999995</v>
      </c>
      <c r="AW79" s="34">
        <f t="shared" si="90"/>
        <v>1504166.6666666663</v>
      </c>
      <c r="AX79" s="34">
        <f t="shared" si="90"/>
        <v>1583333.333333333</v>
      </c>
      <c r="AY79" s="34">
        <f t="shared" si="90"/>
        <v>1662500</v>
      </c>
      <c r="AZ79" s="34">
        <f t="shared" si="90"/>
        <v>1820833.333333333</v>
      </c>
      <c r="BA79" s="34">
        <f t="shared" si="90"/>
        <v>1979166.6666666663</v>
      </c>
      <c r="BB79" s="34">
        <f t="shared" si="90"/>
        <v>2137499.9999999995</v>
      </c>
      <c r="BC79" s="34">
        <f t="shared" si="90"/>
        <v>2295833.3333333326</v>
      </c>
      <c r="BD79" s="34">
        <f t="shared" si="90"/>
        <v>2454166.6666666656</v>
      </c>
      <c r="BE79" s="34">
        <f t="shared" si="90"/>
        <v>2612499.9999999991</v>
      </c>
      <c r="BF79" s="34">
        <f t="shared" si="90"/>
        <v>2770833.3333333326</v>
      </c>
      <c r="BG79" s="34">
        <f t="shared" si="90"/>
        <v>2929166.666666666</v>
      </c>
      <c r="BH79" s="34">
        <f t="shared" si="90"/>
        <v>3087500</v>
      </c>
      <c r="BI79" s="34">
        <f t="shared" si="90"/>
        <v>3245833.333333334</v>
      </c>
      <c r="BJ79" s="34">
        <f t="shared" si="90"/>
        <v>3404166.6666666674</v>
      </c>
      <c r="BK79" s="34">
        <f t="shared" si="90"/>
        <v>3562500.0000000009</v>
      </c>
      <c r="BL79" s="34">
        <f t="shared" si="90"/>
        <v>3879166.6666666674</v>
      </c>
      <c r="BM79" s="34">
        <f t="shared" si="90"/>
        <v>4195833.333333334</v>
      </c>
      <c r="BN79" s="34">
        <f t="shared" si="90"/>
        <v>4512500</v>
      </c>
      <c r="BO79" s="34">
        <f t="shared" si="90"/>
        <v>4829166.666666666</v>
      </c>
      <c r="BP79" s="34">
        <f t="shared" si="90"/>
        <v>5145833.3333333321</v>
      </c>
      <c r="BQ79" s="34">
        <f t="shared" si="90"/>
        <v>5462500</v>
      </c>
      <c r="BR79" s="34">
        <f t="shared" si="90"/>
        <v>5779166.6666666679</v>
      </c>
      <c r="BS79" s="34">
        <f t="shared" si="90"/>
        <v>6095833.3333333349</v>
      </c>
      <c r="BT79" s="34">
        <f t="shared" si="90"/>
        <v>6412500.0000000019</v>
      </c>
      <c r="BU79" s="34">
        <f t="shared" si="90"/>
        <v>6729166.6666666698</v>
      </c>
      <c r="BV79" s="34">
        <f t="shared" si="90"/>
        <v>7045833.3333333377</v>
      </c>
      <c r="BW79" s="34">
        <f t="shared" si="90"/>
        <v>7362500.0000000047</v>
      </c>
      <c r="BX79" s="34">
        <f t="shared" si="90"/>
        <v>7995833.3333333377</v>
      </c>
      <c r="BY79" s="34">
        <f t="shared" si="90"/>
        <v>8629166.6666666698</v>
      </c>
      <c r="BZ79" s="34">
        <f t="shared" si="90"/>
        <v>9262500.0000000019</v>
      </c>
      <c r="CA79" s="34">
        <f t="shared" si="90"/>
        <v>9895833.3333333358</v>
      </c>
      <c r="CB79" s="34">
        <f t="shared" si="90"/>
        <v>10529166.66666667</v>
      </c>
      <c r="CC79" s="34">
        <f t="shared" ref="CC79:CI79" si="91">CC75</f>
        <v>11162500.000000004</v>
      </c>
      <c r="CD79" s="34">
        <f t="shared" si="91"/>
        <v>11795833.33333334</v>
      </c>
      <c r="CE79" s="34">
        <f t="shared" si="91"/>
        <v>12429166.666666675</v>
      </c>
      <c r="CF79" s="34">
        <f t="shared" si="91"/>
        <v>13062500.000000009</v>
      </c>
      <c r="CG79" s="34">
        <f t="shared" si="91"/>
        <v>13695833.333333343</v>
      </c>
      <c r="CH79" s="34">
        <f t="shared" si="91"/>
        <v>14329166.666666679</v>
      </c>
      <c r="CI79" s="34">
        <f t="shared" si="91"/>
        <v>14962500.000000015</v>
      </c>
    </row>
    <row r="80" spans="2:87" outlineLevel="1" x14ac:dyDescent="0.4">
      <c r="C80" t="s">
        <v>169</v>
      </c>
      <c r="E80" s="12"/>
      <c r="F80" s="12"/>
      <c r="G80" s="13"/>
      <c r="H80" s="21"/>
      <c r="I80" s="21"/>
      <c r="J80" s="21"/>
      <c r="K80" s="21"/>
      <c r="L80" s="21"/>
      <c r="M80" s="21"/>
      <c r="P80" s="21"/>
      <c r="Q80" s="21"/>
      <c r="R80" s="21"/>
      <c r="S80" s="21"/>
      <c r="T80" s="21"/>
      <c r="U80" s="21"/>
      <c r="V80" s="21"/>
      <c r="W80" s="21"/>
      <c r="X80" s="21"/>
      <c r="Y80" s="21"/>
      <c r="Z80" s="21"/>
      <c r="AA80" s="21"/>
      <c r="AB80" s="21"/>
      <c r="AC80" s="21"/>
      <c r="AD80" s="21"/>
      <c r="AE80" s="21"/>
      <c r="AF80" s="21"/>
      <c r="AG80" s="21"/>
      <c r="AH80" s="21"/>
      <c r="AI80" s="21"/>
      <c r="AJ80" s="21"/>
      <c r="AK80" s="21"/>
      <c r="AL80" s="21"/>
      <c r="AM80" s="21"/>
      <c r="AN80" s="21"/>
      <c r="AO80" s="21"/>
      <c r="AP80" s="21"/>
      <c r="AQ80" s="21"/>
      <c r="AR80" s="21"/>
      <c r="AS80" s="21"/>
      <c r="AT80" s="21"/>
      <c r="AU80" s="21"/>
      <c r="AV80" s="21"/>
      <c r="AW80" s="21"/>
      <c r="AX80" s="21"/>
      <c r="AY80" s="21"/>
      <c r="AZ80" s="21"/>
      <c r="BA80" s="21"/>
      <c r="BB80" s="21"/>
      <c r="BC80" s="21"/>
      <c r="BD80" s="21"/>
      <c r="BE80" s="21"/>
      <c r="BF80" s="21"/>
      <c r="BG80" s="21"/>
      <c r="BH80" s="21"/>
      <c r="BI80" s="21"/>
      <c r="BJ80" s="21"/>
      <c r="BK80" s="21"/>
      <c r="BL80" s="21"/>
      <c r="BM80" s="21"/>
      <c r="BN80" s="21"/>
      <c r="BO80" s="21"/>
      <c r="BP80" s="21"/>
      <c r="BQ80" s="21"/>
      <c r="BR80" s="21"/>
      <c r="BS80" s="21"/>
      <c r="BT80" s="21"/>
      <c r="BU80" s="21"/>
      <c r="BV80" s="21"/>
      <c r="BW80" s="21"/>
      <c r="BX80" s="21"/>
      <c r="BY80" s="21"/>
      <c r="BZ80" s="21"/>
      <c r="CA80" s="21"/>
      <c r="CB80" s="21"/>
      <c r="CC80" s="21"/>
      <c r="CD80" s="21"/>
      <c r="CE80" s="21"/>
      <c r="CF80" s="21"/>
      <c r="CG80" s="21"/>
      <c r="CH80" s="21"/>
      <c r="CI80" s="21"/>
    </row>
    <row r="81" spans="1:87" s="46" customFormat="1" x14ac:dyDescent="0.4">
      <c r="C81" s="46" t="s">
        <v>149</v>
      </c>
      <c r="E81" s="50" t="s">
        <v>175</v>
      </c>
      <c r="F81" s="50"/>
      <c r="G81" s="71"/>
    </row>
    <row r="82" spans="1:87" x14ac:dyDescent="0.4">
      <c r="C82" t="s">
        <v>149</v>
      </c>
      <c r="E82" s="12" t="s">
        <v>176</v>
      </c>
      <c r="F82" s="12"/>
      <c r="G82" s="13"/>
      <c r="H82" s="18">
        <v>2</v>
      </c>
      <c r="I82" s="18">
        <v>2</v>
      </c>
      <c r="J82" s="18">
        <v>2</v>
      </c>
      <c r="K82" s="18">
        <v>2</v>
      </c>
      <c r="L82" s="18">
        <v>2</v>
      </c>
      <c r="M82" s="18">
        <v>2</v>
      </c>
      <c r="P82" s="19" cm="1">
        <f t="array" ref="P82">INDEX($H:$M,ROW(),MATCH(P$2,$H$1:$M$1,0))</f>
        <v>2</v>
      </c>
      <c r="Q82" s="19" cm="1">
        <f t="array" ref="Q82">INDEX($H:$M,ROW(),MATCH(Q$2,$H$1:$M$1,0))</f>
        <v>2</v>
      </c>
      <c r="R82" s="19" cm="1">
        <f t="array" ref="R82">INDEX($H:$M,ROW(),MATCH(R$2,$H$1:$M$1,0))</f>
        <v>2</v>
      </c>
      <c r="S82" s="19" cm="1">
        <f t="array" ref="S82">INDEX($H:$M,ROW(),MATCH(S$2,$H$1:$M$1,0))</f>
        <v>2</v>
      </c>
      <c r="T82" s="19" cm="1">
        <f t="array" ref="T82">INDEX($H:$M,ROW(),MATCH(T$2,$H$1:$M$1,0))</f>
        <v>2</v>
      </c>
      <c r="U82" s="19" cm="1">
        <f t="array" ref="U82">INDEX($H:$M,ROW(),MATCH(U$2,$H$1:$M$1,0))</f>
        <v>2</v>
      </c>
      <c r="V82" s="19" cm="1">
        <f t="array" ref="V82">INDEX($H:$M,ROW(),MATCH(V$2,$H$1:$M$1,0))</f>
        <v>2</v>
      </c>
      <c r="W82" s="19" cm="1">
        <f t="array" ref="W82">INDEX($H:$M,ROW(),MATCH(W$2,$H$1:$M$1,0))</f>
        <v>2</v>
      </c>
      <c r="X82" s="19" cm="1">
        <f t="array" ref="X82">INDEX($H:$M,ROW(),MATCH(X$2,$H$1:$M$1,0))</f>
        <v>2</v>
      </c>
      <c r="Y82" s="19" cm="1">
        <f t="array" ref="Y82">INDEX($H:$M,ROW(),MATCH(Y$2,$H$1:$M$1,0))</f>
        <v>2</v>
      </c>
      <c r="Z82" s="19" cm="1">
        <f t="array" ref="Z82">INDEX($H:$M,ROW(),MATCH(Z$2,$H$1:$M$1,0))</f>
        <v>2</v>
      </c>
      <c r="AA82" s="19" cm="1">
        <f t="array" ref="AA82">INDEX($H:$M,ROW(),MATCH(AA$2,$H$1:$M$1,0))</f>
        <v>2</v>
      </c>
      <c r="AB82" s="19" cm="1">
        <f t="array" ref="AB82">INDEX($H:$M,ROW(),MATCH(AB$2,$H$1:$M$1,0))</f>
        <v>2</v>
      </c>
      <c r="AC82" s="19" cm="1">
        <f t="array" ref="AC82">INDEX($H:$M,ROW(),MATCH(AC$2,$H$1:$M$1,0))</f>
        <v>2</v>
      </c>
      <c r="AD82" s="19" cm="1">
        <f t="array" ref="AD82">INDEX($H:$M,ROW(),MATCH(AD$2,$H$1:$M$1,0))</f>
        <v>2</v>
      </c>
      <c r="AE82" s="19" cm="1">
        <f t="array" ref="AE82">INDEX($H:$M,ROW(),MATCH(AE$2,$H$1:$M$1,0))</f>
        <v>2</v>
      </c>
      <c r="AF82" s="19" cm="1">
        <f t="array" ref="AF82">INDEX($H:$M,ROW(),MATCH(AF$2,$H$1:$M$1,0))</f>
        <v>2</v>
      </c>
      <c r="AG82" s="19" cm="1">
        <f t="array" ref="AG82">INDEX($H:$M,ROW(),MATCH(AG$2,$H$1:$M$1,0))</f>
        <v>2</v>
      </c>
      <c r="AH82" s="19" cm="1">
        <f t="array" ref="AH82">INDEX($H:$M,ROW(),MATCH(AH$2,$H$1:$M$1,0))</f>
        <v>2</v>
      </c>
      <c r="AI82" s="19" cm="1">
        <f t="array" ref="AI82">INDEX($H:$M,ROW(),MATCH(AI$2,$H$1:$M$1,0))</f>
        <v>2</v>
      </c>
      <c r="AJ82" s="19" cm="1">
        <f t="array" ref="AJ82">INDEX($H:$M,ROW(),MATCH(AJ$2,$H$1:$M$1,0))</f>
        <v>2</v>
      </c>
      <c r="AK82" s="19" cm="1">
        <f t="array" ref="AK82">INDEX($H:$M,ROW(),MATCH(AK$2,$H$1:$M$1,0))</f>
        <v>2</v>
      </c>
      <c r="AL82" s="19" cm="1">
        <f t="array" ref="AL82">INDEX($H:$M,ROW(),MATCH(AL$2,$H$1:$M$1,0))</f>
        <v>2</v>
      </c>
      <c r="AM82" s="19" cm="1">
        <f t="array" ref="AM82">INDEX($H:$M,ROW(),MATCH(AM$2,$H$1:$M$1,0))</f>
        <v>2</v>
      </c>
      <c r="AN82" s="19" cm="1">
        <f t="array" ref="AN82">INDEX($H:$M,ROW(),MATCH(AN$2,$H$1:$M$1,0))</f>
        <v>2</v>
      </c>
      <c r="AO82" s="19" cm="1">
        <f t="array" ref="AO82">INDEX($H:$M,ROW(),MATCH(AO$2,$H$1:$M$1,0))</f>
        <v>2</v>
      </c>
      <c r="AP82" s="19" cm="1">
        <f t="array" ref="AP82">INDEX($H:$M,ROW(),MATCH(AP$2,$H$1:$M$1,0))</f>
        <v>2</v>
      </c>
      <c r="AQ82" s="19" cm="1">
        <f t="array" ref="AQ82">INDEX($H:$M,ROW(),MATCH(AQ$2,$H$1:$M$1,0))</f>
        <v>2</v>
      </c>
      <c r="AR82" s="19" cm="1">
        <f t="array" ref="AR82">INDEX($H:$M,ROW(),MATCH(AR$2,$H$1:$M$1,0))</f>
        <v>2</v>
      </c>
      <c r="AS82" s="19" cm="1">
        <f t="array" ref="AS82">INDEX($H:$M,ROW(),MATCH(AS$2,$H$1:$M$1,0))</f>
        <v>2</v>
      </c>
      <c r="AT82" s="19" cm="1">
        <f t="array" ref="AT82">INDEX($H:$M,ROW(),MATCH(AT$2,$H$1:$M$1,0))</f>
        <v>2</v>
      </c>
      <c r="AU82" s="19" cm="1">
        <f t="array" ref="AU82">INDEX($H:$M,ROW(),MATCH(AU$2,$H$1:$M$1,0))</f>
        <v>2</v>
      </c>
      <c r="AV82" s="19" cm="1">
        <f t="array" ref="AV82">INDEX($H:$M,ROW(),MATCH(AV$2,$H$1:$M$1,0))</f>
        <v>2</v>
      </c>
      <c r="AW82" s="19" cm="1">
        <f t="array" ref="AW82">INDEX($H:$M,ROW(),MATCH(AW$2,$H$1:$M$1,0))</f>
        <v>2</v>
      </c>
      <c r="AX82" s="19" cm="1">
        <f t="array" ref="AX82">INDEX($H:$M,ROW(),MATCH(AX$2,$H$1:$M$1,0))</f>
        <v>2</v>
      </c>
      <c r="AY82" s="19" cm="1">
        <f t="array" ref="AY82">INDEX($H:$M,ROW(),MATCH(AY$2,$H$1:$M$1,0))</f>
        <v>2</v>
      </c>
      <c r="AZ82" s="19" cm="1">
        <f t="array" ref="AZ82">INDEX($H:$M,ROW(),MATCH(AZ$2,$H$1:$M$1,0))</f>
        <v>2</v>
      </c>
      <c r="BA82" s="19" cm="1">
        <f t="array" ref="BA82">INDEX($H:$M,ROW(),MATCH(BA$2,$H$1:$M$1,0))</f>
        <v>2</v>
      </c>
      <c r="BB82" s="19" cm="1">
        <f t="array" ref="BB82">INDEX($H:$M,ROW(),MATCH(BB$2,$H$1:$M$1,0))</f>
        <v>2</v>
      </c>
      <c r="BC82" s="19" cm="1">
        <f t="array" ref="BC82">INDEX($H:$M,ROW(),MATCH(BC$2,$H$1:$M$1,0))</f>
        <v>2</v>
      </c>
      <c r="BD82" s="19" cm="1">
        <f t="array" ref="BD82">INDEX($H:$M,ROW(),MATCH(BD$2,$H$1:$M$1,0))</f>
        <v>2</v>
      </c>
      <c r="BE82" s="19" cm="1">
        <f t="array" ref="BE82">INDEX($H:$M,ROW(),MATCH(BE$2,$H$1:$M$1,0))</f>
        <v>2</v>
      </c>
      <c r="BF82" s="19" cm="1">
        <f t="array" ref="BF82">INDEX($H:$M,ROW(),MATCH(BF$2,$H$1:$M$1,0))</f>
        <v>2</v>
      </c>
      <c r="BG82" s="19" cm="1">
        <f t="array" ref="BG82">INDEX($H:$M,ROW(),MATCH(BG$2,$H$1:$M$1,0))</f>
        <v>2</v>
      </c>
      <c r="BH82" s="19" cm="1">
        <f t="array" ref="BH82">INDEX($H:$M,ROW(),MATCH(BH$2,$H$1:$M$1,0))</f>
        <v>2</v>
      </c>
      <c r="BI82" s="19" cm="1">
        <f t="array" ref="BI82">INDEX($H:$M,ROW(),MATCH(BI$2,$H$1:$M$1,0))</f>
        <v>2</v>
      </c>
      <c r="BJ82" s="19" cm="1">
        <f t="array" ref="BJ82">INDEX($H:$M,ROW(),MATCH(BJ$2,$H$1:$M$1,0))</f>
        <v>2</v>
      </c>
      <c r="BK82" s="19" cm="1">
        <f t="array" ref="BK82">INDEX($H:$M,ROW(),MATCH(BK$2,$H$1:$M$1,0))</f>
        <v>2</v>
      </c>
      <c r="BL82" s="19" cm="1">
        <f t="array" ref="BL82">INDEX($H:$M,ROW(),MATCH(BL$2,$H$1:$M$1,0))</f>
        <v>2</v>
      </c>
      <c r="BM82" s="19" cm="1">
        <f t="array" ref="BM82">INDEX($H:$M,ROW(),MATCH(BM$2,$H$1:$M$1,0))</f>
        <v>2</v>
      </c>
      <c r="BN82" s="19" cm="1">
        <f t="array" ref="BN82">INDEX($H:$M,ROW(),MATCH(BN$2,$H$1:$M$1,0))</f>
        <v>2</v>
      </c>
      <c r="BO82" s="19" cm="1">
        <f t="array" ref="BO82">INDEX($H:$M,ROW(),MATCH(BO$2,$H$1:$M$1,0))</f>
        <v>2</v>
      </c>
      <c r="BP82" s="19" cm="1">
        <f t="array" ref="BP82">INDEX($H:$M,ROW(),MATCH(BP$2,$H$1:$M$1,0))</f>
        <v>2</v>
      </c>
      <c r="BQ82" s="19" cm="1">
        <f t="array" ref="BQ82">INDEX($H:$M,ROW(),MATCH(BQ$2,$H$1:$M$1,0))</f>
        <v>2</v>
      </c>
      <c r="BR82" s="19" cm="1">
        <f t="array" ref="BR82">INDEX($H:$M,ROW(),MATCH(BR$2,$H$1:$M$1,0))</f>
        <v>2</v>
      </c>
      <c r="BS82" s="19" cm="1">
        <f t="array" ref="BS82">INDEX($H:$M,ROW(),MATCH(BS$2,$H$1:$M$1,0))</f>
        <v>2</v>
      </c>
      <c r="BT82" s="19" cm="1">
        <f t="array" ref="BT82">INDEX($H:$M,ROW(),MATCH(BT$2,$H$1:$M$1,0))</f>
        <v>2</v>
      </c>
      <c r="BU82" s="19" cm="1">
        <f t="array" ref="BU82">INDEX($H:$M,ROW(),MATCH(BU$2,$H$1:$M$1,0))</f>
        <v>2</v>
      </c>
      <c r="BV82" s="19" cm="1">
        <f t="array" ref="BV82">INDEX($H:$M,ROW(),MATCH(BV$2,$H$1:$M$1,0))</f>
        <v>2</v>
      </c>
      <c r="BW82" s="19" cm="1">
        <f t="array" ref="BW82">INDEX($H:$M,ROW(),MATCH(BW$2,$H$1:$M$1,0))</f>
        <v>2</v>
      </c>
      <c r="BX82" s="19" cm="1">
        <f t="array" ref="BX82">INDEX($H:$M,ROW(),MATCH(BX$2,$H$1:$M$1,0))</f>
        <v>2</v>
      </c>
      <c r="BY82" s="19" cm="1">
        <f t="array" ref="BY82">INDEX($H:$M,ROW(),MATCH(BY$2,$H$1:$M$1,0))</f>
        <v>2</v>
      </c>
      <c r="BZ82" s="19" cm="1">
        <f t="array" ref="BZ82">INDEX($H:$M,ROW(),MATCH(BZ$2,$H$1:$M$1,0))</f>
        <v>2</v>
      </c>
      <c r="CA82" s="19" cm="1">
        <f t="array" ref="CA82">INDEX($H:$M,ROW(),MATCH(CA$2,$H$1:$M$1,0))</f>
        <v>2</v>
      </c>
      <c r="CB82" s="19" cm="1">
        <f t="array" ref="CB82">INDEX($H:$M,ROW(),MATCH(CB$2,$H$1:$M$1,0))</f>
        <v>2</v>
      </c>
      <c r="CC82" s="19" cm="1">
        <f t="array" ref="CC82">INDEX($H:$M,ROW(),MATCH(CC$2,$H$1:$M$1,0))</f>
        <v>2</v>
      </c>
      <c r="CD82" s="19" cm="1">
        <f t="array" ref="CD82">INDEX($H:$M,ROW(),MATCH(CD$2,$H$1:$M$1,0))</f>
        <v>2</v>
      </c>
      <c r="CE82" s="19" cm="1">
        <f t="array" ref="CE82">INDEX($H:$M,ROW(),MATCH(CE$2,$H$1:$M$1,0))</f>
        <v>2</v>
      </c>
      <c r="CF82" s="19" cm="1">
        <f t="array" ref="CF82">INDEX($H:$M,ROW(),MATCH(CF$2,$H$1:$M$1,0))</f>
        <v>2</v>
      </c>
      <c r="CG82" s="19" cm="1">
        <f t="array" ref="CG82">INDEX($H:$M,ROW(),MATCH(CG$2,$H$1:$M$1,0))</f>
        <v>2</v>
      </c>
      <c r="CH82" s="19" cm="1">
        <f t="array" ref="CH82">INDEX($H:$M,ROW(),MATCH(CH$2,$H$1:$M$1,0))</f>
        <v>2</v>
      </c>
      <c r="CI82" s="19" cm="1">
        <f t="array" ref="CI82">INDEX($H:$M,ROW(),MATCH(CI$2,$H$1:$M$1,0))</f>
        <v>2</v>
      </c>
    </row>
    <row r="83" spans="1:87" x14ac:dyDescent="0.4">
      <c r="B83" t="s">
        <v>202</v>
      </c>
      <c r="C83" t="s">
        <v>149</v>
      </c>
      <c r="E83" s="27" t="str">
        <f>SUBSTITUTE(E81,":","")&amp;" Expense"</f>
        <v>Unit cost - volume driven Expense</v>
      </c>
      <c r="F83" s="27"/>
      <c r="G83" s="9"/>
      <c r="H83" s="28">
        <f t="shared" ref="H83:M83" si="92">-H82*H79</f>
        <v>0</v>
      </c>
      <c r="I83" s="28">
        <f t="shared" si="92"/>
        <v>0</v>
      </c>
      <c r="J83" s="28">
        <f t="shared" si="92"/>
        <v>0</v>
      </c>
      <c r="K83" s="28">
        <f t="shared" si="92"/>
        <v>0</v>
      </c>
      <c r="L83" s="28">
        <f t="shared" si="92"/>
        <v>0</v>
      </c>
      <c r="M83" s="28">
        <f t="shared" si="92"/>
        <v>0</v>
      </c>
      <c r="P83" s="28">
        <f>-P82*P79</f>
        <v>-39583.333333333336</v>
      </c>
      <c r="Q83" s="28">
        <f t="shared" ref="Q83:CB83" si="93">-Q82*Q79</f>
        <v>-79166.666666666672</v>
      </c>
      <c r="R83" s="28">
        <f t="shared" si="93"/>
        <v>-118750</v>
      </c>
      <c r="S83" s="28">
        <f t="shared" si="93"/>
        <v>-158333.33333333334</v>
      </c>
      <c r="T83" s="28">
        <f t="shared" si="93"/>
        <v>-197916.66666666669</v>
      </c>
      <c r="U83" s="28">
        <f t="shared" si="93"/>
        <v>-237500.00000000003</v>
      </c>
      <c r="V83" s="28">
        <f t="shared" si="93"/>
        <v>-277083.33333333337</v>
      </c>
      <c r="W83" s="28">
        <f t="shared" si="93"/>
        <v>-316666.66666666674</v>
      </c>
      <c r="X83" s="28">
        <f t="shared" si="93"/>
        <v>-356250.00000000006</v>
      </c>
      <c r="Y83" s="28">
        <f t="shared" si="93"/>
        <v>-395833.33333333337</v>
      </c>
      <c r="Z83" s="28">
        <f t="shared" si="93"/>
        <v>-435416.66666666663</v>
      </c>
      <c r="AA83" s="28">
        <f t="shared" si="93"/>
        <v>-474999.99999999994</v>
      </c>
      <c r="AB83" s="28">
        <f t="shared" si="93"/>
        <v>-554166.66666666663</v>
      </c>
      <c r="AC83" s="28">
        <f t="shared" si="93"/>
        <v>-633333.33333333337</v>
      </c>
      <c r="AD83" s="28">
        <f t="shared" si="93"/>
        <v>-712500</v>
      </c>
      <c r="AE83" s="28">
        <f t="shared" si="93"/>
        <v>-791666.66666666651</v>
      </c>
      <c r="AF83" s="28">
        <f t="shared" si="93"/>
        <v>-870833.33333333314</v>
      </c>
      <c r="AG83" s="28">
        <f t="shared" si="93"/>
        <v>-949999.99999999977</v>
      </c>
      <c r="AH83" s="28">
        <f t="shared" si="93"/>
        <v>-1029166.6666666663</v>
      </c>
      <c r="AI83" s="28">
        <f t="shared" si="93"/>
        <v>-1108333.3333333328</v>
      </c>
      <c r="AJ83" s="28">
        <f t="shared" si="93"/>
        <v>-1187499.9999999995</v>
      </c>
      <c r="AK83" s="28">
        <f t="shared" si="93"/>
        <v>-1266666.666666666</v>
      </c>
      <c r="AL83" s="28">
        <f t="shared" si="93"/>
        <v>-1345833.3333333328</v>
      </c>
      <c r="AM83" s="28">
        <f t="shared" si="93"/>
        <v>-1424999.9999999998</v>
      </c>
      <c r="AN83" s="28">
        <f t="shared" si="93"/>
        <v>-1583333.3333333328</v>
      </c>
      <c r="AO83" s="28">
        <f t="shared" si="93"/>
        <v>-1741666.666666666</v>
      </c>
      <c r="AP83" s="28">
        <f t="shared" si="93"/>
        <v>-1899999.9999999991</v>
      </c>
      <c r="AQ83" s="28">
        <f t="shared" si="93"/>
        <v>-2058333.3333333323</v>
      </c>
      <c r="AR83" s="28">
        <f t="shared" si="93"/>
        <v>-2216666.6666666656</v>
      </c>
      <c r="AS83" s="28">
        <f t="shared" si="93"/>
        <v>-2374999.9999999986</v>
      </c>
      <c r="AT83" s="28">
        <f t="shared" si="93"/>
        <v>-2533333.3333333316</v>
      </c>
      <c r="AU83" s="28">
        <f t="shared" si="93"/>
        <v>-2691666.6666666651</v>
      </c>
      <c r="AV83" s="28">
        <f t="shared" si="93"/>
        <v>-2849999.9999999991</v>
      </c>
      <c r="AW83" s="28">
        <f t="shared" si="93"/>
        <v>-3008333.3333333326</v>
      </c>
      <c r="AX83" s="28">
        <f t="shared" si="93"/>
        <v>-3166666.666666666</v>
      </c>
      <c r="AY83" s="28">
        <f t="shared" si="93"/>
        <v>-3325000</v>
      </c>
      <c r="AZ83" s="28">
        <f t="shared" si="93"/>
        <v>-3641666.666666666</v>
      </c>
      <c r="BA83" s="28">
        <f t="shared" si="93"/>
        <v>-3958333.3333333326</v>
      </c>
      <c r="BB83" s="28">
        <f t="shared" si="93"/>
        <v>-4274999.9999999991</v>
      </c>
      <c r="BC83" s="28">
        <f t="shared" si="93"/>
        <v>-4591666.6666666651</v>
      </c>
      <c r="BD83" s="28">
        <f t="shared" si="93"/>
        <v>-4908333.3333333312</v>
      </c>
      <c r="BE83" s="28">
        <f t="shared" si="93"/>
        <v>-5224999.9999999981</v>
      </c>
      <c r="BF83" s="28">
        <f t="shared" si="93"/>
        <v>-5541666.6666666651</v>
      </c>
      <c r="BG83" s="28">
        <f t="shared" si="93"/>
        <v>-5858333.3333333321</v>
      </c>
      <c r="BH83" s="28">
        <f t="shared" si="93"/>
        <v>-6175000</v>
      </c>
      <c r="BI83" s="28">
        <f t="shared" si="93"/>
        <v>-6491666.6666666679</v>
      </c>
      <c r="BJ83" s="28">
        <f t="shared" si="93"/>
        <v>-6808333.3333333349</v>
      </c>
      <c r="BK83" s="28">
        <f t="shared" si="93"/>
        <v>-7125000.0000000019</v>
      </c>
      <c r="BL83" s="28">
        <f t="shared" si="93"/>
        <v>-7758333.3333333349</v>
      </c>
      <c r="BM83" s="28">
        <f t="shared" si="93"/>
        <v>-8391666.6666666679</v>
      </c>
      <c r="BN83" s="28">
        <f t="shared" si="93"/>
        <v>-9025000</v>
      </c>
      <c r="BO83" s="28">
        <f t="shared" si="93"/>
        <v>-9658333.3333333321</v>
      </c>
      <c r="BP83" s="28">
        <f t="shared" si="93"/>
        <v>-10291666.666666664</v>
      </c>
      <c r="BQ83" s="28">
        <f t="shared" si="93"/>
        <v>-10925000</v>
      </c>
      <c r="BR83" s="28">
        <f t="shared" si="93"/>
        <v>-11558333.333333336</v>
      </c>
      <c r="BS83" s="28">
        <f t="shared" si="93"/>
        <v>-12191666.66666667</v>
      </c>
      <c r="BT83" s="28">
        <f t="shared" si="93"/>
        <v>-12825000.000000004</v>
      </c>
      <c r="BU83" s="28">
        <f t="shared" si="93"/>
        <v>-13458333.33333334</v>
      </c>
      <c r="BV83" s="28">
        <f t="shared" si="93"/>
        <v>-14091666.666666675</v>
      </c>
      <c r="BW83" s="28">
        <f t="shared" si="93"/>
        <v>-14725000.000000009</v>
      </c>
      <c r="BX83" s="28">
        <f t="shared" si="93"/>
        <v>-15991666.666666675</v>
      </c>
      <c r="BY83" s="28">
        <f t="shared" si="93"/>
        <v>-17258333.33333334</v>
      </c>
      <c r="BZ83" s="28">
        <f t="shared" si="93"/>
        <v>-18525000.000000004</v>
      </c>
      <c r="CA83" s="28">
        <f t="shared" si="93"/>
        <v>-19791666.666666672</v>
      </c>
      <c r="CB83" s="28">
        <f t="shared" si="93"/>
        <v>-21058333.33333334</v>
      </c>
      <c r="CC83" s="28">
        <f t="shared" ref="CC83:CI83" si="94">-CC82*CC79</f>
        <v>-22325000.000000007</v>
      </c>
      <c r="CD83" s="28">
        <f t="shared" si="94"/>
        <v>-23591666.666666679</v>
      </c>
      <c r="CE83" s="28">
        <f t="shared" si="94"/>
        <v>-24858333.333333351</v>
      </c>
      <c r="CF83" s="28">
        <f t="shared" si="94"/>
        <v>-26125000.000000019</v>
      </c>
      <c r="CG83" s="28">
        <f t="shared" si="94"/>
        <v>-27391666.666666687</v>
      </c>
      <c r="CH83" s="28">
        <f t="shared" si="94"/>
        <v>-28658333.333333358</v>
      </c>
      <c r="CI83" s="28">
        <f t="shared" si="94"/>
        <v>-29925000.00000003</v>
      </c>
    </row>
    <row r="84" spans="1:87" x14ac:dyDescent="0.4">
      <c r="C84" t="s">
        <v>149</v>
      </c>
      <c r="E84" s="12"/>
      <c r="F84" s="12"/>
      <c r="G84" s="13"/>
      <c r="H84" s="21"/>
      <c r="I84" s="21"/>
      <c r="J84" s="21"/>
      <c r="K84" s="21"/>
      <c r="L84" s="21"/>
      <c r="M84" s="21"/>
      <c r="P84" s="21"/>
      <c r="Q84" s="21"/>
      <c r="R84" s="21"/>
      <c r="S84" s="21"/>
      <c r="T84" s="21"/>
      <c r="U84" s="21"/>
      <c r="V84" s="21"/>
      <c r="W84" s="21"/>
      <c r="X84" s="21"/>
      <c r="Y84" s="21"/>
      <c r="Z84" s="21"/>
      <c r="AA84" s="21"/>
      <c r="AB84" s="21"/>
      <c r="AC84" s="21"/>
      <c r="AD84" s="21"/>
      <c r="AE84" s="21"/>
      <c r="AF84" s="21"/>
      <c r="AG84" s="21"/>
      <c r="AH84" s="21"/>
      <c r="AI84" s="21"/>
      <c r="AJ84" s="21"/>
      <c r="AK84" s="21"/>
      <c r="AL84" s="21"/>
      <c r="AM84" s="21"/>
      <c r="AN84" s="21"/>
      <c r="AO84" s="21"/>
      <c r="AP84" s="21"/>
      <c r="AQ84" s="21"/>
      <c r="AR84" s="21"/>
      <c r="AS84" s="21"/>
      <c r="AT84" s="21"/>
      <c r="AU84" s="21"/>
      <c r="AV84" s="21"/>
      <c r="AW84" s="21"/>
      <c r="AX84" s="21"/>
      <c r="AY84" s="21"/>
      <c r="AZ84" s="21"/>
      <c r="BA84" s="21"/>
      <c r="BB84" s="21"/>
      <c r="BC84" s="21"/>
      <c r="BD84" s="21"/>
      <c r="BE84" s="21"/>
      <c r="BF84" s="21"/>
      <c r="BG84" s="21"/>
      <c r="BH84" s="21"/>
      <c r="BI84" s="21"/>
      <c r="BJ84" s="21"/>
      <c r="BK84" s="21"/>
      <c r="BL84" s="21"/>
      <c r="BM84" s="21"/>
      <c r="BN84" s="21"/>
      <c r="BO84" s="21"/>
      <c r="BP84" s="21"/>
      <c r="BQ84" s="21"/>
      <c r="BR84" s="21"/>
      <c r="BS84" s="21"/>
      <c r="BT84" s="21"/>
      <c r="BU84" s="21"/>
      <c r="BV84" s="21"/>
      <c r="BW84" s="21"/>
      <c r="BX84" s="21"/>
      <c r="BY84" s="21"/>
      <c r="BZ84" s="21"/>
      <c r="CA84" s="21"/>
      <c r="CB84" s="21"/>
      <c r="CC84" s="21"/>
      <c r="CD84" s="21"/>
      <c r="CE84" s="21"/>
      <c r="CF84" s="21"/>
      <c r="CG84" s="21"/>
      <c r="CH84" s="21"/>
      <c r="CI84" s="21"/>
    </row>
    <row r="85" spans="1:87" outlineLevel="1" x14ac:dyDescent="0.4">
      <c r="C85" t="s">
        <v>149</v>
      </c>
      <c r="E85" t="str">
        <f>"Revenue driver: "&amp;E77</f>
        <v>Revenue driver: Advertising revenue Revenue</v>
      </c>
      <c r="H85" s="53"/>
      <c r="I85" s="53"/>
      <c r="J85" s="53"/>
      <c r="K85" s="53"/>
      <c r="L85" s="53"/>
      <c r="M85" s="53"/>
      <c r="P85" s="53">
        <f>P77</f>
        <v>1979.166666666667</v>
      </c>
      <c r="Q85" s="53">
        <f t="shared" ref="Q85:CB85" si="95">Q77</f>
        <v>3958.3333333333339</v>
      </c>
      <c r="R85" s="53">
        <f t="shared" si="95"/>
        <v>5937.5</v>
      </c>
      <c r="S85" s="53">
        <f t="shared" si="95"/>
        <v>7916.6666666666679</v>
      </c>
      <c r="T85" s="53">
        <f t="shared" si="95"/>
        <v>9895.8333333333358</v>
      </c>
      <c r="U85" s="53">
        <f t="shared" si="95"/>
        <v>11875.000000000002</v>
      </c>
      <c r="V85" s="53">
        <f t="shared" si="95"/>
        <v>13854.16666666667</v>
      </c>
      <c r="W85" s="53">
        <f t="shared" si="95"/>
        <v>15833.333333333338</v>
      </c>
      <c r="X85" s="53">
        <f t="shared" si="95"/>
        <v>17812.500000000004</v>
      </c>
      <c r="Y85" s="53">
        <f t="shared" si="95"/>
        <v>19791.666666666672</v>
      </c>
      <c r="Z85" s="53">
        <f t="shared" si="95"/>
        <v>21770.833333333332</v>
      </c>
      <c r="AA85" s="53">
        <f t="shared" si="95"/>
        <v>23750</v>
      </c>
      <c r="AB85" s="53">
        <f t="shared" si="95"/>
        <v>27708.333333333332</v>
      </c>
      <c r="AC85" s="53">
        <f t="shared" si="95"/>
        <v>31666.666666666672</v>
      </c>
      <c r="AD85" s="53">
        <f t="shared" si="95"/>
        <v>35625</v>
      </c>
      <c r="AE85" s="53">
        <f t="shared" si="95"/>
        <v>39583.333333333328</v>
      </c>
      <c r="AF85" s="53">
        <f t="shared" si="95"/>
        <v>43541.666666666657</v>
      </c>
      <c r="AG85" s="53">
        <f t="shared" si="95"/>
        <v>47499.999999999993</v>
      </c>
      <c r="AH85" s="53">
        <f t="shared" si="95"/>
        <v>51458.333333333314</v>
      </c>
      <c r="AI85" s="53">
        <f t="shared" si="95"/>
        <v>55416.666666666642</v>
      </c>
      <c r="AJ85" s="53">
        <f t="shared" si="95"/>
        <v>59374.999999999978</v>
      </c>
      <c r="AK85" s="53">
        <f t="shared" si="95"/>
        <v>63333.333333333307</v>
      </c>
      <c r="AL85" s="53">
        <f t="shared" si="95"/>
        <v>67291.666666666642</v>
      </c>
      <c r="AM85" s="53">
        <f t="shared" si="95"/>
        <v>71249.999999999985</v>
      </c>
      <c r="AN85" s="53">
        <f t="shared" si="95"/>
        <v>79166.666666666642</v>
      </c>
      <c r="AO85" s="53">
        <f t="shared" si="95"/>
        <v>87083.333333333314</v>
      </c>
      <c r="AP85" s="53">
        <f t="shared" si="95"/>
        <v>94999.999999999956</v>
      </c>
      <c r="AQ85" s="53">
        <f t="shared" si="95"/>
        <v>102916.66666666663</v>
      </c>
      <c r="AR85" s="53">
        <f t="shared" si="95"/>
        <v>110833.33333333328</v>
      </c>
      <c r="AS85" s="53">
        <f t="shared" si="95"/>
        <v>118749.99999999994</v>
      </c>
      <c r="AT85" s="53">
        <f t="shared" si="95"/>
        <v>126666.66666666658</v>
      </c>
      <c r="AU85" s="53">
        <f t="shared" si="95"/>
        <v>134583.33333333326</v>
      </c>
      <c r="AV85" s="53">
        <f t="shared" si="95"/>
        <v>142499.99999999997</v>
      </c>
      <c r="AW85" s="53">
        <f t="shared" si="95"/>
        <v>150416.66666666663</v>
      </c>
      <c r="AX85" s="53">
        <f t="shared" si="95"/>
        <v>158333.33333333331</v>
      </c>
      <c r="AY85" s="53">
        <f t="shared" si="95"/>
        <v>166250</v>
      </c>
      <c r="AZ85" s="53">
        <f t="shared" si="95"/>
        <v>182083.33333333331</v>
      </c>
      <c r="BA85" s="53">
        <f t="shared" si="95"/>
        <v>197916.66666666663</v>
      </c>
      <c r="BB85" s="53">
        <f t="shared" si="95"/>
        <v>213749.99999999997</v>
      </c>
      <c r="BC85" s="53">
        <f t="shared" si="95"/>
        <v>229583.33333333326</v>
      </c>
      <c r="BD85" s="53">
        <f t="shared" si="95"/>
        <v>245416.66666666657</v>
      </c>
      <c r="BE85" s="53">
        <f t="shared" si="95"/>
        <v>261249.99999999991</v>
      </c>
      <c r="BF85" s="53">
        <f t="shared" si="95"/>
        <v>277083.33333333326</v>
      </c>
      <c r="BG85" s="53">
        <f t="shared" si="95"/>
        <v>292916.66666666663</v>
      </c>
      <c r="BH85" s="53">
        <f t="shared" si="95"/>
        <v>308750</v>
      </c>
      <c r="BI85" s="53">
        <f t="shared" si="95"/>
        <v>324583.33333333343</v>
      </c>
      <c r="BJ85" s="53">
        <f t="shared" si="95"/>
        <v>340416.66666666674</v>
      </c>
      <c r="BK85" s="53">
        <f t="shared" si="95"/>
        <v>356250.00000000012</v>
      </c>
      <c r="BL85" s="53">
        <f t="shared" si="95"/>
        <v>387916.66666666674</v>
      </c>
      <c r="BM85" s="53">
        <f t="shared" si="95"/>
        <v>419583.33333333343</v>
      </c>
      <c r="BN85" s="53">
        <f t="shared" si="95"/>
        <v>451250</v>
      </c>
      <c r="BO85" s="53">
        <f t="shared" si="95"/>
        <v>482916.66666666663</v>
      </c>
      <c r="BP85" s="53">
        <f t="shared" si="95"/>
        <v>514583.33333333326</v>
      </c>
      <c r="BQ85" s="53">
        <f t="shared" si="95"/>
        <v>546250</v>
      </c>
      <c r="BR85" s="53">
        <f t="shared" si="95"/>
        <v>577916.66666666686</v>
      </c>
      <c r="BS85" s="53">
        <f t="shared" si="95"/>
        <v>609583.33333333349</v>
      </c>
      <c r="BT85" s="53">
        <f t="shared" si="95"/>
        <v>641250.00000000023</v>
      </c>
      <c r="BU85" s="53">
        <f t="shared" si="95"/>
        <v>672916.66666666698</v>
      </c>
      <c r="BV85" s="53">
        <f t="shared" si="95"/>
        <v>704583.33333333384</v>
      </c>
      <c r="BW85" s="53">
        <f t="shared" si="95"/>
        <v>736250.00000000047</v>
      </c>
      <c r="BX85" s="53">
        <f t="shared" si="95"/>
        <v>799583.33333333384</v>
      </c>
      <c r="BY85" s="53">
        <f t="shared" si="95"/>
        <v>862916.66666666698</v>
      </c>
      <c r="BZ85" s="53">
        <f t="shared" si="95"/>
        <v>926250.00000000023</v>
      </c>
      <c r="CA85" s="53">
        <f t="shared" si="95"/>
        <v>989583.3333333336</v>
      </c>
      <c r="CB85" s="53">
        <f t="shared" si="95"/>
        <v>1052916.666666667</v>
      </c>
      <c r="CC85" s="53">
        <f t="shared" ref="CC85:CI85" si="96">CC77</f>
        <v>1116250.0000000005</v>
      </c>
      <c r="CD85" s="53">
        <f t="shared" si="96"/>
        <v>1179583.333333334</v>
      </c>
      <c r="CE85" s="53">
        <f t="shared" si="96"/>
        <v>1242916.6666666677</v>
      </c>
      <c r="CF85" s="53">
        <f t="shared" si="96"/>
        <v>1306250.0000000009</v>
      </c>
      <c r="CG85" s="53">
        <f t="shared" si="96"/>
        <v>1369583.3333333344</v>
      </c>
      <c r="CH85" s="53">
        <f t="shared" si="96"/>
        <v>1432916.6666666679</v>
      </c>
      <c r="CI85" s="53">
        <f t="shared" si="96"/>
        <v>1496250.0000000016</v>
      </c>
    </row>
    <row r="86" spans="1:87" outlineLevel="1" x14ac:dyDescent="0.4">
      <c r="C86" t="s">
        <v>149</v>
      </c>
      <c r="E86" s="12"/>
      <c r="F86" s="12"/>
      <c r="G86" s="13"/>
      <c r="H86" s="21"/>
      <c r="I86" s="21"/>
      <c r="J86" s="21"/>
      <c r="K86" s="21"/>
      <c r="L86" s="21"/>
      <c r="M86" s="21"/>
      <c r="P86" s="21"/>
      <c r="Q86" s="21"/>
      <c r="R86" s="21"/>
      <c r="S86" s="21"/>
      <c r="T86" s="21"/>
      <c r="U86" s="21"/>
      <c r="V86" s="21"/>
      <c r="W86" s="21"/>
      <c r="X86" s="21"/>
      <c r="Y86" s="21"/>
      <c r="Z86" s="21"/>
      <c r="AA86" s="21"/>
      <c r="AB86" s="21"/>
      <c r="AC86" s="21"/>
      <c r="AD86" s="21"/>
      <c r="AE86" s="21"/>
      <c r="AF86" s="21"/>
      <c r="AG86" s="21"/>
      <c r="AH86" s="21"/>
      <c r="AI86" s="21"/>
      <c r="AJ86" s="21"/>
      <c r="AK86" s="21"/>
      <c r="AL86" s="21"/>
      <c r="AM86" s="21"/>
      <c r="AN86" s="21"/>
      <c r="AO86" s="21"/>
      <c r="AP86" s="21"/>
      <c r="AQ86" s="21"/>
      <c r="AR86" s="21"/>
      <c r="AS86" s="21"/>
      <c r="AT86" s="21"/>
      <c r="AU86" s="21"/>
      <c r="AV86" s="21"/>
      <c r="AW86" s="21"/>
      <c r="AX86" s="21"/>
      <c r="AY86" s="21"/>
      <c r="AZ86" s="21"/>
      <c r="BA86" s="21"/>
      <c r="BB86" s="21"/>
      <c r="BC86" s="21"/>
      <c r="BD86" s="21"/>
      <c r="BE86" s="21"/>
      <c r="BF86" s="21"/>
      <c r="BG86" s="21"/>
      <c r="BH86" s="21"/>
      <c r="BI86" s="21"/>
      <c r="BJ86" s="21"/>
      <c r="BK86" s="21"/>
      <c r="BL86" s="21"/>
      <c r="BM86" s="21"/>
      <c r="BN86" s="21"/>
      <c r="BO86" s="21"/>
      <c r="BP86" s="21"/>
      <c r="BQ86" s="21"/>
      <c r="BR86" s="21"/>
      <c r="BS86" s="21"/>
      <c r="BT86" s="21"/>
      <c r="BU86" s="21"/>
      <c r="BV86" s="21"/>
      <c r="BW86" s="21"/>
      <c r="BX86" s="21"/>
      <c r="BY86" s="21"/>
      <c r="BZ86" s="21"/>
      <c r="CA86" s="21"/>
      <c r="CB86" s="21"/>
      <c r="CC86" s="21"/>
      <c r="CD86" s="21"/>
      <c r="CE86" s="21"/>
      <c r="CF86" s="21"/>
      <c r="CG86" s="21"/>
      <c r="CH86" s="21"/>
      <c r="CI86" s="21"/>
    </row>
    <row r="87" spans="1:87" outlineLevel="1" x14ac:dyDescent="0.4">
      <c r="C87" t="s">
        <v>149</v>
      </c>
      <c r="E87" s="12" t="str">
        <f>E79</f>
        <v>Driver: # of impressions</v>
      </c>
      <c r="F87" s="12"/>
      <c r="G87" s="13"/>
      <c r="H87" s="15"/>
      <c r="I87" s="15"/>
      <c r="J87" s="15"/>
      <c r="K87" s="15"/>
      <c r="L87" s="15"/>
      <c r="M87" s="15"/>
      <c r="P87" s="34">
        <f>P79</f>
        <v>19791.666666666668</v>
      </c>
      <c r="Q87" s="34">
        <f t="shared" ref="Q87:CB87" si="97">Q79</f>
        <v>39583.333333333336</v>
      </c>
      <c r="R87" s="34">
        <f t="shared" si="97"/>
        <v>59375</v>
      </c>
      <c r="S87" s="34">
        <f t="shared" si="97"/>
        <v>79166.666666666672</v>
      </c>
      <c r="T87" s="34">
        <f t="shared" si="97"/>
        <v>98958.333333333343</v>
      </c>
      <c r="U87" s="34">
        <f t="shared" si="97"/>
        <v>118750.00000000001</v>
      </c>
      <c r="V87" s="34">
        <f t="shared" si="97"/>
        <v>138541.66666666669</v>
      </c>
      <c r="W87" s="34">
        <f t="shared" si="97"/>
        <v>158333.33333333337</v>
      </c>
      <c r="X87" s="34">
        <f t="shared" si="97"/>
        <v>178125.00000000003</v>
      </c>
      <c r="Y87" s="34">
        <f t="shared" si="97"/>
        <v>197916.66666666669</v>
      </c>
      <c r="Z87" s="34">
        <f t="shared" si="97"/>
        <v>217708.33333333331</v>
      </c>
      <c r="AA87" s="34">
        <f t="shared" si="97"/>
        <v>237499.99999999997</v>
      </c>
      <c r="AB87" s="34">
        <f t="shared" si="97"/>
        <v>277083.33333333331</v>
      </c>
      <c r="AC87" s="34">
        <f t="shared" si="97"/>
        <v>316666.66666666669</v>
      </c>
      <c r="AD87" s="34">
        <f t="shared" si="97"/>
        <v>356250</v>
      </c>
      <c r="AE87" s="34">
        <f t="shared" si="97"/>
        <v>395833.33333333326</v>
      </c>
      <c r="AF87" s="34">
        <f t="shared" si="97"/>
        <v>435416.66666666657</v>
      </c>
      <c r="AG87" s="34">
        <f t="shared" si="97"/>
        <v>474999.99999999988</v>
      </c>
      <c r="AH87" s="34">
        <f t="shared" si="97"/>
        <v>514583.33333333314</v>
      </c>
      <c r="AI87" s="34">
        <f t="shared" si="97"/>
        <v>554166.6666666664</v>
      </c>
      <c r="AJ87" s="34">
        <f t="shared" si="97"/>
        <v>593749.99999999977</v>
      </c>
      <c r="AK87" s="34">
        <f t="shared" si="97"/>
        <v>633333.33333333302</v>
      </c>
      <c r="AL87" s="34">
        <f t="shared" si="97"/>
        <v>672916.6666666664</v>
      </c>
      <c r="AM87" s="34">
        <f t="shared" si="97"/>
        <v>712499.99999999988</v>
      </c>
      <c r="AN87" s="34">
        <f t="shared" si="97"/>
        <v>791666.6666666664</v>
      </c>
      <c r="AO87" s="34">
        <f t="shared" si="97"/>
        <v>870833.33333333302</v>
      </c>
      <c r="AP87" s="34">
        <f t="shared" si="97"/>
        <v>949999.99999999953</v>
      </c>
      <c r="AQ87" s="34">
        <f t="shared" si="97"/>
        <v>1029166.6666666662</v>
      </c>
      <c r="AR87" s="34">
        <f t="shared" si="97"/>
        <v>1108333.3333333328</v>
      </c>
      <c r="AS87" s="34">
        <f t="shared" si="97"/>
        <v>1187499.9999999993</v>
      </c>
      <c r="AT87" s="34">
        <f t="shared" si="97"/>
        <v>1266666.6666666658</v>
      </c>
      <c r="AU87" s="34">
        <f t="shared" si="97"/>
        <v>1345833.3333333326</v>
      </c>
      <c r="AV87" s="34">
        <f t="shared" si="97"/>
        <v>1424999.9999999995</v>
      </c>
      <c r="AW87" s="34">
        <f t="shared" si="97"/>
        <v>1504166.6666666663</v>
      </c>
      <c r="AX87" s="34">
        <f t="shared" si="97"/>
        <v>1583333.333333333</v>
      </c>
      <c r="AY87" s="34">
        <f t="shared" si="97"/>
        <v>1662500</v>
      </c>
      <c r="AZ87" s="34">
        <f t="shared" si="97"/>
        <v>1820833.333333333</v>
      </c>
      <c r="BA87" s="34">
        <f t="shared" si="97"/>
        <v>1979166.6666666663</v>
      </c>
      <c r="BB87" s="34">
        <f t="shared" si="97"/>
        <v>2137499.9999999995</v>
      </c>
      <c r="BC87" s="34">
        <f t="shared" si="97"/>
        <v>2295833.3333333326</v>
      </c>
      <c r="BD87" s="34">
        <f t="shared" si="97"/>
        <v>2454166.6666666656</v>
      </c>
      <c r="BE87" s="34">
        <f t="shared" si="97"/>
        <v>2612499.9999999991</v>
      </c>
      <c r="BF87" s="34">
        <f t="shared" si="97"/>
        <v>2770833.3333333326</v>
      </c>
      <c r="BG87" s="34">
        <f t="shared" si="97"/>
        <v>2929166.666666666</v>
      </c>
      <c r="BH87" s="34">
        <f t="shared" si="97"/>
        <v>3087500</v>
      </c>
      <c r="BI87" s="34">
        <f t="shared" si="97"/>
        <v>3245833.333333334</v>
      </c>
      <c r="BJ87" s="34">
        <f t="shared" si="97"/>
        <v>3404166.6666666674</v>
      </c>
      <c r="BK87" s="34">
        <f t="shared" si="97"/>
        <v>3562500.0000000009</v>
      </c>
      <c r="BL87" s="34">
        <f t="shared" si="97"/>
        <v>3879166.6666666674</v>
      </c>
      <c r="BM87" s="34">
        <f t="shared" si="97"/>
        <v>4195833.333333334</v>
      </c>
      <c r="BN87" s="34">
        <f t="shared" si="97"/>
        <v>4512500</v>
      </c>
      <c r="BO87" s="34">
        <f t="shared" si="97"/>
        <v>4829166.666666666</v>
      </c>
      <c r="BP87" s="34">
        <f t="shared" si="97"/>
        <v>5145833.3333333321</v>
      </c>
      <c r="BQ87" s="34">
        <f t="shared" si="97"/>
        <v>5462500</v>
      </c>
      <c r="BR87" s="34">
        <f t="shared" si="97"/>
        <v>5779166.6666666679</v>
      </c>
      <c r="BS87" s="34">
        <f t="shared" si="97"/>
        <v>6095833.3333333349</v>
      </c>
      <c r="BT87" s="34">
        <f t="shared" si="97"/>
        <v>6412500.0000000019</v>
      </c>
      <c r="BU87" s="34">
        <f t="shared" si="97"/>
        <v>6729166.6666666698</v>
      </c>
      <c r="BV87" s="34">
        <f t="shared" si="97"/>
        <v>7045833.3333333377</v>
      </c>
      <c r="BW87" s="34">
        <f t="shared" si="97"/>
        <v>7362500.0000000047</v>
      </c>
      <c r="BX87" s="34">
        <f t="shared" si="97"/>
        <v>7995833.3333333377</v>
      </c>
      <c r="BY87" s="34">
        <f t="shared" si="97"/>
        <v>8629166.6666666698</v>
      </c>
      <c r="BZ87" s="34">
        <f t="shared" si="97"/>
        <v>9262500.0000000019</v>
      </c>
      <c r="CA87" s="34">
        <f t="shared" si="97"/>
        <v>9895833.3333333358</v>
      </c>
      <c r="CB87" s="34">
        <f t="shared" si="97"/>
        <v>10529166.66666667</v>
      </c>
      <c r="CC87" s="34">
        <f t="shared" ref="CC87:CI87" si="98">CC79</f>
        <v>11162500.000000004</v>
      </c>
      <c r="CD87" s="34">
        <f t="shared" si="98"/>
        <v>11795833.33333334</v>
      </c>
      <c r="CE87" s="34">
        <f t="shared" si="98"/>
        <v>12429166.666666675</v>
      </c>
      <c r="CF87" s="34">
        <f t="shared" si="98"/>
        <v>13062500.000000009</v>
      </c>
      <c r="CG87" s="34">
        <f t="shared" si="98"/>
        <v>13695833.333333343</v>
      </c>
      <c r="CH87" s="34">
        <f t="shared" si="98"/>
        <v>14329166.666666679</v>
      </c>
      <c r="CI87" s="34">
        <f t="shared" si="98"/>
        <v>14962500.000000015</v>
      </c>
    </row>
    <row r="88" spans="1:87" outlineLevel="1" x14ac:dyDescent="0.4">
      <c r="C88" t="s">
        <v>149</v>
      </c>
      <c r="E88" s="12"/>
      <c r="F88" s="12"/>
      <c r="G88" s="13"/>
      <c r="H88" s="21"/>
      <c r="I88" s="21"/>
      <c r="J88" s="21"/>
      <c r="K88" s="21"/>
      <c r="L88" s="21"/>
      <c r="M88" s="21"/>
      <c r="P88" s="21"/>
      <c r="Q88" s="21"/>
      <c r="R88" s="21"/>
      <c r="S88" s="21"/>
      <c r="T88" s="21"/>
      <c r="U88" s="21"/>
      <c r="V88" s="21"/>
      <c r="W88" s="21"/>
      <c r="X88" s="21"/>
      <c r="Y88" s="21"/>
      <c r="Z88" s="21"/>
      <c r="AA88" s="21"/>
      <c r="AB88" s="21"/>
      <c r="AC88" s="21"/>
      <c r="AD88" s="21"/>
      <c r="AE88" s="21"/>
      <c r="AF88" s="21"/>
      <c r="AG88" s="21"/>
      <c r="AH88" s="21"/>
      <c r="AI88" s="21"/>
      <c r="AJ88" s="21"/>
      <c r="AK88" s="21"/>
      <c r="AL88" s="21"/>
      <c r="AM88" s="21"/>
      <c r="AN88" s="21"/>
      <c r="AO88" s="21"/>
      <c r="AP88" s="21"/>
      <c r="AQ88" s="21"/>
      <c r="AR88" s="21"/>
      <c r="AS88" s="21"/>
      <c r="AT88" s="21"/>
      <c r="AU88" s="21"/>
      <c r="AV88" s="21"/>
      <c r="AW88" s="21"/>
      <c r="AX88" s="21"/>
      <c r="AY88" s="21"/>
      <c r="AZ88" s="21"/>
      <c r="BA88" s="21"/>
      <c r="BB88" s="21"/>
      <c r="BC88" s="21"/>
      <c r="BD88" s="21"/>
      <c r="BE88" s="21"/>
      <c r="BF88" s="21"/>
      <c r="BG88" s="21"/>
      <c r="BH88" s="21"/>
      <c r="BI88" s="21"/>
      <c r="BJ88" s="21"/>
      <c r="BK88" s="21"/>
      <c r="BL88" s="21"/>
      <c r="BM88" s="21"/>
      <c r="BN88" s="21"/>
      <c r="BO88" s="21"/>
      <c r="BP88" s="21"/>
      <c r="BQ88" s="21"/>
      <c r="BR88" s="21"/>
      <c r="BS88" s="21"/>
      <c r="BT88" s="21"/>
      <c r="BU88" s="21"/>
      <c r="BV88" s="21"/>
      <c r="BW88" s="21"/>
      <c r="BX88" s="21"/>
      <c r="BY88" s="21"/>
      <c r="BZ88" s="21"/>
      <c r="CA88" s="21"/>
      <c r="CB88" s="21"/>
      <c r="CC88" s="21"/>
      <c r="CD88" s="21"/>
      <c r="CE88" s="21"/>
      <c r="CF88" s="21"/>
      <c r="CG88" s="21"/>
      <c r="CH88" s="21"/>
      <c r="CI88" s="21"/>
    </row>
    <row r="89" spans="1:87" s="42" customFormat="1" x14ac:dyDescent="0.4">
      <c r="C89" s="42" t="s">
        <v>157</v>
      </c>
      <c r="E89" s="41" t="s">
        <v>177</v>
      </c>
      <c r="F89" s="41"/>
      <c r="G89" s="68"/>
    </row>
    <row r="90" spans="1:87" x14ac:dyDescent="0.4">
      <c r="C90" t="s">
        <v>157</v>
      </c>
      <c r="E90" s="12" t="s">
        <v>168</v>
      </c>
      <c r="F90" s="12"/>
      <c r="G90" s="13"/>
      <c r="H90" s="18">
        <v>1000</v>
      </c>
      <c r="I90" s="18">
        <v>1000</v>
      </c>
      <c r="J90" s="18">
        <v>1000</v>
      </c>
      <c r="K90" s="18">
        <v>1000</v>
      </c>
      <c r="L90" s="18">
        <v>1000</v>
      </c>
      <c r="M90" s="18">
        <v>1000</v>
      </c>
      <c r="P90" s="19" cm="1">
        <f t="array" ref="P90">INDEX($H:$M,ROW(),MATCH(P$2,$H$1:$M$1,0))</f>
        <v>1000</v>
      </c>
      <c r="Q90" s="19" cm="1">
        <f t="array" ref="Q90">INDEX($H:$M,ROW(),MATCH(Q$2,$H$1:$M$1,0))</f>
        <v>1000</v>
      </c>
      <c r="R90" s="19" cm="1">
        <f t="array" ref="R90">INDEX($H:$M,ROW(),MATCH(R$2,$H$1:$M$1,0))</f>
        <v>1000</v>
      </c>
      <c r="S90" s="19" cm="1">
        <f t="array" ref="S90">INDEX($H:$M,ROW(),MATCH(S$2,$H$1:$M$1,0))</f>
        <v>1000</v>
      </c>
      <c r="T90" s="19" cm="1">
        <f t="array" ref="T90">INDEX($H:$M,ROW(),MATCH(T$2,$H$1:$M$1,0))</f>
        <v>1000</v>
      </c>
      <c r="U90" s="19" cm="1">
        <f t="array" ref="U90">INDEX($H:$M,ROW(),MATCH(U$2,$H$1:$M$1,0))</f>
        <v>1000</v>
      </c>
      <c r="V90" s="19" cm="1">
        <f t="array" ref="V90">INDEX($H:$M,ROW(),MATCH(V$2,$H$1:$M$1,0))</f>
        <v>1000</v>
      </c>
      <c r="W90" s="19" cm="1">
        <f t="array" ref="W90">INDEX($H:$M,ROW(),MATCH(W$2,$H$1:$M$1,0))</f>
        <v>1000</v>
      </c>
      <c r="X90" s="19" cm="1">
        <f t="array" ref="X90">INDEX($H:$M,ROW(),MATCH(X$2,$H$1:$M$1,0))</f>
        <v>1000</v>
      </c>
      <c r="Y90" s="19" cm="1">
        <f t="array" ref="Y90">INDEX($H:$M,ROW(),MATCH(Y$2,$H$1:$M$1,0))</f>
        <v>1000</v>
      </c>
      <c r="Z90" s="19" cm="1">
        <f t="array" ref="Z90">INDEX($H:$M,ROW(),MATCH(Z$2,$H$1:$M$1,0))</f>
        <v>1000</v>
      </c>
      <c r="AA90" s="19" cm="1">
        <f t="array" ref="AA90">INDEX($H:$M,ROW(),MATCH(AA$2,$H$1:$M$1,0))</f>
        <v>1000</v>
      </c>
      <c r="AB90" s="19" cm="1">
        <f t="array" ref="AB90">INDEX($H:$M,ROW(),MATCH(AB$2,$H$1:$M$1,0))</f>
        <v>1000</v>
      </c>
      <c r="AC90" s="19" cm="1">
        <f t="array" ref="AC90">INDEX($H:$M,ROW(),MATCH(AC$2,$H$1:$M$1,0))</f>
        <v>1000</v>
      </c>
      <c r="AD90" s="19" cm="1">
        <f t="array" ref="AD90">INDEX($H:$M,ROW(),MATCH(AD$2,$H$1:$M$1,0))</f>
        <v>1000</v>
      </c>
      <c r="AE90" s="19" cm="1">
        <f t="array" ref="AE90">INDEX($H:$M,ROW(),MATCH(AE$2,$H$1:$M$1,0))</f>
        <v>1000</v>
      </c>
      <c r="AF90" s="19" cm="1">
        <f t="array" ref="AF90">INDEX($H:$M,ROW(),MATCH(AF$2,$H$1:$M$1,0))</f>
        <v>1000</v>
      </c>
      <c r="AG90" s="19" cm="1">
        <f t="array" ref="AG90">INDEX($H:$M,ROW(),MATCH(AG$2,$H$1:$M$1,0))</f>
        <v>1000</v>
      </c>
      <c r="AH90" s="19" cm="1">
        <f t="array" ref="AH90">INDEX($H:$M,ROW(),MATCH(AH$2,$H$1:$M$1,0))</f>
        <v>1000</v>
      </c>
      <c r="AI90" s="19" cm="1">
        <f t="array" ref="AI90">INDEX($H:$M,ROW(),MATCH(AI$2,$H$1:$M$1,0))</f>
        <v>1000</v>
      </c>
      <c r="AJ90" s="19" cm="1">
        <f t="array" ref="AJ90">INDEX($H:$M,ROW(),MATCH(AJ$2,$H$1:$M$1,0))</f>
        <v>1000</v>
      </c>
      <c r="AK90" s="19" cm="1">
        <f t="array" ref="AK90">INDEX($H:$M,ROW(),MATCH(AK$2,$H$1:$M$1,0))</f>
        <v>1000</v>
      </c>
      <c r="AL90" s="19" cm="1">
        <f t="array" ref="AL90">INDEX($H:$M,ROW(),MATCH(AL$2,$H$1:$M$1,0))</f>
        <v>1000</v>
      </c>
      <c r="AM90" s="19" cm="1">
        <f t="array" ref="AM90">INDEX($H:$M,ROW(),MATCH(AM$2,$H$1:$M$1,0))</f>
        <v>1000</v>
      </c>
      <c r="AN90" s="19" cm="1">
        <f t="array" ref="AN90">INDEX($H:$M,ROW(),MATCH(AN$2,$H$1:$M$1,0))</f>
        <v>1000</v>
      </c>
      <c r="AO90" s="19" cm="1">
        <f t="array" ref="AO90">INDEX($H:$M,ROW(),MATCH(AO$2,$H$1:$M$1,0))</f>
        <v>1000</v>
      </c>
      <c r="AP90" s="19" cm="1">
        <f t="array" ref="AP90">INDEX($H:$M,ROW(),MATCH(AP$2,$H$1:$M$1,0))</f>
        <v>1000</v>
      </c>
      <c r="AQ90" s="19" cm="1">
        <f t="array" ref="AQ90">INDEX($H:$M,ROW(),MATCH(AQ$2,$H$1:$M$1,0))</f>
        <v>1000</v>
      </c>
      <c r="AR90" s="19" cm="1">
        <f t="array" ref="AR90">INDEX($H:$M,ROW(),MATCH(AR$2,$H$1:$M$1,0))</f>
        <v>1000</v>
      </c>
      <c r="AS90" s="19" cm="1">
        <f t="array" ref="AS90">INDEX($H:$M,ROW(),MATCH(AS$2,$H$1:$M$1,0))</f>
        <v>1000</v>
      </c>
      <c r="AT90" s="19" cm="1">
        <f t="array" ref="AT90">INDEX($H:$M,ROW(),MATCH(AT$2,$H$1:$M$1,0))</f>
        <v>1000</v>
      </c>
      <c r="AU90" s="19" cm="1">
        <f t="array" ref="AU90">INDEX($H:$M,ROW(),MATCH(AU$2,$H$1:$M$1,0))</f>
        <v>1000</v>
      </c>
      <c r="AV90" s="19" cm="1">
        <f t="array" ref="AV90">INDEX($H:$M,ROW(),MATCH(AV$2,$H$1:$M$1,0))</f>
        <v>1000</v>
      </c>
      <c r="AW90" s="19" cm="1">
        <f t="array" ref="AW90">INDEX($H:$M,ROW(),MATCH(AW$2,$H$1:$M$1,0))</f>
        <v>1000</v>
      </c>
      <c r="AX90" s="19" cm="1">
        <f t="array" ref="AX90">INDEX($H:$M,ROW(),MATCH(AX$2,$H$1:$M$1,0))</f>
        <v>1000</v>
      </c>
      <c r="AY90" s="19" cm="1">
        <f t="array" ref="AY90">INDEX($H:$M,ROW(),MATCH(AY$2,$H$1:$M$1,0))</f>
        <v>1000</v>
      </c>
      <c r="AZ90" s="19" cm="1">
        <f t="array" ref="AZ90">INDEX($H:$M,ROW(),MATCH(AZ$2,$H$1:$M$1,0))</f>
        <v>1000</v>
      </c>
      <c r="BA90" s="19" cm="1">
        <f t="array" ref="BA90">INDEX($H:$M,ROW(),MATCH(BA$2,$H$1:$M$1,0))</f>
        <v>1000</v>
      </c>
      <c r="BB90" s="19" cm="1">
        <f t="array" ref="BB90">INDEX($H:$M,ROW(),MATCH(BB$2,$H$1:$M$1,0))</f>
        <v>1000</v>
      </c>
      <c r="BC90" s="19" cm="1">
        <f t="array" ref="BC90">INDEX($H:$M,ROW(),MATCH(BC$2,$H$1:$M$1,0))</f>
        <v>1000</v>
      </c>
      <c r="BD90" s="19" cm="1">
        <f t="array" ref="BD90">INDEX($H:$M,ROW(),MATCH(BD$2,$H$1:$M$1,0))</f>
        <v>1000</v>
      </c>
      <c r="BE90" s="19" cm="1">
        <f t="array" ref="BE90">INDEX($H:$M,ROW(),MATCH(BE$2,$H$1:$M$1,0))</f>
        <v>1000</v>
      </c>
      <c r="BF90" s="19" cm="1">
        <f t="array" ref="BF90">INDEX($H:$M,ROW(),MATCH(BF$2,$H$1:$M$1,0))</f>
        <v>1000</v>
      </c>
      <c r="BG90" s="19" cm="1">
        <f t="array" ref="BG90">INDEX($H:$M,ROW(),MATCH(BG$2,$H$1:$M$1,0))</f>
        <v>1000</v>
      </c>
      <c r="BH90" s="19" cm="1">
        <f t="array" ref="BH90">INDEX($H:$M,ROW(),MATCH(BH$2,$H$1:$M$1,0))</f>
        <v>1000</v>
      </c>
      <c r="BI90" s="19" cm="1">
        <f t="array" ref="BI90">INDEX($H:$M,ROW(),MATCH(BI$2,$H$1:$M$1,0))</f>
        <v>1000</v>
      </c>
      <c r="BJ90" s="19" cm="1">
        <f t="array" ref="BJ90">INDEX($H:$M,ROW(),MATCH(BJ$2,$H$1:$M$1,0))</f>
        <v>1000</v>
      </c>
      <c r="BK90" s="19" cm="1">
        <f t="array" ref="BK90">INDEX($H:$M,ROW(),MATCH(BK$2,$H$1:$M$1,0))</f>
        <v>1000</v>
      </c>
      <c r="BL90" s="19" cm="1">
        <f t="array" ref="BL90">INDEX($H:$M,ROW(),MATCH(BL$2,$H$1:$M$1,0))</f>
        <v>1000</v>
      </c>
      <c r="BM90" s="19" cm="1">
        <f t="array" ref="BM90">INDEX($H:$M,ROW(),MATCH(BM$2,$H$1:$M$1,0))</f>
        <v>1000</v>
      </c>
      <c r="BN90" s="19" cm="1">
        <f t="array" ref="BN90">INDEX($H:$M,ROW(),MATCH(BN$2,$H$1:$M$1,0))</f>
        <v>1000</v>
      </c>
      <c r="BO90" s="19" cm="1">
        <f t="array" ref="BO90">INDEX($H:$M,ROW(),MATCH(BO$2,$H$1:$M$1,0))</f>
        <v>1000</v>
      </c>
      <c r="BP90" s="19" cm="1">
        <f t="array" ref="BP90">INDEX($H:$M,ROW(),MATCH(BP$2,$H$1:$M$1,0))</f>
        <v>1000</v>
      </c>
      <c r="BQ90" s="19" cm="1">
        <f t="array" ref="BQ90">INDEX($H:$M,ROW(),MATCH(BQ$2,$H$1:$M$1,0))</f>
        <v>1000</v>
      </c>
      <c r="BR90" s="19" cm="1">
        <f t="array" ref="BR90">INDEX($H:$M,ROW(),MATCH(BR$2,$H$1:$M$1,0))</f>
        <v>1000</v>
      </c>
      <c r="BS90" s="19" cm="1">
        <f t="array" ref="BS90">INDEX($H:$M,ROW(),MATCH(BS$2,$H$1:$M$1,0))</f>
        <v>1000</v>
      </c>
      <c r="BT90" s="19" cm="1">
        <f t="array" ref="BT90">INDEX($H:$M,ROW(),MATCH(BT$2,$H$1:$M$1,0))</f>
        <v>1000</v>
      </c>
      <c r="BU90" s="19" cm="1">
        <f t="array" ref="BU90">INDEX($H:$M,ROW(),MATCH(BU$2,$H$1:$M$1,0))</f>
        <v>1000</v>
      </c>
      <c r="BV90" s="19" cm="1">
        <f t="array" ref="BV90">INDEX($H:$M,ROW(),MATCH(BV$2,$H$1:$M$1,0))</f>
        <v>1000</v>
      </c>
      <c r="BW90" s="19" cm="1">
        <f t="array" ref="BW90">INDEX($H:$M,ROW(),MATCH(BW$2,$H$1:$M$1,0))</f>
        <v>1000</v>
      </c>
      <c r="BX90" s="19" cm="1">
        <f t="array" ref="BX90">INDEX($H:$M,ROW(),MATCH(BX$2,$H$1:$M$1,0))</f>
        <v>1000</v>
      </c>
      <c r="BY90" s="19" cm="1">
        <f t="array" ref="BY90">INDEX($H:$M,ROW(),MATCH(BY$2,$H$1:$M$1,0))</f>
        <v>1000</v>
      </c>
      <c r="BZ90" s="19" cm="1">
        <f t="array" ref="BZ90">INDEX($H:$M,ROW(),MATCH(BZ$2,$H$1:$M$1,0))</f>
        <v>1000</v>
      </c>
      <c r="CA90" s="19" cm="1">
        <f t="array" ref="CA90">INDEX($H:$M,ROW(),MATCH(CA$2,$H$1:$M$1,0))</f>
        <v>1000</v>
      </c>
      <c r="CB90" s="19" cm="1">
        <f t="array" ref="CB90">INDEX($H:$M,ROW(),MATCH(CB$2,$H$1:$M$1,0))</f>
        <v>1000</v>
      </c>
      <c r="CC90" s="19" cm="1">
        <f t="array" ref="CC90">INDEX($H:$M,ROW(),MATCH(CC$2,$H$1:$M$1,0))</f>
        <v>1000</v>
      </c>
      <c r="CD90" s="19" cm="1">
        <f t="array" ref="CD90">INDEX($H:$M,ROW(),MATCH(CD$2,$H$1:$M$1,0))</f>
        <v>1000</v>
      </c>
      <c r="CE90" s="19" cm="1">
        <f t="array" ref="CE90">INDEX($H:$M,ROW(),MATCH(CE$2,$H$1:$M$1,0))</f>
        <v>1000</v>
      </c>
      <c r="CF90" s="19" cm="1">
        <f t="array" ref="CF90">INDEX($H:$M,ROW(),MATCH(CF$2,$H$1:$M$1,0))</f>
        <v>1000</v>
      </c>
      <c r="CG90" s="19" cm="1">
        <f t="array" ref="CG90">INDEX($H:$M,ROW(),MATCH(CG$2,$H$1:$M$1,0))</f>
        <v>1000</v>
      </c>
      <c r="CH90" s="19" cm="1">
        <f t="array" ref="CH90">INDEX($H:$M,ROW(),MATCH(CH$2,$H$1:$M$1,0))</f>
        <v>1000</v>
      </c>
      <c r="CI90" s="19" cm="1">
        <f t="array" ref="CI90">INDEX($H:$M,ROW(),MATCH(CI$2,$H$1:$M$1,0))</f>
        <v>1000</v>
      </c>
    </row>
    <row r="91" spans="1:87" x14ac:dyDescent="0.4">
      <c r="C91" t="s">
        <v>157</v>
      </c>
    </row>
    <row r="92" spans="1:87" x14ac:dyDescent="0.4">
      <c r="B92" s="6"/>
      <c r="C92" t="s">
        <v>157</v>
      </c>
      <c r="E92" s="12" t="s">
        <v>70</v>
      </c>
      <c r="F92" s="12"/>
      <c r="G92" s="13"/>
    </row>
    <row r="93" spans="1:87" x14ac:dyDescent="0.4">
      <c r="B93" s="6"/>
      <c r="C93" t="s">
        <v>157</v>
      </c>
      <c r="E93" t="s">
        <v>71</v>
      </c>
      <c r="H93" s="15">
        <f>SUMIF($3:$3,H$1-1,93:93)</f>
        <v>0</v>
      </c>
      <c r="I93" s="15">
        <f>H97</f>
        <v>0.05</v>
      </c>
      <c r="J93" s="15">
        <f>I97</f>
        <v>0.05</v>
      </c>
      <c r="K93" s="15">
        <f>J97</f>
        <v>0.05</v>
      </c>
      <c r="L93" s="15">
        <f>K97</f>
        <v>0.05</v>
      </c>
      <c r="M93" s="15">
        <f>L97</f>
        <v>0.05</v>
      </c>
      <c r="O93" s="34"/>
      <c r="P93" s="34">
        <f>O97</f>
        <v>0</v>
      </c>
      <c r="Q93" s="34">
        <f>P97</f>
        <v>0.05</v>
      </c>
      <c r="R93" s="34">
        <f t="shared" ref="R93:CC93" si="99">Q97</f>
        <v>0.05</v>
      </c>
      <c r="S93" s="34">
        <f t="shared" si="99"/>
        <v>0.05</v>
      </c>
      <c r="T93" s="34">
        <f t="shared" si="99"/>
        <v>0.05</v>
      </c>
      <c r="U93" s="34">
        <f t="shared" si="99"/>
        <v>0.05</v>
      </c>
      <c r="V93" s="34">
        <f t="shared" si="99"/>
        <v>0.05</v>
      </c>
      <c r="W93" s="34">
        <f t="shared" si="99"/>
        <v>0.05</v>
      </c>
      <c r="X93" s="34">
        <f t="shared" si="99"/>
        <v>0.05</v>
      </c>
      <c r="Y93" s="34">
        <f t="shared" si="99"/>
        <v>0.05</v>
      </c>
      <c r="Z93" s="34">
        <f t="shared" si="99"/>
        <v>0.05</v>
      </c>
      <c r="AA93" s="34">
        <f t="shared" si="99"/>
        <v>0.05</v>
      </c>
      <c r="AB93" s="34">
        <f t="shared" si="99"/>
        <v>0.05</v>
      </c>
      <c r="AC93" s="34">
        <f t="shared" si="99"/>
        <v>0.05</v>
      </c>
      <c r="AD93" s="34">
        <f t="shared" si="99"/>
        <v>0.05</v>
      </c>
      <c r="AE93" s="34">
        <f t="shared" si="99"/>
        <v>0.05</v>
      </c>
      <c r="AF93" s="34">
        <f t="shared" si="99"/>
        <v>0.05</v>
      </c>
      <c r="AG93" s="34">
        <f t="shared" si="99"/>
        <v>0.05</v>
      </c>
      <c r="AH93" s="34">
        <f t="shared" si="99"/>
        <v>0.05</v>
      </c>
      <c r="AI93" s="34">
        <f t="shared" si="99"/>
        <v>0.05</v>
      </c>
      <c r="AJ93" s="34">
        <f t="shared" si="99"/>
        <v>0.05</v>
      </c>
      <c r="AK93" s="34">
        <f t="shared" si="99"/>
        <v>0.05</v>
      </c>
      <c r="AL93" s="34">
        <f t="shared" si="99"/>
        <v>0.05</v>
      </c>
      <c r="AM93" s="34">
        <f t="shared" si="99"/>
        <v>0.05</v>
      </c>
      <c r="AN93" s="34">
        <f t="shared" si="99"/>
        <v>0.05</v>
      </c>
      <c r="AO93" s="34">
        <f t="shared" si="99"/>
        <v>0.05</v>
      </c>
      <c r="AP93" s="34">
        <f t="shared" si="99"/>
        <v>0.05</v>
      </c>
      <c r="AQ93" s="34">
        <f t="shared" si="99"/>
        <v>0.05</v>
      </c>
      <c r="AR93" s="34">
        <f t="shared" si="99"/>
        <v>0.05</v>
      </c>
      <c r="AS93" s="34">
        <f t="shared" si="99"/>
        <v>0.05</v>
      </c>
      <c r="AT93" s="34">
        <f t="shared" si="99"/>
        <v>0.05</v>
      </c>
      <c r="AU93" s="34">
        <f t="shared" si="99"/>
        <v>0.05</v>
      </c>
      <c r="AV93" s="34">
        <f t="shared" si="99"/>
        <v>0.05</v>
      </c>
      <c r="AW93" s="34">
        <f t="shared" si="99"/>
        <v>0.05</v>
      </c>
      <c r="AX93" s="34">
        <f t="shared" si="99"/>
        <v>0.05</v>
      </c>
      <c r="AY93" s="34">
        <f t="shared" si="99"/>
        <v>0.05</v>
      </c>
      <c r="AZ93" s="34">
        <f t="shared" si="99"/>
        <v>0.05</v>
      </c>
      <c r="BA93" s="34">
        <f t="shared" si="99"/>
        <v>0.05</v>
      </c>
      <c r="BB93" s="34">
        <f t="shared" si="99"/>
        <v>0.05</v>
      </c>
      <c r="BC93" s="34">
        <f t="shared" si="99"/>
        <v>0.05</v>
      </c>
      <c r="BD93" s="34">
        <f t="shared" si="99"/>
        <v>0.05</v>
      </c>
      <c r="BE93" s="34">
        <f t="shared" si="99"/>
        <v>0.05</v>
      </c>
      <c r="BF93" s="34">
        <f t="shared" si="99"/>
        <v>0.05</v>
      </c>
      <c r="BG93" s="34">
        <f t="shared" si="99"/>
        <v>0.05</v>
      </c>
      <c r="BH93" s="34">
        <f t="shared" si="99"/>
        <v>0.05</v>
      </c>
      <c r="BI93" s="34">
        <f t="shared" si="99"/>
        <v>0.05</v>
      </c>
      <c r="BJ93" s="34">
        <f t="shared" si="99"/>
        <v>0.05</v>
      </c>
      <c r="BK93" s="34">
        <f t="shared" si="99"/>
        <v>0.05</v>
      </c>
      <c r="BL93" s="34">
        <f t="shared" si="99"/>
        <v>0.05</v>
      </c>
      <c r="BM93" s="34">
        <f t="shared" si="99"/>
        <v>0.05</v>
      </c>
      <c r="BN93" s="34">
        <f t="shared" si="99"/>
        <v>0.05</v>
      </c>
      <c r="BO93" s="34">
        <f t="shared" si="99"/>
        <v>0.05</v>
      </c>
      <c r="BP93" s="34">
        <f t="shared" si="99"/>
        <v>0.05</v>
      </c>
      <c r="BQ93" s="34">
        <f t="shared" si="99"/>
        <v>0.05</v>
      </c>
      <c r="BR93" s="34">
        <f t="shared" si="99"/>
        <v>0.05</v>
      </c>
      <c r="BS93" s="34">
        <f t="shared" si="99"/>
        <v>0.05</v>
      </c>
      <c r="BT93" s="34">
        <f t="shared" si="99"/>
        <v>0.05</v>
      </c>
      <c r="BU93" s="34">
        <f t="shared" si="99"/>
        <v>0.05</v>
      </c>
      <c r="BV93" s="34">
        <f t="shared" si="99"/>
        <v>0.05</v>
      </c>
      <c r="BW93" s="34">
        <f t="shared" si="99"/>
        <v>0.05</v>
      </c>
      <c r="BX93" s="34">
        <f t="shared" si="99"/>
        <v>0.05</v>
      </c>
      <c r="BY93" s="34">
        <f t="shared" si="99"/>
        <v>0.05</v>
      </c>
      <c r="BZ93" s="34">
        <f t="shared" si="99"/>
        <v>0.05</v>
      </c>
      <c r="CA93" s="34">
        <f t="shared" si="99"/>
        <v>0.05</v>
      </c>
      <c r="CB93" s="34">
        <f t="shared" si="99"/>
        <v>0.05</v>
      </c>
      <c r="CC93" s="34">
        <f t="shared" si="99"/>
        <v>0.05</v>
      </c>
      <c r="CD93" s="34">
        <f t="shared" ref="CD93:CI93" si="100">CC97</f>
        <v>0.05</v>
      </c>
      <c r="CE93" s="34">
        <f t="shared" si="100"/>
        <v>0.05</v>
      </c>
      <c r="CF93" s="34">
        <f t="shared" si="100"/>
        <v>0.05</v>
      </c>
      <c r="CG93" s="34">
        <f t="shared" si="100"/>
        <v>0.05</v>
      </c>
      <c r="CH93" s="34">
        <f t="shared" si="100"/>
        <v>0.05</v>
      </c>
      <c r="CI93" s="34">
        <f t="shared" si="100"/>
        <v>0.05</v>
      </c>
    </row>
    <row r="94" spans="1:87" x14ac:dyDescent="0.4">
      <c r="B94" s="6"/>
      <c r="C94" t="s">
        <v>157</v>
      </c>
      <c r="E94" t="s">
        <v>72</v>
      </c>
      <c r="H94" s="34">
        <f t="shared" ref="H94:M94" si="101">SUMIF($2:$2,H$1,94:94)</f>
        <v>144</v>
      </c>
      <c r="I94" s="34">
        <f t="shared" si="101"/>
        <v>588</v>
      </c>
      <c r="J94" s="34">
        <f t="shared" si="101"/>
        <v>1467</v>
      </c>
      <c r="K94" s="34">
        <f t="shared" si="101"/>
        <v>3224</v>
      </c>
      <c r="L94" s="34">
        <f t="shared" si="101"/>
        <v>6738</v>
      </c>
      <c r="M94" s="34">
        <f t="shared" si="101"/>
        <v>13768</v>
      </c>
      <c r="O94" s="17"/>
      <c r="P94" s="34">
        <f>ROUNDDOWN(P85/P90,0)</f>
        <v>1</v>
      </c>
      <c r="Q94" s="34">
        <f t="shared" ref="Q94:CB94" si="102">ROUNDDOWN(Q85/Q90,0)</f>
        <v>3</v>
      </c>
      <c r="R94" s="34">
        <f t="shared" si="102"/>
        <v>5</v>
      </c>
      <c r="S94" s="34">
        <f t="shared" si="102"/>
        <v>7</v>
      </c>
      <c r="T94" s="34">
        <f t="shared" si="102"/>
        <v>9</v>
      </c>
      <c r="U94" s="34">
        <f t="shared" si="102"/>
        <v>11</v>
      </c>
      <c r="V94" s="34">
        <f t="shared" si="102"/>
        <v>13</v>
      </c>
      <c r="W94" s="34">
        <f t="shared" si="102"/>
        <v>15</v>
      </c>
      <c r="X94" s="34">
        <f t="shared" si="102"/>
        <v>17</v>
      </c>
      <c r="Y94" s="34">
        <f t="shared" si="102"/>
        <v>19</v>
      </c>
      <c r="Z94" s="34">
        <f t="shared" si="102"/>
        <v>21</v>
      </c>
      <c r="AA94" s="34">
        <f t="shared" si="102"/>
        <v>23</v>
      </c>
      <c r="AB94" s="34">
        <f t="shared" si="102"/>
        <v>27</v>
      </c>
      <c r="AC94" s="34">
        <f t="shared" si="102"/>
        <v>31</v>
      </c>
      <c r="AD94" s="34">
        <f t="shared" si="102"/>
        <v>35</v>
      </c>
      <c r="AE94" s="34">
        <f t="shared" si="102"/>
        <v>39</v>
      </c>
      <c r="AF94" s="34">
        <f t="shared" si="102"/>
        <v>43</v>
      </c>
      <c r="AG94" s="34">
        <f t="shared" si="102"/>
        <v>47</v>
      </c>
      <c r="AH94" s="34">
        <f t="shared" si="102"/>
        <v>51</v>
      </c>
      <c r="AI94" s="34">
        <f t="shared" si="102"/>
        <v>55</v>
      </c>
      <c r="AJ94" s="34">
        <f t="shared" si="102"/>
        <v>59</v>
      </c>
      <c r="AK94" s="34">
        <f t="shared" si="102"/>
        <v>63</v>
      </c>
      <c r="AL94" s="34">
        <f t="shared" si="102"/>
        <v>67</v>
      </c>
      <c r="AM94" s="34">
        <f t="shared" si="102"/>
        <v>71</v>
      </c>
      <c r="AN94" s="34">
        <f t="shared" si="102"/>
        <v>79</v>
      </c>
      <c r="AO94" s="34">
        <f t="shared" si="102"/>
        <v>87</v>
      </c>
      <c r="AP94" s="34">
        <f t="shared" si="102"/>
        <v>95</v>
      </c>
      <c r="AQ94" s="34">
        <f t="shared" si="102"/>
        <v>102</v>
      </c>
      <c r="AR94" s="34">
        <f t="shared" si="102"/>
        <v>110</v>
      </c>
      <c r="AS94" s="34">
        <f t="shared" si="102"/>
        <v>118</v>
      </c>
      <c r="AT94" s="34">
        <f t="shared" si="102"/>
        <v>126</v>
      </c>
      <c r="AU94" s="34">
        <f t="shared" si="102"/>
        <v>134</v>
      </c>
      <c r="AV94" s="34">
        <f t="shared" si="102"/>
        <v>142</v>
      </c>
      <c r="AW94" s="34">
        <f t="shared" si="102"/>
        <v>150</v>
      </c>
      <c r="AX94" s="34">
        <f t="shared" si="102"/>
        <v>158</v>
      </c>
      <c r="AY94" s="34">
        <f t="shared" si="102"/>
        <v>166</v>
      </c>
      <c r="AZ94" s="34">
        <f t="shared" si="102"/>
        <v>182</v>
      </c>
      <c r="BA94" s="34">
        <f t="shared" si="102"/>
        <v>197</v>
      </c>
      <c r="BB94" s="34">
        <f t="shared" si="102"/>
        <v>213</v>
      </c>
      <c r="BC94" s="34">
        <f t="shared" si="102"/>
        <v>229</v>
      </c>
      <c r="BD94" s="34">
        <f t="shared" si="102"/>
        <v>245</v>
      </c>
      <c r="BE94" s="34">
        <f t="shared" si="102"/>
        <v>261</v>
      </c>
      <c r="BF94" s="34">
        <f t="shared" si="102"/>
        <v>277</v>
      </c>
      <c r="BG94" s="34">
        <f t="shared" si="102"/>
        <v>292</v>
      </c>
      <c r="BH94" s="34">
        <f t="shared" si="102"/>
        <v>308</v>
      </c>
      <c r="BI94" s="34">
        <f t="shared" si="102"/>
        <v>324</v>
      </c>
      <c r="BJ94" s="34">
        <f t="shared" si="102"/>
        <v>340</v>
      </c>
      <c r="BK94" s="34">
        <f t="shared" si="102"/>
        <v>356</v>
      </c>
      <c r="BL94" s="34">
        <f t="shared" si="102"/>
        <v>387</v>
      </c>
      <c r="BM94" s="34">
        <f t="shared" si="102"/>
        <v>419</v>
      </c>
      <c r="BN94" s="34">
        <f t="shared" si="102"/>
        <v>451</v>
      </c>
      <c r="BO94" s="34">
        <f t="shared" si="102"/>
        <v>482</v>
      </c>
      <c r="BP94" s="34">
        <f t="shared" si="102"/>
        <v>514</v>
      </c>
      <c r="BQ94" s="34">
        <f t="shared" si="102"/>
        <v>546</v>
      </c>
      <c r="BR94" s="34">
        <f t="shared" si="102"/>
        <v>577</v>
      </c>
      <c r="BS94" s="34">
        <f t="shared" si="102"/>
        <v>609</v>
      </c>
      <c r="BT94" s="34">
        <f t="shared" si="102"/>
        <v>641</v>
      </c>
      <c r="BU94" s="34">
        <f t="shared" si="102"/>
        <v>672</v>
      </c>
      <c r="BV94" s="34">
        <f t="shared" si="102"/>
        <v>704</v>
      </c>
      <c r="BW94" s="34">
        <f t="shared" si="102"/>
        <v>736</v>
      </c>
      <c r="BX94" s="34">
        <f t="shared" si="102"/>
        <v>799</v>
      </c>
      <c r="BY94" s="34">
        <f t="shared" si="102"/>
        <v>862</v>
      </c>
      <c r="BZ94" s="34">
        <f t="shared" si="102"/>
        <v>926</v>
      </c>
      <c r="CA94" s="34">
        <f t="shared" si="102"/>
        <v>989</v>
      </c>
      <c r="CB94" s="34">
        <f t="shared" si="102"/>
        <v>1052</v>
      </c>
      <c r="CC94" s="34">
        <f t="shared" ref="CC94:CI94" si="103">ROUNDDOWN(CC85/CC90,0)</f>
        <v>1116</v>
      </c>
      <c r="CD94" s="34">
        <f t="shared" si="103"/>
        <v>1179</v>
      </c>
      <c r="CE94" s="34">
        <f t="shared" si="103"/>
        <v>1242</v>
      </c>
      <c r="CF94" s="34">
        <f t="shared" si="103"/>
        <v>1306</v>
      </c>
      <c r="CG94" s="34">
        <f t="shared" si="103"/>
        <v>1369</v>
      </c>
      <c r="CH94" s="34">
        <f t="shared" si="103"/>
        <v>1432</v>
      </c>
      <c r="CI94" s="34">
        <f t="shared" si="103"/>
        <v>1496</v>
      </c>
    </row>
    <row r="95" spans="1:87" x14ac:dyDescent="0.4">
      <c r="C95" t="s">
        <v>157</v>
      </c>
      <c r="E95" s="12" t="s">
        <v>178</v>
      </c>
      <c r="F95" s="12"/>
      <c r="G95" s="13"/>
      <c r="H95" s="16">
        <v>0.05</v>
      </c>
      <c r="I95" s="16">
        <v>0.05</v>
      </c>
      <c r="J95" s="16">
        <v>0.05</v>
      </c>
      <c r="K95" s="16">
        <v>0.05</v>
      </c>
      <c r="L95" s="16">
        <v>0.05</v>
      </c>
      <c r="M95" s="16">
        <v>0.05</v>
      </c>
      <c r="O95" s="20"/>
      <c r="P95" s="20" cm="1">
        <f t="array" ref="P95">INDEX($H:$M,ROW(),MATCH(P$2,$H$1:$M$1,0))</f>
        <v>0.05</v>
      </c>
      <c r="Q95" s="20" cm="1">
        <f t="array" ref="Q95">INDEX($H:$M,ROW(),MATCH(Q$2,$H$1:$M$1,0))</f>
        <v>0.05</v>
      </c>
      <c r="R95" s="20" cm="1">
        <f t="array" ref="R95">INDEX($H:$M,ROW(),MATCH(R$2,$H$1:$M$1,0))</f>
        <v>0.05</v>
      </c>
      <c r="S95" s="20" cm="1">
        <f t="array" ref="S95">INDEX($H:$M,ROW(),MATCH(S$2,$H$1:$M$1,0))</f>
        <v>0.05</v>
      </c>
      <c r="T95" s="20" cm="1">
        <f t="array" ref="T95">INDEX($H:$M,ROW(),MATCH(T$2,$H$1:$M$1,0))</f>
        <v>0.05</v>
      </c>
      <c r="U95" s="20" cm="1">
        <f t="array" ref="U95">INDEX($H:$M,ROW(),MATCH(U$2,$H$1:$M$1,0))</f>
        <v>0.05</v>
      </c>
      <c r="V95" s="20" cm="1">
        <f t="array" ref="V95">INDEX($H:$M,ROW(),MATCH(V$2,$H$1:$M$1,0))</f>
        <v>0.05</v>
      </c>
      <c r="W95" s="20" cm="1">
        <f t="array" ref="W95">INDEX($H:$M,ROW(),MATCH(W$2,$H$1:$M$1,0))</f>
        <v>0.05</v>
      </c>
      <c r="X95" s="20" cm="1">
        <f t="array" ref="X95">INDEX($H:$M,ROW(),MATCH(X$2,$H$1:$M$1,0))</f>
        <v>0.05</v>
      </c>
      <c r="Y95" s="20" cm="1">
        <f t="array" ref="Y95">INDEX($H:$M,ROW(),MATCH(Y$2,$H$1:$M$1,0))</f>
        <v>0.05</v>
      </c>
      <c r="Z95" s="20" cm="1">
        <f t="array" ref="Z95">INDEX($H:$M,ROW(),MATCH(Z$2,$H$1:$M$1,0))</f>
        <v>0.05</v>
      </c>
      <c r="AA95" s="20" cm="1">
        <f t="array" ref="AA95">INDEX($H:$M,ROW(),MATCH(AA$2,$H$1:$M$1,0))</f>
        <v>0.05</v>
      </c>
      <c r="AB95" s="20" cm="1">
        <f t="array" ref="AB95">INDEX($H:$M,ROW(),MATCH(AB$2,$H$1:$M$1,0))</f>
        <v>0.05</v>
      </c>
      <c r="AC95" s="20" cm="1">
        <f t="array" ref="AC95">INDEX($H:$M,ROW(),MATCH(AC$2,$H$1:$M$1,0))</f>
        <v>0.05</v>
      </c>
      <c r="AD95" s="20" cm="1">
        <f t="array" ref="AD95">INDEX($H:$M,ROW(),MATCH(AD$2,$H$1:$M$1,0))</f>
        <v>0.05</v>
      </c>
      <c r="AE95" s="20" cm="1">
        <f t="array" ref="AE95">INDEX($H:$M,ROW(),MATCH(AE$2,$H$1:$M$1,0))</f>
        <v>0.05</v>
      </c>
      <c r="AF95" s="20" cm="1">
        <f t="array" ref="AF95">INDEX($H:$M,ROW(),MATCH(AF$2,$H$1:$M$1,0))</f>
        <v>0.05</v>
      </c>
      <c r="AG95" s="20" cm="1">
        <f t="array" ref="AG95">INDEX($H:$M,ROW(),MATCH(AG$2,$H$1:$M$1,0))</f>
        <v>0.05</v>
      </c>
      <c r="AH95" s="20" cm="1">
        <f t="array" ref="AH95">INDEX($H:$M,ROW(),MATCH(AH$2,$H$1:$M$1,0))</f>
        <v>0.05</v>
      </c>
      <c r="AI95" s="20" cm="1">
        <f t="array" ref="AI95">INDEX($H:$M,ROW(),MATCH(AI$2,$H$1:$M$1,0))</f>
        <v>0.05</v>
      </c>
      <c r="AJ95" s="20" cm="1">
        <f t="array" ref="AJ95">INDEX($H:$M,ROW(),MATCH(AJ$2,$H$1:$M$1,0))</f>
        <v>0.05</v>
      </c>
      <c r="AK95" s="20" cm="1">
        <f t="array" ref="AK95">INDEX($H:$M,ROW(),MATCH(AK$2,$H$1:$M$1,0))</f>
        <v>0.05</v>
      </c>
      <c r="AL95" s="20" cm="1">
        <f t="array" ref="AL95">INDEX($H:$M,ROW(),MATCH(AL$2,$H$1:$M$1,0))</f>
        <v>0.05</v>
      </c>
      <c r="AM95" s="20" cm="1">
        <f t="array" ref="AM95">INDEX($H:$M,ROW(),MATCH(AM$2,$H$1:$M$1,0))</f>
        <v>0.05</v>
      </c>
      <c r="AN95" s="20" cm="1">
        <f t="array" ref="AN95">INDEX($H:$M,ROW(),MATCH(AN$2,$H$1:$M$1,0))</f>
        <v>0.05</v>
      </c>
      <c r="AO95" s="20" cm="1">
        <f t="array" ref="AO95">INDEX($H:$M,ROW(),MATCH(AO$2,$H$1:$M$1,0))</f>
        <v>0.05</v>
      </c>
      <c r="AP95" s="20" cm="1">
        <f t="array" ref="AP95">INDEX($H:$M,ROW(),MATCH(AP$2,$H$1:$M$1,0))</f>
        <v>0.05</v>
      </c>
      <c r="AQ95" s="20" cm="1">
        <f t="array" ref="AQ95">INDEX($H:$M,ROW(),MATCH(AQ$2,$H$1:$M$1,0))</f>
        <v>0.05</v>
      </c>
      <c r="AR95" s="20" cm="1">
        <f t="array" ref="AR95">INDEX($H:$M,ROW(),MATCH(AR$2,$H$1:$M$1,0))</f>
        <v>0.05</v>
      </c>
      <c r="AS95" s="20" cm="1">
        <f t="array" ref="AS95">INDEX($H:$M,ROW(),MATCH(AS$2,$H$1:$M$1,0))</f>
        <v>0.05</v>
      </c>
      <c r="AT95" s="20" cm="1">
        <f t="array" ref="AT95">INDEX($H:$M,ROW(),MATCH(AT$2,$H$1:$M$1,0))</f>
        <v>0.05</v>
      </c>
      <c r="AU95" s="20" cm="1">
        <f t="array" ref="AU95">INDEX($H:$M,ROW(),MATCH(AU$2,$H$1:$M$1,0))</f>
        <v>0.05</v>
      </c>
      <c r="AV95" s="20" cm="1">
        <f t="array" ref="AV95">INDEX($H:$M,ROW(),MATCH(AV$2,$H$1:$M$1,0))</f>
        <v>0.05</v>
      </c>
      <c r="AW95" s="20" cm="1">
        <f t="array" ref="AW95">INDEX($H:$M,ROW(),MATCH(AW$2,$H$1:$M$1,0))</f>
        <v>0.05</v>
      </c>
      <c r="AX95" s="20" cm="1">
        <f t="array" ref="AX95">INDEX($H:$M,ROW(),MATCH(AX$2,$H$1:$M$1,0))</f>
        <v>0.05</v>
      </c>
      <c r="AY95" s="20" cm="1">
        <f t="array" ref="AY95">INDEX($H:$M,ROW(),MATCH(AY$2,$H$1:$M$1,0))</f>
        <v>0.05</v>
      </c>
      <c r="AZ95" s="20" cm="1">
        <f t="array" ref="AZ95">INDEX($H:$M,ROW(),MATCH(AZ$2,$H$1:$M$1,0))</f>
        <v>0.05</v>
      </c>
      <c r="BA95" s="20" cm="1">
        <f t="array" ref="BA95">INDEX($H:$M,ROW(),MATCH(BA$2,$H$1:$M$1,0))</f>
        <v>0.05</v>
      </c>
      <c r="BB95" s="20" cm="1">
        <f t="array" ref="BB95">INDEX($H:$M,ROW(),MATCH(BB$2,$H$1:$M$1,0))</f>
        <v>0.05</v>
      </c>
      <c r="BC95" s="20" cm="1">
        <f t="array" ref="BC95">INDEX($H:$M,ROW(),MATCH(BC$2,$H$1:$M$1,0))</f>
        <v>0.05</v>
      </c>
      <c r="BD95" s="20" cm="1">
        <f t="array" ref="BD95">INDEX($H:$M,ROW(),MATCH(BD$2,$H$1:$M$1,0))</f>
        <v>0.05</v>
      </c>
      <c r="BE95" s="20" cm="1">
        <f t="array" ref="BE95">INDEX($H:$M,ROW(),MATCH(BE$2,$H$1:$M$1,0))</f>
        <v>0.05</v>
      </c>
      <c r="BF95" s="20" cm="1">
        <f t="array" ref="BF95">INDEX($H:$M,ROW(),MATCH(BF$2,$H$1:$M$1,0))</f>
        <v>0.05</v>
      </c>
      <c r="BG95" s="20" cm="1">
        <f t="array" ref="BG95">INDEX($H:$M,ROW(),MATCH(BG$2,$H$1:$M$1,0))</f>
        <v>0.05</v>
      </c>
      <c r="BH95" s="20" cm="1">
        <f t="array" ref="BH95">INDEX($H:$M,ROW(),MATCH(BH$2,$H$1:$M$1,0))</f>
        <v>0.05</v>
      </c>
      <c r="BI95" s="20" cm="1">
        <f t="array" ref="BI95">INDEX($H:$M,ROW(),MATCH(BI$2,$H$1:$M$1,0))</f>
        <v>0.05</v>
      </c>
      <c r="BJ95" s="20" cm="1">
        <f t="array" ref="BJ95">INDEX($H:$M,ROW(),MATCH(BJ$2,$H$1:$M$1,0))</f>
        <v>0.05</v>
      </c>
      <c r="BK95" s="20" cm="1">
        <f t="array" ref="BK95">INDEX($H:$M,ROW(),MATCH(BK$2,$H$1:$M$1,0))</f>
        <v>0.05</v>
      </c>
      <c r="BL95" s="20" cm="1">
        <f t="array" ref="BL95">INDEX($H:$M,ROW(),MATCH(BL$2,$H$1:$M$1,0))</f>
        <v>0.05</v>
      </c>
      <c r="BM95" s="20" cm="1">
        <f t="array" ref="BM95">INDEX($H:$M,ROW(),MATCH(BM$2,$H$1:$M$1,0))</f>
        <v>0.05</v>
      </c>
      <c r="BN95" s="20" cm="1">
        <f t="array" ref="BN95">INDEX($H:$M,ROW(),MATCH(BN$2,$H$1:$M$1,0))</f>
        <v>0.05</v>
      </c>
      <c r="BO95" s="20" cm="1">
        <f t="array" ref="BO95">INDEX($H:$M,ROW(),MATCH(BO$2,$H$1:$M$1,0))</f>
        <v>0.05</v>
      </c>
      <c r="BP95" s="20" cm="1">
        <f t="array" ref="BP95">INDEX($H:$M,ROW(),MATCH(BP$2,$H$1:$M$1,0))</f>
        <v>0.05</v>
      </c>
      <c r="BQ95" s="20" cm="1">
        <f t="array" ref="BQ95">INDEX($H:$M,ROW(),MATCH(BQ$2,$H$1:$M$1,0))</f>
        <v>0.05</v>
      </c>
      <c r="BR95" s="20" cm="1">
        <f t="array" ref="BR95">INDEX($H:$M,ROW(),MATCH(BR$2,$H$1:$M$1,0))</f>
        <v>0.05</v>
      </c>
      <c r="BS95" s="20" cm="1">
        <f t="array" ref="BS95">INDEX($H:$M,ROW(),MATCH(BS$2,$H$1:$M$1,0))</f>
        <v>0.05</v>
      </c>
      <c r="BT95" s="20" cm="1">
        <f t="array" ref="BT95">INDEX($H:$M,ROW(),MATCH(BT$2,$H$1:$M$1,0))</f>
        <v>0.05</v>
      </c>
      <c r="BU95" s="20" cm="1">
        <f t="array" ref="BU95">INDEX($H:$M,ROW(),MATCH(BU$2,$H$1:$M$1,0))</f>
        <v>0.05</v>
      </c>
      <c r="BV95" s="20" cm="1">
        <f t="array" ref="BV95">INDEX($H:$M,ROW(),MATCH(BV$2,$H$1:$M$1,0))</f>
        <v>0.05</v>
      </c>
      <c r="BW95" s="20" cm="1">
        <f t="array" ref="BW95">INDEX($H:$M,ROW(),MATCH(BW$2,$H$1:$M$1,0))</f>
        <v>0.05</v>
      </c>
      <c r="BX95" s="20" cm="1">
        <f t="array" ref="BX95">INDEX($H:$M,ROW(),MATCH(BX$2,$H$1:$M$1,0))</f>
        <v>0.05</v>
      </c>
      <c r="BY95" s="20" cm="1">
        <f t="array" ref="BY95">INDEX($H:$M,ROW(),MATCH(BY$2,$H$1:$M$1,0))</f>
        <v>0.05</v>
      </c>
      <c r="BZ95" s="20" cm="1">
        <f t="array" ref="BZ95">INDEX($H:$M,ROW(),MATCH(BZ$2,$H$1:$M$1,0))</f>
        <v>0.05</v>
      </c>
      <c r="CA95" s="20" cm="1">
        <f t="array" ref="CA95">INDEX($H:$M,ROW(),MATCH(CA$2,$H$1:$M$1,0))</f>
        <v>0.05</v>
      </c>
      <c r="CB95" s="20" cm="1">
        <f t="array" ref="CB95">INDEX($H:$M,ROW(),MATCH(CB$2,$H$1:$M$1,0))</f>
        <v>0.05</v>
      </c>
      <c r="CC95" s="20" cm="1">
        <f t="array" ref="CC95">INDEX($H:$M,ROW(),MATCH(CC$2,$H$1:$M$1,0))</f>
        <v>0.05</v>
      </c>
      <c r="CD95" s="20" cm="1">
        <f t="array" ref="CD95">INDEX($H:$M,ROW(),MATCH(CD$2,$H$1:$M$1,0))</f>
        <v>0.05</v>
      </c>
      <c r="CE95" s="20" cm="1">
        <f t="array" ref="CE95">INDEX($H:$M,ROW(),MATCH(CE$2,$H$1:$M$1,0))</f>
        <v>0.05</v>
      </c>
      <c r="CF95" s="20" cm="1">
        <f t="array" ref="CF95">INDEX($H:$M,ROW(),MATCH(CF$2,$H$1:$M$1,0))</f>
        <v>0.05</v>
      </c>
      <c r="CG95" s="20" cm="1">
        <f t="array" ref="CG95">INDEX($H:$M,ROW(),MATCH(CG$2,$H$1:$M$1,0))</f>
        <v>0.05</v>
      </c>
      <c r="CH95" s="20" cm="1">
        <f t="array" ref="CH95">INDEX($H:$M,ROW(),MATCH(CH$2,$H$1:$M$1,0))</f>
        <v>0.05</v>
      </c>
      <c r="CI95" s="20" cm="1">
        <f t="array" ref="CI95">INDEX($H:$M,ROW(),MATCH(CI$2,$H$1:$M$1,0))</f>
        <v>0.05</v>
      </c>
    </row>
    <row r="96" spans="1:87" x14ac:dyDescent="0.4">
      <c r="A96" s="6"/>
      <c r="B96" s="6"/>
      <c r="C96" t="s">
        <v>157</v>
      </c>
      <c r="E96" s="12" t="s">
        <v>179</v>
      </c>
      <c r="F96" s="12"/>
      <c r="G96" s="13"/>
      <c r="H96" s="34">
        <f t="shared" ref="H96:M96" si="104">SUMIF($2:$2,H$1,96:96)</f>
        <v>2.7500000000000011E-2</v>
      </c>
      <c r="I96" s="34">
        <f t="shared" si="104"/>
        <v>3.0000000000000013E-2</v>
      </c>
      <c r="J96" s="34">
        <f t="shared" si="104"/>
        <v>3.0000000000000013E-2</v>
      </c>
      <c r="K96" s="34">
        <f t="shared" si="104"/>
        <v>3.0000000000000013E-2</v>
      </c>
      <c r="L96" s="34">
        <f t="shared" si="104"/>
        <v>3.0000000000000013E-2</v>
      </c>
      <c r="M96" s="34">
        <f t="shared" si="104"/>
        <v>3.0000000000000013E-2</v>
      </c>
      <c r="O96" s="17"/>
      <c r="P96" s="34">
        <f t="shared" ref="P96:CA96" si="105">P93*P95</f>
        <v>0</v>
      </c>
      <c r="Q96" s="34">
        <f t="shared" si="105"/>
        <v>2.5000000000000005E-3</v>
      </c>
      <c r="R96" s="34">
        <f t="shared" si="105"/>
        <v>2.5000000000000005E-3</v>
      </c>
      <c r="S96" s="34">
        <f t="shared" si="105"/>
        <v>2.5000000000000005E-3</v>
      </c>
      <c r="T96" s="34">
        <f t="shared" si="105"/>
        <v>2.5000000000000005E-3</v>
      </c>
      <c r="U96" s="34">
        <f t="shared" si="105"/>
        <v>2.5000000000000005E-3</v>
      </c>
      <c r="V96" s="34">
        <f t="shared" si="105"/>
        <v>2.5000000000000005E-3</v>
      </c>
      <c r="W96" s="34">
        <f t="shared" si="105"/>
        <v>2.5000000000000005E-3</v>
      </c>
      <c r="X96" s="34">
        <f t="shared" si="105"/>
        <v>2.5000000000000005E-3</v>
      </c>
      <c r="Y96" s="34">
        <f t="shared" si="105"/>
        <v>2.5000000000000005E-3</v>
      </c>
      <c r="Z96" s="34">
        <f t="shared" si="105"/>
        <v>2.5000000000000005E-3</v>
      </c>
      <c r="AA96" s="34">
        <f t="shared" si="105"/>
        <v>2.5000000000000005E-3</v>
      </c>
      <c r="AB96" s="34">
        <f t="shared" si="105"/>
        <v>2.5000000000000005E-3</v>
      </c>
      <c r="AC96" s="34">
        <f t="shared" si="105"/>
        <v>2.5000000000000005E-3</v>
      </c>
      <c r="AD96" s="34">
        <f t="shared" si="105"/>
        <v>2.5000000000000005E-3</v>
      </c>
      <c r="AE96" s="34">
        <f t="shared" si="105"/>
        <v>2.5000000000000005E-3</v>
      </c>
      <c r="AF96" s="34">
        <f t="shared" si="105"/>
        <v>2.5000000000000005E-3</v>
      </c>
      <c r="AG96" s="34">
        <f t="shared" si="105"/>
        <v>2.5000000000000005E-3</v>
      </c>
      <c r="AH96" s="34">
        <f t="shared" si="105"/>
        <v>2.5000000000000005E-3</v>
      </c>
      <c r="AI96" s="34">
        <f t="shared" si="105"/>
        <v>2.5000000000000005E-3</v>
      </c>
      <c r="AJ96" s="34">
        <f t="shared" si="105"/>
        <v>2.5000000000000005E-3</v>
      </c>
      <c r="AK96" s="34">
        <f t="shared" si="105"/>
        <v>2.5000000000000005E-3</v>
      </c>
      <c r="AL96" s="34">
        <f t="shared" si="105"/>
        <v>2.5000000000000005E-3</v>
      </c>
      <c r="AM96" s="34">
        <f t="shared" si="105"/>
        <v>2.5000000000000005E-3</v>
      </c>
      <c r="AN96" s="34">
        <f t="shared" si="105"/>
        <v>2.5000000000000005E-3</v>
      </c>
      <c r="AO96" s="34">
        <f t="shared" si="105"/>
        <v>2.5000000000000005E-3</v>
      </c>
      <c r="AP96" s="34">
        <f t="shared" si="105"/>
        <v>2.5000000000000005E-3</v>
      </c>
      <c r="AQ96" s="34">
        <f t="shared" si="105"/>
        <v>2.5000000000000005E-3</v>
      </c>
      <c r="AR96" s="34">
        <f t="shared" si="105"/>
        <v>2.5000000000000005E-3</v>
      </c>
      <c r="AS96" s="34">
        <f t="shared" si="105"/>
        <v>2.5000000000000005E-3</v>
      </c>
      <c r="AT96" s="34">
        <f t="shared" si="105"/>
        <v>2.5000000000000005E-3</v>
      </c>
      <c r="AU96" s="34">
        <f t="shared" si="105"/>
        <v>2.5000000000000005E-3</v>
      </c>
      <c r="AV96" s="34">
        <f t="shared" si="105"/>
        <v>2.5000000000000005E-3</v>
      </c>
      <c r="AW96" s="34">
        <f t="shared" si="105"/>
        <v>2.5000000000000005E-3</v>
      </c>
      <c r="AX96" s="34">
        <f t="shared" si="105"/>
        <v>2.5000000000000005E-3</v>
      </c>
      <c r="AY96" s="34">
        <f t="shared" si="105"/>
        <v>2.5000000000000005E-3</v>
      </c>
      <c r="AZ96" s="34">
        <f t="shared" si="105"/>
        <v>2.5000000000000005E-3</v>
      </c>
      <c r="BA96" s="34">
        <f t="shared" si="105"/>
        <v>2.5000000000000005E-3</v>
      </c>
      <c r="BB96" s="34">
        <f t="shared" si="105"/>
        <v>2.5000000000000005E-3</v>
      </c>
      <c r="BC96" s="34">
        <f t="shared" si="105"/>
        <v>2.5000000000000005E-3</v>
      </c>
      <c r="BD96" s="34">
        <f t="shared" si="105"/>
        <v>2.5000000000000005E-3</v>
      </c>
      <c r="BE96" s="34">
        <f t="shared" si="105"/>
        <v>2.5000000000000005E-3</v>
      </c>
      <c r="BF96" s="34">
        <f t="shared" si="105"/>
        <v>2.5000000000000005E-3</v>
      </c>
      <c r="BG96" s="34">
        <f t="shared" si="105"/>
        <v>2.5000000000000005E-3</v>
      </c>
      <c r="BH96" s="34">
        <f t="shared" si="105"/>
        <v>2.5000000000000005E-3</v>
      </c>
      <c r="BI96" s="34">
        <f t="shared" si="105"/>
        <v>2.5000000000000005E-3</v>
      </c>
      <c r="BJ96" s="34">
        <f t="shared" si="105"/>
        <v>2.5000000000000005E-3</v>
      </c>
      <c r="BK96" s="34">
        <f t="shared" si="105"/>
        <v>2.5000000000000005E-3</v>
      </c>
      <c r="BL96" s="34">
        <f t="shared" si="105"/>
        <v>2.5000000000000005E-3</v>
      </c>
      <c r="BM96" s="34">
        <f t="shared" si="105"/>
        <v>2.5000000000000005E-3</v>
      </c>
      <c r="BN96" s="34">
        <f t="shared" si="105"/>
        <v>2.5000000000000005E-3</v>
      </c>
      <c r="BO96" s="34">
        <f t="shared" si="105"/>
        <v>2.5000000000000005E-3</v>
      </c>
      <c r="BP96" s="34">
        <f t="shared" si="105"/>
        <v>2.5000000000000005E-3</v>
      </c>
      <c r="BQ96" s="34">
        <f t="shared" si="105"/>
        <v>2.5000000000000005E-3</v>
      </c>
      <c r="BR96" s="34">
        <f t="shared" si="105"/>
        <v>2.5000000000000005E-3</v>
      </c>
      <c r="BS96" s="34">
        <f t="shared" si="105"/>
        <v>2.5000000000000005E-3</v>
      </c>
      <c r="BT96" s="34">
        <f t="shared" si="105"/>
        <v>2.5000000000000005E-3</v>
      </c>
      <c r="BU96" s="34">
        <f t="shared" si="105"/>
        <v>2.5000000000000005E-3</v>
      </c>
      <c r="BV96" s="34">
        <f t="shared" si="105"/>
        <v>2.5000000000000005E-3</v>
      </c>
      <c r="BW96" s="34">
        <f t="shared" si="105"/>
        <v>2.5000000000000005E-3</v>
      </c>
      <c r="BX96" s="34">
        <f t="shared" si="105"/>
        <v>2.5000000000000005E-3</v>
      </c>
      <c r="BY96" s="34">
        <f t="shared" si="105"/>
        <v>2.5000000000000005E-3</v>
      </c>
      <c r="BZ96" s="34">
        <f t="shared" si="105"/>
        <v>2.5000000000000005E-3</v>
      </c>
      <c r="CA96" s="34">
        <f t="shared" si="105"/>
        <v>2.5000000000000005E-3</v>
      </c>
      <c r="CB96" s="34">
        <f t="shared" ref="CB96:CI96" si="106">CB93*CB95</f>
        <v>2.5000000000000005E-3</v>
      </c>
      <c r="CC96" s="34">
        <f t="shared" si="106"/>
        <v>2.5000000000000005E-3</v>
      </c>
      <c r="CD96" s="34">
        <f t="shared" si="106"/>
        <v>2.5000000000000005E-3</v>
      </c>
      <c r="CE96" s="34">
        <f t="shared" si="106"/>
        <v>2.5000000000000005E-3</v>
      </c>
      <c r="CF96" s="34">
        <f t="shared" si="106"/>
        <v>2.5000000000000005E-3</v>
      </c>
      <c r="CG96" s="34">
        <f t="shared" si="106"/>
        <v>2.5000000000000005E-3</v>
      </c>
      <c r="CH96" s="34">
        <f t="shared" si="106"/>
        <v>2.5000000000000005E-3</v>
      </c>
      <c r="CI96" s="34">
        <f t="shared" si="106"/>
        <v>2.5000000000000005E-3</v>
      </c>
    </row>
    <row r="97" spans="2:87" x14ac:dyDescent="0.4">
      <c r="C97" t="s">
        <v>157</v>
      </c>
      <c r="E97" s="12" t="s">
        <v>73</v>
      </c>
      <c r="F97" s="12"/>
      <c r="G97" s="13"/>
      <c r="H97" s="16">
        <v>0.05</v>
      </c>
      <c r="I97" s="16">
        <v>0.05</v>
      </c>
      <c r="J97" s="16">
        <v>0.05</v>
      </c>
      <c r="K97" s="16">
        <v>0.05</v>
      </c>
      <c r="L97" s="16">
        <v>0.05</v>
      </c>
      <c r="M97" s="16">
        <v>0.05</v>
      </c>
      <c r="O97" s="20"/>
      <c r="P97" s="20" cm="1">
        <f t="array" ref="P97">INDEX($H:$M,ROW(),MATCH(P$2,$H$1:$M$1,0))</f>
        <v>0.05</v>
      </c>
      <c r="Q97" s="20" cm="1">
        <f t="array" ref="Q97">INDEX($H:$M,ROW(),MATCH(Q$2,$H$1:$M$1,0))</f>
        <v>0.05</v>
      </c>
      <c r="R97" s="20" cm="1">
        <f t="array" ref="R97">INDEX($H:$M,ROW(),MATCH(R$2,$H$1:$M$1,0))</f>
        <v>0.05</v>
      </c>
      <c r="S97" s="20" cm="1">
        <f t="array" ref="S97">INDEX($H:$M,ROW(),MATCH(S$2,$H$1:$M$1,0))</f>
        <v>0.05</v>
      </c>
      <c r="T97" s="20" cm="1">
        <f t="array" ref="T97">INDEX($H:$M,ROW(),MATCH(T$2,$H$1:$M$1,0))</f>
        <v>0.05</v>
      </c>
      <c r="U97" s="20" cm="1">
        <f t="array" ref="U97">INDEX($H:$M,ROW(),MATCH(U$2,$H$1:$M$1,0))</f>
        <v>0.05</v>
      </c>
      <c r="V97" s="20" cm="1">
        <f t="array" ref="V97">INDEX($H:$M,ROW(),MATCH(V$2,$H$1:$M$1,0))</f>
        <v>0.05</v>
      </c>
      <c r="W97" s="20" cm="1">
        <f t="array" ref="W97">INDEX($H:$M,ROW(),MATCH(W$2,$H$1:$M$1,0))</f>
        <v>0.05</v>
      </c>
      <c r="X97" s="20" cm="1">
        <f t="array" ref="X97">INDEX($H:$M,ROW(),MATCH(X$2,$H$1:$M$1,0))</f>
        <v>0.05</v>
      </c>
      <c r="Y97" s="20" cm="1">
        <f t="array" ref="Y97">INDEX($H:$M,ROW(),MATCH(Y$2,$H$1:$M$1,0))</f>
        <v>0.05</v>
      </c>
      <c r="Z97" s="20" cm="1">
        <f t="array" ref="Z97">INDEX($H:$M,ROW(),MATCH(Z$2,$H$1:$M$1,0))</f>
        <v>0.05</v>
      </c>
      <c r="AA97" s="20" cm="1">
        <f t="array" ref="AA97">INDEX($H:$M,ROW(),MATCH(AA$2,$H$1:$M$1,0))</f>
        <v>0.05</v>
      </c>
      <c r="AB97" s="20" cm="1">
        <f t="array" ref="AB97">INDEX($H:$M,ROW(),MATCH(AB$2,$H$1:$M$1,0))</f>
        <v>0.05</v>
      </c>
      <c r="AC97" s="20" cm="1">
        <f t="array" ref="AC97">INDEX($H:$M,ROW(),MATCH(AC$2,$H$1:$M$1,0))</f>
        <v>0.05</v>
      </c>
      <c r="AD97" s="20" cm="1">
        <f t="array" ref="AD97">INDEX($H:$M,ROW(),MATCH(AD$2,$H$1:$M$1,0))</f>
        <v>0.05</v>
      </c>
      <c r="AE97" s="20" cm="1">
        <f t="array" ref="AE97">INDEX($H:$M,ROW(),MATCH(AE$2,$H$1:$M$1,0))</f>
        <v>0.05</v>
      </c>
      <c r="AF97" s="20" cm="1">
        <f t="array" ref="AF97">INDEX($H:$M,ROW(),MATCH(AF$2,$H$1:$M$1,0))</f>
        <v>0.05</v>
      </c>
      <c r="AG97" s="20" cm="1">
        <f t="array" ref="AG97">INDEX($H:$M,ROW(),MATCH(AG$2,$H$1:$M$1,0))</f>
        <v>0.05</v>
      </c>
      <c r="AH97" s="20" cm="1">
        <f t="array" ref="AH97">INDEX($H:$M,ROW(),MATCH(AH$2,$H$1:$M$1,0))</f>
        <v>0.05</v>
      </c>
      <c r="AI97" s="20" cm="1">
        <f t="array" ref="AI97">INDEX($H:$M,ROW(),MATCH(AI$2,$H$1:$M$1,0))</f>
        <v>0.05</v>
      </c>
      <c r="AJ97" s="20" cm="1">
        <f t="array" ref="AJ97">INDEX($H:$M,ROW(),MATCH(AJ$2,$H$1:$M$1,0))</f>
        <v>0.05</v>
      </c>
      <c r="AK97" s="20" cm="1">
        <f t="array" ref="AK97">INDEX($H:$M,ROW(),MATCH(AK$2,$H$1:$M$1,0))</f>
        <v>0.05</v>
      </c>
      <c r="AL97" s="20" cm="1">
        <f t="array" ref="AL97">INDEX($H:$M,ROW(),MATCH(AL$2,$H$1:$M$1,0))</f>
        <v>0.05</v>
      </c>
      <c r="AM97" s="20" cm="1">
        <f t="array" ref="AM97">INDEX($H:$M,ROW(),MATCH(AM$2,$H$1:$M$1,0))</f>
        <v>0.05</v>
      </c>
      <c r="AN97" s="20" cm="1">
        <f t="array" ref="AN97">INDEX($H:$M,ROW(),MATCH(AN$2,$H$1:$M$1,0))</f>
        <v>0.05</v>
      </c>
      <c r="AO97" s="20" cm="1">
        <f t="array" ref="AO97">INDEX($H:$M,ROW(),MATCH(AO$2,$H$1:$M$1,0))</f>
        <v>0.05</v>
      </c>
      <c r="AP97" s="20" cm="1">
        <f t="array" ref="AP97">INDEX($H:$M,ROW(),MATCH(AP$2,$H$1:$M$1,0))</f>
        <v>0.05</v>
      </c>
      <c r="AQ97" s="20" cm="1">
        <f t="array" ref="AQ97">INDEX($H:$M,ROW(),MATCH(AQ$2,$H$1:$M$1,0))</f>
        <v>0.05</v>
      </c>
      <c r="AR97" s="20" cm="1">
        <f t="array" ref="AR97">INDEX($H:$M,ROW(),MATCH(AR$2,$H$1:$M$1,0))</f>
        <v>0.05</v>
      </c>
      <c r="AS97" s="20" cm="1">
        <f t="array" ref="AS97">INDEX($H:$M,ROW(),MATCH(AS$2,$H$1:$M$1,0))</f>
        <v>0.05</v>
      </c>
      <c r="AT97" s="20" cm="1">
        <f t="array" ref="AT97">INDEX($H:$M,ROW(),MATCH(AT$2,$H$1:$M$1,0))</f>
        <v>0.05</v>
      </c>
      <c r="AU97" s="20" cm="1">
        <f t="array" ref="AU97">INDEX($H:$M,ROW(),MATCH(AU$2,$H$1:$M$1,0))</f>
        <v>0.05</v>
      </c>
      <c r="AV97" s="20" cm="1">
        <f t="array" ref="AV97">INDEX($H:$M,ROW(),MATCH(AV$2,$H$1:$M$1,0))</f>
        <v>0.05</v>
      </c>
      <c r="AW97" s="20" cm="1">
        <f t="array" ref="AW97">INDEX($H:$M,ROW(),MATCH(AW$2,$H$1:$M$1,0))</f>
        <v>0.05</v>
      </c>
      <c r="AX97" s="20" cm="1">
        <f t="array" ref="AX97">INDEX($H:$M,ROW(),MATCH(AX$2,$H$1:$M$1,0))</f>
        <v>0.05</v>
      </c>
      <c r="AY97" s="20" cm="1">
        <f t="array" ref="AY97">INDEX($H:$M,ROW(),MATCH(AY$2,$H$1:$M$1,0))</f>
        <v>0.05</v>
      </c>
      <c r="AZ97" s="20" cm="1">
        <f t="array" ref="AZ97">INDEX($H:$M,ROW(),MATCH(AZ$2,$H$1:$M$1,0))</f>
        <v>0.05</v>
      </c>
      <c r="BA97" s="20" cm="1">
        <f t="array" ref="BA97">INDEX($H:$M,ROW(),MATCH(BA$2,$H$1:$M$1,0))</f>
        <v>0.05</v>
      </c>
      <c r="BB97" s="20" cm="1">
        <f t="array" ref="BB97">INDEX($H:$M,ROW(),MATCH(BB$2,$H$1:$M$1,0))</f>
        <v>0.05</v>
      </c>
      <c r="BC97" s="20" cm="1">
        <f t="array" ref="BC97">INDEX($H:$M,ROW(),MATCH(BC$2,$H$1:$M$1,0))</f>
        <v>0.05</v>
      </c>
      <c r="BD97" s="20" cm="1">
        <f t="array" ref="BD97">INDEX($H:$M,ROW(),MATCH(BD$2,$H$1:$M$1,0))</f>
        <v>0.05</v>
      </c>
      <c r="BE97" s="20" cm="1">
        <f t="array" ref="BE97">INDEX($H:$M,ROW(),MATCH(BE$2,$H$1:$M$1,0))</f>
        <v>0.05</v>
      </c>
      <c r="BF97" s="20" cm="1">
        <f t="array" ref="BF97">INDEX($H:$M,ROW(),MATCH(BF$2,$H$1:$M$1,0))</f>
        <v>0.05</v>
      </c>
      <c r="BG97" s="20" cm="1">
        <f t="array" ref="BG97">INDEX($H:$M,ROW(),MATCH(BG$2,$H$1:$M$1,0))</f>
        <v>0.05</v>
      </c>
      <c r="BH97" s="20" cm="1">
        <f t="array" ref="BH97">INDEX($H:$M,ROW(),MATCH(BH$2,$H$1:$M$1,0))</f>
        <v>0.05</v>
      </c>
      <c r="BI97" s="20" cm="1">
        <f t="array" ref="BI97">INDEX($H:$M,ROW(),MATCH(BI$2,$H$1:$M$1,0))</f>
        <v>0.05</v>
      </c>
      <c r="BJ97" s="20" cm="1">
        <f t="array" ref="BJ97">INDEX($H:$M,ROW(),MATCH(BJ$2,$H$1:$M$1,0))</f>
        <v>0.05</v>
      </c>
      <c r="BK97" s="20" cm="1">
        <f t="array" ref="BK97">INDEX($H:$M,ROW(),MATCH(BK$2,$H$1:$M$1,0))</f>
        <v>0.05</v>
      </c>
      <c r="BL97" s="20" cm="1">
        <f t="array" ref="BL97">INDEX($H:$M,ROW(),MATCH(BL$2,$H$1:$M$1,0))</f>
        <v>0.05</v>
      </c>
      <c r="BM97" s="20" cm="1">
        <f t="array" ref="BM97">INDEX($H:$M,ROW(),MATCH(BM$2,$H$1:$M$1,0))</f>
        <v>0.05</v>
      </c>
      <c r="BN97" s="20" cm="1">
        <f t="array" ref="BN97">INDEX($H:$M,ROW(),MATCH(BN$2,$H$1:$M$1,0))</f>
        <v>0.05</v>
      </c>
      <c r="BO97" s="20" cm="1">
        <f t="array" ref="BO97">INDEX($H:$M,ROW(),MATCH(BO$2,$H$1:$M$1,0))</f>
        <v>0.05</v>
      </c>
      <c r="BP97" s="20" cm="1">
        <f t="array" ref="BP97">INDEX($H:$M,ROW(),MATCH(BP$2,$H$1:$M$1,0))</f>
        <v>0.05</v>
      </c>
      <c r="BQ97" s="20" cm="1">
        <f t="array" ref="BQ97">INDEX($H:$M,ROW(),MATCH(BQ$2,$H$1:$M$1,0))</f>
        <v>0.05</v>
      </c>
      <c r="BR97" s="20" cm="1">
        <f t="array" ref="BR97">INDEX($H:$M,ROW(),MATCH(BR$2,$H$1:$M$1,0))</f>
        <v>0.05</v>
      </c>
      <c r="BS97" s="20" cm="1">
        <f t="array" ref="BS97">INDEX($H:$M,ROW(),MATCH(BS$2,$H$1:$M$1,0))</f>
        <v>0.05</v>
      </c>
      <c r="BT97" s="20" cm="1">
        <f t="array" ref="BT97">INDEX($H:$M,ROW(),MATCH(BT$2,$H$1:$M$1,0))</f>
        <v>0.05</v>
      </c>
      <c r="BU97" s="20" cm="1">
        <f t="array" ref="BU97">INDEX($H:$M,ROW(),MATCH(BU$2,$H$1:$M$1,0))</f>
        <v>0.05</v>
      </c>
      <c r="BV97" s="20" cm="1">
        <f t="array" ref="BV97">INDEX($H:$M,ROW(),MATCH(BV$2,$H$1:$M$1,0))</f>
        <v>0.05</v>
      </c>
      <c r="BW97" s="20" cm="1">
        <f t="array" ref="BW97">INDEX($H:$M,ROW(),MATCH(BW$2,$H$1:$M$1,0))</f>
        <v>0.05</v>
      </c>
      <c r="BX97" s="20" cm="1">
        <f t="array" ref="BX97">INDEX($H:$M,ROW(),MATCH(BX$2,$H$1:$M$1,0))</f>
        <v>0.05</v>
      </c>
      <c r="BY97" s="20" cm="1">
        <f t="array" ref="BY97">INDEX($H:$M,ROW(),MATCH(BY$2,$H$1:$M$1,0))</f>
        <v>0.05</v>
      </c>
      <c r="BZ97" s="20" cm="1">
        <f t="array" ref="BZ97">INDEX($H:$M,ROW(),MATCH(BZ$2,$H$1:$M$1,0))</f>
        <v>0.05</v>
      </c>
      <c r="CA97" s="20" cm="1">
        <f t="array" ref="CA97">INDEX($H:$M,ROW(),MATCH(CA$2,$H$1:$M$1,0))</f>
        <v>0.05</v>
      </c>
      <c r="CB97" s="20" cm="1">
        <f t="array" ref="CB97">INDEX($H:$M,ROW(),MATCH(CB$2,$H$1:$M$1,0))</f>
        <v>0.05</v>
      </c>
      <c r="CC97" s="20" cm="1">
        <f t="array" ref="CC97">INDEX($H:$M,ROW(),MATCH(CC$2,$H$1:$M$1,0))</f>
        <v>0.05</v>
      </c>
      <c r="CD97" s="20" cm="1">
        <f t="array" ref="CD97">INDEX($H:$M,ROW(),MATCH(CD$2,$H$1:$M$1,0))</f>
        <v>0.05</v>
      </c>
      <c r="CE97" s="20" cm="1">
        <f t="array" ref="CE97">INDEX($H:$M,ROW(),MATCH(CE$2,$H$1:$M$1,0))</f>
        <v>0.05</v>
      </c>
      <c r="CF97" s="20" cm="1">
        <f t="array" ref="CF97">INDEX($H:$M,ROW(),MATCH(CF$2,$H$1:$M$1,0))</f>
        <v>0.05</v>
      </c>
      <c r="CG97" s="20" cm="1">
        <f t="array" ref="CG97">INDEX($H:$M,ROW(),MATCH(CG$2,$H$1:$M$1,0))</f>
        <v>0.05</v>
      </c>
      <c r="CH97" s="20" cm="1">
        <f t="array" ref="CH97">INDEX($H:$M,ROW(),MATCH(CH$2,$H$1:$M$1,0))</f>
        <v>0.05</v>
      </c>
      <c r="CI97" s="20" cm="1">
        <f t="array" ref="CI97">INDEX($H:$M,ROW(),MATCH(CI$2,$H$1:$M$1,0))</f>
        <v>0.05</v>
      </c>
    </row>
    <row r="98" spans="2:87" x14ac:dyDescent="0.4">
      <c r="B98" s="6"/>
      <c r="C98" t="s">
        <v>157</v>
      </c>
      <c r="E98" t="s">
        <v>74</v>
      </c>
      <c r="H98" s="35">
        <f t="shared" ref="H98:M98" si="107">SUMIF($2:$2,H$1,98:98)</f>
        <v>-2.7500000000000011E-2</v>
      </c>
      <c r="I98" s="35">
        <f t="shared" si="107"/>
        <v>-3.0000000000000013E-2</v>
      </c>
      <c r="J98" s="35">
        <f t="shared" si="107"/>
        <v>-3.0000000000000013E-2</v>
      </c>
      <c r="K98" s="35">
        <f t="shared" si="107"/>
        <v>-3.0000000000000013E-2</v>
      </c>
      <c r="L98" s="35">
        <f t="shared" si="107"/>
        <v>-3.0000000000000013E-2</v>
      </c>
      <c r="M98" s="35">
        <f t="shared" si="107"/>
        <v>-3.0000000000000013E-2</v>
      </c>
      <c r="N98" s="36"/>
      <c r="O98" s="35"/>
      <c r="P98" s="35">
        <f t="shared" ref="P98:CA98" si="108">-P93*P97</f>
        <v>0</v>
      </c>
      <c r="Q98" s="35">
        <f t="shared" si="108"/>
        <v>-2.5000000000000005E-3</v>
      </c>
      <c r="R98" s="35">
        <f t="shared" si="108"/>
        <v>-2.5000000000000005E-3</v>
      </c>
      <c r="S98" s="35">
        <f t="shared" si="108"/>
        <v>-2.5000000000000005E-3</v>
      </c>
      <c r="T98" s="35">
        <f t="shared" si="108"/>
        <v>-2.5000000000000005E-3</v>
      </c>
      <c r="U98" s="35">
        <f t="shared" si="108"/>
        <v>-2.5000000000000005E-3</v>
      </c>
      <c r="V98" s="35">
        <f t="shared" si="108"/>
        <v>-2.5000000000000005E-3</v>
      </c>
      <c r="W98" s="35">
        <f t="shared" si="108"/>
        <v>-2.5000000000000005E-3</v>
      </c>
      <c r="X98" s="35">
        <f t="shared" si="108"/>
        <v>-2.5000000000000005E-3</v>
      </c>
      <c r="Y98" s="35">
        <f t="shared" si="108"/>
        <v>-2.5000000000000005E-3</v>
      </c>
      <c r="Z98" s="35">
        <f t="shared" si="108"/>
        <v>-2.5000000000000005E-3</v>
      </c>
      <c r="AA98" s="35">
        <f t="shared" si="108"/>
        <v>-2.5000000000000005E-3</v>
      </c>
      <c r="AB98" s="35">
        <f t="shared" si="108"/>
        <v>-2.5000000000000005E-3</v>
      </c>
      <c r="AC98" s="35">
        <f t="shared" si="108"/>
        <v>-2.5000000000000005E-3</v>
      </c>
      <c r="AD98" s="35">
        <f t="shared" si="108"/>
        <v>-2.5000000000000005E-3</v>
      </c>
      <c r="AE98" s="35">
        <f t="shared" si="108"/>
        <v>-2.5000000000000005E-3</v>
      </c>
      <c r="AF98" s="35">
        <f t="shared" si="108"/>
        <v>-2.5000000000000005E-3</v>
      </c>
      <c r="AG98" s="35">
        <f t="shared" si="108"/>
        <v>-2.5000000000000005E-3</v>
      </c>
      <c r="AH98" s="35">
        <f t="shared" si="108"/>
        <v>-2.5000000000000005E-3</v>
      </c>
      <c r="AI98" s="35">
        <f t="shared" si="108"/>
        <v>-2.5000000000000005E-3</v>
      </c>
      <c r="AJ98" s="35">
        <f t="shared" si="108"/>
        <v>-2.5000000000000005E-3</v>
      </c>
      <c r="AK98" s="35">
        <f t="shared" si="108"/>
        <v>-2.5000000000000005E-3</v>
      </c>
      <c r="AL98" s="35">
        <f t="shared" si="108"/>
        <v>-2.5000000000000005E-3</v>
      </c>
      <c r="AM98" s="35">
        <f t="shared" si="108"/>
        <v>-2.5000000000000005E-3</v>
      </c>
      <c r="AN98" s="35">
        <f t="shared" si="108"/>
        <v>-2.5000000000000005E-3</v>
      </c>
      <c r="AO98" s="35">
        <f t="shared" si="108"/>
        <v>-2.5000000000000005E-3</v>
      </c>
      <c r="AP98" s="35">
        <f t="shared" si="108"/>
        <v>-2.5000000000000005E-3</v>
      </c>
      <c r="AQ98" s="35">
        <f t="shared" si="108"/>
        <v>-2.5000000000000005E-3</v>
      </c>
      <c r="AR98" s="35">
        <f t="shared" si="108"/>
        <v>-2.5000000000000005E-3</v>
      </c>
      <c r="AS98" s="35">
        <f t="shared" si="108"/>
        <v>-2.5000000000000005E-3</v>
      </c>
      <c r="AT98" s="35">
        <f t="shared" si="108"/>
        <v>-2.5000000000000005E-3</v>
      </c>
      <c r="AU98" s="35">
        <f t="shared" si="108"/>
        <v>-2.5000000000000005E-3</v>
      </c>
      <c r="AV98" s="35">
        <f t="shared" si="108"/>
        <v>-2.5000000000000005E-3</v>
      </c>
      <c r="AW98" s="35">
        <f t="shared" si="108"/>
        <v>-2.5000000000000005E-3</v>
      </c>
      <c r="AX98" s="35">
        <f t="shared" si="108"/>
        <v>-2.5000000000000005E-3</v>
      </c>
      <c r="AY98" s="35">
        <f t="shared" si="108"/>
        <v>-2.5000000000000005E-3</v>
      </c>
      <c r="AZ98" s="35">
        <f t="shared" si="108"/>
        <v>-2.5000000000000005E-3</v>
      </c>
      <c r="BA98" s="35">
        <f t="shared" si="108"/>
        <v>-2.5000000000000005E-3</v>
      </c>
      <c r="BB98" s="35">
        <f t="shared" si="108"/>
        <v>-2.5000000000000005E-3</v>
      </c>
      <c r="BC98" s="35">
        <f t="shared" si="108"/>
        <v>-2.5000000000000005E-3</v>
      </c>
      <c r="BD98" s="35">
        <f t="shared" si="108"/>
        <v>-2.5000000000000005E-3</v>
      </c>
      <c r="BE98" s="35">
        <f t="shared" si="108"/>
        <v>-2.5000000000000005E-3</v>
      </c>
      <c r="BF98" s="35">
        <f t="shared" si="108"/>
        <v>-2.5000000000000005E-3</v>
      </c>
      <c r="BG98" s="35">
        <f t="shared" si="108"/>
        <v>-2.5000000000000005E-3</v>
      </c>
      <c r="BH98" s="35">
        <f t="shared" si="108"/>
        <v>-2.5000000000000005E-3</v>
      </c>
      <c r="BI98" s="35">
        <f t="shared" si="108"/>
        <v>-2.5000000000000005E-3</v>
      </c>
      <c r="BJ98" s="35">
        <f t="shared" si="108"/>
        <v>-2.5000000000000005E-3</v>
      </c>
      <c r="BK98" s="35">
        <f t="shared" si="108"/>
        <v>-2.5000000000000005E-3</v>
      </c>
      <c r="BL98" s="35">
        <f t="shared" si="108"/>
        <v>-2.5000000000000005E-3</v>
      </c>
      <c r="BM98" s="35">
        <f t="shared" si="108"/>
        <v>-2.5000000000000005E-3</v>
      </c>
      <c r="BN98" s="35">
        <f t="shared" si="108"/>
        <v>-2.5000000000000005E-3</v>
      </c>
      <c r="BO98" s="35">
        <f t="shared" si="108"/>
        <v>-2.5000000000000005E-3</v>
      </c>
      <c r="BP98" s="35">
        <f t="shared" si="108"/>
        <v>-2.5000000000000005E-3</v>
      </c>
      <c r="BQ98" s="35">
        <f t="shared" si="108"/>
        <v>-2.5000000000000005E-3</v>
      </c>
      <c r="BR98" s="35">
        <f t="shared" si="108"/>
        <v>-2.5000000000000005E-3</v>
      </c>
      <c r="BS98" s="35">
        <f t="shared" si="108"/>
        <v>-2.5000000000000005E-3</v>
      </c>
      <c r="BT98" s="35">
        <f t="shared" si="108"/>
        <v>-2.5000000000000005E-3</v>
      </c>
      <c r="BU98" s="35">
        <f t="shared" si="108"/>
        <v>-2.5000000000000005E-3</v>
      </c>
      <c r="BV98" s="35">
        <f t="shared" si="108"/>
        <v>-2.5000000000000005E-3</v>
      </c>
      <c r="BW98" s="35">
        <f t="shared" si="108"/>
        <v>-2.5000000000000005E-3</v>
      </c>
      <c r="BX98" s="35">
        <f t="shared" si="108"/>
        <v>-2.5000000000000005E-3</v>
      </c>
      <c r="BY98" s="35">
        <f t="shared" si="108"/>
        <v>-2.5000000000000005E-3</v>
      </c>
      <c r="BZ98" s="35">
        <f t="shared" si="108"/>
        <v>-2.5000000000000005E-3</v>
      </c>
      <c r="CA98" s="35">
        <f t="shared" si="108"/>
        <v>-2.5000000000000005E-3</v>
      </c>
      <c r="CB98" s="35">
        <f t="shared" ref="CB98:CI98" si="109">-CB93*CB97</f>
        <v>-2.5000000000000005E-3</v>
      </c>
      <c r="CC98" s="35">
        <f t="shared" si="109"/>
        <v>-2.5000000000000005E-3</v>
      </c>
      <c r="CD98" s="35">
        <f t="shared" si="109"/>
        <v>-2.5000000000000005E-3</v>
      </c>
      <c r="CE98" s="35">
        <f t="shared" si="109"/>
        <v>-2.5000000000000005E-3</v>
      </c>
      <c r="CF98" s="35">
        <f t="shared" si="109"/>
        <v>-2.5000000000000005E-3</v>
      </c>
      <c r="CG98" s="35">
        <f t="shared" si="109"/>
        <v>-2.5000000000000005E-3</v>
      </c>
      <c r="CH98" s="35">
        <f t="shared" si="109"/>
        <v>-2.5000000000000005E-3</v>
      </c>
      <c r="CI98" s="35">
        <f t="shared" si="109"/>
        <v>-2.5000000000000005E-3</v>
      </c>
    </row>
    <row r="99" spans="2:87" x14ac:dyDescent="0.4">
      <c r="B99" t="s">
        <v>80</v>
      </c>
      <c r="C99" t="s">
        <v>157</v>
      </c>
      <c r="E99" s="31" t="str">
        <f>"# of subscriers - "&amp;E89</f>
        <v># of subscriers - Subscription revenue - Tiers, secondary revenue driven:</v>
      </c>
      <c r="F99" s="31"/>
      <c r="G99" s="67"/>
      <c r="H99" s="32">
        <f t="shared" ref="H99:N99" si="110">SUMIF($3:$3,H$1,99:99)</f>
        <v>23.05</v>
      </c>
      <c r="I99" s="32">
        <f t="shared" si="110"/>
        <v>71.05</v>
      </c>
      <c r="J99" s="32">
        <f t="shared" si="110"/>
        <v>166.05</v>
      </c>
      <c r="K99" s="32">
        <f t="shared" si="110"/>
        <v>356.05</v>
      </c>
      <c r="L99" s="32">
        <f t="shared" si="110"/>
        <v>736.05</v>
      </c>
      <c r="M99" s="32">
        <f t="shared" si="110"/>
        <v>1496.05</v>
      </c>
      <c r="N99" s="32">
        <f t="shared" si="110"/>
        <v>23084.249999999993</v>
      </c>
      <c r="O99" s="32"/>
      <c r="P99" s="32">
        <f t="shared" ref="P99:CA99" si="111">P93+P94+P98+P96</f>
        <v>1</v>
      </c>
      <c r="Q99" s="32">
        <f t="shared" si="111"/>
        <v>3.05</v>
      </c>
      <c r="R99" s="32">
        <f t="shared" si="111"/>
        <v>5.05</v>
      </c>
      <c r="S99" s="32">
        <f t="shared" si="111"/>
        <v>7.05</v>
      </c>
      <c r="T99" s="32">
        <f t="shared" si="111"/>
        <v>9.0500000000000007</v>
      </c>
      <c r="U99" s="32">
        <f t="shared" si="111"/>
        <v>11.05</v>
      </c>
      <c r="V99" s="32">
        <f t="shared" si="111"/>
        <v>13.05</v>
      </c>
      <c r="W99" s="32">
        <f t="shared" si="111"/>
        <v>15.05</v>
      </c>
      <c r="X99" s="32">
        <f t="shared" si="111"/>
        <v>17.05</v>
      </c>
      <c r="Y99" s="32">
        <f t="shared" si="111"/>
        <v>19.05</v>
      </c>
      <c r="Z99" s="32">
        <f t="shared" si="111"/>
        <v>21.05</v>
      </c>
      <c r="AA99" s="32">
        <f t="shared" si="111"/>
        <v>23.05</v>
      </c>
      <c r="AB99" s="32">
        <f t="shared" si="111"/>
        <v>27.05</v>
      </c>
      <c r="AC99" s="32">
        <f t="shared" si="111"/>
        <v>31.05</v>
      </c>
      <c r="AD99" s="32">
        <f t="shared" si="111"/>
        <v>35.049999999999997</v>
      </c>
      <c r="AE99" s="32">
        <f t="shared" si="111"/>
        <v>39.049999999999997</v>
      </c>
      <c r="AF99" s="32">
        <f t="shared" si="111"/>
        <v>43.05</v>
      </c>
      <c r="AG99" s="32">
        <f t="shared" si="111"/>
        <v>47.05</v>
      </c>
      <c r="AH99" s="32">
        <f t="shared" si="111"/>
        <v>51.05</v>
      </c>
      <c r="AI99" s="32">
        <f t="shared" si="111"/>
        <v>55.05</v>
      </c>
      <c r="AJ99" s="32">
        <f t="shared" si="111"/>
        <v>59.05</v>
      </c>
      <c r="AK99" s="32">
        <f t="shared" si="111"/>
        <v>63.05</v>
      </c>
      <c r="AL99" s="32">
        <f t="shared" si="111"/>
        <v>67.05</v>
      </c>
      <c r="AM99" s="32">
        <f t="shared" si="111"/>
        <v>71.05</v>
      </c>
      <c r="AN99" s="32">
        <f t="shared" si="111"/>
        <v>79.05</v>
      </c>
      <c r="AO99" s="32">
        <f t="shared" si="111"/>
        <v>87.05</v>
      </c>
      <c r="AP99" s="32">
        <f t="shared" si="111"/>
        <v>95.05</v>
      </c>
      <c r="AQ99" s="32">
        <f t="shared" si="111"/>
        <v>102.05</v>
      </c>
      <c r="AR99" s="32">
        <f t="shared" si="111"/>
        <v>110.05</v>
      </c>
      <c r="AS99" s="32">
        <f t="shared" si="111"/>
        <v>118.05</v>
      </c>
      <c r="AT99" s="32">
        <f t="shared" si="111"/>
        <v>126.05</v>
      </c>
      <c r="AU99" s="32">
        <f t="shared" si="111"/>
        <v>134.05000000000001</v>
      </c>
      <c r="AV99" s="32">
        <f t="shared" si="111"/>
        <v>142.05000000000001</v>
      </c>
      <c r="AW99" s="32">
        <f t="shared" si="111"/>
        <v>150.05000000000001</v>
      </c>
      <c r="AX99" s="32">
        <f t="shared" si="111"/>
        <v>158.05000000000001</v>
      </c>
      <c r="AY99" s="32">
        <f t="shared" si="111"/>
        <v>166.05</v>
      </c>
      <c r="AZ99" s="32">
        <f t="shared" si="111"/>
        <v>182.05</v>
      </c>
      <c r="BA99" s="32">
        <f t="shared" si="111"/>
        <v>197.05</v>
      </c>
      <c r="BB99" s="32">
        <f t="shared" si="111"/>
        <v>213.05</v>
      </c>
      <c r="BC99" s="32">
        <f t="shared" si="111"/>
        <v>229.05</v>
      </c>
      <c r="BD99" s="32">
        <f t="shared" si="111"/>
        <v>245.05</v>
      </c>
      <c r="BE99" s="32">
        <f t="shared" si="111"/>
        <v>261.05</v>
      </c>
      <c r="BF99" s="32">
        <f t="shared" si="111"/>
        <v>277.05</v>
      </c>
      <c r="BG99" s="32">
        <f t="shared" si="111"/>
        <v>292.05</v>
      </c>
      <c r="BH99" s="32">
        <f t="shared" si="111"/>
        <v>308.05</v>
      </c>
      <c r="BI99" s="32">
        <f t="shared" si="111"/>
        <v>324.05</v>
      </c>
      <c r="BJ99" s="32">
        <f t="shared" si="111"/>
        <v>340.05</v>
      </c>
      <c r="BK99" s="32">
        <f t="shared" si="111"/>
        <v>356.05</v>
      </c>
      <c r="BL99" s="32">
        <f t="shared" si="111"/>
        <v>387.05</v>
      </c>
      <c r="BM99" s="32">
        <f t="shared" si="111"/>
        <v>419.05</v>
      </c>
      <c r="BN99" s="32">
        <f t="shared" si="111"/>
        <v>451.05</v>
      </c>
      <c r="BO99" s="32">
        <f t="shared" si="111"/>
        <v>482.05</v>
      </c>
      <c r="BP99" s="32">
        <f t="shared" si="111"/>
        <v>514.04999999999995</v>
      </c>
      <c r="BQ99" s="32">
        <f t="shared" si="111"/>
        <v>546.04999999999995</v>
      </c>
      <c r="BR99" s="32">
        <f t="shared" si="111"/>
        <v>577.04999999999995</v>
      </c>
      <c r="BS99" s="32">
        <f t="shared" si="111"/>
        <v>609.04999999999995</v>
      </c>
      <c r="BT99" s="32">
        <f t="shared" si="111"/>
        <v>641.04999999999995</v>
      </c>
      <c r="BU99" s="32">
        <f t="shared" si="111"/>
        <v>672.05</v>
      </c>
      <c r="BV99" s="32">
        <f t="shared" si="111"/>
        <v>704.05</v>
      </c>
      <c r="BW99" s="32">
        <f t="shared" si="111"/>
        <v>736.05</v>
      </c>
      <c r="BX99" s="32">
        <f t="shared" si="111"/>
        <v>799.05</v>
      </c>
      <c r="BY99" s="32">
        <f t="shared" si="111"/>
        <v>862.05</v>
      </c>
      <c r="BZ99" s="32">
        <f t="shared" si="111"/>
        <v>926.05</v>
      </c>
      <c r="CA99" s="32">
        <f t="shared" si="111"/>
        <v>989.05</v>
      </c>
      <c r="CB99" s="32">
        <f t="shared" ref="CB99:CI99" si="112">CB93+CB94+CB98+CB96</f>
        <v>1052.05</v>
      </c>
      <c r="CC99" s="32">
        <f t="shared" si="112"/>
        <v>1116.05</v>
      </c>
      <c r="CD99" s="32">
        <f t="shared" si="112"/>
        <v>1179.05</v>
      </c>
      <c r="CE99" s="32">
        <f t="shared" si="112"/>
        <v>1242.05</v>
      </c>
      <c r="CF99" s="32">
        <f t="shared" si="112"/>
        <v>1306.05</v>
      </c>
      <c r="CG99" s="32">
        <f t="shared" si="112"/>
        <v>1369.05</v>
      </c>
      <c r="CH99" s="32">
        <f t="shared" si="112"/>
        <v>1432.05</v>
      </c>
      <c r="CI99" s="32">
        <f t="shared" si="112"/>
        <v>1496.05</v>
      </c>
    </row>
    <row r="100" spans="2:87" x14ac:dyDescent="0.4">
      <c r="B100" s="6"/>
      <c r="C100" t="s">
        <v>157</v>
      </c>
      <c r="E100" s="12" t="s">
        <v>62</v>
      </c>
      <c r="F100" s="12"/>
      <c r="G100" s="13"/>
      <c r="H100" s="34">
        <f t="shared" ref="H100:M100" si="113">H99-SUM(H98,H93:H94,H96)</f>
        <v>-120.95</v>
      </c>
      <c r="I100" s="34">
        <f t="shared" si="113"/>
        <v>-517</v>
      </c>
      <c r="J100" s="34">
        <f t="shared" si="113"/>
        <v>-1301</v>
      </c>
      <c r="K100" s="34">
        <f t="shared" si="113"/>
        <v>-2868</v>
      </c>
      <c r="L100" s="34">
        <f t="shared" si="113"/>
        <v>-6002</v>
      </c>
      <c r="M100" s="34">
        <f t="shared" si="113"/>
        <v>-12272.000000000002</v>
      </c>
      <c r="N100" s="34">
        <f>N99-SUM(N98,N93:N94)</f>
        <v>23084.249999999993</v>
      </c>
      <c r="O100" s="34"/>
      <c r="P100" s="34">
        <f t="shared" ref="P100:CA100" si="114">P99-SUM(P98,P93:P94,P96)</f>
        <v>0</v>
      </c>
      <c r="Q100" s="34">
        <f t="shared" si="114"/>
        <v>0</v>
      </c>
      <c r="R100" s="34">
        <f t="shared" si="114"/>
        <v>0</v>
      </c>
      <c r="S100" s="34">
        <f t="shared" si="114"/>
        <v>0</v>
      </c>
      <c r="T100" s="34">
        <f t="shared" si="114"/>
        <v>0</v>
      </c>
      <c r="U100" s="34">
        <f t="shared" si="114"/>
        <v>0</v>
      </c>
      <c r="V100" s="34">
        <f t="shared" si="114"/>
        <v>0</v>
      </c>
      <c r="W100" s="34">
        <f t="shared" si="114"/>
        <v>0</v>
      </c>
      <c r="X100" s="34">
        <f t="shared" si="114"/>
        <v>0</v>
      </c>
      <c r="Y100" s="34">
        <f t="shared" si="114"/>
        <v>0</v>
      </c>
      <c r="Z100" s="34">
        <f t="shared" si="114"/>
        <v>0</v>
      </c>
      <c r="AA100" s="34">
        <f t="shared" si="114"/>
        <v>0</v>
      </c>
      <c r="AB100" s="34">
        <f t="shared" si="114"/>
        <v>0</v>
      </c>
      <c r="AC100" s="34">
        <f t="shared" si="114"/>
        <v>0</v>
      </c>
      <c r="AD100" s="34">
        <f t="shared" si="114"/>
        <v>0</v>
      </c>
      <c r="AE100" s="34">
        <f t="shared" si="114"/>
        <v>0</v>
      </c>
      <c r="AF100" s="34">
        <f t="shared" si="114"/>
        <v>0</v>
      </c>
      <c r="AG100" s="34">
        <f t="shared" si="114"/>
        <v>0</v>
      </c>
      <c r="AH100" s="34">
        <f t="shared" si="114"/>
        <v>0</v>
      </c>
      <c r="AI100" s="34">
        <f t="shared" si="114"/>
        <v>0</v>
      </c>
      <c r="AJ100" s="34">
        <f t="shared" si="114"/>
        <v>0</v>
      </c>
      <c r="AK100" s="34">
        <f t="shared" si="114"/>
        <v>0</v>
      </c>
      <c r="AL100" s="34">
        <f t="shared" si="114"/>
        <v>0</v>
      </c>
      <c r="AM100" s="34">
        <f t="shared" si="114"/>
        <v>0</v>
      </c>
      <c r="AN100" s="34">
        <f t="shared" si="114"/>
        <v>0</v>
      </c>
      <c r="AO100" s="34">
        <f t="shared" si="114"/>
        <v>0</v>
      </c>
      <c r="AP100" s="34">
        <f t="shared" si="114"/>
        <v>0</v>
      </c>
      <c r="AQ100" s="34">
        <f t="shared" si="114"/>
        <v>0</v>
      </c>
      <c r="AR100" s="34">
        <f t="shared" si="114"/>
        <v>0</v>
      </c>
      <c r="AS100" s="34">
        <f t="shared" si="114"/>
        <v>0</v>
      </c>
      <c r="AT100" s="34">
        <f t="shared" si="114"/>
        <v>0</v>
      </c>
      <c r="AU100" s="34">
        <f t="shared" si="114"/>
        <v>0</v>
      </c>
      <c r="AV100" s="34">
        <f t="shared" si="114"/>
        <v>0</v>
      </c>
      <c r="AW100" s="34">
        <f t="shared" si="114"/>
        <v>0</v>
      </c>
      <c r="AX100" s="34">
        <f t="shared" si="114"/>
        <v>0</v>
      </c>
      <c r="AY100" s="34">
        <f t="shared" si="114"/>
        <v>0</v>
      </c>
      <c r="AZ100" s="34">
        <f t="shared" si="114"/>
        <v>0</v>
      </c>
      <c r="BA100" s="34">
        <f t="shared" si="114"/>
        <v>0</v>
      </c>
      <c r="BB100" s="34">
        <f t="shared" si="114"/>
        <v>0</v>
      </c>
      <c r="BC100" s="34">
        <f t="shared" si="114"/>
        <v>0</v>
      </c>
      <c r="BD100" s="34">
        <f t="shared" si="114"/>
        <v>0</v>
      </c>
      <c r="BE100" s="34">
        <f t="shared" si="114"/>
        <v>0</v>
      </c>
      <c r="BF100" s="34">
        <f t="shared" si="114"/>
        <v>0</v>
      </c>
      <c r="BG100" s="34">
        <f t="shared" si="114"/>
        <v>0</v>
      </c>
      <c r="BH100" s="34">
        <f t="shared" si="114"/>
        <v>0</v>
      </c>
      <c r="BI100" s="34">
        <f t="shared" si="114"/>
        <v>0</v>
      </c>
      <c r="BJ100" s="34">
        <f t="shared" si="114"/>
        <v>0</v>
      </c>
      <c r="BK100" s="34">
        <f t="shared" si="114"/>
        <v>0</v>
      </c>
      <c r="BL100" s="34">
        <f t="shared" si="114"/>
        <v>0</v>
      </c>
      <c r="BM100" s="34">
        <f t="shared" si="114"/>
        <v>0</v>
      </c>
      <c r="BN100" s="34">
        <f t="shared" si="114"/>
        <v>0</v>
      </c>
      <c r="BO100" s="34">
        <f t="shared" si="114"/>
        <v>0</v>
      </c>
      <c r="BP100" s="34">
        <f t="shared" si="114"/>
        <v>0</v>
      </c>
      <c r="BQ100" s="34">
        <f t="shared" si="114"/>
        <v>0</v>
      </c>
      <c r="BR100" s="34">
        <f t="shared" si="114"/>
        <v>0</v>
      </c>
      <c r="BS100" s="34">
        <f t="shared" si="114"/>
        <v>0</v>
      </c>
      <c r="BT100" s="34">
        <f t="shared" si="114"/>
        <v>0</v>
      </c>
      <c r="BU100" s="34">
        <f t="shared" si="114"/>
        <v>0</v>
      </c>
      <c r="BV100" s="34">
        <f t="shared" si="114"/>
        <v>0</v>
      </c>
      <c r="BW100" s="34">
        <f t="shared" si="114"/>
        <v>0</v>
      </c>
      <c r="BX100" s="34">
        <f t="shared" si="114"/>
        <v>0</v>
      </c>
      <c r="BY100" s="34">
        <f t="shared" si="114"/>
        <v>0</v>
      </c>
      <c r="BZ100" s="34">
        <f t="shared" si="114"/>
        <v>0</v>
      </c>
      <c r="CA100" s="34">
        <f t="shared" si="114"/>
        <v>0</v>
      </c>
      <c r="CB100" s="34">
        <f t="shared" ref="CB100:CI100" si="115">CB99-SUM(CB98,CB93:CB94,CB96)</f>
        <v>0</v>
      </c>
      <c r="CC100" s="34">
        <f t="shared" si="115"/>
        <v>0</v>
      </c>
      <c r="CD100" s="34">
        <f t="shared" si="115"/>
        <v>0</v>
      </c>
      <c r="CE100" s="34">
        <f t="shared" si="115"/>
        <v>0</v>
      </c>
      <c r="CF100" s="34">
        <f t="shared" si="115"/>
        <v>0</v>
      </c>
      <c r="CG100" s="34">
        <f t="shared" si="115"/>
        <v>0</v>
      </c>
      <c r="CH100" s="34">
        <f t="shared" si="115"/>
        <v>0</v>
      </c>
      <c r="CI100" s="34">
        <f t="shared" si="115"/>
        <v>0</v>
      </c>
    </row>
    <row r="101" spans="2:87" x14ac:dyDescent="0.4">
      <c r="B101" s="6"/>
      <c r="C101" t="s">
        <v>157</v>
      </c>
      <c r="E101" s="12"/>
      <c r="F101" s="12"/>
      <c r="G101" s="13"/>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row>
    <row r="102" spans="2:87" x14ac:dyDescent="0.4">
      <c r="B102" s="6"/>
      <c r="C102" t="s">
        <v>157</v>
      </c>
      <c r="E102" s="12" t="s">
        <v>75</v>
      </c>
      <c r="F102" s="12"/>
      <c r="G102" s="13"/>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row>
    <row r="103" spans="2:87" x14ac:dyDescent="0.4">
      <c r="C103" t="s">
        <v>157</v>
      </c>
      <c r="E103" s="12" t="s">
        <v>77</v>
      </c>
      <c r="F103" s="12"/>
      <c r="G103" s="13"/>
      <c r="H103" s="29">
        <v>20</v>
      </c>
      <c r="I103" s="29">
        <v>20</v>
      </c>
      <c r="J103" s="29">
        <v>20</v>
      </c>
      <c r="K103" s="29">
        <v>20</v>
      </c>
      <c r="L103" s="29">
        <v>20</v>
      </c>
      <c r="M103" s="29">
        <v>20</v>
      </c>
      <c r="N103" s="36"/>
      <c r="O103" s="36"/>
      <c r="P103" s="30" cm="1">
        <f t="array" ref="P103">INDEX($H:$M,ROW(),MATCH(P$2,$H$1:$M$1,0))</f>
        <v>20</v>
      </c>
      <c r="Q103" s="30" cm="1">
        <f t="array" ref="Q103">INDEX($H:$M,ROW(),MATCH(Q$2,$H$1:$M$1,0))</f>
        <v>20</v>
      </c>
      <c r="R103" s="30" cm="1">
        <f t="array" ref="R103">INDEX($H:$M,ROW(),MATCH(R$2,$H$1:$M$1,0))</f>
        <v>20</v>
      </c>
      <c r="S103" s="30" cm="1">
        <f t="array" ref="S103">INDEX($H:$M,ROW(),MATCH(S$2,$H$1:$M$1,0))</f>
        <v>20</v>
      </c>
      <c r="T103" s="30" cm="1">
        <f t="array" ref="T103">INDEX($H:$M,ROW(),MATCH(T$2,$H$1:$M$1,0))</f>
        <v>20</v>
      </c>
      <c r="U103" s="30" cm="1">
        <f t="array" ref="U103">INDEX($H:$M,ROW(),MATCH(U$2,$H$1:$M$1,0))</f>
        <v>20</v>
      </c>
      <c r="V103" s="30" cm="1">
        <f t="array" ref="V103">INDEX($H:$M,ROW(),MATCH(V$2,$H$1:$M$1,0))</f>
        <v>20</v>
      </c>
      <c r="W103" s="30" cm="1">
        <f t="array" ref="W103">INDEX($H:$M,ROW(),MATCH(W$2,$H$1:$M$1,0))</f>
        <v>20</v>
      </c>
      <c r="X103" s="30" cm="1">
        <f t="array" ref="X103">INDEX($H:$M,ROW(),MATCH(X$2,$H$1:$M$1,0))</f>
        <v>20</v>
      </c>
      <c r="Y103" s="30" cm="1">
        <f t="array" ref="Y103">INDEX($H:$M,ROW(),MATCH(Y$2,$H$1:$M$1,0))</f>
        <v>20</v>
      </c>
      <c r="Z103" s="30" cm="1">
        <f t="array" ref="Z103">INDEX($H:$M,ROW(),MATCH(Z$2,$H$1:$M$1,0))</f>
        <v>20</v>
      </c>
      <c r="AA103" s="30" cm="1">
        <f t="array" ref="AA103">INDEX($H:$M,ROW(),MATCH(AA$2,$H$1:$M$1,0))</f>
        <v>20</v>
      </c>
      <c r="AB103" s="30" cm="1">
        <f t="array" ref="AB103">INDEX($H:$M,ROW(),MATCH(AB$2,$H$1:$M$1,0))</f>
        <v>20</v>
      </c>
      <c r="AC103" s="30" cm="1">
        <f t="array" ref="AC103">INDEX($H:$M,ROW(),MATCH(AC$2,$H$1:$M$1,0))</f>
        <v>20</v>
      </c>
      <c r="AD103" s="30" cm="1">
        <f t="array" ref="AD103">INDEX($H:$M,ROW(),MATCH(AD$2,$H$1:$M$1,0))</f>
        <v>20</v>
      </c>
      <c r="AE103" s="30" cm="1">
        <f t="array" ref="AE103">INDEX($H:$M,ROW(),MATCH(AE$2,$H$1:$M$1,0))</f>
        <v>20</v>
      </c>
      <c r="AF103" s="30" cm="1">
        <f t="array" ref="AF103">INDEX($H:$M,ROW(),MATCH(AF$2,$H$1:$M$1,0))</f>
        <v>20</v>
      </c>
      <c r="AG103" s="30" cm="1">
        <f t="array" ref="AG103">INDEX($H:$M,ROW(),MATCH(AG$2,$H$1:$M$1,0))</f>
        <v>20</v>
      </c>
      <c r="AH103" s="30" cm="1">
        <f t="array" ref="AH103">INDEX($H:$M,ROW(),MATCH(AH$2,$H$1:$M$1,0))</f>
        <v>20</v>
      </c>
      <c r="AI103" s="30" cm="1">
        <f t="array" ref="AI103">INDEX($H:$M,ROW(),MATCH(AI$2,$H$1:$M$1,0))</f>
        <v>20</v>
      </c>
      <c r="AJ103" s="30" cm="1">
        <f t="array" ref="AJ103">INDEX($H:$M,ROW(),MATCH(AJ$2,$H$1:$M$1,0))</f>
        <v>20</v>
      </c>
      <c r="AK103" s="30" cm="1">
        <f t="array" ref="AK103">INDEX($H:$M,ROW(),MATCH(AK$2,$H$1:$M$1,0))</f>
        <v>20</v>
      </c>
      <c r="AL103" s="30" cm="1">
        <f t="array" ref="AL103">INDEX($H:$M,ROW(),MATCH(AL$2,$H$1:$M$1,0))</f>
        <v>20</v>
      </c>
      <c r="AM103" s="30" cm="1">
        <f t="array" ref="AM103">INDEX($H:$M,ROW(),MATCH(AM$2,$H$1:$M$1,0))</f>
        <v>20</v>
      </c>
      <c r="AN103" s="30" cm="1">
        <f t="array" ref="AN103">INDEX($H:$M,ROW(),MATCH(AN$2,$H$1:$M$1,0))</f>
        <v>20</v>
      </c>
      <c r="AO103" s="30" cm="1">
        <f t="array" ref="AO103">INDEX($H:$M,ROW(),MATCH(AO$2,$H$1:$M$1,0))</f>
        <v>20</v>
      </c>
      <c r="AP103" s="30" cm="1">
        <f t="array" ref="AP103">INDEX($H:$M,ROW(),MATCH(AP$2,$H$1:$M$1,0))</f>
        <v>20</v>
      </c>
      <c r="AQ103" s="30" cm="1">
        <f t="array" ref="AQ103">INDEX($H:$M,ROW(),MATCH(AQ$2,$H$1:$M$1,0))</f>
        <v>20</v>
      </c>
      <c r="AR103" s="30" cm="1">
        <f t="array" ref="AR103">INDEX($H:$M,ROW(),MATCH(AR$2,$H$1:$M$1,0))</f>
        <v>20</v>
      </c>
      <c r="AS103" s="30" cm="1">
        <f t="array" ref="AS103">INDEX($H:$M,ROW(),MATCH(AS$2,$H$1:$M$1,0))</f>
        <v>20</v>
      </c>
      <c r="AT103" s="30" cm="1">
        <f t="array" ref="AT103">INDEX($H:$M,ROW(),MATCH(AT$2,$H$1:$M$1,0))</f>
        <v>20</v>
      </c>
      <c r="AU103" s="30" cm="1">
        <f t="array" ref="AU103">INDEX($H:$M,ROW(),MATCH(AU$2,$H$1:$M$1,0))</f>
        <v>20</v>
      </c>
      <c r="AV103" s="30" cm="1">
        <f t="array" ref="AV103">INDEX($H:$M,ROW(),MATCH(AV$2,$H$1:$M$1,0))</f>
        <v>20</v>
      </c>
      <c r="AW103" s="30" cm="1">
        <f t="array" ref="AW103">INDEX($H:$M,ROW(),MATCH(AW$2,$H$1:$M$1,0))</f>
        <v>20</v>
      </c>
      <c r="AX103" s="30" cm="1">
        <f t="array" ref="AX103">INDEX($H:$M,ROW(),MATCH(AX$2,$H$1:$M$1,0))</f>
        <v>20</v>
      </c>
      <c r="AY103" s="30" cm="1">
        <f t="array" ref="AY103">INDEX($H:$M,ROW(),MATCH(AY$2,$H$1:$M$1,0))</f>
        <v>20</v>
      </c>
      <c r="AZ103" s="30" cm="1">
        <f t="array" ref="AZ103">INDEX($H:$M,ROW(),MATCH(AZ$2,$H$1:$M$1,0))</f>
        <v>20</v>
      </c>
      <c r="BA103" s="30" cm="1">
        <f t="array" ref="BA103">INDEX($H:$M,ROW(),MATCH(BA$2,$H$1:$M$1,0))</f>
        <v>20</v>
      </c>
      <c r="BB103" s="30" cm="1">
        <f t="array" ref="BB103">INDEX($H:$M,ROW(),MATCH(BB$2,$H$1:$M$1,0))</f>
        <v>20</v>
      </c>
      <c r="BC103" s="30" cm="1">
        <f t="array" ref="BC103">INDEX($H:$M,ROW(),MATCH(BC$2,$H$1:$M$1,0))</f>
        <v>20</v>
      </c>
      <c r="BD103" s="30" cm="1">
        <f t="array" ref="BD103">INDEX($H:$M,ROW(),MATCH(BD$2,$H$1:$M$1,0))</f>
        <v>20</v>
      </c>
      <c r="BE103" s="30" cm="1">
        <f t="array" ref="BE103">INDEX($H:$M,ROW(),MATCH(BE$2,$H$1:$M$1,0))</f>
        <v>20</v>
      </c>
      <c r="BF103" s="30" cm="1">
        <f t="array" ref="BF103">INDEX($H:$M,ROW(),MATCH(BF$2,$H$1:$M$1,0))</f>
        <v>20</v>
      </c>
      <c r="BG103" s="30" cm="1">
        <f t="array" ref="BG103">INDEX($H:$M,ROW(),MATCH(BG$2,$H$1:$M$1,0))</f>
        <v>20</v>
      </c>
      <c r="BH103" s="30" cm="1">
        <f t="array" ref="BH103">INDEX($H:$M,ROW(),MATCH(BH$2,$H$1:$M$1,0))</f>
        <v>20</v>
      </c>
      <c r="BI103" s="30" cm="1">
        <f t="array" ref="BI103">INDEX($H:$M,ROW(),MATCH(BI$2,$H$1:$M$1,0))</f>
        <v>20</v>
      </c>
      <c r="BJ103" s="30" cm="1">
        <f t="array" ref="BJ103">INDEX($H:$M,ROW(),MATCH(BJ$2,$H$1:$M$1,0))</f>
        <v>20</v>
      </c>
      <c r="BK103" s="30" cm="1">
        <f t="array" ref="BK103">INDEX($H:$M,ROW(),MATCH(BK$2,$H$1:$M$1,0))</f>
        <v>20</v>
      </c>
      <c r="BL103" s="30" cm="1">
        <f t="array" ref="BL103">INDEX($H:$M,ROW(),MATCH(BL$2,$H$1:$M$1,0))</f>
        <v>20</v>
      </c>
      <c r="BM103" s="30" cm="1">
        <f t="array" ref="BM103">INDEX($H:$M,ROW(),MATCH(BM$2,$H$1:$M$1,0))</f>
        <v>20</v>
      </c>
      <c r="BN103" s="30" cm="1">
        <f t="array" ref="BN103">INDEX($H:$M,ROW(),MATCH(BN$2,$H$1:$M$1,0))</f>
        <v>20</v>
      </c>
      <c r="BO103" s="30" cm="1">
        <f t="array" ref="BO103">INDEX($H:$M,ROW(),MATCH(BO$2,$H$1:$M$1,0))</f>
        <v>20</v>
      </c>
      <c r="BP103" s="30" cm="1">
        <f t="array" ref="BP103">INDEX($H:$M,ROW(),MATCH(BP$2,$H$1:$M$1,0))</f>
        <v>20</v>
      </c>
      <c r="BQ103" s="30" cm="1">
        <f t="array" ref="BQ103">INDEX($H:$M,ROW(),MATCH(BQ$2,$H$1:$M$1,0))</f>
        <v>20</v>
      </c>
      <c r="BR103" s="30" cm="1">
        <f t="array" ref="BR103">INDEX($H:$M,ROW(),MATCH(BR$2,$H$1:$M$1,0))</f>
        <v>20</v>
      </c>
      <c r="BS103" s="30" cm="1">
        <f t="array" ref="BS103">INDEX($H:$M,ROW(),MATCH(BS$2,$H$1:$M$1,0))</f>
        <v>20</v>
      </c>
      <c r="BT103" s="30" cm="1">
        <f t="array" ref="BT103">INDEX($H:$M,ROW(),MATCH(BT$2,$H$1:$M$1,0))</f>
        <v>20</v>
      </c>
      <c r="BU103" s="30" cm="1">
        <f t="array" ref="BU103">INDEX($H:$M,ROW(),MATCH(BU$2,$H$1:$M$1,0))</f>
        <v>20</v>
      </c>
      <c r="BV103" s="30" cm="1">
        <f t="array" ref="BV103">INDEX($H:$M,ROW(),MATCH(BV$2,$H$1:$M$1,0))</f>
        <v>20</v>
      </c>
      <c r="BW103" s="30" cm="1">
        <f t="array" ref="BW103">INDEX($H:$M,ROW(),MATCH(BW$2,$H$1:$M$1,0))</f>
        <v>20</v>
      </c>
      <c r="BX103" s="30" cm="1">
        <f t="array" ref="BX103">INDEX($H:$M,ROW(),MATCH(BX$2,$H$1:$M$1,0))</f>
        <v>20</v>
      </c>
      <c r="BY103" s="30" cm="1">
        <f t="array" ref="BY103">INDEX($H:$M,ROW(),MATCH(BY$2,$H$1:$M$1,0))</f>
        <v>20</v>
      </c>
      <c r="BZ103" s="30" cm="1">
        <f t="array" ref="BZ103">INDEX($H:$M,ROW(),MATCH(BZ$2,$H$1:$M$1,0))</f>
        <v>20</v>
      </c>
      <c r="CA103" s="30" cm="1">
        <f t="array" ref="CA103">INDEX($H:$M,ROW(),MATCH(CA$2,$H$1:$M$1,0))</f>
        <v>20</v>
      </c>
      <c r="CB103" s="30" cm="1">
        <f t="array" ref="CB103">INDEX($H:$M,ROW(),MATCH(CB$2,$H$1:$M$1,0))</f>
        <v>20</v>
      </c>
      <c r="CC103" s="30" cm="1">
        <f t="array" ref="CC103">INDEX($H:$M,ROW(),MATCH(CC$2,$H$1:$M$1,0))</f>
        <v>20</v>
      </c>
      <c r="CD103" s="30" cm="1">
        <f t="array" ref="CD103">INDEX($H:$M,ROW(),MATCH(CD$2,$H$1:$M$1,0))</f>
        <v>20</v>
      </c>
      <c r="CE103" s="30" cm="1">
        <f t="array" ref="CE103">INDEX($H:$M,ROW(),MATCH(CE$2,$H$1:$M$1,0))</f>
        <v>20</v>
      </c>
      <c r="CF103" s="30" cm="1">
        <f t="array" ref="CF103">INDEX($H:$M,ROW(),MATCH(CF$2,$H$1:$M$1,0))</f>
        <v>20</v>
      </c>
      <c r="CG103" s="30" cm="1">
        <f t="array" ref="CG103">INDEX($H:$M,ROW(),MATCH(CG$2,$H$1:$M$1,0))</f>
        <v>20</v>
      </c>
      <c r="CH103" s="30" cm="1">
        <f t="array" ref="CH103">INDEX($H:$M,ROW(),MATCH(CH$2,$H$1:$M$1,0))</f>
        <v>20</v>
      </c>
      <c r="CI103" s="30" cm="1">
        <f t="array" ref="CI103">INDEX($H:$M,ROW(),MATCH(CI$2,$H$1:$M$1,0))</f>
        <v>20</v>
      </c>
    </row>
    <row r="104" spans="2:87" x14ac:dyDescent="0.4">
      <c r="B104" t="s">
        <v>198</v>
      </c>
      <c r="C104" t="s">
        <v>157</v>
      </c>
      <c r="E104" s="27" t="str">
        <f>SUBSTITUTE(E89,":","")&amp;" Revenue"</f>
        <v>Subscription revenue - Tiers, secondary revenue driven Revenue</v>
      </c>
      <c r="F104" s="27"/>
      <c r="G104" s="9"/>
      <c r="H104" s="28">
        <f t="shared" ref="H104:M104" si="116">SUMIF($2:$2,H$1,104:104)</f>
        <v>1451</v>
      </c>
      <c r="I104" s="28">
        <f t="shared" si="116"/>
        <v>5892</v>
      </c>
      <c r="J104" s="28">
        <f t="shared" si="116"/>
        <v>14682</v>
      </c>
      <c r="K104" s="28">
        <f t="shared" si="116"/>
        <v>32252</v>
      </c>
      <c r="L104" s="28">
        <f t="shared" si="116"/>
        <v>67392</v>
      </c>
      <c r="M104" s="28">
        <f t="shared" si="116"/>
        <v>137692</v>
      </c>
      <c r="P104" s="28">
        <f t="shared" ref="P104:CA104" si="117">P103*AVERAGE(P99,P93)</f>
        <v>10</v>
      </c>
      <c r="Q104" s="28">
        <f t="shared" si="117"/>
        <v>30.999999999999996</v>
      </c>
      <c r="R104" s="28">
        <f t="shared" si="117"/>
        <v>51</v>
      </c>
      <c r="S104" s="28">
        <f t="shared" si="117"/>
        <v>71</v>
      </c>
      <c r="T104" s="28">
        <f t="shared" si="117"/>
        <v>91.000000000000014</v>
      </c>
      <c r="U104" s="28">
        <f t="shared" si="117"/>
        <v>111.00000000000001</v>
      </c>
      <c r="V104" s="28">
        <f t="shared" si="117"/>
        <v>131</v>
      </c>
      <c r="W104" s="28">
        <f t="shared" si="117"/>
        <v>151</v>
      </c>
      <c r="X104" s="28">
        <f t="shared" si="117"/>
        <v>171</v>
      </c>
      <c r="Y104" s="28">
        <f t="shared" si="117"/>
        <v>191</v>
      </c>
      <c r="Z104" s="28">
        <f t="shared" si="117"/>
        <v>211</v>
      </c>
      <c r="AA104" s="28">
        <f t="shared" si="117"/>
        <v>231</v>
      </c>
      <c r="AB104" s="28">
        <f t="shared" si="117"/>
        <v>271</v>
      </c>
      <c r="AC104" s="28">
        <f t="shared" si="117"/>
        <v>311</v>
      </c>
      <c r="AD104" s="28">
        <f t="shared" si="117"/>
        <v>350.99999999999994</v>
      </c>
      <c r="AE104" s="28">
        <f t="shared" si="117"/>
        <v>390.99999999999994</v>
      </c>
      <c r="AF104" s="28">
        <f t="shared" si="117"/>
        <v>430.99999999999994</v>
      </c>
      <c r="AG104" s="28">
        <f t="shared" si="117"/>
        <v>470.99999999999994</v>
      </c>
      <c r="AH104" s="28">
        <f t="shared" si="117"/>
        <v>510.99999999999994</v>
      </c>
      <c r="AI104" s="28">
        <f t="shared" si="117"/>
        <v>551</v>
      </c>
      <c r="AJ104" s="28">
        <f t="shared" si="117"/>
        <v>591</v>
      </c>
      <c r="AK104" s="28">
        <f t="shared" si="117"/>
        <v>631</v>
      </c>
      <c r="AL104" s="28">
        <f t="shared" si="117"/>
        <v>671</v>
      </c>
      <c r="AM104" s="28">
        <f t="shared" si="117"/>
        <v>711</v>
      </c>
      <c r="AN104" s="28">
        <f t="shared" si="117"/>
        <v>791</v>
      </c>
      <c r="AO104" s="28">
        <f t="shared" si="117"/>
        <v>871</v>
      </c>
      <c r="AP104" s="28">
        <f t="shared" si="117"/>
        <v>951</v>
      </c>
      <c r="AQ104" s="28">
        <f t="shared" si="117"/>
        <v>1021</v>
      </c>
      <c r="AR104" s="28">
        <f t="shared" si="117"/>
        <v>1101</v>
      </c>
      <c r="AS104" s="28">
        <f t="shared" si="117"/>
        <v>1181</v>
      </c>
      <c r="AT104" s="28">
        <f t="shared" si="117"/>
        <v>1261</v>
      </c>
      <c r="AU104" s="28">
        <f t="shared" si="117"/>
        <v>1341.0000000000002</v>
      </c>
      <c r="AV104" s="28">
        <f t="shared" si="117"/>
        <v>1421.0000000000002</v>
      </c>
      <c r="AW104" s="28">
        <f t="shared" si="117"/>
        <v>1501.0000000000002</v>
      </c>
      <c r="AX104" s="28">
        <f t="shared" si="117"/>
        <v>1581.0000000000002</v>
      </c>
      <c r="AY104" s="28">
        <f t="shared" si="117"/>
        <v>1661.0000000000002</v>
      </c>
      <c r="AZ104" s="28">
        <f t="shared" si="117"/>
        <v>1821.0000000000002</v>
      </c>
      <c r="BA104" s="28">
        <f t="shared" si="117"/>
        <v>1971.0000000000002</v>
      </c>
      <c r="BB104" s="28">
        <f t="shared" si="117"/>
        <v>2131</v>
      </c>
      <c r="BC104" s="28">
        <f t="shared" si="117"/>
        <v>2291</v>
      </c>
      <c r="BD104" s="28">
        <f t="shared" si="117"/>
        <v>2451</v>
      </c>
      <c r="BE104" s="28">
        <f t="shared" si="117"/>
        <v>2611</v>
      </c>
      <c r="BF104" s="28">
        <f t="shared" si="117"/>
        <v>2771</v>
      </c>
      <c r="BG104" s="28">
        <f t="shared" si="117"/>
        <v>2921</v>
      </c>
      <c r="BH104" s="28">
        <f t="shared" si="117"/>
        <v>3081</v>
      </c>
      <c r="BI104" s="28">
        <f t="shared" si="117"/>
        <v>3241</v>
      </c>
      <c r="BJ104" s="28">
        <f t="shared" si="117"/>
        <v>3401</v>
      </c>
      <c r="BK104" s="28">
        <f t="shared" si="117"/>
        <v>3561</v>
      </c>
      <c r="BL104" s="28">
        <f t="shared" si="117"/>
        <v>3871</v>
      </c>
      <c r="BM104" s="28">
        <f t="shared" si="117"/>
        <v>4191</v>
      </c>
      <c r="BN104" s="28">
        <f t="shared" si="117"/>
        <v>4511</v>
      </c>
      <c r="BO104" s="28">
        <f t="shared" si="117"/>
        <v>4821</v>
      </c>
      <c r="BP104" s="28">
        <f t="shared" si="117"/>
        <v>5140.9999999999991</v>
      </c>
      <c r="BQ104" s="28">
        <f t="shared" si="117"/>
        <v>5460.9999999999991</v>
      </c>
      <c r="BR104" s="28">
        <f t="shared" si="117"/>
        <v>5770.9999999999991</v>
      </c>
      <c r="BS104" s="28">
        <f t="shared" si="117"/>
        <v>6090.9999999999991</v>
      </c>
      <c r="BT104" s="28">
        <f t="shared" si="117"/>
        <v>6410.9999999999991</v>
      </c>
      <c r="BU104" s="28">
        <f t="shared" si="117"/>
        <v>6720.9999999999991</v>
      </c>
      <c r="BV104" s="28">
        <f t="shared" si="117"/>
        <v>7040.9999999999991</v>
      </c>
      <c r="BW104" s="28">
        <f t="shared" si="117"/>
        <v>7360.9999999999991</v>
      </c>
      <c r="BX104" s="28">
        <f t="shared" si="117"/>
        <v>7990.9999999999991</v>
      </c>
      <c r="BY104" s="28">
        <f t="shared" si="117"/>
        <v>8621</v>
      </c>
      <c r="BZ104" s="28">
        <f t="shared" si="117"/>
        <v>9261</v>
      </c>
      <c r="CA104" s="28">
        <f t="shared" si="117"/>
        <v>9891</v>
      </c>
      <c r="CB104" s="28">
        <f t="shared" ref="CB104:CI104" si="118">CB103*AVERAGE(CB99,CB93)</f>
        <v>10521</v>
      </c>
      <c r="CC104" s="28">
        <f t="shared" si="118"/>
        <v>11161</v>
      </c>
      <c r="CD104" s="28">
        <f t="shared" si="118"/>
        <v>11791</v>
      </c>
      <c r="CE104" s="28">
        <f t="shared" si="118"/>
        <v>12421</v>
      </c>
      <c r="CF104" s="28">
        <f t="shared" si="118"/>
        <v>13061</v>
      </c>
      <c r="CG104" s="28">
        <f t="shared" si="118"/>
        <v>13691</v>
      </c>
      <c r="CH104" s="28">
        <f t="shared" si="118"/>
        <v>14321</v>
      </c>
      <c r="CI104" s="28">
        <f t="shared" si="118"/>
        <v>14961</v>
      </c>
    </row>
    <row r="105" spans="2:87" x14ac:dyDescent="0.4">
      <c r="B105" s="6"/>
      <c r="C105" t="s">
        <v>157</v>
      </c>
    </row>
    <row r="106" spans="2:87" outlineLevel="1" x14ac:dyDescent="0.4">
      <c r="B106" s="6"/>
      <c r="C106" t="s">
        <v>157</v>
      </c>
      <c r="E106" s="12" t="s">
        <v>166</v>
      </c>
      <c r="F106" s="12"/>
      <c r="G106" s="13"/>
      <c r="H106" s="34">
        <f t="shared" ref="H106:M106" si="119">SUMIF($3:$3,H$1,106:106)</f>
        <v>23.05</v>
      </c>
      <c r="I106" s="34">
        <f t="shared" si="119"/>
        <v>71.05</v>
      </c>
      <c r="J106" s="34">
        <f t="shared" si="119"/>
        <v>166.05</v>
      </c>
      <c r="K106" s="34">
        <f t="shared" si="119"/>
        <v>356.05</v>
      </c>
      <c r="L106" s="34">
        <f t="shared" si="119"/>
        <v>736.05</v>
      </c>
      <c r="M106" s="34">
        <f t="shared" si="119"/>
        <v>1496.05</v>
      </c>
      <c r="P106" s="34">
        <f>P99</f>
        <v>1</v>
      </c>
      <c r="Q106" s="34">
        <f t="shared" ref="Q106:CB106" si="120">Q99</f>
        <v>3.05</v>
      </c>
      <c r="R106" s="34">
        <f t="shared" si="120"/>
        <v>5.05</v>
      </c>
      <c r="S106" s="34">
        <f t="shared" si="120"/>
        <v>7.05</v>
      </c>
      <c r="T106" s="34">
        <f t="shared" si="120"/>
        <v>9.0500000000000007</v>
      </c>
      <c r="U106" s="34">
        <f t="shared" si="120"/>
        <v>11.05</v>
      </c>
      <c r="V106" s="34">
        <f t="shared" si="120"/>
        <v>13.05</v>
      </c>
      <c r="W106" s="34">
        <f t="shared" si="120"/>
        <v>15.05</v>
      </c>
      <c r="X106" s="34">
        <f t="shared" si="120"/>
        <v>17.05</v>
      </c>
      <c r="Y106" s="34">
        <f t="shared" si="120"/>
        <v>19.05</v>
      </c>
      <c r="Z106" s="34">
        <f t="shared" si="120"/>
        <v>21.05</v>
      </c>
      <c r="AA106" s="34">
        <f t="shared" si="120"/>
        <v>23.05</v>
      </c>
      <c r="AB106" s="34">
        <f t="shared" si="120"/>
        <v>27.05</v>
      </c>
      <c r="AC106" s="34">
        <f t="shared" si="120"/>
        <v>31.05</v>
      </c>
      <c r="AD106" s="34">
        <f t="shared" si="120"/>
        <v>35.049999999999997</v>
      </c>
      <c r="AE106" s="34">
        <f t="shared" si="120"/>
        <v>39.049999999999997</v>
      </c>
      <c r="AF106" s="34">
        <f t="shared" si="120"/>
        <v>43.05</v>
      </c>
      <c r="AG106" s="34">
        <f t="shared" si="120"/>
        <v>47.05</v>
      </c>
      <c r="AH106" s="34">
        <f t="shared" si="120"/>
        <v>51.05</v>
      </c>
      <c r="AI106" s="34">
        <f t="shared" si="120"/>
        <v>55.05</v>
      </c>
      <c r="AJ106" s="34">
        <f t="shared" si="120"/>
        <v>59.05</v>
      </c>
      <c r="AK106" s="34">
        <f t="shared" si="120"/>
        <v>63.05</v>
      </c>
      <c r="AL106" s="34">
        <f t="shared" si="120"/>
        <v>67.05</v>
      </c>
      <c r="AM106" s="34">
        <f t="shared" si="120"/>
        <v>71.05</v>
      </c>
      <c r="AN106" s="34">
        <f t="shared" si="120"/>
        <v>79.05</v>
      </c>
      <c r="AO106" s="34">
        <f t="shared" si="120"/>
        <v>87.05</v>
      </c>
      <c r="AP106" s="34">
        <f t="shared" si="120"/>
        <v>95.05</v>
      </c>
      <c r="AQ106" s="34">
        <f t="shared" si="120"/>
        <v>102.05</v>
      </c>
      <c r="AR106" s="34">
        <f t="shared" si="120"/>
        <v>110.05</v>
      </c>
      <c r="AS106" s="34">
        <f t="shared" si="120"/>
        <v>118.05</v>
      </c>
      <c r="AT106" s="34">
        <f t="shared" si="120"/>
        <v>126.05</v>
      </c>
      <c r="AU106" s="34">
        <f t="shared" si="120"/>
        <v>134.05000000000001</v>
      </c>
      <c r="AV106" s="34">
        <f t="shared" si="120"/>
        <v>142.05000000000001</v>
      </c>
      <c r="AW106" s="34">
        <f t="shared" si="120"/>
        <v>150.05000000000001</v>
      </c>
      <c r="AX106" s="34">
        <f t="shared" si="120"/>
        <v>158.05000000000001</v>
      </c>
      <c r="AY106" s="34">
        <f t="shared" si="120"/>
        <v>166.05</v>
      </c>
      <c r="AZ106" s="34">
        <f t="shared" si="120"/>
        <v>182.05</v>
      </c>
      <c r="BA106" s="34">
        <f t="shared" si="120"/>
        <v>197.05</v>
      </c>
      <c r="BB106" s="34">
        <f t="shared" si="120"/>
        <v>213.05</v>
      </c>
      <c r="BC106" s="34">
        <f t="shared" si="120"/>
        <v>229.05</v>
      </c>
      <c r="BD106" s="34">
        <f t="shared" si="120"/>
        <v>245.05</v>
      </c>
      <c r="BE106" s="34">
        <f t="shared" si="120"/>
        <v>261.05</v>
      </c>
      <c r="BF106" s="34">
        <f t="shared" si="120"/>
        <v>277.05</v>
      </c>
      <c r="BG106" s="34">
        <f t="shared" si="120"/>
        <v>292.05</v>
      </c>
      <c r="BH106" s="34">
        <f t="shared" si="120"/>
        <v>308.05</v>
      </c>
      <c r="BI106" s="34">
        <f t="shared" si="120"/>
        <v>324.05</v>
      </c>
      <c r="BJ106" s="34">
        <f t="shared" si="120"/>
        <v>340.05</v>
      </c>
      <c r="BK106" s="34">
        <f t="shared" si="120"/>
        <v>356.05</v>
      </c>
      <c r="BL106" s="34">
        <f t="shared" si="120"/>
        <v>387.05</v>
      </c>
      <c r="BM106" s="34">
        <f t="shared" si="120"/>
        <v>419.05</v>
      </c>
      <c r="BN106" s="34">
        <f t="shared" si="120"/>
        <v>451.05</v>
      </c>
      <c r="BO106" s="34">
        <f t="shared" si="120"/>
        <v>482.05</v>
      </c>
      <c r="BP106" s="34">
        <f t="shared" si="120"/>
        <v>514.04999999999995</v>
      </c>
      <c r="BQ106" s="34">
        <f t="shared" si="120"/>
        <v>546.04999999999995</v>
      </c>
      <c r="BR106" s="34">
        <f t="shared" si="120"/>
        <v>577.04999999999995</v>
      </c>
      <c r="BS106" s="34">
        <f t="shared" si="120"/>
        <v>609.04999999999995</v>
      </c>
      <c r="BT106" s="34">
        <f t="shared" si="120"/>
        <v>641.04999999999995</v>
      </c>
      <c r="BU106" s="34">
        <f t="shared" si="120"/>
        <v>672.05</v>
      </c>
      <c r="BV106" s="34">
        <f t="shared" si="120"/>
        <v>704.05</v>
      </c>
      <c r="BW106" s="34">
        <f t="shared" si="120"/>
        <v>736.05</v>
      </c>
      <c r="BX106" s="34">
        <f t="shared" si="120"/>
        <v>799.05</v>
      </c>
      <c r="BY106" s="34">
        <f t="shared" si="120"/>
        <v>862.05</v>
      </c>
      <c r="BZ106" s="34">
        <f t="shared" si="120"/>
        <v>926.05</v>
      </c>
      <c r="CA106" s="34">
        <f t="shared" si="120"/>
        <v>989.05</v>
      </c>
      <c r="CB106" s="34">
        <f t="shared" si="120"/>
        <v>1052.05</v>
      </c>
      <c r="CC106" s="34">
        <f t="shared" ref="CC106:CI106" si="121">CC99</f>
        <v>1116.05</v>
      </c>
      <c r="CD106" s="34">
        <f t="shared" si="121"/>
        <v>1179.05</v>
      </c>
      <c r="CE106" s="34">
        <f t="shared" si="121"/>
        <v>1242.05</v>
      </c>
      <c r="CF106" s="34">
        <f t="shared" si="121"/>
        <v>1306.05</v>
      </c>
      <c r="CG106" s="34">
        <f t="shared" si="121"/>
        <v>1369.05</v>
      </c>
      <c r="CH106" s="34">
        <f t="shared" si="121"/>
        <v>1432.05</v>
      </c>
      <c r="CI106" s="34">
        <f t="shared" si="121"/>
        <v>1496.05</v>
      </c>
    </row>
    <row r="107" spans="2:87" outlineLevel="1" x14ac:dyDescent="0.4">
      <c r="B107" s="6"/>
      <c r="C107" t="s">
        <v>157</v>
      </c>
    </row>
    <row r="108" spans="2:87" s="42" customFormat="1" x14ac:dyDescent="0.4">
      <c r="C108" s="42" t="s">
        <v>156</v>
      </c>
      <c r="E108" s="41" t="s">
        <v>180</v>
      </c>
      <c r="F108" s="41"/>
      <c r="G108" s="68"/>
    </row>
    <row r="109" spans="2:87" x14ac:dyDescent="0.4">
      <c r="C109" t="s">
        <v>156</v>
      </c>
      <c r="E109" s="12" t="s">
        <v>165</v>
      </c>
      <c r="F109" s="12"/>
      <c r="G109" s="13"/>
      <c r="H109" s="16">
        <v>0.1</v>
      </c>
      <c r="I109" s="16">
        <v>0.1</v>
      </c>
      <c r="J109" s="16">
        <v>0.1</v>
      </c>
      <c r="K109" s="16">
        <v>0.1</v>
      </c>
      <c r="L109" s="16">
        <v>0.1</v>
      </c>
      <c r="M109" s="16">
        <v>0.1</v>
      </c>
      <c r="P109" s="20" cm="1">
        <f t="array" ref="P109">INDEX($H:$M,ROW(),MATCH(P$2,$H$1:$M$1,0))</f>
        <v>0.1</v>
      </c>
      <c r="Q109" s="20" cm="1">
        <f t="array" ref="Q109">INDEX($H:$M,ROW(),MATCH(Q$2,$H$1:$M$1,0))</f>
        <v>0.1</v>
      </c>
      <c r="R109" s="20" cm="1">
        <f t="array" ref="R109">INDEX($H:$M,ROW(),MATCH(R$2,$H$1:$M$1,0))</f>
        <v>0.1</v>
      </c>
      <c r="S109" s="20" cm="1">
        <f t="array" ref="S109">INDEX($H:$M,ROW(),MATCH(S$2,$H$1:$M$1,0))</f>
        <v>0.1</v>
      </c>
      <c r="T109" s="20" cm="1">
        <f t="array" ref="T109">INDEX($H:$M,ROW(),MATCH(T$2,$H$1:$M$1,0))</f>
        <v>0.1</v>
      </c>
      <c r="U109" s="20" cm="1">
        <f t="array" ref="U109">INDEX($H:$M,ROW(),MATCH(U$2,$H$1:$M$1,0))</f>
        <v>0.1</v>
      </c>
      <c r="V109" s="20" cm="1">
        <f t="array" ref="V109">INDEX($H:$M,ROW(),MATCH(V$2,$H$1:$M$1,0))</f>
        <v>0.1</v>
      </c>
      <c r="W109" s="20" cm="1">
        <f t="array" ref="W109">INDEX($H:$M,ROW(),MATCH(W$2,$H$1:$M$1,0))</f>
        <v>0.1</v>
      </c>
      <c r="X109" s="20" cm="1">
        <f t="array" ref="X109">INDEX($H:$M,ROW(),MATCH(X$2,$H$1:$M$1,0))</f>
        <v>0.1</v>
      </c>
      <c r="Y109" s="20" cm="1">
        <f t="array" ref="Y109">INDEX($H:$M,ROW(),MATCH(Y$2,$H$1:$M$1,0))</f>
        <v>0.1</v>
      </c>
      <c r="Z109" s="20" cm="1">
        <f t="array" ref="Z109">INDEX($H:$M,ROW(),MATCH(Z$2,$H$1:$M$1,0))</f>
        <v>0.1</v>
      </c>
      <c r="AA109" s="20" cm="1">
        <f t="array" ref="AA109">INDEX($H:$M,ROW(),MATCH(AA$2,$H$1:$M$1,0))</f>
        <v>0.1</v>
      </c>
      <c r="AB109" s="20" cm="1">
        <f t="array" ref="AB109">INDEX($H:$M,ROW(),MATCH(AB$2,$H$1:$M$1,0))</f>
        <v>0.1</v>
      </c>
      <c r="AC109" s="20" cm="1">
        <f t="array" ref="AC109">INDEX($H:$M,ROW(),MATCH(AC$2,$H$1:$M$1,0))</f>
        <v>0.1</v>
      </c>
      <c r="AD109" s="20" cm="1">
        <f t="array" ref="AD109">INDEX($H:$M,ROW(),MATCH(AD$2,$H$1:$M$1,0))</f>
        <v>0.1</v>
      </c>
      <c r="AE109" s="20" cm="1">
        <f t="array" ref="AE109">INDEX($H:$M,ROW(),MATCH(AE$2,$H$1:$M$1,0))</f>
        <v>0.1</v>
      </c>
      <c r="AF109" s="20" cm="1">
        <f t="array" ref="AF109">INDEX($H:$M,ROW(),MATCH(AF$2,$H$1:$M$1,0))</f>
        <v>0.1</v>
      </c>
      <c r="AG109" s="20" cm="1">
        <f t="array" ref="AG109">INDEX($H:$M,ROW(),MATCH(AG$2,$H$1:$M$1,0))</f>
        <v>0.1</v>
      </c>
      <c r="AH109" s="20" cm="1">
        <f t="array" ref="AH109">INDEX($H:$M,ROW(),MATCH(AH$2,$H$1:$M$1,0))</f>
        <v>0.1</v>
      </c>
      <c r="AI109" s="20" cm="1">
        <f t="array" ref="AI109">INDEX($H:$M,ROW(),MATCH(AI$2,$H$1:$M$1,0))</f>
        <v>0.1</v>
      </c>
      <c r="AJ109" s="20" cm="1">
        <f t="array" ref="AJ109">INDEX($H:$M,ROW(),MATCH(AJ$2,$H$1:$M$1,0))</f>
        <v>0.1</v>
      </c>
      <c r="AK109" s="20" cm="1">
        <f t="array" ref="AK109">INDEX($H:$M,ROW(),MATCH(AK$2,$H$1:$M$1,0))</f>
        <v>0.1</v>
      </c>
      <c r="AL109" s="20" cm="1">
        <f t="array" ref="AL109">INDEX($H:$M,ROW(),MATCH(AL$2,$H$1:$M$1,0))</f>
        <v>0.1</v>
      </c>
      <c r="AM109" s="20" cm="1">
        <f t="array" ref="AM109">INDEX($H:$M,ROW(),MATCH(AM$2,$H$1:$M$1,0))</f>
        <v>0.1</v>
      </c>
      <c r="AN109" s="20" cm="1">
        <f t="array" ref="AN109">INDEX($H:$M,ROW(),MATCH(AN$2,$H$1:$M$1,0))</f>
        <v>0.1</v>
      </c>
      <c r="AO109" s="20" cm="1">
        <f t="array" ref="AO109">INDEX($H:$M,ROW(),MATCH(AO$2,$H$1:$M$1,0))</f>
        <v>0.1</v>
      </c>
      <c r="AP109" s="20" cm="1">
        <f t="array" ref="AP109">INDEX($H:$M,ROW(),MATCH(AP$2,$H$1:$M$1,0))</f>
        <v>0.1</v>
      </c>
      <c r="AQ109" s="20" cm="1">
        <f t="array" ref="AQ109">INDEX($H:$M,ROW(),MATCH(AQ$2,$H$1:$M$1,0))</f>
        <v>0.1</v>
      </c>
      <c r="AR109" s="20" cm="1">
        <f t="array" ref="AR109">INDEX($H:$M,ROW(),MATCH(AR$2,$H$1:$M$1,0))</f>
        <v>0.1</v>
      </c>
      <c r="AS109" s="20" cm="1">
        <f t="array" ref="AS109">INDEX($H:$M,ROW(),MATCH(AS$2,$H$1:$M$1,0))</f>
        <v>0.1</v>
      </c>
      <c r="AT109" s="20" cm="1">
        <f t="array" ref="AT109">INDEX($H:$M,ROW(),MATCH(AT$2,$H$1:$M$1,0))</f>
        <v>0.1</v>
      </c>
      <c r="AU109" s="20" cm="1">
        <f t="array" ref="AU109">INDEX($H:$M,ROW(),MATCH(AU$2,$H$1:$M$1,0))</f>
        <v>0.1</v>
      </c>
      <c r="AV109" s="20" cm="1">
        <f t="array" ref="AV109">INDEX($H:$M,ROW(),MATCH(AV$2,$H$1:$M$1,0))</f>
        <v>0.1</v>
      </c>
      <c r="AW109" s="20" cm="1">
        <f t="array" ref="AW109">INDEX($H:$M,ROW(),MATCH(AW$2,$H$1:$M$1,0))</f>
        <v>0.1</v>
      </c>
      <c r="AX109" s="20" cm="1">
        <f t="array" ref="AX109">INDEX($H:$M,ROW(),MATCH(AX$2,$H$1:$M$1,0))</f>
        <v>0.1</v>
      </c>
      <c r="AY109" s="20" cm="1">
        <f t="array" ref="AY109">INDEX($H:$M,ROW(),MATCH(AY$2,$H$1:$M$1,0))</f>
        <v>0.1</v>
      </c>
      <c r="AZ109" s="20" cm="1">
        <f t="array" ref="AZ109">INDEX($H:$M,ROW(),MATCH(AZ$2,$H$1:$M$1,0))</f>
        <v>0.1</v>
      </c>
      <c r="BA109" s="20" cm="1">
        <f t="array" ref="BA109">INDEX($H:$M,ROW(),MATCH(BA$2,$H$1:$M$1,0))</f>
        <v>0.1</v>
      </c>
      <c r="BB109" s="20" cm="1">
        <f t="array" ref="BB109">INDEX($H:$M,ROW(),MATCH(BB$2,$H$1:$M$1,0))</f>
        <v>0.1</v>
      </c>
      <c r="BC109" s="20" cm="1">
        <f t="array" ref="BC109">INDEX($H:$M,ROW(),MATCH(BC$2,$H$1:$M$1,0))</f>
        <v>0.1</v>
      </c>
      <c r="BD109" s="20" cm="1">
        <f t="array" ref="BD109">INDEX($H:$M,ROW(),MATCH(BD$2,$H$1:$M$1,0))</f>
        <v>0.1</v>
      </c>
      <c r="BE109" s="20" cm="1">
        <f t="array" ref="BE109">INDEX($H:$M,ROW(),MATCH(BE$2,$H$1:$M$1,0))</f>
        <v>0.1</v>
      </c>
      <c r="BF109" s="20" cm="1">
        <f t="array" ref="BF109">INDEX($H:$M,ROW(),MATCH(BF$2,$H$1:$M$1,0))</f>
        <v>0.1</v>
      </c>
      <c r="BG109" s="20" cm="1">
        <f t="array" ref="BG109">INDEX($H:$M,ROW(),MATCH(BG$2,$H$1:$M$1,0))</f>
        <v>0.1</v>
      </c>
      <c r="BH109" s="20" cm="1">
        <f t="array" ref="BH109">INDEX($H:$M,ROW(),MATCH(BH$2,$H$1:$M$1,0))</f>
        <v>0.1</v>
      </c>
      <c r="BI109" s="20" cm="1">
        <f t="array" ref="BI109">INDEX($H:$M,ROW(),MATCH(BI$2,$H$1:$M$1,0))</f>
        <v>0.1</v>
      </c>
      <c r="BJ109" s="20" cm="1">
        <f t="array" ref="BJ109">INDEX($H:$M,ROW(),MATCH(BJ$2,$H$1:$M$1,0))</f>
        <v>0.1</v>
      </c>
      <c r="BK109" s="20" cm="1">
        <f t="array" ref="BK109">INDEX($H:$M,ROW(),MATCH(BK$2,$H$1:$M$1,0))</f>
        <v>0.1</v>
      </c>
      <c r="BL109" s="20" cm="1">
        <f t="array" ref="BL109">INDEX($H:$M,ROW(),MATCH(BL$2,$H$1:$M$1,0))</f>
        <v>0.1</v>
      </c>
      <c r="BM109" s="20" cm="1">
        <f t="array" ref="BM109">INDEX($H:$M,ROW(),MATCH(BM$2,$H$1:$M$1,0))</f>
        <v>0.1</v>
      </c>
      <c r="BN109" s="20" cm="1">
        <f t="array" ref="BN109">INDEX($H:$M,ROW(),MATCH(BN$2,$H$1:$M$1,0))</f>
        <v>0.1</v>
      </c>
      <c r="BO109" s="20" cm="1">
        <f t="array" ref="BO109">INDEX($H:$M,ROW(),MATCH(BO$2,$H$1:$M$1,0))</f>
        <v>0.1</v>
      </c>
      <c r="BP109" s="20" cm="1">
        <f t="array" ref="BP109">INDEX($H:$M,ROW(),MATCH(BP$2,$H$1:$M$1,0))</f>
        <v>0.1</v>
      </c>
      <c r="BQ109" s="20" cm="1">
        <f t="array" ref="BQ109">INDEX($H:$M,ROW(),MATCH(BQ$2,$H$1:$M$1,0))</f>
        <v>0.1</v>
      </c>
      <c r="BR109" s="20" cm="1">
        <f t="array" ref="BR109">INDEX($H:$M,ROW(),MATCH(BR$2,$H$1:$M$1,0))</f>
        <v>0.1</v>
      </c>
      <c r="BS109" s="20" cm="1">
        <f t="array" ref="BS109">INDEX($H:$M,ROW(),MATCH(BS$2,$H$1:$M$1,0))</f>
        <v>0.1</v>
      </c>
      <c r="BT109" s="20" cm="1">
        <f t="array" ref="BT109">INDEX($H:$M,ROW(),MATCH(BT$2,$H$1:$M$1,0))</f>
        <v>0.1</v>
      </c>
      <c r="BU109" s="20" cm="1">
        <f t="array" ref="BU109">INDEX($H:$M,ROW(),MATCH(BU$2,$H$1:$M$1,0))</f>
        <v>0.1</v>
      </c>
      <c r="BV109" s="20" cm="1">
        <f t="array" ref="BV109">INDEX($H:$M,ROW(),MATCH(BV$2,$H$1:$M$1,0))</f>
        <v>0.1</v>
      </c>
      <c r="BW109" s="20" cm="1">
        <f t="array" ref="BW109">INDEX($H:$M,ROW(),MATCH(BW$2,$H$1:$M$1,0))</f>
        <v>0.1</v>
      </c>
      <c r="BX109" s="20" cm="1">
        <f t="array" ref="BX109">INDEX($H:$M,ROW(),MATCH(BX$2,$H$1:$M$1,0))</f>
        <v>0.1</v>
      </c>
      <c r="BY109" s="20" cm="1">
        <f t="array" ref="BY109">INDEX($H:$M,ROW(),MATCH(BY$2,$H$1:$M$1,0))</f>
        <v>0.1</v>
      </c>
      <c r="BZ109" s="20" cm="1">
        <f t="array" ref="BZ109">INDEX($H:$M,ROW(),MATCH(BZ$2,$H$1:$M$1,0))</f>
        <v>0.1</v>
      </c>
      <c r="CA109" s="20" cm="1">
        <f t="array" ref="CA109">INDEX($H:$M,ROW(),MATCH(CA$2,$H$1:$M$1,0))</f>
        <v>0.1</v>
      </c>
      <c r="CB109" s="20" cm="1">
        <f t="array" ref="CB109">INDEX($H:$M,ROW(),MATCH(CB$2,$H$1:$M$1,0))</f>
        <v>0.1</v>
      </c>
      <c r="CC109" s="20" cm="1">
        <f t="array" ref="CC109">INDEX($H:$M,ROW(),MATCH(CC$2,$H$1:$M$1,0))</f>
        <v>0.1</v>
      </c>
      <c r="CD109" s="20" cm="1">
        <f t="array" ref="CD109">INDEX($H:$M,ROW(),MATCH(CD$2,$H$1:$M$1,0))</f>
        <v>0.1</v>
      </c>
      <c r="CE109" s="20" cm="1">
        <f t="array" ref="CE109">INDEX($H:$M,ROW(),MATCH(CE$2,$H$1:$M$1,0))</f>
        <v>0.1</v>
      </c>
      <c r="CF109" s="20" cm="1">
        <f t="array" ref="CF109">INDEX($H:$M,ROW(),MATCH(CF$2,$H$1:$M$1,0))</f>
        <v>0.1</v>
      </c>
      <c r="CG109" s="20" cm="1">
        <f t="array" ref="CG109">INDEX($H:$M,ROW(),MATCH(CG$2,$H$1:$M$1,0))</f>
        <v>0.1</v>
      </c>
      <c r="CH109" s="20" cm="1">
        <f t="array" ref="CH109">INDEX($H:$M,ROW(),MATCH(CH$2,$H$1:$M$1,0))</f>
        <v>0.1</v>
      </c>
      <c r="CI109" s="20" cm="1">
        <f t="array" ref="CI109">INDEX($H:$M,ROW(),MATCH(CI$2,$H$1:$M$1,0))</f>
        <v>0.1</v>
      </c>
    </row>
    <row r="110" spans="2:87" x14ac:dyDescent="0.4">
      <c r="C110" t="s">
        <v>156</v>
      </c>
    </row>
    <row r="111" spans="2:87" x14ac:dyDescent="0.4">
      <c r="B111" s="6"/>
      <c r="C111" t="s">
        <v>156</v>
      </c>
      <c r="E111" s="12" t="s">
        <v>70</v>
      </c>
      <c r="F111" s="12"/>
      <c r="G111" s="13"/>
    </row>
    <row r="112" spans="2:87" x14ac:dyDescent="0.4">
      <c r="B112" s="6"/>
      <c r="C112" t="s">
        <v>156</v>
      </c>
      <c r="E112" t="s">
        <v>71</v>
      </c>
      <c r="H112" s="15">
        <f>SUMIF($3:$3,H$1-1,112:112)</f>
        <v>0</v>
      </c>
      <c r="I112" s="15">
        <f>H118</f>
        <v>14.455000000000002</v>
      </c>
      <c r="J112" s="15">
        <f>I118</f>
        <v>73.315000000000012</v>
      </c>
      <c r="K112" s="15">
        <f>J118</f>
        <v>220.07499999999999</v>
      </c>
      <c r="L112" s="15">
        <f>K118</f>
        <v>542.53500000000008</v>
      </c>
      <c r="M112" s="15">
        <f>L118</f>
        <v>1216.3950000000002</v>
      </c>
      <c r="O112" s="34"/>
      <c r="P112" s="34">
        <f>O116</f>
        <v>0</v>
      </c>
      <c r="Q112" s="34">
        <f t="shared" ref="Q112:AL112" si="122">P118</f>
        <v>0.1</v>
      </c>
      <c r="R112" s="34">
        <f t="shared" si="122"/>
        <v>0.40500000000000003</v>
      </c>
      <c r="S112" s="34">
        <f t="shared" si="122"/>
        <v>0.91</v>
      </c>
      <c r="T112" s="34">
        <f t="shared" si="122"/>
        <v>1.6150000000000002</v>
      </c>
      <c r="U112" s="34">
        <f t="shared" si="122"/>
        <v>2.5200000000000005</v>
      </c>
      <c r="V112" s="34">
        <f t="shared" si="122"/>
        <v>3.6250000000000009</v>
      </c>
      <c r="W112" s="34">
        <f t="shared" si="122"/>
        <v>4.9300000000000015</v>
      </c>
      <c r="X112" s="34">
        <f t="shared" si="122"/>
        <v>6.4350000000000014</v>
      </c>
      <c r="Y112" s="34">
        <f t="shared" si="122"/>
        <v>8.14</v>
      </c>
      <c r="Z112" s="34">
        <f t="shared" si="122"/>
        <v>10.045000000000002</v>
      </c>
      <c r="AA112" s="34">
        <f t="shared" si="122"/>
        <v>12.150000000000002</v>
      </c>
      <c r="AB112" s="34">
        <f t="shared" si="122"/>
        <v>14.455000000000002</v>
      </c>
      <c r="AC112" s="34">
        <f t="shared" si="122"/>
        <v>17.160000000000004</v>
      </c>
      <c r="AD112" s="34">
        <f t="shared" si="122"/>
        <v>20.265000000000004</v>
      </c>
      <c r="AE112" s="34">
        <f t="shared" si="122"/>
        <v>23.770000000000003</v>
      </c>
      <c r="AF112" s="34">
        <f t="shared" si="122"/>
        <v>27.675000000000004</v>
      </c>
      <c r="AG112" s="34">
        <f t="shared" si="122"/>
        <v>31.980000000000004</v>
      </c>
      <c r="AH112" s="34">
        <f t="shared" si="122"/>
        <v>36.685000000000002</v>
      </c>
      <c r="AI112" s="34">
        <f t="shared" si="122"/>
        <v>41.790000000000006</v>
      </c>
      <c r="AJ112" s="34">
        <f t="shared" si="122"/>
        <v>47.295000000000009</v>
      </c>
      <c r="AK112" s="34">
        <f t="shared" si="122"/>
        <v>53.20000000000001</v>
      </c>
      <c r="AL112" s="34">
        <f t="shared" si="122"/>
        <v>59.50500000000001</v>
      </c>
      <c r="AM112" s="34">
        <f>AL118</f>
        <v>66.210000000000008</v>
      </c>
      <c r="AN112" s="34">
        <f t="shared" ref="AN112:CI112" si="123">AM118</f>
        <v>73.315000000000012</v>
      </c>
      <c r="AO112" s="34">
        <f t="shared" si="123"/>
        <v>81.220000000000013</v>
      </c>
      <c r="AP112" s="34">
        <f t="shared" si="123"/>
        <v>89.925000000000011</v>
      </c>
      <c r="AQ112" s="34">
        <f t="shared" si="123"/>
        <v>99.43</v>
      </c>
      <c r="AR112" s="34">
        <f t="shared" si="123"/>
        <v>109.63500000000001</v>
      </c>
      <c r="AS112" s="34">
        <f t="shared" si="123"/>
        <v>120.64</v>
      </c>
      <c r="AT112" s="34">
        <f t="shared" si="123"/>
        <v>132.44499999999999</v>
      </c>
      <c r="AU112" s="34">
        <f t="shared" si="123"/>
        <v>145.04999999999998</v>
      </c>
      <c r="AV112" s="34">
        <f t="shared" si="123"/>
        <v>158.45499999999998</v>
      </c>
      <c r="AW112" s="34">
        <f t="shared" si="123"/>
        <v>172.66</v>
      </c>
      <c r="AX112" s="34">
        <f t="shared" si="123"/>
        <v>187.66499999999999</v>
      </c>
      <c r="AY112" s="34">
        <f t="shared" si="123"/>
        <v>203.47</v>
      </c>
      <c r="AZ112" s="34">
        <f t="shared" si="123"/>
        <v>220.07499999999999</v>
      </c>
      <c r="BA112" s="34">
        <f t="shared" si="123"/>
        <v>238.28</v>
      </c>
      <c r="BB112" s="34">
        <f t="shared" si="123"/>
        <v>257.98500000000001</v>
      </c>
      <c r="BC112" s="34">
        <f t="shared" si="123"/>
        <v>279.29000000000002</v>
      </c>
      <c r="BD112" s="34">
        <f t="shared" si="123"/>
        <v>302.19500000000005</v>
      </c>
      <c r="BE112" s="34">
        <f t="shared" si="123"/>
        <v>326.70000000000005</v>
      </c>
      <c r="BF112" s="34">
        <f t="shared" si="123"/>
        <v>352.80500000000006</v>
      </c>
      <c r="BG112" s="34">
        <f t="shared" si="123"/>
        <v>380.51000000000005</v>
      </c>
      <c r="BH112" s="34">
        <f t="shared" si="123"/>
        <v>409.71500000000003</v>
      </c>
      <c r="BI112" s="34">
        <f t="shared" si="123"/>
        <v>440.52000000000004</v>
      </c>
      <c r="BJ112" s="34">
        <f t="shared" si="123"/>
        <v>472.92500000000007</v>
      </c>
      <c r="BK112" s="34">
        <f t="shared" si="123"/>
        <v>506.93000000000006</v>
      </c>
      <c r="BL112" s="34">
        <f t="shared" si="123"/>
        <v>542.53500000000008</v>
      </c>
      <c r="BM112" s="34">
        <f t="shared" si="123"/>
        <v>581.24000000000012</v>
      </c>
      <c r="BN112" s="34">
        <f t="shared" si="123"/>
        <v>623.1450000000001</v>
      </c>
      <c r="BO112" s="34">
        <f t="shared" si="123"/>
        <v>668.25000000000011</v>
      </c>
      <c r="BP112" s="34">
        <f t="shared" si="123"/>
        <v>716.45500000000015</v>
      </c>
      <c r="BQ112" s="34">
        <f t="shared" si="123"/>
        <v>767.86000000000013</v>
      </c>
      <c r="BR112" s="34">
        <f t="shared" si="123"/>
        <v>822.46500000000015</v>
      </c>
      <c r="BS112" s="34">
        <f t="shared" si="123"/>
        <v>880.17000000000019</v>
      </c>
      <c r="BT112" s="34">
        <f t="shared" si="123"/>
        <v>941.07500000000016</v>
      </c>
      <c r="BU112" s="34">
        <f t="shared" si="123"/>
        <v>1005.1800000000002</v>
      </c>
      <c r="BV112" s="34">
        <f t="shared" si="123"/>
        <v>1072.3850000000002</v>
      </c>
      <c r="BW112" s="34">
        <f t="shared" si="123"/>
        <v>1142.7900000000002</v>
      </c>
      <c r="BX112" s="34">
        <f t="shared" si="123"/>
        <v>1216.3950000000002</v>
      </c>
      <c r="BY112" s="34">
        <f t="shared" si="123"/>
        <v>1296.3000000000002</v>
      </c>
      <c r="BZ112" s="34">
        <f t="shared" si="123"/>
        <v>1382.5050000000001</v>
      </c>
      <c r="CA112" s="34">
        <f t="shared" si="123"/>
        <v>1475.1100000000001</v>
      </c>
      <c r="CB112" s="34">
        <f t="shared" si="123"/>
        <v>1574.0150000000001</v>
      </c>
      <c r="CC112" s="34">
        <f t="shared" si="123"/>
        <v>1679.22</v>
      </c>
      <c r="CD112" s="34">
        <f t="shared" si="123"/>
        <v>1790.825</v>
      </c>
      <c r="CE112" s="34">
        <f t="shared" si="123"/>
        <v>1908.73</v>
      </c>
      <c r="CF112" s="34">
        <f t="shared" si="123"/>
        <v>2032.9349999999999</v>
      </c>
      <c r="CG112" s="34">
        <f t="shared" si="123"/>
        <v>2163.54</v>
      </c>
      <c r="CH112" s="34">
        <f t="shared" si="123"/>
        <v>2300.4450000000002</v>
      </c>
      <c r="CI112" s="34">
        <f t="shared" si="123"/>
        <v>2443.65</v>
      </c>
    </row>
    <row r="113" spans="1:87" x14ac:dyDescent="0.4">
      <c r="B113" s="6"/>
      <c r="C113" t="s">
        <v>156</v>
      </c>
      <c r="E113" t="s">
        <v>72</v>
      </c>
      <c r="H113" s="34">
        <f t="shared" ref="H113:M113" si="124">SUMIF($2:$2,H$1,113:113)</f>
        <v>14.455000000000002</v>
      </c>
      <c r="I113" s="34">
        <f t="shared" si="124"/>
        <v>58.86</v>
      </c>
      <c r="J113" s="34">
        <f t="shared" si="124"/>
        <v>146.76</v>
      </c>
      <c r="K113" s="34">
        <f t="shared" si="124"/>
        <v>322.46000000000009</v>
      </c>
      <c r="L113" s="34">
        <f t="shared" si="124"/>
        <v>673.86</v>
      </c>
      <c r="M113" s="34">
        <f t="shared" si="124"/>
        <v>1376.86</v>
      </c>
      <c r="O113" s="17"/>
      <c r="P113" s="34">
        <f>P109*P106</f>
        <v>0.1</v>
      </c>
      <c r="Q113" s="34">
        <f t="shared" ref="Q113:CB113" si="125">Q109*Q106</f>
        <v>0.30499999999999999</v>
      </c>
      <c r="R113" s="34">
        <f t="shared" si="125"/>
        <v>0.505</v>
      </c>
      <c r="S113" s="34">
        <f t="shared" si="125"/>
        <v>0.70500000000000007</v>
      </c>
      <c r="T113" s="34">
        <f t="shared" si="125"/>
        <v>0.90500000000000014</v>
      </c>
      <c r="U113" s="34">
        <f t="shared" si="125"/>
        <v>1.1050000000000002</v>
      </c>
      <c r="V113" s="34">
        <f t="shared" si="125"/>
        <v>1.3050000000000002</v>
      </c>
      <c r="W113" s="34">
        <f t="shared" si="125"/>
        <v>1.5050000000000001</v>
      </c>
      <c r="X113" s="34">
        <f t="shared" si="125"/>
        <v>1.7050000000000001</v>
      </c>
      <c r="Y113" s="34">
        <f t="shared" si="125"/>
        <v>1.9050000000000002</v>
      </c>
      <c r="Z113" s="34">
        <f t="shared" si="125"/>
        <v>2.105</v>
      </c>
      <c r="AA113" s="34">
        <f t="shared" si="125"/>
        <v>2.3050000000000002</v>
      </c>
      <c r="AB113" s="34">
        <f t="shared" si="125"/>
        <v>2.7050000000000001</v>
      </c>
      <c r="AC113" s="34">
        <f t="shared" si="125"/>
        <v>3.1050000000000004</v>
      </c>
      <c r="AD113" s="34">
        <f t="shared" si="125"/>
        <v>3.5049999999999999</v>
      </c>
      <c r="AE113" s="34">
        <f t="shared" si="125"/>
        <v>3.9049999999999998</v>
      </c>
      <c r="AF113" s="34">
        <f t="shared" si="125"/>
        <v>4.3049999999999997</v>
      </c>
      <c r="AG113" s="34">
        <f t="shared" si="125"/>
        <v>4.7050000000000001</v>
      </c>
      <c r="AH113" s="34">
        <f t="shared" si="125"/>
        <v>5.1050000000000004</v>
      </c>
      <c r="AI113" s="34">
        <f t="shared" si="125"/>
        <v>5.5049999999999999</v>
      </c>
      <c r="AJ113" s="34">
        <f t="shared" si="125"/>
        <v>5.9050000000000002</v>
      </c>
      <c r="AK113" s="34">
        <f t="shared" si="125"/>
        <v>6.3049999999999997</v>
      </c>
      <c r="AL113" s="34">
        <f t="shared" si="125"/>
        <v>6.7050000000000001</v>
      </c>
      <c r="AM113" s="34">
        <f t="shared" si="125"/>
        <v>7.1050000000000004</v>
      </c>
      <c r="AN113" s="34">
        <f t="shared" si="125"/>
        <v>7.9050000000000002</v>
      </c>
      <c r="AO113" s="34">
        <f t="shared" si="125"/>
        <v>8.7050000000000001</v>
      </c>
      <c r="AP113" s="34">
        <f t="shared" si="125"/>
        <v>9.5050000000000008</v>
      </c>
      <c r="AQ113" s="34">
        <f t="shared" si="125"/>
        <v>10.205</v>
      </c>
      <c r="AR113" s="34">
        <f t="shared" si="125"/>
        <v>11.005000000000001</v>
      </c>
      <c r="AS113" s="34">
        <f t="shared" si="125"/>
        <v>11.805</v>
      </c>
      <c r="AT113" s="34">
        <f t="shared" si="125"/>
        <v>12.605</v>
      </c>
      <c r="AU113" s="34">
        <f t="shared" si="125"/>
        <v>13.405000000000001</v>
      </c>
      <c r="AV113" s="34">
        <f t="shared" si="125"/>
        <v>14.205000000000002</v>
      </c>
      <c r="AW113" s="34">
        <f t="shared" si="125"/>
        <v>15.005000000000003</v>
      </c>
      <c r="AX113" s="34">
        <f t="shared" si="125"/>
        <v>15.805000000000001</v>
      </c>
      <c r="AY113" s="34">
        <f t="shared" si="125"/>
        <v>16.605</v>
      </c>
      <c r="AZ113" s="34">
        <f t="shared" si="125"/>
        <v>18.205000000000002</v>
      </c>
      <c r="BA113" s="34">
        <f t="shared" si="125"/>
        <v>19.705000000000002</v>
      </c>
      <c r="BB113" s="34">
        <f t="shared" si="125"/>
        <v>21.305000000000003</v>
      </c>
      <c r="BC113" s="34">
        <f t="shared" si="125"/>
        <v>22.905000000000001</v>
      </c>
      <c r="BD113" s="34">
        <f t="shared" si="125"/>
        <v>24.505000000000003</v>
      </c>
      <c r="BE113" s="34">
        <f t="shared" si="125"/>
        <v>26.105000000000004</v>
      </c>
      <c r="BF113" s="34">
        <f t="shared" si="125"/>
        <v>27.705000000000002</v>
      </c>
      <c r="BG113" s="34">
        <f t="shared" si="125"/>
        <v>29.205000000000002</v>
      </c>
      <c r="BH113" s="34">
        <f t="shared" si="125"/>
        <v>30.805000000000003</v>
      </c>
      <c r="BI113" s="34">
        <f t="shared" si="125"/>
        <v>32.405000000000001</v>
      </c>
      <c r="BJ113" s="34">
        <f t="shared" si="125"/>
        <v>34.005000000000003</v>
      </c>
      <c r="BK113" s="34">
        <f t="shared" si="125"/>
        <v>35.605000000000004</v>
      </c>
      <c r="BL113" s="34">
        <f t="shared" si="125"/>
        <v>38.705000000000005</v>
      </c>
      <c r="BM113" s="34">
        <f t="shared" si="125"/>
        <v>41.905000000000001</v>
      </c>
      <c r="BN113" s="34">
        <f t="shared" si="125"/>
        <v>45.105000000000004</v>
      </c>
      <c r="BO113" s="34">
        <f t="shared" si="125"/>
        <v>48.205000000000005</v>
      </c>
      <c r="BP113" s="34">
        <f t="shared" si="125"/>
        <v>51.405000000000001</v>
      </c>
      <c r="BQ113" s="34">
        <f t="shared" si="125"/>
        <v>54.604999999999997</v>
      </c>
      <c r="BR113" s="34">
        <f t="shared" si="125"/>
        <v>57.704999999999998</v>
      </c>
      <c r="BS113" s="34">
        <f t="shared" si="125"/>
        <v>60.905000000000001</v>
      </c>
      <c r="BT113" s="34">
        <f t="shared" si="125"/>
        <v>64.105000000000004</v>
      </c>
      <c r="BU113" s="34">
        <f t="shared" si="125"/>
        <v>67.204999999999998</v>
      </c>
      <c r="BV113" s="34">
        <f t="shared" si="125"/>
        <v>70.405000000000001</v>
      </c>
      <c r="BW113" s="34">
        <f t="shared" si="125"/>
        <v>73.605000000000004</v>
      </c>
      <c r="BX113" s="34">
        <f t="shared" si="125"/>
        <v>79.905000000000001</v>
      </c>
      <c r="BY113" s="34">
        <f t="shared" si="125"/>
        <v>86.204999999999998</v>
      </c>
      <c r="BZ113" s="34">
        <f t="shared" si="125"/>
        <v>92.605000000000004</v>
      </c>
      <c r="CA113" s="34">
        <f t="shared" si="125"/>
        <v>98.905000000000001</v>
      </c>
      <c r="CB113" s="34">
        <f t="shared" si="125"/>
        <v>105.205</v>
      </c>
      <c r="CC113" s="34">
        <f t="shared" ref="CC113:CI113" si="126">CC109*CC106</f>
        <v>111.605</v>
      </c>
      <c r="CD113" s="34">
        <f t="shared" si="126"/>
        <v>117.905</v>
      </c>
      <c r="CE113" s="34">
        <f t="shared" si="126"/>
        <v>124.205</v>
      </c>
      <c r="CF113" s="34">
        <f t="shared" si="126"/>
        <v>130.60499999999999</v>
      </c>
      <c r="CG113" s="34">
        <f t="shared" si="126"/>
        <v>136.905</v>
      </c>
      <c r="CH113" s="34">
        <f t="shared" si="126"/>
        <v>143.20500000000001</v>
      </c>
      <c r="CI113" s="34">
        <f t="shared" si="126"/>
        <v>149.60499999999999</v>
      </c>
    </row>
    <row r="114" spans="1:87" x14ac:dyDescent="0.4">
      <c r="C114" t="s">
        <v>156</v>
      </c>
      <c r="E114" s="12" t="s">
        <v>178</v>
      </c>
      <c r="F114" s="12"/>
      <c r="G114" s="13"/>
      <c r="H114" s="16">
        <v>0.05</v>
      </c>
      <c r="I114" s="16">
        <v>0.05</v>
      </c>
      <c r="J114" s="16">
        <v>0.05</v>
      </c>
      <c r="K114" s="16">
        <v>0.05</v>
      </c>
      <c r="L114" s="16">
        <v>0.05</v>
      </c>
      <c r="M114" s="16">
        <v>0.05</v>
      </c>
      <c r="O114" s="20"/>
      <c r="P114" s="20" cm="1">
        <f t="array" ref="P114">INDEX($H:$M,ROW(),MATCH(P$2,$H$1:$M$1,0))</f>
        <v>0.05</v>
      </c>
      <c r="Q114" s="20" cm="1">
        <f t="array" ref="Q114">INDEX($H:$M,ROW(),MATCH(Q$2,$H$1:$M$1,0))</f>
        <v>0.05</v>
      </c>
      <c r="R114" s="20" cm="1">
        <f t="array" ref="R114">INDEX($H:$M,ROW(),MATCH(R$2,$H$1:$M$1,0))</f>
        <v>0.05</v>
      </c>
      <c r="S114" s="20" cm="1">
        <f t="array" ref="S114">INDEX($H:$M,ROW(),MATCH(S$2,$H$1:$M$1,0))</f>
        <v>0.05</v>
      </c>
      <c r="T114" s="20" cm="1">
        <f t="array" ref="T114">INDEX($H:$M,ROW(),MATCH(T$2,$H$1:$M$1,0))</f>
        <v>0.05</v>
      </c>
      <c r="U114" s="20" cm="1">
        <f t="array" ref="U114">INDEX($H:$M,ROW(),MATCH(U$2,$H$1:$M$1,0))</f>
        <v>0.05</v>
      </c>
      <c r="V114" s="20" cm="1">
        <f t="array" ref="V114">INDEX($H:$M,ROW(),MATCH(V$2,$H$1:$M$1,0))</f>
        <v>0.05</v>
      </c>
      <c r="W114" s="20" cm="1">
        <f t="array" ref="W114">INDEX($H:$M,ROW(),MATCH(W$2,$H$1:$M$1,0))</f>
        <v>0.05</v>
      </c>
      <c r="X114" s="20" cm="1">
        <f t="array" ref="X114">INDEX($H:$M,ROW(),MATCH(X$2,$H$1:$M$1,0))</f>
        <v>0.05</v>
      </c>
      <c r="Y114" s="20" cm="1">
        <f t="array" ref="Y114">INDEX($H:$M,ROW(),MATCH(Y$2,$H$1:$M$1,0))</f>
        <v>0.05</v>
      </c>
      <c r="Z114" s="20" cm="1">
        <f t="array" ref="Z114">INDEX($H:$M,ROW(),MATCH(Z$2,$H$1:$M$1,0))</f>
        <v>0.05</v>
      </c>
      <c r="AA114" s="20" cm="1">
        <f t="array" ref="AA114">INDEX($H:$M,ROW(),MATCH(AA$2,$H$1:$M$1,0))</f>
        <v>0.05</v>
      </c>
      <c r="AB114" s="20" cm="1">
        <f t="array" ref="AB114">INDEX($H:$M,ROW(),MATCH(AB$2,$H$1:$M$1,0))</f>
        <v>0.05</v>
      </c>
      <c r="AC114" s="20" cm="1">
        <f t="array" ref="AC114">INDEX($H:$M,ROW(),MATCH(AC$2,$H$1:$M$1,0))</f>
        <v>0.05</v>
      </c>
      <c r="AD114" s="20" cm="1">
        <f t="array" ref="AD114">INDEX($H:$M,ROW(),MATCH(AD$2,$H$1:$M$1,0))</f>
        <v>0.05</v>
      </c>
      <c r="AE114" s="20" cm="1">
        <f t="array" ref="AE114">INDEX($H:$M,ROW(),MATCH(AE$2,$H$1:$M$1,0))</f>
        <v>0.05</v>
      </c>
      <c r="AF114" s="20" cm="1">
        <f t="array" ref="AF114">INDEX($H:$M,ROW(),MATCH(AF$2,$H$1:$M$1,0))</f>
        <v>0.05</v>
      </c>
      <c r="AG114" s="20" cm="1">
        <f t="array" ref="AG114">INDEX($H:$M,ROW(),MATCH(AG$2,$H$1:$M$1,0))</f>
        <v>0.05</v>
      </c>
      <c r="AH114" s="20" cm="1">
        <f t="array" ref="AH114">INDEX($H:$M,ROW(),MATCH(AH$2,$H$1:$M$1,0))</f>
        <v>0.05</v>
      </c>
      <c r="AI114" s="20" cm="1">
        <f t="array" ref="AI114">INDEX($H:$M,ROW(),MATCH(AI$2,$H$1:$M$1,0))</f>
        <v>0.05</v>
      </c>
      <c r="AJ114" s="20" cm="1">
        <f t="array" ref="AJ114">INDEX($H:$M,ROW(),MATCH(AJ$2,$H$1:$M$1,0))</f>
        <v>0.05</v>
      </c>
      <c r="AK114" s="20" cm="1">
        <f t="array" ref="AK114">INDEX($H:$M,ROW(),MATCH(AK$2,$H$1:$M$1,0))</f>
        <v>0.05</v>
      </c>
      <c r="AL114" s="20" cm="1">
        <f t="array" ref="AL114">INDEX($H:$M,ROW(),MATCH(AL$2,$H$1:$M$1,0))</f>
        <v>0.05</v>
      </c>
      <c r="AM114" s="20" cm="1">
        <f t="array" ref="AM114">INDEX($H:$M,ROW(),MATCH(AM$2,$H$1:$M$1,0))</f>
        <v>0.05</v>
      </c>
      <c r="AN114" s="20" cm="1">
        <f t="array" ref="AN114">INDEX($H:$M,ROW(),MATCH(AN$2,$H$1:$M$1,0))</f>
        <v>0.05</v>
      </c>
      <c r="AO114" s="20" cm="1">
        <f t="array" ref="AO114">INDEX($H:$M,ROW(),MATCH(AO$2,$H$1:$M$1,0))</f>
        <v>0.05</v>
      </c>
      <c r="AP114" s="20" cm="1">
        <f t="array" ref="AP114">INDEX($H:$M,ROW(),MATCH(AP$2,$H$1:$M$1,0))</f>
        <v>0.05</v>
      </c>
      <c r="AQ114" s="20" cm="1">
        <f t="array" ref="AQ114">INDEX($H:$M,ROW(),MATCH(AQ$2,$H$1:$M$1,0))</f>
        <v>0.05</v>
      </c>
      <c r="AR114" s="20" cm="1">
        <f t="array" ref="AR114">INDEX($H:$M,ROW(),MATCH(AR$2,$H$1:$M$1,0))</f>
        <v>0.05</v>
      </c>
      <c r="AS114" s="20" cm="1">
        <f t="array" ref="AS114">INDEX($H:$M,ROW(),MATCH(AS$2,$H$1:$M$1,0))</f>
        <v>0.05</v>
      </c>
      <c r="AT114" s="20" cm="1">
        <f t="array" ref="AT114">INDEX($H:$M,ROW(),MATCH(AT$2,$H$1:$M$1,0))</f>
        <v>0.05</v>
      </c>
      <c r="AU114" s="20" cm="1">
        <f t="array" ref="AU114">INDEX($H:$M,ROW(),MATCH(AU$2,$H$1:$M$1,0))</f>
        <v>0.05</v>
      </c>
      <c r="AV114" s="20" cm="1">
        <f t="array" ref="AV114">INDEX($H:$M,ROW(),MATCH(AV$2,$H$1:$M$1,0))</f>
        <v>0.05</v>
      </c>
      <c r="AW114" s="20" cm="1">
        <f t="array" ref="AW114">INDEX($H:$M,ROW(),MATCH(AW$2,$H$1:$M$1,0))</f>
        <v>0.05</v>
      </c>
      <c r="AX114" s="20" cm="1">
        <f t="array" ref="AX114">INDEX($H:$M,ROW(),MATCH(AX$2,$H$1:$M$1,0))</f>
        <v>0.05</v>
      </c>
      <c r="AY114" s="20" cm="1">
        <f t="array" ref="AY114">INDEX($H:$M,ROW(),MATCH(AY$2,$H$1:$M$1,0))</f>
        <v>0.05</v>
      </c>
      <c r="AZ114" s="20" cm="1">
        <f t="array" ref="AZ114">INDEX($H:$M,ROW(),MATCH(AZ$2,$H$1:$M$1,0))</f>
        <v>0.05</v>
      </c>
      <c r="BA114" s="20" cm="1">
        <f t="array" ref="BA114">INDEX($H:$M,ROW(),MATCH(BA$2,$H$1:$M$1,0))</f>
        <v>0.05</v>
      </c>
      <c r="BB114" s="20" cm="1">
        <f t="array" ref="BB114">INDEX($H:$M,ROW(),MATCH(BB$2,$H$1:$M$1,0))</f>
        <v>0.05</v>
      </c>
      <c r="BC114" s="20" cm="1">
        <f t="array" ref="BC114">INDEX($H:$M,ROW(),MATCH(BC$2,$H$1:$M$1,0))</f>
        <v>0.05</v>
      </c>
      <c r="BD114" s="20" cm="1">
        <f t="array" ref="BD114">INDEX($H:$M,ROW(),MATCH(BD$2,$H$1:$M$1,0))</f>
        <v>0.05</v>
      </c>
      <c r="BE114" s="20" cm="1">
        <f t="array" ref="BE114">INDEX($H:$M,ROW(),MATCH(BE$2,$H$1:$M$1,0))</f>
        <v>0.05</v>
      </c>
      <c r="BF114" s="20" cm="1">
        <f t="array" ref="BF114">INDEX($H:$M,ROW(),MATCH(BF$2,$H$1:$M$1,0))</f>
        <v>0.05</v>
      </c>
      <c r="BG114" s="20" cm="1">
        <f t="array" ref="BG114">INDEX($H:$M,ROW(),MATCH(BG$2,$H$1:$M$1,0))</f>
        <v>0.05</v>
      </c>
      <c r="BH114" s="20" cm="1">
        <f t="array" ref="BH114">INDEX($H:$M,ROW(),MATCH(BH$2,$H$1:$M$1,0))</f>
        <v>0.05</v>
      </c>
      <c r="BI114" s="20" cm="1">
        <f t="array" ref="BI114">INDEX($H:$M,ROW(),MATCH(BI$2,$H$1:$M$1,0))</f>
        <v>0.05</v>
      </c>
      <c r="BJ114" s="20" cm="1">
        <f t="array" ref="BJ114">INDEX($H:$M,ROW(),MATCH(BJ$2,$H$1:$M$1,0))</f>
        <v>0.05</v>
      </c>
      <c r="BK114" s="20" cm="1">
        <f t="array" ref="BK114">INDEX($H:$M,ROW(),MATCH(BK$2,$H$1:$M$1,0))</f>
        <v>0.05</v>
      </c>
      <c r="BL114" s="20" cm="1">
        <f t="array" ref="BL114">INDEX($H:$M,ROW(),MATCH(BL$2,$H$1:$M$1,0))</f>
        <v>0.05</v>
      </c>
      <c r="BM114" s="20" cm="1">
        <f t="array" ref="BM114">INDEX($H:$M,ROW(),MATCH(BM$2,$H$1:$M$1,0))</f>
        <v>0.05</v>
      </c>
      <c r="BN114" s="20" cm="1">
        <f t="array" ref="BN114">INDEX($H:$M,ROW(),MATCH(BN$2,$H$1:$M$1,0))</f>
        <v>0.05</v>
      </c>
      <c r="BO114" s="20" cm="1">
        <f t="array" ref="BO114">INDEX($H:$M,ROW(),MATCH(BO$2,$H$1:$M$1,0))</f>
        <v>0.05</v>
      </c>
      <c r="BP114" s="20" cm="1">
        <f t="array" ref="BP114">INDEX($H:$M,ROW(),MATCH(BP$2,$H$1:$M$1,0))</f>
        <v>0.05</v>
      </c>
      <c r="BQ114" s="20" cm="1">
        <f t="array" ref="BQ114">INDEX($H:$M,ROW(),MATCH(BQ$2,$H$1:$M$1,0))</f>
        <v>0.05</v>
      </c>
      <c r="BR114" s="20" cm="1">
        <f t="array" ref="BR114">INDEX($H:$M,ROW(),MATCH(BR$2,$H$1:$M$1,0))</f>
        <v>0.05</v>
      </c>
      <c r="BS114" s="20" cm="1">
        <f t="array" ref="BS114">INDEX($H:$M,ROW(),MATCH(BS$2,$H$1:$M$1,0))</f>
        <v>0.05</v>
      </c>
      <c r="BT114" s="20" cm="1">
        <f t="array" ref="BT114">INDEX($H:$M,ROW(),MATCH(BT$2,$H$1:$M$1,0))</f>
        <v>0.05</v>
      </c>
      <c r="BU114" s="20" cm="1">
        <f t="array" ref="BU114">INDEX($H:$M,ROW(),MATCH(BU$2,$H$1:$M$1,0))</f>
        <v>0.05</v>
      </c>
      <c r="BV114" s="20" cm="1">
        <f t="array" ref="BV114">INDEX($H:$M,ROW(),MATCH(BV$2,$H$1:$M$1,0))</f>
        <v>0.05</v>
      </c>
      <c r="BW114" s="20" cm="1">
        <f t="array" ref="BW114">INDEX($H:$M,ROW(),MATCH(BW$2,$H$1:$M$1,0))</f>
        <v>0.05</v>
      </c>
      <c r="BX114" s="20" cm="1">
        <f t="array" ref="BX114">INDEX($H:$M,ROW(),MATCH(BX$2,$H$1:$M$1,0))</f>
        <v>0.05</v>
      </c>
      <c r="BY114" s="20" cm="1">
        <f t="array" ref="BY114">INDEX($H:$M,ROW(),MATCH(BY$2,$H$1:$M$1,0))</f>
        <v>0.05</v>
      </c>
      <c r="BZ114" s="20" cm="1">
        <f t="array" ref="BZ114">INDEX($H:$M,ROW(),MATCH(BZ$2,$H$1:$M$1,0))</f>
        <v>0.05</v>
      </c>
      <c r="CA114" s="20" cm="1">
        <f t="array" ref="CA114">INDEX($H:$M,ROW(),MATCH(CA$2,$H$1:$M$1,0))</f>
        <v>0.05</v>
      </c>
      <c r="CB114" s="20" cm="1">
        <f t="array" ref="CB114">INDEX($H:$M,ROW(),MATCH(CB$2,$H$1:$M$1,0))</f>
        <v>0.05</v>
      </c>
      <c r="CC114" s="20" cm="1">
        <f t="array" ref="CC114">INDEX($H:$M,ROW(),MATCH(CC$2,$H$1:$M$1,0))</f>
        <v>0.05</v>
      </c>
      <c r="CD114" s="20" cm="1">
        <f t="array" ref="CD114">INDEX($H:$M,ROW(),MATCH(CD$2,$H$1:$M$1,0))</f>
        <v>0.05</v>
      </c>
      <c r="CE114" s="20" cm="1">
        <f t="array" ref="CE114">INDEX($H:$M,ROW(),MATCH(CE$2,$H$1:$M$1,0))</f>
        <v>0.05</v>
      </c>
      <c r="CF114" s="20" cm="1">
        <f t="array" ref="CF114">INDEX($H:$M,ROW(),MATCH(CF$2,$H$1:$M$1,0))</f>
        <v>0.05</v>
      </c>
      <c r="CG114" s="20" cm="1">
        <f t="array" ref="CG114">INDEX($H:$M,ROW(),MATCH(CG$2,$H$1:$M$1,0))</f>
        <v>0.05</v>
      </c>
      <c r="CH114" s="20" cm="1">
        <f t="array" ref="CH114">INDEX($H:$M,ROW(),MATCH(CH$2,$H$1:$M$1,0))</f>
        <v>0.05</v>
      </c>
      <c r="CI114" s="20" cm="1">
        <f t="array" ref="CI114">INDEX($H:$M,ROW(),MATCH(CI$2,$H$1:$M$1,0))</f>
        <v>0.05</v>
      </c>
    </row>
    <row r="115" spans="1:87" x14ac:dyDescent="0.4">
      <c r="A115" s="6"/>
      <c r="B115" s="6"/>
      <c r="C115" t="s">
        <v>156</v>
      </c>
      <c r="E115" s="12" t="s">
        <v>179</v>
      </c>
      <c r="F115" s="12"/>
      <c r="G115" s="13"/>
      <c r="H115" s="34">
        <f t="shared" ref="H115:M115" si="127">SUMIF($2:$2,H$1,115:115)</f>
        <v>2.5437500000000002</v>
      </c>
      <c r="I115" s="34">
        <f t="shared" si="127"/>
        <v>21.999500000000005</v>
      </c>
      <c r="J115" s="34">
        <f t="shared" si="127"/>
        <v>78.69550000000001</v>
      </c>
      <c r="K115" s="34">
        <f t="shared" si="127"/>
        <v>209.39650000000006</v>
      </c>
      <c r="L115" s="34">
        <f t="shared" si="127"/>
        <v>488.17750000000007</v>
      </c>
      <c r="M115" s="34">
        <f t="shared" si="127"/>
        <v>1063.1835000000001</v>
      </c>
      <c r="O115" s="17"/>
      <c r="P115" s="34">
        <f t="shared" ref="P115:CA115" si="128">P112*P114</f>
        <v>0</v>
      </c>
      <c r="Q115" s="34">
        <f t="shared" si="128"/>
        <v>5.000000000000001E-3</v>
      </c>
      <c r="R115" s="34">
        <f t="shared" si="128"/>
        <v>2.0250000000000004E-2</v>
      </c>
      <c r="S115" s="34">
        <f t="shared" si="128"/>
        <v>4.5500000000000006E-2</v>
      </c>
      <c r="T115" s="34">
        <f t="shared" si="128"/>
        <v>8.0750000000000016E-2</v>
      </c>
      <c r="U115" s="34">
        <f t="shared" si="128"/>
        <v>0.12600000000000003</v>
      </c>
      <c r="V115" s="34">
        <f t="shared" si="128"/>
        <v>0.18125000000000005</v>
      </c>
      <c r="W115" s="34">
        <f t="shared" si="128"/>
        <v>0.24650000000000008</v>
      </c>
      <c r="X115" s="34">
        <f t="shared" si="128"/>
        <v>0.32175000000000009</v>
      </c>
      <c r="Y115" s="34">
        <f t="shared" si="128"/>
        <v>0.40700000000000003</v>
      </c>
      <c r="Z115" s="34">
        <f t="shared" si="128"/>
        <v>0.50225000000000009</v>
      </c>
      <c r="AA115" s="34">
        <f t="shared" si="128"/>
        <v>0.60750000000000015</v>
      </c>
      <c r="AB115" s="34">
        <f t="shared" si="128"/>
        <v>0.72275000000000011</v>
      </c>
      <c r="AC115" s="34">
        <f t="shared" si="128"/>
        <v>0.85800000000000021</v>
      </c>
      <c r="AD115" s="34">
        <f t="shared" si="128"/>
        <v>1.0132500000000002</v>
      </c>
      <c r="AE115" s="34">
        <f t="shared" si="128"/>
        <v>1.1885000000000001</v>
      </c>
      <c r="AF115" s="34">
        <f t="shared" si="128"/>
        <v>1.3837500000000003</v>
      </c>
      <c r="AG115" s="34">
        <f t="shared" si="128"/>
        <v>1.5990000000000002</v>
      </c>
      <c r="AH115" s="34">
        <f t="shared" si="128"/>
        <v>1.8342500000000002</v>
      </c>
      <c r="AI115" s="34">
        <f t="shared" si="128"/>
        <v>2.0895000000000006</v>
      </c>
      <c r="AJ115" s="34">
        <f t="shared" si="128"/>
        <v>2.3647500000000004</v>
      </c>
      <c r="AK115" s="34">
        <f t="shared" si="128"/>
        <v>2.6600000000000006</v>
      </c>
      <c r="AL115" s="34">
        <f t="shared" si="128"/>
        <v>2.9752500000000008</v>
      </c>
      <c r="AM115" s="34">
        <f t="shared" si="128"/>
        <v>3.3105000000000007</v>
      </c>
      <c r="AN115" s="34">
        <f t="shared" si="128"/>
        <v>3.665750000000001</v>
      </c>
      <c r="AO115" s="34">
        <f t="shared" si="128"/>
        <v>4.0610000000000008</v>
      </c>
      <c r="AP115" s="34">
        <f t="shared" si="128"/>
        <v>4.4962500000000007</v>
      </c>
      <c r="AQ115" s="34">
        <f t="shared" si="128"/>
        <v>4.9715000000000007</v>
      </c>
      <c r="AR115" s="34">
        <f t="shared" si="128"/>
        <v>5.4817500000000008</v>
      </c>
      <c r="AS115" s="34">
        <f t="shared" si="128"/>
        <v>6.032</v>
      </c>
      <c r="AT115" s="34">
        <f t="shared" si="128"/>
        <v>6.6222500000000002</v>
      </c>
      <c r="AU115" s="34">
        <f t="shared" si="128"/>
        <v>7.2524999999999995</v>
      </c>
      <c r="AV115" s="34">
        <f t="shared" si="128"/>
        <v>7.9227499999999997</v>
      </c>
      <c r="AW115" s="34">
        <f t="shared" si="128"/>
        <v>8.6330000000000009</v>
      </c>
      <c r="AX115" s="34">
        <f t="shared" si="128"/>
        <v>9.3832500000000003</v>
      </c>
      <c r="AY115" s="34">
        <f t="shared" si="128"/>
        <v>10.173500000000001</v>
      </c>
      <c r="AZ115" s="34">
        <f t="shared" si="128"/>
        <v>11.00375</v>
      </c>
      <c r="BA115" s="34">
        <f t="shared" si="128"/>
        <v>11.914000000000001</v>
      </c>
      <c r="BB115" s="34">
        <f t="shared" si="128"/>
        <v>12.899250000000002</v>
      </c>
      <c r="BC115" s="34">
        <f t="shared" si="128"/>
        <v>13.964500000000001</v>
      </c>
      <c r="BD115" s="34">
        <f t="shared" si="128"/>
        <v>15.109750000000004</v>
      </c>
      <c r="BE115" s="34">
        <f t="shared" si="128"/>
        <v>16.335000000000004</v>
      </c>
      <c r="BF115" s="34">
        <f t="shared" si="128"/>
        <v>17.640250000000005</v>
      </c>
      <c r="BG115" s="34">
        <f t="shared" si="128"/>
        <v>19.025500000000005</v>
      </c>
      <c r="BH115" s="34">
        <f t="shared" si="128"/>
        <v>20.485750000000003</v>
      </c>
      <c r="BI115" s="34">
        <f t="shared" si="128"/>
        <v>22.026000000000003</v>
      </c>
      <c r="BJ115" s="34">
        <f t="shared" si="128"/>
        <v>23.646250000000006</v>
      </c>
      <c r="BK115" s="34">
        <f t="shared" si="128"/>
        <v>25.346500000000006</v>
      </c>
      <c r="BL115" s="34">
        <f t="shared" si="128"/>
        <v>27.126750000000005</v>
      </c>
      <c r="BM115" s="34">
        <f t="shared" si="128"/>
        <v>29.062000000000008</v>
      </c>
      <c r="BN115" s="34">
        <f t="shared" si="128"/>
        <v>31.157250000000005</v>
      </c>
      <c r="BO115" s="34">
        <f t="shared" si="128"/>
        <v>33.412500000000009</v>
      </c>
      <c r="BP115" s="34">
        <f t="shared" si="128"/>
        <v>35.822750000000006</v>
      </c>
      <c r="BQ115" s="34">
        <f t="shared" si="128"/>
        <v>38.393000000000008</v>
      </c>
      <c r="BR115" s="34">
        <f t="shared" si="128"/>
        <v>41.123250000000013</v>
      </c>
      <c r="BS115" s="34">
        <f t="shared" si="128"/>
        <v>44.008500000000012</v>
      </c>
      <c r="BT115" s="34">
        <f t="shared" si="128"/>
        <v>47.053750000000008</v>
      </c>
      <c r="BU115" s="34">
        <f t="shared" si="128"/>
        <v>50.259000000000015</v>
      </c>
      <c r="BV115" s="34">
        <f t="shared" si="128"/>
        <v>53.619250000000015</v>
      </c>
      <c r="BW115" s="34">
        <f t="shared" si="128"/>
        <v>57.139500000000012</v>
      </c>
      <c r="BX115" s="34">
        <f t="shared" si="128"/>
        <v>60.819750000000013</v>
      </c>
      <c r="BY115" s="34">
        <f t="shared" si="128"/>
        <v>64.815000000000012</v>
      </c>
      <c r="BZ115" s="34">
        <f t="shared" si="128"/>
        <v>69.125250000000008</v>
      </c>
      <c r="CA115" s="34">
        <f t="shared" si="128"/>
        <v>73.755500000000012</v>
      </c>
      <c r="CB115" s="34">
        <f t="shared" ref="CB115:CI115" si="129">CB112*CB114</f>
        <v>78.700750000000014</v>
      </c>
      <c r="CC115" s="34">
        <f t="shared" si="129"/>
        <v>83.961000000000013</v>
      </c>
      <c r="CD115" s="34">
        <f t="shared" si="129"/>
        <v>89.541250000000005</v>
      </c>
      <c r="CE115" s="34">
        <f t="shared" si="129"/>
        <v>95.436500000000009</v>
      </c>
      <c r="CF115" s="34">
        <f t="shared" si="129"/>
        <v>101.64675</v>
      </c>
      <c r="CG115" s="34">
        <f t="shared" si="129"/>
        <v>108.17700000000001</v>
      </c>
      <c r="CH115" s="34">
        <f t="shared" si="129"/>
        <v>115.02225000000001</v>
      </c>
      <c r="CI115" s="34">
        <f t="shared" si="129"/>
        <v>122.1825</v>
      </c>
    </row>
    <row r="116" spans="1:87" x14ac:dyDescent="0.4">
      <c r="C116" t="s">
        <v>156</v>
      </c>
      <c r="E116" s="12" t="s">
        <v>73</v>
      </c>
      <c r="F116" s="12"/>
      <c r="G116" s="13"/>
      <c r="H116" s="16">
        <v>0.05</v>
      </c>
      <c r="I116" s="16">
        <v>0.05</v>
      </c>
      <c r="J116" s="16">
        <v>0.05</v>
      </c>
      <c r="K116" s="16">
        <v>0.05</v>
      </c>
      <c r="L116" s="16">
        <v>0.05</v>
      </c>
      <c r="M116" s="16">
        <v>0.05</v>
      </c>
      <c r="O116" s="20"/>
      <c r="P116" s="20" cm="1">
        <f t="array" ref="P116">INDEX($H:$M,ROW(),MATCH(P$2,$H$1:$M$1,0))</f>
        <v>0.05</v>
      </c>
      <c r="Q116" s="20" cm="1">
        <f t="array" ref="Q116">INDEX($H:$M,ROW(),MATCH(Q$2,$H$1:$M$1,0))</f>
        <v>0.05</v>
      </c>
      <c r="R116" s="20" cm="1">
        <f t="array" ref="R116">INDEX($H:$M,ROW(),MATCH(R$2,$H$1:$M$1,0))</f>
        <v>0.05</v>
      </c>
      <c r="S116" s="20" cm="1">
        <f t="array" ref="S116">INDEX($H:$M,ROW(),MATCH(S$2,$H$1:$M$1,0))</f>
        <v>0.05</v>
      </c>
      <c r="T116" s="20" cm="1">
        <f t="array" ref="T116">INDEX($H:$M,ROW(),MATCH(T$2,$H$1:$M$1,0))</f>
        <v>0.05</v>
      </c>
      <c r="U116" s="20" cm="1">
        <f t="array" ref="U116">INDEX($H:$M,ROW(),MATCH(U$2,$H$1:$M$1,0))</f>
        <v>0.05</v>
      </c>
      <c r="V116" s="20" cm="1">
        <f t="array" ref="V116">INDEX($H:$M,ROW(),MATCH(V$2,$H$1:$M$1,0))</f>
        <v>0.05</v>
      </c>
      <c r="W116" s="20" cm="1">
        <f t="array" ref="W116">INDEX($H:$M,ROW(),MATCH(W$2,$H$1:$M$1,0))</f>
        <v>0.05</v>
      </c>
      <c r="X116" s="20" cm="1">
        <f t="array" ref="X116">INDEX($H:$M,ROW(),MATCH(X$2,$H$1:$M$1,0))</f>
        <v>0.05</v>
      </c>
      <c r="Y116" s="20" cm="1">
        <f t="array" ref="Y116">INDEX($H:$M,ROW(),MATCH(Y$2,$H$1:$M$1,0))</f>
        <v>0.05</v>
      </c>
      <c r="Z116" s="20" cm="1">
        <f t="array" ref="Z116">INDEX($H:$M,ROW(),MATCH(Z$2,$H$1:$M$1,0))</f>
        <v>0.05</v>
      </c>
      <c r="AA116" s="20" cm="1">
        <f t="array" ref="AA116">INDEX($H:$M,ROW(),MATCH(AA$2,$H$1:$M$1,0))</f>
        <v>0.05</v>
      </c>
      <c r="AB116" s="20" cm="1">
        <f t="array" ref="AB116">INDEX($H:$M,ROW(),MATCH(AB$2,$H$1:$M$1,0))</f>
        <v>0.05</v>
      </c>
      <c r="AC116" s="20" cm="1">
        <f t="array" ref="AC116">INDEX($H:$M,ROW(),MATCH(AC$2,$H$1:$M$1,0))</f>
        <v>0.05</v>
      </c>
      <c r="AD116" s="20" cm="1">
        <f t="array" ref="AD116">INDEX($H:$M,ROW(),MATCH(AD$2,$H$1:$M$1,0))</f>
        <v>0.05</v>
      </c>
      <c r="AE116" s="20" cm="1">
        <f t="array" ref="AE116">INDEX($H:$M,ROW(),MATCH(AE$2,$H$1:$M$1,0))</f>
        <v>0.05</v>
      </c>
      <c r="AF116" s="20" cm="1">
        <f t="array" ref="AF116">INDEX($H:$M,ROW(),MATCH(AF$2,$H$1:$M$1,0))</f>
        <v>0.05</v>
      </c>
      <c r="AG116" s="20" cm="1">
        <f t="array" ref="AG116">INDEX($H:$M,ROW(),MATCH(AG$2,$H$1:$M$1,0))</f>
        <v>0.05</v>
      </c>
      <c r="AH116" s="20" cm="1">
        <f t="array" ref="AH116">INDEX($H:$M,ROW(),MATCH(AH$2,$H$1:$M$1,0))</f>
        <v>0.05</v>
      </c>
      <c r="AI116" s="20" cm="1">
        <f t="array" ref="AI116">INDEX($H:$M,ROW(),MATCH(AI$2,$H$1:$M$1,0))</f>
        <v>0.05</v>
      </c>
      <c r="AJ116" s="20" cm="1">
        <f t="array" ref="AJ116">INDEX($H:$M,ROW(),MATCH(AJ$2,$H$1:$M$1,0))</f>
        <v>0.05</v>
      </c>
      <c r="AK116" s="20" cm="1">
        <f t="array" ref="AK116">INDEX($H:$M,ROW(),MATCH(AK$2,$H$1:$M$1,0))</f>
        <v>0.05</v>
      </c>
      <c r="AL116" s="20" cm="1">
        <f t="array" ref="AL116">INDEX($H:$M,ROW(),MATCH(AL$2,$H$1:$M$1,0))</f>
        <v>0.05</v>
      </c>
      <c r="AM116" s="20" cm="1">
        <f t="array" ref="AM116">INDEX($H:$M,ROW(),MATCH(AM$2,$H$1:$M$1,0))</f>
        <v>0.05</v>
      </c>
      <c r="AN116" s="20" cm="1">
        <f t="array" ref="AN116">INDEX($H:$M,ROW(),MATCH(AN$2,$H$1:$M$1,0))</f>
        <v>0.05</v>
      </c>
      <c r="AO116" s="20" cm="1">
        <f t="array" ref="AO116">INDEX($H:$M,ROW(),MATCH(AO$2,$H$1:$M$1,0))</f>
        <v>0.05</v>
      </c>
      <c r="AP116" s="20" cm="1">
        <f t="array" ref="AP116">INDEX($H:$M,ROW(),MATCH(AP$2,$H$1:$M$1,0))</f>
        <v>0.05</v>
      </c>
      <c r="AQ116" s="20" cm="1">
        <f t="array" ref="AQ116">INDEX($H:$M,ROW(),MATCH(AQ$2,$H$1:$M$1,0))</f>
        <v>0.05</v>
      </c>
      <c r="AR116" s="20" cm="1">
        <f t="array" ref="AR116">INDEX($H:$M,ROW(),MATCH(AR$2,$H$1:$M$1,0))</f>
        <v>0.05</v>
      </c>
      <c r="AS116" s="20" cm="1">
        <f t="array" ref="AS116">INDEX($H:$M,ROW(),MATCH(AS$2,$H$1:$M$1,0))</f>
        <v>0.05</v>
      </c>
      <c r="AT116" s="20" cm="1">
        <f t="array" ref="AT116">INDEX($H:$M,ROW(),MATCH(AT$2,$H$1:$M$1,0))</f>
        <v>0.05</v>
      </c>
      <c r="AU116" s="20" cm="1">
        <f t="array" ref="AU116">INDEX($H:$M,ROW(),MATCH(AU$2,$H$1:$M$1,0))</f>
        <v>0.05</v>
      </c>
      <c r="AV116" s="20" cm="1">
        <f t="array" ref="AV116">INDEX($H:$M,ROW(),MATCH(AV$2,$H$1:$M$1,0))</f>
        <v>0.05</v>
      </c>
      <c r="AW116" s="20" cm="1">
        <f t="array" ref="AW116">INDEX($H:$M,ROW(),MATCH(AW$2,$H$1:$M$1,0))</f>
        <v>0.05</v>
      </c>
      <c r="AX116" s="20" cm="1">
        <f t="array" ref="AX116">INDEX($H:$M,ROW(),MATCH(AX$2,$H$1:$M$1,0))</f>
        <v>0.05</v>
      </c>
      <c r="AY116" s="20" cm="1">
        <f t="array" ref="AY116">INDEX($H:$M,ROW(),MATCH(AY$2,$H$1:$M$1,0))</f>
        <v>0.05</v>
      </c>
      <c r="AZ116" s="20" cm="1">
        <f t="array" ref="AZ116">INDEX($H:$M,ROW(),MATCH(AZ$2,$H$1:$M$1,0))</f>
        <v>0.05</v>
      </c>
      <c r="BA116" s="20" cm="1">
        <f t="array" ref="BA116">INDEX($H:$M,ROW(),MATCH(BA$2,$H$1:$M$1,0))</f>
        <v>0.05</v>
      </c>
      <c r="BB116" s="20" cm="1">
        <f t="array" ref="BB116">INDEX($H:$M,ROW(),MATCH(BB$2,$H$1:$M$1,0))</f>
        <v>0.05</v>
      </c>
      <c r="BC116" s="20" cm="1">
        <f t="array" ref="BC116">INDEX($H:$M,ROW(),MATCH(BC$2,$H$1:$M$1,0))</f>
        <v>0.05</v>
      </c>
      <c r="BD116" s="20" cm="1">
        <f t="array" ref="BD116">INDEX($H:$M,ROW(),MATCH(BD$2,$H$1:$M$1,0))</f>
        <v>0.05</v>
      </c>
      <c r="BE116" s="20" cm="1">
        <f t="array" ref="BE116">INDEX($H:$M,ROW(),MATCH(BE$2,$H$1:$M$1,0))</f>
        <v>0.05</v>
      </c>
      <c r="BF116" s="20" cm="1">
        <f t="array" ref="BF116">INDEX($H:$M,ROW(),MATCH(BF$2,$H$1:$M$1,0))</f>
        <v>0.05</v>
      </c>
      <c r="BG116" s="20" cm="1">
        <f t="array" ref="BG116">INDEX($H:$M,ROW(),MATCH(BG$2,$H$1:$M$1,0))</f>
        <v>0.05</v>
      </c>
      <c r="BH116" s="20" cm="1">
        <f t="array" ref="BH116">INDEX($H:$M,ROW(),MATCH(BH$2,$H$1:$M$1,0))</f>
        <v>0.05</v>
      </c>
      <c r="BI116" s="20" cm="1">
        <f t="array" ref="BI116">INDEX($H:$M,ROW(),MATCH(BI$2,$H$1:$M$1,0))</f>
        <v>0.05</v>
      </c>
      <c r="BJ116" s="20" cm="1">
        <f t="array" ref="BJ116">INDEX($H:$M,ROW(),MATCH(BJ$2,$H$1:$M$1,0))</f>
        <v>0.05</v>
      </c>
      <c r="BK116" s="20" cm="1">
        <f t="array" ref="BK116">INDEX($H:$M,ROW(),MATCH(BK$2,$H$1:$M$1,0))</f>
        <v>0.05</v>
      </c>
      <c r="BL116" s="20" cm="1">
        <f t="array" ref="BL116">INDEX($H:$M,ROW(),MATCH(BL$2,$H$1:$M$1,0))</f>
        <v>0.05</v>
      </c>
      <c r="BM116" s="20" cm="1">
        <f t="array" ref="BM116">INDEX($H:$M,ROW(),MATCH(BM$2,$H$1:$M$1,0))</f>
        <v>0.05</v>
      </c>
      <c r="BN116" s="20" cm="1">
        <f t="array" ref="BN116">INDEX($H:$M,ROW(),MATCH(BN$2,$H$1:$M$1,0))</f>
        <v>0.05</v>
      </c>
      <c r="BO116" s="20" cm="1">
        <f t="array" ref="BO116">INDEX($H:$M,ROW(),MATCH(BO$2,$H$1:$M$1,0))</f>
        <v>0.05</v>
      </c>
      <c r="BP116" s="20" cm="1">
        <f t="array" ref="BP116">INDEX($H:$M,ROW(),MATCH(BP$2,$H$1:$M$1,0))</f>
        <v>0.05</v>
      </c>
      <c r="BQ116" s="20" cm="1">
        <f t="array" ref="BQ116">INDEX($H:$M,ROW(),MATCH(BQ$2,$H$1:$M$1,0))</f>
        <v>0.05</v>
      </c>
      <c r="BR116" s="20" cm="1">
        <f t="array" ref="BR116">INDEX($H:$M,ROW(),MATCH(BR$2,$H$1:$M$1,0))</f>
        <v>0.05</v>
      </c>
      <c r="BS116" s="20" cm="1">
        <f t="array" ref="BS116">INDEX($H:$M,ROW(),MATCH(BS$2,$H$1:$M$1,0))</f>
        <v>0.05</v>
      </c>
      <c r="BT116" s="20" cm="1">
        <f t="array" ref="BT116">INDEX($H:$M,ROW(),MATCH(BT$2,$H$1:$M$1,0))</f>
        <v>0.05</v>
      </c>
      <c r="BU116" s="20" cm="1">
        <f t="array" ref="BU116">INDEX($H:$M,ROW(),MATCH(BU$2,$H$1:$M$1,0))</f>
        <v>0.05</v>
      </c>
      <c r="BV116" s="20" cm="1">
        <f t="array" ref="BV116">INDEX($H:$M,ROW(),MATCH(BV$2,$H$1:$M$1,0))</f>
        <v>0.05</v>
      </c>
      <c r="BW116" s="20" cm="1">
        <f t="array" ref="BW116">INDEX($H:$M,ROW(),MATCH(BW$2,$H$1:$M$1,0))</f>
        <v>0.05</v>
      </c>
      <c r="BX116" s="20" cm="1">
        <f t="array" ref="BX116">INDEX($H:$M,ROW(),MATCH(BX$2,$H$1:$M$1,0))</f>
        <v>0.05</v>
      </c>
      <c r="BY116" s="20" cm="1">
        <f t="array" ref="BY116">INDEX($H:$M,ROW(),MATCH(BY$2,$H$1:$M$1,0))</f>
        <v>0.05</v>
      </c>
      <c r="BZ116" s="20" cm="1">
        <f t="array" ref="BZ116">INDEX($H:$M,ROW(),MATCH(BZ$2,$H$1:$M$1,0))</f>
        <v>0.05</v>
      </c>
      <c r="CA116" s="20" cm="1">
        <f t="array" ref="CA116">INDEX($H:$M,ROW(),MATCH(CA$2,$H$1:$M$1,0))</f>
        <v>0.05</v>
      </c>
      <c r="CB116" s="20" cm="1">
        <f t="array" ref="CB116">INDEX($H:$M,ROW(),MATCH(CB$2,$H$1:$M$1,0))</f>
        <v>0.05</v>
      </c>
      <c r="CC116" s="20" cm="1">
        <f t="array" ref="CC116">INDEX($H:$M,ROW(),MATCH(CC$2,$H$1:$M$1,0))</f>
        <v>0.05</v>
      </c>
      <c r="CD116" s="20" cm="1">
        <f t="array" ref="CD116">INDEX($H:$M,ROW(),MATCH(CD$2,$H$1:$M$1,0))</f>
        <v>0.05</v>
      </c>
      <c r="CE116" s="20" cm="1">
        <f t="array" ref="CE116">INDEX($H:$M,ROW(),MATCH(CE$2,$H$1:$M$1,0))</f>
        <v>0.05</v>
      </c>
      <c r="CF116" s="20" cm="1">
        <f t="array" ref="CF116">INDEX($H:$M,ROW(),MATCH(CF$2,$H$1:$M$1,0))</f>
        <v>0.05</v>
      </c>
      <c r="CG116" s="20" cm="1">
        <f t="array" ref="CG116">INDEX($H:$M,ROW(),MATCH(CG$2,$H$1:$M$1,0))</f>
        <v>0.05</v>
      </c>
      <c r="CH116" s="20" cm="1">
        <f t="array" ref="CH116">INDEX($H:$M,ROW(),MATCH(CH$2,$H$1:$M$1,0))</f>
        <v>0.05</v>
      </c>
      <c r="CI116" s="20" cm="1">
        <f t="array" ref="CI116">INDEX($H:$M,ROW(),MATCH(CI$2,$H$1:$M$1,0))</f>
        <v>0.05</v>
      </c>
    </row>
    <row r="117" spans="1:87" x14ac:dyDescent="0.4">
      <c r="B117" s="6"/>
      <c r="C117" t="s">
        <v>156</v>
      </c>
      <c r="E117" t="s">
        <v>74</v>
      </c>
      <c r="H117" s="35">
        <f t="shared" ref="H117:M117" si="130">SUMIF($2:$2,H$1,117:117)</f>
        <v>-2.5437500000000002</v>
      </c>
      <c r="I117" s="35">
        <f t="shared" si="130"/>
        <v>-21.999500000000005</v>
      </c>
      <c r="J117" s="35">
        <f t="shared" si="130"/>
        <v>-78.69550000000001</v>
      </c>
      <c r="K117" s="35">
        <f t="shared" si="130"/>
        <v>-209.39650000000006</v>
      </c>
      <c r="L117" s="35">
        <f t="shared" si="130"/>
        <v>-488.17750000000007</v>
      </c>
      <c r="M117" s="35">
        <f t="shared" si="130"/>
        <v>-1063.1835000000001</v>
      </c>
      <c r="N117" s="36"/>
      <c r="O117" s="35"/>
      <c r="P117" s="35">
        <f t="shared" ref="P117:CA117" si="131">-P112*P116</f>
        <v>0</v>
      </c>
      <c r="Q117" s="35">
        <f t="shared" si="131"/>
        <v>-5.000000000000001E-3</v>
      </c>
      <c r="R117" s="35">
        <f t="shared" si="131"/>
        <v>-2.0250000000000004E-2</v>
      </c>
      <c r="S117" s="35">
        <f t="shared" si="131"/>
        <v>-4.5500000000000006E-2</v>
      </c>
      <c r="T117" s="35">
        <f t="shared" si="131"/>
        <v>-8.0750000000000016E-2</v>
      </c>
      <c r="U117" s="35">
        <f t="shared" si="131"/>
        <v>-0.12600000000000003</v>
      </c>
      <c r="V117" s="35">
        <f t="shared" si="131"/>
        <v>-0.18125000000000005</v>
      </c>
      <c r="W117" s="35">
        <f t="shared" si="131"/>
        <v>-0.24650000000000008</v>
      </c>
      <c r="X117" s="35">
        <f t="shared" si="131"/>
        <v>-0.32175000000000009</v>
      </c>
      <c r="Y117" s="35">
        <f t="shared" si="131"/>
        <v>-0.40700000000000003</v>
      </c>
      <c r="Z117" s="35">
        <f t="shared" si="131"/>
        <v>-0.50225000000000009</v>
      </c>
      <c r="AA117" s="35">
        <f t="shared" si="131"/>
        <v>-0.60750000000000015</v>
      </c>
      <c r="AB117" s="35">
        <f t="shared" si="131"/>
        <v>-0.72275000000000011</v>
      </c>
      <c r="AC117" s="35">
        <f t="shared" si="131"/>
        <v>-0.85800000000000021</v>
      </c>
      <c r="AD117" s="35">
        <f t="shared" si="131"/>
        <v>-1.0132500000000002</v>
      </c>
      <c r="AE117" s="35">
        <f t="shared" si="131"/>
        <v>-1.1885000000000001</v>
      </c>
      <c r="AF117" s="35">
        <f t="shared" si="131"/>
        <v>-1.3837500000000003</v>
      </c>
      <c r="AG117" s="35">
        <f t="shared" si="131"/>
        <v>-1.5990000000000002</v>
      </c>
      <c r="AH117" s="35">
        <f t="shared" si="131"/>
        <v>-1.8342500000000002</v>
      </c>
      <c r="AI117" s="35">
        <f t="shared" si="131"/>
        <v>-2.0895000000000006</v>
      </c>
      <c r="AJ117" s="35">
        <f t="shared" si="131"/>
        <v>-2.3647500000000004</v>
      </c>
      <c r="AK117" s="35">
        <f t="shared" si="131"/>
        <v>-2.6600000000000006</v>
      </c>
      <c r="AL117" s="35">
        <f t="shared" si="131"/>
        <v>-2.9752500000000008</v>
      </c>
      <c r="AM117" s="35">
        <f t="shared" si="131"/>
        <v>-3.3105000000000007</v>
      </c>
      <c r="AN117" s="35">
        <f t="shared" si="131"/>
        <v>-3.665750000000001</v>
      </c>
      <c r="AO117" s="35">
        <f t="shared" si="131"/>
        <v>-4.0610000000000008</v>
      </c>
      <c r="AP117" s="35">
        <f t="shared" si="131"/>
        <v>-4.4962500000000007</v>
      </c>
      <c r="AQ117" s="35">
        <f t="shared" si="131"/>
        <v>-4.9715000000000007</v>
      </c>
      <c r="AR117" s="35">
        <f t="shared" si="131"/>
        <v>-5.4817500000000008</v>
      </c>
      <c r="AS117" s="35">
        <f t="shared" si="131"/>
        <v>-6.032</v>
      </c>
      <c r="AT117" s="35">
        <f t="shared" si="131"/>
        <v>-6.6222500000000002</v>
      </c>
      <c r="AU117" s="35">
        <f t="shared" si="131"/>
        <v>-7.2524999999999995</v>
      </c>
      <c r="AV117" s="35">
        <f t="shared" si="131"/>
        <v>-7.9227499999999997</v>
      </c>
      <c r="AW117" s="35">
        <f t="shared" si="131"/>
        <v>-8.6330000000000009</v>
      </c>
      <c r="AX117" s="35">
        <f t="shared" si="131"/>
        <v>-9.3832500000000003</v>
      </c>
      <c r="AY117" s="35">
        <f t="shared" si="131"/>
        <v>-10.173500000000001</v>
      </c>
      <c r="AZ117" s="35">
        <f t="shared" si="131"/>
        <v>-11.00375</v>
      </c>
      <c r="BA117" s="35">
        <f t="shared" si="131"/>
        <v>-11.914000000000001</v>
      </c>
      <c r="BB117" s="35">
        <f t="shared" si="131"/>
        <v>-12.899250000000002</v>
      </c>
      <c r="BC117" s="35">
        <f t="shared" si="131"/>
        <v>-13.964500000000001</v>
      </c>
      <c r="BD117" s="35">
        <f t="shared" si="131"/>
        <v>-15.109750000000004</v>
      </c>
      <c r="BE117" s="35">
        <f t="shared" si="131"/>
        <v>-16.335000000000004</v>
      </c>
      <c r="BF117" s="35">
        <f t="shared" si="131"/>
        <v>-17.640250000000005</v>
      </c>
      <c r="BG117" s="35">
        <f t="shared" si="131"/>
        <v>-19.025500000000005</v>
      </c>
      <c r="BH117" s="35">
        <f t="shared" si="131"/>
        <v>-20.485750000000003</v>
      </c>
      <c r="BI117" s="35">
        <f t="shared" si="131"/>
        <v>-22.026000000000003</v>
      </c>
      <c r="BJ117" s="35">
        <f t="shared" si="131"/>
        <v>-23.646250000000006</v>
      </c>
      <c r="BK117" s="35">
        <f t="shared" si="131"/>
        <v>-25.346500000000006</v>
      </c>
      <c r="BL117" s="35">
        <f t="shared" si="131"/>
        <v>-27.126750000000005</v>
      </c>
      <c r="BM117" s="35">
        <f t="shared" si="131"/>
        <v>-29.062000000000008</v>
      </c>
      <c r="BN117" s="35">
        <f t="shared" si="131"/>
        <v>-31.157250000000005</v>
      </c>
      <c r="BO117" s="35">
        <f t="shared" si="131"/>
        <v>-33.412500000000009</v>
      </c>
      <c r="BP117" s="35">
        <f t="shared" si="131"/>
        <v>-35.822750000000006</v>
      </c>
      <c r="BQ117" s="35">
        <f t="shared" si="131"/>
        <v>-38.393000000000008</v>
      </c>
      <c r="BR117" s="35">
        <f t="shared" si="131"/>
        <v>-41.123250000000013</v>
      </c>
      <c r="BS117" s="35">
        <f t="shared" si="131"/>
        <v>-44.008500000000012</v>
      </c>
      <c r="BT117" s="35">
        <f t="shared" si="131"/>
        <v>-47.053750000000008</v>
      </c>
      <c r="BU117" s="35">
        <f t="shared" si="131"/>
        <v>-50.259000000000015</v>
      </c>
      <c r="BV117" s="35">
        <f t="shared" si="131"/>
        <v>-53.619250000000015</v>
      </c>
      <c r="BW117" s="35">
        <f t="shared" si="131"/>
        <v>-57.139500000000012</v>
      </c>
      <c r="BX117" s="35">
        <f t="shared" si="131"/>
        <v>-60.819750000000013</v>
      </c>
      <c r="BY117" s="35">
        <f t="shared" si="131"/>
        <v>-64.815000000000012</v>
      </c>
      <c r="BZ117" s="35">
        <f t="shared" si="131"/>
        <v>-69.125250000000008</v>
      </c>
      <c r="CA117" s="35">
        <f t="shared" si="131"/>
        <v>-73.755500000000012</v>
      </c>
      <c r="CB117" s="35">
        <f t="shared" ref="CB117:CI117" si="132">-CB112*CB116</f>
        <v>-78.700750000000014</v>
      </c>
      <c r="CC117" s="35">
        <f t="shared" si="132"/>
        <v>-83.961000000000013</v>
      </c>
      <c r="CD117" s="35">
        <f t="shared" si="132"/>
        <v>-89.541250000000005</v>
      </c>
      <c r="CE117" s="35">
        <f t="shared" si="132"/>
        <v>-95.436500000000009</v>
      </c>
      <c r="CF117" s="35">
        <f t="shared" si="132"/>
        <v>-101.64675</v>
      </c>
      <c r="CG117" s="35">
        <f t="shared" si="132"/>
        <v>-108.17700000000001</v>
      </c>
      <c r="CH117" s="35">
        <f t="shared" si="132"/>
        <v>-115.02225000000001</v>
      </c>
      <c r="CI117" s="35">
        <f t="shared" si="132"/>
        <v>-122.1825</v>
      </c>
    </row>
    <row r="118" spans="1:87" x14ac:dyDescent="0.4">
      <c r="B118" t="s">
        <v>80</v>
      </c>
      <c r="C118" t="s">
        <v>156</v>
      </c>
      <c r="E118" s="31" t="str">
        <f>"# of subscriers - "&amp;E108</f>
        <v># of subscriers - Subscription revenue - Tiers, secondary volume driven:</v>
      </c>
      <c r="F118" s="31"/>
      <c r="G118" s="67"/>
      <c r="H118" s="32">
        <f t="shared" ref="H118:N118" si="133">SUMIF($3:$3,H$1,118:118)</f>
        <v>14.455000000000002</v>
      </c>
      <c r="I118" s="32">
        <f t="shared" si="133"/>
        <v>73.315000000000012</v>
      </c>
      <c r="J118" s="32">
        <f t="shared" si="133"/>
        <v>220.07499999999999</v>
      </c>
      <c r="K118" s="32">
        <f t="shared" si="133"/>
        <v>542.53500000000008</v>
      </c>
      <c r="L118" s="32">
        <f t="shared" si="133"/>
        <v>1216.3950000000002</v>
      </c>
      <c r="M118" s="32">
        <f t="shared" si="133"/>
        <v>2593.2550000000001</v>
      </c>
      <c r="N118" s="32">
        <f t="shared" si="133"/>
        <v>35213.150000000016</v>
      </c>
      <c r="O118" s="32"/>
      <c r="P118" s="32">
        <f t="shared" ref="P118:CA118" si="134">P112+P113+P117+P115</f>
        <v>0.1</v>
      </c>
      <c r="Q118" s="32">
        <f t="shared" si="134"/>
        <v>0.40500000000000003</v>
      </c>
      <c r="R118" s="32">
        <f t="shared" si="134"/>
        <v>0.91</v>
      </c>
      <c r="S118" s="32">
        <f t="shared" si="134"/>
        <v>1.6150000000000002</v>
      </c>
      <c r="T118" s="32">
        <f t="shared" si="134"/>
        <v>2.5200000000000005</v>
      </c>
      <c r="U118" s="32">
        <f t="shared" si="134"/>
        <v>3.6250000000000009</v>
      </c>
      <c r="V118" s="32">
        <f t="shared" si="134"/>
        <v>4.9300000000000015</v>
      </c>
      <c r="W118" s="32">
        <f t="shared" si="134"/>
        <v>6.4350000000000014</v>
      </c>
      <c r="X118" s="32">
        <f t="shared" si="134"/>
        <v>8.14</v>
      </c>
      <c r="Y118" s="32">
        <f t="shared" si="134"/>
        <v>10.045000000000002</v>
      </c>
      <c r="Z118" s="32">
        <f t="shared" si="134"/>
        <v>12.150000000000002</v>
      </c>
      <c r="AA118" s="32">
        <f t="shared" si="134"/>
        <v>14.455000000000002</v>
      </c>
      <c r="AB118" s="32">
        <f t="shared" si="134"/>
        <v>17.160000000000004</v>
      </c>
      <c r="AC118" s="32">
        <f t="shared" si="134"/>
        <v>20.265000000000004</v>
      </c>
      <c r="AD118" s="32">
        <f t="shared" si="134"/>
        <v>23.770000000000003</v>
      </c>
      <c r="AE118" s="32">
        <f t="shared" si="134"/>
        <v>27.675000000000004</v>
      </c>
      <c r="AF118" s="32">
        <f t="shared" si="134"/>
        <v>31.980000000000004</v>
      </c>
      <c r="AG118" s="32">
        <f t="shared" si="134"/>
        <v>36.685000000000002</v>
      </c>
      <c r="AH118" s="32">
        <f t="shared" si="134"/>
        <v>41.790000000000006</v>
      </c>
      <c r="AI118" s="32">
        <f t="shared" si="134"/>
        <v>47.295000000000009</v>
      </c>
      <c r="AJ118" s="32">
        <f t="shared" si="134"/>
        <v>53.20000000000001</v>
      </c>
      <c r="AK118" s="32">
        <f t="shared" si="134"/>
        <v>59.50500000000001</v>
      </c>
      <c r="AL118" s="32">
        <f t="shared" si="134"/>
        <v>66.210000000000008</v>
      </c>
      <c r="AM118" s="32">
        <f t="shared" si="134"/>
        <v>73.315000000000012</v>
      </c>
      <c r="AN118" s="32">
        <f t="shared" si="134"/>
        <v>81.220000000000013</v>
      </c>
      <c r="AO118" s="32">
        <f t="shared" si="134"/>
        <v>89.925000000000011</v>
      </c>
      <c r="AP118" s="32">
        <f t="shared" si="134"/>
        <v>99.43</v>
      </c>
      <c r="AQ118" s="32">
        <f t="shared" si="134"/>
        <v>109.63500000000001</v>
      </c>
      <c r="AR118" s="32">
        <f t="shared" si="134"/>
        <v>120.64</v>
      </c>
      <c r="AS118" s="32">
        <f t="shared" si="134"/>
        <v>132.44499999999999</v>
      </c>
      <c r="AT118" s="32">
        <f t="shared" si="134"/>
        <v>145.04999999999998</v>
      </c>
      <c r="AU118" s="32">
        <f t="shared" si="134"/>
        <v>158.45499999999998</v>
      </c>
      <c r="AV118" s="32">
        <f t="shared" si="134"/>
        <v>172.66</v>
      </c>
      <c r="AW118" s="32">
        <f t="shared" si="134"/>
        <v>187.66499999999999</v>
      </c>
      <c r="AX118" s="32">
        <f t="shared" si="134"/>
        <v>203.47</v>
      </c>
      <c r="AY118" s="32">
        <f t="shared" si="134"/>
        <v>220.07499999999999</v>
      </c>
      <c r="AZ118" s="32">
        <f t="shared" si="134"/>
        <v>238.28</v>
      </c>
      <c r="BA118" s="32">
        <f t="shared" si="134"/>
        <v>257.98500000000001</v>
      </c>
      <c r="BB118" s="32">
        <f t="shared" si="134"/>
        <v>279.29000000000002</v>
      </c>
      <c r="BC118" s="32">
        <f t="shared" si="134"/>
        <v>302.19500000000005</v>
      </c>
      <c r="BD118" s="32">
        <f t="shared" si="134"/>
        <v>326.70000000000005</v>
      </c>
      <c r="BE118" s="32">
        <f t="shared" si="134"/>
        <v>352.80500000000006</v>
      </c>
      <c r="BF118" s="32">
        <f t="shared" si="134"/>
        <v>380.51000000000005</v>
      </c>
      <c r="BG118" s="32">
        <f t="shared" si="134"/>
        <v>409.71500000000003</v>
      </c>
      <c r="BH118" s="32">
        <f t="shared" si="134"/>
        <v>440.52000000000004</v>
      </c>
      <c r="BI118" s="32">
        <f t="shared" si="134"/>
        <v>472.92500000000007</v>
      </c>
      <c r="BJ118" s="32">
        <f t="shared" si="134"/>
        <v>506.93000000000006</v>
      </c>
      <c r="BK118" s="32">
        <f t="shared" si="134"/>
        <v>542.53500000000008</v>
      </c>
      <c r="BL118" s="32">
        <f t="shared" si="134"/>
        <v>581.24000000000012</v>
      </c>
      <c r="BM118" s="32">
        <f t="shared" si="134"/>
        <v>623.1450000000001</v>
      </c>
      <c r="BN118" s="32">
        <f t="shared" si="134"/>
        <v>668.25000000000011</v>
      </c>
      <c r="BO118" s="32">
        <f t="shared" si="134"/>
        <v>716.45500000000015</v>
      </c>
      <c r="BP118" s="32">
        <f t="shared" si="134"/>
        <v>767.86000000000013</v>
      </c>
      <c r="BQ118" s="32">
        <f t="shared" si="134"/>
        <v>822.46500000000015</v>
      </c>
      <c r="BR118" s="32">
        <f t="shared" si="134"/>
        <v>880.17000000000019</v>
      </c>
      <c r="BS118" s="32">
        <f t="shared" si="134"/>
        <v>941.07500000000016</v>
      </c>
      <c r="BT118" s="32">
        <f t="shared" si="134"/>
        <v>1005.1800000000002</v>
      </c>
      <c r="BU118" s="32">
        <f t="shared" si="134"/>
        <v>1072.3850000000002</v>
      </c>
      <c r="BV118" s="32">
        <f t="shared" si="134"/>
        <v>1142.7900000000002</v>
      </c>
      <c r="BW118" s="32">
        <f t="shared" si="134"/>
        <v>1216.3950000000002</v>
      </c>
      <c r="BX118" s="32">
        <f t="shared" si="134"/>
        <v>1296.3000000000002</v>
      </c>
      <c r="BY118" s="32">
        <f t="shared" si="134"/>
        <v>1382.5050000000001</v>
      </c>
      <c r="BZ118" s="32">
        <f t="shared" si="134"/>
        <v>1475.1100000000001</v>
      </c>
      <c r="CA118" s="32">
        <f t="shared" si="134"/>
        <v>1574.0150000000001</v>
      </c>
      <c r="CB118" s="32">
        <f t="shared" ref="CB118:CI118" si="135">CB112+CB113+CB117+CB115</f>
        <v>1679.22</v>
      </c>
      <c r="CC118" s="32">
        <f t="shared" si="135"/>
        <v>1790.825</v>
      </c>
      <c r="CD118" s="32">
        <f t="shared" si="135"/>
        <v>1908.73</v>
      </c>
      <c r="CE118" s="32">
        <f t="shared" si="135"/>
        <v>2032.9349999999999</v>
      </c>
      <c r="CF118" s="32">
        <f t="shared" si="135"/>
        <v>2163.54</v>
      </c>
      <c r="CG118" s="32">
        <f t="shared" si="135"/>
        <v>2300.4450000000002</v>
      </c>
      <c r="CH118" s="32">
        <f t="shared" si="135"/>
        <v>2443.65</v>
      </c>
      <c r="CI118" s="32">
        <f t="shared" si="135"/>
        <v>2593.2550000000001</v>
      </c>
    </row>
    <row r="119" spans="1:87" outlineLevel="1" x14ac:dyDescent="0.4">
      <c r="B119" s="6"/>
      <c r="C119" t="s">
        <v>156</v>
      </c>
      <c r="E119" s="12" t="s">
        <v>62</v>
      </c>
      <c r="F119" s="12"/>
      <c r="G119" s="13"/>
      <c r="H119" s="34">
        <f t="shared" ref="H119:M119" si="136">H118-SUM(H117,H112:H113,H115)</f>
        <v>0</v>
      </c>
      <c r="I119" s="34">
        <f t="shared" si="136"/>
        <v>0</v>
      </c>
      <c r="J119" s="34">
        <f t="shared" si="136"/>
        <v>0</v>
      </c>
      <c r="K119" s="34">
        <f t="shared" si="136"/>
        <v>0</v>
      </c>
      <c r="L119" s="34">
        <f t="shared" si="136"/>
        <v>0</v>
      </c>
      <c r="M119" s="34">
        <f t="shared" si="136"/>
        <v>0</v>
      </c>
      <c r="N119" s="34">
        <f>N118-SUM(N117,N112:N113)</f>
        <v>35213.150000000016</v>
      </c>
      <c r="O119" s="34"/>
      <c r="P119" s="34">
        <f t="shared" ref="P119:CA119" si="137">P118-SUM(P117,P112:P113,P115)</f>
        <v>0</v>
      </c>
      <c r="Q119" s="34">
        <f t="shared" si="137"/>
        <v>0</v>
      </c>
      <c r="R119" s="34">
        <f t="shared" si="137"/>
        <v>0</v>
      </c>
      <c r="S119" s="34">
        <f t="shared" si="137"/>
        <v>0</v>
      </c>
      <c r="T119" s="34">
        <f t="shared" si="137"/>
        <v>0</v>
      </c>
      <c r="U119" s="34">
        <f t="shared" si="137"/>
        <v>0</v>
      </c>
      <c r="V119" s="34">
        <f t="shared" si="137"/>
        <v>0</v>
      </c>
      <c r="W119" s="34">
        <f t="shared" si="137"/>
        <v>0</v>
      </c>
      <c r="X119" s="34">
        <f t="shared" si="137"/>
        <v>0</v>
      </c>
      <c r="Y119" s="34">
        <f t="shared" si="137"/>
        <v>0</v>
      </c>
      <c r="Z119" s="34">
        <f t="shared" si="137"/>
        <v>0</v>
      </c>
      <c r="AA119" s="34">
        <f t="shared" si="137"/>
        <v>0</v>
      </c>
      <c r="AB119" s="34">
        <f t="shared" si="137"/>
        <v>0</v>
      </c>
      <c r="AC119" s="34">
        <f t="shared" si="137"/>
        <v>0</v>
      </c>
      <c r="AD119" s="34">
        <f t="shared" si="137"/>
        <v>0</v>
      </c>
      <c r="AE119" s="34">
        <f t="shared" si="137"/>
        <v>0</v>
      </c>
      <c r="AF119" s="34">
        <f t="shared" si="137"/>
        <v>0</v>
      </c>
      <c r="AG119" s="34">
        <f t="shared" si="137"/>
        <v>0</v>
      </c>
      <c r="AH119" s="34">
        <f t="shared" si="137"/>
        <v>0</v>
      </c>
      <c r="AI119" s="34">
        <f t="shared" si="137"/>
        <v>0</v>
      </c>
      <c r="AJ119" s="34">
        <f t="shared" si="137"/>
        <v>0</v>
      </c>
      <c r="AK119" s="34">
        <f t="shared" si="137"/>
        <v>0</v>
      </c>
      <c r="AL119" s="34">
        <f t="shared" si="137"/>
        <v>0</v>
      </c>
      <c r="AM119" s="34">
        <f t="shared" si="137"/>
        <v>0</v>
      </c>
      <c r="AN119" s="34">
        <f t="shared" si="137"/>
        <v>0</v>
      </c>
      <c r="AO119" s="34">
        <f t="shared" si="137"/>
        <v>0</v>
      </c>
      <c r="AP119" s="34">
        <f t="shared" si="137"/>
        <v>0</v>
      </c>
      <c r="AQ119" s="34">
        <f t="shared" si="137"/>
        <v>0</v>
      </c>
      <c r="AR119" s="34">
        <f t="shared" si="137"/>
        <v>0</v>
      </c>
      <c r="AS119" s="34">
        <f t="shared" si="137"/>
        <v>0</v>
      </c>
      <c r="AT119" s="34">
        <f t="shared" si="137"/>
        <v>0</v>
      </c>
      <c r="AU119" s="34">
        <f t="shared" si="137"/>
        <v>0</v>
      </c>
      <c r="AV119" s="34">
        <f t="shared" si="137"/>
        <v>0</v>
      </c>
      <c r="AW119" s="34">
        <f t="shared" si="137"/>
        <v>0</v>
      </c>
      <c r="AX119" s="34">
        <f t="shared" si="137"/>
        <v>0</v>
      </c>
      <c r="AY119" s="34">
        <f t="shared" si="137"/>
        <v>0</v>
      </c>
      <c r="AZ119" s="34">
        <f t="shared" si="137"/>
        <v>0</v>
      </c>
      <c r="BA119" s="34">
        <f t="shared" si="137"/>
        <v>0</v>
      </c>
      <c r="BB119" s="34">
        <f t="shared" si="137"/>
        <v>0</v>
      </c>
      <c r="BC119" s="34">
        <f t="shared" si="137"/>
        <v>0</v>
      </c>
      <c r="BD119" s="34">
        <f t="shared" si="137"/>
        <v>0</v>
      </c>
      <c r="BE119" s="34">
        <f t="shared" si="137"/>
        <v>0</v>
      </c>
      <c r="BF119" s="34">
        <f t="shared" si="137"/>
        <v>0</v>
      </c>
      <c r="BG119" s="34">
        <f t="shared" si="137"/>
        <v>0</v>
      </c>
      <c r="BH119" s="34">
        <f t="shared" si="137"/>
        <v>0</v>
      </c>
      <c r="BI119" s="34">
        <f t="shared" si="137"/>
        <v>0</v>
      </c>
      <c r="BJ119" s="34">
        <f t="shared" si="137"/>
        <v>0</v>
      </c>
      <c r="BK119" s="34">
        <f t="shared" si="137"/>
        <v>0</v>
      </c>
      <c r="BL119" s="34">
        <f t="shared" si="137"/>
        <v>0</v>
      </c>
      <c r="BM119" s="34">
        <f t="shared" si="137"/>
        <v>0</v>
      </c>
      <c r="BN119" s="34">
        <f t="shared" si="137"/>
        <v>0</v>
      </c>
      <c r="BO119" s="34">
        <f t="shared" si="137"/>
        <v>0</v>
      </c>
      <c r="BP119" s="34">
        <f t="shared" si="137"/>
        <v>0</v>
      </c>
      <c r="BQ119" s="34">
        <f t="shared" si="137"/>
        <v>0</v>
      </c>
      <c r="BR119" s="34">
        <f t="shared" si="137"/>
        <v>0</v>
      </c>
      <c r="BS119" s="34">
        <f t="shared" si="137"/>
        <v>0</v>
      </c>
      <c r="BT119" s="34">
        <f t="shared" si="137"/>
        <v>0</v>
      </c>
      <c r="BU119" s="34">
        <f t="shared" si="137"/>
        <v>0</v>
      </c>
      <c r="BV119" s="34">
        <f t="shared" si="137"/>
        <v>0</v>
      </c>
      <c r="BW119" s="34">
        <f t="shared" si="137"/>
        <v>0</v>
      </c>
      <c r="BX119" s="34">
        <f t="shared" si="137"/>
        <v>0</v>
      </c>
      <c r="BY119" s="34">
        <f t="shared" si="137"/>
        <v>0</v>
      </c>
      <c r="BZ119" s="34">
        <f t="shared" si="137"/>
        <v>0</v>
      </c>
      <c r="CA119" s="34">
        <f t="shared" si="137"/>
        <v>0</v>
      </c>
      <c r="CB119" s="34">
        <f t="shared" ref="CB119:CI119" si="138">CB118-SUM(CB117,CB112:CB113,CB115)</f>
        <v>0</v>
      </c>
      <c r="CC119" s="34">
        <f t="shared" si="138"/>
        <v>0</v>
      </c>
      <c r="CD119" s="34">
        <f t="shared" si="138"/>
        <v>0</v>
      </c>
      <c r="CE119" s="34">
        <f t="shared" si="138"/>
        <v>0</v>
      </c>
      <c r="CF119" s="34">
        <f t="shared" si="138"/>
        <v>0</v>
      </c>
      <c r="CG119" s="34">
        <f t="shared" si="138"/>
        <v>0</v>
      </c>
      <c r="CH119" s="34">
        <f t="shared" si="138"/>
        <v>0</v>
      </c>
      <c r="CI119" s="34">
        <f t="shared" si="138"/>
        <v>0</v>
      </c>
    </row>
    <row r="120" spans="1:87" x14ac:dyDescent="0.4">
      <c r="B120" s="6"/>
      <c r="C120" t="s">
        <v>156</v>
      </c>
      <c r="E120" s="12"/>
      <c r="F120" s="12"/>
      <c r="G120" s="13"/>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row>
    <row r="121" spans="1:87" x14ac:dyDescent="0.4">
      <c r="B121" s="6"/>
      <c r="C121" t="s">
        <v>156</v>
      </c>
      <c r="E121" s="12" t="s">
        <v>75</v>
      </c>
      <c r="F121" s="12"/>
      <c r="G121" s="13"/>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row>
    <row r="122" spans="1:87" x14ac:dyDescent="0.4">
      <c r="C122" t="s">
        <v>156</v>
      </c>
      <c r="E122" s="12" t="s">
        <v>77</v>
      </c>
      <c r="F122" s="12"/>
      <c r="G122" s="13"/>
      <c r="H122" s="29">
        <v>20</v>
      </c>
      <c r="I122" s="29">
        <v>20</v>
      </c>
      <c r="J122" s="29">
        <v>20</v>
      </c>
      <c r="K122" s="29">
        <v>20</v>
      </c>
      <c r="L122" s="29">
        <v>20</v>
      </c>
      <c r="M122" s="29">
        <v>20</v>
      </c>
      <c r="N122" s="36"/>
      <c r="O122" s="36"/>
      <c r="P122" s="30" cm="1">
        <f t="array" ref="P122">INDEX($H:$M,ROW(),MATCH(P$2,$H$1:$M$1,0))</f>
        <v>20</v>
      </c>
      <c r="Q122" s="30" cm="1">
        <f t="array" ref="Q122">INDEX($H:$M,ROW(),MATCH(Q$2,$H$1:$M$1,0))</f>
        <v>20</v>
      </c>
      <c r="R122" s="30" cm="1">
        <f t="array" ref="R122">INDEX($H:$M,ROW(),MATCH(R$2,$H$1:$M$1,0))</f>
        <v>20</v>
      </c>
      <c r="S122" s="30" cm="1">
        <f t="array" ref="S122">INDEX($H:$M,ROW(),MATCH(S$2,$H$1:$M$1,0))</f>
        <v>20</v>
      </c>
      <c r="T122" s="30" cm="1">
        <f t="array" ref="T122">INDEX($H:$M,ROW(),MATCH(T$2,$H$1:$M$1,0))</f>
        <v>20</v>
      </c>
      <c r="U122" s="30" cm="1">
        <f t="array" ref="U122">INDEX($H:$M,ROW(),MATCH(U$2,$H$1:$M$1,0))</f>
        <v>20</v>
      </c>
      <c r="V122" s="30" cm="1">
        <f t="array" ref="V122">INDEX($H:$M,ROW(),MATCH(V$2,$H$1:$M$1,0))</f>
        <v>20</v>
      </c>
      <c r="W122" s="30" cm="1">
        <f t="array" ref="W122">INDEX($H:$M,ROW(),MATCH(W$2,$H$1:$M$1,0))</f>
        <v>20</v>
      </c>
      <c r="X122" s="30" cm="1">
        <f t="array" ref="X122">INDEX($H:$M,ROW(),MATCH(X$2,$H$1:$M$1,0))</f>
        <v>20</v>
      </c>
      <c r="Y122" s="30" cm="1">
        <f t="array" ref="Y122">INDEX($H:$M,ROW(),MATCH(Y$2,$H$1:$M$1,0))</f>
        <v>20</v>
      </c>
      <c r="Z122" s="30" cm="1">
        <f t="array" ref="Z122">INDEX($H:$M,ROW(),MATCH(Z$2,$H$1:$M$1,0))</f>
        <v>20</v>
      </c>
      <c r="AA122" s="30" cm="1">
        <f t="array" ref="AA122">INDEX($H:$M,ROW(),MATCH(AA$2,$H$1:$M$1,0))</f>
        <v>20</v>
      </c>
      <c r="AB122" s="30" cm="1">
        <f t="array" ref="AB122">INDEX($H:$M,ROW(),MATCH(AB$2,$H$1:$M$1,0))</f>
        <v>20</v>
      </c>
      <c r="AC122" s="30" cm="1">
        <f t="array" ref="AC122">INDEX($H:$M,ROW(),MATCH(AC$2,$H$1:$M$1,0))</f>
        <v>20</v>
      </c>
      <c r="AD122" s="30" cm="1">
        <f t="array" ref="AD122">INDEX($H:$M,ROW(),MATCH(AD$2,$H$1:$M$1,0))</f>
        <v>20</v>
      </c>
      <c r="AE122" s="30" cm="1">
        <f t="array" ref="AE122">INDEX($H:$M,ROW(),MATCH(AE$2,$H$1:$M$1,0))</f>
        <v>20</v>
      </c>
      <c r="AF122" s="30" cm="1">
        <f t="array" ref="AF122">INDEX($H:$M,ROW(),MATCH(AF$2,$H$1:$M$1,0))</f>
        <v>20</v>
      </c>
      <c r="AG122" s="30" cm="1">
        <f t="array" ref="AG122">INDEX($H:$M,ROW(),MATCH(AG$2,$H$1:$M$1,0))</f>
        <v>20</v>
      </c>
      <c r="AH122" s="30" cm="1">
        <f t="array" ref="AH122">INDEX($H:$M,ROW(),MATCH(AH$2,$H$1:$M$1,0))</f>
        <v>20</v>
      </c>
      <c r="AI122" s="30" cm="1">
        <f t="array" ref="AI122">INDEX($H:$M,ROW(),MATCH(AI$2,$H$1:$M$1,0))</f>
        <v>20</v>
      </c>
      <c r="AJ122" s="30" cm="1">
        <f t="array" ref="AJ122">INDEX($H:$M,ROW(),MATCH(AJ$2,$H$1:$M$1,0))</f>
        <v>20</v>
      </c>
      <c r="AK122" s="30" cm="1">
        <f t="array" ref="AK122">INDEX($H:$M,ROW(),MATCH(AK$2,$H$1:$M$1,0))</f>
        <v>20</v>
      </c>
      <c r="AL122" s="30" cm="1">
        <f t="array" ref="AL122">INDEX($H:$M,ROW(),MATCH(AL$2,$H$1:$M$1,0))</f>
        <v>20</v>
      </c>
      <c r="AM122" s="30" cm="1">
        <f t="array" ref="AM122">INDEX($H:$M,ROW(),MATCH(AM$2,$H$1:$M$1,0))</f>
        <v>20</v>
      </c>
      <c r="AN122" s="30" cm="1">
        <f t="array" ref="AN122">INDEX($H:$M,ROW(),MATCH(AN$2,$H$1:$M$1,0))</f>
        <v>20</v>
      </c>
      <c r="AO122" s="30" cm="1">
        <f t="array" ref="AO122">INDEX($H:$M,ROW(),MATCH(AO$2,$H$1:$M$1,0))</f>
        <v>20</v>
      </c>
      <c r="AP122" s="30" cm="1">
        <f t="array" ref="AP122">INDEX($H:$M,ROW(),MATCH(AP$2,$H$1:$M$1,0))</f>
        <v>20</v>
      </c>
      <c r="AQ122" s="30" cm="1">
        <f t="array" ref="AQ122">INDEX($H:$M,ROW(),MATCH(AQ$2,$H$1:$M$1,0))</f>
        <v>20</v>
      </c>
      <c r="AR122" s="30" cm="1">
        <f t="array" ref="AR122">INDEX($H:$M,ROW(),MATCH(AR$2,$H$1:$M$1,0))</f>
        <v>20</v>
      </c>
      <c r="AS122" s="30" cm="1">
        <f t="array" ref="AS122">INDEX($H:$M,ROW(),MATCH(AS$2,$H$1:$M$1,0))</f>
        <v>20</v>
      </c>
      <c r="AT122" s="30" cm="1">
        <f t="array" ref="AT122">INDEX($H:$M,ROW(),MATCH(AT$2,$H$1:$M$1,0))</f>
        <v>20</v>
      </c>
      <c r="AU122" s="30" cm="1">
        <f t="array" ref="AU122">INDEX($H:$M,ROW(),MATCH(AU$2,$H$1:$M$1,0))</f>
        <v>20</v>
      </c>
      <c r="AV122" s="30" cm="1">
        <f t="array" ref="AV122">INDEX($H:$M,ROW(),MATCH(AV$2,$H$1:$M$1,0))</f>
        <v>20</v>
      </c>
      <c r="AW122" s="30" cm="1">
        <f t="array" ref="AW122">INDEX($H:$M,ROW(),MATCH(AW$2,$H$1:$M$1,0))</f>
        <v>20</v>
      </c>
      <c r="AX122" s="30" cm="1">
        <f t="array" ref="AX122">INDEX($H:$M,ROW(),MATCH(AX$2,$H$1:$M$1,0))</f>
        <v>20</v>
      </c>
      <c r="AY122" s="30" cm="1">
        <f t="array" ref="AY122">INDEX($H:$M,ROW(),MATCH(AY$2,$H$1:$M$1,0))</f>
        <v>20</v>
      </c>
      <c r="AZ122" s="30" cm="1">
        <f t="array" ref="AZ122">INDEX($H:$M,ROW(),MATCH(AZ$2,$H$1:$M$1,0))</f>
        <v>20</v>
      </c>
      <c r="BA122" s="30" cm="1">
        <f t="array" ref="BA122">INDEX($H:$M,ROW(),MATCH(BA$2,$H$1:$M$1,0))</f>
        <v>20</v>
      </c>
      <c r="BB122" s="30" cm="1">
        <f t="array" ref="BB122">INDEX($H:$M,ROW(),MATCH(BB$2,$H$1:$M$1,0))</f>
        <v>20</v>
      </c>
      <c r="BC122" s="30" cm="1">
        <f t="array" ref="BC122">INDEX($H:$M,ROW(),MATCH(BC$2,$H$1:$M$1,0))</f>
        <v>20</v>
      </c>
      <c r="BD122" s="30" cm="1">
        <f t="array" ref="BD122">INDEX($H:$M,ROW(),MATCH(BD$2,$H$1:$M$1,0))</f>
        <v>20</v>
      </c>
      <c r="BE122" s="30" cm="1">
        <f t="array" ref="BE122">INDEX($H:$M,ROW(),MATCH(BE$2,$H$1:$M$1,0))</f>
        <v>20</v>
      </c>
      <c r="BF122" s="30" cm="1">
        <f t="array" ref="BF122">INDEX($H:$M,ROW(),MATCH(BF$2,$H$1:$M$1,0))</f>
        <v>20</v>
      </c>
      <c r="BG122" s="30" cm="1">
        <f t="array" ref="BG122">INDEX($H:$M,ROW(),MATCH(BG$2,$H$1:$M$1,0))</f>
        <v>20</v>
      </c>
      <c r="BH122" s="30" cm="1">
        <f t="array" ref="BH122">INDEX($H:$M,ROW(),MATCH(BH$2,$H$1:$M$1,0))</f>
        <v>20</v>
      </c>
      <c r="BI122" s="30" cm="1">
        <f t="array" ref="BI122">INDEX($H:$M,ROW(),MATCH(BI$2,$H$1:$M$1,0))</f>
        <v>20</v>
      </c>
      <c r="BJ122" s="30" cm="1">
        <f t="array" ref="BJ122">INDEX($H:$M,ROW(),MATCH(BJ$2,$H$1:$M$1,0))</f>
        <v>20</v>
      </c>
      <c r="BK122" s="30" cm="1">
        <f t="array" ref="BK122">INDEX($H:$M,ROW(),MATCH(BK$2,$H$1:$M$1,0))</f>
        <v>20</v>
      </c>
      <c r="BL122" s="30" cm="1">
        <f t="array" ref="BL122">INDEX($H:$M,ROW(),MATCH(BL$2,$H$1:$M$1,0))</f>
        <v>20</v>
      </c>
      <c r="BM122" s="30" cm="1">
        <f t="array" ref="BM122">INDEX($H:$M,ROW(),MATCH(BM$2,$H$1:$M$1,0))</f>
        <v>20</v>
      </c>
      <c r="BN122" s="30" cm="1">
        <f t="array" ref="BN122">INDEX($H:$M,ROW(),MATCH(BN$2,$H$1:$M$1,0))</f>
        <v>20</v>
      </c>
      <c r="BO122" s="30" cm="1">
        <f t="array" ref="BO122">INDEX($H:$M,ROW(),MATCH(BO$2,$H$1:$M$1,0))</f>
        <v>20</v>
      </c>
      <c r="BP122" s="30" cm="1">
        <f t="array" ref="BP122">INDEX($H:$M,ROW(),MATCH(BP$2,$H$1:$M$1,0))</f>
        <v>20</v>
      </c>
      <c r="BQ122" s="30" cm="1">
        <f t="array" ref="BQ122">INDEX($H:$M,ROW(),MATCH(BQ$2,$H$1:$M$1,0))</f>
        <v>20</v>
      </c>
      <c r="BR122" s="30" cm="1">
        <f t="array" ref="BR122">INDEX($H:$M,ROW(),MATCH(BR$2,$H$1:$M$1,0))</f>
        <v>20</v>
      </c>
      <c r="BS122" s="30" cm="1">
        <f t="array" ref="BS122">INDEX($H:$M,ROW(),MATCH(BS$2,$H$1:$M$1,0))</f>
        <v>20</v>
      </c>
      <c r="BT122" s="30" cm="1">
        <f t="array" ref="BT122">INDEX($H:$M,ROW(),MATCH(BT$2,$H$1:$M$1,0))</f>
        <v>20</v>
      </c>
      <c r="BU122" s="30" cm="1">
        <f t="array" ref="BU122">INDEX($H:$M,ROW(),MATCH(BU$2,$H$1:$M$1,0))</f>
        <v>20</v>
      </c>
      <c r="BV122" s="30" cm="1">
        <f t="array" ref="BV122">INDEX($H:$M,ROW(),MATCH(BV$2,$H$1:$M$1,0))</f>
        <v>20</v>
      </c>
      <c r="BW122" s="30" cm="1">
        <f t="array" ref="BW122">INDEX($H:$M,ROW(),MATCH(BW$2,$H$1:$M$1,0))</f>
        <v>20</v>
      </c>
      <c r="BX122" s="30" cm="1">
        <f t="array" ref="BX122">INDEX($H:$M,ROW(),MATCH(BX$2,$H$1:$M$1,0))</f>
        <v>20</v>
      </c>
      <c r="BY122" s="30" cm="1">
        <f t="array" ref="BY122">INDEX($H:$M,ROW(),MATCH(BY$2,$H$1:$M$1,0))</f>
        <v>20</v>
      </c>
      <c r="BZ122" s="30" cm="1">
        <f t="array" ref="BZ122">INDEX($H:$M,ROW(),MATCH(BZ$2,$H$1:$M$1,0))</f>
        <v>20</v>
      </c>
      <c r="CA122" s="30" cm="1">
        <f t="array" ref="CA122">INDEX($H:$M,ROW(),MATCH(CA$2,$H$1:$M$1,0))</f>
        <v>20</v>
      </c>
      <c r="CB122" s="30" cm="1">
        <f t="array" ref="CB122">INDEX($H:$M,ROW(),MATCH(CB$2,$H$1:$M$1,0))</f>
        <v>20</v>
      </c>
      <c r="CC122" s="30" cm="1">
        <f t="array" ref="CC122">INDEX($H:$M,ROW(),MATCH(CC$2,$H$1:$M$1,0))</f>
        <v>20</v>
      </c>
      <c r="CD122" s="30" cm="1">
        <f t="array" ref="CD122">INDEX($H:$M,ROW(),MATCH(CD$2,$H$1:$M$1,0))</f>
        <v>20</v>
      </c>
      <c r="CE122" s="30" cm="1">
        <f t="array" ref="CE122">INDEX($H:$M,ROW(),MATCH(CE$2,$H$1:$M$1,0))</f>
        <v>20</v>
      </c>
      <c r="CF122" s="30" cm="1">
        <f t="array" ref="CF122">INDEX($H:$M,ROW(),MATCH(CF$2,$H$1:$M$1,0))</f>
        <v>20</v>
      </c>
      <c r="CG122" s="30" cm="1">
        <f t="array" ref="CG122">INDEX($H:$M,ROW(),MATCH(CG$2,$H$1:$M$1,0))</f>
        <v>20</v>
      </c>
      <c r="CH122" s="30" cm="1">
        <f t="array" ref="CH122">INDEX($H:$M,ROW(),MATCH(CH$2,$H$1:$M$1,0))</f>
        <v>20</v>
      </c>
      <c r="CI122" s="30" cm="1">
        <f t="array" ref="CI122">INDEX($H:$M,ROW(),MATCH(CI$2,$H$1:$M$1,0))</f>
        <v>20</v>
      </c>
    </row>
    <row r="123" spans="1:87" x14ac:dyDescent="0.4">
      <c r="B123" t="s">
        <v>198</v>
      </c>
      <c r="C123" t="s">
        <v>156</v>
      </c>
      <c r="E123" s="27" t="str">
        <f>SUBSTITUTE(E108,":","")&amp;" Revenue"</f>
        <v>Subscription revenue - Tiers, secondary volume driven Revenue</v>
      </c>
      <c r="F123" s="27"/>
      <c r="G123" s="9"/>
      <c r="H123" s="28">
        <f t="shared" ref="H123:M123" si="139">SUMIF($2:$2,H$1,123:123)</f>
        <v>1162.0500000000002</v>
      </c>
      <c r="I123" s="28">
        <f t="shared" si="139"/>
        <v>9388.4000000000015</v>
      </c>
      <c r="J123" s="28">
        <f t="shared" si="139"/>
        <v>32945.799999999996</v>
      </c>
      <c r="K123" s="28">
        <f t="shared" si="139"/>
        <v>86983.200000000012</v>
      </c>
      <c r="L123" s="28">
        <f t="shared" si="139"/>
        <v>202009.60000000003</v>
      </c>
      <c r="M123" s="28">
        <f t="shared" si="139"/>
        <v>439042</v>
      </c>
      <c r="P123" s="28">
        <f t="shared" ref="P123:CA123" si="140">P122*AVERAGE(P118,P112)</f>
        <v>1</v>
      </c>
      <c r="Q123" s="28">
        <f t="shared" si="140"/>
        <v>5.05</v>
      </c>
      <c r="R123" s="28">
        <f t="shared" si="140"/>
        <v>13.149999999999999</v>
      </c>
      <c r="S123" s="28">
        <f t="shared" si="140"/>
        <v>25.250000000000004</v>
      </c>
      <c r="T123" s="28">
        <f t="shared" si="140"/>
        <v>41.350000000000009</v>
      </c>
      <c r="U123" s="28">
        <f t="shared" si="140"/>
        <v>61.450000000000017</v>
      </c>
      <c r="V123" s="28">
        <f t="shared" si="140"/>
        <v>85.55000000000004</v>
      </c>
      <c r="W123" s="28">
        <f t="shared" si="140"/>
        <v>113.65000000000002</v>
      </c>
      <c r="X123" s="28">
        <f t="shared" si="140"/>
        <v>145.75000000000003</v>
      </c>
      <c r="Y123" s="28">
        <f t="shared" si="140"/>
        <v>181.85000000000002</v>
      </c>
      <c r="Z123" s="28">
        <f t="shared" si="140"/>
        <v>221.95000000000005</v>
      </c>
      <c r="AA123" s="28">
        <f t="shared" si="140"/>
        <v>266.05000000000007</v>
      </c>
      <c r="AB123" s="28">
        <f t="shared" si="140"/>
        <v>316.15000000000003</v>
      </c>
      <c r="AC123" s="28">
        <f t="shared" si="140"/>
        <v>374.25000000000011</v>
      </c>
      <c r="AD123" s="28">
        <f t="shared" si="140"/>
        <v>440.35000000000014</v>
      </c>
      <c r="AE123" s="28">
        <f t="shared" si="140"/>
        <v>514.45000000000005</v>
      </c>
      <c r="AF123" s="28">
        <f t="shared" si="140"/>
        <v>596.55000000000007</v>
      </c>
      <c r="AG123" s="28">
        <f t="shared" si="140"/>
        <v>686.65000000000009</v>
      </c>
      <c r="AH123" s="28">
        <f t="shared" si="140"/>
        <v>784.75000000000011</v>
      </c>
      <c r="AI123" s="28">
        <f t="shared" si="140"/>
        <v>890.85000000000014</v>
      </c>
      <c r="AJ123" s="28">
        <f t="shared" si="140"/>
        <v>1004.9500000000002</v>
      </c>
      <c r="AK123" s="28">
        <f t="shared" si="140"/>
        <v>1127.0500000000002</v>
      </c>
      <c r="AL123" s="28">
        <f t="shared" si="140"/>
        <v>1257.1500000000001</v>
      </c>
      <c r="AM123" s="28">
        <f t="shared" si="140"/>
        <v>1395.2500000000005</v>
      </c>
      <c r="AN123" s="28">
        <f t="shared" si="140"/>
        <v>1545.3500000000004</v>
      </c>
      <c r="AO123" s="28">
        <f t="shared" si="140"/>
        <v>1711.4500000000003</v>
      </c>
      <c r="AP123" s="28">
        <f t="shared" si="140"/>
        <v>1893.5500000000002</v>
      </c>
      <c r="AQ123" s="28">
        <f t="shared" si="140"/>
        <v>2090.65</v>
      </c>
      <c r="AR123" s="28">
        <f t="shared" si="140"/>
        <v>2302.75</v>
      </c>
      <c r="AS123" s="28">
        <f t="shared" si="140"/>
        <v>2530.85</v>
      </c>
      <c r="AT123" s="28">
        <f t="shared" si="140"/>
        <v>2774.95</v>
      </c>
      <c r="AU123" s="28">
        <f t="shared" si="140"/>
        <v>3035.05</v>
      </c>
      <c r="AV123" s="28">
        <f t="shared" si="140"/>
        <v>3311.15</v>
      </c>
      <c r="AW123" s="28">
        <f t="shared" si="140"/>
        <v>3603.25</v>
      </c>
      <c r="AX123" s="28">
        <f t="shared" si="140"/>
        <v>3911.35</v>
      </c>
      <c r="AY123" s="28">
        <f t="shared" si="140"/>
        <v>4235.45</v>
      </c>
      <c r="AZ123" s="28">
        <f t="shared" si="140"/>
        <v>4583.55</v>
      </c>
      <c r="BA123" s="28">
        <f t="shared" si="140"/>
        <v>4962.6499999999996</v>
      </c>
      <c r="BB123" s="28">
        <f t="shared" si="140"/>
        <v>5372.7500000000009</v>
      </c>
      <c r="BC123" s="28">
        <f t="shared" si="140"/>
        <v>5814.8500000000013</v>
      </c>
      <c r="BD123" s="28">
        <f t="shared" si="140"/>
        <v>6288.9500000000007</v>
      </c>
      <c r="BE123" s="28">
        <f t="shared" si="140"/>
        <v>6795.0500000000011</v>
      </c>
      <c r="BF123" s="28">
        <f t="shared" si="140"/>
        <v>7333.1500000000005</v>
      </c>
      <c r="BG123" s="28">
        <f t="shared" si="140"/>
        <v>7902.2500000000018</v>
      </c>
      <c r="BH123" s="28">
        <f t="shared" si="140"/>
        <v>8502.3500000000022</v>
      </c>
      <c r="BI123" s="28">
        <f t="shared" si="140"/>
        <v>9134.4500000000007</v>
      </c>
      <c r="BJ123" s="28">
        <f t="shared" si="140"/>
        <v>9798.5500000000011</v>
      </c>
      <c r="BK123" s="28">
        <f t="shared" si="140"/>
        <v>10494.650000000001</v>
      </c>
      <c r="BL123" s="28">
        <f t="shared" si="140"/>
        <v>11237.75</v>
      </c>
      <c r="BM123" s="28">
        <f t="shared" si="140"/>
        <v>12043.850000000002</v>
      </c>
      <c r="BN123" s="28">
        <f t="shared" si="140"/>
        <v>12913.950000000003</v>
      </c>
      <c r="BO123" s="28">
        <f t="shared" si="140"/>
        <v>13847.050000000003</v>
      </c>
      <c r="BP123" s="28">
        <f t="shared" si="140"/>
        <v>14843.150000000003</v>
      </c>
      <c r="BQ123" s="28">
        <f t="shared" si="140"/>
        <v>15903.250000000004</v>
      </c>
      <c r="BR123" s="28">
        <f t="shared" si="140"/>
        <v>17026.350000000002</v>
      </c>
      <c r="BS123" s="28">
        <f t="shared" si="140"/>
        <v>18212.450000000004</v>
      </c>
      <c r="BT123" s="28">
        <f t="shared" si="140"/>
        <v>19462.550000000003</v>
      </c>
      <c r="BU123" s="28">
        <f t="shared" si="140"/>
        <v>20775.650000000005</v>
      </c>
      <c r="BV123" s="28">
        <f t="shared" si="140"/>
        <v>22151.75</v>
      </c>
      <c r="BW123" s="28">
        <f t="shared" si="140"/>
        <v>23591.850000000006</v>
      </c>
      <c r="BX123" s="28">
        <f t="shared" si="140"/>
        <v>25126.950000000004</v>
      </c>
      <c r="BY123" s="28">
        <f t="shared" si="140"/>
        <v>26788.050000000003</v>
      </c>
      <c r="BZ123" s="28">
        <f t="shared" si="140"/>
        <v>28576.15</v>
      </c>
      <c r="CA123" s="28">
        <f t="shared" si="140"/>
        <v>30491.25</v>
      </c>
      <c r="CB123" s="28">
        <f t="shared" ref="CB123:CI123" si="141">CB122*AVERAGE(CB118,CB112)</f>
        <v>32532.350000000002</v>
      </c>
      <c r="CC123" s="28">
        <f t="shared" si="141"/>
        <v>34700.449999999997</v>
      </c>
      <c r="CD123" s="28">
        <f t="shared" si="141"/>
        <v>36995.550000000003</v>
      </c>
      <c r="CE123" s="28">
        <f t="shared" si="141"/>
        <v>39416.65</v>
      </c>
      <c r="CF123" s="28">
        <f t="shared" si="141"/>
        <v>41964.75</v>
      </c>
      <c r="CG123" s="28">
        <f t="shared" si="141"/>
        <v>44639.850000000006</v>
      </c>
      <c r="CH123" s="28">
        <f t="shared" si="141"/>
        <v>47440.950000000004</v>
      </c>
      <c r="CI123" s="28">
        <f t="shared" si="141"/>
        <v>50369.05</v>
      </c>
    </row>
    <row r="124" spans="1:87" x14ac:dyDescent="0.4">
      <c r="B124" s="6"/>
      <c r="C124" t="s">
        <v>156</v>
      </c>
    </row>
    <row r="125" spans="1:87" outlineLevel="1" x14ac:dyDescent="0.4">
      <c r="B125" s="6"/>
      <c r="C125" t="s">
        <v>156</v>
      </c>
      <c r="E125" s="12" t="s">
        <v>166</v>
      </c>
      <c r="F125" s="12"/>
      <c r="G125" s="13"/>
      <c r="H125" s="34"/>
      <c r="I125" s="34"/>
      <c r="J125" s="34"/>
      <c r="K125" s="34"/>
      <c r="L125" s="34"/>
      <c r="M125" s="34"/>
      <c r="P125" s="34">
        <f>P118</f>
        <v>0.1</v>
      </c>
      <c r="Q125" s="34">
        <f t="shared" ref="Q125:CB125" si="142">Q118</f>
        <v>0.40500000000000003</v>
      </c>
      <c r="R125" s="34">
        <f t="shared" si="142"/>
        <v>0.91</v>
      </c>
      <c r="S125" s="34">
        <f t="shared" si="142"/>
        <v>1.6150000000000002</v>
      </c>
      <c r="T125" s="34">
        <f t="shared" si="142"/>
        <v>2.5200000000000005</v>
      </c>
      <c r="U125" s="34">
        <f t="shared" si="142"/>
        <v>3.6250000000000009</v>
      </c>
      <c r="V125" s="34">
        <f t="shared" si="142"/>
        <v>4.9300000000000015</v>
      </c>
      <c r="W125" s="34">
        <f t="shared" si="142"/>
        <v>6.4350000000000014</v>
      </c>
      <c r="X125" s="34">
        <f t="shared" si="142"/>
        <v>8.14</v>
      </c>
      <c r="Y125" s="34">
        <f t="shared" si="142"/>
        <v>10.045000000000002</v>
      </c>
      <c r="Z125" s="34">
        <f t="shared" si="142"/>
        <v>12.150000000000002</v>
      </c>
      <c r="AA125" s="34">
        <f t="shared" si="142"/>
        <v>14.455000000000002</v>
      </c>
      <c r="AB125" s="34">
        <f t="shared" si="142"/>
        <v>17.160000000000004</v>
      </c>
      <c r="AC125" s="34">
        <f t="shared" si="142"/>
        <v>20.265000000000004</v>
      </c>
      <c r="AD125" s="34">
        <f t="shared" si="142"/>
        <v>23.770000000000003</v>
      </c>
      <c r="AE125" s="34">
        <f t="shared" si="142"/>
        <v>27.675000000000004</v>
      </c>
      <c r="AF125" s="34">
        <f t="shared" si="142"/>
        <v>31.980000000000004</v>
      </c>
      <c r="AG125" s="34">
        <f t="shared" si="142"/>
        <v>36.685000000000002</v>
      </c>
      <c r="AH125" s="34">
        <f t="shared" si="142"/>
        <v>41.790000000000006</v>
      </c>
      <c r="AI125" s="34">
        <f t="shared" si="142"/>
        <v>47.295000000000009</v>
      </c>
      <c r="AJ125" s="34">
        <f t="shared" si="142"/>
        <v>53.20000000000001</v>
      </c>
      <c r="AK125" s="34">
        <f t="shared" si="142"/>
        <v>59.50500000000001</v>
      </c>
      <c r="AL125" s="34">
        <f t="shared" si="142"/>
        <v>66.210000000000008</v>
      </c>
      <c r="AM125" s="34">
        <f t="shared" si="142"/>
        <v>73.315000000000012</v>
      </c>
      <c r="AN125" s="34">
        <f t="shared" si="142"/>
        <v>81.220000000000013</v>
      </c>
      <c r="AO125" s="34">
        <f t="shared" si="142"/>
        <v>89.925000000000011</v>
      </c>
      <c r="AP125" s="34">
        <f t="shared" si="142"/>
        <v>99.43</v>
      </c>
      <c r="AQ125" s="34">
        <f t="shared" si="142"/>
        <v>109.63500000000001</v>
      </c>
      <c r="AR125" s="34">
        <f t="shared" si="142"/>
        <v>120.64</v>
      </c>
      <c r="AS125" s="34">
        <f t="shared" si="142"/>
        <v>132.44499999999999</v>
      </c>
      <c r="AT125" s="34">
        <f t="shared" si="142"/>
        <v>145.04999999999998</v>
      </c>
      <c r="AU125" s="34">
        <f t="shared" si="142"/>
        <v>158.45499999999998</v>
      </c>
      <c r="AV125" s="34">
        <f t="shared" si="142"/>
        <v>172.66</v>
      </c>
      <c r="AW125" s="34">
        <f t="shared" si="142"/>
        <v>187.66499999999999</v>
      </c>
      <c r="AX125" s="34">
        <f t="shared" si="142"/>
        <v>203.47</v>
      </c>
      <c r="AY125" s="34">
        <f t="shared" si="142"/>
        <v>220.07499999999999</v>
      </c>
      <c r="AZ125" s="34">
        <f t="shared" si="142"/>
        <v>238.28</v>
      </c>
      <c r="BA125" s="34">
        <f t="shared" si="142"/>
        <v>257.98500000000001</v>
      </c>
      <c r="BB125" s="34">
        <f t="shared" si="142"/>
        <v>279.29000000000002</v>
      </c>
      <c r="BC125" s="34">
        <f t="shared" si="142"/>
        <v>302.19500000000005</v>
      </c>
      <c r="BD125" s="34">
        <f t="shared" si="142"/>
        <v>326.70000000000005</v>
      </c>
      <c r="BE125" s="34">
        <f t="shared" si="142"/>
        <v>352.80500000000006</v>
      </c>
      <c r="BF125" s="34">
        <f t="shared" si="142"/>
        <v>380.51000000000005</v>
      </c>
      <c r="BG125" s="34">
        <f t="shared" si="142"/>
        <v>409.71500000000003</v>
      </c>
      <c r="BH125" s="34">
        <f t="shared" si="142"/>
        <v>440.52000000000004</v>
      </c>
      <c r="BI125" s="34">
        <f t="shared" si="142"/>
        <v>472.92500000000007</v>
      </c>
      <c r="BJ125" s="34">
        <f t="shared" si="142"/>
        <v>506.93000000000006</v>
      </c>
      <c r="BK125" s="34">
        <f t="shared" si="142"/>
        <v>542.53500000000008</v>
      </c>
      <c r="BL125" s="34">
        <f t="shared" si="142"/>
        <v>581.24000000000012</v>
      </c>
      <c r="BM125" s="34">
        <f t="shared" si="142"/>
        <v>623.1450000000001</v>
      </c>
      <c r="BN125" s="34">
        <f t="shared" si="142"/>
        <v>668.25000000000011</v>
      </c>
      <c r="BO125" s="34">
        <f t="shared" si="142"/>
        <v>716.45500000000015</v>
      </c>
      <c r="BP125" s="34">
        <f t="shared" si="142"/>
        <v>767.86000000000013</v>
      </c>
      <c r="BQ125" s="34">
        <f t="shared" si="142"/>
        <v>822.46500000000015</v>
      </c>
      <c r="BR125" s="34">
        <f t="shared" si="142"/>
        <v>880.17000000000019</v>
      </c>
      <c r="BS125" s="34">
        <f t="shared" si="142"/>
        <v>941.07500000000016</v>
      </c>
      <c r="BT125" s="34">
        <f t="shared" si="142"/>
        <v>1005.1800000000002</v>
      </c>
      <c r="BU125" s="34">
        <f t="shared" si="142"/>
        <v>1072.3850000000002</v>
      </c>
      <c r="BV125" s="34">
        <f t="shared" si="142"/>
        <v>1142.7900000000002</v>
      </c>
      <c r="BW125" s="34">
        <f t="shared" si="142"/>
        <v>1216.3950000000002</v>
      </c>
      <c r="BX125" s="34">
        <f t="shared" si="142"/>
        <v>1296.3000000000002</v>
      </c>
      <c r="BY125" s="34">
        <f t="shared" si="142"/>
        <v>1382.5050000000001</v>
      </c>
      <c r="BZ125" s="34">
        <f t="shared" si="142"/>
        <v>1475.1100000000001</v>
      </c>
      <c r="CA125" s="34">
        <f t="shared" si="142"/>
        <v>1574.0150000000001</v>
      </c>
      <c r="CB125" s="34">
        <f t="shared" si="142"/>
        <v>1679.22</v>
      </c>
      <c r="CC125" s="34">
        <f t="shared" ref="CC125:CI125" si="143">CC118</f>
        <v>1790.825</v>
      </c>
      <c r="CD125" s="34">
        <f t="shared" si="143"/>
        <v>1908.73</v>
      </c>
      <c r="CE125" s="34">
        <f t="shared" si="143"/>
        <v>2032.9349999999999</v>
      </c>
      <c r="CF125" s="34">
        <f t="shared" si="143"/>
        <v>2163.54</v>
      </c>
      <c r="CG125" s="34">
        <f t="shared" si="143"/>
        <v>2300.4450000000002</v>
      </c>
      <c r="CH125" s="34">
        <f t="shared" si="143"/>
        <v>2443.65</v>
      </c>
      <c r="CI125" s="34">
        <f t="shared" si="143"/>
        <v>2593.2550000000001</v>
      </c>
    </row>
    <row r="126" spans="1:87" outlineLevel="1" x14ac:dyDescent="0.4">
      <c r="B126" s="6"/>
      <c r="C126" t="s">
        <v>156</v>
      </c>
    </row>
    <row r="127" spans="1:87" s="42" customFormat="1" x14ac:dyDescent="0.4">
      <c r="C127" s="42" t="s">
        <v>212</v>
      </c>
      <c r="E127" s="41" t="s">
        <v>181</v>
      </c>
      <c r="F127" s="41"/>
      <c r="G127" s="68"/>
    </row>
    <row r="128" spans="1:87" x14ac:dyDescent="0.4">
      <c r="B128" s="6"/>
      <c r="C128" t="s">
        <v>212</v>
      </c>
      <c r="E128" s="12" t="s">
        <v>70</v>
      </c>
      <c r="F128" s="12"/>
      <c r="G128" s="13"/>
    </row>
    <row r="129" spans="1:87" x14ac:dyDescent="0.4">
      <c r="B129" s="6"/>
      <c r="C129" t="s">
        <v>212</v>
      </c>
      <c r="E129" t="s">
        <v>71</v>
      </c>
      <c r="H129" s="15">
        <f>SUMIF($3:$3,H$1-1,129:129)</f>
        <v>0</v>
      </c>
      <c r="I129" s="15" t="e">
        <f>H135</f>
        <v>#REF!</v>
      </c>
      <c r="J129" s="15" t="e">
        <f>I135</f>
        <v>#REF!</v>
      </c>
      <c r="K129" s="15" t="e">
        <f>J135</f>
        <v>#REF!</v>
      </c>
      <c r="L129" s="15" t="e">
        <f>K135</f>
        <v>#REF!</v>
      </c>
      <c r="M129" s="15" t="e">
        <f>L135</f>
        <v>#REF!</v>
      </c>
      <c r="O129" s="34"/>
      <c r="P129" s="34">
        <f>O135</f>
        <v>0</v>
      </c>
      <c r="Q129" s="34" t="e">
        <f>P135</f>
        <v>#REF!</v>
      </c>
      <c r="R129" s="34" t="e">
        <f t="shared" ref="R129:CC129" si="144">Q135</f>
        <v>#REF!</v>
      </c>
      <c r="S129" s="34" t="e">
        <f t="shared" si="144"/>
        <v>#REF!</v>
      </c>
      <c r="T129" s="34" t="e">
        <f t="shared" si="144"/>
        <v>#REF!</v>
      </c>
      <c r="U129" s="34" t="e">
        <f t="shared" si="144"/>
        <v>#REF!</v>
      </c>
      <c r="V129" s="34" t="e">
        <f t="shared" si="144"/>
        <v>#REF!</v>
      </c>
      <c r="W129" s="34" t="e">
        <f t="shared" si="144"/>
        <v>#REF!</v>
      </c>
      <c r="X129" s="34" t="e">
        <f t="shared" si="144"/>
        <v>#REF!</v>
      </c>
      <c r="Y129" s="34" t="e">
        <f t="shared" si="144"/>
        <v>#REF!</v>
      </c>
      <c r="Z129" s="34" t="e">
        <f t="shared" si="144"/>
        <v>#REF!</v>
      </c>
      <c r="AA129" s="34" t="e">
        <f t="shared" si="144"/>
        <v>#REF!</v>
      </c>
      <c r="AB129" s="34" t="e">
        <f t="shared" si="144"/>
        <v>#REF!</v>
      </c>
      <c r="AC129" s="34" t="e">
        <f t="shared" si="144"/>
        <v>#REF!</v>
      </c>
      <c r="AD129" s="34" t="e">
        <f t="shared" si="144"/>
        <v>#REF!</v>
      </c>
      <c r="AE129" s="34" t="e">
        <f t="shared" si="144"/>
        <v>#REF!</v>
      </c>
      <c r="AF129" s="34" t="e">
        <f t="shared" si="144"/>
        <v>#REF!</v>
      </c>
      <c r="AG129" s="34" t="e">
        <f t="shared" si="144"/>
        <v>#REF!</v>
      </c>
      <c r="AH129" s="34" t="e">
        <f t="shared" si="144"/>
        <v>#REF!</v>
      </c>
      <c r="AI129" s="34" t="e">
        <f t="shared" si="144"/>
        <v>#REF!</v>
      </c>
      <c r="AJ129" s="34" t="e">
        <f t="shared" si="144"/>
        <v>#REF!</v>
      </c>
      <c r="AK129" s="34" t="e">
        <f t="shared" si="144"/>
        <v>#REF!</v>
      </c>
      <c r="AL129" s="34" t="e">
        <f t="shared" si="144"/>
        <v>#REF!</v>
      </c>
      <c r="AM129" s="34" t="e">
        <f t="shared" si="144"/>
        <v>#REF!</v>
      </c>
      <c r="AN129" s="34" t="e">
        <f t="shared" si="144"/>
        <v>#REF!</v>
      </c>
      <c r="AO129" s="34" t="e">
        <f t="shared" si="144"/>
        <v>#REF!</v>
      </c>
      <c r="AP129" s="34" t="e">
        <f t="shared" si="144"/>
        <v>#REF!</v>
      </c>
      <c r="AQ129" s="34" t="e">
        <f t="shared" si="144"/>
        <v>#REF!</v>
      </c>
      <c r="AR129" s="34" t="e">
        <f t="shared" si="144"/>
        <v>#REF!</v>
      </c>
      <c r="AS129" s="34" t="e">
        <f t="shared" si="144"/>
        <v>#REF!</v>
      </c>
      <c r="AT129" s="34" t="e">
        <f t="shared" si="144"/>
        <v>#REF!</v>
      </c>
      <c r="AU129" s="34" t="e">
        <f t="shared" si="144"/>
        <v>#REF!</v>
      </c>
      <c r="AV129" s="34" t="e">
        <f t="shared" si="144"/>
        <v>#REF!</v>
      </c>
      <c r="AW129" s="34" t="e">
        <f t="shared" si="144"/>
        <v>#REF!</v>
      </c>
      <c r="AX129" s="34" t="e">
        <f t="shared" si="144"/>
        <v>#REF!</v>
      </c>
      <c r="AY129" s="34" t="e">
        <f t="shared" si="144"/>
        <v>#REF!</v>
      </c>
      <c r="AZ129" s="34" t="e">
        <f t="shared" si="144"/>
        <v>#REF!</v>
      </c>
      <c r="BA129" s="34" t="e">
        <f t="shared" si="144"/>
        <v>#REF!</v>
      </c>
      <c r="BB129" s="34" t="e">
        <f t="shared" si="144"/>
        <v>#REF!</v>
      </c>
      <c r="BC129" s="34" t="e">
        <f t="shared" si="144"/>
        <v>#REF!</v>
      </c>
      <c r="BD129" s="34" t="e">
        <f t="shared" si="144"/>
        <v>#REF!</v>
      </c>
      <c r="BE129" s="34" t="e">
        <f t="shared" si="144"/>
        <v>#REF!</v>
      </c>
      <c r="BF129" s="34" t="e">
        <f t="shared" si="144"/>
        <v>#REF!</v>
      </c>
      <c r="BG129" s="34" t="e">
        <f t="shared" si="144"/>
        <v>#REF!</v>
      </c>
      <c r="BH129" s="34" t="e">
        <f t="shared" si="144"/>
        <v>#REF!</v>
      </c>
      <c r="BI129" s="34" t="e">
        <f t="shared" si="144"/>
        <v>#REF!</v>
      </c>
      <c r="BJ129" s="34" t="e">
        <f t="shared" si="144"/>
        <v>#REF!</v>
      </c>
      <c r="BK129" s="34" t="e">
        <f t="shared" si="144"/>
        <v>#REF!</v>
      </c>
      <c r="BL129" s="34" t="e">
        <f t="shared" si="144"/>
        <v>#REF!</v>
      </c>
      <c r="BM129" s="34" t="e">
        <f t="shared" si="144"/>
        <v>#REF!</v>
      </c>
      <c r="BN129" s="34" t="e">
        <f t="shared" si="144"/>
        <v>#REF!</v>
      </c>
      <c r="BO129" s="34" t="e">
        <f t="shared" si="144"/>
        <v>#REF!</v>
      </c>
      <c r="BP129" s="34" t="e">
        <f t="shared" si="144"/>
        <v>#REF!</v>
      </c>
      <c r="BQ129" s="34" t="e">
        <f t="shared" si="144"/>
        <v>#REF!</v>
      </c>
      <c r="BR129" s="34" t="e">
        <f t="shared" si="144"/>
        <v>#REF!</v>
      </c>
      <c r="BS129" s="34" t="e">
        <f t="shared" si="144"/>
        <v>#REF!</v>
      </c>
      <c r="BT129" s="34" t="e">
        <f t="shared" si="144"/>
        <v>#REF!</v>
      </c>
      <c r="BU129" s="34" t="e">
        <f t="shared" si="144"/>
        <v>#REF!</v>
      </c>
      <c r="BV129" s="34" t="e">
        <f t="shared" si="144"/>
        <v>#REF!</v>
      </c>
      <c r="BW129" s="34" t="e">
        <f t="shared" si="144"/>
        <v>#REF!</v>
      </c>
      <c r="BX129" s="34" t="e">
        <f t="shared" si="144"/>
        <v>#REF!</v>
      </c>
      <c r="BY129" s="34" t="e">
        <f t="shared" si="144"/>
        <v>#REF!</v>
      </c>
      <c r="BZ129" s="34" t="e">
        <f t="shared" si="144"/>
        <v>#REF!</v>
      </c>
      <c r="CA129" s="34" t="e">
        <f t="shared" si="144"/>
        <v>#REF!</v>
      </c>
      <c r="CB129" s="34" t="e">
        <f t="shared" si="144"/>
        <v>#REF!</v>
      </c>
      <c r="CC129" s="34" t="e">
        <f t="shared" si="144"/>
        <v>#REF!</v>
      </c>
      <c r="CD129" s="34" t="e">
        <f t="shared" ref="CD129:CI129" si="145">CC135</f>
        <v>#REF!</v>
      </c>
      <c r="CE129" s="34" t="e">
        <f t="shared" si="145"/>
        <v>#REF!</v>
      </c>
      <c r="CF129" s="34" t="e">
        <f t="shared" si="145"/>
        <v>#REF!</v>
      </c>
      <c r="CG129" s="34" t="e">
        <f t="shared" si="145"/>
        <v>#REF!</v>
      </c>
      <c r="CH129" s="34" t="e">
        <f t="shared" si="145"/>
        <v>#REF!</v>
      </c>
      <c r="CI129" s="34" t="e">
        <f t="shared" si="145"/>
        <v>#REF!</v>
      </c>
    </row>
    <row r="130" spans="1:87" x14ac:dyDescent="0.4">
      <c r="B130" s="6"/>
      <c r="C130" t="s">
        <v>212</v>
      </c>
      <c r="E130" t="s">
        <v>182</v>
      </c>
      <c r="H130" s="34" t="e">
        <f t="shared" ref="H130:M130" si="146">SUMIF($2:$2,H$1,130:130)</f>
        <v>#REF!</v>
      </c>
      <c r="I130" s="34" t="e">
        <f t="shared" si="146"/>
        <v>#REF!</v>
      </c>
      <c r="J130" s="34" t="e">
        <f t="shared" si="146"/>
        <v>#REF!</v>
      </c>
      <c r="K130" s="34" t="e">
        <f t="shared" si="146"/>
        <v>#REF!</v>
      </c>
      <c r="L130" s="34" t="e">
        <f t="shared" si="146"/>
        <v>#REF!</v>
      </c>
      <c r="M130" s="34" t="e">
        <f t="shared" si="146"/>
        <v>#REF!</v>
      </c>
      <c r="O130" s="17"/>
      <c r="P130" s="34" t="e">
        <f>#REF!/#REF!</f>
        <v>#REF!</v>
      </c>
      <c r="Q130" s="34" t="e">
        <f>#REF!/#REF!</f>
        <v>#REF!</v>
      </c>
      <c r="R130" s="34" t="e">
        <f>#REF!/#REF!</f>
        <v>#REF!</v>
      </c>
      <c r="S130" s="34" t="e">
        <f>#REF!/#REF!</f>
        <v>#REF!</v>
      </c>
      <c r="T130" s="34" t="e">
        <f>#REF!/#REF!</f>
        <v>#REF!</v>
      </c>
      <c r="U130" s="34" t="e">
        <f>#REF!/#REF!</f>
        <v>#REF!</v>
      </c>
      <c r="V130" s="34" t="e">
        <f>#REF!/#REF!</f>
        <v>#REF!</v>
      </c>
      <c r="W130" s="34" t="e">
        <f>#REF!/#REF!</f>
        <v>#REF!</v>
      </c>
      <c r="X130" s="34" t="e">
        <f>#REF!/#REF!</f>
        <v>#REF!</v>
      </c>
      <c r="Y130" s="34" t="e">
        <f>#REF!/#REF!</f>
        <v>#REF!</v>
      </c>
      <c r="Z130" s="34" t="e">
        <f>#REF!/#REF!</f>
        <v>#REF!</v>
      </c>
      <c r="AA130" s="34" t="e">
        <f>#REF!/#REF!</f>
        <v>#REF!</v>
      </c>
      <c r="AB130" s="34" t="e">
        <f>#REF!/#REF!</f>
        <v>#REF!</v>
      </c>
      <c r="AC130" s="34" t="e">
        <f>#REF!/#REF!</f>
        <v>#REF!</v>
      </c>
      <c r="AD130" s="34" t="e">
        <f>#REF!/#REF!</f>
        <v>#REF!</v>
      </c>
      <c r="AE130" s="34" t="e">
        <f>#REF!/#REF!</f>
        <v>#REF!</v>
      </c>
      <c r="AF130" s="34" t="e">
        <f>#REF!/#REF!</f>
        <v>#REF!</v>
      </c>
      <c r="AG130" s="34" t="e">
        <f>#REF!/#REF!</f>
        <v>#REF!</v>
      </c>
      <c r="AH130" s="34" t="e">
        <f>#REF!/#REF!</f>
        <v>#REF!</v>
      </c>
      <c r="AI130" s="34" t="e">
        <f>#REF!/#REF!</f>
        <v>#REF!</v>
      </c>
      <c r="AJ130" s="34" t="e">
        <f>#REF!/#REF!</f>
        <v>#REF!</v>
      </c>
      <c r="AK130" s="34" t="e">
        <f>#REF!/#REF!</f>
        <v>#REF!</v>
      </c>
      <c r="AL130" s="34" t="e">
        <f>#REF!/#REF!</f>
        <v>#REF!</v>
      </c>
      <c r="AM130" s="34" t="e">
        <f>#REF!/#REF!</f>
        <v>#REF!</v>
      </c>
      <c r="AN130" s="34" t="e">
        <f>#REF!/#REF!</f>
        <v>#REF!</v>
      </c>
      <c r="AO130" s="34" t="e">
        <f>#REF!/#REF!</f>
        <v>#REF!</v>
      </c>
      <c r="AP130" s="34" t="e">
        <f>#REF!/#REF!</f>
        <v>#REF!</v>
      </c>
      <c r="AQ130" s="34" t="e">
        <f>#REF!/#REF!</f>
        <v>#REF!</v>
      </c>
      <c r="AR130" s="34" t="e">
        <f>#REF!/#REF!</f>
        <v>#REF!</v>
      </c>
      <c r="AS130" s="34" t="e">
        <f>#REF!/#REF!</f>
        <v>#REF!</v>
      </c>
      <c r="AT130" s="34" t="e">
        <f>#REF!/#REF!</f>
        <v>#REF!</v>
      </c>
      <c r="AU130" s="34" t="e">
        <f>#REF!/#REF!</f>
        <v>#REF!</v>
      </c>
      <c r="AV130" s="34" t="e">
        <f>#REF!/#REF!</f>
        <v>#REF!</v>
      </c>
      <c r="AW130" s="34" t="e">
        <f>#REF!/#REF!</f>
        <v>#REF!</v>
      </c>
      <c r="AX130" s="34" t="e">
        <f>#REF!/#REF!</f>
        <v>#REF!</v>
      </c>
      <c r="AY130" s="34" t="e">
        <f>#REF!/#REF!</f>
        <v>#REF!</v>
      </c>
      <c r="AZ130" s="34" t="e">
        <f>#REF!/#REF!</f>
        <v>#REF!</v>
      </c>
      <c r="BA130" s="34" t="e">
        <f>#REF!/#REF!</f>
        <v>#REF!</v>
      </c>
      <c r="BB130" s="34" t="e">
        <f>#REF!/#REF!</f>
        <v>#REF!</v>
      </c>
      <c r="BC130" s="34" t="e">
        <f>#REF!/#REF!</f>
        <v>#REF!</v>
      </c>
      <c r="BD130" s="34" t="e">
        <f>#REF!/#REF!</f>
        <v>#REF!</v>
      </c>
      <c r="BE130" s="34" t="e">
        <f>#REF!/#REF!</f>
        <v>#REF!</v>
      </c>
      <c r="BF130" s="34" t="e">
        <f>#REF!/#REF!</f>
        <v>#REF!</v>
      </c>
      <c r="BG130" s="34" t="e">
        <f>#REF!/#REF!</f>
        <v>#REF!</v>
      </c>
      <c r="BH130" s="34" t="e">
        <f>#REF!/#REF!</f>
        <v>#REF!</v>
      </c>
      <c r="BI130" s="34" t="e">
        <f>#REF!/#REF!</f>
        <v>#REF!</v>
      </c>
      <c r="BJ130" s="34" t="e">
        <f>#REF!/#REF!</f>
        <v>#REF!</v>
      </c>
      <c r="BK130" s="34" t="e">
        <f>#REF!/#REF!</f>
        <v>#REF!</v>
      </c>
      <c r="BL130" s="34" t="e">
        <f>#REF!/#REF!</f>
        <v>#REF!</v>
      </c>
      <c r="BM130" s="34" t="e">
        <f>#REF!/#REF!</f>
        <v>#REF!</v>
      </c>
      <c r="BN130" s="34" t="e">
        <f>#REF!/#REF!</f>
        <v>#REF!</v>
      </c>
      <c r="BO130" s="34" t="e">
        <f>#REF!/#REF!</f>
        <v>#REF!</v>
      </c>
      <c r="BP130" s="34" t="e">
        <f>#REF!/#REF!</f>
        <v>#REF!</v>
      </c>
      <c r="BQ130" s="34" t="e">
        <f>#REF!/#REF!</f>
        <v>#REF!</v>
      </c>
      <c r="BR130" s="34" t="e">
        <f>#REF!/#REF!</f>
        <v>#REF!</v>
      </c>
      <c r="BS130" s="34" t="e">
        <f>#REF!/#REF!</f>
        <v>#REF!</v>
      </c>
      <c r="BT130" s="34" t="e">
        <f>#REF!/#REF!</f>
        <v>#REF!</v>
      </c>
      <c r="BU130" s="34" t="e">
        <f>#REF!/#REF!</f>
        <v>#REF!</v>
      </c>
      <c r="BV130" s="34" t="e">
        <f>#REF!/#REF!</f>
        <v>#REF!</v>
      </c>
      <c r="BW130" s="34" t="e">
        <f>#REF!/#REF!</f>
        <v>#REF!</v>
      </c>
      <c r="BX130" s="34" t="e">
        <f>#REF!/#REF!</f>
        <v>#REF!</v>
      </c>
      <c r="BY130" s="34" t="e">
        <f>#REF!/#REF!</f>
        <v>#REF!</v>
      </c>
      <c r="BZ130" s="34" t="e">
        <f>#REF!/#REF!</f>
        <v>#REF!</v>
      </c>
      <c r="CA130" s="34" t="e">
        <f>#REF!/#REF!</f>
        <v>#REF!</v>
      </c>
      <c r="CB130" s="34" t="e">
        <f>#REF!/#REF!</f>
        <v>#REF!</v>
      </c>
      <c r="CC130" s="34" t="e">
        <f>#REF!/#REF!</f>
        <v>#REF!</v>
      </c>
      <c r="CD130" s="34" t="e">
        <f>#REF!/#REF!</f>
        <v>#REF!</v>
      </c>
      <c r="CE130" s="34" t="e">
        <f>#REF!/#REF!</f>
        <v>#REF!</v>
      </c>
      <c r="CF130" s="34" t="e">
        <f>#REF!/#REF!</f>
        <v>#REF!</v>
      </c>
      <c r="CG130" s="34" t="e">
        <f>#REF!/#REF!</f>
        <v>#REF!</v>
      </c>
      <c r="CH130" s="34" t="e">
        <f>#REF!/#REF!</f>
        <v>#REF!</v>
      </c>
      <c r="CI130" s="34" t="e">
        <f>#REF!/#REF!</f>
        <v>#REF!</v>
      </c>
    </row>
    <row r="131" spans="1:87" x14ac:dyDescent="0.4">
      <c r="C131" t="s">
        <v>212</v>
      </c>
      <c r="E131" s="12" t="s">
        <v>178</v>
      </c>
      <c r="F131" s="12"/>
      <c r="G131" s="13"/>
      <c r="H131" s="16">
        <v>0.05</v>
      </c>
      <c r="I131" s="16">
        <v>0.05</v>
      </c>
      <c r="J131" s="16">
        <v>0.05</v>
      </c>
      <c r="K131" s="16">
        <v>0.05</v>
      </c>
      <c r="L131" s="16">
        <v>0.05</v>
      </c>
      <c r="M131" s="16">
        <v>0.05</v>
      </c>
      <c r="O131" s="20"/>
      <c r="P131" s="20" cm="1">
        <f t="array" ref="P131">INDEX($H:$M,ROW(),MATCH(P$2,$H$1:$M$1,0))</f>
        <v>0.05</v>
      </c>
      <c r="Q131" s="20" cm="1">
        <f t="array" ref="Q131">INDEX($H:$M,ROW(),MATCH(Q$2,$H$1:$M$1,0))</f>
        <v>0.05</v>
      </c>
      <c r="R131" s="20" cm="1">
        <f t="array" ref="R131">INDEX($H:$M,ROW(),MATCH(R$2,$H$1:$M$1,0))</f>
        <v>0.05</v>
      </c>
      <c r="S131" s="20" cm="1">
        <f t="array" ref="S131">INDEX($H:$M,ROW(),MATCH(S$2,$H$1:$M$1,0))</f>
        <v>0.05</v>
      </c>
      <c r="T131" s="20" cm="1">
        <f t="array" ref="T131">INDEX($H:$M,ROW(),MATCH(T$2,$H$1:$M$1,0))</f>
        <v>0.05</v>
      </c>
      <c r="U131" s="20" cm="1">
        <f t="array" ref="U131">INDEX($H:$M,ROW(),MATCH(U$2,$H$1:$M$1,0))</f>
        <v>0.05</v>
      </c>
      <c r="V131" s="20" cm="1">
        <f t="array" ref="V131">INDEX($H:$M,ROW(),MATCH(V$2,$H$1:$M$1,0))</f>
        <v>0.05</v>
      </c>
      <c r="W131" s="20" cm="1">
        <f t="array" ref="W131">INDEX($H:$M,ROW(),MATCH(W$2,$H$1:$M$1,0))</f>
        <v>0.05</v>
      </c>
      <c r="X131" s="20" cm="1">
        <f t="array" ref="X131">INDEX($H:$M,ROW(),MATCH(X$2,$H$1:$M$1,0))</f>
        <v>0.05</v>
      </c>
      <c r="Y131" s="20" cm="1">
        <f t="array" ref="Y131">INDEX($H:$M,ROW(),MATCH(Y$2,$H$1:$M$1,0))</f>
        <v>0.05</v>
      </c>
      <c r="Z131" s="20" cm="1">
        <f t="array" ref="Z131">INDEX($H:$M,ROW(),MATCH(Z$2,$H$1:$M$1,0))</f>
        <v>0.05</v>
      </c>
      <c r="AA131" s="20" cm="1">
        <f t="array" ref="AA131">INDEX($H:$M,ROW(),MATCH(AA$2,$H$1:$M$1,0))</f>
        <v>0.05</v>
      </c>
      <c r="AB131" s="20" cm="1">
        <f t="array" ref="AB131">INDEX($H:$M,ROW(),MATCH(AB$2,$H$1:$M$1,0))</f>
        <v>0.05</v>
      </c>
      <c r="AC131" s="20" cm="1">
        <f t="array" ref="AC131">INDEX($H:$M,ROW(),MATCH(AC$2,$H$1:$M$1,0))</f>
        <v>0.05</v>
      </c>
      <c r="AD131" s="20" cm="1">
        <f t="array" ref="AD131">INDEX($H:$M,ROW(),MATCH(AD$2,$H$1:$M$1,0))</f>
        <v>0.05</v>
      </c>
      <c r="AE131" s="20" cm="1">
        <f t="array" ref="AE131">INDEX($H:$M,ROW(),MATCH(AE$2,$H$1:$M$1,0))</f>
        <v>0.05</v>
      </c>
      <c r="AF131" s="20" cm="1">
        <f t="array" ref="AF131">INDEX($H:$M,ROW(),MATCH(AF$2,$H$1:$M$1,0))</f>
        <v>0.05</v>
      </c>
      <c r="AG131" s="20" cm="1">
        <f t="array" ref="AG131">INDEX($H:$M,ROW(),MATCH(AG$2,$H$1:$M$1,0))</f>
        <v>0.05</v>
      </c>
      <c r="AH131" s="20" cm="1">
        <f t="array" ref="AH131">INDEX($H:$M,ROW(),MATCH(AH$2,$H$1:$M$1,0))</f>
        <v>0.05</v>
      </c>
      <c r="AI131" s="20" cm="1">
        <f t="array" ref="AI131">INDEX($H:$M,ROW(),MATCH(AI$2,$H$1:$M$1,0))</f>
        <v>0.05</v>
      </c>
      <c r="AJ131" s="20" cm="1">
        <f t="array" ref="AJ131">INDEX($H:$M,ROW(),MATCH(AJ$2,$H$1:$M$1,0))</f>
        <v>0.05</v>
      </c>
      <c r="AK131" s="20" cm="1">
        <f t="array" ref="AK131">INDEX($H:$M,ROW(),MATCH(AK$2,$H$1:$M$1,0))</f>
        <v>0.05</v>
      </c>
      <c r="AL131" s="20" cm="1">
        <f t="array" ref="AL131">INDEX($H:$M,ROW(),MATCH(AL$2,$H$1:$M$1,0))</f>
        <v>0.05</v>
      </c>
      <c r="AM131" s="20" cm="1">
        <f t="array" ref="AM131">INDEX($H:$M,ROW(),MATCH(AM$2,$H$1:$M$1,0))</f>
        <v>0.05</v>
      </c>
      <c r="AN131" s="20" cm="1">
        <f t="array" ref="AN131">INDEX($H:$M,ROW(),MATCH(AN$2,$H$1:$M$1,0))</f>
        <v>0.05</v>
      </c>
      <c r="AO131" s="20" cm="1">
        <f t="array" ref="AO131">INDEX($H:$M,ROW(),MATCH(AO$2,$H$1:$M$1,0))</f>
        <v>0.05</v>
      </c>
      <c r="AP131" s="20" cm="1">
        <f t="array" ref="AP131">INDEX($H:$M,ROW(),MATCH(AP$2,$H$1:$M$1,0))</f>
        <v>0.05</v>
      </c>
      <c r="AQ131" s="20" cm="1">
        <f t="array" ref="AQ131">INDEX($H:$M,ROW(),MATCH(AQ$2,$H$1:$M$1,0))</f>
        <v>0.05</v>
      </c>
      <c r="AR131" s="20" cm="1">
        <f t="array" ref="AR131">INDEX($H:$M,ROW(),MATCH(AR$2,$H$1:$M$1,0))</f>
        <v>0.05</v>
      </c>
      <c r="AS131" s="20" cm="1">
        <f t="array" ref="AS131">INDEX($H:$M,ROW(),MATCH(AS$2,$H$1:$M$1,0))</f>
        <v>0.05</v>
      </c>
      <c r="AT131" s="20" cm="1">
        <f t="array" ref="AT131">INDEX($H:$M,ROW(),MATCH(AT$2,$H$1:$M$1,0))</f>
        <v>0.05</v>
      </c>
      <c r="AU131" s="20" cm="1">
        <f t="array" ref="AU131">INDEX($H:$M,ROW(),MATCH(AU$2,$H$1:$M$1,0))</f>
        <v>0.05</v>
      </c>
      <c r="AV131" s="20" cm="1">
        <f t="array" ref="AV131">INDEX($H:$M,ROW(),MATCH(AV$2,$H$1:$M$1,0))</f>
        <v>0.05</v>
      </c>
      <c r="AW131" s="20" cm="1">
        <f t="array" ref="AW131">INDEX($H:$M,ROW(),MATCH(AW$2,$H$1:$M$1,0))</f>
        <v>0.05</v>
      </c>
      <c r="AX131" s="20" cm="1">
        <f t="array" ref="AX131">INDEX($H:$M,ROW(),MATCH(AX$2,$H$1:$M$1,0))</f>
        <v>0.05</v>
      </c>
      <c r="AY131" s="20" cm="1">
        <f t="array" ref="AY131">INDEX($H:$M,ROW(),MATCH(AY$2,$H$1:$M$1,0))</f>
        <v>0.05</v>
      </c>
      <c r="AZ131" s="20" cm="1">
        <f t="array" ref="AZ131">INDEX($H:$M,ROW(),MATCH(AZ$2,$H$1:$M$1,0))</f>
        <v>0.05</v>
      </c>
      <c r="BA131" s="20" cm="1">
        <f t="array" ref="BA131">INDEX($H:$M,ROW(),MATCH(BA$2,$H$1:$M$1,0))</f>
        <v>0.05</v>
      </c>
      <c r="BB131" s="20" cm="1">
        <f t="array" ref="BB131">INDEX($H:$M,ROW(),MATCH(BB$2,$H$1:$M$1,0))</f>
        <v>0.05</v>
      </c>
      <c r="BC131" s="20" cm="1">
        <f t="array" ref="BC131">INDEX($H:$M,ROW(),MATCH(BC$2,$H$1:$M$1,0))</f>
        <v>0.05</v>
      </c>
      <c r="BD131" s="20" cm="1">
        <f t="array" ref="BD131">INDEX($H:$M,ROW(),MATCH(BD$2,$H$1:$M$1,0))</f>
        <v>0.05</v>
      </c>
      <c r="BE131" s="20" cm="1">
        <f t="array" ref="BE131">INDEX($H:$M,ROW(),MATCH(BE$2,$H$1:$M$1,0))</f>
        <v>0.05</v>
      </c>
      <c r="BF131" s="20" cm="1">
        <f t="array" ref="BF131">INDEX($H:$M,ROW(),MATCH(BF$2,$H$1:$M$1,0))</f>
        <v>0.05</v>
      </c>
      <c r="BG131" s="20" cm="1">
        <f t="array" ref="BG131">INDEX($H:$M,ROW(),MATCH(BG$2,$H$1:$M$1,0))</f>
        <v>0.05</v>
      </c>
      <c r="BH131" s="20" cm="1">
        <f t="array" ref="BH131">INDEX($H:$M,ROW(),MATCH(BH$2,$H$1:$M$1,0))</f>
        <v>0.05</v>
      </c>
      <c r="BI131" s="20" cm="1">
        <f t="array" ref="BI131">INDEX($H:$M,ROW(),MATCH(BI$2,$H$1:$M$1,0))</f>
        <v>0.05</v>
      </c>
      <c r="BJ131" s="20" cm="1">
        <f t="array" ref="BJ131">INDEX($H:$M,ROW(),MATCH(BJ$2,$H$1:$M$1,0))</f>
        <v>0.05</v>
      </c>
      <c r="BK131" s="20" cm="1">
        <f t="array" ref="BK131">INDEX($H:$M,ROW(),MATCH(BK$2,$H$1:$M$1,0))</f>
        <v>0.05</v>
      </c>
      <c r="BL131" s="20" cm="1">
        <f t="array" ref="BL131">INDEX($H:$M,ROW(),MATCH(BL$2,$H$1:$M$1,0))</f>
        <v>0.05</v>
      </c>
      <c r="BM131" s="20" cm="1">
        <f t="array" ref="BM131">INDEX($H:$M,ROW(),MATCH(BM$2,$H$1:$M$1,0))</f>
        <v>0.05</v>
      </c>
      <c r="BN131" s="20" cm="1">
        <f t="array" ref="BN131">INDEX($H:$M,ROW(),MATCH(BN$2,$H$1:$M$1,0))</f>
        <v>0.05</v>
      </c>
      <c r="BO131" s="20" cm="1">
        <f t="array" ref="BO131">INDEX($H:$M,ROW(),MATCH(BO$2,$H$1:$M$1,0))</f>
        <v>0.05</v>
      </c>
      <c r="BP131" s="20" cm="1">
        <f t="array" ref="BP131">INDEX($H:$M,ROW(),MATCH(BP$2,$H$1:$M$1,0))</f>
        <v>0.05</v>
      </c>
      <c r="BQ131" s="20" cm="1">
        <f t="array" ref="BQ131">INDEX($H:$M,ROW(),MATCH(BQ$2,$H$1:$M$1,0))</f>
        <v>0.05</v>
      </c>
      <c r="BR131" s="20" cm="1">
        <f t="array" ref="BR131">INDEX($H:$M,ROW(),MATCH(BR$2,$H$1:$M$1,0))</f>
        <v>0.05</v>
      </c>
      <c r="BS131" s="20" cm="1">
        <f t="array" ref="BS131">INDEX($H:$M,ROW(),MATCH(BS$2,$H$1:$M$1,0))</f>
        <v>0.05</v>
      </c>
      <c r="BT131" s="20" cm="1">
        <f t="array" ref="BT131">INDEX($H:$M,ROW(),MATCH(BT$2,$H$1:$M$1,0))</f>
        <v>0.05</v>
      </c>
      <c r="BU131" s="20" cm="1">
        <f t="array" ref="BU131">INDEX($H:$M,ROW(),MATCH(BU$2,$H$1:$M$1,0))</f>
        <v>0.05</v>
      </c>
      <c r="BV131" s="20" cm="1">
        <f t="array" ref="BV131">INDEX($H:$M,ROW(),MATCH(BV$2,$H$1:$M$1,0))</f>
        <v>0.05</v>
      </c>
      <c r="BW131" s="20" cm="1">
        <f t="array" ref="BW131">INDEX($H:$M,ROW(),MATCH(BW$2,$H$1:$M$1,0))</f>
        <v>0.05</v>
      </c>
      <c r="BX131" s="20" cm="1">
        <f t="array" ref="BX131">INDEX($H:$M,ROW(),MATCH(BX$2,$H$1:$M$1,0))</f>
        <v>0.05</v>
      </c>
      <c r="BY131" s="20" cm="1">
        <f t="array" ref="BY131">INDEX($H:$M,ROW(),MATCH(BY$2,$H$1:$M$1,0))</f>
        <v>0.05</v>
      </c>
      <c r="BZ131" s="20" cm="1">
        <f t="array" ref="BZ131">INDEX($H:$M,ROW(),MATCH(BZ$2,$H$1:$M$1,0))</f>
        <v>0.05</v>
      </c>
      <c r="CA131" s="20" cm="1">
        <f t="array" ref="CA131">INDEX($H:$M,ROW(),MATCH(CA$2,$H$1:$M$1,0))</f>
        <v>0.05</v>
      </c>
      <c r="CB131" s="20" cm="1">
        <f t="array" ref="CB131">INDEX($H:$M,ROW(),MATCH(CB$2,$H$1:$M$1,0))</f>
        <v>0.05</v>
      </c>
      <c r="CC131" s="20" cm="1">
        <f t="array" ref="CC131">INDEX($H:$M,ROW(),MATCH(CC$2,$H$1:$M$1,0))</f>
        <v>0.05</v>
      </c>
      <c r="CD131" s="20" cm="1">
        <f t="array" ref="CD131">INDEX($H:$M,ROW(),MATCH(CD$2,$H$1:$M$1,0))</f>
        <v>0.05</v>
      </c>
      <c r="CE131" s="20" cm="1">
        <f t="array" ref="CE131">INDEX($H:$M,ROW(),MATCH(CE$2,$H$1:$M$1,0))</f>
        <v>0.05</v>
      </c>
      <c r="CF131" s="20" cm="1">
        <f t="array" ref="CF131">INDEX($H:$M,ROW(),MATCH(CF$2,$H$1:$M$1,0))</f>
        <v>0.05</v>
      </c>
      <c r="CG131" s="20" cm="1">
        <f t="array" ref="CG131">INDEX($H:$M,ROW(),MATCH(CG$2,$H$1:$M$1,0))</f>
        <v>0.05</v>
      </c>
      <c r="CH131" s="20" cm="1">
        <f t="array" ref="CH131">INDEX($H:$M,ROW(),MATCH(CH$2,$H$1:$M$1,0))</f>
        <v>0.05</v>
      </c>
      <c r="CI131" s="20" cm="1">
        <f t="array" ref="CI131">INDEX($H:$M,ROW(),MATCH(CI$2,$H$1:$M$1,0))</f>
        <v>0.05</v>
      </c>
    </row>
    <row r="132" spans="1:87" x14ac:dyDescent="0.4">
      <c r="A132" s="6"/>
      <c r="B132" s="6"/>
      <c r="C132" t="s">
        <v>212</v>
      </c>
      <c r="E132" s="12" t="s">
        <v>179</v>
      </c>
      <c r="F132" s="12"/>
      <c r="G132" s="13"/>
      <c r="H132" s="34" t="e">
        <f t="shared" ref="H132:M132" si="147">SUMIF($2:$2,H$1,132:132)</f>
        <v>#REF!</v>
      </c>
      <c r="I132" s="34" t="e">
        <f t="shared" si="147"/>
        <v>#REF!</v>
      </c>
      <c r="J132" s="34" t="e">
        <f t="shared" si="147"/>
        <v>#REF!</v>
      </c>
      <c r="K132" s="34" t="e">
        <f t="shared" si="147"/>
        <v>#REF!</v>
      </c>
      <c r="L132" s="34" t="e">
        <f t="shared" si="147"/>
        <v>#REF!</v>
      </c>
      <c r="M132" s="34" t="e">
        <f t="shared" si="147"/>
        <v>#REF!</v>
      </c>
      <c r="O132" s="17"/>
      <c r="P132" s="34">
        <f t="shared" ref="P132:CA132" si="148">P129*P131</f>
        <v>0</v>
      </c>
      <c r="Q132" s="34" t="e">
        <f t="shared" si="148"/>
        <v>#REF!</v>
      </c>
      <c r="R132" s="34" t="e">
        <f t="shared" si="148"/>
        <v>#REF!</v>
      </c>
      <c r="S132" s="34" t="e">
        <f t="shared" si="148"/>
        <v>#REF!</v>
      </c>
      <c r="T132" s="34" t="e">
        <f t="shared" si="148"/>
        <v>#REF!</v>
      </c>
      <c r="U132" s="34" t="e">
        <f t="shared" si="148"/>
        <v>#REF!</v>
      </c>
      <c r="V132" s="34" t="e">
        <f t="shared" si="148"/>
        <v>#REF!</v>
      </c>
      <c r="W132" s="34" t="e">
        <f t="shared" si="148"/>
        <v>#REF!</v>
      </c>
      <c r="X132" s="34" t="e">
        <f t="shared" si="148"/>
        <v>#REF!</v>
      </c>
      <c r="Y132" s="34" t="e">
        <f t="shared" si="148"/>
        <v>#REF!</v>
      </c>
      <c r="Z132" s="34" t="e">
        <f t="shared" si="148"/>
        <v>#REF!</v>
      </c>
      <c r="AA132" s="34" t="e">
        <f t="shared" si="148"/>
        <v>#REF!</v>
      </c>
      <c r="AB132" s="34" t="e">
        <f t="shared" si="148"/>
        <v>#REF!</v>
      </c>
      <c r="AC132" s="34" t="e">
        <f t="shared" si="148"/>
        <v>#REF!</v>
      </c>
      <c r="AD132" s="34" t="e">
        <f t="shared" si="148"/>
        <v>#REF!</v>
      </c>
      <c r="AE132" s="34" t="e">
        <f t="shared" si="148"/>
        <v>#REF!</v>
      </c>
      <c r="AF132" s="34" t="e">
        <f t="shared" si="148"/>
        <v>#REF!</v>
      </c>
      <c r="AG132" s="34" t="e">
        <f t="shared" si="148"/>
        <v>#REF!</v>
      </c>
      <c r="AH132" s="34" t="e">
        <f t="shared" si="148"/>
        <v>#REF!</v>
      </c>
      <c r="AI132" s="34" t="e">
        <f t="shared" si="148"/>
        <v>#REF!</v>
      </c>
      <c r="AJ132" s="34" t="e">
        <f t="shared" si="148"/>
        <v>#REF!</v>
      </c>
      <c r="AK132" s="34" t="e">
        <f t="shared" si="148"/>
        <v>#REF!</v>
      </c>
      <c r="AL132" s="34" t="e">
        <f t="shared" si="148"/>
        <v>#REF!</v>
      </c>
      <c r="AM132" s="34" t="e">
        <f t="shared" si="148"/>
        <v>#REF!</v>
      </c>
      <c r="AN132" s="34" t="e">
        <f t="shared" si="148"/>
        <v>#REF!</v>
      </c>
      <c r="AO132" s="34" t="e">
        <f t="shared" si="148"/>
        <v>#REF!</v>
      </c>
      <c r="AP132" s="34" t="e">
        <f t="shared" si="148"/>
        <v>#REF!</v>
      </c>
      <c r="AQ132" s="34" t="e">
        <f t="shared" si="148"/>
        <v>#REF!</v>
      </c>
      <c r="AR132" s="34" t="e">
        <f t="shared" si="148"/>
        <v>#REF!</v>
      </c>
      <c r="AS132" s="34" t="e">
        <f t="shared" si="148"/>
        <v>#REF!</v>
      </c>
      <c r="AT132" s="34" t="e">
        <f t="shared" si="148"/>
        <v>#REF!</v>
      </c>
      <c r="AU132" s="34" t="e">
        <f t="shared" si="148"/>
        <v>#REF!</v>
      </c>
      <c r="AV132" s="34" t="e">
        <f t="shared" si="148"/>
        <v>#REF!</v>
      </c>
      <c r="AW132" s="34" t="e">
        <f t="shared" si="148"/>
        <v>#REF!</v>
      </c>
      <c r="AX132" s="34" t="e">
        <f t="shared" si="148"/>
        <v>#REF!</v>
      </c>
      <c r="AY132" s="34" t="e">
        <f t="shared" si="148"/>
        <v>#REF!</v>
      </c>
      <c r="AZ132" s="34" t="e">
        <f t="shared" si="148"/>
        <v>#REF!</v>
      </c>
      <c r="BA132" s="34" t="e">
        <f t="shared" si="148"/>
        <v>#REF!</v>
      </c>
      <c r="BB132" s="34" t="e">
        <f t="shared" si="148"/>
        <v>#REF!</v>
      </c>
      <c r="BC132" s="34" t="e">
        <f t="shared" si="148"/>
        <v>#REF!</v>
      </c>
      <c r="BD132" s="34" t="e">
        <f t="shared" si="148"/>
        <v>#REF!</v>
      </c>
      <c r="BE132" s="34" t="e">
        <f t="shared" si="148"/>
        <v>#REF!</v>
      </c>
      <c r="BF132" s="34" t="e">
        <f t="shared" si="148"/>
        <v>#REF!</v>
      </c>
      <c r="BG132" s="34" t="e">
        <f t="shared" si="148"/>
        <v>#REF!</v>
      </c>
      <c r="BH132" s="34" t="e">
        <f t="shared" si="148"/>
        <v>#REF!</v>
      </c>
      <c r="BI132" s="34" t="e">
        <f t="shared" si="148"/>
        <v>#REF!</v>
      </c>
      <c r="BJ132" s="34" t="e">
        <f t="shared" si="148"/>
        <v>#REF!</v>
      </c>
      <c r="BK132" s="34" t="e">
        <f t="shared" si="148"/>
        <v>#REF!</v>
      </c>
      <c r="BL132" s="34" t="e">
        <f t="shared" si="148"/>
        <v>#REF!</v>
      </c>
      <c r="BM132" s="34" t="e">
        <f t="shared" si="148"/>
        <v>#REF!</v>
      </c>
      <c r="BN132" s="34" t="e">
        <f t="shared" si="148"/>
        <v>#REF!</v>
      </c>
      <c r="BO132" s="34" t="e">
        <f t="shared" si="148"/>
        <v>#REF!</v>
      </c>
      <c r="BP132" s="34" t="e">
        <f t="shared" si="148"/>
        <v>#REF!</v>
      </c>
      <c r="BQ132" s="34" t="e">
        <f t="shared" si="148"/>
        <v>#REF!</v>
      </c>
      <c r="BR132" s="34" t="e">
        <f t="shared" si="148"/>
        <v>#REF!</v>
      </c>
      <c r="BS132" s="34" t="e">
        <f t="shared" si="148"/>
        <v>#REF!</v>
      </c>
      <c r="BT132" s="34" t="e">
        <f t="shared" si="148"/>
        <v>#REF!</v>
      </c>
      <c r="BU132" s="34" t="e">
        <f t="shared" si="148"/>
        <v>#REF!</v>
      </c>
      <c r="BV132" s="34" t="e">
        <f t="shared" si="148"/>
        <v>#REF!</v>
      </c>
      <c r="BW132" s="34" t="e">
        <f t="shared" si="148"/>
        <v>#REF!</v>
      </c>
      <c r="BX132" s="34" t="e">
        <f t="shared" si="148"/>
        <v>#REF!</v>
      </c>
      <c r="BY132" s="34" t="e">
        <f t="shared" si="148"/>
        <v>#REF!</v>
      </c>
      <c r="BZ132" s="34" t="e">
        <f t="shared" si="148"/>
        <v>#REF!</v>
      </c>
      <c r="CA132" s="34" t="e">
        <f t="shared" si="148"/>
        <v>#REF!</v>
      </c>
      <c r="CB132" s="34" t="e">
        <f t="shared" ref="CB132:CI132" si="149">CB129*CB131</f>
        <v>#REF!</v>
      </c>
      <c r="CC132" s="34" t="e">
        <f t="shared" si="149"/>
        <v>#REF!</v>
      </c>
      <c r="CD132" s="34" t="e">
        <f t="shared" si="149"/>
        <v>#REF!</v>
      </c>
      <c r="CE132" s="34" t="e">
        <f t="shared" si="149"/>
        <v>#REF!</v>
      </c>
      <c r="CF132" s="34" t="e">
        <f t="shared" si="149"/>
        <v>#REF!</v>
      </c>
      <c r="CG132" s="34" t="e">
        <f t="shared" si="149"/>
        <v>#REF!</v>
      </c>
      <c r="CH132" s="34" t="e">
        <f t="shared" si="149"/>
        <v>#REF!</v>
      </c>
      <c r="CI132" s="34" t="e">
        <f t="shared" si="149"/>
        <v>#REF!</v>
      </c>
    </row>
    <row r="133" spans="1:87" x14ac:dyDescent="0.4">
      <c r="C133" t="s">
        <v>212</v>
      </c>
      <c r="E133" s="12" t="s">
        <v>73</v>
      </c>
      <c r="F133" s="12"/>
      <c r="G133" s="13"/>
      <c r="H133" s="16">
        <v>0.05</v>
      </c>
      <c r="I133" s="16">
        <v>0.05</v>
      </c>
      <c r="J133" s="16">
        <v>0.05</v>
      </c>
      <c r="K133" s="16">
        <v>0.05</v>
      </c>
      <c r="L133" s="16">
        <v>0.05</v>
      </c>
      <c r="M133" s="16">
        <v>0.05</v>
      </c>
      <c r="O133" s="20"/>
      <c r="P133" s="20" cm="1">
        <f t="array" ref="P133">INDEX($H:$M,ROW(),MATCH(P$2,$H$1:$M$1,0))</f>
        <v>0.05</v>
      </c>
      <c r="Q133" s="20" cm="1">
        <f t="array" ref="Q133">INDEX($H:$M,ROW(),MATCH(Q$2,$H$1:$M$1,0))</f>
        <v>0.05</v>
      </c>
      <c r="R133" s="20" cm="1">
        <f t="array" ref="R133">INDEX($H:$M,ROW(),MATCH(R$2,$H$1:$M$1,0))</f>
        <v>0.05</v>
      </c>
      <c r="S133" s="20" cm="1">
        <f t="array" ref="S133">INDEX($H:$M,ROW(),MATCH(S$2,$H$1:$M$1,0))</f>
        <v>0.05</v>
      </c>
      <c r="T133" s="20" cm="1">
        <f t="array" ref="T133">INDEX($H:$M,ROW(),MATCH(T$2,$H$1:$M$1,0))</f>
        <v>0.05</v>
      </c>
      <c r="U133" s="20" cm="1">
        <f t="array" ref="U133">INDEX($H:$M,ROW(),MATCH(U$2,$H$1:$M$1,0))</f>
        <v>0.05</v>
      </c>
      <c r="V133" s="20" cm="1">
        <f t="array" ref="V133">INDEX($H:$M,ROW(),MATCH(V$2,$H$1:$M$1,0))</f>
        <v>0.05</v>
      </c>
      <c r="W133" s="20" cm="1">
        <f t="array" ref="W133">INDEX($H:$M,ROW(),MATCH(W$2,$H$1:$M$1,0))</f>
        <v>0.05</v>
      </c>
      <c r="X133" s="20" cm="1">
        <f t="array" ref="X133">INDEX($H:$M,ROW(),MATCH(X$2,$H$1:$M$1,0))</f>
        <v>0.05</v>
      </c>
      <c r="Y133" s="20" cm="1">
        <f t="array" ref="Y133">INDEX($H:$M,ROW(),MATCH(Y$2,$H$1:$M$1,0))</f>
        <v>0.05</v>
      </c>
      <c r="Z133" s="20" cm="1">
        <f t="array" ref="Z133">INDEX($H:$M,ROW(),MATCH(Z$2,$H$1:$M$1,0))</f>
        <v>0.05</v>
      </c>
      <c r="AA133" s="20" cm="1">
        <f t="array" ref="AA133">INDEX($H:$M,ROW(),MATCH(AA$2,$H$1:$M$1,0))</f>
        <v>0.05</v>
      </c>
      <c r="AB133" s="20" cm="1">
        <f t="array" ref="AB133">INDEX($H:$M,ROW(),MATCH(AB$2,$H$1:$M$1,0))</f>
        <v>0.05</v>
      </c>
      <c r="AC133" s="20" cm="1">
        <f t="array" ref="AC133">INDEX($H:$M,ROW(),MATCH(AC$2,$H$1:$M$1,0))</f>
        <v>0.05</v>
      </c>
      <c r="AD133" s="20" cm="1">
        <f t="array" ref="AD133">INDEX($H:$M,ROW(),MATCH(AD$2,$H$1:$M$1,0))</f>
        <v>0.05</v>
      </c>
      <c r="AE133" s="20" cm="1">
        <f t="array" ref="AE133">INDEX($H:$M,ROW(),MATCH(AE$2,$H$1:$M$1,0))</f>
        <v>0.05</v>
      </c>
      <c r="AF133" s="20" cm="1">
        <f t="array" ref="AF133">INDEX($H:$M,ROW(),MATCH(AF$2,$H$1:$M$1,0))</f>
        <v>0.05</v>
      </c>
      <c r="AG133" s="20" cm="1">
        <f t="array" ref="AG133">INDEX($H:$M,ROW(),MATCH(AG$2,$H$1:$M$1,0))</f>
        <v>0.05</v>
      </c>
      <c r="AH133" s="20" cm="1">
        <f t="array" ref="AH133">INDEX($H:$M,ROW(),MATCH(AH$2,$H$1:$M$1,0))</f>
        <v>0.05</v>
      </c>
      <c r="AI133" s="20" cm="1">
        <f t="array" ref="AI133">INDEX($H:$M,ROW(),MATCH(AI$2,$H$1:$M$1,0))</f>
        <v>0.05</v>
      </c>
      <c r="AJ133" s="20" cm="1">
        <f t="array" ref="AJ133">INDEX($H:$M,ROW(),MATCH(AJ$2,$H$1:$M$1,0))</f>
        <v>0.05</v>
      </c>
      <c r="AK133" s="20" cm="1">
        <f t="array" ref="AK133">INDEX($H:$M,ROW(),MATCH(AK$2,$H$1:$M$1,0))</f>
        <v>0.05</v>
      </c>
      <c r="AL133" s="20" cm="1">
        <f t="array" ref="AL133">INDEX($H:$M,ROW(),MATCH(AL$2,$H$1:$M$1,0))</f>
        <v>0.05</v>
      </c>
      <c r="AM133" s="20" cm="1">
        <f t="array" ref="AM133">INDEX($H:$M,ROW(),MATCH(AM$2,$H$1:$M$1,0))</f>
        <v>0.05</v>
      </c>
      <c r="AN133" s="20" cm="1">
        <f t="array" ref="AN133">INDEX($H:$M,ROW(),MATCH(AN$2,$H$1:$M$1,0))</f>
        <v>0.05</v>
      </c>
      <c r="AO133" s="20" cm="1">
        <f t="array" ref="AO133">INDEX($H:$M,ROW(),MATCH(AO$2,$H$1:$M$1,0))</f>
        <v>0.05</v>
      </c>
      <c r="AP133" s="20" cm="1">
        <f t="array" ref="AP133">INDEX($H:$M,ROW(),MATCH(AP$2,$H$1:$M$1,0))</f>
        <v>0.05</v>
      </c>
      <c r="AQ133" s="20" cm="1">
        <f t="array" ref="AQ133">INDEX($H:$M,ROW(),MATCH(AQ$2,$H$1:$M$1,0))</f>
        <v>0.05</v>
      </c>
      <c r="AR133" s="20" cm="1">
        <f t="array" ref="AR133">INDEX($H:$M,ROW(),MATCH(AR$2,$H$1:$M$1,0))</f>
        <v>0.05</v>
      </c>
      <c r="AS133" s="20" cm="1">
        <f t="array" ref="AS133">INDEX($H:$M,ROW(),MATCH(AS$2,$H$1:$M$1,0))</f>
        <v>0.05</v>
      </c>
      <c r="AT133" s="20" cm="1">
        <f t="array" ref="AT133">INDEX($H:$M,ROW(),MATCH(AT$2,$H$1:$M$1,0))</f>
        <v>0.05</v>
      </c>
      <c r="AU133" s="20" cm="1">
        <f t="array" ref="AU133">INDEX($H:$M,ROW(),MATCH(AU$2,$H$1:$M$1,0))</f>
        <v>0.05</v>
      </c>
      <c r="AV133" s="20" cm="1">
        <f t="array" ref="AV133">INDEX($H:$M,ROW(),MATCH(AV$2,$H$1:$M$1,0))</f>
        <v>0.05</v>
      </c>
      <c r="AW133" s="20" cm="1">
        <f t="array" ref="AW133">INDEX($H:$M,ROW(),MATCH(AW$2,$H$1:$M$1,0))</f>
        <v>0.05</v>
      </c>
      <c r="AX133" s="20" cm="1">
        <f t="array" ref="AX133">INDEX($H:$M,ROW(),MATCH(AX$2,$H$1:$M$1,0))</f>
        <v>0.05</v>
      </c>
      <c r="AY133" s="20" cm="1">
        <f t="array" ref="AY133">INDEX($H:$M,ROW(),MATCH(AY$2,$H$1:$M$1,0))</f>
        <v>0.05</v>
      </c>
      <c r="AZ133" s="20" cm="1">
        <f t="array" ref="AZ133">INDEX($H:$M,ROW(),MATCH(AZ$2,$H$1:$M$1,0))</f>
        <v>0.05</v>
      </c>
      <c r="BA133" s="20" cm="1">
        <f t="array" ref="BA133">INDEX($H:$M,ROW(),MATCH(BA$2,$H$1:$M$1,0))</f>
        <v>0.05</v>
      </c>
      <c r="BB133" s="20" cm="1">
        <f t="array" ref="BB133">INDEX($H:$M,ROW(),MATCH(BB$2,$H$1:$M$1,0))</f>
        <v>0.05</v>
      </c>
      <c r="BC133" s="20" cm="1">
        <f t="array" ref="BC133">INDEX($H:$M,ROW(),MATCH(BC$2,$H$1:$M$1,0))</f>
        <v>0.05</v>
      </c>
      <c r="BD133" s="20" cm="1">
        <f t="array" ref="BD133">INDEX($H:$M,ROW(),MATCH(BD$2,$H$1:$M$1,0))</f>
        <v>0.05</v>
      </c>
      <c r="BE133" s="20" cm="1">
        <f t="array" ref="BE133">INDEX($H:$M,ROW(),MATCH(BE$2,$H$1:$M$1,0))</f>
        <v>0.05</v>
      </c>
      <c r="BF133" s="20" cm="1">
        <f t="array" ref="BF133">INDEX($H:$M,ROW(),MATCH(BF$2,$H$1:$M$1,0))</f>
        <v>0.05</v>
      </c>
      <c r="BG133" s="20" cm="1">
        <f t="array" ref="BG133">INDEX($H:$M,ROW(),MATCH(BG$2,$H$1:$M$1,0))</f>
        <v>0.05</v>
      </c>
      <c r="BH133" s="20" cm="1">
        <f t="array" ref="BH133">INDEX($H:$M,ROW(),MATCH(BH$2,$H$1:$M$1,0))</f>
        <v>0.05</v>
      </c>
      <c r="BI133" s="20" cm="1">
        <f t="array" ref="BI133">INDEX($H:$M,ROW(),MATCH(BI$2,$H$1:$M$1,0))</f>
        <v>0.05</v>
      </c>
      <c r="BJ133" s="20" cm="1">
        <f t="array" ref="BJ133">INDEX($H:$M,ROW(),MATCH(BJ$2,$H$1:$M$1,0))</f>
        <v>0.05</v>
      </c>
      <c r="BK133" s="20" cm="1">
        <f t="array" ref="BK133">INDEX($H:$M,ROW(),MATCH(BK$2,$H$1:$M$1,0))</f>
        <v>0.05</v>
      </c>
      <c r="BL133" s="20" cm="1">
        <f t="array" ref="BL133">INDEX($H:$M,ROW(),MATCH(BL$2,$H$1:$M$1,0))</f>
        <v>0.05</v>
      </c>
      <c r="BM133" s="20" cm="1">
        <f t="array" ref="BM133">INDEX($H:$M,ROW(),MATCH(BM$2,$H$1:$M$1,0))</f>
        <v>0.05</v>
      </c>
      <c r="BN133" s="20" cm="1">
        <f t="array" ref="BN133">INDEX($H:$M,ROW(),MATCH(BN$2,$H$1:$M$1,0))</f>
        <v>0.05</v>
      </c>
      <c r="BO133" s="20" cm="1">
        <f t="array" ref="BO133">INDEX($H:$M,ROW(),MATCH(BO$2,$H$1:$M$1,0))</f>
        <v>0.05</v>
      </c>
      <c r="BP133" s="20" cm="1">
        <f t="array" ref="BP133">INDEX($H:$M,ROW(),MATCH(BP$2,$H$1:$M$1,0))</f>
        <v>0.05</v>
      </c>
      <c r="BQ133" s="20" cm="1">
        <f t="array" ref="BQ133">INDEX($H:$M,ROW(),MATCH(BQ$2,$H$1:$M$1,0))</f>
        <v>0.05</v>
      </c>
      <c r="BR133" s="20" cm="1">
        <f t="array" ref="BR133">INDEX($H:$M,ROW(),MATCH(BR$2,$H$1:$M$1,0))</f>
        <v>0.05</v>
      </c>
      <c r="BS133" s="20" cm="1">
        <f t="array" ref="BS133">INDEX($H:$M,ROW(),MATCH(BS$2,$H$1:$M$1,0))</f>
        <v>0.05</v>
      </c>
      <c r="BT133" s="20" cm="1">
        <f t="array" ref="BT133">INDEX($H:$M,ROW(),MATCH(BT$2,$H$1:$M$1,0))</f>
        <v>0.05</v>
      </c>
      <c r="BU133" s="20" cm="1">
        <f t="array" ref="BU133">INDEX($H:$M,ROW(),MATCH(BU$2,$H$1:$M$1,0))</f>
        <v>0.05</v>
      </c>
      <c r="BV133" s="20" cm="1">
        <f t="array" ref="BV133">INDEX($H:$M,ROW(),MATCH(BV$2,$H$1:$M$1,0))</f>
        <v>0.05</v>
      </c>
      <c r="BW133" s="20" cm="1">
        <f t="array" ref="BW133">INDEX($H:$M,ROW(),MATCH(BW$2,$H$1:$M$1,0))</f>
        <v>0.05</v>
      </c>
      <c r="BX133" s="20" cm="1">
        <f t="array" ref="BX133">INDEX($H:$M,ROW(),MATCH(BX$2,$H$1:$M$1,0))</f>
        <v>0.05</v>
      </c>
      <c r="BY133" s="20" cm="1">
        <f t="array" ref="BY133">INDEX($H:$M,ROW(),MATCH(BY$2,$H$1:$M$1,0))</f>
        <v>0.05</v>
      </c>
      <c r="BZ133" s="20" cm="1">
        <f t="array" ref="BZ133">INDEX($H:$M,ROW(),MATCH(BZ$2,$H$1:$M$1,0))</f>
        <v>0.05</v>
      </c>
      <c r="CA133" s="20" cm="1">
        <f t="array" ref="CA133">INDEX($H:$M,ROW(),MATCH(CA$2,$H$1:$M$1,0))</f>
        <v>0.05</v>
      </c>
      <c r="CB133" s="20" cm="1">
        <f t="array" ref="CB133">INDEX($H:$M,ROW(),MATCH(CB$2,$H$1:$M$1,0))</f>
        <v>0.05</v>
      </c>
      <c r="CC133" s="20" cm="1">
        <f t="array" ref="CC133">INDEX($H:$M,ROW(),MATCH(CC$2,$H$1:$M$1,0))</f>
        <v>0.05</v>
      </c>
      <c r="CD133" s="20" cm="1">
        <f t="array" ref="CD133">INDEX($H:$M,ROW(),MATCH(CD$2,$H$1:$M$1,0))</f>
        <v>0.05</v>
      </c>
      <c r="CE133" s="20" cm="1">
        <f t="array" ref="CE133">INDEX($H:$M,ROW(),MATCH(CE$2,$H$1:$M$1,0))</f>
        <v>0.05</v>
      </c>
      <c r="CF133" s="20" cm="1">
        <f t="array" ref="CF133">INDEX($H:$M,ROW(),MATCH(CF$2,$H$1:$M$1,0))</f>
        <v>0.05</v>
      </c>
      <c r="CG133" s="20" cm="1">
        <f t="array" ref="CG133">INDEX($H:$M,ROW(),MATCH(CG$2,$H$1:$M$1,0))</f>
        <v>0.05</v>
      </c>
      <c r="CH133" s="20" cm="1">
        <f t="array" ref="CH133">INDEX($H:$M,ROW(),MATCH(CH$2,$H$1:$M$1,0))</f>
        <v>0.05</v>
      </c>
      <c r="CI133" s="20" cm="1">
        <f t="array" ref="CI133">INDEX($H:$M,ROW(),MATCH(CI$2,$H$1:$M$1,0))</f>
        <v>0.05</v>
      </c>
    </row>
    <row r="134" spans="1:87" x14ac:dyDescent="0.4">
      <c r="C134" t="s">
        <v>212</v>
      </c>
      <c r="E134" t="s">
        <v>74</v>
      </c>
      <c r="H134" s="35" t="e">
        <f t="shared" ref="H134:M134" si="150">SUMIF($2:$2,H$1,134:134)</f>
        <v>#REF!</v>
      </c>
      <c r="I134" s="35" t="e">
        <f t="shared" si="150"/>
        <v>#REF!</v>
      </c>
      <c r="J134" s="35" t="e">
        <f t="shared" si="150"/>
        <v>#REF!</v>
      </c>
      <c r="K134" s="35" t="e">
        <f t="shared" si="150"/>
        <v>#REF!</v>
      </c>
      <c r="L134" s="35" t="e">
        <f t="shared" si="150"/>
        <v>#REF!</v>
      </c>
      <c r="M134" s="35" t="e">
        <f t="shared" si="150"/>
        <v>#REF!</v>
      </c>
      <c r="N134" s="36"/>
      <c r="O134" s="35"/>
      <c r="P134" s="35">
        <f t="shared" ref="P134:CA134" si="151">-P129*P133</f>
        <v>0</v>
      </c>
      <c r="Q134" s="35" t="e">
        <f t="shared" si="151"/>
        <v>#REF!</v>
      </c>
      <c r="R134" s="35" t="e">
        <f t="shared" si="151"/>
        <v>#REF!</v>
      </c>
      <c r="S134" s="35" t="e">
        <f t="shared" si="151"/>
        <v>#REF!</v>
      </c>
      <c r="T134" s="35" t="e">
        <f t="shared" si="151"/>
        <v>#REF!</v>
      </c>
      <c r="U134" s="35" t="e">
        <f t="shared" si="151"/>
        <v>#REF!</v>
      </c>
      <c r="V134" s="35" t="e">
        <f t="shared" si="151"/>
        <v>#REF!</v>
      </c>
      <c r="W134" s="35" t="e">
        <f t="shared" si="151"/>
        <v>#REF!</v>
      </c>
      <c r="X134" s="35" t="e">
        <f t="shared" si="151"/>
        <v>#REF!</v>
      </c>
      <c r="Y134" s="35" t="e">
        <f t="shared" si="151"/>
        <v>#REF!</v>
      </c>
      <c r="Z134" s="35" t="e">
        <f t="shared" si="151"/>
        <v>#REF!</v>
      </c>
      <c r="AA134" s="35" t="e">
        <f t="shared" si="151"/>
        <v>#REF!</v>
      </c>
      <c r="AB134" s="35" t="e">
        <f t="shared" si="151"/>
        <v>#REF!</v>
      </c>
      <c r="AC134" s="35" t="e">
        <f t="shared" si="151"/>
        <v>#REF!</v>
      </c>
      <c r="AD134" s="35" t="e">
        <f t="shared" si="151"/>
        <v>#REF!</v>
      </c>
      <c r="AE134" s="35" t="e">
        <f t="shared" si="151"/>
        <v>#REF!</v>
      </c>
      <c r="AF134" s="35" t="e">
        <f t="shared" si="151"/>
        <v>#REF!</v>
      </c>
      <c r="AG134" s="35" t="e">
        <f t="shared" si="151"/>
        <v>#REF!</v>
      </c>
      <c r="AH134" s="35" t="e">
        <f t="shared" si="151"/>
        <v>#REF!</v>
      </c>
      <c r="AI134" s="35" t="e">
        <f t="shared" si="151"/>
        <v>#REF!</v>
      </c>
      <c r="AJ134" s="35" t="e">
        <f t="shared" si="151"/>
        <v>#REF!</v>
      </c>
      <c r="AK134" s="35" t="e">
        <f t="shared" si="151"/>
        <v>#REF!</v>
      </c>
      <c r="AL134" s="35" t="e">
        <f t="shared" si="151"/>
        <v>#REF!</v>
      </c>
      <c r="AM134" s="35" t="e">
        <f t="shared" si="151"/>
        <v>#REF!</v>
      </c>
      <c r="AN134" s="35" t="e">
        <f t="shared" si="151"/>
        <v>#REF!</v>
      </c>
      <c r="AO134" s="35" t="e">
        <f t="shared" si="151"/>
        <v>#REF!</v>
      </c>
      <c r="AP134" s="35" t="e">
        <f t="shared" si="151"/>
        <v>#REF!</v>
      </c>
      <c r="AQ134" s="35" t="e">
        <f t="shared" si="151"/>
        <v>#REF!</v>
      </c>
      <c r="AR134" s="35" t="e">
        <f t="shared" si="151"/>
        <v>#REF!</v>
      </c>
      <c r="AS134" s="35" t="e">
        <f t="shared" si="151"/>
        <v>#REF!</v>
      </c>
      <c r="AT134" s="35" t="e">
        <f t="shared" si="151"/>
        <v>#REF!</v>
      </c>
      <c r="AU134" s="35" t="e">
        <f t="shared" si="151"/>
        <v>#REF!</v>
      </c>
      <c r="AV134" s="35" t="e">
        <f t="shared" si="151"/>
        <v>#REF!</v>
      </c>
      <c r="AW134" s="35" t="e">
        <f t="shared" si="151"/>
        <v>#REF!</v>
      </c>
      <c r="AX134" s="35" t="e">
        <f t="shared" si="151"/>
        <v>#REF!</v>
      </c>
      <c r="AY134" s="35" t="e">
        <f t="shared" si="151"/>
        <v>#REF!</v>
      </c>
      <c r="AZ134" s="35" t="e">
        <f t="shared" si="151"/>
        <v>#REF!</v>
      </c>
      <c r="BA134" s="35" t="e">
        <f t="shared" si="151"/>
        <v>#REF!</v>
      </c>
      <c r="BB134" s="35" t="e">
        <f t="shared" si="151"/>
        <v>#REF!</v>
      </c>
      <c r="BC134" s="35" t="e">
        <f t="shared" si="151"/>
        <v>#REF!</v>
      </c>
      <c r="BD134" s="35" t="e">
        <f t="shared" si="151"/>
        <v>#REF!</v>
      </c>
      <c r="BE134" s="35" t="e">
        <f t="shared" si="151"/>
        <v>#REF!</v>
      </c>
      <c r="BF134" s="35" t="e">
        <f t="shared" si="151"/>
        <v>#REF!</v>
      </c>
      <c r="BG134" s="35" t="e">
        <f t="shared" si="151"/>
        <v>#REF!</v>
      </c>
      <c r="BH134" s="35" t="e">
        <f t="shared" si="151"/>
        <v>#REF!</v>
      </c>
      <c r="BI134" s="35" t="e">
        <f t="shared" si="151"/>
        <v>#REF!</v>
      </c>
      <c r="BJ134" s="35" t="e">
        <f t="shared" si="151"/>
        <v>#REF!</v>
      </c>
      <c r="BK134" s="35" t="e">
        <f t="shared" si="151"/>
        <v>#REF!</v>
      </c>
      <c r="BL134" s="35" t="e">
        <f t="shared" si="151"/>
        <v>#REF!</v>
      </c>
      <c r="BM134" s="35" t="e">
        <f t="shared" si="151"/>
        <v>#REF!</v>
      </c>
      <c r="BN134" s="35" t="e">
        <f t="shared" si="151"/>
        <v>#REF!</v>
      </c>
      <c r="BO134" s="35" t="e">
        <f t="shared" si="151"/>
        <v>#REF!</v>
      </c>
      <c r="BP134" s="35" t="e">
        <f t="shared" si="151"/>
        <v>#REF!</v>
      </c>
      <c r="BQ134" s="35" t="e">
        <f t="shared" si="151"/>
        <v>#REF!</v>
      </c>
      <c r="BR134" s="35" t="e">
        <f t="shared" si="151"/>
        <v>#REF!</v>
      </c>
      <c r="BS134" s="35" t="e">
        <f t="shared" si="151"/>
        <v>#REF!</v>
      </c>
      <c r="BT134" s="35" t="e">
        <f t="shared" si="151"/>
        <v>#REF!</v>
      </c>
      <c r="BU134" s="35" t="e">
        <f t="shared" si="151"/>
        <v>#REF!</v>
      </c>
      <c r="BV134" s="35" t="e">
        <f t="shared" si="151"/>
        <v>#REF!</v>
      </c>
      <c r="BW134" s="35" t="e">
        <f t="shared" si="151"/>
        <v>#REF!</v>
      </c>
      <c r="BX134" s="35" t="e">
        <f t="shared" si="151"/>
        <v>#REF!</v>
      </c>
      <c r="BY134" s="35" t="e">
        <f t="shared" si="151"/>
        <v>#REF!</v>
      </c>
      <c r="BZ134" s="35" t="e">
        <f t="shared" si="151"/>
        <v>#REF!</v>
      </c>
      <c r="CA134" s="35" t="e">
        <f t="shared" si="151"/>
        <v>#REF!</v>
      </c>
      <c r="CB134" s="35" t="e">
        <f t="shared" ref="CB134:CI134" si="152">-CB129*CB133</f>
        <v>#REF!</v>
      </c>
      <c r="CC134" s="35" t="e">
        <f t="shared" si="152"/>
        <v>#REF!</v>
      </c>
      <c r="CD134" s="35" t="e">
        <f t="shared" si="152"/>
        <v>#REF!</v>
      </c>
      <c r="CE134" s="35" t="e">
        <f t="shared" si="152"/>
        <v>#REF!</v>
      </c>
      <c r="CF134" s="35" t="e">
        <f t="shared" si="152"/>
        <v>#REF!</v>
      </c>
      <c r="CG134" s="35" t="e">
        <f t="shared" si="152"/>
        <v>#REF!</v>
      </c>
      <c r="CH134" s="35" t="e">
        <f t="shared" si="152"/>
        <v>#REF!</v>
      </c>
      <c r="CI134" s="35" t="e">
        <f t="shared" si="152"/>
        <v>#REF!</v>
      </c>
    </row>
    <row r="135" spans="1:87" x14ac:dyDescent="0.4">
      <c r="B135" t="s">
        <v>80</v>
      </c>
      <c r="C135" t="s">
        <v>212</v>
      </c>
      <c r="E135" s="31" t="str">
        <f>"# of subscriers - "&amp;E127</f>
        <v># of subscriers - Subscription revenue - Tiers, primary:</v>
      </c>
      <c r="F135" s="31"/>
      <c r="G135" s="67"/>
      <c r="H135" s="32" t="e">
        <f t="shared" ref="H135:N135" si="153">SUMIF($3:$3,H$1,135:135)</f>
        <v>#REF!</v>
      </c>
      <c r="I135" s="32" t="e">
        <f t="shared" si="153"/>
        <v>#REF!</v>
      </c>
      <c r="J135" s="32" t="e">
        <f t="shared" si="153"/>
        <v>#REF!</v>
      </c>
      <c r="K135" s="32" t="e">
        <f t="shared" si="153"/>
        <v>#REF!</v>
      </c>
      <c r="L135" s="32" t="e">
        <f t="shared" si="153"/>
        <v>#REF!</v>
      </c>
      <c r="M135" s="32" t="e">
        <f t="shared" si="153"/>
        <v>#REF!</v>
      </c>
      <c r="N135" s="32" t="e">
        <f t="shared" si="153"/>
        <v>#REF!</v>
      </c>
      <c r="O135" s="32"/>
      <c r="P135" s="32" t="e">
        <f t="shared" ref="P135:CA135" si="154">P129+P130+P134+P132</f>
        <v>#REF!</v>
      </c>
      <c r="Q135" s="32" t="e">
        <f t="shared" si="154"/>
        <v>#REF!</v>
      </c>
      <c r="R135" s="32" t="e">
        <f t="shared" si="154"/>
        <v>#REF!</v>
      </c>
      <c r="S135" s="32" t="e">
        <f t="shared" si="154"/>
        <v>#REF!</v>
      </c>
      <c r="T135" s="32" t="e">
        <f t="shared" si="154"/>
        <v>#REF!</v>
      </c>
      <c r="U135" s="32" t="e">
        <f t="shared" si="154"/>
        <v>#REF!</v>
      </c>
      <c r="V135" s="32" t="e">
        <f t="shared" si="154"/>
        <v>#REF!</v>
      </c>
      <c r="W135" s="32" t="e">
        <f t="shared" si="154"/>
        <v>#REF!</v>
      </c>
      <c r="X135" s="32" t="e">
        <f t="shared" si="154"/>
        <v>#REF!</v>
      </c>
      <c r="Y135" s="32" t="e">
        <f t="shared" si="154"/>
        <v>#REF!</v>
      </c>
      <c r="Z135" s="32" t="e">
        <f t="shared" si="154"/>
        <v>#REF!</v>
      </c>
      <c r="AA135" s="32" t="e">
        <f t="shared" si="154"/>
        <v>#REF!</v>
      </c>
      <c r="AB135" s="32" t="e">
        <f t="shared" si="154"/>
        <v>#REF!</v>
      </c>
      <c r="AC135" s="32" t="e">
        <f t="shared" si="154"/>
        <v>#REF!</v>
      </c>
      <c r="AD135" s="32" t="e">
        <f t="shared" si="154"/>
        <v>#REF!</v>
      </c>
      <c r="AE135" s="32" t="e">
        <f t="shared" si="154"/>
        <v>#REF!</v>
      </c>
      <c r="AF135" s="32" t="e">
        <f t="shared" si="154"/>
        <v>#REF!</v>
      </c>
      <c r="AG135" s="32" t="e">
        <f t="shared" si="154"/>
        <v>#REF!</v>
      </c>
      <c r="AH135" s="32" t="e">
        <f t="shared" si="154"/>
        <v>#REF!</v>
      </c>
      <c r="AI135" s="32" t="e">
        <f t="shared" si="154"/>
        <v>#REF!</v>
      </c>
      <c r="AJ135" s="32" t="e">
        <f t="shared" si="154"/>
        <v>#REF!</v>
      </c>
      <c r="AK135" s="32" t="e">
        <f t="shared" si="154"/>
        <v>#REF!</v>
      </c>
      <c r="AL135" s="32" t="e">
        <f t="shared" si="154"/>
        <v>#REF!</v>
      </c>
      <c r="AM135" s="32" t="e">
        <f t="shared" si="154"/>
        <v>#REF!</v>
      </c>
      <c r="AN135" s="32" t="e">
        <f t="shared" si="154"/>
        <v>#REF!</v>
      </c>
      <c r="AO135" s="32" t="e">
        <f t="shared" si="154"/>
        <v>#REF!</v>
      </c>
      <c r="AP135" s="32" t="e">
        <f t="shared" si="154"/>
        <v>#REF!</v>
      </c>
      <c r="AQ135" s="32" t="e">
        <f t="shared" si="154"/>
        <v>#REF!</v>
      </c>
      <c r="AR135" s="32" t="e">
        <f t="shared" si="154"/>
        <v>#REF!</v>
      </c>
      <c r="AS135" s="32" t="e">
        <f t="shared" si="154"/>
        <v>#REF!</v>
      </c>
      <c r="AT135" s="32" t="e">
        <f t="shared" si="154"/>
        <v>#REF!</v>
      </c>
      <c r="AU135" s="32" t="e">
        <f t="shared" si="154"/>
        <v>#REF!</v>
      </c>
      <c r="AV135" s="32" t="e">
        <f t="shared" si="154"/>
        <v>#REF!</v>
      </c>
      <c r="AW135" s="32" t="e">
        <f t="shared" si="154"/>
        <v>#REF!</v>
      </c>
      <c r="AX135" s="32" t="e">
        <f t="shared" si="154"/>
        <v>#REF!</v>
      </c>
      <c r="AY135" s="32" t="e">
        <f t="shared" si="154"/>
        <v>#REF!</v>
      </c>
      <c r="AZ135" s="32" t="e">
        <f t="shared" si="154"/>
        <v>#REF!</v>
      </c>
      <c r="BA135" s="32" t="e">
        <f t="shared" si="154"/>
        <v>#REF!</v>
      </c>
      <c r="BB135" s="32" t="e">
        <f t="shared" si="154"/>
        <v>#REF!</v>
      </c>
      <c r="BC135" s="32" t="e">
        <f t="shared" si="154"/>
        <v>#REF!</v>
      </c>
      <c r="BD135" s="32" t="e">
        <f t="shared" si="154"/>
        <v>#REF!</v>
      </c>
      <c r="BE135" s="32" t="e">
        <f t="shared" si="154"/>
        <v>#REF!</v>
      </c>
      <c r="BF135" s="32" t="e">
        <f t="shared" si="154"/>
        <v>#REF!</v>
      </c>
      <c r="BG135" s="32" t="e">
        <f t="shared" si="154"/>
        <v>#REF!</v>
      </c>
      <c r="BH135" s="32" t="e">
        <f t="shared" si="154"/>
        <v>#REF!</v>
      </c>
      <c r="BI135" s="32" t="e">
        <f t="shared" si="154"/>
        <v>#REF!</v>
      </c>
      <c r="BJ135" s="32" t="e">
        <f t="shared" si="154"/>
        <v>#REF!</v>
      </c>
      <c r="BK135" s="32" t="e">
        <f t="shared" si="154"/>
        <v>#REF!</v>
      </c>
      <c r="BL135" s="32" t="e">
        <f t="shared" si="154"/>
        <v>#REF!</v>
      </c>
      <c r="BM135" s="32" t="e">
        <f t="shared" si="154"/>
        <v>#REF!</v>
      </c>
      <c r="BN135" s="32" t="e">
        <f t="shared" si="154"/>
        <v>#REF!</v>
      </c>
      <c r="BO135" s="32" t="e">
        <f t="shared" si="154"/>
        <v>#REF!</v>
      </c>
      <c r="BP135" s="32" t="e">
        <f t="shared" si="154"/>
        <v>#REF!</v>
      </c>
      <c r="BQ135" s="32" t="e">
        <f t="shared" si="154"/>
        <v>#REF!</v>
      </c>
      <c r="BR135" s="32" t="e">
        <f t="shared" si="154"/>
        <v>#REF!</v>
      </c>
      <c r="BS135" s="32" t="e">
        <f t="shared" si="154"/>
        <v>#REF!</v>
      </c>
      <c r="BT135" s="32" t="e">
        <f t="shared" si="154"/>
        <v>#REF!</v>
      </c>
      <c r="BU135" s="32" t="e">
        <f t="shared" si="154"/>
        <v>#REF!</v>
      </c>
      <c r="BV135" s="32" t="e">
        <f t="shared" si="154"/>
        <v>#REF!</v>
      </c>
      <c r="BW135" s="32" t="e">
        <f t="shared" si="154"/>
        <v>#REF!</v>
      </c>
      <c r="BX135" s="32" t="e">
        <f t="shared" si="154"/>
        <v>#REF!</v>
      </c>
      <c r="BY135" s="32" t="e">
        <f t="shared" si="154"/>
        <v>#REF!</v>
      </c>
      <c r="BZ135" s="32" t="e">
        <f t="shared" si="154"/>
        <v>#REF!</v>
      </c>
      <c r="CA135" s="32" t="e">
        <f t="shared" si="154"/>
        <v>#REF!</v>
      </c>
      <c r="CB135" s="32" t="e">
        <f t="shared" ref="CB135:CI135" si="155">CB129+CB130+CB134+CB132</f>
        <v>#REF!</v>
      </c>
      <c r="CC135" s="32" t="e">
        <f t="shared" si="155"/>
        <v>#REF!</v>
      </c>
      <c r="CD135" s="32" t="e">
        <f t="shared" si="155"/>
        <v>#REF!</v>
      </c>
      <c r="CE135" s="32" t="e">
        <f t="shared" si="155"/>
        <v>#REF!</v>
      </c>
      <c r="CF135" s="32" t="e">
        <f t="shared" si="155"/>
        <v>#REF!</v>
      </c>
      <c r="CG135" s="32" t="e">
        <f t="shared" si="155"/>
        <v>#REF!</v>
      </c>
      <c r="CH135" s="32" t="e">
        <f t="shared" si="155"/>
        <v>#REF!</v>
      </c>
      <c r="CI135" s="32" t="e">
        <f t="shared" si="155"/>
        <v>#REF!</v>
      </c>
    </row>
    <row r="136" spans="1:87" outlineLevel="1" x14ac:dyDescent="0.4">
      <c r="B136" s="6"/>
      <c r="C136" t="s">
        <v>212</v>
      </c>
      <c r="E136" s="12" t="s">
        <v>62</v>
      </c>
      <c r="F136" s="12"/>
      <c r="G136" s="13"/>
      <c r="H136" s="34" t="e">
        <f t="shared" ref="H136:M136" si="156">H135-SUM(H134,H129:H130,H132)</f>
        <v>#REF!</v>
      </c>
      <c r="I136" s="34" t="e">
        <f t="shared" si="156"/>
        <v>#REF!</v>
      </c>
      <c r="J136" s="34" t="e">
        <f t="shared" si="156"/>
        <v>#REF!</v>
      </c>
      <c r="K136" s="34" t="e">
        <f t="shared" si="156"/>
        <v>#REF!</v>
      </c>
      <c r="L136" s="34" t="e">
        <f t="shared" si="156"/>
        <v>#REF!</v>
      </c>
      <c r="M136" s="34" t="e">
        <f t="shared" si="156"/>
        <v>#REF!</v>
      </c>
      <c r="N136" s="34" t="e">
        <f>N135-SUM(N134,N129:N130)</f>
        <v>#REF!</v>
      </c>
      <c r="O136" s="34"/>
      <c r="P136" s="34" t="e">
        <f t="shared" ref="P136:CA136" si="157">P135-SUM(P134,P129:P130,P132)</f>
        <v>#REF!</v>
      </c>
      <c r="Q136" s="34" t="e">
        <f t="shared" si="157"/>
        <v>#REF!</v>
      </c>
      <c r="R136" s="34" t="e">
        <f t="shared" si="157"/>
        <v>#REF!</v>
      </c>
      <c r="S136" s="34" t="e">
        <f t="shared" si="157"/>
        <v>#REF!</v>
      </c>
      <c r="T136" s="34" t="e">
        <f t="shared" si="157"/>
        <v>#REF!</v>
      </c>
      <c r="U136" s="34" t="e">
        <f t="shared" si="157"/>
        <v>#REF!</v>
      </c>
      <c r="V136" s="34" t="e">
        <f t="shared" si="157"/>
        <v>#REF!</v>
      </c>
      <c r="W136" s="34" t="e">
        <f t="shared" si="157"/>
        <v>#REF!</v>
      </c>
      <c r="X136" s="34" t="e">
        <f t="shared" si="157"/>
        <v>#REF!</v>
      </c>
      <c r="Y136" s="34" t="e">
        <f t="shared" si="157"/>
        <v>#REF!</v>
      </c>
      <c r="Z136" s="34" t="e">
        <f t="shared" si="157"/>
        <v>#REF!</v>
      </c>
      <c r="AA136" s="34" t="e">
        <f t="shared" si="157"/>
        <v>#REF!</v>
      </c>
      <c r="AB136" s="34" t="e">
        <f t="shared" si="157"/>
        <v>#REF!</v>
      </c>
      <c r="AC136" s="34" t="e">
        <f t="shared" si="157"/>
        <v>#REF!</v>
      </c>
      <c r="AD136" s="34" t="e">
        <f t="shared" si="157"/>
        <v>#REF!</v>
      </c>
      <c r="AE136" s="34" t="e">
        <f t="shared" si="157"/>
        <v>#REF!</v>
      </c>
      <c r="AF136" s="34" t="e">
        <f t="shared" si="157"/>
        <v>#REF!</v>
      </c>
      <c r="AG136" s="34" t="e">
        <f t="shared" si="157"/>
        <v>#REF!</v>
      </c>
      <c r="AH136" s="34" t="e">
        <f t="shared" si="157"/>
        <v>#REF!</v>
      </c>
      <c r="AI136" s="34" t="e">
        <f t="shared" si="157"/>
        <v>#REF!</v>
      </c>
      <c r="AJ136" s="34" t="e">
        <f t="shared" si="157"/>
        <v>#REF!</v>
      </c>
      <c r="AK136" s="34" t="e">
        <f t="shared" si="157"/>
        <v>#REF!</v>
      </c>
      <c r="AL136" s="34" t="e">
        <f t="shared" si="157"/>
        <v>#REF!</v>
      </c>
      <c r="AM136" s="34" t="e">
        <f t="shared" si="157"/>
        <v>#REF!</v>
      </c>
      <c r="AN136" s="34" t="e">
        <f t="shared" si="157"/>
        <v>#REF!</v>
      </c>
      <c r="AO136" s="34" t="e">
        <f t="shared" si="157"/>
        <v>#REF!</v>
      </c>
      <c r="AP136" s="34" t="e">
        <f t="shared" si="157"/>
        <v>#REF!</v>
      </c>
      <c r="AQ136" s="34" t="e">
        <f t="shared" si="157"/>
        <v>#REF!</v>
      </c>
      <c r="AR136" s="34" t="e">
        <f t="shared" si="157"/>
        <v>#REF!</v>
      </c>
      <c r="AS136" s="34" t="e">
        <f t="shared" si="157"/>
        <v>#REF!</v>
      </c>
      <c r="AT136" s="34" t="e">
        <f t="shared" si="157"/>
        <v>#REF!</v>
      </c>
      <c r="AU136" s="34" t="e">
        <f t="shared" si="157"/>
        <v>#REF!</v>
      </c>
      <c r="AV136" s="34" t="e">
        <f t="shared" si="157"/>
        <v>#REF!</v>
      </c>
      <c r="AW136" s="34" t="e">
        <f t="shared" si="157"/>
        <v>#REF!</v>
      </c>
      <c r="AX136" s="34" t="e">
        <f t="shared" si="157"/>
        <v>#REF!</v>
      </c>
      <c r="AY136" s="34" t="e">
        <f t="shared" si="157"/>
        <v>#REF!</v>
      </c>
      <c r="AZ136" s="34" t="e">
        <f t="shared" si="157"/>
        <v>#REF!</v>
      </c>
      <c r="BA136" s="34" t="e">
        <f t="shared" si="157"/>
        <v>#REF!</v>
      </c>
      <c r="BB136" s="34" t="e">
        <f t="shared" si="157"/>
        <v>#REF!</v>
      </c>
      <c r="BC136" s="34" t="e">
        <f t="shared" si="157"/>
        <v>#REF!</v>
      </c>
      <c r="BD136" s="34" t="e">
        <f t="shared" si="157"/>
        <v>#REF!</v>
      </c>
      <c r="BE136" s="34" t="e">
        <f t="shared" si="157"/>
        <v>#REF!</v>
      </c>
      <c r="BF136" s="34" t="e">
        <f t="shared" si="157"/>
        <v>#REF!</v>
      </c>
      <c r="BG136" s="34" t="e">
        <f t="shared" si="157"/>
        <v>#REF!</v>
      </c>
      <c r="BH136" s="34" t="e">
        <f t="shared" si="157"/>
        <v>#REF!</v>
      </c>
      <c r="BI136" s="34" t="e">
        <f t="shared" si="157"/>
        <v>#REF!</v>
      </c>
      <c r="BJ136" s="34" t="e">
        <f t="shared" si="157"/>
        <v>#REF!</v>
      </c>
      <c r="BK136" s="34" t="e">
        <f t="shared" si="157"/>
        <v>#REF!</v>
      </c>
      <c r="BL136" s="34" t="e">
        <f t="shared" si="157"/>
        <v>#REF!</v>
      </c>
      <c r="BM136" s="34" t="e">
        <f t="shared" si="157"/>
        <v>#REF!</v>
      </c>
      <c r="BN136" s="34" t="e">
        <f t="shared" si="157"/>
        <v>#REF!</v>
      </c>
      <c r="BO136" s="34" t="e">
        <f t="shared" si="157"/>
        <v>#REF!</v>
      </c>
      <c r="BP136" s="34" t="e">
        <f t="shared" si="157"/>
        <v>#REF!</v>
      </c>
      <c r="BQ136" s="34" t="e">
        <f t="shared" si="157"/>
        <v>#REF!</v>
      </c>
      <c r="BR136" s="34" t="e">
        <f t="shared" si="157"/>
        <v>#REF!</v>
      </c>
      <c r="BS136" s="34" t="e">
        <f t="shared" si="157"/>
        <v>#REF!</v>
      </c>
      <c r="BT136" s="34" t="e">
        <f t="shared" si="157"/>
        <v>#REF!</v>
      </c>
      <c r="BU136" s="34" t="e">
        <f t="shared" si="157"/>
        <v>#REF!</v>
      </c>
      <c r="BV136" s="34" t="e">
        <f t="shared" si="157"/>
        <v>#REF!</v>
      </c>
      <c r="BW136" s="34" t="e">
        <f t="shared" si="157"/>
        <v>#REF!</v>
      </c>
      <c r="BX136" s="34" t="e">
        <f t="shared" si="157"/>
        <v>#REF!</v>
      </c>
      <c r="BY136" s="34" t="e">
        <f t="shared" si="157"/>
        <v>#REF!</v>
      </c>
      <c r="BZ136" s="34" t="e">
        <f t="shared" si="157"/>
        <v>#REF!</v>
      </c>
      <c r="CA136" s="34" t="e">
        <f t="shared" si="157"/>
        <v>#REF!</v>
      </c>
      <c r="CB136" s="34" t="e">
        <f t="shared" ref="CB136:CI136" si="158">CB135-SUM(CB134,CB129:CB130,CB132)</f>
        <v>#REF!</v>
      </c>
      <c r="CC136" s="34" t="e">
        <f t="shared" si="158"/>
        <v>#REF!</v>
      </c>
      <c r="CD136" s="34" t="e">
        <f t="shared" si="158"/>
        <v>#REF!</v>
      </c>
      <c r="CE136" s="34" t="e">
        <f t="shared" si="158"/>
        <v>#REF!</v>
      </c>
      <c r="CF136" s="34" t="e">
        <f t="shared" si="158"/>
        <v>#REF!</v>
      </c>
      <c r="CG136" s="34" t="e">
        <f t="shared" si="158"/>
        <v>#REF!</v>
      </c>
      <c r="CH136" s="34" t="e">
        <f t="shared" si="158"/>
        <v>#REF!</v>
      </c>
      <c r="CI136" s="34" t="e">
        <f t="shared" si="158"/>
        <v>#REF!</v>
      </c>
    </row>
    <row r="137" spans="1:87" x14ac:dyDescent="0.4">
      <c r="B137" s="6"/>
      <c r="C137" t="s">
        <v>212</v>
      </c>
      <c r="E137" s="12"/>
      <c r="F137" s="12"/>
      <c r="G137" s="13"/>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row>
    <row r="138" spans="1:87" x14ac:dyDescent="0.4">
      <c r="B138" s="6"/>
      <c r="C138" t="s">
        <v>212</v>
      </c>
      <c r="E138" s="12" t="s">
        <v>75</v>
      </c>
      <c r="F138" s="12"/>
      <c r="G138" s="13"/>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row>
    <row r="139" spans="1:87" x14ac:dyDescent="0.4">
      <c r="C139" t="s">
        <v>212</v>
      </c>
      <c r="E139" s="12" t="s">
        <v>77</v>
      </c>
      <c r="F139" s="12"/>
      <c r="G139" s="13"/>
      <c r="H139" s="29">
        <v>20</v>
      </c>
      <c r="I139" s="29">
        <v>20</v>
      </c>
      <c r="J139" s="29">
        <v>20</v>
      </c>
      <c r="K139" s="29">
        <v>20</v>
      </c>
      <c r="L139" s="29">
        <v>20</v>
      </c>
      <c r="M139" s="29">
        <v>20</v>
      </c>
      <c r="N139" s="36"/>
      <c r="O139" s="36"/>
      <c r="P139" s="30" cm="1">
        <f t="array" ref="P139">INDEX($H:$M,ROW(),MATCH(P$2,$H$1:$M$1,0))</f>
        <v>20</v>
      </c>
      <c r="Q139" s="30" cm="1">
        <f t="array" ref="Q139">INDEX($H:$M,ROW(),MATCH(Q$2,$H$1:$M$1,0))</f>
        <v>20</v>
      </c>
      <c r="R139" s="30" cm="1">
        <f t="array" ref="R139">INDEX($H:$M,ROW(),MATCH(R$2,$H$1:$M$1,0))</f>
        <v>20</v>
      </c>
      <c r="S139" s="30" cm="1">
        <f t="array" ref="S139">INDEX($H:$M,ROW(),MATCH(S$2,$H$1:$M$1,0))</f>
        <v>20</v>
      </c>
      <c r="T139" s="30" cm="1">
        <f t="array" ref="T139">INDEX($H:$M,ROW(),MATCH(T$2,$H$1:$M$1,0))</f>
        <v>20</v>
      </c>
      <c r="U139" s="30" cm="1">
        <f t="array" ref="U139">INDEX($H:$M,ROW(),MATCH(U$2,$H$1:$M$1,0))</f>
        <v>20</v>
      </c>
      <c r="V139" s="30" cm="1">
        <f t="array" ref="V139">INDEX($H:$M,ROW(),MATCH(V$2,$H$1:$M$1,0))</f>
        <v>20</v>
      </c>
      <c r="W139" s="30" cm="1">
        <f t="array" ref="W139">INDEX($H:$M,ROW(),MATCH(W$2,$H$1:$M$1,0))</f>
        <v>20</v>
      </c>
      <c r="X139" s="30" cm="1">
        <f t="array" ref="X139">INDEX($H:$M,ROW(),MATCH(X$2,$H$1:$M$1,0))</f>
        <v>20</v>
      </c>
      <c r="Y139" s="30" cm="1">
        <f t="array" ref="Y139">INDEX($H:$M,ROW(),MATCH(Y$2,$H$1:$M$1,0))</f>
        <v>20</v>
      </c>
      <c r="Z139" s="30" cm="1">
        <f t="array" ref="Z139">INDEX($H:$M,ROW(),MATCH(Z$2,$H$1:$M$1,0))</f>
        <v>20</v>
      </c>
      <c r="AA139" s="30" cm="1">
        <f t="array" ref="AA139">INDEX($H:$M,ROW(),MATCH(AA$2,$H$1:$M$1,0))</f>
        <v>20</v>
      </c>
      <c r="AB139" s="30" cm="1">
        <f t="array" ref="AB139">INDEX($H:$M,ROW(),MATCH(AB$2,$H$1:$M$1,0))</f>
        <v>20</v>
      </c>
      <c r="AC139" s="30" cm="1">
        <f t="array" ref="AC139">INDEX($H:$M,ROW(),MATCH(AC$2,$H$1:$M$1,0))</f>
        <v>20</v>
      </c>
      <c r="AD139" s="30" cm="1">
        <f t="array" ref="AD139">INDEX($H:$M,ROW(),MATCH(AD$2,$H$1:$M$1,0))</f>
        <v>20</v>
      </c>
      <c r="AE139" s="30" cm="1">
        <f t="array" ref="AE139">INDEX($H:$M,ROW(),MATCH(AE$2,$H$1:$M$1,0))</f>
        <v>20</v>
      </c>
      <c r="AF139" s="30" cm="1">
        <f t="array" ref="AF139">INDEX($H:$M,ROW(),MATCH(AF$2,$H$1:$M$1,0))</f>
        <v>20</v>
      </c>
      <c r="AG139" s="30" cm="1">
        <f t="array" ref="AG139">INDEX($H:$M,ROW(),MATCH(AG$2,$H$1:$M$1,0))</f>
        <v>20</v>
      </c>
      <c r="AH139" s="30" cm="1">
        <f t="array" ref="AH139">INDEX($H:$M,ROW(),MATCH(AH$2,$H$1:$M$1,0))</f>
        <v>20</v>
      </c>
      <c r="AI139" s="30" cm="1">
        <f t="array" ref="AI139">INDEX($H:$M,ROW(),MATCH(AI$2,$H$1:$M$1,0))</f>
        <v>20</v>
      </c>
      <c r="AJ139" s="30" cm="1">
        <f t="array" ref="AJ139">INDEX($H:$M,ROW(),MATCH(AJ$2,$H$1:$M$1,0))</f>
        <v>20</v>
      </c>
      <c r="AK139" s="30" cm="1">
        <f t="array" ref="AK139">INDEX($H:$M,ROW(),MATCH(AK$2,$H$1:$M$1,0))</f>
        <v>20</v>
      </c>
      <c r="AL139" s="30" cm="1">
        <f t="array" ref="AL139">INDEX($H:$M,ROW(),MATCH(AL$2,$H$1:$M$1,0))</f>
        <v>20</v>
      </c>
      <c r="AM139" s="30" cm="1">
        <f t="array" ref="AM139">INDEX($H:$M,ROW(),MATCH(AM$2,$H$1:$M$1,0))</f>
        <v>20</v>
      </c>
      <c r="AN139" s="30" cm="1">
        <f t="array" ref="AN139">INDEX($H:$M,ROW(),MATCH(AN$2,$H$1:$M$1,0))</f>
        <v>20</v>
      </c>
      <c r="AO139" s="30" cm="1">
        <f t="array" ref="AO139">INDEX($H:$M,ROW(),MATCH(AO$2,$H$1:$M$1,0))</f>
        <v>20</v>
      </c>
      <c r="AP139" s="30" cm="1">
        <f t="array" ref="AP139">INDEX($H:$M,ROW(),MATCH(AP$2,$H$1:$M$1,0))</f>
        <v>20</v>
      </c>
      <c r="AQ139" s="30" cm="1">
        <f t="array" ref="AQ139">INDEX($H:$M,ROW(),MATCH(AQ$2,$H$1:$M$1,0))</f>
        <v>20</v>
      </c>
      <c r="AR139" s="30" cm="1">
        <f t="array" ref="AR139">INDEX($H:$M,ROW(),MATCH(AR$2,$H$1:$M$1,0))</f>
        <v>20</v>
      </c>
      <c r="AS139" s="30" cm="1">
        <f t="array" ref="AS139">INDEX($H:$M,ROW(),MATCH(AS$2,$H$1:$M$1,0))</f>
        <v>20</v>
      </c>
      <c r="AT139" s="30" cm="1">
        <f t="array" ref="AT139">INDEX($H:$M,ROW(),MATCH(AT$2,$H$1:$M$1,0))</f>
        <v>20</v>
      </c>
      <c r="AU139" s="30" cm="1">
        <f t="array" ref="AU139">INDEX($H:$M,ROW(),MATCH(AU$2,$H$1:$M$1,0))</f>
        <v>20</v>
      </c>
      <c r="AV139" s="30" cm="1">
        <f t="array" ref="AV139">INDEX($H:$M,ROW(),MATCH(AV$2,$H$1:$M$1,0))</f>
        <v>20</v>
      </c>
      <c r="AW139" s="30" cm="1">
        <f t="array" ref="AW139">INDEX($H:$M,ROW(),MATCH(AW$2,$H$1:$M$1,0))</f>
        <v>20</v>
      </c>
      <c r="AX139" s="30" cm="1">
        <f t="array" ref="AX139">INDEX($H:$M,ROW(),MATCH(AX$2,$H$1:$M$1,0))</f>
        <v>20</v>
      </c>
      <c r="AY139" s="30" cm="1">
        <f t="array" ref="AY139">INDEX($H:$M,ROW(),MATCH(AY$2,$H$1:$M$1,0))</f>
        <v>20</v>
      </c>
      <c r="AZ139" s="30" cm="1">
        <f t="array" ref="AZ139">INDEX($H:$M,ROW(),MATCH(AZ$2,$H$1:$M$1,0))</f>
        <v>20</v>
      </c>
      <c r="BA139" s="30" cm="1">
        <f t="array" ref="BA139">INDEX($H:$M,ROW(),MATCH(BA$2,$H$1:$M$1,0))</f>
        <v>20</v>
      </c>
      <c r="BB139" s="30" cm="1">
        <f t="array" ref="BB139">INDEX($H:$M,ROW(),MATCH(BB$2,$H$1:$M$1,0))</f>
        <v>20</v>
      </c>
      <c r="BC139" s="30" cm="1">
        <f t="array" ref="BC139">INDEX($H:$M,ROW(),MATCH(BC$2,$H$1:$M$1,0))</f>
        <v>20</v>
      </c>
      <c r="BD139" s="30" cm="1">
        <f t="array" ref="BD139">INDEX($H:$M,ROW(),MATCH(BD$2,$H$1:$M$1,0))</f>
        <v>20</v>
      </c>
      <c r="BE139" s="30" cm="1">
        <f t="array" ref="BE139">INDEX($H:$M,ROW(),MATCH(BE$2,$H$1:$M$1,0))</f>
        <v>20</v>
      </c>
      <c r="BF139" s="30" cm="1">
        <f t="array" ref="BF139">INDEX($H:$M,ROW(),MATCH(BF$2,$H$1:$M$1,0))</f>
        <v>20</v>
      </c>
      <c r="BG139" s="30" cm="1">
        <f t="array" ref="BG139">INDEX($H:$M,ROW(),MATCH(BG$2,$H$1:$M$1,0))</f>
        <v>20</v>
      </c>
      <c r="BH139" s="30" cm="1">
        <f t="array" ref="BH139">INDEX($H:$M,ROW(),MATCH(BH$2,$H$1:$M$1,0))</f>
        <v>20</v>
      </c>
      <c r="BI139" s="30" cm="1">
        <f t="array" ref="BI139">INDEX($H:$M,ROW(),MATCH(BI$2,$H$1:$M$1,0))</f>
        <v>20</v>
      </c>
      <c r="BJ139" s="30" cm="1">
        <f t="array" ref="BJ139">INDEX($H:$M,ROW(),MATCH(BJ$2,$H$1:$M$1,0))</f>
        <v>20</v>
      </c>
      <c r="BK139" s="30" cm="1">
        <f t="array" ref="BK139">INDEX($H:$M,ROW(),MATCH(BK$2,$H$1:$M$1,0))</f>
        <v>20</v>
      </c>
      <c r="BL139" s="30" cm="1">
        <f t="array" ref="BL139">INDEX($H:$M,ROW(),MATCH(BL$2,$H$1:$M$1,0))</f>
        <v>20</v>
      </c>
      <c r="BM139" s="30" cm="1">
        <f t="array" ref="BM139">INDEX($H:$M,ROW(),MATCH(BM$2,$H$1:$M$1,0))</f>
        <v>20</v>
      </c>
      <c r="BN139" s="30" cm="1">
        <f t="array" ref="BN139">INDEX($H:$M,ROW(),MATCH(BN$2,$H$1:$M$1,0))</f>
        <v>20</v>
      </c>
      <c r="BO139" s="30" cm="1">
        <f t="array" ref="BO139">INDEX($H:$M,ROW(),MATCH(BO$2,$H$1:$M$1,0))</f>
        <v>20</v>
      </c>
      <c r="BP139" s="30" cm="1">
        <f t="array" ref="BP139">INDEX($H:$M,ROW(),MATCH(BP$2,$H$1:$M$1,0))</f>
        <v>20</v>
      </c>
      <c r="BQ139" s="30" cm="1">
        <f t="array" ref="BQ139">INDEX($H:$M,ROW(),MATCH(BQ$2,$H$1:$M$1,0))</f>
        <v>20</v>
      </c>
      <c r="BR139" s="30" cm="1">
        <f t="array" ref="BR139">INDEX($H:$M,ROW(),MATCH(BR$2,$H$1:$M$1,0))</f>
        <v>20</v>
      </c>
      <c r="BS139" s="30" cm="1">
        <f t="array" ref="BS139">INDEX($H:$M,ROW(),MATCH(BS$2,$H$1:$M$1,0))</f>
        <v>20</v>
      </c>
      <c r="BT139" s="30" cm="1">
        <f t="array" ref="BT139">INDEX($H:$M,ROW(),MATCH(BT$2,$H$1:$M$1,0))</f>
        <v>20</v>
      </c>
      <c r="BU139" s="30" cm="1">
        <f t="array" ref="BU139">INDEX($H:$M,ROW(),MATCH(BU$2,$H$1:$M$1,0))</f>
        <v>20</v>
      </c>
      <c r="BV139" s="30" cm="1">
        <f t="array" ref="BV139">INDEX($H:$M,ROW(),MATCH(BV$2,$H$1:$M$1,0))</f>
        <v>20</v>
      </c>
      <c r="BW139" s="30" cm="1">
        <f t="array" ref="BW139">INDEX($H:$M,ROW(),MATCH(BW$2,$H$1:$M$1,0))</f>
        <v>20</v>
      </c>
      <c r="BX139" s="30" cm="1">
        <f t="array" ref="BX139">INDEX($H:$M,ROW(),MATCH(BX$2,$H$1:$M$1,0))</f>
        <v>20</v>
      </c>
      <c r="BY139" s="30" cm="1">
        <f t="array" ref="BY139">INDEX($H:$M,ROW(),MATCH(BY$2,$H$1:$M$1,0))</f>
        <v>20</v>
      </c>
      <c r="BZ139" s="30" cm="1">
        <f t="array" ref="BZ139">INDEX($H:$M,ROW(),MATCH(BZ$2,$H$1:$M$1,0))</f>
        <v>20</v>
      </c>
      <c r="CA139" s="30" cm="1">
        <f t="array" ref="CA139">INDEX($H:$M,ROW(),MATCH(CA$2,$H$1:$M$1,0))</f>
        <v>20</v>
      </c>
      <c r="CB139" s="30" cm="1">
        <f t="array" ref="CB139">INDEX($H:$M,ROW(),MATCH(CB$2,$H$1:$M$1,0))</f>
        <v>20</v>
      </c>
      <c r="CC139" s="30" cm="1">
        <f t="array" ref="CC139">INDEX($H:$M,ROW(),MATCH(CC$2,$H$1:$M$1,0))</f>
        <v>20</v>
      </c>
      <c r="CD139" s="30" cm="1">
        <f t="array" ref="CD139">INDEX($H:$M,ROW(),MATCH(CD$2,$H$1:$M$1,0))</f>
        <v>20</v>
      </c>
      <c r="CE139" s="30" cm="1">
        <f t="array" ref="CE139">INDEX($H:$M,ROW(),MATCH(CE$2,$H$1:$M$1,0))</f>
        <v>20</v>
      </c>
      <c r="CF139" s="30" cm="1">
        <f t="array" ref="CF139">INDEX($H:$M,ROW(),MATCH(CF$2,$H$1:$M$1,0))</f>
        <v>20</v>
      </c>
      <c r="CG139" s="30" cm="1">
        <f t="array" ref="CG139">INDEX($H:$M,ROW(),MATCH(CG$2,$H$1:$M$1,0))</f>
        <v>20</v>
      </c>
      <c r="CH139" s="30" cm="1">
        <f t="array" ref="CH139">INDEX($H:$M,ROW(),MATCH(CH$2,$H$1:$M$1,0))</f>
        <v>20</v>
      </c>
      <c r="CI139" s="30" cm="1">
        <f t="array" ref="CI139">INDEX($H:$M,ROW(),MATCH(CI$2,$H$1:$M$1,0))</f>
        <v>20</v>
      </c>
    </row>
    <row r="140" spans="1:87" x14ac:dyDescent="0.4">
      <c r="B140" t="s">
        <v>198</v>
      </c>
      <c r="C140" t="s">
        <v>212</v>
      </c>
      <c r="E140" s="27" t="str">
        <f>SUBSTITUTE(E127,":","")&amp;" Revenue"</f>
        <v>Subscription revenue - Tiers, primary Revenue</v>
      </c>
      <c r="F140" s="27"/>
      <c r="G140" s="9"/>
      <c r="H140" s="28" t="e">
        <f t="shared" ref="H140:M140" si="159">SUMIF($2:$2,H$1,140:140)</f>
        <v>#REF!</v>
      </c>
      <c r="I140" s="28" t="e">
        <f t="shared" si="159"/>
        <v>#REF!</v>
      </c>
      <c r="J140" s="28" t="e">
        <f t="shared" si="159"/>
        <v>#REF!</v>
      </c>
      <c r="K140" s="28" t="e">
        <f t="shared" si="159"/>
        <v>#REF!</v>
      </c>
      <c r="L140" s="28" t="e">
        <f t="shared" si="159"/>
        <v>#REF!</v>
      </c>
      <c r="M140" s="28" t="e">
        <f t="shared" si="159"/>
        <v>#REF!</v>
      </c>
      <c r="P140" s="28" t="e">
        <f t="shared" ref="P140:CA140" si="160">P139*AVERAGE(P135,P129)</f>
        <v>#REF!</v>
      </c>
      <c r="Q140" s="28" t="e">
        <f t="shared" si="160"/>
        <v>#REF!</v>
      </c>
      <c r="R140" s="28" t="e">
        <f t="shared" si="160"/>
        <v>#REF!</v>
      </c>
      <c r="S140" s="28" t="e">
        <f t="shared" si="160"/>
        <v>#REF!</v>
      </c>
      <c r="T140" s="28" t="e">
        <f t="shared" si="160"/>
        <v>#REF!</v>
      </c>
      <c r="U140" s="28" t="e">
        <f t="shared" si="160"/>
        <v>#REF!</v>
      </c>
      <c r="V140" s="28" t="e">
        <f t="shared" si="160"/>
        <v>#REF!</v>
      </c>
      <c r="W140" s="28" t="e">
        <f t="shared" si="160"/>
        <v>#REF!</v>
      </c>
      <c r="X140" s="28" t="e">
        <f t="shared" si="160"/>
        <v>#REF!</v>
      </c>
      <c r="Y140" s="28" t="e">
        <f t="shared" si="160"/>
        <v>#REF!</v>
      </c>
      <c r="Z140" s="28" t="e">
        <f t="shared" si="160"/>
        <v>#REF!</v>
      </c>
      <c r="AA140" s="28" t="e">
        <f t="shared" si="160"/>
        <v>#REF!</v>
      </c>
      <c r="AB140" s="28" t="e">
        <f t="shared" si="160"/>
        <v>#REF!</v>
      </c>
      <c r="AC140" s="28" t="e">
        <f t="shared" si="160"/>
        <v>#REF!</v>
      </c>
      <c r="AD140" s="28" t="e">
        <f t="shared" si="160"/>
        <v>#REF!</v>
      </c>
      <c r="AE140" s="28" t="e">
        <f t="shared" si="160"/>
        <v>#REF!</v>
      </c>
      <c r="AF140" s="28" t="e">
        <f t="shared" si="160"/>
        <v>#REF!</v>
      </c>
      <c r="AG140" s="28" t="e">
        <f t="shared" si="160"/>
        <v>#REF!</v>
      </c>
      <c r="AH140" s="28" t="e">
        <f t="shared" si="160"/>
        <v>#REF!</v>
      </c>
      <c r="AI140" s="28" t="e">
        <f t="shared" si="160"/>
        <v>#REF!</v>
      </c>
      <c r="AJ140" s="28" t="e">
        <f t="shared" si="160"/>
        <v>#REF!</v>
      </c>
      <c r="AK140" s="28" t="e">
        <f t="shared" si="160"/>
        <v>#REF!</v>
      </c>
      <c r="AL140" s="28" t="e">
        <f t="shared" si="160"/>
        <v>#REF!</v>
      </c>
      <c r="AM140" s="28" t="e">
        <f t="shared" si="160"/>
        <v>#REF!</v>
      </c>
      <c r="AN140" s="28" t="e">
        <f t="shared" si="160"/>
        <v>#REF!</v>
      </c>
      <c r="AO140" s="28" t="e">
        <f t="shared" si="160"/>
        <v>#REF!</v>
      </c>
      <c r="AP140" s="28" t="e">
        <f t="shared" si="160"/>
        <v>#REF!</v>
      </c>
      <c r="AQ140" s="28" t="e">
        <f t="shared" si="160"/>
        <v>#REF!</v>
      </c>
      <c r="AR140" s="28" t="e">
        <f t="shared" si="160"/>
        <v>#REF!</v>
      </c>
      <c r="AS140" s="28" t="e">
        <f t="shared" si="160"/>
        <v>#REF!</v>
      </c>
      <c r="AT140" s="28" t="e">
        <f t="shared" si="160"/>
        <v>#REF!</v>
      </c>
      <c r="AU140" s="28" t="e">
        <f t="shared" si="160"/>
        <v>#REF!</v>
      </c>
      <c r="AV140" s="28" t="e">
        <f t="shared" si="160"/>
        <v>#REF!</v>
      </c>
      <c r="AW140" s="28" t="e">
        <f t="shared" si="160"/>
        <v>#REF!</v>
      </c>
      <c r="AX140" s="28" t="e">
        <f t="shared" si="160"/>
        <v>#REF!</v>
      </c>
      <c r="AY140" s="28" t="e">
        <f t="shared" si="160"/>
        <v>#REF!</v>
      </c>
      <c r="AZ140" s="28" t="e">
        <f t="shared" si="160"/>
        <v>#REF!</v>
      </c>
      <c r="BA140" s="28" t="e">
        <f t="shared" si="160"/>
        <v>#REF!</v>
      </c>
      <c r="BB140" s="28" t="e">
        <f t="shared" si="160"/>
        <v>#REF!</v>
      </c>
      <c r="BC140" s="28" t="e">
        <f t="shared" si="160"/>
        <v>#REF!</v>
      </c>
      <c r="BD140" s="28" t="e">
        <f t="shared" si="160"/>
        <v>#REF!</v>
      </c>
      <c r="BE140" s="28" t="e">
        <f t="shared" si="160"/>
        <v>#REF!</v>
      </c>
      <c r="BF140" s="28" t="e">
        <f t="shared" si="160"/>
        <v>#REF!</v>
      </c>
      <c r="BG140" s="28" t="e">
        <f t="shared" si="160"/>
        <v>#REF!</v>
      </c>
      <c r="BH140" s="28" t="e">
        <f t="shared" si="160"/>
        <v>#REF!</v>
      </c>
      <c r="BI140" s="28" t="e">
        <f t="shared" si="160"/>
        <v>#REF!</v>
      </c>
      <c r="BJ140" s="28" t="e">
        <f t="shared" si="160"/>
        <v>#REF!</v>
      </c>
      <c r="BK140" s="28" t="e">
        <f t="shared" si="160"/>
        <v>#REF!</v>
      </c>
      <c r="BL140" s="28" t="e">
        <f t="shared" si="160"/>
        <v>#REF!</v>
      </c>
      <c r="BM140" s="28" t="e">
        <f t="shared" si="160"/>
        <v>#REF!</v>
      </c>
      <c r="BN140" s="28" t="e">
        <f t="shared" si="160"/>
        <v>#REF!</v>
      </c>
      <c r="BO140" s="28" t="e">
        <f t="shared" si="160"/>
        <v>#REF!</v>
      </c>
      <c r="BP140" s="28" t="e">
        <f t="shared" si="160"/>
        <v>#REF!</v>
      </c>
      <c r="BQ140" s="28" t="e">
        <f t="shared" si="160"/>
        <v>#REF!</v>
      </c>
      <c r="BR140" s="28" t="e">
        <f t="shared" si="160"/>
        <v>#REF!</v>
      </c>
      <c r="BS140" s="28" t="e">
        <f t="shared" si="160"/>
        <v>#REF!</v>
      </c>
      <c r="BT140" s="28" t="e">
        <f t="shared" si="160"/>
        <v>#REF!</v>
      </c>
      <c r="BU140" s="28" t="e">
        <f t="shared" si="160"/>
        <v>#REF!</v>
      </c>
      <c r="BV140" s="28" t="e">
        <f t="shared" si="160"/>
        <v>#REF!</v>
      </c>
      <c r="BW140" s="28" t="e">
        <f t="shared" si="160"/>
        <v>#REF!</v>
      </c>
      <c r="BX140" s="28" t="e">
        <f t="shared" si="160"/>
        <v>#REF!</v>
      </c>
      <c r="BY140" s="28" t="e">
        <f t="shared" si="160"/>
        <v>#REF!</v>
      </c>
      <c r="BZ140" s="28" t="e">
        <f t="shared" si="160"/>
        <v>#REF!</v>
      </c>
      <c r="CA140" s="28" t="e">
        <f t="shared" si="160"/>
        <v>#REF!</v>
      </c>
      <c r="CB140" s="28" t="e">
        <f t="shared" ref="CB140:CI140" si="161">CB139*AVERAGE(CB135,CB129)</f>
        <v>#REF!</v>
      </c>
      <c r="CC140" s="28" t="e">
        <f t="shared" si="161"/>
        <v>#REF!</v>
      </c>
      <c r="CD140" s="28" t="e">
        <f t="shared" si="161"/>
        <v>#REF!</v>
      </c>
      <c r="CE140" s="28" t="e">
        <f t="shared" si="161"/>
        <v>#REF!</v>
      </c>
      <c r="CF140" s="28" t="e">
        <f t="shared" si="161"/>
        <v>#REF!</v>
      </c>
      <c r="CG140" s="28" t="e">
        <f t="shared" si="161"/>
        <v>#REF!</v>
      </c>
      <c r="CH140" s="28" t="e">
        <f t="shared" si="161"/>
        <v>#REF!</v>
      </c>
      <c r="CI140" s="28" t="e">
        <f t="shared" si="161"/>
        <v>#REF!</v>
      </c>
    </row>
    <row r="141" spans="1:87" x14ac:dyDescent="0.4">
      <c r="B141" s="6"/>
      <c r="C141" t="s">
        <v>212</v>
      </c>
    </row>
    <row r="142" spans="1:87" outlineLevel="1" x14ac:dyDescent="0.4">
      <c r="B142" s="6"/>
      <c r="C142" t="s">
        <v>212</v>
      </c>
      <c r="E142" s="12" t="s">
        <v>166</v>
      </c>
      <c r="F142" s="12"/>
      <c r="G142" s="13"/>
      <c r="H142" s="34"/>
      <c r="I142" s="34"/>
      <c r="J142" s="34"/>
      <c r="K142" s="34"/>
      <c r="L142" s="34"/>
      <c r="M142" s="34"/>
      <c r="P142" s="34" t="e">
        <f>P135</f>
        <v>#REF!</v>
      </c>
      <c r="Q142" s="34" t="e">
        <f t="shared" ref="Q142:CB142" si="162">Q135</f>
        <v>#REF!</v>
      </c>
      <c r="R142" s="34" t="e">
        <f t="shared" si="162"/>
        <v>#REF!</v>
      </c>
      <c r="S142" s="34" t="e">
        <f t="shared" si="162"/>
        <v>#REF!</v>
      </c>
      <c r="T142" s="34" t="e">
        <f t="shared" si="162"/>
        <v>#REF!</v>
      </c>
      <c r="U142" s="34" t="e">
        <f t="shared" si="162"/>
        <v>#REF!</v>
      </c>
      <c r="V142" s="34" t="e">
        <f t="shared" si="162"/>
        <v>#REF!</v>
      </c>
      <c r="W142" s="34" t="e">
        <f t="shared" si="162"/>
        <v>#REF!</v>
      </c>
      <c r="X142" s="34" t="e">
        <f t="shared" si="162"/>
        <v>#REF!</v>
      </c>
      <c r="Y142" s="34" t="e">
        <f t="shared" si="162"/>
        <v>#REF!</v>
      </c>
      <c r="Z142" s="34" t="e">
        <f t="shared" si="162"/>
        <v>#REF!</v>
      </c>
      <c r="AA142" s="34" t="e">
        <f t="shared" si="162"/>
        <v>#REF!</v>
      </c>
      <c r="AB142" s="34" t="e">
        <f t="shared" si="162"/>
        <v>#REF!</v>
      </c>
      <c r="AC142" s="34" t="e">
        <f t="shared" si="162"/>
        <v>#REF!</v>
      </c>
      <c r="AD142" s="34" t="e">
        <f t="shared" si="162"/>
        <v>#REF!</v>
      </c>
      <c r="AE142" s="34" t="e">
        <f t="shared" si="162"/>
        <v>#REF!</v>
      </c>
      <c r="AF142" s="34" t="e">
        <f t="shared" si="162"/>
        <v>#REF!</v>
      </c>
      <c r="AG142" s="34" t="e">
        <f t="shared" si="162"/>
        <v>#REF!</v>
      </c>
      <c r="AH142" s="34" t="e">
        <f t="shared" si="162"/>
        <v>#REF!</v>
      </c>
      <c r="AI142" s="34" t="e">
        <f t="shared" si="162"/>
        <v>#REF!</v>
      </c>
      <c r="AJ142" s="34" t="e">
        <f t="shared" si="162"/>
        <v>#REF!</v>
      </c>
      <c r="AK142" s="34" t="e">
        <f t="shared" si="162"/>
        <v>#REF!</v>
      </c>
      <c r="AL142" s="34" t="e">
        <f t="shared" si="162"/>
        <v>#REF!</v>
      </c>
      <c r="AM142" s="34" t="e">
        <f t="shared" si="162"/>
        <v>#REF!</v>
      </c>
      <c r="AN142" s="34" t="e">
        <f t="shared" si="162"/>
        <v>#REF!</v>
      </c>
      <c r="AO142" s="34" t="e">
        <f t="shared" si="162"/>
        <v>#REF!</v>
      </c>
      <c r="AP142" s="34" t="e">
        <f t="shared" si="162"/>
        <v>#REF!</v>
      </c>
      <c r="AQ142" s="34" t="e">
        <f t="shared" si="162"/>
        <v>#REF!</v>
      </c>
      <c r="AR142" s="34" t="e">
        <f t="shared" si="162"/>
        <v>#REF!</v>
      </c>
      <c r="AS142" s="34" t="e">
        <f t="shared" si="162"/>
        <v>#REF!</v>
      </c>
      <c r="AT142" s="34" t="e">
        <f t="shared" si="162"/>
        <v>#REF!</v>
      </c>
      <c r="AU142" s="34" t="e">
        <f t="shared" si="162"/>
        <v>#REF!</v>
      </c>
      <c r="AV142" s="34" t="e">
        <f t="shared" si="162"/>
        <v>#REF!</v>
      </c>
      <c r="AW142" s="34" t="e">
        <f t="shared" si="162"/>
        <v>#REF!</v>
      </c>
      <c r="AX142" s="34" t="e">
        <f t="shared" si="162"/>
        <v>#REF!</v>
      </c>
      <c r="AY142" s="34" t="e">
        <f t="shared" si="162"/>
        <v>#REF!</v>
      </c>
      <c r="AZ142" s="34" t="e">
        <f t="shared" si="162"/>
        <v>#REF!</v>
      </c>
      <c r="BA142" s="34" t="e">
        <f t="shared" si="162"/>
        <v>#REF!</v>
      </c>
      <c r="BB142" s="34" t="e">
        <f t="shared" si="162"/>
        <v>#REF!</v>
      </c>
      <c r="BC142" s="34" t="e">
        <f t="shared" si="162"/>
        <v>#REF!</v>
      </c>
      <c r="BD142" s="34" t="e">
        <f t="shared" si="162"/>
        <v>#REF!</v>
      </c>
      <c r="BE142" s="34" t="e">
        <f t="shared" si="162"/>
        <v>#REF!</v>
      </c>
      <c r="BF142" s="34" t="e">
        <f t="shared" si="162"/>
        <v>#REF!</v>
      </c>
      <c r="BG142" s="34" t="e">
        <f t="shared" si="162"/>
        <v>#REF!</v>
      </c>
      <c r="BH142" s="34" t="e">
        <f t="shared" si="162"/>
        <v>#REF!</v>
      </c>
      <c r="BI142" s="34" t="e">
        <f t="shared" si="162"/>
        <v>#REF!</v>
      </c>
      <c r="BJ142" s="34" t="e">
        <f t="shared" si="162"/>
        <v>#REF!</v>
      </c>
      <c r="BK142" s="34" t="e">
        <f t="shared" si="162"/>
        <v>#REF!</v>
      </c>
      <c r="BL142" s="34" t="e">
        <f t="shared" si="162"/>
        <v>#REF!</v>
      </c>
      <c r="BM142" s="34" t="e">
        <f t="shared" si="162"/>
        <v>#REF!</v>
      </c>
      <c r="BN142" s="34" t="e">
        <f t="shared" si="162"/>
        <v>#REF!</v>
      </c>
      <c r="BO142" s="34" t="e">
        <f t="shared" si="162"/>
        <v>#REF!</v>
      </c>
      <c r="BP142" s="34" t="e">
        <f t="shared" si="162"/>
        <v>#REF!</v>
      </c>
      <c r="BQ142" s="34" t="e">
        <f t="shared" si="162"/>
        <v>#REF!</v>
      </c>
      <c r="BR142" s="34" t="e">
        <f t="shared" si="162"/>
        <v>#REF!</v>
      </c>
      <c r="BS142" s="34" t="e">
        <f t="shared" si="162"/>
        <v>#REF!</v>
      </c>
      <c r="BT142" s="34" t="e">
        <f t="shared" si="162"/>
        <v>#REF!</v>
      </c>
      <c r="BU142" s="34" t="e">
        <f t="shared" si="162"/>
        <v>#REF!</v>
      </c>
      <c r="BV142" s="34" t="e">
        <f t="shared" si="162"/>
        <v>#REF!</v>
      </c>
      <c r="BW142" s="34" t="e">
        <f t="shared" si="162"/>
        <v>#REF!</v>
      </c>
      <c r="BX142" s="34" t="e">
        <f t="shared" si="162"/>
        <v>#REF!</v>
      </c>
      <c r="BY142" s="34" t="e">
        <f t="shared" si="162"/>
        <v>#REF!</v>
      </c>
      <c r="BZ142" s="34" t="e">
        <f t="shared" si="162"/>
        <v>#REF!</v>
      </c>
      <c r="CA142" s="34" t="e">
        <f t="shared" si="162"/>
        <v>#REF!</v>
      </c>
      <c r="CB142" s="34" t="e">
        <f t="shared" si="162"/>
        <v>#REF!</v>
      </c>
      <c r="CC142" s="34" t="e">
        <f t="shared" ref="CC142:CI142" si="163">CC135</f>
        <v>#REF!</v>
      </c>
      <c r="CD142" s="34" t="e">
        <f t="shared" si="163"/>
        <v>#REF!</v>
      </c>
      <c r="CE142" s="34" t="e">
        <f t="shared" si="163"/>
        <v>#REF!</v>
      </c>
      <c r="CF142" s="34" t="e">
        <f t="shared" si="163"/>
        <v>#REF!</v>
      </c>
      <c r="CG142" s="34" t="e">
        <f t="shared" si="163"/>
        <v>#REF!</v>
      </c>
      <c r="CH142" s="34" t="e">
        <f t="shared" si="163"/>
        <v>#REF!</v>
      </c>
      <c r="CI142" s="34" t="e">
        <f t="shared" si="163"/>
        <v>#REF!</v>
      </c>
    </row>
    <row r="143" spans="1:87" outlineLevel="1" x14ac:dyDescent="0.4">
      <c r="B143" s="6"/>
      <c r="C143" t="s">
        <v>212</v>
      </c>
    </row>
    <row r="144" spans="1:87" s="46" customFormat="1" x14ac:dyDescent="0.4">
      <c r="C144" s="46" t="s">
        <v>150</v>
      </c>
      <c r="E144" s="50" t="s">
        <v>183</v>
      </c>
      <c r="F144" s="50"/>
      <c r="G144" s="71"/>
    </row>
    <row r="145" spans="1:87" x14ac:dyDescent="0.4">
      <c r="C145" t="s">
        <v>150</v>
      </c>
      <c r="E145" s="12" t="s">
        <v>184</v>
      </c>
      <c r="F145" s="12"/>
      <c r="G145" s="13"/>
      <c r="H145" s="17">
        <v>1000</v>
      </c>
      <c r="I145" s="17">
        <v>1000</v>
      </c>
      <c r="J145" s="17">
        <v>1000</v>
      </c>
      <c r="K145" s="17">
        <v>1000</v>
      </c>
      <c r="L145" s="17">
        <v>1000</v>
      </c>
      <c r="M145" s="17">
        <v>1000</v>
      </c>
      <c r="P145" s="15" cm="1">
        <f t="array" ref="P145">INDEX($H:$M,ROW(),MATCH(P$2,$H$1:$M$1,0))/12</f>
        <v>83.333333333333329</v>
      </c>
      <c r="Q145" s="15" cm="1">
        <f t="array" ref="Q145">INDEX($H:$M,ROW(),MATCH(Q$2,$H$1:$M$1,0))/12</f>
        <v>83.333333333333329</v>
      </c>
      <c r="R145" s="15" cm="1">
        <f t="array" ref="R145">INDEX($H:$M,ROW(),MATCH(R$2,$H$1:$M$1,0))/12</f>
        <v>83.333333333333329</v>
      </c>
      <c r="S145" s="15" cm="1">
        <f t="array" ref="S145">INDEX($H:$M,ROW(),MATCH(S$2,$H$1:$M$1,0))/12</f>
        <v>83.333333333333329</v>
      </c>
      <c r="T145" s="15" cm="1">
        <f t="array" ref="T145">INDEX($H:$M,ROW(),MATCH(T$2,$H$1:$M$1,0))/12</f>
        <v>83.333333333333329</v>
      </c>
      <c r="U145" s="15" cm="1">
        <f t="array" ref="U145">INDEX($H:$M,ROW(),MATCH(U$2,$H$1:$M$1,0))/12</f>
        <v>83.333333333333329</v>
      </c>
      <c r="V145" s="15" cm="1">
        <f t="array" ref="V145">INDEX($H:$M,ROW(),MATCH(V$2,$H$1:$M$1,0))/12</f>
        <v>83.333333333333329</v>
      </c>
      <c r="W145" s="15" cm="1">
        <f t="array" ref="W145">INDEX($H:$M,ROW(),MATCH(W$2,$H$1:$M$1,0))/12</f>
        <v>83.333333333333329</v>
      </c>
      <c r="X145" s="15" cm="1">
        <f t="array" ref="X145">INDEX($H:$M,ROW(),MATCH(X$2,$H$1:$M$1,0))/12</f>
        <v>83.333333333333329</v>
      </c>
      <c r="Y145" s="15" cm="1">
        <f t="array" ref="Y145">INDEX($H:$M,ROW(),MATCH(Y$2,$H$1:$M$1,0))/12</f>
        <v>83.333333333333329</v>
      </c>
      <c r="Z145" s="15" cm="1">
        <f t="array" ref="Z145">INDEX($H:$M,ROW(),MATCH(Z$2,$H$1:$M$1,0))/12</f>
        <v>83.333333333333329</v>
      </c>
      <c r="AA145" s="15" cm="1">
        <f t="array" ref="AA145">INDEX($H:$M,ROW(),MATCH(AA$2,$H$1:$M$1,0))/12</f>
        <v>83.333333333333329</v>
      </c>
      <c r="AB145" s="15" cm="1">
        <f t="array" ref="AB145">INDEX($H:$M,ROW(),MATCH(AB$2,$H$1:$M$1,0))/12</f>
        <v>83.333333333333329</v>
      </c>
      <c r="AC145" s="15" cm="1">
        <f t="array" ref="AC145">INDEX($H:$M,ROW(),MATCH(AC$2,$H$1:$M$1,0))/12</f>
        <v>83.333333333333329</v>
      </c>
      <c r="AD145" s="15" cm="1">
        <f t="array" ref="AD145">INDEX($H:$M,ROW(),MATCH(AD$2,$H$1:$M$1,0))/12</f>
        <v>83.333333333333329</v>
      </c>
      <c r="AE145" s="15" cm="1">
        <f t="array" ref="AE145">INDEX($H:$M,ROW(),MATCH(AE$2,$H$1:$M$1,0))/12</f>
        <v>83.333333333333329</v>
      </c>
      <c r="AF145" s="15" cm="1">
        <f t="array" ref="AF145">INDEX($H:$M,ROW(),MATCH(AF$2,$H$1:$M$1,0))/12</f>
        <v>83.333333333333329</v>
      </c>
      <c r="AG145" s="15" cm="1">
        <f t="array" ref="AG145">INDEX($H:$M,ROW(),MATCH(AG$2,$H$1:$M$1,0))/12</f>
        <v>83.333333333333329</v>
      </c>
      <c r="AH145" s="15" cm="1">
        <f t="array" ref="AH145">INDEX($H:$M,ROW(),MATCH(AH$2,$H$1:$M$1,0))/12</f>
        <v>83.333333333333329</v>
      </c>
      <c r="AI145" s="15" cm="1">
        <f t="array" ref="AI145">INDEX($H:$M,ROW(),MATCH(AI$2,$H$1:$M$1,0))/12</f>
        <v>83.333333333333329</v>
      </c>
      <c r="AJ145" s="15" cm="1">
        <f t="array" ref="AJ145">INDEX($H:$M,ROW(),MATCH(AJ$2,$H$1:$M$1,0))/12</f>
        <v>83.333333333333329</v>
      </c>
      <c r="AK145" s="15" cm="1">
        <f t="array" ref="AK145">INDEX($H:$M,ROW(),MATCH(AK$2,$H$1:$M$1,0))/12</f>
        <v>83.333333333333329</v>
      </c>
      <c r="AL145" s="15" cm="1">
        <f t="array" ref="AL145">INDEX($H:$M,ROW(),MATCH(AL$2,$H$1:$M$1,0))/12</f>
        <v>83.333333333333329</v>
      </c>
      <c r="AM145" s="15" cm="1">
        <f t="array" ref="AM145">INDEX($H:$M,ROW(),MATCH(AM$2,$H$1:$M$1,0))/12</f>
        <v>83.333333333333329</v>
      </c>
      <c r="AN145" s="15" cm="1">
        <f t="array" ref="AN145">INDEX($H:$M,ROW(),MATCH(AN$2,$H$1:$M$1,0))/12</f>
        <v>83.333333333333329</v>
      </c>
      <c r="AO145" s="15" cm="1">
        <f t="array" ref="AO145">INDEX($H:$M,ROW(),MATCH(AO$2,$H$1:$M$1,0))/12</f>
        <v>83.333333333333329</v>
      </c>
      <c r="AP145" s="15" cm="1">
        <f t="array" ref="AP145">INDEX($H:$M,ROW(),MATCH(AP$2,$H$1:$M$1,0))/12</f>
        <v>83.333333333333329</v>
      </c>
      <c r="AQ145" s="15" cm="1">
        <f t="array" ref="AQ145">INDEX($H:$M,ROW(),MATCH(AQ$2,$H$1:$M$1,0))/12</f>
        <v>83.333333333333329</v>
      </c>
      <c r="AR145" s="15" cm="1">
        <f t="array" ref="AR145">INDEX($H:$M,ROW(),MATCH(AR$2,$H$1:$M$1,0))/12</f>
        <v>83.333333333333329</v>
      </c>
      <c r="AS145" s="15" cm="1">
        <f t="array" ref="AS145">INDEX($H:$M,ROW(),MATCH(AS$2,$H$1:$M$1,0))/12</f>
        <v>83.333333333333329</v>
      </c>
      <c r="AT145" s="15" cm="1">
        <f t="array" ref="AT145">INDEX($H:$M,ROW(),MATCH(AT$2,$H$1:$M$1,0))/12</f>
        <v>83.333333333333329</v>
      </c>
      <c r="AU145" s="15" cm="1">
        <f t="array" ref="AU145">INDEX($H:$M,ROW(),MATCH(AU$2,$H$1:$M$1,0))/12</f>
        <v>83.333333333333329</v>
      </c>
      <c r="AV145" s="15" cm="1">
        <f t="array" ref="AV145">INDEX($H:$M,ROW(),MATCH(AV$2,$H$1:$M$1,0))/12</f>
        <v>83.333333333333329</v>
      </c>
      <c r="AW145" s="15" cm="1">
        <f t="array" ref="AW145">INDEX($H:$M,ROW(),MATCH(AW$2,$H$1:$M$1,0))/12</f>
        <v>83.333333333333329</v>
      </c>
      <c r="AX145" s="15" cm="1">
        <f t="array" ref="AX145">INDEX($H:$M,ROW(),MATCH(AX$2,$H$1:$M$1,0))/12</f>
        <v>83.333333333333329</v>
      </c>
      <c r="AY145" s="15" cm="1">
        <f t="array" ref="AY145">INDEX($H:$M,ROW(),MATCH(AY$2,$H$1:$M$1,0))/12</f>
        <v>83.333333333333329</v>
      </c>
      <c r="AZ145" s="15" cm="1">
        <f t="array" ref="AZ145">INDEX($H:$M,ROW(),MATCH(AZ$2,$H$1:$M$1,0))/12</f>
        <v>83.333333333333329</v>
      </c>
      <c r="BA145" s="15" cm="1">
        <f t="array" ref="BA145">INDEX($H:$M,ROW(),MATCH(BA$2,$H$1:$M$1,0))/12</f>
        <v>83.333333333333329</v>
      </c>
      <c r="BB145" s="15" cm="1">
        <f t="array" ref="BB145">INDEX($H:$M,ROW(),MATCH(BB$2,$H$1:$M$1,0))/12</f>
        <v>83.333333333333329</v>
      </c>
      <c r="BC145" s="15" cm="1">
        <f t="array" ref="BC145">INDEX($H:$M,ROW(),MATCH(BC$2,$H$1:$M$1,0))/12</f>
        <v>83.333333333333329</v>
      </c>
      <c r="BD145" s="15" cm="1">
        <f t="array" ref="BD145">INDEX($H:$M,ROW(),MATCH(BD$2,$H$1:$M$1,0))/12</f>
        <v>83.333333333333329</v>
      </c>
      <c r="BE145" s="15" cm="1">
        <f t="array" ref="BE145">INDEX($H:$M,ROW(),MATCH(BE$2,$H$1:$M$1,0))/12</f>
        <v>83.333333333333329</v>
      </c>
      <c r="BF145" s="15" cm="1">
        <f t="array" ref="BF145">INDEX($H:$M,ROW(),MATCH(BF$2,$H$1:$M$1,0))/12</f>
        <v>83.333333333333329</v>
      </c>
      <c r="BG145" s="15" cm="1">
        <f t="array" ref="BG145">INDEX($H:$M,ROW(),MATCH(BG$2,$H$1:$M$1,0))/12</f>
        <v>83.333333333333329</v>
      </c>
      <c r="BH145" s="15" cm="1">
        <f t="array" ref="BH145">INDEX($H:$M,ROW(),MATCH(BH$2,$H$1:$M$1,0))/12</f>
        <v>83.333333333333329</v>
      </c>
      <c r="BI145" s="15" cm="1">
        <f t="array" ref="BI145">INDEX($H:$M,ROW(),MATCH(BI$2,$H$1:$M$1,0))/12</f>
        <v>83.333333333333329</v>
      </c>
      <c r="BJ145" s="15" cm="1">
        <f t="array" ref="BJ145">INDEX($H:$M,ROW(),MATCH(BJ$2,$H$1:$M$1,0))/12</f>
        <v>83.333333333333329</v>
      </c>
      <c r="BK145" s="15" cm="1">
        <f t="array" ref="BK145">INDEX($H:$M,ROW(),MATCH(BK$2,$H$1:$M$1,0))/12</f>
        <v>83.333333333333329</v>
      </c>
      <c r="BL145" s="15" cm="1">
        <f t="array" ref="BL145">INDEX($H:$M,ROW(),MATCH(BL$2,$H$1:$M$1,0))/12</f>
        <v>83.333333333333329</v>
      </c>
      <c r="BM145" s="15" cm="1">
        <f t="array" ref="BM145">INDEX($H:$M,ROW(),MATCH(BM$2,$H$1:$M$1,0))/12</f>
        <v>83.333333333333329</v>
      </c>
      <c r="BN145" s="15" cm="1">
        <f t="array" ref="BN145">INDEX($H:$M,ROW(),MATCH(BN$2,$H$1:$M$1,0))/12</f>
        <v>83.333333333333329</v>
      </c>
      <c r="BO145" s="15" cm="1">
        <f t="array" ref="BO145">INDEX($H:$M,ROW(),MATCH(BO$2,$H$1:$M$1,0))/12</f>
        <v>83.333333333333329</v>
      </c>
      <c r="BP145" s="15" cm="1">
        <f t="array" ref="BP145">INDEX($H:$M,ROW(),MATCH(BP$2,$H$1:$M$1,0))/12</f>
        <v>83.333333333333329</v>
      </c>
      <c r="BQ145" s="15" cm="1">
        <f t="array" ref="BQ145">INDEX($H:$M,ROW(),MATCH(BQ$2,$H$1:$M$1,0))/12</f>
        <v>83.333333333333329</v>
      </c>
      <c r="BR145" s="15" cm="1">
        <f t="array" ref="BR145">INDEX($H:$M,ROW(),MATCH(BR$2,$H$1:$M$1,0))/12</f>
        <v>83.333333333333329</v>
      </c>
      <c r="BS145" s="15" cm="1">
        <f t="array" ref="BS145">INDEX($H:$M,ROW(),MATCH(BS$2,$H$1:$M$1,0))/12</f>
        <v>83.333333333333329</v>
      </c>
      <c r="BT145" s="15" cm="1">
        <f t="array" ref="BT145">INDEX($H:$M,ROW(),MATCH(BT$2,$H$1:$M$1,0))/12</f>
        <v>83.333333333333329</v>
      </c>
      <c r="BU145" s="15" cm="1">
        <f t="array" ref="BU145">INDEX($H:$M,ROW(),MATCH(BU$2,$H$1:$M$1,0))/12</f>
        <v>83.333333333333329</v>
      </c>
      <c r="BV145" s="15" cm="1">
        <f t="array" ref="BV145">INDEX($H:$M,ROW(),MATCH(BV$2,$H$1:$M$1,0))/12</f>
        <v>83.333333333333329</v>
      </c>
      <c r="BW145" s="15" cm="1">
        <f t="array" ref="BW145">INDEX($H:$M,ROW(),MATCH(BW$2,$H$1:$M$1,0))/12</f>
        <v>83.333333333333329</v>
      </c>
      <c r="BX145" s="15" cm="1">
        <f t="array" ref="BX145">INDEX($H:$M,ROW(),MATCH(BX$2,$H$1:$M$1,0))/12</f>
        <v>83.333333333333329</v>
      </c>
      <c r="BY145" s="15" cm="1">
        <f t="array" ref="BY145">INDEX($H:$M,ROW(),MATCH(BY$2,$H$1:$M$1,0))/12</f>
        <v>83.333333333333329</v>
      </c>
      <c r="BZ145" s="15" cm="1">
        <f t="array" ref="BZ145">INDEX($H:$M,ROW(),MATCH(BZ$2,$H$1:$M$1,0))/12</f>
        <v>83.333333333333329</v>
      </c>
      <c r="CA145" s="15" cm="1">
        <f t="array" ref="CA145">INDEX($H:$M,ROW(),MATCH(CA$2,$H$1:$M$1,0))/12</f>
        <v>83.333333333333329</v>
      </c>
      <c r="CB145" s="15" cm="1">
        <f t="array" ref="CB145">INDEX($H:$M,ROW(),MATCH(CB$2,$H$1:$M$1,0))/12</f>
        <v>83.333333333333329</v>
      </c>
      <c r="CC145" s="15" cm="1">
        <f t="array" ref="CC145">INDEX($H:$M,ROW(),MATCH(CC$2,$H$1:$M$1,0))/12</f>
        <v>83.333333333333329</v>
      </c>
      <c r="CD145" s="15" cm="1">
        <f t="array" ref="CD145">INDEX($H:$M,ROW(),MATCH(CD$2,$H$1:$M$1,0))/12</f>
        <v>83.333333333333329</v>
      </c>
      <c r="CE145" s="15" cm="1">
        <f t="array" ref="CE145">INDEX($H:$M,ROW(),MATCH(CE$2,$H$1:$M$1,0))/12</f>
        <v>83.333333333333329</v>
      </c>
      <c r="CF145" s="15" cm="1">
        <f t="array" ref="CF145">INDEX($H:$M,ROW(),MATCH(CF$2,$H$1:$M$1,0))/12</f>
        <v>83.333333333333329</v>
      </c>
      <c r="CG145" s="15" cm="1">
        <f t="array" ref="CG145">INDEX($H:$M,ROW(),MATCH(CG$2,$H$1:$M$1,0))/12</f>
        <v>83.333333333333329</v>
      </c>
      <c r="CH145" s="15" cm="1">
        <f t="array" ref="CH145">INDEX($H:$M,ROW(),MATCH(CH$2,$H$1:$M$1,0))/12</f>
        <v>83.333333333333329</v>
      </c>
      <c r="CI145" s="15" cm="1">
        <f t="array" ref="CI145">INDEX($H:$M,ROW(),MATCH(CI$2,$H$1:$M$1,0))/12</f>
        <v>83.333333333333329</v>
      </c>
    </row>
    <row r="146" spans="1:87" x14ac:dyDescent="0.4">
      <c r="B146" t="s">
        <v>80</v>
      </c>
      <c r="C146" t="s">
        <v>150</v>
      </c>
      <c r="E146" s="12" t="str">
        <f>"# of FTE's - "&amp;E144</f>
        <v># of FTE's - Headcount - volume driven:</v>
      </c>
      <c r="F146" s="12"/>
      <c r="G146" s="13"/>
      <c r="H146" s="34" t="e">
        <f t="shared" ref="H146:M146" si="164">SUMIF($3:$3,H$1,146:146)</f>
        <v>#REF!</v>
      </c>
      <c r="I146" s="34" t="e">
        <f t="shared" si="164"/>
        <v>#REF!</v>
      </c>
      <c r="J146" s="34" t="e">
        <f t="shared" si="164"/>
        <v>#REF!</v>
      </c>
      <c r="K146" s="34" t="e">
        <f t="shared" si="164"/>
        <v>#REF!</v>
      </c>
      <c r="L146" s="34" t="e">
        <f t="shared" si="164"/>
        <v>#REF!</v>
      </c>
      <c r="M146" s="34" t="e">
        <f t="shared" si="164"/>
        <v>#REF!</v>
      </c>
      <c r="P146" s="15" t="e">
        <f>ROUNDUP(P142/P145,0)</f>
        <v>#REF!</v>
      </c>
      <c r="Q146" s="15" t="e">
        <f t="shared" ref="Q146:CB146" si="165">ROUNDUP(Q142/Q145,0)</f>
        <v>#REF!</v>
      </c>
      <c r="R146" s="15" t="e">
        <f t="shared" si="165"/>
        <v>#REF!</v>
      </c>
      <c r="S146" s="15" t="e">
        <f t="shared" si="165"/>
        <v>#REF!</v>
      </c>
      <c r="T146" s="15" t="e">
        <f t="shared" si="165"/>
        <v>#REF!</v>
      </c>
      <c r="U146" s="15" t="e">
        <f t="shared" si="165"/>
        <v>#REF!</v>
      </c>
      <c r="V146" s="15" t="e">
        <f t="shared" si="165"/>
        <v>#REF!</v>
      </c>
      <c r="W146" s="15" t="e">
        <f t="shared" si="165"/>
        <v>#REF!</v>
      </c>
      <c r="X146" s="15" t="e">
        <f t="shared" si="165"/>
        <v>#REF!</v>
      </c>
      <c r="Y146" s="15" t="e">
        <f t="shared" si="165"/>
        <v>#REF!</v>
      </c>
      <c r="Z146" s="15" t="e">
        <f t="shared" si="165"/>
        <v>#REF!</v>
      </c>
      <c r="AA146" s="15" t="e">
        <f t="shared" si="165"/>
        <v>#REF!</v>
      </c>
      <c r="AB146" s="15" t="e">
        <f t="shared" si="165"/>
        <v>#REF!</v>
      </c>
      <c r="AC146" s="15" t="e">
        <f t="shared" si="165"/>
        <v>#REF!</v>
      </c>
      <c r="AD146" s="15" t="e">
        <f t="shared" si="165"/>
        <v>#REF!</v>
      </c>
      <c r="AE146" s="15" t="e">
        <f t="shared" si="165"/>
        <v>#REF!</v>
      </c>
      <c r="AF146" s="15" t="e">
        <f t="shared" si="165"/>
        <v>#REF!</v>
      </c>
      <c r="AG146" s="15" t="e">
        <f t="shared" si="165"/>
        <v>#REF!</v>
      </c>
      <c r="AH146" s="15" t="e">
        <f t="shared" si="165"/>
        <v>#REF!</v>
      </c>
      <c r="AI146" s="15" t="e">
        <f t="shared" si="165"/>
        <v>#REF!</v>
      </c>
      <c r="AJ146" s="15" t="e">
        <f t="shared" si="165"/>
        <v>#REF!</v>
      </c>
      <c r="AK146" s="15" t="e">
        <f t="shared" si="165"/>
        <v>#REF!</v>
      </c>
      <c r="AL146" s="15" t="e">
        <f t="shared" si="165"/>
        <v>#REF!</v>
      </c>
      <c r="AM146" s="15" t="e">
        <f t="shared" si="165"/>
        <v>#REF!</v>
      </c>
      <c r="AN146" s="15" t="e">
        <f t="shared" si="165"/>
        <v>#REF!</v>
      </c>
      <c r="AO146" s="15" t="e">
        <f t="shared" si="165"/>
        <v>#REF!</v>
      </c>
      <c r="AP146" s="15" t="e">
        <f t="shared" si="165"/>
        <v>#REF!</v>
      </c>
      <c r="AQ146" s="15" t="e">
        <f t="shared" si="165"/>
        <v>#REF!</v>
      </c>
      <c r="AR146" s="15" t="e">
        <f t="shared" si="165"/>
        <v>#REF!</v>
      </c>
      <c r="AS146" s="15" t="e">
        <f t="shared" si="165"/>
        <v>#REF!</v>
      </c>
      <c r="AT146" s="15" t="e">
        <f t="shared" si="165"/>
        <v>#REF!</v>
      </c>
      <c r="AU146" s="15" t="e">
        <f t="shared" si="165"/>
        <v>#REF!</v>
      </c>
      <c r="AV146" s="15" t="e">
        <f t="shared" si="165"/>
        <v>#REF!</v>
      </c>
      <c r="AW146" s="15" t="e">
        <f t="shared" si="165"/>
        <v>#REF!</v>
      </c>
      <c r="AX146" s="15" t="e">
        <f t="shared" si="165"/>
        <v>#REF!</v>
      </c>
      <c r="AY146" s="15" t="e">
        <f t="shared" si="165"/>
        <v>#REF!</v>
      </c>
      <c r="AZ146" s="15" t="e">
        <f t="shared" si="165"/>
        <v>#REF!</v>
      </c>
      <c r="BA146" s="15" t="e">
        <f t="shared" si="165"/>
        <v>#REF!</v>
      </c>
      <c r="BB146" s="15" t="e">
        <f t="shared" si="165"/>
        <v>#REF!</v>
      </c>
      <c r="BC146" s="15" t="e">
        <f t="shared" si="165"/>
        <v>#REF!</v>
      </c>
      <c r="BD146" s="15" t="e">
        <f t="shared" si="165"/>
        <v>#REF!</v>
      </c>
      <c r="BE146" s="15" t="e">
        <f t="shared" si="165"/>
        <v>#REF!</v>
      </c>
      <c r="BF146" s="15" t="e">
        <f t="shared" si="165"/>
        <v>#REF!</v>
      </c>
      <c r="BG146" s="15" t="e">
        <f t="shared" si="165"/>
        <v>#REF!</v>
      </c>
      <c r="BH146" s="15" t="e">
        <f t="shared" si="165"/>
        <v>#REF!</v>
      </c>
      <c r="BI146" s="15" t="e">
        <f t="shared" si="165"/>
        <v>#REF!</v>
      </c>
      <c r="BJ146" s="15" t="e">
        <f t="shared" si="165"/>
        <v>#REF!</v>
      </c>
      <c r="BK146" s="15" t="e">
        <f t="shared" si="165"/>
        <v>#REF!</v>
      </c>
      <c r="BL146" s="15" t="e">
        <f t="shared" si="165"/>
        <v>#REF!</v>
      </c>
      <c r="BM146" s="15" t="e">
        <f t="shared" si="165"/>
        <v>#REF!</v>
      </c>
      <c r="BN146" s="15" t="e">
        <f t="shared" si="165"/>
        <v>#REF!</v>
      </c>
      <c r="BO146" s="15" t="e">
        <f t="shared" si="165"/>
        <v>#REF!</v>
      </c>
      <c r="BP146" s="15" t="e">
        <f t="shared" si="165"/>
        <v>#REF!</v>
      </c>
      <c r="BQ146" s="15" t="e">
        <f t="shared" si="165"/>
        <v>#REF!</v>
      </c>
      <c r="BR146" s="15" t="e">
        <f t="shared" si="165"/>
        <v>#REF!</v>
      </c>
      <c r="BS146" s="15" t="e">
        <f t="shared" si="165"/>
        <v>#REF!</v>
      </c>
      <c r="BT146" s="15" t="e">
        <f t="shared" si="165"/>
        <v>#REF!</v>
      </c>
      <c r="BU146" s="15" t="e">
        <f t="shared" si="165"/>
        <v>#REF!</v>
      </c>
      <c r="BV146" s="15" t="e">
        <f t="shared" si="165"/>
        <v>#REF!</v>
      </c>
      <c r="BW146" s="15" t="e">
        <f t="shared" si="165"/>
        <v>#REF!</v>
      </c>
      <c r="BX146" s="15" t="e">
        <f t="shared" si="165"/>
        <v>#REF!</v>
      </c>
      <c r="BY146" s="15" t="e">
        <f t="shared" si="165"/>
        <v>#REF!</v>
      </c>
      <c r="BZ146" s="15" t="e">
        <f t="shared" si="165"/>
        <v>#REF!</v>
      </c>
      <c r="CA146" s="15" t="e">
        <f t="shared" si="165"/>
        <v>#REF!</v>
      </c>
      <c r="CB146" s="15" t="e">
        <f t="shared" si="165"/>
        <v>#REF!</v>
      </c>
      <c r="CC146" s="15" t="e">
        <f t="shared" ref="CC146:CI146" si="166">ROUNDUP(CC142/CC145,0)</f>
        <v>#REF!</v>
      </c>
      <c r="CD146" s="15" t="e">
        <f t="shared" si="166"/>
        <v>#REF!</v>
      </c>
      <c r="CE146" s="15" t="e">
        <f t="shared" si="166"/>
        <v>#REF!</v>
      </c>
      <c r="CF146" s="15" t="e">
        <f t="shared" si="166"/>
        <v>#REF!</v>
      </c>
      <c r="CG146" s="15" t="e">
        <f t="shared" si="166"/>
        <v>#REF!</v>
      </c>
      <c r="CH146" s="15" t="e">
        <f t="shared" si="166"/>
        <v>#REF!</v>
      </c>
      <c r="CI146" s="15" t="e">
        <f t="shared" si="166"/>
        <v>#REF!</v>
      </c>
    </row>
    <row r="147" spans="1:87" x14ac:dyDescent="0.4">
      <c r="C147" t="s">
        <v>150</v>
      </c>
      <c r="E147" s="12" t="s">
        <v>185</v>
      </c>
      <c r="F147" s="12"/>
      <c r="G147" s="13"/>
      <c r="H147" s="29">
        <v>50000</v>
      </c>
      <c r="I147" s="29">
        <v>50000</v>
      </c>
      <c r="J147" s="29">
        <v>50000</v>
      </c>
      <c r="K147" s="29">
        <v>50000</v>
      </c>
      <c r="L147" s="29">
        <v>50000</v>
      </c>
      <c r="M147" s="29">
        <v>50000</v>
      </c>
      <c r="N147" s="36"/>
      <c r="O147" s="36"/>
      <c r="P147" s="30" cm="1">
        <f t="array" ref="P147">INDEX($H:$M,ROW(),MATCH(P$2,$H$1:$M$1,0))/12</f>
        <v>4166.666666666667</v>
      </c>
      <c r="Q147" s="30" cm="1">
        <f t="array" ref="Q147">INDEX($H:$M,ROW(),MATCH(Q$2,$H$1:$M$1,0))/12</f>
        <v>4166.666666666667</v>
      </c>
      <c r="R147" s="30" cm="1">
        <f t="array" ref="R147">INDEX($H:$M,ROW(),MATCH(R$2,$H$1:$M$1,0))/12</f>
        <v>4166.666666666667</v>
      </c>
      <c r="S147" s="30" cm="1">
        <f t="array" ref="S147">INDEX($H:$M,ROW(),MATCH(S$2,$H$1:$M$1,0))/12</f>
        <v>4166.666666666667</v>
      </c>
      <c r="T147" s="30" cm="1">
        <f t="array" ref="T147">INDEX($H:$M,ROW(),MATCH(T$2,$H$1:$M$1,0))/12</f>
        <v>4166.666666666667</v>
      </c>
      <c r="U147" s="30" cm="1">
        <f t="array" ref="U147">INDEX($H:$M,ROW(),MATCH(U$2,$H$1:$M$1,0))/12</f>
        <v>4166.666666666667</v>
      </c>
      <c r="V147" s="30" cm="1">
        <f t="array" ref="V147">INDEX($H:$M,ROW(),MATCH(V$2,$H$1:$M$1,0))/12</f>
        <v>4166.666666666667</v>
      </c>
      <c r="W147" s="30" cm="1">
        <f t="array" ref="W147">INDEX($H:$M,ROW(),MATCH(W$2,$H$1:$M$1,0))/12</f>
        <v>4166.666666666667</v>
      </c>
      <c r="X147" s="30" cm="1">
        <f t="array" ref="X147">INDEX($H:$M,ROW(),MATCH(X$2,$H$1:$M$1,0))/12</f>
        <v>4166.666666666667</v>
      </c>
      <c r="Y147" s="30" cm="1">
        <f t="array" ref="Y147">INDEX($H:$M,ROW(),MATCH(Y$2,$H$1:$M$1,0))/12</f>
        <v>4166.666666666667</v>
      </c>
      <c r="Z147" s="30" cm="1">
        <f t="array" ref="Z147">INDEX($H:$M,ROW(),MATCH(Z$2,$H$1:$M$1,0))/12</f>
        <v>4166.666666666667</v>
      </c>
      <c r="AA147" s="30" cm="1">
        <f t="array" ref="AA147">INDEX($H:$M,ROW(),MATCH(AA$2,$H$1:$M$1,0))/12</f>
        <v>4166.666666666667</v>
      </c>
      <c r="AB147" s="30" cm="1">
        <f t="array" ref="AB147">INDEX($H:$M,ROW(),MATCH(AB$2,$H$1:$M$1,0))/12</f>
        <v>4166.666666666667</v>
      </c>
      <c r="AC147" s="30" cm="1">
        <f t="array" ref="AC147">INDEX($H:$M,ROW(),MATCH(AC$2,$H$1:$M$1,0))/12</f>
        <v>4166.666666666667</v>
      </c>
      <c r="AD147" s="30" cm="1">
        <f t="array" ref="AD147">INDEX($H:$M,ROW(),MATCH(AD$2,$H$1:$M$1,0))/12</f>
        <v>4166.666666666667</v>
      </c>
      <c r="AE147" s="30" cm="1">
        <f t="array" ref="AE147">INDEX($H:$M,ROW(),MATCH(AE$2,$H$1:$M$1,0))/12</f>
        <v>4166.666666666667</v>
      </c>
      <c r="AF147" s="30" cm="1">
        <f t="array" ref="AF147">INDEX($H:$M,ROW(),MATCH(AF$2,$H$1:$M$1,0))/12</f>
        <v>4166.666666666667</v>
      </c>
      <c r="AG147" s="30" cm="1">
        <f t="array" ref="AG147">INDEX($H:$M,ROW(),MATCH(AG$2,$H$1:$M$1,0))/12</f>
        <v>4166.666666666667</v>
      </c>
      <c r="AH147" s="30" cm="1">
        <f t="array" ref="AH147">INDEX($H:$M,ROW(),MATCH(AH$2,$H$1:$M$1,0))/12</f>
        <v>4166.666666666667</v>
      </c>
      <c r="AI147" s="30" cm="1">
        <f t="array" ref="AI147">INDEX($H:$M,ROW(),MATCH(AI$2,$H$1:$M$1,0))/12</f>
        <v>4166.666666666667</v>
      </c>
      <c r="AJ147" s="30" cm="1">
        <f t="array" ref="AJ147">INDEX($H:$M,ROW(),MATCH(AJ$2,$H$1:$M$1,0))/12</f>
        <v>4166.666666666667</v>
      </c>
      <c r="AK147" s="30" cm="1">
        <f t="array" ref="AK147">INDEX($H:$M,ROW(),MATCH(AK$2,$H$1:$M$1,0))/12</f>
        <v>4166.666666666667</v>
      </c>
      <c r="AL147" s="30" cm="1">
        <f t="array" ref="AL147">INDEX($H:$M,ROW(),MATCH(AL$2,$H$1:$M$1,0))/12</f>
        <v>4166.666666666667</v>
      </c>
      <c r="AM147" s="30" cm="1">
        <f t="array" ref="AM147">INDEX($H:$M,ROW(),MATCH(AM$2,$H$1:$M$1,0))/12</f>
        <v>4166.666666666667</v>
      </c>
      <c r="AN147" s="30" cm="1">
        <f t="array" ref="AN147">INDEX($H:$M,ROW(),MATCH(AN$2,$H$1:$M$1,0))/12</f>
        <v>4166.666666666667</v>
      </c>
      <c r="AO147" s="30" cm="1">
        <f t="array" ref="AO147">INDEX($H:$M,ROW(),MATCH(AO$2,$H$1:$M$1,0))/12</f>
        <v>4166.666666666667</v>
      </c>
      <c r="AP147" s="30" cm="1">
        <f t="array" ref="AP147">INDEX($H:$M,ROW(),MATCH(AP$2,$H$1:$M$1,0))/12</f>
        <v>4166.666666666667</v>
      </c>
      <c r="AQ147" s="30" cm="1">
        <f t="array" ref="AQ147">INDEX($H:$M,ROW(),MATCH(AQ$2,$H$1:$M$1,0))/12</f>
        <v>4166.666666666667</v>
      </c>
      <c r="AR147" s="30" cm="1">
        <f t="array" ref="AR147">INDEX($H:$M,ROW(),MATCH(AR$2,$H$1:$M$1,0))/12</f>
        <v>4166.666666666667</v>
      </c>
      <c r="AS147" s="30" cm="1">
        <f t="array" ref="AS147">INDEX($H:$M,ROW(),MATCH(AS$2,$H$1:$M$1,0))/12</f>
        <v>4166.666666666667</v>
      </c>
      <c r="AT147" s="30" cm="1">
        <f t="array" ref="AT147">INDEX($H:$M,ROW(),MATCH(AT$2,$H$1:$M$1,0))/12</f>
        <v>4166.666666666667</v>
      </c>
      <c r="AU147" s="30" cm="1">
        <f t="array" ref="AU147">INDEX($H:$M,ROW(),MATCH(AU$2,$H$1:$M$1,0))/12</f>
        <v>4166.666666666667</v>
      </c>
      <c r="AV147" s="30" cm="1">
        <f t="array" ref="AV147">INDEX($H:$M,ROW(),MATCH(AV$2,$H$1:$M$1,0))/12</f>
        <v>4166.666666666667</v>
      </c>
      <c r="AW147" s="30" cm="1">
        <f t="array" ref="AW147">INDEX($H:$M,ROW(),MATCH(AW$2,$H$1:$M$1,0))/12</f>
        <v>4166.666666666667</v>
      </c>
      <c r="AX147" s="30" cm="1">
        <f t="array" ref="AX147">INDEX($H:$M,ROW(),MATCH(AX$2,$H$1:$M$1,0))/12</f>
        <v>4166.666666666667</v>
      </c>
      <c r="AY147" s="30" cm="1">
        <f t="array" ref="AY147">INDEX($H:$M,ROW(),MATCH(AY$2,$H$1:$M$1,0))/12</f>
        <v>4166.666666666667</v>
      </c>
      <c r="AZ147" s="30" cm="1">
        <f t="array" ref="AZ147">INDEX($H:$M,ROW(),MATCH(AZ$2,$H$1:$M$1,0))/12</f>
        <v>4166.666666666667</v>
      </c>
      <c r="BA147" s="30" cm="1">
        <f t="array" ref="BA147">INDEX($H:$M,ROW(),MATCH(BA$2,$H$1:$M$1,0))/12</f>
        <v>4166.666666666667</v>
      </c>
      <c r="BB147" s="30" cm="1">
        <f t="array" ref="BB147">INDEX($H:$M,ROW(),MATCH(BB$2,$H$1:$M$1,0))/12</f>
        <v>4166.666666666667</v>
      </c>
      <c r="BC147" s="30" cm="1">
        <f t="array" ref="BC147">INDEX($H:$M,ROW(),MATCH(BC$2,$H$1:$M$1,0))/12</f>
        <v>4166.666666666667</v>
      </c>
      <c r="BD147" s="30" cm="1">
        <f t="array" ref="BD147">INDEX($H:$M,ROW(),MATCH(BD$2,$H$1:$M$1,0))/12</f>
        <v>4166.666666666667</v>
      </c>
      <c r="BE147" s="30" cm="1">
        <f t="array" ref="BE147">INDEX($H:$M,ROW(),MATCH(BE$2,$H$1:$M$1,0))/12</f>
        <v>4166.666666666667</v>
      </c>
      <c r="BF147" s="30" cm="1">
        <f t="array" ref="BF147">INDEX($H:$M,ROW(),MATCH(BF$2,$H$1:$M$1,0))/12</f>
        <v>4166.666666666667</v>
      </c>
      <c r="BG147" s="30" cm="1">
        <f t="array" ref="BG147">INDEX($H:$M,ROW(),MATCH(BG$2,$H$1:$M$1,0))/12</f>
        <v>4166.666666666667</v>
      </c>
      <c r="BH147" s="30" cm="1">
        <f t="array" ref="BH147">INDEX($H:$M,ROW(),MATCH(BH$2,$H$1:$M$1,0))/12</f>
        <v>4166.666666666667</v>
      </c>
      <c r="BI147" s="30" cm="1">
        <f t="array" ref="BI147">INDEX($H:$M,ROW(),MATCH(BI$2,$H$1:$M$1,0))/12</f>
        <v>4166.666666666667</v>
      </c>
      <c r="BJ147" s="30" cm="1">
        <f t="array" ref="BJ147">INDEX($H:$M,ROW(),MATCH(BJ$2,$H$1:$M$1,0))/12</f>
        <v>4166.666666666667</v>
      </c>
      <c r="BK147" s="30" cm="1">
        <f t="array" ref="BK147">INDEX($H:$M,ROW(),MATCH(BK$2,$H$1:$M$1,0))/12</f>
        <v>4166.666666666667</v>
      </c>
      <c r="BL147" s="30" cm="1">
        <f t="array" ref="BL147">INDEX($H:$M,ROW(),MATCH(BL$2,$H$1:$M$1,0))/12</f>
        <v>4166.666666666667</v>
      </c>
      <c r="BM147" s="30" cm="1">
        <f t="array" ref="BM147">INDEX($H:$M,ROW(),MATCH(BM$2,$H$1:$M$1,0))/12</f>
        <v>4166.666666666667</v>
      </c>
      <c r="BN147" s="30" cm="1">
        <f t="array" ref="BN147">INDEX($H:$M,ROW(),MATCH(BN$2,$H$1:$M$1,0))/12</f>
        <v>4166.666666666667</v>
      </c>
      <c r="BO147" s="30" cm="1">
        <f t="array" ref="BO147">INDEX($H:$M,ROW(),MATCH(BO$2,$H$1:$M$1,0))/12</f>
        <v>4166.666666666667</v>
      </c>
      <c r="BP147" s="30" cm="1">
        <f t="array" ref="BP147">INDEX($H:$M,ROW(),MATCH(BP$2,$H$1:$M$1,0))/12</f>
        <v>4166.666666666667</v>
      </c>
      <c r="BQ147" s="30" cm="1">
        <f t="array" ref="BQ147">INDEX($H:$M,ROW(),MATCH(BQ$2,$H$1:$M$1,0))/12</f>
        <v>4166.666666666667</v>
      </c>
      <c r="BR147" s="30" cm="1">
        <f t="array" ref="BR147">INDEX($H:$M,ROW(),MATCH(BR$2,$H$1:$M$1,0))/12</f>
        <v>4166.666666666667</v>
      </c>
      <c r="BS147" s="30" cm="1">
        <f t="array" ref="BS147">INDEX($H:$M,ROW(),MATCH(BS$2,$H$1:$M$1,0))/12</f>
        <v>4166.666666666667</v>
      </c>
      <c r="BT147" s="30" cm="1">
        <f t="array" ref="BT147">INDEX($H:$M,ROW(),MATCH(BT$2,$H$1:$M$1,0))/12</f>
        <v>4166.666666666667</v>
      </c>
      <c r="BU147" s="30" cm="1">
        <f t="array" ref="BU147">INDEX($H:$M,ROW(),MATCH(BU$2,$H$1:$M$1,0))/12</f>
        <v>4166.666666666667</v>
      </c>
      <c r="BV147" s="30" cm="1">
        <f t="array" ref="BV147">INDEX($H:$M,ROW(),MATCH(BV$2,$H$1:$M$1,0))/12</f>
        <v>4166.666666666667</v>
      </c>
      <c r="BW147" s="30" cm="1">
        <f t="array" ref="BW147">INDEX($H:$M,ROW(),MATCH(BW$2,$H$1:$M$1,0))/12</f>
        <v>4166.666666666667</v>
      </c>
      <c r="BX147" s="30" cm="1">
        <f t="array" ref="BX147">INDEX($H:$M,ROW(),MATCH(BX$2,$H$1:$M$1,0))/12</f>
        <v>4166.666666666667</v>
      </c>
      <c r="BY147" s="30" cm="1">
        <f t="array" ref="BY147">INDEX($H:$M,ROW(),MATCH(BY$2,$H$1:$M$1,0))/12</f>
        <v>4166.666666666667</v>
      </c>
      <c r="BZ147" s="30" cm="1">
        <f t="array" ref="BZ147">INDEX($H:$M,ROW(),MATCH(BZ$2,$H$1:$M$1,0))/12</f>
        <v>4166.666666666667</v>
      </c>
      <c r="CA147" s="30" cm="1">
        <f t="array" ref="CA147">INDEX($H:$M,ROW(),MATCH(CA$2,$H$1:$M$1,0))/12</f>
        <v>4166.666666666667</v>
      </c>
      <c r="CB147" s="30" cm="1">
        <f t="array" ref="CB147">INDEX($H:$M,ROW(),MATCH(CB$2,$H$1:$M$1,0))/12</f>
        <v>4166.666666666667</v>
      </c>
      <c r="CC147" s="30" cm="1">
        <f t="array" ref="CC147">INDEX($H:$M,ROW(),MATCH(CC$2,$H$1:$M$1,0))/12</f>
        <v>4166.666666666667</v>
      </c>
      <c r="CD147" s="30" cm="1">
        <f t="array" ref="CD147">INDEX($H:$M,ROW(),MATCH(CD$2,$H$1:$M$1,0))/12</f>
        <v>4166.666666666667</v>
      </c>
      <c r="CE147" s="30" cm="1">
        <f t="array" ref="CE147">INDEX($H:$M,ROW(),MATCH(CE$2,$H$1:$M$1,0))/12</f>
        <v>4166.666666666667</v>
      </c>
      <c r="CF147" s="30" cm="1">
        <f t="array" ref="CF147">INDEX($H:$M,ROW(),MATCH(CF$2,$H$1:$M$1,0))/12</f>
        <v>4166.666666666667</v>
      </c>
      <c r="CG147" s="30" cm="1">
        <f t="array" ref="CG147">INDEX($H:$M,ROW(),MATCH(CG$2,$H$1:$M$1,0))/12</f>
        <v>4166.666666666667</v>
      </c>
      <c r="CH147" s="30" cm="1">
        <f t="array" ref="CH147">INDEX($H:$M,ROW(),MATCH(CH$2,$H$1:$M$1,0))/12</f>
        <v>4166.666666666667</v>
      </c>
      <c r="CI147" s="30" cm="1">
        <f t="array" ref="CI147">INDEX($H:$M,ROW(),MATCH(CI$2,$H$1:$M$1,0))/12</f>
        <v>4166.666666666667</v>
      </c>
    </row>
    <row r="148" spans="1:87" x14ac:dyDescent="0.4">
      <c r="B148" t="s">
        <v>202</v>
      </c>
      <c r="C148" t="s">
        <v>150</v>
      </c>
      <c r="E148" s="27" t="str">
        <f>SUBSTITUTE(E144,":","")&amp;" Expense"</f>
        <v>Headcount - volume driven Expense</v>
      </c>
      <c r="F148" s="27"/>
      <c r="G148" s="9"/>
      <c r="H148" s="28" t="e">
        <f t="shared" ref="H148:M148" si="167">SUMIF($2:$2,H$1,148:148)</f>
        <v>#REF!</v>
      </c>
      <c r="I148" s="28" t="e">
        <f t="shared" si="167"/>
        <v>#REF!</v>
      </c>
      <c r="J148" s="28" t="e">
        <f t="shared" si="167"/>
        <v>#REF!</v>
      </c>
      <c r="K148" s="28" t="e">
        <f t="shared" si="167"/>
        <v>#REF!</v>
      </c>
      <c r="L148" s="28" t="e">
        <f t="shared" si="167"/>
        <v>#REF!</v>
      </c>
      <c r="M148" s="28" t="e">
        <f t="shared" si="167"/>
        <v>#REF!</v>
      </c>
      <c r="P148" s="28" t="e">
        <f>-P147*P146</f>
        <v>#REF!</v>
      </c>
      <c r="Q148" s="28" t="e">
        <f t="shared" ref="Q148:CB148" si="168">-Q147*Q146</f>
        <v>#REF!</v>
      </c>
      <c r="R148" s="28" t="e">
        <f t="shared" si="168"/>
        <v>#REF!</v>
      </c>
      <c r="S148" s="28" t="e">
        <f t="shared" si="168"/>
        <v>#REF!</v>
      </c>
      <c r="T148" s="28" t="e">
        <f t="shared" si="168"/>
        <v>#REF!</v>
      </c>
      <c r="U148" s="28" t="e">
        <f t="shared" si="168"/>
        <v>#REF!</v>
      </c>
      <c r="V148" s="28" t="e">
        <f t="shared" si="168"/>
        <v>#REF!</v>
      </c>
      <c r="W148" s="28" t="e">
        <f t="shared" si="168"/>
        <v>#REF!</v>
      </c>
      <c r="X148" s="28" t="e">
        <f t="shared" si="168"/>
        <v>#REF!</v>
      </c>
      <c r="Y148" s="28" t="e">
        <f t="shared" si="168"/>
        <v>#REF!</v>
      </c>
      <c r="Z148" s="28" t="e">
        <f t="shared" si="168"/>
        <v>#REF!</v>
      </c>
      <c r="AA148" s="28" t="e">
        <f t="shared" si="168"/>
        <v>#REF!</v>
      </c>
      <c r="AB148" s="28" t="e">
        <f t="shared" si="168"/>
        <v>#REF!</v>
      </c>
      <c r="AC148" s="28" t="e">
        <f t="shared" si="168"/>
        <v>#REF!</v>
      </c>
      <c r="AD148" s="28" t="e">
        <f t="shared" si="168"/>
        <v>#REF!</v>
      </c>
      <c r="AE148" s="28" t="e">
        <f t="shared" si="168"/>
        <v>#REF!</v>
      </c>
      <c r="AF148" s="28" t="e">
        <f t="shared" si="168"/>
        <v>#REF!</v>
      </c>
      <c r="AG148" s="28" t="e">
        <f t="shared" si="168"/>
        <v>#REF!</v>
      </c>
      <c r="AH148" s="28" t="e">
        <f t="shared" si="168"/>
        <v>#REF!</v>
      </c>
      <c r="AI148" s="28" t="e">
        <f t="shared" si="168"/>
        <v>#REF!</v>
      </c>
      <c r="AJ148" s="28" t="e">
        <f t="shared" si="168"/>
        <v>#REF!</v>
      </c>
      <c r="AK148" s="28" t="e">
        <f t="shared" si="168"/>
        <v>#REF!</v>
      </c>
      <c r="AL148" s="28" t="e">
        <f t="shared" si="168"/>
        <v>#REF!</v>
      </c>
      <c r="AM148" s="28" t="e">
        <f t="shared" si="168"/>
        <v>#REF!</v>
      </c>
      <c r="AN148" s="28" t="e">
        <f t="shared" si="168"/>
        <v>#REF!</v>
      </c>
      <c r="AO148" s="28" t="e">
        <f t="shared" si="168"/>
        <v>#REF!</v>
      </c>
      <c r="AP148" s="28" t="e">
        <f t="shared" si="168"/>
        <v>#REF!</v>
      </c>
      <c r="AQ148" s="28" t="e">
        <f t="shared" si="168"/>
        <v>#REF!</v>
      </c>
      <c r="AR148" s="28" t="e">
        <f t="shared" si="168"/>
        <v>#REF!</v>
      </c>
      <c r="AS148" s="28" t="e">
        <f t="shared" si="168"/>
        <v>#REF!</v>
      </c>
      <c r="AT148" s="28" t="e">
        <f t="shared" si="168"/>
        <v>#REF!</v>
      </c>
      <c r="AU148" s="28" t="e">
        <f t="shared" si="168"/>
        <v>#REF!</v>
      </c>
      <c r="AV148" s="28" t="e">
        <f t="shared" si="168"/>
        <v>#REF!</v>
      </c>
      <c r="AW148" s="28" t="e">
        <f t="shared" si="168"/>
        <v>#REF!</v>
      </c>
      <c r="AX148" s="28" t="e">
        <f t="shared" si="168"/>
        <v>#REF!</v>
      </c>
      <c r="AY148" s="28" t="e">
        <f t="shared" si="168"/>
        <v>#REF!</v>
      </c>
      <c r="AZ148" s="28" t="e">
        <f t="shared" si="168"/>
        <v>#REF!</v>
      </c>
      <c r="BA148" s="28" t="e">
        <f t="shared" si="168"/>
        <v>#REF!</v>
      </c>
      <c r="BB148" s="28" t="e">
        <f t="shared" si="168"/>
        <v>#REF!</v>
      </c>
      <c r="BC148" s="28" t="e">
        <f t="shared" si="168"/>
        <v>#REF!</v>
      </c>
      <c r="BD148" s="28" t="e">
        <f t="shared" si="168"/>
        <v>#REF!</v>
      </c>
      <c r="BE148" s="28" t="e">
        <f t="shared" si="168"/>
        <v>#REF!</v>
      </c>
      <c r="BF148" s="28" t="e">
        <f t="shared" si="168"/>
        <v>#REF!</v>
      </c>
      <c r="BG148" s="28" t="e">
        <f t="shared" si="168"/>
        <v>#REF!</v>
      </c>
      <c r="BH148" s="28" t="e">
        <f t="shared" si="168"/>
        <v>#REF!</v>
      </c>
      <c r="BI148" s="28" t="e">
        <f t="shared" si="168"/>
        <v>#REF!</v>
      </c>
      <c r="BJ148" s="28" t="e">
        <f t="shared" si="168"/>
        <v>#REF!</v>
      </c>
      <c r="BK148" s="28" t="e">
        <f t="shared" si="168"/>
        <v>#REF!</v>
      </c>
      <c r="BL148" s="28" t="e">
        <f t="shared" si="168"/>
        <v>#REF!</v>
      </c>
      <c r="BM148" s="28" t="e">
        <f t="shared" si="168"/>
        <v>#REF!</v>
      </c>
      <c r="BN148" s="28" t="e">
        <f t="shared" si="168"/>
        <v>#REF!</v>
      </c>
      <c r="BO148" s="28" t="e">
        <f t="shared" si="168"/>
        <v>#REF!</v>
      </c>
      <c r="BP148" s="28" t="e">
        <f t="shared" si="168"/>
        <v>#REF!</v>
      </c>
      <c r="BQ148" s="28" t="e">
        <f t="shared" si="168"/>
        <v>#REF!</v>
      </c>
      <c r="BR148" s="28" t="e">
        <f t="shared" si="168"/>
        <v>#REF!</v>
      </c>
      <c r="BS148" s="28" t="e">
        <f t="shared" si="168"/>
        <v>#REF!</v>
      </c>
      <c r="BT148" s="28" t="e">
        <f t="shared" si="168"/>
        <v>#REF!</v>
      </c>
      <c r="BU148" s="28" t="e">
        <f t="shared" si="168"/>
        <v>#REF!</v>
      </c>
      <c r="BV148" s="28" t="e">
        <f t="shared" si="168"/>
        <v>#REF!</v>
      </c>
      <c r="BW148" s="28" t="e">
        <f t="shared" si="168"/>
        <v>#REF!</v>
      </c>
      <c r="BX148" s="28" t="e">
        <f t="shared" si="168"/>
        <v>#REF!</v>
      </c>
      <c r="BY148" s="28" t="e">
        <f t="shared" si="168"/>
        <v>#REF!</v>
      </c>
      <c r="BZ148" s="28" t="e">
        <f t="shared" si="168"/>
        <v>#REF!</v>
      </c>
      <c r="CA148" s="28" t="e">
        <f t="shared" si="168"/>
        <v>#REF!</v>
      </c>
      <c r="CB148" s="28" t="e">
        <f t="shared" si="168"/>
        <v>#REF!</v>
      </c>
      <c r="CC148" s="28" t="e">
        <f t="shared" ref="CC148:CI148" si="169">-CC147*CC146</f>
        <v>#REF!</v>
      </c>
      <c r="CD148" s="28" t="e">
        <f t="shared" si="169"/>
        <v>#REF!</v>
      </c>
      <c r="CE148" s="28" t="e">
        <f t="shared" si="169"/>
        <v>#REF!</v>
      </c>
      <c r="CF148" s="28" t="e">
        <f t="shared" si="169"/>
        <v>#REF!</v>
      </c>
      <c r="CG148" s="28" t="e">
        <f t="shared" si="169"/>
        <v>#REF!</v>
      </c>
      <c r="CH148" s="28" t="e">
        <f t="shared" si="169"/>
        <v>#REF!</v>
      </c>
      <c r="CI148" s="28" t="e">
        <f t="shared" si="169"/>
        <v>#REF!</v>
      </c>
    </row>
    <row r="149" spans="1:87" x14ac:dyDescent="0.4">
      <c r="C149" t="s">
        <v>150</v>
      </c>
    </row>
    <row r="150" spans="1:87" outlineLevel="1" x14ac:dyDescent="0.4">
      <c r="C150" t="s">
        <v>150</v>
      </c>
      <c r="E150" t="str">
        <f>"Revenue driver: "&amp;E140</f>
        <v>Revenue driver: Subscription revenue - Tiers, primary Revenue</v>
      </c>
      <c r="H150" s="53"/>
      <c r="I150" s="53"/>
      <c r="J150" s="53"/>
      <c r="K150" s="53"/>
      <c r="L150" s="53"/>
      <c r="M150" s="53"/>
      <c r="P150" s="53" t="e">
        <f>P140</f>
        <v>#REF!</v>
      </c>
      <c r="Q150" s="53" t="e">
        <f t="shared" ref="Q150:CB150" si="170">Q140</f>
        <v>#REF!</v>
      </c>
      <c r="R150" s="53" t="e">
        <f t="shared" si="170"/>
        <v>#REF!</v>
      </c>
      <c r="S150" s="53" t="e">
        <f t="shared" si="170"/>
        <v>#REF!</v>
      </c>
      <c r="T150" s="53" t="e">
        <f t="shared" si="170"/>
        <v>#REF!</v>
      </c>
      <c r="U150" s="53" t="e">
        <f t="shared" si="170"/>
        <v>#REF!</v>
      </c>
      <c r="V150" s="53" t="e">
        <f t="shared" si="170"/>
        <v>#REF!</v>
      </c>
      <c r="W150" s="53" t="e">
        <f t="shared" si="170"/>
        <v>#REF!</v>
      </c>
      <c r="X150" s="53" t="e">
        <f t="shared" si="170"/>
        <v>#REF!</v>
      </c>
      <c r="Y150" s="53" t="e">
        <f t="shared" si="170"/>
        <v>#REF!</v>
      </c>
      <c r="Z150" s="53" t="e">
        <f t="shared" si="170"/>
        <v>#REF!</v>
      </c>
      <c r="AA150" s="53" t="e">
        <f t="shared" si="170"/>
        <v>#REF!</v>
      </c>
      <c r="AB150" s="53" t="e">
        <f t="shared" si="170"/>
        <v>#REF!</v>
      </c>
      <c r="AC150" s="53" t="e">
        <f t="shared" si="170"/>
        <v>#REF!</v>
      </c>
      <c r="AD150" s="53" t="e">
        <f t="shared" si="170"/>
        <v>#REF!</v>
      </c>
      <c r="AE150" s="53" t="e">
        <f t="shared" si="170"/>
        <v>#REF!</v>
      </c>
      <c r="AF150" s="53" t="e">
        <f t="shared" si="170"/>
        <v>#REF!</v>
      </c>
      <c r="AG150" s="53" t="e">
        <f t="shared" si="170"/>
        <v>#REF!</v>
      </c>
      <c r="AH150" s="53" t="e">
        <f t="shared" si="170"/>
        <v>#REF!</v>
      </c>
      <c r="AI150" s="53" t="e">
        <f t="shared" si="170"/>
        <v>#REF!</v>
      </c>
      <c r="AJ150" s="53" t="e">
        <f t="shared" si="170"/>
        <v>#REF!</v>
      </c>
      <c r="AK150" s="53" t="e">
        <f t="shared" si="170"/>
        <v>#REF!</v>
      </c>
      <c r="AL150" s="53" t="e">
        <f t="shared" si="170"/>
        <v>#REF!</v>
      </c>
      <c r="AM150" s="53" t="e">
        <f t="shared" si="170"/>
        <v>#REF!</v>
      </c>
      <c r="AN150" s="53" t="e">
        <f t="shared" si="170"/>
        <v>#REF!</v>
      </c>
      <c r="AO150" s="53" t="e">
        <f t="shared" si="170"/>
        <v>#REF!</v>
      </c>
      <c r="AP150" s="53" t="e">
        <f t="shared" si="170"/>
        <v>#REF!</v>
      </c>
      <c r="AQ150" s="53" t="e">
        <f t="shared" si="170"/>
        <v>#REF!</v>
      </c>
      <c r="AR150" s="53" t="e">
        <f t="shared" si="170"/>
        <v>#REF!</v>
      </c>
      <c r="AS150" s="53" t="e">
        <f t="shared" si="170"/>
        <v>#REF!</v>
      </c>
      <c r="AT150" s="53" t="e">
        <f t="shared" si="170"/>
        <v>#REF!</v>
      </c>
      <c r="AU150" s="53" t="e">
        <f t="shared" si="170"/>
        <v>#REF!</v>
      </c>
      <c r="AV150" s="53" t="e">
        <f t="shared" si="170"/>
        <v>#REF!</v>
      </c>
      <c r="AW150" s="53" t="e">
        <f t="shared" si="170"/>
        <v>#REF!</v>
      </c>
      <c r="AX150" s="53" t="e">
        <f t="shared" si="170"/>
        <v>#REF!</v>
      </c>
      <c r="AY150" s="53" t="e">
        <f t="shared" si="170"/>
        <v>#REF!</v>
      </c>
      <c r="AZ150" s="53" t="e">
        <f t="shared" si="170"/>
        <v>#REF!</v>
      </c>
      <c r="BA150" s="53" t="e">
        <f t="shared" si="170"/>
        <v>#REF!</v>
      </c>
      <c r="BB150" s="53" t="e">
        <f t="shared" si="170"/>
        <v>#REF!</v>
      </c>
      <c r="BC150" s="53" t="e">
        <f t="shared" si="170"/>
        <v>#REF!</v>
      </c>
      <c r="BD150" s="53" t="e">
        <f t="shared" si="170"/>
        <v>#REF!</v>
      </c>
      <c r="BE150" s="53" t="e">
        <f t="shared" si="170"/>
        <v>#REF!</v>
      </c>
      <c r="BF150" s="53" t="e">
        <f t="shared" si="170"/>
        <v>#REF!</v>
      </c>
      <c r="BG150" s="53" t="e">
        <f t="shared" si="170"/>
        <v>#REF!</v>
      </c>
      <c r="BH150" s="53" t="e">
        <f t="shared" si="170"/>
        <v>#REF!</v>
      </c>
      <c r="BI150" s="53" t="e">
        <f t="shared" si="170"/>
        <v>#REF!</v>
      </c>
      <c r="BJ150" s="53" t="e">
        <f t="shared" si="170"/>
        <v>#REF!</v>
      </c>
      <c r="BK150" s="53" t="e">
        <f t="shared" si="170"/>
        <v>#REF!</v>
      </c>
      <c r="BL150" s="53" t="e">
        <f t="shared" si="170"/>
        <v>#REF!</v>
      </c>
      <c r="BM150" s="53" t="e">
        <f t="shared" si="170"/>
        <v>#REF!</v>
      </c>
      <c r="BN150" s="53" t="e">
        <f t="shared" si="170"/>
        <v>#REF!</v>
      </c>
      <c r="BO150" s="53" t="e">
        <f t="shared" si="170"/>
        <v>#REF!</v>
      </c>
      <c r="BP150" s="53" t="e">
        <f t="shared" si="170"/>
        <v>#REF!</v>
      </c>
      <c r="BQ150" s="53" t="e">
        <f t="shared" si="170"/>
        <v>#REF!</v>
      </c>
      <c r="BR150" s="53" t="e">
        <f t="shared" si="170"/>
        <v>#REF!</v>
      </c>
      <c r="BS150" s="53" t="e">
        <f t="shared" si="170"/>
        <v>#REF!</v>
      </c>
      <c r="BT150" s="53" t="e">
        <f t="shared" si="170"/>
        <v>#REF!</v>
      </c>
      <c r="BU150" s="53" t="e">
        <f t="shared" si="170"/>
        <v>#REF!</v>
      </c>
      <c r="BV150" s="53" t="e">
        <f t="shared" si="170"/>
        <v>#REF!</v>
      </c>
      <c r="BW150" s="53" t="e">
        <f t="shared" si="170"/>
        <v>#REF!</v>
      </c>
      <c r="BX150" s="53" t="e">
        <f t="shared" si="170"/>
        <v>#REF!</v>
      </c>
      <c r="BY150" s="53" t="e">
        <f t="shared" si="170"/>
        <v>#REF!</v>
      </c>
      <c r="BZ150" s="53" t="e">
        <f t="shared" si="170"/>
        <v>#REF!</v>
      </c>
      <c r="CA150" s="53" t="e">
        <f t="shared" si="170"/>
        <v>#REF!</v>
      </c>
      <c r="CB150" s="53" t="e">
        <f t="shared" si="170"/>
        <v>#REF!</v>
      </c>
      <c r="CC150" s="53" t="e">
        <f t="shared" ref="CC150:CI150" si="171">CC140</f>
        <v>#REF!</v>
      </c>
      <c r="CD150" s="53" t="e">
        <f t="shared" si="171"/>
        <v>#REF!</v>
      </c>
      <c r="CE150" s="53" t="e">
        <f t="shared" si="171"/>
        <v>#REF!</v>
      </c>
      <c r="CF150" s="53" t="e">
        <f t="shared" si="171"/>
        <v>#REF!</v>
      </c>
      <c r="CG150" s="53" t="e">
        <f t="shared" si="171"/>
        <v>#REF!</v>
      </c>
      <c r="CH150" s="53" t="e">
        <f t="shared" si="171"/>
        <v>#REF!</v>
      </c>
      <c r="CI150" s="53" t="e">
        <f t="shared" si="171"/>
        <v>#REF!</v>
      </c>
    </row>
    <row r="151" spans="1:87" outlineLevel="1" x14ac:dyDescent="0.4">
      <c r="C151" t="s">
        <v>150</v>
      </c>
    </row>
    <row r="152" spans="1:87" outlineLevel="1" x14ac:dyDescent="0.4">
      <c r="C152" t="s">
        <v>150</v>
      </c>
      <c r="E152" s="12" t="str">
        <f>E142</f>
        <v>Driver: # of subscribers</v>
      </c>
      <c r="F152" s="12"/>
      <c r="G152" s="13"/>
      <c r="H152" s="34"/>
      <c r="I152" s="34"/>
      <c r="J152" s="34"/>
      <c r="K152" s="34"/>
      <c r="L152" s="34"/>
      <c r="M152" s="34"/>
      <c r="P152" s="34" t="e">
        <f>P142</f>
        <v>#REF!</v>
      </c>
      <c r="Q152" s="34" t="e">
        <f t="shared" ref="Q152:CB152" si="172">Q142</f>
        <v>#REF!</v>
      </c>
      <c r="R152" s="34" t="e">
        <f t="shared" si="172"/>
        <v>#REF!</v>
      </c>
      <c r="S152" s="34" t="e">
        <f t="shared" si="172"/>
        <v>#REF!</v>
      </c>
      <c r="T152" s="34" t="e">
        <f t="shared" si="172"/>
        <v>#REF!</v>
      </c>
      <c r="U152" s="34" t="e">
        <f t="shared" si="172"/>
        <v>#REF!</v>
      </c>
      <c r="V152" s="34" t="e">
        <f t="shared" si="172"/>
        <v>#REF!</v>
      </c>
      <c r="W152" s="34" t="e">
        <f t="shared" si="172"/>
        <v>#REF!</v>
      </c>
      <c r="X152" s="34" t="e">
        <f t="shared" si="172"/>
        <v>#REF!</v>
      </c>
      <c r="Y152" s="34" t="e">
        <f t="shared" si="172"/>
        <v>#REF!</v>
      </c>
      <c r="Z152" s="34" t="e">
        <f t="shared" si="172"/>
        <v>#REF!</v>
      </c>
      <c r="AA152" s="34" t="e">
        <f t="shared" si="172"/>
        <v>#REF!</v>
      </c>
      <c r="AB152" s="34" t="e">
        <f t="shared" si="172"/>
        <v>#REF!</v>
      </c>
      <c r="AC152" s="34" t="e">
        <f t="shared" si="172"/>
        <v>#REF!</v>
      </c>
      <c r="AD152" s="34" t="e">
        <f t="shared" si="172"/>
        <v>#REF!</v>
      </c>
      <c r="AE152" s="34" t="e">
        <f t="shared" si="172"/>
        <v>#REF!</v>
      </c>
      <c r="AF152" s="34" t="e">
        <f t="shared" si="172"/>
        <v>#REF!</v>
      </c>
      <c r="AG152" s="34" t="e">
        <f t="shared" si="172"/>
        <v>#REF!</v>
      </c>
      <c r="AH152" s="34" t="e">
        <f t="shared" si="172"/>
        <v>#REF!</v>
      </c>
      <c r="AI152" s="34" t="e">
        <f t="shared" si="172"/>
        <v>#REF!</v>
      </c>
      <c r="AJ152" s="34" t="e">
        <f t="shared" si="172"/>
        <v>#REF!</v>
      </c>
      <c r="AK152" s="34" t="e">
        <f t="shared" si="172"/>
        <v>#REF!</v>
      </c>
      <c r="AL152" s="34" t="e">
        <f t="shared" si="172"/>
        <v>#REF!</v>
      </c>
      <c r="AM152" s="34" t="e">
        <f t="shared" si="172"/>
        <v>#REF!</v>
      </c>
      <c r="AN152" s="34" t="e">
        <f t="shared" si="172"/>
        <v>#REF!</v>
      </c>
      <c r="AO152" s="34" t="e">
        <f t="shared" si="172"/>
        <v>#REF!</v>
      </c>
      <c r="AP152" s="34" t="e">
        <f t="shared" si="172"/>
        <v>#REF!</v>
      </c>
      <c r="AQ152" s="34" t="e">
        <f t="shared" si="172"/>
        <v>#REF!</v>
      </c>
      <c r="AR152" s="34" t="e">
        <f t="shared" si="172"/>
        <v>#REF!</v>
      </c>
      <c r="AS152" s="34" t="e">
        <f t="shared" si="172"/>
        <v>#REF!</v>
      </c>
      <c r="AT152" s="34" t="e">
        <f t="shared" si="172"/>
        <v>#REF!</v>
      </c>
      <c r="AU152" s="34" t="e">
        <f t="shared" si="172"/>
        <v>#REF!</v>
      </c>
      <c r="AV152" s="34" t="e">
        <f t="shared" si="172"/>
        <v>#REF!</v>
      </c>
      <c r="AW152" s="34" t="e">
        <f t="shared" si="172"/>
        <v>#REF!</v>
      </c>
      <c r="AX152" s="34" t="e">
        <f t="shared" si="172"/>
        <v>#REF!</v>
      </c>
      <c r="AY152" s="34" t="e">
        <f t="shared" si="172"/>
        <v>#REF!</v>
      </c>
      <c r="AZ152" s="34" t="e">
        <f t="shared" si="172"/>
        <v>#REF!</v>
      </c>
      <c r="BA152" s="34" t="e">
        <f t="shared" si="172"/>
        <v>#REF!</v>
      </c>
      <c r="BB152" s="34" t="e">
        <f t="shared" si="172"/>
        <v>#REF!</v>
      </c>
      <c r="BC152" s="34" t="e">
        <f t="shared" si="172"/>
        <v>#REF!</v>
      </c>
      <c r="BD152" s="34" t="e">
        <f t="shared" si="172"/>
        <v>#REF!</v>
      </c>
      <c r="BE152" s="34" t="e">
        <f t="shared" si="172"/>
        <v>#REF!</v>
      </c>
      <c r="BF152" s="34" t="e">
        <f t="shared" si="172"/>
        <v>#REF!</v>
      </c>
      <c r="BG152" s="34" t="e">
        <f t="shared" si="172"/>
        <v>#REF!</v>
      </c>
      <c r="BH152" s="34" t="e">
        <f t="shared" si="172"/>
        <v>#REF!</v>
      </c>
      <c r="BI152" s="34" t="e">
        <f t="shared" si="172"/>
        <v>#REF!</v>
      </c>
      <c r="BJ152" s="34" t="e">
        <f t="shared" si="172"/>
        <v>#REF!</v>
      </c>
      <c r="BK152" s="34" t="e">
        <f t="shared" si="172"/>
        <v>#REF!</v>
      </c>
      <c r="BL152" s="34" t="e">
        <f t="shared" si="172"/>
        <v>#REF!</v>
      </c>
      <c r="BM152" s="34" t="e">
        <f t="shared" si="172"/>
        <v>#REF!</v>
      </c>
      <c r="BN152" s="34" t="e">
        <f t="shared" si="172"/>
        <v>#REF!</v>
      </c>
      <c r="BO152" s="34" t="e">
        <f t="shared" si="172"/>
        <v>#REF!</v>
      </c>
      <c r="BP152" s="34" t="e">
        <f t="shared" si="172"/>
        <v>#REF!</v>
      </c>
      <c r="BQ152" s="34" t="e">
        <f t="shared" si="172"/>
        <v>#REF!</v>
      </c>
      <c r="BR152" s="34" t="e">
        <f t="shared" si="172"/>
        <v>#REF!</v>
      </c>
      <c r="BS152" s="34" t="e">
        <f t="shared" si="172"/>
        <v>#REF!</v>
      </c>
      <c r="BT152" s="34" t="e">
        <f t="shared" si="172"/>
        <v>#REF!</v>
      </c>
      <c r="BU152" s="34" t="e">
        <f t="shared" si="172"/>
        <v>#REF!</v>
      </c>
      <c r="BV152" s="34" t="e">
        <f t="shared" si="172"/>
        <v>#REF!</v>
      </c>
      <c r="BW152" s="34" t="e">
        <f t="shared" si="172"/>
        <v>#REF!</v>
      </c>
      <c r="BX152" s="34" t="e">
        <f t="shared" si="172"/>
        <v>#REF!</v>
      </c>
      <c r="BY152" s="34" t="e">
        <f t="shared" si="172"/>
        <v>#REF!</v>
      </c>
      <c r="BZ152" s="34" t="e">
        <f t="shared" si="172"/>
        <v>#REF!</v>
      </c>
      <c r="CA152" s="34" t="e">
        <f t="shared" si="172"/>
        <v>#REF!</v>
      </c>
      <c r="CB152" s="34" t="e">
        <f t="shared" si="172"/>
        <v>#REF!</v>
      </c>
      <c r="CC152" s="34" t="e">
        <f t="shared" ref="CC152:CI152" si="173">CC142</f>
        <v>#REF!</v>
      </c>
      <c r="CD152" s="34" t="e">
        <f t="shared" si="173"/>
        <v>#REF!</v>
      </c>
      <c r="CE152" s="34" t="e">
        <f t="shared" si="173"/>
        <v>#REF!</v>
      </c>
      <c r="CF152" s="34" t="e">
        <f t="shared" si="173"/>
        <v>#REF!</v>
      </c>
      <c r="CG152" s="34" t="e">
        <f t="shared" si="173"/>
        <v>#REF!</v>
      </c>
      <c r="CH152" s="34" t="e">
        <f t="shared" si="173"/>
        <v>#REF!</v>
      </c>
      <c r="CI152" s="34" t="e">
        <f t="shared" si="173"/>
        <v>#REF!</v>
      </c>
    </row>
    <row r="153" spans="1:87" outlineLevel="1" x14ac:dyDescent="0.4">
      <c r="C153" t="s">
        <v>150</v>
      </c>
    </row>
    <row r="154" spans="1:87" s="42" customFormat="1" x14ac:dyDescent="0.4">
      <c r="C154" s="42" t="s">
        <v>186</v>
      </c>
      <c r="E154" s="41" t="s">
        <v>187</v>
      </c>
      <c r="F154" s="41"/>
      <c r="G154" s="68"/>
    </row>
    <row r="155" spans="1:87" x14ac:dyDescent="0.4">
      <c r="C155" t="s">
        <v>186</v>
      </c>
      <c r="E155" s="12" t="s">
        <v>70</v>
      </c>
      <c r="F155" s="12"/>
      <c r="G155" s="13"/>
    </row>
    <row r="156" spans="1:87" x14ac:dyDescent="0.4">
      <c r="A156" s="6"/>
      <c r="B156" s="6"/>
      <c r="C156" t="s">
        <v>186</v>
      </c>
      <c r="E156" t="s">
        <v>71</v>
      </c>
      <c r="H156" s="15">
        <f>SUMIF($3:$3,H$1-1,156:156)</f>
        <v>0</v>
      </c>
      <c r="I156" s="15" t="e">
        <f>H162</f>
        <v>#REF!</v>
      </c>
      <c r="J156" s="15" t="e">
        <f>I162</f>
        <v>#REF!</v>
      </c>
      <c r="K156" s="15" t="e">
        <f>J162</f>
        <v>#REF!</v>
      </c>
      <c r="L156" s="15" t="e">
        <f>K162</f>
        <v>#REF!</v>
      </c>
      <c r="M156" s="15" t="e">
        <f>L162</f>
        <v>#REF!</v>
      </c>
      <c r="O156" s="34"/>
      <c r="P156" s="34">
        <f>O162</f>
        <v>0</v>
      </c>
      <c r="Q156" s="34">
        <f>P162</f>
        <v>0</v>
      </c>
      <c r="R156" s="34" t="e">
        <f t="shared" ref="R156:CC156" si="174">Q162</f>
        <v>#REF!</v>
      </c>
      <c r="S156" s="34" t="e">
        <f t="shared" si="174"/>
        <v>#REF!</v>
      </c>
      <c r="T156" s="34" t="e">
        <f t="shared" si="174"/>
        <v>#REF!</v>
      </c>
      <c r="U156" s="34" t="e">
        <f t="shared" si="174"/>
        <v>#REF!</v>
      </c>
      <c r="V156" s="34" t="e">
        <f t="shared" si="174"/>
        <v>#REF!</v>
      </c>
      <c r="W156" s="34" t="e">
        <f t="shared" si="174"/>
        <v>#REF!</v>
      </c>
      <c r="X156" s="34" t="e">
        <f t="shared" si="174"/>
        <v>#REF!</v>
      </c>
      <c r="Y156" s="34" t="e">
        <f t="shared" si="174"/>
        <v>#REF!</v>
      </c>
      <c r="Z156" s="34" t="e">
        <f t="shared" si="174"/>
        <v>#REF!</v>
      </c>
      <c r="AA156" s="34" t="e">
        <f t="shared" si="174"/>
        <v>#REF!</v>
      </c>
      <c r="AB156" s="34" t="e">
        <f t="shared" si="174"/>
        <v>#REF!</v>
      </c>
      <c r="AC156" s="34" t="e">
        <f t="shared" si="174"/>
        <v>#REF!</v>
      </c>
      <c r="AD156" s="34" t="e">
        <f t="shared" si="174"/>
        <v>#REF!</v>
      </c>
      <c r="AE156" s="34" t="e">
        <f t="shared" si="174"/>
        <v>#REF!</v>
      </c>
      <c r="AF156" s="34" t="e">
        <f t="shared" si="174"/>
        <v>#REF!</v>
      </c>
      <c r="AG156" s="34" t="e">
        <f t="shared" si="174"/>
        <v>#REF!</v>
      </c>
      <c r="AH156" s="34" t="e">
        <f t="shared" si="174"/>
        <v>#REF!</v>
      </c>
      <c r="AI156" s="34" t="e">
        <f t="shared" si="174"/>
        <v>#REF!</v>
      </c>
      <c r="AJ156" s="34" t="e">
        <f t="shared" si="174"/>
        <v>#REF!</v>
      </c>
      <c r="AK156" s="34" t="e">
        <f t="shared" si="174"/>
        <v>#REF!</v>
      </c>
      <c r="AL156" s="34" t="e">
        <f t="shared" si="174"/>
        <v>#REF!</v>
      </c>
      <c r="AM156" s="34" t="e">
        <f t="shared" si="174"/>
        <v>#REF!</v>
      </c>
      <c r="AN156" s="34" t="e">
        <f t="shared" si="174"/>
        <v>#REF!</v>
      </c>
      <c r="AO156" s="34" t="e">
        <f t="shared" si="174"/>
        <v>#REF!</v>
      </c>
      <c r="AP156" s="34" t="e">
        <f t="shared" si="174"/>
        <v>#REF!</v>
      </c>
      <c r="AQ156" s="34" t="e">
        <f t="shared" si="174"/>
        <v>#REF!</v>
      </c>
      <c r="AR156" s="34" t="e">
        <f t="shared" si="174"/>
        <v>#REF!</v>
      </c>
      <c r="AS156" s="34" t="e">
        <f t="shared" si="174"/>
        <v>#REF!</v>
      </c>
      <c r="AT156" s="34" t="e">
        <f t="shared" si="174"/>
        <v>#REF!</v>
      </c>
      <c r="AU156" s="34" t="e">
        <f t="shared" si="174"/>
        <v>#REF!</v>
      </c>
      <c r="AV156" s="34" t="e">
        <f t="shared" si="174"/>
        <v>#REF!</v>
      </c>
      <c r="AW156" s="34" t="e">
        <f t="shared" si="174"/>
        <v>#REF!</v>
      </c>
      <c r="AX156" s="34" t="e">
        <f t="shared" si="174"/>
        <v>#REF!</v>
      </c>
      <c r="AY156" s="34" t="e">
        <f t="shared" si="174"/>
        <v>#REF!</v>
      </c>
      <c r="AZ156" s="34" t="e">
        <f t="shared" si="174"/>
        <v>#REF!</v>
      </c>
      <c r="BA156" s="34" t="e">
        <f t="shared" si="174"/>
        <v>#REF!</v>
      </c>
      <c r="BB156" s="34" t="e">
        <f t="shared" si="174"/>
        <v>#REF!</v>
      </c>
      <c r="BC156" s="34" t="e">
        <f t="shared" si="174"/>
        <v>#REF!</v>
      </c>
      <c r="BD156" s="34" t="e">
        <f t="shared" si="174"/>
        <v>#REF!</v>
      </c>
      <c r="BE156" s="34" t="e">
        <f t="shared" si="174"/>
        <v>#REF!</v>
      </c>
      <c r="BF156" s="34" t="e">
        <f t="shared" si="174"/>
        <v>#REF!</v>
      </c>
      <c r="BG156" s="34" t="e">
        <f t="shared" si="174"/>
        <v>#REF!</v>
      </c>
      <c r="BH156" s="34" t="e">
        <f t="shared" si="174"/>
        <v>#REF!</v>
      </c>
      <c r="BI156" s="34" t="e">
        <f t="shared" si="174"/>
        <v>#REF!</v>
      </c>
      <c r="BJ156" s="34" t="e">
        <f t="shared" si="174"/>
        <v>#REF!</v>
      </c>
      <c r="BK156" s="34" t="e">
        <f t="shared" si="174"/>
        <v>#REF!</v>
      </c>
      <c r="BL156" s="34" t="e">
        <f t="shared" si="174"/>
        <v>#REF!</v>
      </c>
      <c r="BM156" s="34" t="e">
        <f t="shared" si="174"/>
        <v>#REF!</v>
      </c>
      <c r="BN156" s="34" t="e">
        <f t="shared" si="174"/>
        <v>#REF!</v>
      </c>
      <c r="BO156" s="34" t="e">
        <f t="shared" si="174"/>
        <v>#REF!</v>
      </c>
      <c r="BP156" s="34" t="e">
        <f t="shared" si="174"/>
        <v>#REF!</v>
      </c>
      <c r="BQ156" s="34" t="e">
        <f t="shared" si="174"/>
        <v>#REF!</v>
      </c>
      <c r="BR156" s="34" t="e">
        <f t="shared" si="174"/>
        <v>#REF!</v>
      </c>
      <c r="BS156" s="34" t="e">
        <f t="shared" si="174"/>
        <v>#REF!</v>
      </c>
      <c r="BT156" s="34" t="e">
        <f t="shared" si="174"/>
        <v>#REF!</v>
      </c>
      <c r="BU156" s="34" t="e">
        <f t="shared" si="174"/>
        <v>#REF!</v>
      </c>
      <c r="BV156" s="34" t="e">
        <f t="shared" si="174"/>
        <v>#REF!</v>
      </c>
      <c r="BW156" s="34" t="e">
        <f t="shared" si="174"/>
        <v>#REF!</v>
      </c>
      <c r="BX156" s="34" t="e">
        <f t="shared" si="174"/>
        <v>#REF!</v>
      </c>
      <c r="BY156" s="34" t="e">
        <f t="shared" si="174"/>
        <v>#REF!</v>
      </c>
      <c r="BZ156" s="34" t="e">
        <f t="shared" si="174"/>
        <v>#REF!</v>
      </c>
      <c r="CA156" s="34" t="e">
        <f t="shared" si="174"/>
        <v>#REF!</v>
      </c>
      <c r="CB156" s="34" t="e">
        <f t="shared" si="174"/>
        <v>#REF!</v>
      </c>
      <c r="CC156" s="34" t="e">
        <f t="shared" si="174"/>
        <v>#REF!</v>
      </c>
      <c r="CD156" s="34" t="e">
        <f t="shared" ref="CD156:CI156" si="175">CC162</f>
        <v>#REF!</v>
      </c>
      <c r="CE156" s="34" t="e">
        <f t="shared" si="175"/>
        <v>#REF!</v>
      </c>
      <c r="CF156" s="34" t="e">
        <f t="shared" si="175"/>
        <v>#REF!</v>
      </c>
      <c r="CG156" s="34" t="e">
        <f t="shared" si="175"/>
        <v>#REF!</v>
      </c>
      <c r="CH156" s="34" t="e">
        <f t="shared" si="175"/>
        <v>#REF!</v>
      </c>
      <c r="CI156" s="34" t="e">
        <f t="shared" si="175"/>
        <v>#REF!</v>
      </c>
    </row>
    <row r="157" spans="1:87" x14ac:dyDescent="0.4">
      <c r="C157" t="s">
        <v>186</v>
      </c>
      <c r="E157" t="s">
        <v>72</v>
      </c>
      <c r="H157" s="34" t="e">
        <f t="shared" ref="H157:M157" si="176">SUMIF($2:$2,H$1,157:157)</f>
        <v>#REF!</v>
      </c>
      <c r="I157" s="34" t="e">
        <f t="shared" si="176"/>
        <v>#REF!</v>
      </c>
      <c r="J157" s="34" t="e">
        <f t="shared" si="176"/>
        <v>#REF!</v>
      </c>
      <c r="K157" s="34" t="e">
        <f t="shared" si="176"/>
        <v>#REF!</v>
      </c>
      <c r="L157" s="34" t="e">
        <f t="shared" si="176"/>
        <v>#REF!</v>
      </c>
      <c r="M157" s="34" t="e">
        <f t="shared" si="176"/>
        <v>#REF!</v>
      </c>
      <c r="O157" s="17"/>
      <c r="P157" s="15">
        <f t="shared" ref="P157:CA157" si="177">P132</f>
        <v>0</v>
      </c>
      <c r="Q157" s="15" t="e">
        <f t="shared" si="177"/>
        <v>#REF!</v>
      </c>
      <c r="R157" s="15" t="e">
        <f t="shared" si="177"/>
        <v>#REF!</v>
      </c>
      <c r="S157" s="15" t="e">
        <f t="shared" si="177"/>
        <v>#REF!</v>
      </c>
      <c r="T157" s="15" t="e">
        <f t="shared" si="177"/>
        <v>#REF!</v>
      </c>
      <c r="U157" s="15" t="e">
        <f t="shared" si="177"/>
        <v>#REF!</v>
      </c>
      <c r="V157" s="15" t="e">
        <f t="shared" si="177"/>
        <v>#REF!</v>
      </c>
      <c r="W157" s="15" t="e">
        <f t="shared" si="177"/>
        <v>#REF!</v>
      </c>
      <c r="X157" s="15" t="e">
        <f t="shared" si="177"/>
        <v>#REF!</v>
      </c>
      <c r="Y157" s="15" t="e">
        <f t="shared" si="177"/>
        <v>#REF!</v>
      </c>
      <c r="Z157" s="15" t="e">
        <f t="shared" si="177"/>
        <v>#REF!</v>
      </c>
      <c r="AA157" s="15" t="e">
        <f t="shared" si="177"/>
        <v>#REF!</v>
      </c>
      <c r="AB157" s="15" t="e">
        <f t="shared" si="177"/>
        <v>#REF!</v>
      </c>
      <c r="AC157" s="15" t="e">
        <f t="shared" si="177"/>
        <v>#REF!</v>
      </c>
      <c r="AD157" s="15" t="e">
        <f t="shared" si="177"/>
        <v>#REF!</v>
      </c>
      <c r="AE157" s="15" t="e">
        <f t="shared" si="177"/>
        <v>#REF!</v>
      </c>
      <c r="AF157" s="15" t="e">
        <f t="shared" si="177"/>
        <v>#REF!</v>
      </c>
      <c r="AG157" s="15" t="e">
        <f t="shared" si="177"/>
        <v>#REF!</v>
      </c>
      <c r="AH157" s="15" t="e">
        <f t="shared" si="177"/>
        <v>#REF!</v>
      </c>
      <c r="AI157" s="15" t="e">
        <f t="shared" si="177"/>
        <v>#REF!</v>
      </c>
      <c r="AJ157" s="15" t="e">
        <f t="shared" si="177"/>
        <v>#REF!</v>
      </c>
      <c r="AK157" s="15" t="e">
        <f t="shared" si="177"/>
        <v>#REF!</v>
      </c>
      <c r="AL157" s="15" t="e">
        <f t="shared" si="177"/>
        <v>#REF!</v>
      </c>
      <c r="AM157" s="15" t="e">
        <f t="shared" si="177"/>
        <v>#REF!</v>
      </c>
      <c r="AN157" s="15" t="e">
        <f t="shared" si="177"/>
        <v>#REF!</v>
      </c>
      <c r="AO157" s="15" t="e">
        <f t="shared" si="177"/>
        <v>#REF!</v>
      </c>
      <c r="AP157" s="15" t="e">
        <f t="shared" si="177"/>
        <v>#REF!</v>
      </c>
      <c r="AQ157" s="15" t="e">
        <f t="shared" si="177"/>
        <v>#REF!</v>
      </c>
      <c r="AR157" s="15" t="e">
        <f t="shared" si="177"/>
        <v>#REF!</v>
      </c>
      <c r="AS157" s="15" t="e">
        <f t="shared" si="177"/>
        <v>#REF!</v>
      </c>
      <c r="AT157" s="15" t="e">
        <f t="shared" si="177"/>
        <v>#REF!</v>
      </c>
      <c r="AU157" s="15" t="e">
        <f t="shared" si="177"/>
        <v>#REF!</v>
      </c>
      <c r="AV157" s="15" t="e">
        <f t="shared" si="177"/>
        <v>#REF!</v>
      </c>
      <c r="AW157" s="15" t="e">
        <f t="shared" si="177"/>
        <v>#REF!</v>
      </c>
      <c r="AX157" s="15" t="e">
        <f t="shared" si="177"/>
        <v>#REF!</v>
      </c>
      <c r="AY157" s="15" t="e">
        <f t="shared" si="177"/>
        <v>#REF!</v>
      </c>
      <c r="AZ157" s="15" t="e">
        <f t="shared" si="177"/>
        <v>#REF!</v>
      </c>
      <c r="BA157" s="15" t="e">
        <f t="shared" si="177"/>
        <v>#REF!</v>
      </c>
      <c r="BB157" s="15" t="e">
        <f t="shared" si="177"/>
        <v>#REF!</v>
      </c>
      <c r="BC157" s="15" t="e">
        <f t="shared" si="177"/>
        <v>#REF!</v>
      </c>
      <c r="BD157" s="15" t="e">
        <f t="shared" si="177"/>
        <v>#REF!</v>
      </c>
      <c r="BE157" s="15" t="e">
        <f t="shared" si="177"/>
        <v>#REF!</v>
      </c>
      <c r="BF157" s="15" t="e">
        <f t="shared" si="177"/>
        <v>#REF!</v>
      </c>
      <c r="BG157" s="15" t="e">
        <f t="shared" si="177"/>
        <v>#REF!</v>
      </c>
      <c r="BH157" s="15" t="e">
        <f t="shared" si="177"/>
        <v>#REF!</v>
      </c>
      <c r="BI157" s="15" t="e">
        <f t="shared" si="177"/>
        <v>#REF!</v>
      </c>
      <c r="BJ157" s="15" t="e">
        <f t="shared" si="177"/>
        <v>#REF!</v>
      </c>
      <c r="BK157" s="15" t="e">
        <f t="shared" si="177"/>
        <v>#REF!</v>
      </c>
      <c r="BL157" s="15" t="e">
        <f t="shared" si="177"/>
        <v>#REF!</v>
      </c>
      <c r="BM157" s="15" t="e">
        <f t="shared" si="177"/>
        <v>#REF!</v>
      </c>
      <c r="BN157" s="15" t="e">
        <f t="shared" si="177"/>
        <v>#REF!</v>
      </c>
      <c r="BO157" s="15" t="e">
        <f t="shared" si="177"/>
        <v>#REF!</v>
      </c>
      <c r="BP157" s="15" t="e">
        <f t="shared" si="177"/>
        <v>#REF!</v>
      </c>
      <c r="BQ157" s="15" t="e">
        <f t="shared" si="177"/>
        <v>#REF!</v>
      </c>
      <c r="BR157" s="15" t="e">
        <f t="shared" si="177"/>
        <v>#REF!</v>
      </c>
      <c r="BS157" s="15" t="e">
        <f t="shared" si="177"/>
        <v>#REF!</v>
      </c>
      <c r="BT157" s="15" t="e">
        <f t="shared" si="177"/>
        <v>#REF!</v>
      </c>
      <c r="BU157" s="15" t="e">
        <f t="shared" si="177"/>
        <v>#REF!</v>
      </c>
      <c r="BV157" s="15" t="e">
        <f t="shared" si="177"/>
        <v>#REF!</v>
      </c>
      <c r="BW157" s="15" t="e">
        <f t="shared" si="177"/>
        <v>#REF!</v>
      </c>
      <c r="BX157" s="15" t="e">
        <f t="shared" si="177"/>
        <v>#REF!</v>
      </c>
      <c r="BY157" s="15" t="e">
        <f t="shared" si="177"/>
        <v>#REF!</v>
      </c>
      <c r="BZ157" s="15" t="e">
        <f t="shared" si="177"/>
        <v>#REF!</v>
      </c>
      <c r="CA157" s="15" t="e">
        <f t="shared" si="177"/>
        <v>#REF!</v>
      </c>
      <c r="CB157" s="15" t="e">
        <f t="shared" ref="CB157:CI157" si="178">CB132</f>
        <v>#REF!</v>
      </c>
      <c r="CC157" s="15" t="e">
        <f t="shared" si="178"/>
        <v>#REF!</v>
      </c>
      <c r="CD157" s="15" t="e">
        <f t="shared" si="178"/>
        <v>#REF!</v>
      </c>
      <c r="CE157" s="15" t="e">
        <f t="shared" si="178"/>
        <v>#REF!</v>
      </c>
      <c r="CF157" s="15" t="e">
        <f t="shared" si="178"/>
        <v>#REF!</v>
      </c>
      <c r="CG157" s="15" t="e">
        <f t="shared" si="178"/>
        <v>#REF!</v>
      </c>
      <c r="CH157" s="15" t="e">
        <f t="shared" si="178"/>
        <v>#REF!</v>
      </c>
      <c r="CI157" s="15" t="e">
        <f t="shared" si="178"/>
        <v>#REF!</v>
      </c>
    </row>
    <row r="158" spans="1:87" x14ac:dyDescent="0.4">
      <c r="C158" t="s">
        <v>186</v>
      </c>
      <c r="E158" s="12" t="s">
        <v>178</v>
      </c>
      <c r="F158" s="12"/>
      <c r="G158" s="13"/>
      <c r="H158" s="16">
        <v>0.05</v>
      </c>
      <c r="I158" s="16">
        <v>0.05</v>
      </c>
      <c r="J158" s="16">
        <v>0.05</v>
      </c>
      <c r="K158" s="16">
        <v>0.05</v>
      </c>
      <c r="L158" s="16">
        <v>0.05</v>
      </c>
      <c r="M158" s="16">
        <v>0.05</v>
      </c>
      <c r="O158" s="20"/>
      <c r="P158" s="20" cm="1">
        <f t="array" ref="P158">INDEX($H:$M,ROW(),MATCH(P$2,$H$1:$M$1,0))</f>
        <v>0.05</v>
      </c>
      <c r="Q158" s="20" cm="1">
        <f t="array" ref="Q158">INDEX($H:$M,ROW(),MATCH(Q$2,$H$1:$M$1,0))</f>
        <v>0.05</v>
      </c>
      <c r="R158" s="20" cm="1">
        <f t="array" ref="R158">INDEX($H:$M,ROW(),MATCH(R$2,$H$1:$M$1,0))</f>
        <v>0.05</v>
      </c>
      <c r="S158" s="20" cm="1">
        <f t="array" ref="S158">INDEX($H:$M,ROW(),MATCH(S$2,$H$1:$M$1,0))</f>
        <v>0.05</v>
      </c>
      <c r="T158" s="20" cm="1">
        <f t="array" ref="T158">INDEX($H:$M,ROW(),MATCH(T$2,$H$1:$M$1,0))</f>
        <v>0.05</v>
      </c>
      <c r="U158" s="20" cm="1">
        <f t="array" ref="U158">INDEX($H:$M,ROW(),MATCH(U$2,$H$1:$M$1,0))</f>
        <v>0.05</v>
      </c>
      <c r="V158" s="20" cm="1">
        <f t="array" ref="V158">INDEX($H:$M,ROW(),MATCH(V$2,$H$1:$M$1,0))</f>
        <v>0.05</v>
      </c>
      <c r="W158" s="20" cm="1">
        <f t="array" ref="W158">INDEX($H:$M,ROW(),MATCH(W$2,$H$1:$M$1,0))</f>
        <v>0.05</v>
      </c>
      <c r="X158" s="20" cm="1">
        <f t="array" ref="X158">INDEX($H:$M,ROW(),MATCH(X$2,$H$1:$M$1,0))</f>
        <v>0.05</v>
      </c>
      <c r="Y158" s="20" cm="1">
        <f t="array" ref="Y158">INDEX($H:$M,ROW(),MATCH(Y$2,$H$1:$M$1,0))</f>
        <v>0.05</v>
      </c>
      <c r="Z158" s="20" cm="1">
        <f t="array" ref="Z158">INDEX($H:$M,ROW(),MATCH(Z$2,$H$1:$M$1,0))</f>
        <v>0.05</v>
      </c>
      <c r="AA158" s="20" cm="1">
        <f t="array" ref="AA158">INDEX($H:$M,ROW(),MATCH(AA$2,$H$1:$M$1,0))</f>
        <v>0.05</v>
      </c>
      <c r="AB158" s="20" cm="1">
        <f t="array" ref="AB158">INDEX($H:$M,ROW(),MATCH(AB$2,$H$1:$M$1,0))</f>
        <v>0.05</v>
      </c>
      <c r="AC158" s="20" cm="1">
        <f t="array" ref="AC158">INDEX($H:$M,ROW(),MATCH(AC$2,$H$1:$M$1,0))</f>
        <v>0.05</v>
      </c>
      <c r="AD158" s="20" cm="1">
        <f t="array" ref="AD158">INDEX($H:$M,ROW(),MATCH(AD$2,$H$1:$M$1,0))</f>
        <v>0.05</v>
      </c>
      <c r="AE158" s="20" cm="1">
        <f t="array" ref="AE158">INDEX($H:$M,ROW(),MATCH(AE$2,$H$1:$M$1,0))</f>
        <v>0.05</v>
      </c>
      <c r="AF158" s="20" cm="1">
        <f t="array" ref="AF158">INDEX($H:$M,ROW(),MATCH(AF$2,$H$1:$M$1,0))</f>
        <v>0.05</v>
      </c>
      <c r="AG158" s="20" cm="1">
        <f t="array" ref="AG158">INDEX($H:$M,ROW(),MATCH(AG$2,$H$1:$M$1,0))</f>
        <v>0.05</v>
      </c>
      <c r="AH158" s="20" cm="1">
        <f t="array" ref="AH158">INDEX($H:$M,ROW(),MATCH(AH$2,$H$1:$M$1,0))</f>
        <v>0.05</v>
      </c>
      <c r="AI158" s="20" cm="1">
        <f t="array" ref="AI158">INDEX($H:$M,ROW(),MATCH(AI$2,$H$1:$M$1,0))</f>
        <v>0.05</v>
      </c>
      <c r="AJ158" s="20" cm="1">
        <f t="array" ref="AJ158">INDEX($H:$M,ROW(),MATCH(AJ$2,$H$1:$M$1,0))</f>
        <v>0.05</v>
      </c>
      <c r="AK158" s="20" cm="1">
        <f t="array" ref="AK158">INDEX($H:$M,ROW(),MATCH(AK$2,$H$1:$M$1,0))</f>
        <v>0.05</v>
      </c>
      <c r="AL158" s="20" cm="1">
        <f t="array" ref="AL158">INDEX($H:$M,ROW(),MATCH(AL$2,$H$1:$M$1,0))</f>
        <v>0.05</v>
      </c>
      <c r="AM158" s="20" cm="1">
        <f t="array" ref="AM158">INDEX($H:$M,ROW(),MATCH(AM$2,$H$1:$M$1,0))</f>
        <v>0.05</v>
      </c>
      <c r="AN158" s="20" cm="1">
        <f t="array" ref="AN158">INDEX($H:$M,ROW(),MATCH(AN$2,$H$1:$M$1,0))</f>
        <v>0.05</v>
      </c>
      <c r="AO158" s="20" cm="1">
        <f t="array" ref="AO158">INDEX($H:$M,ROW(),MATCH(AO$2,$H$1:$M$1,0))</f>
        <v>0.05</v>
      </c>
      <c r="AP158" s="20" cm="1">
        <f t="array" ref="AP158">INDEX($H:$M,ROW(),MATCH(AP$2,$H$1:$M$1,0))</f>
        <v>0.05</v>
      </c>
      <c r="AQ158" s="20" cm="1">
        <f t="array" ref="AQ158">INDEX($H:$M,ROW(),MATCH(AQ$2,$H$1:$M$1,0))</f>
        <v>0.05</v>
      </c>
      <c r="AR158" s="20" cm="1">
        <f t="array" ref="AR158">INDEX($H:$M,ROW(),MATCH(AR$2,$H$1:$M$1,0))</f>
        <v>0.05</v>
      </c>
      <c r="AS158" s="20" cm="1">
        <f t="array" ref="AS158">INDEX($H:$M,ROW(),MATCH(AS$2,$H$1:$M$1,0))</f>
        <v>0.05</v>
      </c>
      <c r="AT158" s="20" cm="1">
        <f t="array" ref="AT158">INDEX($H:$M,ROW(),MATCH(AT$2,$H$1:$M$1,0))</f>
        <v>0.05</v>
      </c>
      <c r="AU158" s="20" cm="1">
        <f t="array" ref="AU158">INDEX($H:$M,ROW(),MATCH(AU$2,$H$1:$M$1,0))</f>
        <v>0.05</v>
      </c>
      <c r="AV158" s="20" cm="1">
        <f t="array" ref="AV158">INDEX($H:$M,ROW(),MATCH(AV$2,$H$1:$M$1,0))</f>
        <v>0.05</v>
      </c>
      <c r="AW158" s="20" cm="1">
        <f t="array" ref="AW158">INDEX($H:$M,ROW(),MATCH(AW$2,$H$1:$M$1,0))</f>
        <v>0.05</v>
      </c>
      <c r="AX158" s="20" cm="1">
        <f t="array" ref="AX158">INDEX($H:$M,ROW(),MATCH(AX$2,$H$1:$M$1,0))</f>
        <v>0.05</v>
      </c>
      <c r="AY158" s="20" cm="1">
        <f t="array" ref="AY158">INDEX($H:$M,ROW(),MATCH(AY$2,$H$1:$M$1,0))</f>
        <v>0.05</v>
      </c>
      <c r="AZ158" s="20" cm="1">
        <f t="array" ref="AZ158">INDEX($H:$M,ROW(),MATCH(AZ$2,$H$1:$M$1,0))</f>
        <v>0.05</v>
      </c>
      <c r="BA158" s="20" cm="1">
        <f t="array" ref="BA158">INDEX($H:$M,ROW(),MATCH(BA$2,$H$1:$M$1,0))</f>
        <v>0.05</v>
      </c>
      <c r="BB158" s="20" cm="1">
        <f t="array" ref="BB158">INDEX($H:$M,ROW(),MATCH(BB$2,$H$1:$M$1,0))</f>
        <v>0.05</v>
      </c>
      <c r="BC158" s="20" cm="1">
        <f t="array" ref="BC158">INDEX($H:$M,ROW(),MATCH(BC$2,$H$1:$M$1,0))</f>
        <v>0.05</v>
      </c>
      <c r="BD158" s="20" cm="1">
        <f t="array" ref="BD158">INDEX($H:$M,ROW(),MATCH(BD$2,$H$1:$M$1,0))</f>
        <v>0.05</v>
      </c>
      <c r="BE158" s="20" cm="1">
        <f t="array" ref="BE158">INDEX($H:$M,ROW(),MATCH(BE$2,$H$1:$M$1,0))</f>
        <v>0.05</v>
      </c>
      <c r="BF158" s="20" cm="1">
        <f t="array" ref="BF158">INDEX($H:$M,ROW(),MATCH(BF$2,$H$1:$M$1,0))</f>
        <v>0.05</v>
      </c>
      <c r="BG158" s="20" cm="1">
        <f t="array" ref="BG158">INDEX($H:$M,ROW(),MATCH(BG$2,$H$1:$M$1,0))</f>
        <v>0.05</v>
      </c>
      <c r="BH158" s="20" cm="1">
        <f t="array" ref="BH158">INDEX($H:$M,ROW(),MATCH(BH$2,$H$1:$M$1,0))</f>
        <v>0.05</v>
      </c>
      <c r="BI158" s="20" cm="1">
        <f t="array" ref="BI158">INDEX($H:$M,ROW(),MATCH(BI$2,$H$1:$M$1,0))</f>
        <v>0.05</v>
      </c>
      <c r="BJ158" s="20" cm="1">
        <f t="array" ref="BJ158">INDEX($H:$M,ROW(),MATCH(BJ$2,$H$1:$M$1,0))</f>
        <v>0.05</v>
      </c>
      <c r="BK158" s="20" cm="1">
        <f t="array" ref="BK158">INDEX($H:$M,ROW(),MATCH(BK$2,$H$1:$M$1,0))</f>
        <v>0.05</v>
      </c>
      <c r="BL158" s="20" cm="1">
        <f t="array" ref="BL158">INDEX($H:$M,ROW(),MATCH(BL$2,$H$1:$M$1,0))</f>
        <v>0.05</v>
      </c>
      <c r="BM158" s="20" cm="1">
        <f t="array" ref="BM158">INDEX($H:$M,ROW(),MATCH(BM$2,$H$1:$M$1,0))</f>
        <v>0.05</v>
      </c>
      <c r="BN158" s="20" cm="1">
        <f t="array" ref="BN158">INDEX($H:$M,ROW(),MATCH(BN$2,$H$1:$M$1,0))</f>
        <v>0.05</v>
      </c>
      <c r="BO158" s="20" cm="1">
        <f t="array" ref="BO158">INDEX($H:$M,ROW(),MATCH(BO$2,$H$1:$M$1,0))</f>
        <v>0.05</v>
      </c>
      <c r="BP158" s="20" cm="1">
        <f t="array" ref="BP158">INDEX($H:$M,ROW(),MATCH(BP$2,$H$1:$M$1,0))</f>
        <v>0.05</v>
      </c>
      <c r="BQ158" s="20" cm="1">
        <f t="array" ref="BQ158">INDEX($H:$M,ROW(),MATCH(BQ$2,$H$1:$M$1,0))</f>
        <v>0.05</v>
      </c>
      <c r="BR158" s="20" cm="1">
        <f t="array" ref="BR158">INDEX($H:$M,ROW(),MATCH(BR$2,$H$1:$M$1,0))</f>
        <v>0.05</v>
      </c>
      <c r="BS158" s="20" cm="1">
        <f t="array" ref="BS158">INDEX($H:$M,ROW(),MATCH(BS$2,$H$1:$M$1,0))</f>
        <v>0.05</v>
      </c>
      <c r="BT158" s="20" cm="1">
        <f t="array" ref="BT158">INDEX($H:$M,ROW(),MATCH(BT$2,$H$1:$M$1,0))</f>
        <v>0.05</v>
      </c>
      <c r="BU158" s="20" cm="1">
        <f t="array" ref="BU158">INDEX($H:$M,ROW(),MATCH(BU$2,$H$1:$M$1,0))</f>
        <v>0.05</v>
      </c>
      <c r="BV158" s="20" cm="1">
        <f t="array" ref="BV158">INDEX($H:$M,ROW(),MATCH(BV$2,$H$1:$M$1,0))</f>
        <v>0.05</v>
      </c>
      <c r="BW158" s="20" cm="1">
        <f t="array" ref="BW158">INDEX($H:$M,ROW(),MATCH(BW$2,$H$1:$M$1,0))</f>
        <v>0.05</v>
      </c>
      <c r="BX158" s="20" cm="1">
        <f t="array" ref="BX158">INDEX($H:$M,ROW(),MATCH(BX$2,$H$1:$M$1,0))</f>
        <v>0.05</v>
      </c>
      <c r="BY158" s="20" cm="1">
        <f t="array" ref="BY158">INDEX($H:$M,ROW(),MATCH(BY$2,$H$1:$M$1,0))</f>
        <v>0.05</v>
      </c>
      <c r="BZ158" s="20" cm="1">
        <f t="array" ref="BZ158">INDEX($H:$M,ROW(),MATCH(BZ$2,$H$1:$M$1,0))</f>
        <v>0.05</v>
      </c>
      <c r="CA158" s="20" cm="1">
        <f t="array" ref="CA158">INDEX($H:$M,ROW(),MATCH(CA$2,$H$1:$M$1,0))</f>
        <v>0.05</v>
      </c>
      <c r="CB158" s="20" cm="1">
        <f t="array" ref="CB158">INDEX($H:$M,ROW(),MATCH(CB$2,$H$1:$M$1,0))</f>
        <v>0.05</v>
      </c>
      <c r="CC158" s="20" cm="1">
        <f t="array" ref="CC158">INDEX($H:$M,ROW(),MATCH(CC$2,$H$1:$M$1,0))</f>
        <v>0.05</v>
      </c>
      <c r="CD158" s="20" cm="1">
        <f t="array" ref="CD158">INDEX($H:$M,ROW(),MATCH(CD$2,$H$1:$M$1,0))</f>
        <v>0.05</v>
      </c>
      <c r="CE158" s="20" cm="1">
        <f t="array" ref="CE158">INDEX($H:$M,ROW(),MATCH(CE$2,$H$1:$M$1,0))</f>
        <v>0.05</v>
      </c>
      <c r="CF158" s="20" cm="1">
        <f t="array" ref="CF158">INDEX($H:$M,ROW(),MATCH(CF$2,$H$1:$M$1,0))</f>
        <v>0.05</v>
      </c>
      <c r="CG158" s="20" cm="1">
        <f t="array" ref="CG158">INDEX($H:$M,ROW(),MATCH(CG$2,$H$1:$M$1,0))</f>
        <v>0.05</v>
      </c>
      <c r="CH158" s="20" cm="1">
        <f t="array" ref="CH158">INDEX($H:$M,ROW(),MATCH(CH$2,$H$1:$M$1,0))</f>
        <v>0.05</v>
      </c>
      <c r="CI158" s="20" cm="1">
        <f t="array" ref="CI158">INDEX($H:$M,ROW(),MATCH(CI$2,$H$1:$M$1,0))</f>
        <v>0.05</v>
      </c>
    </row>
    <row r="159" spans="1:87" x14ac:dyDescent="0.4">
      <c r="A159" s="6"/>
      <c r="B159" s="6"/>
      <c r="C159" t="s">
        <v>186</v>
      </c>
      <c r="E159" s="12" t="s">
        <v>179</v>
      </c>
      <c r="F159" s="12"/>
      <c r="G159" s="13"/>
      <c r="H159" s="34" t="e">
        <f t="shared" ref="H159:M159" si="179">SUMIF($2:$2,H$1,159:159)</f>
        <v>#REF!</v>
      </c>
      <c r="I159" s="34" t="e">
        <f t="shared" si="179"/>
        <v>#REF!</v>
      </c>
      <c r="J159" s="34" t="e">
        <f t="shared" si="179"/>
        <v>#REF!</v>
      </c>
      <c r="K159" s="34" t="e">
        <f t="shared" si="179"/>
        <v>#REF!</v>
      </c>
      <c r="L159" s="34" t="e">
        <f t="shared" si="179"/>
        <v>#REF!</v>
      </c>
      <c r="M159" s="34" t="e">
        <f t="shared" si="179"/>
        <v>#REF!</v>
      </c>
      <c r="O159" s="17"/>
      <c r="P159" s="34">
        <f>P156*P158</f>
        <v>0</v>
      </c>
      <c r="Q159" s="34">
        <f t="shared" ref="Q159:CB159" si="180">Q156*Q158</f>
        <v>0</v>
      </c>
      <c r="R159" s="34" t="e">
        <f t="shared" si="180"/>
        <v>#REF!</v>
      </c>
      <c r="S159" s="34" t="e">
        <f t="shared" si="180"/>
        <v>#REF!</v>
      </c>
      <c r="T159" s="34" t="e">
        <f t="shared" si="180"/>
        <v>#REF!</v>
      </c>
      <c r="U159" s="34" t="e">
        <f t="shared" si="180"/>
        <v>#REF!</v>
      </c>
      <c r="V159" s="34" t="e">
        <f t="shared" si="180"/>
        <v>#REF!</v>
      </c>
      <c r="W159" s="34" t="e">
        <f t="shared" si="180"/>
        <v>#REF!</v>
      </c>
      <c r="X159" s="34" t="e">
        <f t="shared" si="180"/>
        <v>#REF!</v>
      </c>
      <c r="Y159" s="34" t="e">
        <f t="shared" si="180"/>
        <v>#REF!</v>
      </c>
      <c r="Z159" s="34" t="e">
        <f t="shared" si="180"/>
        <v>#REF!</v>
      </c>
      <c r="AA159" s="34" t="e">
        <f t="shared" si="180"/>
        <v>#REF!</v>
      </c>
      <c r="AB159" s="34" t="e">
        <f t="shared" si="180"/>
        <v>#REF!</v>
      </c>
      <c r="AC159" s="34" t="e">
        <f t="shared" si="180"/>
        <v>#REF!</v>
      </c>
      <c r="AD159" s="34" t="e">
        <f t="shared" si="180"/>
        <v>#REF!</v>
      </c>
      <c r="AE159" s="34" t="e">
        <f t="shared" si="180"/>
        <v>#REF!</v>
      </c>
      <c r="AF159" s="34" t="e">
        <f t="shared" si="180"/>
        <v>#REF!</v>
      </c>
      <c r="AG159" s="34" t="e">
        <f t="shared" si="180"/>
        <v>#REF!</v>
      </c>
      <c r="AH159" s="34" t="e">
        <f t="shared" si="180"/>
        <v>#REF!</v>
      </c>
      <c r="AI159" s="34" t="e">
        <f t="shared" si="180"/>
        <v>#REF!</v>
      </c>
      <c r="AJ159" s="34" t="e">
        <f t="shared" si="180"/>
        <v>#REF!</v>
      </c>
      <c r="AK159" s="34" t="e">
        <f t="shared" si="180"/>
        <v>#REF!</v>
      </c>
      <c r="AL159" s="34" t="e">
        <f t="shared" si="180"/>
        <v>#REF!</v>
      </c>
      <c r="AM159" s="34" t="e">
        <f t="shared" si="180"/>
        <v>#REF!</v>
      </c>
      <c r="AN159" s="34" t="e">
        <f t="shared" si="180"/>
        <v>#REF!</v>
      </c>
      <c r="AO159" s="34" t="e">
        <f t="shared" si="180"/>
        <v>#REF!</v>
      </c>
      <c r="AP159" s="34" t="e">
        <f t="shared" si="180"/>
        <v>#REF!</v>
      </c>
      <c r="AQ159" s="34" t="e">
        <f t="shared" si="180"/>
        <v>#REF!</v>
      </c>
      <c r="AR159" s="34" t="e">
        <f t="shared" si="180"/>
        <v>#REF!</v>
      </c>
      <c r="AS159" s="34" t="e">
        <f t="shared" si="180"/>
        <v>#REF!</v>
      </c>
      <c r="AT159" s="34" t="e">
        <f t="shared" si="180"/>
        <v>#REF!</v>
      </c>
      <c r="AU159" s="34" t="e">
        <f t="shared" si="180"/>
        <v>#REF!</v>
      </c>
      <c r="AV159" s="34" t="e">
        <f t="shared" si="180"/>
        <v>#REF!</v>
      </c>
      <c r="AW159" s="34" t="e">
        <f t="shared" si="180"/>
        <v>#REF!</v>
      </c>
      <c r="AX159" s="34" t="e">
        <f t="shared" si="180"/>
        <v>#REF!</v>
      </c>
      <c r="AY159" s="34" t="e">
        <f t="shared" si="180"/>
        <v>#REF!</v>
      </c>
      <c r="AZ159" s="34" t="e">
        <f t="shared" si="180"/>
        <v>#REF!</v>
      </c>
      <c r="BA159" s="34" t="e">
        <f t="shared" si="180"/>
        <v>#REF!</v>
      </c>
      <c r="BB159" s="34" t="e">
        <f t="shared" si="180"/>
        <v>#REF!</v>
      </c>
      <c r="BC159" s="34" t="e">
        <f t="shared" si="180"/>
        <v>#REF!</v>
      </c>
      <c r="BD159" s="34" t="e">
        <f t="shared" si="180"/>
        <v>#REF!</v>
      </c>
      <c r="BE159" s="34" t="e">
        <f t="shared" si="180"/>
        <v>#REF!</v>
      </c>
      <c r="BF159" s="34" t="e">
        <f t="shared" si="180"/>
        <v>#REF!</v>
      </c>
      <c r="BG159" s="34" t="e">
        <f t="shared" si="180"/>
        <v>#REF!</v>
      </c>
      <c r="BH159" s="34" t="e">
        <f t="shared" si="180"/>
        <v>#REF!</v>
      </c>
      <c r="BI159" s="34" t="e">
        <f t="shared" si="180"/>
        <v>#REF!</v>
      </c>
      <c r="BJ159" s="34" t="e">
        <f t="shared" si="180"/>
        <v>#REF!</v>
      </c>
      <c r="BK159" s="34" t="e">
        <f t="shared" si="180"/>
        <v>#REF!</v>
      </c>
      <c r="BL159" s="34" t="e">
        <f t="shared" si="180"/>
        <v>#REF!</v>
      </c>
      <c r="BM159" s="34" t="e">
        <f t="shared" si="180"/>
        <v>#REF!</v>
      </c>
      <c r="BN159" s="34" t="e">
        <f t="shared" si="180"/>
        <v>#REF!</v>
      </c>
      <c r="BO159" s="34" t="e">
        <f t="shared" si="180"/>
        <v>#REF!</v>
      </c>
      <c r="BP159" s="34" t="e">
        <f t="shared" si="180"/>
        <v>#REF!</v>
      </c>
      <c r="BQ159" s="34" t="e">
        <f t="shared" si="180"/>
        <v>#REF!</v>
      </c>
      <c r="BR159" s="34" t="e">
        <f t="shared" si="180"/>
        <v>#REF!</v>
      </c>
      <c r="BS159" s="34" t="e">
        <f t="shared" si="180"/>
        <v>#REF!</v>
      </c>
      <c r="BT159" s="34" t="e">
        <f t="shared" si="180"/>
        <v>#REF!</v>
      </c>
      <c r="BU159" s="34" t="e">
        <f t="shared" si="180"/>
        <v>#REF!</v>
      </c>
      <c r="BV159" s="34" t="e">
        <f t="shared" si="180"/>
        <v>#REF!</v>
      </c>
      <c r="BW159" s="34" t="e">
        <f t="shared" si="180"/>
        <v>#REF!</v>
      </c>
      <c r="BX159" s="34" t="e">
        <f t="shared" si="180"/>
        <v>#REF!</v>
      </c>
      <c r="BY159" s="34" t="e">
        <f t="shared" si="180"/>
        <v>#REF!</v>
      </c>
      <c r="BZ159" s="34" t="e">
        <f t="shared" si="180"/>
        <v>#REF!</v>
      </c>
      <c r="CA159" s="34" t="e">
        <f t="shared" si="180"/>
        <v>#REF!</v>
      </c>
      <c r="CB159" s="34" t="e">
        <f t="shared" si="180"/>
        <v>#REF!</v>
      </c>
      <c r="CC159" s="34" t="e">
        <f t="shared" ref="CC159:CI159" si="181">CC156*CC158</f>
        <v>#REF!</v>
      </c>
      <c r="CD159" s="34" t="e">
        <f t="shared" si="181"/>
        <v>#REF!</v>
      </c>
      <c r="CE159" s="34" t="e">
        <f t="shared" si="181"/>
        <v>#REF!</v>
      </c>
      <c r="CF159" s="34" t="e">
        <f t="shared" si="181"/>
        <v>#REF!</v>
      </c>
      <c r="CG159" s="34" t="e">
        <f t="shared" si="181"/>
        <v>#REF!</v>
      </c>
      <c r="CH159" s="34" t="e">
        <f t="shared" si="181"/>
        <v>#REF!</v>
      </c>
      <c r="CI159" s="34" t="e">
        <f t="shared" si="181"/>
        <v>#REF!</v>
      </c>
    </row>
    <row r="160" spans="1:87" x14ac:dyDescent="0.4">
      <c r="C160" t="s">
        <v>186</v>
      </c>
      <c r="E160" s="12" t="s">
        <v>73</v>
      </c>
      <c r="F160" s="12"/>
      <c r="G160" s="13"/>
      <c r="H160" s="16">
        <v>0.05</v>
      </c>
      <c r="I160" s="16">
        <v>0.05</v>
      </c>
      <c r="J160" s="16">
        <v>0.05</v>
      </c>
      <c r="K160" s="16">
        <v>0.05</v>
      </c>
      <c r="L160" s="16">
        <v>0.05</v>
      </c>
      <c r="M160" s="16">
        <v>0.05</v>
      </c>
      <c r="O160" s="20"/>
      <c r="P160" s="20" cm="1">
        <f t="array" ref="P160">INDEX($H:$M,ROW(),MATCH(P$2,$H$1:$M$1,0))</f>
        <v>0.05</v>
      </c>
      <c r="Q160" s="20" cm="1">
        <f t="array" ref="Q160">INDEX($H:$M,ROW(),MATCH(Q$2,$H$1:$M$1,0))</f>
        <v>0.05</v>
      </c>
      <c r="R160" s="20" cm="1">
        <f t="array" ref="R160">INDEX($H:$M,ROW(),MATCH(R$2,$H$1:$M$1,0))</f>
        <v>0.05</v>
      </c>
      <c r="S160" s="20" cm="1">
        <f t="array" ref="S160">INDEX($H:$M,ROW(),MATCH(S$2,$H$1:$M$1,0))</f>
        <v>0.05</v>
      </c>
      <c r="T160" s="20" cm="1">
        <f t="array" ref="T160">INDEX($H:$M,ROW(),MATCH(T$2,$H$1:$M$1,0))</f>
        <v>0.05</v>
      </c>
      <c r="U160" s="20" cm="1">
        <f t="array" ref="U160">INDEX($H:$M,ROW(),MATCH(U$2,$H$1:$M$1,0))</f>
        <v>0.05</v>
      </c>
      <c r="V160" s="20" cm="1">
        <f t="array" ref="V160">INDEX($H:$M,ROW(),MATCH(V$2,$H$1:$M$1,0))</f>
        <v>0.05</v>
      </c>
      <c r="W160" s="20" cm="1">
        <f t="array" ref="W160">INDEX($H:$M,ROW(),MATCH(W$2,$H$1:$M$1,0))</f>
        <v>0.05</v>
      </c>
      <c r="X160" s="20" cm="1">
        <f t="array" ref="X160">INDEX($H:$M,ROW(),MATCH(X$2,$H$1:$M$1,0))</f>
        <v>0.05</v>
      </c>
      <c r="Y160" s="20" cm="1">
        <f t="array" ref="Y160">INDEX($H:$M,ROW(),MATCH(Y$2,$H$1:$M$1,0))</f>
        <v>0.05</v>
      </c>
      <c r="Z160" s="20" cm="1">
        <f t="array" ref="Z160">INDEX($H:$M,ROW(),MATCH(Z$2,$H$1:$M$1,0))</f>
        <v>0.05</v>
      </c>
      <c r="AA160" s="20" cm="1">
        <f t="array" ref="AA160">INDEX($H:$M,ROW(),MATCH(AA$2,$H$1:$M$1,0))</f>
        <v>0.05</v>
      </c>
      <c r="AB160" s="20" cm="1">
        <f t="array" ref="AB160">INDEX($H:$M,ROW(),MATCH(AB$2,$H$1:$M$1,0))</f>
        <v>0.05</v>
      </c>
      <c r="AC160" s="20" cm="1">
        <f t="array" ref="AC160">INDEX($H:$M,ROW(),MATCH(AC$2,$H$1:$M$1,0))</f>
        <v>0.05</v>
      </c>
      <c r="AD160" s="20" cm="1">
        <f t="array" ref="AD160">INDEX($H:$M,ROW(),MATCH(AD$2,$H$1:$M$1,0))</f>
        <v>0.05</v>
      </c>
      <c r="AE160" s="20" cm="1">
        <f t="array" ref="AE160">INDEX($H:$M,ROW(),MATCH(AE$2,$H$1:$M$1,0))</f>
        <v>0.05</v>
      </c>
      <c r="AF160" s="20" cm="1">
        <f t="array" ref="AF160">INDEX($H:$M,ROW(),MATCH(AF$2,$H$1:$M$1,0))</f>
        <v>0.05</v>
      </c>
      <c r="AG160" s="20" cm="1">
        <f t="array" ref="AG160">INDEX($H:$M,ROW(),MATCH(AG$2,$H$1:$M$1,0))</f>
        <v>0.05</v>
      </c>
      <c r="AH160" s="20" cm="1">
        <f t="array" ref="AH160">INDEX($H:$M,ROW(),MATCH(AH$2,$H$1:$M$1,0))</f>
        <v>0.05</v>
      </c>
      <c r="AI160" s="20" cm="1">
        <f t="array" ref="AI160">INDEX($H:$M,ROW(),MATCH(AI$2,$H$1:$M$1,0))</f>
        <v>0.05</v>
      </c>
      <c r="AJ160" s="20" cm="1">
        <f t="array" ref="AJ160">INDEX($H:$M,ROW(),MATCH(AJ$2,$H$1:$M$1,0))</f>
        <v>0.05</v>
      </c>
      <c r="AK160" s="20" cm="1">
        <f t="array" ref="AK160">INDEX($H:$M,ROW(),MATCH(AK$2,$H$1:$M$1,0))</f>
        <v>0.05</v>
      </c>
      <c r="AL160" s="20" cm="1">
        <f t="array" ref="AL160">INDEX($H:$M,ROW(),MATCH(AL$2,$H$1:$M$1,0))</f>
        <v>0.05</v>
      </c>
      <c r="AM160" s="20" cm="1">
        <f t="array" ref="AM160">INDEX($H:$M,ROW(),MATCH(AM$2,$H$1:$M$1,0))</f>
        <v>0.05</v>
      </c>
      <c r="AN160" s="20" cm="1">
        <f t="array" ref="AN160">INDEX($H:$M,ROW(),MATCH(AN$2,$H$1:$M$1,0))</f>
        <v>0.05</v>
      </c>
      <c r="AO160" s="20" cm="1">
        <f t="array" ref="AO160">INDEX($H:$M,ROW(),MATCH(AO$2,$H$1:$M$1,0))</f>
        <v>0.05</v>
      </c>
      <c r="AP160" s="20" cm="1">
        <f t="array" ref="AP160">INDEX($H:$M,ROW(),MATCH(AP$2,$H$1:$M$1,0))</f>
        <v>0.05</v>
      </c>
      <c r="AQ160" s="20" cm="1">
        <f t="array" ref="AQ160">INDEX($H:$M,ROW(),MATCH(AQ$2,$H$1:$M$1,0))</f>
        <v>0.05</v>
      </c>
      <c r="AR160" s="20" cm="1">
        <f t="array" ref="AR160">INDEX($H:$M,ROW(),MATCH(AR$2,$H$1:$M$1,0))</f>
        <v>0.05</v>
      </c>
      <c r="AS160" s="20" cm="1">
        <f t="array" ref="AS160">INDEX($H:$M,ROW(),MATCH(AS$2,$H$1:$M$1,0))</f>
        <v>0.05</v>
      </c>
      <c r="AT160" s="20" cm="1">
        <f t="array" ref="AT160">INDEX($H:$M,ROW(),MATCH(AT$2,$H$1:$M$1,0))</f>
        <v>0.05</v>
      </c>
      <c r="AU160" s="20" cm="1">
        <f t="array" ref="AU160">INDEX($H:$M,ROW(),MATCH(AU$2,$H$1:$M$1,0))</f>
        <v>0.05</v>
      </c>
      <c r="AV160" s="20" cm="1">
        <f t="array" ref="AV160">INDEX($H:$M,ROW(),MATCH(AV$2,$H$1:$M$1,0))</f>
        <v>0.05</v>
      </c>
      <c r="AW160" s="20" cm="1">
        <f t="array" ref="AW160">INDEX($H:$M,ROW(),MATCH(AW$2,$H$1:$M$1,0))</f>
        <v>0.05</v>
      </c>
      <c r="AX160" s="20" cm="1">
        <f t="array" ref="AX160">INDEX($H:$M,ROW(),MATCH(AX$2,$H$1:$M$1,0))</f>
        <v>0.05</v>
      </c>
      <c r="AY160" s="20" cm="1">
        <f t="array" ref="AY160">INDEX($H:$M,ROW(),MATCH(AY$2,$H$1:$M$1,0))</f>
        <v>0.05</v>
      </c>
      <c r="AZ160" s="20" cm="1">
        <f t="array" ref="AZ160">INDEX($H:$M,ROW(),MATCH(AZ$2,$H$1:$M$1,0))</f>
        <v>0.05</v>
      </c>
      <c r="BA160" s="20" cm="1">
        <f t="array" ref="BA160">INDEX($H:$M,ROW(),MATCH(BA$2,$H$1:$M$1,0))</f>
        <v>0.05</v>
      </c>
      <c r="BB160" s="20" cm="1">
        <f t="array" ref="BB160">INDEX($H:$M,ROW(),MATCH(BB$2,$H$1:$M$1,0))</f>
        <v>0.05</v>
      </c>
      <c r="BC160" s="20" cm="1">
        <f t="array" ref="BC160">INDEX($H:$M,ROW(),MATCH(BC$2,$H$1:$M$1,0))</f>
        <v>0.05</v>
      </c>
      <c r="BD160" s="20" cm="1">
        <f t="array" ref="BD160">INDEX($H:$M,ROW(),MATCH(BD$2,$H$1:$M$1,0))</f>
        <v>0.05</v>
      </c>
      <c r="BE160" s="20" cm="1">
        <f t="array" ref="BE160">INDEX($H:$M,ROW(),MATCH(BE$2,$H$1:$M$1,0))</f>
        <v>0.05</v>
      </c>
      <c r="BF160" s="20" cm="1">
        <f t="array" ref="BF160">INDEX($H:$M,ROW(),MATCH(BF$2,$H$1:$M$1,0))</f>
        <v>0.05</v>
      </c>
      <c r="BG160" s="20" cm="1">
        <f t="array" ref="BG160">INDEX($H:$M,ROW(),MATCH(BG$2,$H$1:$M$1,0))</f>
        <v>0.05</v>
      </c>
      <c r="BH160" s="20" cm="1">
        <f t="array" ref="BH160">INDEX($H:$M,ROW(),MATCH(BH$2,$H$1:$M$1,0))</f>
        <v>0.05</v>
      </c>
      <c r="BI160" s="20" cm="1">
        <f t="array" ref="BI160">INDEX($H:$M,ROW(),MATCH(BI$2,$H$1:$M$1,0))</f>
        <v>0.05</v>
      </c>
      <c r="BJ160" s="20" cm="1">
        <f t="array" ref="BJ160">INDEX($H:$M,ROW(),MATCH(BJ$2,$H$1:$M$1,0))</f>
        <v>0.05</v>
      </c>
      <c r="BK160" s="20" cm="1">
        <f t="array" ref="BK160">INDEX($H:$M,ROW(),MATCH(BK$2,$H$1:$M$1,0))</f>
        <v>0.05</v>
      </c>
      <c r="BL160" s="20" cm="1">
        <f t="array" ref="BL160">INDEX($H:$M,ROW(),MATCH(BL$2,$H$1:$M$1,0))</f>
        <v>0.05</v>
      </c>
      <c r="BM160" s="20" cm="1">
        <f t="array" ref="BM160">INDEX($H:$M,ROW(),MATCH(BM$2,$H$1:$M$1,0))</f>
        <v>0.05</v>
      </c>
      <c r="BN160" s="20" cm="1">
        <f t="array" ref="BN160">INDEX($H:$M,ROW(),MATCH(BN$2,$H$1:$M$1,0))</f>
        <v>0.05</v>
      </c>
      <c r="BO160" s="20" cm="1">
        <f t="array" ref="BO160">INDEX($H:$M,ROW(),MATCH(BO$2,$H$1:$M$1,0))</f>
        <v>0.05</v>
      </c>
      <c r="BP160" s="20" cm="1">
        <f t="array" ref="BP160">INDEX($H:$M,ROW(),MATCH(BP$2,$H$1:$M$1,0))</f>
        <v>0.05</v>
      </c>
      <c r="BQ160" s="20" cm="1">
        <f t="array" ref="BQ160">INDEX($H:$M,ROW(),MATCH(BQ$2,$H$1:$M$1,0))</f>
        <v>0.05</v>
      </c>
      <c r="BR160" s="20" cm="1">
        <f t="array" ref="BR160">INDEX($H:$M,ROW(),MATCH(BR$2,$H$1:$M$1,0))</f>
        <v>0.05</v>
      </c>
      <c r="BS160" s="20" cm="1">
        <f t="array" ref="BS160">INDEX($H:$M,ROW(),MATCH(BS$2,$H$1:$M$1,0))</f>
        <v>0.05</v>
      </c>
      <c r="BT160" s="20" cm="1">
        <f t="array" ref="BT160">INDEX($H:$M,ROW(),MATCH(BT$2,$H$1:$M$1,0))</f>
        <v>0.05</v>
      </c>
      <c r="BU160" s="20" cm="1">
        <f t="array" ref="BU160">INDEX($H:$M,ROW(),MATCH(BU$2,$H$1:$M$1,0))</f>
        <v>0.05</v>
      </c>
      <c r="BV160" s="20" cm="1">
        <f t="array" ref="BV160">INDEX($H:$M,ROW(),MATCH(BV$2,$H$1:$M$1,0))</f>
        <v>0.05</v>
      </c>
      <c r="BW160" s="20" cm="1">
        <f t="array" ref="BW160">INDEX($H:$M,ROW(),MATCH(BW$2,$H$1:$M$1,0))</f>
        <v>0.05</v>
      </c>
      <c r="BX160" s="20" cm="1">
        <f t="array" ref="BX160">INDEX($H:$M,ROW(),MATCH(BX$2,$H$1:$M$1,0))</f>
        <v>0.05</v>
      </c>
      <c r="BY160" s="20" cm="1">
        <f t="array" ref="BY160">INDEX($H:$M,ROW(),MATCH(BY$2,$H$1:$M$1,0))</f>
        <v>0.05</v>
      </c>
      <c r="BZ160" s="20" cm="1">
        <f t="array" ref="BZ160">INDEX($H:$M,ROW(),MATCH(BZ$2,$H$1:$M$1,0))</f>
        <v>0.05</v>
      </c>
      <c r="CA160" s="20" cm="1">
        <f t="array" ref="CA160">INDEX($H:$M,ROW(),MATCH(CA$2,$H$1:$M$1,0))</f>
        <v>0.05</v>
      </c>
      <c r="CB160" s="20" cm="1">
        <f t="array" ref="CB160">INDEX($H:$M,ROW(),MATCH(CB$2,$H$1:$M$1,0))</f>
        <v>0.05</v>
      </c>
      <c r="CC160" s="20" cm="1">
        <f t="array" ref="CC160">INDEX($H:$M,ROW(),MATCH(CC$2,$H$1:$M$1,0))</f>
        <v>0.05</v>
      </c>
      <c r="CD160" s="20" cm="1">
        <f t="array" ref="CD160">INDEX($H:$M,ROW(),MATCH(CD$2,$H$1:$M$1,0))</f>
        <v>0.05</v>
      </c>
      <c r="CE160" s="20" cm="1">
        <f t="array" ref="CE160">INDEX($H:$M,ROW(),MATCH(CE$2,$H$1:$M$1,0))</f>
        <v>0.05</v>
      </c>
      <c r="CF160" s="20" cm="1">
        <f t="array" ref="CF160">INDEX($H:$M,ROW(),MATCH(CF$2,$H$1:$M$1,0))</f>
        <v>0.05</v>
      </c>
      <c r="CG160" s="20" cm="1">
        <f t="array" ref="CG160">INDEX($H:$M,ROW(),MATCH(CG$2,$H$1:$M$1,0))</f>
        <v>0.05</v>
      </c>
      <c r="CH160" s="20" cm="1">
        <f t="array" ref="CH160">INDEX($H:$M,ROW(),MATCH(CH$2,$H$1:$M$1,0))</f>
        <v>0.05</v>
      </c>
      <c r="CI160" s="20" cm="1">
        <f t="array" ref="CI160">INDEX($H:$M,ROW(),MATCH(CI$2,$H$1:$M$1,0))</f>
        <v>0.05</v>
      </c>
    </row>
    <row r="161" spans="2:87" x14ac:dyDescent="0.4">
      <c r="B161" s="6"/>
      <c r="C161" t="s">
        <v>186</v>
      </c>
      <c r="E161" t="s">
        <v>74</v>
      </c>
      <c r="H161" s="35" t="e">
        <f t="shared" ref="H161:M161" si="182">SUMIF($2:$2,H$1,161:161)</f>
        <v>#REF!</v>
      </c>
      <c r="I161" s="35" t="e">
        <f t="shared" si="182"/>
        <v>#REF!</v>
      </c>
      <c r="J161" s="35" t="e">
        <f t="shared" si="182"/>
        <v>#REF!</v>
      </c>
      <c r="K161" s="35" t="e">
        <f t="shared" si="182"/>
        <v>#REF!</v>
      </c>
      <c r="L161" s="35" t="e">
        <f t="shared" si="182"/>
        <v>#REF!</v>
      </c>
      <c r="M161" s="35" t="e">
        <f t="shared" si="182"/>
        <v>#REF!</v>
      </c>
      <c r="N161" s="36"/>
      <c r="O161" s="35"/>
      <c r="P161" s="35">
        <f>-P156*P160</f>
        <v>0</v>
      </c>
      <c r="Q161" s="35">
        <f t="shared" ref="Q161:CB161" si="183">-Q156*Q160</f>
        <v>0</v>
      </c>
      <c r="R161" s="35" t="e">
        <f t="shared" si="183"/>
        <v>#REF!</v>
      </c>
      <c r="S161" s="35" t="e">
        <f t="shared" si="183"/>
        <v>#REF!</v>
      </c>
      <c r="T161" s="35" t="e">
        <f t="shared" si="183"/>
        <v>#REF!</v>
      </c>
      <c r="U161" s="35" t="e">
        <f t="shared" si="183"/>
        <v>#REF!</v>
      </c>
      <c r="V161" s="35" t="e">
        <f t="shared" si="183"/>
        <v>#REF!</v>
      </c>
      <c r="W161" s="35" t="e">
        <f t="shared" si="183"/>
        <v>#REF!</v>
      </c>
      <c r="X161" s="35" t="e">
        <f t="shared" si="183"/>
        <v>#REF!</v>
      </c>
      <c r="Y161" s="35" t="e">
        <f t="shared" si="183"/>
        <v>#REF!</v>
      </c>
      <c r="Z161" s="35" t="e">
        <f t="shared" si="183"/>
        <v>#REF!</v>
      </c>
      <c r="AA161" s="35" t="e">
        <f t="shared" si="183"/>
        <v>#REF!</v>
      </c>
      <c r="AB161" s="35" t="e">
        <f t="shared" si="183"/>
        <v>#REF!</v>
      </c>
      <c r="AC161" s="35" t="e">
        <f t="shared" si="183"/>
        <v>#REF!</v>
      </c>
      <c r="AD161" s="35" t="e">
        <f t="shared" si="183"/>
        <v>#REF!</v>
      </c>
      <c r="AE161" s="35" t="e">
        <f t="shared" si="183"/>
        <v>#REF!</v>
      </c>
      <c r="AF161" s="35" t="e">
        <f t="shared" si="183"/>
        <v>#REF!</v>
      </c>
      <c r="AG161" s="35" t="e">
        <f t="shared" si="183"/>
        <v>#REF!</v>
      </c>
      <c r="AH161" s="35" t="e">
        <f t="shared" si="183"/>
        <v>#REF!</v>
      </c>
      <c r="AI161" s="35" t="e">
        <f t="shared" si="183"/>
        <v>#REF!</v>
      </c>
      <c r="AJ161" s="35" t="e">
        <f t="shared" si="183"/>
        <v>#REF!</v>
      </c>
      <c r="AK161" s="35" t="e">
        <f t="shared" si="183"/>
        <v>#REF!</v>
      </c>
      <c r="AL161" s="35" t="e">
        <f t="shared" si="183"/>
        <v>#REF!</v>
      </c>
      <c r="AM161" s="35" t="e">
        <f t="shared" si="183"/>
        <v>#REF!</v>
      </c>
      <c r="AN161" s="35" t="e">
        <f t="shared" si="183"/>
        <v>#REF!</v>
      </c>
      <c r="AO161" s="35" t="e">
        <f t="shared" si="183"/>
        <v>#REF!</v>
      </c>
      <c r="AP161" s="35" t="e">
        <f t="shared" si="183"/>
        <v>#REF!</v>
      </c>
      <c r="AQ161" s="35" t="e">
        <f t="shared" si="183"/>
        <v>#REF!</v>
      </c>
      <c r="AR161" s="35" t="e">
        <f t="shared" si="183"/>
        <v>#REF!</v>
      </c>
      <c r="AS161" s="35" t="e">
        <f t="shared" si="183"/>
        <v>#REF!</v>
      </c>
      <c r="AT161" s="35" t="e">
        <f t="shared" si="183"/>
        <v>#REF!</v>
      </c>
      <c r="AU161" s="35" t="e">
        <f t="shared" si="183"/>
        <v>#REF!</v>
      </c>
      <c r="AV161" s="35" t="e">
        <f t="shared" si="183"/>
        <v>#REF!</v>
      </c>
      <c r="AW161" s="35" t="e">
        <f t="shared" si="183"/>
        <v>#REF!</v>
      </c>
      <c r="AX161" s="35" t="e">
        <f t="shared" si="183"/>
        <v>#REF!</v>
      </c>
      <c r="AY161" s="35" t="e">
        <f t="shared" si="183"/>
        <v>#REF!</v>
      </c>
      <c r="AZ161" s="35" t="e">
        <f t="shared" si="183"/>
        <v>#REF!</v>
      </c>
      <c r="BA161" s="35" t="e">
        <f t="shared" si="183"/>
        <v>#REF!</v>
      </c>
      <c r="BB161" s="35" t="e">
        <f t="shared" si="183"/>
        <v>#REF!</v>
      </c>
      <c r="BC161" s="35" t="e">
        <f t="shared" si="183"/>
        <v>#REF!</v>
      </c>
      <c r="BD161" s="35" t="e">
        <f t="shared" si="183"/>
        <v>#REF!</v>
      </c>
      <c r="BE161" s="35" t="e">
        <f t="shared" si="183"/>
        <v>#REF!</v>
      </c>
      <c r="BF161" s="35" t="e">
        <f t="shared" si="183"/>
        <v>#REF!</v>
      </c>
      <c r="BG161" s="35" t="e">
        <f t="shared" si="183"/>
        <v>#REF!</v>
      </c>
      <c r="BH161" s="35" t="e">
        <f t="shared" si="183"/>
        <v>#REF!</v>
      </c>
      <c r="BI161" s="35" t="e">
        <f t="shared" si="183"/>
        <v>#REF!</v>
      </c>
      <c r="BJ161" s="35" t="e">
        <f t="shared" si="183"/>
        <v>#REF!</v>
      </c>
      <c r="BK161" s="35" t="e">
        <f t="shared" si="183"/>
        <v>#REF!</v>
      </c>
      <c r="BL161" s="35" t="e">
        <f t="shared" si="183"/>
        <v>#REF!</v>
      </c>
      <c r="BM161" s="35" t="e">
        <f t="shared" si="183"/>
        <v>#REF!</v>
      </c>
      <c r="BN161" s="35" t="e">
        <f t="shared" si="183"/>
        <v>#REF!</v>
      </c>
      <c r="BO161" s="35" t="e">
        <f t="shared" si="183"/>
        <v>#REF!</v>
      </c>
      <c r="BP161" s="35" t="e">
        <f t="shared" si="183"/>
        <v>#REF!</v>
      </c>
      <c r="BQ161" s="35" t="e">
        <f t="shared" si="183"/>
        <v>#REF!</v>
      </c>
      <c r="BR161" s="35" t="e">
        <f t="shared" si="183"/>
        <v>#REF!</v>
      </c>
      <c r="BS161" s="35" t="e">
        <f t="shared" si="183"/>
        <v>#REF!</v>
      </c>
      <c r="BT161" s="35" t="e">
        <f t="shared" si="183"/>
        <v>#REF!</v>
      </c>
      <c r="BU161" s="35" t="e">
        <f t="shared" si="183"/>
        <v>#REF!</v>
      </c>
      <c r="BV161" s="35" t="e">
        <f t="shared" si="183"/>
        <v>#REF!</v>
      </c>
      <c r="BW161" s="35" t="e">
        <f t="shared" si="183"/>
        <v>#REF!</v>
      </c>
      <c r="BX161" s="35" t="e">
        <f t="shared" si="183"/>
        <v>#REF!</v>
      </c>
      <c r="BY161" s="35" t="e">
        <f t="shared" si="183"/>
        <v>#REF!</v>
      </c>
      <c r="BZ161" s="35" t="e">
        <f t="shared" si="183"/>
        <v>#REF!</v>
      </c>
      <c r="CA161" s="35" t="e">
        <f t="shared" si="183"/>
        <v>#REF!</v>
      </c>
      <c r="CB161" s="35" t="e">
        <f t="shared" si="183"/>
        <v>#REF!</v>
      </c>
      <c r="CC161" s="35" t="e">
        <f t="shared" ref="CC161:CI161" si="184">-CC156*CC160</f>
        <v>#REF!</v>
      </c>
      <c r="CD161" s="35" t="e">
        <f t="shared" si="184"/>
        <v>#REF!</v>
      </c>
      <c r="CE161" s="35" t="e">
        <f t="shared" si="184"/>
        <v>#REF!</v>
      </c>
      <c r="CF161" s="35" t="e">
        <f t="shared" si="184"/>
        <v>#REF!</v>
      </c>
      <c r="CG161" s="35" t="e">
        <f t="shared" si="184"/>
        <v>#REF!</v>
      </c>
      <c r="CH161" s="35" t="e">
        <f t="shared" si="184"/>
        <v>#REF!</v>
      </c>
      <c r="CI161" s="35" t="e">
        <f t="shared" si="184"/>
        <v>#REF!</v>
      </c>
    </row>
    <row r="162" spans="2:87" x14ac:dyDescent="0.4">
      <c r="B162" t="s">
        <v>80</v>
      </c>
      <c r="C162" t="s">
        <v>186</v>
      </c>
      <c r="E162" s="31" t="str">
        <f>"# of subscriers - "&amp;E154</f>
        <v># of subscriers - Subscription revenue - Middle tier, secondary:</v>
      </c>
      <c r="F162" s="31"/>
      <c r="G162" s="67"/>
      <c r="H162" s="32" t="e">
        <f t="shared" ref="H162:N162" si="185">SUMIF($3:$3,H$1,162:162)</f>
        <v>#REF!</v>
      </c>
      <c r="I162" s="32" t="e">
        <f t="shared" si="185"/>
        <v>#REF!</v>
      </c>
      <c r="J162" s="32" t="e">
        <f t="shared" si="185"/>
        <v>#REF!</v>
      </c>
      <c r="K162" s="32" t="e">
        <f t="shared" si="185"/>
        <v>#REF!</v>
      </c>
      <c r="L162" s="32" t="e">
        <f t="shared" si="185"/>
        <v>#REF!</v>
      </c>
      <c r="M162" s="32" t="e">
        <f t="shared" si="185"/>
        <v>#REF!</v>
      </c>
      <c r="N162" s="32" t="e">
        <f t="shared" si="185"/>
        <v>#REF!</v>
      </c>
      <c r="O162" s="32"/>
      <c r="P162" s="32">
        <f>P156+P157+P161+P159</f>
        <v>0</v>
      </c>
      <c r="Q162" s="32" t="e">
        <f t="shared" ref="Q162:CB162" si="186">Q156+Q157+Q161+Q159</f>
        <v>#REF!</v>
      </c>
      <c r="R162" s="32" t="e">
        <f t="shared" si="186"/>
        <v>#REF!</v>
      </c>
      <c r="S162" s="32" t="e">
        <f t="shared" si="186"/>
        <v>#REF!</v>
      </c>
      <c r="T162" s="32" t="e">
        <f t="shared" si="186"/>
        <v>#REF!</v>
      </c>
      <c r="U162" s="32" t="e">
        <f t="shared" si="186"/>
        <v>#REF!</v>
      </c>
      <c r="V162" s="32" t="e">
        <f t="shared" si="186"/>
        <v>#REF!</v>
      </c>
      <c r="W162" s="32" t="e">
        <f t="shared" si="186"/>
        <v>#REF!</v>
      </c>
      <c r="X162" s="32" t="e">
        <f t="shared" si="186"/>
        <v>#REF!</v>
      </c>
      <c r="Y162" s="32" t="e">
        <f t="shared" si="186"/>
        <v>#REF!</v>
      </c>
      <c r="Z162" s="32" t="e">
        <f t="shared" si="186"/>
        <v>#REF!</v>
      </c>
      <c r="AA162" s="32" t="e">
        <f t="shared" si="186"/>
        <v>#REF!</v>
      </c>
      <c r="AB162" s="32" t="e">
        <f t="shared" si="186"/>
        <v>#REF!</v>
      </c>
      <c r="AC162" s="32" t="e">
        <f t="shared" si="186"/>
        <v>#REF!</v>
      </c>
      <c r="AD162" s="32" t="e">
        <f t="shared" si="186"/>
        <v>#REF!</v>
      </c>
      <c r="AE162" s="32" t="e">
        <f t="shared" si="186"/>
        <v>#REF!</v>
      </c>
      <c r="AF162" s="32" t="e">
        <f t="shared" si="186"/>
        <v>#REF!</v>
      </c>
      <c r="AG162" s="32" t="e">
        <f t="shared" si="186"/>
        <v>#REF!</v>
      </c>
      <c r="AH162" s="32" t="e">
        <f t="shared" si="186"/>
        <v>#REF!</v>
      </c>
      <c r="AI162" s="32" t="e">
        <f t="shared" si="186"/>
        <v>#REF!</v>
      </c>
      <c r="AJ162" s="32" t="e">
        <f t="shared" si="186"/>
        <v>#REF!</v>
      </c>
      <c r="AK162" s="32" t="e">
        <f t="shared" si="186"/>
        <v>#REF!</v>
      </c>
      <c r="AL162" s="32" t="e">
        <f t="shared" si="186"/>
        <v>#REF!</v>
      </c>
      <c r="AM162" s="32" t="e">
        <f t="shared" si="186"/>
        <v>#REF!</v>
      </c>
      <c r="AN162" s="32" t="e">
        <f t="shared" si="186"/>
        <v>#REF!</v>
      </c>
      <c r="AO162" s="32" t="e">
        <f t="shared" si="186"/>
        <v>#REF!</v>
      </c>
      <c r="AP162" s="32" t="e">
        <f t="shared" si="186"/>
        <v>#REF!</v>
      </c>
      <c r="AQ162" s="32" t="e">
        <f t="shared" si="186"/>
        <v>#REF!</v>
      </c>
      <c r="AR162" s="32" t="e">
        <f t="shared" si="186"/>
        <v>#REF!</v>
      </c>
      <c r="AS162" s="32" t="e">
        <f t="shared" si="186"/>
        <v>#REF!</v>
      </c>
      <c r="AT162" s="32" t="e">
        <f t="shared" si="186"/>
        <v>#REF!</v>
      </c>
      <c r="AU162" s="32" t="e">
        <f t="shared" si="186"/>
        <v>#REF!</v>
      </c>
      <c r="AV162" s="32" t="e">
        <f t="shared" si="186"/>
        <v>#REF!</v>
      </c>
      <c r="AW162" s="32" t="e">
        <f t="shared" si="186"/>
        <v>#REF!</v>
      </c>
      <c r="AX162" s="32" t="e">
        <f t="shared" si="186"/>
        <v>#REF!</v>
      </c>
      <c r="AY162" s="32" t="e">
        <f t="shared" si="186"/>
        <v>#REF!</v>
      </c>
      <c r="AZ162" s="32" t="e">
        <f t="shared" si="186"/>
        <v>#REF!</v>
      </c>
      <c r="BA162" s="32" t="e">
        <f t="shared" si="186"/>
        <v>#REF!</v>
      </c>
      <c r="BB162" s="32" t="e">
        <f t="shared" si="186"/>
        <v>#REF!</v>
      </c>
      <c r="BC162" s="32" t="e">
        <f t="shared" si="186"/>
        <v>#REF!</v>
      </c>
      <c r="BD162" s="32" t="e">
        <f t="shared" si="186"/>
        <v>#REF!</v>
      </c>
      <c r="BE162" s="32" t="e">
        <f t="shared" si="186"/>
        <v>#REF!</v>
      </c>
      <c r="BF162" s="32" t="e">
        <f t="shared" si="186"/>
        <v>#REF!</v>
      </c>
      <c r="BG162" s="32" t="e">
        <f t="shared" si="186"/>
        <v>#REF!</v>
      </c>
      <c r="BH162" s="32" t="e">
        <f t="shared" si="186"/>
        <v>#REF!</v>
      </c>
      <c r="BI162" s="32" t="e">
        <f t="shared" si="186"/>
        <v>#REF!</v>
      </c>
      <c r="BJ162" s="32" t="e">
        <f t="shared" si="186"/>
        <v>#REF!</v>
      </c>
      <c r="BK162" s="32" t="e">
        <f t="shared" si="186"/>
        <v>#REF!</v>
      </c>
      <c r="BL162" s="32" t="e">
        <f t="shared" si="186"/>
        <v>#REF!</v>
      </c>
      <c r="BM162" s="32" t="e">
        <f t="shared" si="186"/>
        <v>#REF!</v>
      </c>
      <c r="BN162" s="32" t="e">
        <f t="shared" si="186"/>
        <v>#REF!</v>
      </c>
      <c r="BO162" s="32" t="e">
        <f t="shared" si="186"/>
        <v>#REF!</v>
      </c>
      <c r="BP162" s="32" t="e">
        <f t="shared" si="186"/>
        <v>#REF!</v>
      </c>
      <c r="BQ162" s="32" t="e">
        <f t="shared" si="186"/>
        <v>#REF!</v>
      </c>
      <c r="BR162" s="32" t="e">
        <f t="shared" si="186"/>
        <v>#REF!</v>
      </c>
      <c r="BS162" s="32" t="e">
        <f t="shared" si="186"/>
        <v>#REF!</v>
      </c>
      <c r="BT162" s="32" t="e">
        <f t="shared" si="186"/>
        <v>#REF!</v>
      </c>
      <c r="BU162" s="32" t="e">
        <f t="shared" si="186"/>
        <v>#REF!</v>
      </c>
      <c r="BV162" s="32" t="e">
        <f t="shared" si="186"/>
        <v>#REF!</v>
      </c>
      <c r="BW162" s="32" t="e">
        <f t="shared" si="186"/>
        <v>#REF!</v>
      </c>
      <c r="BX162" s="32" t="e">
        <f t="shared" si="186"/>
        <v>#REF!</v>
      </c>
      <c r="BY162" s="32" t="e">
        <f t="shared" si="186"/>
        <v>#REF!</v>
      </c>
      <c r="BZ162" s="32" t="e">
        <f t="shared" si="186"/>
        <v>#REF!</v>
      </c>
      <c r="CA162" s="32" t="e">
        <f t="shared" si="186"/>
        <v>#REF!</v>
      </c>
      <c r="CB162" s="32" t="e">
        <f t="shared" si="186"/>
        <v>#REF!</v>
      </c>
      <c r="CC162" s="32" t="e">
        <f t="shared" ref="CC162:CI162" si="187">CC156+CC157+CC161+CC159</f>
        <v>#REF!</v>
      </c>
      <c r="CD162" s="32" t="e">
        <f t="shared" si="187"/>
        <v>#REF!</v>
      </c>
      <c r="CE162" s="32" t="e">
        <f t="shared" si="187"/>
        <v>#REF!</v>
      </c>
      <c r="CF162" s="32" t="e">
        <f t="shared" si="187"/>
        <v>#REF!</v>
      </c>
      <c r="CG162" s="32" t="e">
        <f t="shared" si="187"/>
        <v>#REF!</v>
      </c>
      <c r="CH162" s="32" t="e">
        <f t="shared" si="187"/>
        <v>#REF!</v>
      </c>
      <c r="CI162" s="32" t="e">
        <f t="shared" si="187"/>
        <v>#REF!</v>
      </c>
    </row>
    <row r="163" spans="2:87" x14ac:dyDescent="0.4">
      <c r="B163" s="6"/>
      <c r="C163" t="s">
        <v>186</v>
      </c>
      <c r="E163" s="12" t="s">
        <v>62</v>
      </c>
      <c r="F163" s="12"/>
      <c r="G163" s="13"/>
      <c r="H163" s="34" t="e">
        <f t="shared" ref="H163:M163" si="188">H162-SUM(H161,H156:H157,H159)</f>
        <v>#REF!</v>
      </c>
      <c r="I163" s="34" t="e">
        <f t="shared" si="188"/>
        <v>#REF!</v>
      </c>
      <c r="J163" s="34" t="e">
        <f t="shared" si="188"/>
        <v>#REF!</v>
      </c>
      <c r="K163" s="34" t="e">
        <f t="shared" si="188"/>
        <v>#REF!</v>
      </c>
      <c r="L163" s="34" t="e">
        <f t="shared" si="188"/>
        <v>#REF!</v>
      </c>
      <c r="M163" s="34" t="e">
        <f t="shared" si="188"/>
        <v>#REF!</v>
      </c>
      <c r="N163" s="34" t="e">
        <f>N162-SUM(N161,N156:N157)</f>
        <v>#REF!</v>
      </c>
      <c r="O163" s="34"/>
      <c r="P163" s="34">
        <f>P162-SUM(P161,P156:P157,P159)</f>
        <v>0</v>
      </c>
      <c r="Q163" s="34" t="e">
        <f t="shared" ref="Q163:CB163" si="189">Q162-SUM(Q161,Q156:Q157,Q159)</f>
        <v>#REF!</v>
      </c>
      <c r="R163" s="34" t="e">
        <f t="shared" si="189"/>
        <v>#REF!</v>
      </c>
      <c r="S163" s="34" t="e">
        <f t="shared" si="189"/>
        <v>#REF!</v>
      </c>
      <c r="T163" s="34" t="e">
        <f t="shared" si="189"/>
        <v>#REF!</v>
      </c>
      <c r="U163" s="34" t="e">
        <f t="shared" si="189"/>
        <v>#REF!</v>
      </c>
      <c r="V163" s="34" t="e">
        <f t="shared" si="189"/>
        <v>#REF!</v>
      </c>
      <c r="W163" s="34" t="e">
        <f t="shared" si="189"/>
        <v>#REF!</v>
      </c>
      <c r="X163" s="34" t="e">
        <f t="shared" si="189"/>
        <v>#REF!</v>
      </c>
      <c r="Y163" s="34" t="e">
        <f t="shared" si="189"/>
        <v>#REF!</v>
      </c>
      <c r="Z163" s="34" t="e">
        <f t="shared" si="189"/>
        <v>#REF!</v>
      </c>
      <c r="AA163" s="34" t="e">
        <f t="shared" si="189"/>
        <v>#REF!</v>
      </c>
      <c r="AB163" s="34" t="e">
        <f t="shared" si="189"/>
        <v>#REF!</v>
      </c>
      <c r="AC163" s="34" t="e">
        <f t="shared" si="189"/>
        <v>#REF!</v>
      </c>
      <c r="AD163" s="34" t="e">
        <f t="shared" si="189"/>
        <v>#REF!</v>
      </c>
      <c r="AE163" s="34" t="e">
        <f t="shared" si="189"/>
        <v>#REF!</v>
      </c>
      <c r="AF163" s="34" t="e">
        <f t="shared" si="189"/>
        <v>#REF!</v>
      </c>
      <c r="AG163" s="34" t="e">
        <f t="shared" si="189"/>
        <v>#REF!</v>
      </c>
      <c r="AH163" s="34" t="e">
        <f t="shared" si="189"/>
        <v>#REF!</v>
      </c>
      <c r="AI163" s="34" t="e">
        <f t="shared" si="189"/>
        <v>#REF!</v>
      </c>
      <c r="AJ163" s="34" t="e">
        <f t="shared" si="189"/>
        <v>#REF!</v>
      </c>
      <c r="AK163" s="34" t="e">
        <f t="shared" si="189"/>
        <v>#REF!</v>
      </c>
      <c r="AL163" s="34" t="e">
        <f t="shared" si="189"/>
        <v>#REF!</v>
      </c>
      <c r="AM163" s="34" t="e">
        <f t="shared" si="189"/>
        <v>#REF!</v>
      </c>
      <c r="AN163" s="34" t="e">
        <f t="shared" si="189"/>
        <v>#REF!</v>
      </c>
      <c r="AO163" s="34" t="e">
        <f t="shared" si="189"/>
        <v>#REF!</v>
      </c>
      <c r="AP163" s="34" t="e">
        <f t="shared" si="189"/>
        <v>#REF!</v>
      </c>
      <c r="AQ163" s="34" t="e">
        <f t="shared" si="189"/>
        <v>#REF!</v>
      </c>
      <c r="AR163" s="34" t="e">
        <f t="shared" si="189"/>
        <v>#REF!</v>
      </c>
      <c r="AS163" s="34" t="e">
        <f t="shared" si="189"/>
        <v>#REF!</v>
      </c>
      <c r="AT163" s="34" t="e">
        <f t="shared" si="189"/>
        <v>#REF!</v>
      </c>
      <c r="AU163" s="34" t="e">
        <f t="shared" si="189"/>
        <v>#REF!</v>
      </c>
      <c r="AV163" s="34" t="e">
        <f t="shared" si="189"/>
        <v>#REF!</v>
      </c>
      <c r="AW163" s="34" t="e">
        <f t="shared" si="189"/>
        <v>#REF!</v>
      </c>
      <c r="AX163" s="34" t="e">
        <f t="shared" si="189"/>
        <v>#REF!</v>
      </c>
      <c r="AY163" s="34" t="e">
        <f t="shared" si="189"/>
        <v>#REF!</v>
      </c>
      <c r="AZ163" s="34" t="e">
        <f t="shared" si="189"/>
        <v>#REF!</v>
      </c>
      <c r="BA163" s="34" t="e">
        <f t="shared" si="189"/>
        <v>#REF!</v>
      </c>
      <c r="BB163" s="34" t="e">
        <f t="shared" si="189"/>
        <v>#REF!</v>
      </c>
      <c r="BC163" s="34" t="e">
        <f t="shared" si="189"/>
        <v>#REF!</v>
      </c>
      <c r="BD163" s="34" t="e">
        <f t="shared" si="189"/>
        <v>#REF!</v>
      </c>
      <c r="BE163" s="34" t="e">
        <f t="shared" si="189"/>
        <v>#REF!</v>
      </c>
      <c r="BF163" s="34" t="e">
        <f t="shared" si="189"/>
        <v>#REF!</v>
      </c>
      <c r="BG163" s="34" t="e">
        <f t="shared" si="189"/>
        <v>#REF!</v>
      </c>
      <c r="BH163" s="34" t="e">
        <f t="shared" si="189"/>
        <v>#REF!</v>
      </c>
      <c r="BI163" s="34" t="e">
        <f t="shared" si="189"/>
        <v>#REF!</v>
      </c>
      <c r="BJ163" s="34" t="e">
        <f t="shared" si="189"/>
        <v>#REF!</v>
      </c>
      <c r="BK163" s="34" t="e">
        <f t="shared" si="189"/>
        <v>#REF!</v>
      </c>
      <c r="BL163" s="34" t="e">
        <f t="shared" si="189"/>
        <v>#REF!</v>
      </c>
      <c r="BM163" s="34" t="e">
        <f t="shared" si="189"/>
        <v>#REF!</v>
      </c>
      <c r="BN163" s="34" t="e">
        <f t="shared" si="189"/>
        <v>#REF!</v>
      </c>
      <c r="BO163" s="34" t="e">
        <f t="shared" si="189"/>
        <v>#REF!</v>
      </c>
      <c r="BP163" s="34" t="e">
        <f t="shared" si="189"/>
        <v>#REF!</v>
      </c>
      <c r="BQ163" s="34" t="e">
        <f t="shared" si="189"/>
        <v>#REF!</v>
      </c>
      <c r="BR163" s="34" t="e">
        <f t="shared" si="189"/>
        <v>#REF!</v>
      </c>
      <c r="BS163" s="34" t="e">
        <f t="shared" si="189"/>
        <v>#REF!</v>
      </c>
      <c r="BT163" s="34" t="e">
        <f t="shared" si="189"/>
        <v>#REF!</v>
      </c>
      <c r="BU163" s="34" t="e">
        <f t="shared" si="189"/>
        <v>#REF!</v>
      </c>
      <c r="BV163" s="34" t="e">
        <f t="shared" si="189"/>
        <v>#REF!</v>
      </c>
      <c r="BW163" s="34" t="e">
        <f t="shared" si="189"/>
        <v>#REF!</v>
      </c>
      <c r="BX163" s="34" t="e">
        <f t="shared" si="189"/>
        <v>#REF!</v>
      </c>
      <c r="BY163" s="34" t="e">
        <f t="shared" si="189"/>
        <v>#REF!</v>
      </c>
      <c r="BZ163" s="34" t="e">
        <f t="shared" si="189"/>
        <v>#REF!</v>
      </c>
      <c r="CA163" s="34" t="e">
        <f t="shared" si="189"/>
        <v>#REF!</v>
      </c>
      <c r="CB163" s="34" t="e">
        <f t="shared" si="189"/>
        <v>#REF!</v>
      </c>
      <c r="CC163" s="34" t="e">
        <f t="shared" ref="CC163:CI163" si="190">CC162-SUM(CC161,CC156:CC157,CC159)</f>
        <v>#REF!</v>
      </c>
      <c r="CD163" s="34" t="e">
        <f t="shared" si="190"/>
        <v>#REF!</v>
      </c>
      <c r="CE163" s="34" t="e">
        <f t="shared" si="190"/>
        <v>#REF!</v>
      </c>
      <c r="CF163" s="34" t="e">
        <f t="shared" si="190"/>
        <v>#REF!</v>
      </c>
      <c r="CG163" s="34" t="e">
        <f t="shared" si="190"/>
        <v>#REF!</v>
      </c>
      <c r="CH163" s="34" t="e">
        <f t="shared" si="190"/>
        <v>#REF!</v>
      </c>
      <c r="CI163" s="34" t="e">
        <f t="shared" si="190"/>
        <v>#REF!</v>
      </c>
    </row>
    <row r="164" spans="2:87" x14ac:dyDescent="0.4">
      <c r="B164" s="6"/>
      <c r="C164" t="s">
        <v>186</v>
      </c>
      <c r="E164" s="12"/>
      <c r="F164" s="12"/>
      <c r="G164" s="13"/>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row>
    <row r="165" spans="2:87" x14ac:dyDescent="0.4">
      <c r="B165" s="6"/>
      <c r="C165" t="s">
        <v>186</v>
      </c>
      <c r="E165" s="12" t="s">
        <v>75</v>
      </c>
      <c r="F165" s="12"/>
      <c r="G165" s="13"/>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row>
    <row r="166" spans="2:87" x14ac:dyDescent="0.4">
      <c r="C166" t="s">
        <v>186</v>
      </c>
      <c r="E166" s="12" t="s">
        <v>77</v>
      </c>
      <c r="F166" s="12"/>
      <c r="G166" s="13"/>
      <c r="H166" s="29">
        <v>20</v>
      </c>
      <c r="I166" s="29">
        <v>20</v>
      </c>
      <c r="J166" s="29">
        <v>20</v>
      </c>
      <c r="K166" s="29">
        <v>20</v>
      </c>
      <c r="L166" s="29">
        <v>20</v>
      </c>
      <c r="M166" s="29">
        <v>20</v>
      </c>
      <c r="N166" s="36"/>
      <c r="O166" s="36"/>
      <c r="P166" s="30" cm="1">
        <f t="array" ref="P166">INDEX($H:$M,ROW(),MATCH(P$2,$H$1:$M$1,0))</f>
        <v>20</v>
      </c>
      <c r="Q166" s="30" cm="1">
        <f t="array" ref="Q166">INDEX($H:$M,ROW(),MATCH(Q$2,$H$1:$M$1,0))</f>
        <v>20</v>
      </c>
      <c r="R166" s="30" cm="1">
        <f t="array" ref="R166">INDEX($H:$M,ROW(),MATCH(R$2,$H$1:$M$1,0))</f>
        <v>20</v>
      </c>
      <c r="S166" s="30" cm="1">
        <f t="array" ref="S166">INDEX($H:$M,ROW(),MATCH(S$2,$H$1:$M$1,0))</f>
        <v>20</v>
      </c>
      <c r="T166" s="30" cm="1">
        <f t="array" ref="T166">INDEX($H:$M,ROW(),MATCH(T$2,$H$1:$M$1,0))</f>
        <v>20</v>
      </c>
      <c r="U166" s="30" cm="1">
        <f t="array" ref="U166">INDEX($H:$M,ROW(),MATCH(U$2,$H$1:$M$1,0))</f>
        <v>20</v>
      </c>
      <c r="V166" s="30" cm="1">
        <f t="array" ref="V166">INDEX($H:$M,ROW(),MATCH(V$2,$H$1:$M$1,0))</f>
        <v>20</v>
      </c>
      <c r="W166" s="30" cm="1">
        <f t="array" ref="W166">INDEX($H:$M,ROW(),MATCH(W$2,$H$1:$M$1,0))</f>
        <v>20</v>
      </c>
      <c r="X166" s="30" cm="1">
        <f t="array" ref="X166">INDEX($H:$M,ROW(),MATCH(X$2,$H$1:$M$1,0))</f>
        <v>20</v>
      </c>
      <c r="Y166" s="30" cm="1">
        <f t="array" ref="Y166">INDEX($H:$M,ROW(),MATCH(Y$2,$H$1:$M$1,0))</f>
        <v>20</v>
      </c>
      <c r="Z166" s="30" cm="1">
        <f t="array" ref="Z166">INDEX($H:$M,ROW(),MATCH(Z$2,$H$1:$M$1,0))</f>
        <v>20</v>
      </c>
      <c r="AA166" s="30" cm="1">
        <f t="array" ref="AA166">INDEX($H:$M,ROW(),MATCH(AA$2,$H$1:$M$1,0))</f>
        <v>20</v>
      </c>
      <c r="AB166" s="30" cm="1">
        <f t="array" ref="AB166">INDEX($H:$M,ROW(),MATCH(AB$2,$H$1:$M$1,0))</f>
        <v>20</v>
      </c>
      <c r="AC166" s="30" cm="1">
        <f t="array" ref="AC166">INDEX($H:$M,ROW(),MATCH(AC$2,$H$1:$M$1,0))</f>
        <v>20</v>
      </c>
      <c r="AD166" s="30" cm="1">
        <f t="array" ref="AD166">INDEX($H:$M,ROW(),MATCH(AD$2,$H$1:$M$1,0))</f>
        <v>20</v>
      </c>
      <c r="AE166" s="30" cm="1">
        <f t="array" ref="AE166">INDEX($H:$M,ROW(),MATCH(AE$2,$H$1:$M$1,0))</f>
        <v>20</v>
      </c>
      <c r="AF166" s="30" cm="1">
        <f t="array" ref="AF166">INDEX($H:$M,ROW(),MATCH(AF$2,$H$1:$M$1,0))</f>
        <v>20</v>
      </c>
      <c r="AG166" s="30" cm="1">
        <f t="array" ref="AG166">INDEX($H:$M,ROW(),MATCH(AG$2,$H$1:$M$1,0))</f>
        <v>20</v>
      </c>
      <c r="AH166" s="30" cm="1">
        <f t="array" ref="AH166">INDEX($H:$M,ROW(),MATCH(AH$2,$H$1:$M$1,0))</f>
        <v>20</v>
      </c>
      <c r="AI166" s="30" cm="1">
        <f t="array" ref="AI166">INDEX($H:$M,ROW(),MATCH(AI$2,$H$1:$M$1,0))</f>
        <v>20</v>
      </c>
      <c r="AJ166" s="30" cm="1">
        <f t="array" ref="AJ166">INDEX($H:$M,ROW(),MATCH(AJ$2,$H$1:$M$1,0))</f>
        <v>20</v>
      </c>
      <c r="AK166" s="30" cm="1">
        <f t="array" ref="AK166">INDEX($H:$M,ROW(),MATCH(AK$2,$H$1:$M$1,0))</f>
        <v>20</v>
      </c>
      <c r="AL166" s="30" cm="1">
        <f t="array" ref="AL166">INDEX($H:$M,ROW(),MATCH(AL$2,$H$1:$M$1,0))</f>
        <v>20</v>
      </c>
      <c r="AM166" s="30" cm="1">
        <f t="array" ref="AM166">INDEX($H:$M,ROW(),MATCH(AM$2,$H$1:$M$1,0))</f>
        <v>20</v>
      </c>
      <c r="AN166" s="30" cm="1">
        <f t="array" ref="AN166">INDEX($H:$M,ROW(),MATCH(AN$2,$H$1:$M$1,0))</f>
        <v>20</v>
      </c>
      <c r="AO166" s="30" cm="1">
        <f t="array" ref="AO166">INDEX($H:$M,ROW(),MATCH(AO$2,$H$1:$M$1,0))</f>
        <v>20</v>
      </c>
      <c r="AP166" s="30" cm="1">
        <f t="array" ref="AP166">INDEX($H:$M,ROW(),MATCH(AP$2,$H$1:$M$1,0))</f>
        <v>20</v>
      </c>
      <c r="AQ166" s="30" cm="1">
        <f t="array" ref="AQ166">INDEX($H:$M,ROW(),MATCH(AQ$2,$H$1:$M$1,0))</f>
        <v>20</v>
      </c>
      <c r="AR166" s="30" cm="1">
        <f t="array" ref="AR166">INDEX($H:$M,ROW(),MATCH(AR$2,$H$1:$M$1,0))</f>
        <v>20</v>
      </c>
      <c r="AS166" s="30" cm="1">
        <f t="array" ref="AS166">INDEX($H:$M,ROW(),MATCH(AS$2,$H$1:$M$1,0))</f>
        <v>20</v>
      </c>
      <c r="AT166" s="30" cm="1">
        <f t="array" ref="AT166">INDEX($H:$M,ROW(),MATCH(AT$2,$H$1:$M$1,0))</f>
        <v>20</v>
      </c>
      <c r="AU166" s="30" cm="1">
        <f t="array" ref="AU166">INDEX($H:$M,ROW(),MATCH(AU$2,$H$1:$M$1,0))</f>
        <v>20</v>
      </c>
      <c r="AV166" s="30" cm="1">
        <f t="array" ref="AV166">INDEX($H:$M,ROW(),MATCH(AV$2,$H$1:$M$1,0))</f>
        <v>20</v>
      </c>
      <c r="AW166" s="30" cm="1">
        <f t="array" ref="AW166">INDEX($H:$M,ROW(),MATCH(AW$2,$H$1:$M$1,0))</f>
        <v>20</v>
      </c>
      <c r="AX166" s="30" cm="1">
        <f t="array" ref="AX166">INDEX($H:$M,ROW(),MATCH(AX$2,$H$1:$M$1,0))</f>
        <v>20</v>
      </c>
      <c r="AY166" s="30" cm="1">
        <f t="array" ref="AY166">INDEX($H:$M,ROW(),MATCH(AY$2,$H$1:$M$1,0))</f>
        <v>20</v>
      </c>
      <c r="AZ166" s="30" cm="1">
        <f t="array" ref="AZ166">INDEX($H:$M,ROW(),MATCH(AZ$2,$H$1:$M$1,0))</f>
        <v>20</v>
      </c>
      <c r="BA166" s="30" cm="1">
        <f t="array" ref="BA166">INDEX($H:$M,ROW(),MATCH(BA$2,$H$1:$M$1,0))</f>
        <v>20</v>
      </c>
      <c r="BB166" s="30" cm="1">
        <f t="array" ref="BB166">INDEX($H:$M,ROW(),MATCH(BB$2,$H$1:$M$1,0))</f>
        <v>20</v>
      </c>
      <c r="BC166" s="30" cm="1">
        <f t="array" ref="BC166">INDEX($H:$M,ROW(),MATCH(BC$2,$H$1:$M$1,0))</f>
        <v>20</v>
      </c>
      <c r="BD166" s="30" cm="1">
        <f t="array" ref="BD166">INDEX($H:$M,ROW(),MATCH(BD$2,$H$1:$M$1,0))</f>
        <v>20</v>
      </c>
      <c r="BE166" s="30" cm="1">
        <f t="array" ref="BE166">INDEX($H:$M,ROW(),MATCH(BE$2,$H$1:$M$1,0))</f>
        <v>20</v>
      </c>
      <c r="BF166" s="30" cm="1">
        <f t="array" ref="BF166">INDEX($H:$M,ROW(),MATCH(BF$2,$H$1:$M$1,0))</f>
        <v>20</v>
      </c>
      <c r="BG166" s="30" cm="1">
        <f t="array" ref="BG166">INDEX($H:$M,ROW(),MATCH(BG$2,$H$1:$M$1,0))</f>
        <v>20</v>
      </c>
      <c r="BH166" s="30" cm="1">
        <f t="array" ref="BH166">INDEX($H:$M,ROW(),MATCH(BH$2,$H$1:$M$1,0))</f>
        <v>20</v>
      </c>
      <c r="BI166" s="30" cm="1">
        <f t="array" ref="BI166">INDEX($H:$M,ROW(),MATCH(BI$2,$H$1:$M$1,0))</f>
        <v>20</v>
      </c>
      <c r="BJ166" s="30" cm="1">
        <f t="array" ref="BJ166">INDEX($H:$M,ROW(),MATCH(BJ$2,$H$1:$M$1,0))</f>
        <v>20</v>
      </c>
      <c r="BK166" s="30" cm="1">
        <f t="array" ref="BK166">INDEX($H:$M,ROW(),MATCH(BK$2,$H$1:$M$1,0))</f>
        <v>20</v>
      </c>
      <c r="BL166" s="30" cm="1">
        <f t="array" ref="BL166">INDEX($H:$M,ROW(),MATCH(BL$2,$H$1:$M$1,0))</f>
        <v>20</v>
      </c>
      <c r="BM166" s="30" cm="1">
        <f t="array" ref="BM166">INDEX($H:$M,ROW(),MATCH(BM$2,$H$1:$M$1,0))</f>
        <v>20</v>
      </c>
      <c r="BN166" s="30" cm="1">
        <f t="array" ref="BN166">INDEX($H:$M,ROW(),MATCH(BN$2,$H$1:$M$1,0))</f>
        <v>20</v>
      </c>
      <c r="BO166" s="30" cm="1">
        <f t="array" ref="BO166">INDEX($H:$M,ROW(),MATCH(BO$2,$H$1:$M$1,0))</f>
        <v>20</v>
      </c>
      <c r="BP166" s="30" cm="1">
        <f t="array" ref="BP166">INDEX($H:$M,ROW(),MATCH(BP$2,$H$1:$M$1,0))</f>
        <v>20</v>
      </c>
      <c r="BQ166" s="30" cm="1">
        <f t="array" ref="BQ166">INDEX($H:$M,ROW(),MATCH(BQ$2,$H$1:$M$1,0))</f>
        <v>20</v>
      </c>
      <c r="BR166" s="30" cm="1">
        <f t="array" ref="BR166">INDEX($H:$M,ROW(),MATCH(BR$2,$H$1:$M$1,0))</f>
        <v>20</v>
      </c>
      <c r="BS166" s="30" cm="1">
        <f t="array" ref="BS166">INDEX($H:$M,ROW(),MATCH(BS$2,$H$1:$M$1,0))</f>
        <v>20</v>
      </c>
      <c r="BT166" s="30" cm="1">
        <f t="array" ref="BT166">INDEX($H:$M,ROW(),MATCH(BT$2,$H$1:$M$1,0))</f>
        <v>20</v>
      </c>
      <c r="BU166" s="30" cm="1">
        <f t="array" ref="BU166">INDEX($H:$M,ROW(),MATCH(BU$2,$H$1:$M$1,0))</f>
        <v>20</v>
      </c>
      <c r="BV166" s="30" cm="1">
        <f t="array" ref="BV166">INDEX($H:$M,ROW(),MATCH(BV$2,$H$1:$M$1,0))</f>
        <v>20</v>
      </c>
      <c r="BW166" s="30" cm="1">
        <f t="array" ref="BW166">INDEX($H:$M,ROW(),MATCH(BW$2,$H$1:$M$1,0))</f>
        <v>20</v>
      </c>
      <c r="BX166" s="30" cm="1">
        <f t="array" ref="BX166">INDEX($H:$M,ROW(),MATCH(BX$2,$H$1:$M$1,0))</f>
        <v>20</v>
      </c>
      <c r="BY166" s="30" cm="1">
        <f t="array" ref="BY166">INDEX($H:$M,ROW(),MATCH(BY$2,$H$1:$M$1,0))</f>
        <v>20</v>
      </c>
      <c r="BZ166" s="30" cm="1">
        <f t="array" ref="BZ166">INDEX($H:$M,ROW(),MATCH(BZ$2,$H$1:$M$1,0))</f>
        <v>20</v>
      </c>
      <c r="CA166" s="30" cm="1">
        <f t="array" ref="CA166">INDEX($H:$M,ROW(),MATCH(CA$2,$H$1:$M$1,0))</f>
        <v>20</v>
      </c>
      <c r="CB166" s="30" cm="1">
        <f t="array" ref="CB166">INDEX($H:$M,ROW(),MATCH(CB$2,$H$1:$M$1,0))</f>
        <v>20</v>
      </c>
      <c r="CC166" s="30" cm="1">
        <f t="array" ref="CC166">INDEX($H:$M,ROW(),MATCH(CC$2,$H$1:$M$1,0))</f>
        <v>20</v>
      </c>
      <c r="CD166" s="30" cm="1">
        <f t="array" ref="CD166">INDEX($H:$M,ROW(),MATCH(CD$2,$H$1:$M$1,0))</f>
        <v>20</v>
      </c>
      <c r="CE166" s="30" cm="1">
        <f t="array" ref="CE166">INDEX($H:$M,ROW(),MATCH(CE$2,$H$1:$M$1,0))</f>
        <v>20</v>
      </c>
      <c r="CF166" s="30" cm="1">
        <f t="array" ref="CF166">INDEX($H:$M,ROW(),MATCH(CF$2,$H$1:$M$1,0))</f>
        <v>20</v>
      </c>
      <c r="CG166" s="30" cm="1">
        <f t="array" ref="CG166">INDEX($H:$M,ROW(),MATCH(CG$2,$H$1:$M$1,0))</f>
        <v>20</v>
      </c>
      <c r="CH166" s="30" cm="1">
        <f t="array" ref="CH166">INDEX($H:$M,ROW(),MATCH(CH$2,$H$1:$M$1,0))</f>
        <v>20</v>
      </c>
      <c r="CI166" s="30" cm="1">
        <f t="array" ref="CI166">INDEX($H:$M,ROW(),MATCH(CI$2,$H$1:$M$1,0))</f>
        <v>20</v>
      </c>
    </row>
    <row r="167" spans="2:87" x14ac:dyDescent="0.4">
      <c r="B167" t="s">
        <v>198</v>
      </c>
      <c r="C167" t="s">
        <v>186</v>
      </c>
      <c r="E167" s="27" t="str">
        <f>SUBSTITUTE(E154,":","")&amp;" Revenue"</f>
        <v>Subscription revenue - Middle tier, secondary Revenue</v>
      </c>
      <c r="F167" s="27"/>
      <c r="G167" s="9"/>
      <c r="H167" s="28" t="e">
        <f t="shared" ref="H167:M167" si="191">SUMIF($2:$2,H$1,167:167)</f>
        <v>#REF!</v>
      </c>
      <c r="I167" s="28" t="e">
        <f t="shared" si="191"/>
        <v>#REF!</v>
      </c>
      <c r="J167" s="28" t="e">
        <f t="shared" si="191"/>
        <v>#REF!</v>
      </c>
      <c r="K167" s="28" t="e">
        <f t="shared" si="191"/>
        <v>#REF!</v>
      </c>
      <c r="L167" s="28" t="e">
        <f t="shared" si="191"/>
        <v>#REF!</v>
      </c>
      <c r="M167" s="28" t="e">
        <f t="shared" si="191"/>
        <v>#REF!</v>
      </c>
      <c r="P167" s="28">
        <f t="shared" ref="P167:CA167" si="192">P166*AVERAGE(P162,P156)</f>
        <v>0</v>
      </c>
      <c r="Q167" s="28" t="e">
        <f t="shared" si="192"/>
        <v>#REF!</v>
      </c>
      <c r="R167" s="28" t="e">
        <f t="shared" si="192"/>
        <v>#REF!</v>
      </c>
      <c r="S167" s="28" t="e">
        <f t="shared" si="192"/>
        <v>#REF!</v>
      </c>
      <c r="T167" s="28" t="e">
        <f t="shared" si="192"/>
        <v>#REF!</v>
      </c>
      <c r="U167" s="28" t="e">
        <f t="shared" si="192"/>
        <v>#REF!</v>
      </c>
      <c r="V167" s="28" t="e">
        <f t="shared" si="192"/>
        <v>#REF!</v>
      </c>
      <c r="W167" s="28" t="e">
        <f t="shared" si="192"/>
        <v>#REF!</v>
      </c>
      <c r="X167" s="28" t="e">
        <f t="shared" si="192"/>
        <v>#REF!</v>
      </c>
      <c r="Y167" s="28" t="e">
        <f t="shared" si="192"/>
        <v>#REF!</v>
      </c>
      <c r="Z167" s="28" t="e">
        <f t="shared" si="192"/>
        <v>#REF!</v>
      </c>
      <c r="AA167" s="28" t="e">
        <f t="shared" si="192"/>
        <v>#REF!</v>
      </c>
      <c r="AB167" s="28" t="e">
        <f t="shared" si="192"/>
        <v>#REF!</v>
      </c>
      <c r="AC167" s="28" t="e">
        <f t="shared" si="192"/>
        <v>#REF!</v>
      </c>
      <c r="AD167" s="28" t="e">
        <f t="shared" si="192"/>
        <v>#REF!</v>
      </c>
      <c r="AE167" s="28" t="e">
        <f t="shared" si="192"/>
        <v>#REF!</v>
      </c>
      <c r="AF167" s="28" t="e">
        <f t="shared" si="192"/>
        <v>#REF!</v>
      </c>
      <c r="AG167" s="28" t="e">
        <f t="shared" si="192"/>
        <v>#REF!</v>
      </c>
      <c r="AH167" s="28" t="e">
        <f t="shared" si="192"/>
        <v>#REF!</v>
      </c>
      <c r="AI167" s="28" t="e">
        <f t="shared" si="192"/>
        <v>#REF!</v>
      </c>
      <c r="AJ167" s="28" t="e">
        <f t="shared" si="192"/>
        <v>#REF!</v>
      </c>
      <c r="AK167" s="28" t="e">
        <f t="shared" si="192"/>
        <v>#REF!</v>
      </c>
      <c r="AL167" s="28" t="e">
        <f t="shared" si="192"/>
        <v>#REF!</v>
      </c>
      <c r="AM167" s="28" t="e">
        <f t="shared" si="192"/>
        <v>#REF!</v>
      </c>
      <c r="AN167" s="28" t="e">
        <f t="shared" si="192"/>
        <v>#REF!</v>
      </c>
      <c r="AO167" s="28" t="e">
        <f t="shared" si="192"/>
        <v>#REF!</v>
      </c>
      <c r="AP167" s="28" t="e">
        <f t="shared" si="192"/>
        <v>#REF!</v>
      </c>
      <c r="AQ167" s="28" t="e">
        <f t="shared" si="192"/>
        <v>#REF!</v>
      </c>
      <c r="AR167" s="28" t="e">
        <f t="shared" si="192"/>
        <v>#REF!</v>
      </c>
      <c r="AS167" s="28" t="e">
        <f t="shared" si="192"/>
        <v>#REF!</v>
      </c>
      <c r="AT167" s="28" t="e">
        <f t="shared" si="192"/>
        <v>#REF!</v>
      </c>
      <c r="AU167" s="28" t="e">
        <f t="shared" si="192"/>
        <v>#REF!</v>
      </c>
      <c r="AV167" s="28" t="e">
        <f t="shared" si="192"/>
        <v>#REF!</v>
      </c>
      <c r="AW167" s="28" t="e">
        <f t="shared" si="192"/>
        <v>#REF!</v>
      </c>
      <c r="AX167" s="28" t="e">
        <f t="shared" si="192"/>
        <v>#REF!</v>
      </c>
      <c r="AY167" s="28" t="e">
        <f t="shared" si="192"/>
        <v>#REF!</v>
      </c>
      <c r="AZ167" s="28" t="e">
        <f t="shared" si="192"/>
        <v>#REF!</v>
      </c>
      <c r="BA167" s="28" t="e">
        <f t="shared" si="192"/>
        <v>#REF!</v>
      </c>
      <c r="BB167" s="28" t="e">
        <f t="shared" si="192"/>
        <v>#REF!</v>
      </c>
      <c r="BC167" s="28" t="e">
        <f t="shared" si="192"/>
        <v>#REF!</v>
      </c>
      <c r="BD167" s="28" t="e">
        <f t="shared" si="192"/>
        <v>#REF!</v>
      </c>
      <c r="BE167" s="28" t="e">
        <f t="shared" si="192"/>
        <v>#REF!</v>
      </c>
      <c r="BF167" s="28" t="e">
        <f t="shared" si="192"/>
        <v>#REF!</v>
      </c>
      <c r="BG167" s="28" t="e">
        <f t="shared" si="192"/>
        <v>#REF!</v>
      </c>
      <c r="BH167" s="28" t="e">
        <f t="shared" si="192"/>
        <v>#REF!</v>
      </c>
      <c r="BI167" s="28" t="e">
        <f t="shared" si="192"/>
        <v>#REF!</v>
      </c>
      <c r="BJ167" s="28" t="e">
        <f t="shared" si="192"/>
        <v>#REF!</v>
      </c>
      <c r="BK167" s="28" t="e">
        <f t="shared" si="192"/>
        <v>#REF!</v>
      </c>
      <c r="BL167" s="28" t="e">
        <f t="shared" si="192"/>
        <v>#REF!</v>
      </c>
      <c r="BM167" s="28" t="e">
        <f t="shared" si="192"/>
        <v>#REF!</v>
      </c>
      <c r="BN167" s="28" t="e">
        <f t="shared" si="192"/>
        <v>#REF!</v>
      </c>
      <c r="BO167" s="28" t="e">
        <f t="shared" si="192"/>
        <v>#REF!</v>
      </c>
      <c r="BP167" s="28" t="e">
        <f t="shared" si="192"/>
        <v>#REF!</v>
      </c>
      <c r="BQ167" s="28" t="e">
        <f t="shared" si="192"/>
        <v>#REF!</v>
      </c>
      <c r="BR167" s="28" t="e">
        <f t="shared" si="192"/>
        <v>#REF!</v>
      </c>
      <c r="BS167" s="28" t="e">
        <f t="shared" si="192"/>
        <v>#REF!</v>
      </c>
      <c r="BT167" s="28" t="e">
        <f t="shared" si="192"/>
        <v>#REF!</v>
      </c>
      <c r="BU167" s="28" t="e">
        <f t="shared" si="192"/>
        <v>#REF!</v>
      </c>
      <c r="BV167" s="28" t="e">
        <f t="shared" si="192"/>
        <v>#REF!</v>
      </c>
      <c r="BW167" s="28" t="e">
        <f t="shared" si="192"/>
        <v>#REF!</v>
      </c>
      <c r="BX167" s="28" t="e">
        <f t="shared" si="192"/>
        <v>#REF!</v>
      </c>
      <c r="BY167" s="28" t="e">
        <f t="shared" si="192"/>
        <v>#REF!</v>
      </c>
      <c r="BZ167" s="28" t="e">
        <f t="shared" si="192"/>
        <v>#REF!</v>
      </c>
      <c r="CA167" s="28" t="e">
        <f t="shared" si="192"/>
        <v>#REF!</v>
      </c>
      <c r="CB167" s="28" t="e">
        <f t="shared" ref="CB167:CI167" si="193">CB166*AVERAGE(CB162,CB156)</f>
        <v>#REF!</v>
      </c>
      <c r="CC167" s="28" t="e">
        <f t="shared" si="193"/>
        <v>#REF!</v>
      </c>
      <c r="CD167" s="28" t="e">
        <f t="shared" si="193"/>
        <v>#REF!</v>
      </c>
      <c r="CE167" s="28" t="e">
        <f t="shared" si="193"/>
        <v>#REF!</v>
      </c>
      <c r="CF167" s="28" t="e">
        <f t="shared" si="193"/>
        <v>#REF!</v>
      </c>
      <c r="CG167" s="28" t="e">
        <f t="shared" si="193"/>
        <v>#REF!</v>
      </c>
      <c r="CH167" s="28" t="e">
        <f t="shared" si="193"/>
        <v>#REF!</v>
      </c>
      <c r="CI167" s="28" t="e">
        <f t="shared" si="193"/>
        <v>#REF!</v>
      </c>
    </row>
    <row r="168" spans="2:87" x14ac:dyDescent="0.4">
      <c r="B168" s="6"/>
      <c r="C168" t="s">
        <v>186</v>
      </c>
      <c r="E168" s="27"/>
      <c r="F168" s="27"/>
      <c r="G168" s="9"/>
      <c r="H168" s="28"/>
      <c r="I168" s="28"/>
      <c r="J168" s="28"/>
      <c r="K168" s="28"/>
      <c r="L168" s="28"/>
      <c r="M168" s="28"/>
      <c r="P168" s="28"/>
      <c r="Q168" s="28"/>
      <c r="R168" s="28"/>
      <c r="S168" s="28"/>
      <c r="T168" s="28"/>
      <c r="U168" s="28"/>
      <c r="V168" s="28"/>
      <c r="W168" s="28"/>
      <c r="X168" s="28"/>
      <c r="Y168" s="28"/>
      <c r="Z168" s="28"/>
      <c r="AA168" s="28"/>
      <c r="AB168" s="28"/>
      <c r="AC168" s="28"/>
      <c r="AD168" s="28"/>
      <c r="AE168" s="28"/>
      <c r="AF168" s="28"/>
      <c r="AG168" s="28"/>
      <c r="AH168" s="28"/>
      <c r="AI168" s="28"/>
      <c r="AJ168" s="28"/>
      <c r="AK168" s="28"/>
      <c r="AL168" s="28"/>
      <c r="AM168" s="28"/>
      <c r="AN168" s="28"/>
      <c r="AO168" s="28"/>
      <c r="AP168" s="28"/>
      <c r="AQ168" s="28"/>
      <c r="AR168" s="28"/>
      <c r="AS168" s="28"/>
      <c r="AT168" s="28"/>
      <c r="AU168" s="28"/>
      <c r="AV168" s="28"/>
      <c r="AW168" s="28"/>
      <c r="AX168" s="28"/>
      <c r="AY168" s="28"/>
      <c r="AZ168" s="28"/>
      <c r="BA168" s="28"/>
      <c r="BB168" s="28"/>
      <c r="BC168" s="28"/>
      <c r="BD168" s="28"/>
      <c r="BE168" s="28"/>
      <c r="BF168" s="28"/>
      <c r="BG168" s="28"/>
      <c r="BH168" s="28"/>
      <c r="BI168" s="28"/>
      <c r="BJ168" s="28"/>
      <c r="BK168" s="28"/>
      <c r="BL168" s="28"/>
      <c r="BM168" s="28"/>
      <c r="BN168" s="28"/>
      <c r="BO168" s="28"/>
      <c r="BP168" s="28"/>
      <c r="BQ168" s="28"/>
      <c r="BR168" s="28"/>
      <c r="BS168" s="28"/>
      <c r="BT168" s="28"/>
      <c r="BU168" s="28"/>
      <c r="BV168" s="28"/>
      <c r="BW168" s="28"/>
      <c r="BX168" s="28"/>
      <c r="BY168" s="28"/>
      <c r="BZ168" s="28"/>
      <c r="CA168" s="28"/>
      <c r="CB168" s="28"/>
      <c r="CC168" s="28"/>
      <c r="CD168" s="28"/>
      <c r="CE168" s="28"/>
      <c r="CF168" s="28"/>
      <c r="CG168" s="28"/>
      <c r="CH168" s="28"/>
      <c r="CI168" s="28"/>
    </row>
    <row r="169" spans="2:87" outlineLevel="1" x14ac:dyDescent="0.4">
      <c r="B169" s="6"/>
      <c r="C169" t="s">
        <v>186</v>
      </c>
      <c r="E169" s="12" t="s">
        <v>166</v>
      </c>
      <c r="F169" s="12"/>
      <c r="G169" s="13"/>
      <c r="H169" s="34"/>
      <c r="I169" s="34"/>
      <c r="J169" s="34"/>
      <c r="K169" s="34"/>
      <c r="L169" s="34"/>
      <c r="M169" s="34"/>
      <c r="P169" s="34">
        <f t="shared" ref="P169:CA169" si="194">P162</f>
        <v>0</v>
      </c>
      <c r="Q169" s="34" t="e">
        <f t="shared" si="194"/>
        <v>#REF!</v>
      </c>
      <c r="R169" s="34" t="e">
        <f t="shared" si="194"/>
        <v>#REF!</v>
      </c>
      <c r="S169" s="34" t="e">
        <f t="shared" si="194"/>
        <v>#REF!</v>
      </c>
      <c r="T169" s="34" t="e">
        <f t="shared" si="194"/>
        <v>#REF!</v>
      </c>
      <c r="U169" s="34" t="e">
        <f t="shared" si="194"/>
        <v>#REF!</v>
      </c>
      <c r="V169" s="34" t="e">
        <f t="shared" si="194"/>
        <v>#REF!</v>
      </c>
      <c r="W169" s="34" t="e">
        <f t="shared" si="194"/>
        <v>#REF!</v>
      </c>
      <c r="X169" s="34" t="e">
        <f t="shared" si="194"/>
        <v>#REF!</v>
      </c>
      <c r="Y169" s="34" t="e">
        <f t="shared" si="194"/>
        <v>#REF!</v>
      </c>
      <c r="Z169" s="34" t="e">
        <f t="shared" si="194"/>
        <v>#REF!</v>
      </c>
      <c r="AA169" s="34" t="e">
        <f t="shared" si="194"/>
        <v>#REF!</v>
      </c>
      <c r="AB169" s="34" t="e">
        <f t="shared" si="194"/>
        <v>#REF!</v>
      </c>
      <c r="AC169" s="34" t="e">
        <f t="shared" si="194"/>
        <v>#REF!</v>
      </c>
      <c r="AD169" s="34" t="e">
        <f t="shared" si="194"/>
        <v>#REF!</v>
      </c>
      <c r="AE169" s="34" t="e">
        <f t="shared" si="194"/>
        <v>#REF!</v>
      </c>
      <c r="AF169" s="34" t="e">
        <f t="shared" si="194"/>
        <v>#REF!</v>
      </c>
      <c r="AG169" s="34" t="e">
        <f t="shared" si="194"/>
        <v>#REF!</v>
      </c>
      <c r="AH169" s="34" t="e">
        <f t="shared" si="194"/>
        <v>#REF!</v>
      </c>
      <c r="AI169" s="34" t="e">
        <f t="shared" si="194"/>
        <v>#REF!</v>
      </c>
      <c r="AJ169" s="34" t="e">
        <f t="shared" si="194"/>
        <v>#REF!</v>
      </c>
      <c r="AK169" s="34" t="e">
        <f t="shared" si="194"/>
        <v>#REF!</v>
      </c>
      <c r="AL169" s="34" t="e">
        <f t="shared" si="194"/>
        <v>#REF!</v>
      </c>
      <c r="AM169" s="34" t="e">
        <f t="shared" si="194"/>
        <v>#REF!</v>
      </c>
      <c r="AN169" s="34" t="e">
        <f t="shared" si="194"/>
        <v>#REF!</v>
      </c>
      <c r="AO169" s="34" t="e">
        <f t="shared" si="194"/>
        <v>#REF!</v>
      </c>
      <c r="AP169" s="34" t="e">
        <f t="shared" si="194"/>
        <v>#REF!</v>
      </c>
      <c r="AQ169" s="34" t="e">
        <f t="shared" si="194"/>
        <v>#REF!</v>
      </c>
      <c r="AR169" s="34" t="e">
        <f t="shared" si="194"/>
        <v>#REF!</v>
      </c>
      <c r="AS169" s="34" t="e">
        <f t="shared" si="194"/>
        <v>#REF!</v>
      </c>
      <c r="AT169" s="34" t="e">
        <f t="shared" si="194"/>
        <v>#REF!</v>
      </c>
      <c r="AU169" s="34" t="e">
        <f t="shared" si="194"/>
        <v>#REF!</v>
      </c>
      <c r="AV169" s="34" t="e">
        <f t="shared" si="194"/>
        <v>#REF!</v>
      </c>
      <c r="AW169" s="34" t="e">
        <f t="shared" si="194"/>
        <v>#REF!</v>
      </c>
      <c r="AX169" s="34" t="e">
        <f t="shared" si="194"/>
        <v>#REF!</v>
      </c>
      <c r="AY169" s="34" t="e">
        <f t="shared" si="194"/>
        <v>#REF!</v>
      </c>
      <c r="AZ169" s="34" t="e">
        <f t="shared" si="194"/>
        <v>#REF!</v>
      </c>
      <c r="BA169" s="34" t="e">
        <f t="shared" si="194"/>
        <v>#REF!</v>
      </c>
      <c r="BB169" s="34" t="e">
        <f t="shared" si="194"/>
        <v>#REF!</v>
      </c>
      <c r="BC169" s="34" t="e">
        <f t="shared" si="194"/>
        <v>#REF!</v>
      </c>
      <c r="BD169" s="34" t="e">
        <f t="shared" si="194"/>
        <v>#REF!</v>
      </c>
      <c r="BE169" s="34" t="e">
        <f t="shared" si="194"/>
        <v>#REF!</v>
      </c>
      <c r="BF169" s="34" t="e">
        <f t="shared" si="194"/>
        <v>#REF!</v>
      </c>
      <c r="BG169" s="34" t="e">
        <f t="shared" si="194"/>
        <v>#REF!</v>
      </c>
      <c r="BH169" s="34" t="e">
        <f t="shared" si="194"/>
        <v>#REF!</v>
      </c>
      <c r="BI169" s="34" t="e">
        <f t="shared" si="194"/>
        <v>#REF!</v>
      </c>
      <c r="BJ169" s="34" t="e">
        <f t="shared" si="194"/>
        <v>#REF!</v>
      </c>
      <c r="BK169" s="34" t="e">
        <f t="shared" si="194"/>
        <v>#REF!</v>
      </c>
      <c r="BL169" s="34" t="e">
        <f t="shared" si="194"/>
        <v>#REF!</v>
      </c>
      <c r="BM169" s="34" t="e">
        <f t="shared" si="194"/>
        <v>#REF!</v>
      </c>
      <c r="BN169" s="34" t="e">
        <f t="shared" si="194"/>
        <v>#REF!</v>
      </c>
      <c r="BO169" s="34" t="e">
        <f t="shared" si="194"/>
        <v>#REF!</v>
      </c>
      <c r="BP169" s="34" t="e">
        <f t="shared" si="194"/>
        <v>#REF!</v>
      </c>
      <c r="BQ169" s="34" t="e">
        <f t="shared" si="194"/>
        <v>#REF!</v>
      </c>
      <c r="BR169" s="34" t="e">
        <f t="shared" si="194"/>
        <v>#REF!</v>
      </c>
      <c r="BS169" s="34" t="e">
        <f t="shared" si="194"/>
        <v>#REF!</v>
      </c>
      <c r="BT169" s="34" t="e">
        <f t="shared" si="194"/>
        <v>#REF!</v>
      </c>
      <c r="BU169" s="34" t="e">
        <f t="shared" si="194"/>
        <v>#REF!</v>
      </c>
      <c r="BV169" s="34" t="e">
        <f t="shared" si="194"/>
        <v>#REF!</v>
      </c>
      <c r="BW169" s="34" t="e">
        <f t="shared" si="194"/>
        <v>#REF!</v>
      </c>
      <c r="BX169" s="34" t="e">
        <f t="shared" si="194"/>
        <v>#REF!</v>
      </c>
      <c r="BY169" s="34" t="e">
        <f t="shared" si="194"/>
        <v>#REF!</v>
      </c>
      <c r="BZ169" s="34" t="e">
        <f t="shared" si="194"/>
        <v>#REF!</v>
      </c>
      <c r="CA169" s="34" t="e">
        <f t="shared" si="194"/>
        <v>#REF!</v>
      </c>
      <c r="CB169" s="34" t="e">
        <f t="shared" ref="CB169:CI169" si="195">CB162</f>
        <v>#REF!</v>
      </c>
      <c r="CC169" s="34" t="e">
        <f t="shared" si="195"/>
        <v>#REF!</v>
      </c>
      <c r="CD169" s="34" t="e">
        <f t="shared" si="195"/>
        <v>#REF!</v>
      </c>
      <c r="CE169" s="34" t="e">
        <f t="shared" si="195"/>
        <v>#REF!</v>
      </c>
      <c r="CF169" s="34" t="e">
        <f t="shared" si="195"/>
        <v>#REF!</v>
      </c>
      <c r="CG169" s="34" t="e">
        <f t="shared" si="195"/>
        <v>#REF!</v>
      </c>
      <c r="CH169" s="34" t="e">
        <f t="shared" si="195"/>
        <v>#REF!</v>
      </c>
      <c r="CI169" s="34" t="e">
        <f t="shared" si="195"/>
        <v>#REF!</v>
      </c>
    </row>
    <row r="170" spans="2:87" outlineLevel="1" x14ac:dyDescent="0.4">
      <c r="B170" s="6"/>
      <c r="C170" t="s">
        <v>186</v>
      </c>
      <c r="E170" s="31"/>
      <c r="F170" s="31"/>
      <c r="G170" s="67"/>
      <c r="H170" s="32"/>
      <c r="I170" s="32"/>
      <c r="J170" s="32"/>
      <c r="K170" s="32"/>
      <c r="L170" s="32"/>
      <c r="M170" s="32"/>
      <c r="P170" s="32"/>
      <c r="Q170" s="32"/>
      <c r="R170" s="32"/>
      <c r="S170" s="32"/>
      <c r="T170" s="32"/>
      <c r="U170" s="32"/>
      <c r="V170" s="32"/>
      <c r="W170" s="32"/>
      <c r="X170" s="32"/>
      <c r="Y170" s="32"/>
      <c r="Z170" s="32"/>
      <c r="AA170" s="32"/>
      <c r="AB170" s="32"/>
      <c r="AC170" s="32"/>
      <c r="AD170" s="32"/>
      <c r="AE170" s="32"/>
      <c r="AF170" s="32"/>
      <c r="AG170" s="32"/>
      <c r="AH170" s="32"/>
      <c r="AI170" s="32"/>
      <c r="AJ170" s="32"/>
      <c r="AK170" s="32"/>
      <c r="AL170" s="32"/>
      <c r="AM170" s="32"/>
      <c r="AN170" s="32"/>
      <c r="AO170" s="32"/>
      <c r="AP170" s="32"/>
      <c r="AQ170" s="32"/>
      <c r="AR170" s="32"/>
      <c r="AS170" s="32"/>
      <c r="AT170" s="32"/>
      <c r="AU170" s="32"/>
      <c r="AV170" s="32"/>
      <c r="AW170" s="32"/>
      <c r="AX170" s="32"/>
      <c r="AY170" s="32"/>
      <c r="AZ170" s="32"/>
      <c r="BA170" s="32"/>
      <c r="BB170" s="32"/>
      <c r="BC170" s="32"/>
      <c r="BD170" s="32"/>
      <c r="BE170" s="32"/>
      <c r="BF170" s="32"/>
      <c r="BG170" s="32"/>
      <c r="BH170" s="32"/>
      <c r="BI170" s="32"/>
      <c r="BJ170" s="32"/>
      <c r="BK170" s="32"/>
      <c r="BL170" s="32"/>
      <c r="BM170" s="32"/>
      <c r="BN170" s="32"/>
      <c r="BO170" s="32"/>
      <c r="BP170" s="32"/>
      <c r="BQ170" s="32"/>
      <c r="BR170" s="32"/>
      <c r="BS170" s="32"/>
      <c r="BT170" s="32"/>
      <c r="BU170" s="32"/>
      <c r="BV170" s="32"/>
      <c r="BW170" s="32"/>
      <c r="BX170" s="32"/>
      <c r="BY170" s="32"/>
      <c r="BZ170" s="32"/>
      <c r="CA170" s="32"/>
      <c r="CB170" s="32"/>
      <c r="CC170" s="32"/>
      <c r="CD170" s="32"/>
      <c r="CE170" s="32"/>
      <c r="CF170" s="32"/>
      <c r="CG170" s="32"/>
      <c r="CH170" s="32"/>
      <c r="CI170" s="32"/>
    </row>
    <row r="171" spans="2:87" s="46" customFormat="1" x14ac:dyDescent="0.4">
      <c r="C171" s="46" t="s">
        <v>152</v>
      </c>
      <c r="E171" s="50" t="s">
        <v>188</v>
      </c>
      <c r="F171" s="50"/>
      <c r="G171" s="71"/>
    </row>
    <row r="172" spans="2:87" x14ac:dyDescent="0.4">
      <c r="C172" t="s">
        <v>152</v>
      </c>
      <c r="E172" s="12" t="s">
        <v>189</v>
      </c>
      <c r="F172" s="12"/>
      <c r="G172" s="13"/>
      <c r="H172" s="18">
        <v>500000</v>
      </c>
      <c r="I172" s="18">
        <v>500000</v>
      </c>
      <c r="J172" s="18">
        <v>500000</v>
      </c>
      <c r="K172" s="18">
        <v>500000</v>
      </c>
      <c r="L172" s="18">
        <v>500000</v>
      </c>
      <c r="M172" s="18">
        <v>500000</v>
      </c>
      <c r="P172" s="19" cm="1">
        <f t="array" ref="P172">INDEX($H:$M,ROW(),MATCH(P$2,$H$1:$M$1,0))/12</f>
        <v>41666.666666666664</v>
      </c>
      <c r="Q172" s="19" cm="1">
        <f t="array" ref="Q172">INDEX($H:$M,ROW(),MATCH(Q$2,$H$1:$M$1,0))/12</f>
        <v>41666.666666666664</v>
      </c>
      <c r="R172" s="19" cm="1">
        <f t="array" ref="R172">INDEX($H:$M,ROW(),MATCH(R$2,$H$1:$M$1,0))/12</f>
        <v>41666.666666666664</v>
      </c>
      <c r="S172" s="19" cm="1">
        <f t="array" ref="S172">INDEX($H:$M,ROW(),MATCH(S$2,$H$1:$M$1,0))/12</f>
        <v>41666.666666666664</v>
      </c>
      <c r="T172" s="19" cm="1">
        <f t="array" ref="T172">INDEX($H:$M,ROW(),MATCH(T$2,$H$1:$M$1,0))/12</f>
        <v>41666.666666666664</v>
      </c>
      <c r="U172" s="19" cm="1">
        <f t="array" ref="U172">INDEX($H:$M,ROW(),MATCH(U$2,$H$1:$M$1,0))/12</f>
        <v>41666.666666666664</v>
      </c>
      <c r="V172" s="19" cm="1">
        <f t="array" ref="V172">INDEX($H:$M,ROW(),MATCH(V$2,$H$1:$M$1,0))/12</f>
        <v>41666.666666666664</v>
      </c>
      <c r="W172" s="19" cm="1">
        <f t="array" ref="W172">INDEX($H:$M,ROW(),MATCH(W$2,$H$1:$M$1,0))/12</f>
        <v>41666.666666666664</v>
      </c>
      <c r="X172" s="19" cm="1">
        <f t="array" ref="X172">INDEX($H:$M,ROW(),MATCH(X$2,$H$1:$M$1,0))/12</f>
        <v>41666.666666666664</v>
      </c>
      <c r="Y172" s="19" cm="1">
        <f t="array" ref="Y172">INDEX($H:$M,ROW(),MATCH(Y$2,$H$1:$M$1,0))/12</f>
        <v>41666.666666666664</v>
      </c>
      <c r="Z172" s="19" cm="1">
        <f t="array" ref="Z172">INDEX($H:$M,ROW(),MATCH(Z$2,$H$1:$M$1,0))/12</f>
        <v>41666.666666666664</v>
      </c>
      <c r="AA172" s="19" cm="1">
        <f t="array" ref="AA172">INDEX($H:$M,ROW(),MATCH(AA$2,$H$1:$M$1,0))/12</f>
        <v>41666.666666666664</v>
      </c>
      <c r="AB172" s="19" cm="1">
        <f t="array" ref="AB172">INDEX($H:$M,ROW(),MATCH(AB$2,$H$1:$M$1,0))/12</f>
        <v>41666.666666666664</v>
      </c>
      <c r="AC172" s="19" cm="1">
        <f t="array" ref="AC172">INDEX($H:$M,ROW(),MATCH(AC$2,$H$1:$M$1,0))/12</f>
        <v>41666.666666666664</v>
      </c>
      <c r="AD172" s="19" cm="1">
        <f t="array" ref="AD172">INDEX($H:$M,ROW(),MATCH(AD$2,$H$1:$M$1,0))/12</f>
        <v>41666.666666666664</v>
      </c>
      <c r="AE172" s="19" cm="1">
        <f t="array" ref="AE172">INDEX($H:$M,ROW(),MATCH(AE$2,$H$1:$M$1,0))/12</f>
        <v>41666.666666666664</v>
      </c>
      <c r="AF172" s="19" cm="1">
        <f t="array" ref="AF172">INDEX($H:$M,ROW(),MATCH(AF$2,$H$1:$M$1,0))/12</f>
        <v>41666.666666666664</v>
      </c>
      <c r="AG172" s="19" cm="1">
        <f t="array" ref="AG172">INDEX($H:$M,ROW(),MATCH(AG$2,$H$1:$M$1,0))/12</f>
        <v>41666.666666666664</v>
      </c>
      <c r="AH172" s="19" cm="1">
        <f t="array" ref="AH172">INDEX($H:$M,ROW(),MATCH(AH$2,$H$1:$M$1,0))/12</f>
        <v>41666.666666666664</v>
      </c>
      <c r="AI172" s="19" cm="1">
        <f t="array" ref="AI172">INDEX($H:$M,ROW(),MATCH(AI$2,$H$1:$M$1,0))/12</f>
        <v>41666.666666666664</v>
      </c>
      <c r="AJ172" s="19" cm="1">
        <f t="array" ref="AJ172">INDEX($H:$M,ROW(),MATCH(AJ$2,$H$1:$M$1,0))/12</f>
        <v>41666.666666666664</v>
      </c>
      <c r="AK172" s="19" cm="1">
        <f t="array" ref="AK172">INDEX($H:$M,ROW(),MATCH(AK$2,$H$1:$M$1,0))/12</f>
        <v>41666.666666666664</v>
      </c>
      <c r="AL172" s="19" cm="1">
        <f t="array" ref="AL172">INDEX($H:$M,ROW(),MATCH(AL$2,$H$1:$M$1,0))/12</f>
        <v>41666.666666666664</v>
      </c>
      <c r="AM172" s="19" cm="1">
        <f t="array" ref="AM172">INDEX($H:$M,ROW(),MATCH(AM$2,$H$1:$M$1,0))/12</f>
        <v>41666.666666666664</v>
      </c>
      <c r="AN172" s="19" cm="1">
        <f t="array" ref="AN172">INDEX($H:$M,ROW(),MATCH(AN$2,$H$1:$M$1,0))/12</f>
        <v>41666.666666666664</v>
      </c>
      <c r="AO172" s="19" cm="1">
        <f t="array" ref="AO172">INDEX($H:$M,ROW(),MATCH(AO$2,$H$1:$M$1,0))/12</f>
        <v>41666.666666666664</v>
      </c>
      <c r="AP172" s="19" cm="1">
        <f t="array" ref="AP172">INDEX($H:$M,ROW(),MATCH(AP$2,$H$1:$M$1,0))/12</f>
        <v>41666.666666666664</v>
      </c>
      <c r="AQ172" s="19" cm="1">
        <f t="array" ref="AQ172">INDEX($H:$M,ROW(),MATCH(AQ$2,$H$1:$M$1,0))/12</f>
        <v>41666.666666666664</v>
      </c>
      <c r="AR172" s="19" cm="1">
        <f t="array" ref="AR172">INDEX($H:$M,ROW(),MATCH(AR$2,$H$1:$M$1,0))/12</f>
        <v>41666.666666666664</v>
      </c>
      <c r="AS172" s="19" cm="1">
        <f t="array" ref="AS172">INDEX($H:$M,ROW(),MATCH(AS$2,$H$1:$M$1,0))/12</f>
        <v>41666.666666666664</v>
      </c>
      <c r="AT172" s="19" cm="1">
        <f t="array" ref="AT172">INDEX($H:$M,ROW(),MATCH(AT$2,$H$1:$M$1,0))/12</f>
        <v>41666.666666666664</v>
      </c>
      <c r="AU172" s="19" cm="1">
        <f t="array" ref="AU172">INDEX($H:$M,ROW(),MATCH(AU$2,$H$1:$M$1,0))/12</f>
        <v>41666.666666666664</v>
      </c>
      <c r="AV172" s="19" cm="1">
        <f t="array" ref="AV172">INDEX($H:$M,ROW(),MATCH(AV$2,$H$1:$M$1,0))/12</f>
        <v>41666.666666666664</v>
      </c>
      <c r="AW172" s="19" cm="1">
        <f t="array" ref="AW172">INDEX($H:$M,ROW(),MATCH(AW$2,$H$1:$M$1,0))/12</f>
        <v>41666.666666666664</v>
      </c>
      <c r="AX172" s="19" cm="1">
        <f t="array" ref="AX172">INDEX($H:$M,ROW(),MATCH(AX$2,$H$1:$M$1,0))/12</f>
        <v>41666.666666666664</v>
      </c>
      <c r="AY172" s="19" cm="1">
        <f t="array" ref="AY172">INDEX($H:$M,ROW(),MATCH(AY$2,$H$1:$M$1,0))/12</f>
        <v>41666.666666666664</v>
      </c>
      <c r="AZ172" s="19" cm="1">
        <f t="array" ref="AZ172">INDEX($H:$M,ROW(),MATCH(AZ$2,$H$1:$M$1,0))/12</f>
        <v>41666.666666666664</v>
      </c>
      <c r="BA172" s="19" cm="1">
        <f t="array" ref="BA172">INDEX($H:$M,ROW(),MATCH(BA$2,$H$1:$M$1,0))/12</f>
        <v>41666.666666666664</v>
      </c>
      <c r="BB172" s="19" cm="1">
        <f t="array" ref="BB172">INDEX($H:$M,ROW(),MATCH(BB$2,$H$1:$M$1,0))/12</f>
        <v>41666.666666666664</v>
      </c>
      <c r="BC172" s="19" cm="1">
        <f t="array" ref="BC172">INDEX($H:$M,ROW(),MATCH(BC$2,$H$1:$M$1,0))/12</f>
        <v>41666.666666666664</v>
      </c>
      <c r="BD172" s="19" cm="1">
        <f t="array" ref="BD172">INDEX($H:$M,ROW(),MATCH(BD$2,$H$1:$M$1,0))/12</f>
        <v>41666.666666666664</v>
      </c>
      <c r="BE172" s="19" cm="1">
        <f t="array" ref="BE172">INDEX($H:$M,ROW(),MATCH(BE$2,$H$1:$M$1,0))/12</f>
        <v>41666.666666666664</v>
      </c>
      <c r="BF172" s="19" cm="1">
        <f t="array" ref="BF172">INDEX($H:$M,ROW(),MATCH(BF$2,$H$1:$M$1,0))/12</f>
        <v>41666.666666666664</v>
      </c>
      <c r="BG172" s="19" cm="1">
        <f t="array" ref="BG172">INDEX($H:$M,ROW(),MATCH(BG$2,$H$1:$M$1,0))/12</f>
        <v>41666.666666666664</v>
      </c>
      <c r="BH172" s="19" cm="1">
        <f t="array" ref="BH172">INDEX($H:$M,ROW(),MATCH(BH$2,$H$1:$M$1,0))/12</f>
        <v>41666.666666666664</v>
      </c>
      <c r="BI172" s="19" cm="1">
        <f t="array" ref="BI172">INDEX($H:$M,ROW(),MATCH(BI$2,$H$1:$M$1,0))/12</f>
        <v>41666.666666666664</v>
      </c>
      <c r="BJ172" s="19" cm="1">
        <f t="array" ref="BJ172">INDEX($H:$M,ROW(),MATCH(BJ$2,$H$1:$M$1,0))/12</f>
        <v>41666.666666666664</v>
      </c>
      <c r="BK172" s="19" cm="1">
        <f t="array" ref="BK172">INDEX($H:$M,ROW(),MATCH(BK$2,$H$1:$M$1,0))/12</f>
        <v>41666.666666666664</v>
      </c>
      <c r="BL172" s="19" cm="1">
        <f t="array" ref="BL172">INDEX($H:$M,ROW(),MATCH(BL$2,$H$1:$M$1,0))/12</f>
        <v>41666.666666666664</v>
      </c>
      <c r="BM172" s="19" cm="1">
        <f t="array" ref="BM172">INDEX($H:$M,ROW(),MATCH(BM$2,$H$1:$M$1,0))/12</f>
        <v>41666.666666666664</v>
      </c>
      <c r="BN172" s="19" cm="1">
        <f t="array" ref="BN172">INDEX($H:$M,ROW(),MATCH(BN$2,$H$1:$M$1,0))/12</f>
        <v>41666.666666666664</v>
      </c>
      <c r="BO172" s="19" cm="1">
        <f t="array" ref="BO172">INDEX($H:$M,ROW(),MATCH(BO$2,$H$1:$M$1,0))/12</f>
        <v>41666.666666666664</v>
      </c>
      <c r="BP172" s="19" cm="1">
        <f t="array" ref="BP172">INDEX($H:$M,ROW(),MATCH(BP$2,$H$1:$M$1,0))/12</f>
        <v>41666.666666666664</v>
      </c>
      <c r="BQ172" s="19" cm="1">
        <f t="array" ref="BQ172">INDEX($H:$M,ROW(),MATCH(BQ$2,$H$1:$M$1,0))/12</f>
        <v>41666.666666666664</v>
      </c>
      <c r="BR172" s="19" cm="1">
        <f t="array" ref="BR172">INDEX($H:$M,ROW(),MATCH(BR$2,$H$1:$M$1,0))/12</f>
        <v>41666.666666666664</v>
      </c>
      <c r="BS172" s="19" cm="1">
        <f t="array" ref="BS172">INDEX($H:$M,ROW(),MATCH(BS$2,$H$1:$M$1,0))/12</f>
        <v>41666.666666666664</v>
      </c>
      <c r="BT172" s="19" cm="1">
        <f t="array" ref="BT172">INDEX($H:$M,ROW(),MATCH(BT$2,$H$1:$M$1,0))/12</f>
        <v>41666.666666666664</v>
      </c>
      <c r="BU172" s="19" cm="1">
        <f t="array" ref="BU172">INDEX($H:$M,ROW(),MATCH(BU$2,$H$1:$M$1,0))/12</f>
        <v>41666.666666666664</v>
      </c>
      <c r="BV172" s="19" cm="1">
        <f t="array" ref="BV172">INDEX($H:$M,ROW(),MATCH(BV$2,$H$1:$M$1,0))/12</f>
        <v>41666.666666666664</v>
      </c>
      <c r="BW172" s="19" cm="1">
        <f t="array" ref="BW172">INDEX($H:$M,ROW(),MATCH(BW$2,$H$1:$M$1,0))/12</f>
        <v>41666.666666666664</v>
      </c>
      <c r="BX172" s="19" cm="1">
        <f t="array" ref="BX172">INDEX($H:$M,ROW(),MATCH(BX$2,$H$1:$M$1,0))/12</f>
        <v>41666.666666666664</v>
      </c>
      <c r="BY172" s="19" cm="1">
        <f t="array" ref="BY172">INDEX($H:$M,ROW(),MATCH(BY$2,$H$1:$M$1,0))/12</f>
        <v>41666.666666666664</v>
      </c>
      <c r="BZ172" s="19" cm="1">
        <f t="array" ref="BZ172">INDEX($H:$M,ROW(),MATCH(BZ$2,$H$1:$M$1,0))/12</f>
        <v>41666.666666666664</v>
      </c>
      <c r="CA172" s="19" cm="1">
        <f t="array" ref="CA172">INDEX($H:$M,ROW(),MATCH(CA$2,$H$1:$M$1,0))/12</f>
        <v>41666.666666666664</v>
      </c>
      <c r="CB172" s="19" cm="1">
        <f t="array" ref="CB172">INDEX($H:$M,ROW(),MATCH(CB$2,$H$1:$M$1,0))/12</f>
        <v>41666.666666666664</v>
      </c>
      <c r="CC172" s="19" cm="1">
        <f t="array" ref="CC172">INDEX($H:$M,ROW(),MATCH(CC$2,$H$1:$M$1,0))/12</f>
        <v>41666.666666666664</v>
      </c>
      <c r="CD172" s="19" cm="1">
        <f t="array" ref="CD172">INDEX($H:$M,ROW(),MATCH(CD$2,$H$1:$M$1,0))/12</f>
        <v>41666.666666666664</v>
      </c>
      <c r="CE172" s="19" cm="1">
        <f t="array" ref="CE172">INDEX($H:$M,ROW(),MATCH(CE$2,$H$1:$M$1,0))/12</f>
        <v>41666.666666666664</v>
      </c>
      <c r="CF172" s="19" cm="1">
        <f t="array" ref="CF172">INDEX($H:$M,ROW(),MATCH(CF$2,$H$1:$M$1,0))/12</f>
        <v>41666.666666666664</v>
      </c>
      <c r="CG172" s="19" cm="1">
        <f t="array" ref="CG172">INDEX($H:$M,ROW(),MATCH(CG$2,$H$1:$M$1,0))/12</f>
        <v>41666.666666666664</v>
      </c>
      <c r="CH172" s="19" cm="1">
        <f t="array" ref="CH172">INDEX($H:$M,ROW(),MATCH(CH$2,$H$1:$M$1,0))/12</f>
        <v>41666.666666666664</v>
      </c>
      <c r="CI172" s="19" cm="1">
        <f t="array" ref="CI172">INDEX($H:$M,ROW(),MATCH(CI$2,$H$1:$M$1,0))/12</f>
        <v>41666.666666666664</v>
      </c>
    </row>
    <row r="173" spans="2:87" x14ac:dyDescent="0.4">
      <c r="B173" t="s">
        <v>80</v>
      </c>
      <c r="C173" t="s">
        <v>152</v>
      </c>
      <c r="E173" s="12" t="str">
        <f>"# of FTE's - "&amp;E171</f>
        <v># of FTE's - Headcount - revenue driven:</v>
      </c>
      <c r="F173" s="12"/>
      <c r="G173" s="13"/>
      <c r="H173" s="34" t="e">
        <f t="shared" ref="H173:M173" si="196">SUMIF($3:$3,H$1,173:173)</f>
        <v>#REF!</v>
      </c>
      <c r="I173" s="34" t="e">
        <f t="shared" si="196"/>
        <v>#REF!</v>
      </c>
      <c r="J173" s="34" t="e">
        <f t="shared" si="196"/>
        <v>#REF!</v>
      </c>
      <c r="K173" s="34" t="e">
        <f t="shared" si="196"/>
        <v>#REF!</v>
      </c>
      <c r="L173" s="34" t="e">
        <f t="shared" si="196"/>
        <v>#REF!</v>
      </c>
      <c r="M173" s="34" t="e">
        <f t="shared" si="196"/>
        <v>#REF!</v>
      </c>
      <c r="P173" s="15">
        <f t="shared" ref="P173:CA173" si="197">ROUNDUP(P167/P172,0)</f>
        <v>0</v>
      </c>
      <c r="Q173" s="15" t="e">
        <f t="shared" si="197"/>
        <v>#REF!</v>
      </c>
      <c r="R173" s="15" t="e">
        <f t="shared" si="197"/>
        <v>#REF!</v>
      </c>
      <c r="S173" s="15" t="e">
        <f t="shared" si="197"/>
        <v>#REF!</v>
      </c>
      <c r="T173" s="15" t="e">
        <f t="shared" si="197"/>
        <v>#REF!</v>
      </c>
      <c r="U173" s="15" t="e">
        <f t="shared" si="197"/>
        <v>#REF!</v>
      </c>
      <c r="V173" s="15" t="e">
        <f t="shared" si="197"/>
        <v>#REF!</v>
      </c>
      <c r="W173" s="15" t="e">
        <f t="shared" si="197"/>
        <v>#REF!</v>
      </c>
      <c r="X173" s="15" t="e">
        <f t="shared" si="197"/>
        <v>#REF!</v>
      </c>
      <c r="Y173" s="15" t="e">
        <f t="shared" si="197"/>
        <v>#REF!</v>
      </c>
      <c r="Z173" s="15" t="e">
        <f t="shared" si="197"/>
        <v>#REF!</v>
      </c>
      <c r="AA173" s="15" t="e">
        <f t="shared" si="197"/>
        <v>#REF!</v>
      </c>
      <c r="AB173" s="15" t="e">
        <f t="shared" si="197"/>
        <v>#REF!</v>
      </c>
      <c r="AC173" s="15" t="e">
        <f t="shared" si="197"/>
        <v>#REF!</v>
      </c>
      <c r="AD173" s="15" t="e">
        <f t="shared" si="197"/>
        <v>#REF!</v>
      </c>
      <c r="AE173" s="15" t="e">
        <f t="shared" si="197"/>
        <v>#REF!</v>
      </c>
      <c r="AF173" s="15" t="e">
        <f t="shared" si="197"/>
        <v>#REF!</v>
      </c>
      <c r="AG173" s="15" t="e">
        <f t="shared" si="197"/>
        <v>#REF!</v>
      </c>
      <c r="AH173" s="15" t="e">
        <f t="shared" si="197"/>
        <v>#REF!</v>
      </c>
      <c r="AI173" s="15" t="e">
        <f t="shared" si="197"/>
        <v>#REF!</v>
      </c>
      <c r="AJ173" s="15" t="e">
        <f t="shared" si="197"/>
        <v>#REF!</v>
      </c>
      <c r="AK173" s="15" t="e">
        <f t="shared" si="197"/>
        <v>#REF!</v>
      </c>
      <c r="AL173" s="15" t="e">
        <f t="shared" si="197"/>
        <v>#REF!</v>
      </c>
      <c r="AM173" s="15" t="e">
        <f t="shared" si="197"/>
        <v>#REF!</v>
      </c>
      <c r="AN173" s="15" t="e">
        <f t="shared" si="197"/>
        <v>#REF!</v>
      </c>
      <c r="AO173" s="15" t="e">
        <f t="shared" si="197"/>
        <v>#REF!</v>
      </c>
      <c r="AP173" s="15" t="e">
        <f t="shared" si="197"/>
        <v>#REF!</v>
      </c>
      <c r="AQ173" s="15" t="e">
        <f t="shared" si="197"/>
        <v>#REF!</v>
      </c>
      <c r="AR173" s="15" t="e">
        <f t="shared" si="197"/>
        <v>#REF!</v>
      </c>
      <c r="AS173" s="15" t="e">
        <f t="shared" si="197"/>
        <v>#REF!</v>
      </c>
      <c r="AT173" s="15" t="e">
        <f t="shared" si="197"/>
        <v>#REF!</v>
      </c>
      <c r="AU173" s="15" t="e">
        <f t="shared" si="197"/>
        <v>#REF!</v>
      </c>
      <c r="AV173" s="15" t="e">
        <f t="shared" si="197"/>
        <v>#REF!</v>
      </c>
      <c r="AW173" s="15" t="e">
        <f t="shared" si="197"/>
        <v>#REF!</v>
      </c>
      <c r="AX173" s="15" t="e">
        <f t="shared" si="197"/>
        <v>#REF!</v>
      </c>
      <c r="AY173" s="15" t="e">
        <f t="shared" si="197"/>
        <v>#REF!</v>
      </c>
      <c r="AZ173" s="15" t="e">
        <f t="shared" si="197"/>
        <v>#REF!</v>
      </c>
      <c r="BA173" s="15" t="e">
        <f t="shared" si="197"/>
        <v>#REF!</v>
      </c>
      <c r="BB173" s="15" t="e">
        <f t="shared" si="197"/>
        <v>#REF!</v>
      </c>
      <c r="BC173" s="15" t="e">
        <f t="shared" si="197"/>
        <v>#REF!</v>
      </c>
      <c r="BD173" s="15" t="e">
        <f t="shared" si="197"/>
        <v>#REF!</v>
      </c>
      <c r="BE173" s="15" t="e">
        <f t="shared" si="197"/>
        <v>#REF!</v>
      </c>
      <c r="BF173" s="15" t="e">
        <f t="shared" si="197"/>
        <v>#REF!</v>
      </c>
      <c r="BG173" s="15" t="e">
        <f t="shared" si="197"/>
        <v>#REF!</v>
      </c>
      <c r="BH173" s="15" t="e">
        <f t="shared" si="197"/>
        <v>#REF!</v>
      </c>
      <c r="BI173" s="15" t="e">
        <f t="shared" si="197"/>
        <v>#REF!</v>
      </c>
      <c r="BJ173" s="15" t="e">
        <f t="shared" si="197"/>
        <v>#REF!</v>
      </c>
      <c r="BK173" s="15" t="e">
        <f t="shared" si="197"/>
        <v>#REF!</v>
      </c>
      <c r="BL173" s="15" t="e">
        <f t="shared" si="197"/>
        <v>#REF!</v>
      </c>
      <c r="BM173" s="15" t="e">
        <f t="shared" si="197"/>
        <v>#REF!</v>
      </c>
      <c r="BN173" s="15" t="e">
        <f t="shared" si="197"/>
        <v>#REF!</v>
      </c>
      <c r="BO173" s="15" t="e">
        <f t="shared" si="197"/>
        <v>#REF!</v>
      </c>
      <c r="BP173" s="15" t="e">
        <f t="shared" si="197"/>
        <v>#REF!</v>
      </c>
      <c r="BQ173" s="15" t="e">
        <f t="shared" si="197"/>
        <v>#REF!</v>
      </c>
      <c r="BR173" s="15" t="e">
        <f t="shared" si="197"/>
        <v>#REF!</v>
      </c>
      <c r="BS173" s="15" t="e">
        <f t="shared" si="197"/>
        <v>#REF!</v>
      </c>
      <c r="BT173" s="15" t="e">
        <f t="shared" si="197"/>
        <v>#REF!</v>
      </c>
      <c r="BU173" s="15" t="e">
        <f t="shared" si="197"/>
        <v>#REF!</v>
      </c>
      <c r="BV173" s="15" t="e">
        <f t="shared" si="197"/>
        <v>#REF!</v>
      </c>
      <c r="BW173" s="15" t="e">
        <f t="shared" si="197"/>
        <v>#REF!</v>
      </c>
      <c r="BX173" s="15" t="e">
        <f t="shared" si="197"/>
        <v>#REF!</v>
      </c>
      <c r="BY173" s="15" t="e">
        <f t="shared" si="197"/>
        <v>#REF!</v>
      </c>
      <c r="BZ173" s="15" t="e">
        <f t="shared" si="197"/>
        <v>#REF!</v>
      </c>
      <c r="CA173" s="15" t="e">
        <f t="shared" si="197"/>
        <v>#REF!</v>
      </c>
      <c r="CB173" s="15" t="e">
        <f t="shared" ref="CB173:CI173" si="198">ROUNDUP(CB167/CB172,0)</f>
        <v>#REF!</v>
      </c>
      <c r="CC173" s="15" t="e">
        <f t="shared" si="198"/>
        <v>#REF!</v>
      </c>
      <c r="CD173" s="15" t="e">
        <f t="shared" si="198"/>
        <v>#REF!</v>
      </c>
      <c r="CE173" s="15" t="e">
        <f t="shared" si="198"/>
        <v>#REF!</v>
      </c>
      <c r="CF173" s="15" t="e">
        <f t="shared" si="198"/>
        <v>#REF!</v>
      </c>
      <c r="CG173" s="15" t="e">
        <f t="shared" si="198"/>
        <v>#REF!</v>
      </c>
      <c r="CH173" s="15" t="e">
        <f t="shared" si="198"/>
        <v>#REF!</v>
      </c>
      <c r="CI173" s="15" t="e">
        <f t="shared" si="198"/>
        <v>#REF!</v>
      </c>
    </row>
    <row r="174" spans="2:87" x14ac:dyDescent="0.4">
      <c r="C174" t="s">
        <v>152</v>
      </c>
      <c r="E174" s="12" t="s">
        <v>185</v>
      </c>
      <c r="F174" s="12"/>
      <c r="G174" s="13"/>
      <c r="H174" s="29">
        <v>50000</v>
      </c>
      <c r="I174" s="29">
        <v>50000</v>
      </c>
      <c r="J174" s="29">
        <v>50000</v>
      </c>
      <c r="K174" s="29">
        <v>50000</v>
      </c>
      <c r="L174" s="29">
        <v>50000</v>
      </c>
      <c r="M174" s="29">
        <v>50000</v>
      </c>
      <c r="N174" s="36"/>
      <c r="O174" s="36"/>
      <c r="P174" s="30" cm="1">
        <f t="array" ref="P174">INDEX($H:$M,ROW(),MATCH(P$2,$H$1:$M$1,0))/12</f>
        <v>4166.666666666667</v>
      </c>
      <c r="Q174" s="30" cm="1">
        <f t="array" ref="Q174">INDEX($H:$M,ROW(),MATCH(Q$2,$H$1:$M$1,0))/12</f>
        <v>4166.666666666667</v>
      </c>
      <c r="R174" s="30" cm="1">
        <f t="array" ref="R174">INDEX($H:$M,ROW(),MATCH(R$2,$H$1:$M$1,0))/12</f>
        <v>4166.666666666667</v>
      </c>
      <c r="S174" s="30" cm="1">
        <f t="array" ref="S174">INDEX($H:$M,ROW(),MATCH(S$2,$H$1:$M$1,0))/12</f>
        <v>4166.666666666667</v>
      </c>
      <c r="T174" s="30" cm="1">
        <f t="array" ref="T174">INDEX($H:$M,ROW(),MATCH(T$2,$H$1:$M$1,0))/12</f>
        <v>4166.666666666667</v>
      </c>
      <c r="U174" s="30" cm="1">
        <f t="array" ref="U174">INDEX($H:$M,ROW(),MATCH(U$2,$H$1:$M$1,0))/12</f>
        <v>4166.666666666667</v>
      </c>
      <c r="V174" s="30" cm="1">
        <f t="array" ref="V174">INDEX($H:$M,ROW(),MATCH(V$2,$H$1:$M$1,0))/12</f>
        <v>4166.666666666667</v>
      </c>
      <c r="W174" s="30" cm="1">
        <f t="array" ref="W174">INDEX($H:$M,ROW(),MATCH(W$2,$H$1:$M$1,0))/12</f>
        <v>4166.666666666667</v>
      </c>
      <c r="X174" s="30" cm="1">
        <f t="array" ref="X174">INDEX($H:$M,ROW(),MATCH(X$2,$H$1:$M$1,0))/12</f>
        <v>4166.666666666667</v>
      </c>
      <c r="Y174" s="30" cm="1">
        <f t="array" ref="Y174">INDEX($H:$M,ROW(),MATCH(Y$2,$H$1:$M$1,0))/12</f>
        <v>4166.666666666667</v>
      </c>
      <c r="Z174" s="30" cm="1">
        <f t="array" ref="Z174">INDEX($H:$M,ROW(),MATCH(Z$2,$H$1:$M$1,0))/12</f>
        <v>4166.666666666667</v>
      </c>
      <c r="AA174" s="30" cm="1">
        <f t="array" ref="AA174">INDEX($H:$M,ROW(),MATCH(AA$2,$H$1:$M$1,0))/12</f>
        <v>4166.666666666667</v>
      </c>
      <c r="AB174" s="30" cm="1">
        <f t="array" ref="AB174">INDEX($H:$M,ROW(),MATCH(AB$2,$H$1:$M$1,0))/12</f>
        <v>4166.666666666667</v>
      </c>
      <c r="AC174" s="30" cm="1">
        <f t="array" ref="AC174">INDEX($H:$M,ROW(),MATCH(AC$2,$H$1:$M$1,0))/12</f>
        <v>4166.666666666667</v>
      </c>
      <c r="AD174" s="30" cm="1">
        <f t="array" ref="AD174">INDEX($H:$M,ROW(),MATCH(AD$2,$H$1:$M$1,0))/12</f>
        <v>4166.666666666667</v>
      </c>
      <c r="AE174" s="30" cm="1">
        <f t="array" ref="AE174">INDEX($H:$M,ROW(),MATCH(AE$2,$H$1:$M$1,0))/12</f>
        <v>4166.666666666667</v>
      </c>
      <c r="AF174" s="30" cm="1">
        <f t="array" ref="AF174">INDEX($H:$M,ROW(),MATCH(AF$2,$H$1:$M$1,0))/12</f>
        <v>4166.666666666667</v>
      </c>
      <c r="AG174" s="30" cm="1">
        <f t="array" ref="AG174">INDEX($H:$M,ROW(),MATCH(AG$2,$H$1:$M$1,0))/12</f>
        <v>4166.666666666667</v>
      </c>
      <c r="AH174" s="30" cm="1">
        <f t="array" ref="AH174">INDEX($H:$M,ROW(),MATCH(AH$2,$H$1:$M$1,0))/12</f>
        <v>4166.666666666667</v>
      </c>
      <c r="AI174" s="30" cm="1">
        <f t="array" ref="AI174">INDEX($H:$M,ROW(),MATCH(AI$2,$H$1:$M$1,0))/12</f>
        <v>4166.666666666667</v>
      </c>
      <c r="AJ174" s="30" cm="1">
        <f t="array" ref="AJ174">INDEX($H:$M,ROW(),MATCH(AJ$2,$H$1:$M$1,0))/12</f>
        <v>4166.666666666667</v>
      </c>
      <c r="AK174" s="30" cm="1">
        <f t="array" ref="AK174">INDEX($H:$M,ROW(),MATCH(AK$2,$H$1:$M$1,0))/12</f>
        <v>4166.666666666667</v>
      </c>
      <c r="AL174" s="30" cm="1">
        <f t="array" ref="AL174">INDEX($H:$M,ROW(),MATCH(AL$2,$H$1:$M$1,0))/12</f>
        <v>4166.666666666667</v>
      </c>
      <c r="AM174" s="30" cm="1">
        <f t="array" ref="AM174">INDEX($H:$M,ROW(),MATCH(AM$2,$H$1:$M$1,0))/12</f>
        <v>4166.666666666667</v>
      </c>
      <c r="AN174" s="30" cm="1">
        <f t="array" ref="AN174">INDEX($H:$M,ROW(),MATCH(AN$2,$H$1:$M$1,0))/12</f>
        <v>4166.666666666667</v>
      </c>
      <c r="AO174" s="30" cm="1">
        <f t="array" ref="AO174">INDEX($H:$M,ROW(),MATCH(AO$2,$H$1:$M$1,0))/12</f>
        <v>4166.666666666667</v>
      </c>
      <c r="AP174" s="30" cm="1">
        <f t="array" ref="AP174">INDEX($H:$M,ROW(),MATCH(AP$2,$H$1:$M$1,0))/12</f>
        <v>4166.666666666667</v>
      </c>
      <c r="AQ174" s="30" cm="1">
        <f t="array" ref="AQ174">INDEX($H:$M,ROW(),MATCH(AQ$2,$H$1:$M$1,0))/12</f>
        <v>4166.666666666667</v>
      </c>
      <c r="AR174" s="30" cm="1">
        <f t="array" ref="AR174">INDEX($H:$M,ROW(),MATCH(AR$2,$H$1:$M$1,0))/12</f>
        <v>4166.666666666667</v>
      </c>
      <c r="AS174" s="30" cm="1">
        <f t="array" ref="AS174">INDEX($H:$M,ROW(),MATCH(AS$2,$H$1:$M$1,0))/12</f>
        <v>4166.666666666667</v>
      </c>
      <c r="AT174" s="30" cm="1">
        <f t="array" ref="AT174">INDEX($H:$M,ROW(),MATCH(AT$2,$H$1:$M$1,0))/12</f>
        <v>4166.666666666667</v>
      </c>
      <c r="AU174" s="30" cm="1">
        <f t="array" ref="AU174">INDEX($H:$M,ROW(),MATCH(AU$2,$H$1:$M$1,0))/12</f>
        <v>4166.666666666667</v>
      </c>
      <c r="AV174" s="30" cm="1">
        <f t="array" ref="AV174">INDEX($H:$M,ROW(),MATCH(AV$2,$H$1:$M$1,0))/12</f>
        <v>4166.666666666667</v>
      </c>
      <c r="AW174" s="30" cm="1">
        <f t="array" ref="AW174">INDEX($H:$M,ROW(),MATCH(AW$2,$H$1:$M$1,0))/12</f>
        <v>4166.666666666667</v>
      </c>
      <c r="AX174" s="30" cm="1">
        <f t="array" ref="AX174">INDEX($H:$M,ROW(),MATCH(AX$2,$H$1:$M$1,0))/12</f>
        <v>4166.666666666667</v>
      </c>
      <c r="AY174" s="30" cm="1">
        <f t="array" ref="AY174">INDEX($H:$M,ROW(),MATCH(AY$2,$H$1:$M$1,0))/12</f>
        <v>4166.666666666667</v>
      </c>
      <c r="AZ174" s="30" cm="1">
        <f t="array" ref="AZ174">INDEX($H:$M,ROW(),MATCH(AZ$2,$H$1:$M$1,0))/12</f>
        <v>4166.666666666667</v>
      </c>
      <c r="BA174" s="30" cm="1">
        <f t="array" ref="BA174">INDEX($H:$M,ROW(),MATCH(BA$2,$H$1:$M$1,0))/12</f>
        <v>4166.666666666667</v>
      </c>
      <c r="BB174" s="30" cm="1">
        <f t="array" ref="BB174">INDEX($H:$M,ROW(),MATCH(BB$2,$H$1:$M$1,0))/12</f>
        <v>4166.666666666667</v>
      </c>
      <c r="BC174" s="30" cm="1">
        <f t="array" ref="BC174">INDEX($H:$M,ROW(),MATCH(BC$2,$H$1:$M$1,0))/12</f>
        <v>4166.666666666667</v>
      </c>
      <c r="BD174" s="30" cm="1">
        <f t="array" ref="BD174">INDEX($H:$M,ROW(),MATCH(BD$2,$H$1:$M$1,0))/12</f>
        <v>4166.666666666667</v>
      </c>
      <c r="BE174" s="30" cm="1">
        <f t="array" ref="BE174">INDEX($H:$M,ROW(),MATCH(BE$2,$H$1:$M$1,0))/12</f>
        <v>4166.666666666667</v>
      </c>
      <c r="BF174" s="30" cm="1">
        <f t="array" ref="BF174">INDEX($H:$M,ROW(),MATCH(BF$2,$H$1:$M$1,0))/12</f>
        <v>4166.666666666667</v>
      </c>
      <c r="BG174" s="30" cm="1">
        <f t="array" ref="BG174">INDEX($H:$M,ROW(),MATCH(BG$2,$H$1:$M$1,0))/12</f>
        <v>4166.666666666667</v>
      </c>
      <c r="BH174" s="30" cm="1">
        <f t="array" ref="BH174">INDEX($H:$M,ROW(),MATCH(BH$2,$H$1:$M$1,0))/12</f>
        <v>4166.666666666667</v>
      </c>
      <c r="BI174" s="30" cm="1">
        <f t="array" ref="BI174">INDEX($H:$M,ROW(),MATCH(BI$2,$H$1:$M$1,0))/12</f>
        <v>4166.666666666667</v>
      </c>
      <c r="BJ174" s="30" cm="1">
        <f t="array" ref="BJ174">INDEX($H:$M,ROW(),MATCH(BJ$2,$H$1:$M$1,0))/12</f>
        <v>4166.666666666667</v>
      </c>
      <c r="BK174" s="30" cm="1">
        <f t="array" ref="BK174">INDEX($H:$M,ROW(),MATCH(BK$2,$H$1:$M$1,0))/12</f>
        <v>4166.666666666667</v>
      </c>
      <c r="BL174" s="30" cm="1">
        <f t="array" ref="BL174">INDEX($H:$M,ROW(),MATCH(BL$2,$H$1:$M$1,0))/12</f>
        <v>4166.666666666667</v>
      </c>
      <c r="BM174" s="30" cm="1">
        <f t="array" ref="BM174">INDEX($H:$M,ROW(),MATCH(BM$2,$H$1:$M$1,0))/12</f>
        <v>4166.666666666667</v>
      </c>
      <c r="BN174" s="30" cm="1">
        <f t="array" ref="BN174">INDEX($H:$M,ROW(),MATCH(BN$2,$H$1:$M$1,0))/12</f>
        <v>4166.666666666667</v>
      </c>
      <c r="BO174" s="30" cm="1">
        <f t="array" ref="BO174">INDEX($H:$M,ROW(),MATCH(BO$2,$H$1:$M$1,0))/12</f>
        <v>4166.666666666667</v>
      </c>
      <c r="BP174" s="30" cm="1">
        <f t="array" ref="BP174">INDEX($H:$M,ROW(),MATCH(BP$2,$H$1:$M$1,0))/12</f>
        <v>4166.666666666667</v>
      </c>
      <c r="BQ174" s="30" cm="1">
        <f t="array" ref="BQ174">INDEX($H:$M,ROW(),MATCH(BQ$2,$H$1:$M$1,0))/12</f>
        <v>4166.666666666667</v>
      </c>
      <c r="BR174" s="30" cm="1">
        <f t="array" ref="BR174">INDEX($H:$M,ROW(),MATCH(BR$2,$H$1:$M$1,0))/12</f>
        <v>4166.666666666667</v>
      </c>
      <c r="BS174" s="30" cm="1">
        <f t="array" ref="BS174">INDEX($H:$M,ROW(),MATCH(BS$2,$H$1:$M$1,0))/12</f>
        <v>4166.666666666667</v>
      </c>
      <c r="BT174" s="30" cm="1">
        <f t="array" ref="BT174">INDEX($H:$M,ROW(),MATCH(BT$2,$H$1:$M$1,0))/12</f>
        <v>4166.666666666667</v>
      </c>
      <c r="BU174" s="30" cm="1">
        <f t="array" ref="BU174">INDEX($H:$M,ROW(),MATCH(BU$2,$H$1:$M$1,0))/12</f>
        <v>4166.666666666667</v>
      </c>
      <c r="BV174" s="30" cm="1">
        <f t="array" ref="BV174">INDEX($H:$M,ROW(),MATCH(BV$2,$H$1:$M$1,0))/12</f>
        <v>4166.666666666667</v>
      </c>
      <c r="BW174" s="30" cm="1">
        <f t="array" ref="BW174">INDEX($H:$M,ROW(),MATCH(BW$2,$H$1:$M$1,0))/12</f>
        <v>4166.666666666667</v>
      </c>
      <c r="BX174" s="30" cm="1">
        <f t="array" ref="BX174">INDEX($H:$M,ROW(),MATCH(BX$2,$H$1:$M$1,0))/12</f>
        <v>4166.666666666667</v>
      </c>
      <c r="BY174" s="30" cm="1">
        <f t="array" ref="BY174">INDEX($H:$M,ROW(),MATCH(BY$2,$H$1:$M$1,0))/12</f>
        <v>4166.666666666667</v>
      </c>
      <c r="BZ174" s="30" cm="1">
        <f t="array" ref="BZ174">INDEX($H:$M,ROW(),MATCH(BZ$2,$H$1:$M$1,0))/12</f>
        <v>4166.666666666667</v>
      </c>
      <c r="CA174" s="30" cm="1">
        <f t="array" ref="CA174">INDEX($H:$M,ROW(),MATCH(CA$2,$H$1:$M$1,0))/12</f>
        <v>4166.666666666667</v>
      </c>
      <c r="CB174" s="30" cm="1">
        <f t="array" ref="CB174">INDEX($H:$M,ROW(),MATCH(CB$2,$H$1:$M$1,0))/12</f>
        <v>4166.666666666667</v>
      </c>
      <c r="CC174" s="30" cm="1">
        <f t="array" ref="CC174">INDEX($H:$M,ROW(),MATCH(CC$2,$H$1:$M$1,0))/12</f>
        <v>4166.666666666667</v>
      </c>
      <c r="CD174" s="30" cm="1">
        <f t="array" ref="CD174">INDEX($H:$M,ROW(),MATCH(CD$2,$H$1:$M$1,0))/12</f>
        <v>4166.666666666667</v>
      </c>
      <c r="CE174" s="30" cm="1">
        <f t="array" ref="CE174">INDEX($H:$M,ROW(),MATCH(CE$2,$H$1:$M$1,0))/12</f>
        <v>4166.666666666667</v>
      </c>
      <c r="CF174" s="30" cm="1">
        <f t="array" ref="CF174">INDEX($H:$M,ROW(),MATCH(CF$2,$H$1:$M$1,0))/12</f>
        <v>4166.666666666667</v>
      </c>
      <c r="CG174" s="30" cm="1">
        <f t="array" ref="CG174">INDEX($H:$M,ROW(),MATCH(CG$2,$H$1:$M$1,0))/12</f>
        <v>4166.666666666667</v>
      </c>
      <c r="CH174" s="30" cm="1">
        <f t="array" ref="CH174">INDEX($H:$M,ROW(),MATCH(CH$2,$H$1:$M$1,0))/12</f>
        <v>4166.666666666667</v>
      </c>
      <c r="CI174" s="30" cm="1">
        <f t="array" ref="CI174">INDEX($H:$M,ROW(),MATCH(CI$2,$H$1:$M$1,0))/12</f>
        <v>4166.666666666667</v>
      </c>
    </row>
    <row r="175" spans="2:87" x14ac:dyDescent="0.4">
      <c r="B175" t="s">
        <v>199</v>
      </c>
      <c r="C175" t="s">
        <v>152</v>
      </c>
      <c r="E175" s="27" t="str">
        <f>SUBSTITUTE(E171,":","")&amp;" Expense"</f>
        <v>Headcount - revenue driven Expense</v>
      </c>
      <c r="F175" s="27"/>
      <c r="G175" s="9"/>
      <c r="H175" s="28" t="e">
        <f t="shared" ref="H175:M175" si="199">SUMIF($2:$2,H$1,175:175)</f>
        <v>#REF!</v>
      </c>
      <c r="I175" s="28" t="e">
        <f t="shared" si="199"/>
        <v>#REF!</v>
      </c>
      <c r="J175" s="28" t="e">
        <f t="shared" si="199"/>
        <v>#REF!</v>
      </c>
      <c r="K175" s="28" t="e">
        <f t="shared" si="199"/>
        <v>#REF!</v>
      </c>
      <c r="L175" s="28" t="e">
        <f t="shared" si="199"/>
        <v>#REF!</v>
      </c>
      <c r="M175" s="28" t="e">
        <f t="shared" si="199"/>
        <v>#REF!</v>
      </c>
      <c r="P175" s="28">
        <f>-P174*P173</f>
        <v>0</v>
      </c>
      <c r="Q175" s="28" t="e">
        <f t="shared" ref="Q175:CB175" si="200">-Q174*Q173</f>
        <v>#REF!</v>
      </c>
      <c r="R175" s="28" t="e">
        <f t="shared" si="200"/>
        <v>#REF!</v>
      </c>
      <c r="S175" s="28" t="e">
        <f t="shared" si="200"/>
        <v>#REF!</v>
      </c>
      <c r="T175" s="28" t="e">
        <f t="shared" si="200"/>
        <v>#REF!</v>
      </c>
      <c r="U175" s="28" t="e">
        <f t="shared" si="200"/>
        <v>#REF!</v>
      </c>
      <c r="V175" s="28" t="e">
        <f t="shared" si="200"/>
        <v>#REF!</v>
      </c>
      <c r="W175" s="28" t="e">
        <f t="shared" si="200"/>
        <v>#REF!</v>
      </c>
      <c r="X175" s="28" t="e">
        <f t="shared" si="200"/>
        <v>#REF!</v>
      </c>
      <c r="Y175" s="28" t="e">
        <f t="shared" si="200"/>
        <v>#REF!</v>
      </c>
      <c r="Z175" s="28" t="e">
        <f t="shared" si="200"/>
        <v>#REF!</v>
      </c>
      <c r="AA175" s="28" t="e">
        <f t="shared" si="200"/>
        <v>#REF!</v>
      </c>
      <c r="AB175" s="28" t="e">
        <f t="shared" si="200"/>
        <v>#REF!</v>
      </c>
      <c r="AC175" s="28" t="e">
        <f t="shared" si="200"/>
        <v>#REF!</v>
      </c>
      <c r="AD175" s="28" t="e">
        <f t="shared" si="200"/>
        <v>#REF!</v>
      </c>
      <c r="AE175" s="28" t="e">
        <f t="shared" si="200"/>
        <v>#REF!</v>
      </c>
      <c r="AF175" s="28" t="e">
        <f t="shared" si="200"/>
        <v>#REF!</v>
      </c>
      <c r="AG175" s="28" t="e">
        <f t="shared" si="200"/>
        <v>#REF!</v>
      </c>
      <c r="AH175" s="28" t="e">
        <f t="shared" si="200"/>
        <v>#REF!</v>
      </c>
      <c r="AI175" s="28" t="e">
        <f t="shared" si="200"/>
        <v>#REF!</v>
      </c>
      <c r="AJ175" s="28" t="e">
        <f t="shared" si="200"/>
        <v>#REF!</v>
      </c>
      <c r="AK175" s="28" t="e">
        <f t="shared" si="200"/>
        <v>#REF!</v>
      </c>
      <c r="AL175" s="28" t="e">
        <f t="shared" si="200"/>
        <v>#REF!</v>
      </c>
      <c r="AM175" s="28" t="e">
        <f t="shared" si="200"/>
        <v>#REF!</v>
      </c>
      <c r="AN175" s="28" t="e">
        <f t="shared" si="200"/>
        <v>#REF!</v>
      </c>
      <c r="AO175" s="28" t="e">
        <f t="shared" si="200"/>
        <v>#REF!</v>
      </c>
      <c r="AP175" s="28" t="e">
        <f t="shared" si="200"/>
        <v>#REF!</v>
      </c>
      <c r="AQ175" s="28" t="e">
        <f t="shared" si="200"/>
        <v>#REF!</v>
      </c>
      <c r="AR175" s="28" t="e">
        <f t="shared" si="200"/>
        <v>#REF!</v>
      </c>
      <c r="AS175" s="28" t="e">
        <f t="shared" si="200"/>
        <v>#REF!</v>
      </c>
      <c r="AT175" s="28" t="e">
        <f t="shared" si="200"/>
        <v>#REF!</v>
      </c>
      <c r="AU175" s="28" t="e">
        <f t="shared" si="200"/>
        <v>#REF!</v>
      </c>
      <c r="AV175" s="28" t="e">
        <f t="shared" si="200"/>
        <v>#REF!</v>
      </c>
      <c r="AW175" s="28" t="e">
        <f t="shared" si="200"/>
        <v>#REF!</v>
      </c>
      <c r="AX175" s="28" t="e">
        <f t="shared" si="200"/>
        <v>#REF!</v>
      </c>
      <c r="AY175" s="28" t="e">
        <f t="shared" si="200"/>
        <v>#REF!</v>
      </c>
      <c r="AZ175" s="28" t="e">
        <f t="shared" si="200"/>
        <v>#REF!</v>
      </c>
      <c r="BA175" s="28" t="e">
        <f t="shared" si="200"/>
        <v>#REF!</v>
      </c>
      <c r="BB175" s="28" t="e">
        <f t="shared" si="200"/>
        <v>#REF!</v>
      </c>
      <c r="BC175" s="28" t="e">
        <f t="shared" si="200"/>
        <v>#REF!</v>
      </c>
      <c r="BD175" s="28" t="e">
        <f t="shared" si="200"/>
        <v>#REF!</v>
      </c>
      <c r="BE175" s="28" t="e">
        <f t="shared" si="200"/>
        <v>#REF!</v>
      </c>
      <c r="BF175" s="28" t="e">
        <f t="shared" si="200"/>
        <v>#REF!</v>
      </c>
      <c r="BG175" s="28" t="e">
        <f t="shared" si="200"/>
        <v>#REF!</v>
      </c>
      <c r="BH175" s="28" t="e">
        <f t="shared" si="200"/>
        <v>#REF!</v>
      </c>
      <c r="BI175" s="28" t="e">
        <f t="shared" si="200"/>
        <v>#REF!</v>
      </c>
      <c r="BJ175" s="28" t="e">
        <f t="shared" si="200"/>
        <v>#REF!</v>
      </c>
      <c r="BK175" s="28" t="e">
        <f t="shared" si="200"/>
        <v>#REF!</v>
      </c>
      <c r="BL175" s="28" t="e">
        <f t="shared" si="200"/>
        <v>#REF!</v>
      </c>
      <c r="BM175" s="28" t="e">
        <f t="shared" si="200"/>
        <v>#REF!</v>
      </c>
      <c r="BN175" s="28" t="e">
        <f t="shared" si="200"/>
        <v>#REF!</v>
      </c>
      <c r="BO175" s="28" t="e">
        <f t="shared" si="200"/>
        <v>#REF!</v>
      </c>
      <c r="BP175" s="28" t="e">
        <f t="shared" si="200"/>
        <v>#REF!</v>
      </c>
      <c r="BQ175" s="28" t="e">
        <f t="shared" si="200"/>
        <v>#REF!</v>
      </c>
      <c r="BR175" s="28" t="e">
        <f t="shared" si="200"/>
        <v>#REF!</v>
      </c>
      <c r="BS175" s="28" t="e">
        <f t="shared" si="200"/>
        <v>#REF!</v>
      </c>
      <c r="BT175" s="28" t="e">
        <f t="shared" si="200"/>
        <v>#REF!</v>
      </c>
      <c r="BU175" s="28" t="e">
        <f t="shared" si="200"/>
        <v>#REF!</v>
      </c>
      <c r="BV175" s="28" t="e">
        <f t="shared" si="200"/>
        <v>#REF!</v>
      </c>
      <c r="BW175" s="28" t="e">
        <f t="shared" si="200"/>
        <v>#REF!</v>
      </c>
      <c r="BX175" s="28" t="e">
        <f t="shared" si="200"/>
        <v>#REF!</v>
      </c>
      <c r="BY175" s="28" t="e">
        <f t="shared" si="200"/>
        <v>#REF!</v>
      </c>
      <c r="BZ175" s="28" t="e">
        <f t="shared" si="200"/>
        <v>#REF!</v>
      </c>
      <c r="CA175" s="28" t="e">
        <f t="shared" si="200"/>
        <v>#REF!</v>
      </c>
      <c r="CB175" s="28" t="e">
        <f t="shared" si="200"/>
        <v>#REF!</v>
      </c>
      <c r="CC175" s="28" t="e">
        <f t="shared" ref="CC175:CI175" si="201">-CC174*CC173</f>
        <v>#REF!</v>
      </c>
      <c r="CD175" s="28" t="e">
        <f t="shared" si="201"/>
        <v>#REF!</v>
      </c>
      <c r="CE175" s="28" t="e">
        <f t="shared" si="201"/>
        <v>#REF!</v>
      </c>
      <c r="CF175" s="28" t="e">
        <f t="shared" si="201"/>
        <v>#REF!</v>
      </c>
      <c r="CG175" s="28" t="e">
        <f t="shared" si="201"/>
        <v>#REF!</v>
      </c>
      <c r="CH175" s="28" t="e">
        <f t="shared" si="201"/>
        <v>#REF!</v>
      </c>
      <c r="CI175" s="28" t="e">
        <f t="shared" si="201"/>
        <v>#REF!</v>
      </c>
    </row>
    <row r="176" spans="2:87" x14ac:dyDescent="0.4">
      <c r="C176" t="s">
        <v>152</v>
      </c>
    </row>
    <row r="177" spans="1:87" outlineLevel="1" x14ac:dyDescent="0.4">
      <c r="C177" t="s">
        <v>154</v>
      </c>
      <c r="E177" t="str">
        <f>"Revenue driver: "&amp;E167</f>
        <v>Revenue driver: Subscription revenue - Middle tier, secondary Revenue</v>
      </c>
      <c r="H177" s="53"/>
      <c r="I177" s="53"/>
      <c r="J177" s="53"/>
      <c r="K177" s="53"/>
      <c r="L177" s="53"/>
      <c r="M177" s="53"/>
      <c r="P177" s="53">
        <f>P167</f>
        <v>0</v>
      </c>
      <c r="Q177" s="53" t="e">
        <f t="shared" ref="Q177:CB177" si="202">Q167</f>
        <v>#REF!</v>
      </c>
      <c r="R177" s="53" t="e">
        <f t="shared" si="202"/>
        <v>#REF!</v>
      </c>
      <c r="S177" s="53" t="e">
        <f t="shared" si="202"/>
        <v>#REF!</v>
      </c>
      <c r="T177" s="53" t="e">
        <f t="shared" si="202"/>
        <v>#REF!</v>
      </c>
      <c r="U177" s="53" t="e">
        <f t="shared" si="202"/>
        <v>#REF!</v>
      </c>
      <c r="V177" s="53" t="e">
        <f t="shared" si="202"/>
        <v>#REF!</v>
      </c>
      <c r="W177" s="53" t="e">
        <f t="shared" si="202"/>
        <v>#REF!</v>
      </c>
      <c r="X177" s="53" t="e">
        <f t="shared" si="202"/>
        <v>#REF!</v>
      </c>
      <c r="Y177" s="53" t="e">
        <f t="shared" si="202"/>
        <v>#REF!</v>
      </c>
      <c r="Z177" s="53" t="e">
        <f t="shared" si="202"/>
        <v>#REF!</v>
      </c>
      <c r="AA177" s="53" t="e">
        <f t="shared" si="202"/>
        <v>#REF!</v>
      </c>
      <c r="AB177" s="53" t="e">
        <f t="shared" si="202"/>
        <v>#REF!</v>
      </c>
      <c r="AC177" s="53" t="e">
        <f t="shared" si="202"/>
        <v>#REF!</v>
      </c>
      <c r="AD177" s="53" t="e">
        <f t="shared" si="202"/>
        <v>#REF!</v>
      </c>
      <c r="AE177" s="53" t="e">
        <f t="shared" si="202"/>
        <v>#REF!</v>
      </c>
      <c r="AF177" s="53" t="e">
        <f t="shared" si="202"/>
        <v>#REF!</v>
      </c>
      <c r="AG177" s="53" t="e">
        <f t="shared" si="202"/>
        <v>#REF!</v>
      </c>
      <c r="AH177" s="53" t="e">
        <f t="shared" si="202"/>
        <v>#REF!</v>
      </c>
      <c r="AI177" s="53" t="e">
        <f t="shared" si="202"/>
        <v>#REF!</v>
      </c>
      <c r="AJ177" s="53" t="e">
        <f t="shared" si="202"/>
        <v>#REF!</v>
      </c>
      <c r="AK177" s="53" t="e">
        <f t="shared" si="202"/>
        <v>#REF!</v>
      </c>
      <c r="AL177" s="53" t="e">
        <f t="shared" si="202"/>
        <v>#REF!</v>
      </c>
      <c r="AM177" s="53" t="e">
        <f t="shared" si="202"/>
        <v>#REF!</v>
      </c>
      <c r="AN177" s="53" t="e">
        <f t="shared" si="202"/>
        <v>#REF!</v>
      </c>
      <c r="AO177" s="53" t="e">
        <f t="shared" si="202"/>
        <v>#REF!</v>
      </c>
      <c r="AP177" s="53" t="e">
        <f t="shared" si="202"/>
        <v>#REF!</v>
      </c>
      <c r="AQ177" s="53" t="e">
        <f t="shared" si="202"/>
        <v>#REF!</v>
      </c>
      <c r="AR177" s="53" t="e">
        <f t="shared" si="202"/>
        <v>#REF!</v>
      </c>
      <c r="AS177" s="53" t="e">
        <f t="shared" si="202"/>
        <v>#REF!</v>
      </c>
      <c r="AT177" s="53" t="e">
        <f t="shared" si="202"/>
        <v>#REF!</v>
      </c>
      <c r="AU177" s="53" t="e">
        <f t="shared" si="202"/>
        <v>#REF!</v>
      </c>
      <c r="AV177" s="53" t="e">
        <f t="shared" si="202"/>
        <v>#REF!</v>
      </c>
      <c r="AW177" s="53" t="e">
        <f t="shared" si="202"/>
        <v>#REF!</v>
      </c>
      <c r="AX177" s="53" t="e">
        <f t="shared" si="202"/>
        <v>#REF!</v>
      </c>
      <c r="AY177" s="53" t="e">
        <f t="shared" si="202"/>
        <v>#REF!</v>
      </c>
      <c r="AZ177" s="53" t="e">
        <f t="shared" si="202"/>
        <v>#REF!</v>
      </c>
      <c r="BA177" s="53" t="e">
        <f t="shared" si="202"/>
        <v>#REF!</v>
      </c>
      <c r="BB177" s="53" t="e">
        <f t="shared" si="202"/>
        <v>#REF!</v>
      </c>
      <c r="BC177" s="53" t="e">
        <f t="shared" si="202"/>
        <v>#REF!</v>
      </c>
      <c r="BD177" s="53" t="e">
        <f t="shared" si="202"/>
        <v>#REF!</v>
      </c>
      <c r="BE177" s="53" t="e">
        <f t="shared" si="202"/>
        <v>#REF!</v>
      </c>
      <c r="BF177" s="53" t="e">
        <f t="shared" si="202"/>
        <v>#REF!</v>
      </c>
      <c r="BG177" s="53" t="e">
        <f t="shared" si="202"/>
        <v>#REF!</v>
      </c>
      <c r="BH177" s="53" t="e">
        <f t="shared" si="202"/>
        <v>#REF!</v>
      </c>
      <c r="BI177" s="53" t="e">
        <f t="shared" si="202"/>
        <v>#REF!</v>
      </c>
      <c r="BJ177" s="53" t="e">
        <f t="shared" si="202"/>
        <v>#REF!</v>
      </c>
      <c r="BK177" s="53" t="e">
        <f t="shared" si="202"/>
        <v>#REF!</v>
      </c>
      <c r="BL177" s="53" t="e">
        <f t="shared" si="202"/>
        <v>#REF!</v>
      </c>
      <c r="BM177" s="53" t="e">
        <f t="shared" si="202"/>
        <v>#REF!</v>
      </c>
      <c r="BN177" s="53" t="e">
        <f t="shared" si="202"/>
        <v>#REF!</v>
      </c>
      <c r="BO177" s="53" t="e">
        <f t="shared" si="202"/>
        <v>#REF!</v>
      </c>
      <c r="BP177" s="53" t="e">
        <f t="shared" si="202"/>
        <v>#REF!</v>
      </c>
      <c r="BQ177" s="53" t="e">
        <f t="shared" si="202"/>
        <v>#REF!</v>
      </c>
      <c r="BR177" s="53" t="e">
        <f t="shared" si="202"/>
        <v>#REF!</v>
      </c>
      <c r="BS177" s="53" t="e">
        <f t="shared" si="202"/>
        <v>#REF!</v>
      </c>
      <c r="BT177" s="53" t="e">
        <f t="shared" si="202"/>
        <v>#REF!</v>
      </c>
      <c r="BU177" s="53" t="e">
        <f t="shared" si="202"/>
        <v>#REF!</v>
      </c>
      <c r="BV177" s="53" t="e">
        <f t="shared" si="202"/>
        <v>#REF!</v>
      </c>
      <c r="BW177" s="53" t="e">
        <f t="shared" si="202"/>
        <v>#REF!</v>
      </c>
      <c r="BX177" s="53" t="e">
        <f t="shared" si="202"/>
        <v>#REF!</v>
      </c>
      <c r="BY177" s="53" t="e">
        <f t="shared" si="202"/>
        <v>#REF!</v>
      </c>
      <c r="BZ177" s="53" t="e">
        <f t="shared" si="202"/>
        <v>#REF!</v>
      </c>
      <c r="CA177" s="53" t="e">
        <f t="shared" si="202"/>
        <v>#REF!</v>
      </c>
      <c r="CB177" s="53" t="e">
        <f t="shared" si="202"/>
        <v>#REF!</v>
      </c>
      <c r="CC177" s="53" t="e">
        <f t="shared" ref="CC177:CI177" si="203">CC167</f>
        <v>#REF!</v>
      </c>
      <c r="CD177" s="53" t="e">
        <f t="shared" si="203"/>
        <v>#REF!</v>
      </c>
      <c r="CE177" s="53" t="e">
        <f t="shared" si="203"/>
        <v>#REF!</v>
      </c>
      <c r="CF177" s="53" t="e">
        <f t="shared" si="203"/>
        <v>#REF!</v>
      </c>
      <c r="CG177" s="53" t="e">
        <f t="shared" si="203"/>
        <v>#REF!</v>
      </c>
      <c r="CH177" s="53" t="e">
        <f t="shared" si="203"/>
        <v>#REF!</v>
      </c>
      <c r="CI177" s="53" t="e">
        <f t="shared" si="203"/>
        <v>#REF!</v>
      </c>
    </row>
    <row r="178" spans="1:87" outlineLevel="1" x14ac:dyDescent="0.4">
      <c r="C178" t="s">
        <v>152</v>
      </c>
    </row>
    <row r="179" spans="1:87" outlineLevel="1" x14ac:dyDescent="0.4">
      <c r="C179" t="s">
        <v>152</v>
      </c>
      <c r="E179" s="12" t="str">
        <f>E169</f>
        <v>Driver: # of subscribers</v>
      </c>
      <c r="F179" s="12"/>
      <c r="G179" s="13"/>
      <c r="H179" s="34"/>
      <c r="I179" s="34"/>
      <c r="J179" s="34"/>
      <c r="K179" s="34"/>
      <c r="L179" s="34"/>
      <c r="M179" s="34"/>
      <c r="P179" s="34">
        <f>P169</f>
        <v>0</v>
      </c>
      <c r="Q179" s="34" t="e">
        <f t="shared" ref="Q179:CB179" si="204">Q169</f>
        <v>#REF!</v>
      </c>
      <c r="R179" s="34" t="e">
        <f t="shared" si="204"/>
        <v>#REF!</v>
      </c>
      <c r="S179" s="34" t="e">
        <f t="shared" si="204"/>
        <v>#REF!</v>
      </c>
      <c r="T179" s="34" t="e">
        <f t="shared" si="204"/>
        <v>#REF!</v>
      </c>
      <c r="U179" s="34" t="e">
        <f t="shared" si="204"/>
        <v>#REF!</v>
      </c>
      <c r="V179" s="34" t="e">
        <f t="shared" si="204"/>
        <v>#REF!</v>
      </c>
      <c r="W179" s="34" t="e">
        <f t="shared" si="204"/>
        <v>#REF!</v>
      </c>
      <c r="X179" s="34" t="e">
        <f t="shared" si="204"/>
        <v>#REF!</v>
      </c>
      <c r="Y179" s="34" t="e">
        <f t="shared" si="204"/>
        <v>#REF!</v>
      </c>
      <c r="Z179" s="34" t="e">
        <f t="shared" si="204"/>
        <v>#REF!</v>
      </c>
      <c r="AA179" s="34" t="e">
        <f t="shared" si="204"/>
        <v>#REF!</v>
      </c>
      <c r="AB179" s="34" t="e">
        <f t="shared" si="204"/>
        <v>#REF!</v>
      </c>
      <c r="AC179" s="34" t="e">
        <f t="shared" si="204"/>
        <v>#REF!</v>
      </c>
      <c r="AD179" s="34" t="e">
        <f t="shared" si="204"/>
        <v>#REF!</v>
      </c>
      <c r="AE179" s="34" t="e">
        <f t="shared" si="204"/>
        <v>#REF!</v>
      </c>
      <c r="AF179" s="34" t="e">
        <f t="shared" si="204"/>
        <v>#REF!</v>
      </c>
      <c r="AG179" s="34" t="e">
        <f t="shared" si="204"/>
        <v>#REF!</v>
      </c>
      <c r="AH179" s="34" t="e">
        <f t="shared" si="204"/>
        <v>#REF!</v>
      </c>
      <c r="AI179" s="34" t="e">
        <f t="shared" si="204"/>
        <v>#REF!</v>
      </c>
      <c r="AJ179" s="34" t="e">
        <f t="shared" si="204"/>
        <v>#REF!</v>
      </c>
      <c r="AK179" s="34" t="e">
        <f t="shared" si="204"/>
        <v>#REF!</v>
      </c>
      <c r="AL179" s="34" t="e">
        <f t="shared" si="204"/>
        <v>#REF!</v>
      </c>
      <c r="AM179" s="34" t="e">
        <f t="shared" si="204"/>
        <v>#REF!</v>
      </c>
      <c r="AN179" s="34" t="e">
        <f t="shared" si="204"/>
        <v>#REF!</v>
      </c>
      <c r="AO179" s="34" t="e">
        <f t="shared" si="204"/>
        <v>#REF!</v>
      </c>
      <c r="AP179" s="34" t="e">
        <f t="shared" si="204"/>
        <v>#REF!</v>
      </c>
      <c r="AQ179" s="34" t="e">
        <f t="shared" si="204"/>
        <v>#REF!</v>
      </c>
      <c r="AR179" s="34" t="e">
        <f t="shared" si="204"/>
        <v>#REF!</v>
      </c>
      <c r="AS179" s="34" t="e">
        <f t="shared" si="204"/>
        <v>#REF!</v>
      </c>
      <c r="AT179" s="34" t="e">
        <f t="shared" si="204"/>
        <v>#REF!</v>
      </c>
      <c r="AU179" s="34" t="e">
        <f t="shared" si="204"/>
        <v>#REF!</v>
      </c>
      <c r="AV179" s="34" t="e">
        <f t="shared" si="204"/>
        <v>#REF!</v>
      </c>
      <c r="AW179" s="34" t="e">
        <f t="shared" si="204"/>
        <v>#REF!</v>
      </c>
      <c r="AX179" s="34" t="e">
        <f t="shared" si="204"/>
        <v>#REF!</v>
      </c>
      <c r="AY179" s="34" t="e">
        <f t="shared" si="204"/>
        <v>#REF!</v>
      </c>
      <c r="AZ179" s="34" t="e">
        <f t="shared" si="204"/>
        <v>#REF!</v>
      </c>
      <c r="BA179" s="34" t="e">
        <f t="shared" si="204"/>
        <v>#REF!</v>
      </c>
      <c r="BB179" s="34" t="e">
        <f t="shared" si="204"/>
        <v>#REF!</v>
      </c>
      <c r="BC179" s="34" t="e">
        <f t="shared" si="204"/>
        <v>#REF!</v>
      </c>
      <c r="BD179" s="34" t="e">
        <f t="shared" si="204"/>
        <v>#REF!</v>
      </c>
      <c r="BE179" s="34" t="e">
        <f t="shared" si="204"/>
        <v>#REF!</v>
      </c>
      <c r="BF179" s="34" t="e">
        <f t="shared" si="204"/>
        <v>#REF!</v>
      </c>
      <c r="BG179" s="34" t="e">
        <f t="shared" si="204"/>
        <v>#REF!</v>
      </c>
      <c r="BH179" s="34" t="e">
        <f t="shared" si="204"/>
        <v>#REF!</v>
      </c>
      <c r="BI179" s="34" t="e">
        <f t="shared" si="204"/>
        <v>#REF!</v>
      </c>
      <c r="BJ179" s="34" t="e">
        <f t="shared" si="204"/>
        <v>#REF!</v>
      </c>
      <c r="BK179" s="34" t="e">
        <f t="shared" si="204"/>
        <v>#REF!</v>
      </c>
      <c r="BL179" s="34" t="e">
        <f t="shared" si="204"/>
        <v>#REF!</v>
      </c>
      <c r="BM179" s="34" t="e">
        <f t="shared" si="204"/>
        <v>#REF!</v>
      </c>
      <c r="BN179" s="34" t="e">
        <f t="shared" si="204"/>
        <v>#REF!</v>
      </c>
      <c r="BO179" s="34" t="e">
        <f t="shared" si="204"/>
        <v>#REF!</v>
      </c>
      <c r="BP179" s="34" t="e">
        <f t="shared" si="204"/>
        <v>#REF!</v>
      </c>
      <c r="BQ179" s="34" t="e">
        <f t="shared" si="204"/>
        <v>#REF!</v>
      </c>
      <c r="BR179" s="34" t="e">
        <f t="shared" si="204"/>
        <v>#REF!</v>
      </c>
      <c r="BS179" s="34" t="e">
        <f t="shared" si="204"/>
        <v>#REF!</v>
      </c>
      <c r="BT179" s="34" t="e">
        <f t="shared" si="204"/>
        <v>#REF!</v>
      </c>
      <c r="BU179" s="34" t="e">
        <f t="shared" si="204"/>
        <v>#REF!</v>
      </c>
      <c r="BV179" s="34" t="e">
        <f t="shared" si="204"/>
        <v>#REF!</v>
      </c>
      <c r="BW179" s="34" t="e">
        <f t="shared" si="204"/>
        <v>#REF!</v>
      </c>
      <c r="BX179" s="34" t="e">
        <f t="shared" si="204"/>
        <v>#REF!</v>
      </c>
      <c r="BY179" s="34" t="e">
        <f t="shared" si="204"/>
        <v>#REF!</v>
      </c>
      <c r="BZ179" s="34" t="e">
        <f t="shared" si="204"/>
        <v>#REF!</v>
      </c>
      <c r="CA179" s="34" t="e">
        <f t="shared" si="204"/>
        <v>#REF!</v>
      </c>
      <c r="CB179" s="34" t="e">
        <f t="shared" si="204"/>
        <v>#REF!</v>
      </c>
      <c r="CC179" s="34" t="e">
        <f t="shared" ref="CC179:CI179" si="205">CC169</f>
        <v>#REF!</v>
      </c>
      <c r="CD179" s="34" t="e">
        <f t="shared" si="205"/>
        <v>#REF!</v>
      </c>
      <c r="CE179" s="34" t="e">
        <f t="shared" si="205"/>
        <v>#REF!</v>
      </c>
      <c r="CF179" s="34" t="e">
        <f t="shared" si="205"/>
        <v>#REF!</v>
      </c>
      <c r="CG179" s="34" t="e">
        <f t="shared" si="205"/>
        <v>#REF!</v>
      </c>
      <c r="CH179" s="34" t="e">
        <f t="shared" si="205"/>
        <v>#REF!</v>
      </c>
      <c r="CI179" s="34" t="e">
        <f t="shared" si="205"/>
        <v>#REF!</v>
      </c>
    </row>
    <row r="180" spans="1:87" outlineLevel="1" x14ac:dyDescent="0.4">
      <c r="C180" t="s">
        <v>152</v>
      </c>
    </row>
    <row r="181" spans="1:87" s="42" customFormat="1" x14ac:dyDescent="0.4">
      <c r="C181" s="42" t="s">
        <v>190</v>
      </c>
      <c r="E181" s="41" t="s">
        <v>191</v>
      </c>
      <c r="F181" s="41"/>
      <c r="G181" s="68"/>
    </row>
    <row r="182" spans="1:87" x14ac:dyDescent="0.4">
      <c r="C182" t="s">
        <v>190</v>
      </c>
      <c r="E182" s="12" t="s">
        <v>70</v>
      </c>
      <c r="F182" s="12"/>
      <c r="G182" s="13"/>
    </row>
    <row r="183" spans="1:87" x14ac:dyDescent="0.4">
      <c r="A183" s="6"/>
      <c r="B183" s="6"/>
      <c r="C183" t="s">
        <v>190</v>
      </c>
      <c r="E183" t="s">
        <v>71</v>
      </c>
      <c r="H183" s="15">
        <f>SUMIF($3:$3,H$1-1,183:183)</f>
        <v>0</v>
      </c>
      <c r="I183" s="15" t="e">
        <f>H187</f>
        <v>#REF!</v>
      </c>
      <c r="J183" s="15" t="e">
        <f>I187</f>
        <v>#REF!</v>
      </c>
      <c r="K183" s="15" t="e">
        <f>J187</f>
        <v>#REF!</v>
      </c>
      <c r="L183" s="15" t="e">
        <f>K187</f>
        <v>#REF!</v>
      </c>
      <c r="M183" s="15" t="e">
        <f>L187</f>
        <v>#REF!</v>
      </c>
      <c r="O183" s="34"/>
      <c r="P183" s="34">
        <f>O187</f>
        <v>0</v>
      </c>
      <c r="Q183" s="34">
        <f>P187</f>
        <v>0</v>
      </c>
      <c r="R183" s="34">
        <f t="shared" ref="R183:CC183" si="206">Q187</f>
        <v>0</v>
      </c>
      <c r="S183" s="34" t="e">
        <f t="shared" si="206"/>
        <v>#REF!</v>
      </c>
      <c r="T183" s="34" t="e">
        <f t="shared" si="206"/>
        <v>#REF!</v>
      </c>
      <c r="U183" s="34" t="e">
        <f t="shared" si="206"/>
        <v>#REF!</v>
      </c>
      <c r="V183" s="34" t="e">
        <f t="shared" si="206"/>
        <v>#REF!</v>
      </c>
      <c r="W183" s="34" t="e">
        <f t="shared" si="206"/>
        <v>#REF!</v>
      </c>
      <c r="X183" s="34" t="e">
        <f t="shared" si="206"/>
        <v>#REF!</v>
      </c>
      <c r="Y183" s="34" t="e">
        <f t="shared" si="206"/>
        <v>#REF!</v>
      </c>
      <c r="Z183" s="34" t="e">
        <f t="shared" si="206"/>
        <v>#REF!</v>
      </c>
      <c r="AA183" s="34" t="e">
        <f t="shared" si="206"/>
        <v>#REF!</v>
      </c>
      <c r="AB183" s="34" t="e">
        <f t="shared" si="206"/>
        <v>#REF!</v>
      </c>
      <c r="AC183" s="34" t="e">
        <f t="shared" si="206"/>
        <v>#REF!</v>
      </c>
      <c r="AD183" s="34" t="e">
        <f t="shared" si="206"/>
        <v>#REF!</v>
      </c>
      <c r="AE183" s="34" t="e">
        <f t="shared" si="206"/>
        <v>#REF!</v>
      </c>
      <c r="AF183" s="34" t="e">
        <f t="shared" si="206"/>
        <v>#REF!</v>
      </c>
      <c r="AG183" s="34" t="e">
        <f t="shared" si="206"/>
        <v>#REF!</v>
      </c>
      <c r="AH183" s="34" t="e">
        <f t="shared" si="206"/>
        <v>#REF!</v>
      </c>
      <c r="AI183" s="34" t="e">
        <f t="shared" si="206"/>
        <v>#REF!</v>
      </c>
      <c r="AJ183" s="34" t="e">
        <f t="shared" si="206"/>
        <v>#REF!</v>
      </c>
      <c r="AK183" s="34" t="e">
        <f t="shared" si="206"/>
        <v>#REF!</v>
      </c>
      <c r="AL183" s="34" t="e">
        <f t="shared" si="206"/>
        <v>#REF!</v>
      </c>
      <c r="AM183" s="34" t="e">
        <f t="shared" si="206"/>
        <v>#REF!</v>
      </c>
      <c r="AN183" s="34" t="e">
        <f t="shared" si="206"/>
        <v>#REF!</v>
      </c>
      <c r="AO183" s="34" t="e">
        <f t="shared" si="206"/>
        <v>#REF!</v>
      </c>
      <c r="AP183" s="34" t="e">
        <f t="shared" si="206"/>
        <v>#REF!</v>
      </c>
      <c r="AQ183" s="34" t="e">
        <f t="shared" si="206"/>
        <v>#REF!</v>
      </c>
      <c r="AR183" s="34" t="e">
        <f t="shared" si="206"/>
        <v>#REF!</v>
      </c>
      <c r="AS183" s="34" t="e">
        <f t="shared" si="206"/>
        <v>#REF!</v>
      </c>
      <c r="AT183" s="34" t="e">
        <f t="shared" si="206"/>
        <v>#REF!</v>
      </c>
      <c r="AU183" s="34" t="e">
        <f t="shared" si="206"/>
        <v>#REF!</v>
      </c>
      <c r="AV183" s="34" t="e">
        <f t="shared" si="206"/>
        <v>#REF!</v>
      </c>
      <c r="AW183" s="34" t="e">
        <f t="shared" si="206"/>
        <v>#REF!</v>
      </c>
      <c r="AX183" s="34" t="e">
        <f t="shared" si="206"/>
        <v>#REF!</v>
      </c>
      <c r="AY183" s="34" t="e">
        <f t="shared" si="206"/>
        <v>#REF!</v>
      </c>
      <c r="AZ183" s="34" t="e">
        <f t="shared" si="206"/>
        <v>#REF!</v>
      </c>
      <c r="BA183" s="34" t="e">
        <f t="shared" si="206"/>
        <v>#REF!</v>
      </c>
      <c r="BB183" s="34" t="e">
        <f t="shared" si="206"/>
        <v>#REF!</v>
      </c>
      <c r="BC183" s="34" t="e">
        <f t="shared" si="206"/>
        <v>#REF!</v>
      </c>
      <c r="BD183" s="34" t="e">
        <f t="shared" si="206"/>
        <v>#REF!</v>
      </c>
      <c r="BE183" s="34" t="e">
        <f t="shared" si="206"/>
        <v>#REF!</v>
      </c>
      <c r="BF183" s="34" t="e">
        <f t="shared" si="206"/>
        <v>#REF!</v>
      </c>
      <c r="BG183" s="34" t="e">
        <f t="shared" si="206"/>
        <v>#REF!</v>
      </c>
      <c r="BH183" s="34" t="e">
        <f t="shared" si="206"/>
        <v>#REF!</v>
      </c>
      <c r="BI183" s="34" t="e">
        <f t="shared" si="206"/>
        <v>#REF!</v>
      </c>
      <c r="BJ183" s="34" t="e">
        <f t="shared" si="206"/>
        <v>#REF!</v>
      </c>
      <c r="BK183" s="34" t="e">
        <f t="shared" si="206"/>
        <v>#REF!</v>
      </c>
      <c r="BL183" s="34" t="e">
        <f t="shared" si="206"/>
        <v>#REF!</v>
      </c>
      <c r="BM183" s="34" t="e">
        <f t="shared" si="206"/>
        <v>#REF!</v>
      </c>
      <c r="BN183" s="34" t="e">
        <f t="shared" si="206"/>
        <v>#REF!</v>
      </c>
      <c r="BO183" s="34" t="e">
        <f t="shared" si="206"/>
        <v>#REF!</v>
      </c>
      <c r="BP183" s="34" t="e">
        <f t="shared" si="206"/>
        <v>#REF!</v>
      </c>
      <c r="BQ183" s="34" t="e">
        <f t="shared" si="206"/>
        <v>#REF!</v>
      </c>
      <c r="BR183" s="34" t="e">
        <f t="shared" si="206"/>
        <v>#REF!</v>
      </c>
      <c r="BS183" s="34" t="e">
        <f t="shared" si="206"/>
        <v>#REF!</v>
      </c>
      <c r="BT183" s="34" t="e">
        <f t="shared" si="206"/>
        <v>#REF!</v>
      </c>
      <c r="BU183" s="34" t="e">
        <f t="shared" si="206"/>
        <v>#REF!</v>
      </c>
      <c r="BV183" s="34" t="e">
        <f t="shared" si="206"/>
        <v>#REF!</v>
      </c>
      <c r="BW183" s="34" t="e">
        <f t="shared" si="206"/>
        <v>#REF!</v>
      </c>
      <c r="BX183" s="34" t="e">
        <f t="shared" si="206"/>
        <v>#REF!</v>
      </c>
      <c r="BY183" s="34" t="e">
        <f t="shared" si="206"/>
        <v>#REF!</v>
      </c>
      <c r="BZ183" s="34" t="e">
        <f t="shared" si="206"/>
        <v>#REF!</v>
      </c>
      <c r="CA183" s="34" t="e">
        <f t="shared" si="206"/>
        <v>#REF!</v>
      </c>
      <c r="CB183" s="34" t="e">
        <f t="shared" si="206"/>
        <v>#REF!</v>
      </c>
      <c r="CC183" s="34" t="e">
        <f t="shared" si="206"/>
        <v>#REF!</v>
      </c>
      <c r="CD183" s="34" t="e">
        <f t="shared" ref="CD183:CI183" si="207">CC187</f>
        <v>#REF!</v>
      </c>
      <c r="CE183" s="34" t="e">
        <f t="shared" si="207"/>
        <v>#REF!</v>
      </c>
      <c r="CF183" s="34" t="e">
        <f t="shared" si="207"/>
        <v>#REF!</v>
      </c>
      <c r="CG183" s="34" t="e">
        <f t="shared" si="207"/>
        <v>#REF!</v>
      </c>
      <c r="CH183" s="34" t="e">
        <f t="shared" si="207"/>
        <v>#REF!</v>
      </c>
      <c r="CI183" s="34" t="e">
        <f t="shared" si="207"/>
        <v>#REF!</v>
      </c>
    </row>
    <row r="184" spans="1:87" x14ac:dyDescent="0.4">
      <c r="A184" s="6"/>
      <c r="B184" s="6"/>
      <c r="C184" t="s">
        <v>190</v>
      </c>
      <c r="E184" t="s">
        <v>72</v>
      </c>
      <c r="H184" s="34" t="e">
        <f t="shared" ref="H184:M184" si="208">SUMIF($2:$2,H$1,184:184)</f>
        <v>#REF!</v>
      </c>
      <c r="I184" s="34" t="e">
        <f t="shared" si="208"/>
        <v>#REF!</v>
      </c>
      <c r="J184" s="34" t="e">
        <f t="shared" si="208"/>
        <v>#REF!</v>
      </c>
      <c r="K184" s="34" t="e">
        <f t="shared" si="208"/>
        <v>#REF!</v>
      </c>
      <c r="L184" s="34" t="e">
        <f t="shared" si="208"/>
        <v>#REF!</v>
      </c>
      <c r="M184" s="34" t="e">
        <f t="shared" si="208"/>
        <v>#REF!</v>
      </c>
      <c r="O184" s="17"/>
      <c r="P184" s="15">
        <f t="shared" ref="P184:CA184" si="209">P159</f>
        <v>0</v>
      </c>
      <c r="Q184" s="15">
        <f t="shared" si="209"/>
        <v>0</v>
      </c>
      <c r="R184" s="15" t="e">
        <f t="shared" si="209"/>
        <v>#REF!</v>
      </c>
      <c r="S184" s="15" t="e">
        <f t="shared" si="209"/>
        <v>#REF!</v>
      </c>
      <c r="T184" s="15" t="e">
        <f t="shared" si="209"/>
        <v>#REF!</v>
      </c>
      <c r="U184" s="15" t="e">
        <f t="shared" si="209"/>
        <v>#REF!</v>
      </c>
      <c r="V184" s="15" t="e">
        <f t="shared" si="209"/>
        <v>#REF!</v>
      </c>
      <c r="W184" s="15" t="e">
        <f t="shared" si="209"/>
        <v>#REF!</v>
      </c>
      <c r="X184" s="15" t="e">
        <f t="shared" si="209"/>
        <v>#REF!</v>
      </c>
      <c r="Y184" s="15" t="e">
        <f t="shared" si="209"/>
        <v>#REF!</v>
      </c>
      <c r="Z184" s="15" t="e">
        <f t="shared" si="209"/>
        <v>#REF!</v>
      </c>
      <c r="AA184" s="15" t="e">
        <f t="shared" si="209"/>
        <v>#REF!</v>
      </c>
      <c r="AB184" s="15" t="e">
        <f t="shared" si="209"/>
        <v>#REF!</v>
      </c>
      <c r="AC184" s="15" t="e">
        <f t="shared" si="209"/>
        <v>#REF!</v>
      </c>
      <c r="AD184" s="15" t="e">
        <f t="shared" si="209"/>
        <v>#REF!</v>
      </c>
      <c r="AE184" s="15" t="e">
        <f t="shared" si="209"/>
        <v>#REF!</v>
      </c>
      <c r="AF184" s="15" t="e">
        <f t="shared" si="209"/>
        <v>#REF!</v>
      </c>
      <c r="AG184" s="15" t="e">
        <f t="shared" si="209"/>
        <v>#REF!</v>
      </c>
      <c r="AH184" s="15" t="e">
        <f t="shared" si="209"/>
        <v>#REF!</v>
      </c>
      <c r="AI184" s="15" t="e">
        <f t="shared" si="209"/>
        <v>#REF!</v>
      </c>
      <c r="AJ184" s="15" t="e">
        <f t="shared" si="209"/>
        <v>#REF!</v>
      </c>
      <c r="AK184" s="15" t="e">
        <f t="shared" si="209"/>
        <v>#REF!</v>
      </c>
      <c r="AL184" s="15" t="e">
        <f t="shared" si="209"/>
        <v>#REF!</v>
      </c>
      <c r="AM184" s="15" t="e">
        <f t="shared" si="209"/>
        <v>#REF!</v>
      </c>
      <c r="AN184" s="15" t="e">
        <f t="shared" si="209"/>
        <v>#REF!</v>
      </c>
      <c r="AO184" s="15" t="e">
        <f t="shared" si="209"/>
        <v>#REF!</v>
      </c>
      <c r="AP184" s="15" t="e">
        <f t="shared" si="209"/>
        <v>#REF!</v>
      </c>
      <c r="AQ184" s="15" t="e">
        <f t="shared" si="209"/>
        <v>#REF!</v>
      </c>
      <c r="AR184" s="15" t="e">
        <f t="shared" si="209"/>
        <v>#REF!</v>
      </c>
      <c r="AS184" s="15" t="e">
        <f t="shared" si="209"/>
        <v>#REF!</v>
      </c>
      <c r="AT184" s="15" t="e">
        <f t="shared" si="209"/>
        <v>#REF!</v>
      </c>
      <c r="AU184" s="15" t="e">
        <f t="shared" si="209"/>
        <v>#REF!</v>
      </c>
      <c r="AV184" s="15" t="e">
        <f t="shared" si="209"/>
        <v>#REF!</v>
      </c>
      <c r="AW184" s="15" t="e">
        <f t="shared" si="209"/>
        <v>#REF!</v>
      </c>
      <c r="AX184" s="15" t="e">
        <f t="shared" si="209"/>
        <v>#REF!</v>
      </c>
      <c r="AY184" s="15" t="e">
        <f t="shared" si="209"/>
        <v>#REF!</v>
      </c>
      <c r="AZ184" s="15" t="e">
        <f t="shared" si="209"/>
        <v>#REF!</v>
      </c>
      <c r="BA184" s="15" t="e">
        <f t="shared" si="209"/>
        <v>#REF!</v>
      </c>
      <c r="BB184" s="15" t="e">
        <f t="shared" si="209"/>
        <v>#REF!</v>
      </c>
      <c r="BC184" s="15" t="e">
        <f t="shared" si="209"/>
        <v>#REF!</v>
      </c>
      <c r="BD184" s="15" t="e">
        <f t="shared" si="209"/>
        <v>#REF!</v>
      </c>
      <c r="BE184" s="15" t="e">
        <f t="shared" si="209"/>
        <v>#REF!</v>
      </c>
      <c r="BF184" s="15" t="e">
        <f t="shared" si="209"/>
        <v>#REF!</v>
      </c>
      <c r="BG184" s="15" t="e">
        <f t="shared" si="209"/>
        <v>#REF!</v>
      </c>
      <c r="BH184" s="15" t="e">
        <f t="shared" si="209"/>
        <v>#REF!</v>
      </c>
      <c r="BI184" s="15" t="e">
        <f t="shared" si="209"/>
        <v>#REF!</v>
      </c>
      <c r="BJ184" s="15" t="e">
        <f t="shared" si="209"/>
        <v>#REF!</v>
      </c>
      <c r="BK184" s="15" t="e">
        <f t="shared" si="209"/>
        <v>#REF!</v>
      </c>
      <c r="BL184" s="15" t="e">
        <f t="shared" si="209"/>
        <v>#REF!</v>
      </c>
      <c r="BM184" s="15" t="e">
        <f t="shared" si="209"/>
        <v>#REF!</v>
      </c>
      <c r="BN184" s="15" t="e">
        <f t="shared" si="209"/>
        <v>#REF!</v>
      </c>
      <c r="BO184" s="15" t="e">
        <f t="shared" si="209"/>
        <v>#REF!</v>
      </c>
      <c r="BP184" s="15" t="e">
        <f t="shared" si="209"/>
        <v>#REF!</v>
      </c>
      <c r="BQ184" s="15" t="e">
        <f t="shared" si="209"/>
        <v>#REF!</v>
      </c>
      <c r="BR184" s="15" t="e">
        <f t="shared" si="209"/>
        <v>#REF!</v>
      </c>
      <c r="BS184" s="15" t="e">
        <f t="shared" si="209"/>
        <v>#REF!</v>
      </c>
      <c r="BT184" s="15" t="e">
        <f t="shared" si="209"/>
        <v>#REF!</v>
      </c>
      <c r="BU184" s="15" t="e">
        <f t="shared" si="209"/>
        <v>#REF!</v>
      </c>
      <c r="BV184" s="15" t="e">
        <f t="shared" si="209"/>
        <v>#REF!</v>
      </c>
      <c r="BW184" s="15" t="e">
        <f t="shared" si="209"/>
        <v>#REF!</v>
      </c>
      <c r="BX184" s="15" t="e">
        <f t="shared" si="209"/>
        <v>#REF!</v>
      </c>
      <c r="BY184" s="15" t="e">
        <f t="shared" si="209"/>
        <v>#REF!</v>
      </c>
      <c r="BZ184" s="15" t="e">
        <f t="shared" si="209"/>
        <v>#REF!</v>
      </c>
      <c r="CA184" s="15" t="e">
        <f t="shared" si="209"/>
        <v>#REF!</v>
      </c>
      <c r="CB184" s="15" t="e">
        <f t="shared" ref="CB184:CI184" si="210">CB159</f>
        <v>#REF!</v>
      </c>
      <c r="CC184" s="15" t="e">
        <f t="shared" si="210"/>
        <v>#REF!</v>
      </c>
      <c r="CD184" s="15" t="e">
        <f t="shared" si="210"/>
        <v>#REF!</v>
      </c>
      <c r="CE184" s="15" t="e">
        <f t="shared" si="210"/>
        <v>#REF!</v>
      </c>
      <c r="CF184" s="15" t="e">
        <f t="shared" si="210"/>
        <v>#REF!</v>
      </c>
      <c r="CG184" s="15" t="e">
        <f t="shared" si="210"/>
        <v>#REF!</v>
      </c>
      <c r="CH184" s="15" t="e">
        <f t="shared" si="210"/>
        <v>#REF!</v>
      </c>
      <c r="CI184" s="15" t="e">
        <f t="shared" si="210"/>
        <v>#REF!</v>
      </c>
    </row>
    <row r="185" spans="1:87" x14ac:dyDescent="0.4">
      <c r="A185" s="6"/>
      <c r="B185" s="6"/>
      <c r="C185" t="s">
        <v>190</v>
      </c>
      <c r="E185" s="12" t="s">
        <v>73</v>
      </c>
      <c r="F185" s="12"/>
      <c r="G185" s="13"/>
      <c r="H185" s="16">
        <v>0.05</v>
      </c>
      <c r="I185" s="16">
        <v>0.05</v>
      </c>
      <c r="J185" s="16">
        <v>0.05</v>
      </c>
      <c r="K185" s="16">
        <v>0.05</v>
      </c>
      <c r="L185" s="16">
        <v>0.05</v>
      </c>
      <c r="M185" s="16">
        <v>0.05</v>
      </c>
      <c r="O185" s="20"/>
      <c r="P185" s="20" cm="1">
        <f t="array" ref="P185">INDEX($H:$M,ROW(),MATCH(P$2,$H$1:$M$1,0))</f>
        <v>0.05</v>
      </c>
      <c r="Q185" s="20" cm="1">
        <f t="array" ref="Q185">INDEX($H:$M,ROW(),MATCH(Q$2,$H$1:$M$1,0))</f>
        <v>0.05</v>
      </c>
      <c r="R185" s="20" cm="1">
        <f t="array" ref="R185">INDEX($H:$M,ROW(),MATCH(R$2,$H$1:$M$1,0))</f>
        <v>0.05</v>
      </c>
      <c r="S185" s="20" cm="1">
        <f t="array" ref="S185">INDEX($H:$M,ROW(),MATCH(S$2,$H$1:$M$1,0))</f>
        <v>0.05</v>
      </c>
      <c r="T185" s="20" cm="1">
        <f t="array" ref="T185">INDEX($H:$M,ROW(),MATCH(T$2,$H$1:$M$1,0))</f>
        <v>0.05</v>
      </c>
      <c r="U185" s="20" cm="1">
        <f t="array" ref="U185">INDEX($H:$M,ROW(),MATCH(U$2,$H$1:$M$1,0))</f>
        <v>0.05</v>
      </c>
      <c r="V185" s="20" cm="1">
        <f t="array" ref="V185">INDEX($H:$M,ROW(),MATCH(V$2,$H$1:$M$1,0))</f>
        <v>0.05</v>
      </c>
      <c r="W185" s="20" cm="1">
        <f t="array" ref="W185">INDEX($H:$M,ROW(),MATCH(W$2,$H$1:$M$1,0))</f>
        <v>0.05</v>
      </c>
      <c r="X185" s="20" cm="1">
        <f t="array" ref="X185">INDEX($H:$M,ROW(),MATCH(X$2,$H$1:$M$1,0))</f>
        <v>0.05</v>
      </c>
      <c r="Y185" s="20" cm="1">
        <f t="array" ref="Y185">INDEX($H:$M,ROW(),MATCH(Y$2,$H$1:$M$1,0))</f>
        <v>0.05</v>
      </c>
      <c r="Z185" s="20" cm="1">
        <f t="array" ref="Z185">INDEX($H:$M,ROW(),MATCH(Z$2,$H$1:$M$1,0))</f>
        <v>0.05</v>
      </c>
      <c r="AA185" s="20" cm="1">
        <f t="array" ref="AA185">INDEX($H:$M,ROW(),MATCH(AA$2,$H$1:$M$1,0))</f>
        <v>0.05</v>
      </c>
      <c r="AB185" s="20" cm="1">
        <f t="array" ref="AB185">INDEX($H:$M,ROW(),MATCH(AB$2,$H$1:$M$1,0))</f>
        <v>0.05</v>
      </c>
      <c r="AC185" s="20" cm="1">
        <f t="array" ref="AC185">INDEX($H:$M,ROW(),MATCH(AC$2,$H$1:$M$1,0))</f>
        <v>0.05</v>
      </c>
      <c r="AD185" s="20" cm="1">
        <f t="array" ref="AD185">INDEX($H:$M,ROW(),MATCH(AD$2,$H$1:$M$1,0))</f>
        <v>0.05</v>
      </c>
      <c r="AE185" s="20" cm="1">
        <f t="array" ref="AE185">INDEX($H:$M,ROW(),MATCH(AE$2,$H$1:$M$1,0))</f>
        <v>0.05</v>
      </c>
      <c r="AF185" s="20" cm="1">
        <f t="array" ref="AF185">INDEX($H:$M,ROW(),MATCH(AF$2,$H$1:$M$1,0))</f>
        <v>0.05</v>
      </c>
      <c r="AG185" s="20" cm="1">
        <f t="array" ref="AG185">INDEX($H:$M,ROW(),MATCH(AG$2,$H$1:$M$1,0))</f>
        <v>0.05</v>
      </c>
      <c r="AH185" s="20" cm="1">
        <f t="array" ref="AH185">INDEX($H:$M,ROW(),MATCH(AH$2,$H$1:$M$1,0))</f>
        <v>0.05</v>
      </c>
      <c r="AI185" s="20" cm="1">
        <f t="array" ref="AI185">INDEX($H:$M,ROW(),MATCH(AI$2,$H$1:$M$1,0))</f>
        <v>0.05</v>
      </c>
      <c r="AJ185" s="20" cm="1">
        <f t="array" ref="AJ185">INDEX($H:$M,ROW(),MATCH(AJ$2,$H$1:$M$1,0))</f>
        <v>0.05</v>
      </c>
      <c r="AK185" s="20" cm="1">
        <f t="array" ref="AK185">INDEX($H:$M,ROW(),MATCH(AK$2,$H$1:$M$1,0))</f>
        <v>0.05</v>
      </c>
      <c r="AL185" s="20" cm="1">
        <f t="array" ref="AL185">INDEX($H:$M,ROW(),MATCH(AL$2,$H$1:$M$1,0))</f>
        <v>0.05</v>
      </c>
      <c r="AM185" s="20" cm="1">
        <f t="array" ref="AM185">INDEX($H:$M,ROW(),MATCH(AM$2,$H$1:$M$1,0))</f>
        <v>0.05</v>
      </c>
      <c r="AN185" s="20" cm="1">
        <f t="array" ref="AN185">INDEX($H:$M,ROW(),MATCH(AN$2,$H$1:$M$1,0))</f>
        <v>0.05</v>
      </c>
      <c r="AO185" s="20" cm="1">
        <f t="array" ref="AO185">INDEX($H:$M,ROW(),MATCH(AO$2,$H$1:$M$1,0))</f>
        <v>0.05</v>
      </c>
      <c r="AP185" s="20" cm="1">
        <f t="array" ref="AP185">INDEX($H:$M,ROW(),MATCH(AP$2,$H$1:$M$1,0))</f>
        <v>0.05</v>
      </c>
      <c r="AQ185" s="20" cm="1">
        <f t="array" ref="AQ185">INDEX($H:$M,ROW(),MATCH(AQ$2,$H$1:$M$1,0))</f>
        <v>0.05</v>
      </c>
      <c r="AR185" s="20" cm="1">
        <f t="array" ref="AR185">INDEX($H:$M,ROW(),MATCH(AR$2,$H$1:$M$1,0))</f>
        <v>0.05</v>
      </c>
      <c r="AS185" s="20" cm="1">
        <f t="array" ref="AS185">INDEX($H:$M,ROW(),MATCH(AS$2,$H$1:$M$1,0))</f>
        <v>0.05</v>
      </c>
      <c r="AT185" s="20" cm="1">
        <f t="array" ref="AT185">INDEX($H:$M,ROW(),MATCH(AT$2,$H$1:$M$1,0))</f>
        <v>0.05</v>
      </c>
      <c r="AU185" s="20" cm="1">
        <f t="array" ref="AU185">INDEX($H:$M,ROW(),MATCH(AU$2,$H$1:$M$1,0))</f>
        <v>0.05</v>
      </c>
      <c r="AV185" s="20" cm="1">
        <f t="array" ref="AV185">INDEX($H:$M,ROW(),MATCH(AV$2,$H$1:$M$1,0))</f>
        <v>0.05</v>
      </c>
      <c r="AW185" s="20" cm="1">
        <f t="array" ref="AW185">INDEX($H:$M,ROW(),MATCH(AW$2,$H$1:$M$1,0))</f>
        <v>0.05</v>
      </c>
      <c r="AX185" s="20" cm="1">
        <f t="array" ref="AX185">INDEX($H:$M,ROW(),MATCH(AX$2,$H$1:$M$1,0))</f>
        <v>0.05</v>
      </c>
      <c r="AY185" s="20" cm="1">
        <f t="array" ref="AY185">INDEX($H:$M,ROW(),MATCH(AY$2,$H$1:$M$1,0))</f>
        <v>0.05</v>
      </c>
      <c r="AZ185" s="20" cm="1">
        <f t="array" ref="AZ185">INDEX($H:$M,ROW(),MATCH(AZ$2,$H$1:$M$1,0))</f>
        <v>0.05</v>
      </c>
      <c r="BA185" s="20" cm="1">
        <f t="array" ref="BA185">INDEX($H:$M,ROW(),MATCH(BA$2,$H$1:$M$1,0))</f>
        <v>0.05</v>
      </c>
      <c r="BB185" s="20" cm="1">
        <f t="array" ref="BB185">INDEX($H:$M,ROW(),MATCH(BB$2,$H$1:$M$1,0))</f>
        <v>0.05</v>
      </c>
      <c r="BC185" s="20" cm="1">
        <f t="array" ref="BC185">INDEX($H:$M,ROW(),MATCH(BC$2,$H$1:$M$1,0))</f>
        <v>0.05</v>
      </c>
      <c r="BD185" s="20" cm="1">
        <f t="array" ref="BD185">INDEX($H:$M,ROW(),MATCH(BD$2,$H$1:$M$1,0))</f>
        <v>0.05</v>
      </c>
      <c r="BE185" s="20" cm="1">
        <f t="array" ref="BE185">INDEX($H:$M,ROW(),MATCH(BE$2,$H$1:$M$1,0))</f>
        <v>0.05</v>
      </c>
      <c r="BF185" s="20" cm="1">
        <f t="array" ref="BF185">INDEX($H:$M,ROW(),MATCH(BF$2,$H$1:$M$1,0))</f>
        <v>0.05</v>
      </c>
      <c r="BG185" s="20" cm="1">
        <f t="array" ref="BG185">INDEX($H:$M,ROW(),MATCH(BG$2,$H$1:$M$1,0))</f>
        <v>0.05</v>
      </c>
      <c r="BH185" s="20" cm="1">
        <f t="array" ref="BH185">INDEX($H:$M,ROW(),MATCH(BH$2,$H$1:$M$1,0))</f>
        <v>0.05</v>
      </c>
      <c r="BI185" s="20" cm="1">
        <f t="array" ref="BI185">INDEX($H:$M,ROW(),MATCH(BI$2,$H$1:$M$1,0))</f>
        <v>0.05</v>
      </c>
      <c r="BJ185" s="20" cm="1">
        <f t="array" ref="BJ185">INDEX($H:$M,ROW(),MATCH(BJ$2,$H$1:$M$1,0))</f>
        <v>0.05</v>
      </c>
      <c r="BK185" s="20" cm="1">
        <f t="array" ref="BK185">INDEX($H:$M,ROW(),MATCH(BK$2,$H$1:$M$1,0))</f>
        <v>0.05</v>
      </c>
      <c r="BL185" s="20" cm="1">
        <f t="array" ref="BL185">INDEX($H:$M,ROW(),MATCH(BL$2,$H$1:$M$1,0))</f>
        <v>0.05</v>
      </c>
      <c r="BM185" s="20" cm="1">
        <f t="array" ref="BM185">INDEX($H:$M,ROW(),MATCH(BM$2,$H$1:$M$1,0))</f>
        <v>0.05</v>
      </c>
      <c r="BN185" s="20" cm="1">
        <f t="array" ref="BN185">INDEX($H:$M,ROW(),MATCH(BN$2,$H$1:$M$1,0))</f>
        <v>0.05</v>
      </c>
      <c r="BO185" s="20" cm="1">
        <f t="array" ref="BO185">INDEX($H:$M,ROW(),MATCH(BO$2,$H$1:$M$1,0))</f>
        <v>0.05</v>
      </c>
      <c r="BP185" s="20" cm="1">
        <f t="array" ref="BP185">INDEX($H:$M,ROW(),MATCH(BP$2,$H$1:$M$1,0))</f>
        <v>0.05</v>
      </c>
      <c r="BQ185" s="20" cm="1">
        <f t="array" ref="BQ185">INDEX($H:$M,ROW(),MATCH(BQ$2,$H$1:$M$1,0))</f>
        <v>0.05</v>
      </c>
      <c r="BR185" s="20" cm="1">
        <f t="array" ref="BR185">INDEX($H:$M,ROW(),MATCH(BR$2,$H$1:$M$1,0))</f>
        <v>0.05</v>
      </c>
      <c r="BS185" s="20" cm="1">
        <f t="array" ref="BS185">INDEX($H:$M,ROW(),MATCH(BS$2,$H$1:$M$1,0))</f>
        <v>0.05</v>
      </c>
      <c r="BT185" s="20" cm="1">
        <f t="array" ref="BT185">INDEX($H:$M,ROW(),MATCH(BT$2,$H$1:$M$1,0))</f>
        <v>0.05</v>
      </c>
      <c r="BU185" s="20" cm="1">
        <f t="array" ref="BU185">INDEX($H:$M,ROW(),MATCH(BU$2,$H$1:$M$1,0))</f>
        <v>0.05</v>
      </c>
      <c r="BV185" s="20" cm="1">
        <f t="array" ref="BV185">INDEX($H:$M,ROW(),MATCH(BV$2,$H$1:$M$1,0))</f>
        <v>0.05</v>
      </c>
      <c r="BW185" s="20" cm="1">
        <f t="array" ref="BW185">INDEX($H:$M,ROW(),MATCH(BW$2,$H$1:$M$1,0))</f>
        <v>0.05</v>
      </c>
      <c r="BX185" s="20" cm="1">
        <f t="array" ref="BX185">INDEX($H:$M,ROW(),MATCH(BX$2,$H$1:$M$1,0))</f>
        <v>0.05</v>
      </c>
      <c r="BY185" s="20" cm="1">
        <f t="array" ref="BY185">INDEX($H:$M,ROW(),MATCH(BY$2,$H$1:$M$1,0))</f>
        <v>0.05</v>
      </c>
      <c r="BZ185" s="20" cm="1">
        <f t="array" ref="BZ185">INDEX($H:$M,ROW(),MATCH(BZ$2,$H$1:$M$1,0))</f>
        <v>0.05</v>
      </c>
      <c r="CA185" s="20" cm="1">
        <f t="array" ref="CA185">INDEX($H:$M,ROW(),MATCH(CA$2,$H$1:$M$1,0))</f>
        <v>0.05</v>
      </c>
      <c r="CB185" s="20" cm="1">
        <f t="array" ref="CB185">INDEX($H:$M,ROW(),MATCH(CB$2,$H$1:$M$1,0))</f>
        <v>0.05</v>
      </c>
      <c r="CC185" s="20" cm="1">
        <f t="array" ref="CC185">INDEX($H:$M,ROW(),MATCH(CC$2,$H$1:$M$1,0))</f>
        <v>0.05</v>
      </c>
      <c r="CD185" s="20" cm="1">
        <f t="array" ref="CD185">INDEX($H:$M,ROW(),MATCH(CD$2,$H$1:$M$1,0))</f>
        <v>0.05</v>
      </c>
      <c r="CE185" s="20" cm="1">
        <f t="array" ref="CE185">INDEX($H:$M,ROW(),MATCH(CE$2,$H$1:$M$1,0))</f>
        <v>0.05</v>
      </c>
      <c r="CF185" s="20" cm="1">
        <f t="array" ref="CF185">INDEX($H:$M,ROW(),MATCH(CF$2,$H$1:$M$1,0))</f>
        <v>0.05</v>
      </c>
      <c r="CG185" s="20" cm="1">
        <f t="array" ref="CG185">INDEX($H:$M,ROW(),MATCH(CG$2,$H$1:$M$1,0))</f>
        <v>0.05</v>
      </c>
      <c r="CH185" s="20" cm="1">
        <f t="array" ref="CH185">INDEX($H:$M,ROW(),MATCH(CH$2,$H$1:$M$1,0))</f>
        <v>0.05</v>
      </c>
      <c r="CI185" s="20" cm="1">
        <f t="array" ref="CI185">INDEX($H:$M,ROW(),MATCH(CI$2,$H$1:$M$1,0))</f>
        <v>0.05</v>
      </c>
    </row>
    <row r="186" spans="1:87" x14ac:dyDescent="0.4">
      <c r="B186" s="6"/>
      <c r="C186" t="s">
        <v>190</v>
      </c>
      <c r="E186" t="s">
        <v>74</v>
      </c>
      <c r="H186" s="35" t="e">
        <f t="shared" ref="H186:M186" si="211">SUMIF($2:$2,H$1,186:186)</f>
        <v>#REF!</v>
      </c>
      <c r="I186" s="35" t="e">
        <f t="shared" si="211"/>
        <v>#REF!</v>
      </c>
      <c r="J186" s="35" t="e">
        <f t="shared" si="211"/>
        <v>#REF!</v>
      </c>
      <c r="K186" s="35" t="e">
        <f t="shared" si="211"/>
        <v>#REF!</v>
      </c>
      <c r="L186" s="35" t="e">
        <f t="shared" si="211"/>
        <v>#REF!</v>
      </c>
      <c r="M186" s="35" t="e">
        <f t="shared" si="211"/>
        <v>#REF!</v>
      </c>
      <c r="N186" s="36"/>
      <c r="O186" s="35"/>
      <c r="P186" s="35">
        <f t="shared" ref="P186:CA186" si="212">-P183*P185</f>
        <v>0</v>
      </c>
      <c r="Q186" s="35">
        <f t="shared" si="212"/>
        <v>0</v>
      </c>
      <c r="R186" s="35">
        <f t="shared" si="212"/>
        <v>0</v>
      </c>
      <c r="S186" s="35" t="e">
        <f t="shared" si="212"/>
        <v>#REF!</v>
      </c>
      <c r="T186" s="35" t="e">
        <f t="shared" si="212"/>
        <v>#REF!</v>
      </c>
      <c r="U186" s="35" t="e">
        <f t="shared" si="212"/>
        <v>#REF!</v>
      </c>
      <c r="V186" s="35" t="e">
        <f t="shared" si="212"/>
        <v>#REF!</v>
      </c>
      <c r="W186" s="35" t="e">
        <f t="shared" si="212"/>
        <v>#REF!</v>
      </c>
      <c r="X186" s="35" t="e">
        <f t="shared" si="212"/>
        <v>#REF!</v>
      </c>
      <c r="Y186" s="35" t="e">
        <f t="shared" si="212"/>
        <v>#REF!</v>
      </c>
      <c r="Z186" s="35" t="e">
        <f t="shared" si="212"/>
        <v>#REF!</v>
      </c>
      <c r="AA186" s="35" t="e">
        <f t="shared" si="212"/>
        <v>#REF!</v>
      </c>
      <c r="AB186" s="35" t="e">
        <f t="shared" si="212"/>
        <v>#REF!</v>
      </c>
      <c r="AC186" s="35" t="e">
        <f t="shared" si="212"/>
        <v>#REF!</v>
      </c>
      <c r="AD186" s="35" t="e">
        <f t="shared" si="212"/>
        <v>#REF!</v>
      </c>
      <c r="AE186" s="35" t="e">
        <f t="shared" si="212"/>
        <v>#REF!</v>
      </c>
      <c r="AF186" s="35" t="e">
        <f t="shared" si="212"/>
        <v>#REF!</v>
      </c>
      <c r="AG186" s="35" t="e">
        <f t="shared" si="212"/>
        <v>#REF!</v>
      </c>
      <c r="AH186" s="35" t="e">
        <f t="shared" si="212"/>
        <v>#REF!</v>
      </c>
      <c r="AI186" s="35" t="e">
        <f t="shared" si="212"/>
        <v>#REF!</v>
      </c>
      <c r="AJ186" s="35" t="e">
        <f t="shared" si="212"/>
        <v>#REF!</v>
      </c>
      <c r="AK186" s="35" t="e">
        <f t="shared" si="212"/>
        <v>#REF!</v>
      </c>
      <c r="AL186" s="35" t="e">
        <f t="shared" si="212"/>
        <v>#REF!</v>
      </c>
      <c r="AM186" s="35" t="e">
        <f t="shared" si="212"/>
        <v>#REF!</v>
      </c>
      <c r="AN186" s="35" t="e">
        <f t="shared" si="212"/>
        <v>#REF!</v>
      </c>
      <c r="AO186" s="35" t="e">
        <f t="shared" si="212"/>
        <v>#REF!</v>
      </c>
      <c r="AP186" s="35" t="e">
        <f t="shared" si="212"/>
        <v>#REF!</v>
      </c>
      <c r="AQ186" s="35" t="e">
        <f t="shared" si="212"/>
        <v>#REF!</v>
      </c>
      <c r="AR186" s="35" t="e">
        <f t="shared" si="212"/>
        <v>#REF!</v>
      </c>
      <c r="AS186" s="35" t="e">
        <f t="shared" si="212"/>
        <v>#REF!</v>
      </c>
      <c r="AT186" s="35" t="e">
        <f t="shared" si="212"/>
        <v>#REF!</v>
      </c>
      <c r="AU186" s="35" t="e">
        <f t="shared" si="212"/>
        <v>#REF!</v>
      </c>
      <c r="AV186" s="35" t="e">
        <f t="shared" si="212"/>
        <v>#REF!</v>
      </c>
      <c r="AW186" s="35" t="e">
        <f t="shared" si="212"/>
        <v>#REF!</v>
      </c>
      <c r="AX186" s="35" t="e">
        <f t="shared" si="212"/>
        <v>#REF!</v>
      </c>
      <c r="AY186" s="35" t="e">
        <f t="shared" si="212"/>
        <v>#REF!</v>
      </c>
      <c r="AZ186" s="35" t="e">
        <f t="shared" si="212"/>
        <v>#REF!</v>
      </c>
      <c r="BA186" s="35" t="e">
        <f t="shared" si="212"/>
        <v>#REF!</v>
      </c>
      <c r="BB186" s="35" t="e">
        <f t="shared" si="212"/>
        <v>#REF!</v>
      </c>
      <c r="BC186" s="35" t="e">
        <f t="shared" si="212"/>
        <v>#REF!</v>
      </c>
      <c r="BD186" s="35" t="e">
        <f t="shared" si="212"/>
        <v>#REF!</v>
      </c>
      <c r="BE186" s="35" t="e">
        <f t="shared" si="212"/>
        <v>#REF!</v>
      </c>
      <c r="BF186" s="35" t="e">
        <f t="shared" si="212"/>
        <v>#REF!</v>
      </c>
      <c r="BG186" s="35" t="e">
        <f t="shared" si="212"/>
        <v>#REF!</v>
      </c>
      <c r="BH186" s="35" t="e">
        <f t="shared" si="212"/>
        <v>#REF!</v>
      </c>
      <c r="BI186" s="35" t="e">
        <f t="shared" si="212"/>
        <v>#REF!</v>
      </c>
      <c r="BJ186" s="35" t="e">
        <f t="shared" si="212"/>
        <v>#REF!</v>
      </c>
      <c r="BK186" s="35" t="e">
        <f t="shared" si="212"/>
        <v>#REF!</v>
      </c>
      <c r="BL186" s="35" t="e">
        <f t="shared" si="212"/>
        <v>#REF!</v>
      </c>
      <c r="BM186" s="35" t="e">
        <f t="shared" si="212"/>
        <v>#REF!</v>
      </c>
      <c r="BN186" s="35" t="e">
        <f t="shared" si="212"/>
        <v>#REF!</v>
      </c>
      <c r="BO186" s="35" t="e">
        <f t="shared" si="212"/>
        <v>#REF!</v>
      </c>
      <c r="BP186" s="35" t="e">
        <f t="shared" si="212"/>
        <v>#REF!</v>
      </c>
      <c r="BQ186" s="35" t="e">
        <f t="shared" si="212"/>
        <v>#REF!</v>
      </c>
      <c r="BR186" s="35" t="e">
        <f t="shared" si="212"/>
        <v>#REF!</v>
      </c>
      <c r="BS186" s="35" t="e">
        <f t="shared" si="212"/>
        <v>#REF!</v>
      </c>
      <c r="BT186" s="35" t="e">
        <f t="shared" si="212"/>
        <v>#REF!</v>
      </c>
      <c r="BU186" s="35" t="e">
        <f t="shared" si="212"/>
        <v>#REF!</v>
      </c>
      <c r="BV186" s="35" t="e">
        <f t="shared" si="212"/>
        <v>#REF!</v>
      </c>
      <c r="BW186" s="35" t="e">
        <f t="shared" si="212"/>
        <v>#REF!</v>
      </c>
      <c r="BX186" s="35" t="e">
        <f t="shared" si="212"/>
        <v>#REF!</v>
      </c>
      <c r="BY186" s="35" t="e">
        <f t="shared" si="212"/>
        <v>#REF!</v>
      </c>
      <c r="BZ186" s="35" t="e">
        <f t="shared" si="212"/>
        <v>#REF!</v>
      </c>
      <c r="CA186" s="35" t="e">
        <f t="shared" si="212"/>
        <v>#REF!</v>
      </c>
      <c r="CB186" s="35" t="e">
        <f t="shared" ref="CB186:CI186" si="213">-CB183*CB185</f>
        <v>#REF!</v>
      </c>
      <c r="CC186" s="35" t="e">
        <f t="shared" si="213"/>
        <v>#REF!</v>
      </c>
      <c r="CD186" s="35" t="e">
        <f t="shared" si="213"/>
        <v>#REF!</v>
      </c>
      <c r="CE186" s="35" t="e">
        <f t="shared" si="213"/>
        <v>#REF!</v>
      </c>
      <c r="CF186" s="35" t="e">
        <f t="shared" si="213"/>
        <v>#REF!</v>
      </c>
      <c r="CG186" s="35" t="e">
        <f t="shared" si="213"/>
        <v>#REF!</v>
      </c>
      <c r="CH186" s="35" t="e">
        <f t="shared" si="213"/>
        <v>#REF!</v>
      </c>
      <c r="CI186" s="35" t="e">
        <f t="shared" si="213"/>
        <v>#REF!</v>
      </c>
    </row>
    <row r="187" spans="1:87" x14ac:dyDescent="0.4">
      <c r="B187" t="s">
        <v>80</v>
      </c>
      <c r="C187" t="s">
        <v>190</v>
      </c>
      <c r="E187" s="31" t="str">
        <f>"# of subscriers - "&amp;E181</f>
        <v># of subscriers - Subscription revenue - Last tier, secondary:</v>
      </c>
      <c r="F187" s="31"/>
      <c r="G187" s="67"/>
      <c r="H187" s="32" t="e">
        <f t="shared" ref="H187:N187" si="214">SUMIF($3:$3,H$1,187:187)</f>
        <v>#REF!</v>
      </c>
      <c r="I187" s="32" t="e">
        <f t="shared" si="214"/>
        <v>#REF!</v>
      </c>
      <c r="J187" s="32" t="e">
        <f t="shared" si="214"/>
        <v>#REF!</v>
      </c>
      <c r="K187" s="32" t="e">
        <f t="shared" si="214"/>
        <v>#REF!</v>
      </c>
      <c r="L187" s="32" t="e">
        <f t="shared" si="214"/>
        <v>#REF!</v>
      </c>
      <c r="M187" s="32" t="e">
        <f t="shared" si="214"/>
        <v>#REF!</v>
      </c>
      <c r="N187" s="32" t="e">
        <f t="shared" si="214"/>
        <v>#REF!</v>
      </c>
      <c r="O187" s="32"/>
      <c r="P187" s="32">
        <f>P183+P184+P186</f>
        <v>0</v>
      </c>
      <c r="Q187" s="32">
        <f t="shared" ref="Q187:CB187" si="215">Q183+Q184+Q186</f>
        <v>0</v>
      </c>
      <c r="R187" s="32" t="e">
        <f t="shared" si="215"/>
        <v>#REF!</v>
      </c>
      <c r="S187" s="32" t="e">
        <f t="shared" si="215"/>
        <v>#REF!</v>
      </c>
      <c r="T187" s="32" t="e">
        <f t="shared" si="215"/>
        <v>#REF!</v>
      </c>
      <c r="U187" s="32" t="e">
        <f t="shared" si="215"/>
        <v>#REF!</v>
      </c>
      <c r="V187" s="32" t="e">
        <f t="shared" si="215"/>
        <v>#REF!</v>
      </c>
      <c r="W187" s="32" t="e">
        <f t="shared" si="215"/>
        <v>#REF!</v>
      </c>
      <c r="X187" s="32" t="e">
        <f t="shared" si="215"/>
        <v>#REF!</v>
      </c>
      <c r="Y187" s="32" t="e">
        <f t="shared" si="215"/>
        <v>#REF!</v>
      </c>
      <c r="Z187" s="32" t="e">
        <f t="shared" si="215"/>
        <v>#REF!</v>
      </c>
      <c r="AA187" s="32" t="e">
        <f t="shared" si="215"/>
        <v>#REF!</v>
      </c>
      <c r="AB187" s="32" t="e">
        <f t="shared" si="215"/>
        <v>#REF!</v>
      </c>
      <c r="AC187" s="32" t="e">
        <f t="shared" si="215"/>
        <v>#REF!</v>
      </c>
      <c r="AD187" s="32" t="e">
        <f t="shared" si="215"/>
        <v>#REF!</v>
      </c>
      <c r="AE187" s="32" t="e">
        <f t="shared" si="215"/>
        <v>#REF!</v>
      </c>
      <c r="AF187" s="32" t="e">
        <f t="shared" si="215"/>
        <v>#REF!</v>
      </c>
      <c r="AG187" s="32" t="e">
        <f t="shared" si="215"/>
        <v>#REF!</v>
      </c>
      <c r="AH187" s="32" t="e">
        <f t="shared" si="215"/>
        <v>#REF!</v>
      </c>
      <c r="AI187" s="32" t="e">
        <f t="shared" si="215"/>
        <v>#REF!</v>
      </c>
      <c r="AJ187" s="32" t="e">
        <f t="shared" si="215"/>
        <v>#REF!</v>
      </c>
      <c r="AK187" s="32" t="e">
        <f t="shared" si="215"/>
        <v>#REF!</v>
      </c>
      <c r="AL187" s="32" t="e">
        <f t="shared" si="215"/>
        <v>#REF!</v>
      </c>
      <c r="AM187" s="32" t="e">
        <f t="shared" si="215"/>
        <v>#REF!</v>
      </c>
      <c r="AN187" s="32" t="e">
        <f t="shared" si="215"/>
        <v>#REF!</v>
      </c>
      <c r="AO187" s="32" t="e">
        <f t="shared" si="215"/>
        <v>#REF!</v>
      </c>
      <c r="AP187" s="32" t="e">
        <f t="shared" si="215"/>
        <v>#REF!</v>
      </c>
      <c r="AQ187" s="32" t="e">
        <f t="shared" si="215"/>
        <v>#REF!</v>
      </c>
      <c r="AR187" s="32" t="e">
        <f t="shared" si="215"/>
        <v>#REF!</v>
      </c>
      <c r="AS187" s="32" t="e">
        <f t="shared" si="215"/>
        <v>#REF!</v>
      </c>
      <c r="AT187" s="32" t="e">
        <f t="shared" si="215"/>
        <v>#REF!</v>
      </c>
      <c r="AU187" s="32" t="e">
        <f t="shared" si="215"/>
        <v>#REF!</v>
      </c>
      <c r="AV187" s="32" t="e">
        <f t="shared" si="215"/>
        <v>#REF!</v>
      </c>
      <c r="AW187" s="32" t="e">
        <f t="shared" si="215"/>
        <v>#REF!</v>
      </c>
      <c r="AX187" s="32" t="e">
        <f t="shared" si="215"/>
        <v>#REF!</v>
      </c>
      <c r="AY187" s="32" t="e">
        <f t="shared" si="215"/>
        <v>#REF!</v>
      </c>
      <c r="AZ187" s="32" t="e">
        <f t="shared" si="215"/>
        <v>#REF!</v>
      </c>
      <c r="BA187" s="32" t="e">
        <f t="shared" si="215"/>
        <v>#REF!</v>
      </c>
      <c r="BB187" s="32" t="e">
        <f t="shared" si="215"/>
        <v>#REF!</v>
      </c>
      <c r="BC187" s="32" t="e">
        <f t="shared" si="215"/>
        <v>#REF!</v>
      </c>
      <c r="BD187" s="32" t="e">
        <f t="shared" si="215"/>
        <v>#REF!</v>
      </c>
      <c r="BE187" s="32" t="e">
        <f t="shared" si="215"/>
        <v>#REF!</v>
      </c>
      <c r="BF187" s="32" t="e">
        <f t="shared" si="215"/>
        <v>#REF!</v>
      </c>
      <c r="BG187" s="32" t="e">
        <f t="shared" si="215"/>
        <v>#REF!</v>
      </c>
      <c r="BH187" s="32" t="e">
        <f t="shared" si="215"/>
        <v>#REF!</v>
      </c>
      <c r="BI187" s="32" t="e">
        <f t="shared" si="215"/>
        <v>#REF!</v>
      </c>
      <c r="BJ187" s="32" t="e">
        <f t="shared" si="215"/>
        <v>#REF!</v>
      </c>
      <c r="BK187" s="32" t="e">
        <f t="shared" si="215"/>
        <v>#REF!</v>
      </c>
      <c r="BL187" s="32" t="e">
        <f t="shared" si="215"/>
        <v>#REF!</v>
      </c>
      <c r="BM187" s="32" t="e">
        <f t="shared" si="215"/>
        <v>#REF!</v>
      </c>
      <c r="BN187" s="32" t="e">
        <f t="shared" si="215"/>
        <v>#REF!</v>
      </c>
      <c r="BO187" s="32" t="e">
        <f t="shared" si="215"/>
        <v>#REF!</v>
      </c>
      <c r="BP187" s="32" t="e">
        <f t="shared" si="215"/>
        <v>#REF!</v>
      </c>
      <c r="BQ187" s="32" t="e">
        <f t="shared" si="215"/>
        <v>#REF!</v>
      </c>
      <c r="BR187" s="32" t="e">
        <f t="shared" si="215"/>
        <v>#REF!</v>
      </c>
      <c r="BS187" s="32" t="e">
        <f t="shared" si="215"/>
        <v>#REF!</v>
      </c>
      <c r="BT187" s="32" t="e">
        <f t="shared" si="215"/>
        <v>#REF!</v>
      </c>
      <c r="BU187" s="32" t="e">
        <f t="shared" si="215"/>
        <v>#REF!</v>
      </c>
      <c r="BV187" s="32" t="e">
        <f t="shared" si="215"/>
        <v>#REF!</v>
      </c>
      <c r="BW187" s="32" t="e">
        <f t="shared" si="215"/>
        <v>#REF!</v>
      </c>
      <c r="BX187" s="32" t="e">
        <f t="shared" si="215"/>
        <v>#REF!</v>
      </c>
      <c r="BY187" s="32" t="e">
        <f t="shared" si="215"/>
        <v>#REF!</v>
      </c>
      <c r="BZ187" s="32" t="e">
        <f t="shared" si="215"/>
        <v>#REF!</v>
      </c>
      <c r="CA187" s="32" t="e">
        <f t="shared" si="215"/>
        <v>#REF!</v>
      </c>
      <c r="CB187" s="32" t="e">
        <f t="shared" si="215"/>
        <v>#REF!</v>
      </c>
      <c r="CC187" s="32" t="e">
        <f t="shared" ref="CC187:CI187" si="216">CC183+CC184+CC186</f>
        <v>#REF!</v>
      </c>
      <c r="CD187" s="32" t="e">
        <f t="shared" si="216"/>
        <v>#REF!</v>
      </c>
      <c r="CE187" s="32" t="e">
        <f t="shared" si="216"/>
        <v>#REF!</v>
      </c>
      <c r="CF187" s="32" t="e">
        <f t="shared" si="216"/>
        <v>#REF!</v>
      </c>
      <c r="CG187" s="32" t="e">
        <f t="shared" si="216"/>
        <v>#REF!</v>
      </c>
      <c r="CH187" s="32" t="e">
        <f t="shared" si="216"/>
        <v>#REF!</v>
      </c>
      <c r="CI187" s="32" t="e">
        <f t="shared" si="216"/>
        <v>#REF!</v>
      </c>
    </row>
    <row r="188" spans="1:87" x14ac:dyDescent="0.4">
      <c r="B188" s="6"/>
      <c r="C188" t="s">
        <v>190</v>
      </c>
      <c r="E188" s="12" t="s">
        <v>62</v>
      </c>
      <c r="F188" s="12"/>
      <c r="G188" s="13"/>
      <c r="H188" s="34" t="e">
        <f t="shared" ref="H188:M188" si="217">H187-SUM(H186,H183:H184)</f>
        <v>#REF!</v>
      </c>
      <c r="I188" s="34" t="e">
        <f t="shared" si="217"/>
        <v>#REF!</v>
      </c>
      <c r="J188" s="34" t="e">
        <f t="shared" si="217"/>
        <v>#REF!</v>
      </c>
      <c r="K188" s="34" t="e">
        <f t="shared" si="217"/>
        <v>#REF!</v>
      </c>
      <c r="L188" s="34" t="e">
        <f t="shared" si="217"/>
        <v>#REF!</v>
      </c>
      <c r="M188" s="34" t="e">
        <f t="shared" si="217"/>
        <v>#REF!</v>
      </c>
      <c r="N188" s="34" t="e">
        <f>N187-SUM(N186,N183:N184)</f>
        <v>#REF!</v>
      </c>
      <c r="O188" s="34"/>
      <c r="P188" s="34">
        <f>P187-SUM(P186,P183:P184)</f>
        <v>0</v>
      </c>
      <c r="Q188" s="34">
        <f t="shared" ref="Q188:CB188" si="218">Q187-SUM(Q186,Q183:Q184)</f>
        <v>0</v>
      </c>
      <c r="R188" s="34" t="e">
        <f t="shared" si="218"/>
        <v>#REF!</v>
      </c>
      <c r="S188" s="34" t="e">
        <f t="shared" si="218"/>
        <v>#REF!</v>
      </c>
      <c r="T188" s="34" t="e">
        <f t="shared" si="218"/>
        <v>#REF!</v>
      </c>
      <c r="U188" s="34" t="e">
        <f t="shared" si="218"/>
        <v>#REF!</v>
      </c>
      <c r="V188" s="34" t="e">
        <f t="shared" si="218"/>
        <v>#REF!</v>
      </c>
      <c r="W188" s="34" t="e">
        <f t="shared" si="218"/>
        <v>#REF!</v>
      </c>
      <c r="X188" s="34" t="e">
        <f t="shared" si="218"/>
        <v>#REF!</v>
      </c>
      <c r="Y188" s="34" t="e">
        <f t="shared" si="218"/>
        <v>#REF!</v>
      </c>
      <c r="Z188" s="34" t="e">
        <f t="shared" si="218"/>
        <v>#REF!</v>
      </c>
      <c r="AA188" s="34" t="e">
        <f t="shared" si="218"/>
        <v>#REF!</v>
      </c>
      <c r="AB188" s="34" t="e">
        <f t="shared" si="218"/>
        <v>#REF!</v>
      </c>
      <c r="AC188" s="34" t="e">
        <f t="shared" si="218"/>
        <v>#REF!</v>
      </c>
      <c r="AD188" s="34" t="e">
        <f t="shared" si="218"/>
        <v>#REF!</v>
      </c>
      <c r="AE188" s="34" t="e">
        <f t="shared" si="218"/>
        <v>#REF!</v>
      </c>
      <c r="AF188" s="34" t="e">
        <f t="shared" si="218"/>
        <v>#REF!</v>
      </c>
      <c r="AG188" s="34" t="e">
        <f t="shared" si="218"/>
        <v>#REF!</v>
      </c>
      <c r="AH188" s="34" t="e">
        <f t="shared" si="218"/>
        <v>#REF!</v>
      </c>
      <c r="AI188" s="34" t="e">
        <f t="shared" si="218"/>
        <v>#REF!</v>
      </c>
      <c r="AJ188" s="34" t="e">
        <f t="shared" si="218"/>
        <v>#REF!</v>
      </c>
      <c r="AK188" s="34" t="e">
        <f t="shared" si="218"/>
        <v>#REF!</v>
      </c>
      <c r="AL188" s="34" t="e">
        <f t="shared" si="218"/>
        <v>#REF!</v>
      </c>
      <c r="AM188" s="34" t="e">
        <f t="shared" si="218"/>
        <v>#REF!</v>
      </c>
      <c r="AN188" s="34" t="e">
        <f t="shared" si="218"/>
        <v>#REF!</v>
      </c>
      <c r="AO188" s="34" t="e">
        <f t="shared" si="218"/>
        <v>#REF!</v>
      </c>
      <c r="AP188" s="34" t="e">
        <f t="shared" si="218"/>
        <v>#REF!</v>
      </c>
      <c r="AQ188" s="34" t="e">
        <f t="shared" si="218"/>
        <v>#REF!</v>
      </c>
      <c r="AR188" s="34" t="e">
        <f t="shared" si="218"/>
        <v>#REF!</v>
      </c>
      <c r="AS188" s="34" t="e">
        <f t="shared" si="218"/>
        <v>#REF!</v>
      </c>
      <c r="AT188" s="34" t="e">
        <f t="shared" si="218"/>
        <v>#REF!</v>
      </c>
      <c r="AU188" s="34" t="e">
        <f t="shared" si="218"/>
        <v>#REF!</v>
      </c>
      <c r="AV188" s="34" t="e">
        <f t="shared" si="218"/>
        <v>#REF!</v>
      </c>
      <c r="AW188" s="34" t="e">
        <f t="shared" si="218"/>
        <v>#REF!</v>
      </c>
      <c r="AX188" s="34" t="e">
        <f t="shared" si="218"/>
        <v>#REF!</v>
      </c>
      <c r="AY188" s="34" t="e">
        <f t="shared" si="218"/>
        <v>#REF!</v>
      </c>
      <c r="AZ188" s="34" t="e">
        <f t="shared" si="218"/>
        <v>#REF!</v>
      </c>
      <c r="BA188" s="34" t="e">
        <f t="shared" si="218"/>
        <v>#REF!</v>
      </c>
      <c r="BB188" s="34" t="e">
        <f t="shared" si="218"/>
        <v>#REF!</v>
      </c>
      <c r="BC188" s="34" t="e">
        <f t="shared" si="218"/>
        <v>#REF!</v>
      </c>
      <c r="BD188" s="34" t="e">
        <f t="shared" si="218"/>
        <v>#REF!</v>
      </c>
      <c r="BE188" s="34" t="e">
        <f t="shared" si="218"/>
        <v>#REF!</v>
      </c>
      <c r="BF188" s="34" t="e">
        <f t="shared" si="218"/>
        <v>#REF!</v>
      </c>
      <c r="BG188" s="34" t="e">
        <f t="shared" si="218"/>
        <v>#REF!</v>
      </c>
      <c r="BH188" s="34" t="e">
        <f t="shared" si="218"/>
        <v>#REF!</v>
      </c>
      <c r="BI188" s="34" t="e">
        <f t="shared" si="218"/>
        <v>#REF!</v>
      </c>
      <c r="BJ188" s="34" t="e">
        <f t="shared" si="218"/>
        <v>#REF!</v>
      </c>
      <c r="BK188" s="34" t="e">
        <f t="shared" si="218"/>
        <v>#REF!</v>
      </c>
      <c r="BL188" s="34" t="e">
        <f t="shared" si="218"/>
        <v>#REF!</v>
      </c>
      <c r="BM188" s="34" t="e">
        <f t="shared" si="218"/>
        <v>#REF!</v>
      </c>
      <c r="BN188" s="34" t="e">
        <f t="shared" si="218"/>
        <v>#REF!</v>
      </c>
      <c r="BO188" s="34" t="e">
        <f t="shared" si="218"/>
        <v>#REF!</v>
      </c>
      <c r="BP188" s="34" t="e">
        <f t="shared" si="218"/>
        <v>#REF!</v>
      </c>
      <c r="BQ188" s="34" t="e">
        <f t="shared" si="218"/>
        <v>#REF!</v>
      </c>
      <c r="BR188" s="34" t="e">
        <f t="shared" si="218"/>
        <v>#REF!</v>
      </c>
      <c r="BS188" s="34" t="e">
        <f t="shared" si="218"/>
        <v>#REF!</v>
      </c>
      <c r="BT188" s="34" t="e">
        <f t="shared" si="218"/>
        <v>#REF!</v>
      </c>
      <c r="BU188" s="34" t="e">
        <f t="shared" si="218"/>
        <v>#REF!</v>
      </c>
      <c r="BV188" s="34" t="e">
        <f t="shared" si="218"/>
        <v>#REF!</v>
      </c>
      <c r="BW188" s="34" t="e">
        <f t="shared" si="218"/>
        <v>#REF!</v>
      </c>
      <c r="BX188" s="34" t="e">
        <f t="shared" si="218"/>
        <v>#REF!</v>
      </c>
      <c r="BY188" s="34" t="e">
        <f t="shared" si="218"/>
        <v>#REF!</v>
      </c>
      <c r="BZ188" s="34" t="e">
        <f t="shared" si="218"/>
        <v>#REF!</v>
      </c>
      <c r="CA188" s="34" t="e">
        <f t="shared" si="218"/>
        <v>#REF!</v>
      </c>
      <c r="CB188" s="34" t="e">
        <f t="shared" si="218"/>
        <v>#REF!</v>
      </c>
      <c r="CC188" s="34" t="e">
        <f t="shared" ref="CC188:CI188" si="219">CC187-SUM(CC186,CC183:CC184)</f>
        <v>#REF!</v>
      </c>
      <c r="CD188" s="34" t="e">
        <f t="shared" si="219"/>
        <v>#REF!</v>
      </c>
      <c r="CE188" s="34" t="e">
        <f t="shared" si="219"/>
        <v>#REF!</v>
      </c>
      <c r="CF188" s="34" t="e">
        <f t="shared" si="219"/>
        <v>#REF!</v>
      </c>
      <c r="CG188" s="34" t="e">
        <f t="shared" si="219"/>
        <v>#REF!</v>
      </c>
      <c r="CH188" s="34" t="e">
        <f t="shared" si="219"/>
        <v>#REF!</v>
      </c>
      <c r="CI188" s="34" t="e">
        <f t="shared" si="219"/>
        <v>#REF!</v>
      </c>
    </row>
    <row r="189" spans="1:87" x14ac:dyDescent="0.4">
      <c r="B189" s="6"/>
      <c r="C189" t="s">
        <v>190</v>
      </c>
      <c r="E189" s="12"/>
      <c r="F189" s="12"/>
      <c r="G189" s="13"/>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row>
    <row r="190" spans="1:87" x14ac:dyDescent="0.4">
      <c r="B190" s="6"/>
      <c r="C190" t="s">
        <v>190</v>
      </c>
      <c r="E190" s="12" t="s">
        <v>75</v>
      </c>
      <c r="F190" s="12"/>
      <c r="G190" s="13"/>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row>
    <row r="191" spans="1:87" x14ac:dyDescent="0.4">
      <c r="A191" s="6"/>
      <c r="B191" s="6"/>
      <c r="C191" t="s">
        <v>190</v>
      </c>
      <c r="E191" s="12" t="s">
        <v>77</v>
      </c>
      <c r="F191" s="12"/>
      <c r="G191" s="13"/>
      <c r="H191" s="29">
        <v>20</v>
      </c>
      <c r="I191" s="29">
        <v>20</v>
      </c>
      <c r="J191" s="29">
        <v>20</v>
      </c>
      <c r="K191" s="29">
        <v>20</v>
      </c>
      <c r="L191" s="29">
        <v>20</v>
      </c>
      <c r="M191" s="29">
        <v>20</v>
      </c>
      <c r="N191" s="36"/>
      <c r="O191" s="36"/>
      <c r="P191" s="30" cm="1">
        <f t="array" ref="P191">INDEX($H:$M,ROW(),MATCH(P$2,$H$1:$M$1,0))</f>
        <v>20</v>
      </c>
      <c r="Q191" s="30" cm="1">
        <f t="array" ref="Q191">INDEX($H:$M,ROW(),MATCH(Q$2,$H$1:$M$1,0))</f>
        <v>20</v>
      </c>
      <c r="R191" s="30" cm="1">
        <f t="array" ref="R191">INDEX($H:$M,ROW(),MATCH(R$2,$H$1:$M$1,0))</f>
        <v>20</v>
      </c>
      <c r="S191" s="30" cm="1">
        <f t="array" ref="S191">INDEX($H:$M,ROW(),MATCH(S$2,$H$1:$M$1,0))</f>
        <v>20</v>
      </c>
      <c r="T191" s="30" cm="1">
        <f t="array" ref="T191">INDEX($H:$M,ROW(),MATCH(T$2,$H$1:$M$1,0))</f>
        <v>20</v>
      </c>
      <c r="U191" s="30" cm="1">
        <f t="array" ref="U191">INDEX($H:$M,ROW(),MATCH(U$2,$H$1:$M$1,0))</f>
        <v>20</v>
      </c>
      <c r="V191" s="30" cm="1">
        <f t="array" ref="V191">INDEX($H:$M,ROW(),MATCH(V$2,$H$1:$M$1,0))</f>
        <v>20</v>
      </c>
      <c r="W191" s="30" cm="1">
        <f t="array" ref="W191">INDEX($H:$M,ROW(),MATCH(W$2,$H$1:$M$1,0))</f>
        <v>20</v>
      </c>
      <c r="X191" s="30" cm="1">
        <f t="array" ref="X191">INDEX($H:$M,ROW(),MATCH(X$2,$H$1:$M$1,0))</f>
        <v>20</v>
      </c>
      <c r="Y191" s="30" cm="1">
        <f t="array" ref="Y191">INDEX($H:$M,ROW(),MATCH(Y$2,$H$1:$M$1,0))</f>
        <v>20</v>
      </c>
      <c r="Z191" s="30" cm="1">
        <f t="array" ref="Z191">INDEX($H:$M,ROW(),MATCH(Z$2,$H$1:$M$1,0))</f>
        <v>20</v>
      </c>
      <c r="AA191" s="30" cm="1">
        <f t="array" ref="AA191">INDEX($H:$M,ROW(),MATCH(AA$2,$H$1:$M$1,0))</f>
        <v>20</v>
      </c>
      <c r="AB191" s="30" cm="1">
        <f t="array" ref="AB191">INDEX($H:$M,ROW(),MATCH(AB$2,$H$1:$M$1,0))</f>
        <v>20</v>
      </c>
      <c r="AC191" s="30" cm="1">
        <f t="array" ref="AC191">INDEX($H:$M,ROW(),MATCH(AC$2,$H$1:$M$1,0))</f>
        <v>20</v>
      </c>
      <c r="AD191" s="30" cm="1">
        <f t="array" ref="AD191">INDEX($H:$M,ROW(),MATCH(AD$2,$H$1:$M$1,0))</f>
        <v>20</v>
      </c>
      <c r="AE191" s="30" cm="1">
        <f t="array" ref="AE191">INDEX($H:$M,ROW(),MATCH(AE$2,$H$1:$M$1,0))</f>
        <v>20</v>
      </c>
      <c r="AF191" s="30" cm="1">
        <f t="array" ref="AF191">INDEX($H:$M,ROW(),MATCH(AF$2,$H$1:$M$1,0))</f>
        <v>20</v>
      </c>
      <c r="AG191" s="30" cm="1">
        <f t="array" ref="AG191">INDEX($H:$M,ROW(),MATCH(AG$2,$H$1:$M$1,0))</f>
        <v>20</v>
      </c>
      <c r="AH191" s="30" cm="1">
        <f t="array" ref="AH191">INDEX($H:$M,ROW(),MATCH(AH$2,$H$1:$M$1,0))</f>
        <v>20</v>
      </c>
      <c r="AI191" s="30" cm="1">
        <f t="array" ref="AI191">INDEX($H:$M,ROW(),MATCH(AI$2,$H$1:$M$1,0))</f>
        <v>20</v>
      </c>
      <c r="AJ191" s="30" cm="1">
        <f t="array" ref="AJ191">INDEX($H:$M,ROW(),MATCH(AJ$2,$H$1:$M$1,0))</f>
        <v>20</v>
      </c>
      <c r="AK191" s="30" cm="1">
        <f t="array" ref="AK191">INDEX($H:$M,ROW(),MATCH(AK$2,$H$1:$M$1,0))</f>
        <v>20</v>
      </c>
      <c r="AL191" s="30" cm="1">
        <f t="array" ref="AL191">INDEX($H:$M,ROW(),MATCH(AL$2,$H$1:$M$1,0))</f>
        <v>20</v>
      </c>
      <c r="AM191" s="30" cm="1">
        <f t="array" ref="AM191">INDEX($H:$M,ROW(),MATCH(AM$2,$H$1:$M$1,0))</f>
        <v>20</v>
      </c>
      <c r="AN191" s="30" cm="1">
        <f t="array" ref="AN191">INDEX($H:$M,ROW(),MATCH(AN$2,$H$1:$M$1,0))</f>
        <v>20</v>
      </c>
      <c r="AO191" s="30" cm="1">
        <f t="array" ref="AO191">INDEX($H:$M,ROW(),MATCH(AO$2,$H$1:$M$1,0))</f>
        <v>20</v>
      </c>
      <c r="AP191" s="30" cm="1">
        <f t="array" ref="AP191">INDEX($H:$M,ROW(),MATCH(AP$2,$H$1:$M$1,0))</f>
        <v>20</v>
      </c>
      <c r="AQ191" s="30" cm="1">
        <f t="array" ref="AQ191">INDEX($H:$M,ROW(),MATCH(AQ$2,$H$1:$M$1,0))</f>
        <v>20</v>
      </c>
      <c r="AR191" s="30" cm="1">
        <f t="array" ref="AR191">INDEX($H:$M,ROW(),MATCH(AR$2,$H$1:$M$1,0))</f>
        <v>20</v>
      </c>
      <c r="AS191" s="30" cm="1">
        <f t="array" ref="AS191">INDEX($H:$M,ROW(),MATCH(AS$2,$H$1:$M$1,0))</f>
        <v>20</v>
      </c>
      <c r="AT191" s="30" cm="1">
        <f t="array" ref="AT191">INDEX($H:$M,ROW(),MATCH(AT$2,$H$1:$M$1,0))</f>
        <v>20</v>
      </c>
      <c r="AU191" s="30" cm="1">
        <f t="array" ref="AU191">INDEX($H:$M,ROW(),MATCH(AU$2,$H$1:$M$1,0))</f>
        <v>20</v>
      </c>
      <c r="AV191" s="30" cm="1">
        <f t="array" ref="AV191">INDEX($H:$M,ROW(),MATCH(AV$2,$H$1:$M$1,0))</f>
        <v>20</v>
      </c>
      <c r="AW191" s="30" cm="1">
        <f t="array" ref="AW191">INDEX($H:$M,ROW(),MATCH(AW$2,$H$1:$M$1,0))</f>
        <v>20</v>
      </c>
      <c r="AX191" s="30" cm="1">
        <f t="array" ref="AX191">INDEX($H:$M,ROW(),MATCH(AX$2,$H$1:$M$1,0))</f>
        <v>20</v>
      </c>
      <c r="AY191" s="30" cm="1">
        <f t="array" ref="AY191">INDEX($H:$M,ROW(),MATCH(AY$2,$H$1:$M$1,0))</f>
        <v>20</v>
      </c>
      <c r="AZ191" s="30" cm="1">
        <f t="array" ref="AZ191">INDEX($H:$M,ROW(),MATCH(AZ$2,$H$1:$M$1,0))</f>
        <v>20</v>
      </c>
      <c r="BA191" s="30" cm="1">
        <f t="array" ref="BA191">INDEX($H:$M,ROW(),MATCH(BA$2,$H$1:$M$1,0))</f>
        <v>20</v>
      </c>
      <c r="BB191" s="30" cm="1">
        <f t="array" ref="BB191">INDEX($H:$M,ROW(),MATCH(BB$2,$H$1:$M$1,0))</f>
        <v>20</v>
      </c>
      <c r="BC191" s="30" cm="1">
        <f t="array" ref="BC191">INDEX($H:$M,ROW(),MATCH(BC$2,$H$1:$M$1,0))</f>
        <v>20</v>
      </c>
      <c r="BD191" s="30" cm="1">
        <f t="array" ref="BD191">INDEX($H:$M,ROW(),MATCH(BD$2,$H$1:$M$1,0))</f>
        <v>20</v>
      </c>
      <c r="BE191" s="30" cm="1">
        <f t="array" ref="BE191">INDEX($H:$M,ROW(),MATCH(BE$2,$H$1:$M$1,0))</f>
        <v>20</v>
      </c>
      <c r="BF191" s="30" cm="1">
        <f t="array" ref="BF191">INDEX($H:$M,ROW(),MATCH(BF$2,$H$1:$M$1,0))</f>
        <v>20</v>
      </c>
      <c r="BG191" s="30" cm="1">
        <f t="array" ref="BG191">INDEX($H:$M,ROW(),MATCH(BG$2,$H$1:$M$1,0))</f>
        <v>20</v>
      </c>
      <c r="BH191" s="30" cm="1">
        <f t="array" ref="BH191">INDEX($H:$M,ROW(),MATCH(BH$2,$H$1:$M$1,0))</f>
        <v>20</v>
      </c>
      <c r="BI191" s="30" cm="1">
        <f t="array" ref="BI191">INDEX($H:$M,ROW(),MATCH(BI$2,$H$1:$M$1,0))</f>
        <v>20</v>
      </c>
      <c r="BJ191" s="30" cm="1">
        <f t="array" ref="BJ191">INDEX($H:$M,ROW(),MATCH(BJ$2,$H$1:$M$1,0))</f>
        <v>20</v>
      </c>
      <c r="BK191" s="30" cm="1">
        <f t="array" ref="BK191">INDEX($H:$M,ROW(),MATCH(BK$2,$H$1:$M$1,0))</f>
        <v>20</v>
      </c>
      <c r="BL191" s="30" cm="1">
        <f t="array" ref="BL191">INDEX($H:$M,ROW(),MATCH(BL$2,$H$1:$M$1,0))</f>
        <v>20</v>
      </c>
      <c r="BM191" s="30" cm="1">
        <f t="array" ref="BM191">INDEX($H:$M,ROW(),MATCH(BM$2,$H$1:$M$1,0))</f>
        <v>20</v>
      </c>
      <c r="BN191" s="30" cm="1">
        <f t="array" ref="BN191">INDEX($H:$M,ROW(),MATCH(BN$2,$H$1:$M$1,0))</f>
        <v>20</v>
      </c>
      <c r="BO191" s="30" cm="1">
        <f t="array" ref="BO191">INDEX($H:$M,ROW(),MATCH(BO$2,$H$1:$M$1,0))</f>
        <v>20</v>
      </c>
      <c r="BP191" s="30" cm="1">
        <f t="array" ref="BP191">INDEX($H:$M,ROW(),MATCH(BP$2,$H$1:$M$1,0))</f>
        <v>20</v>
      </c>
      <c r="BQ191" s="30" cm="1">
        <f t="array" ref="BQ191">INDEX($H:$M,ROW(),MATCH(BQ$2,$H$1:$M$1,0))</f>
        <v>20</v>
      </c>
      <c r="BR191" s="30" cm="1">
        <f t="array" ref="BR191">INDEX($H:$M,ROW(),MATCH(BR$2,$H$1:$M$1,0))</f>
        <v>20</v>
      </c>
      <c r="BS191" s="30" cm="1">
        <f t="array" ref="BS191">INDEX($H:$M,ROW(),MATCH(BS$2,$H$1:$M$1,0))</f>
        <v>20</v>
      </c>
      <c r="BT191" s="30" cm="1">
        <f t="array" ref="BT191">INDEX($H:$M,ROW(),MATCH(BT$2,$H$1:$M$1,0))</f>
        <v>20</v>
      </c>
      <c r="BU191" s="30" cm="1">
        <f t="array" ref="BU191">INDEX($H:$M,ROW(),MATCH(BU$2,$H$1:$M$1,0))</f>
        <v>20</v>
      </c>
      <c r="BV191" s="30" cm="1">
        <f t="array" ref="BV191">INDEX($H:$M,ROW(),MATCH(BV$2,$H$1:$M$1,0))</f>
        <v>20</v>
      </c>
      <c r="BW191" s="30" cm="1">
        <f t="array" ref="BW191">INDEX($H:$M,ROW(),MATCH(BW$2,$H$1:$M$1,0))</f>
        <v>20</v>
      </c>
      <c r="BX191" s="30" cm="1">
        <f t="array" ref="BX191">INDEX($H:$M,ROW(),MATCH(BX$2,$H$1:$M$1,0))</f>
        <v>20</v>
      </c>
      <c r="BY191" s="30" cm="1">
        <f t="array" ref="BY191">INDEX($H:$M,ROW(),MATCH(BY$2,$H$1:$M$1,0))</f>
        <v>20</v>
      </c>
      <c r="BZ191" s="30" cm="1">
        <f t="array" ref="BZ191">INDEX($H:$M,ROW(),MATCH(BZ$2,$H$1:$M$1,0))</f>
        <v>20</v>
      </c>
      <c r="CA191" s="30" cm="1">
        <f t="array" ref="CA191">INDEX($H:$M,ROW(),MATCH(CA$2,$H$1:$M$1,0))</f>
        <v>20</v>
      </c>
      <c r="CB191" s="30" cm="1">
        <f t="array" ref="CB191">INDEX($H:$M,ROW(),MATCH(CB$2,$H$1:$M$1,0))</f>
        <v>20</v>
      </c>
      <c r="CC191" s="30" cm="1">
        <f t="array" ref="CC191">INDEX($H:$M,ROW(),MATCH(CC$2,$H$1:$M$1,0))</f>
        <v>20</v>
      </c>
      <c r="CD191" s="30" cm="1">
        <f t="array" ref="CD191">INDEX($H:$M,ROW(),MATCH(CD$2,$H$1:$M$1,0))</f>
        <v>20</v>
      </c>
      <c r="CE191" s="30" cm="1">
        <f t="array" ref="CE191">INDEX($H:$M,ROW(),MATCH(CE$2,$H$1:$M$1,0))</f>
        <v>20</v>
      </c>
      <c r="CF191" s="30" cm="1">
        <f t="array" ref="CF191">INDEX($H:$M,ROW(),MATCH(CF$2,$H$1:$M$1,0))</f>
        <v>20</v>
      </c>
      <c r="CG191" s="30" cm="1">
        <f t="array" ref="CG191">INDEX($H:$M,ROW(),MATCH(CG$2,$H$1:$M$1,0))</f>
        <v>20</v>
      </c>
      <c r="CH191" s="30" cm="1">
        <f t="array" ref="CH191">INDEX($H:$M,ROW(),MATCH(CH$2,$H$1:$M$1,0))</f>
        <v>20</v>
      </c>
      <c r="CI191" s="30" cm="1">
        <f t="array" ref="CI191">INDEX($H:$M,ROW(),MATCH(CI$2,$H$1:$M$1,0))</f>
        <v>20</v>
      </c>
    </row>
    <row r="192" spans="1:87" x14ac:dyDescent="0.4">
      <c r="B192" s="6" t="s">
        <v>198</v>
      </c>
      <c r="C192" t="s">
        <v>190</v>
      </c>
      <c r="E192" s="27" t="str">
        <f>SUBSTITUTE(E181,":","")&amp;" Revenue"</f>
        <v>Subscription revenue - Last tier, secondary Revenue</v>
      </c>
      <c r="F192" s="27"/>
      <c r="G192" s="9"/>
      <c r="H192" s="28" t="e">
        <f t="shared" ref="H192:M192" si="220">SUMIF($2:$2,H$1,192:192)</f>
        <v>#REF!</v>
      </c>
      <c r="I192" s="28" t="e">
        <f t="shared" si="220"/>
        <v>#REF!</v>
      </c>
      <c r="J192" s="28" t="e">
        <f t="shared" si="220"/>
        <v>#REF!</v>
      </c>
      <c r="K192" s="28" t="e">
        <f t="shared" si="220"/>
        <v>#REF!</v>
      </c>
      <c r="L192" s="28" t="e">
        <f t="shared" si="220"/>
        <v>#REF!</v>
      </c>
      <c r="M192" s="28" t="e">
        <f t="shared" si="220"/>
        <v>#REF!</v>
      </c>
      <c r="P192" s="28">
        <f t="shared" ref="P192:CA192" si="221">P191*AVERAGE(P187,P183)</f>
        <v>0</v>
      </c>
      <c r="Q192" s="28">
        <f t="shared" si="221"/>
        <v>0</v>
      </c>
      <c r="R192" s="28" t="e">
        <f t="shared" si="221"/>
        <v>#REF!</v>
      </c>
      <c r="S192" s="28" t="e">
        <f t="shared" si="221"/>
        <v>#REF!</v>
      </c>
      <c r="T192" s="28" t="e">
        <f t="shared" si="221"/>
        <v>#REF!</v>
      </c>
      <c r="U192" s="28" t="e">
        <f t="shared" si="221"/>
        <v>#REF!</v>
      </c>
      <c r="V192" s="28" t="e">
        <f t="shared" si="221"/>
        <v>#REF!</v>
      </c>
      <c r="W192" s="28" t="e">
        <f t="shared" si="221"/>
        <v>#REF!</v>
      </c>
      <c r="X192" s="28" t="e">
        <f t="shared" si="221"/>
        <v>#REF!</v>
      </c>
      <c r="Y192" s="28" t="e">
        <f t="shared" si="221"/>
        <v>#REF!</v>
      </c>
      <c r="Z192" s="28" t="e">
        <f t="shared" si="221"/>
        <v>#REF!</v>
      </c>
      <c r="AA192" s="28" t="e">
        <f t="shared" si="221"/>
        <v>#REF!</v>
      </c>
      <c r="AB192" s="28" t="e">
        <f t="shared" si="221"/>
        <v>#REF!</v>
      </c>
      <c r="AC192" s="28" t="e">
        <f t="shared" si="221"/>
        <v>#REF!</v>
      </c>
      <c r="AD192" s="28" t="e">
        <f t="shared" si="221"/>
        <v>#REF!</v>
      </c>
      <c r="AE192" s="28" t="e">
        <f t="shared" si="221"/>
        <v>#REF!</v>
      </c>
      <c r="AF192" s="28" t="e">
        <f t="shared" si="221"/>
        <v>#REF!</v>
      </c>
      <c r="AG192" s="28" t="e">
        <f t="shared" si="221"/>
        <v>#REF!</v>
      </c>
      <c r="AH192" s="28" t="e">
        <f t="shared" si="221"/>
        <v>#REF!</v>
      </c>
      <c r="AI192" s="28" t="e">
        <f t="shared" si="221"/>
        <v>#REF!</v>
      </c>
      <c r="AJ192" s="28" t="e">
        <f t="shared" si="221"/>
        <v>#REF!</v>
      </c>
      <c r="AK192" s="28" t="e">
        <f t="shared" si="221"/>
        <v>#REF!</v>
      </c>
      <c r="AL192" s="28" t="e">
        <f t="shared" si="221"/>
        <v>#REF!</v>
      </c>
      <c r="AM192" s="28" t="e">
        <f t="shared" si="221"/>
        <v>#REF!</v>
      </c>
      <c r="AN192" s="28" t="e">
        <f t="shared" si="221"/>
        <v>#REF!</v>
      </c>
      <c r="AO192" s="28" t="e">
        <f t="shared" si="221"/>
        <v>#REF!</v>
      </c>
      <c r="AP192" s="28" t="e">
        <f t="shared" si="221"/>
        <v>#REF!</v>
      </c>
      <c r="AQ192" s="28" t="e">
        <f t="shared" si="221"/>
        <v>#REF!</v>
      </c>
      <c r="AR192" s="28" t="e">
        <f t="shared" si="221"/>
        <v>#REF!</v>
      </c>
      <c r="AS192" s="28" t="e">
        <f t="shared" si="221"/>
        <v>#REF!</v>
      </c>
      <c r="AT192" s="28" t="e">
        <f t="shared" si="221"/>
        <v>#REF!</v>
      </c>
      <c r="AU192" s="28" t="e">
        <f t="shared" si="221"/>
        <v>#REF!</v>
      </c>
      <c r="AV192" s="28" t="e">
        <f t="shared" si="221"/>
        <v>#REF!</v>
      </c>
      <c r="AW192" s="28" t="e">
        <f t="shared" si="221"/>
        <v>#REF!</v>
      </c>
      <c r="AX192" s="28" t="e">
        <f t="shared" si="221"/>
        <v>#REF!</v>
      </c>
      <c r="AY192" s="28" t="e">
        <f t="shared" si="221"/>
        <v>#REF!</v>
      </c>
      <c r="AZ192" s="28" t="e">
        <f t="shared" si="221"/>
        <v>#REF!</v>
      </c>
      <c r="BA192" s="28" t="e">
        <f t="shared" si="221"/>
        <v>#REF!</v>
      </c>
      <c r="BB192" s="28" t="e">
        <f t="shared" si="221"/>
        <v>#REF!</v>
      </c>
      <c r="BC192" s="28" t="e">
        <f t="shared" si="221"/>
        <v>#REF!</v>
      </c>
      <c r="BD192" s="28" t="e">
        <f t="shared" si="221"/>
        <v>#REF!</v>
      </c>
      <c r="BE192" s="28" t="e">
        <f t="shared" si="221"/>
        <v>#REF!</v>
      </c>
      <c r="BF192" s="28" t="e">
        <f t="shared" si="221"/>
        <v>#REF!</v>
      </c>
      <c r="BG192" s="28" t="e">
        <f t="shared" si="221"/>
        <v>#REF!</v>
      </c>
      <c r="BH192" s="28" t="e">
        <f t="shared" si="221"/>
        <v>#REF!</v>
      </c>
      <c r="BI192" s="28" t="e">
        <f t="shared" si="221"/>
        <v>#REF!</v>
      </c>
      <c r="BJ192" s="28" t="e">
        <f t="shared" si="221"/>
        <v>#REF!</v>
      </c>
      <c r="BK192" s="28" t="e">
        <f t="shared" si="221"/>
        <v>#REF!</v>
      </c>
      <c r="BL192" s="28" t="e">
        <f t="shared" si="221"/>
        <v>#REF!</v>
      </c>
      <c r="BM192" s="28" t="e">
        <f t="shared" si="221"/>
        <v>#REF!</v>
      </c>
      <c r="BN192" s="28" t="e">
        <f t="shared" si="221"/>
        <v>#REF!</v>
      </c>
      <c r="BO192" s="28" t="e">
        <f t="shared" si="221"/>
        <v>#REF!</v>
      </c>
      <c r="BP192" s="28" t="e">
        <f t="shared" si="221"/>
        <v>#REF!</v>
      </c>
      <c r="BQ192" s="28" t="e">
        <f t="shared" si="221"/>
        <v>#REF!</v>
      </c>
      <c r="BR192" s="28" t="e">
        <f t="shared" si="221"/>
        <v>#REF!</v>
      </c>
      <c r="BS192" s="28" t="e">
        <f t="shared" si="221"/>
        <v>#REF!</v>
      </c>
      <c r="BT192" s="28" t="e">
        <f t="shared" si="221"/>
        <v>#REF!</v>
      </c>
      <c r="BU192" s="28" t="e">
        <f t="shared" si="221"/>
        <v>#REF!</v>
      </c>
      <c r="BV192" s="28" t="e">
        <f t="shared" si="221"/>
        <v>#REF!</v>
      </c>
      <c r="BW192" s="28" t="e">
        <f t="shared" si="221"/>
        <v>#REF!</v>
      </c>
      <c r="BX192" s="28" t="e">
        <f t="shared" si="221"/>
        <v>#REF!</v>
      </c>
      <c r="BY192" s="28" t="e">
        <f t="shared" si="221"/>
        <v>#REF!</v>
      </c>
      <c r="BZ192" s="28" t="e">
        <f t="shared" si="221"/>
        <v>#REF!</v>
      </c>
      <c r="CA192" s="28" t="e">
        <f t="shared" si="221"/>
        <v>#REF!</v>
      </c>
      <c r="CB192" s="28" t="e">
        <f t="shared" ref="CB192:CI192" si="222">CB191*AVERAGE(CB187,CB183)</f>
        <v>#REF!</v>
      </c>
      <c r="CC192" s="28" t="e">
        <f t="shared" si="222"/>
        <v>#REF!</v>
      </c>
      <c r="CD192" s="28" t="e">
        <f t="shared" si="222"/>
        <v>#REF!</v>
      </c>
      <c r="CE192" s="28" t="e">
        <f t="shared" si="222"/>
        <v>#REF!</v>
      </c>
      <c r="CF192" s="28" t="e">
        <f t="shared" si="222"/>
        <v>#REF!</v>
      </c>
      <c r="CG192" s="28" t="e">
        <f t="shared" si="222"/>
        <v>#REF!</v>
      </c>
      <c r="CH192" s="28" t="e">
        <f t="shared" si="222"/>
        <v>#REF!</v>
      </c>
      <c r="CI192" s="28" t="e">
        <f t="shared" si="222"/>
        <v>#REF!</v>
      </c>
    </row>
    <row r="193" spans="1:87" x14ac:dyDescent="0.4">
      <c r="C193" t="s">
        <v>190</v>
      </c>
    </row>
    <row r="194" spans="1:87" outlineLevel="1" x14ac:dyDescent="0.4">
      <c r="B194" s="6"/>
      <c r="C194" t="s">
        <v>190</v>
      </c>
      <c r="E194" s="12" t="s">
        <v>166</v>
      </c>
      <c r="F194" s="12"/>
      <c r="G194" s="13"/>
      <c r="H194" s="34"/>
      <c r="I194" s="34"/>
      <c r="J194" s="34"/>
      <c r="K194" s="34"/>
      <c r="L194" s="34"/>
      <c r="M194" s="34"/>
      <c r="P194" s="34">
        <f t="shared" ref="P194:CA194" si="223">P187</f>
        <v>0</v>
      </c>
      <c r="Q194" s="34">
        <f t="shared" si="223"/>
        <v>0</v>
      </c>
      <c r="R194" s="34" t="e">
        <f t="shared" si="223"/>
        <v>#REF!</v>
      </c>
      <c r="S194" s="34" t="e">
        <f t="shared" si="223"/>
        <v>#REF!</v>
      </c>
      <c r="T194" s="34" t="e">
        <f t="shared" si="223"/>
        <v>#REF!</v>
      </c>
      <c r="U194" s="34" t="e">
        <f t="shared" si="223"/>
        <v>#REF!</v>
      </c>
      <c r="V194" s="34" t="e">
        <f t="shared" si="223"/>
        <v>#REF!</v>
      </c>
      <c r="W194" s="34" t="e">
        <f t="shared" si="223"/>
        <v>#REF!</v>
      </c>
      <c r="X194" s="34" t="e">
        <f t="shared" si="223"/>
        <v>#REF!</v>
      </c>
      <c r="Y194" s="34" t="e">
        <f t="shared" si="223"/>
        <v>#REF!</v>
      </c>
      <c r="Z194" s="34" t="e">
        <f t="shared" si="223"/>
        <v>#REF!</v>
      </c>
      <c r="AA194" s="34" t="e">
        <f t="shared" si="223"/>
        <v>#REF!</v>
      </c>
      <c r="AB194" s="34" t="e">
        <f t="shared" si="223"/>
        <v>#REF!</v>
      </c>
      <c r="AC194" s="34" t="e">
        <f t="shared" si="223"/>
        <v>#REF!</v>
      </c>
      <c r="AD194" s="34" t="e">
        <f t="shared" si="223"/>
        <v>#REF!</v>
      </c>
      <c r="AE194" s="34" t="e">
        <f t="shared" si="223"/>
        <v>#REF!</v>
      </c>
      <c r="AF194" s="34" t="e">
        <f t="shared" si="223"/>
        <v>#REF!</v>
      </c>
      <c r="AG194" s="34" t="e">
        <f t="shared" si="223"/>
        <v>#REF!</v>
      </c>
      <c r="AH194" s="34" t="e">
        <f t="shared" si="223"/>
        <v>#REF!</v>
      </c>
      <c r="AI194" s="34" t="e">
        <f t="shared" si="223"/>
        <v>#REF!</v>
      </c>
      <c r="AJ194" s="34" t="e">
        <f t="shared" si="223"/>
        <v>#REF!</v>
      </c>
      <c r="AK194" s="34" t="e">
        <f t="shared" si="223"/>
        <v>#REF!</v>
      </c>
      <c r="AL194" s="34" t="e">
        <f t="shared" si="223"/>
        <v>#REF!</v>
      </c>
      <c r="AM194" s="34" t="e">
        <f t="shared" si="223"/>
        <v>#REF!</v>
      </c>
      <c r="AN194" s="34" t="e">
        <f t="shared" si="223"/>
        <v>#REF!</v>
      </c>
      <c r="AO194" s="34" t="e">
        <f t="shared" si="223"/>
        <v>#REF!</v>
      </c>
      <c r="AP194" s="34" t="e">
        <f t="shared" si="223"/>
        <v>#REF!</v>
      </c>
      <c r="AQ194" s="34" t="e">
        <f t="shared" si="223"/>
        <v>#REF!</v>
      </c>
      <c r="AR194" s="34" t="e">
        <f t="shared" si="223"/>
        <v>#REF!</v>
      </c>
      <c r="AS194" s="34" t="e">
        <f t="shared" si="223"/>
        <v>#REF!</v>
      </c>
      <c r="AT194" s="34" t="e">
        <f t="shared" si="223"/>
        <v>#REF!</v>
      </c>
      <c r="AU194" s="34" t="e">
        <f t="shared" si="223"/>
        <v>#REF!</v>
      </c>
      <c r="AV194" s="34" t="e">
        <f t="shared" si="223"/>
        <v>#REF!</v>
      </c>
      <c r="AW194" s="34" t="e">
        <f t="shared" si="223"/>
        <v>#REF!</v>
      </c>
      <c r="AX194" s="34" t="e">
        <f t="shared" si="223"/>
        <v>#REF!</v>
      </c>
      <c r="AY194" s="34" t="e">
        <f t="shared" si="223"/>
        <v>#REF!</v>
      </c>
      <c r="AZ194" s="34" t="e">
        <f t="shared" si="223"/>
        <v>#REF!</v>
      </c>
      <c r="BA194" s="34" t="e">
        <f t="shared" si="223"/>
        <v>#REF!</v>
      </c>
      <c r="BB194" s="34" t="e">
        <f t="shared" si="223"/>
        <v>#REF!</v>
      </c>
      <c r="BC194" s="34" t="e">
        <f t="shared" si="223"/>
        <v>#REF!</v>
      </c>
      <c r="BD194" s="34" t="e">
        <f t="shared" si="223"/>
        <v>#REF!</v>
      </c>
      <c r="BE194" s="34" t="e">
        <f t="shared" si="223"/>
        <v>#REF!</v>
      </c>
      <c r="BF194" s="34" t="e">
        <f t="shared" si="223"/>
        <v>#REF!</v>
      </c>
      <c r="BG194" s="34" t="e">
        <f t="shared" si="223"/>
        <v>#REF!</v>
      </c>
      <c r="BH194" s="34" t="e">
        <f t="shared" si="223"/>
        <v>#REF!</v>
      </c>
      <c r="BI194" s="34" t="e">
        <f t="shared" si="223"/>
        <v>#REF!</v>
      </c>
      <c r="BJ194" s="34" t="e">
        <f t="shared" si="223"/>
        <v>#REF!</v>
      </c>
      <c r="BK194" s="34" t="e">
        <f t="shared" si="223"/>
        <v>#REF!</v>
      </c>
      <c r="BL194" s="34" t="e">
        <f t="shared" si="223"/>
        <v>#REF!</v>
      </c>
      <c r="BM194" s="34" t="e">
        <f t="shared" si="223"/>
        <v>#REF!</v>
      </c>
      <c r="BN194" s="34" t="e">
        <f t="shared" si="223"/>
        <v>#REF!</v>
      </c>
      <c r="BO194" s="34" t="e">
        <f t="shared" si="223"/>
        <v>#REF!</v>
      </c>
      <c r="BP194" s="34" t="e">
        <f t="shared" si="223"/>
        <v>#REF!</v>
      </c>
      <c r="BQ194" s="34" t="e">
        <f t="shared" si="223"/>
        <v>#REF!</v>
      </c>
      <c r="BR194" s="34" t="e">
        <f t="shared" si="223"/>
        <v>#REF!</v>
      </c>
      <c r="BS194" s="34" t="e">
        <f t="shared" si="223"/>
        <v>#REF!</v>
      </c>
      <c r="BT194" s="34" t="e">
        <f t="shared" si="223"/>
        <v>#REF!</v>
      </c>
      <c r="BU194" s="34" t="e">
        <f t="shared" si="223"/>
        <v>#REF!</v>
      </c>
      <c r="BV194" s="34" t="e">
        <f t="shared" si="223"/>
        <v>#REF!</v>
      </c>
      <c r="BW194" s="34" t="e">
        <f t="shared" si="223"/>
        <v>#REF!</v>
      </c>
      <c r="BX194" s="34" t="e">
        <f t="shared" si="223"/>
        <v>#REF!</v>
      </c>
      <c r="BY194" s="34" t="e">
        <f t="shared" si="223"/>
        <v>#REF!</v>
      </c>
      <c r="BZ194" s="34" t="e">
        <f t="shared" si="223"/>
        <v>#REF!</v>
      </c>
      <c r="CA194" s="34" t="e">
        <f t="shared" si="223"/>
        <v>#REF!</v>
      </c>
      <c r="CB194" s="34" t="e">
        <f t="shared" ref="CB194:CI194" si="224">CB187</f>
        <v>#REF!</v>
      </c>
      <c r="CC194" s="34" t="e">
        <f t="shared" si="224"/>
        <v>#REF!</v>
      </c>
      <c r="CD194" s="34" t="e">
        <f t="shared" si="224"/>
        <v>#REF!</v>
      </c>
      <c r="CE194" s="34" t="e">
        <f t="shared" si="224"/>
        <v>#REF!</v>
      </c>
      <c r="CF194" s="34" t="e">
        <f t="shared" si="224"/>
        <v>#REF!</v>
      </c>
      <c r="CG194" s="34" t="e">
        <f t="shared" si="224"/>
        <v>#REF!</v>
      </c>
      <c r="CH194" s="34" t="e">
        <f t="shared" si="224"/>
        <v>#REF!</v>
      </c>
      <c r="CI194" s="34" t="e">
        <f t="shared" si="224"/>
        <v>#REF!</v>
      </c>
    </row>
    <row r="195" spans="1:87" outlineLevel="1" x14ac:dyDescent="0.4">
      <c r="C195" t="s">
        <v>190</v>
      </c>
    </row>
    <row r="196" spans="1:87" s="51" customFormat="1" x14ac:dyDescent="0.4">
      <c r="A196" s="46"/>
      <c r="C196" s="51" t="s">
        <v>154</v>
      </c>
      <c r="E196" s="48" t="s">
        <v>192</v>
      </c>
      <c r="F196" s="48"/>
      <c r="G196" s="70"/>
    </row>
    <row r="197" spans="1:87" x14ac:dyDescent="0.4">
      <c r="C197" t="s">
        <v>154</v>
      </c>
      <c r="E197" s="12" t="str">
        <f>"% "&amp;SUBSTITUTE(E196, ":", "")</f>
        <v>% % of revenue direct cost</v>
      </c>
      <c r="F197" s="12"/>
      <c r="G197" s="13"/>
      <c r="H197" s="16">
        <v>0.1</v>
      </c>
      <c r="I197" s="16">
        <v>0.1</v>
      </c>
      <c r="J197" s="16">
        <v>0.1</v>
      </c>
      <c r="K197" s="16">
        <v>0.1</v>
      </c>
      <c r="L197" s="16">
        <v>0.1</v>
      </c>
      <c r="M197" s="16">
        <v>0.1</v>
      </c>
      <c r="P197" s="20" cm="1">
        <f t="array" ref="P197">INDEX($H:$M,ROW(),MATCH(P$2,$H$1:$M$1,0))</f>
        <v>0.1</v>
      </c>
      <c r="Q197" s="20" cm="1">
        <f t="array" ref="Q197">INDEX($H:$M,ROW(),MATCH(Q$2,$H$1:$M$1,0))</f>
        <v>0.1</v>
      </c>
      <c r="R197" s="20" cm="1">
        <f t="array" ref="R197">INDEX($H:$M,ROW(),MATCH(R$2,$H$1:$M$1,0))</f>
        <v>0.1</v>
      </c>
      <c r="S197" s="20" cm="1">
        <f t="array" ref="S197">INDEX($H:$M,ROW(),MATCH(S$2,$H$1:$M$1,0))</f>
        <v>0.1</v>
      </c>
      <c r="T197" s="20" cm="1">
        <f t="array" ref="T197">INDEX($H:$M,ROW(),MATCH(T$2,$H$1:$M$1,0))</f>
        <v>0.1</v>
      </c>
      <c r="U197" s="20" cm="1">
        <f t="array" ref="U197">INDEX($H:$M,ROW(),MATCH(U$2,$H$1:$M$1,0))</f>
        <v>0.1</v>
      </c>
      <c r="V197" s="20" cm="1">
        <f t="array" ref="V197">INDEX($H:$M,ROW(),MATCH(V$2,$H$1:$M$1,0))</f>
        <v>0.1</v>
      </c>
      <c r="W197" s="20" cm="1">
        <f t="array" ref="W197">INDEX($H:$M,ROW(),MATCH(W$2,$H$1:$M$1,0))</f>
        <v>0.1</v>
      </c>
      <c r="X197" s="20" cm="1">
        <f t="array" ref="X197">INDEX($H:$M,ROW(),MATCH(X$2,$H$1:$M$1,0))</f>
        <v>0.1</v>
      </c>
      <c r="Y197" s="20" cm="1">
        <f t="array" ref="Y197">INDEX($H:$M,ROW(),MATCH(Y$2,$H$1:$M$1,0))</f>
        <v>0.1</v>
      </c>
      <c r="Z197" s="20" cm="1">
        <f t="array" ref="Z197">INDEX($H:$M,ROW(),MATCH(Z$2,$H$1:$M$1,0))</f>
        <v>0.1</v>
      </c>
      <c r="AA197" s="20" cm="1">
        <f t="array" ref="AA197">INDEX($H:$M,ROW(),MATCH(AA$2,$H$1:$M$1,0))</f>
        <v>0.1</v>
      </c>
      <c r="AB197" s="20" cm="1">
        <f t="array" ref="AB197">INDEX($H:$M,ROW(),MATCH(AB$2,$H$1:$M$1,0))</f>
        <v>0.1</v>
      </c>
      <c r="AC197" s="20" cm="1">
        <f t="array" ref="AC197">INDEX($H:$M,ROW(),MATCH(AC$2,$H$1:$M$1,0))</f>
        <v>0.1</v>
      </c>
      <c r="AD197" s="20" cm="1">
        <f t="array" ref="AD197">INDEX($H:$M,ROW(),MATCH(AD$2,$H$1:$M$1,0))</f>
        <v>0.1</v>
      </c>
      <c r="AE197" s="20" cm="1">
        <f t="array" ref="AE197">INDEX($H:$M,ROW(),MATCH(AE$2,$H$1:$M$1,0))</f>
        <v>0.1</v>
      </c>
      <c r="AF197" s="20" cm="1">
        <f t="array" ref="AF197">INDEX($H:$M,ROW(),MATCH(AF$2,$H$1:$M$1,0))</f>
        <v>0.1</v>
      </c>
      <c r="AG197" s="20" cm="1">
        <f t="array" ref="AG197">INDEX($H:$M,ROW(),MATCH(AG$2,$H$1:$M$1,0))</f>
        <v>0.1</v>
      </c>
      <c r="AH197" s="20" cm="1">
        <f t="array" ref="AH197">INDEX($H:$M,ROW(),MATCH(AH$2,$H$1:$M$1,0))</f>
        <v>0.1</v>
      </c>
      <c r="AI197" s="20" cm="1">
        <f t="array" ref="AI197">INDEX($H:$M,ROW(),MATCH(AI$2,$H$1:$M$1,0))</f>
        <v>0.1</v>
      </c>
      <c r="AJ197" s="20" cm="1">
        <f t="array" ref="AJ197">INDEX($H:$M,ROW(),MATCH(AJ$2,$H$1:$M$1,0))</f>
        <v>0.1</v>
      </c>
      <c r="AK197" s="20" cm="1">
        <f t="array" ref="AK197">INDEX($H:$M,ROW(),MATCH(AK$2,$H$1:$M$1,0))</f>
        <v>0.1</v>
      </c>
      <c r="AL197" s="20" cm="1">
        <f t="array" ref="AL197">INDEX($H:$M,ROW(),MATCH(AL$2,$H$1:$M$1,0))</f>
        <v>0.1</v>
      </c>
      <c r="AM197" s="20" cm="1">
        <f t="array" ref="AM197">INDEX($H:$M,ROW(),MATCH(AM$2,$H$1:$M$1,0))</f>
        <v>0.1</v>
      </c>
      <c r="AN197" s="20" cm="1">
        <f t="array" ref="AN197">INDEX($H:$M,ROW(),MATCH(AN$2,$H$1:$M$1,0))</f>
        <v>0.1</v>
      </c>
      <c r="AO197" s="20" cm="1">
        <f t="array" ref="AO197">INDEX($H:$M,ROW(),MATCH(AO$2,$H$1:$M$1,0))</f>
        <v>0.1</v>
      </c>
      <c r="AP197" s="20" cm="1">
        <f t="array" ref="AP197">INDEX($H:$M,ROW(),MATCH(AP$2,$H$1:$M$1,0))</f>
        <v>0.1</v>
      </c>
      <c r="AQ197" s="20" cm="1">
        <f t="array" ref="AQ197">INDEX($H:$M,ROW(),MATCH(AQ$2,$H$1:$M$1,0))</f>
        <v>0.1</v>
      </c>
      <c r="AR197" s="20" cm="1">
        <f t="array" ref="AR197">INDEX($H:$M,ROW(),MATCH(AR$2,$H$1:$M$1,0))</f>
        <v>0.1</v>
      </c>
      <c r="AS197" s="20" cm="1">
        <f t="array" ref="AS197">INDEX($H:$M,ROW(),MATCH(AS$2,$H$1:$M$1,0))</f>
        <v>0.1</v>
      </c>
      <c r="AT197" s="20" cm="1">
        <f t="array" ref="AT197">INDEX($H:$M,ROW(),MATCH(AT$2,$H$1:$M$1,0))</f>
        <v>0.1</v>
      </c>
      <c r="AU197" s="20" cm="1">
        <f t="array" ref="AU197">INDEX($H:$M,ROW(),MATCH(AU$2,$H$1:$M$1,0))</f>
        <v>0.1</v>
      </c>
      <c r="AV197" s="20" cm="1">
        <f t="array" ref="AV197">INDEX($H:$M,ROW(),MATCH(AV$2,$H$1:$M$1,0))</f>
        <v>0.1</v>
      </c>
      <c r="AW197" s="20" cm="1">
        <f t="array" ref="AW197">INDEX($H:$M,ROW(),MATCH(AW$2,$H$1:$M$1,0))</f>
        <v>0.1</v>
      </c>
      <c r="AX197" s="20" cm="1">
        <f t="array" ref="AX197">INDEX($H:$M,ROW(),MATCH(AX$2,$H$1:$M$1,0))</f>
        <v>0.1</v>
      </c>
      <c r="AY197" s="20" cm="1">
        <f t="array" ref="AY197">INDEX($H:$M,ROW(),MATCH(AY$2,$H$1:$M$1,0))</f>
        <v>0.1</v>
      </c>
      <c r="AZ197" s="20" cm="1">
        <f t="array" ref="AZ197">INDEX($H:$M,ROW(),MATCH(AZ$2,$H$1:$M$1,0))</f>
        <v>0.1</v>
      </c>
      <c r="BA197" s="20" cm="1">
        <f t="array" ref="BA197">INDEX($H:$M,ROW(),MATCH(BA$2,$H$1:$M$1,0))</f>
        <v>0.1</v>
      </c>
      <c r="BB197" s="20" cm="1">
        <f t="array" ref="BB197">INDEX($H:$M,ROW(),MATCH(BB$2,$H$1:$M$1,0))</f>
        <v>0.1</v>
      </c>
      <c r="BC197" s="20" cm="1">
        <f t="array" ref="BC197">INDEX($H:$M,ROW(),MATCH(BC$2,$H$1:$M$1,0))</f>
        <v>0.1</v>
      </c>
      <c r="BD197" s="20" cm="1">
        <f t="array" ref="BD197">INDEX($H:$M,ROW(),MATCH(BD$2,$H$1:$M$1,0))</f>
        <v>0.1</v>
      </c>
      <c r="BE197" s="20" cm="1">
        <f t="array" ref="BE197">INDEX($H:$M,ROW(),MATCH(BE$2,$H$1:$M$1,0))</f>
        <v>0.1</v>
      </c>
      <c r="BF197" s="20" cm="1">
        <f t="array" ref="BF197">INDEX($H:$M,ROW(),MATCH(BF$2,$H$1:$M$1,0))</f>
        <v>0.1</v>
      </c>
      <c r="BG197" s="20" cm="1">
        <f t="array" ref="BG197">INDEX($H:$M,ROW(),MATCH(BG$2,$H$1:$M$1,0))</f>
        <v>0.1</v>
      </c>
      <c r="BH197" s="20" cm="1">
        <f t="array" ref="BH197">INDEX($H:$M,ROW(),MATCH(BH$2,$H$1:$M$1,0))</f>
        <v>0.1</v>
      </c>
      <c r="BI197" s="20" cm="1">
        <f t="array" ref="BI197">INDEX($H:$M,ROW(),MATCH(BI$2,$H$1:$M$1,0))</f>
        <v>0.1</v>
      </c>
      <c r="BJ197" s="20" cm="1">
        <f t="array" ref="BJ197">INDEX($H:$M,ROW(),MATCH(BJ$2,$H$1:$M$1,0))</f>
        <v>0.1</v>
      </c>
      <c r="BK197" s="20" cm="1">
        <f t="array" ref="BK197">INDEX($H:$M,ROW(),MATCH(BK$2,$H$1:$M$1,0))</f>
        <v>0.1</v>
      </c>
      <c r="BL197" s="20" cm="1">
        <f t="array" ref="BL197">INDEX($H:$M,ROW(),MATCH(BL$2,$H$1:$M$1,0))</f>
        <v>0.1</v>
      </c>
      <c r="BM197" s="20" cm="1">
        <f t="array" ref="BM197">INDEX($H:$M,ROW(),MATCH(BM$2,$H$1:$M$1,0))</f>
        <v>0.1</v>
      </c>
      <c r="BN197" s="20" cm="1">
        <f t="array" ref="BN197">INDEX($H:$M,ROW(),MATCH(BN$2,$H$1:$M$1,0))</f>
        <v>0.1</v>
      </c>
      <c r="BO197" s="20" cm="1">
        <f t="array" ref="BO197">INDEX($H:$M,ROW(),MATCH(BO$2,$H$1:$M$1,0))</f>
        <v>0.1</v>
      </c>
      <c r="BP197" s="20" cm="1">
        <f t="array" ref="BP197">INDEX($H:$M,ROW(),MATCH(BP$2,$H$1:$M$1,0))</f>
        <v>0.1</v>
      </c>
      <c r="BQ197" s="20" cm="1">
        <f t="array" ref="BQ197">INDEX($H:$M,ROW(),MATCH(BQ$2,$H$1:$M$1,0))</f>
        <v>0.1</v>
      </c>
      <c r="BR197" s="20" cm="1">
        <f t="array" ref="BR197">INDEX($H:$M,ROW(),MATCH(BR$2,$H$1:$M$1,0))</f>
        <v>0.1</v>
      </c>
      <c r="BS197" s="20" cm="1">
        <f t="array" ref="BS197">INDEX($H:$M,ROW(),MATCH(BS$2,$H$1:$M$1,0))</f>
        <v>0.1</v>
      </c>
      <c r="BT197" s="20" cm="1">
        <f t="array" ref="BT197">INDEX($H:$M,ROW(),MATCH(BT$2,$H$1:$M$1,0))</f>
        <v>0.1</v>
      </c>
      <c r="BU197" s="20" cm="1">
        <f t="array" ref="BU197">INDEX($H:$M,ROW(),MATCH(BU$2,$H$1:$M$1,0))</f>
        <v>0.1</v>
      </c>
      <c r="BV197" s="20" cm="1">
        <f t="array" ref="BV197">INDEX($H:$M,ROW(),MATCH(BV$2,$H$1:$M$1,0))</f>
        <v>0.1</v>
      </c>
      <c r="BW197" s="20" cm="1">
        <f t="array" ref="BW197">INDEX($H:$M,ROW(),MATCH(BW$2,$H$1:$M$1,0))</f>
        <v>0.1</v>
      </c>
      <c r="BX197" s="20" cm="1">
        <f t="array" ref="BX197">INDEX($H:$M,ROW(),MATCH(BX$2,$H$1:$M$1,0))</f>
        <v>0.1</v>
      </c>
      <c r="BY197" s="20" cm="1">
        <f t="array" ref="BY197">INDEX($H:$M,ROW(),MATCH(BY$2,$H$1:$M$1,0))</f>
        <v>0.1</v>
      </c>
      <c r="BZ197" s="20" cm="1">
        <f t="array" ref="BZ197">INDEX($H:$M,ROW(),MATCH(BZ$2,$H$1:$M$1,0))</f>
        <v>0.1</v>
      </c>
      <c r="CA197" s="20" cm="1">
        <f t="array" ref="CA197">INDEX($H:$M,ROW(),MATCH(CA$2,$H$1:$M$1,0))</f>
        <v>0.1</v>
      </c>
      <c r="CB197" s="20" cm="1">
        <f t="array" ref="CB197">INDEX($H:$M,ROW(),MATCH(CB$2,$H$1:$M$1,0))</f>
        <v>0.1</v>
      </c>
      <c r="CC197" s="20" cm="1">
        <f t="array" ref="CC197">INDEX($H:$M,ROW(),MATCH(CC$2,$H$1:$M$1,0))</f>
        <v>0.1</v>
      </c>
      <c r="CD197" s="20" cm="1">
        <f t="array" ref="CD197">INDEX($H:$M,ROW(),MATCH(CD$2,$H$1:$M$1,0))</f>
        <v>0.1</v>
      </c>
      <c r="CE197" s="20" cm="1">
        <f t="array" ref="CE197">INDEX($H:$M,ROW(),MATCH(CE$2,$H$1:$M$1,0))</f>
        <v>0.1</v>
      </c>
      <c r="CF197" s="20" cm="1">
        <f t="array" ref="CF197">INDEX($H:$M,ROW(),MATCH(CF$2,$H$1:$M$1,0))</f>
        <v>0.1</v>
      </c>
      <c r="CG197" s="20" cm="1">
        <f t="array" ref="CG197">INDEX($H:$M,ROW(),MATCH(CG$2,$H$1:$M$1,0))</f>
        <v>0.1</v>
      </c>
      <c r="CH197" s="20" cm="1">
        <f t="array" ref="CH197">INDEX($H:$M,ROW(),MATCH(CH$2,$H$1:$M$1,0))</f>
        <v>0.1</v>
      </c>
      <c r="CI197" s="20" cm="1">
        <f t="array" ref="CI197">INDEX($H:$M,ROW(),MATCH(CI$2,$H$1:$M$1,0))</f>
        <v>0.1</v>
      </c>
    </row>
    <row r="198" spans="1:87" x14ac:dyDescent="0.4">
      <c r="B198" t="s">
        <v>199</v>
      </c>
      <c r="C198" t="s">
        <v>154</v>
      </c>
      <c r="E198" s="27" t="str">
        <f>SUBSTITUTE(E196,":","")&amp;" Expense"</f>
        <v>% of revenue direct cost Expense</v>
      </c>
      <c r="F198" s="27"/>
      <c r="G198" s="9"/>
      <c r="H198" s="28" t="e">
        <f t="shared" ref="H198:M198" si="225">SUMIF($2:$2,H$1,198:198)</f>
        <v>#REF!</v>
      </c>
      <c r="I198" s="28" t="e">
        <f t="shared" si="225"/>
        <v>#REF!</v>
      </c>
      <c r="J198" s="28" t="e">
        <f t="shared" si="225"/>
        <v>#REF!</v>
      </c>
      <c r="K198" s="28" t="e">
        <f t="shared" si="225"/>
        <v>#REF!</v>
      </c>
      <c r="L198" s="28" t="e">
        <f t="shared" si="225"/>
        <v>#REF!</v>
      </c>
      <c r="M198" s="28" t="e">
        <f t="shared" si="225"/>
        <v>#REF!</v>
      </c>
      <c r="P198" s="28">
        <f t="shared" ref="P198:CA198" si="226">-P197*P192</f>
        <v>0</v>
      </c>
      <c r="Q198" s="28">
        <f t="shared" si="226"/>
        <v>0</v>
      </c>
      <c r="R198" s="28" t="e">
        <f t="shared" si="226"/>
        <v>#REF!</v>
      </c>
      <c r="S198" s="28" t="e">
        <f t="shared" si="226"/>
        <v>#REF!</v>
      </c>
      <c r="T198" s="28" t="e">
        <f t="shared" si="226"/>
        <v>#REF!</v>
      </c>
      <c r="U198" s="28" t="e">
        <f t="shared" si="226"/>
        <v>#REF!</v>
      </c>
      <c r="V198" s="28" t="e">
        <f t="shared" si="226"/>
        <v>#REF!</v>
      </c>
      <c r="W198" s="28" t="e">
        <f t="shared" si="226"/>
        <v>#REF!</v>
      </c>
      <c r="X198" s="28" t="e">
        <f t="shared" si="226"/>
        <v>#REF!</v>
      </c>
      <c r="Y198" s="28" t="e">
        <f t="shared" si="226"/>
        <v>#REF!</v>
      </c>
      <c r="Z198" s="28" t="e">
        <f t="shared" si="226"/>
        <v>#REF!</v>
      </c>
      <c r="AA198" s="28" t="e">
        <f t="shared" si="226"/>
        <v>#REF!</v>
      </c>
      <c r="AB198" s="28" t="e">
        <f t="shared" si="226"/>
        <v>#REF!</v>
      </c>
      <c r="AC198" s="28" t="e">
        <f t="shared" si="226"/>
        <v>#REF!</v>
      </c>
      <c r="AD198" s="28" t="e">
        <f t="shared" si="226"/>
        <v>#REF!</v>
      </c>
      <c r="AE198" s="28" t="e">
        <f t="shared" si="226"/>
        <v>#REF!</v>
      </c>
      <c r="AF198" s="28" t="e">
        <f t="shared" si="226"/>
        <v>#REF!</v>
      </c>
      <c r="AG198" s="28" t="e">
        <f t="shared" si="226"/>
        <v>#REF!</v>
      </c>
      <c r="AH198" s="28" t="e">
        <f t="shared" si="226"/>
        <v>#REF!</v>
      </c>
      <c r="AI198" s="28" t="e">
        <f t="shared" si="226"/>
        <v>#REF!</v>
      </c>
      <c r="AJ198" s="28" t="e">
        <f t="shared" si="226"/>
        <v>#REF!</v>
      </c>
      <c r="AK198" s="28" t="e">
        <f t="shared" si="226"/>
        <v>#REF!</v>
      </c>
      <c r="AL198" s="28" t="e">
        <f t="shared" si="226"/>
        <v>#REF!</v>
      </c>
      <c r="AM198" s="28" t="e">
        <f t="shared" si="226"/>
        <v>#REF!</v>
      </c>
      <c r="AN198" s="28" t="e">
        <f t="shared" si="226"/>
        <v>#REF!</v>
      </c>
      <c r="AO198" s="28" t="e">
        <f t="shared" si="226"/>
        <v>#REF!</v>
      </c>
      <c r="AP198" s="28" t="e">
        <f t="shared" si="226"/>
        <v>#REF!</v>
      </c>
      <c r="AQ198" s="28" t="e">
        <f t="shared" si="226"/>
        <v>#REF!</v>
      </c>
      <c r="AR198" s="28" t="e">
        <f t="shared" si="226"/>
        <v>#REF!</v>
      </c>
      <c r="AS198" s="28" t="e">
        <f t="shared" si="226"/>
        <v>#REF!</v>
      </c>
      <c r="AT198" s="28" t="e">
        <f t="shared" si="226"/>
        <v>#REF!</v>
      </c>
      <c r="AU198" s="28" t="e">
        <f t="shared" si="226"/>
        <v>#REF!</v>
      </c>
      <c r="AV198" s="28" t="e">
        <f t="shared" si="226"/>
        <v>#REF!</v>
      </c>
      <c r="AW198" s="28" t="e">
        <f t="shared" si="226"/>
        <v>#REF!</v>
      </c>
      <c r="AX198" s="28" t="e">
        <f t="shared" si="226"/>
        <v>#REF!</v>
      </c>
      <c r="AY198" s="28" t="e">
        <f t="shared" si="226"/>
        <v>#REF!</v>
      </c>
      <c r="AZ198" s="28" t="e">
        <f t="shared" si="226"/>
        <v>#REF!</v>
      </c>
      <c r="BA198" s="28" t="e">
        <f t="shared" si="226"/>
        <v>#REF!</v>
      </c>
      <c r="BB198" s="28" t="e">
        <f t="shared" si="226"/>
        <v>#REF!</v>
      </c>
      <c r="BC198" s="28" t="e">
        <f t="shared" si="226"/>
        <v>#REF!</v>
      </c>
      <c r="BD198" s="28" t="e">
        <f t="shared" si="226"/>
        <v>#REF!</v>
      </c>
      <c r="BE198" s="28" t="e">
        <f t="shared" si="226"/>
        <v>#REF!</v>
      </c>
      <c r="BF198" s="28" t="e">
        <f t="shared" si="226"/>
        <v>#REF!</v>
      </c>
      <c r="BG198" s="28" t="e">
        <f t="shared" si="226"/>
        <v>#REF!</v>
      </c>
      <c r="BH198" s="28" t="e">
        <f t="shared" si="226"/>
        <v>#REF!</v>
      </c>
      <c r="BI198" s="28" t="e">
        <f t="shared" si="226"/>
        <v>#REF!</v>
      </c>
      <c r="BJ198" s="28" t="e">
        <f t="shared" si="226"/>
        <v>#REF!</v>
      </c>
      <c r="BK198" s="28" t="e">
        <f t="shared" si="226"/>
        <v>#REF!</v>
      </c>
      <c r="BL198" s="28" t="e">
        <f t="shared" si="226"/>
        <v>#REF!</v>
      </c>
      <c r="BM198" s="28" t="e">
        <f t="shared" si="226"/>
        <v>#REF!</v>
      </c>
      <c r="BN198" s="28" t="e">
        <f t="shared" si="226"/>
        <v>#REF!</v>
      </c>
      <c r="BO198" s="28" t="e">
        <f t="shared" si="226"/>
        <v>#REF!</v>
      </c>
      <c r="BP198" s="28" t="e">
        <f t="shared" si="226"/>
        <v>#REF!</v>
      </c>
      <c r="BQ198" s="28" t="e">
        <f t="shared" si="226"/>
        <v>#REF!</v>
      </c>
      <c r="BR198" s="28" t="e">
        <f t="shared" si="226"/>
        <v>#REF!</v>
      </c>
      <c r="BS198" s="28" t="e">
        <f t="shared" si="226"/>
        <v>#REF!</v>
      </c>
      <c r="BT198" s="28" t="e">
        <f t="shared" si="226"/>
        <v>#REF!</v>
      </c>
      <c r="BU198" s="28" t="e">
        <f t="shared" si="226"/>
        <v>#REF!</v>
      </c>
      <c r="BV198" s="28" t="e">
        <f t="shared" si="226"/>
        <v>#REF!</v>
      </c>
      <c r="BW198" s="28" t="e">
        <f t="shared" si="226"/>
        <v>#REF!</v>
      </c>
      <c r="BX198" s="28" t="e">
        <f t="shared" si="226"/>
        <v>#REF!</v>
      </c>
      <c r="BY198" s="28" t="e">
        <f t="shared" si="226"/>
        <v>#REF!</v>
      </c>
      <c r="BZ198" s="28" t="e">
        <f t="shared" si="226"/>
        <v>#REF!</v>
      </c>
      <c r="CA198" s="28" t="e">
        <f t="shared" si="226"/>
        <v>#REF!</v>
      </c>
      <c r="CB198" s="28" t="e">
        <f t="shared" ref="CB198:CI198" si="227">-CB197*CB192</f>
        <v>#REF!</v>
      </c>
      <c r="CC198" s="28" t="e">
        <f t="shared" si="227"/>
        <v>#REF!</v>
      </c>
      <c r="CD198" s="28" t="e">
        <f t="shared" si="227"/>
        <v>#REF!</v>
      </c>
      <c r="CE198" s="28" t="e">
        <f t="shared" si="227"/>
        <v>#REF!</v>
      </c>
      <c r="CF198" s="28" t="e">
        <f t="shared" si="227"/>
        <v>#REF!</v>
      </c>
      <c r="CG198" s="28" t="e">
        <f t="shared" si="227"/>
        <v>#REF!</v>
      </c>
      <c r="CH198" s="28" t="e">
        <f t="shared" si="227"/>
        <v>#REF!</v>
      </c>
      <c r="CI198" s="28" t="e">
        <f t="shared" si="227"/>
        <v>#REF!</v>
      </c>
    </row>
    <row r="199" spans="1:87" x14ac:dyDescent="0.4">
      <c r="C199" t="s">
        <v>154</v>
      </c>
    </row>
    <row r="200" spans="1:87" outlineLevel="1" x14ac:dyDescent="0.4">
      <c r="C200" t="s">
        <v>154</v>
      </c>
      <c r="E200" t="str">
        <f>"Revenue driver: "&amp;E192</f>
        <v>Revenue driver: Subscription revenue - Last tier, secondary Revenue</v>
      </c>
      <c r="H200" s="53"/>
      <c r="I200" s="53"/>
      <c r="J200" s="53"/>
      <c r="K200" s="53"/>
      <c r="L200" s="53"/>
      <c r="M200" s="53"/>
      <c r="P200" s="53">
        <f t="shared" ref="P200:CA200" si="228">P192</f>
        <v>0</v>
      </c>
      <c r="Q200" s="53">
        <f t="shared" si="228"/>
        <v>0</v>
      </c>
      <c r="R200" s="53" t="e">
        <f t="shared" si="228"/>
        <v>#REF!</v>
      </c>
      <c r="S200" s="53" t="e">
        <f t="shared" si="228"/>
        <v>#REF!</v>
      </c>
      <c r="T200" s="53" t="e">
        <f t="shared" si="228"/>
        <v>#REF!</v>
      </c>
      <c r="U200" s="53" t="e">
        <f t="shared" si="228"/>
        <v>#REF!</v>
      </c>
      <c r="V200" s="53" t="e">
        <f t="shared" si="228"/>
        <v>#REF!</v>
      </c>
      <c r="W200" s="53" t="e">
        <f t="shared" si="228"/>
        <v>#REF!</v>
      </c>
      <c r="X200" s="53" t="e">
        <f t="shared" si="228"/>
        <v>#REF!</v>
      </c>
      <c r="Y200" s="53" t="e">
        <f t="shared" si="228"/>
        <v>#REF!</v>
      </c>
      <c r="Z200" s="53" t="e">
        <f t="shared" si="228"/>
        <v>#REF!</v>
      </c>
      <c r="AA200" s="53" t="e">
        <f t="shared" si="228"/>
        <v>#REF!</v>
      </c>
      <c r="AB200" s="53" t="e">
        <f t="shared" si="228"/>
        <v>#REF!</v>
      </c>
      <c r="AC200" s="53" t="e">
        <f t="shared" si="228"/>
        <v>#REF!</v>
      </c>
      <c r="AD200" s="53" t="e">
        <f t="shared" si="228"/>
        <v>#REF!</v>
      </c>
      <c r="AE200" s="53" t="e">
        <f t="shared" si="228"/>
        <v>#REF!</v>
      </c>
      <c r="AF200" s="53" t="e">
        <f t="shared" si="228"/>
        <v>#REF!</v>
      </c>
      <c r="AG200" s="53" t="e">
        <f t="shared" si="228"/>
        <v>#REF!</v>
      </c>
      <c r="AH200" s="53" t="e">
        <f t="shared" si="228"/>
        <v>#REF!</v>
      </c>
      <c r="AI200" s="53" t="e">
        <f t="shared" si="228"/>
        <v>#REF!</v>
      </c>
      <c r="AJ200" s="53" t="e">
        <f t="shared" si="228"/>
        <v>#REF!</v>
      </c>
      <c r="AK200" s="53" t="e">
        <f t="shared" si="228"/>
        <v>#REF!</v>
      </c>
      <c r="AL200" s="53" t="e">
        <f t="shared" si="228"/>
        <v>#REF!</v>
      </c>
      <c r="AM200" s="53" t="e">
        <f t="shared" si="228"/>
        <v>#REF!</v>
      </c>
      <c r="AN200" s="53" t="e">
        <f t="shared" si="228"/>
        <v>#REF!</v>
      </c>
      <c r="AO200" s="53" t="e">
        <f t="shared" si="228"/>
        <v>#REF!</v>
      </c>
      <c r="AP200" s="53" t="e">
        <f t="shared" si="228"/>
        <v>#REF!</v>
      </c>
      <c r="AQ200" s="53" t="e">
        <f t="shared" si="228"/>
        <v>#REF!</v>
      </c>
      <c r="AR200" s="53" t="e">
        <f t="shared" si="228"/>
        <v>#REF!</v>
      </c>
      <c r="AS200" s="53" t="e">
        <f t="shared" si="228"/>
        <v>#REF!</v>
      </c>
      <c r="AT200" s="53" t="e">
        <f t="shared" si="228"/>
        <v>#REF!</v>
      </c>
      <c r="AU200" s="53" t="e">
        <f t="shared" si="228"/>
        <v>#REF!</v>
      </c>
      <c r="AV200" s="53" t="e">
        <f t="shared" si="228"/>
        <v>#REF!</v>
      </c>
      <c r="AW200" s="53" t="e">
        <f t="shared" si="228"/>
        <v>#REF!</v>
      </c>
      <c r="AX200" s="53" t="e">
        <f t="shared" si="228"/>
        <v>#REF!</v>
      </c>
      <c r="AY200" s="53" t="e">
        <f t="shared" si="228"/>
        <v>#REF!</v>
      </c>
      <c r="AZ200" s="53" t="e">
        <f t="shared" si="228"/>
        <v>#REF!</v>
      </c>
      <c r="BA200" s="53" t="e">
        <f t="shared" si="228"/>
        <v>#REF!</v>
      </c>
      <c r="BB200" s="53" t="e">
        <f t="shared" si="228"/>
        <v>#REF!</v>
      </c>
      <c r="BC200" s="53" t="e">
        <f t="shared" si="228"/>
        <v>#REF!</v>
      </c>
      <c r="BD200" s="53" t="e">
        <f t="shared" si="228"/>
        <v>#REF!</v>
      </c>
      <c r="BE200" s="53" t="e">
        <f t="shared" si="228"/>
        <v>#REF!</v>
      </c>
      <c r="BF200" s="53" t="e">
        <f t="shared" si="228"/>
        <v>#REF!</v>
      </c>
      <c r="BG200" s="53" t="e">
        <f t="shared" si="228"/>
        <v>#REF!</v>
      </c>
      <c r="BH200" s="53" t="e">
        <f t="shared" si="228"/>
        <v>#REF!</v>
      </c>
      <c r="BI200" s="53" t="e">
        <f t="shared" si="228"/>
        <v>#REF!</v>
      </c>
      <c r="BJ200" s="53" t="e">
        <f t="shared" si="228"/>
        <v>#REF!</v>
      </c>
      <c r="BK200" s="53" t="e">
        <f t="shared" si="228"/>
        <v>#REF!</v>
      </c>
      <c r="BL200" s="53" t="e">
        <f t="shared" si="228"/>
        <v>#REF!</v>
      </c>
      <c r="BM200" s="53" t="e">
        <f t="shared" si="228"/>
        <v>#REF!</v>
      </c>
      <c r="BN200" s="53" t="e">
        <f t="shared" si="228"/>
        <v>#REF!</v>
      </c>
      <c r="BO200" s="53" t="e">
        <f t="shared" si="228"/>
        <v>#REF!</v>
      </c>
      <c r="BP200" s="53" t="e">
        <f t="shared" si="228"/>
        <v>#REF!</v>
      </c>
      <c r="BQ200" s="53" t="e">
        <f t="shared" si="228"/>
        <v>#REF!</v>
      </c>
      <c r="BR200" s="53" t="e">
        <f t="shared" si="228"/>
        <v>#REF!</v>
      </c>
      <c r="BS200" s="53" t="e">
        <f t="shared" si="228"/>
        <v>#REF!</v>
      </c>
      <c r="BT200" s="53" t="e">
        <f t="shared" si="228"/>
        <v>#REF!</v>
      </c>
      <c r="BU200" s="53" t="e">
        <f t="shared" si="228"/>
        <v>#REF!</v>
      </c>
      <c r="BV200" s="53" t="e">
        <f t="shared" si="228"/>
        <v>#REF!</v>
      </c>
      <c r="BW200" s="53" t="e">
        <f t="shared" si="228"/>
        <v>#REF!</v>
      </c>
      <c r="BX200" s="53" t="e">
        <f t="shared" si="228"/>
        <v>#REF!</v>
      </c>
      <c r="BY200" s="53" t="e">
        <f t="shared" si="228"/>
        <v>#REF!</v>
      </c>
      <c r="BZ200" s="53" t="e">
        <f t="shared" si="228"/>
        <v>#REF!</v>
      </c>
      <c r="CA200" s="53" t="e">
        <f t="shared" si="228"/>
        <v>#REF!</v>
      </c>
      <c r="CB200" s="53" t="e">
        <f t="shared" ref="CB200:CI200" si="229">CB192</f>
        <v>#REF!</v>
      </c>
      <c r="CC200" s="53" t="e">
        <f t="shared" si="229"/>
        <v>#REF!</v>
      </c>
      <c r="CD200" s="53" t="e">
        <f t="shared" si="229"/>
        <v>#REF!</v>
      </c>
      <c r="CE200" s="53" t="e">
        <f t="shared" si="229"/>
        <v>#REF!</v>
      </c>
      <c r="CF200" s="53" t="e">
        <f t="shared" si="229"/>
        <v>#REF!</v>
      </c>
      <c r="CG200" s="53" t="e">
        <f t="shared" si="229"/>
        <v>#REF!</v>
      </c>
      <c r="CH200" s="53" t="e">
        <f t="shared" si="229"/>
        <v>#REF!</v>
      </c>
      <c r="CI200" s="53" t="e">
        <f t="shared" si="229"/>
        <v>#REF!</v>
      </c>
    </row>
    <row r="201" spans="1:87" outlineLevel="1" x14ac:dyDescent="0.4">
      <c r="C201" t="s">
        <v>154</v>
      </c>
    </row>
    <row r="202" spans="1:87" outlineLevel="1" x14ac:dyDescent="0.4">
      <c r="C202" t="s">
        <v>154</v>
      </c>
      <c r="E202" s="12" t="str">
        <f>E194</f>
        <v>Driver: # of subscribers</v>
      </c>
      <c r="F202" s="12"/>
      <c r="G202" s="13"/>
      <c r="H202" s="34"/>
      <c r="I202" s="34"/>
      <c r="J202" s="34"/>
      <c r="K202" s="34"/>
      <c r="L202" s="34"/>
      <c r="M202" s="34"/>
      <c r="P202" s="34">
        <f>P194</f>
        <v>0</v>
      </c>
      <c r="Q202" s="34">
        <f t="shared" ref="Q202:CB202" si="230">Q194</f>
        <v>0</v>
      </c>
      <c r="R202" s="34" t="e">
        <f t="shared" si="230"/>
        <v>#REF!</v>
      </c>
      <c r="S202" s="34" t="e">
        <f t="shared" si="230"/>
        <v>#REF!</v>
      </c>
      <c r="T202" s="34" t="e">
        <f t="shared" si="230"/>
        <v>#REF!</v>
      </c>
      <c r="U202" s="34" t="e">
        <f t="shared" si="230"/>
        <v>#REF!</v>
      </c>
      <c r="V202" s="34" t="e">
        <f t="shared" si="230"/>
        <v>#REF!</v>
      </c>
      <c r="W202" s="34" t="e">
        <f t="shared" si="230"/>
        <v>#REF!</v>
      </c>
      <c r="X202" s="34" t="e">
        <f t="shared" si="230"/>
        <v>#REF!</v>
      </c>
      <c r="Y202" s="34" t="e">
        <f t="shared" si="230"/>
        <v>#REF!</v>
      </c>
      <c r="Z202" s="34" t="e">
        <f t="shared" si="230"/>
        <v>#REF!</v>
      </c>
      <c r="AA202" s="34" t="e">
        <f t="shared" si="230"/>
        <v>#REF!</v>
      </c>
      <c r="AB202" s="34" t="e">
        <f t="shared" si="230"/>
        <v>#REF!</v>
      </c>
      <c r="AC202" s="34" t="e">
        <f t="shared" si="230"/>
        <v>#REF!</v>
      </c>
      <c r="AD202" s="34" t="e">
        <f t="shared" si="230"/>
        <v>#REF!</v>
      </c>
      <c r="AE202" s="34" t="e">
        <f t="shared" si="230"/>
        <v>#REF!</v>
      </c>
      <c r="AF202" s="34" t="e">
        <f t="shared" si="230"/>
        <v>#REF!</v>
      </c>
      <c r="AG202" s="34" t="e">
        <f t="shared" si="230"/>
        <v>#REF!</v>
      </c>
      <c r="AH202" s="34" t="e">
        <f t="shared" si="230"/>
        <v>#REF!</v>
      </c>
      <c r="AI202" s="34" t="e">
        <f t="shared" si="230"/>
        <v>#REF!</v>
      </c>
      <c r="AJ202" s="34" t="e">
        <f t="shared" si="230"/>
        <v>#REF!</v>
      </c>
      <c r="AK202" s="34" t="e">
        <f t="shared" si="230"/>
        <v>#REF!</v>
      </c>
      <c r="AL202" s="34" t="e">
        <f t="shared" si="230"/>
        <v>#REF!</v>
      </c>
      <c r="AM202" s="34" t="e">
        <f t="shared" si="230"/>
        <v>#REF!</v>
      </c>
      <c r="AN202" s="34" t="e">
        <f t="shared" si="230"/>
        <v>#REF!</v>
      </c>
      <c r="AO202" s="34" t="e">
        <f t="shared" si="230"/>
        <v>#REF!</v>
      </c>
      <c r="AP202" s="34" t="e">
        <f t="shared" si="230"/>
        <v>#REF!</v>
      </c>
      <c r="AQ202" s="34" t="e">
        <f t="shared" si="230"/>
        <v>#REF!</v>
      </c>
      <c r="AR202" s="34" t="e">
        <f t="shared" si="230"/>
        <v>#REF!</v>
      </c>
      <c r="AS202" s="34" t="e">
        <f t="shared" si="230"/>
        <v>#REF!</v>
      </c>
      <c r="AT202" s="34" t="e">
        <f t="shared" si="230"/>
        <v>#REF!</v>
      </c>
      <c r="AU202" s="34" t="e">
        <f t="shared" si="230"/>
        <v>#REF!</v>
      </c>
      <c r="AV202" s="34" t="e">
        <f t="shared" si="230"/>
        <v>#REF!</v>
      </c>
      <c r="AW202" s="34" t="e">
        <f t="shared" si="230"/>
        <v>#REF!</v>
      </c>
      <c r="AX202" s="34" t="e">
        <f t="shared" si="230"/>
        <v>#REF!</v>
      </c>
      <c r="AY202" s="34" t="e">
        <f t="shared" si="230"/>
        <v>#REF!</v>
      </c>
      <c r="AZ202" s="34" t="e">
        <f t="shared" si="230"/>
        <v>#REF!</v>
      </c>
      <c r="BA202" s="34" t="e">
        <f t="shared" si="230"/>
        <v>#REF!</v>
      </c>
      <c r="BB202" s="34" t="e">
        <f t="shared" si="230"/>
        <v>#REF!</v>
      </c>
      <c r="BC202" s="34" t="e">
        <f t="shared" si="230"/>
        <v>#REF!</v>
      </c>
      <c r="BD202" s="34" t="e">
        <f t="shared" si="230"/>
        <v>#REF!</v>
      </c>
      <c r="BE202" s="34" t="e">
        <f t="shared" si="230"/>
        <v>#REF!</v>
      </c>
      <c r="BF202" s="34" t="e">
        <f t="shared" si="230"/>
        <v>#REF!</v>
      </c>
      <c r="BG202" s="34" t="e">
        <f t="shared" si="230"/>
        <v>#REF!</v>
      </c>
      <c r="BH202" s="34" t="e">
        <f t="shared" si="230"/>
        <v>#REF!</v>
      </c>
      <c r="BI202" s="34" t="e">
        <f t="shared" si="230"/>
        <v>#REF!</v>
      </c>
      <c r="BJ202" s="34" t="e">
        <f t="shared" si="230"/>
        <v>#REF!</v>
      </c>
      <c r="BK202" s="34" t="e">
        <f t="shared" si="230"/>
        <v>#REF!</v>
      </c>
      <c r="BL202" s="34" t="e">
        <f t="shared" si="230"/>
        <v>#REF!</v>
      </c>
      <c r="BM202" s="34" t="e">
        <f t="shared" si="230"/>
        <v>#REF!</v>
      </c>
      <c r="BN202" s="34" t="e">
        <f t="shared" si="230"/>
        <v>#REF!</v>
      </c>
      <c r="BO202" s="34" t="e">
        <f t="shared" si="230"/>
        <v>#REF!</v>
      </c>
      <c r="BP202" s="34" t="e">
        <f t="shared" si="230"/>
        <v>#REF!</v>
      </c>
      <c r="BQ202" s="34" t="e">
        <f t="shared" si="230"/>
        <v>#REF!</v>
      </c>
      <c r="BR202" s="34" t="e">
        <f t="shared" si="230"/>
        <v>#REF!</v>
      </c>
      <c r="BS202" s="34" t="e">
        <f t="shared" si="230"/>
        <v>#REF!</v>
      </c>
      <c r="BT202" s="34" t="e">
        <f t="shared" si="230"/>
        <v>#REF!</v>
      </c>
      <c r="BU202" s="34" t="e">
        <f t="shared" si="230"/>
        <v>#REF!</v>
      </c>
      <c r="BV202" s="34" t="e">
        <f t="shared" si="230"/>
        <v>#REF!</v>
      </c>
      <c r="BW202" s="34" t="e">
        <f t="shared" si="230"/>
        <v>#REF!</v>
      </c>
      <c r="BX202" s="34" t="e">
        <f t="shared" si="230"/>
        <v>#REF!</v>
      </c>
      <c r="BY202" s="34" t="e">
        <f t="shared" si="230"/>
        <v>#REF!</v>
      </c>
      <c r="BZ202" s="34" t="e">
        <f t="shared" si="230"/>
        <v>#REF!</v>
      </c>
      <c r="CA202" s="34" t="e">
        <f t="shared" si="230"/>
        <v>#REF!</v>
      </c>
      <c r="CB202" s="34" t="e">
        <f t="shared" si="230"/>
        <v>#REF!</v>
      </c>
      <c r="CC202" s="34" t="e">
        <f t="shared" ref="CC202:CI202" si="231">CC194</f>
        <v>#REF!</v>
      </c>
      <c r="CD202" s="34" t="e">
        <f t="shared" si="231"/>
        <v>#REF!</v>
      </c>
      <c r="CE202" s="34" t="e">
        <f t="shared" si="231"/>
        <v>#REF!</v>
      </c>
      <c r="CF202" s="34" t="e">
        <f t="shared" si="231"/>
        <v>#REF!</v>
      </c>
      <c r="CG202" s="34" t="e">
        <f t="shared" si="231"/>
        <v>#REF!</v>
      </c>
      <c r="CH202" s="34" t="e">
        <f t="shared" si="231"/>
        <v>#REF!</v>
      </c>
      <c r="CI202" s="34" t="e">
        <f t="shared" si="231"/>
        <v>#REF!</v>
      </c>
    </row>
    <row r="203" spans="1:87" outlineLevel="1" x14ac:dyDescent="0.4">
      <c r="C203" t="s">
        <v>154</v>
      </c>
    </row>
    <row r="204" spans="1:87" s="42" customFormat="1" x14ac:dyDescent="0.4">
      <c r="C204" s="52" t="s">
        <v>213</v>
      </c>
      <c r="D204" s="52"/>
      <c r="E204" s="41" t="s">
        <v>193</v>
      </c>
      <c r="F204" s="41"/>
      <c r="G204" s="68"/>
    </row>
    <row r="205" spans="1:87" x14ac:dyDescent="0.4">
      <c r="C205" t="s">
        <v>213</v>
      </c>
      <c r="E205" s="12" t="s">
        <v>76</v>
      </c>
      <c r="F205" s="12"/>
      <c r="G205" s="13"/>
      <c r="H205" s="15">
        <f t="shared" ref="H205:M205" si="232">SUMIF($2:$2,H$1,205:205)</f>
        <v>99999.999999999985</v>
      </c>
      <c r="I205" s="15">
        <f t="shared" si="232"/>
        <v>199999.99999999997</v>
      </c>
      <c r="J205" s="15">
        <f t="shared" si="232"/>
        <v>399999.99999999994</v>
      </c>
      <c r="K205" s="15">
        <f t="shared" si="232"/>
        <v>799999.99999999988</v>
      </c>
      <c r="L205" s="15">
        <f t="shared" si="232"/>
        <v>1599999.9999999998</v>
      </c>
      <c r="M205" s="15">
        <f t="shared" si="232"/>
        <v>3199999.9999999995</v>
      </c>
      <c r="P205" s="34">
        <f t="shared" ref="P205:AU205" si="233">P5</f>
        <v>8333.3333333333339</v>
      </c>
      <c r="Q205" s="34">
        <f t="shared" si="233"/>
        <v>8333.3333333333339</v>
      </c>
      <c r="R205" s="34">
        <f t="shared" si="233"/>
        <v>8333.3333333333339</v>
      </c>
      <c r="S205" s="34">
        <f t="shared" si="233"/>
        <v>8333.3333333333339</v>
      </c>
      <c r="T205" s="34">
        <f t="shared" si="233"/>
        <v>8333.3333333333339</v>
      </c>
      <c r="U205" s="34">
        <f t="shared" si="233"/>
        <v>8333.3333333333339</v>
      </c>
      <c r="V205" s="34">
        <f t="shared" si="233"/>
        <v>8333.3333333333339</v>
      </c>
      <c r="W205" s="34">
        <f t="shared" si="233"/>
        <v>8333.3333333333339</v>
      </c>
      <c r="X205" s="34">
        <f t="shared" si="233"/>
        <v>8333.3333333333339</v>
      </c>
      <c r="Y205" s="34">
        <f t="shared" si="233"/>
        <v>8333.3333333333339</v>
      </c>
      <c r="Z205" s="34">
        <f t="shared" si="233"/>
        <v>8333.3333333333339</v>
      </c>
      <c r="AA205" s="34">
        <f t="shared" si="233"/>
        <v>8333.3333333333339</v>
      </c>
      <c r="AB205" s="34">
        <f t="shared" si="233"/>
        <v>16666.666666666668</v>
      </c>
      <c r="AC205" s="34">
        <f t="shared" si="233"/>
        <v>16666.666666666668</v>
      </c>
      <c r="AD205" s="34">
        <f t="shared" si="233"/>
        <v>16666.666666666668</v>
      </c>
      <c r="AE205" s="34">
        <f t="shared" si="233"/>
        <v>16666.666666666668</v>
      </c>
      <c r="AF205" s="34">
        <f t="shared" si="233"/>
        <v>16666.666666666668</v>
      </c>
      <c r="AG205" s="34">
        <f t="shared" si="233"/>
        <v>16666.666666666668</v>
      </c>
      <c r="AH205" s="34">
        <f t="shared" si="233"/>
        <v>16666.666666666668</v>
      </c>
      <c r="AI205" s="34">
        <f t="shared" si="233"/>
        <v>16666.666666666668</v>
      </c>
      <c r="AJ205" s="34">
        <f t="shared" si="233"/>
        <v>16666.666666666668</v>
      </c>
      <c r="AK205" s="34">
        <f t="shared" si="233"/>
        <v>16666.666666666668</v>
      </c>
      <c r="AL205" s="34">
        <f t="shared" si="233"/>
        <v>16666.666666666668</v>
      </c>
      <c r="AM205" s="34">
        <f t="shared" si="233"/>
        <v>16666.666666666668</v>
      </c>
      <c r="AN205" s="34">
        <f t="shared" si="233"/>
        <v>33333.333333333336</v>
      </c>
      <c r="AO205" s="34">
        <f t="shared" si="233"/>
        <v>33333.333333333336</v>
      </c>
      <c r="AP205" s="34">
        <f t="shared" si="233"/>
        <v>33333.333333333336</v>
      </c>
      <c r="AQ205" s="34">
        <f t="shared" si="233"/>
        <v>33333.333333333336</v>
      </c>
      <c r="AR205" s="34">
        <f t="shared" si="233"/>
        <v>33333.333333333336</v>
      </c>
      <c r="AS205" s="34">
        <f t="shared" si="233"/>
        <v>33333.333333333336</v>
      </c>
      <c r="AT205" s="34">
        <f t="shared" si="233"/>
        <v>33333.333333333336</v>
      </c>
      <c r="AU205" s="34">
        <f t="shared" si="233"/>
        <v>33333.333333333336</v>
      </c>
      <c r="AV205" s="34">
        <f t="shared" ref="AV205:CA205" si="234">AV5</f>
        <v>33333.333333333336</v>
      </c>
      <c r="AW205" s="34">
        <f t="shared" si="234"/>
        <v>33333.333333333336</v>
      </c>
      <c r="AX205" s="34">
        <f t="shared" si="234"/>
        <v>33333.333333333336</v>
      </c>
      <c r="AY205" s="34">
        <f t="shared" si="234"/>
        <v>33333.333333333336</v>
      </c>
      <c r="AZ205" s="34">
        <f t="shared" si="234"/>
        <v>66666.666666666672</v>
      </c>
      <c r="BA205" s="34">
        <f t="shared" si="234"/>
        <v>66666.666666666672</v>
      </c>
      <c r="BB205" s="34">
        <f t="shared" si="234"/>
        <v>66666.666666666672</v>
      </c>
      <c r="BC205" s="34">
        <f t="shared" si="234"/>
        <v>66666.666666666672</v>
      </c>
      <c r="BD205" s="34">
        <f t="shared" si="234"/>
        <v>66666.666666666672</v>
      </c>
      <c r="BE205" s="34">
        <f t="shared" si="234"/>
        <v>66666.666666666672</v>
      </c>
      <c r="BF205" s="34">
        <f t="shared" si="234"/>
        <v>66666.666666666672</v>
      </c>
      <c r="BG205" s="34">
        <f t="shared" si="234"/>
        <v>66666.666666666672</v>
      </c>
      <c r="BH205" s="34">
        <f t="shared" si="234"/>
        <v>66666.666666666672</v>
      </c>
      <c r="BI205" s="34">
        <f t="shared" si="234"/>
        <v>66666.666666666672</v>
      </c>
      <c r="BJ205" s="34">
        <f t="shared" si="234"/>
        <v>66666.666666666672</v>
      </c>
      <c r="BK205" s="34">
        <f t="shared" si="234"/>
        <v>66666.666666666672</v>
      </c>
      <c r="BL205" s="34">
        <f t="shared" si="234"/>
        <v>133333.33333333334</v>
      </c>
      <c r="BM205" s="34">
        <f t="shared" si="234"/>
        <v>133333.33333333334</v>
      </c>
      <c r="BN205" s="34">
        <f t="shared" si="234"/>
        <v>133333.33333333334</v>
      </c>
      <c r="BO205" s="34">
        <f t="shared" si="234"/>
        <v>133333.33333333334</v>
      </c>
      <c r="BP205" s="34">
        <f t="shared" si="234"/>
        <v>133333.33333333334</v>
      </c>
      <c r="BQ205" s="34">
        <f t="shared" si="234"/>
        <v>133333.33333333334</v>
      </c>
      <c r="BR205" s="34">
        <f t="shared" si="234"/>
        <v>133333.33333333334</v>
      </c>
      <c r="BS205" s="34">
        <f t="shared" si="234"/>
        <v>133333.33333333334</v>
      </c>
      <c r="BT205" s="34">
        <f t="shared" si="234"/>
        <v>133333.33333333334</v>
      </c>
      <c r="BU205" s="34">
        <f t="shared" si="234"/>
        <v>133333.33333333334</v>
      </c>
      <c r="BV205" s="34">
        <f t="shared" si="234"/>
        <v>133333.33333333334</v>
      </c>
      <c r="BW205" s="34">
        <f t="shared" si="234"/>
        <v>133333.33333333334</v>
      </c>
      <c r="BX205" s="34">
        <f t="shared" si="234"/>
        <v>266666.66666666669</v>
      </c>
      <c r="BY205" s="34">
        <f t="shared" si="234"/>
        <v>266666.66666666669</v>
      </c>
      <c r="BZ205" s="34">
        <f t="shared" si="234"/>
        <v>266666.66666666669</v>
      </c>
      <c r="CA205" s="34">
        <f t="shared" si="234"/>
        <v>266666.66666666669</v>
      </c>
      <c r="CB205" s="34">
        <f t="shared" ref="CB205:CI205" si="235">CB5</f>
        <v>266666.66666666669</v>
      </c>
      <c r="CC205" s="34">
        <f t="shared" si="235"/>
        <v>266666.66666666669</v>
      </c>
      <c r="CD205" s="34">
        <f t="shared" si="235"/>
        <v>266666.66666666669</v>
      </c>
      <c r="CE205" s="34">
        <f t="shared" si="235"/>
        <v>266666.66666666669</v>
      </c>
      <c r="CF205" s="34">
        <f t="shared" si="235"/>
        <v>266666.66666666669</v>
      </c>
      <c r="CG205" s="34">
        <f t="shared" si="235"/>
        <v>266666.66666666669</v>
      </c>
      <c r="CH205" s="34">
        <f t="shared" si="235"/>
        <v>266666.66666666669</v>
      </c>
      <c r="CI205" s="34">
        <f t="shared" si="235"/>
        <v>266666.66666666669</v>
      </c>
    </row>
    <row r="206" spans="1:87" x14ac:dyDescent="0.4">
      <c r="C206" t="s">
        <v>213</v>
      </c>
      <c r="E206" s="12" t="s">
        <v>77</v>
      </c>
      <c r="F206" s="12"/>
      <c r="G206" s="13"/>
      <c r="H206" s="29">
        <v>10</v>
      </c>
      <c r="I206" s="29">
        <v>10</v>
      </c>
      <c r="J206" s="29">
        <v>10</v>
      </c>
      <c r="K206" s="29">
        <v>10</v>
      </c>
      <c r="L206" s="29">
        <v>10</v>
      </c>
      <c r="M206" s="29">
        <v>10</v>
      </c>
      <c r="P206" s="30" cm="1">
        <f t="array" ref="P206">INDEX($H:$M,ROW(),MATCH(P$2,$H$1:$M$1,0))</f>
        <v>10</v>
      </c>
      <c r="Q206" s="30" cm="1">
        <f t="array" ref="Q206">INDEX($H:$M,ROW(),MATCH(Q$2,$H$1:$M$1,0))</f>
        <v>10</v>
      </c>
      <c r="R206" s="30" cm="1">
        <f t="array" ref="R206">INDEX($H:$M,ROW(),MATCH(R$2,$H$1:$M$1,0))</f>
        <v>10</v>
      </c>
      <c r="S206" s="30" cm="1">
        <f t="array" ref="S206">INDEX($H:$M,ROW(),MATCH(S$2,$H$1:$M$1,0))</f>
        <v>10</v>
      </c>
      <c r="T206" s="30" cm="1">
        <f t="array" ref="T206">INDEX($H:$M,ROW(),MATCH(T$2,$H$1:$M$1,0))</f>
        <v>10</v>
      </c>
      <c r="U206" s="30" cm="1">
        <f t="array" ref="U206">INDEX($H:$M,ROW(),MATCH(U$2,$H$1:$M$1,0))</f>
        <v>10</v>
      </c>
      <c r="V206" s="30" cm="1">
        <f t="array" ref="V206">INDEX($H:$M,ROW(),MATCH(V$2,$H$1:$M$1,0))</f>
        <v>10</v>
      </c>
      <c r="W206" s="30" cm="1">
        <f t="array" ref="W206">INDEX($H:$M,ROW(),MATCH(W$2,$H$1:$M$1,0))</f>
        <v>10</v>
      </c>
      <c r="X206" s="30" cm="1">
        <f t="array" ref="X206">INDEX($H:$M,ROW(),MATCH(X$2,$H$1:$M$1,0))</f>
        <v>10</v>
      </c>
      <c r="Y206" s="30" cm="1">
        <f t="array" ref="Y206">INDEX($H:$M,ROW(),MATCH(Y$2,$H$1:$M$1,0))</f>
        <v>10</v>
      </c>
      <c r="Z206" s="30" cm="1">
        <f t="array" ref="Z206">INDEX($H:$M,ROW(),MATCH(Z$2,$H$1:$M$1,0))</f>
        <v>10</v>
      </c>
      <c r="AA206" s="30" cm="1">
        <f t="array" ref="AA206">INDEX($H:$M,ROW(),MATCH(AA$2,$H$1:$M$1,0))</f>
        <v>10</v>
      </c>
      <c r="AB206" s="30" cm="1">
        <f t="array" ref="AB206">INDEX($H:$M,ROW(),MATCH(AB$2,$H$1:$M$1,0))</f>
        <v>10</v>
      </c>
      <c r="AC206" s="30" cm="1">
        <f t="array" ref="AC206">INDEX($H:$M,ROW(),MATCH(AC$2,$H$1:$M$1,0))</f>
        <v>10</v>
      </c>
      <c r="AD206" s="30" cm="1">
        <f t="array" ref="AD206">INDEX($H:$M,ROW(),MATCH(AD$2,$H$1:$M$1,0))</f>
        <v>10</v>
      </c>
      <c r="AE206" s="30" cm="1">
        <f t="array" ref="AE206">INDEX($H:$M,ROW(),MATCH(AE$2,$H$1:$M$1,0))</f>
        <v>10</v>
      </c>
      <c r="AF206" s="30" cm="1">
        <f t="array" ref="AF206">INDEX($H:$M,ROW(),MATCH(AF$2,$H$1:$M$1,0))</f>
        <v>10</v>
      </c>
      <c r="AG206" s="30" cm="1">
        <f t="array" ref="AG206">INDEX($H:$M,ROW(),MATCH(AG$2,$H$1:$M$1,0))</f>
        <v>10</v>
      </c>
      <c r="AH206" s="30" cm="1">
        <f t="array" ref="AH206">INDEX($H:$M,ROW(),MATCH(AH$2,$H$1:$M$1,0))</f>
        <v>10</v>
      </c>
      <c r="AI206" s="30" cm="1">
        <f t="array" ref="AI206">INDEX($H:$M,ROW(),MATCH(AI$2,$H$1:$M$1,0))</f>
        <v>10</v>
      </c>
      <c r="AJ206" s="30" cm="1">
        <f t="array" ref="AJ206">INDEX($H:$M,ROW(),MATCH(AJ$2,$H$1:$M$1,0))</f>
        <v>10</v>
      </c>
      <c r="AK206" s="30" cm="1">
        <f t="array" ref="AK206">INDEX($H:$M,ROW(),MATCH(AK$2,$H$1:$M$1,0))</f>
        <v>10</v>
      </c>
      <c r="AL206" s="30" cm="1">
        <f t="array" ref="AL206">INDEX($H:$M,ROW(),MATCH(AL$2,$H$1:$M$1,0))</f>
        <v>10</v>
      </c>
      <c r="AM206" s="30" cm="1">
        <f t="array" ref="AM206">INDEX($H:$M,ROW(),MATCH(AM$2,$H$1:$M$1,0))</f>
        <v>10</v>
      </c>
      <c r="AN206" s="30" cm="1">
        <f t="array" ref="AN206">INDEX($H:$M,ROW(),MATCH(AN$2,$H$1:$M$1,0))</f>
        <v>10</v>
      </c>
      <c r="AO206" s="30" cm="1">
        <f t="array" ref="AO206">INDEX($H:$M,ROW(),MATCH(AO$2,$H$1:$M$1,0))</f>
        <v>10</v>
      </c>
      <c r="AP206" s="30" cm="1">
        <f t="array" ref="AP206">INDEX($H:$M,ROW(),MATCH(AP$2,$H$1:$M$1,0))</f>
        <v>10</v>
      </c>
      <c r="AQ206" s="30" cm="1">
        <f t="array" ref="AQ206">INDEX($H:$M,ROW(),MATCH(AQ$2,$H$1:$M$1,0))</f>
        <v>10</v>
      </c>
      <c r="AR206" s="30" cm="1">
        <f t="array" ref="AR206">INDEX($H:$M,ROW(),MATCH(AR$2,$H$1:$M$1,0))</f>
        <v>10</v>
      </c>
      <c r="AS206" s="30" cm="1">
        <f t="array" ref="AS206">INDEX($H:$M,ROW(),MATCH(AS$2,$H$1:$M$1,0))</f>
        <v>10</v>
      </c>
      <c r="AT206" s="30" cm="1">
        <f t="array" ref="AT206">INDEX($H:$M,ROW(),MATCH(AT$2,$H$1:$M$1,0))</f>
        <v>10</v>
      </c>
      <c r="AU206" s="30" cm="1">
        <f t="array" ref="AU206">INDEX($H:$M,ROW(),MATCH(AU$2,$H$1:$M$1,0))</f>
        <v>10</v>
      </c>
      <c r="AV206" s="30" cm="1">
        <f t="array" ref="AV206">INDEX($H:$M,ROW(),MATCH(AV$2,$H$1:$M$1,0))</f>
        <v>10</v>
      </c>
      <c r="AW206" s="30" cm="1">
        <f t="array" ref="AW206">INDEX($H:$M,ROW(),MATCH(AW$2,$H$1:$M$1,0))</f>
        <v>10</v>
      </c>
      <c r="AX206" s="30" cm="1">
        <f t="array" ref="AX206">INDEX($H:$M,ROW(),MATCH(AX$2,$H$1:$M$1,0))</f>
        <v>10</v>
      </c>
      <c r="AY206" s="30" cm="1">
        <f t="array" ref="AY206">INDEX($H:$M,ROW(),MATCH(AY$2,$H$1:$M$1,0))</f>
        <v>10</v>
      </c>
      <c r="AZ206" s="30" cm="1">
        <f t="array" ref="AZ206">INDEX($H:$M,ROW(),MATCH(AZ$2,$H$1:$M$1,0))</f>
        <v>10</v>
      </c>
      <c r="BA206" s="30" cm="1">
        <f t="array" ref="BA206">INDEX($H:$M,ROW(),MATCH(BA$2,$H$1:$M$1,0))</f>
        <v>10</v>
      </c>
      <c r="BB206" s="30" cm="1">
        <f t="array" ref="BB206">INDEX($H:$M,ROW(),MATCH(BB$2,$H$1:$M$1,0))</f>
        <v>10</v>
      </c>
      <c r="BC206" s="30" cm="1">
        <f t="array" ref="BC206">INDEX($H:$M,ROW(),MATCH(BC$2,$H$1:$M$1,0))</f>
        <v>10</v>
      </c>
      <c r="BD206" s="30" cm="1">
        <f t="array" ref="BD206">INDEX($H:$M,ROW(),MATCH(BD$2,$H$1:$M$1,0))</f>
        <v>10</v>
      </c>
      <c r="BE206" s="30" cm="1">
        <f t="array" ref="BE206">INDEX($H:$M,ROW(),MATCH(BE$2,$H$1:$M$1,0))</f>
        <v>10</v>
      </c>
      <c r="BF206" s="30" cm="1">
        <f t="array" ref="BF206">INDEX($H:$M,ROW(),MATCH(BF$2,$H$1:$M$1,0))</f>
        <v>10</v>
      </c>
      <c r="BG206" s="30" cm="1">
        <f t="array" ref="BG206">INDEX($H:$M,ROW(),MATCH(BG$2,$H$1:$M$1,0))</f>
        <v>10</v>
      </c>
      <c r="BH206" s="30" cm="1">
        <f t="array" ref="BH206">INDEX($H:$M,ROW(),MATCH(BH$2,$H$1:$M$1,0))</f>
        <v>10</v>
      </c>
      <c r="BI206" s="30" cm="1">
        <f t="array" ref="BI206">INDEX($H:$M,ROW(),MATCH(BI$2,$H$1:$M$1,0))</f>
        <v>10</v>
      </c>
      <c r="BJ206" s="30" cm="1">
        <f t="array" ref="BJ206">INDEX($H:$M,ROW(),MATCH(BJ$2,$H$1:$M$1,0))</f>
        <v>10</v>
      </c>
      <c r="BK206" s="30" cm="1">
        <f t="array" ref="BK206">INDEX($H:$M,ROW(),MATCH(BK$2,$H$1:$M$1,0))</f>
        <v>10</v>
      </c>
      <c r="BL206" s="30" cm="1">
        <f t="array" ref="BL206">INDEX($H:$M,ROW(),MATCH(BL$2,$H$1:$M$1,0))</f>
        <v>10</v>
      </c>
      <c r="BM206" s="30" cm="1">
        <f t="array" ref="BM206">INDEX($H:$M,ROW(),MATCH(BM$2,$H$1:$M$1,0))</f>
        <v>10</v>
      </c>
      <c r="BN206" s="30" cm="1">
        <f t="array" ref="BN206">INDEX($H:$M,ROW(),MATCH(BN$2,$H$1:$M$1,0))</f>
        <v>10</v>
      </c>
      <c r="BO206" s="30" cm="1">
        <f t="array" ref="BO206">INDEX($H:$M,ROW(),MATCH(BO$2,$H$1:$M$1,0))</f>
        <v>10</v>
      </c>
      <c r="BP206" s="30" cm="1">
        <f t="array" ref="BP206">INDEX($H:$M,ROW(),MATCH(BP$2,$H$1:$M$1,0))</f>
        <v>10</v>
      </c>
      <c r="BQ206" s="30" cm="1">
        <f t="array" ref="BQ206">INDEX($H:$M,ROW(),MATCH(BQ$2,$H$1:$M$1,0))</f>
        <v>10</v>
      </c>
      <c r="BR206" s="30" cm="1">
        <f t="array" ref="BR206">INDEX($H:$M,ROW(),MATCH(BR$2,$H$1:$M$1,0))</f>
        <v>10</v>
      </c>
      <c r="BS206" s="30" cm="1">
        <f t="array" ref="BS206">INDEX($H:$M,ROW(),MATCH(BS$2,$H$1:$M$1,0))</f>
        <v>10</v>
      </c>
      <c r="BT206" s="30" cm="1">
        <f t="array" ref="BT206">INDEX($H:$M,ROW(),MATCH(BT$2,$H$1:$M$1,0))</f>
        <v>10</v>
      </c>
      <c r="BU206" s="30" cm="1">
        <f t="array" ref="BU206">INDEX($H:$M,ROW(),MATCH(BU$2,$H$1:$M$1,0))</f>
        <v>10</v>
      </c>
      <c r="BV206" s="30" cm="1">
        <f t="array" ref="BV206">INDEX($H:$M,ROW(),MATCH(BV$2,$H$1:$M$1,0))</f>
        <v>10</v>
      </c>
      <c r="BW206" s="30" cm="1">
        <f t="array" ref="BW206">INDEX($H:$M,ROW(),MATCH(BW$2,$H$1:$M$1,0))</f>
        <v>10</v>
      </c>
      <c r="BX206" s="30" cm="1">
        <f t="array" ref="BX206">INDEX($H:$M,ROW(),MATCH(BX$2,$H$1:$M$1,0))</f>
        <v>10</v>
      </c>
      <c r="BY206" s="30" cm="1">
        <f t="array" ref="BY206">INDEX($H:$M,ROW(),MATCH(BY$2,$H$1:$M$1,0))</f>
        <v>10</v>
      </c>
      <c r="BZ206" s="30" cm="1">
        <f t="array" ref="BZ206">INDEX($H:$M,ROW(),MATCH(BZ$2,$H$1:$M$1,0))</f>
        <v>10</v>
      </c>
      <c r="CA206" s="30" cm="1">
        <f t="array" ref="CA206">INDEX($H:$M,ROW(),MATCH(CA$2,$H$1:$M$1,0))</f>
        <v>10</v>
      </c>
      <c r="CB206" s="30" cm="1">
        <f t="array" ref="CB206">INDEX($H:$M,ROW(),MATCH(CB$2,$H$1:$M$1,0))</f>
        <v>10</v>
      </c>
      <c r="CC206" s="30" cm="1">
        <f t="array" ref="CC206">INDEX($H:$M,ROW(),MATCH(CC$2,$H$1:$M$1,0))</f>
        <v>10</v>
      </c>
      <c r="CD206" s="30" cm="1">
        <f t="array" ref="CD206">INDEX($H:$M,ROW(),MATCH(CD$2,$H$1:$M$1,0))</f>
        <v>10</v>
      </c>
      <c r="CE206" s="30" cm="1">
        <f t="array" ref="CE206">INDEX($H:$M,ROW(),MATCH(CE$2,$H$1:$M$1,0))</f>
        <v>10</v>
      </c>
      <c r="CF206" s="30" cm="1">
        <f t="array" ref="CF206">INDEX($H:$M,ROW(),MATCH(CF$2,$H$1:$M$1,0))</f>
        <v>10</v>
      </c>
      <c r="CG206" s="30" cm="1">
        <f t="array" ref="CG206">INDEX($H:$M,ROW(),MATCH(CG$2,$H$1:$M$1,0))</f>
        <v>10</v>
      </c>
      <c r="CH206" s="30" cm="1">
        <f t="array" ref="CH206">INDEX($H:$M,ROW(),MATCH(CH$2,$H$1:$M$1,0))</f>
        <v>10</v>
      </c>
      <c r="CI206" s="30" cm="1">
        <f t="array" ref="CI206">INDEX($H:$M,ROW(),MATCH(CI$2,$H$1:$M$1,0))</f>
        <v>10</v>
      </c>
    </row>
    <row r="207" spans="1:87" x14ac:dyDescent="0.4">
      <c r="B207" t="s">
        <v>80</v>
      </c>
      <c r="C207" t="s">
        <v>213</v>
      </c>
      <c r="E207" s="27" t="s">
        <v>78</v>
      </c>
      <c r="F207" s="27"/>
      <c r="G207" s="9"/>
      <c r="H207" s="33">
        <f t="shared" ref="H207:M207" si="236">SUMIF($2:$2,H$1,207:207)</f>
        <v>1000000.0000000003</v>
      </c>
      <c r="I207" s="33">
        <f t="shared" si="236"/>
        <v>2000000.0000000007</v>
      </c>
      <c r="J207" s="33">
        <f t="shared" si="236"/>
        <v>4000000.0000000014</v>
      </c>
      <c r="K207" s="33">
        <f t="shared" si="236"/>
        <v>8000000.0000000028</v>
      </c>
      <c r="L207" s="33">
        <f t="shared" si="236"/>
        <v>16000000.000000006</v>
      </c>
      <c r="M207" s="33">
        <f t="shared" si="236"/>
        <v>32000000.000000011</v>
      </c>
      <c r="N207" s="27"/>
      <c r="O207" s="27"/>
      <c r="P207" s="28">
        <f>P206*P205</f>
        <v>83333.333333333343</v>
      </c>
      <c r="Q207" s="28">
        <f t="shared" ref="Q207:CB207" si="237">Q206*Q205</f>
        <v>83333.333333333343</v>
      </c>
      <c r="R207" s="28">
        <f t="shared" si="237"/>
        <v>83333.333333333343</v>
      </c>
      <c r="S207" s="28">
        <f t="shared" si="237"/>
        <v>83333.333333333343</v>
      </c>
      <c r="T207" s="28">
        <f t="shared" si="237"/>
        <v>83333.333333333343</v>
      </c>
      <c r="U207" s="28">
        <f t="shared" si="237"/>
        <v>83333.333333333343</v>
      </c>
      <c r="V207" s="28">
        <f t="shared" si="237"/>
        <v>83333.333333333343</v>
      </c>
      <c r="W207" s="28">
        <f t="shared" si="237"/>
        <v>83333.333333333343</v>
      </c>
      <c r="X207" s="28">
        <f t="shared" si="237"/>
        <v>83333.333333333343</v>
      </c>
      <c r="Y207" s="28">
        <f t="shared" si="237"/>
        <v>83333.333333333343</v>
      </c>
      <c r="Z207" s="28">
        <f t="shared" si="237"/>
        <v>83333.333333333343</v>
      </c>
      <c r="AA207" s="28">
        <f t="shared" si="237"/>
        <v>83333.333333333343</v>
      </c>
      <c r="AB207" s="28">
        <f t="shared" si="237"/>
        <v>166666.66666666669</v>
      </c>
      <c r="AC207" s="28">
        <f t="shared" si="237"/>
        <v>166666.66666666669</v>
      </c>
      <c r="AD207" s="28">
        <f t="shared" si="237"/>
        <v>166666.66666666669</v>
      </c>
      <c r="AE207" s="28">
        <f t="shared" si="237"/>
        <v>166666.66666666669</v>
      </c>
      <c r="AF207" s="28">
        <f t="shared" si="237"/>
        <v>166666.66666666669</v>
      </c>
      <c r="AG207" s="28">
        <f t="shared" si="237"/>
        <v>166666.66666666669</v>
      </c>
      <c r="AH207" s="28">
        <f t="shared" si="237"/>
        <v>166666.66666666669</v>
      </c>
      <c r="AI207" s="28">
        <f t="shared" si="237"/>
        <v>166666.66666666669</v>
      </c>
      <c r="AJ207" s="28">
        <f t="shared" si="237"/>
        <v>166666.66666666669</v>
      </c>
      <c r="AK207" s="28">
        <f t="shared" si="237"/>
        <v>166666.66666666669</v>
      </c>
      <c r="AL207" s="28">
        <f t="shared" si="237"/>
        <v>166666.66666666669</v>
      </c>
      <c r="AM207" s="28">
        <f t="shared" si="237"/>
        <v>166666.66666666669</v>
      </c>
      <c r="AN207" s="28">
        <f t="shared" si="237"/>
        <v>333333.33333333337</v>
      </c>
      <c r="AO207" s="28">
        <f t="shared" si="237"/>
        <v>333333.33333333337</v>
      </c>
      <c r="AP207" s="28">
        <f t="shared" si="237"/>
        <v>333333.33333333337</v>
      </c>
      <c r="AQ207" s="28">
        <f t="shared" si="237"/>
        <v>333333.33333333337</v>
      </c>
      <c r="AR207" s="28">
        <f t="shared" si="237"/>
        <v>333333.33333333337</v>
      </c>
      <c r="AS207" s="28">
        <f t="shared" si="237"/>
        <v>333333.33333333337</v>
      </c>
      <c r="AT207" s="28">
        <f t="shared" si="237"/>
        <v>333333.33333333337</v>
      </c>
      <c r="AU207" s="28">
        <f t="shared" si="237"/>
        <v>333333.33333333337</v>
      </c>
      <c r="AV207" s="28">
        <f t="shared" si="237"/>
        <v>333333.33333333337</v>
      </c>
      <c r="AW207" s="28">
        <f t="shared" si="237"/>
        <v>333333.33333333337</v>
      </c>
      <c r="AX207" s="28">
        <f t="shared" si="237"/>
        <v>333333.33333333337</v>
      </c>
      <c r="AY207" s="28">
        <f t="shared" si="237"/>
        <v>333333.33333333337</v>
      </c>
      <c r="AZ207" s="28">
        <f t="shared" si="237"/>
        <v>666666.66666666674</v>
      </c>
      <c r="BA207" s="28">
        <f t="shared" si="237"/>
        <v>666666.66666666674</v>
      </c>
      <c r="BB207" s="28">
        <f t="shared" si="237"/>
        <v>666666.66666666674</v>
      </c>
      <c r="BC207" s="28">
        <f t="shared" si="237"/>
        <v>666666.66666666674</v>
      </c>
      <c r="BD207" s="28">
        <f t="shared" si="237"/>
        <v>666666.66666666674</v>
      </c>
      <c r="BE207" s="28">
        <f t="shared" si="237"/>
        <v>666666.66666666674</v>
      </c>
      <c r="BF207" s="28">
        <f t="shared" si="237"/>
        <v>666666.66666666674</v>
      </c>
      <c r="BG207" s="28">
        <f t="shared" si="237"/>
        <v>666666.66666666674</v>
      </c>
      <c r="BH207" s="28">
        <f t="shared" si="237"/>
        <v>666666.66666666674</v>
      </c>
      <c r="BI207" s="28">
        <f t="shared" si="237"/>
        <v>666666.66666666674</v>
      </c>
      <c r="BJ207" s="28">
        <f t="shared" si="237"/>
        <v>666666.66666666674</v>
      </c>
      <c r="BK207" s="28">
        <f t="shared" si="237"/>
        <v>666666.66666666674</v>
      </c>
      <c r="BL207" s="28">
        <f t="shared" si="237"/>
        <v>1333333.3333333335</v>
      </c>
      <c r="BM207" s="28">
        <f t="shared" si="237"/>
        <v>1333333.3333333335</v>
      </c>
      <c r="BN207" s="28">
        <f t="shared" si="237"/>
        <v>1333333.3333333335</v>
      </c>
      <c r="BO207" s="28">
        <f t="shared" si="237"/>
        <v>1333333.3333333335</v>
      </c>
      <c r="BP207" s="28">
        <f t="shared" si="237"/>
        <v>1333333.3333333335</v>
      </c>
      <c r="BQ207" s="28">
        <f t="shared" si="237"/>
        <v>1333333.3333333335</v>
      </c>
      <c r="BR207" s="28">
        <f t="shared" si="237"/>
        <v>1333333.3333333335</v>
      </c>
      <c r="BS207" s="28">
        <f t="shared" si="237"/>
        <v>1333333.3333333335</v>
      </c>
      <c r="BT207" s="28">
        <f t="shared" si="237"/>
        <v>1333333.3333333335</v>
      </c>
      <c r="BU207" s="28">
        <f t="shared" si="237"/>
        <v>1333333.3333333335</v>
      </c>
      <c r="BV207" s="28">
        <f t="shared" si="237"/>
        <v>1333333.3333333335</v>
      </c>
      <c r="BW207" s="28">
        <f t="shared" si="237"/>
        <v>1333333.3333333335</v>
      </c>
      <c r="BX207" s="28">
        <f t="shared" si="237"/>
        <v>2666666.666666667</v>
      </c>
      <c r="BY207" s="28">
        <f t="shared" si="237"/>
        <v>2666666.666666667</v>
      </c>
      <c r="BZ207" s="28">
        <f t="shared" si="237"/>
        <v>2666666.666666667</v>
      </c>
      <c r="CA207" s="28">
        <f t="shared" si="237"/>
        <v>2666666.666666667</v>
      </c>
      <c r="CB207" s="28">
        <f t="shared" si="237"/>
        <v>2666666.666666667</v>
      </c>
      <c r="CC207" s="28">
        <f t="shared" ref="CC207:CI207" si="238">CC206*CC205</f>
        <v>2666666.666666667</v>
      </c>
      <c r="CD207" s="28">
        <f t="shared" si="238"/>
        <v>2666666.666666667</v>
      </c>
      <c r="CE207" s="28">
        <f t="shared" si="238"/>
        <v>2666666.666666667</v>
      </c>
      <c r="CF207" s="28">
        <f t="shared" si="238"/>
        <v>2666666.666666667</v>
      </c>
      <c r="CG207" s="28">
        <f t="shared" si="238"/>
        <v>2666666.666666667</v>
      </c>
      <c r="CH207" s="28">
        <f t="shared" si="238"/>
        <v>2666666.666666667</v>
      </c>
      <c r="CI207" s="28">
        <f t="shared" si="238"/>
        <v>2666666.666666667</v>
      </c>
    </row>
    <row r="208" spans="1:87" x14ac:dyDescent="0.4">
      <c r="C208" t="s">
        <v>213</v>
      </c>
      <c r="E208" s="12" t="s">
        <v>79</v>
      </c>
      <c r="F208" s="12"/>
      <c r="G208" s="13"/>
      <c r="H208" s="25">
        <v>0.1</v>
      </c>
      <c r="I208" s="25">
        <v>0.1</v>
      </c>
      <c r="J208" s="25">
        <v>0.1</v>
      </c>
      <c r="K208" s="25">
        <v>0.1</v>
      </c>
      <c r="L208" s="25">
        <v>0.1</v>
      </c>
      <c r="M208" s="25">
        <v>0.1</v>
      </c>
      <c r="P208" s="26" cm="1">
        <f t="array" ref="P208">INDEX($H:$M,ROW(),MATCH(P$2,$H$1:$M$1,0))</f>
        <v>0.1</v>
      </c>
      <c r="Q208" s="26" cm="1">
        <f t="array" ref="Q208">INDEX($H:$M,ROW(),MATCH(Q$2,$H$1:$M$1,0))</f>
        <v>0.1</v>
      </c>
      <c r="R208" s="26" cm="1">
        <f t="array" ref="R208">INDEX($H:$M,ROW(),MATCH(R$2,$H$1:$M$1,0))</f>
        <v>0.1</v>
      </c>
      <c r="S208" s="26" cm="1">
        <f t="array" ref="S208">INDEX($H:$M,ROW(),MATCH(S$2,$H$1:$M$1,0))</f>
        <v>0.1</v>
      </c>
      <c r="T208" s="26" cm="1">
        <f t="array" ref="T208">INDEX($H:$M,ROW(),MATCH(T$2,$H$1:$M$1,0))</f>
        <v>0.1</v>
      </c>
      <c r="U208" s="26" cm="1">
        <f t="array" ref="U208">INDEX($H:$M,ROW(),MATCH(U$2,$H$1:$M$1,0))</f>
        <v>0.1</v>
      </c>
      <c r="V208" s="26" cm="1">
        <f t="array" ref="V208">INDEX($H:$M,ROW(),MATCH(V$2,$H$1:$M$1,0))</f>
        <v>0.1</v>
      </c>
      <c r="W208" s="26" cm="1">
        <f t="array" ref="W208">INDEX($H:$M,ROW(),MATCH(W$2,$H$1:$M$1,0))</f>
        <v>0.1</v>
      </c>
      <c r="X208" s="26" cm="1">
        <f t="array" ref="X208">INDEX($H:$M,ROW(),MATCH(X$2,$H$1:$M$1,0))</f>
        <v>0.1</v>
      </c>
      <c r="Y208" s="26" cm="1">
        <f t="array" ref="Y208">INDEX($H:$M,ROW(),MATCH(Y$2,$H$1:$M$1,0))</f>
        <v>0.1</v>
      </c>
      <c r="Z208" s="26" cm="1">
        <f t="array" ref="Z208">INDEX($H:$M,ROW(),MATCH(Z$2,$H$1:$M$1,0))</f>
        <v>0.1</v>
      </c>
      <c r="AA208" s="26" cm="1">
        <f t="array" ref="AA208">INDEX($H:$M,ROW(),MATCH(AA$2,$H$1:$M$1,0))</f>
        <v>0.1</v>
      </c>
      <c r="AB208" s="26" cm="1">
        <f t="array" ref="AB208">INDEX($H:$M,ROW(),MATCH(AB$2,$H$1:$M$1,0))</f>
        <v>0.1</v>
      </c>
      <c r="AC208" s="26" cm="1">
        <f t="array" ref="AC208">INDEX($H:$M,ROW(),MATCH(AC$2,$H$1:$M$1,0))</f>
        <v>0.1</v>
      </c>
      <c r="AD208" s="26" cm="1">
        <f t="array" ref="AD208">INDEX($H:$M,ROW(),MATCH(AD$2,$H$1:$M$1,0))</f>
        <v>0.1</v>
      </c>
      <c r="AE208" s="26" cm="1">
        <f t="array" ref="AE208">INDEX($H:$M,ROW(),MATCH(AE$2,$H$1:$M$1,0))</f>
        <v>0.1</v>
      </c>
      <c r="AF208" s="26" cm="1">
        <f t="array" ref="AF208">INDEX($H:$M,ROW(),MATCH(AF$2,$H$1:$M$1,0))</f>
        <v>0.1</v>
      </c>
      <c r="AG208" s="26" cm="1">
        <f t="array" ref="AG208">INDEX($H:$M,ROW(),MATCH(AG$2,$H$1:$M$1,0))</f>
        <v>0.1</v>
      </c>
      <c r="AH208" s="26" cm="1">
        <f t="array" ref="AH208">INDEX($H:$M,ROW(),MATCH(AH$2,$H$1:$M$1,0))</f>
        <v>0.1</v>
      </c>
      <c r="AI208" s="26" cm="1">
        <f t="array" ref="AI208">INDEX($H:$M,ROW(),MATCH(AI$2,$H$1:$M$1,0))</f>
        <v>0.1</v>
      </c>
      <c r="AJ208" s="26" cm="1">
        <f t="array" ref="AJ208">INDEX($H:$M,ROW(),MATCH(AJ$2,$H$1:$M$1,0))</f>
        <v>0.1</v>
      </c>
      <c r="AK208" s="26" cm="1">
        <f t="array" ref="AK208">INDEX($H:$M,ROW(),MATCH(AK$2,$H$1:$M$1,0))</f>
        <v>0.1</v>
      </c>
      <c r="AL208" s="26" cm="1">
        <f t="array" ref="AL208">INDEX($H:$M,ROW(),MATCH(AL$2,$H$1:$M$1,0))</f>
        <v>0.1</v>
      </c>
      <c r="AM208" s="26" cm="1">
        <f t="array" ref="AM208">INDEX($H:$M,ROW(),MATCH(AM$2,$H$1:$M$1,0))</f>
        <v>0.1</v>
      </c>
      <c r="AN208" s="26" cm="1">
        <f t="array" ref="AN208">INDEX($H:$M,ROW(),MATCH(AN$2,$H$1:$M$1,0))</f>
        <v>0.1</v>
      </c>
      <c r="AO208" s="26" cm="1">
        <f t="array" ref="AO208">INDEX($H:$M,ROW(),MATCH(AO$2,$H$1:$M$1,0))</f>
        <v>0.1</v>
      </c>
      <c r="AP208" s="26" cm="1">
        <f t="array" ref="AP208">INDEX($H:$M,ROW(),MATCH(AP$2,$H$1:$M$1,0))</f>
        <v>0.1</v>
      </c>
      <c r="AQ208" s="26" cm="1">
        <f t="array" ref="AQ208">INDEX($H:$M,ROW(),MATCH(AQ$2,$H$1:$M$1,0))</f>
        <v>0.1</v>
      </c>
      <c r="AR208" s="26" cm="1">
        <f t="array" ref="AR208">INDEX($H:$M,ROW(),MATCH(AR$2,$H$1:$M$1,0))</f>
        <v>0.1</v>
      </c>
      <c r="AS208" s="26" cm="1">
        <f t="array" ref="AS208">INDEX($H:$M,ROW(),MATCH(AS$2,$H$1:$M$1,0))</f>
        <v>0.1</v>
      </c>
      <c r="AT208" s="26" cm="1">
        <f t="array" ref="AT208">INDEX($H:$M,ROW(),MATCH(AT$2,$H$1:$M$1,0))</f>
        <v>0.1</v>
      </c>
      <c r="AU208" s="26" cm="1">
        <f t="array" ref="AU208">INDEX($H:$M,ROW(),MATCH(AU$2,$H$1:$M$1,0))</f>
        <v>0.1</v>
      </c>
      <c r="AV208" s="26" cm="1">
        <f t="array" ref="AV208">INDEX($H:$M,ROW(),MATCH(AV$2,$H$1:$M$1,0))</f>
        <v>0.1</v>
      </c>
      <c r="AW208" s="26" cm="1">
        <f t="array" ref="AW208">INDEX($H:$M,ROW(),MATCH(AW$2,$H$1:$M$1,0))</f>
        <v>0.1</v>
      </c>
      <c r="AX208" s="26" cm="1">
        <f t="array" ref="AX208">INDEX($H:$M,ROW(),MATCH(AX$2,$H$1:$M$1,0))</f>
        <v>0.1</v>
      </c>
      <c r="AY208" s="26" cm="1">
        <f t="array" ref="AY208">INDEX($H:$M,ROW(),MATCH(AY$2,$H$1:$M$1,0))</f>
        <v>0.1</v>
      </c>
      <c r="AZ208" s="26" cm="1">
        <f t="array" ref="AZ208">INDEX($H:$M,ROW(),MATCH(AZ$2,$H$1:$M$1,0))</f>
        <v>0.1</v>
      </c>
      <c r="BA208" s="26" cm="1">
        <f t="array" ref="BA208">INDEX($H:$M,ROW(),MATCH(BA$2,$H$1:$M$1,0))</f>
        <v>0.1</v>
      </c>
      <c r="BB208" s="26" cm="1">
        <f t="array" ref="BB208">INDEX($H:$M,ROW(),MATCH(BB$2,$H$1:$M$1,0))</f>
        <v>0.1</v>
      </c>
      <c r="BC208" s="26" cm="1">
        <f t="array" ref="BC208">INDEX($H:$M,ROW(),MATCH(BC$2,$H$1:$M$1,0))</f>
        <v>0.1</v>
      </c>
      <c r="BD208" s="26" cm="1">
        <f t="array" ref="BD208">INDEX($H:$M,ROW(),MATCH(BD$2,$H$1:$M$1,0))</f>
        <v>0.1</v>
      </c>
      <c r="BE208" s="26" cm="1">
        <f t="array" ref="BE208">INDEX($H:$M,ROW(),MATCH(BE$2,$H$1:$M$1,0))</f>
        <v>0.1</v>
      </c>
      <c r="BF208" s="26" cm="1">
        <f t="array" ref="BF208">INDEX($H:$M,ROW(),MATCH(BF$2,$H$1:$M$1,0))</f>
        <v>0.1</v>
      </c>
      <c r="BG208" s="26" cm="1">
        <f t="array" ref="BG208">INDEX($H:$M,ROW(),MATCH(BG$2,$H$1:$M$1,0))</f>
        <v>0.1</v>
      </c>
      <c r="BH208" s="26" cm="1">
        <f t="array" ref="BH208">INDEX($H:$M,ROW(),MATCH(BH$2,$H$1:$M$1,0))</f>
        <v>0.1</v>
      </c>
      <c r="BI208" s="26" cm="1">
        <f t="array" ref="BI208">INDEX($H:$M,ROW(),MATCH(BI$2,$H$1:$M$1,0))</f>
        <v>0.1</v>
      </c>
      <c r="BJ208" s="26" cm="1">
        <f t="array" ref="BJ208">INDEX($H:$M,ROW(),MATCH(BJ$2,$H$1:$M$1,0))</f>
        <v>0.1</v>
      </c>
      <c r="BK208" s="26" cm="1">
        <f t="array" ref="BK208">INDEX($H:$M,ROW(),MATCH(BK$2,$H$1:$M$1,0))</f>
        <v>0.1</v>
      </c>
      <c r="BL208" s="26" cm="1">
        <f t="array" ref="BL208">INDEX($H:$M,ROW(),MATCH(BL$2,$H$1:$M$1,0))</f>
        <v>0.1</v>
      </c>
      <c r="BM208" s="26" cm="1">
        <f t="array" ref="BM208">INDEX($H:$M,ROW(),MATCH(BM$2,$H$1:$M$1,0))</f>
        <v>0.1</v>
      </c>
      <c r="BN208" s="26" cm="1">
        <f t="array" ref="BN208">INDEX($H:$M,ROW(),MATCH(BN$2,$H$1:$M$1,0))</f>
        <v>0.1</v>
      </c>
      <c r="BO208" s="26" cm="1">
        <f t="array" ref="BO208">INDEX($H:$M,ROW(),MATCH(BO$2,$H$1:$M$1,0))</f>
        <v>0.1</v>
      </c>
      <c r="BP208" s="26" cm="1">
        <f t="array" ref="BP208">INDEX($H:$M,ROW(),MATCH(BP$2,$H$1:$M$1,0))</f>
        <v>0.1</v>
      </c>
      <c r="BQ208" s="26" cm="1">
        <f t="array" ref="BQ208">INDEX($H:$M,ROW(),MATCH(BQ$2,$H$1:$M$1,0))</f>
        <v>0.1</v>
      </c>
      <c r="BR208" s="26" cm="1">
        <f t="array" ref="BR208">INDEX($H:$M,ROW(),MATCH(BR$2,$H$1:$M$1,0))</f>
        <v>0.1</v>
      </c>
      <c r="BS208" s="26" cm="1">
        <f t="array" ref="BS208">INDEX($H:$M,ROW(),MATCH(BS$2,$H$1:$M$1,0))</f>
        <v>0.1</v>
      </c>
      <c r="BT208" s="26" cm="1">
        <f t="array" ref="BT208">INDEX($H:$M,ROW(),MATCH(BT$2,$H$1:$M$1,0))</f>
        <v>0.1</v>
      </c>
      <c r="BU208" s="26" cm="1">
        <f t="array" ref="BU208">INDEX($H:$M,ROW(),MATCH(BU$2,$H$1:$M$1,0))</f>
        <v>0.1</v>
      </c>
      <c r="BV208" s="26" cm="1">
        <f t="array" ref="BV208">INDEX($H:$M,ROW(),MATCH(BV$2,$H$1:$M$1,0))</f>
        <v>0.1</v>
      </c>
      <c r="BW208" s="26" cm="1">
        <f t="array" ref="BW208">INDEX($H:$M,ROW(),MATCH(BW$2,$H$1:$M$1,0))</f>
        <v>0.1</v>
      </c>
      <c r="BX208" s="26" cm="1">
        <f t="array" ref="BX208">INDEX($H:$M,ROW(),MATCH(BX$2,$H$1:$M$1,0))</f>
        <v>0.1</v>
      </c>
      <c r="BY208" s="26" cm="1">
        <f t="array" ref="BY208">INDEX($H:$M,ROW(),MATCH(BY$2,$H$1:$M$1,0))</f>
        <v>0.1</v>
      </c>
      <c r="BZ208" s="26" cm="1">
        <f t="array" ref="BZ208">INDEX($H:$M,ROW(),MATCH(BZ$2,$H$1:$M$1,0))</f>
        <v>0.1</v>
      </c>
      <c r="CA208" s="26" cm="1">
        <f t="array" ref="CA208">INDEX($H:$M,ROW(),MATCH(CA$2,$H$1:$M$1,0))</f>
        <v>0.1</v>
      </c>
      <c r="CB208" s="26" cm="1">
        <f t="array" ref="CB208">INDEX($H:$M,ROW(),MATCH(CB$2,$H$1:$M$1,0))</f>
        <v>0.1</v>
      </c>
      <c r="CC208" s="26" cm="1">
        <f t="array" ref="CC208">INDEX($H:$M,ROW(),MATCH(CC$2,$H$1:$M$1,0))</f>
        <v>0.1</v>
      </c>
      <c r="CD208" s="26" cm="1">
        <f t="array" ref="CD208">INDEX($H:$M,ROW(),MATCH(CD$2,$H$1:$M$1,0))</f>
        <v>0.1</v>
      </c>
      <c r="CE208" s="26" cm="1">
        <f t="array" ref="CE208">INDEX($H:$M,ROW(),MATCH(CE$2,$H$1:$M$1,0))</f>
        <v>0.1</v>
      </c>
      <c r="CF208" s="26" cm="1">
        <f t="array" ref="CF208">INDEX($H:$M,ROW(),MATCH(CF$2,$H$1:$M$1,0))</f>
        <v>0.1</v>
      </c>
      <c r="CG208" s="26" cm="1">
        <f t="array" ref="CG208">INDEX($H:$M,ROW(),MATCH(CG$2,$H$1:$M$1,0))</f>
        <v>0.1</v>
      </c>
      <c r="CH208" s="26" cm="1">
        <f t="array" ref="CH208">INDEX($H:$M,ROW(),MATCH(CH$2,$H$1:$M$1,0))</f>
        <v>0.1</v>
      </c>
      <c r="CI208" s="26" cm="1">
        <f t="array" ref="CI208">INDEX($H:$M,ROW(),MATCH(CI$2,$H$1:$M$1,0))</f>
        <v>0.1</v>
      </c>
    </row>
    <row r="209" spans="1:87" x14ac:dyDescent="0.4">
      <c r="B209" t="s">
        <v>198</v>
      </c>
      <c r="C209" t="s">
        <v>213</v>
      </c>
      <c r="E209" s="27" t="str">
        <f>SUBSTITUTE(E204,":","")&amp;" Revenue"</f>
        <v>Marketplace revenue - primary Revenue</v>
      </c>
      <c r="F209" s="27"/>
      <c r="G209" s="9"/>
      <c r="H209" s="33">
        <f t="shared" ref="H209:M209" si="239">SUMIF($2:$2,H$1,209:209)</f>
        <v>99999.999999999985</v>
      </c>
      <c r="I209" s="33">
        <f t="shared" si="239"/>
        <v>199999.99999999997</v>
      </c>
      <c r="J209" s="33">
        <f t="shared" si="239"/>
        <v>399999.99999999994</v>
      </c>
      <c r="K209" s="33">
        <f t="shared" si="239"/>
        <v>799999.99999999988</v>
      </c>
      <c r="L209" s="33">
        <f t="shared" si="239"/>
        <v>1599999.9999999998</v>
      </c>
      <c r="M209" s="33">
        <f t="shared" si="239"/>
        <v>3199999.9999999995</v>
      </c>
      <c r="N209" s="27"/>
      <c r="O209" s="27"/>
      <c r="P209" s="28">
        <f>P208*P207</f>
        <v>8333.3333333333339</v>
      </c>
      <c r="Q209" s="28">
        <f t="shared" ref="Q209:CB209" si="240">Q208*Q207</f>
        <v>8333.3333333333339</v>
      </c>
      <c r="R209" s="28">
        <f t="shared" si="240"/>
        <v>8333.3333333333339</v>
      </c>
      <c r="S209" s="28">
        <f t="shared" si="240"/>
        <v>8333.3333333333339</v>
      </c>
      <c r="T209" s="28">
        <f t="shared" si="240"/>
        <v>8333.3333333333339</v>
      </c>
      <c r="U209" s="28">
        <f t="shared" si="240"/>
        <v>8333.3333333333339</v>
      </c>
      <c r="V209" s="28">
        <f t="shared" si="240"/>
        <v>8333.3333333333339</v>
      </c>
      <c r="W209" s="28">
        <f t="shared" si="240"/>
        <v>8333.3333333333339</v>
      </c>
      <c r="X209" s="28">
        <f t="shared" si="240"/>
        <v>8333.3333333333339</v>
      </c>
      <c r="Y209" s="28">
        <f t="shared" si="240"/>
        <v>8333.3333333333339</v>
      </c>
      <c r="Z209" s="28">
        <f t="shared" si="240"/>
        <v>8333.3333333333339</v>
      </c>
      <c r="AA209" s="28">
        <f t="shared" si="240"/>
        <v>8333.3333333333339</v>
      </c>
      <c r="AB209" s="28">
        <f t="shared" si="240"/>
        <v>16666.666666666668</v>
      </c>
      <c r="AC209" s="28">
        <f t="shared" si="240"/>
        <v>16666.666666666668</v>
      </c>
      <c r="AD209" s="28">
        <f t="shared" si="240"/>
        <v>16666.666666666668</v>
      </c>
      <c r="AE209" s="28">
        <f t="shared" si="240"/>
        <v>16666.666666666668</v>
      </c>
      <c r="AF209" s="28">
        <f t="shared" si="240"/>
        <v>16666.666666666668</v>
      </c>
      <c r="AG209" s="28">
        <f t="shared" si="240"/>
        <v>16666.666666666668</v>
      </c>
      <c r="AH209" s="28">
        <f t="shared" si="240"/>
        <v>16666.666666666668</v>
      </c>
      <c r="AI209" s="28">
        <f t="shared" si="240"/>
        <v>16666.666666666668</v>
      </c>
      <c r="AJ209" s="28">
        <f t="shared" si="240"/>
        <v>16666.666666666668</v>
      </c>
      <c r="AK209" s="28">
        <f t="shared" si="240"/>
        <v>16666.666666666668</v>
      </c>
      <c r="AL209" s="28">
        <f t="shared" si="240"/>
        <v>16666.666666666668</v>
      </c>
      <c r="AM209" s="28">
        <f t="shared" si="240"/>
        <v>16666.666666666668</v>
      </c>
      <c r="AN209" s="28">
        <f t="shared" si="240"/>
        <v>33333.333333333336</v>
      </c>
      <c r="AO209" s="28">
        <f t="shared" si="240"/>
        <v>33333.333333333336</v>
      </c>
      <c r="AP209" s="28">
        <f t="shared" si="240"/>
        <v>33333.333333333336</v>
      </c>
      <c r="AQ209" s="28">
        <f t="shared" si="240"/>
        <v>33333.333333333336</v>
      </c>
      <c r="AR209" s="28">
        <f t="shared" si="240"/>
        <v>33333.333333333336</v>
      </c>
      <c r="AS209" s="28">
        <f t="shared" si="240"/>
        <v>33333.333333333336</v>
      </c>
      <c r="AT209" s="28">
        <f t="shared" si="240"/>
        <v>33333.333333333336</v>
      </c>
      <c r="AU209" s="28">
        <f t="shared" si="240"/>
        <v>33333.333333333336</v>
      </c>
      <c r="AV209" s="28">
        <f t="shared" si="240"/>
        <v>33333.333333333336</v>
      </c>
      <c r="AW209" s="28">
        <f t="shared" si="240"/>
        <v>33333.333333333336</v>
      </c>
      <c r="AX209" s="28">
        <f t="shared" si="240"/>
        <v>33333.333333333336</v>
      </c>
      <c r="AY209" s="28">
        <f t="shared" si="240"/>
        <v>33333.333333333336</v>
      </c>
      <c r="AZ209" s="28">
        <f t="shared" si="240"/>
        <v>66666.666666666672</v>
      </c>
      <c r="BA209" s="28">
        <f t="shared" si="240"/>
        <v>66666.666666666672</v>
      </c>
      <c r="BB209" s="28">
        <f t="shared" si="240"/>
        <v>66666.666666666672</v>
      </c>
      <c r="BC209" s="28">
        <f t="shared" si="240"/>
        <v>66666.666666666672</v>
      </c>
      <c r="BD209" s="28">
        <f t="shared" si="240"/>
        <v>66666.666666666672</v>
      </c>
      <c r="BE209" s="28">
        <f t="shared" si="240"/>
        <v>66666.666666666672</v>
      </c>
      <c r="BF209" s="28">
        <f t="shared" si="240"/>
        <v>66666.666666666672</v>
      </c>
      <c r="BG209" s="28">
        <f t="shared" si="240"/>
        <v>66666.666666666672</v>
      </c>
      <c r="BH209" s="28">
        <f t="shared" si="240"/>
        <v>66666.666666666672</v>
      </c>
      <c r="BI209" s="28">
        <f t="shared" si="240"/>
        <v>66666.666666666672</v>
      </c>
      <c r="BJ209" s="28">
        <f t="shared" si="240"/>
        <v>66666.666666666672</v>
      </c>
      <c r="BK209" s="28">
        <f t="shared" si="240"/>
        <v>66666.666666666672</v>
      </c>
      <c r="BL209" s="28">
        <f t="shared" si="240"/>
        <v>133333.33333333334</v>
      </c>
      <c r="BM209" s="28">
        <f t="shared" si="240"/>
        <v>133333.33333333334</v>
      </c>
      <c r="BN209" s="28">
        <f t="shared" si="240"/>
        <v>133333.33333333334</v>
      </c>
      <c r="BO209" s="28">
        <f t="shared" si="240"/>
        <v>133333.33333333334</v>
      </c>
      <c r="BP209" s="28">
        <f t="shared" si="240"/>
        <v>133333.33333333334</v>
      </c>
      <c r="BQ209" s="28">
        <f t="shared" si="240"/>
        <v>133333.33333333334</v>
      </c>
      <c r="BR209" s="28">
        <f t="shared" si="240"/>
        <v>133333.33333333334</v>
      </c>
      <c r="BS209" s="28">
        <f t="shared" si="240"/>
        <v>133333.33333333334</v>
      </c>
      <c r="BT209" s="28">
        <f t="shared" si="240"/>
        <v>133333.33333333334</v>
      </c>
      <c r="BU209" s="28">
        <f t="shared" si="240"/>
        <v>133333.33333333334</v>
      </c>
      <c r="BV209" s="28">
        <f t="shared" si="240"/>
        <v>133333.33333333334</v>
      </c>
      <c r="BW209" s="28">
        <f t="shared" si="240"/>
        <v>133333.33333333334</v>
      </c>
      <c r="BX209" s="28">
        <f t="shared" si="240"/>
        <v>266666.66666666669</v>
      </c>
      <c r="BY209" s="28">
        <f t="shared" si="240"/>
        <v>266666.66666666669</v>
      </c>
      <c r="BZ209" s="28">
        <f t="shared" si="240"/>
        <v>266666.66666666669</v>
      </c>
      <c r="CA209" s="28">
        <f t="shared" si="240"/>
        <v>266666.66666666669</v>
      </c>
      <c r="CB209" s="28">
        <f t="shared" si="240"/>
        <v>266666.66666666669</v>
      </c>
      <c r="CC209" s="28">
        <f t="shared" ref="CC209:CI209" si="241">CC208*CC207</f>
        <v>266666.66666666669</v>
      </c>
      <c r="CD209" s="28">
        <f t="shared" si="241"/>
        <v>266666.66666666669</v>
      </c>
      <c r="CE209" s="28">
        <f t="shared" si="241"/>
        <v>266666.66666666669</v>
      </c>
      <c r="CF209" s="28">
        <f t="shared" si="241"/>
        <v>266666.66666666669</v>
      </c>
      <c r="CG209" s="28">
        <f t="shared" si="241"/>
        <v>266666.66666666669</v>
      </c>
      <c r="CH209" s="28">
        <f t="shared" si="241"/>
        <v>266666.66666666669</v>
      </c>
      <c r="CI209" s="28">
        <f t="shared" si="241"/>
        <v>266666.66666666669</v>
      </c>
    </row>
    <row r="210" spans="1:87" x14ac:dyDescent="0.4">
      <c r="C210" t="s">
        <v>213</v>
      </c>
      <c r="E210" s="27"/>
      <c r="F210" s="27"/>
      <c r="G210" s="9"/>
      <c r="H210" s="33"/>
      <c r="I210" s="33"/>
      <c r="J210" s="33"/>
      <c r="K210" s="33"/>
      <c r="L210" s="33"/>
      <c r="M210" s="33"/>
      <c r="N210" s="27"/>
      <c r="O210" s="27"/>
      <c r="P210" s="28"/>
      <c r="Q210" s="28"/>
      <c r="R210" s="28"/>
      <c r="S210" s="28"/>
      <c r="T210" s="28"/>
      <c r="U210" s="28"/>
      <c r="V210" s="28"/>
      <c r="W210" s="28"/>
      <c r="X210" s="28"/>
      <c r="Y210" s="28"/>
      <c r="Z210" s="28"/>
      <c r="AA210" s="28"/>
      <c r="AB210" s="28"/>
      <c r="AC210" s="28"/>
      <c r="AD210" s="28"/>
      <c r="AE210" s="28"/>
      <c r="AF210" s="28"/>
      <c r="AG210" s="28"/>
      <c r="AH210" s="28"/>
      <c r="AI210" s="28"/>
      <c r="AJ210" s="28"/>
      <c r="AK210" s="28"/>
      <c r="AL210" s="28"/>
      <c r="AM210" s="28"/>
      <c r="AN210" s="28"/>
      <c r="AO210" s="28"/>
      <c r="AP210" s="28"/>
      <c r="AQ210" s="28"/>
      <c r="AR210" s="28"/>
      <c r="AS210" s="28"/>
      <c r="AT210" s="28"/>
      <c r="AU210" s="28"/>
      <c r="AV210" s="28"/>
      <c r="AW210" s="28"/>
      <c r="AX210" s="28"/>
      <c r="AY210" s="28"/>
      <c r="AZ210" s="28"/>
      <c r="BA210" s="28"/>
      <c r="BB210" s="28"/>
      <c r="BC210" s="28"/>
      <c r="BD210" s="28"/>
      <c r="BE210" s="28"/>
      <c r="BF210" s="28"/>
      <c r="BG210" s="28"/>
      <c r="BH210" s="28"/>
      <c r="BI210" s="28"/>
      <c r="BJ210" s="28"/>
      <c r="BK210" s="28"/>
      <c r="BL210" s="28"/>
      <c r="BM210" s="28"/>
      <c r="BN210" s="28"/>
      <c r="BO210" s="28"/>
      <c r="BP210" s="28"/>
      <c r="BQ210" s="28"/>
      <c r="BR210" s="28"/>
      <c r="BS210" s="28"/>
      <c r="BT210" s="28"/>
      <c r="BU210" s="28"/>
      <c r="BV210" s="28"/>
      <c r="BW210" s="28"/>
      <c r="BX210" s="28"/>
      <c r="BY210" s="28"/>
      <c r="BZ210" s="28"/>
      <c r="CA210" s="28"/>
      <c r="CB210" s="28"/>
      <c r="CC210" s="28"/>
      <c r="CD210" s="28"/>
      <c r="CE210" s="28"/>
      <c r="CF210" s="28"/>
      <c r="CG210" s="28"/>
      <c r="CH210" s="28"/>
      <c r="CI210" s="28"/>
    </row>
    <row r="211" spans="1:87" outlineLevel="1" x14ac:dyDescent="0.4">
      <c r="C211" t="s">
        <v>213</v>
      </c>
      <c r="E211" s="56" t="s">
        <v>161</v>
      </c>
      <c r="F211" s="56"/>
      <c r="G211" s="69"/>
      <c r="H211" s="15">
        <f t="shared" ref="H211:M211" si="242">SUMIF($2:$2,H$1,211:211)</f>
        <v>99999.999999999985</v>
      </c>
      <c r="I211" s="15">
        <f t="shared" si="242"/>
        <v>199999.99999999997</v>
      </c>
      <c r="J211" s="15">
        <f t="shared" si="242"/>
        <v>399999.99999999994</v>
      </c>
      <c r="K211" s="15">
        <f t="shared" si="242"/>
        <v>799999.99999999988</v>
      </c>
      <c r="L211" s="15">
        <f t="shared" si="242"/>
        <v>1599999.9999999998</v>
      </c>
      <c r="M211" s="15">
        <f t="shared" si="242"/>
        <v>3199999.9999999995</v>
      </c>
      <c r="P211" s="34">
        <f t="shared" ref="P211:CA211" si="243">P205</f>
        <v>8333.3333333333339</v>
      </c>
      <c r="Q211" s="34">
        <f t="shared" si="243"/>
        <v>8333.3333333333339</v>
      </c>
      <c r="R211" s="34">
        <f t="shared" si="243"/>
        <v>8333.3333333333339</v>
      </c>
      <c r="S211" s="34">
        <f t="shared" si="243"/>
        <v>8333.3333333333339</v>
      </c>
      <c r="T211" s="34">
        <f t="shared" si="243"/>
        <v>8333.3333333333339</v>
      </c>
      <c r="U211" s="34">
        <f t="shared" si="243"/>
        <v>8333.3333333333339</v>
      </c>
      <c r="V211" s="34">
        <f t="shared" si="243"/>
        <v>8333.3333333333339</v>
      </c>
      <c r="W211" s="34">
        <f t="shared" si="243"/>
        <v>8333.3333333333339</v>
      </c>
      <c r="X211" s="34">
        <f t="shared" si="243"/>
        <v>8333.3333333333339</v>
      </c>
      <c r="Y211" s="34">
        <f t="shared" si="243"/>
        <v>8333.3333333333339</v>
      </c>
      <c r="Z211" s="34">
        <f t="shared" si="243"/>
        <v>8333.3333333333339</v>
      </c>
      <c r="AA211" s="34">
        <f t="shared" si="243"/>
        <v>8333.3333333333339</v>
      </c>
      <c r="AB211" s="34">
        <f t="shared" si="243"/>
        <v>16666.666666666668</v>
      </c>
      <c r="AC211" s="34">
        <f t="shared" si="243"/>
        <v>16666.666666666668</v>
      </c>
      <c r="AD211" s="34">
        <f t="shared" si="243"/>
        <v>16666.666666666668</v>
      </c>
      <c r="AE211" s="34">
        <f t="shared" si="243"/>
        <v>16666.666666666668</v>
      </c>
      <c r="AF211" s="34">
        <f t="shared" si="243"/>
        <v>16666.666666666668</v>
      </c>
      <c r="AG211" s="34">
        <f t="shared" si="243"/>
        <v>16666.666666666668</v>
      </c>
      <c r="AH211" s="34">
        <f t="shared" si="243"/>
        <v>16666.666666666668</v>
      </c>
      <c r="AI211" s="34">
        <f t="shared" si="243"/>
        <v>16666.666666666668</v>
      </c>
      <c r="AJ211" s="34">
        <f t="shared" si="243"/>
        <v>16666.666666666668</v>
      </c>
      <c r="AK211" s="34">
        <f t="shared" si="243"/>
        <v>16666.666666666668</v>
      </c>
      <c r="AL211" s="34">
        <f t="shared" si="243"/>
        <v>16666.666666666668</v>
      </c>
      <c r="AM211" s="34">
        <f t="shared" si="243"/>
        <v>16666.666666666668</v>
      </c>
      <c r="AN211" s="34">
        <f t="shared" si="243"/>
        <v>33333.333333333336</v>
      </c>
      <c r="AO211" s="34">
        <f t="shared" si="243"/>
        <v>33333.333333333336</v>
      </c>
      <c r="AP211" s="34">
        <f t="shared" si="243"/>
        <v>33333.333333333336</v>
      </c>
      <c r="AQ211" s="34">
        <f t="shared" si="243"/>
        <v>33333.333333333336</v>
      </c>
      <c r="AR211" s="34">
        <f t="shared" si="243"/>
        <v>33333.333333333336</v>
      </c>
      <c r="AS211" s="34">
        <f t="shared" si="243"/>
        <v>33333.333333333336</v>
      </c>
      <c r="AT211" s="34">
        <f t="shared" si="243"/>
        <v>33333.333333333336</v>
      </c>
      <c r="AU211" s="34">
        <f t="shared" si="243"/>
        <v>33333.333333333336</v>
      </c>
      <c r="AV211" s="34">
        <f t="shared" si="243"/>
        <v>33333.333333333336</v>
      </c>
      <c r="AW211" s="34">
        <f t="shared" si="243"/>
        <v>33333.333333333336</v>
      </c>
      <c r="AX211" s="34">
        <f t="shared" si="243"/>
        <v>33333.333333333336</v>
      </c>
      <c r="AY211" s="34">
        <f t="shared" si="243"/>
        <v>33333.333333333336</v>
      </c>
      <c r="AZ211" s="34">
        <f t="shared" si="243"/>
        <v>66666.666666666672</v>
      </c>
      <c r="BA211" s="34">
        <f t="shared" si="243"/>
        <v>66666.666666666672</v>
      </c>
      <c r="BB211" s="34">
        <f t="shared" si="243"/>
        <v>66666.666666666672</v>
      </c>
      <c r="BC211" s="34">
        <f t="shared" si="243"/>
        <v>66666.666666666672</v>
      </c>
      <c r="BD211" s="34">
        <f t="shared" si="243"/>
        <v>66666.666666666672</v>
      </c>
      <c r="BE211" s="34">
        <f t="shared" si="243"/>
        <v>66666.666666666672</v>
      </c>
      <c r="BF211" s="34">
        <f t="shared" si="243"/>
        <v>66666.666666666672</v>
      </c>
      <c r="BG211" s="34">
        <f t="shared" si="243"/>
        <v>66666.666666666672</v>
      </c>
      <c r="BH211" s="34">
        <f t="shared" si="243"/>
        <v>66666.666666666672</v>
      </c>
      <c r="BI211" s="34">
        <f t="shared" si="243"/>
        <v>66666.666666666672</v>
      </c>
      <c r="BJ211" s="34">
        <f t="shared" si="243"/>
        <v>66666.666666666672</v>
      </c>
      <c r="BK211" s="34">
        <f t="shared" si="243"/>
        <v>66666.666666666672</v>
      </c>
      <c r="BL211" s="34">
        <f t="shared" si="243"/>
        <v>133333.33333333334</v>
      </c>
      <c r="BM211" s="34">
        <f t="shared" si="243"/>
        <v>133333.33333333334</v>
      </c>
      <c r="BN211" s="34">
        <f t="shared" si="243"/>
        <v>133333.33333333334</v>
      </c>
      <c r="BO211" s="34">
        <f t="shared" si="243"/>
        <v>133333.33333333334</v>
      </c>
      <c r="BP211" s="34">
        <f t="shared" si="243"/>
        <v>133333.33333333334</v>
      </c>
      <c r="BQ211" s="34">
        <f t="shared" si="243"/>
        <v>133333.33333333334</v>
      </c>
      <c r="BR211" s="34">
        <f t="shared" si="243"/>
        <v>133333.33333333334</v>
      </c>
      <c r="BS211" s="34">
        <f t="shared" si="243"/>
        <v>133333.33333333334</v>
      </c>
      <c r="BT211" s="34">
        <f t="shared" si="243"/>
        <v>133333.33333333334</v>
      </c>
      <c r="BU211" s="34">
        <f t="shared" si="243"/>
        <v>133333.33333333334</v>
      </c>
      <c r="BV211" s="34">
        <f t="shared" si="243"/>
        <v>133333.33333333334</v>
      </c>
      <c r="BW211" s="34">
        <f t="shared" si="243"/>
        <v>133333.33333333334</v>
      </c>
      <c r="BX211" s="34">
        <f t="shared" si="243"/>
        <v>266666.66666666669</v>
      </c>
      <c r="BY211" s="34">
        <f t="shared" si="243"/>
        <v>266666.66666666669</v>
      </c>
      <c r="BZ211" s="34">
        <f t="shared" si="243"/>
        <v>266666.66666666669</v>
      </c>
      <c r="CA211" s="34">
        <f t="shared" si="243"/>
        <v>266666.66666666669</v>
      </c>
      <c r="CB211" s="34">
        <f t="shared" ref="CB211:CI211" si="244">CB205</f>
        <v>266666.66666666669</v>
      </c>
      <c r="CC211" s="34">
        <f t="shared" si="244"/>
        <v>266666.66666666669</v>
      </c>
      <c r="CD211" s="34">
        <f t="shared" si="244"/>
        <v>266666.66666666669</v>
      </c>
      <c r="CE211" s="34">
        <f t="shared" si="244"/>
        <v>266666.66666666669</v>
      </c>
      <c r="CF211" s="34">
        <f t="shared" si="244"/>
        <v>266666.66666666669</v>
      </c>
      <c r="CG211" s="34">
        <f t="shared" si="244"/>
        <v>266666.66666666669</v>
      </c>
      <c r="CH211" s="34">
        <f t="shared" si="244"/>
        <v>266666.66666666669</v>
      </c>
      <c r="CI211" s="34">
        <f t="shared" si="244"/>
        <v>266666.66666666669</v>
      </c>
    </row>
    <row r="212" spans="1:87" outlineLevel="1" x14ac:dyDescent="0.4">
      <c r="C212" t="s">
        <v>213</v>
      </c>
      <c r="H212" s="24"/>
      <c r="I212" s="24"/>
      <c r="J212" s="24"/>
      <c r="K212" s="24"/>
      <c r="L212" s="24"/>
      <c r="M212" s="24"/>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c r="CD212" s="53"/>
      <c r="CE212" s="53"/>
      <c r="CF212" s="53"/>
      <c r="CG212" s="53"/>
      <c r="CH212" s="53"/>
      <c r="CI212" s="53"/>
    </row>
    <row r="213" spans="1:87" s="51" customFormat="1" x14ac:dyDescent="0.4">
      <c r="A213" s="46"/>
      <c r="C213" s="51" t="s">
        <v>158</v>
      </c>
      <c r="E213" s="48" t="s">
        <v>194</v>
      </c>
      <c r="F213" s="48"/>
      <c r="G213" s="70"/>
    </row>
    <row r="214" spans="1:87" x14ac:dyDescent="0.4">
      <c r="C214" t="s">
        <v>158</v>
      </c>
      <c r="E214" s="12" t="s">
        <v>195</v>
      </c>
      <c r="F214" s="12"/>
      <c r="G214" s="13"/>
      <c r="H214" s="14">
        <v>10</v>
      </c>
      <c r="I214" s="14">
        <v>10</v>
      </c>
      <c r="J214" s="14">
        <v>10</v>
      </c>
      <c r="K214" s="14">
        <v>10</v>
      </c>
      <c r="L214" s="14">
        <v>10</v>
      </c>
      <c r="M214" s="14">
        <v>10</v>
      </c>
      <c r="P214" s="15" cm="1">
        <f t="array" ref="P214">INDEX($H:$M,ROW(),MATCH(P$2,$H$1:$M$1,0))</f>
        <v>10</v>
      </c>
      <c r="Q214" s="15" cm="1">
        <f t="array" ref="Q214">INDEX($H:$M,ROW(),MATCH(Q$2,$H$1:$M$1,0))</f>
        <v>10</v>
      </c>
      <c r="R214" s="15" cm="1">
        <f t="array" ref="R214">INDEX($H:$M,ROW(),MATCH(R$2,$H$1:$M$1,0))</f>
        <v>10</v>
      </c>
      <c r="S214" s="15" cm="1">
        <f t="array" ref="S214">INDEX($H:$M,ROW(),MATCH(S$2,$H$1:$M$1,0))</f>
        <v>10</v>
      </c>
      <c r="T214" s="15" cm="1">
        <f t="array" ref="T214">INDEX($H:$M,ROW(),MATCH(T$2,$H$1:$M$1,0))</f>
        <v>10</v>
      </c>
      <c r="U214" s="15" cm="1">
        <f t="array" ref="U214">INDEX($H:$M,ROW(),MATCH(U$2,$H$1:$M$1,0))</f>
        <v>10</v>
      </c>
      <c r="V214" s="15" cm="1">
        <f t="array" ref="V214">INDEX($H:$M,ROW(),MATCH(V$2,$H$1:$M$1,0))</f>
        <v>10</v>
      </c>
      <c r="W214" s="15" cm="1">
        <f t="array" ref="W214">INDEX($H:$M,ROW(),MATCH(W$2,$H$1:$M$1,0))</f>
        <v>10</v>
      </c>
      <c r="X214" s="15" cm="1">
        <f t="array" ref="X214">INDEX($H:$M,ROW(),MATCH(X$2,$H$1:$M$1,0))</f>
        <v>10</v>
      </c>
      <c r="Y214" s="15" cm="1">
        <f t="array" ref="Y214">INDEX($H:$M,ROW(),MATCH(Y$2,$H$1:$M$1,0))</f>
        <v>10</v>
      </c>
      <c r="Z214" s="15" cm="1">
        <f t="array" ref="Z214">INDEX($H:$M,ROW(),MATCH(Z$2,$H$1:$M$1,0))</f>
        <v>10</v>
      </c>
      <c r="AA214" s="15" cm="1">
        <f t="array" ref="AA214">INDEX($H:$M,ROW(),MATCH(AA$2,$H$1:$M$1,0))</f>
        <v>10</v>
      </c>
      <c r="AB214" s="15" cm="1">
        <f t="array" ref="AB214">INDEX($H:$M,ROW(),MATCH(AB$2,$H$1:$M$1,0))</f>
        <v>10</v>
      </c>
      <c r="AC214" s="15" cm="1">
        <f t="array" ref="AC214">INDEX($H:$M,ROW(),MATCH(AC$2,$H$1:$M$1,0))</f>
        <v>10</v>
      </c>
      <c r="AD214" s="15" cm="1">
        <f t="array" ref="AD214">INDEX($H:$M,ROW(),MATCH(AD$2,$H$1:$M$1,0))</f>
        <v>10</v>
      </c>
      <c r="AE214" s="15" cm="1">
        <f t="array" ref="AE214">INDEX($H:$M,ROW(),MATCH(AE$2,$H$1:$M$1,0))</f>
        <v>10</v>
      </c>
      <c r="AF214" s="15" cm="1">
        <f t="array" ref="AF214">INDEX($H:$M,ROW(),MATCH(AF$2,$H$1:$M$1,0))</f>
        <v>10</v>
      </c>
      <c r="AG214" s="15" cm="1">
        <f t="array" ref="AG214">INDEX($H:$M,ROW(),MATCH(AG$2,$H$1:$M$1,0))</f>
        <v>10</v>
      </c>
      <c r="AH214" s="15" cm="1">
        <f t="array" ref="AH214">INDEX($H:$M,ROW(),MATCH(AH$2,$H$1:$M$1,0))</f>
        <v>10</v>
      </c>
      <c r="AI214" s="15" cm="1">
        <f t="array" ref="AI214">INDEX($H:$M,ROW(),MATCH(AI$2,$H$1:$M$1,0))</f>
        <v>10</v>
      </c>
      <c r="AJ214" s="15" cm="1">
        <f t="array" ref="AJ214">INDEX($H:$M,ROW(),MATCH(AJ$2,$H$1:$M$1,0))</f>
        <v>10</v>
      </c>
      <c r="AK214" s="15" cm="1">
        <f t="array" ref="AK214">INDEX($H:$M,ROW(),MATCH(AK$2,$H$1:$M$1,0))</f>
        <v>10</v>
      </c>
      <c r="AL214" s="15" cm="1">
        <f t="array" ref="AL214">INDEX($H:$M,ROW(),MATCH(AL$2,$H$1:$M$1,0))</f>
        <v>10</v>
      </c>
      <c r="AM214" s="15" cm="1">
        <f t="array" ref="AM214">INDEX($H:$M,ROW(),MATCH(AM$2,$H$1:$M$1,0))</f>
        <v>10</v>
      </c>
      <c r="AN214" s="15" cm="1">
        <f t="array" ref="AN214">INDEX($H:$M,ROW(),MATCH(AN$2,$H$1:$M$1,0))</f>
        <v>10</v>
      </c>
      <c r="AO214" s="15" cm="1">
        <f t="array" ref="AO214">INDEX($H:$M,ROW(),MATCH(AO$2,$H$1:$M$1,0))</f>
        <v>10</v>
      </c>
      <c r="AP214" s="15" cm="1">
        <f t="array" ref="AP214">INDEX($H:$M,ROW(),MATCH(AP$2,$H$1:$M$1,0))</f>
        <v>10</v>
      </c>
      <c r="AQ214" s="15" cm="1">
        <f t="array" ref="AQ214">INDEX($H:$M,ROW(),MATCH(AQ$2,$H$1:$M$1,0))</f>
        <v>10</v>
      </c>
      <c r="AR214" s="15" cm="1">
        <f t="array" ref="AR214">INDEX($H:$M,ROW(),MATCH(AR$2,$H$1:$M$1,0))</f>
        <v>10</v>
      </c>
      <c r="AS214" s="15" cm="1">
        <f t="array" ref="AS214">INDEX($H:$M,ROW(),MATCH(AS$2,$H$1:$M$1,0))</f>
        <v>10</v>
      </c>
      <c r="AT214" s="15" cm="1">
        <f t="array" ref="AT214">INDEX($H:$M,ROW(),MATCH(AT$2,$H$1:$M$1,0))</f>
        <v>10</v>
      </c>
      <c r="AU214" s="15" cm="1">
        <f t="array" ref="AU214">INDEX($H:$M,ROW(),MATCH(AU$2,$H$1:$M$1,0))</f>
        <v>10</v>
      </c>
      <c r="AV214" s="15" cm="1">
        <f t="array" ref="AV214">INDEX($H:$M,ROW(),MATCH(AV$2,$H$1:$M$1,0))</f>
        <v>10</v>
      </c>
      <c r="AW214" s="15" cm="1">
        <f t="array" ref="AW214">INDEX($H:$M,ROW(),MATCH(AW$2,$H$1:$M$1,0))</f>
        <v>10</v>
      </c>
      <c r="AX214" s="15" cm="1">
        <f t="array" ref="AX214">INDEX($H:$M,ROW(),MATCH(AX$2,$H$1:$M$1,0))</f>
        <v>10</v>
      </c>
      <c r="AY214" s="15" cm="1">
        <f t="array" ref="AY214">INDEX($H:$M,ROW(),MATCH(AY$2,$H$1:$M$1,0))</f>
        <v>10</v>
      </c>
      <c r="AZ214" s="15" cm="1">
        <f t="array" ref="AZ214">INDEX($H:$M,ROW(),MATCH(AZ$2,$H$1:$M$1,0))</f>
        <v>10</v>
      </c>
      <c r="BA214" s="15" cm="1">
        <f t="array" ref="BA214">INDEX($H:$M,ROW(),MATCH(BA$2,$H$1:$M$1,0))</f>
        <v>10</v>
      </c>
      <c r="BB214" s="15" cm="1">
        <f t="array" ref="BB214">INDEX($H:$M,ROW(),MATCH(BB$2,$H$1:$M$1,0))</f>
        <v>10</v>
      </c>
      <c r="BC214" s="15" cm="1">
        <f t="array" ref="BC214">INDEX($H:$M,ROW(),MATCH(BC$2,$H$1:$M$1,0))</f>
        <v>10</v>
      </c>
      <c r="BD214" s="15" cm="1">
        <f t="array" ref="BD214">INDEX($H:$M,ROW(),MATCH(BD$2,$H$1:$M$1,0))</f>
        <v>10</v>
      </c>
      <c r="BE214" s="15" cm="1">
        <f t="array" ref="BE214">INDEX($H:$M,ROW(),MATCH(BE$2,$H$1:$M$1,0))</f>
        <v>10</v>
      </c>
      <c r="BF214" s="15" cm="1">
        <f t="array" ref="BF214">INDEX($H:$M,ROW(),MATCH(BF$2,$H$1:$M$1,0))</f>
        <v>10</v>
      </c>
      <c r="BG214" s="15" cm="1">
        <f t="array" ref="BG214">INDEX($H:$M,ROW(),MATCH(BG$2,$H$1:$M$1,0))</f>
        <v>10</v>
      </c>
      <c r="BH214" s="15" cm="1">
        <f t="array" ref="BH214">INDEX($H:$M,ROW(),MATCH(BH$2,$H$1:$M$1,0))</f>
        <v>10</v>
      </c>
      <c r="BI214" s="15" cm="1">
        <f t="array" ref="BI214">INDEX($H:$M,ROW(),MATCH(BI$2,$H$1:$M$1,0))</f>
        <v>10</v>
      </c>
      <c r="BJ214" s="15" cm="1">
        <f t="array" ref="BJ214">INDEX($H:$M,ROW(),MATCH(BJ$2,$H$1:$M$1,0))</f>
        <v>10</v>
      </c>
      <c r="BK214" s="15" cm="1">
        <f t="array" ref="BK214">INDEX($H:$M,ROW(),MATCH(BK$2,$H$1:$M$1,0))</f>
        <v>10</v>
      </c>
      <c r="BL214" s="15" cm="1">
        <f t="array" ref="BL214">INDEX($H:$M,ROW(),MATCH(BL$2,$H$1:$M$1,0))</f>
        <v>10</v>
      </c>
      <c r="BM214" s="15" cm="1">
        <f t="array" ref="BM214">INDEX($H:$M,ROW(),MATCH(BM$2,$H$1:$M$1,0))</f>
        <v>10</v>
      </c>
      <c r="BN214" s="15" cm="1">
        <f t="array" ref="BN214">INDEX($H:$M,ROW(),MATCH(BN$2,$H$1:$M$1,0))</f>
        <v>10</v>
      </c>
      <c r="BO214" s="15" cm="1">
        <f t="array" ref="BO214">INDEX($H:$M,ROW(),MATCH(BO$2,$H$1:$M$1,0))</f>
        <v>10</v>
      </c>
      <c r="BP214" s="15" cm="1">
        <f t="array" ref="BP214">INDEX($H:$M,ROW(),MATCH(BP$2,$H$1:$M$1,0))</f>
        <v>10</v>
      </c>
      <c r="BQ214" s="15" cm="1">
        <f t="array" ref="BQ214">INDEX($H:$M,ROW(),MATCH(BQ$2,$H$1:$M$1,0))</f>
        <v>10</v>
      </c>
      <c r="BR214" s="15" cm="1">
        <f t="array" ref="BR214">INDEX($H:$M,ROW(),MATCH(BR$2,$H$1:$M$1,0))</f>
        <v>10</v>
      </c>
      <c r="BS214" s="15" cm="1">
        <f t="array" ref="BS214">INDEX($H:$M,ROW(),MATCH(BS$2,$H$1:$M$1,0))</f>
        <v>10</v>
      </c>
      <c r="BT214" s="15" cm="1">
        <f t="array" ref="BT214">INDEX($H:$M,ROW(),MATCH(BT$2,$H$1:$M$1,0))</f>
        <v>10</v>
      </c>
      <c r="BU214" s="15" cm="1">
        <f t="array" ref="BU214">INDEX($H:$M,ROW(),MATCH(BU$2,$H$1:$M$1,0))</f>
        <v>10</v>
      </c>
      <c r="BV214" s="15" cm="1">
        <f t="array" ref="BV214">INDEX($H:$M,ROW(),MATCH(BV$2,$H$1:$M$1,0))</f>
        <v>10</v>
      </c>
      <c r="BW214" s="15" cm="1">
        <f t="array" ref="BW214">INDEX($H:$M,ROW(),MATCH(BW$2,$H$1:$M$1,0))</f>
        <v>10</v>
      </c>
      <c r="BX214" s="15" cm="1">
        <f t="array" ref="BX214">INDEX($H:$M,ROW(),MATCH(BX$2,$H$1:$M$1,0))</f>
        <v>10</v>
      </c>
      <c r="BY214" s="15" cm="1">
        <f t="array" ref="BY214">INDEX($H:$M,ROW(),MATCH(BY$2,$H$1:$M$1,0))</f>
        <v>10</v>
      </c>
      <c r="BZ214" s="15" cm="1">
        <f t="array" ref="BZ214">INDEX($H:$M,ROW(),MATCH(BZ$2,$H$1:$M$1,0))</f>
        <v>10</v>
      </c>
      <c r="CA214" s="15" cm="1">
        <f t="array" ref="CA214">INDEX($H:$M,ROW(),MATCH(CA$2,$H$1:$M$1,0))</f>
        <v>10</v>
      </c>
      <c r="CB214" s="15" cm="1">
        <f t="array" ref="CB214">INDEX($H:$M,ROW(),MATCH(CB$2,$H$1:$M$1,0))</f>
        <v>10</v>
      </c>
      <c r="CC214" s="15" cm="1">
        <f t="array" ref="CC214">INDEX($H:$M,ROW(),MATCH(CC$2,$H$1:$M$1,0))</f>
        <v>10</v>
      </c>
      <c r="CD214" s="15" cm="1">
        <f t="array" ref="CD214">INDEX($H:$M,ROW(),MATCH(CD$2,$H$1:$M$1,0))</f>
        <v>10</v>
      </c>
      <c r="CE214" s="15" cm="1">
        <f t="array" ref="CE214">INDEX($H:$M,ROW(),MATCH(CE$2,$H$1:$M$1,0))</f>
        <v>10</v>
      </c>
      <c r="CF214" s="15" cm="1">
        <f t="array" ref="CF214">INDEX($H:$M,ROW(),MATCH(CF$2,$H$1:$M$1,0))</f>
        <v>10</v>
      </c>
      <c r="CG214" s="15" cm="1">
        <f t="array" ref="CG214">INDEX($H:$M,ROW(),MATCH(CG$2,$H$1:$M$1,0))</f>
        <v>10</v>
      </c>
      <c r="CH214" s="15" cm="1">
        <f t="array" ref="CH214">INDEX($H:$M,ROW(),MATCH(CH$2,$H$1:$M$1,0))</f>
        <v>10</v>
      </c>
      <c r="CI214" s="15" cm="1">
        <f t="array" ref="CI214">INDEX($H:$M,ROW(),MATCH(CI$2,$H$1:$M$1,0))</f>
        <v>10</v>
      </c>
    </row>
    <row r="215" spans="1:87" x14ac:dyDescent="0.4">
      <c r="B215" t="s">
        <v>80</v>
      </c>
      <c r="C215" t="s">
        <v>158</v>
      </c>
      <c r="E215" s="12" t="s">
        <v>196</v>
      </c>
      <c r="F215" s="12"/>
      <c r="G215" s="13"/>
      <c r="H215" s="15">
        <f t="shared" ref="H215:M215" si="245">SUMIF($2:$2,H$1,215:215)</f>
        <v>10000</v>
      </c>
      <c r="I215" s="15">
        <f t="shared" si="245"/>
        <v>20000</v>
      </c>
      <c r="J215" s="15">
        <f t="shared" si="245"/>
        <v>40000</v>
      </c>
      <c r="K215" s="15">
        <f t="shared" si="245"/>
        <v>80000</v>
      </c>
      <c r="L215" s="15">
        <f t="shared" si="245"/>
        <v>160000</v>
      </c>
      <c r="M215" s="15">
        <f t="shared" si="245"/>
        <v>320000</v>
      </c>
      <c r="P215" s="15">
        <f>P211/P214</f>
        <v>833.33333333333337</v>
      </c>
      <c r="Q215" s="15">
        <f t="shared" ref="Q215:CB215" si="246">Q211/Q214</f>
        <v>833.33333333333337</v>
      </c>
      <c r="R215" s="15">
        <f t="shared" si="246"/>
        <v>833.33333333333337</v>
      </c>
      <c r="S215" s="15">
        <f t="shared" si="246"/>
        <v>833.33333333333337</v>
      </c>
      <c r="T215" s="15">
        <f t="shared" si="246"/>
        <v>833.33333333333337</v>
      </c>
      <c r="U215" s="15">
        <f t="shared" si="246"/>
        <v>833.33333333333337</v>
      </c>
      <c r="V215" s="15">
        <f t="shared" si="246"/>
        <v>833.33333333333337</v>
      </c>
      <c r="W215" s="15">
        <f t="shared" si="246"/>
        <v>833.33333333333337</v>
      </c>
      <c r="X215" s="15">
        <f t="shared" si="246"/>
        <v>833.33333333333337</v>
      </c>
      <c r="Y215" s="15">
        <f t="shared" si="246"/>
        <v>833.33333333333337</v>
      </c>
      <c r="Z215" s="15">
        <f t="shared" si="246"/>
        <v>833.33333333333337</v>
      </c>
      <c r="AA215" s="15">
        <f t="shared" si="246"/>
        <v>833.33333333333337</v>
      </c>
      <c r="AB215" s="15">
        <f t="shared" si="246"/>
        <v>1666.6666666666667</v>
      </c>
      <c r="AC215" s="15">
        <f t="shared" si="246"/>
        <v>1666.6666666666667</v>
      </c>
      <c r="AD215" s="15">
        <f t="shared" si="246"/>
        <v>1666.6666666666667</v>
      </c>
      <c r="AE215" s="15">
        <f t="shared" si="246"/>
        <v>1666.6666666666667</v>
      </c>
      <c r="AF215" s="15">
        <f t="shared" si="246"/>
        <v>1666.6666666666667</v>
      </c>
      <c r="AG215" s="15">
        <f t="shared" si="246"/>
        <v>1666.6666666666667</v>
      </c>
      <c r="AH215" s="15">
        <f t="shared" si="246"/>
        <v>1666.6666666666667</v>
      </c>
      <c r="AI215" s="15">
        <f t="shared" si="246"/>
        <v>1666.6666666666667</v>
      </c>
      <c r="AJ215" s="15">
        <f t="shared" si="246"/>
        <v>1666.6666666666667</v>
      </c>
      <c r="AK215" s="15">
        <f t="shared" si="246"/>
        <v>1666.6666666666667</v>
      </c>
      <c r="AL215" s="15">
        <f t="shared" si="246"/>
        <v>1666.6666666666667</v>
      </c>
      <c r="AM215" s="15">
        <f t="shared" si="246"/>
        <v>1666.6666666666667</v>
      </c>
      <c r="AN215" s="15">
        <f t="shared" si="246"/>
        <v>3333.3333333333335</v>
      </c>
      <c r="AO215" s="15">
        <f t="shared" si="246"/>
        <v>3333.3333333333335</v>
      </c>
      <c r="AP215" s="15">
        <f t="shared" si="246"/>
        <v>3333.3333333333335</v>
      </c>
      <c r="AQ215" s="15">
        <f t="shared" si="246"/>
        <v>3333.3333333333335</v>
      </c>
      <c r="AR215" s="15">
        <f t="shared" si="246"/>
        <v>3333.3333333333335</v>
      </c>
      <c r="AS215" s="15">
        <f t="shared" si="246"/>
        <v>3333.3333333333335</v>
      </c>
      <c r="AT215" s="15">
        <f t="shared" si="246"/>
        <v>3333.3333333333335</v>
      </c>
      <c r="AU215" s="15">
        <f t="shared" si="246"/>
        <v>3333.3333333333335</v>
      </c>
      <c r="AV215" s="15">
        <f t="shared" si="246"/>
        <v>3333.3333333333335</v>
      </c>
      <c r="AW215" s="15">
        <f t="shared" si="246"/>
        <v>3333.3333333333335</v>
      </c>
      <c r="AX215" s="15">
        <f t="shared" si="246"/>
        <v>3333.3333333333335</v>
      </c>
      <c r="AY215" s="15">
        <f t="shared" si="246"/>
        <v>3333.3333333333335</v>
      </c>
      <c r="AZ215" s="15">
        <f t="shared" si="246"/>
        <v>6666.666666666667</v>
      </c>
      <c r="BA215" s="15">
        <f t="shared" si="246"/>
        <v>6666.666666666667</v>
      </c>
      <c r="BB215" s="15">
        <f t="shared" si="246"/>
        <v>6666.666666666667</v>
      </c>
      <c r="BC215" s="15">
        <f t="shared" si="246"/>
        <v>6666.666666666667</v>
      </c>
      <c r="BD215" s="15">
        <f t="shared" si="246"/>
        <v>6666.666666666667</v>
      </c>
      <c r="BE215" s="15">
        <f t="shared" si="246"/>
        <v>6666.666666666667</v>
      </c>
      <c r="BF215" s="15">
        <f t="shared" si="246"/>
        <v>6666.666666666667</v>
      </c>
      <c r="BG215" s="15">
        <f t="shared" si="246"/>
        <v>6666.666666666667</v>
      </c>
      <c r="BH215" s="15">
        <f t="shared" si="246"/>
        <v>6666.666666666667</v>
      </c>
      <c r="BI215" s="15">
        <f t="shared" si="246"/>
        <v>6666.666666666667</v>
      </c>
      <c r="BJ215" s="15">
        <f t="shared" si="246"/>
        <v>6666.666666666667</v>
      </c>
      <c r="BK215" s="15">
        <f t="shared" si="246"/>
        <v>6666.666666666667</v>
      </c>
      <c r="BL215" s="15">
        <f t="shared" si="246"/>
        <v>13333.333333333334</v>
      </c>
      <c r="BM215" s="15">
        <f t="shared" si="246"/>
        <v>13333.333333333334</v>
      </c>
      <c r="BN215" s="15">
        <f t="shared" si="246"/>
        <v>13333.333333333334</v>
      </c>
      <c r="BO215" s="15">
        <f t="shared" si="246"/>
        <v>13333.333333333334</v>
      </c>
      <c r="BP215" s="15">
        <f t="shared" si="246"/>
        <v>13333.333333333334</v>
      </c>
      <c r="BQ215" s="15">
        <f t="shared" si="246"/>
        <v>13333.333333333334</v>
      </c>
      <c r="BR215" s="15">
        <f t="shared" si="246"/>
        <v>13333.333333333334</v>
      </c>
      <c r="BS215" s="15">
        <f t="shared" si="246"/>
        <v>13333.333333333334</v>
      </c>
      <c r="BT215" s="15">
        <f t="shared" si="246"/>
        <v>13333.333333333334</v>
      </c>
      <c r="BU215" s="15">
        <f t="shared" si="246"/>
        <v>13333.333333333334</v>
      </c>
      <c r="BV215" s="15">
        <f t="shared" si="246"/>
        <v>13333.333333333334</v>
      </c>
      <c r="BW215" s="15">
        <f t="shared" si="246"/>
        <v>13333.333333333334</v>
      </c>
      <c r="BX215" s="15">
        <f t="shared" si="246"/>
        <v>26666.666666666668</v>
      </c>
      <c r="BY215" s="15">
        <f t="shared" si="246"/>
        <v>26666.666666666668</v>
      </c>
      <c r="BZ215" s="15">
        <f t="shared" si="246"/>
        <v>26666.666666666668</v>
      </c>
      <c r="CA215" s="15">
        <f t="shared" si="246"/>
        <v>26666.666666666668</v>
      </c>
      <c r="CB215" s="15">
        <f t="shared" si="246"/>
        <v>26666.666666666668</v>
      </c>
      <c r="CC215" s="15">
        <f t="shared" ref="CC215:CI215" si="247">CC211/CC214</f>
        <v>26666.666666666668</v>
      </c>
      <c r="CD215" s="15">
        <f t="shared" si="247"/>
        <v>26666.666666666668</v>
      </c>
      <c r="CE215" s="15">
        <f t="shared" si="247"/>
        <v>26666.666666666668</v>
      </c>
      <c r="CF215" s="15">
        <f t="shared" si="247"/>
        <v>26666.666666666668</v>
      </c>
      <c r="CG215" s="15">
        <f t="shared" si="247"/>
        <v>26666.666666666668</v>
      </c>
      <c r="CH215" s="15">
        <f t="shared" si="247"/>
        <v>26666.666666666668</v>
      </c>
      <c r="CI215" s="15">
        <f t="shared" si="247"/>
        <v>26666.666666666668</v>
      </c>
    </row>
    <row r="216" spans="1:87" x14ac:dyDescent="0.4">
      <c r="C216" t="s">
        <v>158</v>
      </c>
      <c r="E216" s="12" t="s">
        <v>197</v>
      </c>
      <c r="F216" s="12"/>
      <c r="G216" s="13"/>
      <c r="H216" s="29">
        <v>20</v>
      </c>
      <c r="I216" s="29">
        <v>20</v>
      </c>
      <c r="J216" s="29">
        <v>20</v>
      </c>
      <c r="K216" s="29">
        <v>20</v>
      </c>
      <c r="L216" s="29">
        <v>20</v>
      </c>
      <c r="M216" s="29">
        <v>20</v>
      </c>
      <c r="N216" s="36"/>
      <c r="O216" s="36"/>
      <c r="P216" s="30" cm="1">
        <f t="array" ref="P216">INDEX($H:$M,ROW(),MATCH(P$2,$H$1:$M$1,0))</f>
        <v>20</v>
      </c>
      <c r="Q216" s="30" cm="1">
        <f t="array" ref="Q216">INDEX($H:$M,ROW(),MATCH(Q$2,$H$1:$M$1,0))</f>
        <v>20</v>
      </c>
      <c r="R216" s="30" cm="1">
        <f t="array" ref="R216">INDEX($H:$M,ROW(),MATCH(R$2,$H$1:$M$1,0))</f>
        <v>20</v>
      </c>
      <c r="S216" s="30" cm="1">
        <f t="array" ref="S216">INDEX($H:$M,ROW(),MATCH(S$2,$H$1:$M$1,0))</f>
        <v>20</v>
      </c>
      <c r="T216" s="30" cm="1">
        <f t="array" ref="T216">INDEX($H:$M,ROW(),MATCH(T$2,$H$1:$M$1,0))</f>
        <v>20</v>
      </c>
      <c r="U216" s="30" cm="1">
        <f t="array" ref="U216">INDEX($H:$M,ROW(),MATCH(U$2,$H$1:$M$1,0))</f>
        <v>20</v>
      </c>
      <c r="V216" s="30" cm="1">
        <f t="array" ref="V216">INDEX($H:$M,ROW(),MATCH(V$2,$H$1:$M$1,0))</f>
        <v>20</v>
      </c>
      <c r="W216" s="30" cm="1">
        <f t="array" ref="W216">INDEX($H:$M,ROW(),MATCH(W$2,$H$1:$M$1,0))</f>
        <v>20</v>
      </c>
      <c r="X216" s="30" cm="1">
        <f t="array" ref="X216">INDEX($H:$M,ROW(),MATCH(X$2,$H$1:$M$1,0))</f>
        <v>20</v>
      </c>
      <c r="Y216" s="30" cm="1">
        <f t="array" ref="Y216">INDEX($H:$M,ROW(),MATCH(Y$2,$H$1:$M$1,0))</f>
        <v>20</v>
      </c>
      <c r="Z216" s="30" cm="1">
        <f t="array" ref="Z216">INDEX($H:$M,ROW(),MATCH(Z$2,$H$1:$M$1,0))</f>
        <v>20</v>
      </c>
      <c r="AA216" s="30" cm="1">
        <f t="array" ref="AA216">INDEX($H:$M,ROW(),MATCH(AA$2,$H$1:$M$1,0))</f>
        <v>20</v>
      </c>
      <c r="AB216" s="30" cm="1">
        <f t="array" ref="AB216">INDEX($H:$M,ROW(),MATCH(AB$2,$H$1:$M$1,0))</f>
        <v>20</v>
      </c>
      <c r="AC216" s="30" cm="1">
        <f t="array" ref="AC216">INDEX($H:$M,ROW(),MATCH(AC$2,$H$1:$M$1,0))</f>
        <v>20</v>
      </c>
      <c r="AD216" s="30" cm="1">
        <f t="array" ref="AD216">INDEX($H:$M,ROW(),MATCH(AD$2,$H$1:$M$1,0))</f>
        <v>20</v>
      </c>
      <c r="AE216" s="30" cm="1">
        <f t="array" ref="AE216">INDEX($H:$M,ROW(),MATCH(AE$2,$H$1:$M$1,0))</f>
        <v>20</v>
      </c>
      <c r="AF216" s="30" cm="1">
        <f t="array" ref="AF216">INDEX($H:$M,ROW(),MATCH(AF$2,$H$1:$M$1,0))</f>
        <v>20</v>
      </c>
      <c r="AG216" s="30" cm="1">
        <f t="array" ref="AG216">INDEX($H:$M,ROW(),MATCH(AG$2,$H$1:$M$1,0))</f>
        <v>20</v>
      </c>
      <c r="AH216" s="30" cm="1">
        <f t="array" ref="AH216">INDEX($H:$M,ROW(),MATCH(AH$2,$H$1:$M$1,0))</f>
        <v>20</v>
      </c>
      <c r="AI216" s="30" cm="1">
        <f t="array" ref="AI216">INDEX($H:$M,ROW(),MATCH(AI$2,$H$1:$M$1,0))</f>
        <v>20</v>
      </c>
      <c r="AJ216" s="30" cm="1">
        <f t="array" ref="AJ216">INDEX($H:$M,ROW(),MATCH(AJ$2,$H$1:$M$1,0))</f>
        <v>20</v>
      </c>
      <c r="AK216" s="30" cm="1">
        <f t="array" ref="AK216">INDEX($H:$M,ROW(),MATCH(AK$2,$H$1:$M$1,0))</f>
        <v>20</v>
      </c>
      <c r="AL216" s="30" cm="1">
        <f t="array" ref="AL216">INDEX($H:$M,ROW(),MATCH(AL$2,$H$1:$M$1,0))</f>
        <v>20</v>
      </c>
      <c r="AM216" s="30" cm="1">
        <f t="array" ref="AM216">INDEX($H:$M,ROW(),MATCH(AM$2,$H$1:$M$1,0))</f>
        <v>20</v>
      </c>
      <c r="AN216" s="30" cm="1">
        <f t="array" ref="AN216">INDEX($H:$M,ROW(),MATCH(AN$2,$H$1:$M$1,0))</f>
        <v>20</v>
      </c>
      <c r="AO216" s="30" cm="1">
        <f t="array" ref="AO216">INDEX($H:$M,ROW(),MATCH(AO$2,$H$1:$M$1,0))</f>
        <v>20</v>
      </c>
      <c r="AP216" s="30" cm="1">
        <f t="array" ref="AP216">INDEX($H:$M,ROW(),MATCH(AP$2,$H$1:$M$1,0))</f>
        <v>20</v>
      </c>
      <c r="AQ216" s="30" cm="1">
        <f t="array" ref="AQ216">INDEX($H:$M,ROW(),MATCH(AQ$2,$H$1:$M$1,0))</f>
        <v>20</v>
      </c>
      <c r="AR216" s="30" cm="1">
        <f t="array" ref="AR216">INDEX($H:$M,ROW(),MATCH(AR$2,$H$1:$M$1,0))</f>
        <v>20</v>
      </c>
      <c r="AS216" s="30" cm="1">
        <f t="array" ref="AS216">INDEX($H:$M,ROW(),MATCH(AS$2,$H$1:$M$1,0))</f>
        <v>20</v>
      </c>
      <c r="AT216" s="30" cm="1">
        <f t="array" ref="AT216">INDEX($H:$M,ROW(),MATCH(AT$2,$H$1:$M$1,0))</f>
        <v>20</v>
      </c>
      <c r="AU216" s="30" cm="1">
        <f t="array" ref="AU216">INDEX($H:$M,ROW(),MATCH(AU$2,$H$1:$M$1,0))</f>
        <v>20</v>
      </c>
      <c r="AV216" s="30" cm="1">
        <f t="array" ref="AV216">INDEX($H:$M,ROW(),MATCH(AV$2,$H$1:$M$1,0))</f>
        <v>20</v>
      </c>
      <c r="AW216" s="30" cm="1">
        <f t="array" ref="AW216">INDEX($H:$M,ROW(),MATCH(AW$2,$H$1:$M$1,0))</f>
        <v>20</v>
      </c>
      <c r="AX216" s="30" cm="1">
        <f t="array" ref="AX216">INDEX($H:$M,ROW(),MATCH(AX$2,$H$1:$M$1,0))</f>
        <v>20</v>
      </c>
      <c r="AY216" s="30" cm="1">
        <f t="array" ref="AY216">INDEX($H:$M,ROW(),MATCH(AY$2,$H$1:$M$1,0))</f>
        <v>20</v>
      </c>
      <c r="AZ216" s="30" cm="1">
        <f t="array" ref="AZ216">INDEX($H:$M,ROW(),MATCH(AZ$2,$H$1:$M$1,0))</f>
        <v>20</v>
      </c>
      <c r="BA216" s="30" cm="1">
        <f t="array" ref="BA216">INDEX($H:$M,ROW(),MATCH(BA$2,$H$1:$M$1,0))</f>
        <v>20</v>
      </c>
      <c r="BB216" s="30" cm="1">
        <f t="array" ref="BB216">INDEX($H:$M,ROW(),MATCH(BB$2,$H$1:$M$1,0))</f>
        <v>20</v>
      </c>
      <c r="BC216" s="30" cm="1">
        <f t="array" ref="BC216">INDEX($H:$M,ROW(),MATCH(BC$2,$H$1:$M$1,0))</f>
        <v>20</v>
      </c>
      <c r="BD216" s="30" cm="1">
        <f t="array" ref="BD216">INDEX($H:$M,ROW(),MATCH(BD$2,$H$1:$M$1,0))</f>
        <v>20</v>
      </c>
      <c r="BE216" s="30" cm="1">
        <f t="array" ref="BE216">INDEX($H:$M,ROW(),MATCH(BE$2,$H$1:$M$1,0))</f>
        <v>20</v>
      </c>
      <c r="BF216" s="30" cm="1">
        <f t="array" ref="BF216">INDEX($H:$M,ROW(),MATCH(BF$2,$H$1:$M$1,0))</f>
        <v>20</v>
      </c>
      <c r="BG216" s="30" cm="1">
        <f t="array" ref="BG216">INDEX($H:$M,ROW(),MATCH(BG$2,$H$1:$M$1,0))</f>
        <v>20</v>
      </c>
      <c r="BH216" s="30" cm="1">
        <f t="array" ref="BH216">INDEX($H:$M,ROW(),MATCH(BH$2,$H$1:$M$1,0))</f>
        <v>20</v>
      </c>
      <c r="BI216" s="30" cm="1">
        <f t="array" ref="BI216">INDEX($H:$M,ROW(),MATCH(BI$2,$H$1:$M$1,0))</f>
        <v>20</v>
      </c>
      <c r="BJ216" s="30" cm="1">
        <f t="array" ref="BJ216">INDEX($H:$M,ROW(),MATCH(BJ$2,$H$1:$M$1,0))</f>
        <v>20</v>
      </c>
      <c r="BK216" s="30" cm="1">
        <f t="array" ref="BK216">INDEX($H:$M,ROW(),MATCH(BK$2,$H$1:$M$1,0))</f>
        <v>20</v>
      </c>
      <c r="BL216" s="30" cm="1">
        <f t="array" ref="BL216">INDEX($H:$M,ROW(),MATCH(BL$2,$H$1:$M$1,0))</f>
        <v>20</v>
      </c>
      <c r="BM216" s="30" cm="1">
        <f t="array" ref="BM216">INDEX($H:$M,ROW(),MATCH(BM$2,$H$1:$M$1,0))</f>
        <v>20</v>
      </c>
      <c r="BN216" s="30" cm="1">
        <f t="array" ref="BN216">INDEX($H:$M,ROW(),MATCH(BN$2,$H$1:$M$1,0))</f>
        <v>20</v>
      </c>
      <c r="BO216" s="30" cm="1">
        <f t="array" ref="BO216">INDEX($H:$M,ROW(),MATCH(BO$2,$H$1:$M$1,0))</f>
        <v>20</v>
      </c>
      <c r="BP216" s="30" cm="1">
        <f t="array" ref="BP216">INDEX($H:$M,ROW(),MATCH(BP$2,$H$1:$M$1,0))</f>
        <v>20</v>
      </c>
      <c r="BQ216" s="30" cm="1">
        <f t="array" ref="BQ216">INDEX($H:$M,ROW(),MATCH(BQ$2,$H$1:$M$1,0))</f>
        <v>20</v>
      </c>
      <c r="BR216" s="30" cm="1">
        <f t="array" ref="BR216">INDEX($H:$M,ROW(),MATCH(BR$2,$H$1:$M$1,0))</f>
        <v>20</v>
      </c>
      <c r="BS216" s="30" cm="1">
        <f t="array" ref="BS216">INDEX($H:$M,ROW(),MATCH(BS$2,$H$1:$M$1,0))</f>
        <v>20</v>
      </c>
      <c r="BT216" s="30" cm="1">
        <f t="array" ref="BT216">INDEX($H:$M,ROW(),MATCH(BT$2,$H$1:$M$1,0))</f>
        <v>20</v>
      </c>
      <c r="BU216" s="30" cm="1">
        <f t="array" ref="BU216">INDEX($H:$M,ROW(),MATCH(BU$2,$H$1:$M$1,0))</f>
        <v>20</v>
      </c>
      <c r="BV216" s="30" cm="1">
        <f t="array" ref="BV216">INDEX($H:$M,ROW(),MATCH(BV$2,$H$1:$M$1,0))</f>
        <v>20</v>
      </c>
      <c r="BW216" s="30" cm="1">
        <f t="array" ref="BW216">INDEX($H:$M,ROW(),MATCH(BW$2,$H$1:$M$1,0))</f>
        <v>20</v>
      </c>
      <c r="BX216" s="30" cm="1">
        <f t="array" ref="BX216">INDEX($H:$M,ROW(),MATCH(BX$2,$H$1:$M$1,0))</f>
        <v>20</v>
      </c>
      <c r="BY216" s="30" cm="1">
        <f t="array" ref="BY216">INDEX($H:$M,ROW(),MATCH(BY$2,$H$1:$M$1,0))</f>
        <v>20</v>
      </c>
      <c r="BZ216" s="30" cm="1">
        <f t="array" ref="BZ216">INDEX($H:$M,ROW(),MATCH(BZ$2,$H$1:$M$1,0))</f>
        <v>20</v>
      </c>
      <c r="CA216" s="30" cm="1">
        <f t="array" ref="CA216">INDEX($H:$M,ROW(),MATCH(CA$2,$H$1:$M$1,0))</f>
        <v>20</v>
      </c>
      <c r="CB216" s="30" cm="1">
        <f t="array" ref="CB216">INDEX($H:$M,ROW(),MATCH(CB$2,$H$1:$M$1,0))</f>
        <v>20</v>
      </c>
      <c r="CC216" s="30" cm="1">
        <f t="array" ref="CC216">INDEX($H:$M,ROW(),MATCH(CC$2,$H$1:$M$1,0))</f>
        <v>20</v>
      </c>
      <c r="CD216" s="30" cm="1">
        <f t="array" ref="CD216">INDEX($H:$M,ROW(),MATCH(CD$2,$H$1:$M$1,0))</f>
        <v>20</v>
      </c>
      <c r="CE216" s="30" cm="1">
        <f t="array" ref="CE216">INDEX($H:$M,ROW(),MATCH(CE$2,$H$1:$M$1,0))</f>
        <v>20</v>
      </c>
      <c r="CF216" s="30" cm="1">
        <f t="array" ref="CF216">INDEX($H:$M,ROW(),MATCH(CF$2,$H$1:$M$1,0))</f>
        <v>20</v>
      </c>
      <c r="CG216" s="30" cm="1">
        <f t="array" ref="CG216">INDEX($H:$M,ROW(),MATCH(CG$2,$H$1:$M$1,0))</f>
        <v>20</v>
      </c>
      <c r="CH216" s="30" cm="1">
        <f t="array" ref="CH216">INDEX($H:$M,ROW(),MATCH(CH$2,$H$1:$M$1,0))</f>
        <v>20</v>
      </c>
      <c r="CI216" s="30" cm="1">
        <f t="array" ref="CI216">INDEX($H:$M,ROW(),MATCH(CI$2,$H$1:$M$1,0))</f>
        <v>20</v>
      </c>
    </row>
    <row r="217" spans="1:87" x14ac:dyDescent="0.4">
      <c r="B217" t="s">
        <v>199</v>
      </c>
      <c r="C217" t="s">
        <v>158</v>
      </c>
      <c r="E217" s="27" t="str">
        <f>SUBSTITUTE(E213,":","")&amp;" Expense"</f>
        <v>Seller acquisition cost Expense</v>
      </c>
      <c r="F217" s="27"/>
      <c r="G217" s="9"/>
      <c r="H217" s="28">
        <f t="shared" ref="H217:M217" si="248">SUMIF($2:$2,H$1,217:217)</f>
        <v>-199999.99999999997</v>
      </c>
      <c r="I217" s="28">
        <f t="shared" si="248"/>
        <v>-399999.99999999994</v>
      </c>
      <c r="J217" s="28">
        <f t="shared" si="248"/>
        <v>-799999.99999999988</v>
      </c>
      <c r="K217" s="28">
        <f t="shared" si="248"/>
        <v>-1599999.9999999998</v>
      </c>
      <c r="L217" s="28">
        <f t="shared" si="248"/>
        <v>-3199999.9999999995</v>
      </c>
      <c r="M217" s="28">
        <f t="shared" si="248"/>
        <v>-6399999.9999999991</v>
      </c>
      <c r="P217" s="28">
        <f>-P216*P215</f>
        <v>-16666.666666666668</v>
      </c>
      <c r="Q217" s="28">
        <f t="shared" ref="Q217:CB217" si="249">-Q216*Q215</f>
        <v>-16666.666666666668</v>
      </c>
      <c r="R217" s="28">
        <f t="shared" si="249"/>
        <v>-16666.666666666668</v>
      </c>
      <c r="S217" s="28">
        <f t="shared" si="249"/>
        <v>-16666.666666666668</v>
      </c>
      <c r="T217" s="28">
        <f t="shared" si="249"/>
        <v>-16666.666666666668</v>
      </c>
      <c r="U217" s="28">
        <f t="shared" si="249"/>
        <v>-16666.666666666668</v>
      </c>
      <c r="V217" s="28">
        <f t="shared" si="249"/>
        <v>-16666.666666666668</v>
      </c>
      <c r="W217" s="28">
        <f t="shared" si="249"/>
        <v>-16666.666666666668</v>
      </c>
      <c r="X217" s="28">
        <f t="shared" si="249"/>
        <v>-16666.666666666668</v>
      </c>
      <c r="Y217" s="28">
        <f t="shared" si="249"/>
        <v>-16666.666666666668</v>
      </c>
      <c r="Z217" s="28">
        <f t="shared" si="249"/>
        <v>-16666.666666666668</v>
      </c>
      <c r="AA217" s="28">
        <f t="shared" si="249"/>
        <v>-16666.666666666668</v>
      </c>
      <c r="AB217" s="28">
        <f t="shared" si="249"/>
        <v>-33333.333333333336</v>
      </c>
      <c r="AC217" s="28">
        <f t="shared" si="249"/>
        <v>-33333.333333333336</v>
      </c>
      <c r="AD217" s="28">
        <f t="shared" si="249"/>
        <v>-33333.333333333336</v>
      </c>
      <c r="AE217" s="28">
        <f t="shared" si="249"/>
        <v>-33333.333333333336</v>
      </c>
      <c r="AF217" s="28">
        <f t="shared" si="249"/>
        <v>-33333.333333333336</v>
      </c>
      <c r="AG217" s="28">
        <f t="shared" si="249"/>
        <v>-33333.333333333336</v>
      </c>
      <c r="AH217" s="28">
        <f t="shared" si="249"/>
        <v>-33333.333333333336</v>
      </c>
      <c r="AI217" s="28">
        <f t="shared" si="249"/>
        <v>-33333.333333333336</v>
      </c>
      <c r="AJ217" s="28">
        <f t="shared" si="249"/>
        <v>-33333.333333333336</v>
      </c>
      <c r="AK217" s="28">
        <f t="shared" si="249"/>
        <v>-33333.333333333336</v>
      </c>
      <c r="AL217" s="28">
        <f t="shared" si="249"/>
        <v>-33333.333333333336</v>
      </c>
      <c r="AM217" s="28">
        <f t="shared" si="249"/>
        <v>-33333.333333333336</v>
      </c>
      <c r="AN217" s="28">
        <f t="shared" si="249"/>
        <v>-66666.666666666672</v>
      </c>
      <c r="AO217" s="28">
        <f t="shared" si="249"/>
        <v>-66666.666666666672</v>
      </c>
      <c r="AP217" s="28">
        <f t="shared" si="249"/>
        <v>-66666.666666666672</v>
      </c>
      <c r="AQ217" s="28">
        <f t="shared" si="249"/>
        <v>-66666.666666666672</v>
      </c>
      <c r="AR217" s="28">
        <f t="shared" si="249"/>
        <v>-66666.666666666672</v>
      </c>
      <c r="AS217" s="28">
        <f t="shared" si="249"/>
        <v>-66666.666666666672</v>
      </c>
      <c r="AT217" s="28">
        <f t="shared" si="249"/>
        <v>-66666.666666666672</v>
      </c>
      <c r="AU217" s="28">
        <f t="shared" si="249"/>
        <v>-66666.666666666672</v>
      </c>
      <c r="AV217" s="28">
        <f t="shared" si="249"/>
        <v>-66666.666666666672</v>
      </c>
      <c r="AW217" s="28">
        <f t="shared" si="249"/>
        <v>-66666.666666666672</v>
      </c>
      <c r="AX217" s="28">
        <f t="shared" si="249"/>
        <v>-66666.666666666672</v>
      </c>
      <c r="AY217" s="28">
        <f t="shared" si="249"/>
        <v>-66666.666666666672</v>
      </c>
      <c r="AZ217" s="28">
        <f t="shared" si="249"/>
        <v>-133333.33333333334</v>
      </c>
      <c r="BA217" s="28">
        <f t="shared" si="249"/>
        <v>-133333.33333333334</v>
      </c>
      <c r="BB217" s="28">
        <f t="shared" si="249"/>
        <v>-133333.33333333334</v>
      </c>
      <c r="BC217" s="28">
        <f t="shared" si="249"/>
        <v>-133333.33333333334</v>
      </c>
      <c r="BD217" s="28">
        <f t="shared" si="249"/>
        <v>-133333.33333333334</v>
      </c>
      <c r="BE217" s="28">
        <f t="shared" si="249"/>
        <v>-133333.33333333334</v>
      </c>
      <c r="BF217" s="28">
        <f t="shared" si="249"/>
        <v>-133333.33333333334</v>
      </c>
      <c r="BG217" s="28">
        <f t="shared" si="249"/>
        <v>-133333.33333333334</v>
      </c>
      <c r="BH217" s="28">
        <f t="shared" si="249"/>
        <v>-133333.33333333334</v>
      </c>
      <c r="BI217" s="28">
        <f t="shared" si="249"/>
        <v>-133333.33333333334</v>
      </c>
      <c r="BJ217" s="28">
        <f t="shared" si="249"/>
        <v>-133333.33333333334</v>
      </c>
      <c r="BK217" s="28">
        <f t="shared" si="249"/>
        <v>-133333.33333333334</v>
      </c>
      <c r="BL217" s="28">
        <f t="shared" si="249"/>
        <v>-266666.66666666669</v>
      </c>
      <c r="BM217" s="28">
        <f t="shared" si="249"/>
        <v>-266666.66666666669</v>
      </c>
      <c r="BN217" s="28">
        <f t="shared" si="249"/>
        <v>-266666.66666666669</v>
      </c>
      <c r="BO217" s="28">
        <f t="shared" si="249"/>
        <v>-266666.66666666669</v>
      </c>
      <c r="BP217" s="28">
        <f t="shared" si="249"/>
        <v>-266666.66666666669</v>
      </c>
      <c r="BQ217" s="28">
        <f t="shared" si="249"/>
        <v>-266666.66666666669</v>
      </c>
      <c r="BR217" s="28">
        <f t="shared" si="249"/>
        <v>-266666.66666666669</v>
      </c>
      <c r="BS217" s="28">
        <f t="shared" si="249"/>
        <v>-266666.66666666669</v>
      </c>
      <c r="BT217" s="28">
        <f t="shared" si="249"/>
        <v>-266666.66666666669</v>
      </c>
      <c r="BU217" s="28">
        <f t="shared" si="249"/>
        <v>-266666.66666666669</v>
      </c>
      <c r="BV217" s="28">
        <f t="shared" si="249"/>
        <v>-266666.66666666669</v>
      </c>
      <c r="BW217" s="28">
        <f t="shared" si="249"/>
        <v>-266666.66666666669</v>
      </c>
      <c r="BX217" s="28">
        <f t="shared" si="249"/>
        <v>-533333.33333333337</v>
      </c>
      <c r="BY217" s="28">
        <f t="shared" si="249"/>
        <v>-533333.33333333337</v>
      </c>
      <c r="BZ217" s="28">
        <f t="shared" si="249"/>
        <v>-533333.33333333337</v>
      </c>
      <c r="CA217" s="28">
        <f t="shared" si="249"/>
        <v>-533333.33333333337</v>
      </c>
      <c r="CB217" s="28">
        <f t="shared" si="249"/>
        <v>-533333.33333333337</v>
      </c>
      <c r="CC217" s="28">
        <f t="shared" ref="CC217:CI217" si="250">-CC216*CC215</f>
        <v>-533333.33333333337</v>
      </c>
      <c r="CD217" s="28">
        <f t="shared" si="250"/>
        <v>-533333.33333333337</v>
      </c>
      <c r="CE217" s="28">
        <f t="shared" si="250"/>
        <v>-533333.33333333337</v>
      </c>
      <c r="CF217" s="28">
        <f t="shared" si="250"/>
        <v>-533333.33333333337</v>
      </c>
      <c r="CG217" s="28">
        <f t="shared" si="250"/>
        <v>-533333.33333333337</v>
      </c>
      <c r="CH217" s="28">
        <f t="shared" si="250"/>
        <v>-533333.33333333337</v>
      </c>
      <c r="CI217" s="28">
        <f t="shared" si="250"/>
        <v>-533333.33333333337</v>
      </c>
    </row>
    <row r="218" spans="1:87" x14ac:dyDescent="0.4">
      <c r="C218" t="s">
        <v>158</v>
      </c>
    </row>
    <row r="219" spans="1:87" outlineLevel="1" x14ac:dyDescent="0.4">
      <c r="C219" t="s">
        <v>158</v>
      </c>
      <c r="E219" t="str">
        <f>"Revenue driver: "&amp;E209</f>
        <v>Revenue driver: Marketplace revenue - primary Revenue</v>
      </c>
      <c r="H219" s="53"/>
      <c r="I219" s="53"/>
      <c r="J219" s="53"/>
      <c r="K219" s="53"/>
      <c r="L219" s="53"/>
      <c r="M219" s="53"/>
      <c r="P219" s="53">
        <f t="shared" ref="P219:CA221" si="251">P209</f>
        <v>8333.3333333333339</v>
      </c>
      <c r="Q219" s="53">
        <f t="shared" si="251"/>
        <v>8333.3333333333339</v>
      </c>
      <c r="R219" s="53">
        <f t="shared" si="251"/>
        <v>8333.3333333333339</v>
      </c>
      <c r="S219" s="53">
        <f t="shared" si="251"/>
        <v>8333.3333333333339</v>
      </c>
      <c r="T219" s="53">
        <f t="shared" si="251"/>
        <v>8333.3333333333339</v>
      </c>
      <c r="U219" s="53">
        <f t="shared" si="251"/>
        <v>8333.3333333333339</v>
      </c>
      <c r="V219" s="53">
        <f t="shared" si="251"/>
        <v>8333.3333333333339</v>
      </c>
      <c r="W219" s="53">
        <f t="shared" si="251"/>
        <v>8333.3333333333339</v>
      </c>
      <c r="X219" s="53">
        <f t="shared" si="251"/>
        <v>8333.3333333333339</v>
      </c>
      <c r="Y219" s="53">
        <f t="shared" si="251"/>
        <v>8333.3333333333339</v>
      </c>
      <c r="Z219" s="53">
        <f t="shared" si="251"/>
        <v>8333.3333333333339</v>
      </c>
      <c r="AA219" s="53">
        <f t="shared" si="251"/>
        <v>8333.3333333333339</v>
      </c>
      <c r="AB219" s="53">
        <f t="shared" si="251"/>
        <v>16666.666666666668</v>
      </c>
      <c r="AC219" s="53">
        <f t="shared" si="251"/>
        <v>16666.666666666668</v>
      </c>
      <c r="AD219" s="53">
        <f t="shared" si="251"/>
        <v>16666.666666666668</v>
      </c>
      <c r="AE219" s="53">
        <f t="shared" si="251"/>
        <v>16666.666666666668</v>
      </c>
      <c r="AF219" s="53">
        <f t="shared" si="251"/>
        <v>16666.666666666668</v>
      </c>
      <c r="AG219" s="53">
        <f t="shared" si="251"/>
        <v>16666.666666666668</v>
      </c>
      <c r="AH219" s="53">
        <f t="shared" si="251"/>
        <v>16666.666666666668</v>
      </c>
      <c r="AI219" s="53">
        <f t="shared" si="251"/>
        <v>16666.666666666668</v>
      </c>
      <c r="AJ219" s="53">
        <f t="shared" si="251"/>
        <v>16666.666666666668</v>
      </c>
      <c r="AK219" s="53">
        <f t="shared" si="251"/>
        <v>16666.666666666668</v>
      </c>
      <c r="AL219" s="53">
        <f t="shared" si="251"/>
        <v>16666.666666666668</v>
      </c>
      <c r="AM219" s="53">
        <f t="shared" si="251"/>
        <v>16666.666666666668</v>
      </c>
      <c r="AN219" s="53">
        <f t="shared" si="251"/>
        <v>33333.333333333336</v>
      </c>
      <c r="AO219" s="53">
        <f t="shared" si="251"/>
        <v>33333.333333333336</v>
      </c>
      <c r="AP219" s="53">
        <f t="shared" si="251"/>
        <v>33333.333333333336</v>
      </c>
      <c r="AQ219" s="53">
        <f t="shared" si="251"/>
        <v>33333.333333333336</v>
      </c>
      <c r="AR219" s="53">
        <f t="shared" si="251"/>
        <v>33333.333333333336</v>
      </c>
      <c r="AS219" s="53">
        <f t="shared" si="251"/>
        <v>33333.333333333336</v>
      </c>
      <c r="AT219" s="53">
        <f t="shared" si="251"/>
        <v>33333.333333333336</v>
      </c>
      <c r="AU219" s="53">
        <f t="shared" si="251"/>
        <v>33333.333333333336</v>
      </c>
      <c r="AV219" s="53">
        <f t="shared" si="251"/>
        <v>33333.333333333336</v>
      </c>
      <c r="AW219" s="53">
        <f t="shared" si="251"/>
        <v>33333.333333333336</v>
      </c>
      <c r="AX219" s="53">
        <f t="shared" si="251"/>
        <v>33333.333333333336</v>
      </c>
      <c r="AY219" s="53">
        <f t="shared" si="251"/>
        <v>33333.333333333336</v>
      </c>
      <c r="AZ219" s="53">
        <f t="shared" si="251"/>
        <v>66666.666666666672</v>
      </c>
      <c r="BA219" s="53">
        <f t="shared" si="251"/>
        <v>66666.666666666672</v>
      </c>
      <c r="BB219" s="53">
        <f t="shared" si="251"/>
        <v>66666.666666666672</v>
      </c>
      <c r="BC219" s="53">
        <f t="shared" si="251"/>
        <v>66666.666666666672</v>
      </c>
      <c r="BD219" s="53">
        <f t="shared" si="251"/>
        <v>66666.666666666672</v>
      </c>
      <c r="BE219" s="53">
        <f t="shared" si="251"/>
        <v>66666.666666666672</v>
      </c>
      <c r="BF219" s="53">
        <f t="shared" si="251"/>
        <v>66666.666666666672</v>
      </c>
      <c r="BG219" s="53">
        <f t="shared" si="251"/>
        <v>66666.666666666672</v>
      </c>
      <c r="BH219" s="53">
        <f t="shared" si="251"/>
        <v>66666.666666666672</v>
      </c>
      <c r="BI219" s="53">
        <f t="shared" si="251"/>
        <v>66666.666666666672</v>
      </c>
      <c r="BJ219" s="53">
        <f t="shared" si="251"/>
        <v>66666.666666666672</v>
      </c>
      <c r="BK219" s="53">
        <f t="shared" si="251"/>
        <v>66666.666666666672</v>
      </c>
      <c r="BL219" s="53">
        <f t="shared" si="251"/>
        <v>133333.33333333334</v>
      </c>
      <c r="BM219" s="53">
        <f t="shared" si="251"/>
        <v>133333.33333333334</v>
      </c>
      <c r="BN219" s="53">
        <f t="shared" si="251"/>
        <v>133333.33333333334</v>
      </c>
      <c r="BO219" s="53">
        <f t="shared" si="251"/>
        <v>133333.33333333334</v>
      </c>
      <c r="BP219" s="53">
        <f t="shared" si="251"/>
        <v>133333.33333333334</v>
      </c>
      <c r="BQ219" s="53">
        <f t="shared" si="251"/>
        <v>133333.33333333334</v>
      </c>
      <c r="BR219" s="53">
        <f t="shared" si="251"/>
        <v>133333.33333333334</v>
      </c>
      <c r="BS219" s="53">
        <f t="shared" si="251"/>
        <v>133333.33333333334</v>
      </c>
      <c r="BT219" s="53">
        <f t="shared" si="251"/>
        <v>133333.33333333334</v>
      </c>
      <c r="BU219" s="53">
        <f t="shared" si="251"/>
        <v>133333.33333333334</v>
      </c>
      <c r="BV219" s="53">
        <f t="shared" si="251"/>
        <v>133333.33333333334</v>
      </c>
      <c r="BW219" s="53">
        <f t="shared" si="251"/>
        <v>133333.33333333334</v>
      </c>
      <c r="BX219" s="53">
        <f t="shared" si="251"/>
        <v>266666.66666666669</v>
      </c>
      <c r="BY219" s="53">
        <f t="shared" si="251"/>
        <v>266666.66666666669</v>
      </c>
      <c r="BZ219" s="53">
        <f t="shared" si="251"/>
        <v>266666.66666666669</v>
      </c>
      <c r="CA219" s="53">
        <f t="shared" si="251"/>
        <v>266666.66666666669</v>
      </c>
      <c r="CB219" s="53">
        <f t="shared" ref="CB219:CI221" si="252">CB209</f>
        <v>266666.66666666669</v>
      </c>
      <c r="CC219" s="53">
        <f t="shared" si="252"/>
        <v>266666.66666666669</v>
      </c>
      <c r="CD219" s="53">
        <f t="shared" si="252"/>
        <v>266666.66666666669</v>
      </c>
      <c r="CE219" s="53">
        <f t="shared" si="252"/>
        <v>266666.66666666669</v>
      </c>
      <c r="CF219" s="53">
        <f t="shared" si="252"/>
        <v>266666.66666666669</v>
      </c>
      <c r="CG219" s="53">
        <f t="shared" si="252"/>
        <v>266666.66666666669</v>
      </c>
      <c r="CH219" s="53">
        <f t="shared" si="252"/>
        <v>266666.66666666669</v>
      </c>
      <c r="CI219" s="53">
        <f t="shared" si="252"/>
        <v>266666.66666666669</v>
      </c>
    </row>
    <row r="220" spans="1:87" outlineLevel="1" x14ac:dyDescent="0.4">
      <c r="C220" t="s">
        <v>158</v>
      </c>
      <c r="P220" s="34">
        <f t="shared" si="251"/>
        <v>0</v>
      </c>
      <c r="Q220" s="34">
        <f t="shared" si="251"/>
        <v>0</v>
      </c>
      <c r="R220" s="34">
        <f t="shared" si="251"/>
        <v>0</v>
      </c>
      <c r="S220" s="34">
        <f t="shared" si="251"/>
        <v>0</v>
      </c>
      <c r="T220" s="34">
        <f t="shared" si="251"/>
        <v>0</v>
      </c>
      <c r="U220" s="34">
        <f t="shared" si="251"/>
        <v>0</v>
      </c>
      <c r="V220" s="34">
        <f t="shared" si="251"/>
        <v>0</v>
      </c>
      <c r="W220" s="34">
        <f t="shared" si="251"/>
        <v>0</v>
      </c>
      <c r="X220" s="34">
        <f t="shared" si="251"/>
        <v>0</v>
      </c>
      <c r="Y220" s="34">
        <f t="shared" si="251"/>
        <v>0</v>
      </c>
      <c r="Z220" s="34">
        <f t="shared" si="251"/>
        <v>0</v>
      </c>
      <c r="AA220" s="34">
        <f t="shared" si="251"/>
        <v>0</v>
      </c>
      <c r="AB220" s="34">
        <f t="shared" si="251"/>
        <v>0</v>
      </c>
      <c r="AC220" s="34">
        <f t="shared" si="251"/>
        <v>0</v>
      </c>
      <c r="AD220" s="34">
        <f t="shared" si="251"/>
        <v>0</v>
      </c>
      <c r="AE220" s="34">
        <f t="shared" si="251"/>
        <v>0</v>
      </c>
      <c r="AF220" s="34">
        <f t="shared" si="251"/>
        <v>0</v>
      </c>
      <c r="AG220" s="34">
        <f t="shared" si="251"/>
        <v>0</v>
      </c>
      <c r="AH220" s="34">
        <f t="shared" si="251"/>
        <v>0</v>
      </c>
      <c r="AI220" s="34">
        <f t="shared" si="251"/>
        <v>0</v>
      </c>
      <c r="AJ220" s="34">
        <f t="shared" si="251"/>
        <v>0</v>
      </c>
      <c r="AK220" s="34">
        <f t="shared" si="251"/>
        <v>0</v>
      </c>
      <c r="AL220" s="34">
        <f t="shared" si="251"/>
        <v>0</v>
      </c>
      <c r="AM220" s="34">
        <f t="shared" si="251"/>
        <v>0</v>
      </c>
      <c r="AN220" s="34">
        <f t="shared" si="251"/>
        <v>0</v>
      </c>
      <c r="AO220" s="34">
        <f t="shared" si="251"/>
        <v>0</v>
      </c>
      <c r="AP220" s="34">
        <f t="shared" si="251"/>
        <v>0</v>
      </c>
      <c r="AQ220" s="34">
        <f t="shared" si="251"/>
        <v>0</v>
      </c>
      <c r="AR220" s="34">
        <f t="shared" si="251"/>
        <v>0</v>
      </c>
      <c r="AS220" s="34">
        <f t="shared" si="251"/>
        <v>0</v>
      </c>
      <c r="AT220" s="34">
        <f t="shared" si="251"/>
        <v>0</v>
      </c>
      <c r="AU220" s="34">
        <f t="shared" si="251"/>
        <v>0</v>
      </c>
      <c r="AV220" s="34">
        <f t="shared" si="251"/>
        <v>0</v>
      </c>
      <c r="AW220" s="34">
        <f t="shared" si="251"/>
        <v>0</v>
      </c>
      <c r="AX220" s="34">
        <f t="shared" si="251"/>
        <v>0</v>
      </c>
      <c r="AY220" s="34">
        <f t="shared" si="251"/>
        <v>0</v>
      </c>
      <c r="AZ220" s="34">
        <f t="shared" si="251"/>
        <v>0</v>
      </c>
      <c r="BA220" s="34">
        <f t="shared" si="251"/>
        <v>0</v>
      </c>
      <c r="BB220" s="34">
        <f t="shared" si="251"/>
        <v>0</v>
      </c>
      <c r="BC220" s="34">
        <f t="shared" si="251"/>
        <v>0</v>
      </c>
      <c r="BD220" s="34">
        <f t="shared" si="251"/>
        <v>0</v>
      </c>
      <c r="BE220" s="34">
        <f t="shared" si="251"/>
        <v>0</v>
      </c>
      <c r="BF220" s="34">
        <f t="shared" si="251"/>
        <v>0</v>
      </c>
      <c r="BG220" s="34">
        <f t="shared" si="251"/>
        <v>0</v>
      </c>
      <c r="BH220" s="34">
        <f t="shared" si="251"/>
        <v>0</v>
      </c>
      <c r="BI220" s="34">
        <f t="shared" si="251"/>
        <v>0</v>
      </c>
      <c r="BJ220" s="34">
        <f t="shared" si="251"/>
        <v>0</v>
      </c>
      <c r="BK220" s="34">
        <f t="shared" si="251"/>
        <v>0</v>
      </c>
      <c r="BL220" s="34">
        <f t="shared" si="251"/>
        <v>0</v>
      </c>
      <c r="BM220" s="34">
        <f t="shared" si="251"/>
        <v>0</v>
      </c>
      <c r="BN220" s="34">
        <f t="shared" si="251"/>
        <v>0</v>
      </c>
      <c r="BO220" s="34">
        <f t="shared" si="251"/>
        <v>0</v>
      </c>
      <c r="BP220" s="34">
        <f t="shared" si="251"/>
        <v>0</v>
      </c>
      <c r="BQ220" s="34">
        <f t="shared" si="251"/>
        <v>0</v>
      </c>
      <c r="BR220" s="34">
        <f t="shared" si="251"/>
        <v>0</v>
      </c>
      <c r="BS220" s="34">
        <f t="shared" si="251"/>
        <v>0</v>
      </c>
      <c r="BT220" s="34">
        <f t="shared" si="251"/>
        <v>0</v>
      </c>
      <c r="BU220" s="34">
        <f t="shared" si="251"/>
        <v>0</v>
      </c>
      <c r="BV220" s="34">
        <f t="shared" si="251"/>
        <v>0</v>
      </c>
      <c r="BW220" s="34">
        <f t="shared" si="251"/>
        <v>0</v>
      </c>
      <c r="BX220" s="34">
        <f t="shared" si="251"/>
        <v>0</v>
      </c>
      <c r="BY220" s="34">
        <f t="shared" si="251"/>
        <v>0</v>
      </c>
      <c r="BZ220" s="34">
        <f t="shared" si="251"/>
        <v>0</v>
      </c>
      <c r="CA220" s="34">
        <f t="shared" si="251"/>
        <v>0</v>
      </c>
      <c r="CB220" s="34">
        <f t="shared" si="252"/>
        <v>0</v>
      </c>
      <c r="CC220" s="34">
        <f t="shared" si="252"/>
        <v>0</v>
      </c>
      <c r="CD220" s="34">
        <f t="shared" si="252"/>
        <v>0</v>
      </c>
      <c r="CE220" s="34">
        <f t="shared" si="252"/>
        <v>0</v>
      </c>
      <c r="CF220" s="34">
        <f t="shared" si="252"/>
        <v>0</v>
      </c>
      <c r="CG220" s="34">
        <f t="shared" si="252"/>
        <v>0</v>
      </c>
      <c r="CH220" s="34">
        <f t="shared" si="252"/>
        <v>0</v>
      </c>
      <c r="CI220" s="34">
        <f t="shared" si="252"/>
        <v>0</v>
      </c>
    </row>
    <row r="221" spans="1:87" outlineLevel="1" x14ac:dyDescent="0.4">
      <c r="C221" t="s">
        <v>158</v>
      </c>
      <c r="E221" s="12" t="str">
        <f>E211</f>
        <v>Driver: # of orders</v>
      </c>
      <c r="F221" s="12"/>
      <c r="G221" s="13"/>
      <c r="H221" s="34"/>
      <c r="I221" s="34"/>
      <c r="J221" s="34"/>
      <c r="K221" s="34"/>
      <c r="L221" s="34"/>
      <c r="M221" s="34"/>
      <c r="P221" s="34">
        <f>P211</f>
        <v>8333.3333333333339</v>
      </c>
      <c r="Q221" s="34">
        <f t="shared" si="251"/>
        <v>8333.3333333333339</v>
      </c>
      <c r="R221" s="34">
        <f t="shared" si="251"/>
        <v>8333.3333333333339</v>
      </c>
      <c r="S221" s="34">
        <f t="shared" si="251"/>
        <v>8333.3333333333339</v>
      </c>
      <c r="T221" s="34">
        <f t="shared" si="251"/>
        <v>8333.3333333333339</v>
      </c>
      <c r="U221" s="34">
        <f t="shared" si="251"/>
        <v>8333.3333333333339</v>
      </c>
      <c r="V221" s="34">
        <f t="shared" si="251"/>
        <v>8333.3333333333339</v>
      </c>
      <c r="W221" s="34">
        <f t="shared" si="251"/>
        <v>8333.3333333333339</v>
      </c>
      <c r="X221" s="34">
        <f t="shared" si="251"/>
        <v>8333.3333333333339</v>
      </c>
      <c r="Y221" s="34">
        <f t="shared" si="251"/>
        <v>8333.3333333333339</v>
      </c>
      <c r="Z221" s="34">
        <f t="shared" si="251"/>
        <v>8333.3333333333339</v>
      </c>
      <c r="AA221" s="34">
        <f t="shared" si="251"/>
        <v>8333.3333333333339</v>
      </c>
      <c r="AB221" s="34">
        <f t="shared" si="251"/>
        <v>16666.666666666668</v>
      </c>
      <c r="AC221" s="34">
        <f t="shared" si="251"/>
        <v>16666.666666666668</v>
      </c>
      <c r="AD221" s="34">
        <f t="shared" si="251"/>
        <v>16666.666666666668</v>
      </c>
      <c r="AE221" s="34">
        <f t="shared" si="251"/>
        <v>16666.666666666668</v>
      </c>
      <c r="AF221" s="34">
        <f t="shared" si="251"/>
        <v>16666.666666666668</v>
      </c>
      <c r="AG221" s="34">
        <f t="shared" si="251"/>
        <v>16666.666666666668</v>
      </c>
      <c r="AH221" s="34">
        <f t="shared" si="251"/>
        <v>16666.666666666668</v>
      </c>
      <c r="AI221" s="34">
        <f t="shared" si="251"/>
        <v>16666.666666666668</v>
      </c>
      <c r="AJ221" s="34">
        <f t="shared" si="251"/>
        <v>16666.666666666668</v>
      </c>
      <c r="AK221" s="34">
        <f t="shared" si="251"/>
        <v>16666.666666666668</v>
      </c>
      <c r="AL221" s="34">
        <f t="shared" si="251"/>
        <v>16666.666666666668</v>
      </c>
      <c r="AM221" s="34">
        <f t="shared" si="251"/>
        <v>16666.666666666668</v>
      </c>
      <c r="AN221" s="34">
        <f t="shared" si="251"/>
        <v>33333.333333333336</v>
      </c>
      <c r="AO221" s="34">
        <f t="shared" si="251"/>
        <v>33333.333333333336</v>
      </c>
      <c r="AP221" s="34">
        <f t="shared" si="251"/>
        <v>33333.333333333336</v>
      </c>
      <c r="AQ221" s="34">
        <f t="shared" si="251"/>
        <v>33333.333333333336</v>
      </c>
      <c r="AR221" s="34">
        <f t="shared" si="251"/>
        <v>33333.333333333336</v>
      </c>
      <c r="AS221" s="34">
        <f t="shared" si="251"/>
        <v>33333.333333333336</v>
      </c>
      <c r="AT221" s="34">
        <f t="shared" si="251"/>
        <v>33333.333333333336</v>
      </c>
      <c r="AU221" s="34">
        <f t="shared" si="251"/>
        <v>33333.333333333336</v>
      </c>
      <c r="AV221" s="34">
        <f t="shared" si="251"/>
        <v>33333.333333333336</v>
      </c>
      <c r="AW221" s="34">
        <f t="shared" si="251"/>
        <v>33333.333333333336</v>
      </c>
      <c r="AX221" s="34">
        <f t="shared" si="251"/>
        <v>33333.333333333336</v>
      </c>
      <c r="AY221" s="34">
        <f t="shared" si="251"/>
        <v>33333.333333333336</v>
      </c>
      <c r="AZ221" s="34">
        <f t="shared" si="251"/>
        <v>66666.666666666672</v>
      </c>
      <c r="BA221" s="34">
        <f t="shared" si="251"/>
        <v>66666.666666666672</v>
      </c>
      <c r="BB221" s="34">
        <f t="shared" si="251"/>
        <v>66666.666666666672</v>
      </c>
      <c r="BC221" s="34">
        <f t="shared" si="251"/>
        <v>66666.666666666672</v>
      </c>
      <c r="BD221" s="34">
        <f t="shared" si="251"/>
        <v>66666.666666666672</v>
      </c>
      <c r="BE221" s="34">
        <f t="shared" si="251"/>
        <v>66666.666666666672</v>
      </c>
      <c r="BF221" s="34">
        <f t="shared" si="251"/>
        <v>66666.666666666672</v>
      </c>
      <c r="BG221" s="34">
        <f t="shared" si="251"/>
        <v>66666.666666666672</v>
      </c>
      <c r="BH221" s="34">
        <f t="shared" si="251"/>
        <v>66666.666666666672</v>
      </c>
      <c r="BI221" s="34">
        <f t="shared" si="251"/>
        <v>66666.666666666672</v>
      </c>
      <c r="BJ221" s="34">
        <f t="shared" si="251"/>
        <v>66666.666666666672</v>
      </c>
      <c r="BK221" s="34">
        <f t="shared" si="251"/>
        <v>66666.666666666672</v>
      </c>
      <c r="BL221" s="34">
        <f t="shared" si="251"/>
        <v>133333.33333333334</v>
      </c>
      <c r="BM221" s="34">
        <f t="shared" si="251"/>
        <v>133333.33333333334</v>
      </c>
      <c r="BN221" s="34">
        <f t="shared" si="251"/>
        <v>133333.33333333334</v>
      </c>
      <c r="BO221" s="34">
        <f t="shared" si="251"/>
        <v>133333.33333333334</v>
      </c>
      <c r="BP221" s="34">
        <f t="shared" si="251"/>
        <v>133333.33333333334</v>
      </c>
      <c r="BQ221" s="34">
        <f t="shared" si="251"/>
        <v>133333.33333333334</v>
      </c>
      <c r="BR221" s="34">
        <f t="shared" si="251"/>
        <v>133333.33333333334</v>
      </c>
      <c r="BS221" s="34">
        <f t="shared" si="251"/>
        <v>133333.33333333334</v>
      </c>
      <c r="BT221" s="34">
        <f t="shared" si="251"/>
        <v>133333.33333333334</v>
      </c>
      <c r="BU221" s="34">
        <f t="shared" si="251"/>
        <v>133333.33333333334</v>
      </c>
      <c r="BV221" s="34">
        <f t="shared" si="251"/>
        <v>133333.33333333334</v>
      </c>
      <c r="BW221" s="34">
        <f t="shared" si="251"/>
        <v>133333.33333333334</v>
      </c>
      <c r="BX221" s="34">
        <f t="shared" si="251"/>
        <v>266666.66666666669</v>
      </c>
      <c r="BY221" s="34">
        <f t="shared" si="251"/>
        <v>266666.66666666669</v>
      </c>
      <c r="BZ221" s="34">
        <f t="shared" si="251"/>
        <v>266666.66666666669</v>
      </c>
      <c r="CA221" s="34">
        <f t="shared" si="251"/>
        <v>266666.66666666669</v>
      </c>
      <c r="CB221" s="34">
        <f t="shared" si="252"/>
        <v>266666.66666666669</v>
      </c>
      <c r="CC221" s="34">
        <f t="shared" si="252"/>
        <v>266666.66666666669</v>
      </c>
      <c r="CD221" s="34">
        <f t="shared" si="252"/>
        <v>266666.66666666669</v>
      </c>
      <c r="CE221" s="34">
        <f t="shared" si="252"/>
        <v>266666.66666666669</v>
      </c>
      <c r="CF221" s="34">
        <f t="shared" si="252"/>
        <v>266666.66666666669</v>
      </c>
      <c r="CG221" s="34">
        <f t="shared" si="252"/>
        <v>266666.66666666669</v>
      </c>
      <c r="CH221" s="34">
        <f t="shared" si="252"/>
        <v>266666.66666666669</v>
      </c>
      <c r="CI221" s="34">
        <f t="shared" si="252"/>
        <v>266666.66666666669</v>
      </c>
    </row>
    <row r="222" spans="1:87" outlineLevel="1" x14ac:dyDescent="0.4">
      <c r="C222" t="s">
        <v>158</v>
      </c>
    </row>
    <row r="223" spans="1:87" s="42" customFormat="1" x14ac:dyDescent="0.4">
      <c r="C223" s="52" t="s">
        <v>210</v>
      </c>
      <c r="D223" s="52"/>
      <c r="E223" s="41" t="s">
        <v>214</v>
      </c>
      <c r="F223" s="41"/>
      <c r="G223" s="68"/>
    </row>
    <row r="224" spans="1:87" x14ac:dyDescent="0.4">
      <c r="C224" t="s">
        <v>210</v>
      </c>
      <c r="E224" s="12" t="s">
        <v>76</v>
      </c>
      <c r="F224" s="12"/>
      <c r="G224" s="13"/>
      <c r="H224" s="15">
        <f t="shared" ref="H224:M224" si="253">SUMIF($2:$2,H$1,224:224)</f>
        <v>99999.999999999985</v>
      </c>
      <c r="I224" s="15">
        <f t="shared" si="253"/>
        <v>199999.99999999997</v>
      </c>
      <c r="J224" s="15">
        <f t="shared" si="253"/>
        <v>399999.99999999994</v>
      </c>
      <c r="K224" s="15">
        <f t="shared" si="253"/>
        <v>799999.99999999988</v>
      </c>
      <c r="L224" s="15">
        <f t="shared" si="253"/>
        <v>1599999.9999999998</v>
      </c>
      <c r="M224" s="15">
        <f t="shared" si="253"/>
        <v>3199999.9999999995</v>
      </c>
      <c r="P224" s="34">
        <f>P221</f>
        <v>8333.3333333333339</v>
      </c>
      <c r="Q224" s="34">
        <f t="shared" ref="Q224:CB224" si="254">Q221</f>
        <v>8333.3333333333339</v>
      </c>
      <c r="R224" s="34">
        <f t="shared" si="254"/>
        <v>8333.3333333333339</v>
      </c>
      <c r="S224" s="34">
        <f t="shared" si="254"/>
        <v>8333.3333333333339</v>
      </c>
      <c r="T224" s="34">
        <f t="shared" si="254"/>
        <v>8333.3333333333339</v>
      </c>
      <c r="U224" s="34">
        <f t="shared" si="254"/>
        <v>8333.3333333333339</v>
      </c>
      <c r="V224" s="34">
        <f t="shared" si="254"/>
        <v>8333.3333333333339</v>
      </c>
      <c r="W224" s="34">
        <f t="shared" si="254"/>
        <v>8333.3333333333339</v>
      </c>
      <c r="X224" s="34">
        <f t="shared" si="254"/>
        <v>8333.3333333333339</v>
      </c>
      <c r="Y224" s="34">
        <f t="shared" si="254"/>
        <v>8333.3333333333339</v>
      </c>
      <c r="Z224" s="34">
        <f t="shared" si="254"/>
        <v>8333.3333333333339</v>
      </c>
      <c r="AA224" s="34">
        <f t="shared" si="254"/>
        <v>8333.3333333333339</v>
      </c>
      <c r="AB224" s="34">
        <f t="shared" si="254"/>
        <v>16666.666666666668</v>
      </c>
      <c r="AC224" s="34">
        <f t="shared" si="254"/>
        <v>16666.666666666668</v>
      </c>
      <c r="AD224" s="34">
        <f t="shared" si="254"/>
        <v>16666.666666666668</v>
      </c>
      <c r="AE224" s="34">
        <f t="shared" si="254"/>
        <v>16666.666666666668</v>
      </c>
      <c r="AF224" s="34">
        <f t="shared" si="254"/>
        <v>16666.666666666668</v>
      </c>
      <c r="AG224" s="34">
        <f t="shared" si="254"/>
        <v>16666.666666666668</v>
      </c>
      <c r="AH224" s="34">
        <f t="shared" si="254"/>
        <v>16666.666666666668</v>
      </c>
      <c r="AI224" s="34">
        <f t="shared" si="254"/>
        <v>16666.666666666668</v>
      </c>
      <c r="AJ224" s="34">
        <f t="shared" si="254"/>
        <v>16666.666666666668</v>
      </c>
      <c r="AK224" s="34">
        <f t="shared" si="254"/>
        <v>16666.666666666668</v>
      </c>
      <c r="AL224" s="34">
        <f t="shared" si="254"/>
        <v>16666.666666666668</v>
      </c>
      <c r="AM224" s="34">
        <f t="shared" si="254"/>
        <v>16666.666666666668</v>
      </c>
      <c r="AN224" s="34">
        <f t="shared" si="254"/>
        <v>33333.333333333336</v>
      </c>
      <c r="AO224" s="34">
        <f t="shared" si="254"/>
        <v>33333.333333333336</v>
      </c>
      <c r="AP224" s="34">
        <f t="shared" si="254"/>
        <v>33333.333333333336</v>
      </c>
      <c r="AQ224" s="34">
        <f t="shared" si="254"/>
        <v>33333.333333333336</v>
      </c>
      <c r="AR224" s="34">
        <f t="shared" si="254"/>
        <v>33333.333333333336</v>
      </c>
      <c r="AS224" s="34">
        <f t="shared" si="254"/>
        <v>33333.333333333336</v>
      </c>
      <c r="AT224" s="34">
        <f t="shared" si="254"/>
        <v>33333.333333333336</v>
      </c>
      <c r="AU224" s="34">
        <f t="shared" si="254"/>
        <v>33333.333333333336</v>
      </c>
      <c r="AV224" s="34">
        <f t="shared" si="254"/>
        <v>33333.333333333336</v>
      </c>
      <c r="AW224" s="34">
        <f t="shared" si="254"/>
        <v>33333.333333333336</v>
      </c>
      <c r="AX224" s="34">
        <f t="shared" si="254"/>
        <v>33333.333333333336</v>
      </c>
      <c r="AY224" s="34">
        <f t="shared" si="254"/>
        <v>33333.333333333336</v>
      </c>
      <c r="AZ224" s="34">
        <f t="shared" si="254"/>
        <v>66666.666666666672</v>
      </c>
      <c r="BA224" s="34">
        <f t="shared" si="254"/>
        <v>66666.666666666672</v>
      </c>
      <c r="BB224" s="34">
        <f t="shared" si="254"/>
        <v>66666.666666666672</v>
      </c>
      <c r="BC224" s="34">
        <f t="shared" si="254"/>
        <v>66666.666666666672</v>
      </c>
      <c r="BD224" s="34">
        <f t="shared" si="254"/>
        <v>66666.666666666672</v>
      </c>
      <c r="BE224" s="34">
        <f t="shared" si="254"/>
        <v>66666.666666666672</v>
      </c>
      <c r="BF224" s="34">
        <f t="shared" si="254"/>
        <v>66666.666666666672</v>
      </c>
      <c r="BG224" s="34">
        <f t="shared" si="254"/>
        <v>66666.666666666672</v>
      </c>
      <c r="BH224" s="34">
        <f t="shared" si="254"/>
        <v>66666.666666666672</v>
      </c>
      <c r="BI224" s="34">
        <f t="shared" si="254"/>
        <v>66666.666666666672</v>
      </c>
      <c r="BJ224" s="34">
        <f t="shared" si="254"/>
        <v>66666.666666666672</v>
      </c>
      <c r="BK224" s="34">
        <f t="shared" si="254"/>
        <v>66666.666666666672</v>
      </c>
      <c r="BL224" s="34">
        <f t="shared" si="254"/>
        <v>133333.33333333334</v>
      </c>
      <c r="BM224" s="34">
        <f t="shared" si="254"/>
        <v>133333.33333333334</v>
      </c>
      <c r="BN224" s="34">
        <f t="shared" si="254"/>
        <v>133333.33333333334</v>
      </c>
      <c r="BO224" s="34">
        <f t="shared" si="254"/>
        <v>133333.33333333334</v>
      </c>
      <c r="BP224" s="34">
        <f t="shared" si="254"/>
        <v>133333.33333333334</v>
      </c>
      <c r="BQ224" s="34">
        <f t="shared" si="254"/>
        <v>133333.33333333334</v>
      </c>
      <c r="BR224" s="34">
        <f t="shared" si="254"/>
        <v>133333.33333333334</v>
      </c>
      <c r="BS224" s="34">
        <f t="shared" si="254"/>
        <v>133333.33333333334</v>
      </c>
      <c r="BT224" s="34">
        <f t="shared" si="254"/>
        <v>133333.33333333334</v>
      </c>
      <c r="BU224" s="34">
        <f t="shared" si="254"/>
        <v>133333.33333333334</v>
      </c>
      <c r="BV224" s="34">
        <f t="shared" si="254"/>
        <v>133333.33333333334</v>
      </c>
      <c r="BW224" s="34">
        <f t="shared" si="254"/>
        <v>133333.33333333334</v>
      </c>
      <c r="BX224" s="34">
        <f t="shared" si="254"/>
        <v>266666.66666666669</v>
      </c>
      <c r="BY224" s="34">
        <f t="shared" si="254"/>
        <v>266666.66666666669</v>
      </c>
      <c r="BZ224" s="34">
        <f t="shared" si="254"/>
        <v>266666.66666666669</v>
      </c>
      <c r="CA224" s="34">
        <f t="shared" si="254"/>
        <v>266666.66666666669</v>
      </c>
      <c r="CB224" s="34">
        <f t="shared" si="254"/>
        <v>266666.66666666669</v>
      </c>
      <c r="CC224" s="34">
        <f t="shared" ref="CC224:CI224" si="255">CC221</f>
        <v>266666.66666666669</v>
      </c>
      <c r="CD224" s="34">
        <f t="shared" si="255"/>
        <v>266666.66666666669</v>
      </c>
      <c r="CE224" s="34">
        <f t="shared" si="255"/>
        <v>266666.66666666669</v>
      </c>
      <c r="CF224" s="34">
        <f t="shared" si="255"/>
        <v>266666.66666666669</v>
      </c>
      <c r="CG224" s="34">
        <f t="shared" si="255"/>
        <v>266666.66666666669</v>
      </c>
      <c r="CH224" s="34">
        <f t="shared" si="255"/>
        <v>266666.66666666669</v>
      </c>
      <c r="CI224" s="34">
        <f t="shared" si="255"/>
        <v>266666.66666666669</v>
      </c>
    </row>
    <row r="225" spans="2:87" x14ac:dyDescent="0.4">
      <c r="C225" t="s">
        <v>210</v>
      </c>
      <c r="E225" s="12" t="s">
        <v>77</v>
      </c>
      <c r="F225" s="12"/>
      <c r="G225" s="13"/>
      <c r="H225" s="29">
        <v>10</v>
      </c>
      <c r="I225" s="29">
        <v>10</v>
      </c>
      <c r="J225" s="29">
        <v>10</v>
      </c>
      <c r="K225" s="29">
        <v>10</v>
      </c>
      <c r="L225" s="29">
        <v>10</v>
      </c>
      <c r="M225" s="29">
        <v>10</v>
      </c>
      <c r="P225" s="30" cm="1">
        <f t="array" ref="P225">INDEX($H:$M,ROW(),MATCH(P$2,$H$1:$M$1,0))</f>
        <v>10</v>
      </c>
      <c r="Q225" s="30" cm="1">
        <f t="array" ref="Q225">INDEX($H:$M,ROW(),MATCH(Q$2,$H$1:$M$1,0))</f>
        <v>10</v>
      </c>
      <c r="R225" s="30" cm="1">
        <f t="array" ref="R225">INDEX($H:$M,ROW(),MATCH(R$2,$H$1:$M$1,0))</f>
        <v>10</v>
      </c>
      <c r="S225" s="30" cm="1">
        <f t="array" ref="S225">INDEX($H:$M,ROW(),MATCH(S$2,$H$1:$M$1,0))</f>
        <v>10</v>
      </c>
      <c r="T225" s="30" cm="1">
        <f t="array" ref="T225">INDEX($H:$M,ROW(),MATCH(T$2,$H$1:$M$1,0))</f>
        <v>10</v>
      </c>
      <c r="U225" s="30" cm="1">
        <f t="array" ref="U225">INDEX($H:$M,ROW(),MATCH(U$2,$H$1:$M$1,0))</f>
        <v>10</v>
      </c>
      <c r="V225" s="30" cm="1">
        <f t="array" ref="V225">INDEX($H:$M,ROW(),MATCH(V$2,$H$1:$M$1,0))</f>
        <v>10</v>
      </c>
      <c r="W225" s="30" cm="1">
        <f t="array" ref="W225">INDEX($H:$M,ROW(),MATCH(W$2,$H$1:$M$1,0))</f>
        <v>10</v>
      </c>
      <c r="X225" s="30" cm="1">
        <f t="array" ref="X225">INDEX($H:$M,ROW(),MATCH(X$2,$H$1:$M$1,0))</f>
        <v>10</v>
      </c>
      <c r="Y225" s="30" cm="1">
        <f t="array" ref="Y225">INDEX($H:$M,ROW(),MATCH(Y$2,$H$1:$M$1,0))</f>
        <v>10</v>
      </c>
      <c r="Z225" s="30" cm="1">
        <f t="array" ref="Z225">INDEX($H:$M,ROW(),MATCH(Z$2,$H$1:$M$1,0))</f>
        <v>10</v>
      </c>
      <c r="AA225" s="30" cm="1">
        <f t="array" ref="AA225">INDEX($H:$M,ROW(),MATCH(AA$2,$H$1:$M$1,0))</f>
        <v>10</v>
      </c>
      <c r="AB225" s="30" cm="1">
        <f t="array" ref="AB225">INDEX($H:$M,ROW(),MATCH(AB$2,$H$1:$M$1,0))</f>
        <v>10</v>
      </c>
      <c r="AC225" s="30" cm="1">
        <f t="array" ref="AC225">INDEX($H:$M,ROW(),MATCH(AC$2,$H$1:$M$1,0))</f>
        <v>10</v>
      </c>
      <c r="AD225" s="30" cm="1">
        <f t="array" ref="AD225">INDEX($H:$M,ROW(),MATCH(AD$2,$H$1:$M$1,0))</f>
        <v>10</v>
      </c>
      <c r="AE225" s="30" cm="1">
        <f t="array" ref="AE225">INDEX($H:$M,ROW(),MATCH(AE$2,$H$1:$M$1,0))</f>
        <v>10</v>
      </c>
      <c r="AF225" s="30" cm="1">
        <f t="array" ref="AF225">INDEX($H:$M,ROW(),MATCH(AF$2,$H$1:$M$1,0))</f>
        <v>10</v>
      </c>
      <c r="AG225" s="30" cm="1">
        <f t="array" ref="AG225">INDEX($H:$M,ROW(),MATCH(AG$2,$H$1:$M$1,0))</f>
        <v>10</v>
      </c>
      <c r="AH225" s="30" cm="1">
        <f t="array" ref="AH225">INDEX($H:$M,ROW(),MATCH(AH$2,$H$1:$M$1,0))</f>
        <v>10</v>
      </c>
      <c r="AI225" s="30" cm="1">
        <f t="array" ref="AI225">INDEX($H:$M,ROW(),MATCH(AI$2,$H$1:$M$1,0))</f>
        <v>10</v>
      </c>
      <c r="AJ225" s="30" cm="1">
        <f t="array" ref="AJ225">INDEX($H:$M,ROW(),MATCH(AJ$2,$H$1:$M$1,0))</f>
        <v>10</v>
      </c>
      <c r="AK225" s="30" cm="1">
        <f t="array" ref="AK225">INDEX($H:$M,ROW(),MATCH(AK$2,$H$1:$M$1,0))</f>
        <v>10</v>
      </c>
      <c r="AL225" s="30" cm="1">
        <f t="array" ref="AL225">INDEX($H:$M,ROW(),MATCH(AL$2,$H$1:$M$1,0))</f>
        <v>10</v>
      </c>
      <c r="AM225" s="30" cm="1">
        <f t="array" ref="AM225">INDEX($H:$M,ROW(),MATCH(AM$2,$H$1:$M$1,0))</f>
        <v>10</v>
      </c>
      <c r="AN225" s="30" cm="1">
        <f t="array" ref="AN225">INDEX($H:$M,ROW(),MATCH(AN$2,$H$1:$M$1,0))</f>
        <v>10</v>
      </c>
      <c r="AO225" s="30" cm="1">
        <f t="array" ref="AO225">INDEX($H:$M,ROW(),MATCH(AO$2,$H$1:$M$1,0))</f>
        <v>10</v>
      </c>
      <c r="AP225" s="30" cm="1">
        <f t="array" ref="AP225">INDEX($H:$M,ROW(),MATCH(AP$2,$H$1:$M$1,0))</f>
        <v>10</v>
      </c>
      <c r="AQ225" s="30" cm="1">
        <f t="array" ref="AQ225">INDEX($H:$M,ROW(),MATCH(AQ$2,$H$1:$M$1,0))</f>
        <v>10</v>
      </c>
      <c r="AR225" s="30" cm="1">
        <f t="array" ref="AR225">INDEX($H:$M,ROW(),MATCH(AR$2,$H$1:$M$1,0))</f>
        <v>10</v>
      </c>
      <c r="AS225" s="30" cm="1">
        <f t="array" ref="AS225">INDEX($H:$M,ROW(),MATCH(AS$2,$H$1:$M$1,0))</f>
        <v>10</v>
      </c>
      <c r="AT225" s="30" cm="1">
        <f t="array" ref="AT225">INDEX($H:$M,ROW(),MATCH(AT$2,$H$1:$M$1,0))</f>
        <v>10</v>
      </c>
      <c r="AU225" s="30" cm="1">
        <f t="array" ref="AU225">INDEX($H:$M,ROW(),MATCH(AU$2,$H$1:$M$1,0))</f>
        <v>10</v>
      </c>
      <c r="AV225" s="30" cm="1">
        <f t="array" ref="AV225">INDEX($H:$M,ROW(),MATCH(AV$2,$H$1:$M$1,0))</f>
        <v>10</v>
      </c>
      <c r="AW225" s="30" cm="1">
        <f t="array" ref="AW225">INDEX($H:$M,ROW(),MATCH(AW$2,$H$1:$M$1,0))</f>
        <v>10</v>
      </c>
      <c r="AX225" s="30" cm="1">
        <f t="array" ref="AX225">INDEX($H:$M,ROW(),MATCH(AX$2,$H$1:$M$1,0))</f>
        <v>10</v>
      </c>
      <c r="AY225" s="30" cm="1">
        <f t="array" ref="AY225">INDEX($H:$M,ROW(),MATCH(AY$2,$H$1:$M$1,0))</f>
        <v>10</v>
      </c>
      <c r="AZ225" s="30" cm="1">
        <f t="array" ref="AZ225">INDEX($H:$M,ROW(),MATCH(AZ$2,$H$1:$M$1,0))</f>
        <v>10</v>
      </c>
      <c r="BA225" s="30" cm="1">
        <f t="array" ref="BA225">INDEX($H:$M,ROW(),MATCH(BA$2,$H$1:$M$1,0))</f>
        <v>10</v>
      </c>
      <c r="BB225" s="30" cm="1">
        <f t="array" ref="BB225">INDEX($H:$M,ROW(),MATCH(BB$2,$H$1:$M$1,0))</f>
        <v>10</v>
      </c>
      <c r="BC225" s="30" cm="1">
        <f t="array" ref="BC225">INDEX($H:$M,ROW(),MATCH(BC$2,$H$1:$M$1,0))</f>
        <v>10</v>
      </c>
      <c r="BD225" s="30" cm="1">
        <f t="array" ref="BD225">INDEX($H:$M,ROW(),MATCH(BD$2,$H$1:$M$1,0))</f>
        <v>10</v>
      </c>
      <c r="BE225" s="30" cm="1">
        <f t="array" ref="BE225">INDEX($H:$M,ROW(),MATCH(BE$2,$H$1:$M$1,0))</f>
        <v>10</v>
      </c>
      <c r="BF225" s="30" cm="1">
        <f t="array" ref="BF225">INDEX($H:$M,ROW(),MATCH(BF$2,$H$1:$M$1,0))</f>
        <v>10</v>
      </c>
      <c r="BG225" s="30" cm="1">
        <f t="array" ref="BG225">INDEX($H:$M,ROW(),MATCH(BG$2,$H$1:$M$1,0))</f>
        <v>10</v>
      </c>
      <c r="BH225" s="30" cm="1">
        <f t="array" ref="BH225">INDEX($H:$M,ROW(),MATCH(BH$2,$H$1:$M$1,0))</f>
        <v>10</v>
      </c>
      <c r="BI225" s="30" cm="1">
        <f t="array" ref="BI225">INDEX($H:$M,ROW(),MATCH(BI$2,$H$1:$M$1,0))</f>
        <v>10</v>
      </c>
      <c r="BJ225" s="30" cm="1">
        <f t="array" ref="BJ225">INDEX($H:$M,ROW(),MATCH(BJ$2,$H$1:$M$1,0))</f>
        <v>10</v>
      </c>
      <c r="BK225" s="30" cm="1">
        <f t="array" ref="BK225">INDEX($H:$M,ROW(),MATCH(BK$2,$H$1:$M$1,0))</f>
        <v>10</v>
      </c>
      <c r="BL225" s="30" cm="1">
        <f t="array" ref="BL225">INDEX($H:$M,ROW(),MATCH(BL$2,$H$1:$M$1,0))</f>
        <v>10</v>
      </c>
      <c r="BM225" s="30" cm="1">
        <f t="array" ref="BM225">INDEX($H:$M,ROW(),MATCH(BM$2,$H$1:$M$1,0))</f>
        <v>10</v>
      </c>
      <c r="BN225" s="30" cm="1">
        <f t="array" ref="BN225">INDEX($H:$M,ROW(),MATCH(BN$2,$H$1:$M$1,0))</f>
        <v>10</v>
      </c>
      <c r="BO225" s="30" cm="1">
        <f t="array" ref="BO225">INDEX($H:$M,ROW(),MATCH(BO$2,$H$1:$M$1,0))</f>
        <v>10</v>
      </c>
      <c r="BP225" s="30" cm="1">
        <f t="array" ref="BP225">INDEX($H:$M,ROW(),MATCH(BP$2,$H$1:$M$1,0))</f>
        <v>10</v>
      </c>
      <c r="BQ225" s="30" cm="1">
        <f t="array" ref="BQ225">INDEX($H:$M,ROW(),MATCH(BQ$2,$H$1:$M$1,0))</f>
        <v>10</v>
      </c>
      <c r="BR225" s="30" cm="1">
        <f t="array" ref="BR225">INDEX($H:$M,ROW(),MATCH(BR$2,$H$1:$M$1,0))</f>
        <v>10</v>
      </c>
      <c r="BS225" s="30" cm="1">
        <f t="array" ref="BS225">INDEX($H:$M,ROW(),MATCH(BS$2,$H$1:$M$1,0))</f>
        <v>10</v>
      </c>
      <c r="BT225" s="30" cm="1">
        <f t="array" ref="BT225">INDEX($H:$M,ROW(),MATCH(BT$2,$H$1:$M$1,0))</f>
        <v>10</v>
      </c>
      <c r="BU225" s="30" cm="1">
        <f t="array" ref="BU225">INDEX($H:$M,ROW(),MATCH(BU$2,$H$1:$M$1,0))</f>
        <v>10</v>
      </c>
      <c r="BV225" s="30" cm="1">
        <f t="array" ref="BV225">INDEX($H:$M,ROW(),MATCH(BV$2,$H$1:$M$1,0))</f>
        <v>10</v>
      </c>
      <c r="BW225" s="30" cm="1">
        <f t="array" ref="BW225">INDEX($H:$M,ROW(),MATCH(BW$2,$H$1:$M$1,0))</f>
        <v>10</v>
      </c>
      <c r="BX225" s="30" cm="1">
        <f t="array" ref="BX225">INDEX($H:$M,ROW(),MATCH(BX$2,$H$1:$M$1,0))</f>
        <v>10</v>
      </c>
      <c r="BY225" s="30" cm="1">
        <f t="array" ref="BY225">INDEX($H:$M,ROW(),MATCH(BY$2,$H$1:$M$1,0))</f>
        <v>10</v>
      </c>
      <c r="BZ225" s="30" cm="1">
        <f t="array" ref="BZ225">INDEX($H:$M,ROW(),MATCH(BZ$2,$H$1:$M$1,0))</f>
        <v>10</v>
      </c>
      <c r="CA225" s="30" cm="1">
        <f t="array" ref="CA225">INDEX($H:$M,ROW(),MATCH(CA$2,$H$1:$M$1,0))</f>
        <v>10</v>
      </c>
      <c r="CB225" s="30" cm="1">
        <f t="array" ref="CB225">INDEX($H:$M,ROW(),MATCH(CB$2,$H$1:$M$1,0))</f>
        <v>10</v>
      </c>
      <c r="CC225" s="30" cm="1">
        <f t="array" ref="CC225">INDEX($H:$M,ROW(),MATCH(CC$2,$H$1:$M$1,0))</f>
        <v>10</v>
      </c>
      <c r="CD225" s="30" cm="1">
        <f t="array" ref="CD225">INDEX($H:$M,ROW(),MATCH(CD$2,$H$1:$M$1,0))</f>
        <v>10</v>
      </c>
      <c r="CE225" s="30" cm="1">
        <f t="array" ref="CE225">INDEX($H:$M,ROW(),MATCH(CE$2,$H$1:$M$1,0))</f>
        <v>10</v>
      </c>
      <c r="CF225" s="30" cm="1">
        <f t="array" ref="CF225">INDEX($H:$M,ROW(),MATCH(CF$2,$H$1:$M$1,0))</f>
        <v>10</v>
      </c>
      <c r="CG225" s="30" cm="1">
        <f t="array" ref="CG225">INDEX($H:$M,ROW(),MATCH(CG$2,$H$1:$M$1,0))</f>
        <v>10</v>
      </c>
      <c r="CH225" s="30" cm="1">
        <f t="array" ref="CH225">INDEX($H:$M,ROW(),MATCH(CH$2,$H$1:$M$1,0))</f>
        <v>10</v>
      </c>
      <c r="CI225" s="30" cm="1">
        <f t="array" ref="CI225">INDEX($H:$M,ROW(),MATCH(CI$2,$H$1:$M$1,0))</f>
        <v>10</v>
      </c>
    </row>
    <row r="226" spans="2:87" x14ac:dyDescent="0.4">
      <c r="B226" t="s">
        <v>80</v>
      </c>
      <c r="C226" t="s">
        <v>210</v>
      </c>
      <c r="E226" s="27" t="s">
        <v>78</v>
      </c>
      <c r="F226" s="27"/>
      <c r="G226" s="9"/>
      <c r="H226" s="33">
        <f t="shared" ref="H226:M226" si="256">SUMIF($2:$2,H$1,226:226)</f>
        <v>1000000.0000000003</v>
      </c>
      <c r="I226" s="33">
        <f t="shared" si="256"/>
        <v>2000000.0000000007</v>
      </c>
      <c r="J226" s="33">
        <f t="shared" si="256"/>
        <v>4000000.0000000014</v>
      </c>
      <c r="K226" s="33">
        <f t="shared" si="256"/>
        <v>8000000.0000000028</v>
      </c>
      <c r="L226" s="33">
        <f t="shared" si="256"/>
        <v>16000000.000000006</v>
      </c>
      <c r="M226" s="33">
        <f t="shared" si="256"/>
        <v>32000000.000000011</v>
      </c>
      <c r="N226" s="27"/>
      <c r="O226" s="27"/>
      <c r="P226" s="28">
        <f>P225*P224</f>
        <v>83333.333333333343</v>
      </c>
      <c r="Q226" s="28">
        <f t="shared" ref="Q226:CB226" si="257">Q225*Q224</f>
        <v>83333.333333333343</v>
      </c>
      <c r="R226" s="28">
        <f t="shared" si="257"/>
        <v>83333.333333333343</v>
      </c>
      <c r="S226" s="28">
        <f t="shared" si="257"/>
        <v>83333.333333333343</v>
      </c>
      <c r="T226" s="28">
        <f t="shared" si="257"/>
        <v>83333.333333333343</v>
      </c>
      <c r="U226" s="28">
        <f t="shared" si="257"/>
        <v>83333.333333333343</v>
      </c>
      <c r="V226" s="28">
        <f t="shared" si="257"/>
        <v>83333.333333333343</v>
      </c>
      <c r="W226" s="28">
        <f t="shared" si="257"/>
        <v>83333.333333333343</v>
      </c>
      <c r="X226" s="28">
        <f t="shared" si="257"/>
        <v>83333.333333333343</v>
      </c>
      <c r="Y226" s="28">
        <f t="shared" si="257"/>
        <v>83333.333333333343</v>
      </c>
      <c r="Z226" s="28">
        <f t="shared" si="257"/>
        <v>83333.333333333343</v>
      </c>
      <c r="AA226" s="28">
        <f t="shared" si="257"/>
        <v>83333.333333333343</v>
      </c>
      <c r="AB226" s="28">
        <f t="shared" si="257"/>
        <v>166666.66666666669</v>
      </c>
      <c r="AC226" s="28">
        <f t="shared" si="257"/>
        <v>166666.66666666669</v>
      </c>
      <c r="AD226" s="28">
        <f t="shared" si="257"/>
        <v>166666.66666666669</v>
      </c>
      <c r="AE226" s="28">
        <f t="shared" si="257"/>
        <v>166666.66666666669</v>
      </c>
      <c r="AF226" s="28">
        <f t="shared" si="257"/>
        <v>166666.66666666669</v>
      </c>
      <c r="AG226" s="28">
        <f t="shared" si="257"/>
        <v>166666.66666666669</v>
      </c>
      <c r="AH226" s="28">
        <f t="shared" si="257"/>
        <v>166666.66666666669</v>
      </c>
      <c r="AI226" s="28">
        <f t="shared" si="257"/>
        <v>166666.66666666669</v>
      </c>
      <c r="AJ226" s="28">
        <f t="shared" si="257"/>
        <v>166666.66666666669</v>
      </c>
      <c r="AK226" s="28">
        <f t="shared" si="257"/>
        <v>166666.66666666669</v>
      </c>
      <c r="AL226" s="28">
        <f t="shared" si="257"/>
        <v>166666.66666666669</v>
      </c>
      <c r="AM226" s="28">
        <f t="shared" si="257"/>
        <v>166666.66666666669</v>
      </c>
      <c r="AN226" s="28">
        <f t="shared" si="257"/>
        <v>333333.33333333337</v>
      </c>
      <c r="AO226" s="28">
        <f t="shared" si="257"/>
        <v>333333.33333333337</v>
      </c>
      <c r="AP226" s="28">
        <f t="shared" si="257"/>
        <v>333333.33333333337</v>
      </c>
      <c r="AQ226" s="28">
        <f t="shared" si="257"/>
        <v>333333.33333333337</v>
      </c>
      <c r="AR226" s="28">
        <f t="shared" si="257"/>
        <v>333333.33333333337</v>
      </c>
      <c r="AS226" s="28">
        <f t="shared" si="257"/>
        <v>333333.33333333337</v>
      </c>
      <c r="AT226" s="28">
        <f t="shared" si="257"/>
        <v>333333.33333333337</v>
      </c>
      <c r="AU226" s="28">
        <f t="shared" si="257"/>
        <v>333333.33333333337</v>
      </c>
      <c r="AV226" s="28">
        <f t="shared" si="257"/>
        <v>333333.33333333337</v>
      </c>
      <c r="AW226" s="28">
        <f t="shared" si="257"/>
        <v>333333.33333333337</v>
      </c>
      <c r="AX226" s="28">
        <f t="shared" si="257"/>
        <v>333333.33333333337</v>
      </c>
      <c r="AY226" s="28">
        <f t="shared" si="257"/>
        <v>333333.33333333337</v>
      </c>
      <c r="AZ226" s="28">
        <f t="shared" si="257"/>
        <v>666666.66666666674</v>
      </c>
      <c r="BA226" s="28">
        <f t="shared" si="257"/>
        <v>666666.66666666674</v>
      </c>
      <c r="BB226" s="28">
        <f t="shared" si="257"/>
        <v>666666.66666666674</v>
      </c>
      <c r="BC226" s="28">
        <f t="shared" si="257"/>
        <v>666666.66666666674</v>
      </c>
      <c r="BD226" s="28">
        <f t="shared" si="257"/>
        <v>666666.66666666674</v>
      </c>
      <c r="BE226" s="28">
        <f t="shared" si="257"/>
        <v>666666.66666666674</v>
      </c>
      <c r="BF226" s="28">
        <f t="shared" si="257"/>
        <v>666666.66666666674</v>
      </c>
      <c r="BG226" s="28">
        <f t="shared" si="257"/>
        <v>666666.66666666674</v>
      </c>
      <c r="BH226" s="28">
        <f t="shared" si="257"/>
        <v>666666.66666666674</v>
      </c>
      <c r="BI226" s="28">
        <f t="shared" si="257"/>
        <v>666666.66666666674</v>
      </c>
      <c r="BJ226" s="28">
        <f t="shared" si="257"/>
        <v>666666.66666666674</v>
      </c>
      <c r="BK226" s="28">
        <f t="shared" si="257"/>
        <v>666666.66666666674</v>
      </c>
      <c r="BL226" s="28">
        <f t="shared" si="257"/>
        <v>1333333.3333333335</v>
      </c>
      <c r="BM226" s="28">
        <f t="shared" si="257"/>
        <v>1333333.3333333335</v>
      </c>
      <c r="BN226" s="28">
        <f t="shared" si="257"/>
        <v>1333333.3333333335</v>
      </c>
      <c r="BO226" s="28">
        <f t="shared" si="257"/>
        <v>1333333.3333333335</v>
      </c>
      <c r="BP226" s="28">
        <f t="shared" si="257"/>
        <v>1333333.3333333335</v>
      </c>
      <c r="BQ226" s="28">
        <f t="shared" si="257"/>
        <v>1333333.3333333335</v>
      </c>
      <c r="BR226" s="28">
        <f t="shared" si="257"/>
        <v>1333333.3333333335</v>
      </c>
      <c r="BS226" s="28">
        <f t="shared" si="257"/>
        <v>1333333.3333333335</v>
      </c>
      <c r="BT226" s="28">
        <f t="shared" si="257"/>
        <v>1333333.3333333335</v>
      </c>
      <c r="BU226" s="28">
        <f t="shared" si="257"/>
        <v>1333333.3333333335</v>
      </c>
      <c r="BV226" s="28">
        <f t="shared" si="257"/>
        <v>1333333.3333333335</v>
      </c>
      <c r="BW226" s="28">
        <f t="shared" si="257"/>
        <v>1333333.3333333335</v>
      </c>
      <c r="BX226" s="28">
        <f t="shared" si="257"/>
        <v>2666666.666666667</v>
      </c>
      <c r="BY226" s="28">
        <f t="shared" si="257"/>
        <v>2666666.666666667</v>
      </c>
      <c r="BZ226" s="28">
        <f t="shared" si="257"/>
        <v>2666666.666666667</v>
      </c>
      <c r="CA226" s="28">
        <f t="shared" si="257"/>
        <v>2666666.666666667</v>
      </c>
      <c r="CB226" s="28">
        <f t="shared" si="257"/>
        <v>2666666.666666667</v>
      </c>
      <c r="CC226" s="28">
        <f t="shared" ref="CC226:CI226" si="258">CC225*CC224</f>
        <v>2666666.666666667</v>
      </c>
      <c r="CD226" s="28">
        <f t="shared" si="258"/>
        <v>2666666.666666667</v>
      </c>
      <c r="CE226" s="28">
        <f t="shared" si="258"/>
        <v>2666666.666666667</v>
      </c>
      <c r="CF226" s="28">
        <f t="shared" si="258"/>
        <v>2666666.666666667</v>
      </c>
      <c r="CG226" s="28">
        <f t="shared" si="258"/>
        <v>2666666.666666667</v>
      </c>
      <c r="CH226" s="28">
        <f t="shared" si="258"/>
        <v>2666666.666666667</v>
      </c>
      <c r="CI226" s="28">
        <f t="shared" si="258"/>
        <v>2666666.666666667</v>
      </c>
    </row>
    <row r="227" spans="2:87" x14ac:dyDescent="0.4">
      <c r="C227" t="s">
        <v>210</v>
      </c>
      <c r="E227" s="12" t="s">
        <v>79</v>
      </c>
      <c r="F227" s="12"/>
      <c r="G227" s="13"/>
      <c r="H227" s="25">
        <v>0.1</v>
      </c>
      <c r="I227" s="25">
        <v>0.1</v>
      </c>
      <c r="J227" s="25">
        <v>0.1</v>
      </c>
      <c r="K227" s="25">
        <v>0.1</v>
      </c>
      <c r="L227" s="25">
        <v>0.1</v>
      </c>
      <c r="M227" s="25">
        <v>0.1</v>
      </c>
      <c r="P227" s="26" cm="1">
        <f t="array" ref="P227">INDEX($H:$M,ROW(),MATCH(P$2,$H$1:$M$1,0))</f>
        <v>0.1</v>
      </c>
      <c r="Q227" s="26" cm="1">
        <f t="array" ref="Q227">INDEX($H:$M,ROW(),MATCH(Q$2,$H$1:$M$1,0))</f>
        <v>0.1</v>
      </c>
      <c r="R227" s="26" cm="1">
        <f t="array" ref="R227">INDEX($H:$M,ROW(),MATCH(R$2,$H$1:$M$1,0))</f>
        <v>0.1</v>
      </c>
      <c r="S227" s="26" cm="1">
        <f t="array" ref="S227">INDEX($H:$M,ROW(),MATCH(S$2,$H$1:$M$1,0))</f>
        <v>0.1</v>
      </c>
      <c r="T227" s="26" cm="1">
        <f t="array" ref="T227">INDEX($H:$M,ROW(),MATCH(T$2,$H$1:$M$1,0))</f>
        <v>0.1</v>
      </c>
      <c r="U227" s="26" cm="1">
        <f t="array" ref="U227">INDEX($H:$M,ROW(),MATCH(U$2,$H$1:$M$1,0))</f>
        <v>0.1</v>
      </c>
      <c r="V227" s="26" cm="1">
        <f t="array" ref="V227">INDEX($H:$M,ROW(),MATCH(V$2,$H$1:$M$1,0))</f>
        <v>0.1</v>
      </c>
      <c r="W227" s="26" cm="1">
        <f t="array" ref="W227">INDEX($H:$M,ROW(),MATCH(W$2,$H$1:$M$1,0))</f>
        <v>0.1</v>
      </c>
      <c r="X227" s="26" cm="1">
        <f t="array" ref="X227">INDEX($H:$M,ROW(),MATCH(X$2,$H$1:$M$1,0))</f>
        <v>0.1</v>
      </c>
      <c r="Y227" s="26" cm="1">
        <f t="array" ref="Y227">INDEX($H:$M,ROW(),MATCH(Y$2,$H$1:$M$1,0))</f>
        <v>0.1</v>
      </c>
      <c r="Z227" s="26" cm="1">
        <f t="array" ref="Z227">INDEX($H:$M,ROW(),MATCH(Z$2,$H$1:$M$1,0))</f>
        <v>0.1</v>
      </c>
      <c r="AA227" s="26" cm="1">
        <f t="array" ref="AA227">INDEX($H:$M,ROW(),MATCH(AA$2,$H$1:$M$1,0))</f>
        <v>0.1</v>
      </c>
      <c r="AB227" s="26" cm="1">
        <f t="array" ref="AB227">INDEX($H:$M,ROW(),MATCH(AB$2,$H$1:$M$1,0))</f>
        <v>0.1</v>
      </c>
      <c r="AC227" s="26" cm="1">
        <f t="array" ref="AC227">INDEX($H:$M,ROW(),MATCH(AC$2,$H$1:$M$1,0))</f>
        <v>0.1</v>
      </c>
      <c r="AD227" s="26" cm="1">
        <f t="array" ref="AD227">INDEX($H:$M,ROW(),MATCH(AD$2,$H$1:$M$1,0))</f>
        <v>0.1</v>
      </c>
      <c r="AE227" s="26" cm="1">
        <f t="array" ref="AE227">INDEX($H:$M,ROW(),MATCH(AE$2,$H$1:$M$1,0))</f>
        <v>0.1</v>
      </c>
      <c r="AF227" s="26" cm="1">
        <f t="array" ref="AF227">INDEX($H:$M,ROW(),MATCH(AF$2,$H$1:$M$1,0))</f>
        <v>0.1</v>
      </c>
      <c r="AG227" s="26" cm="1">
        <f t="array" ref="AG227">INDEX($H:$M,ROW(),MATCH(AG$2,$H$1:$M$1,0))</f>
        <v>0.1</v>
      </c>
      <c r="AH227" s="26" cm="1">
        <f t="array" ref="AH227">INDEX($H:$M,ROW(),MATCH(AH$2,$H$1:$M$1,0))</f>
        <v>0.1</v>
      </c>
      <c r="AI227" s="26" cm="1">
        <f t="array" ref="AI227">INDEX($H:$M,ROW(),MATCH(AI$2,$H$1:$M$1,0))</f>
        <v>0.1</v>
      </c>
      <c r="AJ227" s="26" cm="1">
        <f t="array" ref="AJ227">INDEX($H:$M,ROW(),MATCH(AJ$2,$H$1:$M$1,0))</f>
        <v>0.1</v>
      </c>
      <c r="AK227" s="26" cm="1">
        <f t="array" ref="AK227">INDEX($H:$M,ROW(),MATCH(AK$2,$H$1:$M$1,0))</f>
        <v>0.1</v>
      </c>
      <c r="AL227" s="26" cm="1">
        <f t="array" ref="AL227">INDEX($H:$M,ROW(),MATCH(AL$2,$H$1:$M$1,0))</f>
        <v>0.1</v>
      </c>
      <c r="AM227" s="26" cm="1">
        <f t="array" ref="AM227">INDEX($H:$M,ROW(),MATCH(AM$2,$H$1:$M$1,0))</f>
        <v>0.1</v>
      </c>
      <c r="AN227" s="26" cm="1">
        <f t="array" ref="AN227">INDEX($H:$M,ROW(),MATCH(AN$2,$H$1:$M$1,0))</f>
        <v>0.1</v>
      </c>
      <c r="AO227" s="26" cm="1">
        <f t="array" ref="AO227">INDEX($H:$M,ROW(),MATCH(AO$2,$H$1:$M$1,0))</f>
        <v>0.1</v>
      </c>
      <c r="AP227" s="26" cm="1">
        <f t="array" ref="AP227">INDEX($H:$M,ROW(),MATCH(AP$2,$H$1:$M$1,0))</f>
        <v>0.1</v>
      </c>
      <c r="AQ227" s="26" cm="1">
        <f t="array" ref="AQ227">INDEX($H:$M,ROW(),MATCH(AQ$2,$H$1:$M$1,0))</f>
        <v>0.1</v>
      </c>
      <c r="AR227" s="26" cm="1">
        <f t="array" ref="AR227">INDEX($H:$M,ROW(),MATCH(AR$2,$H$1:$M$1,0))</f>
        <v>0.1</v>
      </c>
      <c r="AS227" s="26" cm="1">
        <f t="array" ref="AS227">INDEX($H:$M,ROW(),MATCH(AS$2,$H$1:$M$1,0))</f>
        <v>0.1</v>
      </c>
      <c r="AT227" s="26" cm="1">
        <f t="array" ref="AT227">INDEX($H:$M,ROW(),MATCH(AT$2,$H$1:$M$1,0))</f>
        <v>0.1</v>
      </c>
      <c r="AU227" s="26" cm="1">
        <f t="array" ref="AU227">INDEX($H:$M,ROW(),MATCH(AU$2,$H$1:$M$1,0))</f>
        <v>0.1</v>
      </c>
      <c r="AV227" s="26" cm="1">
        <f t="array" ref="AV227">INDEX($H:$M,ROW(),MATCH(AV$2,$H$1:$M$1,0))</f>
        <v>0.1</v>
      </c>
      <c r="AW227" s="26" cm="1">
        <f t="array" ref="AW227">INDEX($H:$M,ROW(),MATCH(AW$2,$H$1:$M$1,0))</f>
        <v>0.1</v>
      </c>
      <c r="AX227" s="26" cm="1">
        <f t="array" ref="AX227">INDEX($H:$M,ROW(),MATCH(AX$2,$H$1:$M$1,0))</f>
        <v>0.1</v>
      </c>
      <c r="AY227" s="26" cm="1">
        <f t="array" ref="AY227">INDEX($H:$M,ROW(),MATCH(AY$2,$H$1:$M$1,0))</f>
        <v>0.1</v>
      </c>
      <c r="AZ227" s="26" cm="1">
        <f t="array" ref="AZ227">INDEX($H:$M,ROW(),MATCH(AZ$2,$H$1:$M$1,0))</f>
        <v>0.1</v>
      </c>
      <c r="BA227" s="26" cm="1">
        <f t="array" ref="BA227">INDEX($H:$M,ROW(),MATCH(BA$2,$H$1:$M$1,0))</f>
        <v>0.1</v>
      </c>
      <c r="BB227" s="26" cm="1">
        <f t="array" ref="BB227">INDEX($H:$M,ROW(),MATCH(BB$2,$H$1:$M$1,0))</f>
        <v>0.1</v>
      </c>
      <c r="BC227" s="26" cm="1">
        <f t="array" ref="BC227">INDEX($H:$M,ROW(),MATCH(BC$2,$H$1:$M$1,0))</f>
        <v>0.1</v>
      </c>
      <c r="BD227" s="26" cm="1">
        <f t="array" ref="BD227">INDEX($H:$M,ROW(),MATCH(BD$2,$H$1:$M$1,0))</f>
        <v>0.1</v>
      </c>
      <c r="BE227" s="26" cm="1">
        <f t="array" ref="BE227">INDEX($H:$M,ROW(),MATCH(BE$2,$H$1:$M$1,0))</f>
        <v>0.1</v>
      </c>
      <c r="BF227" s="26" cm="1">
        <f t="array" ref="BF227">INDEX($H:$M,ROW(),MATCH(BF$2,$H$1:$M$1,0))</f>
        <v>0.1</v>
      </c>
      <c r="BG227" s="26" cm="1">
        <f t="array" ref="BG227">INDEX($H:$M,ROW(),MATCH(BG$2,$H$1:$M$1,0))</f>
        <v>0.1</v>
      </c>
      <c r="BH227" s="26" cm="1">
        <f t="array" ref="BH227">INDEX($H:$M,ROW(),MATCH(BH$2,$H$1:$M$1,0))</f>
        <v>0.1</v>
      </c>
      <c r="BI227" s="26" cm="1">
        <f t="array" ref="BI227">INDEX($H:$M,ROW(),MATCH(BI$2,$H$1:$M$1,0))</f>
        <v>0.1</v>
      </c>
      <c r="BJ227" s="26" cm="1">
        <f t="array" ref="BJ227">INDEX($H:$M,ROW(),MATCH(BJ$2,$H$1:$M$1,0))</f>
        <v>0.1</v>
      </c>
      <c r="BK227" s="26" cm="1">
        <f t="array" ref="BK227">INDEX($H:$M,ROW(),MATCH(BK$2,$H$1:$M$1,0))</f>
        <v>0.1</v>
      </c>
      <c r="BL227" s="26" cm="1">
        <f t="array" ref="BL227">INDEX($H:$M,ROW(),MATCH(BL$2,$H$1:$M$1,0))</f>
        <v>0.1</v>
      </c>
      <c r="BM227" s="26" cm="1">
        <f t="array" ref="BM227">INDEX($H:$M,ROW(),MATCH(BM$2,$H$1:$M$1,0))</f>
        <v>0.1</v>
      </c>
      <c r="BN227" s="26" cm="1">
        <f t="array" ref="BN227">INDEX($H:$M,ROW(),MATCH(BN$2,$H$1:$M$1,0))</f>
        <v>0.1</v>
      </c>
      <c r="BO227" s="26" cm="1">
        <f t="array" ref="BO227">INDEX($H:$M,ROW(),MATCH(BO$2,$H$1:$M$1,0))</f>
        <v>0.1</v>
      </c>
      <c r="BP227" s="26" cm="1">
        <f t="array" ref="BP227">INDEX($H:$M,ROW(),MATCH(BP$2,$H$1:$M$1,0))</f>
        <v>0.1</v>
      </c>
      <c r="BQ227" s="26" cm="1">
        <f t="array" ref="BQ227">INDEX($H:$M,ROW(),MATCH(BQ$2,$H$1:$M$1,0))</f>
        <v>0.1</v>
      </c>
      <c r="BR227" s="26" cm="1">
        <f t="array" ref="BR227">INDEX($H:$M,ROW(),MATCH(BR$2,$H$1:$M$1,0))</f>
        <v>0.1</v>
      </c>
      <c r="BS227" s="26" cm="1">
        <f t="array" ref="BS227">INDEX($H:$M,ROW(),MATCH(BS$2,$H$1:$M$1,0))</f>
        <v>0.1</v>
      </c>
      <c r="BT227" s="26" cm="1">
        <f t="array" ref="BT227">INDEX($H:$M,ROW(),MATCH(BT$2,$H$1:$M$1,0))</f>
        <v>0.1</v>
      </c>
      <c r="BU227" s="26" cm="1">
        <f t="array" ref="BU227">INDEX($H:$M,ROW(),MATCH(BU$2,$H$1:$M$1,0))</f>
        <v>0.1</v>
      </c>
      <c r="BV227" s="26" cm="1">
        <f t="array" ref="BV227">INDEX($H:$M,ROW(),MATCH(BV$2,$H$1:$M$1,0))</f>
        <v>0.1</v>
      </c>
      <c r="BW227" s="26" cm="1">
        <f t="array" ref="BW227">INDEX($H:$M,ROW(),MATCH(BW$2,$H$1:$M$1,0))</f>
        <v>0.1</v>
      </c>
      <c r="BX227" s="26" cm="1">
        <f t="array" ref="BX227">INDEX($H:$M,ROW(),MATCH(BX$2,$H$1:$M$1,0))</f>
        <v>0.1</v>
      </c>
      <c r="BY227" s="26" cm="1">
        <f t="array" ref="BY227">INDEX($H:$M,ROW(),MATCH(BY$2,$H$1:$M$1,0))</f>
        <v>0.1</v>
      </c>
      <c r="BZ227" s="26" cm="1">
        <f t="array" ref="BZ227">INDEX($H:$M,ROW(),MATCH(BZ$2,$H$1:$M$1,0))</f>
        <v>0.1</v>
      </c>
      <c r="CA227" s="26" cm="1">
        <f t="array" ref="CA227">INDEX($H:$M,ROW(),MATCH(CA$2,$H$1:$M$1,0))</f>
        <v>0.1</v>
      </c>
      <c r="CB227" s="26" cm="1">
        <f t="array" ref="CB227">INDEX($H:$M,ROW(),MATCH(CB$2,$H$1:$M$1,0))</f>
        <v>0.1</v>
      </c>
      <c r="CC227" s="26" cm="1">
        <f t="array" ref="CC227">INDEX($H:$M,ROW(),MATCH(CC$2,$H$1:$M$1,0))</f>
        <v>0.1</v>
      </c>
      <c r="CD227" s="26" cm="1">
        <f t="array" ref="CD227">INDEX($H:$M,ROW(),MATCH(CD$2,$H$1:$M$1,0))</f>
        <v>0.1</v>
      </c>
      <c r="CE227" s="26" cm="1">
        <f t="array" ref="CE227">INDEX($H:$M,ROW(),MATCH(CE$2,$H$1:$M$1,0))</f>
        <v>0.1</v>
      </c>
      <c r="CF227" s="26" cm="1">
        <f t="array" ref="CF227">INDEX($H:$M,ROW(),MATCH(CF$2,$H$1:$M$1,0))</f>
        <v>0.1</v>
      </c>
      <c r="CG227" s="26" cm="1">
        <f t="array" ref="CG227">INDEX($H:$M,ROW(),MATCH(CG$2,$H$1:$M$1,0))</f>
        <v>0.1</v>
      </c>
      <c r="CH227" s="26" cm="1">
        <f t="array" ref="CH227">INDEX($H:$M,ROW(),MATCH(CH$2,$H$1:$M$1,0))</f>
        <v>0.1</v>
      </c>
      <c r="CI227" s="26" cm="1">
        <f t="array" ref="CI227">INDEX($H:$M,ROW(),MATCH(CI$2,$H$1:$M$1,0))</f>
        <v>0.1</v>
      </c>
    </row>
    <row r="228" spans="2:87" x14ac:dyDescent="0.4">
      <c r="B228" t="s">
        <v>198</v>
      </c>
      <c r="C228" t="s">
        <v>210</v>
      </c>
      <c r="E228" s="27" t="str">
        <f>SUBSTITUTE(E223,":","")&amp;" Revenue"</f>
        <v>Marketplace revenue - primary volume driven Revenue</v>
      </c>
      <c r="F228" s="27"/>
      <c r="G228" s="9"/>
      <c r="H228" s="33">
        <f t="shared" ref="H228:M228" si="259">SUMIF($2:$2,H$1,228:228)</f>
        <v>99999.999999999985</v>
      </c>
      <c r="I228" s="33">
        <f t="shared" si="259"/>
        <v>199999.99999999997</v>
      </c>
      <c r="J228" s="33">
        <f t="shared" si="259"/>
        <v>399999.99999999994</v>
      </c>
      <c r="K228" s="33">
        <f t="shared" si="259"/>
        <v>799999.99999999988</v>
      </c>
      <c r="L228" s="33">
        <f t="shared" si="259"/>
        <v>1599999.9999999998</v>
      </c>
      <c r="M228" s="33">
        <f t="shared" si="259"/>
        <v>3199999.9999999995</v>
      </c>
      <c r="N228" s="27"/>
      <c r="O228" s="27"/>
      <c r="P228" s="28">
        <f>P227*P226</f>
        <v>8333.3333333333339</v>
      </c>
      <c r="Q228" s="28">
        <f t="shared" ref="Q228:CB228" si="260">Q227*Q226</f>
        <v>8333.3333333333339</v>
      </c>
      <c r="R228" s="28">
        <f t="shared" si="260"/>
        <v>8333.3333333333339</v>
      </c>
      <c r="S228" s="28">
        <f t="shared" si="260"/>
        <v>8333.3333333333339</v>
      </c>
      <c r="T228" s="28">
        <f t="shared" si="260"/>
        <v>8333.3333333333339</v>
      </c>
      <c r="U228" s="28">
        <f t="shared" si="260"/>
        <v>8333.3333333333339</v>
      </c>
      <c r="V228" s="28">
        <f t="shared" si="260"/>
        <v>8333.3333333333339</v>
      </c>
      <c r="W228" s="28">
        <f t="shared" si="260"/>
        <v>8333.3333333333339</v>
      </c>
      <c r="X228" s="28">
        <f t="shared" si="260"/>
        <v>8333.3333333333339</v>
      </c>
      <c r="Y228" s="28">
        <f t="shared" si="260"/>
        <v>8333.3333333333339</v>
      </c>
      <c r="Z228" s="28">
        <f t="shared" si="260"/>
        <v>8333.3333333333339</v>
      </c>
      <c r="AA228" s="28">
        <f t="shared" si="260"/>
        <v>8333.3333333333339</v>
      </c>
      <c r="AB228" s="28">
        <f t="shared" si="260"/>
        <v>16666.666666666668</v>
      </c>
      <c r="AC228" s="28">
        <f t="shared" si="260"/>
        <v>16666.666666666668</v>
      </c>
      <c r="AD228" s="28">
        <f t="shared" si="260"/>
        <v>16666.666666666668</v>
      </c>
      <c r="AE228" s="28">
        <f t="shared" si="260"/>
        <v>16666.666666666668</v>
      </c>
      <c r="AF228" s="28">
        <f t="shared" si="260"/>
        <v>16666.666666666668</v>
      </c>
      <c r="AG228" s="28">
        <f t="shared" si="260"/>
        <v>16666.666666666668</v>
      </c>
      <c r="AH228" s="28">
        <f t="shared" si="260"/>
        <v>16666.666666666668</v>
      </c>
      <c r="AI228" s="28">
        <f t="shared" si="260"/>
        <v>16666.666666666668</v>
      </c>
      <c r="AJ228" s="28">
        <f t="shared" si="260"/>
        <v>16666.666666666668</v>
      </c>
      <c r="AK228" s="28">
        <f t="shared" si="260"/>
        <v>16666.666666666668</v>
      </c>
      <c r="AL228" s="28">
        <f t="shared" si="260"/>
        <v>16666.666666666668</v>
      </c>
      <c r="AM228" s="28">
        <f t="shared" si="260"/>
        <v>16666.666666666668</v>
      </c>
      <c r="AN228" s="28">
        <f t="shared" si="260"/>
        <v>33333.333333333336</v>
      </c>
      <c r="AO228" s="28">
        <f t="shared" si="260"/>
        <v>33333.333333333336</v>
      </c>
      <c r="AP228" s="28">
        <f t="shared" si="260"/>
        <v>33333.333333333336</v>
      </c>
      <c r="AQ228" s="28">
        <f t="shared" si="260"/>
        <v>33333.333333333336</v>
      </c>
      <c r="AR228" s="28">
        <f t="shared" si="260"/>
        <v>33333.333333333336</v>
      </c>
      <c r="AS228" s="28">
        <f t="shared" si="260"/>
        <v>33333.333333333336</v>
      </c>
      <c r="AT228" s="28">
        <f t="shared" si="260"/>
        <v>33333.333333333336</v>
      </c>
      <c r="AU228" s="28">
        <f t="shared" si="260"/>
        <v>33333.333333333336</v>
      </c>
      <c r="AV228" s="28">
        <f t="shared" si="260"/>
        <v>33333.333333333336</v>
      </c>
      <c r="AW228" s="28">
        <f t="shared" si="260"/>
        <v>33333.333333333336</v>
      </c>
      <c r="AX228" s="28">
        <f t="shared" si="260"/>
        <v>33333.333333333336</v>
      </c>
      <c r="AY228" s="28">
        <f t="shared" si="260"/>
        <v>33333.333333333336</v>
      </c>
      <c r="AZ228" s="28">
        <f t="shared" si="260"/>
        <v>66666.666666666672</v>
      </c>
      <c r="BA228" s="28">
        <f t="shared" si="260"/>
        <v>66666.666666666672</v>
      </c>
      <c r="BB228" s="28">
        <f t="shared" si="260"/>
        <v>66666.666666666672</v>
      </c>
      <c r="BC228" s="28">
        <f t="shared" si="260"/>
        <v>66666.666666666672</v>
      </c>
      <c r="BD228" s="28">
        <f t="shared" si="260"/>
        <v>66666.666666666672</v>
      </c>
      <c r="BE228" s="28">
        <f t="shared" si="260"/>
        <v>66666.666666666672</v>
      </c>
      <c r="BF228" s="28">
        <f t="shared" si="260"/>
        <v>66666.666666666672</v>
      </c>
      <c r="BG228" s="28">
        <f t="shared" si="260"/>
        <v>66666.666666666672</v>
      </c>
      <c r="BH228" s="28">
        <f t="shared" si="260"/>
        <v>66666.666666666672</v>
      </c>
      <c r="BI228" s="28">
        <f t="shared" si="260"/>
        <v>66666.666666666672</v>
      </c>
      <c r="BJ228" s="28">
        <f t="shared" si="260"/>
        <v>66666.666666666672</v>
      </c>
      <c r="BK228" s="28">
        <f t="shared" si="260"/>
        <v>66666.666666666672</v>
      </c>
      <c r="BL228" s="28">
        <f t="shared" si="260"/>
        <v>133333.33333333334</v>
      </c>
      <c r="BM228" s="28">
        <f t="shared" si="260"/>
        <v>133333.33333333334</v>
      </c>
      <c r="BN228" s="28">
        <f t="shared" si="260"/>
        <v>133333.33333333334</v>
      </c>
      <c r="BO228" s="28">
        <f t="shared" si="260"/>
        <v>133333.33333333334</v>
      </c>
      <c r="BP228" s="28">
        <f t="shared" si="260"/>
        <v>133333.33333333334</v>
      </c>
      <c r="BQ228" s="28">
        <f t="shared" si="260"/>
        <v>133333.33333333334</v>
      </c>
      <c r="BR228" s="28">
        <f t="shared" si="260"/>
        <v>133333.33333333334</v>
      </c>
      <c r="BS228" s="28">
        <f t="shared" si="260"/>
        <v>133333.33333333334</v>
      </c>
      <c r="BT228" s="28">
        <f t="shared" si="260"/>
        <v>133333.33333333334</v>
      </c>
      <c r="BU228" s="28">
        <f t="shared" si="260"/>
        <v>133333.33333333334</v>
      </c>
      <c r="BV228" s="28">
        <f t="shared" si="260"/>
        <v>133333.33333333334</v>
      </c>
      <c r="BW228" s="28">
        <f t="shared" si="260"/>
        <v>133333.33333333334</v>
      </c>
      <c r="BX228" s="28">
        <f t="shared" si="260"/>
        <v>266666.66666666669</v>
      </c>
      <c r="BY228" s="28">
        <f t="shared" si="260"/>
        <v>266666.66666666669</v>
      </c>
      <c r="BZ228" s="28">
        <f t="shared" si="260"/>
        <v>266666.66666666669</v>
      </c>
      <c r="CA228" s="28">
        <f t="shared" si="260"/>
        <v>266666.66666666669</v>
      </c>
      <c r="CB228" s="28">
        <f t="shared" si="260"/>
        <v>266666.66666666669</v>
      </c>
      <c r="CC228" s="28">
        <f t="shared" ref="CC228:CI228" si="261">CC227*CC226</f>
        <v>266666.66666666669</v>
      </c>
      <c r="CD228" s="28">
        <f t="shared" si="261"/>
        <v>266666.66666666669</v>
      </c>
      <c r="CE228" s="28">
        <f t="shared" si="261"/>
        <v>266666.66666666669</v>
      </c>
      <c r="CF228" s="28">
        <f t="shared" si="261"/>
        <v>266666.66666666669</v>
      </c>
      <c r="CG228" s="28">
        <f t="shared" si="261"/>
        <v>266666.66666666669</v>
      </c>
      <c r="CH228" s="28">
        <f t="shared" si="261"/>
        <v>266666.66666666669</v>
      </c>
      <c r="CI228" s="28">
        <f t="shared" si="261"/>
        <v>266666.66666666669</v>
      </c>
    </row>
    <row r="229" spans="2:87" x14ac:dyDescent="0.4">
      <c r="C229" t="s">
        <v>210</v>
      </c>
      <c r="E229" s="27"/>
      <c r="F229" s="27"/>
      <c r="G229" s="9"/>
      <c r="H229" s="33"/>
      <c r="I229" s="33"/>
      <c r="J229" s="33"/>
      <c r="K229" s="33"/>
      <c r="L229" s="33"/>
      <c r="M229" s="33"/>
      <c r="N229" s="27"/>
      <c r="O229" s="27"/>
      <c r="P229" s="28"/>
      <c r="Q229" s="28"/>
      <c r="R229" s="28"/>
      <c r="S229" s="28"/>
      <c r="T229" s="28"/>
      <c r="U229" s="28"/>
      <c r="V229" s="28"/>
      <c r="W229" s="28"/>
      <c r="X229" s="28"/>
      <c r="Y229" s="28"/>
      <c r="Z229" s="28"/>
      <c r="AA229" s="28"/>
      <c r="AB229" s="28"/>
      <c r="AC229" s="28"/>
      <c r="AD229" s="28"/>
      <c r="AE229" s="28"/>
      <c r="AF229" s="28"/>
      <c r="AG229" s="28"/>
      <c r="AH229" s="28"/>
      <c r="AI229" s="28"/>
      <c r="AJ229" s="28"/>
      <c r="AK229" s="28"/>
      <c r="AL229" s="28"/>
      <c r="AM229" s="28"/>
      <c r="AN229" s="28"/>
      <c r="AO229" s="28"/>
      <c r="AP229" s="28"/>
      <c r="AQ229" s="28"/>
      <c r="AR229" s="28"/>
      <c r="AS229" s="28"/>
      <c r="AT229" s="28"/>
      <c r="AU229" s="28"/>
      <c r="AV229" s="28"/>
      <c r="AW229" s="28"/>
      <c r="AX229" s="28"/>
      <c r="AY229" s="28"/>
      <c r="AZ229" s="28"/>
      <c r="BA229" s="28"/>
      <c r="BB229" s="28"/>
      <c r="BC229" s="28"/>
      <c r="BD229" s="28"/>
      <c r="BE229" s="28"/>
      <c r="BF229" s="28"/>
      <c r="BG229" s="28"/>
      <c r="BH229" s="28"/>
      <c r="BI229" s="28"/>
      <c r="BJ229" s="28"/>
      <c r="BK229" s="28"/>
      <c r="BL229" s="28"/>
      <c r="BM229" s="28"/>
      <c r="BN229" s="28"/>
      <c r="BO229" s="28"/>
      <c r="BP229" s="28"/>
      <c r="BQ229" s="28"/>
      <c r="BR229" s="28"/>
      <c r="BS229" s="28"/>
      <c r="BT229" s="28"/>
      <c r="BU229" s="28"/>
      <c r="BV229" s="28"/>
      <c r="BW229" s="28"/>
      <c r="BX229" s="28"/>
      <c r="BY229" s="28"/>
      <c r="BZ229" s="28"/>
      <c r="CA229" s="28"/>
      <c r="CB229" s="28"/>
      <c r="CC229" s="28"/>
      <c r="CD229" s="28"/>
      <c r="CE229" s="28"/>
      <c r="CF229" s="28"/>
      <c r="CG229" s="28"/>
      <c r="CH229" s="28"/>
      <c r="CI229" s="28"/>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B706C3-0B87-4B57-8379-1E15BBFFFC8C}">
  <sheetPr codeName="Sheet8"/>
  <dimension ref="A1:G54"/>
  <sheetViews>
    <sheetView showGridLines="0" zoomScale="70" zoomScaleNormal="70" workbookViewId="0">
      <pane ySplit="1" topLeftCell="A2" activePane="bottomLeft" state="frozen"/>
      <selection pane="bottomLeft"/>
    </sheetView>
  </sheetViews>
  <sheetFormatPr defaultRowHeight="14.6" outlineLevelCol="1" x14ac:dyDescent="0.4"/>
  <cols>
    <col min="1" max="1" width="7.15234375" bestFit="1" customWidth="1"/>
    <col min="2" max="2" width="13.84375" bestFit="1" customWidth="1"/>
    <col min="3" max="3" width="20.3828125" bestFit="1" customWidth="1"/>
    <col min="4" max="4" width="65.69140625" style="2" customWidth="1" outlineLevel="1"/>
    <col min="5" max="5" width="13.61328125" style="2" customWidth="1"/>
    <col min="6" max="6" width="5.53515625" hidden="1" customWidth="1"/>
    <col min="7" max="7" width="10.23046875" style="8" bestFit="1" customWidth="1"/>
    <col min="17" max="90" width="8.69140625" customWidth="1"/>
    <col min="91" max="115" width="0" hidden="1" customWidth="1"/>
  </cols>
  <sheetData>
    <row r="1" spans="1:7" x14ac:dyDescent="0.4">
      <c r="A1" s="1"/>
      <c r="B1" t="s">
        <v>0</v>
      </c>
      <c r="C1" t="s">
        <v>1</v>
      </c>
      <c r="D1" s="2" t="s">
        <v>2</v>
      </c>
      <c r="E1" s="1" t="s">
        <v>3</v>
      </c>
      <c r="F1" s="1" t="s">
        <v>4</v>
      </c>
      <c r="G1" s="72" t="s">
        <v>148</v>
      </c>
    </row>
    <row r="2" spans="1:7" x14ac:dyDescent="0.4">
      <c r="A2" s="4"/>
      <c r="B2" s="3" t="s">
        <v>5</v>
      </c>
      <c r="C2" s="3" t="s">
        <v>6</v>
      </c>
      <c r="D2" s="5" t="s">
        <v>147</v>
      </c>
      <c r="E2" s="4">
        <v>1</v>
      </c>
      <c r="F2" s="1">
        <f t="shared" ref="F2:F13" si="0">LEN(D2)-LEN(SUBSTITUTE(D2, ",", ""))+1</f>
        <v>8</v>
      </c>
      <c r="G2" s="44" t="s">
        <v>146</v>
      </c>
    </row>
    <row r="3" spans="1:7" x14ac:dyDescent="0.4">
      <c r="A3" s="4"/>
      <c r="B3" s="3" t="s">
        <v>5</v>
      </c>
      <c r="C3" s="3" t="s">
        <v>7</v>
      </c>
      <c r="D3" s="5" t="s">
        <v>145</v>
      </c>
      <c r="E3" s="4">
        <v>1</v>
      </c>
      <c r="F3" s="1">
        <f t="shared" si="0"/>
        <v>9</v>
      </c>
      <c r="G3" s="44" t="s">
        <v>144</v>
      </c>
    </row>
    <row r="4" spans="1:7" s="3" customFormat="1" x14ac:dyDescent="0.4">
      <c r="A4" s="4"/>
      <c r="B4" s="3" t="s">
        <v>5</v>
      </c>
      <c r="C4" s="3" t="s">
        <v>8</v>
      </c>
      <c r="D4" s="5" t="s">
        <v>143</v>
      </c>
      <c r="E4" s="4">
        <v>1</v>
      </c>
      <c r="F4" s="4">
        <f t="shared" si="0"/>
        <v>10</v>
      </c>
      <c r="G4" s="45" t="s">
        <v>142</v>
      </c>
    </row>
    <row r="5" spans="1:7" x14ac:dyDescent="0.4">
      <c r="A5" s="1"/>
      <c r="B5" t="s">
        <v>5</v>
      </c>
      <c r="C5" t="s">
        <v>141</v>
      </c>
      <c r="D5" s="2" t="s">
        <v>137</v>
      </c>
      <c r="E5" s="1">
        <v>1</v>
      </c>
      <c r="F5" s="1">
        <f t="shared" si="0"/>
        <v>4</v>
      </c>
      <c r="G5" s="44" t="s">
        <v>140</v>
      </c>
    </row>
    <row r="6" spans="1:7" x14ac:dyDescent="0.4">
      <c r="A6" s="1"/>
      <c r="B6" t="s">
        <v>5</v>
      </c>
      <c r="C6" t="s">
        <v>139</v>
      </c>
      <c r="D6" s="2" t="s">
        <v>137</v>
      </c>
      <c r="E6" s="1">
        <v>1</v>
      </c>
      <c r="F6" s="1">
        <f t="shared" si="0"/>
        <v>4</v>
      </c>
      <c r="G6" s="44" t="s">
        <v>138</v>
      </c>
    </row>
    <row r="7" spans="1:7" x14ac:dyDescent="0.4">
      <c r="A7" s="1"/>
      <c r="B7" t="s">
        <v>5</v>
      </c>
      <c r="C7" t="s">
        <v>9</v>
      </c>
      <c r="D7" s="2" t="s">
        <v>137</v>
      </c>
      <c r="E7" s="1">
        <v>1</v>
      </c>
      <c r="F7" s="1">
        <f t="shared" si="0"/>
        <v>4</v>
      </c>
      <c r="G7" s="44" t="s">
        <v>136</v>
      </c>
    </row>
    <row r="8" spans="1:7" x14ac:dyDescent="0.4">
      <c r="A8" s="1"/>
      <c r="B8" t="s">
        <v>5</v>
      </c>
      <c r="C8" t="s">
        <v>10</v>
      </c>
      <c r="D8" s="2" t="s">
        <v>11</v>
      </c>
      <c r="E8" s="1">
        <v>2</v>
      </c>
      <c r="F8" s="1">
        <f t="shared" si="0"/>
        <v>2</v>
      </c>
      <c r="G8" s="44" t="s">
        <v>135</v>
      </c>
    </row>
    <row r="9" spans="1:7" x14ac:dyDescent="0.4">
      <c r="A9" s="1"/>
      <c r="B9" t="s">
        <v>5</v>
      </c>
      <c r="C9" t="s">
        <v>12</v>
      </c>
      <c r="D9" s="2" t="s">
        <v>13</v>
      </c>
      <c r="E9" s="1">
        <v>1</v>
      </c>
      <c r="F9" s="1">
        <f t="shared" si="0"/>
        <v>3</v>
      </c>
      <c r="G9" s="44" t="s">
        <v>134</v>
      </c>
    </row>
    <row r="10" spans="1:7" x14ac:dyDescent="0.4">
      <c r="A10" s="1"/>
      <c r="B10" t="s">
        <v>5</v>
      </c>
      <c r="C10" t="s">
        <v>14</v>
      </c>
      <c r="D10" s="2" t="s">
        <v>15</v>
      </c>
      <c r="E10" s="1">
        <v>2</v>
      </c>
      <c r="F10" s="1">
        <f t="shared" si="0"/>
        <v>3</v>
      </c>
      <c r="G10" s="44" t="s">
        <v>133</v>
      </c>
    </row>
    <row r="11" spans="1:7" x14ac:dyDescent="0.4">
      <c r="A11" s="1"/>
      <c r="B11" t="s">
        <v>5</v>
      </c>
      <c r="C11" t="s">
        <v>16</v>
      </c>
      <c r="D11" s="2" t="s">
        <v>132</v>
      </c>
      <c r="E11" s="1">
        <v>2</v>
      </c>
      <c r="F11" s="1">
        <f t="shared" si="0"/>
        <v>13</v>
      </c>
      <c r="G11" s="44" t="s">
        <v>131</v>
      </c>
    </row>
    <row r="12" spans="1:7" x14ac:dyDescent="0.4">
      <c r="A12" s="1"/>
      <c r="B12" t="s">
        <v>5</v>
      </c>
      <c r="C12" t="s">
        <v>17</v>
      </c>
      <c r="D12" s="2" t="s">
        <v>18</v>
      </c>
      <c r="E12" s="1">
        <v>2</v>
      </c>
      <c r="F12" s="1">
        <f t="shared" si="0"/>
        <v>2</v>
      </c>
      <c r="G12" s="44" t="s">
        <v>130</v>
      </c>
    </row>
    <row r="13" spans="1:7" x14ac:dyDescent="0.4">
      <c r="A13" s="1"/>
      <c r="B13" t="s">
        <v>5</v>
      </c>
      <c r="C13" t="s">
        <v>19</v>
      </c>
      <c r="D13" s="2" t="s">
        <v>20</v>
      </c>
      <c r="E13" s="1">
        <v>2</v>
      </c>
      <c r="F13" s="1">
        <f t="shared" si="0"/>
        <v>2</v>
      </c>
      <c r="G13" s="44" t="s">
        <v>129</v>
      </c>
    </row>
    <row r="14" spans="1:7" x14ac:dyDescent="0.4">
      <c r="A14" s="1"/>
      <c r="B14" t="s">
        <v>21</v>
      </c>
      <c r="C14" s="6" t="s">
        <v>22</v>
      </c>
      <c r="E14" s="1">
        <v>1</v>
      </c>
      <c r="G14" s="44" t="s">
        <v>128</v>
      </c>
    </row>
    <row r="15" spans="1:7" x14ac:dyDescent="0.4">
      <c r="A15" s="1"/>
      <c r="B15" t="s">
        <v>21</v>
      </c>
      <c r="C15" s="6" t="s">
        <v>23</v>
      </c>
      <c r="E15" s="1">
        <v>1</v>
      </c>
      <c r="G15" s="44" t="s">
        <v>127</v>
      </c>
    </row>
    <row r="16" spans="1:7" x14ac:dyDescent="0.4">
      <c r="A16" s="1"/>
      <c r="B16" t="s">
        <v>21</v>
      </c>
      <c r="C16" s="6" t="s">
        <v>126</v>
      </c>
      <c r="E16" s="1">
        <v>1</v>
      </c>
      <c r="G16" s="44" t="s">
        <v>125</v>
      </c>
    </row>
    <row r="17" spans="1:7" x14ac:dyDescent="0.4">
      <c r="A17" s="1"/>
      <c r="B17" t="s">
        <v>21</v>
      </c>
      <c r="C17" s="6" t="s">
        <v>124</v>
      </c>
      <c r="E17" s="1">
        <v>1</v>
      </c>
      <c r="G17" s="44" t="s">
        <v>123</v>
      </c>
    </row>
    <row r="18" spans="1:7" x14ac:dyDescent="0.4">
      <c r="A18" s="1"/>
      <c r="B18" t="s">
        <v>21</v>
      </c>
      <c r="C18" s="6" t="s">
        <v>122</v>
      </c>
      <c r="E18" s="1">
        <v>1</v>
      </c>
      <c r="G18" s="44" t="s">
        <v>121</v>
      </c>
    </row>
    <row r="19" spans="1:7" x14ac:dyDescent="0.4">
      <c r="A19" s="1"/>
      <c r="B19" t="s">
        <v>21</v>
      </c>
      <c r="C19" s="6" t="s">
        <v>24</v>
      </c>
      <c r="E19" s="1">
        <v>1</v>
      </c>
      <c r="G19" s="44" t="s">
        <v>120</v>
      </c>
    </row>
    <row r="20" spans="1:7" x14ac:dyDescent="0.4">
      <c r="A20" s="1"/>
      <c r="B20" t="s">
        <v>21</v>
      </c>
      <c r="C20" s="6" t="s">
        <v>25</v>
      </c>
      <c r="E20" s="1">
        <v>2</v>
      </c>
      <c r="G20" s="44" t="s">
        <v>119</v>
      </c>
    </row>
    <row r="21" spans="1:7" x14ac:dyDescent="0.4">
      <c r="A21" s="1"/>
      <c r="B21" t="s">
        <v>21</v>
      </c>
      <c r="C21" s="6" t="s">
        <v>26</v>
      </c>
      <c r="E21" s="1">
        <v>2</v>
      </c>
      <c r="G21" s="44" t="s">
        <v>118</v>
      </c>
    </row>
    <row r="22" spans="1:7" x14ac:dyDescent="0.4">
      <c r="A22" s="1"/>
      <c r="B22" t="s">
        <v>21</v>
      </c>
      <c r="C22" s="6" t="s">
        <v>27</v>
      </c>
      <c r="E22" s="1">
        <v>1</v>
      </c>
      <c r="G22" s="44" t="s">
        <v>117</v>
      </c>
    </row>
    <row r="23" spans="1:7" x14ac:dyDescent="0.4">
      <c r="A23" s="1"/>
      <c r="B23" t="s">
        <v>21</v>
      </c>
      <c r="C23" s="6" t="s">
        <v>28</v>
      </c>
      <c r="E23" s="1">
        <v>2</v>
      </c>
      <c r="G23" s="44" t="s">
        <v>116</v>
      </c>
    </row>
    <row r="24" spans="1:7" x14ac:dyDescent="0.4">
      <c r="A24" s="1"/>
      <c r="B24" t="s">
        <v>21</v>
      </c>
      <c r="C24" s="6" t="s">
        <v>29</v>
      </c>
      <c r="E24" s="1">
        <v>2</v>
      </c>
      <c r="G24" s="44" t="s">
        <v>115</v>
      </c>
    </row>
    <row r="25" spans="1:7" x14ac:dyDescent="0.4">
      <c r="A25" s="1"/>
      <c r="B25" t="s">
        <v>21</v>
      </c>
      <c r="C25" s="6" t="s">
        <v>30</v>
      </c>
      <c r="E25" s="1">
        <v>2</v>
      </c>
      <c r="G25" s="44" t="s">
        <v>114</v>
      </c>
    </row>
    <row r="26" spans="1:7" x14ac:dyDescent="0.4">
      <c r="A26" s="1"/>
      <c r="B26" t="s">
        <v>21</v>
      </c>
      <c r="C26" s="6" t="s">
        <v>31</v>
      </c>
      <c r="E26" s="1">
        <v>2</v>
      </c>
      <c r="G26" s="44" t="s">
        <v>113</v>
      </c>
    </row>
    <row r="27" spans="1:7" x14ac:dyDescent="0.4">
      <c r="A27" s="1"/>
      <c r="B27" t="s">
        <v>21</v>
      </c>
      <c r="C27" s="6" t="s">
        <v>32</v>
      </c>
      <c r="E27" s="1">
        <v>1</v>
      </c>
      <c r="G27" s="44" t="s">
        <v>112</v>
      </c>
    </row>
    <row r="28" spans="1:7" x14ac:dyDescent="0.4">
      <c r="A28" s="1"/>
      <c r="B28" t="s">
        <v>21</v>
      </c>
      <c r="C28" s="6" t="s">
        <v>33</v>
      </c>
      <c r="E28" s="1">
        <v>1</v>
      </c>
      <c r="G28" s="44" t="s">
        <v>111</v>
      </c>
    </row>
    <row r="29" spans="1:7" x14ac:dyDescent="0.4">
      <c r="A29" s="1"/>
      <c r="B29" t="s">
        <v>34</v>
      </c>
      <c r="C29" s="2" t="s">
        <v>35</v>
      </c>
      <c r="D29" s="1"/>
      <c r="E29" s="1">
        <v>2</v>
      </c>
      <c r="G29" s="44" t="s">
        <v>110</v>
      </c>
    </row>
    <row r="30" spans="1:7" x14ac:dyDescent="0.4">
      <c r="A30" s="1"/>
      <c r="B30" t="s">
        <v>34</v>
      </c>
      <c r="C30" s="2" t="s">
        <v>36</v>
      </c>
      <c r="D30" s="1"/>
      <c r="E30" s="1">
        <v>2</v>
      </c>
      <c r="G30" s="44" t="s">
        <v>109</v>
      </c>
    </row>
    <row r="31" spans="1:7" x14ac:dyDescent="0.4">
      <c r="A31" s="1"/>
      <c r="B31" t="s">
        <v>34</v>
      </c>
      <c r="C31" s="2" t="s">
        <v>37</v>
      </c>
      <c r="D31" s="1"/>
      <c r="E31" s="1">
        <v>2</v>
      </c>
      <c r="G31" s="44" t="s">
        <v>108</v>
      </c>
    </row>
    <row r="32" spans="1:7" x14ac:dyDescent="0.4">
      <c r="A32" s="1"/>
      <c r="B32" t="s">
        <v>34</v>
      </c>
      <c r="C32" s="2" t="s">
        <v>38</v>
      </c>
      <c r="D32" s="1"/>
      <c r="E32" s="1">
        <v>2</v>
      </c>
      <c r="G32" s="44" t="s">
        <v>107</v>
      </c>
    </row>
    <row r="33" spans="1:7" x14ac:dyDescent="0.4">
      <c r="A33" s="1"/>
      <c r="B33" t="s">
        <v>34</v>
      </c>
      <c r="C33" s="2" t="s">
        <v>39</v>
      </c>
      <c r="D33" s="1"/>
      <c r="E33" s="1">
        <v>2</v>
      </c>
      <c r="G33" s="44" t="s">
        <v>106</v>
      </c>
    </row>
    <row r="34" spans="1:7" x14ac:dyDescent="0.4">
      <c r="A34" s="1"/>
      <c r="B34" t="s">
        <v>34</v>
      </c>
      <c r="C34" s="2" t="s">
        <v>40</v>
      </c>
      <c r="D34" s="1"/>
      <c r="E34" s="1">
        <v>2</v>
      </c>
      <c r="G34" s="44" t="s">
        <v>105</v>
      </c>
    </row>
    <row r="35" spans="1:7" x14ac:dyDescent="0.4">
      <c r="A35" s="1"/>
      <c r="B35" t="s">
        <v>34</v>
      </c>
      <c r="C35" s="2" t="s">
        <v>41</v>
      </c>
      <c r="D35" s="1"/>
      <c r="E35" s="1">
        <v>2</v>
      </c>
      <c r="G35" s="44" t="s">
        <v>104</v>
      </c>
    </row>
    <row r="36" spans="1:7" x14ac:dyDescent="0.4">
      <c r="A36" s="1"/>
      <c r="B36" t="s">
        <v>34</v>
      </c>
      <c r="C36" s="2" t="s">
        <v>42</v>
      </c>
      <c r="D36" s="1"/>
      <c r="E36" s="1">
        <v>2</v>
      </c>
      <c r="G36" s="44" t="s">
        <v>103</v>
      </c>
    </row>
    <row r="37" spans="1:7" x14ac:dyDescent="0.4">
      <c r="A37" s="1"/>
      <c r="B37" t="s">
        <v>34</v>
      </c>
      <c r="C37" s="2" t="s">
        <v>43</v>
      </c>
      <c r="D37" s="1"/>
      <c r="E37" s="1">
        <v>2</v>
      </c>
      <c r="G37" s="44" t="s">
        <v>102</v>
      </c>
    </row>
    <row r="38" spans="1:7" x14ac:dyDescent="0.4">
      <c r="A38" s="1"/>
      <c r="B38" t="s">
        <v>34</v>
      </c>
      <c r="C38" s="2" t="s">
        <v>44</v>
      </c>
      <c r="D38" s="1"/>
      <c r="E38" s="1">
        <v>2</v>
      </c>
      <c r="G38" s="44" t="s">
        <v>101</v>
      </c>
    </row>
    <row r="39" spans="1:7" x14ac:dyDescent="0.4">
      <c r="A39" s="1"/>
      <c r="B39" t="s">
        <v>34</v>
      </c>
      <c r="C39" s="2" t="s">
        <v>100</v>
      </c>
      <c r="D39" s="1"/>
      <c r="E39" s="1">
        <v>2</v>
      </c>
      <c r="G39" s="44" t="s">
        <v>99</v>
      </c>
    </row>
    <row r="40" spans="1:7" x14ac:dyDescent="0.4">
      <c r="A40" s="1"/>
      <c r="B40" t="s">
        <v>34</v>
      </c>
      <c r="C40" s="2" t="s">
        <v>45</v>
      </c>
      <c r="D40" s="1"/>
      <c r="E40" s="1">
        <v>2</v>
      </c>
      <c r="G40" s="44" t="s">
        <v>98</v>
      </c>
    </row>
    <row r="41" spans="1:7" x14ac:dyDescent="0.4">
      <c r="A41" s="1"/>
      <c r="B41" t="s">
        <v>34</v>
      </c>
      <c r="C41" s="2" t="s">
        <v>46</v>
      </c>
      <c r="D41" s="1"/>
      <c r="E41" s="1">
        <v>2</v>
      </c>
      <c r="G41" s="44" t="s">
        <v>97</v>
      </c>
    </row>
    <row r="42" spans="1:7" x14ac:dyDescent="0.4">
      <c r="A42" s="1"/>
      <c r="B42" t="s">
        <v>34</v>
      </c>
      <c r="C42" s="2" t="s">
        <v>47</v>
      </c>
      <c r="D42" s="1"/>
      <c r="E42" s="1">
        <v>2</v>
      </c>
      <c r="G42" s="44" t="s">
        <v>96</v>
      </c>
    </row>
    <row r="43" spans="1:7" x14ac:dyDescent="0.4">
      <c r="A43" s="1"/>
      <c r="B43" t="s">
        <v>34</v>
      </c>
      <c r="C43" s="2" t="s">
        <v>48</v>
      </c>
      <c r="D43" s="1"/>
      <c r="E43" s="1">
        <v>2</v>
      </c>
      <c r="G43" s="44" t="s">
        <v>95</v>
      </c>
    </row>
    <row r="44" spans="1:7" x14ac:dyDescent="0.4">
      <c r="A44" s="1"/>
      <c r="B44" t="s">
        <v>34</v>
      </c>
      <c r="C44" s="2" t="s">
        <v>49</v>
      </c>
      <c r="D44" s="1"/>
      <c r="E44" s="1">
        <v>2</v>
      </c>
      <c r="G44" s="44" t="s">
        <v>94</v>
      </c>
    </row>
    <row r="45" spans="1:7" x14ac:dyDescent="0.4">
      <c r="A45" s="1"/>
      <c r="B45" t="s">
        <v>34</v>
      </c>
      <c r="C45" s="2" t="s">
        <v>93</v>
      </c>
      <c r="D45" s="1"/>
      <c r="E45" s="1">
        <v>2</v>
      </c>
      <c r="G45" s="44" t="s">
        <v>92</v>
      </c>
    </row>
    <row r="46" spans="1:7" x14ac:dyDescent="0.4">
      <c r="A46" s="1"/>
      <c r="B46" t="s">
        <v>50</v>
      </c>
      <c r="C46" s="2" t="s">
        <v>51</v>
      </c>
      <c r="D46"/>
      <c r="E46" s="1">
        <v>1</v>
      </c>
      <c r="G46" s="44" t="s">
        <v>91</v>
      </c>
    </row>
    <row r="47" spans="1:7" x14ac:dyDescent="0.4">
      <c r="A47" s="1"/>
      <c r="B47" t="s">
        <v>50</v>
      </c>
      <c r="C47" s="2" t="s">
        <v>52</v>
      </c>
      <c r="D47"/>
      <c r="E47" s="1">
        <v>1</v>
      </c>
      <c r="G47" s="44" t="s">
        <v>90</v>
      </c>
    </row>
    <row r="48" spans="1:7" x14ac:dyDescent="0.4">
      <c r="A48" s="1"/>
      <c r="B48" t="s">
        <v>50</v>
      </c>
      <c r="C48" s="7" t="s">
        <v>53</v>
      </c>
      <c r="D48"/>
      <c r="E48" s="1">
        <v>1</v>
      </c>
      <c r="G48" s="44" t="s">
        <v>89</v>
      </c>
    </row>
    <row r="49" spans="1:7" x14ac:dyDescent="0.4">
      <c r="A49" s="1"/>
      <c r="B49" t="s">
        <v>50</v>
      </c>
      <c r="C49" s="2" t="s">
        <v>54</v>
      </c>
      <c r="D49"/>
      <c r="E49" s="1">
        <v>1</v>
      </c>
      <c r="G49" s="44" t="s">
        <v>88</v>
      </c>
    </row>
    <row r="50" spans="1:7" x14ac:dyDescent="0.4">
      <c r="A50" s="1"/>
      <c r="B50" t="s">
        <v>55</v>
      </c>
      <c r="C50" s="2" t="s">
        <v>56</v>
      </c>
      <c r="D50"/>
      <c r="E50" s="1">
        <v>3</v>
      </c>
      <c r="G50" s="44" t="s">
        <v>87</v>
      </c>
    </row>
    <row r="51" spans="1:7" x14ac:dyDescent="0.4">
      <c r="A51" s="1"/>
      <c r="B51" t="s">
        <v>55</v>
      </c>
      <c r="C51" s="2" t="s">
        <v>57</v>
      </c>
      <c r="D51"/>
      <c r="E51" s="1">
        <v>3</v>
      </c>
      <c r="G51" s="44" t="s">
        <v>86</v>
      </c>
    </row>
    <row r="52" spans="1:7" x14ac:dyDescent="0.4">
      <c r="A52" s="1"/>
      <c r="B52" t="s">
        <v>55</v>
      </c>
      <c r="C52" s="2" t="s">
        <v>85</v>
      </c>
      <c r="D52"/>
      <c r="E52" s="1">
        <v>3</v>
      </c>
      <c r="G52" s="44" t="s">
        <v>84</v>
      </c>
    </row>
    <row r="53" spans="1:7" x14ac:dyDescent="0.4">
      <c r="A53" s="1"/>
      <c r="B53" t="s">
        <v>55</v>
      </c>
      <c r="C53" s="2" t="s">
        <v>58</v>
      </c>
      <c r="D53"/>
      <c r="E53" s="1">
        <v>3</v>
      </c>
      <c r="G53" s="44" t="s">
        <v>83</v>
      </c>
    </row>
    <row r="54" spans="1:7" x14ac:dyDescent="0.4">
      <c r="A54" s="1"/>
      <c r="B54" t="s">
        <v>55</v>
      </c>
      <c r="C54" s="2" t="s">
        <v>59</v>
      </c>
      <c r="D54"/>
      <c r="E54" s="1">
        <v>3</v>
      </c>
      <c r="G54" s="44" t="s">
        <v>82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55B24B-BEAF-4EED-BC6D-B8F4BD6EDFE2}">
  <sheetPr codeName="Sheet7">
    <tabColor theme="4"/>
  </sheetPr>
  <dimension ref="A1:DK1965"/>
  <sheetViews>
    <sheetView showGridLines="0" zoomScale="70" zoomScaleNormal="70" workbookViewId="0">
      <pane xSplit="7" ySplit="9" topLeftCell="H10" activePane="bottomRight" state="frozen"/>
      <selection pane="topRight" activeCell="H1" sqref="H1"/>
      <selection pane="bottomLeft" activeCell="A8" sqref="A8"/>
      <selection pane="bottomRight"/>
    </sheetView>
  </sheetViews>
  <sheetFormatPr defaultRowHeight="14.6" outlineLevelRow="1" outlineLevelCol="1" x14ac:dyDescent="0.4"/>
  <cols>
    <col min="1" max="1" width="2.07421875" customWidth="1"/>
    <col min="2" max="2" width="8.69140625" style="168" customWidth="1" outlineLevel="1"/>
    <col min="3" max="3" width="21.69140625" customWidth="1" outlineLevel="1"/>
    <col min="4" max="4" width="11.61328125" customWidth="1" outlineLevel="1"/>
    <col min="5" max="5" width="13.15234375" customWidth="1" outlineLevel="1"/>
    <col min="6" max="6" width="11.61328125" customWidth="1" outlineLevel="1"/>
    <col min="7" max="7" width="37.15234375" style="8" bestFit="1" customWidth="1"/>
    <col min="8" max="8" width="23.4609375" customWidth="1"/>
    <col min="9" max="9" width="11.15234375" style="1" customWidth="1"/>
    <col min="10" max="15" width="17.15234375" customWidth="1"/>
    <col min="16" max="16" width="2" customWidth="1"/>
    <col min="17" max="17" width="13.23046875" style="8" customWidth="1"/>
    <col min="18" max="18" width="14.23046875" style="8" customWidth="1"/>
    <col min="19" max="89" width="15.23046875" style="8" customWidth="1"/>
    <col min="90" max="90" width="8.69140625" customWidth="1"/>
    <col min="91" max="91" width="11.15234375" style="1" hidden="1" customWidth="1"/>
    <col min="92" max="92" width="11.3828125" hidden="1" customWidth="1"/>
    <col min="93" max="95" width="12.23046875" hidden="1" customWidth="1"/>
    <col min="96" max="96" width="12.921875" hidden="1" customWidth="1"/>
    <col min="97" max="100" width="11.3828125" hidden="1" customWidth="1"/>
    <col min="101" max="111" width="12.23046875" hidden="1" customWidth="1"/>
    <col min="112" max="115" width="12.921875" hidden="1" customWidth="1"/>
  </cols>
  <sheetData>
    <row r="1" spans="1:115" ht="15" thickBot="1" x14ac:dyDescent="0.45">
      <c r="B1"/>
      <c r="I1" s="108" t="e">
        <f>J1-1</f>
        <v>#REF!</v>
      </c>
      <c r="J1" s="110" t="e">
        <f>#REF!</f>
        <v>#REF!</v>
      </c>
      <c r="K1" s="110" t="e">
        <f>#REF!</f>
        <v>#REF!</v>
      </c>
      <c r="L1" s="110" t="e">
        <f>#REF!</f>
        <v>#REF!</v>
      </c>
      <c r="M1" s="110" t="e">
        <f>#REF!</f>
        <v>#REF!</v>
      </c>
      <c r="N1" s="110" t="e">
        <f>#REF!</f>
        <v>#REF!</v>
      </c>
      <c r="O1" s="110" t="e">
        <f>#REF!</f>
        <v>#REF!</v>
      </c>
      <c r="Q1" s="111" t="e">
        <f>Q2</f>
        <v>#REF!</v>
      </c>
      <c r="R1" s="111" t="e">
        <f t="shared" ref="R1:CC1" si="0">R2</f>
        <v>#REF!</v>
      </c>
      <c r="S1" s="111" t="e">
        <f t="shared" si="0"/>
        <v>#REF!</v>
      </c>
      <c r="T1" s="111" t="e">
        <f t="shared" si="0"/>
        <v>#REF!</v>
      </c>
      <c r="U1" s="111" t="e">
        <f t="shared" si="0"/>
        <v>#REF!</v>
      </c>
      <c r="V1" s="111" t="e">
        <f t="shared" si="0"/>
        <v>#REF!</v>
      </c>
      <c r="W1" s="111" t="e">
        <f t="shared" si="0"/>
        <v>#REF!</v>
      </c>
      <c r="X1" s="111" t="e">
        <f t="shared" si="0"/>
        <v>#REF!</v>
      </c>
      <c r="Y1" s="111" t="e">
        <f t="shared" si="0"/>
        <v>#REF!</v>
      </c>
      <c r="Z1" s="111" t="e">
        <f t="shared" si="0"/>
        <v>#REF!</v>
      </c>
      <c r="AA1" s="111" t="e">
        <f t="shared" si="0"/>
        <v>#REF!</v>
      </c>
      <c r="AB1" s="111" t="e">
        <f t="shared" si="0"/>
        <v>#REF!</v>
      </c>
      <c r="AC1" s="111" t="e">
        <f t="shared" si="0"/>
        <v>#REF!</v>
      </c>
      <c r="AD1" s="111" t="e">
        <f t="shared" si="0"/>
        <v>#REF!</v>
      </c>
      <c r="AE1" s="111" t="e">
        <f t="shared" si="0"/>
        <v>#REF!</v>
      </c>
      <c r="AF1" s="111" t="e">
        <f t="shared" si="0"/>
        <v>#REF!</v>
      </c>
      <c r="AG1" s="111" t="e">
        <f t="shared" si="0"/>
        <v>#REF!</v>
      </c>
      <c r="AH1" s="111" t="e">
        <f t="shared" si="0"/>
        <v>#REF!</v>
      </c>
      <c r="AI1" s="111" t="e">
        <f t="shared" si="0"/>
        <v>#REF!</v>
      </c>
      <c r="AJ1" s="111" t="e">
        <f t="shared" si="0"/>
        <v>#REF!</v>
      </c>
      <c r="AK1" s="111" t="e">
        <f t="shared" si="0"/>
        <v>#REF!</v>
      </c>
      <c r="AL1" s="111" t="e">
        <f t="shared" si="0"/>
        <v>#REF!</v>
      </c>
      <c r="AM1" s="111" t="e">
        <f t="shared" si="0"/>
        <v>#REF!</v>
      </c>
      <c r="AN1" s="111" t="e">
        <f t="shared" si="0"/>
        <v>#REF!</v>
      </c>
      <c r="AO1" s="111" t="e">
        <f t="shared" si="0"/>
        <v>#REF!</v>
      </c>
      <c r="AP1" s="111" t="e">
        <f t="shared" si="0"/>
        <v>#REF!</v>
      </c>
      <c r="AQ1" s="111" t="e">
        <f t="shared" si="0"/>
        <v>#REF!</v>
      </c>
      <c r="AR1" s="111" t="e">
        <f t="shared" si="0"/>
        <v>#REF!</v>
      </c>
      <c r="AS1" s="111" t="e">
        <f t="shared" si="0"/>
        <v>#REF!</v>
      </c>
      <c r="AT1" s="111" t="e">
        <f t="shared" si="0"/>
        <v>#REF!</v>
      </c>
      <c r="AU1" s="111" t="e">
        <f t="shared" si="0"/>
        <v>#REF!</v>
      </c>
      <c r="AV1" s="111" t="e">
        <f t="shared" si="0"/>
        <v>#REF!</v>
      </c>
      <c r="AW1" s="111" t="e">
        <f t="shared" si="0"/>
        <v>#REF!</v>
      </c>
      <c r="AX1" s="111" t="e">
        <f t="shared" si="0"/>
        <v>#REF!</v>
      </c>
      <c r="AY1" s="111" t="e">
        <f t="shared" si="0"/>
        <v>#REF!</v>
      </c>
      <c r="AZ1" s="111" t="e">
        <f t="shared" si="0"/>
        <v>#REF!</v>
      </c>
      <c r="BA1" s="111" t="e">
        <f t="shared" si="0"/>
        <v>#REF!</v>
      </c>
      <c r="BB1" s="111" t="e">
        <f t="shared" si="0"/>
        <v>#REF!</v>
      </c>
      <c r="BC1" s="111" t="e">
        <f t="shared" si="0"/>
        <v>#REF!</v>
      </c>
      <c r="BD1" s="111" t="e">
        <f t="shared" si="0"/>
        <v>#REF!</v>
      </c>
      <c r="BE1" s="111" t="e">
        <f t="shared" si="0"/>
        <v>#REF!</v>
      </c>
      <c r="BF1" s="111" t="e">
        <f t="shared" si="0"/>
        <v>#REF!</v>
      </c>
      <c r="BG1" s="111" t="e">
        <f t="shared" si="0"/>
        <v>#REF!</v>
      </c>
      <c r="BH1" s="111" t="e">
        <f t="shared" si="0"/>
        <v>#REF!</v>
      </c>
      <c r="BI1" s="111" t="e">
        <f t="shared" si="0"/>
        <v>#REF!</v>
      </c>
      <c r="BJ1" s="111" t="e">
        <f t="shared" si="0"/>
        <v>#REF!</v>
      </c>
      <c r="BK1" s="111" t="e">
        <f t="shared" si="0"/>
        <v>#REF!</v>
      </c>
      <c r="BL1" s="111" t="e">
        <f t="shared" si="0"/>
        <v>#REF!</v>
      </c>
      <c r="BM1" s="111" t="e">
        <f t="shared" si="0"/>
        <v>#REF!</v>
      </c>
      <c r="BN1" s="111" t="e">
        <f t="shared" si="0"/>
        <v>#REF!</v>
      </c>
      <c r="BO1" s="111" t="e">
        <f t="shared" si="0"/>
        <v>#REF!</v>
      </c>
      <c r="BP1" s="111" t="e">
        <f t="shared" si="0"/>
        <v>#REF!</v>
      </c>
      <c r="BQ1" s="111" t="e">
        <f t="shared" si="0"/>
        <v>#REF!</v>
      </c>
      <c r="BR1" s="111" t="e">
        <f t="shared" si="0"/>
        <v>#REF!</v>
      </c>
      <c r="BS1" s="111" t="e">
        <f t="shared" si="0"/>
        <v>#REF!</v>
      </c>
      <c r="BT1" s="111" t="e">
        <f t="shared" si="0"/>
        <v>#REF!</v>
      </c>
      <c r="BU1" s="111" t="e">
        <f t="shared" si="0"/>
        <v>#REF!</v>
      </c>
      <c r="BV1" s="111" t="e">
        <f t="shared" si="0"/>
        <v>#REF!</v>
      </c>
      <c r="BW1" s="111" t="e">
        <f t="shared" si="0"/>
        <v>#REF!</v>
      </c>
      <c r="BX1" s="111" t="e">
        <f t="shared" si="0"/>
        <v>#REF!</v>
      </c>
      <c r="BY1" s="111" t="e">
        <f t="shared" si="0"/>
        <v>#REF!</v>
      </c>
      <c r="BZ1" s="111" t="e">
        <f t="shared" si="0"/>
        <v>#REF!</v>
      </c>
      <c r="CA1" s="111" t="e">
        <f t="shared" si="0"/>
        <v>#REF!</v>
      </c>
      <c r="CB1" s="111" t="e">
        <f t="shared" si="0"/>
        <v>#REF!</v>
      </c>
      <c r="CC1" s="111" t="e">
        <f t="shared" si="0"/>
        <v>#REF!</v>
      </c>
      <c r="CD1" s="111" t="e">
        <f t="shared" ref="CD1:CK1" si="1">CD2</f>
        <v>#REF!</v>
      </c>
      <c r="CE1" s="111" t="e">
        <f t="shared" si="1"/>
        <v>#REF!</v>
      </c>
      <c r="CF1" s="111" t="e">
        <f t="shared" si="1"/>
        <v>#REF!</v>
      </c>
      <c r="CG1" s="111" t="e">
        <f t="shared" si="1"/>
        <v>#REF!</v>
      </c>
      <c r="CH1" s="111" t="e">
        <f t="shared" si="1"/>
        <v>#REF!</v>
      </c>
      <c r="CI1" s="111" t="e">
        <f t="shared" si="1"/>
        <v>#REF!</v>
      </c>
      <c r="CJ1" s="111" t="e">
        <f t="shared" si="1"/>
        <v>#REF!</v>
      </c>
      <c r="CK1" s="111" t="e">
        <f t="shared" si="1"/>
        <v>#REF!</v>
      </c>
      <c r="CM1" s="108" t="e">
        <f>CN1-1</f>
        <v>#REF!</v>
      </c>
      <c r="CN1" s="225" t="e">
        <f t="shared" ref="CN1:DK1" si="2">IF(CN8=3,CN3&amp;" Q1",IF(CN8=6,CN3&amp;" Q2",IF(CN8=9,CN3&amp;" Q3",IF(CN8=12,CN3&amp;" Q4",0))))</f>
        <v>#REF!</v>
      </c>
      <c r="CO1" s="225" t="e">
        <f t="shared" si="2"/>
        <v>#REF!</v>
      </c>
      <c r="CP1" s="225" t="e">
        <f t="shared" si="2"/>
        <v>#REF!</v>
      </c>
      <c r="CQ1" s="225" t="e">
        <f t="shared" si="2"/>
        <v>#REF!</v>
      </c>
      <c r="CR1" s="225" t="e">
        <f t="shared" si="2"/>
        <v>#REF!</v>
      </c>
      <c r="CS1" s="225" t="e">
        <f t="shared" si="2"/>
        <v>#REF!</v>
      </c>
      <c r="CT1" s="225" t="e">
        <f t="shared" si="2"/>
        <v>#REF!</v>
      </c>
      <c r="CU1" s="225" t="e">
        <f t="shared" si="2"/>
        <v>#REF!</v>
      </c>
      <c r="CV1" s="225" t="e">
        <f t="shared" si="2"/>
        <v>#REF!</v>
      </c>
      <c r="CW1" s="225" t="e">
        <f t="shared" si="2"/>
        <v>#REF!</v>
      </c>
      <c r="CX1" s="225" t="e">
        <f t="shared" si="2"/>
        <v>#REF!</v>
      </c>
      <c r="CY1" s="225" t="e">
        <f t="shared" si="2"/>
        <v>#REF!</v>
      </c>
      <c r="CZ1" s="225" t="e">
        <f t="shared" si="2"/>
        <v>#REF!</v>
      </c>
      <c r="DA1" s="225" t="e">
        <f t="shared" si="2"/>
        <v>#REF!</v>
      </c>
      <c r="DB1" s="225" t="e">
        <f t="shared" si="2"/>
        <v>#REF!</v>
      </c>
      <c r="DC1" s="225" t="e">
        <f t="shared" si="2"/>
        <v>#REF!</v>
      </c>
      <c r="DD1" s="225" t="e">
        <f t="shared" si="2"/>
        <v>#REF!</v>
      </c>
      <c r="DE1" s="225" t="e">
        <f t="shared" si="2"/>
        <v>#REF!</v>
      </c>
      <c r="DF1" s="225" t="e">
        <f t="shared" si="2"/>
        <v>#REF!</v>
      </c>
      <c r="DG1" s="225" t="e">
        <f t="shared" si="2"/>
        <v>#REF!</v>
      </c>
      <c r="DH1" s="225" t="e">
        <f t="shared" si="2"/>
        <v>#REF!</v>
      </c>
      <c r="DI1" s="225" t="e">
        <f t="shared" si="2"/>
        <v>#REF!</v>
      </c>
      <c r="DJ1" s="225" t="e">
        <f t="shared" si="2"/>
        <v>#REF!</v>
      </c>
      <c r="DK1" s="225" t="e">
        <f t="shared" si="2"/>
        <v>#REF!</v>
      </c>
    </row>
    <row r="2" spans="1:115" outlineLevel="1" x14ac:dyDescent="0.4">
      <c r="A2" s="107"/>
      <c r="B2" s="1" t="str">
        <f>ADDRESS(ROW(),COLUMN(),2)</f>
        <v>B$2</v>
      </c>
      <c r="C2" s="112"/>
      <c r="D2" s="113"/>
      <c r="E2" s="113"/>
      <c r="F2" s="113"/>
      <c r="G2" s="112"/>
      <c r="H2" s="112"/>
      <c r="I2" s="108" t="e">
        <f>J2-1</f>
        <v>#REF!</v>
      </c>
      <c r="J2" s="110" t="e">
        <f>#REF!</f>
        <v>#REF!</v>
      </c>
      <c r="K2" s="110" t="e">
        <f>#REF!</f>
        <v>#REF!</v>
      </c>
      <c r="L2" s="110" t="e">
        <f>#REF!</f>
        <v>#REF!</v>
      </c>
      <c r="M2" s="110" t="e">
        <f>#REF!</f>
        <v>#REF!</v>
      </c>
      <c r="N2" s="110" t="e">
        <f>#REF!</f>
        <v>#REF!</v>
      </c>
      <c r="O2" s="110" t="e">
        <f>#REF!</f>
        <v>#REF!</v>
      </c>
      <c r="P2" s="2"/>
      <c r="Q2" s="111" t="e">
        <f>EOMONTH(R2,-1)</f>
        <v>#REF!</v>
      </c>
      <c r="R2" s="111" t="e">
        <f>#REF!</f>
        <v>#REF!</v>
      </c>
      <c r="S2" s="111" t="e">
        <f t="shared" ref="S2:CD2" si="3">EOMONTH(R2,1)</f>
        <v>#REF!</v>
      </c>
      <c r="T2" s="111" t="e">
        <f t="shared" si="3"/>
        <v>#REF!</v>
      </c>
      <c r="U2" s="111" t="e">
        <f t="shared" si="3"/>
        <v>#REF!</v>
      </c>
      <c r="V2" s="111" t="e">
        <f t="shared" si="3"/>
        <v>#REF!</v>
      </c>
      <c r="W2" s="111" t="e">
        <f t="shared" si="3"/>
        <v>#REF!</v>
      </c>
      <c r="X2" s="111" t="e">
        <f t="shared" si="3"/>
        <v>#REF!</v>
      </c>
      <c r="Y2" s="111" t="e">
        <f t="shared" si="3"/>
        <v>#REF!</v>
      </c>
      <c r="Z2" s="111" t="e">
        <f t="shared" si="3"/>
        <v>#REF!</v>
      </c>
      <c r="AA2" s="111" t="e">
        <f t="shared" si="3"/>
        <v>#REF!</v>
      </c>
      <c r="AB2" s="111" t="e">
        <f t="shared" si="3"/>
        <v>#REF!</v>
      </c>
      <c r="AC2" s="111" t="e">
        <f t="shared" si="3"/>
        <v>#REF!</v>
      </c>
      <c r="AD2" s="111" t="e">
        <f t="shared" si="3"/>
        <v>#REF!</v>
      </c>
      <c r="AE2" s="111" t="e">
        <f t="shared" si="3"/>
        <v>#REF!</v>
      </c>
      <c r="AF2" s="111" t="e">
        <f t="shared" si="3"/>
        <v>#REF!</v>
      </c>
      <c r="AG2" s="111" t="e">
        <f t="shared" si="3"/>
        <v>#REF!</v>
      </c>
      <c r="AH2" s="111" t="e">
        <f t="shared" si="3"/>
        <v>#REF!</v>
      </c>
      <c r="AI2" s="111" t="e">
        <f t="shared" si="3"/>
        <v>#REF!</v>
      </c>
      <c r="AJ2" s="111" t="e">
        <f t="shared" si="3"/>
        <v>#REF!</v>
      </c>
      <c r="AK2" s="111" t="e">
        <f t="shared" si="3"/>
        <v>#REF!</v>
      </c>
      <c r="AL2" s="111" t="e">
        <f t="shared" si="3"/>
        <v>#REF!</v>
      </c>
      <c r="AM2" s="111" t="e">
        <f t="shared" si="3"/>
        <v>#REF!</v>
      </c>
      <c r="AN2" s="111" t="e">
        <f t="shared" si="3"/>
        <v>#REF!</v>
      </c>
      <c r="AO2" s="111" t="e">
        <f t="shared" si="3"/>
        <v>#REF!</v>
      </c>
      <c r="AP2" s="111" t="e">
        <f t="shared" si="3"/>
        <v>#REF!</v>
      </c>
      <c r="AQ2" s="111" t="e">
        <f t="shared" si="3"/>
        <v>#REF!</v>
      </c>
      <c r="AR2" s="111" t="e">
        <f t="shared" si="3"/>
        <v>#REF!</v>
      </c>
      <c r="AS2" s="111" t="e">
        <f t="shared" si="3"/>
        <v>#REF!</v>
      </c>
      <c r="AT2" s="111" t="e">
        <f t="shared" si="3"/>
        <v>#REF!</v>
      </c>
      <c r="AU2" s="111" t="e">
        <f t="shared" si="3"/>
        <v>#REF!</v>
      </c>
      <c r="AV2" s="111" t="e">
        <f t="shared" si="3"/>
        <v>#REF!</v>
      </c>
      <c r="AW2" s="111" t="e">
        <f t="shared" si="3"/>
        <v>#REF!</v>
      </c>
      <c r="AX2" s="111" t="e">
        <f t="shared" si="3"/>
        <v>#REF!</v>
      </c>
      <c r="AY2" s="111" t="e">
        <f t="shared" si="3"/>
        <v>#REF!</v>
      </c>
      <c r="AZ2" s="111" t="e">
        <f t="shared" si="3"/>
        <v>#REF!</v>
      </c>
      <c r="BA2" s="111" t="e">
        <f t="shared" si="3"/>
        <v>#REF!</v>
      </c>
      <c r="BB2" s="111" t="e">
        <f t="shared" si="3"/>
        <v>#REF!</v>
      </c>
      <c r="BC2" s="111" t="e">
        <f t="shared" si="3"/>
        <v>#REF!</v>
      </c>
      <c r="BD2" s="111" t="e">
        <f t="shared" si="3"/>
        <v>#REF!</v>
      </c>
      <c r="BE2" s="111" t="e">
        <f t="shared" si="3"/>
        <v>#REF!</v>
      </c>
      <c r="BF2" s="111" t="e">
        <f t="shared" si="3"/>
        <v>#REF!</v>
      </c>
      <c r="BG2" s="111" t="e">
        <f t="shared" si="3"/>
        <v>#REF!</v>
      </c>
      <c r="BH2" s="111" t="e">
        <f t="shared" si="3"/>
        <v>#REF!</v>
      </c>
      <c r="BI2" s="111" t="e">
        <f t="shared" si="3"/>
        <v>#REF!</v>
      </c>
      <c r="BJ2" s="111" t="e">
        <f t="shared" si="3"/>
        <v>#REF!</v>
      </c>
      <c r="BK2" s="111" t="e">
        <f t="shared" si="3"/>
        <v>#REF!</v>
      </c>
      <c r="BL2" s="111" t="e">
        <f t="shared" si="3"/>
        <v>#REF!</v>
      </c>
      <c r="BM2" s="111" t="e">
        <f t="shared" si="3"/>
        <v>#REF!</v>
      </c>
      <c r="BN2" s="111" t="e">
        <f t="shared" si="3"/>
        <v>#REF!</v>
      </c>
      <c r="BO2" s="111" t="e">
        <f t="shared" si="3"/>
        <v>#REF!</v>
      </c>
      <c r="BP2" s="111" t="e">
        <f t="shared" si="3"/>
        <v>#REF!</v>
      </c>
      <c r="BQ2" s="111" t="e">
        <f t="shared" si="3"/>
        <v>#REF!</v>
      </c>
      <c r="BR2" s="111" t="e">
        <f t="shared" si="3"/>
        <v>#REF!</v>
      </c>
      <c r="BS2" s="111" t="e">
        <f t="shared" si="3"/>
        <v>#REF!</v>
      </c>
      <c r="BT2" s="111" t="e">
        <f t="shared" si="3"/>
        <v>#REF!</v>
      </c>
      <c r="BU2" s="111" t="e">
        <f t="shared" si="3"/>
        <v>#REF!</v>
      </c>
      <c r="BV2" s="111" t="e">
        <f t="shared" si="3"/>
        <v>#REF!</v>
      </c>
      <c r="BW2" s="111" t="e">
        <f t="shared" si="3"/>
        <v>#REF!</v>
      </c>
      <c r="BX2" s="111" t="e">
        <f t="shared" si="3"/>
        <v>#REF!</v>
      </c>
      <c r="BY2" s="111" t="e">
        <f t="shared" si="3"/>
        <v>#REF!</v>
      </c>
      <c r="BZ2" s="111" t="e">
        <f t="shared" si="3"/>
        <v>#REF!</v>
      </c>
      <c r="CA2" s="111" t="e">
        <f t="shared" si="3"/>
        <v>#REF!</v>
      </c>
      <c r="CB2" s="111" t="e">
        <f t="shared" si="3"/>
        <v>#REF!</v>
      </c>
      <c r="CC2" s="111" t="e">
        <f t="shared" si="3"/>
        <v>#REF!</v>
      </c>
      <c r="CD2" s="111" t="e">
        <f t="shared" si="3"/>
        <v>#REF!</v>
      </c>
      <c r="CE2" s="111" t="e">
        <f t="shared" ref="CE2:CK2" si="4">EOMONTH(CD2,1)</f>
        <v>#REF!</v>
      </c>
      <c r="CF2" s="111" t="e">
        <f t="shared" si="4"/>
        <v>#REF!</v>
      </c>
      <c r="CG2" s="111" t="e">
        <f t="shared" si="4"/>
        <v>#REF!</v>
      </c>
      <c r="CH2" s="111" t="e">
        <f t="shared" si="4"/>
        <v>#REF!</v>
      </c>
      <c r="CI2" s="111" t="e">
        <f t="shared" si="4"/>
        <v>#REF!</v>
      </c>
      <c r="CJ2" s="111" t="e">
        <f t="shared" si="4"/>
        <v>#REF!</v>
      </c>
      <c r="CK2" s="111" t="e">
        <f t="shared" si="4"/>
        <v>#REF!</v>
      </c>
      <c r="CL2" s="109" t="s">
        <v>507</v>
      </c>
      <c r="CM2" s="108">
        <f>CN2-1</f>
        <v>45351</v>
      </c>
      <c r="CN2" s="109">
        <v>45352</v>
      </c>
      <c r="CO2" s="224">
        <f t="shared" ref="CO2:DK2" si="5">EOMONTH(CN2,3)</f>
        <v>45473</v>
      </c>
      <c r="CP2" s="224">
        <f t="shared" si="5"/>
        <v>45565</v>
      </c>
      <c r="CQ2" s="224">
        <f t="shared" si="5"/>
        <v>45657</v>
      </c>
      <c r="CR2" s="224">
        <f t="shared" si="5"/>
        <v>45747</v>
      </c>
      <c r="CS2" s="224">
        <f t="shared" si="5"/>
        <v>45838</v>
      </c>
      <c r="CT2" s="224">
        <f t="shared" si="5"/>
        <v>45930</v>
      </c>
      <c r="CU2" s="224">
        <f t="shared" si="5"/>
        <v>46022</v>
      </c>
      <c r="CV2" s="224">
        <f t="shared" si="5"/>
        <v>46112</v>
      </c>
      <c r="CW2" s="224">
        <f t="shared" si="5"/>
        <v>46203</v>
      </c>
      <c r="CX2" s="224">
        <f t="shared" si="5"/>
        <v>46295</v>
      </c>
      <c r="CY2" s="224">
        <f t="shared" si="5"/>
        <v>46387</v>
      </c>
      <c r="CZ2" s="224">
        <f t="shared" si="5"/>
        <v>46477</v>
      </c>
      <c r="DA2" s="224">
        <f t="shared" si="5"/>
        <v>46568</v>
      </c>
      <c r="DB2" s="224">
        <f t="shared" si="5"/>
        <v>46660</v>
      </c>
      <c r="DC2" s="224">
        <f t="shared" si="5"/>
        <v>46752</v>
      </c>
      <c r="DD2" s="224">
        <f t="shared" si="5"/>
        <v>46843</v>
      </c>
      <c r="DE2" s="224">
        <f t="shared" si="5"/>
        <v>46934</v>
      </c>
      <c r="DF2" s="224">
        <f t="shared" si="5"/>
        <v>47026</v>
      </c>
      <c r="DG2" s="224">
        <f t="shared" si="5"/>
        <v>47118</v>
      </c>
      <c r="DH2" s="224">
        <f t="shared" si="5"/>
        <v>47208</v>
      </c>
      <c r="DI2" s="224">
        <f t="shared" si="5"/>
        <v>47299</v>
      </c>
      <c r="DJ2" s="224">
        <f t="shared" si="5"/>
        <v>47391</v>
      </c>
      <c r="DK2" s="224">
        <f t="shared" si="5"/>
        <v>47483</v>
      </c>
    </row>
    <row r="3" spans="1:115" outlineLevel="1" x14ac:dyDescent="0.4">
      <c r="B3"/>
      <c r="G3" s="96"/>
      <c r="H3" s="8"/>
      <c r="I3" s="97"/>
      <c r="J3" s="226"/>
      <c r="K3" s="226"/>
      <c r="L3" s="226"/>
      <c r="M3" s="226"/>
      <c r="N3" s="226"/>
      <c r="O3" s="226"/>
      <c r="P3" s="165" t="s">
        <v>60</v>
      </c>
      <c r="Q3" s="228" t="e">
        <f>YEAR(Q2)*(#REF!="Monthly")</f>
        <v>#REF!</v>
      </c>
      <c r="R3" s="228" t="e">
        <f>YEAR(R2)*(#REF!="Monthly")</f>
        <v>#REF!</v>
      </c>
      <c r="S3" s="228" t="e">
        <f>YEAR(S2)*(#REF!="Monthly")</f>
        <v>#REF!</v>
      </c>
      <c r="T3" s="228" t="e">
        <f>YEAR(T2)*(#REF!="Monthly")</f>
        <v>#REF!</v>
      </c>
      <c r="U3" s="228" t="e">
        <f>YEAR(U2)*(#REF!="Monthly")</f>
        <v>#REF!</v>
      </c>
      <c r="V3" s="228" t="e">
        <f>YEAR(V2)*(#REF!="Monthly")</f>
        <v>#REF!</v>
      </c>
      <c r="W3" s="228" t="e">
        <f>YEAR(W2)*(#REF!="Monthly")</f>
        <v>#REF!</v>
      </c>
      <c r="X3" s="228" t="e">
        <f>YEAR(X2)*(#REF!="Monthly")</f>
        <v>#REF!</v>
      </c>
      <c r="Y3" s="228" t="e">
        <f>YEAR(Y2)*(#REF!="Monthly")</f>
        <v>#REF!</v>
      </c>
      <c r="Z3" s="228" t="e">
        <f>YEAR(Z2)*(#REF!="Monthly")</f>
        <v>#REF!</v>
      </c>
      <c r="AA3" s="228" t="e">
        <f>YEAR(AA2)*(#REF!="Monthly")</f>
        <v>#REF!</v>
      </c>
      <c r="AB3" s="228" t="e">
        <f>YEAR(AB2)*(#REF!="Monthly")</f>
        <v>#REF!</v>
      </c>
      <c r="AC3" s="228" t="e">
        <f>YEAR(AC2)*(#REF!="Monthly")</f>
        <v>#REF!</v>
      </c>
      <c r="AD3" s="228" t="e">
        <f>YEAR(AD2)*(#REF!="Monthly")</f>
        <v>#REF!</v>
      </c>
      <c r="AE3" s="228" t="e">
        <f>YEAR(AE2)*(#REF!="Monthly")</f>
        <v>#REF!</v>
      </c>
      <c r="AF3" s="228" t="e">
        <f>YEAR(AF2)*(#REF!="Monthly")</f>
        <v>#REF!</v>
      </c>
      <c r="AG3" s="228" t="e">
        <f>YEAR(AG2)*(#REF!="Monthly")</f>
        <v>#REF!</v>
      </c>
      <c r="AH3" s="228" t="e">
        <f>YEAR(AH2)*(#REF!="Monthly")</f>
        <v>#REF!</v>
      </c>
      <c r="AI3" s="228" t="e">
        <f>YEAR(AI2)*(#REF!="Monthly")</f>
        <v>#REF!</v>
      </c>
      <c r="AJ3" s="228" t="e">
        <f>YEAR(AJ2)*(#REF!="Monthly")</f>
        <v>#REF!</v>
      </c>
      <c r="AK3" s="228" t="e">
        <f>YEAR(AK2)*(#REF!="Monthly")</f>
        <v>#REF!</v>
      </c>
      <c r="AL3" s="228" t="e">
        <f>YEAR(AL2)*(#REF!="Monthly")</f>
        <v>#REF!</v>
      </c>
      <c r="AM3" s="228" t="e">
        <f>YEAR(AM2)*(#REF!="Monthly")</f>
        <v>#REF!</v>
      </c>
      <c r="AN3" s="228" t="e">
        <f>YEAR(AN2)*(#REF!="Monthly")</f>
        <v>#REF!</v>
      </c>
      <c r="AO3" s="228" t="e">
        <f>YEAR(AO2)*(#REF!="Monthly")</f>
        <v>#REF!</v>
      </c>
      <c r="AP3" s="228" t="e">
        <f>YEAR(AP2)*(#REF!="Monthly")</f>
        <v>#REF!</v>
      </c>
      <c r="AQ3" s="228" t="e">
        <f>YEAR(AQ2)*(#REF!="Monthly")</f>
        <v>#REF!</v>
      </c>
      <c r="AR3" s="228" t="e">
        <f>YEAR(AR2)*(#REF!="Monthly")</f>
        <v>#REF!</v>
      </c>
      <c r="AS3" s="228" t="e">
        <f>YEAR(AS2)*(#REF!="Monthly")</f>
        <v>#REF!</v>
      </c>
      <c r="AT3" s="228" t="e">
        <f>YEAR(AT2)*(#REF!="Monthly")</f>
        <v>#REF!</v>
      </c>
      <c r="AU3" s="228" t="e">
        <f>YEAR(AU2)*(#REF!="Monthly")</f>
        <v>#REF!</v>
      </c>
      <c r="AV3" s="228" t="e">
        <f>YEAR(AV2)*(#REF!="Monthly")</f>
        <v>#REF!</v>
      </c>
      <c r="AW3" s="228" t="e">
        <f>YEAR(AW2)*(#REF!="Monthly")</f>
        <v>#REF!</v>
      </c>
      <c r="AX3" s="228" t="e">
        <f>YEAR(AX2)*(#REF!="Monthly")</f>
        <v>#REF!</v>
      </c>
      <c r="AY3" s="228" t="e">
        <f>YEAR(AY2)*(#REF!="Monthly")</f>
        <v>#REF!</v>
      </c>
      <c r="AZ3" s="228" t="e">
        <f>YEAR(AZ2)*(#REF!="Monthly")</f>
        <v>#REF!</v>
      </c>
      <c r="BA3" s="228" t="e">
        <f>YEAR(BA2)*(#REF!="Monthly")</f>
        <v>#REF!</v>
      </c>
      <c r="BB3" s="228" t="e">
        <f>YEAR(BB2)*(#REF!="Monthly")</f>
        <v>#REF!</v>
      </c>
      <c r="BC3" s="228" t="e">
        <f>YEAR(BC2)*(#REF!="Monthly")</f>
        <v>#REF!</v>
      </c>
      <c r="BD3" s="228" t="e">
        <f>YEAR(BD2)*(#REF!="Monthly")</f>
        <v>#REF!</v>
      </c>
      <c r="BE3" s="228" t="e">
        <f>YEAR(BE2)*(#REF!="Monthly")</f>
        <v>#REF!</v>
      </c>
      <c r="BF3" s="228" t="e">
        <f>YEAR(BF2)*(#REF!="Monthly")</f>
        <v>#REF!</v>
      </c>
      <c r="BG3" s="228" t="e">
        <f>YEAR(BG2)*(#REF!="Monthly")</f>
        <v>#REF!</v>
      </c>
      <c r="BH3" s="228" t="e">
        <f>YEAR(BH2)*(#REF!="Monthly")</f>
        <v>#REF!</v>
      </c>
      <c r="BI3" s="228" t="e">
        <f>YEAR(BI2)*(#REF!="Monthly")</f>
        <v>#REF!</v>
      </c>
      <c r="BJ3" s="228" t="e">
        <f>YEAR(BJ2)*(#REF!="Monthly")</f>
        <v>#REF!</v>
      </c>
      <c r="BK3" s="228" t="e">
        <f>YEAR(BK2)*(#REF!="Monthly")</f>
        <v>#REF!</v>
      </c>
      <c r="BL3" s="228" t="e">
        <f>YEAR(BL2)*(#REF!="Monthly")</f>
        <v>#REF!</v>
      </c>
      <c r="BM3" s="228" t="e">
        <f>YEAR(BM2)*(#REF!="Monthly")</f>
        <v>#REF!</v>
      </c>
      <c r="BN3" s="228" t="e">
        <f>YEAR(BN2)*(#REF!="Monthly")</f>
        <v>#REF!</v>
      </c>
      <c r="BO3" s="228" t="e">
        <f>YEAR(BO2)*(#REF!="Monthly")</f>
        <v>#REF!</v>
      </c>
      <c r="BP3" s="228" t="e">
        <f>YEAR(BP2)*(#REF!="Monthly")</f>
        <v>#REF!</v>
      </c>
      <c r="BQ3" s="228" t="e">
        <f>YEAR(BQ2)*(#REF!="Monthly")</f>
        <v>#REF!</v>
      </c>
      <c r="BR3" s="228" t="e">
        <f>YEAR(BR2)*(#REF!="Monthly")</f>
        <v>#REF!</v>
      </c>
      <c r="BS3" s="228" t="e">
        <f>YEAR(BS2)*(#REF!="Monthly")</f>
        <v>#REF!</v>
      </c>
      <c r="BT3" s="228" t="e">
        <f>YEAR(BT2)*(#REF!="Monthly")</f>
        <v>#REF!</v>
      </c>
      <c r="BU3" s="228" t="e">
        <f>YEAR(BU2)*(#REF!="Monthly")</f>
        <v>#REF!</v>
      </c>
      <c r="BV3" s="228" t="e">
        <f>YEAR(BV2)*(#REF!="Monthly")</f>
        <v>#REF!</v>
      </c>
      <c r="BW3" s="228" t="e">
        <f>YEAR(BW2)*(#REF!="Monthly")</f>
        <v>#REF!</v>
      </c>
      <c r="BX3" s="228" t="e">
        <f>YEAR(BX2)*(#REF!="Monthly")</f>
        <v>#REF!</v>
      </c>
      <c r="BY3" s="228" t="e">
        <f>YEAR(BY2)*(#REF!="Monthly")</f>
        <v>#REF!</v>
      </c>
      <c r="BZ3" s="228" t="e">
        <f>YEAR(BZ2)*(#REF!="Monthly")</f>
        <v>#REF!</v>
      </c>
      <c r="CA3" s="228" t="e">
        <f>YEAR(CA2)*(#REF!="Monthly")</f>
        <v>#REF!</v>
      </c>
      <c r="CB3" s="228" t="e">
        <f>YEAR(CB2)*(#REF!="Monthly")</f>
        <v>#REF!</v>
      </c>
      <c r="CC3" s="228" t="e">
        <f>YEAR(CC2)*(#REF!="Monthly")</f>
        <v>#REF!</v>
      </c>
      <c r="CD3" s="228" t="e">
        <f>YEAR(CD2)*(#REF!="Monthly")</f>
        <v>#REF!</v>
      </c>
      <c r="CE3" s="228" t="e">
        <f>YEAR(CE2)*(#REF!="Monthly")</f>
        <v>#REF!</v>
      </c>
      <c r="CF3" s="228" t="e">
        <f>YEAR(CF2)*(#REF!="Monthly")</f>
        <v>#REF!</v>
      </c>
      <c r="CG3" s="228" t="e">
        <f>YEAR(CG2)*(#REF!="Monthly")</f>
        <v>#REF!</v>
      </c>
      <c r="CH3" s="228" t="e">
        <f>YEAR(CH2)*(#REF!="Monthly")</f>
        <v>#REF!</v>
      </c>
      <c r="CI3" s="228" t="e">
        <f>YEAR(CI2)*(#REF!="Monthly")</f>
        <v>#REF!</v>
      </c>
      <c r="CJ3" s="228" t="e">
        <f>YEAR(CJ2)*(#REF!="Monthly")</f>
        <v>#REF!</v>
      </c>
      <c r="CK3" s="228" t="e">
        <f>YEAR(CK2)*(#REF!="Monthly")</f>
        <v>#REF!</v>
      </c>
      <c r="CL3" s="165" t="s">
        <v>60</v>
      </c>
      <c r="CM3" s="97"/>
      <c r="CN3" s="227" t="e">
        <f>YEAR(CN2)*(#REF!="Quarterly")</f>
        <v>#REF!</v>
      </c>
      <c r="CO3" s="227" t="e">
        <f>YEAR(CO2)*(#REF!="Quarterly")</f>
        <v>#REF!</v>
      </c>
      <c r="CP3" s="227" t="e">
        <f>YEAR(CP2)*(#REF!="Quarterly")</f>
        <v>#REF!</v>
      </c>
      <c r="CQ3" s="227" t="e">
        <f>YEAR(CQ2)*(#REF!="Quarterly")</f>
        <v>#REF!</v>
      </c>
      <c r="CR3" s="227" t="e">
        <f>YEAR(CR2)*(#REF!="Quarterly")</f>
        <v>#REF!</v>
      </c>
      <c r="CS3" s="227" t="e">
        <f>YEAR(CS2)*(#REF!="Quarterly")</f>
        <v>#REF!</v>
      </c>
      <c r="CT3" s="227" t="e">
        <f>YEAR(CT2)*(#REF!="Quarterly")</f>
        <v>#REF!</v>
      </c>
      <c r="CU3" s="227" t="e">
        <f>YEAR(CU2)*(#REF!="Quarterly")</f>
        <v>#REF!</v>
      </c>
      <c r="CV3" s="227" t="e">
        <f>YEAR(CV2)*(#REF!="Quarterly")</f>
        <v>#REF!</v>
      </c>
      <c r="CW3" s="227" t="e">
        <f>YEAR(CW2)*(#REF!="Quarterly")</f>
        <v>#REF!</v>
      </c>
      <c r="CX3" s="227" t="e">
        <f>YEAR(CX2)*(#REF!="Quarterly")</f>
        <v>#REF!</v>
      </c>
      <c r="CY3" s="227" t="e">
        <f>YEAR(CY2)*(#REF!="Quarterly")</f>
        <v>#REF!</v>
      </c>
      <c r="CZ3" s="227" t="e">
        <f>YEAR(CZ2)*(#REF!="Quarterly")</f>
        <v>#REF!</v>
      </c>
      <c r="DA3" s="227" t="e">
        <f>YEAR(DA2)*(#REF!="Quarterly")</f>
        <v>#REF!</v>
      </c>
      <c r="DB3" s="227" t="e">
        <f>YEAR(DB2)*(#REF!="Quarterly")</f>
        <v>#REF!</v>
      </c>
      <c r="DC3" s="227" t="e">
        <f>YEAR(DC2)*(#REF!="Quarterly")</f>
        <v>#REF!</v>
      </c>
      <c r="DD3" s="227" t="e">
        <f>YEAR(DD2)*(#REF!="Quarterly")</f>
        <v>#REF!</v>
      </c>
      <c r="DE3" s="227" t="e">
        <f>YEAR(DE2)*(#REF!="Quarterly")</f>
        <v>#REF!</v>
      </c>
      <c r="DF3" s="227" t="e">
        <f>YEAR(DF2)*(#REF!="Quarterly")</f>
        <v>#REF!</v>
      </c>
      <c r="DG3" s="227" t="e">
        <f>YEAR(DG2)*(#REF!="Quarterly")</f>
        <v>#REF!</v>
      </c>
      <c r="DH3" s="227" t="e">
        <f>YEAR(DH2)*(#REF!="Quarterly")</f>
        <v>#REF!</v>
      </c>
      <c r="DI3" s="227" t="e">
        <f>YEAR(DI2)*(#REF!="Quarterly")</f>
        <v>#REF!</v>
      </c>
      <c r="DJ3" s="227" t="e">
        <f>YEAR(DJ2)*(#REF!="Quarterly")</f>
        <v>#REF!</v>
      </c>
      <c r="DK3" s="227" t="e">
        <f>YEAR(DK2)*(#REF!="Quarterly")</f>
        <v>#REF!</v>
      </c>
    </row>
    <row r="4" spans="1:115" outlineLevel="1" x14ac:dyDescent="0.4">
      <c r="B4" t="s">
        <v>247</v>
      </c>
      <c r="C4" t="s">
        <v>242</v>
      </c>
      <c r="D4" t="s">
        <v>217</v>
      </c>
      <c r="E4" t="s">
        <v>245</v>
      </c>
      <c r="F4" t="s">
        <v>148</v>
      </c>
      <c r="G4" s="96"/>
      <c r="H4" s="8"/>
      <c r="I4" s="97"/>
      <c r="J4" s="226"/>
      <c r="K4" s="226"/>
      <c r="L4" s="226"/>
      <c r="M4" s="226"/>
      <c r="N4" s="226"/>
      <c r="O4" s="226"/>
      <c r="P4" s="165" t="s">
        <v>61</v>
      </c>
      <c r="Q4" s="228" t="e">
        <f>Q3*(MONTH(Q2)=12)*(#REF!="Monthly")</f>
        <v>#REF!</v>
      </c>
      <c r="R4" s="228" t="e">
        <f>R3*(MONTH(R2)=12)*(#REF!="Monthly")</f>
        <v>#REF!</v>
      </c>
      <c r="S4" s="228" t="e">
        <f>S3*(MONTH(S2)=12)*(#REF!="Monthly")</f>
        <v>#REF!</v>
      </c>
      <c r="T4" s="228" t="e">
        <f>T3*(MONTH(T2)=12)*(#REF!="Monthly")</f>
        <v>#REF!</v>
      </c>
      <c r="U4" s="228" t="e">
        <f>U3*(MONTH(U2)=12)*(#REF!="Monthly")</f>
        <v>#REF!</v>
      </c>
      <c r="V4" s="228" t="e">
        <f>V3*(MONTH(V2)=12)*(#REF!="Monthly")</f>
        <v>#REF!</v>
      </c>
      <c r="W4" s="228" t="e">
        <f>W3*(MONTH(W2)=12)*(#REF!="Monthly")</f>
        <v>#REF!</v>
      </c>
      <c r="X4" s="228" t="e">
        <f>X3*(MONTH(X2)=12)*(#REF!="Monthly")</f>
        <v>#REF!</v>
      </c>
      <c r="Y4" s="228" t="e">
        <f>Y3*(MONTH(Y2)=12)*(#REF!="Monthly")</f>
        <v>#REF!</v>
      </c>
      <c r="Z4" s="228" t="e">
        <f>Z3*(MONTH(Z2)=12)*(#REF!="Monthly")</f>
        <v>#REF!</v>
      </c>
      <c r="AA4" s="228" t="e">
        <f>AA3*(MONTH(AA2)=12)*(#REF!="Monthly")</f>
        <v>#REF!</v>
      </c>
      <c r="AB4" s="228" t="e">
        <f>AB3*(MONTH(AB2)=12)*(#REF!="Monthly")</f>
        <v>#REF!</v>
      </c>
      <c r="AC4" s="228" t="e">
        <f>AC3*(MONTH(AC2)=12)*(#REF!="Monthly")</f>
        <v>#REF!</v>
      </c>
      <c r="AD4" s="228" t="e">
        <f>AD3*(MONTH(AD2)=12)*(#REF!="Monthly")</f>
        <v>#REF!</v>
      </c>
      <c r="AE4" s="228" t="e">
        <f>AE3*(MONTH(AE2)=12)*(#REF!="Monthly")</f>
        <v>#REF!</v>
      </c>
      <c r="AF4" s="228" t="e">
        <f>AF3*(MONTH(AF2)=12)*(#REF!="Monthly")</f>
        <v>#REF!</v>
      </c>
      <c r="AG4" s="228" t="e">
        <f>AG3*(MONTH(AG2)=12)*(#REF!="Monthly")</f>
        <v>#REF!</v>
      </c>
      <c r="AH4" s="228" t="e">
        <f>AH3*(MONTH(AH2)=12)*(#REF!="Monthly")</f>
        <v>#REF!</v>
      </c>
      <c r="AI4" s="228" t="e">
        <f>AI3*(MONTH(AI2)=12)*(#REF!="Monthly")</f>
        <v>#REF!</v>
      </c>
      <c r="AJ4" s="228" t="e">
        <f>AJ3*(MONTH(AJ2)=12)*(#REF!="Monthly")</f>
        <v>#REF!</v>
      </c>
      <c r="AK4" s="228" t="e">
        <f>AK3*(MONTH(AK2)=12)*(#REF!="Monthly")</f>
        <v>#REF!</v>
      </c>
      <c r="AL4" s="228" t="e">
        <f>AL3*(MONTH(AL2)=12)*(#REF!="Monthly")</f>
        <v>#REF!</v>
      </c>
      <c r="AM4" s="228" t="e">
        <f>AM3*(MONTH(AM2)=12)*(#REF!="Monthly")</f>
        <v>#REF!</v>
      </c>
      <c r="AN4" s="228" t="e">
        <f>AN3*(MONTH(AN2)=12)*(#REF!="Monthly")</f>
        <v>#REF!</v>
      </c>
      <c r="AO4" s="228" t="e">
        <f>AO3*(MONTH(AO2)=12)*(#REF!="Monthly")</f>
        <v>#REF!</v>
      </c>
      <c r="AP4" s="228" t="e">
        <f>AP3*(MONTH(AP2)=12)*(#REF!="Monthly")</f>
        <v>#REF!</v>
      </c>
      <c r="AQ4" s="228" t="e">
        <f>AQ3*(MONTH(AQ2)=12)*(#REF!="Monthly")</f>
        <v>#REF!</v>
      </c>
      <c r="AR4" s="228" t="e">
        <f>AR3*(MONTH(AR2)=12)*(#REF!="Monthly")</f>
        <v>#REF!</v>
      </c>
      <c r="AS4" s="228" t="e">
        <f>AS3*(MONTH(AS2)=12)*(#REF!="Monthly")</f>
        <v>#REF!</v>
      </c>
      <c r="AT4" s="228" t="e">
        <f>AT3*(MONTH(AT2)=12)*(#REF!="Monthly")</f>
        <v>#REF!</v>
      </c>
      <c r="AU4" s="228" t="e">
        <f>AU3*(MONTH(AU2)=12)*(#REF!="Monthly")</f>
        <v>#REF!</v>
      </c>
      <c r="AV4" s="228" t="e">
        <f>AV3*(MONTH(AV2)=12)*(#REF!="Monthly")</f>
        <v>#REF!</v>
      </c>
      <c r="AW4" s="228" t="e">
        <f>AW3*(MONTH(AW2)=12)*(#REF!="Monthly")</f>
        <v>#REF!</v>
      </c>
      <c r="AX4" s="228" t="e">
        <f>AX3*(MONTH(AX2)=12)*(#REF!="Monthly")</f>
        <v>#REF!</v>
      </c>
      <c r="AY4" s="228" t="e">
        <f>AY3*(MONTH(AY2)=12)*(#REF!="Monthly")</f>
        <v>#REF!</v>
      </c>
      <c r="AZ4" s="228" t="e">
        <f>AZ3*(MONTH(AZ2)=12)*(#REF!="Monthly")</f>
        <v>#REF!</v>
      </c>
      <c r="BA4" s="228" t="e">
        <f>BA3*(MONTH(BA2)=12)*(#REF!="Monthly")</f>
        <v>#REF!</v>
      </c>
      <c r="BB4" s="228" t="e">
        <f>BB3*(MONTH(BB2)=12)*(#REF!="Monthly")</f>
        <v>#REF!</v>
      </c>
      <c r="BC4" s="228" t="e">
        <f>BC3*(MONTH(BC2)=12)*(#REF!="Monthly")</f>
        <v>#REF!</v>
      </c>
      <c r="BD4" s="228" t="e">
        <f>BD3*(MONTH(BD2)=12)*(#REF!="Monthly")</f>
        <v>#REF!</v>
      </c>
      <c r="BE4" s="228" t="e">
        <f>BE3*(MONTH(BE2)=12)*(#REF!="Monthly")</f>
        <v>#REF!</v>
      </c>
      <c r="BF4" s="228" t="e">
        <f>BF3*(MONTH(BF2)=12)*(#REF!="Monthly")</f>
        <v>#REF!</v>
      </c>
      <c r="BG4" s="228" t="e">
        <f>BG3*(MONTH(BG2)=12)*(#REF!="Monthly")</f>
        <v>#REF!</v>
      </c>
      <c r="BH4" s="228" t="e">
        <f>BH3*(MONTH(BH2)=12)*(#REF!="Monthly")</f>
        <v>#REF!</v>
      </c>
      <c r="BI4" s="228" t="e">
        <f>BI3*(MONTH(BI2)=12)*(#REF!="Monthly")</f>
        <v>#REF!</v>
      </c>
      <c r="BJ4" s="228" t="e">
        <f>BJ3*(MONTH(BJ2)=12)*(#REF!="Monthly")</f>
        <v>#REF!</v>
      </c>
      <c r="BK4" s="228" t="e">
        <f>BK3*(MONTH(BK2)=12)*(#REF!="Monthly")</f>
        <v>#REF!</v>
      </c>
      <c r="BL4" s="228" t="e">
        <f>BL3*(MONTH(BL2)=12)*(#REF!="Monthly")</f>
        <v>#REF!</v>
      </c>
      <c r="BM4" s="228" t="e">
        <f>BM3*(MONTH(BM2)=12)*(#REF!="Monthly")</f>
        <v>#REF!</v>
      </c>
      <c r="BN4" s="228" t="e">
        <f>BN3*(MONTH(BN2)=12)*(#REF!="Monthly")</f>
        <v>#REF!</v>
      </c>
      <c r="BO4" s="228" t="e">
        <f>BO3*(MONTH(BO2)=12)*(#REF!="Monthly")</f>
        <v>#REF!</v>
      </c>
      <c r="BP4" s="228" t="e">
        <f>BP3*(MONTH(BP2)=12)*(#REF!="Monthly")</f>
        <v>#REF!</v>
      </c>
      <c r="BQ4" s="228" t="e">
        <f>BQ3*(MONTH(BQ2)=12)*(#REF!="Monthly")</f>
        <v>#REF!</v>
      </c>
      <c r="BR4" s="228" t="e">
        <f>BR3*(MONTH(BR2)=12)*(#REF!="Monthly")</f>
        <v>#REF!</v>
      </c>
      <c r="BS4" s="228" t="e">
        <f>BS3*(MONTH(BS2)=12)*(#REF!="Monthly")</f>
        <v>#REF!</v>
      </c>
      <c r="BT4" s="228" t="e">
        <f>BT3*(MONTH(BT2)=12)*(#REF!="Monthly")</f>
        <v>#REF!</v>
      </c>
      <c r="BU4" s="228" t="e">
        <f>BU3*(MONTH(BU2)=12)*(#REF!="Monthly")</f>
        <v>#REF!</v>
      </c>
      <c r="BV4" s="228" t="e">
        <f>BV3*(MONTH(BV2)=12)*(#REF!="Monthly")</f>
        <v>#REF!</v>
      </c>
      <c r="BW4" s="228" t="e">
        <f>BW3*(MONTH(BW2)=12)*(#REF!="Monthly")</f>
        <v>#REF!</v>
      </c>
      <c r="BX4" s="228" t="e">
        <f>BX3*(MONTH(BX2)=12)*(#REF!="Monthly")</f>
        <v>#REF!</v>
      </c>
      <c r="BY4" s="228" t="e">
        <f>BY3*(MONTH(BY2)=12)*(#REF!="Monthly")</f>
        <v>#REF!</v>
      </c>
      <c r="BZ4" s="228" t="e">
        <f>BZ3*(MONTH(BZ2)=12)*(#REF!="Monthly")</f>
        <v>#REF!</v>
      </c>
      <c r="CA4" s="228" t="e">
        <f>CA3*(MONTH(CA2)=12)*(#REF!="Monthly")</f>
        <v>#REF!</v>
      </c>
      <c r="CB4" s="228" t="e">
        <f>CB3*(MONTH(CB2)=12)*(#REF!="Monthly")</f>
        <v>#REF!</v>
      </c>
      <c r="CC4" s="228" t="e">
        <f>CC3*(MONTH(CC2)=12)*(#REF!="Monthly")</f>
        <v>#REF!</v>
      </c>
      <c r="CD4" s="228" t="e">
        <f>CD3*(MONTH(CD2)=12)*(#REF!="Monthly")</f>
        <v>#REF!</v>
      </c>
      <c r="CE4" s="228" t="e">
        <f>CE3*(MONTH(CE2)=12)*(#REF!="Monthly")</f>
        <v>#REF!</v>
      </c>
      <c r="CF4" s="228" t="e">
        <f>CF3*(MONTH(CF2)=12)*(#REF!="Monthly")</f>
        <v>#REF!</v>
      </c>
      <c r="CG4" s="228" t="e">
        <f>CG3*(MONTH(CG2)=12)*(#REF!="Monthly")</f>
        <v>#REF!</v>
      </c>
      <c r="CH4" s="228" t="e">
        <f>CH3*(MONTH(CH2)=12)*(#REF!="Monthly")</f>
        <v>#REF!</v>
      </c>
      <c r="CI4" s="228" t="e">
        <f>CI3*(MONTH(CI2)=12)*(#REF!="Monthly")</f>
        <v>#REF!</v>
      </c>
      <c r="CJ4" s="228" t="e">
        <f>CJ3*(MONTH(CJ2)=12)*(#REF!="Monthly")</f>
        <v>#REF!</v>
      </c>
      <c r="CK4" s="228" t="e">
        <f>CK3*(MONTH(CK2)=12)*(#REF!="Monthly")</f>
        <v>#REF!</v>
      </c>
      <c r="CL4" s="165" t="s">
        <v>61</v>
      </c>
      <c r="CM4" s="97"/>
      <c r="CN4" s="227" t="e">
        <f>CN3*(MONTH(CN2)=12)*(#REF!="Quarterly")</f>
        <v>#REF!</v>
      </c>
      <c r="CO4" s="227" t="e">
        <f>CO3*(MONTH(CO2)=12)*(#REF!="Quarterly")</f>
        <v>#REF!</v>
      </c>
      <c r="CP4" s="227" t="e">
        <f>CP3*(MONTH(CP2)=12)*(#REF!="Quarterly")</f>
        <v>#REF!</v>
      </c>
      <c r="CQ4" s="227" t="e">
        <f>CQ3*(MONTH(CQ2)=12)*(#REF!="Quarterly")</f>
        <v>#REF!</v>
      </c>
      <c r="CR4" s="227" t="e">
        <f>CR3*(MONTH(CR2)=12)*(#REF!="Quarterly")</f>
        <v>#REF!</v>
      </c>
      <c r="CS4" s="227" t="e">
        <f>CS3*(MONTH(CS2)=12)*(#REF!="Quarterly")</f>
        <v>#REF!</v>
      </c>
      <c r="CT4" s="227" t="e">
        <f>CT3*(MONTH(CT2)=12)*(#REF!="Quarterly")</f>
        <v>#REF!</v>
      </c>
      <c r="CU4" s="227" t="e">
        <f>CU3*(MONTH(CU2)=12)*(#REF!="Quarterly")</f>
        <v>#REF!</v>
      </c>
      <c r="CV4" s="227" t="e">
        <f>CV3*(MONTH(CV2)=12)*(#REF!="Quarterly")</f>
        <v>#REF!</v>
      </c>
      <c r="CW4" s="227" t="e">
        <f>CW3*(MONTH(CW2)=12)*(#REF!="Quarterly")</f>
        <v>#REF!</v>
      </c>
      <c r="CX4" s="227" t="e">
        <f>CX3*(MONTH(CX2)=12)*(#REF!="Quarterly")</f>
        <v>#REF!</v>
      </c>
      <c r="CY4" s="227" t="e">
        <f>CY3*(MONTH(CY2)=12)*(#REF!="Quarterly")</f>
        <v>#REF!</v>
      </c>
      <c r="CZ4" s="227" t="e">
        <f>CZ3*(MONTH(CZ2)=12)*(#REF!="Quarterly")</f>
        <v>#REF!</v>
      </c>
      <c r="DA4" s="227" t="e">
        <f>DA3*(MONTH(DA2)=12)*(#REF!="Quarterly")</f>
        <v>#REF!</v>
      </c>
      <c r="DB4" s="227" t="e">
        <f>DB3*(MONTH(DB2)=12)*(#REF!="Quarterly")</f>
        <v>#REF!</v>
      </c>
      <c r="DC4" s="227" t="e">
        <f>DC3*(MONTH(DC2)=12)*(#REF!="Quarterly")</f>
        <v>#REF!</v>
      </c>
      <c r="DD4" s="227" t="e">
        <f>DD3*(MONTH(DD2)=12)*(#REF!="Quarterly")</f>
        <v>#REF!</v>
      </c>
      <c r="DE4" s="227" t="e">
        <f>DE3*(MONTH(DE2)=12)*(#REF!="Quarterly")</f>
        <v>#REF!</v>
      </c>
      <c r="DF4" s="227" t="e">
        <f>DF3*(MONTH(DF2)=12)*(#REF!="Quarterly")</f>
        <v>#REF!</v>
      </c>
      <c r="DG4" s="227" t="e">
        <f>DG3*(MONTH(DG2)=12)*(#REF!="Quarterly")</f>
        <v>#REF!</v>
      </c>
      <c r="DH4" s="227" t="e">
        <f>DH3*(MONTH(DH2)=12)*(#REF!="Quarterly")</f>
        <v>#REF!</v>
      </c>
      <c r="DI4" s="227" t="e">
        <f>DI3*(MONTH(DI2)=12)*(#REF!="Quarterly")</f>
        <v>#REF!</v>
      </c>
      <c r="DJ4" s="227" t="e">
        <f>DJ3*(MONTH(DJ2)=12)*(#REF!="Quarterly")</f>
        <v>#REF!</v>
      </c>
      <c r="DK4" s="227" t="e">
        <f>DK3*(MONTH(DK2)=12)*(#REF!="Quarterly")</f>
        <v>#REF!</v>
      </c>
    </row>
    <row r="5" spans="1:115" outlineLevel="1" x14ac:dyDescent="0.4">
      <c r="H5" s="12"/>
      <c r="I5" s="60"/>
      <c r="J5" s="12"/>
      <c r="K5" s="12"/>
      <c r="L5" s="12"/>
      <c r="M5" s="12"/>
      <c r="N5" s="12"/>
      <c r="O5" s="12"/>
      <c r="P5" s="165" t="s">
        <v>506</v>
      </c>
      <c r="Q5" s="14">
        <v>12</v>
      </c>
      <c r="R5" s="14">
        <v>12</v>
      </c>
      <c r="S5" s="14">
        <v>12</v>
      </c>
      <c r="T5" s="14">
        <v>12</v>
      </c>
      <c r="U5" s="14">
        <v>12</v>
      </c>
      <c r="V5" s="14">
        <v>12</v>
      </c>
      <c r="W5" s="14">
        <v>12</v>
      </c>
      <c r="X5" s="14">
        <v>12</v>
      </c>
      <c r="Y5" s="14">
        <v>12</v>
      </c>
      <c r="Z5" s="14">
        <v>12</v>
      </c>
      <c r="AA5" s="14">
        <v>12</v>
      </c>
      <c r="AB5" s="14">
        <v>12</v>
      </c>
      <c r="AC5" s="14">
        <v>12</v>
      </c>
      <c r="AD5" s="14">
        <v>12</v>
      </c>
      <c r="AE5" s="14">
        <v>12</v>
      </c>
      <c r="AF5" s="14">
        <v>12</v>
      </c>
      <c r="AG5" s="14">
        <v>12</v>
      </c>
      <c r="AH5" s="14">
        <v>12</v>
      </c>
      <c r="AI5" s="14">
        <v>12</v>
      </c>
      <c r="AJ5" s="14">
        <v>12</v>
      </c>
      <c r="AK5" s="14">
        <v>12</v>
      </c>
      <c r="AL5" s="14">
        <v>12</v>
      </c>
      <c r="AM5" s="14">
        <v>12</v>
      </c>
      <c r="AN5" s="14">
        <v>12</v>
      </c>
      <c r="AO5" s="14">
        <v>12</v>
      </c>
      <c r="AP5" s="14">
        <v>12</v>
      </c>
      <c r="AQ5" s="14">
        <v>12</v>
      </c>
      <c r="AR5" s="14">
        <v>12</v>
      </c>
      <c r="AS5" s="14">
        <v>12</v>
      </c>
      <c r="AT5" s="14">
        <v>12</v>
      </c>
      <c r="AU5" s="14">
        <v>12</v>
      </c>
      <c r="AV5" s="14">
        <v>12</v>
      </c>
      <c r="AW5" s="14">
        <v>12</v>
      </c>
      <c r="AX5" s="14">
        <v>12</v>
      </c>
      <c r="AY5" s="14">
        <v>12</v>
      </c>
      <c r="AZ5" s="14">
        <v>12</v>
      </c>
      <c r="BA5" s="14">
        <v>12</v>
      </c>
      <c r="BB5" s="14">
        <v>12</v>
      </c>
      <c r="BC5" s="14">
        <v>12</v>
      </c>
      <c r="BD5" s="14">
        <v>12</v>
      </c>
      <c r="BE5" s="14">
        <v>12</v>
      </c>
      <c r="BF5" s="14">
        <v>12</v>
      </c>
      <c r="BG5" s="14">
        <v>12</v>
      </c>
      <c r="BH5" s="14">
        <v>12</v>
      </c>
      <c r="BI5" s="14">
        <v>12</v>
      </c>
      <c r="BJ5" s="14">
        <v>12</v>
      </c>
      <c r="BK5" s="14">
        <v>12</v>
      </c>
      <c r="BL5" s="14">
        <v>12</v>
      </c>
      <c r="BM5" s="14">
        <v>12</v>
      </c>
      <c r="BN5" s="14">
        <v>12</v>
      </c>
      <c r="BO5" s="14">
        <v>12</v>
      </c>
      <c r="BP5" s="14">
        <v>12</v>
      </c>
      <c r="BQ5" s="14">
        <v>12</v>
      </c>
      <c r="BR5" s="14">
        <v>12</v>
      </c>
      <c r="BS5" s="14">
        <v>12</v>
      </c>
      <c r="BT5" s="14">
        <v>12</v>
      </c>
      <c r="BU5" s="14">
        <v>12</v>
      </c>
      <c r="BV5" s="14">
        <v>12</v>
      </c>
      <c r="BW5" s="14">
        <v>12</v>
      </c>
      <c r="BX5" s="14">
        <v>12</v>
      </c>
      <c r="BY5" s="14">
        <v>12</v>
      </c>
      <c r="BZ5" s="14">
        <v>12</v>
      </c>
      <c r="CA5" s="14">
        <v>12</v>
      </c>
      <c r="CB5" s="14">
        <v>12</v>
      </c>
      <c r="CC5" s="14">
        <v>12</v>
      </c>
      <c r="CD5" s="14">
        <v>12</v>
      </c>
      <c r="CE5" s="14">
        <v>12</v>
      </c>
      <c r="CF5" s="14">
        <v>12</v>
      </c>
      <c r="CG5" s="14">
        <v>12</v>
      </c>
      <c r="CH5" s="14">
        <v>12</v>
      </c>
      <c r="CI5" s="14">
        <v>12</v>
      </c>
      <c r="CJ5" s="14">
        <v>12</v>
      </c>
      <c r="CK5" s="14">
        <v>12</v>
      </c>
      <c r="CL5" s="165" t="s">
        <v>506</v>
      </c>
      <c r="CM5" s="60"/>
      <c r="CN5" s="14">
        <v>4</v>
      </c>
      <c r="CO5" s="14">
        <v>4</v>
      </c>
      <c r="CP5" s="14">
        <v>4</v>
      </c>
      <c r="CQ5" s="14">
        <v>4</v>
      </c>
      <c r="CR5" s="14">
        <v>4</v>
      </c>
      <c r="CS5" s="14">
        <v>4</v>
      </c>
      <c r="CT5" s="14">
        <v>4</v>
      </c>
      <c r="CU5" s="14">
        <v>4</v>
      </c>
      <c r="CV5" s="14">
        <v>4</v>
      </c>
      <c r="CW5" s="14">
        <v>4</v>
      </c>
      <c r="CX5" s="14">
        <v>4</v>
      </c>
      <c r="CY5" s="14">
        <v>4</v>
      </c>
      <c r="CZ5" s="14">
        <v>4</v>
      </c>
      <c r="DA5" s="14">
        <v>4</v>
      </c>
      <c r="DB5" s="14">
        <v>4</v>
      </c>
      <c r="DC5" s="14">
        <v>4</v>
      </c>
      <c r="DD5" s="14">
        <v>4</v>
      </c>
      <c r="DE5" s="14">
        <v>4</v>
      </c>
      <c r="DF5" s="14">
        <v>4</v>
      </c>
      <c r="DG5" s="14">
        <v>4</v>
      </c>
      <c r="DH5" s="14">
        <v>4</v>
      </c>
      <c r="DI5" s="14">
        <v>4</v>
      </c>
      <c r="DJ5" s="14">
        <v>4</v>
      </c>
      <c r="DK5" s="14">
        <v>4</v>
      </c>
    </row>
    <row r="6" spans="1:115" outlineLevel="1" x14ac:dyDescent="0.4">
      <c r="H6" s="12"/>
      <c r="I6" s="60"/>
      <c r="J6" s="12"/>
      <c r="K6" s="12"/>
      <c r="L6" s="12"/>
      <c r="M6" s="12"/>
      <c r="N6" s="12"/>
      <c r="O6" s="12"/>
      <c r="P6" s="165" t="s">
        <v>540</v>
      </c>
      <c r="Q6" s="14">
        <v>30</v>
      </c>
      <c r="R6" s="14">
        <v>30</v>
      </c>
      <c r="S6" s="14">
        <v>30</v>
      </c>
      <c r="T6" s="14">
        <v>30</v>
      </c>
      <c r="U6" s="14">
        <v>30</v>
      </c>
      <c r="V6" s="14">
        <v>30</v>
      </c>
      <c r="W6" s="14">
        <v>30</v>
      </c>
      <c r="X6" s="14">
        <v>30</v>
      </c>
      <c r="Y6" s="14">
        <v>30</v>
      </c>
      <c r="Z6" s="14">
        <v>30</v>
      </c>
      <c r="AA6" s="14">
        <v>30</v>
      </c>
      <c r="AB6" s="14">
        <v>30</v>
      </c>
      <c r="AC6" s="14">
        <v>30</v>
      </c>
      <c r="AD6" s="14">
        <v>30</v>
      </c>
      <c r="AE6" s="14">
        <v>30</v>
      </c>
      <c r="AF6" s="14">
        <v>30</v>
      </c>
      <c r="AG6" s="14">
        <v>30</v>
      </c>
      <c r="AH6" s="14">
        <v>30</v>
      </c>
      <c r="AI6" s="14">
        <v>30</v>
      </c>
      <c r="AJ6" s="14">
        <v>30</v>
      </c>
      <c r="AK6" s="14">
        <v>30</v>
      </c>
      <c r="AL6" s="14">
        <v>30</v>
      </c>
      <c r="AM6" s="14">
        <v>30</v>
      </c>
      <c r="AN6" s="14">
        <v>30</v>
      </c>
      <c r="AO6" s="14">
        <v>30</v>
      </c>
      <c r="AP6" s="14">
        <v>30</v>
      </c>
      <c r="AQ6" s="14">
        <v>30</v>
      </c>
      <c r="AR6" s="14">
        <v>30</v>
      </c>
      <c r="AS6" s="14">
        <v>30</v>
      </c>
      <c r="AT6" s="14">
        <v>30</v>
      </c>
      <c r="AU6" s="14">
        <v>30</v>
      </c>
      <c r="AV6" s="14">
        <v>30</v>
      </c>
      <c r="AW6" s="14">
        <v>30</v>
      </c>
      <c r="AX6" s="14">
        <v>30</v>
      </c>
      <c r="AY6" s="14">
        <v>30</v>
      </c>
      <c r="AZ6" s="14">
        <v>30</v>
      </c>
      <c r="BA6" s="14">
        <v>30</v>
      </c>
      <c r="BB6" s="14">
        <v>30</v>
      </c>
      <c r="BC6" s="14">
        <v>30</v>
      </c>
      <c r="BD6" s="14">
        <v>30</v>
      </c>
      <c r="BE6" s="14">
        <v>30</v>
      </c>
      <c r="BF6" s="14">
        <v>30</v>
      </c>
      <c r="BG6" s="14">
        <v>30</v>
      </c>
      <c r="BH6" s="14">
        <v>30</v>
      </c>
      <c r="BI6" s="14">
        <v>30</v>
      </c>
      <c r="BJ6" s="14">
        <v>30</v>
      </c>
      <c r="BK6" s="14">
        <v>30</v>
      </c>
      <c r="BL6" s="14">
        <v>30</v>
      </c>
      <c r="BM6" s="14">
        <v>30</v>
      </c>
      <c r="BN6" s="14">
        <v>30</v>
      </c>
      <c r="BO6" s="14">
        <v>30</v>
      </c>
      <c r="BP6" s="14">
        <v>30</v>
      </c>
      <c r="BQ6" s="14">
        <v>30</v>
      </c>
      <c r="BR6" s="14">
        <v>30</v>
      </c>
      <c r="BS6" s="14">
        <v>30</v>
      </c>
      <c r="BT6" s="14">
        <v>30</v>
      </c>
      <c r="BU6" s="14">
        <v>30</v>
      </c>
      <c r="BV6" s="14">
        <v>30</v>
      </c>
      <c r="BW6" s="14">
        <v>30</v>
      </c>
      <c r="BX6" s="14">
        <v>30</v>
      </c>
      <c r="BY6" s="14">
        <v>30</v>
      </c>
      <c r="BZ6" s="14">
        <v>30</v>
      </c>
      <c r="CA6" s="14">
        <v>30</v>
      </c>
      <c r="CB6" s="14">
        <v>30</v>
      </c>
      <c r="CC6" s="14">
        <v>30</v>
      </c>
      <c r="CD6" s="14">
        <v>30</v>
      </c>
      <c r="CE6" s="14">
        <v>30</v>
      </c>
      <c r="CF6" s="14">
        <v>30</v>
      </c>
      <c r="CG6" s="14">
        <v>30</v>
      </c>
      <c r="CH6" s="14">
        <v>30</v>
      </c>
      <c r="CI6" s="14">
        <v>30</v>
      </c>
      <c r="CJ6" s="14">
        <v>30</v>
      </c>
      <c r="CK6" s="14">
        <v>30</v>
      </c>
      <c r="CL6" s="165" t="s">
        <v>539</v>
      </c>
      <c r="CM6" s="60"/>
      <c r="CN6" s="14">
        <v>90</v>
      </c>
      <c r="CO6" s="14">
        <v>90</v>
      </c>
      <c r="CP6" s="14">
        <v>90</v>
      </c>
      <c r="CQ6" s="14">
        <v>90</v>
      </c>
      <c r="CR6" s="14">
        <v>90</v>
      </c>
      <c r="CS6" s="14">
        <v>90</v>
      </c>
      <c r="CT6" s="14">
        <v>90</v>
      </c>
      <c r="CU6" s="14">
        <v>90</v>
      </c>
      <c r="CV6" s="14">
        <v>90</v>
      </c>
      <c r="CW6" s="14">
        <v>90</v>
      </c>
      <c r="CX6" s="14">
        <v>90</v>
      </c>
      <c r="CY6" s="14">
        <v>90</v>
      </c>
      <c r="CZ6" s="14">
        <v>90</v>
      </c>
      <c r="DA6" s="14">
        <v>90</v>
      </c>
      <c r="DB6" s="14">
        <v>90</v>
      </c>
      <c r="DC6" s="14">
        <v>90</v>
      </c>
      <c r="DD6" s="14">
        <v>90</v>
      </c>
      <c r="DE6" s="14">
        <v>90</v>
      </c>
      <c r="DF6" s="14">
        <v>90</v>
      </c>
      <c r="DG6" s="14">
        <v>90</v>
      </c>
      <c r="DH6" s="14">
        <v>90</v>
      </c>
      <c r="DI6" s="14">
        <v>90</v>
      </c>
      <c r="DJ6" s="14">
        <v>90</v>
      </c>
      <c r="DK6" s="14">
        <v>90</v>
      </c>
    </row>
    <row r="7" spans="1:115" outlineLevel="1" x14ac:dyDescent="0.4">
      <c r="H7" s="12"/>
      <c r="I7" s="60"/>
      <c r="J7" s="12"/>
      <c r="K7" s="12"/>
      <c r="L7" s="12"/>
      <c r="M7" s="12"/>
      <c r="N7" s="12"/>
      <c r="O7" s="12"/>
      <c r="P7" s="14" t="s">
        <v>303</v>
      </c>
      <c r="Q7" s="13" t="e">
        <f>MONTH(Q2)</f>
        <v>#REF!</v>
      </c>
      <c r="R7" s="13" t="e">
        <f t="shared" ref="R7:CC7" si="6">MONTH(R2)</f>
        <v>#REF!</v>
      </c>
      <c r="S7" s="13" t="e">
        <f t="shared" si="6"/>
        <v>#REF!</v>
      </c>
      <c r="T7" s="13" t="e">
        <f t="shared" si="6"/>
        <v>#REF!</v>
      </c>
      <c r="U7" s="13" t="e">
        <f t="shared" si="6"/>
        <v>#REF!</v>
      </c>
      <c r="V7" s="13" t="e">
        <f t="shared" si="6"/>
        <v>#REF!</v>
      </c>
      <c r="W7" s="13" t="e">
        <f t="shared" si="6"/>
        <v>#REF!</v>
      </c>
      <c r="X7" s="13" t="e">
        <f t="shared" si="6"/>
        <v>#REF!</v>
      </c>
      <c r="Y7" s="13" t="e">
        <f t="shared" si="6"/>
        <v>#REF!</v>
      </c>
      <c r="Z7" s="13" t="e">
        <f t="shared" si="6"/>
        <v>#REF!</v>
      </c>
      <c r="AA7" s="13" t="e">
        <f t="shared" si="6"/>
        <v>#REF!</v>
      </c>
      <c r="AB7" s="13" t="e">
        <f t="shared" si="6"/>
        <v>#REF!</v>
      </c>
      <c r="AC7" s="13" t="e">
        <f t="shared" si="6"/>
        <v>#REF!</v>
      </c>
      <c r="AD7" s="13" t="e">
        <f t="shared" si="6"/>
        <v>#REF!</v>
      </c>
      <c r="AE7" s="13" t="e">
        <f t="shared" si="6"/>
        <v>#REF!</v>
      </c>
      <c r="AF7" s="13" t="e">
        <f t="shared" si="6"/>
        <v>#REF!</v>
      </c>
      <c r="AG7" s="13" t="e">
        <f t="shared" si="6"/>
        <v>#REF!</v>
      </c>
      <c r="AH7" s="13" t="e">
        <f t="shared" si="6"/>
        <v>#REF!</v>
      </c>
      <c r="AI7" s="13" t="e">
        <f t="shared" si="6"/>
        <v>#REF!</v>
      </c>
      <c r="AJ7" s="13" t="e">
        <f t="shared" si="6"/>
        <v>#REF!</v>
      </c>
      <c r="AK7" s="13" t="e">
        <f t="shared" si="6"/>
        <v>#REF!</v>
      </c>
      <c r="AL7" s="13" t="e">
        <f t="shared" si="6"/>
        <v>#REF!</v>
      </c>
      <c r="AM7" s="13" t="e">
        <f t="shared" si="6"/>
        <v>#REF!</v>
      </c>
      <c r="AN7" s="13" t="e">
        <f t="shared" si="6"/>
        <v>#REF!</v>
      </c>
      <c r="AO7" s="13" t="e">
        <f t="shared" si="6"/>
        <v>#REF!</v>
      </c>
      <c r="AP7" s="13" t="e">
        <f t="shared" si="6"/>
        <v>#REF!</v>
      </c>
      <c r="AQ7" s="13" t="e">
        <f t="shared" si="6"/>
        <v>#REF!</v>
      </c>
      <c r="AR7" s="13" t="e">
        <f t="shared" si="6"/>
        <v>#REF!</v>
      </c>
      <c r="AS7" s="13" t="e">
        <f t="shared" si="6"/>
        <v>#REF!</v>
      </c>
      <c r="AT7" s="13" t="e">
        <f t="shared" si="6"/>
        <v>#REF!</v>
      </c>
      <c r="AU7" s="13" t="e">
        <f t="shared" si="6"/>
        <v>#REF!</v>
      </c>
      <c r="AV7" s="13" t="e">
        <f t="shared" si="6"/>
        <v>#REF!</v>
      </c>
      <c r="AW7" s="13" t="e">
        <f t="shared" si="6"/>
        <v>#REF!</v>
      </c>
      <c r="AX7" s="13" t="e">
        <f t="shared" si="6"/>
        <v>#REF!</v>
      </c>
      <c r="AY7" s="13" t="e">
        <f t="shared" si="6"/>
        <v>#REF!</v>
      </c>
      <c r="AZ7" s="13" t="e">
        <f t="shared" si="6"/>
        <v>#REF!</v>
      </c>
      <c r="BA7" s="13" t="e">
        <f t="shared" si="6"/>
        <v>#REF!</v>
      </c>
      <c r="BB7" s="13" t="e">
        <f t="shared" si="6"/>
        <v>#REF!</v>
      </c>
      <c r="BC7" s="13" t="e">
        <f t="shared" si="6"/>
        <v>#REF!</v>
      </c>
      <c r="BD7" s="13" t="e">
        <f t="shared" si="6"/>
        <v>#REF!</v>
      </c>
      <c r="BE7" s="13" t="e">
        <f t="shared" si="6"/>
        <v>#REF!</v>
      </c>
      <c r="BF7" s="13" t="e">
        <f t="shared" si="6"/>
        <v>#REF!</v>
      </c>
      <c r="BG7" s="13" t="e">
        <f t="shared" si="6"/>
        <v>#REF!</v>
      </c>
      <c r="BH7" s="13" t="e">
        <f t="shared" si="6"/>
        <v>#REF!</v>
      </c>
      <c r="BI7" s="13" t="e">
        <f t="shared" si="6"/>
        <v>#REF!</v>
      </c>
      <c r="BJ7" s="13" t="e">
        <f t="shared" si="6"/>
        <v>#REF!</v>
      </c>
      <c r="BK7" s="13" t="e">
        <f t="shared" si="6"/>
        <v>#REF!</v>
      </c>
      <c r="BL7" s="13" t="e">
        <f t="shared" si="6"/>
        <v>#REF!</v>
      </c>
      <c r="BM7" s="13" t="e">
        <f t="shared" si="6"/>
        <v>#REF!</v>
      </c>
      <c r="BN7" s="13" t="e">
        <f t="shared" si="6"/>
        <v>#REF!</v>
      </c>
      <c r="BO7" s="13" t="e">
        <f t="shared" si="6"/>
        <v>#REF!</v>
      </c>
      <c r="BP7" s="13" t="e">
        <f t="shared" si="6"/>
        <v>#REF!</v>
      </c>
      <c r="BQ7" s="13" t="e">
        <f t="shared" si="6"/>
        <v>#REF!</v>
      </c>
      <c r="BR7" s="13" t="e">
        <f t="shared" si="6"/>
        <v>#REF!</v>
      </c>
      <c r="BS7" s="13" t="e">
        <f t="shared" si="6"/>
        <v>#REF!</v>
      </c>
      <c r="BT7" s="13" t="e">
        <f t="shared" si="6"/>
        <v>#REF!</v>
      </c>
      <c r="BU7" s="13" t="e">
        <f t="shared" si="6"/>
        <v>#REF!</v>
      </c>
      <c r="BV7" s="13" t="e">
        <f t="shared" si="6"/>
        <v>#REF!</v>
      </c>
      <c r="BW7" s="13" t="e">
        <f t="shared" si="6"/>
        <v>#REF!</v>
      </c>
      <c r="BX7" s="13" t="e">
        <f t="shared" si="6"/>
        <v>#REF!</v>
      </c>
      <c r="BY7" s="13" t="e">
        <f t="shared" si="6"/>
        <v>#REF!</v>
      </c>
      <c r="BZ7" s="13" t="e">
        <f t="shared" si="6"/>
        <v>#REF!</v>
      </c>
      <c r="CA7" s="13" t="e">
        <f t="shared" si="6"/>
        <v>#REF!</v>
      </c>
      <c r="CB7" s="13" t="e">
        <f t="shared" si="6"/>
        <v>#REF!</v>
      </c>
      <c r="CC7" s="13" t="e">
        <f t="shared" si="6"/>
        <v>#REF!</v>
      </c>
      <c r="CD7" s="13" t="e">
        <f t="shared" ref="CD7:CL7" si="7">MONTH(CD2)</f>
        <v>#REF!</v>
      </c>
      <c r="CE7" s="13" t="e">
        <f t="shared" si="7"/>
        <v>#REF!</v>
      </c>
      <c r="CF7" s="13" t="e">
        <f t="shared" si="7"/>
        <v>#REF!</v>
      </c>
      <c r="CG7" s="13" t="e">
        <f t="shared" si="7"/>
        <v>#REF!</v>
      </c>
      <c r="CH7" s="13" t="e">
        <f t="shared" si="7"/>
        <v>#REF!</v>
      </c>
      <c r="CI7" s="13" t="e">
        <f t="shared" si="7"/>
        <v>#REF!</v>
      </c>
      <c r="CJ7" s="13" t="e">
        <f t="shared" si="7"/>
        <v>#REF!</v>
      </c>
      <c r="CK7" s="13" t="e">
        <f t="shared" si="7"/>
        <v>#REF!</v>
      </c>
      <c r="CL7" s="13" t="e">
        <f t="shared" si="7"/>
        <v>#VALUE!</v>
      </c>
      <c r="CM7" s="60"/>
      <c r="CN7" s="223">
        <v>1</v>
      </c>
      <c r="CO7" s="222">
        <f t="shared" ref="CO7:DK7" si="8">CN7+1</f>
        <v>2</v>
      </c>
      <c r="CP7" s="222">
        <f t="shared" si="8"/>
        <v>3</v>
      </c>
      <c r="CQ7" s="222">
        <f t="shared" si="8"/>
        <v>4</v>
      </c>
      <c r="CR7" s="222">
        <f t="shared" si="8"/>
        <v>5</v>
      </c>
      <c r="CS7" s="222">
        <f t="shared" si="8"/>
        <v>6</v>
      </c>
      <c r="CT7" s="222">
        <f t="shared" si="8"/>
        <v>7</v>
      </c>
      <c r="CU7" s="222">
        <f t="shared" si="8"/>
        <v>8</v>
      </c>
      <c r="CV7" s="222">
        <f t="shared" si="8"/>
        <v>9</v>
      </c>
      <c r="CW7" s="222">
        <f t="shared" si="8"/>
        <v>10</v>
      </c>
      <c r="CX7" s="222">
        <f t="shared" si="8"/>
        <v>11</v>
      </c>
      <c r="CY7" s="222">
        <f t="shared" si="8"/>
        <v>12</v>
      </c>
      <c r="CZ7" s="222">
        <f t="shared" si="8"/>
        <v>13</v>
      </c>
      <c r="DA7" s="222">
        <f t="shared" si="8"/>
        <v>14</v>
      </c>
      <c r="DB7" s="222">
        <f t="shared" si="8"/>
        <v>15</v>
      </c>
      <c r="DC7" s="222">
        <f t="shared" si="8"/>
        <v>16</v>
      </c>
      <c r="DD7" s="222">
        <f t="shared" si="8"/>
        <v>17</v>
      </c>
      <c r="DE7" s="222">
        <f t="shared" si="8"/>
        <v>18</v>
      </c>
      <c r="DF7" s="222">
        <f t="shared" si="8"/>
        <v>19</v>
      </c>
      <c r="DG7" s="222">
        <f t="shared" si="8"/>
        <v>20</v>
      </c>
      <c r="DH7" s="222">
        <f t="shared" si="8"/>
        <v>21</v>
      </c>
      <c r="DI7" s="222">
        <f t="shared" si="8"/>
        <v>22</v>
      </c>
      <c r="DJ7" s="222">
        <f t="shared" si="8"/>
        <v>23</v>
      </c>
      <c r="DK7" s="222">
        <f t="shared" si="8"/>
        <v>24</v>
      </c>
    </row>
    <row r="8" spans="1:115" outlineLevel="1" x14ac:dyDescent="0.4">
      <c r="D8" s="6"/>
      <c r="E8" s="6"/>
      <c r="F8" s="1"/>
      <c r="G8" s="13"/>
      <c r="H8" s="12"/>
      <c r="I8" s="60"/>
      <c r="J8" s="12"/>
      <c r="K8" s="12"/>
      <c r="L8" s="12"/>
      <c r="M8" s="12"/>
      <c r="N8" s="12"/>
      <c r="O8" s="12"/>
      <c r="Q8" s="13"/>
      <c r="R8" s="13"/>
      <c r="S8" s="13"/>
      <c r="T8" s="13"/>
      <c r="U8" s="13"/>
      <c r="V8" s="13"/>
      <c r="W8" s="13"/>
      <c r="X8" s="13"/>
      <c r="Y8" s="13"/>
      <c r="Z8" s="13"/>
      <c r="AA8" s="13"/>
      <c r="AB8" s="13"/>
      <c r="AC8" s="13"/>
      <c r="AD8" s="13"/>
      <c r="AE8" s="13"/>
      <c r="AF8" s="13"/>
      <c r="AG8" s="13"/>
      <c r="AH8" s="13"/>
      <c r="AI8" s="13"/>
      <c r="AJ8" s="13"/>
      <c r="AK8" s="13"/>
      <c r="AL8" s="13"/>
      <c r="AM8" s="13"/>
      <c r="AN8" s="13"/>
      <c r="AO8" s="13"/>
      <c r="AP8" s="13"/>
      <c r="AQ8" s="13"/>
      <c r="AR8" s="13"/>
      <c r="AS8" s="13"/>
      <c r="AT8" s="13"/>
      <c r="AU8" s="13"/>
      <c r="AV8" s="13"/>
      <c r="AW8" s="13"/>
      <c r="AX8" s="13"/>
      <c r="AY8" s="13"/>
      <c r="AZ8" s="13"/>
      <c r="BA8" s="13"/>
      <c r="BB8" s="13"/>
      <c r="BC8" s="13"/>
      <c r="BD8" s="13"/>
      <c r="BE8" s="13"/>
      <c r="BF8" s="13"/>
      <c r="BG8" s="13"/>
      <c r="BH8" s="13"/>
      <c r="BI8" s="13"/>
      <c r="BJ8" s="13"/>
      <c r="BK8" s="13"/>
      <c r="BL8" s="13"/>
      <c r="BM8" s="13"/>
      <c r="BN8" s="13"/>
      <c r="BO8" s="13"/>
      <c r="BP8" s="13"/>
      <c r="BQ8" s="13"/>
      <c r="BR8" s="13"/>
      <c r="BS8" s="13"/>
      <c r="BT8" s="13"/>
      <c r="BU8" s="13"/>
      <c r="BV8" s="13"/>
      <c r="BW8" s="13"/>
      <c r="BX8" s="13"/>
      <c r="BY8" s="13"/>
      <c r="BZ8" s="13"/>
      <c r="CA8" s="13"/>
      <c r="CB8" s="13"/>
      <c r="CC8" s="13"/>
      <c r="CD8" s="13"/>
      <c r="CE8" s="13"/>
      <c r="CF8" s="13"/>
      <c r="CG8" s="13"/>
      <c r="CH8" s="13"/>
      <c r="CI8" s="13"/>
      <c r="CJ8" s="13"/>
      <c r="CK8" s="13"/>
      <c r="CL8" s="165" t="s">
        <v>508</v>
      </c>
      <c r="CM8" s="60"/>
      <c r="CN8" s="12">
        <f t="shared" ref="CN8:DK8" si="9">MONTH(CN2)</f>
        <v>3</v>
      </c>
      <c r="CO8" s="12">
        <f t="shared" si="9"/>
        <v>6</v>
      </c>
      <c r="CP8" s="12">
        <f t="shared" si="9"/>
        <v>9</v>
      </c>
      <c r="CQ8" s="12">
        <f t="shared" si="9"/>
        <v>12</v>
      </c>
      <c r="CR8" s="12">
        <f t="shared" si="9"/>
        <v>3</v>
      </c>
      <c r="CS8" s="12">
        <f t="shared" si="9"/>
        <v>6</v>
      </c>
      <c r="CT8" s="12">
        <f t="shared" si="9"/>
        <v>9</v>
      </c>
      <c r="CU8" s="12">
        <f t="shared" si="9"/>
        <v>12</v>
      </c>
      <c r="CV8" s="12">
        <f t="shared" si="9"/>
        <v>3</v>
      </c>
      <c r="CW8" s="12">
        <f t="shared" si="9"/>
        <v>6</v>
      </c>
      <c r="CX8" s="12">
        <f t="shared" si="9"/>
        <v>9</v>
      </c>
      <c r="CY8" s="12">
        <f t="shared" si="9"/>
        <v>12</v>
      </c>
      <c r="CZ8" s="12">
        <f t="shared" si="9"/>
        <v>3</v>
      </c>
      <c r="DA8" s="12">
        <f t="shared" si="9"/>
        <v>6</v>
      </c>
      <c r="DB8" s="12">
        <f t="shared" si="9"/>
        <v>9</v>
      </c>
      <c r="DC8" s="12">
        <f t="shared" si="9"/>
        <v>12</v>
      </c>
      <c r="DD8" s="12">
        <f t="shared" si="9"/>
        <v>3</v>
      </c>
      <c r="DE8" s="12">
        <f t="shared" si="9"/>
        <v>6</v>
      </c>
      <c r="DF8" s="12">
        <f t="shared" si="9"/>
        <v>9</v>
      </c>
      <c r="DG8" s="12">
        <f t="shared" si="9"/>
        <v>12</v>
      </c>
      <c r="DH8" s="12">
        <f t="shared" si="9"/>
        <v>3</v>
      </c>
      <c r="DI8" s="12">
        <f t="shared" si="9"/>
        <v>6</v>
      </c>
      <c r="DJ8" s="12">
        <f t="shared" si="9"/>
        <v>9</v>
      </c>
      <c r="DK8" s="12">
        <f t="shared" si="9"/>
        <v>12</v>
      </c>
    </row>
    <row r="9" spans="1:115" outlineLevel="1" x14ac:dyDescent="0.4">
      <c r="D9" s="6"/>
      <c r="E9" s="6"/>
      <c r="F9" s="1"/>
      <c r="G9" s="13"/>
      <c r="H9" s="12"/>
      <c r="I9" s="60"/>
      <c r="J9" s="12"/>
      <c r="K9" s="12"/>
      <c r="L9" s="12"/>
      <c r="M9" s="12"/>
      <c r="N9" s="12"/>
      <c r="O9" s="12"/>
      <c r="Q9" s="13"/>
      <c r="R9" s="13"/>
      <c r="S9" s="13"/>
      <c r="T9" s="13"/>
      <c r="U9" s="13"/>
      <c r="V9" s="13"/>
      <c r="W9" s="13"/>
      <c r="X9" s="13"/>
      <c r="Y9" s="13"/>
      <c r="Z9" s="13"/>
      <c r="AA9" s="13"/>
      <c r="AB9" s="13"/>
      <c r="AC9" s="13"/>
      <c r="AD9" s="13"/>
      <c r="AE9" s="13"/>
      <c r="AF9" s="13"/>
      <c r="AG9" s="13"/>
      <c r="AH9" s="13"/>
      <c r="AI9" s="13"/>
      <c r="AJ9" s="13"/>
      <c r="AK9" s="13"/>
      <c r="AL9" s="13"/>
      <c r="AM9" s="13"/>
      <c r="AN9" s="13"/>
      <c r="AO9" s="13"/>
      <c r="AP9" s="13"/>
      <c r="AQ9" s="13"/>
      <c r="AR9" s="13"/>
      <c r="AS9" s="13"/>
      <c r="AT9" s="13"/>
      <c r="AU9" s="13"/>
      <c r="AV9" s="13"/>
      <c r="AW9" s="13"/>
      <c r="AX9" s="13"/>
      <c r="AY9" s="13"/>
      <c r="AZ9" s="13"/>
      <c r="BA9" s="13"/>
      <c r="BB9" s="13"/>
      <c r="BC9" s="13"/>
      <c r="BD9" s="13"/>
      <c r="BE9" s="13"/>
      <c r="BF9" s="13"/>
      <c r="BG9" s="13"/>
      <c r="BH9" s="13"/>
      <c r="BI9" s="13"/>
      <c r="BJ9" s="13"/>
      <c r="BK9" s="13"/>
      <c r="BL9" s="13"/>
      <c r="BM9" s="13"/>
      <c r="BN9" s="13"/>
      <c r="BO9" s="13"/>
      <c r="BP9" s="13"/>
      <c r="BQ9" s="13"/>
      <c r="BR9" s="13"/>
      <c r="BS9" s="13"/>
      <c r="BT9" s="13"/>
      <c r="BU9" s="13"/>
      <c r="BV9" s="13"/>
      <c r="BW9" s="13"/>
      <c r="BX9" s="13"/>
      <c r="BY9" s="13"/>
      <c r="BZ9" s="13"/>
      <c r="CA9" s="13"/>
      <c r="CB9" s="13"/>
      <c r="CC9" s="13"/>
      <c r="CD9" s="13"/>
      <c r="CE9" s="13"/>
      <c r="CF9" s="13"/>
      <c r="CG9" s="13"/>
      <c r="CH9" s="13"/>
      <c r="CI9" s="13"/>
      <c r="CJ9" s="13"/>
      <c r="CK9" s="13"/>
      <c r="CL9" s="165" t="s">
        <v>508</v>
      </c>
      <c r="CM9" s="60"/>
      <c r="CN9" s="12">
        <f t="shared" ref="CN9:DK9" si="10">ROUNDUP(MONTH(CN2)/3,0)</f>
        <v>1</v>
      </c>
      <c r="CO9" s="12">
        <f t="shared" si="10"/>
        <v>2</v>
      </c>
      <c r="CP9" s="12">
        <f t="shared" si="10"/>
        <v>3</v>
      </c>
      <c r="CQ9" s="12">
        <f t="shared" si="10"/>
        <v>4</v>
      </c>
      <c r="CR9" s="12">
        <f t="shared" si="10"/>
        <v>1</v>
      </c>
      <c r="CS9" s="12">
        <f t="shared" si="10"/>
        <v>2</v>
      </c>
      <c r="CT9" s="12">
        <f t="shared" si="10"/>
        <v>3</v>
      </c>
      <c r="CU9" s="12">
        <f t="shared" si="10"/>
        <v>4</v>
      </c>
      <c r="CV9" s="12">
        <f t="shared" si="10"/>
        <v>1</v>
      </c>
      <c r="CW9" s="12">
        <f t="shared" si="10"/>
        <v>2</v>
      </c>
      <c r="CX9" s="12">
        <f t="shared" si="10"/>
        <v>3</v>
      </c>
      <c r="CY9" s="12">
        <f t="shared" si="10"/>
        <v>4</v>
      </c>
      <c r="CZ9" s="12">
        <f t="shared" si="10"/>
        <v>1</v>
      </c>
      <c r="DA9" s="12">
        <f t="shared" si="10"/>
        <v>2</v>
      </c>
      <c r="DB9" s="12">
        <f t="shared" si="10"/>
        <v>3</v>
      </c>
      <c r="DC9" s="12">
        <f t="shared" si="10"/>
        <v>4</v>
      </c>
      <c r="DD9" s="12">
        <f t="shared" si="10"/>
        <v>1</v>
      </c>
      <c r="DE9" s="12">
        <f t="shared" si="10"/>
        <v>2</v>
      </c>
      <c r="DF9" s="12">
        <f t="shared" si="10"/>
        <v>3</v>
      </c>
      <c r="DG9" s="12">
        <f t="shared" si="10"/>
        <v>4</v>
      </c>
      <c r="DH9" s="12">
        <f t="shared" si="10"/>
        <v>1</v>
      </c>
      <c r="DI9" s="12">
        <f t="shared" si="10"/>
        <v>2</v>
      </c>
      <c r="DJ9" s="12">
        <f t="shared" si="10"/>
        <v>3</v>
      </c>
      <c r="DK9" s="12">
        <f t="shared" si="10"/>
        <v>4</v>
      </c>
    </row>
    <row r="10" spans="1:115" ht="5.5" customHeight="1" x14ac:dyDescent="0.4">
      <c r="D10" s="6"/>
      <c r="E10" s="6"/>
      <c r="F10" s="1"/>
      <c r="G10" s="13"/>
      <c r="H10" s="12"/>
      <c r="I10" s="60"/>
      <c r="J10" s="12"/>
      <c r="K10" s="12"/>
      <c r="L10" s="12"/>
      <c r="M10" s="12"/>
      <c r="N10" s="12"/>
      <c r="O10" s="12"/>
      <c r="Q10" s="13"/>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M10" s="60"/>
    </row>
    <row r="11" spans="1:115" x14ac:dyDescent="0.4">
      <c r="A11" s="31"/>
      <c r="B11" s="169" t="s">
        <v>243</v>
      </c>
      <c r="C11" s="99"/>
      <c r="D11" s="100" t="s">
        <v>246</v>
      </c>
      <c r="E11" s="101" t="str">
        <f t="shared" ref="E11:E13" si="11">ROW()&amp;" "&amp;D11</f>
        <v>11 GENASS</v>
      </c>
      <c r="F11" s="100" t="s">
        <v>340</v>
      </c>
      <c r="G11" s="105" t="s">
        <v>229</v>
      </c>
      <c r="H11" s="99"/>
      <c r="I11" s="103"/>
      <c r="J11" s="99"/>
      <c r="K11" s="99"/>
      <c r="L11" s="99"/>
      <c r="M11" s="99"/>
      <c r="N11" s="99"/>
      <c r="O11" s="104"/>
      <c r="Q11" s="133"/>
      <c r="R11" s="102"/>
      <c r="S11" s="102"/>
      <c r="T11" s="102"/>
      <c r="U11" s="102"/>
      <c r="V11" s="102"/>
      <c r="W11" s="102"/>
      <c r="X11" s="102"/>
      <c r="Y11" s="102"/>
      <c r="Z11" s="102"/>
      <c r="AA11" s="102"/>
      <c r="AB11" s="102"/>
      <c r="AC11" s="102"/>
      <c r="AD11" s="102"/>
      <c r="AE11" s="102"/>
      <c r="AF11" s="102"/>
      <c r="AG11" s="102"/>
      <c r="AH11" s="102"/>
      <c r="AI11" s="102"/>
      <c r="AJ11" s="102"/>
      <c r="AK11" s="102"/>
      <c r="AL11" s="102"/>
      <c r="AM11" s="102"/>
      <c r="AN11" s="102"/>
      <c r="AO11" s="102"/>
      <c r="AP11" s="102"/>
      <c r="AQ11" s="102"/>
      <c r="AR11" s="102"/>
      <c r="AS11" s="102"/>
      <c r="AT11" s="102"/>
      <c r="AU11" s="102"/>
      <c r="AV11" s="102"/>
      <c r="AW11" s="102"/>
      <c r="AX11" s="102"/>
      <c r="AY11" s="102"/>
      <c r="AZ11" s="102"/>
      <c r="BA11" s="102"/>
      <c r="BB11" s="102"/>
      <c r="BC11" s="102"/>
      <c r="BD11" s="102"/>
      <c r="BE11" s="102"/>
      <c r="BF11" s="102"/>
      <c r="BG11" s="102"/>
      <c r="BH11" s="102"/>
      <c r="BI11" s="102"/>
      <c r="BJ11" s="102"/>
      <c r="BK11" s="102"/>
      <c r="BL11" s="102"/>
      <c r="BM11" s="102"/>
      <c r="BN11" s="102"/>
      <c r="BO11" s="102"/>
      <c r="BP11" s="102"/>
      <c r="BQ11" s="102"/>
      <c r="BR11" s="102"/>
      <c r="BS11" s="102"/>
      <c r="BT11" s="102"/>
      <c r="BU11" s="102"/>
      <c r="BV11" s="102"/>
      <c r="BW11" s="102"/>
      <c r="BX11" s="102"/>
      <c r="BY11" s="102"/>
      <c r="BZ11" s="102"/>
      <c r="CA11" s="102"/>
      <c r="CB11" s="102"/>
      <c r="CC11" s="102"/>
      <c r="CD11" s="102"/>
      <c r="CE11" s="102"/>
      <c r="CF11" s="102"/>
      <c r="CG11" s="102"/>
      <c r="CH11" s="102"/>
      <c r="CI11" s="102"/>
      <c r="CJ11" s="102"/>
      <c r="CK11" s="106"/>
      <c r="CM11" s="238"/>
      <c r="CN11" s="240"/>
      <c r="CO11" s="100"/>
      <c r="CP11" s="100"/>
      <c r="CQ11" s="100"/>
      <c r="CR11" s="100"/>
      <c r="CS11" s="100"/>
      <c r="CT11" s="100"/>
      <c r="CU11" s="100"/>
      <c r="CV11" s="100"/>
      <c r="CW11" s="100"/>
      <c r="CX11" s="100"/>
      <c r="CY11" s="100"/>
      <c r="CZ11" s="100"/>
      <c r="DA11" s="100"/>
      <c r="DB11" s="100"/>
      <c r="DC11" s="100"/>
      <c r="DD11" s="100"/>
      <c r="DE11" s="100"/>
      <c r="DF11" s="100"/>
      <c r="DG11" s="100"/>
      <c r="DH11" s="100"/>
      <c r="DI11" s="100"/>
      <c r="DJ11" s="100"/>
      <c r="DK11" s="239"/>
    </row>
    <row r="12" spans="1:115" x14ac:dyDescent="0.4">
      <c r="A12" s="64"/>
      <c r="B12" s="168" t="str">
        <f>E12</f>
        <v>12 GENASS</v>
      </c>
      <c r="D12" t="s">
        <v>246</v>
      </c>
      <c r="E12" t="str">
        <f t="shared" si="11"/>
        <v>12 GENASS</v>
      </c>
      <c r="G12" s="95" t="s">
        <v>230</v>
      </c>
      <c r="H12" s="86">
        <v>0.25</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c r="CD12" s="53"/>
      <c r="CE12" s="53"/>
      <c r="CF12" s="53"/>
      <c r="CG12" s="53"/>
      <c r="CH12" s="53"/>
      <c r="CI12" s="53"/>
      <c r="CJ12" s="53"/>
      <c r="CK12" s="53"/>
      <c r="CM12" s="53"/>
    </row>
    <row r="13" spans="1:115" x14ac:dyDescent="0.4">
      <c r="A13" s="64"/>
      <c r="B13" s="168" t="str">
        <f>E13</f>
        <v>13 GENASS</v>
      </c>
      <c r="D13" t="s">
        <v>246</v>
      </c>
      <c r="E13" t="str">
        <f t="shared" si="11"/>
        <v>13 GENASS</v>
      </c>
      <c r="G13" s="122" t="s">
        <v>318</v>
      </c>
      <c r="H13" s="18">
        <v>100000</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c r="CD13" s="53"/>
      <c r="CE13" s="53"/>
      <c r="CF13" s="53"/>
      <c r="CG13" s="53"/>
      <c r="CH13" s="53"/>
      <c r="CI13" s="53"/>
      <c r="CJ13" s="53"/>
      <c r="CK13" s="53"/>
      <c r="CM13" s="53"/>
      <c r="CN13" s="53"/>
      <c r="CO13" s="53"/>
      <c r="CP13" s="53"/>
      <c r="CQ13" s="53"/>
      <c r="CR13" s="53"/>
      <c r="CS13" s="53"/>
      <c r="CT13" s="53"/>
      <c r="CU13" s="53"/>
      <c r="CV13" s="53"/>
      <c r="CW13" s="53"/>
      <c r="CX13" s="53"/>
      <c r="CY13" s="53"/>
      <c r="CZ13" s="53"/>
      <c r="DA13" s="53"/>
      <c r="DB13" s="53"/>
      <c r="DC13" s="53"/>
      <c r="DD13" s="53"/>
      <c r="DE13" s="53"/>
      <c r="DF13" s="53"/>
      <c r="DG13" s="53"/>
      <c r="DH13" s="53"/>
      <c r="DI13" s="53"/>
      <c r="DJ13" s="53"/>
      <c r="DK13" s="53"/>
    </row>
    <row r="14" spans="1:115" x14ac:dyDescent="0.4">
      <c r="B14"/>
      <c r="G14"/>
      <c r="I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M14"/>
    </row>
    <row r="15" spans="1:115" x14ac:dyDescent="0.4">
      <c r="B15"/>
      <c r="G15"/>
      <c r="I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M15"/>
    </row>
    <row r="16" spans="1:115" x14ac:dyDescent="0.4">
      <c r="B16"/>
      <c r="G16"/>
      <c r="I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M16"/>
    </row>
    <row r="17" customFormat="1" x14ac:dyDescent="0.4"/>
    <row r="18" customFormat="1" x14ac:dyDescent="0.4"/>
    <row r="19" customFormat="1" x14ac:dyDescent="0.4"/>
    <row r="20" customFormat="1" x14ac:dyDescent="0.4"/>
    <row r="21" customFormat="1" x14ac:dyDescent="0.4"/>
    <row r="22" customFormat="1" x14ac:dyDescent="0.4"/>
    <row r="23" customFormat="1" x14ac:dyDescent="0.4"/>
    <row r="24" customFormat="1" x14ac:dyDescent="0.4"/>
    <row r="25" customFormat="1" x14ac:dyDescent="0.4"/>
    <row r="26" customFormat="1" x14ac:dyDescent="0.4"/>
    <row r="27" customFormat="1" x14ac:dyDescent="0.4"/>
    <row r="28" customFormat="1" x14ac:dyDescent="0.4"/>
    <row r="29" customFormat="1" x14ac:dyDescent="0.4"/>
    <row r="30" customFormat="1" x14ac:dyDescent="0.4"/>
    <row r="31" customFormat="1" x14ac:dyDescent="0.4"/>
    <row r="32" customFormat="1" x14ac:dyDescent="0.4"/>
    <row r="33" customFormat="1" x14ac:dyDescent="0.4"/>
    <row r="34" customFormat="1" x14ac:dyDescent="0.4"/>
    <row r="35" customFormat="1" x14ac:dyDescent="0.4"/>
    <row r="36" customFormat="1" x14ac:dyDescent="0.4"/>
    <row r="37" customFormat="1" x14ac:dyDescent="0.4"/>
    <row r="38" customFormat="1" x14ac:dyDescent="0.4"/>
    <row r="39" customFormat="1" x14ac:dyDescent="0.4"/>
    <row r="40" customFormat="1" x14ac:dyDescent="0.4"/>
    <row r="41" customFormat="1" x14ac:dyDescent="0.4"/>
    <row r="42" customFormat="1" x14ac:dyDescent="0.4"/>
    <row r="43" customFormat="1" x14ac:dyDescent="0.4"/>
    <row r="44" customFormat="1" x14ac:dyDescent="0.4"/>
    <row r="45" customFormat="1" x14ac:dyDescent="0.4"/>
    <row r="46" customFormat="1" x14ac:dyDescent="0.4"/>
    <row r="47" customFormat="1" x14ac:dyDescent="0.4"/>
    <row r="48" customFormat="1" x14ac:dyDescent="0.4"/>
    <row r="49" customFormat="1" x14ac:dyDescent="0.4"/>
    <row r="50" customFormat="1" x14ac:dyDescent="0.4"/>
    <row r="51" customFormat="1" x14ac:dyDescent="0.4"/>
    <row r="52" customFormat="1" x14ac:dyDescent="0.4"/>
    <row r="53" customFormat="1" x14ac:dyDescent="0.4"/>
    <row r="54" customFormat="1" x14ac:dyDescent="0.4"/>
    <row r="55" customFormat="1" x14ac:dyDescent="0.4"/>
    <row r="56" customFormat="1" x14ac:dyDescent="0.4"/>
    <row r="57" customFormat="1" x14ac:dyDescent="0.4"/>
    <row r="58" customFormat="1" x14ac:dyDescent="0.4"/>
    <row r="59" customFormat="1" x14ac:dyDescent="0.4"/>
    <row r="60" customFormat="1" x14ac:dyDescent="0.4"/>
    <row r="61" customFormat="1" x14ac:dyDescent="0.4"/>
    <row r="62" customFormat="1" x14ac:dyDescent="0.4"/>
    <row r="63" customFormat="1" x14ac:dyDescent="0.4"/>
    <row r="64" customFormat="1" x14ac:dyDescent="0.4"/>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customFormat="1" x14ac:dyDescent="0.4"/>
    <row r="258" customFormat="1" x14ac:dyDescent="0.4"/>
    <row r="259" customFormat="1" x14ac:dyDescent="0.4"/>
    <row r="260" customFormat="1" x14ac:dyDescent="0.4"/>
    <row r="261" customFormat="1" x14ac:dyDescent="0.4"/>
    <row r="262" customFormat="1" x14ac:dyDescent="0.4"/>
    <row r="263" customFormat="1" x14ac:dyDescent="0.4"/>
    <row r="264" customFormat="1" x14ac:dyDescent="0.4"/>
    <row r="265" customFormat="1" x14ac:dyDescent="0.4"/>
    <row r="266" customFormat="1" x14ac:dyDescent="0.4"/>
    <row r="267" customFormat="1" x14ac:dyDescent="0.4"/>
    <row r="268" customFormat="1" x14ac:dyDescent="0.4"/>
    <row r="269" customFormat="1" x14ac:dyDescent="0.4"/>
    <row r="270" customFormat="1" x14ac:dyDescent="0.4"/>
    <row r="271" customFormat="1" x14ac:dyDescent="0.4"/>
    <row r="272" customFormat="1" x14ac:dyDescent="0.4"/>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collapsed="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x14ac:dyDescent="0.4"/>
    <row r="454" customFormat="1" x14ac:dyDescent="0.4"/>
    <row r="455" customFormat="1" x14ac:dyDescent="0.4"/>
    <row r="456" customFormat="1" x14ac:dyDescent="0.4"/>
    <row r="457" customFormat="1" x14ac:dyDescent="0.4"/>
    <row r="458" customFormat="1" x14ac:dyDescent="0.4"/>
    <row r="459" customFormat="1" x14ac:dyDescent="0.4"/>
    <row r="460" customFormat="1" x14ac:dyDescent="0.4"/>
    <row r="461" customFormat="1" x14ac:dyDescent="0.4"/>
    <row r="462" customFormat="1" x14ac:dyDescent="0.4"/>
    <row r="463" customFormat="1" x14ac:dyDescent="0.4"/>
    <row r="464" customFormat="1" x14ac:dyDescent="0.4"/>
    <row r="465" customFormat="1" x14ac:dyDescent="0.4"/>
    <row r="466" customFormat="1" x14ac:dyDescent="0.4"/>
    <row r="467" customFormat="1" x14ac:dyDescent="0.4"/>
    <row r="468" customFormat="1" x14ac:dyDescent="0.4"/>
    <row r="469" customFormat="1" x14ac:dyDescent="0.4"/>
    <row r="470" customFormat="1" x14ac:dyDescent="0.4"/>
    <row r="471" customFormat="1" x14ac:dyDescent="0.4"/>
    <row r="472" customFormat="1" x14ac:dyDescent="0.4"/>
    <row r="473" customFormat="1" x14ac:dyDescent="0.4"/>
    <row r="474" customFormat="1" x14ac:dyDescent="0.4"/>
    <row r="475" customFormat="1" x14ac:dyDescent="0.4"/>
    <row r="476" customFormat="1" x14ac:dyDescent="0.4"/>
    <row r="477" customFormat="1"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x14ac:dyDescent="0.4"/>
    <row r="505" customFormat="1" x14ac:dyDescent="0.4"/>
    <row r="506" customFormat="1" x14ac:dyDescent="0.4"/>
    <row r="507" customFormat="1" x14ac:dyDescent="0.4"/>
    <row r="508" customFormat="1" x14ac:dyDescent="0.4"/>
    <row r="509" customFormat="1" x14ac:dyDescent="0.4"/>
    <row r="510" customFormat="1" x14ac:dyDescent="0.4"/>
    <row r="511" customFormat="1" x14ac:dyDescent="0.4"/>
    <row r="512" customFormat="1" x14ac:dyDescent="0.4"/>
    <row r="513" customFormat="1" x14ac:dyDescent="0.4"/>
    <row r="514" customFormat="1" x14ac:dyDescent="0.4"/>
    <row r="515" customFormat="1" x14ac:dyDescent="0.4"/>
    <row r="516" customFormat="1" x14ac:dyDescent="0.4"/>
    <row r="517" customFormat="1" x14ac:dyDescent="0.4"/>
    <row r="518" customFormat="1" x14ac:dyDescent="0.4"/>
    <row r="519" customFormat="1" x14ac:dyDescent="0.4"/>
    <row r="520" customFormat="1" x14ac:dyDescent="0.4"/>
    <row r="521" customFormat="1" x14ac:dyDescent="0.4"/>
    <row r="522" customFormat="1" x14ac:dyDescent="0.4"/>
    <row r="523" customFormat="1" x14ac:dyDescent="0.4"/>
    <row r="524" customFormat="1" x14ac:dyDescent="0.4"/>
    <row r="525" customFormat="1" x14ac:dyDescent="0.4"/>
    <row r="526" customFormat="1" x14ac:dyDescent="0.4"/>
    <row r="527" customFormat="1" x14ac:dyDescent="0.4"/>
    <row r="528" customFormat="1"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customFormat="1" x14ac:dyDescent="0.4"/>
    <row r="642" customFormat="1" x14ac:dyDescent="0.4"/>
    <row r="643" customFormat="1" x14ac:dyDescent="0.4"/>
    <row r="644" customFormat="1" x14ac:dyDescent="0.4"/>
    <row r="645" customFormat="1" x14ac:dyDescent="0.4"/>
    <row r="646" customFormat="1" x14ac:dyDescent="0.4"/>
    <row r="647" customFormat="1" x14ac:dyDescent="0.4"/>
    <row r="648" customFormat="1" x14ac:dyDescent="0.4"/>
    <row r="649" customFormat="1" x14ac:dyDescent="0.4"/>
    <row r="650" customFormat="1" x14ac:dyDescent="0.4"/>
    <row r="651" customFormat="1" x14ac:dyDescent="0.4"/>
    <row r="652" customFormat="1" x14ac:dyDescent="0.4"/>
    <row r="653" customFormat="1" x14ac:dyDescent="0.4"/>
    <row r="654" customFormat="1" x14ac:dyDescent="0.4"/>
    <row r="655" customFormat="1" x14ac:dyDescent="0.4"/>
    <row r="656" customFormat="1" x14ac:dyDescent="0.4"/>
    <row r="657" customFormat="1" x14ac:dyDescent="0.4"/>
    <row r="658" customFormat="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customFormat="1" x14ac:dyDescent="0.4"/>
    <row r="674" customFormat="1" x14ac:dyDescent="0.4"/>
    <row r="675" customFormat="1" x14ac:dyDescent="0.4"/>
    <row r="676" customFormat="1" x14ac:dyDescent="0.4"/>
    <row r="677" customFormat="1" x14ac:dyDescent="0.4"/>
    <row r="678" customFormat="1" x14ac:dyDescent="0.4"/>
    <row r="679" customFormat="1" x14ac:dyDescent="0.4"/>
    <row r="680" customFormat="1" x14ac:dyDescent="0.4"/>
    <row r="681" customFormat="1" x14ac:dyDescent="0.4"/>
    <row r="682" customFormat="1" x14ac:dyDescent="0.4"/>
    <row r="683" customFormat="1" x14ac:dyDescent="0.4"/>
    <row r="684" customFormat="1" x14ac:dyDescent="0.4"/>
    <row r="685" customFormat="1" x14ac:dyDescent="0.4"/>
    <row r="686" customFormat="1" x14ac:dyDescent="0.4"/>
    <row r="687" customFormat="1" x14ac:dyDescent="0.4"/>
    <row r="688" customFormat="1" x14ac:dyDescent="0.4"/>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spans="1:115" x14ac:dyDescent="0.4">
      <c r="B849"/>
      <c r="G849"/>
      <c r="I849"/>
      <c r="Q849"/>
      <c r="R849"/>
      <c r="S849"/>
      <c r="T849"/>
      <c r="U849"/>
      <c r="V849"/>
      <c r="W849"/>
      <c r="X849"/>
      <c r="Y849"/>
      <c r="Z849"/>
      <c r="AA849"/>
      <c r="AB849"/>
      <c r="AC849"/>
      <c r="AD849"/>
      <c r="AE849"/>
      <c r="AF849"/>
      <c r="AG849"/>
      <c r="AH849"/>
      <c r="AI849"/>
      <c r="AJ849"/>
      <c r="AK849"/>
      <c r="AL849"/>
      <c r="AM849"/>
      <c r="AN849"/>
      <c r="AO849"/>
      <c r="AP849"/>
      <c r="AQ849"/>
      <c r="AR849"/>
      <c r="AS849"/>
      <c r="AT849"/>
      <c r="AU849"/>
      <c r="AV849"/>
      <c r="AW849"/>
      <c r="AX849"/>
      <c r="AY849"/>
      <c r="AZ849"/>
      <c r="BA849"/>
      <c r="BB849"/>
      <c r="BC849"/>
      <c r="BD849"/>
      <c r="BE849"/>
      <c r="BF849"/>
      <c r="BG849"/>
      <c r="BH849"/>
      <c r="BI849"/>
      <c r="BJ849"/>
      <c r="BK849"/>
      <c r="BL849"/>
      <c r="BM849"/>
      <c r="BN849"/>
      <c r="BO849"/>
      <c r="BP849"/>
      <c r="BQ849"/>
      <c r="BR849"/>
      <c r="BS849"/>
      <c r="BT849"/>
      <c r="BU849"/>
      <c r="BV849"/>
      <c r="BW849"/>
      <c r="BX849"/>
      <c r="BY849"/>
      <c r="BZ849"/>
      <c r="CA849"/>
      <c r="CB849"/>
      <c r="CC849"/>
      <c r="CD849"/>
      <c r="CE849"/>
      <c r="CF849"/>
      <c r="CG849"/>
      <c r="CH849"/>
      <c r="CI849"/>
      <c r="CJ849"/>
      <c r="CK849"/>
      <c r="CM849"/>
    </row>
    <row r="850" spans="1:115" x14ac:dyDescent="0.4">
      <c r="B850"/>
      <c r="G850"/>
      <c r="I850"/>
      <c r="Q850"/>
      <c r="R850"/>
      <c r="S850"/>
      <c r="T850"/>
      <c r="U850"/>
      <c r="V850"/>
      <c r="W850"/>
      <c r="X850"/>
      <c r="Y850"/>
      <c r="Z850"/>
      <c r="AA850"/>
      <c r="AB850"/>
      <c r="AC850"/>
      <c r="AD850"/>
      <c r="AE850"/>
      <c r="AF850"/>
      <c r="AG850"/>
      <c r="AH850"/>
      <c r="AI850"/>
      <c r="AJ850"/>
      <c r="AK850"/>
      <c r="AL850"/>
      <c r="AM850"/>
      <c r="AN850"/>
      <c r="AO850"/>
      <c r="AP850"/>
      <c r="AQ850"/>
      <c r="AR850"/>
      <c r="AS850"/>
      <c r="AT850"/>
      <c r="AU850"/>
      <c r="AV850"/>
      <c r="AW850"/>
      <c r="AX850"/>
      <c r="AY850"/>
      <c r="AZ850"/>
      <c r="BA850"/>
      <c r="BB850"/>
      <c r="BC850"/>
      <c r="BD850"/>
      <c r="BE850"/>
      <c r="BF850"/>
      <c r="BG850"/>
      <c r="BH850"/>
      <c r="BI850"/>
      <c r="BJ850"/>
      <c r="BK850"/>
      <c r="BL850"/>
      <c r="BM850"/>
      <c r="BN850"/>
      <c r="BO850"/>
      <c r="BP850"/>
      <c r="BQ850"/>
      <c r="BR850"/>
      <c r="BS850"/>
      <c r="BT850"/>
      <c r="BU850"/>
      <c r="BV850"/>
      <c r="BW850"/>
      <c r="BX850"/>
      <c r="BY850"/>
      <c r="BZ850"/>
      <c r="CA850"/>
      <c r="CB850"/>
      <c r="CC850"/>
      <c r="CD850"/>
      <c r="CE850"/>
      <c r="CF850"/>
      <c r="CG850"/>
      <c r="CH850"/>
      <c r="CI850"/>
      <c r="CJ850"/>
      <c r="CK850"/>
      <c r="CM850"/>
    </row>
    <row r="851" spans="1:115" x14ac:dyDescent="0.4">
      <c r="B851"/>
      <c r="G851"/>
      <c r="I851"/>
      <c r="Q851"/>
      <c r="R851"/>
      <c r="S851"/>
      <c r="T851"/>
      <c r="U851"/>
      <c r="V851"/>
      <c r="W851"/>
      <c r="X851"/>
      <c r="Y851"/>
      <c r="Z851"/>
      <c r="AA851"/>
      <c r="AB851"/>
      <c r="AC851"/>
      <c r="AD851"/>
      <c r="AE851"/>
      <c r="AF851"/>
      <c r="AG851"/>
      <c r="AH851"/>
      <c r="AI851"/>
      <c r="AJ851"/>
      <c r="AK851"/>
      <c r="AL851"/>
      <c r="AM851"/>
      <c r="AN851"/>
      <c r="AO851"/>
      <c r="AP851"/>
      <c r="AQ851"/>
      <c r="AR851"/>
      <c r="AS851"/>
      <c r="AT851"/>
      <c r="AU851"/>
      <c r="AV851"/>
      <c r="AW851"/>
      <c r="AX851"/>
      <c r="AY851"/>
      <c r="AZ851"/>
      <c r="BA851"/>
      <c r="BB851"/>
      <c r="BC851"/>
      <c r="BD851"/>
      <c r="BE851"/>
      <c r="BF851"/>
      <c r="BG851"/>
      <c r="BH851"/>
      <c r="BI851"/>
      <c r="BJ851"/>
      <c r="BK851"/>
      <c r="BL851"/>
      <c r="BM851"/>
      <c r="BN851"/>
      <c r="BO851"/>
      <c r="BP851"/>
      <c r="BQ851"/>
      <c r="BR851"/>
      <c r="BS851"/>
      <c r="BT851"/>
      <c r="BU851"/>
      <c r="BV851"/>
      <c r="BW851"/>
      <c r="BX851"/>
      <c r="BY851"/>
      <c r="BZ851"/>
      <c r="CA851"/>
      <c r="CB851"/>
      <c r="CC851"/>
      <c r="CD851"/>
      <c r="CE851"/>
      <c r="CF851"/>
      <c r="CG851"/>
      <c r="CH851"/>
      <c r="CI851"/>
      <c r="CJ851"/>
      <c r="CK851"/>
      <c r="CM851"/>
    </row>
    <row r="852" spans="1:115" x14ac:dyDescent="0.4">
      <c r="B852"/>
      <c r="G852"/>
      <c r="I852"/>
      <c r="Q852"/>
      <c r="R852"/>
      <c r="S852"/>
      <c r="T852"/>
      <c r="U852"/>
      <c r="V852"/>
      <c r="W852"/>
      <c r="X852"/>
      <c r="Y852"/>
      <c r="Z852"/>
      <c r="AA852"/>
      <c r="AB852"/>
      <c r="AC852"/>
      <c r="AD852"/>
      <c r="AE852"/>
      <c r="AF852"/>
      <c r="AG852"/>
      <c r="AH852"/>
      <c r="AI852"/>
      <c r="AJ852"/>
      <c r="AK852"/>
      <c r="AL852"/>
      <c r="AM852"/>
      <c r="AN852"/>
      <c r="AO852"/>
      <c r="AP852"/>
      <c r="AQ852"/>
      <c r="AR852"/>
      <c r="AS852"/>
      <c r="AT852"/>
      <c r="AU852"/>
      <c r="AV852"/>
      <c r="AW852"/>
      <c r="AX852"/>
      <c r="AY852"/>
      <c r="AZ852"/>
      <c r="BA852"/>
      <c r="BB852"/>
      <c r="BC852"/>
      <c r="BD852"/>
      <c r="BE852"/>
      <c r="BF852"/>
      <c r="BG852"/>
      <c r="BH852"/>
      <c r="BI852"/>
      <c r="BJ852"/>
      <c r="BK852"/>
      <c r="BL852"/>
      <c r="BM852"/>
      <c r="BN852"/>
      <c r="BO852"/>
      <c r="BP852"/>
      <c r="BQ852"/>
      <c r="BR852"/>
      <c r="BS852"/>
      <c r="BT852"/>
      <c r="BU852"/>
      <c r="BV852"/>
      <c r="BW852"/>
      <c r="BX852"/>
      <c r="BY852"/>
      <c r="BZ852"/>
      <c r="CA852"/>
      <c r="CB852"/>
      <c r="CC852"/>
      <c r="CD852"/>
      <c r="CE852"/>
      <c r="CF852"/>
      <c r="CG852"/>
      <c r="CH852"/>
      <c r="CI852"/>
      <c r="CJ852"/>
      <c r="CK852"/>
      <c r="CM852"/>
    </row>
    <row r="853" spans="1:115" x14ac:dyDescent="0.4">
      <c r="B853"/>
      <c r="G853"/>
      <c r="I853"/>
      <c r="Q853"/>
      <c r="R853"/>
      <c r="S853"/>
      <c r="T853"/>
      <c r="U853"/>
      <c r="V853"/>
      <c r="W853"/>
      <c r="X853"/>
      <c r="Y853"/>
      <c r="Z853"/>
      <c r="AA853"/>
      <c r="AB853"/>
      <c r="AC853"/>
      <c r="AD853"/>
      <c r="AE853"/>
      <c r="AF853"/>
      <c r="AG853"/>
      <c r="AH853"/>
      <c r="AI853"/>
      <c r="AJ853"/>
      <c r="AK853"/>
      <c r="AL853"/>
      <c r="AM853"/>
      <c r="AN853"/>
      <c r="AO853"/>
      <c r="AP853"/>
      <c r="AQ853"/>
      <c r="AR853"/>
      <c r="AS853"/>
      <c r="AT853"/>
      <c r="AU853"/>
      <c r="AV853"/>
      <c r="AW853"/>
      <c r="AX853"/>
      <c r="AY853"/>
      <c r="AZ853"/>
      <c r="BA853"/>
      <c r="BB853"/>
      <c r="BC853"/>
      <c r="BD853"/>
      <c r="BE853"/>
      <c r="BF853"/>
      <c r="BG853"/>
      <c r="BH853"/>
      <c r="BI853"/>
      <c r="BJ853"/>
      <c r="BK853"/>
      <c r="BL853"/>
      <c r="BM853"/>
      <c r="BN853"/>
      <c r="BO853"/>
      <c r="BP853"/>
      <c r="BQ853"/>
      <c r="BR853"/>
      <c r="BS853"/>
      <c r="BT853"/>
      <c r="BU853"/>
      <c r="BV853"/>
      <c r="BW853"/>
      <c r="BX853"/>
      <c r="BY853"/>
      <c r="BZ853"/>
      <c r="CA853"/>
      <c r="CB853"/>
      <c r="CC853"/>
      <c r="CD853"/>
      <c r="CE853"/>
      <c r="CF853"/>
      <c r="CG853"/>
      <c r="CH853"/>
      <c r="CI853"/>
      <c r="CJ853"/>
      <c r="CK853"/>
      <c r="CM853"/>
    </row>
    <row r="854" spans="1:115" x14ac:dyDescent="0.4">
      <c r="B854"/>
      <c r="G854"/>
      <c r="I854"/>
      <c r="Q854"/>
      <c r="R854"/>
      <c r="S854"/>
      <c r="T854"/>
      <c r="U854"/>
      <c r="V854"/>
      <c r="W854"/>
      <c r="X854"/>
      <c r="Y854"/>
      <c r="Z854"/>
      <c r="AA854"/>
      <c r="AB854"/>
      <c r="AC854"/>
      <c r="AD854"/>
      <c r="AE854"/>
      <c r="AF854"/>
      <c r="AG854"/>
      <c r="AH854"/>
      <c r="AI854"/>
      <c r="AJ854"/>
      <c r="AK854"/>
      <c r="AL854"/>
      <c r="AM854"/>
      <c r="AN854"/>
      <c r="AO854"/>
      <c r="AP854"/>
      <c r="AQ854"/>
      <c r="AR854"/>
      <c r="AS854"/>
      <c r="AT854"/>
      <c r="AU854"/>
      <c r="AV854"/>
      <c r="AW854"/>
      <c r="AX854"/>
      <c r="AY854"/>
      <c r="AZ854"/>
      <c r="BA854"/>
      <c r="BB854"/>
      <c r="BC854"/>
      <c r="BD854"/>
      <c r="BE854"/>
      <c r="BF854"/>
      <c r="BG854"/>
      <c r="BH854"/>
      <c r="BI854"/>
      <c r="BJ854"/>
      <c r="BK854"/>
      <c r="BL854"/>
      <c r="BM854"/>
      <c r="BN854"/>
      <c r="BO854"/>
      <c r="BP854"/>
      <c r="BQ854"/>
      <c r="BR854"/>
      <c r="BS854"/>
      <c r="BT854"/>
      <c r="BU854"/>
      <c r="BV854"/>
      <c r="BW854"/>
      <c r="BX854"/>
      <c r="BY854"/>
      <c r="BZ854"/>
      <c r="CA854"/>
      <c r="CB854"/>
      <c r="CC854"/>
      <c r="CD854"/>
      <c r="CE854"/>
      <c r="CF854"/>
      <c r="CG854"/>
      <c r="CH854"/>
      <c r="CI854"/>
      <c r="CJ854"/>
      <c r="CK854"/>
      <c r="CM854"/>
    </row>
    <row r="855" spans="1:115" x14ac:dyDescent="0.4">
      <c r="B855"/>
      <c r="G855"/>
      <c r="I855"/>
      <c r="Q855"/>
      <c r="R855"/>
      <c r="S855"/>
      <c r="T855"/>
      <c r="U855"/>
      <c r="V855"/>
      <c r="W855"/>
      <c r="X855"/>
      <c r="Y855"/>
      <c r="Z855"/>
      <c r="AA855"/>
      <c r="AB855"/>
      <c r="AC855"/>
      <c r="AD855"/>
      <c r="AE855"/>
      <c r="AF855"/>
      <c r="AG855"/>
      <c r="AH855"/>
      <c r="AI855"/>
      <c r="AJ855"/>
      <c r="AK855"/>
      <c r="AL855"/>
      <c r="AM855"/>
      <c r="AN855"/>
      <c r="AO855"/>
      <c r="AP855"/>
      <c r="AQ855"/>
      <c r="AR855"/>
      <c r="AS855"/>
      <c r="AT855"/>
      <c r="AU855"/>
      <c r="AV855"/>
      <c r="AW855"/>
      <c r="AX855"/>
      <c r="AY855"/>
      <c r="AZ855"/>
      <c r="BA855"/>
      <c r="BB855"/>
      <c r="BC855"/>
      <c r="BD855"/>
      <c r="BE855"/>
      <c r="BF855"/>
      <c r="BG855"/>
      <c r="BH855"/>
      <c r="BI855"/>
      <c r="BJ855"/>
      <c r="BK855"/>
      <c r="BL855"/>
      <c r="BM855"/>
      <c r="BN855"/>
      <c r="BO855"/>
      <c r="BP855"/>
      <c r="BQ855"/>
      <c r="BR855"/>
      <c r="BS855"/>
      <c r="BT855"/>
      <c r="BU855"/>
      <c r="BV855"/>
      <c r="BW855"/>
      <c r="BX855"/>
      <c r="BY855"/>
      <c r="BZ855"/>
      <c r="CA855"/>
      <c r="CB855"/>
      <c r="CC855"/>
      <c r="CD855"/>
      <c r="CE855"/>
      <c r="CF855"/>
      <c r="CG855"/>
      <c r="CH855"/>
      <c r="CI855"/>
      <c r="CJ855"/>
      <c r="CK855"/>
      <c r="CM855"/>
    </row>
    <row r="856" spans="1:115" x14ac:dyDescent="0.4">
      <c r="B856"/>
      <c r="G856"/>
      <c r="I856"/>
      <c r="Q856"/>
      <c r="R856"/>
      <c r="S856"/>
      <c r="T856"/>
      <c r="U856"/>
      <c r="V856"/>
      <c r="W856"/>
      <c r="X856"/>
      <c r="Y856"/>
      <c r="Z856"/>
      <c r="AA856"/>
      <c r="AB856"/>
      <c r="AC856"/>
      <c r="AD856"/>
      <c r="AE856"/>
      <c r="AF856"/>
      <c r="AG856"/>
      <c r="AH856"/>
      <c r="AI856"/>
      <c r="AJ856"/>
      <c r="AK856"/>
      <c r="AL856"/>
      <c r="AM856"/>
      <c r="AN856"/>
      <c r="AO856"/>
      <c r="AP856"/>
      <c r="AQ856"/>
      <c r="AR856"/>
      <c r="AS856"/>
      <c r="AT856"/>
      <c r="AU856"/>
      <c r="AV856"/>
      <c r="AW856"/>
      <c r="AX856"/>
      <c r="AY856"/>
      <c r="AZ856"/>
      <c r="BA856"/>
      <c r="BB856"/>
      <c r="BC856"/>
      <c r="BD856"/>
      <c r="BE856"/>
      <c r="BF856"/>
      <c r="BG856"/>
      <c r="BH856"/>
      <c r="BI856"/>
      <c r="BJ856"/>
      <c r="BK856"/>
      <c r="BL856"/>
      <c r="BM856"/>
      <c r="BN856"/>
      <c r="BO856"/>
      <c r="BP856"/>
      <c r="BQ856"/>
      <c r="BR856"/>
      <c r="BS856"/>
      <c r="BT856"/>
      <c r="BU856"/>
      <c r="BV856"/>
      <c r="BW856"/>
      <c r="BX856"/>
      <c r="BY856"/>
      <c r="BZ856"/>
      <c r="CA856"/>
      <c r="CB856"/>
      <c r="CC856"/>
      <c r="CD856"/>
      <c r="CE856"/>
      <c r="CF856"/>
      <c r="CG856"/>
      <c r="CH856"/>
      <c r="CI856"/>
      <c r="CJ856"/>
      <c r="CK856"/>
      <c r="CM856"/>
    </row>
    <row r="857" spans="1:115" x14ac:dyDescent="0.4">
      <c r="B857"/>
      <c r="G857"/>
      <c r="I857"/>
      <c r="Q857"/>
      <c r="R857"/>
      <c r="S857"/>
      <c r="T857"/>
      <c r="U857"/>
      <c r="V857"/>
      <c r="W857"/>
      <c r="X857"/>
      <c r="Y857"/>
      <c r="Z857"/>
      <c r="AA857"/>
      <c r="AB857"/>
      <c r="AC857"/>
      <c r="AD857"/>
      <c r="AE857"/>
      <c r="AF857"/>
      <c r="AG857"/>
      <c r="AH857"/>
      <c r="AI857"/>
      <c r="AJ857"/>
      <c r="AK857"/>
      <c r="AL857"/>
      <c r="AM857"/>
      <c r="AN857"/>
      <c r="AO857"/>
      <c r="AP857"/>
      <c r="AQ857"/>
      <c r="AR857"/>
      <c r="AS857"/>
      <c r="AT857"/>
      <c r="AU857"/>
      <c r="AV857"/>
      <c r="AW857"/>
      <c r="AX857"/>
      <c r="AY857"/>
      <c r="AZ857"/>
      <c r="BA857"/>
      <c r="BB857"/>
      <c r="BC857"/>
      <c r="BD857"/>
      <c r="BE857"/>
      <c r="BF857"/>
      <c r="BG857"/>
      <c r="BH857"/>
      <c r="BI857"/>
      <c r="BJ857"/>
      <c r="BK857"/>
      <c r="BL857"/>
      <c r="BM857"/>
      <c r="BN857"/>
      <c r="BO857"/>
      <c r="BP857"/>
      <c r="BQ857"/>
      <c r="BR857"/>
      <c r="BS857"/>
      <c r="BT857"/>
      <c r="BU857"/>
      <c r="BV857"/>
      <c r="BW857"/>
      <c r="BX857"/>
      <c r="BY857"/>
      <c r="BZ857"/>
      <c r="CA857"/>
      <c r="CB857"/>
      <c r="CC857"/>
      <c r="CD857"/>
      <c r="CE857"/>
      <c r="CF857"/>
      <c r="CG857"/>
      <c r="CH857"/>
      <c r="CI857"/>
      <c r="CJ857"/>
      <c r="CK857"/>
      <c r="CM857"/>
    </row>
    <row r="858" spans="1:115" x14ac:dyDescent="0.4">
      <c r="B858"/>
      <c r="G858"/>
      <c r="I858"/>
      <c r="Q858"/>
      <c r="R858"/>
      <c r="S858"/>
      <c r="T858"/>
      <c r="U858"/>
      <c r="V858"/>
      <c r="W858"/>
      <c r="X858"/>
      <c r="Y858"/>
      <c r="Z858"/>
      <c r="AA858"/>
      <c r="AB858"/>
      <c r="AC858"/>
      <c r="AD858"/>
      <c r="AE858"/>
      <c r="AF858"/>
      <c r="AG858"/>
      <c r="AH858"/>
      <c r="AI858"/>
      <c r="AJ858"/>
      <c r="AK858"/>
      <c r="AL858"/>
      <c r="AM858"/>
      <c r="AN858"/>
      <c r="AO858"/>
      <c r="AP858"/>
      <c r="AQ858"/>
      <c r="AR858"/>
      <c r="AS858"/>
      <c r="AT858"/>
      <c r="AU858"/>
      <c r="AV858"/>
      <c r="AW858"/>
      <c r="AX858"/>
      <c r="AY858"/>
      <c r="AZ858"/>
      <c r="BA858"/>
      <c r="BB858"/>
      <c r="BC858"/>
      <c r="BD858"/>
      <c r="BE858"/>
      <c r="BF858"/>
      <c r="BG858"/>
      <c r="BH858"/>
      <c r="BI858"/>
      <c r="BJ858"/>
      <c r="BK858"/>
      <c r="BL858"/>
      <c r="BM858"/>
      <c r="BN858"/>
      <c r="BO858"/>
      <c r="BP858"/>
      <c r="BQ858"/>
      <c r="BR858"/>
      <c r="BS858"/>
      <c r="BT858"/>
      <c r="BU858"/>
      <c r="BV858"/>
      <c r="BW858"/>
      <c r="BX858"/>
      <c r="BY858"/>
      <c r="BZ858"/>
      <c r="CA858"/>
      <c r="CB858"/>
      <c r="CC858"/>
      <c r="CD858"/>
      <c r="CE858"/>
      <c r="CF858"/>
      <c r="CG858"/>
      <c r="CH858"/>
      <c r="CI858"/>
      <c r="CJ858"/>
      <c r="CK858"/>
      <c r="CM858"/>
    </row>
    <row r="859" spans="1:115" x14ac:dyDescent="0.4">
      <c r="B859"/>
      <c r="G859"/>
      <c r="I859"/>
      <c r="Q859"/>
      <c r="R859"/>
      <c r="S859"/>
      <c r="T859"/>
      <c r="U859"/>
      <c r="V859"/>
      <c r="W859"/>
      <c r="X859"/>
      <c r="Y859"/>
      <c r="Z859"/>
      <c r="AA859"/>
      <c r="AB859"/>
      <c r="AC859"/>
      <c r="AD859"/>
      <c r="AE859"/>
      <c r="AF859"/>
      <c r="AG859"/>
      <c r="AH859"/>
      <c r="AI859"/>
      <c r="AJ859"/>
      <c r="AK859"/>
      <c r="AL859"/>
      <c r="AM859"/>
      <c r="AN859"/>
      <c r="AO859"/>
      <c r="AP859"/>
      <c r="AQ859"/>
      <c r="AR859"/>
      <c r="AS859"/>
      <c r="AT859"/>
      <c r="AU859"/>
      <c r="AV859"/>
      <c r="AW859"/>
      <c r="AX859"/>
      <c r="AY859"/>
      <c r="AZ859"/>
      <c r="BA859"/>
      <c r="BB859"/>
      <c r="BC859"/>
      <c r="BD859"/>
      <c r="BE859"/>
      <c r="BF859"/>
      <c r="BG859"/>
      <c r="BH859"/>
      <c r="BI859"/>
      <c r="BJ859"/>
      <c r="BK859"/>
      <c r="BL859"/>
      <c r="BM859"/>
      <c r="BN859"/>
      <c r="BO859"/>
      <c r="BP859"/>
      <c r="BQ859"/>
      <c r="BR859"/>
      <c r="BS859"/>
      <c r="BT859"/>
      <c r="BU859"/>
      <c r="BV859"/>
      <c r="BW859"/>
      <c r="BX859"/>
      <c r="BY859"/>
      <c r="BZ859"/>
      <c r="CA859"/>
      <c r="CB859"/>
      <c r="CC859"/>
      <c r="CD859"/>
      <c r="CE859"/>
      <c r="CF859"/>
      <c r="CG859"/>
      <c r="CH859"/>
      <c r="CI859"/>
      <c r="CJ859"/>
      <c r="CK859"/>
      <c r="CM859"/>
    </row>
    <row r="860" spans="1:115" x14ac:dyDescent="0.4">
      <c r="B860"/>
      <c r="G860"/>
      <c r="I860"/>
      <c r="Q860"/>
      <c r="R860"/>
      <c r="S860"/>
      <c r="T860"/>
      <c r="U860"/>
      <c r="V860"/>
      <c r="W860"/>
      <c r="X860"/>
      <c r="Y860"/>
      <c r="Z860"/>
      <c r="AA860"/>
      <c r="AB860"/>
      <c r="AC860"/>
      <c r="AD860"/>
      <c r="AE860"/>
      <c r="AF860"/>
      <c r="AG860"/>
      <c r="AH860"/>
      <c r="AI860"/>
      <c r="AJ860"/>
      <c r="AK860"/>
      <c r="AL860"/>
      <c r="AM860"/>
      <c r="AN860"/>
      <c r="AO860"/>
      <c r="AP860"/>
      <c r="AQ860"/>
      <c r="AR860"/>
      <c r="AS860"/>
      <c r="AT860"/>
      <c r="AU860"/>
      <c r="AV860"/>
      <c r="AW860"/>
      <c r="AX860"/>
      <c r="AY860"/>
      <c r="AZ860"/>
      <c r="BA860"/>
      <c r="BB860"/>
      <c r="BC860"/>
      <c r="BD860"/>
      <c r="BE860"/>
      <c r="BF860"/>
      <c r="BG860"/>
      <c r="BH860"/>
      <c r="BI860"/>
      <c r="BJ860"/>
      <c r="BK860"/>
      <c r="BL860"/>
      <c r="BM860"/>
      <c r="BN860"/>
      <c r="BO860"/>
      <c r="BP860"/>
      <c r="BQ860"/>
      <c r="BR860"/>
      <c r="BS860"/>
      <c r="BT860"/>
      <c r="BU860"/>
      <c r="BV860"/>
      <c r="BW860"/>
      <c r="BX860"/>
      <c r="BY860"/>
      <c r="BZ860"/>
      <c r="CA860"/>
      <c r="CB860"/>
      <c r="CC860"/>
      <c r="CD860"/>
      <c r="CE860"/>
      <c r="CF860"/>
      <c r="CG860"/>
      <c r="CH860"/>
      <c r="CI860"/>
      <c r="CJ860"/>
      <c r="CK860"/>
      <c r="CM860"/>
    </row>
    <row r="861" spans="1:115" s="27" customFormat="1" x14ac:dyDescent="0.4">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c r="AL861"/>
      <c r="AM861"/>
      <c r="AN861"/>
      <c r="AO861"/>
      <c r="AP861"/>
      <c r="AQ861"/>
      <c r="AR861"/>
      <c r="AS861"/>
      <c r="AT861"/>
      <c r="AU861"/>
      <c r="AV861"/>
      <c r="AW861"/>
      <c r="AX861"/>
      <c r="AY861"/>
      <c r="AZ861"/>
      <c r="BA861"/>
      <c r="BB861"/>
      <c r="BC861"/>
      <c r="BD861"/>
      <c r="BE861"/>
      <c r="BF861"/>
      <c r="BG861"/>
      <c r="BH861"/>
      <c r="BI861"/>
      <c r="BJ861"/>
      <c r="BK861"/>
      <c r="BL861"/>
      <c r="BM861"/>
      <c r="BN861"/>
      <c r="BO861"/>
      <c r="BP861"/>
      <c r="BQ861"/>
      <c r="BR861"/>
      <c r="BS861"/>
      <c r="BT861"/>
      <c r="BU861"/>
      <c r="BV861"/>
      <c r="BW861"/>
      <c r="BX861"/>
      <c r="BY861"/>
      <c r="BZ861"/>
      <c r="CA861"/>
      <c r="CB861"/>
      <c r="CC861"/>
      <c r="CD861"/>
      <c r="CE861"/>
      <c r="CF861"/>
      <c r="CG861"/>
      <c r="CH861"/>
      <c r="CI861"/>
      <c r="CJ861"/>
      <c r="CK861"/>
      <c r="CL861"/>
      <c r="CM861"/>
      <c r="CN861"/>
      <c r="CO861"/>
      <c r="CP861"/>
      <c r="CQ861"/>
      <c r="CR861"/>
      <c r="CS861"/>
      <c r="CT861"/>
      <c r="CU861"/>
      <c r="CV861"/>
      <c r="CW861"/>
      <c r="CX861"/>
      <c r="CY861"/>
      <c r="CZ861"/>
      <c r="DA861"/>
      <c r="DB861"/>
      <c r="DC861"/>
      <c r="DD861"/>
      <c r="DE861"/>
      <c r="DF861"/>
      <c r="DG861"/>
      <c r="DH861"/>
      <c r="DI861"/>
      <c r="DJ861"/>
      <c r="DK861"/>
    </row>
    <row r="862" spans="1:115" x14ac:dyDescent="0.4">
      <c r="B862"/>
      <c r="G862"/>
      <c r="I862"/>
      <c r="Q862"/>
      <c r="R862"/>
      <c r="S862"/>
      <c r="T862"/>
      <c r="U862"/>
      <c r="V862"/>
      <c r="W862"/>
      <c r="X862"/>
      <c r="Y862"/>
      <c r="Z862"/>
      <c r="AA862"/>
      <c r="AB862"/>
      <c r="AC862"/>
      <c r="AD862"/>
      <c r="AE862"/>
      <c r="AF862"/>
      <c r="AG862"/>
      <c r="AH862"/>
      <c r="AI862"/>
      <c r="AJ862"/>
      <c r="AK862"/>
      <c r="AL862"/>
      <c r="AM862"/>
      <c r="AN862"/>
      <c r="AO862"/>
      <c r="AP862"/>
      <c r="AQ862"/>
      <c r="AR862"/>
      <c r="AS862"/>
      <c r="AT862"/>
      <c r="AU862"/>
      <c r="AV862"/>
      <c r="AW862"/>
      <c r="AX862"/>
      <c r="AY862"/>
      <c r="AZ862"/>
      <c r="BA862"/>
      <c r="BB862"/>
      <c r="BC862"/>
      <c r="BD862"/>
      <c r="BE862"/>
      <c r="BF862"/>
      <c r="BG862"/>
      <c r="BH862"/>
      <c r="BI862"/>
      <c r="BJ862"/>
      <c r="BK862"/>
      <c r="BL862"/>
      <c r="BM862"/>
      <c r="BN862"/>
      <c r="BO862"/>
      <c r="BP862"/>
      <c r="BQ862"/>
      <c r="BR862"/>
      <c r="BS862"/>
      <c r="BT862"/>
      <c r="BU862"/>
      <c r="BV862"/>
      <c r="BW862"/>
      <c r="BX862"/>
      <c r="BY862"/>
      <c r="BZ862"/>
      <c r="CA862"/>
      <c r="CB862"/>
      <c r="CC862"/>
      <c r="CD862"/>
      <c r="CE862"/>
      <c r="CF862"/>
      <c r="CG862"/>
      <c r="CH862"/>
      <c r="CI862"/>
      <c r="CJ862"/>
      <c r="CK862"/>
      <c r="CM862"/>
    </row>
    <row r="863" spans="1:115" x14ac:dyDescent="0.4">
      <c r="B863"/>
      <c r="G863"/>
      <c r="I863"/>
      <c r="Q863"/>
      <c r="R863"/>
      <c r="S863"/>
      <c r="T863"/>
      <c r="U863"/>
      <c r="V863"/>
      <c r="W863"/>
      <c r="X863"/>
      <c r="Y863"/>
      <c r="Z863"/>
      <c r="AA863"/>
      <c r="AB863"/>
      <c r="AC863"/>
      <c r="AD863"/>
      <c r="AE863"/>
      <c r="AF863"/>
      <c r="AG863"/>
      <c r="AH863"/>
      <c r="AI863"/>
      <c r="AJ863"/>
      <c r="AK863"/>
      <c r="AL863"/>
      <c r="AM863"/>
      <c r="AN863"/>
      <c r="AO863"/>
      <c r="AP863"/>
      <c r="AQ863"/>
      <c r="AR863"/>
      <c r="AS863"/>
      <c r="AT863"/>
      <c r="AU863"/>
      <c r="AV863"/>
      <c r="AW863"/>
      <c r="AX863"/>
      <c r="AY863"/>
      <c r="AZ863"/>
      <c r="BA863"/>
      <c r="BB863"/>
      <c r="BC863"/>
      <c r="BD863"/>
      <c r="BE863"/>
      <c r="BF863"/>
      <c r="BG863"/>
      <c r="BH863"/>
      <c r="BI863"/>
      <c r="BJ863"/>
      <c r="BK863"/>
      <c r="BL863"/>
      <c r="BM863"/>
      <c r="BN863"/>
      <c r="BO863"/>
      <c r="BP863"/>
      <c r="BQ863"/>
      <c r="BR863"/>
      <c r="BS863"/>
      <c r="BT863"/>
      <c r="BU863"/>
      <c r="BV863"/>
      <c r="BW863"/>
      <c r="BX863"/>
      <c r="BY863"/>
      <c r="BZ863"/>
      <c r="CA863"/>
      <c r="CB863"/>
      <c r="CC863"/>
      <c r="CD863"/>
      <c r="CE863"/>
      <c r="CF863"/>
      <c r="CG863"/>
      <c r="CH863"/>
      <c r="CI863"/>
      <c r="CJ863"/>
      <c r="CK863"/>
      <c r="CM863"/>
    </row>
    <row r="864" spans="1:115" x14ac:dyDescent="0.4">
      <c r="B864"/>
      <c r="G864"/>
      <c r="I864"/>
      <c r="Q864"/>
      <c r="R864"/>
      <c r="S864"/>
      <c r="T864"/>
      <c r="U864"/>
      <c r="V864"/>
      <c r="W864"/>
      <c r="X864"/>
      <c r="Y864"/>
      <c r="Z864"/>
      <c r="AA864"/>
      <c r="AB864"/>
      <c r="AC864"/>
      <c r="AD864"/>
      <c r="AE864"/>
      <c r="AF864"/>
      <c r="AG864"/>
      <c r="AH864"/>
      <c r="AI864"/>
      <c r="AJ864"/>
      <c r="AK864"/>
      <c r="AL864"/>
      <c r="AM864"/>
      <c r="AN864"/>
      <c r="AO864"/>
      <c r="AP864"/>
      <c r="AQ864"/>
      <c r="AR864"/>
      <c r="AS864"/>
      <c r="AT864"/>
      <c r="AU864"/>
      <c r="AV864"/>
      <c r="AW864"/>
      <c r="AX864"/>
      <c r="AY864"/>
      <c r="AZ864"/>
      <c r="BA864"/>
      <c r="BB864"/>
      <c r="BC864"/>
      <c r="BD864"/>
      <c r="BE864"/>
      <c r="BF864"/>
      <c r="BG864"/>
      <c r="BH864"/>
      <c r="BI864"/>
      <c r="BJ864"/>
      <c r="BK864"/>
      <c r="BL864"/>
      <c r="BM864"/>
      <c r="BN864"/>
      <c r="BO864"/>
      <c r="BP864"/>
      <c r="BQ864"/>
      <c r="BR864"/>
      <c r="BS864"/>
      <c r="BT864"/>
      <c r="BU864"/>
      <c r="BV864"/>
      <c r="BW864"/>
      <c r="BX864"/>
      <c r="BY864"/>
      <c r="BZ864"/>
      <c r="CA864"/>
      <c r="CB864"/>
      <c r="CC864"/>
      <c r="CD864"/>
      <c r="CE864"/>
      <c r="CF864"/>
      <c r="CG864"/>
      <c r="CH864"/>
      <c r="CI864"/>
      <c r="CJ864"/>
      <c r="CK864"/>
      <c r="CM864"/>
    </row>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ht="16.5" customHeight="1" x14ac:dyDescent="0.4"/>
    <row r="943" customFormat="1" ht="16.5" customHeight="1" x14ac:dyDescent="0.4"/>
    <row r="944" customFormat="1" ht="16.5" customHeigh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customFormat="1" x14ac:dyDescent="0.4"/>
    <row r="1090" customFormat="1" x14ac:dyDescent="0.4"/>
    <row r="1091" customFormat="1" x14ac:dyDescent="0.4"/>
    <row r="1092" customFormat="1" x14ac:dyDescent="0.4"/>
    <row r="1093" customFormat="1" x14ac:dyDescent="0.4"/>
    <row r="1094" customFormat="1" x14ac:dyDescent="0.4"/>
    <row r="1095" customFormat="1" x14ac:dyDescent="0.4"/>
    <row r="1096" customFormat="1" x14ac:dyDescent="0.4"/>
    <row r="1097" customFormat="1" x14ac:dyDescent="0.4"/>
    <row r="1098" customFormat="1" x14ac:dyDescent="0.4"/>
    <row r="1099" customFormat="1" x14ac:dyDescent="0.4"/>
    <row r="1100" customFormat="1" x14ac:dyDescent="0.4"/>
    <row r="1101" customFormat="1" x14ac:dyDescent="0.4"/>
    <row r="1102" customFormat="1" x14ac:dyDescent="0.4"/>
    <row r="1103" customFormat="1" x14ac:dyDescent="0.4"/>
    <row r="1104" customFormat="1" x14ac:dyDescent="0.4"/>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spans="1:115" x14ac:dyDescent="0.4">
      <c r="B1169"/>
      <c r="G1169"/>
      <c r="I1169"/>
      <c r="Q1169"/>
      <c r="R1169"/>
      <c r="S1169"/>
      <c r="T1169"/>
      <c r="U1169"/>
      <c r="V1169"/>
      <c r="W1169"/>
      <c r="X1169"/>
      <c r="Y1169"/>
      <c r="Z1169"/>
      <c r="AA1169"/>
      <c r="AB1169"/>
      <c r="AC1169"/>
      <c r="AD1169"/>
      <c r="AE1169"/>
      <c r="AF1169"/>
      <c r="AG1169"/>
      <c r="AH1169"/>
      <c r="AI1169"/>
      <c r="AJ1169"/>
      <c r="AK1169"/>
      <c r="AL1169"/>
      <c r="AM1169"/>
      <c r="AN1169"/>
      <c r="AO1169"/>
      <c r="AP1169"/>
      <c r="AQ1169"/>
      <c r="AR1169"/>
      <c r="AS1169"/>
      <c r="AT1169"/>
      <c r="AU1169"/>
      <c r="AV1169"/>
      <c r="AW1169"/>
      <c r="AX1169"/>
      <c r="AY1169"/>
      <c r="AZ1169"/>
      <c r="BA1169"/>
      <c r="BB1169"/>
      <c r="BC1169"/>
      <c r="BD1169"/>
      <c r="BE1169"/>
      <c r="BF1169"/>
      <c r="BG1169"/>
      <c r="BH1169"/>
      <c r="BI1169"/>
      <c r="BJ1169"/>
      <c r="BK1169"/>
      <c r="BL1169"/>
      <c r="BM1169"/>
      <c r="BN1169"/>
      <c r="BO1169"/>
      <c r="BP1169"/>
      <c r="BQ1169"/>
      <c r="BR1169"/>
      <c r="BS1169"/>
      <c r="BT1169"/>
      <c r="BU1169"/>
      <c r="BV1169"/>
      <c r="BW1169"/>
      <c r="BX1169"/>
      <c r="BY1169"/>
      <c r="BZ1169"/>
      <c r="CA1169"/>
      <c r="CB1169"/>
      <c r="CC1169"/>
      <c r="CD1169"/>
      <c r="CE1169"/>
      <c r="CF1169"/>
      <c r="CG1169"/>
      <c r="CH1169"/>
      <c r="CI1169"/>
      <c r="CJ1169"/>
      <c r="CK1169"/>
      <c r="CM1169"/>
    </row>
    <row r="1170" spans="1:115" x14ac:dyDescent="0.4">
      <c r="B1170"/>
      <c r="G1170"/>
      <c r="I1170"/>
      <c r="Q1170"/>
      <c r="R1170"/>
      <c r="S1170"/>
      <c r="T1170"/>
      <c r="U1170"/>
      <c r="V1170"/>
      <c r="W1170"/>
      <c r="X1170"/>
      <c r="Y1170"/>
      <c r="Z1170"/>
      <c r="AA1170"/>
      <c r="AB1170"/>
      <c r="AC1170"/>
      <c r="AD1170"/>
      <c r="AE1170"/>
      <c r="AF1170"/>
      <c r="AG1170"/>
      <c r="AH1170"/>
      <c r="AI1170"/>
      <c r="AJ1170"/>
      <c r="AK1170"/>
      <c r="AL1170"/>
      <c r="AM1170"/>
      <c r="AN1170"/>
      <c r="AO1170"/>
      <c r="AP1170"/>
      <c r="AQ1170"/>
      <c r="AR1170"/>
      <c r="AS1170"/>
      <c r="AT1170"/>
      <c r="AU1170"/>
      <c r="AV1170"/>
      <c r="AW1170"/>
      <c r="AX1170"/>
      <c r="AY1170"/>
      <c r="AZ1170"/>
      <c r="BA1170"/>
      <c r="BB1170"/>
      <c r="BC1170"/>
      <c r="BD1170"/>
      <c r="BE1170"/>
      <c r="BF1170"/>
      <c r="BG1170"/>
      <c r="BH1170"/>
      <c r="BI1170"/>
      <c r="BJ1170"/>
      <c r="BK1170"/>
      <c r="BL1170"/>
      <c r="BM1170"/>
      <c r="BN1170"/>
      <c r="BO1170"/>
      <c r="BP1170"/>
      <c r="BQ1170"/>
      <c r="BR1170"/>
      <c r="BS1170"/>
      <c r="BT1170"/>
      <c r="BU1170"/>
      <c r="BV1170"/>
      <c r="BW1170"/>
      <c r="BX1170"/>
      <c r="BY1170"/>
      <c r="BZ1170"/>
      <c r="CA1170"/>
      <c r="CB1170"/>
      <c r="CC1170"/>
      <c r="CD1170"/>
      <c r="CE1170"/>
      <c r="CF1170"/>
      <c r="CG1170"/>
      <c r="CH1170"/>
      <c r="CI1170"/>
      <c r="CJ1170"/>
      <c r="CK1170"/>
      <c r="CM1170"/>
    </row>
    <row r="1171" spans="1:115" x14ac:dyDescent="0.4">
      <c r="B1171"/>
      <c r="G1171"/>
      <c r="I1171"/>
      <c r="Q1171"/>
      <c r="R1171"/>
      <c r="S1171"/>
      <c r="T1171"/>
      <c r="U1171"/>
      <c r="V1171"/>
      <c r="W1171"/>
      <c r="X1171"/>
      <c r="Y1171"/>
      <c r="Z1171"/>
      <c r="AA1171"/>
      <c r="AB1171"/>
      <c r="AC1171"/>
      <c r="AD1171"/>
      <c r="AE1171"/>
      <c r="AF1171"/>
      <c r="AG1171"/>
      <c r="AH1171"/>
      <c r="AI1171"/>
      <c r="AJ1171"/>
      <c r="AK1171"/>
      <c r="AL1171"/>
      <c r="AM1171"/>
      <c r="AN1171"/>
      <c r="AO1171"/>
      <c r="AP1171"/>
      <c r="AQ1171"/>
      <c r="AR1171"/>
      <c r="AS1171"/>
      <c r="AT1171"/>
      <c r="AU1171"/>
      <c r="AV1171"/>
      <c r="AW1171"/>
      <c r="AX1171"/>
      <c r="AY1171"/>
      <c r="AZ1171"/>
      <c r="BA1171"/>
      <c r="BB1171"/>
      <c r="BC1171"/>
      <c r="BD1171"/>
      <c r="BE1171"/>
      <c r="BF1171"/>
      <c r="BG1171"/>
      <c r="BH1171"/>
      <c r="BI1171"/>
      <c r="BJ1171"/>
      <c r="BK1171"/>
      <c r="BL1171"/>
      <c r="BM1171"/>
      <c r="BN1171"/>
      <c r="BO1171"/>
      <c r="BP1171"/>
      <c r="BQ1171"/>
      <c r="BR1171"/>
      <c r="BS1171"/>
      <c r="BT1171"/>
      <c r="BU1171"/>
      <c r="BV1171"/>
      <c r="BW1171"/>
      <c r="BX1171"/>
      <c r="BY1171"/>
      <c r="BZ1171"/>
      <c r="CA1171"/>
      <c r="CB1171"/>
      <c r="CC1171"/>
      <c r="CD1171"/>
      <c r="CE1171"/>
      <c r="CF1171"/>
      <c r="CG1171"/>
      <c r="CH1171"/>
      <c r="CI1171"/>
      <c r="CJ1171"/>
      <c r="CK1171"/>
      <c r="CM1171"/>
    </row>
    <row r="1172" spans="1:115" x14ac:dyDescent="0.4">
      <c r="B1172"/>
      <c r="G1172"/>
      <c r="I1172"/>
      <c r="Q1172"/>
      <c r="R1172"/>
      <c r="S1172"/>
      <c r="T1172"/>
      <c r="U1172"/>
      <c r="V1172"/>
      <c r="W1172"/>
      <c r="X1172"/>
      <c r="Y1172"/>
      <c r="Z1172"/>
      <c r="AA1172"/>
      <c r="AB1172"/>
      <c r="AC1172"/>
      <c r="AD1172"/>
      <c r="AE1172"/>
      <c r="AF1172"/>
      <c r="AG1172"/>
      <c r="AH1172"/>
      <c r="AI1172"/>
      <c r="AJ1172"/>
      <c r="AK1172"/>
      <c r="AL1172"/>
      <c r="AM1172"/>
      <c r="AN1172"/>
      <c r="AO1172"/>
      <c r="AP1172"/>
      <c r="AQ1172"/>
      <c r="AR1172"/>
      <c r="AS1172"/>
      <c r="AT1172"/>
      <c r="AU1172"/>
      <c r="AV1172"/>
      <c r="AW1172"/>
      <c r="AX1172"/>
      <c r="AY1172"/>
      <c r="AZ1172"/>
      <c r="BA1172"/>
      <c r="BB1172"/>
      <c r="BC1172"/>
      <c r="BD1172"/>
      <c r="BE1172"/>
      <c r="BF1172"/>
      <c r="BG1172"/>
      <c r="BH1172"/>
      <c r="BI1172"/>
      <c r="BJ1172"/>
      <c r="BK1172"/>
      <c r="BL1172"/>
      <c r="BM1172"/>
      <c r="BN1172"/>
      <c r="BO1172"/>
      <c r="BP1172"/>
      <c r="BQ1172"/>
      <c r="BR1172"/>
      <c r="BS1172"/>
      <c r="BT1172"/>
      <c r="BU1172"/>
      <c r="BV1172"/>
      <c r="BW1172"/>
      <c r="BX1172"/>
      <c r="BY1172"/>
      <c r="BZ1172"/>
      <c r="CA1172"/>
      <c r="CB1172"/>
      <c r="CC1172"/>
      <c r="CD1172"/>
      <c r="CE1172"/>
      <c r="CF1172"/>
      <c r="CG1172"/>
      <c r="CH1172"/>
      <c r="CI1172"/>
      <c r="CJ1172"/>
      <c r="CK1172"/>
      <c r="CM1172"/>
    </row>
    <row r="1173" spans="1:115" x14ac:dyDescent="0.4">
      <c r="B1173"/>
      <c r="G1173"/>
      <c r="I1173"/>
      <c r="Q1173"/>
      <c r="R1173"/>
      <c r="S1173"/>
      <c r="T1173"/>
      <c r="U1173"/>
      <c r="V1173"/>
      <c r="W1173"/>
      <c r="X1173"/>
      <c r="Y1173"/>
      <c r="Z1173"/>
      <c r="AA1173"/>
      <c r="AB1173"/>
      <c r="AC1173"/>
      <c r="AD1173"/>
      <c r="AE1173"/>
      <c r="AF1173"/>
      <c r="AG1173"/>
      <c r="AH1173"/>
      <c r="AI1173"/>
      <c r="AJ1173"/>
      <c r="AK1173"/>
      <c r="AL1173"/>
      <c r="AM1173"/>
      <c r="AN1173"/>
      <c r="AO1173"/>
      <c r="AP1173"/>
      <c r="AQ1173"/>
      <c r="AR1173"/>
      <c r="AS1173"/>
      <c r="AT1173"/>
      <c r="AU1173"/>
      <c r="AV1173"/>
      <c r="AW1173"/>
      <c r="AX1173"/>
      <c r="AY1173"/>
      <c r="AZ1173"/>
      <c r="BA1173"/>
      <c r="BB1173"/>
      <c r="BC1173"/>
      <c r="BD1173"/>
      <c r="BE1173"/>
      <c r="BF1173"/>
      <c r="BG1173"/>
      <c r="BH1173"/>
      <c r="BI1173"/>
      <c r="BJ1173"/>
      <c r="BK1173"/>
      <c r="BL1173"/>
      <c r="BM1173"/>
      <c r="BN1173"/>
      <c r="BO1173"/>
      <c r="BP1173"/>
      <c r="BQ1173"/>
      <c r="BR1173"/>
      <c r="BS1173"/>
      <c r="BT1173"/>
      <c r="BU1173"/>
      <c r="BV1173"/>
      <c r="BW1173"/>
      <c r="BX1173"/>
      <c r="BY1173"/>
      <c r="BZ1173"/>
      <c r="CA1173"/>
      <c r="CB1173"/>
      <c r="CC1173"/>
      <c r="CD1173"/>
      <c r="CE1173"/>
      <c r="CF1173"/>
      <c r="CG1173"/>
      <c r="CH1173"/>
      <c r="CI1173"/>
      <c r="CJ1173"/>
      <c r="CK1173"/>
      <c r="CM1173"/>
    </row>
    <row r="1174" spans="1:115" s="160" customFormat="1" x14ac:dyDescent="0.4">
      <c r="A1174"/>
      <c r="B1174"/>
      <c r="C1174"/>
      <c r="D1174"/>
      <c r="E1174"/>
      <c r="F1174"/>
      <c r="G1174"/>
      <c r="H1174"/>
      <c r="I1174"/>
      <c r="J1174"/>
      <c r="K1174"/>
      <c r="L1174"/>
      <c r="M1174"/>
      <c r="N1174"/>
      <c r="O1174"/>
      <c r="P1174"/>
      <c r="Q1174"/>
      <c r="R1174"/>
      <c r="S1174"/>
      <c r="T1174"/>
      <c r="U1174"/>
      <c r="V1174"/>
      <c r="W1174"/>
      <c r="X1174"/>
      <c r="Y1174"/>
      <c r="Z1174"/>
      <c r="AA1174"/>
      <c r="AB1174"/>
      <c r="AC1174"/>
      <c r="AD1174"/>
      <c r="AE1174"/>
      <c r="AF1174"/>
      <c r="AG1174"/>
      <c r="AH1174"/>
      <c r="AI1174"/>
      <c r="AJ1174"/>
      <c r="AK1174"/>
      <c r="AL1174"/>
      <c r="AM1174"/>
      <c r="AN1174"/>
      <c r="AO1174"/>
      <c r="AP1174"/>
      <c r="AQ1174"/>
      <c r="AR1174"/>
      <c r="AS1174"/>
      <c r="AT1174"/>
      <c r="AU1174"/>
      <c r="AV1174"/>
      <c r="AW1174"/>
      <c r="AX1174"/>
      <c r="AY1174"/>
      <c r="AZ1174"/>
      <c r="BA1174"/>
      <c r="BB1174"/>
      <c r="BC1174"/>
      <c r="BD1174"/>
      <c r="BE1174"/>
      <c r="BF1174"/>
      <c r="BG1174"/>
      <c r="BH1174"/>
      <c r="BI1174"/>
      <c r="BJ1174"/>
      <c r="BK1174"/>
      <c r="BL1174"/>
      <c r="BM1174"/>
      <c r="BN1174"/>
      <c r="BO1174"/>
      <c r="BP1174"/>
      <c r="BQ1174"/>
      <c r="BR1174"/>
      <c r="BS1174"/>
      <c r="BT1174"/>
      <c r="BU1174"/>
      <c r="BV1174"/>
      <c r="BW1174"/>
      <c r="BX1174"/>
      <c r="BY1174"/>
      <c r="BZ1174"/>
      <c r="CA1174"/>
      <c r="CB1174"/>
      <c r="CC1174"/>
      <c r="CD1174"/>
      <c r="CE1174"/>
      <c r="CF1174"/>
      <c r="CG1174"/>
      <c r="CH1174"/>
      <c r="CI1174"/>
      <c r="CJ1174"/>
      <c r="CK1174"/>
      <c r="CL1174"/>
      <c r="CM1174"/>
      <c r="CN1174"/>
      <c r="CO1174"/>
      <c r="CP1174"/>
      <c r="CQ1174"/>
      <c r="CR1174"/>
      <c r="CS1174"/>
      <c r="CT1174"/>
      <c r="CU1174"/>
      <c r="CV1174"/>
      <c r="CW1174"/>
      <c r="CX1174"/>
      <c r="CY1174"/>
      <c r="CZ1174"/>
      <c r="DA1174"/>
      <c r="DB1174"/>
      <c r="DC1174"/>
      <c r="DD1174"/>
      <c r="DE1174"/>
      <c r="DF1174"/>
      <c r="DG1174"/>
      <c r="DH1174"/>
      <c r="DI1174"/>
      <c r="DJ1174"/>
      <c r="DK1174"/>
    </row>
    <row r="1175" spans="1:115" x14ac:dyDescent="0.4">
      <c r="B1175"/>
      <c r="G1175"/>
      <c r="I1175"/>
      <c r="Q1175"/>
      <c r="R1175"/>
      <c r="S1175"/>
      <c r="T1175"/>
      <c r="U1175"/>
      <c r="V1175"/>
      <c r="W1175"/>
      <c r="X1175"/>
      <c r="Y1175"/>
      <c r="Z1175"/>
      <c r="AA1175"/>
      <c r="AB1175"/>
      <c r="AC1175"/>
      <c r="AD1175"/>
      <c r="AE1175"/>
      <c r="AF1175"/>
      <c r="AG1175"/>
      <c r="AH1175"/>
      <c r="AI1175"/>
      <c r="AJ1175"/>
      <c r="AK1175"/>
      <c r="AL1175"/>
      <c r="AM1175"/>
      <c r="AN1175"/>
      <c r="AO1175"/>
      <c r="AP1175"/>
      <c r="AQ1175"/>
      <c r="AR1175"/>
      <c r="AS1175"/>
      <c r="AT1175"/>
      <c r="AU1175"/>
      <c r="AV1175"/>
      <c r="AW1175"/>
      <c r="AX1175"/>
      <c r="AY1175"/>
      <c r="AZ1175"/>
      <c r="BA1175"/>
      <c r="BB1175"/>
      <c r="BC1175"/>
      <c r="BD1175"/>
      <c r="BE1175"/>
      <c r="BF1175"/>
      <c r="BG1175"/>
      <c r="BH1175"/>
      <c r="BI1175"/>
      <c r="BJ1175"/>
      <c r="BK1175"/>
      <c r="BL1175"/>
      <c r="BM1175"/>
      <c r="BN1175"/>
      <c r="BO1175"/>
      <c r="BP1175"/>
      <c r="BQ1175"/>
      <c r="BR1175"/>
      <c r="BS1175"/>
      <c r="BT1175"/>
      <c r="BU1175"/>
      <c r="BV1175"/>
      <c r="BW1175"/>
      <c r="BX1175"/>
      <c r="BY1175"/>
      <c r="BZ1175"/>
      <c r="CA1175"/>
      <c r="CB1175"/>
      <c r="CC1175"/>
      <c r="CD1175"/>
      <c r="CE1175"/>
      <c r="CF1175"/>
      <c r="CG1175"/>
      <c r="CH1175"/>
      <c r="CI1175"/>
      <c r="CJ1175"/>
      <c r="CK1175"/>
      <c r="CM1175"/>
    </row>
    <row r="1176" spans="1:115" x14ac:dyDescent="0.4">
      <c r="B1176"/>
      <c r="G1176"/>
      <c r="I1176"/>
      <c r="Q1176"/>
      <c r="R1176"/>
      <c r="S1176"/>
      <c r="T1176"/>
      <c r="U1176"/>
      <c r="V1176"/>
      <c r="W1176"/>
      <c r="X1176"/>
      <c r="Y1176"/>
      <c r="Z1176"/>
      <c r="AA1176"/>
      <c r="AB1176"/>
      <c r="AC1176"/>
      <c r="AD1176"/>
      <c r="AE1176"/>
      <c r="AF1176"/>
      <c r="AG1176"/>
      <c r="AH1176"/>
      <c r="AI1176"/>
      <c r="AJ1176"/>
      <c r="AK1176"/>
      <c r="AL1176"/>
      <c r="AM1176"/>
      <c r="AN1176"/>
      <c r="AO1176"/>
      <c r="AP1176"/>
      <c r="AQ1176"/>
      <c r="AR1176"/>
      <c r="AS1176"/>
      <c r="AT1176"/>
      <c r="AU1176"/>
      <c r="AV1176"/>
      <c r="AW1176"/>
      <c r="AX1176"/>
      <c r="AY1176"/>
      <c r="AZ1176"/>
      <c r="BA1176"/>
      <c r="BB1176"/>
      <c r="BC1176"/>
      <c r="BD1176"/>
      <c r="BE1176"/>
      <c r="BF1176"/>
      <c r="BG1176"/>
      <c r="BH1176"/>
      <c r="BI1176"/>
      <c r="BJ1176"/>
      <c r="BK1176"/>
      <c r="BL1176"/>
      <c r="BM1176"/>
      <c r="BN1176"/>
      <c r="BO1176"/>
      <c r="BP1176"/>
      <c r="BQ1176"/>
      <c r="BR1176"/>
      <c r="BS1176"/>
      <c r="BT1176"/>
      <c r="BU1176"/>
      <c r="BV1176"/>
      <c r="BW1176"/>
      <c r="BX1176"/>
      <c r="BY1176"/>
      <c r="BZ1176"/>
      <c r="CA1176"/>
      <c r="CB1176"/>
      <c r="CC1176"/>
      <c r="CD1176"/>
      <c r="CE1176"/>
      <c r="CF1176"/>
      <c r="CG1176"/>
      <c r="CH1176"/>
      <c r="CI1176"/>
      <c r="CJ1176"/>
      <c r="CK1176"/>
      <c r="CM1176"/>
    </row>
    <row r="1177" spans="1:115" x14ac:dyDescent="0.4">
      <c r="B1177"/>
      <c r="G1177"/>
      <c r="I1177"/>
      <c r="Q1177"/>
      <c r="R1177"/>
      <c r="S1177"/>
      <c r="T1177"/>
      <c r="U1177"/>
      <c r="V1177"/>
      <c r="W1177"/>
      <c r="X1177"/>
      <c r="Y1177"/>
      <c r="Z1177"/>
      <c r="AA1177"/>
      <c r="AB1177"/>
      <c r="AC1177"/>
      <c r="AD1177"/>
      <c r="AE1177"/>
      <c r="AF1177"/>
      <c r="AG1177"/>
      <c r="AH1177"/>
      <c r="AI1177"/>
      <c r="AJ1177"/>
      <c r="AK1177"/>
      <c r="AL1177"/>
      <c r="AM1177"/>
      <c r="AN1177"/>
      <c r="AO1177"/>
      <c r="AP1177"/>
      <c r="AQ1177"/>
      <c r="AR1177"/>
      <c r="AS1177"/>
      <c r="AT1177"/>
      <c r="AU1177"/>
      <c r="AV1177"/>
      <c r="AW1177"/>
      <c r="AX1177"/>
      <c r="AY1177"/>
      <c r="AZ1177"/>
      <c r="BA1177"/>
      <c r="BB1177"/>
      <c r="BC1177"/>
      <c r="BD1177"/>
      <c r="BE1177"/>
      <c r="BF1177"/>
      <c r="BG1177"/>
      <c r="BH1177"/>
      <c r="BI1177"/>
      <c r="BJ1177"/>
      <c r="BK1177"/>
      <c r="BL1177"/>
      <c r="BM1177"/>
      <c r="BN1177"/>
      <c r="BO1177"/>
      <c r="BP1177"/>
      <c r="BQ1177"/>
      <c r="BR1177"/>
      <c r="BS1177"/>
      <c r="BT1177"/>
      <c r="BU1177"/>
      <c r="BV1177"/>
      <c r="BW1177"/>
      <c r="BX1177"/>
      <c r="BY1177"/>
      <c r="BZ1177"/>
      <c r="CA1177"/>
      <c r="CB1177"/>
      <c r="CC1177"/>
      <c r="CD1177"/>
      <c r="CE1177"/>
      <c r="CF1177"/>
      <c r="CG1177"/>
      <c r="CH1177"/>
      <c r="CI1177"/>
      <c r="CJ1177"/>
      <c r="CK1177"/>
      <c r="CM1177"/>
    </row>
    <row r="1178" spans="1:115" x14ac:dyDescent="0.4">
      <c r="B1178"/>
      <c r="G1178"/>
      <c r="I1178"/>
      <c r="Q1178"/>
      <c r="R1178"/>
      <c r="S1178"/>
      <c r="T1178"/>
      <c r="U1178"/>
      <c r="V1178"/>
      <c r="W1178"/>
      <c r="X1178"/>
      <c r="Y1178"/>
      <c r="Z1178"/>
      <c r="AA1178"/>
      <c r="AB1178"/>
      <c r="AC1178"/>
      <c r="AD1178"/>
      <c r="AE1178"/>
      <c r="AF1178"/>
      <c r="AG1178"/>
      <c r="AH1178"/>
      <c r="AI1178"/>
      <c r="AJ1178"/>
      <c r="AK1178"/>
      <c r="AL1178"/>
      <c r="AM1178"/>
      <c r="AN1178"/>
      <c r="AO1178"/>
      <c r="AP1178"/>
      <c r="AQ1178"/>
      <c r="AR1178"/>
      <c r="AS1178"/>
      <c r="AT1178"/>
      <c r="AU1178"/>
      <c r="AV1178"/>
      <c r="AW1178"/>
      <c r="AX1178"/>
      <c r="AY1178"/>
      <c r="AZ1178"/>
      <c r="BA1178"/>
      <c r="BB1178"/>
      <c r="BC1178"/>
      <c r="BD1178"/>
      <c r="BE1178"/>
      <c r="BF1178"/>
      <c r="BG1178"/>
      <c r="BH1178"/>
      <c r="BI1178"/>
      <c r="BJ1178"/>
      <c r="BK1178"/>
      <c r="BL1178"/>
      <c r="BM1178"/>
      <c r="BN1178"/>
      <c r="BO1178"/>
      <c r="BP1178"/>
      <c r="BQ1178"/>
      <c r="BR1178"/>
      <c r="BS1178"/>
      <c r="BT1178"/>
      <c r="BU1178"/>
      <c r="BV1178"/>
      <c r="BW1178"/>
      <c r="BX1178"/>
      <c r="BY1178"/>
      <c r="BZ1178"/>
      <c r="CA1178"/>
      <c r="CB1178"/>
      <c r="CC1178"/>
      <c r="CD1178"/>
      <c r="CE1178"/>
      <c r="CF1178"/>
      <c r="CG1178"/>
      <c r="CH1178"/>
      <c r="CI1178"/>
      <c r="CJ1178"/>
      <c r="CK1178"/>
      <c r="CM1178"/>
    </row>
    <row r="1179" spans="1:115" x14ac:dyDescent="0.4">
      <c r="B1179"/>
      <c r="G1179"/>
      <c r="I1179"/>
      <c r="Q1179"/>
      <c r="R1179"/>
      <c r="S1179"/>
      <c r="T1179"/>
      <c r="U1179"/>
      <c r="V1179"/>
      <c r="W1179"/>
      <c r="X1179"/>
      <c r="Y1179"/>
      <c r="Z1179"/>
      <c r="AA1179"/>
      <c r="AB1179"/>
      <c r="AC1179"/>
      <c r="AD1179"/>
      <c r="AE1179"/>
      <c r="AF1179"/>
      <c r="AG1179"/>
      <c r="AH1179"/>
      <c r="AI1179"/>
      <c r="AJ1179"/>
      <c r="AK1179"/>
      <c r="AL1179"/>
      <c r="AM1179"/>
      <c r="AN1179"/>
      <c r="AO1179"/>
      <c r="AP1179"/>
      <c r="AQ1179"/>
      <c r="AR1179"/>
      <c r="AS1179"/>
      <c r="AT1179"/>
      <c r="AU1179"/>
      <c r="AV1179"/>
      <c r="AW1179"/>
      <c r="AX1179"/>
      <c r="AY1179"/>
      <c r="AZ1179"/>
      <c r="BA1179"/>
      <c r="BB1179"/>
      <c r="BC1179"/>
      <c r="BD1179"/>
      <c r="BE1179"/>
      <c r="BF1179"/>
      <c r="BG1179"/>
      <c r="BH1179"/>
      <c r="BI1179"/>
      <c r="BJ1179"/>
      <c r="BK1179"/>
      <c r="BL1179"/>
      <c r="BM1179"/>
      <c r="BN1179"/>
      <c r="BO1179"/>
      <c r="BP1179"/>
      <c r="BQ1179"/>
      <c r="BR1179"/>
      <c r="BS1179"/>
      <c r="BT1179"/>
      <c r="BU1179"/>
      <c r="BV1179"/>
      <c r="BW1179"/>
      <c r="BX1179"/>
      <c r="BY1179"/>
      <c r="BZ1179"/>
      <c r="CA1179"/>
      <c r="CB1179"/>
      <c r="CC1179"/>
      <c r="CD1179"/>
      <c r="CE1179"/>
      <c r="CF1179"/>
      <c r="CG1179"/>
      <c r="CH1179"/>
      <c r="CI1179"/>
      <c r="CJ1179"/>
      <c r="CK1179"/>
      <c r="CM1179"/>
    </row>
    <row r="1180" spans="1:115" x14ac:dyDescent="0.4">
      <c r="B1180"/>
      <c r="G1180"/>
      <c r="I1180"/>
      <c r="Q1180"/>
      <c r="R1180"/>
      <c r="S1180"/>
      <c r="T1180"/>
      <c r="U1180"/>
      <c r="V1180"/>
      <c r="W1180"/>
      <c r="X1180"/>
      <c r="Y1180"/>
      <c r="Z1180"/>
      <c r="AA1180"/>
      <c r="AB1180"/>
      <c r="AC1180"/>
      <c r="AD1180"/>
      <c r="AE1180"/>
      <c r="AF1180"/>
      <c r="AG1180"/>
      <c r="AH1180"/>
      <c r="AI1180"/>
      <c r="AJ1180"/>
      <c r="AK1180"/>
      <c r="AL1180"/>
      <c r="AM1180"/>
      <c r="AN1180"/>
      <c r="AO1180"/>
      <c r="AP1180"/>
      <c r="AQ1180"/>
      <c r="AR1180"/>
      <c r="AS1180"/>
      <c r="AT1180"/>
      <c r="AU1180"/>
      <c r="AV1180"/>
      <c r="AW1180"/>
      <c r="AX1180"/>
      <c r="AY1180"/>
      <c r="AZ1180"/>
      <c r="BA1180"/>
      <c r="BB1180"/>
      <c r="BC1180"/>
      <c r="BD1180"/>
      <c r="BE1180"/>
      <c r="BF1180"/>
      <c r="BG1180"/>
      <c r="BH1180"/>
      <c r="BI1180"/>
      <c r="BJ1180"/>
      <c r="BK1180"/>
      <c r="BL1180"/>
      <c r="BM1180"/>
      <c r="BN1180"/>
      <c r="BO1180"/>
      <c r="BP1180"/>
      <c r="BQ1180"/>
      <c r="BR1180"/>
      <c r="BS1180"/>
      <c r="BT1180"/>
      <c r="BU1180"/>
      <c r="BV1180"/>
      <c r="BW1180"/>
      <c r="BX1180"/>
      <c r="BY1180"/>
      <c r="BZ1180"/>
      <c r="CA1180"/>
      <c r="CB1180"/>
      <c r="CC1180"/>
      <c r="CD1180"/>
      <c r="CE1180"/>
      <c r="CF1180"/>
      <c r="CG1180"/>
      <c r="CH1180"/>
      <c r="CI1180"/>
      <c r="CJ1180"/>
      <c r="CK1180"/>
      <c r="CM1180"/>
    </row>
    <row r="1181" spans="1:115" x14ac:dyDescent="0.4">
      <c r="B1181"/>
      <c r="G1181"/>
      <c r="I1181"/>
      <c r="Q1181"/>
      <c r="R1181"/>
      <c r="S1181"/>
      <c r="T1181"/>
      <c r="U1181"/>
      <c r="V1181"/>
      <c r="W1181"/>
      <c r="X1181"/>
      <c r="Y1181"/>
      <c r="Z1181"/>
      <c r="AA1181"/>
      <c r="AB1181"/>
      <c r="AC1181"/>
      <c r="AD1181"/>
      <c r="AE1181"/>
      <c r="AF1181"/>
      <c r="AG1181"/>
      <c r="AH1181"/>
      <c r="AI1181"/>
      <c r="AJ1181"/>
      <c r="AK1181"/>
      <c r="AL1181"/>
      <c r="AM1181"/>
      <c r="AN1181"/>
      <c r="AO1181"/>
      <c r="AP1181"/>
      <c r="AQ1181"/>
      <c r="AR1181"/>
      <c r="AS1181"/>
      <c r="AT1181"/>
      <c r="AU1181"/>
      <c r="AV1181"/>
      <c r="AW1181"/>
      <c r="AX1181"/>
      <c r="AY1181"/>
      <c r="AZ1181"/>
      <c r="BA1181"/>
      <c r="BB1181"/>
      <c r="BC1181"/>
      <c r="BD1181"/>
      <c r="BE1181"/>
      <c r="BF1181"/>
      <c r="BG1181"/>
      <c r="BH1181"/>
      <c r="BI1181"/>
      <c r="BJ1181"/>
      <c r="BK1181"/>
      <c r="BL1181"/>
      <c r="BM1181"/>
      <c r="BN1181"/>
      <c r="BO1181"/>
      <c r="BP1181"/>
      <c r="BQ1181"/>
      <c r="BR1181"/>
      <c r="BS1181"/>
      <c r="BT1181"/>
      <c r="BU1181"/>
      <c r="BV1181"/>
      <c r="BW1181"/>
      <c r="BX1181"/>
      <c r="BY1181"/>
      <c r="BZ1181"/>
      <c r="CA1181"/>
      <c r="CB1181"/>
      <c r="CC1181"/>
      <c r="CD1181"/>
      <c r="CE1181"/>
      <c r="CF1181"/>
      <c r="CG1181"/>
      <c r="CH1181"/>
      <c r="CI1181"/>
      <c r="CJ1181"/>
      <c r="CK1181"/>
      <c r="CM1181"/>
    </row>
    <row r="1182" spans="1:115" x14ac:dyDescent="0.4">
      <c r="B1182"/>
      <c r="G1182"/>
      <c r="I1182"/>
      <c r="Q1182"/>
      <c r="R1182"/>
      <c r="S1182"/>
      <c r="T1182"/>
      <c r="U1182"/>
      <c r="V1182"/>
      <c r="W1182"/>
      <c r="X1182"/>
      <c r="Y1182"/>
      <c r="Z1182"/>
      <c r="AA1182"/>
      <c r="AB1182"/>
      <c r="AC1182"/>
      <c r="AD1182"/>
      <c r="AE1182"/>
      <c r="AF1182"/>
      <c r="AG1182"/>
      <c r="AH1182"/>
      <c r="AI1182"/>
      <c r="AJ1182"/>
      <c r="AK1182"/>
      <c r="AL1182"/>
      <c r="AM1182"/>
      <c r="AN1182"/>
      <c r="AO1182"/>
      <c r="AP1182"/>
      <c r="AQ1182"/>
      <c r="AR1182"/>
      <c r="AS1182"/>
      <c r="AT1182"/>
      <c r="AU1182"/>
      <c r="AV1182"/>
      <c r="AW1182"/>
      <c r="AX1182"/>
      <c r="AY1182"/>
      <c r="AZ1182"/>
      <c r="BA1182"/>
      <c r="BB1182"/>
      <c r="BC1182"/>
      <c r="BD1182"/>
      <c r="BE1182"/>
      <c r="BF1182"/>
      <c r="BG1182"/>
      <c r="BH1182"/>
      <c r="BI1182"/>
      <c r="BJ1182"/>
      <c r="BK1182"/>
      <c r="BL1182"/>
      <c r="BM1182"/>
      <c r="BN1182"/>
      <c r="BO1182"/>
      <c r="BP1182"/>
      <c r="BQ1182"/>
      <c r="BR1182"/>
      <c r="BS1182"/>
      <c r="BT1182"/>
      <c r="BU1182"/>
      <c r="BV1182"/>
      <c r="BW1182"/>
      <c r="BX1182"/>
      <c r="BY1182"/>
      <c r="BZ1182"/>
      <c r="CA1182"/>
      <c r="CB1182"/>
      <c r="CC1182"/>
      <c r="CD1182"/>
      <c r="CE1182"/>
      <c r="CF1182"/>
      <c r="CG1182"/>
      <c r="CH1182"/>
      <c r="CI1182"/>
      <c r="CJ1182"/>
      <c r="CK1182"/>
      <c r="CM1182"/>
    </row>
    <row r="1183" spans="1:115" x14ac:dyDescent="0.4">
      <c r="B1183"/>
      <c r="G1183"/>
      <c r="I1183"/>
      <c r="Q1183"/>
      <c r="R1183"/>
      <c r="S1183"/>
      <c r="T1183"/>
      <c r="U1183"/>
      <c r="V1183"/>
      <c r="W1183"/>
      <c r="X1183"/>
      <c r="Y1183"/>
      <c r="Z1183"/>
      <c r="AA1183"/>
      <c r="AB1183"/>
      <c r="AC1183"/>
      <c r="AD1183"/>
      <c r="AE1183"/>
      <c r="AF1183"/>
      <c r="AG1183"/>
      <c r="AH1183"/>
      <c r="AI1183"/>
      <c r="AJ1183"/>
      <c r="AK1183"/>
      <c r="AL1183"/>
      <c r="AM1183"/>
      <c r="AN1183"/>
      <c r="AO1183"/>
      <c r="AP1183"/>
      <c r="AQ1183"/>
      <c r="AR1183"/>
      <c r="AS1183"/>
      <c r="AT1183"/>
      <c r="AU1183"/>
      <c r="AV1183"/>
      <c r="AW1183"/>
      <c r="AX1183"/>
      <c r="AY1183"/>
      <c r="AZ1183"/>
      <c r="BA1183"/>
      <c r="BB1183"/>
      <c r="BC1183"/>
      <c r="BD1183"/>
      <c r="BE1183"/>
      <c r="BF1183"/>
      <c r="BG1183"/>
      <c r="BH1183"/>
      <c r="BI1183"/>
      <c r="BJ1183"/>
      <c r="BK1183"/>
      <c r="BL1183"/>
      <c r="BM1183"/>
      <c r="BN1183"/>
      <c r="BO1183"/>
      <c r="BP1183"/>
      <c r="BQ1183"/>
      <c r="BR1183"/>
      <c r="BS1183"/>
      <c r="BT1183"/>
      <c r="BU1183"/>
      <c r="BV1183"/>
      <c r="BW1183"/>
      <c r="BX1183"/>
      <c r="BY1183"/>
      <c r="BZ1183"/>
      <c r="CA1183"/>
      <c r="CB1183"/>
      <c r="CC1183"/>
      <c r="CD1183"/>
      <c r="CE1183"/>
      <c r="CF1183"/>
      <c r="CG1183"/>
      <c r="CH1183"/>
      <c r="CI1183"/>
      <c r="CJ1183"/>
      <c r="CK1183"/>
      <c r="CM1183"/>
    </row>
    <row r="1184" spans="1:115" x14ac:dyDescent="0.4">
      <c r="B1184"/>
      <c r="G1184"/>
      <c r="I1184"/>
      <c r="Q1184"/>
      <c r="R1184"/>
      <c r="S1184"/>
      <c r="T1184"/>
      <c r="U1184"/>
      <c r="V1184"/>
      <c r="W1184"/>
      <c r="X1184"/>
      <c r="Y1184"/>
      <c r="Z1184"/>
      <c r="AA1184"/>
      <c r="AB1184"/>
      <c r="AC1184"/>
      <c r="AD1184"/>
      <c r="AE1184"/>
      <c r="AF1184"/>
      <c r="AG1184"/>
      <c r="AH1184"/>
      <c r="AI1184"/>
      <c r="AJ1184"/>
      <c r="AK1184"/>
      <c r="AL1184"/>
      <c r="AM1184"/>
      <c r="AN1184"/>
      <c r="AO1184"/>
      <c r="AP1184"/>
      <c r="AQ1184"/>
      <c r="AR1184"/>
      <c r="AS1184"/>
      <c r="AT1184"/>
      <c r="AU1184"/>
      <c r="AV1184"/>
      <c r="AW1184"/>
      <c r="AX1184"/>
      <c r="AY1184"/>
      <c r="AZ1184"/>
      <c r="BA1184"/>
      <c r="BB1184"/>
      <c r="BC1184"/>
      <c r="BD1184"/>
      <c r="BE1184"/>
      <c r="BF1184"/>
      <c r="BG1184"/>
      <c r="BH1184"/>
      <c r="BI1184"/>
      <c r="BJ1184"/>
      <c r="BK1184"/>
      <c r="BL1184"/>
      <c r="BM1184"/>
      <c r="BN1184"/>
      <c r="BO1184"/>
      <c r="BP1184"/>
      <c r="BQ1184"/>
      <c r="BR1184"/>
      <c r="BS1184"/>
      <c r="BT1184"/>
      <c r="BU1184"/>
      <c r="BV1184"/>
      <c r="BW1184"/>
      <c r="BX1184"/>
      <c r="BY1184"/>
      <c r="BZ1184"/>
      <c r="CA1184"/>
      <c r="CB1184"/>
      <c r="CC1184"/>
      <c r="CD1184"/>
      <c r="CE1184"/>
      <c r="CF1184"/>
      <c r="CG1184"/>
      <c r="CH1184"/>
      <c r="CI1184"/>
      <c r="CJ1184"/>
      <c r="CK1184"/>
      <c r="CM1184"/>
    </row>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ht="1.5" customHeigh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sheetData>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23B31085-F8D9-427B-8957-613BB6D662AA}">
          <x14:formula1>
            <xm:f>'Data validation'!$A:$A</xm:f>
          </x14:formula1>
          <xm:sqref>C2:C4 C1966:C1048576 C8:C13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75E09-C888-404D-8300-DE841E430D8F}">
  <sheetPr codeName="Sheet10">
    <tabColor theme="4"/>
  </sheetPr>
  <dimension ref="B1:CL3348"/>
  <sheetViews>
    <sheetView showGridLines="0" tabSelected="1" zoomScale="54" zoomScaleNormal="54" workbookViewId="0">
      <pane xSplit="7" ySplit="9" topLeftCell="H10" activePane="bottomRight" state="frozen"/>
      <selection pane="topRight" activeCell="H1" sqref="H1"/>
      <selection pane="bottomLeft" activeCell="A8" sqref="A8"/>
      <selection pane="bottomRight" activeCell="B28" sqref="B28"/>
    </sheetView>
  </sheetViews>
  <sheetFormatPr defaultRowHeight="14.6" outlineLevelRow="2" outlineLevelCol="1" x14ac:dyDescent="0.4"/>
  <cols>
    <col min="2" max="2" width="37.15234375" style="8" bestFit="1" customWidth="1"/>
    <col min="3" max="3" width="21.69140625" hidden="1" customWidth="1" outlineLevel="1"/>
    <col min="4" max="4" width="11.61328125" hidden="1" customWidth="1" outlineLevel="1"/>
    <col min="5" max="5" width="13.15234375" hidden="1" customWidth="1" outlineLevel="1"/>
    <col min="6" max="6" width="11.61328125" hidden="1" customWidth="1" outlineLevel="1"/>
    <col min="7" max="7" width="0" hidden="1" customWidth="1" outlineLevel="1"/>
    <col min="8" max="8" width="27.84375" customWidth="1" collapsed="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28">
        <f>'IS BS CF'!R2</f>
        <v>45291</v>
      </c>
      <c r="S2" s="328">
        <f>'IS BS CF'!S2</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row>
    <row r="3" spans="2:90" outlineLevel="1" x14ac:dyDescent="0.4">
      <c r="B3" s="12" t="str">
        <f>'IS BS CF'!B3</f>
        <v>(year)</v>
      </c>
      <c r="I3"/>
      <c r="J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row>
    <row r="4" spans="2:90" outlineLevel="1" x14ac:dyDescent="0.4">
      <c r="B4" s="12" t="str">
        <f>'IS BS CF'!B4</f>
        <v>(year end)</v>
      </c>
      <c r="I4"/>
      <c r="J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row>
    <row r="5" spans="2:90" outlineLevel="1" x14ac:dyDescent="0.4">
      <c r="B5" s="12" t="str">
        <f>'IS BS CF'!B5</f>
        <v>(Year #)</v>
      </c>
      <c r="I5"/>
      <c r="J5"/>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2:90" outlineLevel="1" x14ac:dyDescent="0.4">
      <c r="B6" s="12" t="str">
        <f>'IS BS CF'!B6</f>
        <v>(Year end #)</v>
      </c>
      <c r="I6"/>
      <c r="J6"/>
      <c r="S6" s="450">
        <f>'IS BS CF'!S6</f>
        <v>0</v>
      </c>
      <c r="T6" s="450">
        <f>'IS BS CF'!T6</f>
        <v>0</v>
      </c>
      <c r="U6" s="450">
        <f>'IS BS CF'!U6</f>
        <v>0</v>
      </c>
      <c r="V6" s="450">
        <f>'IS BS CF'!V6</f>
        <v>0</v>
      </c>
      <c r="W6" s="450">
        <f>'IS BS CF'!W6</f>
        <v>0</v>
      </c>
      <c r="X6" s="450">
        <f>'IS BS CF'!X6</f>
        <v>0</v>
      </c>
      <c r="Y6" s="450">
        <f>'IS BS CF'!Y6</f>
        <v>0</v>
      </c>
      <c r="Z6" s="450">
        <f>'IS BS CF'!Z6</f>
        <v>0</v>
      </c>
      <c r="AA6" s="450">
        <f>'IS BS CF'!AA6</f>
        <v>0</v>
      </c>
      <c r="AB6" s="450">
        <f>'IS BS CF'!AB6</f>
        <v>0</v>
      </c>
      <c r="AC6" s="450">
        <f>'IS BS CF'!AC6</f>
        <v>0</v>
      </c>
      <c r="AD6" s="450">
        <f>'IS BS CF'!AD6</f>
        <v>1</v>
      </c>
      <c r="AE6" s="450">
        <f>'IS BS CF'!AE6</f>
        <v>0</v>
      </c>
      <c r="AF6" s="450">
        <f>'IS BS CF'!AF6</f>
        <v>0</v>
      </c>
      <c r="AG6" s="450">
        <f>'IS BS CF'!AG6</f>
        <v>0</v>
      </c>
      <c r="AH6" s="450">
        <f>'IS BS CF'!AH6</f>
        <v>0</v>
      </c>
      <c r="AI6" s="450">
        <f>'IS BS CF'!AI6</f>
        <v>0</v>
      </c>
      <c r="AJ6" s="450">
        <f>'IS BS CF'!AJ6</f>
        <v>0</v>
      </c>
      <c r="AK6" s="450">
        <f>'IS BS CF'!AK6</f>
        <v>0</v>
      </c>
      <c r="AL6" s="450">
        <f>'IS BS CF'!AL6</f>
        <v>0</v>
      </c>
      <c r="AM6" s="450">
        <f>'IS BS CF'!AM6</f>
        <v>0</v>
      </c>
      <c r="AN6" s="450">
        <f>'IS BS CF'!AN6</f>
        <v>0</v>
      </c>
      <c r="AO6" s="450">
        <f>'IS BS CF'!AO6</f>
        <v>0</v>
      </c>
      <c r="AP6" s="450">
        <f>'IS BS CF'!AP6</f>
        <v>2</v>
      </c>
      <c r="AQ6" s="450">
        <f>'IS BS CF'!AQ6</f>
        <v>0</v>
      </c>
      <c r="AR6" s="450">
        <f>'IS BS CF'!AR6</f>
        <v>0</v>
      </c>
      <c r="AS6" s="450">
        <f>'IS BS CF'!AS6</f>
        <v>0</v>
      </c>
      <c r="AT6" s="450">
        <f>'IS BS CF'!AT6</f>
        <v>0</v>
      </c>
      <c r="AU6" s="450">
        <f>'IS BS CF'!AU6</f>
        <v>0</v>
      </c>
      <c r="AV6" s="450">
        <f>'IS BS CF'!AV6</f>
        <v>0</v>
      </c>
      <c r="AW6" s="450">
        <f>'IS BS CF'!AW6</f>
        <v>0</v>
      </c>
      <c r="AX6" s="450">
        <f>'IS BS CF'!AX6</f>
        <v>0</v>
      </c>
      <c r="AY6" s="450">
        <f>'IS BS CF'!AY6</f>
        <v>0</v>
      </c>
      <c r="AZ6" s="450">
        <f>'IS BS CF'!AZ6</f>
        <v>0</v>
      </c>
      <c r="BA6" s="450">
        <f>'IS BS CF'!BA6</f>
        <v>0</v>
      </c>
      <c r="BB6" s="450">
        <f>'IS BS CF'!BB6</f>
        <v>3</v>
      </c>
      <c r="BC6" s="450">
        <f>'IS BS CF'!BC6</f>
        <v>0</v>
      </c>
      <c r="BD6" s="450">
        <f>'IS BS CF'!BD6</f>
        <v>0</v>
      </c>
      <c r="BE6" s="450">
        <f>'IS BS CF'!BE6</f>
        <v>0</v>
      </c>
      <c r="BF6" s="450">
        <f>'IS BS CF'!BF6</f>
        <v>0</v>
      </c>
      <c r="BG6" s="450">
        <f>'IS BS CF'!BG6</f>
        <v>0</v>
      </c>
      <c r="BH6" s="450">
        <f>'IS BS CF'!BH6</f>
        <v>0</v>
      </c>
      <c r="BI6" s="450">
        <f>'IS BS CF'!BI6</f>
        <v>0</v>
      </c>
      <c r="BJ6" s="450">
        <f>'IS BS CF'!BJ6</f>
        <v>0</v>
      </c>
      <c r="BK6" s="450">
        <f>'IS BS CF'!BK6</f>
        <v>0</v>
      </c>
      <c r="BL6" s="450">
        <f>'IS BS CF'!BL6</f>
        <v>0</v>
      </c>
      <c r="BM6" s="450">
        <f>'IS BS CF'!BM6</f>
        <v>0</v>
      </c>
      <c r="BN6" s="450">
        <f>'IS BS CF'!BN6</f>
        <v>4</v>
      </c>
      <c r="BO6" s="450">
        <f>'IS BS CF'!BO6</f>
        <v>0</v>
      </c>
      <c r="BP6" s="450">
        <f>'IS BS CF'!BP6</f>
        <v>0</v>
      </c>
      <c r="BQ6" s="450">
        <f>'IS BS CF'!BQ6</f>
        <v>0</v>
      </c>
      <c r="BR6" s="450">
        <f>'IS BS CF'!BR6</f>
        <v>0</v>
      </c>
      <c r="BS6" s="450">
        <f>'IS BS CF'!BS6</f>
        <v>0</v>
      </c>
      <c r="BT6" s="450">
        <f>'IS BS CF'!BT6</f>
        <v>0</v>
      </c>
      <c r="BU6" s="450">
        <f>'IS BS CF'!BU6</f>
        <v>0</v>
      </c>
      <c r="BV6" s="450">
        <f>'IS BS CF'!BV6</f>
        <v>0</v>
      </c>
      <c r="BW6" s="450">
        <f>'IS BS CF'!BW6</f>
        <v>0</v>
      </c>
      <c r="BX6" s="450">
        <f>'IS BS CF'!BX6</f>
        <v>0</v>
      </c>
      <c r="BY6" s="450">
        <f>'IS BS CF'!BY6</f>
        <v>0</v>
      </c>
      <c r="BZ6" s="450">
        <f>'IS BS CF'!BZ6</f>
        <v>5</v>
      </c>
      <c r="CA6" s="450">
        <f>'IS BS CF'!CA6</f>
        <v>0</v>
      </c>
      <c r="CB6" s="450">
        <f>'IS BS CF'!CB6</f>
        <v>0</v>
      </c>
      <c r="CC6" s="450">
        <f>'IS BS CF'!CC6</f>
        <v>0</v>
      </c>
      <c r="CD6" s="450">
        <f>'IS BS CF'!CD6</f>
        <v>0</v>
      </c>
      <c r="CE6" s="450">
        <f>'IS BS CF'!CE6</f>
        <v>0</v>
      </c>
      <c r="CF6" s="450">
        <f>'IS BS CF'!CF6</f>
        <v>0</v>
      </c>
      <c r="CG6" s="450">
        <f>'IS BS CF'!CG6</f>
        <v>0</v>
      </c>
      <c r="CH6" s="450">
        <f>'IS BS CF'!CH6</f>
        <v>0</v>
      </c>
      <c r="CI6" s="450">
        <f>'IS BS CF'!CI6</f>
        <v>0</v>
      </c>
      <c r="CJ6" s="450">
        <f>'IS BS CF'!CJ6</f>
        <v>0</v>
      </c>
      <c r="CK6" s="450">
        <f>'IS BS CF'!CK6</f>
        <v>0</v>
      </c>
      <c r="CL6" s="450" t="e">
        <f>'IS BS CF'!CL6</f>
        <v>#REF!</v>
      </c>
    </row>
    <row r="7" spans="2:90" outlineLevel="1" x14ac:dyDescent="0.4">
      <c r="B7" s="12" t="str">
        <f>'IS BS CF'!B7</f>
        <v>(Calendar month #)</v>
      </c>
      <c r="H7" s="57"/>
      <c r="I7" s="57"/>
      <c r="J7" s="57"/>
      <c r="K7" s="57"/>
      <c r="L7" s="57"/>
      <c r="M7" s="57"/>
      <c r="N7" s="57"/>
      <c r="O7" s="57"/>
      <c r="P7" s="57"/>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x14ac:dyDescent="0.4">
      <c r="B9" s="66" t="s">
        <v>1047</v>
      </c>
      <c r="C9" s="31"/>
      <c r="D9" t="s">
        <v>1046</v>
      </c>
      <c r="E9" s="8" t="s">
        <v>1046</v>
      </c>
      <c r="F9" t="s">
        <v>454</v>
      </c>
      <c r="G9" s="31" t="s">
        <v>243</v>
      </c>
      <c r="H9" s="22"/>
      <c r="I9" s="287"/>
      <c r="J9" s="287"/>
      <c r="K9" s="22"/>
      <c r="L9" s="22"/>
      <c r="M9" s="22"/>
      <c r="N9" s="22"/>
      <c r="O9" s="22"/>
      <c r="P9" s="22"/>
      <c r="R9" s="66"/>
      <c r="S9" s="66"/>
      <c r="T9" s="66"/>
      <c r="U9" s="66"/>
      <c r="V9" s="66"/>
      <c r="W9" s="66"/>
      <c r="X9" s="66"/>
      <c r="Y9" s="66"/>
      <c r="Z9" s="66"/>
      <c r="AA9" s="66"/>
      <c r="AB9" s="66"/>
      <c r="AC9" s="66"/>
      <c r="AD9" s="66"/>
      <c r="AE9" s="66"/>
      <c r="AF9" s="66"/>
      <c r="AG9" s="66"/>
      <c r="AH9" s="66"/>
      <c r="AI9" s="66"/>
      <c r="AJ9" s="66"/>
      <c r="AK9" s="66"/>
      <c r="AL9" s="66"/>
      <c r="AM9" s="66"/>
      <c r="AN9" s="66"/>
      <c r="AO9" s="66"/>
      <c r="AP9" s="66"/>
      <c r="AQ9" s="66"/>
      <c r="AR9" s="66"/>
      <c r="AS9" s="66"/>
      <c r="AT9" s="66"/>
      <c r="AU9" s="66"/>
      <c r="AV9" s="66"/>
      <c r="AW9" s="66"/>
      <c r="AX9" s="66"/>
      <c r="AY9" s="66"/>
      <c r="AZ9" s="66"/>
      <c r="BA9" s="66"/>
      <c r="BB9" s="66"/>
      <c r="BC9" s="66"/>
      <c r="BD9" s="66"/>
      <c r="BE9" s="66"/>
      <c r="BF9" s="66"/>
      <c r="BG9" s="66"/>
      <c r="BH9" s="66"/>
      <c r="BI9" s="66"/>
      <c r="BJ9" s="66"/>
      <c r="BK9" s="66"/>
      <c r="BL9" s="66"/>
      <c r="BM9" s="66"/>
      <c r="BN9" s="66"/>
      <c r="BO9" s="66"/>
      <c r="BP9" s="66"/>
      <c r="BQ9" s="66"/>
      <c r="BR9" s="66"/>
      <c r="BS9" s="66"/>
      <c r="BT9" s="66"/>
      <c r="BU9" s="66"/>
      <c r="BV9" s="66"/>
      <c r="BW9" s="66"/>
      <c r="BX9" s="66"/>
      <c r="BY9" s="66"/>
      <c r="BZ9" s="66"/>
      <c r="CA9" s="66"/>
      <c r="CB9" s="66"/>
      <c r="CC9" s="66"/>
      <c r="CD9" s="66"/>
      <c r="CE9" s="66"/>
      <c r="CF9" s="66"/>
      <c r="CG9" s="66"/>
      <c r="CH9" s="66"/>
      <c r="CI9" s="66"/>
      <c r="CJ9" s="66"/>
      <c r="CK9" s="66"/>
      <c r="CL9" s="66"/>
    </row>
    <row r="10" spans="2:90" x14ac:dyDescent="0.4">
      <c r="B10" s="67" t="str">
        <f ca="1">"Scenarios - "&amp;OFFSET(B11,ROW(B25)-ROW(B11),0)&amp;":"</f>
        <v>Scenarios - # of sales FTE's:</v>
      </c>
      <c r="C10" s="31"/>
      <c r="D10" t="s">
        <v>1046</v>
      </c>
      <c r="E10" s="8"/>
      <c r="G10" s="31"/>
      <c r="H10" s="31"/>
      <c r="I10" s="73"/>
      <c r="J10" s="73"/>
      <c r="K10" s="31"/>
      <c r="L10" s="31"/>
      <c r="M10" s="31"/>
      <c r="N10" s="31"/>
      <c r="O10" s="31"/>
      <c r="P10" s="31"/>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row>
    <row r="11" spans="2:90" s="27" customFormat="1" x14ac:dyDescent="0.4">
      <c r="B11" s="124" t="s">
        <v>1045</v>
      </c>
      <c r="C11" s="27" t="s">
        <v>964</v>
      </c>
      <c r="D11" t="s">
        <v>1046</v>
      </c>
      <c r="E11" s="8"/>
      <c r="I11" s="471" t="s">
        <v>781</v>
      </c>
      <c r="J11" s="73"/>
      <c r="K11" s="38" cm="1">
        <f t="array" ref="K11">+INDEX($A12:$CL14,MATCH($I11,$B12:$B14,0),COLUMN())</f>
        <v>200000</v>
      </c>
      <c r="L11" s="38" cm="1">
        <f t="array" ref="L11">+INDEX($A12:$CL14,MATCH($I11,$B12:$B14,0),COLUMN())</f>
        <v>400000</v>
      </c>
      <c r="M11" s="38" cm="1">
        <f t="array" ref="M11">+INDEX($A12:$CL14,MATCH($I11,$B12:$B14,0),COLUMN())</f>
        <v>800000</v>
      </c>
      <c r="N11" s="38" cm="1">
        <f t="array" ref="N11">+INDEX($A12:$CL14,MATCH($I11,$B12:$B14,0),COLUMN())</f>
        <v>1600000</v>
      </c>
      <c r="O11" s="38" cm="1">
        <f t="array" ref="O11">+INDEX($A12:$CL14,MATCH($I11,$B12:$B14,0),COLUMN())</f>
        <v>3200000</v>
      </c>
      <c r="P11" s="38" cm="1">
        <f t="array" ref="P11">+INDEX($A12:$CL14,MATCH($I11,$B12:$B14,0),COLUMN())</f>
        <v>6400000</v>
      </c>
      <c r="Q11" s="38" cm="1">
        <f t="array" ref="Q11">+INDEX($A12:$CL14,MATCH($I11,$B12:$B14,0),COLUMN())</f>
        <v>0</v>
      </c>
      <c r="R11" s="38" cm="1">
        <f t="array" ref="R11">+INDEX($A12:$CL14,MATCH($I11,$B12:$B14,0),COLUMN())</f>
        <v>0</v>
      </c>
      <c r="S11" s="38" cm="1">
        <f t="array" ref="S11">+INDEX($A12:$CL14,MATCH($I11,$B12:$B14,0),COLUMN())</f>
        <v>16666.666666666668</v>
      </c>
      <c r="T11" s="38" cm="1">
        <f t="array" ref="T11">+INDEX($A12:$CL14,MATCH($I11,$B12:$B14,0),COLUMN())</f>
        <v>16666.666666666668</v>
      </c>
      <c r="U11" s="38" cm="1">
        <f t="array" ref="U11">+INDEX($A12:$CL14,MATCH($I11,$B12:$B14,0),COLUMN())</f>
        <v>16666.666666666668</v>
      </c>
      <c r="V11" s="38" cm="1">
        <f t="array" ref="V11">+INDEX($A12:$CL14,MATCH($I11,$B12:$B14,0),COLUMN())</f>
        <v>16666.666666666668</v>
      </c>
      <c r="W11" s="38" cm="1">
        <f t="array" ref="W11">+INDEX($A12:$CL14,MATCH($I11,$B12:$B14,0),COLUMN())</f>
        <v>16666.666666666668</v>
      </c>
      <c r="X11" s="38" cm="1">
        <f t="array" ref="X11">+INDEX($A12:$CL14,MATCH($I11,$B12:$B14,0),COLUMN())</f>
        <v>16666.666666666668</v>
      </c>
      <c r="Y11" s="38" cm="1">
        <f t="array" ref="Y11">+INDEX($A12:$CL14,MATCH($I11,$B12:$B14,0),COLUMN())</f>
        <v>16666.666666666668</v>
      </c>
      <c r="Z11" s="38" cm="1">
        <f t="array" ref="Z11">+INDEX($A12:$CL14,MATCH($I11,$B12:$B14,0),COLUMN())</f>
        <v>16666.666666666668</v>
      </c>
      <c r="AA11" s="38" cm="1">
        <f t="array" ref="AA11">+INDEX($A12:$CL14,MATCH($I11,$B12:$B14,0),COLUMN())</f>
        <v>16666.666666666668</v>
      </c>
      <c r="AB11" s="38" cm="1">
        <f t="array" ref="AB11">+INDEX($A12:$CL14,MATCH($I11,$B12:$B14,0),COLUMN())</f>
        <v>16666.666666666668</v>
      </c>
      <c r="AC11" s="38" cm="1">
        <f t="array" ref="AC11">+INDEX($A12:$CL14,MATCH($I11,$B12:$B14,0),COLUMN())</f>
        <v>16666.666666666668</v>
      </c>
      <c r="AD11" s="38" cm="1">
        <f t="array" ref="AD11">+INDEX($A12:$CL14,MATCH($I11,$B12:$B14,0),COLUMN())</f>
        <v>16666.666666666668</v>
      </c>
      <c r="AE11" s="38" cm="1">
        <f t="array" ref="AE11">+INDEX($A12:$CL14,MATCH($I11,$B12:$B14,0),COLUMN())</f>
        <v>33333.333333333336</v>
      </c>
      <c r="AF11" s="38" cm="1">
        <f t="array" ref="AF11">+INDEX($A12:$CL14,MATCH($I11,$B12:$B14,0),COLUMN())</f>
        <v>33333.333333333336</v>
      </c>
      <c r="AG11" s="38" cm="1">
        <f t="array" ref="AG11">+INDEX($A12:$CL14,MATCH($I11,$B12:$B14,0),COLUMN())</f>
        <v>33333.333333333336</v>
      </c>
      <c r="AH11" s="38" cm="1">
        <f t="array" ref="AH11">+INDEX($A12:$CL14,MATCH($I11,$B12:$B14,0),COLUMN())</f>
        <v>33333.333333333336</v>
      </c>
      <c r="AI11" s="38" cm="1">
        <f t="array" ref="AI11">+INDEX($A12:$CL14,MATCH($I11,$B12:$B14,0),COLUMN())</f>
        <v>33333.333333333336</v>
      </c>
      <c r="AJ11" s="38" cm="1">
        <f t="array" ref="AJ11">+INDEX($A12:$CL14,MATCH($I11,$B12:$B14,0),COLUMN())</f>
        <v>33333.333333333336</v>
      </c>
      <c r="AK11" s="38" cm="1">
        <f t="array" ref="AK11">+INDEX($A12:$CL14,MATCH($I11,$B12:$B14,0),COLUMN())</f>
        <v>33333.333333333336</v>
      </c>
      <c r="AL11" s="38" cm="1">
        <f t="array" ref="AL11">+INDEX($A12:$CL14,MATCH($I11,$B12:$B14,0),COLUMN())</f>
        <v>33333.333333333336</v>
      </c>
      <c r="AM11" s="38" cm="1">
        <f t="array" ref="AM11">+INDEX($A12:$CL14,MATCH($I11,$B12:$B14,0),COLUMN())</f>
        <v>33333.333333333336</v>
      </c>
      <c r="AN11" s="38" cm="1">
        <f t="array" ref="AN11">+INDEX($A12:$CL14,MATCH($I11,$B12:$B14,0),COLUMN())</f>
        <v>33333.333333333336</v>
      </c>
      <c r="AO11" s="38" cm="1">
        <f t="array" ref="AO11">+INDEX($A12:$CL14,MATCH($I11,$B12:$B14,0),COLUMN())</f>
        <v>33333.333333333336</v>
      </c>
      <c r="AP11" s="38" cm="1">
        <f t="array" ref="AP11">+INDEX($A12:$CL14,MATCH($I11,$B12:$B14,0),COLUMN())</f>
        <v>33333.333333333336</v>
      </c>
      <c r="AQ11" s="38" cm="1">
        <f t="array" ref="AQ11">+INDEX($A12:$CL14,MATCH($I11,$B12:$B14,0),COLUMN())</f>
        <v>66666.666666666672</v>
      </c>
      <c r="AR11" s="38" cm="1">
        <f t="array" ref="AR11">+INDEX($A12:$CL14,MATCH($I11,$B12:$B14,0),COLUMN())</f>
        <v>66666.666666666672</v>
      </c>
      <c r="AS11" s="38" cm="1">
        <f t="array" ref="AS11">+INDEX($A12:$CL14,MATCH($I11,$B12:$B14,0),COLUMN())</f>
        <v>66666.666666666672</v>
      </c>
      <c r="AT11" s="38" cm="1">
        <f t="array" ref="AT11">+INDEX($A12:$CL14,MATCH($I11,$B12:$B14,0),COLUMN())</f>
        <v>66666.666666666672</v>
      </c>
      <c r="AU11" s="38" cm="1">
        <f t="array" ref="AU11">+INDEX($A12:$CL14,MATCH($I11,$B12:$B14,0),COLUMN())</f>
        <v>66666.666666666672</v>
      </c>
      <c r="AV11" s="38" cm="1">
        <f t="array" ref="AV11">+INDEX($A12:$CL14,MATCH($I11,$B12:$B14,0),COLUMN())</f>
        <v>66666.666666666672</v>
      </c>
      <c r="AW11" s="38" cm="1">
        <f t="array" ref="AW11">+INDEX($A12:$CL14,MATCH($I11,$B12:$B14,0),COLUMN())</f>
        <v>66666.666666666672</v>
      </c>
      <c r="AX11" s="38" cm="1">
        <f t="array" ref="AX11">+INDEX($A12:$CL14,MATCH($I11,$B12:$B14,0),COLUMN())</f>
        <v>66666.666666666672</v>
      </c>
      <c r="AY11" s="38" cm="1">
        <f t="array" ref="AY11">+INDEX($A12:$CL14,MATCH($I11,$B12:$B14,0),COLUMN())</f>
        <v>66666.666666666672</v>
      </c>
      <c r="AZ11" s="38" cm="1">
        <f t="array" ref="AZ11">+INDEX($A12:$CL14,MATCH($I11,$B12:$B14,0),COLUMN())</f>
        <v>66666.666666666672</v>
      </c>
      <c r="BA11" s="38" cm="1">
        <f t="array" ref="BA11">+INDEX($A12:$CL14,MATCH($I11,$B12:$B14,0),COLUMN())</f>
        <v>66666.666666666672</v>
      </c>
      <c r="BB11" s="38" cm="1">
        <f t="array" ref="BB11">+INDEX($A12:$CL14,MATCH($I11,$B12:$B14,0),COLUMN())</f>
        <v>66666.666666666672</v>
      </c>
      <c r="BC11" s="38" cm="1">
        <f t="array" ref="BC11">+INDEX($A12:$CL14,MATCH($I11,$B12:$B14,0),COLUMN())</f>
        <v>133333.33333333334</v>
      </c>
      <c r="BD11" s="38" cm="1">
        <f t="array" ref="BD11">+INDEX($A12:$CL14,MATCH($I11,$B12:$B14,0),COLUMN())</f>
        <v>133333.33333333334</v>
      </c>
      <c r="BE11" s="38" cm="1">
        <f t="array" ref="BE11">+INDEX($A12:$CL14,MATCH($I11,$B12:$B14,0),COLUMN())</f>
        <v>133333.33333333334</v>
      </c>
      <c r="BF11" s="38" cm="1">
        <f t="array" ref="BF11">+INDEX($A12:$CL14,MATCH($I11,$B12:$B14,0),COLUMN())</f>
        <v>133333.33333333334</v>
      </c>
      <c r="BG11" s="38" cm="1">
        <f t="array" ref="BG11">+INDEX($A12:$CL14,MATCH($I11,$B12:$B14,0),COLUMN())</f>
        <v>133333.33333333334</v>
      </c>
      <c r="BH11" s="38" cm="1">
        <f t="array" ref="BH11">+INDEX($A12:$CL14,MATCH($I11,$B12:$B14,0),COLUMN())</f>
        <v>133333.33333333334</v>
      </c>
      <c r="BI11" s="38" cm="1">
        <f t="array" ref="BI11">+INDEX($A12:$CL14,MATCH($I11,$B12:$B14,0),COLUMN())</f>
        <v>133333.33333333334</v>
      </c>
      <c r="BJ11" s="38" cm="1">
        <f t="array" ref="BJ11">+INDEX($A12:$CL14,MATCH($I11,$B12:$B14,0),COLUMN())</f>
        <v>133333.33333333334</v>
      </c>
      <c r="BK11" s="38" cm="1">
        <f t="array" ref="BK11">+INDEX($A12:$CL14,MATCH($I11,$B12:$B14,0),COLUMN())</f>
        <v>133333.33333333334</v>
      </c>
      <c r="BL11" s="38" cm="1">
        <f t="array" ref="BL11">+INDEX($A12:$CL14,MATCH($I11,$B12:$B14,0),COLUMN())</f>
        <v>133333.33333333334</v>
      </c>
      <c r="BM11" s="38" cm="1">
        <f t="array" ref="BM11">+INDEX($A12:$CL14,MATCH($I11,$B12:$B14,0),COLUMN())</f>
        <v>133333.33333333334</v>
      </c>
      <c r="BN11" s="38" cm="1">
        <f t="array" ref="BN11">+INDEX($A12:$CL14,MATCH($I11,$B12:$B14,0),COLUMN())</f>
        <v>133333.33333333334</v>
      </c>
      <c r="BO11" s="38" cm="1">
        <f t="array" ref="BO11">+INDEX($A12:$CL14,MATCH($I11,$B12:$B14,0),COLUMN())</f>
        <v>266666.66666666669</v>
      </c>
      <c r="BP11" s="38" cm="1">
        <f t="array" ref="BP11">+INDEX($A12:$CL14,MATCH($I11,$B12:$B14,0),COLUMN())</f>
        <v>266666.66666666669</v>
      </c>
      <c r="BQ11" s="38" cm="1">
        <f t="array" ref="BQ11">+INDEX($A12:$CL14,MATCH($I11,$B12:$B14,0),COLUMN())</f>
        <v>266666.66666666669</v>
      </c>
      <c r="BR11" s="38" cm="1">
        <f t="array" ref="BR11">+INDEX($A12:$CL14,MATCH($I11,$B12:$B14,0),COLUMN())</f>
        <v>266666.66666666669</v>
      </c>
      <c r="BS11" s="38" cm="1">
        <f t="array" ref="BS11">+INDEX($A12:$CL14,MATCH($I11,$B12:$B14,0),COLUMN())</f>
        <v>266666.66666666669</v>
      </c>
      <c r="BT11" s="38" cm="1">
        <f t="array" ref="BT11">+INDEX($A12:$CL14,MATCH($I11,$B12:$B14,0),COLUMN())</f>
        <v>266666.66666666669</v>
      </c>
      <c r="BU11" s="38" cm="1">
        <f t="array" ref="BU11">+INDEX($A12:$CL14,MATCH($I11,$B12:$B14,0),COLUMN())</f>
        <v>266666.66666666669</v>
      </c>
      <c r="BV11" s="38" cm="1">
        <f t="array" ref="BV11">+INDEX($A12:$CL14,MATCH($I11,$B12:$B14,0),COLUMN())</f>
        <v>266666.66666666669</v>
      </c>
      <c r="BW11" s="38" cm="1">
        <f t="array" ref="BW11">+INDEX($A12:$CL14,MATCH($I11,$B12:$B14,0),COLUMN())</f>
        <v>266666.66666666669</v>
      </c>
      <c r="BX11" s="38" cm="1">
        <f t="array" ref="BX11">+INDEX($A12:$CL14,MATCH($I11,$B12:$B14,0),COLUMN())</f>
        <v>266666.66666666669</v>
      </c>
      <c r="BY11" s="38" cm="1">
        <f t="array" ref="BY11">+INDEX($A12:$CL14,MATCH($I11,$B12:$B14,0),COLUMN())</f>
        <v>266666.66666666669</v>
      </c>
      <c r="BZ11" s="38" cm="1">
        <f t="array" ref="BZ11">+INDEX($A12:$CL14,MATCH($I11,$B12:$B14,0),COLUMN())</f>
        <v>266666.66666666669</v>
      </c>
      <c r="CA11" s="38" cm="1">
        <f t="array" ref="CA11">+INDEX($A12:$CL14,MATCH($I11,$B12:$B14,0),COLUMN())</f>
        <v>533333.33333333337</v>
      </c>
      <c r="CB11" s="38" cm="1">
        <f t="array" ref="CB11">+INDEX($A12:$CL14,MATCH($I11,$B12:$B14,0),COLUMN())</f>
        <v>533333.33333333337</v>
      </c>
      <c r="CC11" s="38" cm="1">
        <f t="array" ref="CC11">+INDEX($A12:$CL14,MATCH($I11,$B12:$B14,0),COLUMN())</f>
        <v>533333.33333333337</v>
      </c>
      <c r="CD11" s="38" cm="1">
        <f t="array" ref="CD11">+INDEX($A12:$CL14,MATCH($I11,$B12:$B14,0),COLUMN())</f>
        <v>533333.33333333337</v>
      </c>
      <c r="CE11" s="38" cm="1">
        <f t="array" ref="CE11">+INDEX($A12:$CL14,MATCH($I11,$B12:$B14,0),COLUMN())</f>
        <v>533333.33333333337</v>
      </c>
      <c r="CF11" s="38" cm="1">
        <f t="array" ref="CF11">+INDEX($A12:$CL14,MATCH($I11,$B12:$B14,0),COLUMN())</f>
        <v>533333.33333333337</v>
      </c>
      <c r="CG11" s="38" cm="1">
        <f t="array" ref="CG11">+INDEX($A12:$CL14,MATCH($I11,$B12:$B14,0),COLUMN())</f>
        <v>533333.33333333337</v>
      </c>
      <c r="CH11" s="38" cm="1">
        <f t="array" ref="CH11">+INDEX($A12:$CL14,MATCH($I11,$B12:$B14,0),COLUMN())</f>
        <v>533333.33333333337</v>
      </c>
      <c r="CI11" s="38" cm="1">
        <f t="array" ref="CI11">+INDEX($A12:$CL14,MATCH($I11,$B12:$B14,0),COLUMN())</f>
        <v>533333.33333333337</v>
      </c>
      <c r="CJ11" s="38" cm="1">
        <f t="array" ref="CJ11">+INDEX($A12:$CL14,MATCH($I11,$B12:$B14,0),COLUMN())</f>
        <v>533333.33333333337</v>
      </c>
      <c r="CK11" s="38" cm="1">
        <f t="array" ref="CK11">+INDEX($A12:$CL14,MATCH($I11,$B12:$B14,0),COLUMN())</f>
        <v>533333.33333333337</v>
      </c>
      <c r="CL11" s="38" cm="1">
        <f t="array" ref="CL11">+INDEX($A12:$CL14,MATCH($I11,$B12:$B14,0),COLUMN())</f>
        <v>533333.33333333337</v>
      </c>
    </row>
    <row r="12" spans="2:90" x14ac:dyDescent="0.4">
      <c r="B12" s="470" t="s">
        <v>1044</v>
      </c>
      <c r="C12" s="31"/>
      <c r="D12" t="s">
        <v>1046</v>
      </c>
      <c r="E12" s="8"/>
      <c r="G12" s="31"/>
      <c r="H12" s="31"/>
      <c r="I12" s="73"/>
      <c r="J12" s="73"/>
      <c r="K12" s="17">
        <v>100000</v>
      </c>
      <c r="L12" s="17">
        <v>200000</v>
      </c>
      <c r="M12" s="17">
        <v>400000</v>
      </c>
      <c r="N12" s="17">
        <v>800000</v>
      </c>
      <c r="O12" s="17">
        <v>1600000</v>
      </c>
      <c r="P12" s="17">
        <v>3200000</v>
      </c>
      <c r="R12" s="15"/>
      <c r="S12" s="15" cm="1">
        <f t="array" ref="S12">INDEX($K:$P,ROW(),MATCH(S$3,$K$2:$P$2,0))/12</f>
        <v>8333.3333333333339</v>
      </c>
      <c r="T12" s="15" cm="1">
        <f t="array" ref="T12">INDEX($K:$P,ROW(),MATCH(T$3,$K$2:$P$2,0))/12</f>
        <v>8333.3333333333339</v>
      </c>
      <c r="U12" s="15" cm="1">
        <f t="array" ref="U12">INDEX($K:$P,ROW(),MATCH(U$3,$K$2:$P$2,0))/12</f>
        <v>8333.3333333333339</v>
      </c>
      <c r="V12" s="15" cm="1">
        <f t="array" ref="V12">INDEX($K:$P,ROW(),MATCH(V$3,$K$2:$P$2,0))/12</f>
        <v>8333.3333333333339</v>
      </c>
      <c r="W12" s="15" cm="1">
        <f t="array" ref="W12">INDEX($K:$P,ROW(),MATCH(W$3,$K$2:$P$2,0))/12</f>
        <v>8333.3333333333339</v>
      </c>
      <c r="X12" s="15" cm="1">
        <f t="array" ref="X12">INDEX($K:$P,ROW(),MATCH(X$3,$K$2:$P$2,0))/12</f>
        <v>8333.3333333333339</v>
      </c>
      <c r="Y12" s="15" cm="1">
        <f t="array" ref="Y12">INDEX($K:$P,ROW(),MATCH(Y$3,$K$2:$P$2,0))/12</f>
        <v>8333.3333333333339</v>
      </c>
      <c r="Z12" s="15" cm="1">
        <f t="array" ref="Z12">INDEX($K:$P,ROW(),MATCH(Z$3,$K$2:$P$2,0))/12</f>
        <v>8333.3333333333339</v>
      </c>
      <c r="AA12" s="15" cm="1">
        <f t="array" ref="AA12">INDEX($K:$P,ROW(),MATCH(AA$3,$K$2:$P$2,0))/12</f>
        <v>8333.3333333333339</v>
      </c>
      <c r="AB12" s="15" cm="1">
        <f t="array" ref="AB12">INDEX($K:$P,ROW(),MATCH(AB$3,$K$2:$P$2,0))/12</f>
        <v>8333.3333333333339</v>
      </c>
      <c r="AC12" s="15" cm="1">
        <f t="array" ref="AC12">INDEX($K:$P,ROW(),MATCH(AC$3,$K$2:$P$2,0))/12</f>
        <v>8333.3333333333339</v>
      </c>
      <c r="AD12" s="15" cm="1">
        <f t="array" ref="AD12">INDEX($K:$P,ROW(),MATCH(AD$3,$K$2:$P$2,0))/12</f>
        <v>8333.3333333333339</v>
      </c>
      <c r="AE12" s="15" cm="1">
        <f t="array" ref="AE12">INDEX($K:$P,ROW(),MATCH(AE$3,$K$2:$P$2,0))/12</f>
        <v>16666.666666666668</v>
      </c>
      <c r="AF12" s="15" cm="1">
        <f t="array" ref="AF12">INDEX($K:$P,ROW(),MATCH(AF$3,$K$2:$P$2,0))/12</f>
        <v>16666.666666666668</v>
      </c>
      <c r="AG12" s="15" cm="1">
        <f t="array" ref="AG12">INDEX($K:$P,ROW(),MATCH(AG$3,$K$2:$P$2,0))/12</f>
        <v>16666.666666666668</v>
      </c>
      <c r="AH12" s="15" cm="1">
        <f t="array" ref="AH12">INDEX($K:$P,ROW(),MATCH(AH$3,$K$2:$P$2,0))/12</f>
        <v>16666.666666666668</v>
      </c>
      <c r="AI12" s="15" cm="1">
        <f t="array" ref="AI12">INDEX($K:$P,ROW(),MATCH(AI$3,$K$2:$P$2,0))/12</f>
        <v>16666.666666666668</v>
      </c>
      <c r="AJ12" s="15" cm="1">
        <f t="array" ref="AJ12">INDEX($K:$P,ROW(),MATCH(AJ$3,$K$2:$P$2,0))/12</f>
        <v>16666.666666666668</v>
      </c>
      <c r="AK12" s="15" cm="1">
        <f t="array" ref="AK12">INDEX($K:$P,ROW(),MATCH(AK$3,$K$2:$P$2,0))/12</f>
        <v>16666.666666666668</v>
      </c>
      <c r="AL12" s="15" cm="1">
        <f t="array" ref="AL12">INDEX($K:$P,ROW(),MATCH(AL$3,$K$2:$P$2,0))/12</f>
        <v>16666.666666666668</v>
      </c>
      <c r="AM12" s="15" cm="1">
        <f t="array" ref="AM12">INDEX($K:$P,ROW(),MATCH(AM$3,$K$2:$P$2,0))/12</f>
        <v>16666.666666666668</v>
      </c>
      <c r="AN12" s="15" cm="1">
        <f t="array" ref="AN12">INDEX($K:$P,ROW(),MATCH(AN$3,$K$2:$P$2,0))/12</f>
        <v>16666.666666666668</v>
      </c>
      <c r="AO12" s="15" cm="1">
        <f t="array" ref="AO12">INDEX($K:$P,ROW(),MATCH(AO$3,$K$2:$P$2,0))/12</f>
        <v>16666.666666666668</v>
      </c>
      <c r="AP12" s="15" cm="1">
        <f t="array" ref="AP12">INDEX($K:$P,ROW(),MATCH(AP$3,$K$2:$P$2,0))/12</f>
        <v>16666.666666666668</v>
      </c>
      <c r="AQ12" s="15" cm="1">
        <f t="array" ref="AQ12">INDEX($K:$P,ROW(),MATCH(AQ$3,$K$2:$P$2,0))/12</f>
        <v>33333.333333333336</v>
      </c>
      <c r="AR12" s="15" cm="1">
        <f t="array" ref="AR12">INDEX($K:$P,ROW(),MATCH(AR$3,$K$2:$P$2,0))/12</f>
        <v>33333.333333333336</v>
      </c>
      <c r="AS12" s="15" cm="1">
        <f t="array" ref="AS12">INDEX($K:$P,ROW(),MATCH(AS$3,$K$2:$P$2,0))/12</f>
        <v>33333.333333333336</v>
      </c>
      <c r="AT12" s="15" cm="1">
        <f t="array" ref="AT12">INDEX($K:$P,ROW(),MATCH(AT$3,$K$2:$P$2,0))/12</f>
        <v>33333.333333333336</v>
      </c>
      <c r="AU12" s="15" cm="1">
        <f t="array" ref="AU12">INDEX($K:$P,ROW(),MATCH(AU$3,$K$2:$P$2,0))/12</f>
        <v>33333.333333333336</v>
      </c>
      <c r="AV12" s="15" cm="1">
        <f t="array" ref="AV12">INDEX($K:$P,ROW(),MATCH(AV$3,$K$2:$P$2,0))/12</f>
        <v>33333.333333333336</v>
      </c>
      <c r="AW12" s="15" cm="1">
        <f t="array" ref="AW12">INDEX($K:$P,ROW(),MATCH(AW$3,$K$2:$P$2,0))/12</f>
        <v>33333.333333333336</v>
      </c>
      <c r="AX12" s="15" cm="1">
        <f t="array" ref="AX12">INDEX($K:$P,ROW(),MATCH(AX$3,$K$2:$P$2,0))/12</f>
        <v>33333.333333333336</v>
      </c>
      <c r="AY12" s="15" cm="1">
        <f t="array" ref="AY12">INDEX($K:$P,ROW(),MATCH(AY$3,$K$2:$P$2,0))/12</f>
        <v>33333.333333333336</v>
      </c>
      <c r="AZ12" s="15" cm="1">
        <f t="array" ref="AZ12">INDEX($K:$P,ROW(),MATCH(AZ$3,$K$2:$P$2,0))/12</f>
        <v>33333.333333333336</v>
      </c>
      <c r="BA12" s="15" cm="1">
        <f t="array" ref="BA12">INDEX($K:$P,ROW(),MATCH(BA$3,$K$2:$P$2,0))/12</f>
        <v>33333.333333333336</v>
      </c>
      <c r="BB12" s="15" cm="1">
        <f t="array" ref="BB12">INDEX($K:$P,ROW(),MATCH(BB$3,$K$2:$P$2,0))/12</f>
        <v>33333.333333333336</v>
      </c>
      <c r="BC12" s="15" cm="1">
        <f t="array" ref="BC12">INDEX($K:$P,ROW(),MATCH(BC$3,$K$2:$P$2,0))/12</f>
        <v>66666.666666666672</v>
      </c>
      <c r="BD12" s="15" cm="1">
        <f t="array" ref="BD12">INDEX($K:$P,ROW(),MATCH(BD$3,$K$2:$P$2,0))/12</f>
        <v>66666.666666666672</v>
      </c>
      <c r="BE12" s="15" cm="1">
        <f t="array" ref="BE12">INDEX($K:$P,ROW(),MATCH(BE$3,$K$2:$P$2,0))/12</f>
        <v>66666.666666666672</v>
      </c>
      <c r="BF12" s="15" cm="1">
        <f t="array" ref="BF12">INDEX($K:$P,ROW(),MATCH(BF$3,$K$2:$P$2,0))/12</f>
        <v>66666.666666666672</v>
      </c>
      <c r="BG12" s="15" cm="1">
        <f t="array" ref="BG12">INDEX($K:$P,ROW(),MATCH(BG$3,$K$2:$P$2,0))/12</f>
        <v>66666.666666666672</v>
      </c>
      <c r="BH12" s="15" cm="1">
        <f t="array" ref="BH12">INDEX($K:$P,ROW(),MATCH(BH$3,$K$2:$P$2,0))/12</f>
        <v>66666.666666666672</v>
      </c>
      <c r="BI12" s="15" cm="1">
        <f t="array" ref="BI12">INDEX($K:$P,ROW(),MATCH(BI$3,$K$2:$P$2,0))/12</f>
        <v>66666.666666666672</v>
      </c>
      <c r="BJ12" s="15" cm="1">
        <f t="array" ref="BJ12">INDEX($K:$P,ROW(),MATCH(BJ$3,$K$2:$P$2,0))/12</f>
        <v>66666.666666666672</v>
      </c>
      <c r="BK12" s="15" cm="1">
        <f t="array" ref="BK12">INDEX($K:$P,ROW(),MATCH(BK$3,$K$2:$P$2,0))/12</f>
        <v>66666.666666666672</v>
      </c>
      <c r="BL12" s="15" cm="1">
        <f t="array" ref="BL12">INDEX($K:$P,ROW(),MATCH(BL$3,$K$2:$P$2,0))/12</f>
        <v>66666.666666666672</v>
      </c>
      <c r="BM12" s="15" cm="1">
        <f t="array" ref="BM12">INDEX($K:$P,ROW(),MATCH(BM$3,$K$2:$P$2,0))/12</f>
        <v>66666.666666666672</v>
      </c>
      <c r="BN12" s="15" cm="1">
        <f t="array" ref="BN12">INDEX($K:$P,ROW(),MATCH(BN$3,$K$2:$P$2,0))/12</f>
        <v>66666.666666666672</v>
      </c>
      <c r="BO12" s="15" cm="1">
        <f t="array" ref="BO12">INDEX($K:$P,ROW(),MATCH(BO$3,$K$2:$P$2,0))/12</f>
        <v>133333.33333333334</v>
      </c>
      <c r="BP12" s="15" cm="1">
        <f t="array" ref="BP12">INDEX($K:$P,ROW(),MATCH(BP$3,$K$2:$P$2,0))/12</f>
        <v>133333.33333333334</v>
      </c>
      <c r="BQ12" s="15" cm="1">
        <f t="array" ref="BQ12">INDEX($K:$P,ROW(),MATCH(BQ$3,$K$2:$P$2,0))/12</f>
        <v>133333.33333333334</v>
      </c>
      <c r="BR12" s="15" cm="1">
        <f t="array" ref="BR12">INDEX($K:$P,ROW(),MATCH(BR$3,$K$2:$P$2,0))/12</f>
        <v>133333.33333333334</v>
      </c>
      <c r="BS12" s="15" cm="1">
        <f t="array" ref="BS12">INDEX($K:$P,ROW(),MATCH(BS$3,$K$2:$P$2,0))/12</f>
        <v>133333.33333333334</v>
      </c>
      <c r="BT12" s="15" cm="1">
        <f t="array" ref="BT12">INDEX($K:$P,ROW(),MATCH(BT$3,$K$2:$P$2,0))/12</f>
        <v>133333.33333333334</v>
      </c>
      <c r="BU12" s="15" cm="1">
        <f t="array" ref="BU12">INDEX($K:$P,ROW(),MATCH(BU$3,$K$2:$P$2,0))/12</f>
        <v>133333.33333333334</v>
      </c>
      <c r="BV12" s="15" cm="1">
        <f t="array" ref="BV12">INDEX($K:$P,ROW(),MATCH(BV$3,$K$2:$P$2,0))/12</f>
        <v>133333.33333333334</v>
      </c>
      <c r="BW12" s="15" cm="1">
        <f t="array" ref="BW12">INDEX($K:$P,ROW(),MATCH(BW$3,$K$2:$P$2,0))/12</f>
        <v>133333.33333333334</v>
      </c>
      <c r="BX12" s="15" cm="1">
        <f t="array" ref="BX12">INDEX($K:$P,ROW(),MATCH(BX$3,$K$2:$P$2,0))/12</f>
        <v>133333.33333333334</v>
      </c>
      <c r="BY12" s="15" cm="1">
        <f t="array" ref="BY12">INDEX($K:$P,ROW(),MATCH(BY$3,$K$2:$P$2,0))/12</f>
        <v>133333.33333333334</v>
      </c>
      <c r="BZ12" s="15" cm="1">
        <f t="array" ref="BZ12">INDEX($K:$P,ROW(),MATCH(BZ$3,$K$2:$P$2,0))/12</f>
        <v>133333.33333333334</v>
      </c>
      <c r="CA12" s="15" cm="1">
        <f t="array" ref="CA12">INDEX($K:$P,ROW(),MATCH(CA$3,$K$2:$P$2,0))/12</f>
        <v>266666.66666666669</v>
      </c>
      <c r="CB12" s="15" cm="1">
        <f t="array" ref="CB12">INDEX($K:$P,ROW(),MATCH(CB$3,$K$2:$P$2,0))/12</f>
        <v>266666.66666666669</v>
      </c>
      <c r="CC12" s="15" cm="1">
        <f t="array" ref="CC12">INDEX($K:$P,ROW(),MATCH(CC$3,$K$2:$P$2,0))/12</f>
        <v>266666.66666666669</v>
      </c>
      <c r="CD12" s="15" cm="1">
        <f t="array" ref="CD12">INDEX($K:$P,ROW(),MATCH(CD$3,$K$2:$P$2,0))/12</f>
        <v>266666.66666666669</v>
      </c>
      <c r="CE12" s="15" cm="1">
        <f t="array" ref="CE12">INDEX($K:$P,ROW(),MATCH(CE$3,$K$2:$P$2,0))/12</f>
        <v>266666.66666666669</v>
      </c>
      <c r="CF12" s="15" cm="1">
        <f t="array" ref="CF12">INDEX($K:$P,ROW(),MATCH(CF$3,$K$2:$P$2,0))/12</f>
        <v>266666.66666666669</v>
      </c>
      <c r="CG12" s="15" cm="1">
        <f t="array" ref="CG12">INDEX($K:$P,ROW(),MATCH(CG$3,$K$2:$P$2,0))/12</f>
        <v>266666.66666666669</v>
      </c>
      <c r="CH12" s="15" cm="1">
        <f t="array" ref="CH12">INDEX($K:$P,ROW(),MATCH(CH$3,$K$2:$P$2,0))/12</f>
        <v>266666.66666666669</v>
      </c>
      <c r="CI12" s="15" cm="1">
        <f t="array" ref="CI12">INDEX($K:$P,ROW(),MATCH(CI$3,$K$2:$P$2,0))/12</f>
        <v>266666.66666666669</v>
      </c>
      <c r="CJ12" s="15" cm="1">
        <f t="array" ref="CJ12">INDEX($K:$P,ROW(),MATCH(CJ$3,$K$2:$P$2,0))/12</f>
        <v>266666.66666666669</v>
      </c>
      <c r="CK12" s="15" cm="1">
        <f t="array" ref="CK12">INDEX($K:$P,ROW(),MATCH(CK$3,$K$2:$P$2,0))/12</f>
        <v>266666.66666666669</v>
      </c>
      <c r="CL12" s="15" cm="1">
        <f t="array" ref="CL12">INDEX($K:$P,ROW(),MATCH(CL$3,$K$2:$P$2,0))/12</f>
        <v>266666.66666666669</v>
      </c>
    </row>
    <row r="13" spans="2:90" x14ac:dyDescent="0.4">
      <c r="B13" s="470" t="s">
        <v>781</v>
      </c>
      <c r="C13" s="31"/>
      <c r="D13" t="s">
        <v>1046</v>
      </c>
      <c r="E13" s="8"/>
      <c r="G13" s="31"/>
      <c r="H13" s="31"/>
      <c r="I13" s="73"/>
      <c r="J13" s="73"/>
      <c r="K13" s="17">
        <v>200000</v>
      </c>
      <c r="L13" s="17">
        <v>400000</v>
      </c>
      <c r="M13" s="17">
        <v>800000</v>
      </c>
      <c r="N13" s="17">
        <v>1600000</v>
      </c>
      <c r="O13" s="17">
        <v>3200000</v>
      </c>
      <c r="P13" s="17">
        <v>6400000</v>
      </c>
      <c r="R13" s="15"/>
      <c r="S13" s="15" cm="1">
        <f t="array" ref="S13">INDEX($K:$P,ROW(),MATCH(S$3,$K$2:$P$2,0))/12</f>
        <v>16666.666666666668</v>
      </c>
      <c r="T13" s="15" cm="1">
        <f t="array" ref="T13">INDEX($K:$P,ROW(),MATCH(T$3,$K$2:$P$2,0))/12</f>
        <v>16666.666666666668</v>
      </c>
      <c r="U13" s="15" cm="1">
        <f t="array" ref="U13">INDEX($K:$P,ROW(),MATCH(U$3,$K$2:$P$2,0))/12</f>
        <v>16666.666666666668</v>
      </c>
      <c r="V13" s="15" cm="1">
        <f t="array" ref="V13">INDEX($K:$P,ROW(),MATCH(V$3,$K$2:$P$2,0))/12</f>
        <v>16666.666666666668</v>
      </c>
      <c r="W13" s="15" cm="1">
        <f t="array" ref="W13">INDEX($K:$P,ROW(),MATCH(W$3,$K$2:$P$2,0))/12</f>
        <v>16666.666666666668</v>
      </c>
      <c r="X13" s="15" cm="1">
        <f t="array" ref="X13">INDEX($K:$P,ROW(),MATCH(X$3,$K$2:$P$2,0))/12</f>
        <v>16666.666666666668</v>
      </c>
      <c r="Y13" s="15" cm="1">
        <f t="array" ref="Y13">INDEX($K:$P,ROW(),MATCH(Y$3,$K$2:$P$2,0))/12</f>
        <v>16666.666666666668</v>
      </c>
      <c r="Z13" s="15" cm="1">
        <f t="array" ref="Z13">INDEX($K:$P,ROW(),MATCH(Z$3,$K$2:$P$2,0))/12</f>
        <v>16666.666666666668</v>
      </c>
      <c r="AA13" s="15" cm="1">
        <f t="array" ref="AA13">INDEX($K:$P,ROW(),MATCH(AA$3,$K$2:$P$2,0))/12</f>
        <v>16666.666666666668</v>
      </c>
      <c r="AB13" s="15" cm="1">
        <f t="array" ref="AB13">INDEX($K:$P,ROW(),MATCH(AB$3,$K$2:$P$2,0))/12</f>
        <v>16666.666666666668</v>
      </c>
      <c r="AC13" s="15" cm="1">
        <f t="array" ref="AC13">INDEX($K:$P,ROW(),MATCH(AC$3,$K$2:$P$2,0))/12</f>
        <v>16666.666666666668</v>
      </c>
      <c r="AD13" s="15" cm="1">
        <f t="array" ref="AD13">INDEX($K:$P,ROW(),MATCH(AD$3,$K$2:$P$2,0))/12</f>
        <v>16666.666666666668</v>
      </c>
      <c r="AE13" s="15" cm="1">
        <f t="array" ref="AE13">INDEX($K:$P,ROW(),MATCH(AE$3,$K$2:$P$2,0))/12</f>
        <v>33333.333333333336</v>
      </c>
      <c r="AF13" s="15" cm="1">
        <f t="array" ref="AF13">INDEX($K:$P,ROW(),MATCH(AF$3,$K$2:$P$2,0))/12</f>
        <v>33333.333333333336</v>
      </c>
      <c r="AG13" s="15" cm="1">
        <f t="array" ref="AG13">INDEX($K:$P,ROW(),MATCH(AG$3,$K$2:$P$2,0))/12</f>
        <v>33333.333333333336</v>
      </c>
      <c r="AH13" s="15" cm="1">
        <f t="array" ref="AH13">INDEX($K:$P,ROW(),MATCH(AH$3,$K$2:$P$2,0))/12</f>
        <v>33333.333333333336</v>
      </c>
      <c r="AI13" s="15" cm="1">
        <f t="array" ref="AI13">INDEX($K:$P,ROW(),MATCH(AI$3,$K$2:$P$2,0))/12</f>
        <v>33333.333333333336</v>
      </c>
      <c r="AJ13" s="15" cm="1">
        <f t="array" ref="AJ13">INDEX($K:$P,ROW(),MATCH(AJ$3,$K$2:$P$2,0))/12</f>
        <v>33333.333333333336</v>
      </c>
      <c r="AK13" s="15" cm="1">
        <f t="array" ref="AK13">INDEX($K:$P,ROW(),MATCH(AK$3,$K$2:$P$2,0))/12</f>
        <v>33333.333333333336</v>
      </c>
      <c r="AL13" s="15" cm="1">
        <f t="array" ref="AL13">INDEX($K:$P,ROW(),MATCH(AL$3,$K$2:$P$2,0))/12</f>
        <v>33333.333333333336</v>
      </c>
      <c r="AM13" s="15" cm="1">
        <f t="array" ref="AM13">INDEX($K:$P,ROW(),MATCH(AM$3,$K$2:$P$2,0))/12</f>
        <v>33333.333333333336</v>
      </c>
      <c r="AN13" s="15" cm="1">
        <f t="array" ref="AN13">INDEX($K:$P,ROW(),MATCH(AN$3,$K$2:$P$2,0))/12</f>
        <v>33333.333333333336</v>
      </c>
      <c r="AO13" s="15" cm="1">
        <f t="array" ref="AO13">INDEX($K:$P,ROW(),MATCH(AO$3,$K$2:$P$2,0))/12</f>
        <v>33333.333333333336</v>
      </c>
      <c r="AP13" s="15" cm="1">
        <f t="array" ref="AP13">INDEX($K:$P,ROW(),MATCH(AP$3,$K$2:$P$2,0))/12</f>
        <v>33333.333333333336</v>
      </c>
      <c r="AQ13" s="15" cm="1">
        <f t="array" ref="AQ13">INDEX($K:$P,ROW(),MATCH(AQ$3,$K$2:$P$2,0))/12</f>
        <v>66666.666666666672</v>
      </c>
      <c r="AR13" s="15" cm="1">
        <f t="array" ref="AR13">INDEX($K:$P,ROW(),MATCH(AR$3,$K$2:$P$2,0))/12</f>
        <v>66666.666666666672</v>
      </c>
      <c r="AS13" s="15" cm="1">
        <f t="array" ref="AS13">INDEX($K:$P,ROW(),MATCH(AS$3,$K$2:$P$2,0))/12</f>
        <v>66666.666666666672</v>
      </c>
      <c r="AT13" s="15" cm="1">
        <f t="array" ref="AT13">INDEX($K:$P,ROW(),MATCH(AT$3,$K$2:$P$2,0))/12</f>
        <v>66666.666666666672</v>
      </c>
      <c r="AU13" s="15" cm="1">
        <f t="array" ref="AU13">INDEX($K:$P,ROW(),MATCH(AU$3,$K$2:$P$2,0))/12</f>
        <v>66666.666666666672</v>
      </c>
      <c r="AV13" s="15" cm="1">
        <f t="array" ref="AV13">INDEX($K:$P,ROW(),MATCH(AV$3,$K$2:$P$2,0))/12</f>
        <v>66666.666666666672</v>
      </c>
      <c r="AW13" s="15" cm="1">
        <f t="array" ref="AW13">INDEX($K:$P,ROW(),MATCH(AW$3,$K$2:$P$2,0))/12</f>
        <v>66666.666666666672</v>
      </c>
      <c r="AX13" s="15" cm="1">
        <f t="array" ref="AX13">INDEX($K:$P,ROW(),MATCH(AX$3,$K$2:$P$2,0))/12</f>
        <v>66666.666666666672</v>
      </c>
      <c r="AY13" s="15" cm="1">
        <f t="array" ref="AY13">INDEX($K:$P,ROW(),MATCH(AY$3,$K$2:$P$2,0))/12</f>
        <v>66666.666666666672</v>
      </c>
      <c r="AZ13" s="15" cm="1">
        <f t="array" ref="AZ13">INDEX($K:$P,ROW(),MATCH(AZ$3,$K$2:$P$2,0))/12</f>
        <v>66666.666666666672</v>
      </c>
      <c r="BA13" s="15" cm="1">
        <f t="array" ref="BA13">INDEX($K:$P,ROW(),MATCH(BA$3,$K$2:$P$2,0))/12</f>
        <v>66666.666666666672</v>
      </c>
      <c r="BB13" s="15" cm="1">
        <f t="array" ref="BB13">INDEX($K:$P,ROW(),MATCH(BB$3,$K$2:$P$2,0))/12</f>
        <v>66666.666666666672</v>
      </c>
      <c r="BC13" s="15" cm="1">
        <f t="array" ref="BC13">INDEX($K:$P,ROW(),MATCH(BC$3,$K$2:$P$2,0))/12</f>
        <v>133333.33333333334</v>
      </c>
      <c r="BD13" s="15" cm="1">
        <f t="array" ref="BD13">INDEX($K:$P,ROW(),MATCH(BD$3,$K$2:$P$2,0))/12</f>
        <v>133333.33333333334</v>
      </c>
      <c r="BE13" s="15" cm="1">
        <f t="array" ref="BE13">INDEX($K:$P,ROW(),MATCH(BE$3,$K$2:$P$2,0))/12</f>
        <v>133333.33333333334</v>
      </c>
      <c r="BF13" s="15" cm="1">
        <f t="array" ref="BF13">INDEX($K:$P,ROW(),MATCH(BF$3,$K$2:$P$2,0))/12</f>
        <v>133333.33333333334</v>
      </c>
      <c r="BG13" s="15" cm="1">
        <f t="array" ref="BG13">INDEX($K:$P,ROW(),MATCH(BG$3,$K$2:$P$2,0))/12</f>
        <v>133333.33333333334</v>
      </c>
      <c r="BH13" s="15" cm="1">
        <f t="array" ref="BH13">INDEX($K:$P,ROW(),MATCH(BH$3,$K$2:$P$2,0))/12</f>
        <v>133333.33333333334</v>
      </c>
      <c r="BI13" s="15" cm="1">
        <f t="array" ref="BI13">INDEX($K:$P,ROW(),MATCH(BI$3,$K$2:$P$2,0))/12</f>
        <v>133333.33333333334</v>
      </c>
      <c r="BJ13" s="15" cm="1">
        <f t="array" ref="BJ13">INDEX($K:$P,ROW(),MATCH(BJ$3,$K$2:$P$2,0))/12</f>
        <v>133333.33333333334</v>
      </c>
      <c r="BK13" s="15" cm="1">
        <f t="array" ref="BK13">INDEX($K:$P,ROW(),MATCH(BK$3,$K$2:$P$2,0))/12</f>
        <v>133333.33333333334</v>
      </c>
      <c r="BL13" s="15" cm="1">
        <f t="array" ref="BL13">INDEX($K:$P,ROW(),MATCH(BL$3,$K$2:$P$2,0))/12</f>
        <v>133333.33333333334</v>
      </c>
      <c r="BM13" s="15" cm="1">
        <f t="array" ref="BM13">INDEX($K:$P,ROW(),MATCH(BM$3,$K$2:$P$2,0))/12</f>
        <v>133333.33333333334</v>
      </c>
      <c r="BN13" s="15" cm="1">
        <f t="array" ref="BN13">INDEX($K:$P,ROW(),MATCH(BN$3,$K$2:$P$2,0))/12</f>
        <v>133333.33333333334</v>
      </c>
      <c r="BO13" s="15" cm="1">
        <f t="array" ref="BO13">INDEX($K:$P,ROW(),MATCH(BO$3,$K$2:$P$2,0))/12</f>
        <v>266666.66666666669</v>
      </c>
      <c r="BP13" s="15" cm="1">
        <f t="array" ref="BP13">INDEX($K:$P,ROW(),MATCH(BP$3,$K$2:$P$2,0))/12</f>
        <v>266666.66666666669</v>
      </c>
      <c r="BQ13" s="15" cm="1">
        <f t="array" ref="BQ13">INDEX($K:$P,ROW(),MATCH(BQ$3,$K$2:$P$2,0))/12</f>
        <v>266666.66666666669</v>
      </c>
      <c r="BR13" s="15" cm="1">
        <f t="array" ref="BR13">INDEX($K:$P,ROW(),MATCH(BR$3,$K$2:$P$2,0))/12</f>
        <v>266666.66666666669</v>
      </c>
      <c r="BS13" s="15" cm="1">
        <f t="array" ref="BS13">INDEX($K:$P,ROW(),MATCH(BS$3,$K$2:$P$2,0))/12</f>
        <v>266666.66666666669</v>
      </c>
      <c r="BT13" s="15" cm="1">
        <f t="array" ref="BT13">INDEX($K:$P,ROW(),MATCH(BT$3,$K$2:$P$2,0))/12</f>
        <v>266666.66666666669</v>
      </c>
      <c r="BU13" s="15" cm="1">
        <f t="array" ref="BU13">INDEX($K:$P,ROW(),MATCH(BU$3,$K$2:$P$2,0))/12</f>
        <v>266666.66666666669</v>
      </c>
      <c r="BV13" s="15" cm="1">
        <f t="array" ref="BV13">INDEX($K:$P,ROW(),MATCH(BV$3,$K$2:$P$2,0))/12</f>
        <v>266666.66666666669</v>
      </c>
      <c r="BW13" s="15" cm="1">
        <f t="array" ref="BW13">INDEX($K:$P,ROW(),MATCH(BW$3,$K$2:$P$2,0))/12</f>
        <v>266666.66666666669</v>
      </c>
      <c r="BX13" s="15" cm="1">
        <f t="array" ref="BX13">INDEX($K:$P,ROW(),MATCH(BX$3,$K$2:$P$2,0))/12</f>
        <v>266666.66666666669</v>
      </c>
      <c r="BY13" s="15" cm="1">
        <f t="array" ref="BY13">INDEX($K:$P,ROW(),MATCH(BY$3,$K$2:$P$2,0))/12</f>
        <v>266666.66666666669</v>
      </c>
      <c r="BZ13" s="15" cm="1">
        <f t="array" ref="BZ13">INDEX($K:$P,ROW(),MATCH(BZ$3,$K$2:$P$2,0))/12</f>
        <v>266666.66666666669</v>
      </c>
      <c r="CA13" s="15" cm="1">
        <f t="array" ref="CA13">INDEX($K:$P,ROW(),MATCH(CA$3,$K$2:$P$2,0))/12</f>
        <v>533333.33333333337</v>
      </c>
      <c r="CB13" s="15" cm="1">
        <f t="array" ref="CB13">INDEX($K:$P,ROW(),MATCH(CB$3,$K$2:$P$2,0))/12</f>
        <v>533333.33333333337</v>
      </c>
      <c r="CC13" s="15" cm="1">
        <f t="array" ref="CC13">INDEX($K:$P,ROW(),MATCH(CC$3,$K$2:$P$2,0))/12</f>
        <v>533333.33333333337</v>
      </c>
      <c r="CD13" s="15" cm="1">
        <f t="array" ref="CD13">INDEX($K:$P,ROW(),MATCH(CD$3,$K$2:$P$2,0))/12</f>
        <v>533333.33333333337</v>
      </c>
      <c r="CE13" s="15" cm="1">
        <f t="array" ref="CE13">INDEX($K:$P,ROW(),MATCH(CE$3,$K$2:$P$2,0))/12</f>
        <v>533333.33333333337</v>
      </c>
      <c r="CF13" s="15" cm="1">
        <f t="array" ref="CF13">INDEX($K:$P,ROW(),MATCH(CF$3,$K$2:$P$2,0))/12</f>
        <v>533333.33333333337</v>
      </c>
      <c r="CG13" s="15" cm="1">
        <f t="array" ref="CG13">INDEX($K:$P,ROW(),MATCH(CG$3,$K$2:$P$2,0))/12</f>
        <v>533333.33333333337</v>
      </c>
      <c r="CH13" s="15" cm="1">
        <f t="array" ref="CH13">INDEX($K:$P,ROW(),MATCH(CH$3,$K$2:$P$2,0))/12</f>
        <v>533333.33333333337</v>
      </c>
      <c r="CI13" s="15" cm="1">
        <f t="array" ref="CI13">INDEX($K:$P,ROW(),MATCH(CI$3,$K$2:$P$2,0))/12</f>
        <v>533333.33333333337</v>
      </c>
      <c r="CJ13" s="15" cm="1">
        <f t="array" ref="CJ13">INDEX($K:$P,ROW(),MATCH(CJ$3,$K$2:$P$2,0))/12</f>
        <v>533333.33333333337</v>
      </c>
      <c r="CK13" s="15" cm="1">
        <f t="array" ref="CK13">INDEX($K:$P,ROW(),MATCH(CK$3,$K$2:$P$2,0))/12</f>
        <v>533333.33333333337</v>
      </c>
      <c r="CL13" s="15" cm="1">
        <f t="array" ref="CL13">INDEX($K:$P,ROW(),MATCH(CL$3,$K$2:$P$2,0))/12</f>
        <v>533333.33333333337</v>
      </c>
    </row>
    <row r="14" spans="2:90" x14ac:dyDescent="0.4">
      <c r="B14" s="470" t="s">
        <v>1043</v>
      </c>
      <c r="C14" s="31"/>
      <c r="D14" t="s">
        <v>1046</v>
      </c>
      <c r="E14" s="8"/>
      <c r="G14" s="31"/>
      <c r="H14" s="31"/>
      <c r="I14" s="73"/>
      <c r="J14" s="73"/>
      <c r="K14" s="17">
        <v>20000</v>
      </c>
      <c r="L14" s="17">
        <v>40000</v>
      </c>
      <c r="M14" s="17">
        <v>80000</v>
      </c>
      <c r="N14" s="17">
        <v>160000</v>
      </c>
      <c r="O14" s="17">
        <v>320000</v>
      </c>
      <c r="P14" s="17">
        <v>640000</v>
      </c>
      <c r="R14" s="15"/>
      <c r="S14" s="15" cm="1">
        <f t="array" ref="S14">INDEX($K:$P,ROW(),MATCH(S$3,$K$2:$P$2,0))/12</f>
        <v>1666.6666666666667</v>
      </c>
      <c r="T14" s="15" cm="1">
        <f t="array" ref="T14">INDEX($K:$P,ROW(),MATCH(T$3,$K$2:$P$2,0))/12</f>
        <v>1666.6666666666667</v>
      </c>
      <c r="U14" s="15" cm="1">
        <f t="array" ref="U14">INDEX($K:$P,ROW(),MATCH(U$3,$K$2:$P$2,0))/12</f>
        <v>1666.6666666666667</v>
      </c>
      <c r="V14" s="15" cm="1">
        <f t="array" ref="V14">INDEX($K:$P,ROW(),MATCH(V$3,$K$2:$P$2,0))/12</f>
        <v>1666.6666666666667</v>
      </c>
      <c r="W14" s="15" cm="1">
        <f t="array" ref="W14">INDEX($K:$P,ROW(),MATCH(W$3,$K$2:$P$2,0))/12</f>
        <v>1666.6666666666667</v>
      </c>
      <c r="X14" s="15" cm="1">
        <f t="array" ref="X14">INDEX($K:$P,ROW(),MATCH(X$3,$K$2:$P$2,0))/12</f>
        <v>1666.6666666666667</v>
      </c>
      <c r="Y14" s="15" cm="1">
        <f t="array" ref="Y14">INDEX($K:$P,ROW(),MATCH(Y$3,$K$2:$P$2,0))/12</f>
        <v>1666.6666666666667</v>
      </c>
      <c r="Z14" s="15" cm="1">
        <f t="array" ref="Z14">INDEX($K:$P,ROW(),MATCH(Z$3,$K$2:$P$2,0))/12</f>
        <v>1666.6666666666667</v>
      </c>
      <c r="AA14" s="15" cm="1">
        <f t="array" ref="AA14">INDEX($K:$P,ROW(),MATCH(AA$3,$K$2:$P$2,0))/12</f>
        <v>1666.6666666666667</v>
      </c>
      <c r="AB14" s="15" cm="1">
        <f t="array" ref="AB14">INDEX($K:$P,ROW(),MATCH(AB$3,$K$2:$P$2,0))/12</f>
        <v>1666.6666666666667</v>
      </c>
      <c r="AC14" s="15" cm="1">
        <f t="array" ref="AC14">INDEX($K:$P,ROW(),MATCH(AC$3,$K$2:$P$2,0))/12</f>
        <v>1666.6666666666667</v>
      </c>
      <c r="AD14" s="15" cm="1">
        <f t="array" ref="AD14">INDEX($K:$P,ROW(),MATCH(AD$3,$K$2:$P$2,0))/12</f>
        <v>1666.6666666666667</v>
      </c>
      <c r="AE14" s="15" cm="1">
        <f t="array" ref="AE14">INDEX($K:$P,ROW(),MATCH(AE$3,$K$2:$P$2,0))/12</f>
        <v>3333.3333333333335</v>
      </c>
      <c r="AF14" s="15" cm="1">
        <f t="array" ref="AF14">INDEX($K:$P,ROW(),MATCH(AF$3,$K$2:$P$2,0))/12</f>
        <v>3333.3333333333335</v>
      </c>
      <c r="AG14" s="15" cm="1">
        <f t="array" ref="AG14">INDEX($K:$P,ROW(),MATCH(AG$3,$K$2:$P$2,0))/12</f>
        <v>3333.3333333333335</v>
      </c>
      <c r="AH14" s="15" cm="1">
        <f t="array" ref="AH14">INDEX($K:$P,ROW(),MATCH(AH$3,$K$2:$P$2,0))/12</f>
        <v>3333.3333333333335</v>
      </c>
      <c r="AI14" s="15" cm="1">
        <f t="array" ref="AI14">INDEX($K:$P,ROW(),MATCH(AI$3,$K$2:$P$2,0))/12</f>
        <v>3333.3333333333335</v>
      </c>
      <c r="AJ14" s="15" cm="1">
        <f t="array" ref="AJ14">INDEX($K:$P,ROW(),MATCH(AJ$3,$K$2:$P$2,0))/12</f>
        <v>3333.3333333333335</v>
      </c>
      <c r="AK14" s="15" cm="1">
        <f t="array" ref="AK14">INDEX($K:$P,ROW(),MATCH(AK$3,$K$2:$P$2,0))/12</f>
        <v>3333.3333333333335</v>
      </c>
      <c r="AL14" s="15" cm="1">
        <f t="array" ref="AL14">INDEX($K:$P,ROW(),MATCH(AL$3,$K$2:$P$2,0))/12</f>
        <v>3333.3333333333335</v>
      </c>
      <c r="AM14" s="15" cm="1">
        <f t="array" ref="AM14">INDEX($K:$P,ROW(),MATCH(AM$3,$K$2:$P$2,0))/12</f>
        <v>3333.3333333333335</v>
      </c>
      <c r="AN14" s="15" cm="1">
        <f t="array" ref="AN14">INDEX($K:$P,ROW(),MATCH(AN$3,$K$2:$P$2,0))/12</f>
        <v>3333.3333333333335</v>
      </c>
      <c r="AO14" s="15" cm="1">
        <f t="array" ref="AO14">INDEX($K:$P,ROW(),MATCH(AO$3,$K$2:$P$2,0))/12</f>
        <v>3333.3333333333335</v>
      </c>
      <c r="AP14" s="15" cm="1">
        <f t="array" ref="AP14">INDEX($K:$P,ROW(),MATCH(AP$3,$K$2:$P$2,0))/12</f>
        <v>3333.3333333333335</v>
      </c>
      <c r="AQ14" s="15" cm="1">
        <f t="array" ref="AQ14">INDEX($K:$P,ROW(),MATCH(AQ$3,$K$2:$P$2,0))/12</f>
        <v>6666.666666666667</v>
      </c>
      <c r="AR14" s="15" cm="1">
        <f t="array" ref="AR14">INDEX($K:$P,ROW(),MATCH(AR$3,$K$2:$P$2,0))/12</f>
        <v>6666.666666666667</v>
      </c>
      <c r="AS14" s="15" cm="1">
        <f t="array" ref="AS14">INDEX($K:$P,ROW(),MATCH(AS$3,$K$2:$P$2,0))/12</f>
        <v>6666.666666666667</v>
      </c>
      <c r="AT14" s="15" cm="1">
        <f t="array" ref="AT14">INDEX($K:$P,ROW(),MATCH(AT$3,$K$2:$P$2,0))/12</f>
        <v>6666.666666666667</v>
      </c>
      <c r="AU14" s="15" cm="1">
        <f t="array" ref="AU14">INDEX($K:$P,ROW(),MATCH(AU$3,$K$2:$P$2,0))/12</f>
        <v>6666.666666666667</v>
      </c>
      <c r="AV14" s="15" cm="1">
        <f t="array" ref="AV14">INDEX($K:$P,ROW(),MATCH(AV$3,$K$2:$P$2,0))/12</f>
        <v>6666.666666666667</v>
      </c>
      <c r="AW14" s="15" cm="1">
        <f t="array" ref="AW14">INDEX($K:$P,ROW(),MATCH(AW$3,$K$2:$P$2,0))/12</f>
        <v>6666.666666666667</v>
      </c>
      <c r="AX14" s="15" cm="1">
        <f t="array" ref="AX14">INDEX($K:$P,ROW(),MATCH(AX$3,$K$2:$P$2,0))/12</f>
        <v>6666.666666666667</v>
      </c>
      <c r="AY14" s="15" cm="1">
        <f t="array" ref="AY14">INDEX($K:$P,ROW(),MATCH(AY$3,$K$2:$P$2,0))/12</f>
        <v>6666.666666666667</v>
      </c>
      <c r="AZ14" s="15" cm="1">
        <f t="array" ref="AZ14">INDEX($K:$P,ROW(),MATCH(AZ$3,$K$2:$P$2,0))/12</f>
        <v>6666.666666666667</v>
      </c>
      <c r="BA14" s="15" cm="1">
        <f t="array" ref="BA14">INDEX($K:$P,ROW(),MATCH(BA$3,$K$2:$P$2,0))/12</f>
        <v>6666.666666666667</v>
      </c>
      <c r="BB14" s="15" cm="1">
        <f t="array" ref="BB14">INDEX($K:$P,ROW(),MATCH(BB$3,$K$2:$P$2,0))/12</f>
        <v>6666.666666666667</v>
      </c>
      <c r="BC14" s="15" cm="1">
        <f t="array" ref="BC14">INDEX($K:$P,ROW(),MATCH(BC$3,$K$2:$P$2,0))/12</f>
        <v>13333.333333333334</v>
      </c>
      <c r="BD14" s="15" cm="1">
        <f t="array" ref="BD14">INDEX($K:$P,ROW(),MATCH(BD$3,$K$2:$P$2,0))/12</f>
        <v>13333.333333333334</v>
      </c>
      <c r="BE14" s="15" cm="1">
        <f t="array" ref="BE14">INDEX($K:$P,ROW(),MATCH(BE$3,$K$2:$P$2,0))/12</f>
        <v>13333.333333333334</v>
      </c>
      <c r="BF14" s="15" cm="1">
        <f t="array" ref="BF14">INDEX($K:$P,ROW(),MATCH(BF$3,$K$2:$P$2,0))/12</f>
        <v>13333.333333333334</v>
      </c>
      <c r="BG14" s="15" cm="1">
        <f t="array" ref="BG14">INDEX($K:$P,ROW(),MATCH(BG$3,$K$2:$P$2,0))/12</f>
        <v>13333.333333333334</v>
      </c>
      <c r="BH14" s="15" cm="1">
        <f t="array" ref="BH14">INDEX($K:$P,ROW(),MATCH(BH$3,$K$2:$P$2,0))/12</f>
        <v>13333.333333333334</v>
      </c>
      <c r="BI14" s="15" cm="1">
        <f t="array" ref="BI14">INDEX($K:$P,ROW(),MATCH(BI$3,$K$2:$P$2,0))/12</f>
        <v>13333.333333333334</v>
      </c>
      <c r="BJ14" s="15" cm="1">
        <f t="array" ref="BJ14">INDEX($K:$P,ROW(),MATCH(BJ$3,$K$2:$P$2,0))/12</f>
        <v>13333.333333333334</v>
      </c>
      <c r="BK14" s="15" cm="1">
        <f t="array" ref="BK14">INDEX($K:$P,ROW(),MATCH(BK$3,$K$2:$P$2,0))/12</f>
        <v>13333.333333333334</v>
      </c>
      <c r="BL14" s="15" cm="1">
        <f t="array" ref="BL14">INDEX($K:$P,ROW(),MATCH(BL$3,$K$2:$P$2,0))/12</f>
        <v>13333.333333333334</v>
      </c>
      <c r="BM14" s="15" cm="1">
        <f t="array" ref="BM14">INDEX($K:$P,ROW(),MATCH(BM$3,$K$2:$P$2,0))/12</f>
        <v>13333.333333333334</v>
      </c>
      <c r="BN14" s="15" cm="1">
        <f t="array" ref="BN14">INDEX($K:$P,ROW(),MATCH(BN$3,$K$2:$P$2,0))/12</f>
        <v>13333.333333333334</v>
      </c>
      <c r="BO14" s="15" cm="1">
        <f t="array" ref="BO14">INDEX($K:$P,ROW(),MATCH(BO$3,$K$2:$P$2,0))/12</f>
        <v>26666.666666666668</v>
      </c>
      <c r="BP14" s="15" cm="1">
        <f t="array" ref="BP14">INDEX($K:$P,ROW(),MATCH(BP$3,$K$2:$P$2,0))/12</f>
        <v>26666.666666666668</v>
      </c>
      <c r="BQ14" s="15" cm="1">
        <f t="array" ref="BQ14">INDEX($K:$P,ROW(),MATCH(BQ$3,$K$2:$P$2,0))/12</f>
        <v>26666.666666666668</v>
      </c>
      <c r="BR14" s="15" cm="1">
        <f t="array" ref="BR14">INDEX($K:$P,ROW(),MATCH(BR$3,$K$2:$P$2,0))/12</f>
        <v>26666.666666666668</v>
      </c>
      <c r="BS14" s="15" cm="1">
        <f t="array" ref="BS14">INDEX($K:$P,ROW(),MATCH(BS$3,$K$2:$P$2,0))/12</f>
        <v>26666.666666666668</v>
      </c>
      <c r="BT14" s="15" cm="1">
        <f t="array" ref="BT14">INDEX($K:$P,ROW(),MATCH(BT$3,$K$2:$P$2,0))/12</f>
        <v>26666.666666666668</v>
      </c>
      <c r="BU14" s="15" cm="1">
        <f t="array" ref="BU14">INDEX($K:$P,ROW(),MATCH(BU$3,$K$2:$P$2,0))/12</f>
        <v>26666.666666666668</v>
      </c>
      <c r="BV14" s="15" cm="1">
        <f t="array" ref="BV14">INDEX($K:$P,ROW(),MATCH(BV$3,$K$2:$P$2,0))/12</f>
        <v>26666.666666666668</v>
      </c>
      <c r="BW14" s="15" cm="1">
        <f t="array" ref="BW14">INDEX($K:$P,ROW(),MATCH(BW$3,$K$2:$P$2,0))/12</f>
        <v>26666.666666666668</v>
      </c>
      <c r="BX14" s="15" cm="1">
        <f t="array" ref="BX14">INDEX($K:$P,ROW(),MATCH(BX$3,$K$2:$P$2,0))/12</f>
        <v>26666.666666666668</v>
      </c>
      <c r="BY14" s="15" cm="1">
        <f t="array" ref="BY14">INDEX($K:$P,ROW(),MATCH(BY$3,$K$2:$P$2,0))/12</f>
        <v>26666.666666666668</v>
      </c>
      <c r="BZ14" s="15" cm="1">
        <f t="array" ref="BZ14">INDEX($K:$P,ROW(),MATCH(BZ$3,$K$2:$P$2,0))/12</f>
        <v>26666.666666666668</v>
      </c>
      <c r="CA14" s="15" cm="1">
        <f t="array" ref="CA14">INDEX($K:$P,ROW(),MATCH(CA$3,$K$2:$P$2,0))/12</f>
        <v>53333.333333333336</v>
      </c>
      <c r="CB14" s="15" cm="1">
        <f t="array" ref="CB14">INDEX($K:$P,ROW(),MATCH(CB$3,$K$2:$P$2,0))/12</f>
        <v>53333.333333333336</v>
      </c>
      <c r="CC14" s="15" cm="1">
        <f t="array" ref="CC14">INDEX($K:$P,ROW(),MATCH(CC$3,$K$2:$P$2,0))/12</f>
        <v>53333.333333333336</v>
      </c>
      <c r="CD14" s="15" cm="1">
        <f t="array" ref="CD14">INDEX($K:$P,ROW(),MATCH(CD$3,$K$2:$P$2,0))/12</f>
        <v>53333.333333333336</v>
      </c>
      <c r="CE14" s="15" cm="1">
        <f t="array" ref="CE14">INDEX($K:$P,ROW(),MATCH(CE$3,$K$2:$P$2,0))/12</f>
        <v>53333.333333333336</v>
      </c>
      <c r="CF14" s="15" cm="1">
        <f t="array" ref="CF14">INDEX($K:$P,ROW(),MATCH(CF$3,$K$2:$P$2,0))/12</f>
        <v>53333.333333333336</v>
      </c>
      <c r="CG14" s="15" cm="1">
        <f t="array" ref="CG14">INDEX($K:$P,ROW(),MATCH(CG$3,$K$2:$P$2,0))/12</f>
        <v>53333.333333333336</v>
      </c>
      <c r="CH14" s="15" cm="1">
        <f t="array" ref="CH14">INDEX($K:$P,ROW(),MATCH(CH$3,$K$2:$P$2,0))/12</f>
        <v>53333.333333333336</v>
      </c>
      <c r="CI14" s="15" cm="1">
        <f t="array" ref="CI14">INDEX($K:$P,ROW(),MATCH(CI$3,$K$2:$P$2,0))/12</f>
        <v>53333.333333333336</v>
      </c>
      <c r="CJ14" s="15" cm="1">
        <f t="array" ref="CJ14">INDEX($K:$P,ROW(),MATCH(CJ$3,$K$2:$P$2,0))/12</f>
        <v>53333.333333333336</v>
      </c>
      <c r="CK14" s="15" cm="1">
        <f t="array" ref="CK14">INDEX($K:$P,ROW(),MATCH(CK$3,$K$2:$P$2,0))/12</f>
        <v>53333.333333333336</v>
      </c>
      <c r="CL14" s="15" cm="1">
        <f t="array" ref="CL14">INDEX($K:$P,ROW(),MATCH(CL$3,$K$2:$P$2,0))/12</f>
        <v>53333.333333333336</v>
      </c>
    </row>
    <row r="15" spans="2:90" x14ac:dyDescent="0.4">
      <c r="D15" t="s">
        <v>1046</v>
      </c>
      <c r="E15" s="8"/>
    </row>
    <row r="16" spans="2:90" x14ac:dyDescent="0.4">
      <c r="B16" s="187" t="str">
        <f>IFERROR(SUBSTITUTE(TRIM(LEFT(B9,SEARCH("-",B9)-1)),":",""),SUBSTITUTE(B9,":",""))</f>
        <v>Pools</v>
      </c>
      <c r="D16" t="s">
        <v>1046</v>
      </c>
      <c r="E16" s="8"/>
      <c r="G16" t="s">
        <v>332</v>
      </c>
      <c r="H16" s="31"/>
      <c r="I16" s="73"/>
      <c r="J16" s="73"/>
      <c r="K16" s="39"/>
      <c r="L16" s="39"/>
      <c r="M16" s="39"/>
      <c r="N16" s="39"/>
      <c r="O16" s="39"/>
      <c r="P16" s="39"/>
      <c r="R16" s="38"/>
      <c r="S16" s="38"/>
      <c r="T16" s="38"/>
      <c r="U16" s="38"/>
      <c r="V16" s="38"/>
      <c r="W16" s="38"/>
      <c r="X16" s="38"/>
      <c r="Y16" s="38"/>
      <c r="Z16" s="38"/>
      <c r="AA16" s="38"/>
      <c r="AB16" s="38"/>
      <c r="AC16" s="38"/>
      <c r="AD16" s="38"/>
      <c r="AE16" s="38"/>
      <c r="AF16" s="38"/>
      <c r="AG16" s="38"/>
      <c r="AH16" s="38"/>
      <c r="AI16" s="38"/>
      <c r="AJ16" s="38"/>
      <c r="AK16" s="38"/>
      <c r="AL16" s="38"/>
      <c r="AM16" s="38"/>
      <c r="AN16" s="38"/>
      <c r="AO16" s="38"/>
      <c r="AP16" s="38"/>
      <c r="AQ16" s="38"/>
      <c r="AR16" s="38"/>
      <c r="AS16" s="38"/>
      <c r="AT16" s="38"/>
      <c r="AU16" s="38"/>
      <c r="AV16" s="38"/>
      <c r="AW16" s="38"/>
      <c r="AX16" s="38"/>
      <c r="AY16" s="38"/>
      <c r="AZ16" s="38"/>
      <c r="BA16" s="38"/>
      <c r="BB16" s="38"/>
      <c r="BC16" s="38"/>
      <c r="BD16" s="38"/>
      <c r="BE16" s="38"/>
      <c r="BF16" s="38"/>
      <c r="BG16" s="38"/>
      <c r="BH16" s="38"/>
      <c r="BI16" s="38"/>
      <c r="BJ16" s="38"/>
      <c r="BK16" s="38"/>
      <c r="BL16" s="38"/>
      <c r="BM16" s="38"/>
      <c r="BN16" s="38"/>
      <c r="BO16" s="38"/>
      <c r="BP16" s="38"/>
      <c r="BQ16" s="38"/>
      <c r="BR16" s="38"/>
      <c r="BS16" s="38"/>
      <c r="BT16" s="38"/>
      <c r="BU16" s="38"/>
      <c r="BV16" s="38"/>
      <c r="BW16" s="38"/>
      <c r="BX16" s="38"/>
      <c r="BY16" s="38"/>
      <c r="BZ16" s="38"/>
      <c r="CA16" s="38"/>
      <c r="CB16" s="38"/>
      <c r="CC16" s="38"/>
      <c r="CD16" s="38"/>
      <c r="CE16" s="38"/>
      <c r="CF16" s="38"/>
      <c r="CG16" s="38"/>
      <c r="CH16" s="38"/>
      <c r="CI16" s="38"/>
      <c r="CJ16" s="38"/>
      <c r="CK16" s="38"/>
      <c r="CL16" s="38"/>
    </row>
    <row r="17" spans="2:90" x14ac:dyDescent="0.4">
      <c r="B17" s="235" t="str">
        <f>IFERROR(SUBSTITUTE(TRIM(MID(B9, SEARCH("-", B9) + 1, LEN(B9))),":",""),"no unit")</f>
        <v>no unit</v>
      </c>
      <c r="D17" t="s">
        <v>1046</v>
      </c>
      <c r="E17" s="8"/>
      <c r="G17" t="s">
        <v>332</v>
      </c>
      <c r="H17" s="31"/>
      <c r="I17" s="73"/>
      <c r="J17" s="73"/>
      <c r="K17" s="39"/>
      <c r="L17" s="39"/>
      <c r="M17" s="39"/>
      <c r="N17" s="39"/>
      <c r="O17" s="39"/>
      <c r="P17" s="39"/>
      <c r="R17" s="38"/>
      <c r="S17" s="38"/>
      <c r="T17" s="38"/>
      <c r="U17" s="38"/>
      <c r="V17" s="38"/>
      <c r="W17" s="38"/>
      <c r="X17" s="38"/>
      <c r="Y17" s="38"/>
      <c r="Z17" s="38"/>
      <c r="AA17" s="38"/>
      <c r="AB17" s="38"/>
      <c r="AC17" s="38"/>
      <c r="AD17" s="38"/>
      <c r="AE17" s="38"/>
      <c r="AF17" s="38"/>
      <c r="AG17" s="38"/>
      <c r="AH17" s="38"/>
      <c r="AI17" s="38"/>
      <c r="AJ17" s="38"/>
      <c r="AK17" s="38"/>
      <c r="AL17" s="38"/>
      <c r="AM17" s="38"/>
      <c r="AN17" s="38"/>
      <c r="AO17" s="38"/>
      <c r="AP17" s="38"/>
      <c r="AQ17" s="38"/>
      <c r="AR17" s="38"/>
      <c r="AS17" s="38"/>
      <c r="AT17" s="38"/>
      <c r="AU17" s="38"/>
      <c r="AV17" s="38"/>
      <c r="AW17" s="38"/>
      <c r="AX17" s="38"/>
      <c r="AY17" s="38"/>
      <c r="AZ17" s="38"/>
      <c r="BA17" s="38"/>
      <c r="BB17" s="38"/>
      <c r="BC17" s="38"/>
      <c r="BD17" s="38"/>
      <c r="BE17" s="38"/>
      <c r="BF17" s="38"/>
      <c r="BG17" s="38"/>
      <c r="BH17" s="38"/>
      <c r="BI17" s="38"/>
      <c r="BJ17" s="38"/>
      <c r="BK17" s="38"/>
      <c r="BL17" s="38"/>
      <c r="BM17" s="38"/>
      <c r="BN17" s="38"/>
      <c r="BO17" s="38"/>
      <c r="BP17" s="38"/>
      <c r="BQ17" s="38"/>
      <c r="BR17" s="38"/>
      <c r="BS17" s="38"/>
      <c r="BT17" s="38"/>
      <c r="BU17" s="38"/>
      <c r="BV17" s="38"/>
      <c r="BW17" s="38"/>
      <c r="BX17" s="38"/>
      <c r="BY17" s="38"/>
      <c r="BZ17" s="38"/>
      <c r="CA17" s="38"/>
      <c r="CB17" s="38"/>
      <c r="CC17" s="38"/>
      <c r="CD17" s="38"/>
      <c r="CE17" s="38"/>
      <c r="CF17" s="38"/>
      <c r="CG17" s="38"/>
      <c r="CH17" s="38"/>
      <c r="CI17" s="38"/>
      <c r="CJ17" s="38"/>
      <c r="CK17" s="38"/>
      <c r="CL17" s="38"/>
    </row>
    <row r="18" spans="2:90" x14ac:dyDescent="0.4">
      <c r="B18" s="132" t="s">
        <v>461</v>
      </c>
      <c r="D18" t="s">
        <v>1046</v>
      </c>
      <c r="E18" s="8"/>
      <c r="G18" t="s">
        <v>332</v>
      </c>
      <c r="H18" s="31"/>
      <c r="I18" s="73"/>
      <c r="J18" s="73"/>
      <c r="K18" s="39"/>
      <c r="L18" s="39"/>
      <c r="M18" s="39"/>
      <c r="N18" s="39"/>
      <c r="O18" s="39"/>
      <c r="P18" s="39"/>
      <c r="R18" s="38"/>
    </row>
    <row r="19" spans="2:90" x14ac:dyDescent="0.4">
      <c r="B19" s="132" t="s">
        <v>462</v>
      </c>
      <c r="D19" t="s">
        <v>1046</v>
      </c>
      <c r="E19" s="8"/>
      <c r="G19" t="s">
        <v>332</v>
      </c>
      <c r="H19" s="31"/>
      <c r="I19" s="73"/>
      <c r="J19" s="73"/>
      <c r="K19" s="39"/>
      <c r="L19" s="39"/>
      <c r="M19" s="39"/>
      <c r="N19" s="39"/>
      <c r="O19" s="39"/>
      <c r="P19" s="39"/>
      <c r="R19" s="38"/>
      <c r="S19" s="199" t="str">
        <f t="shared" ref="S19:CD19" si="0">ADDRESS(ROW(S11),COLUMN(S11))</f>
        <v>$S$11</v>
      </c>
      <c r="T19" s="199" t="str">
        <f t="shared" si="0"/>
        <v>$T$11</v>
      </c>
      <c r="U19" s="199" t="str">
        <f t="shared" si="0"/>
        <v>$U$11</v>
      </c>
      <c r="V19" s="199" t="str">
        <f t="shared" si="0"/>
        <v>$V$11</v>
      </c>
      <c r="W19" s="199" t="str">
        <f t="shared" si="0"/>
        <v>$W$11</v>
      </c>
      <c r="X19" s="199" t="str">
        <f t="shared" si="0"/>
        <v>$X$11</v>
      </c>
      <c r="Y19" s="199" t="str">
        <f t="shared" si="0"/>
        <v>$Y$11</v>
      </c>
      <c r="Z19" s="199" t="str">
        <f t="shared" si="0"/>
        <v>$Z$11</v>
      </c>
      <c r="AA19" s="199" t="str">
        <f t="shared" si="0"/>
        <v>$AA$11</v>
      </c>
      <c r="AB19" s="199" t="str">
        <f t="shared" si="0"/>
        <v>$AB$11</v>
      </c>
      <c r="AC19" s="199" t="str">
        <f t="shared" si="0"/>
        <v>$AC$11</v>
      </c>
      <c r="AD19" s="199" t="str">
        <f t="shared" si="0"/>
        <v>$AD$11</v>
      </c>
      <c r="AE19" s="199" t="str">
        <f t="shared" si="0"/>
        <v>$AE$11</v>
      </c>
      <c r="AF19" s="199" t="str">
        <f t="shared" si="0"/>
        <v>$AF$11</v>
      </c>
      <c r="AG19" s="199" t="str">
        <f t="shared" si="0"/>
        <v>$AG$11</v>
      </c>
      <c r="AH19" s="199" t="str">
        <f t="shared" si="0"/>
        <v>$AH$11</v>
      </c>
      <c r="AI19" s="199" t="str">
        <f t="shared" si="0"/>
        <v>$AI$11</v>
      </c>
      <c r="AJ19" s="199" t="str">
        <f t="shared" si="0"/>
        <v>$AJ$11</v>
      </c>
      <c r="AK19" s="199" t="str">
        <f t="shared" si="0"/>
        <v>$AK$11</v>
      </c>
      <c r="AL19" s="199" t="str">
        <f t="shared" si="0"/>
        <v>$AL$11</v>
      </c>
      <c r="AM19" s="199" t="str">
        <f t="shared" si="0"/>
        <v>$AM$11</v>
      </c>
      <c r="AN19" s="199" t="str">
        <f t="shared" si="0"/>
        <v>$AN$11</v>
      </c>
      <c r="AO19" s="199" t="str">
        <f t="shared" si="0"/>
        <v>$AO$11</v>
      </c>
      <c r="AP19" s="199" t="str">
        <f t="shared" si="0"/>
        <v>$AP$11</v>
      </c>
      <c r="AQ19" s="199" t="str">
        <f t="shared" si="0"/>
        <v>$AQ$11</v>
      </c>
      <c r="AR19" s="199" t="str">
        <f t="shared" si="0"/>
        <v>$AR$11</v>
      </c>
      <c r="AS19" s="199" t="str">
        <f t="shared" si="0"/>
        <v>$AS$11</v>
      </c>
      <c r="AT19" s="199" t="str">
        <f t="shared" si="0"/>
        <v>$AT$11</v>
      </c>
      <c r="AU19" s="199" t="str">
        <f t="shared" si="0"/>
        <v>$AU$11</v>
      </c>
      <c r="AV19" s="199" t="str">
        <f t="shared" si="0"/>
        <v>$AV$11</v>
      </c>
      <c r="AW19" s="199" t="str">
        <f t="shared" si="0"/>
        <v>$AW$11</v>
      </c>
      <c r="AX19" s="199" t="str">
        <f t="shared" si="0"/>
        <v>$AX$11</v>
      </c>
      <c r="AY19" s="199" t="str">
        <f t="shared" si="0"/>
        <v>$AY$11</v>
      </c>
      <c r="AZ19" s="199" t="str">
        <f t="shared" si="0"/>
        <v>$AZ$11</v>
      </c>
      <c r="BA19" s="199" t="str">
        <f t="shared" si="0"/>
        <v>$BA$11</v>
      </c>
      <c r="BB19" s="199" t="str">
        <f t="shared" si="0"/>
        <v>$BB$11</v>
      </c>
      <c r="BC19" s="199" t="str">
        <f t="shared" si="0"/>
        <v>$BC$11</v>
      </c>
      <c r="BD19" s="199" t="str">
        <f t="shared" si="0"/>
        <v>$BD$11</v>
      </c>
      <c r="BE19" s="199" t="str">
        <f t="shared" si="0"/>
        <v>$BE$11</v>
      </c>
      <c r="BF19" s="199" t="str">
        <f t="shared" si="0"/>
        <v>$BF$11</v>
      </c>
      <c r="BG19" s="199" t="str">
        <f t="shared" si="0"/>
        <v>$BG$11</v>
      </c>
      <c r="BH19" s="199" t="str">
        <f t="shared" si="0"/>
        <v>$BH$11</v>
      </c>
      <c r="BI19" s="199" t="str">
        <f t="shared" si="0"/>
        <v>$BI$11</v>
      </c>
      <c r="BJ19" s="199" t="str">
        <f t="shared" si="0"/>
        <v>$BJ$11</v>
      </c>
      <c r="BK19" s="199" t="str">
        <f t="shared" si="0"/>
        <v>$BK$11</v>
      </c>
      <c r="BL19" s="199" t="str">
        <f t="shared" si="0"/>
        <v>$BL$11</v>
      </c>
      <c r="BM19" s="199" t="str">
        <f t="shared" si="0"/>
        <v>$BM$11</v>
      </c>
      <c r="BN19" s="199" t="str">
        <f t="shared" si="0"/>
        <v>$BN$11</v>
      </c>
      <c r="BO19" s="199" t="str">
        <f t="shared" si="0"/>
        <v>$BO$11</v>
      </c>
      <c r="BP19" s="199" t="str">
        <f t="shared" si="0"/>
        <v>$BP$11</v>
      </c>
      <c r="BQ19" s="199" t="str">
        <f t="shared" si="0"/>
        <v>$BQ$11</v>
      </c>
      <c r="BR19" s="199" t="str">
        <f t="shared" si="0"/>
        <v>$BR$11</v>
      </c>
      <c r="BS19" s="199" t="str">
        <f t="shared" si="0"/>
        <v>$BS$11</v>
      </c>
      <c r="BT19" s="199" t="str">
        <f t="shared" si="0"/>
        <v>$BT$11</v>
      </c>
      <c r="BU19" s="199" t="str">
        <f t="shared" si="0"/>
        <v>$BU$11</v>
      </c>
      <c r="BV19" s="199" t="str">
        <f t="shared" si="0"/>
        <v>$BV$11</v>
      </c>
      <c r="BW19" s="199" t="str">
        <f t="shared" si="0"/>
        <v>$BW$11</v>
      </c>
      <c r="BX19" s="199" t="str">
        <f t="shared" si="0"/>
        <v>$BX$11</v>
      </c>
      <c r="BY19" s="199" t="str">
        <f t="shared" si="0"/>
        <v>$BY$11</v>
      </c>
      <c r="BZ19" s="199" t="str">
        <f t="shared" si="0"/>
        <v>$BZ$11</v>
      </c>
      <c r="CA19" s="199" t="str">
        <f t="shared" si="0"/>
        <v>$CA$11</v>
      </c>
      <c r="CB19" s="199" t="str">
        <f t="shared" si="0"/>
        <v>$CB$11</v>
      </c>
      <c r="CC19" s="199" t="str">
        <f t="shared" si="0"/>
        <v>$CC$11</v>
      </c>
      <c r="CD19" s="199" t="str">
        <f t="shared" si="0"/>
        <v>$CD$11</v>
      </c>
      <c r="CE19" s="199" t="str">
        <f t="shared" ref="CE19:CL19" si="1">ADDRESS(ROW(CE11),COLUMN(CE11))</f>
        <v>$CE$11</v>
      </c>
      <c r="CF19" s="199" t="str">
        <f t="shared" si="1"/>
        <v>$CF$11</v>
      </c>
      <c r="CG19" s="199" t="str">
        <f t="shared" si="1"/>
        <v>$CG$11</v>
      </c>
      <c r="CH19" s="199" t="str">
        <f t="shared" si="1"/>
        <v>$CH$11</v>
      </c>
      <c r="CI19" s="199" t="str">
        <f t="shared" si="1"/>
        <v>$CI$11</v>
      </c>
      <c r="CJ19" s="199" t="str">
        <f t="shared" si="1"/>
        <v>$CJ$11</v>
      </c>
      <c r="CK19" s="199" t="str">
        <f t="shared" si="1"/>
        <v>$CK$11</v>
      </c>
      <c r="CL19" s="199" t="str">
        <f t="shared" si="1"/>
        <v>$CL$11</v>
      </c>
    </row>
    <row r="20" spans="2:90" x14ac:dyDescent="0.4">
      <c r="B20" s="8" t="s">
        <v>488</v>
      </c>
      <c r="D20" t="s">
        <v>1046</v>
      </c>
      <c r="E20" s="8"/>
      <c r="G20" t="s">
        <v>332</v>
      </c>
      <c r="H20" s="31"/>
      <c r="I20" s="73"/>
      <c r="J20" s="73"/>
      <c r="K20" s="39"/>
      <c r="L20" s="39"/>
      <c r="M20" s="39"/>
      <c r="N20" s="39"/>
      <c r="O20" s="39"/>
      <c r="P20" s="39"/>
      <c r="R20" s="38"/>
      <c r="S20" s="199"/>
      <c r="T20" s="199"/>
      <c r="U20" s="199"/>
      <c r="V20" s="199"/>
      <c r="W20" s="199"/>
      <c r="X20" s="199"/>
      <c r="Y20" s="199"/>
      <c r="Z20" s="199"/>
      <c r="AA20" s="199"/>
      <c r="AB20" s="199"/>
      <c r="AC20" s="199"/>
      <c r="AD20" s="199"/>
      <c r="AE20" s="199"/>
      <c r="AF20" s="199"/>
      <c r="AG20" s="199"/>
      <c r="AH20" s="199"/>
      <c r="AI20" s="199"/>
      <c r="AJ20" s="199"/>
      <c r="AK20" s="199"/>
      <c r="AL20" s="199"/>
      <c r="AM20" s="199"/>
      <c r="AN20" s="199"/>
      <c r="AO20" s="199"/>
      <c r="AP20" s="199"/>
      <c r="AQ20" s="199"/>
      <c r="AR20" s="199"/>
      <c r="AS20" s="199"/>
      <c r="AT20" s="199"/>
      <c r="AU20" s="199"/>
      <c r="AV20" s="199"/>
      <c r="AW20" s="199"/>
      <c r="AX20" s="199"/>
      <c r="AY20" s="199"/>
      <c r="AZ20" s="199"/>
      <c r="BA20" s="199"/>
      <c r="BB20" s="199"/>
      <c r="BC20" s="199"/>
      <c r="BD20" s="199"/>
      <c r="BE20" s="199"/>
      <c r="BF20" s="199"/>
      <c r="BG20" s="199"/>
      <c r="BH20" s="199"/>
      <c r="BI20" s="199"/>
      <c r="BJ20" s="199"/>
      <c r="BK20" s="199"/>
      <c r="BL20" s="199"/>
      <c r="BM20" s="199"/>
      <c r="BN20" s="199"/>
      <c r="BO20" s="199"/>
      <c r="BP20" s="199"/>
      <c r="BQ20" s="199"/>
      <c r="BR20" s="199"/>
      <c r="BS20" s="199"/>
      <c r="BT20" s="199"/>
      <c r="BU20" s="199"/>
      <c r="BV20" s="199"/>
      <c r="BW20" s="199"/>
      <c r="BX20" s="199"/>
      <c r="BY20" s="199"/>
      <c r="BZ20" s="199"/>
      <c r="CA20" s="199"/>
      <c r="CB20" s="199"/>
      <c r="CC20" s="199"/>
      <c r="CD20" s="199"/>
      <c r="CE20" s="199"/>
      <c r="CF20" s="199"/>
      <c r="CG20" s="199"/>
      <c r="CH20" s="199"/>
      <c r="CI20" s="199"/>
      <c r="CJ20" s="199"/>
      <c r="CK20" s="199"/>
      <c r="CL20" s="199"/>
    </row>
    <row r="21" spans="2:90" x14ac:dyDescent="0.4">
      <c r="B21" s="8" t="s">
        <v>494</v>
      </c>
      <c r="D21" t="s">
        <v>1046</v>
      </c>
      <c r="E21" s="8"/>
      <c r="G21" t="s">
        <v>332</v>
      </c>
      <c r="H21" s="31"/>
      <c r="I21" s="73"/>
      <c r="J21" s="73"/>
      <c r="K21" s="39"/>
      <c r="L21" s="39"/>
      <c r="M21" s="39"/>
      <c r="N21" s="39"/>
      <c r="O21" s="39"/>
      <c r="P21" s="39"/>
      <c r="R21" s="38"/>
      <c r="S21" s="199"/>
      <c r="T21" s="199"/>
      <c r="U21" s="199"/>
      <c r="V21" s="199"/>
      <c r="W21" s="199"/>
      <c r="X21" s="199"/>
      <c r="Y21" s="199"/>
      <c r="Z21" s="199"/>
      <c r="AA21" s="199"/>
      <c r="AB21" s="199"/>
      <c r="AC21" s="199"/>
      <c r="AD21" s="199"/>
      <c r="AE21" s="199"/>
      <c r="AF21" s="199"/>
      <c r="AG21" s="199"/>
      <c r="AH21" s="199"/>
      <c r="AI21" s="199"/>
      <c r="AJ21" s="199"/>
      <c r="AK21" s="199"/>
      <c r="AL21" s="199"/>
      <c r="AM21" s="199"/>
      <c r="AN21" s="199"/>
      <c r="AO21" s="199"/>
      <c r="AP21" s="199"/>
      <c r="AQ21" s="199"/>
      <c r="AR21" s="199"/>
      <c r="AS21" s="199"/>
      <c r="AT21" s="199"/>
      <c r="AU21" s="199"/>
      <c r="AV21" s="199"/>
      <c r="AW21" s="199"/>
      <c r="AX21" s="199"/>
      <c r="AY21" s="199"/>
      <c r="AZ21" s="199"/>
      <c r="BA21" s="199"/>
      <c r="BB21" s="199"/>
      <c r="BC21" s="199"/>
      <c r="BD21" s="199"/>
      <c r="BE21" s="199"/>
      <c r="BF21" s="199"/>
      <c r="BG21" s="199"/>
      <c r="BH21" s="199"/>
      <c r="BI21" s="199"/>
      <c r="BJ21" s="199"/>
      <c r="BK21" s="199"/>
      <c r="BL21" s="199"/>
      <c r="BM21" s="199"/>
      <c r="BN21" s="199"/>
      <c r="BO21" s="199"/>
      <c r="BP21" s="199"/>
      <c r="BQ21" s="199"/>
      <c r="BR21" s="199"/>
      <c r="BS21" s="199"/>
      <c r="BT21" s="199"/>
      <c r="BU21" s="199"/>
      <c r="BV21" s="199"/>
      <c r="BW21" s="199"/>
      <c r="BX21" s="199"/>
      <c r="BY21" s="199"/>
      <c r="BZ21" s="199"/>
      <c r="CA21" s="199"/>
      <c r="CB21" s="199"/>
      <c r="CC21" s="199"/>
      <c r="CD21" s="199"/>
      <c r="CE21" s="199"/>
      <c r="CF21" s="199"/>
      <c r="CG21" s="199"/>
      <c r="CH21" s="199"/>
      <c r="CI21" s="199"/>
      <c r="CJ21" s="199"/>
      <c r="CK21" s="199"/>
      <c r="CL21" s="199"/>
    </row>
    <row r="22" spans="2:90" x14ac:dyDescent="0.4">
      <c r="B22" s="8" t="s">
        <v>463</v>
      </c>
      <c r="D22" t="s">
        <v>1046</v>
      </c>
      <c r="E22" s="8"/>
      <c r="G22" t="s">
        <v>332</v>
      </c>
      <c r="H22" s="31"/>
      <c r="I22" s="73"/>
      <c r="J22" s="73"/>
      <c r="K22" s="39"/>
      <c r="L22" s="39"/>
      <c r="M22" s="39"/>
      <c r="N22" s="39"/>
      <c r="O22" s="39"/>
      <c r="P22" s="39"/>
      <c r="R22" s="38"/>
      <c r="S22" s="199"/>
      <c r="T22" s="199"/>
      <c r="U22" s="199"/>
      <c r="V22" s="199"/>
      <c r="W22" s="199"/>
      <c r="X22" s="199"/>
      <c r="Y22" s="199"/>
      <c r="Z22" s="199"/>
      <c r="AA22" s="199"/>
      <c r="AB22" s="199"/>
      <c r="AC22" s="199"/>
      <c r="AD22" s="199"/>
      <c r="AE22" s="199"/>
      <c r="AF22" s="199"/>
      <c r="AG22" s="199"/>
      <c r="AH22" s="199"/>
      <c r="AI22" s="199"/>
      <c r="AJ22" s="199"/>
      <c r="AK22" s="199"/>
      <c r="AL22" s="199"/>
      <c r="AM22" s="199"/>
      <c r="AN22" s="199"/>
      <c r="AO22" s="199"/>
      <c r="AP22" s="199"/>
      <c r="AQ22" s="199"/>
      <c r="AR22" s="199"/>
      <c r="AS22" s="199"/>
      <c r="AT22" s="199"/>
      <c r="AU22" s="199"/>
      <c r="AV22" s="199"/>
      <c r="AW22" s="199"/>
      <c r="AX22" s="199"/>
      <c r="AY22" s="199"/>
      <c r="AZ22" s="199"/>
      <c r="BA22" s="199"/>
      <c r="BB22" s="199"/>
      <c r="BC22" s="199"/>
      <c r="BD22" s="199"/>
      <c r="BE22" s="199"/>
      <c r="BF22" s="199"/>
      <c r="BG22" s="199"/>
      <c r="BH22" s="199"/>
      <c r="BI22" s="199"/>
      <c r="BJ22" s="199"/>
      <c r="BK22" s="199"/>
      <c r="BL22" s="199"/>
      <c r="BM22" s="199"/>
      <c r="BN22" s="199"/>
      <c r="BO22" s="199"/>
      <c r="BP22" s="199"/>
      <c r="BQ22" s="199"/>
      <c r="BR22" s="199"/>
      <c r="BS22" s="199"/>
      <c r="BT22" s="199"/>
      <c r="BU22" s="199"/>
      <c r="BV22" s="199"/>
      <c r="BW22" s="199"/>
      <c r="BX22" s="199"/>
      <c r="BY22" s="199"/>
      <c r="BZ22" s="199"/>
      <c r="CA22" s="199"/>
      <c r="CB22" s="199"/>
      <c r="CC22" s="199"/>
      <c r="CD22" s="199"/>
      <c r="CE22" s="199"/>
      <c r="CF22" s="199"/>
      <c r="CG22" s="199"/>
      <c r="CH22" s="199"/>
      <c r="CI22" s="199"/>
      <c r="CJ22" s="199"/>
      <c r="CK22" s="199"/>
      <c r="CL22" s="199"/>
    </row>
    <row r="23" spans="2:90" x14ac:dyDescent="0.4">
      <c r="B23" s="8" t="s">
        <v>464</v>
      </c>
      <c r="D23" t="s">
        <v>1046</v>
      </c>
      <c r="E23" s="8"/>
      <c r="G23" t="s">
        <v>332</v>
      </c>
      <c r="H23" s="31"/>
      <c r="I23" s="73"/>
      <c r="J23" s="73"/>
      <c r="K23" s="39"/>
      <c r="L23" s="39"/>
      <c r="M23" s="39"/>
      <c r="N23" s="39"/>
      <c r="O23" s="39"/>
      <c r="P23" s="39"/>
      <c r="R23" s="38"/>
      <c r="S23" s="199"/>
      <c r="T23" s="199"/>
      <c r="U23" s="199"/>
      <c r="V23" s="199"/>
      <c r="W23" s="199"/>
      <c r="X23" s="199"/>
      <c r="Y23" s="199"/>
      <c r="Z23" s="199"/>
      <c r="AA23" s="199"/>
      <c r="AB23" s="199"/>
      <c r="AC23" s="199"/>
      <c r="AD23" s="199"/>
      <c r="AE23" s="199"/>
      <c r="AF23" s="199"/>
      <c r="AG23" s="199"/>
      <c r="AH23" s="199"/>
      <c r="AI23" s="199"/>
      <c r="AJ23" s="199"/>
      <c r="AK23" s="199"/>
      <c r="AL23" s="199"/>
      <c r="AM23" s="199"/>
      <c r="AN23" s="199"/>
      <c r="AO23" s="199"/>
      <c r="AP23" s="199"/>
      <c r="AQ23" s="199"/>
      <c r="AR23" s="199"/>
      <c r="AS23" s="199"/>
      <c r="AT23" s="199"/>
      <c r="AU23" s="199"/>
      <c r="AV23" s="199"/>
      <c r="AW23" s="199"/>
      <c r="AX23" s="199"/>
      <c r="AY23" s="199"/>
      <c r="AZ23" s="199"/>
      <c r="BA23" s="199"/>
      <c r="BB23" s="199"/>
      <c r="BC23" s="199"/>
      <c r="BD23" s="199"/>
      <c r="BE23" s="199"/>
      <c r="BF23" s="199"/>
      <c r="BG23" s="199"/>
      <c r="BH23" s="199"/>
      <c r="BI23" s="199"/>
      <c r="BJ23" s="199"/>
      <c r="BK23" s="199"/>
      <c r="BL23" s="199"/>
      <c r="BM23" s="199"/>
      <c r="BN23" s="199"/>
      <c r="BO23" s="199"/>
      <c r="BP23" s="199"/>
      <c r="BQ23" s="199"/>
      <c r="BR23" s="199"/>
      <c r="BS23" s="199"/>
      <c r="BT23" s="199"/>
      <c r="BU23" s="199"/>
      <c r="BV23" s="199"/>
      <c r="BW23" s="199"/>
      <c r="BX23" s="199"/>
      <c r="BY23" s="199"/>
      <c r="BZ23" s="199"/>
      <c r="CA23" s="199"/>
      <c r="CB23" s="199"/>
      <c r="CC23" s="199"/>
      <c r="CD23" s="199"/>
      <c r="CE23" s="199"/>
      <c r="CF23" s="199"/>
      <c r="CG23" s="199"/>
      <c r="CH23" s="199"/>
      <c r="CI23" s="199"/>
      <c r="CJ23" s="199"/>
      <c r="CK23" s="199"/>
      <c r="CL23" s="199"/>
    </row>
    <row r="24" spans="2:90" x14ac:dyDescent="0.4">
      <c r="B24" s="124" t="s">
        <v>1052</v>
      </c>
      <c r="C24" s="31"/>
      <c r="D24" t="s">
        <v>1049</v>
      </c>
      <c r="E24" t="s">
        <v>1049</v>
      </c>
      <c r="F24" t="s">
        <v>511</v>
      </c>
      <c r="G24" s="31" t="s">
        <v>81</v>
      </c>
      <c r="H24" s="138"/>
      <c r="I24" s="140"/>
      <c r="J24" s="140"/>
      <c r="K24" s="138"/>
      <c r="L24" s="138"/>
      <c r="M24" s="138"/>
      <c r="N24" s="138"/>
      <c r="O24" s="138"/>
      <c r="P24" s="138"/>
      <c r="R24" s="139"/>
      <c r="S24" s="164"/>
      <c r="T24" s="164"/>
      <c r="U24" s="164"/>
      <c r="V24" s="164"/>
      <c r="W24" s="164"/>
      <c r="X24" s="164"/>
      <c r="Y24" s="164"/>
      <c r="Z24" s="164"/>
      <c r="AA24" s="164"/>
      <c r="AB24" s="164"/>
      <c r="AC24" s="164"/>
      <c r="AD24" s="164"/>
      <c r="AE24" s="164"/>
      <c r="AF24" s="164"/>
      <c r="AG24" s="164"/>
      <c r="AH24" s="164"/>
      <c r="AI24" s="164"/>
      <c r="AJ24" s="164"/>
      <c r="AK24" s="164"/>
      <c r="AL24" s="164"/>
      <c r="AM24" s="164"/>
      <c r="AN24" s="164"/>
      <c r="AO24" s="164"/>
      <c r="AP24" s="164"/>
      <c r="AQ24" s="164"/>
      <c r="AR24" s="164"/>
      <c r="AS24" s="164"/>
      <c r="AT24" s="164"/>
      <c r="AU24" s="164"/>
      <c r="AV24" s="164"/>
      <c r="AW24" s="164"/>
      <c r="AX24" s="164"/>
      <c r="AY24" s="164"/>
      <c r="AZ24" s="164"/>
      <c r="BA24" s="164"/>
      <c r="BB24" s="164"/>
      <c r="BC24" s="164"/>
      <c r="BD24" s="164"/>
      <c r="BE24" s="164"/>
      <c r="BF24" s="164"/>
      <c r="BG24" s="164"/>
      <c r="BH24" s="164"/>
      <c r="BI24" s="164"/>
      <c r="BJ24" s="164"/>
      <c r="BK24" s="164"/>
      <c r="BL24" s="164"/>
      <c r="BM24" s="164"/>
      <c r="BN24" s="164"/>
      <c r="BO24" s="164"/>
      <c r="BP24" s="164"/>
      <c r="BQ24" s="164"/>
      <c r="BR24" s="164"/>
      <c r="BS24" s="164"/>
      <c r="BT24" s="164"/>
      <c r="BU24" s="164"/>
      <c r="BV24" s="164"/>
      <c r="BW24" s="164"/>
      <c r="BX24" s="164"/>
      <c r="BY24" s="164"/>
      <c r="BZ24" s="164"/>
      <c r="CA24" s="164"/>
      <c r="CB24" s="164"/>
      <c r="CC24" s="164"/>
      <c r="CD24" s="164"/>
      <c r="CE24" s="164"/>
      <c r="CF24" s="164"/>
      <c r="CG24" s="164"/>
      <c r="CH24" s="164"/>
      <c r="CI24" s="164"/>
      <c r="CJ24" s="164"/>
      <c r="CK24" s="164"/>
      <c r="CL24" s="164"/>
    </row>
    <row r="25" spans="2:90" s="27" customFormat="1" x14ac:dyDescent="0.4">
      <c r="B25" s="124" t="s">
        <v>833</v>
      </c>
      <c r="D25" s="27" t="s">
        <v>1049</v>
      </c>
      <c r="E25" s="9"/>
      <c r="H25" s="31"/>
      <c r="I25" s="73"/>
      <c r="J25" s="73"/>
      <c r="K25" s="38">
        <f t="shared" ref="K25:P25" ca="1" si="2">SUMIF($3:$3,K$2,25:25)</f>
        <v>199999.99999999997</v>
      </c>
      <c r="L25" s="38">
        <f t="shared" ca="1" si="2"/>
        <v>399999.99999999994</v>
      </c>
      <c r="M25" s="38">
        <f t="shared" ca="1" si="2"/>
        <v>799999.99999999988</v>
      </c>
      <c r="N25" s="38">
        <f t="shared" ca="1" si="2"/>
        <v>1599999.9999999998</v>
      </c>
      <c r="O25" s="38">
        <f t="shared" ca="1" si="2"/>
        <v>3199999.9999999995</v>
      </c>
      <c r="P25" s="38">
        <f t="shared" ca="1" si="2"/>
        <v>6399999.9999999991</v>
      </c>
      <c r="R25" s="38"/>
      <c r="S25" s="234" cm="1">
        <f t="array" aca="1" ref="S25" ca="1">INDIRECT(S19)</f>
        <v>16666.666666666668</v>
      </c>
      <c r="T25" s="234" cm="1">
        <f t="array" aca="1" ref="T25" ca="1">INDIRECT(T19)</f>
        <v>16666.666666666668</v>
      </c>
      <c r="U25" s="234" cm="1">
        <f t="array" aca="1" ref="U25" ca="1">INDIRECT(U19)</f>
        <v>16666.666666666668</v>
      </c>
      <c r="V25" s="234" cm="1">
        <f t="array" aca="1" ref="V25" ca="1">INDIRECT(V19)</f>
        <v>16666.666666666668</v>
      </c>
      <c r="W25" s="234" cm="1">
        <f t="array" aca="1" ref="W25" ca="1">INDIRECT(W19)</f>
        <v>16666.666666666668</v>
      </c>
      <c r="X25" s="234" cm="1">
        <f t="array" aca="1" ref="X25" ca="1">INDIRECT(X19)</f>
        <v>16666.666666666668</v>
      </c>
      <c r="Y25" s="234" cm="1">
        <f t="array" aca="1" ref="Y25" ca="1">INDIRECT(Y19)</f>
        <v>16666.666666666668</v>
      </c>
      <c r="Z25" s="234" cm="1">
        <f t="array" aca="1" ref="Z25" ca="1">INDIRECT(Z19)</f>
        <v>16666.666666666668</v>
      </c>
      <c r="AA25" s="234" cm="1">
        <f t="array" aca="1" ref="AA25" ca="1">INDIRECT(AA19)</f>
        <v>16666.666666666668</v>
      </c>
      <c r="AB25" s="234" cm="1">
        <f t="array" aca="1" ref="AB25" ca="1">INDIRECT(AB19)</f>
        <v>16666.666666666668</v>
      </c>
      <c r="AC25" s="234" cm="1">
        <f t="array" aca="1" ref="AC25" ca="1">INDIRECT(AC19)</f>
        <v>16666.666666666668</v>
      </c>
      <c r="AD25" s="234" cm="1">
        <f t="array" aca="1" ref="AD25" ca="1">INDIRECT(AD19)</f>
        <v>16666.666666666668</v>
      </c>
      <c r="AE25" s="234" cm="1">
        <f t="array" aca="1" ref="AE25" ca="1">INDIRECT(AE19)</f>
        <v>33333.333333333336</v>
      </c>
      <c r="AF25" s="234" cm="1">
        <f t="array" aca="1" ref="AF25" ca="1">INDIRECT(AF19)</f>
        <v>33333.333333333336</v>
      </c>
      <c r="AG25" s="234" cm="1">
        <f t="array" aca="1" ref="AG25" ca="1">INDIRECT(AG19)</f>
        <v>33333.333333333336</v>
      </c>
      <c r="AH25" s="234" cm="1">
        <f t="array" aca="1" ref="AH25" ca="1">INDIRECT(AH19)</f>
        <v>33333.333333333336</v>
      </c>
      <c r="AI25" s="234" cm="1">
        <f t="array" aca="1" ref="AI25" ca="1">INDIRECT(AI19)</f>
        <v>33333.333333333336</v>
      </c>
      <c r="AJ25" s="234" cm="1">
        <f t="array" aca="1" ref="AJ25" ca="1">INDIRECT(AJ19)</f>
        <v>33333.333333333336</v>
      </c>
      <c r="AK25" s="234" cm="1">
        <f t="array" aca="1" ref="AK25" ca="1">INDIRECT(AK19)</f>
        <v>33333.333333333336</v>
      </c>
      <c r="AL25" s="234" cm="1">
        <f t="array" aca="1" ref="AL25" ca="1">INDIRECT(AL19)</f>
        <v>33333.333333333336</v>
      </c>
      <c r="AM25" s="234" cm="1">
        <f t="array" aca="1" ref="AM25" ca="1">INDIRECT(AM19)</f>
        <v>33333.333333333336</v>
      </c>
      <c r="AN25" s="234" cm="1">
        <f t="array" aca="1" ref="AN25" ca="1">INDIRECT(AN19)</f>
        <v>33333.333333333336</v>
      </c>
      <c r="AO25" s="234" cm="1">
        <f t="array" aca="1" ref="AO25" ca="1">INDIRECT(AO19)</f>
        <v>33333.333333333336</v>
      </c>
      <c r="AP25" s="234" cm="1">
        <f t="array" aca="1" ref="AP25" ca="1">INDIRECT(AP19)</f>
        <v>33333.333333333336</v>
      </c>
      <c r="AQ25" s="234" cm="1">
        <f t="array" aca="1" ref="AQ25" ca="1">INDIRECT(AQ19)</f>
        <v>66666.666666666672</v>
      </c>
      <c r="AR25" s="234" cm="1">
        <f t="array" aca="1" ref="AR25" ca="1">INDIRECT(AR19)</f>
        <v>66666.666666666672</v>
      </c>
      <c r="AS25" s="234" cm="1">
        <f t="array" aca="1" ref="AS25" ca="1">INDIRECT(AS19)</f>
        <v>66666.666666666672</v>
      </c>
      <c r="AT25" s="234" cm="1">
        <f t="array" aca="1" ref="AT25" ca="1">INDIRECT(AT19)</f>
        <v>66666.666666666672</v>
      </c>
      <c r="AU25" s="234" cm="1">
        <f t="array" aca="1" ref="AU25" ca="1">INDIRECT(AU19)</f>
        <v>66666.666666666672</v>
      </c>
      <c r="AV25" s="234" cm="1">
        <f t="array" aca="1" ref="AV25" ca="1">INDIRECT(AV19)</f>
        <v>66666.666666666672</v>
      </c>
      <c r="AW25" s="234" cm="1">
        <f t="array" aca="1" ref="AW25" ca="1">INDIRECT(AW19)</f>
        <v>66666.666666666672</v>
      </c>
      <c r="AX25" s="234" cm="1">
        <f t="array" aca="1" ref="AX25" ca="1">INDIRECT(AX19)</f>
        <v>66666.666666666672</v>
      </c>
      <c r="AY25" s="234" cm="1">
        <f t="array" aca="1" ref="AY25" ca="1">INDIRECT(AY19)</f>
        <v>66666.666666666672</v>
      </c>
      <c r="AZ25" s="234" cm="1">
        <f t="array" aca="1" ref="AZ25" ca="1">INDIRECT(AZ19)</f>
        <v>66666.666666666672</v>
      </c>
      <c r="BA25" s="234" cm="1">
        <f t="array" aca="1" ref="BA25" ca="1">INDIRECT(BA19)</f>
        <v>66666.666666666672</v>
      </c>
      <c r="BB25" s="234" cm="1">
        <f t="array" aca="1" ref="BB25" ca="1">INDIRECT(BB19)</f>
        <v>66666.666666666672</v>
      </c>
      <c r="BC25" s="234" cm="1">
        <f t="array" aca="1" ref="BC25" ca="1">INDIRECT(BC19)</f>
        <v>133333.33333333334</v>
      </c>
      <c r="BD25" s="234" cm="1">
        <f t="array" aca="1" ref="BD25" ca="1">INDIRECT(BD19)</f>
        <v>133333.33333333334</v>
      </c>
      <c r="BE25" s="234" cm="1">
        <f t="array" aca="1" ref="BE25" ca="1">INDIRECT(BE19)</f>
        <v>133333.33333333334</v>
      </c>
      <c r="BF25" s="234" cm="1">
        <f t="array" aca="1" ref="BF25" ca="1">INDIRECT(BF19)</f>
        <v>133333.33333333334</v>
      </c>
      <c r="BG25" s="234" cm="1">
        <f t="array" aca="1" ref="BG25" ca="1">INDIRECT(BG19)</f>
        <v>133333.33333333334</v>
      </c>
      <c r="BH25" s="234" cm="1">
        <f t="array" aca="1" ref="BH25" ca="1">INDIRECT(BH19)</f>
        <v>133333.33333333334</v>
      </c>
      <c r="BI25" s="234" cm="1">
        <f t="array" aca="1" ref="BI25" ca="1">INDIRECT(BI19)</f>
        <v>133333.33333333334</v>
      </c>
      <c r="BJ25" s="234" cm="1">
        <f t="array" aca="1" ref="BJ25" ca="1">INDIRECT(BJ19)</f>
        <v>133333.33333333334</v>
      </c>
      <c r="BK25" s="234" cm="1">
        <f t="array" aca="1" ref="BK25" ca="1">INDIRECT(BK19)</f>
        <v>133333.33333333334</v>
      </c>
      <c r="BL25" s="234" cm="1">
        <f t="array" aca="1" ref="BL25" ca="1">INDIRECT(BL19)</f>
        <v>133333.33333333334</v>
      </c>
      <c r="BM25" s="234" cm="1">
        <f t="array" aca="1" ref="BM25" ca="1">INDIRECT(BM19)</f>
        <v>133333.33333333334</v>
      </c>
      <c r="BN25" s="234" cm="1">
        <f t="array" aca="1" ref="BN25" ca="1">INDIRECT(BN19)</f>
        <v>133333.33333333334</v>
      </c>
      <c r="BO25" s="234" cm="1">
        <f t="array" aca="1" ref="BO25" ca="1">INDIRECT(BO19)</f>
        <v>266666.66666666669</v>
      </c>
      <c r="BP25" s="234" cm="1">
        <f t="array" aca="1" ref="BP25" ca="1">INDIRECT(BP19)</f>
        <v>266666.66666666669</v>
      </c>
      <c r="BQ25" s="234" cm="1">
        <f t="array" aca="1" ref="BQ25" ca="1">INDIRECT(BQ19)</f>
        <v>266666.66666666669</v>
      </c>
      <c r="BR25" s="234" cm="1">
        <f t="array" aca="1" ref="BR25" ca="1">INDIRECT(BR19)</f>
        <v>266666.66666666669</v>
      </c>
      <c r="BS25" s="234" cm="1">
        <f t="array" aca="1" ref="BS25" ca="1">INDIRECT(BS19)</f>
        <v>266666.66666666669</v>
      </c>
      <c r="BT25" s="234" cm="1">
        <f t="array" aca="1" ref="BT25" ca="1">INDIRECT(BT19)</f>
        <v>266666.66666666669</v>
      </c>
      <c r="BU25" s="234" cm="1">
        <f t="array" aca="1" ref="BU25" ca="1">INDIRECT(BU19)</f>
        <v>266666.66666666669</v>
      </c>
      <c r="BV25" s="234" cm="1">
        <f t="array" aca="1" ref="BV25" ca="1">INDIRECT(BV19)</f>
        <v>266666.66666666669</v>
      </c>
      <c r="BW25" s="234" cm="1">
        <f t="array" aca="1" ref="BW25" ca="1">INDIRECT(BW19)</f>
        <v>266666.66666666669</v>
      </c>
      <c r="BX25" s="234" cm="1">
        <f t="array" aca="1" ref="BX25" ca="1">INDIRECT(BX19)</f>
        <v>266666.66666666669</v>
      </c>
      <c r="BY25" s="234" cm="1">
        <f t="array" aca="1" ref="BY25" ca="1">INDIRECT(BY19)</f>
        <v>266666.66666666669</v>
      </c>
      <c r="BZ25" s="234" cm="1">
        <f t="array" aca="1" ref="BZ25" ca="1">INDIRECT(BZ19)</f>
        <v>266666.66666666669</v>
      </c>
      <c r="CA25" s="234" cm="1">
        <f t="array" aca="1" ref="CA25" ca="1">INDIRECT(CA19)</f>
        <v>533333.33333333337</v>
      </c>
      <c r="CB25" s="234" cm="1">
        <f t="array" aca="1" ref="CB25" ca="1">INDIRECT(CB19)</f>
        <v>533333.33333333337</v>
      </c>
      <c r="CC25" s="234" cm="1">
        <f t="array" aca="1" ref="CC25" ca="1">INDIRECT(CC19)</f>
        <v>533333.33333333337</v>
      </c>
      <c r="CD25" s="234" cm="1">
        <f t="array" aca="1" ref="CD25" ca="1">INDIRECT(CD19)</f>
        <v>533333.33333333337</v>
      </c>
      <c r="CE25" s="234" cm="1">
        <f t="array" aca="1" ref="CE25" ca="1">INDIRECT(CE19)</f>
        <v>533333.33333333337</v>
      </c>
      <c r="CF25" s="234" cm="1">
        <f t="array" aca="1" ref="CF25" ca="1">INDIRECT(CF19)</f>
        <v>533333.33333333337</v>
      </c>
      <c r="CG25" s="234" cm="1">
        <f t="array" aca="1" ref="CG25" ca="1">INDIRECT(CG19)</f>
        <v>533333.33333333337</v>
      </c>
      <c r="CH25" s="234" cm="1">
        <f t="array" aca="1" ref="CH25" ca="1">INDIRECT(CH19)</f>
        <v>533333.33333333337</v>
      </c>
      <c r="CI25" s="234" cm="1">
        <f t="array" aca="1" ref="CI25" ca="1">INDIRECT(CI19)</f>
        <v>533333.33333333337</v>
      </c>
      <c r="CJ25" s="234" cm="1">
        <f t="array" aca="1" ref="CJ25" ca="1">INDIRECT(CJ19)</f>
        <v>533333.33333333337</v>
      </c>
      <c r="CK25" s="234" cm="1">
        <f t="array" aca="1" ref="CK25" ca="1">INDIRECT(CK19)</f>
        <v>533333.33333333337</v>
      </c>
      <c r="CL25" s="234" cm="1">
        <f t="array" aca="1" ref="CL25" ca="1">INDIRECT(CL19)</f>
        <v>533333.33333333337</v>
      </c>
    </row>
    <row r="26" spans="2:90" x14ac:dyDescent="0.4">
      <c r="B26" s="141" t="str">
        <f>"Quota - # of "&amp;B30&amp;"s/year"</f>
        <v>Quota - # of implant:s/year</v>
      </c>
      <c r="D26" s="27" t="s">
        <v>1049</v>
      </c>
      <c r="E26" s="8"/>
      <c r="H26" s="12"/>
      <c r="I26" s="60"/>
      <c r="J26" s="60"/>
      <c r="K26" s="17">
        <v>10</v>
      </c>
      <c r="L26" s="17">
        <v>10</v>
      </c>
      <c r="M26" s="17">
        <v>10</v>
      </c>
      <c r="N26" s="17">
        <v>10</v>
      </c>
      <c r="O26" s="17">
        <v>10</v>
      </c>
      <c r="P26" s="17">
        <v>10</v>
      </c>
      <c r="Q26" s="64"/>
      <c r="R26" s="15"/>
      <c r="S26" s="76" cm="1">
        <f t="array" ref="S26">INDEX($K:$P,ROW(),MATCH(S$3,$K$2:$P$2,0))/12</f>
        <v>0.83333333333333337</v>
      </c>
      <c r="T26" s="76" cm="1">
        <f t="array" ref="T26">INDEX($K:$P,ROW(),MATCH(T$3,$K$2:$P$2,0))/12</f>
        <v>0.83333333333333337</v>
      </c>
      <c r="U26" s="76" cm="1">
        <f t="array" ref="U26">INDEX($K:$P,ROW(),MATCH(U$3,$K$2:$P$2,0))/12</f>
        <v>0.83333333333333337</v>
      </c>
      <c r="V26" s="76" cm="1">
        <f t="array" ref="V26">INDEX($K:$P,ROW(),MATCH(V$3,$K$2:$P$2,0))/12</f>
        <v>0.83333333333333337</v>
      </c>
      <c r="W26" s="76" cm="1">
        <f t="array" ref="W26">INDEX($K:$P,ROW(),MATCH(W$3,$K$2:$P$2,0))/12</f>
        <v>0.83333333333333337</v>
      </c>
      <c r="X26" s="76" cm="1">
        <f t="array" ref="X26">INDEX($K:$P,ROW(),MATCH(X$3,$K$2:$P$2,0))/12</f>
        <v>0.83333333333333337</v>
      </c>
      <c r="Y26" s="76" cm="1">
        <f t="array" ref="Y26">INDEX($K:$P,ROW(),MATCH(Y$3,$K$2:$P$2,0))/12</f>
        <v>0.83333333333333337</v>
      </c>
      <c r="Z26" s="76" cm="1">
        <f t="array" ref="Z26">INDEX($K:$P,ROW(),MATCH(Z$3,$K$2:$P$2,0))/12</f>
        <v>0.83333333333333337</v>
      </c>
      <c r="AA26" s="76" cm="1">
        <f t="array" ref="AA26">INDEX($K:$P,ROW(),MATCH(AA$3,$K$2:$P$2,0))/12</f>
        <v>0.83333333333333337</v>
      </c>
      <c r="AB26" s="76" cm="1">
        <f t="array" ref="AB26">INDEX($K:$P,ROW(),MATCH(AB$3,$K$2:$P$2,0))/12</f>
        <v>0.83333333333333337</v>
      </c>
      <c r="AC26" s="76" cm="1">
        <f t="array" ref="AC26">INDEX($K:$P,ROW(),MATCH(AC$3,$K$2:$P$2,0))/12</f>
        <v>0.83333333333333337</v>
      </c>
      <c r="AD26" s="76" cm="1">
        <f t="array" ref="AD26">INDEX($K:$P,ROW(),MATCH(AD$3,$K$2:$P$2,0))/12</f>
        <v>0.83333333333333337</v>
      </c>
      <c r="AE26" s="76" cm="1">
        <f t="array" ref="AE26">INDEX($K:$P,ROW(),MATCH(AE$3,$K$2:$P$2,0))/12</f>
        <v>0.83333333333333337</v>
      </c>
      <c r="AF26" s="76" cm="1">
        <f t="array" ref="AF26">INDEX($K:$P,ROW(),MATCH(AF$3,$K$2:$P$2,0))/12</f>
        <v>0.83333333333333337</v>
      </c>
      <c r="AG26" s="76" cm="1">
        <f t="array" ref="AG26">INDEX($K:$P,ROW(),MATCH(AG$3,$K$2:$P$2,0))/12</f>
        <v>0.83333333333333337</v>
      </c>
      <c r="AH26" s="76" cm="1">
        <f t="array" ref="AH26">INDEX($K:$P,ROW(),MATCH(AH$3,$K$2:$P$2,0))/12</f>
        <v>0.83333333333333337</v>
      </c>
      <c r="AI26" s="76" cm="1">
        <f t="array" ref="AI26">INDEX($K:$P,ROW(),MATCH(AI$3,$K$2:$P$2,0))/12</f>
        <v>0.83333333333333337</v>
      </c>
      <c r="AJ26" s="76" cm="1">
        <f t="array" ref="AJ26">INDEX($K:$P,ROW(),MATCH(AJ$3,$K$2:$P$2,0))/12</f>
        <v>0.83333333333333337</v>
      </c>
      <c r="AK26" s="76" cm="1">
        <f t="array" ref="AK26">INDEX($K:$P,ROW(),MATCH(AK$3,$K$2:$P$2,0))/12</f>
        <v>0.83333333333333337</v>
      </c>
      <c r="AL26" s="76" cm="1">
        <f t="array" ref="AL26">INDEX($K:$P,ROW(),MATCH(AL$3,$K$2:$P$2,0))/12</f>
        <v>0.83333333333333337</v>
      </c>
      <c r="AM26" s="76" cm="1">
        <f t="array" ref="AM26">INDEX($K:$P,ROW(),MATCH(AM$3,$K$2:$P$2,0))/12</f>
        <v>0.83333333333333337</v>
      </c>
      <c r="AN26" s="76" cm="1">
        <f t="array" ref="AN26">INDEX($K:$P,ROW(),MATCH(AN$3,$K$2:$P$2,0))/12</f>
        <v>0.83333333333333337</v>
      </c>
      <c r="AO26" s="76" cm="1">
        <f t="array" ref="AO26">INDEX($K:$P,ROW(),MATCH(AO$3,$K$2:$P$2,0))/12</f>
        <v>0.83333333333333337</v>
      </c>
      <c r="AP26" s="76" cm="1">
        <f t="array" ref="AP26">INDEX($K:$P,ROW(),MATCH(AP$3,$K$2:$P$2,0))/12</f>
        <v>0.83333333333333337</v>
      </c>
      <c r="AQ26" s="76" cm="1">
        <f t="array" ref="AQ26">INDEX($K:$P,ROW(),MATCH(AQ$3,$K$2:$P$2,0))/12</f>
        <v>0.83333333333333337</v>
      </c>
      <c r="AR26" s="76" cm="1">
        <f t="array" ref="AR26">INDEX($K:$P,ROW(),MATCH(AR$3,$K$2:$P$2,0))/12</f>
        <v>0.83333333333333337</v>
      </c>
      <c r="AS26" s="76" cm="1">
        <f t="array" ref="AS26">INDEX($K:$P,ROW(),MATCH(AS$3,$K$2:$P$2,0))/12</f>
        <v>0.83333333333333337</v>
      </c>
      <c r="AT26" s="76" cm="1">
        <f t="array" ref="AT26">INDEX($K:$P,ROW(),MATCH(AT$3,$K$2:$P$2,0))/12</f>
        <v>0.83333333333333337</v>
      </c>
      <c r="AU26" s="76" cm="1">
        <f t="array" ref="AU26">INDEX($K:$P,ROW(),MATCH(AU$3,$K$2:$P$2,0))/12</f>
        <v>0.83333333333333337</v>
      </c>
      <c r="AV26" s="76" cm="1">
        <f t="array" ref="AV26">INDEX($K:$P,ROW(),MATCH(AV$3,$K$2:$P$2,0))/12</f>
        <v>0.83333333333333337</v>
      </c>
      <c r="AW26" s="76" cm="1">
        <f t="array" ref="AW26">INDEX($K:$P,ROW(),MATCH(AW$3,$K$2:$P$2,0))/12</f>
        <v>0.83333333333333337</v>
      </c>
      <c r="AX26" s="76" cm="1">
        <f t="array" ref="AX26">INDEX($K:$P,ROW(),MATCH(AX$3,$K$2:$P$2,0))/12</f>
        <v>0.83333333333333337</v>
      </c>
      <c r="AY26" s="76" cm="1">
        <f t="array" ref="AY26">INDEX($K:$P,ROW(),MATCH(AY$3,$K$2:$P$2,0))/12</f>
        <v>0.83333333333333337</v>
      </c>
      <c r="AZ26" s="76" cm="1">
        <f t="array" ref="AZ26">INDEX($K:$P,ROW(),MATCH(AZ$3,$K$2:$P$2,0))/12</f>
        <v>0.83333333333333337</v>
      </c>
      <c r="BA26" s="76" cm="1">
        <f t="array" ref="BA26">INDEX($K:$P,ROW(),MATCH(BA$3,$K$2:$P$2,0))/12</f>
        <v>0.83333333333333337</v>
      </c>
      <c r="BB26" s="76" cm="1">
        <f t="array" ref="BB26">INDEX($K:$P,ROW(),MATCH(BB$3,$K$2:$P$2,0))/12</f>
        <v>0.83333333333333337</v>
      </c>
      <c r="BC26" s="76" cm="1">
        <f t="array" ref="BC26">INDEX($K:$P,ROW(),MATCH(BC$3,$K$2:$P$2,0))/12</f>
        <v>0.83333333333333337</v>
      </c>
      <c r="BD26" s="76" cm="1">
        <f t="array" ref="BD26">INDEX($K:$P,ROW(),MATCH(BD$3,$K$2:$P$2,0))/12</f>
        <v>0.83333333333333337</v>
      </c>
      <c r="BE26" s="76" cm="1">
        <f t="array" ref="BE26">INDEX($K:$P,ROW(),MATCH(BE$3,$K$2:$P$2,0))/12</f>
        <v>0.83333333333333337</v>
      </c>
      <c r="BF26" s="76" cm="1">
        <f t="array" ref="BF26">INDEX($K:$P,ROW(),MATCH(BF$3,$K$2:$P$2,0))/12</f>
        <v>0.83333333333333337</v>
      </c>
      <c r="BG26" s="76" cm="1">
        <f t="array" ref="BG26">INDEX($K:$P,ROW(),MATCH(BG$3,$K$2:$P$2,0))/12</f>
        <v>0.83333333333333337</v>
      </c>
      <c r="BH26" s="76" cm="1">
        <f t="array" ref="BH26">INDEX($K:$P,ROW(),MATCH(BH$3,$K$2:$P$2,0))/12</f>
        <v>0.83333333333333337</v>
      </c>
      <c r="BI26" s="76" cm="1">
        <f t="array" ref="BI26">INDEX($K:$P,ROW(),MATCH(BI$3,$K$2:$P$2,0))/12</f>
        <v>0.83333333333333337</v>
      </c>
      <c r="BJ26" s="76" cm="1">
        <f t="array" ref="BJ26">INDEX($K:$P,ROW(),MATCH(BJ$3,$K$2:$P$2,0))/12</f>
        <v>0.83333333333333337</v>
      </c>
      <c r="BK26" s="76" cm="1">
        <f t="array" ref="BK26">INDEX($K:$P,ROW(),MATCH(BK$3,$K$2:$P$2,0))/12</f>
        <v>0.83333333333333337</v>
      </c>
      <c r="BL26" s="76" cm="1">
        <f t="array" ref="BL26">INDEX($K:$P,ROW(),MATCH(BL$3,$K$2:$P$2,0))/12</f>
        <v>0.83333333333333337</v>
      </c>
      <c r="BM26" s="76" cm="1">
        <f t="array" ref="BM26">INDEX($K:$P,ROW(),MATCH(BM$3,$K$2:$P$2,0))/12</f>
        <v>0.83333333333333337</v>
      </c>
      <c r="BN26" s="76" cm="1">
        <f t="array" ref="BN26">INDEX($K:$P,ROW(),MATCH(BN$3,$K$2:$P$2,0))/12</f>
        <v>0.83333333333333337</v>
      </c>
      <c r="BO26" s="76" cm="1">
        <f t="array" ref="BO26">INDEX($K:$P,ROW(),MATCH(BO$3,$K$2:$P$2,0))/12</f>
        <v>0.83333333333333337</v>
      </c>
      <c r="BP26" s="76" cm="1">
        <f t="array" ref="BP26">INDEX($K:$P,ROW(),MATCH(BP$3,$K$2:$P$2,0))/12</f>
        <v>0.83333333333333337</v>
      </c>
      <c r="BQ26" s="76" cm="1">
        <f t="array" ref="BQ26">INDEX($K:$P,ROW(),MATCH(BQ$3,$K$2:$P$2,0))/12</f>
        <v>0.83333333333333337</v>
      </c>
      <c r="BR26" s="76" cm="1">
        <f t="array" ref="BR26">INDEX($K:$P,ROW(),MATCH(BR$3,$K$2:$P$2,0))/12</f>
        <v>0.83333333333333337</v>
      </c>
      <c r="BS26" s="76" cm="1">
        <f t="array" ref="BS26">INDEX($K:$P,ROW(),MATCH(BS$3,$K$2:$P$2,0))/12</f>
        <v>0.83333333333333337</v>
      </c>
      <c r="BT26" s="76" cm="1">
        <f t="array" ref="BT26">INDEX($K:$P,ROW(),MATCH(BT$3,$K$2:$P$2,0))/12</f>
        <v>0.83333333333333337</v>
      </c>
      <c r="BU26" s="76" cm="1">
        <f t="array" ref="BU26">INDEX($K:$P,ROW(),MATCH(BU$3,$K$2:$P$2,0))/12</f>
        <v>0.83333333333333337</v>
      </c>
      <c r="BV26" s="76" cm="1">
        <f t="array" ref="BV26">INDEX($K:$P,ROW(),MATCH(BV$3,$K$2:$P$2,0))/12</f>
        <v>0.83333333333333337</v>
      </c>
      <c r="BW26" s="76" cm="1">
        <f t="array" ref="BW26">INDEX($K:$P,ROW(),MATCH(BW$3,$K$2:$P$2,0))/12</f>
        <v>0.83333333333333337</v>
      </c>
      <c r="BX26" s="76" cm="1">
        <f t="array" ref="BX26">INDEX($K:$P,ROW(),MATCH(BX$3,$K$2:$P$2,0))/12</f>
        <v>0.83333333333333337</v>
      </c>
      <c r="BY26" s="76" cm="1">
        <f t="array" ref="BY26">INDEX($K:$P,ROW(),MATCH(BY$3,$K$2:$P$2,0))/12</f>
        <v>0.83333333333333337</v>
      </c>
      <c r="BZ26" s="76" cm="1">
        <f t="array" ref="BZ26">INDEX($K:$P,ROW(),MATCH(BZ$3,$K$2:$P$2,0))/12</f>
        <v>0.83333333333333337</v>
      </c>
      <c r="CA26" s="76" cm="1">
        <f t="array" ref="CA26">INDEX($K:$P,ROW(),MATCH(CA$3,$K$2:$P$2,0))/12</f>
        <v>0.83333333333333337</v>
      </c>
      <c r="CB26" s="76" cm="1">
        <f t="array" ref="CB26">INDEX($K:$P,ROW(),MATCH(CB$3,$K$2:$P$2,0))/12</f>
        <v>0.83333333333333337</v>
      </c>
      <c r="CC26" s="76" cm="1">
        <f t="array" ref="CC26">INDEX($K:$P,ROW(),MATCH(CC$3,$K$2:$P$2,0))/12</f>
        <v>0.83333333333333337</v>
      </c>
      <c r="CD26" s="76" cm="1">
        <f t="array" ref="CD26">INDEX($K:$P,ROW(),MATCH(CD$3,$K$2:$P$2,0))/12</f>
        <v>0.83333333333333337</v>
      </c>
      <c r="CE26" s="76" cm="1">
        <f t="array" ref="CE26">INDEX($K:$P,ROW(),MATCH(CE$3,$K$2:$P$2,0))/12</f>
        <v>0.83333333333333337</v>
      </c>
      <c r="CF26" s="76" cm="1">
        <f t="array" ref="CF26">INDEX($K:$P,ROW(),MATCH(CF$3,$K$2:$P$2,0))/12</f>
        <v>0.83333333333333337</v>
      </c>
      <c r="CG26" s="76" cm="1">
        <f t="array" ref="CG26">INDEX($K:$P,ROW(),MATCH(CG$3,$K$2:$P$2,0))/12</f>
        <v>0.83333333333333337</v>
      </c>
      <c r="CH26" s="76" cm="1">
        <f t="array" ref="CH26">INDEX($K:$P,ROW(),MATCH(CH$3,$K$2:$P$2,0))/12</f>
        <v>0.83333333333333337</v>
      </c>
      <c r="CI26" s="76" cm="1">
        <f t="array" ref="CI26">INDEX($K:$P,ROW(),MATCH(CI$3,$K$2:$P$2,0))/12</f>
        <v>0.83333333333333337</v>
      </c>
      <c r="CJ26" s="76" cm="1">
        <f t="array" ref="CJ26">INDEX($K:$P,ROW(),MATCH(CJ$3,$K$2:$P$2,0))/12</f>
        <v>0.83333333333333337</v>
      </c>
      <c r="CK26" s="76" cm="1">
        <f t="array" ref="CK26">INDEX($K:$P,ROW(),MATCH(CK$3,$K$2:$P$2,0))/12</f>
        <v>0.83333333333333337</v>
      </c>
      <c r="CL26" s="76" cm="1">
        <f t="array" ref="CL26">INDEX($K:$P,ROW(),MATCH(CL$3,$K$2:$P$2,0))/12</f>
        <v>0.83333333333333337</v>
      </c>
    </row>
    <row r="27" spans="2:90" x14ac:dyDescent="0.4">
      <c r="B27" s="141" t="s">
        <v>830</v>
      </c>
      <c r="D27" s="27" t="s">
        <v>1049</v>
      </c>
      <c r="E27" s="8"/>
      <c r="H27" s="12"/>
      <c r="I27" s="60"/>
      <c r="J27" s="60"/>
      <c r="K27" s="16">
        <v>0.8</v>
      </c>
      <c r="L27" s="16">
        <v>0.8</v>
      </c>
      <c r="M27" s="16">
        <v>0.8</v>
      </c>
      <c r="N27" s="16">
        <v>0.8</v>
      </c>
      <c r="O27" s="16">
        <v>0.8</v>
      </c>
      <c r="P27" s="16">
        <v>0.8</v>
      </c>
      <c r="Q27" s="64"/>
      <c r="R27" s="15"/>
      <c r="S27" s="178" cm="1">
        <f t="array" ref="S27">INDEX($K:$P,ROW(),MATCH(S$3,$K$2:$P$2,0))</f>
        <v>0.8</v>
      </c>
      <c r="T27" s="178" cm="1">
        <f t="array" ref="T27">INDEX($K:$P,ROW(),MATCH(T$3,$K$2:$P$2,0))</f>
        <v>0.8</v>
      </c>
      <c r="U27" s="178" cm="1">
        <f t="array" ref="U27">INDEX($K:$P,ROW(),MATCH(U$3,$K$2:$P$2,0))</f>
        <v>0.8</v>
      </c>
      <c r="V27" s="178" cm="1">
        <f t="array" ref="V27">INDEX($K:$P,ROW(),MATCH(V$3,$K$2:$P$2,0))</f>
        <v>0.8</v>
      </c>
      <c r="W27" s="178" cm="1">
        <f t="array" ref="W27">INDEX($K:$P,ROW(),MATCH(W$3,$K$2:$P$2,0))</f>
        <v>0.8</v>
      </c>
      <c r="X27" s="178" cm="1">
        <f t="array" ref="X27">INDEX($K:$P,ROW(),MATCH(X$3,$K$2:$P$2,0))</f>
        <v>0.8</v>
      </c>
      <c r="Y27" s="178" cm="1">
        <f t="array" ref="Y27">INDEX($K:$P,ROW(),MATCH(Y$3,$K$2:$P$2,0))</f>
        <v>0.8</v>
      </c>
      <c r="Z27" s="178" cm="1">
        <f t="array" ref="Z27">INDEX($K:$P,ROW(),MATCH(Z$3,$K$2:$P$2,0))</f>
        <v>0.8</v>
      </c>
      <c r="AA27" s="178" cm="1">
        <f t="array" ref="AA27">INDEX($K:$P,ROW(),MATCH(AA$3,$K$2:$P$2,0))</f>
        <v>0.8</v>
      </c>
      <c r="AB27" s="178" cm="1">
        <f t="array" ref="AB27">INDEX($K:$P,ROW(),MATCH(AB$3,$K$2:$P$2,0))</f>
        <v>0.8</v>
      </c>
      <c r="AC27" s="178" cm="1">
        <f t="array" ref="AC27">INDEX($K:$P,ROW(),MATCH(AC$3,$K$2:$P$2,0))</f>
        <v>0.8</v>
      </c>
      <c r="AD27" s="178" cm="1">
        <f t="array" ref="AD27">INDEX($K:$P,ROW(),MATCH(AD$3,$K$2:$P$2,0))</f>
        <v>0.8</v>
      </c>
      <c r="AE27" s="178" cm="1">
        <f t="array" ref="AE27">INDEX($K:$P,ROW(),MATCH(AE$3,$K$2:$P$2,0))</f>
        <v>0.8</v>
      </c>
      <c r="AF27" s="178" cm="1">
        <f t="array" ref="AF27">INDEX($K:$P,ROW(),MATCH(AF$3,$K$2:$P$2,0))</f>
        <v>0.8</v>
      </c>
      <c r="AG27" s="178" cm="1">
        <f t="array" ref="AG27">INDEX($K:$P,ROW(),MATCH(AG$3,$K$2:$P$2,0))</f>
        <v>0.8</v>
      </c>
      <c r="AH27" s="178" cm="1">
        <f t="array" ref="AH27">INDEX($K:$P,ROW(),MATCH(AH$3,$K$2:$P$2,0))</f>
        <v>0.8</v>
      </c>
      <c r="AI27" s="178" cm="1">
        <f t="array" ref="AI27">INDEX($K:$P,ROW(),MATCH(AI$3,$K$2:$P$2,0))</f>
        <v>0.8</v>
      </c>
      <c r="AJ27" s="178" cm="1">
        <f t="array" ref="AJ27">INDEX($K:$P,ROW(),MATCH(AJ$3,$K$2:$P$2,0))</f>
        <v>0.8</v>
      </c>
      <c r="AK27" s="178" cm="1">
        <f t="array" ref="AK27">INDEX($K:$P,ROW(),MATCH(AK$3,$K$2:$P$2,0))</f>
        <v>0.8</v>
      </c>
      <c r="AL27" s="178" cm="1">
        <f t="array" ref="AL27">INDEX($K:$P,ROW(),MATCH(AL$3,$K$2:$P$2,0))</f>
        <v>0.8</v>
      </c>
      <c r="AM27" s="178" cm="1">
        <f t="array" ref="AM27">INDEX($K:$P,ROW(),MATCH(AM$3,$K$2:$P$2,0))</f>
        <v>0.8</v>
      </c>
      <c r="AN27" s="178" cm="1">
        <f t="array" ref="AN27">INDEX($K:$P,ROW(),MATCH(AN$3,$K$2:$P$2,0))</f>
        <v>0.8</v>
      </c>
      <c r="AO27" s="178" cm="1">
        <f t="array" ref="AO27">INDEX($K:$P,ROW(),MATCH(AO$3,$K$2:$P$2,0))</f>
        <v>0.8</v>
      </c>
      <c r="AP27" s="178" cm="1">
        <f t="array" ref="AP27">INDEX($K:$P,ROW(),MATCH(AP$3,$K$2:$P$2,0))</f>
        <v>0.8</v>
      </c>
      <c r="AQ27" s="178" cm="1">
        <f t="array" ref="AQ27">INDEX($K:$P,ROW(),MATCH(AQ$3,$K$2:$P$2,0))</f>
        <v>0.8</v>
      </c>
      <c r="AR27" s="178" cm="1">
        <f t="array" ref="AR27">INDEX($K:$P,ROW(),MATCH(AR$3,$K$2:$P$2,0))</f>
        <v>0.8</v>
      </c>
      <c r="AS27" s="178" cm="1">
        <f t="array" ref="AS27">INDEX($K:$P,ROW(),MATCH(AS$3,$K$2:$P$2,0))</f>
        <v>0.8</v>
      </c>
      <c r="AT27" s="178" cm="1">
        <f t="array" ref="AT27">INDEX($K:$P,ROW(),MATCH(AT$3,$K$2:$P$2,0))</f>
        <v>0.8</v>
      </c>
      <c r="AU27" s="178" cm="1">
        <f t="array" ref="AU27">INDEX($K:$P,ROW(),MATCH(AU$3,$K$2:$P$2,0))</f>
        <v>0.8</v>
      </c>
      <c r="AV27" s="178" cm="1">
        <f t="array" ref="AV27">INDEX($K:$P,ROW(),MATCH(AV$3,$K$2:$P$2,0))</f>
        <v>0.8</v>
      </c>
      <c r="AW27" s="178" cm="1">
        <f t="array" ref="AW27">INDEX($K:$P,ROW(),MATCH(AW$3,$K$2:$P$2,0))</f>
        <v>0.8</v>
      </c>
      <c r="AX27" s="178" cm="1">
        <f t="array" ref="AX27">INDEX($K:$P,ROW(),MATCH(AX$3,$K$2:$P$2,0))</f>
        <v>0.8</v>
      </c>
      <c r="AY27" s="178" cm="1">
        <f t="array" ref="AY27">INDEX($K:$P,ROW(),MATCH(AY$3,$K$2:$P$2,0))</f>
        <v>0.8</v>
      </c>
      <c r="AZ27" s="178" cm="1">
        <f t="array" ref="AZ27">INDEX($K:$P,ROW(),MATCH(AZ$3,$K$2:$P$2,0))</f>
        <v>0.8</v>
      </c>
      <c r="BA27" s="178" cm="1">
        <f t="array" ref="BA27">INDEX($K:$P,ROW(),MATCH(BA$3,$K$2:$P$2,0))</f>
        <v>0.8</v>
      </c>
      <c r="BB27" s="178" cm="1">
        <f t="array" ref="BB27">INDEX($K:$P,ROW(),MATCH(BB$3,$K$2:$P$2,0))</f>
        <v>0.8</v>
      </c>
      <c r="BC27" s="178" cm="1">
        <f t="array" ref="BC27">INDEX($K:$P,ROW(),MATCH(BC$3,$K$2:$P$2,0))</f>
        <v>0.8</v>
      </c>
      <c r="BD27" s="178" cm="1">
        <f t="array" ref="BD27">INDEX($K:$P,ROW(),MATCH(BD$3,$K$2:$P$2,0))</f>
        <v>0.8</v>
      </c>
      <c r="BE27" s="178" cm="1">
        <f t="array" ref="BE27">INDEX($K:$P,ROW(),MATCH(BE$3,$K$2:$P$2,0))</f>
        <v>0.8</v>
      </c>
      <c r="BF27" s="178" cm="1">
        <f t="array" ref="BF27">INDEX($K:$P,ROW(),MATCH(BF$3,$K$2:$P$2,0))</f>
        <v>0.8</v>
      </c>
      <c r="BG27" s="178" cm="1">
        <f t="array" ref="BG27">INDEX($K:$P,ROW(),MATCH(BG$3,$K$2:$P$2,0))</f>
        <v>0.8</v>
      </c>
      <c r="BH27" s="178" cm="1">
        <f t="array" ref="BH27">INDEX($K:$P,ROW(),MATCH(BH$3,$K$2:$P$2,0))</f>
        <v>0.8</v>
      </c>
      <c r="BI27" s="178" cm="1">
        <f t="array" ref="BI27">INDEX($K:$P,ROW(),MATCH(BI$3,$K$2:$P$2,0))</f>
        <v>0.8</v>
      </c>
      <c r="BJ27" s="178" cm="1">
        <f t="array" ref="BJ27">INDEX($K:$P,ROW(),MATCH(BJ$3,$K$2:$P$2,0))</f>
        <v>0.8</v>
      </c>
      <c r="BK27" s="178" cm="1">
        <f t="array" ref="BK27">INDEX($K:$P,ROW(),MATCH(BK$3,$K$2:$P$2,0))</f>
        <v>0.8</v>
      </c>
      <c r="BL27" s="178" cm="1">
        <f t="array" ref="BL27">INDEX($K:$P,ROW(),MATCH(BL$3,$K$2:$P$2,0))</f>
        <v>0.8</v>
      </c>
      <c r="BM27" s="178" cm="1">
        <f t="array" ref="BM27">INDEX($K:$P,ROW(),MATCH(BM$3,$K$2:$P$2,0))</f>
        <v>0.8</v>
      </c>
      <c r="BN27" s="178" cm="1">
        <f t="array" ref="BN27">INDEX($K:$P,ROW(),MATCH(BN$3,$K$2:$P$2,0))</f>
        <v>0.8</v>
      </c>
      <c r="BO27" s="178" cm="1">
        <f t="array" ref="BO27">INDEX($K:$P,ROW(),MATCH(BO$3,$K$2:$P$2,0))</f>
        <v>0.8</v>
      </c>
      <c r="BP27" s="178" cm="1">
        <f t="array" ref="BP27">INDEX($K:$P,ROW(),MATCH(BP$3,$K$2:$P$2,0))</f>
        <v>0.8</v>
      </c>
      <c r="BQ27" s="178" cm="1">
        <f t="array" ref="BQ27">INDEX($K:$P,ROW(),MATCH(BQ$3,$K$2:$P$2,0))</f>
        <v>0.8</v>
      </c>
      <c r="BR27" s="178" cm="1">
        <f t="array" ref="BR27">INDEX($K:$P,ROW(),MATCH(BR$3,$K$2:$P$2,0))</f>
        <v>0.8</v>
      </c>
      <c r="BS27" s="178" cm="1">
        <f t="array" ref="BS27">INDEX($K:$P,ROW(),MATCH(BS$3,$K$2:$P$2,0))</f>
        <v>0.8</v>
      </c>
      <c r="BT27" s="178" cm="1">
        <f t="array" ref="BT27">INDEX($K:$P,ROW(),MATCH(BT$3,$K$2:$P$2,0))</f>
        <v>0.8</v>
      </c>
      <c r="BU27" s="178" cm="1">
        <f t="array" ref="BU27">INDEX($K:$P,ROW(),MATCH(BU$3,$K$2:$P$2,0))</f>
        <v>0.8</v>
      </c>
      <c r="BV27" s="178" cm="1">
        <f t="array" ref="BV27">INDEX($K:$P,ROW(),MATCH(BV$3,$K$2:$P$2,0))</f>
        <v>0.8</v>
      </c>
      <c r="BW27" s="178" cm="1">
        <f t="array" ref="BW27">INDEX($K:$P,ROW(),MATCH(BW$3,$K$2:$P$2,0))</f>
        <v>0.8</v>
      </c>
      <c r="BX27" s="178" cm="1">
        <f t="array" ref="BX27">INDEX($K:$P,ROW(),MATCH(BX$3,$K$2:$P$2,0))</f>
        <v>0.8</v>
      </c>
      <c r="BY27" s="178" cm="1">
        <f t="array" ref="BY27">INDEX($K:$P,ROW(),MATCH(BY$3,$K$2:$P$2,0))</f>
        <v>0.8</v>
      </c>
      <c r="BZ27" s="178" cm="1">
        <f t="array" ref="BZ27">INDEX($K:$P,ROW(),MATCH(BZ$3,$K$2:$P$2,0))</f>
        <v>0.8</v>
      </c>
      <c r="CA27" s="178" cm="1">
        <f t="array" ref="CA27">INDEX($K:$P,ROW(),MATCH(CA$3,$K$2:$P$2,0))</f>
        <v>0.8</v>
      </c>
      <c r="CB27" s="178" cm="1">
        <f t="array" ref="CB27">INDEX($K:$P,ROW(),MATCH(CB$3,$K$2:$P$2,0))</f>
        <v>0.8</v>
      </c>
      <c r="CC27" s="178" cm="1">
        <f t="array" ref="CC27">INDEX($K:$P,ROW(),MATCH(CC$3,$K$2:$P$2,0))</f>
        <v>0.8</v>
      </c>
      <c r="CD27" s="178" cm="1">
        <f t="array" ref="CD27">INDEX($K:$P,ROW(),MATCH(CD$3,$K$2:$P$2,0))</f>
        <v>0.8</v>
      </c>
      <c r="CE27" s="178" cm="1">
        <f t="array" ref="CE27">INDEX($K:$P,ROW(),MATCH(CE$3,$K$2:$P$2,0))</f>
        <v>0.8</v>
      </c>
      <c r="CF27" s="178" cm="1">
        <f t="array" ref="CF27">INDEX($K:$P,ROW(),MATCH(CF$3,$K$2:$P$2,0))</f>
        <v>0.8</v>
      </c>
      <c r="CG27" s="178" cm="1">
        <f t="array" ref="CG27">INDEX($K:$P,ROW(),MATCH(CG$3,$K$2:$P$2,0))</f>
        <v>0.8</v>
      </c>
      <c r="CH27" s="178" cm="1">
        <f t="array" ref="CH27">INDEX($K:$P,ROW(),MATCH(CH$3,$K$2:$P$2,0))</f>
        <v>0.8</v>
      </c>
      <c r="CI27" s="178" cm="1">
        <f t="array" ref="CI27">INDEX($K:$P,ROW(),MATCH(CI$3,$K$2:$P$2,0))</f>
        <v>0.8</v>
      </c>
      <c r="CJ27" s="178" cm="1">
        <f t="array" ref="CJ27">INDEX($K:$P,ROW(),MATCH(CJ$3,$K$2:$P$2,0))</f>
        <v>0.8</v>
      </c>
      <c r="CK27" s="178" cm="1">
        <f t="array" ref="CK27">INDEX($K:$P,ROW(),MATCH(CK$3,$K$2:$P$2,0))</f>
        <v>0.8</v>
      </c>
      <c r="CL27" s="178" cm="1">
        <f t="array" ref="CL27">INDEX($K:$P,ROW(),MATCH(CL$3,$K$2:$P$2,0))</f>
        <v>0.8</v>
      </c>
    </row>
    <row r="28" spans="2:90" x14ac:dyDescent="0.4">
      <c r="B28" s="124" t="str">
        <f ca="1">"# of "&amp;OFFSET(B28,10,0)&amp;"s"</f>
        <v># of # of new poolss</v>
      </c>
      <c r="D28" s="27" t="s">
        <v>1049</v>
      </c>
      <c r="E28" s="8"/>
      <c r="H28" s="12"/>
      <c r="I28" s="60"/>
      <c r="J28" s="60"/>
      <c r="K28" s="331">
        <f t="shared" ref="K28:P28" ca="1" si="3">SUMIF($3:$3,K$2,28:28)</f>
        <v>133333.33333333334</v>
      </c>
      <c r="L28" s="331">
        <f t="shared" ca="1" si="3"/>
        <v>266666.66666666669</v>
      </c>
      <c r="M28" s="331">
        <f t="shared" ca="1" si="3"/>
        <v>533333.33333333337</v>
      </c>
      <c r="N28" s="331">
        <f t="shared" ca="1" si="3"/>
        <v>1066666.6666666667</v>
      </c>
      <c r="O28" s="331">
        <f t="shared" ca="1" si="3"/>
        <v>2133333.3333333335</v>
      </c>
      <c r="P28" s="331">
        <f t="shared" ca="1" si="3"/>
        <v>4266666.666666667</v>
      </c>
      <c r="R28" s="15"/>
      <c r="S28" s="234">
        <f ca="1">+S25*S26*S27</f>
        <v>11111.111111111113</v>
      </c>
      <c r="T28" s="234">
        <f t="shared" ref="T28:CE28" ca="1" si="4">+T25*T26*T27</f>
        <v>11111.111111111113</v>
      </c>
      <c r="U28" s="234">
        <f t="shared" ca="1" si="4"/>
        <v>11111.111111111113</v>
      </c>
      <c r="V28" s="234">
        <f t="shared" ca="1" si="4"/>
        <v>11111.111111111113</v>
      </c>
      <c r="W28" s="234">
        <f t="shared" ca="1" si="4"/>
        <v>11111.111111111113</v>
      </c>
      <c r="X28" s="234">
        <f t="shared" ca="1" si="4"/>
        <v>11111.111111111113</v>
      </c>
      <c r="Y28" s="234">
        <f t="shared" ca="1" si="4"/>
        <v>11111.111111111113</v>
      </c>
      <c r="Z28" s="234">
        <f t="shared" ca="1" si="4"/>
        <v>11111.111111111113</v>
      </c>
      <c r="AA28" s="234">
        <f t="shared" ca="1" si="4"/>
        <v>11111.111111111113</v>
      </c>
      <c r="AB28" s="234">
        <f t="shared" ca="1" si="4"/>
        <v>11111.111111111113</v>
      </c>
      <c r="AC28" s="234">
        <f t="shared" ca="1" si="4"/>
        <v>11111.111111111113</v>
      </c>
      <c r="AD28" s="234">
        <f t="shared" ca="1" si="4"/>
        <v>11111.111111111113</v>
      </c>
      <c r="AE28" s="234">
        <f t="shared" ca="1" si="4"/>
        <v>22222.222222222226</v>
      </c>
      <c r="AF28" s="234">
        <f t="shared" ca="1" si="4"/>
        <v>22222.222222222226</v>
      </c>
      <c r="AG28" s="234">
        <f t="shared" ca="1" si="4"/>
        <v>22222.222222222226</v>
      </c>
      <c r="AH28" s="234">
        <f t="shared" ca="1" si="4"/>
        <v>22222.222222222226</v>
      </c>
      <c r="AI28" s="234">
        <f t="shared" ca="1" si="4"/>
        <v>22222.222222222226</v>
      </c>
      <c r="AJ28" s="234">
        <f t="shared" ca="1" si="4"/>
        <v>22222.222222222226</v>
      </c>
      <c r="AK28" s="234">
        <f t="shared" ca="1" si="4"/>
        <v>22222.222222222226</v>
      </c>
      <c r="AL28" s="234">
        <f t="shared" ca="1" si="4"/>
        <v>22222.222222222226</v>
      </c>
      <c r="AM28" s="234">
        <f t="shared" ca="1" si="4"/>
        <v>22222.222222222226</v>
      </c>
      <c r="AN28" s="234">
        <f t="shared" ca="1" si="4"/>
        <v>22222.222222222226</v>
      </c>
      <c r="AO28" s="234">
        <f t="shared" ca="1" si="4"/>
        <v>22222.222222222226</v>
      </c>
      <c r="AP28" s="234">
        <f t="shared" ca="1" si="4"/>
        <v>22222.222222222226</v>
      </c>
      <c r="AQ28" s="234">
        <f t="shared" ca="1" si="4"/>
        <v>44444.444444444453</v>
      </c>
      <c r="AR28" s="234">
        <f t="shared" ca="1" si="4"/>
        <v>44444.444444444453</v>
      </c>
      <c r="AS28" s="234">
        <f t="shared" ca="1" si="4"/>
        <v>44444.444444444453</v>
      </c>
      <c r="AT28" s="234">
        <f t="shared" ca="1" si="4"/>
        <v>44444.444444444453</v>
      </c>
      <c r="AU28" s="234">
        <f t="shared" ca="1" si="4"/>
        <v>44444.444444444453</v>
      </c>
      <c r="AV28" s="234">
        <f t="shared" ca="1" si="4"/>
        <v>44444.444444444453</v>
      </c>
      <c r="AW28" s="234">
        <f t="shared" ca="1" si="4"/>
        <v>44444.444444444453</v>
      </c>
      <c r="AX28" s="234">
        <f t="shared" ca="1" si="4"/>
        <v>44444.444444444453</v>
      </c>
      <c r="AY28" s="234">
        <f t="shared" ca="1" si="4"/>
        <v>44444.444444444453</v>
      </c>
      <c r="AZ28" s="234">
        <f t="shared" ca="1" si="4"/>
        <v>44444.444444444453</v>
      </c>
      <c r="BA28" s="234">
        <f t="shared" ca="1" si="4"/>
        <v>44444.444444444453</v>
      </c>
      <c r="BB28" s="234">
        <f t="shared" ca="1" si="4"/>
        <v>44444.444444444453</v>
      </c>
      <c r="BC28" s="234">
        <f t="shared" ca="1" si="4"/>
        <v>88888.888888888905</v>
      </c>
      <c r="BD28" s="234">
        <f t="shared" ca="1" si="4"/>
        <v>88888.888888888905</v>
      </c>
      <c r="BE28" s="234">
        <f t="shared" ca="1" si="4"/>
        <v>88888.888888888905</v>
      </c>
      <c r="BF28" s="234">
        <f t="shared" ca="1" si="4"/>
        <v>88888.888888888905</v>
      </c>
      <c r="BG28" s="234">
        <f t="shared" ca="1" si="4"/>
        <v>88888.888888888905</v>
      </c>
      <c r="BH28" s="234">
        <f t="shared" ca="1" si="4"/>
        <v>88888.888888888905</v>
      </c>
      <c r="BI28" s="234">
        <f t="shared" ca="1" si="4"/>
        <v>88888.888888888905</v>
      </c>
      <c r="BJ28" s="234">
        <f t="shared" ca="1" si="4"/>
        <v>88888.888888888905</v>
      </c>
      <c r="BK28" s="234">
        <f t="shared" ca="1" si="4"/>
        <v>88888.888888888905</v>
      </c>
      <c r="BL28" s="234">
        <f t="shared" ca="1" si="4"/>
        <v>88888.888888888905</v>
      </c>
      <c r="BM28" s="234">
        <f t="shared" ca="1" si="4"/>
        <v>88888.888888888905</v>
      </c>
      <c r="BN28" s="234">
        <f t="shared" ca="1" si="4"/>
        <v>88888.888888888905</v>
      </c>
      <c r="BO28" s="234">
        <f t="shared" ca="1" si="4"/>
        <v>177777.77777777781</v>
      </c>
      <c r="BP28" s="234">
        <f t="shared" ca="1" si="4"/>
        <v>177777.77777777781</v>
      </c>
      <c r="BQ28" s="234">
        <f t="shared" ca="1" si="4"/>
        <v>177777.77777777781</v>
      </c>
      <c r="BR28" s="234">
        <f t="shared" ca="1" si="4"/>
        <v>177777.77777777781</v>
      </c>
      <c r="BS28" s="234">
        <f t="shared" ca="1" si="4"/>
        <v>177777.77777777781</v>
      </c>
      <c r="BT28" s="234">
        <f t="shared" ca="1" si="4"/>
        <v>177777.77777777781</v>
      </c>
      <c r="BU28" s="234">
        <f t="shared" ca="1" si="4"/>
        <v>177777.77777777781</v>
      </c>
      <c r="BV28" s="234">
        <f t="shared" ca="1" si="4"/>
        <v>177777.77777777781</v>
      </c>
      <c r="BW28" s="234">
        <f t="shared" ca="1" si="4"/>
        <v>177777.77777777781</v>
      </c>
      <c r="BX28" s="234">
        <f t="shared" ca="1" si="4"/>
        <v>177777.77777777781</v>
      </c>
      <c r="BY28" s="234">
        <f t="shared" ca="1" si="4"/>
        <v>177777.77777777781</v>
      </c>
      <c r="BZ28" s="234">
        <f t="shared" ca="1" si="4"/>
        <v>177777.77777777781</v>
      </c>
      <c r="CA28" s="234">
        <f t="shared" ca="1" si="4"/>
        <v>355555.55555555562</v>
      </c>
      <c r="CB28" s="234">
        <f t="shared" ca="1" si="4"/>
        <v>355555.55555555562</v>
      </c>
      <c r="CC28" s="234">
        <f t="shared" ca="1" si="4"/>
        <v>355555.55555555562</v>
      </c>
      <c r="CD28" s="234">
        <f t="shared" ca="1" si="4"/>
        <v>355555.55555555562</v>
      </c>
      <c r="CE28" s="234">
        <f t="shared" ca="1" si="4"/>
        <v>355555.55555555562</v>
      </c>
      <c r="CF28" s="234">
        <f t="shared" ref="CF28:CL28" ca="1" si="5">+CF25*CF26*CF27</f>
        <v>355555.55555555562</v>
      </c>
      <c r="CG28" s="234">
        <f t="shared" ca="1" si="5"/>
        <v>355555.55555555562</v>
      </c>
      <c r="CH28" s="234">
        <f t="shared" ca="1" si="5"/>
        <v>355555.55555555562</v>
      </c>
      <c r="CI28" s="234">
        <f t="shared" ca="1" si="5"/>
        <v>355555.55555555562</v>
      </c>
      <c r="CJ28" s="234">
        <f t="shared" ca="1" si="5"/>
        <v>355555.55555555562</v>
      </c>
      <c r="CK28" s="234">
        <f t="shared" ca="1" si="5"/>
        <v>355555.55555555562</v>
      </c>
      <c r="CL28" s="234">
        <f t="shared" ca="1" si="5"/>
        <v>355555.55555555562</v>
      </c>
    </row>
    <row r="29" spans="2:90" x14ac:dyDescent="0.4">
      <c r="B29" s="132" t="str">
        <f>B16</f>
        <v>Pools</v>
      </c>
      <c r="D29" t="s">
        <v>1049</v>
      </c>
      <c r="E29" s="8"/>
      <c r="G29" t="s">
        <v>332</v>
      </c>
      <c r="H29" s="12"/>
      <c r="I29" s="60"/>
      <c r="J29" s="60"/>
      <c r="K29" s="38"/>
      <c r="L29" s="38"/>
      <c r="M29" s="38"/>
      <c r="N29" s="38"/>
      <c r="O29" s="38"/>
      <c r="P29" s="38"/>
      <c r="R29" s="15"/>
      <c r="S29" s="234"/>
      <c r="T29" s="234"/>
      <c r="U29" s="234"/>
      <c r="V29" s="234"/>
      <c r="W29" s="234"/>
      <c r="X29" s="234"/>
      <c r="Y29" s="234"/>
      <c r="Z29" s="234"/>
      <c r="AA29" s="234"/>
      <c r="AB29" s="234"/>
      <c r="AC29" s="234"/>
      <c r="AD29" s="234"/>
      <c r="AE29" s="234"/>
      <c r="AF29" s="234"/>
      <c r="AG29" s="234"/>
      <c r="AH29" s="234"/>
      <c r="AI29" s="234"/>
      <c r="AJ29" s="234"/>
      <c r="AK29" s="234"/>
      <c r="AL29" s="234"/>
      <c r="AM29" s="234"/>
      <c r="AN29" s="234"/>
      <c r="AO29" s="234"/>
      <c r="AP29" s="234"/>
      <c r="AQ29" s="234"/>
      <c r="AR29" s="234"/>
      <c r="AS29" s="234"/>
      <c r="AT29" s="234"/>
      <c r="AU29" s="234"/>
      <c r="AV29" s="234"/>
      <c r="AW29" s="234"/>
      <c r="AX29" s="234"/>
      <c r="AY29" s="234"/>
      <c r="AZ29" s="234"/>
      <c r="BA29" s="234"/>
      <c r="BB29" s="234"/>
      <c r="BC29" s="234"/>
      <c r="BD29" s="234"/>
      <c r="BE29" s="234"/>
      <c r="BF29" s="234"/>
      <c r="BG29" s="234"/>
      <c r="BH29" s="234"/>
      <c r="BI29" s="234"/>
      <c r="BJ29" s="234"/>
      <c r="BK29" s="234"/>
      <c r="BL29" s="234"/>
      <c r="BM29" s="234"/>
      <c r="BN29" s="234"/>
      <c r="BO29" s="234"/>
      <c r="BP29" s="234"/>
      <c r="BQ29" s="234"/>
      <c r="BR29" s="234"/>
      <c r="BS29" s="234"/>
      <c r="BT29" s="234"/>
      <c r="BU29" s="234"/>
      <c r="BV29" s="234"/>
      <c r="BW29" s="234"/>
      <c r="BX29" s="234"/>
      <c r="BY29" s="234"/>
      <c r="BZ29" s="234"/>
      <c r="CA29" s="234"/>
      <c r="CB29" s="234"/>
      <c r="CC29" s="234"/>
      <c r="CD29" s="234"/>
      <c r="CE29" s="234"/>
      <c r="CF29" s="234"/>
      <c r="CG29" s="234"/>
      <c r="CH29" s="234"/>
      <c r="CI29" s="234"/>
      <c r="CJ29" s="234"/>
      <c r="CK29" s="234"/>
      <c r="CL29" s="234"/>
    </row>
    <row r="30" spans="2:90" x14ac:dyDescent="0.4">
      <c r="B30" s="187" t="str">
        <f>+B24</f>
        <v>implant:</v>
      </c>
      <c r="D30" t="s">
        <v>1049</v>
      </c>
      <c r="E30" s="8"/>
      <c r="G30" t="s">
        <v>332</v>
      </c>
      <c r="H30" s="27"/>
      <c r="I30" s="78"/>
      <c r="J30" s="78"/>
      <c r="K30" s="33"/>
      <c r="L30" s="33"/>
      <c r="M30" s="33"/>
      <c r="N30" s="33"/>
      <c r="O30" s="33"/>
      <c r="P30" s="33"/>
      <c r="R30" s="33"/>
      <c r="S30" s="80"/>
      <c r="T30" s="80"/>
      <c r="U30" s="80"/>
      <c r="V30" s="80"/>
      <c r="W30" s="80"/>
      <c r="X30" s="80"/>
      <c r="Y30" s="80"/>
      <c r="Z30" s="80"/>
      <c r="AA30" s="80"/>
      <c r="AB30" s="80"/>
      <c r="AC30" s="80"/>
      <c r="AD30" s="80"/>
      <c r="AE30" s="80"/>
      <c r="AF30" s="80"/>
      <c r="AG30" s="80"/>
      <c r="AH30" s="80"/>
      <c r="AI30" s="80"/>
      <c r="AJ30" s="80"/>
      <c r="AK30" s="80"/>
      <c r="AL30" s="80"/>
      <c r="AM30" s="80"/>
      <c r="AN30" s="80"/>
      <c r="AO30" s="80"/>
      <c r="AP30" s="80"/>
      <c r="AQ30" s="80"/>
      <c r="AR30" s="80"/>
      <c r="AS30" s="80"/>
      <c r="AT30" s="80"/>
      <c r="AU30" s="80"/>
      <c r="AV30" s="80"/>
      <c r="AW30" s="80"/>
      <c r="AX30" s="80"/>
      <c r="AY30" s="80"/>
      <c r="AZ30" s="80"/>
      <c r="BA30" s="80"/>
      <c r="BB30" s="80"/>
      <c r="BC30" s="80"/>
      <c r="BD30" s="80"/>
      <c r="BE30" s="80"/>
      <c r="BF30" s="80"/>
      <c r="BG30" s="80"/>
      <c r="BH30" s="80"/>
      <c r="BI30" s="80"/>
      <c r="BJ30" s="80"/>
      <c r="BK30" s="80"/>
      <c r="BL30" s="80"/>
      <c r="BM30" s="80"/>
      <c r="BN30" s="80"/>
      <c r="BO30" s="80"/>
      <c r="BP30" s="80"/>
      <c r="BQ30" s="80"/>
      <c r="BR30" s="80"/>
      <c r="BS30" s="80"/>
      <c r="BT30" s="80"/>
      <c r="BU30" s="80"/>
      <c r="BV30" s="80"/>
      <c r="BW30" s="80"/>
      <c r="BX30" s="80"/>
      <c r="BY30" s="80"/>
      <c r="BZ30" s="80"/>
      <c r="CA30" s="80"/>
      <c r="CB30" s="80"/>
      <c r="CC30" s="80"/>
      <c r="CD30" s="80"/>
      <c r="CE30" s="80"/>
      <c r="CF30" s="80"/>
      <c r="CG30" s="80"/>
      <c r="CH30" s="80"/>
      <c r="CI30" s="80"/>
      <c r="CJ30" s="80"/>
      <c r="CK30" s="80"/>
      <c r="CL30" s="80"/>
    </row>
    <row r="31" spans="2:90" x14ac:dyDescent="0.4">
      <c r="B31" s="132" t="s">
        <v>461</v>
      </c>
      <c r="D31" t="s">
        <v>1049</v>
      </c>
      <c r="E31" s="8"/>
      <c r="G31" t="s">
        <v>332</v>
      </c>
      <c r="H31" s="27"/>
      <c r="I31" s="78"/>
      <c r="J31" s="78"/>
      <c r="K31" s="33"/>
      <c r="L31" s="33"/>
      <c r="M31" s="33"/>
      <c r="N31" s="33"/>
      <c r="O31" s="33"/>
      <c r="P31" s="33"/>
      <c r="R31" s="33"/>
      <c r="S31" s="80">
        <f t="shared" ref="S31:CD31" si="6">S18</f>
        <v>0</v>
      </c>
      <c r="T31" s="80">
        <f t="shared" si="6"/>
        <v>0</v>
      </c>
      <c r="U31" s="80">
        <f t="shared" si="6"/>
        <v>0</v>
      </c>
      <c r="V31" s="80">
        <f t="shared" si="6"/>
        <v>0</v>
      </c>
      <c r="W31" s="80">
        <f t="shared" si="6"/>
        <v>0</v>
      </c>
      <c r="X31" s="80">
        <f t="shared" si="6"/>
        <v>0</v>
      </c>
      <c r="Y31" s="80">
        <f t="shared" si="6"/>
        <v>0</v>
      </c>
      <c r="Z31" s="80">
        <f t="shared" si="6"/>
        <v>0</v>
      </c>
      <c r="AA31" s="80">
        <f t="shared" si="6"/>
        <v>0</v>
      </c>
      <c r="AB31" s="80">
        <f t="shared" si="6"/>
        <v>0</v>
      </c>
      <c r="AC31" s="80">
        <f t="shared" si="6"/>
        <v>0</v>
      </c>
      <c r="AD31" s="80">
        <f t="shared" si="6"/>
        <v>0</v>
      </c>
      <c r="AE31" s="80">
        <f t="shared" si="6"/>
        <v>0</v>
      </c>
      <c r="AF31" s="80">
        <f t="shared" si="6"/>
        <v>0</v>
      </c>
      <c r="AG31" s="80">
        <f t="shared" si="6"/>
        <v>0</v>
      </c>
      <c r="AH31" s="80">
        <f t="shared" si="6"/>
        <v>0</v>
      </c>
      <c r="AI31" s="80">
        <f t="shared" si="6"/>
        <v>0</v>
      </c>
      <c r="AJ31" s="80">
        <f t="shared" si="6"/>
        <v>0</v>
      </c>
      <c r="AK31" s="80">
        <f t="shared" si="6"/>
        <v>0</v>
      </c>
      <c r="AL31" s="80">
        <f t="shared" si="6"/>
        <v>0</v>
      </c>
      <c r="AM31" s="80">
        <f t="shared" si="6"/>
        <v>0</v>
      </c>
      <c r="AN31" s="80">
        <f t="shared" si="6"/>
        <v>0</v>
      </c>
      <c r="AO31" s="80">
        <f t="shared" si="6"/>
        <v>0</v>
      </c>
      <c r="AP31" s="80">
        <f t="shared" si="6"/>
        <v>0</v>
      </c>
      <c r="AQ31" s="80">
        <f t="shared" si="6"/>
        <v>0</v>
      </c>
      <c r="AR31" s="80">
        <f t="shared" si="6"/>
        <v>0</v>
      </c>
      <c r="AS31" s="80">
        <f t="shared" si="6"/>
        <v>0</v>
      </c>
      <c r="AT31" s="80">
        <f t="shared" si="6"/>
        <v>0</v>
      </c>
      <c r="AU31" s="80">
        <f t="shared" si="6"/>
        <v>0</v>
      </c>
      <c r="AV31" s="80">
        <f t="shared" si="6"/>
        <v>0</v>
      </c>
      <c r="AW31" s="80">
        <f t="shared" si="6"/>
        <v>0</v>
      </c>
      <c r="AX31" s="80">
        <f t="shared" si="6"/>
        <v>0</v>
      </c>
      <c r="AY31" s="80">
        <f t="shared" si="6"/>
        <v>0</v>
      </c>
      <c r="AZ31" s="80">
        <f t="shared" si="6"/>
        <v>0</v>
      </c>
      <c r="BA31" s="80">
        <f t="shared" si="6"/>
        <v>0</v>
      </c>
      <c r="BB31" s="80">
        <f t="shared" si="6"/>
        <v>0</v>
      </c>
      <c r="BC31" s="80">
        <f t="shared" si="6"/>
        <v>0</v>
      </c>
      <c r="BD31" s="80">
        <f t="shared" si="6"/>
        <v>0</v>
      </c>
      <c r="BE31" s="80">
        <f t="shared" si="6"/>
        <v>0</v>
      </c>
      <c r="BF31" s="80">
        <f t="shared" si="6"/>
        <v>0</v>
      </c>
      <c r="BG31" s="80">
        <f t="shared" si="6"/>
        <v>0</v>
      </c>
      <c r="BH31" s="80">
        <f t="shared" si="6"/>
        <v>0</v>
      </c>
      <c r="BI31" s="80">
        <f t="shared" si="6"/>
        <v>0</v>
      </c>
      <c r="BJ31" s="80">
        <f t="shared" si="6"/>
        <v>0</v>
      </c>
      <c r="BK31" s="80">
        <f t="shared" si="6"/>
        <v>0</v>
      </c>
      <c r="BL31" s="80">
        <f t="shared" si="6"/>
        <v>0</v>
      </c>
      <c r="BM31" s="80">
        <f t="shared" si="6"/>
        <v>0</v>
      </c>
      <c r="BN31" s="80">
        <f t="shared" si="6"/>
        <v>0</v>
      </c>
      <c r="BO31" s="80">
        <f t="shared" si="6"/>
        <v>0</v>
      </c>
      <c r="BP31" s="80">
        <f t="shared" si="6"/>
        <v>0</v>
      </c>
      <c r="BQ31" s="80">
        <f t="shared" si="6"/>
        <v>0</v>
      </c>
      <c r="BR31" s="80">
        <f t="shared" si="6"/>
        <v>0</v>
      </c>
      <c r="BS31" s="80">
        <f t="shared" si="6"/>
        <v>0</v>
      </c>
      <c r="BT31" s="80">
        <f t="shared" si="6"/>
        <v>0</v>
      </c>
      <c r="BU31" s="80">
        <f t="shared" si="6"/>
        <v>0</v>
      </c>
      <c r="BV31" s="80">
        <f t="shared" si="6"/>
        <v>0</v>
      </c>
      <c r="BW31" s="80">
        <f t="shared" si="6"/>
        <v>0</v>
      </c>
      <c r="BX31" s="80">
        <f t="shared" si="6"/>
        <v>0</v>
      </c>
      <c r="BY31" s="80">
        <f t="shared" si="6"/>
        <v>0</v>
      </c>
      <c r="BZ31" s="80">
        <f t="shared" si="6"/>
        <v>0</v>
      </c>
      <c r="CA31" s="80">
        <f t="shared" si="6"/>
        <v>0</v>
      </c>
      <c r="CB31" s="80">
        <f t="shared" si="6"/>
        <v>0</v>
      </c>
      <c r="CC31" s="80">
        <f t="shared" si="6"/>
        <v>0</v>
      </c>
      <c r="CD31" s="80">
        <f t="shared" si="6"/>
        <v>0</v>
      </c>
      <c r="CE31" s="80">
        <f t="shared" ref="CE31:CL31" si="7">CE18</f>
        <v>0</v>
      </c>
      <c r="CF31" s="80">
        <f t="shared" si="7"/>
        <v>0</v>
      </c>
      <c r="CG31" s="80">
        <f t="shared" si="7"/>
        <v>0</v>
      </c>
      <c r="CH31" s="80">
        <f t="shared" si="7"/>
        <v>0</v>
      </c>
      <c r="CI31" s="80">
        <f t="shared" si="7"/>
        <v>0</v>
      </c>
      <c r="CJ31" s="80">
        <f t="shared" si="7"/>
        <v>0</v>
      </c>
      <c r="CK31" s="80">
        <f t="shared" si="7"/>
        <v>0</v>
      </c>
      <c r="CL31" s="80">
        <f t="shared" si="7"/>
        <v>0</v>
      </c>
    </row>
    <row r="32" spans="2:90" x14ac:dyDescent="0.4">
      <c r="B32" s="187" t="s">
        <v>462</v>
      </c>
      <c r="D32" t="s">
        <v>1049</v>
      </c>
      <c r="E32" s="8"/>
      <c r="G32" t="s">
        <v>332</v>
      </c>
      <c r="K32" s="53"/>
      <c r="L32" s="53"/>
      <c r="M32" s="53"/>
      <c r="N32" s="53"/>
      <c r="O32" s="53"/>
      <c r="P32" s="53"/>
      <c r="R32" s="24"/>
      <c r="S32" s="208" t="str">
        <f t="shared" ref="S32:CD32" si="8">ADDRESS(ROW(S28),COLUMN(S28),2)</f>
        <v>S$28</v>
      </c>
      <c r="T32" s="208" t="str">
        <f t="shared" si="8"/>
        <v>T$28</v>
      </c>
      <c r="U32" s="208" t="str">
        <f t="shared" si="8"/>
        <v>U$28</v>
      </c>
      <c r="V32" s="208" t="str">
        <f t="shared" si="8"/>
        <v>V$28</v>
      </c>
      <c r="W32" s="208" t="str">
        <f t="shared" si="8"/>
        <v>W$28</v>
      </c>
      <c r="X32" s="208" t="str">
        <f t="shared" si="8"/>
        <v>X$28</v>
      </c>
      <c r="Y32" s="208" t="str">
        <f t="shared" si="8"/>
        <v>Y$28</v>
      </c>
      <c r="Z32" s="208" t="str">
        <f t="shared" si="8"/>
        <v>Z$28</v>
      </c>
      <c r="AA32" s="208" t="str">
        <f t="shared" si="8"/>
        <v>AA$28</v>
      </c>
      <c r="AB32" s="208" t="str">
        <f t="shared" si="8"/>
        <v>AB$28</v>
      </c>
      <c r="AC32" s="208" t="str">
        <f t="shared" si="8"/>
        <v>AC$28</v>
      </c>
      <c r="AD32" s="208" t="str">
        <f t="shared" si="8"/>
        <v>AD$28</v>
      </c>
      <c r="AE32" s="208" t="str">
        <f t="shared" si="8"/>
        <v>AE$28</v>
      </c>
      <c r="AF32" s="208" t="str">
        <f t="shared" si="8"/>
        <v>AF$28</v>
      </c>
      <c r="AG32" s="208" t="str">
        <f t="shared" si="8"/>
        <v>AG$28</v>
      </c>
      <c r="AH32" s="208" t="str">
        <f t="shared" si="8"/>
        <v>AH$28</v>
      </c>
      <c r="AI32" s="208" t="str">
        <f t="shared" si="8"/>
        <v>AI$28</v>
      </c>
      <c r="AJ32" s="208" t="str">
        <f t="shared" si="8"/>
        <v>AJ$28</v>
      </c>
      <c r="AK32" s="208" t="str">
        <f t="shared" si="8"/>
        <v>AK$28</v>
      </c>
      <c r="AL32" s="208" t="str">
        <f t="shared" si="8"/>
        <v>AL$28</v>
      </c>
      <c r="AM32" s="208" t="str">
        <f t="shared" si="8"/>
        <v>AM$28</v>
      </c>
      <c r="AN32" s="208" t="str">
        <f t="shared" si="8"/>
        <v>AN$28</v>
      </c>
      <c r="AO32" s="208" t="str">
        <f t="shared" si="8"/>
        <v>AO$28</v>
      </c>
      <c r="AP32" s="208" t="str">
        <f t="shared" si="8"/>
        <v>AP$28</v>
      </c>
      <c r="AQ32" s="208" t="str">
        <f t="shared" si="8"/>
        <v>AQ$28</v>
      </c>
      <c r="AR32" s="208" t="str">
        <f t="shared" si="8"/>
        <v>AR$28</v>
      </c>
      <c r="AS32" s="208" t="str">
        <f t="shared" si="8"/>
        <v>AS$28</v>
      </c>
      <c r="AT32" s="208" t="str">
        <f t="shared" si="8"/>
        <v>AT$28</v>
      </c>
      <c r="AU32" s="208" t="str">
        <f t="shared" si="8"/>
        <v>AU$28</v>
      </c>
      <c r="AV32" s="208" t="str">
        <f t="shared" si="8"/>
        <v>AV$28</v>
      </c>
      <c r="AW32" s="208" t="str">
        <f t="shared" si="8"/>
        <v>AW$28</v>
      </c>
      <c r="AX32" s="208" t="str">
        <f t="shared" si="8"/>
        <v>AX$28</v>
      </c>
      <c r="AY32" s="208" t="str">
        <f t="shared" si="8"/>
        <v>AY$28</v>
      </c>
      <c r="AZ32" s="208" t="str">
        <f t="shared" si="8"/>
        <v>AZ$28</v>
      </c>
      <c r="BA32" s="208" t="str">
        <f t="shared" si="8"/>
        <v>BA$28</v>
      </c>
      <c r="BB32" s="208" t="str">
        <f t="shared" si="8"/>
        <v>BB$28</v>
      </c>
      <c r="BC32" s="208" t="str">
        <f t="shared" si="8"/>
        <v>BC$28</v>
      </c>
      <c r="BD32" s="208" t="str">
        <f t="shared" si="8"/>
        <v>BD$28</v>
      </c>
      <c r="BE32" s="208" t="str">
        <f t="shared" si="8"/>
        <v>BE$28</v>
      </c>
      <c r="BF32" s="208" t="str">
        <f t="shared" si="8"/>
        <v>BF$28</v>
      </c>
      <c r="BG32" s="208" t="str">
        <f t="shared" si="8"/>
        <v>BG$28</v>
      </c>
      <c r="BH32" s="208" t="str">
        <f t="shared" si="8"/>
        <v>BH$28</v>
      </c>
      <c r="BI32" s="208" t="str">
        <f t="shared" si="8"/>
        <v>BI$28</v>
      </c>
      <c r="BJ32" s="208" t="str">
        <f t="shared" si="8"/>
        <v>BJ$28</v>
      </c>
      <c r="BK32" s="208" t="str">
        <f t="shared" si="8"/>
        <v>BK$28</v>
      </c>
      <c r="BL32" s="208" t="str">
        <f t="shared" si="8"/>
        <v>BL$28</v>
      </c>
      <c r="BM32" s="208" t="str">
        <f t="shared" si="8"/>
        <v>BM$28</v>
      </c>
      <c r="BN32" s="208" t="str">
        <f t="shared" si="8"/>
        <v>BN$28</v>
      </c>
      <c r="BO32" s="208" t="str">
        <f t="shared" si="8"/>
        <v>BO$28</v>
      </c>
      <c r="BP32" s="208" t="str">
        <f t="shared" si="8"/>
        <v>BP$28</v>
      </c>
      <c r="BQ32" s="208" t="str">
        <f t="shared" si="8"/>
        <v>BQ$28</v>
      </c>
      <c r="BR32" s="208" t="str">
        <f t="shared" si="8"/>
        <v>BR$28</v>
      </c>
      <c r="BS32" s="208" t="str">
        <f t="shared" si="8"/>
        <v>BS$28</v>
      </c>
      <c r="BT32" s="208" t="str">
        <f t="shared" si="8"/>
        <v>BT$28</v>
      </c>
      <c r="BU32" s="208" t="str">
        <f t="shared" si="8"/>
        <v>BU$28</v>
      </c>
      <c r="BV32" s="208" t="str">
        <f t="shared" si="8"/>
        <v>BV$28</v>
      </c>
      <c r="BW32" s="208" t="str">
        <f t="shared" si="8"/>
        <v>BW$28</v>
      </c>
      <c r="BX32" s="208" t="str">
        <f t="shared" si="8"/>
        <v>BX$28</v>
      </c>
      <c r="BY32" s="208" t="str">
        <f t="shared" si="8"/>
        <v>BY$28</v>
      </c>
      <c r="BZ32" s="208" t="str">
        <f t="shared" si="8"/>
        <v>BZ$28</v>
      </c>
      <c r="CA32" s="208" t="str">
        <f t="shared" si="8"/>
        <v>CA$28</v>
      </c>
      <c r="CB32" s="208" t="str">
        <f t="shared" si="8"/>
        <v>CB$28</v>
      </c>
      <c r="CC32" s="208" t="str">
        <f t="shared" si="8"/>
        <v>CC$28</v>
      </c>
      <c r="CD32" s="208" t="str">
        <f t="shared" si="8"/>
        <v>CD$28</v>
      </c>
      <c r="CE32" s="208" t="str">
        <f t="shared" ref="CE32:CL32" si="9">ADDRESS(ROW(CE28),COLUMN(CE28),2)</f>
        <v>CE$28</v>
      </c>
      <c r="CF32" s="208" t="str">
        <f t="shared" si="9"/>
        <v>CF$28</v>
      </c>
      <c r="CG32" s="208" t="str">
        <f t="shared" si="9"/>
        <v>CG$28</v>
      </c>
      <c r="CH32" s="208" t="str">
        <f t="shared" si="9"/>
        <v>CH$28</v>
      </c>
      <c r="CI32" s="208" t="str">
        <f t="shared" si="9"/>
        <v>CI$28</v>
      </c>
      <c r="CJ32" s="208" t="str">
        <f t="shared" si="9"/>
        <v>CJ$28</v>
      </c>
      <c r="CK32" s="208" t="str">
        <f t="shared" si="9"/>
        <v>CK$28</v>
      </c>
      <c r="CL32" s="208" t="str">
        <f t="shared" si="9"/>
        <v>CL$28</v>
      </c>
    </row>
    <row r="33" spans="2:90" x14ac:dyDescent="0.4">
      <c r="B33" s="187" t="str">
        <f>B24</f>
        <v>implant:</v>
      </c>
      <c r="D33" t="s">
        <v>1049</v>
      </c>
      <c r="E33" s="8"/>
      <c r="G33" t="s">
        <v>332</v>
      </c>
      <c r="H33" s="12"/>
      <c r="I33" s="60"/>
      <c r="J33" s="60"/>
      <c r="K33" s="15"/>
      <c r="L33" s="15"/>
      <c r="M33" s="15"/>
      <c r="N33" s="15"/>
      <c r="O33" s="15"/>
      <c r="P33" s="15"/>
      <c r="R33" s="15"/>
      <c r="S33" s="80"/>
      <c r="T33" s="80"/>
      <c r="U33" s="80"/>
      <c r="V33" s="80"/>
      <c r="W33" s="80"/>
      <c r="X33" s="80"/>
      <c r="Y33" s="80"/>
      <c r="Z33" s="80"/>
      <c r="AA33" s="80"/>
      <c r="AB33" s="80"/>
      <c r="AC33" s="80"/>
      <c r="AD33" s="80"/>
      <c r="AE33" s="80"/>
      <c r="AF33" s="80"/>
      <c r="AG33" s="80"/>
      <c r="AH33" s="80"/>
      <c r="AI33" s="80"/>
      <c r="AJ33" s="80"/>
      <c r="AK33" s="80"/>
      <c r="AL33" s="80"/>
      <c r="AM33" s="80"/>
      <c r="AN33" s="80"/>
      <c r="AO33" s="80"/>
      <c r="AP33" s="80"/>
      <c r="AQ33" s="80"/>
      <c r="AR33" s="80"/>
      <c r="AS33" s="80"/>
      <c r="AT33" s="80"/>
      <c r="AU33" s="80"/>
      <c r="AV33" s="80"/>
      <c r="AW33" s="80"/>
      <c r="AX33" s="80"/>
      <c r="AY33" s="80"/>
      <c r="AZ33" s="80"/>
      <c r="BA33" s="80"/>
      <c r="BB33" s="80"/>
      <c r="BC33" s="80"/>
      <c r="BD33" s="80"/>
      <c r="BE33" s="80"/>
      <c r="BF33" s="80"/>
      <c r="BG33" s="80"/>
      <c r="BH33" s="80"/>
      <c r="BI33" s="80"/>
      <c r="BJ33" s="80"/>
      <c r="BK33" s="80"/>
      <c r="BL33" s="80"/>
      <c r="BM33" s="80"/>
      <c r="BN33" s="80"/>
      <c r="BO33" s="80"/>
      <c r="BP33" s="80"/>
      <c r="BQ33" s="80"/>
      <c r="BR33" s="80"/>
      <c r="BS33" s="80"/>
      <c r="BT33" s="80"/>
      <c r="BU33" s="80"/>
      <c r="BV33" s="80"/>
      <c r="BW33" s="80"/>
      <c r="BX33" s="80"/>
      <c r="BY33" s="80"/>
      <c r="BZ33" s="80"/>
      <c r="CA33" s="80"/>
      <c r="CB33" s="80"/>
      <c r="CC33" s="80"/>
      <c r="CD33" s="80"/>
      <c r="CE33" s="80"/>
      <c r="CF33" s="80"/>
      <c r="CG33" s="80"/>
      <c r="CH33" s="80"/>
      <c r="CI33" s="80"/>
      <c r="CJ33" s="80"/>
      <c r="CK33" s="80"/>
      <c r="CL33" s="80"/>
    </row>
    <row r="34" spans="2:90" x14ac:dyDescent="0.4">
      <c r="B34" s="132" t="str">
        <f>B21</f>
        <v>Secondary unit</v>
      </c>
      <c r="D34" t="s">
        <v>1049</v>
      </c>
      <c r="E34" s="8"/>
      <c r="G34" t="s">
        <v>332</v>
      </c>
      <c r="H34" s="12"/>
      <c r="I34" s="60"/>
      <c r="J34" s="60"/>
      <c r="K34" s="15"/>
      <c r="L34" s="15"/>
      <c r="M34" s="15"/>
      <c r="N34" s="15"/>
      <c r="O34" s="15"/>
      <c r="P34" s="15"/>
      <c r="R34" s="15"/>
      <c r="S34" s="76"/>
      <c r="T34" s="76"/>
      <c r="U34" s="76"/>
      <c r="V34" s="76"/>
      <c r="W34" s="76"/>
      <c r="X34" s="76"/>
      <c r="Y34" s="76"/>
      <c r="Z34" s="76"/>
      <c r="AA34" s="76"/>
      <c r="AB34" s="76"/>
      <c r="AC34" s="76"/>
      <c r="AD34" s="76"/>
      <c r="AE34" s="76"/>
      <c r="AF34" s="76"/>
      <c r="AG34" s="76"/>
      <c r="AH34" s="76"/>
      <c r="AI34" s="76"/>
      <c r="AJ34" s="76"/>
      <c r="AK34" s="76"/>
      <c r="AL34" s="76"/>
      <c r="AM34" s="76"/>
      <c r="AN34" s="76"/>
      <c r="AO34" s="76"/>
      <c r="AP34" s="76"/>
      <c r="AQ34" s="76"/>
      <c r="AR34" s="76"/>
      <c r="AS34" s="76"/>
      <c r="AT34" s="76"/>
      <c r="AU34" s="76"/>
      <c r="AV34" s="76"/>
      <c r="AW34" s="76"/>
      <c r="AX34" s="76"/>
      <c r="AY34" s="76"/>
      <c r="AZ34" s="76"/>
      <c r="BA34" s="76"/>
      <c r="BB34" s="76"/>
      <c r="BC34" s="76"/>
      <c r="BD34" s="76"/>
      <c r="BE34" s="76"/>
      <c r="BF34" s="76"/>
      <c r="BG34" s="76"/>
      <c r="BH34" s="76"/>
      <c r="BI34" s="76"/>
      <c r="BJ34" s="76"/>
      <c r="BK34" s="76"/>
      <c r="BL34" s="76"/>
      <c r="BM34" s="76"/>
      <c r="BN34" s="76"/>
      <c r="BO34" s="76"/>
      <c r="BP34" s="76"/>
      <c r="BQ34" s="76"/>
      <c r="BR34" s="76"/>
      <c r="BS34" s="76"/>
      <c r="BT34" s="76"/>
      <c r="BU34" s="76"/>
      <c r="BV34" s="76"/>
      <c r="BW34" s="76"/>
      <c r="BX34" s="76"/>
      <c r="BY34" s="76"/>
      <c r="BZ34" s="76"/>
      <c r="CA34" s="76"/>
      <c r="CB34" s="76"/>
      <c r="CC34" s="76"/>
      <c r="CD34" s="76"/>
      <c r="CE34" s="76"/>
      <c r="CF34" s="76"/>
      <c r="CG34" s="76"/>
      <c r="CH34" s="76"/>
      <c r="CI34" s="76"/>
      <c r="CJ34" s="76"/>
      <c r="CK34" s="76"/>
      <c r="CL34" s="76"/>
    </row>
    <row r="35" spans="2:90" x14ac:dyDescent="0.4">
      <c r="B35" s="132" t="str">
        <f>B22</f>
        <v>Secondary revenue driver</v>
      </c>
      <c r="D35" t="s">
        <v>1049</v>
      </c>
      <c r="E35" s="8"/>
      <c r="G35" t="s">
        <v>332</v>
      </c>
      <c r="H35" s="12"/>
      <c r="I35" s="60"/>
      <c r="J35" s="60"/>
      <c r="K35" s="15"/>
      <c r="L35" s="15"/>
      <c r="M35" s="15"/>
      <c r="N35" s="15"/>
      <c r="O35" s="15"/>
      <c r="P35" s="15"/>
      <c r="R35" s="15"/>
      <c r="S35" s="76"/>
      <c r="T35" s="76"/>
      <c r="U35" s="76"/>
      <c r="V35" s="76"/>
      <c r="W35" s="76"/>
      <c r="X35" s="76"/>
      <c r="Y35" s="76"/>
      <c r="Z35" s="76"/>
      <c r="AA35" s="76"/>
      <c r="AB35" s="76"/>
      <c r="AC35" s="76"/>
      <c r="AD35" s="76"/>
      <c r="AE35" s="76"/>
      <c r="AF35" s="76"/>
      <c r="AG35" s="76"/>
      <c r="AH35" s="76"/>
      <c r="AI35" s="76"/>
      <c r="AJ35" s="76"/>
      <c r="AK35" s="76"/>
      <c r="AL35" s="76"/>
      <c r="AM35" s="76"/>
      <c r="AN35" s="76"/>
      <c r="AO35" s="76"/>
      <c r="AP35" s="76"/>
      <c r="AQ35" s="76"/>
      <c r="AR35" s="76"/>
      <c r="AS35" s="76"/>
      <c r="AT35" s="76"/>
      <c r="AU35" s="76"/>
      <c r="AV35" s="76"/>
      <c r="AW35" s="76"/>
      <c r="AX35" s="76"/>
      <c r="AY35" s="76"/>
      <c r="AZ35" s="76"/>
      <c r="BA35" s="76"/>
      <c r="BB35" s="76"/>
      <c r="BC35" s="76"/>
      <c r="BD35" s="76"/>
      <c r="BE35" s="76"/>
      <c r="BF35" s="76"/>
      <c r="BG35" s="76"/>
      <c r="BH35" s="76"/>
      <c r="BI35" s="76"/>
      <c r="BJ35" s="76"/>
      <c r="BK35" s="76"/>
      <c r="BL35" s="76"/>
      <c r="BM35" s="76"/>
      <c r="BN35" s="76"/>
      <c r="BO35" s="76"/>
      <c r="BP35" s="76"/>
      <c r="BQ35" s="76"/>
      <c r="BR35" s="76"/>
      <c r="BS35" s="76"/>
      <c r="BT35" s="76"/>
      <c r="BU35" s="76"/>
      <c r="BV35" s="76"/>
      <c r="BW35" s="76"/>
      <c r="BX35" s="76"/>
      <c r="BY35" s="76"/>
      <c r="BZ35" s="76"/>
      <c r="CA35" s="76"/>
      <c r="CB35" s="76"/>
      <c r="CC35" s="76"/>
      <c r="CD35" s="76"/>
      <c r="CE35" s="76"/>
      <c r="CF35" s="76"/>
      <c r="CG35" s="76"/>
      <c r="CH35" s="76"/>
      <c r="CI35" s="76"/>
      <c r="CJ35" s="76"/>
      <c r="CK35" s="76"/>
      <c r="CL35" s="76"/>
    </row>
    <row r="36" spans="2:90" x14ac:dyDescent="0.4">
      <c r="B36" s="132" t="str">
        <f>B23</f>
        <v>Secondary volume driver</v>
      </c>
      <c r="D36" t="s">
        <v>1049</v>
      </c>
      <c r="E36" s="8"/>
      <c r="G36" t="s">
        <v>332</v>
      </c>
      <c r="H36" s="12"/>
      <c r="I36" s="60"/>
      <c r="J36" s="60"/>
      <c r="K36" s="15"/>
      <c r="L36" s="15"/>
      <c r="M36" s="15"/>
      <c r="N36" s="15"/>
      <c r="O36" s="15"/>
      <c r="P36" s="15"/>
      <c r="R36" s="1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5"/>
      <c r="BJ36" s="175"/>
      <c r="BK36" s="175"/>
      <c r="BL36" s="175"/>
      <c r="BM36" s="175"/>
      <c r="BN36" s="175"/>
      <c r="BO36" s="175"/>
      <c r="BP36" s="175"/>
      <c r="BQ36" s="175"/>
      <c r="BR36" s="175"/>
      <c r="BS36" s="175"/>
      <c r="BT36" s="175"/>
      <c r="BU36" s="175"/>
      <c r="BV36" s="175"/>
      <c r="BW36" s="175"/>
      <c r="BX36" s="175"/>
      <c r="BY36" s="175"/>
      <c r="BZ36" s="175"/>
      <c r="CA36" s="175"/>
      <c r="CB36" s="175"/>
      <c r="CC36" s="175"/>
      <c r="CD36" s="175"/>
      <c r="CE36" s="175"/>
      <c r="CF36" s="175"/>
      <c r="CG36" s="175"/>
      <c r="CH36" s="175"/>
      <c r="CI36" s="175"/>
      <c r="CJ36" s="175"/>
      <c r="CK36" s="175"/>
      <c r="CL36" s="175"/>
    </row>
    <row r="37" spans="2:90" x14ac:dyDescent="0.4">
      <c r="B37" s="70" t="s">
        <v>1053</v>
      </c>
      <c r="C37" s="31"/>
      <c r="D37" t="s">
        <v>1007</v>
      </c>
      <c r="E37" s="8" t="str">
        <f t="shared" ref="E37:E63" si="10">ROW()&amp;" "&amp;D37</f>
        <v>37 SUBCLIENT-PV</v>
      </c>
      <c r="F37" t="s">
        <v>445</v>
      </c>
      <c r="G37" s="31" t="s">
        <v>81</v>
      </c>
      <c r="H37" s="48"/>
      <c r="I37" s="285"/>
      <c r="J37" s="285"/>
      <c r="K37" s="48"/>
      <c r="L37" s="48"/>
      <c r="M37" s="48"/>
      <c r="N37" s="48"/>
      <c r="O37" s="48"/>
      <c r="P37" s="48"/>
      <c r="R37" s="70"/>
      <c r="S37" s="286"/>
      <c r="T37" s="286"/>
      <c r="U37" s="286"/>
      <c r="V37" s="286"/>
      <c r="W37" s="286"/>
      <c r="X37" s="286"/>
      <c r="Y37" s="286"/>
      <c r="Z37" s="286"/>
      <c r="AA37" s="286"/>
      <c r="AB37" s="286"/>
      <c r="AC37" s="286"/>
      <c r="AD37" s="286"/>
      <c r="AE37" s="286"/>
      <c r="AF37" s="286"/>
      <c r="AG37" s="286"/>
      <c r="AH37" s="286"/>
      <c r="AI37" s="286"/>
      <c r="AJ37" s="286"/>
      <c r="AK37" s="286"/>
      <c r="AL37" s="286"/>
      <c r="AM37" s="286"/>
      <c r="AN37" s="286"/>
      <c r="AO37" s="286"/>
      <c r="AP37" s="286"/>
      <c r="AQ37" s="286"/>
      <c r="AR37" s="286"/>
      <c r="AS37" s="286"/>
      <c r="AT37" s="286"/>
      <c r="AU37" s="286"/>
      <c r="AV37" s="286"/>
      <c r="AW37" s="286"/>
      <c r="AX37" s="286"/>
      <c r="AY37" s="286"/>
      <c r="AZ37" s="286"/>
      <c r="BA37" s="286"/>
      <c r="BB37" s="286"/>
      <c r="BC37" s="286"/>
      <c r="BD37" s="286"/>
      <c r="BE37" s="286"/>
      <c r="BF37" s="286"/>
      <c r="BG37" s="286"/>
      <c r="BH37" s="286"/>
      <c r="BI37" s="286"/>
      <c r="BJ37" s="286"/>
      <c r="BK37" s="286"/>
      <c r="BL37" s="286"/>
      <c r="BM37" s="286"/>
      <c r="BN37" s="286"/>
      <c r="BO37" s="286"/>
      <c r="BP37" s="286"/>
      <c r="BQ37" s="286"/>
      <c r="BR37" s="286"/>
      <c r="BS37" s="286"/>
      <c r="BT37" s="286"/>
      <c r="BU37" s="286"/>
      <c r="BV37" s="286"/>
      <c r="BW37" s="286"/>
      <c r="BX37" s="286"/>
      <c r="BY37" s="286"/>
      <c r="BZ37" s="286"/>
      <c r="CA37" s="286"/>
      <c r="CB37" s="286"/>
      <c r="CC37" s="286"/>
      <c r="CD37" s="286"/>
      <c r="CE37" s="286"/>
      <c r="CF37" s="286"/>
      <c r="CG37" s="286"/>
      <c r="CH37" s="286"/>
      <c r="CI37" s="286"/>
      <c r="CJ37" s="286"/>
      <c r="CK37" s="286"/>
      <c r="CL37" s="286"/>
    </row>
    <row r="38" spans="2:90" collapsed="1" x14ac:dyDescent="0.4">
      <c r="B38" s="141" t="str">
        <f>"# of new "&amp;B57&amp;"s"</f>
        <v># of new pools</v>
      </c>
      <c r="D38" t="s">
        <v>1007</v>
      </c>
      <c r="E38" s="8" t="str">
        <f t="shared" si="10"/>
        <v>38 SUBCLIENT-PV</v>
      </c>
      <c r="G38" t="s">
        <v>332</v>
      </c>
      <c r="H38" s="12"/>
      <c r="I38" s="60"/>
      <c r="J38" s="60"/>
      <c r="K38" s="16"/>
      <c r="L38" s="16"/>
      <c r="M38" s="16"/>
      <c r="N38" s="16"/>
      <c r="O38" s="16"/>
      <c r="P38" s="16"/>
      <c r="R38" s="15"/>
      <c r="S38" s="76"/>
      <c r="T38" s="76"/>
      <c r="U38" s="76"/>
      <c r="V38" s="76"/>
      <c r="W38" s="76"/>
      <c r="X38" s="76"/>
      <c r="Y38" s="76"/>
      <c r="Z38" s="76"/>
      <c r="AA38" s="76"/>
      <c r="AB38" s="76"/>
      <c r="AC38" s="76"/>
      <c r="AD38" s="76"/>
      <c r="AE38" s="76"/>
      <c r="AF38" s="76"/>
      <c r="AG38" s="76"/>
      <c r="AH38" s="76"/>
      <c r="AI38" s="76"/>
      <c r="AJ38" s="76"/>
      <c r="AK38" s="76"/>
      <c r="AL38" s="76"/>
      <c r="AM38" s="76"/>
      <c r="AN38" s="76"/>
      <c r="AO38" s="76"/>
      <c r="AP38" s="76"/>
      <c r="AQ38" s="76"/>
      <c r="AR38" s="76"/>
      <c r="AS38" s="76"/>
      <c r="AT38" s="76"/>
      <c r="AU38" s="76"/>
      <c r="AV38" s="76"/>
      <c r="AW38" s="76"/>
      <c r="AX38" s="76"/>
      <c r="AY38" s="76"/>
      <c r="AZ38" s="76"/>
      <c r="BA38" s="76"/>
      <c r="BB38" s="76"/>
      <c r="BC38" s="76"/>
      <c r="BD38" s="76"/>
      <c r="BE38" s="76"/>
      <c r="BF38" s="76"/>
      <c r="BG38" s="76"/>
      <c r="BH38" s="76"/>
      <c r="BI38" s="76"/>
      <c r="BJ38" s="76"/>
      <c r="BK38" s="76"/>
      <c r="BL38" s="76"/>
      <c r="BM38" s="76"/>
      <c r="BN38" s="76"/>
      <c r="BO38" s="76"/>
      <c r="BP38" s="76"/>
      <c r="BQ38" s="76"/>
      <c r="BR38" s="76"/>
      <c r="BS38" s="76"/>
      <c r="BT38" s="76"/>
      <c r="BU38" s="76"/>
      <c r="BV38" s="76"/>
      <c r="BW38" s="76"/>
      <c r="BX38" s="76"/>
      <c r="BY38" s="76"/>
      <c r="BZ38" s="76"/>
      <c r="CA38" s="76"/>
      <c r="CB38" s="76"/>
      <c r="CC38" s="76"/>
      <c r="CD38" s="76"/>
      <c r="CE38" s="76"/>
      <c r="CF38" s="76"/>
      <c r="CG38" s="76"/>
      <c r="CH38" s="76"/>
      <c r="CI38" s="76"/>
      <c r="CJ38" s="76"/>
      <c r="CK38" s="76"/>
      <c r="CL38" s="76"/>
    </row>
    <row r="39" spans="2:90" x14ac:dyDescent="0.4">
      <c r="D39" t="s">
        <v>1007</v>
      </c>
      <c r="E39" s="8" t="str">
        <f t="shared" si="10"/>
        <v>39 SUBCLIENT-PV</v>
      </c>
      <c r="S39" s="72"/>
      <c r="T39" s="72"/>
      <c r="U39" s="72"/>
      <c r="V39" s="72"/>
      <c r="W39" s="72"/>
      <c r="X39" s="72"/>
      <c r="Y39" s="72"/>
      <c r="Z39" s="72"/>
      <c r="AA39" s="72"/>
      <c r="AB39" s="72"/>
      <c r="AC39" s="72"/>
      <c r="AD39" s="72"/>
      <c r="AE39" s="72"/>
      <c r="AF39" s="72"/>
      <c r="AG39" s="72"/>
      <c r="AH39" s="72"/>
      <c r="AI39" s="72"/>
      <c r="AJ39" s="72"/>
      <c r="AK39" s="72"/>
      <c r="AL39" s="72"/>
      <c r="AM39" s="72"/>
      <c r="AN39" s="72"/>
      <c r="AO39" s="72"/>
      <c r="AP39" s="72"/>
      <c r="AQ39" s="72"/>
      <c r="AR39" s="72"/>
      <c r="AS39" s="72"/>
      <c r="AT39" s="72"/>
      <c r="AU39" s="72"/>
      <c r="AV39" s="72"/>
      <c r="AW39" s="72"/>
      <c r="AX39" s="72"/>
      <c r="AY39" s="72"/>
      <c r="AZ39" s="72"/>
      <c r="BA39" s="72"/>
      <c r="BB39" s="72"/>
      <c r="BC39" s="72"/>
      <c r="BD39" s="72"/>
      <c r="BE39" s="72"/>
      <c r="BF39" s="72"/>
      <c r="BG39" s="72"/>
      <c r="BH39" s="72"/>
      <c r="BI39" s="72"/>
      <c r="BJ39" s="72"/>
      <c r="BK39" s="72"/>
      <c r="BL39" s="72"/>
      <c r="BM39" s="72"/>
      <c r="BN39" s="72"/>
      <c r="BO39" s="72"/>
      <c r="BP39" s="72"/>
      <c r="BQ39" s="72"/>
      <c r="BR39" s="72"/>
      <c r="BS39" s="72"/>
      <c r="BT39" s="72"/>
      <c r="BU39" s="72"/>
      <c r="BV39" s="72"/>
      <c r="BW39" s="72"/>
      <c r="BX39" s="72"/>
      <c r="BY39" s="72"/>
      <c r="BZ39" s="72"/>
      <c r="CA39" s="72"/>
      <c r="CB39" s="72"/>
      <c r="CC39" s="72"/>
      <c r="CD39" s="72"/>
      <c r="CE39" s="72"/>
      <c r="CF39" s="72"/>
      <c r="CG39" s="72"/>
      <c r="CH39" s="72"/>
      <c r="CI39" s="72"/>
      <c r="CJ39" s="72"/>
      <c r="CK39" s="72"/>
      <c r="CL39" s="72"/>
    </row>
    <row r="40" spans="2:90" x14ac:dyDescent="0.4">
      <c r="B40" s="95" t="str">
        <f>B45&amp;":"</f>
        <v># of pools:</v>
      </c>
      <c r="C40" s="6"/>
      <c r="D40" t="s">
        <v>1007</v>
      </c>
      <c r="E40" s="8" t="str">
        <f t="shared" si="10"/>
        <v>40 SUBCLIENT-PV</v>
      </c>
      <c r="G40" s="6"/>
      <c r="H40" s="12"/>
      <c r="I40" s="60"/>
      <c r="J40" s="60"/>
      <c r="S40" s="72"/>
      <c r="T40" s="72"/>
      <c r="U40" s="72"/>
      <c r="V40" s="72"/>
      <c r="W40" s="72"/>
      <c r="X40" s="72"/>
      <c r="Y40" s="72"/>
      <c r="Z40" s="72"/>
      <c r="AA40" s="72"/>
      <c r="AB40" s="72"/>
      <c r="AC40" s="72"/>
      <c r="AD40" s="72"/>
      <c r="AE40" s="72"/>
      <c r="AF40" s="72"/>
      <c r="AG40" s="72"/>
      <c r="AH40" s="72"/>
      <c r="AI40" s="72"/>
      <c r="AJ40" s="72"/>
      <c r="AK40" s="72"/>
      <c r="AL40" s="72"/>
      <c r="AM40" s="72"/>
      <c r="AN40" s="72"/>
      <c r="AO40" s="72"/>
      <c r="AP40" s="72"/>
      <c r="AQ40" s="72"/>
      <c r="AR40" s="72"/>
      <c r="AS40" s="72"/>
      <c r="AT40" s="72"/>
      <c r="AU40" s="72"/>
      <c r="AV40" s="72"/>
      <c r="AW40" s="72"/>
      <c r="AX40" s="72"/>
      <c r="AY40" s="72"/>
      <c r="AZ40" s="72"/>
      <c r="BA40" s="72"/>
      <c r="BB40" s="72"/>
      <c r="BC40" s="72"/>
      <c r="BD40" s="72"/>
      <c r="BE40" s="72"/>
      <c r="BF40" s="72"/>
      <c r="BG40" s="72"/>
      <c r="BH40" s="72"/>
      <c r="BI40" s="72"/>
      <c r="BJ40" s="72"/>
      <c r="BK40" s="72"/>
      <c r="BL40" s="72"/>
      <c r="BM40" s="72"/>
      <c r="BN40" s="72"/>
      <c r="BO40" s="72"/>
      <c r="BP40" s="72"/>
      <c r="BQ40" s="72"/>
      <c r="BR40" s="72"/>
      <c r="BS40" s="72"/>
      <c r="BT40" s="72"/>
      <c r="BU40" s="72"/>
      <c r="BV40" s="72"/>
      <c r="BW40" s="72"/>
      <c r="BX40" s="72"/>
      <c r="BY40" s="72"/>
      <c r="BZ40" s="72"/>
      <c r="CA40" s="72"/>
      <c r="CB40" s="72"/>
      <c r="CC40" s="72"/>
      <c r="CD40" s="72"/>
      <c r="CE40" s="72"/>
      <c r="CF40" s="72"/>
      <c r="CG40" s="72"/>
      <c r="CH40" s="72"/>
      <c r="CI40" s="72"/>
      <c r="CJ40" s="72"/>
      <c r="CK40" s="72"/>
      <c r="CL40" s="72"/>
    </row>
    <row r="41" spans="2:90" x14ac:dyDescent="0.4">
      <c r="B41" s="154" t="s">
        <v>71</v>
      </c>
      <c r="C41" s="6"/>
      <c r="D41" t="s">
        <v>1007</v>
      </c>
      <c r="E41" s="8" t="str">
        <f t="shared" si="10"/>
        <v>41 SUBCLIENT-PV</v>
      </c>
      <c r="G41" s="6"/>
      <c r="K41" s="15">
        <f>SUMIF($4:$4,K$2-1,41:41)</f>
        <v>0</v>
      </c>
      <c r="L41" s="15">
        <f ca="1">K45</f>
        <v>126666.66666666664</v>
      </c>
      <c r="M41" s="15">
        <f ca="1">L45</f>
        <v>379999.99999999994</v>
      </c>
      <c r="N41" s="15">
        <f ca="1">M45</f>
        <v>886666.66666666674</v>
      </c>
      <c r="O41" s="15">
        <f ca="1">N45</f>
        <v>1900000.0000000005</v>
      </c>
      <c r="P41" s="15">
        <f ca="1">O45</f>
        <v>3926666.6666666679</v>
      </c>
      <c r="R41" s="15"/>
      <c r="S41" s="76">
        <f t="shared" ref="S41:CD41" si="11">R45</f>
        <v>0</v>
      </c>
      <c r="T41" s="76">
        <f t="shared" ca="1" si="11"/>
        <v>10555.555555555558</v>
      </c>
      <c r="U41" s="76">
        <f t="shared" ca="1" si="11"/>
        <v>21111.111111111117</v>
      </c>
      <c r="V41" s="76">
        <f t="shared" ca="1" si="11"/>
        <v>31666.666666666675</v>
      </c>
      <c r="W41" s="76">
        <f t="shared" ca="1" si="11"/>
        <v>42222.222222222234</v>
      </c>
      <c r="X41" s="76">
        <f t="shared" ca="1" si="11"/>
        <v>52777.777777777788</v>
      </c>
      <c r="Y41" s="76">
        <f t="shared" ca="1" si="11"/>
        <v>63333.33333333335</v>
      </c>
      <c r="Z41" s="76">
        <f t="shared" ca="1" si="11"/>
        <v>73888.888888888905</v>
      </c>
      <c r="AA41" s="76">
        <f t="shared" ca="1" si="11"/>
        <v>84444.444444444453</v>
      </c>
      <c r="AB41" s="76">
        <f t="shared" ca="1" si="11"/>
        <v>95000</v>
      </c>
      <c r="AC41" s="76">
        <f t="shared" ca="1" si="11"/>
        <v>105555.55555555555</v>
      </c>
      <c r="AD41" s="76">
        <f t="shared" ca="1" si="11"/>
        <v>116111.11111111109</v>
      </c>
      <c r="AE41" s="76">
        <f t="shared" ca="1" si="11"/>
        <v>126666.66666666664</v>
      </c>
      <c r="AF41" s="76">
        <f t="shared" ca="1" si="11"/>
        <v>147777.77777777775</v>
      </c>
      <c r="AG41" s="76">
        <f t="shared" ca="1" si="11"/>
        <v>168888.88888888885</v>
      </c>
      <c r="AH41" s="76">
        <f t="shared" ca="1" si="11"/>
        <v>189999.99999999994</v>
      </c>
      <c r="AI41" s="76">
        <f t="shared" ca="1" si="11"/>
        <v>211111.11111111104</v>
      </c>
      <c r="AJ41" s="76">
        <f t="shared" ca="1" si="11"/>
        <v>232222.22222222213</v>
      </c>
      <c r="AK41" s="76">
        <f t="shared" ca="1" si="11"/>
        <v>253333.33333333323</v>
      </c>
      <c r="AL41" s="76">
        <f t="shared" ca="1" si="11"/>
        <v>274444.44444444432</v>
      </c>
      <c r="AM41" s="76">
        <f t="shared" ca="1" si="11"/>
        <v>295555.55555555545</v>
      </c>
      <c r="AN41" s="76">
        <f t="shared" ca="1" si="11"/>
        <v>316666.66666666657</v>
      </c>
      <c r="AO41" s="76">
        <f t="shared" ca="1" si="11"/>
        <v>337777.77777777769</v>
      </c>
      <c r="AP41" s="76">
        <f t="shared" ca="1" si="11"/>
        <v>358888.88888888882</v>
      </c>
      <c r="AQ41" s="76">
        <f t="shared" ca="1" si="11"/>
        <v>379999.99999999994</v>
      </c>
      <c r="AR41" s="76">
        <f t="shared" ca="1" si="11"/>
        <v>422222.22222222213</v>
      </c>
      <c r="AS41" s="76">
        <f t="shared" ca="1" si="11"/>
        <v>464444.44444444432</v>
      </c>
      <c r="AT41" s="76">
        <f t="shared" ca="1" si="11"/>
        <v>506666.66666666651</v>
      </c>
      <c r="AU41" s="76">
        <f t="shared" ca="1" si="11"/>
        <v>548888.88888888876</v>
      </c>
      <c r="AV41" s="76">
        <f t="shared" ca="1" si="11"/>
        <v>591111.11111111101</v>
      </c>
      <c r="AW41" s="76">
        <f t="shared" ca="1" si="11"/>
        <v>633333.33333333326</v>
      </c>
      <c r="AX41" s="76">
        <f t="shared" ca="1" si="11"/>
        <v>675555.5555555555</v>
      </c>
      <c r="AY41" s="76">
        <f t="shared" ca="1" si="11"/>
        <v>717777.77777777775</v>
      </c>
      <c r="AZ41" s="76">
        <f t="shared" ca="1" si="11"/>
        <v>760000</v>
      </c>
      <c r="BA41" s="76">
        <f t="shared" ca="1" si="11"/>
        <v>802222.22222222225</v>
      </c>
      <c r="BB41" s="76">
        <f t="shared" ca="1" si="11"/>
        <v>844444.4444444445</v>
      </c>
      <c r="BC41" s="76">
        <f t="shared" ca="1" si="11"/>
        <v>886666.66666666674</v>
      </c>
      <c r="BD41" s="76">
        <f t="shared" ca="1" si="11"/>
        <v>971111.11111111112</v>
      </c>
      <c r="BE41" s="76">
        <f t="shared" ca="1" si="11"/>
        <v>1055555.5555555555</v>
      </c>
      <c r="BF41" s="76">
        <f t="shared" ca="1" si="11"/>
        <v>1140000</v>
      </c>
      <c r="BG41" s="76">
        <f t="shared" ca="1" si="11"/>
        <v>1224444.4444444445</v>
      </c>
      <c r="BH41" s="76">
        <f t="shared" ca="1" si="11"/>
        <v>1308888.888888889</v>
      </c>
      <c r="BI41" s="76">
        <f t="shared" ca="1" si="11"/>
        <v>1393333.3333333335</v>
      </c>
      <c r="BJ41" s="76">
        <f t="shared" ca="1" si="11"/>
        <v>1477777.777777778</v>
      </c>
      <c r="BK41" s="76">
        <f t="shared" ca="1" si="11"/>
        <v>1562222.2222222225</v>
      </c>
      <c r="BL41" s="76">
        <f t="shared" ca="1" si="11"/>
        <v>1646666.666666667</v>
      </c>
      <c r="BM41" s="76">
        <f t="shared" ca="1" si="11"/>
        <v>1731111.1111111115</v>
      </c>
      <c r="BN41" s="76">
        <f t="shared" ca="1" si="11"/>
        <v>1815555.555555556</v>
      </c>
      <c r="BO41" s="76">
        <f t="shared" ca="1" si="11"/>
        <v>1900000.0000000005</v>
      </c>
      <c r="BP41" s="76">
        <f t="shared" ca="1" si="11"/>
        <v>2068888.8888888892</v>
      </c>
      <c r="BQ41" s="76">
        <f t="shared" ca="1" si="11"/>
        <v>2237777.777777778</v>
      </c>
      <c r="BR41" s="76">
        <f t="shared" ca="1" si="11"/>
        <v>2406666.666666667</v>
      </c>
      <c r="BS41" s="76">
        <f t="shared" ca="1" si="11"/>
        <v>2575555.555555556</v>
      </c>
      <c r="BT41" s="76">
        <f t="shared" ca="1" si="11"/>
        <v>2744444.444444445</v>
      </c>
      <c r="BU41" s="76">
        <f t="shared" ca="1" si="11"/>
        <v>2913333.333333334</v>
      </c>
      <c r="BV41" s="76">
        <f t="shared" ca="1" si="11"/>
        <v>3082222.2222222229</v>
      </c>
      <c r="BW41" s="76">
        <f t="shared" ca="1" si="11"/>
        <v>3251111.1111111119</v>
      </c>
      <c r="BX41" s="76">
        <f t="shared" ca="1" si="11"/>
        <v>3420000.0000000009</v>
      </c>
      <c r="BY41" s="76">
        <f t="shared" ca="1" si="11"/>
        <v>3588888.8888888899</v>
      </c>
      <c r="BZ41" s="76">
        <f t="shared" ca="1" si="11"/>
        <v>3757777.7777777789</v>
      </c>
      <c r="CA41" s="76">
        <f t="shared" ca="1" si="11"/>
        <v>3926666.6666666679</v>
      </c>
      <c r="CB41" s="76">
        <f t="shared" ca="1" si="11"/>
        <v>4264444.4444444459</v>
      </c>
      <c r="CC41" s="76">
        <f t="shared" ca="1" si="11"/>
        <v>4602222.2222222239</v>
      </c>
      <c r="CD41" s="76">
        <f t="shared" ca="1" si="11"/>
        <v>4940000.0000000019</v>
      </c>
      <c r="CE41" s="76">
        <f t="shared" ref="CE41:CL41" ca="1" si="12">CD45</f>
        <v>5277777.7777777798</v>
      </c>
      <c r="CF41" s="76">
        <f t="shared" ca="1" si="12"/>
        <v>5615555.5555555578</v>
      </c>
      <c r="CG41" s="76">
        <f t="shared" ca="1" si="12"/>
        <v>5953333.3333333358</v>
      </c>
      <c r="CH41" s="76">
        <f t="shared" ca="1" si="12"/>
        <v>6291111.1111111138</v>
      </c>
      <c r="CI41" s="76">
        <f t="shared" ca="1" si="12"/>
        <v>6628888.8888888918</v>
      </c>
      <c r="CJ41" s="76">
        <f t="shared" ca="1" si="12"/>
        <v>6966666.6666666698</v>
      </c>
      <c r="CK41" s="76">
        <f t="shared" ca="1" si="12"/>
        <v>7304444.4444444478</v>
      </c>
      <c r="CL41" s="76">
        <f t="shared" ca="1" si="12"/>
        <v>7642222.2222222257</v>
      </c>
    </row>
    <row r="42" spans="2:90" x14ac:dyDescent="0.4">
      <c r="B42" s="154" t="s">
        <v>72</v>
      </c>
      <c r="C42" s="6"/>
      <c r="D42" t="s">
        <v>1007</v>
      </c>
      <c r="E42" s="8" t="str">
        <f t="shared" si="10"/>
        <v>42 SUBCLIENT-PV</v>
      </c>
      <c r="G42" s="6"/>
      <c r="K42" s="34">
        <f t="shared" ref="K42:P42" ca="1" si="13">SUMIF($3:$3,K$2,42:42)</f>
        <v>133333.33333333334</v>
      </c>
      <c r="L42" s="34">
        <f t="shared" ca="1" si="13"/>
        <v>266666.66666666669</v>
      </c>
      <c r="M42" s="34">
        <f t="shared" ca="1" si="13"/>
        <v>533333.33333333337</v>
      </c>
      <c r="N42" s="34">
        <f t="shared" ca="1" si="13"/>
        <v>1066666.6666666667</v>
      </c>
      <c r="O42" s="34">
        <f t="shared" ca="1" si="13"/>
        <v>2133333.3333333335</v>
      </c>
      <c r="P42" s="34">
        <f t="shared" ca="1" si="13"/>
        <v>4266666.666666667</v>
      </c>
      <c r="R42" s="15"/>
      <c r="S42" s="76" cm="1">
        <f t="array" aca="1" ref="S42" ca="1">INDIRECT(S32)</f>
        <v>11111.111111111113</v>
      </c>
      <c r="T42" s="76" cm="1">
        <f t="array" aca="1" ref="T42" ca="1">INDIRECT(T32)</f>
        <v>11111.111111111113</v>
      </c>
      <c r="U42" s="76" cm="1">
        <f t="array" aca="1" ref="U42" ca="1">INDIRECT(U32)</f>
        <v>11111.111111111113</v>
      </c>
      <c r="V42" s="76" cm="1">
        <f t="array" aca="1" ref="V42" ca="1">INDIRECT(V32)</f>
        <v>11111.111111111113</v>
      </c>
      <c r="W42" s="76" cm="1">
        <f t="array" aca="1" ref="W42" ca="1">INDIRECT(W32)</f>
        <v>11111.111111111113</v>
      </c>
      <c r="X42" s="76" cm="1">
        <f t="array" aca="1" ref="X42" ca="1">INDIRECT(X32)</f>
        <v>11111.111111111113</v>
      </c>
      <c r="Y42" s="76" cm="1">
        <f t="array" aca="1" ref="Y42" ca="1">INDIRECT(Y32)</f>
        <v>11111.111111111113</v>
      </c>
      <c r="Z42" s="76" cm="1">
        <f t="array" aca="1" ref="Z42" ca="1">INDIRECT(Z32)</f>
        <v>11111.111111111113</v>
      </c>
      <c r="AA42" s="76" cm="1">
        <f t="array" aca="1" ref="AA42" ca="1">INDIRECT(AA32)</f>
        <v>11111.111111111113</v>
      </c>
      <c r="AB42" s="76" cm="1">
        <f t="array" aca="1" ref="AB42" ca="1">INDIRECT(AB32)</f>
        <v>11111.111111111113</v>
      </c>
      <c r="AC42" s="76" cm="1">
        <f t="array" aca="1" ref="AC42" ca="1">INDIRECT(AC32)</f>
        <v>11111.111111111113</v>
      </c>
      <c r="AD42" s="76" cm="1">
        <f t="array" aca="1" ref="AD42" ca="1">INDIRECT(AD32)</f>
        <v>11111.111111111113</v>
      </c>
      <c r="AE42" s="76" cm="1">
        <f t="array" aca="1" ref="AE42" ca="1">INDIRECT(AE32)</f>
        <v>22222.222222222226</v>
      </c>
      <c r="AF42" s="76" cm="1">
        <f t="array" aca="1" ref="AF42" ca="1">INDIRECT(AF32)</f>
        <v>22222.222222222226</v>
      </c>
      <c r="AG42" s="76" cm="1">
        <f t="array" aca="1" ref="AG42" ca="1">INDIRECT(AG32)</f>
        <v>22222.222222222226</v>
      </c>
      <c r="AH42" s="76" cm="1">
        <f t="array" aca="1" ref="AH42" ca="1">INDIRECT(AH32)</f>
        <v>22222.222222222226</v>
      </c>
      <c r="AI42" s="76" cm="1">
        <f t="array" aca="1" ref="AI42" ca="1">INDIRECT(AI32)</f>
        <v>22222.222222222226</v>
      </c>
      <c r="AJ42" s="76" cm="1">
        <f t="array" aca="1" ref="AJ42" ca="1">INDIRECT(AJ32)</f>
        <v>22222.222222222226</v>
      </c>
      <c r="AK42" s="76" cm="1">
        <f t="array" aca="1" ref="AK42" ca="1">INDIRECT(AK32)</f>
        <v>22222.222222222226</v>
      </c>
      <c r="AL42" s="76" cm="1">
        <f t="array" aca="1" ref="AL42" ca="1">INDIRECT(AL32)</f>
        <v>22222.222222222226</v>
      </c>
      <c r="AM42" s="76" cm="1">
        <f t="array" aca="1" ref="AM42" ca="1">INDIRECT(AM32)</f>
        <v>22222.222222222226</v>
      </c>
      <c r="AN42" s="76" cm="1">
        <f t="array" aca="1" ref="AN42" ca="1">INDIRECT(AN32)</f>
        <v>22222.222222222226</v>
      </c>
      <c r="AO42" s="76" cm="1">
        <f t="array" aca="1" ref="AO42" ca="1">INDIRECT(AO32)</f>
        <v>22222.222222222226</v>
      </c>
      <c r="AP42" s="76" cm="1">
        <f t="array" aca="1" ref="AP42" ca="1">INDIRECT(AP32)</f>
        <v>22222.222222222226</v>
      </c>
      <c r="AQ42" s="76" cm="1">
        <f t="array" aca="1" ref="AQ42" ca="1">INDIRECT(AQ32)</f>
        <v>44444.444444444453</v>
      </c>
      <c r="AR42" s="76" cm="1">
        <f t="array" aca="1" ref="AR42" ca="1">INDIRECT(AR32)</f>
        <v>44444.444444444453</v>
      </c>
      <c r="AS42" s="76" cm="1">
        <f t="array" aca="1" ref="AS42" ca="1">INDIRECT(AS32)</f>
        <v>44444.444444444453</v>
      </c>
      <c r="AT42" s="76" cm="1">
        <f t="array" aca="1" ref="AT42" ca="1">INDIRECT(AT32)</f>
        <v>44444.444444444453</v>
      </c>
      <c r="AU42" s="76" cm="1">
        <f t="array" aca="1" ref="AU42" ca="1">INDIRECT(AU32)</f>
        <v>44444.444444444453</v>
      </c>
      <c r="AV42" s="76" cm="1">
        <f t="array" aca="1" ref="AV42" ca="1">INDIRECT(AV32)</f>
        <v>44444.444444444453</v>
      </c>
      <c r="AW42" s="76" cm="1">
        <f t="array" aca="1" ref="AW42" ca="1">INDIRECT(AW32)</f>
        <v>44444.444444444453</v>
      </c>
      <c r="AX42" s="76" cm="1">
        <f t="array" aca="1" ref="AX42" ca="1">INDIRECT(AX32)</f>
        <v>44444.444444444453</v>
      </c>
      <c r="AY42" s="76" cm="1">
        <f t="array" aca="1" ref="AY42" ca="1">INDIRECT(AY32)</f>
        <v>44444.444444444453</v>
      </c>
      <c r="AZ42" s="76" cm="1">
        <f t="array" aca="1" ref="AZ42" ca="1">INDIRECT(AZ32)</f>
        <v>44444.444444444453</v>
      </c>
      <c r="BA42" s="76" cm="1">
        <f t="array" aca="1" ref="BA42" ca="1">INDIRECT(BA32)</f>
        <v>44444.444444444453</v>
      </c>
      <c r="BB42" s="76" cm="1">
        <f t="array" aca="1" ref="BB42" ca="1">INDIRECT(BB32)</f>
        <v>44444.444444444453</v>
      </c>
      <c r="BC42" s="76" cm="1">
        <f t="array" aca="1" ref="BC42" ca="1">INDIRECT(BC32)</f>
        <v>88888.888888888905</v>
      </c>
      <c r="BD42" s="76" cm="1">
        <f t="array" aca="1" ref="BD42" ca="1">INDIRECT(BD32)</f>
        <v>88888.888888888905</v>
      </c>
      <c r="BE42" s="76" cm="1">
        <f t="array" aca="1" ref="BE42" ca="1">INDIRECT(BE32)</f>
        <v>88888.888888888905</v>
      </c>
      <c r="BF42" s="76" cm="1">
        <f t="array" aca="1" ref="BF42" ca="1">INDIRECT(BF32)</f>
        <v>88888.888888888905</v>
      </c>
      <c r="BG42" s="76" cm="1">
        <f t="array" aca="1" ref="BG42" ca="1">INDIRECT(BG32)</f>
        <v>88888.888888888905</v>
      </c>
      <c r="BH42" s="76" cm="1">
        <f t="array" aca="1" ref="BH42" ca="1">INDIRECT(BH32)</f>
        <v>88888.888888888905</v>
      </c>
      <c r="BI42" s="76" cm="1">
        <f t="array" aca="1" ref="BI42" ca="1">INDIRECT(BI32)</f>
        <v>88888.888888888905</v>
      </c>
      <c r="BJ42" s="76" cm="1">
        <f t="array" aca="1" ref="BJ42" ca="1">INDIRECT(BJ32)</f>
        <v>88888.888888888905</v>
      </c>
      <c r="BK42" s="76" cm="1">
        <f t="array" aca="1" ref="BK42" ca="1">INDIRECT(BK32)</f>
        <v>88888.888888888905</v>
      </c>
      <c r="BL42" s="76" cm="1">
        <f t="array" aca="1" ref="BL42" ca="1">INDIRECT(BL32)</f>
        <v>88888.888888888905</v>
      </c>
      <c r="BM42" s="76" cm="1">
        <f t="array" aca="1" ref="BM42" ca="1">INDIRECT(BM32)</f>
        <v>88888.888888888905</v>
      </c>
      <c r="BN42" s="76" cm="1">
        <f t="array" aca="1" ref="BN42" ca="1">INDIRECT(BN32)</f>
        <v>88888.888888888905</v>
      </c>
      <c r="BO42" s="76" cm="1">
        <f t="array" aca="1" ref="BO42" ca="1">INDIRECT(BO32)</f>
        <v>177777.77777777781</v>
      </c>
      <c r="BP42" s="76" cm="1">
        <f t="array" aca="1" ref="BP42" ca="1">INDIRECT(BP32)</f>
        <v>177777.77777777781</v>
      </c>
      <c r="BQ42" s="76" cm="1">
        <f t="array" aca="1" ref="BQ42" ca="1">INDIRECT(BQ32)</f>
        <v>177777.77777777781</v>
      </c>
      <c r="BR42" s="76" cm="1">
        <f t="array" aca="1" ref="BR42" ca="1">INDIRECT(BR32)</f>
        <v>177777.77777777781</v>
      </c>
      <c r="BS42" s="76" cm="1">
        <f t="array" aca="1" ref="BS42" ca="1">INDIRECT(BS32)</f>
        <v>177777.77777777781</v>
      </c>
      <c r="BT42" s="76" cm="1">
        <f t="array" aca="1" ref="BT42" ca="1">INDIRECT(BT32)</f>
        <v>177777.77777777781</v>
      </c>
      <c r="BU42" s="76" cm="1">
        <f t="array" aca="1" ref="BU42" ca="1">INDIRECT(BU32)</f>
        <v>177777.77777777781</v>
      </c>
      <c r="BV42" s="76" cm="1">
        <f t="array" aca="1" ref="BV42" ca="1">INDIRECT(BV32)</f>
        <v>177777.77777777781</v>
      </c>
      <c r="BW42" s="76" cm="1">
        <f t="array" aca="1" ref="BW42" ca="1">INDIRECT(BW32)</f>
        <v>177777.77777777781</v>
      </c>
      <c r="BX42" s="76" cm="1">
        <f t="array" aca="1" ref="BX42" ca="1">INDIRECT(BX32)</f>
        <v>177777.77777777781</v>
      </c>
      <c r="BY42" s="76" cm="1">
        <f t="array" aca="1" ref="BY42" ca="1">INDIRECT(BY32)</f>
        <v>177777.77777777781</v>
      </c>
      <c r="BZ42" s="76" cm="1">
        <f t="array" aca="1" ref="BZ42" ca="1">INDIRECT(BZ32)</f>
        <v>177777.77777777781</v>
      </c>
      <c r="CA42" s="76" cm="1">
        <f t="array" aca="1" ref="CA42" ca="1">INDIRECT(CA32)</f>
        <v>355555.55555555562</v>
      </c>
      <c r="CB42" s="76" cm="1">
        <f t="array" aca="1" ref="CB42" ca="1">INDIRECT(CB32)</f>
        <v>355555.55555555562</v>
      </c>
      <c r="CC42" s="76" cm="1">
        <f t="array" aca="1" ref="CC42" ca="1">INDIRECT(CC32)</f>
        <v>355555.55555555562</v>
      </c>
      <c r="CD42" s="76" cm="1">
        <f t="array" aca="1" ref="CD42" ca="1">INDIRECT(CD32)</f>
        <v>355555.55555555562</v>
      </c>
      <c r="CE42" s="76" cm="1">
        <f t="array" aca="1" ref="CE42" ca="1">INDIRECT(CE32)</f>
        <v>355555.55555555562</v>
      </c>
      <c r="CF42" s="76" cm="1">
        <f t="array" aca="1" ref="CF42" ca="1">INDIRECT(CF32)</f>
        <v>355555.55555555562</v>
      </c>
      <c r="CG42" s="76" cm="1">
        <f t="array" aca="1" ref="CG42" ca="1">INDIRECT(CG32)</f>
        <v>355555.55555555562</v>
      </c>
      <c r="CH42" s="76" cm="1">
        <f t="array" aca="1" ref="CH42" ca="1">INDIRECT(CH32)</f>
        <v>355555.55555555562</v>
      </c>
      <c r="CI42" s="76" cm="1">
        <f t="array" aca="1" ref="CI42" ca="1">INDIRECT(CI32)</f>
        <v>355555.55555555562</v>
      </c>
      <c r="CJ42" s="76" cm="1">
        <f t="array" aca="1" ref="CJ42" ca="1">INDIRECT(CJ32)</f>
        <v>355555.55555555562</v>
      </c>
      <c r="CK42" s="76" cm="1">
        <f t="array" aca="1" ref="CK42" ca="1">INDIRECT(CK32)</f>
        <v>355555.55555555562</v>
      </c>
      <c r="CL42" s="76" cm="1">
        <f t="array" aca="1" ref="CL42" ca="1">INDIRECT(CL32)</f>
        <v>355555.55555555562</v>
      </c>
    </row>
    <row r="43" spans="2:90" x14ac:dyDescent="0.4">
      <c r="B43" s="141" t="s">
        <v>73</v>
      </c>
      <c r="D43" t="s">
        <v>1007</v>
      </c>
      <c r="E43" s="8" t="str">
        <f t="shared" si="10"/>
        <v>43 SUBCLIENT-PV</v>
      </c>
      <c r="G43" t="str">
        <f>E43</f>
        <v>43 SUBCLIENT-PV</v>
      </c>
      <c r="H43" s="12"/>
      <c r="I43" s="60"/>
      <c r="J43" s="60"/>
      <c r="K43" s="16">
        <v>0.05</v>
      </c>
      <c r="L43" s="16">
        <v>0.05</v>
      </c>
      <c r="M43" s="16">
        <v>0.05</v>
      </c>
      <c r="N43" s="16">
        <v>0.05</v>
      </c>
      <c r="O43" s="16">
        <v>0.05</v>
      </c>
      <c r="P43" s="16">
        <v>0.05</v>
      </c>
      <c r="R43" s="20"/>
      <c r="S43" s="146" cm="1">
        <f t="array" ref="S43">INDEX($K:$P,ROW(),MATCH(S$3,$K$2:$P$2,0))</f>
        <v>0.05</v>
      </c>
      <c r="T43" s="146" cm="1">
        <f t="array" ref="T43">INDEX($K:$P,ROW(),MATCH(T$3,$K$2:$P$2,0))</f>
        <v>0.05</v>
      </c>
      <c r="U43" s="146" cm="1">
        <f t="array" ref="U43">INDEX($K:$P,ROW(),MATCH(U$3,$K$2:$P$2,0))</f>
        <v>0.05</v>
      </c>
      <c r="V43" s="146" cm="1">
        <f t="array" ref="V43">INDEX($K:$P,ROW(),MATCH(V$3,$K$2:$P$2,0))</f>
        <v>0.05</v>
      </c>
      <c r="W43" s="146" cm="1">
        <f t="array" ref="W43">INDEX($K:$P,ROW(),MATCH(W$3,$K$2:$P$2,0))</f>
        <v>0.05</v>
      </c>
      <c r="X43" s="146" cm="1">
        <f t="array" ref="X43">INDEX($K:$P,ROW(),MATCH(X$3,$K$2:$P$2,0))</f>
        <v>0.05</v>
      </c>
      <c r="Y43" s="146" cm="1">
        <f t="array" ref="Y43">INDEX($K:$P,ROW(),MATCH(Y$3,$K$2:$P$2,0))</f>
        <v>0.05</v>
      </c>
      <c r="Z43" s="146" cm="1">
        <f t="array" ref="Z43">INDEX($K:$P,ROW(),MATCH(Z$3,$K$2:$P$2,0))</f>
        <v>0.05</v>
      </c>
      <c r="AA43" s="146" cm="1">
        <f t="array" ref="AA43">INDEX($K:$P,ROW(),MATCH(AA$3,$K$2:$P$2,0))</f>
        <v>0.05</v>
      </c>
      <c r="AB43" s="146" cm="1">
        <f t="array" ref="AB43">INDEX($K:$P,ROW(),MATCH(AB$3,$K$2:$P$2,0))</f>
        <v>0.05</v>
      </c>
      <c r="AC43" s="146" cm="1">
        <f t="array" ref="AC43">INDEX($K:$P,ROW(),MATCH(AC$3,$K$2:$P$2,0))</f>
        <v>0.05</v>
      </c>
      <c r="AD43" s="146" cm="1">
        <f t="array" ref="AD43">INDEX($K:$P,ROW(),MATCH(AD$3,$K$2:$P$2,0))</f>
        <v>0.05</v>
      </c>
      <c r="AE43" s="146" cm="1">
        <f t="array" ref="AE43">INDEX($K:$P,ROW(),MATCH(AE$3,$K$2:$P$2,0))</f>
        <v>0.05</v>
      </c>
      <c r="AF43" s="146" cm="1">
        <f t="array" ref="AF43">INDEX($K:$P,ROW(),MATCH(AF$3,$K$2:$P$2,0))</f>
        <v>0.05</v>
      </c>
      <c r="AG43" s="146" cm="1">
        <f t="array" ref="AG43">INDEX($K:$P,ROW(),MATCH(AG$3,$K$2:$P$2,0))</f>
        <v>0.05</v>
      </c>
      <c r="AH43" s="146" cm="1">
        <f t="array" ref="AH43">INDEX($K:$P,ROW(),MATCH(AH$3,$K$2:$P$2,0))</f>
        <v>0.05</v>
      </c>
      <c r="AI43" s="146" cm="1">
        <f t="array" ref="AI43">INDEX($K:$P,ROW(),MATCH(AI$3,$K$2:$P$2,0))</f>
        <v>0.05</v>
      </c>
      <c r="AJ43" s="146" cm="1">
        <f t="array" ref="AJ43">INDEX($K:$P,ROW(),MATCH(AJ$3,$K$2:$P$2,0))</f>
        <v>0.05</v>
      </c>
      <c r="AK43" s="146" cm="1">
        <f t="array" ref="AK43">INDEX($K:$P,ROW(),MATCH(AK$3,$K$2:$P$2,0))</f>
        <v>0.05</v>
      </c>
      <c r="AL43" s="146" cm="1">
        <f t="array" ref="AL43">INDEX($K:$P,ROW(),MATCH(AL$3,$K$2:$P$2,0))</f>
        <v>0.05</v>
      </c>
      <c r="AM43" s="146" cm="1">
        <f t="array" ref="AM43">INDEX($K:$P,ROW(),MATCH(AM$3,$K$2:$P$2,0))</f>
        <v>0.05</v>
      </c>
      <c r="AN43" s="146" cm="1">
        <f t="array" ref="AN43">INDEX($K:$P,ROW(),MATCH(AN$3,$K$2:$P$2,0))</f>
        <v>0.05</v>
      </c>
      <c r="AO43" s="146" cm="1">
        <f t="array" ref="AO43">INDEX($K:$P,ROW(),MATCH(AO$3,$K$2:$P$2,0))</f>
        <v>0.05</v>
      </c>
      <c r="AP43" s="146" cm="1">
        <f t="array" ref="AP43">INDEX($K:$P,ROW(),MATCH(AP$3,$K$2:$P$2,0))</f>
        <v>0.05</v>
      </c>
      <c r="AQ43" s="146" cm="1">
        <f t="array" ref="AQ43">INDEX($K:$P,ROW(),MATCH(AQ$3,$K$2:$P$2,0))</f>
        <v>0.05</v>
      </c>
      <c r="AR43" s="146" cm="1">
        <f t="array" ref="AR43">INDEX($K:$P,ROW(),MATCH(AR$3,$K$2:$P$2,0))</f>
        <v>0.05</v>
      </c>
      <c r="AS43" s="146" cm="1">
        <f t="array" ref="AS43">INDEX($K:$P,ROW(),MATCH(AS$3,$K$2:$P$2,0))</f>
        <v>0.05</v>
      </c>
      <c r="AT43" s="146" cm="1">
        <f t="array" ref="AT43">INDEX($K:$P,ROW(),MATCH(AT$3,$K$2:$P$2,0))</f>
        <v>0.05</v>
      </c>
      <c r="AU43" s="146" cm="1">
        <f t="array" ref="AU43">INDEX($K:$P,ROW(),MATCH(AU$3,$K$2:$P$2,0))</f>
        <v>0.05</v>
      </c>
      <c r="AV43" s="146" cm="1">
        <f t="array" ref="AV43">INDEX($K:$P,ROW(),MATCH(AV$3,$K$2:$P$2,0))</f>
        <v>0.05</v>
      </c>
      <c r="AW43" s="146" cm="1">
        <f t="array" ref="AW43">INDEX($K:$P,ROW(),MATCH(AW$3,$K$2:$P$2,0))</f>
        <v>0.05</v>
      </c>
      <c r="AX43" s="146" cm="1">
        <f t="array" ref="AX43">INDEX($K:$P,ROW(),MATCH(AX$3,$K$2:$P$2,0))</f>
        <v>0.05</v>
      </c>
      <c r="AY43" s="146" cm="1">
        <f t="array" ref="AY43">INDEX($K:$P,ROW(),MATCH(AY$3,$K$2:$P$2,0))</f>
        <v>0.05</v>
      </c>
      <c r="AZ43" s="146" cm="1">
        <f t="array" ref="AZ43">INDEX($K:$P,ROW(),MATCH(AZ$3,$K$2:$P$2,0))</f>
        <v>0.05</v>
      </c>
      <c r="BA43" s="146" cm="1">
        <f t="array" ref="BA43">INDEX($K:$P,ROW(),MATCH(BA$3,$K$2:$P$2,0))</f>
        <v>0.05</v>
      </c>
      <c r="BB43" s="146" cm="1">
        <f t="array" ref="BB43">INDEX($K:$P,ROW(),MATCH(BB$3,$K$2:$P$2,0))</f>
        <v>0.05</v>
      </c>
      <c r="BC43" s="146" cm="1">
        <f t="array" ref="BC43">INDEX($K:$P,ROW(),MATCH(BC$3,$K$2:$P$2,0))</f>
        <v>0.05</v>
      </c>
      <c r="BD43" s="146" cm="1">
        <f t="array" ref="BD43">INDEX($K:$P,ROW(),MATCH(BD$3,$K$2:$P$2,0))</f>
        <v>0.05</v>
      </c>
      <c r="BE43" s="146" cm="1">
        <f t="array" ref="BE43">INDEX($K:$P,ROW(),MATCH(BE$3,$K$2:$P$2,0))</f>
        <v>0.05</v>
      </c>
      <c r="BF43" s="146" cm="1">
        <f t="array" ref="BF43">INDEX($K:$P,ROW(),MATCH(BF$3,$K$2:$P$2,0))</f>
        <v>0.05</v>
      </c>
      <c r="BG43" s="146" cm="1">
        <f t="array" ref="BG43">INDEX($K:$P,ROW(),MATCH(BG$3,$K$2:$P$2,0))</f>
        <v>0.05</v>
      </c>
      <c r="BH43" s="146" cm="1">
        <f t="array" ref="BH43">INDEX($K:$P,ROW(),MATCH(BH$3,$K$2:$P$2,0))</f>
        <v>0.05</v>
      </c>
      <c r="BI43" s="146" cm="1">
        <f t="array" ref="BI43">INDEX($K:$P,ROW(),MATCH(BI$3,$K$2:$P$2,0))</f>
        <v>0.05</v>
      </c>
      <c r="BJ43" s="146" cm="1">
        <f t="array" ref="BJ43">INDEX($K:$P,ROW(),MATCH(BJ$3,$K$2:$P$2,0))</f>
        <v>0.05</v>
      </c>
      <c r="BK43" s="146" cm="1">
        <f t="array" ref="BK43">INDEX($K:$P,ROW(),MATCH(BK$3,$K$2:$P$2,0))</f>
        <v>0.05</v>
      </c>
      <c r="BL43" s="146" cm="1">
        <f t="array" ref="BL43">INDEX($K:$P,ROW(),MATCH(BL$3,$K$2:$P$2,0))</f>
        <v>0.05</v>
      </c>
      <c r="BM43" s="146" cm="1">
        <f t="array" ref="BM43">INDEX($K:$P,ROW(),MATCH(BM$3,$K$2:$P$2,0))</f>
        <v>0.05</v>
      </c>
      <c r="BN43" s="146" cm="1">
        <f t="array" ref="BN43">INDEX($K:$P,ROW(),MATCH(BN$3,$K$2:$P$2,0))</f>
        <v>0.05</v>
      </c>
      <c r="BO43" s="146" cm="1">
        <f t="array" ref="BO43">INDEX($K:$P,ROW(),MATCH(BO$3,$K$2:$P$2,0))</f>
        <v>0.05</v>
      </c>
      <c r="BP43" s="146" cm="1">
        <f t="array" ref="BP43">INDEX($K:$P,ROW(),MATCH(BP$3,$K$2:$P$2,0))</f>
        <v>0.05</v>
      </c>
      <c r="BQ43" s="146" cm="1">
        <f t="array" ref="BQ43">INDEX($K:$P,ROW(),MATCH(BQ$3,$K$2:$P$2,0))</f>
        <v>0.05</v>
      </c>
      <c r="BR43" s="146" cm="1">
        <f t="array" ref="BR43">INDEX($K:$P,ROW(),MATCH(BR$3,$K$2:$P$2,0))</f>
        <v>0.05</v>
      </c>
      <c r="BS43" s="146" cm="1">
        <f t="array" ref="BS43">INDEX($K:$P,ROW(),MATCH(BS$3,$K$2:$P$2,0))</f>
        <v>0.05</v>
      </c>
      <c r="BT43" s="146" cm="1">
        <f t="array" ref="BT43">INDEX($K:$P,ROW(),MATCH(BT$3,$K$2:$P$2,0))</f>
        <v>0.05</v>
      </c>
      <c r="BU43" s="146" cm="1">
        <f t="array" ref="BU43">INDEX($K:$P,ROW(),MATCH(BU$3,$K$2:$P$2,0))</f>
        <v>0.05</v>
      </c>
      <c r="BV43" s="146" cm="1">
        <f t="array" ref="BV43">INDEX($K:$P,ROW(),MATCH(BV$3,$K$2:$P$2,0))</f>
        <v>0.05</v>
      </c>
      <c r="BW43" s="146" cm="1">
        <f t="array" ref="BW43">INDEX($K:$P,ROW(),MATCH(BW$3,$K$2:$P$2,0))</f>
        <v>0.05</v>
      </c>
      <c r="BX43" s="146" cm="1">
        <f t="array" ref="BX43">INDEX($K:$P,ROW(),MATCH(BX$3,$K$2:$P$2,0))</f>
        <v>0.05</v>
      </c>
      <c r="BY43" s="146" cm="1">
        <f t="array" ref="BY43">INDEX($K:$P,ROW(),MATCH(BY$3,$K$2:$P$2,0))</f>
        <v>0.05</v>
      </c>
      <c r="BZ43" s="146" cm="1">
        <f t="array" ref="BZ43">INDEX($K:$P,ROW(),MATCH(BZ$3,$K$2:$P$2,0))</f>
        <v>0.05</v>
      </c>
      <c r="CA43" s="146" cm="1">
        <f t="array" ref="CA43">INDEX($K:$P,ROW(),MATCH(CA$3,$K$2:$P$2,0))</f>
        <v>0.05</v>
      </c>
      <c r="CB43" s="146" cm="1">
        <f t="array" ref="CB43">INDEX($K:$P,ROW(),MATCH(CB$3,$K$2:$P$2,0))</f>
        <v>0.05</v>
      </c>
      <c r="CC43" s="146" cm="1">
        <f t="array" ref="CC43">INDEX($K:$P,ROW(),MATCH(CC$3,$K$2:$P$2,0))</f>
        <v>0.05</v>
      </c>
      <c r="CD43" s="146" cm="1">
        <f t="array" ref="CD43">INDEX($K:$P,ROW(),MATCH(CD$3,$K$2:$P$2,0))</f>
        <v>0.05</v>
      </c>
      <c r="CE43" s="146" cm="1">
        <f t="array" ref="CE43">INDEX($K:$P,ROW(),MATCH(CE$3,$K$2:$P$2,0))</f>
        <v>0.05</v>
      </c>
      <c r="CF43" s="146" cm="1">
        <f t="array" ref="CF43">INDEX($K:$P,ROW(),MATCH(CF$3,$K$2:$P$2,0))</f>
        <v>0.05</v>
      </c>
      <c r="CG43" s="146" cm="1">
        <f t="array" ref="CG43">INDEX($K:$P,ROW(),MATCH(CG$3,$K$2:$P$2,0))</f>
        <v>0.05</v>
      </c>
      <c r="CH43" s="146" cm="1">
        <f t="array" ref="CH43">INDEX($K:$P,ROW(),MATCH(CH$3,$K$2:$P$2,0))</f>
        <v>0.05</v>
      </c>
      <c r="CI43" s="146" cm="1">
        <f t="array" ref="CI43">INDEX($K:$P,ROW(),MATCH(CI$3,$K$2:$P$2,0))</f>
        <v>0.05</v>
      </c>
      <c r="CJ43" s="146" cm="1">
        <f t="array" ref="CJ43">INDEX($K:$P,ROW(),MATCH(CJ$3,$K$2:$P$2,0))</f>
        <v>0.05</v>
      </c>
      <c r="CK43" s="146" cm="1">
        <f t="array" ref="CK43">INDEX($K:$P,ROW(),MATCH(CK$3,$K$2:$P$2,0))</f>
        <v>0.05</v>
      </c>
      <c r="CL43" s="146" cm="1">
        <f t="array" ref="CL43">INDEX($K:$P,ROW(),MATCH(CL$3,$K$2:$P$2,0))</f>
        <v>0.05</v>
      </c>
    </row>
    <row r="44" spans="2:90" x14ac:dyDescent="0.4">
      <c r="B44" s="154" t="s">
        <v>74</v>
      </c>
      <c r="D44" t="s">
        <v>1007</v>
      </c>
      <c r="E44" s="8" t="str">
        <f t="shared" si="10"/>
        <v>44 SUBCLIENT-PV</v>
      </c>
      <c r="K44" s="34">
        <f t="shared" ref="K44:P44" ca="1" si="14">SUMIF($3:$3,K$2,44:44)</f>
        <v>-6666.6666666666679</v>
      </c>
      <c r="L44" s="34">
        <f t="shared" ca="1" si="14"/>
        <v>-13333.333333333336</v>
      </c>
      <c r="M44" s="34">
        <f t="shared" ca="1" si="14"/>
        <v>-26666.666666666672</v>
      </c>
      <c r="N44" s="34">
        <f t="shared" ca="1" si="14"/>
        <v>-53333.333333333343</v>
      </c>
      <c r="O44" s="34">
        <f t="shared" ca="1" si="14"/>
        <v>-106666.66666666669</v>
      </c>
      <c r="P44" s="34">
        <f t="shared" ca="1" si="14"/>
        <v>-213333.33333333337</v>
      </c>
      <c r="R44" s="15"/>
      <c r="S44" s="76">
        <f t="shared" ref="S44:CD44" ca="1" si="15">-S42*S43</f>
        <v>-555.55555555555566</v>
      </c>
      <c r="T44" s="76">
        <f t="shared" ca="1" si="15"/>
        <v>-555.55555555555566</v>
      </c>
      <c r="U44" s="76">
        <f t="shared" ca="1" si="15"/>
        <v>-555.55555555555566</v>
      </c>
      <c r="V44" s="76">
        <f t="shared" ca="1" si="15"/>
        <v>-555.55555555555566</v>
      </c>
      <c r="W44" s="76">
        <f t="shared" ca="1" si="15"/>
        <v>-555.55555555555566</v>
      </c>
      <c r="X44" s="76">
        <f t="shared" ca="1" si="15"/>
        <v>-555.55555555555566</v>
      </c>
      <c r="Y44" s="76">
        <f t="shared" ca="1" si="15"/>
        <v>-555.55555555555566</v>
      </c>
      <c r="Z44" s="76">
        <f t="shared" ca="1" si="15"/>
        <v>-555.55555555555566</v>
      </c>
      <c r="AA44" s="76">
        <f t="shared" ca="1" si="15"/>
        <v>-555.55555555555566</v>
      </c>
      <c r="AB44" s="76">
        <f t="shared" ca="1" si="15"/>
        <v>-555.55555555555566</v>
      </c>
      <c r="AC44" s="76">
        <f t="shared" ca="1" si="15"/>
        <v>-555.55555555555566</v>
      </c>
      <c r="AD44" s="76">
        <f t="shared" ca="1" si="15"/>
        <v>-555.55555555555566</v>
      </c>
      <c r="AE44" s="76">
        <f t="shared" ca="1" si="15"/>
        <v>-1111.1111111111113</v>
      </c>
      <c r="AF44" s="76">
        <f t="shared" ca="1" si="15"/>
        <v>-1111.1111111111113</v>
      </c>
      <c r="AG44" s="76">
        <f t="shared" ca="1" si="15"/>
        <v>-1111.1111111111113</v>
      </c>
      <c r="AH44" s="76">
        <f t="shared" ca="1" si="15"/>
        <v>-1111.1111111111113</v>
      </c>
      <c r="AI44" s="76">
        <f t="shared" ca="1" si="15"/>
        <v>-1111.1111111111113</v>
      </c>
      <c r="AJ44" s="76">
        <f t="shared" ca="1" si="15"/>
        <v>-1111.1111111111113</v>
      </c>
      <c r="AK44" s="76">
        <f t="shared" ca="1" si="15"/>
        <v>-1111.1111111111113</v>
      </c>
      <c r="AL44" s="76">
        <f t="shared" ca="1" si="15"/>
        <v>-1111.1111111111113</v>
      </c>
      <c r="AM44" s="76">
        <f t="shared" ca="1" si="15"/>
        <v>-1111.1111111111113</v>
      </c>
      <c r="AN44" s="76">
        <f t="shared" ca="1" si="15"/>
        <v>-1111.1111111111113</v>
      </c>
      <c r="AO44" s="76">
        <f t="shared" ca="1" si="15"/>
        <v>-1111.1111111111113</v>
      </c>
      <c r="AP44" s="76">
        <f t="shared" ca="1" si="15"/>
        <v>-1111.1111111111113</v>
      </c>
      <c r="AQ44" s="76">
        <f t="shared" ca="1" si="15"/>
        <v>-2222.2222222222226</v>
      </c>
      <c r="AR44" s="76">
        <f t="shared" ca="1" si="15"/>
        <v>-2222.2222222222226</v>
      </c>
      <c r="AS44" s="76">
        <f t="shared" ca="1" si="15"/>
        <v>-2222.2222222222226</v>
      </c>
      <c r="AT44" s="76">
        <f t="shared" ca="1" si="15"/>
        <v>-2222.2222222222226</v>
      </c>
      <c r="AU44" s="76">
        <f t="shared" ca="1" si="15"/>
        <v>-2222.2222222222226</v>
      </c>
      <c r="AV44" s="76">
        <f t="shared" ca="1" si="15"/>
        <v>-2222.2222222222226</v>
      </c>
      <c r="AW44" s="76">
        <f t="shared" ca="1" si="15"/>
        <v>-2222.2222222222226</v>
      </c>
      <c r="AX44" s="76">
        <f t="shared" ca="1" si="15"/>
        <v>-2222.2222222222226</v>
      </c>
      <c r="AY44" s="76">
        <f t="shared" ca="1" si="15"/>
        <v>-2222.2222222222226</v>
      </c>
      <c r="AZ44" s="76">
        <f t="shared" ca="1" si="15"/>
        <v>-2222.2222222222226</v>
      </c>
      <c r="BA44" s="76">
        <f t="shared" ca="1" si="15"/>
        <v>-2222.2222222222226</v>
      </c>
      <c r="BB44" s="76">
        <f t="shared" ca="1" si="15"/>
        <v>-2222.2222222222226</v>
      </c>
      <c r="BC44" s="76">
        <f t="shared" ca="1" si="15"/>
        <v>-4444.4444444444453</v>
      </c>
      <c r="BD44" s="76">
        <f t="shared" ca="1" si="15"/>
        <v>-4444.4444444444453</v>
      </c>
      <c r="BE44" s="76">
        <f t="shared" ca="1" si="15"/>
        <v>-4444.4444444444453</v>
      </c>
      <c r="BF44" s="76">
        <f t="shared" ca="1" si="15"/>
        <v>-4444.4444444444453</v>
      </c>
      <c r="BG44" s="76">
        <f t="shared" ca="1" si="15"/>
        <v>-4444.4444444444453</v>
      </c>
      <c r="BH44" s="76">
        <f t="shared" ca="1" si="15"/>
        <v>-4444.4444444444453</v>
      </c>
      <c r="BI44" s="76">
        <f t="shared" ca="1" si="15"/>
        <v>-4444.4444444444453</v>
      </c>
      <c r="BJ44" s="76">
        <f t="shared" ca="1" si="15"/>
        <v>-4444.4444444444453</v>
      </c>
      <c r="BK44" s="76">
        <f t="shared" ca="1" si="15"/>
        <v>-4444.4444444444453</v>
      </c>
      <c r="BL44" s="76">
        <f t="shared" ca="1" si="15"/>
        <v>-4444.4444444444453</v>
      </c>
      <c r="BM44" s="76">
        <f t="shared" ca="1" si="15"/>
        <v>-4444.4444444444453</v>
      </c>
      <c r="BN44" s="76">
        <f t="shared" ca="1" si="15"/>
        <v>-4444.4444444444453</v>
      </c>
      <c r="BO44" s="76">
        <f t="shared" ca="1" si="15"/>
        <v>-8888.8888888888905</v>
      </c>
      <c r="BP44" s="76">
        <f t="shared" ca="1" si="15"/>
        <v>-8888.8888888888905</v>
      </c>
      <c r="BQ44" s="76">
        <f t="shared" ca="1" si="15"/>
        <v>-8888.8888888888905</v>
      </c>
      <c r="BR44" s="76">
        <f t="shared" ca="1" si="15"/>
        <v>-8888.8888888888905</v>
      </c>
      <c r="BS44" s="76">
        <f t="shared" ca="1" si="15"/>
        <v>-8888.8888888888905</v>
      </c>
      <c r="BT44" s="76">
        <f t="shared" ca="1" si="15"/>
        <v>-8888.8888888888905</v>
      </c>
      <c r="BU44" s="76">
        <f t="shared" ca="1" si="15"/>
        <v>-8888.8888888888905</v>
      </c>
      <c r="BV44" s="76">
        <f t="shared" ca="1" si="15"/>
        <v>-8888.8888888888905</v>
      </c>
      <c r="BW44" s="76">
        <f t="shared" ca="1" si="15"/>
        <v>-8888.8888888888905</v>
      </c>
      <c r="BX44" s="76">
        <f t="shared" ca="1" si="15"/>
        <v>-8888.8888888888905</v>
      </c>
      <c r="BY44" s="76">
        <f t="shared" ca="1" si="15"/>
        <v>-8888.8888888888905</v>
      </c>
      <c r="BZ44" s="76">
        <f t="shared" ca="1" si="15"/>
        <v>-8888.8888888888905</v>
      </c>
      <c r="CA44" s="76">
        <f t="shared" ca="1" si="15"/>
        <v>-17777.777777777781</v>
      </c>
      <c r="CB44" s="76">
        <f t="shared" ca="1" si="15"/>
        <v>-17777.777777777781</v>
      </c>
      <c r="CC44" s="76">
        <f t="shared" ca="1" si="15"/>
        <v>-17777.777777777781</v>
      </c>
      <c r="CD44" s="76">
        <f t="shared" ca="1" si="15"/>
        <v>-17777.777777777781</v>
      </c>
      <c r="CE44" s="76">
        <f t="shared" ref="CE44:CL44" ca="1" si="16">-CE42*CE43</f>
        <v>-17777.777777777781</v>
      </c>
      <c r="CF44" s="76">
        <f t="shared" ca="1" si="16"/>
        <v>-17777.777777777781</v>
      </c>
      <c r="CG44" s="76">
        <f t="shared" ca="1" si="16"/>
        <v>-17777.777777777781</v>
      </c>
      <c r="CH44" s="76">
        <f t="shared" ca="1" si="16"/>
        <v>-17777.777777777781</v>
      </c>
      <c r="CI44" s="76">
        <f t="shared" ca="1" si="16"/>
        <v>-17777.777777777781</v>
      </c>
      <c r="CJ44" s="76">
        <f t="shared" ca="1" si="16"/>
        <v>-17777.777777777781</v>
      </c>
      <c r="CK44" s="76">
        <f t="shared" ca="1" si="16"/>
        <v>-17777.777777777781</v>
      </c>
      <c r="CL44" s="76">
        <f t="shared" ca="1" si="16"/>
        <v>-17777.777777777781</v>
      </c>
    </row>
    <row r="45" spans="2:90" x14ac:dyDescent="0.4">
      <c r="B45" s="124" t="str">
        <f>"# of "&amp;B57&amp;"s"</f>
        <v># of pools</v>
      </c>
      <c r="C45" t="s">
        <v>964</v>
      </c>
      <c r="D45" t="s">
        <v>1007</v>
      </c>
      <c r="E45" s="8" t="str">
        <f t="shared" si="10"/>
        <v>45 SUBCLIENT-PV</v>
      </c>
      <c r="H45" s="31"/>
      <c r="I45" s="73"/>
      <c r="J45" s="73"/>
      <c r="K45" s="116">
        <f t="shared" ref="K45:P45" ca="1" si="17">SUMIF($4:$4,K$2,45:45)</f>
        <v>126666.66666666664</v>
      </c>
      <c r="L45" s="116">
        <f t="shared" ca="1" si="17"/>
        <v>379999.99999999994</v>
      </c>
      <c r="M45" s="116">
        <f t="shared" ca="1" si="17"/>
        <v>886666.66666666674</v>
      </c>
      <c r="N45" s="116">
        <f t="shared" ca="1" si="17"/>
        <v>1900000.0000000005</v>
      </c>
      <c r="O45" s="116">
        <f t="shared" ca="1" si="17"/>
        <v>3926666.6666666679</v>
      </c>
      <c r="P45" s="116">
        <f t="shared" ca="1" si="17"/>
        <v>7980000.0000000037</v>
      </c>
      <c r="R45" s="114"/>
      <c r="S45" s="147">
        <f t="shared" ref="S45:CD45" ca="1" si="18">S41+S42+S44</f>
        <v>10555.555555555558</v>
      </c>
      <c r="T45" s="147">
        <f t="shared" ca="1" si="18"/>
        <v>21111.111111111117</v>
      </c>
      <c r="U45" s="147">
        <f t="shared" ca="1" si="18"/>
        <v>31666.666666666675</v>
      </c>
      <c r="V45" s="147">
        <f t="shared" ca="1" si="18"/>
        <v>42222.222222222234</v>
      </c>
      <c r="W45" s="147">
        <f t="shared" ca="1" si="18"/>
        <v>52777.777777777788</v>
      </c>
      <c r="X45" s="147">
        <f t="shared" ca="1" si="18"/>
        <v>63333.33333333335</v>
      </c>
      <c r="Y45" s="147">
        <f t="shared" ca="1" si="18"/>
        <v>73888.888888888905</v>
      </c>
      <c r="Z45" s="147">
        <f t="shared" ca="1" si="18"/>
        <v>84444.444444444453</v>
      </c>
      <c r="AA45" s="147">
        <f t="shared" ca="1" si="18"/>
        <v>95000</v>
      </c>
      <c r="AB45" s="147">
        <f t="shared" ca="1" si="18"/>
        <v>105555.55555555555</v>
      </c>
      <c r="AC45" s="147">
        <f t="shared" ca="1" si="18"/>
        <v>116111.11111111109</v>
      </c>
      <c r="AD45" s="147">
        <f t="shared" ca="1" si="18"/>
        <v>126666.66666666664</v>
      </c>
      <c r="AE45" s="147">
        <f t="shared" ca="1" si="18"/>
        <v>147777.77777777775</v>
      </c>
      <c r="AF45" s="147">
        <f t="shared" ca="1" si="18"/>
        <v>168888.88888888885</v>
      </c>
      <c r="AG45" s="147">
        <f t="shared" ca="1" si="18"/>
        <v>189999.99999999994</v>
      </c>
      <c r="AH45" s="147">
        <f t="shared" ca="1" si="18"/>
        <v>211111.11111111104</v>
      </c>
      <c r="AI45" s="147">
        <f t="shared" ca="1" si="18"/>
        <v>232222.22222222213</v>
      </c>
      <c r="AJ45" s="147">
        <f t="shared" ca="1" si="18"/>
        <v>253333.33333333323</v>
      </c>
      <c r="AK45" s="147">
        <f t="shared" ca="1" si="18"/>
        <v>274444.44444444432</v>
      </c>
      <c r="AL45" s="147">
        <f t="shared" ca="1" si="18"/>
        <v>295555.55555555545</v>
      </c>
      <c r="AM45" s="147">
        <f t="shared" ca="1" si="18"/>
        <v>316666.66666666657</v>
      </c>
      <c r="AN45" s="147">
        <f t="shared" ca="1" si="18"/>
        <v>337777.77777777769</v>
      </c>
      <c r="AO45" s="147">
        <f t="shared" ca="1" si="18"/>
        <v>358888.88888888882</v>
      </c>
      <c r="AP45" s="147">
        <f t="shared" ca="1" si="18"/>
        <v>379999.99999999994</v>
      </c>
      <c r="AQ45" s="147">
        <f t="shared" ca="1" si="18"/>
        <v>422222.22222222213</v>
      </c>
      <c r="AR45" s="147">
        <f t="shared" ca="1" si="18"/>
        <v>464444.44444444432</v>
      </c>
      <c r="AS45" s="147">
        <f t="shared" ca="1" si="18"/>
        <v>506666.66666666651</v>
      </c>
      <c r="AT45" s="147">
        <f t="shared" ca="1" si="18"/>
        <v>548888.88888888876</v>
      </c>
      <c r="AU45" s="147">
        <f t="shared" ca="1" si="18"/>
        <v>591111.11111111101</v>
      </c>
      <c r="AV45" s="147">
        <f t="shared" ca="1" si="18"/>
        <v>633333.33333333326</v>
      </c>
      <c r="AW45" s="147">
        <f t="shared" ca="1" si="18"/>
        <v>675555.5555555555</v>
      </c>
      <c r="AX45" s="147">
        <f t="shared" ca="1" si="18"/>
        <v>717777.77777777775</v>
      </c>
      <c r="AY45" s="147">
        <f t="shared" ca="1" si="18"/>
        <v>760000</v>
      </c>
      <c r="AZ45" s="147">
        <f t="shared" ca="1" si="18"/>
        <v>802222.22222222225</v>
      </c>
      <c r="BA45" s="147">
        <f t="shared" ca="1" si="18"/>
        <v>844444.4444444445</v>
      </c>
      <c r="BB45" s="147">
        <f t="shared" ca="1" si="18"/>
        <v>886666.66666666674</v>
      </c>
      <c r="BC45" s="147">
        <f t="shared" ca="1" si="18"/>
        <v>971111.11111111112</v>
      </c>
      <c r="BD45" s="147">
        <f t="shared" ca="1" si="18"/>
        <v>1055555.5555555555</v>
      </c>
      <c r="BE45" s="147">
        <f t="shared" ca="1" si="18"/>
        <v>1140000</v>
      </c>
      <c r="BF45" s="147">
        <f t="shared" ca="1" si="18"/>
        <v>1224444.4444444445</v>
      </c>
      <c r="BG45" s="147">
        <f t="shared" ca="1" si="18"/>
        <v>1308888.888888889</v>
      </c>
      <c r="BH45" s="147">
        <f t="shared" ca="1" si="18"/>
        <v>1393333.3333333335</v>
      </c>
      <c r="BI45" s="147">
        <f t="shared" ca="1" si="18"/>
        <v>1477777.777777778</v>
      </c>
      <c r="BJ45" s="147">
        <f t="shared" ca="1" si="18"/>
        <v>1562222.2222222225</v>
      </c>
      <c r="BK45" s="147">
        <f t="shared" ca="1" si="18"/>
        <v>1646666.666666667</v>
      </c>
      <c r="BL45" s="147">
        <f t="shared" ca="1" si="18"/>
        <v>1731111.1111111115</v>
      </c>
      <c r="BM45" s="147">
        <f t="shared" ca="1" si="18"/>
        <v>1815555.555555556</v>
      </c>
      <c r="BN45" s="147">
        <f t="shared" ca="1" si="18"/>
        <v>1900000.0000000005</v>
      </c>
      <c r="BO45" s="147">
        <f t="shared" ca="1" si="18"/>
        <v>2068888.8888888892</v>
      </c>
      <c r="BP45" s="147">
        <f t="shared" ca="1" si="18"/>
        <v>2237777.777777778</v>
      </c>
      <c r="BQ45" s="147">
        <f t="shared" ca="1" si="18"/>
        <v>2406666.666666667</v>
      </c>
      <c r="BR45" s="147">
        <f t="shared" ca="1" si="18"/>
        <v>2575555.555555556</v>
      </c>
      <c r="BS45" s="147">
        <f t="shared" ca="1" si="18"/>
        <v>2744444.444444445</v>
      </c>
      <c r="BT45" s="147">
        <f t="shared" ca="1" si="18"/>
        <v>2913333.333333334</v>
      </c>
      <c r="BU45" s="147">
        <f t="shared" ca="1" si="18"/>
        <v>3082222.2222222229</v>
      </c>
      <c r="BV45" s="147">
        <f t="shared" ca="1" si="18"/>
        <v>3251111.1111111119</v>
      </c>
      <c r="BW45" s="147">
        <f t="shared" ca="1" si="18"/>
        <v>3420000.0000000009</v>
      </c>
      <c r="BX45" s="147">
        <f t="shared" ca="1" si="18"/>
        <v>3588888.8888888899</v>
      </c>
      <c r="BY45" s="147">
        <f t="shared" ca="1" si="18"/>
        <v>3757777.7777777789</v>
      </c>
      <c r="BZ45" s="147">
        <f t="shared" ca="1" si="18"/>
        <v>3926666.6666666679</v>
      </c>
      <c r="CA45" s="147">
        <f t="shared" ca="1" si="18"/>
        <v>4264444.4444444459</v>
      </c>
      <c r="CB45" s="147">
        <f t="shared" ca="1" si="18"/>
        <v>4602222.2222222239</v>
      </c>
      <c r="CC45" s="147">
        <f t="shared" ca="1" si="18"/>
        <v>4940000.0000000019</v>
      </c>
      <c r="CD45" s="147">
        <f t="shared" ca="1" si="18"/>
        <v>5277777.7777777798</v>
      </c>
      <c r="CE45" s="147">
        <f t="shared" ref="CE45:CL45" ca="1" si="19">CE41+CE42+CE44</f>
        <v>5615555.5555555578</v>
      </c>
      <c r="CF45" s="147">
        <f t="shared" ca="1" si="19"/>
        <v>5953333.3333333358</v>
      </c>
      <c r="CG45" s="147">
        <f t="shared" ca="1" si="19"/>
        <v>6291111.1111111138</v>
      </c>
      <c r="CH45" s="147">
        <f t="shared" ca="1" si="19"/>
        <v>6628888.8888888918</v>
      </c>
      <c r="CI45" s="147">
        <f t="shared" ca="1" si="19"/>
        <v>6966666.6666666698</v>
      </c>
      <c r="CJ45" s="147">
        <f t="shared" ca="1" si="19"/>
        <v>7304444.4444444478</v>
      </c>
      <c r="CK45" s="147">
        <f t="shared" ca="1" si="19"/>
        <v>7642222.2222222257</v>
      </c>
      <c r="CL45" s="147">
        <f t="shared" ca="1" si="19"/>
        <v>7980000.0000000037</v>
      </c>
    </row>
    <row r="46" spans="2:90" x14ac:dyDescent="0.4">
      <c r="B46" s="141" t="s">
        <v>62</v>
      </c>
      <c r="D46" t="s">
        <v>1007</v>
      </c>
      <c r="E46" s="8" t="str">
        <f t="shared" si="10"/>
        <v>46 SUBCLIENT-PV</v>
      </c>
      <c r="H46" s="12"/>
      <c r="I46" s="60"/>
      <c r="J46" s="60"/>
      <c r="K46" s="34">
        <f t="shared" ref="K46:P46" ca="1" si="20">K45-SUM(K44,K41:K42)</f>
        <v>0</v>
      </c>
      <c r="L46" s="34">
        <f t="shared" ca="1" si="20"/>
        <v>0</v>
      </c>
      <c r="M46" s="34">
        <f t="shared" ca="1" si="20"/>
        <v>0</v>
      </c>
      <c r="N46" s="34">
        <f t="shared" ca="1" si="20"/>
        <v>0</v>
      </c>
      <c r="O46" s="34">
        <f t="shared" ca="1" si="20"/>
        <v>0</v>
      </c>
      <c r="P46" s="34">
        <f t="shared" ca="1" si="20"/>
        <v>0</v>
      </c>
      <c r="R46" s="15"/>
      <c r="S46" s="76">
        <f t="shared" ref="S46:CD46" ca="1" si="21">S45-SUM(S44,S41:S42)</f>
        <v>0</v>
      </c>
      <c r="T46" s="76">
        <f t="shared" ca="1" si="21"/>
        <v>0</v>
      </c>
      <c r="U46" s="76">
        <f t="shared" ca="1" si="21"/>
        <v>0</v>
      </c>
      <c r="V46" s="76">
        <f t="shared" ca="1" si="21"/>
        <v>0</v>
      </c>
      <c r="W46" s="76">
        <f t="shared" ca="1" si="21"/>
        <v>0</v>
      </c>
      <c r="X46" s="76">
        <f t="shared" ca="1" si="21"/>
        <v>0</v>
      </c>
      <c r="Y46" s="76">
        <f t="shared" ca="1" si="21"/>
        <v>0</v>
      </c>
      <c r="Z46" s="76">
        <f t="shared" ca="1" si="21"/>
        <v>0</v>
      </c>
      <c r="AA46" s="76">
        <f t="shared" ca="1" si="21"/>
        <v>0</v>
      </c>
      <c r="AB46" s="76">
        <f t="shared" ca="1" si="21"/>
        <v>0</v>
      </c>
      <c r="AC46" s="76">
        <f t="shared" ca="1" si="21"/>
        <v>0</v>
      </c>
      <c r="AD46" s="76">
        <f t="shared" ca="1" si="21"/>
        <v>0</v>
      </c>
      <c r="AE46" s="76">
        <f t="shared" ca="1" si="21"/>
        <v>0</v>
      </c>
      <c r="AF46" s="76">
        <f t="shared" ca="1" si="21"/>
        <v>0</v>
      </c>
      <c r="AG46" s="76">
        <f t="shared" ca="1" si="21"/>
        <v>0</v>
      </c>
      <c r="AH46" s="76">
        <f t="shared" ca="1" si="21"/>
        <v>0</v>
      </c>
      <c r="AI46" s="76">
        <f t="shared" ca="1" si="21"/>
        <v>0</v>
      </c>
      <c r="AJ46" s="76">
        <f t="shared" ca="1" si="21"/>
        <v>0</v>
      </c>
      <c r="AK46" s="76">
        <f t="shared" ca="1" si="21"/>
        <v>0</v>
      </c>
      <c r="AL46" s="76">
        <f t="shared" ca="1" si="21"/>
        <v>0</v>
      </c>
      <c r="AM46" s="76">
        <f t="shared" ca="1" si="21"/>
        <v>0</v>
      </c>
      <c r="AN46" s="76">
        <f t="shared" ca="1" si="21"/>
        <v>0</v>
      </c>
      <c r="AO46" s="76">
        <f t="shared" ca="1" si="21"/>
        <v>0</v>
      </c>
      <c r="AP46" s="76">
        <f t="shared" ca="1" si="21"/>
        <v>0</v>
      </c>
      <c r="AQ46" s="76">
        <f t="shared" ca="1" si="21"/>
        <v>0</v>
      </c>
      <c r="AR46" s="76">
        <f t="shared" ca="1" si="21"/>
        <v>0</v>
      </c>
      <c r="AS46" s="76">
        <f t="shared" ca="1" si="21"/>
        <v>0</v>
      </c>
      <c r="AT46" s="76">
        <f t="shared" ca="1" si="21"/>
        <v>0</v>
      </c>
      <c r="AU46" s="76">
        <f t="shared" ca="1" si="21"/>
        <v>0</v>
      </c>
      <c r="AV46" s="76">
        <f t="shared" ca="1" si="21"/>
        <v>0</v>
      </c>
      <c r="AW46" s="76">
        <f t="shared" ca="1" si="21"/>
        <v>0</v>
      </c>
      <c r="AX46" s="76">
        <f t="shared" ca="1" si="21"/>
        <v>0</v>
      </c>
      <c r="AY46" s="76">
        <f t="shared" ca="1" si="21"/>
        <v>0</v>
      </c>
      <c r="AZ46" s="76">
        <f t="shared" ca="1" si="21"/>
        <v>0</v>
      </c>
      <c r="BA46" s="76">
        <f t="shared" ca="1" si="21"/>
        <v>0</v>
      </c>
      <c r="BB46" s="76">
        <f t="shared" ca="1" si="21"/>
        <v>0</v>
      </c>
      <c r="BC46" s="76">
        <f t="shared" ca="1" si="21"/>
        <v>0</v>
      </c>
      <c r="BD46" s="76">
        <f t="shared" ca="1" si="21"/>
        <v>0</v>
      </c>
      <c r="BE46" s="76">
        <f t="shared" ca="1" si="21"/>
        <v>0</v>
      </c>
      <c r="BF46" s="76">
        <f t="shared" ca="1" si="21"/>
        <v>0</v>
      </c>
      <c r="BG46" s="76">
        <f t="shared" ca="1" si="21"/>
        <v>0</v>
      </c>
      <c r="BH46" s="76">
        <f t="shared" ca="1" si="21"/>
        <v>0</v>
      </c>
      <c r="BI46" s="76">
        <f t="shared" ca="1" si="21"/>
        <v>0</v>
      </c>
      <c r="BJ46" s="76">
        <f t="shared" ca="1" si="21"/>
        <v>0</v>
      </c>
      <c r="BK46" s="76">
        <f t="shared" ca="1" si="21"/>
        <v>0</v>
      </c>
      <c r="BL46" s="76">
        <f t="shared" ca="1" si="21"/>
        <v>0</v>
      </c>
      <c r="BM46" s="76">
        <f t="shared" ca="1" si="21"/>
        <v>0</v>
      </c>
      <c r="BN46" s="76">
        <f t="shared" ca="1" si="21"/>
        <v>0</v>
      </c>
      <c r="BO46" s="76">
        <f t="shared" ca="1" si="21"/>
        <v>0</v>
      </c>
      <c r="BP46" s="76">
        <f t="shared" ca="1" si="21"/>
        <v>0</v>
      </c>
      <c r="BQ46" s="76">
        <f t="shared" ca="1" si="21"/>
        <v>0</v>
      </c>
      <c r="BR46" s="76">
        <f t="shared" ca="1" si="21"/>
        <v>0</v>
      </c>
      <c r="BS46" s="76">
        <f t="shared" ca="1" si="21"/>
        <v>0</v>
      </c>
      <c r="BT46" s="76">
        <f t="shared" ca="1" si="21"/>
        <v>0</v>
      </c>
      <c r="BU46" s="76">
        <f t="shared" ca="1" si="21"/>
        <v>0</v>
      </c>
      <c r="BV46" s="76">
        <f t="shared" ca="1" si="21"/>
        <v>0</v>
      </c>
      <c r="BW46" s="76">
        <f t="shared" ca="1" si="21"/>
        <v>0</v>
      </c>
      <c r="BX46" s="76">
        <f t="shared" ca="1" si="21"/>
        <v>0</v>
      </c>
      <c r="BY46" s="76">
        <f t="shared" ca="1" si="21"/>
        <v>0</v>
      </c>
      <c r="BZ46" s="76">
        <f t="shared" ca="1" si="21"/>
        <v>0</v>
      </c>
      <c r="CA46" s="76">
        <f t="shared" ca="1" si="21"/>
        <v>0</v>
      </c>
      <c r="CB46" s="76">
        <f t="shared" ca="1" si="21"/>
        <v>0</v>
      </c>
      <c r="CC46" s="76">
        <f t="shared" ca="1" si="21"/>
        <v>0</v>
      </c>
      <c r="CD46" s="76">
        <f t="shared" ca="1" si="21"/>
        <v>0</v>
      </c>
      <c r="CE46" s="76">
        <f t="shared" ref="CE46:CL46" ca="1" si="22">CE45-SUM(CE44,CE41:CE42)</f>
        <v>0</v>
      </c>
      <c r="CF46" s="76">
        <f t="shared" ca="1" si="22"/>
        <v>0</v>
      </c>
      <c r="CG46" s="76">
        <f t="shared" ca="1" si="22"/>
        <v>0</v>
      </c>
      <c r="CH46" s="76">
        <f t="shared" ca="1" si="22"/>
        <v>0</v>
      </c>
      <c r="CI46" s="76">
        <f t="shared" ca="1" si="22"/>
        <v>0</v>
      </c>
      <c r="CJ46" s="76">
        <f t="shared" ca="1" si="22"/>
        <v>0</v>
      </c>
      <c r="CK46" s="76">
        <f t="shared" ca="1" si="22"/>
        <v>0</v>
      </c>
      <c r="CL46" s="76">
        <f t="shared" ca="1" si="22"/>
        <v>0</v>
      </c>
    </row>
    <row r="47" spans="2:90" x14ac:dyDescent="0.4">
      <c r="B47" s="13"/>
      <c r="D47" t="s">
        <v>1007</v>
      </c>
      <c r="E47" s="8" t="str">
        <f t="shared" si="10"/>
        <v>47 SUBCLIENT-PV</v>
      </c>
      <c r="H47" s="12"/>
      <c r="K47" s="34"/>
      <c r="L47" s="34"/>
      <c r="M47" s="34"/>
      <c r="N47" s="34"/>
      <c r="O47" s="34"/>
      <c r="P47" s="34"/>
      <c r="R47" s="15"/>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row>
    <row r="48" spans="2:90" x14ac:dyDescent="0.4">
      <c r="B48" s="95" t="s">
        <v>1008</v>
      </c>
      <c r="D48" t="s">
        <v>1007</v>
      </c>
      <c r="E48" s="8" t="str">
        <f t="shared" si="10"/>
        <v>48 SUBCLIENT-PV</v>
      </c>
      <c r="H48" s="12"/>
      <c r="K48" s="34"/>
      <c r="L48" s="34"/>
      <c r="M48" s="34"/>
      <c r="N48" s="34"/>
      <c r="O48" s="34"/>
      <c r="P48" s="34"/>
      <c r="R48" s="15"/>
      <c r="S48" s="76"/>
      <c r="T48" s="76"/>
      <c r="U48" s="76"/>
      <c r="V48" s="76"/>
      <c r="W48" s="76"/>
      <c r="X48" s="76"/>
      <c r="Y48" s="76"/>
      <c r="Z48" s="76"/>
      <c r="AA48" s="76"/>
      <c r="AB48" s="76"/>
      <c r="AC48" s="76"/>
      <c r="AD48" s="76"/>
      <c r="AE48" s="76"/>
      <c r="AF48" s="76"/>
      <c r="AG48" s="76"/>
      <c r="AH48" s="76"/>
      <c r="AI48" s="76"/>
      <c r="AJ48" s="76"/>
      <c r="AK48" s="76"/>
      <c r="AL48" s="76"/>
      <c r="AM48" s="76"/>
      <c r="AN48" s="76"/>
      <c r="AO48" s="76"/>
      <c r="AP48" s="76"/>
      <c r="AQ48" s="76"/>
      <c r="AR48" s="76"/>
      <c r="AS48" s="76"/>
      <c r="AT48" s="76"/>
      <c r="AU48" s="76"/>
      <c r="AV48" s="76"/>
      <c r="AW48" s="76"/>
      <c r="AX48" s="76"/>
      <c r="AY48" s="76"/>
      <c r="AZ48" s="76"/>
      <c r="BA48" s="76"/>
      <c r="BB48" s="76"/>
      <c r="BC48" s="76"/>
      <c r="BD48" s="76"/>
      <c r="BE48" s="76"/>
      <c r="BF48" s="76"/>
      <c r="BG48" s="76"/>
      <c r="BH48" s="76"/>
      <c r="BI48" s="76"/>
      <c r="BJ48" s="76"/>
      <c r="BK48" s="76"/>
      <c r="BL48" s="76"/>
      <c r="BM48" s="76"/>
      <c r="BN48" s="76"/>
      <c r="BO48" s="76"/>
      <c r="BP48" s="76"/>
      <c r="BQ48" s="76"/>
      <c r="BR48" s="76"/>
      <c r="BS48" s="76"/>
      <c r="BT48" s="76"/>
      <c r="BU48" s="76"/>
      <c r="BV48" s="76"/>
      <c r="BW48" s="76"/>
      <c r="BX48" s="76"/>
      <c r="BY48" s="76"/>
      <c r="BZ48" s="76"/>
      <c r="CA48" s="76"/>
      <c r="CB48" s="76"/>
      <c r="CC48" s="76"/>
      <c r="CD48" s="76"/>
      <c r="CE48" s="76"/>
      <c r="CF48" s="76"/>
      <c r="CG48" s="76"/>
      <c r="CH48" s="76"/>
      <c r="CI48" s="76"/>
      <c r="CJ48" s="76"/>
      <c r="CK48" s="76"/>
      <c r="CL48" s="76"/>
    </row>
    <row r="49" spans="2:90" x14ac:dyDescent="0.4">
      <c r="B49" s="141" t="str">
        <f>"# of clients per "&amp;B57</f>
        <v># of clients per pool</v>
      </c>
      <c r="D49" t="s">
        <v>1007</v>
      </c>
      <c r="E49" s="8" t="str">
        <f t="shared" si="10"/>
        <v>49 SUBCLIENT-PV</v>
      </c>
      <c r="H49" s="12"/>
      <c r="K49" s="17">
        <v>100</v>
      </c>
      <c r="L49" s="17">
        <v>100</v>
      </c>
      <c r="M49" s="17">
        <v>100</v>
      </c>
      <c r="N49" s="17">
        <v>100</v>
      </c>
      <c r="O49" s="17">
        <v>100</v>
      </c>
      <c r="P49" s="17">
        <v>100</v>
      </c>
      <c r="R49" s="19"/>
      <c r="S49" s="76" cm="1">
        <f t="array" ref="S49">INDEX($K:$P,ROW(),MATCH(S$3,$K$2:$P$2,0))</f>
        <v>100</v>
      </c>
      <c r="T49" s="76" cm="1">
        <f t="array" ref="T49">INDEX($K:$P,ROW(),MATCH(T$3,$K$2:$P$2,0))</f>
        <v>100</v>
      </c>
      <c r="U49" s="76" cm="1">
        <f t="array" ref="U49">INDEX($K:$P,ROW(),MATCH(U$3,$K$2:$P$2,0))</f>
        <v>100</v>
      </c>
      <c r="V49" s="76" cm="1">
        <f t="array" ref="V49">INDEX($K:$P,ROW(),MATCH(V$3,$K$2:$P$2,0))</f>
        <v>100</v>
      </c>
      <c r="W49" s="76" cm="1">
        <f t="array" ref="W49">INDEX($K:$P,ROW(),MATCH(W$3,$K$2:$P$2,0))</f>
        <v>100</v>
      </c>
      <c r="X49" s="76" cm="1">
        <f t="array" ref="X49">INDEX($K:$P,ROW(),MATCH(X$3,$K$2:$P$2,0))</f>
        <v>100</v>
      </c>
      <c r="Y49" s="76" cm="1">
        <f t="array" ref="Y49">INDEX($K:$P,ROW(),MATCH(Y$3,$K$2:$P$2,0))</f>
        <v>100</v>
      </c>
      <c r="Z49" s="76" cm="1">
        <f t="array" ref="Z49">INDEX($K:$P,ROW(),MATCH(Z$3,$K$2:$P$2,0))</f>
        <v>100</v>
      </c>
      <c r="AA49" s="76" cm="1">
        <f t="array" ref="AA49">INDEX($K:$P,ROW(),MATCH(AA$3,$K$2:$P$2,0))</f>
        <v>100</v>
      </c>
      <c r="AB49" s="76" cm="1">
        <f t="array" ref="AB49">INDEX($K:$P,ROW(),MATCH(AB$3,$K$2:$P$2,0))</f>
        <v>100</v>
      </c>
      <c r="AC49" s="76" cm="1">
        <f t="array" ref="AC49">INDEX($K:$P,ROW(),MATCH(AC$3,$K$2:$P$2,0))</f>
        <v>100</v>
      </c>
      <c r="AD49" s="76" cm="1">
        <f t="array" ref="AD49">INDEX($K:$P,ROW(),MATCH(AD$3,$K$2:$P$2,0))</f>
        <v>100</v>
      </c>
      <c r="AE49" s="76" cm="1">
        <f t="array" ref="AE49">INDEX($K:$P,ROW(),MATCH(AE$3,$K$2:$P$2,0))</f>
        <v>100</v>
      </c>
      <c r="AF49" s="76" cm="1">
        <f t="array" ref="AF49">INDEX($K:$P,ROW(),MATCH(AF$3,$K$2:$P$2,0))</f>
        <v>100</v>
      </c>
      <c r="AG49" s="76" cm="1">
        <f t="array" ref="AG49">INDEX($K:$P,ROW(),MATCH(AG$3,$K$2:$P$2,0))</f>
        <v>100</v>
      </c>
      <c r="AH49" s="76" cm="1">
        <f t="array" ref="AH49">INDEX($K:$P,ROW(),MATCH(AH$3,$K$2:$P$2,0))</f>
        <v>100</v>
      </c>
      <c r="AI49" s="76" cm="1">
        <f t="array" ref="AI49">INDEX($K:$P,ROW(),MATCH(AI$3,$K$2:$P$2,0))</f>
        <v>100</v>
      </c>
      <c r="AJ49" s="76" cm="1">
        <f t="array" ref="AJ49">INDEX($K:$P,ROW(),MATCH(AJ$3,$K$2:$P$2,0))</f>
        <v>100</v>
      </c>
      <c r="AK49" s="76" cm="1">
        <f t="array" ref="AK49">INDEX($K:$P,ROW(),MATCH(AK$3,$K$2:$P$2,0))</f>
        <v>100</v>
      </c>
      <c r="AL49" s="76" cm="1">
        <f t="array" ref="AL49">INDEX($K:$P,ROW(),MATCH(AL$3,$K$2:$P$2,0))</f>
        <v>100</v>
      </c>
      <c r="AM49" s="76" cm="1">
        <f t="array" ref="AM49">INDEX($K:$P,ROW(),MATCH(AM$3,$K$2:$P$2,0))</f>
        <v>100</v>
      </c>
      <c r="AN49" s="76" cm="1">
        <f t="array" ref="AN49">INDEX($K:$P,ROW(),MATCH(AN$3,$K$2:$P$2,0))</f>
        <v>100</v>
      </c>
      <c r="AO49" s="76" cm="1">
        <f t="array" ref="AO49">INDEX($K:$P,ROW(),MATCH(AO$3,$K$2:$P$2,0))</f>
        <v>100</v>
      </c>
      <c r="AP49" s="76" cm="1">
        <f t="array" ref="AP49">INDEX($K:$P,ROW(),MATCH(AP$3,$K$2:$P$2,0))</f>
        <v>100</v>
      </c>
      <c r="AQ49" s="76" cm="1">
        <f t="array" ref="AQ49">INDEX($K:$P,ROW(),MATCH(AQ$3,$K$2:$P$2,0))</f>
        <v>100</v>
      </c>
      <c r="AR49" s="76" cm="1">
        <f t="array" ref="AR49">INDEX($K:$P,ROW(),MATCH(AR$3,$K$2:$P$2,0))</f>
        <v>100</v>
      </c>
      <c r="AS49" s="76" cm="1">
        <f t="array" ref="AS49">INDEX($K:$P,ROW(),MATCH(AS$3,$K$2:$P$2,0))</f>
        <v>100</v>
      </c>
      <c r="AT49" s="76" cm="1">
        <f t="array" ref="AT49">INDEX($K:$P,ROW(),MATCH(AT$3,$K$2:$P$2,0))</f>
        <v>100</v>
      </c>
      <c r="AU49" s="76" cm="1">
        <f t="array" ref="AU49">INDEX($K:$P,ROW(),MATCH(AU$3,$K$2:$P$2,0))</f>
        <v>100</v>
      </c>
      <c r="AV49" s="76" cm="1">
        <f t="array" ref="AV49">INDEX($K:$P,ROW(),MATCH(AV$3,$K$2:$P$2,0))</f>
        <v>100</v>
      </c>
      <c r="AW49" s="76" cm="1">
        <f t="array" ref="AW49">INDEX($K:$P,ROW(),MATCH(AW$3,$K$2:$P$2,0))</f>
        <v>100</v>
      </c>
      <c r="AX49" s="76" cm="1">
        <f t="array" ref="AX49">INDEX($K:$P,ROW(),MATCH(AX$3,$K$2:$P$2,0))</f>
        <v>100</v>
      </c>
      <c r="AY49" s="76" cm="1">
        <f t="array" ref="AY49">INDEX($K:$P,ROW(),MATCH(AY$3,$K$2:$P$2,0))</f>
        <v>100</v>
      </c>
      <c r="AZ49" s="76" cm="1">
        <f t="array" ref="AZ49">INDEX($K:$P,ROW(),MATCH(AZ$3,$K$2:$P$2,0))</f>
        <v>100</v>
      </c>
      <c r="BA49" s="76" cm="1">
        <f t="array" ref="BA49">INDEX($K:$P,ROW(),MATCH(BA$3,$K$2:$P$2,0))</f>
        <v>100</v>
      </c>
      <c r="BB49" s="76" cm="1">
        <f t="array" ref="BB49">INDEX($K:$P,ROW(),MATCH(BB$3,$K$2:$P$2,0))</f>
        <v>100</v>
      </c>
      <c r="BC49" s="76" cm="1">
        <f t="array" ref="BC49">INDEX($K:$P,ROW(),MATCH(BC$3,$K$2:$P$2,0))</f>
        <v>100</v>
      </c>
      <c r="BD49" s="76" cm="1">
        <f t="array" ref="BD49">INDEX($K:$P,ROW(),MATCH(BD$3,$K$2:$P$2,0))</f>
        <v>100</v>
      </c>
      <c r="BE49" s="76" cm="1">
        <f t="array" ref="BE49">INDEX($K:$P,ROW(),MATCH(BE$3,$K$2:$P$2,0))</f>
        <v>100</v>
      </c>
      <c r="BF49" s="76" cm="1">
        <f t="array" ref="BF49">INDEX($K:$P,ROW(),MATCH(BF$3,$K$2:$P$2,0))</f>
        <v>100</v>
      </c>
      <c r="BG49" s="76" cm="1">
        <f t="array" ref="BG49">INDEX($K:$P,ROW(),MATCH(BG$3,$K$2:$P$2,0))</f>
        <v>100</v>
      </c>
      <c r="BH49" s="76" cm="1">
        <f t="array" ref="BH49">INDEX($K:$P,ROW(),MATCH(BH$3,$K$2:$P$2,0))</f>
        <v>100</v>
      </c>
      <c r="BI49" s="76" cm="1">
        <f t="array" ref="BI49">INDEX($K:$P,ROW(),MATCH(BI$3,$K$2:$P$2,0))</f>
        <v>100</v>
      </c>
      <c r="BJ49" s="76" cm="1">
        <f t="array" ref="BJ49">INDEX($K:$P,ROW(),MATCH(BJ$3,$K$2:$P$2,0))</f>
        <v>100</v>
      </c>
      <c r="BK49" s="76" cm="1">
        <f t="array" ref="BK49">INDEX($K:$P,ROW(),MATCH(BK$3,$K$2:$P$2,0))</f>
        <v>100</v>
      </c>
      <c r="BL49" s="76" cm="1">
        <f t="array" ref="BL49">INDEX($K:$P,ROW(),MATCH(BL$3,$K$2:$P$2,0))</f>
        <v>100</v>
      </c>
      <c r="BM49" s="76" cm="1">
        <f t="array" ref="BM49">INDEX($K:$P,ROW(),MATCH(BM$3,$K$2:$P$2,0))</f>
        <v>100</v>
      </c>
      <c r="BN49" s="76" cm="1">
        <f t="array" ref="BN49">INDEX($K:$P,ROW(),MATCH(BN$3,$K$2:$P$2,0))</f>
        <v>100</v>
      </c>
      <c r="BO49" s="76" cm="1">
        <f t="array" ref="BO49">INDEX($K:$P,ROW(),MATCH(BO$3,$K$2:$P$2,0))</f>
        <v>100</v>
      </c>
      <c r="BP49" s="76" cm="1">
        <f t="array" ref="BP49">INDEX($K:$P,ROW(),MATCH(BP$3,$K$2:$P$2,0))</f>
        <v>100</v>
      </c>
      <c r="BQ49" s="76" cm="1">
        <f t="array" ref="BQ49">INDEX($K:$P,ROW(),MATCH(BQ$3,$K$2:$P$2,0))</f>
        <v>100</v>
      </c>
      <c r="BR49" s="76" cm="1">
        <f t="array" ref="BR49">INDEX($K:$P,ROW(),MATCH(BR$3,$K$2:$P$2,0))</f>
        <v>100</v>
      </c>
      <c r="BS49" s="76" cm="1">
        <f t="array" ref="BS49">INDEX($K:$P,ROW(),MATCH(BS$3,$K$2:$P$2,0))</f>
        <v>100</v>
      </c>
      <c r="BT49" s="76" cm="1">
        <f t="array" ref="BT49">INDEX($K:$P,ROW(),MATCH(BT$3,$K$2:$P$2,0))</f>
        <v>100</v>
      </c>
      <c r="BU49" s="76" cm="1">
        <f t="array" ref="BU49">INDEX($K:$P,ROW(),MATCH(BU$3,$K$2:$P$2,0))</f>
        <v>100</v>
      </c>
      <c r="BV49" s="76" cm="1">
        <f t="array" ref="BV49">INDEX($K:$P,ROW(),MATCH(BV$3,$K$2:$P$2,0))</f>
        <v>100</v>
      </c>
      <c r="BW49" s="76" cm="1">
        <f t="array" ref="BW49">INDEX($K:$P,ROW(),MATCH(BW$3,$K$2:$P$2,0))</f>
        <v>100</v>
      </c>
      <c r="BX49" s="76" cm="1">
        <f t="array" ref="BX49">INDEX($K:$P,ROW(),MATCH(BX$3,$K$2:$P$2,0))</f>
        <v>100</v>
      </c>
      <c r="BY49" s="76" cm="1">
        <f t="array" ref="BY49">INDEX($K:$P,ROW(),MATCH(BY$3,$K$2:$P$2,0))</f>
        <v>100</v>
      </c>
      <c r="BZ49" s="76" cm="1">
        <f t="array" ref="BZ49">INDEX($K:$P,ROW(),MATCH(BZ$3,$K$2:$P$2,0))</f>
        <v>100</v>
      </c>
      <c r="CA49" s="76" cm="1">
        <f t="array" ref="CA49">INDEX($K:$P,ROW(),MATCH(CA$3,$K$2:$P$2,0))</f>
        <v>100</v>
      </c>
      <c r="CB49" s="76" cm="1">
        <f t="array" ref="CB49">INDEX($K:$P,ROW(),MATCH(CB$3,$K$2:$P$2,0))</f>
        <v>100</v>
      </c>
      <c r="CC49" s="76" cm="1">
        <f t="array" ref="CC49">INDEX($K:$P,ROW(),MATCH(CC$3,$K$2:$P$2,0))</f>
        <v>100</v>
      </c>
      <c r="CD49" s="76" cm="1">
        <f t="array" ref="CD49">INDEX($K:$P,ROW(),MATCH(CD$3,$K$2:$P$2,0))</f>
        <v>100</v>
      </c>
      <c r="CE49" s="76" cm="1">
        <f t="array" ref="CE49">INDEX($K:$P,ROW(),MATCH(CE$3,$K$2:$P$2,0))</f>
        <v>100</v>
      </c>
      <c r="CF49" s="76" cm="1">
        <f t="array" ref="CF49">INDEX($K:$P,ROW(),MATCH(CF$3,$K$2:$P$2,0))</f>
        <v>100</v>
      </c>
      <c r="CG49" s="76" cm="1">
        <f t="array" ref="CG49">INDEX($K:$P,ROW(),MATCH(CG$3,$K$2:$P$2,0))</f>
        <v>100</v>
      </c>
      <c r="CH49" s="76" cm="1">
        <f t="array" ref="CH49">INDEX($K:$P,ROW(),MATCH(CH$3,$K$2:$P$2,0))</f>
        <v>100</v>
      </c>
      <c r="CI49" s="76" cm="1">
        <f t="array" ref="CI49">INDEX($K:$P,ROW(),MATCH(CI$3,$K$2:$P$2,0))</f>
        <v>100</v>
      </c>
      <c r="CJ49" s="76" cm="1">
        <f t="array" ref="CJ49">INDEX($K:$P,ROW(),MATCH(CJ$3,$K$2:$P$2,0))</f>
        <v>100</v>
      </c>
      <c r="CK49" s="76" cm="1">
        <f t="array" ref="CK49">INDEX($K:$P,ROW(),MATCH(CK$3,$K$2:$P$2,0))</f>
        <v>100</v>
      </c>
      <c r="CL49" s="76" cm="1">
        <f t="array" ref="CL49">INDEX($K:$P,ROW(),MATCH(CL$3,$K$2:$P$2,0))</f>
        <v>100</v>
      </c>
    </row>
    <row r="50" spans="2:90" x14ac:dyDescent="0.4">
      <c r="B50" s="124" t="s">
        <v>1009</v>
      </c>
      <c r="C50" t="s">
        <v>964</v>
      </c>
      <c r="D50" t="s">
        <v>1007</v>
      </c>
      <c r="E50" s="8" t="str">
        <f t="shared" si="10"/>
        <v>50 SUBCLIENT-PV</v>
      </c>
      <c r="H50" s="12"/>
      <c r="K50" s="116">
        <f t="shared" ref="K50:P50" ca="1" si="23">SUMIF($4:$4,K$2,50:50)</f>
        <v>12666666.666666664</v>
      </c>
      <c r="L50" s="116">
        <f t="shared" ca="1" si="23"/>
        <v>37999999.999999993</v>
      </c>
      <c r="M50" s="116">
        <f t="shared" ca="1" si="23"/>
        <v>88666666.666666672</v>
      </c>
      <c r="N50" s="116">
        <f t="shared" ca="1" si="23"/>
        <v>190000000.00000006</v>
      </c>
      <c r="O50" s="116">
        <f t="shared" ca="1" si="23"/>
        <v>392666666.66666681</v>
      </c>
      <c r="P50" s="116">
        <f t="shared" ca="1" si="23"/>
        <v>798000000.00000036</v>
      </c>
      <c r="R50" s="15"/>
      <c r="S50" s="462">
        <f ca="1">+S45*S49</f>
        <v>1055555.5555555557</v>
      </c>
      <c r="T50" s="462">
        <f t="shared" ref="T50:CE50" ca="1" si="24">+T45*T49</f>
        <v>2111111.1111111115</v>
      </c>
      <c r="U50" s="462">
        <f t="shared" ca="1" si="24"/>
        <v>3166666.6666666674</v>
      </c>
      <c r="V50" s="462">
        <f t="shared" ca="1" si="24"/>
        <v>4222222.2222222229</v>
      </c>
      <c r="W50" s="462">
        <f t="shared" ca="1" si="24"/>
        <v>5277777.7777777789</v>
      </c>
      <c r="X50" s="462">
        <f t="shared" ca="1" si="24"/>
        <v>6333333.3333333349</v>
      </c>
      <c r="Y50" s="462">
        <f t="shared" ca="1" si="24"/>
        <v>7388888.8888888909</v>
      </c>
      <c r="Z50" s="462">
        <f t="shared" ca="1" si="24"/>
        <v>8444444.4444444459</v>
      </c>
      <c r="AA50" s="462">
        <f t="shared" ca="1" si="24"/>
        <v>9500000</v>
      </c>
      <c r="AB50" s="462">
        <f t="shared" ca="1" si="24"/>
        <v>10555555.555555554</v>
      </c>
      <c r="AC50" s="462">
        <f t="shared" ca="1" si="24"/>
        <v>11611111.11111111</v>
      </c>
      <c r="AD50" s="462">
        <f t="shared" ca="1" si="24"/>
        <v>12666666.666666664</v>
      </c>
      <c r="AE50" s="462">
        <f t="shared" ca="1" si="24"/>
        <v>14777777.777777776</v>
      </c>
      <c r="AF50" s="462">
        <f t="shared" ca="1" si="24"/>
        <v>16888888.888888884</v>
      </c>
      <c r="AG50" s="462">
        <f t="shared" ca="1" si="24"/>
        <v>18999999.999999993</v>
      </c>
      <c r="AH50" s="462">
        <f t="shared" ca="1" si="24"/>
        <v>21111111.111111104</v>
      </c>
      <c r="AI50" s="462">
        <f t="shared" ca="1" si="24"/>
        <v>23222222.222222213</v>
      </c>
      <c r="AJ50" s="462">
        <f t="shared" ca="1" si="24"/>
        <v>25333333.333333321</v>
      </c>
      <c r="AK50" s="462">
        <f t="shared" ca="1" si="24"/>
        <v>27444444.444444433</v>
      </c>
      <c r="AL50" s="462">
        <f t="shared" ca="1" si="24"/>
        <v>29555555.555555545</v>
      </c>
      <c r="AM50" s="462">
        <f t="shared" ca="1" si="24"/>
        <v>31666666.666666657</v>
      </c>
      <c r="AN50" s="462">
        <f t="shared" ca="1" si="24"/>
        <v>33777777.777777769</v>
      </c>
      <c r="AO50" s="462">
        <f t="shared" ca="1" si="24"/>
        <v>35888888.888888881</v>
      </c>
      <c r="AP50" s="462">
        <f t="shared" ca="1" si="24"/>
        <v>37999999.999999993</v>
      </c>
      <c r="AQ50" s="462">
        <f t="shared" ca="1" si="24"/>
        <v>42222222.222222216</v>
      </c>
      <c r="AR50" s="462">
        <f t="shared" ca="1" si="24"/>
        <v>46444444.444444433</v>
      </c>
      <c r="AS50" s="462">
        <f t="shared" ca="1" si="24"/>
        <v>50666666.666666649</v>
      </c>
      <c r="AT50" s="462">
        <f t="shared" ca="1" si="24"/>
        <v>54888888.888888873</v>
      </c>
      <c r="AU50" s="462">
        <f t="shared" ca="1" si="24"/>
        <v>59111111.111111104</v>
      </c>
      <c r="AV50" s="462">
        <f t="shared" ca="1" si="24"/>
        <v>63333333.333333328</v>
      </c>
      <c r="AW50" s="462">
        <f t="shared" ca="1" si="24"/>
        <v>67555555.555555552</v>
      </c>
      <c r="AX50" s="462">
        <f t="shared" ca="1" si="24"/>
        <v>71777777.777777776</v>
      </c>
      <c r="AY50" s="462">
        <f t="shared" ca="1" si="24"/>
        <v>76000000</v>
      </c>
      <c r="AZ50" s="462">
        <f t="shared" ca="1" si="24"/>
        <v>80222222.222222224</v>
      </c>
      <c r="BA50" s="462">
        <f t="shared" ca="1" si="24"/>
        <v>84444444.444444448</v>
      </c>
      <c r="BB50" s="462">
        <f t="shared" ca="1" si="24"/>
        <v>88666666.666666672</v>
      </c>
      <c r="BC50" s="462">
        <f t="shared" ca="1" si="24"/>
        <v>97111111.111111119</v>
      </c>
      <c r="BD50" s="462">
        <f t="shared" ca="1" si="24"/>
        <v>105555555.55555555</v>
      </c>
      <c r="BE50" s="462">
        <f t="shared" ca="1" si="24"/>
        <v>114000000</v>
      </c>
      <c r="BF50" s="462">
        <f t="shared" ca="1" si="24"/>
        <v>122444444.44444445</v>
      </c>
      <c r="BG50" s="462">
        <f t="shared" ca="1" si="24"/>
        <v>130888888.8888889</v>
      </c>
      <c r="BH50" s="462">
        <f t="shared" ca="1" si="24"/>
        <v>139333333.33333334</v>
      </c>
      <c r="BI50" s="462">
        <f t="shared" ca="1" si="24"/>
        <v>147777777.77777779</v>
      </c>
      <c r="BJ50" s="462">
        <f t="shared" ca="1" si="24"/>
        <v>156222222.22222224</v>
      </c>
      <c r="BK50" s="462">
        <f t="shared" ca="1" si="24"/>
        <v>164666666.66666669</v>
      </c>
      <c r="BL50" s="462">
        <f t="shared" ca="1" si="24"/>
        <v>173111111.11111113</v>
      </c>
      <c r="BM50" s="462">
        <f t="shared" ca="1" si="24"/>
        <v>181555555.55555558</v>
      </c>
      <c r="BN50" s="462">
        <f t="shared" ca="1" si="24"/>
        <v>190000000.00000006</v>
      </c>
      <c r="BO50" s="462">
        <f t="shared" ca="1" si="24"/>
        <v>206888888.88888893</v>
      </c>
      <c r="BP50" s="462">
        <f t="shared" ca="1" si="24"/>
        <v>223777777.77777779</v>
      </c>
      <c r="BQ50" s="462">
        <f t="shared" ca="1" si="24"/>
        <v>240666666.66666669</v>
      </c>
      <c r="BR50" s="462">
        <f t="shared" ca="1" si="24"/>
        <v>257555555.55555558</v>
      </c>
      <c r="BS50" s="462">
        <f t="shared" ca="1" si="24"/>
        <v>274444444.44444448</v>
      </c>
      <c r="BT50" s="462">
        <f t="shared" ca="1" si="24"/>
        <v>291333333.33333337</v>
      </c>
      <c r="BU50" s="462">
        <f t="shared" ca="1" si="24"/>
        <v>308222222.22222227</v>
      </c>
      <c r="BV50" s="462">
        <f t="shared" ca="1" si="24"/>
        <v>325111111.11111116</v>
      </c>
      <c r="BW50" s="462">
        <f t="shared" ca="1" si="24"/>
        <v>342000000.00000012</v>
      </c>
      <c r="BX50" s="462">
        <f t="shared" ca="1" si="24"/>
        <v>358888888.88888901</v>
      </c>
      <c r="BY50" s="462">
        <f t="shared" ca="1" si="24"/>
        <v>375777777.77777791</v>
      </c>
      <c r="BZ50" s="462">
        <f t="shared" ca="1" si="24"/>
        <v>392666666.66666681</v>
      </c>
      <c r="CA50" s="462">
        <f t="shared" ca="1" si="24"/>
        <v>426444444.4444446</v>
      </c>
      <c r="CB50" s="462">
        <f t="shared" ca="1" si="24"/>
        <v>460222222.22222239</v>
      </c>
      <c r="CC50" s="462">
        <f t="shared" ca="1" si="24"/>
        <v>494000000.00000018</v>
      </c>
      <c r="CD50" s="462">
        <f t="shared" ca="1" si="24"/>
        <v>527777777.77777797</v>
      </c>
      <c r="CE50" s="462">
        <f t="shared" ca="1" si="24"/>
        <v>561555555.55555582</v>
      </c>
      <c r="CF50" s="462">
        <f t="shared" ref="CF50:CL50" ca="1" si="25">+CF45*CF49</f>
        <v>595333333.33333361</v>
      </c>
      <c r="CG50" s="462">
        <f t="shared" ca="1" si="25"/>
        <v>629111111.1111114</v>
      </c>
      <c r="CH50" s="462">
        <f t="shared" ca="1" si="25"/>
        <v>662888888.88888919</v>
      </c>
      <c r="CI50" s="462">
        <f t="shared" ca="1" si="25"/>
        <v>696666666.66666698</v>
      </c>
      <c r="CJ50" s="462">
        <f t="shared" ca="1" si="25"/>
        <v>730444444.44444478</v>
      </c>
      <c r="CK50" s="462">
        <f t="shared" ca="1" si="25"/>
        <v>764222222.22222257</v>
      </c>
      <c r="CL50" s="462">
        <f t="shared" ca="1" si="25"/>
        <v>798000000.00000036</v>
      </c>
    </row>
    <row r="51" spans="2:90" x14ac:dyDescent="0.4">
      <c r="B51" s="13"/>
      <c r="D51" t="s">
        <v>1007</v>
      </c>
      <c r="E51" s="8" t="str">
        <f t="shared" si="10"/>
        <v>51 SUBCLIENT-PV</v>
      </c>
      <c r="H51" s="12"/>
      <c r="K51" s="34"/>
      <c r="L51" s="34"/>
      <c r="M51" s="34"/>
      <c r="N51" s="34"/>
      <c r="O51" s="34"/>
      <c r="P51" s="34"/>
      <c r="R51" s="15"/>
      <c r="S51" s="76"/>
      <c r="T51" s="76"/>
      <c r="U51" s="76"/>
      <c r="V51" s="76"/>
      <c r="W51" s="76"/>
      <c r="X51" s="76"/>
      <c r="Y51" s="76"/>
      <c r="Z51" s="76"/>
      <c r="AA51" s="76"/>
      <c r="AB51" s="76"/>
      <c r="AC51" s="76"/>
      <c r="AD51" s="76"/>
      <c r="AE51" s="76"/>
      <c r="AF51" s="76"/>
      <c r="AG51" s="76"/>
      <c r="AH51" s="76"/>
      <c r="AI51" s="76"/>
      <c r="AJ51" s="76"/>
      <c r="AK51" s="76"/>
      <c r="AL51" s="76"/>
      <c r="AM51" s="76"/>
      <c r="AN51" s="76"/>
      <c r="AO51" s="76"/>
      <c r="AP51" s="76"/>
      <c r="AQ51" s="76"/>
      <c r="AR51" s="76"/>
      <c r="AS51" s="76"/>
      <c r="AT51" s="76"/>
      <c r="AU51" s="76"/>
      <c r="AV51" s="76"/>
      <c r="AW51" s="76"/>
      <c r="AX51" s="76"/>
      <c r="AY51" s="76"/>
      <c r="AZ51" s="76"/>
      <c r="BA51" s="76"/>
      <c r="BB51" s="76"/>
      <c r="BC51" s="76"/>
      <c r="BD51" s="76"/>
      <c r="BE51" s="76"/>
      <c r="BF51" s="76"/>
      <c r="BG51" s="76"/>
      <c r="BH51" s="76"/>
      <c r="BI51" s="76"/>
      <c r="BJ51" s="76"/>
      <c r="BK51" s="76"/>
      <c r="BL51" s="76"/>
      <c r="BM51" s="76"/>
      <c r="BN51" s="76"/>
      <c r="BO51" s="76"/>
      <c r="BP51" s="76"/>
      <c r="BQ51" s="76"/>
      <c r="BR51" s="76"/>
      <c r="BS51" s="76"/>
      <c r="BT51" s="76"/>
      <c r="BU51" s="76"/>
      <c r="BV51" s="76"/>
      <c r="BW51" s="76"/>
      <c r="BX51" s="76"/>
      <c r="BY51" s="76"/>
      <c r="BZ51" s="76"/>
      <c r="CA51" s="76"/>
      <c r="CB51" s="76"/>
      <c r="CC51" s="76"/>
      <c r="CD51" s="76"/>
      <c r="CE51" s="76"/>
      <c r="CF51" s="76"/>
      <c r="CG51" s="76"/>
      <c r="CH51" s="76"/>
      <c r="CI51" s="76"/>
      <c r="CJ51" s="76"/>
      <c r="CK51" s="76"/>
      <c r="CL51" s="76"/>
    </row>
    <row r="52" spans="2:90" x14ac:dyDescent="0.4">
      <c r="B52" s="95" t="str">
        <f>B54&amp;":"</f>
        <v>Revenue - Pools:</v>
      </c>
      <c r="D52" t="s">
        <v>1007</v>
      </c>
      <c r="E52" s="8" t="str">
        <f t="shared" si="10"/>
        <v>52 SUBCLIENT-PV</v>
      </c>
      <c r="H52" s="12"/>
      <c r="I52" s="60"/>
      <c r="J52" s="60"/>
      <c r="K52" s="34"/>
      <c r="L52" s="34"/>
      <c r="M52" s="34"/>
      <c r="N52" s="34"/>
      <c r="O52" s="34"/>
      <c r="P52" s="34"/>
      <c r="R52" s="15"/>
      <c r="S52" s="76"/>
      <c r="T52" s="76"/>
      <c r="U52" s="76"/>
      <c r="V52" s="76"/>
      <c r="W52" s="76"/>
      <c r="X52" s="76"/>
      <c r="Y52" s="76"/>
      <c r="Z52" s="76"/>
      <c r="AA52" s="76"/>
      <c r="AB52" s="76"/>
      <c r="AC52" s="76"/>
      <c r="AD52" s="76"/>
      <c r="AE52" s="76"/>
      <c r="AF52" s="76"/>
      <c r="AG52" s="76"/>
      <c r="AH52" s="76"/>
      <c r="AI52" s="76"/>
      <c r="AJ52" s="76"/>
      <c r="AK52" s="76"/>
      <c r="AL52" s="76"/>
      <c r="AM52" s="76"/>
      <c r="AN52" s="76"/>
      <c r="AO52" s="76"/>
      <c r="AP52" s="76"/>
      <c r="AQ52" s="76"/>
      <c r="AR52" s="76"/>
      <c r="AS52" s="76"/>
      <c r="AT52" s="76"/>
      <c r="AU52" s="76"/>
      <c r="AV52" s="76"/>
      <c r="AW52" s="76"/>
      <c r="AX52" s="76"/>
      <c r="AY52" s="76"/>
      <c r="AZ52" s="76"/>
      <c r="BA52" s="76"/>
      <c r="BB52" s="76"/>
      <c r="BC52" s="76"/>
      <c r="BD52" s="76"/>
      <c r="BE52" s="76"/>
      <c r="BF52" s="76"/>
      <c r="BG52" s="76"/>
      <c r="BH52" s="76"/>
      <c r="BI52" s="76"/>
      <c r="BJ52" s="76"/>
      <c r="BK52" s="76"/>
      <c r="BL52" s="76"/>
      <c r="BM52" s="76"/>
      <c r="BN52" s="76"/>
      <c r="BO52" s="76"/>
      <c r="BP52" s="76"/>
      <c r="BQ52" s="76"/>
      <c r="BR52" s="76"/>
      <c r="BS52" s="76"/>
      <c r="BT52" s="76"/>
      <c r="BU52" s="76"/>
      <c r="BV52" s="76"/>
      <c r="BW52" s="76"/>
      <c r="BX52" s="76"/>
      <c r="BY52" s="76"/>
      <c r="BZ52" s="76"/>
      <c r="CA52" s="76"/>
      <c r="CB52" s="76"/>
      <c r="CC52" s="76"/>
      <c r="CD52" s="76"/>
      <c r="CE52" s="76"/>
      <c r="CF52" s="76"/>
      <c r="CG52" s="76"/>
      <c r="CH52" s="76"/>
      <c r="CI52" s="76"/>
      <c r="CJ52" s="76"/>
      <c r="CK52" s="76"/>
      <c r="CL52" s="76"/>
    </row>
    <row r="53" spans="2:90" x14ac:dyDescent="0.4">
      <c r="B53" s="141" t="s">
        <v>1010</v>
      </c>
      <c r="D53" t="s">
        <v>1007</v>
      </c>
      <c r="E53" s="8" t="str">
        <f t="shared" si="10"/>
        <v>53 SUBCLIENT-PV</v>
      </c>
      <c r="G53" t="str">
        <f>E53</f>
        <v>53 SUBCLIENT-PV</v>
      </c>
      <c r="H53" s="12"/>
      <c r="I53" s="60"/>
      <c r="J53" s="60"/>
      <c r="K53" s="18">
        <v>20</v>
      </c>
      <c r="L53" s="18">
        <v>20</v>
      </c>
      <c r="M53" s="18">
        <v>20</v>
      </c>
      <c r="N53" s="18">
        <v>20</v>
      </c>
      <c r="O53" s="18">
        <v>20</v>
      </c>
      <c r="P53" s="18">
        <v>20</v>
      </c>
      <c r="R53" s="19"/>
      <c r="S53" s="143" cm="1">
        <f t="array" ref="S53">INDEX($K:$P,ROW(),MATCH(S$3,$K$2:$P$2,0))</f>
        <v>20</v>
      </c>
      <c r="T53" s="143" cm="1">
        <f t="array" ref="T53">INDEX($K:$P,ROW(),MATCH(T$3,$K$2:$P$2,0))</f>
        <v>20</v>
      </c>
      <c r="U53" s="143" cm="1">
        <f t="array" ref="U53">INDEX($K:$P,ROW(),MATCH(U$3,$K$2:$P$2,0))</f>
        <v>20</v>
      </c>
      <c r="V53" s="143" cm="1">
        <f t="array" ref="V53">INDEX($K:$P,ROW(),MATCH(V$3,$K$2:$P$2,0))</f>
        <v>20</v>
      </c>
      <c r="W53" s="143" cm="1">
        <f t="array" ref="W53">INDEX($K:$P,ROW(),MATCH(W$3,$K$2:$P$2,0))</f>
        <v>20</v>
      </c>
      <c r="X53" s="143" cm="1">
        <f t="array" ref="X53">INDEX($K:$P,ROW(),MATCH(X$3,$K$2:$P$2,0))</f>
        <v>20</v>
      </c>
      <c r="Y53" s="143" cm="1">
        <f t="array" ref="Y53">INDEX($K:$P,ROW(),MATCH(Y$3,$K$2:$P$2,0))</f>
        <v>20</v>
      </c>
      <c r="Z53" s="143" cm="1">
        <f t="array" ref="Z53">INDEX($K:$P,ROW(),MATCH(Z$3,$K$2:$P$2,0))</f>
        <v>20</v>
      </c>
      <c r="AA53" s="143" cm="1">
        <f t="array" ref="AA53">INDEX($K:$P,ROW(),MATCH(AA$3,$K$2:$P$2,0))</f>
        <v>20</v>
      </c>
      <c r="AB53" s="143" cm="1">
        <f t="array" ref="AB53">INDEX($K:$P,ROW(),MATCH(AB$3,$K$2:$P$2,0))</f>
        <v>20</v>
      </c>
      <c r="AC53" s="143" cm="1">
        <f t="array" ref="AC53">INDEX($K:$P,ROW(),MATCH(AC$3,$K$2:$P$2,0))</f>
        <v>20</v>
      </c>
      <c r="AD53" s="143" cm="1">
        <f t="array" ref="AD53">INDEX($K:$P,ROW(),MATCH(AD$3,$K$2:$P$2,0))</f>
        <v>20</v>
      </c>
      <c r="AE53" s="143" cm="1">
        <f t="array" ref="AE53">INDEX($K:$P,ROW(),MATCH(AE$3,$K$2:$P$2,0))</f>
        <v>20</v>
      </c>
      <c r="AF53" s="143" cm="1">
        <f t="array" ref="AF53">INDEX($K:$P,ROW(),MATCH(AF$3,$K$2:$P$2,0))</f>
        <v>20</v>
      </c>
      <c r="AG53" s="143" cm="1">
        <f t="array" ref="AG53">INDEX($K:$P,ROW(),MATCH(AG$3,$K$2:$P$2,0))</f>
        <v>20</v>
      </c>
      <c r="AH53" s="143" cm="1">
        <f t="array" ref="AH53">INDEX($K:$P,ROW(),MATCH(AH$3,$K$2:$P$2,0))</f>
        <v>20</v>
      </c>
      <c r="AI53" s="143" cm="1">
        <f t="array" ref="AI53">INDEX($K:$P,ROW(),MATCH(AI$3,$K$2:$P$2,0))</f>
        <v>20</v>
      </c>
      <c r="AJ53" s="143" cm="1">
        <f t="array" ref="AJ53">INDEX($K:$P,ROW(),MATCH(AJ$3,$K$2:$P$2,0))</f>
        <v>20</v>
      </c>
      <c r="AK53" s="143" cm="1">
        <f t="array" ref="AK53">INDEX($K:$P,ROW(),MATCH(AK$3,$K$2:$P$2,0))</f>
        <v>20</v>
      </c>
      <c r="AL53" s="143" cm="1">
        <f t="array" ref="AL53">INDEX($K:$P,ROW(),MATCH(AL$3,$K$2:$P$2,0))</f>
        <v>20</v>
      </c>
      <c r="AM53" s="143" cm="1">
        <f t="array" ref="AM53">INDEX($K:$P,ROW(),MATCH(AM$3,$K$2:$P$2,0))</f>
        <v>20</v>
      </c>
      <c r="AN53" s="143" cm="1">
        <f t="array" ref="AN53">INDEX($K:$P,ROW(),MATCH(AN$3,$K$2:$P$2,0))</f>
        <v>20</v>
      </c>
      <c r="AO53" s="143" cm="1">
        <f t="array" ref="AO53">INDEX($K:$P,ROW(),MATCH(AO$3,$K$2:$P$2,0))</f>
        <v>20</v>
      </c>
      <c r="AP53" s="143" cm="1">
        <f t="array" ref="AP53">INDEX($K:$P,ROW(),MATCH(AP$3,$K$2:$P$2,0))</f>
        <v>20</v>
      </c>
      <c r="AQ53" s="143" cm="1">
        <f t="array" ref="AQ53">INDEX($K:$P,ROW(),MATCH(AQ$3,$K$2:$P$2,0))</f>
        <v>20</v>
      </c>
      <c r="AR53" s="143" cm="1">
        <f t="array" ref="AR53">INDEX($K:$P,ROW(),MATCH(AR$3,$K$2:$P$2,0))</f>
        <v>20</v>
      </c>
      <c r="AS53" s="143" cm="1">
        <f t="array" ref="AS53">INDEX($K:$P,ROW(),MATCH(AS$3,$K$2:$P$2,0))</f>
        <v>20</v>
      </c>
      <c r="AT53" s="143" cm="1">
        <f t="array" ref="AT53">INDEX($K:$P,ROW(),MATCH(AT$3,$K$2:$P$2,0))</f>
        <v>20</v>
      </c>
      <c r="AU53" s="143" cm="1">
        <f t="array" ref="AU53">INDEX($K:$P,ROW(),MATCH(AU$3,$K$2:$P$2,0))</f>
        <v>20</v>
      </c>
      <c r="AV53" s="143" cm="1">
        <f t="array" ref="AV53">INDEX($K:$P,ROW(),MATCH(AV$3,$K$2:$P$2,0))</f>
        <v>20</v>
      </c>
      <c r="AW53" s="143" cm="1">
        <f t="array" ref="AW53">INDEX($K:$P,ROW(),MATCH(AW$3,$K$2:$P$2,0))</f>
        <v>20</v>
      </c>
      <c r="AX53" s="143" cm="1">
        <f t="array" ref="AX53">INDEX($K:$P,ROW(),MATCH(AX$3,$K$2:$P$2,0))</f>
        <v>20</v>
      </c>
      <c r="AY53" s="143" cm="1">
        <f t="array" ref="AY53">INDEX($K:$P,ROW(),MATCH(AY$3,$K$2:$P$2,0))</f>
        <v>20</v>
      </c>
      <c r="AZ53" s="143" cm="1">
        <f t="array" ref="AZ53">INDEX($K:$P,ROW(),MATCH(AZ$3,$K$2:$P$2,0))</f>
        <v>20</v>
      </c>
      <c r="BA53" s="143" cm="1">
        <f t="array" ref="BA53">INDEX($K:$P,ROW(),MATCH(BA$3,$K$2:$P$2,0))</f>
        <v>20</v>
      </c>
      <c r="BB53" s="143" cm="1">
        <f t="array" ref="BB53">INDEX($K:$P,ROW(),MATCH(BB$3,$K$2:$P$2,0))</f>
        <v>20</v>
      </c>
      <c r="BC53" s="143" cm="1">
        <f t="array" ref="BC53">INDEX($K:$P,ROW(),MATCH(BC$3,$K$2:$P$2,0))</f>
        <v>20</v>
      </c>
      <c r="BD53" s="143" cm="1">
        <f t="array" ref="BD53">INDEX($K:$P,ROW(),MATCH(BD$3,$K$2:$P$2,0))</f>
        <v>20</v>
      </c>
      <c r="BE53" s="143" cm="1">
        <f t="array" ref="BE53">INDEX($K:$P,ROW(),MATCH(BE$3,$K$2:$P$2,0))</f>
        <v>20</v>
      </c>
      <c r="BF53" s="143" cm="1">
        <f t="array" ref="BF53">INDEX($K:$P,ROW(),MATCH(BF$3,$K$2:$P$2,0))</f>
        <v>20</v>
      </c>
      <c r="BG53" s="143" cm="1">
        <f t="array" ref="BG53">INDEX($K:$P,ROW(),MATCH(BG$3,$K$2:$P$2,0))</f>
        <v>20</v>
      </c>
      <c r="BH53" s="143" cm="1">
        <f t="array" ref="BH53">INDEX($K:$P,ROW(),MATCH(BH$3,$K$2:$P$2,0))</f>
        <v>20</v>
      </c>
      <c r="BI53" s="143" cm="1">
        <f t="array" ref="BI53">INDEX($K:$P,ROW(),MATCH(BI$3,$K$2:$P$2,0))</f>
        <v>20</v>
      </c>
      <c r="BJ53" s="143" cm="1">
        <f t="array" ref="BJ53">INDEX($K:$P,ROW(),MATCH(BJ$3,$K$2:$P$2,0))</f>
        <v>20</v>
      </c>
      <c r="BK53" s="143" cm="1">
        <f t="array" ref="BK53">INDEX($K:$P,ROW(),MATCH(BK$3,$K$2:$P$2,0))</f>
        <v>20</v>
      </c>
      <c r="BL53" s="143" cm="1">
        <f t="array" ref="BL53">INDEX($K:$P,ROW(),MATCH(BL$3,$K$2:$P$2,0))</f>
        <v>20</v>
      </c>
      <c r="BM53" s="143" cm="1">
        <f t="array" ref="BM53">INDEX($K:$P,ROW(),MATCH(BM$3,$K$2:$P$2,0))</f>
        <v>20</v>
      </c>
      <c r="BN53" s="143" cm="1">
        <f t="array" ref="BN53">INDEX($K:$P,ROW(),MATCH(BN$3,$K$2:$P$2,0))</f>
        <v>20</v>
      </c>
      <c r="BO53" s="143" cm="1">
        <f t="array" ref="BO53">INDEX($K:$P,ROW(),MATCH(BO$3,$K$2:$P$2,0))</f>
        <v>20</v>
      </c>
      <c r="BP53" s="143" cm="1">
        <f t="array" ref="BP53">INDEX($K:$P,ROW(),MATCH(BP$3,$K$2:$P$2,0))</f>
        <v>20</v>
      </c>
      <c r="BQ53" s="143" cm="1">
        <f t="array" ref="BQ53">INDEX($K:$P,ROW(),MATCH(BQ$3,$K$2:$P$2,0))</f>
        <v>20</v>
      </c>
      <c r="BR53" s="143" cm="1">
        <f t="array" ref="BR53">INDEX($K:$P,ROW(),MATCH(BR$3,$K$2:$P$2,0))</f>
        <v>20</v>
      </c>
      <c r="BS53" s="143" cm="1">
        <f t="array" ref="BS53">INDEX($K:$P,ROW(),MATCH(BS$3,$K$2:$P$2,0))</f>
        <v>20</v>
      </c>
      <c r="BT53" s="143" cm="1">
        <f t="array" ref="BT53">INDEX($K:$P,ROW(),MATCH(BT$3,$K$2:$P$2,0))</f>
        <v>20</v>
      </c>
      <c r="BU53" s="143" cm="1">
        <f t="array" ref="BU53">INDEX($K:$P,ROW(),MATCH(BU$3,$K$2:$P$2,0))</f>
        <v>20</v>
      </c>
      <c r="BV53" s="143" cm="1">
        <f t="array" ref="BV53">INDEX($K:$P,ROW(),MATCH(BV$3,$K$2:$P$2,0))</f>
        <v>20</v>
      </c>
      <c r="BW53" s="143" cm="1">
        <f t="array" ref="BW53">INDEX($K:$P,ROW(),MATCH(BW$3,$K$2:$P$2,0))</f>
        <v>20</v>
      </c>
      <c r="BX53" s="143" cm="1">
        <f t="array" ref="BX53">INDEX($K:$P,ROW(),MATCH(BX$3,$K$2:$P$2,0))</f>
        <v>20</v>
      </c>
      <c r="BY53" s="143" cm="1">
        <f t="array" ref="BY53">INDEX($K:$P,ROW(),MATCH(BY$3,$K$2:$P$2,0))</f>
        <v>20</v>
      </c>
      <c r="BZ53" s="143" cm="1">
        <f t="array" ref="BZ53">INDEX($K:$P,ROW(),MATCH(BZ$3,$K$2:$P$2,0))</f>
        <v>20</v>
      </c>
      <c r="CA53" s="143" cm="1">
        <f t="array" ref="CA53">INDEX($K:$P,ROW(),MATCH(CA$3,$K$2:$P$2,0))</f>
        <v>20</v>
      </c>
      <c r="CB53" s="143" cm="1">
        <f t="array" ref="CB53">INDEX($K:$P,ROW(),MATCH(CB$3,$K$2:$P$2,0))</f>
        <v>20</v>
      </c>
      <c r="CC53" s="143" cm="1">
        <f t="array" ref="CC53">INDEX($K:$P,ROW(),MATCH(CC$3,$K$2:$P$2,0))</f>
        <v>20</v>
      </c>
      <c r="CD53" s="143" cm="1">
        <f t="array" ref="CD53">INDEX($K:$P,ROW(),MATCH(CD$3,$K$2:$P$2,0))</f>
        <v>20</v>
      </c>
      <c r="CE53" s="143" cm="1">
        <f t="array" ref="CE53">INDEX($K:$P,ROW(),MATCH(CE$3,$K$2:$P$2,0))</f>
        <v>20</v>
      </c>
      <c r="CF53" s="143" cm="1">
        <f t="array" ref="CF53">INDEX($K:$P,ROW(),MATCH(CF$3,$K$2:$P$2,0))</f>
        <v>20</v>
      </c>
      <c r="CG53" s="143" cm="1">
        <f t="array" ref="CG53">INDEX($K:$P,ROW(),MATCH(CG$3,$K$2:$P$2,0))</f>
        <v>20</v>
      </c>
      <c r="CH53" s="143" cm="1">
        <f t="array" ref="CH53">INDEX($K:$P,ROW(),MATCH(CH$3,$K$2:$P$2,0))</f>
        <v>20</v>
      </c>
      <c r="CI53" s="143" cm="1">
        <f t="array" ref="CI53">INDEX($K:$P,ROW(),MATCH(CI$3,$K$2:$P$2,0))</f>
        <v>20</v>
      </c>
      <c r="CJ53" s="143" cm="1">
        <f t="array" ref="CJ53">INDEX($K:$P,ROW(),MATCH(CJ$3,$K$2:$P$2,0))</f>
        <v>20</v>
      </c>
      <c r="CK53" s="143" cm="1">
        <f t="array" ref="CK53">INDEX($K:$P,ROW(),MATCH(CK$3,$K$2:$P$2,0))</f>
        <v>20</v>
      </c>
      <c r="CL53" s="143" cm="1">
        <f t="array" ref="CL53">INDEX($K:$P,ROW(),MATCH(CL$3,$K$2:$P$2,0))</f>
        <v>20</v>
      </c>
    </row>
    <row r="54" spans="2:90" x14ac:dyDescent="0.4">
      <c r="B54" s="123" t="str">
        <f>"Revenue - "&amp;B56</f>
        <v>Revenue - Pools</v>
      </c>
      <c r="C54" t="s">
        <v>198</v>
      </c>
      <c r="D54" t="s">
        <v>1007</v>
      </c>
      <c r="E54" s="8" t="str">
        <f t="shared" si="10"/>
        <v>54 SUBCLIENT-PV</v>
      </c>
      <c r="H54" s="27"/>
      <c r="I54" s="78"/>
      <c r="J54" s="78"/>
      <c r="K54" s="63">
        <f t="shared" ref="K54:P54" ca="1" si="26">SUMIF($3:$3,K$2,54:54)</f>
        <v>1530555555.5555553</v>
      </c>
      <c r="L54" s="63">
        <f t="shared" ca="1" si="26"/>
        <v>6079999999.9999971</v>
      </c>
      <c r="M54" s="63">
        <f t="shared" ca="1" si="26"/>
        <v>15200000000</v>
      </c>
      <c r="N54" s="63">
        <f t="shared" ca="1" si="26"/>
        <v>33440000000.000004</v>
      </c>
      <c r="O54" s="63">
        <f t="shared" ca="1" si="26"/>
        <v>69920000000.000015</v>
      </c>
      <c r="P54" s="63">
        <f t="shared" ca="1" si="26"/>
        <v>142880000000.00003</v>
      </c>
      <c r="R54" s="115"/>
      <c r="S54" s="144">
        <f ca="1">S53*AVERAGE(S50,R50)</f>
        <v>21111111.111111116</v>
      </c>
      <c r="T54" s="144">
        <f t="shared" ref="T54:CE54" ca="1" si="27">T53*AVERAGE(T50,S50)</f>
        <v>31666666.666666672</v>
      </c>
      <c r="U54" s="144">
        <f t="shared" ca="1" si="27"/>
        <v>52777777.777777791</v>
      </c>
      <c r="V54" s="144">
        <f t="shared" ca="1" si="27"/>
        <v>73888888.888888896</v>
      </c>
      <c r="W54" s="144">
        <f t="shared" ca="1" si="27"/>
        <v>95000000.000000015</v>
      </c>
      <c r="X54" s="144">
        <f t="shared" ca="1" si="27"/>
        <v>116111111.11111113</v>
      </c>
      <c r="Y54" s="144">
        <f t="shared" ca="1" si="27"/>
        <v>137222222.22222227</v>
      </c>
      <c r="Z54" s="144">
        <f t="shared" ca="1" si="27"/>
        <v>158333333.33333337</v>
      </c>
      <c r="AA54" s="144">
        <f t="shared" ca="1" si="27"/>
        <v>179444444.44444448</v>
      </c>
      <c r="AB54" s="144">
        <f t="shared" ca="1" si="27"/>
        <v>200555555.55555552</v>
      </c>
      <c r="AC54" s="144">
        <f t="shared" ca="1" si="27"/>
        <v>221666666.66666663</v>
      </c>
      <c r="AD54" s="144">
        <f t="shared" ca="1" si="27"/>
        <v>242777777.77777776</v>
      </c>
      <c r="AE54" s="144">
        <f t="shared" ca="1" si="27"/>
        <v>274444444.44444442</v>
      </c>
      <c r="AF54" s="144">
        <f t="shared" ca="1" si="27"/>
        <v>316666666.66666663</v>
      </c>
      <c r="AG54" s="144">
        <f t="shared" ca="1" si="27"/>
        <v>358888888.88888884</v>
      </c>
      <c r="AH54" s="144">
        <f t="shared" ca="1" si="27"/>
        <v>401111111.11111099</v>
      </c>
      <c r="AI54" s="144">
        <f t="shared" ca="1" si="27"/>
        <v>443333333.33333313</v>
      </c>
      <c r="AJ54" s="144">
        <f t="shared" ca="1" si="27"/>
        <v>485555555.55555534</v>
      </c>
      <c r="AK54" s="144">
        <f t="shared" ca="1" si="27"/>
        <v>527777777.77777755</v>
      </c>
      <c r="AL54" s="144">
        <f t="shared" ca="1" si="27"/>
        <v>569999999.99999976</v>
      </c>
      <c r="AM54" s="144">
        <f t="shared" ca="1" si="27"/>
        <v>612222222.22222197</v>
      </c>
      <c r="AN54" s="144">
        <f t="shared" ca="1" si="27"/>
        <v>654444444.4444443</v>
      </c>
      <c r="AO54" s="144">
        <f t="shared" ca="1" si="27"/>
        <v>696666666.66666651</v>
      </c>
      <c r="AP54" s="144">
        <f t="shared" ca="1" si="27"/>
        <v>738888888.8888886</v>
      </c>
      <c r="AQ54" s="144">
        <f t="shared" ca="1" si="27"/>
        <v>802222222.22222209</v>
      </c>
      <c r="AR54" s="144">
        <f t="shared" ca="1" si="27"/>
        <v>886666666.66666651</v>
      </c>
      <c r="AS54" s="144">
        <f t="shared" ca="1" si="27"/>
        <v>971111111.11111069</v>
      </c>
      <c r="AT54" s="144">
        <f t="shared" ca="1" si="27"/>
        <v>1055555555.5555552</v>
      </c>
      <c r="AU54" s="144">
        <f t="shared" ca="1" si="27"/>
        <v>1139999999.9999998</v>
      </c>
      <c r="AV54" s="144">
        <f t="shared" ca="1" si="27"/>
        <v>1224444444.4444444</v>
      </c>
      <c r="AW54" s="144">
        <f t="shared" ca="1" si="27"/>
        <v>1308888888.8888888</v>
      </c>
      <c r="AX54" s="144">
        <f t="shared" ca="1" si="27"/>
        <v>1393333333.333333</v>
      </c>
      <c r="AY54" s="144">
        <f t="shared" ca="1" si="27"/>
        <v>1477777777.7777779</v>
      </c>
      <c r="AZ54" s="144">
        <f t="shared" ca="1" si="27"/>
        <v>1562222222.2222221</v>
      </c>
      <c r="BA54" s="144">
        <f t="shared" ca="1" si="27"/>
        <v>1646666666.666667</v>
      </c>
      <c r="BB54" s="144">
        <f t="shared" ca="1" si="27"/>
        <v>1731111111.1111112</v>
      </c>
      <c r="BC54" s="144">
        <f t="shared" ca="1" si="27"/>
        <v>1857777777.7777779</v>
      </c>
      <c r="BD54" s="144">
        <f t="shared" ca="1" si="27"/>
        <v>2026666666.666667</v>
      </c>
      <c r="BE54" s="144">
        <f t="shared" ca="1" si="27"/>
        <v>2195555555.5555553</v>
      </c>
      <c r="BF54" s="144">
        <f t="shared" ca="1" si="27"/>
        <v>2364444444.4444447</v>
      </c>
      <c r="BG54" s="144">
        <f t="shared" ca="1" si="27"/>
        <v>2533333333.3333335</v>
      </c>
      <c r="BH54" s="144">
        <f t="shared" ca="1" si="27"/>
        <v>2702222222.2222223</v>
      </c>
      <c r="BI54" s="144">
        <f t="shared" ca="1" si="27"/>
        <v>2871111111.1111116</v>
      </c>
      <c r="BJ54" s="144">
        <f t="shared" ca="1" si="27"/>
        <v>3040000000</v>
      </c>
      <c r="BK54" s="144">
        <f t="shared" ca="1" si="27"/>
        <v>3208888888.8888893</v>
      </c>
      <c r="BL54" s="144">
        <f t="shared" ca="1" si="27"/>
        <v>3377777777.7777777</v>
      </c>
      <c r="BM54" s="144">
        <f t="shared" ca="1" si="27"/>
        <v>3546666666.6666675</v>
      </c>
      <c r="BN54" s="144">
        <f t="shared" ca="1" si="27"/>
        <v>3715555555.5555563</v>
      </c>
      <c r="BO54" s="144">
        <f t="shared" ca="1" si="27"/>
        <v>3968888888.8888893</v>
      </c>
      <c r="BP54" s="144">
        <f t="shared" ca="1" si="27"/>
        <v>4306666666.6666679</v>
      </c>
      <c r="BQ54" s="144">
        <f t="shared" ca="1" si="27"/>
        <v>4644444444.4444447</v>
      </c>
      <c r="BR54" s="144">
        <f t="shared" ca="1" si="27"/>
        <v>4982222222.2222223</v>
      </c>
      <c r="BS54" s="144">
        <f t="shared" ca="1" si="27"/>
        <v>5320000000.000001</v>
      </c>
      <c r="BT54" s="144">
        <f t="shared" ca="1" si="27"/>
        <v>5657777777.7777786</v>
      </c>
      <c r="BU54" s="144">
        <f t="shared" ca="1" si="27"/>
        <v>5995555555.5555553</v>
      </c>
      <c r="BV54" s="144">
        <f t="shared" ca="1" si="27"/>
        <v>6333333333.3333349</v>
      </c>
      <c r="BW54" s="144">
        <f t="shared" ca="1" si="27"/>
        <v>6671111111.1111126</v>
      </c>
      <c r="BX54" s="144">
        <f t="shared" ca="1" si="27"/>
        <v>7008888888.8888912</v>
      </c>
      <c r="BY54" s="144">
        <f t="shared" ca="1" si="27"/>
        <v>7346666666.6666698</v>
      </c>
      <c r="BZ54" s="144">
        <f t="shared" ca="1" si="27"/>
        <v>7684444444.4444466</v>
      </c>
      <c r="CA54" s="144">
        <f t="shared" ca="1" si="27"/>
        <v>8191111111.1111145</v>
      </c>
      <c r="CB54" s="144">
        <f t="shared" ca="1" si="27"/>
        <v>8866666666.6666698</v>
      </c>
      <c r="CC54" s="144">
        <f t="shared" ca="1" si="27"/>
        <v>9542222222.2222252</v>
      </c>
      <c r="CD54" s="144">
        <f t="shared" ca="1" si="27"/>
        <v>10217777777.777782</v>
      </c>
      <c r="CE54" s="144">
        <f t="shared" ca="1" si="27"/>
        <v>10893333333.333338</v>
      </c>
      <c r="CF54" s="144">
        <f t="shared" ref="CF54:CL54" ca="1" si="28">CF53*AVERAGE(CF50,CE50)</f>
        <v>11568888888.888893</v>
      </c>
      <c r="CG54" s="144">
        <f t="shared" ca="1" si="28"/>
        <v>12244444444.44445</v>
      </c>
      <c r="CH54" s="144">
        <f t="shared" ca="1" si="28"/>
        <v>12920000000.000004</v>
      </c>
      <c r="CI54" s="144">
        <f t="shared" ca="1" si="28"/>
        <v>13595555555.555563</v>
      </c>
      <c r="CJ54" s="144">
        <f t="shared" ca="1" si="28"/>
        <v>14271111111.111116</v>
      </c>
      <c r="CK54" s="144">
        <f t="shared" ca="1" si="28"/>
        <v>14946666666.666676</v>
      </c>
      <c r="CL54" s="144">
        <f t="shared" ca="1" si="28"/>
        <v>15622222222.222229</v>
      </c>
    </row>
    <row r="55" spans="2:90" x14ac:dyDescent="0.4">
      <c r="B55" s="123"/>
      <c r="D55" t="s">
        <v>1007</v>
      </c>
      <c r="E55" s="8" t="str">
        <f t="shared" si="10"/>
        <v>55 SUBCLIENT-PV</v>
      </c>
      <c r="H55" s="27"/>
      <c r="I55" s="78"/>
      <c r="J55" s="78"/>
      <c r="K55" s="28"/>
      <c r="L55" s="28"/>
      <c r="M55" s="28"/>
      <c r="N55" s="28"/>
      <c r="O55" s="28"/>
      <c r="P55" s="28"/>
      <c r="R55" s="33"/>
      <c r="S55" s="77"/>
      <c r="T55" s="77"/>
      <c r="U55" s="77"/>
      <c r="V55" s="77"/>
      <c r="W55" s="77"/>
      <c r="X55" s="77"/>
      <c r="Y55" s="77"/>
      <c r="Z55" s="77"/>
      <c r="AA55" s="77"/>
      <c r="AB55" s="77"/>
      <c r="AC55" s="77"/>
      <c r="AD55" s="77"/>
      <c r="AE55" s="77"/>
      <c r="AF55" s="77"/>
      <c r="AG55" s="77"/>
      <c r="AH55" s="77"/>
      <c r="AI55" s="77"/>
      <c r="AJ55" s="77"/>
      <c r="AK55" s="77"/>
      <c r="AL55" s="77"/>
      <c r="AM55" s="77"/>
      <c r="AN55" s="77"/>
      <c r="AO55" s="77"/>
      <c r="AP55" s="77"/>
      <c r="AQ55" s="77"/>
      <c r="AR55" s="77"/>
      <c r="AS55" s="77"/>
      <c r="AT55" s="77"/>
      <c r="AU55" s="77"/>
      <c r="AV55" s="77"/>
      <c r="AW55" s="77"/>
      <c r="AX55" s="77"/>
      <c r="AY55" s="77"/>
      <c r="AZ55" s="77"/>
      <c r="BA55" s="77"/>
      <c r="BB55" s="77"/>
      <c r="BC55" s="77"/>
      <c r="BD55" s="77"/>
      <c r="BE55" s="77"/>
      <c r="BF55" s="77"/>
      <c r="BG55" s="77"/>
      <c r="BH55" s="77"/>
      <c r="BI55" s="77"/>
      <c r="BJ55" s="77"/>
      <c r="BK55" s="77"/>
      <c r="BL55" s="77"/>
      <c r="BM55" s="77"/>
      <c r="BN55" s="77"/>
      <c r="BO55" s="77"/>
      <c r="BP55" s="77"/>
      <c r="BQ55" s="77"/>
      <c r="BR55" s="77"/>
      <c r="BS55" s="77"/>
      <c r="BT55" s="77"/>
      <c r="BU55" s="77"/>
      <c r="BV55" s="77"/>
      <c r="BW55" s="77"/>
      <c r="BX55" s="77"/>
      <c r="BY55" s="77"/>
      <c r="BZ55" s="77"/>
      <c r="CA55" s="77"/>
      <c r="CB55" s="77"/>
      <c r="CC55" s="77"/>
      <c r="CD55" s="77"/>
      <c r="CE55" s="77"/>
      <c r="CF55" s="77"/>
      <c r="CG55" s="77"/>
      <c r="CH55" s="77"/>
      <c r="CI55" s="77"/>
      <c r="CJ55" s="77"/>
      <c r="CK55" s="77"/>
      <c r="CL55" s="77"/>
    </row>
    <row r="56" spans="2:90" x14ac:dyDescent="0.4">
      <c r="B56" s="8" t="str">
        <f>B29</f>
        <v>Pools</v>
      </c>
      <c r="D56" t="s">
        <v>1007</v>
      </c>
      <c r="E56" s="8" t="str">
        <f t="shared" si="10"/>
        <v>56 SUBCLIENT-PV</v>
      </c>
      <c r="G56" t="s">
        <v>332</v>
      </c>
      <c r="S56" s="72"/>
      <c r="T56" s="72"/>
      <c r="U56" s="72"/>
      <c r="V56" s="72"/>
      <c r="W56" s="72"/>
      <c r="X56" s="72"/>
      <c r="Y56" s="72"/>
      <c r="Z56" s="72"/>
      <c r="AA56" s="72"/>
      <c r="AB56" s="72"/>
      <c r="AC56" s="72"/>
      <c r="AD56" s="72"/>
      <c r="AE56" s="72"/>
      <c r="AF56" s="72"/>
      <c r="AG56" s="72"/>
      <c r="AH56" s="72"/>
      <c r="AI56" s="72"/>
      <c r="AJ56" s="72"/>
      <c r="AK56" s="72"/>
      <c r="AL56" s="72"/>
      <c r="AM56" s="72"/>
      <c r="AN56" s="72"/>
      <c r="AO56" s="72"/>
      <c r="AP56" s="72"/>
      <c r="AQ56" s="72"/>
      <c r="AR56" s="72"/>
      <c r="AS56" s="72"/>
      <c r="AT56" s="72"/>
      <c r="AU56" s="72"/>
      <c r="AV56" s="72"/>
      <c r="AW56" s="72"/>
      <c r="AX56" s="72"/>
      <c r="AY56" s="72"/>
      <c r="AZ56" s="72"/>
      <c r="BA56" s="72"/>
      <c r="BB56" s="72"/>
      <c r="BC56" s="72"/>
      <c r="BD56" s="72"/>
      <c r="BE56" s="72"/>
      <c r="BF56" s="72"/>
      <c r="BG56" s="72"/>
      <c r="BH56" s="72"/>
      <c r="BI56" s="72"/>
      <c r="BJ56" s="72"/>
      <c r="BK56" s="72"/>
      <c r="BL56" s="72"/>
      <c r="BM56" s="72"/>
      <c r="BN56" s="72"/>
      <c r="BO56" s="72"/>
      <c r="BP56" s="72"/>
      <c r="BQ56" s="72"/>
      <c r="BR56" s="72"/>
      <c r="BS56" s="72"/>
      <c r="BT56" s="72"/>
      <c r="BU56" s="72"/>
      <c r="BV56" s="72"/>
      <c r="BW56" s="72"/>
      <c r="BX56" s="72"/>
      <c r="BY56" s="72"/>
      <c r="BZ56" s="72"/>
      <c r="CA56" s="72"/>
      <c r="CB56" s="72"/>
      <c r="CC56" s="72"/>
      <c r="CD56" s="72"/>
      <c r="CE56" s="72"/>
      <c r="CF56" s="72"/>
      <c r="CG56" s="72"/>
      <c r="CH56" s="72"/>
      <c r="CI56" s="72"/>
      <c r="CJ56" s="72"/>
      <c r="CK56" s="72"/>
      <c r="CL56" s="72"/>
    </row>
    <row r="57" spans="2:90" x14ac:dyDescent="0.4">
      <c r="B57" s="235" t="str">
        <f>IFERROR(SUBSTITUTE(B37,":",""),"no unit")</f>
        <v>pool</v>
      </c>
      <c r="D57" t="s">
        <v>1007</v>
      </c>
      <c r="E57" s="8" t="str">
        <f t="shared" si="10"/>
        <v>57 SUBCLIENT-PV</v>
      </c>
      <c r="G57" t="s">
        <v>332</v>
      </c>
      <c r="S57" s="72"/>
      <c r="T57" s="72"/>
      <c r="U57" s="72"/>
      <c r="V57" s="72"/>
      <c r="W57" s="72"/>
      <c r="X57" s="72"/>
      <c r="Y57" s="72"/>
      <c r="Z57" s="72"/>
      <c r="AA57" s="72"/>
      <c r="AB57" s="72"/>
      <c r="AC57" s="72"/>
      <c r="AD57" s="72"/>
      <c r="AE57" s="72"/>
      <c r="AF57" s="72"/>
      <c r="AG57" s="72"/>
      <c r="AH57" s="72"/>
      <c r="AI57" s="72"/>
      <c r="AJ57" s="72"/>
      <c r="AK57" s="72"/>
      <c r="AL57" s="72"/>
      <c r="AM57" s="72"/>
      <c r="AN57" s="72"/>
      <c r="AO57" s="72"/>
      <c r="AP57" s="72"/>
      <c r="AQ57" s="72"/>
      <c r="AR57" s="72"/>
      <c r="AS57" s="72"/>
      <c r="AT57" s="72"/>
      <c r="AU57" s="72"/>
      <c r="AV57" s="72"/>
      <c r="AW57" s="72"/>
      <c r="AX57" s="72"/>
      <c r="AY57" s="72"/>
      <c r="AZ57" s="72"/>
      <c r="BA57" s="72"/>
      <c r="BB57" s="72"/>
      <c r="BC57" s="72"/>
      <c r="BD57" s="72"/>
      <c r="BE57" s="72"/>
      <c r="BF57" s="72"/>
      <c r="BG57" s="72"/>
      <c r="BH57" s="72"/>
      <c r="BI57" s="72"/>
      <c r="BJ57" s="72"/>
      <c r="BK57" s="72"/>
      <c r="BL57" s="72"/>
      <c r="BM57" s="72"/>
      <c r="BN57" s="72"/>
      <c r="BO57" s="72"/>
      <c r="BP57" s="72"/>
      <c r="BQ57" s="72"/>
      <c r="BR57" s="72"/>
      <c r="BS57" s="72"/>
      <c r="BT57" s="72"/>
      <c r="BU57" s="72"/>
      <c r="BV57" s="72"/>
      <c r="BW57" s="72"/>
      <c r="BX57" s="72"/>
      <c r="BY57" s="72"/>
      <c r="BZ57" s="72"/>
      <c r="CA57" s="72"/>
      <c r="CB57" s="72"/>
      <c r="CC57" s="72"/>
      <c r="CD57" s="72"/>
      <c r="CE57" s="72"/>
      <c r="CF57" s="72"/>
      <c r="CG57" s="72"/>
      <c r="CH57" s="72"/>
      <c r="CI57" s="72"/>
      <c r="CJ57" s="72"/>
      <c r="CK57" s="72"/>
      <c r="CL57" s="72"/>
    </row>
    <row r="58" spans="2:90" x14ac:dyDescent="0.4">
      <c r="B58" s="8" t="str">
        <f t="shared" ref="B58:B63" si="29">B31</f>
        <v>Primary revenue driver</v>
      </c>
      <c r="D58" t="s">
        <v>1007</v>
      </c>
      <c r="E58" s="8" t="str">
        <f t="shared" si="10"/>
        <v>58 SUBCLIENT-PV</v>
      </c>
      <c r="G58" t="s">
        <v>332</v>
      </c>
      <c r="K58" s="53"/>
      <c r="L58" s="53"/>
      <c r="M58" s="53"/>
      <c r="N58" s="53"/>
      <c r="O58" s="53"/>
      <c r="P58" s="53"/>
      <c r="R58" s="24"/>
      <c r="S58" s="199" t="str">
        <f t="shared" ref="S58:CD58" si="30">ADDRESS(ROW(S54),COLUMN(S54))</f>
        <v>$S$54</v>
      </c>
      <c r="T58" s="199" t="str">
        <f t="shared" si="30"/>
        <v>$T$54</v>
      </c>
      <c r="U58" s="199" t="str">
        <f t="shared" si="30"/>
        <v>$U$54</v>
      </c>
      <c r="V58" s="199" t="str">
        <f t="shared" si="30"/>
        <v>$V$54</v>
      </c>
      <c r="W58" s="199" t="str">
        <f t="shared" si="30"/>
        <v>$W$54</v>
      </c>
      <c r="X58" s="199" t="str">
        <f t="shared" si="30"/>
        <v>$X$54</v>
      </c>
      <c r="Y58" s="199" t="str">
        <f t="shared" si="30"/>
        <v>$Y$54</v>
      </c>
      <c r="Z58" s="199" t="str">
        <f t="shared" si="30"/>
        <v>$Z$54</v>
      </c>
      <c r="AA58" s="199" t="str">
        <f t="shared" si="30"/>
        <v>$AA$54</v>
      </c>
      <c r="AB58" s="199" t="str">
        <f t="shared" si="30"/>
        <v>$AB$54</v>
      </c>
      <c r="AC58" s="199" t="str">
        <f t="shared" si="30"/>
        <v>$AC$54</v>
      </c>
      <c r="AD58" s="199" t="str">
        <f t="shared" si="30"/>
        <v>$AD$54</v>
      </c>
      <c r="AE58" s="199" t="str">
        <f t="shared" si="30"/>
        <v>$AE$54</v>
      </c>
      <c r="AF58" s="199" t="str">
        <f t="shared" si="30"/>
        <v>$AF$54</v>
      </c>
      <c r="AG58" s="199" t="str">
        <f t="shared" si="30"/>
        <v>$AG$54</v>
      </c>
      <c r="AH58" s="199" t="str">
        <f t="shared" si="30"/>
        <v>$AH$54</v>
      </c>
      <c r="AI58" s="199" t="str">
        <f t="shared" si="30"/>
        <v>$AI$54</v>
      </c>
      <c r="AJ58" s="199" t="str">
        <f t="shared" si="30"/>
        <v>$AJ$54</v>
      </c>
      <c r="AK58" s="199" t="str">
        <f t="shared" si="30"/>
        <v>$AK$54</v>
      </c>
      <c r="AL58" s="199" t="str">
        <f t="shared" si="30"/>
        <v>$AL$54</v>
      </c>
      <c r="AM58" s="199" t="str">
        <f t="shared" si="30"/>
        <v>$AM$54</v>
      </c>
      <c r="AN58" s="199" t="str">
        <f t="shared" si="30"/>
        <v>$AN$54</v>
      </c>
      <c r="AO58" s="199" t="str">
        <f t="shared" si="30"/>
        <v>$AO$54</v>
      </c>
      <c r="AP58" s="199" t="str">
        <f t="shared" si="30"/>
        <v>$AP$54</v>
      </c>
      <c r="AQ58" s="199" t="str">
        <f t="shared" si="30"/>
        <v>$AQ$54</v>
      </c>
      <c r="AR58" s="199" t="str">
        <f t="shared" si="30"/>
        <v>$AR$54</v>
      </c>
      <c r="AS58" s="199" t="str">
        <f t="shared" si="30"/>
        <v>$AS$54</v>
      </c>
      <c r="AT58" s="199" t="str">
        <f t="shared" si="30"/>
        <v>$AT$54</v>
      </c>
      <c r="AU58" s="199" t="str">
        <f t="shared" si="30"/>
        <v>$AU$54</v>
      </c>
      <c r="AV58" s="199" t="str">
        <f t="shared" si="30"/>
        <v>$AV$54</v>
      </c>
      <c r="AW58" s="199" t="str">
        <f t="shared" si="30"/>
        <v>$AW$54</v>
      </c>
      <c r="AX58" s="199" t="str">
        <f t="shared" si="30"/>
        <v>$AX$54</v>
      </c>
      <c r="AY58" s="199" t="str">
        <f t="shared" si="30"/>
        <v>$AY$54</v>
      </c>
      <c r="AZ58" s="199" t="str">
        <f t="shared" si="30"/>
        <v>$AZ$54</v>
      </c>
      <c r="BA58" s="199" t="str">
        <f t="shared" si="30"/>
        <v>$BA$54</v>
      </c>
      <c r="BB58" s="199" t="str">
        <f t="shared" si="30"/>
        <v>$BB$54</v>
      </c>
      <c r="BC58" s="199" t="str">
        <f t="shared" si="30"/>
        <v>$BC$54</v>
      </c>
      <c r="BD58" s="199" t="str">
        <f t="shared" si="30"/>
        <v>$BD$54</v>
      </c>
      <c r="BE58" s="199" t="str">
        <f t="shared" si="30"/>
        <v>$BE$54</v>
      </c>
      <c r="BF58" s="199" t="str">
        <f t="shared" si="30"/>
        <v>$BF$54</v>
      </c>
      <c r="BG58" s="199" t="str">
        <f t="shared" si="30"/>
        <v>$BG$54</v>
      </c>
      <c r="BH58" s="199" t="str">
        <f t="shared" si="30"/>
        <v>$BH$54</v>
      </c>
      <c r="BI58" s="199" t="str">
        <f t="shared" si="30"/>
        <v>$BI$54</v>
      </c>
      <c r="BJ58" s="199" t="str">
        <f t="shared" si="30"/>
        <v>$BJ$54</v>
      </c>
      <c r="BK58" s="199" t="str">
        <f t="shared" si="30"/>
        <v>$BK$54</v>
      </c>
      <c r="BL58" s="199" t="str">
        <f t="shared" si="30"/>
        <v>$BL$54</v>
      </c>
      <c r="BM58" s="199" t="str">
        <f t="shared" si="30"/>
        <v>$BM$54</v>
      </c>
      <c r="BN58" s="199" t="str">
        <f t="shared" si="30"/>
        <v>$BN$54</v>
      </c>
      <c r="BO58" s="199" t="str">
        <f t="shared" si="30"/>
        <v>$BO$54</v>
      </c>
      <c r="BP58" s="199" t="str">
        <f t="shared" si="30"/>
        <v>$BP$54</v>
      </c>
      <c r="BQ58" s="199" t="str">
        <f t="shared" si="30"/>
        <v>$BQ$54</v>
      </c>
      <c r="BR58" s="199" t="str">
        <f t="shared" si="30"/>
        <v>$BR$54</v>
      </c>
      <c r="BS58" s="199" t="str">
        <f t="shared" si="30"/>
        <v>$BS$54</v>
      </c>
      <c r="BT58" s="199" t="str">
        <f t="shared" si="30"/>
        <v>$BT$54</v>
      </c>
      <c r="BU58" s="199" t="str">
        <f t="shared" si="30"/>
        <v>$BU$54</v>
      </c>
      <c r="BV58" s="199" t="str">
        <f t="shared" si="30"/>
        <v>$BV$54</v>
      </c>
      <c r="BW58" s="199" t="str">
        <f t="shared" si="30"/>
        <v>$BW$54</v>
      </c>
      <c r="BX58" s="199" t="str">
        <f t="shared" si="30"/>
        <v>$BX$54</v>
      </c>
      <c r="BY58" s="199" t="str">
        <f t="shared" si="30"/>
        <v>$BY$54</v>
      </c>
      <c r="BZ58" s="199" t="str">
        <f t="shared" si="30"/>
        <v>$BZ$54</v>
      </c>
      <c r="CA58" s="199" t="str">
        <f t="shared" si="30"/>
        <v>$CA$54</v>
      </c>
      <c r="CB58" s="199" t="str">
        <f t="shared" si="30"/>
        <v>$CB$54</v>
      </c>
      <c r="CC58" s="199" t="str">
        <f t="shared" si="30"/>
        <v>$CC$54</v>
      </c>
      <c r="CD58" s="199" t="str">
        <f t="shared" si="30"/>
        <v>$CD$54</v>
      </c>
      <c r="CE58" s="199" t="str">
        <f t="shared" ref="CE58:CL58" si="31">ADDRESS(ROW(CE54),COLUMN(CE54))</f>
        <v>$CE$54</v>
      </c>
      <c r="CF58" s="199" t="str">
        <f t="shared" si="31"/>
        <v>$CF$54</v>
      </c>
      <c r="CG58" s="199" t="str">
        <f t="shared" si="31"/>
        <v>$CG$54</v>
      </c>
      <c r="CH58" s="199" t="str">
        <f t="shared" si="31"/>
        <v>$CH$54</v>
      </c>
      <c r="CI58" s="199" t="str">
        <f t="shared" si="31"/>
        <v>$CI$54</v>
      </c>
      <c r="CJ58" s="199" t="str">
        <f t="shared" si="31"/>
        <v>$CJ$54</v>
      </c>
      <c r="CK58" s="199" t="str">
        <f t="shared" si="31"/>
        <v>$CK$54</v>
      </c>
      <c r="CL58" s="199" t="str">
        <f t="shared" si="31"/>
        <v>$CL$54</v>
      </c>
    </row>
    <row r="59" spans="2:90" x14ac:dyDescent="0.4">
      <c r="B59" s="8" t="str">
        <f t="shared" si="29"/>
        <v>Primary volume driver</v>
      </c>
      <c r="D59" t="s">
        <v>1007</v>
      </c>
      <c r="E59" s="8" t="str">
        <f t="shared" si="10"/>
        <v>59 SUBCLIENT-PV</v>
      </c>
      <c r="G59" t="s">
        <v>332</v>
      </c>
      <c r="H59" s="12"/>
      <c r="I59" s="60"/>
      <c r="J59" s="60"/>
      <c r="K59" s="34"/>
      <c r="L59" s="34"/>
      <c r="M59" s="34"/>
      <c r="N59" s="34"/>
      <c r="O59" s="34"/>
      <c r="P59" s="34"/>
      <c r="R59" s="15"/>
      <c r="S59" s="76" t="str">
        <f t="shared" ref="S59:CD59" si="32">S32</f>
        <v>S$28</v>
      </c>
      <c r="T59" s="76" t="str">
        <f t="shared" si="32"/>
        <v>T$28</v>
      </c>
      <c r="U59" s="76" t="str">
        <f t="shared" si="32"/>
        <v>U$28</v>
      </c>
      <c r="V59" s="76" t="str">
        <f t="shared" si="32"/>
        <v>V$28</v>
      </c>
      <c r="W59" s="76" t="str">
        <f t="shared" si="32"/>
        <v>W$28</v>
      </c>
      <c r="X59" s="76" t="str">
        <f t="shared" si="32"/>
        <v>X$28</v>
      </c>
      <c r="Y59" s="76" t="str">
        <f t="shared" si="32"/>
        <v>Y$28</v>
      </c>
      <c r="Z59" s="76" t="str">
        <f t="shared" si="32"/>
        <v>Z$28</v>
      </c>
      <c r="AA59" s="76" t="str">
        <f t="shared" si="32"/>
        <v>AA$28</v>
      </c>
      <c r="AB59" s="76" t="str">
        <f t="shared" si="32"/>
        <v>AB$28</v>
      </c>
      <c r="AC59" s="76" t="str">
        <f t="shared" si="32"/>
        <v>AC$28</v>
      </c>
      <c r="AD59" s="76" t="str">
        <f t="shared" si="32"/>
        <v>AD$28</v>
      </c>
      <c r="AE59" s="76" t="str">
        <f t="shared" si="32"/>
        <v>AE$28</v>
      </c>
      <c r="AF59" s="76" t="str">
        <f t="shared" si="32"/>
        <v>AF$28</v>
      </c>
      <c r="AG59" s="76" t="str">
        <f t="shared" si="32"/>
        <v>AG$28</v>
      </c>
      <c r="AH59" s="76" t="str">
        <f t="shared" si="32"/>
        <v>AH$28</v>
      </c>
      <c r="AI59" s="76" t="str">
        <f t="shared" si="32"/>
        <v>AI$28</v>
      </c>
      <c r="AJ59" s="76" t="str">
        <f t="shared" si="32"/>
        <v>AJ$28</v>
      </c>
      <c r="AK59" s="76" t="str">
        <f t="shared" si="32"/>
        <v>AK$28</v>
      </c>
      <c r="AL59" s="76" t="str">
        <f t="shared" si="32"/>
        <v>AL$28</v>
      </c>
      <c r="AM59" s="76" t="str">
        <f t="shared" si="32"/>
        <v>AM$28</v>
      </c>
      <c r="AN59" s="76" t="str">
        <f t="shared" si="32"/>
        <v>AN$28</v>
      </c>
      <c r="AO59" s="76" t="str">
        <f t="shared" si="32"/>
        <v>AO$28</v>
      </c>
      <c r="AP59" s="76" t="str">
        <f t="shared" si="32"/>
        <v>AP$28</v>
      </c>
      <c r="AQ59" s="76" t="str">
        <f t="shared" si="32"/>
        <v>AQ$28</v>
      </c>
      <c r="AR59" s="76" t="str">
        <f t="shared" si="32"/>
        <v>AR$28</v>
      </c>
      <c r="AS59" s="76" t="str">
        <f t="shared" si="32"/>
        <v>AS$28</v>
      </c>
      <c r="AT59" s="76" t="str">
        <f t="shared" si="32"/>
        <v>AT$28</v>
      </c>
      <c r="AU59" s="76" t="str">
        <f t="shared" si="32"/>
        <v>AU$28</v>
      </c>
      <c r="AV59" s="76" t="str">
        <f t="shared" si="32"/>
        <v>AV$28</v>
      </c>
      <c r="AW59" s="76" t="str">
        <f t="shared" si="32"/>
        <v>AW$28</v>
      </c>
      <c r="AX59" s="76" t="str">
        <f t="shared" si="32"/>
        <v>AX$28</v>
      </c>
      <c r="AY59" s="76" t="str">
        <f t="shared" si="32"/>
        <v>AY$28</v>
      </c>
      <c r="AZ59" s="76" t="str">
        <f t="shared" si="32"/>
        <v>AZ$28</v>
      </c>
      <c r="BA59" s="76" t="str">
        <f t="shared" si="32"/>
        <v>BA$28</v>
      </c>
      <c r="BB59" s="76" t="str">
        <f t="shared" si="32"/>
        <v>BB$28</v>
      </c>
      <c r="BC59" s="76" t="str">
        <f t="shared" si="32"/>
        <v>BC$28</v>
      </c>
      <c r="BD59" s="76" t="str">
        <f t="shared" si="32"/>
        <v>BD$28</v>
      </c>
      <c r="BE59" s="76" t="str">
        <f t="shared" si="32"/>
        <v>BE$28</v>
      </c>
      <c r="BF59" s="76" t="str">
        <f t="shared" si="32"/>
        <v>BF$28</v>
      </c>
      <c r="BG59" s="76" t="str">
        <f t="shared" si="32"/>
        <v>BG$28</v>
      </c>
      <c r="BH59" s="76" t="str">
        <f t="shared" si="32"/>
        <v>BH$28</v>
      </c>
      <c r="BI59" s="76" t="str">
        <f t="shared" si="32"/>
        <v>BI$28</v>
      </c>
      <c r="BJ59" s="76" t="str">
        <f t="shared" si="32"/>
        <v>BJ$28</v>
      </c>
      <c r="BK59" s="76" t="str">
        <f t="shared" si="32"/>
        <v>BK$28</v>
      </c>
      <c r="BL59" s="76" t="str">
        <f t="shared" si="32"/>
        <v>BL$28</v>
      </c>
      <c r="BM59" s="76" t="str">
        <f t="shared" si="32"/>
        <v>BM$28</v>
      </c>
      <c r="BN59" s="76" t="str">
        <f t="shared" si="32"/>
        <v>BN$28</v>
      </c>
      <c r="BO59" s="76" t="str">
        <f t="shared" si="32"/>
        <v>BO$28</v>
      </c>
      <c r="BP59" s="76" t="str">
        <f t="shared" si="32"/>
        <v>BP$28</v>
      </c>
      <c r="BQ59" s="76" t="str">
        <f t="shared" si="32"/>
        <v>BQ$28</v>
      </c>
      <c r="BR59" s="76" t="str">
        <f t="shared" si="32"/>
        <v>BR$28</v>
      </c>
      <c r="BS59" s="76" t="str">
        <f t="shared" si="32"/>
        <v>BS$28</v>
      </c>
      <c r="BT59" s="76" t="str">
        <f t="shared" si="32"/>
        <v>BT$28</v>
      </c>
      <c r="BU59" s="76" t="str">
        <f t="shared" si="32"/>
        <v>BU$28</v>
      </c>
      <c r="BV59" s="76" t="str">
        <f t="shared" si="32"/>
        <v>BV$28</v>
      </c>
      <c r="BW59" s="76" t="str">
        <f t="shared" si="32"/>
        <v>BW$28</v>
      </c>
      <c r="BX59" s="76" t="str">
        <f t="shared" si="32"/>
        <v>BX$28</v>
      </c>
      <c r="BY59" s="76" t="str">
        <f t="shared" si="32"/>
        <v>BY$28</v>
      </c>
      <c r="BZ59" s="76" t="str">
        <f t="shared" si="32"/>
        <v>BZ$28</v>
      </c>
      <c r="CA59" s="76" t="str">
        <f t="shared" si="32"/>
        <v>CA$28</v>
      </c>
      <c r="CB59" s="76" t="str">
        <f t="shared" si="32"/>
        <v>CB$28</v>
      </c>
      <c r="CC59" s="76" t="str">
        <f t="shared" si="32"/>
        <v>CC$28</v>
      </c>
      <c r="CD59" s="76" t="str">
        <f t="shared" si="32"/>
        <v>CD$28</v>
      </c>
      <c r="CE59" s="76" t="str">
        <f t="shared" ref="CE59:CL59" si="33">CE32</f>
        <v>CE$28</v>
      </c>
      <c r="CF59" s="76" t="str">
        <f t="shared" si="33"/>
        <v>CF$28</v>
      </c>
      <c r="CG59" s="76" t="str">
        <f t="shared" si="33"/>
        <v>CG$28</v>
      </c>
      <c r="CH59" s="76" t="str">
        <f t="shared" si="33"/>
        <v>CH$28</v>
      </c>
      <c r="CI59" s="76" t="str">
        <f t="shared" si="33"/>
        <v>CI$28</v>
      </c>
      <c r="CJ59" s="76" t="str">
        <f t="shared" si="33"/>
        <v>CJ$28</v>
      </c>
      <c r="CK59" s="76" t="str">
        <f t="shared" si="33"/>
        <v>CK$28</v>
      </c>
      <c r="CL59" s="76" t="str">
        <f t="shared" si="33"/>
        <v>CL$28</v>
      </c>
    </row>
    <row r="60" spans="2:90" x14ac:dyDescent="0.4">
      <c r="B60" s="8" t="str">
        <f t="shared" si="29"/>
        <v>implant:</v>
      </c>
      <c r="D60" t="s">
        <v>1007</v>
      </c>
      <c r="E60" s="8" t="str">
        <f t="shared" si="10"/>
        <v>60 SUBCLIENT-PV</v>
      </c>
      <c r="G60" t="s">
        <v>332</v>
      </c>
      <c r="H60" s="12"/>
      <c r="I60" s="60"/>
      <c r="J60" s="60"/>
      <c r="K60" s="15"/>
      <c r="L60" s="15"/>
      <c r="M60" s="15"/>
      <c r="N60" s="15"/>
      <c r="O60" s="15"/>
      <c r="P60" s="15"/>
      <c r="R60" s="15"/>
      <c r="S60" s="76"/>
      <c r="T60" s="76"/>
      <c r="U60" s="76"/>
      <c r="V60" s="76"/>
      <c r="W60" s="76"/>
      <c r="X60" s="76"/>
      <c r="Y60" s="76"/>
      <c r="Z60" s="76"/>
      <c r="AA60" s="76"/>
      <c r="AB60" s="76"/>
      <c r="AC60" s="76"/>
      <c r="AD60" s="76"/>
      <c r="AE60" s="76"/>
      <c r="AF60" s="76"/>
      <c r="AG60" s="76"/>
      <c r="AH60" s="76"/>
      <c r="AI60" s="76"/>
      <c r="AJ60" s="76"/>
      <c r="AK60" s="76"/>
      <c r="AL60" s="76"/>
      <c r="AM60" s="76"/>
      <c r="AN60" s="76"/>
      <c r="AO60" s="76"/>
      <c r="AP60" s="76"/>
      <c r="AQ60" s="76"/>
      <c r="AR60" s="76"/>
      <c r="AS60" s="76"/>
      <c r="AT60" s="76"/>
      <c r="AU60" s="76"/>
      <c r="AV60" s="76"/>
      <c r="AW60" s="76"/>
      <c r="AX60" s="76"/>
      <c r="AY60" s="76"/>
      <c r="AZ60" s="76"/>
      <c r="BA60" s="76"/>
      <c r="BB60" s="76"/>
      <c r="BC60" s="76"/>
      <c r="BD60" s="76"/>
      <c r="BE60" s="76"/>
      <c r="BF60" s="76"/>
      <c r="BG60" s="76"/>
      <c r="BH60" s="76"/>
      <c r="BI60" s="76"/>
      <c r="BJ60" s="76"/>
      <c r="BK60" s="76"/>
      <c r="BL60" s="76"/>
      <c r="BM60" s="76"/>
      <c r="BN60" s="76"/>
      <c r="BO60" s="76"/>
      <c r="BP60" s="76"/>
      <c r="BQ60" s="76"/>
      <c r="BR60" s="76"/>
      <c r="BS60" s="76"/>
      <c r="BT60" s="76"/>
      <c r="BU60" s="76"/>
      <c r="BV60" s="76"/>
      <c r="BW60" s="76"/>
      <c r="BX60" s="76"/>
      <c r="BY60" s="76"/>
      <c r="BZ60" s="76"/>
      <c r="CA60" s="76"/>
      <c r="CB60" s="76"/>
      <c r="CC60" s="76"/>
      <c r="CD60" s="76"/>
      <c r="CE60" s="76"/>
      <c r="CF60" s="76"/>
      <c r="CG60" s="76"/>
      <c r="CH60" s="76"/>
      <c r="CI60" s="76"/>
      <c r="CJ60" s="76"/>
      <c r="CK60" s="76"/>
      <c r="CL60" s="76"/>
    </row>
    <row r="61" spans="2:90" x14ac:dyDescent="0.4">
      <c r="B61" s="8" t="str">
        <f t="shared" si="29"/>
        <v>Secondary unit</v>
      </c>
      <c r="D61" t="s">
        <v>1007</v>
      </c>
      <c r="E61" s="8" t="str">
        <f t="shared" si="10"/>
        <v>61 SUBCLIENT-PV</v>
      </c>
      <c r="G61" t="s">
        <v>332</v>
      </c>
      <c r="H61" s="12"/>
      <c r="I61" s="60"/>
      <c r="J61" s="60"/>
      <c r="K61" s="15"/>
      <c r="L61" s="15"/>
      <c r="M61" s="15"/>
      <c r="N61" s="15"/>
      <c r="O61" s="15"/>
      <c r="P61" s="15"/>
      <c r="R61" s="15"/>
      <c r="S61" s="76"/>
      <c r="T61" s="76"/>
      <c r="U61" s="76"/>
      <c r="V61" s="76"/>
      <c r="W61" s="76"/>
      <c r="X61" s="76"/>
      <c r="Y61" s="76"/>
      <c r="Z61" s="76"/>
      <c r="AA61" s="76"/>
      <c r="AB61" s="76"/>
      <c r="AC61" s="76"/>
      <c r="AD61" s="76"/>
      <c r="AE61" s="76"/>
      <c r="AF61" s="76"/>
      <c r="AG61" s="76"/>
      <c r="AH61" s="76"/>
      <c r="AI61" s="76"/>
      <c r="AJ61" s="76"/>
      <c r="AK61" s="76"/>
      <c r="AL61" s="76"/>
      <c r="AM61" s="76"/>
      <c r="AN61" s="76"/>
      <c r="AO61" s="76"/>
      <c r="AP61" s="76"/>
      <c r="AQ61" s="76"/>
      <c r="AR61" s="76"/>
      <c r="AS61" s="76"/>
      <c r="AT61" s="76"/>
      <c r="AU61" s="76"/>
      <c r="AV61" s="76"/>
      <c r="AW61" s="76"/>
      <c r="AX61" s="76"/>
      <c r="AY61" s="76"/>
      <c r="AZ61" s="76"/>
      <c r="BA61" s="76"/>
      <c r="BB61" s="76"/>
      <c r="BC61" s="76"/>
      <c r="BD61" s="76"/>
      <c r="BE61" s="76"/>
      <c r="BF61" s="76"/>
      <c r="BG61" s="76"/>
      <c r="BH61" s="76"/>
      <c r="BI61" s="76"/>
      <c r="BJ61" s="76"/>
      <c r="BK61" s="76"/>
      <c r="BL61" s="76"/>
      <c r="BM61" s="76"/>
      <c r="BN61" s="76"/>
      <c r="BO61" s="76"/>
      <c r="BP61" s="76"/>
      <c r="BQ61" s="76"/>
      <c r="BR61" s="76"/>
      <c r="BS61" s="76"/>
      <c r="BT61" s="76"/>
      <c r="BU61" s="76"/>
      <c r="BV61" s="76"/>
      <c r="BW61" s="76"/>
      <c r="BX61" s="76"/>
      <c r="BY61" s="76"/>
      <c r="BZ61" s="76"/>
      <c r="CA61" s="76"/>
      <c r="CB61" s="76"/>
      <c r="CC61" s="76"/>
      <c r="CD61" s="76"/>
      <c r="CE61" s="76"/>
      <c r="CF61" s="76"/>
      <c r="CG61" s="76"/>
      <c r="CH61" s="76"/>
      <c r="CI61" s="76"/>
      <c r="CJ61" s="76"/>
      <c r="CK61" s="76"/>
      <c r="CL61" s="76"/>
    </row>
    <row r="62" spans="2:90" x14ac:dyDescent="0.4">
      <c r="B62" s="8" t="str">
        <f t="shared" si="29"/>
        <v>Secondary revenue driver</v>
      </c>
      <c r="D62" t="s">
        <v>1007</v>
      </c>
      <c r="E62" s="8" t="str">
        <f t="shared" si="10"/>
        <v>62 SUBCLIENT-PV</v>
      </c>
      <c r="G62" t="s">
        <v>332</v>
      </c>
      <c r="H62" s="12"/>
      <c r="I62" s="60"/>
      <c r="J62" s="60"/>
      <c r="K62" s="15"/>
      <c r="L62" s="15"/>
      <c r="M62" s="15"/>
      <c r="N62" s="15"/>
      <c r="O62" s="15"/>
      <c r="P62" s="15"/>
      <c r="R62" s="15"/>
      <c r="S62" s="76"/>
      <c r="T62" s="76"/>
      <c r="U62" s="76"/>
      <c r="V62" s="76"/>
      <c r="W62" s="76"/>
      <c r="X62" s="76"/>
      <c r="Y62" s="76"/>
      <c r="Z62" s="76"/>
      <c r="AA62" s="76"/>
      <c r="AB62" s="76"/>
      <c r="AC62" s="76"/>
      <c r="AD62" s="76"/>
      <c r="AE62" s="76"/>
      <c r="AF62" s="76"/>
      <c r="AG62" s="76"/>
      <c r="AH62" s="76"/>
      <c r="AI62" s="76"/>
      <c r="AJ62" s="76"/>
      <c r="AK62" s="76"/>
      <c r="AL62" s="76"/>
      <c r="AM62" s="76"/>
      <c r="AN62" s="76"/>
      <c r="AO62" s="76"/>
      <c r="AP62" s="76"/>
      <c r="AQ62" s="76"/>
      <c r="AR62" s="76"/>
      <c r="AS62" s="76"/>
      <c r="AT62" s="76"/>
      <c r="AU62" s="76"/>
      <c r="AV62" s="76"/>
      <c r="AW62" s="76"/>
      <c r="AX62" s="76"/>
      <c r="AY62" s="76"/>
      <c r="AZ62" s="76"/>
      <c r="BA62" s="76"/>
      <c r="BB62" s="76"/>
      <c r="BC62" s="76"/>
      <c r="BD62" s="76"/>
      <c r="BE62" s="76"/>
      <c r="BF62" s="76"/>
      <c r="BG62" s="76"/>
      <c r="BH62" s="76"/>
      <c r="BI62" s="76"/>
      <c r="BJ62" s="76"/>
      <c r="BK62" s="76"/>
      <c r="BL62" s="76"/>
      <c r="BM62" s="76"/>
      <c r="BN62" s="76"/>
      <c r="BO62" s="76"/>
      <c r="BP62" s="76"/>
      <c r="BQ62" s="76"/>
      <c r="BR62" s="76"/>
      <c r="BS62" s="76"/>
      <c r="BT62" s="76"/>
      <c r="BU62" s="76"/>
      <c r="BV62" s="76"/>
      <c r="BW62" s="76"/>
      <c r="BX62" s="76"/>
      <c r="BY62" s="76"/>
      <c r="BZ62" s="76"/>
      <c r="CA62" s="76"/>
      <c r="CB62" s="76"/>
      <c r="CC62" s="76"/>
      <c r="CD62" s="76"/>
      <c r="CE62" s="76"/>
      <c r="CF62" s="76"/>
      <c r="CG62" s="76"/>
      <c r="CH62" s="76"/>
      <c r="CI62" s="76"/>
      <c r="CJ62" s="76"/>
      <c r="CK62" s="76"/>
      <c r="CL62" s="76"/>
    </row>
    <row r="63" spans="2:90" s="3" customFormat="1" x14ac:dyDescent="0.4">
      <c r="B63" s="89" t="str">
        <f t="shared" si="29"/>
        <v>Secondary volume driver</v>
      </c>
      <c r="D63" t="s">
        <v>1007</v>
      </c>
      <c r="E63" s="8" t="str">
        <f t="shared" si="10"/>
        <v>63 SUBCLIENT-PV</v>
      </c>
      <c r="G63" s="3" t="s">
        <v>332</v>
      </c>
      <c r="H63" s="90"/>
      <c r="I63" s="209"/>
      <c r="J63" s="209"/>
      <c r="K63" s="210"/>
      <c r="L63" s="210"/>
      <c r="M63" s="210"/>
      <c r="N63" s="210"/>
      <c r="O63" s="210"/>
      <c r="P63" s="210"/>
      <c r="R63" s="210"/>
      <c r="S63" s="199" t="str">
        <f t="shared" ref="S63:CD63" si="34">ADDRESS(ROW(S45),COLUMN(S45),2)</f>
        <v>S$45</v>
      </c>
      <c r="T63" s="199" t="str">
        <f t="shared" si="34"/>
        <v>T$45</v>
      </c>
      <c r="U63" s="199" t="str">
        <f t="shared" si="34"/>
        <v>U$45</v>
      </c>
      <c r="V63" s="199" t="str">
        <f t="shared" si="34"/>
        <v>V$45</v>
      </c>
      <c r="W63" s="199" t="str">
        <f t="shared" si="34"/>
        <v>W$45</v>
      </c>
      <c r="X63" s="199" t="str">
        <f t="shared" si="34"/>
        <v>X$45</v>
      </c>
      <c r="Y63" s="199" t="str">
        <f t="shared" si="34"/>
        <v>Y$45</v>
      </c>
      <c r="Z63" s="199" t="str">
        <f t="shared" si="34"/>
        <v>Z$45</v>
      </c>
      <c r="AA63" s="199" t="str">
        <f t="shared" si="34"/>
        <v>AA$45</v>
      </c>
      <c r="AB63" s="199" t="str">
        <f t="shared" si="34"/>
        <v>AB$45</v>
      </c>
      <c r="AC63" s="199" t="str">
        <f t="shared" si="34"/>
        <v>AC$45</v>
      </c>
      <c r="AD63" s="199" t="str">
        <f t="shared" si="34"/>
        <v>AD$45</v>
      </c>
      <c r="AE63" s="199" t="str">
        <f t="shared" si="34"/>
        <v>AE$45</v>
      </c>
      <c r="AF63" s="199" t="str">
        <f t="shared" si="34"/>
        <v>AF$45</v>
      </c>
      <c r="AG63" s="199" t="str">
        <f t="shared" si="34"/>
        <v>AG$45</v>
      </c>
      <c r="AH63" s="199" t="str">
        <f t="shared" si="34"/>
        <v>AH$45</v>
      </c>
      <c r="AI63" s="199" t="str">
        <f t="shared" si="34"/>
        <v>AI$45</v>
      </c>
      <c r="AJ63" s="199" t="str">
        <f t="shared" si="34"/>
        <v>AJ$45</v>
      </c>
      <c r="AK63" s="199" t="str">
        <f t="shared" si="34"/>
        <v>AK$45</v>
      </c>
      <c r="AL63" s="199" t="str">
        <f t="shared" si="34"/>
        <v>AL$45</v>
      </c>
      <c r="AM63" s="199" t="str">
        <f t="shared" si="34"/>
        <v>AM$45</v>
      </c>
      <c r="AN63" s="199" t="str">
        <f t="shared" si="34"/>
        <v>AN$45</v>
      </c>
      <c r="AO63" s="199" t="str">
        <f t="shared" si="34"/>
        <v>AO$45</v>
      </c>
      <c r="AP63" s="199" t="str">
        <f t="shared" si="34"/>
        <v>AP$45</v>
      </c>
      <c r="AQ63" s="199" t="str">
        <f t="shared" si="34"/>
        <v>AQ$45</v>
      </c>
      <c r="AR63" s="199" t="str">
        <f t="shared" si="34"/>
        <v>AR$45</v>
      </c>
      <c r="AS63" s="199" t="str">
        <f t="shared" si="34"/>
        <v>AS$45</v>
      </c>
      <c r="AT63" s="199" t="str">
        <f t="shared" si="34"/>
        <v>AT$45</v>
      </c>
      <c r="AU63" s="199" t="str">
        <f t="shared" si="34"/>
        <v>AU$45</v>
      </c>
      <c r="AV63" s="199" t="str">
        <f t="shared" si="34"/>
        <v>AV$45</v>
      </c>
      <c r="AW63" s="199" t="str">
        <f t="shared" si="34"/>
        <v>AW$45</v>
      </c>
      <c r="AX63" s="199" t="str">
        <f t="shared" si="34"/>
        <v>AX$45</v>
      </c>
      <c r="AY63" s="199" t="str">
        <f t="shared" si="34"/>
        <v>AY$45</v>
      </c>
      <c r="AZ63" s="199" t="str">
        <f t="shared" si="34"/>
        <v>AZ$45</v>
      </c>
      <c r="BA63" s="199" t="str">
        <f t="shared" si="34"/>
        <v>BA$45</v>
      </c>
      <c r="BB63" s="199" t="str">
        <f t="shared" si="34"/>
        <v>BB$45</v>
      </c>
      <c r="BC63" s="199" t="str">
        <f t="shared" si="34"/>
        <v>BC$45</v>
      </c>
      <c r="BD63" s="199" t="str">
        <f t="shared" si="34"/>
        <v>BD$45</v>
      </c>
      <c r="BE63" s="199" t="str">
        <f t="shared" si="34"/>
        <v>BE$45</v>
      </c>
      <c r="BF63" s="199" t="str">
        <f t="shared" si="34"/>
        <v>BF$45</v>
      </c>
      <c r="BG63" s="199" t="str">
        <f t="shared" si="34"/>
        <v>BG$45</v>
      </c>
      <c r="BH63" s="199" t="str">
        <f t="shared" si="34"/>
        <v>BH$45</v>
      </c>
      <c r="BI63" s="199" t="str">
        <f t="shared" si="34"/>
        <v>BI$45</v>
      </c>
      <c r="BJ63" s="199" t="str">
        <f t="shared" si="34"/>
        <v>BJ$45</v>
      </c>
      <c r="BK63" s="199" t="str">
        <f t="shared" si="34"/>
        <v>BK$45</v>
      </c>
      <c r="BL63" s="199" t="str">
        <f t="shared" si="34"/>
        <v>BL$45</v>
      </c>
      <c r="BM63" s="199" t="str">
        <f t="shared" si="34"/>
        <v>BM$45</v>
      </c>
      <c r="BN63" s="199" t="str">
        <f t="shared" si="34"/>
        <v>BN$45</v>
      </c>
      <c r="BO63" s="199" t="str">
        <f t="shared" si="34"/>
        <v>BO$45</v>
      </c>
      <c r="BP63" s="199" t="str">
        <f t="shared" si="34"/>
        <v>BP$45</v>
      </c>
      <c r="BQ63" s="199" t="str">
        <f t="shared" si="34"/>
        <v>BQ$45</v>
      </c>
      <c r="BR63" s="199" t="str">
        <f t="shared" si="34"/>
        <v>BR$45</v>
      </c>
      <c r="BS63" s="199" t="str">
        <f t="shared" si="34"/>
        <v>BS$45</v>
      </c>
      <c r="BT63" s="199" t="str">
        <f t="shared" si="34"/>
        <v>BT$45</v>
      </c>
      <c r="BU63" s="199" t="str">
        <f t="shared" si="34"/>
        <v>BU$45</v>
      </c>
      <c r="BV63" s="199" t="str">
        <f t="shared" si="34"/>
        <v>BV$45</v>
      </c>
      <c r="BW63" s="199" t="str">
        <f t="shared" si="34"/>
        <v>BW$45</v>
      </c>
      <c r="BX63" s="199" t="str">
        <f t="shared" si="34"/>
        <v>BX$45</v>
      </c>
      <c r="BY63" s="199" t="str">
        <f t="shared" si="34"/>
        <v>BY$45</v>
      </c>
      <c r="BZ63" s="199" t="str">
        <f t="shared" si="34"/>
        <v>BZ$45</v>
      </c>
      <c r="CA63" s="199" t="str">
        <f t="shared" si="34"/>
        <v>CA$45</v>
      </c>
      <c r="CB63" s="199" t="str">
        <f t="shared" si="34"/>
        <v>CB$45</v>
      </c>
      <c r="CC63" s="199" t="str">
        <f t="shared" si="34"/>
        <v>CC$45</v>
      </c>
      <c r="CD63" s="199" t="str">
        <f t="shared" si="34"/>
        <v>CD$45</v>
      </c>
      <c r="CE63" s="199" t="str">
        <f t="shared" ref="CE63:CL63" si="35">ADDRESS(ROW(CE45),COLUMN(CE45),2)</f>
        <v>CE$45</v>
      </c>
      <c r="CF63" s="199" t="str">
        <f t="shared" si="35"/>
        <v>CF$45</v>
      </c>
      <c r="CG63" s="199" t="str">
        <f t="shared" si="35"/>
        <v>CG$45</v>
      </c>
      <c r="CH63" s="199" t="str">
        <f t="shared" si="35"/>
        <v>CH$45</v>
      </c>
      <c r="CI63" s="199" t="str">
        <f t="shared" si="35"/>
        <v>CI$45</v>
      </c>
      <c r="CJ63" s="199" t="str">
        <f t="shared" si="35"/>
        <v>CJ$45</v>
      </c>
      <c r="CK63" s="199" t="str">
        <f t="shared" si="35"/>
        <v>CK$45</v>
      </c>
      <c r="CL63" s="199" t="str">
        <f t="shared" si="35"/>
        <v>CL$45</v>
      </c>
    </row>
    <row r="64" spans="2:90" x14ac:dyDescent="0.4">
      <c r="B64"/>
      <c r="I64"/>
      <c r="J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row>
    <row r="65" customFormat="1" x14ac:dyDescent="0.4"/>
    <row r="66" customFormat="1" x14ac:dyDescent="0.4"/>
    <row r="67" customFormat="1" x14ac:dyDescent="0.4"/>
    <row r="68" customFormat="1" x14ac:dyDescent="0.4"/>
    <row r="69" customFormat="1" x14ac:dyDescent="0.4"/>
    <row r="70" customFormat="1" x14ac:dyDescent="0.4"/>
    <row r="71" customFormat="1" x14ac:dyDescent="0.4"/>
    <row r="72" customFormat="1" x14ac:dyDescent="0.4"/>
    <row r="73" customFormat="1" x14ac:dyDescent="0.4"/>
    <row r="74" customFormat="1" x14ac:dyDescent="0.4"/>
    <row r="75" customFormat="1" x14ac:dyDescent="0.4"/>
    <row r="76" customFormat="1" x14ac:dyDescent="0.4"/>
    <row r="77" customFormat="1" x14ac:dyDescent="0.4"/>
    <row r="78" customFormat="1" x14ac:dyDescent="0.4"/>
    <row r="79" customFormat="1" x14ac:dyDescent="0.4"/>
    <row r="80" customFormat="1" x14ac:dyDescent="0.4"/>
    <row r="81" customFormat="1" x14ac:dyDescent="0.4"/>
    <row r="82" customFormat="1" x14ac:dyDescent="0.4"/>
    <row r="83" customFormat="1" x14ac:dyDescent="0.4"/>
    <row r="84" customFormat="1" x14ac:dyDescent="0.4"/>
    <row r="85" customFormat="1" x14ac:dyDescent="0.4"/>
    <row r="86" customFormat="1" x14ac:dyDescent="0.4"/>
    <row r="87" customFormat="1" x14ac:dyDescent="0.4"/>
    <row r="88" customFormat="1" x14ac:dyDescent="0.4"/>
    <row r="89" customFormat="1" x14ac:dyDescent="0.4"/>
    <row r="90" customFormat="1" x14ac:dyDescent="0.4"/>
    <row r="91" customFormat="1" x14ac:dyDescent="0.4"/>
    <row r="92" customFormat="1" x14ac:dyDescent="0.4"/>
    <row r="93" customFormat="1" x14ac:dyDescent="0.4"/>
    <row r="94" customFormat="1" x14ac:dyDescent="0.4"/>
    <row r="95" customFormat="1" x14ac:dyDescent="0.4"/>
    <row r="96" customFormat="1" x14ac:dyDescent="0.4"/>
    <row r="97" customFormat="1" x14ac:dyDescent="0.4"/>
    <row r="98" customFormat="1" x14ac:dyDescent="0.4"/>
    <row r="99" customFormat="1" x14ac:dyDescent="0.4"/>
    <row r="100" customFormat="1" x14ac:dyDescent="0.4"/>
    <row r="101" customFormat="1" x14ac:dyDescent="0.4"/>
    <row r="102" customFormat="1" x14ac:dyDescent="0.4"/>
    <row r="103" customFormat="1" x14ac:dyDescent="0.4"/>
    <row r="104" customFormat="1" x14ac:dyDescent="0.4"/>
    <row r="105" customFormat="1" x14ac:dyDescent="0.4"/>
    <row r="106" customFormat="1" x14ac:dyDescent="0.4"/>
    <row r="107" customFormat="1" x14ac:dyDescent="0.4"/>
    <row r="108" customFormat="1" x14ac:dyDescent="0.4"/>
    <row r="109" customFormat="1" x14ac:dyDescent="0.4"/>
    <row r="110" customFormat="1" x14ac:dyDescent="0.4"/>
    <row r="111" customFormat="1" x14ac:dyDescent="0.4"/>
    <row r="112" customFormat="1" x14ac:dyDescent="0.4"/>
    <row r="113" customFormat="1" x14ac:dyDescent="0.4"/>
    <row r="114" customFormat="1" x14ac:dyDescent="0.4"/>
    <row r="115" customFormat="1" x14ac:dyDescent="0.4"/>
    <row r="116" customFormat="1" x14ac:dyDescent="0.4"/>
    <row r="117" customFormat="1" x14ac:dyDescent="0.4"/>
    <row r="118" customFormat="1" x14ac:dyDescent="0.4"/>
    <row r="119" customFormat="1" x14ac:dyDescent="0.4"/>
    <row r="120" customFormat="1" x14ac:dyDescent="0.4"/>
    <row r="121" customFormat="1" x14ac:dyDescent="0.4"/>
    <row r="122" customFormat="1" x14ac:dyDescent="0.4"/>
    <row r="123" customFormat="1" x14ac:dyDescent="0.4"/>
    <row r="124" customFormat="1" x14ac:dyDescent="0.4"/>
    <row r="125" customFormat="1" x14ac:dyDescent="0.4"/>
    <row r="126" customFormat="1" x14ac:dyDescent="0.4"/>
    <row r="127" customFormat="1" x14ac:dyDescent="0.4"/>
    <row r="128" customFormat="1" x14ac:dyDescent="0.4"/>
    <row r="129" customFormat="1" x14ac:dyDescent="0.4"/>
    <row r="130" customFormat="1" x14ac:dyDescent="0.4"/>
    <row r="131" customFormat="1" x14ac:dyDescent="0.4"/>
    <row r="132" customFormat="1" x14ac:dyDescent="0.4"/>
    <row r="133" customFormat="1" x14ac:dyDescent="0.4"/>
    <row r="134" customFormat="1" x14ac:dyDescent="0.4"/>
    <row r="135" customFormat="1" x14ac:dyDescent="0.4"/>
    <row r="136" customFormat="1" x14ac:dyDescent="0.4"/>
    <row r="137" customFormat="1" x14ac:dyDescent="0.4"/>
    <row r="138" customFormat="1" x14ac:dyDescent="0.4"/>
    <row r="139" customFormat="1" x14ac:dyDescent="0.4"/>
    <row r="140" customFormat="1" x14ac:dyDescent="0.4"/>
    <row r="141" customFormat="1" x14ac:dyDescent="0.4"/>
    <row r="142" customFormat="1" x14ac:dyDescent="0.4"/>
    <row r="143" customFormat="1" x14ac:dyDescent="0.4"/>
    <row r="144" customFormat="1" x14ac:dyDescent="0.4"/>
    <row r="145" customFormat="1" x14ac:dyDescent="0.4"/>
    <row r="146" customFormat="1" x14ac:dyDescent="0.4"/>
    <row r="147" customFormat="1" x14ac:dyDescent="0.4"/>
    <row r="148" customFormat="1" x14ac:dyDescent="0.4"/>
    <row r="149" customFormat="1" x14ac:dyDescent="0.4"/>
    <row r="150" customFormat="1" x14ac:dyDescent="0.4"/>
    <row r="151" customFormat="1" x14ac:dyDescent="0.4"/>
    <row r="152" customFormat="1" x14ac:dyDescent="0.4"/>
    <row r="153" customFormat="1" x14ac:dyDescent="0.4"/>
    <row r="154" customFormat="1" x14ac:dyDescent="0.4"/>
    <row r="155" customFormat="1" x14ac:dyDescent="0.4"/>
    <row r="156" customFormat="1" x14ac:dyDescent="0.4"/>
    <row r="157" customFormat="1" x14ac:dyDescent="0.4"/>
    <row r="158" customFormat="1" x14ac:dyDescent="0.4"/>
    <row r="159" customFormat="1" ht="12.9" customHeight="1" x14ac:dyDescent="0.4"/>
    <row r="160" customFormat="1" x14ac:dyDescent="0.4"/>
    <row r="161" customFormat="1" x14ac:dyDescent="0.4"/>
    <row r="162" customFormat="1" x14ac:dyDescent="0.4"/>
    <row r="163" customFormat="1" x14ac:dyDescent="0.4"/>
    <row r="164" customFormat="1" x14ac:dyDescent="0.4"/>
    <row r="165" customFormat="1" x14ac:dyDescent="0.4"/>
    <row r="166" customFormat="1" x14ac:dyDescent="0.4"/>
    <row r="167" customFormat="1" x14ac:dyDescent="0.4"/>
    <row r="168" customFormat="1" x14ac:dyDescent="0.4"/>
    <row r="169" customFormat="1" x14ac:dyDescent="0.4"/>
    <row r="170" customFormat="1" x14ac:dyDescent="0.4"/>
    <row r="171" customFormat="1" x14ac:dyDescent="0.4"/>
    <row r="172" customFormat="1" x14ac:dyDescent="0.4"/>
    <row r="173" customFormat="1" x14ac:dyDescent="0.4"/>
    <row r="174" customFormat="1" x14ac:dyDescent="0.4"/>
    <row r="175" customFormat="1" x14ac:dyDescent="0.4"/>
    <row r="176" customFormat="1" x14ac:dyDescent="0.4"/>
    <row r="177" customFormat="1" x14ac:dyDescent="0.4"/>
    <row r="178" customFormat="1" x14ac:dyDescent="0.4"/>
    <row r="179" customFormat="1" x14ac:dyDescent="0.4"/>
    <row r="180" customFormat="1" x14ac:dyDescent="0.4"/>
    <row r="181" customFormat="1" x14ac:dyDescent="0.4"/>
    <row r="182" customFormat="1" x14ac:dyDescent="0.4"/>
    <row r="183" customFormat="1" x14ac:dyDescent="0.4"/>
    <row r="184" customFormat="1" x14ac:dyDescent="0.4"/>
    <row r="185" customFormat="1" x14ac:dyDescent="0.4"/>
    <row r="186" customFormat="1" x14ac:dyDescent="0.4"/>
    <row r="187" customFormat="1" x14ac:dyDescent="0.4"/>
    <row r="188" customFormat="1" x14ac:dyDescent="0.4"/>
    <row r="189" customFormat="1" x14ac:dyDescent="0.4"/>
    <row r="190" customFormat="1" x14ac:dyDescent="0.4"/>
    <row r="191" customFormat="1" x14ac:dyDescent="0.4"/>
    <row r="192" customFormat="1" x14ac:dyDescent="0.4"/>
    <row r="193" customFormat="1" x14ac:dyDescent="0.4"/>
    <row r="194" customFormat="1" x14ac:dyDescent="0.4"/>
    <row r="195" customFormat="1" x14ac:dyDescent="0.4"/>
    <row r="196" customFormat="1" x14ac:dyDescent="0.4"/>
    <row r="197" customFormat="1" x14ac:dyDescent="0.4"/>
    <row r="198" customFormat="1" x14ac:dyDescent="0.4"/>
    <row r="199" customFormat="1" x14ac:dyDescent="0.4"/>
    <row r="200" customFormat="1" x14ac:dyDescent="0.4"/>
    <row r="201" customFormat="1" x14ac:dyDescent="0.4"/>
    <row r="202" customFormat="1" x14ac:dyDescent="0.4"/>
    <row r="203" customFormat="1" x14ac:dyDescent="0.4"/>
    <row r="204" customFormat="1" x14ac:dyDescent="0.4"/>
    <row r="205" customFormat="1" x14ac:dyDescent="0.4"/>
    <row r="206" customFormat="1" x14ac:dyDescent="0.4"/>
    <row r="207" customFormat="1" x14ac:dyDescent="0.4"/>
    <row r="208" customFormat="1" x14ac:dyDescent="0.4"/>
    <row r="209" customFormat="1" x14ac:dyDescent="0.4"/>
    <row r="210" customFormat="1" x14ac:dyDescent="0.4"/>
    <row r="211" customFormat="1" x14ac:dyDescent="0.4"/>
    <row r="212" customFormat="1" x14ac:dyDescent="0.4"/>
    <row r="213" customFormat="1" x14ac:dyDescent="0.4"/>
    <row r="214" customFormat="1" x14ac:dyDescent="0.4"/>
    <row r="215" customFormat="1" x14ac:dyDescent="0.4"/>
    <row r="216" customFormat="1" x14ac:dyDescent="0.4"/>
    <row r="217" customFormat="1" x14ac:dyDescent="0.4"/>
    <row r="218" customFormat="1" x14ac:dyDescent="0.4"/>
    <row r="219" customFormat="1" x14ac:dyDescent="0.4"/>
    <row r="220" customFormat="1" x14ac:dyDescent="0.4"/>
    <row r="221" customFormat="1" x14ac:dyDescent="0.4"/>
    <row r="222" customFormat="1" x14ac:dyDescent="0.4"/>
    <row r="223" customFormat="1" x14ac:dyDescent="0.4"/>
    <row r="224" customFormat="1" x14ac:dyDescent="0.4"/>
    <row r="225" customFormat="1" x14ac:dyDescent="0.4"/>
    <row r="226" customFormat="1" x14ac:dyDescent="0.4"/>
    <row r="227" customFormat="1" x14ac:dyDescent="0.4"/>
    <row r="228" customFormat="1" x14ac:dyDescent="0.4"/>
    <row r="229" customFormat="1" x14ac:dyDescent="0.4"/>
    <row r="230" customFormat="1" x14ac:dyDescent="0.4"/>
    <row r="231" customFormat="1" x14ac:dyDescent="0.4"/>
    <row r="232" customFormat="1" x14ac:dyDescent="0.4"/>
    <row r="233" customFormat="1" x14ac:dyDescent="0.4"/>
    <row r="234" customFormat="1" x14ac:dyDescent="0.4"/>
    <row r="235" customFormat="1" x14ac:dyDescent="0.4"/>
    <row r="236" customFormat="1" x14ac:dyDescent="0.4"/>
    <row r="237" customFormat="1" x14ac:dyDescent="0.4"/>
    <row r="238" customFormat="1" x14ac:dyDescent="0.4"/>
    <row r="239" customFormat="1" x14ac:dyDescent="0.4"/>
    <row r="240" customFormat="1" x14ac:dyDescent="0.4"/>
    <row r="241" customFormat="1" x14ac:dyDescent="0.4"/>
    <row r="242" customFormat="1" x14ac:dyDescent="0.4"/>
    <row r="243" customFormat="1" x14ac:dyDescent="0.4"/>
    <row r="244" customFormat="1" x14ac:dyDescent="0.4"/>
    <row r="245" customFormat="1" x14ac:dyDescent="0.4"/>
    <row r="246" customFormat="1" x14ac:dyDescent="0.4"/>
    <row r="247" customFormat="1" x14ac:dyDescent="0.4"/>
    <row r="248" customFormat="1" x14ac:dyDescent="0.4"/>
    <row r="249" customFormat="1" x14ac:dyDescent="0.4"/>
    <row r="250" customFormat="1" x14ac:dyDescent="0.4"/>
    <row r="251" customFormat="1" x14ac:dyDescent="0.4"/>
    <row r="252" customFormat="1" x14ac:dyDescent="0.4"/>
    <row r="253" customFormat="1" x14ac:dyDescent="0.4"/>
    <row r="254" customFormat="1" x14ac:dyDescent="0.4"/>
    <row r="255" customFormat="1" x14ac:dyDescent="0.4"/>
    <row r="256" customFormat="1" x14ac:dyDescent="0.4"/>
    <row r="257" spans="2:90" x14ac:dyDescent="0.4">
      <c r="B257"/>
      <c r="I257"/>
      <c r="J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row>
    <row r="258" spans="2:90" s="27" customFormat="1" x14ac:dyDescent="0.4">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row>
    <row r="259" spans="2:90" x14ac:dyDescent="0.4">
      <c r="B259"/>
      <c r="I259"/>
      <c r="J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row>
    <row r="260" spans="2:90" x14ac:dyDescent="0.4">
      <c r="B260"/>
      <c r="I260"/>
      <c r="J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row>
    <row r="261" spans="2:90" x14ac:dyDescent="0.4">
      <c r="B261"/>
      <c r="I261"/>
      <c r="J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row>
    <row r="262" spans="2:90" x14ac:dyDescent="0.4">
      <c r="B262"/>
      <c r="I262"/>
      <c r="J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row>
    <row r="263" spans="2:90" x14ac:dyDescent="0.4">
      <c r="B263"/>
      <c r="I263"/>
      <c r="J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row>
    <row r="264" spans="2:90" x14ac:dyDescent="0.4">
      <c r="B264"/>
      <c r="I264"/>
      <c r="J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row>
    <row r="265" spans="2:90" x14ac:dyDescent="0.4">
      <c r="B265"/>
      <c r="I265"/>
      <c r="J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row>
    <row r="266" spans="2:90" x14ac:dyDescent="0.4">
      <c r="B266"/>
      <c r="I266"/>
      <c r="J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row>
    <row r="267" spans="2:90" x14ac:dyDescent="0.4">
      <c r="B267"/>
      <c r="I267"/>
      <c r="J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row>
    <row r="268" spans="2:90" x14ac:dyDescent="0.4">
      <c r="B268"/>
      <c r="I268"/>
      <c r="J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row>
    <row r="269" spans="2:90" x14ac:dyDescent="0.4">
      <c r="B269"/>
      <c r="I269"/>
      <c r="J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row>
    <row r="270" spans="2:90" x14ac:dyDescent="0.4">
      <c r="B270"/>
      <c r="I270"/>
      <c r="J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row>
    <row r="271" spans="2:90" x14ac:dyDescent="0.4">
      <c r="B271"/>
      <c r="I271"/>
      <c r="J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row>
    <row r="272" spans="2:90" x14ac:dyDescent="0.4">
      <c r="B272"/>
      <c r="I272"/>
      <c r="J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row>
    <row r="273" customFormat="1" x14ac:dyDescent="0.4"/>
    <row r="274" customFormat="1" x14ac:dyDescent="0.4"/>
    <row r="275" customFormat="1" x14ac:dyDescent="0.4"/>
    <row r="276" customFormat="1" x14ac:dyDescent="0.4"/>
    <row r="277" customFormat="1" x14ac:dyDescent="0.4"/>
    <row r="278" customFormat="1" x14ac:dyDescent="0.4"/>
    <row r="279" customFormat="1" x14ac:dyDescent="0.4"/>
    <row r="280" customFormat="1" x14ac:dyDescent="0.4"/>
    <row r="281" customFormat="1" x14ac:dyDescent="0.4"/>
    <row r="282" customFormat="1" x14ac:dyDescent="0.4"/>
    <row r="283" customFormat="1" x14ac:dyDescent="0.4"/>
    <row r="284" customFormat="1" x14ac:dyDescent="0.4"/>
    <row r="285" customFormat="1" x14ac:dyDescent="0.4"/>
    <row r="286" customFormat="1" x14ac:dyDescent="0.4"/>
    <row r="287" customFormat="1" x14ac:dyDescent="0.4"/>
    <row r="288" customFormat="1" x14ac:dyDescent="0.4"/>
    <row r="289" customFormat="1" x14ac:dyDescent="0.4"/>
    <row r="290" customFormat="1" x14ac:dyDescent="0.4"/>
    <row r="291" customFormat="1" x14ac:dyDescent="0.4"/>
    <row r="292" customFormat="1" x14ac:dyDescent="0.4"/>
    <row r="293" customFormat="1" x14ac:dyDescent="0.4"/>
    <row r="294" customFormat="1" x14ac:dyDescent="0.4"/>
    <row r="295" customFormat="1" x14ac:dyDescent="0.4"/>
    <row r="296" customFormat="1" x14ac:dyDescent="0.4"/>
    <row r="297" customFormat="1" x14ac:dyDescent="0.4"/>
    <row r="298" customFormat="1" x14ac:dyDescent="0.4"/>
    <row r="299" customFormat="1" x14ac:dyDescent="0.4"/>
    <row r="300" customFormat="1" x14ac:dyDescent="0.4"/>
    <row r="301" customFormat="1" x14ac:dyDescent="0.4"/>
    <row r="302" customFormat="1" x14ac:dyDescent="0.4"/>
    <row r="303" customFormat="1" x14ac:dyDescent="0.4"/>
    <row r="304" customFormat="1" x14ac:dyDescent="0.4"/>
    <row r="305" customFormat="1" x14ac:dyDescent="0.4"/>
    <row r="306" customFormat="1" x14ac:dyDescent="0.4"/>
    <row r="307" customFormat="1" x14ac:dyDescent="0.4"/>
    <row r="308" customFormat="1" x14ac:dyDescent="0.4"/>
    <row r="309" customFormat="1" x14ac:dyDescent="0.4"/>
    <row r="310" customFormat="1" x14ac:dyDescent="0.4"/>
    <row r="311" customFormat="1" x14ac:dyDescent="0.4"/>
    <row r="312" customFormat="1" x14ac:dyDescent="0.4"/>
    <row r="313" customFormat="1" x14ac:dyDescent="0.4"/>
    <row r="314" customFormat="1" x14ac:dyDescent="0.4"/>
    <row r="315" customFormat="1" x14ac:dyDescent="0.4"/>
    <row r="316" customFormat="1" x14ac:dyDescent="0.4"/>
    <row r="317" customFormat="1" x14ac:dyDescent="0.4"/>
    <row r="318" customFormat="1" x14ac:dyDescent="0.4"/>
    <row r="319" customFormat="1" x14ac:dyDescent="0.4"/>
    <row r="320" customFormat="1" x14ac:dyDescent="0.4"/>
    <row r="321" customFormat="1" x14ac:dyDescent="0.4"/>
    <row r="322" customFormat="1" x14ac:dyDescent="0.4"/>
    <row r="323" customFormat="1" x14ac:dyDescent="0.4"/>
    <row r="324" customFormat="1" x14ac:dyDescent="0.4"/>
    <row r="325" customFormat="1" x14ac:dyDescent="0.4"/>
    <row r="326" customFormat="1" x14ac:dyDescent="0.4"/>
    <row r="327" customFormat="1" x14ac:dyDescent="0.4"/>
    <row r="328" customFormat="1" x14ac:dyDescent="0.4"/>
    <row r="329" customFormat="1" x14ac:dyDescent="0.4"/>
    <row r="330" customFormat="1" x14ac:dyDescent="0.4"/>
    <row r="331" customFormat="1" x14ac:dyDescent="0.4"/>
    <row r="332" customFormat="1" x14ac:dyDescent="0.4"/>
    <row r="333" customFormat="1" x14ac:dyDescent="0.4"/>
    <row r="334" customFormat="1" x14ac:dyDescent="0.4"/>
    <row r="335" customFormat="1" x14ac:dyDescent="0.4"/>
    <row r="336" customFormat="1" x14ac:dyDescent="0.4"/>
    <row r="337" customFormat="1" x14ac:dyDescent="0.4"/>
    <row r="338" customFormat="1" x14ac:dyDescent="0.4"/>
    <row r="339" customFormat="1" x14ac:dyDescent="0.4"/>
    <row r="340" customFormat="1" x14ac:dyDescent="0.4"/>
    <row r="341" customFormat="1" x14ac:dyDescent="0.4"/>
    <row r="342" customFormat="1" x14ac:dyDescent="0.4"/>
    <row r="343" customFormat="1" x14ac:dyDescent="0.4"/>
    <row r="344" customFormat="1" x14ac:dyDescent="0.4"/>
    <row r="345" customFormat="1" x14ac:dyDescent="0.4"/>
    <row r="346" customFormat="1" x14ac:dyDescent="0.4"/>
    <row r="347" customFormat="1" x14ac:dyDescent="0.4"/>
    <row r="348" customFormat="1" x14ac:dyDescent="0.4"/>
    <row r="349" customFormat="1" x14ac:dyDescent="0.4"/>
    <row r="350" customFormat="1" x14ac:dyDescent="0.4"/>
    <row r="351" customFormat="1" x14ac:dyDescent="0.4"/>
    <row r="352" customFormat="1" x14ac:dyDescent="0.4"/>
    <row r="353" customFormat="1" x14ac:dyDescent="0.4"/>
    <row r="354" customFormat="1" x14ac:dyDescent="0.4"/>
    <row r="355" customFormat="1" x14ac:dyDescent="0.4"/>
    <row r="356" customFormat="1" x14ac:dyDescent="0.4"/>
    <row r="357" customFormat="1" x14ac:dyDescent="0.4"/>
    <row r="358" customFormat="1" x14ac:dyDescent="0.4"/>
    <row r="359" customFormat="1" x14ac:dyDescent="0.4"/>
    <row r="360" customFormat="1" x14ac:dyDescent="0.4"/>
    <row r="361" customFormat="1" x14ac:dyDescent="0.4"/>
    <row r="362" customFormat="1" x14ac:dyDescent="0.4"/>
    <row r="363" customFormat="1" x14ac:dyDescent="0.4"/>
    <row r="364" customFormat="1" x14ac:dyDescent="0.4"/>
    <row r="365" customFormat="1" x14ac:dyDescent="0.4"/>
    <row r="366" customFormat="1" x14ac:dyDescent="0.4"/>
    <row r="367" customFormat="1" x14ac:dyDescent="0.4"/>
    <row r="368" customFormat="1" x14ac:dyDescent="0.4"/>
    <row r="369" customFormat="1" x14ac:dyDescent="0.4"/>
    <row r="370" customFormat="1" x14ac:dyDescent="0.4"/>
    <row r="371" customFormat="1" x14ac:dyDescent="0.4"/>
    <row r="372" customFormat="1" x14ac:dyDescent="0.4"/>
    <row r="373" customFormat="1" x14ac:dyDescent="0.4"/>
    <row r="374" customFormat="1" x14ac:dyDescent="0.4"/>
    <row r="375" customFormat="1" x14ac:dyDescent="0.4"/>
    <row r="376" customFormat="1" x14ac:dyDescent="0.4"/>
    <row r="377" customFormat="1" x14ac:dyDescent="0.4"/>
    <row r="378" customFormat="1" x14ac:dyDescent="0.4"/>
    <row r="379" customFormat="1" x14ac:dyDescent="0.4"/>
    <row r="380" customFormat="1" x14ac:dyDescent="0.4"/>
    <row r="381" customFormat="1" x14ac:dyDescent="0.4"/>
    <row r="382" customFormat="1" x14ac:dyDescent="0.4"/>
    <row r="383" customFormat="1" x14ac:dyDescent="0.4"/>
    <row r="384" customFormat="1" x14ac:dyDescent="0.4"/>
    <row r="385" customFormat="1" x14ac:dyDescent="0.4"/>
    <row r="386" customFormat="1" x14ac:dyDescent="0.4"/>
    <row r="387" customFormat="1" x14ac:dyDescent="0.4"/>
    <row r="388" customFormat="1" x14ac:dyDescent="0.4"/>
    <row r="389" customFormat="1" x14ac:dyDescent="0.4"/>
    <row r="390" customFormat="1" x14ac:dyDescent="0.4"/>
    <row r="391" customFormat="1" x14ac:dyDescent="0.4"/>
    <row r="392" customFormat="1" x14ac:dyDescent="0.4"/>
    <row r="393" customFormat="1" x14ac:dyDescent="0.4"/>
    <row r="394" customFormat="1" x14ac:dyDescent="0.4"/>
    <row r="395" customFormat="1" x14ac:dyDescent="0.4"/>
    <row r="396" customFormat="1" x14ac:dyDescent="0.4"/>
    <row r="397" customFormat="1" x14ac:dyDescent="0.4"/>
    <row r="398" customFormat="1" x14ac:dyDescent="0.4"/>
    <row r="399" customFormat="1" x14ac:dyDescent="0.4"/>
    <row r="400" customFormat="1" x14ac:dyDescent="0.4"/>
    <row r="401" customFormat="1" x14ac:dyDescent="0.4"/>
    <row r="402" customFormat="1" x14ac:dyDescent="0.4"/>
    <row r="403" customFormat="1" x14ac:dyDescent="0.4"/>
    <row r="404" customFormat="1" x14ac:dyDescent="0.4"/>
    <row r="405" customFormat="1" x14ac:dyDescent="0.4"/>
    <row r="406" customFormat="1" x14ac:dyDescent="0.4"/>
    <row r="407" customFormat="1" x14ac:dyDescent="0.4"/>
    <row r="408" customFormat="1" x14ac:dyDescent="0.4"/>
    <row r="409" customFormat="1" x14ac:dyDescent="0.4"/>
    <row r="410" customFormat="1" x14ac:dyDescent="0.4"/>
    <row r="411" customFormat="1" x14ac:dyDescent="0.4"/>
    <row r="412" customFormat="1" x14ac:dyDescent="0.4"/>
    <row r="413" customFormat="1" x14ac:dyDescent="0.4"/>
    <row r="414" customFormat="1" x14ac:dyDescent="0.4"/>
    <row r="415" customFormat="1" x14ac:dyDescent="0.4"/>
    <row r="416" customFormat="1" x14ac:dyDescent="0.4"/>
    <row r="417" customFormat="1" x14ac:dyDescent="0.4"/>
    <row r="418" customFormat="1" x14ac:dyDescent="0.4"/>
    <row r="419" customFormat="1" x14ac:dyDescent="0.4"/>
    <row r="420" customFormat="1" x14ac:dyDescent="0.4"/>
    <row r="421" customFormat="1" x14ac:dyDescent="0.4"/>
    <row r="422" customFormat="1" x14ac:dyDescent="0.4"/>
    <row r="423" customFormat="1" x14ac:dyDescent="0.4"/>
    <row r="424" customFormat="1" x14ac:dyDescent="0.4"/>
    <row r="425" customFormat="1" x14ac:dyDescent="0.4"/>
    <row r="426" customFormat="1" x14ac:dyDescent="0.4"/>
    <row r="427" customFormat="1" x14ac:dyDescent="0.4"/>
    <row r="428" customFormat="1" x14ac:dyDescent="0.4"/>
    <row r="429" customFormat="1" x14ac:dyDescent="0.4"/>
    <row r="430" customFormat="1" x14ac:dyDescent="0.4"/>
    <row r="431" customFormat="1" x14ac:dyDescent="0.4"/>
    <row r="432" customFormat="1" x14ac:dyDescent="0.4"/>
    <row r="433" customFormat="1" x14ac:dyDescent="0.4"/>
    <row r="434" customFormat="1" x14ac:dyDescent="0.4"/>
    <row r="435" customFormat="1" x14ac:dyDescent="0.4"/>
    <row r="436" customFormat="1" x14ac:dyDescent="0.4"/>
    <row r="437" customFormat="1" x14ac:dyDescent="0.4"/>
    <row r="438" customFormat="1" x14ac:dyDescent="0.4"/>
    <row r="439" customFormat="1" x14ac:dyDescent="0.4"/>
    <row r="440" customFormat="1" x14ac:dyDescent="0.4"/>
    <row r="441" customFormat="1" x14ac:dyDescent="0.4"/>
    <row r="442" customFormat="1" x14ac:dyDescent="0.4"/>
    <row r="443" customFormat="1" x14ac:dyDescent="0.4"/>
    <row r="444" customFormat="1" x14ac:dyDescent="0.4"/>
    <row r="445" customFormat="1" x14ac:dyDescent="0.4"/>
    <row r="446" customFormat="1" x14ac:dyDescent="0.4"/>
    <row r="447" customFormat="1" x14ac:dyDescent="0.4"/>
    <row r="448" customFormat="1" x14ac:dyDescent="0.4"/>
    <row r="449" customFormat="1" x14ac:dyDescent="0.4"/>
    <row r="450" customFormat="1" x14ac:dyDescent="0.4"/>
    <row r="451" customFormat="1" x14ac:dyDescent="0.4"/>
    <row r="452" customFormat="1" x14ac:dyDescent="0.4"/>
    <row r="453" customFormat="1" outlineLevel="2" x14ac:dyDescent="0.4"/>
    <row r="454" customFormat="1" outlineLevel="2" x14ac:dyDescent="0.4"/>
    <row r="455" customFormat="1" outlineLevel="2" x14ac:dyDescent="0.4"/>
    <row r="456" customFormat="1" outlineLevel="2" x14ac:dyDescent="0.4"/>
    <row r="457" customFormat="1" outlineLevel="2" x14ac:dyDescent="0.4"/>
    <row r="458" customFormat="1" outlineLevel="2" x14ac:dyDescent="0.4"/>
    <row r="459" customFormat="1" outlineLevel="2" x14ac:dyDescent="0.4"/>
    <row r="460" customFormat="1" outlineLevel="2" x14ac:dyDescent="0.4"/>
    <row r="461" customFormat="1" outlineLevel="2" x14ac:dyDescent="0.4"/>
    <row r="462" customFormat="1" outlineLevel="2" x14ac:dyDescent="0.4"/>
    <row r="463" customFormat="1" outlineLevel="2" x14ac:dyDescent="0.4"/>
    <row r="464" customFormat="1" outlineLevel="2" x14ac:dyDescent="0.4"/>
    <row r="465" customFormat="1" outlineLevel="2" x14ac:dyDescent="0.4"/>
    <row r="466" customFormat="1" outlineLevel="2" x14ac:dyDescent="0.4"/>
    <row r="467" customFormat="1" outlineLevel="2" x14ac:dyDescent="0.4"/>
    <row r="468" customFormat="1" outlineLevel="2" x14ac:dyDescent="0.4"/>
    <row r="469" customFormat="1" outlineLevel="2" x14ac:dyDescent="0.4"/>
    <row r="470" customFormat="1" outlineLevel="2" x14ac:dyDescent="0.4"/>
    <row r="471" customFormat="1" outlineLevel="2" x14ac:dyDescent="0.4"/>
    <row r="472" customFormat="1" outlineLevel="2" x14ac:dyDescent="0.4"/>
    <row r="473" customFormat="1" outlineLevel="2" x14ac:dyDescent="0.4"/>
    <row r="474" customFormat="1" outlineLevel="2" x14ac:dyDescent="0.4"/>
    <row r="475" customFormat="1" outlineLevel="2" x14ac:dyDescent="0.4"/>
    <row r="476" customFormat="1" outlineLevel="2" x14ac:dyDescent="0.4"/>
    <row r="477" customFormat="1" outlineLevel="2" x14ac:dyDescent="0.4"/>
    <row r="478" customFormat="1" x14ac:dyDescent="0.4"/>
    <row r="479" customFormat="1" x14ac:dyDescent="0.4"/>
    <row r="480" customFormat="1" x14ac:dyDescent="0.4"/>
    <row r="481" customFormat="1" x14ac:dyDescent="0.4"/>
    <row r="482" customFormat="1" x14ac:dyDescent="0.4"/>
    <row r="483" customFormat="1" x14ac:dyDescent="0.4"/>
    <row r="484" customFormat="1" x14ac:dyDescent="0.4"/>
    <row r="485" customFormat="1" x14ac:dyDescent="0.4"/>
    <row r="486" customFormat="1" x14ac:dyDescent="0.4"/>
    <row r="487" customFormat="1" x14ac:dyDescent="0.4"/>
    <row r="488" customFormat="1" x14ac:dyDescent="0.4"/>
    <row r="489" customFormat="1" x14ac:dyDescent="0.4"/>
    <row r="490" customFormat="1" x14ac:dyDescent="0.4"/>
    <row r="491" customFormat="1" x14ac:dyDescent="0.4"/>
    <row r="492" customFormat="1" x14ac:dyDescent="0.4"/>
    <row r="493" customFormat="1" x14ac:dyDescent="0.4"/>
    <row r="494" customFormat="1" x14ac:dyDescent="0.4"/>
    <row r="495" customFormat="1" x14ac:dyDescent="0.4"/>
    <row r="496" customFormat="1" x14ac:dyDescent="0.4"/>
    <row r="497" customFormat="1" x14ac:dyDescent="0.4"/>
    <row r="498" customFormat="1" x14ac:dyDescent="0.4"/>
    <row r="499" customFormat="1" x14ac:dyDescent="0.4"/>
    <row r="500" customFormat="1" x14ac:dyDescent="0.4"/>
    <row r="501" customFormat="1" x14ac:dyDescent="0.4"/>
    <row r="502" customFormat="1" x14ac:dyDescent="0.4"/>
    <row r="503" customFormat="1" x14ac:dyDescent="0.4"/>
    <row r="504" customFormat="1" outlineLevel="2" x14ac:dyDescent="0.4"/>
    <row r="505" customFormat="1" outlineLevel="2" x14ac:dyDescent="0.4"/>
    <row r="506" customFormat="1" outlineLevel="2" x14ac:dyDescent="0.4"/>
    <row r="507" customFormat="1" outlineLevel="2" x14ac:dyDescent="0.4"/>
    <row r="508" customFormat="1" outlineLevel="2" x14ac:dyDescent="0.4"/>
    <row r="509" customFormat="1" outlineLevel="2" x14ac:dyDescent="0.4"/>
    <row r="510" customFormat="1" outlineLevel="2" x14ac:dyDescent="0.4"/>
    <row r="511" customFormat="1" outlineLevel="2" x14ac:dyDescent="0.4"/>
    <row r="512" customFormat="1" outlineLevel="2" x14ac:dyDescent="0.4"/>
    <row r="513" customFormat="1" outlineLevel="2" x14ac:dyDescent="0.4"/>
    <row r="514" customFormat="1" outlineLevel="2" x14ac:dyDescent="0.4"/>
    <row r="515" customFormat="1" outlineLevel="2" x14ac:dyDescent="0.4"/>
    <row r="516" customFormat="1" outlineLevel="2" x14ac:dyDescent="0.4"/>
    <row r="517" customFormat="1" outlineLevel="2" x14ac:dyDescent="0.4"/>
    <row r="518" customFormat="1" outlineLevel="2" x14ac:dyDescent="0.4"/>
    <row r="519" customFormat="1" outlineLevel="2" x14ac:dyDescent="0.4"/>
    <row r="520" customFormat="1" outlineLevel="2" x14ac:dyDescent="0.4"/>
    <row r="521" customFormat="1" outlineLevel="2" x14ac:dyDescent="0.4"/>
    <row r="522" customFormat="1" outlineLevel="2" x14ac:dyDescent="0.4"/>
    <row r="523" customFormat="1" outlineLevel="2" x14ac:dyDescent="0.4"/>
    <row r="524" customFormat="1" outlineLevel="2" x14ac:dyDescent="0.4"/>
    <row r="525" customFormat="1" outlineLevel="2" x14ac:dyDescent="0.4"/>
    <row r="526" customFormat="1" outlineLevel="2" x14ac:dyDescent="0.4"/>
    <row r="527" customFormat="1" outlineLevel="2" x14ac:dyDescent="0.4"/>
    <row r="528" customFormat="1" outlineLevel="2" x14ac:dyDescent="0.4"/>
    <row r="529" customFormat="1" x14ac:dyDescent="0.4"/>
    <row r="530" customFormat="1" x14ac:dyDescent="0.4"/>
    <row r="531" customFormat="1" x14ac:dyDescent="0.4"/>
    <row r="532" customFormat="1" x14ac:dyDescent="0.4"/>
    <row r="533" customFormat="1" x14ac:dyDescent="0.4"/>
    <row r="534" customFormat="1" x14ac:dyDescent="0.4"/>
    <row r="535" customFormat="1" x14ac:dyDescent="0.4"/>
    <row r="536" customFormat="1" x14ac:dyDescent="0.4"/>
    <row r="537" customFormat="1" x14ac:dyDescent="0.4"/>
    <row r="538" customFormat="1" x14ac:dyDescent="0.4"/>
    <row r="539" customFormat="1" x14ac:dyDescent="0.4"/>
    <row r="540" customFormat="1" x14ac:dyDescent="0.4"/>
    <row r="541" customFormat="1" x14ac:dyDescent="0.4"/>
    <row r="542" customFormat="1" x14ac:dyDescent="0.4"/>
    <row r="543" customFormat="1" x14ac:dyDescent="0.4"/>
    <row r="544" customFormat="1" x14ac:dyDescent="0.4"/>
    <row r="545" customFormat="1" x14ac:dyDescent="0.4"/>
    <row r="546" customFormat="1" x14ac:dyDescent="0.4"/>
    <row r="547" customFormat="1" x14ac:dyDescent="0.4"/>
    <row r="548" customFormat="1" x14ac:dyDescent="0.4"/>
    <row r="549" customFormat="1" x14ac:dyDescent="0.4"/>
    <row r="550" customFormat="1" x14ac:dyDescent="0.4"/>
    <row r="551" customFormat="1" x14ac:dyDescent="0.4"/>
    <row r="552" customFormat="1" x14ac:dyDescent="0.4"/>
    <row r="553" customFormat="1" x14ac:dyDescent="0.4"/>
    <row r="554" customFormat="1" x14ac:dyDescent="0.4"/>
    <row r="555" customFormat="1" x14ac:dyDescent="0.4"/>
    <row r="556" customFormat="1" x14ac:dyDescent="0.4"/>
    <row r="557" customFormat="1" x14ac:dyDescent="0.4"/>
    <row r="558" customFormat="1" x14ac:dyDescent="0.4"/>
    <row r="559" customFormat="1" x14ac:dyDescent="0.4"/>
    <row r="560" customFormat="1" x14ac:dyDescent="0.4"/>
    <row r="561" customFormat="1" x14ac:dyDescent="0.4"/>
    <row r="562" customFormat="1" x14ac:dyDescent="0.4"/>
    <row r="563" customFormat="1" x14ac:dyDescent="0.4"/>
    <row r="564" customFormat="1" x14ac:dyDescent="0.4"/>
    <row r="565" customFormat="1" x14ac:dyDescent="0.4"/>
    <row r="566" customFormat="1" x14ac:dyDescent="0.4"/>
    <row r="567" customFormat="1" x14ac:dyDescent="0.4"/>
    <row r="568" customFormat="1" x14ac:dyDescent="0.4"/>
    <row r="569" customFormat="1" x14ac:dyDescent="0.4"/>
    <row r="570" customFormat="1" x14ac:dyDescent="0.4"/>
    <row r="571" customFormat="1" x14ac:dyDescent="0.4"/>
    <row r="572" customFormat="1" x14ac:dyDescent="0.4"/>
    <row r="573" customFormat="1" x14ac:dyDescent="0.4"/>
    <row r="574" customFormat="1" x14ac:dyDescent="0.4"/>
    <row r="575" customFormat="1" x14ac:dyDescent="0.4"/>
    <row r="576" customFormat="1" x14ac:dyDescent="0.4"/>
    <row r="577" customFormat="1" x14ac:dyDescent="0.4"/>
    <row r="578" customFormat="1" x14ac:dyDescent="0.4"/>
    <row r="579" customFormat="1" x14ac:dyDescent="0.4"/>
    <row r="580" customFormat="1" x14ac:dyDescent="0.4"/>
    <row r="581" customFormat="1" x14ac:dyDescent="0.4"/>
    <row r="582" customFormat="1" x14ac:dyDescent="0.4"/>
    <row r="583" customFormat="1" x14ac:dyDescent="0.4"/>
    <row r="584" customFormat="1" x14ac:dyDescent="0.4"/>
    <row r="585" customFormat="1" x14ac:dyDescent="0.4"/>
    <row r="586" customFormat="1" x14ac:dyDescent="0.4"/>
    <row r="587" customFormat="1" x14ac:dyDescent="0.4"/>
    <row r="588" customFormat="1" x14ac:dyDescent="0.4"/>
    <row r="589" customFormat="1" x14ac:dyDescent="0.4"/>
    <row r="590" customFormat="1" x14ac:dyDescent="0.4"/>
    <row r="591" customFormat="1" x14ac:dyDescent="0.4"/>
    <row r="592" customFormat="1" x14ac:dyDescent="0.4"/>
    <row r="593" customFormat="1" x14ac:dyDescent="0.4"/>
    <row r="594" customFormat="1" x14ac:dyDescent="0.4"/>
    <row r="595" customFormat="1" x14ac:dyDescent="0.4"/>
    <row r="596" customFormat="1" x14ac:dyDescent="0.4"/>
    <row r="597" customFormat="1" x14ac:dyDescent="0.4"/>
    <row r="598" customFormat="1" x14ac:dyDescent="0.4"/>
    <row r="599" customFormat="1" x14ac:dyDescent="0.4"/>
    <row r="600" customFormat="1" x14ac:dyDescent="0.4"/>
    <row r="601" customFormat="1" x14ac:dyDescent="0.4"/>
    <row r="602" customFormat="1" x14ac:dyDescent="0.4"/>
    <row r="603" customFormat="1" x14ac:dyDescent="0.4"/>
    <row r="604" customFormat="1" x14ac:dyDescent="0.4"/>
    <row r="605" customFormat="1" x14ac:dyDescent="0.4"/>
    <row r="606" customFormat="1" x14ac:dyDescent="0.4"/>
    <row r="607" customFormat="1" x14ac:dyDescent="0.4"/>
    <row r="608" customFormat="1" x14ac:dyDescent="0.4"/>
    <row r="609" customFormat="1" x14ac:dyDescent="0.4"/>
    <row r="610" customFormat="1" x14ac:dyDescent="0.4"/>
    <row r="611" customFormat="1" x14ac:dyDescent="0.4"/>
    <row r="612" customFormat="1" x14ac:dyDescent="0.4"/>
    <row r="613" customFormat="1" x14ac:dyDescent="0.4"/>
    <row r="614" customFormat="1" x14ac:dyDescent="0.4"/>
    <row r="615" customFormat="1" x14ac:dyDescent="0.4"/>
    <row r="616" customFormat="1" x14ac:dyDescent="0.4"/>
    <row r="617" customFormat="1" x14ac:dyDescent="0.4"/>
    <row r="618" customFormat="1" x14ac:dyDescent="0.4"/>
    <row r="619" customFormat="1" x14ac:dyDescent="0.4"/>
    <row r="620" customFormat="1" x14ac:dyDescent="0.4"/>
    <row r="621" customFormat="1" x14ac:dyDescent="0.4"/>
    <row r="622" customFormat="1" x14ac:dyDescent="0.4"/>
    <row r="623" customFormat="1" x14ac:dyDescent="0.4"/>
    <row r="624" customFormat="1" x14ac:dyDescent="0.4"/>
    <row r="625" customFormat="1" x14ac:dyDescent="0.4"/>
    <row r="626" customFormat="1" collapsed="1" x14ac:dyDescent="0.4"/>
    <row r="627" customFormat="1" x14ac:dyDescent="0.4"/>
    <row r="628" customFormat="1" x14ac:dyDescent="0.4"/>
    <row r="629" customFormat="1" x14ac:dyDescent="0.4"/>
    <row r="630" customFormat="1" x14ac:dyDescent="0.4"/>
    <row r="631" customFormat="1" x14ac:dyDescent="0.4"/>
    <row r="632" customFormat="1" x14ac:dyDescent="0.4"/>
    <row r="633" customFormat="1" x14ac:dyDescent="0.4"/>
    <row r="634" customFormat="1" x14ac:dyDescent="0.4"/>
    <row r="635" customFormat="1" x14ac:dyDescent="0.4"/>
    <row r="636" customFormat="1" x14ac:dyDescent="0.4"/>
    <row r="637" customFormat="1" x14ac:dyDescent="0.4"/>
    <row r="638" customFormat="1" x14ac:dyDescent="0.4"/>
    <row r="639" customFormat="1" x14ac:dyDescent="0.4"/>
    <row r="640" customFormat="1" x14ac:dyDescent="0.4"/>
    <row r="641" spans="2:90" x14ac:dyDescent="0.4">
      <c r="B641"/>
      <c r="I641"/>
      <c r="J641"/>
      <c r="R641"/>
      <c r="S641"/>
      <c r="T641"/>
      <c r="U641"/>
      <c r="V641"/>
      <c r="W641"/>
      <c r="X641"/>
      <c r="Y641"/>
      <c r="Z641"/>
      <c r="AA641"/>
      <c r="AB641"/>
      <c r="AC641"/>
      <c r="AD641"/>
      <c r="AE641"/>
      <c r="AF641"/>
      <c r="AG641"/>
      <c r="AH641"/>
      <c r="AI641"/>
      <c r="AJ641"/>
      <c r="AK641"/>
      <c r="AL641"/>
      <c r="AM641"/>
      <c r="AN641"/>
      <c r="AO641"/>
      <c r="AP641"/>
      <c r="AQ641"/>
      <c r="AR641"/>
      <c r="AS641"/>
      <c r="AT641"/>
      <c r="AU641"/>
      <c r="AV641"/>
      <c r="AW641"/>
      <c r="AX641"/>
      <c r="AY641"/>
      <c r="AZ641"/>
      <c r="BA641"/>
      <c r="BB641"/>
      <c r="BC641"/>
      <c r="BD641"/>
      <c r="BE641"/>
      <c r="BF641"/>
      <c r="BG641"/>
      <c r="BH641"/>
      <c r="BI641"/>
      <c r="BJ641"/>
      <c r="BK641"/>
      <c r="BL641"/>
      <c r="BM641"/>
      <c r="BN641"/>
      <c r="BO641"/>
      <c r="BP641"/>
      <c r="BQ641"/>
      <c r="BR641"/>
      <c r="BS641"/>
      <c r="BT641"/>
      <c r="BU641"/>
      <c r="BV641"/>
      <c r="BW641"/>
      <c r="BX641"/>
      <c r="BY641"/>
      <c r="BZ641"/>
      <c r="CA641"/>
      <c r="CB641"/>
      <c r="CC641"/>
      <c r="CD641"/>
      <c r="CE641"/>
      <c r="CF641"/>
      <c r="CG641"/>
      <c r="CH641"/>
      <c r="CI641"/>
      <c r="CJ641"/>
      <c r="CK641"/>
      <c r="CL641"/>
    </row>
    <row r="642" spans="2:90" x14ac:dyDescent="0.4">
      <c r="B642"/>
      <c r="I642"/>
      <c r="J642"/>
      <c r="R642"/>
      <c r="S642"/>
      <c r="T642"/>
      <c r="U642"/>
      <c r="V642"/>
      <c r="W642"/>
      <c r="X642"/>
      <c r="Y642"/>
      <c r="Z642"/>
      <c r="AA642"/>
      <c r="AB642"/>
      <c r="AC642"/>
      <c r="AD642"/>
      <c r="AE642"/>
      <c r="AF642"/>
      <c r="AG642"/>
      <c r="AH642"/>
      <c r="AI642"/>
      <c r="AJ642"/>
      <c r="AK642"/>
      <c r="AL642"/>
      <c r="AM642"/>
      <c r="AN642"/>
      <c r="AO642"/>
      <c r="AP642"/>
      <c r="AQ642"/>
      <c r="AR642"/>
      <c r="AS642"/>
      <c r="AT642"/>
      <c r="AU642"/>
      <c r="AV642"/>
      <c r="AW642"/>
      <c r="AX642"/>
      <c r="AY642"/>
      <c r="AZ642"/>
      <c r="BA642"/>
      <c r="BB642"/>
      <c r="BC642"/>
      <c r="BD642"/>
      <c r="BE642"/>
      <c r="BF642"/>
      <c r="BG642"/>
      <c r="BH642"/>
      <c r="BI642"/>
      <c r="BJ642"/>
      <c r="BK642"/>
      <c r="BL642"/>
      <c r="BM642"/>
      <c r="BN642"/>
      <c r="BO642"/>
      <c r="BP642"/>
      <c r="BQ642"/>
      <c r="BR642"/>
      <c r="BS642"/>
      <c r="BT642"/>
      <c r="BU642"/>
      <c r="BV642"/>
      <c r="BW642"/>
      <c r="BX642"/>
      <c r="BY642"/>
      <c r="BZ642"/>
      <c r="CA642"/>
      <c r="CB642"/>
      <c r="CC642"/>
      <c r="CD642"/>
      <c r="CE642"/>
      <c r="CF642"/>
      <c r="CG642"/>
      <c r="CH642"/>
      <c r="CI642"/>
      <c r="CJ642"/>
      <c r="CK642"/>
      <c r="CL642"/>
    </row>
    <row r="643" spans="2:90" x14ac:dyDescent="0.4">
      <c r="B643"/>
      <c r="I643"/>
      <c r="J643"/>
      <c r="R643"/>
      <c r="S643"/>
      <c r="T643"/>
      <c r="U643"/>
      <c r="V643"/>
      <c r="W643"/>
      <c r="X643"/>
      <c r="Y643"/>
      <c r="Z643"/>
      <c r="AA643"/>
      <c r="AB643"/>
      <c r="AC643"/>
      <c r="AD643"/>
      <c r="AE643"/>
      <c r="AF643"/>
      <c r="AG643"/>
      <c r="AH643"/>
      <c r="AI643"/>
      <c r="AJ643"/>
      <c r="AK643"/>
      <c r="AL643"/>
      <c r="AM643"/>
      <c r="AN643"/>
      <c r="AO643"/>
      <c r="AP643"/>
      <c r="AQ643"/>
      <c r="AR643"/>
      <c r="AS643"/>
      <c r="AT643"/>
      <c r="AU643"/>
      <c r="AV643"/>
      <c r="AW643"/>
      <c r="AX643"/>
      <c r="AY643"/>
      <c r="AZ643"/>
      <c r="BA643"/>
      <c r="BB643"/>
      <c r="BC643"/>
      <c r="BD643"/>
      <c r="BE643"/>
      <c r="BF643"/>
      <c r="BG643"/>
      <c r="BH643"/>
      <c r="BI643"/>
      <c r="BJ643"/>
      <c r="BK643"/>
      <c r="BL643"/>
      <c r="BM643"/>
      <c r="BN643"/>
      <c r="BO643"/>
      <c r="BP643"/>
      <c r="BQ643"/>
      <c r="BR643"/>
      <c r="BS643"/>
      <c r="BT643"/>
      <c r="BU643"/>
      <c r="BV643"/>
      <c r="BW643"/>
      <c r="BX643"/>
      <c r="BY643"/>
      <c r="BZ643"/>
      <c r="CA643"/>
      <c r="CB643"/>
      <c r="CC643"/>
      <c r="CD643"/>
      <c r="CE643"/>
      <c r="CF643"/>
      <c r="CG643"/>
      <c r="CH643"/>
      <c r="CI643"/>
      <c r="CJ643"/>
      <c r="CK643"/>
      <c r="CL643"/>
    </row>
    <row r="644" spans="2:90" x14ac:dyDescent="0.4">
      <c r="B644"/>
      <c r="I644"/>
      <c r="J644"/>
      <c r="R644"/>
      <c r="S644"/>
      <c r="T644"/>
      <c r="U644"/>
      <c r="V644"/>
      <c r="W644"/>
      <c r="X644"/>
      <c r="Y644"/>
      <c r="Z644"/>
      <c r="AA644"/>
      <c r="AB644"/>
      <c r="AC644"/>
      <c r="AD644"/>
      <c r="AE644"/>
      <c r="AF644"/>
      <c r="AG644"/>
      <c r="AH644"/>
      <c r="AI644"/>
      <c r="AJ644"/>
      <c r="AK644"/>
      <c r="AL644"/>
      <c r="AM644"/>
      <c r="AN644"/>
      <c r="AO644"/>
      <c r="AP644"/>
      <c r="AQ644"/>
      <c r="AR644"/>
      <c r="AS644"/>
      <c r="AT644"/>
      <c r="AU644"/>
      <c r="AV644"/>
      <c r="AW644"/>
      <c r="AX644"/>
      <c r="AY644"/>
      <c r="AZ644"/>
      <c r="BA644"/>
      <c r="BB644"/>
      <c r="BC644"/>
      <c r="BD644"/>
      <c r="BE644"/>
      <c r="BF644"/>
      <c r="BG644"/>
      <c r="BH644"/>
      <c r="BI644"/>
      <c r="BJ644"/>
      <c r="BK644"/>
      <c r="BL644"/>
      <c r="BM644"/>
      <c r="BN644"/>
      <c r="BO644"/>
      <c r="BP644"/>
      <c r="BQ644"/>
      <c r="BR644"/>
      <c r="BS644"/>
      <c r="BT644"/>
      <c r="BU644"/>
      <c r="BV644"/>
      <c r="BW644"/>
      <c r="BX644"/>
      <c r="BY644"/>
      <c r="BZ644"/>
      <c r="CA644"/>
      <c r="CB644"/>
      <c r="CC644"/>
      <c r="CD644"/>
      <c r="CE644"/>
      <c r="CF644"/>
      <c r="CG644"/>
      <c r="CH644"/>
      <c r="CI644"/>
      <c r="CJ644"/>
      <c r="CK644"/>
      <c r="CL644"/>
    </row>
    <row r="645" spans="2:90" x14ac:dyDescent="0.4">
      <c r="B645"/>
      <c r="I645"/>
      <c r="J645"/>
      <c r="R645"/>
      <c r="S645"/>
      <c r="T645"/>
      <c r="U645"/>
      <c r="V645"/>
      <c r="W645"/>
      <c r="X645"/>
      <c r="Y645"/>
      <c r="Z645"/>
      <c r="AA645"/>
      <c r="AB645"/>
      <c r="AC645"/>
      <c r="AD645"/>
      <c r="AE645"/>
      <c r="AF645"/>
      <c r="AG645"/>
      <c r="AH645"/>
      <c r="AI645"/>
      <c r="AJ645"/>
      <c r="AK645"/>
      <c r="AL645"/>
      <c r="AM645"/>
      <c r="AN645"/>
      <c r="AO645"/>
      <c r="AP645"/>
      <c r="AQ645"/>
      <c r="AR645"/>
      <c r="AS645"/>
      <c r="AT645"/>
      <c r="AU645"/>
      <c r="AV645"/>
      <c r="AW645"/>
      <c r="AX645"/>
      <c r="AY645"/>
      <c r="AZ645"/>
      <c r="BA645"/>
      <c r="BB645"/>
      <c r="BC645"/>
      <c r="BD645"/>
      <c r="BE645"/>
      <c r="BF645"/>
      <c r="BG645"/>
      <c r="BH645"/>
      <c r="BI645"/>
      <c r="BJ645"/>
      <c r="BK645"/>
      <c r="BL645"/>
      <c r="BM645"/>
      <c r="BN645"/>
      <c r="BO645"/>
      <c r="BP645"/>
      <c r="BQ645"/>
      <c r="BR645"/>
      <c r="BS645"/>
      <c r="BT645"/>
      <c r="BU645"/>
      <c r="BV645"/>
      <c r="BW645"/>
      <c r="BX645"/>
      <c r="BY645"/>
      <c r="BZ645"/>
      <c r="CA645"/>
      <c r="CB645"/>
      <c r="CC645"/>
      <c r="CD645"/>
      <c r="CE645"/>
      <c r="CF645"/>
      <c r="CG645"/>
      <c r="CH645"/>
      <c r="CI645"/>
      <c r="CJ645"/>
      <c r="CK645"/>
      <c r="CL645"/>
    </row>
    <row r="646" spans="2:90" x14ac:dyDescent="0.4">
      <c r="B646"/>
      <c r="I646"/>
      <c r="J646"/>
      <c r="R646"/>
      <c r="S646"/>
      <c r="T646"/>
      <c r="U646"/>
      <c r="V646"/>
      <c r="W646"/>
      <c r="X646"/>
      <c r="Y646"/>
      <c r="Z646"/>
      <c r="AA646"/>
      <c r="AB646"/>
      <c r="AC646"/>
      <c r="AD646"/>
      <c r="AE646"/>
      <c r="AF646"/>
      <c r="AG646"/>
      <c r="AH646"/>
      <c r="AI646"/>
      <c r="AJ646"/>
      <c r="AK646"/>
      <c r="AL646"/>
      <c r="AM646"/>
      <c r="AN646"/>
      <c r="AO646"/>
      <c r="AP646"/>
      <c r="AQ646"/>
      <c r="AR646"/>
      <c r="AS646"/>
      <c r="AT646"/>
      <c r="AU646"/>
      <c r="AV646"/>
      <c r="AW646"/>
      <c r="AX646"/>
      <c r="AY646"/>
      <c r="AZ646"/>
      <c r="BA646"/>
      <c r="BB646"/>
      <c r="BC646"/>
      <c r="BD646"/>
      <c r="BE646"/>
      <c r="BF646"/>
      <c r="BG646"/>
      <c r="BH646"/>
      <c r="BI646"/>
      <c r="BJ646"/>
      <c r="BK646"/>
      <c r="BL646"/>
      <c r="BM646"/>
      <c r="BN646"/>
      <c r="BO646"/>
      <c r="BP646"/>
      <c r="BQ646"/>
      <c r="BR646"/>
      <c r="BS646"/>
      <c r="BT646"/>
      <c r="BU646"/>
      <c r="BV646"/>
      <c r="BW646"/>
      <c r="BX646"/>
      <c r="BY646"/>
      <c r="BZ646"/>
      <c r="CA646"/>
      <c r="CB646"/>
      <c r="CC646"/>
      <c r="CD646"/>
      <c r="CE646"/>
      <c r="CF646"/>
      <c r="CG646"/>
      <c r="CH646"/>
      <c r="CI646"/>
      <c r="CJ646"/>
      <c r="CK646"/>
      <c r="CL646"/>
    </row>
    <row r="647" spans="2:90" s="3" customFormat="1" x14ac:dyDescent="0.4">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c r="AL647"/>
      <c r="AM647"/>
      <c r="AN647"/>
      <c r="AO647"/>
      <c r="AP647"/>
      <c r="AQ647"/>
      <c r="AR647"/>
      <c r="AS647"/>
      <c r="AT647"/>
      <c r="AU647"/>
      <c r="AV647"/>
      <c r="AW647"/>
      <c r="AX647"/>
      <c r="AY647"/>
      <c r="AZ647"/>
      <c r="BA647"/>
      <c r="BB647"/>
      <c r="BC647"/>
      <c r="BD647"/>
      <c r="BE647"/>
      <c r="BF647"/>
      <c r="BG647"/>
      <c r="BH647"/>
      <c r="BI647"/>
      <c r="BJ647"/>
      <c r="BK647"/>
      <c r="BL647"/>
      <c r="BM647"/>
      <c r="BN647"/>
      <c r="BO647"/>
      <c r="BP647"/>
      <c r="BQ647"/>
      <c r="BR647"/>
      <c r="BS647"/>
      <c r="BT647"/>
      <c r="BU647"/>
      <c r="BV647"/>
      <c r="BW647"/>
      <c r="BX647"/>
      <c r="BY647"/>
      <c r="BZ647"/>
      <c r="CA647"/>
      <c r="CB647"/>
      <c r="CC647"/>
      <c r="CD647"/>
      <c r="CE647"/>
      <c r="CF647"/>
      <c r="CG647"/>
      <c r="CH647"/>
      <c r="CI647"/>
      <c r="CJ647"/>
      <c r="CK647"/>
      <c r="CL647"/>
    </row>
    <row r="648" spans="2:90" x14ac:dyDescent="0.4">
      <c r="B648"/>
      <c r="I648"/>
      <c r="J648"/>
      <c r="R648"/>
      <c r="S648"/>
      <c r="T648"/>
      <c r="U648"/>
      <c r="V648"/>
      <c r="W648"/>
      <c r="X648"/>
      <c r="Y648"/>
      <c r="Z648"/>
      <c r="AA648"/>
      <c r="AB648"/>
      <c r="AC648"/>
      <c r="AD648"/>
      <c r="AE648"/>
      <c r="AF648"/>
      <c r="AG648"/>
      <c r="AH648"/>
      <c r="AI648"/>
      <c r="AJ648"/>
      <c r="AK648"/>
      <c r="AL648"/>
      <c r="AM648"/>
      <c r="AN648"/>
      <c r="AO648"/>
      <c r="AP648"/>
      <c r="AQ648"/>
      <c r="AR648"/>
      <c r="AS648"/>
      <c r="AT648"/>
      <c r="AU648"/>
      <c r="AV648"/>
      <c r="AW648"/>
      <c r="AX648"/>
      <c r="AY648"/>
      <c r="AZ648"/>
      <c r="BA648"/>
      <c r="BB648"/>
      <c r="BC648"/>
      <c r="BD648"/>
      <c r="BE648"/>
      <c r="BF648"/>
      <c r="BG648"/>
      <c r="BH648"/>
      <c r="BI648"/>
      <c r="BJ648"/>
      <c r="BK648"/>
      <c r="BL648"/>
      <c r="BM648"/>
      <c r="BN648"/>
      <c r="BO648"/>
      <c r="BP648"/>
      <c r="BQ648"/>
      <c r="BR648"/>
      <c r="BS648"/>
      <c r="BT648"/>
      <c r="BU648"/>
      <c r="BV648"/>
      <c r="BW648"/>
      <c r="BX648"/>
      <c r="BY648"/>
      <c r="BZ648"/>
      <c r="CA648"/>
      <c r="CB648"/>
      <c r="CC648"/>
      <c r="CD648"/>
      <c r="CE648"/>
      <c r="CF648"/>
      <c r="CG648"/>
      <c r="CH648"/>
      <c r="CI648"/>
      <c r="CJ648"/>
      <c r="CK648"/>
      <c r="CL648"/>
    </row>
    <row r="649" spans="2:90" ht="13.75" customHeight="1" x14ac:dyDescent="0.4">
      <c r="B649"/>
      <c r="I649"/>
      <c r="J649"/>
      <c r="R649"/>
      <c r="S649"/>
      <c r="T649"/>
      <c r="U649"/>
      <c r="V649"/>
      <c r="W649"/>
      <c r="X649"/>
      <c r="Y649"/>
      <c r="Z649"/>
      <c r="AA649"/>
      <c r="AB649"/>
      <c r="AC649"/>
      <c r="AD649"/>
      <c r="AE649"/>
      <c r="AF649"/>
      <c r="AG649"/>
      <c r="AH649"/>
      <c r="AI649"/>
      <c r="AJ649"/>
      <c r="AK649"/>
      <c r="AL649"/>
      <c r="AM649"/>
      <c r="AN649"/>
      <c r="AO649"/>
      <c r="AP649"/>
      <c r="AQ649"/>
      <c r="AR649"/>
      <c r="AS649"/>
      <c r="AT649"/>
      <c r="AU649"/>
      <c r="AV649"/>
      <c r="AW649"/>
      <c r="AX649"/>
      <c r="AY649"/>
      <c r="AZ649"/>
      <c r="BA649"/>
      <c r="BB649"/>
      <c r="BC649"/>
      <c r="BD649"/>
      <c r="BE649"/>
      <c r="BF649"/>
      <c r="BG649"/>
      <c r="BH649"/>
      <c r="BI649"/>
      <c r="BJ649"/>
      <c r="BK649"/>
      <c r="BL649"/>
      <c r="BM649"/>
      <c r="BN649"/>
      <c r="BO649"/>
      <c r="BP649"/>
      <c r="BQ649"/>
      <c r="BR649"/>
      <c r="BS649"/>
      <c r="BT649"/>
      <c r="BU649"/>
      <c r="BV649"/>
      <c r="BW649"/>
      <c r="BX649"/>
      <c r="BY649"/>
      <c r="BZ649"/>
      <c r="CA649"/>
      <c r="CB649"/>
      <c r="CC649"/>
      <c r="CD649"/>
      <c r="CE649"/>
      <c r="CF649"/>
      <c r="CG649"/>
      <c r="CH649"/>
      <c r="CI649"/>
      <c r="CJ649"/>
      <c r="CK649"/>
      <c r="CL649"/>
    </row>
    <row r="650" spans="2:90" x14ac:dyDescent="0.4">
      <c r="B650"/>
      <c r="I650"/>
      <c r="J650"/>
      <c r="R650"/>
      <c r="S650"/>
      <c r="T650"/>
      <c r="U650"/>
      <c r="V650"/>
      <c r="W650"/>
      <c r="X650"/>
      <c r="Y650"/>
      <c r="Z650"/>
      <c r="AA650"/>
      <c r="AB650"/>
      <c r="AC650"/>
      <c r="AD650"/>
      <c r="AE650"/>
      <c r="AF650"/>
      <c r="AG650"/>
      <c r="AH650"/>
      <c r="AI650"/>
      <c r="AJ650"/>
      <c r="AK650"/>
      <c r="AL650"/>
      <c r="AM650"/>
      <c r="AN650"/>
      <c r="AO650"/>
      <c r="AP650"/>
      <c r="AQ650"/>
      <c r="AR650"/>
      <c r="AS650"/>
      <c r="AT650"/>
      <c r="AU650"/>
      <c r="AV650"/>
      <c r="AW650"/>
      <c r="AX650"/>
      <c r="AY650"/>
      <c r="AZ650"/>
      <c r="BA650"/>
      <c r="BB650"/>
      <c r="BC650"/>
      <c r="BD650"/>
      <c r="BE650"/>
      <c r="BF650"/>
      <c r="BG650"/>
      <c r="BH650"/>
      <c r="BI650"/>
      <c r="BJ650"/>
      <c r="BK650"/>
      <c r="BL650"/>
      <c r="BM650"/>
      <c r="BN650"/>
      <c r="BO650"/>
      <c r="BP650"/>
      <c r="BQ650"/>
      <c r="BR650"/>
      <c r="BS650"/>
      <c r="BT650"/>
      <c r="BU650"/>
      <c r="BV650"/>
      <c r="BW650"/>
      <c r="BX650"/>
      <c r="BY650"/>
      <c r="BZ650"/>
      <c r="CA650"/>
      <c r="CB650"/>
      <c r="CC650"/>
      <c r="CD650"/>
      <c r="CE650"/>
      <c r="CF650"/>
      <c r="CG650"/>
      <c r="CH650"/>
      <c r="CI650"/>
      <c r="CJ650"/>
      <c r="CK650"/>
      <c r="CL650"/>
    </row>
    <row r="651" spans="2:90" x14ac:dyDescent="0.4">
      <c r="B651"/>
      <c r="I651"/>
      <c r="J651"/>
      <c r="R651"/>
      <c r="S651"/>
      <c r="T651"/>
      <c r="U651"/>
      <c r="V651"/>
      <c r="W651"/>
      <c r="X651"/>
      <c r="Y651"/>
      <c r="Z651"/>
      <c r="AA651"/>
      <c r="AB651"/>
      <c r="AC651"/>
      <c r="AD651"/>
      <c r="AE651"/>
      <c r="AF651"/>
      <c r="AG651"/>
      <c r="AH651"/>
      <c r="AI651"/>
      <c r="AJ651"/>
      <c r="AK651"/>
      <c r="AL651"/>
      <c r="AM651"/>
      <c r="AN651"/>
      <c r="AO651"/>
      <c r="AP651"/>
      <c r="AQ651"/>
      <c r="AR651"/>
      <c r="AS651"/>
      <c r="AT651"/>
      <c r="AU651"/>
      <c r="AV651"/>
      <c r="AW651"/>
      <c r="AX651"/>
      <c r="AY651"/>
      <c r="AZ651"/>
      <c r="BA651"/>
      <c r="BB651"/>
      <c r="BC651"/>
      <c r="BD651"/>
      <c r="BE651"/>
      <c r="BF651"/>
      <c r="BG651"/>
      <c r="BH651"/>
      <c r="BI651"/>
      <c r="BJ651"/>
      <c r="BK651"/>
      <c r="BL651"/>
      <c r="BM651"/>
      <c r="BN651"/>
      <c r="BO651"/>
      <c r="BP651"/>
      <c r="BQ651"/>
      <c r="BR651"/>
      <c r="BS651"/>
      <c r="BT651"/>
      <c r="BU651"/>
      <c r="BV651"/>
      <c r="BW651"/>
      <c r="BX651"/>
      <c r="BY651"/>
      <c r="BZ651"/>
      <c r="CA651"/>
      <c r="CB651"/>
      <c r="CC651"/>
      <c r="CD651"/>
      <c r="CE651"/>
      <c r="CF651"/>
      <c r="CG651"/>
      <c r="CH651"/>
      <c r="CI651"/>
      <c r="CJ651"/>
      <c r="CK651"/>
      <c r="CL651"/>
    </row>
    <row r="652" spans="2:90" x14ac:dyDescent="0.4">
      <c r="B652"/>
      <c r="I652"/>
      <c r="J652"/>
      <c r="R652"/>
      <c r="S652"/>
      <c r="T652"/>
      <c r="U652"/>
      <c r="V652"/>
      <c r="W652"/>
      <c r="X652"/>
      <c r="Y652"/>
      <c r="Z652"/>
      <c r="AA652"/>
      <c r="AB652"/>
      <c r="AC652"/>
      <c r="AD652"/>
      <c r="AE652"/>
      <c r="AF652"/>
      <c r="AG652"/>
      <c r="AH652"/>
      <c r="AI652"/>
      <c r="AJ652"/>
      <c r="AK652"/>
      <c r="AL652"/>
      <c r="AM652"/>
      <c r="AN652"/>
      <c r="AO652"/>
      <c r="AP652"/>
      <c r="AQ652"/>
      <c r="AR652"/>
      <c r="AS652"/>
      <c r="AT652"/>
      <c r="AU652"/>
      <c r="AV652"/>
      <c r="AW652"/>
      <c r="AX652"/>
      <c r="AY652"/>
      <c r="AZ652"/>
      <c r="BA652"/>
      <c r="BB652"/>
      <c r="BC652"/>
      <c r="BD652"/>
      <c r="BE652"/>
      <c r="BF652"/>
      <c r="BG652"/>
      <c r="BH652"/>
      <c r="BI652"/>
      <c r="BJ652"/>
      <c r="BK652"/>
      <c r="BL652"/>
      <c r="BM652"/>
      <c r="BN652"/>
      <c r="BO652"/>
      <c r="BP652"/>
      <c r="BQ652"/>
      <c r="BR652"/>
      <c r="BS652"/>
      <c r="BT652"/>
      <c r="BU652"/>
      <c r="BV652"/>
      <c r="BW652"/>
      <c r="BX652"/>
      <c r="BY652"/>
      <c r="BZ652"/>
      <c r="CA652"/>
      <c r="CB652"/>
      <c r="CC652"/>
      <c r="CD652"/>
      <c r="CE652"/>
      <c r="CF652"/>
      <c r="CG652"/>
      <c r="CH652"/>
      <c r="CI652"/>
      <c r="CJ652"/>
      <c r="CK652"/>
      <c r="CL652"/>
    </row>
    <row r="653" spans="2:90" x14ac:dyDescent="0.4">
      <c r="B653"/>
      <c r="I653"/>
      <c r="J653"/>
      <c r="R653"/>
      <c r="S653"/>
      <c r="T653"/>
      <c r="U653"/>
      <c r="V653"/>
      <c r="W653"/>
      <c r="X653"/>
      <c r="Y653"/>
      <c r="Z653"/>
      <c r="AA653"/>
      <c r="AB653"/>
      <c r="AC653"/>
      <c r="AD653"/>
      <c r="AE653"/>
      <c r="AF653"/>
      <c r="AG653"/>
      <c r="AH653"/>
      <c r="AI653"/>
      <c r="AJ653"/>
      <c r="AK653"/>
      <c r="AL653"/>
      <c r="AM653"/>
      <c r="AN653"/>
      <c r="AO653"/>
      <c r="AP653"/>
      <c r="AQ653"/>
      <c r="AR653"/>
      <c r="AS653"/>
      <c r="AT653"/>
      <c r="AU653"/>
      <c r="AV653"/>
      <c r="AW653"/>
      <c r="AX653"/>
      <c r="AY653"/>
      <c r="AZ653"/>
      <c r="BA653"/>
      <c r="BB653"/>
      <c r="BC653"/>
      <c r="BD653"/>
      <c r="BE653"/>
      <c r="BF653"/>
      <c r="BG653"/>
      <c r="BH653"/>
      <c r="BI653"/>
      <c r="BJ653"/>
      <c r="BK653"/>
      <c r="BL653"/>
      <c r="BM653"/>
      <c r="BN653"/>
      <c r="BO653"/>
      <c r="BP653"/>
      <c r="BQ653"/>
      <c r="BR653"/>
      <c r="BS653"/>
      <c r="BT653"/>
      <c r="BU653"/>
      <c r="BV653"/>
      <c r="BW653"/>
      <c r="BX653"/>
      <c r="BY653"/>
      <c r="BZ653"/>
      <c r="CA653"/>
      <c r="CB653"/>
      <c r="CC653"/>
      <c r="CD653"/>
      <c r="CE653"/>
      <c r="CF653"/>
      <c r="CG653"/>
      <c r="CH653"/>
      <c r="CI653"/>
      <c r="CJ653"/>
      <c r="CK653"/>
      <c r="CL653"/>
    </row>
    <row r="654" spans="2:90" x14ac:dyDescent="0.4">
      <c r="B654"/>
      <c r="I654"/>
      <c r="J654"/>
      <c r="R654"/>
      <c r="S654"/>
      <c r="T654"/>
      <c r="U654"/>
      <c r="V654"/>
      <c r="W654"/>
      <c r="X654"/>
      <c r="Y654"/>
      <c r="Z654"/>
      <c r="AA654"/>
      <c r="AB654"/>
      <c r="AC654"/>
      <c r="AD654"/>
      <c r="AE654"/>
      <c r="AF654"/>
      <c r="AG654"/>
      <c r="AH654"/>
      <c r="AI654"/>
      <c r="AJ654"/>
      <c r="AK654"/>
      <c r="AL654"/>
      <c r="AM654"/>
      <c r="AN654"/>
      <c r="AO654"/>
      <c r="AP654"/>
      <c r="AQ654"/>
      <c r="AR654"/>
      <c r="AS654"/>
      <c r="AT654"/>
      <c r="AU654"/>
      <c r="AV654"/>
      <c r="AW654"/>
      <c r="AX654"/>
      <c r="AY654"/>
      <c r="AZ654"/>
      <c r="BA654"/>
      <c r="BB654"/>
      <c r="BC654"/>
      <c r="BD654"/>
      <c r="BE654"/>
      <c r="BF654"/>
      <c r="BG654"/>
      <c r="BH654"/>
      <c r="BI654"/>
      <c r="BJ654"/>
      <c r="BK654"/>
      <c r="BL654"/>
      <c r="BM654"/>
      <c r="BN654"/>
      <c r="BO654"/>
      <c r="BP654"/>
      <c r="BQ654"/>
      <c r="BR654"/>
      <c r="BS654"/>
      <c r="BT654"/>
      <c r="BU654"/>
      <c r="BV654"/>
      <c r="BW654"/>
      <c r="BX654"/>
      <c r="BY654"/>
      <c r="BZ654"/>
      <c r="CA654"/>
      <c r="CB654"/>
      <c r="CC654"/>
      <c r="CD654"/>
      <c r="CE654"/>
      <c r="CF654"/>
      <c r="CG654"/>
      <c r="CH654"/>
      <c r="CI654"/>
      <c r="CJ654"/>
      <c r="CK654"/>
      <c r="CL654"/>
    </row>
    <row r="655" spans="2:90" x14ac:dyDescent="0.4">
      <c r="B655"/>
      <c r="I655"/>
      <c r="J655"/>
      <c r="R655"/>
      <c r="S655"/>
      <c r="T655"/>
      <c r="U655"/>
      <c r="V655"/>
      <c r="W655"/>
      <c r="X655"/>
      <c r="Y655"/>
      <c r="Z655"/>
      <c r="AA655"/>
      <c r="AB655"/>
      <c r="AC655"/>
      <c r="AD655"/>
      <c r="AE655"/>
      <c r="AF655"/>
      <c r="AG655"/>
      <c r="AH655"/>
      <c r="AI655"/>
      <c r="AJ655"/>
      <c r="AK655"/>
      <c r="AL655"/>
      <c r="AM655"/>
      <c r="AN655"/>
      <c r="AO655"/>
      <c r="AP655"/>
      <c r="AQ655"/>
      <c r="AR655"/>
      <c r="AS655"/>
      <c r="AT655"/>
      <c r="AU655"/>
      <c r="AV655"/>
      <c r="AW655"/>
      <c r="AX655"/>
      <c r="AY655"/>
      <c r="AZ655"/>
      <c r="BA655"/>
      <c r="BB655"/>
      <c r="BC655"/>
      <c r="BD655"/>
      <c r="BE655"/>
      <c r="BF655"/>
      <c r="BG655"/>
      <c r="BH655"/>
      <c r="BI655"/>
      <c r="BJ655"/>
      <c r="BK655"/>
      <c r="BL655"/>
      <c r="BM655"/>
      <c r="BN655"/>
      <c r="BO655"/>
      <c r="BP655"/>
      <c r="BQ655"/>
      <c r="BR655"/>
      <c r="BS655"/>
      <c r="BT655"/>
      <c r="BU655"/>
      <c r="BV655"/>
      <c r="BW655"/>
      <c r="BX655"/>
      <c r="BY655"/>
      <c r="BZ655"/>
      <c r="CA655"/>
      <c r="CB655"/>
      <c r="CC655"/>
      <c r="CD655"/>
      <c r="CE655"/>
      <c r="CF655"/>
      <c r="CG655"/>
      <c r="CH655"/>
      <c r="CI655"/>
      <c r="CJ655"/>
      <c r="CK655"/>
      <c r="CL655"/>
    </row>
    <row r="656" spans="2:90" x14ac:dyDescent="0.4">
      <c r="B656"/>
      <c r="I656"/>
      <c r="J656"/>
      <c r="R656"/>
      <c r="S656"/>
      <c r="T656"/>
      <c r="U656"/>
      <c r="V656"/>
      <c r="W656"/>
      <c r="X656"/>
      <c r="Y656"/>
      <c r="Z656"/>
      <c r="AA656"/>
      <c r="AB656"/>
      <c r="AC656"/>
      <c r="AD656"/>
      <c r="AE656"/>
      <c r="AF656"/>
      <c r="AG656"/>
      <c r="AH656"/>
      <c r="AI656"/>
      <c r="AJ656"/>
      <c r="AK656"/>
      <c r="AL656"/>
      <c r="AM656"/>
      <c r="AN656"/>
      <c r="AO656"/>
      <c r="AP656"/>
      <c r="AQ656"/>
      <c r="AR656"/>
      <c r="AS656"/>
      <c r="AT656"/>
      <c r="AU656"/>
      <c r="AV656"/>
      <c r="AW656"/>
      <c r="AX656"/>
      <c r="AY656"/>
      <c r="AZ656"/>
      <c r="BA656"/>
      <c r="BB656"/>
      <c r="BC656"/>
      <c r="BD656"/>
      <c r="BE656"/>
      <c r="BF656"/>
      <c r="BG656"/>
      <c r="BH656"/>
      <c r="BI656"/>
      <c r="BJ656"/>
      <c r="BK656"/>
      <c r="BL656"/>
      <c r="BM656"/>
      <c r="BN656"/>
      <c r="BO656"/>
      <c r="BP656"/>
      <c r="BQ656"/>
      <c r="BR656"/>
      <c r="BS656"/>
      <c r="BT656"/>
      <c r="BU656"/>
      <c r="BV656"/>
      <c r="BW656"/>
      <c r="BX656"/>
      <c r="BY656"/>
      <c r="BZ656"/>
      <c r="CA656"/>
      <c r="CB656"/>
      <c r="CC656"/>
      <c r="CD656"/>
      <c r="CE656"/>
      <c r="CF656"/>
      <c r="CG656"/>
      <c r="CH656"/>
      <c r="CI656"/>
      <c r="CJ656"/>
      <c r="CK656"/>
      <c r="CL656"/>
    </row>
    <row r="657" customFormat="1" x14ac:dyDescent="0.4"/>
    <row r="658" customFormat="1" collapsed="1" x14ac:dyDescent="0.4"/>
    <row r="659" customFormat="1" x14ac:dyDescent="0.4"/>
    <row r="660" customFormat="1" x14ac:dyDescent="0.4"/>
    <row r="661" customFormat="1" x14ac:dyDescent="0.4"/>
    <row r="662" customFormat="1" x14ac:dyDescent="0.4"/>
    <row r="663" customFormat="1" x14ac:dyDescent="0.4"/>
    <row r="664" customFormat="1" x14ac:dyDescent="0.4"/>
    <row r="665" customFormat="1" x14ac:dyDescent="0.4"/>
    <row r="666" customFormat="1" x14ac:dyDescent="0.4"/>
    <row r="667" customFormat="1" x14ac:dyDescent="0.4"/>
    <row r="668" customFormat="1" x14ac:dyDescent="0.4"/>
    <row r="669" customFormat="1" x14ac:dyDescent="0.4"/>
    <row r="670" customFormat="1" x14ac:dyDescent="0.4"/>
    <row r="671" customFormat="1" x14ac:dyDescent="0.4"/>
    <row r="672" customFormat="1" x14ac:dyDescent="0.4"/>
    <row r="673" spans="2:90" x14ac:dyDescent="0.4">
      <c r="B673"/>
      <c r="I673"/>
      <c r="J673"/>
      <c r="R673"/>
      <c r="S673"/>
      <c r="T673"/>
      <c r="U673"/>
      <c r="V673"/>
      <c r="W673"/>
      <c r="X673"/>
      <c r="Y673"/>
      <c r="Z673"/>
      <c r="AA673"/>
      <c r="AB673"/>
      <c r="AC673"/>
      <c r="AD673"/>
      <c r="AE673"/>
      <c r="AF673"/>
      <c r="AG673"/>
      <c r="AH673"/>
      <c r="AI673"/>
      <c r="AJ673"/>
      <c r="AK673"/>
      <c r="AL673"/>
      <c r="AM673"/>
      <c r="AN673"/>
      <c r="AO673"/>
      <c r="AP673"/>
      <c r="AQ673"/>
      <c r="AR673"/>
      <c r="AS673"/>
      <c r="AT673"/>
      <c r="AU673"/>
      <c r="AV673"/>
      <c r="AW673"/>
      <c r="AX673"/>
      <c r="AY673"/>
      <c r="AZ673"/>
      <c r="BA673"/>
      <c r="BB673"/>
      <c r="BC673"/>
      <c r="BD673"/>
      <c r="BE673"/>
      <c r="BF673"/>
      <c r="BG673"/>
      <c r="BH673"/>
      <c r="BI673"/>
      <c r="BJ673"/>
      <c r="BK673"/>
      <c r="BL673"/>
      <c r="BM673"/>
      <c r="BN673"/>
      <c r="BO673"/>
      <c r="BP673"/>
      <c r="BQ673"/>
      <c r="BR673"/>
      <c r="BS673"/>
      <c r="BT673"/>
      <c r="BU673"/>
      <c r="BV673"/>
      <c r="BW673"/>
      <c r="BX673"/>
      <c r="BY673"/>
      <c r="BZ673"/>
      <c r="CA673"/>
      <c r="CB673"/>
      <c r="CC673"/>
      <c r="CD673"/>
      <c r="CE673"/>
      <c r="CF673"/>
      <c r="CG673"/>
      <c r="CH673"/>
      <c r="CI673"/>
      <c r="CJ673"/>
      <c r="CK673"/>
      <c r="CL673"/>
    </row>
    <row r="674" spans="2:90" x14ac:dyDescent="0.4">
      <c r="B674"/>
      <c r="I674"/>
      <c r="J674"/>
      <c r="R674"/>
      <c r="S674"/>
      <c r="T674"/>
      <c r="U674"/>
      <c r="V674"/>
      <c r="W674"/>
      <c r="X674"/>
      <c r="Y674"/>
      <c r="Z674"/>
      <c r="AA674"/>
      <c r="AB674"/>
      <c r="AC674"/>
      <c r="AD674"/>
      <c r="AE674"/>
      <c r="AF674"/>
      <c r="AG674"/>
      <c r="AH674"/>
      <c r="AI674"/>
      <c r="AJ674"/>
      <c r="AK674"/>
      <c r="AL674"/>
      <c r="AM674"/>
      <c r="AN674"/>
      <c r="AO674"/>
      <c r="AP674"/>
      <c r="AQ674"/>
      <c r="AR674"/>
      <c r="AS674"/>
      <c r="AT674"/>
      <c r="AU674"/>
      <c r="AV674"/>
      <c r="AW674"/>
      <c r="AX674"/>
      <c r="AY674"/>
      <c r="AZ674"/>
      <c r="BA674"/>
      <c r="BB674"/>
      <c r="BC674"/>
      <c r="BD674"/>
      <c r="BE674"/>
      <c r="BF674"/>
      <c r="BG674"/>
      <c r="BH674"/>
      <c r="BI674"/>
      <c r="BJ674"/>
      <c r="BK674"/>
      <c r="BL674"/>
      <c r="BM674"/>
      <c r="BN674"/>
      <c r="BO674"/>
      <c r="BP674"/>
      <c r="BQ674"/>
      <c r="BR674"/>
      <c r="BS674"/>
      <c r="BT674"/>
      <c r="BU674"/>
      <c r="BV674"/>
      <c r="BW674"/>
      <c r="BX674"/>
      <c r="BY674"/>
      <c r="BZ674"/>
      <c r="CA674"/>
      <c r="CB674"/>
      <c r="CC674"/>
      <c r="CD674"/>
      <c r="CE674"/>
      <c r="CF674"/>
      <c r="CG674"/>
      <c r="CH674"/>
      <c r="CI674"/>
      <c r="CJ674"/>
      <c r="CK674"/>
      <c r="CL674"/>
    </row>
    <row r="675" spans="2:90" x14ac:dyDescent="0.4">
      <c r="B675"/>
      <c r="I675"/>
      <c r="J675"/>
      <c r="R675"/>
      <c r="S675"/>
      <c r="T675"/>
      <c r="U675"/>
      <c r="V675"/>
      <c r="W675"/>
      <c r="X675"/>
      <c r="Y675"/>
      <c r="Z675"/>
      <c r="AA675"/>
      <c r="AB675"/>
      <c r="AC675"/>
      <c r="AD675"/>
      <c r="AE675"/>
      <c r="AF675"/>
      <c r="AG675"/>
      <c r="AH675"/>
      <c r="AI675"/>
      <c r="AJ675"/>
      <c r="AK675"/>
      <c r="AL675"/>
      <c r="AM675"/>
      <c r="AN675"/>
      <c r="AO675"/>
      <c r="AP675"/>
      <c r="AQ675"/>
      <c r="AR675"/>
      <c r="AS675"/>
      <c r="AT675"/>
      <c r="AU675"/>
      <c r="AV675"/>
      <c r="AW675"/>
      <c r="AX675"/>
      <c r="AY675"/>
      <c r="AZ675"/>
      <c r="BA675"/>
      <c r="BB675"/>
      <c r="BC675"/>
      <c r="BD675"/>
      <c r="BE675"/>
      <c r="BF675"/>
      <c r="BG675"/>
      <c r="BH675"/>
      <c r="BI675"/>
      <c r="BJ675"/>
      <c r="BK675"/>
      <c r="BL675"/>
      <c r="BM675"/>
      <c r="BN675"/>
      <c r="BO675"/>
      <c r="BP675"/>
      <c r="BQ675"/>
      <c r="BR675"/>
      <c r="BS675"/>
      <c r="BT675"/>
      <c r="BU675"/>
      <c r="BV675"/>
      <c r="BW675"/>
      <c r="BX675"/>
      <c r="BY675"/>
      <c r="BZ675"/>
      <c r="CA675"/>
      <c r="CB675"/>
      <c r="CC675"/>
      <c r="CD675"/>
      <c r="CE675"/>
      <c r="CF675"/>
      <c r="CG675"/>
      <c r="CH675"/>
      <c r="CI675"/>
      <c r="CJ675"/>
      <c r="CK675"/>
      <c r="CL675"/>
    </row>
    <row r="676" spans="2:90" x14ac:dyDescent="0.4">
      <c r="B676"/>
      <c r="I676"/>
      <c r="J676"/>
      <c r="R676"/>
      <c r="S676"/>
      <c r="T676"/>
      <c r="U676"/>
      <c r="V676"/>
      <c r="W676"/>
      <c r="X676"/>
      <c r="Y676"/>
      <c r="Z676"/>
      <c r="AA676"/>
      <c r="AB676"/>
      <c r="AC676"/>
      <c r="AD676"/>
      <c r="AE676"/>
      <c r="AF676"/>
      <c r="AG676"/>
      <c r="AH676"/>
      <c r="AI676"/>
      <c r="AJ676"/>
      <c r="AK676"/>
      <c r="AL676"/>
      <c r="AM676"/>
      <c r="AN676"/>
      <c r="AO676"/>
      <c r="AP676"/>
      <c r="AQ676"/>
      <c r="AR676"/>
      <c r="AS676"/>
      <c r="AT676"/>
      <c r="AU676"/>
      <c r="AV676"/>
      <c r="AW676"/>
      <c r="AX676"/>
      <c r="AY676"/>
      <c r="AZ676"/>
      <c r="BA676"/>
      <c r="BB676"/>
      <c r="BC676"/>
      <c r="BD676"/>
      <c r="BE676"/>
      <c r="BF676"/>
      <c r="BG676"/>
      <c r="BH676"/>
      <c r="BI676"/>
      <c r="BJ676"/>
      <c r="BK676"/>
      <c r="BL676"/>
      <c r="BM676"/>
      <c r="BN676"/>
      <c r="BO676"/>
      <c r="BP676"/>
      <c r="BQ676"/>
      <c r="BR676"/>
      <c r="BS676"/>
      <c r="BT676"/>
      <c r="BU676"/>
      <c r="BV676"/>
      <c r="BW676"/>
      <c r="BX676"/>
      <c r="BY676"/>
      <c r="BZ676"/>
      <c r="CA676"/>
      <c r="CB676"/>
      <c r="CC676"/>
      <c r="CD676"/>
      <c r="CE676"/>
      <c r="CF676"/>
      <c r="CG676"/>
      <c r="CH676"/>
      <c r="CI676"/>
      <c r="CJ676"/>
      <c r="CK676"/>
      <c r="CL676"/>
    </row>
    <row r="677" spans="2:90" x14ac:dyDescent="0.4">
      <c r="B677"/>
      <c r="I677"/>
      <c r="J677"/>
      <c r="R677"/>
      <c r="S677"/>
      <c r="T677"/>
      <c r="U677"/>
      <c r="V677"/>
      <c r="W677"/>
      <c r="X677"/>
      <c r="Y677"/>
      <c r="Z677"/>
      <c r="AA677"/>
      <c r="AB677"/>
      <c r="AC677"/>
      <c r="AD677"/>
      <c r="AE677"/>
      <c r="AF677"/>
      <c r="AG677"/>
      <c r="AH677"/>
      <c r="AI677"/>
      <c r="AJ677"/>
      <c r="AK677"/>
      <c r="AL677"/>
      <c r="AM677"/>
      <c r="AN677"/>
      <c r="AO677"/>
      <c r="AP677"/>
      <c r="AQ677"/>
      <c r="AR677"/>
      <c r="AS677"/>
      <c r="AT677"/>
      <c r="AU677"/>
      <c r="AV677"/>
      <c r="AW677"/>
      <c r="AX677"/>
      <c r="AY677"/>
      <c r="AZ677"/>
      <c r="BA677"/>
      <c r="BB677"/>
      <c r="BC677"/>
      <c r="BD677"/>
      <c r="BE677"/>
      <c r="BF677"/>
      <c r="BG677"/>
      <c r="BH677"/>
      <c r="BI677"/>
      <c r="BJ677"/>
      <c r="BK677"/>
      <c r="BL677"/>
      <c r="BM677"/>
      <c r="BN677"/>
      <c r="BO677"/>
      <c r="BP677"/>
      <c r="BQ677"/>
      <c r="BR677"/>
      <c r="BS677"/>
      <c r="BT677"/>
      <c r="BU677"/>
      <c r="BV677"/>
      <c r="BW677"/>
      <c r="BX677"/>
      <c r="BY677"/>
      <c r="BZ677"/>
      <c r="CA677"/>
      <c r="CB677"/>
      <c r="CC677"/>
      <c r="CD677"/>
      <c r="CE677"/>
      <c r="CF677"/>
      <c r="CG677"/>
      <c r="CH677"/>
      <c r="CI677"/>
      <c r="CJ677"/>
      <c r="CK677"/>
      <c r="CL677"/>
    </row>
    <row r="678" spans="2:90" x14ac:dyDescent="0.4">
      <c r="B678"/>
      <c r="I678"/>
      <c r="J678"/>
      <c r="R678"/>
      <c r="S678"/>
      <c r="T678"/>
      <c r="U678"/>
      <c r="V678"/>
      <c r="W678"/>
      <c r="X678"/>
      <c r="Y678"/>
      <c r="Z678"/>
      <c r="AA678"/>
      <c r="AB678"/>
      <c r="AC678"/>
      <c r="AD678"/>
      <c r="AE678"/>
      <c r="AF678"/>
      <c r="AG678"/>
      <c r="AH678"/>
      <c r="AI678"/>
      <c r="AJ678"/>
      <c r="AK678"/>
      <c r="AL678"/>
      <c r="AM678"/>
      <c r="AN678"/>
      <c r="AO678"/>
      <c r="AP678"/>
      <c r="AQ678"/>
      <c r="AR678"/>
      <c r="AS678"/>
      <c r="AT678"/>
      <c r="AU678"/>
      <c r="AV678"/>
      <c r="AW678"/>
      <c r="AX678"/>
      <c r="AY678"/>
      <c r="AZ678"/>
      <c r="BA678"/>
      <c r="BB678"/>
      <c r="BC678"/>
      <c r="BD678"/>
      <c r="BE678"/>
      <c r="BF678"/>
      <c r="BG678"/>
      <c r="BH678"/>
      <c r="BI678"/>
      <c r="BJ678"/>
      <c r="BK678"/>
      <c r="BL678"/>
      <c r="BM678"/>
      <c r="BN678"/>
      <c r="BO678"/>
      <c r="BP678"/>
      <c r="BQ678"/>
      <c r="BR678"/>
      <c r="BS678"/>
      <c r="BT678"/>
      <c r="BU678"/>
      <c r="BV678"/>
      <c r="BW678"/>
      <c r="BX678"/>
      <c r="BY678"/>
      <c r="BZ678"/>
      <c r="CA678"/>
      <c r="CB678"/>
      <c r="CC678"/>
      <c r="CD678"/>
      <c r="CE678"/>
      <c r="CF678"/>
      <c r="CG678"/>
      <c r="CH678"/>
      <c r="CI678"/>
      <c r="CJ678"/>
      <c r="CK678"/>
      <c r="CL678"/>
    </row>
    <row r="679" spans="2:90" x14ac:dyDescent="0.4">
      <c r="B679"/>
      <c r="I679"/>
      <c r="J679"/>
      <c r="R679"/>
      <c r="S679"/>
      <c r="T679"/>
      <c r="U679"/>
      <c r="V679"/>
      <c r="W679"/>
      <c r="X679"/>
      <c r="Y679"/>
      <c r="Z679"/>
      <c r="AA679"/>
      <c r="AB679"/>
      <c r="AC679"/>
      <c r="AD679"/>
      <c r="AE679"/>
      <c r="AF679"/>
      <c r="AG679"/>
      <c r="AH679"/>
      <c r="AI679"/>
      <c r="AJ679"/>
      <c r="AK679"/>
      <c r="AL679"/>
      <c r="AM679"/>
      <c r="AN679"/>
      <c r="AO679"/>
      <c r="AP679"/>
      <c r="AQ679"/>
      <c r="AR679"/>
      <c r="AS679"/>
      <c r="AT679"/>
      <c r="AU679"/>
      <c r="AV679"/>
      <c r="AW679"/>
      <c r="AX679"/>
      <c r="AY679"/>
      <c r="AZ679"/>
      <c r="BA679"/>
      <c r="BB679"/>
      <c r="BC679"/>
      <c r="BD679"/>
      <c r="BE679"/>
      <c r="BF679"/>
      <c r="BG679"/>
      <c r="BH679"/>
      <c r="BI679"/>
      <c r="BJ679"/>
      <c r="BK679"/>
      <c r="BL679"/>
      <c r="BM679"/>
      <c r="BN679"/>
      <c r="BO679"/>
      <c r="BP679"/>
      <c r="BQ679"/>
      <c r="BR679"/>
      <c r="BS679"/>
      <c r="BT679"/>
      <c r="BU679"/>
      <c r="BV679"/>
      <c r="BW679"/>
      <c r="BX679"/>
      <c r="BY679"/>
      <c r="BZ679"/>
      <c r="CA679"/>
      <c r="CB679"/>
      <c r="CC679"/>
      <c r="CD679"/>
      <c r="CE679"/>
      <c r="CF679"/>
      <c r="CG679"/>
      <c r="CH679"/>
      <c r="CI679"/>
      <c r="CJ679"/>
      <c r="CK679"/>
      <c r="CL679"/>
    </row>
    <row r="680" spans="2:90" x14ac:dyDescent="0.4">
      <c r="B680"/>
      <c r="I680"/>
      <c r="J680"/>
      <c r="R680"/>
      <c r="S680"/>
      <c r="T680"/>
      <c r="U680"/>
      <c r="V680"/>
      <c r="W680"/>
      <c r="X680"/>
      <c r="Y680"/>
      <c r="Z680"/>
      <c r="AA680"/>
      <c r="AB680"/>
      <c r="AC680"/>
      <c r="AD680"/>
      <c r="AE680"/>
      <c r="AF680"/>
      <c r="AG680"/>
      <c r="AH680"/>
      <c r="AI680"/>
      <c r="AJ680"/>
      <c r="AK680"/>
      <c r="AL680"/>
      <c r="AM680"/>
      <c r="AN680"/>
      <c r="AO680"/>
      <c r="AP680"/>
      <c r="AQ680"/>
      <c r="AR680"/>
      <c r="AS680"/>
      <c r="AT680"/>
      <c r="AU680"/>
      <c r="AV680"/>
      <c r="AW680"/>
      <c r="AX680"/>
      <c r="AY680"/>
      <c r="AZ680"/>
      <c r="BA680"/>
      <c r="BB680"/>
      <c r="BC680"/>
      <c r="BD680"/>
      <c r="BE680"/>
      <c r="BF680"/>
      <c r="BG680"/>
      <c r="BH680"/>
      <c r="BI680"/>
      <c r="BJ680"/>
      <c r="BK680"/>
      <c r="BL680"/>
      <c r="BM680"/>
      <c r="BN680"/>
      <c r="BO680"/>
      <c r="BP680"/>
      <c r="BQ680"/>
      <c r="BR680"/>
      <c r="BS680"/>
      <c r="BT680"/>
      <c r="BU680"/>
      <c r="BV680"/>
      <c r="BW680"/>
      <c r="BX680"/>
      <c r="BY680"/>
      <c r="BZ680"/>
      <c r="CA680"/>
      <c r="CB680"/>
      <c r="CC680"/>
      <c r="CD680"/>
      <c r="CE680"/>
      <c r="CF680"/>
      <c r="CG680"/>
      <c r="CH680"/>
      <c r="CI680"/>
      <c r="CJ680"/>
      <c r="CK680"/>
      <c r="CL680"/>
    </row>
    <row r="681" spans="2:90" x14ac:dyDescent="0.4">
      <c r="B681"/>
      <c r="I681"/>
      <c r="J681"/>
      <c r="R681"/>
      <c r="S681"/>
      <c r="T681"/>
      <c r="U681"/>
      <c r="V681"/>
      <c r="W681"/>
      <c r="X681"/>
      <c r="Y681"/>
      <c r="Z681"/>
      <c r="AA681"/>
      <c r="AB681"/>
      <c r="AC681"/>
      <c r="AD681"/>
      <c r="AE681"/>
      <c r="AF681"/>
      <c r="AG681"/>
      <c r="AH681"/>
      <c r="AI681"/>
      <c r="AJ681"/>
      <c r="AK681"/>
      <c r="AL681"/>
      <c r="AM681"/>
      <c r="AN681"/>
      <c r="AO681"/>
      <c r="AP681"/>
      <c r="AQ681"/>
      <c r="AR681"/>
      <c r="AS681"/>
      <c r="AT681"/>
      <c r="AU681"/>
      <c r="AV681"/>
      <c r="AW681"/>
      <c r="AX681"/>
      <c r="AY681"/>
      <c r="AZ681"/>
      <c r="BA681"/>
      <c r="BB681"/>
      <c r="BC681"/>
      <c r="BD681"/>
      <c r="BE681"/>
      <c r="BF681"/>
      <c r="BG681"/>
      <c r="BH681"/>
      <c r="BI681"/>
      <c r="BJ681"/>
      <c r="BK681"/>
      <c r="BL681"/>
      <c r="BM681"/>
      <c r="BN681"/>
      <c r="BO681"/>
      <c r="BP681"/>
      <c r="BQ681"/>
      <c r="BR681"/>
      <c r="BS681"/>
      <c r="BT681"/>
      <c r="BU681"/>
      <c r="BV681"/>
      <c r="BW681"/>
      <c r="BX681"/>
      <c r="BY681"/>
      <c r="BZ681"/>
      <c r="CA681"/>
      <c r="CB681"/>
      <c r="CC681"/>
      <c r="CD681"/>
      <c r="CE681"/>
      <c r="CF681"/>
      <c r="CG681"/>
      <c r="CH681"/>
      <c r="CI681"/>
      <c r="CJ681"/>
      <c r="CK681"/>
      <c r="CL681"/>
    </row>
    <row r="682" spans="2:90" x14ac:dyDescent="0.4">
      <c r="B682"/>
      <c r="I682"/>
      <c r="J682"/>
      <c r="R682"/>
      <c r="S682"/>
      <c r="T682"/>
      <c r="U682"/>
      <c r="V682"/>
      <c r="W682"/>
      <c r="X682"/>
      <c r="Y682"/>
      <c r="Z682"/>
      <c r="AA682"/>
      <c r="AB682"/>
      <c r="AC682"/>
      <c r="AD682"/>
      <c r="AE682"/>
      <c r="AF682"/>
      <c r="AG682"/>
      <c r="AH682"/>
      <c r="AI682"/>
      <c r="AJ682"/>
      <c r="AK682"/>
      <c r="AL682"/>
      <c r="AM682"/>
      <c r="AN682"/>
      <c r="AO682"/>
      <c r="AP682"/>
      <c r="AQ682"/>
      <c r="AR682"/>
      <c r="AS682"/>
      <c r="AT682"/>
      <c r="AU682"/>
      <c r="AV682"/>
      <c r="AW682"/>
      <c r="AX682"/>
      <c r="AY682"/>
      <c r="AZ682"/>
      <c r="BA682"/>
      <c r="BB682"/>
      <c r="BC682"/>
      <c r="BD682"/>
      <c r="BE682"/>
      <c r="BF682"/>
      <c r="BG682"/>
      <c r="BH682"/>
      <c r="BI682"/>
      <c r="BJ682"/>
      <c r="BK682"/>
      <c r="BL682"/>
      <c r="BM682"/>
      <c r="BN682"/>
      <c r="BO682"/>
      <c r="BP682"/>
      <c r="BQ682"/>
      <c r="BR682"/>
      <c r="BS682"/>
      <c r="BT682"/>
      <c r="BU682"/>
      <c r="BV682"/>
      <c r="BW682"/>
      <c r="BX682"/>
      <c r="BY682"/>
      <c r="BZ682"/>
      <c r="CA682"/>
      <c r="CB682"/>
      <c r="CC682"/>
      <c r="CD682"/>
      <c r="CE682"/>
      <c r="CF682"/>
      <c r="CG682"/>
      <c r="CH682"/>
      <c r="CI682"/>
      <c r="CJ682"/>
      <c r="CK682"/>
      <c r="CL682"/>
    </row>
    <row r="683" spans="2:90" s="3" customFormat="1" x14ac:dyDescent="0.4">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c r="AN683"/>
      <c r="AO683"/>
      <c r="AP683"/>
      <c r="AQ683"/>
      <c r="AR683"/>
      <c r="AS683"/>
      <c r="AT683"/>
      <c r="AU683"/>
      <c r="AV683"/>
      <c r="AW683"/>
      <c r="AX683"/>
      <c r="AY683"/>
      <c r="AZ683"/>
      <c r="BA683"/>
      <c r="BB683"/>
      <c r="BC683"/>
      <c r="BD683"/>
      <c r="BE683"/>
      <c r="BF683"/>
      <c r="BG683"/>
      <c r="BH683"/>
      <c r="BI683"/>
      <c r="BJ683"/>
      <c r="BK683"/>
      <c r="BL683"/>
      <c r="BM683"/>
      <c r="BN683"/>
      <c r="BO683"/>
      <c r="BP683"/>
      <c r="BQ683"/>
      <c r="BR683"/>
      <c r="BS683"/>
      <c r="BT683"/>
      <c r="BU683"/>
      <c r="BV683"/>
      <c r="BW683"/>
      <c r="BX683"/>
      <c r="BY683"/>
      <c r="BZ683"/>
      <c r="CA683"/>
      <c r="CB683"/>
      <c r="CC683"/>
      <c r="CD683"/>
      <c r="CE683"/>
      <c r="CF683"/>
      <c r="CG683"/>
      <c r="CH683"/>
      <c r="CI683"/>
      <c r="CJ683"/>
      <c r="CK683"/>
      <c r="CL683"/>
    </row>
    <row r="684" spans="2:90" x14ac:dyDescent="0.4">
      <c r="B684"/>
      <c r="I684"/>
      <c r="J684"/>
      <c r="R684"/>
      <c r="S684"/>
      <c r="T684"/>
      <c r="U684"/>
      <c r="V684"/>
      <c r="W684"/>
      <c r="X684"/>
      <c r="Y684"/>
      <c r="Z684"/>
      <c r="AA684"/>
      <c r="AB684"/>
      <c r="AC684"/>
      <c r="AD684"/>
      <c r="AE684"/>
      <c r="AF684"/>
      <c r="AG684"/>
      <c r="AH684"/>
      <c r="AI684"/>
      <c r="AJ684"/>
      <c r="AK684"/>
      <c r="AL684"/>
      <c r="AM684"/>
      <c r="AN684"/>
      <c r="AO684"/>
      <c r="AP684"/>
      <c r="AQ684"/>
      <c r="AR684"/>
      <c r="AS684"/>
      <c r="AT684"/>
      <c r="AU684"/>
      <c r="AV684"/>
      <c r="AW684"/>
      <c r="AX684"/>
      <c r="AY684"/>
      <c r="AZ684"/>
      <c r="BA684"/>
      <c r="BB684"/>
      <c r="BC684"/>
      <c r="BD684"/>
      <c r="BE684"/>
      <c r="BF684"/>
      <c r="BG684"/>
      <c r="BH684"/>
      <c r="BI684"/>
      <c r="BJ684"/>
      <c r="BK684"/>
      <c r="BL684"/>
      <c r="BM684"/>
      <c r="BN684"/>
      <c r="BO684"/>
      <c r="BP684"/>
      <c r="BQ684"/>
      <c r="BR684"/>
      <c r="BS684"/>
      <c r="BT684"/>
      <c r="BU684"/>
      <c r="BV684"/>
      <c r="BW684"/>
      <c r="BX684"/>
      <c r="BY684"/>
      <c r="BZ684"/>
      <c r="CA684"/>
      <c r="CB684"/>
      <c r="CC684"/>
      <c r="CD684"/>
      <c r="CE684"/>
      <c r="CF684"/>
      <c r="CG684"/>
      <c r="CH684"/>
      <c r="CI684"/>
      <c r="CJ684"/>
      <c r="CK684"/>
      <c r="CL684"/>
    </row>
    <row r="685" spans="2:90" x14ac:dyDescent="0.4">
      <c r="B685"/>
      <c r="I685"/>
      <c r="J685"/>
      <c r="R685"/>
      <c r="S685"/>
      <c r="T685"/>
      <c r="U685"/>
      <c r="V685"/>
      <c r="W685"/>
      <c r="X685"/>
      <c r="Y685"/>
      <c r="Z685"/>
      <c r="AA685"/>
      <c r="AB685"/>
      <c r="AC685"/>
      <c r="AD685"/>
      <c r="AE685"/>
      <c r="AF685"/>
      <c r="AG685"/>
      <c r="AH685"/>
      <c r="AI685"/>
      <c r="AJ685"/>
      <c r="AK685"/>
      <c r="AL685"/>
      <c r="AM685"/>
      <c r="AN685"/>
      <c r="AO685"/>
      <c r="AP685"/>
      <c r="AQ685"/>
      <c r="AR685"/>
      <c r="AS685"/>
      <c r="AT685"/>
      <c r="AU685"/>
      <c r="AV685"/>
      <c r="AW685"/>
      <c r="AX685"/>
      <c r="AY685"/>
      <c r="AZ685"/>
      <c r="BA685"/>
      <c r="BB685"/>
      <c r="BC685"/>
      <c r="BD685"/>
      <c r="BE685"/>
      <c r="BF685"/>
      <c r="BG685"/>
      <c r="BH685"/>
      <c r="BI685"/>
      <c r="BJ685"/>
      <c r="BK685"/>
      <c r="BL685"/>
      <c r="BM685"/>
      <c r="BN685"/>
      <c r="BO685"/>
      <c r="BP685"/>
      <c r="BQ685"/>
      <c r="BR685"/>
      <c r="BS685"/>
      <c r="BT685"/>
      <c r="BU685"/>
      <c r="BV685"/>
      <c r="BW685"/>
      <c r="BX685"/>
      <c r="BY685"/>
      <c r="BZ685"/>
      <c r="CA685"/>
      <c r="CB685"/>
      <c r="CC685"/>
      <c r="CD685"/>
      <c r="CE685"/>
      <c r="CF685"/>
      <c r="CG685"/>
      <c r="CH685"/>
      <c r="CI685"/>
      <c r="CJ685"/>
      <c r="CK685"/>
      <c r="CL685"/>
    </row>
    <row r="686" spans="2:90" x14ac:dyDescent="0.4">
      <c r="B686"/>
      <c r="I686"/>
      <c r="J686"/>
      <c r="R686"/>
      <c r="S686"/>
      <c r="T686"/>
      <c r="U686"/>
      <c r="V686"/>
      <c r="W686"/>
      <c r="X686"/>
      <c r="Y686"/>
      <c r="Z686"/>
      <c r="AA686"/>
      <c r="AB686"/>
      <c r="AC686"/>
      <c r="AD686"/>
      <c r="AE686"/>
      <c r="AF686"/>
      <c r="AG686"/>
      <c r="AH686"/>
      <c r="AI686"/>
      <c r="AJ686"/>
      <c r="AK686"/>
      <c r="AL686"/>
      <c r="AM686"/>
      <c r="AN686"/>
      <c r="AO686"/>
      <c r="AP686"/>
      <c r="AQ686"/>
      <c r="AR686"/>
      <c r="AS686"/>
      <c r="AT686"/>
      <c r="AU686"/>
      <c r="AV686"/>
      <c r="AW686"/>
      <c r="AX686"/>
      <c r="AY686"/>
      <c r="AZ686"/>
      <c r="BA686"/>
      <c r="BB686"/>
      <c r="BC686"/>
      <c r="BD686"/>
      <c r="BE686"/>
      <c r="BF686"/>
      <c r="BG686"/>
      <c r="BH686"/>
      <c r="BI686"/>
      <c r="BJ686"/>
      <c r="BK686"/>
      <c r="BL686"/>
      <c r="BM686"/>
      <c r="BN686"/>
      <c r="BO686"/>
      <c r="BP686"/>
      <c r="BQ686"/>
      <c r="BR686"/>
      <c r="BS686"/>
      <c r="BT686"/>
      <c r="BU686"/>
      <c r="BV686"/>
      <c r="BW686"/>
      <c r="BX686"/>
      <c r="BY686"/>
      <c r="BZ686"/>
      <c r="CA686"/>
      <c r="CB686"/>
      <c r="CC686"/>
      <c r="CD686"/>
      <c r="CE686"/>
      <c r="CF686"/>
      <c r="CG686"/>
      <c r="CH686"/>
      <c r="CI686"/>
      <c r="CJ686"/>
      <c r="CK686"/>
      <c r="CL686"/>
    </row>
    <row r="687" spans="2:90" x14ac:dyDescent="0.4">
      <c r="B687"/>
      <c r="I687"/>
      <c r="J687"/>
      <c r="R687"/>
      <c r="S687"/>
      <c r="T687"/>
      <c r="U687"/>
      <c r="V687"/>
      <c r="W687"/>
      <c r="X687"/>
      <c r="Y687"/>
      <c r="Z687"/>
      <c r="AA687"/>
      <c r="AB687"/>
      <c r="AC687"/>
      <c r="AD687"/>
      <c r="AE687"/>
      <c r="AF687"/>
      <c r="AG687"/>
      <c r="AH687"/>
      <c r="AI687"/>
      <c r="AJ687"/>
      <c r="AK687"/>
      <c r="AL687"/>
      <c r="AM687"/>
      <c r="AN687"/>
      <c r="AO687"/>
      <c r="AP687"/>
      <c r="AQ687"/>
      <c r="AR687"/>
      <c r="AS687"/>
      <c r="AT687"/>
      <c r="AU687"/>
      <c r="AV687"/>
      <c r="AW687"/>
      <c r="AX687"/>
      <c r="AY687"/>
      <c r="AZ687"/>
      <c r="BA687"/>
      <c r="BB687"/>
      <c r="BC687"/>
      <c r="BD687"/>
      <c r="BE687"/>
      <c r="BF687"/>
      <c r="BG687"/>
      <c r="BH687"/>
      <c r="BI687"/>
      <c r="BJ687"/>
      <c r="BK687"/>
      <c r="BL687"/>
      <c r="BM687"/>
      <c r="BN687"/>
      <c r="BO687"/>
      <c r="BP687"/>
      <c r="BQ687"/>
      <c r="BR687"/>
      <c r="BS687"/>
      <c r="BT687"/>
      <c r="BU687"/>
      <c r="BV687"/>
      <c r="BW687"/>
      <c r="BX687"/>
      <c r="BY687"/>
      <c r="BZ687"/>
      <c r="CA687"/>
      <c r="CB687"/>
      <c r="CC687"/>
      <c r="CD687"/>
      <c r="CE687"/>
      <c r="CF687"/>
      <c r="CG687"/>
      <c r="CH687"/>
      <c r="CI687"/>
      <c r="CJ687"/>
      <c r="CK687"/>
      <c r="CL687"/>
    </row>
    <row r="688" spans="2:90" x14ac:dyDescent="0.4">
      <c r="B688"/>
      <c r="I688"/>
      <c r="J688"/>
      <c r="R688"/>
      <c r="S688"/>
      <c r="T688"/>
      <c r="U688"/>
      <c r="V688"/>
      <c r="W688"/>
      <c r="X688"/>
      <c r="Y688"/>
      <c r="Z688"/>
      <c r="AA688"/>
      <c r="AB688"/>
      <c r="AC688"/>
      <c r="AD688"/>
      <c r="AE688"/>
      <c r="AF688"/>
      <c r="AG688"/>
      <c r="AH688"/>
      <c r="AI688"/>
      <c r="AJ688"/>
      <c r="AK688"/>
      <c r="AL688"/>
      <c r="AM688"/>
      <c r="AN688"/>
      <c r="AO688"/>
      <c r="AP688"/>
      <c r="AQ688"/>
      <c r="AR688"/>
      <c r="AS688"/>
      <c r="AT688"/>
      <c r="AU688"/>
      <c r="AV688"/>
      <c r="AW688"/>
      <c r="AX688"/>
      <c r="AY688"/>
      <c r="AZ688"/>
      <c r="BA688"/>
      <c r="BB688"/>
      <c r="BC688"/>
      <c r="BD688"/>
      <c r="BE688"/>
      <c r="BF688"/>
      <c r="BG688"/>
      <c r="BH688"/>
      <c r="BI688"/>
      <c r="BJ688"/>
      <c r="BK688"/>
      <c r="BL688"/>
      <c r="BM688"/>
      <c r="BN688"/>
      <c r="BO688"/>
      <c r="BP688"/>
      <c r="BQ688"/>
      <c r="BR688"/>
      <c r="BS688"/>
      <c r="BT688"/>
      <c r="BU688"/>
      <c r="BV688"/>
      <c r="BW688"/>
      <c r="BX688"/>
      <c r="BY688"/>
      <c r="BZ688"/>
      <c r="CA688"/>
      <c r="CB688"/>
      <c r="CC688"/>
      <c r="CD688"/>
      <c r="CE688"/>
      <c r="CF688"/>
      <c r="CG688"/>
      <c r="CH688"/>
      <c r="CI688"/>
      <c r="CJ688"/>
      <c r="CK688"/>
      <c r="CL688"/>
    </row>
    <row r="689" customFormat="1" x14ac:dyDescent="0.4"/>
    <row r="690" customFormat="1" x14ac:dyDescent="0.4"/>
    <row r="691" customFormat="1" x14ac:dyDescent="0.4"/>
    <row r="692" customFormat="1" x14ac:dyDescent="0.4"/>
    <row r="693" customFormat="1" x14ac:dyDescent="0.4"/>
    <row r="694" customFormat="1" x14ac:dyDescent="0.4"/>
    <row r="695" customFormat="1" x14ac:dyDescent="0.4"/>
    <row r="696" customFormat="1" x14ac:dyDescent="0.4"/>
    <row r="697" customFormat="1" x14ac:dyDescent="0.4"/>
    <row r="698" customFormat="1" x14ac:dyDescent="0.4"/>
    <row r="699" customFormat="1" x14ac:dyDescent="0.4"/>
    <row r="700" customFormat="1" x14ac:dyDescent="0.4"/>
    <row r="701" customFormat="1" x14ac:dyDescent="0.4"/>
    <row r="702" customFormat="1" x14ac:dyDescent="0.4"/>
    <row r="703" customFormat="1" x14ac:dyDescent="0.4"/>
    <row r="704" customFormat="1" x14ac:dyDescent="0.4"/>
    <row r="705" customFormat="1" x14ac:dyDescent="0.4"/>
    <row r="706" customFormat="1" x14ac:dyDescent="0.4"/>
    <row r="707" customFormat="1" x14ac:dyDescent="0.4"/>
    <row r="708" customFormat="1" x14ac:dyDescent="0.4"/>
    <row r="709" customFormat="1" x14ac:dyDescent="0.4"/>
    <row r="710" customFormat="1" x14ac:dyDescent="0.4"/>
    <row r="711" customFormat="1" x14ac:dyDescent="0.4"/>
    <row r="712" customFormat="1" x14ac:dyDescent="0.4"/>
    <row r="713" customFormat="1" x14ac:dyDescent="0.4"/>
    <row r="714" customFormat="1" x14ac:dyDescent="0.4"/>
    <row r="715" customFormat="1" x14ac:dyDescent="0.4"/>
    <row r="716" customFormat="1" x14ac:dyDescent="0.4"/>
    <row r="717" customFormat="1" x14ac:dyDescent="0.4"/>
    <row r="718" customFormat="1" x14ac:dyDescent="0.4"/>
    <row r="719" customFormat="1" x14ac:dyDescent="0.4"/>
    <row r="720" customFormat="1" x14ac:dyDescent="0.4"/>
    <row r="721" customFormat="1" x14ac:dyDescent="0.4"/>
    <row r="722" customFormat="1" x14ac:dyDescent="0.4"/>
    <row r="723" customFormat="1" x14ac:dyDescent="0.4"/>
    <row r="724" customFormat="1" x14ac:dyDescent="0.4"/>
    <row r="725" customFormat="1" x14ac:dyDescent="0.4"/>
    <row r="726" customFormat="1" x14ac:dyDescent="0.4"/>
    <row r="727" customFormat="1" x14ac:dyDescent="0.4"/>
    <row r="728" customFormat="1" x14ac:dyDescent="0.4"/>
    <row r="729" customFormat="1" x14ac:dyDescent="0.4"/>
    <row r="730" customFormat="1" x14ac:dyDescent="0.4"/>
    <row r="731" customFormat="1" x14ac:dyDescent="0.4"/>
    <row r="732" customFormat="1" x14ac:dyDescent="0.4"/>
    <row r="733" customFormat="1" x14ac:dyDescent="0.4"/>
    <row r="734" customFormat="1" x14ac:dyDescent="0.4"/>
    <row r="735" customFormat="1" x14ac:dyDescent="0.4"/>
    <row r="736" customFormat="1" x14ac:dyDescent="0.4"/>
    <row r="737" customFormat="1" x14ac:dyDescent="0.4"/>
    <row r="738" customFormat="1" x14ac:dyDescent="0.4"/>
    <row r="739" customFormat="1" x14ac:dyDescent="0.4"/>
    <row r="740" customFormat="1" x14ac:dyDescent="0.4"/>
    <row r="741" customFormat="1" x14ac:dyDescent="0.4"/>
    <row r="742" customFormat="1" x14ac:dyDescent="0.4"/>
    <row r="743" customFormat="1" x14ac:dyDescent="0.4"/>
    <row r="744" customFormat="1" x14ac:dyDescent="0.4"/>
    <row r="745" customFormat="1" x14ac:dyDescent="0.4"/>
    <row r="746" customFormat="1" x14ac:dyDescent="0.4"/>
    <row r="747" customFormat="1" x14ac:dyDescent="0.4"/>
    <row r="748" customFormat="1" x14ac:dyDescent="0.4"/>
    <row r="749" customFormat="1" x14ac:dyDescent="0.4"/>
    <row r="750" customFormat="1" x14ac:dyDescent="0.4"/>
    <row r="751" customFormat="1" x14ac:dyDescent="0.4"/>
    <row r="752" customFormat="1" x14ac:dyDescent="0.4"/>
    <row r="753" customFormat="1" x14ac:dyDescent="0.4"/>
    <row r="754" customFormat="1" x14ac:dyDescent="0.4"/>
    <row r="755" customFormat="1" x14ac:dyDescent="0.4"/>
    <row r="756" customFormat="1" x14ac:dyDescent="0.4"/>
    <row r="757" customFormat="1" x14ac:dyDescent="0.4"/>
    <row r="758" customFormat="1" x14ac:dyDescent="0.4"/>
    <row r="759" customFormat="1" x14ac:dyDescent="0.4"/>
    <row r="760" customFormat="1" x14ac:dyDescent="0.4"/>
    <row r="761" customFormat="1" x14ac:dyDescent="0.4"/>
    <row r="762" customFormat="1" x14ac:dyDescent="0.4"/>
    <row r="763" customFormat="1" x14ac:dyDescent="0.4"/>
    <row r="764" customFormat="1" x14ac:dyDescent="0.4"/>
    <row r="765" customFormat="1" x14ac:dyDescent="0.4"/>
    <row r="766" customFormat="1" x14ac:dyDescent="0.4"/>
    <row r="767" customFormat="1" x14ac:dyDescent="0.4"/>
    <row r="768" customFormat="1" x14ac:dyDescent="0.4"/>
    <row r="769" customFormat="1" x14ac:dyDescent="0.4"/>
    <row r="770" customFormat="1" x14ac:dyDescent="0.4"/>
    <row r="771" customFormat="1" x14ac:dyDescent="0.4"/>
    <row r="772" customFormat="1" x14ac:dyDescent="0.4"/>
    <row r="773" customFormat="1" x14ac:dyDescent="0.4"/>
    <row r="774" customFormat="1" x14ac:dyDescent="0.4"/>
    <row r="775" customFormat="1" x14ac:dyDescent="0.4"/>
    <row r="776" customFormat="1" x14ac:dyDescent="0.4"/>
    <row r="777" customFormat="1" collapsed="1" x14ac:dyDescent="0.4"/>
    <row r="778" customFormat="1" x14ac:dyDescent="0.4"/>
    <row r="779" customFormat="1" x14ac:dyDescent="0.4"/>
    <row r="780" customFormat="1" x14ac:dyDescent="0.4"/>
    <row r="781" customFormat="1" x14ac:dyDescent="0.4"/>
    <row r="782" customFormat="1" x14ac:dyDescent="0.4"/>
    <row r="783" customFormat="1" x14ac:dyDescent="0.4"/>
    <row r="784" customFormat="1" x14ac:dyDescent="0.4"/>
    <row r="785" customFormat="1" x14ac:dyDescent="0.4"/>
    <row r="786" customFormat="1" x14ac:dyDescent="0.4"/>
    <row r="787" customFormat="1" x14ac:dyDescent="0.4"/>
    <row r="788" customFormat="1" x14ac:dyDescent="0.4"/>
    <row r="789" customFormat="1" x14ac:dyDescent="0.4"/>
    <row r="790" customFormat="1" x14ac:dyDescent="0.4"/>
    <row r="791" customFormat="1" x14ac:dyDescent="0.4"/>
    <row r="792" customFormat="1" x14ac:dyDescent="0.4"/>
    <row r="793" customFormat="1" x14ac:dyDescent="0.4"/>
    <row r="794" customFormat="1" x14ac:dyDescent="0.4"/>
    <row r="795" customFormat="1" x14ac:dyDescent="0.4"/>
    <row r="796" customFormat="1" x14ac:dyDescent="0.4"/>
    <row r="797" customFormat="1" x14ac:dyDescent="0.4"/>
    <row r="798" customFormat="1" x14ac:dyDescent="0.4"/>
    <row r="799" customFormat="1" x14ac:dyDescent="0.4"/>
    <row r="800" customFormat="1" x14ac:dyDescent="0.4"/>
    <row r="801" customFormat="1" x14ac:dyDescent="0.4"/>
    <row r="802" customFormat="1" x14ac:dyDescent="0.4"/>
    <row r="803" customFormat="1" x14ac:dyDescent="0.4"/>
    <row r="804" customFormat="1" x14ac:dyDescent="0.4"/>
    <row r="805" customFormat="1" x14ac:dyDescent="0.4"/>
    <row r="806" customFormat="1" x14ac:dyDescent="0.4"/>
    <row r="807" customFormat="1" x14ac:dyDescent="0.4"/>
    <row r="808" customFormat="1" x14ac:dyDescent="0.4"/>
    <row r="809" customFormat="1" x14ac:dyDescent="0.4"/>
    <row r="810" customFormat="1" x14ac:dyDescent="0.4"/>
    <row r="811" customFormat="1" x14ac:dyDescent="0.4"/>
    <row r="812" customFormat="1" x14ac:dyDescent="0.4"/>
    <row r="813" customFormat="1" x14ac:dyDescent="0.4"/>
    <row r="814" customFormat="1" x14ac:dyDescent="0.4"/>
    <row r="815" customFormat="1" x14ac:dyDescent="0.4"/>
    <row r="816" customFormat="1" x14ac:dyDescent="0.4"/>
    <row r="817" customFormat="1" x14ac:dyDescent="0.4"/>
    <row r="818" customFormat="1" x14ac:dyDescent="0.4"/>
    <row r="819" customFormat="1" x14ac:dyDescent="0.4"/>
    <row r="820" customFormat="1" x14ac:dyDescent="0.4"/>
    <row r="821" customFormat="1" x14ac:dyDescent="0.4"/>
    <row r="822" customFormat="1" x14ac:dyDescent="0.4"/>
    <row r="823" customFormat="1" x14ac:dyDescent="0.4"/>
    <row r="824" customFormat="1" x14ac:dyDescent="0.4"/>
    <row r="825" customFormat="1" x14ac:dyDescent="0.4"/>
    <row r="826" customFormat="1" x14ac:dyDescent="0.4"/>
    <row r="827" customFormat="1" x14ac:dyDescent="0.4"/>
    <row r="828" customFormat="1" x14ac:dyDescent="0.4"/>
    <row r="829" customFormat="1" x14ac:dyDescent="0.4"/>
    <row r="830" customFormat="1" x14ac:dyDescent="0.4"/>
    <row r="831" customFormat="1" x14ac:dyDescent="0.4"/>
    <row r="832" customFormat="1" x14ac:dyDescent="0.4"/>
    <row r="833" customFormat="1" x14ac:dyDescent="0.4"/>
    <row r="834" customFormat="1" x14ac:dyDescent="0.4"/>
    <row r="835" customFormat="1" x14ac:dyDescent="0.4"/>
    <row r="836" customFormat="1" x14ac:dyDescent="0.4"/>
    <row r="837" customFormat="1" x14ac:dyDescent="0.4"/>
    <row r="838" customFormat="1" x14ac:dyDescent="0.4"/>
    <row r="839" customFormat="1" x14ac:dyDescent="0.4"/>
    <row r="840" customFormat="1" x14ac:dyDescent="0.4"/>
    <row r="841" customFormat="1" x14ac:dyDescent="0.4"/>
    <row r="842" customFormat="1" x14ac:dyDescent="0.4"/>
    <row r="843" customFormat="1" x14ac:dyDescent="0.4"/>
    <row r="844" customFormat="1" x14ac:dyDescent="0.4"/>
    <row r="845" customFormat="1" x14ac:dyDescent="0.4"/>
    <row r="846" customFormat="1" x14ac:dyDescent="0.4"/>
    <row r="847" customFormat="1" x14ac:dyDescent="0.4"/>
    <row r="848" customFormat="1" x14ac:dyDescent="0.4"/>
    <row r="849" customFormat="1" x14ac:dyDescent="0.4"/>
    <row r="850" customFormat="1" x14ac:dyDescent="0.4"/>
    <row r="851" customFormat="1" x14ac:dyDescent="0.4"/>
    <row r="852" customFormat="1" x14ac:dyDescent="0.4"/>
    <row r="853" customFormat="1" x14ac:dyDescent="0.4"/>
    <row r="854" customFormat="1" x14ac:dyDescent="0.4"/>
    <row r="855" customFormat="1" x14ac:dyDescent="0.4"/>
    <row r="856" customFormat="1" x14ac:dyDescent="0.4"/>
    <row r="857" customFormat="1" x14ac:dyDescent="0.4"/>
    <row r="858" customFormat="1" x14ac:dyDescent="0.4"/>
    <row r="859" customFormat="1" x14ac:dyDescent="0.4"/>
    <row r="860" customFormat="1" x14ac:dyDescent="0.4"/>
    <row r="861" customFormat="1" x14ac:dyDescent="0.4"/>
    <row r="862" customFormat="1" x14ac:dyDescent="0.4"/>
    <row r="863" customFormat="1" x14ac:dyDescent="0.4"/>
    <row r="864" customFormat="1" x14ac:dyDescent="0.4"/>
    <row r="865" customFormat="1" x14ac:dyDescent="0.4"/>
    <row r="866" customFormat="1" x14ac:dyDescent="0.4"/>
    <row r="867" customFormat="1" x14ac:dyDescent="0.4"/>
    <row r="868" customFormat="1" x14ac:dyDescent="0.4"/>
    <row r="869" customFormat="1" x14ac:dyDescent="0.4"/>
    <row r="870" customFormat="1" x14ac:dyDescent="0.4"/>
    <row r="871" customFormat="1" x14ac:dyDescent="0.4"/>
    <row r="872" customFormat="1" x14ac:dyDescent="0.4"/>
    <row r="873" customFormat="1" x14ac:dyDescent="0.4"/>
    <row r="874" customFormat="1" x14ac:dyDescent="0.4"/>
    <row r="875" customFormat="1" x14ac:dyDescent="0.4"/>
    <row r="876" customFormat="1" x14ac:dyDescent="0.4"/>
    <row r="877" customFormat="1" x14ac:dyDescent="0.4"/>
    <row r="878" customFormat="1" x14ac:dyDescent="0.4"/>
    <row r="879" customFormat="1" x14ac:dyDescent="0.4"/>
    <row r="880" customFormat="1" x14ac:dyDescent="0.4"/>
    <row r="881" customFormat="1" x14ac:dyDescent="0.4"/>
    <row r="882" customFormat="1" x14ac:dyDescent="0.4"/>
    <row r="883" customFormat="1" x14ac:dyDescent="0.4"/>
    <row r="884" customFormat="1" x14ac:dyDescent="0.4"/>
    <row r="885" customFormat="1" x14ac:dyDescent="0.4"/>
    <row r="886" customFormat="1" x14ac:dyDescent="0.4"/>
    <row r="887" customFormat="1" x14ac:dyDescent="0.4"/>
    <row r="888" customFormat="1" x14ac:dyDescent="0.4"/>
    <row r="889" customFormat="1" x14ac:dyDescent="0.4"/>
    <row r="890" customFormat="1" x14ac:dyDescent="0.4"/>
    <row r="891" customFormat="1" x14ac:dyDescent="0.4"/>
    <row r="892" customFormat="1" x14ac:dyDescent="0.4"/>
    <row r="893" customFormat="1" x14ac:dyDescent="0.4"/>
    <row r="894" customFormat="1" x14ac:dyDescent="0.4"/>
    <row r="895" customFormat="1" x14ac:dyDescent="0.4"/>
    <row r="896" customFormat="1" x14ac:dyDescent="0.4"/>
    <row r="897" customFormat="1" x14ac:dyDescent="0.4"/>
    <row r="898" customFormat="1" x14ac:dyDescent="0.4"/>
    <row r="899" customFormat="1" x14ac:dyDescent="0.4"/>
    <row r="900" customFormat="1" x14ac:dyDescent="0.4"/>
    <row r="901" customFormat="1" x14ac:dyDescent="0.4"/>
    <row r="902" customFormat="1" x14ac:dyDescent="0.4"/>
    <row r="903" customFormat="1" x14ac:dyDescent="0.4"/>
    <row r="904" customFormat="1" x14ac:dyDescent="0.4"/>
    <row r="905" customFormat="1" x14ac:dyDescent="0.4"/>
    <row r="906" customFormat="1" x14ac:dyDescent="0.4"/>
    <row r="907" customFormat="1" x14ac:dyDescent="0.4"/>
    <row r="908" customFormat="1" x14ac:dyDescent="0.4"/>
    <row r="909" customFormat="1" x14ac:dyDescent="0.4"/>
    <row r="910" customFormat="1" x14ac:dyDescent="0.4"/>
    <row r="911" customFormat="1" x14ac:dyDescent="0.4"/>
    <row r="912" customFormat="1" x14ac:dyDescent="0.4"/>
    <row r="913" customFormat="1" x14ac:dyDescent="0.4"/>
    <row r="914" customFormat="1" x14ac:dyDescent="0.4"/>
    <row r="915" customFormat="1" x14ac:dyDescent="0.4"/>
    <row r="916" customFormat="1" x14ac:dyDescent="0.4"/>
    <row r="917" customFormat="1" x14ac:dyDescent="0.4"/>
    <row r="918" customFormat="1" x14ac:dyDescent="0.4"/>
    <row r="919" customFormat="1" x14ac:dyDescent="0.4"/>
    <row r="920" customFormat="1" x14ac:dyDescent="0.4"/>
    <row r="921" customFormat="1" x14ac:dyDescent="0.4"/>
    <row r="922" customFormat="1" x14ac:dyDescent="0.4"/>
    <row r="923" customFormat="1" x14ac:dyDescent="0.4"/>
    <row r="924" customFormat="1" x14ac:dyDescent="0.4"/>
    <row r="925" customFormat="1" x14ac:dyDescent="0.4"/>
    <row r="926" customFormat="1" x14ac:dyDescent="0.4"/>
    <row r="927" customFormat="1" x14ac:dyDescent="0.4"/>
    <row r="928" customFormat="1" x14ac:dyDescent="0.4"/>
    <row r="929" customFormat="1" x14ac:dyDescent="0.4"/>
    <row r="930" customFormat="1" x14ac:dyDescent="0.4"/>
    <row r="931" customFormat="1" x14ac:dyDescent="0.4"/>
    <row r="932" customFormat="1" x14ac:dyDescent="0.4"/>
    <row r="933" customFormat="1" x14ac:dyDescent="0.4"/>
    <row r="934" customFormat="1" x14ac:dyDescent="0.4"/>
    <row r="935" customFormat="1" x14ac:dyDescent="0.4"/>
    <row r="936" customFormat="1" x14ac:dyDescent="0.4"/>
    <row r="937" customFormat="1" x14ac:dyDescent="0.4"/>
    <row r="938" customFormat="1" x14ac:dyDescent="0.4"/>
    <row r="939" customFormat="1" x14ac:dyDescent="0.4"/>
    <row r="940" customFormat="1" x14ac:dyDescent="0.4"/>
    <row r="941" customFormat="1" x14ac:dyDescent="0.4"/>
    <row r="942" customFormat="1" x14ac:dyDescent="0.4"/>
    <row r="943" customFormat="1" x14ac:dyDescent="0.4"/>
    <row r="944" customFormat="1" x14ac:dyDescent="0.4"/>
    <row r="945" customFormat="1" x14ac:dyDescent="0.4"/>
    <row r="946" customFormat="1" x14ac:dyDescent="0.4"/>
    <row r="947" customFormat="1" x14ac:dyDescent="0.4"/>
    <row r="948" customFormat="1" x14ac:dyDescent="0.4"/>
    <row r="949" customFormat="1" x14ac:dyDescent="0.4"/>
    <row r="950" customFormat="1" x14ac:dyDescent="0.4"/>
    <row r="951" customFormat="1" x14ac:dyDescent="0.4"/>
    <row r="952" customFormat="1" x14ac:dyDescent="0.4"/>
    <row r="953" customFormat="1" x14ac:dyDescent="0.4"/>
    <row r="954" customFormat="1" x14ac:dyDescent="0.4"/>
    <row r="955" customFormat="1" x14ac:dyDescent="0.4"/>
    <row r="956" customFormat="1" x14ac:dyDescent="0.4"/>
    <row r="957" customFormat="1" x14ac:dyDescent="0.4"/>
    <row r="958" customFormat="1" x14ac:dyDescent="0.4"/>
    <row r="959" customFormat="1" x14ac:dyDescent="0.4"/>
    <row r="960" customFormat="1" x14ac:dyDescent="0.4"/>
    <row r="961" customFormat="1" x14ac:dyDescent="0.4"/>
    <row r="962" customFormat="1" x14ac:dyDescent="0.4"/>
    <row r="963" customFormat="1" x14ac:dyDescent="0.4"/>
    <row r="964" customFormat="1" x14ac:dyDescent="0.4"/>
    <row r="965" customFormat="1" x14ac:dyDescent="0.4"/>
    <row r="966" customFormat="1" x14ac:dyDescent="0.4"/>
    <row r="967" customFormat="1" x14ac:dyDescent="0.4"/>
    <row r="968" customFormat="1" x14ac:dyDescent="0.4"/>
    <row r="969" customFormat="1" x14ac:dyDescent="0.4"/>
    <row r="970" customFormat="1" x14ac:dyDescent="0.4"/>
    <row r="971" customFormat="1" x14ac:dyDescent="0.4"/>
    <row r="972" customFormat="1" x14ac:dyDescent="0.4"/>
    <row r="973" customFormat="1" x14ac:dyDescent="0.4"/>
    <row r="974" customFormat="1" x14ac:dyDescent="0.4"/>
    <row r="975" customFormat="1" x14ac:dyDescent="0.4"/>
    <row r="976" customFormat="1" x14ac:dyDescent="0.4"/>
    <row r="977" customFormat="1" x14ac:dyDescent="0.4"/>
    <row r="978" customFormat="1" x14ac:dyDescent="0.4"/>
    <row r="979" customFormat="1" x14ac:dyDescent="0.4"/>
    <row r="980" customFormat="1" x14ac:dyDescent="0.4"/>
    <row r="981" customFormat="1" x14ac:dyDescent="0.4"/>
    <row r="982" customFormat="1" x14ac:dyDescent="0.4"/>
    <row r="983" customFormat="1" x14ac:dyDescent="0.4"/>
    <row r="984" customFormat="1" x14ac:dyDescent="0.4"/>
    <row r="985" customFormat="1" x14ac:dyDescent="0.4"/>
    <row r="986" customFormat="1" x14ac:dyDescent="0.4"/>
    <row r="987" customFormat="1" x14ac:dyDescent="0.4"/>
    <row r="988" customFormat="1" x14ac:dyDescent="0.4"/>
    <row r="989" customFormat="1" x14ac:dyDescent="0.4"/>
    <row r="990" customFormat="1" x14ac:dyDescent="0.4"/>
    <row r="991" customFormat="1" x14ac:dyDescent="0.4"/>
    <row r="992" customFormat="1" x14ac:dyDescent="0.4"/>
    <row r="993" customFormat="1" x14ac:dyDescent="0.4"/>
    <row r="994" customFormat="1" x14ac:dyDescent="0.4"/>
    <row r="995" customFormat="1" x14ac:dyDescent="0.4"/>
    <row r="996" customFormat="1" x14ac:dyDescent="0.4"/>
    <row r="997" customFormat="1" x14ac:dyDescent="0.4"/>
    <row r="998" customFormat="1" x14ac:dyDescent="0.4"/>
    <row r="999" customFormat="1" x14ac:dyDescent="0.4"/>
    <row r="1000" customFormat="1" x14ac:dyDescent="0.4"/>
    <row r="1001" customFormat="1" x14ac:dyDescent="0.4"/>
    <row r="1002" customFormat="1" x14ac:dyDescent="0.4"/>
    <row r="1003" customFormat="1" x14ac:dyDescent="0.4"/>
    <row r="1004" customFormat="1" x14ac:dyDescent="0.4"/>
    <row r="1005" customFormat="1" x14ac:dyDescent="0.4"/>
    <row r="1006" customFormat="1" x14ac:dyDescent="0.4"/>
    <row r="1007" customFormat="1" x14ac:dyDescent="0.4"/>
    <row r="1008" customFormat="1" x14ac:dyDescent="0.4"/>
    <row r="1009" customFormat="1" x14ac:dyDescent="0.4"/>
    <row r="1010" customFormat="1" x14ac:dyDescent="0.4"/>
    <row r="1011" customFormat="1" x14ac:dyDescent="0.4"/>
    <row r="1012" customFormat="1" x14ac:dyDescent="0.4"/>
    <row r="1013" customFormat="1" x14ac:dyDescent="0.4"/>
    <row r="1014" customFormat="1" x14ac:dyDescent="0.4"/>
    <row r="1015" customFormat="1" x14ac:dyDescent="0.4"/>
    <row r="1016" customFormat="1" x14ac:dyDescent="0.4"/>
    <row r="1017" customFormat="1" x14ac:dyDescent="0.4"/>
    <row r="1018" customFormat="1" x14ac:dyDescent="0.4"/>
    <row r="1019" customFormat="1" x14ac:dyDescent="0.4"/>
    <row r="1020" customFormat="1" x14ac:dyDescent="0.4"/>
    <row r="1021" customFormat="1" x14ac:dyDescent="0.4"/>
    <row r="1022" customFormat="1" x14ac:dyDescent="0.4"/>
    <row r="1023" customFormat="1" x14ac:dyDescent="0.4"/>
    <row r="1024" customFormat="1" x14ac:dyDescent="0.4"/>
    <row r="1025" customFormat="1" x14ac:dyDescent="0.4"/>
    <row r="1026" customFormat="1" x14ac:dyDescent="0.4"/>
    <row r="1027" customFormat="1" x14ac:dyDescent="0.4"/>
    <row r="1028" customFormat="1" x14ac:dyDescent="0.4"/>
    <row r="1029" customFormat="1" x14ac:dyDescent="0.4"/>
    <row r="1030" customFormat="1" x14ac:dyDescent="0.4"/>
    <row r="1031" customFormat="1" x14ac:dyDescent="0.4"/>
    <row r="1032" customFormat="1" x14ac:dyDescent="0.4"/>
    <row r="1033" customFormat="1" x14ac:dyDescent="0.4"/>
    <row r="1034" customFormat="1" x14ac:dyDescent="0.4"/>
    <row r="1035" customFormat="1" x14ac:dyDescent="0.4"/>
    <row r="1036" customFormat="1" x14ac:dyDescent="0.4"/>
    <row r="1037" customFormat="1" x14ac:dyDescent="0.4"/>
    <row r="1038" customFormat="1" x14ac:dyDescent="0.4"/>
    <row r="1039" customFormat="1" x14ac:dyDescent="0.4"/>
    <row r="1040" customFormat="1" x14ac:dyDescent="0.4"/>
    <row r="1041" customFormat="1" x14ac:dyDescent="0.4"/>
    <row r="1042" customFormat="1" x14ac:dyDescent="0.4"/>
    <row r="1043" customFormat="1" x14ac:dyDescent="0.4"/>
    <row r="1044" customFormat="1" x14ac:dyDescent="0.4"/>
    <row r="1045" customFormat="1" x14ac:dyDescent="0.4"/>
    <row r="1046" customFormat="1" x14ac:dyDescent="0.4"/>
    <row r="1047" customFormat="1" x14ac:dyDescent="0.4"/>
    <row r="1048" customFormat="1" x14ac:dyDescent="0.4"/>
    <row r="1049" customFormat="1" x14ac:dyDescent="0.4"/>
    <row r="1050" customFormat="1" x14ac:dyDescent="0.4"/>
    <row r="1051" customFormat="1" x14ac:dyDescent="0.4"/>
    <row r="1052" customFormat="1" x14ac:dyDescent="0.4"/>
    <row r="1053" customFormat="1" x14ac:dyDescent="0.4"/>
    <row r="1054" customFormat="1" x14ac:dyDescent="0.4"/>
    <row r="1055" customFormat="1" x14ac:dyDescent="0.4"/>
    <row r="1056" customFormat="1" x14ac:dyDescent="0.4"/>
    <row r="1057" customFormat="1" x14ac:dyDescent="0.4"/>
    <row r="1058" customFormat="1" x14ac:dyDescent="0.4"/>
    <row r="1059" customFormat="1" x14ac:dyDescent="0.4"/>
    <row r="1060" customFormat="1" x14ac:dyDescent="0.4"/>
    <row r="1061" customFormat="1" x14ac:dyDescent="0.4"/>
    <row r="1062" customFormat="1" x14ac:dyDescent="0.4"/>
    <row r="1063" customFormat="1" x14ac:dyDescent="0.4"/>
    <row r="1064" customFormat="1" x14ac:dyDescent="0.4"/>
    <row r="1065" customFormat="1" x14ac:dyDescent="0.4"/>
    <row r="1066" customFormat="1" x14ac:dyDescent="0.4"/>
    <row r="1067" customFormat="1" x14ac:dyDescent="0.4"/>
    <row r="1068" customFormat="1" x14ac:dyDescent="0.4"/>
    <row r="1069" customFormat="1" x14ac:dyDescent="0.4"/>
    <row r="1070" customFormat="1" x14ac:dyDescent="0.4"/>
    <row r="1071" customFormat="1" x14ac:dyDescent="0.4"/>
    <row r="1072" customFormat="1" x14ac:dyDescent="0.4"/>
    <row r="1073" customFormat="1" x14ac:dyDescent="0.4"/>
    <row r="1074" customFormat="1" x14ac:dyDescent="0.4"/>
    <row r="1075" customFormat="1" x14ac:dyDescent="0.4"/>
    <row r="1076" customFormat="1" x14ac:dyDescent="0.4"/>
    <row r="1077" customFormat="1" x14ac:dyDescent="0.4"/>
    <row r="1078" customFormat="1" x14ac:dyDescent="0.4"/>
    <row r="1079" customFormat="1" x14ac:dyDescent="0.4"/>
    <row r="1080" customFormat="1" x14ac:dyDescent="0.4"/>
    <row r="1081" customFormat="1" x14ac:dyDescent="0.4"/>
    <row r="1082" customFormat="1" x14ac:dyDescent="0.4"/>
    <row r="1083" customFormat="1" x14ac:dyDescent="0.4"/>
    <row r="1084" customFormat="1" x14ac:dyDescent="0.4"/>
    <row r="1085" customFormat="1" x14ac:dyDescent="0.4"/>
    <row r="1086" customFormat="1" x14ac:dyDescent="0.4"/>
    <row r="1087" customFormat="1" x14ac:dyDescent="0.4"/>
    <row r="1088" customFormat="1" x14ac:dyDescent="0.4"/>
    <row r="1089" spans="2:90" x14ac:dyDescent="0.4">
      <c r="B1089"/>
      <c r="I1089"/>
      <c r="J1089"/>
      <c r="R1089"/>
      <c r="S1089"/>
      <c r="T1089"/>
      <c r="U1089"/>
      <c r="V1089"/>
      <c r="W1089"/>
      <c r="X1089"/>
      <c r="Y1089"/>
      <c r="Z1089"/>
      <c r="AA1089"/>
      <c r="AB1089"/>
      <c r="AC1089"/>
      <c r="AD1089"/>
      <c r="AE1089"/>
      <c r="AF1089"/>
      <c r="AG1089"/>
      <c r="AH1089"/>
      <c r="AI1089"/>
      <c r="AJ1089"/>
      <c r="AK1089"/>
      <c r="AL1089"/>
      <c r="AM1089"/>
      <c r="AN1089"/>
      <c r="AO1089"/>
      <c r="AP1089"/>
      <c r="AQ1089"/>
      <c r="AR1089"/>
      <c r="AS1089"/>
      <c r="AT1089"/>
      <c r="AU1089"/>
      <c r="AV1089"/>
      <c r="AW1089"/>
      <c r="AX1089"/>
      <c r="AY1089"/>
      <c r="AZ1089"/>
      <c r="BA1089"/>
      <c r="BB1089"/>
      <c r="BC1089"/>
      <c r="BD1089"/>
      <c r="BE1089"/>
      <c r="BF1089"/>
      <c r="BG1089"/>
      <c r="BH1089"/>
      <c r="BI1089"/>
      <c r="BJ1089"/>
      <c r="BK1089"/>
      <c r="BL1089"/>
      <c r="BM1089"/>
      <c r="BN1089"/>
      <c r="BO1089"/>
      <c r="BP1089"/>
      <c r="BQ1089"/>
      <c r="BR1089"/>
      <c r="BS1089"/>
      <c r="BT1089"/>
      <c r="BU1089"/>
      <c r="BV1089"/>
      <c r="BW1089"/>
      <c r="BX1089"/>
      <c r="BY1089"/>
      <c r="BZ1089"/>
      <c r="CA1089"/>
      <c r="CB1089"/>
      <c r="CC1089"/>
      <c r="CD1089"/>
      <c r="CE1089"/>
      <c r="CF1089"/>
      <c r="CG1089"/>
      <c r="CH1089"/>
      <c r="CI1089"/>
      <c r="CJ1089"/>
      <c r="CK1089"/>
      <c r="CL1089"/>
    </row>
    <row r="1090" spans="2:90" x14ac:dyDescent="0.4">
      <c r="B1090"/>
      <c r="I1090"/>
      <c r="J1090"/>
      <c r="R1090"/>
      <c r="S1090"/>
      <c r="T1090"/>
      <c r="U1090"/>
      <c r="V1090"/>
      <c r="W1090"/>
      <c r="X1090"/>
      <c r="Y1090"/>
      <c r="Z1090"/>
      <c r="AA1090"/>
      <c r="AB1090"/>
      <c r="AC1090"/>
      <c r="AD1090"/>
      <c r="AE1090"/>
      <c r="AF1090"/>
      <c r="AG1090"/>
      <c r="AH1090"/>
      <c r="AI1090"/>
      <c r="AJ1090"/>
      <c r="AK1090"/>
      <c r="AL1090"/>
      <c r="AM1090"/>
      <c r="AN1090"/>
      <c r="AO1090"/>
      <c r="AP1090"/>
      <c r="AQ1090"/>
      <c r="AR1090"/>
      <c r="AS1090"/>
      <c r="AT1090"/>
      <c r="AU1090"/>
      <c r="AV1090"/>
      <c r="AW1090"/>
      <c r="AX1090"/>
      <c r="AY1090"/>
      <c r="AZ1090"/>
      <c r="BA1090"/>
      <c r="BB1090"/>
      <c r="BC1090"/>
      <c r="BD1090"/>
      <c r="BE1090"/>
      <c r="BF1090"/>
      <c r="BG1090"/>
      <c r="BH1090"/>
      <c r="BI1090"/>
      <c r="BJ1090"/>
      <c r="BK1090"/>
      <c r="BL1090"/>
      <c r="BM1090"/>
      <c r="BN1090"/>
      <c r="BO1090"/>
      <c r="BP1090"/>
      <c r="BQ1090"/>
      <c r="BR1090"/>
      <c r="BS1090"/>
      <c r="BT1090"/>
      <c r="BU1090"/>
      <c r="BV1090"/>
      <c r="BW1090"/>
      <c r="BX1090"/>
      <c r="BY1090"/>
      <c r="BZ1090"/>
      <c r="CA1090"/>
      <c r="CB1090"/>
      <c r="CC1090"/>
      <c r="CD1090"/>
      <c r="CE1090"/>
      <c r="CF1090"/>
      <c r="CG1090"/>
      <c r="CH1090"/>
      <c r="CI1090"/>
      <c r="CJ1090"/>
      <c r="CK1090"/>
      <c r="CL1090"/>
    </row>
    <row r="1091" spans="2:90" x14ac:dyDescent="0.4">
      <c r="B1091"/>
      <c r="I1091"/>
      <c r="J1091"/>
      <c r="R1091"/>
      <c r="S1091"/>
      <c r="T1091"/>
      <c r="U1091"/>
      <c r="V1091"/>
      <c r="W1091"/>
      <c r="X1091"/>
      <c r="Y1091"/>
      <c r="Z1091"/>
      <c r="AA1091"/>
      <c r="AB1091"/>
      <c r="AC1091"/>
      <c r="AD1091"/>
      <c r="AE1091"/>
      <c r="AF1091"/>
      <c r="AG1091"/>
      <c r="AH1091"/>
      <c r="AI1091"/>
      <c r="AJ1091"/>
      <c r="AK1091"/>
      <c r="AL1091"/>
      <c r="AM1091"/>
      <c r="AN1091"/>
      <c r="AO1091"/>
      <c r="AP1091"/>
      <c r="AQ1091"/>
      <c r="AR1091"/>
      <c r="AS1091"/>
      <c r="AT1091"/>
      <c r="AU1091"/>
      <c r="AV1091"/>
      <c r="AW1091"/>
      <c r="AX1091"/>
      <c r="AY1091"/>
      <c r="AZ1091"/>
      <c r="BA1091"/>
      <c r="BB1091"/>
      <c r="BC1091"/>
      <c r="BD1091"/>
      <c r="BE1091"/>
      <c r="BF1091"/>
      <c r="BG1091"/>
      <c r="BH1091"/>
      <c r="BI1091"/>
      <c r="BJ1091"/>
      <c r="BK1091"/>
      <c r="BL1091"/>
      <c r="BM1091"/>
      <c r="BN1091"/>
      <c r="BO1091"/>
      <c r="BP1091"/>
      <c r="BQ1091"/>
      <c r="BR1091"/>
      <c r="BS1091"/>
      <c r="BT1091"/>
      <c r="BU1091"/>
      <c r="BV1091"/>
      <c r="BW1091"/>
      <c r="BX1091"/>
      <c r="BY1091"/>
      <c r="BZ1091"/>
      <c r="CA1091"/>
      <c r="CB1091"/>
      <c r="CC1091"/>
      <c r="CD1091"/>
      <c r="CE1091"/>
      <c r="CF1091"/>
      <c r="CG1091"/>
      <c r="CH1091"/>
      <c r="CI1091"/>
      <c r="CJ1091"/>
      <c r="CK1091"/>
      <c r="CL1091"/>
    </row>
    <row r="1092" spans="2:90" x14ac:dyDescent="0.4">
      <c r="B1092"/>
      <c r="I1092"/>
      <c r="J1092"/>
      <c r="R1092"/>
      <c r="S1092"/>
      <c r="T1092"/>
      <c r="U1092"/>
      <c r="V1092"/>
      <c r="W1092"/>
      <c r="X1092"/>
      <c r="Y1092"/>
      <c r="Z1092"/>
      <c r="AA1092"/>
      <c r="AB1092"/>
      <c r="AC1092"/>
      <c r="AD1092"/>
      <c r="AE1092"/>
      <c r="AF1092"/>
      <c r="AG1092"/>
      <c r="AH1092"/>
      <c r="AI1092"/>
      <c r="AJ1092"/>
      <c r="AK1092"/>
      <c r="AL1092"/>
      <c r="AM1092"/>
      <c r="AN1092"/>
      <c r="AO1092"/>
      <c r="AP1092"/>
      <c r="AQ1092"/>
      <c r="AR1092"/>
      <c r="AS1092"/>
      <c r="AT1092"/>
      <c r="AU1092"/>
      <c r="AV1092"/>
      <c r="AW1092"/>
      <c r="AX1092"/>
      <c r="AY1092"/>
      <c r="AZ1092"/>
      <c r="BA1092"/>
      <c r="BB1092"/>
      <c r="BC1092"/>
      <c r="BD1092"/>
      <c r="BE1092"/>
      <c r="BF1092"/>
      <c r="BG1092"/>
      <c r="BH1092"/>
      <c r="BI1092"/>
      <c r="BJ1092"/>
      <c r="BK1092"/>
      <c r="BL1092"/>
      <c r="BM1092"/>
      <c r="BN1092"/>
      <c r="BO1092"/>
      <c r="BP1092"/>
      <c r="BQ1092"/>
      <c r="BR1092"/>
      <c r="BS1092"/>
      <c r="BT1092"/>
      <c r="BU1092"/>
      <c r="BV1092"/>
      <c r="BW1092"/>
      <c r="BX1092"/>
      <c r="BY1092"/>
      <c r="BZ1092"/>
      <c r="CA1092"/>
      <c r="CB1092"/>
      <c r="CC1092"/>
      <c r="CD1092"/>
      <c r="CE1092"/>
      <c r="CF1092"/>
      <c r="CG1092"/>
      <c r="CH1092"/>
      <c r="CI1092"/>
      <c r="CJ1092"/>
      <c r="CK1092"/>
      <c r="CL1092"/>
    </row>
    <row r="1093" spans="2:90" x14ac:dyDescent="0.4">
      <c r="B1093"/>
      <c r="I1093"/>
      <c r="J1093"/>
      <c r="R1093"/>
      <c r="S1093"/>
      <c r="T1093"/>
      <c r="U1093"/>
      <c r="V1093"/>
      <c r="W1093"/>
      <c r="X1093"/>
      <c r="Y1093"/>
      <c r="Z1093"/>
      <c r="AA1093"/>
      <c r="AB1093"/>
      <c r="AC1093"/>
      <c r="AD1093"/>
      <c r="AE1093"/>
      <c r="AF1093"/>
      <c r="AG1093"/>
      <c r="AH1093"/>
      <c r="AI1093"/>
      <c r="AJ1093"/>
      <c r="AK1093"/>
      <c r="AL1093"/>
      <c r="AM1093"/>
      <c r="AN1093"/>
      <c r="AO1093"/>
      <c r="AP1093"/>
      <c r="AQ1093"/>
      <c r="AR1093"/>
      <c r="AS1093"/>
      <c r="AT1093"/>
      <c r="AU1093"/>
      <c r="AV1093"/>
      <c r="AW1093"/>
      <c r="AX1093"/>
      <c r="AY1093"/>
      <c r="AZ1093"/>
      <c r="BA1093"/>
      <c r="BB1093"/>
      <c r="BC1093"/>
      <c r="BD1093"/>
      <c r="BE1093"/>
      <c r="BF1093"/>
      <c r="BG1093"/>
      <c r="BH1093"/>
      <c r="BI1093"/>
      <c r="BJ1093"/>
      <c r="BK1093"/>
      <c r="BL1093"/>
      <c r="BM1093"/>
      <c r="BN1093"/>
      <c r="BO1093"/>
      <c r="BP1093"/>
      <c r="BQ1093"/>
      <c r="BR1093"/>
      <c r="BS1093"/>
      <c r="BT1093"/>
      <c r="BU1093"/>
      <c r="BV1093"/>
      <c r="BW1093"/>
      <c r="BX1093"/>
      <c r="BY1093"/>
      <c r="BZ1093"/>
      <c r="CA1093"/>
      <c r="CB1093"/>
      <c r="CC1093"/>
      <c r="CD1093"/>
      <c r="CE1093"/>
      <c r="CF1093"/>
      <c r="CG1093"/>
      <c r="CH1093"/>
      <c r="CI1093"/>
      <c r="CJ1093"/>
      <c r="CK1093"/>
      <c r="CL1093"/>
    </row>
    <row r="1094" spans="2:90" s="27" customFormat="1" x14ac:dyDescent="0.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c r="AG1094"/>
      <c r="AH1094"/>
      <c r="AI1094"/>
      <c r="AJ1094"/>
      <c r="AK1094"/>
      <c r="AL1094"/>
      <c r="AM1094"/>
      <c r="AN1094"/>
      <c r="AO1094"/>
      <c r="AP1094"/>
      <c r="AQ1094"/>
      <c r="AR1094"/>
      <c r="AS1094"/>
      <c r="AT1094"/>
      <c r="AU1094"/>
      <c r="AV1094"/>
      <c r="AW1094"/>
      <c r="AX1094"/>
      <c r="AY1094"/>
      <c r="AZ1094"/>
      <c r="BA1094"/>
      <c r="BB1094"/>
      <c r="BC1094"/>
      <c r="BD1094"/>
      <c r="BE1094"/>
      <c r="BF1094"/>
      <c r="BG1094"/>
      <c r="BH1094"/>
      <c r="BI1094"/>
      <c r="BJ1094"/>
      <c r="BK1094"/>
      <c r="BL1094"/>
      <c r="BM1094"/>
      <c r="BN1094"/>
      <c r="BO1094"/>
      <c r="BP1094"/>
      <c r="BQ1094"/>
      <c r="BR1094"/>
      <c r="BS1094"/>
      <c r="BT1094"/>
      <c r="BU1094"/>
      <c r="BV1094"/>
      <c r="BW1094"/>
      <c r="BX1094"/>
      <c r="BY1094"/>
      <c r="BZ1094"/>
      <c r="CA1094"/>
      <c r="CB1094"/>
      <c r="CC1094"/>
      <c r="CD1094"/>
      <c r="CE1094"/>
      <c r="CF1094"/>
      <c r="CG1094"/>
      <c r="CH1094"/>
      <c r="CI1094"/>
      <c r="CJ1094"/>
      <c r="CK1094"/>
      <c r="CL1094"/>
    </row>
    <row r="1095" spans="2:90" x14ac:dyDescent="0.4">
      <c r="B1095"/>
      <c r="I1095"/>
      <c r="J1095"/>
      <c r="R1095"/>
      <c r="S1095"/>
      <c r="T1095"/>
      <c r="U1095"/>
      <c r="V1095"/>
      <c r="W1095"/>
      <c r="X1095"/>
      <c r="Y1095"/>
      <c r="Z1095"/>
      <c r="AA1095"/>
      <c r="AB1095"/>
      <c r="AC1095"/>
      <c r="AD1095"/>
      <c r="AE1095"/>
      <c r="AF1095"/>
      <c r="AG1095"/>
      <c r="AH1095"/>
      <c r="AI1095"/>
      <c r="AJ1095"/>
      <c r="AK1095"/>
      <c r="AL1095"/>
      <c r="AM1095"/>
      <c r="AN1095"/>
      <c r="AO1095"/>
      <c r="AP1095"/>
      <c r="AQ1095"/>
      <c r="AR1095"/>
      <c r="AS1095"/>
      <c r="AT1095"/>
      <c r="AU1095"/>
      <c r="AV1095"/>
      <c r="AW1095"/>
      <c r="AX1095"/>
      <c r="AY1095"/>
      <c r="AZ1095"/>
      <c r="BA1095"/>
      <c r="BB1095"/>
      <c r="BC1095"/>
      <c r="BD1095"/>
      <c r="BE1095"/>
      <c r="BF1095"/>
      <c r="BG1095"/>
      <c r="BH1095"/>
      <c r="BI1095"/>
      <c r="BJ1095"/>
      <c r="BK1095"/>
      <c r="BL1095"/>
      <c r="BM1095"/>
      <c r="BN1095"/>
      <c r="BO1095"/>
      <c r="BP1095"/>
      <c r="BQ1095"/>
      <c r="BR1095"/>
      <c r="BS1095"/>
      <c r="BT1095"/>
      <c r="BU1095"/>
      <c r="BV1095"/>
      <c r="BW1095"/>
      <c r="BX1095"/>
      <c r="BY1095"/>
      <c r="BZ1095"/>
      <c r="CA1095"/>
      <c r="CB1095"/>
      <c r="CC1095"/>
      <c r="CD1095"/>
      <c r="CE1095"/>
      <c r="CF1095"/>
      <c r="CG1095"/>
      <c r="CH1095"/>
      <c r="CI1095"/>
      <c r="CJ1095"/>
      <c r="CK1095"/>
      <c r="CL1095"/>
    </row>
    <row r="1096" spans="2:90" x14ac:dyDescent="0.4">
      <c r="B1096"/>
      <c r="I1096"/>
      <c r="J1096"/>
      <c r="R1096"/>
      <c r="S1096"/>
      <c r="T1096"/>
      <c r="U1096"/>
      <c r="V1096"/>
      <c r="W1096"/>
      <c r="X1096"/>
      <c r="Y1096"/>
      <c r="Z1096"/>
      <c r="AA1096"/>
      <c r="AB1096"/>
      <c r="AC1096"/>
      <c r="AD1096"/>
      <c r="AE1096"/>
      <c r="AF1096"/>
      <c r="AG1096"/>
      <c r="AH1096"/>
      <c r="AI1096"/>
      <c r="AJ1096"/>
      <c r="AK1096"/>
      <c r="AL1096"/>
      <c r="AM1096"/>
      <c r="AN1096"/>
      <c r="AO1096"/>
      <c r="AP1096"/>
      <c r="AQ1096"/>
      <c r="AR1096"/>
      <c r="AS1096"/>
      <c r="AT1096"/>
      <c r="AU1096"/>
      <c r="AV1096"/>
      <c r="AW1096"/>
      <c r="AX1096"/>
      <c r="AY1096"/>
      <c r="AZ1096"/>
      <c r="BA1096"/>
      <c r="BB1096"/>
      <c r="BC1096"/>
      <c r="BD1096"/>
      <c r="BE1096"/>
      <c r="BF1096"/>
      <c r="BG1096"/>
      <c r="BH1096"/>
      <c r="BI1096"/>
      <c r="BJ1096"/>
      <c r="BK1096"/>
      <c r="BL1096"/>
      <c r="BM1096"/>
      <c r="BN1096"/>
      <c r="BO1096"/>
      <c r="BP1096"/>
      <c r="BQ1096"/>
      <c r="BR1096"/>
      <c r="BS1096"/>
      <c r="BT1096"/>
      <c r="BU1096"/>
      <c r="BV1096"/>
      <c r="BW1096"/>
      <c r="BX1096"/>
      <c r="BY1096"/>
      <c r="BZ1096"/>
      <c r="CA1096"/>
      <c r="CB1096"/>
      <c r="CC1096"/>
      <c r="CD1096"/>
      <c r="CE1096"/>
      <c r="CF1096"/>
      <c r="CG1096"/>
      <c r="CH1096"/>
      <c r="CI1096"/>
      <c r="CJ1096"/>
      <c r="CK1096"/>
      <c r="CL1096"/>
    </row>
    <row r="1097" spans="2:90" x14ac:dyDescent="0.4">
      <c r="B1097"/>
      <c r="I1097"/>
      <c r="J1097"/>
      <c r="R1097"/>
      <c r="S1097"/>
      <c r="T1097"/>
      <c r="U1097"/>
      <c r="V1097"/>
      <c r="W1097"/>
      <c r="X1097"/>
      <c r="Y1097"/>
      <c r="Z1097"/>
      <c r="AA1097"/>
      <c r="AB1097"/>
      <c r="AC1097"/>
      <c r="AD1097"/>
      <c r="AE1097"/>
      <c r="AF1097"/>
      <c r="AG1097"/>
      <c r="AH1097"/>
      <c r="AI1097"/>
      <c r="AJ1097"/>
      <c r="AK1097"/>
      <c r="AL1097"/>
      <c r="AM1097"/>
      <c r="AN1097"/>
      <c r="AO1097"/>
      <c r="AP1097"/>
      <c r="AQ1097"/>
      <c r="AR1097"/>
      <c r="AS1097"/>
      <c r="AT1097"/>
      <c r="AU1097"/>
      <c r="AV1097"/>
      <c r="AW1097"/>
      <c r="AX1097"/>
      <c r="AY1097"/>
      <c r="AZ1097"/>
      <c r="BA1097"/>
      <c r="BB1097"/>
      <c r="BC1097"/>
      <c r="BD1097"/>
      <c r="BE1097"/>
      <c r="BF1097"/>
      <c r="BG1097"/>
      <c r="BH1097"/>
      <c r="BI1097"/>
      <c r="BJ1097"/>
      <c r="BK1097"/>
      <c r="BL1097"/>
      <c r="BM1097"/>
      <c r="BN1097"/>
      <c r="BO1097"/>
      <c r="BP1097"/>
      <c r="BQ1097"/>
      <c r="BR1097"/>
      <c r="BS1097"/>
      <c r="BT1097"/>
      <c r="BU1097"/>
      <c r="BV1097"/>
      <c r="BW1097"/>
      <c r="BX1097"/>
      <c r="BY1097"/>
      <c r="BZ1097"/>
      <c r="CA1097"/>
      <c r="CB1097"/>
      <c r="CC1097"/>
      <c r="CD1097"/>
      <c r="CE1097"/>
      <c r="CF1097"/>
      <c r="CG1097"/>
      <c r="CH1097"/>
      <c r="CI1097"/>
      <c r="CJ1097"/>
      <c r="CK1097"/>
      <c r="CL1097"/>
    </row>
    <row r="1098" spans="2:90" x14ac:dyDescent="0.4">
      <c r="B1098"/>
      <c r="I1098"/>
      <c r="J1098"/>
      <c r="R1098"/>
      <c r="S1098"/>
      <c r="T1098"/>
      <c r="U1098"/>
      <c r="V1098"/>
      <c r="W1098"/>
      <c r="X1098"/>
      <c r="Y1098"/>
      <c r="Z1098"/>
      <c r="AA1098"/>
      <c r="AB1098"/>
      <c r="AC1098"/>
      <c r="AD1098"/>
      <c r="AE1098"/>
      <c r="AF1098"/>
      <c r="AG1098"/>
      <c r="AH1098"/>
      <c r="AI1098"/>
      <c r="AJ1098"/>
      <c r="AK1098"/>
      <c r="AL1098"/>
      <c r="AM1098"/>
      <c r="AN1098"/>
      <c r="AO1098"/>
      <c r="AP1098"/>
      <c r="AQ1098"/>
      <c r="AR1098"/>
      <c r="AS1098"/>
      <c r="AT1098"/>
      <c r="AU1098"/>
      <c r="AV1098"/>
      <c r="AW1098"/>
      <c r="AX1098"/>
      <c r="AY1098"/>
      <c r="AZ1098"/>
      <c r="BA1098"/>
      <c r="BB1098"/>
      <c r="BC1098"/>
      <c r="BD1098"/>
      <c r="BE1098"/>
      <c r="BF1098"/>
      <c r="BG1098"/>
      <c r="BH1098"/>
      <c r="BI1098"/>
      <c r="BJ1098"/>
      <c r="BK1098"/>
      <c r="BL1098"/>
      <c r="BM1098"/>
      <c r="BN1098"/>
      <c r="BO1098"/>
      <c r="BP1098"/>
      <c r="BQ1098"/>
      <c r="BR1098"/>
      <c r="BS1098"/>
      <c r="BT1098"/>
      <c r="BU1098"/>
      <c r="BV1098"/>
      <c r="BW1098"/>
      <c r="BX1098"/>
      <c r="BY1098"/>
      <c r="BZ1098"/>
      <c r="CA1098"/>
      <c r="CB1098"/>
      <c r="CC1098"/>
      <c r="CD1098"/>
      <c r="CE1098"/>
      <c r="CF1098"/>
      <c r="CG1098"/>
      <c r="CH1098"/>
      <c r="CI1098"/>
      <c r="CJ1098"/>
      <c r="CK1098"/>
      <c r="CL1098"/>
    </row>
    <row r="1099" spans="2:90" x14ac:dyDescent="0.4">
      <c r="B1099"/>
      <c r="I1099"/>
      <c r="J1099"/>
      <c r="R1099"/>
      <c r="S1099"/>
      <c r="T1099"/>
      <c r="U1099"/>
      <c r="V1099"/>
      <c r="W1099"/>
      <c r="X1099"/>
      <c r="Y1099"/>
      <c r="Z1099"/>
      <c r="AA1099"/>
      <c r="AB1099"/>
      <c r="AC1099"/>
      <c r="AD1099"/>
      <c r="AE1099"/>
      <c r="AF1099"/>
      <c r="AG1099"/>
      <c r="AH1099"/>
      <c r="AI1099"/>
      <c r="AJ1099"/>
      <c r="AK1099"/>
      <c r="AL1099"/>
      <c r="AM1099"/>
      <c r="AN1099"/>
      <c r="AO1099"/>
      <c r="AP1099"/>
      <c r="AQ1099"/>
      <c r="AR1099"/>
      <c r="AS1099"/>
      <c r="AT1099"/>
      <c r="AU1099"/>
      <c r="AV1099"/>
      <c r="AW1099"/>
      <c r="AX1099"/>
      <c r="AY1099"/>
      <c r="AZ1099"/>
      <c r="BA1099"/>
      <c r="BB1099"/>
      <c r="BC1099"/>
      <c r="BD1099"/>
      <c r="BE1099"/>
      <c r="BF1099"/>
      <c r="BG1099"/>
      <c r="BH1099"/>
      <c r="BI1099"/>
      <c r="BJ1099"/>
      <c r="BK1099"/>
      <c r="BL1099"/>
      <c r="BM1099"/>
      <c r="BN1099"/>
      <c r="BO1099"/>
      <c r="BP1099"/>
      <c r="BQ1099"/>
      <c r="BR1099"/>
      <c r="BS1099"/>
      <c r="BT1099"/>
      <c r="BU1099"/>
      <c r="BV1099"/>
      <c r="BW1099"/>
      <c r="BX1099"/>
      <c r="BY1099"/>
      <c r="BZ1099"/>
      <c r="CA1099"/>
      <c r="CB1099"/>
      <c r="CC1099"/>
      <c r="CD1099"/>
      <c r="CE1099"/>
      <c r="CF1099"/>
      <c r="CG1099"/>
      <c r="CH1099"/>
      <c r="CI1099"/>
      <c r="CJ1099"/>
      <c r="CK1099"/>
      <c r="CL1099"/>
    </row>
    <row r="1100" spans="2:90" x14ac:dyDescent="0.4">
      <c r="B1100"/>
      <c r="I1100"/>
      <c r="J1100"/>
      <c r="R1100"/>
      <c r="S1100"/>
      <c r="T1100"/>
      <c r="U1100"/>
      <c r="V1100"/>
      <c r="W1100"/>
      <c r="X1100"/>
      <c r="Y1100"/>
      <c r="Z1100"/>
      <c r="AA1100"/>
      <c r="AB1100"/>
      <c r="AC1100"/>
      <c r="AD1100"/>
      <c r="AE1100"/>
      <c r="AF1100"/>
      <c r="AG1100"/>
      <c r="AH1100"/>
      <c r="AI1100"/>
      <c r="AJ1100"/>
      <c r="AK1100"/>
      <c r="AL1100"/>
      <c r="AM1100"/>
      <c r="AN1100"/>
      <c r="AO1100"/>
      <c r="AP1100"/>
      <c r="AQ1100"/>
      <c r="AR1100"/>
      <c r="AS1100"/>
      <c r="AT1100"/>
      <c r="AU1100"/>
      <c r="AV1100"/>
      <c r="AW1100"/>
      <c r="AX1100"/>
      <c r="AY1100"/>
      <c r="AZ1100"/>
      <c r="BA1100"/>
      <c r="BB1100"/>
      <c r="BC1100"/>
      <c r="BD1100"/>
      <c r="BE1100"/>
      <c r="BF1100"/>
      <c r="BG1100"/>
      <c r="BH1100"/>
      <c r="BI1100"/>
      <c r="BJ1100"/>
      <c r="BK1100"/>
      <c r="BL1100"/>
      <c r="BM1100"/>
      <c r="BN1100"/>
      <c r="BO1100"/>
      <c r="BP1100"/>
      <c r="BQ1100"/>
      <c r="BR1100"/>
      <c r="BS1100"/>
      <c r="BT1100"/>
      <c r="BU1100"/>
      <c r="BV1100"/>
      <c r="BW1100"/>
      <c r="BX1100"/>
      <c r="BY1100"/>
      <c r="BZ1100"/>
      <c r="CA1100"/>
      <c r="CB1100"/>
      <c r="CC1100"/>
      <c r="CD1100"/>
      <c r="CE1100"/>
      <c r="CF1100"/>
      <c r="CG1100"/>
      <c r="CH1100"/>
      <c r="CI1100"/>
      <c r="CJ1100"/>
      <c r="CK1100"/>
      <c r="CL1100"/>
    </row>
    <row r="1101" spans="2:90" x14ac:dyDescent="0.4">
      <c r="B1101"/>
      <c r="I1101"/>
      <c r="J1101"/>
      <c r="R1101"/>
      <c r="S1101"/>
      <c r="T1101"/>
      <c r="U1101"/>
      <c r="V1101"/>
      <c r="W1101"/>
      <c r="X1101"/>
      <c r="Y1101"/>
      <c r="Z1101"/>
      <c r="AA1101"/>
      <c r="AB1101"/>
      <c r="AC1101"/>
      <c r="AD1101"/>
      <c r="AE1101"/>
      <c r="AF1101"/>
      <c r="AG1101"/>
      <c r="AH1101"/>
      <c r="AI1101"/>
      <c r="AJ1101"/>
      <c r="AK1101"/>
      <c r="AL1101"/>
      <c r="AM1101"/>
      <c r="AN1101"/>
      <c r="AO1101"/>
      <c r="AP1101"/>
      <c r="AQ1101"/>
      <c r="AR1101"/>
      <c r="AS1101"/>
      <c r="AT1101"/>
      <c r="AU1101"/>
      <c r="AV1101"/>
      <c r="AW1101"/>
      <c r="AX1101"/>
      <c r="AY1101"/>
      <c r="AZ1101"/>
      <c r="BA1101"/>
      <c r="BB1101"/>
      <c r="BC1101"/>
      <c r="BD1101"/>
      <c r="BE1101"/>
      <c r="BF1101"/>
      <c r="BG1101"/>
      <c r="BH1101"/>
      <c r="BI1101"/>
      <c r="BJ1101"/>
      <c r="BK1101"/>
      <c r="BL1101"/>
      <c r="BM1101"/>
      <c r="BN1101"/>
      <c r="BO1101"/>
      <c r="BP1101"/>
      <c r="BQ1101"/>
      <c r="BR1101"/>
      <c r="BS1101"/>
      <c r="BT1101"/>
      <c r="BU1101"/>
      <c r="BV1101"/>
      <c r="BW1101"/>
      <c r="BX1101"/>
      <c r="BY1101"/>
      <c r="BZ1101"/>
      <c r="CA1101"/>
      <c r="CB1101"/>
      <c r="CC1101"/>
      <c r="CD1101"/>
      <c r="CE1101"/>
      <c r="CF1101"/>
      <c r="CG1101"/>
      <c r="CH1101"/>
      <c r="CI1101"/>
      <c r="CJ1101"/>
      <c r="CK1101"/>
      <c r="CL1101"/>
    </row>
    <row r="1102" spans="2:90" x14ac:dyDescent="0.4">
      <c r="B1102"/>
      <c r="I1102"/>
      <c r="J1102"/>
      <c r="R1102"/>
      <c r="S1102"/>
      <c r="T1102"/>
      <c r="U1102"/>
      <c r="V1102"/>
      <c r="W1102"/>
      <c r="X1102"/>
      <c r="Y1102"/>
      <c r="Z1102"/>
      <c r="AA1102"/>
      <c r="AB1102"/>
      <c r="AC1102"/>
      <c r="AD1102"/>
      <c r="AE1102"/>
      <c r="AF1102"/>
      <c r="AG1102"/>
      <c r="AH1102"/>
      <c r="AI1102"/>
      <c r="AJ1102"/>
      <c r="AK1102"/>
      <c r="AL1102"/>
      <c r="AM1102"/>
      <c r="AN1102"/>
      <c r="AO1102"/>
      <c r="AP1102"/>
      <c r="AQ1102"/>
      <c r="AR1102"/>
      <c r="AS1102"/>
      <c r="AT1102"/>
      <c r="AU1102"/>
      <c r="AV1102"/>
      <c r="AW1102"/>
      <c r="AX1102"/>
      <c r="AY1102"/>
      <c r="AZ1102"/>
      <c r="BA1102"/>
      <c r="BB1102"/>
      <c r="BC1102"/>
      <c r="BD1102"/>
      <c r="BE1102"/>
      <c r="BF1102"/>
      <c r="BG1102"/>
      <c r="BH1102"/>
      <c r="BI1102"/>
      <c r="BJ1102"/>
      <c r="BK1102"/>
      <c r="BL1102"/>
      <c r="BM1102"/>
      <c r="BN1102"/>
      <c r="BO1102"/>
      <c r="BP1102"/>
      <c r="BQ1102"/>
      <c r="BR1102"/>
      <c r="BS1102"/>
      <c r="BT1102"/>
      <c r="BU1102"/>
      <c r="BV1102"/>
      <c r="BW1102"/>
      <c r="BX1102"/>
      <c r="BY1102"/>
      <c r="BZ1102"/>
      <c r="CA1102"/>
      <c r="CB1102"/>
      <c r="CC1102"/>
      <c r="CD1102"/>
      <c r="CE1102"/>
      <c r="CF1102"/>
      <c r="CG1102"/>
      <c r="CH1102"/>
      <c r="CI1102"/>
      <c r="CJ1102"/>
      <c r="CK1102"/>
      <c r="CL1102"/>
    </row>
    <row r="1103" spans="2:90" x14ac:dyDescent="0.4">
      <c r="B1103"/>
      <c r="I1103"/>
      <c r="J1103"/>
      <c r="R1103"/>
      <c r="S1103"/>
      <c r="T1103"/>
      <c r="U1103"/>
      <c r="V1103"/>
      <c r="W1103"/>
      <c r="X1103"/>
      <c r="Y1103"/>
      <c r="Z1103"/>
      <c r="AA1103"/>
      <c r="AB1103"/>
      <c r="AC1103"/>
      <c r="AD1103"/>
      <c r="AE1103"/>
      <c r="AF1103"/>
      <c r="AG1103"/>
      <c r="AH1103"/>
      <c r="AI1103"/>
      <c r="AJ1103"/>
      <c r="AK1103"/>
      <c r="AL1103"/>
      <c r="AM1103"/>
      <c r="AN1103"/>
      <c r="AO1103"/>
      <c r="AP1103"/>
      <c r="AQ1103"/>
      <c r="AR1103"/>
      <c r="AS1103"/>
      <c r="AT1103"/>
      <c r="AU1103"/>
      <c r="AV1103"/>
      <c r="AW1103"/>
      <c r="AX1103"/>
      <c r="AY1103"/>
      <c r="AZ1103"/>
      <c r="BA1103"/>
      <c r="BB1103"/>
      <c r="BC1103"/>
      <c r="BD1103"/>
      <c r="BE1103"/>
      <c r="BF1103"/>
      <c r="BG1103"/>
      <c r="BH1103"/>
      <c r="BI1103"/>
      <c r="BJ1103"/>
      <c r="BK1103"/>
      <c r="BL1103"/>
      <c r="BM1103"/>
      <c r="BN1103"/>
      <c r="BO1103"/>
      <c r="BP1103"/>
      <c r="BQ1103"/>
      <c r="BR1103"/>
      <c r="BS1103"/>
      <c r="BT1103"/>
      <c r="BU1103"/>
      <c r="BV1103"/>
      <c r="BW1103"/>
      <c r="BX1103"/>
      <c r="BY1103"/>
      <c r="BZ1103"/>
      <c r="CA1103"/>
      <c r="CB1103"/>
      <c r="CC1103"/>
      <c r="CD1103"/>
      <c r="CE1103"/>
      <c r="CF1103"/>
      <c r="CG1103"/>
      <c r="CH1103"/>
      <c r="CI1103"/>
      <c r="CJ1103"/>
      <c r="CK1103"/>
      <c r="CL1103"/>
    </row>
    <row r="1104" spans="2:90" x14ac:dyDescent="0.4">
      <c r="B1104"/>
      <c r="I1104"/>
      <c r="J1104"/>
      <c r="R1104"/>
      <c r="S1104"/>
      <c r="T1104"/>
      <c r="U1104"/>
      <c r="V1104"/>
      <c r="W1104"/>
      <c r="X1104"/>
      <c r="Y1104"/>
      <c r="Z1104"/>
      <c r="AA1104"/>
      <c r="AB1104"/>
      <c r="AC1104"/>
      <c r="AD1104"/>
      <c r="AE1104"/>
      <c r="AF1104"/>
      <c r="AG1104"/>
      <c r="AH1104"/>
      <c r="AI1104"/>
      <c r="AJ1104"/>
      <c r="AK1104"/>
      <c r="AL1104"/>
      <c r="AM1104"/>
      <c r="AN1104"/>
      <c r="AO1104"/>
      <c r="AP1104"/>
      <c r="AQ1104"/>
      <c r="AR1104"/>
      <c r="AS1104"/>
      <c r="AT1104"/>
      <c r="AU1104"/>
      <c r="AV1104"/>
      <c r="AW1104"/>
      <c r="AX1104"/>
      <c r="AY1104"/>
      <c r="AZ1104"/>
      <c r="BA1104"/>
      <c r="BB1104"/>
      <c r="BC1104"/>
      <c r="BD1104"/>
      <c r="BE1104"/>
      <c r="BF1104"/>
      <c r="BG1104"/>
      <c r="BH1104"/>
      <c r="BI1104"/>
      <c r="BJ1104"/>
      <c r="BK1104"/>
      <c r="BL1104"/>
      <c r="BM1104"/>
      <c r="BN1104"/>
      <c r="BO1104"/>
      <c r="BP1104"/>
      <c r="BQ1104"/>
      <c r="BR1104"/>
      <c r="BS1104"/>
      <c r="BT1104"/>
      <c r="BU1104"/>
      <c r="BV1104"/>
      <c r="BW1104"/>
      <c r="BX1104"/>
      <c r="BY1104"/>
      <c r="BZ1104"/>
      <c r="CA1104"/>
      <c r="CB1104"/>
      <c r="CC1104"/>
      <c r="CD1104"/>
      <c r="CE1104"/>
      <c r="CF1104"/>
      <c r="CG1104"/>
      <c r="CH1104"/>
      <c r="CI1104"/>
      <c r="CJ1104"/>
      <c r="CK1104"/>
      <c r="CL1104"/>
    </row>
    <row r="1105" customFormat="1" x14ac:dyDescent="0.4"/>
    <row r="1106" customFormat="1" x14ac:dyDescent="0.4"/>
    <row r="1107" customFormat="1" x14ac:dyDescent="0.4"/>
    <row r="1108" customFormat="1" x14ac:dyDescent="0.4"/>
    <row r="1109" customFormat="1" x14ac:dyDescent="0.4"/>
    <row r="1110" customFormat="1" x14ac:dyDescent="0.4"/>
    <row r="1111" customFormat="1" x14ac:dyDescent="0.4"/>
    <row r="1112" customFormat="1" x14ac:dyDescent="0.4"/>
    <row r="1113" customFormat="1" x14ac:dyDescent="0.4"/>
    <row r="1114" customFormat="1" x14ac:dyDescent="0.4"/>
    <row r="1115" customFormat="1" x14ac:dyDescent="0.4"/>
    <row r="1116" customFormat="1" x14ac:dyDescent="0.4"/>
    <row r="1117" customFormat="1" x14ac:dyDescent="0.4"/>
    <row r="1118" customFormat="1" x14ac:dyDescent="0.4"/>
    <row r="1119" customFormat="1" x14ac:dyDescent="0.4"/>
    <row r="1120" customFormat="1" x14ac:dyDescent="0.4"/>
    <row r="1121" customFormat="1" x14ac:dyDescent="0.4"/>
    <row r="1122" customFormat="1" x14ac:dyDescent="0.4"/>
    <row r="1123" customFormat="1" x14ac:dyDescent="0.4"/>
    <row r="1124" customFormat="1" x14ac:dyDescent="0.4"/>
    <row r="1125" customFormat="1" x14ac:dyDescent="0.4"/>
    <row r="1126" customFormat="1" x14ac:dyDescent="0.4"/>
    <row r="1127" customFormat="1" x14ac:dyDescent="0.4"/>
    <row r="1128" customFormat="1" x14ac:dyDescent="0.4"/>
    <row r="1129" customFormat="1" x14ac:dyDescent="0.4"/>
    <row r="1130" customFormat="1" x14ac:dyDescent="0.4"/>
    <row r="1131" customFormat="1" x14ac:dyDescent="0.4"/>
    <row r="1132" customFormat="1" x14ac:dyDescent="0.4"/>
    <row r="1133" customFormat="1" x14ac:dyDescent="0.4"/>
    <row r="1134" customFormat="1" x14ac:dyDescent="0.4"/>
    <row r="1135" customFormat="1" x14ac:dyDescent="0.4"/>
    <row r="1136" customFormat="1" x14ac:dyDescent="0.4"/>
    <row r="1137" customFormat="1" x14ac:dyDescent="0.4"/>
    <row r="1138" customFormat="1" x14ac:dyDescent="0.4"/>
    <row r="1139" customFormat="1" x14ac:dyDescent="0.4"/>
    <row r="1140" customFormat="1" x14ac:dyDescent="0.4"/>
    <row r="1141" customFormat="1" x14ac:dyDescent="0.4"/>
    <row r="1142" customFormat="1" x14ac:dyDescent="0.4"/>
    <row r="1143" customFormat="1" x14ac:dyDescent="0.4"/>
    <row r="1144" customFormat="1" x14ac:dyDescent="0.4"/>
    <row r="1145" customFormat="1" x14ac:dyDescent="0.4"/>
    <row r="1146" customFormat="1" x14ac:dyDescent="0.4"/>
    <row r="1147" customFormat="1" x14ac:dyDescent="0.4"/>
    <row r="1148" customFormat="1" x14ac:dyDescent="0.4"/>
    <row r="1149" customFormat="1" x14ac:dyDescent="0.4"/>
    <row r="1150" customFormat="1" x14ac:dyDescent="0.4"/>
    <row r="1151" customFormat="1" x14ac:dyDescent="0.4"/>
    <row r="1152" customFormat="1" x14ac:dyDescent="0.4"/>
    <row r="1153" customFormat="1" x14ac:dyDescent="0.4"/>
    <row r="1154" customFormat="1" x14ac:dyDescent="0.4"/>
    <row r="1155" customFormat="1" x14ac:dyDescent="0.4"/>
    <row r="1156" customFormat="1" x14ac:dyDescent="0.4"/>
    <row r="1157" customFormat="1" x14ac:dyDescent="0.4"/>
    <row r="1158" customFormat="1" x14ac:dyDescent="0.4"/>
    <row r="1159" customFormat="1" x14ac:dyDescent="0.4"/>
    <row r="1160" customFormat="1" x14ac:dyDescent="0.4"/>
    <row r="1161" customFormat="1" x14ac:dyDescent="0.4"/>
    <row r="1162" customFormat="1" x14ac:dyDescent="0.4"/>
    <row r="1163" customFormat="1" x14ac:dyDescent="0.4"/>
    <row r="1164" customFormat="1" x14ac:dyDescent="0.4"/>
    <row r="1165" customFormat="1" x14ac:dyDescent="0.4"/>
    <row r="1166" customFormat="1" x14ac:dyDescent="0.4"/>
    <row r="1167" customFormat="1" x14ac:dyDescent="0.4"/>
    <row r="1168" customFormat="1" x14ac:dyDescent="0.4"/>
    <row r="1169" customFormat="1" x14ac:dyDescent="0.4"/>
    <row r="1170" customFormat="1" x14ac:dyDescent="0.4"/>
    <row r="1171" customFormat="1" x14ac:dyDescent="0.4"/>
    <row r="1172" customFormat="1" x14ac:dyDescent="0.4"/>
    <row r="1173" customFormat="1" x14ac:dyDescent="0.4"/>
    <row r="1174" customFormat="1" x14ac:dyDescent="0.4"/>
    <row r="1175" customFormat="1" x14ac:dyDescent="0.4"/>
    <row r="1176" customFormat="1" x14ac:dyDescent="0.4"/>
    <row r="1177" customFormat="1" x14ac:dyDescent="0.4"/>
    <row r="1178" customFormat="1" x14ac:dyDescent="0.4"/>
    <row r="1179" customFormat="1" x14ac:dyDescent="0.4"/>
    <row r="1180" customFormat="1" x14ac:dyDescent="0.4"/>
    <row r="1181" customFormat="1" x14ac:dyDescent="0.4"/>
    <row r="1182" customFormat="1" x14ac:dyDescent="0.4"/>
    <row r="1183" customFormat="1" x14ac:dyDescent="0.4"/>
    <row r="1184" customFormat="1" x14ac:dyDescent="0.4"/>
    <row r="1185" customFormat="1" x14ac:dyDescent="0.4"/>
    <row r="1186" customFormat="1" x14ac:dyDescent="0.4"/>
    <row r="1187" customFormat="1" x14ac:dyDescent="0.4"/>
    <row r="1188" customFormat="1" x14ac:dyDescent="0.4"/>
    <row r="1189" customFormat="1" x14ac:dyDescent="0.4"/>
    <row r="1190" customFormat="1" x14ac:dyDescent="0.4"/>
    <row r="1191" customFormat="1" x14ac:dyDescent="0.4"/>
    <row r="1192" customFormat="1" x14ac:dyDescent="0.4"/>
    <row r="1193" customFormat="1" x14ac:dyDescent="0.4"/>
    <row r="1194" customFormat="1" x14ac:dyDescent="0.4"/>
    <row r="1195" customFormat="1" x14ac:dyDescent="0.4"/>
    <row r="1196" customFormat="1" x14ac:dyDescent="0.4"/>
    <row r="1197" customFormat="1" x14ac:dyDescent="0.4"/>
    <row r="1198" customFormat="1" x14ac:dyDescent="0.4"/>
    <row r="1199" customFormat="1" x14ac:dyDescent="0.4"/>
    <row r="1200" customFormat="1" x14ac:dyDescent="0.4"/>
    <row r="1201" customFormat="1" x14ac:dyDescent="0.4"/>
    <row r="1202" customFormat="1" x14ac:dyDescent="0.4"/>
    <row r="1203" customFormat="1" x14ac:dyDescent="0.4"/>
    <row r="1204" customFormat="1" x14ac:dyDescent="0.4"/>
    <row r="1205" customFormat="1" x14ac:dyDescent="0.4"/>
    <row r="1206" customFormat="1" x14ac:dyDescent="0.4"/>
    <row r="1207" customFormat="1" x14ac:dyDescent="0.4"/>
    <row r="1208" customFormat="1" x14ac:dyDescent="0.4"/>
    <row r="1209" customFormat="1" x14ac:dyDescent="0.4"/>
    <row r="1210" customFormat="1" x14ac:dyDescent="0.4"/>
    <row r="1211" customFormat="1" x14ac:dyDescent="0.4"/>
    <row r="1212" customFormat="1" x14ac:dyDescent="0.4"/>
    <row r="1213" customFormat="1" x14ac:dyDescent="0.4"/>
    <row r="1214" customFormat="1" x14ac:dyDescent="0.4"/>
    <row r="1215" customFormat="1" x14ac:dyDescent="0.4"/>
    <row r="1216" customFormat="1" x14ac:dyDescent="0.4"/>
    <row r="1217" customFormat="1" x14ac:dyDescent="0.4"/>
    <row r="1218" customFormat="1" x14ac:dyDescent="0.4"/>
    <row r="1219" customFormat="1" x14ac:dyDescent="0.4"/>
    <row r="1220" customFormat="1" x14ac:dyDescent="0.4"/>
    <row r="1221" customFormat="1" x14ac:dyDescent="0.4"/>
    <row r="1222" customFormat="1" x14ac:dyDescent="0.4"/>
    <row r="1223" customFormat="1" x14ac:dyDescent="0.4"/>
    <row r="1224" customFormat="1" x14ac:dyDescent="0.4"/>
    <row r="1225" customFormat="1" x14ac:dyDescent="0.4"/>
    <row r="1226" customFormat="1" x14ac:dyDescent="0.4"/>
    <row r="1227" customFormat="1" x14ac:dyDescent="0.4"/>
    <row r="1228" customFormat="1" x14ac:dyDescent="0.4"/>
    <row r="1229" customFormat="1" x14ac:dyDescent="0.4"/>
    <row r="1230" customFormat="1" x14ac:dyDescent="0.4"/>
    <row r="1231" customFormat="1" x14ac:dyDescent="0.4"/>
    <row r="1232" customFormat="1" x14ac:dyDescent="0.4"/>
    <row r="1233" customFormat="1" x14ac:dyDescent="0.4"/>
    <row r="1234" customFormat="1" x14ac:dyDescent="0.4"/>
    <row r="1235" customFormat="1" x14ac:dyDescent="0.4"/>
    <row r="1236" customFormat="1" x14ac:dyDescent="0.4"/>
    <row r="1237" customFormat="1" x14ac:dyDescent="0.4"/>
    <row r="1238" customFormat="1" x14ac:dyDescent="0.4"/>
    <row r="1239" customFormat="1" x14ac:dyDescent="0.4"/>
    <row r="1240" customFormat="1" x14ac:dyDescent="0.4"/>
    <row r="1241" customFormat="1" x14ac:dyDescent="0.4"/>
    <row r="1242" customFormat="1" x14ac:dyDescent="0.4"/>
    <row r="1243" customFormat="1" x14ac:dyDescent="0.4"/>
    <row r="1244" customFormat="1" x14ac:dyDescent="0.4"/>
    <row r="1245" customFormat="1" x14ac:dyDescent="0.4"/>
    <row r="1246" customFormat="1" x14ac:dyDescent="0.4"/>
    <row r="1247" customFormat="1" x14ac:dyDescent="0.4"/>
    <row r="1248" customFormat="1" x14ac:dyDescent="0.4"/>
    <row r="1249" customFormat="1" x14ac:dyDescent="0.4"/>
    <row r="1250" customFormat="1" x14ac:dyDescent="0.4"/>
    <row r="1251" customFormat="1" x14ac:dyDescent="0.4"/>
    <row r="1252" customFormat="1" x14ac:dyDescent="0.4"/>
    <row r="1253" customFormat="1" x14ac:dyDescent="0.4"/>
    <row r="1254" customFormat="1" x14ac:dyDescent="0.4"/>
    <row r="1255" customFormat="1" x14ac:dyDescent="0.4"/>
    <row r="1256" customFormat="1" x14ac:dyDescent="0.4"/>
    <row r="1257" customFormat="1" x14ac:dyDescent="0.4"/>
    <row r="1258" customFormat="1" x14ac:dyDescent="0.4"/>
    <row r="1259" customFormat="1" x14ac:dyDescent="0.4"/>
    <row r="1260" customFormat="1" x14ac:dyDescent="0.4"/>
    <row r="1261" customFormat="1" x14ac:dyDescent="0.4"/>
    <row r="1262" customFormat="1" x14ac:dyDescent="0.4"/>
    <row r="1263" customFormat="1" x14ac:dyDescent="0.4"/>
    <row r="1264" customFormat="1" x14ac:dyDescent="0.4"/>
    <row r="1265" customFormat="1" x14ac:dyDescent="0.4"/>
    <row r="1266" customFormat="1" x14ac:dyDescent="0.4"/>
    <row r="1267" customFormat="1" x14ac:dyDescent="0.4"/>
    <row r="1268" customFormat="1" x14ac:dyDescent="0.4"/>
    <row r="1269" customFormat="1" x14ac:dyDescent="0.4"/>
    <row r="1270" customFormat="1" x14ac:dyDescent="0.4"/>
    <row r="1271" customFormat="1" x14ac:dyDescent="0.4"/>
    <row r="1272" customFormat="1" x14ac:dyDescent="0.4"/>
    <row r="1273" customFormat="1" x14ac:dyDescent="0.4"/>
    <row r="1274" customFormat="1" x14ac:dyDescent="0.4"/>
    <row r="1275" customFormat="1" x14ac:dyDescent="0.4"/>
    <row r="1276" customFormat="1" x14ac:dyDescent="0.4"/>
    <row r="1277" customFormat="1" x14ac:dyDescent="0.4"/>
    <row r="1278" customFormat="1" x14ac:dyDescent="0.4"/>
    <row r="1279" customFormat="1" x14ac:dyDescent="0.4"/>
    <row r="1280" customFormat="1" x14ac:dyDescent="0.4"/>
    <row r="1281" customFormat="1" x14ac:dyDescent="0.4"/>
    <row r="1282" customFormat="1" x14ac:dyDescent="0.4"/>
    <row r="1283" customFormat="1" x14ac:dyDescent="0.4"/>
    <row r="1284" customFormat="1" x14ac:dyDescent="0.4"/>
    <row r="1285" customFormat="1" x14ac:dyDescent="0.4"/>
    <row r="1286" customFormat="1" x14ac:dyDescent="0.4"/>
    <row r="1287" customFormat="1" x14ac:dyDescent="0.4"/>
    <row r="1288" customFormat="1" x14ac:dyDescent="0.4"/>
    <row r="1289" customFormat="1" x14ac:dyDescent="0.4"/>
    <row r="1290" customFormat="1" x14ac:dyDescent="0.4"/>
    <row r="1291" customFormat="1" x14ac:dyDescent="0.4"/>
    <row r="1292" customFormat="1" x14ac:dyDescent="0.4"/>
    <row r="1293" customFormat="1" x14ac:dyDescent="0.4"/>
    <row r="1294" customFormat="1" x14ac:dyDescent="0.4"/>
    <row r="1295" customFormat="1" x14ac:dyDescent="0.4"/>
    <row r="1296" customFormat="1" x14ac:dyDescent="0.4"/>
    <row r="1297" customFormat="1" x14ac:dyDescent="0.4"/>
    <row r="1298" customFormat="1" x14ac:dyDescent="0.4"/>
    <row r="1299" customFormat="1" x14ac:dyDescent="0.4"/>
    <row r="1300" customFormat="1" x14ac:dyDescent="0.4"/>
    <row r="1301" customFormat="1" x14ac:dyDescent="0.4"/>
    <row r="1302" customFormat="1" x14ac:dyDescent="0.4"/>
    <row r="1303" customFormat="1" x14ac:dyDescent="0.4"/>
    <row r="1304" customFormat="1" x14ac:dyDescent="0.4"/>
    <row r="1305" customFormat="1" x14ac:dyDescent="0.4"/>
    <row r="1306" customFormat="1" x14ac:dyDescent="0.4"/>
    <row r="1307" customFormat="1" x14ac:dyDescent="0.4"/>
    <row r="1308" customFormat="1" x14ac:dyDescent="0.4"/>
    <row r="1309" customFormat="1" x14ac:dyDescent="0.4"/>
    <row r="1310" customFormat="1" x14ac:dyDescent="0.4"/>
    <row r="1311" customFormat="1" x14ac:dyDescent="0.4"/>
    <row r="1312" customFormat="1" x14ac:dyDescent="0.4"/>
    <row r="1313" customFormat="1" x14ac:dyDescent="0.4"/>
    <row r="1314" customFormat="1" x14ac:dyDescent="0.4"/>
    <row r="1315" customFormat="1" x14ac:dyDescent="0.4"/>
    <row r="1316" customFormat="1" x14ac:dyDescent="0.4"/>
    <row r="1317" customFormat="1" x14ac:dyDescent="0.4"/>
    <row r="1318" customFormat="1" x14ac:dyDescent="0.4"/>
    <row r="1319" customFormat="1" x14ac:dyDescent="0.4"/>
    <row r="1320" customFormat="1" x14ac:dyDescent="0.4"/>
    <row r="1321" customFormat="1" x14ac:dyDescent="0.4"/>
    <row r="1322" customFormat="1" x14ac:dyDescent="0.4"/>
    <row r="1323" customFormat="1" x14ac:dyDescent="0.4"/>
    <row r="1324" customFormat="1" x14ac:dyDescent="0.4"/>
    <row r="1325" customFormat="1" x14ac:dyDescent="0.4"/>
    <row r="1326" customFormat="1" x14ac:dyDescent="0.4"/>
    <row r="1327" customFormat="1" x14ac:dyDescent="0.4"/>
    <row r="1328" customFormat="1" x14ac:dyDescent="0.4"/>
    <row r="1329" customFormat="1" x14ac:dyDescent="0.4"/>
    <row r="1330" customFormat="1" x14ac:dyDescent="0.4"/>
    <row r="1331" customFormat="1" x14ac:dyDescent="0.4"/>
    <row r="1332" customFormat="1" x14ac:dyDescent="0.4"/>
    <row r="1333" customFormat="1" x14ac:dyDescent="0.4"/>
    <row r="1334" customFormat="1" x14ac:dyDescent="0.4"/>
    <row r="1335" customFormat="1" x14ac:dyDescent="0.4"/>
    <row r="1336" customFormat="1" x14ac:dyDescent="0.4"/>
    <row r="1337" customFormat="1" x14ac:dyDescent="0.4"/>
    <row r="1338" customFormat="1" x14ac:dyDescent="0.4"/>
    <row r="1339" customFormat="1" x14ac:dyDescent="0.4"/>
    <row r="1340" customFormat="1" x14ac:dyDescent="0.4"/>
    <row r="1341" customFormat="1" x14ac:dyDescent="0.4"/>
    <row r="1342" customFormat="1" x14ac:dyDescent="0.4"/>
    <row r="1343" customFormat="1" x14ac:dyDescent="0.4"/>
    <row r="1344" customFormat="1" x14ac:dyDescent="0.4"/>
    <row r="1345" customFormat="1" x14ac:dyDescent="0.4"/>
    <row r="1346" customFormat="1" x14ac:dyDescent="0.4"/>
    <row r="1347" customFormat="1" x14ac:dyDescent="0.4"/>
    <row r="1348" customFormat="1" x14ac:dyDescent="0.4"/>
    <row r="1349" customFormat="1" x14ac:dyDescent="0.4"/>
    <row r="1350" customFormat="1" x14ac:dyDescent="0.4"/>
    <row r="1351" customFormat="1" x14ac:dyDescent="0.4"/>
    <row r="1352" customFormat="1" x14ac:dyDescent="0.4"/>
    <row r="1353" customFormat="1" x14ac:dyDescent="0.4"/>
    <row r="1354" customFormat="1" x14ac:dyDescent="0.4"/>
    <row r="1355" customFormat="1" x14ac:dyDescent="0.4"/>
    <row r="1356" customFormat="1" x14ac:dyDescent="0.4"/>
    <row r="1357" customFormat="1" x14ac:dyDescent="0.4"/>
    <row r="1358" customFormat="1" x14ac:dyDescent="0.4"/>
    <row r="1359" customFormat="1" x14ac:dyDescent="0.4"/>
    <row r="1360" customFormat="1" x14ac:dyDescent="0.4"/>
    <row r="1361" customFormat="1" x14ac:dyDescent="0.4"/>
    <row r="1362" customFormat="1" x14ac:dyDescent="0.4"/>
    <row r="1363" customFormat="1" x14ac:dyDescent="0.4"/>
    <row r="1364" customFormat="1" x14ac:dyDescent="0.4"/>
    <row r="1365" customFormat="1" x14ac:dyDescent="0.4"/>
    <row r="1366" customFormat="1" x14ac:dyDescent="0.4"/>
    <row r="1367" customFormat="1" x14ac:dyDescent="0.4"/>
    <row r="1368" customFormat="1" x14ac:dyDescent="0.4"/>
    <row r="1369" customFormat="1" x14ac:dyDescent="0.4"/>
    <row r="1370" customFormat="1" x14ac:dyDescent="0.4"/>
    <row r="1371" customFormat="1" x14ac:dyDescent="0.4"/>
    <row r="1372" customFormat="1" x14ac:dyDescent="0.4"/>
    <row r="1373" customFormat="1" x14ac:dyDescent="0.4"/>
    <row r="1374" customFormat="1" x14ac:dyDescent="0.4"/>
    <row r="1375" customFormat="1" x14ac:dyDescent="0.4"/>
    <row r="1376" customFormat="1" x14ac:dyDescent="0.4"/>
    <row r="1377" customFormat="1" x14ac:dyDescent="0.4"/>
    <row r="1378" customFormat="1" x14ac:dyDescent="0.4"/>
    <row r="1379" customFormat="1" x14ac:dyDescent="0.4"/>
    <row r="1380" customFormat="1" x14ac:dyDescent="0.4"/>
    <row r="1381" customFormat="1" x14ac:dyDescent="0.4"/>
    <row r="1382" customFormat="1" x14ac:dyDescent="0.4"/>
    <row r="1383" customFormat="1" x14ac:dyDescent="0.4"/>
    <row r="1384" customFormat="1" x14ac:dyDescent="0.4"/>
    <row r="1385" customFormat="1" x14ac:dyDescent="0.4"/>
    <row r="1386" customFormat="1" x14ac:dyDescent="0.4"/>
    <row r="1387" customFormat="1" x14ac:dyDescent="0.4"/>
    <row r="1388" customFormat="1" x14ac:dyDescent="0.4"/>
    <row r="1389" customFormat="1" x14ac:dyDescent="0.4"/>
    <row r="1390" customFormat="1" x14ac:dyDescent="0.4"/>
    <row r="1391" customFormat="1" x14ac:dyDescent="0.4"/>
    <row r="1392" customFormat="1" x14ac:dyDescent="0.4"/>
    <row r="1393" customFormat="1" x14ac:dyDescent="0.4"/>
    <row r="1394" customFormat="1" x14ac:dyDescent="0.4"/>
    <row r="1395" customFormat="1" x14ac:dyDescent="0.4"/>
    <row r="1396" customFormat="1" x14ac:dyDescent="0.4"/>
    <row r="1397" customFormat="1" x14ac:dyDescent="0.4"/>
    <row r="1398" customFormat="1" x14ac:dyDescent="0.4"/>
    <row r="1399" customFormat="1" x14ac:dyDescent="0.4"/>
    <row r="1400" customFormat="1" x14ac:dyDescent="0.4"/>
    <row r="1401" customFormat="1" x14ac:dyDescent="0.4"/>
    <row r="1402" customFormat="1" x14ac:dyDescent="0.4"/>
    <row r="1403" customFormat="1" x14ac:dyDescent="0.4"/>
    <row r="1404" customFormat="1" x14ac:dyDescent="0.4"/>
    <row r="1405" customFormat="1" x14ac:dyDescent="0.4"/>
    <row r="1406" customFormat="1" x14ac:dyDescent="0.4"/>
    <row r="1407" customFormat="1" x14ac:dyDescent="0.4"/>
    <row r="1408" customFormat="1" x14ac:dyDescent="0.4"/>
    <row r="1409" customFormat="1" x14ac:dyDescent="0.4"/>
    <row r="1410" customFormat="1" x14ac:dyDescent="0.4"/>
    <row r="1411" customFormat="1" x14ac:dyDescent="0.4"/>
    <row r="1412" customFormat="1" x14ac:dyDescent="0.4"/>
    <row r="1413" customFormat="1" x14ac:dyDescent="0.4"/>
    <row r="1414" customFormat="1" x14ac:dyDescent="0.4"/>
    <row r="1415" customFormat="1" x14ac:dyDescent="0.4"/>
    <row r="1416" customFormat="1" x14ac:dyDescent="0.4"/>
    <row r="1417" customFormat="1" x14ac:dyDescent="0.4"/>
    <row r="1418" customFormat="1" x14ac:dyDescent="0.4"/>
    <row r="1419" customFormat="1" x14ac:dyDescent="0.4"/>
    <row r="1420" customFormat="1" x14ac:dyDescent="0.4"/>
    <row r="1421" customFormat="1" x14ac:dyDescent="0.4"/>
    <row r="1422" customFormat="1" x14ac:dyDescent="0.4"/>
    <row r="1423" customFormat="1" x14ac:dyDescent="0.4"/>
    <row r="1424" customFormat="1" x14ac:dyDescent="0.4"/>
    <row r="1425" customFormat="1" x14ac:dyDescent="0.4"/>
    <row r="1426" customFormat="1" x14ac:dyDescent="0.4"/>
    <row r="1427" customFormat="1" x14ac:dyDescent="0.4"/>
    <row r="1428" customFormat="1" x14ac:dyDescent="0.4"/>
    <row r="1429" customFormat="1" x14ac:dyDescent="0.4"/>
    <row r="1430" customFormat="1" x14ac:dyDescent="0.4"/>
    <row r="1431" customFormat="1" x14ac:dyDescent="0.4"/>
    <row r="1432" customFormat="1" x14ac:dyDescent="0.4"/>
    <row r="1433" customFormat="1" x14ac:dyDescent="0.4"/>
    <row r="1434" customFormat="1" x14ac:dyDescent="0.4"/>
    <row r="1435" customFormat="1" x14ac:dyDescent="0.4"/>
    <row r="1436" customFormat="1" x14ac:dyDescent="0.4"/>
    <row r="1437" customFormat="1" x14ac:dyDescent="0.4"/>
    <row r="1438" customFormat="1" x14ac:dyDescent="0.4"/>
    <row r="1439" customFormat="1" x14ac:dyDescent="0.4"/>
    <row r="1440" customFormat="1" x14ac:dyDescent="0.4"/>
    <row r="1441" customFormat="1" x14ac:dyDescent="0.4"/>
    <row r="1442" customFormat="1" x14ac:dyDescent="0.4"/>
    <row r="1443" customFormat="1" x14ac:dyDescent="0.4"/>
    <row r="1444" customFormat="1" x14ac:dyDescent="0.4"/>
    <row r="1445" customFormat="1" x14ac:dyDescent="0.4"/>
    <row r="1446" customFormat="1" x14ac:dyDescent="0.4"/>
    <row r="1447" customFormat="1" x14ac:dyDescent="0.4"/>
    <row r="1448" customFormat="1" x14ac:dyDescent="0.4"/>
    <row r="1449" customFormat="1" x14ac:dyDescent="0.4"/>
    <row r="1450" customFormat="1" x14ac:dyDescent="0.4"/>
    <row r="1451" customFormat="1" x14ac:dyDescent="0.4"/>
    <row r="1452" customFormat="1" x14ac:dyDescent="0.4"/>
    <row r="1453" customFormat="1" x14ac:dyDescent="0.4"/>
    <row r="1454" customFormat="1" x14ac:dyDescent="0.4"/>
    <row r="1455" customFormat="1" x14ac:dyDescent="0.4"/>
    <row r="1456" customFormat="1" x14ac:dyDescent="0.4"/>
    <row r="1457" customFormat="1" x14ac:dyDescent="0.4"/>
    <row r="1458" customFormat="1" x14ac:dyDescent="0.4"/>
    <row r="1459" customFormat="1" x14ac:dyDescent="0.4"/>
    <row r="1460" customFormat="1" x14ac:dyDescent="0.4"/>
    <row r="1461" customFormat="1" x14ac:dyDescent="0.4"/>
    <row r="1462" customFormat="1" x14ac:dyDescent="0.4"/>
    <row r="1463" customFormat="1" x14ac:dyDescent="0.4"/>
    <row r="1464" customFormat="1" x14ac:dyDescent="0.4"/>
    <row r="1465" customFormat="1" x14ac:dyDescent="0.4"/>
    <row r="1466" customFormat="1" x14ac:dyDescent="0.4"/>
    <row r="1467" customFormat="1" x14ac:dyDescent="0.4"/>
    <row r="1468" customFormat="1" x14ac:dyDescent="0.4"/>
    <row r="1469" customFormat="1" x14ac:dyDescent="0.4"/>
    <row r="1470" customFormat="1" x14ac:dyDescent="0.4"/>
    <row r="1471" customFormat="1" x14ac:dyDescent="0.4"/>
    <row r="1472" customFormat="1" x14ac:dyDescent="0.4"/>
    <row r="1473" customFormat="1" x14ac:dyDescent="0.4"/>
    <row r="1474" customFormat="1" x14ac:dyDescent="0.4"/>
    <row r="1475" customFormat="1" x14ac:dyDescent="0.4"/>
    <row r="1476" customFormat="1" x14ac:dyDescent="0.4"/>
    <row r="1477" customFormat="1" x14ac:dyDescent="0.4"/>
    <row r="1478" customFormat="1" x14ac:dyDescent="0.4"/>
    <row r="1479" customFormat="1" x14ac:dyDescent="0.4"/>
    <row r="1480" customFormat="1" x14ac:dyDescent="0.4"/>
    <row r="1481" customFormat="1" x14ac:dyDescent="0.4"/>
    <row r="1482" customFormat="1" x14ac:dyDescent="0.4"/>
    <row r="1483" customFormat="1" x14ac:dyDescent="0.4"/>
    <row r="1484" customFormat="1" x14ac:dyDescent="0.4"/>
    <row r="1485" customFormat="1" x14ac:dyDescent="0.4"/>
    <row r="1486" customFormat="1" x14ac:dyDescent="0.4"/>
    <row r="1487" customFormat="1" x14ac:dyDescent="0.4"/>
    <row r="1488" customFormat="1" x14ac:dyDescent="0.4"/>
    <row r="1489" customFormat="1" x14ac:dyDescent="0.4"/>
    <row r="1490" customFormat="1" x14ac:dyDescent="0.4"/>
    <row r="1491" customFormat="1" x14ac:dyDescent="0.4"/>
    <row r="1492" customFormat="1" x14ac:dyDescent="0.4"/>
    <row r="1493" customFormat="1" x14ac:dyDescent="0.4"/>
    <row r="1494" customFormat="1" x14ac:dyDescent="0.4"/>
    <row r="1495" customFormat="1" x14ac:dyDescent="0.4"/>
    <row r="1496" customFormat="1" x14ac:dyDescent="0.4"/>
    <row r="1497" customFormat="1" x14ac:dyDescent="0.4"/>
    <row r="1498" customFormat="1" x14ac:dyDescent="0.4"/>
    <row r="1499" customFormat="1" x14ac:dyDescent="0.4"/>
    <row r="1500" customFormat="1" x14ac:dyDescent="0.4"/>
    <row r="1501" customFormat="1" x14ac:dyDescent="0.4"/>
    <row r="1502" customFormat="1" x14ac:dyDescent="0.4"/>
    <row r="1503" customFormat="1" x14ac:dyDescent="0.4"/>
    <row r="1504" customFormat="1" x14ac:dyDescent="0.4"/>
    <row r="1505" customFormat="1" x14ac:dyDescent="0.4"/>
    <row r="1506" customFormat="1" x14ac:dyDescent="0.4"/>
    <row r="1507" customFormat="1" x14ac:dyDescent="0.4"/>
    <row r="1508" customFormat="1" x14ac:dyDescent="0.4"/>
    <row r="1509" customFormat="1" x14ac:dyDescent="0.4"/>
    <row r="1510" customFormat="1" x14ac:dyDescent="0.4"/>
    <row r="1511" customFormat="1" x14ac:dyDescent="0.4"/>
    <row r="1512" customFormat="1" x14ac:dyDescent="0.4"/>
    <row r="1513" customFormat="1" x14ac:dyDescent="0.4"/>
    <row r="1514" customFormat="1" x14ac:dyDescent="0.4"/>
    <row r="1515" customFormat="1" x14ac:dyDescent="0.4"/>
    <row r="1516" customFormat="1" x14ac:dyDescent="0.4"/>
    <row r="1517" customFormat="1" x14ac:dyDescent="0.4"/>
    <row r="1518" customFormat="1" x14ac:dyDescent="0.4"/>
    <row r="1519" customFormat="1" x14ac:dyDescent="0.4"/>
    <row r="1520" customFormat="1" x14ac:dyDescent="0.4"/>
    <row r="1521" customFormat="1" x14ac:dyDescent="0.4"/>
    <row r="1522" customFormat="1" x14ac:dyDescent="0.4"/>
    <row r="1523" customFormat="1" x14ac:dyDescent="0.4"/>
    <row r="1524" customFormat="1" x14ac:dyDescent="0.4"/>
    <row r="1525" customFormat="1" x14ac:dyDescent="0.4"/>
    <row r="1526" customFormat="1" x14ac:dyDescent="0.4"/>
    <row r="1527" customFormat="1" x14ac:dyDescent="0.4"/>
    <row r="1528" customFormat="1" x14ac:dyDescent="0.4"/>
    <row r="1529" customFormat="1" x14ac:dyDescent="0.4"/>
    <row r="1530" customFormat="1" x14ac:dyDescent="0.4"/>
    <row r="1531" customFormat="1" x14ac:dyDescent="0.4"/>
    <row r="1532" customFormat="1" x14ac:dyDescent="0.4"/>
    <row r="1533" customFormat="1" x14ac:dyDescent="0.4"/>
    <row r="1534" customFormat="1" x14ac:dyDescent="0.4"/>
    <row r="1535" customFormat="1" x14ac:dyDescent="0.4"/>
    <row r="1536" customFormat="1" x14ac:dyDescent="0.4"/>
    <row r="1537" customFormat="1" x14ac:dyDescent="0.4"/>
    <row r="1538" customFormat="1" x14ac:dyDescent="0.4"/>
    <row r="1539" customFormat="1" x14ac:dyDescent="0.4"/>
    <row r="1540" customFormat="1" x14ac:dyDescent="0.4"/>
    <row r="1541" customFormat="1" x14ac:dyDescent="0.4"/>
    <row r="1542" customFormat="1" x14ac:dyDescent="0.4"/>
    <row r="1543" customFormat="1" x14ac:dyDescent="0.4"/>
    <row r="1544" customFormat="1" x14ac:dyDescent="0.4"/>
    <row r="1545" customFormat="1" x14ac:dyDescent="0.4"/>
    <row r="1546" customFormat="1" x14ac:dyDescent="0.4"/>
    <row r="1547" customFormat="1" x14ac:dyDescent="0.4"/>
    <row r="1548" customFormat="1" x14ac:dyDescent="0.4"/>
    <row r="1549" customFormat="1" x14ac:dyDescent="0.4"/>
    <row r="1550" customFormat="1" x14ac:dyDescent="0.4"/>
    <row r="1551" customFormat="1" x14ac:dyDescent="0.4"/>
    <row r="1552" customFormat="1" x14ac:dyDescent="0.4"/>
    <row r="1553" customFormat="1" x14ac:dyDescent="0.4"/>
    <row r="1554" customFormat="1" x14ac:dyDescent="0.4"/>
    <row r="1555" customFormat="1" x14ac:dyDescent="0.4"/>
    <row r="1556" customFormat="1" x14ac:dyDescent="0.4"/>
    <row r="1557" customFormat="1" x14ac:dyDescent="0.4"/>
    <row r="1558" customFormat="1" x14ac:dyDescent="0.4"/>
    <row r="1559" customFormat="1" x14ac:dyDescent="0.4"/>
    <row r="1560" customFormat="1" x14ac:dyDescent="0.4"/>
    <row r="1561" customFormat="1" x14ac:dyDescent="0.4"/>
    <row r="1562" customFormat="1" x14ac:dyDescent="0.4"/>
    <row r="1563" customFormat="1" x14ac:dyDescent="0.4"/>
    <row r="1564" customFormat="1" x14ac:dyDescent="0.4"/>
    <row r="1565" customFormat="1" x14ac:dyDescent="0.4"/>
    <row r="1566" customFormat="1" x14ac:dyDescent="0.4"/>
    <row r="1567" customFormat="1" x14ac:dyDescent="0.4"/>
    <row r="1568" customFormat="1" x14ac:dyDescent="0.4"/>
    <row r="1569" customFormat="1" x14ac:dyDescent="0.4"/>
    <row r="1570" customFormat="1" x14ac:dyDescent="0.4"/>
    <row r="1571" customFormat="1" x14ac:dyDescent="0.4"/>
    <row r="1572" customFormat="1" x14ac:dyDescent="0.4"/>
    <row r="1573" customFormat="1" x14ac:dyDescent="0.4"/>
    <row r="1574" customFormat="1" x14ac:dyDescent="0.4"/>
    <row r="1575" customFormat="1" x14ac:dyDescent="0.4"/>
    <row r="1576" customFormat="1" x14ac:dyDescent="0.4"/>
    <row r="1577" customFormat="1" x14ac:dyDescent="0.4"/>
    <row r="1578" customFormat="1" x14ac:dyDescent="0.4"/>
    <row r="1579" customFormat="1" x14ac:dyDescent="0.4"/>
    <row r="1580" customFormat="1" x14ac:dyDescent="0.4"/>
    <row r="1581" customFormat="1" x14ac:dyDescent="0.4"/>
    <row r="1582" customFormat="1" x14ac:dyDescent="0.4"/>
    <row r="1583" customFormat="1" x14ac:dyDescent="0.4"/>
    <row r="1584" customFormat="1" x14ac:dyDescent="0.4"/>
    <row r="1585" customFormat="1" x14ac:dyDescent="0.4"/>
    <row r="1586" customFormat="1" x14ac:dyDescent="0.4"/>
    <row r="1587" customFormat="1" x14ac:dyDescent="0.4"/>
    <row r="1588" customFormat="1" x14ac:dyDescent="0.4"/>
    <row r="1589" customFormat="1" x14ac:dyDescent="0.4"/>
    <row r="1590" customFormat="1" x14ac:dyDescent="0.4"/>
    <row r="1591" customFormat="1" x14ac:dyDescent="0.4"/>
    <row r="1592" customFormat="1" x14ac:dyDescent="0.4"/>
    <row r="1593" customFormat="1" x14ac:dyDescent="0.4"/>
    <row r="1594" customFormat="1" x14ac:dyDescent="0.4"/>
    <row r="1595" customFormat="1" x14ac:dyDescent="0.4"/>
    <row r="1596" customFormat="1" x14ac:dyDescent="0.4"/>
    <row r="1597" customFormat="1" x14ac:dyDescent="0.4"/>
    <row r="1598" customFormat="1" x14ac:dyDescent="0.4"/>
    <row r="1599" customFormat="1" x14ac:dyDescent="0.4"/>
    <row r="1600" customFormat="1" x14ac:dyDescent="0.4"/>
    <row r="1601" customFormat="1" x14ac:dyDescent="0.4"/>
    <row r="1602" customFormat="1" x14ac:dyDescent="0.4"/>
    <row r="1603" customFormat="1" x14ac:dyDescent="0.4"/>
    <row r="1604" customFormat="1" x14ac:dyDescent="0.4"/>
    <row r="1605" customFormat="1" x14ac:dyDescent="0.4"/>
    <row r="1606" customFormat="1" x14ac:dyDescent="0.4"/>
    <row r="1607" customFormat="1" x14ac:dyDescent="0.4"/>
    <row r="1608" customFormat="1" x14ac:dyDescent="0.4"/>
    <row r="1609" customFormat="1" x14ac:dyDescent="0.4"/>
    <row r="1610" customFormat="1" x14ac:dyDescent="0.4"/>
    <row r="1611" customFormat="1" x14ac:dyDescent="0.4"/>
    <row r="1612" customFormat="1" x14ac:dyDescent="0.4"/>
    <row r="1613" customFormat="1" x14ac:dyDescent="0.4"/>
    <row r="1614" customFormat="1" x14ac:dyDescent="0.4"/>
    <row r="1615" customFormat="1" x14ac:dyDescent="0.4"/>
    <row r="1616" customFormat="1" x14ac:dyDescent="0.4"/>
    <row r="1617" customFormat="1" x14ac:dyDescent="0.4"/>
    <row r="1618" customFormat="1" x14ac:dyDescent="0.4"/>
    <row r="1619" customFormat="1" x14ac:dyDescent="0.4"/>
    <row r="1620" customFormat="1" x14ac:dyDescent="0.4"/>
    <row r="1621" customFormat="1" x14ac:dyDescent="0.4"/>
    <row r="1622" customFormat="1" x14ac:dyDescent="0.4"/>
    <row r="1623" customFormat="1" x14ac:dyDescent="0.4"/>
    <row r="1624" customFormat="1" x14ac:dyDescent="0.4"/>
    <row r="1625" customFormat="1" x14ac:dyDescent="0.4"/>
    <row r="1626" customFormat="1" x14ac:dyDescent="0.4"/>
    <row r="1627" customFormat="1" x14ac:dyDescent="0.4"/>
    <row r="1628" customFormat="1" x14ac:dyDescent="0.4"/>
    <row r="1629" customFormat="1" x14ac:dyDescent="0.4"/>
    <row r="1630" customFormat="1" x14ac:dyDescent="0.4"/>
    <row r="1631" customFormat="1" x14ac:dyDescent="0.4"/>
    <row r="1632" customFormat="1" x14ac:dyDescent="0.4"/>
    <row r="1633" customFormat="1" x14ac:dyDescent="0.4"/>
    <row r="1634" customFormat="1" x14ac:dyDescent="0.4"/>
    <row r="1635" customFormat="1" x14ac:dyDescent="0.4"/>
    <row r="1636" customFormat="1" x14ac:dyDescent="0.4"/>
    <row r="1637" customFormat="1" x14ac:dyDescent="0.4"/>
    <row r="1638" customFormat="1" x14ac:dyDescent="0.4"/>
    <row r="1639" customFormat="1" x14ac:dyDescent="0.4"/>
    <row r="1640" customFormat="1" x14ac:dyDescent="0.4"/>
    <row r="1641" customFormat="1" x14ac:dyDescent="0.4"/>
    <row r="1642" customFormat="1" x14ac:dyDescent="0.4"/>
    <row r="1643" customFormat="1" x14ac:dyDescent="0.4"/>
    <row r="1644" customFormat="1" x14ac:dyDescent="0.4"/>
    <row r="1645" customFormat="1" x14ac:dyDescent="0.4"/>
    <row r="1646" customFormat="1" x14ac:dyDescent="0.4"/>
    <row r="1647" customFormat="1" x14ac:dyDescent="0.4"/>
    <row r="1648" customFormat="1" x14ac:dyDescent="0.4"/>
    <row r="1649" customFormat="1" x14ac:dyDescent="0.4"/>
    <row r="1650" customFormat="1" x14ac:dyDescent="0.4"/>
    <row r="1651" customFormat="1" x14ac:dyDescent="0.4"/>
    <row r="1652" customFormat="1" x14ac:dyDescent="0.4"/>
    <row r="1653" customFormat="1" x14ac:dyDescent="0.4"/>
    <row r="1654" customFormat="1" x14ac:dyDescent="0.4"/>
    <row r="1655" customFormat="1" x14ac:dyDescent="0.4"/>
    <row r="1656" customFormat="1" x14ac:dyDescent="0.4"/>
    <row r="1657" customFormat="1" x14ac:dyDescent="0.4"/>
    <row r="1658" customFormat="1" x14ac:dyDescent="0.4"/>
    <row r="1659" customFormat="1" x14ac:dyDescent="0.4"/>
    <row r="1660" customFormat="1" x14ac:dyDescent="0.4"/>
    <row r="1661" customFormat="1" x14ac:dyDescent="0.4"/>
    <row r="1662" customFormat="1" x14ac:dyDescent="0.4"/>
    <row r="1663" customFormat="1" x14ac:dyDescent="0.4"/>
    <row r="1664" customFormat="1" x14ac:dyDescent="0.4"/>
    <row r="1665" customFormat="1" x14ac:dyDescent="0.4"/>
    <row r="1666" customFormat="1" x14ac:dyDescent="0.4"/>
    <row r="1667" customFormat="1" x14ac:dyDescent="0.4"/>
    <row r="1668" customFormat="1" x14ac:dyDescent="0.4"/>
    <row r="1669" customFormat="1" x14ac:dyDescent="0.4"/>
    <row r="1670" customFormat="1" x14ac:dyDescent="0.4"/>
    <row r="1671" customFormat="1" x14ac:dyDescent="0.4"/>
    <row r="1672" customFormat="1" x14ac:dyDescent="0.4"/>
    <row r="1673" customFormat="1" x14ac:dyDescent="0.4"/>
    <row r="1674" customFormat="1" x14ac:dyDescent="0.4"/>
    <row r="1675" customFormat="1" x14ac:dyDescent="0.4"/>
    <row r="1676" customFormat="1" x14ac:dyDescent="0.4"/>
    <row r="1677" customFormat="1" x14ac:dyDescent="0.4"/>
    <row r="1678" customFormat="1" x14ac:dyDescent="0.4"/>
    <row r="1679" customFormat="1" x14ac:dyDescent="0.4"/>
    <row r="1680" customFormat="1" x14ac:dyDescent="0.4"/>
    <row r="1681" customFormat="1" x14ac:dyDescent="0.4"/>
    <row r="1682" customFormat="1" x14ac:dyDescent="0.4"/>
    <row r="1683" customFormat="1" x14ac:dyDescent="0.4"/>
    <row r="1684" customFormat="1" x14ac:dyDescent="0.4"/>
    <row r="1685" customFormat="1" x14ac:dyDescent="0.4"/>
    <row r="1686" customFormat="1" x14ac:dyDescent="0.4"/>
    <row r="1687" customFormat="1" x14ac:dyDescent="0.4"/>
    <row r="1688" customFormat="1" x14ac:dyDescent="0.4"/>
    <row r="1689" customFormat="1" x14ac:dyDescent="0.4"/>
    <row r="1690" customFormat="1" x14ac:dyDescent="0.4"/>
    <row r="1691" customFormat="1" x14ac:dyDescent="0.4"/>
    <row r="1692" customFormat="1" x14ac:dyDescent="0.4"/>
    <row r="1693" customFormat="1" x14ac:dyDescent="0.4"/>
    <row r="1694" customFormat="1" x14ac:dyDescent="0.4"/>
    <row r="1695" customFormat="1" x14ac:dyDescent="0.4"/>
    <row r="1696" customFormat="1" x14ac:dyDescent="0.4"/>
    <row r="1697" customFormat="1" x14ac:dyDescent="0.4"/>
    <row r="1698" customFormat="1" x14ac:dyDescent="0.4"/>
    <row r="1699" customFormat="1" x14ac:dyDescent="0.4"/>
    <row r="1700" customFormat="1" x14ac:dyDescent="0.4"/>
    <row r="1701" customFormat="1" x14ac:dyDescent="0.4"/>
    <row r="1702" customFormat="1" x14ac:dyDescent="0.4"/>
    <row r="1703" customFormat="1" x14ac:dyDescent="0.4"/>
    <row r="1704" customFormat="1" x14ac:dyDescent="0.4"/>
    <row r="1705" customFormat="1" x14ac:dyDescent="0.4"/>
    <row r="1706" customFormat="1" x14ac:dyDescent="0.4"/>
    <row r="1707" customFormat="1" x14ac:dyDescent="0.4"/>
    <row r="1708" customFormat="1" x14ac:dyDescent="0.4"/>
    <row r="1709" customFormat="1" x14ac:dyDescent="0.4"/>
    <row r="1710" customFormat="1" x14ac:dyDescent="0.4"/>
    <row r="1711" customFormat="1" x14ac:dyDescent="0.4"/>
    <row r="1712" customFormat="1" x14ac:dyDescent="0.4"/>
    <row r="1713" customFormat="1" x14ac:dyDescent="0.4"/>
    <row r="1714" customFormat="1" x14ac:dyDescent="0.4"/>
    <row r="1715" customFormat="1" x14ac:dyDescent="0.4"/>
    <row r="1716" customFormat="1" x14ac:dyDescent="0.4"/>
    <row r="1717" customFormat="1" x14ac:dyDescent="0.4"/>
    <row r="1718" customFormat="1" x14ac:dyDescent="0.4"/>
    <row r="1719" customFormat="1" x14ac:dyDescent="0.4"/>
    <row r="1720" customFormat="1" x14ac:dyDescent="0.4"/>
    <row r="1721" customFormat="1" x14ac:dyDescent="0.4"/>
    <row r="1722" customFormat="1" x14ac:dyDescent="0.4"/>
    <row r="1723" customFormat="1" x14ac:dyDescent="0.4"/>
    <row r="1724" customFormat="1" x14ac:dyDescent="0.4"/>
    <row r="1725" customFormat="1" x14ac:dyDescent="0.4"/>
    <row r="1726" customFormat="1" x14ac:dyDescent="0.4"/>
    <row r="1727" customFormat="1" x14ac:dyDescent="0.4"/>
    <row r="1728" customFormat="1" x14ac:dyDescent="0.4"/>
    <row r="1729" customFormat="1" x14ac:dyDescent="0.4"/>
    <row r="1730" customFormat="1" x14ac:dyDescent="0.4"/>
    <row r="1731" customFormat="1" x14ac:dyDescent="0.4"/>
    <row r="1732" customFormat="1" x14ac:dyDescent="0.4"/>
    <row r="1733" customFormat="1" x14ac:dyDescent="0.4"/>
    <row r="1734" customFormat="1" x14ac:dyDescent="0.4"/>
    <row r="1735" customFormat="1" x14ac:dyDescent="0.4"/>
    <row r="1736" customFormat="1" x14ac:dyDescent="0.4"/>
    <row r="1737" customFormat="1" x14ac:dyDescent="0.4"/>
    <row r="1738" customFormat="1" x14ac:dyDescent="0.4"/>
    <row r="1739" customFormat="1" x14ac:dyDescent="0.4"/>
    <row r="1740" customFormat="1" x14ac:dyDescent="0.4"/>
    <row r="1741" customFormat="1" x14ac:dyDescent="0.4"/>
    <row r="1742" customFormat="1" x14ac:dyDescent="0.4"/>
    <row r="1743" customFormat="1" x14ac:dyDescent="0.4"/>
    <row r="1744" customFormat="1" x14ac:dyDescent="0.4"/>
    <row r="1745" customFormat="1" x14ac:dyDescent="0.4"/>
    <row r="1746" customFormat="1" x14ac:dyDescent="0.4"/>
    <row r="1747" customFormat="1" x14ac:dyDescent="0.4"/>
    <row r="1748" customFormat="1" x14ac:dyDescent="0.4"/>
    <row r="1749" customFormat="1" x14ac:dyDescent="0.4"/>
    <row r="1750" customFormat="1" x14ac:dyDescent="0.4"/>
    <row r="1751" customFormat="1" x14ac:dyDescent="0.4"/>
    <row r="1752" customFormat="1" x14ac:dyDescent="0.4"/>
    <row r="1753" customFormat="1" x14ac:dyDescent="0.4"/>
    <row r="1754" customFormat="1" x14ac:dyDescent="0.4"/>
    <row r="1755" customFormat="1" x14ac:dyDescent="0.4"/>
    <row r="1756" customFormat="1" x14ac:dyDescent="0.4"/>
    <row r="1757" customFormat="1" x14ac:dyDescent="0.4"/>
    <row r="1758" customFormat="1" x14ac:dyDescent="0.4"/>
    <row r="1759" customFormat="1" x14ac:dyDescent="0.4"/>
    <row r="1760" customFormat="1" x14ac:dyDescent="0.4"/>
    <row r="1761" customFormat="1" x14ac:dyDescent="0.4"/>
    <row r="1762" customFormat="1" x14ac:dyDescent="0.4"/>
    <row r="1763" customFormat="1" x14ac:dyDescent="0.4"/>
    <row r="1764" customFormat="1" x14ac:dyDescent="0.4"/>
    <row r="1765" customFormat="1" x14ac:dyDescent="0.4"/>
    <row r="1766" customFormat="1" x14ac:dyDescent="0.4"/>
    <row r="1767" customFormat="1" x14ac:dyDescent="0.4"/>
    <row r="1768" customFormat="1" x14ac:dyDescent="0.4"/>
    <row r="1769" customFormat="1" x14ac:dyDescent="0.4"/>
    <row r="1770" customFormat="1" x14ac:dyDescent="0.4"/>
    <row r="1771" customFormat="1" x14ac:dyDescent="0.4"/>
    <row r="1772" customFormat="1" x14ac:dyDescent="0.4"/>
    <row r="1773" customFormat="1" x14ac:dyDescent="0.4"/>
    <row r="1774" customFormat="1" x14ac:dyDescent="0.4"/>
    <row r="1775" customFormat="1" x14ac:dyDescent="0.4"/>
    <row r="1776" customFormat="1" x14ac:dyDescent="0.4"/>
    <row r="1777" customFormat="1" x14ac:dyDescent="0.4"/>
    <row r="1778" customFormat="1" x14ac:dyDescent="0.4"/>
    <row r="1779" customFormat="1" x14ac:dyDescent="0.4"/>
    <row r="1780" customFormat="1" x14ac:dyDescent="0.4"/>
    <row r="1781" customFormat="1" x14ac:dyDescent="0.4"/>
    <row r="1782" customFormat="1" x14ac:dyDescent="0.4"/>
    <row r="1783" customFormat="1" x14ac:dyDescent="0.4"/>
    <row r="1784" customFormat="1" x14ac:dyDescent="0.4"/>
    <row r="1785" customFormat="1" x14ac:dyDescent="0.4"/>
    <row r="1786" customFormat="1" x14ac:dyDescent="0.4"/>
    <row r="1787" customFormat="1" x14ac:dyDescent="0.4"/>
    <row r="1788" customFormat="1" x14ac:dyDescent="0.4"/>
    <row r="1789" customFormat="1" x14ac:dyDescent="0.4"/>
    <row r="1790" customFormat="1" x14ac:dyDescent="0.4"/>
    <row r="1791" customFormat="1" x14ac:dyDescent="0.4"/>
    <row r="1792" customFormat="1" x14ac:dyDescent="0.4"/>
    <row r="1793" customFormat="1" x14ac:dyDescent="0.4"/>
    <row r="1794" customFormat="1" x14ac:dyDescent="0.4"/>
    <row r="1795" customFormat="1" x14ac:dyDescent="0.4"/>
    <row r="1796" customFormat="1" x14ac:dyDescent="0.4"/>
    <row r="1797" customFormat="1" x14ac:dyDescent="0.4"/>
    <row r="1798" customFormat="1" x14ac:dyDescent="0.4"/>
    <row r="1799" customFormat="1" x14ac:dyDescent="0.4"/>
    <row r="1800" customFormat="1" x14ac:dyDescent="0.4"/>
    <row r="1801" customFormat="1" x14ac:dyDescent="0.4"/>
    <row r="1802" customFormat="1" x14ac:dyDescent="0.4"/>
    <row r="1803" customFormat="1" x14ac:dyDescent="0.4"/>
    <row r="1804" customFormat="1" x14ac:dyDescent="0.4"/>
    <row r="1805" customFormat="1" x14ac:dyDescent="0.4"/>
    <row r="1806" customFormat="1" x14ac:dyDescent="0.4"/>
    <row r="1807" customFormat="1" x14ac:dyDescent="0.4"/>
    <row r="1808" customFormat="1" x14ac:dyDescent="0.4"/>
    <row r="1809" customFormat="1" x14ac:dyDescent="0.4"/>
    <row r="1810" customFormat="1" x14ac:dyDescent="0.4"/>
    <row r="1811" customFormat="1" x14ac:dyDescent="0.4"/>
    <row r="1812" customFormat="1" x14ac:dyDescent="0.4"/>
    <row r="1813" customFormat="1" x14ac:dyDescent="0.4"/>
    <row r="1814" customFormat="1" x14ac:dyDescent="0.4"/>
    <row r="1815" customFormat="1" x14ac:dyDescent="0.4"/>
    <row r="1816" customFormat="1" x14ac:dyDescent="0.4"/>
    <row r="1817" customFormat="1" x14ac:dyDescent="0.4"/>
    <row r="1818" customFormat="1" x14ac:dyDescent="0.4"/>
    <row r="1819" customFormat="1" x14ac:dyDescent="0.4"/>
    <row r="1820" customFormat="1" x14ac:dyDescent="0.4"/>
    <row r="1821" customFormat="1" x14ac:dyDescent="0.4"/>
    <row r="1822" customFormat="1" x14ac:dyDescent="0.4"/>
    <row r="1823" customFormat="1" x14ac:dyDescent="0.4"/>
    <row r="1824" customFormat="1" x14ac:dyDescent="0.4"/>
    <row r="1825" customFormat="1" x14ac:dyDescent="0.4"/>
    <row r="1826" customFormat="1" x14ac:dyDescent="0.4"/>
    <row r="1827" customFormat="1" x14ac:dyDescent="0.4"/>
    <row r="1828" customFormat="1" x14ac:dyDescent="0.4"/>
    <row r="1829" customFormat="1" x14ac:dyDescent="0.4"/>
    <row r="1830" customFormat="1" x14ac:dyDescent="0.4"/>
    <row r="1831" customFormat="1" x14ac:dyDescent="0.4"/>
    <row r="1832" customFormat="1" x14ac:dyDescent="0.4"/>
    <row r="1833" customFormat="1" x14ac:dyDescent="0.4"/>
    <row r="1834" customFormat="1" x14ac:dyDescent="0.4"/>
    <row r="1835" customFormat="1" x14ac:dyDescent="0.4"/>
    <row r="1836" customFormat="1" x14ac:dyDescent="0.4"/>
    <row r="1837" customFormat="1" x14ac:dyDescent="0.4"/>
    <row r="1838" customFormat="1" x14ac:dyDescent="0.4"/>
    <row r="1839" customFormat="1" x14ac:dyDescent="0.4"/>
    <row r="1840" customFormat="1" x14ac:dyDescent="0.4"/>
    <row r="1841" customFormat="1" x14ac:dyDescent="0.4"/>
    <row r="1842" customFormat="1" x14ac:dyDescent="0.4"/>
    <row r="1843" customFormat="1" x14ac:dyDescent="0.4"/>
    <row r="1844" customFormat="1" x14ac:dyDescent="0.4"/>
    <row r="1845" customFormat="1" x14ac:dyDescent="0.4"/>
    <row r="1846" customFormat="1" x14ac:dyDescent="0.4"/>
    <row r="1847" customFormat="1" x14ac:dyDescent="0.4"/>
    <row r="1848" customFormat="1" x14ac:dyDescent="0.4"/>
    <row r="1849" customFormat="1" x14ac:dyDescent="0.4"/>
    <row r="1850" customFormat="1" x14ac:dyDescent="0.4"/>
    <row r="1851" customFormat="1" x14ac:dyDescent="0.4"/>
    <row r="1852" customFormat="1" x14ac:dyDescent="0.4"/>
    <row r="1853" customFormat="1" x14ac:dyDescent="0.4"/>
    <row r="1854" customFormat="1" x14ac:dyDescent="0.4"/>
    <row r="1855" customFormat="1" x14ac:dyDescent="0.4"/>
    <row r="1856" customFormat="1" x14ac:dyDescent="0.4"/>
    <row r="1857" customFormat="1" x14ac:dyDescent="0.4"/>
    <row r="1858" customFormat="1" x14ac:dyDescent="0.4"/>
    <row r="1859" customFormat="1" x14ac:dyDescent="0.4"/>
    <row r="1860" customFormat="1" x14ac:dyDescent="0.4"/>
    <row r="1861" customFormat="1" x14ac:dyDescent="0.4"/>
    <row r="1862" customFormat="1" x14ac:dyDescent="0.4"/>
    <row r="1863" customFormat="1" x14ac:dyDescent="0.4"/>
    <row r="1864" customFormat="1" x14ac:dyDescent="0.4"/>
    <row r="1865" customFormat="1" x14ac:dyDescent="0.4"/>
    <row r="1866" customFormat="1" x14ac:dyDescent="0.4"/>
    <row r="1867" customFormat="1" x14ac:dyDescent="0.4"/>
    <row r="1868" customFormat="1" x14ac:dyDescent="0.4"/>
    <row r="1869" customFormat="1" x14ac:dyDescent="0.4"/>
    <row r="1870" customFormat="1" x14ac:dyDescent="0.4"/>
    <row r="1871" customFormat="1" x14ac:dyDescent="0.4"/>
    <row r="1872" customFormat="1" x14ac:dyDescent="0.4"/>
    <row r="1873" customFormat="1" x14ac:dyDescent="0.4"/>
    <row r="1874" customFormat="1" x14ac:dyDescent="0.4"/>
    <row r="1875" customFormat="1" x14ac:dyDescent="0.4"/>
    <row r="1876" customFormat="1" x14ac:dyDescent="0.4"/>
    <row r="1877" customFormat="1" x14ac:dyDescent="0.4"/>
    <row r="1878" customFormat="1" x14ac:dyDescent="0.4"/>
    <row r="1879" customFormat="1" x14ac:dyDescent="0.4"/>
    <row r="1880" customFormat="1" x14ac:dyDescent="0.4"/>
    <row r="1881" customFormat="1" x14ac:dyDescent="0.4"/>
    <row r="1882" customFormat="1" x14ac:dyDescent="0.4"/>
    <row r="1883" customFormat="1" x14ac:dyDescent="0.4"/>
    <row r="1884" customFormat="1" x14ac:dyDescent="0.4"/>
    <row r="1885" customFormat="1" x14ac:dyDescent="0.4"/>
    <row r="1886" customFormat="1" x14ac:dyDescent="0.4"/>
    <row r="1887" customFormat="1" x14ac:dyDescent="0.4"/>
    <row r="1888" customFormat="1" x14ac:dyDescent="0.4"/>
    <row r="1889" customFormat="1" x14ac:dyDescent="0.4"/>
    <row r="1890" customFormat="1" x14ac:dyDescent="0.4"/>
    <row r="1891" customFormat="1" x14ac:dyDescent="0.4"/>
    <row r="1892" customFormat="1" x14ac:dyDescent="0.4"/>
    <row r="1893" customFormat="1" x14ac:dyDescent="0.4"/>
    <row r="1894" customFormat="1" x14ac:dyDescent="0.4"/>
    <row r="1895" customFormat="1" x14ac:dyDescent="0.4"/>
    <row r="1896" customFormat="1" x14ac:dyDescent="0.4"/>
    <row r="1897" customFormat="1" x14ac:dyDescent="0.4"/>
    <row r="1898" customFormat="1" x14ac:dyDescent="0.4"/>
    <row r="1899" customFormat="1" x14ac:dyDescent="0.4"/>
    <row r="1900" customFormat="1" x14ac:dyDescent="0.4"/>
    <row r="1901" customFormat="1" x14ac:dyDescent="0.4"/>
    <row r="1902" customFormat="1" x14ac:dyDescent="0.4"/>
    <row r="1903" customFormat="1" x14ac:dyDescent="0.4"/>
    <row r="1904" customFormat="1" x14ac:dyDescent="0.4"/>
    <row r="1905" customFormat="1" x14ac:dyDescent="0.4"/>
    <row r="1906" customFormat="1" x14ac:dyDescent="0.4"/>
    <row r="1907" customFormat="1" x14ac:dyDescent="0.4"/>
    <row r="1908" customFormat="1" x14ac:dyDescent="0.4"/>
    <row r="1909" customFormat="1" x14ac:dyDescent="0.4"/>
    <row r="1910" customFormat="1" x14ac:dyDescent="0.4"/>
    <row r="1911" customFormat="1" x14ac:dyDescent="0.4"/>
    <row r="1912" customFormat="1" x14ac:dyDescent="0.4"/>
    <row r="1913" customFormat="1" x14ac:dyDescent="0.4"/>
    <row r="1914" customFormat="1" x14ac:dyDescent="0.4"/>
    <row r="1915" customFormat="1" x14ac:dyDescent="0.4"/>
    <row r="1916" customFormat="1" x14ac:dyDescent="0.4"/>
    <row r="1917" customFormat="1" x14ac:dyDescent="0.4"/>
    <row r="1918" customFormat="1" x14ac:dyDescent="0.4"/>
    <row r="1919" customFormat="1" x14ac:dyDescent="0.4"/>
    <row r="1920" customFormat="1" x14ac:dyDescent="0.4"/>
    <row r="1921" customFormat="1" x14ac:dyDescent="0.4"/>
    <row r="1922" customFormat="1" x14ac:dyDescent="0.4"/>
    <row r="1923" customFormat="1" x14ac:dyDescent="0.4"/>
    <row r="1924" customFormat="1" x14ac:dyDescent="0.4"/>
    <row r="1925" customFormat="1" x14ac:dyDescent="0.4"/>
    <row r="1926" customFormat="1" x14ac:dyDescent="0.4"/>
    <row r="1927" customFormat="1" x14ac:dyDescent="0.4"/>
    <row r="1928" customFormat="1" x14ac:dyDescent="0.4"/>
    <row r="1929" customFormat="1" x14ac:dyDescent="0.4"/>
    <row r="1930" customFormat="1" x14ac:dyDescent="0.4"/>
    <row r="1931" customFormat="1" x14ac:dyDescent="0.4"/>
    <row r="1932" customFormat="1" x14ac:dyDescent="0.4"/>
    <row r="1933" customFormat="1" x14ac:dyDescent="0.4"/>
    <row r="1934" customFormat="1" x14ac:dyDescent="0.4"/>
    <row r="1935" customFormat="1" x14ac:dyDescent="0.4"/>
    <row r="1936" customFormat="1" x14ac:dyDescent="0.4"/>
    <row r="1937" customFormat="1" x14ac:dyDescent="0.4"/>
    <row r="1938" customFormat="1" x14ac:dyDescent="0.4"/>
    <row r="1939" customFormat="1" x14ac:dyDescent="0.4"/>
    <row r="1940" customFormat="1" x14ac:dyDescent="0.4"/>
    <row r="1941" customFormat="1" x14ac:dyDescent="0.4"/>
    <row r="1942" customFormat="1" x14ac:dyDescent="0.4"/>
    <row r="1943" customFormat="1" x14ac:dyDescent="0.4"/>
    <row r="1944" customFormat="1" x14ac:dyDescent="0.4"/>
    <row r="1945" customFormat="1" x14ac:dyDescent="0.4"/>
    <row r="1946" customFormat="1" x14ac:dyDescent="0.4"/>
    <row r="1947" customFormat="1" x14ac:dyDescent="0.4"/>
    <row r="1948" customFormat="1" x14ac:dyDescent="0.4"/>
    <row r="1949" customFormat="1" x14ac:dyDescent="0.4"/>
    <row r="1950" customFormat="1" x14ac:dyDescent="0.4"/>
    <row r="1951" customFormat="1" x14ac:dyDescent="0.4"/>
    <row r="1952" customFormat="1" x14ac:dyDescent="0.4"/>
    <row r="1953" customFormat="1" x14ac:dyDescent="0.4"/>
    <row r="1954" customFormat="1" x14ac:dyDescent="0.4"/>
    <row r="1955" customFormat="1" x14ac:dyDescent="0.4"/>
    <row r="1956" customFormat="1" x14ac:dyDescent="0.4"/>
    <row r="1957" customFormat="1" x14ac:dyDescent="0.4"/>
    <row r="1958" customFormat="1" x14ac:dyDescent="0.4"/>
    <row r="1959" customFormat="1" x14ac:dyDescent="0.4"/>
    <row r="1960" customFormat="1" x14ac:dyDescent="0.4"/>
    <row r="1961" customFormat="1" x14ac:dyDescent="0.4"/>
    <row r="1962" customFormat="1" x14ac:dyDescent="0.4"/>
    <row r="1963" customFormat="1" x14ac:dyDescent="0.4"/>
    <row r="1964" customFormat="1" x14ac:dyDescent="0.4"/>
    <row r="1965" customFormat="1" x14ac:dyDescent="0.4"/>
    <row r="1966" customFormat="1" x14ac:dyDescent="0.4"/>
    <row r="1967" customFormat="1" x14ac:dyDescent="0.4"/>
    <row r="1968" customFormat="1" x14ac:dyDescent="0.4"/>
    <row r="1969" customFormat="1" x14ac:dyDescent="0.4"/>
    <row r="1970" customFormat="1" x14ac:dyDescent="0.4"/>
    <row r="1971" customFormat="1" x14ac:dyDescent="0.4"/>
    <row r="1972" customFormat="1" x14ac:dyDescent="0.4"/>
    <row r="1973" customFormat="1" x14ac:dyDescent="0.4"/>
    <row r="1974" customFormat="1" x14ac:dyDescent="0.4"/>
    <row r="1975" customFormat="1" x14ac:dyDescent="0.4"/>
    <row r="1976" customFormat="1" x14ac:dyDescent="0.4"/>
    <row r="1977" customFormat="1" x14ac:dyDescent="0.4"/>
    <row r="1978" customFormat="1" x14ac:dyDescent="0.4"/>
    <row r="1979" customFormat="1" x14ac:dyDescent="0.4"/>
    <row r="1980" customFormat="1" x14ac:dyDescent="0.4"/>
    <row r="1981" customFormat="1" x14ac:dyDescent="0.4"/>
    <row r="1982" customFormat="1" x14ac:dyDescent="0.4"/>
    <row r="1983" customFormat="1" x14ac:dyDescent="0.4"/>
    <row r="1984" customFormat="1" x14ac:dyDescent="0.4"/>
    <row r="1985" customFormat="1" x14ac:dyDescent="0.4"/>
    <row r="1986" customFormat="1" x14ac:dyDescent="0.4"/>
    <row r="1987" customFormat="1" x14ac:dyDescent="0.4"/>
    <row r="1988" customFormat="1" x14ac:dyDescent="0.4"/>
    <row r="1989" customFormat="1" x14ac:dyDescent="0.4"/>
    <row r="1990" customFormat="1" x14ac:dyDescent="0.4"/>
    <row r="1991" customFormat="1" x14ac:dyDescent="0.4"/>
    <row r="1992" customFormat="1" x14ac:dyDescent="0.4"/>
    <row r="1993" customFormat="1" x14ac:dyDescent="0.4"/>
    <row r="1994" customFormat="1" x14ac:dyDescent="0.4"/>
    <row r="1995" customFormat="1" x14ac:dyDescent="0.4"/>
    <row r="1996" customFormat="1" x14ac:dyDescent="0.4"/>
    <row r="1997" customFormat="1" x14ac:dyDescent="0.4"/>
    <row r="1998" customFormat="1" x14ac:dyDescent="0.4"/>
    <row r="1999" customFormat="1" x14ac:dyDescent="0.4"/>
    <row r="2000" customFormat="1" x14ac:dyDescent="0.4"/>
    <row r="2001" customFormat="1" x14ac:dyDescent="0.4"/>
    <row r="2002" customFormat="1" x14ac:dyDescent="0.4"/>
    <row r="2003" customFormat="1" x14ac:dyDescent="0.4"/>
    <row r="2004" customFormat="1" x14ac:dyDescent="0.4"/>
    <row r="2005" customFormat="1" x14ac:dyDescent="0.4"/>
    <row r="2006" customFormat="1" x14ac:dyDescent="0.4"/>
    <row r="2007" customFormat="1" x14ac:dyDescent="0.4"/>
    <row r="2008" customFormat="1" x14ac:dyDescent="0.4"/>
    <row r="2009" customFormat="1" x14ac:dyDescent="0.4"/>
    <row r="2010" customFormat="1" x14ac:dyDescent="0.4"/>
    <row r="2011" customFormat="1" x14ac:dyDescent="0.4"/>
    <row r="2012" customFormat="1" x14ac:dyDescent="0.4"/>
    <row r="2013" customFormat="1" x14ac:dyDescent="0.4"/>
    <row r="2014" customFormat="1" x14ac:dyDescent="0.4"/>
    <row r="2015" customFormat="1" x14ac:dyDescent="0.4"/>
    <row r="2016" customFormat="1" x14ac:dyDescent="0.4"/>
    <row r="2017" customFormat="1" x14ac:dyDescent="0.4"/>
    <row r="2018" customFormat="1" x14ac:dyDescent="0.4"/>
    <row r="2019" customFormat="1" x14ac:dyDescent="0.4"/>
    <row r="2020" customFormat="1" x14ac:dyDescent="0.4"/>
    <row r="2021" customFormat="1" x14ac:dyDescent="0.4"/>
    <row r="2022" customFormat="1" x14ac:dyDescent="0.4"/>
    <row r="2023" customFormat="1" x14ac:dyDescent="0.4"/>
    <row r="2024" customFormat="1" x14ac:dyDescent="0.4"/>
    <row r="2025" customFormat="1" x14ac:dyDescent="0.4"/>
    <row r="2026" customFormat="1" x14ac:dyDescent="0.4"/>
    <row r="2027" customFormat="1" x14ac:dyDescent="0.4"/>
    <row r="2028" customFormat="1" x14ac:dyDescent="0.4"/>
    <row r="2029" customFormat="1" x14ac:dyDescent="0.4"/>
    <row r="2030" customFormat="1" x14ac:dyDescent="0.4"/>
    <row r="2031" customFormat="1" x14ac:dyDescent="0.4"/>
    <row r="2032" customFormat="1" x14ac:dyDescent="0.4"/>
    <row r="2033" spans="2:90" x14ac:dyDescent="0.4">
      <c r="B2033"/>
      <c r="I2033"/>
      <c r="J2033"/>
      <c r="R2033"/>
      <c r="S2033"/>
      <c r="T2033"/>
      <c r="U2033"/>
      <c r="V2033"/>
      <c r="W2033"/>
      <c r="X2033"/>
      <c r="Y2033"/>
      <c r="Z2033"/>
      <c r="AA2033"/>
      <c r="AB2033"/>
      <c r="AC2033"/>
      <c r="AD2033"/>
      <c r="AE2033"/>
      <c r="AF2033"/>
      <c r="AG2033"/>
      <c r="AH2033"/>
      <c r="AI2033"/>
      <c r="AJ2033"/>
      <c r="AK2033"/>
      <c r="AL2033"/>
      <c r="AM2033"/>
      <c r="AN2033"/>
      <c r="AO2033"/>
      <c r="AP2033"/>
      <c r="AQ2033"/>
      <c r="AR2033"/>
      <c r="AS2033"/>
      <c r="AT2033"/>
      <c r="AU2033"/>
      <c r="AV2033"/>
      <c r="AW2033"/>
      <c r="AX2033"/>
      <c r="AY2033"/>
      <c r="AZ2033"/>
      <c r="BA2033"/>
      <c r="BB2033"/>
      <c r="BC2033"/>
      <c r="BD2033"/>
      <c r="BE2033"/>
      <c r="BF2033"/>
      <c r="BG2033"/>
      <c r="BH2033"/>
      <c r="BI2033"/>
      <c r="BJ2033"/>
      <c r="BK2033"/>
      <c r="BL2033"/>
      <c r="BM2033"/>
      <c r="BN2033"/>
      <c r="BO2033"/>
      <c r="BP2033"/>
      <c r="BQ2033"/>
      <c r="BR2033"/>
      <c r="BS2033"/>
      <c r="BT2033"/>
      <c r="BU2033"/>
      <c r="BV2033"/>
      <c r="BW2033"/>
      <c r="BX2033"/>
      <c r="BY2033"/>
      <c r="BZ2033"/>
      <c r="CA2033"/>
      <c r="CB2033"/>
      <c r="CC2033"/>
      <c r="CD2033"/>
      <c r="CE2033"/>
      <c r="CF2033"/>
      <c r="CG2033"/>
      <c r="CH2033"/>
      <c r="CI2033"/>
      <c r="CJ2033"/>
      <c r="CK2033"/>
      <c r="CL2033"/>
    </row>
    <row r="2034" spans="2:90" x14ac:dyDescent="0.4">
      <c r="B2034"/>
      <c r="I2034"/>
      <c r="J2034"/>
      <c r="R2034"/>
      <c r="S2034"/>
      <c r="T2034"/>
      <c r="U2034"/>
      <c r="V2034"/>
      <c r="W2034"/>
      <c r="X2034"/>
      <c r="Y2034"/>
      <c r="Z2034"/>
      <c r="AA2034"/>
      <c r="AB2034"/>
      <c r="AC2034"/>
      <c r="AD2034"/>
      <c r="AE2034"/>
      <c r="AF2034"/>
      <c r="AG2034"/>
      <c r="AH2034"/>
      <c r="AI2034"/>
      <c r="AJ2034"/>
      <c r="AK2034"/>
      <c r="AL2034"/>
      <c r="AM2034"/>
      <c r="AN2034"/>
      <c r="AO2034"/>
      <c r="AP2034"/>
      <c r="AQ2034"/>
      <c r="AR2034"/>
      <c r="AS2034"/>
      <c r="AT2034"/>
      <c r="AU2034"/>
      <c r="AV2034"/>
      <c r="AW2034"/>
      <c r="AX2034"/>
      <c r="AY2034"/>
      <c r="AZ2034"/>
      <c r="BA2034"/>
      <c r="BB2034"/>
      <c r="BC2034"/>
      <c r="BD2034"/>
      <c r="BE2034"/>
      <c r="BF2034"/>
      <c r="BG2034"/>
      <c r="BH2034"/>
      <c r="BI2034"/>
      <c r="BJ2034"/>
      <c r="BK2034"/>
      <c r="BL2034"/>
      <c r="BM2034"/>
      <c r="BN2034"/>
      <c r="BO2034"/>
      <c r="BP2034"/>
      <c r="BQ2034"/>
      <c r="BR2034"/>
      <c r="BS2034"/>
      <c r="BT2034"/>
      <c r="BU2034"/>
      <c r="BV2034"/>
      <c r="BW2034"/>
      <c r="BX2034"/>
      <c r="BY2034"/>
      <c r="BZ2034"/>
      <c r="CA2034"/>
      <c r="CB2034"/>
      <c r="CC2034"/>
      <c r="CD2034"/>
      <c r="CE2034"/>
      <c r="CF2034"/>
      <c r="CG2034"/>
      <c r="CH2034"/>
      <c r="CI2034"/>
      <c r="CJ2034"/>
      <c r="CK2034"/>
      <c r="CL2034"/>
    </row>
    <row r="2035" spans="2:90" x14ac:dyDescent="0.4">
      <c r="B2035"/>
      <c r="I2035"/>
      <c r="J2035"/>
      <c r="R2035"/>
      <c r="S2035"/>
      <c r="T2035"/>
      <c r="U2035"/>
      <c r="V2035"/>
      <c r="W2035"/>
      <c r="X2035"/>
      <c r="Y2035"/>
      <c r="Z2035"/>
      <c r="AA2035"/>
      <c r="AB2035"/>
      <c r="AC2035"/>
      <c r="AD2035"/>
      <c r="AE2035"/>
      <c r="AF2035"/>
      <c r="AG2035"/>
      <c r="AH2035"/>
      <c r="AI2035"/>
      <c r="AJ2035"/>
      <c r="AK2035"/>
      <c r="AL2035"/>
      <c r="AM2035"/>
      <c r="AN2035"/>
      <c r="AO2035"/>
      <c r="AP2035"/>
      <c r="AQ2035"/>
      <c r="AR2035"/>
      <c r="AS2035"/>
      <c r="AT2035"/>
      <c r="AU2035"/>
      <c r="AV2035"/>
      <c r="AW2035"/>
      <c r="AX2035"/>
      <c r="AY2035"/>
      <c r="AZ2035"/>
      <c r="BA2035"/>
      <c r="BB2035"/>
      <c r="BC2035"/>
      <c r="BD2035"/>
      <c r="BE2035"/>
      <c r="BF2035"/>
      <c r="BG2035"/>
      <c r="BH2035"/>
      <c r="BI2035"/>
      <c r="BJ2035"/>
      <c r="BK2035"/>
      <c r="BL2035"/>
      <c r="BM2035"/>
      <c r="BN2035"/>
      <c r="BO2035"/>
      <c r="BP2035"/>
      <c r="BQ2035"/>
      <c r="BR2035"/>
      <c r="BS2035"/>
      <c r="BT2035"/>
      <c r="BU2035"/>
      <c r="BV2035"/>
      <c r="BW2035"/>
      <c r="BX2035"/>
      <c r="BY2035"/>
      <c r="BZ2035"/>
      <c r="CA2035"/>
      <c r="CB2035"/>
      <c r="CC2035"/>
      <c r="CD2035"/>
      <c r="CE2035"/>
      <c r="CF2035"/>
      <c r="CG2035"/>
      <c r="CH2035"/>
      <c r="CI2035"/>
      <c r="CJ2035"/>
      <c r="CK2035"/>
      <c r="CL2035"/>
    </row>
    <row r="2036" spans="2:90" x14ac:dyDescent="0.4">
      <c r="B2036"/>
      <c r="I2036"/>
      <c r="J2036"/>
      <c r="R2036"/>
      <c r="S2036"/>
      <c r="T2036"/>
      <c r="U2036"/>
      <c r="V2036"/>
      <c r="W2036"/>
      <c r="X2036"/>
      <c r="Y2036"/>
      <c r="Z2036"/>
      <c r="AA2036"/>
      <c r="AB2036"/>
      <c r="AC2036"/>
      <c r="AD2036"/>
      <c r="AE2036"/>
      <c r="AF2036"/>
      <c r="AG2036"/>
      <c r="AH2036"/>
      <c r="AI2036"/>
      <c r="AJ2036"/>
      <c r="AK2036"/>
      <c r="AL2036"/>
      <c r="AM2036"/>
      <c r="AN2036"/>
      <c r="AO2036"/>
      <c r="AP2036"/>
      <c r="AQ2036"/>
      <c r="AR2036"/>
      <c r="AS2036"/>
      <c r="AT2036"/>
      <c r="AU2036"/>
      <c r="AV2036"/>
      <c r="AW2036"/>
      <c r="AX2036"/>
      <c r="AY2036"/>
      <c r="AZ2036"/>
      <c r="BA2036"/>
      <c r="BB2036"/>
      <c r="BC2036"/>
      <c r="BD2036"/>
      <c r="BE2036"/>
      <c r="BF2036"/>
      <c r="BG2036"/>
      <c r="BH2036"/>
      <c r="BI2036"/>
      <c r="BJ2036"/>
      <c r="BK2036"/>
      <c r="BL2036"/>
      <c r="BM2036"/>
      <c r="BN2036"/>
      <c r="BO2036"/>
      <c r="BP2036"/>
      <c r="BQ2036"/>
      <c r="BR2036"/>
      <c r="BS2036"/>
      <c r="BT2036"/>
      <c r="BU2036"/>
      <c r="BV2036"/>
      <c r="BW2036"/>
      <c r="BX2036"/>
      <c r="BY2036"/>
      <c r="BZ2036"/>
      <c r="CA2036"/>
      <c r="CB2036"/>
      <c r="CC2036"/>
      <c r="CD2036"/>
      <c r="CE2036"/>
      <c r="CF2036"/>
      <c r="CG2036"/>
      <c r="CH2036"/>
      <c r="CI2036"/>
      <c r="CJ2036"/>
      <c r="CK2036"/>
      <c r="CL2036"/>
    </row>
    <row r="2037" spans="2:90" x14ac:dyDescent="0.4">
      <c r="B2037"/>
      <c r="I2037"/>
      <c r="J2037"/>
      <c r="R2037"/>
      <c r="S2037"/>
      <c r="T2037"/>
      <c r="U2037"/>
      <c r="V2037"/>
      <c r="W2037"/>
      <c r="X2037"/>
      <c r="Y2037"/>
      <c r="Z2037"/>
      <c r="AA2037"/>
      <c r="AB2037"/>
      <c r="AC2037"/>
      <c r="AD2037"/>
      <c r="AE2037"/>
      <c r="AF2037"/>
      <c r="AG2037"/>
      <c r="AH2037"/>
      <c r="AI2037"/>
      <c r="AJ2037"/>
      <c r="AK2037"/>
      <c r="AL2037"/>
      <c r="AM2037"/>
      <c r="AN2037"/>
      <c r="AO2037"/>
      <c r="AP2037"/>
      <c r="AQ2037"/>
      <c r="AR2037"/>
      <c r="AS2037"/>
      <c r="AT2037"/>
      <c r="AU2037"/>
      <c r="AV2037"/>
      <c r="AW2037"/>
      <c r="AX2037"/>
      <c r="AY2037"/>
      <c r="AZ2037"/>
      <c r="BA2037"/>
      <c r="BB2037"/>
      <c r="BC2037"/>
      <c r="BD2037"/>
      <c r="BE2037"/>
      <c r="BF2037"/>
      <c r="BG2037"/>
      <c r="BH2037"/>
      <c r="BI2037"/>
      <c r="BJ2037"/>
      <c r="BK2037"/>
      <c r="BL2037"/>
      <c r="BM2037"/>
      <c r="BN2037"/>
      <c r="BO2037"/>
      <c r="BP2037"/>
      <c r="BQ2037"/>
      <c r="BR2037"/>
      <c r="BS2037"/>
      <c r="BT2037"/>
      <c r="BU2037"/>
      <c r="BV2037"/>
      <c r="BW2037"/>
      <c r="BX2037"/>
      <c r="BY2037"/>
      <c r="BZ2037"/>
      <c r="CA2037"/>
      <c r="CB2037"/>
      <c r="CC2037"/>
      <c r="CD2037"/>
      <c r="CE2037"/>
      <c r="CF2037"/>
      <c r="CG2037"/>
      <c r="CH2037"/>
      <c r="CI2037"/>
      <c r="CJ2037"/>
      <c r="CK2037"/>
      <c r="CL2037"/>
    </row>
    <row r="2038" spans="2:90" x14ac:dyDescent="0.4">
      <c r="B2038"/>
      <c r="I2038"/>
      <c r="J2038"/>
      <c r="R2038"/>
      <c r="S2038"/>
      <c r="T2038"/>
      <c r="U2038"/>
      <c r="V2038"/>
      <c r="W2038"/>
      <c r="X2038"/>
      <c r="Y2038"/>
      <c r="Z2038"/>
      <c r="AA2038"/>
      <c r="AB2038"/>
      <c r="AC2038"/>
      <c r="AD2038"/>
      <c r="AE2038"/>
      <c r="AF2038"/>
      <c r="AG2038"/>
      <c r="AH2038"/>
      <c r="AI2038"/>
      <c r="AJ2038"/>
      <c r="AK2038"/>
      <c r="AL2038"/>
      <c r="AM2038"/>
      <c r="AN2038"/>
      <c r="AO2038"/>
      <c r="AP2038"/>
      <c r="AQ2038"/>
      <c r="AR2038"/>
      <c r="AS2038"/>
      <c r="AT2038"/>
      <c r="AU2038"/>
      <c r="AV2038"/>
      <c r="AW2038"/>
      <c r="AX2038"/>
      <c r="AY2038"/>
      <c r="AZ2038"/>
      <c r="BA2038"/>
      <c r="BB2038"/>
      <c r="BC2038"/>
      <c r="BD2038"/>
      <c r="BE2038"/>
      <c r="BF2038"/>
      <c r="BG2038"/>
      <c r="BH2038"/>
      <c r="BI2038"/>
      <c r="BJ2038"/>
      <c r="BK2038"/>
      <c r="BL2038"/>
      <c r="BM2038"/>
      <c r="BN2038"/>
      <c r="BO2038"/>
      <c r="BP2038"/>
      <c r="BQ2038"/>
      <c r="BR2038"/>
      <c r="BS2038"/>
      <c r="BT2038"/>
      <c r="BU2038"/>
      <c r="BV2038"/>
      <c r="BW2038"/>
      <c r="BX2038"/>
      <c r="BY2038"/>
      <c r="BZ2038"/>
      <c r="CA2038"/>
      <c r="CB2038"/>
      <c r="CC2038"/>
      <c r="CD2038"/>
      <c r="CE2038"/>
      <c r="CF2038"/>
      <c r="CG2038"/>
      <c r="CH2038"/>
      <c r="CI2038"/>
      <c r="CJ2038"/>
      <c r="CK2038"/>
      <c r="CL2038"/>
    </row>
    <row r="2039" spans="2:90" x14ac:dyDescent="0.4">
      <c r="B2039"/>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row>
    <row r="2040" spans="2:90" x14ac:dyDescent="0.4">
      <c r="B2040"/>
      <c r="I2040"/>
      <c r="J2040"/>
      <c r="R2040"/>
      <c r="S2040"/>
      <c r="T2040"/>
      <c r="U2040"/>
      <c r="V2040"/>
      <c r="W2040"/>
      <c r="X2040"/>
      <c r="Y2040"/>
      <c r="Z2040"/>
      <c r="AA2040"/>
      <c r="AB2040"/>
      <c r="AC2040"/>
      <c r="AD2040"/>
      <c r="AE2040"/>
      <c r="AF2040"/>
      <c r="AG2040"/>
      <c r="AH2040"/>
      <c r="AI2040"/>
      <c r="AJ2040"/>
      <c r="AK2040"/>
      <c r="AL2040"/>
      <c r="AM2040"/>
      <c r="AN2040"/>
      <c r="AO2040"/>
      <c r="AP2040"/>
      <c r="AQ2040"/>
      <c r="AR2040"/>
      <c r="AS2040"/>
      <c r="AT2040"/>
      <c r="AU2040"/>
      <c r="AV2040"/>
      <c r="AW2040"/>
      <c r="AX2040"/>
      <c r="AY2040"/>
      <c r="AZ2040"/>
      <c r="BA2040"/>
      <c r="BB2040"/>
      <c r="BC2040"/>
      <c r="BD2040"/>
      <c r="BE2040"/>
      <c r="BF2040"/>
      <c r="BG2040"/>
      <c r="BH2040"/>
      <c r="BI2040"/>
      <c r="BJ2040"/>
      <c r="BK2040"/>
      <c r="BL2040"/>
      <c r="BM2040"/>
      <c r="BN2040"/>
      <c r="BO2040"/>
      <c r="BP2040"/>
      <c r="BQ2040"/>
      <c r="BR2040"/>
      <c r="BS2040"/>
      <c r="BT2040"/>
      <c r="BU2040"/>
      <c r="BV2040"/>
      <c r="BW2040"/>
      <c r="BX2040"/>
      <c r="BY2040"/>
      <c r="BZ2040"/>
      <c r="CA2040"/>
      <c r="CB2040"/>
      <c r="CC2040"/>
      <c r="CD2040"/>
      <c r="CE2040"/>
      <c r="CF2040"/>
      <c r="CG2040"/>
      <c r="CH2040"/>
      <c r="CI2040"/>
      <c r="CJ2040"/>
      <c r="CK2040"/>
      <c r="CL2040"/>
    </row>
    <row r="2041" spans="2:90" x14ac:dyDescent="0.4">
      <c r="B2041"/>
      <c r="I2041"/>
      <c r="J2041"/>
      <c r="R2041"/>
      <c r="S2041"/>
      <c r="T2041"/>
      <c r="U2041"/>
      <c r="V2041"/>
      <c r="W2041"/>
      <c r="X2041"/>
      <c r="Y2041"/>
      <c r="Z2041"/>
      <c r="AA2041"/>
      <c r="AB2041"/>
      <c r="AC2041"/>
      <c r="AD2041"/>
      <c r="AE2041"/>
      <c r="AF2041"/>
      <c r="AG2041"/>
      <c r="AH2041"/>
      <c r="AI2041"/>
      <c r="AJ2041"/>
      <c r="AK2041"/>
      <c r="AL2041"/>
      <c r="AM2041"/>
      <c r="AN2041"/>
      <c r="AO2041"/>
      <c r="AP2041"/>
      <c r="AQ2041"/>
      <c r="AR2041"/>
      <c r="AS2041"/>
      <c r="AT2041"/>
      <c r="AU2041"/>
      <c r="AV2041"/>
      <c r="AW2041"/>
      <c r="AX2041"/>
      <c r="AY2041"/>
      <c r="AZ2041"/>
      <c r="BA2041"/>
      <c r="BB2041"/>
      <c r="BC2041"/>
      <c r="BD2041"/>
      <c r="BE2041"/>
      <c r="BF2041"/>
      <c r="BG2041"/>
      <c r="BH2041"/>
      <c r="BI2041"/>
      <c r="BJ2041"/>
      <c r="BK2041"/>
      <c r="BL2041"/>
      <c r="BM2041"/>
      <c r="BN2041"/>
      <c r="BO2041"/>
      <c r="BP2041"/>
      <c r="BQ2041"/>
      <c r="BR2041"/>
      <c r="BS2041"/>
      <c r="BT2041"/>
      <c r="BU2041"/>
      <c r="BV2041"/>
      <c r="BW2041"/>
      <c r="BX2041"/>
      <c r="BY2041"/>
      <c r="BZ2041"/>
      <c r="CA2041"/>
      <c r="CB2041"/>
      <c r="CC2041"/>
      <c r="CD2041"/>
      <c r="CE2041"/>
      <c r="CF2041"/>
      <c r="CG2041"/>
      <c r="CH2041"/>
      <c r="CI2041"/>
      <c r="CJ2041"/>
      <c r="CK2041"/>
      <c r="CL2041"/>
    </row>
    <row r="2042" spans="2:90" x14ac:dyDescent="0.4">
      <c r="B2042"/>
      <c r="I2042"/>
      <c r="J2042"/>
      <c r="R2042"/>
      <c r="S2042"/>
      <c r="T2042"/>
      <c r="U2042"/>
      <c r="V2042"/>
      <c r="W2042"/>
      <c r="X2042"/>
      <c r="Y2042"/>
      <c r="Z2042"/>
      <c r="AA2042"/>
      <c r="AB2042"/>
      <c r="AC2042"/>
      <c r="AD2042"/>
      <c r="AE2042"/>
      <c r="AF2042"/>
      <c r="AG2042"/>
      <c r="AH2042"/>
      <c r="AI2042"/>
      <c r="AJ2042"/>
      <c r="AK2042"/>
      <c r="AL2042"/>
      <c r="AM2042"/>
      <c r="AN2042"/>
      <c r="AO2042"/>
      <c r="AP2042"/>
      <c r="AQ2042"/>
      <c r="AR2042"/>
      <c r="AS2042"/>
      <c r="AT2042"/>
      <c r="AU2042"/>
      <c r="AV2042"/>
      <c r="AW2042"/>
      <c r="AX2042"/>
      <c r="AY2042"/>
      <c r="AZ2042"/>
      <c r="BA2042"/>
      <c r="BB2042"/>
      <c r="BC2042"/>
      <c r="BD2042"/>
      <c r="BE2042"/>
      <c r="BF2042"/>
      <c r="BG2042"/>
      <c r="BH2042"/>
      <c r="BI2042"/>
      <c r="BJ2042"/>
      <c r="BK2042"/>
      <c r="BL2042"/>
      <c r="BM2042"/>
      <c r="BN2042"/>
      <c r="BO2042"/>
      <c r="BP2042"/>
      <c r="BQ2042"/>
      <c r="BR2042"/>
      <c r="BS2042"/>
      <c r="BT2042"/>
      <c r="BU2042"/>
      <c r="BV2042"/>
      <c r="BW2042"/>
      <c r="BX2042"/>
      <c r="BY2042"/>
      <c r="BZ2042"/>
      <c r="CA2042"/>
      <c r="CB2042"/>
      <c r="CC2042"/>
      <c r="CD2042"/>
      <c r="CE2042"/>
      <c r="CF2042"/>
      <c r="CG2042"/>
      <c r="CH2042"/>
      <c r="CI2042"/>
      <c r="CJ2042"/>
      <c r="CK2042"/>
      <c r="CL2042"/>
    </row>
    <row r="2043" spans="2:90" x14ac:dyDescent="0.4">
      <c r="B2043"/>
      <c r="I2043"/>
      <c r="J2043"/>
      <c r="R2043"/>
      <c r="S2043"/>
      <c r="T2043"/>
      <c r="U2043"/>
      <c r="V2043"/>
      <c r="W2043"/>
      <c r="X2043"/>
      <c r="Y2043"/>
      <c r="Z2043"/>
      <c r="AA2043"/>
      <c r="AB2043"/>
      <c r="AC2043"/>
      <c r="AD2043"/>
      <c r="AE2043"/>
      <c r="AF2043"/>
      <c r="AG2043"/>
      <c r="AH2043"/>
      <c r="AI2043"/>
      <c r="AJ2043"/>
      <c r="AK2043"/>
      <c r="AL2043"/>
      <c r="AM2043"/>
      <c r="AN2043"/>
      <c r="AO2043"/>
      <c r="AP2043"/>
      <c r="AQ2043"/>
      <c r="AR2043"/>
      <c r="AS2043"/>
      <c r="AT2043"/>
      <c r="AU2043"/>
      <c r="AV2043"/>
      <c r="AW2043"/>
      <c r="AX2043"/>
      <c r="AY2043"/>
      <c r="AZ2043"/>
      <c r="BA2043"/>
      <c r="BB2043"/>
      <c r="BC2043"/>
      <c r="BD2043"/>
      <c r="BE2043"/>
      <c r="BF2043"/>
      <c r="BG2043"/>
      <c r="BH2043"/>
      <c r="BI2043"/>
      <c r="BJ2043"/>
      <c r="BK2043"/>
      <c r="BL2043"/>
      <c r="BM2043"/>
      <c r="BN2043"/>
      <c r="BO2043"/>
      <c r="BP2043"/>
      <c r="BQ2043"/>
      <c r="BR2043"/>
      <c r="BS2043"/>
      <c r="BT2043"/>
      <c r="BU2043"/>
      <c r="BV2043"/>
      <c r="BW2043"/>
      <c r="BX2043"/>
      <c r="BY2043"/>
      <c r="BZ2043"/>
      <c r="CA2043"/>
      <c r="CB2043"/>
      <c r="CC2043"/>
      <c r="CD2043"/>
      <c r="CE2043"/>
      <c r="CF2043"/>
      <c r="CG2043"/>
      <c r="CH2043"/>
      <c r="CI2043"/>
      <c r="CJ2043"/>
      <c r="CK2043"/>
      <c r="CL2043"/>
    </row>
    <row r="2044" spans="2:90" x14ac:dyDescent="0.4">
      <c r="B2044"/>
      <c r="I2044"/>
      <c r="J2044"/>
      <c r="R2044"/>
      <c r="S2044"/>
      <c r="T2044"/>
      <c r="U2044"/>
      <c r="V2044"/>
      <c r="W2044"/>
      <c r="X2044"/>
      <c r="Y2044"/>
      <c r="Z2044"/>
      <c r="AA2044"/>
      <c r="AB2044"/>
      <c r="AC2044"/>
      <c r="AD2044"/>
      <c r="AE2044"/>
      <c r="AF2044"/>
      <c r="AG2044"/>
      <c r="AH2044"/>
      <c r="AI2044"/>
      <c r="AJ2044"/>
      <c r="AK2044"/>
      <c r="AL2044"/>
      <c r="AM2044"/>
      <c r="AN2044"/>
      <c r="AO2044"/>
      <c r="AP2044"/>
      <c r="AQ2044"/>
      <c r="AR2044"/>
      <c r="AS2044"/>
      <c r="AT2044"/>
      <c r="AU2044"/>
      <c r="AV2044"/>
      <c r="AW2044"/>
      <c r="AX2044"/>
      <c r="AY2044"/>
      <c r="AZ2044"/>
      <c r="BA2044"/>
      <c r="BB2044"/>
      <c r="BC2044"/>
      <c r="BD2044"/>
      <c r="BE2044"/>
      <c r="BF2044"/>
      <c r="BG2044"/>
      <c r="BH2044"/>
      <c r="BI2044"/>
      <c r="BJ2044"/>
      <c r="BK2044"/>
      <c r="BL2044"/>
      <c r="BM2044"/>
      <c r="BN2044"/>
      <c r="BO2044"/>
      <c r="BP2044"/>
      <c r="BQ2044"/>
      <c r="BR2044"/>
      <c r="BS2044"/>
      <c r="BT2044"/>
      <c r="BU2044"/>
      <c r="BV2044"/>
      <c r="BW2044"/>
      <c r="BX2044"/>
      <c r="BY2044"/>
      <c r="BZ2044"/>
      <c r="CA2044"/>
      <c r="CB2044"/>
      <c r="CC2044"/>
      <c r="CD2044"/>
      <c r="CE2044"/>
      <c r="CF2044"/>
      <c r="CG2044"/>
      <c r="CH2044"/>
      <c r="CI2044"/>
      <c r="CJ2044"/>
      <c r="CK2044"/>
      <c r="CL2044"/>
    </row>
    <row r="2045" spans="2:90" s="27" customFormat="1" x14ac:dyDescent="0.4">
      <c r="B2045"/>
      <c r="C2045"/>
      <c r="D2045"/>
      <c r="E2045"/>
      <c r="F2045"/>
      <c r="G2045"/>
      <c r="H2045"/>
      <c r="I2045"/>
      <c r="J2045"/>
      <c r="K2045"/>
      <c r="L2045"/>
      <c r="M2045"/>
      <c r="N2045"/>
      <c r="O2045"/>
      <c r="P2045"/>
      <c r="Q2045"/>
      <c r="R2045"/>
      <c r="S2045"/>
      <c r="T2045"/>
      <c r="U2045"/>
      <c r="V2045"/>
      <c r="W2045"/>
      <c r="X2045"/>
      <c r="Y2045"/>
      <c r="Z2045"/>
      <c r="AA2045"/>
      <c r="AB2045"/>
      <c r="AC2045"/>
      <c r="AD2045"/>
      <c r="AE2045"/>
      <c r="AF2045"/>
      <c r="AG2045"/>
      <c r="AH2045"/>
      <c r="AI2045"/>
      <c r="AJ2045"/>
      <c r="AK2045"/>
      <c r="AL2045"/>
      <c r="AM2045"/>
      <c r="AN2045"/>
      <c r="AO2045"/>
      <c r="AP2045"/>
      <c r="AQ2045"/>
      <c r="AR2045"/>
      <c r="AS2045"/>
      <c r="AT2045"/>
      <c r="AU2045"/>
      <c r="AV2045"/>
      <c r="AW2045"/>
      <c r="AX2045"/>
      <c r="AY2045"/>
      <c r="AZ2045"/>
      <c r="BA2045"/>
      <c r="BB2045"/>
      <c r="BC2045"/>
      <c r="BD2045"/>
      <c r="BE2045"/>
      <c r="BF2045"/>
      <c r="BG2045"/>
      <c r="BH2045"/>
      <c r="BI2045"/>
      <c r="BJ2045"/>
      <c r="BK2045"/>
      <c r="BL2045"/>
      <c r="BM2045"/>
      <c r="BN2045"/>
      <c r="BO2045"/>
      <c r="BP2045"/>
      <c r="BQ2045"/>
      <c r="BR2045"/>
      <c r="BS2045"/>
      <c r="BT2045"/>
      <c r="BU2045"/>
      <c r="BV2045"/>
      <c r="BW2045"/>
      <c r="BX2045"/>
      <c r="BY2045"/>
      <c r="BZ2045"/>
      <c r="CA2045"/>
      <c r="CB2045"/>
      <c r="CC2045"/>
      <c r="CD2045"/>
      <c r="CE2045"/>
      <c r="CF2045"/>
      <c r="CG2045"/>
      <c r="CH2045"/>
      <c r="CI2045"/>
      <c r="CJ2045"/>
      <c r="CK2045"/>
      <c r="CL2045"/>
    </row>
    <row r="2046" spans="2:90" x14ac:dyDescent="0.4">
      <c r="B2046"/>
      <c r="I2046"/>
      <c r="J2046"/>
      <c r="R2046"/>
      <c r="S2046"/>
      <c r="T2046"/>
      <c r="U2046"/>
      <c r="V2046"/>
      <c r="W2046"/>
      <c r="X2046"/>
      <c r="Y2046"/>
      <c r="Z2046"/>
      <c r="AA2046"/>
      <c r="AB2046"/>
      <c r="AC2046"/>
      <c r="AD2046"/>
      <c r="AE2046"/>
      <c r="AF2046"/>
      <c r="AG2046"/>
      <c r="AH2046"/>
      <c r="AI2046"/>
      <c r="AJ2046"/>
      <c r="AK2046"/>
      <c r="AL2046"/>
      <c r="AM2046"/>
      <c r="AN2046"/>
      <c r="AO2046"/>
      <c r="AP2046"/>
      <c r="AQ2046"/>
      <c r="AR2046"/>
      <c r="AS2046"/>
      <c r="AT2046"/>
      <c r="AU2046"/>
      <c r="AV2046"/>
      <c r="AW2046"/>
      <c r="AX2046"/>
      <c r="AY2046"/>
      <c r="AZ2046"/>
      <c r="BA2046"/>
      <c r="BB2046"/>
      <c r="BC2046"/>
      <c r="BD2046"/>
      <c r="BE2046"/>
      <c r="BF2046"/>
      <c r="BG2046"/>
      <c r="BH2046"/>
      <c r="BI2046"/>
      <c r="BJ2046"/>
      <c r="BK2046"/>
      <c r="BL2046"/>
      <c r="BM2046"/>
      <c r="BN2046"/>
      <c r="BO2046"/>
      <c r="BP2046"/>
      <c r="BQ2046"/>
      <c r="BR2046"/>
      <c r="BS2046"/>
      <c r="BT2046"/>
      <c r="BU2046"/>
      <c r="BV2046"/>
      <c r="BW2046"/>
      <c r="BX2046"/>
      <c r="BY2046"/>
      <c r="BZ2046"/>
      <c r="CA2046"/>
      <c r="CB2046"/>
      <c r="CC2046"/>
      <c r="CD2046"/>
      <c r="CE2046"/>
      <c r="CF2046"/>
      <c r="CG2046"/>
      <c r="CH2046"/>
      <c r="CI2046"/>
      <c r="CJ2046"/>
      <c r="CK2046"/>
      <c r="CL2046"/>
    </row>
    <row r="2047" spans="2:90" x14ac:dyDescent="0.4">
      <c r="B2047"/>
      <c r="I2047"/>
      <c r="J2047"/>
      <c r="R2047"/>
      <c r="S2047"/>
      <c r="T2047"/>
      <c r="U2047"/>
      <c r="V2047"/>
      <c r="W2047"/>
      <c r="X2047"/>
      <c r="Y2047"/>
      <c r="Z2047"/>
      <c r="AA2047"/>
      <c r="AB2047"/>
      <c r="AC2047"/>
      <c r="AD2047"/>
      <c r="AE2047"/>
      <c r="AF2047"/>
      <c r="AG2047"/>
      <c r="AH2047"/>
      <c r="AI2047"/>
      <c r="AJ2047"/>
      <c r="AK2047"/>
      <c r="AL2047"/>
      <c r="AM2047"/>
      <c r="AN2047"/>
      <c r="AO2047"/>
      <c r="AP2047"/>
      <c r="AQ2047"/>
      <c r="AR2047"/>
      <c r="AS2047"/>
      <c r="AT2047"/>
      <c r="AU2047"/>
      <c r="AV2047"/>
      <c r="AW2047"/>
      <c r="AX2047"/>
      <c r="AY2047"/>
      <c r="AZ2047"/>
      <c r="BA2047"/>
      <c r="BB2047"/>
      <c r="BC2047"/>
      <c r="BD2047"/>
      <c r="BE2047"/>
      <c r="BF2047"/>
      <c r="BG2047"/>
      <c r="BH2047"/>
      <c r="BI2047"/>
      <c r="BJ2047"/>
      <c r="BK2047"/>
      <c r="BL2047"/>
      <c r="BM2047"/>
      <c r="BN2047"/>
      <c r="BO2047"/>
      <c r="BP2047"/>
      <c r="BQ2047"/>
      <c r="BR2047"/>
      <c r="BS2047"/>
      <c r="BT2047"/>
      <c r="BU2047"/>
      <c r="BV2047"/>
      <c r="BW2047"/>
      <c r="BX2047"/>
      <c r="BY2047"/>
      <c r="BZ2047"/>
      <c r="CA2047"/>
      <c r="CB2047"/>
      <c r="CC2047"/>
      <c r="CD2047"/>
      <c r="CE2047"/>
      <c r="CF2047"/>
      <c r="CG2047"/>
      <c r="CH2047"/>
      <c r="CI2047"/>
      <c r="CJ2047"/>
      <c r="CK2047"/>
      <c r="CL2047"/>
    </row>
    <row r="2048" spans="2:90" x14ac:dyDescent="0.4">
      <c r="B2048"/>
      <c r="I2048"/>
      <c r="J2048"/>
      <c r="R2048"/>
      <c r="S2048"/>
      <c r="T2048"/>
      <c r="U2048"/>
      <c r="V2048"/>
      <c r="W2048"/>
      <c r="X2048"/>
      <c r="Y2048"/>
      <c r="Z2048"/>
      <c r="AA2048"/>
      <c r="AB2048"/>
      <c r="AC2048"/>
      <c r="AD2048"/>
      <c r="AE2048"/>
      <c r="AF2048"/>
      <c r="AG2048"/>
      <c r="AH2048"/>
      <c r="AI2048"/>
      <c r="AJ2048"/>
      <c r="AK2048"/>
      <c r="AL2048"/>
      <c r="AM2048"/>
      <c r="AN2048"/>
      <c r="AO2048"/>
      <c r="AP2048"/>
      <c r="AQ2048"/>
      <c r="AR2048"/>
      <c r="AS2048"/>
      <c r="AT2048"/>
      <c r="AU2048"/>
      <c r="AV2048"/>
      <c r="AW2048"/>
      <c r="AX2048"/>
      <c r="AY2048"/>
      <c r="AZ2048"/>
      <c r="BA2048"/>
      <c r="BB2048"/>
      <c r="BC2048"/>
      <c r="BD2048"/>
      <c r="BE2048"/>
      <c r="BF2048"/>
      <c r="BG2048"/>
      <c r="BH2048"/>
      <c r="BI2048"/>
      <c r="BJ2048"/>
      <c r="BK2048"/>
      <c r="BL2048"/>
      <c r="BM2048"/>
      <c r="BN2048"/>
      <c r="BO2048"/>
      <c r="BP2048"/>
      <c r="BQ2048"/>
      <c r="BR2048"/>
      <c r="BS2048"/>
      <c r="BT2048"/>
      <c r="BU2048"/>
      <c r="BV2048"/>
      <c r="BW2048"/>
      <c r="BX2048"/>
      <c r="BY2048"/>
      <c r="BZ2048"/>
      <c r="CA2048"/>
      <c r="CB2048"/>
      <c r="CC2048"/>
      <c r="CD2048"/>
      <c r="CE2048"/>
      <c r="CF2048"/>
      <c r="CG2048"/>
      <c r="CH2048"/>
      <c r="CI2048"/>
      <c r="CJ2048"/>
      <c r="CK2048"/>
      <c r="CL2048"/>
    </row>
    <row r="2049" customFormat="1" x14ac:dyDescent="0.4"/>
    <row r="2050" customFormat="1" x14ac:dyDescent="0.4"/>
    <row r="2051" customFormat="1" x14ac:dyDescent="0.4"/>
    <row r="2052" customFormat="1" x14ac:dyDescent="0.4"/>
    <row r="2053" customFormat="1" x14ac:dyDescent="0.4"/>
    <row r="2054" customFormat="1" x14ac:dyDescent="0.4"/>
    <row r="2055" customFormat="1" x14ac:dyDescent="0.4"/>
    <row r="2056" customFormat="1" x14ac:dyDescent="0.4"/>
    <row r="2057" customFormat="1" x14ac:dyDescent="0.4"/>
    <row r="2058" customFormat="1" x14ac:dyDescent="0.4"/>
    <row r="2059" customFormat="1" x14ac:dyDescent="0.4"/>
    <row r="2060" customFormat="1" x14ac:dyDescent="0.4"/>
    <row r="2061" customFormat="1" x14ac:dyDescent="0.4"/>
    <row r="2062" customFormat="1" x14ac:dyDescent="0.4"/>
    <row r="2063" customFormat="1" x14ac:dyDescent="0.4"/>
    <row r="2064" customFormat="1" x14ac:dyDescent="0.4"/>
    <row r="2065" customFormat="1" x14ac:dyDescent="0.4"/>
    <row r="2066" customFormat="1" x14ac:dyDescent="0.4"/>
    <row r="2067" customFormat="1" x14ac:dyDescent="0.4"/>
    <row r="2068" customFormat="1" x14ac:dyDescent="0.4"/>
    <row r="2069" customFormat="1" x14ac:dyDescent="0.4"/>
    <row r="2070" customFormat="1" x14ac:dyDescent="0.4"/>
    <row r="2071" customFormat="1" x14ac:dyDescent="0.4"/>
    <row r="2072" customFormat="1" x14ac:dyDescent="0.4"/>
    <row r="2073" customFormat="1" x14ac:dyDescent="0.4"/>
    <row r="2074" customFormat="1" x14ac:dyDescent="0.4"/>
    <row r="2075" customFormat="1" x14ac:dyDescent="0.4"/>
    <row r="2076" customFormat="1" x14ac:dyDescent="0.4"/>
    <row r="2077" customFormat="1" x14ac:dyDescent="0.4"/>
    <row r="2078" customFormat="1" x14ac:dyDescent="0.4"/>
    <row r="2079" customFormat="1" x14ac:dyDescent="0.4"/>
    <row r="2080" customFormat="1" x14ac:dyDescent="0.4"/>
    <row r="2081" customFormat="1" x14ac:dyDescent="0.4"/>
    <row r="2082" customFormat="1" x14ac:dyDescent="0.4"/>
    <row r="2083" customFormat="1" x14ac:dyDescent="0.4"/>
    <row r="2084" customFormat="1" x14ac:dyDescent="0.4"/>
    <row r="2085" customFormat="1" x14ac:dyDescent="0.4"/>
    <row r="2086" customFormat="1" x14ac:dyDescent="0.4"/>
    <row r="2087" customFormat="1" x14ac:dyDescent="0.4"/>
    <row r="2088" customFormat="1" x14ac:dyDescent="0.4"/>
    <row r="2089" customFormat="1" x14ac:dyDescent="0.4"/>
    <row r="2090" customFormat="1" x14ac:dyDescent="0.4"/>
    <row r="2091" customFormat="1" x14ac:dyDescent="0.4"/>
    <row r="2092" customFormat="1" x14ac:dyDescent="0.4"/>
    <row r="2093" customFormat="1" x14ac:dyDescent="0.4"/>
    <row r="2094" customFormat="1" x14ac:dyDescent="0.4"/>
    <row r="2095" customFormat="1" x14ac:dyDescent="0.4"/>
    <row r="2096" customFormat="1" x14ac:dyDescent="0.4"/>
    <row r="2097" customFormat="1" x14ac:dyDescent="0.4"/>
    <row r="2098" customFormat="1" x14ac:dyDescent="0.4"/>
    <row r="2099" customFormat="1" x14ac:dyDescent="0.4"/>
    <row r="2100" customFormat="1" x14ac:dyDescent="0.4"/>
    <row r="2101" customFormat="1" x14ac:dyDescent="0.4"/>
    <row r="2102" customFormat="1" x14ac:dyDescent="0.4"/>
    <row r="2103" customFormat="1" x14ac:dyDescent="0.4"/>
    <row r="2104" customFormat="1" x14ac:dyDescent="0.4"/>
    <row r="2105" customFormat="1" x14ac:dyDescent="0.4"/>
    <row r="2106" customFormat="1" x14ac:dyDescent="0.4"/>
    <row r="2107" customFormat="1" x14ac:dyDescent="0.4"/>
    <row r="2108" customFormat="1" x14ac:dyDescent="0.4"/>
    <row r="2109" customFormat="1" x14ac:dyDescent="0.4"/>
    <row r="2110" customFormat="1" x14ac:dyDescent="0.4"/>
    <row r="2111" customFormat="1" x14ac:dyDescent="0.4"/>
    <row r="2112" customFormat="1" x14ac:dyDescent="0.4"/>
    <row r="2113" customFormat="1" x14ac:dyDescent="0.4"/>
    <row r="2114" customFormat="1" x14ac:dyDescent="0.4"/>
    <row r="2115" customFormat="1" x14ac:dyDescent="0.4"/>
    <row r="2116" customFormat="1" x14ac:dyDescent="0.4"/>
    <row r="2117" customFormat="1" x14ac:dyDescent="0.4"/>
    <row r="2118" customFormat="1" x14ac:dyDescent="0.4"/>
    <row r="2119" customFormat="1" x14ac:dyDescent="0.4"/>
    <row r="2120" customFormat="1" x14ac:dyDescent="0.4"/>
    <row r="2121" customFormat="1" x14ac:dyDescent="0.4"/>
    <row r="2122" customFormat="1" x14ac:dyDescent="0.4"/>
    <row r="2123" customFormat="1" x14ac:dyDescent="0.4"/>
    <row r="2124" customFormat="1" x14ac:dyDescent="0.4"/>
    <row r="2125" customFormat="1" x14ac:dyDescent="0.4"/>
    <row r="2126" customFormat="1" x14ac:dyDescent="0.4"/>
    <row r="2127" customFormat="1" ht="16.5" customHeight="1" x14ac:dyDescent="0.4"/>
    <row r="2128" customFormat="1" ht="16.5" customHeight="1" x14ac:dyDescent="0.4"/>
    <row r="2129" customFormat="1" ht="16.5" customHeight="1" x14ac:dyDescent="0.4"/>
    <row r="2130" customFormat="1" x14ac:dyDescent="0.4"/>
    <row r="2131" customFormat="1" x14ac:dyDescent="0.4"/>
    <row r="2132" customFormat="1" x14ac:dyDescent="0.4"/>
    <row r="2133" customFormat="1" x14ac:dyDescent="0.4"/>
    <row r="2134" customFormat="1" x14ac:dyDescent="0.4"/>
    <row r="2135" customFormat="1" x14ac:dyDescent="0.4"/>
    <row r="2136" customFormat="1" x14ac:dyDescent="0.4"/>
    <row r="2137" customFormat="1" x14ac:dyDescent="0.4"/>
    <row r="2138" customFormat="1" x14ac:dyDescent="0.4"/>
    <row r="2139" customFormat="1" x14ac:dyDescent="0.4"/>
    <row r="2140" customFormat="1" x14ac:dyDescent="0.4"/>
    <row r="2141" customFormat="1" x14ac:dyDescent="0.4"/>
    <row r="2142" customFormat="1" x14ac:dyDescent="0.4"/>
    <row r="2143" customFormat="1" x14ac:dyDescent="0.4"/>
    <row r="2144" customFormat="1" x14ac:dyDescent="0.4"/>
    <row r="2145" customFormat="1" x14ac:dyDescent="0.4"/>
    <row r="2146" customFormat="1" x14ac:dyDescent="0.4"/>
    <row r="2147" customFormat="1" x14ac:dyDescent="0.4"/>
    <row r="2148" customFormat="1" x14ac:dyDescent="0.4"/>
    <row r="2149" customFormat="1" x14ac:dyDescent="0.4"/>
    <row r="2150" customFormat="1" x14ac:dyDescent="0.4"/>
    <row r="2151" customFormat="1" x14ac:dyDescent="0.4"/>
    <row r="2152" customFormat="1" x14ac:dyDescent="0.4"/>
    <row r="2153" customFormat="1" x14ac:dyDescent="0.4"/>
    <row r="2154" customFormat="1" x14ac:dyDescent="0.4"/>
    <row r="2155" customFormat="1" x14ac:dyDescent="0.4"/>
    <row r="2156" customFormat="1" x14ac:dyDescent="0.4"/>
    <row r="2157" customFormat="1" x14ac:dyDescent="0.4"/>
    <row r="2158" customFormat="1" x14ac:dyDescent="0.4"/>
    <row r="2159" customFormat="1" x14ac:dyDescent="0.4"/>
    <row r="2160" customFormat="1" x14ac:dyDescent="0.4"/>
    <row r="2161" customFormat="1" x14ac:dyDescent="0.4"/>
    <row r="2162" customFormat="1" x14ac:dyDescent="0.4"/>
    <row r="2163" customFormat="1" x14ac:dyDescent="0.4"/>
    <row r="2164" customFormat="1" x14ac:dyDescent="0.4"/>
    <row r="2165" customFormat="1" x14ac:dyDescent="0.4"/>
    <row r="2166" customFormat="1" x14ac:dyDescent="0.4"/>
    <row r="2167" customFormat="1" x14ac:dyDescent="0.4"/>
    <row r="2168" customFormat="1" x14ac:dyDescent="0.4"/>
    <row r="2169" customFormat="1" x14ac:dyDescent="0.4"/>
    <row r="2170" customFormat="1" x14ac:dyDescent="0.4"/>
    <row r="2171" customFormat="1" x14ac:dyDescent="0.4"/>
    <row r="2172" customFormat="1" x14ac:dyDescent="0.4"/>
    <row r="2173" customFormat="1" x14ac:dyDescent="0.4"/>
    <row r="2174" customFormat="1" x14ac:dyDescent="0.4"/>
    <row r="2175" customFormat="1" x14ac:dyDescent="0.4"/>
    <row r="2176" customFormat="1" x14ac:dyDescent="0.4"/>
    <row r="2177" customFormat="1" x14ac:dyDescent="0.4"/>
    <row r="2178" customFormat="1" x14ac:dyDescent="0.4"/>
    <row r="2179" customFormat="1" x14ac:dyDescent="0.4"/>
    <row r="2180" customFormat="1" x14ac:dyDescent="0.4"/>
    <row r="2181" customFormat="1" x14ac:dyDescent="0.4"/>
    <row r="2182" customFormat="1" x14ac:dyDescent="0.4"/>
    <row r="2183" customFormat="1" x14ac:dyDescent="0.4"/>
    <row r="2184" customFormat="1" x14ac:dyDescent="0.4"/>
    <row r="2185" customFormat="1" x14ac:dyDescent="0.4"/>
    <row r="2186" customFormat="1" x14ac:dyDescent="0.4"/>
    <row r="2187" customFormat="1" x14ac:dyDescent="0.4"/>
    <row r="2188" customFormat="1" x14ac:dyDescent="0.4"/>
    <row r="2189" customFormat="1" x14ac:dyDescent="0.4"/>
    <row r="2190" customFormat="1" x14ac:dyDescent="0.4"/>
    <row r="2191" customFormat="1" x14ac:dyDescent="0.4"/>
    <row r="2192" customFormat="1" x14ac:dyDescent="0.4"/>
    <row r="2193" customFormat="1" x14ac:dyDescent="0.4"/>
    <row r="2194" customFormat="1" x14ac:dyDescent="0.4"/>
    <row r="2195" customFormat="1" x14ac:dyDescent="0.4"/>
    <row r="2196" customFormat="1" x14ac:dyDescent="0.4"/>
    <row r="2197" customFormat="1" x14ac:dyDescent="0.4"/>
    <row r="2198" customFormat="1" x14ac:dyDescent="0.4"/>
    <row r="2199" customFormat="1" x14ac:dyDescent="0.4"/>
    <row r="2200" customFormat="1" x14ac:dyDescent="0.4"/>
    <row r="2201" customFormat="1" x14ac:dyDescent="0.4"/>
    <row r="2202" customFormat="1" x14ac:dyDescent="0.4"/>
    <row r="2203" customFormat="1" x14ac:dyDescent="0.4"/>
    <row r="2204" customFormat="1" x14ac:dyDescent="0.4"/>
    <row r="2205" customFormat="1" x14ac:dyDescent="0.4"/>
    <row r="2206" customFormat="1" x14ac:dyDescent="0.4"/>
    <row r="2207" customFormat="1" x14ac:dyDescent="0.4"/>
    <row r="2208" customFormat="1" x14ac:dyDescent="0.4"/>
    <row r="2209" customFormat="1" x14ac:dyDescent="0.4"/>
    <row r="2210" customFormat="1" x14ac:dyDescent="0.4"/>
    <row r="2211" customFormat="1" x14ac:dyDescent="0.4"/>
    <row r="2212" customFormat="1" x14ac:dyDescent="0.4"/>
    <row r="2213" customFormat="1" x14ac:dyDescent="0.4"/>
    <row r="2214" customFormat="1" x14ac:dyDescent="0.4"/>
    <row r="2215" customFormat="1" x14ac:dyDescent="0.4"/>
    <row r="2216" customFormat="1" x14ac:dyDescent="0.4"/>
    <row r="2217" customFormat="1" x14ac:dyDescent="0.4"/>
    <row r="2218" customFormat="1" x14ac:dyDescent="0.4"/>
    <row r="2219" customFormat="1" x14ac:dyDescent="0.4"/>
    <row r="2220" customFormat="1" x14ac:dyDescent="0.4"/>
    <row r="2221" customFormat="1" x14ac:dyDescent="0.4"/>
    <row r="2222" customFormat="1" x14ac:dyDescent="0.4"/>
    <row r="2223" customFormat="1" x14ac:dyDescent="0.4"/>
    <row r="2224" customFormat="1" x14ac:dyDescent="0.4"/>
    <row r="2225" customFormat="1" x14ac:dyDescent="0.4"/>
    <row r="2226" customFormat="1" x14ac:dyDescent="0.4"/>
    <row r="2227" customFormat="1" x14ac:dyDescent="0.4"/>
    <row r="2228" customFormat="1" x14ac:dyDescent="0.4"/>
    <row r="2229" customFormat="1" x14ac:dyDescent="0.4"/>
    <row r="2230" customFormat="1" x14ac:dyDescent="0.4"/>
    <row r="2231" customFormat="1" x14ac:dyDescent="0.4"/>
    <row r="2232" customFormat="1" x14ac:dyDescent="0.4"/>
    <row r="2233" customFormat="1" x14ac:dyDescent="0.4"/>
    <row r="2234" customFormat="1" x14ac:dyDescent="0.4"/>
    <row r="2235" customFormat="1" x14ac:dyDescent="0.4"/>
    <row r="2236" customFormat="1" x14ac:dyDescent="0.4"/>
    <row r="2237" customFormat="1" x14ac:dyDescent="0.4"/>
    <row r="2238" customFormat="1" x14ac:dyDescent="0.4"/>
    <row r="2239" customFormat="1" x14ac:dyDescent="0.4"/>
    <row r="2240" customFormat="1" x14ac:dyDescent="0.4"/>
    <row r="2241" customFormat="1" x14ac:dyDescent="0.4"/>
    <row r="2242" customFormat="1" x14ac:dyDescent="0.4"/>
    <row r="2243" customFormat="1" x14ac:dyDescent="0.4"/>
    <row r="2244" customFormat="1" x14ac:dyDescent="0.4"/>
    <row r="2245" customFormat="1" x14ac:dyDescent="0.4"/>
    <row r="2246" customFormat="1" x14ac:dyDescent="0.4"/>
    <row r="2247" customFormat="1" x14ac:dyDescent="0.4"/>
    <row r="2248" customFormat="1" x14ac:dyDescent="0.4"/>
    <row r="2249" customFormat="1" x14ac:dyDescent="0.4"/>
    <row r="2250" customFormat="1" x14ac:dyDescent="0.4"/>
    <row r="2251" customFormat="1" x14ac:dyDescent="0.4"/>
    <row r="2252" customFormat="1" x14ac:dyDescent="0.4"/>
    <row r="2253" customFormat="1" x14ac:dyDescent="0.4"/>
    <row r="2254" customFormat="1" x14ac:dyDescent="0.4"/>
    <row r="2255" customFormat="1" x14ac:dyDescent="0.4"/>
    <row r="2256" customFormat="1" x14ac:dyDescent="0.4"/>
    <row r="2257" customFormat="1" x14ac:dyDescent="0.4"/>
    <row r="2258" customFormat="1" x14ac:dyDescent="0.4"/>
    <row r="2259" customFormat="1" x14ac:dyDescent="0.4"/>
    <row r="2260" customFormat="1" x14ac:dyDescent="0.4"/>
    <row r="2261" customFormat="1" x14ac:dyDescent="0.4"/>
    <row r="2262" customFormat="1" x14ac:dyDescent="0.4"/>
    <row r="2263" customFormat="1" x14ac:dyDescent="0.4"/>
    <row r="2264" customFormat="1" x14ac:dyDescent="0.4"/>
    <row r="2265" customFormat="1" x14ac:dyDescent="0.4"/>
    <row r="2266" customFormat="1" x14ac:dyDescent="0.4"/>
    <row r="2267" customFormat="1" x14ac:dyDescent="0.4"/>
    <row r="2268" customFormat="1" x14ac:dyDescent="0.4"/>
    <row r="2269" customFormat="1" x14ac:dyDescent="0.4"/>
    <row r="2270" customFormat="1" x14ac:dyDescent="0.4"/>
    <row r="2271" customFormat="1" x14ac:dyDescent="0.4"/>
    <row r="2272" customFormat="1" x14ac:dyDescent="0.4"/>
    <row r="2273" customFormat="1" x14ac:dyDescent="0.4"/>
    <row r="2274" customFormat="1" x14ac:dyDescent="0.4"/>
    <row r="2275" customFormat="1" x14ac:dyDescent="0.4"/>
    <row r="2276" customFormat="1" x14ac:dyDescent="0.4"/>
    <row r="2277" customFormat="1" x14ac:dyDescent="0.4"/>
    <row r="2278" customFormat="1" x14ac:dyDescent="0.4"/>
    <row r="2279" customFormat="1" x14ac:dyDescent="0.4"/>
    <row r="2280" customFormat="1" x14ac:dyDescent="0.4"/>
    <row r="2281" customFormat="1" x14ac:dyDescent="0.4"/>
    <row r="2282" customFormat="1" x14ac:dyDescent="0.4"/>
    <row r="2283" customFormat="1" x14ac:dyDescent="0.4"/>
    <row r="2284" customFormat="1" x14ac:dyDescent="0.4"/>
    <row r="2285" customFormat="1" x14ac:dyDescent="0.4"/>
    <row r="2286" customFormat="1" x14ac:dyDescent="0.4"/>
    <row r="2287" customFormat="1" x14ac:dyDescent="0.4"/>
    <row r="2288" customFormat="1" x14ac:dyDescent="0.4"/>
    <row r="2289" customFormat="1" x14ac:dyDescent="0.4"/>
    <row r="2290" customFormat="1" x14ac:dyDescent="0.4"/>
    <row r="2291" customFormat="1" x14ac:dyDescent="0.4"/>
    <row r="2292" customFormat="1" x14ac:dyDescent="0.4"/>
    <row r="2293" customFormat="1" x14ac:dyDescent="0.4"/>
    <row r="2294" customFormat="1" x14ac:dyDescent="0.4"/>
    <row r="2295" customFormat="1" x14ac:dyDescent="0.4"/>
    <row r="2296" customFormat="1" x14ac:dyDescent="0.4"/>
    <row r="2297" customFormat="1" x14ac:dyDescent="0.4"/>
    <row r="2298" customFormat="1" x14ac:dyDescent="0.4"/>
    <row r="2299" customFormat="1" x14ac:dyDescent="0.4"/>
    <row r="2300" customFormat="1" x14ac:dyDescent="0.4"/>
    <row r="2301" customFormat="1" x14ac:dyDescent="0.4"/>
    <row r="2302" customFormat="1" x14ac:dyDescent="0.4"/>
    <row r="2303" customFormat="1" x14ac:dyDescent="0.4"/>
    <row r="2304" customFormat="1" x14ac:dyDescent="0.4"/>
    <row r="2305" customFormat="1" x14ac:dyDescent="0.4"/>
    <row r="2306" customFormat="1" x14ac:dyDescent="0.4"/>
    <row r="2307" customFormat="1" x14ac:dyDescent="0.4"/>
    <row r="2308" customFormat="1" x14ac:dyDescent="0.4"/>
    <row r="2309" customFormat="1" x14ac:dyDescent="0.4"/>
    <row r="2310" customFormat="1" x14ac:dyDescent="0.4"/>
    <row r="2311" customFormat="1" x14ac:dyDescent="0.4"/>
    <row r="2312" customFormat="1" x14ac:dyDescent="0.4"/>
    <row r="2313" customFormat="1" x14ac:dyDescent="0.4"/>
    <row r="2314" customFormat="1" x14ac:dyDescent="0.4"/>
    <row r="2315" customFormat="1" x14ac:dyDescent="0.4"/>
    <row r="2316" customFormat="1" x14ac:dyDescent="0.4"/>
    <row r="2317" customFormat="1" x14ac:dyDescent="0.4"/>
    <row r="2318" customFormat="1" x14ac:dyDescent="0.4"/>
    <row r="2319" customFormat="1" x14ac:dyDescent="0.4"/>
    <row r="2320" customFormat="1" x14ac:dyDescent="0.4"/>
    <row r="2321" customFormat="1" x14ac:dyDescent="0.4"/>
    <row r="2322" customFormat="1" x14ac:dyDescent="0.4"/>
    <row r="2323" customFormat="1" x14ac:dyDescent="0.4"/>
    <row r="2324" customFormat="1" x14ac:dyDescent="0.4"/>
    <row r="2325" customFormat="1" x14ac:dyDescent="0.4"/>
    <row r="2326" customFormat="1" x14ac:dyDescent="0.4"/>
    <row r="2327" customFormat="1" x14ac:dyDescent="0.4"/>
    <row r="2328" customFormat="1" x14ac:dyDescent="0.4"/>
    <row r="2329" customFormat="1" x14ac:dyDescent="0.4"/>
    <row r="2330" customFormat="1" x14ac:dyDescent="0.4"/>
    <row r="2331" customFormat="1" x14ac:dyDescent="0.4"/>
    <row r="2332" customFormat="1" x14ac:dyDescent="0.4"/>
    <row r="2333" customFormat="1" x14ac:dyDescent="0.4"/>
    <row r="2334" customFormat="1" x14ac:dyDescent="0.4"/>
    <row r="2335" customFormat="1" x14ac:dyDescent="0.4"/>
    <row r="2336" customFormat="1" x14ac:dyDescent="0.4"/>
    <row r="2337" customFormat="1" x14ac:dyDescent="0.4"/>
    <row r="2338" customFormat="1" x14ac:dyDescent="0.4"/>
    <row r="2339" customFormat="1" x14ac:dyDescent="0.4"/>
    <row r="2340" customFormat="1" x14ac:dyDescent="0.4"/>
    <row r="2341" customFormat="1" x14ac:dyDescent="0.4"/>
    <row r="2342" customFormat="1" x14ac:dyDescent="0.4"/>
    <row r="2343" customFormat="1" x14ac:dyDescent="0.4"/>
    <row r="2344" customFormat="1" x14ac:dyDescent="0.4"/>
    <row r="2345" customFormat="1" x14ac:dyDescent="0.4"/>
    <row r="2346" customFormat="1" x14ac:dyDescent="0.4"/>
    <row r="2347" customFormat="1" x14ac:dyDescent="0.4"/>
    <row r="2348" customFormat="1" x14ac:dyDescent="0.4"/>
    <row r="2349" customFormat="1" x14ac:dyDescent="0.4"/>
    <row r="2350" customFormat="1" x14ac:dyDescent="0.4"/>
    <row r="2351" customFormat="1" x14ac:dyDescent="0.4"/>
    <row r="2352" customFormat="1" x14ac:dyDescent="0.4"/>
    <row r="2353" customFormat="1" x14ac:dyDescent="0.4"/>
    <row r="2354" customFormat="1" x14ac:dyDescent="0.4"/>
    <row r="2355" customFormat="1" x14ac:dyDescent="0.4"/>
    <row r="2356" customFormat="1" x14ac:dyDescent="0.4"/>
    <row r="2357" customFormat="1" x14ac:dyDescent="0.4"/>
    <row r="2358" customFormat="1" x14ac:dyDescent="0.4"/>
    <row r="2359" customFormat="1" x14ac:dyDescent="0.4"/>
    <row r="2360" customFormat="1" x14ac:dyDescent="0.4"/>
    <row r="2361" customFormat="1" x14ac:dyDescent="0.4"/>
    <row r="2362" customFormat="1" x14ac:dyDescent="0.4"/>
    <row r="2363" customFormat="1" x14ac:dyDescent="0.4"/>
    <row r="2364" customFormat="1" x14ac:dyDescent="0.4"/>
    <row r="2365" customFormat="1" x14ac:dyDescent="0.4"/>
    <row r="2366" customFormat="1" x14ac:dyDescent="0.4"/>
    <row r="2367" customFormat="1" x14ac:dyDescent="0.4"/>
    <row r="2368" customFormat="1" x14ac:dyDescent="0.4"/>
    <row r="2369" customFormat="1" x14ac:dyDescent="0.4"/>
    <row r="2370" customFormat="1" x14ac:dyDescent="0.4"/>
    <row r="2371" customFormat="1" x14ac:dyDescent="0.4"/>
    <row r="2372" customFormat="1" x14ac:dyDescent="0.4"/>
    <row r="2373" customFormat="1" x14ac:dyDescent="0.4"/>
    <row r="2374" customFormat="1" x14ac:dyDescent="0.4"/>
    <row r="2375" customFormat="1" x14ac:dyDescent="0.4"/>
    <row r="2376" customFormat="1" x14ac:dyDescent="0.4"/>
    <row r="2377" customFormat="1" x14ac:dyDescent="0.4"/>
    <row r="2378" customFormat="1" x14ac:dyDescent="0.4"/>
    <row r="2379" customFormat="1" x14ac:dyDescent="0.4"/>
    <row r="2380" customFormat="1" x14ac:dyDescent="0.4"/>
    <row r="2381" customFormat="1" x14ac:dyDescent="0.4"/>
    <row r="2382" customFormat="1" x14ac:dyDescent="0.4"/>
    <row r="2383" customFormat="1" x14ac:dyDescent="0.4"/>
    <row r="2384" customFormat="1" x14ac:dyDescent="0.4"/>
    <row r="2385" spans="2:90" x14ac:dyDescent="0.4">
      <c r="B2385"/>
      <c r="I2385"/>
      <c r="J2385"/>
      <c r="R2385"/>
      <c r="S2385"/>
      <c r="T2385"/>
      <c r="U2385"/>
      <c r="V2385"/>
      <c r="W2385"/>
      <c r="X2385"/>
      <c r="Y2385"/>
      <c r="Z2385"/>
      <c r="AA2385"/>
      <c r="AB2385"/>
      <c r="AC2385"/>
      <c r="AD2385"/>
      <c r="AE2385"/>
      <c r="AF2385"/>
      <c r="AG2385"/>
      <c r="AH2385"/>
      <c r="AI2385"/>
      <c r="AJ2385"/>
      <c r="AK2385"/>
      <c r="AL2385"/>
      <c r="AM2385"/>
      <c r="AN2385"/>
      <c r="AO2385"/>
      <c r="AP2385"/>
      <c r="AQ2385"/>
      <c r="AR2385"/>
      <c r="AS2385"/>
      <c r="AT2385"/>
      <c r="AU2385"/>
      <c r="AV2385"/>
      <c r="AW2385"/>
      <c r="AX2385"/>
      <c r="AY2385"/>
      <c r="AZ2385"/>
      <c r="BA2385"/>
      <c r="BB2385"/>
      <c r="BC2385"/>
      <c r="BD2385"/>
      <c r="BE2385"/>
      <c r="BF2385"/>
      <c r="BG2385"/>
      <c r="BH2385"/>
      <c r="BI2385"/>
      <c r="BJ2385"/>
      <c r="BK2385"/>
      <c r="BL2385"/>
      <c r="BM2385"/>
      <c r="BN2385"/>
      <c r="BO2385"/>
      <c r="BP2385"/>
      <c r="BQ2385"/>
      <c r="BR2385"/>
      <c r="BS2385"/>
      <c r="BT2385"/>
      <c r="BU2385"/>
      <c r="BV2385"/>
      <c r="BW2385"/>
      <c r="BX2385"/>
      <c r="BY2385"/>
      <c r="BZ2385"/>
      <c r="CA2385"/>
      <c r="CB2385"/>
      <c r="CC2385"/>
      <c r="CD2385"/>
      <c r="CE2385"/>
      <c r="CF2385"/>
      <c r="CG2385"/>
      <c r="CH2385"/>
      <c r="CI2385"/>
      <c r="CJ2385"/>
      <c r="CK2385"/>
      <c r="CL2385"/>
    </row>
    <row r="2386" spans="2:90" x14ac:dyDescent="0.4">
      <c r="B2386"/>
      <c r="I2386"/>
      <c r="J2386"/>
      <c r="R2386"/>
      <c r="S2386"/>
      <c r="T2386"/>
      <c r="U2386"/>
      <c r="V2386"/>
      <c r="W2386"/>
      <c r="X2386"/>
      <c r="Y2386"/>
      <c r="Z2386"/>
      <c r="AA2386"/>
      <c r="AB2386"/>
      <c r="AC2386"/>
      <c r="AD2386"/>
      <c r="AE2386"/>
      <c r="AF2386"/>
      <c r="AG2386"/>
      <c r="AH2386"/>
      <c r="AI2386"/>
      <c r="AJ2386"/>
      <c r="AK2386"/>
      <c r="AL2386"/>
      <c r="AM2386"/>
      <c r="AN2386"/>
      <c r="AO2386"/>
      <c r="AP2386"/>
      <c r="AQ2386"/>
      <c r="AR2386"/>
      <c r="AS2386"/>
      <c r="AT2386"/>
      <c r="AU2386"/>
      <c r="AV2386"/>
      <c r="AW2386"/>
      <c r="AX2386"/>
      <c r="AY2386"/>
      <c r="AZ2386"/>
      <c r="BA2386"/>
      <c r="BB2386"/>
      <c r="BC2386"/>
      <c r="BD2386"/>
      <c r="BE2386"/>
      <c r="BF2386"/>
      <c r="BG2386"/>
      <c r="BH2386"/>
      <c r="BI2386"/>
      <c r="BJ2386"/>
      <c r="BK2386"/>
      <c r="BL2386"/>
      <c r="BM2386"/>
      <c r="BN2386"/>
      <c r="BO2386"/>
      <c r="BP2386"/>
      <c r="BQ2386"/>
      <c r="BR2386"/>
      <c r="BS2386"/>
      <c r="BT2386"/>
      <c r="BU2386"/>
      <c r="BV2386"/>
      <c r="BW2386"/>
      <c r="BX2386"/>
      <c r="BY2386"/>
      <c r="BZ2386"/>
      <c r="CA2386"/>
      <c r="CB2386"/>
      <c r="CC2386"/>
      <c r="CD2386"/>
      <c r="CE2386"/>
      <c r="CF2386"/>
      <c r="CG2386"/>
      <c r="CH2386"/>
      <c r="CI2386"/>
      <c r="CJ2386"/>
      <c r="CK2386"/>
      <c r="CL2386"/>
    </row>
    <row r="2387" spans="2:90" x14ac:dyDescent="0.4">
      <c r="B2387"/>
      <c r="I2387"/>
      <c r="J2387"/>
      <c r="R2387"/>
      <c r="S2387"/>
      <c r="T2387"/>
      <c r="U2387"/>
      <c r="V2387"/>
      <c r="W2387"/>
      <c r="X2387"/>
      <c r="Y2387"/>
      <c r="Z2387"/>
      <c r="AA2387"/>
      <c r="AB2387"/>
      <c r="AC2387"/>
      <c r="AD2387"/>
      <c r="AE2387"/>
      <c r="AF2387"/>
      <c r="AG2387"/>
      <c r="AH2387"/>
      <c r="AI2387"/>
      <c r="AJ2387"/>
      <c r="AK2387"/>
      <c r="AL2387"/>
      <c r="AM2387"/>
      <c r="AN2387"/>
      <c r="AO2387"/>
      <c r="AP2387"/>
      <c r="AQ2387"/>
      <c r="AR2387"/>
      <c r="AS2387"/>
      <c r="AT2387"/>
      <c r="AU2387"/>
      <c r="AV2387"/>
      <c r="AW2387"/>
      <c r="AX2387"/>
      <c r="AY2387"/>
      <c r="AZ2387"/>
      <c r="BA2387"/>
      <c r="BB2387"/>
      <c r="BC2387"/>
      <c r="BD2387"/>
      <c r="BE2387"/>
      <c r="BF2387"/>
      <c r="BG2387"/>
      <c r="BH2387"/>
      <c r="BI2387"/>
      <c r="BJ2387"/>
      <c r="BK2387"/>
      <c r="BL2387"/>
      <c r="BM2387"/>
      <c r="BN2387"/>
      <c r="BO2387"/>
      <c r="BP2387"/>
      <c r="BQ2387"/>
      <c r="BR2387"/>
      <c r="BS2387"/>
      <c r="BT2387"/>
      <c r="BU2387"/>
      <c r="BV2387"/>
      <c r="BW2387"/>
      <c r="BX2387"/>
      <c r="BY2387"/>
      <c r="BZ2387"/>
      <c r="CA2387"/>
      <c r="CB2387"/>
      <c r="CC2387"/>
      <c r="CD2387"/>
      <c r="CE2387"/>
      <c r="CF2387"/>
      <c r="CG2387"/>
      <c r="CH2387"/>
      <c r="CI2387"/>
      <c r="CJ2387"/>
      <c r="CK2387"/>
      <c r="CL2387"/>
    </row>
    <row r="2388" spans="2:90" x14ac:dyDescent="0.4">
      <c r="B2388"/>
      <c r="I2388"/>
      <c r="J2388"/>
      <c r="R2388"/>
      <c r="S2388"/>
      <c r="T2388"/>
      <c r="U2388"/>
      <c r="V2388"/>
      <c r="W2388"/>
      <c r="X2388"/>
      <c r="Y2388"/>
      <c r="Z2388"/>
      <c r="AA2388"/>
      <c r="AB2388"/>
      <c r="AC2388"/>
      <c r="AD2388"/>
      <c r="AE2388"/>
      <c r="AF2388"/>
      <c r="AG2388"/>
      <c r="AH2388"/>
      <c r="AI2388"/>
      <c r="AJ2388"/>
      <c r="AK2388"/>
      <c r="AL2388"/>
      <c r="AM2388"/>
      <c r="AN2388"/>
      <c r="AO2388"/>
      <c r="AP2388"/>
      <c r="AQ2388"/>
      <c r="AR2388"/>
      <c r="AS2388"/>
      <c r="AT2388"/>
      <c r="AU2388"/>
      <c r="AV2388"/>
      <c r="AW2388"/>
      <c r="AX2388"/>
      <c r="AY2388"/>
      <c r="AZ2388"/>
      <c r="BA2388"/>
      <c r="BB2388"/>
      <c r="BC2388"/>
      <c r="BD2388"/>
      <c r="BE2388"/>
      <c r="BF2388"/>
      <c r="BG2388"/>
      <c r="BH2388"/>
      <c r="BI2388"/>
      <c r="BJ2388"/>
      <c r="BK2388"/>
      <c r="BL2388"/>
      <c r="BM2388"/>
      <c r="BN2388"/>
      <c r="BO2388"/>
      <c r="BP2388"/>
      <c r="BQ2388"/>
      <c r="BR2388"/>
      <c r="BS2388"/>
      <c r="BT2388"/>
      <c r="BU2388"/>
      <c r="BV2388"/>
      <c r="BW2388"/>
      <c r="BX2388"/>
      <c r="BY2388"/>
      <c r="BZ2388"/>
      <c r="CA2388"/>
      <c r="CB2388"/>
      <c r="CC2388"/>
      <c r="CD2388"/>
      <c r="CE2388"/>
      <c r="CF2388"/>
      <c r="CG2388"/>
      <c r="CH2388"/>
      <c r="CI2388"/>
      <c r="CJ2388"/>
      <c r="CK2388"/>
      <c r="CL2388"/>
    </row>
    <row r="2389" spans="2:90" x14ac:dyDescent="0.4">
      <c r="B2389"/>
      <c r="I2389"/>
      <c r="J2389"/>
      <c r="R2389"/>
      <c r="S2389"/>
      <c r="T2389"/>
      <c r="U2389"/>
      <c r="V2389"/>
      <c r="W2389"/>
      <c r="X2389"/>
      <c r="Y2389"/>
      <c r="Z2389"/>
      <c r="AA2389"/>
      <c r="AB2389"/>
      <c r="AC2389"/>
      <c r="AD2389"/>
      <c r="AE2389"/>
      <c r="AF2389"/>
      <c r="AG2389"/>
      <c r="AH2389"/>
      <c r="AI2389"/>
      <c r="AJ2389"/>
      <c r="AK2389"/>
      <c r="AL2389"/>
      <c r="AM2389"/>
      <c r="AN2389"/>
      <c r="AO2389"/>
      <c r="AP2389"/>
      <c r="AQ2389"/>
      <c r="AR2389"/>
      <c r="AS2389"/>
      <c r="AT2389"/>
      <c r="AU2389"/>
      <c r="AV2389"/>
      <c r="AW2389"/>
      <c r="AX2389"/>
      <c r="AY2389"/>
      <c r="AZ2389"/>
      <c r="BA2389"/>
      <c r="BB2389"/>
      <c r="BC2389"/>
      <c r="BD2389"/>
      <c r="BE2389"/>
      <c r="BF2389"/>
      <c r="BG2389"/>
      <c r="BH2389"/>
      <c r="BI2389"/>
      <c r="BJ2389"/>
      <c r="BK2389"/>
      <c r="BL2389"/>
      <c r="BM2389"/>
      <c r="BN2389"/>
      <c r="BO2389"/>
      <c r="BP2389"/>
      <c r="BQ2389"/>
      <c r="BR2389"/>
      <c r="BS2389"/>
      <c r="BT2389"/>
      <c r="BU2389"/>
      <c r="BV2389"/>
      <c r="BW2389"/>
      <c r="BX2389"/>
      <c r="BY2389"/>
      <c r="BZ2389"/>
      <c r="CA2389"/>
      <c r="CB2389"/>
      <c r="CC2389"/>
      <c r="CD2389"/>
      <c r="CE2389"/>
      <c r="CF2389"/>
      <c r="CG2389"/>
      <c r="CH2389"/>
      <c r="CI2389"/>
      <c r="CJ2389"/>
      <c r="CK2389"/>
      <c r="CL2389"/>
    </row>
    <row r="2390" spans="2:90" x14ac:dyDescent="0.4">
      <c r="B2390"/>
      <c r="I2390"/>
      <c r="J2390"/>
      <c r="R2390"/>
      <c r="S2390"/>
      <c r="T2390"/>
      <c r="U2390"/>
      <c r="V2390"/>
      <c r="W2390"/>
      <c r="X2390"/>
      <c r="Y2390"/>
      <c r="Z2390"/>
      <c r="AA2390"/>
      <c r="AB2390"/>
      <c r="AC2390"/>
      <c r="AD2390"/>
      <c r="AE2390"/>
      <c r="AF2390"/>
      <c r="AG2390"/>
      <c r="AH2390"/>
      <c r="AI2390"/>
      <c r="AJ2390"/>
      <c r="AK2390"/>
      <c r="AL2390"/>
      <c r="AM2390"/>
      <c r="AN2390"/>
      <c r="AO2390"/>
      <c r="AP2390"/>
      <c r="AQ2390"/>
      <c r="AR2390"/>
      <c r="AS2390"/>
      <c r="AT2390"/>
      <c r="AU2390"/>
      <c r="AV2390"/>
      <c r="AW2390"/>
      <c r="AX2390"/>
      <c r="AY2390"/>
      <c r="AZ2390"/>
      <c r="BA2390"/>
      <c r="BB2390"/>
      <c r="BC2390"/>
      <c r="BD2390"/>
      <c r="BE2390"/>
      <c r="BF2390"/>
      <c r="BG2390"/>
      <c r="BH2390"/>
      <c r="BI2390"/>
      <c r="BJ2390"/>
      <c r="BK2390"/>
      <c r="BL2390"/>
      <c r="BM2390"/>
      <c r="BN2390"/>
      <c r="BO2390"/>
      <c r="BP2390"/>
      <c r="BQ2390"/>
      <c r="BR2390"/>
      <c r="BS2390"/>
      <c r="BT2390"/>
      <c r="BU2390"/>
      <c r="BV2390"/>
      <c r="BW2390"/>
      <c r="BX2390"/>
      <c r="BY2390"/>
      <c r="BZ2390"/>
      <c r="CA2390"/>
      <c r="CB2390"/>
      <c r="CC2390"/>
      <c r="CD2390"/>
      <c r="CE2390"/>
      <c r="CF2390"/>
      <c r="CG2390"/>
      <c r="CH2390"/>
      <c r="CI2390"/>
      <c r="CJ2390"/>
      <c r="CK2390"/>
      <c r="CL2390"/>
    </row>
    <row r="2391" spans="2:90" x14ac:dyDescent="0.4">
      <c r="B2391"/>
      <c r="I2391"/>
      <c r="J2391"/>
      <c r="R2391"/>
      <c r="S2391"/>
      <c r="T2391"/>
      <c r="U2391"/>
      <c r="V2391"/>
      <c r="W2391"/>
      <c r="X2391"/>
      <c r="Y2391"/>
      <c r="Z2391"/>
      <c r="AA2391"/>
      <c r="AB2391"/>
      <c r="AC2391"/>
      <c r="AD2391"/>
      <c r="AE2391"/>
      <c r="AF2391"/>
      <c r="AG2391"/>
      <c r="AH2391"/>
      <c r="AI2391"/>
      <c r="AJ2391"/>
      <c r="AK2391"/>
      <c r="AL2391"/>
      <c r="AM2391"/>
      <c r="AN2391"/>
      <c r="AO2391"/>
      <c r="AP2391"/>
      <c r="AQ2391"/>
      <c r="AR2391"/>
      <c r="AS2391"/>
      <c r="AT2391"/>
      <c r="AU2391"/>
      <c r="AV2391"/>
      <c r="AW2391"/>
      <c r="AX2391"/>
      <c r="AY2391"/>
      <c r="AZ2391"/>
      <c r="BA2391"/>
      <c r="BB2391"/>
      <c r="BC2391"/>
      <c r="BD2391"/>
      <c r="BE2391"/>
      <c r="BF2391"/>
      <c r="BG2391"/>
      <c r="BH2391"/>
      <c r="BI2391"/>
      <c r="BJ2391"/>
      <c r="BK2391"/>
      <c r="BL2391"/>
      <c r="BM2391"/>
      <c r="BN2391"/>
      <c r="BO2391"/>
      <c r="BP2391"/>
      <c r="BQ2391"/>
      <c r="BR2391"/>
      <c r="BS2391"/>
      <c r="BT2391"/>
      <c r="BU2391"/>
      <c r="BV2391"/>
      <c r="BW2391"/>
      <c r="BX2391"/>
      <c r="BY2391"/>
      <c r="BZ2391"/>
      <c r="CA2391"/>
      <c r="CB2391"/>
      <c r="CC2391"/>
      <c r="CD2391"/>
      <c r="CE2391"/>
      <c r="CF2391"/>
      <c r="CG2391"/>
      <c r="CH2391"/>
      <c r="CI2391"/>
      <c r="CJ2391"/>
      <c r="CK2391"/>
      <c r="CL2391"/>
    </row>
    <row r="2392" spans="2:90" x14ac:dyDescent="0.4">
      <c r="B2392"/>
      <c r="I2392"/>
      <c r="J2392"/>
      <c r="R2392"/>
      <c r="S2392"/>
      <c r="T2392"/>
      <c r="U2392"/>
      <c r="V2392"/>
      <c r="W2392"/>
      <c r="X2392"/>
      <c r="Y2392"/>
      <c r="Z2392"/>
      <c r="AA2392"/>
      <c r="AB2392"/>
      <c r="AC2392"/>
      <c r="AD2392"/>
      <c r="AE2392"/>
      <c r="AF2392"/>
      <c r="AG2392"/>
      <c r="AH2392"/>
      <c r="AI2392"/>
      <c r="AJ2392"/>
      <c r="AK2392"/>
      <c r="AL2392"/>
      <c r="AM2392"/>
      <c r="AN2392"/>
      <c r="AO2392"/>
      <c r="AP2392"/>
      <c r="AQ2392"/>
      <c r="AR2392"/>
      <c r="AS2392"/>
      <c r="AT2392"/>
      <c r="AU2392"/>
      <c r="AV2392"/>
      <c r="AW2392"/>
      <c r="AX2392"/>
      <c r="AY2392"/>
      <c r="AZ2392"/>
      <c r="BA2392"/>
      <c r="BB2392"/>
      <c r="BC2392"/>
      <c r="BD2392"/>
      <c r="BE2392"/>
      <c r="BF2392"/>
      <c r="BG2392"/>
      <c r="BH2392"/>
      <c r="BI2392"/>
      <c r="BJ2392"/>
      <c r="BK2392"/>
      <c r="BL2392"/>
      <c r="BM2392"/>
      <c r="BN2392"/>
      <c r="BO2392"/>
      <c r="BP2392"/>
      <c r="BQ2392"/>
      <c r="BR2392"/>
      <c r="BS2392"/>
      <c r="BT2392"/>
      <c r="BU2392"/>
      <c r="BV2392"/>
      <c r="BW2392"/>
      <c r="BX2392"/>
      <c r="BY2392"/>
      <c r="BZ2392"/>
      <c r="CA2392"/>
      <c r="CB2392"/>
      <c r="CC2392"/>
      <c r="CD2392"/>
      <c r="CE2392"/>
      <c r="CF2392"/>
      <c r="CG2392"/>
      <c r="CH2392"/>
      <c r="CI2392"/>
      <c r="CJ2392"/>
      <c r="CK2392"/>
      <c r="CL2392"/>
    </row>
    <row r="2393" spans="2:90" x14ac:dyDescent="0.4">
      <c r="B2393"/>
      <c r="I2393"/>
      <c r="J2393"/>
      <c r="R2393"/>
      <c r="S2393"/>
      <c r="T2393"/>
      <c r="U2393"/>
      <c r="V2393"/>
      <c r="W2393"/>
      <c r="X2393"/>
      <c r="Y2393"/>
      <c r="Z2393"/>
      <c r="AA2393"/>
      <c r="AB2393"/>
      <c r="AC2393"/>
      <c r="AD2393"/>
      <c r="AE2393"/>
      <c r="AF2393"/>
      <c r="AG2393"/>
      <c r="AH2393"/>
      <c r="AI2393"/>
      <c r="AJ2393"/>
      <c r="AK2393"/>
      <c r="AL2393"/>
      <c r="AM2393"/>
      <c r="AN2393"/>
      <c r="AO2393"/>
      <c r="AP2393"/>
      <c r="AQ2393"/>
      <c r="AR2393"/>
      <c r="AS2393"/>
      <c r="AT2393"/>
      <c r="AU2393"/>
      <c r="AV2393"/>
      <c r="AW2393"/>
      <c r="AX2393"/>
      <c r="AY2393"/>
      <c r="AZ2393"/>
      <c r="BA2393"/>
      <c r="BB2393"/>
      <c r="BC2393"/>
      <c r="BD2393"/>
      <c r="BE2393"/>
      <c r="BF2393"/>
      <c r="BG2393"/>
      <c r="BH2393"/>
      <c r="BI2393"/>
      <c r="BJ2393"/>
      <c r="BK2393"/>
      <c r="BL2393"/>
      <c r="BM2393"/>
      <c r="BN2393"/>
      <c r="BO2393"/>
      <c r="BP2393"/>
      <c r="BQ2393"/>
      <c r="BR2393"/>
      <c r="BS2393"/>
      <c r="BT2393"/>
      <c r="BU2393"/>
      <c r="BV2393"/>
      <c r="BW2393"/>
      <c r="BX2393"/>
      <c r="BY2393"/>
      <c r="BZ2393"/>
      <c r="CA2393"/>
      <c r="CB2393"/>
      <c r="CC2393"/>
      <c r="CD2393"/>
      <c r="CE2393"/>
      <c r="CF2393"/>
      <c r="CG2393"/>
      <c r="CH2393"/>
      <c r="CI2393"/>
      <c r="CJ2393"/>
      <c r="CK2393"/>
      <c r="CL2393"/>
    </row>
    <row r="2394" spans="2:90" x14ac:dyDescent="0.4">
      <c r="B2394"/>
      <c r="I2394"/>
      <c r="J2394"/>
      <c r="R2394"/>
      <c r="S2394"/>
      <c r="T2394"/>
      <c r="U2394"/>
      <c r="V2394"/>
      <c r="W2394"/>
      <c r="X2394"/>
      <c r="Y2394"/>
      <c r="Z2394"/>
      <c r="AA2394"/>
      <c r="AB2394"/>
      <c r="AC2394"/>
      <c r="AD2394"/>
      <c r="AE2394"/>
      <c r="AF2394"/>
      <c r="AG2394"/>
      <c r="AH2394"/>
      <c r="AI2394"/>
      <c r="AJ2394"/>
      <c r="AK2394"/>
      <c r="AL2394"/>
      <c r="AM2394"/>
      <c r="AN2394"/>
      <c r="AO2394"/>
      <c r="AP2394"/>
      <c r="AQ2394"/>
      <c r="AR2394"/>
      <c r="AS2394"/>
      <c r="AT2394"/>
      <c r="AU2394"/>
      <c r="AV2394"/>
      <c r="AW2394"/>
      <c r="AX2394"/>
      <c r="AY2394"/>
      <c r="AZ2394"/>
      <c r="BA2394"/>
      <c r="BB2394"/>
      <c r="BC2394"/>
      <c r="BD2394"/>
      <c r="BE2394"/>
      <c r="BF2394"/>
      <c r="BG2394"/>
      <c r="BH2394"/>
      <c r="BI2394"/>
      <c r="BJ2394"/>
      <c r="BK2394"/>
      <c r="BL2394"/>
      <c r="BM2394"/>
      <c r="BN2394"/>
      <c r="BO2394"/>
      <c r="BP2394"/>
      <c r="BQ2394"/>
      <c r="BR2394"/>
      <c r="BS2394"/>
      <c r="BT2394"/>
      <c r="BU2394"/>
      <c r="BV2394"/>
      <c r="BW2394"/>
      <c r="BX2394"/>
      <c r="BY2394"/>
      <c r="BZ2394"/>
      <c r="CA2394"/>
      <c r="CB2394"/>
      <c r="CC2394"/>
      <c r="CD2394"/>
      <c r="CE2394"/>
      <c r="CF2394"/>
      <c r="CG2394"/>
      <c r="CH2394"/>
      <c r="CI2394"/>
      <c r="CJ2394"/>
      <c r="CK2394"/>
      <c r="CL2394"/>
    </row>
    <row r="2395" spans="2:90" x14ac:dyDescent="0.4">
      <c r="B2395"/>
      <c r="I2395"/>
      <c r="J2395"/>
      <c r="R2395"/>
      <c r="S2395"/>
      <c r="T2395"/>
      <c r="U2395"/>
      <c r="V2395"/>
      <c r="W2395"/>
      <c r="X2395"/>
      <c r="Y2395"/>
      <c r="Z2395"/>
      <c r="AA2395"/>
      <c r="AB2395"/>
      <c r="AC2395"/>
      <c r="AD2395"/>
      <c r="AE2395"/>
      <c r="AF2395"/>
      <c r="AG2395"/>
      <c r="AH2395"/>
      <c r="AI2395"/>
      <c r="AJ2395"/>
      <c r="AK2395"/>
      <c r="AL2395"/>
      <c r="AM2395"/>
      <c r="AN2395"/>
      <c r="AO2395"/>
      <c r="AP2395"/>
      <c r="AQ2395"/>
      <c r="AR2395"/>
      <c r="AS2395"/>
      <c r="AT2395"/>
      <c r="AU2395"/>
      <c r="AV2395"/>
      <c r="AW2395"/>
      <c r="AX2395"/>
      <c r="AY2395"/>
      <c r="AZ2395"/>
      <c r="BA2395"/>
      <c r="BB2395"/>
      <c r="BC2395"/>
      <c r="BD2395"/>
      <c r="BE2395"/>
      <c r="BF2395"/>
      <c r="BG2395"/>
      <c r="BH2395"/>
      <c r="BI2395"/>
      <c r="BJ2395"/>
      <c r="BK2395"/>
      <c r="BL2395"/>
      <c r="BM2395"/>
      <c r="BN2395"/>
      <c r="BO2395"/>
      <c r="BP2395"/>
      <c r="BQ2395"/>
      <c r="BR2395"/>
      <c r="BS2395"/>
      <c r="BT2395"/>
      <c r="BU2395"/>
      <c r="BV2395"/>
      <c r="BW2395"/>
      <c r="BX2395"/>
      <c r="BY2395"/>
      <c r="BZ2395"/>
      <c r="CA2395"/>
      <c r="CB2395"/>
      <c r="CC2395"/>
      <c r="CD2395"/>
      <c r="CE2395"/>
      <c r="CF2395"/>
      <c r="CG2395"/>
      <c r="CH2395"/>
      <c r="CI2395"/>
      <c r="CJ2395"/>
      <c r="CK2395"/>
      <c r="CL2395"/>
    </row>
    <row r="2396" spans="2:90" x14ac:dyDescent="0.4">
      <c r="B2396"/>
      <c r="I2396"/>
      <c r="J2396"/>
      <c r="R2396"/>
      <c r="S2396"/>
      <c r="T2396"/>
      <c r="U2396"/>
      <c r="V2396"/>
      <c r="W2396"/>
      <c r="X2396"/>
      <c r="Y2396"/>
      <c r="Z2396"/>
      <c r="AA2396"/>
      <c r="AB2396"/>
      <c r="AC2396"/>
      <c r="AD2396"/>
      <c r="AE2396"/>
      <c r="AF2396"/>
      <c r="AG2396"/>
      <c r="AH2396"/>
      <c r="AI2396"/>
      <c r="AJ2396"/>
      <c r="AK2396"/>
      <c r="AL2396"/>
      <c r="AM2396"/>
      <c r="AN2396"/>
      <c r="AO2396"/>
      <c r="AP2396"/>
      <c r="AQ2396"/>
      <c r="AR2396"/>
      <c r="AS2396"/>
      <c r="AT2396"/>
      <c r="AU2396"/>
      <c r="AV2396"/>
      <c r="AW2396"/>
      <c r="AX2396"/>
      <c r="AY2396"/>
      <c r="AZ2396"/>
      <c r="BA2396"/>
      <c r="BB2396"/>
      <c r="BC2396"/>
      <c r="BD2396"/>
      <c r="BE2396"/>
      <c r="BF2396"/>
      <c r="BG2396"/>
      <c r="BH2396"/>
      <c r="BI2396"/>
      <c r="BJ2396"/>
      <c r="BK2396"/>
      <c r="BL2396"/>
      <c r="BM2396"/>
      <c r="BN2396"/>
      <c r="BO2396"/>
      <c r="BP2396"/>
      <c r="BQ2396"/>
      <c r="BR2396"/>
      <c r="BS2396"/>
      <c r="BT2396"/>
      <c r="BU2396"/>
      <c r="BV2396"/>
      <c r="BW2396"/>
      <c r="BX2396"/>
      <c r="BY2396"/>
      <c r="BZ2396"/>
      <c r="CA2396"/>
      <c r="CB2396"/>
      <c r="CC2396"/>
      <c r="CD2396"/>
      <c r="CE2396"/>
      <c r="CF2396"/>
      <c r="CG2396"/>
      <c r="CH2396"/>
      <c r="CI2396"/>
      <c r="CJ2396"/>
      <c r="CK2396"/>
      <c r="CL2396"/>
    </row>
    <row r="2397" spans="2:90" x14ac:dyDescent="0.4">
      <c r="B2397"/>
      <c r="I2397"/>
      <c r="J2397"/>
      <c r="R2397"/>
      <c r="S2397"/>
      <c r="T2397"/>
      <c r="U2397"/>
      <c r="V2397"/>
      <c r="W2397"/>
      <c r="X2397"/>
      <c r="Y2397"/>
      <c r="Z2397"/>
      <c r="AA2397"/>
      <c r="AB2397"/>
      <c r="AC2397"/>
      <c r="AD2397"/>
      <c r="AE2397"/>
      <c r="AF2397"/>
      <c r="AG2397"/>
      <c r="AH2397"/>
      <c r="AI2397"/>
      <c r="AJ2397"/>
      <c r="AK2397"/>
      <c r="AL2397"/>
      <c r="AM2397"/>
      <c r="AN2397"/>
      <c r="AO2397"/>
      <c r="AP2397"/>
      <c r="AQ2397"/>
      <c r="AR2397"/>
      <c r="AS2397"/>
      <c r="AT2397"/>
      <c r="AU2397"/>
      <c r="AV2397"/>
      <c r="AW2397"/>
      <c r="AX2397"/>
      <c r="AY2397"/>
      <c r="AZ2397"/>
      <c r="BA2397"/>
      <c r="BB2397"/>
      <c r="BC2397"/>
      <c r="BD2397"/>
      <c r="BE2397"/>
      <c r="BF2397"/>
      <c r="BG2397"/>
      <c r="BH2397"/>
      <c r="BI2397"/>
      <c r="BJ2397"/>
      <c r="BK2397"/>
      <c r="BL2397"/>
      <c r="BM2397"/>
      <c r="BN2397"/>
      <c r="BO2397"/>
      <c r="BP2397"/>
      <c r="BQ2397"/>
      <c r="BR2397"/>
      <c r="BS2397"/>
      <c r="BT2397"/>
      <c r="BU2397"/>
      <c r="BV2397"/>
      <c r="BW2397"/>
      <c r="BX2397"/>
      <c r="BY2397"/>
      <c r="BZ2397"/>
      <c r="CA2397"/>
      <c r="CB2397"/>
      <c r="CC2397"/>
      <c r="CD2397"/>
      <c r="CE2397"/>
      <c r="CF2397"/>
      <c r="CG2397"/>
      <c r="CH2397"/>
      <c r="CI2397"/>
      <c r="CJ2397"/>
      <c r="CK2397"/>
      <c r="CL2397"/>
    </row>
    <row r="2398" spans="2:90" x14ac:dyDescent="0.4">
      <c r="B2398"/>
      <c r="I2398"/>
      <c r="J2398"/>
      <c r="R2398"/>
      <c r="S2398"/>
      <c r="T2398"/>
      <c r="U2398"/>
      <c r="V2398"/>
      <c r="W2398"/>
      <c r="X2398"/>
      <c r="Y2398"/>
      <c r="Z2398"/>
      <c r="AA2398"/>
      <c r="AB2398"/>
      <c r="AC2398"/>
      <c r="AD2398"/>
      <c r="AE2398"/>
      <c r="AF2398"/>
      <c r="AG2398"/>
      <c r="AH2398"/>
      <c r="AI2398"/>
      <c r="AJ2398"/>
      <c r="AK2398"/>
      <c r="AL2398"/>
      <c r="AM2398"/>
      <c r="AN2398"/>
      <c r="AO2398"/>
      <c r="AP2398"/>
      <c r="AQ2398"/>
      <c r="AR2398"/>
      <c r="AS2398"/>
      <c r="AT2398"/>
      <c r="AU2398"/>
      <c r="AV2398"/>
      <c r="AW2398"/>
      <c r="AX2398"/>
      <c r="AY2398"/>
      <c r="AZ2398"/>
      <c r="BA2398"/>
      <c r="BB2398"/>
      <c r="BC2398"/>
      <c r="BD2398"/>
      <c r="BE2398"/>
      <c r="BF2398"/>
      <c r="BG2398"/>
      <c r="BH2398"/>
      <c r="BI2398"/>
      <c r="BJ2398"/>
      <c r="BK2398"/>
      <c r="BL2398"/>
      <c r="BM2398"/>
      <c r="BN2398"/>
      <c r="BO2398"/>
      <c r="BP2398"/>
      <c r="BQ2398"/>
      <c r="BR2398"/>
      <c r="BS2398"/>
      <c r="BT2398"/>
      <c r="BU2398"/>
      <c r="BV2398"/>
      <c r="BW2398"/>
      <c r="BX2398"/>
      <c r="BY2398"/>
      <c r="BZ2398"/>
      <c r="CA2398"/>
      <c r="CB2398"/>
      <c r="CC2398"/>
      <c r="CD2398"/>
      <c r="CE2398"/>
      <c r="CF2398"/>
      <c r="CG2398"/>
      <c r="CH2398"/>
      <c r="CI2398"/>
      <c r="CJ2398"/>
      <c r="CK2398"/>
      <c r="CL2398"/>
    </row>
    <row r="2399" spans="2:90" s="160" customFormat="1" x14ac:dyDescent="0.4">
      <c r="B2399"/>
      <c r="C2399"/>
      <c r="D2399"/>
      <c r="E2399"/>
      <c r="F2399"/>
      <c r="G2399"/>
      <c r="H2399"/>
      <c r="I2399"/>
      <c r="J2399"/>
      <c r="K2399"/>
      <c r="L2399"/>
      <c r="M2399"/>
      <c r="N2399"/>
      <c r="O2399"/>
      <c r="P2399"/>
      <c r="Q2399"/>
      <c r="R2399"/>
      <c r="S2399"/>
      <c r="T2399"/>
      <c r="U2399"/>
      <c r="V2399"/>
      <c r="W2399"/>
      <c r="X2399"/>
      <c r="Y2399"/>
      <c r="Z2399"/>
      <c r="AA2399"/>
      <c r="AB2399"/>
      <c r="AC2399"/>
      <c r="AD2399"/>
      <c r="AE2399"/>
      <c r="AF2399"/>
      <c r="AG2399"/>
      <c r="AH2399"/>
      <c r="AI2399"/>
      <c r="AJ2399"/>
      <c r="AK2399"/>
      <c r="AL2399"/>
      <c r="AM2399"/>
      <c r="AN2399"/>
      <c r="AO2399"/>
      <c r="AP2399"/>
      <c r="AQ2399"/>
      <c r="AR2399"/>
      <c r="AS2399"/>
      <c r="AT2399"/>
      <c r="AU2399"/>
      <c r="AV2399"/>
      <c r="AW2399"/>
      <c r="AX2399"/>
      <c r="AY2399"/>
      <c r="AZ2399"/>
      <c r="BA2399"/>
      <c r="BB2399"/>
      <c r="BC2399"/>
      <c r="BD2399"/>
      <c r="BE2399"/>
      <c r="BF2399"/>
      <c r="BG2399"/>
      <c r="BH2399"/>
      <c r="BI2399"/>
      <c r="BJ2399"/>
      <c r="BK2399"/>
      <c r="BL2399"/>
      <c r="BM2399"/>
      <c r="BN2399"/>
      <c r="BO2399"/>
      <c r="BP2399"/>
      <c r="BQ2399"/>
      <c r="BR2399"/>
      <c r="BS2399"/>
      <c r="BT2399"/>
      <c r="BU2399"/>
      <c r="BV2399"/>
      <c r="BW2399"/>
      <c r="BX2399"/>
      <c r="BY2399"/>
      <c r="BZ2399"/>
      <c r="CA2399"/>
      <c r="CB2399"/>
      <c r="CC2399"/>
      <c r="CD2399"/>
      <c r="CE2399"/>
      <c r="CF2399"/>
      <c r="CG2399"/>
      <c r="CH2399"/>
      <c r="CI2399"/>
      <c r="CJ2399"/>
      <c r="CK2399"/>
      <c r="CL2399"/>
    </row>
    <row r="2400" spans="2:90" x14ac:dyDescent="0.4">
      <c r="B2400"/>
      <c r="I2400"/>
      <c r="J2400"/>
      <c r="R2400"/>
      <c r="S2400"/>
      <c r="T2400"/>
      <c r="U2400"/>
      <c r="V2400"/>
      <c r="W2400"/>
      <c r="X2400"/>
      <c r="Y2400"/>
      <c r="Z2400"/>
      <c r="AA2400"/>
      <c r="AB2400"/>
      <c r="AC2400"/>
      <c r="AD2400"/>
      <c r="AE2400"/>
      <c r="AF2400"/>
      <c r="AG2400"/>
      <c r="AH2400"/>
      <c r="AI2400"/>
      <c r="AJ2400"/>
      <c r="AK2400"/>
      <c r="AL2400"/>
      <c r="AM2400"/>
      <c r="AN2400"/>
      <c r="AO2400"/>
      <c r="AP2400"/>
      <c r="AQ2400"/>
      <c r="AR2400"/>
      <c r="AS2400"/>
      <c r="AT2400"/>
      <c r="AU2400"/>
      <c r="AV2400"/>
      <c r="AW2400"/>
      <c r="AX2400"/>
      <c r="AY2400"/>
      <c r="AZ2400"/>
      <c r="BA2400"/>
      <c r="BB2400"/>
      <c r="BC2400"/>
      <c r="BD2400"/>
      <c r="BE2400"/>
      <c r="BF2400"/>
      <c r="BG2400"/>
      <c r="BH2400"/>
      <c r="BI2400"/>
      <c r="BJ2400"/>
      <c r="BK2400"/>
      <c r="BL2400"/>
      <c r="BM2400"/>
      <c r="BN2400"/>
      <c r="BO2400"/>
      <c r="BP2400"/>
      <c r="BQ2400"/>
      <c r="BR2400"/>
      <c r="BS2400"/>
      <c r="BT2400"/>
      <c r="BU2400"/>
      <c r="BV2400"/>
      <c r="BW2400"/>
      <c r="BX2400"/>
      <c r="BY2400"/>
      <c r="BZ2400"/>
      <c r="CA2400"/>
      <c r="CB2400"/>
      <c r="CC2400"/>
      <c r="CD2400"/>
      <c r="CE2400"/>
      <c r="CF2400"/>
      <c r="CG2400"/>
      <c r="CH2400"/>
      <c r="CI2400"/>
      <c r="CJ2400"/>
      <c r="CK2400"/>
      <c r="CL2400"/>
    </row>
    <row r="2401" customFormat="1" x14ac:dyDescent="0.4"/>
    <row r="2402" customFormat="1" x14ac:dyDescent="0.4"/>
    <row r="2403" customFormat="1" x14ac:dyDescent="0.4"/>
    <row r="2404" customFormat="1" x14ac:dyDescent="0.4"/>
    <row r="2405" customFormat="1" x14ac:dyDescent="0.4"/>
    <row r="2406" customFormat="1" x14ac:dyDescent="0.4"/>
    <row r="2407" customFormat="1" x14ac:dyDescent="0.4"/>
    <row r="2408" customFormat="1" x14ac:dyDescent="0.4"/>
    <row r="2409" customFormat="1" x14ac:dyDescent="0.4"/>
    <row r="2410" customFormat="1" x14ac:dyDescent="0.4"/>
    <row r="2411" customFormat="1" x14ac:dyDescent="0.4"/>
    <row r="2412" customFormat="1" x14ac:dyDescent="0.4"/>
    <row r="2413" customFormat="1" x14ac:dyDescent="0.4"/>
    <row r="2414" customFormat="1" x14ac:dyDescent="0.4"/>
    <row r="2415" customFormat="1" x14ac:dyDescent="0.4"/>
    <row r="2416" customFormat="1" x14ac:dyDescent="0.4"/>
    <row r="2417" customFormat="1" x14ac:dyDescent="0.4"/>
    <row r="2418" customFormat="1" x14ac:dyDescent="0.4"/>
    <row r="2419" customFormat="1" x14ac:dyDescent="0.4"/>
    <row r="2420" customFormat="1" x14ac:dyDescent="0.4"/>
    <row r="2421" customFormat="1" x14ac:dyDescent="0.4"/>
    <row r="2422" customFormat="1" x14ac:dyDescent="0.4"/>
    <row r="2423" customFormat="1" x14ac:dyDescent="0.4"/>
    <row r="2424" customFormat="1" x14ac:dyDescent="0.4"/>
    <row r="2425" customFormat="1" x14ac:dyDescent="0.4"/>
    <row r="2426" customFormat="1" x14ac:dyDescent="0.4"/>
    <row r="2427" customFormat="1" x14ac:dyDescent="0.4"/>
    <row r="2428" customFormat="1" x14ac:dyDescent="0.4"/>
    <row r="2429" customFormat="1" x14ac:dyDescent="0.4"/>
    <row r="2430" customFormat="1" x14ac:dyDescent="0.4"/>
    <row r="2431" customFormat="1" x14ac:dyDescent="0.4"/>
    <row r="2432" customFormat="1" x14ac:dyDescent="0.4"/>
    <row r="2433" customFormat="1" x14ac:dyDescent="0.4"/>
    <row r="2434" customFormat="1" x14ac:dyDescent="0.4"/>
    <row r="2435" customFormat="1" x14ac:dyDescent="0.4"/>
    <row r="2436" customFormat="1" x14ac:dyDescent="0.4"/>
    <row r="2437" customFormat="1" x14ac:dyDescent="0.4"/>
    <row r="2438" customFormat="1" x14ac:dyDescent="0.4"/>
    <row r="2439" customFormat="1" x14ac:dyDescent="0.4"/>
    <row r="2440" customFormat="1" x14ac:dyDescent="0.4"/>
    <row r="2441" customFormat="1" x14ac:dyDescent="0.4"/>
    <row r="2442" customFormat="1" x14ac:dyDescent="0.4"/>
    <row r="2443" customFormat="1" x14ac:dyDescent="0.4"/>
    <row r="2444" customFormat="1" x14ac:dyDescent="0.4"/>
    <row r="2445" customFormat="1" x14ac:dyDescent="0.4"/>
    <row r="2446" customFormat="1" x14ac:dyDescent="0.4"/>
    <row r="2447" customFormat="1" x14ac:dyDescent="0.4"/>
    <row r="2448" customFormat="1" x14ac:dyDescent="0.4"/>
    <row r="2449" customFormat="1" x14ac:dyDescent="0.4"/>
    <row r="2450" customFormat="1" x14ac:dyDescent="0.4"/>
    <row r="2451" customFormat="1" x14ac:dyDescent="0.4"/>
    <row r="2452" customFormat="1" x14ac:dyDescent="0.4"/>
    <row r="2453" customFormat="1" x14ac:dyDescent="0.4"/>
    <row r="2454" customFormat="1" x14ac:dyDescent="0.4"/>
    <row r="2455" customFormat="1" x14ac:dyDescent="0.4"/>
    <row r="2456" customFormat="1" x14ac:dyDescent="0.4"/>
    <row r="2457" customFormat="1" x14ac:dyDescent="0.4"/>
    <row r="2458" customFormat="1" x14ac:dyDescent="0.4"/>
    <row r="2459" customFormat="1" x14ac:dyDescent="0.4"/>
    <row r="2460" customFormat="1" x14ac:dyDescent="0.4"/>
    <row r="2461" customFormat="1" x14ac:dyDescent="0.4"/>
    <row r="2462" customFormat="1" x14ac:dyDescent="0.4"/>
    <row r="2463" customFormat="1" x14ac:dyDescent="0.4"/>
    <row r="2464" customFormat="1" x14ac:dyDescent="0.4"/>
    <row r="2465" customFormat="1" x14ac:dyDescent="0.4"/>
    <row r="2466" customFormat="1" x14ac:dyDescent="0.4"/>
    <row r="2467" customFormat="1" x14ac:dyDescent="0.4"/>
    <row r="2468" customFormat="1" x14ac:dyDescent="0.4"/>
    <row r="2469" customFormat="1" x14ac:dyDescent="0.4"/>
    <row r="2470" customFormat="1" x14ac:dyDescent="0.4"/>
    <row r="2471" customFormat="1" x14ac:dyDescent="0.4"/>
    <row r="2472" customFormat="1" x14ac:dyDescent="0.4"/>
    <row r="2473" customFormat="1" x14ac:dyDescent="0.4"/>
    <row r="2474" customFormat="1" x14ac:dyDescent="0.4"/>
    <row r="2475" customFormat="1" x14ac:dyDescent="0.4"/>
    <row r="2476" customFormat="1" x14ac:dyDescent="0.4"/>
    <row r="2477" customFormat="1" x14ac:dyDescent="0.4"/>
    <row r="2478" customFormat="1" x14ac:dyDescent="0.4"/>
    <row r="2479" customFormat="1" x14ac:dyDescent="0.4"/>
    <row r="2480" customFormat="1" x14ac:dyDescent="0.4"/>
    <row r="2481" customFormat="1" x14ac:dyDescent="0.4"/>
    <row r="2482" customFormat="1" x14ac:dyDescent="0.4"/>
    <row r="2483" customFormat="1" x14ac:dyDescent="0.4"/>
    <row r="2484" customFormat="1" x14ac:dyDescent="0.4"/>
    <row r="2485" customFormat="1" x14ac:dyDescent="0.4"/>
    <row r="2486" customFormat="1" x14ac:dyDescent="0.4"/>
    <row r="2487" customFormat="1" x14ac:dyDescent="0.4"/>
    <row r="2488" customFormat="1" x14ac:dyDescent="0.4"/>
    <row r="2489" customFormat="1" x14ac:dyDescent="0.4"/>
    <row r="2490" customFormat="1" x14ac:dyDescent="0.4"/>
    <row r="2491" customFormat="1" x14ac:dyDescent="0.4"/>
    <row r="2492" customFormat="1" x14ac:dyDescent="0.4"/>
    <row r="2493" customFormat="1" x14ac:dyDescent="0.4"/>
    <row r="2494" customFormat="1" x14ac:dyDescent="0.4"/>
    <row r="2495" customFormat="1" x14ac:dyDescent="0.4"/>
    <row r="2496" customFormat="1" x14ac:dyDescent="0.4"/>
    <row r="2497" customFormat="1" x14ac:dyDescent="0.4"/>
    <row r="2498" customFormat="1" x14ac:dyDescent="0.4"/>
    <row r="2499" customFormat="1" x14ac:dyDescent="0.4"/>
    <row r="2500" customFormat="1" x14ac:dyDescent="0.4"/>
    <row r="2501" customFormat="1" x14ac:dyDescent="0.4"/>
    <row r="2502" customFormat="1" x14ac:dyDescent="0.4"/>
    <row r="2503" customFormat="1" x14ac:dyDescent="0.4"/>
    <row r="2504" customFormat="1" x14ac:dyDescent="0.4"/>
    <row r="2505" customFormat="1" x14ac:dyDescent="0.4"/>
    <row r="2506" customFormat="1" x14ac:dyDescent="0.4"/>
    <row r="2507" customFormat="1" x14ac:dyDescent="0.4"/>
    <row r="2508" customFormat="1" x14ac:dyDescent="0.4"/>
    <row r="2509" customFormat="1" x14ac:dyDescent="0.4"/>
    <row r="2510" customFormat="1" x14ac:dyDescent="0.4"/>
    <row r="2511" customFormat="1" x14ac:dyDescent="0.4"/>
    <row r="2512" customFormat="1" x14ac:dyDescent="0.4"/>
    <row r="2513" customFormat="1" x14ac:dyDescent="0.4"/>
    <row r="2514" customFormat="1" x14ac:dyDescent="0.4"/>
    <row r="2515" customFormat="1" x14ac:dyDescent="0.4"/>
    <row r="2516" customFormat="1" x14ac:dyDescent="0.4"/>
    <row r="2517" customFormat="1" x14ac:dyDescent="0.4"/>
    <row r="2518" customFormat="1" x14ac:dyDescent="0.4"/>
    <row r="2519" customFormat="1" x14ac:dyDescent="0.4"/>
    <row r="2520" customFormat="1" x14ac:dyDescent="0.4"/>
    <row r="2521" customFormat="1" x14ac:dyDescent="0.4"/>
    <row r="2522" customFormat="1" x14ac:dyDescent="0.4"/>
    <row r="2523" customFormat="1" x14ac:dyDescent="0.4"/>
    <row r="2524" customFormat="1" x14ac:dyDescent="0.4"/>
    <row r="2525" customFormat="1" x14ac:dyDescent="0.4"/>
    <row r="2526" customFormat="1" x14ac:dyDescent="0.4"/>
    <row r="2527" customFormat="1" x14ac:dyDescent="0.4"/>
    <row r="2528" customFormat="1" x14ac:dyDescent="0.4"/>
    <row r="2529" customFormat="1" x14ac:dyDescent="0.4"/>
    <row r="2530" customFormat="1" x14ac:dyDescent="0.4"/>
    <row r="2531" customFormat="1" x14ac:dyDescent="0.4"/>
    <row r="2532" customFormat="1" x14ac:dyDescent="0.4"/>
    <row r="2533" customFormat="1" x14ac:dyDescent="0.4"/>
    <row r="2534" customFormat="1" x14ac:dyDescent="0.4"/>
    <row r="2535" customFormat="1" x14ac:dyDescent="0.4"/>
    <row r="2536" customFormat="1" x14ac:dyDescent="0.4"/>
    <row r="2537" customFormat="1" x14ac:dyDescent="0.4"/>
    <row r="2538" customFormat="1" x14ac:dyDescent="0.4"/>
    <row r="2539" customFormat="1" x14ac:dyDescent="0.4"/>
    <row r="2540" customFormat="1" x14ac:dyDescent="0.4"/>
    <row r="2541" customFormat="1" x14ac:dyDescent="0.4"/>
    <row r="2542" customFormat="1" x14ac:dyDescent="0.4"/>
    <row r="2543" customFormat="1" x14ac:dyDescent="0.4"/>
    <row r="2544" customFormat="1" x14ac:dyDescent="0.4"/>
    <row r="2545" customFormat="1" x14ac:dyDescent="0.4"/>
    <row r="2546" customFormat="1" x14ac:dyDescent="0.4"/>
    <row r="2547" customFormat="1" x14ac:dyDescent="0.4"/>
    <row r="2548" customFormat="1" x14ac:dyDescent="0.4"/>
    <row r="2549" customFormat="1" x14ac:dyDescent="0.4"/>
    <row r="2550" customFormat="1" x14ac:dyDescent="0.4"/>
    <row r="2551" customFormat="1" x14ac:dyDescent="0.4"/>
    <row r="2552" customFormat="1" x14ac:dyDescent="0.4"/>
    <row r="2553" customFormat="1" x14ac:dyDescent="0.4"/>
    <row r="2554" customFormat="1" x14ac:dyDescent="0.4"/>
    <row r="2555" customFormat="1" x14ac:dyDescent="0.4"/>
    <row r="2556" customFormat="1" x14ac:dyDescent="0.4"/>
    <row r="2557" customFormat="1" x14ac:dyDescent="0.4"/>
    <row r="2558" customFormat="1" x14ac:dyDescent="0.4"/>
    <row r="2559" customFormat="1" x14ac:dyDescent="0.4"/>
    <row r="2560" customFormat="1" x14ac:dyDescent="0.4"/>
    <row r="2561" customFormat="1" x14ac:dyDescent="0.4"/>
    <row r="2562" customFormat="1" x14ac:dyDescent="0.4"/>
    <row r="2563" customFormat="1" x14ac:dyDescent="0.4"/>
    <row r="2564" customFormat="1" x14ac:dyDescent="0.4"/>
    <row r="2565" customFormat="1" x14ac:dyDescent="0.4"/>
    <row r="2566" customFormat="1" x14ac:dyDescent="0.4"/>
    <row r="2567" customFormat="1" x14ac:dyDescent="0.4"/>
    <row r="2568" customFormat="1" x14ac:dyDescent="0.4"/>
    <row r="2569" customFormat="1" x14ac:dyDescent="0.4"/>
    <row r="2570" customFormat="1" x14ac:dyDescent="0.4"/>
    <row r="2571" customFormat="1" x14ac:dyDescent="0.4"/>
    <row r="2572" customFormat="1" x14ac:dyDescent="0.4"/>
    <row r="2573" customFormat="1" x14ac:dyDescent="0.4"/>
    <row r="2574" customFormat="1" x14ac:dyDescent="0.4"/>
    <row r="2575" customFormat="1" x14ac:dyDescent="0.4"/>
    <row r="2576" customFormat="1" x14ac:dyDescent="0.4"/>
    <row r="2577" customFormat="1" x14ac:dyDescent="0.4"/>
    <row r="2578" customFormat="1" x14ac:dyDescent="0.4"/>
    <row r="2579" customFormat="1" x14ac:dyDescent="0.4"/>
    <row r="2580" customFormat="1" x14ac:dyDescent="0.4"/>
    <row r="2581" customFormat="1" x14ac:dyDescent="0.4"/>
    <row r="2582" customFormat="1" x14ac:dyDescent="0.4"/>
    <row r="2583" customFormat="1" x14ac:dyDescent="0.4"/>
    <row r="2584" customFormat="1" x14ac:dyDescent="0.4"/>
    <row r="2585" customFormat="1" x14ac:dyDescent="0.4"/>
    <row r="2586" customFormat="1" x14ac:dyDescent="0.4"/>
    <row r="2587" customFormat="1" x14ac:dyDescent="0.4"/>
    <row r="2588" customFormat="1" x14ac:dyDescent="0.4"/>
    <row r="2589" customFormat="1" x14ac:dyDescent="0.4"/>
    <row r="2590" customFormat="1" x14ac:dyDescent="0.4"/>
    <row r="2591" customFormat="1" x14ac:dyDescent="0.4"/>
    <row r="2592" customFormat="1" x14ac:dyDescent="0.4"/>
    <row r="2593" customFormat="1" x14ac:dyDescent="0.4"/>
    <row r="2594" customFormat="1" x14ac:dyDescent="0.4"/>
    <row r="2595" customFormat="1" x14ac:dyDescent="0.4"/>
    <row r="2596" customFormat="1" x14ac:dyDescent="0.4"/>
    <row r="2597" customFormat="1" x14ac:dyDescent="0.4"/>
    <row r="2598" customFormat="1" x14ac:dyDescent="0.4"/>
    <row r="2599" customFormat="1" x14ac:dyDescent="0.4"/>
    <row r="2600" customFormat="1" x14ac:dyDescent="0.4"/>
    <row r="2601" customFormat="1" x14ac:dyDescent="0.4"/>
    <row r="2602" customFormat="1" x14ac:dyDescent="0.4"/>
    <row r="2603" customFormat="1" x14ac:dyDescent="0.4"/>
    <row r="2604" customFormat="1" x14ac:dyDescent="0.4"/>
    <row r="2605" customFormat="1" x14ac:dyDescent="0.4"/>
    <row r="2606" customFormat="1" x14ac:dyDescent="0.4"/>
    <row r="2607" customFormat="1" x14ac:dyDescent="0.4"/>
    <row r="2608" customFormat="1" x14ac:dyDescent="0.4"/>
    <row r="2609" customFormat="1" x14ac:dyDescent="0.4"/>
    <row r="2610" customFormat="1" x14ac:dyDescent="0.4"/>
    <row r="2611" customFormat="1" x14ac:dyDescent="0.4"/>
    <row r="2612" customFormat="1" x14ac:dyDescent="0.4"/>
    <row r="2613" customFormat="1" x14ac:dyDescent="0.4"/>
    <row r="2614" customFormat="1" x14ac:dyDescent="0.4"/>
    <row r="2615" customFormat="1" x14ac:dyDescent="0.4"/>
    <row r="2616" customFormat="1" x14ac:dyDescent="0.4"/>
    <row r="2617" customFormat="1" x14ac:dyDescent="0.4"/>
    <row r="2618" customFormat="1" x14ac:dyDescent="0.4"/>
    <row r="2619" customFormat="1" x14ac:dyDescent="0.4"/>
    <row r="2620" customFormat="1" x14ac:dyDescent="0.4"/>
    <row r="2621" customFormat="1" x14ac:dyDescent="0.4"/>
    <row r="2622" customFormat="1" x14ac:dyDescent="0.4"/>
    <row r="2623" customFormat="1" x14ac:dyDescent="0.4"/>
    <row r="2624" customFormat="1" x14ac:dyDescent="0.4"/>
    <row r="2625" customFormat="1" x14ac:dyDescent="0.4"/>
    <row r="2626" customFormat="1" x14ac:dyDescent="0.4"/>
    <row r="2627" customFormat="1" x14ac:dyDescent="0.4"/>
    <row r="2628" customFormat="1" x14ac:dyDescent="0.4"/>
    <row r="2629" customFormat="1" x14ac:dyDescent="0.4"/>
    <row r="2630" customFormat="1" x14ac:dyDescent="0.4"/>
    <row r="2631" customFormat="1" x14ac:dyDescent="0.4"/>
    <row r="2632" customFormat="1" x14ac:dyDescent="0.4"/>
    <row r="2633" customFormat="1" x14ac:dyDescent="0.4"/>
    <row r="2634" customFormat="1" x14ac:dyDescent="0.4"/>
    <row r="2635" customFormat="1" x14ac:dyDescent="0.4"/>
    <row r="2636" customFormat="1" x14ac:dyDescent="0.4"/>
    <row r="2637" customFormat="1" x14ac:dyDescent="0.4"/>
    <row r="2638" customFormat="1" x14ac:dyDescent="0.4"/>
    <row r="2639" customFormat="1" x14ac:dyDescent="0.4"/>
    <row r="2640" customFormat="1" x14ac:dyDescent="0.4"/>
    <row r="2641" customFormat="1" x14ac:dyDescent="0.4"/>
    <row r="2642" customFormat="1" x14ac:dyDescent="0.4"/>
    <row r="2643" customFormat="1" x14ac:dyDescent="0.4"/>
    <row r="2644" customFormat="1" x14ac:dyDescent="0.4"/>
    <row r="2645" customFormat="1" x14ac:dyDescent="0.4"/>
    <row r="2646" customFormat="1" x14ac:dyDescent="0.4"/>
    <row r="2647" customFormat="1" x14ac:dyDescent="0.4"/>
    <row r="2648" customFormat="1" x14ac:dyDescent="0.4"/>
    <row r="2649" customFormat="1" x14ac:dyDescent="0.4"/>
    <row r="2650" customFormat="1" x14ac:dyDescent="0.4"/>
    <row r="2651" customFormat="1" x14ac:dyDescent="0.4"/>
    <row r="2652" customFormat="1" x14ac:dyDescent="0.4"/>
    <row r="2653" customFormat="1" x14ac:dyDescent="0.4"/>
    <row r="2654" customFormat="1" x14ac:dyDescent="0.4"/>
    <row r="2655" customFormat="1" x14ac:dyDescent="0.4"/>
    <row r="2656" customFormat="1" x14ac:dyDescent="0.4"/>
    <row r="2657" customFormat="1" x14ac:dyDescent="0.4"/>
    <row r="2658" customFormat="1" x14ac:dyDescent="0.4"/>
    <row r="2659" customFormat="1" x14ac:dyDescent="0.4"/>
    <row r="2660" customFormat="1" x14ac:dyDescent="0.4"/>
    <row r="2661" customFormat="1" x14ac:dyDescent="0.4"/>
    <row r="2662" customFormat="1" x14ac:dyDescent="0.4"/>
    <row r="2663" customFormat="1" x14ac:dyDescent="0.4"/>
    <row r="2664" customFormat="1" x14ac:dyDescent="0.4"/>
    <row r="2665" customFormat="1" x14ac:dyDescent="0.4"/>
    <row r="2666" customFormat="1" x14ac:dyDescent="0.4"/>
    <row r="2667" customFormat="1" x14ac:dyDescent="0.4"/>
    <row r="2668" customFormat="1" x14ac:dyDescent="0.4"/>
    <row r="2669" customFormat="1" x14ac:dyDescent="0.4"/>
    <row r="2670" customFormat="1" x14ac:dyDescent="0.4"/>
    <row r="2671" customFormat="1" x14ac:dyDescent="0.4"/>
    <row r="2672" customFormat="1" x14ac:dyDescent="0.4"/>
    <row r="2673" customFormat="1" x14ac:dyDescent="0.4"/>
    <row r="2674" customFormat="1" x14ac:dyDescent="0.4"/>
    <row r="2675" customFormat="1" x14ac:dyDescent="0.4"/>
    <row r="2676" customFormat="1" x14ac:dyDescent="0.4"/>
    <row r="2677" customFormat="1" x14ac:dyDescent="0.4"/>
    <row r="2678" customFormat="1" x14ac:dyDescent="0.4"/>
    <row r="2679" customFormat="1" x14ac:dyDescent="0.4"/>
    <row r="2680" customFormat="1" x14ac:dyDescent="0.4"/>
    <row r="2681" customFormat="1" x14ac:dyDescent="0.4"/>
    <row r="2682" customFormat="1" x14ac:dyDescent="0.4"/>
    <row r="2683" customFormat="1" x14ac:dyDescent="0.4"/>
    <row r="2684" customFormat="1" x14ac:dyDescent="0.4"/>
    <row r="2685" customFormat="1" x14ac:dyDescent="0.4"/>
    <row r="2686" customFormat="1" x14ac:dyDescent="0.4"/>
    <row r="2687" customFormat="1" x14ac:dyDescent="0.4"/>
    <row r="2688" customFormat="1" x14ac:dyDescent="0.4"/>
    <row r="2689" customFormat="1" x14ac:dyDescent="0.4"/>
    <row r="2690" customFormat="1" x14ac:dyDescent="0.4"/>
    <row r="2691" customFormat="1" x14ac:dyDescent="0.4"/>
    <row r="2692" customFormat="1" x14ac:dyDescent="0.4"/>
    <row r="2693" customFormat="1" x14ac:dyDescent="0.4"/>
    <row r="2694" customFormat="1" x14ac:dyDescent="0.4"/>
    <row r="2695" customFormat="1" x14ac:dyDescent="0.4"/>
    <row r="2696" customFormat="1" x14ac:dyDescent="0.4"/>
    <row r="2697" customFormat="1" x14ac:dyDescent="0.4"/>
    <row r="2698" customFormat="1" x14ac:dyDescent="0.4"/>
    <row r="2699" customFormat="1" x14ac:dyDescent="0.4"/>
    <row r="2700" customFormat="1" x14ac:dyDescent="0.4"/>
    <row r="2701" customFormat="1" x14ac:dyDescent="0.4"/>
    <row r="2702" customFormat="1" x14ac:dyDescent="0.4"/>
    <row r="2703" customFormat="1" x14ac:dyDescent="0.4"/>
    <row r="2704" customFormat="1" x14ac:dyDescent="0.4"/>
    <row r="2705" customFormat="1" x14ac:dyDescent="0.4"/>
    <row r="2706" customFormat="1" x14ac:dyDescent="0.4"/>
    <row r="2707" customFormat="1" x14ac:dyDescent="0.4"/>
    <row r="2708" customFormat="1" x14ac:dyDescent="0.4"/>
    <row r="2709" customFormat="1" x14ac:dyDescent="0.4"/>
    <row r="2710" customFormat="1" x14ac:dyDescent="0.4"/>
    <row r="2711" customFormat="1" x14ac:dyDescent="0.4"/>
    <row r="2712" customFormat="1" x14ac:dyDescent="0.4"/>
    <row r="2713" customFormat="1" x14ac:dyDescent="0.4"/>
    <row r="2714" customFormat="1" x14ac:dyDescent="0.4"/>
    <row r="2715" customFormat="1" x14ac:dyDescent="0.4"/>
    <row r="2716" customFormat="1" x14ac:dyDescent="0.4"/>
    <row r="2717" customFormat="1" x14ac:dyDescent="0.4"/>
    <row r="2718" customFormat="1" x14ac:dyDescent="0.4"/>
    <row r="2719" customFormat="1" x14ac:dyDescent="0.4"/>
    <row r="2720" customFormat="1" x14ac:dyDescent="0.4"/>
    <row r="2721" customFormat="1" x14ac:dyDescent="0.4"/>
    <row r="2722" customFormat="1" x14ac:dyDescent="0.4"/>
    <row r="2723" customFormat="1" x14ac:dyDescent="0.4"/>
    <row r="2724" customFormat="1" x14ac:dyDescent="0.4"/>
    <row r="2725" customFormat="1" x14ac:dyDescent="0.4"/>
    <row r="2726" customFormat="1" x14ac:dyDescent="0.4"/>
    <row r="2727" customFormat="1" x14ac:dyDescent="0.4"/>
    <row r="2728" customFormat="1" x14ac:dyDescent="0.4"/>
    <row r="2729" customFormat="1" x14ac:dyDescent="0.4"/>
    <row r="2730" customFormat="1" x14ac:dyDescent="0.4"/>
    <row r="2731" customFormat="1" x14ac:dyDescent="0.4"/>
    <row r="2732" customFormat="1" x14ac:dyDescent="0.4"/>
    <row r="2733" customFormat="1" x14ac:dyDescent="0.4"/>
    <row r="2734" customFormat="1" x14ac:dyDescent="0.4"/>
    <row r="2735" customFormat="1" x14ac:dyDescent="0.4"/>
    <row r="2736" customFormat="1" x14ac:dyDescent="0.4"/>
    <row r="2737" customFormat="1" x14ac:dyDescent="0.4"/>
    <row r="2738" customFormat="1" x14ac:dyDescent="0.4"/>
    <row r="2739" customFormat="1" x14ac:dyDescent="0.4"/>
    <row r="2740" customFormat="1" x14ac:dyDescent="0.4"/>
    <row r="2741" customFormat="1" x14ac:dyDescent="0.4"/>
    <row r="2742" customFormat="1" x14ac:dyDescent="0.4"/>
    <row r="2743" customFormat="1" x14ac:dyDescent="0.4"/>
    <row r="2744" customFormat="1" x14ac:dyDescent="0.4"/>
    <row r="2745" customFormat="1" x14ac:dyDescent="0.4"/>
    <row r="2746" customFormat="1" x14ac:dyDescent="0.4"/>
    <row r="2747" customFormat="1" x14ac:dyDescent="0.4"/>
    <row r="2748" customFormat="1" x14ac:dyDescent="0.4"/>
    <row r="2749" customFormat="1" x14ac:dyDescent="0.4"/>
    <row r="2750" customFormat="1" x14ac:dyDescent="0.4"/>
    <row r="2751" customFormat="1" x14ac:dyDescent="0.4"/>
    <row r="2752" customFormat="1" x14ac:dyDescent="0.4"/>
    <row r="2753" customFormat="1" x14ac:dyDescent="0.4"/>
    <row r="2754" customFormat="1" x14ac:dyDescent="0.4"/>
    <row r="2755" customFormat="1" x14ac:dyDescent="0.4"/>
    <row r="2756" customFormat="1" x14ac:dyDescent="0.4"/>
    <row r="2757" customFormat="1" x14ac:dyDescent="0.4"/>
    <row r="2758" customFormat="1" x14ac:dyDescent="0.4"/>
    <row r="2759" customFormat="1" x14ac:dyDescent="0.4"/>
    <row r="2760" customFormat="1" x14ac:dyDescent="0.4"/>
    <row r="2761" customFormat="1" x14ac:dyDescent="0.4"/>
    <row r="2762" customFormat="1" x14ac:dyDescent="0.4"/>
    <row r="2763" customFormat="1" x14ac:dyDescent="0.4"/>
    <row r="2764" customFormat="1" x14ac:dyDescent="0.4"/>
    <row r="2765" customFormat="1" x14ac:dyDescent="0.4"/>
    <row r="2766" customFormat="1" x14ac:dyDescent="0.4"/>
    <row r="2767" customFormat="1" x14ac:dyDescent="0.4"/>
    <row r="2768" customFormat="1" x14ac:dyDescent="0.4"/>
    <row r="2769" customFormat="1" x14ac:dyDescent="0.4"/>
    <row r="2770" customFormat="1" x14ac:dyDescent="0.4"/>
    <row r="2771" customFormat="1" x14ac:dyDescent="0.4"/>
    <row r="2772" customFormat="1" x14ac:dyDescent="0.4"/>
    <row r="2773" customFormat="1" x14ac:dyDescent="0.4"/>
    <row r="2774" customFormat="1" x14ac:dyDescent="0.4"/>
    <row r="2775" customFormat="1" x14ac:dyDescent="0.4"/>
    <row r="2776" customFormat="1" x14ac:dyDescent="0.4"/>
    <row r="2777" customFormat="1" x14ac:dyDescent="0.4"/>
    <row r="2778" customFormat="1" x14ac:dyDescent="0.4"/>
    <row r="2779" customFormat="1" x14ac:dyDescent="0.4"/>
    <row r="2780" customFormat="1" x14ac:dyDescent="0.4"/>
    <row r="2781" customFormat="1" x14ac:dyDescent="0.4"/>
    <row r="2782" customFormat="1" x14ac:dyDescent="0.4"/>
    <row r="2783" customFormat="1" x14ac:dyDescent="0.4"/>
    <row r="2784" customFormat="1" x14ac:dyDescent="0.4"/>
    <row r="2785" customFormat="1" x14ac:dyDescent="0.4"/>
    <row r="2786" customFormat="1" x14ac:dyDescent="0.4"/>
    <row r="2787" customFormat="1" x14ac:dyDescent="0.4"/>
    <row r="2788" customFormat="1" x14ac:dyDescent="0.4"/>
    <row r="2789" customFormat="1" x14ac:dyDescent="0.4"/>
    <row r="2790" customFormat="1" x14ac:dyDescent="0.4"/>
    <row r="2791" customFormat="1" x14ac:dyDescent="0.4"/>
    <row r="2792" customFormat="1" x14ac:dyDescent="0.4"/>
    <row r="2793" customFormat="1" x14ac:dyDescent="0.4"/>
    <row r="2794" customFormat="1" x14ac:dyDescent="0.4"/>
    <row r="2795" customFormat="1" x14ac:dyDescent="0.4"/>
    <row r="2796" customFormat="1" x14ac:dyDescent="0.4"/>
    <row r="2797" customFormat="1" x14ac:dyDescent="0.4"/>
    <row r="2798" customFormat="1" x14ac:dyDescent="0.4"/>
    <row r="2799" customFormat="1" x14ac:dyDescent="0.4"/>
    <row r="2800" customFormat="1" x14ac:dyDescent="0.4"/>
    <row r="2801" customFormat="1" x14ac:dyDescent="0.4"/>
    <row r="2802" customFormat="1" x14ac:dyDescent="0.4"/>
    <row r="2803" customFormat="1" x14ac:dyDescent="0.4"/>
    <row r="2804" customFormat="1" x14ac:dyDescent="0.4"/>
    <row r="2805" customFormat="1" x14ac:dyDescent="0.4"/>
    <row r="2806" customFormat="1" x14ac:dyDescent="0.4"/>
    <row r="2807" customFormat="1" x14ac:dyDescent="0.4"/>
    <row r="2808" customFormat="1" x14ac:dyDescent="0.4"/>
    <row r="2809" customFormat="1" x14ac:dyDescent="0.4"/>
    <row r="2810" customFormat="1" x14ac:dyDescent="0.4"/>
    <row r="2811" customFormat="1" x14ac:dyDescent="0.4"/>
    <row r="2812" customFormat="1" x14ac:dyDescent="0.4"/>
    <row r="2813" customFormat="1" x14ac:dyDescent="0.4"/>
    <row r="2814" customFormat="1" x14ac:dyDescent="0.4"/>
    <row r="2815" customFormat="1" x14ac:dyDescent="0.4"/>
    <row r="2816" customFormat="1" x14ac:dyDescent="0.4"/>
    <row r="2817" customFormat="1" x14ac:dyDescent="0.4"/>
    <row r="2818" customFormat="1" x14ac:dyDescent="0.4"/>
    <row r="2819" customFormat="1" x14ac:dyDescent="0.4"/>
    <row r="2820" customFormat="1" x14ac:dyDescent="0.4"/>
    <row r="2821" customFormat="1" x14ac:dyDescent="0.4"/>
    <row r="2822" customFormat="1" x14ac:dyDescent="0.4"/>
    <row r="2823" customFormat="1" x14ac:dyDescent="0.4"/>
    <row r="2824" customFormat="1" x14ac:dyDescent="0.4"/>
    <row r="2825" customFormat="1" x14ac:dyDescent="0.4"/>
    <row r="2826" customFormat="1" x14ac:dyDescent="0.4"/>
    <row r="2827" customFormat="1" x14ac:dyDescent="0.4"/>
    <row r="2828" customFormat="1" x14ac:dyDescent="0.4"/>
    <row r="2829" customFormat="1" x14ac:dyDescent="0.4"/>
    <row r="2830" customFormat="1" x14ac:dyDescent="0.4"/>
    <row r="2831" customFormat="1" x14ac:dyDescent="0.4"/>
    <row r="2832" customFormat="1" x14ac:dyDescent="0.4"/>
    <row r="2833" spans="2:90" x14ac:dyDescent="0.4">
      <c r="B2833"/>
      <c r="I2833"/>
      <c r="J2833"/>
      <c r="R2833"/>
      <c r="S2833"/>
      <c r="T2833"/>
      <c r="U2833"/>
      <c r="V2833"/>
      <c r="W2833"/>
      <c r="X2833"/>
      <c r="Y2833"/>
      <c r="Z2833"/>
      <c r="AA2833"/>
      <c r="AB2833"/>
      <c r="AC2833"/>
      <c r="AD2833"/>
      <c r="AE2833"/>
      <c r="AF2833"/>
      <c r="AG2833"/>
      <c r="AH2833"/>
      <c r="AI2833"/>
      <c r="AJ2833"/>
      <c r="AK2833"/>
      <c r="AL2833"/>
      <c r="AM2833"/>
      <c r="AN2833"/>
      <c r="AO2833"/>
      <c r="AP2833"/>
      <c r="AQ2833"/>
      <c r="AR2833"/>
      <c r="AS2833"/>
      <c r="AT2833"/>
      <c r="AU2833"/>
      <c r="AV2833"/>
      <c r="AW2833"/>
      <c r="AX2833"/>
      <c r="AY2833"/>
      <c r="AZ2833"/>
      <c r="BA2833"/>
      <c r="BB2833"/>
      <c r="BC2833"/>
      <c r="BD2833"/>
      <c r="BE2833"/>
      <c r="BF2833"/>
      <c r="BG2833"/>
      <c r="BH2833"/>
      <c r="BI2833"/>
      <c r="BJ2833"/>
      <c r="BK2833"/>
      <c r="BL2833"/>
      <c r="BM2833"/>
      <c r="BN2833"/>
      <c r="BO2833"/>
      <c r="BP2833"/>
      <c r="BQ2833"/>
      <c r="BR2833"/>
      <c r="BS2833"/>
      <c r="BT2833"/>
      <c r="BU2833"/>
      <c r="BV2833"/>
      <c r="BW2833"/>
      <c r="BX2833"/>
      <c r="BY2833"/>
      <c r="BZ2833"/>
      <c r="CA2833"/>
      <c r="CB2833"/>
      <c r="CC2833"/>
      <c r="CD2833"/>
      <c r="CE2833"/>
      <c r="CF2833"/>
      <c r="CG2833"/>
      <c r="CH2833"/>
      <c r="CI2833"/>
      <c r="CJ2833"/>
      <c r="CK2833"/>
      <c r="CL2833"/>
    </row>
    <row r="2834" spans="2:90" x14ac:dyDescent="0.4">
      <c r="B2834"/>
      <c r="I2834"/>
      <c r="J2834"/>
      <c r="R2834"/>
      <c r="S2834"/>
      <c r="T2834"/>
      <c r="U2834"/>
      <c r="V2834"/>
      <c r="W2834"/>
      <c r="X2834"/>
      <c r="Y2834"/>
      <c r="Z2834"/>
      <c r="AA2834"/>
      <c r="AB2834"/>
      <c r="AC2834"/>
      <c r="AD2834"/>
      <c r="AE2834"/>
      <c r="AF2834"/>
      <c r="AG2834"/>
      <c r="AH2834"/>
      <c r="AI2834"/>
      <c r="AJ2834"/>
      <c r="AK2834"/>
      <c r="AL2834"/>
      <c r="AM2834"/>
      <c r="AN2834"/>
      <c r="AO2834"/>
      <c r="AP2834"/>
      <c r="AQ2834"/>
      <c r="AR2834"/>
      <c r="AS2834"/>
      <c r="AT2834"/>
      <c r="AU2834"/>
      <c r="AV2834"/>
      <c r="AW2834"/>
      <c r="AX2834"/>
      <c r="AY2834"/>
      <c r="AZ2834"/>
      <c r="BA2834"/>
      <c r="BB2834"/>
      <c r="BC2834"/>
      <c r="BD2834"/>
      <c r="BE2834"/>
      <c r="BF2834"/>
      <c r="BG2834"/>
      <c r="BH2834"/>
      <c r="BI2834"/>
      <c r="BJ2834"/>
      <c r="BK2834"/>
      <c r="BL2834"/>
      <c r="BM2834"/>
      <c r="BN2834"/>
      <c r="BO2834"/>
      <c r="BP2834"/>
      <c r="BQ2834"/>
      <c r="BR2834"/>
      <c r="BS2834"/>
      <c r="BT2834"/>
      <c r="BU2834"/>
      <c r="BV2834"/>
      <c r="BW2834"/>
      <c r="BX2834"/>
      <c r="BY2834"/>
      <c r="BZ2834"/>
      <c r="CA2834"/>
      <c r="CB2834"/>
      <c r="CC2834"/>
      <c r="CD2834"/>
      <c r="CE2834"/>
      <c r="CF2834"/>
      <c r="CG2834"/>
      <c r="CH2834"/>
      <c r="CI2834"/>
      <c r="CJ2834"/>
      <c r="CK2834"/>
      <c r="CL2834"/>
    </row>
    <row r="2835" spans="2:90" x14ac:dyDescent="0.4">
      <c r="B2835"/>
      <c r="I2835"/>
      <c r="J2835"/>
      <c r="R2835"/>
      <c r="S2835"/>
      <c r="T2835"/>
      <c r="U2835"/>
      <c r="V2835"/>
      <c r="W2835"/>
      <c r="X2835"/>
      <c r="Y2835"/>
      <c r="Z2835"/>
      <c r="AA2835"/>
      <c r="AB2835"/>
      <c r="AC2835"/>
      <c r="AD2835"/>
      <c r="AE2835"/>
      <c r="AF2835"/>
      <c r="AG2835"/>
      <c r="AH2835"/>
      <c r="AI2835"/>
      <c r="AJ2835"/>
      <c r="AK2835"/>
      <c r="AL2835"/>
      <c r="AM2835"/>
      <c r="AN2835"/>
      <c r="AO2835"/>
      <c r="AP2835"/>
      <c r="AQ2835"/>
      <c r="AR2835"/>
      <c r="AS2835"/>
      <c r="AT2835"/>
      <c r="AU2835"/>
      <c r="AV2835"/>
      <c r="AW2835"/>
      <c r="AX2835"/>
      <c r="AY2835"/>
      <c r="AZ2835"/>
      <c r="BA2835"/>
      <c r="BB2835"/>
      <c r="BC2835"/>
      <c r="BD2835"/>
      <c r="BE2835"/>
      <c r="BF2835"/>
      <c r="BG2835"/>
      <c r="BH2835"/>
      <c r="BI2835"/>
      <c r="BJ2835"/>
      <c r="BK2835"/>
      <c r="BL2835"/>
      <c r="BM2835"/>
      <c r="BN2835"/>
      <c r="BO2835"/>
      <c r="BP2835"/>
      <c r="BQ2835"/>
      <c r="BR2835"/>
      <c r="BS2835"/>
      <c r="BT2835"/>
      <c r="BU2835"/>
      <c r="BV2835"/>
      <c r="BW2835"/>
      <c r="BX2835"/>
      <c r="BY2835"/>
      <c r="BZ2835"/>
      <c r="CA2835"/>
      <c r="CB2835"/>
      <c r="CC2835"/>
      <c r="CD2835"/>
      <c r="CE2835"/>
      <c r="CF2835"/>
      <c r="CG2835"/>
      <c r="CH2835"/>
      <c r="CI2835"/>
      <c r="CJ2835"/>
      <c r="CK2835"/>
      <c r="CL2835"/>
    </row>
    <row r="2836" spans="2:90" x14ac:dyDescent="0.4">
      <c r="B2836"/>
      <c r="I2836"/>
      <c r="J2836"/>
      <c r="R2836"/>
      <c r="S2836"/>
      <c r="T2836"/>
      <c r="U2836"/>
      <c r="V2836"/>
      <c r="W2836"/>
      <c r="X2836"/>
      <c r="Y2836"/>
      <c r="Z2836"/>
      <c r="AA2836"/>
      <c r="AB2836"/>
      <c r="AC2836"/>
      <c r="AD2836"/>
      <c r="AE2836"/>
      <c r="AF2836"/>
      <c r="AG2836"/>
      <c r="AH2836"/>
      <c r="AI2836"/>
      <c r="AJ2836"/>
      <c r="AK2836"/>
      <c r="AL2836"/>
      <c r="AM2836"/>
      <c r="AN2836"/>
      <c r="AO2836"/>
      <c r="AP2836"/>
      <c r="AQ2836"/>
      <c r="AR2836"/>
      <c r="AS2836"/>
      <c r="AT2836"/>
      <c r="AU2836"/>
      <c r="AV2836"/>
      <c r="AW2836"/>
      <c r="AX2836"/>
      <c r="AY2836"/>
      <c r="AZ2836"/>
      <c r="BA2836"/>
      <c r="BB2836"/>
      <c r="BC2836"/>
      <c r="BD2836"/>
      <c r="BE2836"/>
      <c r="BF2836"/>
      <c r="BG2836"/>
      <c r="BH2836"/>
      <c r="BI2836"/>
      <c r="BJ2836"/>
      <c r="BK2836"/>
      <c r="BL2836"/>
      <c r="BM2836"/>
      <c r="BN2836"/>
      <c r="BO2836"/>
      <c r="BP2836"/>
      <c r="BQ2836"/>
      <c r="BR2836"/>
      <c r="BS2836"/>
      <c r="BT2836"/>
      <c r="BU2836"/>
      <c r="BV2836"/>
      <c r="BW2836"/>
      <c r="BX2836"/>
      <c r="BY2836"/>
      <c r="BZ2836"/>
      <c r="CA2836"/>
      <c r="CB2836"/>
      <c r="CC2836"/>
      <c r="CD2836"/>
      <c r="CE2836"/>
      <c r="CF2836"/>
      <c r="CG2836"/>
      <c r="CH2836"/>
      <c r="CI2836"/>
      <c r="CJ2836"/>
      <c r="CK2836"/>
      <c r="CL2836"/>
    </row>
    <row r="2837" spans="2:90" s="27" customFormat="1" x14ac:dyDescent="0.4">
      <c r="B2837"/>
      <c r="C2837"/>
      <c r="D2837"/>
      <c r="E2837"/>
      <c r="F2837"/>
      <c r="G2837"/>
      <c r="H2837"/>
      <c r="I2837"/>
      <c r="J2837"/>
      <c r="K2837"/>
      <c r="L2837"/>
      <c r="M2837"/>
      <c r="N2837"/>
      <c r="O2837"/>
      <c r="P2837"/>
      <c r="Q2837"/>
      <c r="R2837"/>
      <c r="S2837"/>
      <c r="T2837"/>
      <c r="U2837"/>
      <c r="V2837"/>
      <c r="W2837"/>
      <c r="X2837"/>
      <c r="Y2837"/>
      <c r="Z2837"/>
      <c r="AA2837"/>
      <c r="AB2837"/>
      <c r="AC2837"/>
      <c r="AD2837"/>
      <c r="AE2837"/>
      <c r="AF2837"/>
      <c r="AG2837"/>
      <c r="AH2837"/>
      <c r="AI2837"/>
      <c r="AJ2837"/>
      <c r="AK2837"/>
      <c r="AL2837"/>
      <c r="AM2837"/>
      <c r="AN2837"/>
      <c r="AO2837"/>
      <c r="AP2837"/>
      <c r="AQ2837"/>
      <c r="AR2837"/>
      <c r="AS2837"/>
      <c r="AT2837"/>
      <c r="AU2837"/>
      <c r="AV2837"/>
      <c r="AW2837"/>
      <c r="AX2837"/>
      <c r="AY2837"/>
      <c r="AZ2837"/>
      <c r="BA2837"/>
      <c r="BB2837"/>
      <c r="BC2837"/>
      <c r="BD2837"/>
      <c r="BE2837"/>
      <c r="BF2837"/>
      <c r="BG2837"/>
      <c r="BH2837"/>
      <c r="BI2837"/>
      <c r="BJ2837"/>
      <c r="BK2837"/>
      <c r="BL2837"/>
      <c r="BM2837"/>
      <c r="BN2837"/>
      <c r="BO2837"/>
      <c r="BP2837"/>
      <c r="BQ2837"/>
      <c r="BR2837"/>
      <c r="BS2837"/>
      <c r="BT2837"/>
      <c r="BU2837"/>
      <c r="BV2837"/>
      <c r="BW2837"/>
      <c r="BX2837"/>
      <c r="BY2837"/>
      <c r="BZ2837"/>
      <c r="CA2837"/>
      <c r="CB2837"/>
      <c r="CC2837"/>
      <c r="CD2837"/>
      <c r="CE2837"/>
      <c r="CF2837"/>
      <c r="CG2837"/>
      <c r="CH2837"/>
      <c r="CI2837"/>
      <c r="CJ2837"/>
      <c r="CK2837"/>
      <c r="CL2837"/>
    </row>
    <row r="2838" spans="2:90" x14ac:dyDescent="0.4">
      <c r="B2838"/>
      <c r="I2838"/>
      <c r="J2838"/>
      <c r="R2838"/>
      <c r="S2838"/>
      <c r="T2838"/>
      <c r="U2838"/>
      <c r="V2838"/>
      <c r="W2838"/>
      <c r="X2838"/>
      <c r="Y2838"/>
      <c r="Z2838"/>
      <c r="AA2838"/>
      <c r="AB2838"/>
      <c r="AC2838"/>
      <c r="AD2838"/>
      <c r="AE2838"/>
      <c r="AF2838"/>
      <c r="AG2838"/>
      <c r="AH2838"/>
      <c r="AI2838"/>
      <c r="AJ2838"/>
      <c r="AK2838"/>
      <c r="AL2838"/>
      <c r="AM2838"/>
      <c r="AN2838"/>
      <c r="AO2838"/>
      <c r="AP2838"/>
      <c r="AQ2838"/>
      <c r="AR2838"/>
      <c r="AS2838"/>
      <c r="AT2838"/>
      <c r="AU2838"/>
      <c r="AV2838"/>
      <c r="AW2838"/>
      <c r="AX2838"/>
      <c r="AY2838"/>
      <c r="AZ2838"/>
      <c r="BA2838"/>
      <c r="BB2838"/>
      <c r="BC2838"/>
      <c r="BD2838"/>
      <c r="BE2838"/>
      <c r="BF2838"/>
      <c r="BG2838"/>
      <c r="BH2838"/>
      <c r="BI2838"/>
      <c r="BJ2838"/>
      <c r="BK2838"/>
      <c r="BL2838"/>
      <c r="BM2838"/>
      <c r="BN2838"/>
      <c r="BO2838"/>
      <c r="BP2838"/>
      <c r="BQ2838"/>
      <c r="BR2838"/>
      <c r="BS2838"/>
      <c r="BT2838"/>
      <c r="BU2838"/>
      <c r="BV2838"/>
      <c r="BW2838"/>
      <c r="BX2838"/>
      <c r="BY2838"/>
      <c r="BZ2838"/>
      <c r="CA2838"/>
      <c r="CB2838"/>
      <c r="CC2838"/>
      <c r="CD2838"/>
      <c r="CE2838"/>
      <c r="CF2838"/>
      <c r="CG2838"/>
      <c r="CH2838"/>
      <c r="CI2838"/>
      <c r="CJ2838"/>
      <c r="CK2838"/>
      <c r="CL2838"/>
    </row>
    <row r="2839" spans="2:90" x14ac:dyDescent="0.4">
      <c r="B2839"/>
      <c r="I2839"/>
      <c r="J2839"/>
      <c r="R2839"/>
      <c r="S2839"/>
      <c r="T2839"/>
      <c r="U2839"/>
      <c r="V2839"/>
      <c r="W2839"/>
      <c r="X2839"/>
      <c r="Y2839"/>
      <c r="Z2839"/>
      <c r="AA2839"/>
      <c r="AB2839"/>
      <c r="AC2839"/>
      <c r="AD2839"/>
      <c r="AE2839"/>
      <c r="AF2839"/>
      <c r="AG2839"/>
      <c r="AH2839"/>
      <c r="AI2839"/>
      <c r="AJ2839"/>
      <c r="AK2839"/>
      <c r="AL2839"/>
      <c r="AM2839"/>
      <c r="AN2839"/>
      <c r="AO2839"/>
      <c r="AP2839"/>
      <c r="AQ2839"/>
      <c r="AR2839"/>
      <c r="AS2839"/>
      <c r="AT2839"/>
      <c r="AU2839"/>
      <c r="AV2839"/>
      <c r="AW2839"/>
      <c r="AX2839"/>
      <c r="AY2839"/>
      <c r="AZ2839"/>
      <c r="BA2839"/>
      <c r="BB2839"/>
      <c r="BC2839"/>
      <c r="BD2839"/>
      <c r="BE2839"/>
      <c r="BF2839"/>
      <c r="BG2839"/>
      <c r="BH2839"/>
      <c r="BI2839"/>
      <c r="BJ2839"/>
      <c r="BK2839"/>
      <c r="BL2839"/>
      <c r="BM2839"/>
      <c r="BN2839"/>
      <c r="BO2839"/>
      <c r="BP2839"/>
      <c r="BQ2839"/>
      <c r="BR2839"/>
      <c r="BS2839"/>
      <c r="BT2839"/>
      <c r="BU2839"/>
      <c r="BV2839"/>
      <c r="BW2839"/>
      <c r="BX2839"/>
      <c r="BY2839"/>
      <c r="BZ2839"/>
      <c r="CA2839"/>
      <c r="CB2839"/>
      <c r="CC2839"/>
      <c r="CD2839"/>
      <c r="CE2839"/>
      <c r="CF2839"/>
      <c r="CG2839"/>
      <c r="CH2839"/>
      <c r="CI2839"/>
      <c r="CJ2839"/>
      <c r="CK2839"/>
      <c r="CL2839"/>
    </row>
    <row r="2840" spans="2:90" x14ac:dyDescent="0.4">
      <c r="B2840"/>
      <c r="I2840"/>
      <c r="J2840"/>
      <c r="R2840"/>
      <c r="S2840"/>
      <c r="T2840"/>
      <c r="U2840"/>
      <c r="V2840"/>
      <c r="W2840"/>
      <c r="X2840"/>
      <c r="Y2840"/>
      <c r="Z2840"/>
      <c r="AA2840"/>
      <c r="AB2840"/>
      <c r="AC2840"/>
      <c r="AD2840"/>
      <c r="AE2840"/>
      <c r="AF2840"/>
      <c r="AG2840"/>
      <c r="AH2840"/>
      <c r="AI2840"/>
      <c r="AJ2840"/>
      <c r="AK2840"/>
      <c r="AL2840"/>
      <c r="AM2840"/>
      <c r="AN2840"/>
      <c r="AO2840"/>
      <c r="AP2840"/>
      <c r="AQ2840"/>
      <c r="AR2840"/>
      <c r="AS2840"/>
      <c r="AT2840"/>
      <c r="AU2840"/>
      <c r="AV2840"/>
      <c r="AW2840"/>
      <c r="AX2840"/>
      <c r="AY2840"/>
      <c r="AZ2840"/>
      <c r="BA2840"/>
      <c r="BB2840"/>
      <c r="BC2840"/>
      <c r="BD2840"/>
      <c r="BE2840"/>
      <c r="BF2840"/>
      <c r="BG2840"/>
      <c r="BH2840"/>
      <c r="BI2840"/>
      <c r="BJ2840"/>
      <c r="BK2840"/>
      <c r="BL2840"/>
      <c r="BM2840"/>
      <c r="BN2840"/>
      <c r="BO2840"/>
      <c r="BP2840"/>
      <c r="BQ2840"/>
      <c r="BR2840"/>
      <c r="BS2840"/>
      <c r="BT2840"/>
      <c r="BU2840"/>
      <c r="BV2840"/>
      <c r="BW2840"/>
      <c r="BX2840"/>
      <c r="BY2840"/>
      <c r="BZ2840"/>
      <c r="CA2840"/>
      <c r="CB2840"/>
      <c r="CC2840"/>
      <c r="CD2840"/>
      <c r="CE2840"/>
      <c r="CF2840"/>
      <c r="CG2840"/>
      <c r="CH2840"/>
      <c r="CI2840"/>
      <c r="CJ2840"/>
      <c r="CK2840"/>
      <c r="CL2840"/>
    </row>
    <row r="2841" spans="2:90" x14ac:dyDescent="0.4">
      <c r="B2841"/>
      <c r="I2841"/>
      <c r="J2841"/>
      <c r="R2841"/>
      <c r="S2841"/>
      <c r="T2841"/>
      <c r="U2841"/>
      <c r="V2841"/>
      <c r="W2841"/>
      <c r="X2841"/>
      <c r="Y2841"/>
      <c r="Z2841"/>
      <c r="AA2841"/>
      <c r="AB2841"/>
      <c r="AC2841"/>
      <c r="AD2841"/>
      <c r="AE2841"/>
      <c r="AF2841"/>
      <c r="AG2841"/>
      <c r="AH2841"/>
      <c r="AI2841"/>
      <c r="AJ2841"/>
      <c r="AK2841"/>
      <c r="AL2841"/>
      <c r="AM2841"/>
      <c r="AN2841"/>
      <c r="AO2841"/>
      <c r="AP2841"/>
      <c r="AQ2841"/>
      <c r="AR2841"/>
      <c r="AS2841"/>
      <c r="AT2841"/>
      <c r="AU2841"/>
      <c r="AV2841"/>
      <c r="AW2841"/>
      <c r="AX2841"/>
      <c r="AY2841"/>
      <c r="AZ2841"/>
      <c r="BA2841"/>
      <c r="BB2841"/>
      <c r="BC2841"/>
      <c r="BD2841"/>
      <c r="BE2841"/>
      <c r="BF2841"/>
      <c r="BG2841"/>
      <c r="BH2841"/>
      <c r="BI2841"/>
      <c r="BJ2841"/>
      <c r="BK2841"/>
      <c r="BL2841"/>
      <c r="BM2841"/>
      <c r="BN2841"/>
      <c r="BO2841"/>
      <c r="BP2841"/>
      <c r="BQ2841"/>
      <c r="BR2841"/>
      <c r="BS2841"/>
      <c r="BT2841"/>
      <c r="BU2841"/>
      <c r="BV2841"/>
      <c r="BW2841"/>
      <c r="BX2841"/>
      <c r="BY2841"/>
      <c r="BZ2841"/>
      <c r="CA2841"/>
      <c r="CB2841"/>
      <c r="CC2841"/>
      <c r="CD2841"/>
      <c r="CE2841"/>
      <c r="CF2841"/>
      <c r="CG2841"/>
      <c r="CH2841"/>
      <c r="CI2841"/>
      <c r="CJ2841"/>
      <c r="CK2841"/>
      <c r="CL2841"/>
    </row>
    <row r="2842" spans="2:90" x14ac:dyDescent="0.4">
      <c r="B2842"/>
      <c r="I2842"/>
      <c r="J2842"/>
      <c r="R2842"/>
      <c r="S2842"/>
      <c r="T2842"/>
      <c r="U2842"/>
      <c r="V2842"/>
      <c r="W2842"/>
      <c r="X2842"/>
      <c r="Y2842"/>
      <c r="Z2842"/>
      <c r="AA2842"/>
      <c r="AB2842"/>
      <c r="AC2842"/>
      <c r="AD2842"/>
      <c r="AE2842"/>
      <c r="AF2842"/>
      <c r="AG2842"/>
      <c r="AH2842"/>
      <c r="AI2842"/>
      <c r="AJ2842"/>
      <c r="AK2842"/>
      <c r="AL2842"/>
      <c r="AM2842"/>
      <c r="AN2842"/>
      <c r="AO2842"/>
      <c r="AP2842"/>
      <c r="AQ2842"/>
      <c r="AR2842"/>
      <c r="AS2842"/>
      <c r="AT2842"/>
      <c r="AU2842"/>
      <c r="AV2842"/>
      <c r="AW2842"/>
      <c r="AX2842"/>
      <c r="AY2842"/>
      <c r="AZ2842"/>
      <c r="BA2842"/>
      <c r="BB2842"/>
      <c r="BC2842"/>
      <c r="BD2842"/>
      <c r="BE2842"/>
      <c r="BF2842"/>
      <c r="BG2842"/>
      <c r="BH2842"/>
      <c r="BI2842"/>
      <c r="BJ2842"/>
      <c r="BK2842"/>
      <c r="BL2842"/>
      <c r="BM2842"/>
      <c r="BN2842"/>
      <c r="BO2842"/>
      <c r="BP2842"/>
      <c r="BQ2842"/>
      <c r="BR2842"/>
      <c r="BS2842"/>
      <c r="BT2842"/>
      <c r="BU2842"/>
      <c r="BV2842"/>
      <c r="BW2842"/>
      <c r="BX2842"/>
      <c r="BY2842"/>
      <c r="BZ2842"/>
      <c r="CA2842"/>
      <c r="CB2842"/>
      <c r="CC2842"/>
      <c r="CD2842"/>
      <c r="CE2842"/>
      <c r="CF2842"/>
      <c r="CG2842"/>
      <c r="CH2842"/>
      <c r="CI2842"/>
      <c r="CJ2842"/>
      <c r="CK2842"/>
      <c r="CL2842"/>
    </row>
    <row r="2843" spans="2:90" x14ac:dyDescent="0.4">
      <c r="B2843"/>
      <c r="I2843"/>
      <c r="J2843"/>
      <c r="R2843"/>
      <c r="S2843"/>
      <c r="T2843"/>
      <c r="U2843"/>
      <c r="V2843"/>
      <c r="W2843"/>
      <c r="X2843"/>
      <c r="Y2843"/>
      <c r="Z2843"/>
      <c r="AA2843"/>
      <c r="AB2843"/>
      <c r="AC2843"/>
      <c r="AD2843"/>
      <c r="AE2843"/>
      <c r="AF2843"/>
      <c r="AG2843"/>
      <c r="AH2843"/>
      <c r="AI2843"/>
      <c r="AJ2843"/>
      <c r="AK2843"/>
      <c r="AL2843"/>
      <c r="AM2843"/>
      <c r="AN2843"/>
      <c r="AO2843"/>
      <c r="AP2843"/>
      <c r="AQ2843"/>
      <c r="AR2843"/>
      <c r="AS2843"/>
      <c r="AT2843"/>
      <c r="AU2843"/>
      <c r="AV2843"/>
      <c r="AW2843"/>
      <c r="AX2843"/>
      <c r="AY2843"/>
      <c r="AZ2843"/>
      <c r="BA2843"/>
      <c r="BB2843"/>
      <c r="BC2843"/>
      <c r="BD2843"/>
      <c r="BE2843"/>
      <c r="BF2843"/>
      <c r="BG2843"/>
      <c r="BH2843"/>
      <c r="BI2843"/>
      <c r="BJ2843"/>
      <c r="BK2843"/>
      <c r="BL2843"/>
      <c r="BM2843"/>
      <c r="BN2843"/>
      <c r="BO2843"/>
      <c r="BP2843"/>
      <c r="BQ2843"/>
      <c r="BR2843"/>
      <c r="BS2843"/>
      <c r="BT2843"/>
      <c r="BU2843"/>
      <c r="BV2843"/>
      <c r="BW2843"/>
      <c r="BX2843"/>
      <c r="BY2843"/>
      <c r="BZ2843"/>
      <c r="CA2843"/>
      <c r="CB2843"/>
      <c r="CC2843"/>
      <c r="CD2843"/>
      <c r="CE2843"/>
      <c r="CF2843"/>
      <c r="CG2843"/>
      <c r="CH2843"/>
      <c r="CI2843"/>
      <c r="CJ2843"/>
      <c r="CK2843"/>
      <c r="CL2843"/>
    </row>
    <row r="2844" spans="2:90" x14ac:dyDescent="0.4">
      <c r="B2844"/>
      <c r="I2844"/>
      <c r="J2844"/>
      <c r="R2844"/>
      <c r="S2844"/>
      <c r="T2844"/>
      <c r="U2844"/>
      <c r="V2844"/>
      <c r="W2844"/>
      <c r="X2844"/>
      <c r="Y2844"/>
      <c r="Z2844"/>
      <c r="AA2844"/>
      <c r="AB2844"/>
      <c r="AC2844"/>
      <c r="AD2844"/>
      <c r="AE2844"/>
      <c r="AF2844"/>
      <c r="AG2844"/>
      <c r="AH2844"/>
      <c r="AI2844"/>
      <c r="AJ2844"/>
      <c r="AK2844"/>
      <c r="AL2844"/>
      <c r="AM2844"/>
      <c r="AN2844"/>
      <c r="AO2844"/>
      <c r="AP2844"/>
      <c r="AQ2844"/>
      <c r="AR2844"/>
      <c r="AS2844"/>
      <c r="AT2844"/>
      <c r="AU2844"/>
      <c r="AV2844"/>
      <c r="AW2844"/>
      <c r="AX2844"/>
      <c r="AY2844"/>
      <c r="AZ2844"/>
      <c r="BA2844"/>
      <c r="BB2844"/>
      <c r="BC2844"/>
      <c r="BD2844"/>
      <c r="BE2844"/>
      <c r="BF2844"/>
      <c r="BG2844"/>
      <c r="BH2844"/>
      <c r="BI2844"/>
      <c r="BJ2844"/>
      <c r="BK2844"/>
      <c r="BL2844"/>
      <c r="BM2844"/>
      <c r="BN2844"/>
      <c r="BO2844"/>
      <c r="BP2844"/>
      <c r="BQ2844"/>
      <c r="BR2844"/>
      <c r="BS2844"/>
      <c r="BT2844"/>
      <c r="BU2844"/>
      <c r="BV2844"/>
      <c r="BW2844"/>
      <c r="BX2844"/>
      <c r="BY2844"/>
      <c r="BZ2844"/>
      <c r="CA2844"/>
      <c r="CB2844"/>
      <c r="CC2844"/>
      <c r="CD2844"/>
      <c r="CE2844"/>
      <c r="CF2844"/>
      <c r="CG2844"/>
      <c r="CH2844"/>
      <c r="CI2844"/>
      <c r="CJ2844"/>
      <c r="CK2844"/>
      <c r="CL2844"/>
    </row>
    <row r="2845" spans="2:90" x14ac:dyDescent="0.4">
      <c r="B2845"/>
      <c r="I2845"/>
      <c r="J2845"/>
      <c r="R2845"/>
      <c r="S2845"/>
      <c r="T2845"/>
      <c r="U2845"/>
      <c r="V2845"/>
      <c r="W2845"/>
      <c r="X2845"/>
      <c r="Y2845"/>
      <c r="Z2845"/>
      <c r="AA2845"/>
      <c r="AB2845"/>
      <c r="AC2845"/>
      <c r="AD2845"/>
      <c r="AE2845"/>
      <c r="AF2845"/>
      <c r="AG2845"/>
      <c r="AH2845"/>
      <c r="AI2845"/>
      <c r="AJ2845"/>
      <c r="AK2845"/>
      <c r="AL2845"/>
      <c r="AM2845"/>
      <c r="AN2845"/>
      <c r="AO2845"/>
      <c r="AP2845"/>
      <c r="AQ2845"/>
      <c r="AR2845"/>
      <c r="AS2845"/>
      <c r="AT2845"/>
      <c r="AU2845"/>
      <c r="AV2845"/>
      <c r="AW2845"/>
      <c r="AX2845"/>
      <c r="AY2845"/>
      <c r="AZ2845"/>
      <c r="BA2845"/>
      <c r="BB2845"/>
      <c r="BC2845"/>
      <c r="BD2845"/>
      <c r="BE2845"/>
      <c r="BF2845"/>
      <c r="BG2845"/>
      <c r="BH2845"/>
      <c r="BI2845"/>
      <c r="BJ2845"/>
      <c r="BK2845"/>
      <c r="BL2845"/>
      <c r="BM2845"/>
      <c r="BN2845"/>
      <c r="BO2845"/>
      <c r="BP2845"/>
      <c r="BQ2845"/>
      <c r="BR2845"/>
      <c r="BS2845"/>
      <c r="BT2845"/>
      <c r="BU2845"/>
      <c r="BV2845"/>
      <c r="BW2845"/>
      <c r="BX2845"/>
      <c r="BY2845"/>
      <c r="BZ2845"/>
      <c r="CA2845"/>
      <c r="CB2845"/>
      <c r="CC2845"/>
      <c r="CD2845"/>
      <c r="CE2845"/>
      <c r="CF2845"/>
      <c r="CG2845"/>
      <c r="CH2845"/>
      <c r="CI2845"/>
      <c r="CJ2845"/>
      <c r="CK2845"/>
      <c r="CL2845"/>
    </row>
    <row r="2846" spans="2:90" x14ac:dyDescent="0.4">
      <c r="B2846"/>
      <c r="I2846"/>
      <c r="J2846"/>
      <c r="R2846"/>
      <c r="S2846"/>
      <c r="T2846"/>
      <c r="U2846"/>
      <c r="V2846"/>
      <c r="W2846"/>
      <c r="X2846"/>
      <c r="Y2846"/>
      <c r="Z2846"/>
      <c r="AA2846"/>
      <c r="AB2846"/>
      <c r="AC2846"/>
      <c r="AD2846"/>
      <c r="AE2846"/>
      <c r="AF2846"/>
      <c r="AG2846"/>
      <c r="AH2846"/>
      <c r="AI2846"/>
      <c r="AJ2846"/>
      <c r="AK2846"/>
      <c r="AL2846"/>
      <c r="AM2846"/>
      <c r="AN2846"/>
      <c r="AO2846"/>
      <c r="AP2846"/>
      <c r="AQ2846"/>
      <c r="AR2846"/>
      <c r="AS2846"/>
      <c r="AT2846"/>
      <c r="AU2846"/>
      <c r="AV2846"/>
      <c r="AW2846"/>
      <c r="AX2846"/>
      <c r="AY2846"/>
      <c r="AZ2846"/>
      <c r="BA2846"/>
      <c r="BB2846"/>
      <c r="BC2846"/>
      <c r="BD2846"/>
      <c r="BE2846"/>
      <c r="BF2846"/>
      <c r="BG2846"/>
      <c r="BH2846"/>
      <c r="BI2846"/>
      <c r="BJ2846"/>
      <c r="BK2846"/>
      <c r="BL2846"/>
      <c r="BM2846"/>
      <c r="BN2846"/>
      <c r="BO2846"/>
      <c r="BP2846"/>
      <c r="BQ2846"/>
      <c r="BR2846"/>
      <c r="BS2846"/>
      <c r="BT2846"/>
      <c r="BU2846"/>
      <c r="BV2846"/>
      <c r="BW2846"/>
      <c r="BX2846"/>
      <c r="BY2846"/>
      <c r="BZ2846"/>
      <c r="CA2846"/>
      <c r="CB2846"/>
      <c r="CC2846"/>
      <c r="CD2846"/>
      <c r="CE2846"/>
      <c r="CF2846"/>
      <c r="CG2846"/>
      <c r="CH2846"/>
      <c r="CI2846"/>
      <c r="CJ2846"/>
      <c r="CK2846"/>
      <c r="CL2846"/>
    </row>
    <row r="2847" spans="2:90" x14ac:dyDescent="0.4">
      <c r="B2847"/>
      <c r="I2847"/>
      <c r="J2847"/>
      <c r="R2847"/>
      <c r="S2847"/>
      <c r="T2847"/>
      <c r="U2847"/>
      <c r="V2847"/>
      <c r="W2847"/>
      <c r="X2847"/>
      <c r="Y2847"/>
      <c r="Z2847"/>
      <c r="AA2847"/>
      <c r="AB2847"/>
      <c r="AC2847"/>
      <c r="AD2847"/>
      <c r="AE2847"/>
      <c r="AF2847"/>
      <c r="AG2847"/>
      <c r="AH2847"/>
      <c r="AI2847"/>
      <c r="AJ2847"/>
      <c r="AK2847"/>
      <c r="AL2847"/>
      <c r="AM2847"/>
      <c r="AN2847"/>
      <c r="AO2847"/>
      <c r="AP2847"/>
      <c r="AQ2847"/>
      <c r="AR2847"/>
      <c r="AS2847"/>
      <c r="AT2847"/>
      <c r="AU2847"/>
      <c r="AV2847"/>
      <c r="AW2847"/>
      <c r="AX2847"/>
      <c r="AY2847"/>
      <c r="AZ2847"/>
      <c r="BA2847"/>
      <c r="BB2847"/>
      <c r="BC2847"/>
      <c r="BD2847"/>
      <c r="BE2847"/>
      <c r="BF2847"/>
      <c r="BG2847"/>
      <c r="BH2847"/>
      <c r="BI2847"/>
      <c r="BJ2847"/>
      <c r="BK2847"/>
      <c r="BL2847"/>
      <c r="BM2847"/>
      <c r="BN2847"/>
      <c r="BO2847"/>
      <c r="BP2847"/>
      <c r="BQ2847"/>
      <c r="BR2847"/>
      <c r="BS2847"/>
      <c r="BT2847"/>
      <c r="BU2847"/>
      <c r="BV2847"/>
      <c r="BW2847"/>
      <c r="BX2847"/>
      <c r="BY2847"/>
      <c r="BZ2847"/>
      <c r="CA2847"/>
      <c r="CB2847"/>
      <c r="CC2847"/>
      <c r="CD2847"/>
      <c r="CE2847"/>
      <c r="CF2847"/>
      <c r="CG2847"/>
      <c r="CH2847"/>
      <c r="CI2847"/>
      <c r="CJ2847"/>
      <c r="CK2847"/>
      <c r="CL2847"/>
    </row>
    <row r="2848" spans="2:90" x14ac:dyDescent="0.4">
      <c r="B2848"/>
      <c r="I2848"/>
      <c r="J2848"/>
      <c r="R2848"/>
      <c r="S2848"/>
      <c r="T2848"/>
      <c r="U2848"/>
      <c r="V2848"/>
      <c r="W2848"/>
      <c r="X2848"/>
      <c r="Y2848"/>
      <c r="Z2848"/>
      <c r="AA2848"/>
      <c r="AB2848"/>
      <c r="AC2848"/>
      <c r="AD2848"/>
      <c r="AE2848"/>
      <c r="AF2848"/>
      <c r="AG2848"/>
      <c r="AH2848"/>
      <c r="AI2848"/>
      <c r="AJ2848"/>
      <c r="AK2848"/>
      <c r="AL2848"/>
      <c r="AM2848"/>
      <c r="AN2848"/>
      <c r="AO2848"/>
      <c r="AP2848"/>
      <c r="AQ2848"/>
      <c r="AR2848"/>
      <c r="AS2848"/>
      <c r="AT2848"/>
      <c r="AU2848"/>
      <c r="AV2848"/>
      <c r="AW2848"/>
      <c r="AX2848"/>
      <c r="AY2848"/>
      <c r="AZ2848"/>
      <c r="BA2848"/>
      <c r="BB2848"/>
      <c r="BC2848"/>
      <c r="BD2848"/>
      <c r="BE2848"/>
      <c r="BF2848"/>
      <c r="BG2848"/>
      <c r="BH2848"/>
      <c r="BI2848"/>
      <c r="BJ2848"/>
      <c r="BK2848"/>
      <c r="BL2848"/>
      <c r="BM2848"/>
      <c r="BN2848"/>
      <c r="BO2848"/>
      <c r="BP2848"/>
      <c r="BQ2848"/>
      <c r="BR2848"/>
      <c r="BS2848"/>
      <c r="BT2848"/>
      <c r="BU2848"/>
      <c r="BV2848"/>
      <c r="BW2848"/>
      <c r="BX2848"/>
      <c r="BY2848"/>
      <c r="BZ2848"/>
      <c r="CA2848"/>
      <c r="CB2848"/>
      <c r="CC2848"/>
      <c r="CD2848"/>
      <c r="CE2848"/>
      <c r="CF2848"/>
      <c r="CG2848"/>
      <c r="CH2848"/>
      <c r="CI2848"/>
      <c r="CJ2848"/>
      <c r="CK2848"/>
      <c r="CL2848"/>
    </row>
    <row r="2849" customFormat="1" x14ac:dyDescent="0.4"/>
    <row r="2850" customFormat="1" x14ac:dyDescent="0.4"/>
    <row r="2851" customFormat="1" x14ac:dyDescent="0.4"/>
    <row r="2852" customFormat="1" x14ac:dyDescent="0.4"/>
    <row r="2853" customFormat="1" x14ac:dyDescent="0.4"/>
    <row r="2854" customFormat="1" x14ac:dyDescent="0.4"/>
    <row r="2855" customFormat="1" x14ac:dyDescent="0.4"/>
    <row r="2856" customFormat="1" x14ac:dyDescent="0.4"/>
    <row r="2857" customFormat="1" x14ac:dyDescent="0.4"/>
    <row r="2858" customFormat="1" x14ac:dyDescent="0.4"/>
    <row r="2859" customFormat="1" x14ac:dyDescent="0.4"/>
    <row r="2860" customFormat="1" x14ac:dyDescent="0.4"/>
    <row r="2861" customFormat="1" x14ac:dyDescent="0.4"/>
    <row r="2862" customFormat="1" x14ac:dyDescent="0.4"/>
    <row r="2863" customFormat="1" x14ac:dyDescent="0.4"/>
    <row r="2864" customFormat="1" x14ac:dyDescent="0.4"/>
    <row r="2865" customFormat="1" x14ac:dyDescent="0.4"/>
    <row r="2866" customFormat="1" x14ac:dyDescent="0.4"/>
    <row r="2867" customFormat="1" x14ac:dyDescent="0.4"/>
    <row r="2868" customFormat="1" x14ac:dyDescent="0.4"/>
    <row r="2869" customFormat="1" x14ac:dyDescent="0.4"/>
    <row r="2870" customFormat="1" x14ac:dyDescent="0.4"/>
    <row r="2871" customFormat="1" x14ac:dyDescent="0.4"/>
    <row r="2872" customFormat="1" x14ac:dyDescent="0.4"/>
    <row r="2873" customFormat="1" x14ac:dyDescent="0.4"/>
    <row r="2874" customFormat="1" x14ac:dyDescent="0.4"/>
    <row r="2875" customFormat="1" x14ac:dyDescent="0.4"/>
    <row r="2876" customFormat="1" x14ac:dyDescent="0.4"/>
    <row r="2877" customFormat="1" x14ac:dyDescent="0.4"/>
    <row r="2878" customFormat="1" x14ac:dyDescent="0.4"/>
    <row r="2879" customFormat="1" x14ac:dyDescent="0.4"/>
    <row r="2880" customFormat="1" x14ac:dyDescent="0.4"/>
    <row r="2881" customFormat="1" x14ac:dyDescent="0.4"/>
    <row r="2882" customFormat="1" x14ac:dyDescent="0.4"/>
    <row r="2883" customFormat="1" x14ac:dyDescent="0.4"/>
    <row r="2884" customFormat="1" x14ac:dyDescent="0.4"/>
    <row r="2885" customFormat="1" x14ac:dyDescent="0.4"/>
    <row r="2886" customFormat="1" x14ac:dyDescent="0.4"/>
    <row r="2887" customFormat="1" x14ac:dyDescent="0.4"/>
    <row r="2888" customFormat="1" x14ac:dyDescent="0.4"/>
    <row r="2889" customFormat="1" x14ac:dyDescent="0.4"/>
    <row r="2890" customFormat="1" x14ac:dyDescent="0.4"/>
    <row r="2891" customFormat="1" x14ac:dyDescent="0.4"/>
    <row r="2892" customFormat="1" x14ac:dyDescent="0.4"/>
    <row r="2893" customFormat="1" x14ac:dyDescent="0.4"/>
    <row r="2894" customFormat="1" x14ac:dyDescent="0.4"/>
    <row r="2895" customFormat="1" x14ac:dyDescent="0.4"/>
    <row r="2896" customFormat="1" x14ac:dyDescent="0.4"/>
    <row r="2897" customFormat="1" x14ac:dyDescent="0.4"/>
    <row r="2898" customFormat="1" x14ac:dyDescent="0.4"/>
    <row r="2899" customFormat="1" x14ac:dyDescent="0.4"/>
    <row r="2900" customFormat="1" x14ac:dyDescent="0.4"/>
    <row r="2901" customFormat="1" x14ac:dyDescent="0.4"/>
    <row r="2902" customFormat="1" x14ac:dyDescent="0.4"/>
    <row r="2903" customFormat="1" x14ac:dyDescent="0.4"/>
    <row r="2904" customFormat="1" x14ac:dyDescent="0.4"/>
    <row r="2905" customFormat="1" x14ac:dyDescent="0.4"/>
    <row r="2906" customFormat="1" x14ac:dyDescent="0.4"/>
    <row r="2907" customFormat="1" x14ac:dyDescent="0.4"/>
    <row r="2908" customFormat="1" x14ac:dyDescent="0.4"/>
    <row r="2909" customFormat="1" x14ac:dyDescent="0.4"/>
    <row r="2910" customFormat="1" x14ac:dyDescent="0.4"/>
    <row r="2911" customFormat="1" x14ac:dyDescent="0.4"/>
    <row r="2912" customFormat="1" x14ac:dyDescent="0.4"/>
    <row r="2913" customFormat="1" x14ac:dyDescent="0.4"/>
    <row r="2914" customFormat="1" x14ac:dyDescent="0.4"/>
    <row r="2915" customFormat="1" x14ac:dyDescent="0.4"/>
    <row r="2916" customFormat="1" x14ac:dyDescent="0.4"/>
    <row r="2917" customFormat="1" x14ac:dyDescent="0.4"/>
    <row r="2918" customFormat="1" x14ac:dyDescent="0.4"/>
    <row r="2919" customFormat="1" x14ac:dyDescent="0.4"/>
    <row r="2920" customFormat="1" x14ac:dyDescent="0.4"/>
    <row r="2921" customFormat="1" x14ac:dyDescent="0.4"/>
    <row r="2922" customFormat="1" x14ac:dyDescent="0.4"/>
    <row r="2923" customFormat="1" x14ac:dyDescent="0.4"/>
    <row r="2924" customFormat="1" x14ac:dyDescent="0.4"/>
    <row r="2925" customFormat="1" x14ac:dyDescent="0.4"/>
    <row r="2926" customFormat="1" x14ac:dyDescent="0.4"/>
    <row r="2927" customFormat="1" x14ac:dyDescent="0.4"/>
    <row r="2928" customFormat="1" x14ac:dyDescent="0.4"/>
    <row r="2929" customFormat="1" x14ac:dyDescent="0.4"/>
    <row r="2930" customFormat="1" x14ac:dyDescent="0.4"/>
    <row r="2931" customFormat="1" x14ac:dyDescent="0.4"/>
    <row r="2932" customFormat="1" x14ac:dyDescent="0.4"/>
    <row r="2933" customFormat="1" x14ac:dyDescent="0.4"/>
    <row r="2934" customFormat="1" x14ac:dyDescent="0.4"/>
    <row r="2935" customFormat="1" x14ac:dyDescent="0.4"/>
    <row r="2936" customFormat="1" x14ac:dyDescent="0.4"/>
    <row r="2937" customFormat="1" x14ac:dyDescent="0.4"/>
    <row r="2938" customFormat="1" x14ac:dyDescent="0.4"/>
    <row r="2939" customFormat="1" x14ac:dyDescent="0.4"/>
    <row r="2940" customFormat="1" x14ac:dyDescent="0.4"/>
    <row r="2941" customFormat="1" x14ac:dyDescent="0.4"/>
    <row r="2942" customFormat="1" x14ac:dyDescent="0.4"/>
    <row r="2943" customFormat="1" x14ac:dyDescent="0.4"/>
    <row r="2944" customFormat="1" x14ac:dyDescent="0.4"/>
    <row r="2945" customFormat="1" x14ac:dyDescent="0.4"/>
    <row r="2946" customFormat="1" x14ac:dyDescent="0.4"/>
    <row r="2947" customFormat="1" x14ac:dyDescent="0.4"/>
    <row r="2948" customFormat="1" x14ac:dyDescent="0.4"/>
    <row r="2949" customFormat="1" x14ac:dyDescent="0.4"/>
    <row r="2950" customFormat="1" x14ac:dyDescent="0.4"/>
    <row r="2951" customFormat="1" x14ac:dyDescent="0.4"/>
    <row r="2952" customFormat="1" x14ac:dyDescent="0.4"/>
    <row r="2953" customFormat="1" x14ac:dyDescent="0.4"/>
    <row r="2954" customFormat="1" x14ac:dyDescent="0.4"/>
    <row r="2955" customFormat="1" x14ac:dyDescent="0.4"/>
    <row r="2956" customFormat="1" x14ac:dyDescent="0.4"/>
    <row r="2957" customFormat="1" x14ac:dyDescent="0.4"/>
    <row r="2958" customFormat="1" x14ac:dyDescent="0.4"/>
    <row r="2959" customFormat="1" x14ac:dyDescent="0.4"/>
    <row r="2960" customFormat="1" x14ac:dyDescent="0.4"/>
    <row r="2961" customFormat="1" x14ac:dyDescent="0.4"/>
    <row r="2962" customFormat="1" x14ac:dyDescent="0.4"/>
    <row r="2963" customFormat="1" x14ac:dyDescent="0.4"/>
    <row r="2964" customFormat="1" x14ac:dyDescent="0.4"/>
    <row r="2965" customFormat="1" x14ac:dyDescent="0.4"/>
    <row r="2966" customFormat="1" x14ac:dyDescent="0.4"/>
    <row r="2967" customFormat="1" x14ac:dyDescent="0.4"/>
    <row r="2968" customFormat="1" x14ac:dyDescent="0.4"/>
    <row r="2969" customFormat="1" x14ac:dyDescent="0.4"/>
    <row r="2970" customFormat="1" x14ac:dyDescent="0.4"/>
    <row r="2971" customFormat="1" x14ac:dyDescent="0.4"/>
    <row r="2972" customFormat="1" x14ac:dyDescent="0.4"/>
    <row r="2973" customFormat="1" x14ac:dyDescent="0.4"/>
    <row r="2974" customFormat="1" x14ac:dyDescent="0.4"/>
    <row r="2975" customFormat="1" x14ac:dyDescent="0.4"/>
    <row r="2976" customFormat="1" x14ac:dyDescent="0.4"/>
    <row r="2977" customFormat="1" x14ac:dyDescent="0.4"/>
    <row r="2978" customFormat="1" x14ac:dyDescent="0.4"/>
    <row r="2979" customFormat="1" x14ac:dyDescent="0.4"/>
    <row r="2980" customFormat="1" x14ac:dyDescent="0.4"/>
    <row r="2981" customFormat="1" x14ac:dyDescent="0.4"/>
    <row r="2982" customFormat="1" x14ac:dyDescent="0.4"/>
    <row r="2983" customFormat="1" x14ac:dyDescent="0.4"/>
    <row r="2984" customFormat="1" x14ac:dyDescent="0.4"/>
    <row r="2985" customFormat="1" x14ac:dyDescent="0.4"/>
    <row r="2986" customFormat="1" x14ac:dyDescent="0.4"/>
    <row r="2987" customFormat="1" x14ac:dyDescent="0.4"/>
    <row r="2988" customFormat="1" x14ac:dyDescent="0.4"/>
    <row r="2989" customFormat="1" x14ac:dyDescent="0.4"/>
    <row r="2990" customFormat="1" x14ac:dyDescent="0.4"/>
    <row r="2991" customFormat="1" x14ac:dyDescent="0.4"/>
    <row r="2992" customFormat="1" x14ac:dyDescent="0.4"/>
    <row r="2993" customFormat="1" x14ac:dyDescent="0.4"/>
    <row r="2994" customFormat="1" x14ac:dyDescent="0.4"/>
    <row r="2995" customFormat="1" x14ac:dyDescent="0.4"/>
    <row r="2996" customFormat="1" x14ac:dyDescent="0.4"/>
    <row r="2997" customFormat="1" x14ac:dyDescent="0.4"/>
    <row r="2998" customFormat="1" x14ac:dyDescent="0.4"/>
    <row r="2999" customFormat="1" x14ac:dyDescent="0.4"/>
    <row r="3000" customFormat="1" x14ac:dyDescent="0.4"/>
    <row r="3001" customFormat="1" x14ac:dyDescent="0.4"/>
    <row r="3002" customFormat="1" x14ac:dyDescent="0.4"/>
    <row r="3003" customFormat="1" x14ac:dyDescent="0.4"/>
    <row r="3004" customFormat="1" x14ac:dyDescent="0.4"/>
    <row r="3005" customFormat="1" x14ac:dyDescent="0.4"/>
    <row r="3006" customFormat="1" x14ac:dyDescent="0.4"/>
    <row r="3007" customFormat="1" x14ac:dyDescent="0.4"/>
    <row r="3008" customFormat="1" x14ac:dyDescent="0.4"/>
    <row r="3009" customFormat="1" x14ac:dyDescent="0.4"/>
    <row r="3010" customFormat="1" x14ac:dyDescent="0.4"/>
    <row r="3011" customFormat="1" x14ac:dyDescent="0.4"/>
    <row r="3012" customFormat="1" x14ac:dyDescent="0.4"/>
    <row r="3013" customFormat="1" x14ac:dyDescent="0.4"/>
    <row r="3014" customFormat="1" x14ac:dyDescent="0.4"/>
    <row r="3015" customFormat="1" x14ac:dyDescent="0.4"/>
    <row r="3016" customFormat="1" x14ac:dyDescent="0.4"/>
    <row r="3017" customFormat="1" x14ac:dyDescent="0.4"/>
    <row r="3018" customFormat="1" x14ac:dyDescent="0.4"/>
    <row r="3019" customFormat="1" x14ac:dyDescent="0.4"/>
    <row r="3020" customFormat="1" x14ac:dyDescent="0.4"/>
    <row r="3021" customFormat="1" x14ac:dyDescent="0.4"/>
    <row r="3022" customFormat="1" x14ac:dyDescent="0.4"/>
    <row r="3023" customFormat="1" x14ac:dyDescent="0.4"/>
    <row r="3024" customFormat="1" x14ac:dyDescent="0.4"/>
    <row r="3025" customFormat="1" x14ac:dyDescent="0.4"/>
    <row r="3026" customFormat="1" x14ac:dyDescent="0.4"/>
    <row r="3027" customFormat="1" x14ac:dyDescent="0.4"/>
    <row r="3028" customFormat="1" x14ac:dyDescent="0.4"/>
    <row r="3029" customFormat="1" x14ac:dyDescent="0.4"/>
    <row r="3030" customFormat="1" x14ac:dyDescent="0.4"/>
    <row r="3031" customFormat="1" x14ac:dyDescent="0.4"/>
    <row r="3032" customFormat="1" x14ac:dyDescent="0.4"/>
    <row r="3033" customFormat="1" x14ac:dyDescent="0.4"/>
    <row r="3034" customFormat="1" x14ac:dyDescent="0.4"/>
    <row r="3035" customFormat="1" x14ac:dyDescent="0.4"/>
    <row r="3036" customFormat="1" x14ac:dyDescent="0.4"/>
    <row r="3037" customFormat="1" x14ac:dyDescent="0.4"/>
    <row r="3038" customFormat="1" x14ac:dyDescent="0.4"/>
    <row r="3039" customFormat="1" x14ac:dyDescent="0.4"/>
    <row r="3040" customFormat="1" x14ac:dyDescent="0.4"/>
    <row r="3041" customFormat="1" x14ac:dyDescent="0.4"/>
    <row r="3042" customFormat="1" x14ac:dyDescent="0.4"/>
    <row r="3043" customFormat="1" x14ac:dyDescent="0.4"/>
    <row r="3044" customFormat="1" x14ac:dyDescent="0.4"/>
    <row r="3045" customFormat="1" x14ac:dyDescent="0.4"/>
    <row r="3046" customFormat="1" x14ac:dyDescent="0.4"/>
    <row r="3047" customFormat="1" x14ac:dyDescent="0.4"/>
    <row r="3048" customFormat="1" x14ac:dyDescent="0.4"/>
    <row r="3049" customFormat="1" x14ac:dyDescent="0.4"/>
    <row r="3050" customFormat="1" x14ac:dyDescent="0.4"/>
    <row r="3051" customFormat="1" x14ac:dyDescent="0.4"/>
    <row r="3052" customFormat="1" x14ac:dyDescent="0.4"/>
    <row r="3053" customFormat="1" x14ac:dyDescent="0.4"/>
    <row r="3054" customFormat="1" x14ac:dyDescent="0.4"/>
    <row r="3055" customFormat="1" x14ac:dyDescent="0.4"/>
    <row r="3056" customFormat="1" x14ac:dyDescent="0.4"/>
    <row r="3057" customFormat="1" x14ac:dyDescent="0.4"/>
    <row r="3058" customFormat="1" x14ac:dyDescent="0.4"/>
    <row r="3059" customFormat="1" x14ac:dyDescent="0.4"/>
    <row r="3060" customFormat="1" x14ac:dyDescent="0.4"/>
    <row r="3061" customFormat="1" x14ac:dyDescent="0.4"/>
    <row r="3062" customFormat="1" x14ac:dyDescent="0.4"/>
    <row r="3063" customFormat="1" x14ac:dyDescent="0.4"/>
    <row r="3064" customFormat="1" x14ac:dyDescent="0.4"/>
    <row r="3065" customFormat="1" x14ac:dyDescent="0.4"/>
    <row r="3066" customFormat="1" x14ac:dyDescent="0.4"/>
    <row r="3067" customFormat="1" x14ac:dyDescent="0.4"/>
    <row r="3068" customFormat="1" x14ac:dyDescent="0.4"/>
    <row r="3069" customFormat="1" x14ac:dyDescent="0.4"/>
    <row r="3070" customFormat="1" x14ac:dyDescent="0.4"/>
    <row r="3071" customFormat="1" x14ac:dyDescent="0.4"/>
    <row r="3072" customFormat="1" x14ac:dyDescent="0.4"/>
    <row r="3073" customFormat="1" x14ac:dyDescent="0.4"/>
    <row r="3074" customFormat="1" x14ac:dyDescent="0.4"/>
    <row r="3075" customFormat="1" x14ac:dyDescent="0.4"/>
    <row r="3076" customFormat="1" x14ac:dyDescent="0.4"/>
    <row r="3077" customFormat="1" x14ac:dyDescent="0.4"/>
    <row r="3078" customFormat="1" x14ac:dyDescent="0.4"/>
    <row r="3079" customFormat="1" x14ac:dyDescent="0.4"/>
    <row r="3080" customFormat="1" x14ac:dyDescent="0.4"/>
    <row r="3081" customFormat="1" x14ac:dyDescent="0.4"/>
    <row r="3082" customFormat="1" x14ac:dyDescent="0.4"/>
    <row r="3083" customFormat="1" x14ac:dyDescent="0.4"/>
    <row r="3084" customFormat="1" x14ac:dyDescent="0.4"/>
    <row r="3085" customFormat="1" x14ac:dyDescent="0.4"/>
    <row r="3086" customFormat="1" x14ac:dyDescent="0.4"/>
    <row r="3087" customFormat="1" x14ac:dyDescent="0.4"/>
    <row r="3088" customFormat="1" x14ac:dyDescent="0.4"/>
    <row r="3089" customFormat="1" x14ac:dyDescent="0.4"/>
    <row r="3090" customFormat="1" x14ac:dyDescent="0.4"/>
    <row r="3091" customFormat="1" x14ac:dyDescent="0.4"/>
    <row r="3092" customFormat="1" x14ac:dyDescent="0.4"/>
    <row r="3093" customFormat="1" x14ac:dyDescent="0.4"/>
    <row r="3094" customFormat="1" x14ac:dyDescent="0.4"/>
    <row r="3095" customFormat="1" x14ac:dyDescent="0.4"/>
    <row r="3096" customFormat="1" x14ac:dyDescent="0.4"/>
    <row r="3097" customFormat="1" x14ac:dyDescent="0.4"/>
    <row r="3098" customFormat="1" x14ac:dyDescent="0.4"/>
    <row r="3099" customFormat="1" x14ac:dyDescent="0.4"/>
    <row r="3100" customFormat="1" x14ac:dyDescent="0.4"/>
    <row r="3101" customFormat="1" x14ac:dyDescent="0.4"/>
    <row r="3102" customFormat="1" x14ac:dyDescent="0.4"/>
    <row r="3103" customFormat="1" x14ac:dyDescent="0.4"/>
    <row r="3104" customFormat="1" x14ac:dyDescent="0.4"/>
    <row r="3105" customFormat="1" x14ac:dyDescent="0.4"/>
    <row r="3106" customFormat="1" x14ac:dyDescent="0.4"/>
    <row r="3107" customFormat="1" x14ac:dyDescent="0.4"/>
    <row r="3108" customFormat="1" x14ac:dyDescent="0.4"/>
    <row r="3109" customFormat="1" x14ac:dyDescent="0.4"/>
    <row r="3110" customFormat="1" x14ac:dyDescent="0.4"/>
    <row r="3111" customFormat="1" x14ac:dyDescent="0.4"/>
    <row r="3112" customFormat="1" x14ac:dyDescent="0.4"/>
    <row r="3113" customFormat="1" x14ac:dyDescent="0.4"/>
    <row r="3114" customFormat="1" x14ac:dyDescent="0.4"/>
    <row r="3115" customFormat="1" x14ac:dyDescent="0.4"/>
    <row r="3116" customFormat="1" x14ac:dyDescent="0.4"/>
    <row r="3117" customFormat="1" x14ac:dyDescent="0.4"/>
    <row r="3118" customFormat="1" x14ac:dyDescent="0.4"/>
    <row r="3119" customFormat="1" x14ac:dyDescent="0.4"/>
    <row r="3120" customFormat="1" x14ac:dyDescent="0.4"/>
    <row r="3121" customFormat="1" x14ac:dyDescent="0.4"/>
    <row r="3122" customFormat="1" x14ac:dyDescent="0.4"/>
    <row r="3123" customFormat="1" x14ac:dyDescent="0.4"/>
    <row r="3124" customFormat="1" x14ac:dyDescent="0.4"/>
    <row r="3125" customFormat="1" x14ac:dyDescent="0.4"/>
    <row r="3126" customFormat="1" x14ac:dyDescent="0.4"/>
    <row r="3127" customFormat="1" x14ac:dyDescent="0.4"/>
    <row r="3128" customFormat="1" x14ac:dyDescent="0.4"/>
    <row r="3129" customFormat="1" x14ac:dyDescent="0.4"/>
    <row r="3130" customFormat="1" x14ac:dyDescent="0.4"/>
    <row r="3131" customFormat="1" x14ac:dyDescent="0.4"/>
    <row r="3132" customFormat="1" x14ac:dyDescent="0.4"/>
    <row r="3133" customFormat="1" x14ac:dyDescent="0.4"/>
    <row r="3134" customFormat="1" x14ac:dyDescent="0.4"/>
    <row r="3135" customFormat="1" x14ac:dyDescent="0.4"/>
    <row r="3136" customFormat="1" x14ac:dyDescent="0.4"/>
    <row r="3137" customFormat="1" x14ac:dyDescent="0.4"/>
    <row r="3138" customFormat="1" x14ac:dyDescent="0.4"/>
    <row r="3139" customFormat="1" x14ac:dyDescent="0.4"/>
    <row r="3140" customFormat="1" x14ac:dyDescent="0.4"/>
    <row r="3141" customFormat="1" x14ac:dyDescent="0.4"/>
    <row r="3142" customFormat="1" x14ac:dyDescent="0.4"/>
    <row r="3143" customFormat="1" x14ac:dyDescent="0.4"/>
    <row r="3144" customFormat="1" x14ac:dyDescent="0.4"/>
    <row r="3145" customFormat="1" x14ac:dyDescent="0.4"/>
    <row r="3146" customFormat="1" x14ac:dyDescent="0.4"/>
    <row r="3147" customFormat="1" x14ac:dyDescent="0.4"/>
    <row r="3148" customFormat="1" x14ac:dyDescent="0.4"/>
    <row r="3149" customFormat="1" x14ac:dyDescent="0.4"/>
    <row r="3150" customFormat="1" x14ac:dyDescent="0.4"/>
    <row r="3151" customFormat="1" x14ac:dyDescent="0.4"/>
    <row r="3152" customFormat="1" x14ac:dyDescent="0.4"/>
    <row r="3153" customFormat="1" x14ac:dyDescent="0.4"/>
    <row r="3154" customFormat="1" x14ac:dyDescent="0.4"/>
    <row r="3155" customFormat="1" x14ac:dyDescent="0.4"/>
    <row r="3156" customFormat="1" x14ac:dyDescent="0.4"/>
    <row r="3157" customFormat="1" x14ac:dyDescent="0.4"/>
    <row r="3158" customFormat="1" x14ac:dyDescent="0.4"/>
    <row r="3159" customFormat="1" x14ac:dyDescent="0.4"/>
    <row r="3160" customFormat="1" x14ac:dyDescent="0.4"/>
    <row r="3161" customFormat="1" x14ac:dyDescent="0.4"/>
    <row r="3162" customFormat="1" x14ac:dyDescent="0.4"/>
    <row r="3163" customFormat="1" x14ac:dyDescent="0.4"/>
    <row r="3164" customFormat="1" x14ac:dyDescent="0.4"/>
    <row r="3165" customFormat="1" x14ac:dyDescent="0.4"/>
    <row r="3166" customFormat="1" x14ac:dyDescent="0.4"/>
    <row r="3167" customFormat="1" x14ac:dyDescent="0.4"/>
    <row r="3168" customFormat="1" x14ac:dyDescent="0.4"/>
    <row r="3169" customFormat="1" x14ac:dyDescent="0.4"/>
    <row r="3170" customFormat="1" x14ac:dyDescent="0.4"/>
    <row r="3171" customFormat="1" x14ac:dyDescent="0.4"/>
    <row r="3172" customFormat="1" x14ac:dyDescent="0.4"/>
    <row r="3173" customFormat="1" x14ac:dyDescent="0.4"/>
    <row r="3174" customFormat="1" x14ac:dyDescent="0.4"/>
    <row r="3175" customFormat="1" x14ac:dyDescent="0.4"/>
    <row r="3176" customFormat="1" x14ac:dyDescent="0.4"/>
    <row r="3177" customFormat="1" x14ac:dyDescent="0.4"/>
    <row r="3178" customFormat="1" x14ac:dyDescent="0.4"/>
    <row r="3179" customFormat="1" x14ac:dyDescent="0.4"/>
    <row r="3180" customFormat="1" x14ac:dyDescent="0.4"/>
    <row r="3181" customFormat="1" x14ac:dyDescent="0.4"/>
    <row r="3182" customFormat="1" x14ac:dyDescent="0.4"/>
    <row r="3183" customFormat="1" x14ac:dyDescent="0.4"/>
    <row r="3184" customFormat="1" x14ac:dyDescent="0.4"/>
    <row r="3185" customFormat="1" x14ac:dyDescent="0.4"/>
    <row r="3186" customFormat="1" x14ac:dyDescent="0.4"/>
    <row r="3187" customFormat="1" x14ac:dyDescent="0.4"/>
    <row r="3188" customFormat="1" x14ac:dyDescent="0.4"/>
    <row r="3189" customFormat="1" x14ac:dyDescent="0.4"/>
    <row r="3190" customFormat="1" x14ac:dyDescent="0.4"/>
    <row r="3191" customFormat="1" x14ac:dyDescent="0.4"/>
    <row r="3192" customFormat="1" x14ac:dyDescent="0.4"/>
    <row r="3193" customFormat="1" x14ac:dyDescent="0.4"/>
    <row r="3194" customFormat="1" x14ac:dyDescent="0.4"/>
    <row r="3195" customFormat="1" ht="1.5" customHeight="1" x14ac:dyDescent="0.4"/>
    <row r="3196" customFormat="1" x14ac:dyDescent="0.4"/>
    <row r="3197" customFormat="1" x14ac:dyDescent="0.4"/>
    <row r="3198" customFormat="1" x14ac:dyDescent="0.4"/>
    <row r="3199" customFormat="1" x14ac:dyDescent="0.4"/>
    <row r="3200" customFormat="1" x14ac:dyDescent="0.4"/>
    <row r="3201" customFormat="1" x14ac:dyDescent="0.4"/>
    <row r="3202" customFormat="1" x14ac:dyDescent="0.4"/>
    <row r="3203" customFormat="1" x14ac:dyDescent="0.4"/>
    <row r="3204" customFormat="1" x14ac:dyDescent="0.4"/>
    <row r="3205" customFormat="1" x14ac:dyDescent="0.4"/>
    <row r="3206" customFormat="1" x14ac:dyDescent="0.4"/>
    <row r="3207" customFormat="1" x14ac:dyDescent="0.4"/>
    <row r="3208" customFormat="1" x14ac:dyDescent="0.4"/>
    <row r="3209" customFormat="1" x14ac:dyDescent="0.4"/>
    <row r="3210" customFormat="1" x14ac:dyDescent="0.4"/>
    <row r="3211" customFormat="1" x14ac:dyDescent="0.4"/>
    <row r="3212" customFormat="1" x14ac:dyDescent="0.4"/>
    <row r="3213" customFormat="1" x14ac:dyDescent="0.4"/>
    <row r="3214" customFormat="1" x14ac:dyDescent="0.4"/>
    <row r="3215" customFormat="1" x14ac:dyDescent="0.4"/>
    <row r="3216" customFormat="1" x14ac:dyDescent="0.4"/>
    <row r="3217" customFormat="1" x14ac:dyDescent="0.4"/>
    <row r="3218" customFormat="1" x14ac:dyDescent="0.4"/>
    <row r="3219" customFormat="1" x14ac:dyDescent="0.4"/>
    <row r="3220" customFormat="1" x14ac:dyDescent="0.4"/>
    <row r="3221" customFormat="1" x14ac:dyDescent="0.4"/>
    <row r="3222" customFormat="1" x14ac:dyDescent="0.4"/>
    <row r="3223" customFormat="1" x14ac:dyDescent="0.4"/>
    <row r="3224" customFormat="1" x14ac:dyDescent="0.4"/>
    <row r="3225" customFormat="1" x14ac:dyDescent="0.4"/>
    <row r="3226" customFormat="1" x14ac:dyDescent="0.4"/>
    <row r="3227" customFormat="1" x14ac:dyDescent="0.4"/>
    <row r="3228" customFormat="1" x14ac:dyDescent="0.4"/>
    <row r="3229" customFormat="1" x14ac:dyDescent="0.4"/>
    <row r="3230" customFormat="1" x14ac:dyDescent="0.4"/>
    <row r="3231" customFormat="1" x14ac:dyDescent="0.4"/>
    <row r="3232" customFormat="1" x14ac:dyDescent="0.4"/>
    <row r="3233" spans="2:90" x14ac:dyDescent="0.4">
      <c r="B3233"/>
      <c r="I3233"/>
      <c r="J3233"/>
      <c r="R3233"/>
      <c r="S3233"/>
      <c r="T3233"/>
      <c r="U3233"/>
      <c r="V3233"/>
      <c r="W3233"/>
      <c r="X3233"/>
      <c r="Y3233"/>
      <c r="Z3233"/>
      <c r="AA3233"/>
      <c r="AB3233"/>
      <c r="AC3233"/>
      <c r="AD3233"/>
      <c r="AE3233"/>
      <c r="AF3233"/>
      <c r="AG3233"/>
      <c r="AH3233"/>
      <c r="AI3233"/>
      <c r="AJ3233"/>
      <c r="AK3233"/>
      <c r="AL3233"/>
      <c r="AM3233"/>
      <c r="AN3233"/>
      <c r="AO3233"/>
      <c r="AP3233"/>
      <c r="AQ3233"/>
      <c r="AR3233"/>
      <c r="AS3233"/>
      <c r="AT3233"/>
      <c r="AU3233"/>
      <c r="AV3233"/>
      <c r="AW3233"/>
      <c r="AX3233"/>
      <c r="AY3233"/>
      <c r="AZ3233"/>
      <c r="BA3233"/>
      <c r="BB3233"/>
      <c r="BC3233"/>
      <c r="BD3233"/>
      <c r="BE3233"/>
      <c r="BF3233"/>
      <c r="BG3233"/>
      <c r="BH3233"/>
      <c r="BI3233"/>
      <c r="BJ3233"/>
      <c r="BK3233"/>
      <c r="BL3233"/>
      <c r="BM3233"/>
      <c r="BN3233"/>
      <c r="BO3233"/>
      <c r="BP3233"/>
      <c r="BQ3233"/>
      <c r="BR3233"/>
      <c r="BS3233"/>
      <c r="BT3233"/>
      <c r="BU3233"/>
      <c r="BV3233"/>
      <c r="BW3233"/>
      <c r="BX3233"/>
      <c r="BY3233"/>
      <c r="BZ3233"/>
      <c r="CA3233"/>
      <c r="CB3233"/>
      <c r="CC3233"/>
      <c r="CD3233"/>
      <c r="CE3233"/>
      <c r="CF3233"/>
      <c r="CG3233"/>
      <c r="CH3233"/>
      <c r="CI3233"/>
      <c r="CJ3233"/>
      <c r="CK3233"/>
      <c r="CL3233"/>
    </row>
    <row r="3234" spans="2:90" x14ac:dyDescent="0.4">
      <c r="B3234"/>
      <c r="I3234"/>
      <c r="J3234"/>
      <c r="R3234"/>
      <c r="S3234"/>
      <c r="T3234"/>
      <c r="U3234"/>
      <c r="V3234"/>
      <c r="W3234"/>
      <c r="X3234"/>
      <c r="Y3234"/>
      <c r="Z3234"/>
      <c r="AA3234"/>
      <c r="AB3234"/>
      <c r="AC3234"/>
      <c r="AD3234"/>
      <c r="AE3234"/>
      <c r="AF3234"/>
      <c r="AG3234"/>
      <c r="AH3234"/>
      <c r="AI3234"/>
      <c r="AJ3234"/>
      <c r="AK3234"/>
      <c r="AL3234"/>
      <c r="AM3234"/>
      <c r="AN3234"/>
      <c r="AO3234"/>
      <c r="AP3234"/>
      <c r="AQ3234"/>
      <c r="AR3234"/>
      <c r="AS3234"/>
      <c r="AT3234"/>
      <c r="AU3234"/>
      <c r="AV3234"/>
      <c r="AW3234"/>
      <c r="AX3234"/>
      <c r="AY3234"/>
      <c r="AZ3234"/>
      <c r="BA3234"/>
      <c r="BB3234"/>
      <c r="BC3234"/>
      <c r="BD3234"/>
      <c r="BE3234"/>
      <c r="BF3234"/>
      <c r="BG3234"/>
      <c r="BH3234"/>
      <c r="BI3234"/>
      <c r="BJ3234"/>
      <c r="BK3234"/>
      <c r="BL3234"/>
      <c r="BM3234"/>
      <c r="BN3234"/>
      <c r="BO3234"/>
      <c r="BP3234"/>
      <c r="BQ3234"/>
      <c r="BR3234"/>
      <c r="BS3234"/>
      <c r="BT3234"/>
      <c r="BU3234"/>
      <c r="BV3234"/>
      <c r="BW3234"/>
      <c r="BX3234"/>
      <c r="BY3234"/>
      <c r="BZ3234"/>
      <c r="CA3234"/>
      <c r="CB3234"/>
      <c r="CC3234"/>
      <c r="CD3234"/>
      <c r="CE3234"/>
      <c r="CF3234"/>
      <c r="CG3234"/>
      <c r="CH3234"/>
      <c r="CI3234"/>
      <c r="CJ3234"/>
      <c r="CK3234"/>
      <c r="CL3234"/>
    </row>
    <row r="3235" spans="2:90" x14ac:dyDescent="0.4">
      <c r="B3235"/>
      <c r="I3235"/>
      <c r="J3235"/>
      <c r="R3235"/>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row>
    <row r="3236" spans="2:90" x14ac:dyDescent="0.4">
      <c r="B3236"/>
      <c r="I3236"/>
      <c r="J3236"/>
      <c r="R3236"/>
      <c r="S3236"/>
      <c r="T3236"/>
      <c r="U3236"/>
      <c r="V3236"/>
      <c r="W3236"/>
      <c r="X3236"/>
      <c r="Y3236"/>
      <c r="Z3236"/>
      <c r="AA3236"/>
      <c r="AB3236"/>
      <c r="AC3236"/>
      <c r="AD3236"/>
      <c r="AE3236"/>
      <c r="AF3236"/>
      <c r="AG3236"/>
      <c r="AH3236"/>
      <c r="AI3236"/>
      <c r="AJ3236"/>
      <c r="AK3236"/>
      <c r="AL3236"/>
      <c r="AM3236"/>
      <c r="AN3236"/>
      <c r="AO3236"/>
      <c r="AP3236"/>
      <c r="AQ3236"/>
      <c r="AR3236"/>
      <c r="AS3236"/>
      <c r="AT3236"/>
      <c r="AU3236"/>
      <c r="AV3236"/>
      <c r="AW3236"/>
      <c r="AX3236"/>
      <c r="AY3236"/>
      <c r="AZ3236"/>
      <c r="BA3236"/>
      <c r="BB3236"/>
      <c r="BC3236"/>
      <c r="BD3236"/>
      <c r="BE3236"/>
      <c r="BF3236"/>
      <c r="BG3236"/>
      <c r="BH3236"/>
      <c r="BI3236"/>
      <c r="BJ3236"/>
      <c r="BK3236"/>
      <c r="BL3236"/>
      <c r="BM3236"/>
      <c r="BN3236"/>
      <c r="BO3236"/>
      <c r="BP3236"/>
      <c r="BQ3236"/>
      <c r="BR3236"/>
      <c r="BS3236"/>
      <c r="BT3236"/>
      <c r="BU3236"/>
      <c r="BV3236"/>
      <c r="BW3236"/>
      <c r="BX3236"/>
      <c r="BY3236"/>
      <c r="BZ3236"/>
      <c r="CA3236"/>
      <c r="CB3236"/>
      <c r="CC3236"/>
      <c r="CD3236"/>
      <c r="CE3236"/>
      <c r="CF3236"/>
      <c r="CG3236"/>
      <c r="CH3236"/>
      <c r="CI3236"/>
      <c r="CJ3236"/>
      <c r="CK3236"/>
      <c r="CL3236"/>
    </row>
    <row r="3237" spans="2:90" x14ac:dyDescent="0.4">
      <c r="B3237"/>
      <c r="I3237"/>
      <c r="J3237"/>
      <c r="R3237"/>
      <c r="S3237"/>
      <c r="T3237"/>
      <c r="U3237"/>
      <c r="V3237"/>
      <c r="W3237"/>
      <c r="X3237"/>
      <c r="Y3237"/>
      <c r="Z3237"/>
      <c r="AA3237"/>
      <c r="AB3237"/>
      <c r="AC3237"/>
      <c r="AD3237"/>
      <c r="AE3237"/>
      <c r="AF3237"/>
      <c r="AG3237"/>
      <c r="AH3237"/>
      <c r="AI3237"/>
      <c r="AJ3237"/>
      <c r="AK3237"/>
      <c r="AL3237"/>
      <c r="AM3237"/>
      <c r="AN3237"/>
      <c r="AO3237"/>
      <c r="AP3237"/>
      <c r="AQ3237"/>
      <c r="AR3237"/>
      <c r="AS3237"/>
      <c r="AT3237"/>
      <c r="AU3237"/>
      <c r="AV3237"/>
      <c r="AW3237"/>
      <c r="AX3237"/>
      <c r="AY3237"/>
      <c r="AZ3237"/>
      <c r="BA3237"/>
      <c r="BB3237"/>
      <c r="BC3237"/>
      <c r="BD3237"/>
      <c r="BE3237"/>
      <c r="BF3237"/>
      <c r="BG3237"/>
      <c r="BH3237"/>
      <c r="BI3237"/>
      <c r="BJ3237"/>
      <c r="BK3237"/>
      <c r="BL3237"/>
      <c r="BM3237"/>
      <c r="BN3237"/>
      <c r="BO3237"/>
      <c r="BP3237"/>
      <c r="BQ3237"/>
      <c r="BR3237"/>
      <c r="BS3237"/>
      <c r="BT3237"/>
      <c r="BU3237"/>
      <c r="BV3237"/>
      <c r="BW3237"/>
      <c r="BX3237"/>
      <c r="BY3237"/>
      <c r="BZ3237"/>
      <c r="CA3237"/>
      <c r="CB3237"/>
      <c r="CC3237"/>
      <c r="CD3237"/>
      <c r="CE3237"/>
      <c r="CF3237"/>
      <c r="CG3237"/>
      <c r="CH3237"/>
      <c r="CI3237"/>
      <c r="CJ3237"/>
      <c r="CK3237"/>
      <c r="CL3237"/>
    </row>
    <row r="3238" spans="2:90" x14ac:dyDescent="0.4">
      <c r="B3238"/>
      <c r="I3238"/>
      <c r="J3238"/>
      <c r="R3238"/>
      <c r="S3238"/>
      <c r="T3238"/>
      <c r="U3238"/>
      <c r="V3238"/>
      <c r="W3238"/>
      <c r="X3238"/>
      <c r="Y3238"/>
      <c r="Z3238"/>
      <c r="AA3238"/>
      <c r="AB3238"/>
      <c r="AC3238"/>
      <c r="AD3238"/>
      <c r="AE3238"/>
      <c r="AF3238"/>
      <c r="AG3238"/>
      <c r="AH3238"/>
      <c r="AI3238"/>
      <c r="AJ3238"/>
      <c r="AK3238"/>
      <c r="AL3238"/>
      <c r="AM3238"/>
      <c r="AN3238"/>
      <c r="AO3238"/>
      <c r="AP3238"/>
      <c r="AQ3238"/>
      <c r="AR3238"/>
      <c r="AS3238"/>
      <c r="AT3238"/>
      <c r="AU3238"/>
      <c r="AV3238"/>
      <c r="AW3238"/>
      <c r="AX3238"/>
      <c r="AY3238"/>
      <c r="AZ3238"/>
      <c r="BA3238"/>
      <c r="BB3238"/>
      <c r="BC3238"/>
      <c r="BD3238"/>
      <c r="BE3238"/>
      <c r="BF3238"/>
      <c r="BG3238"/>
      <c r="BH3238"/>
      <c r="BI3238"/>
      <c r="BJ3238"/>
      <c r="BK3238"/>
      <c r="BL3238"/>
      <c r="BM3238"/>
      <c r="BN3238"/>
      <c r="BO3238"/>
      <c r="BP3238"/>
      <c r="BQ3238"/>
      <c r="BR3238"/>
      <c r="BS3238"/>
      <c r="BT3238"/>
      <c r="BU3238"/>
      <c r="BV3238"/>
      <c r="BW3238"/>
      <c r="BX3238"/>
      <c r="BY3238"/>
      <c r="BZ3238"/>
      <c r="CA3238"/>
      <c r="CB3238"/>
      <c r="CC3238"/>
      <c r="CD3238"/>
      <c r="CE3238"/>
      <c r="CF3238"/>
      <c r="CG3238"/>
      <c r="CH3238"/>
      <c r="CI3238"/>
      <c r="CJ3238"/>
      <c r="CK3238"/>
      <c r="CL3238"/>
    </row>
    <row r="3239" spans="2:90" x14ac:dyDescent="0.4">
      <c r="B3239"/>
      <c r="I3239"/>
      <c r="J3239"/>
      <c r="R3239"/>
      <c r="S3239"/>
      <c r="T3239"/>
      <c r="U3239"/>
      <c r="V3239"/>
      <c r="W3239"/>
      <c r="X3239"/>
      <c r="Y3239"/>
      <c r="Z3239"/>
      <c r="AA3239"/>
      <c r="AB3239"/>
      <c r="AC3239"/>
      <c r="AD3239"/>
      <c r="AE3239"/>
      <c r="AF3239"/>
      <c r="AG3239"/>
      <c r="AH3239"/>
      <c r="AI3239"/>
      <c r="AJ3239"/>
      <c r="AK3239"/>
      <c r="AL3239"/>
      <c r="AM3239"/>
      <c r="AN3239"/>
      <c r="AO3239"/>
      <c r="AP3239"/>
      <c r="AQ3239"/>
      <c r="AR3239"/>
      <c r="AS3239"/>
      <c r="AT3239"/>
      <c r="AU3239"/>
      <c r="AV3239"/>
      <c r="AW3239"/>
      <c r="AX3239"/>
      <c r="AY3239"/>
      <c r="AZ3239"/>
      <c r="BA3239"/>
      <c r="BB3239"/>
      <c r="BC3239"/>
      <c r="BD3239"/>
      <c r="BE3239"/>
      <c r="BF3239"/>
      <c r="BG3239"/>
      <c r="BH3239"/>
      <c r="BI3239"/>
      <c r="BJ3239"/>
      <c r="BK3239"/>
      <c r="BL3239"/>
      <c r="BM3239"/>
      <c r="BN3239"/>
      <c r="BO3239"/>
      <c r="BP3239"/>
      <c r="BQ3239"/>
      <c r="BR3239"/>
      <c r="BS3239"/>
      <c r="BT3239"/>
      <c r="BU3239"/>
      <c r="BV3239"/>
      <c r="BW3239"/>
      <c r="BX3239"/>
      <c r="BY3239"/>
      <c r="BZ3239"/>
      <c r="CA3239"/>
      <c r="CB3239"/>
      <c r="CC3239"/>
      <c r="CD3239"/>
      <c r="CE3239"/>
      <c r="CF3239"/>
      <c r="CG3239"/>
      <c r="CH3239"/>
      <c r="CI3239"/>
      <c r="CJ3239"/>
      <c r="CK3239"/>
      <c r="CL3239"/>
    </row>
    <row r="3240" spans="2:90" x14ac:dyDescent="0.4">
      <c r="B3240"/>
      <c r="I3240"/>
      <c r="J3240"/>
      <c r="R3240"/>
      <c r="S3240"/>
      <c r="T3240"/>
      <c r="U3240"/>
      <c r="V3240"/>
      <c r="W3240"/>
      <c r="X3240"/>
      <c r="Y3240"/>
      <c r="Z3240"/>
      <c r="AA3240"/>
      <c r="AB3240"/>
      <c r="AC3240"/>
      <c r="AD3240"/>
      <c r="AE3240"/>
      <c r="AF3240"/>
      <c r="AG3240"/>
      <c r="AH3240"/>
      <c r="AI3240"/>
      <c r="AJ3240"/>
      <c r="AK3240"/>
      <c r="AL3240"/>
      <c r="AM3240"/>
      <c r="AN3240"/>
      <c r="AO3240"/>
      <c r="AP3240"/>
      <c r="AQ3240"/>
      <c r="AR3240"/>
      <c r="AS3240"/>
      <c r="AT3240"/>
      <c r="AU3240"/>
      <c r="AV3240"/>
      <c r="AW3240"/>
      <c r="AX3240"/>
      <c r="AY3240"/>
      <c r="AZ3240"/>
      <c r="BA3240"/>
      <c r="BB3240"/>
      <c r="BC3240"/>
      <c r="BD3240"/>
      <c r="BE3240"/>
      <c r="BF3240"/>
      <c r="BG3240"/>
      <c r="BH3240"/>
      <c r="BI3240"/>
      <c r="BJ3240"/>
      <c r="BK3240"/>
      <c r="BL3240"/>
      <c r="BM3240"/>
      <c r="BN3240"/>
      <c r="BO3240"/>
      <c r="BP3240"/>
      <c r="BQ3240"/>
      <c r="BR3240"/>
      <c r="BS3240"/>
      <c r="BT3240"/>
      <c r="BU3240"/>
      <c r="BV3240"/>
      <c r="BW3240"/>
      <c r="BX3240"/>
      <c r="BY3240"/>
      <c r="BZ3240"/>
      <c r="CA3240"/>
      <c r="CB3240"/>
      <c r="CC3240"/>
      <c r="CD3240"/>
      <c r="CE3240"/>
      <c r="CF3240"/>
      <c r="CG3240"/>
      <c r="CH3240"/>
      <c r="CI3240"/>
      <c r="CJ3240"/>
      <c r="CK3240"/>
      <c r="CL3240"/>
    </row>
    <row r="3241" spans="2:90" x14ac:dyDescent="0.4">
      <c r="B3241"/>
      <c r="I3241"/>
      <c r="J3241"/>
      <c r="R3241"/>
      <c r="S3241"/>
      <c r="T3241"/>
      <c r="U3241"/>
      <c r="V3241"/>
      <c r="W3241"/>
      <c r="X3241"/>
      <c r="Y3241"/>
      <c r="Z3241"/>
      <c r="AA3241"/>
      <c r="AB3241"/>
      <c r="AC3241"/>
      <c r="AD3241"/>
      <c r="AE3241"/>
      <c r="AF3241"/>
      <c r="AG3241"/>
      <c r="AH3241"/>
      <c r="AI3241"/>
      <c r="AJ3241"/>
      <c r="AK3241"/>
      <c r="AL3241"/>
      <c r="AM3241"/>
      <c r="AN3241"/>
      <c r="AO3241"/>
      <c r="AP3241"/>
      <c r="AQ3241"/>
      <c r="AR3241"/>
      <c r="AS3241"/>
      <c r="AT3241"/>
      <c r="AU3241"/>
      <c r="AV3241"/>
      <c r="AW3241"/>
      <c r="AX3241"/>
      <c r="AY3241"/>
      <c r="AZ3241"/>
      <c r="BA3241"/>
      <c r="BB3241"/>
      <c r="BC3241"/>
      <c r="BD3241"/>
      <c r="BE3241"/>
      <c r="BF3241"/>
      <c r="BG3241"/>
      <c r="BH3241"/>
      <c r="BI3241"/>
      <c r="BJ3241"/>
      <c r="BK3241"/>
      <c r="BL3241"/>
      <c r="BM3241"/>
      <c r="BN3241"/>
      <c r="BO3241"/>
      <c r="BP3241"/>
      <c r="BQ3241"/>
      <c r="BR3241"/>
      <c r="BS3241"/>
      <c r="BT3241"/>
      <c r="BU3241"/>
      <c r="BV3241"/>
      <c r="BW3241"/>
      <c r="BX3241"/>
      <c r="BY3241"/>
      <c r="BZ3241"/>
      <c r="CA3241"/>
      <c r="CB3241"/>
      <c r="CC3241"/>
      <c r="CD3241"/>
      <c r="CE3241"/>
      <c r="CF3241"/>
      <c r="CG3241"/>
      <c r="CH3241"/>
      <c r="CI3241"/>
      <c r="CJ3241"/>
      <c r="CK3241"/>
      <c r="CL3241"/>
    </row>
    <row r="3242" spans="2:90" x14ac:dyDescent="0.4">
      <c r="B3242"/>
      <c r="I3242"/>
      <c r="J3242"/>
      <c r="R3242"/>
      <c r="S3242"/>
      <c r="T3242"/>
      <c r="U3242"/>
      <c r="V3242"/>
      <c r="W3242"/>
      <c r="X3242"/>
      <c r="Y3242"/>
      <c r="Z3242"/>
      <c r="AA3242"/>
      <c r="AB3242"/>
      <c r="AC3242"/>
      <c r="AD3242"/>
      <c r="AE3242"/>
      <c r="AF3242"/>
      <c r="AG3242"/>
      <c r="AH3242"/>
      <c r="AI3242"/>
      <c r="AJ3242"/>
      <c r="AK3242"/>
      <c r="AL3242"/>
      <c r="AM3242"/>
      <c r="AN3242"/>
      <c r="AO3242"/>
      <c r="AP3242"/>
      <c r="AQ3242"/>
      <c r="AR3242"/>
      <c r="AS3242"/>
      <c r="AT3242"/>
      <c r="AU3242"/>
      <c r="AV3242"/>
      <c r="AW3242"/>
      <c r="AX3242"/>
      <c r="AY3242"/>
      <c r="AZ3242"/>
      <c r="BA3242"/>
      <c r="BB3242"/>
      <c r="BC3242"/>
      <c r="BD3242"/>
      <c r="BE3242"/>
      <c r="BF3242"/>
      <c r="BG3242"/>
      <c r="BH3242"/>
      <c r="BI3242"/>
      <c r="BJ3242"/>
      <c r="BK3242"/>
      <c r="BL3242"/>
      <c r="BM3242"/>
      <c r="BN3242"/>
      <c r="BO3242"/>
      <c r="BP3242"/>
      <c r="BQ3242"/>
      <c r="BR3242"/>
      <c r="BS3242"/>
      <c r="BT3242"/>
      <c r="BU3242"/>
      <c r="BV3242"/>
      <c r="BW3242"/>
      <c r="BX3242"/>
      <c r="BY3242"/>
      <c r="BZ3242"/>
      <c r="CA3242"/>
      <c r="CB3242"/>
      <c r="CC3242"/>
      <c r="CD3242"/>
      <c r="CE3242"/>
      <c r="CF3242"/>
      <c r="CG3242"/>
      <c r="CH3242"/>
      <c r="CI3242"/>
      <c r="CJ3242"/>
      <c r="CK3242"/>
      <c r="CL3242"/>
    </row>
    <row r="3243" spans="2:90" x14ac:dyDescent="0.4">
      <c r="B3243"/>
      <c r="I3243"/>
      <c r="J3243"/>
      <c r="R324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row>
    <row r="3244" spans="2:90" s="27" customFormat="1" x14ac:dyDescent="0.4">
      <c r="B3244"/>
      <c r="C3244"/>
      <c r="D3244"/>
      <c r="E3244"/>
      <c r="F3244"/>
      <c r="G3244"/>
      <c r="H3244"/>
      <c r="I3244"/>
      <c r="J3244"/>
      <c r="K3244"/>
      <c r="L3244"/>
      <c r="M3244"/>
      <c r="N3244"/>
      <c r="O3244"/>
      <c r="P3244"/>
      <c r="Q3244"/>
      <c r="R3244"/>
      <c r="S3244"/>
      <c r="T3244"/>
      <c r="U3244"/>
      <c r="V3244"/>
      <c r="W3244"/>
      <c r="X3244"/>
      <c r="Y3244"/>
      <c r="Z3244"/>
      <c r="AA3244"/>
      <c r="AB3244"/>
      <c r="AC3244"/>
      <c r="AD3244"/>
      <c r="AE3244"/>
      <c r="AF3244"/>
      <c r="AG3244"/>
      <c r="AH3244"/>
      <c r="AI3244"/>
      <c r="AJ3244"/>
      <c r="AK3244"/>
      <c r="AL3244"/>
      <c r="AM3244"/>
      <c r="AN3244"/>
      <c r="AO3244"/>
      <c r="AP3244"/>
      <c r="AQ3244"/>
      <c r="AR3244"/>
      <c r="AS3244"/>
      <c r="AT3244"/>
      <c r="AU3244"/>
      <c r="AV3244"/>
      <c r="AW3244"/>
      <c r="AX3244"/>
      <c r="AY3244"/>
      <c r="AZ3244"/>
      <c r="BA3244"/>
      <c r="BB3244"/>
      <c r="BC3244"/>
      <c r="BD3244"/>
      <c r="BE3244"/>
      <c r="BF3244"/>
      <c r="BG3244"/>
      <c r="BH3244"/>
      <c r="BI3244"/>
      <c r="BJ3244"/>
      <c r="BK3244"/>
      <c r="BL3244"/>
      <c r="BM3244"/>
      <c r="BN3244"/>
      <c r="BO3244"/>
      <c r="BP3244"/>
      <c r="BQ3244"/>
      <c r="BR3244"/>
      <c r="BS3244"/>
      <c r="BT3244"/>
      <c r="BU3244"/>
      <c r="BV3244"/>
      <c r="BW3244"/>
      <c r="BX3244"/>
      <c r="BY3244"/>
      <c r="BZ3244"/>
      <c r="CA3244"/>
      <c r="CB3244"/>
      <c r="CC3244"/>
      <c r="CD3244"/>
      <c r="CE3244"/>
      <c r="CF3244"/>
      <c r="CG3244"/>
      <c r="CH3244"/>
      <c r="CI3244"/>
      <c r="CJ3244"/>
      <c r="CK3244"/>
      <c r="CL3244"/>
    </row>
    <row r="3245" spans="2:90" s="27" customFormat="1" x14ac:dyDescent="0.4">
      <c r="B3245"/>
      <c r="C3245"/>
      <c r="D3245"/>
      <c r="E3245"/>
      <c r="F3245"/>
      <c r="G3245"/>
      <c r="H3245"/>
      <c r="I3245"/>
      <c r="J3245"/>
      <c r="K3245"/>
      <c r="L3245"/>
      <c r="M3245"/>
      <c r="N3245"/>
      <c r="O3245"/>
      <c r="P3245"/>
      <c r="Q3245"/>
      <c r="R3245"/>
      <c r="S3245"/>
      <c r="T3245"/>
      <c r="U3245"/>
      <c r="V3245"/>
      <c r="W3245"/>
      <c r="X3245"/>
      <c r="Y3245"/>
      <c r="Z3245"/>
      <c r="AA3245"/>
      <c r="AB3245"/>
      <c r="AC3245"/>
      <c r="AD3245"/>
      <c r="AE3245"/>
      <c r="AF3245"/>
      <c r="AG3245"/>
      <c r="AH3245"/>
      <c r="AI3245"/>
      <c r="AJ3245"/>
      <c r="AK3245"/>
      <c r="AL3245"/>
      <c r="AM3245"/>
      <c r="AN3245"/>
      <c r="AO3245"/>
      <c r="AP3245"/>
      <c r="AQ3245"/>
      <c r="AR3245"/>
      <c r="AS3245"/>
      <c r="AT3245"/>
      <c r="AU3245"/>
      <c r="AV3245"/>
      <c r="AW3245"/>
      <c r="AX3245"/>
      <c r="AY3245"/>
      <c r="AZ3245"/>
      <c r="BA3245"/>
      <c r="BB3245"/>
      <c r="BC3245"/>
      <c r="BD3245"/>
      <c r="BE3245"/>
      <c r="BF3245"/>
      <c r="BG3245"/>
      <c r="BH3245"/>
      <c r="BI3245"/>
      <c r="BJ3245"/>
      <c r="BK3245"/>
      <c r="BL3245"/>
      <c r="BM3245"/>
      <c r="BN3245"/>
      <c r="BO3245"/>
      <c r="BP3245"/>
      <c r="BQ3245"/>
      <c r="BR3245"/>
      <c r="BS3245"/>
      <c r="BT3245"/>
      <c r="BU3245"/>
      <c r="BV3245"/>
      <c r="BW3245"/>
      <c r="BX3245"/>
      <c r="BY3245"/>
      <c r="BZ3245"/>
      <c r="CA3245"/>
      <c r="CB3245"/>
      <c r="CC3245"/>
      <c r="CD3245"/>
      <c r="CE3245"/>
      <c r="CF3245"/>
      <c r="CG3245"/>
      <c r="CH3245"/>
      <c r="CI3245"/>
      <c r="CJ3245"/>
      <c r="CK3245"/>
      <c r="CL3245"/>
    </row>
    <row r="3246" spans="2:90" x14ac:dyDescent="0.4">
      <c r="B3246"/>
      <c r="I3246"/>
      <c r="J3246"/>
      <c r="R3246"/>
      <c r="S3246"/>
      <c r="T3246"/>
      <c r="U3246"/>
      <c r="V3246"/>
      <c r="W3246"/>
      <c r="X3246"/>
      <c r="Y3246"/>
      <c r="Z3246"/>
      <c r="AA3246"/>
      <c r="AB3246"/>
      <c r="AC3246"/>
      <c r="AD3246"/>
      <c r="AE3246"/>
      <c r="AF3246"/>
      <c r="AG3246"/>
      <c r="AH3246"/>
      <c r="AI3246"/>
      <c r="AJ3246"/>
      <c r="AK3246"/>
      <c r="AL3246"/>
      <c r="AM3246"/>
      <c r="AN3246"/>
      <c r="AO3246"/>
      <c r="AP3246"/>
      <c r="AQ3246"/>
      <c r="AR3246"/>
      <c r="AS3246"/>
      <c r="AT3246"/>
      <c r="AU3246"/>
      <c r="AV3246"/>
      <c r="AW3246"/>
      <c r="AX3246"/>
      <c r="AY3246"/>
      <c r="AZ3246"/>
      <c r="BA3246"/>
      <c r="BB3246"/>
      <c r="BC3246"/>
      <c r="BD3246"/>
      <c r="BE3246"/>
      <c r="BF3246"/>
      <c r="BG3246"/>
      <c r="BH3246"/>
      <c r="BI3246"/>
      <c r="BJ3246"/>
      <c r="BK3246"/>
      <c r="BL3246"/>
      <c r="BM3246"/>
      <c r="BN3246"/>
      <c r="BO3246"/>
      <c r="BP3246"/>
      <c r="BQ3246"/>
      <c r="BR3246"/>
      <c r="BS3246"/>
      <c r="BT3246"/>
      <c r="BU3246"/>
      <c r="BV3246"/>
      <c r="BW3246"/>
      <c r="BX3246"/>
      <c r="BY3246"/>
      <c r="BZ3246"/>
      <c r="CA3246"/>
      <c r="CB3246"/>
      <c r="CC3246"/>
      <c r="CD3246"/>
      <c r="CE3246"/>
      <c r="CF3246"/>
      <c r="CG3246"/>
      <c r="CH3246"/>
      <c r="CI3246"/>
      <c r="CJ3246"/>
      <c r="CK3246"/>
      <c r="CL3246"/>
    </row>
    <row r="3247" spans="2:90" x14ac:dyDescent="0.4">
      <c r="B3247"/>
      <c r="I3247"/>
      <c r="J3247"/>
      <c r="R3247"/>
      <c r="S3247"/>
      <c r="T3247"/>
      <c r="U3247"/>
      <c r="V3247"/>
      <c r="W3247"/>
      <c r="X3247"/>
      <c r="Y3247"/>
      <c r="Z3247"/>
      <c r="AA3247"/>
      <c r="AB3247"/>
      <c r="AC3247"/>
      <c r="AD3247"/>
      <c r="AE3247"/>
      <c r="AF3247"/>
      <c r="AG3247"/>
      <c r="AH3247"/>
      <c r="AI3247"/>
      <c r="AJ3247"/>
      <c r="AK3247"/>
      <c r="AL3247"/>
      <c r="AM3247"/>
      <c r="AN3247"/>
      <c r="AO3247"/>
      <c r="AP3247"/>
      <c r="AQ3247"/>
      <c r="AR3247"/>
      <c r="AS3247"/>
      <c r="AT3247"/>
      <c r="AU3247"/>
      <c r="AV3247"/>
      <c r="AW3247"/>
      <c r="AX3247"/>
      <c r="AY3247"/>
      <c r="AZ3247"/>
      <c r="BA3247"/>
      <c r="BB3247"/>
      <c r="BC3247"/>
      <c r="BD3247"/>
      <c r="BE3247"/>
      <c r="BF3247"/>
      <c r="BG3247"/>
      <c r="BH3247"/>
      <c r="BI3247"/>
      <c r="BJ3247"/>
      <c r="BK3247"/>
      <c r="BL3247"/>
      <c r="BM3247"/>
      <c r="BN3247"/>
      <c r="BO3247"/>
      <c r="BP3247"/>
      <c r="BQ3247"/>
      <c r="BR3247"/>
      <c r="BS3247"/>
      <c r="BT3247"/>
      <c r="BU3247"/>
      <c r="BV3247"/>
      <c r="BW3247"/>
      <c r="BX3247"/>
      <c r="BY3247"/>
      <c r="BZ3247"/>
      <c r="CA3247"/>
      <c r="CB3247"/>
      <c r="CC3247"/>
      <c r="CD3247"/>
      <c r="CE3247"/>
      <c r="CF3247"/>
      <c r="CG3247"/>
      <c r="CH3247"/>
      <c r="CI3247"/>
      <c r="CJ3247"/>
      <c r="CK3247"/>
      <c r="CL3247"/>
    </row>
    <row r="3248" spans="2:90" x14ac:dyDescent="0.4">
      <c r="B3248"/>
      <c r="I3248"/>
      <c r="J3248"/>
      <c r="R3248"/>
      <c r="S3248"/>
      <c r="T3248"/>
      <c r="U3248"/>
      <c r="V3248"/>
      <c r="W3248"/>
      <c r="X3248"/>
      <c r="Y3248"/>
      <c r="Z3248"/>
      <c r="AA3248"/>
      <c r="AB3248"/>
      <c r="AC3248"/>
      <c r="AD3248"/>
      <c r="AE3248"/>
      <c r="AF3248"/>
      <c r="AG3248"/>
      <c r="AH3248"/>
      <c r="AI3248"/>
      <c r="AJ3248"/>
      <c r="AK3248"/>
      <c r="AL3248"/>
      <c r="AM3248"/>
      <c r="AN3248"/>
      <c r="AO3248"/>
      <c r="AP3248"/>
      <c r="AQ3248"/>
      <c r="AR3248"/>
      <c r="AS3248"/>
      <c r="AT3248"/>
      <c r="AU3248"/>
      <c r="AV3248"/>
      <c r="AW3248"/>
      <c r="AX3248"/>
      <c r="AY3248"/>
      <c r="AZ3248"/>
      <c r="BA3248"/>
      <c r="BB3248"/>
      <c r="BC3248"/>
      <c r="BD3248"/>
      <c r="BE3248"/>
      <c r="BF3248"/>
      <c r="BG3248"/>
      <c r="BH3248"/>
      <c r="BI3248"/>
      <c r="BJ3248"/>
      <c r="BK3248"/>
      <c r="BL3248"/>
      <c r="BM3248"/>
      <c r="BN3248"/>
      <c r="BO3248"/>
      <c r="BP3248"/>
      <c r="BQ3248"/>
      <c r="BR3248"/>
      <c r="BS3248"/>
      <c r="BT3248"/>
      <c r="BU3248"/>
      <c r="BV3248"/>
      <c r="BW3248"/>
      <c r="BX3248"/>
      <c r="BY3248"/>
      <c r="BZ3248"/>
      <c r="CA3248"/>
      <c r="CB3248"/>
      <c r="CC3248"/>
      <c r="CD3248"/>
      <c r="CE3248"/>
      <c r="CF3248"/>
      <c r="CG3248"/>
      <c r="CH3248"/>
      <c r="CI3248"/>
      <c r="CJ3248"/>
      <c r="CK3248"/>
      <c r="CL3248"/>
    </row>
    <row r="3249" customFormat="1" x14ac:dyDescent="0.4"/>
    <row r="3250" customFormat="1" x14ac:dyDescent="0.4"/>
    <row r="3251" customFormat="1" x14ac:dyDescent="0.4"/>
    <row r="3252" customFormat="1" x14ac:dyDescent="0.4"/>
    <row r="3253" customFormat="1" x14ac:dyDescent="0.4"/>
    <row r="3254" customFormat="1" x14ac:dyDescent="0.4"/>
    <row r="3255" customFormat="1" x14ac:dyDescent="0.4"/>
    <row r="3256" customFormat="1" x14ac:dyDescent="0.4"/>
    <row r="3257" customFormat="1" x14ac:dyDescent="0.4"/>
    <row r="3258" customFormat="1" x14ac:dyDescent="0.4"/>
    <row r="3259" customFormat="1" x14ac:dyDescent="0.4"/>
    <row r="3260" customFormat="1" x14ac:dyDescent="0.4"/>
    <row r="3261" customFormat="1" x14ac:dyDescent="0.4"/>
    <row r="3262" customFormat="1" x14ac:dyDescent="0.4"/>
    <row r="3263" customFormat="1" x14ac:dyDescent="0.4"/>
    <row r="3264" customFormat="1" x14ac:dyDescent="0.4"/>
    <row r="3265" customFormat="1" x14ac:dyDescent="0.4"/>
    <row r="3266" customFormat="1" x14ac:dyDescent="0.4"/>
    <row r="3267" customFormat="1" x14ac:dyDescent="0.4"/>
    <row r="3268" customFormat="1" x14ac:dyDescent="0.4"/>
    <row r="3269" customFormat="1" x14ac:dyDescent="0.4"/>
    <row r="3270" customFormat="1" x14ac:dyDescent="0.4"/>
    <row r="3271" customFormat="1" x14ac:dyDescent="0.4"/>
    <row r="3272" customFormat="1" x14ac:dyDescent="0.4"/>
    <row r="3273" customFormat="1" x14ac:dyDescent="0.4"/>
    <row r="3274" customFormat="1" x14ac:dyDescent="0.4"/>
    <row r="3275" customFormat="1" x14ac:dyDescent="0.4"/>
    <row r="3276" customFormat="1" x14ac:dyDescent="0.4"/>
    <row r="3277" customFormat="1" x14ac:dyDescent="0.4"/>
    <row r="3278" customFormat="1" x14ac:dyDescent="0.4"/>
    <row r="3279" customFormat="1" x14ac:dyDescent="0.4"/>
    <row r="3280" customFormat="1" x14ac:dyDescent="0.4"/>
    <row r="3281" customFormat="1" x14ac:dyDescent="0.4"/>
    <row r="3282" customFormat="1" x14ac:dyDescent="0.4"/>
    <row r="3283" customFormat="1" x14ac:dyDescent="0.4"/>
    <row r="3284" customFormat="1" x14ac:dyDescent="0.4"/>
    <row r="3285" customFormat="1" x14ac:dyDescent="0.4"/>
    <row r="3286" customFormat="1" x14ac:dyDescent="0.4"/>
    <row r="3287" customFormat="1" x14ac:dyDescent="0.4"/>
    <row r="3288" customFormat="1" x14ac:dyDescent="0.4"/>
    <row r="3289" customFormat="1" x14ac:dyDescent="0.4"/>
    <row r="3290" customFormat="1" x14ac:dyDescent="0.4"/>
    <row r="3291" customFormat="1" x14ac:dyDescent="0.4"/>
    <row r="3292" customFormat="1" x14ac:dyDescent="0.4"/>
    <row r="3293" customFormat="1" x14ac:dyDescent="0.4"/>
    <row r="3294" customFormat="1" x14ac:dyDescent="0.4"/>
    <row r="3295" customFormat="1" x14ac:dyDescent="0.4"/>
    <row r="3296" customFormat="1" x14ac:dyDescent="0.4"/>
    <row r="3297" customFormat="1" x14ac:dyDescent="0.4"/>
    <row r="3298" customFormat="1" x14ac:dyDescent="0.4"/>
    <row r="3299" customFormat="1" x14ac:dyDescent="0.4"/>
    <row r="3300" customFormat="1" x14ac:dyDescent="0.4"/>
    <row r="3301" customFormat="1" x14ac:dyDescent="0.4"/>
    <row r="3302" customFormat="1" x14ac:dyDescent="0.4"/>
    <row r="3303" customFormat="1" x14ac:dyDescent="0.4"/>
    <row r="3304" customFormat="1" x14ac:dyDescent="0.4"/>
    <row r="3305" customFormat="1" x14ac:dyDescent="0.4"/>
    <row r="3306" customFormat="1" x14ac:dyDescent="0.4"/>
    <row r="3307" customFormat="1" x14ac:dyDescent="0.4"/>
    <row r="3308" customFormat="1" x14ac:dyDescent="0.4"/>
    <row r="3309" customFormat="1" x14ac:dyDescent="0.4"/>
    <row r="3310" customFormat="1" x14ac:dyDescent="0.4"/>
    <row r="3311" customFormat="1" x14ac:dyDescent="0.4"/>
    <row r="3312" customFormat="1" x14ac:dyDescent="0.4"/>
    <row r="3313" customFormat="1" x14ac:dyDescent="0.4"/>
    <row r="3314" customFormat="1" x14ac:dyDescent="0.4"/>
    <row r="3315" customFormat="1" x14ac:dyDescent="0.4"/>
    <row r="3316" customFormat="1" x14ac:dyDescent="0.4"/>
    <row r="3317" customFormat="1" x14ac:dyDescent="0.4"/>
    <row r="3318" customFormat="1" x14ac:dyDescent="0.4"/>
    <row r="3319" customFormat="1" x14ac:dyDescent="0.4"/>
    <row r="3320" customFormat="1" x14ac:dyDescent="0.4"/>
    <row r="3321" customFormat="1" x14ac:dyDescent="0.4"/>
    <row r="3322" customFormat="1" x14ac:dyDescent="0.4"/>
    <row r="3323" customFormat="1" x14ac:dyDescent="0.4"/>
    <row r="3324" customFormat="1" x14ac:dyDescent="0.4"/>
    <row r="3325" customFormat="1" x14ac:dyDescent="0.4"/>
    <row r="3326" customFormat="1" x14ac:dyDescent="0.4"/>
    <row r="3327" customFormat="1" x14ac:dyDescent="0.4"/>
    <row r="3328" customFormat="1" x14ac:dyDescent="0.4"/>
    <row r="3329" customFormat="1" x14ac:dyDescent="0.4"/>
    <row r="3330" customFormat="1" x14ac:dyDescent="0.4"/>
    <row r="3331" customFormat="1" x14ac:dyDescent="0.4"/>
    <row r="3332" customFormat="1" x14ac:dyDescent="0.4"/>
    <row r="3333" customFormat="1" x14ac:dyDescent="0.4"/>
    <row r="3334" customFormat="1" x14ac:dyDescent="0.4"/>
    <row r="3335" customFormat="1" x14ac:dyDescent="0.4"/>
    <row r="3336" customFormat="1" x14ac:dyDescent="0.4"/>
    <row r="3337" customFormat="1" x14ac:dyDescent="0.4"/>
    <row r="3338" customFormat="1" x14ac:dyDescent="0.4"/>
    <row r="3339" customFormat="1" x14ac:dyDescent="0.4"/>
    <row r="3340" customFormat="1" x14ac:dyDescent="0.4"/>
    <row r="3341" customFormat="1" x14ac:dyDescent="0.4"/>
    <row r="3342" customFormat="1" x14ac:dyDescent="0.4"/>
    <row r="3343" customFormat="1" x14ac:dyDescent="0.4"/>
    <row r="3344" customFormat="1" x14ac:dyDescent="0.4"/>
    <row r="3345" customFormat="1" x14ac:dyDescent="0.4"/>
    <row r="3346" customFormat="1" x14ac:dyDescent="0.4"/>
    <row r="3347" customFormat="1" x14ac:dyDescent="0.4"/>
    <row r="3348" customFormat="1" x14ac:dyDescent="0.4"/>
  </sheetData>
  <conditionalFormatting sqref="B1:XFD1">
    <cfRule type="cellIs" dxfId="0" priority="1" stopIfTrue="1" operator="notEqual">
      <formula>0.6545646468</formula>
    </cfRule>
  </conditionalFormatting>
  <dataValidations count="1">
    <dataValidation type="list" allowBlank="1" showInputMessage="1" showErrorMessage="1" sqref="I11" xr:uid="{1AF9B680-D876-4700-B41B-90142E196741}">
      <formula1>B12:B14</formula1>
    </dataValidation>
  </dataValidations>
  <pageMargins left="0.7" right="0.7" top="0.75" bottom="0.75" header="0.3" footer="0.3"/>
  <pageSetup orientation="portrait" horizontalDpi="360" verticalDpi="360" r:id="rId1"/>
  <extLst>
    <ext xmlns:x14="http://schemas.microsoft.com/office/spreadsheetml/2009/9/main" uri="{CCE6A557-97BC-4b89-ADB6-D9C93CAAB3DF}">
      <x14:dataValidations xmlns:xm="http://schemas.microsoft.com/office/excel/2006/main" count="1">
        <x14:dataValidation type="list" allowBlank="1" showInputMessage="1" showErrorMessage="1" xr:uid="{67768E97-54B5-4414-894D-4BFC3BF5E769}">
          <x14:formula1>
            <xm:f>'Data validation'!$A:$A</xm:f>
          </x14:formula1>
          <xm:sqref>C3349:C1048576 C2:C4 C8:C14 C16:C36 C45 C50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393D6-4882-4CC6-AE74-F7CDADECB197}">
  <sheetPr codeName="Sheet18">
    <tabColor rgb="FF00B050"/>
  </sheetPr>
  <dimension ref="A1:AM85"/>
  <sheetViews>
    <sheetView showGridLines="0" topLeftCell="A2" zoomScale="91" zoomScaleNormal="91" workbookViewId="0">
      <pane xSplit="1" ySplit="8" topLeftCell="B10" activePane="bottomRight" state="frozen"/>
      <selection activeCell="C3239" sqref="C3239"/>
      <selection pane="topRight" activeCell="C3239" sqref="C3239"/>
      <selection pane="bottomLeft" activeCell="C3239" sqref="C3239"/>
      <selection pane="bottomRight"/>
    </sheetView>
  </sheetViews>
  <sheetFormatPr defaultColWidth="8.69140625" defaultRowHeight="15.65" customHeight="1" outlineLevelRow="1" x14ac:dyDescent="0.4"/>
  <cols>
    <col min="1" max="1" width="22.4609375" style="8" bestFit="1" customWidth="1"/>
    <col min="2" max="37" width="13.23046875" style="8" customWidth="1"/>
    <col min="38" max="16384" width="8.69140625" style="8"/>
  </cols>
  <sheetData>
    <row r="1" spans="1:39" ht="15.65" customHeight="1" x14ac:dyDescent="0.4">
      <c r="A1" s="9"/>
    </row>
    <row r="2" spans="1:39" ht="15.65" customHeight="1" x14ac:dyDescent="0.4">
      <c r="A2" s="13"/>
      <c r="B2" s="423">
        <f>F4</f>
        <v>2024</v>
      </c>
      <c r="C2" s="422"/>
      <c r="D2" s="422"/>
      <c r="E2" s="422"/>
      <c r="F2" s="421"/>
      <c r="G2" s="8" t="str">
        <f>G3</f>
        <v/>
      </c>
      <c r="H2" s="423">
        <f>L4</f>
        <v>2025</v>
      </c>
      <c r="I2" s="422"/>
      <c r="J2" s="422"/>
      <c r="K2" s="422"/>
      <c r="L2" s="421"/>
      <c r="M2" s="8" t="str">
        <f>M3</f>
        <v/>
      </c>
      <c r="N2" s="423">
        <f>R4</f>
        <v>2026</v>
      </c>
      <c r="O2" s="422"/>
      <c r="P2" s="422"/>
      <c r="Q2" s="422"/>
      <c r="R2" s="421"/>
      <c r="S2" s="8" t="str">
        <f>S3</f>
        <v/>
      </c>
      <c r="T2" s="423">
        <f>X4</f>
        <v>2027</v>
      </c>
      <c r="U2" s="422"/>
      <c r="V2" s="422"/>
      <c r="W2" s="422"/>
      <c r="X2" s="421"/>
      <c r="Z2" s="423">
        <f>AD4</f>
        <v>2028</v>
      </c>
      <c r="AA2" s="422"/>
      <c r="AB2" s="422"/>
      <c r="AC2" s="422"/>
      <c r="AD2" s="421"/>
      <c r="AF2" s="423">
        <f>AJ4</f>
        <v>2029</v>
      </c>
      <c r="AG2" s="422"/>
      <c r="AH2" s="422"/>
      <c r="AI2" s="422"/>
      <c r="AJ2" s="421"/>
    </row>
    <row r="3" spans="1:39" ht="15.65" customHeight="1" x14ac:dyDescent="0.4">
      <c r="A3" s="13"/>
      <c r="B3" s="420" t="s">
        <v>547</v>
      </c>
      <c r="C3" s="420" t="s">
        <v>548</v>
      </c>
      <c r="D3" s="420" t="s">
        <v>550</v>
      </c>
      <c r="E3" s="420" t="s">
        <v>549</v>
      </c>
      <c r="F3" s="420" t="s">
        <v>677</v>
      </c>
      <c r="G3" s="420" t="str">
        <f>G4</f>
        <v/>
      </c>
      <c r="H3" s="420" t="str">
        <f t="shared" ref="H3:X3" si="0">B3</f>
        <v>Q1</v>
      </c>
      <c r="I3" s="420" t="str">
        <f t="shared" si="0"/>
        <v>Q2</v>
      </c>
      <c r="J3" s="420" t="str">
        <f t="shared" si="0"/>
        <v>Q3</v>
      </c>
      <c r="K3" s="420" t="str">
        <f t="shared" si="0"/>
        <v>Q4</v>
      </c>
      <c r="L3" s="420" t="str">
        <f t="shared" si="0"/>
        <v>Total</v>
      </c>
      <c r="M3" s="420" t="str">
        <f t="shared" si="0"/>
        <v/>
      </c>
      <c r="N3" s="420" t="str">
        <f t="shared" si="0"/>
        <v>Q1</v>
      </c>
      <c r="O3" s="420" t="str">
        <f t="shared" si="0"/>
        <v>Q2</v>
      </c>
      <c r="P3" s="420" t="str">
        <f t="shared" si="0"/>
        <v>Q3</v>
      </c>
      <c r="Q3" s="420" t="str">
        <f t="shared" si="0"/>
        <v>Q4</v>
      </c>
      <c r="R3" s="420" t="str">
        <f t="shared" si="0"/>
        <v>Total</v>
      </c>
      <c r="S3" s="420" t="str">
        <f t="shared" si="0"/>
        <v/>
      </c>
      <c r="T3" s="420" t="str">
        <f t="shared" si="0"/>
        <v>Q1</v>
      </c>
      <c r="U3" s="420" t="str">
        <f t="shared" si="0"/>
        <v>Q2</v>
      </c>
      <c r="V3" s="420" t="str">
        <f t="shared" si="0"/>
        <v>Q3</v>
      </c>
      <c r="W3" s="420" t="str">
        <f t="shared" si="0"/>
        <v>Q4</v>
      </c>
      <c r="X3" s="420" t="str">
        <f t="shared" si="0"/>
        <v>Total</v>
      </c>
      <c r="Y3" s="420"/>
      <c r="Z3" s="420" t="str">
        <f>T3</f>
        <v>Q1</v>
      </c>
      <c r="AA3" s="420" t="str">
        <f>U3</f>
        <v>Q2</v>
      </c>
      <c r="AB3" s="420" t="str">
        <f>V3</f>
        <v>Q3</v>
      </c>
      <c r="AC3" s="420" t="str">
        <f>W3</f>
        <v>Q4</v>
      </c>
      <c r="AD3" s="420" t="str">
        <f>X3</f>
        <v>Total</v>
      </c>
      <c r="AE3" s="420"/>
      <c r="AF3" s="420" t="str">
        <f>Z3</f>
        <v>Q1</v>
      </c>
      <c r="AG3" s="420" t="str">
        <f>AA3</f>
        <v>Q2</v>
      </c>
      <c r="AH3" s="420" t="str">
        <f>AB3</f>
        <v>Q3</v>
      </c>
      <c r="AI3" s="420" t="str">
        <f>AC3</f>
        <v>Q4</v>
      </c>
      <c r="AJ3" s="420" t="str">
        <f>AD3</f>
        <v>Total</v>
      </c>
    </row>
    <row r="4" spans="1:39" ht="14.4" hidden="1" customHeight="1" outlineLevel="1" x14ac:dyDescent="0.4">
      <c r="A4" s="13"/>
      <c r="B4" s="145" t="s">
        <v>960</v>
      </c>
      <c r="C4" s="145" t="s">
        <v>961</v>
      </c>
      <c r="D4" s="145" t="s">
        <v>962</v>
      </c>
      <c r="E4" s="145" t="s">
        <v>963</v>
      </c>
      <c r="F4" s="9">
        <v>2024</v>
      </c>
      <c r="G4" s="8" t="str">
        <f>""</f>
        <v/>
      </c>
      <c r="H4" s="145" t="str">
        <f>IF(H8=3,H6&amp;" Q1",IF(H8=6,H6&amp;" Q2",IF(H8=9,H6&amp;" Q3",IF(H8=12,H6&amp;" Q4",0))))</f>
        <v>2025 Q1</v>
      </c>
      <c r="I4" s="145" t="str">
        <f>IF(I8=3,I6&amp;" Q1",IF(I8=6,I6&amp;" Q2",IF(I8=9,I6&amp;" Q3",IF(I8=12,I6&amp;" Q4",0))))</f>
        <v>2025 Q2</v>
      </c>
      <c r="J4" s="145" t="str">
        <f>IF(J8=3,J6&amp;" Q1",IF(J8=6,J6&amp;" Q2",IF(J8=9,J6&amp;" Q3",IF(J8=12,J6&amp;" Q4",0))))</f>
        <v>2025 Q3</v>
      </c>
      <c r="K4" s="145" t="str">
        <f>IF(K8=3,K6&amp;" Q1",IF(K8=6,K6&amp;" Q2",IF(K8=9,K6&amp;" Q3",IF(K8=12,K6&amp;" Q4",0))))</f>
        <v>2025 Q4</v>
      </c>
      <c r="L4" s="145">
        <f>YEAR(K5)</f>
        <v>2025</v>
      </c>
      <c r="M4" s="145" t="str">
        <f>""</f>
        <v/>
      </c>
      <c r="N4" s="145" t="str">
        <f>IF(N8=3,N6&amp;" Q1",IF(N8=6,N6&amp;" Q2",IF(N8=9,N6&amp;" Q3",IF(N8=12,N6&amp;" Q4",0))))</f>
        <v>2026 Q1</v>
      </c>
      <c r="O4" s="145" t="str">
        <f>IF(O8=3,O6&amp;" Q1",IF(O8=6,O6&amp;" Q2",IF(O8=9,O6&amp;" Q3",IF(O8=12,O6&amp;" Q4",0))))</f>
        <v>2026 Q2</v>
      </c>
      <c r="P4" s="145" t="str">
        <f>IF(P8=3,P6&amp;" Q1",IF(P8=6,P6&amp;" Q2",IF(P8=9,P6&amp;" Q3",IF(P8=12,P6&amp;" Q4",0))))</f>
        <v>2026 Q3</v>
      </c>
      <c r="Q4" s="145" t="str">
        <f>IF(Q8=3,Q6&amp;" Q1",IF(Q8=6,Q6&amp;" Q2",IF(Q8=9,Q6&amp;" Q3",IF(Q8=12,Q6&amp;" Q4",0))))</f>
        <v>2026 Q4</v>
      </c>
      <c r="R4" s="145">
        <f>YEAR(Q5)</f>
        <v>2026</v>
      </c>
      <c r="S4" s="145" t="str">
        <f>""</f>
        <v/>
      </c>
      <c r="T4" s="145" t="str">
        <f>IF(T8=3,T6&amp;" Q1",IF(T8=6,T6&amp;" Q2",IF(T8=9,T6&amp;" Q3",IF(T8=12,T6&amp;" Q4",0))))</f>
        <v>2027 Q1</v>
      </c>
      <c r="U4" s="145" t="str">
        <f>IF(U8=3,U6&amp;" Q1",IF(U8=6,U6&amp;" Q2",IF(U8=9,U6&amp;" Q3",IF(U8=12,U6&amp;" Q4",0))))</f>
        <v>2027 Q2</v>
      </c>
      <c r="V4" s="145" t="str">
        <f>IF(V8=3,V6&amp;" Q1",IF(V8=6,V6&amp;" Q2",IF(V8=9,V6&amp;" Q3",IF(V8=12,V6&amp;" Q4",0))))</f>
        <v>2027 Q3</v>
      </c>
      <c r="W4" s="145" t="str">
        <f>IF(W8=3,W6&amp;" Q1",IF(W8=6,W6&amp;" Q2",IF(W8=9,W6&amp;" Q3",IF(W8=12,W6&amp;" Q4",0))))</f>
        <v>2027 Q4</v>
      </c>
      <c r="X4" s="145">
        <f>YEAR(W5)</f>
        <v>2027</v>
      </c>
      <c r="Y4" s="145"/>
      <c r="Z4" s="145" t="str">
        <f>IF(Z8=3,Z6&amp;" Q1",IF(Z8=6,Z6&amp;" Q2",IF(Z8=9,Z6&amp;" Q3",IF(Z8=12,Z6&amp;" Q4",0))))</f>
        <v>2028 Q1</v>
      </c>
      <c r="AA4" s="145" t="str">
        <f>IF(AA8=3,AA6&amp;" Q1",IF(AA8=6,AA6&amp;" Q2",IF(AA8=9,AA6&amp;" Q3",IF(AA8=12,AA6&amp;" Q4",0))))</f>
        <v>2028 Q2</v>
      </c>
      <c r="AB4" s="145" t="str">
        <f>IF(AB8=3,AB6&amp;" Q1",IF(AB8=6,AB6&amp;" Q2",IF(AB8=9,AB6&amp;" Q3",IF(AB8=12,AB6&amp;" Q4",0))))</f>
        <v>2028 Q3</v>
      </c>
      <c r="AC4" s="145" t="str">
        <f>IF(AC8=3,AC6&amp;" Q1",IF(AC8=6,AC6&amp;" Q2",IF(AC8=9,AC6&amp;" Q3",IF(AC8=12,AC6&amp;" Q4",0))))</f>
        <v>2028 Q4</v>
      </c>
      <c r="AD4" s="145">
        <f>YEAR(AC5)</f>
        <v>2028</v>
      </c>
      <c r="AE4" s="145"/>
      <c r="AF4" s="145" t="str">
        <f>IF(AF8=3,AF6&amp;" Q1",IF(AF8=6,AF6&amp;" Q2",IF(AF8=9,AF6&amp;" Q3",IF(AF8=12,AF6&amp;" Q4",0))))</f>
        <v>2029 Q1</v>
      </c>
      <c r="AG4" s="145" t="str">
        <f>IF(AG8=3,AG6&amp;" Q1",IF(AG8=6,AG6&amp;" Q2",IF(AG8=9,AG6&amp;" Q3",IF(AG8=12,AG6&amp;" Q4",0))))</f>
        <v>2029 Q2</v>
      </c>
      <c r="AH4" s="145" t="str">
        <f>IF(AH8=3,AH6&amp;" Q1",IF(AH8=6,AH6&amp;" Q2",IF(AH8=9,AH6&amp;" Q3",IF(AH8=12,AH6&amp;" Q4",0))))</f>
        <v>2029 Q3</v>
      </c>
      <c r="AI4" s="145" t="str">
        <f>IF(AI8=3,AI6&amp;" Q1",IF(AI8=6,AI6&amp;" Q2",IF(AI8=9,AI6&amp;" Q3",IF(AI8=12,AI6&amp;" Q4",0))))</f>
        <v>2029 Q4</v>
      </c>
      <c r="AJ4" s="145">
        <f>YEAR(AI5)</f>
        <v>2029</v>
      </c>
      <c r="AK4" s="145" t="str">
        <f>""</f>
        <v/>
      </c>
      <c r="AL4" s="145" t="str">
        <f>""</f>
        <v/>
      </c>
      <c r="AM4" s="145"/>
    </row>
    <row r="5" spans="1:39" ht="14.4" hidden="1" customHeight="1" outlineLevel="1" x14ac:dyDescent="0.4">
      <c r="A5" s="13" t="s">
        <v>957</v>
      </c>
      <c r="B5" s="419">
        <f>EOMONTH(C5,-3)</f>
        <v>45382</v>
      </c>
      <c r="C5" s="419">
        <f>EOMONTH(D5,-3)</f>
        <v>45473</v>
      </c>
      <c r="D5" s="419">
        <f>EOMONTH(E5,-3)</f>
        <v>45565</v>
      </c>
      <c r="E5" s="419">
        <v>45657</v>
      </c>
      <c r="H5" s="419">
        <f>EOMONTH(E5,3)</f>
        <v>45747</v>
      </c>
      <c r="I5" s="419">
        <f>EOMONTH(H5,3)</f>
        <v>45838</v>
      </c>
      <c r="J5" s="419">
        <f>EOMONTH(I5,3)</f>
        <v>45930</v>
      </c>
      <c r="K5" s="419">
        <f>EOMONTH(J5,3)</f>
        <v>46022</v>
      </c>
      <c r="N5" s="419">
        <f>EOMONTH(K5,3)</f>
        <v>46112</v>
      </c>
      <c r="O5" s="419">
        <f>EOMONTH(N5,3)</f>
        <v>46203</v>
      </c>
      <c r="P5" s="419">
        <f>EOMONTH(O5,3)</f>
        <v>46295</v>
      </c>
      <c r="Q5" s="419">
        <f>EOMONTH(P5,3)</f>
        <v>46387</v>
      </c>
      <c r="T5" s="419">
        <f>EOMONTH(Q5,3)</f>
        <v>46477</v>
      </c>
      <c r="U5" s="419">
        <f>EOMONTH(T5,3)</f>
        <v>46568</v>
      </c>
      <c r="V5" s="419">
        <f>EOMONTH(U5,3)</f>
        <v>46660</v>
      </c>
      <c r="W5" s="419">
        <f>EOMONTH(V5,3)</f>
        <v>46752</v>
      </c>
      <c r="Z5" s="419">
        <f>EOMONTH(W5,3)</f>
        <v>46843</v>
      </c>
      <c r="AA5" s="419">
        <f>EOMONTH(Z5,3)</f>
        <v>46934</v>
      </c>
      <c r="AB5" s="419">
        <f>EOMONTH(AA5,3)</f>
        <v>47026</v>
      </c>
      <c r="AC5" s="419">
        <f>EOMONTH(AB5,3)</f>
        <v>47118</v>
      </c>
      <c r="AF5" s="419">
        <f>EOMONTH(AC5,3)</f>
        <v>47208</v>
      </c>
      <c r="AG5" s="419">
        <f>EOMONTH(AF5,3)</f>
        <v>47299</v>
      </c>
      <c r="AH5" s="419">
        <f>EOMONTH(AG5,3)</f>
        <v>47391</v>
      </c>
      <c r="AI5" s="419">
        <f>EOMONTH(AH5,3)</f>
        <v>47483</v>
      </c>
      <c r="AL5" s="419"/>
      <c r="AM5" s="419" t="e">
        <f>EOMONTH(#REF!,3)</f>
        <v>#REF!</v>
      </c>
    </row>
    <row r="6" spans="1:39" ht="14.6" hidden="1" outlineLevel="1" x14ac:dyDescent="0.4">
      <c r="A6" s="13" t="s">
        <v>60</v>
      </c>
      <c r="B6" s="13">
        <v>2023</v>
      </c>
      <c r="C6" s="13">
        <v>2023</v>
      </c>
      <c r="D6" s="13">
        <v>2023</v>
      </c>
      <c r="E6" s="13">
        <v>2023</v>
      </c>
      <c r="H6" s="13">
        <f>YEAR(H5)</f>
        <v>2025</v>
      </c>
      <c r="I6" s="13">
        <f>YEAR(I5)</f>
        <v>2025</v>
      </c>
      <c r="J6" s="13">
        <f>YEAR(J5)</f>
        <v>2025</v>
      </c>
      <c r="K6" s="13">
        <f>YEAR(K5)</f>
        <v>2025</v>
      </c>
      <c r="N6" s="13">
        <f>YEAR(N5)</f>
        <v>2026</v>
      </c>
      <c r="O6" s="13">
        <f>YEAR(O5)</f>
        <v>2026</v>
      </c>
      <c r="P6" s="13">
        <f>YEAR(P5)</f>
        <v>2026</v>
      </c>
      <c r="Q6" s="13">
        <f>YEAR(Q5)</f>
        <v>2026</v>
      </c>
      <c r="T6" s="13">
        <f>YEAR(T5)</f>
        <v>2027</v>
      </c>
      <c r="U6" s="13">
        <f>YEAR(U5)</f>
        <v>2027</v>
      </c>
      <c r="V6" s="13">
        <f>YEAR(V5)</f>
        <v>2027</v>
      </c>
      <c r="W6" s="13">
        <f>YEAR(W5)</f>
        <v>2027</v>
      </c>
      <c r="Z6" s="13">
        <f>YEAR(Z5)</f>
        <v>2028</v>
      </c>
      <c r="AA6" s="13">
        <f>YEAR(AA5)</f>
        <v>2028</v>
      </c>
      <c r="AB6" s="13">
        <f>YEAR(AB5)</f>
        <v>2028</v>
      </c>
      <c r="AC6" s="13">
        <f>YEAR(AC5)</f>
        <v>2028</v>
      </c>
      <c r="AF6" s="13">
        <f>YEAR(AF5)</f>
        <v>2029</v>
      </c>
      <c r="AG6" s="13">
        <f>YEAR(AG5)</f>
        <v>2029</v>
      </c>
      <c r="AH6" s="13">
        <f>YEAR(AH5)</f>
        <v>2029</v>
      </c>
      <c r="AI6" s="13">
        <f>YEAR(AI5)</f>
        <v>2029</v>
      </c>
      <c r="AL6" s="13"/>
      <c r="AM6" s="13" t="e">
        <f>YEAR(AM5)</f>
        <v>#REF!</v>
      </c>
    </row>
    <row r="7" spans="1:39" ht="14.6" hidden="1" outlineLevel="1" x14ac:dyDescent="0.4">
      <c r="A7" s="13" t="s">
        <v>61</v>
      </c>
      <c r="B7" s="13">
        <v>0</v>
      </c>
      <c r="C7" s="13">
        <v>0</v>
      </c>
      <c r="D7" s="13">
        <v>2023</v>
      </c>
      <c r="E7" s="13">
        <v>2023</v>
      </c>
      <c r="H7" s="13">
        <f>H6*(MONTH(H5)=12)</f>
        <v>0</v>
      </c>
      <c r="I7" s="13">
        <f>I6*(MONTH(I5)=12)</f>
        <v>0</v>
      </c>
      <c r="J7" s="13">
        <f>J6*(MONTH(J5)=12)</f>
        <v>0</v>
      </c>
      <c r="K7" s="13">
        <f>K6*(MONTH(K5)=12)</f>
        <v>2025</v>
      </c>
      <c r="N7" s="13">
        <f>N6*(MONTH(N5)=12)</f>
        <v>0</v>
      </c>
      <c r="O7" s="13">
        <f>O6*(MONTH(O5)=12)</f>
        <v>0</v>
      </c>
      <c r="P7" s="13">
        <f>P6*(MONTH(P5)=12)</f>
        <v>0</v>
      </c>
      <c r="Q7" s="13">
        <f>Q6*(MONTH(Q5)=12)</f>
        <v>2026</v>
      </c>
      <c r="T7" s="13">
        <f>T6*(MONTH(T5)=12)</f>
        <v>0</v>
      </c>
      <c r="U7" s="13">
        <f>U6*(MONTH(U5)=12)</f>
        <v>0</v>
      </c>
      <c r="V7" s="13">
        <f>V6*(MONTH(V5)=12)</f>
        <v>0</v>
      </c>
      <c r="W7" s="13">
        <f>W6*(MONTH(W5)=12)</f>
        <v>2027</v>
      </c>
      <c r="Z7" s="13">
        <f>Z6*(MONTH(Z5)=12)</f>
        <v>0</v>
      </c>
      <c r="AA7" s="13">
        <f>AA6*(MONTH(AA5)=12)</f>
        <v>0</v>
      </c>
      <c r="AB7" s="13">
        <f>AB6*(MONTH(AB5)=12)</f>
        <v>0</v>
      </c>
      <c r="AC7" s="13">
        <f>AC6*(MONTH(AC5)=12)</f>
        <v>2028</v>
      </c>
      <c r="AF7" s="13">
        <f>AF6*(MONTH(AF5)=12)</f>
        <v>0</v>
      </c>
      <c r="AG7" s="13">
        <f>AG6*(MONTH(AG5)=12)</f>
        <v>0</v>
      </c>
      <c r="AH7" s="13">
        <f>AH6*(MONTH(AH5)=12)</f>
        <v>0</v>
      </c>
      <c r="AI7" s="13">
        <f>AI6*(MONTH(AI5)=12)</f>
        <v>2029</v>
      </c>
      <c r="AL7" s="13"/>
      <c r="AM7" s="13" t="e">
        <f>AM6*(MONTH(AM5)=12)</f>
        <v>#REF!</v>
      </c>
    </row>
    <row r="8" spans="1:39" ht="14.6" hidden="1" outlineLevel="1" x14ac:dyDescent="0.4">
      <c r="A8" s="13" t="s">
        <v>723</v>
      </c>
      <c r="B8" s="13">
        <v>6</v>
      </c>
      <c r="C8" s="13">
        <v>9</v>
      </c>
      <c r="D8" s="13">
        <v>12</v>
      </c>
      <c r="E8" s="13">
        <v>12</v>
      </c>
      <c r="H8" s="13">
        <f>MONTH(H5)</f>
        <v>3</v>
      </c>
      <c r="I8" s="13">
        <f>MONTH(I5)</f>
        <v>6</v>
      </c>
      <c r="J8" s="13">
        <f>MONTH(J5)</f>
        <v>9</v>
      </c>
      <c r="K8" s="13">
        <f>MONTH(K5)</f>
        <v>12</v>
      </c>
      <c r="N8" s="13">
        <f>MONTH(N5)</f>
        <v>3</v>
      </c>
      <c r="O8" s="13">
        <f>MONTH(O5)</f>
        <v>6</v>
      </c>
      <c r="P8" s="13">
        <f>MONTH(P5)</f>
        <v>9</v>
      </c>
      <c r="Q8" s="13">
        <f>MONTH(Q5)</f>
        <v>12</v>
      </c>
      <c r="T8" s="13">
        <f>MONTH(T5)</f>
        <v>3</v>
      </c>
      <c r="U8" s="13">
        <f>MONTH(U5)</f>
        <v>6</v>
      </c>
      <c r="V8" s="13">
        <f>MONTH(V5)</f>
        <v>9</v>
      </c>
      <c r="W8" s="13">
        <f>MONTH(W5)</f>
        <v>12</v>
      </c>
      <c r="Z8" s="13">
        <f>MONTH(Z5)</f>
        <v>3</v>
      </c>
      <c r="AA8" s="13">
        <f>MONTH(AA5)</f>
        <v>6</v>
      </c>
      <c r="AB8" s="13">
        <f>MONTH(AB5)</f>
        <v>9</v>
      </c>
      <c r="AC8" s="13">
        <f>MONTH(AC5)</f>
        <v>12</v>
      </c>
      <c r="AF8" s="13">
        <f>MONTH(AF5)</f>
        <v>3</v>
      </c>
      <c r="AG8" s="13">
        <f>MONTH(AG5)</f>
        <v>6</v>
      </c>
      <c r="AH8" s="13">
        <f>MONTH(AH5)</f>
        <v>9</v>
      </c>
      <c r="AI8" s="13">
        <f>MONTH(AI5)</f>
        <v>12</v>
      </c>
      <c r="AL8" s="13"/>
      <c r="AM8" s="13" t="e">
        <f>MONTH(AM5)</f>
        <v>#REF!</v>
      </c>
    </row>
    <row r="9" spans="1:39" ht="14.6" hidden="1" outlineLevel="1" x14ac:dyDescent="0.4">
      <c r="A9" s="13" t="s">
        <v>956</v>
      </c>
      <c r="B9" s="13">
        <v>2</v>
      </c>
      <c r="C9" s="13">
        <v>3</v>
      </c>
      <c r="D9" s="13">
        <v>4</v>
      </c>
      <c r="E9" s="13">
        <v>4</v>
      </c>
      <c r="H9" s="13">
        <f>ROUNDUP(MONTH(H5)/3,0)</f>
        <v>1</v>
      </c>
      <c r="I9" s="13">
        <f>ROUNDUP(MONTH(I5)/3,0)</f>
        <v>2</v>
      </c>
      <c r="J9" s="13">
        <f>ROUNDUP(MONTH(J5)/3,0)</f>
        <v>3</v>
      </c>
      <c r="K9" s="13">
        <f>ROUNDUP(MONTH(K5)/3,0)</f>
        <v>4</v>
      </c>
      <c r="N9" s="13">
        <f>ROUNDUP(MONTH(N5)/3,0)</f>
        <v>1</v>
      </c>
      <c r="O9" s="13">
        <f>ROUNDUP(MONTH(O5)/3,0)</f>
        <v>2</v>
      </c>
      <c r="P9" s="13">
        <f>ROUNDUP(MONTH(P5)/3,0)</f>
        <v>3</v>
      </c>
      <c r="Q9" s="13">
        <f>ROUNDUP(MONTH(Q5)/3,0)</f>
        <v>4</v>
      </c>
      <c r="T9" s="13">
        <f>ROUNDUP(MONTH(T5)/3,0)</f>
        <v>1</v>
      </c>
      <c r="U9" s="13">
        <f>ROUNDUP(MONTH(U5)/3,0)</f>
        <v>2</v>
      </c>
      <c r="V9" s="13">
        <f>ROUNDUP(MONTH(V5)/3,0)</f>
        <v>3</v>
      </c>
      <c r="W9" s="13">
        <f>ROUNDUP(MONTH(W5)/3,0)</f>
        <v>4</v>
      </c>
      <c r="Z9" s="13">
        <f>ROUNDUP(MONTH(Z5)/3,0)</f>
        <v>1</v>
      </c>
      <c r="AA9" s="13">
        <f>ROUNDUP(MONTH(AA5)/3,0)</f>
        <v>2</v>
      </c>
      <c r="AB9" s="13">
        <f>ROUNDUP(MONTH(AB5)/3,0)</f>
        <v>3</v>
      </c>
      <c r="AC9" s="13">
        <f>ROUNDUP(MONTH(AC5)/3,0)</f>
        <v>4</v>
      </c>
      <c r="AF9" s="13">
        <f>ROUNDUP(MONTH(AF5)/3,0)</f>
        <v>1</v>
      </c>
      <c r="AG9" s="13">
        <f>ROUNDUP(MONTH(AG5)/3,0)</f>
        <v>2</v>
      </c>
      <c r="AH9" s="13">
        <f>ROUNDUP(MONTH(AH5)/3,0)</f>
        <v>3</v>
      </c>
      <c r="AI9" s="13">
        <f>ROUNDUP(MONTH(AI5)/3,0)</f>
        <v>4</v>
      </c>
      <c r="AL9" s="13"/>
      <c r="AM9" s="13" t="e">
        <f>ROUNDUP(MONTH(AM5)/3,0)</f>
        <v>#REF!</v>
      </c>
    </row>
    <row r="10" spans="1:39" s="417" customFormat="1" ht="15.65" customHeight="1" collapsed="1" x14ac:dyDescent="0.4">
      <c r="A10" s="66" t="s">
        <v>204</v>
      </c>
      <c r="B10" s="418">
        <v>0</v>
      </c>
      <c r="C10" s="418"/>
      <c r="D10" s="418"/>
      <c r="E10" s="418"/>
      <c r="F10" s="418"/>
      <c r="G10" s="24"/>
      <c r="H10" s="418"/>
      <c r="I10" s="418"/>
      <c r="J10" s="418"/>
      <c r="K10" s="418"/>
      <c r="L10" s="418"/>
      <c r="M10" s="24"/>
      <c r="N10" s="418"/>
      <c r="O10" s="418"/>
      <c r="P10" s="418"/>
      <c r="Q10" s="418"/>
      <c r="R10" s="418"/>
      <c r="S10" s="24"/>
      <c r="T10" s="418"/>
      <c r="U10" s="418"/>
      <c r="V10" s="418"/>
      <c r="W10" s="418"/>
      <c r="X10" s="418"/>
      <c r="Y10" s="24"/>
      <c r="Z10" s="418"/>
      <c r="AA10" s="418"/>
      <c r="AB10" s="418"/>
      <c r="AC10" s="418"/>
      <c r="AD10" s="418"/>
      <c r="AE10" s="24"/>
      <c r="AF10" s="418"/>
      <c r="AG10" s="418"/>
      <c r="AH10" s="418"/>
      <c r="AI10" s="418"/>
      <c r="AJ10" s="418"/>
      <c r="AK10" s="418"/>
    </row>
    <row r="11" spans="1:39" ht="15.65" customHeight="1" x14ac:dyDescent="0.4">
      <c r="A11" s="13" t="s">
        <v>241</v>
      </c>
    </row>
    <row r="12" spans="1:39" ht="15.65" customHeight="1" x14ac:dyDescent="0.4">
      <c r="A12" s="8" t="s">
        <v>955</v>
      </c>
      <c r="B12" s="24">
        <v>0</v>
      </c>
      <c r="C12" s="24">
        <v>0</v>
      </c>
      <c r="D12" s="24">
        <v>0</v>
      </c>
      <c r="E12" s="24">
        <v>0</v>
      </c>
      <c r="F12" s="24">
        <v>0</v>
      </c>
      <c r="G12" s="24" t="s">
        <v>932</v>
      </c>
      <c r="H12" s="24">
        <v>0</v>
      </c>
      <c r="I12" s="24">
        <v>0</v>
      </c>
      <c r="J12" s="24">
        <v>0</v>
      </c>
      <c r="K12" s="24">
        <v>0</v>
      </c>
      <c r="L12" s="24">
        <v>0</v>
      </c>
      <c r="M12" s="24" t="s">
        <v>932</v>
      </c>
      <c r="N12" s="24">
        <v>0</v>
      </c>
      <c r="O12" s="24">
        <v>0</v>
      </c>
      <c r="P12" s="24">
        <v>0</v>
      </c>
      <c r="Q12" s="24">
        <v>0</v>
      </c>
      <c r="R12" s="24">
        <v>0</v>
      </c>
      <c r="S12" s="24" t="s">
        <v>932</v>
      </c>
      <c r="T12" s="24">
        <v>0</v>
      </c>
      <c r="U12" s="24">
        <v>0</v>
      </c>
      <c r="V12" s="24">
        <v>0</v>
      </c>
      <c r="W12" s="24">
        <v>0</v>
      </c>
      <c r="X12" s="24">
        <v>0</v>
      </c>
      <c r="Y12" s="24"/>
      <c r="Z12" s="24">
        <v>0</v>
      </c>
      <c r="AA12" s="24">
        <v>0</v>
      </c>
      <c r="AB12" s="24">
        <v>0</v>
      </c>
      <c r="AC12" s="24">
        <v>0</v>
      </c>
      <c r="AD12" s="24">
        <v>0</v>
      </c>
      <c r="AE12" s="24"/>
      <c r="AF12" s="24">
        <v>0</v>
      </c>
      <c r="AG12" s="24">
        <v>0</v>
      </c>
      <c r="AH12" s="24">
        <v>0</v>
      </c>
      <c r="AI12" s="24">
        <v>0</v>
      </c>
      <c r="AJ12" s="24">
        <v>0</v>
      </c>
      <c r="AK12" s="24" t="s">
        <v>932</v>
      </c>
    </row>
    <row r="13" spans="1:39" ht="15.65" customHeight="1" x14ac:dyDescent="0.4">
      <c r="A13" s="8" t="s">
        <v>954</v>
      </c>
      <c r="B13" s="24">
        <v>0</v>
      </c>
      <c r="C13" s="24">
        <v>0</v>
      </c>
      <c r="D13" s="24">
        <v>0</v>
      </c>
      <c r="E13" s="24">
        <v>0</v>
      </c>
      <c r="F13" s="24">
        <v>0</v>
      </c>
      <c r="G13" s="24" t="s">
        <v>932</v>
      </c>
      <c r="H13" s="24">
        <v>0</v>
      </c>
      <c r="I13" s="24">
        <v>0</v>
      </c>
      <c r="J13" s="24">
        <v>0</v>
      </c>
      <c r="K13" s="24">
        <v>0</v>
      </c>
      <c r="L13" s="24">
        <v>0</v>
      </c>
      <c r="M13" s="24" t="s">
        <v>932</v>
      </c>
      <c r="N13" s="24">
        <v>0</v>
      </c>
      <c r="O13" s="24">
        <v>0</v>
      </c>
      <c r="P13" s="24">
        <v>0</v>
      </c>
      <c r="Q13" s="24">
        <v>0</v>
      </c>
      <c r="R13" s="24">
        <v>0</v>
      </c>
      <c r="S13" s="24" t="s">
        <v>932</v>
      </c>
      <c r="T13" s="24">
        <v>0</v>
      </c>
      <c r="U13" s="24">
        <v>0</v>
      </c>
      <c r="V13" s="24">
        <v>0</v>
      </c>
      <c r="W13" s="24">
        <v>0</v>
      </c>
      <c r="X13" s="24">
        <v>0</v>
      </c>
      <c r="Y13" s="24"/>
      <c r="Z13" s="24">
        <v>0</v>
      </c>
      <c r="AA13" s="24">
        <v>0</v>
      </c>
      <c r="AB13" s="24">
        <v>0</v>
      </c>
      <c r="AC13" s="24">
        <v>0</v>
      </c>
      <c r="AD13" s="24">
        <v>0</v>
      </c>
      <c r="AE13" s="24"/>
      <c r="AF13" s="24">
        <v>0</v>
      </c>
      <c r="AG13" s="24">
        <v>0</v>
      </c>
      <c r="AH13" s="24">
        <v>0</v>
      </c>
      <c r="AI13" s="24">
        <v>0</v>
      </c>
      <c r="AJ13" s="24">
        <v>0</v>
      </c>
      <c r="AK13" s="24" t="s">
        <v>932</v>
      </c>
    </row>
    <row r="14" spans="1:39" ht="15.65" customHeight="1" x14ac:dyDescent="0.7">
      <c r="A14" s="8" t="s">
        <v>953</v>
      </c>
      <c r="B14" s="415">
        <v>0</v>
      </c>
      <c r="C14" s="415">
        <v>0</v>
      </c>
      <c r="D14" s="415">
        <v>0</v>
      </c>
      <c r="E14" s="415">
        <v>0</v>
      </c>
      <c r="F14" s="415">
        <v>0</v>
      </c>
      <c r="G14" s="415" t="s">
        <v>932</v>
      </c>
      <c r="H14" s="415">
        <v>0</v>
      </c>
      <c r="I14" s="415">
        <v>0</v>
      </c>
      <c r="J14" s="415">
        <v>0</v>
      </c>
      <c r="K14" s="415">
        <v>0</v>
      </c>
      <c r="L14" s="415">
        <v>0</v>
      </c>
      <c r="M14" s="415" t="s">
        <v>932</v>
      </c>
      <c r="N14" s="415">
        <v>0</v>
      </c>
      <c r="O14" s="415">
        <v>0</v>
      </c>
      <c r="P14" s="415">
        <v>0</v>
      </c>
      <c r="Q14" s="415">
        <v>0</v>
      </c>
      <c r="R14" s="415">
        <v>0</v>
      </c>
      <c r="S14" s="415" t="s">
        <v>932</v>
      </c>
      <c r="T14" s="415">
        <v>0</v>
      </c>
      <c r="U14" s="415">
        <v>0</v>
      </c>
      <c r="V14" s="415">
        <v>0</v>
      </c>
      <c r="W14" s="415">
        <v>0</v>
      </c>
      <c r="X14" s="415">
        <v>0</v>
      </c>
      <c r="Y14" s="415"/>
      <c r="Z14" s="415">
        <v>0</v>
      </c>
      <c r="AA14" s="415">
        <v>0</v>
      </c>
      <c r="AB14" s="415">
        <v>0</v>
      </c>
      <c r="AC14" s="415">
        <v>0</v>
      </c>
      <c r="AD14" s="415">
        <v>0</v>
      </c>
      <c r="AE14" s="24"/>
      <c r="AF14" s="24">
        <v>0</v>
      </c>
      <c r="AG14" s="24">
        <v>0</v>
      </c>
      <c r="AH14" s="24">
        <v>0</v>
      </c>
      <c r="AI14" s="24">
        <v>0</v>
      </c>
      <c r="AJ14" s="24">
        <v>0</v>
      </c>
      <c r="AK14" s="24" t="s">
        <v>932</v>
      </c>
    </row>
    <row r="15" spans="1:39" ht="15.65" customHeight="1" x14ac:dyDescent="0.4">
      <c r="A15" s="9" t="s">
        <v>5</v>
      </c>
      <c r="B15" s="33">
        <v>0</v>
      </c>
      <c r="C15" s="33">
        <v>0</v>
      </c>
      <c r="D15" s="33">
        <v>0</v>
      </c>
      <c r="E15" s="33">
        <v>0</v>
      </c>
      <c r="F15" s="33">
        <v>0</v>
      </c>
      <c r="G15" s="33" t="s">
        <v>932</v>
      </c>
      <c r="H15" s="33">
        <v>0</v>
      </c>
      <c r="I15" s="33">
        <v>0</v>
      </c>
      <c r="J15" s="33">
        <v>0</v>
      </c>
      <c r="K15" s="33">
        <v>0</v>
      </c>
      <c r="L15" s="33">
        <v>0</v>
      </c>
      <c r="M15" s="33" t="s">
        <v>932</v>
      </c>
      <c r="N15" s="33">
        <v>0</v>
      </c>
      <c r="O15" s="33">
        <v>0</v>
      </c>
      <c r="P15" s="33">
        <v>0</v>
      </c>
      <c r="Q15" s="33">
        <v>0</v>
      </c>
      <c r="R15" s="33">
        <v>0</v>
      </c>
      <c r="S15" s="33" t="s">
        <v>932</v>
      </c>
      <c r="T15" s="33">
        <v>0</v>
      </c>
      <c r="U15" s="33">
        <v>0</v>
      </c>
      <c r="V15" s="33">
        <v>0</v>
      </c>
      <c r="W15" s="33">
        <v>0</v>
      </c>
      <c r="X15" s="33">
        <v>0</v>
      </c>
      <c r="Y15" s="33"/>
      <c r="Z15" s="33">
        <v>0</v>
      </c>
      <c r="AA15" s="33">
        <v>0</v>
      </c>
      <c r="AB15" s="33">
        <v>0</v>
      </c>
      <c r="AC15" s="33">
        <v>0</v>
      </c>
      <c r="AD15" s="33">
        <v>0</v>
      </c>
      <c r="AE15" s="33"/>
      <c r="AF15" s="33">
        <v>0</v>
      </c>
      <c r="AG15" s="33">
        <v>0</v>
      </c>
      <c r="AH15" s="33">
        <v>0</v>
      </c>
      <c r="AI15" s="33">
        <v>0</v>
      </c>
      <c r="AJ15" s="33">
        <v>0</v>
      </c>
      <c r="AK15" s="33" t="s">
        <v>932</v>
      </c>
    </row>
    <row r="16" spans="1:39" ht="15.65" customHeight="1" x14ac:dyDescent="0.4">
      <c r="A16" s="13" t="s">
        <v>595</v>
      </c>
      <c r="B16" s="33"/>
      <c r="C16" s="33"/>
      <c r="D16" s="33"/>
      <c r="E16" s="33"/>
      <c r="F16" s="33"/>
      <c r="G16" s="33"/>
      <c r="H16" s="20">
        <f t="shared" ref="H16:X16" si="1">IF(H$4="","Blank",IFERROR(H15/B15-1,0))</f>
        <v>0</v>
      </c>
      <c r="I16" s="20">
        <f t="shared" si="1"/>
        <v>0</v>
      </c>
      <c r="J16" s="20">
        <f t="shared" si="1"/>
        <v>0</v>
      </c>
      <c r="K16" s="20">
        <f t="shared" si="1"/>
        <v>0</v>
      </c>
      <c r="L16" s="20">
        <f t="shared" si="1"/>
        <v>0</v>
      </c>
      <c r="M16" s="20" t="str">
        <f t="shared" si="1"/>
        <v>Blank</v>
      </c>
      <c r="N16" s="20">
        <f t="shared" si="1"/>
        <v>0</v>
      </c>
      <c r="O16" s="20">
        <f t="shared" si="1"/>
        <v>0</v>
      </c>
      <c r="P16" s="20">
        <f t="shared" si="1"/>
        <v>0</v>
      </c>
      <c r="Q16" s="20">
        <f t="shared" si="1"/>
        <v>0</v>
      </c>
      <c r="R16" s="20">
        <f t="shared" si="1"/>
        <v>0</v>
      </c>
      <c r="S16" s="20" t="str">
        <f t="shared" si="1"/>
        <v>Blank</v>
      </c>
      <c r="T16" s="20">
        <f t="shared" si="1"/>
        <v>0</v>
      </c>
      <c r="U16" s="20">
        <f t="shared" si="1"/>
        <v>0</v>
      </c>
      <c r="V16" s="20">
        <f t="shared" si="1"/>
        <v>0</v>
      </c>
      <c r="W16" s="20">
        <f t="shared" si="1"/>
        <v>0</v>
      </c>
      <c r="X16" s="20">
        <f t="shared" si="1"/>
        <v>0</v>
      </c>
      <c r="Y16" s="33"/>
      <c r="Z16" s="33"/>
      <c r="AA16" s="33"/>
      <c r="AB16" s="33"/>
      <c r="AC16" s="33"/>
      <c r="AD16" s="33"/>
      <c r="AE16" s="33"/>
      <c r="AF16" s="33"/>
      <c r="AG16" s="33"/>
      <c r="AH16" s="33"/>
      <c r="AI16" s="33"/>
      <c r="AJ16" s="33"/>
      <c r="AK16" s="33"/>
    </row>
    <row r="17" spans="1:37" ht="15.65" customHeight="1" x14ac:dyDescent="0.4">
      <c r="A17" s="13" t="s">
        <v>933</v>
      </c>
      <c r="B17" s="33"/>
      <c r="C17" s="33"/>
      <c r="D17" s="33"/>
      <c r="E17" s="33"/>
      <c r="F17" s="33"/>
      <c r="G17" s="33"/>
      <c r="H17" s="33"/>
      <c r="I17" s="33"/>
      <c r="J17" s="33"/>
      <c r="K17" s="33"/>
      <c r="L17" s="33"/>
      <c r="M17" s="33"/>
      <c r="N17" s="33"/>
      <c r="O17" s="33"/>
      <c r="P17" s="33"/>
      <c r="Q17" s="33"/>
      <c r="R17" s="33"/>
      <c r="S17" s="33"/>
      <c r="T17" s="33"/>
      <c r="U17" s="33"/>
      <c r="V17" s="33"/>
      <c r="W17" s="33"/>
      <c r="X17" s="33"/>
      <c r="Y17" s="33"/>
      <c r="Z17" s="33"/>
      <c r="AA17" s="33"/>
      <c r="AB17" s="33"/>
      <c r="AC17" s="33"/>
      <c r="AD17" s="33"/>
      <c r="AE17" s="33"/>
      <c r="AF17" s="33"/>
      <c r="AG17" s="33"/>
      <c r="AH17" s="33"/>
      <c r="AI17" s="33"/>
      <c r="AJ17" s="33"/>
      <c r="AK17" s="33"/>
    </row>
    <row r="18" spans="1:37" ht="15.65" customHeight="1" x14ac:dyDescent="0.4">
      <c r="A18" s="13" t="s">
        <v>226</v>
      </c>
      <c r="B18" s="33"/>
      <c r="C18" s="33"/>
      <c r="D18" s="33"/>
      <c r="E18" s="33"/>
      <c r="F18" s="33"/>
      <c r="G18" s="33"/>
      <c r="H18" s="33"/>
      <c r="I18" s="33"/>
      <c r="J18" s="33"/>
      <c r="K18" s="33"/>
      <c r="L18" s="33"/>
      <c r="M18" s="33"/>
      <c r="N18" s="33"/>
      <c r="O18" s="33"/>
      <c r="P18" s="33"/>
      <c r="Q18" s="33"/>
      <c r="R18" s="33"/>
      <c r="S18" s="33"/>
      <c r="T18" s="33"/>
      <c r="U18" s="33"/>
      <c r="V18" s="33"/>
      <c r="W18" s="33"/>
      <c r="X18" s="33"/>
      <c r="Y18" s="33"/>
      <c r="Z18" s="33"/>
      <c r="AA18" s="33"/>
      <c r="AB18" s="33"/>
      <c r="AC18" s="33"/>
      <c r="AD18" s="33"/>
      <c r="AE18" s="33"/>
      <c r="AF18" s="33"/>
      <c r="AG18" s="33"/>
      <c r="AH18" s="33"/>
      <c r="AI18" s="33"/>
      <c r="AJ18" s="33"/>
      <c r="AK18" s="33"/>
    </row>
    <row r="19" spans="1:37" ht="15.65" customHeight="1" x14ac:dyDescent="0.4">
      <c r="A19" s="8" t="s">
        <v>955</v>
      </c>
      <c r="B19" s="24">
        <v>0</v>
      </c>
      <c r="C19" s="24">
        <v>0</v>
      </c>
      <c r="D19" s="24">
        <v>0</v>
      </c>
      <c r="E19" s="24">
        <v>0</v>
      </c>
      <c r="F19" s="24">
        <v>0</v>
      </c>
      <c r="G19" s="24" t="s">
        <v>932</v>
      </c>
      <c r="H19" s="24">
        <v>0</v>
      </c>
      <c r="I19" s="24">
        <v>0</v>
      </c>
      <c r="J19" s="24">
        <v>0</v>
      </c>
      <c r="K19" s="24">
        <v>0</v>
      </c>
      <c r="L19" s="24">
        <v>0</v>
      </c>
      <c r="M19" s="24" t="s">
        <v>932</v>
      </c>
      <c r="N19" s="24">
        <v>0</v>
      </c>
      <c r="O19" s="24">
        <v>0</v>
      </c>
      <c r="P19" s="24">
        <v>0</v>
      </c>
      <c r="Q19" s="24">
        <v>0</v>
      </c>
      <c r="R19" s="24">
        <v>0</v>
      </c>
      <c r="S19" s="24" t="s">
        <v>932</v>
      </c>
      <c r="T19" s="24">
        <v>0</v>
      </c>
      <c r="U19" s="24">
        <v>0</v>
      </c>
      <c r="V19" s="24">
        <v>0</v>
      </c>
      <c r="W19" s="24">
        <v>0</v>
      </c>
      <c r="X19" s="24">
        <v>0</v>
      </c>
      <c r="Y19" s="24"/>
      <c r="Z19" s="24">
        <v>0</v>
      </c>
      <c r="AA19" s="24">
        <v>0</v>
      </c>
      <c r="AB19" s="24">
        <v>0</v>
      </c>
      <c r="AC19" s="24">
        <v>0</v>
      </c>
      <c r="AD19" s="24">
        <v>0</v>
      </c>
      <c r="AE19" s="24"/>
      <c r="AF19" s="24">
        <v>0</v>
      </c>
      <c r="AG19" s="24">
        <v>0</v>
      </c>
      <c r="AH19" s="24">
        <v>0</v>
      </c>
      <c r="AI19" s="24">
        <v>0</v>
      </c>
      <c r="AJ19" s="24">
        <v>0</v>
      </c>
      <c r="AK19" s="24" t="s">
        <v>932</v>
      </c>
    </row>
    <row r="20" spans="1:37" ht="15.65" customHeight="1" x14ac:dyDescent="0.4">
      <c r="A20" s="8" t="s">
        <v>954</v>
      </c>
      <c r="B20" s="24">
        <v>0</v>
      </c>
      <c r="C20" s="24">
        <v>0</v>
      </c>
      <c r="D20" s="24">
        <v>0</v>
      </c>
      <c r="E20" s="24">
        <v>0</v>
      </c>
      <c r="F20" s="24">
        <v>0</v>
      </c>
      <c r="G20" s="24" t="s">
        <v>932</v>
      </c>
      <c r="H20" s="24">
        <v>0</v>
      </c>
      <c r="I20" s="24">
        <v>0</v>
      </c>
      <c r="J20" s="24">
        <v>0</v>
      </c>
      <c r="K20" s="24">
        <v>0</v>
      </c>
      <c r="L20" s="24">
        <v>0</v>
      </c>
      <c r="M20" s="24" t="s">
        <v>932</v>
      </c>
      <c r="N20" s="24">
        <v>0</v>
      </c>
      <c r="O20" s="24">
        <v>0</v>
      </c>
      <c r="P20" s="24">
        <v>0</v>
      </c>
      <c r="Q20" s="24">
        <v>0</v>
      </c>
      <c r="R20" s="24">
        <v>0</v>
      </c>
      <c r="S20" s="24" t="s">
        <v>932</v>
      </c>
      <c r="T20" s="24">
        <v>0</v>
      </c>
      <c r="U20" s="24">
        <v>0</v>
      </c>
      <c r="V20" s="24">
        <v>0</v>
      </c>
      <c r="W20" s="24">
        <v>0</v>
      </c>
      <c r="X20" s="24">
        <v>0</v>
      </c>
      <c r="Y20" s="24"/>
      <c r="Z20" s="24">
        <v>0</v>
      </c>
      <c r="AA20" s="24">
        <v>0</v>
      </c>
      <c r="AB20" s="24">
        <v>0</v>
      </c>
      <c r="AC20" s="24">
        <v>0</v>
      </c>
      <c r="AD20" s="24">
        <v>0</v>
      </c>
      <c r="AE20" s="24"/>
      <c r="AF20" s="24">
        <v>0</v>
      </c>
      <c r="AG20" s="24">
        <v>0</v>
      </c>
      <c r="AH20" s="24">
        <v>0</v>
      </c>
      <c r="AI20" s="24">
        <v>0</v>
      </c>
      <c r="AJ20" s="24">
        <v>0</v>
      </c>
      <c r="AK20" s="24" t="s">
        <v>932</v>
      </c>
    </row>
    <row r="21" spans="1:37" ht="15.65" customHeight="1" x14ac:dyDescent="0.7">
      <c r="A21" s="8" t="s">
        <v>953</v>
      </c>
      <c r="B21" s="415">
        <v>0</v>
      </c>
      <c r="C21" s="415">
        <v>0</v>
      </c>
      <c r="D21" s="415">
        <v>0</v>
      </c>
      <c r="E21" s="415">
        <v>0</v>
      </c>
      <c r="F21" s="415">
        <v>0</v>
      </c>
      <c r="G21" s="415" t="s">
        <v>932</v>
      </c>
      <c r="H21" s="415">
        <v>0</v>
      </c>
      <c r="I21" s="415">
        <v>0</v>
      </c>
      <c r="J21" s="415">
        <v>0</v>
      </c>
      <c r="K21" s="415">
        <v>0</v>
      </c>
      <c r="L21" s="415">
        <v>0</v>
      </c>
      <c r="M21" s="415" t="s">
        <v>932</v>
      </c>
      <c r="N21" s="415">
        <v>0</v>
      </c>
      <c r="O21" s="415">
        <v>0</v>
      </c>
      <c r="P21" s="415">
        <v>0</v>
      </c>
      <c r="Q21" s="415">
        <v>0</v>
      </c>
      <c r="R21" s="415">
        <v>0</v>
      </c>
      <c r="S21" s="415" t="s">
        <v>932</v>
      </c>
      <c r="T21" s="415">
        <v>0</v>
      </c>
      <c r="U21" s="415">
        <v>0</v>
      </c>
      <c r="V21" s="415">
        <v>0</v>
      </c>
      <c r="W21" s="415">
        <v>0</v>
      </c>
      <c r="X21" s="415">
        <v>0</v>
      </c>
      <c r="Y21" s="415"/>
      <c r="Z21" s="415">
        <v>0</v>
      </c>
      <c r="AA21" s="415">
        <v>0</v>
      </c>
      <c r="AB21" s="415">
        <v>0</v>
      </c>
      <c r="AC21" s="415">
        <v>0</v>
      </c>
      <c r="AD21" s="415">
        <v>0</v>
      </c>
      <c r="AE21" s="24"/>
      <c r="AF21" s="24">
        <v>0</v>
      </c>
      <c r="AG21" s="24">
        <v>0</v>
      </c>
      <c r="AH21" s="24">
        <v>0</v>
      </c>
      <c r="AI21" s="24">
        <v>0</v>
      </c>
      <c r="AJ21" s="24">
        <v>0</v>
      </c>
      <c r="AK21" s="24" t="s">
        <v>932</v>
      </c>
    </row>
    <row r="22" spans="1:37" ht="15.65" customHeight="1" x14ac:dyDescent="0.4">
      <c r="A22" s="9" t="s">
        <v>596</v>
      </c>
      <c r="B22" s="33">
        <v>0</v>
      </c>
      <c r="C22" s="33">
        <v>0</v>
      </c>
      <c r="D22" s="33">
        <v>0</v>
      </c>
      <c r="E22" s="33">
        <v>0</v>
      </c>
      <c r="F22" s="33">
        <v>0</v>
      </c>
      <c r="G22" s="33" t="s">
        <v>932</v>
      </c>
      <c r="H22" s="33">
        <v>0</v>
      </c>
      <c r="I22" s="33">
        <v>0</v>
      </c>
      <c r="J22" s="33">
        <v>0</v>
      </c>
      <c r="K22" s="33">
        <v>0</v>
      </c>
      <c r="L22" s="33">
        <v>0</v>
      </c>
      <c r="M22" s="33" t="s">
        <v>932</v>
      </c>
      <c r="N22" s="33">
        <v>0</v>
      </c>
      <c r="O22" s="33">
        <v>0</v>
      </c>
      <c r="P22" s="33">
        <v>0</v>
      </c>
      <c r="Q22" s="33">
        <v>0</v>
      </c>
      <c r="R22" s="33">
        <v>0</v>
      </c>
      <c r="S22" s="33" t="s">
        <v>932</v>
      </c>
      <c r="T22" s="33">
        <v>0</v>
      </c>
      <c r="U22" s="33">
        <v>0</v>
      </c>
      <c r="V22" s="33">
        <v>0</v>
      </c>
      <c r="W22" s="33">
        <v>0</v>
      </c>
      <c r="X22" s="33">
        <v>0</v>
      </c>
      <c r="Y22" s="33"/>
      <c r="Z22" s="33">
        <v>0</v>
      </c>
      <c r="AA22" s="33">
        <v>0</v>
      </c>
      <c r="AB22" s="33">
        <v>0</v>
      </c>
      <c r="AC22" s="33">
        <v>0</v>
      </c>
      <c r="AD22" s="33">
        <v>0</v>
      </c>
      <c r="AE22" s="33"/>
      <c r="AF22" s="33">
        <v>0</v>
      </c>
      <c r="AG22" s="33">
        <v>0</v>
      </c>
      <c r="AH22" s="33">
        <v>0</v>
      </c>
      <c r="AI22" s="33">
        <v>0</v>
      </c>
      <c r="AJ22" s="33">
        <v>0</v>
      </c>
      <c r="AK22" s="33" t="s">
        <v>932</v>
      </c>
    </row>
    <row r="23" spans="1:37" ht="15.65" customHeight="1" x14ac:dyDescent="0.4">
      <c r="A23" s="8" t="s">
        <v>933</v>
      </c>
      <c r="B23" s="33"/>
      <c r="C23" s="33"/>
      <c r="D23" s="33"/>
      <c r="E23" s="33"/>
      <c r="F23" s="33"/>
      <c r="G23" s="33"/>
      <c r="H23" s="33"/>
      <c r="I23" s="33"/>
      <c r="J23" s="33"/>
      <c r="K23" s="33"/>
      <c r="L23" s="33"/>
      <c r="M23" s="33"/>
      <c r="N23" s="33"/>
      <c r="O23" s="33"/>
      <c r="P23" s="33"/>
      <c r="Q23" s="33"/>
      <c r="R23" s="33"/>
      <c r="S23" s="33"/>
      <c r="T23" s="33"/>
      <c r="U23" s="33"/>
      <c r="V23" s="33"/>
      <c r="W23" s="33"/>
      <c r="X23" s="33"/>
      <c r="Y23" s="33"/>
      <c r="Z23" s="33"/>
      <c r="AA23" s="33"/>
      <c r="AB23" s="33"/>
      <c r="AC23" s="33"/>
      <c r="AD23" s="33"/>
      <c r="AE23" s="33"/>
      <c r="AF23" s="33"/>
      <c r="AG23" s="33"/>
      <c r="AH23" s="33"/>
      <c r="AI23" s="33"/>
      <c r="AJ23" s="33"/>
      <c r="AK23" s="33"/>
    </row>
    <row r="24" spans="1:37" ht="15.65" customHeight="1" x14ac:dyDescent="0.4">
      <c r="A24" s="9" t="s">
        <v>68</v>
      </c>
      <c r="B24" s="33">
        <v>0</v>
      </c>
      <c r="C24" s="33">
        <v>0</v>
      </c>
      <c r="D24" s="33">
        <v>0</v>
      </c>
      <c r="E24" s="33">
        <v>0</v>
      </c>
      <c r="F24" s="33">
        <v>0</v>
      </c>
      <c r="G24" s="33" t="s">
        <v>932</v>
      </c>
      <c r="H24" s="33">
        <v>0</v>
      </c>
      <c r="I24" s="33">
        <v>0</v>
      </c>
      <c r="J24" s="33">
        <v>0</v>
      </c>
      <c r="K24" s="33">
        <v>0</v>
      </c>
      <c r="L24" s="33">
        <v>0</v>
      </c>
      <c r="M24" s="33" t="s">
        <v>932</v>
      </c>
      <c r="N24" s="33">
        <v>0</v>
      </c>
      <c r="O24" s="33">
        <v>0</v>
      </c>
      <c r="P24" s="33">
        <v>0</v>
      </c>
      <c r="Q24" s="33">
        <v>0</v>
      </c>
      <c r="R24" s="33">
        <v>0</v>
      </c>
      <c r="S24" s="33" t="s">
        <v>932</v>
      </c>
      <c r="T24" s="33">
        <v>0</v>
      </c>
      <c r="U24" s="33">
        <v>0</v>
      </c>
      <c r="V24" s="33">
        <v>0</v>
      </c>
      <c r="W24" s="33">
        <v>0</v>
      </c>
      <c r="X24" s="33">
        <v>0</v>
      </c>
      <c r="Y24" s="33"/>
      <c r="Z24" s="33">
        <v>0</v>
      </c>
      <c r="AA24" s="33">
        <v>0</v>
      </c>
      <c r="AB24" s="33">
        <v>0</v>
      </c>
      <c r="AC24" s="33">
        <v>0</v>
      </c>
      <c r="AD24" s="33">
        <v>0</v>
      </c>
      <c r="AE24" s="33"/>
      <c r="AF24" s="33">
        <v>0</v>
      </c>
      <c r="AG24" s="33">
        <v>0</v>
      </c>
      <c r="AH24" s="33">
        <v>0</v>
      </c>
      <c r="AI24" s="33">
        <v>0</v>
      </c>
      <c r="AJ24" s="33">
        <v>0</v>
      </c>
      <c r="AK24" s="33" t="s">
        <v>932</v>
      </c>
    </row>
    <row r="25" spans="1:37" ht="15.65" customHeight="1" x14ac:dyDescent="0.4">
      <c r="A25" s="13" t="s">
        <v>225</v>
      </c>
      <c r="B25" s="20">
        <f>IFERROR(B24/B15,0)</f>
        <v>0</v>
      </c>
      <c r="C25" s="20">
        <f>IFERROR(C24/C15,0)</f>
        <v>0</v>
      </c>
      <c r="D25" s="20">
        <f>IFERROR(D24/D15,0)</f>
        <v>0</v>
      </c>
      <c r="E25" s="20">
        <f t="shared" ref="E25:X25" si="2">IF(E$4="","Blank",IFERROR(E24/E15,0))</f>
        <v>0</v>
      </c>
      <c r="F25" s="20">
        <f t="shared" si="2"/>
        <v>0</v>
      </c>
      <c r="G25" s="20" t="str">
        <f t="shared" si="2"/>
        <v>Blank</v>
      </c>
      <c r="H25" s="20">
        <f t="shared" si="2"/>
        <v>0</v>
      </c>
      <c r="I25" s="20">
        <f t="shared" si="2"/>
        <v>0</v>
      </c>
      <c r="J25" s="20">
        <f t="shared" si="2"/>
        <v>0</v>
      </c>
      <c r="K25" s="20">
        <f t="shared" si="2"/>
        <v>0</v>
      </c>
      <c r="L25" s="20">
        <f t="shared" si="2"/>
        <v>0</v>
      </c>
      <c r="M25" s="20" t="str">
        <f t="shared" si="2"/>
        <v>Blank</v>
      </c>
      <c r="N25" s="20">
        <f t="shared" si="2"/>
        <v>0</v>
      </c>
      <c r="O25" s="20">
        <f t="shared" si="2"/>
        <v>0</v>
      </c>
      <c r="P25" s="20">
        <f t="shared" si="2"/>
        <v>0</v>
      </c>
      <c r="Q25" s="20">
        <f t="shared" si="2"/>
        <v>0</v>
      </c>
      <c r="R25" s="20">
        <f t="shared" si="2"/>
        <v>0</v>
      </c>
      <c r="S25" s="20" t="str">
        <f t="shared" si="2"/>
        <v>Blank</v>
      </c>
      <c r="T25" s="20">
        <f t="shared" si="2"/>
        <v>0</v>
      </c>
      <c r="U25" s="20">
        <f t="shared" si="2"/>
        <v>0</v>
      </c>
      <c r="V25" s="20">
        <f t="shared" si="2"/>
        <v>0</v>
      </c>
      <c r="W25" s="20">
        <f t="shared" si="2"/>
        <v>0</v>
      </c>
      <c r="X25" s="20">
        <f t="shared" si="2"/>
        <v>0</v>
      </c>
      <c r="Y25" s="20"/>
      <c r="Z25" s="20"/>
      <c r="AA25" s="20"/>
      <c r="AB25" s="20"/>
      <c r="AC25" s="20"/>
      <c r="AD25" s="20"/>
      <c r="AE25" s="20"/>
      <c r="AF25" s="20"/>
      <c r="AG25" s="20"/>
      <c r="AH25" s="20"/>
      <c r="AI25" s="20"/>
      <c r="AJ25" s="20"/>
      <c r="AK25" s="20"/>
    </row>
    <row r="26" spans="1:37" ht="15.65" customHeight="1" x14ac:dyDescent="0.4">
      <c r="A26" s="8" t="s">
        <v>933</v>
      </c>
    </row>
    <row r="27" spans="1:37" ht="15.65" customHeight="1" x14ac:dyDescent="0.4">
      <c r="A27" s="13" t="s">
        <v>600</v>
      </c>
    </row>
    <row r="28" spans="1:37" ht="15.65" customHeight="1" x14ac:dyDescent="0.4">
      <c r="A28" s="8" t="s">
        <v>952</v>
      </c>
      <c r="B28" s="24">
        <v>0</v>
      </c>
      <c r="C28" s="24">
        <v>0</v>
      </c>
      <c r="D28" s="24">
        <v>0</v>
      </c>
      <c r="E28" s="24">
        <v>0</v>
      </c>
      <c r="F28" s="24">
        <v>0</v>
      </c>
      <c r="G28" s="24" t="s">
        <v>932</v>
      </c>
      <c r="H28" s="24">
        <v>0</v>
      </c>
      <c r="I28" s="24">
        <v>0</v>
      </c>
      <c r="J28" s="24">
        <v>0</v>
      </c>
      <c r="K28" s="24">
        <v>0</v>
      </c>
      <c r="L28" s="24">
        <v>0</v>
      </c>
      <c r="M28" s="24" t="s">
        <v>932</v>
      </c>
      <c r="N28" s="24">
        <v>0</v>
      </c>
      <c r="O28" s="24">
        <v>0</v>
      </c>
      <c r="P28" s="24">
        <v>0</v>
      </c>
      <c r="Q28" s="24">
        <v>0</v>
      </c>
      <c r="R28" s="24">
        <v>0</v>
      </c>
      <c r="S28" s="24" t="s">
        <v>932</v>
      </c>
      <c r="T28" s="24">
        <v>0</v>
      </c>
      <c r="U28" s="24">
        <v>0</v>
      </c>
      <c r="V28" s="24">
        <v>0</v>
      </c>
      <c r="W28" s="24">
        <v>0</v>
      </c>
      <c r="X28" s="24">
        <v>0</v>
      </c>
      <c r="Y28" s="24"/>
      <c r="Z28" s="24">
        <v>0</v>
      </c>
      <c r="AA28" s="24">
        <v>0</v>
      </c>
      <c r="AB28" s="24">
        <v>0</v>
      </c>
      <c r="AC28" s="24">
        <v>0</v>
      </c>
      <c r="AD28" s="24">
        <v>0</v>
      </c>
      <c r="AE28" s="24"/>
      <c r="AF28" s="24">
        <v>0</v>
      </c>
      <c r="AG28" s="24">
        <v>0</v>
      </c>
      <c r="AH28" s="24">
        <v>0</v>
      </c>
      <c r="AI28" s="24">
        <v>0</v>
      </c>
      <c r="AJ28" s="24">
        <v>0</v>
      </c>
      <c r="AK28" s="24" t="s">
        <v>932</v>
      </c>
    </row>
    <row r="29" spans="1:37" ht="15.65" customHeight="1" x14ac:dyDescent="0.4">
      <c r="A29" s="8" t="s">
        <v>638</v>
      </c>
      <c r="B29" s="24">
        <v>0</v>
      </c>
      <c r="C29" s="24">
        <v>0</v>
      </c>
      <c r="D29" s="24">
        <v>0</v>
      </c>
      <c r="E29" s="24">
        <v>0</v>
      </c>
      <c r="F29" s="24">
        <v>0</v>
      </c>
      <c r="G29" s="24" t="s">
        <v>932</v>
      </c>
      <c r="H29" s="24">
        <v>0</v>
      </c>
      <c r="I29" s="24">
        <v>0</v>
      </c>
      <c r="J29" s="24">
        <v>0</v>
      </c>
      <c r="K29" s="24">
        <v>0</v>
      </c>
      <c r="L29" s="24">
        <v>0</v>
      </c>
      <c r="M29" s="24" t="s">
        <v>932</v>
      </c>
      <c r="N29" s="24">
        <v>0</v>
      </c>
      <c r="O29" s="24">
        <v>0</v>
      </c>
      <c r="P29" s="24">
        <v>0</v>
      </c>
      <c r="Q29" s="24">
        <v>0</v>
      </c>
      <c r="R29" s="24">
        <v>0</v>
      </c>
      <c r="S29" s="24" t="s">
        <v>932</v>
      </c>
      <c r="T29" s="24">
        <v>0</v>
      </c>
      <c r="U29" s="24">
        <v>0</v>
      </c>
      <c r="V29" s="24">
        <v>0</v>
      </c>
      <c r="W29" s="24">
        <v>0</v>
      </c>
      <c r="X29" s="24">
        <v>0</v>
      </c>
      <c r="Y29" s="24"/>
      <c r="Z29" s="24">
        <v>0</v>
      </c>
      <c r="AA29" s="24">
        <v>0</v>
      </c>
      <c r="AB29" s="24">
        <v>0</v>
      </c>
      <c r="AC29" s="24">
        <v>0</v>
      </c>
      <c r="AD29" s="24">
        <v>0</v>
      </c>
      <c r="AE29" s="24"/>
      <c r="AF29" s="24">
        <v>0</v>
      </c>
      <c r="AG29" s="24">
        <v>0</v>
      </c>
      <c r="AH29" s="24">
        <v>0</v>
      </c>
      <c r="AI29" s="24">
        <v>0</v>
      </c>
      <c r="AJ29" s="24">
        <v>0</v>
      </c>
      <c r="AK29" s="24" t="s">
        <v>932</v>
      </c>
    </row>
    <row r="30" spans="1:37" ht="15.65" customHeight="1" x14ac:dyDescent="0.4">
      <c r="A30" s="8" t="s">
        <v>951</v>
      </c>
      <c r="B30" s="24">
        <v>0</v>
      </c>
      <c r="C30" s="24">
        <v>0</v>
      </c>
      <c r="D30" s="24">
        <v>0</v>
      </c>
      <c r="E30" s="24">
        <v>0</v>
      </c>
      <c r="F30" s="24">
        <v>0</v>
      </c>
      <c r="G30" s="24" t="s">
        <v>932</v>
      </c>
      <c r="H30" s="24">
        <v>0</v>
      </c>
      <c r="I30" s="24">
        <v>0</v>
      </c>
      <c r="J30" s="24">
        <v>0</v>
      </c>
      <c r="K30" s="24">
        <v>0</v>
      </c>
      <c r="L30" s="24">
        <v>0</v>
      </c>
      <c r="M30" s="24" t="s">
        <v>932</v>
      </c>
      <c r="N30" s="24">
        <v>0</v>
      </c>
      <c r="O30" s="24">
        <v>0</v>
      </c>
      <c r="P30" s="24">
        <v>0</v>
      </c>
      <c r="Q30" s="24">
        <v>0</v>
      </c>
      <c r="R30" s="24">
        <v>0</v>
      </c>
      <c r="S30" s="24" t="s">
        <v>932</v>
      </c>
      <c r="T30" s="24">
        <v>0</v>
      </c>
      <c r="U30" s="24">
        <v>0</v>
      </c>
      <c r="V30" s="24">
        <v>0</v>
      </c>
      <c r="W30" s="24">
        <v>0</v>
      </c>
      <c r="X30" s="24">
        <v>0</v>
      </c>
      <c r="Y30" s="24"/>
      <c r="Z30" s="24">
        <v>0</v>
      </c>
      <c r="AA30" s="24">
        <v>0</v>
      </c>
      <c r="AB30" s="24">
        <v>0</v>
      </c>
      <c r="AC30" s="24">
        <v>0</v>
      </c>
      <c r="AD30" s="24">
        <v>0</v>
      </c>
      <c r="AE30" s="24"/>
      <c r="AF30" s="24">
        <v>0</v>
      </c>
      <c r="AG30" s="24">
        <v>0</v>
      </c>
      <c r="AH30" s="24">
        <v>0</v>
      </c>
      <c r="AI30" s="24">
        <v>0</v>
      </c>
      <c r="AJ30" s="24">
        <v>0</v>
      </c>
      <c r="AK30" s="24" t="s">
        <v>932</v>
      </c>
    </row>
    <row r="31" spans="1:37" ht="15.65" customHeight="1" x14ac:dyDescent="0.4">
      <c r="A31" s="8" t="s">
        <v>950</v>
      </c>
      <c r="B31" s="24">
        <v>0</v>
      </c>
      <c r="C31" s="24">
        <v>0</v>
      </c>
      <c r="D31" s="24">
        <v>0</v>
      </c>
      <c r="E31" s="24">
        <v>0</v>
      </c>
      <c r="F31" s="24">
        <v>0</v>
      </c>
      <c r="G31" s="24" t="s">
        <v>932</v>
      </c>
      <c r="H31" s="24">
        <v>0</v>
      </c>
      <c r="I31" s="24">
        <v>0</v>
      </c>
      <c r="J31" s="24">
        <v>0</v>
      </c>
      <c r="K31" s="24">
        <v>0</v>
      </c>
      <c r="L31" s="24">
        <v>0</v>
      </c>
      <c r="M31" s="24" t="s">
        <v>932</v>
      </c>
      <c r="N31" s="24">
        <v>0</v>
      </c>
      <c r="O31" s="24">
        <v>0</v>
      </c>
      <c r="P31" s="24">
        <v>0</v>
      </c>
      <c r="Q31" s="24">
        <v>0</v>
      </c>
      <c r="R31" s="24">
        <v>0</v>
      </c>
      <c r="S31" s="24" t="s">
        <v>932</v>
      </c>
      <c r="T31" s="24">
        <v>0</v>
      </c>
      <c r="U31" s="24">
        <v>0</v>
      </c>
      <c r="V31" s="24">
        <v>0</v>
      </c>
      <c r="W31" s="24">
        <v>0</v>
      </c>
      <c r="X31" s="24">
        <v>0</v>
      </c>
      <c r="Y31" s="24"/>
      <c r="Z31" s="24">
        <v>0</v>
      </c>
      <c r="AA31" s="24">
        <v>0</v>
      </c>
      <c r="AB31" s="24">
        <v>0</v>
      </c>
      <c r="AC31" s="24">
        <v>0</v>
      </c>
      <c r="AD31" s="24">
        <v>0</v>
      </c>
      <c r="AE31" s="24"/>
      <c r="AF31" s="24">
        <v>0</v>
      </c>
      <c r="AG31" s="24">
        <v>0</v>
      </c>
      <c r="AH31" s="24">
        <v>0</v>
      </c>
      <c r="AI31" s="24">
        <v>0</v>
      </c>
      <c r="AJ31" s="24">
        <v>0</v>
      </c>
      <c r="AK31" s="24" t="s">
        <v>932</v>
      </c>
    </row>
    <row r="32" spans="1:37" ht="15.65" customHeight="1" x14ac:dyDescent="0.4">
      <c r="A32" s="8" t="s">
        <v>949</v>
      </c>
      <c r="B32" s="24">
        <v>0</v>
      </c>
      <c r="C32" s="24">
        <v>0</v>
      </c>
      <c r="D32" s="24">
        <v>0</v>
      </c>
      <c r="E32" s="24">
        <v>0</v>
      </c>
      <c r="F32" s="24">
        <v>0</v>
      </c>
      <c r="G32" s="24" t="s">
        <v>932</v>
      </c>
      <c r="H32" s="24">
        <v>0</v>
      </c>
      <c r="I32" s="24">
        <v>0</v>
      </c>
      <c r="J32" s="24">
        <v>0</v>
      </c>
      <c r="K32" s="24">
        <v>0</v>
      </c>
      <c r="L32" s="24">
        <v>0</v>
      </c>
      <c r="M32" s="24" t="s">
        <v>932</v>
      </c>
      <c r="N32" s="24">
        <v>0</v>
      </c>
      <c r="O32" s="24">
        <v>0</v>
      </c>
      <c r="P32" s="24">
        <v>0</v>
      </c>
      <c r="Q32" s="24">
        <v>0</v>
      </c>
      <c r="R32" s="24">
        <v>0</v>
      </c>
      <c r="S32" s="24" t="s">
        <v>932</v>
      </c>
      <c r="T32" s="24">
        <v>0</v>
      </c>
      <c r="U32" s="24">
        <v>0</v>
      </c>
      <c r="V32" s="24">
        <v>0</v>
      </c>
      <c r="W32" s="24">
        <v>0</v>
      </c>
      <c r="X32" s="24">
        <v>0</v>
      </c>
      <c r="Y32" s="24"/>
      <c r="Z32" s="24">
        <v>0</v>
      </c>
      <c r="AA32" s="24">
        <v>0</v>
      </c>
      <c r="AB32" s="24">
        <v>0</v>
      </c>
      <c r="AC32" s="24">
        <v>0</v>
      </c>
      <c r="AD32" s="24">
        <v>0</v>
      </c>
      <c r="AE32" s="24"/>
      <c r="AF32" s="24">
        <v>0</v>
      </c>
      <c r="AG32" s="24">
        <v>0</v>
      </c>
      <c r="AH32" s="24">
        <v>0</v>
      </c>
      <c r="AI32" s="24">
        <v>0</v>
      </c>
      <c r="AJ32" s="24">
        <v>0</v>
      </c>
      <c r="AK32" s="24" t="s">
        <v>932</v>
      </c>
    </row>
    <row r="33" spans="1:37" ht="15.65" customHeight="1" x14ac:dyDescent="0.7">
      <c r="A33" s="8" t="s">
        <v>948</v>
      </c>
      <c r="B33" s="415">
        <v>0</v>
      </c>
      <c r="C33" s="415">
        <v>0</v>
      </c>
      <c r="D33" s="415">
        <v>0</v>
      </c>
      <c r="E33" s="415">
        <v>0</v>
      </c>
      <c r="F33" s="415">
        <v>0</v>
      </c>
      <c r="G33" s="415" t="s">
        <v>932</v>
      </c>
      <c r="H33" s="415">
        <v>0</v>
      </c>
      <c r="I33" s="415">
        <v>0</v>
      </c>
      <c r="J33" s="415">
        <v>0</v>
      </c>
      <c r="K33" s="415">
        <v>0</v>
      </c>
      <c r="L33" s="415">
        <v>0</v>
      </c>
      <c r="M33" s="415" t="s">
        <v>932</v>
      </c>
      <c r="N33" s="415">
        <v>0</v>
      </c>
      <c r="O33" s="415">
        <v>0</v>
      </c>
      <c r="P33" s="415">
        <v>0</v>
      </c>
      <c r="Q33" s="415">
        <v>0</v>
      </c>
      <c r="R33" s="415">
        <v>0</v>
      </c>
      <c r="S33" s="415" t="s">
        <v>932</v>
      </c>
      <c r="T33" s="415">
        <v>0</v>
      </c>
      <c r="U33" s="415">
        <v>0</v>
      </c>
      <c r="V33" s="415">
        <v>0</v>
      </c>
      <c r="W33" s="415">
        <v>0</v>
      </c>
      <c r="X33" s="415">
        <v>0</v>
      </c>
      <c r="Y33" s="415"/>
      <c r="Z33" s="415">
        <v>0</v>
      </c>
      <c r="AA33" s="415">
        <v>0</v>
      </c>
      <c r="AB33" s="415">
        <v>0</v>
      </c>
      <c r="AC33" s="415">
        <v>0</v>
      </c>
      <c r="AD33" s="415">
        <v>0</v>
      </c>
      <c r="AE33" s="24"/>
      <c r="AF33" s="24">
        <v>0</v>
      </c>
      <c r="AG33" s="24">
        <v>0</v>
      </c>
      <c r="AH33" s="24">
        <v>0</v>
      </c>
      <c r="AI33" s="24">
        <v>0</v>
      </c>
      <c r="AJ33" s="24">
        <v>0</v>
      </c>
      <c r="AK33" s="24" t="s">
        <v>932</v>
      </c>
    </row>
    <row r="34" spans="1:37" ht="15.65" customHeight="1" x14ac:dyDescent="0.4">
      <c r="A34" s="9" t="s">
        <v>602</v>
      </c>
      <c r="B34" s="33">
        <v>0</v>
      </c>
      <c r="C34" s="33">
        <v>0</v>
      </c>
      <c r="D34" s="33">
        <v>0</v>
      </c>
      <c r="E34" s="33">
        <v>0</v>
      </c>
      <c r="F34" s="33">
        <v>0</v>
      </c>
      <c r="G34" s="33" t="s">
        <v>932</v>
      </c>
      <c r="H34" s="33">
        <v>0</v>
      </c>
      <c r="I34" s="33">
        <v>0</v>
      </c>
      <c r="J34" s="33">
        <v>0</v>
      </c>
      <c r="K34" s="33">
        <v>0</v>
      </c>
      <c r="L34" s="33">
        <v>0</v>
      </c>
      <c r="M34" s="33" t="s">
        <v>932</v>
      </c>
      <c r="N34" s="33">
        <v>0</v>
      </c>
      <c r="O34" s="33">
        <v>0</v>
      </c>
      <c r="P34" s="33">
        <v>0</v>
      </c>
      <c r="Q34" s="33">
        <v>0</v>
      </c>
      <c r="R34" s="33">
        <v>0</v>
      </c>
      <c r="S34" s="33" t="s">
        <v>932</v>
      </c>
      <c r="T34" s="33">
        <v>0</v>
      </c>
      <c r="U34" s="33">
        <v>0</v>
      </c>
      <c r="V34" s="33">
        <v>0</v>
      </c>
      <c r="W34" s="33">
        <v>0</v>
      </c>
      <c r="X34" s="33">
        <v>0</v>
      </c>
      <c r="Y34" s="33"/>
      <c r="Z34" s="33">
        <v>0</v>
      </c>
      <c r="AA34" s="33">
        <v>0</v>
      </c>
      <c r="AB34" s="33">
        <v>0</v>
      </c>
      <c r="AC34" s="33">
        <v>0</v>
      </c>
      <c r="AD34" s="33">
        <v>0</v>
      </c>
      <c r="AE34" s="33"/>
      <c r="AF34" s="33">
        <v>0</v>
      </c>
      <c r="AG34" s="33">
        <v>0</v>
      </c>
      <c r="AH34" s="33">
        <v>0</v>
      </c>
      <c r="AI34" s="33">
        <v>0</v>
      </c>
      <c r="AJ34" s="33">
        <v>0</v>
      </c>
      <c r="AK34" s="33" t="s">
        <v>932</v>
      </c>
    </row>
    <row r="35" spans="1:37" ht="15.65" customHeight="1" x14ac:dyDescent="0.4">
      <c r="A35" s="8" t="s">
        <v>933</v>
      </c>
    </row>
    <row r="36" spans="1:37" ht="15.65" customHeight="1" x14ac:dyDescent="0.4">
      <c r="A36" s="9" t="s">
        <v>603</v>
      </c>
      <c r="B36" s="33">
        <v>0</v>
      </c>
      <c r="C36" s="33">
        <v>0</v>
      </c>
      <c r="D36" s="33">
        <v>0</v>
      </c>
      <c r="E36" s="33">
        <v>0</v>
      </c>
      <c r="F36" s="33">
        <v>0</v>
      </c>
      <c r="G36" s="33" t="s">
        <v>932</v>
      </c>
      <c r="H36" s="33">
        <v>0</v>
      </c>
      <c r="I36" s="33">
        <v>0</v>
      </c>
      <c r="J36" s="33">
        <v>0</v>
      </c>
      <c r="K36" s="33">
        <v>0</v>
      </c>
      <c r="L36" s="33">
        <v>0</v>
      </c>
      <c r="M36" s="33" t="s">
        <v>932</v>
      </c>
      <c r="N36" s="33">
        <v>0</v>
      </c>
      <c r="O36" s="33">
        <v>0</v>
      </c>
      <c r="P36" s="33">
        <v>0</v>
      </c>
      <c r="Q36" s="33">
        <v>0</v>
      </c>
      <c r="R36" s="33">
        <v>0</v>
      </c>
      <c r="S36" s="33" t="s">
        <v>932</v>
      </c>
      <c r="T36" s="33">
        <v>0</v>
      </c>
      <c r="U36" s="33">
        <v>0</v>
      </c>
      <c r="V36" s="33">
        <v>0</v>
      </c>
      <c r="W36" s="33">
        <v>0</v>
      </c>
      <c r="X36" s="33">
        <v>0</v>
      </c>
      <c r="Y36" s="33"/>
      <c r="Z36" s="33">
        <v>0</v>
      </c>
      <c r="AA36" s="33">
        <v>0</v>
      </c>
      <c r="AB36" s="33">
        <v>0</v>
      </c>
      <c r="AC36" s="33">
        <v>0</v>
      </c>
      <c r="AD36" s="33">
        <v>0</v>
      </c>
      <c r="AE36" s="33"/>
      <c r="AF36" s="33">
        <v>0</v>
      </c>
      <c r="AG36" s="33">
        <v>0</v>
      </c>
      <c r="AH36" s="33">
        <v>0</v>
      </c>
      <c r="AI36" s="33">
        <v>0</v>
      </c>
      <c r="AJ36" s="33">
        <v>0</v>
      </c>
      <c r="AK36" s="33" t="s">
        <v>932</v>
      </c>
    </row>
    <row r="37" spans="1:37" ht="15.65" customHeight="1" x14ac:dyDescent="0.4">
      <c r="A37" s="13" t="s">
        <v>604</v>
      </c>
      <c r="B37" s="20">
        <f>IFERROR(B36/B15,0)</f>
        <v>0</v>
      </c>
      <c r="C37" s="20">
        <f>IFERROR(C36/C15,0)</f>
        <v>0</v>
      </c>
      <c r="D37" s="20">
        <f>IFERROR(D36/D15,0)</f>
        <v>0</v>
      </c>
      <c r="E37" s="20">
        <f>IF(E$4="","Blank",IFERROR(E36/E15,0))</f>
        <v>0</v>
      </c>
      <c r="F37" s="20">
        <f t="shared" ref="F37:X37" si="3">IFERROR(F36/F15,0)</f>
        <v>0</v>
      </c>
      <c r="G37" s="20">
        <f t="shared" si="3"/>
        <v>0</v>
      </c>
      <c r="H37" s="20">
        <f t="shared" si="3"/>
        <v>0</v>
      </c>
      <c r="I37" s="20">
        <f t="shared" si="3"/>
        <v>0</v>
      </c>
      <c r="J37" s="20">
        <f t="shared" si="3"/>
        <v>0</v>
      </c>
      <c r="K37" s="20">
        <f t="shared" si="3"/>
        <v>0</v>
      </c>
      <c r="L37" s="20">
        <f t="shared" si="3"/>
        <v>0</v>
      </c>
      <c r="M37" s="20">
        <f t="shared" si="3"/>
        <v>0</v>
      </c>
      <c r="N37" s="20">
        <f t="shared" si="3"/>
        <v>0</v>
      </c>
      <c r="O37" s="20">
        <f t="shared" si="3"/>
        <v>0</v>
      </c>
      <c r="P37" s="20">
        <f t="shared" si="3"/>
        <v>0</v>
      </c>
      <c r="Q37" s="20">
        <f t="shared" si="3"/>
        <v>0</v>
      </c>
      <c r="R37" s="20">
        <f t="shared" si="3"/>
        <v>0</v>
      </c>
      <c r="S37" s="20">
        <f t="shared" si="3"/>
        <v>0</v>
      </c>
      <c r="T37" s="20">
        <f t="shared" si="3"/>
        <v>0</v>
      </c>
      <c r="U37" s="20">
        <f t="shared" si="3"/>
        <v>0</v>
      </c>
      <c r="V37" s="20">
        <f t="shared" si="3"/>
        <v>0</v>
      </c>
      <c r="W37" s="20">
        <f t="shared" si="3"/>
        <v>0</v>
      </c>
      <c r="X37" s="20">
        <f t="shared" si="3"/>
        <v>0</v>
      </c>
      <c r="Y37" s="161"/>
      <c r="Z37" s="161">
        <v>0</v>
      </c>
      <c r="AA37" s="161">
        <v>0</v>
      </c>
      <c r="AB37" s="161">
        <v>0</v>
      </c>
      <c r="AC37" s="161">
        <v>0</v>
      </c>
      <c r="AD37" s="161">
        <v>0</v>
      </c>
      <c r="AE37" s="161"/>
      <c r="AF37" s="161">
        <v>0</v>
      </c>
      <c r="AG37" s="161">
        <v>0</v>
      </c>
      <c r="AH37" s="161">
        <v>0</v>
      </c>
      <c r="AI37" s="161">
        <v>0</v>
      </c>
      <c r="AJ37" s="161">
        <v>0</v>
      </c>
      <c r="AK37" s="161" t="s">
        <v>932</v>
      </c>
    </row>
    <row r="38" spans="1:37" ht="15.65" customHeight="1" x14ac:dyDescent="0.7">
      <c r="A38" s="8" t="s">
        <v>611</v>
      </c>
      <c r="B38" s="416">
        <v>0</v>
      </c>
      <c r="C38" s="416">
        <v>0</v>
      </c>
      <c r="D38" s="416">
        <v>0</v>
      </c>
      <c r="E38" s="416">
        <v>0</v>
      </c>
      <c r="F38" s="416">
        <v>0</v>
      </c>
      <c r="G38" s="416" t="s">
        <v>932</v>
      </c>
      <c r="H38" s="416">
        <v>0</v>
      </c>
      <c r="I38" s="416">
        <v>0</v>
      </c>
      <c r="J38" s="416">
        <v>0</v>
      </c>
      <c r="K38" s="416">
        <v>0</v>
      </c>
      <c r="L38" s="416">
        <v>0</v>
      </c>
      <c r="M38" s="416" t="s">
        <v>932</v>
      </c>
      <c r="N38" s="416">
        <v>0</v>
      </c>
      <c r="O38" s="416">
        <v>0</v>
      </c>
      <c r="P38" s="416">
        <v>0</v>
      </c>
      <c r="Q38" s="416">
        <v>0</v>
      </c>
      <c r="R38" s="416">
        <v>0</v>
      </c>
      <c r="S38" s="416" t="s">
        <v>932</v>
      </c>
      <c r="T38" s="416">
        <v>0</v>
      </c>
      <c r="U38" s="416">
        <v>0</v>
      </c>
      <c r="V38" s="416">
        <v>0</v>
      </c>
      <c r="W38" s="416">
        <v>0</v>
      </c>
      <c r="X38" s="416">
        <v>0</v>
      </c>
      <c r="Y38" s="416"/>
      <c r="Z38" s="416">
        <v>0</v>
      </c>
      <c r="AA38" s="416">
        <v>0</v>
      </c>
      <c r="AB38" s="416">
        <v>0</v>
      </c>
      <c r="AC38" s="416">
        <v>0</v>
      </c>
      <c r="AD38" s="416">
        <v>0</v>
      </c>
      <c r="AE38" s="244"/>
      <c r="AF38" s="244">
        <v>0</v>
      </c>
      <c r="AG38" s="244">
        <v>0</v>
      </c>
      <c r="AH38" s="244">
        <v>0</v>
      </c>
      <c r="AI38" s="244">
        <v>0</v>
      </c>
      <c r="AJ38" s="244">
        <v>0</v>
      </c>
      <c r="AK38" s="244" t="s">
        <v>932</v>
      </c>
    </row>
    <row r="39" spans="1:37" ht="15.65" customHeight="1" x14ac:dyDescent="0.4">
      <c r="A39" s="9" t="s">
        <v>612</v>
      </c>
      <c r="B39" s="33">
        <v>0</v>
      </c>
      <c r="C39" s="33">
        <v>0</v>
      </c>
      <c r="D39" s="33">
        <v>0</v>
      </c>
      <c r="E39" s="33">
        <v>0</v>
      </c>
      <c r="F39" s="33">
        <v>0</v>
      </c>
      <c r="G39" s="33" t="s">
        <v>932</v>
      </c>
      <c r="H39" s="33">
        <v>0</v>
      </c>
      <c r="I39" s="33">
        <v>0</v>
      </c>
      <c r="J39" s="33">
        <v>0</v>
      </c>
      <c r="K39" s="33">
        <v>0</v>
      </c>
      <c r="L39" s="33">
        <v>0</v>
      </c>
      <c r="M39" s="33" t="s">
        <v>932</v>
      </c>
      <c r="N39" s="33">
        <v>0</v>
      </c>
      <c r="O39" s="33">
        <v>0</v>
      </c>
      <c r="P39" s="33">
        <v>0</v>
      </c>
      <c r="Q39" s="33">
        <v>0</v>
      </c>
      <c r="R39" s="33">
        <v>0</v>
      </c>
      <c r="S39" s="33" t="s">
        <v>932</v>
      </c>
      <c r="T39" s="33">
        <v>0</v>
      </c>
      <c r="U39" s="33">
        <v>0</v>
      </c>
      <c r="V39" s="33">
        <v>0</v>
      </c>
      <c r="W39" s="33">
        <v>0</v>
      </c>
      <c r="X39" s="33">
        <v>0</v>
      </c>
      <c r="Y39" s="33"/>
      <c r="Z39" s="33">
        <v>0</v>
      </c>
      <c r="AA39" s="33">
        <v>0</v>
      </c>
      <c r="AB39" s="33">
        <v>0</v>
      </c>
      <c r="AC39" s="33">
        <v>0</v>
      </c>
      <c r="AD39" s="33">
        <v>0</v>
      </c>
      <c r="AE39" s="33"/>
      <c r="AF39" s="33">
        <v>0</v>
      </c>
      <c r="AG39" s="33">
        <v>0</v>
      </c>
      <c r="AH39" s="33">
        <v>0</v>
      </c>
      <c r="AI39" s="33">
        <v>0</v>
      </c>
      <c r="AJ39" s="33">
        <v>0</v>
      </c>
      <c r="AK39" s="33" t="s">
        <v>932</v>
      </c>
    </row>
    <row r="40" spans="1:37" ht="15.65" customHeight="1" x14ac:dyDescent="0.4">
      <c r="A40" s="13" t="s">
        <v>69</v>
      </c>
      <c r="B40" s="20">
        <f>IFERROR(B39/B15,0)</f>
        <v>0</v>
      </c>
      <c r="C40" s="20">
        <f>IFERROR(C39/C15,0)</f>
        <v>0</v>
      </c>
      <c r="D40" s="20">
        <f>IFERROR(D39/D15,0)</f>
        <v>0</v>
      </c>
      <c r="E40" s="20">
        <f t="shared" ref="E40:X40" si="4">IF(E$4="","Blank",IFERROR(E39/E15,0))</f>
        <v>0</v>
      </c>
      <c r="F40" s="20">
        <f t="shared" si="4"/>
        <v>0</v>
      </c>
      <c r="G40" s="20" t="str">
        <f t="shared" si="4"/>
        <v>Blank</v>
      </c>
      <c r="H40" s="20">
        <f t="shared" si="4"/>
        <v>0</v>
      </c>
      <c r="I40" s="20">
        <f t="shared" si="4"/>
        <v>0</v>
      </c>
      <c r="J40" s="20">
        <f t="shared" si="4"/>
        <v>0</v>
      </c>
      <c r="K40" s="20">
        <f t="shared" si="4"/>
        <v>0</v>
      </c>
      <c r="L40" s="20">
        <f t="shared" si="4"/>
        <v>0</v>
      </c>
      <c r="M40" s="20" t="str">
        <f t="shared" si="4"/>
        <v>Blank</v>
      </c>
      <c r="N40" s="20">
        <f t="shared" si="4"/>
        <v>0</v>
      </c>
      <c r="O40" s="20">
        <f t="shared" si="4"/>
        <v>0</v>
      </c>
      <c r="P40" s="20">
        <f t="shared" si="4"/>
        <v>0</v>
      </c>
      <c r="Q40" s="20">
        <f t="shared" si="4"/>
        <v>0</v>
      </c>
      <c r="R40" s="20">
        <f t="shared" si="4"/>
        <v>0</v>
      </c>
      <c r="S40" s="20" t="str">
        <f t="shared" si="4"/>
        <v>Blank</v>
      </c>
      <c r="T40" s="20">
        <f t="shared" si="4"/>
        <v>0</v>
      </c>
      <c r="U40" s="20">
        <f t="shared" si="4"/>
        <v>0</v>
      </c>
      <c r="V40" s="20">
        <f t="shared" si="4"/>
        <v>0</v>
      </c>
      <c r="W40" s="20">
        <f t="shared" si="4"/>
        <v>0</v>
      </c>
      <c r="X40" s="20">
        <f t="shared" si="4"/>
        <v>0</v>
      </c>
      <c r="Y40" s="20"/>
      <c r="Z40" s="20">
        <v>0</v>
      </c>
      <c r="AA40" s="20">
        <v>0</v>
      </c>
      <c r="AB40" s="20">
        <v>0</v>
      </c>
      <c r="AC40" s="20">
        <v>0</v>
      </c>
      <c r="AD40" s="20">
        <v>0</v>
      </c>
      <c r="AE40" s="20"/>
      <c r="AF40" s="20">
        <v>0</v>
      </c>
      <c r="AG40" s="20">
        <v>0</v>
      </c>
      <c r="AH40" s="20">
        <v>0</v>
      </c>
      <c r="AI40" s="20">
        <v>0</v>
      </c>
      <c r="AJ40" s="20">
        <v>0</v>
      </c>
      <c r="AK40" s="20" t="s">
        <v>932</v>
      </c>
    </row>
    <row r="41" spans="1:37" ht="15.65" customHeight="1" x14ac:dyDescent="0.4">
      <c r="A41" s="8" t="s">
        <v>933</v>
      </c>
    </row>
    <row r="42" spans="1:37" ht="15.65" customHeight="1" x14ac:dyDescent="0.4">
      <c r="A42" s="66" t="s">
        <v>205</v>
      </c>
      <c r="B42" s="66"/>
      <c r="C42" s="66"/>
      <c r="D42" s="66"/>
      <c r="E42" s="66"/>
      <c r="F42" s="66"/>
      <c r="G42" s="67"/>
      <c r="H42" s="66"/>
      <c r="I42" s="66"/>
      <c r="J42" s="66"/>
      <c r="K42" s="66"/>
      <c r="L42" s="66"/>
      <c r="M42" s="67"/>
      <c r="N42" s="66"/>
      <c r="O42" s="66"/>
      <c r="P42" s="66"/>
      <c r="Q42" s="66"/>
      <c r="R42" s="66"/>
      <c r="S42" s="67"/>
      <c r="T42" s="66"/>
      <c r="U42" s="66"/>
      <c r="V42" s="66"/>
      <c r="W42" s="66"/>
      <c r="X42" s="66"/>
      <c r="Y42" s="67"/>
      <c r="Z42" s="66"/>
      <c r="AA42" s="66"/>
      <c r="AB42" s="66"/>
      <c r="AC42" s="66"/>
      <c r="AD42" s="66"/>
      <c r="AE42" s="67"/>
      <c r="AF42" s="66"/>
      <c r="AG42" s="66"/>
      <c r="AH42" s="66"/>
      <c r="AI42" s="66"/>
      <c r="AJ42" s="66"/>
      <c r="AK42" s="66"/>
    </row>
    <row r="43" spans="1:37" ht="15.65" customHeight="1" x14ac:dyDescent="0.4">
      <c r="A43" s="13" t="s">
        <v>947</v>
      </c>
    </row>
    <row r="44" spans="1:37" ht="15.65" customHeight="1" x14ac:dyDescent="0.4">
      <c r="A44" s="8" t="s">
        <v>614</v>
      </c>
      <c r="B44" s="24">
        <v>0</v>
      </c>
      <c r="C44" s="24">
        <v>0</v>
      </c>
      <c r="D44" s="24">
        <v>0</v>
      </c>
      <c r="E44" s="24">
        <v>0</v>
      </c>
      <c r="F44" s="24">
        <v>0</v>
      </c>
      <c r="G44" s="24" t="s">
        <v>932</v>
      </c>
      <c r="H44" s="24">
        <v>0</v>
      </c>
      <c r="I44" s="24">
        <v>0</v>
      </c>
      <c r="J44" s="24">
        <v>0</v>
      </c>
      <c r="K44" s="24">
        <v>0</v>
      </c>
      <c r="L44" s="24">
        <v>0</v>
      </c>
      <c r="M44" s="24" t="s">
        <v>932</v>
      </c>
      <c r="N44" s="24">
        <v>0</v>
      </c>
      <c r="O44" s="24">
        <v>0</v>
      </c>
      <c r="P44" s="24">
        <v>0</v>
      </c>
      <c r="Q44" s="24">
        <v>0</v>
      </c>
      <c r="R44" s="24">
        <v>0</v>
      </c>
      <c r="S44" s="24" t="s">
        <v>932</v>
      </c>
      <c r="T44" s="24">
        <v>0</v>
      </c>
      <c r="U44" s="24">
        <v>0</v>
      </c>
      <c r="V44" s="24">
        <v>0</v>
      </c>
      <c r="W44" s="24">
        <v>0</v>
      </c>
      <c r="X44" s="24">
        <v>0</v>
      </c>
      <c r="Y44" s="24"/>
      <c r="Z44" s="24">
        <v>0</v>
      </c>
      <c r="AA44" s="24">
        <v>0</v>
      </c>
      <c r="AB44" s="24">
        <v>0</v>
      </c>
      <c r="AC44" s="24">
        <v>0</v>
      </c>
      <c r="AD44" s="24">
        <v>0</v>
      </c>
      <c r="AE44" s="24"/>
      <c r="AF44" s="24">
        <v>0</v>
      </c>
      <c r="AG44" s="24">
        <v>0</v>
      </c>
      <c r="AH44" s="24">
        <v>0</v>
      </c>
      <c r="AI44" s="24">
        <v>0</v>
      </c>
      <c r="AJ44" s="24">
        <v>0</v>
      </c>
      <c r="AK44" s="24" t="s">
        <v>932</v>
      </c>
    </row>
    <row r="45" spans="1:37" ht="15.65" customHeight="1" x14ac:dyDescent="0.4">
      <c r="A45" s="8" t="s">
        <v>946</v>
      </c>
      <c r="B45" s="244">
        <v>0</v>
      </c>
      <c r="C45" s="244">
        <v>0</v>
      </c>
      <c r="D45" s="244">
        <v>0</v>
      </c>
      <c r="E45" s="244">
        <v>0</v>
      </c>
      <c r="F45" s="244">
        <v>0</v>
      </c>
      <c r="G45" s="244" t="s">
        <v>932</v>
      </c>
      <c r="H45" s="244">
        <v>0</v>
      </c>
      <c r="I45" s="244">
        <v>0</v>
      </c>
      <c r="J45" s="244">
        <v>0</v>
      </c>
      <c r="K45" s="244">
        <v>0</v>
      </c>
      <c r="L45" s="244">
        <v>0</v>
      </c>
      <c r="M45" s="244" t="s">
        <v>932</v>
      </c>
      <c r="N45" s="244">
        <v>0</v>
      </c>
      <c r="O45" s="244">
        <v>0</v>
      </c>
      <c r="P45" s="244">
        <v>0</v>
      </c>
      <c r="Q45" s="244">
        <v>0</v>
      </c>
      <c r="R45" s="244">
        <v>0</v>
      </c>
      <c r="S45" s="244" t="s">
        <v>932</v>
      </c>
      <c r="T45" s="244">
        <v>0</v>
      </c>
      <c r="U45" s="244">
        <v>0</v>
      </c>
      <c r="V45" s="244">
        <v>0</v>
      </c>
      <c r="W45" s="244">
        <v>0</v>
      </c>
      <c r="X45" s="244">
        <v>0</v>
      </c>
      <c r="Y45" s="244"/>
      <c r="Z45" s="244">
        <v>0</v>
      </c>
      <c r="AA45" s="244">
        <v>0</v>
      </c>
      <c r="AB45" s="244">
        <v>0</v>
      </c>
      <c r="AC45" s="244">
        <v>0</v>
      </c>
      <c r="AD45" s="244">
        <v>0</v>
      </c>
      <c r="AE45" s="244"/>
      <c r="AF45" s="244">
        <v>0</v>
      </c>
      <c r="AG45" s="244">
        <v>0</v>
      </c>
      <c r="AH45" s="244">
        <v>0</v>
      </c>
      <c r="AI45" s="244">
        <v>0</v>
      </c>
      <c r="AJ45" s="244">
        <v>0</v>
      </c>
      <c r="AK45" s="244" t="s">
        <v>932</v>
      </c>
    </row>
    <row r="46" spans="1:37" ht="15.65" customHeight="1" x14ac:dyDescent="0.4">
      <c r="A46" s="8" t="s">
        <v>36</v>
      </c>
      <c r="B46" s="244">
        <v>0</v>
      </c>
      <c r="C46" s="244">
        <v>0</v>
      </c>
      <c r="D46" s="244">
        <v>0</v>
      </c>
      <c r="E46" s="244">
        <v>0</v>
      </c>
      <c r="F46" s="244">
        <v>0</v>
      </c>
      <c r="G46" s="244" t="s">
        <v>932</v>
      </c>
      <c r="H46" s="244">
        <v>0</v>
      </c>
      <c r="I46" s="244">
        <v>0</v>
      </c>
      <c r="J46" s="244">
        <v>0</v>
      </c>
      <c r="K46" s="244">
        <v>0</v>
      </c>
      <c r="L46" s="244">
        <v>0</v>
      </c>
      <c r="M46" s="244" t="s">
        <v>932</v>
      </c>
      <c r="N46" s="244">
        <v>0</v>
      </c>
      <c r="O46" s="244">
        <v>0</v>
      </c>
      <c r="P46" s="244">
        <v>0</v>
      </c>
      <c r="Q46" s="244">
        <v>0</v>
      </c>
      <c r="R46" s="244">
        <v>0</v>
      </c>
      <c r="S46" s="244" t="s">
        <v>932</v>
      </c>
      <c r="T46" s="244">
        <v>0</v>
      </c>
      <c r="U46" s="244">
        <v>0</v>
      </c>
      <c r="V46" s="244">
        <v>0</v>
      </c>
      <c r="W46" s="244">
        <v>0</v>
      </c>
      <c r="X46" s="244">
        <v>0</v>
      </c>
      <c r="Y46" s="244"/>
      <c r="Z46" s="244">
        <v>0</v>
      </c>
      <c r="AA46" s="244">
        <v>0</v>
      </c>
      <c r="AB46" s="244">
        <v>0</v>
      </c>
      <c r="AC46" s="244">
        <v>0</v>
      </c>
      <c r="AD46" s="244">
        <v>0</v>
      </c>
      <c r="AE46" s="244"/>
      <c r="AF46" s="244">
        <v>0</v>
      </c>
      <c r="AG46" s="244">
        <v>0</v>
      </c>
      <c r="AH46" s="244">
        <v>0</v>
      </c>
      <c r="AI46" s="244">
        <v>0</v>
      </c>
      <c r="AJ46" s="244">
        <v>0</v>
      </c>
      <c r="AK46" s="244" t="s">
        <v>932</v>
      </c>
    </row>
    <row r="47" spans="1:37" ht="15.65" customHeight="1" x14ac:dyDescent="0.4">
      <c r="A47" s="8" t="s">
        <v>945</v>
      </c>
      <c r="B47" s="244">
        <v>0</v>
      </c>
      <c r="C47" s="244">
        <v>0</v>
      </c>
      <c r="D47" s="244">
        <v>0</v>
      </c>
      <c r="E47" s="244">
        <v>0</v>
      </c>
      <c r="F47" s="244">
        <v>0</v>
      </c>
      <c r="G47" s="244" t="s">
        <v>932</v>
      </c>
      <c r="H47" s="244">
        <v>0</v>
      </c>
      <c r="I47" s="244">
        <v>0</v>
      </c>
      <c r="J47" s="244">
        <v>0</v>
      </c>
      <c r="K47" s="244">
        <v>0</v>
      </c>
      <c r="L47" s="244">
        <v>0</v>
      </c>
      <c r="M47" s="244" t="s">
        <v>932</v>
      </c>
      <c r="N47" s="244">
        <v>0</v>
      </c>
      <c r="O47" s="244">
        <v>0</v>
      </c>
      <c r="P47" s="244">
        <v>0</v>
      </c>
      <c r="Q47" s="244">
        <v>0</v>
      </c>
      <c r="R47" s="244">
        <v>0</v>
      </c>
      <c r="S47" s="244" t="s">
        <v>932</v>
      </c>
      <c r="T47" s="244">
        <v>0</v>
      </c>
      <c r="U47" s="244">
        <v>0</v>
      </c>
      <c r="V47" s="244">
        <v>0</v>
      </c>
      <c r="W47" s="244">
        <v>0</v>
      </c>
      <c r="X47" s="244">
        <v>0</v>
      </c>
      <c r="Y47" s="244"/>
      <c r="Z47" s="244">
        <v>0</v>
      </c>
      <c r="AA47" s="244">
        <v>0</v>
      </c>
      <c r="AB47" s="244">
        <v>0</v>
      </c>
      <c r="AC47" s="244">
        <v>0</v>
      </c>
      <c r="AD47" s="244">
        <v>0</v>
      </c>
      <c r="AE47" s="244"/>
      <c r="AF47" s="244">
        <v>0</v>
      </c>
      <c r="AG47" s="244">
        <v>0</v>
      </c>
      <c r="AH47" s="244">
        <v>0</v>
      </c>
      <c r="AI47" s="244">
        <v>0</v>
      </c>
      <c r="AJ47" s="244">
        <v>0</v>
      </c>
      <c r="AK47" s="244" t="s">
        <v>932</v>
      </c>
    </row>
    <row r="48" spans="1:37" ht="15.65" customHeight="1" x14ac:dyDescent="0.7">
      <c r="A48" s="8" t="s">
        <v>944</v>
      </c>
      <c r="B48" s="415">
        <v>0</v>
      </c>
      <c r="C48" s="415">
        <v>0</v>
      </c>
      <c r="D48" s="415">
        <v>0</v>
      </c>
      <c r="E48" s="415">
        <v>0</v>
      </c>
      <c r="F48" s="415">
        <v>0</v>
      </c>
      <c r="G48" s="415" t="s">
        <v>932</v>
      </c>
      <c r="H48" s="415">
        <v>0</v>
      </c>
      <c r="I48" s="415">
        <v>0</v>
      </c>
      <c r="J48" s="415">
        <v>0</v>
      </c>
      <c r="K48" s="415">
        <v>0</v>
      </c>
      <c r="L48" s="415">
        <v>0</v>
      </c>
      <c r="M48" s="415" t="s">
        <v>932</v>
      </c>
      <c r="N48" s="415">
        <v>0</v>
      </c>
      <c r="O48" s="415">
        <v>0</v>
      </c>
      <c r="P48" s="415">
        <v>0</v>
      </c>
      <c r="Q48" s="415">
        <v>0</v>
      </c>
      <c r="R48" s="415">
        <v>0</v>
      </c>
      <c r="S48" s="415" t="s">
        <v>932</v>
      </c>
      <c r="T48" s="415">
        <v>0</v>
      </c>
      <c r="U48" s="415">
        <v>0</v>
      </c>
      <c r="V48" s="415">
        <v>0</v>
      </c>
      <c r="W48" s="415">
        <v>0</v>
      </c>
      <c r="X48" s="415">
        <v>0</v>
      </c>
      <c r="Y48" s="415"/>
      <c r="Z48" s="415">
        <v>0</v>
      </c>
      <c r="AA48" s="415">
        <v>0</v>
      </c>
      <c r="AB48" s="415">
        <v>0</v>
      </c>
      <c r="AC48" s="415">
        <v>0</v>
      </c>
      <c r="AD48" s="415">
        <v>0</v>
      </c>
      <c r="AE48" s="24"/>
      <c r="AF48" s="24">
        <v>0</v>
      </c>
      <c r="AG48" s="24">
        <v>0</v>
      </c>
      <c r="AH48" s="24">
        <v>0</v>
      </c>
      <c r="AI48" s="24">
        <v>0</v>
      </c>
      <c r="AJ48" s="24">
        <v>0</v>
      </c>
      <c r="AK48" s="24" t="s">
        <v>932</v>
      </c>
    </row>
    <row r="49" spans="1:37" ht="15.65" customHeight="1" x14ac:dyDescent="0.4">
      <c r="A49" s="9" t="s">
        <v>618</v>
      </c>
      <c r="B49" s="33">
        <v>0</v>
      </c>
      <c r="C49" s="33">
        <v>0</v>
      </c>
      <c r="D49" s="33">
        <v>0</v>
      </c>
      <c r="E49" s="33">
        <v>0</v>
      </c>
      <c r="F49" s="33">
        <v>0</v>
      </c>
      <c r="G49" s="33" t="s">
        <v>932</v>
      </c>
      <c r="H49" s="33">
        <v>0</v>
      </c>
      <c r="I49" s="33">
        <v>0</v>
      </c>
      <c r="J49" s="33">
        <v>0</v>
      </c>
      <c r="K49" s="33">
        <v>0</v>
      </c>
      <c r="L49" s="33">
        <v>0</v>
      </c>
      <c r="M49" s="33" t="s">
        <v>932</v>
      </c>
      <c r="N49" s="33">
        <v>0</v>
      </c>
      <c r="O49" s="33">
        <v>0</v>
      </c>
      <c r="P49" s="33">
        <v>0</v>
      </c>
      <c r="Q49" s="33">
        <v>0</v>
      </c>
      <c r="R49" s="33">
        <v>0</v>
      </c>
      <c r="S49" s="33" t="s">
        <v>932</v>
      </c>
      <c r="T49" s="33">
        <v>0</v>
      </c>
      <c r="U49" s="33">
        <v>0</v>
      </c>
      <c r="V49" s="33">
        <v>0</v>
      </c>
      <c r="W49" s="33">
        <v>0</v>
      </c>
      <c r="X49" s="33">
        <v>0</v>
      </c>
      <c r="Y49" s="33"/>
      <c r="Z49" s="33">
        <v>0</v>
      </c>
      <c r="AA49" s="33">
        <v>0</v>
      </c>
      <c r="AB49" s="33">
        <v>0</v>
      </c>
      <c r="AC49" s="33">
        <v>0</v>
      </c>
      <c r="AD49" s="33">
        <v>0</v>
      </c>
      <c r="AE49" s="33"/>
      <c r="AF49" s="33">
        <v>0</v>
      </c>
      <c r="AG49" s="33">
        <v>0</v>
      </c>
      <c r="AH49" s="33">
        <v>0</v>
      </c>
      <c r="AI49" s="33">
        <v>0</v>
      </c>
      <c r="AJ49" s="33">
        <v>0</v>
      </c>
      <c r="AK49" s="33" t="s">
        <v>932</v>
      </c>
    </row>
    <row r="50" spans="1:37" ht="15.65" customHeight="1" x14ac:dyDescent="0.4">
      <c r="A50" s="8" t="s">
        <v>933</v>
      </c>
    </row>
    <row r="51" spans="1:37" ht="15.65" customHeight="1" x14ac:dyDescent="0.4">
      <c r="A51" s="13" t="s">
        <v>943</v>
      </c>
    </row>
    <row r="52" spans="1:37" ht="15.65" customHeight="1" x14ac:dyDescent="0.4">
      <c r="A52" s="8" t="s">
        <v>942</v>
      </c>
      <c r="B52" s="24">
        <v>0</v>
      </c>
      <c r="C52" s="24">
        <v>0</v>
      </c>
      <c r="D52" s="24">
        <v>0</v>
      </c>
      <c r="E52" s="24">
        <v>0</v>
      </c>
      <c r="F52" s="24">
        <v>0</v>
      </c>
      <c r="G52" s="24" t="s">
        <v>932</v>
      </c>
      <c r="H52" s="24">
        <v>0</v>
      </c>
      <c r="I52" s="24">
        <v>0</v>
      </c>
      <c r="J52" s="24">
        <v>0</v>
      </c>
      <c r="K52" s="24">
        <v>0</v>
      </c>
      <c r="L52" s="24">
        <v>0</v>
      </c>
      <c r="M52" s="24" t="s">
        <v>932</v>
      </c>
      <c r="N52" s="24">
        <v>0</v>
      </c>
      <c r="O52" s="24">
        <v>0</v>
      </c>
      <c r="P52" s="24">
        <v>0</v>
      </c>
      <c r="Q52" s="24">
        <v>0</v>
      </c>
      <c r="R52" s="24">
        <v>0</v>
      </c>
      <c r="S52" s="24" t="s">
        <v>932</v>
      </c>
      <c r="T52" s="24">
        <v>0</v>
      </c>
      <c r="U52" s="24">
        <v>0</v>
      </c>
      <c r="V52" s="24">
        <v>0</v>
      </c>
      <c r="W52" s="24">
        <v>0</v>
      </c>
      <c r="X52" s="24">
        <v>0</v>
      </c>
      <c r="Y52" s="24"/>
      <c r="Z52" s="24">
        <v>0</v>
      </c>
      <c r="AA52" s="24">
        <v>0</v>
      </c>
      <c r="AB52" s="24">
        <v>0</v>
      </c>
      <c r="AC52" s="24">
        <v>0</v>
      </c>
      <c r="AD52" s="24">
        <v>0</v>
      </c>
      <c r="AE52" s="24"/>
      <c r="AF52" s="24">
        <v>0</v>
      </c>
      <c r="AG52" s="24">
        <v>0</v>
      </c>
      <c r="AH52" s="24">
        <v>0</v>
      </c>
      <c r="AI52" s="24">
        <v>0</v>
      </c>
      <c r="AJ52" s="24">
        <v>0</v>
      </c>
      <c r="AK52" s="24" t="s">
        <v>932</v>
      </c>
    </row>
    <row r="53" spans="1:37" ht="15.65" customHeight="1" x14ac:dyDescent="0.4">
      <c r="A53" s="8" t="s">
        <v>941</v>
      </c>
      <c r="B53" s="24">
        <v>0</v>
      </c>
      <c r="C53" s="24">
        <v>0</v>
      </c>
      <c r="D53" s="24">
        <v>0</v>
      </c>
      <c r="E53" s="24">
        <v>0</v>
      </c>
      <c r="F53" s="24">
        <v>0</v>
      </c>
      <c r="G53" s="24" t="s">
        <v>932</v>
      </c>
      <c r="H53" s="24">
        <v>0</v>
      </c>
      <c r="I53" s="24">
        <v>0</v>
      </c>
      <c r="J53" s="24">
        <v>0</v>
      </c>
      <c r="K53" s="24">
        <v>0</v>
      </c>
      <c r="L53" s="24">
        <v>0</v>
      </c>
      <c r="M53" s="24" t="s">
        <v>932</v>
      </c>
      <c r="N53" s="24">
        <v>0</v>
      </c>
      <c r="O53" s="24">
        <v>0</v>
      </c>
      <c r="P53" s="24">
        <v>0</v>
      </c>
      <c r="Q53" s="24">
        <v>0</v>
      </c>
      <c r="R53" s="24">
        <v>0</v>
      </c>
      <c r="S53" s="24" t="s">
        <v>932</v>
      </c>
      <c r="T53" s="24">
        <v>0</v>
      </c>
      <c r="U53" s="24">
        <v>0</v>
      </c>
      <c r="V53" s="24">
        <v>0</v>
      </c>
      <c r="W53" s="24">
        <v>0</v>
      </c>
      <c r="X53" s="24">
        <v>0</v>
      </c>
      <c r="Y53" s="24"/>
      <c r="Z53" s="24">
        <v>0</v>
      </c>
      <c r="AA53" s="24">
        <v>0</v>
      </c>
      <c r="AB53" s="24">
        <v>0</v>
      </c>
      <c r="AC53" s="24">
        <v>0</v>
      </c>
      <c r="AD53" s="24">
        <v>0</v>
      </c>
      <c r="AE53" s="24"/>
      <c r="AF53" s="24">
        <v>0</v>
      </c>
      <c r="AG53" s="24">
        <v>0</v>
      </c>
      <c r="AH53" s="24">
        <v>0</v>
      </c>
      <c r="AI53" s="24">
        <v>0</v>
      </c>
      <c r="AJ53" s="24">
        <v>0</v>
      </c>
      <c r="AK53" s="24" t="s">
        <v>932</v>
      </c>
    </row>
    <row r="54" spans="1:37" ht="15.65" customHeight="1" x14ac:dyDescent="0.4">
      <c r="A54" s="9" t="s">
        <v>623</v>
      </c>
      <c r="B54" s="33">
        <v>0</v>
      </c>
      <c r="C54" s="33">
        <v>0</v>
      </c>
      <c r="D54" s="33">
        <v>0</v>
      </c>
      <c r="E54" s="33">
        <v>0</v>
      </c>
      <c r="F54" s="33">
        <v>0</v>
      </c>
      <c r="G54" s="33" t="s">
        <v>932</v>
      </c>
      <c r="H54" s="33">
        <v>0</v>
      </c>
      <c r="I54" s="33">
        <v>0</v>
      </c>
      <c r="J54" s="33">
        <v>0</v>
      </c>
      <c r="K54" s="33">
        <v>0</v>
      </c>
      <c r="L54" s="33">
        <v>0</v>
      </c>
      <c r="M54" s="33" t="s">
        <v>932</v>
      </c>
      <c r="N54" s="33">
        <v>0</v>
      </c>
      <c r="O54" s="33">
        <v>0</v>
      </c>
      <c r="P54" s="33">
        <v>0</v>
      </c>
      <c r="Q54" s="33">
        <v>0</v>
      </c>
      <c r="R54" s="33">
        <v>0</v>
      </c>
      <c r="S54" s="33" t="s">
        <v>932</v>
      </c>
      <c r="T54" s="33">
        <v>0</v>
      </c>
      <c r="U54" s="33">
        <v>0</v>
      </c>
      <c r="V54" s="33">
        <v>0</v>
      </c>
      <c r="W54" s="33">
        <v>0</v>
      </c>
      <c r="X54" s="33">
        <v>0</v>
      </c>
      <c r="Y54" s="33"/>
      <c r="Z54" s="33">
        <v>0</v>
      </c>
      <c r="AA54" s="33">
        <v>0</v>
      </c>
      <c r="AB54" s="33">
        <v>0</v>
      </c>
      <c r="AC54" s="33">
        <v>0</v>
      </c>
      <c r="AD54" s="33">
        <v>0</v>
      </c>
      <c r="AE54" s="33"/>
      <c r="AF54" s="33">
        <v>0</v>
      </c>
      <c r="AG54" s="33">
        <v>0</v>
      </c>
      <c r="AH54" s="33">
        <v>0</v>
      </c>
      <c r="AI54" s="33">
        <v>0</v>
      </c>
      <c r="AJ54" s="33">
        <v>0</v>
      </c>
      <c r="AK54" s="33" t="s">
        <v>932</v>
      </c>
    </row>
    <row r="55" spans="1:37" ht="15.65" customHeight="1" x14ac:dyDescent="0.4">
      <c r="A55" s="8" t="s">
        <v>933</v>
      </c>
    </row>
    <row r="56" spans="1:37" ht="15.65" customHeight="1" x14ac:dyDescent="0.4">
      <c r="A56" s="13" t="s">
        <v>624</v>
      </c>
    </row>
    <row r="57" spans="1:37" ht="15.65" customHeight="1" x14ac:dyDescent="0.4">
      <c r="A57" s="8" t="s">
        <v>581</v>
      </c>
      <c r="B57" s="24">
        <v>0</v>
      </c>
      <c r="C57" s="24">
        <v>0</v>
      </c>
      <c r="D57" s="24">
        <v>0</v>
      </c>
      <c r="E57" s="24">
        <v>0</v>
      </c>
      <c r="F57" s="24">
        <v>0</v>
      </c>
      <c r="G57" s="24" t="s">
        <v>932</v>
      </c>
      <c r="H57" s="24">
        <v>0</v>
      </c>
      <c r="I57" s="24">
        <v>0</v>
      </c>
      <c r="J57" s="24">
        <v>0</v>
      </c>
      <c r="K57" s="24">
        <v>0</v>
      </c>
      <c r="L57" s="24">
        <v>0</v>
      </c>
      <c r="M57" s="24" t="s">
        <v>932</v>
      </c>
      <c r="N57" s="24">
        <v>0</v>
      </c>
      <c r="O57" s="24">
        <v>0</v>
      </c>
      <c r="P57" s="24">
        <v>0</v>
      </c>
      <c r="Q57" s="24">
        <v>0</v>
      </c>
      <c r="R57" s="24">
        <v>0</v>
      </c>
      <c r="S57" s="24" t="s">
        <v>932</v>
      </c>
      <c r="T57" s="24">
        <v>0</v>
      </c>
      <c r="U57" s="24">
        <v>0</v>
      </c>
      <c r="V57" s="24">
        <v>0</v>
      </c>
      <c r="W57" s="24">
        <v>0</v>
      </c>
      <c r="X57" s="24">
        <v>0</v>
      </c>
      <c r="Y57" s="24"/>
      <c r="Z57" s="24">
        <v>0</v>
      </c>
      <c r="AA57" s="24">
        <v>0</v>
      </c>
      <c r="AB57" s="24">
        <v>0</v>
      </c>
      <c r="AC57" s="24">
        <v>0</v>
      </c>
      <c r="AD57" s="24">
        <v>0</v>
      </c>
      <c r="AE57" s="24"/>
      <c r="AF57" s="24">
        <v>0</v>
      </c>
      <c r="AG57" s="24">
        <v>0</v>
      </c>
      <c r="AH57" s="24">
        <v>0</v>
      </c>
      <c r="AI57" s="24">
        <v>0</v>
      </c>
      <c r="AJ57" s="24">
        <v>0</v>
      </c>
      <c r="AK57" s="24" t="s">
        <v>932</v>
      </c>
    </row>
    <row r="58" spans="1:37" ht="15.65" customHeight="1" x14ac:dyDescent="0.7">
      <c r="A58" s="8" t="s">
        <v>625</v>
      </c>
      <c r="B58" s="416">
        <v>0</v>
      </c>
      <c r="C58" s="416">
        <v>0</v>
      </c>
      <c r="D58" s="416">
        <v>0</v>
      </c>
      <c r="E58" s="416">
        <v>0</v>
      </c>
      <c r="F58" s="416">
        <v>0</v>
      </c>
      <c r="G58" s="416" t="s">
        <v>932</v>
      </c>
      <c r="H58" s="416">
        <v>0</v>
      </c>
      <c r="I58" s="416">
        <v>0</v>
      </c>
      <c r="J58" s="416">
        <v>0</v>
      </c>
      <c r="K58" s="416">
        <v>0</v>
      </c>
      <c r="L58" s="416">
        <v>0</v>
      </c>
      <c r="M58" s="416" t="s">
        <v>932</v>
      </c>
      <c r="N58" s="416">
        <v>0</v>
      </c>
      <c r="O58" s="416">
        <v>0</v>
      </c>
      <c r="P58" s="416">
        <v>0</v>
      </c>
      <c r="Q58" s="416">
        <v>0</v>
      </c>
      <c r="R58" s="416">
        <v>0</v>
      </c>
      <c r="S58" s="416" t="s">
        <v>932</v>
      </c>
      <c r="T58" s="416">
        <v>0</v>
      </c>
      <c r="U58" s="416">
        <v>0</v>
      </c>
      <c r="V58" s="416">
        <v>0</v>
      </c>
      <c r="W58" s="416">
        <v>0</v>
      </c>
      <c r="X58" s="416">
        <v>0</v>
      </c>
      <c r="Y58" s="416"/>
      <c r="Z58" s="416">
        <v>0</v>
      </c>
      <c r="AA58" s="416">
        <v>0</v>
      </c>
      <c r="AB58" s="416">
        <v>0</v>
      </c>
      <c r="AC58" s="416">
        <v>0</v>
      </c>
      <c r="AD58" s="416">
        <v>0</v>
      </c>
      <c r="AE58" s="244"/>
      <c r="AF58" s="244">
        <v>0</v>
      </c>
      <c r="AG58" s="244">
        <v>0</v>
      </c>
      <c r="AH58" s="244">
        <v>0</v>
      </c>
      <c r="AI58" s="244">
        <v>0</v>
      </c>
      <c r="AJ58" s="244">
        <v>0</v>
      </c>
      <c r="AK58" s="244" t="s">
        <v>932</v>
      </c>
    </row>
    <row r="59" spans="1:37" ht="15.65" customHeight="1" x14ac:dyDescent="0.4">
      <c r="A59" s="9" t="s">
        <v>626</v>
      </c>
      <c r="B59" s="33">
        <v>0</v>
      </c>
      <c r="C59" s="33">
        <v>0</v>
      </c>
      <c r="D59" s="33">
        <v>0</v>
      </c>
      <c r="E59" s="33">
        <v>0</v>
      </c>
      <c r="F59" s="33">
        <v>0</v>
      </c>
      <c r="G59" s="33" t="s">
        <v>932</v>
      </c>
      <c r="H59" s="33">
        <v>0</v>
      </c>
      <c r="I59" s="33">
        <v>0</v>
      </c>
      <c r="J59" s="33">
        <v>0</v>
      </c>
      <c r="K59" s="33">
        <v>0</v>
      </c>
      <c r="L59" s="33">
        <v>0</v>
      </c>
      <c r="M59" s="33" t="s">
        <v>932</v>
      </c>
      <c r="N59" s="33">
        <v>0</v>
      </c>
      <c r="O59" s="33">
        <v>0</v>
      </c>
      <c r="P59" s="33">
        <v>0</v>
      </c>
      <c r="Q59" s="33">
        <v>0</v>
      </c>
      <c r="R59" s="33">
        <v>0</v>
      </c>
      <c r="S59" s="33" t="s">
        <v>932</v>
      </c>
      <c r="T59" s="33">
        <v>0</v>
      </c>
      <c r="U59" s="33">
        <v>0</v>
      </c>
      <c r="V59" s="33">
        <v>0</v>
      </c>
      <c r="W59" s="33">
        <v>0</v>
      </c>
      <c r="X59" s="33">
        <v>0</v>
      </c>
      <c r="Y59" s="33"/>
      <c r="Z59" s="33">
        <v>0</v>
      </c>
      <c r="AA59" s="33">
        <v>0</v>
      </c>
      <c r="AB59" s="33">
        <v>0</v>
      </c>
      <c r="AC59" s="33">
        <v>0</v>
      </c>
      <c r="AD59" s="33">
        <v>0</v>
      </c>
      <c r="AE59" s="33"/>
      <c r="AF59" s="33">
        <v>0</v>
      </c>
      <c r="AG59" s="33">
        <v>0</v>
      </c>
      <c r="AH59" s="33">
        <v>0</v>
      </c>
      <c r="AI59" s="33">
        <v>0</v>
      </c>
      <c r="AJ59" s="33">
        <v>0</v>
      </c>
      <c r="AK59" s="33" t="s">
        <v>932</v>
      </c>
    </row>
    <row r="60" spans="1:37" ht="15.65" customHeight="1" x14ac:dyDescent="0.4">
      <c r="A60" s="8" t="s">
        <v>933</v>
      </c>
    </row>
    <row r="61" spans="1:37" ht="15.65" customHeight="1" x14ac:dyDescent="0.4">
      <c r="A61" s="13" t="s">
        <v>62</v>
      </c>
      <c r="B61" s="15">
        <f>B49-B54-B59</f>
        <v>0</v>
      </c>
      <c r="C61" s="15">
        <f>C49-C54-C59</f>
        <v>0</v>
      </c>
      <c r="D61" s="15">
        <f>D49-D54-D59</f>
        <v>0</v>
      </c>
      <c r="E61" s="15">
        <f>E49-E54-E59</f>
        <v>0</v>
      </c>
      <c r="F61" s="15">
        <f>F49-F54-F59</f>
        <v>0</v>
      </c>
      <c r="G61" s="15"/>
      <c r="H61" s="15">
        <f>H49-H54-H59</f>
        <v>0</v>
      </c>
      <c r="I61" s="15">
        <f>I49-I54-I59</f>
        <v>0</v>
      </c>
      <c r="J61" s="15">
        <f>J49-J54-J59</f>
        <v>0</v>
      </c>
      <c r="K61" s="15">
        <f>K49-K54-K59</f>
        <v>0</v>
      </c>
      <c r="L61" s="15">
        <f>L49-L54-L59</f>
        <v>0</v>
      </c>
      <c r="M61" s="15"/>
      <c r="N61" s="15">
        <f>N49-N54-N59</f>
        <v>0</v>
      </c>
      <c r="O61" s="15">
        <f>O49-O54-O59</f>
        <v>0</v>
      </c>
      <c r="P61" s="15">
        <f>P49-P54-P59</f>
        <v>0</v>
      </c>
      <c r="Q61" s="15">
        <f>Q49-Q54-Q59</f>
        <v>0</v>
      </c>
      <c r="R61" s="15">
        <f>R49-R54-R59</f>
        <v>0</v>
      </c>
      <c r="S61" s="15"/>
      <c r="T61" s="15">
        <f>T49-T54-T59</f>
        <v>0</v>
      </c>
      <c r="U61" s="15">
        <f>U49-U54-U59</f>
        <v>0</v>
      </c>
      <c r="V61" s="15">
        <f>V49-V54-V59</f>
        <v>0</v>
      </c>
      <c r="W61" s="15">
        <f>W49-W54-W59</f>
        <v>0</v>
      </c>
      <c r="X61" s="15">
        <f>X49-X54-X59</f>
        <v>0</v>
      </c>
      <c r="Y61" s="15"/>
      <c r="Z61" s="15">
        <f>Z49-Z54-Z59</f>
        <v>0</v>
      </c>
      <c r="AA61" s="15">
        <f>AA49-AA54-AA59</f>
        <v>0</v>
      </c>
      <c r="AB61" s="15">
        <f>AB49-AB54-AB59</f>
        <v>0</v>
      </c>
      <c r="AC61" s="15">
        <f>AC49-AC54-AC59</f>
        <v>0</v>
      </c>
      <c r="AD61" s="15">
        <f>AD49-AD54-AD59</f>
        <v>0</v>
      </c>
      <c r="AE61" s="15"/>
      <c r="AF61" s="15">
        <f>AF49-AF54-AF59</f>
        <v>0</v>
      </c>
      <c r="AG61" s="15">
        <f>AG49-AG54-AG59</f>
        <v>0</v>
      </c>
      <c r="AH61" s="15">
        <f>AH49-AH54-AH59</f>
        <v>0</v>
      </c>
      <c r="AI61" s="15">
        <f>AI49-AI54-AI59</f>
        <v>0</v>
      </c>
      <c r="AJ61" s="15">
        <f>AJ49-AJ54-AJ59</f>
        <v>0</v>
      </c>
      <c r="AK61" s="15"/>
    </row>
    <row r="62" spans="1:37" ht="15.65" customHeight="1" x14ac:dyDescent="0.4">
      <c r="A62" s="8" t="s">
        <v>933</v>
      </c>
    </row>
    <row r="63" spans="1:37" ht="15.65" customHeight="1" x14ac:dyDescent="0.4">
      <c r="A63" s="66" t="s">
        <v>627</v>
      </c>
      <c r="B63" s="66"/>
      <c r="C63" s="66"/>
      <c r="D63" s="66"/>
      <c r="E63" s="66"/>
      <c r="F63" s="66"/>
      <c r="G63" s="67"/>
      <c r="H63" s="66"/>
      <c r="I63" s="66"/>
      <c r="J63" s="66"/>
      <c r="K63" s="66"/>
      <c r="L63" s="66"/>
      <c r="M63" s="67"/>
      <c r="N63" s="66"/>
      <c r="O63" s="66"/>
      <c r="P63" s="66"/>
      <c r="Q63" s="66"/>
      <c r="R63" s="66"/>
      <c r="S63" s="67"/>
      <c r="T63" s="66"/>
      <c r="U63" s="66"/>
      <c r="V63" s="66"/>
      <c r="W63" s="66"/>
      <c r="X63" s="66"/>
      <c r="Y63" s="67"/>
      <c r="Z63" s="66"/>
      <c r="AA63" s="66"/>
      <c r="AB63" s="66"/>
      <c r="AC63" s="66"/>
      <c r="AD63" s="66"/>
      <c r="AE63" s="67"/>
      <c r="AF63" s="66"/>
      <c r="AG63" s="66"/>
      <c r="AH63" s="66"/>
      <c r="AI63" s="66"/>
      <c r="AJ63" s="66"/>
      <c r="AK63" s="67"/>
    </row>
    <row r="64" spans="1:37" ht="15.65" customHeight="1" x14ac:dyDescent="0.4">
      <c r="A64" s="13" t="s">
        <v>628</v>
      </c>
    </row>
    <row r="65" spans="1:37" ht="15.65" customHeight="1" x14ac:dyDescent="0.4">
      <c r="A65" s="8" t="s">
        <v>612</v>
      </c>
      <c r="B65" s="24">
        <v>0</v>
      </c>
      <c r="C65" s="24">
        <v>0</v>
      </c>
      <c r="D65" s="24">
        <v>0</v>
      </c>
      <c r="E65" s="24">
        <v>0</v>
      </c>
      <c r="F65" s="24">
        <v>0</v>
      </c>
      <c r="G65" s="24" t="s">
        <v>932</v>
      </c>
      <c r="H65" s="24">
        <v>0</v>
      </c>
      <c r="I65" s="24">
        <v>0</v>
      </c>
      <c r="J65" s="24">
        <v>0</v>
      </c>
      <c r="K65" s="24">
        <v>0</v>
      </c>
      <c r="L65" s="24">
        <v>0</v>
      </c>
      <c r="M65" s="24" t="s">
        <v>932</v>
      </c>
      <c r="N65" s="24">
        <v>0</v>
      </c>
      <c r="O65" s="24">
        <v>0</v>
      </c>
      <c r="P65" s="24">
        <v>0</v>
      </c>
      <c r="Q65" s="24">
        <v>0</v>
      </c>
      <c r="R65" s="24">
        <v>0</v>
      </c>
      <c r="S65" s="24" t="s">
        <v>932</v>
      </c>
      <c r="T65" s="24">
        <v>0</v>
      </c>
      <c r="U65" s="24">
        <v>0</v>
      </c>
      <c r="V65" s="24">
        <v>0</v>
      </c>
      <c r="W65" s="24">
        <v>0</v>
      </c>
      <c r="X65" s="24">
        <v>0</v>
      </c>
      <c r="Y65" s="24"/>
      <c r="Z65" s="24">
        <v>0</v>
      </c>
      <c r="AA65" s="24">
        <v>0</v>
      </c>
      <c r="AB65" s="24">
        <v>0</v>
      </c>
      <c r="AC65" s="24">
        <v>0</v>
      </c>
      <c r="AD65" s="24">
        <v>0</v>
      </c>
      <c r="AE65" s="24"/>
      <c r="AF65" s="24">
        <v>0</v>
      </c>
      <c r="AG65" s="24">
        <v>0</v>
      </c>
      <c r="AH65" s="24">
        <v>0</v>
      </c>
      <c r="AI65" s="24">
        <v>0</v>
      </c>
      <c r="AJ65" s="24">
        <v>0</v>
      </c>
      <c r="AK65" s="24" t="s">
        <v>932</v>
      </c>
    </row>
    <row r="66" spans="1:37" ht="15.65" customHeight="1" x14ac:dyDescent="0.4">
      <c r="A66" s="8" t="s">
        <v>933</v>
      </c>
    </row>
    <row r="67" spans="1:37" ht="15.65" customHeight="1" x14ac:dyDescent="0.4">
      <c r="A67" s="13" t="s">
        <v>629</v>
      </c>
    </row>
    <row r="68" spans="1:37" ht="15.65" customHeight="1" x14ac:dyDescent="0.4">
      <c r="A68" s="8" t="s">
        <v>940</v>
      </c>
      <c r="B68" s="24">
        <v>0</v>
      </c>
      <c r="C68" s="24">
        <v>0</v>
      </c>
      <c r="D68" s="24">
        <v>0</v>
      </c>
      <c r="E68" s="24">
        <v>0</v>
      </c>
      <c r="F68" s="24">
        <v>0</v>
      </c>
      <c r="G68" s="24" t="s">
        <v>932</v>
      </c>
      <c r="H68" s="24">
        <v>0</v>
      </c>
      <c r="I68" s="24">
        <v>0</v>
      </c>
      <c r="J68" s="24">
        <v>0</v>
      </c>
      <c r="K68" s="24">
        <v>0</v>
      </c>
      <c r="L68" s="24">
        <v>0</v>
      </c>
      <c r="M68" s="24" t="s">
        <v>932</v>
      </c>
      <c r="N68" s="24">
        <v>0</v>
      </c>
      <c r="O68" s="24">
        <v>0</v>
      </c>
      <c r="P68" s="24">
        <v>0</v>
      </c>
      <c r="Q68" s="24">
        <v>0</v>
      </c>
      <c r="R68" s="24">
        <v>0</v>
      </c>
      <c r="S68" s="24" t="s">
        <v>932</v>
      </c>
      <c r="T68" s="24">
        <v>0</v>
      </c>
      <c r="U68" s="24">
        <v>0</v>
      </c>
      <c r="V68" s="24">
        <v>0</v>
      </c>
      <c r="W68" s="24">
        <v>0</v>
      </c>
      <c r="X68" s="24">
        <v>0</v>
      </c>
      <c r="Y68" s="24"/>
      <c r="Z68" s="24">
        <v>0</v>
      </c>
      <c r="AA68" s="24">
        <v>0</v>
      </c>
      <c r="AB68" s="24">
        <v>0</v>
      </c>
      <c r="AC68" s="24">
        <v>0</v>
      </c>
      <c r="AD68" s="24">
        <v>0</v>
      </c>
      <c r="AE68" s="24"/>
      <c r="AF68" s="24">
        <v>0</v>
      </c>
      <c r="AG68" s="24">
        <v>0</v>
      </c>
      <c r="AH68" s="24">
        <v>0</v>
      </c>
      <c r="AI68" s="24">
        <v>0</v>
      </c>
      <c r="AJ68" s="24">
        <v>0</v>
      </c>
      <c r="AK68" s="24" t="s">
        <v>932</v>
      </c>
    </row>
    <row r="69" spans="1:37" ht="15.65" customHeight="1" x14ac:dyDescent="0.4">
      <c r="A69" s="8" t="s">
        <v>939</v>
      </c>
      <c r="B69" s="24">
        <v>0</v>
      </c>
      <c r="C69" s="24">
        <v>0</v>
      </c>
      <c r="D69" s="24">
        <v>0</v>
      </c>
      <c r="E69" s="24">
        <v>0</v>
      </c>
      <c r="F69" s="24">
        <v>0</v>
      </c>
      <c r="G69" s="24" t="s">
        <v>932</v>
      </c>
      <c r="H69" s="24">
        <v>0</v>
      </c>
      <c r="I69" s="24">
        <v>0</v>
      </c>
      <c r="J69" s="24">
        <v>0</v>
      </c>
      <c r="K69" s="24">
        <v>0</v>
      </c>
      <c r="L69" s="24">
        <v>0</v>
      </c>
      <c r="M69" s="24" t="s">
        <v>932</v>
      </c>
      <c r="N69" s="24">
        <v>0</v>
      </c>
      <c r="O69" s="24">
        <v>0</v>
      </c>
      <c r="P69" s="24">
        <v>0</v>
      </c>
      <c r="Q69" s="24">
        <v>0</v>
      </c>
      <c r="R69" s="24">
        <v>0</v>
      </c>
      <c r="S69" s="24" t="s">
        <v>932</v>
      </c>
      <c r="T69" s="24">
        <v>0</v>
      </c>
      <c r="U69" s="24">
        <v>0</v>
      </c>
      <c r="V69" s="24">
        <v>0</v>
      </c>
      <c r="W69" s="24">
        <v>0</v>
      </c>
      <c r="X69" s="24">
        <v>0</v>
      </c>
      <c r="Y69" s="24"/>
      <c r="Z69" s="24">
        <v>0</v>
      </c>
      <c r="AA69" s="24">
        <v>0</v>
      </c>
      <c r="AB69" s="24">
        <v>0</v>
      </c>
      <c r="AC69" s="24">
        <v>0</v>
      </c>
      <c r="AD69" s="24">
        <v>0</v>
      </c>
      <c r="AE69" s="24"/>
      <c r="AF69" s="24">
        <v>0</v>
      </c>
      <c r="AG69" s="24">
        <v>0</v>
      </c>
      <c r="AH69" s="24">
        <v>0</v>
      </c>
      <c r="AI69" s="24">
        <v>0</v>
      </c>
      <c r="AJ69" s="24">
        <v>0</v>
      </c>
      <c r="AK69" s="24" t="s">
        <v>932</v>
      </c>
    </row>
    <row r="70" spans="1:37" ht="15.65" customHeight="1" x14ac:dyDescent="0.4">
      <c r="A70" s="8" t="s">
        <v>938</v>
      </c>
      <c r="B70" s="24">
        <v>0</v>
      </c>
      <c r="C70" s="24">
        <v>0</v>
      </c>
      <c r="D70" s="24">
        <v>0</v>
      </c>
      <c r="E70" s="24">
        <v>0</v>
      </c>
      <c r="F70" s="24">
        <v>0</v>
      </c>
      <c r="G70" s="24" t="s">
        <v>932</v>
      </c>
      <c r="H70" s="24">
        <v>0</v>
      </c>
      <c r="I70" s="24">
        <v>0</v>
      </c>
      <c r="J70" s="24">
        <v>0</v>
      </c>
      <c r="K70" s="24">
        <v>0</v>
      </c>
      <c r="L70" s="24">
        <v>0</v>
      </c>
      <c r="M70" s="24" t="s">
        <v>932</v>
      </c>
      <c r="N70" s="24">
        <v>0</v>
      </c>
      <c r="O70" s="24">
        <v>0</v>
      </c>
      <c r="P70" s="24">
        <v>0</v>
      </c>
      <c r="Q70" s="24">
        <v>0</v>
      </c>
      <c r="R70" s="24">
        <v>0</v>
      </c>
      <c r="S70" s="24" t="s">
        <v>932</v>
      </c>
      <c r="T70" s="24">
        <v>0</v>
      </c>
      <c r="U70" s="24">
        <v>0</v>
      </c>
      <c r="V70" s="24">
        <v>0</v>
      </c>
      <c r="W70" s="24">
        <v>0</v>
      </c>
      <c r="X70" s="24">
        <v>0</v>
      </c>
      <c r="Y70" s="24"/>
      <c r="Z70" s="24">
        <v>0</v>
      </c>
      <c r="AA70" s="24">
        <v>0</v>
      </c>
      <c r="AB70" s="24">
        <v>0</v>
      </c>
      <c r="AC70" s="24">
        <v>0</v>
      </c>
      <c r="AD70" s="24">
        <v>0</v>
      </c>
      <c r="AE70" s="24"/>
      <c r="AF70" s="24">
        <v>0</v>
      </c>
      <c r="AG70" s="24">
        <v>0</v>
      </c>
      <c r="AH70" s="24">
        <v>0</v>
      </c>
      <c r="AI70" s="24">
        <v>0</v>
      </c>
      <c r="AJ70" s="24">
        <v>0</v>
      </c>
      <c r="AK70" s="24" t="s">
        <v>932</v>
      </c>
    </row>
    <row r="71" spans="1:37" ht="15.65" customHeight="1" x14ac:dyDescent="0.4">
      <c r="A71" s="8" t="s">
        <v>937</v>
      </c>
      <c r="B71" s="24">
        <v>0</v>
      </c>
      <c r="C71" s="24">
        <v>0</v>
      </c>
      <c r="D71" s="24">
        <v>0</v>
      </c>
      <c r="E71" s="24">
        <v>0</v>
      </c>
      <c r="F71" s="24">
        <v>0</v>
      </c>
      <c r="G71" s="24" t="s">
        <v>932</v>
      </c>
      <c r="H71" s="24">
        <v>0</v>
      </c>
      <c r="I71" s="24">
        <v>0</v>
      </c>
      <c r="J71" s="24">
        <v>0</v>
      </c>
      <c r="K71" s="24">
        <v>0</v>
      </c>
      <c r="L71" s="24">
        <v>0</v>
      </c>
      <c r="M71" s="24" t="s">
        <v>932</v>
      </c>
      <c r="N71" s="24">
        <v>0</v>
      </c>
      <c r="O71" s="24">
        <v>0</v>
      </c>
      <c r="P71" s="24">
        <v>0</v>
      </c>
      <c r="Q71" s="24">
        <v>0</v>
      </c>
      <c r="R71" s="24">
        <v>0</v>
      </c>
      <c r="S71" s="24" t="s">
        <v>932</v>
      </c>
      <c r="T71" s="24">
        <v>0</v>
      </c>
      <c r="U71" s="24">
        <v>0</v>
      </c>
      <c r="V71" s="24">
        <v>0</v>
      </c>
      <c r="W71" s="24">
        <v>0</v>
      </c>
      <c r="X71" s="24">
        <v>0</v>
      </c>
      <c r="Y71" s="24"/>
      <c r="Z71" s="24">
        <v>0</v>
      </c>
      <c r="AA71" s="24">
        <v>0</v>
      </c>
      <c r="AB71" s="24">
        <v>0</v>
      </c>
      <c r="AC71" s="24">
        <v>0</v>
      </c>
      <c r="AD71" s="24">
        <v>0</v>
      </c>
      <c r="AE71" s="24"/>
      <c r="AF71" s="24">
        <v>0</v>
      </c>
      <c r="AG71" s="24">
        <v>0</v>
      </c>
      <c r="AH71" s="24">
        <v>0</v>
      </c>
      <c r="AI71" s="24">
        <v>0</v>
      </c>
      <c r="AJ71" s="24">
        <v>0</v>
      </c>
      <c r="AK71" s="24" t="s">
        <v>932</v>
      </c>
    </row>
    <row r="72" spans="1:37" ht="15.65" customHeight="1" x14ac:dyDescent="0.4">
      <c r="A72" s="8" t="s">
        <v>936</v>
      </c>
      <c r="B72" s="24">
        <v>0</v>
      </c>
      <c r="C72" s="24">
        <v>0</v>
      </c>
      <c r="D72" s="24">
        <v>0</v>
      </c>
      <c r="E72" s="24">
        <v>0</v>
      </c>
      <c r="F72" s="24">
        <v>0</v>
      </c>
      <c r="G72" s="24" t="s">
        <v>932</v>
      </c>
      <c r="H72" s="24">
        <v>0</v>
      </c>
      <c r="I72" s="24">
        <v>0</v>
      </c>
      <c r="J72" s="24">
        <v>0</v>
      </c>
      <c r="K72" s="24">
        <v>0</v>
      </c>
      <c r="L72" s="24">
        <v>0</v>
      </c>
      <c r="M72" s="24" t="s">
        <v>932</v>
      </c>
      <c r="N72" s="24">
        <v>0</v>
      </c>
      <c r="O72" s="24">
        <v>0</v>
      </c>
      <c r="P72" s="24">
        <v>0</v>
      </c>
      <c r="Q72" s="24">
        <v>0</v>
      </c>
      <c r="R72" s="24">
        <v>0</v>
      </c>
      <c r="S72" s="24" t="s">
        <v>932</v>
      </c>
      <c r="T72" s="24">
        <v>0</v>
      </c>
      <c r="U72" s="24">
        <v>0</v>
      </c>
      <c r="V72" s="24">
        <v>0</v>
      </c>
      <c r="W72" s="24">
        <v>0</v>
      </c>
      <c r="X72" s="24">
        <v>0</v>
      </c>
      <c r="Y72" s="24"/>
      <c r="Z72" s="24">
        <v>0</v>
      </c>
      <c r="AA72" s="24">
        <v>0</v>
      </c>
      <c r="AB72" s="24">
        <v>0</v>
      </c>
      <c r="AC72" s="24">
        <v>0</v>
      </c>
      <c r="AD72" s="24">
        <v>0</v>
      </c>
      <c r="AE72" s="24"/>
      <c r="AF72" s="24">
        <v>0</v>
      </c>
      <c r="AG72" s="24">
        <v>0</v>
      </c>
      <c r="AH72" s="24">
        <v>0</v>
      </c>
      <c r="AI72" s="24">
        <v>0</v>
      </c>
      <c r="AJ72" s="24">
        <v>0</v>
      </c>
      <c r="AK72" s="24" t="s">
        <v>932</v>
      </c>
    </row>
    <row r="73" spans="1:37" ht="15.65" customHeight="1" x14ac:dyDescent="0.7">
      <c r="A73" s="8" t="s">
        <v>935</v>
      </c>
      <c r="B73" s="415">
        <v>0</v>
      </c>
      <c r="C73" s="415">
        <v>0</v>
      </c>
      <c r="D73" s="415">
        <v>0</v>
      </c>
      <c r="E73" s="415">
        <v>0</v>
      </c>
      <c r="F73" s="415">
        <v>0</v>
      </c>
      <c r="G73" s="415" t="s">
        <v>932</v>
      </c>
      <c r="H73" s="415">
        <v>0</v>
      </c>
      <c r="I73" s="415">
        <v>0</v>
      </c>
      <c r="J73" s="415">
        <v>0</v>
      </c>
      <c r="K73" s="415">
        <v>0</v>
      </c>
      <c r="L73" s="415">
        <v>0</v>
      </c>
      <c r="M73" s="415" t="s">
        <v>932</v>
      </c>
      <c r="N73" s="415">
        <v>0</v>
      </c>
      <c r="O73" s="415">
        <v>0</v>
      </c>
      <c r="P73" s="415">
        <v>0</v>
      </c>
      <c r="Q73" s="415">
        <v>0</v>
      </c>
      <c r="R73" s="415">
        <v>0</v>
      </c>
      <c r="S73" s="415" t="s">
        <v>932</v>
      </c>
      <c r="T73" s="415">
        <v>0</v>
      </c>
      <c r="U73" s="415">
        <v>0</v>
      </c>
      <c r="V73" s="415">
        <v>0</v>
      </c>
      <c r="W73" s="415">
        <v>0</v>
      </c>
      <c r="X73" s="415">
        <v>0</v>
      </c>
      <c r="Y73" s="24"/>
      <c r="Z73" s="24">
        <v>0</v>
      </c>
      <c r="AA73" s="24">
        <v>0</v>
      </c>
      <c r="AB73" s="24">
        <v>0</v>
      </c>
      <c r="AC73" s="24">
        <v>0</v>
      </c>
      <c r="AD73" s="24">
        <v>0</v>
      </c>
      <c r="AE73" s="24"/>
      <c r="AF73" s="24">
        <v>0</v>
      </c>
      <c r="AG73" s="24">
        <v>0</v>
      </c>
      <c r="AH73" s="24">
        <v>0</v>
      </c>
      <c r="AI73" s="24">
        <v>0</v>
      </c>
      <c r="AJ73" s="24">
        <v>0</v>
      </c>
      <c r="AK73" s="24" t="s">
        <v>932</v>
      </c>
    </row>
    <row r="74" spans="1:37" ht="15.65" customHeight="1" x14ac:dyDescent="0.4">
      <c r="A74" s="9" t="s">
        <v>630</v>
      </c>
      <c r="B74" s="33">
        <v>0</v>
      </c>
      <c r="C74" s="33">
        <v>0</v>
      </c>
      <c r="D74" s="33">
        <v>0</v>
      </c>
      <c r="E74" s="33">
        <v>0</v>
      </c>
      <c r="F74" s="33">
        <v>0</v>
      </c>
      <c r="G74" s="33" t="s">
        <v>932</v>
      </c>
      <c r="H74" s="33">
        <v>0</v>
      </c>
      <c r="I74" s="33">
        <v>0</v>
      </c>
      <c r="J74" s="33">
        <v>0</v>
      </c>
      <c r="K74" s="33">
        <v>0</v>
      </c>
      <c r="L74" s="33">
        <v>0</v>
      </c>
      <c r="M74" s="33" t="s">
        <v>932</v>
      </c>
      <c r="N74" s="33">
        <v>0</v>
      </c>
      <c r="O74" s="33">
        <v>0</v>
      </c>
      <c r="P74" s="33">
        <v>0</v>
      </c>
      <c r="Q74" s="33">
        <v>0</v>
      </c>
      <c r="R74" s="33">
        <v>0</v>
      </c>
      <c r="S74" s="33" t="s">
        <v>932</v>
      </c>
      <c r="T74" s="33">
        <v>0</v>
      </c>
      <c r="U74" s="33">
        <v>0</v>
      </c>
      <c r="V74" s="33">
        <v>0</v>
      </c>
      <c r="W74" s="33">
        <v>0</v>
      </c>
      <c r="X74" s="33">
        <v>0</v>
      </c>
      <c r="Y74" s="33"/>
      <c r="Z74" s="33">
        <v>0</v>
      </c>
      <c r="AA74" s="33">
        <v>0</v>
      </c>
      <c r="AB74" s="33">
        <v>0</v>
      </c>
      <c r="AC74" s="33">
        <v>0</v>
      </c>
      <c r="AD74" s="33">
        <v>0</v>
      </c>
      <c r="AE74" s="33"/>
      <c r="AF74" s="33">
        <v>0</v>
      </c>
      <c r="AG74" s="33">
        <v>0</v>
      </c>
      <c r="AH74" s="33">
        <v>0</v>
      </c>
      <c r="AI74" s="33">
        <v>0</v>
      </c>
      <c r="AJ74" s="33">
        <v>0</v>
      </c>
      <c r="AK74" s="33" t="s">
        <v>932</v>
      </c>
    </row>
    <row r="75" spans="1:37" ht="15.65" customHeight="1" x14ac:dyDescent="0.7">
      <c r="A75" s="8" t="s">
        <v>933</v>
      </c>
      <c r="B75" s="415">
        <v>0</v>
      </c>
      <c r="C75" s="415">
        <v>0</v>
      </c>
      <c r="D75" s="415">
        <v>0</v>
      </c>
      <c r="E75" s="415">
        <v>0</v>
      </c>
      <c r="F75" s="415">
        <v>0</v>
      </c>
      <c r="G75" s="415" t="s">
        <v>932</v>
      </c>
      <c r="H75" s="415">
        <v>0</v>
      </c>
      <c r="I75" s="415">
        <v>0</v>
      </c>
      <c r="J75" s="415">
        <v>0</v>
      </c>
      <c r="K75" s="415">
        <v>0</v>
      </c>
      <c r="L75" s="415">
        <v>0</v>
      </c>
      <c r="M75" s="415" t="s">
        <v>932</v>
      </c>
      <c r="N75" s="415">
        <v>0</v>
      </c>
      <c r="O75" s="415">
        <v>0</v>
      </c>
      <c r="P75" s="415">
        <v>0</v>
      </c>
      <c r="Q75" s="415">
        <v>0</v>
      </c>
      <c r="R75" s="415">
        <v>0</v>
      </c>
      <c r="S75" s="415" t="s">
        <v>932</v>
      </c>
      <c r="T75" s="415">
        <v>0</v>
      </c>
      <c r="U75" s="415">
        <v>0</v>
      </c>
      <c r="V75" s="415">
        <v>0</v>
      </c>
      <c r="W75" s="415">
        <v>0</v>
      </c>
      <c r="X75" s="415">
        <v>0</v>
      </c>
      <c r="Y75" s="24"/>
      <c r="Z75" s="24">
        <v>0</v>
      </c>
      <c r="AA75" s="24">
        <v>0</v>
      </c>
      <c r="AB75" s="24">
        <v>0</v>
      </c>
      <c r="AC75" s="24">
        <v>0</v>
      </c>
      <c r="AD75" s="24">
        <v>0</v>
      </c>
      <c r="AE75" s="24"/>
      <c r="AF75" s="24">
        <v>0</v>
      </c>
      <c r="AG75" s="24">
        <v>0</v>
      </c>
      <c r="AH75" s="24">
        <v>0</v>
      </c>
      <c r="AI75" s="24">
        <v>0</v>
      </c>
      <c r="AJ75" s="24">
        <v>0</v>
      </c>
      <c r="AK75" s="24" t="s">
        <v>932</v>
      </c>
    </row>
    <row r="76" spans="1:37" ht="15.65" customHeight="1" x14ac:dyDescent="0.4">
      <c r="A76" s="9" t="s">
        <v>631</v>
      </c>
      <c r="B76" s="33">
        <v>0</v>
      </c>
      <c r="C76" s="33">
        <v>0</v>
      </c>
      <c r="D76" s="33">
        <v>0</v>
      </c>
      <c r="E76" s="33">
        <v>0</v>
      </c>
      <c r="F76" s="33">
        <v>0</v>
      </c>
      <c r="G76" s="33" t="s">
        <v>932</v>
      </c>
      <c r="H76" s="33">
        <v>0</v>
      </c>
      <c r="I76" s="33">
        <v>0</v>
      </c>
      <c r="J76" s="33">
        <v>0</v>
      </c>
      <c r="K76" s="33">
        <v>0</v>
      </c>
      <c r="L76" s="33">
        <v>0</v>
      </c>
      <c r="M76" s="33" t="s">
        <v>932</v>
      </c>
      <c r="N76" s="33">
        <v>0</v>
      </c>
      <c r="O76" s="33">
        <v>0</v>
      </c>
      <c r="P76" s="33">
        <v>0</v>
      </c>
      <c r="Q76" s="33">
        <v>0</v>
      </c>
      <c r="R76" s="33">
        <v>0</v>
      </c>
      <c r="S76" s="33" t="s">
        <v>932</v>
      </c>
      <c r="T76" s="33">
        <v>0</v>
      </c>
      <c r="U76" s="33">
        <v>0</v>
      </c>
      <c r="V76" s="33">
        <v>0</v>
      </c>
      <c r="W76" s="33">
        <v>0</v>
      </c>
      <c r="X76" s="33">
        <v>0</v>
      </c>
      <c r="Y76" s="33"/>
      <c r="Z76" s="33">
        <v>0</v>
      </c>
      <c r="AA76" s="33">
        <v>0</v>
      </c>
      <c r="AB76" s="33">
        <v>0</v>
      </c>
      <c r="AC76" s="33">
        <v>0</v>
      </c>
      <c r="AD76" s="33">
        <v>0</v>
      </c>
      <c r="AE76" s="33"/>
      <c r="AF76" s="33">
        <v>0</v>
      </c>
      <c r="AG76" s="33">
        <v>0</v>
      </c>
      <c r="AH76" s="33">
        <v>0</v>
      </c>
      <c r="AI76" s="33">
        <v>0</v>
      </c>
      <c r="AJ76" s="33">
        <v>0</v>
      </c>
      <c r="AK76" s="33" t="s">
        <v>932</v>
      </c>
    </row>
    <row r="77" spans="1:37" ht="15.65" customHeight="1" x14ac:dyDescent="0.4">
      <c r="A77" s="8" t="s">
        <v>933</v>
      </c>
    </row>
    <row r="78" spans="1:37" ht="15.65" customHeight="1" x14ac:dyDescent="0.4">
      <c r="A78" s="13" t="s">
        <v>634</v>
      </c>
    </row>
    <row r="79" spans="1:37" ht="15.65" customHeight="1" x14ac:dyDescent="0.4">
      <c r="A79" s="8" t="s">
        <v>302</v>
      </c>
      <c r="B79" s="24">
        <v>0</v>
      </c>
      <c r="C79" s="24">
        <v>0</v>
      </c>
      <c r="D79" s="24">
        <v>0</v>
      </c>
      <c r="E79" s="24">
        <v>0</v>
      </c>
      <c r="F79" s="24">
        <v>0</v>
      </c>
      <c r="G79" s="24" t="s">
        <v>932</v>
      </c>
      <c r="H79" s="24">
        <v>0</v>
      </c>
      <c r="I79" s="24">
        <v>0</v>
      </c>
      <c r="J79" s="24">
        <v>0</v>
      </c>
      <c r="K79" s="24">
        <v>0</v>
      </c>
      <c r="L79" s="24">
        <v>0</v>
      </c>
      <c r="M79" s="24" t="s">
        <v>932</v>
      </c>
      <c r="N79" s="24">
        <v>0</v>
      </c>
      <c r="O79" s="24">
        <v>0</v>
      </c>
      <c r="P79" s="24">
        <v>0</v>
      </c>
      <c r="Q79" s="24">
        <v>0</v>
      </c>
      <c r="R79" s="24">
        <v>0</v>
      </c>
      <c r="S79" s="24" t="s">
        <v>932</v>
      </c>
      <c r="T79" s="24">
        <v>0</v>
      </c>
      <c r="U79" s="24">
        <v>0</v>
      </c>
      <c r="V79" s="24">
        <v>0</v>
      </c>
      <c r="W79" s="24">
        <v>0</v>
      </c>
      <c r="X79" s="24">
        <v>0</v>
      </c>
      <c r="Y79" s="24"/>
      <c r="Z79" s="24">
        <v>0</v>
      </c>
      <c r="AA79" s="24">
        <v>0</v>
      </c>
      <c r="AB79" s="24">
        <v>0</v>
      </c>
      <c r="AC79" s="24">
        <v>0</v>
      </c>
      <c r="AD79" s="24">
        <v>0</v>
      </c>
      <c r="AE79" s="24"/>
      <c r="AF79" s="24">
        <v>0</v>
      </c>
      <c r="AG79" s="24">
        <v>0</v>
      </c>
      <c r="AH79" s="24">
        <v>0</v>
      </c>
      <c r="AI79" s="24">
        <v>0</v>
      </c>
      <c r="AJ79" s="24">
        <v>0</v>
      </c>
      <c r="AK79" s="24" t="s">
        <v>932</v>
      </c>
    </row>
    <row r="80" spans="1:37" ht="15.65" customHeight="1" x14ac:dyDescent="0.7">
      <c r="A80" s="8" t="s">
        <v>934</v>
      </c>
      <c r="B80" s="415">
        <v>0</v>
      </c>
      <c r="C80" s="415">
        <v>0</v>
      </c>
      <c r="D80" s="415">
        <v>0</v>
      </c>
      <c r="E80" s="415">
        <v>0</v>
      </c>
      <c r="F80" s="415">
        <v>0</v>
      </c>
      <c r="G80" s="415" t="s">
        <v>932</v>
      </c>
      <c r="H80" s="415">
        <v>0</v>
      </c>
      <c r="I80" s="415">
        <v>0</v>
      </c>
      <c r="J80" s="415">
        <v>0</v>
      </c>
      <c r="K80" s="415">
        <v>0</v>
      </c>
      <c r="L80" s="415">
        <v>0</v>
      </c>
      <c r="M80" s="415" t="s">
        <v>932</v>
      </c>
      <c r="N80" s="415">
        <v>0</v>
      </c>
      <c r="O80" s="415">
        <v>0</v>
      </c>
      <c r="P80" s="415">
        <v>0</v>
      </c>
      <c r="Q80" s="415">
        <v>0</v>
      </c>
      <c r="R80" s="415">
        <v>0</v>
      </c>
      <c r="S80" s="415" t="s">
        <v>932</v>
      </c>
      <c r="T80" s="415">
        <v>0</v>
      </c>
      <c r="U80" s="415">
        <v>0</v>
      </c>
      <c r="V80" s="415">
        <v>0</v>
      </c>
      <c r="W80" s="415">
        <v>0</v>
      </c>
      <c r="X80" s="415">
        <v>0</v>
      </c>
      <c r="Y80" s="24"/>
      <c r="Z80" s="24">
        <v>0</v>
      </c>
      <c r="AA80" s="24">
        <v>0</v>
      </c>
      <c r="AB80" s="24">
        <v>0</v>
      </c>
      <c r="AC80" s="24">
        <v>0</v>
      </c>
      <c r="AD80" s="24">
        <v>0</v>
      </c>
      <c r="AE80" s="24"/>
      <c r="AF80" s="24">
        <v>0</v>
      </c>
      <c r="AG80" s="24">
        <v>0</v>
      </c>
      <c r="AH80" s="24">
        <v>0</v>
      </c>
      <c r="AI80" s="24">
        <v>0</v>
      </c>
      <c r="AJ80" s="24">
        <v>0</v>
      </c>
      <c r="AK80" s="24" t="s">
        <v>932</v>
      </c>
    </row>
    <row r="81" spans="1:37" ht="15.65" customHeight="1" x14ac:dyDescent="0.4">
      <c r="A81" s="9" t="s">
        <v>635</v>
      </c>
      <c r="B81" s="33">
        <v>0</v>
      </c>
      <c r="C81" s="33">
        <v>0</v>
      </c>
      <c r="D81" s="33">
        <v>0</v>
      </c>
      <c r="E81" s="33">
        <v>0</v>
      </c>
      <c r="F81" s="33">
        <v>0</v>
      </c>
      <c r="G81" s="33" t="s">
        <v>932</v>
      </c>
      <c r="H81" s="33">
        <v>0</v>
      </c>
      <c r="I81" s="33">
        <v>0</v>
      </c>
      <c r="J81" s="33">
        <v>0</v>
      </c>
      <c r="K81" s="33">
        <v>0</v>
      </c>
      <c r="L81" s="33">
        <v>0</v>
      </c>
      <c r="M81" s="33" t="s">
        <v>932</v>
      </c>
      <c r="N81" s="33">
        <v>0</v>
      </c>
      <c r="O81" s="33">
        <v>0</v>
      </c>
      <c r="P81" s="33">
        <v>0</v>
      </c>
      <c r="Q81" s="33">
        <v>0</v>
      </c>
      <c r="R81" s="33">
        <v>0</v>
      </c>
      <c r="S81" s="33" t="s">
        <v>932</v>
      </c>
      <c r="T81" s="33">
        <v>0</v>
      </c>
      <c r="U81" s="33">
        <v>0</v>
      </c>
      <c r="V81" s="33">
        <v>0</v>
      </c>
      <c r="W81" s="33">
        <v>0</v>
      </c>
      <c r="X81" s="33">
        <v>0</v>
      </c>
      <c r="Y81" s="33"/>
      <c r="Z81" s="33">
        <v>0</v>
      </c>
      <c r="AA81" s="33">
        <v>0</v>
      </c>
      <c r="AB81" s="33">
        <v>0</v>
      </c>
      <c r="AC81" s="33">
        <v>0</v>
      </c>
      <c r="AD81" s="33">
        <v>0</v>
      </c>
      <c r="AE81" s="33"/>
      <c r="AF81" s="33">
        <v>0</v>
      </c>
      <c r="AG81" s="33">
        <v>0</v>
      </c>
      <c r="AH81" s="33">
        <v>0</v>
      </c>
      <c r="AI81" s="33">
        <v>0</v>
      </c>
      <c r="AJ81" s="33">
        <v>0</v>
      </c>
      <c r="AK81" s="33" t="s">
        <v>932</v>
      </c>
    </row>
    <row r="82" spans="1:37" ht="15.65" customHeight="1" x14ac:dyDescent="0.4">
      <c r="A82" s="8" t="s">
        <v>933</v>
      </c>
    </row>
    <row r="83" spans="1:37" ht="15.65" customHeight="1" x14ac:dyDescent="0.4">
      <c r="A83" s="9" t="s">
        <v>636</v>
      </c>
      <c r="B83" s="33">
        <v>0</v>
      </c>
      <c r="C83" s="33">
        <v>0</v>
      </c>
      <c r="D83" s="33">
        <v>0</v>
      </c>
      <c r="E83" s="33">
        <v>0</v>
      </c>
      <c r="F83" s="33">
        <v>0</v>
      </c>
      <c r="G83" s="33" t="s">
        <v>932</v>
      </c>
      <c r="H83" s="33">
        <v>0</v>
      </c>
      <c r="I83" s="33">
        <v>0</v>
      </c>
      <c r="J83" s="33">
        <v>0</v>
      </c>
      <c r="K83" s="33">
        <v>0</v>
      </c>
      <c r="L83" s="33">
        <v>0</v>
      </c>
      <c r="M83" s="33" t="s">
        <v>932</v>
      </c>
      <c r="N83" s="33">
        <v>0</v>
      </c>
      <c r="O83" s="33">
        <v>0</v>
      </c>
      <c r="P83" s="33">
        <v>0</v>
      </c>
      <c r="Q83" s="33">
        <v>0</v>
      </c>
      <c r="R83" s="33">
        <v>0</v>
      </c>
      <c r="S83" s="33" t="s">
        <v>932</v>
      </c>
      <c r="T83" s="33">
        <v>0</v>
      </c>
      <c r="U83" s="33">
        <v>0</v>
      </c>
      <c r="V83" s="33">
        <v>0</v>
      </c>
      <c r="W83" s="33">
        <v>0</v>
      </c>
      <c r="X83" s="33">
        <v>0</v>
      </c>
      <c r="Y83" s="33"/>
      <c r="Z83" s="33">
        <v>0</v>
      </c>
      <c r="AA83" s="33">
        <v>0</v>
      </c>
      <c r="AB83" s="33">
        <v>0</v>
      </c>
      <c r="AC83" s="33">
        <v>0</v>
      </c>
      <c r="AD83" s="33">
        <v>0</v>
      </c>
      <c r="AE83" s="33"/>
      <c r="AF83" s="33">
        <v>0</v>
      </c>
      <c r="AG83" s="33">
        <v>0</v>
      </c>
      <c r="AH83" s="33">
        <v>0</v>
      </c>
      <c r="AI83" s="33">
        <v>0</v>
      </c>
      <c r="AJ83" s="33">
        <v>0</v>
      </c>
      <c r="AK83" s="33" t="s">
        <v>932</v>
      </c>
    </row>
    <row r="85" spans="1:37" ht="15.65" customHeight="1" x14ac:dyDescent="0.4">
      <c r="A85" s="9"/>
    </row>
  </sheetData>
  <conditionalFormatting sqref="A1:XFD1048576">
    <cfRule type="cellIs" dxfId="15" priority="1" operator="equal">
      <formula>"Blank"</formula>
    </cfRule>
  </conditionalFormatting>
  <conditionalFormatting sqref="B10:AK10">
    <cfRule type="expression" dxfId="14" priority="3">
      <formula>(ISTEXT(B4)*1=0)</formula>
    </cfRule>
    <cfRule type="cellIs" dxfId="13" priority="4" operator="equal">
      <formula>"Blank"</formula>
    </cfRule>
  </conditionalFormatting>
  <conditionalFormatting sqref="B44:AK44">
    <cfRule type="cellIs" dxfId="12" priority="2" operator="less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1F09B-00F8-4F2E-A3C8-ECC47952551D}">
  <sheetPr codeName="Sheet19">
    <tabColor rgb="FF00B050"/>
    <pageSetUpPr autoPageBreaks="0" fitToPage="1"/>
  </sheetPr>
  <dimension ref="A1:M84"/>
  <sheetViews>
    <sheetView showGridLines="0" zoomScale="80" zoomScaleNormal="80" zoomScaleSheetLayoutView="80" workbookViewId="0"/>
  </sheetViews>
  <sheetFormatPr defaultColWidth="11.53515625" defaultRowHeight="10.5" customHeight="1" x14ac:dyDescent="0.4"/>
  <cols>
    <col min="1" max="1" width="2.4609375" style="424" customWidth="1"/>
    <col min="2" max="2" width="15.53515625" style="424" customWidth="1"/>
    <col min="3" max="8" width="13.4609375" style="424" customWidth="1"/>
    <col min="9" max="11" width="13.4609375" customWidth="1"/>
    <col min="14" max="16384" width="11.53515625" style="424"/>
  </cols>
  <sheetData>
    <row r="1" spans="1:13" ht="14.15" customHeight="1" x14ac:dyDescent="0.4">
      <c r="A1" s="427"/>
      <c r="B1" s="427"/>
      <c r="C1" s="426"/>
      <c r="D1" s="426"/>
      <c r="E1" s="426"/>
      <c r="F1" s="426"/>
      <c r="G1" s="426"/>
      <c r="H1" s="426"/>
    </row>
    <row r="2" spans="1:13" ht="14.15" customHeight="1" x14ac:dyDescent="0.4">
      <c r="B2" s="442"/>
      <c r="C2" s="441" t="str">
        <f>+'IS BS CF'!K1</f>
        <v>2024P</v>
      </c>
      <c r="D2" s="441" t="str">
        <f>+'IS BS CF'!L1</f>
        <v>2025P</v>
      </c>
      <c r="E2" s="441" t="str">
        <f>+'IS BS CF'!M1</f>
        <v>2026P</v>
      </c>
      <c r="F2" s="441" t="str">
        <f>+'IS BS CF'!N1</f>
        <v>2027P</v>
      </c>
      <c r="G2" s="441" t="str">
        <f>+'IS BS CF'!O1</f>
        <v>2028P</v>
      </c>
      <c r="H2" s="441" t="str">
        <f>+'IS BS CF'!P1</f>
        <v>2029P</v>
      </c>
    </row>
    <row r="3" spans="1:13" ht="14.15" hidden="1" customHeight="1" x14ac:dyDescent="0.4">
      <c r="B3" s="440"/>
      <c r="C3" s="439"/>
      <c r="D3" s="439"/>
      <c r="E3" s="439"/>
      <c r="F3" s="439"/>
      <c r="G3" s="439"/>
      <c r="H3" s="439"/>
    </row>
    <row r="4" spans="1:13" ht="14.15" hidden="1" customHeight="1" x14ac:dyDescent="0.4">
      <c r="B4" s="12"/>
      <c r="C4" s="438"/>
      <c r="D4" s="438"/>
      <c r="E4" s="438"/>
      <c r="F4" s="438"/>
      <c r="G4" s="438"/>
      <c r="H4" s="438"/>
    </row>
    <row r="5" spans="1:13" ht="14.15" hidden="1" customHeight="1" x14ac:dyDescent="0.4">
      <c r="B5"/>
      <c r="C5" s="437"/>
      <c r="D5" s="437"/>
      <c r="E5" s="437"/>
      <c r="F5" s="437"/>
      <c r="G5" s="437"/>
      <c r="H5" s="437"/>
    </row>
    <row r="6" spans="1:13" s="435" customFormat="1" ht="14.15" hidden="1" customHeight="1" x14ac:dyDescent="0.4">
      <c r="B6"/>
      <c r="C6" s="437"/>
      <c r="D6" s="437"/>
      <c r="E6" s="437"/>
      <c r="F6" s="437"/>
      <c r="G6" s="437"/>
      <c r="H6" s="437"/>
      <c r="I6"/>
      <c r="J6"/>
      <c r="K6"/>
      <c r="L6"/>
      <c r="M6"/>
    </row>
    <row r="7" spans="1:13" s="435" customFormat="1" ht="14.15" hidden="1" customHeight="1" x14ac:dyDescent="0.4">
      <c r="B7"/>
      <c r="C7" s="437"/>
      <c r="D7" s="437"/>
      <c r="E7" s="437"/>
      <c r="F7" s="437"/>
      <c r="G7" s="437"/>
      <c r="H7" s="437"/>
      <c r="I7"/>
      <c r="J7"/>
      <c r="K7"/>
      <c r="L7"/>
      <c r="M7"/>
    </row>
    <row r="8" spans="1:13" s="435" customFormat="1" ht="14.15" customHeight="1" x14ac:dyDescent="0.4">
      <c r="B8" s="27" t="s">
        <v>5</v>
      </c>
      <c r="C8" s="436">
        <f ca="1">+'IS BS CF'!K16</f>
        <v>0</v>
      </c>
      <c r="D8" s="436">
        <f ca="1">+'IS BS CF'!L16</f>
        <v>0</v>
      </c>
      <c r="E8" s="436">
        <f ca="1">+'IS BS CF'!M16</f>
        <v>0</v>
      </c>
      <c r="F8" s="436">
        <f ca="1">+'IS BS CF'!N16</f>
        <v>0</v>
      </c>
      <c r="G8" s="436">
        <f ca="1">+'IS BS CF'!O16</f>
        <v>0</v>
      </c>
      <c r="H8" s="436">
        <f ca="1">+'IS BS CF'!P16</f>
        <v>0</v>
      </c>
      <c r="I8"/>
      <c r="J8"/>
      <c r="K8"/>
      <c r="L8"/>
      <c r="M8"/>
    </row>
    <row r="9" spans="1:13" ht="14.15" customHeight="1" x14ac:dyDescent="0.4">
      <c r="A9" s="427"/>
      <c r="B9" s="27" t="s">
        <v>603</v>
      </c>
      <c r="C9" s="434">
        <f ca="1">+'IS BS CF'!K35</f>
        <v>-406350.39999999997</v>
      </c>
      <c r="D9" s="434">
        <f ca="1">+'IS BS CF'!L35</f>
        <v>-426467.9200000001</v>
      </c>
      <c r="E9" s="434">
        <f ca="1">+'IS BS CF'!M35</f>
        <v>-447591.31600000005</v>
      </c>
      <c r="F9" s="434">
        <f ca="1">+'IS BS CF'!N35</f>
        <v>-469770.88180000003</v>
      </c>
      <c r="G9" s="434">
        <f ca="1">+'IS BS CF'!O35</f>
        <v>-493059.42589000007</v>
      </c>
      <c r="H9" s="434">
        <f ca="1">+'IS BS CF'!P35</f>
        <v>-517512.39718449995</v>
      </c>
    </row>
    <row r="10" spans="1:13" ht="14.15" customHeight="1" x14ac:dyDescent="0.4">
      <c r="A10" s="427"/>
      <c r="B10" s="433" t="s">
        <v>959</v>
      </c>
      <c r="C10" s="432">
        <f ca="1">+IFERROR(C9/C8,0)</f>
        <v>0</v>
      </c>
      <c r="D10" s="432">
        <f t="shared" ref="D10:H10" ca="1" si="0">+IFERROR(D9/D8,0)</f>
        <v>0</v>
      </c>
      <c r="E10" s="432">
        <f t="shared" ca="1" si="0"/>
        <v>0</v>
      </c>
      <c r="F10" s="432">
        <f t="shared" ca="1" si="0"/>
        <v>0</v>
      </c>
      <c r="G10" s="432">
        <f t="shared" ca="1" si="0"/>
        <v>0</v>
      </c>
      <c r="H10" s="432">
        <f t="shared" ca="1" si="0"/>
        <v>0</v>
      </c>
    </row>
    <row r="11" spans="1:13" customFormat="1" ht="14.15" customHeight="1" x14ac:dyDescent="0.4"/>
    <row r="12" spans="1:13" s="425" customFormat="1" ht="14.6" x14ac:dyDescent="0.4">
      <c r="A12" s="427"/>
      <c r="B12" s="430" t="s">
        <v>958</v>
      </c>
      <c r="I12"/>
      <c r="J12"/>
      <c r="K12"/>
      <c r="L12"/>
      <c r="M12"/>
    </row>
    <row r="13" spans="1:13" s="425" customFormat="1" ht="14.6" x14ac:dyDescent="0.4">
      <c r="A13" s="427"/>
      <c r="B13" s="427" t="s">
        <v>5</v>
      </c>
      <c r="C13" s="431">
        <f ca="1">+C8/1000000</f>
        <v>0</v>
      </c>
      <c r="D13" s="431">
        <f t="shared" ref="D13:H14" ca="1" si="1">+D8/1000000</f>
        <v>0</v>
      </c>
      <c r="E13" s="431">
        <f t="shared" ca="1" si="1"/>
        <v>0</v>
      </c>
      <c r="F13" s="431">
        <f t="shared" ca="1" si="1"/>
        <v>0</v>
      </c>
      <c r="G13" s="431">
        <f t="shared" ca="1" si="1"/>
        <v>0</v>
      </c>
      <c r="H13" s="431">
        <f t="shared" ca="1" si="1"/>
        <v>0</v>
      </c>
      <c r="I13"/>
      <c r="J13"/>
      <c r="K13"/>
      <c r="L13"/>
      <c r="M13"/>
    </row>
    <row r="14" spans="1:13" s="425" customFormat="1" ht="14.6" x14ac:dyDescent="0.4">
      <c r="A14" s="427"/>
      <c r="B14" s="427" t="s">
        <v>603</v>
      </c>
      <c r="C14" s="431">
        <f ca="1">+C9/1000000</f>
        <v>-0.40635039999999994</v>
      </c>
      <c r="D14" s="431">
        <f t="shared" ca="1" si="1"/>
        <v>-0.42646792000000011</v>
      </c>
      <c r="E14" s="431">
        <f t="shared" ca="1" si="1"/>
        <v>-0.44759131600000007</v>
      </c>
      <c r="F14" s="431">
        <f t="shared" ca="1" si="1"/>
        <v>-0.46977088180000004</v>
      </c>
      <c r="G14" s="431">
        <f t="shared" ca="1" si="1"/>
        <v>-0.49305942589000007</v>
      </c>
      <c r="H14" s="431">
        <f t="shared" ca="1" si="1"/>
        <v>-0.51751239718449993</v>
      </c>
      <c r="I14"/>
      <c r="J14"/>
      <c r="K14"/>
      <c r="L14"/>
      <c r="M14"/>
    </row>
    <row r="15" spans="1:13" s="425" customFormat="1" ht="14.6" x14ac:dyDescent="0.4">
      <c r="A15" s="427"/>
      <c r="B15" s="427"/>
      <c r="I15"/>
      <c r="J15"/>
      <c r="K15"/>
      <c r="L15"/>
      <c r="M15"/>
    </row>
    <row r="16" spans="1:13" s="425" customFormat="1" ht="14.6" x14ac:dyDescent="0.4">
      <c r="A16" s="427"/>
      <c r="B16" s="430"/>
      <c r="D16"/>
      <c r="E16"/>
      <c r="F16" s="429"/>
      <c r="G16" s="429"/>
      <c r="I16"/>
      <c r="J16"/>
      <c r="K16"/>
      <c r="L16"/>
      <c r="M16"/>
    </row>
    <row r="17" spans="1:13" s="425" customFormat="1" ht="14.6" x14ac:dyDescent="0.4">
      <c r="A17" s="427"/>
      <c r="B17"/>
      <c r="C17" s="414"/>
      <c r="D17"/>
      <c r="E17"/>
      <c r="F17" s="429"/>
      <c r="G17" s="429"/>
      <c r="I17"/>
      <c r="J17"/>
      <c r="K17"/>
      <c r="L17"/>
      <c r="M17"/>
    </row>
    <row r="18" spans="1:13" s="425" customFormat="1" ht="14.6" collapsed="1" x14ac:dyDescent="0.4">
      <c r="A18" s="427"/>
      <c r="B18"/>
      <c r="C18" s="414"/>
      <c r="D18" s="429"/>
      <c r="E18" s="429"/>
      <c r="F18" s="429"/>
      <c r="G18" s="429"/>
      <c r="H18" s="121"/>
      <c r="I18"/>
      <c r="J18"/>
      <c r="K18"/>
      <c r="L18"/>
      <c r="M18"/>
    </row>
    <row r="19" spans="1:13" s="425" customFormat="1" ht="14.6" x14ac:dyDescent="0.4">
      <c r="A19" s="427"/>
      <c r="B19" s="428"/>
      <c r="C19" s="428"/>
      <c r="I19"/>
      <c r="J19"/>
      <c r="K19"/>
      <c r="L19"/>
      <c r="M19"/>
    </row>
    <row r="20" spans="1:13" s="425" customFormat="1" ht="14.6" x14ac:dyDescent="0.4">
      <c r="A20" s="427"/>
      <c r="B20" s="427"/>
      <c r="I20"/>
      <c r="J20"/>
      <c r="K20"/>
      <c r="L20"/>
      <c r="M20"/>
    </row>
    <row r="21" spans="1:13" s="425" customFormat="1" ht="14.6" x14ac:dyDescent="0.4">
      <c r="A21" s="427"/>
      <c r="B21" s="427"/>
      <c r="I21"/>
      <c r="J21"/>
      <c r="K21"/>
      <c r="L21"/>
      <c r="M21"/>
    </row>
    <row r="22" spans="1:13" s="425" customFormat="1" ht="14.6" x14ac:dyDescent="0.4">
      <c r="A22" s="427"/>
      <c r="B22" s="427"/>
      <c r="I22"/>
      <c r="J22"/>
      <c r="K22"/>
      <c r="L22"/>
      <c r="M22"/>
    </row>
    <row r="23" spans="1:13" s="425" customFormat="1" ht="14.6" x14ac:dyDescent="0.4">
      <c r="A23" s="427"/>
      <c r="B23" s="427"/>
      <c r="I23"/>
      <c r="J23"/>
      <c r="K23"/>
      <c r="L23"/>
      <c r="M23"/>
    </row>
    <row r="24" spans="1:13" s="425" customFormat="1" ht="5.15" customHeight="1" x14ac:dyDescent="0.4">
      <c r="A24" s="427"/>
      <c r="B24" s="427"/>
      <c r="I24"/>
      <c r="J24"/>
      <c r="K24"/>
      <c r="L24"/>
      <c r="M24"/>
    </row>
    <row r="25" spans="1:13" s="425" customFormat="1" ht="14.6" x14ac:dyDescent="0.4">
      <c r="A25" s="427"/>
      <c r="B25" s="427"/>
      <c r="I25"/>
      <c r="J25"/>
      <c r="K25"/>
      <c r="L25"/>
      <c r="M25"/>
    </row>
    <row r="26" spans="1:13" s="425" customFormat="1" ht="14.6" x14ac:dyDescent="0.4">
      <c r="A26" s="427"/>
      <c r="B26" s="427"/>
      <c r="I26"/>
      <c r="J26"/>
      <c r="K26"/>
      <c r="L26"/>
      <c r="M26"/>
    </row>
    <row r="27" spans="1:13" s="425" customFormat="1" ht="14.6" x14ac:dyDescent="0.4">
      <c r="A27" s="427"/>
      <c r="B27" s="427"/>
      <c r="I27"/>
      <c r="J27"/>
      <c r="K27"/>
      <c r="L27"/>
      <c r="M27"/>
    </row>
    <row r="28" spans="1:13" s="425" customFormat="1" ht="14.6" x14ac:dyDescent="0.4">
      <c r="A28" s="427"/>
      <c r="B28" s="427"/>
      <c r="I28"/>
      <c r="J28"/>
      <c r="K28"/>
      <c r="L28"/>
      <c r="M28"/>
    </row>
    <row r="29" spans="1:13" s="425" customFormat="1" ht="14.6" x14ac:dyDescent="0.4">
      <c r="A29" s="427"/>
      <c r="B29" s="427"/>
      <c r="I29"/>
      <c r="J29"/>
      <c r="K29"/>
      <c r="L29"/>
      <c r="M29"/>
    </row>
    <row r="30" spans="1:13" s="425" customFormat="1" ht="14.6" x14ac:dyDescent="0.4">
      <c r="A30" s="427"/>
      <c r="B30" s="427"/>
      <c r="I30"/>
      <c r="J30"/>
      <c r="K30"/>
      <c r="L30"/>
      <c r="M30"/>
    </row>
    <row r="31" spans="1:13" s="425" customFormat="1" ht="14.6" x14ac:dyDescent="0.4">
      <c r="A31" s="427"/>
      <c r="B31" s="427"/>
      <c r="I31"/>
      <c r="J31"/>
      <c r="K31"/>
      <c r="L31"/>
      <c r="M31"/>
    </row>
    <row r="32" spans="1:13" s="425" customFormat="1" ht="14.6" x14ac:dyDescent="0.4">
      <c r="A32" s="427"/>
      <c r="B32" s="427"/>
      <c r="I32"/>
      <c r="J32"/>
      <c r="K32"/>
      <c r="L32"/>
      <c r="M32"/>
    </row>
    <row r="33" spans="1:13" s="425" customFormat="1" ht="14.6" x14ac:dyDescent="0.4">
      <c r="A33" s="427"/>
      <c r="B33" s="427"/>
      <c r="I33"/>
      <c r="J33"/>
      <c r="K33"/>
      <c r="L33"/>
      <c r="M33"/>
    </row>
    <row r="34" spans="1:13" s="425" customFormat="1" ht="14.6" x14ac:dyDescent="0.4">
      <c r="A34" s="427"/>
      <c r="B34" s="427"/>
      <c r="I34"/>
      <c r="J34"/>
      <c r="K34"/>
      <c r="L34"/>
      <c r="M34"/>
    </row>
    <row r="35" spans="1:13" s="425" customFormat="1" ht="14.6" x14ac:dyDescent="0.4">
      <c r="A35" s="427"/>
      <c r="B35" s="427"/>
      <c r="I35"/>
      <c r="J35"/>
      <c r="K35"/>
      <c r="L35"/>
      <c r="M35"/>
    </row>
    <row r="36" spans="1:13" s="425" customFormat="1" ht="14.6" x14ac:dyDescent="0.4">
      <c r="A36" s="427"/>
      <c r="B36" s="427"/>
      <c r="I36"/>
      <c r="J36"/>
      <c r="K36"/>
      <c r="L36"/>
      <c r="M36"/>
    </row>
    <row r="37" spans="1:13" s="425" customFormat="1" ht="14.6" x14ac:dyDescent="0.4">
      <c r="A37" s="427"/>
      <c r="B37" s="427"/>
      <c r="I37"/>
      <c r="J37"/>
      <c r="K37"/>
      <c r="L37"/>
      <c r="M37"/>
    </row>
    <row r="38" spans="1:13" s="425" customFormat="1" ht="14.6" x14ac:dyDescent="0.4">
      <c r="A38" s="427"/>
      <c r="B38" s="427"/>
      <c r="I38"/>
      <c r="J38"/>
      <c r="K38"/>
      <c r="L38"/>
      <c r="M38"/>
    </row>
    <row r="39" spans="1:13" s="425" customFormat="1" ht="14.6" x14ac:dyDescent="0.4">
      <c r="A39" s="427"/>
      <c r="B39" s="427"/>
      <c r="I39"/>
      <c r="J39"/>
      <c r="K39"/>
      <c r="L39"/>
      <c r="M39"/>
    </row>
    <row r="40" spans="1:13" s="425" customFormat="1" ht="14.6" x14ac:dyDescent="0.4">
      <c r="A40" s="427"/>
      <c r="B40" s="427"/>
      <c r="I40"/>
      <c r="J40"/>
      <c r="K40"/>
      <c r="L40"/>
      <c r="M40"/>
    </row>
    <row r="41" spans="1:13" s="425" customFormat="1" ht="5.15" customHeight="1" x14ac:dyDescent="0.4">
      <c r="A41" s="427"/>
      <c r="B41" s="427"/>
      <c r="I41"/>
      <c r="J41"/>
      <c r="K41"/>
      <c r="L41"/>
      <c r="M41"/>
    </row>
    <row r="42" spans="1:13" s="425" customFormat="1" ht="14.6" x14ac:dyDescent="0.4">
      <c r="A42" s="427"/>
      <c r="B42" s="427"/>
      <c r="I42"/>
      <c r="J42"/>
      <c r="K42"/>
      <c r="L42"/>
      <c r="M42"/>
    </row>
    <row r="43" spans="1:13" s="425" customFormat="1" ht="14.6" x14ac:dyDescent="0.4">
      <c r="A43" s="427"/>
      <c r="B43" s="427"/>
      <c r="I43"/>
      <c r="J43"/>
      <c r="K43"/>
      <c r="L43"/>
      <c r="M43"/>
    </row>
    <row r="44" spans="1:13" s="425" customFormat="1" ht="14.6" x14ac:dyDescent="0.4">
      <c r="A44" s="427"/>
      <c r="B44" s="427"/>
      <c r="I44"/>
      <c r="J44"/>
      <c r="K44"/>
      <c r="L44"/>
      <c r="M44"/>
    </row>
    <row r="45" spans="1:13" s="425" customFormat="1" ht="14.6" x14ac:dyDescent="0.4">
      <c r="A45" s="427"/>
      <c r="B45" s="427"/>
      <c r="I45"/>
      <c r="J45"/>
      <c r="K45"/>
      <c r="L45"/>
      <c r="M45"/>
    </row>
    <row r="46" spans="1:13" s="425" customFormat="1" ht="14.6" x14ac:dyDescent="0.4">
      <c r="A46" s="427"/>
      <c r="B46" s="427"/>
      <c r="I46"/>
      <c r="J46"/>
      <c r="K46"/>
      <c r="L46"/>
      <c r="M46"/>
    </row>
    <row r="47" spans="1:13" s="425" customFormat="1" ht="14.6" x14ac:dyDescent="0.4">
      <c r="A47" s="427"/>
      <c r="B47" s="427"/>
      <c r="I47"/>
      <c r="J47"/>
      <c r="K47"/>
      <c r="L47"/>
      <c r="M47"/>
    </row>
    <row r="48" spans="1:13" s="425" customFormat="1" ht="14.6" x14ac:dyDescent="0.4">
      <c r="A48" s="427"/>
      <c r="B48" s="427"/>
      <c r="I48"/>
      <c r="J48"/>
      <c r="K48"/>
      <c r="L48"/>
      <c r="M48"/>
    </row>
    <row r="49" spans="1:13" s="425" customFormat="1" ht="14.6" x14ac:dyDescent="0.4">
      <c r="A49" s="427"/>
      <c r="B49" s="427"/>
      <c r="I49"/>
      <c r="J49"/>
      <c r="K49"/>
      <c r="L49"/>
      <c r="M49"/>
    </row>
    <row r="50" spans="1:13" s="425" customFormat="1" ht="14.6" x14ac:dyDescent="0.4">
      <c r="A50" s="427"/>
      <c r="B50" s="427"/>
      <c r="I50"/>
      <c r="J50"/>
      <c r="K50"/>
      <c r="L50"/>
      <c r="M50"/>
    </row>
    <row r="51" spans="1:13" s="425" customFormat="1" ht="14.6" x14ac:dyDescent="0.4">
      <c r="A51" s="427"/>
      <c r="B51" s="427"/>
      <c r="I51"/>
      <c r="J51"/>
      <c r="K51"/>
      <c r="L51"/>
      <c r="M51"/>
    </row>
    <row r="52" spans="1:13" s="425" customFormat="1" ht="14.6" x14ac:dyDescent="0.4">
      <c r="A52" s="427"/>
      <c r="B52" s="427"/>
      <c r="I52"/>
      <c r="J52"/>
      <c r="K52"/>
      <c r="L52"/>
      <c r="M52"/>
    </row>
    <row r="53" spans="1:13" s="425" customFormat="1" ht="14.6" x14ac:dyDescent="0.4">
      <c r="A53" s="427"/>
      <c r="B53" s="427"/>
      <c r="I53"/>
      <c r="J53"/>
      <c r="K53"/>
      <c r="L53"/>
      <c r="M53"/>
    </row>
    <row r="54" spans="1:13" s="425" customFormat="1" ht="14.6" x14ac:dyDescent="0.4">
      <c r="A54" s="427"/>
      <c r="B54" s="427"/>
      <c r="I54"/>
      <c r="J54"/>
      <c r="K54"/>
      <c r="L54"/>
      <c r="M54"/>
    </row>
    <row r="55" spans="1:13" s="425" customFormat="1" ht="5.15" customHeight="1" x14ac:dyDescent="0.4">
      <c r="A55" s="427"/>
      <c r="B55" s="427"/>
      <c r="I55"/>
      <c r="J55"/>
      <c r="K55"/>
      <c r="L55"/>
      <c r="M55"/>
    </row>
    <row r="56" spans="1:13" s="425" customFormat="1" ht="14.6" x14ac:dyDescent="0.4">
      <c r="A56" s="427"/>
      <c r="B56" s="427"/>
      <c r="I56"/>
      <c r="J56"/>
      <c r="K56"/>
      <c r="L56"/>
      <c r="M56"/>
    </row>
    <row r="57" spans="1:13" s="425" customFormat="1" ht="14.6" x14ac:dyDescent="0.4">
      <c r="A57" s="427"/>
      <c r="B57" s="427"/>
      <c r="I57"/>
      <c r="J57"/>
      <c r="K57"/>
      <c r="L57"/>
      <c r="M57"/>
    </row>
    <row r="58" spans="1:13" s="425" customFormat="1" ht="14.6" x14ac:dyDescent="0.4">
      <c r="A58" s="427"/>
      <c r="B58" s="427"/>
      <c r="I58"/>
      <c r="J58"/>
      <c r="K58"/>
      <c r="L58"/>
      <c r="M58"/>
    </row>
    <row r="59" spans="1:13" s="425" customFormat="1" ht="14.6" x14ac:dyDescent="0.4">
      <c r="A59" s="426"/>
      <c r="B59" s="427"/>
      <c r="I59"/>
      <c r="J59"/>
      <c r="K59"/>
      <c r="L59"/>
      <c r="M59"/>
    </row>
    <row r="60" spans="1:13" s="425" customFormat="1" ht="14.6" x14ac:dyDescent="0.4">
      <c r="A60" s="426"/>
      <c r="B60" s="426"/>
      <c r="I60"/>
      <c r="J60"/>
      <c r="K60"/>
      <c r="L60"/>
      <c r="M60"/>
    </row>
    <row r="61" spans="1:13" s="425" customFormat="1" ht="14.6" x14ac:dyDescent="0.4">
      <c r="A61" s="426"/>
      <c r="B61" s="426"/>
      <c r="I61"/>
      <c r="J61"/>
      <c r="K61"/>
      <c r="L61"/>
      <c r="M61"/>
    </row>
    <row r="62" spans="1:13" s="425" customFormat="1" ht="14.6" x14ac:dyDescent="0.4">
      <c r="A62" s="426"/>
      <c r="B62" s="426"/>
      <c r="I62"/>
      <c r="J62"/>
      <c r="K62"/>
      <c r="L62"/>
      <c r="M62"/>
    </row>
    <row r="63" spans="1:13" s="425" customFormat="1" ht="14.6" x14ac:dyDescent="0.4">
      <c r="A63" s="426"/>
      <c r="B63" s="426"/>
      <c r="I63"/>
      <c r="J63"/>
      <c r="K63"/>
      <c r="L63"/>
      <c r="M63"/>
    </row>
    <row r="64" spans="1:13" ht="14.6" x14ac:dyDescent="0.4">
      <c r="B64" s="426"/>
      <c r="C64" s="425"/>
      <c r="D64" s="425"/>
      <c r="E64" s="425"/>
      <c r="F64" s="425"/>
      <c r="G64" s="425"/>
      <c r="H64" s="425"/>
    </row>
    <row r="65" spans="3:8" customFormat="1" ht="14.6" x14ac:dyDescent="0.4">
      <c r="C65" s="425"/>
      <c r="D65" s="425"/>
      <c r="E65" s="425"/>
      <c r="F65" s="425"/>
      <c r="G65" s="425"/>
      <c r="H65" s="425"/>
    </row>
    <row r="66" spans="3:8" customFormat="1" ht="14.6" x14ac:dyDescent="0.4">
      <c r="C66" s="425"/>
      <c r="D66" s="425"/>
      <c r="E66" s="425"/>
      <c r="F66" s="425"/>
      <c r="G66" s="425"/>
      <c r="H66" s="425"/>
    </row>
    <row r="67" spans="3:8" customFormat="1" ht="14.6" x14ac:dyDescent="0.4">
      <c r="C67" s="425"/>
      <c r="D67" s="424"/>
      <c r="E67" s="424"/>
      <c r="F67" s="424"/>
      <c r="G67" s="424"/>
      <c r="H67" s="424"/>
    </row>
    <row r="68" spans="3:8" customFormat="1" ht="14.6" x14ac:dyDescent="0.4">
      <c r="C68" s="424"/>
      <c r="D68" s="424"/>
      <c r="E68" s="424"/>
      <c r="F68" s="424"/>
      <c r="G68" s="424"/>
      <c r="H68" s="424"/>
    </row>
    <row r="69" spans="3:8" customFormat="1" ht="14.6" x14ac:dyDescent="0.4">
      <c r="C69" s="424"/>
      <c r="D69" s="424"/>
      <c r="E69" s="424"/>
      <c r="F69" s="424"/>
      <c r="G69" s="424"/>
      <c r="H69" s="424"/>
    </row>
    <row r="70" spans="3:8" customFormat="1" ht="14.6" x14ac:dyDescent="0.4">
      <c r="C70" s="424"/>
      <c r="D70" s="424"/>
      <c r="E70" s="424"/>
      <c r="F70" s="424"/>
      <c r="G70" s="424"/>
      <c r="H70" s="424"/>
    </row>
    <row r="71" spans="3:8" customFormat="1" ht="14.6" x14ac:dyDescent="0.4">
      <c r="C71" s="424"/>
      <c r="D71" s="424"/>
      <c r="E71" s="424"/>
      <c r="F71" s="424"/>
      <c r="G71" s="424"/>
      <c r="H71" s="424"/>
    </row>
    <row r="72" spans="3:8" customFormat="1" ht="14.6" x14ac:dyDescent="0.4">
      <c r="C72" s="424"/>
      <c r="D72" s="424"/>
      <c r="E72" s="424"/>
      <c r="F72" s="424"/>
      <c r="G72" s="424"/>
      <c r="H72" s="424"/>
    </row>
    <row r="73" spans="3:8" customFormat="1" ht="14.6" x14ac:dyDescent="0.4">
      <c r="C73" s="424"/>
      <c r="D73" s="424"/>
      <c r="E73" s="424"/>
      <c r="F73" s="424"/>
      <c r="G73" s="424"/>
      <c r="H73" s="424"/>
    </row>
    <row r="74" spans="3:8" customFormat="1" ht="14.6" x14ac:dyDescent="0.4">
      <c r="C74" s="424"/>
      <c r="D74" s="424"/>
      <c r="E74" s="424"/>
      <c r="F74" s="424"/>
      <c r="G74" s="424"/>
      <c r="H74" s="424"/>
    </row>
    <row r="75" spans="3:8" customFormat="1" ht="14.6" x14ac:dyDescent="0.4">
      <c r="C75" s="424"/>
      <c r="D75" s="424"/>
      <c r="E75" s="424"/>
      <c r="F75" s="424"/>
      <c r="G75" s="424"/>
      <c r="H75" s="424"/>
    </row>
    <row r="76" spans="3:8" customFormat="1" ht="14.6" x14ac:dyDescent="0.4">
      <c r="C76" s="424"/>
      <c r="D76" s="424"/>
      <c r="E76" s="424"/>
      <c r="F76" s="424"/>
      <c r="G76" s="424"/>
      <c r="H76" s="424"/>
    </row>
    <row r="77" spans="3:8" customFormat="1" ht="14.6" x14ac:dyDescent="0.4">
      <c r="C77" s="424"/>
      <c r="D77" s="424"/>
      <c r="E77" s="424"/>
      <c r="F77" s="424"/>
      <c r="G77" s="424"/>
      <c r="H77" s="424"/>
    </row>
    <row r="78" spans="3:8" customFormat="1" ht="14.6" x14ac:dyDescent="0.4">
      <c r="C78" s="424"/>
      <c r="D78" s="424"/>
      <c r="E78" s="424"/>
      <c r="F78" s="424"/>
      <c r="G78" s="424"/>
      <c r="H78" s="424"/>
    </row>
    <row r="79" spans="3:8" customFormat="1" ht="14.6" x14ac:dyDescent="0.4">
      <c r="C79" s="424"/>
      <c r="D79" s="424"/>
      <c r="E79" s="424"/>
      <c r="F79" s="424"/>
      <c r="G79" s="424"/>
      <c r="H79" s="424"/>
    </row>
    <row r="80" spans="3:8" customFormat="1" ht="14.6" x14ac:dyDescent="0.4">
      <c r="C80" s="424"/>
      <c r="D80" s="424"/>
      <c r="E80" s="424"/>
      <c r="F80" s="424"/>
      <c r="G80" s="424"/>
      <c r="H80" s="424"/>
    </row>
    <row r="81" ht="14.6" x14ac:dyDescent="0.4"/>
    <row r="82" ht="14.6" x14ac:dyDescent="0.4"/>
    <row r="83" ht="14.6" x14ac:dyDescent="0.4"/>
    <row r="84" ht="14.6" x14ac:dyDescent="0.4"/>
  </sheetData>
  <pageMargins left="0.2" right="0.2" top="0.25" bottom="0.25" header="0" footer="0.25"/>
  <pageSetup paperSize="9" scale="72" orientation="landscape" r:id="rId1"/>
  <headerFooter>
    <oddHeader>&amp;LManna Operating Model</oddHeader>
    <oddFooter>&amp;L&amp;12Confidential - Do not duplicate or distribute without written permission&amp;R&amp;12&amp;P/&amp;N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BEBEE-FEFE-4462-B1D2-9F42C67E83AF}">
  <sheetPr codeName="Sheet14"/>
  <dimension ref="A1:E22"/>
  <sheetViews>
    <sheetView showGridLines="0" workbookViewId="0">
      <pane ySplit="1" topLeftCell="A2" activePane="bottomLeft" state="frozen"/>
      <selection activeCell="C3239" sqref="C3239"/>
      <selection pane="bottomLeft"/>
    </sheetView>
  </sheetViews>
  <sheetFormatPr defaultRowHeight="14.6" x14ac:dyDescent="0.4"/>
  <cols>
    <col min="1" max="1" width="14.61328125" bestFit="1" customWidth="1"/>
    <col min="2" max="2" width="17.53515625" bestFit="1" customWidth="1"/>
    <col min="3" max="3" width="10.61328125" bestFit="1" customWidth="1"/>
    <col min="4" max="4" width="20.53515625" bestFit="1" customWidth="1"/>
    <col min="5" max="5" width="15.84375" bestFit="1" customWidth="1"/>
    <col min="17" max="90" width="8.69140625" customWidth="1"/>
    <col min="91" max="115" width="0" hidden="1" customWidth="1"/>
  </cols>
  <sheetData>
    <row r="1" spans="1:5" x14ac:dyDescent="0.4">
      <c r="A1" s="27" t="s">
        <v>672</v>
      </c>
      <c r="B1" s="27" t="s">
        <v>673</v>
      </c>
      <c r="C1" s="27" t="s">
        <v>669</v>
      </c>
      <c r="D1" s="27" t="s">
        <v>671</v>
      </c>
      <c r="E1" s="27" t="s">
        <v>670</v>
      </c>
    </row>
    <row r="2" spans="1:5" x14ac:dyDescent="0.4">
      <c r="A2" s="89" t="s">
        <v>453</v>
      </c>
      <c r="B2" t="s">
        <v>484</v>
      </c>
      <c r="C2" t="s">
        <v>220</v>
      </c>
      <c r="D2" t="s">
        <v>479</v>
      </c>
      <c r="E2" t="s">
        <v>537</v>
      </c>
    </row>
    <row r="3" spans="1:5" x14ac:dyDescent="0.4">
      <c r="A3" t="s">
        <v>455</v>
      </c>
      <c r="B3" t="s">
        <v>560</v>
      </c>
      <c r="C3" s="3" t="s">
        <v>263</v>
      </c>
      <c r="D3" t="s">
        <v>510</v>
      </c>
      <c r="E3" t="s">
        <v>529</v>
      </c>
    </row>
    <row r="4" spans="1:5" x14ac:dyDescent="0.4">
      <c r="A4" t="s">
        <v>324</v>
      </c>
      <c r="B4" t="s">
        <v>559</v>
      </c>
      <c r="C4" t="s">
        <v>496</v>
      </c>
      <c r="D4" t="s">
        <v>516</v>
      </c>
      <c r="E4" t="s">
        <v>528</v>
      </c>
    </row>
    <row r="5" spans="1:5" x14ac:dyDescent="0.4">
      <c r="A5" t="s">
        <v>259</v>
      </c>
      <c r="B5" t="s">
        <v>466</v>
      </c>
      <c r="C5" t="s">
        <v>420</v>
      </c>
      <c r="D5" t="s">
        <v>541</v>
      </c>
      <c r="E5" t="s">
        <v>532</v>
      </c>
    </row>
    <row r="6" spans="1:5" x14ac:dyDescent="0.4">
      <c r="A6" t="s">
        <v>584</v>
      </c>
      <c r="B6" t="s">
        <v>486</v>
      </c>
      <c r="C6" t="s">
        <v>275</v>
      </c>
      <c r="D6" t="s">
        <v>545</v>
      </c>
      <c r="E6" t="s">
        <v>533</v>
      </c>
    </row>
    <row r="7" spans="1:5" x14ac:dyDescent="0.4">
      <c r="A7" t="s">
        <v>260</v>
      </c>
      <c r="B7" s="3" t="s">
        <v>485</v>
      </c>
      <c r="C7" t="s">
        <v>276</v>
      </c>
      <c r="D7" t="s">
        <v>554</v>
      </c>
      <c r="E7" t="s">
        <v>426</v>
      </c>
    </row>
    <row r="8" spans="1:5" x14ac:dyDescent="0.4">
      <c r="A8" t="s">
        <v>261</v>
      </c>
      <c r="B8" t="s">
        <v>573</v>
      </c>
      <c r="C8" t="s">
        <v>337</v>
      </c>
      <c r="D8" t="s">
        <v>546</v>
      </c>
      <c r="E8" t="s">
        <v>427</v>
      </c>
    </row>
    <row r="9" spans="1:5" x14ac:dyDescent="0.4">
      <c r="A9" t="s">
        <v>448</v>
      </c>
      <c r="B9" t="s">
        <v>467</v>
      </c>
      <c r="C9" t="s">
        <v>421</v>
      </c>
      <c r="D9" t="s">
        <v>562</v>
      </c>
      <c r="E9" t="s">
        <v>428</v>
      </c>
    </row>
    <row r="10" spans="1:5" x14ac:dyDescent="0.4">
      <c r="A10" t="s">
        <v>588</v>
      </c>
      <c r="B10" t="s">
        <v>487</v>
      </c>
      <c r="C10" t="s">
        <v>422</v>
      </c>
      <c r="E10" t="s">
        <v>425</v>
      </c>
    </row>
    <row r="11" spans="1:5" x14ac:dyDescent="0.4">
      <c r="B11" t="s">
        <v>478</v>
      </c>
      <c r="C11" t="s">
        <v>418</v>
      </c>
      <c r="E11" t="s">
        <v>424</v>
      </c>
    </row>
    <row r="12" spans="1:5" x14ac:dyDescent="0.4">
      <c r="C12" t="s">
        <v>419</v>
      </c>
      <c r="E12" t="s">
        <v>564</v>
      </c>
    </row>
    <row r="13" spans="1:5" x14ac:dyDescent="0.4">
      <c r="C13" t="s">
        <v>423</v>
      </c>
      <c r="E13" t="s">
        <v>579</v>
      </c>
    </row>
    <row r="14" spans="1:5" x14ac:dyDescent="0.4">
      <c r="C14" t="s">
        <v>432</v>
      </c>
      <c r="E14" t="s">
        <v>580</v>
      </c>
    </row>
    <row r="15" spans="1:5" x14ac:dyDescent="0.4">
      <c r="C15" t="s">
        <v>430</v>
      </c>
      <c r="E15" t="s">
        <v>482</v>
      </c>
    </row>
    <row r="16" spans="1:5" x14ac:dyDescent="0.4">
      <c r="C16" t="s">
        <v>269</v>
      </c>
      <c r="E16" s="3" t="s">
        <v>391</v>
      </c>
    </row>
    <row r="17" spans="3:5" x14ac:dyDescent="0.4">
      <c r="C17" t="s">
        <v>390</v>
      </c>
      <c r="E17" s="3" t="s">
        <v>406</v>
      </c>
    </row>
    <row r="18" spans="3:5" x14ac:dyDescent="0.4">
      <c r="C18" t="s">
        <v>465</v>
      </c>
      <c r="E18" s="3" t="s">
        <v>407</v>
      </c>
    </row>
    <row r="19" spans="3:5" x14ac:dyDescent="0.4">
      <c r="C19" t="s">
        <v>267</v>
      </c>
      <c r="E19" t="s">
        <v>408</v>
      </c>
    </row>
    <row r="20" spans="3:5" x14ac:dyDescent="0.4">
      <c r="C20" t="s">
        <v>274</v>
      </c>
      <c r="E20" t="s">
        <v>523</v>
      </c>
    </row>
    <row r="21" spans="3:5" x14ac:dyDescent="0.4">
      <c r="C21" t="s">
        <v>512</v>
      </c>
      <c r="E21" t="s">
        <v>429</v>
      </c>
    </row>
    <row r="22" spans="3:5" x14ac:dyDescent="0.4">
      <c r="C22" t="s">
        <v>518</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302C-3B44-4F27-83A8-45C3765EE8C6}">
  <sheetPr codeName="Sheet11">
    <tabColor theme="5"/>
  </sheetPr>
  <dimension ref="A1:AM123"/>
  <sheetViews>
    <sheetView showGridLines="0" zoomScale="70" zoomScaleNormal="70" workbookViewId="0">
      <selection activeCell="N33" sqref="N33"/>
    </sheetView>
  </sheetViews>
  <sheetFormatPr defaultRowHeight="14.6" x14ac:dyDescent="0.4"/>
  <cols>
    <col min="6" max="6" width="5.15234375" customWidth="1"/>
    <col min="7" max="7" width="3.69140625" style="8" customWidth="1"/>
    <col min="8" max="8" width="17.53515625" bestFit="1" customWidth="1"/>
    <col min="9" max="9" width="16.23046875" style="278" customWidth="1"/>
    <col min="10" max="10" width="16.23046875" style="2" customWidth="1"/>
    <col min="11" max="11" width="41.53515625" bestFit="1" customWidth="1"/>
    <col min="13" max="13" width="14.23046875" bestFit="1" customWidth="1"/>
    <col min="14" max="14" width="54.15234375" bestFit="1" customWidth="1"/>
    <col min="15" max="15" width="11.23046875" bestFit="1" customWidth="1"/>
    <col min="16" max="16" width="10.61328125" customWidth="1"/>
    <col min="17" max="19" width="8.69140625" customWidth="1"/>
    <col min="20" max="26" width="16.23046875" customWidth="1"/>
    <col min="27" max="37" width="8.69140625" customWidth="1"/>
    <col min="38" max="38" width="17.53515625" customWidth="1"/>
    <col min="39" max="90" width="8.69140625" customWidth="1"/>
    <col min="91" max="115" width="0" hidden="1" customWidth="1"/>
  </cols>
  <sheetData>
    <row r="1" spans="1:39" x14ac:dyDescent="0.4">
      <c r="A1" t="s">
        <v>1051</v>
      </c>
      <c r="H1" s="229" t="s">
        <v>502</v>
      </c>
      <c r="I1" s="230" t="s">
        <v>500</v>
      </c>
      <c r="J1" s="242"/>
      <c r="N1" s="87">
        <v>0.94439814814814815</v>
      </c>
      <c r="O1" s="87">
        <v>0.94475694444444447</v>
      </c>
      <c r="P1" t="str">
        <f>TEXT(O1-N1, "h:mm:ss")</f>
        <v>0:00:31</v>
      </c>
    </row>
    <row r="2" spans="1:39" x14ac:dyDescent="0.4">
      <c r="A2" t="s">
        <v>557</v>
      </c>
      <c r="C2" s="27"/>
      <c r="D2" s="65"/>
      <c r="O2" s="87"/>
      <c r="P2" s="64"/>
    </row>
    <row r="3" spans="1:39" x14ac:dyDescent="0.4">
      <c r="A3" t="s">
        <v>501</v>
      </c>
      <c r="H3" s="229" t="s">
        <v>248</v>
      </c>
      <c r="I3" s="283" t="s">
        <v>249</v>
      </c>
      <c r="J3" s="243" t="s">
        <v>561</v>
      </c>
      <c r="K3" s="85" t="s">
        <v>250</v>
      </c>
      <c r="M3" cm="1">
        <f t="array" ref="M3:M107">_xlfn.UNIQUE(Codes!D:D)</f>
        <v>0</v>
      </c>
      <c r="P3" s="64" t="s">
        <v>578</v>
      </c>
      <c r="AE3" s="12" t="s">
        <v>680</v>
      </c>
      <c r="AI3" s="12" t="s">
        <v>681</v>
      </c>
      <c r="AL3" t="s">
        <v>683</v>
      </c>
    </row>
    <row r="4" spans="1:39" x14ac:dyDescent="0.4">
      <c r="A4" s="241" t="s">
        <v>558</v>
      </c>
      <c r="H4" t="s">
        <v>1046</v>
      </c>
      <c r="I4" s="278" t="s">
        <v>999</v>
      </c>
      <c r="J4" s="231"/>
      <c r="K4" s="83" t="str">
        <f>IFERROR(VLOOKUP(#REF!,'Code list'!$B$3:$C$310,2,0),"")</f>
        <v/>
      </c>
      <c r="M4" s="128" t="str">
        <v>Calcs.</v>
      </c>
      <c r="N4" s="128" t="s">
        <v>81</v>
      </c>
      <c r="T4" s="311" t="s">
        <v>672</v>
      </c>
      <c r="U4" s="311" t="s">
        <v>674</v>
      </c>
      <c r="V4" s="311" t="s">
        <v>673</v>
      </c>
      <c r="W4" s="311" t="s">
        <v>675</v>
      </c>
      <c r="X4" s="311" t="s">
        <v>669</v>
      </c>
      <c r="Y4" s="311" t="s">
        <v>670</v>
      </c>
      <c r="Z4" s="311" t="s">
        <v>747</v>
      </c>
      <c r="AE4" s="173" t="s">
        <v>448</v>
      </c>
      <c r="AI4" s="165" t="s">
        <v>453</v>
      </c>
      <c r="AL4" t="s">
        <v>453</v>
      </c>
      <c r="AM4" t="s">
        <v>729</v>
      </c>
    </row>
    <row r="5" spans="1:39" x14ac:dyDescent="0.4">
      <c r="H5" t="s">
        <v>1049</v>
      </c>
      <c r="I5" s="278" t="s">
        <v>1050</v>
      </c>
      <c r="J5" s="231" t="s">
        <v>1000</v>
      </c>
      <c r="K5" s="83" t="str">
        <f>IFERROR(VLOOKUP(#REF!,'Code list'!$B$3:$C$310,2,0),"")</f>
        <v/>
      </c>
      <c r="M5" t="str">
        <v>HVOL-EV</v>
      </c>
      <c r="N5" t="str">
        <f>IFERROR(VLOOKUP(M5,'Code list'!$B$4:$C$311,2,0),"")</f>
        <v/>
      </c>
      <c r="T5" s="8" t="s">
        <v>453</v>
      </c>
      <c r="U5" s="6" t="s">
        <v>260</v>
      </c>
      <c r="V5" t="s">
        <v>484</v>
      </c>
      <c r="W5" t="s">
        <v>467</v>
      </c>
      <c r="X5" t="s">
        <v>220</v>
      </c>
      <c r="Y5" t="s">
        <v>529</v>
      </c>
      <c r="Z5" t="s">
        <v>391</v>
      </c>
      <c r="AB5" s="27" t="s">
        <v>671</v>
      </c>
      <c r="AE5" s="173" t="s">
        <v>260</v>
      </c>
      <c r="AI5" s="165" t="s">
        <v>484</v>
      </c>
      <c r="AL5" t="s">
        <v>560</v>
      </c>
      <c r="AM5" t="s">
        <v>730</v>
      </c>
    </row>
    <row r="6" spans="1:39" x14ac:dyDescent="0.4">
      <c r="H6" t="s">
        <v>1007</v>
      </c>
      <c r="I6" s="278" t="s">
        <v>1000</v>
      </c>
      <c r="J6" s="231"/>
      <c r="K6" s="83" t="str">
        <f>IFERROR(VLOOKUP(#REF!,'Code list'!$B$3:$C$310,2,0),"")</f>
        <v/>
      </c>
      <c r="M6" s="9" t="str">
        <v>SCENVOL-EV</v>
      </c>
      <c r="N6" t="str">
        <f>IFERROR(VLOOKUP(M6,'Code list'!$B$4:$C$311,2,0),"")</f>
        <v>Volume driven - primary unit</v>
      </c>
      <c r="T6" t="s">
        <v>455</v>
      </c>
      <c r="U6" t="s">
        <v>261</v>
      </c>
      <c r="V6" t="s">
        <v>560</v>
      </c>
      <c r="W6" t="s">
        <v>487</v>
      </c>
      <c r="X6" t="s">
        <v>263</v>
      </c>
      <c r="Y6" t="s">
        <v>528</v>
      </c>
      <c r="Z6" t="s">
        <v>406</v>
      </c>
      <c r="AB6" t="s">
        <v>479</v>
      </c>
      <c r="AE6" s="173" t="s">
        <v>455</v>
      </c>
      <c r="AI6" s="165" t="s">
        <v>453</v>
      </c>
      <c r="AL6" t="s">
        <v>263</v>
      </c>
      <c r="AM6" t="s">
        <v>568</v>
      </c>
    </row>
    <row r="7" spans="1:39" x14ac:dyDescent="0.4">
      <c r="B7" s="36"/>
      <c r="J7" s="231"/>
      <c r="K7" s="83" t="str">
        <f>IFERROR(VLOOKUP(A32,'Code list'!$B$3:$C$310,2,0),"")</f>
        <v/>
      </c>
      <c r="M7" s="12" t="str">
        <v>SALESQUOTA-ER</v>
      </c>
      <c r="N7" t="str">
        <f>IFERROR(VLOOKUP(M7,'Code list'!$B$4:$C$311,2,0),"")</f>
        <v>Sales quota driven</v>
      </c>
      <c r="T7" t="s">
        <v>324</v>
      </c>
      <c r="U7" t="s">
        <v>448</v>
      </c>
      <c r="V7" t="s">
        <v>559</v>
      </c>
      <c r="W7" t="s">
        <v>478</v>
      </c>
      <c r="X7" t="s">
        <v>496</v>
      </c>
      <c r="Y7" t="s">
        <v>532</v>
      </c>
      <c r="Z7" t="s">
        <v>407</v>
      </c>
      <c r="AB7" t="s">
        <v>510</v>
      </c>
      <c r="AE7" s="173" t="s">
        <v>559</v>
      </c>
      <c r="AI7" s="165" t="s">
        <v>560</v>
      </c>
      <c r="AL7" t="s">
        <v>432</v>
      </c>
      <c r="AM7" t="s">
        <v>569</v>
      </c>
    </row>
    <row r="8" spans="1:39" x14ac:dyDescent="0.4">
      <c r="B8" s="88" t="str">
        <f>IFERROR(P1,"Running")</f>
        <v>0:00:31</v>
      </c>
      <c r="J8" s="231"/>
      <c r="K8" s="83" t="str">
        <f>IFERROR(VLOOKUP(#REF!,'Code list'!$B$3:$C$310,2,0),"")</f>
        <v/>
      </c>
      <c r="M8" t="str">
        <v>LVOL-EV</v>
      </c>
      <c r="N8" t="str">
        <f>IFERROR(VLOOKUP(M8,'Code list'!$B$4:$C$311,2,0),"")</f>
        <v>Low volume-driven</v>
      </c>
      <c r="T8" t="s">
        <v>259</v>
      </c>
      <c r="U8" t="s">
        <v>588</v>
      </c>
      <c r="V8" t="s">
        <v>466</v>
      </c>
      <c r="X8" t="s">
        <v>420</v>
      </c>
      <c r="Y8" t="s">
        <v>533</v>
      </c>
      <c r="Z8" t="s">
        <v>408</v>
      </c>
      <c r="AB8" t="s">
        <v>516</v>
      </c>
      <c r="AE8" s="173" t="s">
        <v>324</v>
      </c>
      <c r="AI8" s="165" t="s">
        <v>453</v>
      </c>
      <c r="AL8" t="s">
        <v>453</v>
      </c>
      <c r="AM8" t="s">
        <v>731</v>
      </c>
    </row>
    <row r="9" spans="1:39" x14ac:dyDescent="0.4">
      <c r="J9" s="231"/>
      <c r="K9" s="83" t="str">
        <f>IFERROR(VLOOKUP(A83,'Code list'!$B$3:$C$310,2,0),"")</f>
        <v>Volume driven - primary unit</v>
      </c>
      <c r="M9" s="12" t="str">
        <v>VOLLIST-EV</v>
      </c>
      <c r="N9" t="str">
        <f>IFERROR(VLOOKUP(M9,'Code list'!$B$4:$C$311,2,0),"")</f>
        <v>Volume-driven - list</v>
      </c>
      <c r="T9" t="s">
        <v>584</v>
      </c>
      <c r="V9" t="s">
        <v>486</v>
      </c>
      <c r="X9" t="s">
        <v>275</v>
      </c>
      <c r="Y9" t="s">
        <v>426</v>
      </c>
      <c r="Z9" t="s">
        <v>523</v>
      </c>
      <c r="AB9" t="s">
        <v>541</v>
      </c>
      <c r="AE9" s="173" t="s">
        <v>560</v>
      </c>
      <c r="AI9" s="165" t="s">
        <v>559</v>
      </c>
      <c r="AL9" t="s">
        <v>560</v>
      </c>
      <c r="AM9" t="s">
        <v>732</v>
      </c>
    </row>
    <row r="10" spans="1:39" x14ac:dyDescent="0.4">
      <c r="A10" t="s">
        <v>220</v>
      </c>
      <c r="B10" s="278" t="s">
        <v>322</v>
      </c>
      <c r="J10" s="231"/>
      <c r="K10" s="83" t="str">
        <f>IFERROR(VLOOKUP(A87,'Code list'!$B$3:$C$310,2,0),"")</f>
        <v>Volume driven - primary unit</v>
      </c>
      <c r="M10" t="str">
        <v>VOLLIST-EVP</v>
      </c>
      <c r="N10" t="str">
        <f>IFERROR(VLOOKUP(M10,'Code list'!$B$4:$C$311,2,0),"")</f>
        <v>Volume-driven - list</v>
      </c>
      <c r="T10" t="s">
        <v>260</v>
      </c>
      <c r="V10" t="s">
        <v>485</v>
      </c>
      <c r="X10" t="s">
        <v>276</v>
      </c>
      <c r="Y10" t="s">
        <v>427</v>
      </c>
      <c r="Z10" t="s">
        <v>429</v>
      </c>
      <c r="AB10" t="s">
        <v>545</v>
      </c>
      <c r="AE10" s="173" t="s">
        <v>259</v>
      </c>
      <c r="AI10" s="165" t="s">
        <v>453</v>
      </c>
      <c r="AL10" t="s">
        <v>430</v>
      </c>
      <c r="AM10" t="s">
        <v>690</v>
      </c>
    </row>
    <row r="11" spans="1:39" x14ac:dyDescent="0.4">
      <c r="A11" t="s">
        <v>423</v>
      </c>
      <c r="B11" s="278" t="s">
        <v>323</v>
      </c>
      <c r="J11" s="231"/>
      <c r="K11" s="83" t="str">
        <f>IFERROR(VLOOKUP(A91,'Code list'!$B$3:$C$310,2,0),"")</f>
        <v>Volume driven - primary unit</v>
      </c>
      <c r="M11" s="12" t="str">
        <v>AD-EV</v>
      </c>
      <c r="N11" t="str">
        <f>IFERROR(VLOOKUP(M11,'Code list'!$B$4:$C$311,2,0),"")</f>
        <v xml:space="preserve">Ad driven revenue </v>
      </c>
      <c r="T11" t="s">
        <v>261</v>
      </c>
      <c r="V11" t="s">
        <v>573</v>
      </c>
      <c r="X11" t="s">
        <v>337</v>
      </c>
      <c r="Y11" t="s">
        <v>428</v>
      </c>
      <c r="AB11" t="s">
        <v>554</v>
      </c>
      <c r="AE11" s="173" t="s">
        <v>466</v>
      </c>
      <c r="AI11" s="165" t="s">
        <v>466</v>
      </c>
      <c r="AL11" t="s">
        <v>453</v>
      </c>
      <c r="AM11" t="s">
        <v>691</v>
      </c>
    </row>
    <row r="12" spans="1:39" x14ac:dyDescent="0.4">
      <c r="H12" s="3"/>
      <c r="I12"/>
      <c r="J12" s="231"/>
      <c r="K12" s="83" t="str">
        <f>IFERROR(VLOOKUP(#REF!,'Code list'!$B$3:$C$310,2,0),"")</f>
        <v/>
      </c>
      <c r="M12" s="12" t="str">
        <v>TAM-ER</v>
      </c>
      <c r="N12" t="str">
        <f>IFERROR(VLOOKUP(M12,'Code list'!$B$4:$C$311,2,0),"")</f>
        <v>TAM</v>
      </c>
      <c r="T12" t="s">
        <v>448</v>
      </c>
      <c r="X12" t="s">
        <v>421</v>
      </c>
      <c r="Y12" t="s">
        <v>425</v>
      </c>
      <c r="AB12" t="s">
        <v>546</v>
      </c>
      <c r="AE12" s="173" t="s">
        <v>260</v>
      </c>
      <c r="AI12" s="165" t="s">
        <v>453</v>
      </c>
      <c r="AL12" t="s">
        <v>559</v>
      </c>
      <c r="AM12" t="s">
        <v>692</v>
      </c>
    </row>
    <row r="13" spans="1:39" x14ac:dyDescent="0.4">
      <c r="H13" s="3"/>
      <c r="I13"/>
      <c r="J13" s="231"/>
      <c r="K13" s="83" t="str">
        <f>IFERROR(VLOOKUP(A95,'Code list'!$B$3:$C$310,2,0),"")</f>
        <v>Volume driven - primary unit</v>
      </c>
      <c r="M13" s="12" t="str">
        <v>TAM-EV</v>
      </c>
      <c r="N13" t="str">
        <f>IFERROR(VLOOKUP(M13,'Code list'!$B$4:$C$311,2,0),"")</f>
        <v>TAM</v>
      </c>
      <c r="T13" t="s">
        <v>588</v>
      </c>
      <c r="X13" t="s">
        <v>422</v>
      </c>
      <c r="Y13" t="s">
        <v>424</v>
      </c>
      <c r="AB13" t="s">
        <v>562</v>
      </c>
      <c r="AE13" s="173" t="s">
        <v>478</v>
      </c>
      <c r="AI13" s="165" t="s">
        <v>486</v>
      </c>
      <c r="AL13" t="s">
        <v>420</v>
      </c>
      <c r="AM13" t="s">
        <v>693</v>
      </c>
    </row>
    <row r="14" spans="1:39" x14ac:dyDescent="0.4">
      <c r="H14" s="3"/>
      <c r="I14" s="3"/>
      <c r="J14" s="231"/>
      <c r="K14" s="83" t="str">
        <f>IFERROR(VLOOKUP(#REF!,'Code list'!$B$3:$C$310,2,0),"")</f>
        <v/>
      </c>
      <c r="M14" s="12" t="str">
        <v>REV-ER</v>
      </c>
      <c r="N14" t="str">
        <f>IFERROR(VLOOKUP(M14,'Code list'!$B$4:$C$311,2,0),"")</f>
        <v>Revenue hard code</v>
      </c>
      <c r="X14" t="s">
        <v>418</v>
      </c>
      <c r="Y14" t="s">
        <v>564</v>
      </c>
      <c r="AE14" s="173" t="s">
        <v>261</v>
      </c>
      <c r="AI14" s="165" t="s">
        <v>453</v>
      </c>
      <c r="AL14" t="s">
        <v>496</v>
      </c>
      <c r="AM14" t="s">
        <v>689</v>
      </c>
    </row>
    <row r="15" spans="1:39" x14ac:dyDescent="0.4">
      <c r="I15"/>
      <c r="J15" s="231"/>
      <c r="K15" s="83" t="str">
        <f>IFERROR(VLOOKUP(#REF!,'Code list'!$B$3:$C$310,2,0),"")</f>
        <v/>
      </c>
      <c r="M15" t="str">
        <v>PROB-EV</v>
      </c>
      <c r="N15" t="str">
        <f>IFERROR(VLOOKUP(M15,'Code list'!$B$4:$C$311,2,0),"")</f>
        <v>Volume-driven probability weighted list - list</v>
      </c>
      <c r="X15" t="s">
        <v>419</v>
      </c>
      <c r="AE15" s="173" t="s">
        <v>467</v>
      </c>
      <c r="AI15" s="165" t="s">
        <v>485</v>
      </c>
      <c r="AL15" t="s">
        <v>269</v>
      </c>
      <c r="AM15" t="s">
        <v>694</v>
      </c>
    </row>
    <row r="16" spans="1:39" x14ac:dyDescent="0.4">
      <c r="J16" s="231"/>
      <c r="K16" s="83" t="str">
        <f>IFERROR(VLOOKUP(#REF!,'Code list'!$B$3:$C$310,2,0),"")</f>
        <v/>
      </c>
      <c r="M16" s="12" t="str">
        <v>PROB-ER</v>
      </c>
      <c r="N16" t="str">
        <f>IFERROR(VLOOKUP(M16,'Code list'!$B$4:$C$311,2,0),"")</f>
        <v>Volume-driven probability weighted list - list</v>
      </c>
      <c r="X16" t="s">
        <v>423</v>
      </c>
      <c r="AE16" s="173" t="s">
        <v>584</v>
      </c>
      <c r="AI16" s="165" t="s">
        <v>453</v>
      </c>
      <c r="AL16" t="s">
        <v>453</v>
      </c>
      <c r="AM16" t="s">
        <v>729</v>
      </c>
    </row>
    <row r="17" spans="1:39" x14ac:dyDescent="0.4">
      <c r="J17" s="231"/>
      <c r="K17" s="83" t="str">
        <f>IFERROR(VLOOKUP(#REF!,'Code list'!$B$3:$C$310,2,0),"")</f>
        <v/>
      </c>
      <c r="M17" t="str">
        <v>SCENARIO-EV</v>
      </c>
      <c r="N17" t="str">
        <f>IFERROR(VLOOKUP(M17,'Code list'!$B$4:$C$311,2,0),"")</f>
        <v>Volume driven - primary unit</v>
      </c>
      <c r="X17" t="s">
        <v>432</v>
      </c>
      <c r="AE17" s="173" t="s">
        <v>486</v>
      </c>
      <c r="AI17" s="165" t="s">
        <v>573</v>
      </c>
      <c r="AL17" t="s">
        <v>560</v>
      </c>
      <c r="AM17" t="s">
        <v>730</v>
      </c>
    </row>
    <row r="18" spans="1:39" x14ac:dyDescent="0.4">
      <c r="J18" s="231"/>
      <c r="K18" s="83" t="str">
        <f>IFERROR(VLOOKUP(#REF!,'Code list'!$B$3:$C$310,2,0),"")</f>
        <v/>
      </c>
      <c r="M18" s="12" t="str">
        <v>CAGRP-EV</v>
      </c>
      <c r="N18" t="str">
        <f>IFERROR(VLOOKUP(M18,'Code list'!$B$4:$C$311,2,0),"")</f>
        <v>Volume driven - primary unit</v>
      </c>
      <c r="X18" t="s">
        <v>430</v>
      </c>
      <c r="AE18" s="173" t="s">
        <v>588</v>
      </c>
      <c r="AI18" s="165" t="s">
        <v>261</v>
      </c>
      <c r="AL18" t="s">
        <v>263</v>
      </c>
      <c r="AM18" t="s">
        <v>568</v>
      </c>
    </row>
    <row r="19" spans="1:39" x14ac:dyDescent="0.4">
      <c r="A19" t="s">
        <v>685</v>
      </c>
      <c r="J19" s="231"/>
      <c r="K19" s="83" t="str">
        <f>IFERROR(VLOOKUP(A96,'Code list'!$B$3:$C$310,2,0),"")</f>
        <v/>
      </c>
      <c r="M19" s="12" t="str">
        <v>SCENARIOCAGR-EP</v>
      </c>
      <c r="N19" t="str">
        <f>IFERROR(VLOOKUP(M19,'Code list'!$B$4:$C$311,2,0),"")</f>
        <v>Volume driven - primary unit</v>
      </c>
      <c r="X19" t="s">
        <v>269</v>
      </c>
      <c r="AE19" s="173" t="s">
        <v>487</v>
      </c>
      <c r="AI19" s="165" t="s">
        <v>467</v>
      </c>
      <c r="AL19" t="s">
        <v>432</v>
      </c>
      <c r="AM19" t="s">
        <v>569</v>
      </c>
    </row>
    <row r="20" spans="1:39" x14ac:dyDescent="0.4">
      <c r="A20" t="s">
        <v>684</v>
      </c>
      <c r="J20" s="231"/>
      <c r="K20" s="83" t="str">
        <f>IFERROR(VLOOKUP(A99,'Code list'!$B$3:$C$310,2,0),"")</f>
        <v>Revenue hard code</v>
      </c>
      <c r="M20" s="12" t="str">
        <v>LAGVOL-EV</v>
      </c>
      <c r="N20" t="str">
        <f>IFERROR(VLOOKUP(M20,'Code list'!$B$4:$C$311,2,0),"")</f>
        <v>Lagged volume</v>
      </c>
      <c r="X20" t="s">
        <v>390</v>
      </c>
      <c r="AE20" s="173" t="s">
        <v>484</v>
      </c>
      <c r="AI20" s="165" t="s">
        <v>261</v>
      </c>
      <c r="AL20" t="s">
        <v>453</v>
      </c>
      <c r="AM20" t="s">
        <v>731</v>
      </c>
    </row>
    <row r="21" spans="1:39" x14ac:dyDescent="0.4">
      <c r="A21" t="s">
        <v>686</v>
      </c>
      <c r="J21" s="231"/>
      <c r="K21" s="83" t="str">
        <f>IFERROR(VLOOKUP(A100,'Code list'!$B$3:$C$310,2,0),"")</f>
        <v/>
      </c>
      <c r="M21" s="12" t="str">
        <v>FUNNEL-EV</v>
      </c>
      <c r="N21" t="str">
        <f>IFERROR(VLOOKUP(M21,'Code list'!$B$4:$C$311,2,0),"")</f>
        <v>Sales Funnel</v>
      </c>
      <c r="X21" t="s">
        <v>465</v>
      </c>
      <c r="AI21" s="165" t="s">
        <v>487</v>
      </c>
      <c r="AL21" t="s">
        <v>560</v>
      </c>
      <c r="AM21" t="s">
        <v>732</v>
      </c>
    </row>
    <row r="22" spans="1:39" x14ac:dyDescent="0.4">
      <c r="A22" t="s">
        <v>267</v>
      </c>
      <c r="H22" s="3"/>
      <c r="I22"/>
      <c r="J22" s="231"/>
      <c r="K22" s="83" t="str">
        <f>IFERROR(VLOOKUP(A103,'Code list'!$B$3:$C$310,2,0),"")</f>
        <v/>
      </c>
      <c r="M22" s="12" t="str">
        <v>DTERMY-PV</v>
      </c>
      <c r="N22" t="str">
        <f>IFERROR(VLOOKUP(M22,'Code list'!$B$4:$C$311,2,0),"")</f>
        <v>Rolling fixed term debt - multiple borrowings w/ annual control</v>
      </c>
      <c r="X22" t="s">
        <v>267</v>
      </c>
      <c r="AI22" s="165" t="s">
        <v>261</v>
      </c>
      <c r="AL22" t="s">
        <v>430</v>
      </c>
      <c r="AM22" t="s">
        <v>690</v>
      </c>
    </row>
    <row r="23" spans="1:39" x14ac:dyDescent="0.4">
      <c r="A23" t="s">
        <v>421</v>
      </c>
      <c r="H23" s="3"/>
      <c r="I23"/>
      <c r="J23" s="231"/>
      <c r="K23" s="83" t="str">
        <f>IFERROR(VLOOKUP(A104,'Code list'!$B$3:$C$310,2,0),"")</f>
        <v/>
      </c>
      <c r="M23" s="27" t="str">
        <v>GROWTHCHURN-PV</v>
      </c>
      <c r="N23" t="str">
        <f>IFERROR(VLOOKUP(M23,'Code list'!$B$4:$C$311,2,0),"")</f>
        <v>Growth curve steady state rev w/ churn</v>
      </c>
      <c r="X23" t="s">
        <v>274</v>
      </c>
      <c r="AI23" s="165" t="s">
        <v>478</v>
      </c>
      <c r="AL23" t="s">
        <v>453</v>
      </c>
      <c r="AM23" t="s">
        <v>691</v>
      </c>
    </row>
    <row r="24" spans="1:39" x14ac:dyDescent="0.4">
      <c r="A24" t="s">
        <v>274</v>
      </c>
      <c r="H24" s="3"/>
      <c r="I24"/>
      <c r="J24" s="231"/>
      <c r="K24" s="83" t="str">
        <f>IFERROR(VLOOKUP(A106,'Code list'!$B$3:$C$310,2,0),"")</f>
        <v>unit</v>
      </c>
      <c r="M24" s="12" t="str">
        <v>GROWTH-PV</v>
      </c>
      <c r="N24" t="str">
        <f>IFERROR(VLOOKUP(M24,'Code list'!$B$4:$C$311,2,0),"")</f>
        <v>Growth curve steady state rev</v>
      </c>
      <c r="AL24" t="s">
        <v>559</v>
      </c>
      <c r="AM24" t="s">
        <v>692</v>
      </c>
    </row>
    <row r="25" spans="1:39" x14ac:dyDescent="0.4">
      <c r="H25" s="3"/>
      <c r="I25"/>
      <c r="J25" s="231"/>
      <c r="K25" s="83"/>
      <c r="M25" s="12" t="str">
        <v>ADREV-PV</v>
      </c>
    </row>
    <row r="26" spans="1:39" x14ac:dyDescent="0.4">
      <c r="A26" s="3" t="s">
        <v>261</v>
      </c>
      <c r="H26" s="3"/>
      <c r="I26"/>
      <c r="J26" s="231"/>
      <c r="K26" s="83" t="str">
        <f>IFERROR(VLOOKUP(A107,'Code list'!$B$3:$C$310,2,0),"")</f>
        <v/>
      </c>
      <c r="M26" t="str">
        <v>MONTHRENT-PV</v>
      </c>
      <c r="N26" t="str">
        <f>IFERROR(VLOOKUP(M26,'Code list'!$B$4:$C$311,2,0),"")</f>
        <v>unit</v>
      </c>
      <c r="X26" t="s">
        <v>518</v>
      </c>
      <c r="AE26" t="s">
        <v>510</v>
      </c>
      <c r="AL26" t="s">
        <v>420</v>
      </c>
      <c r="AM26" t="s">
        <v>693</v>
      </c>
    </row>
    <row r="27" spans="1:39" x14ac:dyDescent="0.4">
      <c r="A27" s="3" t="s">
        <v>467</v>
      </c>
      <c r="H27" s="3"/>
      <c r="I27" s="3"/>
      <c r="J27" s="231"/>
      <c r="K27" s="83" t="str">
        <f>IFERROR(VLOOKUP(#REF!,'Code list'!$B$3:$C$310,2,0),"")</f>
        <v/>
      </c>
      <c r="M27" s="12" t="str">
        <v>DAYRENT-PV</v>
      </c>
      <c r="N27" t="str">
        <f>IFERROR(VLOOKUP(M27,'Code list'!$B$4:$C$311,2,0),"")</f>
        <v>unit</v>
      </c>
      <c r="AE27" t="s">
        <v>516</v>
      </c>
      <c r="AL27" t="s">
        <v>496</v>
      </c>
      <c r="AM27" t="s">
        <v>689</v>
      </c>
    </row>
    <row r="28" spans="1:39" x14ac:dyDescent="0.4">
      <c r="A28" t="s">
        <v>422</v>
      </c>
      <c r="C28" s="12" t="s">
        <v>687</v>
      </c>
      <c r="I28"/>
      <c r="J28" s="231"/>
      <c r="K28" s="83" t="str">
        <f>IFERROR(VLOOKUP(#REF!,'Code list'!$B$3:$C$310,2,0),"")</f>
        <v/>
      </c>
      <c r="M28" t="str">
        <v>SUB-PV</v>
      </c>
      <c r="N28" t="str">
        <f>IFERROR(VLOOKUP(M28,'Code list'!$B$4:$C$311,2,0),"")</f>
        <v>subscriber</v>
      </c>
      <c r="AE28" t="s">
        <v>541</v>
      </c>
      <c r="AL28" t="s">
        <v>269</v>
      </c>
      <c r="AM28" t="s">
        <v>694</v>
      </c>
    </row>
    <row r="29" spans="1:39" x14ac:dyDescent="0.4">
      <c r="A29" t="s">
        <v>418</v>
      </c>
      <c r="C29" t="s">
        <v>421</v>
      </c>
      <c r="I29"/>
      <c r="J29" s="231"/>
      <c r="K29" s="83" t="str">
        <f>IFERROR(VLOOKUP(#REF!,'Code list'!$B$3:$C$310,2,0),"")</f>
        <v/>
      </c>
      <c r="M29" t="str">
        <v>SUBCLIENT-PV</v>
      </c>
      <c r="N29" t="str">
        <f>IFERROR(VLOOKUP(M29,'Code list'!$B$4:$C$311,2,0),"")</f>
        <v>Firm</v>
      </c>
      <c r="AE29" t="s">
        <v>562</v>
      </c>
      <c r="AL29" t="s">
        <v>453</v>
      </c>
      <c r="AM29" t="s">
        <v>733</v>
      </c>
    </row>
    <row r="30" spans="1:39" x14ac:dyDescent="0.4">
      <c r="I30"/>
      <c r="J30" s="231"/>
      <c r="K30" s="83" t="str">
        <f>IFERROR(VLOOKUP(#REF!,'Code list'!$B$3:$C$310,2,0),"")</f>
        <v/>
      </c>
      <c r="M30" t="str">
        <v>SUBFREE-PV</v>
      </c>
      <c r="N30" t="str">
        <f>IFERROR(VLOOKUP(M30,'Code list'!$B$4:$C$311,2,0),"")</f>
        <v>subscriber</v>
      </c>
      <c r="AL30" t="s">
        <v>466</v>
      </c>
      <c r="AM30" t="s">
        <v>734</v>
      </c>
    </row>
    <row r="31" spans="1:39" x14ac:dyDescent="0.4">
      <c r="A31" t="s">
        <v>496</v>
      </c>
      <c r="B31" s="284" t="str">
        <f t="shared" ref="B31:B37" si="0">LEFT(A31,3)&amp;" - "&amp;"dog"</f>
        <v>WCI - dog</v>
      </c>
      <c r="H31" s="3"/>
      <c r="I31" s="3"/>
      <c r="J31" s="231"/>
      <c r="K31" s="83" t="str">
        <f>IFERROR(VLOOKUP(#REF!,'Code list'!$B$3:$C$310,2,0),"")</f>
        <v/>
      </c>
      <c r="M31" t="str">
        <v>SUB-PR</v>
      </c>
      <c r="N31" t="str">
        <f>IFERROR(VLOOKUP(M31,'Code list'!$B$4:$C$311,2,0),"")</f>
        <v>subscriber</v>
      </c>
      <c r="T31" t="s">
        <v>453</v>
      </c>
      <c r="AL31" t="s">
        <v>275</v>
      </c>
      <c r="AM31" t="s">
        <v>695</v>
      </c>
    </row>
    <row r="32" spans="1:39" x14ac:dyDescent="0.4">
      <c r="A32" s="84" t="s">
        <v>275</v>
      </c>
      <c r="B32" s="284" t="str">
        <f t="shared" si="0"/>
        <v>DCH - dog</v>
      </c>
      <c r="I32"/>
      <c r="J32" s="231"/>
      <c r="K32" s="83" t="str">
        <f>IFERROR(VLOOKUP(#REF!,'Code list'!$B$3:$C$310,2,0),"")</f>
        <v/>
      </c>
      <c r="M32" t="str">
        <v>SALES-PR</v>
      </c>
      <c r="N32" t="str">
        <f>IFERROR(VLOOKUP(M32,'Code list'!$B$4:$C$311,2,0),"")</f>
        <v>unit</v>
      </c>
      <c r="T32" t="s">
        <v>484</v>
      </c>
      <c r="AL32" t="s">
        <v>390</v>
      </c>
      <c r="AM32" t="s">
        <v>696</v>
      </c>
    </row>
    <row r="33" spans="1:39" x14ac:dyDescent="0.4">
      <c r="A33" s="84" t="s">
        <v>267</v>
      </c>
      <c r="B33" s="284" t="str">
        <f t="shared" si="0"/>
        <v>UER - dog</v>
      </c>
      <c r="I33"/>
      <c r="J33" s="231"/>
      <c r="K33" s="83" t="str">
        <f>IFERROR(VLOOKUP(#REF!,'Code list'!$B$3:$C$310,2,0),"")</f>
        <v/>
      </c>
      <c r="M33" t="str">
        <v>SAM-PR-R</v>
      </c>
      <c r="N33" t="str">
        <f>IFERROR(VLOOKUP(M33,'Code list'!$B$4:$C$311,2,0),"")</f>
        <v>unit</v>
      </c>
      <c r="T33" t="s">
        <v>453</v>
      </c>
      <c r="AL33" t="s">
        <v>453</v>
      </c>
      <c r="AM33" t="s">
        <v>735</v>
      </c>
    </row>
    <row r="34" spans="1:39" x14ac:dyDescent="0.4">
      <c r="A34" t="s">
        <v>421</v>
      </c>
      <c r="B34" s="284" t="str">
        <f t="shared" si="0"/>
        <v>FAI - dog</v>
      </c>
      <c r="I34"/>
      <c r="J34" s="231"/>
      <c r="K34" s="83" t="str">
        <f>IFERROR(VLOOKUP(#REF!,'Code list'!$B$3:$C$310,2,0),"")</f>
        <v/>
      </c>
      <c r="M34" t="str">
        <v>GMV-PV</v>
      </c>
      <c r="N34" t="str">
        <f>IFERROR(VLOOKUP(M34,'Code list'!$B$4:$C$311,2,0),"")</f>
        <v>unit</v>
      </c>
      <c r="T34" t="s">
        <v>560</v>
      </c>
      <c r="AL34" t="s">
        <v>486</v>
      </c>
      <c r="AM34" t="s">
        <v>736</v>
      </c>
    </row>
    <row r="35" spans="1:39" x14ac:dyDescent="0.4">
      <c r="A35" t="s">
        <v>274</v>
      </c>
      <c r="B35" s="284" t="str">
        <f t="shared" si="0"/>
        <v>DCH - dog</v>
      </c>
      <c r="H35" s="3"/>
      <c r="I35" s="3"/>
      <c r="J35" s="231"/>
      <c r="K35" s="83" t="str">
        <f>IFERROR(VLOOKUP(#REF!,'Code list'!$B$3:$C$310,2,0),"")</f>
        <v/>
      </c>
      <c r="M35" t="str">
        <v>SALES-PV</v>
      </c>
      <c r="N35" t="str">
        <f>IFERROR(VLOOKUP(M35,'Code list'!$B$4:$C$311,2,0),"")</f>
        <v>unit</v>
      </c>
      <c r="T35" t="s">
        <v>453</v>
      </c>
      <c r="AL35" t="s">
        <v>276</v>
      </c>
      <c r="AM35" t="s">
        <v>697</v>
      </c>
    </row>
    <row r="36" spans="1:39" x14ac:dyDescent="0.4">
      <c r="A36" s="84" t="s">
        <v>422</v>
      </c>
      <c r="B36" s="284" t="str">
        <f t="shared" si="0"/>
        <v>FAP - dog</v>
      </c>
      <c r="H36" s="3"/>
      <c r="I36" s="3"/>
      <c r="J36" s="231"/>
      <c r="K36" s="83" t="str">
        <f>IFERROR(VLOOKUP(#REF!,'Code list'!$B$3:$C$310,2,0),"")</f>
        <v/>
      </c>
      <c r="M36" t="str">
        <v>ASSETSALE-PV</v>
      </c>
      <c r="N36" t="str">
        <f>IFERROR(VLOOKUP(M36,'Code list'!$B$4:$C$311,2,0),"")</f>
        <v>Unit</v>
      </c>
      <c r="T36" t="s">
        <v>559</v>
      </c>
      <c r="AL36" t="s">
        <v>465</v>
      </c>
      <c r="AM36" t="s">
        <v>698</v>
      </c>
    </row>
    <row r="37" spans="1:39" x14ac:dyDescent="0.4">
      <c r="A37" s="84" t="s">
        <v>418</v>
      </c>
      <c r="B37" s="284" t="str">
        <f t="shared" si="0"/>
        <v>FAI - dog</v>
      </c>
      <c r="I37"/>
      <c r="J37" s="231"/>
      <c r="K37" s="83" t="str">
        <f>IFERROR(VLOOKUP(#REF!,'Code list'!$B$3:$C$310,2,0),"")</f>
        <v/>
      </c>
      <c r="M37" t="str">
        <v>HOURLY-PV</v>
      </c>
      <c r="N37" t="str">
        <f>IFERROR(VLOOKUP(M37,'Code list'!$B$4:$C$311,2,0),"")</f>
        <v>project</v>
      </c>
      <c r="T37" t="s">
        <v>453</v>
      </c>
      <c r="AL37" t="s">
        <v>453</v>
      </c>
      <c r="AM37" t="s">
        <v>737</v>
      </c>
    </row>
    <row r="38" spans="1:39" x14ac:dyDescent="0.4">
      <c r="I38"/>
      <c r="J38" s="231"/>
      <c r="K38" s="83">
        <f>IFERROR(VLOOKUP(A108,'Code list'!$B$3:$C$310,2,0),"")</f>
        <v>0</v>
      </c>
      <c r="M38" t="str">
        <v>ORIGINATIONS-PP</v>
      </c>
      <c r="N38" t="str">
        <f>IFERROR(VLOOKUP(M38,'Code list'!$B$4:$C$311,2,0),"")</f>
        <v>unit</v>
      </c>
      <c r="T38" t="s">
        <v>466</v>
      </c>
      <c r="AL38" t="s">
        <v>485</v>
      </c>
      <c r="AM38" t="s">
        <v>738</v>
      </c>
    </row>
    <row r="39" spans="1:39" x14ac:dyDescent="0.4">
      <c r="H39" s="3"/>
      <c r="I39" s="3"/>
      <c r="J39" s="231"/>
      <c r="K39" s="83" t="str">
        <f>IFERROR(VLOOKUP(#REF!,'Code list'!$B$3:$C$310,2,0),"")</f>
        <v/>
      </c>
      <c r="M39" t="str">
        <v>LISTSALE-PV</v>
      </c>
      <c r="N39" t="str">
        <f>IFERROR(VLOOKUP(M39,'Code list'!$B$4:$C$311,2,0),"")</f>
        <v>unit</v>
      </c>
      <c r="T39" t="s">
        <v>453</v>
      </c>
      <c r="AL39" t="s">
        <v>337</v>
      </c>
      <c r="AM39" t="s">
        <v>699</v>
      </c>
    </row>
    <row r="40" spans="1:39" x14ac:dyDescent="0.4">
      <c r="I40"/>
      <c r="J40" s="231"/>
      <c r="K40" s="83" t="str">
        <f>IFERROR(VLOOKUP(#REF!,'Code list'!$B$3:$C$310,2,0),"")</f>
        <v/>
      </c>
      <c r="M40" t="str">
        <v>LAMORT-PV</v>
      </c>
      <c r="N40" t="str">
        <f>IFERROR(VLOOKUP(M40,'Code list'!$B$4:$C$311,2,0),"")</f>
        <v>Volume driven amortizing loan - no defaults</v>
      </c>
      <c r="T40" t="s">
        <v>486</v>
      </c>
      <c r="AL40" t="s">
        <v>267</v>
      </c>
      <c r="AM40" t="s">
        <v>700</v>
      </c>
    </row>
    <row r="41" spans="1:39" x14ac:dyDescent="0.4">
      <c r="H41" s="3"/>
      <c r="I41" s="3"/>
      <c r="J41" s="231"/>
      <c r="K41" s="83" t="str">
        <f>IFERROR(VLOOKUP(#REF!,'Code list'!$B$3:$C$310,2,0),"")</f>
        <v/>
      </c>
      <c r="M41" t="str">
        <v>LTERMY-PV</v>
      </c>
      <c r="N41" t="str">
        <f>IFERROR(VLOOKUP(M41,'Code list'!$B$4:$C$311,2,0),"")</f>
        <v>Rolling fixed term loan - multiple borrowings w/ annual control</v>
      </c>
      <c r="T41" t="s">
        <v>453</v>
      </c>
      <c r="AL41" t="s">
        <v>453</v>
      </c>
      <c r="AM41" t="s">
        <v>739</v>
      </c>
    </row>
    <row r="42" spans="1:39" x14ac:dyDescent="0.4">
      <c r="H42" s="3"/>
      <c r="I42" s="3"/>
      <c r="J42" s="231"/>
      <c r="K42" s="83" t="str">
        <f>IFERROR(VLOOKUP(#REF!,'Code list'!$B$3:$C$310,2,0),"")</f>
        <v/>
      </c>
      <c r="M42" t="str">
        <v>LTERMY-S</v>
      </c>
      <c r="N42" t="str">
        <f>IFERROR(VLOOKUP(M42,'Code list'!$B$4:$C$311,2,0),"")</f>
        <v>Rolling fixed term loan - multiple borrowings w/ annual control</v>
      </c>
      <c r="T42" t="s">
        <v>485</v>
      </c>
      <c r="AL42" t="s">
        <v>573</v>
      </c>
      <c r="AM42" t="s">
        <v>740</v>
      </c>
    </row>
    <row r="43" spans="1:39" x14ac:dyDescent="0.4">
      <c r="I43"/>
      <c r="J43" s="231"/>
      <c r="K43" s="83" t="str">
        <f>IFERROR(VLOOKUP(#REF!,'Code list'!$B$3:$C$310,2,0),"")</f>
        <v/>
      </c>
      <c r="M43" t="str">
        <v>WCAR-S</v>
      </c>
      <c r="N43" t="str">
        <f>IFERROR(VLOOKUP(M43,'Code list'!$B$4:$C$311,2,0),"")</f>
        <v xml:space="preserve">Simple accounts receivable - revenue </v>
      </c>
      <c r="T43" t="s">
        <v>453</v>
      </c>
      <c r="AL43" t="s">
        <v>421</v>
      </c>
      <c r="AM43" t="s">
        <v>701</v>
      </c>
    </row>
    <row r="44" spans="1:39" x14ac:dyDescent="0.4">
      <c r="H44" s="3"/>
      <c r="I44" s="3"/>
      <c r="J44" s="231"/>
      <c r="K44" s="83" t="str">
        <f>IFERROR(VLOOKUP(#REF!,'Code list'!$B$3:$C$310,2,0),"")</f>
        <v/>
      </c>
      <c r="M44" t="str">
        <v>DCSALESQUOTA-S</v>
      </c>
      <c r="N44" t="str">
        <f>IFERROR(VLOOKUP(M44,'Code list'!$B$4:$C$311,2,0),"")</f>
        <v>SALESQUOTA Direct Cost</v>
      </c>
      <c r="T44" t="s">
        <v>573</v>
      </c>
      <c r="AL44" t="s">
        <v>274</v>
      </c>
      <c r="AM44" t="s">
        <v>702</v>
      </c>
    </row>
    <row r="45" spans="1:39" x14ac:dyDescent="0.4">
      <c r="A45" s="160" t="s">
        <v>432</v>
      </c>
      <c r="I45"/>
      <c r="J45" s="231"/>
      <c r="K45" s="83" t="str">
        <f>IFERROR(VLOOKUP(#REF!,'Code list'!$B$3:$C$310,2,0),"")</f>
        <v/>
      </c>
      <c r="M45" t="str">
        <v>DCV-S</v>
      </c>
      <c r="N45" t="str">
        <f>IFERROR(VLOOKUP(M45,'Code list'!$B$4:$C$311,2,0),"")</f>
        <v xml:space="preserve">DC volume driven </v>
      </c>
      <c r="T45" t="s">
        <v>261</v>
      </c>
      <c r="AL45" t="s">
        <v>261</v>
      </c>
      <c r="AM45" t="s">
        <v>741</v>
      </c>
    </row>
    <row r="46" spans="1:39" x14ac:dyDescent="0.4">
      <c r="A46" s="160" t="s">
        <v>496</v>
      </c>
      <c r="I46"/>
      <c r="J46" s="231"/>
      <c r="K46" s="83" t="str">
        <f>IFERROR(VLOOKUP(#REF!,'Code list'!$B$3:$C$310,2,0),"")</f>
        <v/>
      </c>
      <c r="M46" t="str">
        <v>SUBCAC-S</v>
      </c>
      <c r="N46" t="str">
        <f>IFERROR(VLOOKUP(M46,'Code list'!$B$4:$C$311,2,0),"")</f>
        <v>New user acquisition cost</v>
      </c>
      <c r="T46" t="s">
        <v>467</v>
      </c>
      <c r="AL46" t="s">
        <v>467</v>
      </c>
      <c r="AM46" t="s">
        <v>742</v>
      </c>
    </row>
    <row r="47" spans="1:39" x14ac:dyDescent="0.4">
      <c r="A47" s="160" t="s">
        <v>275</v>
      </c>
      <c r="I47"/>
      <c r="J47" s="231"/>
      <c r="K47" s="83" t="str">
        <f>IFERROR(VLOOKUP(#REF!,'Code list'!$B$3:$C$310,2,0),"")</f>
        <v/>
      </c>
      <c r="M47" t="str">
        <v>SALES-S</v>
      </c>
      <c r="N47" t="str">
        <f>IFERROR(VLOOKUP(M47,'Code list'!$B$4:$C$311,2,0),"")</f>
        <v>Sales</v>
      </c>
      <c r="T47" t="s">
        <v>261</v>
      </c>
      <c r="AL47" t="s">
        <v>422</v>
      </c>
      <c r="AM47" t="s">
        <v>703</v>
      </c>
    </row>
    <row r="48" spans="1:39" x14ac:dyDescent="0.4">
      <c r="A48" s="160" t="s">
        <v>267</v>
      </c>
      <c r="I48"/>
      <c r="J48" s="231"/>
      <c r="K48" s="83">
        <f>IFERROR(VLOOKUP(A110,'Code list'!$B$3:$C$310,2,0),"")</f>
        <v>0</v>
      </c>
      <c r="M48" t="str">
        <v>SETUPFEE-S</v>
      </c>
      <c r="N48" t="str">
        <f>IFERROR(VLOOKUP(M48,'Code list'!$B$4:$C$311,2,0),"")</f>
        <v>Setup fees</v>
      </c>
      <c r="T48" t="s">
        <v>487</v>
      </c>
      <c r="AL48" t="s">
        <v>261</v>
      </c>
      <c r="AM48" t="s">
        <v>743</v>
      </c>
    </row>
    <row r="49" spans="1:39" x14ac:dyDescent="0.4">
      <c r="A49" s="160" t="s">
        <v>421</v>
      </c>
      <c r="I49"/>
      <c r="J49" s="231"/>
      <c r="K49" s="83">
        <f>IFERROR(VLOOKUP(A111,'Code list'!$B$3:$C$310,2,0),"")</f>
        <v>0</v>
      </c>
      <c r="M49" t="str">
        <v>SETUPFEEPERCENT-S</v>
      </c>
      <c r="N49" t="str">
        <f>IFERROR(VLOOKUP(M49,'Code list'!$B$4:$C$311,2,0),"")</f>
        <v>Setup fees</v>
      </c>
      <c r="T49" t="s">
        <v>261</v>
      </c>
      <c r="AL49" t="s">
        <v>487</v>
      </c>
      <c r="AM49" t="s">
        <v>744</v>
      </c>
    </row>
    <row r="50" spans="1:39" x14ac:dyDescent="0.4">
      <c r="A50" s="160" t="s">
        <v>274</v>
      </c>
      <c r="I50"/>
      <c r="J50" s="231"/>
      <c r="K50" s="83">
        <f>IFERROR(VLOOKUP(A112,'Code list'!$B$3:$C$310,2,0),"")</f>
        <v>0</v>
      </c>
      <c r="M50" t="str">
        <v>RECURFEE-S</v>
      </c>
      <c r="N50" t="str">
        <f>IFERROR(VLOOKUP(M50,'Code list'!$B$4:$C$311,2,0),"")</f>
        <v>Recurring fees</v>
      </c>
      <c r="T50" t="s">
        <v>478</v>
      </c>
      <c r="AL50" t="s">
        <v>418</v>
      </c>
      <c r="AM50" t="s">
        <v>704</v>
      </c>
    </row>
    <row r="51" spans="1:39" x14ac:dyDescent="0.4">
      <c r="A51" s="160" t="s">
        <v>422</v>
      </c>
      <c r="I51"/>
      <c r="J51" s="231"/>
      <c r="K51" s="83">
        <f>IFERROR(VLOOKUP(A113,'Code list'!$B$3:$C$310,2,0),"")</f>
        <v>0</v>
      </c>
      <c r="M51" t="str">
        <v>SETUPDC-S</v>
      </c>
      <c r="N51" t="str">
        <f>IFERROR(VLOOKUP(M51,'Code list'!$B$4:$C$311,2,0),"")</f>
        <v>Setup DC</v>
      </c>
      <c r="AL51" t="s">
        <v>260</v>
      </c>
      <c r="AM51" t="s">
        <v>745</v>
      </c>
    </row>
    <row r="52" spans="1:39" x14ac:dyDescent="0.4">
      <c r="A52" s="160" t="s">
        <v>418</v>
      </c>
      <c r="I52"/>
      <c r="J52" s="231"/>
      <c r="K52" s="83">
        <f>IFERROR(VLOOKUP(A114,'Code list'!$B$3:$C$310,2,0),"")</f>
        <v>0</v>
      </c>
      <c r="M52" t="str">
        <v>RECURDC-S</v>
      </c>
      <c r="N52" t="str">
        <f>IFERROR(VLOOKUP(M52,'Code list'!$B$4:$C$311,2,0),"")</f>
        <v>Recurring fees</v>
      </c>
      <c r="AL52" t="s">
        <v>478</v>
      </c>
      <c r="AM52" t="s">
        <v>746</v>
      </c>
    </row>
    <row r="53" spans="1:39" x14ac:dyDescent="0.4">
      <c r="I53"/>
      <c r="J53" s="231"/>
      <c r="K53" s="83">
        <f>IFERROR(VLOOKUP(A115,'Code list'!$B$3:$C$310,2,0),"")</f>
        <v>0</v>
      </c>
      <c r="M53" t="str">
        <v>RECURPERCENTDC-S</v>
      </c>
      <c r="N53" t="str">
        <f>IFERROR(VLOOKUP(M53,'Code list'!$B$4:$C$311,2,0),"")</f>
        <v>Recurring fees</v>
      </c>
      <c r="AL53" t="s">
        <v>419</v>
      </c>
      <c r="AM53" t="s">
        <v>706</v>
      </c>
    </row>
    <row r="54" spans="1:39" x14ac:dyDescent="0.4">
      <c r="I54"/>
      <c r="J54" s="231"/>
      <c r="K54" s="83">
        <f>IFERROR(VLOOKUP(A116,'Code list'!$B$3:$C$310,2,0),"")</f>
        <v>0</v>
      </c>
      <c r="M54" t="str">
        <v>DTERMY-S</v>
      </c>
      <c r="N54" t="str">
        <f>IFERROR(VLOOKUP(M54,'Code list'!$B$4:$C$311,2,0),"")</f>
        <v>Rolling fixed term debt - multiple borrowings w/ annual control</v>
      </c>
      <c r="AL54" t="s">
        <v>529</v>
      </c>
      <c r="AM54" t="s">
        <v>707</v>
      </c>
    </row>
    <row r="55" spans="1:39" x14ac:dyDescent="0.4">
      <c r="H55" s="3"/>
      <c r="I55"/>
      <c r="J55" s="231"/>
      <c r="K55" s="83">
        <f>IFERROR(VLOOKUP(A117,'Code list'!$B$3:$C$310,2,0),"")</f>
        <v>0</v>
      </c>
      <c r="M55" t="str">
        <v>WCINV-SSV</v>
      </c>
      <c r="N55" t="str">
        <f>IFERROR(VLOOKUP(M55,'Code list'!$B$4:$C$311,2,0),"")</f>
        <v xml:space="preserve">COGS w/ inventory - volume driven </v>
      </c>
      <c r="AL55" t="s">
        <v>528</v>
      </c>
      <c r="AM55" t="s">
        <v>708</v>
      </c>
    </row>
    <row r="56" spans="1:39" x14ac:dyDescent="0.4">
      <c r="A56" s="173"/>
      <c r="B56" s="279">
        <f t="shared" ref="B56" si="1">A56</f>
        <v>0</v>
      </c>
      <c r="H56" s="3"/>
      <c r="I56"/>
      <c r="J56" s="231"/>
      <c r="K56" s="83">
        <f>IFERROR(VLOOKUP(A118,'Code list'!$B$3:$C$310,2,0),"")</f>
        <v>0</v>
      </c>
      <c r="M56" t="str">
        <v>WCINVBATCH-SV</v>
      </c>
      <c r="N56" t="str">
        <f>IFERROR(VLOOKUP(M56,'Code list'!$B$4:$C$311,2,0),"")</f>
        <v xml:space="preserve">COGS w/ inventory - volume driven </v>
      </c>
      <c r="AL56" t="s">
        <v>532</v>
      </c>
      <c r="AM56" t="s">
        <v>709</v>
      </c>
    </row>
    <row r="57" spans="1:39" x14ac:dyDescent="0.4">
      <c r="I57"/>
      <c r="J57" s="231"/>
      <c r="K57" s="83">
        <f>IFERROR(VLOOKUP(A119,'Code list'!$B$3:$C$310,2,0),"")</f>
        <v>0</v>
      </c>
      <c r="M57" t="str">
        <v>ADREV-S</v>
      </c>
      <c r="N57" t="str">
        <f>IFERROR(VLOOKUP(M57,'Code list'!$B$4:$C$311,2,0),"")</f>
        <v>Advertising revenue - secondary</v>
      </c>
      <c r="T57" s="84" t="s">
        <v>453</v>
      </c>
      <c r="AL57" t="s">
        <v>533</v>
      </c>
      <c r="AM57" t="s">
        <v>710</v>
      </c>
    </row>
    <row r="58" spans="1:39" x14ac:dyDescent="0.4">
      <c r="I58"/>
      <c r="J58" s="231"/>
      <c r="K58" s="83">
        <f>IFERROR(VLOOKUP(A120,'Code list'!$B$3:$C$310,2,0),"")</f>
        <v>0</v>
      </c>
      <c r="M58" t="str">
        <v>DCHC-S</v>
      </c>
      <c r="N58" t="str">
        <f>IFERROR(VLOOKUP(M58,'Code list'!$B$4:$C$311,2,0),"")</f>
        <v>Headcount - revenue driven</v>
      </c>
      <c r="T58" s="84" t="s">
        <v>560</v>
      </c>
      <c r="AL58" t="s">
        <v>426</v>
      </c>
      <c r="AM58" t="s">
        <v>711</v>
      </c>
    </row>
    <row r="59" spans="1:39" x14ac:dyDescent="0.4">
      <c r="I59"/>
      <c r="J59" s="231"/>
      <c r="K59" s="83">
        <f>IFERROR(VLOOKUP(A121,'Code list'!$B$3:$C$310,2,0),"")</f>
        <v>0</v>
      </c>
      <c r="M59" t="str">
        <v>DC-S</v>
      </c>
      <c r="N59" t="str">
        <f>IFERROR(VLOOKUP(M59,'Code list'!$B$4:$C$311,2,0),"")</f>
        <v>% of revenue direct cost</v>
      </c>
      <c r="T59" s="84" t="s">
        <v>453</v>
      </c>
      <c r="AL59" t="s">
        <v>427</v>
      </c>
      <c r="AM59" t="s">
        <v>712</v>
      </c>
    </row>
    <row r="60" spans="1:39" x14ac:dyDescent="0.4">
      <c r="I60"/>
      <c r="J60" s="231"/>
      <c r="K60" s="83">
        <f>IFERROR(VLOOKUP(A122,'Code list'!$B$3:$C$310,2,0),"")</f>
        <v>0</v>
      </c>
      <c r="M60" t="str">
        <v>HOURLY-S</v>
      </c>
      <c r="N60" t="str">
        <f>IFERROR(VLOOKUP(M60,'Code list'!$B$4:$C$311,2,0),"")</f>
        <v>Volume driven hourly wage</v>
      </c>
      <c r="T60" s="84" t="s">
        <v>559</v>
      </c>
      <c r="AL60" t="s">
        <v>428</v>
      </c>
      <c r="AM60" t="s">
        <v>713</v>
      </c>
    </row>
    <row r="61" spans="1:39" x14ac:dyDescent="0.4">
      <c r="I61"/>
      <c r="J61" s="231"/>
      <c r="K61" s="83">
        <f>IFERROR(VLOOKUP(A123,'Code list'!$B$3:$C$310,2,0),"")</f>
        <v>0</v>
      </c>
      <c r="M61" t="str">
        <v>DCSCAC-S</v>
      </c>
      <c r="N61" t="str">
        <f>IFERROR(VLOOKUP(M61,'Code list'!$B$4:$C$311,2,0),"")</f>
        <v>Seller acquisition cost</v>
      </c>
      <c r="T61" s="84" t="s">
        <v>453</v>
      </c>
      <c r="AL61" t="s">
        <v>425</v>
      </c>
      <c r="AM61" t="s">
        <v>714</v>
      </c>
    </row>
    <row r="62" spans="1:39" x14ac:dyDescent="0.4">
      <c r="H62" s="3"/>
      <c r="I62"/>
      <c r="J62" s="231"/>
      <c r="K62" s="83" t="str">
        <f>IFERROR(VLOOKUP(H62,'Code list'!$B$3:$C$310,2,0),"")</f>
        <v/>
      </c>
      <c r="M62" t="str">
        <v>FAINT-S</v>
      </c>
      <c r="N62" t="str">
        <f>IFERROR(VLOOKUP(M62,'Code list'!$B$4:$C$311,2,0),"")</f>
        <v>Volume driven secondary intangible assets</v>
      </c>
      <c r="T62" s="84" t="s">
        <v>466</v>
      </c>
      <c r="AL62" t="s">
        <v>424</v>
      </c>
      <c r="AM62" t="s">
        <v>715</v>
      </c>
    </row>
    <row r="63" spans="1:39" x14ac:dyDescent="0.4">
      <c r="A63" t="s">
        <v>260</v>
      </c>
      <c r="B63" t="s">
        <v>705</v>
      </c>
      <c r="H63" s="3"/>
      <c r="I63"/>
      <c r="J63" s="231"/>
      <c r="K63" s="83" t="str">
        <f>IFERROR(VLOOKUP(H63,'Code list'!$B$3:$C$310,2,0),"")</f>
        <v/>
      </c>
      <c r="M63" t="str">
        <v>FAPPE-S</v>
      </c>
      <c r="N63" t="str">
        <f>IFERROR(VLOOKUP(M63,'Code list'!$B$4:$C$311,2,0),"")</f>
        <v>Volume driven secondary PP&amp;E</v>
      </c>
      <c r="T63" s="84" t="s">
        <v>453</v>
      </c>
      <c r="AL63" t="s">
        <v>564</v>
      </c>
      <c r="AM63" t="s">
        <v>716</v>
      </c>
    </row>
    <row r="64" spans="1:39" x14ac:dyDescent="0.4">
      <c r="A64" t="s">
        <v>478</v>
      </c>
      <c r="B64" t="s">
        <v>706</v>
      </c>
      <c r="I64"/>
      <c r="J64" s="231"/>
      <c r="K64" s="83" t="str">
        <f>IFERROR(VLOOKUP(H64,'Code list'!$B$3:$C$310,2,0),"")</f>
        <v/>
      </c>
      <c r="M64" t="str">
        <v>FAPPE-IS</v>
      </c>
      <c r="N64" t="str">
        <f>IFERROR(VLOOKUP(M64,'Code list'!$B$4:$C$311,2,0),"")</f>
        <v>Volume driven secondary PP&amp;E</v>
      </c>
      <c r="T64" s="84" t="s">
        <v>486</v>
      </c>
      <c r="AL64" t="s">
        <v>391</v>
      </c>
      <c r="AM64" t="s">
        <v>717</v>
      </c>
    </row>
    <row r="65" spans="1:39" x14ac:dyDescent="0.4">
      <c r="A65" t="s">
        <v>419</v>
      </c>
      <c r="B65" t="s">
        <v>707</v>
      </c>
      <c r="I65"/>
      <c r="M65" t="str">
        <v>FAINTR-S</v>
      </c>
      <c r="N65" t="str">
        <f>IFERROR(VLOOKUP(M65,'Code list'!$B$4:$C$311,2,0),"")</f>
        <v>Revenue driven intangible assets</v>
      </c>
      <c r="T65" s="84" t="s">
        <v>453</v>
      </c>
      <c r="AL65" t="s">
        <v>406</v>
      </c>
      <c r="AM65" t="s">
        <v>718</v>
      </c>
    </row>
    <row r="66" spans="1:39" x14ac:dyDescent="0.4">
      <c r="I66"/>
      <c r="M66" t="str">
        <v>FAPPER-S</v>
      </c>
      <c r="N66" t="str">
        <f>IFERROR(VLOOKUP(M66,'Code list'!$B$4:$C$311,2,0),"")</f>
        <v>Revenue driven PP&amp;E</v>
      </c>
      <c r="T66" s="84" t="s">
        <v>485</v>
      </c>
      <c r="AL66" t="s">
        <v>407</v>
      </c>
      <c r="AM66" t="s">
        <v>719</v>
      </c>
    </row>
    <row r="67" spans="1:39" x14ac:dyDescent="0.4">
      <c r="I67"/>
      <c r="M67" t="str">
        <v>LAMORT-S</v>
      </c>
      <c r="N67" t="str">
        <f>IFERROR(VLOOKUP(M67,'Code list'!$B$4:$C$311,2,0),"")</f>
        <v>Volume driven amortizing loan - no defaults</v>
      </c>
      <c r="T67" s="84" t="s">
        <v>453</v>
      </c>
      <c r="AL67" t="s">
        <v>408</v>
      </c>
      <c r="AM67" t="s">
        <v>720</v>
      </c>
    </row>
    <row r="68" spans="1:39" x14ac:dyDescent="0.4">
      <c r="I68"/>
      <c r="M68" t="str">
        <v>LAMORTR-S</v>
      </c>
      <c r="N68" t="str">
        <f>IFERROR(VLOOKUP(M68,'Code list'!$B$4:$C$311,2,0),"")</f>
        <v>Revenue driven amortizing loan - no defaults</v>
      </c>
      <c r="T68" s="84" t="s">
        <v>573</v>
      </c>
      <c r="AL68" t="s">
        <v>523</v>
      </c>
      <c r="AM68" t="s">
        <v>721</v>
      </c>
    </row>
    <row r="69" spans="1:39" x14ac:dyDescent="0.4">
      <c r="I69"/>
      <c r="M69" t="str">
        <v>PDC-S</v>
      </c>
      <c r="N69" t="str">
        <f>IFERROR(VLOOKUP(M69,'Code list'!$B$4:$C$311,2,0),"")</f>
        <v>Passthrough direct cost</v>
      </c>
      <c r="T69" s="84" t="s">
        <v>261</v>
      </c>
      <c r="AL69" t="s">
        <v>429</v>
      </c>
      <c r="AM69" t="s">
        <v>722</v>
      </c>
    </row>
    <row r="70" spans="1:39" x14ac:dyDescent="0.4">
      <c r="M70" t="str">
        <v>SUB-S</v>
      </c>
      <c r="N70" t="str">
        <f>IFERROR(VLOOKUP(M70,'Code list'!$B$4:$C$311,2,0),"")</f>
        <v>Subscription revenue - secondary volume driven</v>
      </c>
      <c r="T70" s="84" t="s">
        <v>467</v>
      </c>
    </row>
    <row r="71" spans="1:39" x14ac:dyDescent="0.4">
      <c r="A71" t="s">
        <v>453</v>
      </c>
      <c r="B71" s="278" t="s">
        <v>729</v>
      </c>
      <c r="M71" t="str">
        <v>GMV-S</v>
      </c>
      <c r="N71" t="str">
        <f>IFERROR(VLOOKUP(M71,'Code list'!$B$4:$C$311,2,0),"")</f>
        <v>Secondary GMV</v>
      </c>
      <c r="T71" s="84" t="s">
        <v>261</v>
      </c>
    </row>
    <row r="72" spans="1:39" x14ac:dyDescent="0.4">
      <c r="A72" t="s">
        <v>560</v>
      </c>
      <c r="B72" s="278" t="s">
        <v>730</v>
      </c>
      <c r="M72" t="str">
        <v>SUBR-S</v>
      </c>
      <c r="T72" s="84" t="s">
        <v>487</v>
      </c>
    </row>
    <row r="73" spans="1:39" x14ac:dyDescent="0.4">
      <c r="A73" t="s">
        <v>263</v>
      </c>
      <c r="B73" s="278" t="s">
        <v>568</v>
      </c>
      <c r="M73" t="str">
        <v>UEREV - S</v>
      </c>
      <c r="T73" s="84" t="s">
        <v>260</v>
      </c>
    </row>
    <row r="74" spans="1:39" x14ac:dyDescent="0.4">
      <c r="A74" t="s">
        <v>432</v>
      </c>
      <c r="B74" s="278" t="s">
        <v>569</v>
      </c>
      <c r="M74" t="str">
        <v>SPLIT-SV-VR</v>
      </c>
      <c r="T74" s="84" t="s">
        <v>478</v>
      </c>
    </row>
    <row r="75" spans="1:39" x14ac:dyDescent="0.4">
      <c r="A75" t="s">
        <v>453</v>
      </c>
      <c r="B75" s="278" t="s">
        <v>731</v>
      </c>
      <c r="M75" t="str">
        <v>DAMORT-S</v>
      </c>
    </row>
    <row r="76" spans="1:39" x14ac:dyDescent="0.4">
      <c r="A76" t="s">
        <v>560</v>
      </c>
      <c r="B76" s="278" t="s">
        <v>732</v>
      </c>
      <c r="M76" t="str">
        <v>F codes</v>
      </c>
    </row>
    <row r="77" spans="1:39" x14ac:dyDescent="0.4">
      <c r="A77" s="3" t="s">
        <v>430</v>
      </c>
      <c r="B77" t="s">
        <v>690</v>
      </c>
      <c r="M77" t="str">
        <v>FCCA-F</v>
      </c>
    </row>
    <row r="78" spans="1:39" x14ac:dyDescent="0.4">
      <c r="A78" s="3" t="s">
        <v>453</v>
      </c>
      <c r="B78" t="s">
        <v>691</v>
      </c>
      <c r="M78" t="str">
        <v>FCCL-F</v>
      </c>
    </row>
    <row r="79" spans="1:39" x14ac:dyDescent="0.4">
      <c r="A79" s="3" t="s">
        <v>559</v>
      </c>
      <c r="B79" t="s">
        <v>692</v>
      </c>
      <c r="M79" t="str">
        <v>FCLTA-F</v>
      </c>
    </row>
    <row r="80" spans="1:39" x14ac:dyDescent="0.4">
      <c r="A80" s="3" t="s">
        <v>420</v>
      </c>
      <c r="B80" t="s">
        <v>693</v>
      </c>
      <c r="M80" t="str">
        <v>FCLTL-F</v>
      </c>
    </row>
    <row r="81" spans="1:13" x14ac:dyDescent="0.4">
      <c r="A81" s="3" t="s">
        <v>496</v>
      </c>
      <c r="B81" s="3" t="s">
        <v>689</v>
      </c>
      <c r="M81" t="str">
        <v>DAMORT-F</v>
      </c>
    </row>
    <row r="82" spans="1:13" x14ac:dyDescent="0.4">
      <c r="A82" t="s">
        <v>269</v>
      </c>
      <c r="B82" t="s">
        <v>694</v>
      </c>
      <c r="M82" t="str">
        <v>DTERMY-F</v>
      </c>
    </row>
    <row r="83" spans="1:13" x14ac:dyDescent="0.4">
      <c r="A83" t="s">
        <v>453</v>
      </c>
      <c r="B83" t="s">
        <v>733</v>
      </c>
      <c r="M83" t="str">
        <v>LTERMY-F</v>
      </c>
    </row>
    <row r="84" spans="1:13" x14ac:dyDescent="0.4">
      <c r="A84" t="s">
        <v>466</v>
      </c>
      <c r="B84" t="s">
        <v>734</v>
      </c>
      <c r="M84" t="str">
        <v>DTERM1-F</v>
      </c>
    </row>
    <row r="85" spans="1:13" x14ac:dyDescent="0.4">
      <c r="A85" s="3" t="s">
        <v>275</v>
      </c>
      <c r="B85" s="3" t="s">
        <v>695</v>
      </c>
      <c r="M85" t="str">
        <v>FAPPE-F</v>
      </c>
    </row>
    <row r="86" spans="1:13" x14ac:dyDescent="0.4">
      <c r="A86" t="s">
        <v>390</v>
      </c>
      <c r="B86" t="s">
        <v>696</v>
      </c>
      <c r="M86" t="str">
        <v>FAINT-F</v>
      </c>
    </row>
    <row r="87" spans="1:13" x14ac:dyDescent="0.4">
      <c r="A87" t="s">
        <v>453</v>
      </c>
      <c r="B87" t="s">
        <v>735</v>
      </c>
      <c r="M87" t="str">
        <v>FAPPELIST-F</v>
      </c>
    </row>
    <row r="88" spans="1:13" x14ac:dyDescent="0.4">
      <c r="A88" t="s">
        <v>486</v>
      </c>
      <c r="B88" t="s">
        <v>736</v>
      </c>
      <c r="M88" t="str">
        <v>AOV-TR-RV</v>
      </c>
    </row>
    <row r="89" spans="1:13" x14ac:dyDescent="0.4">
      <c r="A89" s="3" t="s">
        <v>276</v>
      </c>
      <c r="B89" s="3" t="s">
        <v>697</v>
      </c>
      <c r="M89" t="str">
        <v>VOV-TV-V</v>
      </c>
    </row>
    <row r="90" spans="1:13" x14ac:dyDescent="0.4">
      <c r="A90" s="3" t="s">
        <v>465</v>
      </c>
      <c r="B90" s="3" t="s">
        <v>698</v>
      </c>
      <c r="M90" t="str">
        <v>SALESQUOTA-TV</v>
      </c>
    </row>
    <row r="91" spans="1:13" x14ac:dyDescent="0.4">
      <c r="A91" t="s">
        <v>453</v>
      </c>
      <c r="B91" t="s">
        <v>737</v>
      </c>
      <c r="M91" t="str">
        <v>FAIL-TV-V</v>
      </c>
    </row>
    <row r="92" spans="1:13" x14ac:dyDescent="0.4">
      <c r="A92" t="s">
        <v>485</v>
      </c>
      <c r="B92" t="s">
        <v>738</v>
      </c>
      <c r="M92" t="str">
        <v>SEASON MONTHL-TV-V</v>
      </c>
    </row>
    <row r="93" spans="1:13" x14ac:dyDescent="0.4">
      <c r="A93" s="3" t="s">
        <v>337</v>
      </c>
      <c r="B93" s="3" t="s">
        <v>699</v>
      </c>
      <c r="M93" t="str">
        <v>SEASON MONTHL-TR-R</v>
      </c>
    </row>
    <row r="94" spans="1:13" x14ac:dyDescent="0.4">
      <c r="A94" t="s">
        <v>267</v>
      </c>
      <c r="B94" t="s">
        <v>700</v>
      </c>
      <c r="M94" t="str">
        <v>SEASON QUARTER-TR-R</v>
      </c>
    </row>
    <row r="95" spans="1:13" x14ac:dyDescent="0.4">
      <c r="A95" s="3" t="s">
        <v>453</v>
      </c>
      <c r="B95" s="3" t="s">
        <v>739</v>
      </c>
      <c r="M95" t="str">
        <v>SEASON QUARTER-TV-V</v>
      </c>
    </row>
    <row r="96" spans="1:13" x14ac:dyDescent="0.4">
      <c r="A96" s="3" t="s">
        <v>573</v>
      </c>
      <c r="B96" s="3" t="s">
        <v>740</v>
      </c>
      <c r="M96" t="str">
        <v>TOGGLE-TV-V</v>
      </c>
    </row>
    <row r="97" spans="1:13" x14ac:dyDescent="0.4">
      <c r="A97" t="s">
        <v>421</v>
      </c>
      <c r="B97" t="s">
        <v>701</v>
      </c>
      <c r="M97" t="str">
        <v>IS CODES</v>
      </c>
    </row>
    <row r="98" spans="1:13" x14ac:dyDescent="0.4">
      <c r="A98" s="3" t="s">
        <v>274</v>
      </c>
      <c r="B98" s="3" t="s">
        <v>702</v>
      </c>
      <c r="M98" t="str">
        <v>WCAR-IS</v>
      </c>
    </row>
    <row r="99" spans="1:13" x14ac:dyDescent="0.4">
      <c r="A99" t="s">
        <v>261</v>
      </c>
      <c r="B99" t="s">
        <v>741</v>
      </c>
      <c r="M99" t="str">
        <v>WCINV-IS</v>
      </c>
    </row>
    <row r="100" spans="1:13" x14ac:dyDescent="0.4">
      <c r="A100" t="s">
        <v>467</v>
      </c>
      <c r="B100" t="s">
        <v>742</v>
      </c>
      <c r="M100" t="str">
        <v>WCAP-IS</v>
      </c>
    </row>
    <row r="101" spans="1:13" x14ac:dyDescent="0.4">
      <c r="A101" t="s">
        <v>422</v>
      </c>
      <c r="B101" t="s">
        <v>703</v>
      </c>
      <c r="M101" t="str">
        <v>WCUR-IS</v>
      </c>
    </row>
    <row r="102" spans="1:13" x14ac:dyDescent="0.4">
      <c r="A102" t="s">
        <v>261</v>
      </c>
      <c r="B102" t="s">
        <v>743</v>
      </c>
      <c r="M102" t="str">
        <v>WCPP-IS</v>
      </c>
    </row>
    <row r="103" spans="1:13" x14ac:dyDescent="0.4">
      <c r="A103" t="s">
        <v>487</v>
      </c>
      <c r="B103" t="s">
        <v>744</v>
      </c>
      <c r="M103" t="str">
        <v>DCOPS-IS</v>
      </c>
    </row>
    <row r="104" spans="1:13" x14ac:dyDescent="0.4">
      <c r="A104" t="s">
        <v>418</v>
      </c>
      <c r="B104" t="s">
        <v>704</v>
      </c>
      <c r="M104" t="str">
        <v>GPLP-IS</v>
      </c>
    </row>
    <row r="105" spans="1:13" x14ac:dyDescent="0.4">
      <c r="A105" t="s">
        <v>260</v>
      </c>
      <c r="B105" t="s">
        <v>745</v>
      </c>
      <c r="M105" t="str">
        <v>TAX-IS</v>
      </c>
    </row>
    <row r="106" spans="1:13" x14ac:dyDescent="0.4">
      <c r="A106" t="s">
        <v>478</v>
      </c>
      <c r="B106" t="s">
        <v>746</v>
      </c>
      <c r="M106" t="str">
        <v>TAXDTA-IS</v>
      </c>
    </row>
    <row r="107" spans="1:13" x14ac:dyDescent="0.4">
      <c r="A107" t="s">
        <v>419</v>
      </c>
      <c r="B107" t="s">
        <v>706</v>
      </c>
      <c r="M107" t="str">
        <v>COVER-F</v>
      </c>
    </row>
    <row r="108" spans="1:13" x14ac:dyDescent="0.4">
      <c r="A108" t="s">
        <v>529</v>
      </c>
      <c r="B108" t="s">
        <v>707</v>
      </c>
    </row>
    <row r="109" spans="1:13" x14ac:dyDescent="0.4">
      <c r="A109" s="3" t="s">
        <v>528</v>
      </c>
      <c r="B109" t="s">
        <v>708</v>
      </c>
    </row>
    <row r="110" spans="1:13" x14ac:dyDescent="0.4">
      <c r="A110" s="3" t="s">
        <v>532</v>
      </c>
      <c r="B110" t="s">
        <v>709</v>
      </c>
    </row>
    <row r="111" spans="1:13" x14ac:dyDescent="0.4">
      <c r="A111" t="s">
        <v>533</v>
      </c>
      <c r="B111" t="s">
        <v>710</v>
      </c>
    </row>
    <row r="112" spans="1:13" x14ac:dyDescent="0.4">
      <c r="A112" t="s">
        <v>426</v>
      </c>
      <c r="B112" t="s">
        <v>711</v>
      </c>
    </row>
    <row r="113" spans="1:2" x14ac:dyDescent="0.4">
      <c r="A113" t="s">
        <v>427</v>
      </c>
      <c r="B113" t="s">
        <v>712</v>
      </c>
    </row>
    <row r="114" spans="1:2" x14ac:dyDescent="0.4">
      <c r="A114" t="s">
        <v>428</v>
      </c>
      <c r="B114" t="s">
        <v>713</v>
      </c>
    </row>
    <row r="115" spans="1:2" x14ac:dyDescent="0.4">
      <c r="A115" t="s">
        <v>425</v>
      </c>
      <c r="B115" t="s">
        <v>714</v>
      </c>
    </row>
    <row r="116" spans="1:2" x14ac:dyDescent="0.4">
      <c r="A116" s="3" t="s">
        <v>424</v>
      </c>
      <c r="B116" t="s">
        <v>715</v>
      </c>
    </row>
    <row r="117" spans="1:2" x14ac:dyDescent="0.4">
      <c r="A117" s="3" t="s">
        <v>564</v>
      </c>
      <c r="B117" t="s">
        <v>716</v>
      </c>
    </row>
    <row r="118" spans="1:2" x14ac:dyDescent="0.4">
      <c r="A118" t="s">
        <v>391</v>
      </c>
      <c r="B118" t="s">
        <v>717</v>
      </c>
    </row>
    <row r="119" spans="1:2" x14ac:dyDescent="0.4">
      <c r="A119" t="s">
        <v>406</v>
      </c>
      <c r="B119" t="s">
        <v>718</v>
      </c>
    </row>
    <row r="120" spans="1:2" x14ac:dyDescent="0.4">
      <c r="A120" t="s">
        <v>407</v>
      </c>
      <c r="B120" t="s">
        <v>719</v>
      </c>
    </row>
    <row r="121" spans="1:2" x14ac:dyDescent="0.4">
      <c r="A121" t="s">
        <v>408</v>
      </c>
      <c r="B121" t="s">
        <v>720</v>
      </c>
    </row>
    <row r="122" spans="1:2" x14ac:dyDescent="0.4">
      <c r="A122" t="s">
        <v>523</v>
      </c>
      <c r="B122" t="s">
        <v>721</v>
      </c>
    </row>
    <row r="123" spans="1:2" x14ac:dyDescent="0.4">
      <c r="A123" t="s">
        <v>429</v>
      </c>
      <c r="B123" t="s">
        <v>722</v>
      </c>
    </row>
  </sheetData>
  <phoneticPr fontId="38" type="noConversion"/>
  <hyperlinks>
    <hyperlink ref="A4" r:id="rId1" xr:uid="{9211C5B5-8146-4ACE-B283-1D52DC9D5188}"/>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216066" r:id="rId4" name="Button 2">
              <controlPr defaultSize="0" print="0" autoFill="0" autoPict="0" macro="[0]!CreateCalcsTest">
                <anchor moveWithCells="1" sizeWithCells="1">
                  <from>
                    <xdr:col>2</xdr:col>
                    <xdr:colOff>228600</xdr:colOff>
                    <xdr:row>15</xdr:row>
                    <xdr:rowOff>81643</xdr:rowOff>
                  </from>
                  <to>
                    <xdr:col>6</xdr:col>
                    <xdr:colOff>5443</xdr:colOff>
                    <xdr:row>19</xdr:row>
                    <xdr:rowOff>32657</xdr:rowOff>
                  </to>
                </anchor>
              </controlPr>
            </control>
          </mc:Choice>
        </mc:AlternateContent>
        <mc:AlternateContent xmlns:mc="http://schemas.openxmlformats.org/markup-compatibility/2006">
          <mc:Choice Requires="x14">
            <control shapeId="216067" r:id="rId5" name="Button 3">
              <controlPr defaultSize="0" print="0" autoFill="0" autoPict="0" macro="[0]!AModelBuilderMacroTab">
                <anchor moveWithCells="1" sizeWithCells="1">
                  <from>
                    <xdr:col>2</xdr:col>
                    <xdr:colOff>250371</xdr:colOff>
                    <xdr:row>6</xdr:row>
                    <xdr:rowOff>97971</xdr:rowOff>
                  </from>
                  <to>
                    <xdr:col>6</xdr:col>
                    <xdr:colOff>10886</xdr:colOff>
                    <xdr:row>10</xdr:row>
                    <xdr:rowOff>43543</xdr:rowOff>
                  </to>
                </anchor>
              </controlPr>
            </control>
          </mc:Choice>
        </mc:AlternateContent>
        <mc:AlternateContent xmlns:mc="http://schemas.openxmlformats.org/markup-compatibility/2006">
          <mc:Choice Requires="x14">
            <control shapeId="216068" r:id="rId6" name="Button 4">
              <controlPr defaultSize="0" print="0" autoFill="0" autoPict="0" macro="[0]!PreCalc">
                <anchor moveWithCells="1" sizeWithCells="1">
                  <from>
                    <xdr:col>2</xdr:col>
                    <xdr:colOff>250371</xdr:colOff>
                    <xdr:row>10</xdr:row>
                    <xdr:rowOff>141514</xdr:rowOff>
                  </from>
                  <to>
                    <xdr:col>6</xdr:col>
                    <xdr:colOff>10886</xdr:colOff>
                    <xdr:row>14</xdr:row>
                    <xdr:rowOff>87086</xdr:rowOff>
                  </to>
                </anchor>
              </controlPr>
            </control>
          </mc:Choice>
        </mc:AlternateContent>
        <mc:AlternateContent xmlns:mc="http://schemas.openxmlformats.org/markup-compatibility/2006">
          <mc:Choice Requires="x14">
            <control shapeId="216072" r:id="rId7" name="Button 8">
              <controlPr defaultSize="0" print="0" autoFill="0" autoPict="0" macro="[0]!Reset">
                <anchor moveWithCells="1" sizeWithCells="1">
                  <from>
                    <xdr:col>2</xdr:col>
                    <xdr:colOff>228600</xdr:colOff>
                    <xdr:row>2</xdr:row>
                    <xdr:rowOff>38100</xdr:rowOff>
                  </from>
                  <to>
                    <xdr:col>6</xdr:col>
                    <xdr:colOff>5443</xdr:colOff>
                    <xdr:row>5</xdr:row>
                    <xdr:rowOff>174171</xdr:rowOff>
                  </to>
                </anchor>
              </controlPr>
            </control>
          </mc:Choice>
        </mc:AlternateContent>
        <mc:AlternateContent xmlns:mc="http://schemas.openxmlformats.org/markup-compatibility/2006">
          <mc:Choice Requires="x14">
            <control shapeId="216098" r:id="rId8" name="Button 34">
              <controlPr defaultSize="0" print="0" autoFill="0" autoPict="0" macro="[0]!CreateToISBSCFTest">
                <anchor moveWithCells="1" sizeWithCells="1">
                  <from>
                    <xdr:col>2</xdr:col>
                    <xdr:colOff>223157</xdr:colOff>
                    <xdr:row>20</xdr:row>
                    <xdr:rowOff>59871</xdr:rowOff>
                  </from>
                  <to>
                    <xdr:col>6</xdr:col>
                    <xdr:colOff>0</xdr:colOff>
                    <xdr:row>25</xdr:row>
                    <xdr:rowOff>5443</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B1A0E2BF-ADD4-478F-84EC-635A8D3D3EBA}">
          <x14:formula1>
            <xm:f>'Code list'!$B$3:$B$500</xm:f>
          </x14:formula1>
          <xm:sqref>A56 AE18:AE20</xm:sqref>
        </x14:dataValidation>
        <x14:dataValidation type="list" allowBlank="1" showInputMessage="1" showErrorMessage="1" xr:uid="{DE566B91-CD40-45E0-B756-86451A21108D}">
          <x14:formula1>
            <xm:f>'Data validation'!$G$1:$G$2</xm:f>
          </x14:formula1>
          <xm:sqref>I1:J1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B8360-ECC2-497E-9D14-0F2C56C5D673}">
  <sheetPr codeName="Sheet12"/>
  <dimension ref="A1"/>
  <sheetViews>
    <sheetView showGridLines="0" workbookViewId="0">
      <pane ySplit="1" topLeftCell="A2" activePane="bottomLeft" state="frozen"/>
      <selection pane="bottomLeft"/>
    </sheetView>
  </sheetViews>
  <sheetFormatPr defaultRowHeight="14.6" x14ac:dyDescent="0.4"/>
  <cols>
    <col min="1" max="1" width="19" bestFit="1" customWidth="1"/>
    <col min="2" max="2" width="10.4609375" bestFit="1" customWidth="1"/>
    <col min="17" max="90" width="8.69140625" customWidth="1"/>
    <col min="91" max="115" width="0" hidden="1" customWidth="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11CD06-67DA-4F05-82E2-A59DECF86CEF}">
  <sheetPr codeName="Sheet1">
    <tabColor theme="5"/>
  </sheetPr>
  <dimension ref="A1:AA40"/>
  <sheetViews>
    <sheetView showGridLines="0" workbookViewId="0"/>
  </sheetViews>
  <sheetFormatPr defaultRowHeight="14.6" x14ac:dyDescent="0.4"/>
  <cols>
    <col min="17" max="90" width="8.69140625" customWidth="1"/>
    <col min="91" max="115" width="0" hidden="1" customWidth="1"/>
  </cols>
  <sheetData>
    <row r="1" spans="1:27" x14ac:dyDescent="0.4">
      <c r="AA1" t="s">
        <v>389</v>
      </c>
    </row>
    <row r="2" spans="1:27" x14ac:dyDescent="0.4">
      <c r="C2" t="s">
        <v>262</v>
      </c>
      <c r="D2" s="12" t="s">
        <v>324</v>
      </c>
      <c r="E2" s="12" t="s">
        <v>261</v>
      </c>
      <c r="F2" s="12" t="s">
        <v>260</v>
      </c>
      <c r="G2" s="12" t="s">
        <v>259</v>
      </c>
      <c r="J2" s="3" t="s">
        <v>262</v>
      </c>
      <c r="K2" s="3" t="s">
        <v>262</v>
      </c>
      <c r="L2" s="3" t="s">
        <v>262</v>
      </c>
      <c r="M2" s="90" t="s">
        <v>324</v>
      </c>
      <c r="N2" s="90" t="s">
        <v>324</v>
      </c>
      <c r="O2" s="90" t="s">
        <v>324</v>
      </c>
      <c r="P2" s="90" t="s">
        <v>261</v>
      </c>
      <c r="Q2" s="90" t="s">
        <v>260</v>
      </c>
      <c r="R2" s="90" t="s">
        <v>259</v>
      </c>
      <c r="S2" s="90" t="s">
        <v>259</v>
      </c>
      <c r="T2" s="90" t="s">
        <v>259</v>
      </c>
      <c r="V2" s="3" t="s">
        <v>262</v>
      </c>
      <c r="W2" s="90" t="s">
        <v>324</v>
      </c>
      <c r="X2" s="12" t="s">
        <v>261</v>
      </c>
      <c r="Y2" s="12" t="s">
        <v>259</v>
      </c>
      <c r="AA2" t="s">
        <v>262</v>
      </c>
    </row>
    <row r="3" spans="1:27" x14ac:dyDescent="0.4">
      <c r="A3" s="8"/>
      <c r="C3" s="12" t="s">
        <v>336</v>
      </c>
      <c r="D3" s="12" t="s">
        <v>336</v>
      </c>
      <c r="E3" t="s">
        <v>273</v>
      </c>
      <c r="F3" t="s">
        <v>273</v>
      </c>
      <c r="G3" s="12" t="s">
        <v>336</v>
      </c>
      <c r="J3" s="90" t="s">
        <v>336</v>
      </c>
      <c r="K3" s="3" t="s">
        <v>272</v>
      </c>
      <c r="L3" s="90" t="s">
        <v>208</v>
      </c>
      <c r="M3" s="90" t="s">
        <v>336</v>
      </c>
      <c r="N3" s="3" t="s">
        <v>272</v>
      </c>
      <c r="O3" s="90" t="s">
        <v>208</v>
      </c>
      <c r="P3" s="3" t="s">
        <v>273</v>
      </c>
      <c r="Q3" s="3" t="s">
        <v>273</v>
      </c>
      <c r="R3" s="90" t="s">
        <v>336</v>
      </c>
      <c r="S3" s="3" t="s">
        <v>272</v>
      </c>
      <c r="T3" s="90" t="s">
        <v>208</v>
      </c>
      <c r="V3" s="90" t="s">
        <v>336</v>
      </c>
      <c r="W3" s="90" t="s">
        <v>336</v>
      </c>
      <c r="X3" t="s">
        <v>273</v>
      </c>
      <c r="Y3" s="12" t="s">
        <v>336</v>
      </c>
      <c r="AA3" t="s">
        <v>353</v>
      </c>
    </row>
    <row r="4" spans="1:27" x14ac:dyDescent="0.4">
      <c r="C4" t="s">
        <v>272</v>
      </c>
      <c r="D4" t="s">
        <v>272</v>
      </c>
      <c r="G4" t="s">
        <v>272</v>
      </c>
      <c r="J4" s="3" t="s">
        <v>266</v>
      </c>
      <c r="K4" s="3" t="s">
        <v>266</v>
      </c>
      <c r="L4" s="3" t="s">
        <v>266</v>
      </c>
      <c r="M4" s="3" t="s">
        <v>266</v>
      </c>
      <c r="N4" s="3" t="s">
        <v>266</v>
      </c>
      <c r="O4" s="3" t="s">
        <v>266</v>
      </c>
      <c r="P4" s="3" t="s">
        <v>266</v>
      </c>
      <c r="Q4" s="3" t="s">
        <v>266</v>
      </c>
      <c r="R4" s="3" t="s">
        <v>266</v>
      </c>
      <c r="S4" s="3" t="s">
        <v>266</v>
      </c>
      <c r="T4" s="3" t="s">
        <v>266</v>
      </c>
      <c r="V4" s="3" t="s">
        <v>266</v>
      </c>
      <c r="W4" s="3" t="s">
        <v>266</v>
      </c>
      <c r="X4" t="s">
        <v>266</v>
      </c>
      <c r="Y4" t="s">
        <v>266</v>
      </c>
      <c r="AA4" t="s">
        <v>354</v>
      </c>
    </row>
    <row r="5" spans="1:27" x14ac:dyDescent="0.4">
      <c r="A5" t="s">
        <v>266</v>
      </c>
      <c r="C5" s="12" t="s">
        <v>208</v>
      </c>
      <c r="D5" s="12" t="s">
        <v>208</v>
      </c>
      <c r="G5" s="12" t="s">
        <v>208</v>
      </c>
      <c r="J5" s="90" t="s">
        <v>271</v>
      </c>
      <c r="K5" s="90" t="s">
        <v>271</v>
      </c>
      <c r="L5" s="90" t="s">
        <v>271</v>
      </c>
      <c r="M5" s="90" t="s">
        <v>271</v>
      </c>
      <c r="N5" s="90" t="s">
        <v>271</v>
      </c>
      <c r="O5" s="90" t="s">
        <v>271</v>
      </c>
      <c r="P5" s="90" t="s">
        <v>271</v>
      </c>
      <c r="Q5" s="90" t="s">
        <v>271</v>
      </c>
      <c r="R5" s="90" t="s">
        <v>271</v>
      </c>
      <c r="S5" s="90" t="s">
        <v>271</v>
      </c>
      <c r="T5" s="90" t="s">
        <v>271</v>
      </c>
      <c r="V5" s="90" t="s">
        <v>271</v>
      </c>
      <c r="W5" s="90" t="s">
        <v>271</v>
      </c>
      <c r="X5" s="12" t="s">
        <v>271</v>
      </c>
      <c r="Y5" s="12" t="s">
        <v>271</v>
      </c>
      <c r="AA5" t="s">
        <v>355</v>
      </c>
    </row>
    <row r="6" spans="1:27" x14ac:dyDescent="0.4">
      <c r="A6" s="12" t="s">
        <v>271</v>
      </c>
      <c r="B6" s="12"/>
      <c r="V6" s="3" t="s">
        <v>274</v>
      </c>
      <c r="W6" s="3" t="s">
        <v>274</v>
      </c>
      <c r="X6" t="s">
        <v>274</v>
      </c>
      <c r="Y6" t="s">
        <v>274</v>
      </c>
      <c r="AA6" t="s">
        <v>356</v>
      </c>
    </row>
    <row r="7" spans="1:27" x14ac:dyDescent="0.4">
      <c r="A7" t="s">
        <v>274</v>
      </c>
      <c r="V7" s="90" t="s">
        <v>267</v>
      </c>
      <c r="W7" s="90" t="s">
        <v>267</v>
      </c>
      <c r="X7" s="12" t="s">
        <v>267</v>
      </c>
      <c r="Y7" s="12" t="s">
        <v>267</v>
      </c>
      <c r="AA7" t="s">
        <v>357</v>
      </c>
    </row>
    <row r="8" spans="1:27" x14ac:dyDescent="0.4">
      <c r="A8" s="12" t="s">
        <v>268</v>
      </c>
      <c r="B8" s="12"/>
      <c r="V8" s="90" t="s">
        <v>220</v>
      </c>
      <c r="W8" s="90" t="s">
        <v>220</v>
      </c>
      <c r="X8" s="12" t="s">
        <v>220</v>
      </c>
      <c r="Y8" s="12" t="s">
        <v>220</v>
      </c>
      <c r="AA8" t="s">
        <v>358</v>
      </c>
    </row>
    <row r="9" spans="1:27" x14ac:dyDescent="0.4">
      <c r="A9" s="12" t="s">
        <v>267</v>
      </c>
      <c r="B9" s="12"/>
      <c r="V9" s="3" t="s">
        <v>263</v>
      </c>
      <c r="W9" s="3" t="s">
        <v>263</v>
      </c>
      <c r="X9" t="s">
        <v>263</v>
      </c>
      <c r="Y9" t="s">
        <v>263</v>
      </c>
      <c r="AA9" t="s">
        <v>359</v>
      </c>
    </row>
    <row r="10" spans="1:27" x14ac:dyDescent="0.4">
      <c r="A10" s="12" t="s">
        <v>220</v>
      </c>
      <c r="B10" s="12"/>
      <c r="V10" s="90" t="s">
        <v>264</v>
      </c>
      <c r="W10" s="90" t="s">
        <v>264</v>
      </c>
      <c r="X10" s="12" t="s">
        <v>264</v>
      </c>
      <c r="Y10" s="12" t="s">
        <v>264</v>
      </c>
      <c r="AA10" t="s">
        <v>360</v>
      </c>
    </row>
    <row r="11" spans="1:27" x14ac:dyDescent="0.4">
      <c r="A11" t="s">
        <v>263</v>
      </c>
      <c r="V11" s="90" t="s">
        <v>270</v>
      </c>
      <c r="W11" s="90" t="s">
        <v>270</v>
      </c>
      <c r="X11" s="12" t="s">
        <v>270</v>
      </c>
      <c r="Y11" s="12" t="s">
        <v>270</v>
      </c>
      <c r="AA11" t="s">
        <v>361</v>
      </c>
    </row>
    <row r="12" spans="1:27" x14ac:dyDescent="0.4">
      <c r="A12" s="12" t="s">
        <v>264</v>
      </c>
      <c r="B12" s="12"/>
      <c r="V12" s="3" t="s">
        <v>275</v>
      </c>
      <c r="W12" s="3" t="s">
        <v>275</v>
      </c>
      <c r="X12" t="s">
        <v>275</v>
      </c>
      <c r="Y12" t="s">
        <v>275</v>
      </c>
      <c r="AA12" t="s">
        <v>362</v>
      </c>
    </row>
    <row r="13" spans="1:27" x14ac:dyDescent="0.4">
      <c r="A13" s="12" t="s">
        <v>270</v>
      </c>
      <c r="B13" s="12"/>
      <c r="V13" s="90" t="s">
        <v>276</v>
      </c>
      <c r="W13" s="90" t="s">
        <v>276</v>
      </c>
      <c r="X13" s="12" t="s">
        <v>276</v>
      </c>
      <c r="Y13" s="12" t="s">
        <v>276</v>
      </c>
      <c r="AA13" t="s">
        <v>363</v>
      </c>
    </row>
    <row r="14" spans="1:27" x14ac:dyDescent="0.4">
      <c r="A14" t="s">
        <v>275</v>
      </c>
      <c r="V14" s="90" t="s">
        <v>337</v>
      </c>
      <c r="W14" s="90" t="s">
        <v>337</v>
      </c>
      <c r="X14" s="12" t="s">
        <v>337</v>
      </c>
      <c r="Y14" s="12" t="s">
        <v>337</v>
      </c>
      <c r="AA14" t="s">
        <v>364</v>
      </c>
    </row>
    <row r="15" spans="1:27" x14ac:dyDescent="0.4">
      <c r="A15" s="12" t="s">
        <v>276</v>
      </c>
      <c r="B15" s="12"/>
      <c r="V15" s="3" t="s">
        <v>278</v>
      </c>
      <c r="W15" s="3" t="s">
        <v>278</v>
      </c>
      <c r="X15" t="s">
        <v>278</v>
      </c>
      <c r="Y15" t="s">
        <v>278</v>
      </c>
      <c r="AA15" t="s">
        <v>361</v>
      </c>
    </row>
    <row r="16" spans="1:27" x14ac:dyDescent="0.4">
      <c r="A16" s="12" t="s">
        <v>337</v>
      </c>
      <c r="B16" s="12"/>
      <c r="V16" s="3" t="s">
        <v>279</v>
      </c>
      <c r="W16" s="3" t="s">
        <v>279</v>
      </c>
      <c r="X16" t="s">
        <v>279</v>
      </c>
      <c r="Y16" t="s">
        <v>279</v>
      </c>
      <c r="AA16" t="s">
        <v>363</v>
      </c>
    </row>
    <row r="17" spans="1:27" x14ac:dyDescent="0.4">
      <c r="A17" t="s">
        <v>278</v>
      </c>
      <c r="V17" s="3" t="s">
        <v>255</v>
      </c>
      <c r="W17" s="3" t="s">
        <v>255</v>
      </c>
      <c r="X17" t="s">
        <v>255</v>
      </c>
      <c r="Y17" t="s">
        <v>255</v>
      </c>
      <c r="AA17" t="s">
        <v>365</v>
      </c>
    </row>
    <row r="18" spans="1:27" x14ac:dyDescent="0.4">
      <c r="A18" t="s">
        <v>279</v>
      </c>
      <c r="V18" s="3" t="s">
        <v>256</v>
      </c>
      <c r="W18" s="3" t="s">
        <v>256</v>
      </c>
      <c r="X18" t="s">
        <v>256</v>
      </c>
      <c r="Y18" t="s">
        <v>256</v>
      </c>
      <c r="AA18" t="s">
        <v>366</v>
      </c>
    </row>
    <row r="19" spans="1:27" x14ac:dyDescent="0.4">
      <c r="A19" t="s">
        <v>255</v>
      </c>
      <c r="V19" s="3" t="s">
        <v>257</v>
      </c>
      <c r="W19" s="3" t="s">
        <v>257</v>
      </c>
      <c r="X19" t="s">
        <v>257</v>
      </c>
      <c r="Y19" t="s">
        <v>257</v>
      </c>
      <c r="AA19" t="s">
        <v>367</v>
      </c>
    </row>
    <row r="20" spans="1:27" x14ac:dyDescent="0.4">
      <c r="A20" t="s">
        <v>256</v>
      </c>
      <c r="V20" s="3" t="s">
        <v>258</v>
      </c>
      <c r="W20" s="3" t="s">
        <v>258</v>
      </c>
      <c r="X20" t="s">
        <v>258</v>
      </c>
      <c r="Y20" t="s">
        <v>258</v>
      </c>
      <c r="AA20" t="s">
        <v>368</v>
      </c>
    </row>
    <row r="21" spans="1:27" x14ac:dyDescent="0.4">
      <c r="A21" t="s">
        <v>257</v>
      </c>
      <c r="V21" s="3" t="s">
        <v>285</v>
      </c>
      <c r="W21" s="3" t="s">
        <v>285</v>
      </c>
      <c r="X21" t="s">
        <v>285</v>
      </c>
      <c r="Y21" t="s">
        <v>285</v>
      </c>
      <c r="AA21" t="s">
        <v>369</v>
      </c>
    </row>
    <row r="22" spans="1:27" x14ac:dyDescent="0.4">
      <c r="A22" t="s">
        <v>258</v>
      </c>
      <c r="V22" s="3" t="s">
        <v>298</v>
      </c>
      <c r="W22" s="3" t="s">
        <v>298</v>
      </c>
      <c r="X22" t="s">
        <v>298</v>
      </c>
      <c r="Y22" t="s">
        <v>298</v>
      </c>
      <c r="AA22" t="s">
        <v>370</v>
      </c>
    </row>
    <row r="23" spans="1:27" x14ac:dyDescent="0.4">
      <c r="A23" t="s">
        <v>285</v>
      </c>
      <c r="V23" s="3" t="s">
        <v>299</v>
      </c>
      <c r="W23" s="3" t="s">
        <v>299</v>
      </c>
      <c r="X23" t="s">
        <v>299</v>
      </c>
      <c r="Y23" t="s">
        <v>299</v>
      </c>
      <c r="AA23" t="s">
        <v>371</v>
      </c>
    </row>
    <row r="24" spans="1:27" x14ac:dyDescent="0.4">
      <c r="A24" t="s">
        <v>298</v>
      </c>
      <c r="V24" s="3" t="s">
        <v>307</v>
      </c>
      <c r="W24" s="3" t="s">
        <v>307</v>
      </c>
      <c r="X24" t="s">
        <v>307</v>
      </c>
      <c r="Y24" t="s">
        <v>307</v>
      </c>
      <c r="AA24" t="s">
        <v>372</v>
      </c>
    </row>
    <row r="25" spans="1:27" x14ac:dyDescent="0.4">
      <c r="A25" t="s">
        <v>299</v>
      </c>
      <c r="V25" s="3" t="s">
        <v>310</v>
      </c>
      <c r="W25" s="3" t="s">
        <v>310</v>
      </c>
      <c r="X25" t="s">
        <v>310</v>
      </c>
      <c r="Y25" t="s">
        <v>310</v>
      </c>
      <c r="AA25" t="s">
        <v>373</v>
      </c>
    </row>
    <row r="26" spans="1:27" x14ac:dyDescent="0.4">
      <c r="A26" t="s">
        <v>307</v>
      </c>
      <c r="V26" s="3" t="s">
        <v>316</v>
      </c>
      <c r="W26" s="3" t="s">
        <v>316</v>
      </c>
      <c r="X26" t="s">
        <v>316</v>
      </c>
      <c r="Y26" t="s">
        <v>316</v>
      </c>
      <c r="AA26" t="s">
        <v>374</v>
      </c>
    </row>
    <row r="27" spans="1:27" x14ac:dyDescent="0.4">
      <c r="A27" t="s">
        <v>310</v>
      </c>
      <c r="V27" s="3" t="s">
        <v>335</v>
      </c>
      <c r="W27" s="3" t="s">
        <v>335</v>
      </c>
      <c r="X27" t="s">
        <v>335</v>
      </c>
      <c r="Y27" t="s">
        <v>335</v>
      </c>
      <c r="AA27" t="s">
        <v>375</v>
      </c>
    </row>
    <row r="28" spans="1:27" x14ac:dyDescent="0.4">
      <c r="A28" t="s">
        <v>316</v>
      </c>
      <c r="V28" s="3" t="s">
        <v>331</v>
      </c>
      <c r="W28" s="3" t="s">
        <v>331</v>
      </c>
      <c r="X28" t="s">
        <v>331</v>
      </c>
      <c r="Y28" t="s">
        <v>331</v>
      </c>
      <c r="AA28" t="s">
        <v>376</v>
      </c>
    </row>
    <row r="29" spans="1:27" x14ac:dyDescent="0.4">
      <c r="A29" t="s">
        <v>335</v>
      </c>
      <c r="V29" s="3" t="s">
        <v>269</v>
      </c>
      <c r="W29" s="3" t="s">
        <v>269</v>
      </c>
      <c r="X29" t="s">
        <v>269</v>
      </c>
      <c r="Y29" t="s">
        <v>269</v>
      </c>
      <c r="AA29" t="s">
        <v>377</v>
      </c>
    </row>
    <row r="30" spans="1:27" x14ac:dyDescent="0.4">
      <c r="A30" t="s">
        <v>331</v>
      </c>
      <c r="V30" s="3" t="s">
        <v>319</v>
      </c>
      <c r="W30" s="3" t="s">
        <v>319</v>
      </c>
      <c r="X30" t="s">
        <v>319</v>
      </c>
      <c r="Y30" t="s">
        <v>319</v>
      </c>
      <c r="AA30" t="s">
        <v>378</v>
      </c>
    </row>
    <row r="31" spans="1:27" x14ac:dyDescent="0.4">
      <c r="A31" t="s">
        <v>269</v>
      </c>
      <c r="V31" s="3" t="s">
        <v>269</v>
      </c>
      <c r="W31" s="3" t="s">
        <v>269</v>
      </c>
      <c r="X31" t="s">
        <v>269</v>
      </c>
      <c r="Y31" t="s">
        <v>269</v>
      </c>
      <c r="AA31" t="s">
        <v>379</v>
      </c>
    </row>
    <row r="32" spans="1:27" x14ac:dyDescent="0.4">
      <c r="A32" t="s">
        <v>319</v>
      </c>
      <c r="AA32" t="s">
        <v>380</v>
      </c>
    </row>
    <row r="33" spans="1:27" x14ac:dyDescent="0.4">
      <c r="A33" t="s">
        <v>269</v>
      </c>
      <c r="AA33" t="s">
        <v>381</v>
      </c>
    </row>
    <row r="34" spans="1:27" x14ac:dyDescent="0.4">
      <c r="AA34" t="s">
        <v>382</v>
      </c>
    </row>
    <row r="35" spans="1:27" x14ac:dyDescent="0.4">
      <c r="AA35" t="s">
        <v>383</v>
      </c>
    </row>
    <row r="36" spans="1:27" x14ac:dyDescent="0.4">
      <c r="AA36" t="s">
        <v>384</v>
      </c>
    </row>
    <row r="37" spans="1:27" x14ac:dyDescent="0.4">
      <c r="AA37" t="s">
        <v>385</v>
      </c>
    </row>
    <row r="38" spans="1:27" x14ac:dyDescent="0.4">
      <c r="AA38" t="s">
        <v>386</v>
      </c>
    </row>
    <row r="39" spans="1:27" x14ac:dyDescent="0.4">
      <c r="AA39" t="s">
        <v>387</v>
      </c>
    </row>
    <row r="40" spans="1:27" x14ac:dyDescent="0.4">
      <c r="AA40" t="s">
        <v>388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BEA50-813F-4EE1-A28A-3A7FB7BE5A32}">
  <sheetPr codeName="Sheet13"/>
  <dimension ref="A1:G17"/>
  <sheetViews>
    <sheetView workbookViewId="0"/>
  </sheetViews>
  <sheetFormatPr defaultColWidth="8.84375" defaultRowHeight="14.6" x14ac:dyDescent="0.4"/>
  <cols>
    <col min="17" max="90" width="8.84375" customWidth="1"/>
    <col min="91" max="115" width="0" hidden="1" customWidth="1"/>
  </cols>
  <sheetData>
    <row r="1" spans="1:7" x14ac:dyDescent="0.4">
      <c r="A1" t="s">
        <v>964</v>
      </c>
      <c r="E1" t="s">
        <v>472</v>
      </c>
      <c r="G1" t="s">
        <v>500</v>
      </c>
    </row>
    <row r="2" spans="1:7" x14ac:dyDescent="0.4">
      <c r="A2" t="s">
        <v>198</v>
      </c>
      <c r="E2" t="s">
        <v>468</v>
      </c>
      <c r="G2" t="s">
        <v>501</v>
      </c>
    </row>
    <row r="3" spans="1:7" x14ac:dyDescent="0.4">
      <c r="A3" t="s">
        <v>203</v>
      </c>
      <c r="E3" t="s">
        <v>469</v>
      </c>
    </row>
    <row r="4" spans="1:7" x14ac:dyDescent="0.4">
      <c r="A4" t="s">
        <v>227</v>
      </c>
      <c r="E4" t="s">
        <v>473</v>
      </c>
    </row>
    <row r="5" spans="1:7" x14ac:dyDescent="0.4">
      <c r="A5" t="s">
        <v>233</v>
      </c>
      <c r="E5" t="s">
        <v>470</v>
      </c>
    </row>
    <row r="6" spans="1:7" x14ac:dyDescent="0.4">
      <c r="A6" t="s">
        <v>228</v>
      </c>
      <c r="E6" t="s">
        <v>471</v>
      </c>
    </row>
    <row r="7" spans="1:7" x14ac:dyDescent="0.4">
      <c r="A7" t="s">
        <v>317</v>
      </c>
    </row>
    <row r="8" spans="1:7" x14ac:dyDescent="0.4">
      <c r="A8" t="str">
        <f>'IS BS CF'!I48</f>
        <v>IS: Net income</v>
      </c>
    </row>
    <row r="9" spans="1:7" x14ac:dyDescent="0.4">
      <c r="A9" t="s">
        <v>224</v>
      </c>
    </row>
    <row r="10" spans="1:7" x14ac:dyDescent="0.4">
      <c r="A10" t="s">
        <v>240</v>
      </c>
    </row>
    <row r="11" spans="1:7" x14ac:dyDescent="0.4">
      <c r="A11" t="s">
        <v>232</v>
      </c>
    </row>
    <row r="12" spans="1:7" x14ac:dyDescent="0.4">
      <c r="A12" t="s">
        <v>237</v>
      </c>
    </row>
    <row r="13" spans="1:7" x14ac:dyDescent="0.4">
      <c r="A13" t="s">
        <v>231</v>
      </c>
    </row>
    <row r="14" spans="1:7" x14ac:dyDescent="0.4">
      <c r="A14" t="s">
        <v>234</v>
      </c>
    </row>
    <row r="15" spans="1:7" x14ac:dyDescent="0.4">
      <c r="A15" t="s">
        <v>577</v>
      </c>
    </row>
    <row r="16" spans="1:7" x14ac:dyDescent="0.4">
      <c r="A16" t="s">
        <v>235</v>
      </c>
    </row>
    <row r="17" spans="1:1" x14ac:dyDescent="0.4">
      <c r="A17" t="s">
        <v>236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1404D-4399-4E1A-8033-24B36C953A78}">
  <sheetPr codeName="Sheet2">
    <tabColor theme="5"/>
  </sheetPr>
  <dimension ref="B1:I105"/>
  <sheetViews>
    <sheetView showGridLines="0" workbookViewId="0">
      <pane ySplit="2" topLeftCell="A3" activePane="bottomLeft" state="frozen"/>
      <selection activeCell="C3239" sqref="C3239"/>
      <selection pane="bottomLeft"/>
    </sheetView>
  </sheetViews>
  <sheetFormatPr defaultRowHeight="14.6" x14ac:dyDescent="0.4"/>
  <cols>
    <col min="1" max="1" width="1" customWidth="1"/>
    <col min="2" max="2" width="14.23046875" bestFit="1" customWidth="1"/>
    <col min="3" max="3" width="60.69140625" bestFit="1" customWidth="1"/>
    <col min="7" max="7" width="8.69140625" style="8"/>
    <col min="17" max="90" width="8.69140625" customWidth="1"/>
    <col min="91" max="115" width="0" hidden="1" customWidth="1"/>
  </cols>
  <sheetData>
    <row r="1" spans="2:4" x14ac:dyDescent="0.4">
      <c r="B1" s="27" cm="1">
        <f t="array" ref="B1:B105">_xlfn.UNIQUE(Codes!D:D)</f>
        <v>0</v>
      </c>
      <c r="C1" s="27" t="s">
        <v>81</v>
      </c>
      <c r="D1" s="27" t="s">
        <v>148</v>
      </c>
    </row>
    <row r="2" spans="2:4" hidden="1" x14ac:dyDescent="0.4">
      <c r="B2" t="str">
        <v>Calcs.</v>
      </c>
    </row>
    <row r="3" spans="2:4" x14ac:dyDescent="0.4">
      <c r="B3" t="str">
        <v>HVOL-EV</v>
      </c>
      <c r="C3" t="str">
        <f>SUBSTITUTE(INDEX(Codes!$B:$B,MATCH('Code list'!$B3,Codes!$D:$D,0)),":","")</f>
        <v>Volume driven - primary unit</v>
      </c>
      <c r="D3" t="str">
        <f>INDEX(Codes!$F:$F,MATCH('Code list'!$B3,Codes!$D:$D,0))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4" spans="2:4" x14ac:dyDescent="0.4">
      <c r="B4" t="str">
        <v>SCENVOL-EV</v>
      </c>
      <c r="C4" t="str">
        <f>SUBSTITUTE(INDEX(Codes!$B:$B,MATCH('Code list'!$B4,Codes!$D:$D,0)),":","")</f>
        <v>Volume driven - primary unit</v>
      </c>
      <c r="D4" t="str">
        <f>INDEX(Codes!$F:$F,MATCH('Code list'!$B4,Codes!$D:$D,0))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5" spans="2:4" x14ac:dyDescent="0.4">
      <c r="B5" t="str">
        <v>SALESQUOTA-ER</v>
      </c>
      <c r="C5" t="str">
        <f>SUBSTITUTE(INDEX(Codes!$B:$B,MATCH('Code list'!$B5,Codes!$D:$D,0)),":","")</f>
        <v>Sales quota driven</v>
      </c>
      <c r="D5" t="str">
        <f>INDEX(Codes!$F:$F,MATCH('Code list'!$B5,Codes!$D:$D,0))</f>
        <v>Sales quota driven event with revenue driver. We take assumptions about # of salesman, their revneue quotas, and their percent obtainment to calculate revenue. Use this if the client mentions driving revenue by hiring salesman</v>
      </c>
    </row>
    <row r="6" spans="2:4" x14ac:dyDescent="0.4">
      <c r="B6" t="str">
        <v>LVOL-EV</v>
      </c>
      <c r="C6" t="str">
        <f>SUBSTITUTE(INDEX(Codes!$B:$B,MATCH('Code list'!$B6,Codes!$D:$D,0)),":","")</f>
        <v>Low volume-driven</v>
      </c>
      <c r="D6" t="str">
        <f>INDEX(Codes!$F:$F,MATCH('Code list'!$B6,Codes!$D:$D,0))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7" spans="2:4" x14ac:dyDescent="0.4">
      <c r="B7" t="str">
        <v>VOLLIST-EV</v>
      </c>
      <c r="C7" t="str">
        <f>SUBSTITUTE(INDEX(Codes!$B:$B,MATCH('Code list'!$B7,Codes!$D:$D,0)),":","")</f>
        <v>Volume-driven - list</v>
      </c>
      <c r="D7" t="str">
        <f>INDEX(Codes!$F:$F,MATCH('Code list'!$B7,Codes!$D:$D,0))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8" spans="2:4" x14ac:dyDescent="0.4">
      <c r="B8" t="str">
        <v>VOLLIST-EVP</v>
      </c>
      <c r="C8" t="str">
        <f>SUBSTITUTE(INDEX(Codes!$B:$B,MATCH('Code list'!$B8,Codes!$D:$D,0)),":","")</f>
        <v>Volume-driven - list</v>
      </c>
      <c r="D8" t="str">
        <f>INDEX(Codes!$F:$F,MATCH('Code list'!$B8,Codes!$D:$D,0))</f>
        <v>Same as VOL-EV except with a list of items that add up to the volume. Ex. Volume is # of impressions. # of impressions is the sum of impressions from items in the list. Item A = 100 impressions in year 1. Item B=200 impressions in year 1. Total volume in year 1 = 300 impressions. Use when several sources are contributing to a volume that will then drive the model</v>
      </c>
    </row>
    <row r="9" spans="2:4" x14ac:dyDescent="0.4">
      <c r="B9" t="str">
        <v>AD-EV</v>
      </c>
      <c r="C9" t="str">
        <f>SUBSTITUTE(INDEX(Codes!$B:$B,MATCH('Code list'!$B9,Codes!$D:$D,0)),":","")</f>
        <v xml:space="preserve">Ad driven revenue </v>
      </c>
      <c r="D9" t="str">
        <f>INDEX(Codes!$F:$F,MATCH('Code list'!$B9,Codes!$D:$D,0))</f>
        <v xml:space="preserve">Ad driven event. Assumptions about ad budget and customer acquisition cost drive volume. Useful for companies that plan to grow via advertising. Common amongst software and app businesses. </v>
      </c>
    </row>
    <row r="10" spans="2:4" x14ac:dyDescent="0.4">
      <c r="B10" t="str">
        <v>TAM-ER</v>
      </c>
      <c r="C10" t="str">
        <f>SUBSTITUTE(INDEX(Codes!$B:$B,MATCH('Code list'!$B10,Codes!$D:$D,0)),":","")</f>
        <v>TAM</v>
      </c>
      <c r="D10" t="str">
        <f>INDEX(Codes!$F:$F,MATCH('Code list'!$B10,Codes!$D:$D,0))</f>
        <v xml:space="preserve">TAM driven event. Begin with total addressable market assumptions and take penetration assumptions to calculate expected revenue. </v>
      </c>
    </row>
    <row r="11" spans="2:4" x14ac:dyDescent="0.4">
      <c r="B11" t="str">
        <v>TAM-EV</v>
      </c>
      <c r="C11" t="str">
        <f>SUBSTITUTE(INDEX(Codes!$B:$B,MATCH('Code list'!$B11,Codes!$D:$D,0)),":","")</f>
        <v>TAM</v>
      </c>
      <c r="D11" t="str">
        <f>INDEX(Codes!$F:$F,MATCH('Code list'!$B11,Codes!$D:$D,0))</f>
        <v xml:space="preserve">TAM driven volume. Begin with total addressable market assumptions and take penetration assumptions to calculate expected revenue. </v>
      </c>
    </row>
    <row r="12" spans="2:4" x14ac:dyDescent="0.4">
      <c r="B12" t="str">
        <v>REV-ER</v>
      </c>
      <c r="C12" t="str">
        <f>SUBSTITUTE(INDEX(Codes!$B:$B,MATCH('Code list'!$B12,Codes!$D:$D,0)),":","")</f>
        <v>Revenue hard code</v>
      </c>
      <c r="D12" t="str">
        <f>INDEX(Codes!$F:$F,MATCH('Code list'!$B12,Codes!$D:$D,0))</f>
        <v xml:space="preserve">Hardcoded revenue or GMV. Useful when client says "we plan to do revenue of $XXXin year 1" without providing anything that would drive the revenue. We simply add the revenue each year as an assumption and drive all of the secondary items off of that revenue. </v>
      </c>
    </row>
    <row r="13" spans="2:4" x14ac:dyDescent="0.4">
      <c r="B13" t="str">
        <v>PROB-EV</v>
      </c>
      <c r="C13" t="str">
        <f>SUBSTITUTE(INDEX(Codes!$B:$B,MATCH('Code list'!$B13,Codes!$D:$D,0)),":","")</f>
        <v>Volume-driven probability weighted list - list</v>
      </c>
      <c r="D13" t="str">
        <f>INDEX(Codes!$F:$F,MATCH('Code list'!$B13,Codes!$D:$D,0))</f>
        <v>Probability-weighted list of volume items. Ex. A sales organization has a pipeline of potential contracts that will yield X volume. Item A has a 50% chance of closing on June 2025. On June 2025, volume X * 50% would be included in the projection</v>
      </c>
    </row>
    <row r="14" spans="2:4" x14ac:dyDescent="0.4">
      <c r="B14" t="str">
        <v>PROB-ER</v>
      </c>
      <c r="C14" t="str">
        <f>SUBSTITUTE(INDEX(Codes!$B:$B,MATCH('Code list'!$B14,Codes!$D:$D,0)),":","")</f>
        <v>Volume-driven probability weighted list - list</v>
      </c>
      <c r="D14" t="str">
        <f>INDEX(Codes!$F:$F,MATCH('Code list'!$B14,Codes!$D:$D,0))</f>
        <v>Probability-weighted list of revenue items. Ex. A sales organization has a pipeline of potential contracts that will yield X $ of revenue. Item A has a 50% chance of closing on June 2025. On June 2025, revenue X * 50% would be included in the projection</v>
      </c>
    </row>
    <row r="15" spans="2:4" x14ac:dyDescent="0.4">
      <c r="B15" t="str">
        <v>SCENARIO-EV</v>
      </c>
      <c r="C15" t="str">
        <f>SUBSTITUTE(INDEX(Codes!$B:$B,MATCH('Code list'!$B15,Codes!$D:$D,0)),":","")</f>
        <v>Volume driven - primary unit</v>
      </c>
      <c r="D15" t="str">
        <f>INDEX(Codes!$F:$F,MATCH('Code list'!$B15,Codes!$D:$D,0))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6" spans="2:4" x14ac:dyDescent="0.4">
      <c r="B16" t="str">
        <v>CAGRP-EV</v>
      </c>
      <c r="C16" t="str">
        <f>SUBSTITUTE(INDEX(Codes!$B:$B,MATCH('Code list'!$B16,Codes!$D:$D,0)),":","")</f>
        <v>Volume driven - primary unit</v>
      </c>
      <c r="D16" t="str">
        <f>INDEX(Codes!$F:$F,MATCH('Code list'!$B16,Codes!$D:$D,0))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7" spans="2:9" x14ac:dyDescent="0.4">
      <c r="B17" t="str">
        <v>SCENARIOCAGR-EP</v>
      </c>
      <c r="C17" t="str">
        <f>SUBSTITUTE(INDEX(Codes!$B:$B,MATCH('Code list'!$B17,Codes!$D:$D,0)),":","")</f>
        <v>Volume driven - primary unit</v>
      </c>
      <c r="D17" t="str">
        <f>INDEX(Codes!$F:$F,MATCH('Code list'!$B17,Codes!$D:$D,0))</f>
        <v>Hardcoded high volume driven with volume driver. Useful when client says "we plan to sell XXX in year 1" without providing anything that would drive the volume. Defaults to high volume assumptions (100,000+). For low volume items (i.e real estate, asset-driven revenue, etc.), use LVOL-EV (Low volume)</v>
      </c>
    </row>
    <row r="18" spans="2:9" x14ac:dyDescent="0.4">
      <c r="B18" t="str">
        <v>LAGVOL-EV</v>
      </c>
      <c r="C18" t="str">
        <f>SUBSTITUTE(INDEX(Codes!$B:$B,MATCH('Code list'!$B18,Codes!$D:$D,0)),":","")</f>
        <v>Lagged volume</v>
      </c>
      <c r="D18" t="str">
        <f>INDEX(Codes!$F:$F,MATCH('Code list'!$B18,Codes!$D:$D,0))</f>
        <v>Hardcoded high volume with lag. Client makes assumption about how long the volume is "Work in procress" before it becomes a volume that can drive revenue items</v>
      </c>
      <c r="I18" t="s">
        <v>220</v>
      </c>
    </row>
    <row r="19" spans="2:9" x14ac:dyDescent="0.4">
      <c r="B19" t="str">
        <v>FUNNEL-EV</v>
      </c>
      <c r="C19" t="str">
        <f>SUBSTITUTE(INDEX(Codes!$B:$B,MATCH('Code list'!$B19,Codes!$D:$D,0)),":","")</f>
        <v>Sales Funnel</v>
      </c>
      <c r="D19" t="str">
        <f>INDEX(Codes!$F:$F,MATCH('Code list'!$B19,Codes!$D:$D,0))</f>
        <v>Hardcoded high volume with lag. Client makes assumption about how long the volume is "Work in procress" before it becomes a volume that can drive revenue items</v>
      </c>
    </row>
    <row r="20" spans="2:9" x14ac:dyDescent="0.4">
      <c r="B20" t="str">
        <v>DTERMY-PV</v>
      </c>
      <c r="C20" t="str">
        <f>SUBSTITUTE(INDEX(Codes!$B:$B,MATCH('Code list'!$B20,Codes!$D:$D,0)),":","")</f>
        <v>Rolling fixed term debt - multiple borrowings w/ annual control</v>
      </c>
      <c r="D20" t="str">
        <f>INDEX(Codes!$F:$F,MATCH('Code list'!$B20,Codes!$D:$D,0))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21" spans="2:9" x14ac:dyDescent="0.4">
      <c r="B21" t="str">
        <v>GROWTHCHURN-PV</v>
      </c>
      <c r="C21" t="str">
        <f>SUBSTITUTE(INDEX(Codes!$B:$B,MATCH('Code list'!$B21,Codes!$D:$D,0)),":","")</f>
        <v>Growth curve steady state rev w/ churn</v>
      </c>
      <c r="D21" t="str">
        <f>INDEX(Codes!$F:$F,MATCH('Code list'!$B21,Codes!$D:$D,0))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2" spans="2:9" x14ac:dyDescent="0.4">
      <c r="B22" t="str">
        <v>GROWTH-PV</v>
      </c>
      <c r="C22" t="str">
        <f>SUBSTITUTE(INDEX(Codes!$B:$B,MATCH('Code list'!$B22,Codes!$D:$D,0)),":","")</f>
        <v>Growth curve steady state rev</v>
      </c>
      <c r="D22" t="str">
        <f>INDEX(Codes!$F:$F,MATCH('Code list'!$B22,Codes!$D:$D,0))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3" spans="2:9" x14ac:dyDescent="0.4">
      <c r="B23" t="str">
        <v>ADREV-PV</v>
      </c>
      <c r="C23" t="str">
        <f>SUBSTITUTE(INDEX(Codes!$B:$B,MATCH('Code list'!$B23,Codes!$D:$D,0)),":","")</f>
        <v>impression</v>
      </c>
      <c r="D23" t="str">
        <f>INDEX(Codes!$F:$F,MATCH('Code list'!$B23,Codes!$D:$D,0))</f>
        <v xml:space="preserve">Primary impression volume  driven advertising revenue. This is ad revenue code combines with a volume event to define that volume as "# of impressions" and then takes an assumption about $ ad revenue per impression to calculate advertising revenue. </v>
      </c>
    </row>
    <row r="24" spans="2:9" x14ac:dyDescent="0.4">
      <c r="B24" t="str">
        <v>MONTHRENT-PV</v>
      </c>
      <c r="C24" t="str">
        <f>SUBSTITUTE(INDEX(Codes!$B:$B,MATCH('Code list'!$B24,Codes!$D:$D,0)),":","")</f>
        <v>unit</v>
      </c>
      <c r="D24" t="str">
        <f>INDEX(Codes!$F:$F,MATCH('Code list'!$B24,Codes!$D:$D,0))</f>
        <v>Primary volume driven monthly rental revenue that creates a revenue driver. Pairs with an EV code to drive rental income based off a monthly rent/unit assumption</v>
      </c>
    </row>
    <row r="25" spans="2:9" x14ac:dyDescent="0.4">
      <c r="B25" t="str">
        <v>DAYRENT-PV</v>
      </c>
      <c r="C25" t="str">
        <f>SUBSTITUTE(INDEX(Codes!$B:$B,MATCH('Code list'!$B25,Codes!$D:$D,0)),":","")</f>
        <v>unit</v>
      </c>
      <c r="D25" t="str">
        <f>INDEX(Codes!$F:$F,MATCH('Code list'!$B25,Codes!$D:$D,0))</f>
        <v>Primary volume daily driven rental revenue that creates a revenue driver. Pairs with an EV code to drive rental income based off a daily rent/unit assumption</v>
      </c>
    </row>
    <row r="26" spans="2:9" x14ac:dyDescent="0.4">
      <c r="B26" t="str">
        <v>SUB-PV</v>
      </c>
      <c r="C26" t="str">
        <f>SUBSTITUTE(INDEX(Codes!$B:$B,MATCH('Code list'!$B26,Codes!$D:$D,0)),":","")</f>
        <v>subscriber</v>
      </c>
      <c r="D26" t="str">
        <f>INDEX(Codes!$F:$F,MATCH('Code list'!$B26,Codes!$D:$D,0))</f>
        <v>Primary volume driven subscription revenue. PaiSR with an EV code to drive # of new subscriber, which is then used to calculate subscription revenue</v>
      </c>
    </row>
    <row r="27" spans="2:9" x14ac:dyDescent="0.4">
      <c r="B27" t="str">
        <v>SUBCLIENT-PV</v>
      </c>
      <c r="C27" t="str">
        <f>SUBSTITUTE(INDEX(Codes!$B:$B,MATCH('Code list'!$B27,Codes!$D:$D,0)),":","")</f>
        <v>Firm</v>
      </c>
      <c r="D27" t="str">
        <f>INDEX(Codes!$F:$F,MATCH('Code list'!$B27,Codes!$D:$D,0))</f>
        <v>Primary volume driven subscription revenue. PaiSR with an EV code to drive # of new subscriber, which is then used to calculate subscription revenue</v>
      </c>
    </row>
    <row r="28" spans="2:9" x14ac:dyDescent="0.4">
      <c r="B28" t="str">
        <v>SUBFREE-PV</v>
      </c>
      <c r="C28" t="str">
        <f>SUBSTITUTE(INDEX(Codes!$B:$B,MATCH('Code list'!$B28,Codes!$D:$D,0)),":","")</f>
        <v>subscriber</v>
      </c>
      <c r="D28" t="str">
        <f>INDEX(Codes!$F:$F,MATCH('Code list'!$B28,Codes!$D:$D,0))</f>
        <v>Primary volume driven freemium subscription revenue. Pairswith an EV code to drive # of new subscriber, which is then used to calculate # of free subscribers, some of whom upgrade to a paid subscription</v>
      </c>
    </row>
    <row r="29" spans="2:9" x14ac:dyDescent="0.4">
      <c r="B29" t="str">
        <v>SUB-PR</v>
      </c>
      <c r="C29" t="str">
        <f>SUBSTITUTE(INDEX(Codes!$B:$B,MATCH('Code list'!$B29,Codes!$D:$D,0)),":","")</f>
        <v>subscriber</v>
      </c>
      <c r="D29" t="str">
        <f>INDEX(Codes!$F:$F,MATCH('Code list'!$B29,Codes!$D:$D,0))</f>
        <v>Primary volume driven subscription revenue. PaiSR with an EV code to drive # of new subscriber, which is then used to calculate subscription revenue</v>
      </c>
    </row>
    <row r="30" spans="2:9" x14ac:dyDescent="0.4">
      <c r="B30" t="str">
        <v>SALES-PR</v>
      </c>
      <c r="C30" t="str">
        <f>SUBSTITUTE(INDEX(Codes!$B:$B,MATCH('Code list'!$B30,Codes!$D:$D,0)),":","")</f>
        <v>unit</v>
      </c>
      <c r="D30" t="str">
        <f>INDEX(Codes!$F:$F,MATCH('Code list'!$B30,Codes!$D:$D,0))</f>
        <v xml:space="preserve">Hardcoded revenue per unit sold. Useful when client says "we plan to do revenue of $XXXin year 1" without providing anything that would drive the revenue. We simply add the revenue each year as an assumption and drive all of the secondary items off of that revenue. Creates a new volume driver that SV codes can be driven by  </v>
      </c>
    </row>
    <row r="31" spans="2:9" x14ac:dyDescent="0.4">
      <c r="B31" t="str">
        <v>SAM-PR-R</v>
      </c>
      <c r="C31" t="str">
        <f>SUBSTITUTE(INDEX(Codes!$B:$B,MATCH('Code list'!$B31,Codes!$D:$D,0)),":","")</f>
        <v>unit</v>
      </c>
      <c r="D31" t="str">
        <f>INDEX(Codes!$F:$F,MATCH('Code list'!$B31,Codes!$D:$D,0))</f>
        <v xml:space="preserve">SAM primary revenue driven. This creates a serviceable addressable market. Contextually, this should only ever be used with the TAM event codes. Basically, you take assumptions about what portion of the TAM is actually servicesable and then take a penetration rate from this to drive revenue. Use this anytime the client describes a multi-stage TAM. Ex. TAM=all crypto, SAM=ethereum. </v>
      </c>
    </row>
    <row r="32" spans="2:9" x14ac:dyDescent="0.4">
      <c r="B32" t="str">
        <v>GMV-PV</v>
      </c>
      <c r="C32" t="str">
        <f>SUBSTITUTE(INDEX(Codes!$B:$B,MATCH('Code list'!$B32,Codes!$D:$D,0)),":","")</f>
        <v>unit</v>
      </c>
      <c r="D32" t="str">
        <f>INDEX(Codes!$F:$F,MATCH('Code list'!$B32,Codes!$D:$D,0))</f>
        <v>Primary marketplace revenue volume driven. We pair with an EV code to drive # of orders, multiply by average order value to calculate gross market value (GMV) and then multiply by a percent take rate to calculate revneue. Creates a new revenue driver so that both SR and SV codes can come after it in the chain</v>
      </c>
    </row>
    <row r="33" spans="2:4" x14ac:dyDescent="0.4">
      <c r="B33" t="str">
        <v>SALES-PV</v>
      </c>
      <c r="C33" t="str">
        <f>SUBSTITUTE(INDEX(Codes!$B:$B,MATCH('Code list'!$B33,Codes!$D:$D,0)),":","")</f>
        <v>unit</v>
      </c>
      <c r="D33" t="str">
        <f>INDEX(Codes!$F:$F,MATCH('Code list'!$B33,Codes!$D:$D,0))</f>
        <v xml:space="preserve">Primary sales revenue volume driven. # of units sold * price/unit = sales. </v>
      </c>
    </row>
    <row r="34" spans="2:4" x14ac:dyDescent="0.4">
      <c r="B34" t="str">
        <v>ASSETSALE-PV</v>
      </c>
      <c r="C34" t="str">
        <f>SUBSTITUTE(INDEX(Codes!$B:$B,MATCH('Code list'!$B34,Codes!$D:$D,0)),":","")</f>
        <v>Unit</v>
      </c>
      <c r="D34" t="str">
        <f>INDEX(Codes!$F:$F,MATCH('Code list'!$B34,Codes!$D:$D,0))</f>
        <v>Volume driven asset sales. Use this for large items that involve large capex per item prior to that item being sold later on (ex. Houses)</v>
      </c>
    </row>
    <row r="35" spans="2:4" x14ac:dyDescent="0.4">
      <c r="B35" t="str">
        <v>HOURLY-PV</v>
      </c>
      <c r="C35" t="str">
        <f>SUBSTITUTE(INDEX(Codes!$B:$B,MATCH('Code list'!$B35,Codes!$D:$D,0)),":","")</f>
        <v>project</v>
      </c>
      <c r="D35" t="str">
        <f>INDEX(Codes!$F:$F,MATCH('Code list'!$B35,Codes!$D:$D,0))</f>
        <v xml:space="preserve">Primary sales revenue volume driven. # of units sold * price/unit = sales. </v>
      </c>
    </row>
    <row r="36" spans="2:4" x14ac:dyDescent="0.4">
      <c r="B36" t="str">
        <v>ORIGINATIONS-PP</v>
      </c>
      <c r="C36" t="str">
        <f>SUBSTITUTE(INDEX(Codes!$B:$B,MATCH('Code list'!$B36,Codes!$D:$D,0)),":","")</f>
        <v>unit</v>
      </c>
      <c r="D36" t="str">
        <f>INDEX(Codes!$F:$F,MATCH('Code list'!$B36,Codes!$D:$D,0))</f>
        <v>CAGR-driven sales</v>
      </c>
    </row>
    <row r="37" spans="2:4" x14ac:dyDescent="0.4">
      <c r="B37" t="str">
        <v>LISTSALE-PV</v>
      </c>
      <c r="C37" t="str">
        <f>SUBSTITUTE(INDEX(Codes!$B:$B,MATCH('Code list'!$B37,Codes!$D:$D,0)),":","")</f>
        <v>unit</v>
      </c>
      <c r="D37" t="str">
        <f>INDEX(Codes!$F:$F,MATCH('Code list'!$B37,Codes!$D:$D,0))</f>
        <v>CAGR-driven sales</v>
      </c>
    </row>
    <row r="38" spans="2:4" x14ac:dyDescent="0.4">
      <c r="B38" t="str">
        <v>LAMORT-PV</v>
      </c>
      <c r="C38" t="str">
        <f>SUBSTITUTE(INDEX(Codes!$B:$B,MATCH('Code list'!$B38,Codes!$D:$D,0)),":","")</f>
        <v>Volume driven amortizing loan - no defaults</v>
      </c>
      <c r="D38" t="str">
        <f>INDEX(Codes!$F:$F,MATCH('Code list'!$B38,Codes!$D:$D,0))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39" spans="2:4" x14ac:dyDescent="0.4">
      <c r="B39" t="str">
        <v>LTERMY-PV</v>
      </c>
      <c r="C39" t="str">
        <f>SUBSTITUTE(INDEX(Codes!$B:$B,MATCH('Code list'!$B39,Codes!$D:$D,0)),":","")</f>
        <v>Rolling fixed term loan - multiple borrowings w/ annual control</v>
      </c>
      <c r="D39" t="str">
        <f>INDEX(Codes!$F:$F,MATCH('Code list'!$B39,Codes!$D:$D,0))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0" spans="2:4" x14ac:dyDescent="0.4">
      <c r="B40" t="str">
        <v>LTERMY-S</v>
      </c>
      <c r="C40" t="str">
        <f>SUBSTITUTE(INDEX(Codes!$B:$B,MATCH('Code list'!$B40,Codes!$D:$D,0)),":","")</f>
        <v>Rolling fixed term loan - multiple borrowings w/ annual control</v>
      </c>
      <c r="D40" t="str">
        <f>INDEX(Codes!$F:$F,MATCH('Code list'!$B40,Codes!$D:$D,0))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41" spans="2:4" x14ac:dyDescent="0.4">
      <c r="B41" t="str">
        <v>WCAR-S</v>
      </c>
      <c r="C41" t="str">
        <f>SUBSTITUTE(INDEX(Codes!$B:$B,MATCH('Code list'!$B41,Codes!$D:$D,0)),":","")</f>
        <v xml:space="preserve">Simple accounts receivable - revenue </v>
      </c>
      <c r="D41" t="str">
        <f>INDEX(Codes!$F:$F,MATCH('Code list'!$B41,Codes!$D:$D,0))</f>
        <v xml:space="preserve">Simple accounts receivable. Takes assumption about days sales outstanding to approximate accounts receivable relative to sales over a given period. Default to this item unless client asks for a more complex modeling of accounts receivable. Any time a client says "customers pay in 30 days", this one is valid. Must come directly after at R code to work properly. It can never come after a DC or C code. </v>
      </c>
    </row>
    <row r="42" spans="2:4" x14ac:dyDescent="0.4">
      <c r="B42" t="str">
        <v>DCSALESQUOTA-S</v>
      </c>
      <c r="C42" t="str">
        <f>SUBSTITUTE(INDEX(Codes!$B:$B,MATCH('Code list'!$B42,Codes!$D:$D,0)),":","")</f>
        <v>SALESQUOTA Direct Cost</v>
      </c>
      <c r="D42" t="str">
        <f>INDEX(Codes!$F:$F,MATCH('Code list'!$B42,Codes!$D:$D,0))</f>
        <v>Sales FTE's that are driven by revenue and sales quota assumption. # of FTE's = ARR/obtained quota</v>
      </c>
    </row>
    <row r="43" spans="2:4" x14ac:dyDescent="0.4">
      <c r="B43" t="str">
        <v>DCV-S</v>
      </c>
      <c r="C43" t="str">
        <f>SUBSTITUTE(INDEX(Codes!$B:$B,MATCH('Code list'!$B43,Codes!$D:$D,0)),":","")</f>
        <v xml:space="preserve">DC volume driven </v>
      </c>
      <c r="D43" t="str">
        <f>INDEX(Codes!$F:$F,MATCH('Code list'!$B43,Codes!$D:$D,0))</f>
        <v xml:space="preserve">Secondary direct cost measuring the cost of goods sold. ONLY compatible with SR-P! Do not use with any other revenue codes other than SR-P. Multiplies # of orders by a COGS/unit assumption. </v>
      </c>
    </row>
    <row r="44" spans="2:4" x14ac:dyDescent="0.4">
      <c r="B44" t="str">
        <v>SUBCAC-S</v>
      </c>
      <c r="C44" t="str">
        <f>SUBSTITUTE(INDEX(Codes!$B:$B,MATCH('Code list'!$B44,Codes!$D:$D,0)),":","")</f>
        <v>New user acquisition cost</v>
      </c>
      <c r="D44" t="str">
        <f>INDEX(Codes!$F:$F,MATCH('Code list'!$B44,Codes!$D:$D,0))</f>
        <v xml:space="preserve">Secondary direct cost measuring the cost of goods sold. ONLY compatible with SR-P! Do not use with any other revenue codes other than SR-P. Multiplies # of orders by a COGS/unit assumption. </v>
      </c>
    </row>
    <row r="45" spans="2:4" x14ac:dyDescent="0.4">
      <c r="B45" t="str">
        <v>SALES-S</v>
      </c>
      <c r="C45" t="str">
        <f>SUBSTITUTE(INDEX(Codes!$B:$B,MATCH('Code list'!$B45,Codes!$D:$D,0)),":","")</f>
        <v>Sales</v>
      </c>
      <c r="D45" t="str">
        <f>INDEX(Codes!$F:$F,MATCH('Code list'!$B45,Codes!$D:$D,0))</f>
        <v xml:space="preserve">Secondary direct cost measuring the cost of goods sold. ONLY compatible with SR-P! Do not use with any other revenue codes other than SR-P. Multiplies # of orders by a COGS/unit assumption. </v>
      </c>
    </row>
    <row r="46" spans="2:4" x14ac:dyDescent="0.4">
      <c r="B46" t="str">
        <v>SETUPFEE-S</v>
      </c>
      <c r="C46" t="str">
        <f>SUBSTITUTE(INDEX(Codes!$B:$B,MATCH('Code list'!$B46,Codes!$D:$D,0)),":","")</f>
        <v>Setup fees</v>
      </c>
      <c r="D46" t="str">
        <f>INDEX(Codes!$F:$F,MATCH('Code list'!$B46,Codes!$D:$D,0))</f>
        <v xml:space="preserve">Secondary direct cost measuring the cost of goods sold. ONLY compatible with SR-P! Do not use with any other revenue codes other than SR-P. Multiplies # of orders by a COGS/unit assumption. </v>
      </c>
    </row>
    <row r="47" spans="2:4" x14ac:dyDescent="0.4">
      <c r="B47" t="str">
        <v>SETUPFEEPERCENT-S</v>
      </c>
      <c r="C47" t="str">
        <f>SUBSTITUTE(INDEX(Codes!$B:$B,MATCH('Code list'!$B47,Codes!$D:$D,0)),":","")</f>
        <v>Setup fees</v>
      </c>
      <c r="D47" t="str">
        <f>INDEX(Codes!$F:$F,MATCH('Code list'!$B47,Codes!$D:$D,0))</f>
        <v xml:space="preserve">Secondary direct cost measuring the cost of goods sold. ONLY compatible with SR-P! Do not use with any other revenue codes other than SR-P. Multiplies # of orders by a COGS/unit assumption. </v>
      </c>
    </row>
    <row r="48" spans="2:4" x14ac:dyDescent="0.4">
      <c r="B48" t="str">
        <v>RECURFEE-S</v>
      </c>
      <c r="C48" t="str">
        <f>SUBSTITUTE(INDEX(Codes!$B:$B,MATCH('Code list'!$B48,Codes!$D:$D,0)),":","")</f>
        <v>Recurring fees</v>
      </c>
      <c r="D48" t="str">
        <f>INDEX(Codes!$F:$F,MATCH('Code list'!$B48,Codes!$D:$D,0))</f>
        <v xml:space="preserve">Secondary direct cost measuring the cost of goods sold. ONLY compatible with SR-P! Do not use with any other revenue codes other than SR-P. Multiplies # of orders by a COGS/unit assumption. </v>
      </c>
    </row>
    <row r="49" spans="2:4" x14ac:dyDescent="0.4">
      <c r="B49" t="str">
        <v>SETUPDC-S</v>
      </c>
      <c r="C49" t="str">
        <f>SUBSTITUTE(INDEX(Codes!$B:$B,MATCH('Code list'!$B49,Codes!$D:$D,0)),":","")</f>
        <v>Setup DC</v>
      </c>
      <c r="D49" t="str">
        <f>INDEX(Codes!$F:$F,MATCH('Code list'!$B49,Codes!$D:$D,0))</f>
        <v xml:space="preserve">Secondary direct cost measuring the cost of goods sold. ONLY compatible with SR-P! Do not use with any other revenue codes other than SR-P. Multiplies # of orders by a COGS/unit assumption. </v>
      </c>
    </row>
    <row r="50" spans="2:4" x14ac:dyDescent="0.4">
      <c r="B50" t="str">
        <v>RECURDC-S</v>
      </c>
      <c r="C50" t="str">
        <f>SUBSTITUTE(INDEX(Codes!$B:$B,MATCH('Code list'!$B50,Codes!$D:$D,0)),":","")</f>
        <v>Recurring fees</v>
      </c>
      <c r="D50" t="str">
        <f>INDEX(Codes!$F:$F,MATCH('Code list'!$B50,Codes!$D:$D,0))</f>
        <v xml:space="preserve">Secondary direct cost measuring the cost of goods sold. ONLY compatible with SR-P! Do not use with any other revenue codes other than SR-P. Multiplies # of orders by a COGS/unit assumption. </v>
      </c>
    </row>
    <row r="51" spans="2:4" x14ac:dyDescent="0.4">
      <c r="B51" t="str">
        <v>RECURPERCENTDC-S</v>
      </c>
      <c r="C51" t="str">
        <f>SUBSTITUTE(INDEX(Codes!$B:$B,MATCH('Code list'!$B51,Codes!$D:$D,0)),":","")</f>
        <v>Recurring fees</v>
      </c>
      <c r="D51" t="str">
        <f>INDEX(Codes!$F:$F,MATCH('Code list'!$B51,Codes!$D:$D,0))</f>
        <v xml:space="preserve">Secondary direct cost measuring the cost of goods sold. ONLY compatible with SR-P! Do not use with any other revenue codes other than SR-P. Multiplies # of orders by a COGS/unit assumption. </v>
      </c>
    </row>
    <row r="52" spans="2:4" x14ac:dyDescent="0.4">
      <c r="B52" t="str">
        <v>DTERMY-S</v>
      </c>
      <c r="C52" t="str">
        <f>SUBSTITUTE(INDEX(Codes!$B:$B,MATCH('Code list'!$B52,Codes!$D:$D,0)),":","")</f>
        <v>Rolling fixed term debt - multiple borrowings w/ annual control</v>
      </c>
      <c r="D52" t="str">
        <f>INDEX(Codes!$F:$F,MATCH('Code list'!$B52,Codes!$D:$D,0))</f>
        <v xml:space="preserve">Fixed rolling term debt. This is a simple debt with bullet structure (one time payment at the end of the term) that is fixed and not being driven by any volume. It can handle multiple vintages of borrowing (i.e. if you borrow in month 1 and then again in month 2). </v>
      </c>
    </row>
    <row r="53" spans="2:4" x14ac:dyDescent="0.4">
      <c r="B53" t="str">
        <v>WCINV-SSV</v>
      </c>
      <c r="C53" t="str">
        <f>SUBSTITUTE(INDEX(Codes!$B:$B,MATCH('Code list'!$B53,Codes!$D:$D,0)),":","")</f>
        <v xml:space="preserve">COGS w/ inventory - volume driven </v>
      </c>
      <c r="D53" t="str">
        <f>INDEX(Codes!$F:$F,MATCH('Code list'!$B53,Codes!$D:$D,0))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4" spans="2:4" x14ac:dyDescent="0.4">
      <c r="B54" t="str">
        <v>WCINVBATCH-SV</v>
      </c>
      <c r="C54" t="str">
        <f>SUBSTITUTE(INDEX(Codes!$B:$B,MATCH('Code list'!$B54,Codes!$D:$D,0)),":","")</f>
        <v xml:space="preserve">COGS w/ inventory - volume driven </v>
      </c>
      <c r="D54" t="str">
        <f>INDEX(Codes!$F:$F,MATCH('Code list'!$B54,Codes!$D:$D,0))</f>
        <v xml:space="preserve">Secondary direct cost measuring the cost of goods sold and inventory. ONLY compatible with SR-P! Do not use with any other revenue codes other than SR-P. Multiplies # of orders by a COGS/unit assumption. This code also has inventory. Never use this in conjunction with another DCGS code or WCINV code, as this is redundant and will enter the direct cost or inventory twice. </v>
      </c>
    </row>
    <row r="55" spans="2:4" x14ac:dyDescent="0.4">
      <c r="B55" t="str">
        <v>ADREV-S</v>
      </c>
      <c r="C55" t="str">
        <f>SUBSTITUTE(INDEX(Codes!$B:$B,MATCH('Code list'!$B55,Codes!$D:$D,0)),":","")</f>
        <v>Advertising revenue - secondary</v>
      </c>
      <c r="D55" t="str">
        <f>INDEX(Codes!$F:$F,MATCH('Code list'!$B55,Codes!$D:$D,0))</f>
        <v>Secondary advertising revenue. We take assumptions about # of impressions per (unit of primary volume) and then multiply the two to calculation # of impressions. We then take an assumption about revenue/impression to driven ad revenue</v>
      </c>
    </row>
    <row r="56" spans="2:4" x14ac:dyDescent="0.4">
      <c r="B56" t="str">
        <v>DCHC-S</v>
      </c>
      <c r="C56" t="str">
        <f>SUBSTITUTE(INDEX(Codes!$B:$B,MATCH('Code list'!$B56,Codes!$D:$D,0)),":","")</f>
        <v>Headcount - revenue driven</v>
      </c>
      <c r="D56" t="str">
        <f>INDEX(Codes!$F:$F,MATCH('Code list'!$B56,Codes!$D:$D,0))</f>
        <v>This is a secondary revenue driven direct cost where the revenue from the previous code combines with an assumption about revenue/FTE to drive # of FTE's. This is multiplied by a total compensation/year assumption to get to total headcount expense</v>
      </c>
    </row>
    <row r="57" spans="2:4" x14ac:dyDescent="0.4">
      <c r="B57" t="str">
        <v>DC-S</v>
      </c>
      <c r="C57" t="str">
        <f>SUBSTITUTE(INDEX(Codes!$B:$B,MATCH('Code list'!$B57,Codes!$D:$D,0)),":","")</f>
        <v>% of revenue direct cost</v>
      </c>
      <c r="D57" t="str">
        <f>INDEX(Codes!$F:$F,MATCH('Code list'!$B57,Codes!$D:$D,0))</f>
        <v>This is a secondary revenue driven direct cost where the revenue from the previous code combines with an assumption about % direct cost to produce an expense. Useful for royalties, commission, revenue-share, and any other expense that is driven as a percent of revenue</v>
      </c>
    </row>
    <row r="58" spans="2:4" x14ac:dyDescent="0.4">
      <c r="B58" t="str">
        <v>HOURLY-S</v>
      </c>
      <c r="C58" t="str">
        <f>SUBSTITUTE(INDEX(Codes!$B:$B,MATCH('Code list'!$B58,Codes!$D:$D,0)),":","")</f>
        <v>Volume driven hourly wage</v>
      </c>
      <c r="D58" t="str">
        <f>INDEX(Codes!$F:$F,MATCH('Code list'!$B58,Codes!$D:$D,0))</f>
        <v>This is a secondary revenue driven direct cost where the revenue from the previous code combines with an assumption about revenue/FTE to drive # of FTE's. This is multiplied by a total compensation/year assumption to get to total headcount expense</v>
      </c>
    </row>
    <row r="59" spans="2:4" x14ac:dyDescent="0.4">
      <c r="B59" t="str">
        <v>DCSCAC-S</v>
      </c>
      <c r="C59" t="str">
        <f>SUBSTITUTE(INDEX(Codes!$B:$B,MATCH('Code list'!$B59,Codes!$D:$D,0)),":","")</f>
        <v>Seller acquisition cost</v>
      </c>
      <c r="D59" t="str">
        <f>INDEX(Codes!$F:$F,MATCH('Code list'!$B59,Codes!$D:$D,0))</f>
        <v>Secondary seller acquisition cost. This is used in a two sided marketplace where selleSR and buyeSR must be acquired. We take an assumption about # of selleSR per order to calculate # of new selleSR and then multiply by CAC to get the expense</v>
      </c>
    </row>
    <row r="60" spans="2:4" x14ac:dyDescent="0.4">
      <c r="B60" t="str">
        <v>FAINT-S</v>
      </c>
      <c r="C60" t="str">
        <f>SUBSTITUTE(INDEX(Codes!$B:$B,MATCH('Code list'!$B60,Codes!$D:$D,0)),":","")</f>
        <v>Volume driven secondary intangible assets</v>
      </c>
      <c r="D60" t="str">
        <f>INDEX(Codes!$F:$F,MATCH('Code list'!$B60,Codes!$D:$D,0))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1" spans="2:4" x14ac:dyDescent="0.4">
      <c r="B61" t="str">
        <v>FAPPE-S</v>
      </c>
      <c r="C61" t="str">
        <f>SUBSTITUTE(INDEX(Codes!$B:$B,MATCH('Code list'!$B61,Codes!$D:$D,0)),":","")</f>
        <v>Volume driven secondary PP&amp;E</v>
      </c>
      <c r="D61" t="str">
        <f>INDEX(Codes!$F:$F,MATCH('Code list'!$B61,Codes!$D:$D,0))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2" spans="2:4" x14ac:dyDescent="0.4">
      <c r="B62" t="str">
        <v>FAPPE-IS</v>
      </c>
      <c r="C62" t="str">
        <f>SUBSTITUTE(INDEX(Codes!$B:$B,MATCH('Code list'!$B62,Codes!$D:$D,0)),":","")</f>
        <v>Volume driven secondary PP&amp;E</v>
      </c>
      <c r="D62" t="str">
        <f>INDEX(Codes!$F:$F,MATCH('Code list'!$B62,Codes!$D:$D,0))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3" spans="2:4" x14ac:dyDescent="0.4">
      <c r="B63" t="str">
        <v>FAINTR-S</v>
      </c>
      <c r="C63" t="str">
        <f>SUBSTITUTE(INDEX(Codes!$B:$B,MATCH('Code list'!$B63,Codes!$D:$D,0)),":","")</f>
        <v>Revenue driven intangible assets</v>
      </c>
      <c r="D63" t="str">
        <f>INDEX(Codes!$F:$F,MATCH('Code list'!$B63,Codes!$D:$D,0))</f>
        <v xml:space="preserve">This is a code for Intangible Assets that are driven by a voume driver. Use this when you want to drive the amount of investment based on unit volume of a revenue and direct cost item or headcount. Ex. You need to to invest in $10k of software for every 1,000 subscriber. </v>
      </c>
    </row>
    <row r="64" spans="2:4" x14ac:dyDescent="0.4">
      <c r="B64" t="str">
        <v>FAPPER-S</v>
      </c>
      <c r="C64" t="str">
        <f>SUBSTITUTE(INDEX(Codes!$B:$B,MATCH('Code list'!$B64,Codes!$D:$D,0)),":","")</f>
        <v>Revenue driven PP&amp;E</v>
      </c>
      <c r="D64" t="str">
        <f>INDEX(Codes!$F:$F,MATCH('Code list'!$B64,Codes!$D:$D,0))</f>
        <v>This is a code for fixed assets that are driven by a revenue driver. Use this when you want to drive the amount of investment based on revenue. Ex. You need to to invest in $10k of software for every $1 million of revenue</v>
      </c>
    </row>
    <row r="65" spans="2:4" x14ac:dyDescent="0.4">
      <c r="B65" t="str">
        <v>LAMORT-S</v>
      </c>
      <c r="C65" t="str">
        <f>SUBSTITUTE(INDEX(Codes!$B:$B,MATCH('Code list'!$B65,Codes!$D:$D,0)),":","")</f>
        <v>Volume driven amortizing loan - no defaults</v>
      </c>
      <c r="D65" t="str">
        <f>INDEX(Codes!$F:$F,MATCH('Code list'!$B65,Codes!$D:$D,0))</f>
        <v xml:space="preserve">Volume driven amortizing loan. This is a loan that is tied to volume. We assume an avg. loan amount and multiply it by the primary volume driver, implicitly assuming that every unit of volume is financed via a loan we provide to the customer. Once the loan is borrowed, it is paid back via a monthly amortization schedule. </v>
      </c>
    </row>
    <row r="66" spans="2:4" x14ac:dyDescent="0.4">
      <c r="B66" t="str">
        <v>LAMORTR-S</v>
      </c>
      <c r="C66" t="str">
        <f>SUBSTITUTE(INDEX(Codes!$B:$B,MATCH('Code list'!$B66,Codes!$D:$D,0)),":","")</f>
        <v>Revenue driven amortizing loan - no defaults</v>
      </c>
      <c r="D66" t="str">
        <f>INDEX(Codes!$F:$F,MATCH('Code list'!$B66,Codes!$D:$D,0))</f>
        <v xml:space="preserve">Revenue driven amortizing loan. This is a loan that is driven by revenue. We assume a percent down payment and multiply it by the primary revenue driver, implicitly assuming that the revenue is financed via a loan we provide to the customer. Once the loan is borrowed, it is paid back via a monthly amortization schedule. </v>
      </c>
    </row>
    <row r="67" spans="2:4" x14ac:dyDescent="0.4">
      <c r="B67" t="str">
        <v>PDC-S</v>
      </c>
      <c r="C67" t="str">
        <f>SUBSTITUTE(INDEX(Codes!$B:$B,MATCH('Code list'!$B67,Codes!$D:$D,0)),":","")</f>
        <v>Passthrough direct cost</v>
      </c>
      <c r="D67" t="str">
        <f>INDEX(Codes!$F:$F,MATCH('Code list'!$B67,Codes!$D:$D,0))</f>
        <v>Used when a client dictates that a direct cost be added that doesn't actually vary with any volume or revenue driver. Ex. Client says "we have $3,000 a server costs per month that I want to include as a direct cost". This code simply hardcodes the monthly expense and then passes through volume and revenue from the code above</v>
      </c>
    </row>
    <row r="68" spans="2:4" x14ac:dyDescent="0.4">
      <c r="B68" t="str">
        <v>SUB-S</v>
      </c>
      <c r="C68" t="str">
        <f>SUBSTITUTE(INDEX(Codes!$B:$B,MATCH('Code list'!$B68,Codes!$D:$D,0)),":","")</f>
        <v>Subscription revenue - secondary volume driven</v>
      </c>
      <c r="D68" t="str">
        <f>INDEX(Codes!$F:$F,MATCH('Code list'!$B68,Codes!$D:$D,0))</f>
        <v>Secondary revenue. This is the basic subscription revenue without upgrades to other tieSR. Assumes only one tier of subscriber. Takes assumption about how much of a volume results in one subscriber converting to drive new subscriber who are subjecte to a churn assumption every month to calculate ending subscriber, which is multiplied by subscription price/month to get to revenue</v>
      </c>
    </row>
    <row r="69" spans="2:4" x14ac:dyDescent="0.4">
      <c r="B69" t="str">
        <v>GMV-S</v>
      </c>
      <c r="C69" t="str">
        <f>SUBSTITUTE(INDEX(Codes!$B:$B,MATCH('Code list'!$B69,Codes!$D:$D,0)),":","")</f>
        <v>Secondary GMV</v>
      </c>
      <c r="D69" t="str">
        <f>INDEX(Codes!$F:$F,MATCH('Code list'!$B69,Codes!$D:$D,0))</f>
        <v>Secondary GMV. This is a secondary marketplace revenue. We assume that the event code drives GMV and then take an assumption about percent penetration to calculate revenue from that GMV</v>
      </c>
    </row>
    <row r="70" spans="2:4" x14ac:dyDescent="0.4">
      <c r="B70" t="str">
        <v>SUBR-S</v>
      </c>
      <c r="C70" t="str">
        <f>SUBSTITUTE(INDEX(Codes!$B:$B,MATCH('Code list'!$B70,Codes!$D:$D,0)),":","")</f>
        <v>Subscription revenue - secondary revenue driven</v>
      </c>
      <c r="D70" t="str">
        <f>INDEX(Codes!$F:$F,MATCH('Code list'!$B70,Codes!$D:$D,0))</f>
        <v xml:space="preserve">Subscription revenue that is driven by revenue. We take an assumption about how many $ of primary revenue results in one new subscriber. </v>
      </c>
    </row>
    <row r="71" spans="2:4" x14ac:dyDescent="0.4">
      <c r="B71" t="str">
        <v>UEREV - S</v>
      </c>
      <c r="C71" t="str">
        <f>SUBSTITUTE(INDEX(Codes!$B:$B,MATCH('Code list'!$B71,Codes!$D:$D,0)),":","")</f>
        <v xml:space="preserve">Simple unearned revenue - revenue </v>
      </c>
      <c r="D71" t="str">
        <f>INDEX(Codes!$F:$F,MATCH('Code list'!$B71,Codes!$D:$D,0))</f>
        <v>Simple unearned revenue. Takes assumption about days invenotry outstanding to approximate inventory relative to COGS over a given period. Default to this item unless client asks for a more complex modeling of inventory. If a client mentions they have inventory and they have also added COGS, use this. Must come directly after a COGS code to work properly. It can never come after a revenue code</v>
      </c>
    </row>
    <row r="72" spans="2:4" x14ac:dyDescent="0.4">
      <c r="B72" t="str">
        <v>SPLIT-SV-VR</v>
      </c>
      <c r="C72" t="str">
        <f>SUBSTITUTE(INDEX(Codes!$B:$B,MATCH('Code list'!$B72,Codes!$D:$D,0)),":","")</f>
        <v>Split volume into two categories - unit</v>
      </c>
      <c r="D72" t="str">
        <f>INDEX(Codes!$F:$F,MATCH('Code list'!$B72,Codes!$D:$D,0))</f>
        <v>This modifies a volume by assuming some percentage of the primary volume driver is "faulty". It procudes a new primary volume driver that deducts the percentage that are faulty</v>
      </c>
    </row>
    <row r="73" spans="2:4" x14ac:dyDescent="0.4">
      <c r="B73" t="str">
        <v>DAMORT-S</v>
      </c>
    </row>
    <row r="74" spans="2:4" x14ac:dyDescent="0.4">
      <c r="B74" t="str">
        <v>F codes</v>
      </c>
    </row>
    <row r="75" spans="2:4" x14ac:dyDescent="0.4">
      <c r="B75" t="str">
        <v>FCCA-F</v>
      </c>
    </row>
    <row r="76" spans="2:4" x14ac:dyDescent="0.4">
      <c r="B76" t="str">
        <v>FCCL-F</v>
      </c>
    </row>
    <row r="77" spans="2:4" x14ac:dyDescent="0.4">
      <c r="B77" t="str">
        <v>FCLTA-F</v>
      </c>
    </row>
    <row r="78" spans="2:4" x14ac:dyDescent="0.4">
      <c r="B78" t="str">
        <v>FCLTL-F</v>
      </c>
    </row>
    <row r="79" spans="2:4" x14ac:dyDescent="0.4">
      <c r="B79" t="str">
        <v>DAMORT-F</v>
      </c>
    </row>
    <row r="80" spans="2:4" x14ac:dyDescent="0.4">
      <c r="B80" t="str">
        <v>DTERMY-F</v>
      </c>
    </row>
    <row r="81" spans="2:2" x14ac:dyDescent="0.4">
      <c r="B81" t="str">
        <v>LTERMY-F</v>
      </c>
    </row>
    <row r="82" spans="2:2" x14ac:dyDescent="0.4">
      <c r="B82" t="str">
        <v>DTERM1-F</v>
      </c>
    </row>
    <row r="83" spans="2:2" x14ac:dyDescent="0.4">
      <c r="B83" t="str">
        <v>FAPPE-F</v>
      </c>
    </row>
    <row r="84" spans="2:2" x14ac:dyDescent="0.4">
      <c r="B84" t="str">
        <v>FAINT-F</v>
      </c>
    </row>
    <row r="85" spans="2:2" x14ac:dyDescent="0.4">
      <c r="B85" t="str">
        <v>FAPPELIST-F</v>
      </c>
    </row>
    <row r="86" spans="2:2" x14ac:dyDescent="0.4">
      <c r="B86" t="str">
        <v>AOV-TR-RV</v>
      </c>
    </row>
    <row r="87" spans="2:2" x14ac:dyDescent="0.4">
      <c r="B87" t="str">
        <v>VOV-TV-V</v>
      </c>
    </row>
    <row r="88" spans="2:2" x14ac:dyDescent="0.4">
      <c r="B88" t="str">
        <v>SALESQUOTA-TV</v>
      </c>
    </row>
    <row r="89" spans="2:2" x14ac:dyDescent="0.4">
      <c r="B89" t="str">
        <v>FAIL-TV-V</v>
      </c>
    </row>
    <row r="90" spans="2:2" x14ac:dyDescent="0.4">
      <c r="B90" t="str">
        <v>SEASON MONTHL-TV-V</v>
      </c>
    </row>
    <row r="91" spans="2:2" x14ac:dyDescent="0.4">
      <c r="B91" t="str">
        <v>SEASON MONTHL-TR-R</v>
      </c>
    </row>
    <row r="92" spans="2:2" x14ac:dyDescent="0.4">
      <c r="B92" t="str">
        <v>SEASON QUARTER-TR-R</v>
      </c>
    </row>
    <row r="93" spans="2:2" x14ac:dyDescent="0.4">
      <c r="B93" t="str">
        <v>SEASON QUARTER-TV-V</v>
      </c>
    </row>
    <row r="94" spans="2:2" x14ac:dyDescent="0.4">
      <c r="B94" t="str">
        <v>TOGGLE-TV-V</v>
      </c>
    </row>
    <row r="95" spans="2:2" x14ac:dyDescent="0.4">
      <c r="B95" t="str">
        <v>IS CODES</v>
      </c>
    </row>
    <row r="96" spans="2:2" x14ac:dyDescent="0.4">
      <c r="B96" t="str">
        <v>WCAR-IS</v>
      </c>
    </row>
    <row r="97" spans="2:2" x14ac:dyDescent="0.4">
      <c r="B97" t="str">
        <v>WCINV-IS</v>
      </c>
    </row>
    <row r="98" spans="2:2" x14ac:dyDescent="0.4">
      <c r="B98" t="str">
        <v>WCAP-IS</v>
      </c>
    </row>
    <row r="99" spans="2:2" x14ac:dyDescent="0.4">
      <c r="B99" t="str">
        <v>WCUR-IS</v>
      </c>
    </row>
    <row r="100" spans="2:2" x14ac:dyDescent="0.4">
      <c r="B100" t="str">
        <v>WCPP-IS</v>
      </c>
    </row>
    <row r="101" spans="2:2" x14ac:dyDescent="0.4">
      <c r="B101" t="str">
        <v>DCOPS-IS</v>
      </c>
    </row>
    <row r="102" spans="2:2" x14ac:dyDescent="0.4">
      <c r="B102" t="str">
        <v>GPLP-IS</v>
      </c>
    </row>
    <row r="103" spans="2:2" x14ac:dyDescent="0.4">
      <c r="B103" t="str">
        <v>TAX-IS</v>
      </c>
    </row>
    <row r="104" spans="2:2" x14ac:dyDescent="0.4">
      <c r="B104" t="str">
        <v>TAXDTA-IS</v>
      </c>
    </row>
    <row r="105" spans="2:2" x14ac:dyDescent="0.4">
      <c r="B105" t="str">
        <v>COVER-F</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9E8DD-6A40-4B89-B964-2E5CA57C783F}">
  <sheetPr codeName="Sheet20">
    <tabColor theme="5"/>
  </sheetPr>
  <dimension ref="D2:H40"/>
  <sheetViews>
    <sheetView showGridLines="0" workbookViewId="0"/>
  </sheetViews>
  <sheetFormatPr defaultRowHeight="14.6" x14ac:dyDescent="0.4"/>
  <cols>
    <col min="1" max="1" width="4.53515625" customWidth="1"/>
    <col min="2" max="2" width="41.84375" customWidth="1"/>
    <col min="3" max="3" width="4.53515625" customWidth="1"/>
    <col min="4" max="4" width="22" bestFit="1" customWidth="1"/>
    <col min="5" max="5" width="119.84375" customWidth="1"/>
  </cols>
  <sheetData>
    <row r="2" spans="4:8" x14ac:dyDescent="0.4">
      <c r="D2" s="465" t="s">
        <v>1020</v>
      </c>
      <c r="E2" s="465" t="s">
        <v>248</v>
      </c>
      <c r="H2" s="466" t="s">
        <v>1027</v>
      </c>
    </row>
    <row r="3" spans="4:8" x14ac:dyDescent="0.4">
      <c r="D3" s="463" t="s">
        <v>1026</v>
      </c>
      <c r="E3" s="472" t="s">
        <v>1028</v>
      </c>
      <c r="H3" s="466"/>
    </row>
    <row r="4" spans="4:8" x14ac:dyDescent="0.4">
      <c r="D4" s="464" t="s">
        <v>1029</v>
      </c>
      <c r="E4" s="472" t="s">
        <v>1030</v>
      </c>
      <c r="H4" s="466"/>
    </row>
    <row r="5" spans="4:8" x14ac:dyDescent="0.4">
      <c r="D5" s="464" t="s">
        <v>1031</v>
      </c>
      <c r="E5" s="467" t="s">
        <v>1048</v>
      </c>
      <c r="H5" s="466"/>
    </row>
    <row r="6" spans="4:8" x14ac:dyDescent="0.4">
      <c r="D6" s="464" t="s">
        <v>1033</v>
      </c>
      <c r="E6" s="467" t="s">
        <v>1032</v>
      </c>
      <c r="H6" s="466"/>
    </row>
    <row r="7" spans="4:8" x14ac:dyDescent="0.4">
      <c r="D7" s="464" t="s">
        <v>1034</v>
      </c>
      <c r="E7" s="467" t="s">
        <v>1035</v>
      </c>
      <c r="H7" s="466"/>
    </row>
    <row r="8" spans="4:8" x14ac:dyDescent="0.4">
      <c r="D8" s="229" t="s">
        <v>1036</v>
      </c>
      <c r="E8" s="229" t="s">
        <v>1037</v>
      </c>
    </row>
    <row r="9" spans="4:8" x14ac:dyDescent="0.4">
      <c r="D9" s="229" t="s">
        <v>1038</v>
      </c>
      <c r="E9" s="229" t="s">
        <v>1039</v>
      </c>
    </row>
    <row r="10" spans="4:8" x14ac:dyDescent="0.4">
      <c r="D10" s="464" t="s">
        <v>1040</v>
      </c>
      <c r="E10" s="464" t="s">
        <v>1041</v>
      </c>
    </row>
    <row r="11" spans="4:8" x14ac:dyDescent="0.4">
      <c r="D11" s="464" t="s">
        <v>581</v>
      </c>
      <c r="E11" s="464" t="s">
        <v>1042</v>
      </c>
    </row>
    <row r="12" spans="4:8" x14ac:dyDescent="0.4">
      <c r="D12" s="464"/>
      <c r="E12" s="464"/>
    </row>
    <row r="13" spans="4:8" x14ac:dyDescent="0.4">
      <c r="D13" s="464"/>
      <c r="E13" s="464"/>
    </row>
    <row r="14" spans="4:8" x14ac:dyDescent="0.4">
      <c r="D14" s="464"/>
      <c r="E14" s="464"/>
    </row>
    <row r="15" spans="4:8" x14ac:dyDescent="0.4">
      <c r="D15" s="464"/>
      <c r="E15" s="464"/>
    </row>
    <row r="16" spans="4:8" x14ac:dyDescent="0.4">
      <c r="D16" s="464"/>
      <c r="E16" s="464"/>
    </row>
    <row r="17" spans="4:5" x14ac:dyDescent="0.4">
      <c r="D17" s="464"/>
      <c r="E17" s="464"/>
    </row>
    <row r="18" spans="4:5" x14ac:dyDescent="0.4">
      <c r="D18" s="464"/>
      <c r="E18" s="464"/>
    </row>
    <row r="19" spans="4:5" x14ac:dyDescent="0.4">
      <c r="D19" s="464"/>
      <c r="E19" s="464"/>
    </row>
    <row r="20" spans="4:5" x14ac:dyDescent="0.4">
      <c r="D20" s="464"/>
      <c r="E20" s="464"/>
    </row>
    <row r="21" spans="4:5" x14ac:dyDescent="0.4">
      <c r="D21" s="464"/>
      <c r="E21" s="464"/>
    </row>
    <row r="22" spans="4:5" x14ac:dyDescent="0.4">
      <c r="D22" s="464"/>
      <c r="E22" s="464"/>
    </row>
    <row r="23" spans="4:5" x14ac:dyDescent="0.4">
      <c r="D23" s="464"/>
      <c r="E23" s="464"/>
    </row>
    <row r="24" spans="4:5" x14ac:dyDescent="0.4">
      <c r="D24" s="464"/>
      <c r="E24" s="464"/>
    </row>
    <row r="25" spans="4:5" x14ac:dyDescent="0.4">
      <c r="D25" s="464"/>
      <c r="E25" s="464"/>
    </row>
    <row r="26" spans="4:5" x14ac:dyDescent="0.4">
      <c r="D26" s="464"/>
      <c r="E26" s="464"/>
    </row>
    <row r="27" spans="4:5" x14ac:dyDescent="0.4">
      <c r="D27" s="464"/>
      <c r="E27" s="464"/>
    </row>
    <row r="28" spans="4:5" x14ac:dyDescent="0.4">
      <c r="D28" s="464"/>
      <c r="E28" s="464"/>
    </row>
    <row r="29" spans="4:5" x14ac:dyDescent="0.4">
      <c r="D29" s="464"/>
      <c r="E29" s="464"/>
    </row>
    <row r="30" spans="4:5" x14ac:dyDescent="0.4">
      <c r="D30" s="464"/>
      <c r="E30" s="464"/>
    </row>
    <row r="31" spans="4:5" x14ac:dyDescent="0.4">
      <c r="D31" s="464"/>
      <c r="E31" s="464"/>
    </row>
    <row r="32" spans="4:5" x14ac:dyDescent="0.4">
      <c r="D32" s="464"/>
      <c r="E32" s="464"/>
    </row>
    <row r="33" spans="4:5" x14ac:dyDescent="0.4">
      <c r="D33" s="464"/>
      <c r="E33" s="464"/>
    </row>
    <row r="34" spans="4:5" x14ac:dyDescent="0.4">
      <c r="D34" s="464"/>
      <c r="E34" s="464"/>
    </row>
    <row r="35" spans="4:5" x14ac:dyDescent="0.4">
      <c r="D35" s="464"/>
      <c r="E35" s="464"/>
    </row>
    <row r="36" spans="4:5" x14ac:dyDescent="0.4">
      <c r="D36" s="464"/>
      <c r="E36" s="464"/>
    </row>
    <row r="37" spans="4:5" x14ac:dyDescent="0.4">
      <c r="D37" s="464"/>
      <c r="E37" s="464"/>
    </row>
    <row r="38" spans="4:5" x14ac:dyDescent="0.4">
      <c r="D38" s="464"/>
      <c r="E38" s="464"/>
    </row>
    <row r="39" spans="4:5" x14ac:dyDescent="0.4">
      <c r="D39" s="464"/>
      <c r="E39" s="464"/>
    </row>
    <row r="40" spans="4:5" x14ac:dyDescent="0.4">
      <c r="D40" s="464"/>
      <c r="E40" s="46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20225" r:id="rId3" name="Button 1">
              <controlPr defaultSize="0" print="0" autoFill="0" autoPict="0" macro="[0]!RunCodes1">
                <anchor moveWithCells="1" sizeWithCells="1">
                  <from>
                    <xdr:col>1</xdr:col>
                    <xdr:colOff>549729</xdr:colOff>
                    <xdr:row>6</xdr:row>
                    <xdr:rowOff>32657</xdr:rowOff>
                  </from>
                  <to>
                    <xdr:col>1</xdr:col>
                    <xdr:colOff>2634343</xdr:colOff>
                    <xdr:row>9</xdr:row>
                    <xdr:rowOff>163286</xdr:rowOff>
                  </to>
                </anchor>
              </controlPr>
            </control>
          </mc:Choice>
        </mc:AlternateContent>
        <mc:AlternateContent xmlns:mc="http://schemas.openxmlformats.org/markup-compatibility/2006">
          <mc:Choice Requires="x14">
            <control shapeId="820226" r:id="rId4" name="Button 2">
              <controlPr defaultSize="0" print="0" autoFill="0" autoPict="0" macro="[0]!ParseData">
                <anchor moveWithCells="1" sizeWithCells="1">
                  <from>
                    <xdr:col>1</xdr:col>
                    <xdr:colOff>549729</xdr:colOff>
                    <xdr:row>10</xdr:row>
                    <xdr:rowOff>76200</xdr:rowOff>
                  </from>
                  <to>
                    <xdr:col>1</xdr:col>
                    <xdr:colOff>2634343</xdr:colOff>
                    <xdr:row>14</xdr:row>
                    <xdr:rowOff>21771</xdr:rowOff>
                  </to>
                </anchor>
              </controlPr>
            </control>
          </mc:Choice>
        </mc:AlternateContent>
        <mc:AlternateContent xmlns:mc="http://schemas.openxmlformats.org/markup-compatibility/2006">
          <mc:Choice Requires="x14">
            <control shapeId="820227" r:id="rId5" name="Button 3">
              <controlPr defaultSize="0" print="0" autoFill="0" autoPict="0" macro="[0]!Reset">
                <anchor moveWithCells="1" sizeWithCells="1">
                  <from>
                    <xdr:col>1</xdr:col>
                    <xdr:colOff>527957</xdr:colOff>
                    <xdr:row>1</xdr:row>
                    <xdr:rowOff>157843</xdr:rowOff>
                  </from>
                  <to>
                    <xdr:col>1</xdr:col>
                    <xdr:colOff>2628900</xdr:colOff>
                    <xdr:row>5</xdr:row>
                    <xdr:rowOff>108857</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FBE9-AD3E-4998-892E-1D3A9386BA9F}">
  <sheetPr codeName="Sheet4">
    <tabColor theme="4"/>
  </sheetPr>
  <dimension ref="B1:CL3348"/>
  <sheetViews>
    <sheetView showGridLines="0" zoomScale="54" zoomScaleNormal="54" workbookViewId="0">
      <pane xSplit="7" ySplit="9" topLeftCell="H2795" activePane="bottomRight" state="frozen"/>
      <selection pane="topRight" activeCell="H1" sqref="H1"/>
      <selection pane="bottomLeft" activeCell="A8" sqref="A8"/>
      <selection pane="bottomRight" activeCell="B2840" sqref="B2840"/>
    </sheetView>
  </sheetViews>
  <sheetFormatPr defaultRowHeight="14.6" outlineLevelRow="2" outlineLevelCol="1" x14ac:dyDescent="0.4"/>
  <cols>
    <col min="2" max="2" width="37.15234375" style="8" bestFit="1" customWidth="1"/>
    <col min="3" max="3" width="21.69140625" customWidth="1" outlineLevel="1"/>
    <col min="4" max="4" width="11.61328125" customWidth="1" outlineLevel="1"/>
    <col min="5" max="5" width="13.15234375" customWidth="1" outlineLevel="1"/>
    <col min="6" max="6" width="11.61328125" customWidth="1" outlineLevel="1"/>
    <col min="7" max="7" width="8.69140625" outlineLevel="1"/>
    <col min="8" max="8" width="27.84375" customWidth="1"/>
    <col min="9" max="9" width="16.53515625" style="1" customWidth="1"/>
    <col min="10" max="10" width="17.61328125" style="1" customWidth="1"/>
    <col min="11" max="11" width="17.61328125" customWidth="1"/>
    <col min="12" max="16" width="17.15234375" customWidth="1"/>
    <col min="17" max="17" width="2" customWidth="1"/>
    <col min="18" max="18" width="13.23046875" style="8" customWidth="1"/>
    <col min="19" max="19" width="14.23046875" style="8" customWidth="1"/>
    <col min="20" max="90" width="15.23046875" style="8" customWidth="1"/>
  </cols>
  <sheetData>
    <row r="1" spans="2:90" x14ac:dyDescent="0.4">
      <c r="I1" s="8"/>
      <c r="J1" s="110" t="str">
        <f>'IS BS CF'!J1</f>
        <v>2023A</v>
      </c>
      <c r="K1" s="110" t="str">
        <f>'IS BS CF'!K1</f>
        <v>2024P</v>
      </c>
      <c r="L1" s="110" t="str">
        <f>'IS BS CF'!L1</f>
        <v>2025P</v>
      </c>
      <c r="M1" s="110" t="str">
        <f>'IS BS CF'!M1</f>
        <v>2026P</v>
      </c>
      <c r="N1" s="110" t="str">
        <f>'IS BS CF'!N1</f>
        <v>2027P</v>
      </c>
      <c r="O1" s="110" t="str">
        <f>'IS BS CF'!O1</f>
        <v>2028P</v>
      </c>
      <c r="P1" s="110" t="str">
        <f>'IS BS CF'!P1</f>
        <v>2029P</v>
      </c>
      <c r="R1" s="111" t="str">
        <f>'IS BS CF'!R1</f>
        <v>Dec-23A</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2:90" outlineLevel="1" x14ac:dyDescent="0.4">
      <c r="B2" s="12">
        <f>'IS BS CF'!B2</f>
        <v>0</v>
      </c>
      <c r="I2"/>
      <c r="J2">
        <f>'IS BS CF'!J2</f>
        <v>2023</v>
      </c>
      <c r="K2">
        <f>'IS BS CF'!K2</f>
        <v>2024</v>
      </c>
      <c r="L2">
        <f>'IS BS CF'!L2</f>
        <v>2025</v>
      </c>
      <c r="M2">
        <f>'IS BS CF'!M2</f>
        <v>2026</v>
      </c>
      <c r="N2">
        <f>'IS BS CF'!N2</f>
        <v>2027</v>
      </c>
      <c r="O2">
        <f>'IS BS CF'!O2</f>
        <v>2028</v>
      </c>
      <c r="P2">
        <f>'IS BS CF'!P2</f>
        <v>2029</v>
      </c>
      <c r="R2" s="328">
        <f>'IS BS CF'!R2</f>
        <v>45291</v>
      </c>
      <c r="S2" s="328">
        <f>'IS BS CF'!S2</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row>
    <row r="3" spans="2:90" outlineLevel="1" x14ac:dyDescent="0.4">
      <c r="B3" s="12" t="str">
        <f>'IS BS CF'!B3</f>
        <v>(year)</v>
      </c>
      <c r="I3"/>
      <c r="J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row>
    <row r="4" spans="2:90" outlineLevel="1" x14ac:dyDescent="0.4">
      <c r="B4" s="12" t="str">
        <f>'IS BS CF'!B4</f>
        <v>(year end)</v>
      </c>
      <c r="I4"/>
      <c r="J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row>
    <row r="5" spans="2:90" outlineLevel="1" x14ac:dyDescent="0.4">
      <c r="B5" s="12" t="str">
        <f>'IS BS CF'!B5</f>
        <v>(Year #)</v>
      </c>
      <c r="I5"/>
      <c r="J5"/>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2:90" outlineLevel="1" x14ac:dyDescent="0.4">
      <c r="B6" s="12" t="str">
        <f>'IS BS CF'!B6</f>
        <v>(Year end #)</v>
      </c>
      <c r="I6"/>
      <c r="J6"/>
      <c r="S6" s="450">
        <f>'IS BS CF'!S6</f>
        <v>0</v>
      </c>
      <c r="T6" s="450">
        <f>'IS BS CF'!T6</f>
        <v>0</v>
      </c>
      <c r="U6" s="450">
        <f>'IS BS CF'!U6</f>
        <v>0</v>
      </c>
      <c r="V6" s="450">
        <f>'IS BS CF'!V6</f>
        <v>0</v>
      </c>
      <c r="W6" s="450">
        <f>'IS BS CF'!W6</f>
        <v>0</v>
      </c>
      <c r="X6" s="450">
        <f>'IS BS CF'!X6</f>
        <v>0</v>
      </c>
      <c r="Y6" s="450">
        <f>'IS BS CF'!Y6</f>
        <v>0</v>
      </c>
      <c r="Z6" s="450">
        <f>'IS BS CF'!Z6</f>
        <v>0</v>
      </c>
      <c r="AA6" s="450">
        <f>'IS BS CF'!AA6</f>
        <v>0</v>
      </c>
      <c r="AB6" s="450">
        <f>'IS BS CF'!AB6</f>
        <v>0</v>
      </c>
      <c r="AC6" s="450">
        <f>'IS BS CF'!AC6</f>
        <v>0</v>
      </c>
      <c r="AD6" s="450">
        <f>'IS BS CF'!AD6</f>
        <v>1</v>
      </c>
      <c r="AE6" s="450">
        <f>'IS BS CF'!AE6</f>
        <v>0</v>
      </c>
      <c r="AF6" s="450">
        <f>'IS BS CF'!AF6</f>
        <v>0</v>
      </c>
      <c r="AG6" s="450">
        <f>'IS BS CF'!AG6</f>
        <v>0</v>
      </c>
      <c r="AH6" s="450">
        <f>'IS BS CF'!AH6</f>
        <v>0</v>
      </c>
      <c r="AI6" s="450">
        <f>'IS BS CF'!AI6</f>
        <v>0</v>
      </c>
      <c r="AJ6" s="450">
        <f>'IS BS CF'!AJ6</f>
        <v>0</v>
      </c>
      <c r="AK6" s="450">
        <f>'IS BS CF'!AK6</f>
        <v>0</v>
      </c>
      <c r="AL6" s="450">
        <f>'IS BS CF'!AL6</f>
        <v>0</v>
      </c>
      <c r="AM6" s="450">
        <f>'IS BS CF'!AM6</f>
        <v>0</v>
      </c>
      <c r="AN6" s="450">
        <f>'IS BS CF'!AN6</f>
        <v>0</v>
      </c>
      <c r="AO6" s="450">
        <f>'IS BS CF'!AO6</f>
        <v>0</v>
      </c>
      <c r="AP6" s="450">
        <f>'IS BS CF'!AP6</f>
        <v>2</v>
      </c>
      <c r="AQ6" s="450">
        <f>'IS BS CF'!AQ6</f>
        <v>0</v>
      </c>
      <c r="AR6" s="450">
        <f>'IS BS CF'!AR6</f>
        <v>0</v>
      </c>
      <c r="AS6" s="450">
        <f>'IS BS CF'!AS6</f>
        <v>0</v>
      </c>
      <c r="AT6" s="450">
        <f>'IS BS CF'!AT6</f>
        <v>0</v>
      </c>
      <c r="AU6" s="450">
        <f>'IS BS CF'!AU6</f>
        <v>0</v>
      </c>
      <c r="AV6" s="450">
        <f>'IS BS CF'!AV6</f>
        <v>0</v>
      </c>
      <c r="AW6" s="450">
        <f>'IS BS CF'!AW6</f>
        <v>0</v>
      </c>
      <c r="AX6" s="450">
        <f>'IS BS CF'!AX6</f>
        <v>0</v>
      </c>
      <c r="AY6" s="450">
        <f>'IS BS CF'!AY6</f>
        <v>0</v>
      </c>
      <c r="AZ6" s="450">
        <f>'IS BS CF'!AZ6</f>
        <v>0</v>
      </c>
      <c r="BA6" s="450">
        <f>'IS BS CF'!BA6</f>
        <v>0</v>
      </c>
      <c r="BB6" s="450">
        <f>'IS BS CF'!BB6</f>
        <v>3</v>
      </c>
      <c r="BC6" s="450">
        <f>'IS BS CF'!BC6</f>
        <v>0</v>
      </c>
      <c r="BD6" s="450">
        <f>'IS BS CF'!BD6</f>
        <v>0</v>
      </c>
      <c r="BE6" s="450">
        <f>'IS BS CF'!BE6</f>
        <v>0</v>
      </c>
      <c r="BF6" s="450">
        <f>'IS BS CF'!BF6</f>
        <v>0</v>
      </c>
      <c r="BG6" s="450">
        <f>'IS BS CF'!BG6</f>
        <v>0</v>
      </c>
      <c r="BH6" s="450">
        <f>'IS BS CF'!BH6</f>
        <v>0</v>
      </c>
      <c r="BI6" s="450">
        <f>'IS BS CF'!BI6</f>
        <v>0</v>
      </c>
      <c r="BJ6" s="450">
        <f>'IS BS CF'!BJ6</f>
        <v>0</v>
      </c>
      <c r="BK6" s="450">
        <f>'IS BS CF'!BK6</f>
        <v>0</v>
      </c>
      <c r="BL6" s="450">
        <f>'IS BS CF'!BL6</f>
        <v>0</v>
      </c>
      <c r="BM6" s="450">
        <f>'IS BS CF'!BM6</f>
        <v>0</v>
      </c>
      <c r="BN6" s="450">
        <f>'IS BS CF'!BN6</f>
        <v>4</v>
      </c>
      <c r="BO6" s="450">
        <f>'IS BS CF'!BO6</f>
        <v>0</v>
      </c>
      <c r="BP6" s="450">
        <f>'IS BS CF'!BP6</f>
        <v>0</v>
      </c>
      <c r="BQ6" s="450">
        <f>'IS BS CF'!BQ6</f>
        <v>0</v>
      </c>
      <c r="BR6" s="450">
        <f>'IS BS CF'!BR6</f>
        <v>0</v>
      </c>
      <c r="BS6" s="450">
        <f>'IS BS CF'!BS6</f>
        <v>0</v>
      </c>
      <c r="BT6" s="450">
        <f>'IS BS CF'!BT6</f>
        <v>0</v>
      </c>
      <c r="BU6" s="450">
        <f>'IS BS CF'!BU6</f>
        <v>0</v>
      </c>
      <c r="BV6" s="450">
        <f>'IS BS CF'!BV6</f>
        <v>0</v>
      </c>
      <c r="BW6" s="450">
        <f>'IS BS CF'!BW6</f>
        <v>0</v>
      </c>
      <c r="BX6" s="450">
        <f>'IS BS CF'!BX6</f>
        <v>0</v>
      </c>
      <c r="BY6" s="450">
        <f>'IS BS CF'!BY6</f>
        <v>0</v>
      </c>
      <c r="BZ6" s="450">
        <f>'IS BS CF'!BZ6</f>
        <v>5</v>
      </c>
      <c r="CA6" s="450">
        <f>'IS BS CF'!CA6</f>
        <v>0</v>
      </c>
      <c r="CB6" s="450">
        <f>'IS BS CF'!CB6</f>
        <v>0</v>
      </c>
      <c r="CC6" s="450">
        <f>'IS BS CF'!CC6</f>
        <v>0</v>
      </c>
      <c r="CD6" s="450">
        <f>'IS BS CF'!CD6</f>
        <v>0</v>
      </c>
      <c r="CE6" s="450">
        <f>'IS BS CF'!CE6</f>
        <v>0</v>
      </c>
      <c r="CF6" s="450">
        <f>'IS BS CF'!CF6</f>
        <v>0</v>
      </c>
      <c r="CG6" s="450">
        <f>'IS BS CF'!CG6</f>
        <v>0</v>
      </c>
      <c r="CH6" s="450">
        <f>'IS BS CF'!CH6</f>
        <v>0</v>
      </c>
      <c r="CI6" s="450">
        <f>'IS BS CF'!CI6</f>
        <v>0</v>
      </c>
      <c r="CJ6" s="450">
        <f>'IS BS CF'!CJ6</f>
        <v>0</v>
      </c>
      <c r="CK6" s="450">
        <f>'IS BS CF'!CK6</f>
        <v>0</v>
      </c>
      <c r="CL6" s="450" t="e">
        <f>'IS BS CF'!CL6</f>
        <v>#REF!</v>
      </c>
    </row>
    <row r="7" spans="2:90" outlineLevel="1" x14ac:dyDescent="0.4">
      <c r="B7" s="12" t="str">
        <f>'IS BS CF'!B7</f>
        <v>(Calendar month #)</v>
      </c>
      <c r="H7" s="57"/>
      <c r="I7" s="57"/>
      <c r="J7" s="57"/>
      <c r="K7" s="57"/>
      <c r="L7" s="57"/>
      <c r="M7" s="57"/>
      <c r="N7" s="57"/>
      <c r="O7" s="57"/>
      <c r="P7" s="57"/>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row>
    <row r="8" spans="2:90" outlineLevel="1" x14ac:dyDescent="0.4">
      <c r="B8" s="15"/>
      <c r="C8" t="s">
        <v>242</v>
      </c>
      <c r="D8" s="6" t="s">
        <v>217</v>
      </c>
      <c r="E8" s="6" t="s">
        <v>245</v>
      </c>
      <c r="F8" s="1" t="s">
        <v>148</v>
      </c>
      <c r="G8" t="s">
        <v>247</v>
      </c>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row>
    <row r="9" spans="2:90" ht="7.5" customHeight="1" x14ac:dyDescent="0.4">
      <c r="B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row>
    <row r="10" spans="2:90" ht="5.5" customHeight="1" x14ac:dyDescent="0.4">
      <c r="B10" s="13"/>
      <c r="D10" s="6"/>
      <c r="E10" s="6"/>
      <c r="F10" s="1"/>
      <c r="H10" s="12"/>
      <c r="I10" s="60"/>
      <c r="J10" s="60"/>
      <c r="K10" s="12"/>
      <c r="L10" s="12"/>
      <c r="M10" s="12"/>
      <c r="N10" s="12"/>
      <c r="O10" s="12"/>
      <c r="P10" s="12"/>
      <c r="R10" s="13"/>
      <c r="S10" s="13"/>
      <c r="T10" s="13"/>
      <c r="U10" s="13"/>
      <c r="V10" s="13"/>
      <c r="W10" s="13"/>
      <c r="X10" s="13"/>
      <c r="Y10" s="13"/>
      <c r="Z10" s="13"/>
      <c r="AA10" s="13"/>
      <c r="AB10" s="13"/>
      <c r="AC10" s="13"/>
      <c r="AD10" s="13"/>
      <c r="AE10" s="13"/>
      <c r="AF10" s="13"/>
      <c r="AG10" s="13"/>
      <c r="AH10" s="13"/>
      <c r="AI10" s="13"/>
      <c r="AJ10" s="13"/>
      <c r="AK10" s="13"/>
      <c r="AL10" s="13"/>
      <c r="AM10" s="13"/>
      <c r="AN10" s="13"/>
      <c r="AO10" s="13"/>
      <c r="AP10" s="13"/>
      <c r="AQ10" s="13"/>
      <c r="AR10" s="13"/>
      <c r="AS10" s="13"/>
      <c r="AT10" s="13"/>
      <c r="AU10" s="13"/>
      <c r="AV10" s="13"/>
      <c r="AW10" s="13"/>
      <c r="AX10" s="13"/>
      <c r="AY10" s="13"/>
      <c r="AZ10" s="13"/>
      <c r="BA10" s="13"/>
      <c r="BB10" s="13"/>
      <c r="BC10" s="13"/>
      <c r="BD10" s="13"/>
      <c r="BE10" s="13"/>
      <c r="BF10" s="13"/>
      <c r="BG10" s="13"/>
      <c r="BH10" s="13"/>
      <c r="BI10" s="13"/>
      <c r="BJ10" s="13"/>
      <c r="BK10" s="13"/>
      <c r="BL10" s="13"/>
      <c r="BM10" s="13"/>
      <c r="BN10" s="13"/>
      <c r="BO10" s="13"/>
      <c r="BP10" s="13"/>
      <c r="BQ10" s="13"/>
      <c r="BR10" s="13"/>
      <c r="BS10" s="13"/>
      <c r="BT10" s="13"/>
      <c r="BU10" s="13"/>
      <c r="BV10" s="13"/>
      <c r="BW10" s="13"/>
      <c r="BX10" s="13"/>
      <c r="BY10" s="13"/>
      <c r="BZ10" s="13"/>
      <c r="CA10" s="13"/>
      <c r="CB10" s="13"/>
      <c r="CC10" s="13"/>
      <c r="CD10" s="13"/>
      <c r="CE10" s="13"/>
      <c r="CF10" s="13"/>
      <c r="CG10" s="13"/>
      <c r="CH10" s="13"/>
      <c r="CI10" s="13"/>
      <c r="CJ10" s="13"/>
      <c r="CK10" s="13"/>
      <c r="CL10" s="13"/>
    </row>
    <row r="11" spans="2:90" x14ac:dyDescent="0.4">
      <c r="B11" s="219"/>
      <c r="G11" s="31" t="s">
        <v>475</v>
      </c>
      <c r="H11" s="170"/>
      <c r="I11" s="193"/>
      <c r="J11" s="193"/>
      <c r="K11" s="193"/>
      <c r="L11" s="193"/>
      <c r="M11" s="193"/>
      <c r="N11" s="193"/>
      <c r="O11" s="193"/>
      <c r="P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row>
    <row r="12" spans="2:90" x14ac:dyDescent="0.4">
      <c r="B12" s="170" t="s">
        <v>461</v>
      </c>
      <c r="H12" s="170"/>
      <c r="I12" s="193"/>
      <c r="J12" s="193"/>
      <c r="K12" s="170"/>
      <c r="L12" s="170"/>
      <c r="M12" s="170"/>
      <c r="N12" s="170"/>
      <c r="O12" s="170"/>
      <c r="P12" s="170"/>
      <c r="R12" s="193">
        <v>10000</v>
      </c>
      <c r="S12" s="193">
        <v>10000</v>
      </c>
      <c r="T12" s="193">
        <v>10000</v>
      </c>
      <c r="U12" s="193">
        <v>10000</v>
      </c>
      <c r="V12" s="193">
        <v>10000</v>
      </c>
      <c r="W12" s="193">
        <v>10000</v>
      </c>
      <c r="X12" s="193">
        <v>10000</v>
      </c>
      <c r="Y12" s="193">
        <v>10000</v>
      </c>
      <c r="Z12" s="193">
        <v>10000</v>
      </c>
      <c r="AA12" s="193">
        <v>10000</v>
      </c>
      <c r="AB12" s="193">
        <v>10000</v>
      </c>
      <c r="AC12" s="193">
        <v>10000</v>
      </c>
      <c r="AD12" s="193">
        <v>10000</v>
      </c>
      <c r="AE12" s="193">
        <v>10000</v>
      </c>
      <c r="AF12" s="193">
        <v>10000</v>
      </c>
      <c r="AG12" s="193">
        <v>10000</v>
      </c>
      <c r="AH12" s="193">
        <v>10000</v>
      </c>
      <c r="AI12" s="193">
        <v>10000</v>
      </c>
      <c r="AJ12" s="193">
        <v>10000</v>
      </c>
      <c r="AK12" s="193">
        <v>10000</v>
      </c>
      <c r="AL12" s="193">
        <v>10000</v>
      </c>
      <c r="AM12" s="193">
        <v>10000</v>
      </c>
      <c r="AN12" s="193">
        <v>10000</v>
      </c>
      <c r="AO12" s="193">
        <v>10000</v>
      </c>
      <c r="AP12" s="193">
        <v>10000</v>
      </c>
      <c r="AQ12" s="193">
        <v>10000</v>
      </c>
      <c r="AR12" s="193">
        <v>10000</v>
      </c>
      <c r="AS12" s="193">
        <v>10000</v>
      </c>
      <c r="AT12" s="193">
        <v>10000</v>
      </c>
      <c r="AU12" s="193">
        <v>10000</v>
      </c>
      <c r="AV12" s="193">
        <v>10000</v>
      </c>
      <c r="AW12" s="193">
        <v>10000</v>
      </c>
      <c r="AX12" s="193">
        <v>10000</v>
      </c>
      <c r="AY12" s="193">
        <v>10000</v>
      </c>
      <c r="AZ12" s="193">
        <v>10000</v>
      </c>
      <c r="BA12" s="193">
        <v>10000</v>
      </c>
      <c r="BB12" s="193">
        <v>10000</v>
      </c>
      <c r="BC12" s="193">
        <v>10000</v>
      </c>
      <c r="BD12" s="193">
        <v>10000</v>
      </c>
      <c r="BE12" s="193">
        <v>10000</v>
      </c>
      <c r="BF12" s="193">
        <v>10000</v>
      </c>
      <c r="BG12" s="193">
        <v>10000</v>
      </c>
      <c r="BH12" s="193">
        <v>10000</v>
      </c>
      <c r="BI12" s="193">
        <v>10000</v>
      </c>
      <c r="BJ12" s="193">
        <v>10000</v>
      </c>
      <c r="BK12" s="193">
        <v>10000</v>
      </c>
      <c r="BL12" s="193">
        <v>10000</v>
      </c>
      <c r="BM12" s="193">
        <v>10000</v>
      </c>
      <c r="BN12" s="193">
        <v>10000</v>
      </c>
      <c r="BO12" s="193">
        <v>10000</v>
      </c>
      <c r="BP12" s="193">
        <v>10000</v>
      </c>
      <c r="BQ12" s="193">
        <v>10000</v>
      </c>
      <c r="BR12" s="193">
        <v>10000</v>
      </c>
      <c r="BS12" s="193">
        <v>10000</v>
      </c>
      <c r="BT12" s="193">
        <v>10000</v>
      </c>
      <c r="BU12" s="193">
        <v>10000</v>
      </c>
      <c r="BV12" s="193">
        <v>10000</v>
      </c>
      <c r="BW12" s="193">
        <v>10000</v>
      </c>
      <c r="BX12" s="193">
        <v>10000</v>
      </c>
      <c r="BY12" s="193">
        <v>10000</v>
      </c>
      <c r="BZ12" s="193">
        <v>10000</v>
      </c>
      <c r="CA12" s="193">
        <v>10000</v>
      </c>
      <c r="CB12" s="193">
        <v>10000</v>
      </c>
      <c r="CC12" s="193">
        <v>10000</v>
      </c>
      <c r="CD12" s="193">
        <v>10000</v>
      </c>
      <c r="CE12" s="193">
        <v>10000</v>
      </c>
      <c r="CF12" s="193">
        <v>10000</v>
      </c>
      <c r="CG12" s="193">
        <v>10000</v>
      </c>
      <c r="CH12" s="193">
        <v>10000</v>
      </c>
      <c r="CI12" s="193">
        <v>10000</v>
      </c>
      <c r="CJ12" s="193">
        <v>10000</v>
      </c>
      <c r="CK12" s="193">
        <v>10000</v>
      </c>
      <c r="CL12" s="193">
        <v>10000</v>
      </c>
    </row>
    <row r="13" spans="2:90" x14ac:dyDescent="0.4">
      <c r="B13" s="170" t="s">
        <v>462</v>
      </c>
      <c r="H13" s="170"/>
      <c r="I13" s="193"/>
      <c r="J13" s="193"/>
      <c r="K13" s="193"/>
      <c r="L13" s="193"/>
      <c r="M13" s="193"/>
      <c r="N13" s="193"/>
      <c r="O13" s="193"/>
      <c r="P13" s="193"/>
      <c r="R13" s="217">
        <v>5000</v>
      </c>
      <c r="S13" s="217">
        <v>5000</v>
      </c>
      <c r="T13" s="217">
        <v>5000</v>
      </c>
      <c r="U13" s="217">
        <v>5000</v>
      </c>
      <c r="V13" s="217">
        <v>5000</v>
      </c>
      <c r="W13" s="217">
        <v>5000</v>
      </c>
      <c r="X13" s="217">
        <v>5000</v>
      </c>
      <c r="Y13" s="217">
        <v>5000</v>
      </c>
      <c r="Z13" s="217">
        <v>5000</v>
      </c>
      <c r="AA13" s="217">
        <v>5000</v>
      </c>
      <c r="AB13" s="217">
        <v>5000</v>
      </c>
      <c r="AC13" s="217">
        <v>5000</v>
      </c>
      <c r="AD13" s="217">
        <v>5000</v>
      </c>
      <c r="AE13" s="217">
        <v>5000</v>
      </c>
      <c r="AF13" s="217">
        <v>5000</v>
      </c>
      <c r="AG13" s="217">
        <v>5000</v>
      </c>
      <c r="AH13" s="217">
        <v>5000</v>
      </c>
      <c r="AI13" s="217">
        <v>5000</v>
      </c>
      <c r="AJ13" s="217">
        <v>5000</v>
      </c>
      <c r="AK13" s="217">
        <v>5000</v>
      </c>
      <c r="AL13" s="217">
        <v>5000</v>
      </c>
      <c r="AM13" s="217">
        <v>5000</v>
      </c>
      <c r="AN13" s="217">
        <v>5000</v>
      </c>
      <c r="AO13" s="217">
        <v>5000</v>
      </c>
      <c r="AP13" s="217">
        <v>5000</v>
      </c>
      <c r="AQ13" s="217">
        <v>5000</v>
      </c>
      <c r="AR13" s="217">
        <v>5000</v>
      </c>
      <c r="AS13" s="217">
        <v>5000</v>
      </c>
      <c r="AT13" s="217">
        <v>5000</v>
      </c>
      <c r="AU13" s="217">
        <v>5000</v>
      </c>
      <c r="AV13" s="217">
        <v>5000</v>
      </c>
      <c r="AW13" s="217">
        <v>5000</v>
      </c>
      <c r="AX13" s="217">
        <v>5000</v>
      </c>
      <c r="AY13" s="217">
        <v>5000</v>
      </c>
      <c r="AZ13" s="217">
        <v>5000</v>
      </c>
      <c r="BA13" s="217">
        <v>5000</v>
      </c>
      <c r="BB13" s="217">
        <v>5000</v>
      </c>
      <c r="BC13" s="217">
        <v>5000</v>
      </c>
      <c r="BD13" s="217">
        <v>5000</v>
      </c>
      <c r="BE13" s="217">
        <v>5000</v>
      </c>
      <c r="BF13" s="217">
        <v>5000</v>
      </c>
      <c r="BG13" s="217">
        <v>5000</v>
      </c>
      <c r="BH13" s="217">
        <v>5000</v>
      </c>
      <c r="BI13" s="217">
        <v>5000</v>
      </c>
      <c r="BJ13" s="217">
        <v>5000</v>
      </c>
      <c r="BK13" s="217">
        <v>5000</v>
      </c>
      <c r="BL13" s="217">
        <v>5000</v>
      </c>
      <c r="BM13" s="217">
        <v>5000</v>
      </c>
      <c r="BN13" s="217">
        <v>5000</v>
      </c>
      <c r="BO13" s="217">
        <v>5000</v>
      </c>
      <c r="BP13" s="217">
        <v>5000</v>
      </c>
      <c r="BQ13" s="217">
        <v>5000</v>
      </c>
      <c r="BR13" s="217">
        <v>5000</v>
      </c>
      <c r="BS13" s="217">
        <v>5000</v>
      </c>
      <c r="BT13" s="217">
        <v>5000</v>
      </c>
      <c r="BU13" s="217">
        <v>5000</v>
      </c>
      <c r="BV13" s="217">
        <v>5000</v>
      </c>
      <c r="BW13" s="217">
        <v>5000</v>
      </c>
      <c r="BX13" s="217">
        <v>5000</v>
      </c>
      <c r="BY13" s="217">
        <v>5000</v>
      </c>
      <c r="BZ13" s="217">
        <v>5000</v>
      </c>
      <c r="CA13" s="217">
        <v>5000</v>
      </c>
      <c r="CB13" s="217">
        <v>5000</v>
      </c>
      <c r="CC13" s="217">
        <v>5000</v>
      </c>
      <c r="CD13" s="217">
        <v>5000</v>
      </c>
      <c r="CE13" s="217">
        <v>5000</v>
      </c>
      <c r="CF13" s="217">
        <v>5000</v>
      </c>
      <c r="CG13" s="217">
        <v>5000</v>
      </c>
      <c r="CH13" s="217">
        <v>5000</v>
      </c>
      <c r="CI13" s="217">
        <v>5000</v>
      </c>
      <c r="CJ13" s="217">
        <v>5000</v>
      </c>
      <c r="CK13" s="217">
        <v>5000</v>
      </c>
      <c r="CL13" s="217">
        <v>5000</v>
      </c>
    </row>
    <row r="14" spans="2:90" x14ac:dyDescent="0.4">
      <c r="B14" s="170" t="s">
        <v>463</v>
      </c>
      <c r="H14" s="170"/>
      <c r="I14" s="193"/>
      <c r="J14" s="193"/>
      <c r="K14" s="193"/>
      <c r="L14" s="193"/>
      <c r="M14" s="193"/>
      <c r="N14" s="193"/>
      <c r="O14" s="193"/>
      <c r="P14" s="193"/>
      <c r="R14" s="193">
        <v>20000</v>
      </c>
      <c r="S14" s="193">
        <v>20000</v>
      </c>
      <c r="T14" s="193">
        <v>20000</v>
      </c>
      <c r="U14" s="193">
        <v>20000</v>
      </c>
      <c r="V14" s="193">
        <v>20000</v>
      </c>
      <c r="W14" s="193">
        <v>20000</v>
      </c>
      <c r="X14" s="193">
        <v>20000</v>
      </c>
      <c r="Y14" s="193">
        <v>20000</v>
      </c>
      <c r="Z14" s="193">
        <v>20000</v>
      </c>
      <c r="AA14" s="193">
        <v>20000</v>
      </c>
      <c r="AB14" s="193">
        <v>20000</v>
      </c>
      <c r="AC14" s="193">
        <v>20000</v>
      </c>
      <c r="AD14" s="193">
        <v>20000</v>
      </c>
      <c r="AE14" s="193">
        <v>20000</v>
      </c>
      <c r="AF14" s="193">
        <v>20000</v>
      </c>
      <c r="AG14" s="193">
        <v>20000</v>
      </c>
      <c r="AH14" s="193">
        <v>20000</v>
      </c>
      <c r="AI14" s="193">
        <v>20000</v>
      </c>
      <c r="AJ14" s="193">
        <v>20000</v>
      </c>
      <c r="AK14" s="193">
        <v>20000</v>
      </c>
      <c r="AL14" s="193">
        <v>20000</v>
      </c>
      <c r="AM14" s="193">
        <v>20000</v>
      </c>
      <c r="AN14" s="193">
        <v>20000</v>
      </c>
      <c r="AO14" s="193">
        <v>20000</v>
      </c>
      <c r="AP14" s="193">
        <v>20000</v>
      </c>
      <c r="AQ14" s="193">
        <v>20000</v>
      </c>
      <c r="AR14" s="193">
        <v>20000</v>
      </c>
      <c r="AS14" s="193">
        <v>20000</v>
      </c>
      <c r="AT14" s="193">
        <v>20000</v>
      </c>
      <c r="AU14" s="193">
        <v>20000</v>
      </c>
      <c r="AV14" s="193">
        <v>20000</v>
      </c>
      <c r="AW14" s="193">
        <v>20000</v>
      </c>
      <c r="AX14" s="193">
        <v>20000</v>
      </c>
      <c r="AY14" s="193">
        <v>20000</v>
      </c>
      <c r="AZ14" s="193">
        <v>20000</v>
      </c>
      <c r="BA14" s="193">
        <v>20000</v>
      </c>
      <c r="BB14" s="193">
        <v>20000</v>
      </c>
      <c r="BC14" s="193">
        <v>20000</v>
      </c>
      <c r="BD14" s="193">
        <v>20000</v>
      </c>
      <c r="BE14" s="193">
        <v>20000</v>
      </c>
      <c r="BF14" s="193">
        <v>20000</v>
      </c>
      <c r="BG14" s="193">
        <v>20000</v>
      </c>
      <c r="BH14" s="193">
        <v>20000</v>
      </c>
      <c r="BI14" s="193">
        <v>20000</v>
      </c>
      <c r="BJ14" s="193">
        <v>20000</v>
      </c>
      <c r="BK14" s="193">
        <v>20000</v>
      </c>
      <c r="BL14" s="193">
        <v>20000</v>
      </c>
      <c r="BM14" s="193">
        <v>20000</v>
      </c>
      <c r="BN14" s="193">
        <v>20000</v>
      </c>
      <c r="BO14" s="193">
        <v>20000</v>
      </c>
      <c r="BP14" s="193">
        <v>20000</v>
      </c>
      <c r="BQ14" s="193">
        <v>20000</v>
      </c>
      <c r="BR14" s="193">
        <v>20000</v>
      </c>
      <c r="BS14" s="193">
        <v>20000</v>
      </c>
      <c r="BT14" s="193">
        <v>20000</v>
      </c>
      <c r="BU14" s="193">
        <v>20000</v>
      </c>
      <c r="BV14" s="193">
        <v>20000</v>
      </c>
      <c r="BW14" s="193">
        <v>20000</v>
      </c>
      <c r="BX14" s="193">
        <v>20000</v>
      </c>
      <c r="BY14" s="193">
        <v>20000</v>
      </c>
      <c r="BZ14" s="193">
        <v>20000</v>
      </c>
      <c r="CA14" s="193">
        <v>20000</v>
      </c>
      <c r="CB14" s="193">
        <v>20000</v>
      </c>
      <c r="CC14" s="193">
        <v>20000</v>
      </c>
      <c r="CD14" s="193">
        <v>20000</v>
      </c>
      <c r="CE14" s="193">
        <v>20000</v>
      </c>
      <c r="CF14" s="193">
        <v>20000</v>
      </c>
      <c r="CG14" s="193">
        <v>20000</v>
      </c>
      <c r="CH14" s="193">
        <v>20000</v>
      </c>
      <c r="CI14" s="193">
        <v>20000</v>
      </c>
      <c r="CJ14" s="193">
        <v>20000</v>
      </c>
      <c r="CK14" s="193">
        <v>20000</v>
      </c>
      <c r="CL14" s="193">
        <v>20000</v>
      </c>
    </row>
    <row r="15" spans="2:90" x14ac:dyDescent="0.4">
      <c r="B15" s="170" t="s">
        <v>464</v>
      </c>
      <c r="H15" s="170"/>
      <c r="I15" s="193"/>
      <c r="J15" s="193"/>
      <c r="K15" s="193"/>
      <c r="L15" s="193"/>
      <c r="M15" s="193"/>
      <c r="N15" s="193"/>
      <c r="O15" s="193"/>
      <c r="P15" s="193"/>
      <c r="R15" s="217">
        <v>2000</v>
      </c>
      <c r="S15" s="217">
        <v>2000</v>
      </c>
      <c r="T15" s="217">
        <v>2000</v>
      </c>
      <c r="U15" s="217">
        <v>2000</v>
      </c>
      <c r="V15" s="217">
        <v>2000</v>
      </c>
      <c r="W15" s="217">
        <v>2000</v>
      </c>
      <c r="X15" s="217">
        <v>2000</v>
      </c>
      <c r="Y15" s="217">
        <v>2000</v>
      </c>
      <c r="Z15" s="217">
        <v>2000</v>
      </c>
      <c r="AA15" s="217">
        <v>2000</v>
      </c>
      <c r="AB15" s="217">
        <v>2000</v>
      </c>
      <c r="AC15" s="217">
        <v>2000</v>
      </c>
      <c r="AD15" s="217">
        <v>2000</v>
      </c>
      <c r="AE15" s="217">
        <v>2000</v>
      </c>
      <c r="AF15" s="217">
        <v>2000</v>
      </c>
      <c r="AG15" s="217">
        <v>2000</v>
      </c>
      <c r="AH15" s="217">
        <v>2000</v>
      </c>
      <c r="AI15" s="217">
        <v>2000</v>
      </c>
      <c r="AJ15" s="217">
        <v>2000</v>
      </c>
      <c r="AK15" s="217">
        <v>2000</v>
      </c>
      <c r="AL15" s="217">
        <v>2000</v>
      </c>
      <c r="AM15" s="217">
        <v>2000</v>
      </c>
      <c r="AN15" s="217">
        <v>2000</v>
      </c>
      <c r="AO15" s="217">
        <v>2000</v>
      </c>
      <c r="AP15" s="217">
        <v>2000</v>
      </c>
      <c r="AQ15" s="217">
        <v>2000</v>
      </c>
      <c r="AR15" s="217">
        <v>2000</v>
      </c>
      <c r="AS15" s="217">
        <v>2000</v>
      </c>
      <c r="AT15" s="217">
        <v>2000</v>
      </c>
      <c r="AU15" s="217">
        <v>2000</v>
      </c>
      <c r="AV15" s="217">
        <v>2000</v>
      </c>
      <c r="AW15" s="217">
        <v>2000</v>
      </c>
      <c r="AX15" s="217">
        <v>2000</v>
      </c>
      <c r="AY15" s="217">
        <v>2000</v>
      </c>
      <c r="AZ15" s="217">
        <v>2000</v>
      </c>
      <c r="BA15" s="217">
        <v>2000</v>
      </c>
      <c r="BB15" s="217">
        <v>2000</v>
      </c>
      <c r="BC15" s="217">
        <v>2000</v>
      </c>
      <c r="BD15" s="217">
        <v>2000</v>
      </c>
      <c r="BE15" s="217">
        <v>2000</v>
      </c>
      <c r="BF15" s="217">
        <v>2000</v>
      </c>
      <c r="BG15" s="217">
        <v>2000</v>
      </c>
      <c r="BH15" s="217">
        <v>2000</v>
      </c>
      <c r="BI15" s="217">
        <v>2000</v>
      </c>
      <c r="BJ15" s="217">
        <v>2000</v>
      </c>
      <c r="BK15" s="217">
        <v>2000</v>
      </c>
      <c r="BL15" s="217">
        <v>2000</v>
      </c>
      <c r="BM15" s="217">
        <v>2000</v>
      </c>
      <c r="BN15" s="217">
        <v>2000</v>
      </c>
      <c r="BO15" s="217">
        <v>2000</v>
      </c>
      <c r="BP15" s="217">
        <v>2000</v>
      </c>
      <c r="BQ15" s="217">
        <v>2000</v>
      </c>
      <c r="BR15" s="217">
        <v>2000</v>
      </c>
      <c r="BS15" s="217">
        <v>2000</v>
      </c>
      <c r="BT15" s="217">
        <v>2000</v>
      </c>
      <c r="BU15" s="217">
        <v>2000</v>
      </c>
      <c r="BV15" s="217">
        <v>2000</v>
      </c>
      <c r="BW15" s="217">
        <v>2000</v>
      </c>
      <c r="BX15" s="217">
        <v>2000</v>
      </c>
      <c r="BY15" s="217">
        <v>2000</v>
      </c>
      <c r="BZ15" s="217">
        <v>2000</v>
      </c>
      <c r="CA15" s="217">
        <v>2000</v>
      </c>
      <c r="CB15" s="217">
        <v>2000</v>
      </c>
      <c r="CC15" s="217">
        <v>2000</v>
      </c>
      <c r="CD15" s="217">
        <v>2000</v>
      </c>
      <c r="CE15" s="217">
        <v>2000</v>
      </c>
      <c r="CF15" s="217">
        <v>2000</v>
      </c>
      <c r="CG15" s="217">
        <v>2000</v>
      </c>
      <c r="CH15" s="217">
        <v>2000</v>
      </c>
      <c r="CI15" s="217">
        <v>2000</v>
      </c>
      <c r="CJ15" s="217">
        <v>2000</v>
      </c>
      <c r="CK15" s="217">
        <v>2000</v>
      </c>
      <c r="CL15" s="217">
        <v>2000</v>
      </c>
    </row>
    <row r="16" spans="2:90" x14ac:dyDescent="0.4">
      <c r="B16" s="170" t="str">
        <f>B12</f>
        <v>Primary revenue driver</v>
      </c>
      <c r="H16" s="170"/>
      <c r="I16" s="193"/>
      <c r="J16" s="193"/>
      <c r="K16" s="193"/>
      <c r="L16" s="193"/>
      <c r="M16" s="193"/>
      <c r="N16" s="193"/>
      <c r="O16" s="193"/>
      <c r="P16" s="193"/>
      <c r="R16" s="218" t="str">
        <f t="shared" ref="R16:AW16" si="0">ADDRESS(ROW(R12),COLUMN(R12),2)</f>
        <v>R$12</v>
      </c>
      <c r="S16" s="218" t="str">
        <f t="shared" si="0"/>
        <v>S$12</v>
      </c>
      <c r="T16" s="218" t="str">
        <f t="shared" si="0"/>
        <v>T$12</v>
      </c>
      <c r="U16" s="218" t="str">
        <f t="shared" si="0"/>
        <v>U$12</v>
      </c>
      <c r="V16" s="218" t="str">
        <f t="shared" si="0"/>
        <v>V$12</v>
      </c>
      <c r="W16" s="218" t="str">
        <f t="shared" si="0"/>
        <v>W$12</v>
      </c>
      <c r="X16" s="218" t="str">
        <f t="shared" si="0"/>
        <v>X$12</v>
      </c>
      <c r="Y16" s="218" t="str">
        <f t="shared" si="0"/>
        <v>Y$12</v>
      </c>
      <c r="Z16" s="218" t="str">
        <f t="shared" si="0"/>
        <v>Z$12</v>
      </c>
      <c r="AA16" s="218" t="str">
        <f t="shared" si="0"/>
        <v>AA$12</v>
      </c>
      <c r="AB16" s="218" t="str">
        <f t="shared" si="0"/>
        <v>AB$12</v>
      </c>
      <c r="AC16" s="218" t="str">
        <f t="shared" si="0"/>
        <v>AC$12</v>
      </c>
      <c r="AD16" s="218" t="str">
        <f t="shared" si="0"/>
        <v>AD$12</v>
      </c>
      <c r="AE16" s="218" t="str">
        <f t="shared" si="0"/>
        <v>AE$12</v>
      </c>
      <c r="AF16" s="218" t="str">
        <f t="shared" si="0"/>
        <v>AF$12</v>
      </c>
      <c r="AG16" s="218" t="str">
        <f t="shared" si="0"/>
        <v>AG$12</v>
      </c>
      <c r="AH16" s="218" t="str">
        <f t="shared" si="0"/>
        <v>AH$12</v>
      </c>
      <c r="AI16" s="218" t="str">
        <f t="shared" si="0"/>
        <v>AI$12</v>
      </c>
      <c r="AJ16" s="218" t="str">
        <f t="shared" si="0"/>
        <v>AJ$12</v>
      </c>
      <c r="AK16" s="218" t="str">
        <f t="shared" si="0"/>
        <v>AK$12</v>
      </c>
      <c r="AL16" s="218" t="str">
        <f t="shared" si="0"/>
        <v>AL$12</v>
      </c>
      <c r="AM16" s="218" t="str">
        <f t="shared" si="0"/>
        <v>AM$12</v>
      </c>
      <c r="AN16" s="218" t="str">
        <f t="shared" si="0"/>
        <v>AN$12</v>
      </c>
      <c r="AO16" s="218" t="str">
        <f t="shared" si="0"/>
        <v>AO$12</v>
      </c>
      <c r="AP16" s="218" t="str">
        <f t="shared" si="0"/>
        <v>AP$12</v>
      </c>
      <c r="AQ16" s="218" t="str">
        <f t="shared" si="0"/>
        <v>AQ$12</v>
      </c>
      <c r="AR16" s="218" t="str">
        <f t="shared" si="0"/>
        <v>AR$12</v>
      </c>
      <c r="AS16" s="218" t="str">
        <f t="shared" si="0"/>
        <v>AS$12</v>
      </c>
      <c r="AT16" s="218" t="str">
        <f t="shared" si="0"/>
        <v>AT$12</v>
      </c>
      <c r="AU16" s="218" t="str">
        <f t="shared" si="0"/>
        <v>AU$12</v>
      </c>
      <c r="AV16" s="218" t="str">
        <f t="shared" si="0"/>
        <v>AV$12</v>
      </c>
      <c r="AW16" s="218" t="str">
        <f t="shared" si="0"/>
        <v>AW$12</v>
      </c>
      <c r="AX16" s="218" t="str">
        <f t="shared" ref="AX16:CC16" si="1">ADDRESS(ROW(AX12),COLUMN(AX12),2)</f>
        <v>AX$12</v>
      </c>
      <c r="AY16" s="218" t="str">
        <f t="shared" si="1"/>
        <v>AY$12</v>
      </c>
      <c r="AZ16" s="218" t="str">
        <f t="shared" si="1"/>
        <v>AZ$12</v>
      </c>
      <c r="BA16" s="218" t="str">
        <f t="shared" si="1"/>
        <v>BA$12</v>
      </c>
      <c r="BB16" s="218" t="str">
        <f t="shared" si="1"/>
        <v>BB$12</v>
      </c>
      <c r="BC16" s="218" t="str">
        <f t="shared" si="1"/>
        <v>BC$12</v>
      </c>
      <c r="BD16" s="218" t="str">
        <f t="shared" si="1"/>
        <v>BD$12</v>
      </c>
      <c r="BE16" s="218" t="str">
        <f t="shared" si="1"/>
        <v>BE$12</v>
      </c>
      <c r="BF16" s="218" t="str">
        <f t="shared" si="1"/>
        <v>BF$12</v>
      </c>
      <c r="BG16" s="218" t="str">
        <f t="shared" si="1"/>
        <v>BG$12</v>
      </c>
      <c r="BH16" s="218" t="str">
        <f t="shared" si="1"/>
        <v>BH$12</v>
      </c>
      <c r="BI16" s="218" t="str">
        <f t="shared" si="1"/>
        <v>BI$12</v>
      </c>
      <c r="BJ16" s="218" t="str">
        <f t="shared" si="1"/>
        <v>BJ$12</v>
      </c>
      <c r="BK16" s="218" t="str">
        <f t="shared" si="1"/>
        <v>BK$12</v>
      </c>
      <c r="BL16" s="218" t="str">
        <f t="shared" si="1"/>
        <v>BL$12</v>
      </c>
      <c r="BM16" s="218" t="str">
        <f t="shared" si="1"/>
        <v>BM$12</v>
      </c>
      <c r="BN16" s="218" t="str">
        <f t="shared" si="1"/>
        <v>BN$12</v>
      </c>
      <c r="BO16" s="218" t="str">
        <f t="shared" si="1"/>
        <v>BO$12</v>
      </c>
      <c r="BP16" s="218" t="str">
        <f t="shared" si="1"/>
        <v>BP$12</v>
      </c>
      <c r="BQ16" s="218" t="str">
        <f t="shared" si="1"/>
        <v>BQ$12</v>
      </c>
      <c r="BR16" s="218" t="str">
        <f t="shared" si="1"/>
        <v>BR$12</v>
      </c>
      <c r="BS16" s="218" t="str">
        <f t="shared" si="1"/>
        <v>BS$12</v>
      </c>
      <c r="BT16" s="218" t="str">
        <f t="shared" si="1"/>
        <v>BT$12</v>
      </c>
      <c r="BU16" s="218" t="str">
        <f t="shared" si="1"/>
        <v>BU$12</v>
      </c>
      <c r="BV16" s="218" t="str">
        <f t="shared" si="1"/>
        <v>BV$12</v>
      </c>
      <c r="BW16" s="218" t="str">
        <f t="shared" si="1"/>
        <v>BW$12</v>
      </c>
      <c r="BX16" s="218" t="str">
        <f t="shared" si="1"/>
        <v>BX$12</v>
      </c>
      <c r="BY16" s="218" t="str">
        <f t="shared" si="1"/>
        <v>BY$12</v>
      </c>
      <c r="BZ16" s="218" t="str">
        <f t="shared" si="1"/>
        <v>BZ$12</v>
      </c>
      <c r="CA16" s="218" t="str">
        <f t="shared" si="1"/>
        <v>CA$12</v>
      </c>
      <c r="CB16" s="218" t="str">
        <f t="shared" si="1"/>
        <v>CB$12</v>
      </c>
      <c r="CC16" s="218" t="str">
        <f t="shared" si="1"/>
        <v>CC$12</v>
      </c>
      <c r="CD16" s="218" t="str">
        <f t="shared" ref="CD16:CK16" si="2">ADDRESS(ROW(CD12),COLUMN(CD12),2)</f>
        <v>CD$12</v>
      </c>
      <c r="CE16" s="218" t="str">
        <f t="shared" si="2"/>
        <v>CE$12</v>
      </c>
      <c r="CF16" s="218" t="str">
        <f t="shared" si="2"/>
        <v>CF$12</v>
      </c>
      <c r="CG16" s="218" t="str">
        <f t="shared" si="2"/>
        <v>CG$12</v>
      </c>
      <c r="CH16" s="218" t="str">
        <f t="shared" si="2"/>
        <v>CH$12</v>
      </c>
      <c r="CI16" s="218" t="str">
        <f t="shared" si="2"/>
        <v>CI$12</v>
      </c>
      <c r="CJ16" s="218" t="str">
        <f t="shared" si="2"/>
        <v>CJ$12</v>
      </c>
      <c r="CK16" s="218" t="str">
        <f t="shared" si="2"/>
        <v>CK$12</v>
      </c>
      <c r="CL16" s="218" t="str">
        <f t="shared" ref="CL16" si="3">ADDRESS(ROW(CL12),COLUMN(CL12),2)</f>
        <v>CL$12</v>
      </c>
    </row>
    <row r="17" spans="2:90" x14ac:dyDescent="0.4">
      <c r="B17" s="170" t="str">
        <f>B13</f>
        <v>Primary volume driver</v>
      </c>
      <c r="H17" s="170"/>
      <c r="I17" s="193"/>
      <c r="J17" s="193"/>
      <c r="K17" s="193"/>
      <c r="L17" s="193"/>
      <c r="M17" s="193"/>
      <c r="N17" s="193"/>
      <c r="O17" s="193"/>
      <c r="P17" s="193"/>
      <c r="R17" s="218" t="str">
        <f t="shared" ref="R17:AW17" si="4">ADDRESS(ROW(R13),COLUMN(R13),2)</f>
        <v>R$13</v>
      </c>
      <c r="S17" s="218" t="str">
        <f t="shared" si="4"/>
        <v>S$13</v>
      </c>
      <c r="T17" s="218" t="str">
        <f t="shared" si="4"/>
        <v>T$13</v>
      </c>
      <c r="U17" s="218" t="str">
        <f t="shared" si="4"/>
        <v>U$13</v>
      </c>
      <c r="V17" s="218" t="str">
        <f t="shared" si="4"/>
        <v>V$13</v>
      </c>
      <c r="W17" s="218" t="str">
        <f t="shared" si="4"/>
        <v>W$13</v>
      </c>
      <c r="X17" s="218" t="str">
        <f t="shared" si="4"/>
        <v>X$13</v>
      </c>
      <c r="Y17" s="218" t="str">
        <f t="shared" si="4"/>
        <v>Y$13</v>
      </c>
      <c r="Z17" s="218" t="str">
        <f t="shared" si="4"/>
        <v>Z$13</v>
      </c>
      <c r="AA17" s="218" t="str">
        <f t="shared" si="4"/>
        <v>AA$13</v>
      </c>
      <c r="AB17" s="218" t="str">
        <f t="shared" si="4"/>
        <v>AB$13</v>
      </c>
      <c r="AC17" s="218" t="str">
        <f t="shared" si="4"/>
        <v>AC$13</v>
      </c>
      <c r="AD17" s="218" t="str">
        <f t="shared" si="4"/>
        <v>AD$13</v>
      </c>
      <c r="AE17" s="218" t="str">
        <f t="shared" si="4"/>
        <v>AE$13</v>
      </c>
      <c r="AF17" s="218" t="str">
        <f t="shared" si="4"/>
        <v>AF$13</v>
      </c>
      <c r="AG17" s="218" t="str">
        <f t="shared" si="4"/>
        <v>AG$13</v>
      </c>
      <c r="AH17" s="218" t="str">
        <f t="shared" si="4"/>
        <v>AH$13</v>
      </c>
      <c r="AI17" s="218" t="str">
        <f t="shared" si="4"/>
        <v>AI$13</v>
      </c>
      <c r="AJ17" s="218" t="str">
        <f t="shared" si="4"/>
        <v>AJ$13</v>
      </c>
      <c r="AK17" s="218" t="str">
        <f t="shared" si="4"/>
        <v>AK$13</v>
      </c>
      <c r="AL17" s="218" t="str">
        <f t="shared" si="4"/>
        <v>AL$13</v>
      </c>
      <c r="AM17" s="218" t="str">
        <f t="shared" si="4"/>
        <v>AM$13</v>
      </c>
      <c r="AN17" s="218" t="str">
        <f t="shared" si="4"/>
        <v>AN$13</v>
      </c>
      <c r="AO17" s="218" t="str">
        <f t="shared" si="4"/>
        <v>AO$13</v>
      </c>
      <c r="AP17" s="218" t="str">
        <f t="shared" si="4"/>
        <v>AP$13</v>
      </c>
      <c r="AQ17" s="218" t="str">
        <f t="shared" si="4"/>
        <v>AQ$13</v>
      </c>
      <c r="AR17" s="218" t="str">
        <f t="shared" si="4"/>
        <v>AR$13</v>
      </c>
      <c r="AS17" s="218" t="str">
        <f t="shared" si="4"/>
        <v>AS$13</v>
      </c>
      <c r="AT17" s="218" t="str">
        <f t="shared" si="4"/>
        <v>AT$13</v>
      </c>
      <c r="AU17" s="218" t="str">
        <f t="shared" si="4"/>
        <v>AU$13</v>
      </c>
      <c r="AV17" s="218" t="str">
        <f t="shared" si="4"/>
        <v>AV$13</v>
      </c>
      <c r="AW17" s="218" t="str">
        <f t="shared" si="4"/>
        <v>AW$13</v>
      </c>
      <c r="AX17" s="218" t="str">
        <f t="shared" ref="AX17:CC17" si="5">ADDRESS(ROW(AX13),COLUMN(AX13),2)</f>
        <v>AX$13</v>
      </c>
      <c r="AY17" s="218" t="str">
        <f t="shared" si="5"/>
        <v>AY$13</v>
      </c>
      <c r="AZ17" s="218" t="str">
        <f t="shared" si="5"/>
        <v>AZ$13</v>
      </c>
      <c r="BA17" s="218" t="str">
        <f t="shared" si="5"/>
        <v>BA$13</v>
      </c>
      <c r="BB17" s="218" t="str">
        <f t="shared" si="5"/>
        <v>BB$13</v>
      </c>
      <c r="BC17" s="218" t="str">
        <f t="shared" si="5"/>
        <v>BC$13</v>
      </c>
      <c r="BD17" s="218" t="str">
        <f t="shared" si="5"/>
        <v>BD$13</v>
      </c>
      <c r="BE17" s="218" t="str">
        <f t="shared" si="5"/>
        <v>BE$13</v>
      </c>
      <c r="BF17" s="218" t="str">
        <f t="shared" si="5"/>
        <v>BF$13</v>
      </c>
      <c r="BG17" s="218" t="str">
        <f t="shared" si="5"/>
        <v>BG$13</v>
      </c>
      <c r="BH17" s="218" t="str">
        <f t="shared" si="5"/>
        <v>BH$13</v>
      </c>
      <c r="BI17" s="218" t="str">
        <f t="shared" si="5"/>
        <v>BI$13</v>
      </c>
      <c r="BJ17" s="218" t="str">
        <f t="shared" si="5"/>
        <v>BJ$13</v>
      </c>
      <c r="BK17" s="218" t="str">
        <f t="shared" si="5"/>
        <v>BK$13</v>
      </c>
      <c r="BL17" s="218" t="str">
        <f t="shared" si="5"/>
        <v>BL$13</v>
      </c>
      <c r="BM17" s="218" t="str">
        <f t="shared" si="5"/>
        <v>BM$13</v>
      </c>
      <c r="BN17" s="218" t="str">
        <f t="shared" si="5"/>
        <v>BN$13</v>
      </c>
      <c r="BO17" s="218" t="str">
        <f t="shared" si="5"/>
        <v>BO$13</v>
      </c>
      <c r="BP17" s="218" t="str">
        <f t="shared" si="5"/>
        <v>BP$13</v>
      </c>
      <c r="BQ17" s="218" t="str">
        <f t="shared" si="5"/>
        <v>BQ$13</v>
      </c>
      <c r="BR17" s="218" t="str">
        <f t="shared" si="5"/>
        <v>BR$13</v>
      </c>
      <c r="BS17" s="218" t="str">
        <f t="shared" si="5"/>
        <v>BS$13</v>
      </c>
      <c r="BT17" s="218" t="str">
        <f t="shared" si="5"/>
        <v>BT$13</v>
      </c>
      <c r="BU17" s="218" t="str">
        <f t="shared" si="5"/>
        <v>BU$13</v>
      </c>
      <c r="BV17" s="218" t="str">
        <f t="shared" si="5"/>
        <v>BV$13</v>
      </c>
      <c r="BW17" s="218" t="str">
        <f t="shared" si="5"/>
        <v>BW$13</v>
      </c>
      <c r="BX17" s="218" t="str">
        <f t="shared" si="5"/>
        <v>BX$13</v>
      </c>
      <c r="BY17" s="218" t="str">
        <f t="shared" si="5"/>
        <v>BY$13</v>
      </c>
      <c r="BZ17" s="218" t="str">
        <f t="shared" si="5"/>
        <v>BZ$13</v>
      </c>
      <c r="CA17" s="218" t="str">
        <f t="shared" si="5"/>
        <v>CA$13</v>
      </c>
      <c r="CB17" s="218" t="str">
        <f t="shared" si="5"/>
        <v>CB$13</v>
      </c>
      <c r="CC17" s="218" t="str">
        <f t="shared" si="5"/>
        <v>CC$13</v>
      </c>
      <c r="CD17" s="218" t="str">
        <f t="shared" ref="CD17:CK17" si="6">ADDRESS(ROW(CD13),COLUMN(CD13),2)</f>
        <v>CD$13</v>
      </c>
      <c r="CE17" s="218" t="str">
        <f t="shared" si="6"/>
        <v>CE$13</v>
      </c>
      <c r="CF17" s="218" t="str">
        <f t="shared" si="6"/>
        <v>CF$13</v>
      </c>
      <c r="CG17" s="218" t="str">
        <f t="shared" si="6"/>
        <v>CG$13</v>
      </c>
      <c r="CH17" s="218" t="str">
        <f t="shared" si="6"/>
        <v>CH$13</v>
      </c>
      <c r="CI17" s="218" t="str">
        <f t="shared" si="6"/>
        <v>CI$13</v>
      </c>
      <c r="CJ17" s="218" t="str">
        <f t="shared" si="6"/>
        <v>CJ$13</v>
      </c>
      <c r="CK17" s="218" t="str">
        <f t="shared" si="6"/>
        <v>CK$13</v>
      </c>
      <c r="CL17" s="218" t="str">
        <f t="shared" ref="CL17" si="7">ADDRESS(ROW(CL13),COLUMN(CL13),2)</f>
        <v>CL$13</v>
      </c>
    </row>
    <row r="18" spans="2:90" x14ac:dyDescent="0.4">
      <c r="B18" s="170" t="str">
        <f>B14</f>
        <v>Secondary revenue driver</v>
      </c>
      <c r="H18" s="170"/>
      <c r="I18" s="193"/>
      <c r="J18" s="193"/>
      <c r="K18" s="193"/>
      <c r="L18" s="193"/>
      <c r="M18" s="193"/>
      <c r="N18" s="193"/>
      <c r="O18" s="193"/>
      <c r="P18" s="193"/>
      <c r="R18" s="218" t="str">
        <f t="shared" ref="R18:AW18" si="8">ADDRESS(ROW(R14),COLUMN(R14),2)</f>
        <v>R$14</v>
      </c>
      <c r="S18" s="218" t="str">
        <f t="shared" si="8"/>
        <v>S$14</v>
      </c>
      <c r="T18" s="218" t="str">
        <f t="shared" si="8"/>
        <v>T$14</v>
      </c>
      <c r="U18" s="218" t="str">
        <f t="shared" si="8"/>
        <v>U$14</v>
      </c>
      <c r="V18" s="218" t="str">
        <f t="shared" si="8"/>
        <v>V$14</v>
      </c>
      <c r="W18" s="218" t="str">
        <f t="shared" si="8"/>
        <v>W$14</v>
      </c>
      <c r="X18" s="218" t="str">
        <f t="shared" si="8"/>
        <v>X$14</v>
      </c>
      <c r="Y18" s="218" t="str">
        <f t="shared" si="8"/>
        <v>Y$14</v>
      </c>
      <c r="Z18" s="218" t="str">
        <f t="shared" si="8"/>
        <v>Z$14</v>
      </c>
      <c r="AA18" s="218" t="str">
        <f t="shared" si="8"/>
        <v>AA$14</v>
      </c>
      <c r="AB18" s="218" t="str">
        <f t="shared" si="8"/>
        <v>AB$14</v>
      </c>
      <c r="AC18" s="218" t="str">
        <f t="shared" si="8"/>
        <v>AC$14</v>
      </c>
      <c r="AD18" s="218" t="str">
        <f t="shared" si="8"/>
        <v>AD$14</v>
      </c>
      <c r="AE18" s="218" t="str">
        <f t="shared" si="8"/>
        <v>AE$14</v>
      </c>
      <c r="AF18" s="218" t="str">
        <f t="shared" si="8"/>
        <v>AF$14</v>
      </c>
      <c r="AG18" s="218" t="str">
        <f t="shared" si="8"/>
        <v>AG$14</v>
      </c>
      <c r="AH18" s="218" t="str">
        <f t="shared" si="8"/>
        <v>AH$14</v>
      </c>
      <c r="AI18" s="218" t="str">
        <f t="shared" si="8"/>
        <v>AI$14</v>
      </c>
      <c r="AJ18" s="218" t="str">
        <f t="shared" si="8"/>
        <v>AJ$14</v>
      </c>
      <c r="AK18" s="218" t="str">
        <f t="shared" si="8"/>
        <v>AK$14</v>
      </c>
      <c r="AL18" s="218" t="str">
        <f t="shared" si="8"/>
        <v>AL$14</v>
      </c>
      <c r="AM18" s="218" t="str">
        <f t="shared" si="8"/>
        <v>AM$14</v>
      </c>
      <c r="AN18" s="218" t="str">
        <f t="shared" si="8"/>
        <v>AN$14</v>
      </c>
      <c r="AO18" s="218" t="str">
        <f t="shared" si="8"/>
        <v>AO$14</v>
      </c>
      <c r="AP18" s="218" t="str">
        <f t="shared" si="8"/>
        <v>AP$14</v>
      </c>
      <c r="AQ18" s="218" t="str">
        <f t="shared" si="8"/>
        <v>AQ$14</v>
      </c>
      <c r="AR18" s="218" t="str">
        <f t="shared" si="8"/>
        <v>AR$14</v>
      </c>
      <c r="AS18" s="218" t="str">
        <f t="shared" si="8"/>
        <v>AS$14</v>
      </c>
      <c r="AT18" s="218" t="str">
        <f t="shared" si="8"/>
        <v>AT$14</v>
      </c>
      <c r="AU18" s="218" t="str">
        <f t="shared" si="8"/>
        <v>AU$14</v>
      </c>
      <c r="AV18" s="218" t="str">
        <f t="shared" si="8"/>
        <v>AV$14</v>
      </c>
      <c r="AW18" s="218" t="str">
        <f t="shared" si="8"/>
        <v>AW$14</v>
      </c>
      <c r="AX18" s="218" t="str">
        <f t="shared" ref="AX18:CC18" si="9">ADDRESS(ROW(AX14),COLUMN(AX14),2)</f>
        <v>AX$14</v>
      </c>
      <c r="AY18" s="218" t="str">
        <f t="shared" si="9"/>
        <v>AY$14</v>
      </c>
      <c r="AZ18" s="218" t="str">
        <f t="shared" si="9"/>
        <v>AZ$14</v>
      </c>
      <c r="BA18" s="218" t="str">
        <f t="shared" si="9"/>
        <v>BA$14</v>
      </c>
      <c r="BB18" s="218" t="str">
        <f t="shared" si="9"/>
        <v>BB$14</v>
      </c>
      <c r="BC18" s="218" t="str">
        <f t="shared" si="9"/>
        <v>BC$14</v>
      </c>
      <c r="BD18" s="218" t="str">
        <f t="shared" si="9"/>
        <v>BD$14</v>
      </c>
      <c r="BE18" s="218" t="str">
        <f t="shared" si="9"/>
        <v>BE$14</v>
      </c>
      <c r="BF18" s="218" t="str">
        <f t="shared" si="9"/>
        <v>BF$14</v>
      </c>
      <c r="BG18" s="218" t="str">
        <f t="shared" si="9"/>
        <v>BG$14</v>
      </c>
      <c r="BH18" s="218" t="str">
        <f t="shared" si="9"/>
        <v>BH$14</v>
      </c>
      <c r="BI18" s="218" t="str">
        <f t="shared" si="9"/>
        <v>BI$14</v>
      </c>
      <c r="BJ18" s="218" t="str">
        <f t="shared" si="9"/>
        <v>BJ$14</v>
      </c>
      <c r="BK18" s="218" t="str">
        <f t="shared" si="9"/>
        <v>BK$14</v>
      </c>
      <c r="BL18" s="218" t="str">
        <f t="shared" si="9"/>
        <v>BL$14</v>
      </c>
      <c r="BM18" s="218" t="str">
        <f t="shared" si="9"/>
        <v>BM$14</v>
      </c>
      <c r="BN18" s="218" t="str">
        <f t="shared" si="9"/>
        <v>BN$14</v>
      </c>
      <c r="BO18" s="218" t="str">
        <f t="shared" si="9"/>
        <v>BO$14</v>
      </c>
      <c r="BP18" s="218" t="str">
        <f t="shared" si="9"/>
        <v>BP$14</v>
      </c>
      <c r="BQ18" s="218" t="str">
        <f t="shared" si="9"/>
        <v>BQ$14</v>
      </c>
      <c r="BR18" s="218" t="str">
        <f t="shared" si="9"/>
        <v>BR$14</v>
      </c>
      <c r="BS18" s="218" t="str">
        <f t="shared" si="9"/>
        <v>BS$14</v>
      </c>
      <c r="BT18" s="218" t="str">
        <f t="shared" si="9"/>
        <v>BT$14</v>
      </c>
      <c r="BU18" s="218" t="str">
        <f t="shared" si="9"/>
        <v>BU$14</v>
      </c>
      <c r="BV18" s="218" t="str">
        <f t="shared" si="9"/>
        <v>BV$14</v>
      </c>
      <c r="BW18" s="218" t="str">
        <f t="shared" si="9"/>
        <v>BW$14</v>
      </c>
      <c r="BX18" s="218" t="str">
        <f t="shared" si="9"/>
        <v>BX$14</v>
      </c>
      <c r="BY18" s="218" t="str">
        <f t="shared" si="9"/>
        <v>BY$14</v>
      </c>
      <c r="BZ18" s="218" t="str">
        <f t="shared" si="9"/>
        <v>BZ$14</v>
      </c>
      <c r="CA18" s="218" t="str">
        <f t="shared" si="9"/>
        <v>CA$14</v>
      </c>
      <c r="CB18" s="218" t="str">
        <f t="shared" si="9"/>
        <v>CB$14</v>
      </c>
      <c r="CC18" s="218" t="str">
        <f t="shared" si="9"/>
        <v>CC$14</v>
      </c>
      <c r="CD18" s="218" t="str">
        <f t="shared" ref="CD18:CK18" si="10">ADDRESS(ROW(CD14),COLUMN(CD14),2)</f>
        <v>CD$14</v>
      </c>
      <c r="CE18" s="218" t="str">
        <f t="shared" si="10"/>
        <v>CE$14</v>
      </c>
      <c r="CF18" s="218" t="str">
        <f t="shared" si="10"/>
        <v>CF$14</v>
      </c>
      <c r="CG18" s="218" t="str">
        <f t="shared" si="10"/>
        <v>CG$14</v>
      </c>
      <c r="CH18" s="218" t="str">
        <f t="shared" si="10"/>
        <v>CH$14</v>
      </c>
      <c r="CI18" s="218" t="str">
        <f t="shared" si="10"/>
        <v>CI$14</v>
      </c>
      <c r="CJ18" s="218" t="str">
        <f t="shared" si="10"/>
        <v>CJ$14</v>
      </c>
      <c r="CK18" s="218" t="str">
        <f t="shared" si="10"/>
        <v>CK$14</v>
      </c>
      <c r="CL18" s="218" t="str">
        <f t="shared" ref="CL18" si="11">ADDRESS(ROW(CL14),COLUMN(CL14),2)</f>
        <v>CL$14</v>
      </c>
    </row>
    <row r="19" spans="2:90" x14ac:dyDescent="0.4">
      <c r="B19" s="170" t="str">
        <f>B15</f>
        <v>Secondary volume driver</v>
      </c>
      <c r="H19" s="170"/>
      <c r="I19" s="193"/>
      <c r="J19" s="193"/>
      <c r="K19" s="193"/>
      <c r="L19" s="193"/>
      <c r="M19" s="193"/>
      <c r="N19" s="193"/>
      <c r="O19" s="193"/>
      <c r="P19" s="193"/>
      <c r="R19" s="218" t="str">
        <f t="shared" ref="R19:AW19" si="12">ADDRESS(ROW(R15),COLUMN(R15),2)</f>
        <v>R$15</v>
      </c>
      <c r="S19" s="218" t="str">
        <f t="shared" si="12"/>
        <v>S$15</v>
      </c>
      <c r="T19" s="218" t="str">
        <f t="shared" si="12"/>
        <v>T$15</v>
      </c>
      <c r="U19" s="218" t="str">
        <f t="shared" si="12"/>
        <v>U$15</v>
      </c>
      <c r="V19" s="218" t="str">
        <f t="shared" si="12"/>
        <v>V$15</v>
      </c>
      <c r="W19" s="218" t="str">
        <f t="shared" si="12"/>
        <v>W$15</v>
      </c>
      <c r="X19" s="218" t="str">
        <f t="shared" si="12"/>
        <v>X$15</v>
      </c>
      <c r="Y19" s="218" t="str">
        <f t="shared" si="12"/>
        <v>Y$15</v>
      </c>
      <c r="Z19" s="218" t="str">
        <f t="shared" si="12"/>
        <v>Z$15</v>
      </c>
      <c r="AA19" s="218" t="str">
        <f t="shared" si="12"/>
        <v>AA$15</v>
      </c>
      <c r="AB19" s="218" t="str">
        <f t="shared" si="12"/>
        <v>AB$15</v>
      </c>
      <c r="AC19" s="218" t="str">
        <f t="shared" si="12"/>
        <v>AC$15</v>
      </c>
      <c r="AD19" s="218" t="str">
        <f t="shared" si="12"/>
        <v>AD$15</v>
      </c>
      <c r="AE19" s="218" t="str">
        <f t="shared" si="12"/>
        <v>AE$15</v>
      </c>
      <c r="AF19" s="218" t="str">
        <f t="shared" si="12"/>
        <v>AF$15</v>
      </c>
      <c r="AG19" s="218" t="str">
        <f t="shared" si="12"/>
        <v>AG$15</v>
      </c>
      <c r="AH19" s="218" t="str">
        <f t="shared" si="12"/>
        <v>AH$15</v>
      </c>
      <c r="AI19" s="218" t="str">
        <f t="shared" si="12"/>
        <v>AI$15</v>
      </c>
      <c r="AJ19" s="218" t="str">
        <f t="shared" si="12"/>
        <v>AJ$15</v>
      </c>
      <c r="AK19" s="218" t="str">
        <f t="shared" si="12"/>
        <v>AK$15</v>
      </c>
      <c r="AL19" s="218" t="str">
        <f t="shared" si="12"/>
        <v>AL$15</v>
      </c>
      <c r="AM19" s="218" t="str">
        <f t="shared" si="12"/>
        <v>AM$15</v>
      </c>
      <c r="AN19" s="218" t="str">
        <f t="shared" si="12"/>
        <v>AN$15</v>
      </c>
      <c r="AO19" s="218" t="str">
        <f t="shared" si="12"/>
        <v>AO$15</v>
      </c>
      <c r="AP19" s="218" t="str">
        <f t="shared" si="12"/>
        <v>AP$15</v>
      </c>
      <c r="AQ19" s="218" t="str">
        <f t="shared" si="12"/>
        <v>AQ$15</v>
      </c>
      <c r="AR19" s="218" t="str">
        <f t="shared" si="12"/>
        <v>AR$15</v>
      </c>
      <c r="AS19" s="218" t="str">
        <f t="shared" si="12"/>
        <v>AS$15</v>
      </c>
      <c r="AT19" s="218" t="str">
        <f t="shared" si="12"/>
        <v>AT$15</v>
      </c>
      <c r="AU19" s="218" t="str">
        <f t="shared" si="12"/>
        <v>AU$15</v>
      </c>
      <c r="AV19" s="218" t="str">
        <f t="shared" si="12"/>
        <v>AV$15</v>
      </c>
      <c r="AW19" s="218" t="str">
        <f t="shared" si="12"/>
        <v>AW$15</v>
      </c>
      <c r="AX19" s="218" t="str">
        <f t="shared" ref="AX19:CC19" si="13">ADDRESS(ROW(AX15),COLUMN(AX15),2)</f>
        <v>AX$15</v>
      </c>
      <c r="AY19" s="218" t="str">
        <f t="shared" si="13"/>
        <v>AY$15</v>
      </c>
      <c r="AZ19" s="218" t="str">
        <f t="shared" si="13"/>
        <v>AZ$15</v>
      </c>
      <c r="BA19" s="218" t="str">
        <f t="shared" si="13"/>
        <v>BA$15</v>
      </c>
      <c r="BB19" s="218" t="str">
        <f t="shared" si="13"/>
        <v>BB$15</v>
      </c>
      <c r="BC19" s="218" t="str">
        <f t="shared" si="13"/>
        <v>BC$15</v>
      </c>
      <c r="BD19" s="218" t="str">
        <f t="shared" si="13"/>
        <v>BD$15</v>
      </c>
      <c r="BE19" s="218" t="str">
        <f t="shared" si="13"/>
        <v>BE$15</v>
      </c>
      <c r="BF19" s="218" t="str">
        <f t="shared" si="13"/>
        <v>BF$15</v>
      </c>
      <c r="BG19" s="218" t="str">
        <f t="shared" si="13"/>
        <v>BG$15</v>
      </c>
      <c r="BH19" s="218" t="str">
        <f t="shared" si="13"/>
        <v>BH$15</v>
      </c>
      <c r="BI19" s="218" t="str">
        <f t="shared" si="13"/>
        <v>BI$15</v>
      </c>
      <c r="BJ19" s="218" t="str">
        <f t="shared" si="13"/>
        <v>BJ$15</v>
      </c>
      <c r="BK19" s="218" t="str">
        <f t="shared" si="13"/>
        <v>BK$15</v>
      </c>
      <c r="BL19" s="218" t="str">
        <f t="shared" si="13"/>
        <v>BL$15</v>
      </c>
      <c r="BM19" s="218" t="str">
        <f t="shared" si="13"/>
        <v>BM$15</v>
      </c>
      <c r="BN19" s="218" t="str">
        <f t="shared" si="13"/>
        <v>BN$15</v>
      </c>
      <c r="BO19" s="218" t="str">
        <f t="shared" si="13"/>
        <v>BO$15</v>
      </c>
      <c r="BP19" s="218" t="str">
        <f t="shared" si="13"/>
        <v>BP$15</v>
      </c>
      <c r="BQ19" s="218" t="str">
        <f t="shared" si="13"/>
        <v>BQ$15</v>
      </c>
      <c r="BR19" s="218" t="str">
        <f t="shared" si="13"/>
        <v>BR$15</v>
      </c>
      <c r="BS19" s="218" t="str">
        <f t="shared" si="13"/>
        <v>BS$15</v>
      </c>
      <c r="BT19" s="218" t="str">
        <f t="shared" si="13"/>
        <v>BT$15</v>
      </c>
      <c r="BU19" s="218" t="str">
        <f t="shared" si="13"/>
        <v>BU$15</v>
      </c>
      <c r="BV19" s="218" t="str">
        <f t="shared" si="13"/>
        <v>BV$15</v>
      </c>
      <c r="BW19" s="218" t="str">
        <f t="shared" si="13"/>
        <v>BW$15</v>
      </c>
      <c r="BX19" s="218" t="str">
        <f t="shared" si="13"/>
        <v>BX$15</v>
      </c>
      <c r="BY19" s="218" t="str">
        <f t="shared" si="13"/>
        <v>BY$15</v>
      </c>
      <c r="BZ19" s="218" t="str">
        <f t="shared" si="13"/>
        <v>BZ$15</v>
      </c>
      <c r="CA19" s="218" t="str">
        <f t="shared" si="13"/>
        <v>CA$15</v>
      </c>
      <c r="CB19" s="218" t="str">
        <f t="shared" si="13"/>
        <v>CB$15</v>
      </c>
      <c r="CC19" s="218" t="str">
        <f t="shared" si="13"/>
        <v>CC$15</v>
      </c>
      <c r="CD19" s="218" t="str">
        <f t="shared" ref="CD19:CK19" si="14">ADDRESS(ROW(CD15),COLUMN(CD15),2)</f>
        <v>CD$15</v>
      </c>
      <c r="CE19" s="218" t="str">
        <f t="shared" si="14"/>
        <v>CE$15</v>
      </c>
      <c r="CF19" s="218" t="str">
        <f t="shared" si="14"/>
        <v>CF$15</v>
      </c>
      <c r="CG19" s="218" t="str">
        <f t="shared" si="14"/>
        <v>CG$15</v>
      </c>
      <c r="CH19" s="218" t="str">
        <f t="shared" si="14"/>
        <v>CH$15</v>
      </c>
      <c r="CI19" s="218" t="str">
        <f t="shared" si="14"/>
        <v>CI$15</v>
      </c>
      <c r="CJ19" s="218" t="str">
        <f t="shared" si="14"/>
        <v>CJ$15</v>
      </c>
      <c r="CK19" s="218" t="str">
        <f t="shared" si="14"/>
        <v>CK$15</v>
      </c>
      <c r="CL19" s="218" t="str">
        <f t="shared" ref="CL19" si="15">ADDRESS(ROW(CL15),COLUMN(CL15),2)</f>
        <v>CL$15</v>
      </c>
    </row>
    <row r="20" spans="2:90" x14ac:dyDescent="0.4">
      <c r="I20" s="53"/>
      <c r="J20" s="53"/>
      <c r="K20" s="53"/>
      <c r="L20" s="53"/>
      <c r="M20" s="53"/>
      <c r="N20" s="53"/>
      <c r="O20" s="53"/>
      <c r="P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c r="CD20" s="53"/>
      <c r="CE20" s="53"/>
      <c r="CF20" s="53"/>
      <c r="CG20" s="53"/>
      <c r="CH20" s="53"/>
      <c r="CI20" s="53"/>
      <c r="CJ20" s="53"/>
      <c r="CK20" s="53"/>
      <c r="CL20" s="53"/>
    </row>
    <row r="21" spans="2:90" x14ac:dyDescent="0.4">
      <c r="B21" s="202" t="s">
        <v>476</v>
      </c>
      <c r="C21" s="27" t="s">
        <v>476</v>
      </c>
      <c r="D21" s="27"/>
      <c r="E21" s="27" t="s">
        <v>476</v>
      </c>
      <c r="F21" s="27" t="s">
        <v>476</v>
      </c>
      <c r="G21" s="27" t="s">
        <v>476</v>
      </c>
      <c r="H21" s="202" t="s">
        <v>476</v>
      </c>
      <c r="I21" s="202" t="s">
        <v>476</v>
      </c>
      <c r="J21" s="202"/>
      <c r="K21" s="202" t="s">
        <v>476</v>
      </c>
      <c r="L21" s="202" t="s">
        <v>476</v>
      </c>
      <c r="M21" s="202" t="s">
        <v>476</v>
      </c>
      <c r="N21" s="202" t="s">
        <v>476</v>
      </c>
      <c r="O21" s="202" t="s">
        <v>476</v>
      </c>
      <c r="P21" s="202" t="s">
        <v>476</v>
      </c>
      <c r="R21" s="202" t="s">
        <v>476</v>
      </c>
      <c r="S21" s="202" t="s">
        <v>476</v>
      </c>
      <c r="T21" s="202" t="s">
        <v>476</v>
      </c>
      <c r="U21" s="202" t="s">
        <v>476</v>
      </c>
      <c r="V21" s="202" t="s">
        <v>476</v>
      </c>
      <c r="W21" s="202" t="s">
        <v>476</v>
      </c>
      <c r="X21" s="202" t="s">
        <v>476</v>
      </c>
      <c r="Y21" s="202" t="s">
        <v>476</v>
      </c>
      <c r="Z21" s="202" t="s">
        <v>476</v>
      </c>
      <c r="AA21" s="202" t="s">
        <v>476</v>
      </c>
      <c r="AB21" s="202" t="s">
        <v>476</v>
      </c>
      <c r="AC21" s="202" t="s">
        <v>476</v>
      </c>
      <c r="AD21" s="206"/>
      <c r="AE21" s="206"/>
      <c r="AF21" s="206"/>
      <c r="AG21" s="206"/>
      <c r="AH21" s="206"/>
      <c r="AI21" s="206"/>
      <c r="AJ21" s="206"/>
      <c r="AK21" s="206"/>
      <c r="AL21" s="206"/>
      <c r="AM21" s="206"/>
      <c r="AN21" s="206"/>
      <c r="AO21" s="206"/>
      <c r="AP21" s="206"/>
      <c r="AQ21" s="206"/>
      <c r="AR21" s="206"/>
      <c r="AS21" s="206"/>
      <c r="AT21" s="206"/>
      <c r="AU21" s="206"/>
      <c r="AV21" s="206"/>
      <c r="AW21" s="206"/>
      <c r="AX21" s="206"/>
      <c r="AY21" s="206"/>
      <c r="AZ21" s="206"/>
      <c r="BA21" s="206"/>
      <c r="BB21" s="206"/>
      <c r="BC21" s="206"/>
      <c r="BD21" s="206"/>
      <c r="BE21" s="206"/>
      <c r="BF21" s="206"/>
      <c r="BG21" s="206"/>
      <c r="BH21" s="206"/>
      <c r="BI21" s="206"/>
      <c r="BJ21" s="206"/>
      <c r="BK21" s="206"/>
      <c r="BL21" s="206"/>
      <c r="BM21" s="206"/>
      <c r="BN21" s="206"/>
      <c r="BO21" s="206"/>
      <c r="BP21" s="206"/>
      <c r="BQ21" s="206"/>
      <c r="BR21" s="206"/>
      <c r="BS21" s="206"/>
      <c r="BT21" s="206"/>
      <c r="BU21" s="206"/>
      <c r="BV21" s="206"/>
      <c r="BW21" s="206"/>
      <c r="BX21" s="206"/>
      <c r="BY21" s="206"/>
      <c r="BZ21" s="206"/>
      <c r="CA21" s="206"/>
      <c r="CB21" s="206"/>
      <c r="CC21" s="206"/>
      <c r="CD21" s="206"/>
      <c r="CE21" s="206"/>
      <c r="CF21" s="206"/>
      <c r="CG21" s="206"/>
      <c r="CH21" s="206"/>
      <c r="CI21" s="206"/>
      <c r="CJ21" s="206"/>
      <c r="CK21" s="206"/>
      <c r="CL21" s="206"/>
    </row>
    <row r="22" spans="2:90" x14ac:dyDescent="0.4">
      <c r="B22" s="202"/>
      <c r="C22" s="27"/>
      <c r="D22" s="27"/>
      <c r="E22" s="27"/>
      <c r="F22" s="27"/>
      <c r="G22" s="27"/>
      <c r="H22" s="202"/>
      <c r="I22" s="202"/>
      <c r="J22" s="202"/>
      <c r="K22" s="202"/>
      <c r="L22" s="202"/>
      <c r="M22" s="202"/>
      <c r="N22" s="202"/>
      <c r="O22" s="202"/>
      <c r="P22" s="202"/>
      <c r="R22" s="202"/>
      <c r="S22" s="202"/>
      <c r="T22" s="202"/>
      <c r="U22" s="202"/>
      <c r="V22" s="202"/>
      <c r="W22" s="202"/>
      <c r="X22" s="202"/>
      <c r="Y22" s="202"/>
      <c r="Z22" s="202"/>
      <c r="AA22" s="202"/>
      <c r="AB22" s="202"/>
      <c r="AC22" s="202"/>
      <c r="AD22" s="206"/>
      <c r="AE22" s="206"/>
      <c r="AF22" s="206"/>
      <c r="AG22" s="206"/>
      <c r="AH22" s="206"/>
      <c r="AI22" s="206"/>
      <c r="AJ22" s="206"/>
      <c r="AK22" s="206"/>
      <c r="AL22" s="206"/>
      <c r="AM22" s="206"/>
      <c r="AN22" s="206"/>
      <c r="AO22" s="206"/>
      <c r="AP22" s="206"/>
      <c r="AQ22" s="206"/>
      <c r="AR22" s="206"/>
      <c r="AS22" s="206"/>
      <c r="AT22" s="206"/>
      <c r="AU22" s="206"/>
      <c r="AV22" s="206"/>
      <c r="AW22" s="206"/>
      <c r="AX22" s="206"/>
      <c r="AY22" s="206"/>
      <c r="AZ22" s="206"/>
      <c r="BA22" s="206"/>
      <c r="BB22" s="206"/>
      <c r="BC22" s="206"/>
      <c r="BD22" s="206"/>
      <c r="BE22" s="206"/>
      <c r="BF22" s="206"/>
      <c r="BG22" s="206"/>
      <c r="BH22" s="206"/>
      <c r="BI22" s="206"/>
      <c r="BJ22" s="206"/>
      <c r="BK22" s="206"/>
      <c r="BL22" s="206"/>
      <c r="BM22" s="206"/>
      <c r="BN22" s="206"/>
      <c r="BO22" s="206"/>
      <c r="BP22" s="206"/>
      <c r="BQ22" s="206"/>
      <c r="BR22" s="206"/>
      <c r="BS22" s="206"/>
      <c r="BT22" s="206"/>
      <c r="BU22" s="206"/>
      <c r="BV22" s="206"/>
      <c r="BW22" s="206"/>
      <c r="BX22" s="206"/>
      <c r="BY22" s="206"/>
      <c r="BZ22" s="206"/>
      <c r="CA22" s="206"/>
      <c r="CB22" s="206"/>
      <c r="CC22" s="206"/>
      <c r="CD22" s="206"/>
      <c r="CE22" s="206"/>
      <c r="CF22" s="206"/>
      <c r="CG22" s="206"/>
      <c r="CH22" s="206"/>
      <c r="CI22" s="206"/>
      <c r="CJ22" s="206"/>
      <c r="CK22" s="206"/>
      <c r="CL22" s="206"/>
    </row>
    <row r="23" spans="2:90" x14ac:dyDescent="0.4">
      <c r="B23" s="202"/>
      <c r="C23" s="27"/>
      <c r="D23" s="27"/>
      <c r="E23" s="27"/>
      <c r="F23" s="27"/>
      <c r="G23" s="27"/>
      <c r="H23" s="202"/>
      <c r="I23" s="202"/>
      <c r="J23" s="202"/>
      <c r="K23" s="202"/>
      <c r="L23" s="202"/>
      <c r="M23" s="202"/>
      <c r="N23" s="202"/>
      <c r="O23" s="202"/>
      <c r="P23" s="202"/>
      <c r="R23" s="202"/>
      <c r="S23" s="202"/>
      <c r="T23" s="202"/>
      <c r="U23" s="202"/>
      <c r="V23" s="202"/>
      <c r="W23" s="202"/>
      <c r="X23" s="202"/>
      <c r="Y23" s="202"/>
      <c r="Z23" s="202"/>
      <c r="AA23" s="202"/>
      <c r="AB23" s="202"/>
      <c r="AC23" s="202"/>
      <c r="AD23" s="206"/>
      <c r="AE23" s="206"/>
      <c r="AF23" s="206"/>
      <c r="AG23" s="206"/>
      <c r="AH23" s="206"/>
      <c r="AI23" s="206"/>
      <c r="AJ23" s="206"/>
      <c r="AK23" s="206"/>
      <c r="AL23" s="206"/>
      <c r="AM23" s="206"/>
      <c r="AN23" s="206"/>
      <c r="AO23" s="206"/>
      <c r="AP23" s="206"/>
      <c r="AQ23" s="206"/>
      <c r="AR23" s="206"/>
      <c r="AS23" s="206"/>
      <c r="AT23" s="206"/>
      <c r="AU23" s="206"/>
      <c r="AV23" s="206"/>
      <c r="AW23" s="206"/>
      <c r="AX23" s="206"/>
      <c r="AY23" s="206"/>
      <c r="AZ23" s="206"/>
      <c r="BA23" s="206"/>
      <c r="BB23" s="206"/>
      <c r="BC23" s="206"/>
      <c r="BD23" s="206"/>
      <c r="BE23" s="206"/>
      <c r="BF23" s="206"/>
      <c r="BG23" s="206"/>
      <c r="BH23" s="206"/>
      <c r="BI23" s="206"/>
      <c r="BJ23" s="206"/>
      <c r="BK23" s="206"/>
      <c r="BL23" s="206"/>
      <c r="BM23" s="206"/>
      <c r="BN23" s="206"/>
      <c r="BO23" s="206"/>
      <c r="BP23" s="206"/>
      <c r="BQ23" s="206"/>
      <c r="BR23" s="206"/>
      <c r="BS23" s="206"/>
      <c r="BT23" s="206"/>
      <c r="BU23" s="206"/>
      <c r="BV23" s="206"/>
      <c r="BW23" s="206"/>
      <c r="BX23" s="206"/>
      <c r="BY23" s="206"/>
      <c r="BZ23" s="206"/>
      <c r="CA23" s="206"/>
      <c r="CB23" s="206"/>
      <c r="CC23" s="206"/>
      <c r="CD23" s="206"/>
      <c r="CE23" s="206"/>
      <c r="CF23" s="206"/>
      <c r="CG23" s="206"/>
      <c r="CH23" s="206"/>
      <c r="CI23" s="206"/>
      <c r="CJ23" s="206"/>
      <c r="CK23" s="206"/>
      <c r="CL23" s="206"/>
    </row>
    <row r="24" spans="2:90" x14ac:dyDescent="0.4">
      <c r="B24" s="202"/>
      <c r="C24" s="27"/>
      <c r="D24" s="27"/>
      <c r="E24" s="27"/>
      <c r="F24" s="27"/>
      <c r="G24" s="27"/>
      <c r="H24" s="202"/>
      <c r="I24" s="202"/>
      <c r="J24" s="202"/>
      <c r="K24" s="202"/>
      <c r="L24" s="202"/>
      <c r="M24" s="202"/>
      <c r="N24" s="202"/>
      <c r="O24" s="202"/>
      <c r="P24" s="202"/>
      <c r="R24" s="202"/>
      <c r="S24" s="202"/>
      <c r="T24" s="202"/>
      <c r="U24" s="202"/>
      <c r="V24" s="202"/>
      <c r="W24" s="202"/>
      <c r="X24" s="202"/>
      <c r="Y24" s="202"/>
      <c r="Z24" s="202"/>
      <c r="AA24" s="202"/>
      <c r="AB24" s="202"/>
      <c r="AC24" s="202"/>
      <c r="AD24" s="206"/>
      <c r="AE24" s="206"/>
      <c r="AF24" s="206"/>
      <c r="AG24" s="206"/>
      <c r="AH24" s="206"/>
      <c r="AI24" s="206"/>
      <c r="AJ24" s="206"/>
      <c r="AK24" s="206"/>
      <c r="AL24" s="206"/>
      <c r="AM24" s="206"/>
      <c r="AN24" s="206"/>
      <c r="AO24" s="206"/>
      <c r="AP24" s="206"/>
      <c r="AQ24" s="206"/>
      <c r="AR24" s="206"/>
      <c r="AS24" s="206"/>
      <c r="AT24" s="206"/>
      <c r="AU24" s="206"/>
      <c r="AV24" s="206"/>
      <c r="AW24" s="206"/>
      <c r="AX24" s="206"/>
      <c r="AY24" s="206"/>
      <c r="AZ24" s="206"/>
      <c r="BA24" s="206"/>
      <c r="BB24" s="206"/>
      <c r="BC24" s="206"/>
      <c r="BD24" s="206"/>
      <c r="BE24" s="206"/>
      <c r="BF24" s="206"/>
      <c r="BG24" s="206"/>
      <c r="BH24" s="206"/>
      <c r="BI24" s="206"/>
      <c r="BJ24" s="206"/>
      <c r="BK24" s="206"/>
      <c r="BL24" s="206"/>
      <c r="BM24" s="206"/>
      <c r="BN24" s="206"/>
      <c r="BO24" s="206"/>
      <c r="BP24" s="206"/>
      <c r="BQ24" s="206"/>
      <c r="BR24" s="206"/>
      <c r="BS24" s="206"/>
      <c r="BT24" s="206"/>
      <c r="BU24" s="206"/>
      <c r="BV24" s="206"/>
      <c r="BW24" s="206"/>
      <c r="BX24" s="206"/>
      <c r="BY24" s="206"/>
      <c r="BZ24" s="206"/>
      <c r="CA24" s="206"/>
      <c r="CB24" s="206"/>
      <c r="CC24" s="206"/>
      <c r="CD24" s="206"/>
      <c r="CE24" s="206"/>
      <c r="CF24" s="206"/>
      <c r="CG24" s="206"/>
      <c r="CH24" s="206"/>
      <c r="CI24" s="206"/>
      <c r="CJ24" s="206"/>
      <c r="CK24" s="206"/>
      <c r="CL24" s="206"/>
    </row>
    <row r="25" spans="2:90" x14ac:dyDescent="0.4">
      <c r="B25" s="202"/>
      <c r="C25" s="27"/>
      <c r="D25" s="27"/>
      <c r="E25" s="27"/>
      <c r="F25" s="27"/>
      <c r="G25" s="27"/>
      <c r="H25" s="202"/>
      <c r="I25" s="202"/>
      <c r="J25" s="202"/>
      <c r="K25" s="202"/>
      <c r="L25" s="202"/>
      <c r="M25" s="202"/>
      <c r="N25" s="202"/>
      <c r="O25" s="202"/>
      <c r="P25" s="202"/>
      <c r="R25" s="202"/>
      <c r="S25" s="202"/>
      <c r="T25" s="202"/>
      <c r="U25" s="202"/>
      <c r="V25" s="202"/>
      <c r="W25" s="202"/>
      <c r="X25" s="202"/>
      <c r="Y25" s="202"/>
      <c r="Z25" s="202"/>
      <c r="AA25" s="202"/>
      <c r="AB25" s="202"/>
      <c r="AC25" s="202"/>
      <c r="AD25" s="206"/>
      <c r="AE25" s="206"/>
      <c r="AF25" s="206"/>
      <c r="AG25" s="206"/>
      <c r="AH25" s="206"/>
      <c r="AI25" s="206"/>
      <c r="AJ25" s="206"/>
      <c r="AK25" s="206"/>
      <c r="AL25" s="206"/>
      <c r="AM25" s="206"/>
      <c r="AN25" s="206"/>
      <c r="AO25" s="206"/>
      <c r="AP25" s="206"/>
      <c r="AQ25" s="206"/>
      <c r="AR25" s="206"/>
      <c r="AS25" s="206"/>
      <c r="AT25" s="206"/>
      <c r="AU25" s="206"/>
      <c r="AV25" s="206"/>
      <c r="AW25" s="206"/>
      <c r="AX25" s="206"/>
      <c r="AY25" s="206"/>
      <c r="AZ25" s="206"/>
      <c r="BA25" s="206"/>
      <c r="BB25" s="206"/>
      <c r="BC25" s="206"/>
      <c r="BD25" s="206"/>
      <c r="BE25" s="206"/>
      <c r="BF25" s="206"/>
      <c r="BG25" s="206"/>
      <c r="BH25" s="206"/>
      <c r="BI25" s="206"/>
      <c r="BJ25" s="206"/>
      <c r="BK25" s="206"/>
      <c r="BL25" s="206"/>
      <c r="BM25" s="206"/>
      <c r="BN25" s="206"/>
      <c r="BO25" s="206"/>
      <c r="BP25" s="206"/>
      <c r="BQ25" s="206"/>
      <c r="BR25" s="206"/>
      <c r="BS25" s="206"/>
      <c r="BT25" s="206"/>
      <c r="BU25" s="206"/>
      <c r="BV25" s="206"/>
      <c r="BW25" s="206"/>
      <c r="BX25" s="206"/>
      <c r="BY25" s="206"/>
      <c r="BZ25" s="206"/>
      <c r="CA25" s="206"/>
      <c r="CB25" s="206"/>
      <c r="CC25" s="206"/>
      <c r="CD25" s="206"/>
      <c r="CE25" s="206"/>
      <c r="CF25" s="206"/>
      <c r="CG25" s="206"/>
      <c r="CH25" s="206"/>
      <c r="CI25" s="206"/>
      <c r="CJ25" s="206"/>
      <c r="CK25" s="206"/>
      <c r="CL25" s="206"/>
    </row>
    <row r="26" spans="2:90" x14ac:dyDescent="0.4">
      <c r="B26" s="202"/>
      <c r="C26" s="27"/>
      <c r="D26" s="27"/>
      <c r="E26" s="27"/>
      <c r="F26" s="27"/>
      <c r="G26" s="27"/>
      <c r="H26" s="202"/>
      <c r="I26" s="202"/>
      <c r="J26" s="202"/>
      <c r="K26" s="202"/>
      <c r="L26" s="202"/>
      <c r="M26" s="202"/>
      <c r="N26" s="202"/>
      <c r="O26" s="202"/>
      <c r="P26" s="202"/>
      <c r="R26" s="202"/>
      <c r="S26" s="202"/>
      <c r="T26" s="202"/>
      <c r="U26" s="202"/>
      <c r="V26" s="202"/>
      <c r="W26" s="202"/>
      <c r="X26" s="202"/>
      <c r="Y26" s="202"/>
      <c r="Z26" s="202"/>
      <c r="AA26" s="202"/>
      <c r="AB26" s="202"/>
      <c r="AC26" s="202"/>
      <c r="AD26" s="206"/>
      <c r="AE26" s="206"/>
      <c r="AF26" s="206"/>
      <c r="AG26" s="206"/>
      <c r="AH26" s="206"/>
      <c r="AI26" s="206"/>
      <c r="AJ26" s="206"/>
      <c r="AK26" s="206"/>
      <c r="AL26" s="206"/>
      <c r="AM26" s="206"/>
      <c r="AN26" s="206"/>
      <c r="AO26" s="206"/>
      <c r="AP26" s="206"/>
      <c r="AQ26" s="206"/>
      <c r="AR26" s="206"/>
      <c r="AS26" s="206"/>
      <c r="AT26" s="206"/>
      <c r="AU26" s="206"/>
      <c r="AV26" s="206"/>
      <c r="AW26" s="206"/>
      <c r="AX26" s="206"/>
      <c r="AY26" s="206"/>
      <c r="AZ26" s="206"/>
      <c r="BA26" s="206"/>
      <c r="BB26" s="206"/>
      <c r="BC26" s="206"/>
      <c r="BD26" s="206"/>
      <c r="BE26" s="206"/>
      <c r="BF26" s="206"/>
      <c r="BG26" s="206"/>
      <c r="BH26" s="206"/>
      <c r="BI26" s="206"/>
      <c r="BJ26" s="206"/>
      <c r="BK26" s="206"/>
      <c r="BL26" s="206"/>
      <c r="BM26" s="206"/>
      <c r="BN26" s="206"/>
      <c r="BO26" s="206"/>
      <c r="BP26" s="206"/>
      <c r="BQ26" s="206"/>
      <c r="BR26" s="206"/>
      <c r="BS26" s="206"/>
      <c r="BT26" s="206"/>
      <c r="BU26" s="206"/>
      <c r="BV26" s="206"/>
      <c r="BW26" s="206"/>
      <c r="BX26" s="206"/>
      <c r="BY26" s="206"/>
      <c r="BZ26" s="206"/>
      <c r="CA26" s="206"/>
      <c r="CB26" s="206"/>
      <c r="CC26" s="206"/>
      <c r="CD26" s="206"/>
      <c r="CE26" s="206"/>
      <c r="CF26" s="206"/>
      <c r="CG26" s="206"/>
      <c r="CH26" s="206"/>
      <c r="CI26" s="206"/>
      <c r="CJ26" s="206"/>
      <c r="CK26" s="206"/>
      <c r="CL26" s="206"/>
    </row>
    <row r="27" spans="2:90" x14ac:dyDescent="0.4">
      <c r="B27" s="202"/>
      <c r="C27" s="27"/>
      <c r="D27" s="27"/>
      <c r="E27" s="27"/>
      <c r="F27" s="27"/>
      <c r="G27" s="27"/>
      <c r="H27" s="202"/>
      <c r="I27" s="202"/>
      <c r="J27" s="202"/>
      <c r="K27" s="202"/>
      <c r="L27" s="202"/>
      <c r="M27" s="202"/>
      <c r="N27" s="202"/>
      <c r="O27" s="202"/>
      <c r="P27" s="202"/>
      <c r="R27" s="202"/>
      <c r="S27" s="202"/>
      <c r="T27" s="202"/>
      <c r="U27" s="202"/>
      <c r="V27" s="202"/>
      <c r="W27" s="202"/>
      <c r="X27" s="202"/>
      <c r="Y27" s="202"/>
      <c r="Z27" s="202"/>
      <c r="AA27" s="202"/>
      <c r="AB27" s="202"/>
      <c r="AC27" s="202"/>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c r="BC27" s="206"/>
      <c r="BD27" s="206"/>
      <c r="BE27" s="206"/>
      <c r="BF27" s="206"/>
      <c r="BG27" s="206"/>
      <c r="BH27" s="206"/>
      <c r="BI27" s="206"/>
      <c r="BJ27" s="206"/>
      <c r="BK27" s="206"/>
      <c r="BL27" s="206"/>
      <c r="BM27" s="206"/>
      <c r="BN27" s="206"/>
      <c r="BO27" s="206"/>
      <c r="BP27" s="206"/>
      <c r="BQ27" s="206"/>
      <c r="BR27" s="206"/>
      <c r="BS27" s="206"/>
      <c r="BT27" s="206"/>
      <c r="BU27" s="206"/>
      <c r="BV27" s="206"/>
      <c r="BW27" s="206"/>
      <c r="BX27" s="206"/>
      <c r="BY27" s="206"/>
      <c r="BZ27" s="206"/>
      <c r="CA27" s="206"/>
      <c r="CB27" s="206"/>
      <c r="CC27" s="206"/>
      <c r="CD27" s="206"/>
      <c r="CE27" s="206"/>
      <c r="CF27" s="206"/>
      <c r="CG27" s="206"/>
      <c r="CH27" s="206"/>
      <c r="CI27" s="206"/>
      <c r="CJ27" s="206"/>
      <c r="CK27" s="206"/>
      <c r="CL27" s="206"/>
    </row>
    <row r="28" spans="2:90" x14ac:dyDescent="0.4">
      <c r="B28" s="202"/>
      <c r="C28" s="27"/>
      <c r="D28" s="27"/>
      <c r="E28" s="27"/>
      <c r="F28" s="27"/>
      <c r="G28" s="27"/>
      <c r="H28" s="202"/>
      <c r="I28" s="202"/>
      <c r="J28" s="202"/>
      <c r="K28" s="202"/>
      <c r="L28" s="202"/>
      <c r="M28" s="202"/>
      <c r="N28" s="202"/>
      <c r="O28" s="202"/>
      <c r="P28" s="202"/>
      <c r="R28" s="202"/>
      <c r="S28" s="202"/>
      <c r="T28" s="202"/>
      <c r="U28" s="202"/>
      <c r="V28" s="202"/>
      <c r="W28" s="202"/>
      <c r="X28" s="202"/>
      <c r="Y28" s="202"/>
      <c r="Z28" s="202"/>
      <c r="AA28" s="202"/>
      <c r="AB28" s="202"/>
      <c r="AC28" s="202"/>
      <c r="AD28" s="206"/>
      <c r="AE28" s="206"/>
      <c r="AF28" s="206"/>
      <c r="AG28" s="206"/>
      <c r="AH28" s="206"/>
      <c r="AI28" s="206"/>
      <c r="AJ28" s="206"/>
      <c r="AK28" s="206"/>
      <c r="AL28" s="206"/>
      <c r="AM28" s="206"/>
      <c r="AN28" s="206"/>
      <c r="AO28" s="206"/>
      <c r="AP28" s="206"/>
      <c r="AQ28" s="206"/>
      <c r="AR28" s="206"/>
      <c r="AS28" s="206"/>
      <c r="AT28" s="206"/>
      <c r="AU28" s="206"/>
      <c r="AV28" s="206"/>
      <c r="AW28" s="206"/>
      <c r="AX28" s="206"/>
      <c r="AY28" s="206"/>
      <c r="AZ28" s="206"/>
      <c r="BA28" s="206"/>
      <c r="BB28" s="206"/>
      <c r="BC28" s="206"/>
      <c r="BD28" s="206"/>
      <c r="BE28" s="206"/>
      <c r="BF28" s="206"/>
      <c r="BG28" s="206"/>
      <c r="BH28" s="206"/>
      <c r="BI28" s="206"/>
      <c r="BJ28" s="206"/>
      <c r="BK28" s="206"/>
      <c r="BL28" s="206"/>
      <c r="BM28" s="206"/>
      <c r="BN28" s="206"/>
      <c r="BO28" s="206"/>
      <c r="BP28" s="206"/>
      <c r="BQ28" s="206"/>
      <c r="BR28" s="206"/>
      <c r="BS28" s="206"/>
      <c r="BT28" s="206"/>
      <c r="BU28" s="206"/>
      <c r="BV28" s="206"/>
      <c r="BW28" s="206"/>
      <c r="BX28" s="206"/>
      <c r="BY28" s="206"/>
      <c r="BZ28" s="206"/>
      <c r="CA28" s="206"/>
      <c r="CB28" s="206"/>
      <c r="CC28" s="206"/>
      <c r="CD28" s="206"/>
      <c r="CE28" s="206"/>
      <c r="CF28" s="206"/>
      <c r="CG28" s="206"/>
      <c r="CH28" s="206"/>
      <c r="CI28" s="206"/>
      <c r="CJ28" s="206"/>
      <c r="CK28" s="206"/>
      <c r="CL28" s="206"/>
    </row>
    <row r="29" spans="2:90" x14ac:dyDescent="0.4">
      <c r="B29" s="202"/>
      <c r="C29" s="27"/>
      <c r="D29" s="27"/>
      <c r="E29" s="27"/>
      <c r="F29" s="27"/>
      <c r="G29" s="27"/>
      <c r="H29" s="202"/>
      <c r="I29" s="202"/>
      <c r="J29" s="202"/>
      <c r="K29" s="202"/>
      <c r="L29" s="202"/>
      <c r="M29" s="202"/>
      <c r="N29" s="202"/>
      <c r="O29" s="202"/>
      <c r="P29" s="202"/>
      <c r="R29" s="202"/>
      <c r="S29" s="202"/>
      <c r="T29" s="202"/>
      <c r="U29" s="202"/>
      <c r="V29" s="202"/>
      <c r="W29" s="202"/>
      <c r="X29" s="202"/>
      <c r="Y29" s="202"/>
      <c r="Z29" s="202"/>
      <c r="AA29" s="202"/>
      <c r="AB29" s="202"/>
      <c r="AC29" s="202"/>
      <c r="AD29" s="206"/>
      <c r="AE29" s="206"/>
      <c r="AF29" s="206"/>
      <c r="AG29" s="206"/>
      <c r="AH29" s="206"/>
      <c r="AI29" s="206"/>
      <c r="AJ29" s="206"/>
      <c r="AK29" s="206"/>
      <c r="AL29" s="206"/>
      <c r="AM29" s="206"/>
      <c r="AN29" s="206"/>
      <c r="AO29" s="206"/>
      <c r="AP29" s="206"/>
      <c r="AQ29" s="206"/>
      <c r="AR29" s="206"/>
      <c r="AS29" s="206"/>
      <c r="AT29" s="206"/>
      <c r="AU29" s="206"/>
      <c r="AV29" s="206"/>
      <c r="AW29" s="206"/>
      <c r="AX29" s="206"/>
      <c r="AY29" s="206"/>
      <c r="AZ29" s="206"/>
      <c r="BA29" s="206"/>
      <c r="BB29" s="206"/>
      <c r="BC29" s="206"/>
      <c r="BD29" s="206"/>
      <c r="BE29" s="206"/>
      <c r="BF29" s="206"/>
      <c r="BG29" s="206"/>
      <c r="BH29" s="206"/>
      <c r="BI29" s="206"/>
      <c r="BJ29" s="206"/>
      <c r="BK29" s="206"/>
      <c r="BL29" s="206"/>
      <c r="BM29" s="206"/>
      <c r="BN29" s="206"/>
      <c r="BO29" s="206"/>
      <c r="BP29" s="206"/>
      <c r="BQ29" s="206"/>
      <c r="BR29" s="206"/>
      <c r="BS29" s="206"/>
      <c r="BT29" s="206"/>
      <c r="BU29" s="206"/>
      <c r="BV29" s="206"/>
      <c r="BW29" s="206"/>
      <c r="BX29" s="206"/>
      <c r="BY29" s="206"/>
      <c r="BZ29" s="206"/>
      <c r="CA29" s="206"/>
      <c r="CB29" s="206"/>
      <c r="CC29" s="206"/>
      <c r="CD29" s="206"/>
      <c r="CE29" s="206"/>
      <c r="CF29" s="206"/>
      <c r="CG29" s="206"/>
      <c r="CH29" s="206"/>
      <c r="CI29" s="206"/>
      <c r="CJ29" s="206"/>
      <c r="CK29" s="206"/>
      <c r="CL29" s="206"/>
    </row>
    <row r="30" spans="2:90" x14ac:dyDescent="0.4">
      <c r="B30" s="202"/>
      <c r="C30" s="27"/>
      <c r="D30" s="27"/>
      <c r="E30" s="27"/>
      <c r="F30" s="27"/>
      <c r="G30" s="27"/>
      <c r="H30" s="202"/>
      <c r="I30" s="202"/>
      <c r="J30" s="202"/>
      <c r="K30" s="202"/>
      <c r="L30" s="202"/>
      <c r="M30" s="202"/>
      <c r="N30" s="202"/>
      <c r="O30" s="202"/>
      <c r="P30" s="202"/>
      <c r="R30" s="202"/>
      <c r="S30" s="202"/>
      <c r="T30" s="202"/>
      <c r="U30" s="202"/>
      <c r="V30" s="202"/>
      <c r="W30" s="202"/>
      <c r="X30" s="202"/>
      <c r="Y30" s="202"/>
      <c r="Z30" s="202"/>
      <c r="AA30" s="202"/>
      <c r="AB30" s="202"/>
      <c r="AC30" s="202"/>
      <c r="AD30" s="206"/>
      <c r="AE30" s="206"/>
      <c r="AF30" s="206"/>
      <c r="AG30" s="206"/>
      <c r="AH30" s="206"/>
      <c r="AI30" s="206"/>
      <c r="AJ30" s="206"/>
      <c r="AK30" s="206"/>
      <c r="AL30" s="206"/>
      <c r="AM30" s="206"/>
      <c r="AN30" s="206"/>
      <c r="AO30" s="206"/>
      <c r="AP30" s="206"/>
      <c r="AQ30" s="206"/>
      <c r="AR30" s="206"/>
      <c r="AS30" s="206"/>
      <c r="AT30" s="206"/>
      <c r="AU30" s="206"/>
      <c r="AV30" s="206"/>
      <c r="AW30" s="206"/>
      <c r="AX30" s="206"/>
      <c r="AY30" s="206"/>
      <c r="AZ30" s="206"/>
      <c r="BA30" s="206"/>
      <c r="BB30" s="206"/>
      <c r="BC30" s="206"/>
      <c r="BD30" s="206"/>
      <c r="BE30" s="206"/>
      <c r="BF30" s="206"/>
      <c r="BG30" s="206"/>
      <c r="BH30" s="206"/>
      <c r="BI30" s="206"/>
      <c r="BJ30" s="206"/>
      <c r="BK30" s="206"/>
      <c r="BL30" s="206"/>
      <c r="BM30" s="206"/>
      <c r="BN30" s="206"/>
      <c r="BO30" s="206"/>
      <c r="BP30" s="206"/>
      <c r="BQ30" s="206"/>
      <c r="BR30" s="206"/>
      <c r="BS30" s="206"/>
      <c r="BT30" s="206"/>
      <c r="BU30" s="206"/>
      <c r="BV30" s="206"/>
      <c r="BW30" s="206"/>
      <c r="BX30" s="206"/>
      <c r="BY30" s="206"/>
      <c r="BZ30" s="206"/>
      <c r="CA30" s="206"/>
      <c r="CB30" s="206"/>
      <c r="CC30" s="206"/>
      <c r="CD30" s="206"/>
      <c r="CE30" s="206"/>
      <c r="CF30" s="206"/>
      <c r="CG30" s="206"/>
      <c r="CH30" s="206"/>
      <c r="CI30" s="206"/>
      <c r="CJ30" s="206"/>
      <c r="CK30" s="206"/>
      <c r="CL30" s="206"/>
    </row>
    <row r="31" spans="2:90" x14ac:dyDescent="0.4">
      <c r="B31" s="202"/>
      <c r="C31" s="27"/>
      <c r="D31" s="27"/>
      <c r="E31" s="27"/>
      <c r="F31" s="27"/>
      <c r="G31" s="27"/>
      <c r="H31" s="202"/>
      <c r="I31" s="202"/>
      <c r="J31" s="202"/>
      <c r="K31" s="202"/>
      <c r="L31" s="202"/>
      <c r="M31" s="202"/>
      <c r="N31" s="202"/>
      <c r="O31" s="202"/>
      <c r="P31" s="202"/>
      <c r="R31" s="202"/>
      <c r="S31" s="202"/>
      <c r="T31" s="202"/>
      <c r="U31" s="202"/>
      <c r="V31" s="202"/>
      <c r="W31" s="202"/>
      <c r="X31" s="202"/>
      <c r="Y31" s="202"/>
      <c r="Z31" s="202"/>
      <c r="AA31" s="202"/>
      <c r="AB31" s="202"/>
      <c r="AC31" s="202"/>
      <c r="AD31" s="206"/>
      <c r="AE31" s="206"/>
      <c r="AF31" s="206"/>
      <c r="AG31" s="206"/>
      <c r="AH31" s="206"/>
      <c r="AI31" s="206"/>
      <c r="AJ31" s="206"/>
      <c r="AK31" s="206"/>
      <c r="AL31" s="206"/>
      <c r="AM31" s="206"/>
      <c r="AN31" s="206"/>
      <c r="AO31" s="206"/>
      <c r="AP31" s="206"/>
      <c r="AQ31" s="206"/>
      <c r="AR31" s="206"/>
      <c r="AS31" s="206"/>
      <c r="AT31" s="206"/>
      <c r="AU31" s="206"/>
      <c r="AV31" s="206"/>
      <c r="AW31" s="206"/>
      <c r="AX31" s="206"/>
      <c r="AY31" s="206"/>
      <c r="AZ31" s="206"/>
      <c r="BA31" s="206"/>
      <c r="BB31" s="206"/>
      <c r="BC31" s="206"/>
      <c r="BD31" s="206"/>
      <c r="BE31" s="206"/>
      <c r="BF31" s="206"/>
      <c r="BG31" s="206"/>
      <c r="BH31" s="206"/>
      <c r="BI31" s="206"/>
      <c r="BJ31" s="206"/>
      <c r="BK31" s="206"/>
      <c r="BL31" s="206"/>
      <c r="BM31" s="206"/>
      <c r="BN31" s="206"/>
      <c r="BO31" s="206"/>
      <c r="BP31" s="206"/>
      <c r="BQ31" s="206"/>
      <c r="BR31" s="206"/>
      <c r="BS31" s="206"/>
      <c r="BT31" s="206"/>
      <c r="BU31" s="206"/>
      <c r="BV31" s="206"/>
      <c r="BW31" s="206"/>
      <c r="BX31" s="206"/>
      <c r="BY31" s="206"/>
      <c r="BZ31" s="206"/>
      <c r="CA31" s="206"/>
      <c r="CB31" s="206"/>
      <c r="CC31" s="206"/>
      <c r="CD31" s="206"/>
      <c r="CE31" s="206"/>
      <c r="CF31" s="206"/>
      <c r="CG31" s="206"/>
      <c r="CH31" s="206"/>
      <c r="CI31" s="206"/>
      <c r="CJ31" s="206"/>
      <c r="CK31" s="206"/>
      <c r="CL31" s="206"/>
    </row>
    <row r="32" spans="2:90" x14ac:dyDescent="0.4">
      <c r="B32" s="202"/>
      <c r="C32" s="27"/>
      <c r="D32" s="27"/>
      <c r="E32" s="27"/>
      <c r="F32" s="27"/>
      <c r="G32" s="27"/>
      <c r="H32" s="202"/>
      <c r="I32" s="202"/>
      <c r="J32" s="202"/>
      <c r="K32" s="202"/>
      <c r="L32" s="202"/>
      <c r="M32" s="202"/>
      <c r="N32" s="202"/>
      <c r="O32" s="202"/>
      <c r="P32" s="202"/>
      <c r="R32" s="202"/>
      <c r="S32" s="202"/>
      <c r="T32" s="202"/>
      <c r="U32" s="202"/>
      <c r="V32" s="202"/>
      <c r="W32" s="202"/>
      <c r="X32" s="202"/>
      <c r="Y32" s="202"/>
      <c r="Z32" s="202"/>
      <c r="AA32" s="202"/>
      <c r="AB32" s="202"/>
      <c r="AC32" s="202"/>
      <c r="AD32" s="206"/>
      <c r="AE32" s="206"/>
      <c r="AF32" s="206"/>
      <c r="AG32" s="206"/>
      <c r="AH32" s="206"/>
      <c r="AI32" s="206"/>
      <c r="AJ32" s="206"/>
      <c r="AK32" s="206"/>
      <c r="AL32" s="206"/>
      <c r="AM32" s="206"/>
      <c r="AN32" s="206"/>
      <c r="AO32" s="206"/>
      <c r="AP32" s="206"/>
      <c r="AQ32" s="206"/>
      <c r="AR32" s="206"/>
      <c r="AS32" s="206"/>
      <c r="AT32" s="206"/>
      <c r="AU32" s="206"/>
      <c r="AV32" s="206"/>
      <c r="AW32" s="206"/>
      <c r="AX32" s="206"/>
      <c r="AY32" s="206"/>
      <c r="AZ32" s="206"/>
      <c r="BA32" s="206"/>
      <c r="BB32" s="206"/>
      <c r="BC32" s="206"/>
      <c r="BD32" s="206"/>
      <c r="BE32" s="206"/>
      <c r="BF32" s="206"/>
      <c r="BG32" s="206"/>
      <c r="BH32" s="206"/>
      <c r="BI32" s="206"/>
      <c r="BJ32" s="206"/>
      <c r="BK32" s="206"/>
      <c r="BL32" s="206"/>
      <c r="BM32" s="206"/>
      <c r="BN32" s="206"/>
      <c r="BO32" s="206"/>
      <c r="BP32" s="206"/>
      <c r="BQ32" s="206"/>
      <c r="BR32" s="206"/>
      <c r="BS32" s="206"/>
      <c r="BT32" s="206"/>
      <c r="BU32" s="206"/>
      <c r="BV32" s="206"/>
      <c r="BW32" s="206"/>
      <c r="BX32" s="206"/>
      <c r="BY32" s="206"/>
      <c r="BZ32" s="206"/>
      <c r="CA32" s="206"/>
      <c r="CB32" s="206"/>
      <c r="CC32" s="206"/>
      <c r="CD32" s="206"/>
      <c r="CE32" s="206"/>
      <c r="CF32" s="206"/>
      <c r="CG32" s="206"/>
      <c r="CH32" s="206"/>
      <c r="CI32" s="206"/>
      <c r="CJ32" s="206"/>
      <c r="CK32" s="206"/>
      <c r="CL32" s="206"/>
    </row>
    <row r="33" spans="2:90" x14ac:dyDescent="0.4">
      <c r="B33" s="202"/>
      <c r="C33" s="27"/>
      <c r="D33" s="27"/>
      <c r="E33" s="27"/>
      <c r="F33" s="27"/>
      <c r="G33" s="27"/>
      <c r="H33" s="202"/>
      <c r="I33" s="202"/>
      <c r="J33" s="202"/>
      <c r="K33" s="202"/>
      <c r="L33" s="202"/>
      <c r="M33" s="202"/>
      <c r="N33" s="202"/>
      <c r="O33" s="202"/>
      <c r="P33" s="202"/>
      <c r="R33" s="202"/>
      <c r="S33" s="202"/>
      <c r="T33" s="202"/>
      <c r="U33" s="202"/>
      <c r="V33" s="202"/>
      <c r="W33" s="202"/>
      <c r="X33" s="202"/>
      <c r="Y33" s="202"/>
      <c r="Z33" s="202"/>
      <c r="AA33" s="202"/>
      <c r="AB33" s="202"/>
      <c r="AC33" s="202"/>
      <c r="AD33" s="206"/>
      <c r="AE33" s="206"/>
      <c r="AF33" s="206"/>
      <c r="AG33" s="206"/>
      <c r="AH33" s="206"/>
      <c r="AI33" s="206"/>
      <c r="AJ33" s="206"/>
      <c r="AK33" s="206"/>
      <c r="AL33" s="206"/>
      <c r="AM33" s="206"/>
      <c r="AN33" s="206"/>
      <c r="AO33" s="206"/>
      <c r="AP33" s="206"/>
      <c r="AQ33" s="206"/>
      <c r="AR33" s="206"/>
      <c r="AS33" s="206"/>
      <c r="AT33" s="206"/>
      <c r="AU33" s="206"/>
      <c r="AV33" s="206"/>
      <c r="AW33" s="206"/>
      <c r="AX33" s="206"/>
      <c r="AY33" s="206"/>
      <c r="AZ33" s="206"/>
      <c r="BA33" s="206"/>
      <c r="BB33" s="206"/>
      <c r="BC33" s="206"/>
      <c r="BD33" s="206"/>
      <c r="BE33" s="206"/>
      <c r="BF33" s="206"/>
      <c r="BG33" s="206"/>
      <c r="BH33" s="206"/>
      <c r="BI33" s="206"/>
      <c r="BJ33" s="206"/>
      <c r="BK33" s="206"/>
      <c r="BL33" s="206"/>
      <c r="BM33" s="206"/>
      <c r="BN33" s="206"/>
      <c r="BO33" s="206"/>
      <c r="BP33" s="206"/>
      <c r="BQ33" s="206"/>
      <c r="BR33" s="206"/>
      <c r="BS33" s="206"/>
      <c r="BT33" s="206"/>
      <c r="BU33" s="206"/>
      <c r="BV33" s="206"/>
      <c r="BW33" s="206"/>
      <c r="BX33" s="206"/>
      <c r="BY33" s="206"/>
      <c r="BZ33" s="206"/>
      <c r="CA33" s="206"/>
      <c r="CB33" s="206"/>
      <c r="CC33" s="206"/>
      <c r="CD33" s="206"/>
      <c r="CE33" s="206"/>
      <c r="CF33" s="206"/>
      <c r="CG33" s="206"/>
      <c r="CH33" s="206"/>
      <c r="CI33" s="206"/>
      <c r="CJ33" s="206"/>
      <c r="CK33" s="206"/>
      <c r="CL33" s="206"/>
    </row>
    <row r="34" spans="2:90" x14ac:dyDescent="0.4">
      <c r="B34" s="202"/>
      <c r="C34" s="27"/>
      <c r="D34" s="27"/>
      <c r="E34" s="27"/>
      <c r="F34" s="27"/>
      <c r="G34" s="27"/>
      <c r="H34" s="202"/>
      <c r="I34" s="202"/>
      <c r="J34" s="202"/>
      <c r="K34" s="202"/>
      <c r="L34" s="202"/>
      <c r="M34" s="202"/>
      <c r="N34" s="202"/>
      <c r="O34" s="202"/>
      <c r="P34" s="202"/>
      <c r="R34" s="202"/>
      <c r="S34" s="202"/>
      <c r="T34" s="202"/>
      <c r="U34" s="202"/>
      <c r="V34" s="202"/>
      <c r="W34" s="202"/>
      <c r="X34" s="202"/>
      <c r="Y34" s="202"/>
      <c r="Z34" s="202"/>
      <c r="AA34" s="202"/>
      <c r="AB34" s="202"/>
      <c r="AC34" s="202"/>
      <c r="AD34" s="206"/>
      <c r="AE34" s="206"/>
      <c r="AF34" s="206"/>
      <c r="AG34" s="206"/>
      <c r="AH34" s="206"/>
      <c r="AI34" s="206"/>
      <c r="AJ34" s="206"/>
      <c r="AK34" s="206"/>
      <c r="AL34" s="206"/>
      <c r="AM34" s="206"/>
      <c r="AN34" s="206"/>
      <c r="AO34" s="206"/>
      <c r="AP34" s="206"/>
      <c r="AQ34" s="206"/>
      <c r="AR34" s="206"/>
      <c r="AS34" s="206"/>
      <c r="AT34" s="206"/>
      <c r="AU34" s="206"/>
      <c r="AV34" s="206"/>
      <c r="AW34" s="206"/>
      <c r="AX34" s="206"/>
      <c r="AY34" s="206"/>
      <c r="AZ34" s="206"/>
      <c r="BA34" s="206"/>
      <c r="BB34" s="206"/>
      <c r="BC34" s="206"/>
      <c r="BD34" s="206"/>
      <c r="BE34" s="206"/>
      <c r="BF34" s="206"/>
      <c r="BG34" s="206"/>
      <c r="BH34" s="206"/>
      <c r="BI34" s="206"/>
      <c r="BJ34" s="206"/>
      <c r="BK34" s="206"/>
      <c r="BL34" s="206"/>
      <c r="BM34" s="206"/>
      <c r="BN34" s="206"/>
      <c r="BO34" s="206"/>
      <c r="BP34" s="206"/>
      <c r="BQ34" s="206"/>
      <c r="BR34" s="206"/>
      <c r="BS34" s="206"/>
      <c r="BT34" s="206"/>
      <c r="BU34" s="206"/>
      <c r="BV34" s="206"/>
      <c r="BW34" s="206"/>
      <c r="BX34" s="206"/>
      <c r="BY34" s="206"/>
      <c r="BZ34" s="206"/>
      <c r="CA34" s="206"/>
      <c r="CB34" s="206"/>
      <c r="CC34" s="206"/>
      <c r="CD34" s="206"/>
      <c r="CE34" s="206"/>
      <c r="CF34" s="206"/>
      <c r="CG34" s="206"/>
      <c r="CH34" s="206"/>
      <c r="CI34" s="206"/>
      <c r="CJ34" s="206"/>
      <c r="CK34" s="206"/>
      <c r="CL34" s="206"/>
    </row>
    <row r="35" spans="2:90" x14ac:dyDescent="0.4">
      <c r="B35" s="66" t="s">
        <v>517</v>
      </c>
      <c r="C35" s="31"/>
      <c r="D35" t="s">
        <v>453</v>
      </c>
      <c r="E35" s="8" t="str">
        <f t="shared" ref="E35:E44" si="16">ROW()&amp;" "&amp;D35</f>
        <v>35 HVOL-EV</v>
      </c>
      <c r="F35" t="s">
        <v>454</v>
      </c>
      <c r="G35" s="31" t="s">
        <v>243</v>
      </c>
      <c r="H35" s="22"/>
      <c r="I35" s="287"/>
      <c r="J35" s="287"/>
      <c r="K35" s="22"/>
      <c r="L35" s="22"/>
      <c r="M35" s="22"/>
      <c r="N35" s="22"/>
      <c r="O35" s="22"/>
      <c r="P35" s="22"/>
      <c r="R35" s="66"/>
      <c r="S35" s="66"/>
      <c r="T35" s="66"/>
      <c r="U35" s="66"/>
      <c r="V35" s="66"/>
      <c r="W35" s="66"/>
      <c r="X35" s="66"/>
      <c r="Y35" s="66"/>
      <c r="Z35" s="66"/>
      <c r="AA35" s="66"/>
      <c r="AB35" s="66"/>
      <c r="AC35" s="66"/>
      <c r="AD35" s="66"/>
      <c r="AE35" s="66"/>
      <c r="AF35" s="66"/>
      <c r="AG35" s="66"/>
      <c r="AH35" s="66"/>
      <c r="AI35" s="66"/>
      <c r="AJ35" s="66"/>
      <c r="AK35" s="66"/>
      <c r="AL35" s="66"/>
      <c r="AM35" s="66"/>
      <c r="AN35" s="66"/>
      <c r="AO35" s="66"/>
      <c r="AP35" s="66"/>
      <c r="AQ35" s="66"/>
      <c r="AR35" s="66"/>
      <c r="AS35" s="66"/>
      <c r="AT35" s="66"/>
      <c r="AU35" s="66"/>
      <c r="AV35" s="66"/>
      <c r="AW35" s="66"/>
      <c r="AX35" s="66"/>
      <c r="AY35" s="66"/>
      <c r="AZ35" s="66"/>
      <c r="BA35" s="66"/>
      <c r="BB35" s="66"/>
      <c r="BC35" s="66"/>
      <c r="BD35" s="66"/>
      <c r="BE35" s="66"/>
      <c r="BF35" s="66"/>
      <c r="BG35" s="66"/>
      <c r="BH35" s="66"/>
      <c r="BI35" s="66"/>
      <c r="BJ35" s="66"/>
      <c r="BK35" s="66"/>
      <c r="BL35" s="66"/>
      <c r="BM35" s="66"/>
      <c r="BN35" s="66"/>
      <c r="BO35" s="66"/>
      <c r="BP35" s="66"/>
      <c r="BQ35" s="66"/>
      <c r="BR35" s="66"/>
      <c r="BS35" s="66"/>
      <c r="BT35" s="66"/>
      <c r="BU35" s="66"/>
      <c r="BV35" s="66"/>
      <c r="BW35" s="66"/>
      <c r="BX35" s="66"/>
      <c r="BY35" s="66"/>
      <c r="BZ35" s="66"/>
      <c r="CA35" s="66"/>
      <c r="CB35" s="66"/>
      <c r="CC35" s="66"/>
      <c r="CD35" s="66"/>
      <c r="CE35" s="66"/>
      <c r="CF35" s="66"/>
      <c r="CG35" s="66"/>
      <c r="CH35" s="66"/>
      <c r="CI35" s="66"/>
      <c r="CJ35" s="66"/>
      <c r="CK35" s="66"/>
      <c r="CL35" s="66"/>
    </row>
    <row r="36" spans="2:90" x14ac:dyDescent="0.4">
      <c r="B36" s="124" t="str">
        <f ca="1">OFFSET(B36,ROW(B46)-ROW(B36),0)</f>
        <v># of units</v>
      </c>
      <c r="C36" t="s">
        <v>964</v>
      </c>
      <c r="D36" t="s">
        <v>453</v>
      </c>
      <c r="E36" s="8" t="str">
        <f t="shared" si="16"/>
        <v>36 HVOL-EV</v>
      </c>
      <c r="G36" t="str">
        <f>E36</f>
        <v>36 HVOL-EV</v>
      </c>
      <c r="H36" s="12"/>
      <c r="I36" s="60"/>
      <c r="J36" s="60"/>
      <c r="K36" s="17">
        <v>100000</v>
      </c>
      <c r="L36" s="17">
        <v>200000</v>
      </c>
      <c r="M36" s="17">
        <v>400000</v>
      </c>
      <c r="N36" s="17">
        <v>800000</v>
      </c>
      <c r="O36" s="17">
        <v>1600000</v>
      </c>
      <c r="P36" s="17">
        <v>3200000</v>
      </c>
      <c r="R36" s="15"/>
      <c r="S36" s="15" cm="1">
        <f t="array" ref="S36">INDEX($K:$P,ROW(),MATCH(S$3,$K$2:$P$2,0))/12</f>
        <v>8333.3333333333339</v>
      </c>
      <c r="T36" s="15" cm="1">
        <f t="array" ref="T36">INDEX($K:$P,ROW(),MATCH(T$3,$K$2:$P$2,0))/12</f>
        <v>8333.3333333333339</v>
      </c>
      <c r="U36" s="15" cm="1">
        <f t="array" ref="U36">INDEX($K:$P,ROW(),MATCH(U$3,$K$2:$P$2,0))/12</f>
        <v>8333.3333333333339</v>
      </c>
      <c r="V36" s="15" cm="1">
        <f t="array" ref="V36">INDEX($K:$P,ROW(),MATCH(V$3,$K$2:$P$2,0))/12</f>
        <v>8333.3333333333339</v>
      </c>
      <c r="W36" s="15" cm="1">
        <f t="array" ref="W36">INDEX($K:$P,ROW(),MATCH(W$3,$K$2:$P$2,0))/12</f>
        <v>8333.3333333333339</v>
      </c>
      <c r="X36" s="15" cm="1">
        <f t="array" ref="X36">INDEX($K:$P,ROW(),MATCH(X$3,$K$2:$P$2,0))/12</f>
        <v>8333.3333333333339</v>
      </c>
      <c r="Y36" s="15" cm="1">
        <f t="array" ref="Y36">INDEX($K:$P,ROW(),MATCH(Y$3,$K$2:$P$2,0))/12</f>
        <v>8333.3333333333339</v>
      </c>
      <c r="Z36" s="15" cm="1">
        <f t="array" ref="Z36">INDEX($K:$P,ROW(),MATCH(Z$3,$K$2:$P$2,0))/12</f>
        <v>8333.3333333333339</v>
      </c>
      <c r="AA36" s="15" cm="1">
        <f t="array" ref="AA36">INDEX($K:$P,ROW(),MATCH(AA$3,$K$2:$P$2,0))/12</f>
        <v>8333.3333333333339</v>
      </c>
      <c r="AB36" s="15" cm="1">
        <f t="array" ref="AB36">INDEX($K:$P,ROW(),MATCH(AB$3,$K$2:$P$2,0))/12</f>
        <v>8333.3333333333339</v>
      </c>
      <c r="AC36" s="15" cm="1">
        <f t="array" ref="AC36">INDEX($K:$P,ROW(),MATCH(AC$3,$K$2:$P$2,0))/12</f>
        <v>8333.3333333333339</v>
      </c>
      <c r="AD36" s="15" cm="1">
        <f t="array" ref="AD36">INDEX($K:$P,ROW(),MATCH(AD$3,$K$2:$P$2,0))/12</f>
        <v>8333.3333333333339</v>
      </c>
      <c r="AE36" s="15" cm="1">
        <f t="array" ref="AE36">INDEX($K:$P,ROW(),MATCH(AE$3,$K$2:$P$2,0))/12</f>
        <v>16666.666666666668</v>
      </c>
      <c r="AF36" s="15" cm="1">
        <f t="array" ref="AF36">INDEX($K:$P,ROW(),MATCH(AF$3,$K$2:$P$2,0))/12</f>
        <v>16666.666666666668</v>
      </c>
      <c r="AG36" s="15" cm="1">
        <f t="array" ref="AG36">INDEX($K:$P,ROW(),MATCH(AG$3,$K$2:$P$2,0))/12</f>
        <v>16666.666666666668</v>
      </c>
      <c r="AH36" s="15" cm="1">
        <f t="array" ref="AH36">INDEX($K:$P,ROW(),MATCH(AH$3,$K$2:$P$2,0))/12</f>
        <v>16666.666666666668</v>
      </c>
      <c r="AI36" s="15" cm="1">
        <f t="array" ref="AI36">INDEX($K:$P,ROW(),MATCH(AI$3,$K$2:$P$2,0))/12</f>
        <v>16666.666666666668</v>
      </c>
      <c r="AJ36" s="15" cm="1">
        <f t="array" ref="AJ36">INDEX($K:$P,ROW(),MATCH(AJ$3,$K$2:$P$2,0))/12</f>
        <v>16666.666666666668</v>
      </c>
      <c r="AK36" s="15" cm="1">
        <f t="array" ref="AK36">INDEX($K:$P,ROW(),MATCH(AK$3,$K$2:$P$2,0))/12</f>
        <v>16666.666666666668</v>
      </c>
      <c r="AL36" s="15" cm="1">
        <f t="array" ref="AL36">INDEX($K:$P,ROW(),MATCH(AL$3,$K$2:$P$2,0))/12</f>
        <v>16666.666666666668</v>
      </c>
      <c r="AM36" s="15" cm="1">
        <f t="array" ref="AM36">INDEX($K:$P,ROW(),MATCH(AM$3,$K$2:$P$2,0))/12</f>
        <v>16666.666666666668</v>
      </c>
      <c r="AN36" s="15" cm="1">
        <f t="array" ref="AN36">INDEX($K:$P,ROW(),MATCH(AN$3,$K$2:$P$2,0))/12</f>
        <v>16666.666666666668</v>
      </c>
      <c r="AO36" s="15" cm="1">
        <f t="array" ref="AO36">INDEX($K:$P,ROW(),MATCH(AO$3,$K$2:$P$2,0))/12</f>
        <v>16666.666666666668</v>
      </c>
      <c r="AP36" s="15" cm="1">
        <f t="array" ref="AP36">INDEX($K:$P,ROW(),MATCH(AP$3,$K$2:$P$2,0))/12</f>
        <v>16666.666666666668</v>
      </c>
      <c r="AQ36" s="15" cm="1">
        <f t="array" ref="AQ36">INDEX($K:$P,ROW(),MATCH(AQ$3,$K$2:$P$2,0))/12</f>
        <v>33333.333333333336</v>
      </c>
      <c r="AR36" s="15" cm="1">
        <f t="array" ref="AR36">INDEX($K:$P,ROW(),MATCH(AR$3,$K$2:$P$2,0))/12</f>
        <v>33333.333333333336</v>
      </c>
      <c r="AS36" s="15" cm="1">
        <f t="array" ref="AS36">INDEX($K:$P,ROW(),MATCH(AS$3,$K$2:$P$2,0))/12</f>
        <v>33333.333333333336</v>
      </c>
      <c r="AT36" s="15" cm="1">
        <f t="array" ref="AT36">INDEX($K:$P,ROW(),MATCH(AT$3,$K$2:$P$2,0))/12</f>
        <v>33333.333333333336</v>
      </c>
      <c r="AU36" s="15" cm="1">
        <f t="array" ref="AU36">INDEX($K:$P,ROW(),MATCH(AU$3,$K$2:$P$2,0))/12</f>
        <v>33333.333333333336</v>
      </c>
      <c r="AV36" s="15" cm="1">
        <f t="array" ref="AV36">INDEX($K:$P,ROW(),MATCH(AV$3,$K$2:$P$2,0))/12</f>
        <v>33333.333333333336</v>
      </c>
      <c r="AW36" s="15" cm="1">
        <f t="array" ref="AW36">INDEX($K:$P,ROW(),MATCH(AW$3,$K$2:$P$2,0))/12</f>
        <v>33333.333333333336</v>
      </c>
      <c r="AX36" s="15" cm="1">
        <f t="array" ref="AX36">INDEX($K:$P,ROW(),MATCH(AX$3,$K$2:$P$2,0))/12</f>
        <v>33333.333333333336</v>
      </c>
      <c r="AY36" s="15" cm="1">
        <f t="array" ref="AY36">INDEX($K:$P,ROW(),MATCH(AY$3,$K$2:$P$2,0))/12</f>
        <v>33333.333333333336</v>
      </c>
      <c r="AZ36" s="15" cm="1">
        <f t="array" ref="AZ36">INDEX($K:$P,ROW(),MATCH(AZ$3,$K$2:$P$2,0))/12</f>
        <v>33333.333333333336</v>
      </c>
      <c r="BA36" s="15" cm="1">
        <f t="array" ref="BA36">INDEX($K:$P,ROW(),MATCH(BA$3,$K$2:$P$2,0))/12</f>
        <v>33333.333333333336</v>
      </c>
      <c r="BB36" s="15" cm="1">
        <f t="array" ref="BB36">INDEX($K:$P,ROW(),MATCH(BB$3,$K$2:$P$2,0))/12</f>
        <v>33333.333333333336</v>
      </c>
      <c r="BC36" s="15" cm="1">
        <f t="array" ref="BC36">INDEX($K:$P,ROW(),MATCH(BC$3,$K$2:$P$2,0))/12</f>
        <v>66666.666666666672</v>
      </c>
      <c r="BD36" s="15" cm="1">
        <f t="array" ref="BD36">INDEX($K:$P,ROW(),MATCH(BD$3,$K$2:$P$2,0))/12</f>
        <v>66666.666666666672</v>
      </c>
      <c r="BE36" s="15" cm="1">
        <f t="array" ref="BE36">INDEX($K:$P,ROW(),MATCH(BE$3,$K$2:$P$2,0))/12</f>
        <v>66666.666666666672</v>
      </c>
      <c r="BF36" s="15" cm="1">
        <f t="array" ref="BF36">INDEX($K:$P,ROW(),MATCH(BF$3,$K$2:$P$2,0))/12</f>
        <v>66666.666666666672</v>
      </c>
      <c r="BG36" s="15" cm="1">
        <f t="array" ref="BG36">INDEX($K:$P,ROW(),MATCH(BG$3,$K$2:$P$2,0))/12</f>
        <v>66666.666666666672</v>
      </c>
      <c r="BH36" s="15" cm="1">
        <f t="array" ref="BH36">INDEX($K:$P,ROW(),MATCH(BH$3,$K$2:$P$2,0))/12</f>
        <v>66666.666666666672</v>
      </c>
      <c r="BI36" s="15" cm="1">
        <f t="array" ref="BI36">INDEX($K:$P,ROW(),MATCH(BI$3,$K$2:$P$2,0))/12</f>
        <v>66666.666666666672</v>
      </c>
      <c r="BJ36" s="15" cm="1">
        <f t="array" ref="BJ36">INDEX($K:$P,ROW(),MATCH(BJ$3,$K$2:$P$2,0))/12</f>
        <v>66666.666666666672</v>
      </c>
      <c r="BK36" s="15" cm="1">
        <f t="array" ref="BK36">INDEX($K:$P,ROW(),MATCH(BK$3,$K$2:$P$2,0))/12</f>
        <v>66666.666666666672</v>
      </c>
      <c r="BL36" s="15" cm="1">
        <f t="array" ref="BL36">INDEX($K:$P,ROW(),MATCH(BL$3,$K$2:$P$2,0))/12</f>
        <v>66666.666666666672</v>
      </c>
      <c r="BM36" s="15" cm="1">
        <f t="array" ref="BM36">INDEX($K:$P,ROW(),MATCH(BM$3,$K$2:$P$2,0))/12</f>
        <v>66666.666666666672</v>
      </c>
      <c r="BN36" s="15" cm="1">
        <f t="array" ref="BN36">INDEX($K:$P,ROW(),MATCH(BN$3,$K$2:$P$2,0))/12</f>
        <v>66666.666666666672</v>
      </c>
      <c r="BO36" s="15" cm="1">
        <f t="array" ref="BO36">INDEX($K:$P,ROW(),MATCH(BO$3,$K$2:$P$2,0))/12</f>
        <v>133333.33333333334</v>
      </c>
      <c r="BP36" s="15" cm="1">
        <f t="array" ref="BP36">INDEX($K:$P,ROW(),MATCH(BP$3,$K$2:$P$2,0))/12</f>
        <v>133333.33333333334</v>
      </c>
      <c r="BQ36" s="15" cm="1">
        <f t="array" ref="BQ36">INDEX($K:$P,ROW(),MATCH(BQ$3,$K$2:$P$2,0))/12</f>
        <v>133333.33333333334</v>
      </c>
      <c r="BR36" s="15" cm="1">
        <f t="array" ref="BR36">INDEX($K:$P,ROW(),MATCH(BR$3,$K$2:$P$2,0))/12</f>
        <v>133333.33333333334</v>
      </c>
      <c r="BS36" s="15" cm="1">
        <f t="array" ref="BS36">INDEX($K:$P,ROW(),MATCH(BS$3,$K$2:$P$2,0))/12</f>
        <v>133333.33333333334</v>
      </c>
      <c r="BT36" s="15" cm="1">
        <f t="array" ref="BT36">INDEX($K:$P,ROW(),MATCH(BT$3,$K$2:$P$2,0))/12</f>
        <v>133333.33333333334</v>
      </c>
      <c r="BU36" s="15" cm="1">
        <f t="array" ref="BU36">INDEX($K:$P,ROW(),MATCH(BU$3,$K$2:$P$2,0))/12</f>
        <v>133333.33333333334</v>
      </c>
      <c r="BV36" s="15" cm="1">
        <f t="array" ref="BV36">INDEX($K:$P,ROW(),MATCH(BV$3,$K$2:$P$2,0))/12</f>
        <v>133333.33333333334</v>
      </c>
      <c r="BW36" s="15" cm="1">
        <f t="array" ref="BW36">INDEX($K:$P,ROW(),MATCH(BW$3,$K$2:$P$2,0))/12</f>
        <v>133333.33333333334</v>
      </c>
      <c r="BX36" s="15" cm="1">
        <f t="array" ref="BX36">INDEX($K:$P,ROW(),MATCH(BX$3,$K$2:$P$2,0))/12</f>
        <v>133333.33333333334</v>
      </c>
      <c r="BY36" s="15" cm="1">
        <f t="array" ref="BY36">INDEX($K:$P,ROW(),MATCH(BY$3,$K$2:$P$2,0))/12</f>
        <v>133333.33333333334</v>
      </c>
      <c r="BZ36" s="15" cm="1">
        <f t="array" ref="BZ36">INDEX($K:$P,ROW(),MATCH(BZ$3,$K$2:$P$2,0))/12</f>
        <v>133333.33333333334</v>
      </c>
      <c r="CA36" s="15" cm="1">
        <f t="array" ref="CA36">INDEX($K:$P,ROW(),MATCH(CA$3,$K$2:$P$2,0))/12</f>
        <v>266666.66666666669</v>
      </c>
      <c r="CB36" s="15" cm="1">
        <f t="array" ref="CB36">INDEX($K:$P,ROW(),MATCH(CB$3,$K$2:$P$2,0))/12</f>
        <v>266666.66666666669</v>
      </c>
      <c r="CC36" s="15" cm="1">
        <f t="array" ref="CC36">INDEX($K:$P,ROW(),MATCH(CC$3,$K$2:$P$2,0))/12</f>
        <v>266666.66666666669</v>
      </c>
      <c r="CD36" s="15" cm="1">
        <f t="array" ref="CD36">INDEX($K:$P,ROW(),MATCH(CD$3,$K$2:$P$2,0))/12</f>
        <v>266666.66666666669</v>
      </c>
      <c r="CE36" s="15" cm="1">
        <f t="array" ref="CE36">INDEX($K:$P,ROW(),MATCH(CE$3,$K$2:$P$2,0))/12</f>
        <v>266666.66666666669</v>
      </c>
      <c r="CF36" s="15" cm="1">
        <f t="array" ref="CF36">INDEX($K:$P,ROW(),MATCH(CF$3,$K$2:$P$2,0))/12</f>
        <v>266666.66666666669</v>
      </c>
      <c r="CG36" s="15" cm="1">
        <f t="array" ref="CG36">INDEX($K:$P,ROW(),MATCH(CG$3,$K$2:$P$2,0))/12</f>
        <v>266666.66666666669</v>
      </c>
      <c r="CH36" s="15" cm="1">
        <f t="array" ref="CH36">INDEX($K:$P,ROW(),MATCH(CH$3,$K$2:$P$2,0))/12</f>
        <v>266666.66666666669</v>
      </c>
      <c r="CI36" s="15" cm="1">
        <f t="array" ref="CI36">INDEX($K:$P,ROW(),MATCH(CI$3,$K$2:$P$2,0))/12</f>
        <v>266666.66666666669</v>
      </c>
      <c r="CJ36" s="15" cm="1">
        <f t="array" ref="CJ36">INDEX($K:$P,ROW(),MATCH(CJ$3,$K$2:$P$2,0))/12</f>
        <v>266666.66666666669</v>
      </c>
      <c r="CK36" s="15" cm="1">
        <f t="array" ref="CK36">INDEX($K:$P,ROW(),MATCH(CK$3,$K$2:$P$2,0))/12</f>
        <v>266666.66666666669</v>
      </c>
      <c r="CL36" s="15" cm="1">
        <f t="array" ref="CL36">INDEX($K:$P,ROW(),MATCH(CL$3,$K$2:$P$2,0))/12</f>
        <v>266666.66666666669</v>
      </c>
    </row>
    <row r="37" spans="2:90" x14ac:dyDescent="0.4">
      <c r="B37" s="187" t="str">
        <f>IFERROR(SUBSTITUTE(TRIM(LEFT(B35,SEARCH("-",B35)-1)),":",""),SUBSTITUTE(B35,":",""))</f>
        <v>Volume driven</v>
      </c>
      <c r="D37" t="s">
        <v>453</v>
      </c>
      <c r="E37" s="8" t="str">
        <f t="shared" si="16"/>
        <v>37 HVOL-EV</v>
      </c>
      <c r="G37" t="s">
        <v>332</v>
      </c>
      <c r="H37" s="31"/>
      <c r="I37" s="73"/>
      <c r="J37" s="73"/>
      <c r="K37" s="39"/>
      <c r="L37" s="39"/>
      <c r="M37" s="39"/>
      <c r="N37" s="39"/>
      <c r="O37" s="39"/>
      <c r="P37" s="39"/>
      <c r="R37" s="38"/>
      <c r="S37" s="38"/>
      <c r="T37" s="38"/>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8"/>
      <c r="AT37" s="38"/>
      <c r="AU37" s="38"/>
      <c r="AV37" s="38"/>
      <c r="AW37" s="38"/>
      <c r="AX37" s="38"/>
      <c r="AY37" s="38"/>
      <c r="AZ37" s="38"/>
      <c r="BA37" s="38"/>
      <c r="BB37" s="38"/>
      <c r="BC37" s="38"/>
      <c r="BD37" s="38"/>
      <c r="BE37" s="38"/>
      <c r="BF37" s="38"/>
      <c r="BG37" s="38"/>
      <c r="BH37" s="38"/>
      <c r="BI37" s="38"/>
      <c r="BJ37" s="38"/>
      <c r="BK37" s="38"/>
      <c r="BL37" s="38"/>
      <c r="BM37" s="38"/>
      <c r="BN37" s="38"/>
      <c r="BO37" s="38"/>
      <c r="BP37" s="38"/>
      <c r="BQ37" s="38"/>
      <c r="BR37" s="38"/>
      <c r="BS37" s="38"/>
      <c r="BT37" s="38"/>
      <c r="BU37" s="38"/>
      <c r="BV37" s="38"/>
      <c r="BW37" s="38"/>
      <c r="BX37" s="38"/>
      <c r="BY37" s="38"/>
      <c r="BZ37" s="38"/>
      <c r="CA37" s="38"/>
      <c r="CB37" s="38"/>
      <c r="CC37" s="38"/>
      <c r="CD37" s="38"/>
      <c r="CE37" s="38"/>
      <c r="CF37" s="38"/>
      <c r="CG37" s="38"/>
      <c r="CH37" s="38"/>
      <c r="CI37" s="38"/>
      <c r="CJ37" s="38"/>
      <c r="CK37" s="38"/>
      <c r="CL37" s="38"/>
    </row>
    <row r="38" spans="2:90" x14ac:dyDescent="0.4">
      <c r="B38" s="235" t="str">
        <f>IFERROR(SUBSTITUTE(TRIM(MID(B35, SEARCH("-", B35) + 1, LEN(B35))),":",""),"no unit")</f>
        <v>primary unit</v>
      </c>
      <c r="D38" t="s">
        <v>453</v>
      </c>
      <c r="E38" s="8" t="str">
        <f t="shared" si="16"/>
        <v>38 HVOL-EV</v>
      </c>
      <c r="G38" t="s">
        <v>332</v>
      </c>
      <c r="H38" s="31"/>
      <c r="I38" s="73"/>
      <c r="J38" s="73"/>
      <c r="K38" s="39"/>
      <c r="L38" s="39"/>
      <c r="M38" s="39"/>
      <c r="N38" s="39"/>
      <c r="O38" s="39"/>
      <c r="P38" s="39"/>
      <c r="R38" s="38"/>
      <c r="S38" s="38"/>
      <c r="T38" s="38"/>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8"/>
      <c r="AT38" s="38"/>
      <c r="AU38" s="38"/>
      <c r="AV38" s="38"/>
      <c r="AW38" s="38"/>
      <c r="AX38" s="38"/>
      <c r="AY38" s="38"/>
      <c r="AZ38" s="38"/>
      <c r="BA38" s="38"/>
      <c r="BB38" s="38"/>
      <c r="BC38" s="38"/>
      <c r="BD38" s="38"/>
      <c r="BE38" s="38"/>
      <c r="BF38" s="38"/>
      <c r="BG38" s="38"/>
      <c r="BH38" s="38"/>
      <c r="BI38" s="38"/>
      <c r="BJ38" s="38"/>
      <c r="BK38" s="38"/>
      <c r="BL38" s="38"/>
      <c r="BM38" s="38"/>
      <c r="BN38" s="38"/>
      <c r="BO38" s="38"/>
      <c r="BP38" s="38"/>
      <c r="BQ38" s="38"/>
      <c r="BR38" s="38"/>
      <c r="BS38" s="38"/>
      <c r="BT38" s="38"/>
      <c r="BU38" s="38"/>
      <c r="BV38" s="38"/>
      <c r="BW38" s="38"/>
      <c r="BX38" s="38"/>
      <c r="BY38" s="38"/>
      <c r="BZ38" s="38"/>
      <c r="CA38" s="38"/>
      <c r="CB38" s="38"/>
      <c r="CC38" s="38"/>
      <c r="CD38" s="38"/>
      <c r="CE38" s="38"/>
      <c r="CF38" s="38"/>
      <c r="CG38" s="38"/>
      <c r="CH38" s="38"/>
      <c r="CI38" s="38"/>
      <c r="CJ38" s="38"/>
      <c r="CK38" s="38"/>
      <c r="CL38" s="38"/>
    </row>
    <row r="39" spans="2:90" x14ac:dyDescent="0.4">
      <c r="B39" s="132" t="s">
        <v>461</v>
      </c>
      <c r="D39" t="s">
        <v>453</v>
      </c>
      <c r="E39" s="8" t="str">
        <f t="shared" si="16"/>
        <v>39 HVOL-EV</v>
      </c>
      <c r="G39" t="s">
        <v>332</v>
      </c>
      <c r="H39" s="31"/>
      <c r="I39" s="73"/>
      <c r="J39" s="73"/>
      <c r="K39" s="39"/>
      <c r="L39" s="39"/>
      <c r="M39" s="39"/>
      <c r="N39" s="39"/>
      <c r="O39" s="39"/>
      <c r="P39" s="39"/>
      <c r="R39" s="38"/>
    </row>
    <row r="40" spans="2:90" x14ac:dyDescent="0.4">
      <c r="B40" s="132" t="s">
        <v>462</v>
      </c>
      <c r="D40" t="s">
        <v>453</v>
      </c>
      <c r="E40" s="8" t="str">
        <f t="shared" si="16"/>
        <v>40 HVOL-EV</v>
      </c>
      <c r="G40" t="s">
        <v>332</v>
      </c>
      <c r="H40" s="31"/>
      <c r="I40" s="73"/>
      <c r="J40" s="73"/>
      <c r="K40" s="39"/>
      <c r="L40" s="39"/>
      <c r="M40" s="39"/>
      <c r="N40" s="39"/>
      <c r="O40" s="39"/>
      <c r="P40" s="39"/>
      <c r="R40" s="38"/>
      <c r="S40" s="199" t="str">
        <f t="shared" ref="S40:AX40" si="17">ADDRESS(ROW(S36),COLUMN(S36))</f>
        <v>$S$36</v>
      </c>
      <c r="T40" s="199" t="str">
        <f t="shared" si="17"/>
        <v>$T$36</v>
      </c>
      <c r="U40" s="199" t="str">
        <f t="shared" si="17"/>
        <v>$U$36</v>
      </c>
      <c r="V40" s="199" t="str">
        <f t="shared" si="17"/>
        <v>$V$36</v>
      </c>
      <c r="W40" s="199" t="str">
        <f t="shared" si="17"/>
        <v>$W$36</v>
      </c>
      <c r="X40" s="199" t="str">
        <f t="shared" si="17"/>
        <v>$X$36</v>
      </c>
      <c r="Y40" s="199" t="str">
        <f t="shared" si="17"/>
        <v>$Y$36</v>
      </c>
      <c r="Z40" s="199" t="str">
        <f t="shared" si="17"/>
        <v>$Z$36</v>
      </c>
      <c r="AA40" s="199" t="str">
        <f t="shared" si="17"/>
        <v>$AA$36</v>
      </c>
      <c r="AB40" s="199" t="str">
        <f t="shared" si="17"/>
        <v>$AB$36</v>
      </c>
      <c r="AC40" s="199" t="str">
        <f t="shared" si="17"/>
        <v>$AC$36</v>
      </c>
      <c r="AD40" s="199" t="str">
        <f t="shared" si="17"/>
        <v>$AD$36</v>
      </c>
      <c r="AE40" s="199" t="str">
        <f t="shared" si="17"/>
        <v>$AE$36</v>
      </c>
      <c r="AF40" s="199" t="str">
        <f t="shared" si="17"/>
        <v>$AF$36</v>
      </c>
      <c r="AG40" s="199" t="str">
        <f t="shared" si="17"/>
        <v>$AG$36</v>
      </c>
      <c r="AH40" s="199" t="str">
        <f t="shared" si="17"/>
        <v>$AH$36</v>
      </c>
      <c r="AI40" s="199" t="str">
        <f t="shared" si="17"/>
        <v>$AI$36</v>
      </c>
      <c r="AJ40" s="199" t="str">
        <f t="shared" si="17"/>
        <v>$AJ$36</v>
      </c>
      <c r="AK40" s="199" t="str">
        <f t="shared" si="17"/>
        <v>$AK$36</v>
      </c>
      <c r="AL40" s="199" t="str">
        <f t="shared" si="17"/>
        <v>$AL$36</v>
      </c>
      <c r="AM40" s="199" t="str">
        <f t="shared" si="17"/>
        <v>$AM$36</v>
      </c>
      <c r="AN40" s="199" t="str">
        <f t="shared" si="17"/>
        <v>$AN$36</v>
      </c>
      <c r="AO40" s="199" t="str">
        <f t="shared" si="17"/>
        <v>$AO$36</v>
      </c>
      <c r="AP40" s="199" t="str">
        <f t="shared" si="17"/>
        <v>$AP$36</v>
      </c>
      <c r="AQ40" s="199" t="str">
        <f t="shared" si="17"/>
        <v>$AQ$36</v>
      </c>
      <c r="AR40" s="199" t="str">
        <f t="shared" si="17"/>
        <v>$AR$36</v>
      </c>
      <c r="AS40" s="199" t="str">
        <f t="shared" si="17"/>
        <v>$AS$36</v>
      </c>
      <c r="AT40" s="199" t="str">
        <f t="shared" si="17"/>
        <v>$AT$36</v>
      </c>
      <c r="AU40" s="199" t="str">
        <f t="shared" si="17"/>
        <v>$AU$36</v>
      </c>
      <c r="AV40" s="199" t="str">
        <f t="shared" si="17"/>
        <v>$AV$36</v>
      </c>
      <c r="AW40" s="199" t="str">
        <f t="shared" si="17"/>
        <v>$AW$36</v>
      </c>
      <c r="AX40" s="199" t="str">
        <f t="shared" si="17"/>
        <v>$AX$36</v>
      </c>
      <c r="AY40" s="199" t="str">
        <f t="shared" ref="AY40:CD40" si="18">ADDRESS(ROW(AY36),COLUMN(AY36))</f>
        <v>$AY$36</v>
      </c>
      <c r="AZ40" s="199" t="str">
        <f t="shared" si="18"/>
        <v>$AZ$36</v>
      </c>
      <c r="BA40" s="199" t="str">
        <f t="shared" si="18"/>
        <v>$BA$36</v>
      </c>
      <c r="BB40" s="199" t="str">
        <f t="shared" si="18"/>
        <v>$BB$36</v>
      </c>
      <c r="BC40" s="199" t="str">
        <f t="shared" si="18"/>
        <v>$BC$36</v>
      </c>
      <c r="BD40" s="199" t="str">
        <f t="shared" si="18"/>
        <v>$BD$36</v>
      </c>
      <c r="BE40" s="199" t="str">
        <f t="shared" si="18"/>
        <v>$BE$36</v>
      </c>
      <c r="BF40" s="199" t="str">
        <f t="shared" si="18"/>
        <v>$BF$36</v>
      </c>
      <c r="BG40" s="199" t="str">
        <f t="shared" si="18"/>
        <v>$BG$36</v>
      </c>
      <c r="BH40" s="199" t="str">
        <f t="shared" si="18"/>
        <v>$BH$36</v>
      </c>
      <c r="BI40" s="199" t="str">
        <f t="shared" si="18"/>
        <v>$BI$36</v>
      </c>
      <c r="BJ40" s="199" t="str">
        <f t="shared" si="18"/>
        <v>$BJ$36</v>
      </c>
      <c r="BK40" s="199" t="str">
        <f t="shared" si="18"/>
        <v>$BK$36</v>
      </c>
      <c r="BL40" s="199" t="str">
        <f t="shared" si="18"/>
        <v>$BL$36</v>
      </c>
      <c r="BM40" s="199" t="str">
        <f t="shared" si="18"/>
        <v>$BM$36</v>
      </c>
      <c r="BN40" s="199" t="str">
        <f t="shared" si="18"/>
        <v>$BN$36</v>
      </c>
      <c r="BO40" s="199" t="str">
        <f t="shared" si="18"/>
        <v>$BO$36</v>
      </c>
      <c r="BP40" s="199" t="str">
        <f t="shared" si="18"/>
        <v>$BP$36</v>
      </c>
      <c r="BQ40" s="199" t="str">
        <f t="shared" si="18"/>
        <v>$BQ$36</v>
      </c>
      <c r="BR40" s="199" t="str">
        <f t="shared" si="18"/>
        <v>$BR$36</v>
      </c>
      <c r="BS40" s="199" t="str">
        <f t="shared" si="18"/>
        <v>$BS$36</v>
      </c>
      <c r="BT40" s="199" t="str">
        <f t="shared" si="18"/>
        <v>$BT$36</v>
      </c>
      <c r="BU40" s="199" t="str">
        <f t="shared" si="18"/>
        <v>$BU$36</v>
      </c>
      <c r="BV40" s="199" t="str">
        <f t="shared" si="18"/>
        <v>$BV$36</v>
      </c>
      <c r="BW40" s="199" t="str">
        <f t="shared" si="18"/>
        <v>$BW$36</v>
      </c>
      <c r="BX40" s="199" t="str">
        <f t="shared" si="18"/>
        <v>$BX$36</v>
      </c>
      <c r="BY40" s="199" t="str">
        <f t="shared" si="18"/>
        <v>$BY$36</v>
      </c>
      <c r="BZ40" s="199" t="str">
        <f t="shared" si="18"/>
        <v>$BZ$36</v>
      </c>
      <c r="CA40" s="199" t="str">
        <f t="shared" si="18"/>
        <v>$CA$36</v>
      </c>
      <c r="CB40" s="199" t="str">
        <f t="shared" si="18"/>
        <v>$CB$36</v>
      </c>
      <c r="CC40" s="199" t="str">
        <f t="shared" si="18"/>
        <v>$CC$36</v>
      </c>
      <c r="CD40" s="199" t="str">
        <f t="shared" si="18"/>
        <v>$CD$36</v>
      </c>
      <c r="CE40" s="199" t="str">
        <f t="shared" ref="CE40:CK40" si="19">ADDRESS(ROW(CE36),COLUMN(CE36))</f>
        <v>$CE$36</v>
      </c>
      <c r="CF40" s="199" t="str">
        <f t="shared" si="19"/>
        <v>$CF$36</v>
      </c>
      <c r="CG40" s="199" t="str">
        <f t="shared" si="19"/>
        <v>$CG$36</v>
      </c>
      <c r="CH40" s="199" t="str">
        <f t="shared" si="19"/>
        <v>$CH$36</v>
      </c>
      <c r="CI40" s="199" t="str">
        <f t="shared" si="19"/>
        <v>$CI$36</v>
      </c>
      <c r="CJ40" s="199" t="str">
        <f t="shared" si="19"/>
        <v>$CJ$36</v>
      </c>
      <c r="CK40" s="199" t="str">
        <f t="shared" si="19"/>
        <v>$CK$36</v>
      </c>
      <c r="CL40" s="199" t="str">
        <f t="shared" ref="CL40" si="20">ADDRESS(ROW(CL36),COLUMN(CL36))</f>
        <v>$CL$36</v>
      </c>
    </row>
    <row r="41" spans="2:90" x14ac:dyDescent="0.4">
      <c r="B41" s="8" t="s">
        <v>488</v>
      </c>
      <c r="D41" t="s">
        <v>453</v>
      </c>
      <c r="E41" s="8" t="str">
        <f t="shared" si="16"/>
        <v>41 HVOL-EV</v>
      </c>
      <c r="G41" t="s">
        <v>332</v>
      </c>
      <c r="H41" s="31"/>
      <c r="I41" s="73"/>
      <c r="J41" s="73"/>
      <c r="K41" s="39"/>
      <c r="L41" s="39"/>
      <c r="M41" s="39"/>
      <c r="N41" s="39"/>
      <c r="O41" s="39"/>
      <c r="P41" s="39"/>
      <c r="R41" s="38"/>
      <c r="S41" s="199"/>
      <c r="T41" s="199"/>
      <c r="U41" s="199"/>
      <c r="V41" s="199"/>
      <c r="W41" s="199"/>
      <c r="X41" s="199"/>
      <c r="Y41" s="199"/>
      <c r="Z41" s="199"/>
      <c r="AA41" s="199"/>
      <c r="AB41" s="199"/>
      <c r="AC41" s="199"/>
      <c r="AD41" s="199"/>
      <c r="AE41" s="199"/>
      <c r="AF41" s="199"/>
      <c r="AG41" s="199"/>
      <c r="AH41" s="199"/>
      <c r="AI41" s="199"/>
      <c r="AJ41" s="199"/>
      <c r="AK41" s="199"/>
      <c r="AL41" s="199"/>
      <c r="AM41" s="199"/>
      <c r="AN41" s="199"/>
      <c r="AO41" s="199"/>
      <c r="AP41" s="199"/>
      <c r="AQ41" s="199"/>
      <c r="AR41" s="199"/>
      <c r="AS41" s="199"/>
      <c r="AT41" s="199"/>
      <c r="AU41" s="199"/>
      <c r="AV41" s="199"/>
      <c r="AW41" s="199"/>
      <c r="AX41" s="199"/>
      <c r="AY41" s="199"/>
      <c r="AZ41" s="199"/>
      <c r="BA41" s="199"/>
      <c r="BB41" s="199"/>
      <c r="BC41" s="199"/>
      <c r="BD41" s="199"/>
      <c r="BE41" s="199"/>
      <c r="BF41" s="199"/>
      <c r="BG41" s="199"/>
      <c r="BH41" s="199"/>
      <c r="BI41" s="199"/>
      <c r="BJ41" s="199"/>
      <c r="BK41" s="199"/>
      <c r="BL41" s="199"/>
      <c r="BM41" s="199"/>
      <c r="BN41" s="199"/>
      <c r="BO41" s="199"/>
      <c r="BP41" s="199"/>
      <c r="BQ41" s="199"/>
      <c r="BR41" s="199"/>
      <c r="BS41" s="199"/>
      <c r="BT41" s="199"/>
      <c r="BU41" s="199"/>
      <c r="BV41" s="199"/>
      <c r="BW41" s="199"/>
      <c r="BX41" s="199"/>
      <c r="BY41" s="199"/>
      <c r="BZ41" s="199"/>
      <c r="CA41" s="199"/>
      <c r="CB41" s="199"/>
      <c r="CC41" s="199"/>
      <c r="CD41" s="199"/>
      <c r="CE41" s="199"/>
      <c r="CF41" s="199"/>
      <c r="CG41" s="199"/>
      <c r="CH41" s="199"/>
      <c r="CI41" s="199"/>
      <c r="CJ41" s="199"/>
      <c r="CK41" s="199"/>
      <c r="CL41" s="199"/>
    </row>
    <row r="42" spans="2:90" x14ac:dyDescent="0.4">
      <c r="B42" s="8" t="s">
        <v>494</v>
      </c>
      <c r="D42" t="s">
        <v>453</v>
      </c>
      <c r="E42" s="8" t="str">
        <f t="shared" si="16"/>
        <v>42 HVOL-EV</v>
      </c>
      <c r="G42" t="s">
        <v>332</v>
      </c>
      <c r="H42" s="31"/>
      <c r="I42" s="73"/>
      <c r="J42" s="73"/>
      <c r="K42" s="39"/>
      <c r="L42" s="39"/>
      <c r="M42" s="39"/>
      <c r="N42" s="39"/>
      <c r="O42" s="39"/>
      <c r="P42" s="39"/>
      <c r="R42" s="38"/>
      <c r="S42" s="199"/>
      <c r="T42" s="199"/>
      <c r="U42" s="199"/>
      <c r="V42" s="199"/>
      <c r="W42" s="199"/>
      <c r="X42" s="199"/>
      <c r="Y42" s="199"/>
      <c r="Z42" s="199"/>
      <c r="AA42" s="199"/>
      <c r="AB42" s="199"/>
      <c r="AC42" s="199"/>
      <c r="AD42" s="199"/>
      <c r="AE42" s="199"/>
      <c r="AF42" s="199"/>
      <c r="AG42" s="199"/>
      <c r="AH42" s="199"/>
      <c r="AI42" s="199"/>
      <c r="AJ42" s="199"/>
      <c r="AK42" s="199"/>
      <c r="AL42" s="199"/>
      <c r="AM42" s="199"/>
      <c r="AN42" s="199"/>
      <c r="AO42" s="199"/>
      <c r="AP42" s="199"/>
      <c r="AQ42" s="199"/>
      <c r="AR42" s="199"/>
      <c r="AS42" s="199"/>
      <c r="AT42" s="199"/>
      <c r="AU42" s="199"/>
      <c r="AV42" s="199"/>
      <c r="AW42" s="199"/>
      <c r="AX42" s="199"/>
      <c r="AY42" s="199"/>
      <c r="AZ42" s="199"/>
      <c r="BA42" s="199"/>
      <c r="BB42" s="199"/>
      <c r="BC42" s="199"/>
      <c r="BD42" s="199"/>
      <c r="BE42" s="199"/>
      <c r="BF42" s="199"/>
      <c r="BG42" s="199"/>
      <c r="BH42" s="199"/>
      <c r="BI42" s="199"/>
      <c r="BJ42" s="199"/>
      <c r="BK42" s="199"/>
      <c r="BL42" s="199"/>
      <c r="BM42" s="199"/>
      <c r="BN42" s="199"/>
      <c r="BO42" s="199"/>
      <c r="BP42" s="199"/>
      <c r="BQ42" s="199"/>
      <c r="BR42" s="199"/>
      <c r="BS42" s="199"/>
      <c r="BT42" s="199"/>
      <c r="BU42" s="199"/>
      <c r="BV42" s="199"/>
      <c r="BW42" s="199"/>
      <c r="BX42" s="199"/>
      <c r="BY42" s="199"/>
      <c r="BZ42" s="199"/>
      <c r="CA42" s="199"/>
      <c r="CB42" s="199"/>
      <c r="CC42" s="199"/>
      <c r="CD42" s="199"/>
      <c r="CE42" s="199"/>
      <c r="CF42" s="199"/>
      <c r="CG42" s="199"/>
      <c r="CH42" s="199"/>
      <c r="CI42" s="199"/>
      <c r="CJ42" s="199"/>
      <c r="CK42" s="199"/>
      <c r="CL42" s="199"/>
    </row>
    <row r="43" spans="2:90" x14ac:dyDescent="0.4">
      <c r="B43" s="8" t="s">
        <v>463</v>
      </c>
      <c r="D43" t="s">
        <v>453</v>
      </c>
      <c r="E43" s="8" t="str">
        <f t="shared" si="16"/>
        <v>43 HVOL-EV</v>
      </c>
      <c r="G43" t="s">
        <v>332</v>
      </c>
      <c r="H43" s="31"/>
      <c r="I43" s="73"/>
      <c r="J43" s="73"/>
      <c r="K43" s="39"/>
      <c r="L43" s="39"/>
      <c r="M43" s="39"/>
      <c r="N43" s="39"/>
      <c r="O43" s="39"/>
      <c r="P43" s="39"/>
      <c r="R43" s="38"/>
      <c r="S43" s="199"/>
      <c r="T43" s="199"/>
      <c r="U43" s="199"/>
      <c r="V43" s="199"/>
      <c r="W43" s="199"/>
      <c r="X43" s="199"/>
      <c r="Y43" s="199"/>
      <c r="Z43" s="199"/>
      <c r="AA43" s="199"/>
      <c r="AB43" s="199"/>
      <c r="AC43" s="199"/>
      <c r="AD43" s="199"/>
      <c r="AE43" s="199"/>
      <c r="AF43" s="199"/>
      <c r="AG43" s="199"/>
      <c r="AH43" s="199"/>
      <c r="AI43" s="199"/>
      <c r="AJ43" s="199"/>
      <c r="AK43" s="199"/>
      <c r="AL43" s="199"/>
      <c r="AM43" s="199"/>
      <c r="AN43" s="199"/>
      <c r="AO43" s="199"/>
      <c r="AP43" s="199"/>
      <c r="AQ43" s="199"/>
      <c r="AR43" s="199"/>
      <c r="AS43" s="199"/>
      <c r="AT43" s="199"/>
      <c r="AU43" s="199"/>
      <c r="AV43" s="199"/>
      <c r="AW43" s="199"/>
      <c r="AX43" s="199"/>
      <c r="AY43" s="199"/>
      <c r="AZ43" s="199"/>
      <c r="BA43" s="199"/>
      <c r="BB43" s="199"/>
      <c r="BC43" s="199"/>
      <c r="BD43" s="199"/>
      <c r="BE43" s="199"/>
      <c r="BF43" s="199"/>
      <c r="BG43" s="199"/>
      <c r="BH43" s="199"/>
      <c r="BI43" s="199"/>
      <c r="BJ43" s="199"/>
      <c r="BK43" s="199"/>
      <c r="BL43" s="199"/>
      <c r="BM43" s="199"/>
      <c r="BN43" s="199"/>
      <c r="BO43" s="199"/>
      <c r="BP43" s="199"/>
      <c r="BQ43" s="199"/>
      <c r="BR43" s="199"/>
      <c r="BS43" s="199"/>
      <c r="BT43" s="199"/>
      <c r="BU43" s="199"/>
      <c r="BV43" s="199"/>
      <c r="BW43" s="199"/>
      <c r="BX43" s="199"/>
      <c r="BY43" s="199"/>
      <c r="BZ43" s="199"/>
      <c r="CA43" s="199"/>
      <c r="CB43" s="199"/>
      <c r="CC43" s="199"/>
      <c r="CD43" s="199"/>
      <c r="CE43" s="199"/>
      <c r="CF43" s="199"/>
      <c r="CG43" s="199"/>
      <c r="CH43" s="199"/>
      <c r="CI43" s="199"/>
      <c r="CJ43" s="199"/>
      <c r="CK43" s="199"/>
      <c r="CL43" s="199"/>
    </row>
    <row r="44" spans="2:90" x14ac:dyDescent="0.4">
      <c r="B44" s="8" t="s">
        <v>464</v>
      </c>
      <c r="D44" t="s">
        <v>453</v>
      </c>
      <c r="E44" s="8" t="str">
        <f t="shared" si="16"/>
        <v>44 HVOL-EV</v>
      </c>
      <c r="G44" t="s">
        <v>332</v>
      </c>
      <c r="H44" s="31"/>
      <c r="I44" s="73"/>
      <c r="J44" s="73"/>
      <c r="K44" s="39"/>
      <c r="L44" s="39"/>
      <c r="M44" s="39"/>
      <c r="N44" s="39"/>
      <c r="O44" s="39"/>
      <c r="P44" s="39"/>
      <c r="R44" s="38"/>
      <c r="S44" s="199"/>
      <c r="T44" s="199"/>
      <c r="U44" s="199"/>
      <c r="V44" s="199"/>
      <c r="W44" s="199"/>
      <c r="X44" s="199"/>
      <c r="Y44" s="199"/>
      <c r="Z44" s="199"/>
      <c r="AA44" s="199"/>
      <c r="AB44" s="199"/>
      <c r="AC44" s="199"/>
      <c r="AD44" s="199"/>
      <c r="AE44" s="199"/>
      <c r="AF44" s="199"/>
      <c r="AG44" s="199"/>
      <c r="AH44" s="199"/>
      <c r="AI44" s="199"/>
      <c r="AJ44" s="199"/>
      <c r="AK44" s="199"/>
      <c r="AL44" s="199"/>
      <c r="AM44" s="199"/>
      <c r="AN44" s="199"/>
      <c r="AO44" s="199"/>
      <c r="AP44" s="199"/>
      <c r="AQ44" s="199"/>
      <c r="AR44" s="199"/>
      <c r="AS44" s="199"/>
      <c r="AT44" s="199"/>
      <c r="AU44" s="199"/>
      <c r="AV44" s="199"/>
      <c r="AW44" s="199"/>
      <c r="AX44" s="199"/>
      <c r="AY44" s="199"/>
      <c r="AZ44" s="199"/>
      <c r="BA44" s="199"/>
      <c r="BB44" s="199"/>
      <c r="BC44" s="199"/>
      <c r="BD44" s="199"/>
      <c r="BE44" s="199"/>
      <c r="BF44" s="199"/>
      <c r="BG44" s="199"/>
      <c r="BH44" s="199"/>
      <c r="BI44" s="199"/>
      <c r="BJ44" s="199"/>
      <c r="BK44" s="199"/>
      <c r="BL44" s="199"/>
      <c r="BM44" s="199"/>
      <c r="BN44" s="199"/>
      <c r="BO44" s="199"/>
      <c r="BP44" s="199"/>
      <c r="BQ44" s="199"/>
      <c r="BR44" s="199"/>
      <c r="BS44" s="199"/>
      <c r="BT44" s="199"/>
      <c r="BU44" s="199"/>
      <c r="BV44" s="199"/>
      <c r="BW44" s="199"/>
      <c r="BX44" s="199"/>
      <c r="BY44" s="199"/>
      <c r="BZ44" s="199"/>
      <c r="CA44" s="199"/>
      <c r="CB44" s="199"/>
      <c r="CC44" s="199"/>
      <c r="CD44" s="199"/>
      <c r="CE44" s="199"/>
      <c r="CF44" s="199"/>
      <c r="CG44" s="199"/>
      <c r="CH44" s="199"/>
      <c r="CI44" s="199"/>
      <c r="CJ44" s="199"/>
      <c r="CK44" s="199"/>
      <c r="CL44" s="199"/>
    </row>
    <row r="45" spans="2:90" x14ac:dyDescent="0.4">
      <c r="B45" s="181" t="s">
        <v>459</v>
      </c>
      <c r="E45" s="8"/>
      <c r="H45" s="182"/>
      <c r="I45" s="183"/>
      <c r="J45" s="183"/>
      <c r="K45" s="184"/>
      <c r="L45" s="184"/>
      <c r="M45" s="184"/>
      <c r="N45" s="184"/>
      <c r="O45" s="184"/>
      <c r="P45" s="184"/>
      <c r="R45" s="185"/>
      <c r="S45" s="186"/>
      <c r="T45" s="186"/>
      <c r="U45" s="186"/>
      <c r="V45" s="186"/>
      <c r="W45" s="186"/>
      <c r="X45" s="186"/>
      <c r="Y45" s="186"/>
      <c r="Z45" s="186"/>
      <c r="AA45" s="186"/>
      <c r="AB45" s="186"/>
      <c r="AC45" s="186"/>
      <c r="AD45" s="186"/>
      <c r="AE45" s="186"/>
      <c r="AF45" s="186"/>
      <c r="AG45" s="186"/>
      <c r="AH45" s="186"/>
      <c r="AI45" s="186"/>
      <c r="AJ45" s="186"/>
      <c r="AK45" s="186"/>
      <c r="AL45" s="186"/>
      <c r="AM45" s="186"/>
      <c r="AN45" s="186"/>
      <c r="AO45" s="186"/>
      <c r="AP45" s="186"/>
      <c r="AQ45" s="186"/>
      <c r="AR45" s="186"/>
      <c r="AS45" s="186"/>
      <c r="AT45" s="186"/>
      <c r="AU45" s="186"/>
      <c r="AV45" s="186"/>
      <c r="AW45" s="186"/>
      <c r="AX45" s="186"/>
      <c r="AY45" s="186"/>
      <c r="AZ45" s="186"/>
      <c r="BA45" s="186"/>
      <c r="BB45" s="186"/>
      <c r="BC45" s="186"/>
      <c r="BD45" s="186"/>
      <c r="BE45" s="186"/>
      <c r="BF45" s="186"/>
      <c r="BG45" s="186"/>
      <c r="BH45" s="186"/>
      <c r="BI45" s="186"/>
      <c r="BJ45" s="186"/>
      <c r="BK45" s="186"/>
      <c r="BL45" s="186"/>
      <c r="BM45" s="186"/>
      <c r="BN45" s="186"/>
      <c r="BO45" s="186"/>
      <c r="BP45" s="186"/>
      <c r="BQ45" s="186"/>
      <c r="BR45" s="186"/>
      <c r="BS45" s="186"/>
      <c r="BT45" s="186"/>
      <c r="BU45" s="186"/>
      <c r="BV45" s="186"/>
      <c r="BW45" s="186"/>
      <c r="BX45" s="186"/>
      <c r="BY45" s="186"/>
      <c r="BZ45" s="186"/>
      <c r="CA45" s="186"/>
      <c r="CB45" s="186"/>
      <c r="CC45" s="186"/>
      <c r="CD45" s="186"/>
      <c r="CE45" s="186"/>
      <c r="CF45" s="186"/>
      <c r="CG45" s="186"/>
      <c r="CH45" s="186"/>
      <c r="CI45" s="186"/>
      <c r="CJ45" s="186"/>
      <c r="CK45" s="186"/>
      <c r="CL45" s="186"/>
    </row>
    <row r="46" spans="2:90" x14ac:dyDescent="0.4">
      <c r="B46" s="188" t="s">
        <v>474</v>
      </c>
      <c r="E46" s="8"/>
      <c r="H46" s="182"/>
      <c r="I46" s="183"/>
      <c r="J46" s="183"/>
      <c r="K46" s="184"/>
      <c r="L46" s="184"/>
      <c r="M46" s="184"/>
      <c r="N46" s="184"/>
      <c r="O46" s="184"/>
      <c r="P46" s="184"/>
      <c r="R46" s="185"/>
      <c r="S46" s="186"/>
      <c r="T46" s="186"/>
      <c r="U46" s="186"/>
      <c r="V46" s="186"/>
      <c r="W46" s="186"/>
      <c r="X46" s="186"/>
      <c r="Y46" s="186"/>
      <c r="Z46" s="186"/>
      <c r="AA46" s="186"/>
      <c r="AB46" s="186"/>
      <c r="AC46" s="186"/>
      <c r="AD46" s="186"/>
      <c r="AE46" s="186"/>
      <c r="AF46" s="186"/>
      <c r="AG46" s="186"/>
      <c r="AH46" s="186"/>
      <c r="AI46" s="186"/>
      <c r="AJ46" s="186"/>
      <c r="AK46" s="186"/>
      <c r="AL46" s="186"/>
      <c r="AM46" s="186"/>
      <c r="AN46" s="186"/>
      <c r="AO46" s="186"/>
      <c r="AP46" s="186"/>
      <c r="AQ46" s="186"/>
      <c r="AR46" s="186"/>
      <c r="AS46" s="186"/>
      <c r="AT46" s="186"/>
      <c r="AU46" s="186"/>
      <c r="AV46" s="186"/>
      <c r="AW46" s="186"/>
      <c r="AX46" s="186"/>
      <c r="AY46" s="186"/>
      <c r="AZ46" s="186"/>
      <c r="BA46" s="186"/>
      <c r="BB46" s="186"/>
      <c r="BC46" s="186"/>
      <c r="BD46" s="186"/>
      <c r="BE46" s="186"/>
      <c r="BF46" s="186"/>
      <c r="BG46" s="186"/>
      <c r="BH46" s="186"/>
      <c r="BI46" s="186"/>
      <c r="BJ46" s="186"/>
      <c r="BK46" s="186"/>
      <c r="BL46" s="186"/>
      <c r="BM46" s="186"/>
      <c r="BN46" s="186"/>
      <c r="BO46" s="186"/>
      <c r="BP46" s="186"/>
      <c r="BQ46" s="186"/>
      <c r="BR46" s="186"/>
      <c r="BS46" s="186"/>
      <c r="BT46" s="186"/>
      <c r="BU46" s="186"/>
      <c r="BV46" s="186"/>
      <c r="BW46" s="186"/>
      <c r="BX46" s="186"/>
      <c r="BY46" s="186"/>
      <c r="BZ46" s="186"/>
      <c r="CA46" s="186"/>
      <c r="CB46" s="186"/>
      <c r="CC46" s="186"/>
      <c r="CD46" s="186"/>
      <c r="CE46" s="186"/>
      <c r="CF46" s="186"/>
      <c r="CG46" s="186"/>
      <c r="CH46" s="186"/>
      <c r="CI46" s="186"/>
      <c r="CJ46" s="186"/>
      <c r="CK46" s="186"/>
      <c r="CL46" s="186"/>
    </row>
    <row r="47" spans="2:90" x14ac:dyDescent="0.4">
      <c r="B47" s="167"/>
      <c r="E47" s="8"/>
      <c r="H47" s="31"/>
      <c r="I47" s="73"/>
      <c r="J47" s="73"/>
      <c r="K47" s="39"/>
      <c r="L47" s="39"/>
      <c r="M47" s="39"/>
      <c r="N47" s="39"/>
      <c r="O47" s="39"/>
      <c r="P47" s="39"/>
      <c r="R47" s="38"/>
      <c r="S47" s="76"/>
      <c r="T47" s="76"/>
      <c r="U47" s="76"/>
      <c r="V47" s="76"/>
      <c r="W47" s="76"/>
      <c r="X47" s="76"/>
      <c r="Y47" s="76"/>
      <c r="Z47" s="76"/>
      <c r="AA47" s="76"/>
      <c r="AB47" s="76"/>
      <c r="AC47" s="76"/>
      <c r="AD47" s="76"/>
      <c r="AE47" s="76"/>
      <c r="AF47" s="76"/>
      <c r="AG47" s="76"/>
      <c r="AH47" s="76"/>
      <c r="AI47" s="76"/>
      <c r="AJ47" s="76"/>
      <c r="AK47" s="76"/>
      <c r="AL47" s="76"/>
      <c r="AM47" s="76"/>
      <c r="AN47" s="76"/>
      <c r="AO47" s="76"/>
      <c r="AP47" s="76"/>
      <c r="AQ47" s="76"/>
      <c r="AR47" s="76"/>
      <c r="AS47" s="76"/>
      <c r="AT47" s="76"/>
      <c r="AU47" s="76"/>
      <c r="AV47" s="76"/>
      <c r="AW47" s="76"/>
      <c r="AX47" s="76"/>
      <c r="AY47" s="76"/>
      <c r="AZ47" s="76"/>
      <c r="BA47" s="76"/>
      <c r="BB47" s="76"/>
      <c r="BC47" s="76"/>
      <c r="BD47" s="76"/>
      <c r="BE47" s="76"/>
      <c r="BF47" s="76"/>
      <c r="BG47" s="76"/>
      <c r="BH47" s="76"/>
      <c r="BI47" s="76"/>
      <c r="BJ47" s="76"/>
      <c r="BK47" s="76"/>
      <c r="BL47" s="76"/>
      <c r="BM47" s="76"/>
      <c r="BN47" s="76"/>
      <c r="BO47" s="76"/>
      <c r="BP47" s="76"/>
      <c r="BQ47" s="76"/>
      <c r="BR47" s="76"/>
      <c r="BS47" s="76"/>
      <c r="BT47" s="76"/>
      <c r="BU47" s="76"/>
      <c r="BV47" s="76"/>
      <c r="BW47" s="76"/>
      <c r="BX47" s="76"/>
      <c r="BY47" s="76"/>
      <c r="BZ47" s="76"/>
      <c r="CA47" s="76"/>
      <c r="CB47" s="76"/>
      <c r="CC47" s="76"/>
      <c r="CD47" s="76"/>
      <c r="CE47" s="76"/>
      <c r="CF47" s="76"/>
      <c r="CG47" s="76"/>
      <c r="CH47" s="76"/>
      <c r="CI47" s="76"/>
      <c r="CJ47" s="76"/>
      <c r="CK47" s="76"/>
      <c r="CL47" s="76"/>
    </row>
    <row r="48" spans="2:90" x14ac:dyDescent="0.4">
      <c r="B48" s="66" t="s">
        <v>517</v>
      </c>
      <c r="C48" s="31"/>
      <c r="D48" t="s">
        <v>1046</v>
      </c>
      <c r="E48" s="8" t="s">
        <v>1046</v>
      </c>
      <c r="F48" t="s">
        <v>454</v>
      </c>
      <c r="G48" s="31" t="s">
        <v>243</v>
      </c>
      <c r="H48" s="22"/>
      <c r="I48" s="287"/>
      <c r="J48" s="287"/>
      <c r="K48" s="22"/>
      <c r="L48" s="22"/>
      <c r="M48" s="22"/>
      <c r="N48" s="22"/>
      <c r="O48" s="22"/>
      <c r="P48" s="22"/>
      <c r="R48" s="66"/>
      <c r="S48" s="66"/>
      <c r="T48" s="66"/>
      <c r="U48" s="66"/>
      <c r="V48" s="66"/>
      <c r="W48" s="66"/>
      <c r="X48" s="66"/>
      <c r="Y48" s="66"/>
      <c r="Z48" s="66"/>
      <c r="AA48" s="66"/>
      <c r="AB48" s="66"/>
      <c r="AC48" s="66"/>
      <c r="AD48" s="66"/>
      <c r="AE48" s="66"/>
      <c r="AF48" s="66"/>
      <c r="AG48" s="66"/>
      <c r="AH48" s="66"/>
      <c r="AI48" s="66"/>
      <c r="AJ48" s="66"/>
      <c r="AK48" s="66"/>
      <c r="AL48" s="66"/>
      <c r="AM48" s="66"/>
      <c r="AN48" s="66"/>
      <c r="AO48" s="66"/>
      <c r="AP48" s="66"/>
      <c r="AQ48" s="66"/>
      <c r="AR48" s="66"/>
      <c r="AS48" s="66"/>
      <c r="AT48" s="66"/>
      <c r="AU48" s="66"/>
      <c r="AV48" s="66"/>
      <c r="AW48" s="66"/>
      <c r="AX48" s="66"/>
      <c r="AY48" s="66"/>
      <c r="AZ48" s="66"/>
      <c r="BA48" s="66"/>
      <c r="BB48" s="66"/>
      <c r="BC48" s="66"/>
      <c r="BD48" s="66"/>
      <c r="BE48" s="66"/>
      <c r="BF48" s="66"/>
      <c r="BG48" s="66"/>
      <c r="BH48" s="66"/>
      <c r="BI48" s="66"/>
      <c r="BJ48" s="66"/>
      <c r="BK48" s="66"/>
      <c r="BL48" s="66"/>
      <c r="BM48" s="66"/>
      <c r="BN48" s="66"/>
      <c r="BO48" s="66"/>
      <c r="BP48" s="66"/>
      <c r="BQ48" s="66"/>
      <c r="BR48" s="66"/>
      <c r="BS48" s="66"/>
      <c r="BT48" s="66"/>
      <c r="BU48" s="66"/>
      <c r="BV48" s="66"/>
      <c r="BW48" s="66"/>
      <c r="BX48" s="66"/>
      <c r="BY48" s="66"/>
      <c r="BZ48" s="66"/>
      <c r="CA48" s="66"/>
      <c r="CB48" s="66"/>
      <c r="CC48" s="66"/>
      <c r="CD48" s="66"/>
      <c r="CE48" s="66"/>
      <c r="CF48" s="66"/>
      <c r="CG48" s="66"/>
      <c r="CH48" s="66"/>
      <c r="CI48" s="66"/>
      <c r="CJ48" s="66"/>
      <c r="CK48" s="66"/>
      <c r="CL48" s="66"/>
    </row>
    <row r="49" spans="2:90" x14ac:dyDescent="0.4">
      <c r="B49" s="67" t="str">
        <f ca="1">"Scenarios - "&amp;OFFSET(B50,ROW(B64)-ROW(B50),0)&amp;":"</f>
        <v>Scenarios - # of units:</v>
      </c>
      <c r="C49" s="31"/>
      <c r="D49" t="s">
        <v>1046</v>
      </c>
      <c r="E49" s="8"/>
      <c r="G49" s="31"/>
      <c r="H49" s="31"/>
      <c r="I49" s="73"/>
      <c r="J49" s="73"/>
      <c r="K49" s="31"/>
      <c r="L49" s="31"/>
      <c r="M49" s="31"/>
      <c r="N49" s="31"/>
      <c r="O49" s="31"/>
      <c r="P49" s="31"/>
      <c r="R49" s="67"/>
      <c r="S49" s="67"/>
      <c r="T49" s="67"/>
      <c r="U49" s="67"/>
      <c r="V49" s="67"/>
      <c r="W49" s="67"/>
      <c r="X49" s="67"/>
      <c r="Y49" s="67"/>
      <c r="Z49" s="67"/>
      <c r="AA49" s="67"/>
      <c r="AB49" s="67"/>
      <c r="AC49" s="67"/>
      <c r="AD49" s="67"/>
      <c r="AE49" s="67"/>
      <c r="AF49" s="67"/>
      <c r="AG49" s="67"/>
      <c r="AH49" s="67"/>
      <c r="AI49" s="67"/>
      <c r="AJ49" s="67"/>
      <c r="AK49" s="67"/>
      <c r="AL49" s="67"/>
      <c r="AM49" s="67"/>
      <c r="AN49" s="67"/>
      <c r="AO49" s="67"/>
      <c r="AP49" s="67"/>
      <c r="AQ49" s="67"/>
      <c r="AR49" s="67"/>
      <c r="AS49" s="67"/>
      <c r="AT49" s="67"/>
      <c r="AU49" s="67"/>
      <c r="AV49" s="67"/>
      <c r="AW49" s="67"/>
      <c r="AX49" s="67"/>
      <c r="AY49" s="67"/>
      <c r="AZ49" s="67"/>
      <c r="BA49" s="67"/>
      <c r="BB49" s="67"/>
      <c r="BC49" s="67"/>
      <c r="BD49" s="67"/>
      <c r="BE49" s="67"/>
      <c r="BF49" s="67"/>
      <c r="BG49" s="67"/>
      <c r="BH49" s="67"/>
      <c r="BI49" s="67"/>
      <c r="BJ49" s="67"/>
      <c r="BK49" s="67"/>
      <c r="BL49" s="67"/>
      <c r="BM49" s="67"/>
      <c r="BN49" s="67"/>
      <c r="BO49" s="67"/>
      <c r="BP49" s="67"/>
      <c r="BQ49" s="67"/>
      <c r="BR49" s="67"/>
      <c r="BS49" s="67"/>
      <c r="BT49" s="67"/>
      <c r="BU49" s="67"/>
      <c r="BV49" s="67"/>
      <c r="BW49" s="67"/>
      <c r="BX49" s="67"/>
      <c r="BY49" s="67"/>
      <c r="BZ49" s="67"/>
      <c r="CA49" s="67"/>
      <c r="CB49" s="67"/>
      <c r="CC49" s="67"/>
      <c r="CD49" s="67"/>
      <c r="CE49" s="67"/>
      <c r="CF49" s="67"/>
      <c r="CG49" s="67"/>
      <c r="CH49" s="67"/>
      <c r="CI49" s="67"/>
      <c r="CJ49" s="67"/>
      <c r="CK49" s="67"/>
      <c r="CL49" s="67"/>
    </row>
    <row r="50" spans="2:90" s="27" customFormat="1" x14ac:dyDescent="0.4">
      <c r="B50" s="124" t="s">
        <v>1045</v>
      </c>
      <c r="C50" s="27" t="s">
        <v>964</v>
      </c>
      <c r="D50" t="s">
        <v>1046</v>
      </c>
      <c r="E50" s="8"/>
      <c r="I50" s="471" t="s">
        <v>781</v>
      </c>
      <c r="J50" s="73"/>
      <c r="K50" s="38" cm="1">
        <f t="array" ref="K50">+INDEX($A51:$CL53,MATCH($I50,$B51:$B53,0),COLUMN())</f>
        <v>200000</v>
      </c>
      <c r="L50" s="38" cm="1">
        <f t="array" ref="L50">+INDEX($A51:$CL53,MATCH($I50,$B51:$B53,0),COLUMN())</f>
        <v>400000</v>
      </c>
      <c r="M50" s="38" cm="1">
        <f t="array" ref="M50">+INDEX($A51:$CL53,MATCH($I50,$B51:$B53,0),COLUMN())</f>
        <v>800000</v>
      </c>
      <c r="N50" s="38" cm="1">
        <f t="array" ref="N50">+INDEX($A51:$CL53,MATCH($I50,$B51:$B53,0),COLUMN())</f>
        <v>1600000</v>
      </c>
      <c r="O50" s="38" cm="1">
        <f t="array" ref="O50">+INDEX($A51:$CL53,MATCH($I50,$B51:$B53,0),COLUMN())</f>
        <v>3200000</v>
      </c>
      <c r="P50" s="38" cm="1">
        <f t="array" ref="P50">+INDEX($A51:$CL53,MATCH($I50,$B51:$B53,0),COLUMN())</f>
        <v>6400000</v>
      </c>
      <c r="Q50" s="38" cm="1">
        <f t="array" ref="Q50">+INDEX($A51:$CL53,MATCH($I50,$B51:$B53,0),COLUMN())</f>
        <v>0</v>
      </c>
      <c r="R50" s="38" cm="1">
        <f t="array" ref="R50">+INDEX($A51:$CL53,MATCH($I50,$B51:$B53,0),COLUMN())</f>
        <v>0</v>
      </c>
      <c r="S50" s="38" cm="1">
        <f t="array" ref="S50">+INDEX($A51:$CL53,MATCH($I50,$B51:$B53,0),COLUMN())</f>
        <v>16666.666666666668</v>
      </c>
      <c r="T50" s="38" cm="1">
        <f t="array" ref="T50">+INDEX($A51:$CL53,MATCH($I50,$B51:$B53,0),COLUMN())</f>
        <v>16666.666666666668</v>
      </c>
      <c r="U50" s="38" cm="1">
        <f t="array" ref="U50">+INDEX($A51:$CL53,MATCH($I50,$B51:$B53,0),COLUMN())</f>
        <v>16666.666666666668</v>
      </c>
      <c r="V50" s="38" cm="1">
        <f t="array" ref="V50">+INDEX($A51:$CL53,MATCH($I50,$B51:$B53,0),COLUMN())</f>
        <v>16666.666666666668</v>
      </c>
      <c r="W50" s="38" cm="1">
        <f t="array" ref="W50">+INDEX($A51:$CL53,MATCH($I50,$B51:$B53,0),COLUMN())</f>
        <v>16666.666666666668</v>
      </c>
      <c r="X50" s="38" cm="1">
        <f t="array" ref="X50">+INDEX($A51:$CL53,MATCH($I50,$B51:$B53,0),COLUMN())</f>
        <v>16666.666666666668</v>
      </c>
      <c r="Y50" s="38" cm="1">
        <f t="array" ref="Y50">+INDEX($A51:$CL53,MATCH($I50,$B51:$B53,0),COLUMN())</f>
        <v>16666.666666666668</v>
      </c>
      <c r="Z50" s="38" cm="1">
        <f t="array" ref="Z50">+INDEX($A51:$CL53,MATCH($I50,$B51:$B53,0),COLUMN())</f>
        <v>16666.666666666668</v>
      </c>
      <c r="AA50" s="38" cm="1">
        <f t="array" ref="AA50">+INDEX($A51:$CL53,MATCH($I50,$B51:$B53,0),COLUMN())</f>
        <v>16666.666666666668</v>
      </c>
      <c r="AB50" s="38" cm="1">
        <f t="array" ref="AB50">+INDEX($A51:$CL53,MATCH($I50,$B51:$B53,0),COLUMN())</f>
        <v>16666.666666666668</v>
      </c>
      <c r="AC50" s="38" cm="1">
        <f t="array" ref="AC50">+INDEX($A51:$CL53,MATCH($I50,$B51:$B53,0),COLUMN())</f>
        <v>16666.666666666668</v>
      </c>
      <c r="AD50" s="38" cm="1">
        <f t="array" ref="AD50">+INDEX($A51:$CL53,MATCH($I50,$B51:$B53,0),COLUMN())</f>
        <v>16666.666666666668</v>
      </c>
      <c r="AE50" s="38" cm="1">
        <f t="array" ref="AE50">+INDEX($A51:$CL53,MATCH($I50,$B51:$B53,0),COLUMN())</f>
        <v>33333.333333333336</v>
      </c>
      <c r="AF50" s="38" cm="1">
        <f t="array" ref="AF50">+INDEX($A51:$CL53,MATCH($I50,$B51:$B53,0),COLUMN())</f>
        <v>33333.333333333336</v>
      </c>
      <c r="AG50" s="38" cm="1">
        <f t="array" ref="AG50">+INDEX($A51:$CL53,MATCH($I50,$B51:$B53,0),COLUMN())</f>
        <v>33333.333333333336</v>
      </c>
      <c r="AH50" s="38" cm="1">
        <f t="array" ref="AH50">+INDEX($A51:$CL53,MATCH($I50,$B51:$B53,0),COLUMN())</f>
        <v>33333.333333333336</v>
      </c>
      <c r="AI50" s="38" cm="1">
        <f t="array" ref="AI50">+INDEX($A51:$CL53,MATCH($I50,$B51:$B53,0),COLUMN())</f>
        <v>33333.333333333336</v>
      </c>
      <c r="AJ50" s="38" cm="1">
        <f t="array" ref="AJ50">+INDEX($A51:$CL53,MATCH($I50,$B51:$B53,0),COLUMN())</f>
        <v>33333.333333333336</v>
      </c>
      <c r="AK50" s="38" cm="1">
        <f t="array" ref="AK50">+INDEX($A51:$CL53,MATCH($I50,$B51:$B53,0),COLUMN())</f>
        <v>33333.333333333336</v>
      </c>
      <c r="AL50" s="38" cm="1">
        <f t="array" ref="AL50">+INDEX($A51:$CL53,MATCH($I50,$B51:$B53,0),COLUMN())</f>
        <v>33333.333333333336</v>
      </c>
      <c r="AM50" s="38" cm="1">
        <f t="array" ref="AM50">+INDEX($A51:$CL53,MATCH($I50,$B51:$B53,0),COLUMN())</f>
        <v>33333.333333333336</v>
      </c>
      <c r="AN50" s="38" cm="1">
        <f t="array" ref="AN50">+INDEX($A51:$CL53,MATCH($I50,$B51:$B53,0),COLUMN())</f>
        <v>33333.333333333336</v>
      </c>
      <c r="AO50" s="38" cm="1">
        <f t="array" ref="AO50">+INDEX($A51:$CL53,MATCH($I50,$B51:$B53,0),COLUMN())</f>
        <v>33333.333333333336</v>
      </c>
      <c r="AP50" s="38" cm="1">
        <f t="array" ref="AP50">+INDEX($A51:$CL53,MATCH($I50,$B51:$B53,0),COLUMN())</f>
        <v>33333.333333333336</v>
      </c>
      <c r="AQ50" s="38" cm="1">
        <f t="array" ref="AQ50">+INDEX($A51:$CL53,MATCH($I50,$B51:$B53,0),COLUMN())</f>
        <v>66666.666666666672</v>
      </c>
      <c r="AR50" s="38" cm="1">
        <f t="array" ref="AR50">+INDEX($A51:$CL53,MATCH($I50,$B51:$B53,0),COLUMN())</f>
        <v>66666.666666666672</v>
      </c>
      <c r="AS50" s="38" cm="1">
        <f t="array" ref="AS50">+INDEX($A51:$CL53,MATCH($I50,$B51:$B53,0),COLUMN())</f>
        <v>66666.666666666672</v>
      </c>
      <c r="AT50" s="38" cm="1">
        <f t="array" ref="AT50">+INDEX($A51:$CL53,MATCH($I50,$B51:$B53,0),COLUMN())</f>
        <v>66666.666666666672</v>
      </c>
      <c r="AU50" s="38" cm="1">
        <f t="array" ref="AU50">+INDEX($A51:$CL53,MATCH($I50,$B51:$B53,0),COLUMN())</f>
        <v>66666.666666666672</v>
      </c>
      <c r="AV50" s="38" cm="1">
        <f t="array" ref="AV50">+INDEX($A51:$CL53,MATCH($I50,$B51:$B53,0),COLUMN())</f>
        <v>66666.666666666672</v>
      </c>
      <c r="AW50" s="38" cm="1">
        <f t="array" ref="AW50">+INDEX($A51:$CL53,MATCH($I50,$B51:$B53,0),COLUMN())</f>
        <v>66666.666666666672</v>
      </c>
      <c r="AX50" s="38" cm="1">
        <f t="array" ref="AX50">+INDEX($A51:$CL53,MATCH($I50,$B51:$B53,0),COLUMN())</f>
        <v>66666.666666666672</v>
      </c>
      <c r="AY50" s="38" cm="1">
        <f t="array" ref="AY50">+INDEX($A51:$CL53,MATCH($I50,$B51:$B53,0),COLUMN())</f>
        <v>66666.666666666672</v>
      </c>
      <c r="AZ50" s="38" cm="1">
        <f t="array" ref="AZ50">+INDEX($A51:$CL53,MATCH($I50,$B51:$B53,0),COLUMN())</f>
        <v>66666.666666666672</v>
      </c>
      <c r="BA50" s="38" cm="1">
        <f t="array" ref="BA50">+INDEX($A51:$CL53,MATCH($I50,$B51:$B53,0),COLUMN())</f>
        <v>66666.666666666672</v>
      </c>
      <c r="BB50" s="38" cm="1">
        <f t="array" ref="BB50">+INDEX($A51:$CL53,MATCH($I50,$B51:$B53,0),COLUMN())</f>
        <v>66666.666666666672</v>
      </c>
      <c r="BC50" s="38" cm="1">
        <f t="array" ref="BC50">+INDEX($A51:$CL53,MATCH($I50,$B51:$B53,0),COLUMN())</f>
        <v>133333.33333333334</v>
      </c>
      <c r="BD50" s="38" cm="1">
        <f t="array" ref="BD50">+INDEX($A51:$CL53,MATCH($I50,$B51:$B53,0),COLUMN())</f>
        <v>133333.33333333334</v>
      </c>
      <c r="BE50" s="38" cm="1">
        <f t="array" ref="BE50">+INDEX($A51:$CL53,MATCH($I50,$B51:$B53,0),COLUMN())</f>
        <v>133333.33333333334</v>
      </c>
      <c r="BF50" s="38" cm="1">
        <f t="array" ref="BF50">+INDEX($A51:$CL53,MATCH($I50,$B51:$B53,0),COLUMN())</f>
        <v>133333.33333333334</v>
      </c>
      <c r="BG50" s="38" cm="1">
        <f t="array" ref="BG50">+INDEX($A51:$CL53,MATCH($I50,$B51:$B53,0),COLUMN())</f>
        <v>133333.33333333334</v>
      </c>
      <c r="BH50" s="38" cm="1">
        <f t="array" ref="BH50">+INDEX($A51:$CL53,MATCH($I50,$B51:$B53,0),COLUMN())</f>
        <v>133333.33333333334</v>
      </c>
      <c r="BI50" s="38" cm="1">
        <f t="array" ref="BI50">+INDEX($A51:$CL53,MATCH($I50,$B51:$B53,0),COLUMN())</f>
        <v>133333.33333333334</v>
      </c>
      <c r="BJ50" s="38" cm="1">
        <f t="array" ref="BJ50">+INDEX($A51:$CL53,MATCH($I50,$B51:$B53,0),COLUMN())</f>
        <v>133333.33333333334</v>
      </c>
      <c r="BK50" s="38" cm="1">
        <f t="array" ref="BK50">+INDEX($A51:$CL53,MATCH($I50,$B51:$B53,0),COLUMN())</f>
        <v>133333.33333333334</v>
      </c>
      <c r="BL50" s="38" cm="1">
        <f t="array" ref="BL50">+INDEX($A51:$CL53,MATCH($I50,$B51:$B53,0),COLUMN())</f>
        <v>133333.33333333334</v>
      </c>
      <c r="BM50" s="38" cm="1">
        <f t="array" ref="BM50">+INDEX($A51:$CL53,MATCH($I50,$B51:$B53,0),COLUMN())</f>
        <v>133333.33333333334</v>
      </c>
      <c r="BN50" s="38" cm="1">
        <f t="array" ref="BN50">+INDEX($A51:$CL53,MATCH($I50,$B51:$B53,0),COLUMN())</f>
        <v>133333.33333333334</v>
      </c>
      <c r="BO50" s="38" cm="1">
        <f t="array" ref="BO50">+INDEX($A51:$CL53,MATCH($I50,$B51:$B53,0),COLUMN())</f>
        <v>266666.66666666669</v>
      </c>
      <c r="BP50" s="38" cm="1">
        <f t="array" ref="BP50">+INDEX($A51:$CL53,MATCH($I50,$B51:$B53,0),COLUMN())</f>
        <v>266666.66666666669</v>
      </c>
      <c r="BQ50" s="38" cm="1">
        <f t="array" ref="BQ50">+INDEX($A51:$CL53,MATCH($I50,$B51:$B53,0),COLUMN())</f>
        <v>266666.66666666669</v>
      </c>
      <c r="BR50" s="38" cm="1">
        <f t="array" ref="BR50">+INDEX($A51:$CL53,MATCH($I50,$B51:$B53,0),COLUMN())</f>
        <v>266666.66666666669</v>
      </c>
      <c r="BS50" s="38" cm="1">
        <f t="array" ref="BS50">+INDEX($A51:$CL53,MATCH($I50,$B51:$B53,0),COLUMN())</f>
        <v>266666.66666666669</v>
      </c>
      <c r="BT50" s="38" cm="1">
        <f t="array" ref="BT50">+INDEX($A51:$CL53,MATCH($I50,$B51:$B53,0),COLUMN())</f>
        <v>266666.66666666669</v>
      </c>
      <c r="BU50" s="38" cm="1">
        <f t="array" ref="BU50">+INDEX($A51:$CL53,MATCH($I50,$B51:$B53,0),COLUMN())</f>
        <v>266666.66666666669</v>
      </c>
      <c r="BV50" s="38" cm="1">
        <f t="array" ref="BV50">+INDEX($A51:$CL53,MATCH($I50,$B51:$B53,0),COLUMN())</f>
        <v>266666.66666666669</v>
      </c>
      <c r="BW50" s="38" cm="1">
        <f t="array" ref="BW50">+INDEX($A51:$CL53,MATCH($I50,$B51:$B53,0),COLUMN())</f>
        <v>266666.66666666669</v>
      </c>
      <c r="BX50" s="38" cm="1">
        <f t="array" ref="BX50">+INDEX($A51:$CL53,MATCH($I50,$B51:$B53,0),COLUMN())</f>
        <v>266666.66666666669</v>
      </c>
      <c r="BY50" s="38" cm="1">
        <f t="array" ref="BY50">+INDEX($A51:$CL53,MATCH($I50,$B51:$B53,0),COLUMN())</f>
        <v>266666.66666666669</v>
      </c>
      <c r="BZ50" s="38" cm="1">
        <f t="array" ref="BZ50">+INDEX($A51:$CL53,MATCH($I50,$B51:$B53,0),COLUMN())</f>
        <v>266666.66666666669</v>
      </c>
      <c r="CA50" s="38" cm="1">
        <f t="array" ref="CA50">+INDEX($A51:$CL53,MATCH($I50,$B51:$B53,0),COLUMN())</f>
        <v>533333.33333333337</v>
      </c>
      <c r="CB50" s="38" cm="1">
        <f t="array" ref="CB50">+INDEX($A51:$CL53,MATCH($I50,$B51:$B53,0),COLUMN())</f>
        <v>533333.33333333337</v>
      </c>
      <c r="CC50" s="38" cm="1">
        <f t="array" ref="CC50">+INDEX($A51:$CL53,MATCH($I50,$B51:$B53,0),COLUMN())</f>
        <v>533333.33333333337</v>
      </c>
      <c r="CD50" s="38" cm="1">
        <f t="array" ref="CD50">+INDEX($A51:$CL53,MATCH($I50,$B51:$B53,0),COLUMN())</f>
        <v>533333.33333333337</v>
      </c>
      <c r="CE50" s="38" cm="1">
        <f t="array" ref="CE50">+INDEX($A51:$CL53,MATCH($I50,$B51:$B53,0),COLUMN())</f>
        <v>533333.33333333337</v>
      </c>
      <c r="CF50" s="38" cm="1">
        <f t="array" ref="CF50">+INDEX($A51:$CL53,MATCH($I50,$B51:$B53,0),COLUMN())</f>
        <v>533333.33333333337</v>
      </c>
      <c r="CG50" s="38" cm="1">
        <f t="array" ref="CG50">+INDEX($A51:$CL53,MATCH($I50,$B51:$B53,0),COLUMN())</f>
        <v>533333.33333333337</v>
      </c>
      <c r="CH50" s="38" cm="1">
        <f t="array" ref="CH50">+INDEX($A51:$CL53,MATCH($I50,$B51:$B53,0),COLUMN())</f>
        <v>533333.33333333337</v>
      </c>
      <c r="CI50" s="38" cm="1">
        <f t="array" ref="CI50">+INDEX($A51:$CL53,MATCH($I50,$B51:$B53,0),COLUMN())</f>
        <v>533333.33333333337</v>
      </c>
      <c r="CJ50" s="38" cm="1">
        <f t="array" ref="CJ50">+INDEX($A51:$CL53,MATCH($I50,$B51:$B53,0),COLUMN())</f>
        <v>533333.33333333337</v>
      </c>
      <c r="CK50" s="38" cm="1">
        <f t="array" ref="CK50">+INDEX($A51:$CL53,MATCH($I50,$B51:$B53,0),COLUMN())</f>
        <v>533333.33333333337</v>
      </c>
      <c r="CL50" s="38" cm="1">
        <f t="array" ref="CL50">+INDEX($A51:$CL53,MATCH($I50,$B51:$B53,0),COLUMN())</f>
        <v>533333.33333333337</v>
      </c>
    </row>
    <row r="51" spans="2:90" x14ac:dyDescent="0.4">
      <c r="B51" s="470" t="s">
        <v>1044</v>
      </c>
      <c r="C51" s="31"/>
      <c r="D51" t="s">
        <v>1046</v>
      </c>
      <c r="E51" s="8"/>
      <c r="G51" s="31"/>
      <c r="H51" s="31"/>
      <c r="I51" s="73"/>
      <c r="J51" s="73"/>
      <c r="K51" s="17">
        <v>100000</v>
      </c>
      <c r="L51" s="17">
        <v>200000</v>
      </c>
      <c r="M51" s="17">
        <v>400000</v>
      </c>
      <c r="N51" s="17">
        <v>800000</v>
      </c>
      <c r="O51" s="17">
        <v>1600000</v>
      </c>
      <c r="P51" s="17">
        <v>3200000</v>
      </c>
      <c r="R51" s="15"/>
      <c r="S51" s="15" cm="1">
        <f t="array" ref="S51">INDEX($K:$P,ROW(),MATCH(S$3,$K$2:$P$2,0))/12</f>
        <v>8333.3333333333339</v>
      </c>
      <c r="T51" s="15" cm="1">
        <f t="array" ref="T51">INDEX($K:$P,ROW(),MATCH(T$3,$K$2:$P$2,0))/12</f>
        <v>8333.3333333333339</v>
      </c>
      <c r="U51" s="15" cm="1">
        <f t="array" ref="U51">INDEX($K:$P,ROW(),MATCH(U$3,$K$2:$P$2,0))/12</f>
        <v>8333.3333333333339</v>
      </c>
      <c r="V51" s="15" cm="1">
        <f t="array" ref="V51">INDEX($K:$P,ROW(),MATCH(V$3,$K$2:$P$2,0))/12</f>
        <v>8333.3333333333339</v>
      </c>
      <c r="W51" s="15" cm="1">
        <f t="array" ref="W51">INDEX($K:$P,ROW(),MATCH(W$3,$K$2:$P$2,0))/12</f>
        <v>8333.3333333333339</v>
      </c>
      <c r="X51" s="15" cm="1">
        <f t="array" ref="X51">INDEX($K:$P,ROW(),MATCH(X$3,$K$2:$P$2,0))/12</f>
        <v>8333.3333333333339</v>
      </c>
      <c r="Y51" s="15" cm="1">
        <f t="array" ref="Y51">INDEX($K:$P,ROW(),MATCH(Y$3,$K$2:$P$2,0))/12</f>
        <v>8333.3333333333339</v>
      </c>
      <c r="Z51" s="15" cm="1">
        <f t="array" ref="Z51">INDEX($K:$P,ROW(),MATCH(Z$3,$K$2:$P$2,0))/12</f>
        <v>8333.3333333333339</v>
      </c>
      <c r="AA51" s="15" cm="1">
        <f t="array" ref="AA51">INDEX($K:$P,ROW(),MATCH(AA$3,$K$2:$P$2,0))/12</f>
        <v>8333.3333333333339</v>
      </c>
      <c r="AB51" s="15" cm="1">
        <f t="array" ref="AB51">INDEX($K:$P,ROW(),MATCH(AB$3,$K$2:$P$2,0))/12</f>
        <v>8333.3333333333339</v>
      </c>
      <c r="AC51" s="15" cm="1">
        <f t="array" ref="AC51">INDEX($K:$P,ROW(),MATCH(AC$3,$K$2:$P$2,0))/12</f>
        <v>8333.3333333333339</v>
      </c>
      <c r="AD51" s="15" cm="1">
        <f t="array" ref="AD51">INDEX($K:$P,ROW(),MATCH(AD$3,$K$2:$P$2,0))/12</f>
        <v>8333.3333333333339</v>
      </c>
      <c r="AE51" s="15" cm="1">
        <f t="array" ref="AE51">INDEX($K:$P,ROW(),MATCH(AE$3,$K$2:$P$2,0))/12</f>
        <v>16666.666666666668</v>
      </c>
      <c r="AF51" s="15" cm="1">
        <f t="array" ref="AF51">INDEX($K:$P,ROW(),MATCH(AF$3,$K$2:$P$2,0))/12</f>
        <v>16666.666666666668</v>
      </c>
      <c r="AG51" s="15" cm="1">
        <f t="array" ref="AG51">INDEX($K:$P,ROW(),MATCH(AG$3,$K$2:$P$2,0))/12</f>
        <v>16666.666666666668</v>
      </c>
      <c r="AH51" s="15" cm="1">
        <f t="array" ref="AH51">INDEX($K:$P,ROW(),MATCH(AH$3,$K$2:$P$2,0))/12</f>
        <v>16666.666666666668</v>
      </c>
      <c r="AI51" s="15" cm="1">
        <f t="array" ref="AI51">INDEX($K:$P,ROW(),MATCH(AI$3,$K$2:$P$2,0))/12</f>
        <v>16666.666666666668</v>
      </c>
      <c r="AJ51" s="15" cm="1">
        <f t="array" ref="AJ51">INDEX($K:$P,ROW(),MATCH(AJ$3,$K$2:$P$2,0))/12</f>
        <v>16666.666666666668</v>
      </c>
      <c r="AK51" s="15" cm="1">
        <f t="array" ref="AK51">INDEX($K:$P,ROW(),MATCH(AK$3,$K$2:$P$2,0))/12</f>
        <v>16666.666666666668</v>
      </c>
      <c r="AL51" s="15" cm="1">
        <f t="array" ref="AL51">INDEX($K:$P,ROW(),MATCH(AL$3,$K$2:$P$2,0))/12</f>
        <v>16666.666666666668</v>
      </c>
      <c r="AM51" s="15" cm="1">
        <f t="array" ref="AM51">INDEX($K:$P,ROW(),MATCH(AM$3,$K$2:$P$2,0))/12</f>
        <v>16666.666666666668</v>
      </c>
      <c r="AN51" s="15" cm="1">
        <f t="array" ref="AN51">INDEX($K:$P,ROW(),MATCH(AN$3,$K$2:$P$2,0))/12</f>
        <v>16666.666666666668</v>
      </c>
      <c r="AO51" s="15" cm="1">
        <f t="array" ref="AO51">INDEX($K:$P,ROW(),MATCH(AO$3,$K$2:$P$2,0))/12</f>
        <v>16666.666666666668</v>
      </c>
      <c r="AP51" s="15" cm="1">
        <f t="array" ref="AP51">INDEX($K:$P,ROW(),MATCH(AP$3,$K$2:$P$2,0))/12</f>
        <v>16666.666666666668</v>
      </c>
      <c r="AQ51" s="15" cm="1">
        <f t="array" ref="AQ51">INDEX($K:$P,ROW(),MATCH(AQ$3,$K$2:$P$2,0))/12</f>
        <v>33333.333333333336</v>
      </c>
      <c r="AR51" s="15" cm="1">
        <f t="array" ref="AR51">INDEX($K:$P,ROW(),MATCH(AR$3,$K$2:$P$2,0))/12</f>
        <v>33333.333333333336</v>
      </c>
      <c r="AS51" s="15" cm="1">
        <f t="array" ref="AS51">INDEX($K:$P,ROW(),MATCH(AS$3,$K$2:$P$2,0))/12</f>
        <v>33333.333333333336</v>
      </c>
      <c r="AT51" s="15" cm="1">
        <f t="array" ref="AT51">INDEX($K:$P,ROW(),MATCH(AT$3,$K$2:$P$2,0))/12</f>
        <v>33333.333333333336</v>
      </c>
      <c r="AU51" s="15" cm="1">
        <f t="array" ref="AU51">INDEX($K:$P,ROW(),MATCH(AU$3,$K$2:$P$2,0))/12</f>
        <v>33333.333333333336</v>
      </c>
      <c r="AV51" s="15" cm="1">
        <f t="array" ref="AV51">INDEX($K:$P,ROW(),MATCH(AV$3,$K$2:$P$2,0))/12</f>
        <v>33333.333333333336</v>
      </c>
      <c r="AW51" s="15" cm="1">
        <f t="array" ref="AW51">INDEX($K:$P,ROW(),MATCH(AW$3,$K$2:$P$2,0))/12</f>
        <v>33333.333333333336</v>
      </c>
      <c r="AX51" s="15" cm="1">
        <f t="array" ref="AX51">INDEX($K:$P,ROW(),MATCH(AX$3,$K$2:$P$2,0))/12</f>
        <v>33333.333333333336</v>
      </c>
      <c r="AY51" s="15" cm="1">
        <f t="array" ref="AY51">INDEX($K:$P,ROW(),MATCH(AY$3,$K$2:$P$2,0))/12</f>
        <v>33333.333333333336</v>
      </c>
      <c r="AZ51" s="15" cm="1">
        <f t="array" ref="AZ51">INDEX($K:$P,ROW(),MATCH(AZ$3,$K$2:$P$2,0))/12</f>
        <v>33333.333333333336</v>
      </c>
      <c r="BA51" s="15" cm="1">
        <f t="array" ref="BA51">INDEX($K:$P,ROW(),MATCH(BA$3,$K$2:$P$2,0))/12</f>
        <v>33333.333333333336</v>
      </c>
      <c r="BB51" s="15" cm="1">
        <f t="array" ref="BB51">INDEX($K:$P,ROW(),MATCH(BB$3,$K$2:$P$2,0))/12</f>
        <v>33333.333333333336</v>
      </c>
      <c r="BC51" s="15" cm="1">
        <f t="array" ref="BC51">INDEX($K:$P,ROW(),MATCH(BC$3,$K$2:$P$2,0))/12</f>
        <v>66666.666666666672</v>
      </c>
      <c r="BD51" s="15" cm="1">
        <f t="array" ref="BD51">INDEX($K:$P,ROW(),MATCH(BD$3,$K$2:$P$2,0))/12</f>
        <v>66666.666666666672</v>
      </c>
      <c r="BE51" s="15" cm="1">
        <f t="array" ref="BE51">INDEX($K:$P,ROW(),MATCH(BE$3,$K$2:$P$2,0))/12</f>
        <v>66666.666666666672</v>
      </c>
      <c r="BF51" s="15" cm="1">
        <f t="array" ref="BF51">INDEX($K:$P,ROW(),MATCH(BF$3,$K$2:$P$2,0))/12</f>
        <v>66666.666666666672</v>
      </c>
      <c r="BG51" s="15" cm="1">
        <f t="array" ref="BG51">INDEX($K:$P,ROW(),MATCH(BG$3,$K$2:$P$2,0))/12</f>
        <v>66666.666666666672</v>
      </c>
      <c r="BH51" s="15" cm="1">
        <f t="array" ref="BH51">INDEX($K:$P,ROW(),MATCH(BH$3,$K$2:$P$2,0))/12</f>
        <v>66666.666666666672</v>
      </c>
      <c r="BI51" s="15" cm="1">
        <f t="array" ref="BI51">INDEX($K:$P,ROW(),MATCH(BI$3,$K$2:$P$2,0))/12</f>
        <v>66666.666666666672</v>
      </c>
      <c r="BJ51" s="15" cm="1">
        <f t="array" ref="BJ51">INDEX($K:$P,ROW(),MATCH(BJ$3,$K$2:$P$2,0))/12</f>
        <v>66666.666666666672</v>
      </c>
      <c r="BK51" s="15" cm="1">
        <f t="array" ref="BK51">INDEX($K:$P,ROW(),MATCH(BK$3,$K$2:$P$2,0))/12</f>
        <v>66666.666666666672</v>
      </c>
      <c r="BL51" s="15" cm="1">
        <f t="array" ref="BL51">INDEX($K:$P,ROW(),MATCH(BL$3,$K$2:$P$2,0))/12</f>
        <v>66666.666666666672</v>
      </c>
      <c r="BM51" s="15" cm="1">
        <f t="array" ref="BM51">INDEX($K:$P,ROW(),MATCH(BM$3,$K$2:$P$2,0))/12</f>
        <v>66666.666666666672</v>
      </c>
      <c r="BN51" s="15" cm="1">
        <f t="array" ref="BN51">INDEX($K:$P,ROW(),MATCH(BN$3,$K$2:$P$2,0))/12</f>
        <v>66666.666666666672</v>
      </c>
      <c r="BO51" s="15" cm="1">
        <f t="array" ref="BO51">INDEX($K:$P,ROW(),MATCH(BO$3,$K$2:$P$2,0))/12</f>
        <v>133333.33333333334</v>
      </c>
      <c r="BP51" s="15" cm="1">
        <f t="array" ref="BP51">INDEX($K:$P,ROW(),MATCH(BP$3,$K$2:$P$2,0))/12</f>
        <v>133333.33333333334</v>
      </c>
      <c r="BQ51" s="15" cm="1">
        <f t="array" ref="BQ51">INDEX($K:$P,ROW(),MATCH(BQ$3,$K$2:$P$2,0))/12</f>
        <v>133333.33333333334</v>
      </c>
      <c r="BR51" s="15" cm="1">
        <f t="array" ref="BR51">INDEX($K:$P,ROW(),MATCH(BR$3,$K$2:$P$2,0))/12</f>
        <v>133333.33333333334</v>
      </c>
      <c r="BS51" s="15" cm="1">
        <f t="array" ref="BS51">INDEX($K:$P,ROW(),MATCH(BS$3,$K$2:$P$2,0))/12</f>
        <v>133333.33333333334</v>
      </c>
      <c r="BT51" s="15" cm="1">
        <f t="array" ref="BT51">INDEX($K:$P,ROW(),MATCH(BT$3,$K$2:$P$2,0))/12</f>
        <v>133333.33333333334</v>
      </c>
      <c r="BU51" s="15" cm="1">
        <f t="array" ref="BU51">INDEX($K:$P,ROW(),MATCH(BU$3,$K$2:$P$2,0))/12</f>
        <v>133333.33333333334</v>
      </c>
      <c r="BV51" s="15" cm="1">
        <f t="array" ref="BV51">INDEX($K:$P,ROW(),MATCH(BV$3,$K$2:$P$2,0))/12</f>
        <v>133333.33333333334</v>
      </c>
      <c r="BW51" s="15" cm="1">
        <f t="array" ref="BW51">INDEX($K:$P,ROW(),MATCH(BW$3,$K$2:$P$2,0))/12</f>
        <v>133333.33333333334</v>
      </c>
      <c r="BX51" s="15" cm="1">
        <f t="array" ref="BX51">INDEX($K:$P,ROW(),MATCH(BX$3,$K$2:$P$2,0))/12</f>
        <v>133333.33333333334</v>
      </c>
      <c r="BY51" s="15" cm="1">
        <f t="array" ref="BY51">INDEX($K:$P,ROW(),MATCH(BY$3,$K$2:$P$2,0))/12</f>
        <v>133333.33333333334</v>
      </c>
      <c r="BZ51" s="15" cm="1">
        <f t="array" ref="BZ51">INDEX($K:$P,ROW(),MATCH(BZ$3,$K$2:$P$2,0))/12</f>
        <v>133333.33333333334</v>
      </c>
      <c r="CA51" s="15" cm="1">
        <f t="array" ref="CA51">INDEX($K:$P,ROW(),MATCH(CA$3,$K$2:$P$2,0))/12</f>
        <v>266666.66666666669</v>
      </c>
      <c r="CB51" s="15" cm="1">
        <f t="array" ref="CB51">INDEX($K:$P,ROW(),MATCH(CB$3,$K$2:$P$2,0))/12</f>
        <v>266666.66666666669</v>
      </c>
      <c r="CC51" s="15" cm="1">
        <f t="array" ref="CC51">INDEX($K:$P,ROW(),MATCH(CC$3,$K$2:$P$2,0))/12</f>
        <v>266666.66666666669</v>
      </c>
      <c r="CD51" s="15" cm="1">
        <f t="array" ref="CD51">INDEX($K:$P,ROW(),MATCH(CD$3,$K$2:$P$2,0))/12</f>
        <v>266666.66666666669</v>
      </c>
      <c r="CE51" s="15" cm="1">
        <f t="array" ref="CE51">INDEX($K:$P,ROW(),MATCH(CE$3,$K$2:$P$2,0))/12</f>
        <v>266666.66666666669</v>
      </c>
      <c r="CF51" s="15" cm="1">
        <f t="array" ref="CF51">INDEX($K:$P,ROW(),MATCH(CF$3,$K$2:$P$2,0))/12</f>
        <v>266666.66666666669</v>
      </c>
      <c r="CG51" s="15" cm="1">
        <f t="array" ref="CG51">INDEX($K:$P,ROW(),MATCH(CG$3,$K$2:$P$2,0))/12</f>
        <v>266666.66666666669</v>
      </c>
      <c r="CH51" s="15" cm="1">
        <f t="array" ref="CH51">INDEX($K:$P,ROW(),MATCH(CH$3,$K$2:$P$2,0))/12</f>
        <v>266666.66666666669</v>
      </c>
      <c r="CI51" s="15" cm="1">
        <f t="array" ref="CI51">INDEX($K:$P,ROW(),MATCH(CI$3,$K$2:$P$2,0))/12</f>
        <v>266666.66666666669</v>
      </c>
      <c r="CJ51" s="15" cm="1">
        <f t="array" ref="CJ51">INDEX($K:$P,ROW(),MATCH(CJ$3,$K$2:$P$2,0))/12</f>
        <v>266666.66666666669</v>
      </c>
      <c r="CK51" s="15" cm="1">
        <f t="array" ref="CK51">INDEX($K:$P,ROW(),MATCH(CK$3,$K$2:$P$2,0))/12</f>
        <v>266666.66666666669</v>
      </c>
      <c r="CL51" s="15" cm="1">
        <f t="array" ref="CL51">INDEX($K:$P,ROW(),MATCH(CL$3,$K$2:$P$2,0))/12</f>
        <v>266666.66666666669</v>
      </c>
    </row>
    <row r="52" spans="2:90" x14ac:dyDescent="0.4">
      <c r="B52" s="470" t="s">
        <v>781</v>
      </c>
      <c r="C52" s="31"/>
      <c r="D52" t="s">
        <v>1046</v>
      </c>
      <c r="E52" s="8"/>
      <c r="G52" s="31"/>
      <c r="H52" s="31"/>
      <c r="I52" s="73"/>
      <c r="J52" s="73"/>
      <c r="K52" s="17">
        <v>200000</v>
      </c>
      <c r="L52" s="17">
        <v>400000</v>
      </c>
      <c r="M52" s="17">
        <v>800000</v>
      </c>
      <c r="N52" s="17">
        <v>1600000</v>
      </c>
      <c r="O52" s="17">
        <v>3200000</v>
      </c>
      <c r="P52" s="17">
        <v>6400000</v>
      </c>
      <c r="R52" s="15"/>
      <c r="S52" s="15" cm="1">
        <f t="array" ref="S52">INDEX($K:$P,ROW(),MATCH(S$3,$K$2:$P$2,0))/12</f>
        <v>16666.666666666668</v>
      </c>
      <c r="T52" s="15" cm="1">
        <f t="array" ref="T52">INDEX($K:$P,ROW(),MATCH(T$3,$K$2:$P$2,0))/12</f>
        <v>16666.666666666668</v>
      </c>
      <c r="U52" s="15" cm="1">
        <f t="array" ref="U52">INDEX($K:$P,ROW(),MATCH(U$3,$K$2:$P$2,0))/12</f>
        <v>16666.666666666668</v>
      </c>
      <c r="V52" s="15" cm="1">
        <f t="array" ref="V52">INDEX($K:$P,ROW(),MATCH(V$3,$K$2:$P$2,0))/12</f>
        <v>16666.666666666668</v>
      </c>
      <c r="W52" s="15" cm="1">
        <f t="array" ref="W52">INDEX($K:$P,ROW(),MATCH(W$3,$K$2:$P$2,0))/12</f>
        <v>16666.666666666668</v>
      </c>
      <c r="X52" s="15" cm="1">
        <f t="array" ref="X52">INDEX($K:$P,ROW(),MATCH(X$3,$K$2:$P$2,0))/12</f>
        <v>16666.666666666668</v>
      </c>
      <c r="Y52" s="15" cm="1">
        <f t="array" ref="Y52">INDEX($K:$P,ROW(),MATCH(Y$3,$K$2:$P$2,0))/12</f>
        <v>16666.666666666668</v>
      </c>
      <c r="Z52" s="15" cm="1">
        <f t="array" ref="Z52">INDEX($K:$P,ROW(),MATCH(Z$3,$K$2:$P$2,0))/12</f>
        <v>16666.666666666668</v>
      </c>
      <c r="AA52" s="15" cm="1">
        <f t="array" ref="AA52">INDEX($K:$P,ROW(),MATCH(AA$3,$K$2:$P$2,0))/12</f>
        <v>16666.666666666668</v>
      </c>
      <c r="AB52" s="15" cm="1">
        <f t="array" ref="AB52">INDEX($K:$P,ROW(),MATCH(AB$3,$K$2:$P$2,0))/12</f>
        <v>16666.666666666668</v>
      </c>
      <c r="AC52" s="15" cm="1">
        <f t="array" ref="AC52">INDEX($K:$P,ROW(),MATCH(AC$3,$K$2:$P$2,0))/12</f>
        <v>16666.666666666668</v>
      </c>
      <c r="AD52" s="15" cm="1">
        <f t="array" ref="AD52">INDEX($K:$P,ROW(),MATCH(AD$3,$K$2:$P$2,0))/12</f>
        <v>16666.666666666668</v>
      </c>
      <c r="AE52" s="15" cm="1">
        <f t="array" ref="AE52">INDEX($K:$P,ROW(),MATCH(AE$3,$K$2:$P$2,0))/12</f>
        <v>33333.333333333336</v>
      </c>
      <c r="AF52" s="15" cm="1">
        <f t="array" ref="AF52">INDEX($K:$P,ROW(),MATCH(AF$3,$K$2:$P$2,0))/12</f>
        <v>33333.333333333336</v>
      </c>
      <c r="AG52" s="15" cm="1">
        <f t="array" ref="AG52">INDEX($K:$P,ROW(),MATCH(AG$3,$K$2:$P$2,0))/12</f>
        <v>33333.333333333336</v>
      </c>
      <c r="AH52" s="15" cm="1">
        <f t="array" ref="AH52">INDEX($K:$P,ROW(),MATCH(AH$3,$K$2:$P$2,0))/12</f>
        <v>33333.333333333336</v>
      </c>
      <c r="AI52" s="15" cm="1">
        <f t="array" ref="AI52">INDEX($K:$P,ROW(),MATCH(AI$3,$K$2:$P$2,0))/12</f>
        <v>33333.333333333336</v>
      </c>
      <c r="AJ52" s="15" cm="1">
        <f t="array" ref="AJ52">INDEX($K:$P,ROW(),MATCH(AJ$3,$K$2:$P$2,0))/12</f>
        <v>33333.333333333336</v>
      </c>
      <c r="AK52" s="15" cm="1">
        <f t="array" ref="AK52">INDEX($K:$P,ROW(),MATCH(AK$3,$K$2:$P$2,0))/12</f>
        <v>33333.333333333336</v>
      </c>
      <c r="AL52" s="15" cm="1">
        <f t="array" ref="AL52">INDEX($K:$P,ROW(),MATCH(AL$3,$K$2:$P$2,0))/12</f>
        <v>33333.333333333336</v>
      </c>
      <c r="AM52" s="15" cm="1">
        <f t="array" ref="AM52">INDEX($K:$P,ROW(),MATCH(AM$3,$K$2:$P$2,0))/12</f>
        <v>33333.333333333336</v>
      </c>
      <c r="AN52" s="15" cm="1">
        <f t="array" ref="AN52">INDEX($K:$P,ROW(),MATCH(AN$3,$K$2:$P$2,0))/12</f>
        <v>33333.333333333336</v>
      </c>
      <c r="AO52" s="15" cm="1">
        <f t="array" ref="AO52">INDEX($K:$P,ROW(),MATCH(AO$3,$K$2:$P$2,0))/12</f>
        <v>33333.333333333336</v>
      </c>
      <c r="AP52" s="15" cm="1">
        <f t="array" ref="AP52">INDEX($K:$P,ROW(),MATCH(AP$3,$K$2:$P$2,0))/12</f>
        <v>33333.333333333336</v>
      </c>
      <c r="AQ52" s="15" cm="1">
        <f t="array" ref="AQ52">INDEX($K:$P,ROW(),MATCH(AQ$3,$K$2:$P$2,0))/12</f>
        <v>66666.666666666672</v>
      </c>
      <c r="AR52" s="15" cm="1">
        <f t="array" ref="AR52">INDEX($K:$P,ROW(),MATCH(AR$3,$K$2:$P$2,0))/12</f>
        <v>66666.666666666672</v>
      </c>
      <c r="AS52" s="15" cm="1">
        <f t="array" ref="AS52">INDEX($K:$P,ROW(),MATCH(AS$3,$K$2:$P$2,0))/12</f>
        <v>66666.666666666672</v>
      </c>
      <c r="AT52" s="15" cm="1">
        <f t="array" ref="AT52">INDEX($K:$P,ROW(),MATCH(AT$3,$K$2:$P$2,0))/12</f>
        <v>66666.666666666672</v>
      </c>
      <c r="AU52" s="15" cm="1">
        <f t="array" ref="AU52">INDEX($K:$P,ROW(),MATCH(AU$3,$K$2:$P$2,0))/12</f>
        <v>66666.666666666672</v>
      </c>
      <c r="AV52" s="15" cm="1">
        <f t="array" ref="AV52">INDEX($K:$P,ROW(),MATCH(AV$3,$K$2:$P$2,0))/12</f>
        <v>66666.666666666672</v>
      </c>
      <c r="AW52" s="15" cm="1">
        <f t="array" ref="AW52">INDEX($K:$P,ROW(),MATCH(AW$3,$K$2:$P$2,0))/12</f>
        <v>66666.666666666672</v>
      </c>
      <c r="AX52" s="15" cm="1">
        <f t="array" ref="AX52">INDEX($K:$P,ROW(),MATCH(AX$3,$K$2:$P$2,0))/12</f>
        <v>66666.666666666672</v>
      </c>
      <c r="AY52" s="15" cm="1">
        <f t="array" ref="AY52">INDEX($K:$P,ROW(),MATCH(AY$3,$K$2:$P$2,0))/12</f>
        <v>66666.666666666672</v>
      </c>
      <c r="AZ52" s="15" cm="1">
        <f t="array" ref="AZ52">INDEX($K:$P,ROW(),MATCH(AZ$3,$K$2:$P$2,0))/12</f>
        <v>66666.666666666672</v>
      </c>
      <c r="BA52" s="15" cm="1">
        <f t="array" ref="BA52">INDEX($K:$P,ROW(),MATCH(BA$3,$K$2:$P$2,0))/12</f>
        <v>66666.666666666672</v>
      </c>
      <c r="BB52" s="15" cm="1">
        <f t="array" ref="BB52">INDEX($K:$P,ROW(),MATCH(BB$3,$K$2:$P$2,0))/12</f>
        <v>66666.666666666672</v>
      </c>
      <c r="BC52" s="15" cm="1">
        <f t="array" ref="BC52">INDEX($K:$P,ROW(),MATCH(BC$3,$K$2:$P$2,0))/12</f>
        <v>133333.33333333334</v>
      </c>
      <c r="BD52" s="15" cm="1">
        <f t="array" ref="BD52">INDEX($K:$P,ROW(),MATCH(BD$3,$K$2:$P$2,0))/12</f>
        <v>133333.33333333334</v>
      </c>
      <c r="BE52" s="15" cm="1">
        <f t="array" ref="BE52">INDEX($K:$P,ROW(),MATCH(BE$3,$K$2:$P$2,0))/12</f>
        <v>133333.33333333334</v>
      </c>
      <c r="BF52" s="15" cm="1">
        <f t="array" ref="BF52">INDEX($K:$P,ROW(),MATCH(BF$3,$K$2:$P$2,0))/12</f>
        <v>133333.33333333334</v>
      </c>
      <c r="BG52" s="15" cm="1">
        <f t="array" ref="BG52">INDEX($K:$P,ROW(),MATCH(BG$3,$K$2:$P$2,0))/12</f>
        <v>133333.33333333334</v>
      </c>
      <c r="BH52" s="15" cm="1">
        <f t="array" ref="BH52">INDEX($K:$P,ROW(),MATCH(BH$3,$K$2:$P$2,0))/12</f>
        <v>133333.33333333334</v>
      </c>
      <c r="BI52" s="15" cm="1">
        <f t="array" ref="BI52">INDEX($K:$P,ROW(),MATCH(BI$3,$K$2:$P$2,0))/12</f>
        <v>133333.33333333334</v>
      </c>
      <c r="BJ52" s="15" cm="1">
        <f t="array" ref="BJ52">INDEX($K:$P,ROW(),MATCH(BJ$3,$K$2:$P$2,0))/12</f>
        <v>133333.33333333334</v>
      </c>
      <c r="BK52" s="15" cm="1">
        <f t="array" ref="BK52">INDEX($K:$P,ROW(),MATCH(BK$3,$K$2:$P$2,0))/12</f>
        <v>133333.33333333334</v>
      </c>
      <c r="BL52" s="15" cm="1">
        <f t="array" ref="BL52">INDEX($K:$P,ROW(),MATCH(BL$3,$K$2:$P$2,0))/12</f>
        <v>133333.33333333334</v>
      </c>
      <c r="BM52" s="15" cm="1">
        <f t="array" ref="BM52">INDEX($K:$P,ROW(),MATCH(BM$3,$K$2:$P$2,0))/12</f>
        <v>133333.33333333334</v>
      </c>
      <c r="BN52" s="15" cm="1">
        <f t="array" ref="BN52">INDEX($K:$P,ROW(),MATCH(BN$3,$K$2:$P$2,0))/12</f>
        <v>133333.33333333334</v>
      </c>
      <c r="BO52" s="15" cm="1">
        <f t="array" ref="BO52">INDEX($K:$P,ROW(),MATCH(BO$3,$K$2:$P$2,0))/12</f>
        <v>266666.66666666669</v>
      </c>
      <c r="BP52" s="15" cm="1">
        <f t="array" ref="BP52">INDEX($K:$P,ROW(),MATCH(BP$3,$K$2:$P$2,0))/12</f>
        <v>266666.66666666669</v>
      </c>
      <c r="BQ52" s="15" cm="1">
        <f t="array" ref="BQ52">INDEX($K:$P,ROW(),MATCH(BQ$3,$K$2:$P$2,0))/12</f>
        <v>266666.66666666669</v>
      </c>
      <c r="BR52" s="15" cm="1">
        <f t="array" ref="BR52">INDEX($K:$P,ROW(),MATCH(BR$3,$K$2:$P$2,0))/12</f>
        <v>266666.66666666669</v>
      </c>
      <c r="BS52" s="15" cm="1">
        <f t="array" ref="BS52">INDEX($K:$P,ROW(),MATCH(BS$3,$K$2:$P$2,0))/12</f>
        <v>266666.66666666669</v>
      </c>
      <c r="BT52" s="15" cm="1">
        <f t="array" ref="BT52">INDEX($K:$P,ROW(),MATCH(BT$3,$K$2:$P$2,0))/12</f>
        <v>266666.66666666669</v>
      </c>
      <c r="BU52" s="15" cm="1">
        <f t="array" ref="BU52">INDEX($K:$P,ROW(),MATCH(BU$3,$K$2:$P$2,0))/12</f>
        <v>266666.66666666669</v>
      </c>
      <c r="BV52" s="15" cm="1">
        <f t="array" ref="BV52">INDEX($K:$P,ROW(),MATCH(BV$3,$K$2:$P$2,0))/12</f>
        <v>266666.66666666669</v>
      </c>
      <c r="BW52" s="15" cm="1">
        <f t="array" ref="BW52">INDEX($K:$P,ROW(),MATCH(BW$3,$K$2:$P$2,0))/12</f>
        <v>266666.66666666669</v>
      </c>
      <c r="BX52" s="15" cm="1">
        <f t="array" ref="BX52">INDEX($K:$P,ROW(),MATCH(BX$3,$K$2:$P$2,0))/12</f>
        <v>266666.66666666669</v>
      </c>
      <c r="BY52" s="15" cm="1">
        <f t="array" ref="BY52">INDEX($K:$P,ROW(),MATCH(BY$3,$K$2:$P$2,0))/12</f>
        <v>266666.66666666669</v>
      </c>
      <c r="BZ52" s="15" cm="1">
        <f t="array" ref="BZ52">INDEX($K:$P,ROW(),MATCH(BZ$3,$K$2:$P$2,0))/12</f>
        <v>266666.66666666669</v>
      </c>
      <c r="CA52" s="15" cm="1">
        <f t="array" ref="CA52">INDEX($K:$P,ROW(),MATCH(CA$3,$K$2:$P$2,0))/12</f>
        <v>533333.33333333337</v>
      </c>
      <c r="CB52" s="15" cm="1">
        <f t="array" ref="CB52">INDEX($K:$P,ROW(),MATCH(CB$3,$K$2:$P$2,0))/12</f>
        <v>533333.33333333337</v>
      </c>
      <c r="CC52" s="15" cm="1">
        <f t="array" ref="CC52">INDEX($K:$P,ROW(),MATCH(CC$3,$K$2:$P$2,0))/12</f>
        <v>533333.33333333337</v>
      </c>
      <c r="CD52" s="15" cm="1">
        <f t="array" ref="CD52">INDEX($K:$P,ROW(),MATCH(CD$3,$K$2:$P$2,0))/12</f>
        <v>533333.33333333337</v>
      </c>
      <c r="CE52" s="15" cm="1">
        <f t="array" ref="CE52">INDEX($K:$P,ROW(),MATCH(CE$3,$K$2:$P$2,0))/12</f>
        <v>533333.33333333337</v>
      </c>
      <c r="CF52" s="15" cm="1">
        <f t="array" ref="CF52">INDEX($K:$P,ROW(),MATCH(CF$3,$K$2:$P$2,0))/12</f>
        <v>533333.33333333337</v>
      </c>
      <c r="CG52" s="15" cm="1">
        <f t="array" ref="CG52">INDEX($K:$P,ROW(),MATCH(CG$3,$K$2:$P$2,0))/12</f>
        <v>533333.33333333337</v>
      </c>
      <c r="CH52" s="15" cm="1">
        <f t="array" ref="CH52">INDEX($K:$P,ROW(),MATCH(CH$3,$K$2:$P$2,0))/12</f>
        <v>533333.33333333337</v>
      </c>
      <c r="CI52" s="15" cm="1">
        <f t="array" ref="CI52">INDEX($K:$P,ROW(),MATCH(CI$3,$K$2:$P$2,0))/12</f>
        <v>533333.33333333337</v>
      </c>
      <c r="CJ52" s="15" cm="1">
        <f t="array" ref="CJ52">INDEX($K:$P,ROW(),MATCH(CJ$3,$K$2:$P$2,0))/12</f>
        <v>533333.33333333337</v>
      </c>
      <c r="CK52" s="15" cm="1">
        <f t="array" ref="CK52">INDEX($K:$P,ROW(),MATCH(CK$3,$K$2:$P$2,0))/12</f>
        <v>533333.33333333337</v>
      </c>
      <c r="CL52" s="15" cm="1">
        <f t="array" ref="CL52">INDEX($K:$P,ROW(),MATCH(CL$3,$K$2:$P$2,0))/12</f>
        <v>533333.33333333337</v>
      </c>
    </row>
    <row r="53" spans="2:90" x14ac:dyDescent="0.4">
      <c r="B53" s="470" t="s">
        <v>1043</v>
      </c>
      <c r="C53" s="31"/>
      <c r="D53" t="s">
        <v>1046</v>
      </c>
      <c r="E53" s="8"/>
      <c r="G53" s="31"/>
      <c r="H53" s="31"/>
      <c r="I53" s="73"/>
      <c r="J53" s="73"/>
      <c r="K53" s="17">
        <v>20000</v>
      </c>
      <c r="L53" s="17">
        <v>40000</v>
      </c>
      <c r="M53" s="17">
        <v>80000</v>
      </c>
      <c r="N53" s="17">
        <v>160000</v>
      </c>
      <c r="O53" s="17">
        <v>320000</v>
      </c>
      <c r="P53" s="17">
        <v>640000</v>
      </c>
      <c r="R53" s="15"/>
      <c r="S53" s="15" cm="1">
        <f t="array" ref="S53">INDEX($K:$P,ROW(),MATCH(S$3,$K$2:$P$2,0))/12</f>
        <v>1666.6666666666667</v>
      </c>
      <c r="T53" s="15" cm="1">
        <f t="array" ref="T53">INDEX($K:$P,ROW(),MATCH(T$3,$K$2:$P$2,0))/12</f>
        <v>1666.6666666666667</v>
      </c>
      <c r="U53" s="15" cm="1">
        <f t="array" ref="U53">INDEX($K:$P,ROW(),MATCH(U$3,$K$2:$P$2,0))/12</f>
        <v>1666.6666666666667</v>
      </c>
      <c r="V53" s="15" cm="1">
        <f t="array" ref="V53">INDEX($K:$P,ROW(),MATCH(V$3,$K$2:$P$2,0))/12</f>
        <v>1666.6666666666667</v>
      </c>
      <c r="W53" s="15" cm="1">
        <f t="array" ref="W53">INDEX($K:$P,ROW(),MATCH(W$3,$K$2:$P$2,0))/12</f>
        <v>1666.6666666666667</v>
      </c>
      <c r="X53" s="15" cm="1">
        <f t="array" ref="X53">INDEX($K:$P,ROW(),MATCH(X$3,$K$2:$P$2,0))/12</f>
        <v>1666.6666666666667</v>
      </c>
      <c r="Y53" s="15" cm="1">
        <f t="array" ref="Y53">INDEX($K:$P,ROW(),MATCH(Y$3,$K$2:$P$2,0))/12</f>
        <v>1666.6666666666667</v>
      </c>
      <c r="Z53" s="15" cm="1">
        <f t="array" ref="Z53">INDEX($K:$P,ROW(),MATCH(Z$3,$K$2:$P$2,0))/12</f>
        <v>1666.6666666666667</v>
      </c>
      <c r="AA53" s="15" cm="1">
        <f t="array" ref="AA53">INDEX($K:$P,ROW(),MATCH(AA$3,$K$2:$P$2,0))/12</f>
        <v>1666.6666666666667</v>
      </c>
      <c r="AB53" s="15" cm="1">
        <f t="array" ref="AB53">INDEX($K:$P,ROW(),MATCH(AB$3,$K$2:$P$2,0))/12</f>
        <v>1666.6666666666667</v>
      </c>
      <c r="AC53" s="15" cm="1">
        <f t="array" ref="AC53">INDEX($K:$P,ROW(),MATCH(AC$3,$K$2:$P$2,0))/12</f>
        <v>1666.6666666666667</v>
      </c>
      <c r="AD53" s="15" cm="1">
        <f t="array" ref="AD53">INDEX($K:$P,ROW(),MATCH(AD$3,$K$2:$P$2,0))/12</f>
        <v>1666.6666666666667</v>
      </c>
      <c r="AE53" s="15" cm="1">
        <f t="array" ref="AE53">INDEX($K:$P,ROW(),MATCH(AE$3,$K$2:$P$2,0))/12</f>
        <v>3333.3333333333335</v>
      </c>
      <c r="AF53" s="15" cm="1">
        <f t="array" ref="AF53">INDEX($K:$P,ROW(),MATCH(AF$3,$K$2:$P$2,0))/12</f>
        <v>3333.3333333333335</v>
      </c>
      <c r="AG53" s="15" cm="1">
        <f t="array" ref="AG53">INDEX($K:$P,ROW(),MATCH(AG$3,$K$2:$P$2,0))/12</f>
        <v>3333.3333333333335</v>
      </c>
      <c r="AH53" s="15" cm="1">
        <f t="array" ref="AH53">INDEX($K:$P,ROW(),MATCH(AH$3,$K$2:$P$2,0))/12</f>
        <v>3333.3333333333335</v>
      </c>
      <c r="AI53" s="15" cm="1">
        <f t="array" ref="AI53">INDEX($K:$P,ROW(),MATCH(AI$3,$K$2:$P$2,0))/12</f>
        <v>3333.3333333333335</v>
      </c>
      <c r="AJ53" s="15" cm="1">
        <f t="array" ref="AJ53">INDEX($K:$P,ROW(),MATCH(AJ$3,$K$2:$P$2,0))/12</f>
        <v>3333.3333333333335</v>
      </c>
      <c r="AK53" s="15" cm="1">
        <f t="array" ref="AK53">INDEX($K:$P,ROW(),MATCH(AK$3,$K$2:$P$2,0))/12</f>
        <v>3333.3333333333335</v>
      </c>
      <c r="AL53" s="15" cm="1">
        <f t="array" ref="AL53">INDEX($K:$P,ROW(),MATCH(AL$3,$K$2:$P$2,0))/12</f>
        <v>3333.3333333333335</v>
      </c>
      <c r="AM53" s="15" cm="1">
        <f t="array" ref="AM53">INDEX($K:$P,ROW(),MATCH(AM$3,$K$2:$P$2,0))/12</f>
        <v>3333.3333333333335</v>
      </c>
      <c r="AN53" s="15" cm="1">
        <f t="array" ref="AN53">INDEX($K:$P,ROW(),MATCH(AN$3,$K$2:$P$2,0))/12</f>
        <v>3333.3333333333335</v>
      </c>
      <c r="AO53" s="15" cm="1">
        <f t="array" ref="AO53">INDEX($K:$P,ROW(),MATCH(AO$3,$K$2:$P$2,0))/12</f>
        <v>3333.3333333333335</v>
      </c>
      <c r="AP53" s="15" cm="1">
        <f t="array" ref="AP53">INDEX($K:$P,ROW(),MATCH(AP$3,$K$2:$P$2,0))/12</f>
        <v>3333.3333333333335</v>
      </c>
      <c r="AQ53" s="15" cm="1">
        <f t="array" ref="AQ53">INDEX($K:$P,ROW(),MATCH(AQ$3,$K$2:$P$2,0))/12</f>
        <v>6666.666666666667</v>
      </c>
      <c r="AR53" s="15" cm="1">
        <f t="array" ref="AR53">INDEX($K:$P,ROW(),MATCH(AR$3,$K$2:$P$2,0))/12</f>
        <v>6666.666666666667</v>
      </c>
      <c r="AS53" s="15" cm="1">
        <f t="array" ref="AS53">INDEX($K:$P,ROW(),MATCH(AS$3,$K$2:$P$2,0))/12</f>
        <v>6666.666666666667</v>
      </c>
      <c r="AT53" s="15" cm="1">
        <f t="array" ref="AT53">INDEX($K:$P,ROW(),MATCH(AT$3,$K$2:$P$2,0))/12</f>
        <v>6666.666666666667</v>
      </c>
      <c r="AU53" s="15" cm="1">
        <f t="array" ref="AU53">INDEX($K:$P,ROW(),MATCH(AU$3,$K$2:$P$2,0))/12</f>
        <v>6666.666666666667</v>
      </c>
      <c r="AV53" s="15" cm="1">
        <f t="array" ref="AV53">INDEX($K:$P,ROW(),MATCH(AV$3,$K$2:$P$2,0))/12</f>
        <v>6666.666666666667</v>
      </c>
      <c r="AW53" s="15" cm="1">
        <f t="array" ref="AW53">INDEX($K:$P,ROW(),MATCH(AW$3,$K$2:$P$2,0))/12</f>
        <v>6666.666666666667</v>
      </c>
      <c r="AX53" s="15" cm="1">
        <f t="array" ref="AX53">INDEX($K:$P,ROW(),MATCH(AX$3,$K$2:$P$2,0))/12</f>
        <v>6666.666666666667</v>
      </c>
      <c r="AY53" s="15" cm="1">
        <f t="array" ref="AY53">INDEX($K:$P,ROW(),MATCH(AY$3,$K$2:$P$2,0))/12</f>
        <v>6666.666666666667</v>
      </c>
      <c r="AZ53" s="15" cm="1">
        <f t="array" ref="AZ53">INDEX($K:$P,ROW(),MATCH(AZ$3,$K$2:$P$2,0))/12</f>
        <v>6666.666666666667</v>
      </c>
      <c r="BA53" s="15" cm="1">
        <f t="array" ref="BA53">INDEX($K:$P,ROW(),MATCH(BA$3,$K$2:$P$2,0))/12</f>
        <v>6666.666666666667</v>
      </c>
      <c r="BB53" s="15" cm="1">
        <f t="array" ref="BB53">INDEX($K:$P,ROW(),MATCH(BB$3,$K$2:$P$2,0))/12</f>
        <v>6666.666666666667</v>
      </c>
      <c r="BC53" s="15" cm="1">
        <f t="array" ref="BC53">INDEX($K:$P,ROW(),MATCH(BC$3,$K$2:$P$2,0))/12</f>
        <v>13333.333333333334</v>
      </c>
      <c r="BD53" s="15" cm="1">
        <f t="array" ref="BD53">INDEX($K:$P,ROW(),MATCH(BD$3,$K$2:$P$2,0))/12</f>
        <v>13333.333333333334</v>
      </c>
      <c r="BE53" s="15" cm="1">
        <f t="array" ref="BE53">INDEX($K:$P,ROW(),MATCH(BE$3,$K$2:$P$2,0))/12</f>
        <v>13333.333333333334</v>
      </c>
      <c r="BF53" s="15" cm="1">
        <f t="array" ref="BF53">INDEX($K:$P,ROW(),MATCH(BF$3,$K$2:$P$2,0))/12</f>
        <v>13333.333333333334</v>
      </c>
      <c r="BG53" s="15" cm="1">
        <f t="array" ref="BG53">INDEX($K:$P,ROW(),MATCH(BG$3,$K$2:$P$2,0))/12</f>
        <v>13333.333333333334</v>
      </c>
      <c r="BH53" s="15" cm="1">
        <f t="array" ref="BH53">INDEX($K:$P,ROW(),MATCH(BH$3,$K$2:$P$2,0))/12</f>
        <v>13333.333333333334</v>
      </c>
      <c r="BI53" s="15" cm="1">
        <f t="array" ref="BI53">INDEX($K:$P,ROW(),MATCH(BI$3,$K$2:$P$2,0))/12</f>
        <v>13333.333333333334</v>
      </c>
      <c r="BJ53" s="15" cm="1">
        <f t="array" ref="BJ53">INDEX($K:$P,ROW(),MATCH(BJ$3,$K$2:$P$2,0))/12</f>
        <v>13333.333333333334</v>
      </c>
      <c r="BK53" s="15" cm="1">
        <f t="array" ref="BK53">INDEX($K:$P,ROW(),MATCH(BK$3,$K$2:$P$2,0))/12</f>
        <v>13333.333333333334</v>
      </c>
      <c r="BL53" s="15" cm="1">
        <f t="array" ref="BL53">INDEX($K:$P,ROW(),MATCH(BL$3,$K$2:$P$2,0))/12</f>
        <v>13333.333333333334</v>
      </c>
      <c r="BM53" s="15" cm="1">
        <f t="array" ref="BM53">INDEX($K:$P,ROW(),MATCH(BM$3,$K$2:$P$2,0))/12</f>
        <v>13333.333333333334</v>
      </c>
      <c r="BN53" s="15" cm="1">
        <f t="array" ref="BN53">INDEX($K:$P,ROW(),MATCH(BN$3,$K$2:$P$2,0))/12</f>
        <v>13333.333333333334</v>
      </c>
      <c r="BO53" s="15" cm="1">
        <f t="array" ref="BO53">INDEX($K:$P,ROW(),MATCH(BO$3,$K$2:$P$2,0))/12</f>
        <v>26666.666666666668</v>
      </c>
      <c r="BP53" s="15" cm="1">
        <f t="array" ref="BP53">INDEX($K:$P,ROW(),MATCH(BP$3,$K$2:$P$2,0))/12</f>
        <v>26666.666666666668</v>
      </c>
      <c r="BQ53" s="15" cm="1">
        <f t="array" ref="BQ53">INDEX($K:$P,ROW(),MATCH(BQ$3,$K$2:$P$2,0))/12</f>
        <v>26666.666666666668</v>
      </c>
      <c r="BR53" s="15" cm="1">
        <f t="array" ref="BR53">INDEX($K:$P,ROW(),MATCH(BR$3,$K$2:$P$2,0))/12</f>
        <v>26666.666666666668</v>
      </c>
      <c r="BS53" s="15" cm="1">
        <f t="array" ref="BS53">INDEX($K:$P,ROW(),MATCH(BS$3,$K$2:$P$2,0))/12</f>
        <v>26666.666666666668</v>
      </c>
      <c r="BT53" s="15" cm="1">
        <f t="array" ref="BT53">INDEX($K:$P,ROW(),MATCH(BT$3,$K$2:$P$2,0))/12</f>
        <v>26666.666666666668</v>
      </c>
      <c r="BU53" s="15" cm="1">
        <f t="array" ref="BU53">INDEX($K:$P,ROW(),MATCH(BU$3,$K$2:$P$2,0))/12</f>
        <v>26666.666666666668</v>
      </c>
      <c r="BV53" s="15" cm="1">
        <f t="array" ref="BV53">INDEX($K:$P,ROW(),MATCH(BV$3,$K$2:$P$2,0))/12</f>
        <v>26666.666666666668</v>
      </c>
      <c r="BW53" s="15" cm="1">
        <f t="array" ref="BW53">INDEX($K:$P,ROW(),MATCH(BW$3,$K$2:$P$2,0))/12</f>
        <v>26666.666666666668</v>
      </c>
      <c r="BX53" s="15" cm="1">
        <f t="array" ref="BX53">INDEX($K:$P,ROW(),MATCH(BX$3,$K$2:$P$2,0))/12</f>
        <v>26666.666666666668</v>
      </c>
      <c r="BY53" s="15" cm="1">
        <f t="array" ref="BY53">INDEX($K:$P,ROW(),MATCH(BY$3,$K$2:$P$2,0))/12</f>
        <v>26666.666666666668</v>
      </c>
      <c r="BZ53" s="15" cm="1">
        <f t="array" ref="BZ53">INDEX($K:$P,ROW(),MATCH(BZ$3,$K$2:$P$2,0))/12</f>
        <v>26666.666666666668</v>
      </c>
      <c r="CA53" s="15" cm="1">
        <f t="array" ref="CA53">INDEX($K:$P,ROW(),MATCH(CA$3,$K$2:$P$2,0))/12</f>
        <v>53333.333333333336</v>
      </c>
      <c r="CB53" s="15" cm="1">
        <f t="array" ref="CB53">INDEX($K:$P,ROW(),MATCH(CB$3,$K$2:$P$2,0))/12</f>
        <v>53333.333333333336</v>
      </c>
      <c r="CC53" s="15" cm="1">
        <f t="array" ref="CC53">INDEX($K:$P,ROW(),MATCH(CC$3,$K$2:$P$2,0))/12</f>
        <v>53333.333333333336</v>
      </c>
      <c r="CD53" s="15" cm="1">
        <f t="array" ref="CD53">INDEX($K:$P,ROW(),MATCH(CD$3,$K$2:$P$2,0))/12</f>
        <v>53333.333333333336</v>
      </c>
      <c r="CE53" s="15" cm="1">
        <f t="array" ref="CE53">INDEX($K:$P,ROW(),MATCH(CE$3,$K$2:$P$2,0))/12</f>
        <v>53333.333333333336</v>
      </c>
      <c r="CF53" s="15" cm="1">
        <f t="array" ref="CF53">INDEX($K:$P,ROW(),MATCH(CF$3,$K$2:$P$2,0))/12</f>
        <v>53333.333333333336</v>
      </c>
      <c r="CG53" s="15" cm="1">
        <f t="array" ref="CG53">INDEX($K:$P,ROW(),MATCH(CG$3,$K$2:$P$2,0))/12</f>
        <v>53333.333333333336</v>
      </c>
      <c r="CH53" s="15" cm="1">
        <f t="array" ref="CH53">INDEX($K:$P,ROW(),MATCH(CH$3,$K$2:$P$2,0))/12</f>
        <v>53333.333333333336</v>
      </c>
      <c r="CI53" s="15" cm="1">
        <f t="array" ref="CI53">INDEX($K:$P,ROW(),MATCH(CI$3,$K$2:$P$2,0))/12</f>
        <v>53333.333333333336</v>
      </c>
      <c r="CJ53" s="15" cm="1">
        <f t="array" ref="CJ53">INDEX($K:$P,ROW(),MATCH(CJ$3,$K$2:$P$2,0))/12</f>
        <v>53333.333333333336</v>
      </c>
      <c r="CK53" s="15" cm="1">
        <f t="array" ref="CK53">INDEX($K:$P,ROW(),MATCH(CK$3,$K$2:$P$2,0))/12</f>
        <v>53333.333333333336</v>
      </c>
      <c r="CL53" s="15" cm="1">
        <f t="array" ref="CL53">INDEX($K:$P,ROW(),MATCH(CL$3,$K$2:$P$2,0))/12</f>
        <v>53333.333333333336</v>
      </c>
    </row>
    <row r="54" spans="2:90" x14ac:dyDescent="0.4">
      <c r="D54" t="s">
        <v>1046</v>
      </c>
      <c r="E54" s="8"/>
    </row>
    <row r="55" spans="2:90" x14ac:dyDescent="0.4">
      <c r="B55" s="187" t="str">
        <f>IFERROR(SUBSTITUTE(TRIM(LEFT(B48,SEARCH("-",B48)-1)),":",""),SUBSTITUTE(B48,":",""))</f>
        <v>Volume driven</v>
      </c>
      <c r="D55" t="s">
        <v>1046</v>
      </c>
      <c r="E55" s="8"/>
      <c r="G55" t="s">
        <v>332</v>
      </c>
      <c r="H55" s="31"/>
      <c r="I55" s="73"/>
      <c r="J55" s="73"/>
      <c r="K55" s="39"/>
      <c r="L55" s="39"/>
      <c r="M55" s="39"/>
      <c r="N55" s="39"/>
      <c r="O55" s="39"/>
      <c r="P55" s="39"/>
      <c r="R55" s="38"/>
      <c r="S55" s="38"/>
      <c r="T55" s="38"/>
      <c r="U55" s="38"/>
      <c r="V55" s="38"/>
      <c r="W55" s="38"/>
      <c r="X55" s="38"/>
      <c r="Y55" s="38"/>
      <c r="Z55" s="38"/>
      <c r="AA55" s="38"/>
      <c r="AB55" s="38"/>
      <c r="AC55" s="38"/>
      <c r="AD55" s="38"/>
      <c r="AE55" s="38"/>
      <c r="AF55" s="38"/>
      <c r="AG55" s="38"/>
      <c r="AH55" s="38"/>
      <c r="AI55" s="38"/>
      <c r="AJ55" s="38"/>
      <c r="AK55" s="38"/>
      <c r="AL55" s="38"/>
      <c r="AM55" s="38"/>
      <c r="AN55" s="38"/>
      <c r="AO55" s="38"/>
      <c r="AP55" s="38"/>
      <c r="AQ55" s="38"/>
      <c r="AR55" s="38"/>
      <c r="AS55" s="38"/>
      <c r="AT55" s="38"/>
      <c r="AU55" s="38"/>
      <c r="AV55" s="38"/>
      <c r="AW55" s="38"/>
      <c r="AX55" s="38"/>
      <c r="AY55" s="38"/>
      <c r="AZ55" s="38"/>
      <c r="BA55" s="38"/>
      <c r="BB55" s="38"/>
      <c r="BC55" s="38"/>
      <c r="BD55" s="38"/>
      <c r="BE55" s="38"/>
      <c r="BF55" s="38"/>
      <c r="BG55" s="38"/>
      <c r="BH55" s="38"/>
      <c r="BI55" s="38"/>
      <c r="BJ55" s="38"/>
      <c r="BK55" s="38"/>
      <c r="BL55" s="38"/>
      <c r="BM55" s="38"/>
      <c r="BN55" s="38"/>
      <c r="BO55" s="38"/>
      <c r="BP55" s="38"/>
      <c r="BQ55" s="38"/>
      <c r="BR55" s="38"/>
      <c r="BS55" s="38"/>
      <c r="BT55" s="38"/>
      <c r="BU55" s="38"/>
      <c r="BV55" s="38"/>
      <c r="BW55" s="38"/>
      <c r="BX55" s="38"/>
      <c r="BY55" s="38"/>
      <c r="BZ55" s="38"/>
      <c r="CA55" s="38"/>
      <c r="CB55" s="38"/>
      <c r="CC55" s="38"/>
      <c r="CD55" s="38"/>
      <c r="CE55" s="38"/>
      <c r="CF55" s="38"/>
      <c r="CG55" s="38"/>
      <c r="CH55" s="38"/>
      <c r="CI55" s="38"/>
      <c r="CJ55" s="38"/>
      <c r="CK55" s="38"/>
      <c r="CL55" s="38"/>
    </row>
    <row r="56" spans="2:90" x14ac:dyDescent="0.4">
      <c r="B56" s="235" t="str">
        <f>IFERROR(SUBSTITUTE(TRIM(MID(B48, SEARCH("-", B48) + 1, LEN(B48))),":",""),"no unit")</f>
        <v>primary unit</v>
      </c>
      <c r="D56" t="s">
        <v>1046</v>
      </c>
      <c r="E56" s="8"/>
      <c r="G56" t="s">
        <v>332</v>
      </c>
      <c r="H56" s="31"/>
      <c r="I56" s="73"/>
      <c r="J56" s="73"/>
      <c r="K56" s="39"/>
      <c r="L56" s="39"/>
      <c r="M56" s="39"/>
      <c r="N56" s="39"/>
      <c r="O56" s="39"/>
      <c r="P56" s="39"/>
      <c r="R56" s="38"/>
      <c r="S56" s="38"/>
      <c r="T56" s="38"/>
      <c r="U56" s="38"/>
      <c r="V56" s="38"/>
      <c r="W56" s="38"/>
      <c r="X56" s="38"/>
      <c r="Y56" s="38"/>
      <c r="Z56" s="38"/>
      <c r="AA56" s="38"/>
      <c r="AB56" s="38"/>
      <c r="AC56" s="38"/>
      <c r="AD56" s="38"/>
      <c r="AE56" s="38"/>
      <c r="AF56" s="38"/>
      <c r="AG56" s="38"/>
      <c r="AH56" s="38"/>
      <c r="AI56" s="38"/>
      <c r="AJ56" s="38"/>
      <c r="AK56" s="38"/>
      <c r="AL56" s="38"/>
      <c r="AM56" s="38"/>
      <c r="AN56" s="38"/>
      <c r="AO56" s="38"/>
      <c r="AP56" s="38"/>
      <c r="AQ56" s="38"/>
      <c r="AR56" s="38"/>
      <c r="AS56" s="38"/>
      <c r="AT56" s="38"/>
      <c r="AU56" s="38"/>
      <c r="AV56" s="38"/>
      <c r="AW56" s="38"/>
      <c r="AX56" s="38"/>
      <c r="AY56" s="38"/>
      <c r="AZ56" s="38"/>
      <c r="BA56" s="38"/>
      <c r="BB56" s="38"/>
      <c r="BC56" s="38"/>
      <c r="BD56" s="38"/>
      <c r="BE56" s="38"/>
      <c r="BF56" s="38"/>
      <c r="BG56" s="38"/>
      <c r="BH56" s="38"/>
      <c r="BI56" s="38"/>
      <c r="BJ56" s="38"/>
      <c r="BK56" s="38"/>
      <c r="BL56" s="38"/>
      <c r="BM56" s="38"/>
      <c r="BN56" s="38"/>
      <c r="BO56" s="38"/>
      <c r="BP56" s="38"/>
      <c r="BQ56" s="38"/>
      <c r="BR56" s="38"/>
      <c r="BS56" s="38"/>
      <c r="BT56" s="38"/>
      <c r="BU56" s="38"/>
      <c r="BV56" s="38"/>
      <c r="BW56" s="38"/>
      <c r="BX56" s="38"/>
      <c r="BY56" s="38"/>
      <c r="BZ56" s="38"/>
      <c r="CA56" s="38"/>
      <c r="CB56" s="38"/>
      <c r="CC56" s="38"/>
      <c r="CD56" s="38"/>
      <c r="CE56" s="38"/>
      <c r="CF56" s="38"/>
      <c r="CG56" s="38"/>
      <c r="CH56" s="38"/>
      <c r="CI56" s="38"/>
      <c r="CJ56" s="38"/>
      <c r="CK56" s="38"/>
      <c r="CL56" s="38"/>
    </row>
    <row r="57" spans="2:90" x14ac:dyDescent="0.4">
      <c r="B57" s="132" t="s">
        <v>461</v>
      </c>
      <c r="D57" t="s">
        <v>1046</v>
      </c>
      <c r="E57" s="8"/>
      <c r="G57" t="s">
        <v>332</v>
      </c>
      <c r="H57" s="31"/>
      <c r="I57" s="73"/>
      <c r="J57" s="73"/>
      <c r="K57" s="39"/>
      <c r="L57" s="39"/>
      <c r="M57" s="39"/>
      <c r="N57" s="39"/>
      <c r="O57" s="39"/>
      <c r="P57" s="39"/>
      <c r="R57" s="38"/>
    </row>
    <row r="58" spans="2:90" x14ac:dyDescent="0.4">
      <c r="B58" s="132" t="s">
        <v>462</v>
      </c>
      <c r="D58" t="s">
        <v>1046</v>
      </c>
      <c r="E58" s="8"/>
      <c r="G58" t="s">
        <v>332</v>
      </c>
      <c r="H58" s="31"/>
      <c r="I58" s="73"/>
      <c r="J58" s="73"/>
      <c r="K58" s="39"/>
      <c r="L58" s="39"/>
      <c r="M58" s="39"/>
      <c r="N58" s="39"/>
      <c r="O58" s="39"/>
      <c r="P58" s="39"/>
      <c r="R58" s="38"/>
      <c r="S58" s="199" t="str">
        <f t="shared" ref="S58:AX58" si="21">ADDRESS(ROW(S50),COLUMN(S50))</f>
        <v>$S$50</v>
      </c>
      <c r="T58" s="199" t="str">
        <f t="shared" si="21"/>
        <v>$T$50</v>
      </c>
      <c r="U58" s="199" t="str">
        <f t="shared" si="21"/>
        <v>$U$50</v>
      </c>
      <c r="V58" s="199" t="str">
        <f t="shared" si="21"/>
        <v>$V$50</v>
      </c>
      <c r="W58" s="199" t="str">
        <f t="shared" si="21"/>
        <v>$W$50</v>
      </c>
      <c r="X58" s="199" t="str">
        <f t="shared" si="21"/>
        <v>$X$50</v>
      </c>
      <c r="Y58" s="199" t="str">
        <f t="shared" si="21"/>
        <v>$Y$50</v>
      </c>
      <c r="Z58" s="199" t="str">
        <f t="shared" si="21"/>
        <v>$Z$50</v>
      </c>
      <c r="AA58" s="199" t="str">
        <f t="shared" si="21"/>
        <v>$AA$50</v>
      </c>
      <c r="AB58" s="199" t="str">
        <f t="shared" si="21"/>
        <v>$AB$50</v>
      </c>
      <c r="AC58" s="199" t="str">
        <f t="shared" si="21"/>
        <v>$AC$50</v>
      </c>
      <c r="AD58" s="199" t="str">
        <f t="shared" si="21"/>
        <v>$AD$50</v>
      </c>
      <c r="AE58" s="199" t="str">
        <f t="shared" si="21"/>
        <v>$AE$50</v>
      </c>
      <c r="AF58" s="199" t="str">
        <f t="shared" si="21"/>
        <v>$AF$50</v>
      </c>
      <c r="AG58" s="199" t="str">
        <f t="shared" si="21"/>
        <v>$AG$50</v>
      </c>
      <c r="AH58" s="199" t="str">
        <f t="shared" si="21"/>
        <v>$AH$50</v>
      </c>
      <c r="AI58" s="199" t="str">
        <f t="shared" si="21"/>
        <v>$AI$50</v>
      </c>
      <c r="AJ58" s="199" t="str">
        <f t="shared" si="21"/>
        <v>$AJ$50</v>
      </c>
      <c r="AK58" s="199" t="str">
        <f t="shared" si="21"/>
        <v>$AK$50</v>
      </c>
      <c r="AL58" s="199" t="str">
        <f t="shared" si="21"/>
        <v>$AL$50</v>
      </c>
      <c r="AM58" s="199" t="str">
        <f t="shared" si="21"/>
        <v>$AM$50</v>
      </c>
      <c r="AN58" s="199" t="str">
        <f t="shared" si="21"/>
        <v>$AN$50</v>
      </c>
      <c r="AO58" s="199" t="str">
        <f t="shared" si="21"/>
        <v>$AO$50</v>
      </c>
      <c r="AP58" s="199" t="str">
        <f t="shared" si="21"/>
        <v>$AP$50</v>
      </c>
      <c r="AQ58" s="199" t="str">
        <f t="shared" si="21"/>
        <v>$AQ$50</v>
      </c>
      <c r="AR58" s="199" t="str">
        <f t="shared" si="21"/>
        <v>$AR$50</v>
      </c>
      <c r="AS58" s="199" t="str">
        <f t="shared" si="21"/>
        <v>$AS$50</v>
      </c>
      <c r="AT58" s="199" t="str">
        <f t="shared" si="21"/>
        <v>$AT$50</v>
      </c>
      <c r="AU58" s="199" t="str">
        <f t="shared" si="21"/>
        <v>$AU$50</v>
      </c>
      <c r="AV58" s="199" t="str">
        <f t="shared" si="21"/>
        <v>$AV$50</v>
      </c>
      <c r="AW58" s="199" t="str">
        <f t="shared" si="21"/>
        <v>$AW$50</v>
      </c>
      <c r="AX58" s="199" t="str">
        <f t="shared" si="21"/>
        <v>$AX$50</v>
      </c>
      <c r="AY58" s="199" t="str">
        <f t="shared" ref="AY58:CD58" si="22">ADDRESS(ROW(AY50),COLUMN(AY50))</f>
        <v>$AY$50</v>
      </c>
      <c r="AZ58" s="199" t="str">
        <f t="shared" si="22"/>
        <v>$AZ$50</v>
      </c>
      <c r="BA58" s="199" t="str">
        <f t="shared" si="22"/>
        <v>$BA$50</v>
      </c>
      <c r="BB58" s="199" t="str">
        <f t="shared" si="22"/>
        <v>$BB$50</v>
      </c>
      <c r="BC58" s="199" t="str">
        <f t="shared" si="22"/>
        <v>$BC$50</v>
      </c>
      <c r="BD58" s="199" t="str">
        <f t="shared" si="22"/>
        <v>$BD$50</v>
      </c>
      <c r="BE58" s="199" t="str">
        <f t="shared" si="22"/>
        <v>$BE$50</v>
      </c>
      <c r="BF58" s="199" t="str">
        <f t="shared" si="22"/>
        <v>$BF$50</v>
      </c>
      <c r="BG58" s="199" t="str">
        <f t="shared" si="22"/>
        <v>$BG$50</v>
      </c>
      <c r="BH58" s="199" t="str">
        <f t="shared" si="22"/>
        <v>$BH$50</v>
      </c>
      <c r="BI58" s="199" t="str">
        <f t="shared" si="22"/>
        <v>$BI$50</v>
      </c>
      <c r="BJ58" s="199" t="str">
        <f t="shared" si="22"/>
        <v>$BJ$50</v>
      </c>
      <c r="BK58" s="199" t="str">
        <f t="shared" si="22"/>
        <v>$BK$50</v>
      </c>
      <c r="BL58" s="199" t="str">
        <f t="shared" si="22"/>
        <v>$BL$50</v>
      </c>
      <c r="BM58" s="199" t="str">
        <f t="shared" si="22"/>
        <v>$BM$50</v>
      </c>
      <c r="BN58" s="199" t="str">
        <f t="shared" si="22"/>
        <v>$BN$50</v>
      </c>
      <c r="BO58" s="199" t="str">
        <f t="shared" si="22"/>
        <v>$BO$50</v>
      </c>
      <c r="BP58" s="199" t="str">
        <f t="shared" si="22"/>
        <v>$BP$50</v>
      </c>
      <c r="BQ58" s="199" t="str">
        <f t="shared" si="22"/>
        <v>$BQ$50</v>
      </c>
      <c r="BR58" s="199" t="str">
        <f t="shared" si="22"/>
        <v>$BR$50</v>
      </c>
      <c r="BS58" s="199" t="str">
        <f t="shared" si="22"/>
        <v>$BS$50</v>
      </c>
      <c r="BT58" s="199" t="str">
        <f t="shared" si="22"/>
        <v>$BT$50</v>
      </c>
      <c r="BU58" s="199" t="str">
        <f t="shared" si="22"/>
        <v>$BU$50</v>
      </c>
      <c r="BV58" s="199" t="str">
        <f t="shared" si="22"/>
        <v>$BV$50</v>
      </c>
      <c r="BW58" s="199" t="str">
        <f t="shared" si="22"/>
        <v>$BW$50</v>
      </c>
      <c r="BX58" s="199" t="str">
        <f t="shared" si="22"/>
        <v>$BX$50</v>
      </c>
      <c r="BY58" s="199" t="str">
        <f t="shared" si="22"/>
        <v>$BY$50</v>
      </c>
      <c r="BZ58" s="199" t="str">
        <f t="shared" si="22"/>
        <v>$BZ$50</v>
      </c>
      <c r="CA58" s="199" t="str">
        <f t="shared" si="22"/>
        <v>$CA$50</v>
      </c>
      <c r="CB58" s="199" t="str">
        <f t="shared" si="22"/>
        <v>$CB$50</v>
      </c>
      <c r="CC58" s="199" t="str">
        <f t="shared" si="22"/>
        <v>$CC$50</v>
      </c>
      <c r="CD58" s="199" t="str">
        <f t="shared" si="22"/>
        <v>$CD$50</v>
      </c>
      <c r="CE58" s="199" t="str">
        <f t="shared" ref="CE58:CL58" si="23">ADDRESS(ROW(CE50),COLUMN(CE50))</f>
        <v>$CE$50</v>
      </c>
      <c r="CF58" s="199" t="str">
        <f t="shared" si="23"/>
        <v>$CF$50</v>
      </c>
      <c r="CG58" s="199" t="str">
        <f t="shared" si="23"/>
        <v>$CG$50</v>
      </c>
      <c r="CH58" s="199" t="str">
        <f t="shared" si="23"/>
        <v>$CH$50</v>
      </c>
      <c r="CI58" s="199" t="str">
        <f t="shared" si="23"/>
        <v>$CI$50</v>
      </c>
      <c r="CJ58" s="199" t="str">
        <f t="shared" si="23"/>
        <v>$CJ$50</v>
      </c>
      <c r="CK58" s="199" t="str">
        <f t="shared" si="23"/>
        <v>$CK$50</v>
      </c>
      <c r="CL58" s="199" t="str">
        <f t="shared" si="23"/>
        <v>$CL$50</v>
      </c>
    </row>
    <row r="59" spans="2:90" x14ac:dyDescent="0.4">
      <c r="B59" s="8" t="s">
        <v>488</v>
      </c>
      <c r="D59" t="s">
        <v>1046</v>
      </c>
      <c r="E59" s="8"/>
      <c r="G59" t="s">
        <v>332</v>
      </c>
      <c r="H59" s="31"/>
      <c r="I59" s="73"/>
      <c r="J59" s="73"/>
      <c r="K59" s="39"/>
      <c r="L59" s="39"/>
      <c r="M59" s="39"/>
      <c r="N59" s="39"/>
      <c r="O59" s="39"/>
      <c r="P59" s="39"/>
      <c r="R59" s="38"/>
      <c r="S59" s="199"/>
      <c r="T59" s="199"/>
      <c r="U59" s="199"/>
      <c r="V59" s="199"/>
      <c r="W59" s="199"/>
      <c r="X59" s="199"/>
      <c r="Y59" s="199"/>
      <c r="Z59" s="199"/>
      <c r="AA59" s="199"/>
      <c r="AB59" s="199"/>
      <c r="AC59" s="199"/>
      <c r="AD59" s="199"/>
      <c r="AE59" s="199"/>
      <c r="AF59" s="199"/>
      <c r="AG59" s="199"/>
      <c r="AH59" s="199"/>
      <c r="AI59" s="199"/>
      <c r="AJ59" s="199"/>
      <c r="AK59" s="199"/>
      <c r="AL59" s="199"/>
      <c r="AM59" s="199"/>
      <c r="AN59" s="199"/>
      <c r="AO59" s="199"/>
      <c r="AP59" s="199"/>
      <c r="AQ59" s="199"/>
      <c r="AR59" s="199"/>
      <c r="AS59" s="199"/>
      <c r="AT59" s="199"/>
      <c r="AU59" s="199"/>
      <c r="AV59" s="199"/>
      <c r="AW59" s="199"/>
      <c r="AX59" s="199"/>
      <c r="AY59" s="199"/>
      <c r="AZ59" s="199"/>
      <c r="BA59" s="199"/>
      <c r="BB59" s="199"/>
      <c r="BC59" s="199"/>
      <c r="BD59" s="199"/>
      <c r="BE59" s="199"/>
      <c r="BF59" s="199"/>
      <c r="BG59" s="199"/>
      <c r="BH59" s="199"/>
      <c r="BI59" s="199"/>
      <c r="BJ59" s="199"/>
      <c r="BK59" s="199"/>
      <c r="BL59" s="199"/>
      <c r="BM59" s="199"/>
      <c r="BN59" s="199"/>
      <c r="BO59" s="199"/>
      <c r="BP59" s="199"/>
      <c r="BQ59" s="199"/>
      <c r="BR59" s="199"/>
      <c r="BS59" s="199"/>
      <c r="BT59" s="199"/>
      <c r="BU59" s="199"/>
      <c r="BV59" s="199"/>
      <c r="BW59" s="199"/>
      <c r="BX59" s="199"/>
      <c r="BY59" s="199"/>
      <c r="BZ59" s="199"/>
      <c r="CA59" s="199"/>
      <c r="CB59" s="199"/>
      <c r="CC59" s="199"/>
      <c r="CD59" s="199"/>
      <c r="CE59" s="199"/>
      <c r="CF59" s="199"/>
      <c r="CG59" s="199"/>
      <c r="CH59" s="199"/>
      <c r="CI59" s="199"/>
      <c r="CJ59" s="199"/>
      <c r="CK59" s="199"/>
      <c r="CL59" s="199"/>
    </row>
    <row r="60" spans="2:90" x14ac:dyDescent="0.4">
      <c r="B60" s="8" t="s">
        <v>494</v>
      </c>
      <c r="D60" t="s">
        <v>1046</v>
      </c>
      <c r="E60" s="8"/>
      <c r="G60" t="s">
        <v>332</v>
      </c>
      <c r="H60" s="31"/>
      <c r="I60" s="73"/>
      <c r="J60" s="73"/>
      <c r="K60" s="39"/>
      <c r="L60" s="39"/>
      <c r="M60" s="39"/>
      <c r="N60" s="39"/>
      <c r="O60" s="39"/>
      <c r="P60" s="39"/>
      <c r="R60" s="38"/>
      <c r="S60" s="199"/>
      <c r="T60" s="199"/>
      <c r="U60" s="199"/>
      <c r="V60" s="199"/>
      <c r="W60" s="199"/>
      <c r="X60" s="199"/>
      <c r="Y60" s="199"/>
      <c r="Z60" s="199"/>
      <c r="AA60" s="199"/>
      <c r="AB60" s="199"/>
      <c r="AC60" s="199"/>
      <c r="AD60" s="199"/>
      <c r="AE60" s="199"/>
      <c r="AF60" s="199"/>
      <c r="AG60" s="199"/>
      <c r="AH60" s="199"/>
      <c r="AI60" s="199"/>
      <c r="AJ60" s="199"/>
      <c r="AK60" s="199"/>
      <c r="AL60" s="199"/>
      <c r="AM60" s="199"/>
      <c r="AN60" s="199"/>
      <c r="AO60" s="199"/>
      <c r="AP60" s="199"/>
      <c r="AQ60" s="199"/>
      <c r="AR60" s="199"/>
      <c r="AS60" s="199"/>
      <c r="AT60" s="199"/>
      <c r="AU60" s="199"/>
      <c r="AV60" s="199"/>
      <c r="AW60" s="199"/>
      <c r="AX60" s="199"/>
      <c r="AY60" s="199"/>
      <c r="AZ60" s="199"/>
      <c r="BA60" s="199"/>
      <c r="BB60" s="199"/>
      <c r="BC60" s="199"/>
      <c r="BD60" s="199"/>
      <c r="BE60" s="199"/>
      <c r="BF60" s="199"/>
      <c r="BG60" s="199"/>
      <c r="BH60" s="199"/>
      <c r="BI60" s="199"/>
      <c r="BJ60" s="199"/>
      <c r="BK60" s="199"/>
      <c r="BL60" s="199"/>
      <c r="BM60" s="199"/>
      <c r="BN60" s="199"/>
      <c r="BO60" s="199"/>
      <c r="BP60" s="199"/>
      <c r="BQ60" s="199"/>
      <c r="BR60" s="199"/>
      <c r="BS60" s="199"/>
      <c r="BT60" s="199"/>
      <c r="BU60" s="199"/>
      <c r="BV60" s="199"/>
      <c r="BW60" s="199"/>
      <c r="BX60" s="199"/>
      <c r="BY60" s="199"/>
      <c r="BZ60" s="199"/>
      <c r="CA60" s="199"/>
      <c r="CB60" s="199"/>
      <c r="CC60" s="199"/>
      <c r="CD60" s="199"/>
      <c r="CE60" s="199"/>
      <c r="CF60" s="199"/>
      <c r="CG60" s="199"/>
      <c r="CH60" s="199"/>
      <c r="CI60" s="199"/>
      <c r="CJ60" s="199"/>
      <c r="CK60" s="199"/>
      <c r="CL60" s="199"/>
    </row>
    <row r="61" spans="2:90" x14ac:dyDescent="0.4">
      <c r="B61" s="8" t="s">
        <v>463</v>
      </c>
      <c r="D61" t="s">
        <v>1046</v>
      </c>
      <c r="E61" s="8"/>
      <c r="G61" t="s">
        <v>332</v>
      </c>
      <c r="H61" s="31"/>
      <c r="I61" s="73"/>
      <c r="J61" s="73"/>
      <c r="K61" s="39"/>
      <c r="L61" s="39"/>
      <c r="M61" s="39"/>
      <c r="N61" s="39"/>
      <c r="O61" s="39"/>
      <c r="P61" s="39"/>
      <c r="R61" s="38"/>
      <c r="S61" s="199"/>
      <c r="T61" s="199"/>
      <c r="U61" s="199"/>
      <c r="V61" s="199"/>
      <c r="W61" s="199"/>
      <c r="X61" s="199"/>
      <c r="Y61" s="199"/>
      <c r="Z61" s="199"/>
      <c r="AA61" s="199"/>
      <c r="AB61" s="199"/>
      <c r="AC61" s="199"/>
      <c r="AD61" s="199"/>
      <c r="AE61" s="199"/>
      <c r="AF61" s="199"/>
      <c r="AG61" s="199"/>
      <c r="AH61" s="199"/>
      <c r="AI61" s="199"/>
      <c r="AJ61" s="199"/>
      <c r="AK61" s="199"/>
      <c r="AL61" s="199"/>
      <c r="AM61" s="199"/>
      <c r="AN61" s="199"/>
      <c r="AO61" s="199"/>
      <c r="AP61" s="199"/>
      <c r="AQ61" s="199"/>
      <c r="AR61" s="199"/>
      <c r="AS61" s="199"/>
      <c r="AT61" s="199"/>
      <c r="AU61" s="199"/>
      <c r="AV61" s="199"/>
      <c r="AW61" s="199"/>
      <c r="AX61" s="199"/>
      <c r="AY61" s="199"/>
      <c r="AZ61" s="199"/>
      <c r="BA61" s="199"/>
      <c r="BB61" s="199"/>
      <c r="BC61" s="199"/>
      <c r="BD61" s="199"/>
      <c r="BE61" s="199"/>
      <c r="BF61" s="199"/>
      <c r="BG61" s="199"/>
      <c r="BH61" s="199"/>
      <c r="BI61" s="199"/>
      <c r="BJ61" s="199"/>
      <c r="BK61" s="199"/>
      <c r="BL61" s="199"/>
      <c r="BM61" s="199"/>
      <c r="BN61" s="199"/>
      <c r="BO61" s="199"/>
      <c r="BP61" s="199"/>
      <c r="BQ61" s="199"/>
      <c r="BR61" s="199"/>
      <c r="BS61" s="199"/>
      <c r="BT61" s="199"/>
      <c r="BU61" s="199"/>
      <c r="BV61" s="199"/>
      <c r="BW61" s="199"/>
      <c r="BX61" s="199"/>
      <c r="BY61" s="199"/>
      <c r="BZ61" s="199"/>
      <c r="CA61" s="199"/>
      <c r="CB61" s="199"/>
      <c r="CC61" s="199"/>
      <c r="CD61" s="199"/>
      <c r="CE61" s="199"/>
      <c r="CF61" s="199"/>
      <c r="CG61" s="199"/>
      <c r="CH61" s="199"/>
      <c r="CI61" s="199"/>
      <c r="CJ61" s="199"/>
      <c r="CK61" s="199"/>
      <c r="CL61" s="199"/>
    </row>
    <row r="62" spans="2:90" x14ac:dyDescent="0.4">
      <c r="B62" s="8" t="s">
        <v>464</v>
      </c>
      <c r="D62" t="s">
        <v>1046</v>
      </c>
      <c r="E62" s="8"/>
      <c r="G62" t="s">
        <v>332</v>
      </c>
      <c r="H62" s="31"/>
      <c r="I62" s="73"/>
      <c r="J62" s="73"/>
      <c r="K62" s="39"/>
      <c r="L62" s="39"/>
      <c r="M62" s="39"/>
      <c r="N62" s="39"/>
      <c r="O62" s="39"/>
      <c r="P62" s="39"/>
      <c r="R62" s="38"/>
      <c r="S62" s="199"/>
      <c r="T62" s="199"/>
      <c r="U62" s="199"/>
      <c r="V62" s="199"/>
      <c r="W62" s="199"/>
      <c r="X62" s="199"/>
      <c r="Y62" s="199"/>
      <c r="Z62" s="199"/>
      <c r="AA62" s="199"/>
      <c r="AB62" s="199"/>
      <c r="AC62" s="199"/>
      <c r="AD62" s="199"/>
      <c r="AE62" s="199"/>
      <c r="AF62" s="199"/>
      <c r="AG62" s="199"/>
      <c r="AH62" s="199"/>
      <c r="AI62" s="199"/>
      <c r="AJ62" s="199"/>
      <c r="AK62" s="199"/>
      <c r="AL62" s="199"/>
      <c r="AM62" s="199"/>
      <c r="AN62" s="199"/>
      <c r="AO62" s="199"/>
      <c r="AP62" s="199"/>
      <c r="AQ62" s="199"/>
      <c r="AR62" s="199"/>
      <c r="AS62" s="199"/>
      <c r="AT62" s="199"/>
      <c r="AU62" s="199"/>
      <c r="AV62" s="199"/>
      <c r="AW62" s="199"/>
      <c r="AX62" s="199"/>
      <c r="AY62" s="199"/>
      <c r="AZ62" s="199"/>
      <c r="BA62" s="199"/>
      <c r="BB62" s="199"/>
      <c r="BC62" s="199"/>
      <c r="BD62" s="199"/>
      <c r="BE62" s="199"/>
      <c r="BF62" s="199"/>
      <c r="BG62" s="199"/>
      <c r="BH62" s="199"/>
      <c r="BI62" s="199"/>
      <c r="BJ62" s="199"/>
      <c r="BK62" s="199"/>
      <c r="BL62" s="199"/>
      <c r="BM62" s="199"/>
      <c r="BN62" s="199"/>
      <c r="BO62" s="199"/>
      <c r="BP62" s="199"/>
      <c r="BQ62" s="199"/>
      <c r="BR62" s="199"/>
      <c r="BS62" s="199"/>
      <c r="BT62" s="199"/>
      <c r="BU62" s="199"/>
      <c r="BV62" s="199"/>
      <c r="BW62" s="199"/>
      <c r="BX62" s="199"/>
      <c r="BY62" s="199"/>
      <c r="BZ62" s="199"/>
      <c r="CA62" s="199"/>
      <c r="CB62" s="199"/>
      <c r="CC62" s="199"/>
      <c r="CD62" s="199"/>
      <c r="CE62" s="199"/>
      <c r="CF62" s="199"/>
      <c r="CG62" s="199"/>
      <c r="CH62" s="199"/>
      <c r="CI62" s="199"/>
      <c r="CJ62" s="199"/>
      <c r="CK62" s="199"/>
      <c r="CL62" s="199"/>
    </row>
    <row r="63" spans="2:90" x14ac:dyDescent="0.4">
      <c r="B63" s="181" t="s">
        <v>459</v>
      </c>
      <c r="E63" s="8"/>
      <c r="H63" s="182"/>
      <c r="I63" s="183"/>
      <c r="J63" s="183"/>
      <c r="K63" s="184"/>
      <c r="L63" s="184"/>
      <c r="M63" s="184"/>
      <c r="N63" s="184"/>
      <c r="O63" s="184"/>
      <c r="P63" s="184"/>
      <c r="R63" s="185"/>
      <c r="S63" s="186"/>
      <c r="T63" s="186"/>
      <c r="U63" s="186"/>
      <c r="V63" s="186"/>
      <c r="W63" s="186"/>
      <c r="X63" s="186"/>
      <c r="Y63" s="186"/>
      <c r="Z63" s="186"/>
      <c r="AA63" s="186"/>
      <c r="AB63" s="186"/>
      <c r="AC63" s="186"/>
      <c r="AD63" s="186"/>
      <c r="AE63" s="186"/>
      <c r="AF63" s="186"/>
      <c r="AG63" s="186"/>
      <c r="AH63" s="186"/>
      <c r="AI63" s="186"/>
      <c r="AJ63" s="186"/>
      <c r="AK63" s="186"/>
      <c r="AL63" s="186"/>
      <c r="AM63" s="186"/>
      <c r="AN63" s="186"/>
      <c r="AO63" s="186"/>
      <c r="AP63" s="186"/>
      <c r="AQ63" s="186"/>
      <c r="AR63" s="186"/>
      <c r="AS63" s="186"/>
      <c r="AT63" s="186"/>
      <c r="AU63" s="186"/>
      <c r="AV63" s="186"/>
      <c r="AW63" s="186"/>
      <c r="AX63" s="186"/>
      <c r="AY63" s="186"/>
      <c r="AZ63" s="186"/>
      <c r="BA63" s="186"/>
      <c r="BB63" s="186"/>
      <c r="BC63" s="186"/>
      <c r="BD63" s="186"/>
      <c r="BE63" s="186"/>
      <c r="BF63" s="186"/>
      <c r="BG63" s="186"/>
      <c r="BH63" s="186"/>
      <c r="BI63" s="186"/>
      <c r="BJ63" s="186"/>
      <c r="BK63" s="186"/>
      <c r="BL63" s="186"/>
      <c r="BM63" s="186"/>
      <c r="BN63" s="186"/>
      <c r="BO63" s="186"/>
      <c r="BP63" s="186"/>
      <c r="BQ63" s="186"/>
      <c r="BR63" s="186"/>
      <c r="BS63" s="186"/>
      <c r="BT63" s="186"/>
      <c r="BU63" s="186"/>
      <c r="BV63" s="186"/>
      <c r="BW63" s="186"/>
      <c r="BX63" s="186"/>
      <c r="BY63" s="186"/>
      <c r="BZ63" s="186"/>
      <c r="CA63" s="186"/>
      <c r="CB63" s="186"/>
      <c r="CC63" s="186"/>
      <c r="CD63" s="186"/>
      <c r="CE63" s="186"/>
      <c r="CF63" s="186"/>
      <c r="CG63" s="186"/>
      <c r="CH63" s="186"/>
      <c r="CI63" s="186"/>
      <c r="CJ63" s="186"/>
      <c r="CK63" s="186"/>
      <c r="CL63" s="186"/>
    </row>
    <row r="64" spans="2:90" x14ac:dyDescent="0.4">
      <c r="B64" s="188" t="s">
        <v>474</v>
      </c>
      <c r="E64" s="8"/>
      <c r="H64" s="182"/>
      <c r="I64" s="183"/>
      <c r="J64" s="183"/>
      <c r="K64" s="184"/>
      <c r="L64" s="184"/>
      <c r="M64" s="184"/>
      <c r="N64" s="184"/>
      <c r="O64" s="184"/>
      <c r="P64" s="184"/>
      <c r="R64" s="185"/>
      <c r="S64" s="186"/>
      <c r="T64" s="186"/>
      <c r="U64" s="186"/>
      <c r="V64" s="186"/>
      <c r="W64" s="186"/>
      <c r="X64" s="186"/>
      <c r="Y64" s="186"/>
      <c r="Z64" s="186"/>
      <c r="AA64" s="186"/>
      <c r="AB64" s="186"/>
      <c r="AC64" s="186"/>
      <c r="AD64" s="186"/>
      <c r="AE64" s="186"/>
      <c r="AF64" s="186"/>
      <c r="AG64" s="186"/>
      <c r="AH64" s="186"/>
      <c r="AI64" s="186"/>
      <c r="AJ64" s="186"/>
      <c r="AK64" s="186"/>
      <c r="AL64" s="186"/>
      <c r="AM64" s="186"/>
      <c r="AN64" s="186"/>
      <c r="AO64" s="186"/>
      <c r="AP64" s="186"/>
      <c r="AQ64" s="186"/>
      <c r="AR64" s="186"/>
      <c r="AS64" s="186"/>
      <c r="AT64" s="186"/>
      <c r="AU64" s="186"/>
      <c r="AV64" s="186"/>
      <c r="AW64" s="186"/>
      <c r="AX64" s="186"/>
      <c r="AY64" s="186"/>
      <c r="AZ64" s="186"/>
      <c r="BA64" s="186"/>
      <c r="BB64" s="186"/>
      <c r="BC64" s="186"/>
      <c r="BD64" s="186"/>
      <c r="BE64" s="186"/>
      <c r="BF64" s="186"/>
      <c r="BG64" s="186"/>
      <c r="BH64" s="186"/>
      <c r="BI64" s="186"/>
      <c r="BJ64" s="186"/>
      <c r="BK64" s="186"/>
      <c r="BL64" s="186"/>
      <c r="BM64" s="186"/>
      <c r="BN64" s="186"/>
      <c r="BO64" s="186"/>
      <c r="BP64" s="186"/>
      <c r="BQ64" s="186"/>
      <c r="BR64" s="186"/>
      <c r="BS64" s="186"/>
      <c r="BT64" s="186"/>
      <c r="BU64" s="186"/>
      <c r="BV64" s="186"/>
      <c r="BW64" s="186"/>
      <c r="BX64" s="186"/>
      <c r="BY64" s="186"/>
      <c r="BZ64" s="186"/>
      <c r="CA64" s="186"/>
      <c r="CB64" s="186"/>
      <c r="CC64" s="186"/>
      <c r="CD64" s="186"/>
      <c r="CE64" s="186"/>
      <c r="CF64" s="186"/>
      <c r="CG64" s="186"/>
      <c r="CH64" s="186"/>
      <c r="CI64" s="186"/>
      <c r="CJ64" s="186"/>
      <c r="CK64" s="186"/>
      <c r="CL64" s="186"/>
    </row>
    <row r="65" spans="2:90" x14ac:dyDescent="0.4">
      <c r="B65" s="66" t="s">
        <v>449</v>
      </c>
      <c r="C65" s="31"/>
      <c r="D65" t="s">
        <v>448</v>
      </c>
      <c r="E65" s="8" t="str">
        <f t="shared" ref="E65:E83" si="24">ROW()&amp;" "&amp;D65</f>
        <v>65 SALESQUOTA-ER</v>
      </c>
      <c r="F65" t="s">
        <v>450</v>
      </c>
      <c r="G65" s="31" t="s">
        <v>243</v>
      </c>
      <c r="H65" s="22"/>
      <c r="I65" s="287"/>
      <c r="J65" s="287"/>
      <c r="K65" s="22"/>
      <c r="L65" s="22"/>
      <c r="M65" s="22"/>
      <c r="N65" s="22"/>
      <c r="O65" s="22"/>
      <c r="P65" s="22"/>
      <c r="R65" s="66"/>
      <c r="S65" s="66"/>
      <c r="T65" s="66"/>
      <c r="U65" s="66"/>
      <c r="V65" s="66"/>
      <c r="W65" s="66"/>
      <c r="X65" s="66"/>
      <c r="Y65" s="66"/>
      <c r="Z65" s="66"/>
      <c r="AA65" s="66"/>
      <c r="AB65" s="66"/>
      <c r="AC65" s="66"/>
      <c r="AD65" s="66"/>
      <c r="AE65" s="66"/>
      <c r="AF65" s="66"/>
      <c r="AG65" s="66"/>
      <c r="AH65" s="66"/>
      <c r="AI65" s="66"/>
      <c r="AJ65" s="66"/>
      <c r="AK65" s="66"/>
      <c r="AL65" s="66"/>
      <c r="AM65" s="66"/>
      <c r="AN65" s="66"/>
      <c r="AO65" s="66"/>
      <c r="AP65" s="66"/>
      <c r="AQ65" s="66"/>
      <c r="AR65" s="66"/>
      <c r="AS65" s="66"/>
      <c r="AT65" s="66"/>
      <c r="AU65" s="66"/>
      <c r="AV65" s="66"/>
      <c r="AW65" s="66"/>
      <c r="AX65" s="66"/>
      <c r="AY65" s="66"/>
      <c r="AZ65" s="66"/>
      <c r="BA65" s="66"/>
      <c r="BB65" s="66"/>
      <c r="BC65" s="66"/>
      <c r="BD65" s="66"/>
      <c r="BE65" s="66"/>
      <c r="BF65" s="66"/>
      <c r="BG65" s="66"/>
      <c r="BH65" s="66"/>
      <c r="BI65" s="66"/>
      <c r="BJ65" s="66"/>
      <c r="BK65" s="66"/>
      <c r="BL65" s="66"/>
      <c r="BM65" s="66"/>
      <c r="BN65" s="66"/>
      <c r="BO65" s="66"/>
      <c r="BP65" s="66"/>
      <c r="BQ65" s="66"/>
      <c r="BR65" s="66"/>
      <c r="BS65" s="66"/>
      <c r="BT65" s="66"/>
      <c r="BU65" s="66"/>
      <c r="BV65" s="66"/>
      <c r="BW65" s="66"/>
      <c r="BX65" s="66"/>
      <c r="BY65" s="66"/>
      <c r="BZ65" s="66"/>
      <c r="CA65" s="66"/>
      <c r="CB65" s="66"/>
      <c r="CC65" s="66"/>
      <c r="CD65" s="66"/>
      <c r="CE65" s="66"/>
      <c r="CF65" s="66"/>
      <c r="CG65" s="66"/>
      <c r="CH65" s="66"/>
      <c r="CI65" s="66"/>
      <c r="CJ65" s="66"/>
      <c r="CK65" s="66"/>
      <c r="CL65" s="66"/>
    </row>
    <row r="66" spans="2:90" x14ac:dyDescent="0.4">
      <c r="B66" s="141" t="s">
        <v>441</v>
      </c>
      <c r="D66" t="s">
        <v>448</v>
      </c>
      <c r="E66" s="8" t="str">
        <f t="shared" si="24"/>
        <v>66 SALESQUOTA-ER</v>
      </c>
      <c r="G66" t="str">
        <f t="shared" ref="G66:G75" si="25">E66</f>
        <v>66 SALESQUOTA-ER</v>
      </c>
      <c r="H66" s="12"/>
      <c r="I66" s="60"/>
      <c r="J66" s="60"/>
      <c r="K66" s="17">
        <v>10</v>
      </c>
      <c r="L66" s="17">
        <v>15</v>
      </c>
      <c r="M66" s="17">
        <v>20</v>
      </c>
      <c r="N66" s="17">
        <v>25</v>
      </c>
      <c r="O66" s="17">
        <v>30</v>
      </c>
      <c r="P66" s="17">
        <v>35</v>
      </c>
      <c r="R66" s="15"/>
      <c r="S66" s="76" cm="1">
        <f t="array" ref="S66">INDEX($K:$P,ROW(),MATCH(S$3,$K$2:$P$2,0))</f>
        <v>10</v>
      </c>
      <c r="T66" s="76" cm="1">
        <f t="array" ref="T66">INDEX($K:$P,ROW(),MATCH(T$3,$K$2:$P$2,0))</f>
        <v>10</v>
      </c>
      <c r="U66" s="76" cm="1">
        <f t="array" ref="U66">INDEX($K:$P,ROW(),MATCH(U$3,$K$2:$P$2,0))</f>
        <v>10</v>
      </c>
      <c r="V66" s="76" cm="1">
        <f t="array" ref="V66">INDEX($K:$P,ROW(),MATCH(V$3,$K$2:$P$2,0))</f>
        <v>10</v>
      </c>
      <c r="W66" s="76" cm="1">
        <f t="array" ref="W66">INDEX($K:$P,ROW(),MATCH(W$3,$K$2:$P$2,0))</f>
        <v>10</v>
      </c>
      <c r="X66" s="76" cm="1">
        <f t="array" ref="X66">INDEX($K:$P,ROW(),MATCH(X$3,$K$2:$P$2,0))</f>
        <v>10</v>
      </c>
      <c r="Y66" s="76" cm="1">
        <f t="array" ref="Y66">INDEX($K:$P,ROW(),MATCH(Y$3,$K$2:$P$2,0))</f>
        <v>10</v>
      </c>
      <c r="Z66" s="76" cm="1">
        <f t="array" ref="Z66">INDEX($K:$P,ROW(),MATCH(Z$3,$K$2:$P$2,0))</f>
        <v>10</v>
      </c>
      <c r="AA66" s="76" cm="1">
        <f t="array" ref="AA66">INDEX($K:$P,ROW(),MATCH(AA$3,$K$2:$P$2,0))</f>
        <v>10</v>
      </c>
      <c r="AB66" s="76" cm="1">
        <f t="array" ref="AB66">INDEX($K:$P,ROW(),MATCH(AB$3,$K$2:$P$2,0))</f>
        <v>10</v>
      </c>
      <c r="AC66" s="76" cm="1">
        <f t="array" ref="AC66">INDEX($K:$P,ROW(),MATCH(AC$3,$K$2:$P$2,0))</f>
        <v>10</v>
      </c>
      <c r="AD66" s="76" cm="1">
        <f t="array" ref="AD66">INDEX($K:$P,ROW(),MATCH(AD$3,$K$2:$P$2,0))</f>
        <v>10</v>
      </c>
      <c r="AE66" s="76" cm="1">
        <f t="array" ref="AE66">INDEX($K:$P,ROW(),MATCH(AE$3,$K$2:$P$2,0))</f>
        <v>15</v>
      </c>
      <c r="AF66" s="76" cm="1">
        <f t="array" ref="AF66">INDEX($K:$P,ROW(),MATCH(AF$3,$K$2:$P$2,0))</f>
        <v>15</v>
      </c>
      <c r="AG66" s="76" cm="1">
        <f t="array" ref="AG66">INDEX($K:$P,ROW(),MATCH(AG$3,$K$2:$P$2,0))</f>
        <v>15</v>
      </c>
      <c r="AH66" s="76" cm="1">
        <f t="array" ref="AH66">INDEX($K:$P,ROW(),MATCH(AH$3,$K$2:$P$2,0))</f>
        <v>15</v>
      </c>
      <c r="AI66" s="76" cm="1">
        <f t="array" ref="AI66">INDEX($K:$P,ROW(),MATCH(AI$3,$K$2:$P$2,0))</f>
        <v>15</v>
      </c>
      <c r="AJ66" s="76" cm="1">
        <f t="array" ref="AJ66">INDEX($K:$P,ROW(),MATCH(AJ$3,$K$2:$P$2,0))</f>
        <v>15</v>
      </c>
      <c r="AK66" s="76" cm="1">
        <f t="array" ref="AK66">INDEX($K:$P,ROW(),MATCH(AK$3,$K$2:$P$2,0))</f>
        <v>15</v>
      </c>
      <c r="AL66" s="76" cm="1">
        <f t="array" ref="AL66">INDEX($K:$P,ROW(),MATCH(AL$3,$K$2:$P$2,0))</f>
        <v>15</v>
      </c>
      <c r="AM66" s="76" cm="1">
        <f t="array" ref="AM66">INDEX($K:$P,ROW(),MATCH(AM$3,$K$2:$P$2,0))</f>
        <v>15</v>
      </c>
      <c r="AN66" s="76" cm="1">
        <f t="array" ref="AN66">INDEX($K:$P,ROW(),MATCH(AN$3,$K$2:$P$2,0))</f>
        <v>15</v>
      </c>
      <c r="AO66" s="76" cm="1">
        <f t="array" ref="AO66">INDEX($K:$P,ROW(),MATCH(AO$3,$K$2:$P$2,0))</f>
        <v>15</v>
      </c>
      <c r="AP66" s="76" cm="1">
        <f t="array" ref="AP66">INDEX($K:$P,ROW(),MATCH(AP$3,$K$2:$P$2,0))</f>
        <v>15</v>
      </c>
      <c r="AQ66" s="76" cm="1">
        <f t="array" ref="AQ66">INDEX($K:$P,ROW(),MATCH(AQ$3,$K$2:$P$2,0))</f>
        <v>20</v>
      </c>
      <c r="AR66" s="76" cm="1">
        <f t="array" ref="AR66">INDEX($K:$P,ROW(),MATCH(AR$3,$K$2:$P$2,0))</f>
        <v>20</v>
      </c>
      <c r="AS66" s="76" cm="1">
        <f t="array" ref="AS66">INDEX($K:$P,ROW(),MATCH(AS$3,$K$2:$P$2,0))</f>
        <v>20</v>
      </c>
      <c r="AT66" s="76" cm="1">
        <f t="array" ref="AT66">INDEX($K:$P,ROW(),MATCH(AT$3,$K$2:$P$2,0))</f>
        <v>20</v>
      </c>
      <c r="AU66" s="76" cm="1">
        <f t="array" ref="AU66">INDEX($K:$P,ROW(),MATCH(AU$3,$K$2:$P$2,0))</f>
        <v>20</v>
      </c>
      <c r="AV66" s="76" cm="1">
        <f t="array" ref="AV66">INDEX($K:$P,ROW(),MATCH(AV$3,$K$2:$P$2,0))</f>
        <v>20</v>
      </c>
      <c r="AW66" s="76" cm="1">
        <f t="array" ref="AW66">INDEX($K:$P,ROW(),MATCH(AW$3,$K$2:$P$2,0))</f>
        <v>20</v>
      </c>
      <c r="AX66" s="76" cm="1">
        <f t="array" ref="AX66">INDEX($K:$P,ROW(),MATCH(AX$3,$K$2:$P$2,0))</f>
        <v>20</v>
      </c>
      <c r="AY66" s="76" cm="1">
        <f t="array" ref="AY66">INDEX($K:$P,ROW(),MATCH(AY$3,$K$2:$P$2,0))</f>
        <v>20</v>
      </c>
      <c r="AZ66" s="76" cm="1">
        <f t="array" ref="AZ66">INDEX($K:$P,ROW(),MATCH(AZ$3,$K$2:$P$2,0))</f>
        <v>20</v>
      </c>
      <c r="BA66" s="76" cm="1">
        <f t="array" ref="BA66">INDEX($K:$P,ROW(),MATCH(BA$3,$K$2:$P$2,0))</f>
        <v>20</v>
      </c>
      <c r="BB66" s="76" cm="1">
        <f t="array" ref="BB66">INDEX($K:$P,ROW(),MATCH(BB$3,$K$2:$P$2,0))</f>
        <v>20</v>
      </c>
      <c r="BC66" s="76" cm="1">
        <f t="array" ref="BC66">INDEX($K:$P,ROW(),MATCH(BC$3,$K$2:$P$2,0))</f>
        <v>25</v>
      </c>
      <c r="BD66" s="76" cm="1">
        <f t="array" ref="BD66">INDEX($K:$P,ROW(),MATCH(BD$3,$K$2:$P$2,0))</f>
        <v>25</v>
      </c>
      <c r="BE66" s="76" cm="1">
        <f t="array" ref="BE66">INDEX($K:$P,ROW(),MATCH(BE$3,$K$2:$P$2,0))</f>
        <v>25</v>
      </c>
      <c r="BF66" s="76" cm="1">
        <f t="array" ref="BF66">INDEX($K:$P,ROW(),MATCH(BF$3,$K$2:$P$2,0))</f>
        <v>25</v>
      </c>
      <c r="BG66" s="76" cm="1">
        <f t="array" ref="BG66">INDEX($K:$P,ROW(),MATCH(BG$3,$K$2:$P$2,0))</f>
        <v>25</v>
      </c>
      <c r="BH66" s="76" cm="1">
        <f t="array" ref="BH66">INDEX($K:$P,ROW(),MATCH(BH$3,$K$2:$P$2,0))</f>
        <v>25</v>
      </c>
      <c r="BI66" s="76" cm="1">
        <f t="array" ref="BI66">INDEX($K:$P,ROW(),MATCH(BI$3,$K$2:$P$2,0))</f>
        <v>25</v>
      </c>
      <c r="BJ66" s="76" cm="1">
        <f t="array" ref="BJ66">INDEX($K:$P,ROW(),MATCH(BJ$3,$K$2:$P$2,0))</f>
        <v>25</v>
      </c>
      <c r="BK66" s="76" cm="1">
        <f t="array" ref="BK66">INDEX($K:$P,ROW(),MATCH(BK$3,$K$2:$P$2,0))</f>
        <v>25</v>
      </c>
      <c r="BL66" s="76" cm="1">
        <f t="array" ref="BL66">INDEX($K:$P,ROW(),MATCH(BL$3,$K$2:$P$2,0))</f>
        <v>25</v>
      </c>
      <c r="BM66" s="76" cm="1">
        <f t="array" ref="BM66">INDEX($K:$P,ROW(),MATCH(BM$3,$K$2:$P$2,0))</f>
        <v>25</v>
      </c>
      <c r="BN66" s="76" cm="1">
        <f t="array" ref="BN66">INDEX($K:$P,ROW(),MATCH(BN$3,$K$2:$P$2,0))</f>
        <v>25</v>
      </c>
      <c r="BO66" s="76" cm="1">
        <f t="array" ref="BO66">INDEX($K:$P,ROW(),MATCH(BO$3,$K$2:$P$2,0))</f>
        <v>30</v>
      </c>
      <c r="BP66" s="76" cm="1">
        <f t="array" ref="BP66">INDEX($K:$P,ROW(),MATCH(BP$3,$K$2:$P$2,0))</f>
        <v>30</v>
      </c>
      <c r="BQ66" s="76" cm="1">
        <f t="array" ref="BQ66">INDEX($K:$P,ROW(),MATCH(BQ$3,$K$2:$P$2,0))</f>
        <v>30</v>
      </c>
      <c r="BR66" s="76" cm="1">
        <f t="array" ref="BR66">INDEX($K:$P,ROW(),MATCH(BR$3,$K$2:$P$2,0))</f>
        <v>30</v>
      </c>
      <c r="BS66" s="76" cm="1">
        <f t="array" ref="BS66">INDEX($K:$P,ROW(),MATCH(BS$3,$K$2:$P$2,0))</f>
        <v>30</v>
      </c>
      <c r="BT66" s="76" cm="1">
        <f t="array" ref="BT66">INDEX($K:$P,ROW(),MATCH(BT$3,$K$2:$P$2,0))</f>
        <v>30</v>
      </c>
      <c r="BU66" s="76" cm="1">
        <f t="array" ref="BU66">INDEX($K:$P,ROW(),MATCH(BU$3,$K$2:$P$2,0))</f>
        <v>30</v>
      </c>
      <c r="BV66" s="76" cm="1">
        <f t="array" ref="BV66">INDEX($K:$P,ROW(),MATCH(BV$3,$K$2:$P$2,0))</f>
        <v>30</v>
      </c>
      <c r="BW66" s="76" cm="1">
        <f t="array" ref="BW66">INDEX($K:$P,ROW(),MATCH(BW$3,$K$2:$P$2,0))</f>
        <v>30</v>
      </c>
      <c r="BX66" s="76" cm="1">
        <f t="array" ref="BX66">INDEX($K:$P,ROW(),MATCH(BX$3,$K$2:$P$2,0))</f>
        <v>30</v>
      </c>
      <c r="BY66" s="76" cm="1">
        <f t="array" ref="BY66">INDEX($K:$P,ROW(),MATCH(BY$3,$K$2:$P$2,0))</f>
        <v>30</v>
      </c>
      <c r="BZ66" s="76" cm="1">
        <f t="array" ref="BZ66">INDEX($K:$P,ROW(),MATCH(BZ$3,$K$2:$P$2,0))</f>
        <v>30</v>
      </c>
      <c r="CA66" s="76" cm="1">
        <f t="array" ref="CA66">INDEX($K:$P,ROW(),MATCH(CA$3,$K$2:$P$2,0))</f>
        <v>35</v>
      </c>
      <c r="CB66" s="76" cm="1">
        <f t="array" ref="CB66">INDEX($K:$P,ROW(),MATCH(CB$3,$K$2:$P$2,0))</f>
        <v>35</v>
      </c>
      <c r="CC66" s="76" cm="1">
        <f t="array" ref="CC66">INDEX($K:$P,ROW(),MATCH(CC$3,$K$2:$P$2,0))</f>
        <v>35</v>
      </c>
      <c r="CD66" s="76" cm="1">
        <f t="array" ref="CD66">INDEX($K:$P,ROW(),MATCH(CD$3,$K$2:$P$2,0))</f>
        <v>35</v>
      </c>
      <c r="CE66" s="76" cm="1">
        <f t="array" ref="CE66">INDEX($K:$P,ROW(),MATCH(CE$3,$K$2:$P$2,0))</f>
        <v>35</v>
      </c>
      <c r="CF66" s="76" cm="1">
        <f t="array" ref="CF66">INDEX($K:$P,ROW(),MATCH(CF$3,$K$2:$P$2,0))</f>
        <v>35</v>
      </c>
      <c r="CG66" s="76" cm="1">
        <f t="array" ref="CG66">INDEX($K:$P,ROW(),MATCH(CG$3,$K$2:$P$2,0))</f>
        <v>35</v>
      </c>
      <c r="CH66" s="76" cm="1">
        <f t="array" ref="CH66">INDEX($K:$P,ROW(),MATCH(CH$3,$K$2:$P$2,0))</f>
        <v>35</v>
      </c>
      <c r="CI66" s="76" cm="1">
        <f t="array" ref="CI66">INDEX($K:$P,ROW(),MATCH(CI$3,$K$2:$P$2,0))</f>
        <v>35</v>
      </c>
      <c r="CJ66" s="76" cm="1">
        <f t="array" ref="CJ66">INDEX($K:$P,ROW(),MATCH(CJ$3,$K$2:$P$2,0))</f>
        <v>35</v>
      </c>
      <c r="CK66" s="76" cm="1">
        <f t="array" ref="CK66">INDEX($K:$P,ROW(),MATCH(CK$3,$K$2:$P$2,0))</f>
        <v>35</v>
      </c>
      <c r="CL66" s="76" cm="1">
        <f t="array" ref="CL66">INDEX($K:$P,ROW(),MATCH(CL$3,$K$2:$P$2,0))</f>
        <v>35</v>
      </c>
    </row>
    <row r="67" spans="2:90" x14ac:dyDescent="0.4">
      <c r="B67" s="141" t="s">
        <v>442</v>
      </c>
      <c r="D67" t="s">
        <v>448</v>
      </c>
      <c r="E67" s="8" t="str">
        <f t="shared" si="24"/>
        <v>67 SALESQUOTA-ER</v>
      </c>
      <c r="G67" t="str">
        <f t="shared" si="25"/>
        <v>67 SALESQUOTA-ER</v>
      </c>
      <c r="H67" s="31"/>
      <c r="I67" s="73"/>
      <c r="J67" s="73"/>
      <c r="K67" s="18">
        <v>100000</v>
      </c>
      <c r="L67" s="18">
        <v>100000</v>
      </c>
      <c r="M67" s="18">
        <v>100000</v>
      </c>
      <c r="N67" s="18">
        <v>100000</v>
      </c>
      <c r="O67" s="18">
        <v>100000</v>
      </c>
      <c r="P67" s="18">
        <v>100000</v>
      </c>
      <c r="R67" s="38"/>
      <c r="S67" s="143" cm="1">
        <f t="array" ref="S67">INDEX($K:$P,ROW(),MATCH(S$3,$K$2:$P$2,0))/12</f>
        <v>8333.3333333333339</v>
      </c>
      <c r="T67" s="143" cm="1">
        <f t="array" ref="T67">INDEX($K:$P,ROW(),MATCH(T$3,$K$2:$P$2,0))/12</f>
        <v>8333.3333333333339</v>
      </c>
      <c r="U67" s="143" cm="1">
        <f t="array" ref="U67">INDEX($K:$P,ROW(),MATCH(U$3,$K$2:$P$2,0))/12</f>
        <v>8333.3333333333339</v>
      </c>
      <c r="V67" s="143" cm="1">
        <f t="array" ref="V67">INDEX($K:$P,ROW(),MATCH(V$3,$K$2:$P$2,0))/12</f>
        <v>8333.3333333333339</v>
      </c>
      <c r="W67" s="143" cm="1">
        <f t="array" ref="W67">INDEX($K:$P,ROW(),MATCH(W$3,$K$2:$P$2,0))/12</f>
        <v>8333.3333333333339</v>
      </c>
      <c r="X67" s="143" cm="1">
        <f t="array" ref="X67">INDEX($K:$P,ROW(),MATCH(X$3,$K$2:$P$2,0))/12</f>
        <v>8333.3333333333339</v>
      </c>
      <c r="Y67" s="143" cm="1">
        <f t="array" ref="Y67">INDEX($K:$P,ROW(),MATCH(Y$3,$K$2:$P$2,0))/12</f>
        <v>8333.3333333333339</v>
      </c>
      <c r="Z67" s="143" cm="1">
        <f t="array" ref="Z67">INDEX($K:$P,ROW(),MATCH(Z$3,$K$2:$P$2,0))/12</f>
        <v>8333.3333333333339</v>
      </c>
      <c r="AA67" s="143" cm="1">
        <f t="array" ref="AA67">INDEX($K:$P,ROW(),MATCH(AA$3,$K$2:$P$2,0))/12</f>
        <v>8333.3333333333339</v>
      </c>
      <c r="AB67" s="143" cm="1">
        <f t="array" ref="AB67">INDEX($K:$P,ROW(),MATCH(AB$3,$K$2:$P$2,0))/12</f>
        <v>8333.3333333333339</v>
      </c>
      <c r="AC67" s="143" cm="1">
        <f t="array" ref="AC67">INDEX($K:$P,ROW(),MATCH(AC$3,$K$2:$P$2,0))/12</f>
        <v>8333.3333333333339</v>
      </c>
      <c r="AD67" s="143" cm="1">
        <f t="array" ref="AD67">INDEX($K:$P,ROW(),MATCH(AD$3,$K$2:$P$2,0))/12</f>
        <v>8333.3333333333339</v>
      </c>
      <c r="AE67" s="143" cm="1">
        <f t="array" ref="AE67">INDEX($K:$P,ROW(),MATCH(AE$3,$K$2:$P$2,0))/12</f>
        <v>8333.3333333333339</v>
      </c>
      <c r="AF67" s="143" cm="1">
        <f t="array" ref="AF67">INDEX($K:$P,ROW(),MATCH(AF$3,$K$2:$P$2,0))/12</f>
        <v>8333.3333333333339</v>
      </c>
      <c r="AG67" s="143" cm="1">
        <f t="array" ref="AG67">INDEX($K:$P,ROW(),MATCH(AG$3,$K$2:$P$2,0))/12</f>
        <v>8333.3333333333339</v>
      </c>
      <c r="AH67" s="143" cm="1">
        <f t="array" ref="AH67">INDEX($K:$P,ROW(),MATCH(AH$3,$K$2:$P$2,0))/12</f>
        <v>8333.3333333333339</v>
      </c>
      <c r="AI67" s="143" cm="1">
        <f t="array" ref="AI67">INDEX($K:$P,ROW(),MATCH(AI$3,$K$2:$P$2,0))/12</f>
        <v>8333.3333333333339</v>
      </c>
      <c r="AJ67" s="143" cm="1">
        <f t="array" ref="AJ67">INDEX($K:$P,ROW(),MATCH(AJ$3,$K$2:$P$2,0))/12</f>
        <v>8333.3333333333339</v>
      </c>
      <c r="AK67" s="143" cm="1">
        <f t="array" ref="AK67">INDEX($K:$P,ROW(),MATCH(AK$3,$K$2:$P$2,0))/12</f>
        <v>8333.3333333333339</v>
      </c>
      <c r="AL67" s="143" cm="1">
        <f t="array" ref="AL67">INDEX($K:$P,ROW(),MATCH(AL$3,$K$2:$P$2,0))/12</f>
        <v>8333.3333333333339</v>
      </c>
      <c r="AM67" s="143" cm="1">
        <f t="array" ref="AM67">INDEX($K:$P,ROW(),MATCH(AM$3,$K$2:$P$2,0))/12</f>
        <v>8333.3333333333339</v>
      </c>
      <c r="AN67" s="143" cm="1">
        <f t="array" ref="AN67">INDEX($K:$P,ROW(),MATCH(AN$3,$K$2:$P$2,0))/12</f>
        <v>8333.3333333333339</v>
      </c>
      <c r="AO67" s="143" cm="1">
        <f t="array" ref="AO67">INDEX($K:$P,ROW(),MATCH(AO$3,$K$2:$P$2,0))/12</f>
        <v>8333.3333333333339</v>
      </c>
      <c r="AP67" s="143" cm="1">
        <f t="array" ref="AP67">INDEX($K:$P,ROW(),MATCH(AP$3,$K$2:$P$2,0))/12</f>
        <v>8333.3333333333339</v>
      </c>
      <c r="AQ67" s="143" cm="1">
        <f t="array" ref="AQ67">INDEX($K:$P,ROW(),MATCH(AQ$3,$K$2:$P$2,0))/12</f>
        <v>8333.3333333333339</v>
      </c>
      <c r="AR67" s="143" cm="1">
        <f t="array" ref="AR67">INDEX($K:$P,ROW(),MATCH(AR$3,$K$2:$P$2,0))/12</f>
        <v>8333.3333333333339</v>
      </c>
      <c r="AS67" s="143" cm="1">
        <f t="array" ref="AS67">INDEX($K:$P,ROW(),MATCH(AS$3,$K$2:$P$2,0))/12</f>
        <v>8333.3333333333339</v>
      </c>
      <c r="AT67" s="143" cm="1">
        <f t="array" ref="AT67">INDEX($K:$P,ROW(),MATCH(AT$3,$K$2:$P$2,0))/12</f>
        <v>8333.3333333333339</v>
      </c>
      <c r="AU67" s="143" cm="1">
        <f t="array" ref="AU67">INDEX($K:$P,ROW(),MATCH(AU$3,$K$2:$P$2,0))/12</f>
        <v>8333.3333333333339</v>
      </c>
      <c r="AV67" s="143" cm="1">
        <f t="array" ref="AV67">INDEX($K:$P,ROW(),MATCH(AV$3,$K$2:$P$2,0))/12</f>
        <v>8333.3333333333339</v>
      </c>
      <c r="AW67" s="143" cm="1">
        <f t="array" ref="AW67">INDEX($K:$P,ROW(),MATCH(AW$3,$K$2:$P$2,0))/12</f>
        <v>8333.3333333333339</v>
      </c>
      <c r="AX67" s="143" cm="1">
        <f t="array" ref="AX67">INDEX($K:$P,ROW(),MATCH(AX$3,$K$2:$P$2,0))/12</f>
        <v>8333.3333333333339</v>
      </c>
      <c r="AY67" s="143" cm="1">
        <f t="array" ref="AY67">INDEX($K:$P,ROW(),MATCH(AY$3,$K$2:$P$2,0))/12</f>
        <v>8333.3333333333339</v>
      </c>
      <c r="AZ67" s="143" cm="1">
        <f t="array" ref="AZ67">INDEX($K:$P,ROW(),MATCH(AZ$3,$K$2:$P$2,0))/12</f>
        <v>8333.3333333333339</v>
      </c>
      <c r="BA67" s="143" cm="1">
        <f t="array" ref="BA67">INDEX($K:$P,ROW(),MATCH(BA$3,$K$2:$P$2,0))/12</f>
        <v>8333.3333333333339</v>
      </c>
      <c r="BB67" s="143" cm="1">
        <f t="array" ref="BB67">INDEX($K:$P,ROW(),MATCH(BB$3,$K$2:$P$2,0))/12</f>
        <v>8333.3333333333339</v>
      </c>
      <c r="BC67" s="143" cm="1">
        <f t="array" ref="BC67">INDEX($K:$P,ROW(),MATCH(BC$3,$K$2:$P$2,0))/12</f>
        <v>8333.3333333333339</v>
      </c>
      <c r="BD67" s="143" cm="1">
        <f t="array" ref="BD67">INDEX($K:$P,ROW(),MATCH(BD$3,$K$2:$P$2,0))/12</f>
        <v>8333.3333333333339</v>
      </c>
      <c r="BE67" s="143" cm="1">
        <f t="array" ref="BE67">INDEX($K:$P,ROW(),MATCH(BE$3,$K$2:$P$2,0))/12</f>
        <v>8333.3333333333339</v>
      </c>
      <c r="BF67" s="143" cm="1">
        <f t="array" ref="BF67">INDEX($K:$P,ROW(),MATCH(BF$3,$K$2:$P$2,0))/12</f>
        <v>8333.3333333333339</v>
      </c>
      <c r="BG67" s="143" cm="1">
        <f t="array" ref="BG67">INDEX($K:$P,ROW(),MATCH(BG$3,$K$2:$P$2,0))/12</f>
        <v>8333.3333333333339</v>
      </c>
      <c r="BH67" s="143" cm="1">
        <f t="array" ref="BH67">INDEX($K:$P,ROW(),MATCH(BH$3,$K$2:$P$2,0))/12</f>
        <v>8333.3333333333339</v>
      </c>
      <c r="BI67" s="143" cm="1">
        <f t="array" ref="BI67">INDEX($K:$P,ROW(),MATCH(BI$3,$K$2:$P$2,0))/12</f>
        <v>8333.3333333333339</v>
      </c>
      <c r="BJ67" s="143" cm="1">
        <f t="array" ref="BJ67">INDEX($K:$P,ROW(),MATCH(BJ$3,$K$2:$P$2,0))/12</f>
        <v>8333.3333333333339</v>
      </c>
      <c r="BK67" s="143" cm="1">
        <f t="array" ref="BK67">INDEX($K:$P,ROW(),MATCH(BK$3,$K$2:$P$2,0))/12</f>
        <v>8333.3333333333339</v>
      </c>
      <c r="BL67" s="143" cm="1">
        <f t="array" ref="BL67">INDEX($K:$P,ROW(),MATCH(BL$3,$K$2:$P$2,0))/12</f>
        <v>8333.3333333333339</v>
      </c>
      <c r="BM67" s="143" cm="1">
        <f t="array" ref="BM67">INDEX($K:$P,ROW(),MATCH(BM$3,$K$2:$P$2,0))/12</f>
        <v>8333.3333333333339</v>
      </c>
      <c r="BN67" s="143" cm="1">
        <f t="array" ref="BN67">INDEX($K:$P,ROW(),MATCH(BN$3,$K$2:$P$2,0))/12</f>
        <v>8333.3333333333339</v>
      </c>
      <c r="BO67" s="143" cm="1">
        <f t="array" ref="BO67">INDEX($K:$P,ROW(),MATCH(BO$3,$K$2:$P$2,0))/12</f>
        <v>8333.3333333333339</v>
      </c>
      <c r="BP67" s="143" cm="1">
        <f t="array" ref="BP67">INDEX($K:$P,ROW(),MATCH(BP$3,$K$2:$P$2,0))/12</f>
        <v>8333.3333333333339</v>
      </c>
      <c r="BQ67" s="143" cm="1">
        <f t="array" ref="BQ67">INDEX($K:$P,ROW(),MATCH(BQ$3,$K$2:$P$2,0))/12</f>
        <v>8333.3333333333339</v>
      </c>
      <c r="BR67" s="143" cm="1">
        <f t="array" ref="BR67">INDEX($K:$P,ROW(),MATCH(BR$3,$K$2:$P$2,0))/12</f>
        <v>8333.3333333333339</v>
      </c>
      <c r="BS67" s="143" cm="1">
        <f t="array" ref="BS67">INDEX($K:$P,ROW(),MATCH(BS$3,$K$2:$P$2,0))/12</f>
        <v>8333.3333333333339</v>
      </c>
      <c r="BT67" s="143" cm="1">
        <f t="array" ref="BT67">INDEX($K:$P,ROW(),MATCH(BT$3,$K$2:$P$2,0))/12</f>
        <v>8333.3333333333339</v>
      </c>
      <c r="BU67" s="143" cm="1">
        <f t="array" ref="BU67">INDEX($K:$P,ROW(),MATCH(BU$3,$K$2:$P$2,0))/12</f>
        <v>8333.3333333333339</v>
      </c>
      <c r="BV67" s="143" cm="1">
        <f t="array" ref="BV67">INDEX($K:$P,ROW(),MATCH(BV$3,$K$2:$P$2,0))/12</f>
        <v>8333.3333333333339</v>
      </c>
      <c r="BW67" s="143" cm="1">
        <f t="array" ref="BW67">INDEX($K:$P,ROW(),MATCH(BW$3,$K$2:$P$2,0))/12</f>
        <v>8333.3333333333339</v>
      </c>
      <c r="BX67" s="143" cm="1">
        <f t="array" ref="BX67">INDEX($K:$P,ROW(),MATCH(BX$3,$K$2:$P$2,0))/12</f>
        <v>8333.3333333333339</v>
      </c>
      <c r="BY67" s="143" cm="1">
        <f t="array" ref="BY67">INDEX($K:$P,ROW(),MATCH(BY$3,$K$2:$P$2,0))/12</f>
        <v>8333.3333333333339</v>
      </c>
      <c r="BZ67" s="143" cm="1">
        <f t="array" ref="BZ67">INDEX($K:$P,ROW(),MATCH(BZ$3,$K$2:$P$2,0))/12</f>
        <v>8333.3333333333339</v>
      </c>
      <c r="CA67" s="143" cm="1">
        <f t="array" ref="CA67">INDEX($K:$P,ROW(),MATCH(CA$3,$K$2:$P$2,0))/12</f>
        <v>8333.3333333333339</v>
      </c>
      <c r="CB67" s="143" cm="1">
        <f t="array" ref="CB67">INDEX($K:$P,ROW(),MATCH(CB$3,$K$2:$P$2,0))/12</f>
        <v>8333.3333333333339</v>
      </c>
      <c r="CC67" s="143" cm="1">
        <f t="array" ref="CC67">INDEX($K:$P,ROW(),MATCH(CC$3,$K$2:$P$2,0))/12</f>
        <v>8333.3333333333339</v>
      </c>
      <c r="CD67" s="143" cm="1">
        <f t="array" ref="CD67">INDEX($K:$P,ROW(),MATCH(CD$3,$K$2:$P$2,0))/12</f>
        <v>8333.3333333333339</v>
      </c>
      <c r="CE67" s="143" cm="1">
        <f t="array" ref="CE67">INDEX($K:$P,ROW(),MATCH(CE$3,$K$2:$P$2,0))/12</f>
        <v>8333.3333333333339</v>
      </c>
      <c r="CF67" s="143" cm="1">
        <f t="array" ref="CF67">INDEX($K:$P,ROW(),MATCH(CF$3,$K$2:$P$2,0))/12</f>
        <v>8333.3333333333339</v>
      </c>
      <c r="CG67" s="143" cm="1">
        <f t="array" ref="CG67">INDEX($K:$P,ROW(),MATCH(CG$3,$K$2:$P$2,0))/12</f>
        <v>8333.3333333333339</v>
      </c>
      <c r="CH67" s="143" cm="1">
        <f t="array" ref="CH67">INDEX($K:$P,ROW(),MATCH(CH$3,$K$2:$P$2,0))/12</f>
        <v>8333.3333333333339</v>
      </c>
      <c r="CI67" s="143" cm="1">
        <f t="array" ref="CI67">INDEX($K:$P,ROW(),MATCH(CI$3,$K$2:$P$2,0))/12</f>
        <v>8333.3333333333339</v>
      </c>
      <c r="CJ67" s="143" cm="1">
        <f t="array" ref="CJ67">INDEX($K:$P,ROW(),MATCH(CJ$3,$K$2:$P$2,0))/12</f>
        <v>8333.3333333333339</v>
      </c>
      <c r="CK67" s="143" cm="1">
        <f t="array" ref="CK67">INDEX($K:$P,ROW(),MATCH(CK$3,$K$2:$P$2,0))/12</f>
        <v>8333.3333333333339</v>
      </c>
      <c r="CL67" s="143" cm="1">
        <f t="array" ref="CL67">INDEX($K:$P,ROW(),MATCH(CL$3,$K$2:$P$2,0))/12</f>
        <v>8333.3333333333339</v>
      </c>
    </row>
    <row r="68" spans="2:90" x14ac:dyDescent="0.4">
      <c r="B68" s="141" t="s">
        <v>443</v>
      </c>
      <c r="D68" t="s">
        <v>448</v>
      </c>
      <c r="E68" s="8" t="str">
        <f t="shared" si="24"/>
        <v>68 SALESQUOTA-ER</v>
      </c>
      <c r="G68" t="str">
        <f t="shared" si="25"/>
        <v>68 SALESQUOTA-ER</v>
      </c>
      <c r="H68" s="31"/>
      <c r="I68" s="73"/>
      <c r="J68" s="73"/>
      <c r="K68" s="16">
        <v>0.7</v>
      </c>
      <c r="L68" s="16">
        <v>0.7</v>
      </c>
      <c r="M68" s="16">
        <v>0.7</v>
      </c>
      <c r="N68" s="16">
        <v>0.7</v>
      </c>
      <c r="O68" s="16">
        <v>0.7</v>
      </c>
      <c r="P68" s="16">
        <v>0.7</v>
      </c>
      <c r="R68" s="38"/>
      <c r="S68" s="178" cm="1">
        <f t="array" ref="S68">INDEX($K:$P,ROW(),MATCH(S$3,$K$2:$P$2,0))</f>
        <v>0.7</v>
      </c>
      <c r="T68" s="178" cm="1">
        <f t="array" ref="T68">INDEX($K:$P,ROW(),MATCH(T$3,$K$2:$P$2,0))</f>
        <v>0.7</v>
      </c>
      <c r="U68" s="178" cm="1">
        <f t="array" ref="U68">INDEX($K:$P,ROW(),MATCH(U$3,$K$2:$P$2,0))</f>
        <v>0.7</v>
      </c>
      <c r="V68" s="178" cm="1">
        <f t="array" ref="V68">INDEX($K:$P,ROW(),MATCH(V$3,$K$2:$P$2,0))</f>
        <v>0.7</v>
      </c>
      <c r="W68" s="178" cm="1">
        <f t="array" ref="W68">INDEX($K:$P,ROW(),MATCH(W$3,$K$2:$P$2,0))</f>
        <v>0.7</v>
      </c>
      <c r="X68" s="178" cm="1">
        <f t="array" ref="X68">INDEX($K:$P,ROW(),MATCH(X$3,$K$2:$P$2,0))</f>
        <v>0.7</v>
      </c>
      <c r="Y68" s="178" cm="1">
        <f t="array" ref="Y68">INDEX($K:$P,ROW(),MATCH(Y$3,$K$2:$P$2,0))</f>
        <v>0.7</v>
      </c>
      <c r="Z68" s="178" cm="1">
        <f t="array" ref="Z68">INDEX($K:$P,ROW(),MATCH(Z$3,$K$2:$P$2,0))</f>
        <v>0.7</v>
      </c>
      <c r="AA68" s="178" cm="1">
        <f t="array" ref="AA68">INDEX($K:$P,ROW(),MATCH(AA$3,$K$2:$P$2,0))</f>
        <v>0.7</v>
      </c>
      <c r="AB68" s="178" cm="1">
        <f t="array" ref="AB68">INDEX($K:$P,ROW(),MATCH(AB$3,$K$2:$P$2,0))</f>
        <v>0.7</v>
      </c>
      <c r="AC68" s="178" cm="1">
        <f t="array" ref="AC68">INDEX($K:$P,ROW(),MATCH(AC$3,$K$2:$P$2,0))</f>
        <v>0.7</v>
      </c>
      <c r="AD68" s="178" cm="1">
        <f t="array" ref="AD68">INDEX($K:$P,ROW(),MATCH(AD$3,$K$2:$P$2,0))</f>
        <v>0.7</v>
      </c>
      <c r="AE68" s="178" cm="1">
        <f t="array" ref="AE68">INDEX($K:$P,ROW(),MATCH(AE$3,$K$2:$P$2,0))</f>
        <v>0.7</v>
      </c>
      <c r="AF68" s="178" cm="1">
        <f t="array" ref="AF68">INDEX($K:$P,ROW(),MATCH(AF$3,$K$2:$P$2,0))</f>
        <v>0.7</v>
      </c>
      <c r="AG68" s="178" cm="1">
        <f t="array" ref="AG68">INDEX($K:$P,ROW(),MATCH(AG$3,$K$2:$P$2,0))</f>
        <v>0.7</v>
      </c>
      <c r="AH68" s="178" cm="1">
        <f t="array" ref="AH68">INDEX($K:$P,ROW(),MATCH(AH$3,$K$2:$P$2,0))</f>
        <v>0.7</v>
      </c>
      <c r="AI68" s="178" cm="1">
        <f t="array" ref="AI68">INDEX($K:$P,ROW(),MATCH(AI$3,$K$2:$P$2,0))</f>
        <v>0.7</v>
      </c>
      <c r="AJ68" s="178" cm="1">
        <f t="array" ref="AJ68">INDEX($K:$P,ROW(),MATCH(AJ$3,$K$2:$P$2,0))</f>
        <v>0.7</v>
      </c>
      <c r="AK68" s="178" cm="1">
        <f t="array" ref="AK68">INDEX($K:$P,ROW(),MATCH(AK$3,$K$2:$P$2,0))</f>
        <v>0.7</v>
      </c>
      <c r="AL68" s="178" cm="1">
        <f t="array" ref="AL68">INDEX($K:$P,ROW(),MATCH(AL$3,$K$2:$P$2,0))</f>
        <v>0.7</v>
      </c>
      <c r="AM68" s="178" cm="1">
        <f t="array" ref="AM68">INDEX($K:$P,ROW(),MATCH(AM$3,$K$2:$P$2,0))</f>
        <v>0.7</v>
      </c>
      <c r="AN68" s="178" cm="1">
        <f t="array" ref="AN68">INDEX($K:$P,ROW(),MATCH(AN$3,$K$2:$P$2,0))</f>
        <v>0.7</v>
      </c>
      <c r="AO68" s="178" cm="1">
        <f t="array" ref="AO68">INDEX($K:$P,ROW(),MATCH(AO$3,$K$2:$P$2,0))</f>
        <v>0.7</v>
      </c>
      <c r="AP68" s="178" cm="1">
        <f t="array" ref="AP68">INDEX($K:$P,ROW(),MATCH(AP$3,$K$2:$P$2,0))</f>
        <v>0.7</v>
      </c>
      <c r="AQ68" s="178" cm="1">
        <f t="array" ref="AQ68">INDEX($K:$P,ROW(),MATCH(AQ$3,$K$2:$P$2,0))</f>
        <v>0.7</v>
      </c>
      <c r="AR68" s="178" cm="1">
        <f t="array" ref="AR68">INDEX($K:$P,ROW(),MATCH(AR$3,$K$2:$P$2,0))</f>
        <v>0.7</v>
      </c>
      <c r="AS68" s="178" cm="1">
        <f t="array" ref="AS68">INDEX($K:$P,ROW(),MATCH(AS$3,$K$2:$P$2,0))</f>
        <v>0.7</v>
      </c>
      <c r="AT68" s="178" cm="1">
        <f t="array" ref="AT68">INDEX($K:$P,ROW(),MATCH(AT$3,$K$2:$P$2,0))</f>
        <v>0.7</v>
      </c>
      <c r="AU68" s="178" cm="1">
        <f t="array" ref="AU68">INDEX($K:$P,ROW(),MATCH(AU$3,$K$2:$P$2,0))</f>
        <v>0.7</v>
      </c>
      <c r="AV68" s="178" cm="1">
        <f t="array" ref="AV68">INDEX($K:$P,ROW(),MATCH(AV$3,$K$2:$P$2,0))</f>
        <v>0.7</v>
      </c>
      <c r="AW68" s="178" cm="1">
        <f t="array" ref="AW68">INDEX($K:$P,ROW(),MATCH(AW$3,$K$2:$P$2,0))</f>
        <v>0.7</v>
      </c>
      <c r="AX68" s="178" cm="1">
        <f t="array" ref="AX68">INDEX($K:$P,ROW(),MATCH(AX$3,$K$2:$P$2,0))</f>
        <v>0.7</v>
      </c>
      <c r="AY68" s="178" cm="1">
        <f t="array" ref="AY68">INDEX($K:$P,ROW(),MATCH(AY$3,$K$2:$P$2,0))</f>
        <v>0.7</v>
      </c>
      <c r="AZ68" s="178" cm="1">
        <f t="array" ref="AZ68">INDEX($K:$P,ROW(),MATCH(AZ$3,$K$2:$P$2,0))</f>
        <v>0.7</v>
      </c>
      <c r="BA68" s="178" cm="1">
        <f t="array" ref="BA68">INDEX($K:$P,ROW(),MATCH(BA$3,$K$2:$P$2,0))</f>
        <v>0.7</v>
      </c>
      <c r="BB68" s="178" cm="1">
        <f t="array" ref="BB68">INDEX($K:$P,ROW(),MATCH(BB$3,$K$2:$P$2,0))</f>
        <v>0.7</v>
      </c>
      <c r="BC68" s="178" cm="1">
        <f t="array" ref="BC68">INDEX($K:$P,ROW(),MATCH(BC$3,$K$2:$P$2,0))</f>
        <v>0.7</v>
      </c>
      <c r="BD68" s="178" cm="1">
        <f t="array" ref="BD68">INDEX($K:$P,ROW(),MATCH(BD$3,$K$2:$P$2,0))</f>
        <v>0.7</v>
      </c>
      <c r="BE68" s="178" cm="1">
        <f t="array" ref="BE68">INDEX($K:$P,ROW(),MATCH(BE$3,$K$2:$P$2,0))</f>
        <v>0.7</v>
      </c>
      <c r="BF68" s="178" cm="1">
        <f t="array" ref="BF68">INDEX($K:$P,ROW(),MATCH(BF$3,$K$2:$P$2,0))</f>
        <v>0.7</v>
      </c>
      <c r="BG68" s="178" cm="1">
        <f t="array" ref="BG68">INDEX($K:$P,ROW(),MATCH(BG$3,$K$2:$P$2,0))</f>
        <v>0.7</v>
      </c>
      <c r="BH68" s="178" cm="1">
        <f t="array" ref="BH68">INDEX($K:$P,ROW(),MATCH(BH$3,$K$2:$P$2,0))</f>
        <v>0.7</v>
      </c>
      <c r="BI68" s="178" cm="1">
        <f t="array" ref="BI68">INDEX($K:$P,ROW(),MATCH(BI$3,$K$2:$P$2,0))</f>
        <v>0.7</v>
      </c>
      <c r="BJ68" s="178" cm="1">
        <f t="array" ref="BJ68">INDEX($K:$P,ROW(),MATCH(BJ$3,$K$2:$P$2,0))</f>
        <v>0.7</v>
      </c>
      <c r="BK68" s="178" cm="1">
        <f t="array" ref="BK68">INDEX($K:$P,ROW(),MATCH(BK$3,$K$2:$P$2,0))</f>
        <v>0.7</v>
      </c>
      <c r="BL68" s="178" cm="1">
        <f t="array" ref="BL68">INDEX($K:$P,ROW(),MATCH(BL$3,$K$2:$P$2,0))</f>
        <v>0.7</v>
      </c>
      <c r="BM68" s="178" cm="1">
        <f t="array" ref="BM68">INDEX($K:$P,ROW(),MATCH(BM$3,$K$2:$P$2,0))</f>
        <v>0.7</v>
      </c>
      <c r="BN68" s="178" cm="1">
        <f t="array" ref="BN68">INDEX($K:$P,ROW(),MATCH(BN$3,$K$2:$P$2,0))</f>
        <v>0.7</v>
      </c>
      <c r="BO68" s="178" cm="1">
        <f t="array" ref="BO68">INDEX($K:$P,ROW(),MATCH(BO$3,$K$2:$P$2,0))</f>
        <v>0.7</v>
      </c>
      <c r="BP68" s="178" cm="1">
        <f t="array" ref="BP68">INDEX($K:$P,ROW(),MATCH(BP$3,$K$2:$P$2,0))</f>
        <v>0.7</v>
      </c>
      <c r="BQ68" s="178" cm="1">
        <f t="array" ref="BQ68">INDEX($K:$P,ROW(),MATCH(BQ$3,$K$2:$P$2,0))</f>
        <v>0.7</v>
      </c>
      <c r="BR68" s="178" cm="1">
        <f t="array" ref="BR68">INDEX($K:$P,ROW(),MATCH(BR$3,$K$2:$P$2,0))</f>
        <v>0.7</v>
      </c>
      <c r="BS68" s="178" cm="1">
        <f t="array" ref="BS68">INDEX($K:$P,ROW(),MATCH(BS$3,$K$2:$P$2,0))</f>
        <v>0.7</v>
      </c>
      <c r="BT68" s="178" cm="1">
        <f t="array" ref="BT68">INDEX($K:$P,ROW(),MATCH(BT$3,$K$2:$P$2,0))</f>
        <v>0.7</v>
      </c>
      <c r="BU68" s="178" cm="1">
        <f t="array" ref="BU68">INDEX($K:$P,ROW(),MATCH(BU$3,$K$2:$P$2,0))</f>
        <v>0.7</v>
      </c>
      <c r="BV68" s="178" cm="1">
        <f t="array" ref="BV68">INDEX($K:$P,ROW(),MATCH(BV$3,$K$2:$P$2,0))</f>
        <v>0.7</v>
      </c>
      <c r="BW68" s="178" cm="1">
        <f t="array" ref="BW68">INDEX($K:$P,ROW(),MATCH(BW$3,$K$2:$P$2,0))</f>
        <v>0.7</v>
      </c>
      <c r="BX68" s="178" cm="1">
        <f t="array" ref="BX68">INDEX($K:$P,ROW(),MATCH(BX$3,$K$2:$P$2,0))</f>
        <v>0.7</v>
      </c>
      <c r="BY68" s="178" cm="1">
        <f t="array" ref="BY68">INDEX($K:$P,ROW(),MATCH(BY$3,$K$2:$P$2,0))</f>
        <v>0.7</v>
      </c>
      <c r="BZ68" s="178" cm="1">
        <f t="array" ref="BZ68">INDEX($K:$P,ROW(),MATCH(BZ$3,$K$2:$P$2,0))</f>
        <v>0.7</v>
      </c>
      <c r="CA68" s="178" cm="1">
        <f t="array" ref="CA68">INDEX($K:$P,ROW(),MATCH(CA$3,$K$2:$P$2,0))</f>
        <v>0.7</v>
      </c>
      <c r="CB68" s="178" cm="1">
        <f t="array" ref="CB68">INDEX($K:$P,ROW(),MATCH(CB$3,$K$2:$P$2,0))</f>
        <v>0.7</v>
      </c>
      <c r="CC68" s="178" cm="1">
        <f t="array" ref="CC68">INDEX($K:$P,ROW(),MATCH(CC$3,$K$2:$P$2,0))</f>
        <v>0.7</v>
      </c>
      <c r="CD68" s="178" cm="1">
        <f t="array" ref="CD68">INDEX($K:$P,ROW(),MATCH(CD$3,$K$2:$P$2,0))</f>
        <v>0.7</v>
      </c>
      <c r="CE68" s="178" cm="1">
        <f t="array" ref="CE68">INDEX($K:$P,ROW(),MATCH(CE$3,$K$2:$P$2,0))</f>
        <v>0.7</v>
      </c>
      <c r="CF68" s="178" cm="1">
        <f t="array" ref="CF68">INDEX($K:$P,ROW(),MATCH(CF$3,$K$2:$P$2,0))</f>
        <v>0.7</v>
      </c>
      <c r="CG68" s="178" cm="1">
        <f t="array" ref="CG68">INDEX($K:$P,ROW(),MATCH(CG$3,$K$2:$P$2,0))</f>
        <v>0.7</v>
      </c>
      <c r="CH68" s="178" cm="1">
        <f t="array" ref="CH68">INDEX($K:$P,ROW(),MATCH(CH$3,$K$2:$P$2,0))</f>
        <v>0.7</v>
      </c>
      <c r="CI68" s="178" cm="1">
        <f t="array" ref="CI68">INDEX($K:$P,ROW(),MATCH(CI$3,$K$2:$P$2,0))</f>
        <v>0.7</v>
      </c>
      <c r="CJ68" s="178" cm="1">
        <f t="array" ref="CJ68">INDEX($K:$P,ROW(),MATCH(CJ$3,$K$2:$P$2,0))</f>
        <v>0.7</v>
      </c>
      <c r="CK68" s="178" cm="1">
        <f t="array" ref="CK68">INDEX($K:$P,ROW(),MATCH(CK$3,$K$2:$P$2,0))</f>
        <v>0.7</v>
      </c>
      <c r="CL68" s="178" cm="1">
        <f t="array" ref="CL68">INDEX($K:$P,ROW(),MATCH(CL$3,$K$2:$P$2,0))</f>
        <v>0.7</v>
      </c>
    </row>
    <row r="69" spans="2:90" x14ac:dyDescent="0.4">
      <c r="B69" s="123" t="str">
        <f ca="1">OFFSET(B69,ROW(B85)-ROW(B69),0)</f>
        <v>Rev</v>
      </c>
      <c r="C69" t="str">
        <f ca="1">OFFSET(C69,16,0)</f>
        <v>IS: revenue</v>
      </c>
      <c r="D69" t="s">
        <v>448</v>
      </c>
      <c r="E69" s="8" t="str">
        <f t="shared" si="24"/>
        <v>69 SALESQUOTA-ER</v>
      </c>
      <c r="G69" t="str">
        <f t="shared" si="25"/>
        <v>69 SALESQUOTA-ER</v>
      </c>
      <c r="H69" s="31"/>
      <c r="I69" s="73"/>
      <c r="J69" s="73"/>
      <c r="K69" s="63">
        <f t="shared" ref="K69:P69" si="26">SUMIF($3:$3,K$2,69:69)</f>
        <v>700000</v>
      </c>
      <c r="L69" s="63">
        <f t="shared" si="26"/>
        <v>1050000</v>
      </c>
      <c r="M69" s="63">
        <f t="shared" si="26"/>
        <v>1400000</v>
      </c>
      <c r="N69" s="63">
        <f t="shared" si="26"/>
        <v>1749999.9999999993</v>
      </c>
      <c r="O69" s="63">
        <f t="shared" si="26"/>
        <v>2100000</v>
      </c>
      <c r="P69" s="63">
        <f t="shared" si="26"/>
        <v>2450000</v>
      </c>
      <c r="R69" s="38"/>
      <c r="S69" s="77">
        <f t="shared" ref="S69" si="27">S67*S68*S66</f>
        <v>58333.333333333328</v>
      </c>
      <c r="T69" s="77">
        <f t="shared" ref="T69:AX69" si="28">T67*T68*T66</f>
        <v>58333.333333333328</v>
      </c>
      <c r="U69" s="77">
        <f t="shared" si="28"/>
        <v>58333.333333333328</v>
      </c>
      <c r="V69" s="77">
        <f t="shared" si="28"/>
        <v>58333.333333333328</v>
      </c>
      <c r="W69" s="77">
        <f t="shared" si="28"/>
        <v>58333.333333333328</v>
      </c>
      <c r="X69" s="77">
        <f t="shared" si="28"/>
        <v>58333.333333333328</v>
      </c>
      <c r="Y69" s="77">
        <f t="shared" si="28"/>
        <v>58333.333333333328</v>
      </c>
      <c r="Z69" s="77">
        <f t="shared" si="28"/>
        <v>58333.333333333328</v>
      </c>
      <c r="AA69" s="77">
        <f t="shared" si="28"/>
        <v>58333.333333333328</v>
      </c>
      <c r="AB69" s="77">
        <f t="shared" si="28"/>
        <v>58333.333333333328</v>
      </c>
      <c r="AC69" s="77">
        <f t="shared" si="28"/>
        <v>58333.333333333328</v>
      </c>
      <c r="AD69" s="77">
        <f t="shared" si="28"/>
        <v>58333.333333333328</v>
      </c>
      <c r="AE69" s="77">
        <f t="shared" si="28"/>
        <v>87500</v>
      </c>
      <c r="AF69" s="77">
        <f t="shared" si="28"/>
        <v>87500</v>
      </c>
      <c r="AG69" s="77">
        <f t="shared" si="28"/>
        <v>87500</v>
      </c>
      <c r="AH69" s="77">
        <f t="shared" si="28"/>
        <v>87500</v>
      </c>
      <c r="AI69" s="77">
        <f t="shared" si="28"/>
        <v>87500</v>
      </c>
      <c r="AJ69" s="77">
        <f t="shared" si="28"/>
        <v>87500</v>
      </c>
      <c r="AK69" s="77">
        <f t="shared" si="28"/>
        <v>87500</v>
      </c>
      <c r="AL69" s="77">
        <f t="shared" si="28"/>
        <v>87500</v>
      </c>
      <c r="AM69" s="77">
        <f t="shared" si="28"/>
        <v>87500</v>
      </c>
      <c r="AN69" s="77">
        <f t="shared" si="28"/>
        <v>87500</v>
      </c>
      <c r="AO69" s="77">
        <f t="shared" si="28"/>
        <v>87500</v>
      </c>
      <c r="AP69" s="77">
        <f t="shared" si="28"/>
        <v>87500</v>
      </c>
      <c r="AQ69" s="77">
        <f t="shared" si="28"/>
        <v>116666.66666666666</v>
      </c>
      <c r="AR69" s="77">
        <f t="shared" si="28"/>
        <v>116666.66666666666</v>
      </c>
      <c r="AS69" s="77">
        <f t="shared" si="28"/>
        <v>116666.66666666666</v>
      </c>
      <c r="AT69" s="77">
        <f t="shared" si="28"/>
        <v>116666.66666666666</v>
      </c>
      <c r="AU69" s="77">
        <f t="shared" si="28"/>
        <v>116666.66666666666</v>
      </c>
      <c r="AV69" s="77">
        <f t="shared" si="28"/>
        <v>116666.66666666666</v>
      </c>
      <c r="AW69" s="77">
        <f t="shared" si="28"/>
        <v>116666.66666666666</v>
      </c>
      <c r="AX69" s="77">
        <f t="shared" si="28"/>
        <v>116666.66666666666</v>
      </c>
      <c r="AY69" s="77">
        <f t="shared" ref="AY69:CD69" si="29">AY67*AY68*AY66</f>
        <v>116666.66666666666</v>
      </c>
      <c r="AZ69" s="77">
        <f t="shared" si="29"/>
        <v>116666.66666666666</v>
      </c>
      <c r="BA69" s="77">
        <f t="shared" si="29"/>
        <v>116666.66666666666</v>
      </c>
      <c r="BB69" s="77">
        <f t="shared" si="29"/>
        <v>116666.66666666666</v>
      </c>
      <c r="BC69" s="77">
        <f t="shared" si="29"/>
        <v>145833.33333333331</v>
      </c>
      <c r="BD69" s="77">
        <f t="shared" si="29"/>
        <v>145833.33333333331</v>
      </c>
      <c r="BE69" s="77">
        <f t="shared" si="29"/>
        <v>145833.33333333331</v>
      </c>
      <c r="BF69" s="77">
        <f t="shared" si="29"/>
        <v>145833.33333333331</v>
      </c>
      <c r="BG69" s="77">
        <f t="shared" si="29"/>
        <v>145833.33333333331</v>
      </c>
      <c r="BH69" s="77">
        <f t="shared" si="29"/>
        <v>145833.33333333331</v>
      </c>
      <c r="BI69" s="77">
        <f t="shared" si="29"/>
        <v>145833.33333333331</v>
      </c>
      <c r="BJ69" s="77">
        <f t="shared" si="29"/>
        <v>145833.33333333331</v>
      </c>
      <c r="BK69" s="77">
        <f t="shared" si="29"/>
        <v>145833.33333333331</v>
      </c>
      <c r="BL69" s="77">
        <f t="shared" si="29"/>
        <v>145833.33333333331</v>
      </c>
      <c r="BM69" s="77">
        <f t="shared" si="29"/>
        <v>145833.33333333331</v>
      </c>
      <c r="BN69" s="77">
        <f t="shared" si="29"/>
        <v>145833.33333333331</v>
      </c>
      <c r="BO69" s="77">
        <f t="shared" si="29"/>
        <v>175000</v>
      </c>
      <c r="BP69" s="77">
        <f t="shared" si="29"/>
        <v>175000</v>
      </c>
      <c r="BQ69" s="77">
        <f t="shared" si="29"/>
        <v>175000</v>
      </c>
      <c r="BR69" s="77">
        <f t="shared" si="29"/>
        <v>175000</v>
      </c>
      <c r="BS69" s="77">
        <f t="shared" si="29"/>
        <v>175000</v>
      </c>
      <c r="BT69" s="77">
        <f t="shared" si="29"/>
        <v>175000</v>
      </c>
      <c r="BU69" s="77">
        <f t="shared" si="29"/>
        <v>175000</v>
      </c>
      <c r="BV69" s="77">
        <f t="shared" si="29"/>
        <v>175000</v>
      </c>
      <c r="BW69" s="77">
        <f t="shared" si="29"/>
        <v>175000</v>
      </c>
      <c r="BX69" s="77">
        <f t="shared" si="29"/>
        <v>175000</v>
      </c>
      <c r="BY69" s="77">
        <f t="shared" si="29"/>
        <v>175000</v>
      </c>
      <c r="BZ69" s="77">
        <f t="shared" si="29"/>
        <v>175000</v>
      </c>
      <c r="CA69" s="77">
        <f t="shared" si="29"/>
        <v>204166.66666666666</v>
      </c>
      <c r="CB69" s="77">
        <f t="shared" si="29"/>
        <v>204166.66666666666</v>
      </c>
      <c r="CC69" s="77">
        <f t="shared" si="29"/>
        <v>204166.66666666666</v>
      </c>
      <c r="CD69" s="77">
        <f t="shared" si="29"/>
        <v>204166.66666666666</v>
      </c>
      <c r="CE69" s="77">
        <f t="shared" ref="CE69:CK69" si="30">CE67*CE68*CE66</f>
        <v>204166.66666666666</v>
      </c>
      <c r="CF69" s="77">
        <f t="shared" si="30"/>
        <v>204166.66666666666</v>
      </c>
      <c r="CG69" s="77">
        <f t="shared" si="30"/>
        <v>204166.66666666666</v>
      </c>
      <c r="CH69" s="77">
        <f t="shared" si="30"/>
        <v>204166.66666666666</v>
      </c>
      <c r="CI69" s="77">
        <f t="shared" si="30"/>
        <v>204166.66666666666</v>
      </c>
      <c r="CJ69" s="77">
        <f t="shared" si="30"/>
        <v>204166.66666666666</v>
      </c>
      <c r="CK69" s="77">
        <f t="shared" si="30"/>
        <v>204166.66666666666</v>
      </c>
      <c r="CL69" s="77">
        <f t="shared" ref="CL69" si="31">CL67*CL68*CL66</f>
        <v>204166.66666666666</v>
      </c>
    </row>
    <row r="70" spans="2:90" x14ac:dyDescent="0.4">
      <c r="B70" s="132"/>
      <c r="D70" t="s">
        <v>448</v>
      </c>
      <c r="E70" s="8" t="str">
        <f t="shared" si="24"/>
        <v>70 SALESQUOTA-ER</v>
      </c>
      <c r="G70" t="str">
        <f t="shared" si="25"/>
        <v>70 SALESQUOTA-ER</v>
      </c>
      <c r="H70" s="31"/>
      <c r="I70" s="73"/>
      <c r="J70" s="73"/>
      <c r="K70" s="39"/>
      <c r="L70" s="39"/>
      <c r="M70" s="39"/>
      <c r="N70" s="39"/>
      <c r="O70" s="39"/>
      <c r="P70" s="39"/>
      <c r="R70" s="38"/>
    </row>
    <row r="71" spans="2:90" x14ac:dyDescent="0.4">
      <c r="B71" s="95" t="s">
        <v>226</v>
      </c>
      <c r="D71" t="s">
        <v>448</v>
      </c>
      <c r="E71" s="8" t="str">
        <f t="shared" si="24"/>
        <v>71 SALESQUOTA-ER</v>
      </c>
      <c r="G71" t="str">
        <f t="shared" si="25"/>
        <v>71 SALESQUOTA-ER</v>
      </c>
      <c r="H71" s="31"/>
      <c r="I71" s="73"/>
      <c r="J71" s="73"/>
      <c r="K71" s="39"/>
      <c r="L71" s="39"/>
      <c r="M71" s="39"/>
      <c r="N71" s="39"/>
      <c r="O71" s="39"/>
      <c r="P71" s="39"/>
      <c r="R71" s="38"/>
    </row>
    <row r="72" spans="2:90" x14ac:dyDescent="0.4">
      <c r="B72" s="154" t="s">
        <v>451</v>
      </c>
      <c r="D72" t="s">
        <v>448</v>
      </c>
      <c r="E72" s="8" t="str">
        <f t="shared" si="24"/>
        <v>72 SALESQUOTA-ER</v>
      </c>
      <c r="G72" t="str">
        <f t="shared" si="25"/>
        <v>72 SALESQUOTA-ER</v>
      </c>
      <c r="H72" s="31"/>
      <c r="I72" s="73"/>
      <c r="J72" s="73"/>
      <c r="K72" s="18">
        <v>50000</v>
      </c>
      <c r="L72" s="18">
        <v>50000</v>
      </c>
      <c r="M72" s="18">
        <v>50000</v>
      </c>
      <c r="N72" s="18">
        <v>50000</v>
      </c>
      <c r="O72" s="18">
        <v>50000</v>
      </c>
      <c r="P72" s="18">
        <v>50000</v>
      </c>
      <c r="R72" s="38"/>
      <c r="S72" s="143" cm="1">
        <f t="array" ref="S72">INDEX($K:$P,ROW(),MATCH(S$3,$K$2:$P$2,0))/12</f>
        <v>4166.666666666667</v>
      </c>
      <c r="T72" s="143" cm="1">
        <f t="array" ref="T72">INDEX($K:$P,ROW(),MATCH(T$3,$K$2:$P$2,0))/12</f>
        <v>4166.666666666667</v>
      </c>
      <c r="U72" s="143" cm="1">
        <f t="array" ref="U72">INDEX($K:$P,ROW(),MATCH(U$3,$K$2:$P$2,0))/12</f>
        <v>4166.666666666667</v>
      </c>
      <c r="V72" s="143" cm="1">
        <f t="array" ref="V72">INDEX($K:$P,ROW(),MATCH(V$3,$K$2:$P$2,0))/12</f>
        <v>4166.666666666667</v>
      </c>
      <c r="W72" s="143" cm="1">
        <f t="array" ref="W72">INDEX($K:$P,ROW(),MATCH(W$3,$K$2:$P$2,0))/12</f>
        <v>4166.666666666667</v>
      </c>
      <c r="X72" s="143" cm="1">
        <f t="array" ref="X72">INDEX($K:$P,ROW(),MATCH(X$3,$K$2:$P$2,0))/12</f>
        <v>4166.666666666667</v>
      </c>
      <c r="Y72" s="143" cm="1">
        <f t="array" ref="Y72">INDEX($K:$P,ROW(),MATCH(Y$3,$K$2:$P$2,0))/12</f>
        <v>4166.666666666667</v>
      </c>
      <c r="Z72" s="143" cm="1">
        <f t="array" ref="Z72">INDEX($K:$P,ROW(),MATCH(Z$3,$K$2:$P$2,0))/12</f>
        <v>4166.666666666667</v>
      </c>
      <c r="AA72" s="143" cm="1">
        <f t="array" ref="AA72">INDEX($K:$P,ROW(),MATCH(AA$3,$K$2:$P$2,0))/12</f>
        <v>4166.666666666667</v>
      </c>
      <c r="AB72" s="143" cm="1">
        <f t="array" ref="AB72">INDEX($K:$P,ROW(),MATCH(AB$3,$K$2:$P$2,0))/12</f>
        <v>4166.666666666667</v>
      </c>
      <c r="AC72" s="143" cm="1">
        <f t="array" ref="AC72">INDEX($K:$P,ROW(),MATCH(AC$3,$K$2:$P$2,0))/12</f>
        <v>4166.666666666667</v>
      </c>
      <c r="AD72" s="143" cm="1">
        <f t="array" ref="AD72">INDEX($K:$P,ROW(),MATCH(AD$3,$K$2:$P$2,0))/12</f>
        <v>4166.666666666667</v>
      </c>
      <c r="AE72" s="143" cm="1">
        <f t="array" ref="AE72">INDEX($K:$P,ROW(),MATCH(AE$3,$K$2:$P$2,0))/12</f>
        <v>4166.666666666667</v>
      </c>
      <c r="AF72" s="143" cm="1">
        <f t="array" ref="AF72">INDEX($K:$P,ROW(),MATCH(AF$3,$K$2:$P$2,0))/12</f>
        <v>4166.666666666667</v>
      </c>
      <c r="AG72" s="143" cm="1">
        <f t="array" ref="AG72">INDEX($K:$P,ROW(),MATCH(AG$3,$K$2:$P$2,0))/12</f>
        <v>4166.666666666667</v>
      </c>
      <c r="AH72" s="143" cm="1">
        <f t="array" ref="AH72">INDEX($K:$P,ROW(),MATCH(AH$3,$K$2:$P$2,0))/12</f>
        <v>4166.666666666667</v>
      </c>
      <c r="AI72" s="143" cm="1">
        <f t="array" ref="AI72">INDEX($K:$P,ROW(),MATCH(AI$3,$K$2:$P$2,0))/12</f>
        <v>4166.666666666667</v>
      </c>
      <c r="AJ72" s="143" cm="1">
        <f t="array" ref="AJ72">INDEX($K:$P,ROW(),MATCH(AJ$3,$K$2:$P$2,0))/12</f>
        <v>4166.666666666667</v>
      </c>
      <c r="AK72" s="143" cm="1">
        <f t="array" ref="AK72">INDEX($K:$P,ROW(),MATCH(AK$3,$K$2:$P$2,0))/12</f>
        <v>4166.666666666667</v>
      </c>
      <c r="AL72" s="143" cm="1">
        <f t="array" ref="AL72">INDEX($K:$P,ROW(),MATCH(AL$3,$K$2:$P$2,0))/12</f>
        <v>4166.666666666667</v>
      </c>
      <c r="AM72" s="143" cm="1">
        <f t="array" ref="AM72">INDEX($K:$P,ROW(),MATCH(AM$3,$K$2:$P$2,0))/12</f>
        <v>4166.666666666667</v>
      </c>
      <c r="AN72" s="143" cm="1">
        <f t="array" ref="AN72">INDEX($K:$P,ROW(),MATCH(AN$3,$K$2:$P$2,0))/12</f>
        <v>4166.666666666667</v>
      </c>
      <c r="AO72" s="143" cm="1">
        <f t="array" ref="AO72">INDEX($K:$P,ROW(),MATCH(AO$3,$K$2:$P$2,0))/12</f>
        <v>4166.666666666667</v>
      </c>
      <c r="AP72" s="143" cm="1">
        <f t="array" ref="AP72">INDEX($K:$P,ROW(),MATCH(AP$3,$K$2:$P$2,0))/12</f>
        <v>4166.666666666667</v>
      </c>
      <c r="AQ72" s="143" cm="1">
        <f t="array" ref="AQ72">INDEX($K:$P,ROW(),MATCH(AQ$3,$K$2:$P$2,0))/12</f>
        <v>4166.666666666667</v>
      </c>
      <c r="AR72" s="143" cm="1">
        <f t="array" ref="AR72">INDEX($K:$P,ROW(),MATCH(AR$3,$K$2:$P$2,0))/12</f>
        <v>4166.666666666667</v>
      </c>
      <c r="AS72" s="143" cm="1">
        <f t="array" ref="AS72">INDEX($K:$P,ROW(),MATCH(AS$3,$K$2:$P$2,0))/12</f>
        <v>4166.666666666667</v>
      </c>
      <c r="AT72" s="143" cm="1">
        <f t="array" ref="AT72">INDEX($K:$P,ROW(),MATCH(AT$3,$K$2:$P$2,0))/12</f>
        <v>4166.666666666667</v>
      </c>
      <c r="AU72" s="143" cm="1">
        <f t="array" ref="AU72">INDEX($K:$P,ROW(),MATCH(AU$3,$K$2:$P$2,0))/12</f>
        <v>4166.666666666667</v>
      </c>
      <c r="AV72" s="143" cm="1">
        <f t="array" ref="AV72">INDEX($K:$P,ROW(),MATCH(AV$3,$K$2:$P$2,0))/12</f>
        <v>4166.666666666667</v>
      </c>
      <c r="AW72" s="143" cm="1">
        <f t="array" ref="AW72">INDEX($K:$P,ROW(),MATCH(AW$3,$K$2:$P$2,0))/12</f>
        <v>4166.666666666667</v>
      </c>
      <c r="AX72" s="143" cm="1">
        <f t="array" ref="AX72">INDEX($K:$P,ROW(),MATCH(AX$3,$K$2:$P$2,0))/12</f>
        <v>4166.666666666667</v>
      </c>
      <c r="AY72" s="143" cm="1">
        <f t="array" ref="AY72">INDEX($K:$P,ROW(),MATCH(AY$3,$K$2:$P$2,0))/12</f>
        <v>4166.666666666667</v>
      </c>
      <c r="AZ72" s="143" cm="1">
        <f t="array" ref="AZ72">INDEX($K:$P,ROW(),MATCH(AZ$3,$K$2:$P$2,0))/12</f>
        <v>4166.666666666667</v>
      </c>
      <c r="BA72" s="143" cm="1">
        <f t="array" ref="BA72">INDEX($K:$P,ROW(),MATCH(BA$3,$K$2:$P$2,0))/12</f>
        <v>4166.666666666667</v>
      </c>
      <c r="BB72" s="143" cm="1">
        <f t="array" ref="BB72">INDEX($K:$P,ROW(),MATCH(BB$3,$K$2:$P$2,0))/12</f>
        <v>4166.666666666667</v>
      </c>
      <c r="BC72" s="143" cm="1">
        <f t="array" ref="BC72">INDEX($K:$P,ROW(),MATCH(BC$3,$K$2:$P$2,0))/12</f>
        <v>4166.666666666667</v>
      </c>
      <c r="BD72" s="143" cm="1">
        <f t="array" ref="BD72">INDEX($K:$P,ROW(),MATCH(BD$3,$K$2:$P$2,0))/12</f>
        <v>4166.666666666667</v>
      </c>
      <c r="BE72" s="143" cm="1">
        <f t="array" ref="BE72">INDEX($K:$P,ROW(),MATCH(BE$3,$K$2:$P$2,0))/12</f>
        <v>4166.666666666667</v>
      </c>
      <c r="BF72" s="143" cm="1">
        <f t="array" ref="BF72">INDEX($K:$P,ROW(),MATCH(BF$3,$K$2:$P$2,0))/12</f>
        <v>4166.666666666667</v>
      </c>
      <c r="BG72" s="143" cm="1">
        <f t="array" ref="BG72">INDEX($K:$P,ROW(),MATCH(BG$3,$K$2:$P$2,0))/12</f>
        <v>4166.666666666667</v>
      </c>
      <c r="BH72" s="143" cm="1">
        <f t="array" ref="BH72">INDEX($K:$P,ROW(),MATCH(BH$3,$K$2:$P$2,0))/12</f>
        <v>4166.666666666667</v>
      </c>
      <c r="BI72" s="143" cm="1">
        <f t="array" ref="BI72">INDEX($K:$P,ROW(),MATCH(BI$3,$K$2:$P$2,0))/12</f>
        <v>4166.666666666667</v>
      </c>
      <c r="BJ72" s="143" cm="1">
        <f t="array" ref="BJ72">INDEX($K:$P,ROW(),MATCH(BJ$3,$K$2:$P$2,0))/12</f>
        <v>4166.666666666667</v>
      </c>
      <c r="BK72" s="143" cm="1">
        <f t="array" ref="BK72">INDEX($K:$P,ROW(),MATCH(BK$3,$K$2:$P$2,0))/12</f>
        <v>4166.666666666667</v>
      </c>
      <c r="BL72" s="143" cm="1">
        <f t="array" ref="BL72">INDEX($K:$P,ROW(),MATCH(BL$3,$K$2:$P$2,0))/12</f>
        <v>4166.666666666667</v>
      </c>
      <c r="BM72" s="143" cm="1">
        <f t="array" ref="BM72">INDEX($K:$P,ROW(),MATCH(BM$3,$K$2:$P$2,0))/12</f>
        <v>4166.666666666667</v>
      </c>
      <c r="BN72" s="143" cm="1">
        <f t="array" ref="BN72">INDEX($K:$P,ROW(),MATCH(BN$3,$K$2:$P$2,0))/12</f>
        <v>4166.666666666667</v>
      </c>
      <c r="BO72" s="143" cm="1">
        <f t="array" ref="BO72">INDEX($K:$P,ROW(),MATCH(BO$3,$K$2:$P$2,0))/12</f>
        <v>4166.666666666667</v>
      </c>
      <c r="BP72" s="143" cm="1">
        <f t="array" ref="BP72">INDEX($K:$P,ROW(),MATCH(BP$3,$K$2:$P$2,0))/12</f>
        <v>4166.666666666667</v>
      </c>
      <c r="BQ72" s="143" cm="1">
        <f t="array" ref="BQ72">INDEX($K:$P,ROW(),MATCH(BQ$3,$K$2:$P$2,0))/12</f>
        <v>4166.666666666667</v>
      </c>
      <c r="BR72" s="143" cm="1">
        <f t="array" ref="BR72">INDEX($K:$P,ROW(),MATCH(BR$3,$K$2:$P$2,0))/12</f>
        <v>4166.666666666667</v>
      </c>
      <c r="BS72" s="143" cm="1">
        <f t="array" ref="BS72">INDEX($K:$P,ROW(),MATCH(BS$3,$K$2:$P$2,0))/12</f>
        <v>4166.666666666667</v>
      </c>
      <c r="BT72" s="143" cm="1">
        <f t="array" ref="BT72">INDEX($K:$P,ROW(),MATCH(BT$3,$K$2:$P$2,0))/12</f>
        <v>4166.666666666667</v>
      </c>
      <c r="BU72" s="143" cm="1">
        <f t="array" ref="BU72">INDEX($K:$P,ROW(),MATCH(BU$3,$K$2:$P$2,0))/12</f>
        <v>4166.666666666667</v>
      </c>
      <c r="BV72" s="143" cm="1">
        <f t="array" ref="BV72">INDEX($K:$P,ROW(),MATCH(BV$3,$K$2:$P$2,0))/12</f>
        <v>4166.666666666667</v>
      </c>
      <c r="BW72" s="143" cm="1">
        <f t="array" ref="BW72">INDEX($K:$P,ROW(),MATCH(BW$3,$K$2:$P$2,0))/12</f>
        <v>4166.666666666667</v>
      </c>
      <c r="BX72" s="143" cm="1">
        <f t="array" ref="BX72">INDEX($K:$P,ROW(),MATCH(BX$3,$K$2:$P$2,0))/12</f>
        <v>4166.666666666667</v>
      </c>
      <c r="BY72" s="143" cm="1">
        <f t="array" ref="BY72">INDEX($K:$P,ROW(),MATCH(BY$3,$K$2:$P$2,0))/12</f>
        <v>4166.666666666667</v>
      </c>
      <c r="BZ72" s="143" cm="1">
        <f t="array" ref="BZ72">INDEX($K:$P,ROW(),MATCH(BZ$3,$K$2:$P$2,0))/12</f>
        <v>4166.666666666667</v>
      </c>
      <c r="CA72" s="143" cm="1">
        <f t="array" ref="CA72">INDEX($K:$P,ROW(),MATCH(CA$3,$K$2:$P$2,0))/12</f>
        <v>4166.666666666667</v>
      </c>
      <c r="CB72" s="143" cm="1">
        <f t="array" ref="CB72">INDEX($K:$P,ROW(),MATCH(CB$3,$K$2:$P$2,0))/12</f>
        <v>4166.666666666667</v>
      </c>
      <c r="CC72" s="143" cm="1">
        <f t="array" ref="CC72">INDEX($K:$P,ROW(),MATCH(CC$3,$K$2:$P$2,0))/12</f>
        <v>4166.666666666667</v>
      </c>
      <c r="CD72" s="143" cm="1">
        <f t="array" ref="CD72">INDEX($K:$P,ROW(),MATCH(CD$3,$K$2:$P$2,0))/12</f>
        <v>4166.666666666667</v>
      </c>
      <c r="CE72" s="143" cm="1">
        <f t="array" ref="CE72">INDEX($K:$P,ROW(),MATCH(CE$3,$K$2:$P$2,0))/12</f>
        <v>4166.666666666667</v>
      </c>
      <c r="CF72" s="143" cm="1">
        <f t="array" ref="CF72">INDEX($K:$P,ROW(),MATCH(CF$3,$K$2:$P$2,0))/12</f>
        <v>4166.666666666667</v>
      </c>
      <c r="CG72" s="143" cm="1">
        <f t="array" ref="CG72">INDEX($K:$P,ROW(),MATCH(CG$3,$K$2:$P$2,0))/12</f>
        <v>4166.666666666667</v>
      </c>
      <c r="CH72" s="143" cm="1">
        <f t="array" ref="CH72">INDEX($K:$P,ROW(),MATCH(CH$3,$K$2:$P$2,0))/12</f>
        <v>4166.666666666667</v>
      </c>
      <c r="CI72" s="143" cm="1">
        <f t="array" ref="CI72">INDEX($K:$P,ROW(),MATCH(CI$3,$K$2:$P$2,0))/12</f>
        <v>4166.666666666667</v>
      </c>
      <c r="CJ72" s="143" cm="1">
        <f t="array" ref="CJ72">INDEX($K:$P,ROW(),MATCH(CJ$3,$K$2:$P$2,0))/12</f>
        <v>4166.666666666667</v>
      </c>
      <c r="CK72" s="143" cm="1">
        <f t="array" ref="CK72">INDEX($K:$P,ROW(),MATCH(CK$3,$K$2:$P$2,0))/12</f>
        <v>4166.666666666667</v>
      </c>
      <c r="CL72" s="143" cm="1">
        <f t="array" ref="CL72">INDEX($K:$P,ROW(),MATCH(CL$3,$K$2:$P$2,0))/12</f>
        <v>4166.666666666667</v>
      </c>
    </row>
    <row r="73" spans="2:90" x14ac:dyDescent="0.4">
      <c r="B73" s="141" t="s">
        <v>452</v>
      </c>
      <c r="D73" t="s">
        <v>448</v>
      </c>
      <c r="E73" s="8" t="str">
        <f t="shared" si="24"/>
        <v>73 SALESQUOTA-ER</v>
      </c>
      <c r="G73" t="str">
        <f t="shared" si="25"/>
        <v>73 SALESQUOTA-ER</v>
      </c>
      <c r="H73" s="31"/>
      <c r="I73" s="73"/>
      <c r="J73" s="73"/>
      <c r="K73" s="16">
        <v>0.05</v>
      </c>
      <c r="L73" s="179">
        <v>0.05</v>
      </c>
      <c r="M73" s="179">
        <v>0.05</v>
      </c>
      <c r="N73" s="179">
        <v>0.05</v>
      </c>
      <c r="O73" s="179">
        <v>0.05</v>
      </c>
      <c r="P73" s="179">
        <v>0.05</v>
      </c>
      <c r="R73" s="38"/>
      <c r="S73" s="146" cm="1">
        <f t="array" ref="S73">INDEX($K:$P,ROW(),MATCH(S$3,$K$2:$P$2,0))</f>
        <v>0.05</v>
      </c>
      <c r="T73" s="146" cm="1">
        <f t="array" ref="T73">INDEX($K:$P,ROW(),MATCH(T$3,$K$2:$P$2,0))</f>
        <v>0.05</v>
      </c>
      <c r="U73" s="146" cm="1">
        <f t="array" ref="U73">INDEX($K:$P,ROW(),MATCH(U$3,$K$2:$P$2,0))</f>
        <v>0.05</v>
      </c>
      <c r="V73" s="146" cm="1">
        <f t="array" ref="V73">INDEX($K:$P,ROW(),MATCH(V$3,$K$2:$P$2,0))</f>
        <v>0.05</v>
      </c>
      <c r="W73" s="146" cm="1">
        <f t="array" ref="W73">INDEX($K:$P,ROW(),MATCH(W$3,$K$2:$P$2,0))</f>
        <v>0.05</v>
      </c>
      <c r="X73" s="146" cm="1">
        <f t="array" ref="X73">INDEX($K:$P,ROW(),MATCH(X$3,$K$2:$P$2,0))</f>
        <v>0.05</v>
      </c>
      <c r="Y73" s="146" cm="1">
        <f t="array" ref="Y73">INDEX($K:$P,ROW(),MATCH(Y$3,$K$2:$P$2,0))</f>
        <v>0.05</v>
      </c>
      <c r="Z73" s="146" cm="1">
        <f t="array" ref="Z73">INDEX($K:$P,ROW(),MATCH(Z$3,$K$2:$P$2,0))</f>
        <v>0.05</v>
      </c>
      <c r="AA73" s="146" cm="1">
        <f t="array" ref="AA73">INDEX($K:$P,ROW(),MATCH(AA$3,$K$2:$P$2,0))</f>
        <v>0.05</v>
      </c>
      <c r="AB73" s="146" cm="1">
        <f t="array" ref="AB73">INDEX($K:$P,ROW(),MATCH(AB$3,$K$2:$P$2,0))</f>
        <v>0.05</v>
      </c>
      <c r="AC73" s="146" cm="1">
        <f t="array" ref="AC73">INDEX($K:$P,ROW(),MATCH(AC$3,$K$2:$P$2,0))</f>
        <v>0.05</v>
      </c>
      <c r="AD73" s="146" cm="1">
        <f t="array" ref="AD73">INDEX($K:$P,ROW(),MATCH(AD$3,$K$2:$P$2,0))</f>
        <v>0.05</v>
      </c>
      <c r="AE73" s="146" cm="1">
        <f t="array" ref="AE73">INDEX($K:$P,ROW(),MATCH(AE$3,$K$2:$P$2,0))</f>
        <v>0.05</v>
      </c>
      <c r="AF73" s="146" cm="1">
        <f t="array" ref="AF73">INDEX($K:$P,ROW(),MATCH(AF$3,$K$2:$P$2,0))</f>
        <v>0.05</v>
      </c>
      <c r="AG73" s="146" cm="1">
        <f t="array" ref="AG73">INDEX($K:$P,ROW(),MATCH(AG$3,$K$2:$P$2,0))</f>
        <v>0.05</v>
      </c>
      <c r="AH73" s="146" cm="1">
        <f t="array" ref="AH73">INDEX($K:$P,ROW(),MATCH(AH$3,$K$2:$P$2,0))</f>
        <v>0.05</v>
      </c>
      <c r="AI73" s="146" cm="1">
        <f t="array" ref="AI73">INDEX($K:$P,ROW(),MATCH(AI$3,$K$2:$P$2,0))</f>
        <v>0.05</v>
      </c>
      <c r="AJ73" s="146" cm="1">
        <f t="array" ref="AJ73">INDEX($K:$P,ROW(),MATCH(AJ$3,$K$2:$P$2,0))</f>
        <v>0.05</v>
      </c>
      <c r="AK73" s="146" cm="1">
        <f t="array" ref="AK73">INDEX($K:$P,ROW(),MATCH(AK$3,$K$2:$P$2,0))</f>
        <v>0.05</v>
      </c>
      <c r="AL73" s="146" cm="1">
        <f t="array" ref="AL73">INDEX($K:$P,ROW(),MATCH(AL$3,$K$2:$P$2,0))</f>
        <v>0.05</v>
      </c>
      <c r="AM73" s="146" cm="1">
        <f t="array" ref="AM73">INDEX($K:$P,ROW(),MATCH(AM$3,$K$2:$P$2,0))</f>
        <v>0.05</v>
      </c>
      <c r="AN73" s="146" cm="1">
        <f t="array" ref="AN73">INDEX($K:$P,ROW(),MATCH(AN$3,$K$2:$P$2,0))</f>
        <v>0.05</v>
      </c>
      <c r="AO73" s="146" cm="1">
        <f t="array" ref="AO73">INDEX($K:$P,ROW(),MATCH(AO$3,$K$2:$P$2,0))</f>
        <v>0.05</v>
      </c>
      <c r="AP73" s="146" cm="1">
        <f t="array" ref="AP73">INDEX($K:$P,ROW(),MATCH(AP$3,$K$2:$P$2,0))</f>
        <v>0.05</v>
      </c>
      <c r="AQ73" s="146" cm="1">
        <f t="array" ref="AQ73">INDEX($K:$P,ROW(),MATCH(AQ$3,$K$2:$P$2,0))</f>
        <v>0.05</v>
      </c>
      <c r="AR73" s="146" cm="1">
        <f t="array" ref="AR73">INDEX($K:$P,ROW(),MATCH(AR$3,$K$2:$P$2,0))</f>
        <v>0.05</v>
      </c>
      <c r="AS73" s="146" cm="1">
        <f t="array" ref="AS73">INDEX($K:$P,ROW(),MATCH(AS$3,$K$2:$P$2,0))</f>
        <v>0.05</v>
      </c>
      <c r="AT73" s="146" cm="1">
        <f t="array" ref="AT73">INDEX($K:$P,ROW(),MATCH(AT$3,$K$2:$P$2,0))</f>
        <v>0.05</v>
      </c>
      <c r="AU73" s="146" cm="1">
        <f t="array" ref="AU73">INDEX($K:$P,ROW(),MATCH(AU$3,$K$2:$P$2,0))</f>
        <v>0.05</v>
      </c>
      <c r="AV73" s="146" cm="1">
        <f t="array" ref="AV73">INDEX($K:$P,ROW(),MATCH(AV$3,$K$2:$P$2,0))</f>
        <v>0.05</v>
      </c>
      <c r="AW73" s="146" cm="1">
        <f t="array" ref="AW73">INDEX($K:$P,ROW(),MATCH(AW$3,$K$2:$P$2,0))</f>
        <v>0.05</v>
      </c>
      <c r="AX73" s="146" cm="1">
        <f t="array" ref="AX73">INDEX($K:$P,ROW(),MATCH(AX$3,$K$2:$P$2,0))</f>
        <v>0.05</v>
      </c>
      <c r="AY73" s="146" cm="1">
        <f t="array" ref="AY73">INDEX($K:$P,ROW(),MATCH(AY$3,$K$2:$P$2,0))</f>
        <v>0.05</v>
      </c>
      <c r="AZ73" s="146" cm="1">
        <f t="array" ref="AZ73">INDEX($K:$P,ROW(),MATCH(AZ$3,$K$2:$P$2,0))</f>
        <v>0.05</v>
      </c>
      <c r="BA73" s="146" cm="1">
        <f t="array" ref="BA73">INDEX($K:$P,ROW(),MATCH(BA$3,$K$2:$P$2,0))</f>
        <v>0.05</v>
      </c>
      <c r="BB73" s="146" cm="1">
        <f t="array" ref="BB73">INDEX($K:$P,ROW(),MATCH(BB$3,$K$2:$P$2,0))</f>
        <v>0.05</v>
      </c>
      <c r="BC73" s="146" cm="1">
        <f t="array" ref="BC73">INDEX($K:$P,ROW(),MATCH(BC$3,$K$2:$P$2,0))</f>
        <v>0.05</v>
      </c>
      <c r="BD73" s="146" cm="1">
        <f t="array" ref="BD73">INDEX($K:$P,ROW(),MATCH(BD$3,$K$2:$P$2,0))</f>
        <v>0.05</v>
      </c>
      <c r="BE73" s="146" cm="1">
        <f t="array" ref="BE73">INDEX($K:$P,ROW(),MATCH(BE$3,$K$2:$P$2,0))</f>
        <v>0.05</v>
      </c>
      <c r="BF73" s="146" cm="1">
        <f t="array" ref="BF73">INDEX($K:$P,ROW(),MATCH(BF$3,$K$2:$P$2,0))</f>
        <v>0.05</v>
      </c>
      <c r="BG73" s="146" cm="1">
        <f t="array" ref="BG73">INDEX($K:$P,ROW(),MATCH(BG$3,$K$2:$P$2,0))</f>
        <v>0.05</v>
      </c>
      <c r="BH73" s="146" cm="1">
        <f t="array" ref="BH73">INDEX($K:$P,ROW(),MATCH(BH$3,$K$2:$P$2,0))</f>
        <v>0.05</v>
      </c>
      <c r="BI73" s="146" cm="1">
        <f t="array" ref="BI73">INDEX($K:$P,ROW(),MATCH(BI$3,$K$2:$P$2,0))</f>
        <v>0.05</v>
      </c>
      <c r="BJ73" s="146" cm="1">
        <f t="array" ref="BJ73">INDEX($K:$P,ROW(),MATCH(BJ$3,$K$2:$P$2,0))</f>
        <v>0.05</v>
      </c>
      <c r="BK73" s="146" cm="1">
        <f t="array" ref="BK73">INDEX($K:$P,ROW(),MATCH(BK$3,$K$2:$P$2,0))</f>
        <v>0.05</v>
      </c>
      <c r="BL73" s="146" cm="1">
        <f t="array" ref="BL73">INDEX($K:$P,ROW(),MATCH(BL$3,$K$2:$P$2,0))</f>
        <v>0.05</v>
      </c>
      <c r="BM73" s="146" cm="1">
        <f t="array" ref="BM73">INDEX($K:$P,ROW(),MATCH(BM$3,$K$2:$P$2,0))</f>
        <v>0.05</v>
      </c>
      <c r="BN73" s="146" cm="1">
        <f t="array" ref="BN73">INDEX($K:$P,ROW(),MATCH(BN$3,$K$2:$P$2,0))</f>
        <v>0.05</v>
      </c>
      <c r="BO73" s="146" cm="1">
        <f t="array" ref="BO73">INDEX($K:$P,ROW(),MATCH(BO$3,$K$2:$P$2,0))</f>
        <v>0.05</v>
      </c>
      <c r="BP73" s="146" cm="1">
        <f t="array" ref="BP73">INDEX($K:$P,ROW(),MATCH(BP$3,$K$2:$P$2,0))</f>
        <v>0.05</v>
      </c>
      <c r="BQ73" s="146" cm="1">
        <f t="array" ref="BQ73">INDEX($K:$P,ROW(),MATCH(BQ$3,$K$2:$P$2,0))</f>
        <v>0.05</v>
      </c>
      <c r="BR73" s="146" cm="1">
        <f t="array" ref="BR73">INDEX($K:$P,ROW(),MATCH(BR$3,$K$2:$P$2,0))</f>
        <v>0.05</v>
      </c>
      <c r="BS73" s="146" cm="1">
        <f t="array" ref="BS73">INDEX($K:$P,ROW(),MATCH(BS$3,$K$2:$P$2,0))</f>
        <v>0.05</v>
      </c>
      <c r="BT73" s="146" cm="1">
        <f t="array" ref="BT73">INDEX($K:$P,ROW(),MATCH(BT$3,$K$2:$P$2,0))</f>
        <v>0.05</v>
      </c>
      <c r="BU73" s="146" cm="1">
        <f t="array" ref="BU73">INDEX($K:$P,ROW(),MATCH(BU$3,$K$2:$P$2,0))</f>
        <v>0.05</v>
      </c>
      <c r="BV73" s="146" cm="1">
        <f t="array" ref="BV73">INDEX($K:$P,ROW(),MATCH(BV$3,$K$2:$P$2,0))</f>
        <v>0.05</v>
      </c>
      <c r="BW73" s="146" cm="1">
        <f t="array" ref="BW73">INDEX($K:$P,ROW(),MATCH(BW$3,$K$2:$P$2,0))</f>
        <v>0.05</v>
      </c>
      <c r="BX73" s="146" cm="1">
        <f t="array" ref="BX73">INDEX($K:$P,ROW(),MATCH(BX$3,$K$2:$P$2,0))</f>
        <v>0.05</v>
      </c>
      <c r="BY73" s="146" cm="1">
        <f t="array" ref="BY73">INDEX($K:$P,ROW(),MATCH(BY$3,$K$2:$P$2,0))</f>
        <v>0.05</v>
      </c>
      <c r="BZ73" s="146" cm="1">
        <f t="array" ref="BZ73">INDEX($K:$P,ROW(),MATCH(BZ$3,$K$2:$P$2,0))</f>
        <v>0.05</v>
      </c>
      <c r="CA73" s="146" cm="1">
        <f t="array" ref="CA73">INDEX($K:$P,ROW(),MATCH(CA$3,$K$2:$P$2,0))</f>
        <v>0.05</v>
      </c>
      <c r="CB73" s="146" cm="1">
        <f t="array" ref="CB73">INDEX($K:$P,ROW(),MATCH(CB$3,$K$2:$P$2,0))</f>
        <v>0.05</v>
      </c>
      <c r="CC73" s="146" cm="1">
        <f t="array" ref="CC73">INDEX($K:$P,ROW(),MATCH(CC$3,$K$2:$P$2,0))</f>
        <v>0.05</v>
      </c>
      <c r="CD73" s="146" cm="1">
        <f t="array" ref="CD73">INDEX($K:$P,ROW(),MATCH(CD$3,$K$2:$P$2,0))</f>
        <v>0.05</v>
      </c>
      <c r="CE73" s="146" cm="1">
        <f t="array" ref="CE73">INDEX($K:$P,ROW(),MATCH(CE$3,$K$2:$P$2,0))</f>
        <v>0.05</v>
      </c>
      <c r="CF73" s="146" cm="1">
        <f t="array" ref="CF73">INDEX($K:$P,ROW(),MATCH(CF$3,$K$2:$P$2,0))</f>
        <v>0.05</v>
      </c>
      <c r="CG73" s="146" cm="1">
        <f t="array" ref="CG73">INDEX($K:$P,ROW(),MATCH(CG$3,$K$2:$P$2,0))</f>
        <v>0.05</v>
      </c>
      <c r="CH73" s="146" cm="1">
        <f t="array" ref="CH73">INDEX($K:$P,ROW(),MATCH(CH$3,$K$2:$P$2,0))</f>
        <v>0.05</v>
      </c>
      <c r="CI73" s="146" cm="1">
        <f t="array" ref="CI73">INDEX($K:$P,ROW(),MATCH(CI$3,$K$2:$P$2,0))</f>
        <v>0.05</v>
      </c>
      <c r="CJ73" s="146" cm="1">
        <f t="array" ref="CJ73">INDEX($K:$P,ROW(),MATCH(CJ$3,$K$2:$P$2,0))</f>
        <v>0.05</v>
      </c>
      <c r="CK73" s="146" cm="1">
        <f t="array" ref="CK73">INDEX($K:$P,ROW(),MATCH(CK$3,$K$2:$P$2,0))</f>
        <v>0.05</v>
      </c>
      <c r="CL73" s="146" cm="1">
        <f t="array" ref="CL73">INDEX($K:$P,ROW(),MATCH(CL$3,$K$2:$P$2,0))</f>
        <v>0.05</v>
      </c>
    </row>
    <row r="74" spans="2:90" x14ac:dyDescent="0.4">
      <c r="B74" s="141" t="s">
        <v>215</v>
      </c>
      <c r="D74" t="s">
        <v>448</v>
      </c>
      <c r="E74" s="8" t="str">
        <f t="shared" si="24"/>
        <v>74 SALESQUOTA-ER</v>
      </c>
      <c r="G74" t="str">
        <f t="shared" si="25"/>
        <v>74 SALESQUOTA-ER</v>
      </c>
      <c r="H74" s="180">
        <v>0.2</v>
      </c>
      <c r="I74" s="73"/>
      <c r="J74" s="73"/>
      <c r="K74" s="16"/>
      <c r="L74" s="16"/>
      <c r="M74" s="16"/>
      <c r="N74" s="16"/>
      <c r="O74" s="16"/>
      <c r="P74" s="16"/>
      <c r="R74" s="38"/>
      <c r="S74" s="178"/>
      <c r="T74" s="178"/>
      <c r="U74" s="178"/>
      <c r="V74" s="178"/>
      <c r="W74" s="178"/>
      <c r="X74" s="178"/>
      <c r="Y74" s="178"/>
      <c r="Z74" s="178"/>
      <c r="AA74" s="178"/>
      <c r="AB74" s="178"/>
      <c r="AC74" s="178"/>
      <c r="AD74" s="178"/>
      <c r="AE74" s="178"/>
      <c r="AF74" s="178"/>
      <c r="AG74" s="178"/>
      <c r="AH74" s="178"/>
      <c r="AI74" s="178"/>
      <c r="AJ74" s="178"/>
      <c r="AK74" s="178"/>
      <c r="AL74" s="178"/>
      <c r="AM74" s="178"/>
      <c r="AN74" s="178"/>
      <c r="AO74" s="178"/>
      <c r="AP74" s="178"/>
      <c r="AQ74" s="178"/>
      <c r="AR74" s="178"/>
      <c r="AS74" s="178"/>
      <c r="AT74" s="178"/>
      <c r="AU74" s="178"/>
      <c r="AV74" s="178"/>
      <c r="AW74" s="178"/>
      <c r="AX74" s="178"/>
      <c r="AY74" s="178"/>
      <c r="AZ74" s="178"/>
      <c r="BA74" s="178"/>
      <c r="BB74" s="178"/>
      <c r="BC74" s="178"/>
      <c r="BD74" s="178"/>
      <c r="BE74" s="178"/>
      <c r="BF74" s="178"/>
      <c r="BG74" s="178"/>
      <c r="BH74" s="178"/>
      <c r="BI74" s="178"/>
      <c r="BJ74" s="178"/>
      <c r="BK74" s="178"/>
      <c r="BL74" s="178"/>
      <c r="BM74" s="178"/>
      <c r="BN74" s="178"/>
      <c r="BO74" s="178"/>
      <c r="BP74" s="178"/>
      <c r="BQ74" s="178"/>
      <c r="BR74" s="178"/>
      <c r="BS74" s="178"/>
      <c r="BT74" s="178"/>
      <c r="BU74" s="178"/>
      <c r="BV74" s="178"/>
      <c r="BW74" s="178"/>
      <c r="BX74" s="178"/>
      <c r="BY74" s="178"/>
      <c r="BZ74" s="178"/>
      <c r="CA74" s="178"/>
      <c r="CB74" s="178"/>
      <c r="CC74" s="178"/>
      <c r="CD74" s="178"/>
      <c r="CE74" s="178"/>
      <c r="CF74" s="178"/>
      <c r="CG74" s="178"/>
      <c r="CH74" s="178"/>
      <c r="CI74" s="178"/>
      <c r="CJ74" s="178"/>
      <c r="CK74" s="178"/>
      <c r="CL74" s="178"/>
    </row>
    <row r="75" spans="2:90" x14ac:dyDescent="0.4">
      <c r="B75" s="123" t="str">
        <f>"Sales payroll and benefits - "&amp;SUBSTITUTE(B65,":","")</f>
        <v>Sales payroll and benefits - Sales quota driven</v>
      </c>
      <c r="C75" t="s">
        <v>203</v>
      </c>
      <c r="D75" t="s">
        <v>448</v>
      </c>
      <c r="E75" s="8" t="str">
        <f t="shared" si="24"/>
        <v>75 SALESQUOTA-ER</v>
      </c>
      <c r="G75" t="str">
        <f t="shared" si="25"/>
        <v>75 SALESQUOTA-ER</v>
      </c>
      <c r="H75" s="31"/>
      <c r="I75" s="73"/>
      <c r="J75" s="73"/>
      <c r="K75" s="63">
        <f t="shared" ref="K75:P75" si="32">SUMIF($3:$3,K$2,75:75)</f>
        <v>-95000</v>
      </c>
      <c r="L75" s="63">
        <f t="shared" si="32"/>
        <v>-112500</v>
      </c>
      <c r="M75" s="63">
        <f t="shared" si="32"/>
        <v>-129999.99999999996</v>
      </c>
      <c r="N75" s="63">
        <f t="shared" si="32"/>
        <v>-147500</v>
      </c>
      <c r="O75" s="63">
        <f t="shared" si="32"/>
        <v>-165000</v>
      </c>
      <c r="P75" s="63">
        <f t="shared" si="32"/>
        <v>-182500.00000000003</v>
      </c>
      <c r="R75" s="38"/>
      <c r="S75" s="33">
        <f t="shared" ref="S75" si="33">-(S72*(1+$H74)+S73*S69)</f>
        <v>-7916.6666666666661</v>
      </c>
      <c r="T75" s="33">
        <f t="shared" ref="T75:AX75" si="34">-(T72*(1+$H74)+T73*T69)</f>
        <v>-7916.6666666666661</v>
      </c>
      <c r="U75" s="33">
        <f t="shared" si="34"/>
        <v>-7916.6666666666661</v>
      </c>
      <c r="V75" s="33">
        <f t="shared" si="34"/>
        <v>-7916.6666666666661</v>
      </c>
      <c r="W75" s="33">
        <f t="shared" si="34"/>
        <v>-7916.6666666666661</v>
      </c>
      <c r="X75" s="33">
        <f t="shared" si="34"/>
        <v>-7916.6666666666661</v>
      </c>
      <c r="Y75" s="33">
        <f t="shared" si="34"/>
        <v>-7916.6666666666661</v>
      </c>
      <c r="Z75" s="33">
        <f t="shared" si="34"/>
        <v>-7916.6666666666661</v>
      </c>
      <c r="AA75" s="33">
        <f t="shared" si="34"/>
        <v>-7916.6666666666661</v>
      </c>
      <c r="AB75" s="33">
        <f t="shared" si="34"/>
        <v>-7916.6666666666661</v>
      </c>
      <c r="AC75" s="33">
        <f t="shared" si="34"/>
        <v>-7916.6666666666661</v>
      </c>
      <c r="AD75" s="33">
        <f t="shared" si="34"/>
        <v>-7916.6666666666661</v>
      </c>
      <c r="AE75" s="33">
        <f t="shared" si="34"/>
        <v>-9375</v>
      </c>
      <c r="AF75" s="33">
        <f t="shared" si="34"/>
        <v>-9375</v>
      </c>
      <c r="AG75" s="33">
        <f t="shared" si="34"/>
        <v>-9375</v>
      </c>
      <c r="AH75" s="33">
        <f t="shared" si="34"/>
        <v>-9375</v>
      </c>
      <c r="AI75" s="33">
        <f t="shared" si="34"/>
        <v>-9375</v>
      </c>
      <c r="AJ75" s="33">
        <f t="shared" si="34"/>
        <v>-9375</v>
      </c>
      <c r="AK75" s="33">
        <f t="shared" si="34"/>
        <v>-9375</v>
      </c>
      <c r="AL75" s="33">
        <f t="shared" si="34"/>
        <v>-9375</v>
      </c>
      <c r="AM75" s="33">
        <f t="shared" si="34"/>
        <v>-9375</v>
      </c>
      <c r="AN75" s="33">
        <f t="shared" si="34"/>
        <v>-9375</v>
      </c>
      <c r="AO75" s="33">
        <f t="shared" si="34"/>
        <v>-9375</v>
      </c>
      <c r="AP75" s="33">
        <f t="shared" si="34"/>
        <v>-9375</v>
      </c>
      <c r="AQ75" s="33">
        <f t="shared" si="34"/>
        <v>-10833.333333333332</v>
      </c>
      <c r="AR75" s="33">
        <f t="shared" si="34"/>
        <v>-10833.333333333332</v>
      </c>
      <c r="AS75" s="33">
        <f t="shared" si="34"/>
        <v>-10833.333333333332</v>
      </c>
      <c r="AT75" s="33">
        <f t="shared" si="34"/>
        <v>-10833.333333333332</v>
      </c>
      <c r="AU75" s="33">
        <f t="shared" si="34"/>
        <v>-10833.333333333332</v>
      </c>
      <c r="AV75" s="33">
        <f t="shared" si="34"/>
        <v>-10833.333333333332</v>
      </c>
      <c r="AW75" s="33">
        <f t="shared" si="34"/>
        <v>-10833.333333333332</v>
      </c>
      <c r="AX75" s="33">
        <f t="shared" si="34"/>
        <v>-10833.333333333332</v>
      </c>
      <c r="AY75" s="33">
        <f t="shared" ref="AY75:CD75" si="35">-(AY72*(1+$H74)+AY73*AY69)</f>
        <v>-10833.333333333332</v>
      </c>
      <c r="AZ75" s="33">
        <f t="shared" si="35"/>
        <v>-10833.333333333332</v>
      </c>
      <c r="BA75" s="33">
        <f t="shared" si="35"/>
        <v>-10833.333333333332</v>
      </c>
      <c r="BB75" s="33">
        <f t="shared" si="35"/>
        <v>-10833.333333333332</v>
      </c>
      <c r="BC75" s="33">
        <f t="shared" si="35"/>
        <v>-12291.666666666666</v>
      </c>
      <c r="BD75" s="33">
        <f t="shared" si="35"/>
        <v>-12291.666666666666</v>
      </c>
      <c r="BE75" s="33">
        <f t="shared" si="35"/>
        <v>-12291.666666666666</v>
      </c>
      <c r="BF75" s="33">
        <f t="shared" si="35"/>
        <v>-12291.666666666666</v>
      </c>
      <c r="BG75" s="33">
        <f t="shared" si="35"/>
        <v>-12291.666666666666</v>
      </c>
      <c r="BH75" s="33">
        <f t="shared" si="35"/>
        <v>-12291.666666666666</v>
      </c>
      <c r="BI75" s="33">
        <f t="shared" si="35"/>
        <v>-12291.666666666666</v>
      </c>
      <c r="BJ75" s="33">
        <f t="shared" si="35"/>
        <v>-12291.666666666666</v>
      </c>
      <c r="BK75" s="33">
        <f t="shared" si="35"/>
        <v>-12291.666666666666</v>
      </c>
      <c r="BL75" s="33">
        <f t="shared" si="35"/>
        <v>-12291.666666666666</v>
      </c>
      <c r="BM75" s="33">
        <f t="shared" si="35"/>
        <v>-12291.666666666666</v>
      </c>
      <c r="BN75" s="33">
        <f t="shared" si="35"/>
        <v>-12291.666666666666</v>
      </c>
      <c r="BO75" s="33">
        <f t="shared" si="35"/>
        <v>-13750</v>
      </c>
      <c r="BP75" s="33">
        <f t="shared" si="35"/>
        <v>-13750</v>
      </c>
      <c r="BQ75" s="33">
        <f t="shared" si="35"/>
        <v>-13750</v>
      </c>
      <c r="BR75" s="33">
        <f t="shared" si="35"/>
        <v>-13750</v>
      </c>
      <c r="BS75" s="33">
        <f t="shared" si="35"/>
        <v>-13750</v>
      </c>
      <c r="BT75" s="33">
        <f t="shared" si="35"/>
        <v>-13750</v>
      </c>
      <c r="BU75" s="33">
        <f t="shared" si="35"/>
        <v>-13750</v>
      </c>
      <c r="BV75" s="33">
        <f t="shared" si="35"/>
        <v>-13750</v>
      </c>
      <c r="BW75" s="33">
        <f t="shared" si="35"/>
        <v>-13750</v>
      </c>
      <c r="BX75" s="33">
        <f t="shared" si="35"/>
        <v>-13750</v>
      </c>
      <c r="BY75" s="33">
        <f t="shared" si="35"/>
        <v>-13750</v>
      </c>
      <c r="BZ75" s="33">
        <f t="shared" si="35"/>
        <v>-13750</v>
      </c>
      <c r="CA75" s="33">
        <f t="shared" si="35"/>
        <v>-15208.333333333334</v>
      </c>
      <c r="CB75" s="33">
        <f t="shared" si="35"/>
        <v>-15208.333333333334</v>
      </c>
      <c r="CC75" s="33">
        <f t="shared" si="35"/>
        <v>-15208.333333333334</v>
      </c>
      <c r="CD75" s="33">
        <f t="shared" si="35"/>
        <v>-15208.333333333334</v>
      </c>
      <c r="CE75" s="33">
        <f t="shared" ref="CE75:CK75" si="36">-(CE72*(1+$H74)+CE73*CE69)</f>
        <v>-15208.333333333334</v>
      </c>
      <c r="CF75" s="33">
        <f t="shared" si="36"/>
        <v>-15208.333333333334</v>
      </c>
      <c r="CG75" s="33">
        <f t="shared" si="36"/>
        <v>-15208.333333333334</v>
      </c>
      <c r="CH75" s="33">
        <f t="shared" si="36"/>
        <v>-15208.333333333334</v>
      </c>
      <c r="CI75" s="33">
        <f t="shared" si="36"/>
        <v>-15208.333333333334</v>
      </c>
      <c r="CJ75" s="33">
        <f t="shared" si="36"/>
        <v>-15208.333333333334</v>
      </c>
      <c r="CK75" s="33">
        <f t="shared" si="36"/>
        <v>-15208.333333333334</v>
      </c>
      <c r="CL75" s="33">
        <f t="shared" ref="CL75" si="37">-(CL72*(1+$H74)+CL73*CL69)</f>
        <v>-15208.333333333334</v>
      </c>
    </row>
    <row r="76" spans="2:90" x14ac:dyDescent="0.4">
      <c r="B76" s="187" t="str">
        <f>IFERROR(SUBSTITUTE(TRIM(LEFT(B65,SEARCH("-",B65)-1)),":",""),SUBSTITUTE(B65,":",""))</f>
        <v>Sales quota driven</v>
      </c>
      <c r="D76" t="s">
        <v>448</v>
      </c>
      <c r="E76" s="8" t="str">
        <f t="shared" si="24"/>
        <v>76 SALESQUOTA-ER</v>
      </c>
      <c r="G76" t="s">
        <v>332</v>
      </c>
      <c r="H76" s="31"/>
      <c r="I76" s="73"/>
      <c r="J76" s="73"/>
      <c r="K76" s="39"/>
      <c r="L76" s="39"/>
      <c r="M76" s="39"/>
      <c r="N76" s="39"/>
      <c r="O76" s="39"/>
      <c r="P76" s="39"/>
      <c r="R76" s="38"/>
      <c r="S76" s="76"/>
      <c r="T76" s="76"/>
      <c r="U76" s="76"/>
      <c r="V76" s="76"/>
      <c r="W76" s="76"/>
      <c r="X76" s="76"/>
      <c r="Y76" s="76"/>
      <c r="Z76" s="76"/>
      <c r="AA76" s="76"/>
      <c r="AB76" s="76"/>
      <c r="AC76" s="76"/>
      <c r="AD76" s="76"/>
      <c r="AE76" s="76"/>
      <c r="AF76" s="76"/>
      <c r="AG76" s="76"/>
      <c r="AH76" s="76"/>
      <c r="AI76" s="76"/>
      <c r="AJ76" s="76"/>
      <c r="AK76" s="76"/>
      <c r="AL76" s="76"/>
      <c r="AM76" s="76"/>
      <c r="AN76" s="76"/>
      <c r="AO76" s="76"/>
      <c r="AP76" s="76"/>
      <c r="AQ76" s="76"/>
      <c r="AR76" s="76"/>
      <c r="AS76" s="76"/>
      <c r="AT76" s="76"/>
      <c r="AU76" s="76"/>
      <c r="AV76" s="76"/>
      <c r="AW76" s="76"/>
      <c r="AX76" s="76"/>
      <c r="AY76" s="76"/>
      <c r="AZ76" s="76"/>
      <c r="BA76" s="76"/>
      <c r="BB76" s="76"/>
      <c r="BC76" s="76"/>
      <c r="BD76" s="76"/>
      <c r="BE76" s="76"/>
      <c r="BF76" s="76"/>
      <c r="BG76" s="76"/>
      <c r="BH76" s="76"/>
      <c r="BI76" s="76"/>
      <c r="BJ76" s="76"/>
      <c r="BK76" s="76"/>
      <c r="BL76" s="76"/>
      <c r="BM76" s="76"/>
      <c r="BN76" s="76"/>
      <c r="BO76" s="76"/>
      <c r="BP76" s="76"/>
      <c r="BQ76" s="76"/>
      <c r="BR76" s="76"/>
      <c r="BS76" s="76"/>
      <c r="BT76" s="76"/>
      <c r="BU76" s="76"/>
      <c r="BV76" s="76"/>
      <c r="BW76" s="76"/>
      <c r="BX76" s="76"/>
      <c r="BY76" s="76"/>
      <c r="BZ76" s="76"/>
      <c r="CA76" s="76"/>
      <c r="CB76" s="76"/>
      <c r="CC76" s="76"/>
      <c r="CD76" s="76"/>
      <c r="CE76" s="76"/>
      <c r="CF76" s="76"/>
      <c r="CG76" s="76"/>
      <c r="CH76" s="76"/>
      <c r="CI76" s="76"/>
      <c r="CJ76" s="76"/>
      <c r="CK76" s="76"/>
      <c r="CL76" s="76"/>
    </row>
    <row r="77" spans="2:90" x14ac:dyDescent="0.4">
      <c r="B77" s="235" t="str">
        <f>IFERROR(SUBSTITUTE(TRIM(MID(B65, SEARCH("-", B65) + 1, LEN(B65))),":",""),"no unit")</f>
        <v>no unit</v>
      </c>
      <c r="D77" t="s">
        <v>448</v>
      </c>
      <c r="E77" s="8" t="str">
        <f t="shared" si="24"/>
        <v>77 SALESQUOTA-ER</v>
      </c>
      <c r="G77" t="s">
        <v>332</v>
      </c>
      <c r="H77" s="31"/>
      <c r="I77" s="73"/>
      <c r="J77" s="73"/>
      <c r="K77" s="39"/>
      <c r="L77" s="39"/>
      <c r="M77" s="39"/>
      <c r="N77" s="39"/>
      <c r="O77" s="39"/>
      <c r="P77" s="39"/>
      <c r="R77" s="38"/>
      <c r="S77" s="76"/>
      <c r="T77" s="76"/>
      <c r="U77" s="76"/>
      <c r="V77" s="76"/>
      <c r="W77" s="76"/>
      <c r="X77" s="76"/>
      <c r="Y77" s="76"/>
      <c r="Z77" s="76"/>
      <c r="AA77" s="76"/>
      <c r="AB77" s="76"/>
      <c r="AC77" s="76"/>
      <c r="AD77" s="76"/>
      <c r="AE77" s="76"/>
      <c r="AF77" s="76"/>
      <c r="AG77" s="76"/>
      <c r="AH77" s="76"/>
      <c r="AI77" s="76"/>
      <c r="AJ77" s="76"/>
      <c r="AK77" s="76"/>
      <c r="AL77" s="76"/>
      <c r="AM77" s="76"/>
      <c r="AN77" s="76"/>
      <c r="AO77" s="76"/>
      <c r="AP77" s="76"/>
      <c r="AQ77" s="76"/>
      <c r="AR77" s="76"/>
      <c r="AS77" s="76"/>
      <c r="AT77" s="76"/>
      <c r="AU77" s="76"/>
      <c r="AV77" s="76"/>
      <c r="AW77" s="76"/>
      <c r="AX77" s="76"/>
      <c r="AY77" s="76"/>
      <c r="AZ77" s="76"/>
      <c r="BA77" s="76"/>
      <c r="BB77" s="76"/>
      <c r="BC77" s="76"/>
      <c r="BD77" s="76"/>
      <c r="BE77" s="76"/>
      <c r="BF77" s="76"/>
      <c r="BG77" s="76"/>
      <c r="BH77" s="76"/>
      <c r="BI77" s="76"/>
      <c r="BJ77" s="76"/>
      <c r="BK77" s="76"/>
      <c r="BL77" s="76"/>
      <c r="BM77" s="76"/>
      <c r="BN77" s="76"/>
      <c r="BO77" s="76"/>
      <c r="BP77" s="76"/>
      <c r="BQ77" s="76"/>
      <c r="BR77" s="76"/>
      <c r="BS77" s="76"/>
      <c r="BT77" s="76"/>
      <c r="BU77" s="76"/>
      <c r="BV77" s="76"/>
      <c r="BW77" s="76"/>
      <c r="BX77" s="76"/>
      <c r="BY77" s="76"/>
      <c r="BZ77" s="76"/>
      <c r="CA77" s="76"/>
      <c r="CB77" s="76"/>
      <c r="CC77" s="76"/>
      <c r="CD77" s="76"/>
      <c r="CE77" s="76"/>
      <c r="CF77" s="76"/>
      <c r="CG77" s="76"/>
      <c r="CH77" s="76"/>
      <c r="CI77" s="76"/>
      <c r="CJ77" s="76"/>
      <c r="CK77" s="76"/>
      <c r="CL77" s="76"/>
    </row>
    <row r="78" spans="2:90" x14ac:dyDescent="0.4">
      <c r="B78" s="132" t="s">
        <v>334</v>
      </c>
      <c r="D78" t="s">
        <v>448</v>
      </c>
      <c r="E78" s="8" t="str">
        <f t="shared" si="24"/>
        <v>78 SALESQUOTA-ER</v>
      </c>
      <c r="G78" t="s">
        <v>332</v>
      </c>
      <c r="H78" s="31"/>
      <c r="I78" s="73"/>
      <c r="J78" s="73"/>
      <c r="K78" s="39"/>
      <c r="L78" s="39"/>
      <c r="M78" s="39"/>
      <c r="N78" s="39"/>
      <c r="O78" s="39"/>
      <c r="P78" s="39"/>
      <c r="R78" s="38"/>
      <c r="S78" s="199" t="str">
        <f t="shared" ref="S78" si="38">ADDRESS(ROW(S69),COLUMN(S69))</f>
        <v>$S$69</v>
      </c>
      <c r="T78" s="199" t="str">
        <f t="shared" ref="T78:AX78" si="39">ADDRESS(ROW(T69),COLUMN(T69))</f>
        <v>$T$69</v>
      </c>
      <c r="U78" s="199" t="str">
        <f t="shared" si="39"/>
        <v>$U$69</v>
      </c>
      <c r="V78" s="199" t="str">
        <f t="shared" si="39"/>
        <v>$V$69</v>
      </c>
      <c r="W78" s="199" t="str">
        <f t="shared" si="39"/>
        <v>$W$69</v>
      </c>
      <c r="X78" s="199" t="str">
        <f t="shared" si="39"/>
        <v>$X$69</v>
      </c>
      <c r="Y78" s="199" t="str">
        <f t="shared" si="39"/>
        <v>$Y$69</v>
      </c>
      <c r="Z78" s="199" t="str">
        <f t="shared" si="39"/>
        <v>$Z$69</v>
      </c>
      <c r="AA78" s="199" t="str">
        <f t="shared" si="39"/>
        <v>$AA$69</v>
      </c>
      <c r="AB78" s="199" t="str">
        <f t="shared" si="39"/>
        <v>$AB$69</v>
      </c>
      <c r="AC78" s="199" t="str">
        <f t="shared" si="39"/>
        <v>$AC$69</v>
      </c>
      <c r="AD78" s="199" t="str">
        <f t="shared" si="39"/>
        <v>$AD$69</v>
      </c>
      <c r="AE78" s="199" t="str">
        <f t="shared" si="39"/>
        <v>$AE$69</v>
      </c>
      <c r="AF78" s="199" t="str">
        <f t="shared" si="39"/>
        <v>$AF$69</v>
      </c>
      <c r="AG78" s="199" t="str">
        <f t="shared" si="39"/>
        <v>$AG$69</v>
      </c>
      <c r="AH78" s="199" t="str">
        <f t="shared" si="39"/>
        <v>$AH$69</v>
      </c>
      <c r="AI78" s="199" t="str">
        <f t="shared" si="39"/>
        <v>$AI$69</v>
      </c>
      <c r="AJ78" s="199" t="str">
        <f t="shared" si="39"/>
        <v>$AJ$69</v>
      </c>
      <c r="AK78" s="199" t="str">
        <f t="shared" si="39"/>
        <v>$AK$69</v>
      </c>
      <c r="AL78" s="199" t="str">
        <f t="shared" si="39"/>
        <v>$AL$69</v>
      </c>
      <c r="AM78" s="199" t="str">
        <f t="shared" si="39"/>
        <v>$AM$69</v>
      </c>
      <c r="AN78" s="199" t="str">
        <f t="shared" si="39"/>
        <v>$AN$69</v>
      </c>
      <c r="AO78" s="199" t="str">
        <f t="shared" si="39"/>
        <v>$AO$69</v>
      </c>
      <c r="AP78" s="199" t="str">
        <f t="shared" si="39"/>
        <v>$AP$69</v>
      </c>
      <c r="AQ78" s="199" t="str">
        <f t="shared" si="39"/>
        <v>$AQ$69</v>
      </c>
      <c r="AR78" s="199" t="str">
        <f t="shared" si="39"/>
        <v>$AR$69</v>
      </c>
      <c r="AS78" s="199" t="str">
        <f t="shared" si="39"/>
        <v>$AS$69</v>
      </c>
      <c r="AT78" s="199" t="str">
        <f t="shared" si="39"/>
        <v>$AT$69</v>
      </c>
      <c r="AU78" s="199" t="str">
        <f t="shared" si="39"/>
        <v>$AU$69</v>
      </c>
      <c r="AV78" s="199" t="str">
        <f t="shared" si="39"/>
        <v>$AV$69</v>
      </c>
      <c r="AW78" s="199" t="str">
        <f t="shared" si="39"/>
        <v>$AW$69</v>
      </c>
      <c r="AX78" s="199" t="str">
        <f t="shared" si="39"/>
        <v>$AX$69</v>
      </c>
      <c r="AY78" s="199" t="str">
        <f t="shared" ref="AY78:CD78" si="40">ADDRESS(ROW(AY69),COLUMN(AY69))</f>
        <v>$AY$69</v>
      </c>
      <c r="AZ78" s="199" t="str">
        <f t="shared" si="40"/>
        <v>$AZ$69</v>
      </c>
      <c r="BA78" s="199" t="str">
        <f t="shared" si="40"/>
        <v>$BA$69</v>
      </c>
      <c r="BB78" s="199" t="str">
        <f t="shared" si="40"/>
        <v>$BB$69</v>
      </c>
      <c r="BC78" s="199" t="str">
        <f t="shared" si="40"/>
        <v>$BC$69</v>
      </c>
      <c r="BD78" s="199" t="str">
        <f t="shared" si="40"/>
        <v>$BD$69</v>
      </c>
      <c r="BE78" s="199" t="str">
        <f t="shared" si="40"/>
        <v>$BE$69</v>
      </c>
      <c r="BF78" s="199" t="str">
        <f t="shared" si="40"/>
        <v>$BF$69</v>
      </c>
      <c r="BG78" s="199" t="str">
        <f t="shared" si="40"/>
        <v>$BG$69</v>
      </c>
      <c r="BH78" s="199" t="str">
        <f t="shared" si="40"/>
        <v>$BH$69</v>
      </c>
      <c r="BI78" s="199" t="str">
        <f t="shared" si="40"/>
        <v>$BI$69</v>
      </c>
      <c r="BJ78" s="199" t="str">
        <f t="shared" si="40"/>
        <v>$BJ$69</v>
      </c>
      <c r="BK78" s="199" t="str">
        <f t="shared" si="40"/>
        <v>$BK$69</v>
      </c>
      <c r="BL78" s="199" t="str">
        <f t="shared" si="40"/>
        <v>$BL$69</v>
      </c>
      <c r="BM78" s="199" t="str">
        <f t="shared" si="40"/>
        <v>$BM$69</v>
      </c>
      <c r="BN78" s="199" t="str">
        <f t="shared" si="40"/>
        <v>$BN$69</v>
      </c>
      <c r="BO78" s="199" t="str">
        <f t="shared" si="40"/>
        <v>$BO$69</v>
      </c>
      <c r="BP78" s="199" t="str">
        <f t="shared" si="40"/>
        <v>$BP$69</v>
      </c>
      <c r="BQ78" s="199" t="str">
        <f t="shared" si="40"/>
        <v>$BQ$69</v>
      </c>
      <c r="BR78" s="199" t="str">
        <f t="shared" si="40"/>
        <v>$BR$69</v>
      </c>
      <c r="BS78" s="199" t="str">
        <f t="shared" si="40"/>
        <v>$BS$69</v>
      </c>
      <c r="BT78" s="199" t="str">
        <f t="shared" si="40"/>
        <v>$BT$69</v>
      </c>
      <c r="BU78" s="199" t="str">
        <f t="shared" si="40"/>
        <v>$BU$69</v>
      </c>
      <c r="BV78" s="199" t="str">
        <f t="shared" si="40"/>
        <v>$BV$69</v>
      </c>
      <c r="BW78" s="199" t="str">
        <f t="shared" si="40"/>
        <v>$BW$69</v>
      </c>
      <c r="BX78" s="199" t="str">
        <f t="shared" si="40"/>
        <v>$BX$69</v>
      </c>
      <c r="BY78" s="199" t="str">
        <f t="shared" si="40"/>
        <v>$BY$69</v>
      </c>
      <c r="BZ78" s="199" t="str">
        <f t="shared" si="40"/>
        <v>$BZ$69</v>
      </c>
      <c r="CA78" s="199" t="str">
        <f t="shared" si="40"/>
        <v>$CA$69</v>
      </c>
      <c r="CB78" s="199" t="str">
        <f t="shared" si="40"/>
        <v>$CB$69</v>
      </c>
      <c r="CC78" s="199" t="str">
        <f t="shared" si="40"/>
        <v>$CC$69</v>
      </c>
      <c r="CD78" s="199" t="str">
        <f t="shared" si="40"/>
        <v>$CD$69</v>
      </c>
      <c r="CE78" s="199" t="str">
        <f t="shared" ref="CE78:CK78" si="41">ADDRESS(ROW(CE69),COLUMN(CE69))</f>
        <v>$CE$69</v>
      </c>
      <c r="CF78" s="199" t="str">
        <f t="shared" si="41"/>
        <v>$CF$69</v>
      </c>
      <c r="CG78" s="199" t="str">
        <f t="shared" si="41"/>
        <v>$CG$69</v>
      </c>
      <c r="CH78" s="199" t="str">
        <f t="shared" si="41"/>
        <v>$CH$69</v>
      </c>
      <c r="CI78" s="199" t="str">
        <f t="shared" si="41"/>
        <v>$CI$69</v>
      </c>
      <c r="CJ78" s="199" t="str">
        <f t="shared" si="41"/>
        <v>$CJ$69</v>
      </c>
      <c r="CK78" s="199" t="str">
        <f t="shared" si="41"/>
        <v>$CK$69</v>
      </c>
      <c r="CL78" s="199" t="str">
        <f t="shared" ref="CL78" si="42">ADDRESS(ROW(CL69),COLUMN(CL69))</f>
        <v>$CL$69</v>
      </c>
    </row>
    <row r="79" spans="2:90" x14ac:dyDescent="0.4">
      <c r="B79" s="132" t="s">
        <v>333</v>
      </c>
      <c r="D79" t="s">
        <v>448</v>
      </c>
      <c r="E79" s="8" t="str">
        <f t="shared" si="24"/>
        <v>79 SALESQUOTA-ER</v>
      </c>
      <c r="G79" t="s">
        <v>332</v>
      </c>
      <c r="H79" s="31"/>
      <c r="I79" s="73"/>
      <c r="J79" s="73"/>
      <c r="K79" s="39"/>
      <c r="L79" s="39"/>
      <c r="M79" s="39"/>
      <c r="N79" s="39"/>
      <c r="O79" s="39"/>
      <c r="P79" s="39"/>
      <c r="R79" s="38"/>
      <c r="S79" s="76"/>
      <c r="T79" s="76"/>
      <c r="U79" s="76"/>
      <c r="V79" s="76"/>
      <c r="W79" s="76"/>
      <c r="X79" s="76"/>
      <c r="Y79" s="76"/>
      <c r="Z79" s="76"/>
      <c r="AA79" s="76"/>
      <c r="AB79" s="76"/>
      <c r="AC79" s="76"/>
      <c r="AD79" s="76"/>
      <c r="AE79" s="76"/>
      <c r="AF79" s="76"/>
      <c r="AG79" s="76"/>
      <c r="AH79" s="76"/>
      <c r="AI79" s="76"/>
      <c r="AJ79" s="76"/>
      <c r="AK79" s="76"/>
      <c r="AL79" s="76"/>
      <c r="AM79" s="76"/>
      <c r="AN79" s="76"/>
      <c r="AO79" s="76"/>
      <c r="AP79" s="76"/>
      <c r="AQ79" s="76"/>
      <c r="AR79" s="76"/>
      <c r="AS79" s="76"/>
      <c r="AT79" s="76"/>
      <c r="AU79" s="76"/>
      <c r="AV79" s="76"/>
      <c r="AW79" s="76"/>
      <c r="AX79" s="76"/>
      <c r="AY79" s="76"/>
      <c r="AZ79" s="76"/>
      <c r="BA79" s="76"/>
      <c r="BB79" s="76"/>
      <c r="BC79" s="76"/>
      <c r="BD79" s="76"/>
      <c r="BE79" s="76"/>
      <c r="BF79" s="76"/>
      <c r="BG79" s="76"/>
      <c r="BH79" s="76"/>
      <c r="BI79" s="76"/>
      <c r="BJ79" s="76"/>
      <c r="BK79" s="76"/>
      <c r="BL79" s="76"/>
      <c r="BM79" s="76"/>
      <c r="BN79" s="76"/>
      <c r="BO79" s="76"/>
      <c r="BP79" s="76"/>
      <c r="BQ79" s="76"/>
      <c r="BR79" s="76"/>
      <c r="BS79" s="76"/>
      <c r="BT79" s="76"/>
      <c r="BU79" s="76"/>
      <c r="BV79" s="76"/>
      <c r="BW79" s="76"/>
      <c r="BX79" s="76"/>
      <c r="BY79" s="76"/>
      <c r="BZ79" s="76"/>
      <c r="CA79" s="76"/>
      <c r="CB79" s="76"/>
      <c r="CC79" s="76"/>
      <c r="CD79" s="76"/>
      <c r="CE79" s="76"/>
      <c r="CF79" s="76"/>
      <c r="CG79" s="76"/>
      <c r="CH79" s="76"/>
      <c r="CI79" s="76"/>
      <c r="CJ79" s="76"/>
      <c r="CK79" s="76"/>
      <c r="CL79" s="76"/>
    </row>
    <row r="80" spans="2:90" x14ac:dyDescent="0.4">
      <c r="B80" s="8" t="str">
        <f>"Secondary label: "</f>
        <v xml:space="preserve">Secondary label: </v>
      </c>
      <c r="D80" t="s">
        <v>448</v>
      </c>
      <c r="E80" s="8" t="str">
        <f t="shared" si="24"/>
        <v>80 SALESQUOTA-ER</v>
      </c>
      <c r="G80" t="s">
        <v>332</v>
      </c>
      <c r="H80" s="12"/>
      <c r="I80" s="60"/>
      <c r="J80" s="60"/>
      <c r="K80" s="15"/>
      <c r="L80" s="15"/>
      <c r="M80" s="15"/>
      <c r="N80" s="15"/>
      <c r="O80" s="15"/>
      <c r="P80" s="15"/>
      <c r="R80" s="15"/>
      <c r="S80" s="76"/>
      <c r="T80" s="76"/>
      <c r="U80" s="76"/>
      <c r="V80" s="76"/>
      <c r="W80" s="76"/>
      <c r="X80" s="76"/>
      <c r="Y80" s="76"/>
      <c r="Z80" s="76"/>
      <c r="AA80" s="76"/>
      <c r="AB80" s="76"/>
      <c r="AC80" s="76"/>
      <c r="AD80" s="76"/>
      <c r="AE80" s="76"/>
      <c r="AF80" s="76"/>
      <c r="AG80" s="76"/>
      <c r="AH80" s="76"/>
      <c r="AI80" s="76"/>
      <c r="AJ80" s="76"/>
      <c r="AK80" s="76"/>
      <c r="AL80" s="76"/>
      <c r="AM80" s="76"/>
      <c r="AN80" s="76"/>
      <c r="AO80" s="76"/>
      <c r="AP80" s="76"/>
      <c r="AQ80" s="76"/>
      <c r="AR80" s="76"/>
      <c r="AS80" s="76"/>
      <c r="AT80" s="76"/>
      <c r="AU80" s="76"/>
      <c r="AV80" s="76"/>
      <c r="AW80" s="76"/>
      <c r="AX80" s="76"/>
      <c r="AY80" s="76"/>
      <c r="AZ80" s="76"/>
      <c r="BA80" s="76"/>
      <c r="BB80" s="76"/>
      <c r="BC80" s="76"/>
      <c r="BD80" s="76"/>
      <c r="BE80" s="76"/>
      <c r="BF80" s="76"/>
      <c r="BG80" s="76"/>
      <c r="BH80" s="76"/>
      <c r="BI80" s="76"/>
      <c r="BJ80" s="76"/>
      <c r="BK80" s="76"/>
      <c r="BL80" s="76"/>
      <c r="BM80" s="76"/>
      <c r="BN80" s="76"/>
      <c r="BO80" s="76"/>
      <c r="BP80" s="76"/>
      <c r="BQ80" s="76"/>
      <c r="BR80" s="76"/>
      <c r="BS80" s="76"/>
      <c r="BT80" s="76"/>
      <c r="BU80" s="76"/>
      <c r="BV80" s="76"/>
      <c r="BW80" s="76"/>
      <c r="BX80" s="76"/>
      <c r="BY80" s="76"/>
      <c r="BZ80" s="76"/>
      <c r="CA80" s="76"/>
      <c r="CB80" s="76"/>
      <c r="CC80" s="76"/>
      <c r="CD80" s="76"/>
      <c r="CE80" s="76"/>
      <c r="CF80" s="76"/>
      <c r="CG80" s="76"/>
      <c r="CH80" s="76"/>
      <c r="CI80" s="76"/>
      <c r="CJ80" s="76"/>
      <c r="CK80" s="76"/>
      <c r="CL80" s="76"/>
    </row>
    <row r="81" spans="2:90" x14ac:dyDescent="0.4">
      <c r="D81" t="s">
        <v>448</v>
      </c>
      <c r="E81" s="8" t="str">
        <f t="shared" si="24"/>
        <v>81 SALESQUOTA-ER</v>
      </c>
      <c r="G81" t="s">
        <v>332</v>
      </c>
      <c r="H81" s="12"/>
      <c r="I81" s="60"/>
      <c r="J81" s="60"/>
      <c r="K81" s="15"/>
      <c r="L81" s="15"/>
      <c r="M81" s="15"/>
      <c r="N81" s="15"/>
      <c r="O81" s="15"/>
      <c r="P81" s="15"/>
      <c r="R81" s="15"/>
      <c r="S81" s="76"/>
      <c r="T81" s="76"/>
      <c r="U81" s="76"/>
      <c r="V81" s="76"/>
      <c r="W81" s="76"/>
      <c r="X81" s="76"/>
      <c r="Y81" s="76"/>
      <c r="Z81" s="76"/>
      <c r="AA81" s="76"/>
      <c r="AB81" s="76"/>
      <c r="AC81" s="76"/>
      <c r="AD81" s="76"/>
      <c r="AE81" s="76"/>
      <c r="AF81" s="76"/>
      <c r="AG81" s="76"/>
      <c r="AH81" s="76"/>
      <c r="AI81" s="76"/>
      <c r="AJ81" s="76"/>
      <c r="AK81" s="76"/>
      <c r="AL81" s="76"/>
      <c r="AM81" s="76"/>
      <c r="AN81" s="76"/>
      <c r="AO81" s="76"/>
      <c r="AP81" s="76"/>
      <c r="AQ81" s="76"/>
      <c r="AR81" s="76"/>
      <c r="AS81" s="76"/>
      <c r="AT81" s="76"/>
      <c r="AU81" s="76"/>
      <c r="AV81" s="76"/>
      <c r="AW81" s="76"/>
      <c r="AX81" s="76"/>
      <c r="AY81" s="76"/>
      <c r="AZ81" s="76"/>
      <c r="BA81" s="76"/>
      <c r="BB81" s="76"/>
      <c r="BC81" s="76"/>
      <c r="BD81" s="76"/>
      <c r="BE81" s="76"/>
      <c r="BF81" s="76"/>
      <c r="BG81" s="76"/>
      <c r="BH81" s="76"/>
      <c r="BI81" s="76"/>
      <c r="BJ81" s="76"/>
      <c r="BK81" s="76"/>
      <c r="BL81" s="76"/>
      <c r="BM81" s="76"/>
      <c r="BN81" s="76"/>
      <c r="BO81" s="76"/>
      <c r="BP81" s="76"/>
      <c r="BQ81" s="76"/>
      <c r="BR81" s="76"/>
      <c r="BS81" s="76"/>
      <c r="BT81" s="76"/>
      <c r="BU81" s="76"/>
      <c r="BV81" s="76"/>
      <c r="BW81" s="76"/>
      <c r="BX81" s="76"/>
      <c r="BY81" s="76"/>
      <c r="BZ81" s="76"/>
      <c r="CA81" s="76"/>
      <c r="CB81" s="76"/>
      <c r="CC81" s="76"/>
      <c r="CD81" s="76"/>
      <c r="CE81" s="76"/>
      <c r="CF81" s="76"/>
      <c r="CG81" s="76"/>
      <c r="CH81" s="76"/>
      <c r="CI81" s="76"/>
      <c r="CJ81" s="76"/>
      <c r="CK81" s="76"/>
      <c r="CL81" s="76"/>
    </row>
    <row r="82" spans="2:90" x14ac:dyDescent="0.4">
      <c r="B82" s="8" t="s">
        <v>463</v>
      </c>
      <c r="D82" t="s">
        <v>448</v>
      </c>
      <c r="E82" s="8" t="str">
        <f t="shared" si="24"/>
        <v>82 SALESQUOTA-ER</v>
      </c>
      <c r="G82" t="s">
        <v>332</v>
      </c>
      <c r="H82" s="12"/>
      <c r="I82" s="60"/>
      <c r="J82" s="60"/>
      <c r="K82" s="15"/>
      <c r="L82" s="15"/>
      <c r="M82" s="15"/>
      <c r="N82" s="15"/>
      <c r="O82" s="15"/>
      <c r="P82" s="15"/>
      <c r="R82" s="15"/>
      <c r="S82" s="76"/>
      <c r="T82" s="76"/>
      <c r="U82" s="76"/>
      <c r="V82" s="76"/>
      <c r="W82" s="76"/>
      <c r="X82" s="76"/>
      <c r="Y82" s="76"/>
      <c r="Z82" s="76"/>
      <c r="AA82" s="76"/>
      <c r="AB82" s="76"/>
      <c r="AC82" s="76"/>
      <c r="AD82" s="76"/>
      <c r="AE82" s="76"/>
      <c r="AF82" s="76"/>
      <c r="AG82" s="76"/>
      <c r="AH82" s="76"/>
      <c r="AI82" s="76"/>
      <c r="AJ82" s="76"/>
      <c r="AK82" s="76"/>
      <c r="AL82" s="76"/>
      <c r="AM82" s="76"/>
      <c r="AN82" s="76"/>
      <c r="AO82" s="76"/>
      <c r="AP82" s="76"/>
      <c r="AQ82" s="76"/>
      <c r="AR82" s="76"/>
      <c r="AS82" s="76"/>
      <c r="AT82" s="76"/>
      <c r="AU82" s="76"/>
      <c r="AV82" s="76"/>
      <c r="AW82" s="76"/>
      <c r="AX82" s="76"/>
      <c r="AY82" s="76"/>
      <c r="AZ82" s="76"/>
      <c r="BA82" s="76"/>
      <c r="BB82" s="76"/>
      <c r="BC82" s="76"/>
      <c r="BD82" s="76"/>
      <c r="BE82" s="76"/>
      <c r="BF82" s="76"/>
      <c r="BG82" s="76"/>
      <c r="BH82" s="76"/>
      <c r="BI82" s="76"/>
      <c r="BJ82" s="76"/>
      <c r="BK82" s="76"/>
      <c r="BL82" s="76"/>
      <c r="BM82" s="76"/>
      <c r="BN82" s="76"/>
      <c r="BO82" s="76"/>
      <c r="BP82" s="76"/>
      <c r="BQ82" s="76"/>
      <c r="BR82" s="76"/>
      <c r="BS82" s="76"/>
      <c r="BT82" s="76"/>
      <c r="BU82" s="76"/>
      <c r="BV82" s="76"/>
      <c r="BW82" s="76"/>
      <c r="BX82" s="76"/>
      <c r="BY82" s="76"/>
      <c r="BZ82" s="76"/>
      <c r="CA82" s="76"/>
      <c r="CB82" s="76"/>
      <c r="CC82" s="76"/>
      <c r="CD82" s="76"/>
      <c r="CE82" s="76"/>
      <c r="CF82" s="76"/>
      <c r="CG82" s="76"/>
      <c r="CH82" s="76"/>
      <c r="CI82" s="76"/>
      <c r="CJ82" s="76"/>
      <c r="CK82" s="76"/>
      <c r="CL82" s="76"/>
    </row>
    <row r="83" spans="2:90" x14ac:dyDescent="0.4">
      <c r="B83" s="8" t="s">
        <v>464</v>
      </c>
      <c r="D83" t="s">
        <v>448</v>
      </c>
      <c r="E83" s="8" t="str">
        <f t="shared" si="24"/>
        <v>83 SALESQUOTA-ER</v>
      </c>
      <c r="G83" t="s">
        <v>332</v>
      </c>
      <c r="H83" s="12"/>
      <c r="I83" s="60"/>
      <c r="J83" s="60"/>
      <c r="K83" s="15"/>
      <c r="L83" s="15"/>
      <c r="M83" s="15"/>
      <c r="N83" s="15"/>
      <c r="O83" s="15"/>
      <c r="P83" s="15"/>
      <c r="R83" s="15"/>
      <c r="S83" s="76">
        <f t="shared" ref="S83" si="43">S70</f>
        <v>0</v>
      </c>
      <c r="T83" s="76">
        <f t="shared" ref="T83:AX83" si="44">T70</f>
        <v>0</v>
      </c>
      <c r="U83" s="76">
        <f t="shared" si="44"/>
        <v>0</v>
      </c>
      <c r="V83" s="76">
        <f t="shared" si="44"/>
        <v>0</v>
      </c>
      <c r="W83" s="76">
        <f t="shared" si="44"/>
        <v>0</v>
      </c>
      <c r="X83" s="76">
        <f t="shared" si="44"/>
        <v>0</v>
      </c>
      <c r="Y83" s="76">
        <f t="shared" si="44"/>
        <v>0</v>
      </c>
      <c r="Z83" s="76">
        <f t="shared" si="44"/>
        <v>0</v>
      </c>
      <c r="AA83" s="76">
        <f t="shared" si="44"/>
        <v>0</v>
      </c>
      <c r="AB83" s="76">
        <f t="shared" si="44"/>
        <v>0</v>
      </c>
      <c r="AC83" s="76">
        <f t="shared" si="44"/>
        <v>0</v>
      </c>
      <c r="AD83" s="76">
        <f t="shared" si="44"/>
        <v>0</v>
      </c>
      <c r="AE83" s="76">
        <f t="shared" si="44"/>
        <v>0</v>
      </c>
      <c r="AF83" s="76">
        <f t="shared" si="44"/>
        <v>0</v>
      </c>
      <c r="AG83" s="76">
        <f t="shared" si="44"/>
        <v>0</v>
      </c>
      <c r="AH83" s="76">
        <f t="shared" si="44"/>
        <v>0</v>
      </c>
      <c r="AI83" s="76">
        <f t="shared" si="44"/>
        <v>0</v>
      </c>
      <c r="AJ83" s="76">
        <f t="shared" si="44"/>
        <v>0</v>
      </c>
      <c r="AK83" s="76">
        <f t="shared" si="44"/>
        <v>0</v>
      </c>
      <c r="AL83" s="76">
        <f t="shared" si="44"/>
        <v>0</v>
      </c>
      <c r="AM83" s="76">
        <f t="shared" si="44"/>
        <v>0</v>
      </c>
      <c r="AN83" s="76">
        <f t="shared" si="44"/>
        <v>0</v>
      </c>
      <c r="AO83" s="76">
        <f t="shared" si="44"/>
        <v>0</v>
      </c>
      <c r="AP83" s="76">
        <f t="shared" si="44"/>
        <v>0</v>
      </c>
      <c r="AQ83" s="76">
        <f t="shared" si="44"/>
        <v>0</v>
      </c>
      <c r="AR83" s="76">
        <f t="shared" si="44"/>
        <v>0</v>
      </c>
      <c r="AS83" s="76">
        <f t="shared" si="44"/>
        <v>0</v>
      </c>
      <c r="AT83" s="76">
        <f t="shared" si="44"/>
        <v>0</v>
      </c>
      <c r="AU83" s="76">
        <f t="shared" si="44"/>
        <v>0</v>
      </c>
      <c r="AV83" s="76">
        <f t="shared" si="44"/>
        <v>0</v>
      </c>
      <c r="AW83" s="76">
        <f t="shared" si="44"/>
        <v>0</v>
      </c>
      <c r="AX83" s="76">
        <f t="shared" si="44"/>
        <v>0</v>
      </c>
      <c r="AY83" s="76">
        <f t="shared" ref="AY83:CD83" si="45">AY70</f>
        <v>0</v>
      </c>
      <c r="AZ83" s="76">
        <f t="shared" si="45"/>
        <v>0</v>
      </c>
      <c r="BA83" s="76">
        <f t="shared" si="45"/>
        <v>0</v>
      </c>
      <c r="BB83" s="76">
        <f t="shared" si="45"/>
        <v>0</v>
      </c>
      <c r="BC83" s="76">
        <f t="shared" si="45"/>
        <v>0</v>
      </c>
      <c r="BD83" s="76">
        <f t="shared" si="45"/>
        <v>0</v>
      </c>
      <c r="BE83" s="76">
        <f t="shared" si="45"/>
        <v>0</v>
      </c>
      <c r="BF83" s="76">
        <f t="shared" si="45"/>
        <v>0</v>
      </c>
      <c r="BG83" s="76">
        <f t="shared" si="45"/>
        <v>0</v>
      </c>
      <c r="BH83" s="76">
        <f t="shared" si="45"/>
        <v>0</v>
      </c>
      <c r="BI83" s="76">
        <f t="shared" si="45"/>
        <v>0</v>
      </c>
      <c r="BJ83" s="76">
        <f t="shared" si="45"/>
        <v>0</v>
      </c>
      <c r="BK83" s="76">
        <f t="shared" si="45"/>
        <v>0</v>
      </c>
      <c r="BL83" s="76">
        <f t="shared" si="45"/>
        <v>0</v>
      </c>
      <c r="BM83" s="76">
        <f t="shared" si="45"/>
        <v>0</v>
      </c>
      <c r="BN83" s="76">
        <f t="shared" si="45"/>
        <v>0</v>
      </c>
      <c r="BO83" s="76">
        <f t="shared" si="45"/>
        <v>0</v>
      </c>
      <c r="BP83" s="76">
        <f t="shared" si="45"/>
        <v>0</v>
      </c>
      <c r="BQ83" s="76">
        <f t="shared" si="45"/>
        <v>0</v>
      </c>
      <c r="BR83" s="76">
        <f t="shared" si="45"/>
        <v>0</v>
      </c>
      <c r="BS83" s="76">
        <f t="shared" si="45"/>
        <v>0</v>
      </c>
      <c r="BT83" s="76">
        <f t="shared" si="45"/>
        <v>0</v>
      </c>
      <c r="BU83" s="76">
        <f t="shared" si="45"/>
        <v>0</v>
      </c>
      <c r="BV83" s="76">
        <f t="shared" si="45"/>
        <v>0</v>
      </c>
      <c r="BW83" s="76">
        <f t="shared" si="45"/>
        <v>0</v>
      </c>
      <c r="BX83" s="76">
        <f t="shared" si="45"/>
        <v>0</v>
      </c>
      <c r="BY83" s="76">
        <f t="shared" si="45"/>
        <v>0</v>
      </c>
      <c r="BZ83" s="76">
        <f t="shared" si="45"/>
        <v>0</v>
      </c>
      <c r="CA83" s="76">
        <f t="shared" si="45"/>
        <v>0</v>
      </c>
      <c r="CB83" s="76">
        <f t="shared" si="45"/>
        <v>0</v>
      </c>
      <c r="CC83" s="76">
        <f t="shared" si="45"/>
        <v>0</v>
      </c>
      <c r="CD83" s="76">
        <f t="shared" si="45"/>
        <v>0</v>
      </c>
      <c r="CE83" s="76">
        <f t="shared" ref="CE83:CK83" si="46">CE70</f>
        <v>0</v>
      </c>
      <c r="CF83" s="76">
        <f t="shared" si="46"/>
        <v>0</v>
      </c>
      <c r="CG83" s="76">
        <f t="shared" si="46"/>
        <v>0</v>
      </c>
      <c r="CH83" s="76">
        <f t="shared" si="46"/>
        <v>0</v>
      </c>
      <c r="CI83" s="76">
        <f t="shared" si="46"/>
        <v>0</v>
      </c>
      <c r="CJ83" s="76">
        <f t="shared" si="46"/>
        <v>0</v>
      </c>
      <c r="CK83" s="76">
        <f t="shared" si="46"/>
        <v>0</v>
      </c>
      <c r="CL83" s="76">
        <f t="shared" ref="CL83" si="47">CL70</f>
        <v>0</v>
      </c>
    </row>
    <row r="84" spans="2:90" x14ac:dyDescent="0.4">
      <c r="B84" s="181" t="s">
        <v>459</v>
      </c>
      <c r="E84" s="8"/>
      <c r="H84" s="182"/>
      <c r="I84" s="183"/>
      <c r="J84" s="183"/>
      <c r="K84" s="184"/>
      <c r="L84" s="184"/>
      <c r="M84" s="184"/>
      <c r="N84" s="184"/>
      <c r="O84" s="184"/>
      <c r="P84" s="184"/>
      <c r="R84" s="185"/>
      <c r="S84" s="186"/>
      <c r="T84" s="186"/>
      <c r="U84" s="186"/>
      <c r="V84" s="186"/>
      <c r="W84" s="186"/>
      <c r="X84" s="186"/>
      <c r="Y84" s="186"/>
      <c r="Z84" s="186"/>
      <c r="AA84" s="186"/>
      <c r="AB84" s="186"/>
      <c r="AC84" s="186"/>
      <c r="AD84" s="186"/>
      <c r="AE84" s="186"/>
      <c r="AF84" s="186"/>
      <c r="AG84" s="186"/>
      <c r="AH84" s="186"/>
      <c r="AI84" s="186"/>
      <c r="AJ84" s="186"/>
      <c r="AK84" s="186"/>
      <c r="AL84" s="186"/>
      <c r="AM84" s="186"/>
      <c r="AN84" s="186"/>
      <c r="AO84" s="186"/>
      <c r="AP84" s="186"/>
      <c r="AQ84" s="186"/>
      <c r="AR84" s="186"/>
      <c r="AS84" s="186"/>
      <c r="AT84" s="186"/>
      <c r="AU84" s="186"/>
      <c r="AV84" s="186"/>
      <c r="AW84" s="186"/>
      <c r="AX84" s="186"/>
      <c r="AY84" s="186"/>
      <c r="AZ84" s="186"/>
      <c r="BA84" s="186"/>
      <c r="BB84" s="186"/>
      <c r="BC84" s="186"/>
      <c r="BD84" s="186"/>
      <c r="BE84" s="186"/>
      <c r="BF84" s="186"/>
      <c r="BG84" s="186"/>
      <c r="BH84" s="186"/>
      <c r="BI84" s="186"/>
      <c r="BJ84" s="186"/>
      <c r="BK84" s="186"/>
      <c r="BL84" s="186"/>
      <c r="BM84" s="186"/>
      <c r="BN84" s="186"/>
      <c r="BO84" s="186"/>
      <c r="BP84" s="186"/>
      <c r="BQ84" s="186"/>
      <c r="BR84" s="186"/>
      <c r="BS84" s="186"/>
      <c r="BT84" s="186"/>
      <c r="BU84" s="186"/>
      <c r="BV84" s="186"/>
      <c r="BW84" s="186"/>
      <c r="BX84" s="186"/>
      <c r="BY84" s="186"/>
      <c r="BZ84" s="186"/>
      <c r="CA84" s="186"/>
      <c r="CB84" s="186"/>
      <c r="CC84" s="186"/>
      <c r="CD84" s="186"/>
      <c r="CE84" s="186"/>
      <c r="CF84" s="186"/>
      <c r="CG84" s="186"/>
      <c r="CH84" s="186"/>
      <c r="CI84" s="186"/>
      <c r="CJ84" s="186"/>
      <c r="CK84" s="186"/>
      <c r="CL84" s="186"/>
    </row>
    <row r="85" spans="2:90" x14ac:dyDescent="0.4">
      <c r="B85" s="188" t="s">
        <v>499</v>
      </c>
      <c r="C85" t="s">
        <v>198</v>
      </c>
      <c r="E85" s="8"/>
      <c r="H85" s="182"/>
      <c r="I85" s="183"/>
      <c r="J85" s="183"/>
      <c r="K85" s="184"/>
      <c r="L85" s="184"/>
      <c r="M85" s="184"/>
      <c r="N85" s="184"/>
      <c r="O85" s="184"/>
      <c r="P85" s="184"/>
      <c r="R85" s="185"/>
      <c r="S85" s="186"/>
      <c r="T85" s="186"/>
      <c r="U85" s="186"/>
      <c r="V85" s="186"/>
      <c r="W85" s="186"/>
      <c r="X85" s="186"/>
      <c r="Y85" s="186"/>
      <c r="Z85" s="186"/>
      <c r="AA85" s="186"/>
      <c r="AB85" s="186"/>
      <c r="AC85" s="186"/>
      <c r="AD85" s="186"/>
      <c r="AE85" s="186"/>
      <c r="AF85" s="186"/>
      <c r="AG85" s="186"/>
      <c r="AH85" s="186"/>
      <c r="AI85" s="186"/>
      <c r="AJ85" s="186"/>
      <c r="AK85" s="186"/>
      <c r="AL85" s="186"/>
      <c r="AM85" s="186"/>
      <c r="AN85" s="186"/>
      <c r="AO85" s="186"/>
      <c r="AP85" s="186"/>
      <c r="AQ85" s="186"/>
      <c r="AR85" s="186"/>
      <c r="AS85" s="186"/>
      <c r="AT85" s="186"/>
      <c r="AU85" s="186"/>
      <c r="AV85" s="186"/>
      <c r="AW85" s="186"/>
      <c r="AX85" s="186"/>
      <c r="AY85" s="186"/>
      <c r="AZ85" s="186"/>
      <c r="BA85" s="186"/>
      <c r="BB85" s="186"/>
      <c r="BC85" s="186"/>
      <c r="BD85" s="186"/>
      <c r="BE85" s="186"/>
      <c r="BF85" s="186"/>
      <c r="BG85" s="186"/>
      <c r="BH85" s="186"/>
      <c r="BI85" s="186"/>
      <c r="BJ85" s="186"/>
      <c r="BK85" s="186"/>
      <c r="BL85" s="186"/>
      <c r="BM85" s="186"/>
      <c r="BN85" s="186"/>
      <c r="BO85" s="186"/>
      <c r="BP85" s="186"/>
      <c r="BQ85" s="186"/>
      <c r="BR85" s="186"/>
      <c r="BS85" s="186"/>
      <c r="BT85" s="186"/>
      <c r="BU85" s="186"/>
      <c r="BV85" s="186"/>
      <c r="BW85" s="186"/>
      <c r="BX85" s="186"/>
      <c r="BY85" s="186"/>
      <c r="BZ85" s="186"/>
      <c r="CA85" s="186"/>
      <c r="CB85" s="186"/>
      <c r="CC85" s="186"/>
      <c r="CD85" s="186"/>
      <c r="CE85" s="186"/>
      <c r="CF85" s="186"/>
      <c r="CG85" s="186"/>
      <c r="CH85" s="186"/>
      <c r="CI85" s="186"/>
      <c r="CJ85" s="186"/>
      <c r="CK85" s="186"/>
      <c r="CL85" s="186"/>
    </row>
    <row r="86" spans="2:90" x14ac:dyDescent="0.4">
      <c r="B86" s="167"/>
      <c r="E86" s="8"/>
      <c r="H86" s="31"/>
      <c r="I86" s="73"/>
      <c r="J86" s="73"/>
      <c r="K86" s="39"/>
      <c r="L86" s="39"/>
      <c r="M86" s="39"/>
      <c r="N86" s="39"/>
      <c r="O86" s="39"/>
      <c r="P86" s="39"/>
      <c r="R86" s="38"/>
      <c r="S86" s="76"/>
      <c r="T86" s="76"/>
      <c r="U86" s="76"/>
      <c r="V86" s="76"/>
      <c r="W86" s="76"/>
      <c r="X86" s="76"/>
      <c r="Y86" s="76"/>
      <c r="Z86" s="76"/>
      <c r="AA86" s="76"/>
      <c r="AB86" s="76"/>
      <c r="AC86" s="76"/>
      <c r="AD86" s="76"/>
      <c r="AE86" s="76"/>
      <c r="AF86" s="76"/>
      <c r="AG86" s="76"/>
      <c r="AH86" s="76"/>
      <c r="AI86" s="76"/>
      <c r="AJ86" s="76"/>
      <c r="AK86" s="76"/>
      <c r="AL86" s="76"/>
      <c r="AM86" s="76"/>
      <c r="AN86" s="76"/>
      <c r="AO86" s="76"/>
      <c r="AP86" s="76"/>
      <c r="AQ86" s="76"/>
      <c r="AR86" s="76"/>
      <c r="AS86" s="76"/>
      <c r="AT86" s="76"/>
      <c r="AU86" s="76"/>
      <c r="AV86" s="76"/>
      <c r="AW86" s="76"/>
      <c r="AX86" s="76"/>
      <c r="AY86" s="76"/>
      <c r="AZ86" s="76"/>
      <c r="BA86" s="76"/>
      <c r="BB86" s="76"/>
      <c r="BC86" s="76"/>
      <c r="BD86" s="76"/>
      <c r="BE86" s="76"/>
      <c r="BF86" s="76"/>
      <c r="BG86" s="76"/>
      <c r="BH86" s="76"/>
      <c r="BI86" s="76"/>
      <c r="BJ86" s="76"/>
      <c r="BK86" s="76"/>
      <c r="BL86" s="76"/>
      <c r="BM86" s="76"/>
      <c r="BN86" s="76"/>
      <c r="BO86" s="76"/>
      <c r="BP86" s="76"/>
      <c r="BQ86" s="76"/>
      <c r="BR86" s="76"/>
      <c r="BS86" s="76"/>
      <c r="BT86" s="76"/>
      <c r="BU86" s="76"/>
      <c r="BV86" s="76"/>
      <c r="BW86" s="76"/>
      <c r="BX86" s="76"/>
      <c r="BY86" s="76"/>
      <c r="BZ86" s="76"/>
      <c r="CA86" s="76"/>
      <c r="CB86" s="76"/>
      <c r="CC86" s="76"/>
      <c r="CD86" s="76"/>
      <c r="CE86" s="76"/>
      <c r="CF86" s="76"/>
      <c r="CG86" s="76"/>
      <c r="CH86" s="76"/>
      <c r="CI86" s="76"/>
      <c r="CJ86" s="76"/>
      <c r="CK86" s="76"/>
      <c r="CL86" s="76"/>
    </row>
    <row r="87" spans="2:90" x14ac:dyDescent="0.4">
      <c r="B87" s="66" t="s">
        <v>457</v>
      </c>
      <c r="C87" s="31"/>
      <c r="D87" t="s">
        <v>455</v>
      </c>
      <c r="E87" s="8" t="str">
        <f t="shared" ref="E87:E96" si="48">ROW()&amp;" "&amp;D87</f>
        <v>87 LVOL-EV</v>
      </c>
      <c r="F87" t="s">
        <v>454</v>
      </c>
      <c r="G87" s="31" t="s">
        <v>243</v>
      </c>
      <c r="H87" s="22"/>
      <c r="I87" s="287"/>
      <c r="J87" s="287"/>
      <c r="K87" s="22"/>
      <c r="L87" s="22"/>
      <c r="M87" s="22"/>
      <c r="N87" s="22"/>
      <c r="O87" s="22"/>
      <c r="P87" s="22"/>
      <c r="R87" s="66"/>
      <c r="S87" s="66"/>
      <c r="T87" s="66"/>
      <c r="U87" s="66"/>
      <c r="V87" s="66"/>
      <c r="W87" s="66"/>
      <c r="X87" s="66"/>
      <c r="Y87" s="66"/>
      <c r="Z87" s="66"/>
      <c r="AA87" s="66"/>
      <c r="AB87" s="66"/>
      <c r="AC87" s="66"/>
      <c r="AD87" s="66"/>
      <c r="AE87" s="66"/>
      <c r="AF87" s="66"/>
      <c r="AG87" s="66"/>
      <c r="AH87" s="66"/>
      <c r="AI87" s="66"/>
      <c r="AJ87" s="66"/>
      <c r="AK87" s="66"/>
      <c r="AL87" s="66"/>
      <c r="AM87" s="66"/>
      <c r="AN87" s="66"/>
      <c r="AO87" s="66"/>
      <c r="AP87" s="66"/>
      <c r="AQ87" s="66"/>
      <c r="AR87" s="66"/>
      <c r="AS87" s="66"/>
      <c r="AT87" s="66"/>
      <c r="AU87" s="66"/>
      <c r="AV87" s="66"/>
      <c r="AW87" s="66"/>
      <c r="AX87" s="66"/>
      <c r="AY87" s="66"/>
      <c r="AZ87" s="66"/>
      <c r="BA87" s="66"/>
      <c r="BB87" s="66"/>
      <c r="BC87" s="66"/>
      <c r="BD87" s="66"/>
      <c r="BE87" s="66"/>
      <c r="BF87" s="66"/>
      <c r="BG87" s="66"/>
      <c r="BH87" s="66"/>
      <c r="BI87" s="66"/>
      <c r="BJ87" s="66"/>
      <c r="BK87" s="66"/>
      <c r="BL87" s="66"/>
      <c r="BM87" s="66"/>
      <c r="BN87" s="66"/>
      <c r="BO87" s="66"/>
      <c r="BP87" s="66"/>
      <c r="BQ87" s="66"/>
      <c r="BR87" s="66"/>
      <c r="BS87" s="66"/>
      <c r="BT87" s="66"/>
      <c r="BU87" s="66"/>
      <c r="BV87" s="66"/>
      <c r="BW87" s="66"/>
      <c r="BX87" s="66"/>
      <c r="BY87" s="66"/>
      <c r="BZ87" s="66"/>
      <c r="CA87" s="66"/>
      <c r="CB87" s="66"/>
      <c r="CC87" s="66"/>
      <c r="CD87" s="66"/>
      <c r="CE87" s="66"/>
      <c r="CF87" s="66"/>
      <c r="CG87" s="66"/>
      <c r="CH87" s="66"/>
      <c r="CI87" s="66"/>
      <c r="CJ87" s="66"/>
      <c r="CK87" s="66"/>
      <c r="CL87" s="66"/>
    </row>
    <row r="88" spans="2:90" x14ac:dyDescent="0.4">
      <c r="B88" s="124" t="str">
        <f ca="1">OFFSET(B88,ROW(B98)-ROW(B88),0)</f>
        <v># of assets</v>
      </c>
      <c r="C88" t="s">
        <v>964</v>
      </c>
      <c r="D88" t="s">
        <v>455</v>
      </c>
      <c r="E88" s="8" t="str">
        <f t="shared" si="48"/>
        <v>88 LVOL-EV</v>
      </c>
      <c r="G88" t="str">
        <f>E88</f>
        <v>88 LVOL-EV</v>
      </c>
      <c r="H88" s="12"/>
      <c r="I88" s="60"/>
      <c r="J88" s="60"/>
      <c r="K88" s="17">
        <v>10</v>
      </c>
      <c r="L88" s="17">
        <v>15</v>
      </c>
      <c r="M88" s="17">
        <v>20</v>
      </c>
      <c r="N88" s="17">
        <v>25</v>
      </c>
      <c r="O88" s="17">
        <v>30</v>
      </c>
      <c r="P88" s="17">
        <v>35</v>
      </c>
      <c r="R88" s="15"/>
      <c r="S88" s="15" cm="1">
        <f t="array" ref="S88">INDEX($K:$P,ROW(),MATCH(S$3,$K$2:$P$2,0))/12</f>
        <v>0.83333333333333337</v>
      </c>
      <c r="T88" s="15" cm="1">
        <f t="array" ref="T88">INDEX($K:$P,ROW(),MATCH(T$3,$K$2:$P$2,0))/12</f>
        <v>0.83333333333333337</v>
      </c>
      <c r="U88" s="15" cm="1">
        <f t="array" ref="U88">INDEX($K:$P,ROW(),MATCH(U$3,$K$2:$P$2,0))/12</f>
        <v>0.83333333333333337</v>
      </c>
      <c r="V88" s="15" cm="1">
        <f t="array" ref="V88">INDEX($K:$P,ROW(),MATCH(V$3,$K$2:$P$2,0))/12</f>
        <v>0.83333333333333337</v>
      </c>
      <c r="W88" s="15" cm="1">
        <f t="array" ref="W88">INDEX($K:$P,ROW(),MATCH(W$3,$K$2:$P$2,0))/12</f>
        <v>0.83333333333333337</v>
      </c>
      <c r="X88" s="15" cm="1">
        <f t="array" ref="X88">INDEX($K:$P,ROW(),MATCH(X$3,$K$2:$P$2,0))/12</f>
        <v>0.83333333333333337</v>
      </c>
      <c r="Y88" s="15" cm="1">
        <f t="array" ref="Y88">INDEX($K:$P,ROW(),MATCH(Y$3,$K$2:$P$2,0))/12</f>
        <v>0.83333333333333337</v>
      </c>
      <c r="Z88" s="15" cm="1">
        <f t="array" ref="Z88">INDEX($K:$P,ROW(),MATCH(Z$3,$K$2:$P$2,0))/12</f>
        <v>0.83333333333333337</v>
      </c>
      <c r="AA88" s="15" cm="1">
        <f t="array" ref="AA88">INDEX($K:$P,ROW(),MATCH(AA$3,$K$2:$P$2,0))/12</f>
        <v>0.83333333333333337</v>
      </c>
      <c r="AB88" s="15" cm="1">
        <f t="array" ref="AB88">INDEX($K:$P,ROW(),MATCH(AB$3,$K$2:$P$2,0))/12</f>
        <v>0.83333333333333337</v>
      </c>
      <c r="AC88" s="15" cm="1">
        <f t="array" ref="AC88">INDEX($K:$P,ROW(),MATCH(AC$3,$K$2:$P$2,0))/12</f>
        <v>0.83333333333333337</v>
      </c>
      <c r="AD88" s="15" cm="1">
        <f t="array" ref="AD88">INDEX($K:$P,ROW(),MATCH(AD$3,$K$2:$P$2,0))/12</f>
        <v>0.83333333333333337</v>
      </c>
      <c r="AE88" s="15" cm="1">
        <f t="array" ref="AE88">INDEX($K:$P,ROW(),MATCH(AE$3,$K$2:$P$2,0))/12</f>
        <v>1.25</v>
      </c>
      <c r="AF88" s="15" cm="1">
        <f t="array" ref="AF88">INDEX($K:$P,ROW(),MATCH(AF$3,$K$2:$P$2,0))/12</f>
        <v>1.25</v>
      </c>
      <c r="AG88" s="15" cm="1">
        <f t="array" ref="AG88">INDEX($K:$P,ROW(),MATCH(AG$3,$K$2:$P$2,0))/12</f>
        <v>1.25</v>
      </c>
      <c r="AH88" s="15" cm="1">
        <f t="array" ref="AH88">INDEX($K:$P,ROW(),MATCH(AH$3,$K$2:$P$2,0))/12</f>
        <v>1.25</v>
      </c>
      <c r="AI88" s="15" cm="1">
        <f t="array" ref="AI88">INDEX($K:$P,ROW(),MATCH(AI$3,$K$2:$P$2,0))/12</f>
        <v>1.25</v>
      </c>
      <c r="AJ88" s="15" cm="1">
        <f t="array" ref="AJ88">INDEX($K:$P,ROW(),MATCH(AJ$3,$K$2:$P$2,0))/12</f>
        <v>1.25</v>
      </c>
      <c r="AK88" s="15" cm="1">
        <f t="array" ref="AK88">INDEX($K:$P,ROW(),MATCH(AK$3,$K$2:$P$2,0))/12</f>
        <v>1.25</v>
      </c>
      <c r="AL88" s="15" cm="1">
        <f t="array" ref="AL88">INDEX($K:$P,ROW(),MATCH(AL$3,$K$2:$P$2,0))/12</f>
        <v>1.25</v>
      </c>
      <c r="AM88" s="15" cm="1">
        <f t="array" ref="AM88">INDEX($K:$P,ROW(),MATCH(AM$3,$K$2:$P$2,0))/12</f>
        <v>1.25</v>
      </c>
      <c r="AN88" s="15" cm="1">
        <f t="array" ref="AN88">INDEX($K:$P,ROW(),MATCH(AN$3,$K$2:$P$2,0))/12</f>
        <v>1.25</v>
      </c>
      <c r="AO88" s="15" cm="1">
        <f t="array" ref="AO88">INDEX($K:$P,ROW(),MATCH(AO$3,$K$2:$P$2,0))/12</f>
        <v>1.25</v>
      </c>
      <c r="AP88" s="15" cm="1">
        <f t="array" ref="AP88">INDEX($K:$P,ROW(),MATCH(AP$3,$K$2:$P$2,0))/12</f>
        <v>1.25</v>
      </c>
      <c r="AQ88" s="15" cm="1">
        <f t="array" ref="AQ88">INDEX($K:$P,ROW(),MATCH(AQ$3,$K$2:$P$2,0))/12</f>
        <v>1.6666666666666667</v>
      </c>
      <c r="AR88" s="15" cm="1">
        <f t="array" ref="AR88">INDEX($K:$P,ROW(),MATCH(AR$3,$K$2:$P$2,0))/12</f>
        <v>1.6666666666666667</v>
      </c>
      <c r="AS88" s="15" cm="1">
        <f t="array" ref="AS88">INDEX($K:$P,ROW(),MATCH(AS$3,$K$2:$P$2,0))/12</f>
        <v>1.6666666666666667</v>
      </c>
      <c r="AT88" s="15" cm="1">
        <f t="array" ref="AT88">INDEX($K:$P,ROW(),MATCH(AT$3,$K$2:$P$2,0))/12</f>
        <v>1.6666666666666667</v>
      </c>
      <c r="AU88" s="15" cm="1">
        <f t="array" ref="AU88">INDEX($K:$P,ROW(),MATCH(AU$3,$K$2:$P$2,0))/12</f>
        <v>1.6666666666666667</v>
      </c>
      <c r="AV88" s="15" cm="1">
        <f t="array" ref="AV88">INDEX($K:$P,ROW(),MATCH(AV$3,$K$2:$P$2,0))/12</f>
        <v>1.6666666666666667</v>
      </c>
      <c r="AW88" s="15" cm="1">
        <f t="array" ref="AW88">INDEX($K:$P,ROW(),MATCH(AW$3,$K$2:$P$2,0))/12</f>
        <v>1.6666666666666667</v>
      </c>
      <c r="AX88" s="15" cm="1">
        <f t="array" ref="AX88">INDEX($K:$P,ROW(),MATCH(AX$3,$K$2:$P$2,0))/12</f>
        <v>1.6666666666666667</v>
      </c>
      <c r="AY88" s="15" cm="1">
        <f t="array" ref="AY88">INDEX($K:$P,ROW(),MATCH(AY$3,$K$2:$P$2,0))/12</f>
        <v>1.6666666666666667</v>
      </c>
      <c r="AZ88" s="15" cm="1">
        <f t="array" ref="AZ88">INDEX($K:$P,ROW(),MATCH(AZ$3,$K$2:$P$2,0))/12</f>
        <v>1.6666666666666667</v>
      </c>
      <c r="BA88" s="15" cm="1">
        <f t="array" ref="BA88">INDEX($K:$P,ROW(),MATCH(BA$3,$K$2:$P$2,0))/12</f>
        <v>1.6666666666666667</v>
      </c>
      <c r="BB88" s="15" cm="1">
        <f t="array" ref="BB88">INDEX($K:$P,ROW(),MATCH(BB$3,$K$2:$P$2,0))/12</f>
        <v>1.6666666666666667</v>
      </c>
      <c r="BC88" s="15" cm="1">
        <f t="array" ref="BC88">INDEX($K:$P,ROW(),MATCH(BC$3,$K$2:$P$2,0))/12</f>
        <v>2.0833333333333335</v>
      </c>
      <c r="BD88" s="15" cm="1">
        <f t="array" ref="BD88">INDEX($K:$P,ROW(),MATCH(BD$3,$K$2:$P$2,0))/12</f>
        <v>2.0833333333333335</v>
      </c>
      <c r="BE88" s="15" cm="1">
        <f t="array" ref="BE88">INDEX($K:$P,ROW(),MATCH(BE$3,$K$2:$P$2,0))/12</f>
        <v>2.0833333333333335</v>
      </c>
      <c r="BF88" s="15" cm="1">
        <f t="array" ref="BF88">INDEX($K:$P,ROW(),MATCH(BF$3,$K$2:$P$2,0))/12</f>
        <v>2.0833333333333335</v>
      </c>
      <c r="BG88" s="15" cm="1">
        <f t="array" ref="BG88">INDEX($K:$P,ROW(),MATCH(BG$3,$K$2:$P$2,0))/12</f>
        <v>2.0833333333333335</v>
      </c>
      <c r="BH88" s="15" cm="1">
        <f t="array" ref="BH88">INDEX($K:$P,ROW(),MATCH(BH$3,$K$2:$P$2,0))/12</f>
        <v>2.0833333333333335</v>
      </c>
      <c r="BI88" s="15" cm="1">
        <f t="array" ref="BI88">INDEX($K:$P,ROW(),MATCH(BI$3,$K$2:$P$2,0))/12</f>
        <v>2.0833333333333335</v>
      </c>
      <c r="BJ88" s="15" cm="1">
        <f t="array" ref="BJ88">INDEX($K:$P,ROW(),MATCH(BJ$3,$K$2:$P$2,0))/12</f>
        <v>2.0833333333333335</v>
      </c>
      <c r="BK88" s="15" cm="1">
        <f t="array" ref="BK88">INDEX($K:$P,ROW(),MATCH(BK$3,$K$2:$P$2,0))/12</f>
        <v>2.0833333333333335</v>
      </c>
      <c r="BL88" s="15" cm="1">
        <f t="array" ref="BL88">INDEX($K:$P,ROW(),MATCH(BL$3,$K$2:$P$2,0))/12</f>
        <v>2.0833333333333335</v>
      </c>
      <c r="BM88" s="15" cm="1">
        <f t="array" ref="BM88">INDEX($K:$P,ROW(),MATCH(BM$3,$K$2:$P$2,0))/12</f>
        <v>2.0833333333333335</v>
      </c>
      <c r="BN88" s="15" cm="1">
        <f t="array" ref="BN88">INDEX($K:$P,ROW(),MATCH(BN$3,$K$2:$P$2,0))/12</f>
        <v>2.0833333333333335</v>
      </c>
      <c r="BO88" s="15" cm="1">
        <f t="array" ref="BO88">INDEX($K:$P,ROW(),MATCH(BO$3,$K$2:$P$2,0))/12</f>
        <v>2.5</v>
      </c>
      <c r="BP88" s="15" cm="1">
        <f t="array" ref="BP88">INDEX($K:$P,ROW(),MATCH(BP$3,$K$2:$P$2,0))/12</f>
        <v>2.5</v>
      </c>
      <c r="BQ88" s="15" cm="1">
        <f t="array" ref="BQ88">INDEX($K:$P,ROW(),MATCH(BQ$3,$K$2:$P$2,0))/12</f>
        <v>2.5</v>
      </c>
      <c r="BR88" s="15" cm="1">
        <f t="array" ref="BR88">INDEX($K:$P,ROW(),MATCH(BR$3,$K$2:$P$2,0))/12</f>
        <v>2.5</v>
      </c>
      <c r="BS88" s="15" cm="1">
        <f t="array" ref="BS88">INDEX($K:$P,ROW(),MATCH(BS$3,$K$2:$P$2,0))/12</f>
        <v>2.5</v>
      </c>
      <c r="BT88" s="15" cm="1">
        <f t="array" ref="BT88">INDEX($K:$P,ROW(),MATCH(BT$3,$K$2:$P$2,0))/12</f>
        <v>2.5</v>
      </c>
      <c r="BU88" s="15" cm="1">
        <f t="array" ref="BU88">INDEX($K:$P,ROW(),MATCH(BU$3,$K$2:$P$2,0))/12</f>
        <v>2.5</v>
      </c>
      <c r="BV88" s="15" cm="1">
        <f t="array" ref="BV88">INDEX($K:$P,ROW(),MATCH(BV$3,$K$2:$P$2,0))/12</f>
        <v>2.5</v>
      </c>
      <c r="BW88" s="15" cm="1">
        <f t="array" ref="BW88">INDEX($K:$P,ROW(),MATCH(BW$3,$K$2:$P$2,0))/12</f>
        <v>2.5</v>
      </c>
      <c r="BX88" s="15" cm="1">
        <f t="array" ref="BX88">INDEX($K:$P,ROW(),MATCH(BX$3,$K$2:$P$2,0))/12</f>
        <v>2.5</v>
      </c>
      <c r="BY88" s="15" cm="1">
        <f t="array" ref="BY88">INDEX($K:$P,ROW(),MATCH(BY$3,$K$2:$P$2,0))/12</f>
        <v>2.5</v>
      </c>
      <c r="BZ88" s="15" cm="1">
        <f t="array" ref="BZ88">INDEX($K:$P,ROW(),MATCH(BZ$3,$K$2:$P$2,0))/12</f>
        <v>2.5</v>
      </c>
      <c r="CA88" s="15" cm="1">
        <f t="array" ref="CA88">INDEX($K:$P,ROW(),MATCH(CA$3,$K$2:$P$2,0))/12</f>
        <v>2.9166666666666665</v>
      </c>
      <c r="CB88" s="15" cm="1">
        <f t="array" ref="CB88">INDEX($K:$P,ROW(),MATCH(CB$3,$K$2:$P$2,0))/12</f>
        <v>2.9166666666666665</v>
      </c>
      <c r="CC88" s="15" cm="1">
        <f t="array" ref="CC88">INDEX($K:$P,ROW(),MATCH(CC$3,$K$2:$P$2,0))/12</f>
        <v>2.9166666666666665</v>
      </c>
      <c r="CD88" s="15" cm="1">
        <f t="array" ref="CD88">INDEX($K:$P,ROW(),MATCH(CD$3,$K$2:$P$2,0))/12</f>
        <v>2.9166666666666665</v>
      </c>
      <c r="CE88" s="15" cm="1">
        <f t="array" ref="CE88">INDEX($K:$P,ROW(),MATCH(CE$3,$K$2:$P$2,0))/12</f>
        <v>2.9166666666666665</v>
      </c>
      <c r="CF88" s="15" cm="1">
        <f t="array" ref="CF88">INDEX($K:$P,ROW(),MATCH(CF$3,$K$2:$P$2,0))/12</f>
        <v>2.9166666666666665</v>
      </c>
      <c r="CG88" s="15" cm="1">
        <f t="array" ref="CG88">INDEX($K:$P,ROW(),MATCH(CG$3,$K$2:$P$2,0))/12</f>
        <v>2.9166666666666665</v>
      </c>
      <c r="CH88" s="15" cm="1">
        <f t="array" ref="CH88">INDEX($K:$P,ROW(),MATCH(CH$3,$K$2:$P$2,0))/12</f>
        <v>2.9166666666666665</v>
      </c>
      <c r="CI88" s="15" cm="1">
        <f t="array" ref="CI88">INDEX($K:$P,ROW(),MATCH(CI$3,$K$2:$P$2,0))/12</f>
        <v>2.9166666666666665</v>
      </c>
      <c r="CJ88" s="15" cm="1">
        <f t="array" ref="CJ88">INDEX($K:$P,ROW(),MATCH(CJ$3,$K$2:$P$2,0))/12</f>
        <v>2.9166666666666665</v>
      </c>
      <c r="CK88" s="15" cm="1">
        <f t="array" ref="CK88">INDEX($K:$P,ROW(),MATCH(CK$3,$K$2:$P$2,0))/12</f>
        <v>2.9166666666666665</v>
      </c>
      <c r="CL88" s="15" cm="1">
        <f t="array" ref="CL88">INDEX($K:$P,ROW(),MATCH(CL$3,$K$2:$P$2,0))/12</f>
        <v>2.9166666666666665</v>
      </c>
    </row>
    <row r="89" spans="2:90" x14ac:dyDescent="0.4">
      <c r="B89" s="187" t="str">
        <f>IFERROR(SUBSTITUTE(TRIM(LEFT(B87,SEARCH("-",B87)-1)),":",""),SUBSTITUTE(B87,":",""))</f>
        <v>Low volume</v>
      </c>
      <c r="D89" t="s">
        <v>455</v>
      </c>
      <c r="E89" s="8" t="str">
        <f t="shared" si="48"/>
        <v>89 LVOL-EV</v>
      </c>
      <c r="G89" t="s">
        <v>332</v>
      </c>
      <c r="H89" s="31"/>
      <c r="I89" s="73"/>
      <c r="J89" s="73"/>
      <c r="K89" s="39"/>
      <c r="L89" s="39"/>
      <c r="M89" s="39"/>
      <c r="N89" s="39"/>
      <c r="O89" s="39"/>
      <c r="P89" s="39"/>
      <c r="R89" s="38"/>
      <c r="S89" s="38"/>
      <c r="T89" s="38"/>
      <c r="U89" s="38"/>
      <c r="V89" s="38"/>
      <c r="W89" s="38"/>
      <c r="X89" s="38"/>
      <c r="Y89" s="38"/>
      <c r="Z89" s="38"/>
      <c r="AA89" s="38"/>
      <c r="AB89" s="38"/>
      <c r="AC89" s="38"/>
      <c r="AD89" s="38"/>
      <c r="AE89" s="38"/>
      <c r="AF89" s="38"/>
      <c r="AG89" s="38"/>
      <c r="AH89" s="38"/>
      <c r="AI89" s="38"/>
      <c r="AJ89" s="38"/>
      <c r="AK89" s="38"/>
      <c r="AL89" s="38"/>
      <c r="AM89" s="38"/>
      <c r="AN89" s="38"/>
      <c r="AO89" s="38"/>
      <c r="AP89" s="38"/>
      <c r="AQ89" s="38"/>
      <c r="AR89" s="38"/>
      <c r="AS89" s="38"/>
      <c r="AT89" s="38"/>
      <c r="AU89" s="38"/>
      <c r="AV89" s="38"/>
      <c r="AW89" s="38"/>
      <c r="AX89" s="38"/>
      <c r="AY89" s="38"/>
      <c r="AZ89" s="38"/>
      <c r="BA89" s="38"/>
      <c r="BB89" s="38"/>
      <c r="BC89" s="38"/>
      <c r="BD89" s="38"/>
      <c r="BE89" s="38"/>
      <c r="BF89" s="38"/>
      <c r="BG89" s="38"/>
      <c r="BH89" s="38"/>
      <c r="BI89" s="38"/>
      <c r="BJ89" s="38"/>
      <c r="BK89" s="38"/>
      <c r="BL89" s="38"/>
      <c r="BM89" s="38"/>
      <c r="BN89" s="38"/>
      <c r="BO89" s="38"/>
      <c r="BP89" s="38"/>
      <c r="BQ89" s="38"/>
      <c r="BR89" s="38"/>
      <c r="BS89" s="38"/>
      <c r="BT89" s="38"/>
      <c r="BU89" s="38"/>
      <c r="BV89" s="38"/>
      <c r="BW89" s="38"/>
      <c r="BX89" s="38"/>
      <c r="BY89" s="38"/>
      <c r="BZ89" s="38"/>
      <c r="CA89" s="38"/>
      <c r="CB89" s="38"/>
      <c r="CC89" s="38"/>
      <c r="CD89" s="38"/>
      <c r="CE89" s="38"/>
      <c r="CF89" s="38"/>
      <c r="CG89" s="38"/>
      <c r="CH89" s="38"/>
      <c r="CI89" s="38"/>
      <c r="CJ89" s="38"/>
      <c r="CK89" s="38"/>
      <c r="CL89" s="38"/>
    </row>
    <row r="90" spans="2:90" x14ac:dyDescent="0.4">
      <c r="B90" s="235" t="str">
        <f>IFERROR(SUBSTITUTE(TRIM(MID(B87, SEARCH("-", B87) + 1, LEN(B87))),":",""),"no unit")</f>
        <v>driven</v>
      </c>
      <c r="D90" t="s">
        <v>455</v>
      </c>
      <c r="E90" s="8" t="str">
        <f t="shared" si="48"/>
        <v>90 LVOL-EV</v>
      </c>
      <c r="G90" t="s">
        <v>332</v>
      </c>
      <c r="H90" s="31"/>
      <c r="I90" s="73"/>
      <c r="J90" s="73"/>
      <c r="K90" s="39"/>
      <c r="L90" s="39"/>
      <c r="M90" s="39"/>
      <c r="N90" s="39"/>
      <c r="O90" s="39"/>
      <c r="P90" s="39"/>
      <c r="R90" s="38"/>
      <c r="S90" s="38"/>
      <c r="T90" s="38"/>
      <c r="U90" s="38"/>
      <c r="V90" s="38"/>
      <c r="W90" s="38"/>
      <c r="X90" s="38"/>
      <c r="Y90" s="38"/>
      <c r="Z90" s="38"/>
      <c r="AA90" s="38"/>
      <c r="AB90" s="38"/>
      <c r="AC90" s="38"/>
      <c r="AD90" s="38"/>
      <c r="AE90" s="38"/>
      <c r="AF90" s="38"/>
      <c r="AG90" s="38"/>
      <c r="AH90" s="38"/>
      <c r="AI90" s="38"/>
      <c r="AJ90" s="38"/>
      <c r="AK90" s="38"/>
      <c r="AL90" s="38"/>
      <c r="AM90" s="38"/>
      <c r="AN90" s="38"/>
      <c r="AO90" s="38"/>
      <c r="AP90" s="38"/>
      <c r="AQ90" s="38"/>
      <c r="AR90" s="38"/>
      <c r="AS90" s="38"/>
      <c r="AT90" s="38"/>
      <c r="AU90" s="38"/>
      <c r="AV90" s="38"/>
      <c r="AW90" s="38"/>
      <c r="AX90" s="38"/>
      <c r="AY90" s="38"/>
      <c r="AZ90" s="38"/>
      <c r="BA90" s="38"/>
      <c r="BB90" s="38"/>
      <c r="BC90" s="38"/>
      <c r="BD90" s="38"/>
      <c r="BE90" s="38"/>
      <c r="BF90" s="38"/>
      <c r="BG90" s="38"/>
      <c r="BH90" s="38"/>
      <c r="BI90" s="38"/>
      <c r="BJ90" s="38"/>
      <c r="BK90" s="38"/>
      <c r="BL90" s="38"/>
      <c r="BM90" s="38"/>
      <c r="BN90" s="38"/>
      <c r="BO90" s="38"/>
      <c r="BP90" s="38"/>
      <c r="BQ90" s="38"/>
      <c r="BR90" s="38"/>
      <c r="BS90" s="38"/>
      <c r="BT90" s="38"/>
      <c r="BU90" s="38"/>
      <c r="BV90" s="38"/>
      <c r="BW90" s="38"/>
      <c r="BX90" s="38"/>
      <c r="BY90" s="38"/>
      <c r="BZ90" s="38"/>
      <c r="CA90" s="38"/>
      <c r="CB90" s="38"/>
      <c r="CC90" s="38"/>
      <c r="CD90" s="38"/>
      <c r="CE90" s="38"/>
      <c r="CF90" s="38"/>
      <c r="CG90" s="38"/>
      <c r="CH90" s="38"/>
      <c r="CI90" s="38"/>
      <c r="CJ90" s="38"/>
      <c r="CK90" s="38"/>
      <c r="CL90" s="38"/>
    </row>
    <row r="91" spans="2:90" x14ac:dyDescent="0.4">
      <c r="B91" s="132" t="s">
        <v>334</v>
      </c>
      <c r="D91" t="s">
        <v>455</v>
      </c>
      <c r="E91" s="8" t="str">
        <f t="shared" si="48"/>
        <v>91 LVOL-EV</v>
      </c>
      <c r="G91" t="s">
        <v>332</v>
      </c>
      <c r="H91" s="31"/>
      <c r="I91" s="73"/>
      <c r="J91" s="73"/>
      <c r="K91" s="39"/>
      <c r="L91" s="39"/>
      <c r="M91" s="39"/>
      <c r="N91" s="39"/>
      <c r="O91" s="39"/>
      <c r="P91" s="39"/>
      <c r="R91" s="38"/>
      <c r="S91" s="38"/>
      <c r="T91" s="38"/>
      <c r="U91" s="38"/>
      <c r="V91" s="38"/>
      <c r="W91" s="38"/>
      <c r="X91" s="38"/>
      <c r="Y91" s="38"/>
      <c r="Z91" s="38"/>
      <c r="AA91" s="38"/>
      <c r="AB91" s="38"/>
      <c r="AC91" s="38"/>
      <c r="AD91" s="38"/>
      <c r="AE91" s="38"/>
      <c r="AF91" s="38"/>
      <c r="AG91" s="38"/>
      <c r="AH91" s="38"/>
      <c r="AI91" s="38"/>
      <c r="AJ91" s="38"/>
      <c r="AK91" s="38"/>
      <c r="AL91" s="38"/>
      <c r="AM91" s="38"/>
      <c r="AN91" s="38"/>
      <c r="AO91" s="38"/>
      <c r="AP91" s="38"/>
      <c r="AQ91" s="38"/>
      <c r="AR91" s="38"/>
      <c r="AS91" s="38"/>
      <c r="AT91" s="38"/>
      <c r="AU91" s="38"/>
      <c r="AV91" s="38"/>
      <c r="AW91" s="38"/>
      <c r="AX91" s="38"/>
      <c r="AY91" s="38"/>
      <c r="AZ91" s="38"/>
      <c r="BA91" s="38"/>
      <c r="BB91" s="38"/>
      <c r="BC91" s="38"/>
      <c r="BD91" s="38"/>
      <c r="BE91" s="38"/>
      <c r="BF91" s="38"/>
      <c r="BG91" s="38"/>
      <c r="BH91" s="38"/>
      <c r="BI91" s="38"/>
      <c r="BJ91" s="38"/>
      <c r="BK91" s="38"/>
      <c r="BL91" s="38"/>
      <c r="BM91" s="38"/>
      <c r="BN91" s="38"/>
      <c r="BO91" s="38"/>
      <c r="BP91" s="38"/>
      <c r="BQ91" s="38"/>
      <c r="BR91" s="38"/>
      <c r="BS91" s="38"/>
      <c r="BT91" s="38"/>
      <c r="BU91" s="38"/>
      <c r="BV91" s="38"/>
      <c r="BW91" s="38"/>
      <c r="BX91" s="38"/>
      <c r="BY91" s="38"/>
      <c r="BZ91" s="38"/>
      <c r="CA91" s="38"/>
      <c r="CB91" s="38"/>
      <c r="CC91" s="38"/>
      <c r="CD91" s="38"/>
      <c r="CE91" s="38"/>
      <c r="CF91" s="38"/>
      <c r="CG91" s="38"/>
      <c r="CH91" s="38"/>
      <c r="CI91" s="38"/>
      <c r="CJ91" s="38"/>
      <c r="CK91" s="38"/>
      <c r="CL91" s="38"/>
    </row>
    <row r="92" spans="2:90" x14ac:dyDescent="0.4">
      <c r="B92" s="132" t="s">
        <v>333</v>
      </c>
      <c r="D92" t="s">
        <v>455</v>
      </c>
      <c r="E92" s="8" t="str">
        <f t="shared" si="48"/>
        <v>92 LVOL-EV</v>
      </c>
      <c r="G92" t="s">
        <v>332</v>
      </c>
      <c r="H92" s="31"/>
      <c r="I92" s="73"/>
      <c r="J92" s="73"/>
      <c r="K92" s="39"/>
      <c r="L92" s="39"/>
      <c r="M92" s="39"/>
      <c r="N92" s="39"/>
      <c r="O92" s="39"/>
      <c r="P92" s="39"/>
      <c r="R92" s="38"/>
      <c r="S92" s="199" t="str">
        <f t="shared" ref="S92" si="49">ADDRESS(ROW(S88),COLUMN(S88),2)</f>
        <v>S$88</v>
      </c>
      <c r="T92" s="199" t="str">
        <f t="shared" ref="T92:AX92" si="50">ADDRESS(ROW(T88),COLUMN(T88),2)</f>
        <v>T$88</v>
      </c>
      <c r="U92" s="199" t="str">
        <f t="shared" si="50"/>
        <v>U$88</v>
      </c>
      <c r="V92" s="199" t="str">
        <f t="shared" si="50"/>
        <v>V$88</v>
      </c>
      <c r="W92" s="199" t="str">
        <f t="shared" si="50"/>
        <v>W$88</v>
      </c>
      <c r="X92" s="199" t="str">
        <f t="shared" si="50"/>
        <v>X$88</v>
      </c>
      <c r="Y92" s="199" t="str">
        <f t="shared" si="50"/>
        <v>Y$88</v>
      </c>
      <c r="Z92" s="199" t="str">
        <f t="shared" si="50"/>
        <v>Z$88</v>
      </c>
      <c r="AA92" s="199" t="str">
        <f t="shared" si="50"/>
        <v>AA$88</v>
      </c>
      <c r="AB92" s="199" t="str">
        <f t="shared" si="50"/>
        <v>AB$88</v>
      </c>
      <c r="AC92" s="199" t="str">
        <f t="shared" si="50"/>
        <v>AC$88</v>
      </c>
      <c r="AD92" s="199" t="str">
        <f t="shared" si="50"/>
        <v>AD$88</v>
      </c>
      <c r="AE92" s="199" t="str">
        <f t="shared" si="50"/>
        <v>AE$88</v>
      </c>
      <c r="AF92" s="199" t="str">
        <f t="shared" si="50"/>
        <v>AF$88</v>
      </c>
      <c r="AG92" s="199" t="str">
        <f t="shared" si="50"/>
        <v>AG$88</v>
      </c>
      <c r="AH92" s="199" t="str">
        <f t="shared" si="50"/>
        <v>AH$88</v>
      </c>
      <c r="AI92" s="199" t="str">
        <f t="shared" si="50"/>
        <v>AI$88</v>
      </c>
      <c r="AJ92" s="199" t="str">
        <f t="shared" si="50"/>
        <v>AJ$88</v>
      </c>
      <c r="AK92" s="199" t="str">
        <f t="shared" si="50"/>
        <v>AK$88</v>
      </c>
      <c r="AL92" s="199" t="str">
        <f t="shared" si="50"/>
        <v>AL$88</v>
      </c>
      <c r="AM92" s="199" t="str">
        <f t="shared" si="50"/>
        <v>AM$88</v>
      </c>
      <c r="AN92" s="199" t="str">
        <f t="shared" si="50"/>
        <v>AN$88</v>
      </c>
      <c r="AO92" s="199" t="str">
        <f t="shared" si="50"/>
        <v>AO$88</v>
      </c>
      <c r="AP92" s="199" t="str">
        <f t="shared" si="50"/>
        <v>AP$88</v>
      </c>
      <c r="AQ92" s="199" t="str">
        <f t="shared" si="50"/>
        <v>AQ$88</v>
      </c>
      <c r="AR92" s="199" t="str">
        <f t="shared" si="50"/>
        <v>AR$88</v>
      </c>
      <c r="AS92" s="199" t="str">
        <f t="shared" si="50"/>
        <v>AS$88</v>
      </c>
      <c r="AT92" s="199" t="str">
        <f t="shared" si="50"/>
        <v>AT$88</v>
      </c>
      <c r="AU92" s="199" t="str">
        <f t="shared" si="50"/>
        <v>AU$88</v>
      </c>
      <c r="AV92" s="199" t="str">
        <f t="shared" si="50"/>
        <v>AV$88</v>
      </c>
      <c r="AW92" s="199" t="str">
        <f t="shared" si="50"/>
        <v>AW$88</v>
      </c>
      <c r="AX92" s="199" t="str">
        <f t="shared" si="50"/>
        <v>AX$88</v>
      </c>
      <c r="AY92" s="199" t="str">
        <f t="shared" ref="AY92:CD92" si="51">ADDRESS(ROW(AY88),COLUMN(AY88),2)</f>
        <v>AY$88</v>
      </c>
      <c r="AZ92" s="199" t="str">
        <f t="shared" si="51"/>
        <v>AZ$88</v>
      </c>
      <c r="BA92" s="199" t="str">
        <f t="shared" si="51"/>
        <v>BA$88</v>
      </c>
      <c r="BB92" s="199" t="str">
        <f t="shared" si="51"/>
        <v>BB$88</v>
      </c>
      <c r="BC92" s="199" t="str">
        <f t="shared" si="51"/>
        <v>BC$88</v>
      </c>
      <c r="BD92" s="199" t="str">
        <f t="shared" si="51"/>
        <v>BD$88</v>
      </c>
      <c r="BE92" s="199" t="str">
        <f t="shared" si="51"/>
        <v>BE$88</v>
      </c>
      <c r="BF92" s="199" t="str">
        <f t="shared" si="51"/>
        <v>BF$88</v>
      </c>
      <c r="BG92" s="199" t="str">
        <f t="shared" si="51"/>
        <v>BG$88</v>
      </c>
      <c r="BH92" s="199" t="str">
        <f t="shared" si="51"/>
        <v>BH$88</v>
      </c>
      <c r="BI92" s="199" t="str">
        <f t="shared" si="51"/>
        <v>BI$88</v>
      </c>
      <c r="BJ92" s="199" t="str">
        <f t="shared" si="51"/>
        <v>BJ$88</v>
      </c>
      <c r="BK92" s="199" t="str">
        <f t="shared" si="51"/>
        <v>BK$88</v>
      </c>
      <c r="BL92" s="199" t="str">
        <f t="shared" si="51"/>
        <v>BL$88</v>
      </c>
      <c r="BM92" s="199" t="str">
        <f t="shared" si="51"/>
        <v>BM$88</v>
      </c>
      <c r="BN92" s="199" t="str">
        <f t="shared" si="51"/>
        <v>BN$88</v>
      </c>
      <c r="BO92" s="199" t="str">
        <f t="shared" si="51"/>
        <v>BO$88</v>
      </c>
      <c r="BP92" s="199" t="str">
        <f t="shared" si="51"/>
        <v>BP$88</v>
      </c>
      <c r="BQ92" s="199" t="str">
        <f t="shared" si="51"/>
        <v>BQ$88</v>
      </c>
      <c r="BR92" s="199" t="str">
        <f t="shared" si="51"/>
        <v>BR$88</v>
      </c>
      <c r="BS92" s="199" t="str">
        <f t="shared" si="51"/>
        <v>BS$88</v>
      </c>
      <c r="BT92" s="199" t="str">
        <f t="shared" si="51"/>
        <v>BT$88</v>
      </c>
      <c r="BU92" s="199" t="str">
        <f t="shared" si="51"/>
        <v>BU$88</v>
      </c>
      <c r="BV92" s="199" t="str">
        <f t="shared" si="51"/>
        <v>BV$88</v>
      </c>
      <c r="BW92" s="199" t="str">
        <f t="shared" si="51"/>
        <v>BW$88</v>
      </c>
      <c r="BX92" s="199" t="str">
        <f t="shared" si="51"/>
        <v>BX$88</v>
      </c>
      <c r="BY92" s="199" t="str">
        <f t="shared" si="51"/>
        <v>BY$88</v>
      </c>
      <c r="BZ92" s="199" t="str">
        <f t="shared" si="51"/>
        <v>BZ$88</v>
      </c>
      <c r="CA92" s="199" t="str">
        <f t="shared" si="51"/>
        <v>CA$88</v>
      </c>
      <c r="CB92" s="199" t="str">
        <f t="shared" si="51"/>
        <v>CB$88</v>
      </c>
      <c r="CC92" s="199" t="str">
        <f t="shared" si="51"/>
        <v>CC$88</v>
      </c>
      <c r="CD92" s="199" t="str">
        <f t="shared" si="51"/>
        <v>CD$88</v>
      </c>
      <c r="CE92" s="199" t="str">
        <f t="shared" ref="CE92:CK92" si="52">ADDRESS(ROW(CE88),COLUMN(CE88),2)</f>
        <v>CE$88</v>
      </c>
      <c r="CF92" s="199" t="str">
        <f t="shared" si="52"/>
        <v>CF$88</v>
      </c>
      <c r="CG92" s="199" t="str">
        <f t="shared" si="52"/>
        <v>CG$88</v>
      </c>
      <c r="CH92" s="199" t="str">
        <f t="shared" si="52"/>
        <v>CH$88</v>
      </c>
      <c r="CI92" s="199" t="str">
        <f t="shared" si="52"/>
        <v>CI$88</v>
      </c>
      <c r="CJ92" s="199" t="str">
        <f t="shared" si="52"/>
        <v>CJ$88</v>
      </c>
      <c r="CK92" s="199" t="str">
        <f t="shared" si="52"/>
        <v>CK$88</v>
      </c>
      <c r="CL92" s="199" t="str">
        <f t="shared" ref="CL92" si="53">ADDRESS(ROW(CL88),COLUMN(CL88),2)</f>
        <v>CL$88</v>
      </c>
    </row>
    <row r="93" spans="2:90" x14ac:dyDescent="0.4">
      <c r="B93" s="8" t="s">
        <v>488</v>
      </c>
      <c r="D93" t="s">
        <v>455</v>
      </c>
      <c r="E93" s="8" t="str">
        <f t="shared" si="48"/>
        <v>93 LVOL-EV</v>
      </c>
      <c r="G93" t="s">
        <v>332</v>
      </c>
      <c r="H93" s="12"/>
      <c r="I93" s="60"/>
      <c r="J93" s="60"/>
      <c r="K93" s="15"/>
      <c r="L93" s="15"/>
      <c r="M93" s="15"/>
      <c r="N93" s="15"/>
      <c r="O93" s="15"/>
      <c r="P93" s="15"/>
      <c r="R93" s="15"/>
      <c r="S93" s="76"/>
      <c r="T93" s="76"/>
      <c r="U93" s="76"/>
      <c r="V93" s="76"/>
      <c r="W93" s="76"/>
      <c r="X93" s="76"/>
      <c r="Y93" s="76"/>
      <c r="Z93" s="76"/>
      <c r="AA93" s="76"/>
      <c r="AB93" s="76"/>
      <c r="AC93" s="76"/>
      <c r="AD93" s="76"/>
      <c r="AE93" s="76"/>
      <c r="AF93" s="76"/>
      <c r="AG93" s="76"/>
      <c r="AH93" s="76"/>
      <c r="AI93" s="76"/>
      <c r="AJ93" s="76"/>
      <c r="AK93" s="76"/>
      <c r="AL93" s="76"/>
      <c r="AM93" s="76"/>
      <c r="AN93" s="76"/>
      <c r="AO93" s="76"/>
      <c r="AP93" s="76"/>
      <c r="AQ93" s="76"/>
      <c r="AR93" s="76"/>
      <c r="AS93" s="76"/>
      <c r="AT93" s="76"/>
      <c r="AU93" s="76"/>
      <c r="AV93" s="76"/>
      <c r="AW93" s="76"/>
      <c r="AX93" s="76"/>
      <c r="AY93" s="76"/>
      <c r="AZ93" s="76"/>
      <c r="BA93" s="76"/>
      <c r="BB93" s="76"/>
      <c r="BC93" s="76"/>
      <c r="BD93" s="76"/>
      <c r="BE93" s="76"/>
      <c r="BF93" s="76"/>
      <c r="BG93" s="76"/>
      <c r="BH93" s="76"/>
      <c r="BI93" s="76"/>
      <c r="BJ93" s="76"/>
      <c r="BK93" s="76"/>
      <c r="BL93" s="76"/>
      <c r="BM93" s="76"/>
      <c r="BN93" s="76"/>
      <c r="BO93" s="76"/>
      <c r="BP93" s="76"/>
      <c r="BQ93" s="76"/>
      <c r="BR93" s="76"/>
      <c r="BS93" s="76"/>
      <c r="BT93" s="76"/>
      <c r="BU93" s="76"/>
      <c r="BV93" s="76"/>
      <c r="BW93" s="76"/>
      <c r="BX93" s="76"/>
      <c r="BY93" s="76"/>
      <c r="BZ93" s="76"/>
      <c r="CA93" s="76"/>
      <c r="CB93" s="76"/>
      <c r="CC93" s="76"/>
      <c r="CD93" s="76"/>
      <c r="CE93" s="76"/>
      <c r="CF93" s="76"/>
      <c r="CG93" s="76"/>
      <c r="CH93" s="76"/>
      <c r="CI93" s="76"/>
      <c r="CJ93" s="76"/>
      <c r="CK93" s="76"/>
      <c r="CL93" s="76"/>
    </row>
    <row r="94" spans="2:90" x14ac:dyDescent="0.4">
      <c r="B94" s="8" t="s">
        <v>494</v>
      </c>
      <c r="D94" t="s">
        <v>455</v>
      </c>
      <c r="E94" s="8" t="str">
        <f t="shared" si="48"/>
        <v>94 LVOL-EV</v>
      </c>
      <c r="G94" t="s">
        <v>332</v>
      </c>
      <c r="H94" s="12"/>
      <c r="I94" s="60"/>
      <c r="J94" s="60"/>
      <c r="K94" s="15"/>
      <c r="L94" s="15"/>
      <c r="M94" s="15"/>
      <c r="N94" s="15"/>
      <c r="O94" s="15"/>
      <c r="P94" s="15"/>
      <c r="R94" s="15"/>
      <c r="S94" s="76"/>
      <c r="T94" s="76"/>
      <c r="U94" s="76"/>
      <c r="V94" s="76"/>
      <c r="W94" s="76"/>
      <c r="X94" s="76"/>
      <c r="Y94" s="76"/>
      <c r="Z94" s="76"/>
      <c r="AA94" s="76"/>
      <c r="AB94" s="76"/>
      <c r="AC94" s="76"/>
      <c r="AD94" s="76"/>
      <c r="AE94" s="76"/>
      <c r="AF94" s="76"/>
      <c r="AG94" s="76"/>
      <c r="AH94" s="76"/>
      <c r="AI94" s="76"/>
      <c r="AJ94" s="76"/>
      <c r="AK94" s="76"/>
      <c r="AL94" s="76"/>
      <c r="AM94" s="76"/>
      <c r="AN94" s="76"/>
      <c r="AO94" s="76"/>
      <c r="AP94" s="76"/>
      <c r="AQ94" s="76"/>
      <c r="AR94" s="76"/>
      <c r="AS94" s="76"/>
      <c r="AT94" s="76"/>
      <c r="AU94" s="76"/>
      <c r="AV94" s="76"/>
      <c r="AW94" s="76"/>
      <c r="AX94" s="76"/>
      <c r="AY94" s="76"/>
      <c r="AZ94" s="76"/>
      <c r="BA94" s="76"/>
      <c r="BB94" s="76"/>
      <c r="BC94" s="76"/>
      <c r="BD94" s="76"/>
      <c r="BE94" s="76"/>
      <c r="BF94" s="76"/>
      <c r="BG94" s="76"/>
      <c r="BH94" s="76"/>
      <c r="BI94" s="76"/>
      <c r="BJ94" s="76"/>
      <c r="BK94" s="76"/>
      <c r="BL94" s="76"/>
      <c r="BM94" s="76"/>
      <c r="BN94" s="76"/>
      <c r="BO94" s="76"/>
      <c r="BP94" s="76"/>
      <c r="BQ94" s="76"/>
      <c r="BR94" s="76"/>
      <c r="BS94" s="76"/>
      <c r="BT94" s="76"/>
      <c r="BU94" s="76"/>
      <c r="BV94" s="76"/>
      <c r="BW94" s="76"/>
      <c r="BX94" s="76"/>
      <c r="BY94" s="76"/>
      <c r="BZ94" s="76"/>
      <c r="CA94" s="76"/>
      <c r="CB94" s="76"/>
      <c r="CC94" s="76"/>
      <c r="CD94" s="76"/>
      <c r="CE94" s="76"/>
      <c r="CF94" s="76"/>
      <c r="CG94" s="76"/>
      <c r="CH94" s="76"/>
      <c r="CI94" s="76"/>
      <c r="CJ94" s="76"/>
      <c r="CK94" s="76"/>
      <c r="CL94" s="76"/>
    </row>
    <row r="95" spans="2:90" x14ac:dyDescent="0.4">
      <c r="B95" s="8" t="s">
        <v>463</v>
      </c>
      <c r="D95" t="s">
        <v>455</v>
      </c>
      <c r="E95" s="8" t="str">
        <f t="shared" si="48"/>
        <v>95 LVOL-EV</v>
      </c>
      <c r="G95" t="s">
        <v>332</v>
      </c>
      <c r="H95" s="12"/>
      <c r="I95" s="60"/>
      <c r="J95" s="60"/>
      <c r="K95" s="15"/>
      <c r="L95" s="15"/>
      <c r="M95" s="15"/>
      <c r="N95" s="15"/>
      <c r="O95" s="15"/>
      <c r="P95" s="15"/>
      <c r="R95" s="15"/>
      <c r="S95" s="76"/>
      <c r="T95" s="76"/>
      <c r="U95" s="76"/>
      <c r="V95" s="76"/>
      <c r="W95" s="76"/>
      <c r="X95" s="76"/>
      <c r="Y95" s="76"/>
      <c r="Z95" s="76"/>
      <c r="AA95" s="76"/>
      <c r="AB95" s="76"/>
      <c r="AC95" s="76"/>
      <c r="AD95" s="76"/>
      <c r="AE95" s="76"/>
      <c r="AF95" s="76"/>
      <c r="AG95" s="76"/>
      <c r="AH95" s="76"/>
      <c r="AI95" s="76"/>
      <c r="AJ95" s="76"/>
      <c r="AK95" s="76"/>
      <c r="AL95" s="76"/>
      <c r="AM95" s="76"/>
      <c r="AN95" s="76"/>
      <c r="AO95" s="76"/>
      <c r="AP95" s="76"/>
      <c r="AQ95" s="76"/>
      <c r="AR95" s="76"/>
      <c r="AS95" s="76"/>
      <c r="AT95" s="76"/>
      <c r="AU95" s="76"/>
      <c r="AV95" s="76"/>
      <c r="AW95" s="76"/>
      <c r="AX95" s="76"/>
      <c r="AY95" s="76"/>
      <c r="AZ95" s="76"/>
      <c r="BA95" s="76"/>
      <c r="BB95" s="76"/>
      <c r="BC95" s="76"/>
      <c r="BD95" s="76"/>
      <c r="BE95" s="76"/>
      <c r="BF95" s="76"/>
      <c r="BG95" s="76"/>
      <c r="BH95" s="76"/>
      <c r="BI95" s="76"/>
      <c r="BJ95" s="76"/>
      <c r="BK95" s="76"/>
      <c r="BL95" s="76"/>
      <c r="BM95" s="76"/>
      <c r="BN95" s="76"/>
      <c r="BO95" s="76"/>
      <c r="BP95" s="76"/>
      <c r="BQ95" s="76"/>
      <c r="BR95" s="76"/>
      <c r="BS95" s="76"/>
      <c r="BT95" s="76"/>
      <c r="BU95" s="76"/>
      <c r="BV95" s="76"/>
      <c r="BW95" s="76"/>
      <c r="BX95" s="76"/>
      <c r="BY95" s="76"/>
      <c r="BZ95" s="76"/>
      <c r="CA95" s="76"/>
      <c r="CB95" s="76"/>
      <c r="CC95" s="76"/>
      <c r="CD95" s="76"/>
      <c r="CE95" s="76"/>
      <c r="CF95" s="76"/>
      <c r="CG95" s="76"/>
      <c r="CH95" s="76"/>
      <c r="CI95" s="76"/>
      <c r="CJ95" s="76"/>
      <c r="CK95" s="76"/>
      <c r="CL95" s="76"/>
    </row>
    <row r="96" spans="2:90" x14ac:dyDescent="0.4">
      <c r="B96" s="8" t="s">
        <v>464</v>
      </c>
      <c r="D96" t="s">
        <v>455</v>
      </c>
      <c r="E96" s="8" t="str">
        <f t="shared" si="48"/>
        <v>96 LVOL-EV</v>
      </c>
      <c r="G96" t="s">
        <v>332</v>
      </c>
      <c r="H96" s="12"/>
      <c r="I96" s="60"/>
      <c r="J96" s="60"/>
      <c r="K96" s="15"/>
      <c r="L96" s="15"/>
      <c r="M96" s="15"/>
      <c r="N96" s="15"/>
      <c r="O96" s="15"/>
      <c r="P96" s="15"/>
      <c r="R96" s="15"/>
      <c r="S96" s="76"/>
      <c r="T96" s="76"/>
      <c r="U96" s="76"/>
      <c r="V96" s="76"/>
      <c r="W96" s="76"/>
      <c r="X96" s="76"/>
      <c r="Y96" s="76"/>
      <c r="Z96" s="76"/>
      <c r="AA96" s="76"/>
      <c r="AB96" s="76"/>
      <c r="AC96" s="76"/>
      <c r="AD96" s="76"/>
      <c r="AE96" s="76"/>
      <c r="AF96" s="76"/>
      <c r="AG96" s="76"/>
      <c r="AH96" s="76"/>
      <c r="AI96" s="76"/>
      <c r="AJ96" s="76"/>
      <c r="AK96" s="76"/>
      <c r="AL96" s="76"/>
      <c r="AM96" s="76"/>
      <c r="AN96" s="76"/>
      <c r="AO96" s="76"/>
      <c r="AP96" s="76"/>
      <c r="AQ96" s="76"/>
      <c r="AR96" s="76"/>
      <c r="AS96" s="76"/>
      <c r="AT96" s="76"/>
      <c r="AU96" s="76"/>
      <c r="AV96" s="76"/>
      <c r="AW96" s="76"/>
      <c r="AX96" s="76"/>
      <c r="AY96" s="76"/>
      <c r="AZ96" s="76"/>
      <c r="BA96" s="76"/>
      <c r="BB96" s="76"/>
      <c r="BC96" s="76"/>
      <c r="BD96" s="76"/>
      <c r="BE96" s="76"/>
      <c r="BF96" s="76"/>
      <c r="BG96" s="76"/>
      <c r="BH96" s="76"/>
      <c r="BI96" s="76"/>
      <c r="BJ96" s="76"/>
      <c r="BK96" s="76"/>
      <c r="BL96" s="76"/>
      <c r="BM96" s="76"/>
      <c r="BN96" s="76"/>
      <c r="BO96" s="76"/>
      <c r="BP96" s="76"/>
      <c r="BQ96" s="76"/>
      <c r="BR96" s="76"/>
      <c r="BS96" s="76"/>
      <c r="BT96" s="76"/>
      <c r="BU96" s="76"/>
      <c r="BV96" s="76"/>
      <c r="BW96" s="76"/>
      <c r="BX96" s="76"/>
      <c r="BY96" s="76"/>
      <c r="BZ96" s="76"/>
      <c r="CA96" s="76"/>
      <c r="CB96" s="76"/>
      <c r="CC96" s="76"/>
      <c r="CD96" s="76"/>
      <c r="CE96" s="76"/>
      <c r="CF96" s="76"/>
      <c r="CG96" s="76"/>
      <c r="CH96" s="76"/>
      <c r="CI96" s="76"/>
      <c r="CJ96" s="76"/>
      <c r="CK96" s="76"/>
      <c r="CL96" s="76"/>
    </row>
    <row r="97" spans="2:90" x14ac:dyDescent="0.4">
      <c r="B97" s="181" t="s">
        <v>459</v>
      </c>
      <c r="E97" s="8"/>
      <c r="H97" s="182"/>
      <c r="I97" s="183"/>
      <c r="J97" s="183"/>
      <c r="K97" s="184"/>
      <c r="L97" s="184"/>
      <c r="M97" s="184"/>
      <c r="N97" s="184"/>
      <c r="O97" s="184"/>
      <c r="P97" s="184"/>
      <c r="R97" s="185"/>
      <c r="S97" s="186"/>
      <c r="T97" s="186"/>
      <c r="U97" s="186"/>
      <c r="V97" s="186"/>
      <c r="W97" s="186"/>
      <c r="X97" s="186"/>
      <c r="Y97" s="186"/>
      <c r="Z97" s="186"/>
      <c r="AA97" s="186"/>
      <c r="AB97" s="186"/>
      <c r="AC97" s="186"/>
      <c r="AD97" s="186"/>
      <c r="AE97" s="186"/>
      <c r="AF97" s="186"/>
      <c r="AG97" s="186"/>
      <c r="AH97" s="186"/>
      <c r="AI97" s="186"/>
      <c r="AJ97" s="186"/>
      <c r="AK97" s="186"/>
      <c r="AL97" s="186"/>
      <c r="AM97" s="186"/>
      <c r="AN97" s="186"/>
      <c r="AO97" s="186"/>
      <c r="AP97" s="186"/>
      <c r="AQ97" s="186"/>
      <c r="AR97" s="186"/>
      <c r="AS97" s="186"/>
      <c r="AT97" s="186"/>
      <c r="AU97" s="186"/>
      <c r="AV97" s="186"/>
      <c r="AW97" s="186"/>
      <c r="AX97" s="186"/>
      <c r="AY97" s="186"/>
      <c r="AZ97" s="186"/>
      <c r="BA97" s="186"/>
      <c r="BB97" s="186"/>
      <c r="BC97" s="186"/>
      <c r="BD97" s="186"/>
      <c r="BE97" s="186"/>
      <c r="BF97" s="186"/>
      <c r="BG97" s="186"/>
      <c r="BH97" s="186"/>
      <c r="BI97" s="186"/>
      <c r="BJ97" s="186"/>
      <c r="BK97" s="186"/>
      <c r="BL97" s="186"/>
      <c r="BM97" s="186"/>
      <c r="BN97" s="186"/>
      <c r="BO97" s="186"/>
      <c r="BP97" s="186"/>
      <c r="BQ97" s="186"/>
      <c r="BR97" s="186"/>
      <c r="BS97" s="186"/>
      <c r="BT97" s="186"/>
      <c r="BU97" s="186"/>
      <c r="BV97" s="186"/>
      <c r="BW97" s="186"/>
      <c r="BX97" s="186"/>
      <c r="BY97" s="186"/>
      <c r="BZ97" s="186"/>
      <c r="CA97" s="186"/>
      <c r="CB97" s="186"/>
      <c r="CC97" s="186"/>
      <c r="CD97" s="186"/>
      <c r="CE97" s="186"/>
      <c r="CF97" s="186"/>
      <c r="CG97" s="186"/>
      <c r="CH97" s="186"/>
      <c r="CI97" s="186"/>
      <c r="CJ97" s="186"/>
      <c r="CK97" s="186"/>
      <c r="CL97" s="186"/>
    </row>
    <row r="98" spans="2:90" x14ac:dyDescent="0.4">
      <c r="B98" s="181" t="s">
        <v>456</v>
      </c>
      <c r="E98" s="8"/>
      <c r="H98" s="182"/>
      <c r="I98" s="183"/>
      <c r="J98" s="183"/>
      <c r="K98" s="184"/>
      <c r="L98" s="184"/>
      <c r="M98" s="184"/>
      <c r="N98" s="184"/>
      <c r="O98" s="184"/>
      <c r="P98" s="184"/>
      <c r="R98" s="185"/>
      <c r="S98" s="186"/>
      <c r="T98" s="186"/>
      <c r="U98" s="186"/>
      <c r="V98" s="186"/>
      <c r="W98" s="186"/>
      <c r="X98" s="186"/>
      <c r="Y98" s="186"/>
      <c r="Z98" s="186"/>
      <c r="AA98" s="186"/>
      <c r="AB98" s="186"/>
      <c r="AC98" s="186"/>
      <c r="AD98" s="186"/>
      <c r="AE98" s="186"/>
      <c r="AF98" s="186"/>
      <c r="AG98" s="186"/>
      <c r="AH98" s="186"/>
      <c r="AI98" s="186"/>
      <c r="AJ98" s="186"/>
      <c r="AK98" s="186"/>
      <c r="AL98" s="186"/>
      <c r="AM98" s="186"/>
      <c r="AN98" s="186"/>
      <c r="AO98" s="186"/>
      <c r="AP98" s="186"/>
      <c r="AQ98" s="186"/>
      <c r="AR98" s="186"/>
      <c r="AS98" s="186"/>
      <c r="AT98" s="186"/>
      <c r="AU98" s="186"/>
      <c r="AV98" s="186"/>
      <c r="AW98" s="186"/>
      <c r="AX98" s="186"/>
      <c r="AY98" s="186"/>
      <c r="AZ98" s="186"/>
      <c r="BA98" s="186"/>
      <c r="BB98" s="186"/>
      <c r="BC98" s="186"/>
      <c r="BD98" s="186"/>
      <c r="BE98" s="186"/>
      <c r="BF98" s="186"/>
      <c r="BG98" s="186"/>
      <c r="BH98" s="186"/>
      <c r="BI98" s="186"/>
      <c r="BJ98" s="186"/>
      <c r="BK98" s="186"/>
      <c r="BL98" s="186"/>
      <c r="BM98" s="186"/>
      <c r="BN98" s="186"/>
      <c r="BO98" s="186"/>
      <c r="BP98" s="186"/>
      <c r="BQ98" s="186"/>
      <c r="BR98" s="186"/>
      <c r="BS98" s="186"/>
      <c r="BT98" s="186"/>
      <c r="BU98" s="186"/>
      <c r="BV98" s="186"/>
      <c r="BW98" s="186"/>
      <c r="BX98" s="186"/>
      <c r="BY98" s="186"/>
      <c r="BZ98" s="186"/>
      <c r="CA98" s="186"/>
      <c r="CB98" s="186"/>
      <c r="CC98" s="186"/>
      <c r="CD98" s="186"/>
      <c r="CE98" s="186"/>
      <c r="CF98" s="186"/>
      <c r="CG98" s="186"/>
      <c r="CH98" s="186"/>
      <c r="CI98" s="186"/>
      <c r="CJ98" s="186"/>
      <c r="CK98" s="186"/>
      <c r="CL98" s="186"/>
    </row>
    <row r="99" spans="2:90" x14ac:dyDescent="0.4">
      <c r="B99" s="167"/>
      <c r="E99" s="8"/>
      <c r="H99" s="31"/>
      <c r="I99" s="73"/>
      <c r="J99" s="73"/>
      <c r="K99" s="39"/>
      <c r="L99" s="39"/>
      <c r="M99" s="39"/>
      <c r="N99" s="39"/>
      <c r="O99" s="39"/>
      <c r="P99" s="39"/>
      <c r="R99" s="38"/>
      <c r="S99" s="76"/>
      <c r="T99" s="76"/>
      <c r="U99" s="76"/>
      <c r="V99" s="76"/>
      <c r="W99" s="76"/>
      <c r="X99" s="76"/>
      <c r="Y99" s="76"/>
      <c r="Z99" s="76"/>
      <c r="AA99" s="76"/>
      <c r="AB99" s="76"/>
      <c r="AC99" s="76"/>
      <c r="AD99" s="76"/>
      <c r="AE99" s="76"/>
      <c r="AF99" s="76"/>
      <c r="AG99" s="76"/>
      <c r="AH99" s="76"/>
      <c r="AI99" s="76"/>
      <c r="AJ99" s="76"/>
      <c r="AK99" s="76"/>
      <c r="AL99" s="76"/>
      <c r="AM99" s="76"/>
      <c r="AN99" s="76"/>
      <c r="AO99" s="76"/>
      <c r="AP99" s="76"/>
      <c r="AQ99" s="76"/>
      <c r="AR99" s="76"/>
      <c r="AS99" s="76"/>
      <c r="AT99" s="76"/>
      <c r="AU99" s="76"/>
      <c r="AV99" s="76"/>
      <c r="AW99" s="76"/>
      <c r="AX99" s="76"/>
      <c r="AY99" s="76"/>
      <c r="AZ99" s="76"/>
      <c r="BA99" s="76"/>
      <c r="BB99" s="76"/>
      <c r="BC99" s="76"/>
      <c r="BD99" s="76"/>
      <c r="BE99" s="76"/>
      <c r="BF99" s="76"/>
      <c r="BG99" s="76"/>
      <c r="BH99" s="76"/>
      <c r="BI99" s="76"/>
      <c r="BJ99" s="76"/>
      <c r="BK99" s="76"/>
      <c r="BL99" s="76"/>
      <c r="BM99" s="76"/>
      <c r="BN99" s="76"/>
      <c r="BO99" s="76"/>
      <c r="BP99" s="76"/>
      <c r="BQ99" s="76"/>
      <c r="BR99" s="76"/>
      <c r="BS99" s="76"/>
      <c r="BT99" s="76"/>
      <c r="BU99" s="76"/>
      <c r="BV99" s="76"/>
      <c r="BW99" s="76"/>
      <c r="BX99" s="76"/>
      <c r="BY99" s="76"/>
      <c r="BZ99" s="76"/>
      <c r="CA99" s="76"/>
      <c r="CB99" s="76"/>
      <c r="CC99" s="76"/>
      <c r="CD99" s="76"/>
      <c r="CE99" s="76"/>
      <c r="CF99" s="76"/>
      <c r="CG99" s="76"/>
      <c r="CH99" s="76"/>
      <c r="CI99" s="76"/>
      <c r="CJ99" s="76"/>
      <c r="CK99" s="76"/>
      <c r="CL99" s="76"/>
    </row>
    <row r="100" spans="2:90" x14ac:dyDescent="0.4">
      <c r="B100" s="66" t="s">
        <v>325</v>
      </c>
      <c r="C100" s="31"/>
      <c r="D100" t="s">
        <v>324</v>
      </c>
      <c r="E100" s="8" t="str">
        <f t="shared" ref="E100:E114" si="54">ROW()&amp;" "&amp;D100</f>
        <v>100 VOLLIST-EV</v>
      </c>
      <c r="F100" t="s">
        <v>326</v>
      </c>
      <c r="G100" s="31" t="s">
        <v>243</v>
      </c>
      <c r="H100" s="22"/>
      <c r="I100" s="287"/>
      <c r="J100" s="287"/>
      <c r="K100" s="22"/>
      <c r="L100" s="22"/>
      <c r="M100" s="22"/>
      <c r="N100" s="22"/>
      <c r="O100" s="22"/>
      <c r="P100" s="22"/>
      <c r="R100" s="66"/>
      <c r="S100" s="66"/>
      <c r="T100" s="66"/>
      <c r="U100" s="66"/>
      <c r="V100" s="66"/>
      <c r="W100" s="66"/>
      <c r="X100" s="66"/>
      <c r="Y100" s="66"/>
      <c r="Z100" s="66"/>
      <c r="AA100" s="66"/>
      <c r="AB100" s="66"/>
      <c r="AC100" s="66"/>
      <c r="AD100" s="66"/>
      <c r="AE100" s="66"/>
      <c r="AF100" s="66"/>
      <c r="AG100" s="66"/>
      <c r="AH100" s="66"/>
      <c r="AI100" s="66"/>
      <c r="AJ100" s="66"/>
      <c r="AK100" s="66"/>
      <c r="AL100" s="66"/>
      <c r="AM100" s="66"/>
      <c r="AN100" s="66"/>
      <c r="AO100" s="66"/>
      <c r="AP100" s="66"/>
      <c r="AQ100" s="66"/>
      <c r="AR100" s="66"/>
      <c r="AS100" s="66"/>
      <c r="AT100" s="66"/>
      <c r="AU100" s="66"/>
      <c r="AV100" s="66"/>
      <c r="AW100" s="66"/>
      <c r="AX100" s="66"/>
      <c r="AY100" s="66"/>
      <c r="AZ100" s="66"/>
      <c r="BA100" s="66"/>
      <c r="BB100" s="66"/>
      <c r="BC100" s="66"/>
      <c r="BD100" s="66"/>
      <c r="BE100" s="66"/>
      <c r="BF100" s="66"/>
      <c r="BG100" s="66"/>
      <c r="BH100" s="66"/>
      <c r="BI100" s="66"/>
      <c r="BJ100" s="66"/>
      <c r="BK100" s="66"/>
      <c r="BL100" s="66"/>
      <c r="BM100" s="66"/>
      <c r="BN100" s="66"/>
      <c r="BO100" s="66"/>
      <c r="BP100" s="66"/>
      <c r="BQ100" s="66"/>
      <c r="BR100" s="66"/>
      <c r="BS100" s="66"/>
      <c r="BT100" s="66"/>
      <c r="BU100" s="66"/>
      <c r="BV100" s="66"/>
      <c r="BW100" s="66"/>
      <c r="BX100" s="66"/>
      <c r="BY100" s="66"/>
      <c r="BZ100" s="66"/>
      <c r="CA100" s="66"/>
      <c r="CB100" s="66"/>
      <c r="CC100" s="66"/>
      <c r="CD100" s="66"/>
      <c r="CE100" s="66"/>
      <c r="CF100" s="66"/>
      <c r="CG100" s="66"/>
      <c r="CH100" s="66"/>
      <c r="CI100" s="66"/>
      <c r="CJ100" s="66"/>
      <c r="CK100" s="66"/>
      <c r="CL100" s="66"/>
    </row>
    <row r="101" spans="2:90" x14ac:dyDescent="0.4">
      <c r="B101" s="95" t="str">
        <f ca="1">B106&amp;":"</f>
        <v># of assets:</v>
      </c>
      <c r="D101" t="s">
        <v>324</v>
      </c>
      <c r="E101" s="8" t="str">
        <f t="shared" si="54"/>
        <v>101 VOLLIST-EV</v>
      </c>
      <c r="G101" t="str">
        <f t="shared" ref="G101:G106" si="55">E101</f>
        <v>101 VOLLIST-EV</v>
      </c>
      <c r="H101" s="31"/>
      <c r="I101" s="73"/>
      <c r="J101" s="73"/>
      <c r="K101" s="31"/>
      <c r="L101" s="31"/>
      <c r="M101" s="31"/>
      <c r="N101" s="31"/>
      <c r="O101" s="31"/>
      <c r="P101" s="31"/>
      <c r="R101" s="67"/>
      <c r="S101" s="67"/>
      <c r="T101" s="67"/>
      <c r="U101" s="67"/>
      <c r="V101" s="67"/>
      <c r="W101" s="67"/>
      <c r="X101" s="67"/>
      <c r="Y101" s="67"/>
      <c r="Z101" s="67"/>
      <c r="AA101" s="67"/>
      <c r="AB101" s="67"/>
      <c r="AC101" s="67"/>
      <c r="AD101" s="67"/>
      <c r="AE101" s="67"/>
      <c r="AF101" s="67"/>
      <c r="AG101" s="67"/>
      <c r="AH101" s="67"/>
      <c r="AI101" s="67"/>
      <c r="AJ101" s="67"/>
      <c r="AK101" s="67"/>
      <c r="AL101" s="67"/>
      <c r="AM101" s="67"/>
      <c r="AN101" s="67"/>
      <c r="AO101" s="67"/>
      <c r="AP101" s="67"/>
      <c r="AQ101" s="67"/>
      <c r="AR101" s="67"/>
      <c r="AS101" s="67"/>
      <c r="AT101" s="67"/>
      <c r="AU101" s="67"/>
      <c r="AV101" s="67"/>
      <c r="AW101" s="67"/>
      <c r="AX101" s="67"/>
      <c r="AY101" s="67"/>
      <c r="AZ101" s="67"/>
      <c r="BA101" s="67"/>
      <c r="BB101" s="67"/>
      <c r="BC101" s="67"/>
      <c r="BD101" s="67"/>
      <c r="BE101" s="67"/>
      <c r="BF101" s="67"/>
      <c r="BG101" s="67"/>
      <c r="BH101" s="67"/>
      <c r="BI101" s="67"/>
      <c r="BJ101" s="67"/>
      <c r="BK101" s="67"/>
      <c r="BL101" s="67"/>
      <c r="BM101" s="67"/>
      <c r="BN101" s="67"/>
      <c r="BO101" s="67"/>
      <c r="BP101" s="67"/>
      <c r="BQ101" s="67"/>
      <c r="BR101" s="67"/>
      <c r="BS101" s="67"/>
      <c r="BT101" s="67"/>
      <c r="BU101" s="67"/>
      <c r="BV101" s="67"/>
      <c r="BW101" s="67"/>
      <c r="BX101" s="67"/>
      <c r="BY101" s="67"/>
      <c r="BZ101" s="67"/>
      <c r="CA101" s="67"/>
      <c r="CB101" s="67"/>
      <c r="CC101" s="67"/>
      <c r="CD101" s="67"/>
      <c r="CE101" s="67"/>
      <c r="CF101" s="67"/>
      <c r="CG101" s="67"/>
      <c r="CH101" s="67"/>
      <c r="CI101" s="67"/>
      <c r="CJ101" s="67"/>
      <c r="CK101" s="67"/>
      <c r="CL101" s="67"/>
    </row>
    <row r="102" spans="2:90" x14ac:dyDescent="0.4">
      <c r="B102" s="137" t="s">
        <v>320</v>
      </c>
      <c r="D102" t="s">
        <v>324</v>
      </c>
      <c r="E102" s="8" t="str">
        <f t="shared" si="54"/>
        <v>102 VOLLIST-EV</v>
      </c>
      <c r="G102" t="str">
        <f t="shared" si="55"/>
        <v>102 VOLLIST-EV</v>
      </c>
      <c r="H102" s="31"/>
      <c r="I102" s="73"/>
      <c r="J102" s="73"/>
      <c r="K102" s="17">
        <v>100000</v>
      </c>
      <c r="L102" s="17">
        <v>200000</v>
      </c>
      <c r="M102" s="17">
        <v>400000</v>
      </c>
      <c r="N102" s="17">
        <v>800000</v>
      </c>
      <c r="O102" s="17">
        <v>1600000</v>
      </c>
      <c r="P102" s="17">
        <v>3200000</v>
      </c>
      <c r="R102" s="15"/>
      <c r="S102" s="15" cm="1">
        <f t="array" ref="S102">INDEX($K:$P,ROW(),MATCH(S$3,$K$2:$P$2,0))/12</f>
        <v>8333.3333333333339</v>
      </c>
      <c r="T102" s="15" cm="1">
        <f t="array" ref="T102">INDEX($K:$P,ROW(),MATCH(T$3,$K$2:$P$2,0))/12</f>
        <v>8333.3333333333339</v>
      </c>
      <c r="U102" s="15" cm="1">
        <f t="array" ref="U102">INDEX($K:$P,ROW(),MATCH(U$3,$K$2:$P$2,0))/12</f>
        <v>8333.3333333333339</v>
      </c>
      <c r="V102" s="15" cm="1">
        <f t="array" ref="V102">INDEX($K:$P,ROW(),MATCH(V$3,$K$2:$P$2,0))/12</f>
        <v>8333.3333333333339</v>
      </c>
      <c r="W102" s="15" cm="1">
        <f t="array" ref="W102">INDEX($K:$P,ROW(),MATCH(W$3,$K$2:$P$2,0))/12</f>
        <v>8333.3333333333339</v>
      </c>
      <c r="X102" s="15" cm="1">
        <f t="array" ref="X102">INDEX($K:$P,ROW(),MATCH(X$3,$K$2:$P$2,0))/12</f>
        <v>8333.3333333333339</v>
      </c>
      <c r="Y102" s="15" cm="1">
        <f t="array" ref="Y102">INDEX($K:$P,ROW(),MATCH(Y$3,$K$2:$P$2,0))/12</f>
        <v>8333.3333333333339</v>
      </c>
      <c r="Z102" s="15" cm="1">
        <f t="array" ref="Z102">INDEX($K:$P,ROW(),MATCH(Z$3,$K$2:$P$2,0))/12</f>
        <v>8333.3333333333339</v>
      </c>
      <c r="AA102" s="15" cm="1">
        <f t="array" ref="AA102">INDEX($K:$P,ROW(),MATCH(AA$3,$K$2:$P$2,0))/12</f>
        <v>8333.3333333333339</v>
      </c>
      <c r="AB102" s="15" cm="1">
        <f t="array" ref="AB102">INDEX($K:$P,ROW(),MATCH(AB$3,$K$2:$P$2,0))/12</f>
        <v>8333.3333333333339</v>
      </c>
      <c r="AC102" s="15" cm="1">
        <f t="array" ref="AC102">INDEX($K:$P,ROW(),MATCH(AC$3,$K$2:$P$2,0))/12</f>
        <v>8333.3333333333339</v>
      </c>
      <c r="AD102" s="15" cm="1">
        <f t="array" ref="AD102">INDEX($K:$P,ROW(),MATCH(AD$3,$K$2:$P$2,0))/12</f>
        <v>8333.3333333333339</v>
      </c>
      <c r="AE102" s="15" cm="1">
        <f t="array" ref="AE102">INDEX($K:$P,ROW(),MATCH(AE$3,$K$2:$P$2,0))/12</f>
        <v>16666.666666666668</v>
      </c>
      <c r="AF102" s="15" cm="1">
        <f t="array" ref="AF102">INDEX($K:$P,ROW(),MATCH(AF$3,$K$2:$P$2,0))/12</f>
        <v>16666.666666666668</v>
      </c>
      <c r="AG102" s="15" cm="1">
        <f t="array" ref="AG102">INDEX($K:$P,ROW(),MATCH(AG$3,$K$2:$P$2,0))/12</f>
        <v>16666.666666666668</v>
      </c>
      <c r="AH102" s="15" cm="1">
        <f t="array" ref="AH102">INDEX($K:$P,ROW(),MATCH(AH$3,$K$2:$P$2,0))/12</f>
        <v>16666.666666666668</v>
      </c>
      <c r="AI102" s="15" cm="1">
        <f t="array" ref="AI102">INDEX($K:$P,ROW(),MATCH(AI$3,$K$2:$P$2,0))/12</f>
        <v>16666.666666666668</v>
      </c>
      <c r="AJ102" s="15" cm="1">
        <f t="array" ref="AJ102">INDEX($K:$P,ROW(),MATCH(AJ$3,$K$2:$P$2,0))/12</f>
        <v>16666.666666666668</v>
      </c>
      <c r="AK102" s="15" cm="1">
        <f t="array" ref="AK102">INDEX($K:$P,ROW(),MATCH(AK$3,$K$2:$P$2,0))/12</f>
        <v>16666.666666666668</v>
      </c>
      <c r="AL102" s="15" cm="1">
        <f t="array" ref="AL102">INDEX($K:$P,ROW(),MATCH(AL$3,$K$2:$P$2,0))/12</f>
        <v>16666.666666666668</v>
      </c>
      <c r="AM102" s="15" cm="1">
        <f t="array" ref="AM102">INDEX($K:$P,ROW(),MATCH(AM$3,$K$2:$P$2,0))/12</f>
        <v>16666.666666666668</v>
      </c>
      <c r="AN102" s="15" cm="1">
        <f t="array" ref="AN102">INDEX($K:$P,ROW(),MATCH(AN$3,$K$2:$P$2,0))/12</f>
        <v>16666.666666666668</v>
      </c>
      <c r="AO102" s="15" cm="1">
        <f t="array" ref="AO102">INDEX($K:$P,ROW(),MATCH(AO$3,$K$2:$P$2,0))/12</f>
        <v>16666.666666666668</v>
      </c>
      <c r="AP102" s="15" cm="1">
        <f t="array" ref="AP102">INDEX($K:$P,ROW(),MATCH(AP$3,$K$2:$P$2,0))/12</f>
        <v>16666.666666666668</v>
      </c>
      <c r="AQ102" s="15" cm="1">
        <f t="array" ref="AQ102">INDEX($K:$P,ROW(),MATCH(AQ$3,$K$2:$P$2,0))/12</f>
        <v>33333.333333333336</v>
      </c>
      <c r="AR102" s="15" cm="1">
        <f t="array" ref="AR102">INDEX($K:$P,ROW(),MATCH(AR$3,$K$2:$P$2,0))/12</f>
        <v>33333.333333333336</v>
      </c>
      <c r="AS102" s="15" cm="1">
        <f t="array" ref="AS102">INDEX($K:$P,ROW(),MATCH(AS$3,$K$2:$P$2,0))/12</f>
        <v>33333.333333333336</v>
      </c>
      <c r="AT102" s="15" cm="1">
        <f t="array" ref="AT102">INDEX($K:$P,ROW(),MATCH(AT$3,$K$2:$P$2,0))/12</f>
        <v>33333.333333333336</v>
      </c>
      <c r="AU102" s="15" cm="1">
        <f t="array" ref="AU102">INDEX($K:$P,ROW(),MATCH(AU$3,$K$2:$P$2,0))/12</f>
        <v>33333.333333333336</v>
      </c>
      <c r="AV102" s="15" cm="1">
        <f t="array" ref="AV102">INDEX($K:$P,ROW(),MATCH(AV$3,$K$2:$P$2,0))/12</f>
        <v>33333.333333333336</v>
      </c>
      <c r="AW102" s="15" cm="1">
        <f t="array" ref="AW102">INDEX($K:$P,ROW(),MATCH(AW$3,$K$2:$P$2,0))/12</f>
        <v>33333.333333333336</v>
      </c>
      <c r="AX102" s="15" cm="1">
        <f t="array" ref="AX102">INDEX($K:$P,ROW(),MATCH(AX$3,$K$2:$P$2,0))/12</f>
        <v>33333.333333333336</v>
      </c>
      <c r="AY102" s="15" cm="1">
        <f t="array" ref="AY102">INDEX($K:$P,ROW(),MATCH(AY$3,$K$2:$P$2,0))/12</f>
        <v>33333.333333333336</v>
      </c>
      <c r="AZ102" s="15" cm="1">
        <f t="array" ref="AZ102">INDEX($K:$P,ROW(),MATCH(AZ$3,$K$2:$P$2,0))/12</f>
        <v>33333.333333333336</v>
      </c>
      <c r="BA102" s="15" cm="1">
        <f t="array" ref="BA102">INDEX($K:$P,ROW(),MATCH(BA$3,$K$2:$P$2,0))/12</f>
        <v>33333.333333333336</v>
      </c>
      <c r="BB102" s="15" cm="1">
        <f t="array" ref="BB102">INDEX($K:$P,ROW(),MATCH(BB$3,$K$2:$P$2,0))/12</f>
        <v>33333.333333333336</v>
      </c>
      <c r="BC102" s="15" cm="1">
        <f t="array" ref="BC102">INDEX($K:$P,ROW(),MATCH(BC$3,$K$2:$P$2,0))/12</f>
        <v>66666.666666666672</v>
      </c>
      <c r="BD102" s="15" cm="1">
        <f t="array" ref="BD102">INDEX($K:$P,ROW(),MATCH(BD$3,$K$2:$P$2,0))/12</f>
        <v>66666.666666666672</v>
      </c>
      <c r="BE102" s="15" cm="1">
        <f t="array" ref="BE102">INDEX($K:$P,ROW(),MATCH(BE$3,$K$2:$P$2,0))/12</f>
        <v>66666.666666666672</v>
      </c>
      <c r="BF102" s="15" cm="1">
        <f t="array" ref="BF102">INDEX($K:$P,ROW(),MATCH(BF$3,$K$2:$P$2,0))/12</f>
        <v>66666.666666666672</v>
      </c>
      <c r="BG102" s="15" cm="1">
        <f t="array" ref="BG102">INDEX($K:$P,ROW(),MATCH(BG$3,$K$2:$P$2,0))/12</f>
        <v>66666.666666666672</v>
      </c>
      <c r="BH102" s="15" cm="1">
        <f t="array" ref="BH102">INDEX($K:$P,ROW(),MATCH(BH$3,$K$2:$P$2,0))/12</f>
        <v>66666.666666666672</v>
      </c>
      <c r="BI102" s="15" cm="1">
        <f t="array" ref="BI102">INDEX($K:$P,ROW(),MATCH(BI$3,$K$2:$P$2,0))/12</f>
        <v>66666.666666666672</v>
      </c>
      <c r="BJ102" s="15" cm="1">
        <f t="array" ref="BJ102">INDEX($K:$P,ROW(),MATCH(BJ$3,$K$2:$P$2,0))/12</f>
        <v>66666.666666666672</v>
      </c>
      <c r="BK102" s="15" cm="1">
        <f t="array" ref="BK102">INDEX($K:$P,ROW(),MATCH(BK$3,$K$2:$P$2,0))/12</f>
        <v>66666.666666666672</v>
      </c>
      <c r="BL102" s="15" cm="1">
        <f t="array" ref="BL102">INDEX($K:$P,ROW(),MATCH(BL$3,$K$2:$P$2,0))/12</f>
        <v>66666.666666666672</v>
      </c>
      <c r="BM102" s="15" cm="1">
        <f t="array" ref="BM102">INDEX($K:$P,ROW(),MATCH(BM$3,$K$2:$P$2,0))/12</f>
        <v>66666.666666666672</v>
      </c>
      <c r="BN102" s="15" cm="1">
        <f t="array" ref="BN102">INDEX($K:$P,ROW(),MATCH(BN$3,$K$2:$P$2,0))/12</f>
        <v>66666.666666666672</v>
      </c>
      <c r="BO102" s="15" cm="1">
        <f t="array" ref="BO102">INDEX($K:$P,ROW(),MATCH(BO$3,$K$2:$P$2,0))/12</f>
        <v>133333.33333333334</v>
      </c>
      <c r="BP102" s="15" cm="1">
        <f t="array" ref="BP102">INDEX($K:$P,ROW(),MATCH(BP$3,$K$2:$P$2,0))/12</f>
        <v>133333.33333333334</v>
      </c>
      <c r="BQ102" s="15" cm="1">
        <f t="array" ref="BQ102">INDEX($K:$P,ROW(),MATCH(BQ$3,$K$2:$P$2,0))/12</f>
        <v>133333.33333333334</v>
      </c>
      <c r="BR102" s="15" cm="1">
        <f t="array" ref="BR102">INDEX($K:$P,ROW(),MATCH(BR$3,$K$2:$P$2,0))/12</f>
        <v>133333.33333333334</v>
      </c>
      <c r="BS102" s="15" cm="1">
        <f t="array" ref="BS102">INDEX($K:$P,ROW(),MATCH(BS$3,$K$2:$P$2,0))/12</f>
        <v>133333.33333333334</v>
      </c>
      <c r="BT102" s="15" cm="1">
        <f t="array" ref="BT102">INDEX($K:$P,ROW(),MATCH(BT$3,$K$2:$P$2,0))/12</f>
        <v>133333.33333333334</v>
      </c>
      <c r="BU102" s="15" cm="1">
        <f t="array" ref="BU102">INDEX($K:$P,ROW(),MATCH(BU$3,$K$2:$P$2,0))/12</f>
        <v>133333.33333333334</v>
      </c>
      <c r="BV102" s="15" cm="1">
        <f t="array" ref="BV102">INDEX($K:$P,ROW(),MATCH(BV$3,$K$2:$P$2,0))/12</f>
        <v>133333.33333333334</v>
      </c>
      <c r="BW102" s="15" cm="1">
        <f t="array" ref="BW102">INDEX($K:$P,ROW(),MATCH(BW$3,$K$2:$P$2,0))/12</f>
        <v>133333.33333333334</v>
      </c>
      <c r="BX102" s="15" cm="1">
        <f t="array" ref="BX102">INDEX($K:$P,ROW(),MATCH(BX$3,$K$2:$P$2,0))/12</f>
        <v>133333.33333333334</v>
      </c>
      <c r="BY102" s="15" cm="1">
        <f t="array" ref="BY102">INDEX($K:$P,ROW(),MATCH(BY$3,$K$2:$P$2,0))/12</f>
        <v>133333.33333333334</v>
      </c>
      <c r="BZ102" s="15" cm="1">
        <f t="array" ref="BZ102">INDEX($K:$P,ROW(),MATCH(BZ$3,$K$2:$P$2,0))/12</f>
        <v>133333.33333333334</v>
      </c>
      <c r="CA102" s="15" cm="1">
        <f t="array" ref="CA102">INDEX($K:$P,ROW(),MATCH(CA$3,$K$2:$P$2,0))/12</f>
        <v>266666.66666666669</v>
      </c>
      <c r="CB102" s="15" cm="1">
        <f t="array" ref="CB102">INDEX($K:$P,ROW(),MATCH(CB$3,$K$2:$P$2,0))/12</f>
        <v>266666.66666666669</v>
      </c>
      <c r="CC102" s="15" cm="1">
        <f t="array" ref="CC102">INDEX($K:$P,ROW(),MATCH(CC$3,$K$2:$P$2,0))/12</f>
        <v>266666.66666666669</v>
      </c>
      <c r="CD102" s="15" cm="1">
        <f t="array" ref="CD102">INDEX($K:$P,ROW(),MATCH(CD$3,$K$2:$P$2,0))/12</f>
        <v>266666.66666666669</v>
      </c>
      <c r="CE102" s="15" cm="1">
        <f t="array" ref="CE102">INDEX($K:$P,ROW(),MATCH(CE$3,$K$2:$P$2,0))/12</f>
        <v>266666.66666666669</v>
      </c>
      <c r="CF102" s="15" cm="1">
        <f t="array" ref="CF102">INDEX($K:$P,ROW(),MATCH(CF$3,$K$2:$P$2,0))/12</f>
        <v>266666.66666666669</v>
      </c>
      <c r="CG102" s="15" cm="1">
        <f t="array" ref="CG102">INDEX($K:$P,ROW(),MATCH(CG$3,$K$2:$P$2,0))/12</f>
        <v>266666.66666666669</v>
      </c>
      <c r="CH102" s="15" cm="1">
        <f t="array" ref="CH102">INDEX($K:$P,ROW(),MATCH(CH$3,$K$2:$P$2,0))/12</f>
        <v>266666.66666666669</v>
      </c>
      <c r="CI102" s="15" cm="1">
        <f t="array" ref="CI102">INDEX($K:$P,ROW(),MATCH(CI$3,$K$2:$P$2,0))/12</f>
        <v>266666.66666666669</v>
      </c>
      <c r="CJ102" s="15" cm="1">
        <f t="array" ref="CJ102">INDEX($K:$P,ROW(),MATCH(CJ$3,$K$2:$P$2,0))/12</f>
        <v>266666.66666666669</v>
      </c>
      <c r="CK102" s="15" cm="1">
        <f t="array" ref="CK102">INDEX($K:$P,ROW(),MATCH(CK$3,$K$2:$P$2,0))/12</f>
        <v>266666.66666666669</v>
      </c>
      <c r="CL102" s="15" cm="1">
        <f t="array" ref="CL102">INDEX($K:$P,ROW(),MATCH(CL$3,$K$2:$P$2,0))/12</f>
        <v>266666.66666666669</v>
      </c>
    </row>
    <row r="103" spans="2:90" x14ac:dyDescent="0.4">
      <c r="B103" s="137" t="s">
        <v>321</v>
      </c>
      <c r="D103" t="s">
        <v>324</v>
      </c>
      <c r="E103" s="8" t="str">
        <f t="shared" si="54"/>
        <v>103 VOLLIST-EV</v>
      </c>
      <c r="G103" t="str">
        <f t="shared" si="55"/>
        <v>103 VOLLIST-EV</v>
      </c>
      <c r="H103" s="31"/>
      <c r="I103" s="73"/>
      <c r="J103" s="73"/>
      <c r="K103" s="17">
        <v>100000</v>
      </c>
      <c r="L103" s="17">
        <v>200000</v>
      </c>
      <c r="M103" s="17">
        <v>400000</v>
      </c>
      <c r="N103" s="17">
        <v>800000</v>
      </c>
      <c r="O103" s="17">
        <v>1600000</v>
      </c>
      <c r="P103" s="17">
        <v>3200000</v>
      </c>
      <c r="R103" s="15"/>
      <c r="S103" s="15" cm="1">
        <f t="array" ref="S103">INDEX($K:$P,ROW(),MATCH(S$3,$K$2:$P$2,0))/12</f>
        <v>8333.3333333333339</v>
      </c>
      <c r="T103" s="15" cm="1">
        <f t="array" ref="T103">INDEX($K:$P,ROW(),MATCH(T$3,$K$2:$P$2,0))/12</f>
        <v>8333.3333333333339</v>
      </c>
      <c r="U103" s="15" cm="1">
        <f t="array" ref="U103">INDEX($K:$P,ROW(),MATCH(U$3,$K$2:$P$2,0))/12</f>
        <v>8333.3333333333339</v>
      </c>
      <c r="V103" s="15" cm="1">
        <f t="array" ref="V103">INDEX($K:$P,ROW(),MATCH(V$3,$K$2:$P$2,0))/12</f>
        <v>8333.3333333333339</v>
      </c>
      <c r="W103" s="15" cm="1">
        <f t="array" ref="W103">INDEX($K:$P,ROW(),MATCH(W$3,$K$2:$P$2,0))/12</f>
        <v>8333.3333333333339</v>
      </c>
      <c r="X103" s="15" cm="1">
        <f t="array" ref="X103">INDEX($K:$P,ROW(),MATCH(X$3,$K$2:$P$2,0))/12</f>
        <v>8333.3333333333339</v>
      </c>
      <c r="Y103" s="15" cm="1">
        <f t="array" ref="Y103">INDEX($K:$P,ROW(),MATCH(Y$3,$K$2:$P$2,0))/12</f>
        <v>8333.3333333333339</v>
      </c>
      <c r="Z103" s="15" cm="1">
        <f t="array" ref="Z103">INDEX($K:$P,ROW(),MATCH(Z$3,$K$2:$P$2,0))/12</f>
        <v>8333.3333333333339</v>
      </c>
      <c r="AA103" s="15" cm="1">
        <f t="array" ref="AA103">INDEX($K:$P,ROW(),MATCH(AA$3,$K$2:$P$2,0))/12</f>
        <v>8333.3333333333339</v>
      </c>
      <c r="AB103" s="15" cm="1">
        <f t="array" ref="AB103">INDEX($K:$P,ROW(),MATCH(AB$3,$K$2:$P$2,0))/12</f>
        <v>8333.3333333333339</v>
      </c>
      <c r="AC103" s="15" cm="1">
        <f t="array" ref="AC103">INDEX($K:$P,ROW(),MATCH(AC$3,$K$2:$P$2,0))/12</f>
        <v>8333.3333333333339</v>
      </c>
      <c r="AD103" s="15" cm="1">
        <f t="array" ref="AD103">INDEX($K:$P,ROW(),MATCH(AD$3,$K$2:$P$2,0))/12</f>
        <v>8333.3333333333339</v>
      </c>
      <c r="AE103" s="15" cm="1">
        <f t="array" ref="AE103">INDEX($K:$P,ROW(),MATCH(AE$3,$K$2:$P$2,0))/12</f>
        <v>16666.666666666668</v>
      </c>
      <c r="AF103" s="15" cm="1">
        <f t="array" ref="AF103">INDEX($K:$P,ROW(),MATCH(AF$3,$K$2:$P$2,0))/12</f>
        <v>16666.666666666668</v>
      </c>
      <c r="AG103" s="15" cm="1">
        <f t="array" ref="AG103">INDEX($K:$P,ROW(),MATCH(AG$3,$K$2:$P$2,0))/12</f>
        <v>16666.666666666668</v>
      </c>
      <c r="AH103" s="15" cm="1">
        <f t="array" ref="AH103">INDEX($K:$P,ROW(),MATCH(AH$3,$K$2:$P$2,0))/12</f>
        <v>16666.666666666668</v>
      </c>
      <c r="AI103" s="15" cm="1">
        <f t="array" ref="AI103">INDEX($K:$P,ROW(),MATCH(AI$3,$K$2:$P$2,0))/12</f>
        <v>16666.666666666668</v>
      </c>
      <c r="AJ103" s="15" cm="1">
        <f t="array" ref="AJ103">INDEX($K:$P,ROW(),MATCH(AJ$3,$K$2:$P$2,0))/12</f>
        <v>16666.666666666668</v>
      </c>
      <c r="AK103" s="15" cm="1">
        <f t="array" ref="AK103">INDEX($K:$P,ROW(),MATCH(AK$3,$K$2:$P$2,0))/12</f>
        <v>16666.666666666668</v>
      </c>
      <c r="AL103" s="15" cm="1">
        <f t="array" ref="AL103">INDEX($K:$P,ROW(),MATCH(AL$3,$K$2:$P$2,0))/12</f>
        <v>16666.666666666668</v>
      </c>
      <c r="AM103" s="15" cm="1">
        <f t="array" ref="AM103">INDEX($K:$P,ROW(),MATCH(AM$3,$K$2:$P$2,0))/12</f>
        <v>16666.666666666668</v>
      </c>
      <c r="AN103" s="15" cm="1">
        <f t="array" ref="AN103">INDEX($K:$P,ROW(),MATCH(AN$3,$K$2:$P$2,0))/12</f>
        <v>16666.666666666668</v>
      </c>
      <c r="AO103" s="15" cm="1">
        <f t="array" ref="AO103">INDEX($K:$P,ROW(),MATCH(AO$3,$K$2:$P$2,0))/12</f>
        <v>16666.666666666668</v>
      </c>
      <c r="AP103" s="15" cm="1">
        <f t="array" ref="AP103">INDEX($K:$P,ROW(),MATCH(AP$3,$K$2:$P$2,0))/12</f>
        <v>16666.666666666668</v>
      </c>
      <c r="AQ103" s="15" cm="1">
        <f t="array" ref="AQ103">INDEX($K:$P,ROW(),MATCH(AQ$3,$K$2:$P$2,0))/12</f>
        <v>33333.333333333336</v>
      </c>
      <c r="AR103" s="15" cm="1">
        <f t="array" ref="AR103">INDEX($K:$P,ROW(),MATCH(AR$3,$K$2:$P$2,0))/12</f>
        <v>33333.333333333336</v>
      </c>
      <c r="AS103" s="15" cm="1">
        <f t="array" ref="AS103">INDEX($K:$P,ROW(),MATCH(AS$3,$K$2:$P$2,0))/12</f>
        <v>33333.333333333336</v>
      </c>
      <c r="AT103" s="15" cm="1">
        <f t="array" ref="AT103">INDEX($K:$P,ROW(),MATCH(AT$3,$K$2:$P$2,0))/12</f>
        <v>33333.333333333336</v>
      </c>
      <c r="AU103" s="15" cm="1">
        <f t="array" ref="AU103">INDEX($K:$P,ROW(),MATCH(AU$3,$K$2:$P$2,0))/12</f>
        <v>33333.333333333336</v>
      </c>
      <c r="AV103" s="15" cm="1">
        <f t="array" ref="AV103">INDEX($K:$P,ROW(),MATCH(AV$3,$K$2:$P$2,0))/12</f>
        <v>33333.333333333336</v>
      </c>
      <c r="AW103" s="15" cm="1">
        <f t="array" ref="AW103">INDEX($K:$P,ROW(),MATCH(AW$3,$K$2:$P$2,0))/12</f>
        <v>33333.333333333336</v>
      </c>
      <c r="AX103" s="15" cm="1">
        <f t="array" ref="AX103">INDEX($K:$P,ROW(),MATCH(AX$3,$K$2:$P$2,0))/12</f>
        <v>33333.333333333336</v>
      </c>
      <c r="AY103" s="15" cm="1">
        <f t="array" ref="AY103">INDEX($K:$P,ROW(),MATCH(AY$3,$K$2:$P$2,0))/12</f>
        <v>33333.333333333336</v>
      </c>
      <c r="AZ103" s="15" cm="1">
        <f t="array" ref="AZ103">INDEX($K:$P,ROW(),MATCH(AZ$3,$K$2:$P$2,0))/12</f>
        <v>33333.333333333336</v>
      </c>
      <c r="BA103" s="15" cm="1">
        <f t="array" ref="BA103">INDEX($K:$P,ROW(),MATCH(BA$3,$K$2:$P$2,0))/12</f>
        <v>33333.333333333336</v>
      </c>
      <c r="BB103" s="15" cm="1">
        <f t="array" ref="BB103">INDEX($K:$P,ROW(),MATCH(BB$3,$K$2:$P$2,0))/12</f>
        <v>33333.333333333336</v>
      </c>
      <c r="BC103" s="15" cm="1">
        <f t="array" ref="BC103">INDEX($K:$P,ROW(),MATCH(BC$3,$K$2:$P$2,0))/12</f>
        <v>66666.666666666672</v>
      </c>
      <c r="BD103" s="15" cm="1">
        <f t="array" ref="BD103">INDEX($K:$P,ROW(),MATCH(BD$3,$K$2:$P$2,0))/12</f>
        <v>66666.666666666672</v>
      </c>
      <c r="BE103" s="15" cm="1">
        <f t="array" ref="BE103">INDEX($K:$P,ROW(),MATCH(BE$3,$K$2:$P$2,0))/12</f>
        <v>66666.666666666672</v>
      </c>
      <c r="BF103" s="15" cm="1">
        <f t="array" ref="BF103">INDEX($K:$P,ROW(),MATCH(BF$3,$K$2:$P$2,0))/12</f>
        <v>66666.666666666672</v>
      </c>
      <c r="BG103" s="15" cm="1">
        <f t="array" ref="BG103">INDEX($K:$P,ROW(),MATCH(BG$3,$K$2:$P$2,0))/12</f>
        <v>66666.666666666672</v>
      </c>
      <c r="BH103" s="15" cm="1">
        <f t="array" ref="BH103">INDEX($K:$P,ROW(),MATCH(BH$3,$K$2:$P$2,0))/12</f>
        <v>66666.666666666672</v>
      </c>
      <c r="BI103" s="15" cm="1">
        <f t="array" ref="BI103">INDEX($K:$P,ROW(),MATCH(BI$3,$K$2:$P$2,0))/12</f>
        <v>66666.666666666672</v>
      </c>
      <c r="BJ103" s="15" cm="1">
        <f t="array" ref="BJ103">INDEX($K:$P,ROW(),MATCH(BJ$3,$K$2:$P$2,0))/12</f>
        <v>66666.666666666672</v>
      </c>
      <c r="BK103" s="15" cm="1">
        <f t="array" ref="BK103">INDEX($K:$P,ROW(),MATCH(BK$3,$K$2:$P$2,0))/12</f>
        <v>66666.666666666672</v>
      </c>
      <c r="BL103" s="15" cm="1">
        <f t="array" ref="BL103">INDEX($K:$P,ROW(),MATCH(BL$3,$K$2:$P$2,0))/12</f>
        <v>66666.666666666672</v>
      </c>
      <c r="BM103" s="15" cm="1">
        <f t="array" ref="BM103">INDEX($K:$P,ROW(),MATCH(BM$3,$K$2:$P$2,0))/12</f>
        <v>66666.666666666672</v>
      </c>
      <c r="BN103" s="15" cm="1">
        <f t="array" ref="BN103">INDEX($K:$P,ROW(),MATCH(BN$3,$K$2:$P$2,0))/12</f>
        <v>66666.666666666672</v>
      </c>
      <c r="BO103" s="15" cm="1">
        <f t="array" ref="BO103">INDEX($K:$P,ROW(),MATCH(BO$3,$K$2:$P$2,0))/12</f>
        <v>133333.33333333334</v>
      </c>
      <c r="BP103" s="15" cm="1">
        <f t="array" ref="BP103">INDEX($K:$P,ROW(),MATCH(BP$3,$K$2:$P$2,0))/12</f>
        <v>133333.33333333334</v>
      </c>
      <c r="BQ103" s="15" cm="1">
        <f t="array" ref="BQ103">INDEX($K:$P,ROW(),MATCH(BQ$3,$K$2:$P$2,0))/12</f>
        <v>133333.33333333334</v>
      </c>
      <c r="BR103" s="15" cm="1">
        <f t="array" ref="BR103">INDEX($K:$P,ROW(),MATCH(BR$3,$K$2:$P$2,0))/12</f>
        <v>133333.33333333334</v>
      </c>
      <c r="BS103" s="15" cm="1">
        <f t="array" ref="BS103">INDEX($K:$P,ROW(),MATCH(BS$3,$K$2:$P$2,0))/12</f>
        <v>133333.33333333334</v>
      </c>
      <c r="BT103" s="15" cm="1">
        <f t="array" ref="BT103">INDEX($K:$P,ROW(),MATCH(BT$3,$K$2:$P$2,0))/12</f>
        <v>133333.33333333334</v>
      </c>
      <c r="BU103" s="15" cm="1">
        <f t="array" ref="BU103">INDEX($K:$P,ROW(),MATCH(BU$3,$K$2:$P$2,0))/12</f>
        <v>133333.33333333334</v>
      </c>
      <c r="BV103" s="15" cm="1">
        <f t="array" ref="BV103">INDEX($K:$P,ROW(),MATCH(BV$3,$K$2:$P$2,0))/12</f>
        <v>133333.33333333334</v>
      </c>
      <c r="BW103" s="15" cm="1">
        <f t="array" ref="BW103">INDEX($K:$P,ROW(),MATCH(BW$3,$K$2:$P$2,0))/12</f>
        <v>133333.33333333334</v>
      </c>
      <c r="BX103" s="15" cm="1">
        <f t="array" ref="BX103">INDEX($K:$P,ROW(),MATCH(BX$3,$K$2:$P$2,0))/12</f>
        <v>133333.33333333334</v>
      </c>
      <c r="BY103" s="15" cm="1">
        <f t="array" ref="BY103">INDEX($K:$P,ROW(),MATCH(BY$3,$K$2:$P$2,0))/12</f>
        <v>133333.33333333334</v>
      </c>
      <c r="BZ103" s="15" cm="1">
        <f t="array" ref="BZ103">INDEX($K:$P,ROW(),MATCH(BZ$3,$K$2:$P$2,0))/12</f>
        <v>133333.33333333334</v>
      </c>
      <c r="CA103" s="15" cm="1">
        <f t="array" ref="CA103">INDEX($K:$P,ROW(),MATCH(CA$3,$K$2:$P$2,0))/12</f>
        <v>266666.66666666669</v>
      </c>
      <c r="CB103" s="15" cm="1">
        <f t="array" ref="CB103">INDEX($K:$P,ROW(),MATCH(CB$3,$K$2:$P$2,0))/12</f>
        <v>266666.66666666669</v>
      </c>
      <c r="CC103" s="15" cm="1">
        <f t="array" ref="CC103">INDEX($K:$P,ROW(),MATCH(CC$3,$K$2:$P$2,0))/12</f>
        <v>266666.66666666669</v>
      </c>
      <c r="CD103" s="15" cm="1">
        <f t="array" ref="CD103">INDEX($K:$P,ROW(),MATCH(CD$3,$K$2:$P$2,0))/12</f>
        <v>266666.66666666669</v>
      </c>
      <c r="CE103" s="15" cm="1">
        <f t="array" ref="CE103">INDEX($K:$P,ROW(),MATCH(CE$3,$K$2:$P$2,0))/12</f>
        <v>266666.66666666669</v>
      </c>
      <c r="CF103" s="15" cm="1">
        <f t="array" ref="CF103">INDEX($K:$P,ROW(),MATCH(CF$3,$K$2:$P$2,0))/12</f>
        <v>266666.66666666669</v>
      </c>
      <c r="CG103" s="15" cm="1">
        <f t="array" ref="CG103">INDEX($K:$P,ROW(),MATCH(CG$3,$K$2:$P$2,0))/12</f>
        <v>266666.66666666669</v>
      </c>
      <c r="CH103" s="15" cm="1">
        <f t="array" ref="CH103">INDEX($K:$P,ROW(),MATCH(CH$3,$K$2:$P$2,0))/12</f>
        <v>266666.66666666669</v>
      </c>
      <c r="CI103" s="15" cm="1">
        <f t="array" ref="CI103">INDEX($K:$P,ROW(),MATCH(CI$3,$K$2:$P$2,0))/12</f>
        <v>266666.66666666669</v>
      </c>
      <c r="CJ103" s="15" cm="1">
        <f t="array" ref="CJ103">INDEX($K:$P,ROW(),MATCH(CJ$3,$K$2:$P$2,0))/12</f>
        <v>266666.66666666669</v>
      </c>
      <c r="CK103" s="15" cm="1">
        <f t="array" ref="CK103">INDEX($K:$P,ROW(),MATCH(CK$3,$K$2:$P$2,0))/12</f>
        <v>266666.66666666669</v>
      </c>
      <c r="CL103" s="15" cm="1">
        <f t="array" ref="CL103">INDEX($K:$P,ROW(),MATCH(CL$3,$K$2:$P$2,0))/12</f>
        <v>266666.66666666669</v>
      </c>
    </row>
    <row r="104" spans="2:90" x14ac:dyDescent="0.4">
      <c r="B104" s="137" t="s">
        <v>322</v>
      </c>
      <c r="D104" t="s">
        <v>324</v>
      </c>
      <c r="E104" s="8" t="str">
        <f t="shared" si="54"/>
        <v>104 VOLLIST-EV</v>
      </c>
      <c r="G104" t="str">
        <f t="shared" si="55"/>
        <v>104 VOLLIST-EV</v>
      </c>
      <c r="H104" s="31"/>
      <c r="I104" s="73"/>
      <c r="J104" s="73"/>
      <c r="K104" s="17">
        <v>100000</v>
      </c>
      <c r="L104" s="17">
        <v>200000</v>
      </c>
      <c r="M104" s="17">
        <v>400000</v>
      </c>
      <c r="N104" s="17">
        <v>800000</v>
      </c>
      <c r="O104" s="17">
        <v>1600000</v>
      </c>
      <c r="P104" s="17">
        <v>3200000</v>
      </c>
      <c r="R104" s="15"/>
      <c r="S104" s="15" cm="1">
        <f t="array" ref="S104">INDEX($K:$P,ROW(),MATCH(S$3,$K$2:$P$2,0))/12</f>
        <v>8333.3333333333339</v>
      </c>
      <c r="T104" s="15" cm="1">
        <f t="array" ref="T104">INDEX($K:$P,ROW(),MATCH(T$3,$K$2:$P$2,0))/12</f>
        <v>8333.3333333333339</v>
      </c>
      <c r="U104" s="15" cm="1">
        <f t="array" ref="U104">INDEX($K:$P,ROW(),MATCH(U$3,$K$2:$P$2,0))/12</f>
        <v>8333.3333333333339</v>
      </c>
      <c r="V104" s="15" cm="1">
        <f t="array" ref="V104">INDEX($K:$P,ROW(),MATCH(V$3,$K$2:$P$2,0))/12</f>
        <v>8333.3333333333339</v>
      </c>
      <c r="W104" s="15" cm="1">
        <f t="array" ref="W104">INDEX($K:$P,ROW(),MATCH(W$3,$K$2:$P$2,0))/12</f>
        <v>8333.3333333333339</v>
      </c>
      <c r="X104" s="15" cm="1">
        <f t="array" ref="X104">INDEX($K:$P,ROW(),MATCH(X$3,$K$2:$P$2,0))/12</f>
        <v>8333.3333333333339</v>
      </c>
      <c r="Y104" s="15" cm="1">
        <f t="array" ref="Y104">INDEX($K:$P,ROW(),MATCH(Y$3,$K$2:$P$2,0))/12</f>
        <v>8333.3333333333339</v>
      </c>
      <c r="Z104" s="15" cm="1">
        <f t="array" ref="Z104">INDEX($K:$P,ROW(),MATCH(Z$3,$K$2:$P$2,0))/12</f>
        <v>8333.3333333333339</v>
      </c>
      <c r="AA104" s="15" cm="1">
        <f t="array" ref="AA104">INDEX($K:$P,ROW(),MATCH(AA$3,$K$2:$P$2,0))/12</f>
        <v>8333.3333333333339</v>
      </c>
      <c r="AB104" s="15" cm="1">
        <f t="array" ref="AB104">INDEX($K:$P,ROW(),MATCH(AB$3,$K$2:$P$2,0))/12</f>
        <v>8333.3333333333339</v>
      </c>
      <c r="AC104" s="15" cm="1">
        <f t="array" ref="AC104">INDEX($K:$P,ROW(),MATCH(AC$3,$K$2:$P$2,0))/12</f>
        <v>8333.3333333333339</v>
      </c>
      <c r="AD104" s="15" cm="1">
        <f t="array" ref="AD104">INDEX($K:$P,ROW(),MATCH(AD$3,$K$2:$P$2,0))/12</f>
        <v>8333.3333333333339</v>
      </c>
      <c r="AE104" s="15" cm="1">
        <f t="array" ref="AE104">INDEX($K:$P,ROW(),MATCH(AE$3,$K$2:$P$2,0))/12</f>
        <v>16666.666666666668</v>
      </c>
      <c r="AF104" s="15" cm="1">
        <f t="array" ref="AF104">INDEX($K:$P,ROW(),MATCH(AF$3,$K$2:$P$2,0))/12</f>
        <v>16666.666666666668</v>
      </c>
      <c r="AG104" s="15" cm="1">
        <f t="array" ref="AG104">INDEX($K:$P,ROW(),MATCH(AG$3,$K$2:$P$2,0))/12</f>
        <v>16666.666666666668</v>
      </c>
      <c r="AH104" s="15" cm="1">
        <f t="array" ref="AH104">INDEX($K:$P,ROW(),MATCH(AH$3,$K$2:$P$2,0))/12</f>
        <v>16666.666666666668</v>
      </c>
      <c r="AI104" s="15" cm="1">
        <f t="array" ref="AI104">INDEX($K:$P,ROW(),MATCH(AI$3,$K$2:$P$2,0))/12</f>
        <v>16666.666666666668</v>
      </c>
      <c r="AJ104" s="15" cm="1">
        <f t="array" ref="AJ104">INDEX($K:$P,ROW(),MATCH(AJ$3,$K$2:$P$2,0))/12</f>
        <v>16666.666666666668</v>
      </c>
      <c r="AK104" s="15" cm="1">
        <f t="array" ref="AK104">INDEX($K:$P,ROW(),MATCH(AK$3,$K$2:$P$2,0))/12</f>
        <v>16666.666666666668</v>
      </c>
      <c r="AL104" s="15" cm="1">
        <f t="array" ref="AL104">INDEX($K:$P,ROW(),MATCH(AL$3,$K$2:$P$2,0))/12</f>
        <v>16666.666666666668</v>
      </c>
      <c r="AM104" s="15" cm="1">
        <f t="array" ref="AM104">INDEX($K:$P,ROW(),MATCH(AM$3,$K$2:$P$2,0))/12</f>
        <v>16666.666666666668</v>
      </c>
      <c r="AN104" s="15" cm="1">
        <f t="array" ref="AN104">INDEX($K:$P,ROW(),MATCH(AN$3,$K$2:$P$2,0))/12</f>
        <v>16666.666666666668</v>
      </c>
      <c r="AO104" s="15" cm="1">
        <f t="array" ref="AO104">INDEX($K:$P,ROW(),MATCH(AO$3,$K$2:$P$2,0))/12</f>
        <v>16666.666666666668</v>
      </c>
      <c r="AP104" s="15" cm="1">
        <f t="array" ref="AP104">INDEX($K:$P,ROW(),MATCH(AP$3,$K$2:$P$2,0))/12</f>
        <v>16666.666666666668</v>
      </c>
      <c r="AQ104" s="15" cm="1">
        <f t="array" ref="AQ104">INDEX($K:$P,ROW(),MATCH(AQ$3,$K$2:$P$2,0))/12</f>
        <v>33333.333333333336</v>
      </c>
      <c r="AR104" s="15" cm="1">
        <f t="array" ref="AR104">INDEX($K:$P,ROW(),MATCH(AR$3,$K$2:$P$2,0))/12</f>
        <v>33333.333333333336</v>
      </c>
      <c r="AS104" s="15" cm="1">
        <f t="array" ref="AS104">INDEX($K:$P,ROW(),MATCH(AS$3,$K$2:$P$2,0))/12</f>
        <v>33333.333333333336</v>
      </c>
      <c r="AT104" s="15" cm="1">
        <f t="array" ref="AT104">INDEX($K:$P,ROW(),MATCH(AT$3,$K$2:$P$2,0))/12</f>
        <v>33333.333333333336</v>
      </c>
      <c r="AU104" s="15" cm="1">
        <f t="array" ref="AU104">INDEX($K:$P,ROW(),MATCH(AU$3,$K$2:$P$2,0))/12</f>
        <v>33333.333333333336</v>
      </c>
      <c r="AV104" s="15" cm="1">
        <f t="array" ref="AV104">INDEX($K:$P,ROW(),MATCH(AV$3,$K$2:$P$2,0))/12</f>
        <v>33333.333333333336</v>
      </c>
      <c r="AW104" s="15" cm="1">
        <f t="array" ref="AW104">INDEX($K:$P,ROW(),MATCH(AW$3,$K$2:$P$2,0))/12</f>
        <v>33333.333333333336</v>
      </c>
      <c r="AX104" s="15" cm="1">
        <f t="array" ref="AX104">INDEX($K:$P,ROW(),MATCH(AX$3,$K$2:$P$2,0))/12</f>
        <v>33333.333333333336</v>
      </c>
      <c r="AY104" s="15" cm="1">
        <f t="array" ref="AY104">INDEX($K:$P,ROW(),MATCH(AY$3,$K$2:$P$2,0))/12</f>
        <v>33333.333333333336</v>
      </c>
      <c r="AZ104" s="15" cm="1">
        <f t="array" ref="AZ104">INDEX($K:$P,ROW(),MATCH(AZ$3,$K$2:$P$2,0))/12</f>
        <v>33333.333333333336</v>
      </c>
      <c r="BA104" s="15" cm="1">
        <f t="array" ref="BA104">INDEX($K:$P,ROW(),MATCH(BA$3,$K$2:$P$2,0))/12</f>
        <v>33333.333333333336</v>
      </c>
      <c r="BB104" s="15" cm="1">
        <f t="array" ref="BB104">INDEX($K:$P,ROW(),MATCH(BB$3,$K$2:$P$2,0))/12</f>
        <v>33333.333333333336</v>
      </c>
      <c r="BC104" s="15" cm="1">
        <f t="array" ref="BC104">INDEX($K:$P,ROW(),MATCH(BC$3,$K$2:$P$2,0))/12</f>
        <v>66666.666666666672</v>
      </c>
      <c r="BD104" s="15" cm="1">
        <f t="array" ref="BD104">INDEX($K:$P,ROW(),MATCH(BD$3,$K$2:$P$2,0))/12</f>
        <v>66666.666666666672</v>
      </c>
      <c r="BE104" s="15" cm="1">
        <f t="array" ref="BE104">INDEX($K:$P,ROW(),MATCH(BE$3,$K$2:$P$2,0))/12</f>
        <v>66666.666666666672</v>
      </c>
      <c r="BF104" s="15" cm="1">
        <f t="array" ref="BF104">INDEX($K:$P,ROW(),MATCH(BF$3,$K$2:$P$2,0))/12</f>
        <v>66666.666666666672</v>
      </c>
      <c r="BG104" s="15" cm="1">
        <f t="array" ref="BG104">INDEX($K:$P,ROW(),MATCH(BG$3,$K$2:$P$2,0))/12</f>
        <v>66666.666666666672</v>
      </c>
      <c r="BH104" s="15" cm="1">
        <f t="array" ref="BH104">INDEX($K:$P,ROW(),MATCH(BH$3,$K$2:$P$2,0))/12</f>
        <v>66666.666666666672</v>
      </c>
      <c r="BI104" s="15" cm="1">
        <f t="array" ref="BI104">INDEX($K:$P,ROW(),MATCH(BI$3,$K$2:$P$2,0))/12</f>
        <v>66666.666666666672</v>
      </c>
      <c r="BJ104" s="15" cm="1">
        <f t="array" ref="BJ104">INDEX($K:$P,ROW(),MATCH(BJ$3,$K$2:$P$2,0))/12</f>
        <v>66666.666666666672</v>
      </c>
      <c r="BK104" s="15" cm="1">
        <f t="array" ref="BK104">INDEX($K:$P,ROW(),MATCH(BK$3,$K$2:$P$2,0))/12</f>
        <v>66666.666666666672</v>
      </c>
      <c r="BL104" s="15" cm="1">
        <f t="array" ref="BL104">INDEX($K:$P,ROW(),MATCH(BL$3,$K$2:$P$2,0))/12</f>
        <v>66666.666666666672</v>
      </c>
      <c r="BM104" s="15" cm="1">
        <f t="array" ref="BM104">INDEX($K:$P,ROW(),MATCH(BM$3,$K$2:$P$2,0))/12</f>
        <v>66666.666666666672</v>
      </c>
      <c r="BN104" s="15" cm="1">
        <f t="array" ref="BN104">INDEX($K:$P,ROW(),MATCH(BN$3,$K$2:$P$2,0))/12</f>
        <v>66666.666666666672</v>
      </c>
      <c r="BO104" s="15" cm="1">
        <f t="array" ref="BO104">INDEX($K:$P,ROW(),MATCH(BO$3,$K$2:$P$2,0))/12</f>
        <v>133333.33333333334</v>
      </c>
      <c r="BP104" s="15" cm="1">
        <f t="array" ref="BP104">INDEX($K:$P,ROW(),MATCH(BP$3,$K$2:$P$2,0))/12</f>
        <v>133333.33333333334</v>
      </c>
      <c r="BQ104" s="15" cm="1">
        <f t="array" ref="BQ104">INDEX($K:$P,ROW(),MATCH(BQ$3,$K$2:$P$2,0))/12</f>
        <v>133333.33333333334</v>
      </c>
      <c r="BR104" s="15" cm="1">
        <f t="array" ref="BR104">INDEX($K:$P,ROW(),MATCH(BR$3,$K$2:$P$2,0))/12</f>
        <v>133333.33333333334</v>
      </c>
      <c r="BS104" s="15" cm="1">
        <f t="array" ref="BS104">INDEX($K:$P,ROW(),MATCH(BS$3,$K$2:$P$2,0))/12</f>
        <v>133333.33333333334</v>
      </c>
      <c r="BT104" s="15" cm="1">
        <f t="array" ref="BT104">INDEX($K:$P,ROW(),MATCH(BT$3,$K$2:$P$2,0))/12</f>
        <v>133333.33333333334</v>
      </c>
      <c r="BU104" s="15" cm="1">
        <f t="array" ref="BU104">INDEX($K:$P,ROW(),MATCH(BU$3,$K$2:$P$2,0))/12</f>
        <v>133333.33333333334</v>
      </c>
      <c r="BV104" s="15" cm="1">
        <f t="array" ref="BV104">INDEX($K:$P,ROW(),MATCH(BV$3,$K$2:$P$2,0))/12</f>
        <v>133333.33333333334</v>
      </c>
      <c r="BW104" s="15" cm="1">
        <f t="array" ref="BW104">INDEX($K:$P,ROW(),MATCH(BW$3,$K$2:$P$2,0))/12</f>
        <v>133333.33333333334</v>
      </c>
      <c r="BX104" s="15" cm="1">
        <f t="array" ref="BX104">INDEX($K:$P,ROW(),MATCH(BX$3,$K$2:$P$2,0))/12</f>
        <v>133333.33333333334</v>
      </c>
      <c r="BY104" s="15" cm="1">
        <f t="array" ref="BY104">INDEX($K:$P,ROW(),MATCH(BY$3,$K$2:$P$2,0))/12</f>
        <v>133333.33333333334</v>
      </c>
      <c r="BZ104" s="15" cm="1">
        <f t="array" ref="BZ104">INDEX($K:$P,ROW(),MATCH(BZ$3,$K$2:$P$2,0))/12</f>
        <v>133333.33333333334</v>
      </c>
      <c r="CA104" s="15" cm="1">
        <f t="array" ref="CA104">INDEX($K:$P,ROW(),MATCH(CA$3,$K$2:$P$2,0))/12</f>
        <v>266666.66666666669</v>
      </c>
      <c r="CB104" s="15" cm="1">
        <f t="array" ref="CB104">INDEX($K:$P,ROW(),MATCH(CB$3,$K$2:$P$2,0))/12</f>
        <v>266666.66666666669</v>
      </c>
      <c r="CC104" s="15" cm="1">
        <f t="array" ref="CC104">INDEX($K:$P,ROW(),MATCH(CC$3,$K$2:$P$2,0))/12</f>
        <v>266666.66666666669</v>
      </c>
      <c r="CD104" s="15" cm="1">
        <f t="array" ref="CD104">INDEX($K:$P,ROW(),MATCH(CD$3,$K$2:$P$2,0))/12</f>
        <v>266666.66666666669</v>
      </c>
      <c r="CE104" s="15" cm="1">
        <f t="array" ref="CE104">INDEX($K:$P,ROW(),MATCH(CE$3,$K$2:$P$2,0))/12</f>
        <v>266666.66666666669</v>
      </c>
      <c r="CF104" s="15" cm="1">
        <f t="array" ref="CF104">INDEX($K:$P,ROW(),MATCH(CF$3,$K$2:$P$2,0))/12</f>
        <v>266666.66666666669</v>
      </c>
      <c r="CG104" s="15" cm="1">
        <f t="array" ref="CG104">INDEX($K:$P,ROW(),MATCH(CG$3,$K$2:$P$2,0))/12</f>
        <v>266666.66666666669</v>
      </c>
      <c r="CH104" s="15" cm="1">
        <f t="array" ref="CH104">INDEX($K:$P,ROW(),MATCH(CH$3,$K$2:$P$2,0))/12</f>
        <v>266666.66666666669</v>
      </c>
      <c r="CI104" s="15" cm="1">
        <f t="array" ref="CI104">INDEX($K:$P,ROW(),MATCH(CI$3,$K$2:$P$2,0))/12</f>
        <v>266666.66666666669</v>
      </c>
      <c r="CJ104" s="15" cm="1">
        <f t="array" ref="CJ104">INDEX($K:$P,ROW(),MATCH(CJ$3,$K$2:$P$2,0))/12</f>
        <v>266666.66666666669</v>
      </c>
      <c r="CK104" s="15" cm="1">
        <f t="array" ref="CK104">INDEX($K:$P,ROW(),MATCH(CK$3,$K$2:$P$2,0))/12</f>
        <v>266666.66666666669</v>
      </c>
      <c r="CL104" s="15" cm="1">
        <f t="array" ref="CL104">INDEX($K:$P,ROW(),MATCH(CL$3,$K$2:$P$2,0))/12</f>
        <v>266666.66666666669</v>
      </c>
    </row>
    <row r="105" spans="2:90" x14ac:dyDescent="0.4">
      <c r="B105" s="137" t="s">
        <v>323</v>
      </c>
      <c r="D105" t="s">
        <v>324</v>
      </c>
      <c r="E105" s="8" t="str">
        <f t="shared" si="54"/>
        <v>105 VOLLIST-EV</v>
      </c>
      <c r="G105" t="str">
        <f t="shared" si="55"/>
        <v>105 VOLLIST-EV</v>
      </c>
      <c r="H105" s="31"/>
      <c r="I105" s="73"/>
      <c r="J105" s="73"/>
      <c r="K105" s="130">
        <v>100000</v>
      </c>
      <c r="L105" s="130">
        <v>200000</v>
      </c>
      <c r="M105" s="130">
        <v>400000</v>
      </c>
      <c r="N105" s="130">
        <v>800000</v>
      </c>
      <c r="O105" s="130">
        <v>1600000</v>
      </c>
      <c r="P105" s="130">
        <v>3200000</v>
      </c>
      <c r="R105" s="15"/>
      <c r="S105" s="131" cm="1">
        <f t="array" ref="S105">INDEX($K:$P,ROW(),MATCH(S$3,$K$2:$P$2,0))/12</f>
        <v>8333.3333333333339</v>
      </c>
      <c r="T105" s="131" cm="1">
        <f t="array" ref="T105">INDEX($K:$P,ROW(),MATCH(T$3,$K$2:$P$2,0))/12</f>
        <v>8333.3333333333339</v>
      </c>
      <c r="U105" s="131" cm="1">
        <f t="array" ref="U105">INDEX($K:$P,ROW(),MATCH(U$3,$K$2:$P$2,0))/12</f>
        <v>8333.3333333333339</v>
      </c>
      <c r="V105" s="131" cm="1">
        <f t="array" ref="V105">INDEX($K:$P,ROW(),MATCH(V$3,$K$2:$P$2,0))/12</f>
        <v>8333.3333333333339</v>
      </c>
      <c r="W105" s="131" cm="1">
        <f t="array" ref="W105">INDEX($K:$P,ROW(),MATCH(W$3,$K$2:$P$2,0))/12</f>
        <v>8333.3333333333339</v>
      </c>
      <c r="X105" s="131" cm="1">
        <f t="array" ref="X105">INDEX($K:$P,ROW(),MATCH(X$3,$K$2:$P$2,0))/12</f>
        <v>8333.3333333333339</v>
      </c>
      <c r="Y105" s="131" cm="1">
        <f t="array" ref="Y105">INDEX($K:$P,ROW(),MATCH(Y$3,$K$2:$P$2,0))/12</f>
        <v>8333.3333333333339</v>
      </c>
      <c r="Z105" s="131" cm="1">
        <f t="array" ref="Z105">INDEX($K:$P,ROW(),MATCH(Z$3,$K$2:$P$2,0))/12</f>
        <v>8333.3333333333339</v>
      </c>
      <c r="AA105" s="131" cm="1">
        <f t="array" ref="AA105">INDEX($K:$P,ROW(),MATCH(AA$3,$K$2:$P$2,0))/12</f>
        <v>8333.3333333333339</v>
      </c>
      <c r="AB105" s="131" cm="1">
        <f t="array" ref="AB105">INDEX($K:$P,ROW(),MATCH(AB$3,$K$2:$P$2,0))/12</f>
        <v>8333.3333333333339</v>
      </c>
      <c r="AC105" s="131" cm="1">
        <f t="array" ref="AC105">INDEX($K:$P,ROW(),MATCH(AC$3,$K$2:$P$2,0))/12</f>
        <v>8333.3333333333339</v>
      </c>
      <c r="AD105" s="131" cm="1">
        <f t="array" ref="AD105">INDEX($K:$P,ROW(),MATCH(AD$3,$K$2:$P$2,0))/12</f>
        <v>8333.3333333333339</v>
      </c>
      <c r="AE105" s="131" cm="1">
        <f t="array" ref="AE105">INDEX($K:$P,ROW(),MATCH(AE$3,$K$2:$P$2,0))/12</f>
        <v>16666.666666666668</v>
      </c>
      <c r="AF105" s="131" cm="1">
        <f t="array" ref="AF105">INDEX($K:$P,ROW(),MATCH(AF$3,$K$2:$P$2,0))/12</f>
        <v>16666.666666666668</v>
      </c>
      <c r="AG105" s="131" cm="1">
        <f t="array" ref="AG105">INDEX($K:$P,ROW(),MATCH(AG$3,$K$2:$P$2,0))/12</f>
        <v>16666.666666666668</v>
      </c>
      <c r="AH105" s="131" cm="1">
        <f t="array" ref="AH105">INDEX($K:$P,ROW(),MATCH(AH$3,$K$2:$P$2,0))/12</f>
        <v>16666.666666666668</v>
      </c>
      <c r="AI105" s="131" cm="1">
        <f t="array" ref="AI105">INDEX($K:$P,ROW(),MATCH(AI$3,$K$2:$P$2,0))/12</f>
        <v>16666.666666666668</v>
      </c>
      <c r="AJ105" s="131" cm="1">
        <f t="array" ref="AJ105">INDEX($K:$P,ROW(),MATCH(AJ$3,$K$2:$P$2,0))/12</f>
        <v>16666.666666666668</v>
      </c>
      <c r="AK105" s="131" cm="1">
        <f t="array" ref="AK105">INDEX($K:$P,ROW(),MATCH(AK$3,$K$2:$P$2,0))/12</f>
        <v>16666.666666666668</v>
      </c>
      <c r="AL105" s="131" cm="1">
        <f t="array" ref="AL105">INDEX($K:$P,ROW(),MATCH(AL$3,$K$2:$P$2,0))/12</f>
        <v>16666.666666666668</v>
      </c>
      <c r="AM105" s="131" cm="1">
        <f t="array" ref="AM105">INDEX($K:$P,ROW(),MATCH(AM$3,$K$2:$P$2,0))/12</f>
        <v>16666.666666666668</v>
      </c>
      <c r="AN105" s="131" cm="1">
        <f t="array" ref="AN105">INDEX($K:$P,ROW(),MATCH(AN$3,$K$2:$P$2,0))/12</f>
        <v>16666.666666666668</v>
      </c>
      <c r="AO105" s="131" cm="1">
        <f t="array" ref="AO105">INDEX($K:$P,ROW(),MATCH(AO$3,$K$2:$P$2,0))/12</f>
        <v>16666.666666666668</v>
      </c>
      <c r="AP105" s="131" cm="1">
        <f t="array" ref="AP105">INDEX($K:$P,ROW(),MATCH(AP$3,$K$2:$P$2,0))/12</f>
        <v>16666.666666666668</v>
      </c>
      <c r="AQ105" s="131" cm="1">
        <f t="array" ref="AQ105">INDEX($K:$P,ROW(),MATCH(AQ$3,$K$2:$P$2,0))/12</f>
        <v>33333.333333333336</v>
      </c>
      <c r="AR105" s="131" cm="1">
        <f t="array" ref="AR105">INDEX($K:$P,ROW(),MATCH(AR$3,$K$2:$P$2,0))/12</f>
        <v>33333.333333333336</v>
      </c>
      <c r="AS105" s="131" cm="1">
        <f t="array" ref="AS105">INDEX($K:$P,ROW(),MATCH(AS$3,$K$2:$P$2,0))/12</f>
        <v>33333.333333333336</v>
      </c>
      <c r="AT105" s="131" cm="1">
        <f t="array" ref="AT105">INDEX($K:$P,ROW(),MATCH(AT$3,$K$2:$P$2,0))/12</f>
        <v>33333.333333333336</v>
      </c>
      <c r="AU105" s="131" cm="1">
        <f t="array" ref="AU105">INDEX($K:$P,ROW(),MATCH(AU$3,$K$2:$P$2,0))/12</f>
        <v>33333.333333333336</v>
      </c>
      <c r="AV105" s="131" cm="1">
        <f t="array" ref="AV105">INDEX($K:$P,ROW(),MATCH(AV$3,$K$2:$P$2,0))/12</f>
        <v>33333.333333333336</v>
      </c>
      <c r="AW105" s="131" cm="1">
        <f t="array" ref="AW105">INDEX($K:$P,ROW(),MATCH(AW$3,$K$2:$P$2,0))/12</f>
        <v>33333.333333333336</v>
      </c>
      <c r="AX105" s="131" cm="1">
        <f t="array" ref="AX105">INDEX($K:$P,ROW(),MATCH(AX$3,$K$2:$P$2,0))/12</f>
        <v>33333.333333333336</v>
      </c>
      <c r="AY105" s="131" cm="1">
        <f t="array" ref="AY105">INDEX($K:$P,ROW(),MATCH(AY$3,$K$2:$P$2,0))/12</f>
        <v>33333.333333333336</v>
      </c>
      <c r="AZ105" s="131" cm="1">
        <f t="array" ref="AZ105">INDEX($K:$P,ROW(),MATCH(AZ$3,$K$2:$P$2,0))/12</f>
        <v>33333.333333333336</v>
      </c>
      <c r="BA105" s="131" cm="1">
        <f t="array" ref="BA105">INDEX($K:$P,ROW(),MATCH(BA$3,$K$2:$P$2,0))/12</f>
        <v>33333.333333333336</v>
      </c>
      <c r="BB105" s="131" cm="1">
        <f t="array" ref="BB105">INDEX($K:$P,ROW(),MATCH(BB$3,$K$2:$P$2,0))/12</f>
        <v>33333.333333333336</v>
      </c>
      <c r="BC105" s="131" cm="1">
        <f t="array" ref="BC105">INDEX($K:$P,ROW(),MATCH(BC$3,$K$2:$P$2,0))/12</f>
        <v>66666.666666666672</v>
      </c>
      <c r="BD105" s="131" cm="1">
        <f t="array" ref="BD105">INDEX($K:$P,ROW(),MATCH(BD$3,$K$2:$P$2,0))/12</f>
        <v>66666.666666666672</v>
      </c>
      <c r="BE105" s="131" cm="1">
        <f t="array" ref="BE105">INDEX($K:$P,ROW(),MATCH(BE$3,$K$2:$P$2,0))/12</f>
        <v>66666.666666666672</v>
      </c>
      <c r="BF105" s="131" cm="1">
        <f t="array" ref="BF105">INDEX($K:$P,ROW(),MATCH(BF$3,$K$2:$P$2,0))/12</f>
        <v>66666.666666666672</v>
      </c>
      <c r="BG105" s="131" cm="1">
        <f t="array" ref="BG105">INDEX($K:$P,ROW(),MATCH(BG$3,$K$2:$P$2,0))/12</f>
        <v>66666.666666666672</v>
      </c>
      <c r="BH105" s="131" cm="1">
        <f t="array" ref="BH105">INDEX($K:$P,ROW(),MATCH(BH$3,$K$2:$P$2,0))/12</f>
        <v>66666.666666666672</v>
      </c>
      <c r="BI105" s="131" cm="1">
        <f t="array" ref="BI105">INDEX($K:$P,ROW(),MATCH(BI$3,$K$2:$P$2,0))/12</f>
        <v>66666.666666666672</v>
      </c>
      <c r="BJ105" s="131" cm="1">
        <f t="array" ref="BJ105">INDEX($K:$P,ROW(),MATCH(BJ$3,$K$2:$P$2,0))/12</f>
        <v>66666.666666666672</v>
      </c>
      <c r="BK105" s="131" cm="1">
        <f t="array" ref="BK105">INDEX($K:$P,ROW(),MATCH(BK$3,$K$2:$P$2,0))/12</f>
        <v>66666.666666666672</v>
      </c>
      <c r="BL105" s="131" cm="1">
        <f t="array" ref="BL105">INDEX($K:$P,ROW(),MATCH(BL$3,$K$2:$P$2,0))/12</f>
        <v>66666.666666666672</v>
      </c>
      <c r="BM105" s="131" cm="1">
        <f t="array" ref="BM105">INDEX($K:$P,ROW(),MATCH(BM$3,$K$2:$P$2,0))/12</f>
        <v>66666.666666666672</v>
      </c>
      <c r="BN105" s="131" cm="1">
        <f t="array" ref="BN105">INDEX($K:$P,ROW(),MATCH(BN$3,$K$2:$P$2,0))/12</f>
        <v>66666.666666666672</v>
      </c>
      <c r="BO105" s="131" cm="1">
        <f t="array" ref="BO105">INDEX($K:$P,ROW(),MATCH(BO$3,$K$2:$P$2,0))/12</f>
        <v>133333.33333333334</v>
      </c>
      <c r="BP105" s="131" cm="1">
        <f t="array" ref="BP105">INDEX($K:$P,ROW(),MATCH(BP$3,$K$2:$P$2,0))/12</f>
        <v>133333.33333333334</v>
      </c>
      <c r="BQ105" s="131" cm="1">
        <f t="array" ref="BQ105">INDEX($K:$P,ROW(),MATCH(BQ$3,$K$2:$P$2,0))/12</f>
        <v>133333.33333333334</v>
      </c>
      <c r="BR105" s="131" cm="1">
        <f t="array" ref="BR105">INDEX($K:$P,ROW(),MATCH(BR$3,$K$2:$P$2,0))/12</f>
        <v>133333.33333333334</v>
      </c>
      <c r="BS105" s="131" cm="1">
        <f t="array" ref="BS105">INDEX($K:$P,ROW(),MATCH(BS$3,$K$2:$P$2,0))/12</f>
        <v>133333.33333333334</v>
      </c>
      <c r="BT105" s="131" cm="1">
        <f t="array" ref="BT105">INDEX($K:$P,ROW(),MATCH(BT$3,$K$2:$P$2,0))/12</f>
        <v>133333.33333333334</v>
      </c>
      <c r="BU105" s="131" cm="1">
        <f t="array" ref="BU105">INDEX($K:$P,ROW(),MATCH(BU$3,$K$2:$P$2,0))/12</f>
        <v>133333.33333333334</v>
      </c>
      <c r="BV105" s="131" cm="1">
        <f t="array" ref="BV105">INDEX($K:$P,ROW(),MATCH(BV$3,$K$2:$P$2,0))/12</f>
        <v>133333.33333333334</v>
      </c>
      <c r="BW105" s="131" cm="1">
        <f t="array" ref="BW105">INDEX($K:$P,ROW(),MATCH(BW$3,$K$2:$P$2,0))/12</f>
        <v>133333.33333333334</v>
      </c>
      <c r="BX105" s="131" cm="1">
        <f t="array" ref="BX105">INDEX($K:$P,ROW(),MATCH(BX$3,$K$2:$P$2,0))/12</f>
        <v>133333.33333333334</v>
      </c>
      <c r="BY105" s="131" cm="1">
        <f t="array" ref="BY105">INDEX($K:$P,ROW(),MATCH(BY$3,$K$2:$P$2,0))/12</f>
        <v>133333.33333333334</v>
      </c>
      <c r="BZ105" s="131" cm="1">
        <f t="array" ref="BZ105">INDEX($K:$P,ROW(),MATCH(BZ$3,$K$2:$P$2,0))/12</f>
        <v>133333.33333333334</v>
      </c>
      <c r="CA105" s="131" cm="1">
        <f t="array" ref="CA105">INDEX($K:$P,ROW(),MATCH(CA$3,$K$2:$P$2,0))/12</f>
        <v>266666.66666666669</v>
      </c>
      <c r="CB105" s="131" cm="1">
        <f t="array" ref="CB105">INDEX($K:$P,ROW(),MATCH(CB$3,$K$2:$P$2,0))/12</f>
        <v>266666.66666666669</v>
      </c>
      <c r="CC105" s="131" cm="1">
        <f t="array" ref="CC105">INDEX($K:$P,ROW(),MATCH(CC$3,$K$2:$P$2,0))/12</f>
        <v>266666.66666666669</v>
      </c>
      <c r="CD105" s="131" cm="1">
        <f t="array" ref="CD105">INDEX($K:$P,ROW(),MATCH(CD$3,$K$2:$P$2,0))/12</f>
        <v>266666.66666666669</v>
      </c>
      <c r="CE105" s="131" cm="1">
        <f t="array" ref="CE105">INDEX($K:$P,ROW(),MATCH(CE$3,$K$2:$P$2,0))/12</f>
        <v>266666.66666666669</v>
      </c>
      <c r="CF105" s="131" cm="1">
        <f t="array" ref="CF105">INDEX($K:$P,ROW(),MATCH(CF$3,$K$2:$P$2,0))/12</f>
        <v>266666.66666666669</v>
      </c>
      <c r="CG105" s="131" cm="1">
        <f t="array" ref="CG105">INDEX($K:$P,ROW(),MATCH(CG$3,$K$2:$P$2,0))/12</f>
        <v>266666.66666666669</v>
      </c>
      <c r="CH105" s="131" cm="1">
        <f t="array" ref="CH105">INDEX($K:$P,ROW(),MATCH(CH$3,$K$2:$P$2,0))/12</f>
        <v>266666.66666666669</v>
      </c>
      <c r="CI105" s="131" cm="1">
        <f t="array" ref="CI105">INDEX($K:$P,ROW(),MATCH(CI$3,$K$2:$P$2,0))/12</f>
        <v>266666.66666666669</v>
      </c>
      <c r="CJ105" s="131" cm="1">
        <f t="array" ref="CJ105">INDEX($K:$P,ROW(),MATCH(CJ$3,$K$2:$P$2,0))/12</f>
        <v>266666.66666666669</v>
      </c>
      <c r="CK105" s="131" cm="1">
        <f t="array" ref="CK105">INDEX($K:$P,ROW(),MATCH(CK$3,$K$2:$P$2,0))/12</f>
        <v>266666.66666666669</v>
      </c>
      <c r="CL105" s="131" cm="1">
        <f t="array" ref="CL105">INDEX($K:$P,ROW(),MATCH(CL$3,$K$2:$P$2,0))/12</f>
        <v>266666.66666666669</v>
      </c>
    </row>
    <row r="106" spans="2:90" x14ac:dyDescent="0.4">
      <c r="B106" s="124" t="str">
        <f ca="1">OFFSET(B106,ROW(B116)-ROW(B106),0)</f>
        <v># of assets</v>
      </c>
      <c r="C106" t="s">
        <v>964</v>
      </c>
      <c r="D106" t="s">
        <v>324</v>
      </c>
      <c r="E106" s="8" t="str">
        <f t="shared" si="54"/>
        <v>106 VOLLIST-EV</v>
      </c>
      <c r="G106" t="str">
        <f t="shared" si="55"/>
        <v>106 VOLLIST-EV</v>
      </c>
      <c r="H106" s="31"/>
      <c r="I106" s="73"/>
      <c r="J106" s="73"/>
      <c r="K106" s="39">
        <f t="shared" ref="K106:P106" si="56">SUM(K102:K105)</f>
        <v>400000</v>
      </c>
      <c r="L106" s="39">
        <f t="shared" si="56"/>
        <v>800000</v>
      </c>
      <c r="M106" s="39">
        <f t="shared" si="56"/>
        <v>1600000</v>
      </c>
      <c r="N106" s="39">
        <f t="shared" si="56"/>
        <v>3200000</v>
      </c>
      <c r="O106" s="39">
        <f t="shared" si="56"/>
        <v>6400000</v>
      </c>
      <c r="P106" s="39">
        <f t="shared" si="56"/>
        <v>12800000</v>
      </c>
      <c r="R106" s="38"/>
      <c r="S106" s="38">
        <f t="shared" ref="S106" si="57">SUM(S102:S105)</f>
        <v>33333.333333333336</v>
      </c>
      <c r="T106" s="38">
        <f t="shared" ref="T106:AX106" si="58">SUM(T102:T105)</f>
        <v>33333.333333333336</v>
      </c>
      <c r="U106" s="38">
        <f t="shared" si="58"/>
        <v>33333.333333333336</v>
      </c>
      <c r="V106" s="38">
        <f t="shared" si="58"/>
        <v>33333.333333333336</v>
      </c>
      <c r="W106" s="38">
        <f t="shared" si="58"/>
        <v>33333.333333333336</v>
      </c>
      <c r="X106" s="38">
        <f t="shared" si="58"/>
        <v>33333.333333333336</v>
      </c>
      <c r="Y106" s="38">
        <f t="shared" si="58"/>
        <v>33333.333333333336</v>
      </c>
      <c r="Z106" s="38">
        <f t="shared" si="58"/>
        <v>33333.333333333336</v>
      </c>
      <c r="AA106" s="38">
        <f t="shared" si="58"/>
        <v>33333.333333333336</v>
      </c>
      <c r="AB106" s="38">
        <f t="shared" si="58"/>
        <v>33333.333333333336</v>
      </c>
      <c r="AC106" s="38">
        <f t="shared" si="58"/>
        <v>33333.333333333336</v>
      </c>
      <c r="AD106" s="38">
        <f t="shared" si="58"/>
        <v>33333.333333333336</v>
      </c>
      <c r="AE106" s="38">
        <f t="shared" si="58"/>
        <v>66666.666666666672</v>
      </c>
      <c r="AF106" s="38">
        <f t="shared" si="58"/>
        <v>66666.666666666672</v>
      </c>
      <c r="AG106" s="38">
        <f t="shared" si="58"/>
        <v>66666.666666666672</v>
      </c>
      <c r="AH106" s="38">
        <f t="shared" si="58"/>
        <v>66666.666666666672</v>
      </c>
      <c r="AI106" s="38">
        <f t="shared" si="58"/>
        <v>66666.666666666672</v>
      </c>
      <c r="AJ106" s="38">
        <f t="shared" si="58"/>
        <v>66666.666666666672</v>
      </c>
      <c r="AK106" s="38">
        <f t="shared" si="58"/>
        <v>66666.666666666672</v>
      </c>
      <c r="AL106" s="38">
        <f t="shared" si="58"/>
        <v>66666.666666666672</v>
      </c>
      <c r="AM106" s="38">
        <f t="shared" si="58"/>
        <v>66666.666666666672</v>
      </c>
      <c r="AN106" s="38">
        <f t="shared" si="58"/>
        <v>66666.666666666672</v>
      </c>
      <c r="AO106" s="38">
        <f t="shared" si="58"/>
        <v>66666.666666666672</v>
      </c>
      <c r="AP106" s="38">
        <f t="shared" si="58"/>
        <v>66666.666666666672</v>
      </c>
      <c r="AQ106" s="38">
        <f t="shared" si="58"/>
        <v>133333.33333333334</v>
      </c>
      <c r="AR106" s="38">
        <f t="shared" si="58"/>
        <v>133333.33333333334</v>
      </c>
      <c r="AS106" s="38">
        <f t="shared" si="58"/>
        <v>133333.33333333334</v>
      </c>
      <c r="AT106" s="38">
        <f t="shared" si="58"/>
        <v>133333.33333333334</v>
      </c>
      <c r="AU106" s="38">
        <f t="shared" si="58"/>
        <v>133333.33333333334</v>
      </c>
      <c r="AV106" s="38">
        <f t="shared" si="58"/>
        <v>133333.33333333334</v>
      </c>
      <c r="AW106" s="38">
        <f t="shared" si="58"/>
        <v>133333.33333333334</v>
      </c>
      <c r="AX106" s="38">
        <f t="shared" si="58"/>
        <v>133333.33333333334</v>
      </c>
      <c r="AY106" s="38">
        <f t="shared" ref="AY106:CD106" si="59">SUM(AY102:AY105)</f>
        <v>133333.33333333334</v>
      </c>
      <c r="AZ106" s="38">
        <f t="shared" si="59"/>
        <v>133333.33333333334</v>
      </c>
      <c r="BA106" s="38">
        <f t="shared" si="59"/>
        <v>133333.33333333334</v>
      </c>
      <c r="BB106" s="38">
        <f t="shared" si="59"/>
        <v>133333.33333333334</v>
      </c>
      <c r="BC106" s="38">
        <f t="shared" si="59"/>
        <v>266666.66666666669</v>
      </c>
      <c r="BD106" s="38">
        <f t="shared" si="59"/>
        <v>266666.66666666669</v>
      </c>
      <c r="BE106" s="38">
        <f t="shared" si="59"/>
        <v>266666.66666666669</v>
      </c>
      <c r="BF106" s="38">
        <f t="shared" si="59"/>
        <v>266666.66666666669</v>
      </c>
      <c r="BG106" s="38">
        <f t="shared" si="59"/>
        <v>266666.66666666669</v>
      </c>
      <c r="BH106" s="38">
        <f t="shared" si="59"/>
        <v>266666.66666666669</v>
      </c>
      <c r="BI106" s="38">
        <f t="shared" si="59"/>
        <v>266666.66666666669</v>
      </c>
      <c r="BJ106" s="38">
        <f t="shared" si="59"/>
        <v>266666.66666666669</v>
      </c>
      <c r="BK106" s="38">
        <f t="shared" si="59"/>
        <v>266666.66666666669</v>
      </c>
      <c r="BL106" s="38">
        <f t="shared" si="59"/>
        <v>266666.66666666669</v>
      </c>
      <c r="BM106" s="38">
        <f t="shared" si="59"/>
        <v>266666.66666666669</v>
      </c>
      <c r="BN106" s="38">
        <f t="shared" si="59"/>
        <v>266666.66666666669</v>
      </c>
      <c r="BO106" s="38">
        <f t="shared" si="59"/>
        <v>533333.33333333337</v>
      </c>
      <c r="BP106" s="38">
        <f t="shared" si="59"/>
        <v>533333.33333333337</v>
      </c>
      <c r="BQ106" s="38">
        <f t="shared" si="59"/>
        <v>533333.33333333337</v>
      </c>
      <c r="BR106" s="38">
        <f t="shared" si="59"/>
        <v>533333.33333333337</v>
      </c>
      <c r="BS106" s="38">
        <f t="shared" si="59"/>
        <v>533333.33333333337</v>
      </c>
      <c r="BT106" s="38">
        <f t="shared" si="59"/>
        <v>533333.33333333337</v>
      </c>
      <c r="BU106" s="38">
        <f t="shared" si="59"/>
        <v>533333.33333333337</v>
      </c>
      <c r="BV106" s="38">
        <f t="shared" si="59"/>
        <v>533333.33333333337</v>
      </c>
      <c r="BW106" s="38">
        <f t="shared" si="59"/>
        <v>533333.33333333337</v>
      </c>
      <c r="BX106" s="38">
        <f t="shared" si="59"/>
        <v>533333.33333333337</v>
      </c>
      <c r="BY106" s="38">
        <f t="shared" si="59"/>
        <v>533333.33333333337</v>
      </c>
      <c r="BZ106" s="38">
        <f t="shared" si="59"/>
        <v>533333.33333333337</v>
      </c>
      <c r="CA106" s="38">
        <f t="shared" si="59"/>
        <v>1066666.6666666667</v>
      </c>
      <c r="CB106" s="38">
        <f t="shared" si="59"/>
        <v>1066666.6666666667</v>
      </c>
      <c r="CC106" s="38">
        <f t="shared" si="59"/>
        <v>1066666.6666666667</v>
      </c>
      <c r="CD106" s="38">
        <f t="shared" si="59"/>
        <v>1066666.6666666667</v>
      </c>
      <c r="CE106" s="38">
        <f t="shared" ref="CE106:CK106" si="60">SUM(CE102:CE105)</f>
        <v>1066666.6666666667</v>
      </c>
      <c r="CF106" s="38">
        <f t="shared" si="60"/>
        <v>1066666.6666666667</v>
      </c>
      <c r="CG106" s="38">
        <f t="shared" si="60"/>
        <v>1066666.6666666667</v>
      </c>
      <c r="CH106" s="38">
        <f t="shared" si="60"/>
        <v>1066666.6666666667</v>
      </c>
      <c r="CI106" s="38">
        <f t="shared" si="60"/>
        <v>1066666.6666666667</v>
      </c>
      <c r="CJ106" s="38">
        <f t="shared" si="60"/>
        <v>1066666.6666666667</v>
      </c>
      <c r="CK106" s="38">
        <f t="shared" si="60"/>
        <v>1066666.6666666667</v>
      </c>
      <c r="CL106" s="38">
        <f t="shared" ref="CL106" si="61">SUM(CL102:CL105)</f>
        <v>1066666.6666666667</v>
      </c>
    </row>
    <row r="107" spans="2:90" x14ac:dyDescent="0.4">
      <c r="B107" s="187" t="str">
        <f>IFERROR(SUBSTITUTE(TRIM(LEFT(B100,SEARCH("-",B100)-1)),":",""),SUBSTITUTE(B100,":",""))</f>
        <v>Volume</v>
      </c>
      <c r="D107" t="s">
        <v>324</v>
      </c>
      <c r="E107" s="8" t="str">
        <f t="shared" si="54"/>
        <v>107 VOLLIST-EV</v>
      </c>
      <c r="G107" t="s">
        <v>332</v>
      </c>
      <c r="H107" s="31"/>
      <c r="I107" s="73"/>
      <c r="J107" s="73"/>
      <c r="K107" s="39"/>
      <c r="L107" s="39"/>
      <c r="M107" s="39"/>
      <c r="N107" s="39"/>
      <c r="O107" s="39"/>
      <c r="P107" s="39"/>
      <c r="R107" s="38"/>
      <c r="S107" s="38"/>
      <c r="T107" s="38"/>
      <c r="U107" s="38"/>
      <c r="V107" s="38"/>
      <c r="W107" s="38"/>
      <c r="X107" s="38"/>
      <c r="Y107" s="38"/>
      <c r="Z107" s="38"/>
      <c r="AA107" s="38"/>
      <c r="AB107" s="38"/>
      <c r="AC107" s="38"/>
      <c r="AD107" s="38"/>
      <c r="AE107" s="38"/>
      <c r="AF107" s="38"/>
      <c r="AG107" s="38"/>
      <c r="AH107" s="38"/>
      <c r="AI107" s="38"/>
      <c r="AJ107" s="38"/>
      <c r="AK107" s="38"/>
      <c r="AL107" s="38"/>
      <c r="AM107" s="38"/>
      <c r="AN107" s="38"/>
      <c r="AO107" s="38"/>
      <c r="AP107" s="38"/>
      <c r="AQ107" s="38"/>
      <c r="AR107" s="38"/>
      <c r="AS107" s="38"/>
      <c r="AT107" s="38"/>
      <c r="AU107" s="38"/>
      <c r="AV107" s="38"/>
      <c r="AW107" s="38"/>
      <c r="AX107" s="38"/>
      <c r="AY107" s="38"/>
      <c r="AZ107" s="38"/>
      <c r="BA107" s="38"/>
      <c r="BB107" s="38"/>
      <c r="BC107" s="38"/>
      <c r="BD107" s="38"/>
      <c r="BE107" s="38"/>
      <c r="BF107" s="38"/>
      <c r="BG107" s="38"/>
      <c r="BH107" s="38"/>
      <c r="BI107" s="38"/>
      <c r="BJ107" s="38"/>
      <c r="BK107" s="38"/>
      <c r="BL107" s="38"/>
      <c r="BM107" s="38"/>
      <c r="BN107" s="38"/>
      <c r="BO107" s="38"/>
      <c r="BP107" s="38"/>
      <c r="BQ107" s="38"/>
      <c r="BR107" s="38"/>
      <c r="BS107" s="38"/>
      <c r="BT107" s="38"/>
      <c r="BU107" s="38"/>
      <c r="BV107" s="38"/>
      <c r="BW107" s="38"/>
      <c r="BX107" s="38"/>
      <c r="BY107" s="38"/>
      <c r="BZ107" s="38"/>
      <c r="CA107" s="38"/>
      <c r="CB107" s="38"/>
      <c r="CC107" s="38"/>
      <c r="CD107" s="38"/>
      <c r="CE107" s="38"/>
      <c r="CF107" s="38"/>
      <c r="CG107" s="38"/>
      <c r="CH107" s="38"/>
      <c r="CI107" s="38"/>
      <c r="CJ107" s="38"/>
      <c r="CK107" s="38"/>
      <c r="CL107" s="38"/>
    </row>
    <row r="108" spans="2:90" x14ac:dyDescent="0.4">
      <c r="B108" s="235" t="str">
        <f>IFERROR(SUBSTITUTE(TRIM(MID(B100, SEARCH("-", B100) + 1, LEN(B100))),":",""),"no unit")</f>
        <v>driven - list</v>
      </c>
      <c r="D108" t="s">
        <v>324</v>
      </c>
      <c r="E108" s="8" t="str">
        <f t="shared" si="54"/>
        <v>108 VOLLIST-EV</v>
      </c>
      <c r="G108" t="s">
        <v>332</v>
      </c>
      <c r="H108" s="31"/>
      <c r="I108" s="73"/>
      <c r="J108" s="73"/>
      <c r="K108" s="39"/>
      <c r="L108" s="39"/>
      <c r="M108" s="39"/>
      <c r="N108" s="39"/>
      <c r="O108" s="39"/>
      <c r="P108" s="39"/>
      <c r="R108" s="38"/>
      <c r="S108" s="38"/>
      <c r="T108" s="38"/>
      <c r="U108" s="38"/>
      <c r="V108" s="38"/>
      <c r="W108" s="38"/>
      <c r="X108" s="38"/>
      <c r="Y108" s="38"/>
      <c r="Z108" s="38"/>
      <c r="AA108" s="38"/>
      <c r="AB108" s="38"/>
      <c r="AC108" s="38"/>
      <c r="AD108" s="38"/>
      <c r="AE108" s="38"/>
      <c r="AF108" s="38"/>
      <c r="AG108" s="38"/>
      <c r="AH108" s="38"/>
      <c r="AI108" s="38"/>
      <c r="AJ108" s="38"/>
      <c r="AK108" s="38"/>
      <c r="AL108" s="38"/>
      <c r="AM108" s="38"/>
      <c r="AN108" s="38"/>
      <c r="AO108" s="38"/>
      <c r="AP108" s="38"/>
      <c r="AQ108" s="38"/>
      <c r="AR108" s="38"/>
      <c r="AS108" s="38"/>
      <c r="AT108" s="38"/>
      <c r="AU108" s="38"/>
      <c r="AV108" s="38"/>
      <c r="AW108" s="38"/>
      <c r="AX108" s="38"/>
      <c r="AY108" s="38"/>
      <c r="AZ108" s="38"/>
      <c r="BA108" s="38"/>
      <c r="BB108" s="38"/>
      <c r="BC108" s="38"/>
      <c r="BD108" s="38"/>
      <c r="BE108" s="38"/>
      <c r="BF108" s="38"/>
      <c r="BG108" s="38"/>
      <c r="BH108" s="38"/>
      <c r="BI108" s="38"/>
      <c r="BJ108" s="38"/>
      <c r="BK108" s="38"/>
      <c r="BL108" s="38"/>
      <c r="BM108" s="38"/>
      <c r="BN108" s="38"/>
      <c r="BO108" s="38"/>
      <c r="BP108" s="38"/>
      <c r="BQ108" s="38"/>
      <c r="BR108" s="38"/>
      <c r="BS108" s="38"/>
      <c r="BT108" s="38"/>
      <c r="BU108" s="38"/>
      <c r="BV108" s="38"/>
      <c r="BW108" s="38"/>
      <c r="BX108" s="38"/>
      <c r="BY108" s="38"/>
      <c r="BZ108" s="38"/>
      <c r="CA108" s="38"/>
      <c r="CB108" s="38"/>
      <c r="CC108" s="38"/>
      <c r="CD108" s="38"/>
      <c r="CE108" s="38"/>
      <c r="CF108" s="38"/>
      <c r="CG108" s="38"/>
      <c r="CH108" s="38"/>
      <c r="CI108" s="38"/>
      <c r="CJ108" s="38"/>
      <c r="CK108" s="38"/>
      <c r="CL108" s="38"/>
    </row>
    <row r="109" spans="2:90" x14ac:dyDescent="0.4">
      <c r="B109" s="132" t="s">
        <v>334</v>
      </c>
      <c r="D109" t="s">
        <v>324</v>
      </c>
      <c r="E109" s="8" t="str">
        <f t="shared" si="54"/>
        <v>109 VOLLIST-EV</v>
      </c>
      <c r="G109" t="s">
        <v>332</v>
      </c>
      <c r="H109" s="31"/>
      <c r="I109" s="73"/>
      <c r="J109" s="73"/>
      <c r="K109" s="39"/>
      <c r="L109" s="39"/>
      <c r="M109" s="39"/>
      <c r="N109" s="39"/>
      <c r="O109" s="39"/>
      <c r="P109" s="39"/>
      <c r="R109" s="38"/>
      <c r="S109" s="38"/>
      <c r="T109" s="38"/>
      <c r="U109" s="38"/>
      <c r="V109" s="38"/>
      <c r="W109" s="38"/>
      <c r="X109" s="38"/>
      <c r="Y109" s="38"/>
      <c r="Z109" s="38"/>
      <c r="AA109" s="38"/>
      <c r="AB109" s="38"/>
      <c r="AC109" s="38"/>
      <c r="AD109" s="38"/>
      <c r="AE109" s="38"/>
      <c r="AF109" s="38"/>
      <c r="AG109" s="38"/>
      <c r="AH109" s="38"/>
      <c r="AI109" s="38"/>
      <c r="AJ109" s="38"/>
      <c r="AK109" s="38"/>
      <c r="AL109" s="38"/>
      <c r="AM109" s="38"/>
      <c r="AN109" s="38"/>
      <c r="AO109" s="38"/>
      <c r="AP109" s="38"/>
      <c r="AQ109" s="38"/>
      <c r="AR109" s="38"/>
      <c r="AS109" s="38"/>
      <c r="AT109" s="38"/>
      <c r="AU109" s="38"/>
      <c r="AV109" s="38"/>
      <c r="AW109" s="38"/>
      <c r="AX109" s="38"/>
      <c r="AY109" s="38"/>
      <c r="AZ109" s="38"/>
      <c r="BA109" s="38"/>
      <c r="BB109" s="38"/>
      <c r="BC109" s="38"/>
      <c r="BD109" s="38"/>
      <c r="BE109" s="38"/>
      <c r="BF109" s="38"/>
      <c r="BG109" s="38"/>
      <c r="BH109" s="38"/>
      <c r="BI109" s="38"/>
      <c r="BJ109" s="38"/>
      <c r="BK109" s="38"/>
      <c r="BL109" s="38"/>
      <c r="BM109" s="38"/>
      <c r="BN109" s="38"/>
      <c r="BO109" s="38"/>
      <c r="BP109" s="38"/>
      <c r="BQ109" s="38"/>
      <c r="BR109" s="38"/>
      <c r="BS109" s="38"/>
      <c r="BT109" s="38"/>
      <c r="BU109" s="38"/>
      <c r="BV109" s="38"/>
      <c r="BW109" s="38"/>
      <c r="BX109" s="38"/>
      <c r="BY109" s="38"/>
      <c r="BZ109" s="38"/>
      <c r="CA109" s="38"/>
      <c r="CB109" s="38"/>
      <c r="CC109" s="38"/>
      <c r="CD109" s="38"/>
      <c r="CE109" s="38"/>
      <c r="CF109" s="38"/>
      <c r="CG109" s="38"/>
      <c r="CH109" s="38"/>
      <c r="CI109" s="38"/>
      <c r="CJ109" s="38"/>
      <c r="CK109" s="38"/>
      <c r="CL109" s="38"/>
    </row>
    <row r="110" spans="2:90" x14ac:dyDescent="0.4">
      <c r="B110" s="132" t="s">
        <v>333</v>
      </c>
      <c r="D110" t="s">
        <v>324</v>
      </c>
      <c r="E110" s="8" t="str">
        <f t="shared" si="54"/>
        <v>110 VOLLIST-EV</v>
      </c>
      <c r="G110" t="s">
        <v>332</v>
      </c>
      <c r="H110" s="31"/>
      <c r="I110" s="73"/>
      <c r="J110" s="73"/>
      <c r="K110" s="39"/>
      <c r="L110" s="39"/>
      <c r="M110" s="39"/>
      <c r="N110" s="39"/>
      <c r="O110" s="39"/>
      <c r="P110" s="39"/>
      <c r="R110" s="38"/>
      <c r="S110" s="199" t="str">
        <f t="shared" ref="S110" si="62">ADDRESS(ROW(S106),COLUMN(S106),2)</f>
        <v>S$106</v>
      </c>
      <c r="T110" s="199" t="str">
        <f t="shared" ref="T110:AX110" si="63">ADDRESS(ROW(T106),COLUMN(T106),2)</f>
        <v>T$106</v>
      </c>
      <c r="U110" s="199" t="str">
        <f t="shared" si="63"/>
        <v>U$106</v>
      </c>
      <c r="V110" s="199" t="str">
        <f t="shared" si="63"/>
        <v>V$106</v>
      </c>
      <c r="W110" s="199" t="str">
        <f t="shared" si="63"/>
        <v>W$106</v>
      </c>
      <c r="X110" s="199" t="str">
        <f t="shared" si="63"/>
        <v>X$106</v>
      </c>
      <c r="Y110" s="199" t="str">
        <f t="shared" si="63"/>
        <v>Y$106</v>
      </c>
      <c r="Z110" s="199" t="str">
        <f t="shared" si="63"/>
        <v>Z$106</v>
      </c>
      <c r="AA110" s="199" t="str">
        <f t="shared" si="63"/>
        <v>AA$106</v>
      </c>
      <c r="AB110" s="199" t="str">
        <f t="shared" si="63"/>
        <v>AB$106</v>
      </c>
      <c r="AC110" s="199" t="str">
        <f t="shared" si="63"/>
        <v>AC$106</v>
      </c>
      <c r="AD110" s="199" t="str">
        <f t="shared" si="63"/>
        <v>AD$106</v>
      </c>
      <c r="AE110" s="199" t="str">
        <f t="shared" si="63"/>
        <v>AE$106</v>
      </c>
      <c r="AF110" s="199" t="str">
        <f t="shared" si="63"/>
        <v>AF$106</v>
      </c>
      <c r="AG110" s="199" t="str">
        <f t="shared" si="63"/>
        <v>AG$106</v>
      </c>
      <c r="AH110" s="199" t="str">
        <f t="shared" si="63"/>
        <v>AH$106</v>
      </c>
      <c r="AI110" s="199" t="str">
        <f t="shared" si="63"/>
        <v>AI$106</v>
      </c>
      <c r="AJ110" s="199" t="str">
        <f t="shared" si="63"/>
        <v>AJ$106</v>
      </c>
      <c r="AK110" s="199" t="str">
        <f t="shared" si="63"/>
        <v>AK$106</v>
      </c>
      <c r="AL110" s="199" t="str">
        <f t="shared" si="63"/>
        <v>AL$106</v>
      </c>
      <c r="AM110" s="199" t="str">
        <f t="shared" si="63"/>
        <v>AM$106</v>
      </c>
      <c r="AN110" s="199" t="str">
        <f t="shared" si="63"/>
        <v>AN$106</v>
      </c>
      <c r="AO110" s="199" t="str">
        <f t="shared" si="63"/>
        <v>AO$106</v>
      </c>
      <c r="AP110" s="199" t="str">
        <f t="shared" si="63"/>
        <v>AP$106</v>
      </c>
      <c r="AQ110" s="199" t="str">
        <f t="shared" si="63"/>
        <v>AQ$106</v>
      </c>
      <c r="AR110" s="199" t="str">
        <f t="shared" si="63"/>
        <v>AR$106</v>
      </c>
      <c r="AS110" s="199" t="str">
        <f t="shared" si="63"/>
        <v>AS$106</v>
      </c>
      <c r="AT110" s="199" t="str">
        <f t="shared" si="63"/>
        <v>AT$106</v>
      </c>
      <c r="AU110" s="199" t="str">
        <f t="shared" si="63"/>
        <v>AU$106</v>
      </c>
      <c r="AV110" s="199" t="str">
        <f t="shared" si="63"/>
        <v>AV$106</v>
      </c>
      <c r="AW110" s="199" t="str">
        <f t="shared" si="63"/>
        <v>AW$106</v>
      </c>
      <c r="AX110" s="199" t="str">
        <f t="shared" si="63"/>
        <v>AX$106</v>
      </c>
      <c r="AY110" s="199" t="str">
        <f t="shared" ref="AY110:CD110" si="64">ADDRESS(ROW(AY106),COLUMN(AY106),2)</f>
        <v>AY$106</v>
      </c>
      <c r="AZ110" s="199" t="str">
        <f t="shared" si="64"/>
        <v>AZ$106</v>
      </c>
      <c r="BA110" s="199" t="str">
        <f t="shared" si="64"/>
        <v>BA$106</v>
      </c>
      <c r="BB110" s="199" t="str">
        <f t="shared" si="64"/>
        <v>BB$106</v>
      </c>
      <c r="BC110" s="199" t="str">
        <f t="shared" si="64"/>
        <v>BC$106</v>
      </c>
      <c r="BD110" s="199" t="str">
        <f t="shared" si="64"/>
        <v>BD$106</v>
      </c>
      <c r="BE110" s="199" t="str">
        <f t="shared" si="64"/>
        <v>BE$106</v>
      </c>
      <c r="BF110" s="199" t="str">
        <f t="shared" si="64"/>
        <v>BF$106</v>
      </c>
      <c r="BG110" s="199" t="str">
        <f t="shared" si="64"/>
        <v>BG$106</v>
      </c>
      <c r="BH110" s="199" t="str">
        <f t="shared" si="64"/>
        <v>BH$106</v>
      </c>
      <c r="BI110" s="199" t="str">
        <f t="shared" si="64"/>
        <v>BI$106</v>
      </c>
      <c r="BJ110" s="199" t="str">
        <f t="shared" si="64"/>
        <v>BJ$106</v>
      </c>
      <c r="BK110" s="199" t="str">
        <f t="shared" si="64"/>
        <v>BK$106</v>
      </c>
      <c r="BL110" s="199" t="str">
        <f t="shared" si="64"/>
        <v>BL$106</v>
      </c>
      <c r="BM110" s="199" t="str">
        <f t="shared" si="64"/>
        <v>BM$106</v>
      </c>
      <c r="BN110" s="199" t="str">
        <f t="shared" si="64"/>
        <v>BN$106</v>
      </c>
      <c r="BO110" s="199" t="str">
        <f t="shared" si="64"/>
        <v>BO$106</v>
      </c>
      <c r="BP110" s="199" t="str">
        <f t="shared" si="64"/>
        <v>BP$106</v>
      </c>
      <c r="BQ110" s="199" t="str">
        <f t="shared" si="64"/>
        <v>BQ$106</v>
      </c>
      <c r="BR110" s="199" t="str">
        <f t="shared" si="64"/>
        <v>BR$106</v>
      </c>
      <c r="BS110" s="199" t="str">
        <f t="shared" si="64"/>
        <v>BS$106</v>
      </c>
      <c r="BT110" s="199" t="str">
        <f t="shared" si="64"/>
        <v>BT$106</v>
      </c>
      <c r="BU110" s="199" t="str">
        <f t="shared" si="64"/>
        <v>BU$106</v>
      </c>
      <c r="BV110" s="199" t="str">
        <f t="shared" si="64"/>
        <v>BV$106</v>
      </c>
      <c r="BW110" s="199" t="str">
        <f t="shared" si="64"/>
        <v>BW$106</v>
      </c>
      <c r="BX110" s="199" t="str">
        <f t="shared" si="64"/>
        <v>BX$106</v>
      </c>
      <c r="BY110" s="199" t="str">
        <f t="shared" si="64"/>
        <v>BY$106</v>
      </c>
      <c r="BZ110" s="199" t="str">
        <f t="shared" si="64"/>
        <v>BZ$106</v>
      </c>
      <c r="CA110" s="199" t="str">
        <f t="shared" si="64"/>
        <v>CA$106</v>
      </c>
      <c r="CB110" s="199" t="str">
        <f t="shared" si="64"/>
        <v>CB$106</v>
      </c>
      <c r="CC110" s="199" t="str">
        <f t="shared" si="64"/>
        <v>CC$106</v>
      </c>
      <c r="CD110" s="199" t="str">
        <f t="shared" si="64"/>
        <v>CD$106</v>
      </c>
      <c r="CE110" s="199" t="str">
        <f t="shared" ref="CE110:CK110" si="65">ADDRESS(ROW(CE106),COLUMN(CE106),2)</f>
        <v>CE$106</v>
      </c>
      <c r="CF110" s="199" t="str">
        <f t="shared" si="65"/>
        <v>CF$106</v>
      </c>
      <c r="CG110" s="199" t="str">
        <f t="shared" si="65"/>
        <v>CG$106</v>
      </c>
      <c r="CH110" s="199" t="str">
        <f t="shared" si="65"/>
        <v>CH$106</v>
      </c>
      <c r="CI110" s="199" t="str">
        <f t="shared" si="65"/>
        <v>CI$106</v>
      </c>
      <c r="CJ110" s="199" t="str">
        <f t="shared" si="65"/>
        <v>CJ$106</v>
      </c>
      <c r="CK110" s="199" t="str">
        <f t="shared" si="65"/>
        <v>CK$106</v>
      </c>
      <c r="CL110" s="199" t="str">
        <f t="shared" ref="CL110" si="66">ADDRESS(ROW(CL106),COLUMN(CL106),2)</f>
        <v>CL$106</v>
      </c>
    </row>
    <row r="111" spans="2:90" x14ac:dyDescent="0.4">
      <c r="B111" s="8" t="str">
        <f>"Secondary label: "</f>
        <v xml:space="preserve">Secondary label: </v>
      </c>
      <c r="D111" t="s">
        <v>324</v>
      </c>
      <c r="E111" s="8" t="str">
        <f t="shared" si="54"/>
        <v>111 VOLLIST-EV</v>
      </c>
      <c r="G111" t="s">
        <v>332</v>
      </c>
      <c r="H111" s="12"/>
      <c r="I111" s="60"/>
      <c r="J111" s="60"/>
      <c r="K111" s="15"/>
      <c r="L111" s="15"/>
      <c r="M111" s="15"/>
      <c r="N111" s="15"/>
      <c r="O111" s="15"/>
      <c r="P111" s="15"/>
      <c r="R111" s="15"/>
      <c r="S111" s="76"/>
      <c r="T111" s="76"/>
      <c r="U111" s="76"/>
      <c r="V111" s="76"/>
      <c r="W111" s="76"/>
      <c r="X111" s="76"/>
      <c r="Y111" s="76"/>
      <c r="Z111" s="76"/>
      <c r="AA111" s="76"/>
      <c r="AB111" s="76"/>
      <c r="AC111" s="76"/>
      <c r="AD111" s="76"/>
      <c r="AE111" s="76"/>
      <c r="AF111" s="76"/>
      <c r="AG111" s="76"/>
      <c r="AH111" s="76"/>
      <c r="AI111" s="76"/>
      <c r="AJ111" s="76"/>
      <c r="AK111" s="76"/>
      <c r="AL111" s="76"/>
      <c r="AM111" s="76"/>
      <c r="AN111" s="76"/>
      <c r="AO111" s="76"/>
      <c r="AP111" s="76"/>
      <c r="AQ111" s="76"/>
      <c r="AR111" s="76"/>
      <c r="AS111" s="76"/>
      <c r="AT111" s="76"/>
      <c r="AU111" s="76"/>
      <c r="AV111" s="76"/>
      <c r="AW111" s="76"/>
      <c r="AX111" s="76"/>
      <c r="AY111" s="76"/>
      <c r="AZ111" s="76"/>
      <c r="BA111" s="76"/>
      <c r="BB111" s="76"/>
      <c r="BC111" s="76"/>
      <c r="BD111" s="76"/>
      <c r="BE111" s="76"/>
      <c r="BF111" s="76"/>
      <c r="BG111" s="76"/>
      <c r="BH111" s="76"/>
      <c r="BI111" s="76"/>
      <c r="BJ111" s="76"/>
      <c r="BK111" s="76"/>
      <c r="BL111" s="76"/>
      <c r="BM111" s="76"/>
      <c r="BN111" s="76"/>
      <c r="BO111" s="76"/>
      <c r="BP111" s="76"/>
      <c r="BQ111" s="76"/>
      <c r="BR111" s="76"/>
      <c r="BS111" s="76"/>
      <c r="BT111" s="76"/>
      <c r="BU111" s="76"/>
      <c r="BV111" s="76"/>
      <c r="BW111" s="76"/>
      <c r="BX111" s="76"/>
      <c r="BY111" s="76"/>
      <c r="BZ111" s="76"/>
      <c r="CA111" s="76"/>
      <c r="CB111" s="76"/>
      <c r="CC111" s="76"/>
      <c r="CD111" s="76"/>
      <c r="CE111" s="76"/>
      <c r="CF111" s="76"/>
      <c r="CG111" s="76"/>
      <c r="CH111" s="76"/>
      <c r="CI111" s="76"/>
      <c r="CJ111" s="76"/>
      <c r="CK111" s="76"/>
      <c r="CL111" s="76"/>
    </row>
    <row r="112" spans="2:90" x14ac:dyDescent="0.4">
      <c r="D112" t="s">
        <v>324</v>
      </c>
      <c r="E112" s="8" t="str">
        <f t="shared" si="54"/>
        <v>112 VOLLIST-EV</v>
      </c>
      <c r="G112" t="s">
        <v>332</v>
      </c>
      <c r="H112" s="12"/>
      <c r="I112" s="60"/>
      <c r="J112" s="60"/>
      <c r="K112" s="15"/>
      <c r="L112" s="15"/>
      <c r="M112" s="15"/>
      <c r="N112" s="15"/>
      <c r="O112" s="15"/>
      <c r="P112" s="15"/>
      <c r="R112" s="15"/>
      <c r="S112" s="76"/>
      <c r="T112" s="76"/>
      <c r="U112" s="76"/>
      <c r="V112" s="76"/>
      <c r="W112" s="76"/>
      <c r="X112" s="76"/>
      <c r="Y112" s="76"/>
      <c r="Z112" s="76"/>
      <c r="AA112" s="76"/>
      <c r="AB112" s="76"/>
      <c r="AC112" s="76"/>
      <c r="AD112" s="76"/>
      <c r="AE112" s="76"/>
      <c r="AF112" s="76"/>
      <c r="AG112" s="76"/>
      <c r="AH112" s="76"/>
      <c r="AI112" s="76"/>
      <c r="AJ112" s="76"/>
      <c r="AK112" s="76"/>
      <c r="AL112" s="76"/>
      <c r="AM112" s="76"/>
      <c r="AN112" s="76"/>
      <c r="AO112" s="76"/>
      <c r="AP112" s="76"/>
      <c r="AQ112" s="76"/>
      <c r="AR112" s="76"/>
      <c r="AS112" s="76"/>
      <c r="AT112" s="76"/>
      <c r="AU112" s="76"/>
      <c r="AV112" s="76"/>
      <c r="AW112" s="76"/>
      <c r="AX112" s="76"/>
      <c r="AY112" s="76"/>
      <c r="AZ112" s="76"/>
      <c r="BA112" s="76"/>
      <c r="BB112" s="76"/>
      <c r="BC112" s="76"/>
      <c r="BD112" s="76"/>
      <c r="BE112" s="76"/>
      <c r="BF112" s="76"/>
      <c r="BG112" s="76"/>
      <c r="BH112" s="76"/>
      <c r="BI112" s="76"/>
      <c r="BJ112" s="76"/>
      <c r="BK112" s="76"/>
      <c r="BL112" s="76"/>
      <c r="BM112" s="76"/>
      <c r="BN112" s="76"/>
      <c r="BO112" s="76"/>
      <c r="BP112" s="76"/>
      <c r="BQ112" s="76"/>
      <c r="BR112" s="76"/>
      <c r="BS112" s="76"/>
      <c r="BT112" s="76"/>
      <c r="BU112" s="76"/>
      <c r="BV112" s="76"/>
      <c r="BW112" s="76"/>
      <c r="BX112" s="76"/>
      <c r="BY112" s="76"/>
      <c r="BZ112" s="76"/>
      <c r="CA112" s="76"/>
      <c r="CB112" s="76"/>
      <c r="CC112" s="76"/>
      <c r="CD112" s="76"/>
      <c r="CE112" s="76"/>
      <c r="CF112" s="76"/>
      <c r="CG112" s="76"/>
      <c r="CH112" s="76"/>
      <c r="CI112" s="76"/>
      <c r="CJ112" s="76"/>
      <c r="CK112" s="76"/>
      <c r="CL112" s="76"/>
    </row>
    <row r="113" spans="2:90" x14ac:dyDescent="0.4">
      <c r="B113" s="8" t="s">
        <v>463</v>
      </c>
      <c r="D113" t="s">
        <v>324</v>
      </c>
      <c r="E113" s="8" t="str">
        <f t="shared" si="54"/>
        <v>113 VOLLIST-EV</v>
      </c>
      <c r="G113" t="s">
        <v>332</v>
      </c>
      <c r="H113" s="12"/>
      <c r="I113" s="60"/>
      <c r="J113" s="60"/>
      <c r="K113" s="15"/>
      <c r="L113" s="15"/>
      <c r="M113" s="15"/>
      <c r="N113" s="15"/>
      <c r="O113" s="15"/>
      <c r="P113" s="15"/>
      <c r="R113" s="15"/>
      <c r="S113" s="76"/>
      <c r="T113" s="76"/>
      <c r="U113" s="76"/>
      <c r="V113" s="76"/>
      <c r="W113" s="76"/>
      <c r="X113" s="76"/>
      <c r="Y113" s="76"/>
      <c r="Z113" s="76"/>
      <c r="AA113" s="76"/>
      <c r="AB113" s="76"/>
      <c r="AC113" s="76"/>
      <c r="AD113" s="76"/>
      <c r="AE113" s="76"/>
      <c r="AF113" s="76"/>
      <c r="AG113" s="76"/>
      <c r="AH113" s="76"/>
      <c r="AI113" s="76"/>
      <c r="AJ113" s="76"/>
      <c r="AK113" s="76"/>
      <c r="AL113" s="76"/>
      <c r="AM113" s="76"/>
      <c r="AN113" s="76"/>
      <c r="AO113" s="76"/>
      <c r="AP113" s="76"/>
      <c r="AQ113" s="76"/>
      <c r="AR113" s="76"/>
      <c r="AS113" s="76"/>
      <c r="AT113" s="76"/>
      <c r="AU113" s="76"/>
      <c r="AV113" s="76"/>
      <c r="AW113" s="76"/>
      <c r="AX113" s="76"/>
      <c r="AY113" s="76"/>
      <c r="AZ113" s="76"/>
      <c r="BA113" s="76"/>
      <c r="BB113" s="76"/>
      <c r="BC113" s="76"/>
      <c r="BD113" s="76"/>
      <c r="BE113" s="76"/>
      <c r="BF113" s="76"/>
      <c r="BG113" s="76"/>
      <c r="BH113" s="76"/>
      <c r="BI113" s="76"/>
      <c r="BJ113" s="76"/>
      <c r="BK113" s="76"/>
      <c r="BL113" s="76"/>
      <c r="BM113" s="76"/>
      <c r="BN113" s="76"/>
      <c r="BO113" s="76"/>
      <c r="BP113" s="76"/>
      <c r="BQ113" s="76"/>
      <c r="BR113" s="76"/>
      <c r="BS113" s="76"/>
      <c r="BT113" s="76"/>
      <c r="BU113" s="76"/>
      <c r="BV113" s="76"/>
      <c r="BW113" s="76"/>
      <c r="BX113" s="76"/>
      <c r="BY113" s="76"/>
      <c r="BZ113" s="76"/>
      <c r="CA113" s="76"/>
      <c r="CB113" s="76"/>
      <c r="CC113" s="76"/>
      <c r="CD113" s="76"/>
      <c r="CE113" s="76"/>
      <c r="CF113" s="76"/>
      <c r="CG113" s="76"/>
      <c r="CH113" s="76"/>
      <c r="CI113" s="76"/>
      <c r="CJ113" s="76"/>
      <c r="CK113" s="76"/>
      <c r="CL113" s="76"/>
    </row>
    <row r="114" spans="2:90" x14ac:dyDescent="0.4">
      <c r="B114" s="8" t="s">
        <v>464</v>
      </c>
      <c r="D114" t="s">
        <v>324</v>
      </c>
      <c r="E114" s="8" t="str">
        <f t="shared" si="54"/>
        <v>114 VOLLIST-EV</v>
      </c>
      <c r="G114" t="s">
        <v>332</v>
      </c>
      <c r="H114" s="12"/>
      <c r="I114" s="60"/>
      <c r="J114" s="60"/>
      <c r="K114" s="15"/>
      <c r="L114" s="15"/>
      <c r="M114" s="15"/>
      <c r="N114" s="15"/>
      <c r="O114" s="15"/>
      <c r="P114" s="15"/>
      <c r="R114" s="15"/>
      <c r="S114" s="76"/>
      <c r="T114" s="76"/>
      <c r="U114" s="76"/>
      <c r="V114" s="76"/>
      <c r="W114" s="76"/>
      <c r="X114" s="76"/>
      <c r="Y114" s="76"/>
      <c r="Z114" s="76"/>
      <c r="AA114" s="76"/>
      <c r="AB114" s="76"/>
      <c r="AC114" s="76"/>
      <c r="AD114" s="76"/>
      <c r="AE114" s="76"/>
      <c r="AF114" s="76"/>
      <c r="AG114" s="76"/>
      <c r="AH114" s="76"/>
      <c r="AI114" s="76"/>
      <c r="AJ114" s="76"/>
      <c r="AK114" s="76"/>
      <c r="AL114" s="76"/>
      <c r="AM114" s="76"/>
      <c r="AN114" s="76"/>
      <c r="AO114" s="76"/>
      <c r="AP114" s="76"/>
      <c r="AQ114" s="76"/>
      <c r="AR114" s="76"/>
      <c r="AS114" s="76"/>
      <c r="AT114" s="76"/>
      <c r="AU114" s="76"/>
      <c r="AV114" s="76"/>
      <c r="AW114" s="76"/>
      <c r="AX114" s="76"/>
      <c r="AY114" s="76"/>
      <c r="AZ114" s="76"/>
      <c r="BA114" s="76"/>
      <c r="BB114" s="76"/>
      <c r="BC114" s="76"/>
      <c r="BD114" s="76"/>
      <c r="BE114" s="76"/>
      <c r="BF114" s="76"/>
      <c r="BG114" s="76"/>
      <c r="BH114" s="76"/>
      <c r="BI114" s="76"/>
      <c r="BJ114" s="76"/>
      <c r="BK114" s="76"/>
      <c r="BL114" s="76"/>
      <c r="BM114" s="76"/>
      <c r="BN114" s="76"/>
      <c r="BO114" s="76"/>
      <c r="BP114" s="76"/>
      <c r="BQ114" s="76"/>
      <c r="BR114" s="76"/>
      <c r="BS114" s="76"/>
      <c r="BT114" s="76"/>
      <c r="BU114" s="76"/>
      <c r="BV114" s="76"/>
      <c r="BW114" s="76"/>
      <c r="BX114" s="76"/>
      <c r="BY114" s="76"/>
      <c r="BZ114" s="76"/>
      <c r="CA114" s="76"/>
      <c r="CB114" s="76"/>
      <c r="CC114" s="76"/>
      <c r="CD114" s="76"/>
      <c r="CE114" s="76"/>
      <c r="CF114" s="76"/>
      <c r="CG114" s="76"/>
      <c r="CH114" s="76"/>
      <c r="CI114" s="76"/>
      <c r="CJ114" s="76"/>
      <c r="CK114" s="76"/>
      <c r="CL114" s="76"/>
    </row>
    <row r="115" spans="2:90" x14ac:dyDescent="0.4">
      <c r="B115" s="181" t="s">
        <v>459</v>
      </c>
      <c r="E115" s="8"/>
      <c r="H115" s="182"/>
      <c r="I115" s="183"/>
      <c r="J115" s="183"/>
      <c r="K115" s="184"/>
      <c r="L115" s="184"/>
      <c r="M115" s="184"/>
      <c r="N115" s="184"/>
      <c r="O115" s="184"/>
      <c r="P115" s="184"/>
      <c r="R115" s="185"/>
      <c r="S115" s="186"/>
      <c r="T115" s="186"/>
      <c r="U115" s="186"/>
      <c r="V115" s="186"/>
      <c r="W115" s="186"/>
      <c r="X115" s="186"/>
      <c r="Y115" s="186"/>
      <c r="Z115" s="186"/>
      <c r="AA115" s="186"/>
      <c r="AB115" s="186"/>
      <c r="AC115" s="186"/>
      <c r="AD115" s="186"/>
      <c r="AE115" s="186"/>
      <c r="AF115" s="186"/>
      <c r="AG115" s="186"/>
      <c r="AH115" s="186"/>
      <c r="AI115" s="186"/>
      <c r="AJ115" s="186"/>
      <c r="AK115" s="186"/>
      <c r="AL115" s="186"/>
      <c r="AM115" s="186"/>
      <c r="AN115" s="186"/>
      <c r="AO115" s="186"/>
      <c r="AP115" s="186"/>
      <c r="AQ115" s="186"/>
      <c r="AR115" s="186"/>
      <c r="AS115" s="186"/>
      <c r="AT115" s="186"/>
      <c r="AU115" s="186"/>
      <c r="AV115" s="186"/>
      <c r="AW115" s="186"/>
      <c r="AX115" s="186"/>
      <c r="AY115" s="186"/>
      <c r="AZ115" s="186"/>
      <c r="BA115" s="186"/>
      <c r="BB115" s="186"/>
      <c r="BC115" s="186"/>
      <c r="BD115" s="186"/>
      <c r="BE115" s="186"/>
      <c r="BF115" s="186"/>
      <c r="BG115" s="186"/>
      <c r="BH115" s="186"/>
      <c r="BI115" s="186"/>
      <c r="BJ115" s="186"/>
      <c r="BK115" s="186"/>
      <c r="BL115" s="186"/>
      <c r="BM115" s="186"/>
      <c r="BN115" s="186"/>
      <c r="BO115" s="186"/>
      <c r="BP115" s="186"/>
      <c r="BQ115" s="186"/>
      <c r="BR115" s="186"/>
      <c r="BS115" s="186"/>
      <c r="BT115" s="186"/>
      <c r="BU115" s="186"/>
      <c r="BV115" s="186"/>
      <c r="BW115" s="186"/>
      <c r="BX115" s="186"/>
      <c r="BY115" s="186"/>
      <c r="BZ115" s="186"/>
      <c r="CA115" s="186"/>
      <c r="CB115" s="186"/>
      <c r="CC115" s="186"/>
      <c r="CD115" s="186"/>
      <c r="CE115" s="186"/>
      <c r="CF115" s="186"/>
      <c r="CG115" s="186"/>
      <c r="CH115" s="186"/>
      <c r="CI115" s="186"/>
      <c r="CJ115" s="186"/>
      <c r="CK115" s="186"/>
      <c r="CL115" s="186"/>
    </row>
    <row r="116" spans="2:90" x14ac:dyDescent="0.4">
      <c r="B116" s="181" t="s">
        <v>456</v>
      </c>
      <c r="E116" s="8"/>
      <c r="H116" s="182"/>
      <c r="I116" s="183"/>
      <c r="J116" s="183"/>
      <c r="K116" s="184"/>
      <c r="L116" s="184"/>
      <c r="M116" s="184"/>
      <c r="N116" s="184"/>
      <c r="O116" s="184"/>
      <c r="P116" s="184"/>
      <c r="R116" s="185"/>
      <c r="S116" s="186"/>
      <c r="T116" s="186"/>
      <c r="U116" s="186"/>
      <c r="V116" s="186"/>
      <c r="W116" s="186"/>
      <c r="X116" s="186"/>
      <c r="Y116" s="186"/>
      <c r="Z116" s="186"/>
      <c r="AA116" s="186"/>
      <c r="AB116" s="186"/>
      <c r="AC116" s="186"/>
      <c r="AD116" s="186"/>
      <c r="AE116" s="186"/>
      <c r="AF116" s="186"/>
      <c r="AG116" s="186"/>
      <c r="AH116" s="186"/>
      <c r="AI116" s="186"/>
      <c r="AJ116" s="186"/>
      <c r="AK116" s="186"/>
      <c r="AL116" s="186"/>
      <c r="AM116" s="186"/>
      <c r="AN116" s="186"/>
      <c r="AO116" s="186"/>
      <c r="AP116" s="186"/>
      <c r="AQ116" s="186"/>
      <c r="AR116" s="186"/>
      <c r="AS116" s="186"/>
      <c r="AT116" s="186"/>
      <c r="AU116" s="186"/>
      <c r="AV116" s="186"/>
      <c r="AW116" s="186"/>
      <c r="AX116" s="186"/>
      <c r="AY116" s="186"/>
      <c r="AZ116" s="186"/>
      <c r="BA116" s="186"/>
      <c r="BB116" s="186"/>
      <c r="BC116" s="186"/>
      <c r="BD116" s="186"/>
      <c r="BE116" s="186"/>
      <c r="BF116" s="186"/>
      <c r="BG116" s="186"/>
      <c r="BH116" s="186"/>
      <c r="BI116" s="186"/>
      <c r="BJ116" s="186"/>
      <c r="BK116" s="186"/>
      <c r="BL116" s="186"/>
      <c r="BM116" s="186"/>
      <c r="BN116" s="186"/>
      <c r="BO116" s="186"/>
      <c r="BP116" s="186"/>
      <c r="BQ116" s="186"/>
      <c r="BR116" s="186"/>
      <c r="BS116" s="186"/>
      <c r="BT116" s="186"/>
      <c r="BU116" s="186"/>
      <c r="BV116" s="186"/>
      <c r="BW116" s="186"/>
      <c r="BX116" s="186"/>
      <c r="BY116" s="186"/>
      <c r="BZ116" s="186"/>
      <c r="CA116" s="186"/>
      <c r="CB116" s="186"/>
      <c r="CC116" s="186"/>
      <c r="CD116" s="186"/>
      <c r="CE116" s="186"/>
      <c r="CF116" s="186"/>
      <c r="CG116" s="186"/>
      <c r="CH116" s="186"/>
      <c r="CI116" s="186"/>
      <c r="CJ116" s="186"/>
      <c r="CK116" s="186"/>
      <c r="CL116" s="186"/>
    </row>
    <row r="117" spans="2:90" x14ac:dyDescent="0.4">
      <c r="B117"/>
      <c r="I117"/>
      <c r="J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row>
    <row r="118" spans="2:90" x14ac:dyDescent="0.4">
      <c r="B118" s="66" t="s">
        <v>325</v>
      </c>
      <c r="C118" s="31"/>
      <c r="D118" t="s">
        <v>812</v>
      </c>
      <c r="E118" s="8" t="str">
        <f t="shared" ref="E118:E125" si="67">ROW()&amp;" "&amp;D118</f>
        <v>118 VOLLIST-EVP</v>
      </c>
      <c r="F118" t="s">
        <v>326</v>
      </c>
      <c r="G118" s="31" t="s">
        <v>243</v>
      </c>
      <c r="H118" s="22"/>
      <c r="I118" s="287"/>
      <c r="J118" s="287"/>
      <c r="K118" s="22"/>
      <c r="L118" s="22"/>
      <c r="M118" s="22"/>
      <c r="N118" s="22"/>
      <c r="O118" s="22"/>
      <c r="P118" s="22"/>
      <c r="R118" s="66"/>
      <c r="S118" s="66"/>
      <c r="T118" s="66"/>
      <c r="U118" s="66"/>
      <c r="V118" s="66"/>
      <c r="W118" s="66"/>
      <c r="X118" s="66"/>
      <c r="Y118" s="66"/>
      <c r="Z118" s="66"/>
      <c r="AA118" s="66"/>
      <c r="AB118" s="66"/>
      <c r="AC118" s="66"/>
      <c r="AD118" s="66"/>
      <c r="AE118" s="66"/>
      <c r="AF118" s="66"/>
      <c r="AG118" s="66"/>
      <c r="AH118" s="66"/>
      <c r="AI118" s="66"/>
      <c r="AJ118" s="66"/>
      <c r="AK118" s="66"/>
      <c r="AL118" s="66"/>
      <c r="AM118" s="66"/>
      <c r="AN118" s="66"/>
      <c r="AO118" s="66"/>
      <c r="AP118" s="66"/>
      <c r="AQ118" s="66"/>
      <c r="AR118" s="66"/>
      <c r="AS118" s="66"/>
      <c r="AT118" s="66"/>
      <c r="AU118" s="66"/>
      <c r="AV118" s="66"/>
      <c r="AW118" s="66"/>
      <c r="AX118" s="66"/>
      <c r="AY118" s="66"/>
      <c r="AZ118" s="66"/>
      <c r="BA118" s="66"/>
      <c r="BB118" s="66"/>
      <c r="BC118" s="66"/>
      <c r="BD118" s="66"/>
      <c r="BE118" s="66"/>
      <c r="BF118" s="66"/>
      <c r="BG118" s="66"/>
      <c r="BH118" s="66"/>
      <c r="BI118" s="66"/>
      <c r="BJ118" s="66"/>
      <c r="BK118" s="66"/>
      <c r="BL118" s="66"/>
      <c r="BM118" s="66"/>
      <c r="BN118" s="66"/>
      <c r="BO118" s="66"/>
      <c r="BP118" s="66"/>
      <c r="BQ118" s="66"/>
      <c r="BR118" s="66"/>
      <c r="BS118" s="66"/>
      <c r="BT118" s="66"/>
      <c r="BU118" s="66"/>
      <c r="BV118" s="66"/>
      <c r="BW118" s="66"/>
      <c r="BX118" s="66"/>
      <c r="BY118" s="66"/>
      <c r="BZ118" s="66"/>
      <c r="CA118" s="66"/>
      <c r="CB118" s="66"/>
      <c r="CC118" s="66"/>
      <c r="CD118" s="66"/>
      <c r="CE118" s="66"/>
      <c r="CF118" s="66"/>
      <c r="CG118" s="66"/>
      <c r="CH118" s="66"/>
      <c r="CI118" s="66"/>
      <c r="CJ118" s="66"/>
      <c r="CK118" s="66"/>
      <c r="CL118" s="66"/>
    </row>
    <row r="119" spans="2:90" x14ac:dyDescent="0.4">
      <c r="B119" s="95" t="str">
        <f>B125&amp;":"</f>
        <v># of units sold:</v>
      </c>
      <c r="D119" t="s">
        <v>812</v>
      </c>
      <c r="E119" s="8" t="str">
        <f t="shared" si="67"/>
        <v>119 VOLLIST-EVP</v>
      </c>
      <c r="G119" t="str">
        <f t="shared" ref="G119:G125" si="68">E119</f>
        <v>119 VOLLIST-EVP</v>
      </c>
      <c r="H119" s="31"/>
      <c r="I119" s="73"/>
      <c r="J119" s="73"/>
      <c r="K119" s="31"/>
      <c r="L119" s="31"/>
      <c r="M119" s="31"/>
      <c r="N119" s="31"/>
      <c r="O119" s="31"/>
      <c r="P119" s="31"/>
      <c r="R119" s="67"/>
      <c r="S119" s="67"/>
      <c r="T119" s="67"/>
      <c r="U119" s="67"/>
      <c r="V119" s="67"/>
      <c r="W119" s="67"/>
      <c r="X119" s="67"/>
      <c r="Y119" s="67"/>
      <c r="Z119" s="67"/>
      <c r="AA119" s="67"/>
      <c r="AB119" s="67"/>
      <c r="AC119" s="67"/>
      <c r="AD119" s="67"/>
      <c r="AE119" s="67"/>
      <c r="AF119" s="67"/>
      <c r="AG119" s="67"/>
      <c r="AH119" s="67"/>
      <c r="AI119" s="67"/>
      <c r="AJ119" s="67"/>
      <c r="AK119" s="67"/>
      <c r="AL119" s="67"/>
      <c r="AM119" s="67"/>
      <c r="AN119" s="67"/>
      <c r="AO119" s="67"/>
      <c r="AP119" s="67"/>
      <c r="AQ119" s="67"/>
      <c r="AR119" s="67"/>
      <c r="AS119" s="67"/>
      <c r="AT119" s="67"/>
      <c r="AU119" s="67"/>
      <c r="AV119" s="67"/>
      <c r="AW119" s="67"/>
      <c r="AX119" s="67"/>
      <c r="AY119" s="67"/>
      <c r="AZ119" s="67"/>
      <c r="BA119" s="67"/>
      <c r="BB119" s="67"/>
      <c r="BC119" s="67"/>
      <c r="BD119" s="67"/>
      <c r="BE119" s="67"/>
      <c r="BF119" s="67"/>
      <c r="BG119" s="67"/>
      <c r="BH119" s="67"/>
      <c r="BI119" s="67"/>
      <c r="BJ119" s="67"/>
      <c r="BK119" s="67"/>
      <c r="BL119" s="67"/>
      <c r="BM119" s="67"/>
      <c r="BN119" s="67"/>
      <c r="BO119" s="67"/>
      <c r="BP119" s="67"/>
      <c r="BQ119" s="67"/>
      <c r="BR119" s="67"/>
      <c r="BS119" s="67"/>
      <c r="BT119" s="67"/>
      <c r="BU119" s="67"/>
      <c r="BV119" s="67"/>
      <c r="BW119" s="67"/>
      <c r="BX119" s="67"/>
      <c r="BY119" s="67"/>
      <c r="BZ119" s="67"/>
      <c r="CA119" s="67"/>
      <c r="CB119" s="67"/>
      <c r="CC119" s="67"/>
      <c r="CD119" s="67"/>
      <c r="CE119" s="67"/>
      <c r="CF119" s="67"/>
      <c r="CG119" s="67"/>
      <c r="CH119" s="67"/>
      <c r="CI119" s="67"/>
      <c r="CJ119" s="67"/>
      <c r="CK119" s="67"/>
      <c r="CL119" s="67"/>
    </row>
    <row r="120" spans="2:90" x14ac:dyDescent="0.4">
      <c r="B120" s="137" t="s">
        <v>320</v>
      </c>
      <c r="D120" t="s">
        <v>812</v>
      </c>
      <c r="E120" s="8" t="str">
        <f t="shared" si="67"/>
        <v>120 VOLLIST-EVP</v>
      </c>
      <c r="G120" t="str">
        <f t="shared" si="68"/>
        <v>120 VOLLIST-EVP</v>
      </c>
      <c r="H120" s="31"/>
      <c r="I120" s="73"/>
      <c r="J120" s="73"/>
      <c r="K120" s="17">
        <v>100000</v>
      </c>
      <c r="L120" s="17">
        <v>200000</v>
      </c>
      <c r="M120" s="17">
        <v>400000</v>
      </c>
      <c r="N120" s="17">
        <v>800000</v>
      </c>
      <c r="O120" s="17">
        <v>1600000</v>
      </c>
      <c r="P120" s="17">
        <v>3200000</v>
      </c>
      <c r="R120" s="15"/>
      <c r="S120" s="15" cm="1">
        <f t="array" ref="S120">INDEX($K:$P,ROW(),MATCH(S$3,$K$2:$P$2,0))/12</f>
        <v>8333.3333333333339</v>
      </c>
      <c r="T120" s="15" cm="1">
        <f t="array" ref="T120">INDEX($K:$P,ROW(),MATCH(T$3,$K$2:$P$2,0))/12</f>
        <v>8333.3333333333339</v>
      </c>
      <c r="U120" s="15" cm="1">
        <f t="array" ref="U120">INDEX($K:$P,ROW(),MATCH(U$3,$K$2:$P$2,0))/12</f>
        <v>8333.3333333333339</v>
      </c>
      <c r="V120" s="15" cm="1">
        <f t="array" ref="V120">INDEX($K:$P,ROW(),MATCH(V$3,$K$2:$P$2,0))/12</f>
        <v>8333.3333333333339</v>
      </c>
      <c r="W120" s="15" cm="1">
        <f t="array" ref="W120">INDEX($K:$P,ROW(),MATCH(W$3,$K$2:$P$2,0))/12</f>
        <v>8333.3333333333339</v>
      </c>
      <c r="X120" s="15" cm="1">
        <f t="array" ref="X120">INDEX($K:$P,ROW(),MATCH(X$3,$K$2:$P$2,0))/12</f>
        <v>8333.3333333333339</v>
      </c>
      <c r="Y120" s="15" cm="1">
        <f t="array" ref="Y120">INDEX($K:$P,ROW(),MATCH(Y$3,$K$2:$P$2,0))/12</f>
        <v>8333.3333333333339</v>
      </c>
      <c r="Z120" s="15" cm="1">
        <f t="array" ref="Z120">INDEX($K:$P,ROW(),MATCH(Z$3,$K$2:$P$2,0))/12</f>
        <v>8333.3333333333339</v>
      </c>
      <c r="AA120" s="15" cm="1">
        <f t="array" ref="AA120">INDEX($K:$P,ROW(),MATCH(AA$3,$K$2:$P$2,0))/12</f>
        <v>8333.3333333333339</v>
      </c>
      <c r="AB120" s="15" cm="1">
        <f t="array" ref="AB120">INDEX($K:$P,ROW(),MATCH(AB$3,$K$2:$P$2,0))/12</f>
        <v>8333.3333333333339</v>
      </c>
      <c r="AC120" s="15" cm="1">
        <f t="array" ref="AC120">INDEX($K:$P,ROW(),MATCH(AC$3,$K$2:$P$2,0))/12</f>
        <v>8333.3333333333339</v>
      </c>
      <c r="AD120" s="15" cm="1">
        <f t="array" ref="AD120">INDEX($K:$P,ROW(),MATCH(AD$3,$K$2:$P$2,0))/12</f>
        <v>8333.3333333333339</v>
      </c>
      <c r="AE120" s="15" cm="1">
        <f t="array" ref="AE120">INDEX($K:$P,ROW(),MATCH(AE$3,$K$2:$P$2,0))/12</f>
        <v>16666.666666666668</v>
      </c>
      <c r="AF120" s="15" cm="1">
        <f t="array" ref="AF120">INDEX($K:$P,ROW(),MATCH(AF$3,$K$2:$P$2,0))/12</f>
        <v>16666.666666666668</v>
      </c>
      <c r="AG120" s="15" cm="1">
        <f t="array" ref="AG120">INDEX($K:$P,ROW(),MATCH(AG$3,$K$2:$P$2,0))/12</f>
        <v>16666.666666666668</v>
      </c>
      <c r="AH120" s="15" cm="1">
        <f t="array" ref="AH120">INDEX($K:$P,ROW(),MATCH(AH$3,$K$2:$P$2,0))/12</f>
        <v>16666.666666666668</v>
      </c>
      <c r="AI120" s="15" cm="1">
        <f t="array" ref="AI120">INDEX($K:$P,ROW(),MATCH(AI$3,$K$2:$P$2,0))/12</f>
        <v>16666.666666666668</v>
      </c>
      <c r="AJ120" s="15" cm="1">
        <f t="array" ref="AJ120">INDEX($K:$P,ROW(),MATCH(AJ$3,$K$2:$P$2,0))/12</f>
        <v>16666.666666666668</v>
      </c>
      <c r="AK120" s="15" cm="1">
        <f t="array" ref="AK120">INDEX($K:$P,ROW(),MATCH(AK$3,$K$2:$P$2,0))/12</f>
        <v>16666.666666666668</v>
      </c>
      <c r="AL120" s="15" cm="1">
        <f t="array" ref="AL120">INDEX($K:$P,ROW(),MATCH(AL$3,$K$2:$P$2,0))/12</f>
        <v>16666.666666666668</v>
      </c>
      <c r="AM120" s="15" cm="1">
        <f t="array" ref="AM120">INDEX($K:$P,ROW(),MATCH(AM$3,$K$2:$P$2,0))/12</f>
        <v>16666.666666666668</v>
      </c>
      <c r="AN120" s="15" cm="1">
        <f t="array" ref="AN120">INDEX($K:$P,ROW(),MATCH(AN$3,$K$2:$P$2,0))/12</f>
        <v>16666.666666666668</v>
      </c>
      <c r="AO120" s="15" cm="1">
        <f t="array" ref="AO120">INDEX($K:$P,ROW(),MATCH(AO$3,$K$2:$P$2,0))/12</f>
        <v>16666.666666666668</v>
      </c>
      <c r="AP120" s="15" cm="1">
        <f t="array" ref="AP120">INDEX($K:$P,ROW(),MATCH(AP$3,$K$2:$P$2,0))/12</f>
        <v>16666.666666666668</v>
      </c>
      <c r="AQ120" s="15" cm="1">
        <f t="array" ref="AQ120">INDEX($K:$P,ROW(),MATCH(AQ$3,$K$2:$P$2,0))/12</f>
        <v>33333.333333333336</v>
      </c>
      <c r="AR120" s="15" cm="1">
        <f t="array" ref="AR120">INDEX($K:$P,ROW(),MATCH(AR$3,$K$2:$P$2,0))/12</f>
        <v>33333.333333333336</v>
      </c>
      <c r="AS120" s="15" cm="1">
        <f t="array" ref="AS120">INDEX($K:$P,ROW(),MATCH(AS$3,$K$2:$P$2,0))/12</f>
        <v>33333.333333333336</v>
      </c>
      <c r="AT120" s="15" cm="1">
        <f t="array" ref="AT120">INDEX($K:$P,ROW(),MATCH(AT$3,$K$2:$P$2,0))/12</f>
        <v>33333.333333333336</v>
      </c>
      <c r="AU120" s="15" cm="1">
        <f t="array" ref="AU120">INDEX($K:$P,ROW(),MATCH(AU$3,$K$2:$P$2,0))/12</f>
        <v>33333.333333333336</v>
      </c>
      <c r="AV120" s="15" cm="1">
        <f t="array" ref="AV120">INDEX($K:$P,ROW(),MATCH(AV$3,$K$2:$P$2,0))/12</f>
        <v>33333.333333333336</v>
      </c>
      <c r="AW120" s="15" cm="1">
        <f t="array" ref="AW120">INDEX($K:$P,ROW(),MATCH(AW$3,$K$2:$P$2,0))/12</f>
        <v>33333.333333333336</v>
      </c>
      <c r="AX120" s="15" cm="1">
        <f t="array" ref="AX120">INDEX($K:$P,ROW(),MATCH(AX$3,$K$2:$P$2,0))/12</f>
        <v>33333.333333333336</v>
      </c>
      <c r="AY120" s="15" cm="1">
        <f t="array" ref="AY120">INDEX($K:$P,ROW(),MATCH(AY$3,$K$2:$P$2,0))/12</f>
        <v>33333.333333333336</v>
      </c>
      <c r="AZ120" s="15" cm="1">
        <f t="array" ref="AZ120">INDEX($K:$P,ROW(),MATCH(AZ$3,$K$2:$P$2,0))/12</f>
        <v>33333.333333333336</v>
      </c>
      <c r="BA120" s="15" cm="1">
        <f t="array" ref="BA120">INDEX($K:$P,ROW(),MATCH(BA$3,$K$2:$P$2,0))/12</f>
        <v>33333.333333333336</v>
      </c>
      <c r="BB120" s="15" cm="1">
        <f t="array" ref="BB120">INDEX($K:$P,ROW(),MATCH(BB$3,$K$2:$P$2,0))/12</f>
        <v>33333.333333333336</v>
      </c>
      <c r="BC120" s="15" cm="1">
        <f t="array" ref="BC120">INDEX($K:$P,ROW(),MATCH(BC$3,$K$2:$P$2,0))/12</f>
        <v>66666.666666666672</v>
      </c>
      <c r="BD120" s="15" cm="1">
        <f t="array" ref="BD120">INDEX($K:$P,ROW(),MATCH(BD$3,$K$2:$P$2,0))/12</f>
        <v>66666.666666666672</v>
      </c>
      <c r="BE120" s="15" cm="1">
        <f t="array" ref="BE120">INDEX($K:$P,ROW(),MATCH(BE$3,$K$2:$P$2,0))/12</f>
        <v>66666.666666666672</v>
      </c>
      <c r="BF120" s="15" cm="1">
        <f t="array" ref="BF120">INDEX($K:$P,ROW(),MATCH(BF$3,$K$2:$P$2,0))/12</f>
        <v>66666.666666666672</v>
      </c>
      <c r="BG120" s="15" cm="1">
        <f t="array" ref="BG120">INDEX($K:$P,ROW(),MATCH(BG$3,$K$2:$P$2,0))/12</f>
        <v>66666.666666666672</v>
      </c>
      <c r="BH120" s="15" cm="1">
        <f t="array" ref="BH120">INDEX($K:$P,ROW(),MATCH(BH$3,$K$2:$P$2,0))/12</f>
        <v>66666.666666666672</v>
      </c>
      <c r="BI120" s="15" cm="1">
        <f t="array" ref="BI120">INDEX($K:$P,ROW(),MATCH(BI$3,$K$2:$P$2,0))/12</f>
        <v>66666.666666666672</v>
      </c>
      <c r="BJ120" s="15" cm="1">
        <f t="array" ref="BJ120">INDEX($K:$P,ROW(),MATCH(BJ$3,$K$2:$P$2,0))/12</f>
        <v>66666.666666666672</v>
      </c>
      <c r="BK120" s="15" cm="1">
        <f t="array" ref="BK120">INDEX($K:$P,ROW(),MATCH(BK$3,$K$2:$P$2,0))/12</f>
        <v>66666.666666666672</v>
      </c>
      <c r="BL120" s="15" cm="1">
        <f t="array" ref="BL120">INDEX($K:$P,ROW(),MATCH(BL$3,$K$2:$P$2,0))/12</f>
        <v>66666.666666666672</v>
      </c>
      <c r="BM120" s="15" cm="1">
        <f t="array" ref="BM120">INDEX($K:$P,ROW(),MATCH(BM$3,$K$2:$P$2,0))/12</f>
        <v>66666.666666666672</v>
      </c>
      <c r="BN120" s="15" cm="1">
        <f t="array" ref="BN120">INDEX($K:$P,ROW(),MATCH(BN$3,$K$2:$P$2,0))/12</f>
        <v>66666.666666666672</v>
      </c>
      <c r="BO120" s="15" cm="1">
        <f t="array" ref="BO120">INDEX($K:$P,ROW(),MATCH(BO$3,$K$2:$P$2,0))/12</f>
        <v>133333.33333333334</v>
      </c>
      <c r="BP120" s="15" cm="1">
        <f t="array" ref="BP120">INDEX($K:$P,ROW(),MATCH(BP$3,$K$2:$P$2,0))/12</f>
        <v>133333.33333333334</v>
      </c>
      <c r="BQ120" s="15" cm="1">
        <f t="array" ref="BQ120">INDEX($K:$P,ROW(),MATCH(BQ$3,$K$2:$P$2,0))/12</f>
        <v>133333.33333333334</v>
      </c>
      <c r="BR120" s="15" cm="1">
        <f t="array" ref="BR120">INDEX($K:$P,ROW(),MATCH(BR$3,$K$2:$P$2,0))/12</f>
        <v>133333.33333333334</v>
      </c>
      <c r="BS120" s="15" cm="1">
        <f t="array" ref="BS120">INDEX($K:$P,ROW(),MATCH(BS$3,$K$2:$P$2,0))/12</f>
        <v>133333.33333333334</v>
      </c>
      <c r="BT120" s="15" cm="1">
        <f t="array" ref="BT120">INDEX($K:$P,ROW(),MATCH(BT$3,$K$2:$P$2,0))/12</f>
        <v>133333.33333333334</v>
      </c>
      <c r="BU120" s="15" cm="1">
        <f t="array" ref="BU120">INDEX($K:$P,ROW(),MATCH(BU$3,$K$2:$P$2,0))/12</f>
        <v>133333.33333333334</v>
      </c>
      <c r="BV120" s="15" cm="1">
        <f t="array" ref="BV120">INDEX($K:$P,ROW(),MATCH(BV$3,$K$2:$P$2,0))/12</f>
        <v>133333.33333333334</v>
      </c>
      <c r="BW120" s="15" cm="1">
        <f t="array" ref="BW120">INDEX($K:$P,ROW(),MATCH(BW$3,$K$2:$P$2,0))/12</f>
        <v>133333.33333333334</v>
      </c>
      <c r="BX120" s="15" cm="1">
        <f t="array" ref="BX120">INDEX($K:$P,ROW(),MATCH(BX$3,$K$2:$P$2,0))/12</f>
        <v>133333.33333333334</v>
      </c>
      <c r="BY120" s="15" cm="1">
        <f t="array" ref="BY120">INDEX($K:$P,ROW(),MATCH(BY$3,$K$2:$P$2,0))/12</f>
        <v>133333.33333333334</v>
      </c>
      <c r="BZ120" s="15" cm="1">
        <f t="array" ref="BZ120">INDEX($K:$P,ROW(),MATCH(BZ$3,$K$2:$P$2,0))/12</f>
        <v>133333.33333333334</v>
      </c>
      <c r="CA120" s="15" cm="1">
        <f t="array" ref="CA120">INDEX($K:$P,ROW(),MATCH(CA$3,$K$2:$P$2,0))/12</f>
        <v>266666.66666666669</v>
      </c>
      <c r="CB120" s="15" cm="1">
        <f t="array" ref="CB120">INDEX($K:$P,ROW(),MATCH(CB$3,$K$2:$P$2,0))/12</f>
        <v>266666.66666666669</v>
      </c>
      <c r="CC120" s="15" cm="1">
        <f t="array" ref="CC120">INDEX($K:$P,ROW(),MATCH(CC$3,$K$2:$P$2,0))/12</f>
        <v>266666.66666666669</v>
      </c>
      <c r="CD120" s="15" cm="1">
        <f t="array" ref="CD120">INDEX($K:$P,ROW(),MATCH(CD$3,$K$2:$P$2,0))/12</f>
        <v>266666.66666666669</v>
      </c>
      <c r="CE120" s="15" cm="1">
        <f t="array" ref="CE120">INDEX($K:$P,ROW(),MATCH(CE$3,$K$2:$P$2,0))/12</f>
        <v>266666.66666666669</v>
      </c>
      <c r="CF120" s="15" cm="1">
        <f t="array" ref="CF120">INDEX($K:$P,ROW(),MATCH(CF$3,$K$2:$P$2,0))/12</f>
        <v>266666.66666666669</v>
      </c>
      <c r="CG120" s="15" cm="1">
        <f t="array" ref="CG120">INDEX($K:$P,ROW(),MATCH(CG$3,$K$2:$P$2,0))/12</f>
        <v>266666.66666666669</v>
      </c>
      <c r="CH120" s="15" cm="1">
        <f t="array" ref="CH120">INDEX($K:$P,ROW(),MATCH(CH$3,$K$2:$P$2,0))/12</f>
        <v>266666.66666666669</v>
      </c>
      <c r="CI120" s="15" cm="1">
        <f t="array" ref="CI120">INDEX($K:$P,ROW(),MATCH(CI$3,$K$2:$P$2,0))/12</f>
        <v>266666.66666666669</v>
      </c>
      <c r="CJ120" s="15" cm="1">
        <f t="array" ref="CJ120">INDEX($K:$P,ROW(),MATCH(CJ$3,$K$2:$P$2,0))/12</f>
        <v>266666.66666666669</v>
      </c>
      <c r="CK120" s="15" cm="1">
        <f t="array" ref="CK120">INDEX($K:$P,ROW(),MATCH(CK$3,$K$2:$P$2,0))/12</f>
        <v>266666.66666666669</v>
      </c>
      <c r="CL120" s="15" cm="1">
        <f t="array" ref="CL120">INDEX($K:$P,ROW(),MATCH(CL$3,$K$2:$P$2,0))/12</f>
        <v>266666.66666666669</v>
      </c>
    </row>
    <row r="121" spans="2:90" x14ac:dyDescent="0.4">
      <c r="B121" s="137" t="s">
        <v>321</v>
      </c>
      <c r="D121" t="s">
        <v>812</v>
      </c>
      <c r="E121" s="8" t="str">
        <f t="shared" si="67"/>
        <v>121 VOLLIST-EVP</v>
      </c>
      <c r="G121" t="str">
        <f t="shared" si="68"/>
        <v>121 VOLLIST-EVP</v>
      </c>
      <c r="H121" s="31"/>
      <c r="I121" s="73"/>
      <c r="J121" s="73"/>
      <c r="K121" s="17">
        <v>100000</v>
      </c>
      <c r="L121" s="17">
        <v>200000</v>
      </c>
      <c r="M121" s="17">
        <v>400000</v>
      </c>
      <c r="N121" s="17">
        <v>800000</v>
      </c>
      <c r="O121" s="17">
        <v>1600000</v>
      </c>
      <c r="P121" s="17">
        <v>3200000</v>
      </c>
      <c r="R121" s="15"/>
      <c r="S121" s="15" cm="1">
        <f t="array" ref="S121">INDEX($K:$P,ROW(),MATCH(S$3,$K$2:$P$2,0))/12</f>
        <v>8333.3333333333339</v>
      </c>
      <c r="T121" s="15" cm="1">
        <f t="array" ref="T121">INDEX($K:$P,ROW(),MATCH(T$3,$K$2:$P$2,0))/12</f>
        <v>8333.3333333333339</v>
      </c>
      <c r="U121" s="15" cm="1">
        <f t="array" ref="U121">INDEX($K:$P,ROW(),MATCH(U$3,$K$2:$P$2,0))/12</f>
        <v>8333.3333333333339</v>
      </c>
      <c r="V121" s="15" cm="1">
        <f t="array" ref="V121">INDEX($K:$P,ROW(),MATCH(V$3,$K$2:$P$2,0))/12</f>
        <v>8333.3333333333339</v>
      </c>
      <c r="W121" s="15" cm="1">
        <f t="array" ref="W121">INDEX($K:$P,ROW(),MATCH(W$3,$K$2:$P$2,0))/12</f>
        <v>8333.3333333333339</v>
      </c>
      <c r="X121" s="15" cm="1">
        <f t="array" ref="X121">INDEX($K:$P,ROW(),MATCH(X$3,$K$2:$P$2,0))/12</f>
        <v>8333.3333333333339</v>
      </c>
      <c r="Y121" s="15" cm="1">
        <f t="array" ref="Y121">INDEX($K:$P,ROW(),MATCH(Y$3,$K$2:$P$2,0))/12</f>
        <v>8333.3333333333339</v>
      </c>
      <c r="Z121" s="15" cm="1">
        <f t="array" ref="Z121">INDEX($K:$P,ROW(),MATCH(Z$3,$K$2:$P$2,0))/12</f>
        <v>8333.3333333333339</v>
      </c>
      <c r="AA121" s="15" cm="1">
        <f t="array" ref="AA121">INDEX($K:$P,ROW(),MATCH(AA$3,$K$2:$P$2,0))/12</f>
        <v>8333.3333333333339</v>
      </c>
      <c r="AB121" s="15" cm="1">
        <f t="array" ref="AB121">INDEX($K:$P,ROW(),MATCH(AB$3,$K$2:$P$2,0))/12</f>
        <v>8333.3333333333339</v>
      </c>
      <c r="AC121" s="15" cm="1">
        <f t="array" ref="AC121">INDEX($K:$P,ROW(),MATCH(AC$3,$K$2:$P$2,0))/12</f>
        <v>8333.3333333333339</v>
      </c>
      <c r="AD121" s="15" cm="1">
        <f t="array" ref="AD121">INDEX($K:$P,ROW(),MATCH(AD$3,$K$2:$P$2,0))/12</f>
        <v>8333.3333333333339</v>
      </c>
      <c r="AE121" s="15" cm="1">
        <f t="array" ref="AE121">INDEX($K:$P,ROW(),MATCH(AE$3,$K$2:$P$2,0))/12</f>
        <v>16666.666666666668</v>
      </c>
      <c r="AF121" s="15" cm="1">
        <f t="array" ref="AF121">INDEX($K:$P,ROW(),MATCH(AF$3,$K$2:$P$2,0))/12</f>
        <v>16666.666666666668</v>
      </c>
      <c r="AG121" s="15" cm="1">
        <f t="array" ref="AG121">INDEX($K:$P,ROW(),MATCH(AG$3,$K$2:$P$2,0))/12</f>
        <v>16666.666666666668</v>
      </c>
      <c r="AH121" s="15" cm="1">
        <f t="array" ref="AH121">INDEX($K:$P,ROW(),MATCH(AH$3,$K$2:$P$2,0))/12</f>
        <v>16666.666666666668</v>
      </c>
      <c r="AI121" s="15" cm="1">
        <f t="array" ref="AI121">INDEX($K:$P,ROW(),MATCH(AI$3,$K$2:$P$2,0))/12</f>
        <v>16666.666666666668</v>
      </c>
      <c r="AJ121" s="15" cm="1">
        <f t="array" ref="AJ121">INDEX($K:$P,ROW(),MATCH(AJ$3,$K$2:$P$2,0))/12</f>
        <v>16666.666666666668</v>
      </c>
      <c r="AK121" s="15" cm="1">
        <f t="array" ref="AK121">INDEX($K:$P,ROW(),MATCH(AK$3,$K$2:$P$2,0))/12</f>
        <v>16666.666666666668</v>
      </c>
      <c r="AL121" s="15" cm="1">
        <f t="array" ref="AL121">INDEX($K:$P,ROW(),MATCH(AL$3,$K$2:$P$2,0))/12</f>
        <v>16666.666666666668</v>
      </c>
      <c r="AM121" s="15" cm="1">
        <f t="array" ref="AM121">INDEX($K:$P,ROW(),MATCH(AM$3,$K$2:$P$2,0))/12</f>
        <v>16666.666666666668</v>
      </c>
      <c r="AN121" s="15" cm="1">
        <f t="array" ref="AN121">INDEX($K:$P,ROW(),MATCH(AN$3,$K$2:$P$2,0))/12</f>
        <v>16666.666666666668</v>
      </c>
      <c r="AO121" s="15" cm="1">
        <f t="array" ref="AO121">INDEX($K:$P,ROW(),MATCH(AO$3,$K$2:$P$2,0))/12</f>
        <v>16666.666666666668</v>
      </c>
      <c r="AP121" s="15" cm="1">
        <f t="array" ref="AP121">INDEX($K:$P,ROW(),MATCH(AP$3,$K$2:$P$2,0))/12</f>
        <v>16666.666666666668</v>
      </c>
      <c r="AQ121" s="15" cm="1">
        <f t="array" ref="AQ121">INDEX($K:$P,ROW(),MATCH(AQ$3,$K$2:$P$2,0))/12</f>
        <v>33333.333333333336</v>
      </c>
      <c r="AR121" s="15" cm="1">
        <f t="array" ref="AR121">INDEX($K:$P,ROW(),MATCH(AR$3,$K$2:$P$2,0))/12</f>
        <v>33333.333333333336</v>
      </c>
      <c r="AS121" s="15" cm="1">
        <f t="array" ref="AS121">INDEX($K:$P,ROW(),MATCH(AS$3,$K$2:$P$2,0))/12</f>
        <v>33333.333333333336</v>
      </c>
      <c r="AT121" s="15" cm="1">
        <f t="array" ref="AT121">INDEX($K:$P,ROW(),MATCH(AT$3,$K$2:$P$2,0))/12</f>
        <v>33333.333333333336</v>
      </c>
      <c r="AU121" s="15" cm="1">
        <f t="array" ref="AU121">INDEX($K:$P,ROW(),MATCH(AU$3,$K$2:$P$2,0))/12</f>
        <v>33333.333333333336</v>
      </c>
      <c r="AV121" s="15" cm="1">
        <f t="array" ref="AV121">INDEX($K:$P,ROW(),MATCH(AV$3,$K$2:$P$2,0))/12</f>
        <v>33333.333333333336</v>
      </c>
      <c r="AW121" s="15" cm="1">
        <f t="array" ref="AW121">INDEX($K:$P,ROW(),MATCH(AW$3,$K$2:$P$2,0))/12</f>
        <v>33333.333333333336</v>
      </c>
      <c r="AX121" s="15" cm="1">
        <f t="array" ref="AX121">INDEX($K:$P,ROW(),MATCH(AX$3,$K$2:$P$2,0))/12</f>
        <v>33333.333333333336</v>
      </c>
      <c r="AY121" s="15" cm="1">
        <f t="array" ref="AY121">INDEX($K:$P,ROW(),MATCH(AY$3,$K$2:$P$2,0))/12</f>
        <v>33333.333333333336</v>
      </c>
      <c r="AZ121" s="15" cm="1">
        <f t="array" ref="AZ121">INDEX($K:$P,ROW(),MATCH(AZ$3,$K$2:$P$2,0))/12</f>
        <v>33333.333333333336</v>
      </c>
      <c r="BA121" s="15" cm="1">
        <f t="array" ref="BA121">INDEX($K:$P,ROW(),MATCH(BA$3,$K$2:$P$2,0))/12</f>
        <v>33333.333333333336</v>
      </c>
      <c r="BB121" s="15" cm="1">
        <f t="array" ref="BB121">INDEX($K:$P,ROW(),MATCH(BB$3,$K$2:$P$2,0))/12</f>
        <v>33333.333333333336</v>
      </c>
      <c r="BC121" s="15" cm="1">
        <f t="array" ref="BC121">INDEX($K:$P,ROW(),MATCH(BC$3,$K$2:$P$2,0))/12</f>
        <v>66666.666666666672</v>
      </c>
      <c r="BD121" s="15" cm="1">
        <f t="array" ref="BD121">INDEX($K:$P,ROW(),MATCH(BD$3,$K$2:$P$2,0))/12</f>
        <v>66666.666666666672</v>
      </c>
      <c r="BE121" s="15" cm="1">
        <f t="array" ref="BE121">INDEX($K:$P,ROW(),MATCH(BE$3,$K$2:$P$2,0))/12</f>
        <v>66666.666666666672</v>
      </c>
      <c r="BF121" s="15" cm="1">
        <f t="array" ref="BF121">INDEX($K:$P,ROW(),MATCH(BF$3,$K$2:$P$2,0))/12</f>
        <v>66666.666666666672</v>
      </c>
      <c r="BG121" s="15" cm="1">
        <f t="array" ref="BG121">INDEX($K:$P,ROW(),MATCH(BG$3,$K$2:$P$2,0))/12</f>
        <v>66666.666666666672</v>
      </c>
      <c r="BH121" s="15" cm="1">
        <f t="array" ref="BH121">INDEX($K:$P,ROW(),MATCH(BH$3,$K$2:$P$2,0))/12</f>
        <v>66666.666666666672</v>
      </c>
      <c r="BI121" s="15" cm="1">
        <f t="array" ref="BI121">INDEX($K:$P,ROW(),MATCH(BI$3,$K$2:$P$2,0))/12</f>
        <v>66666.666666666672</v>
      </c>
      <c r="BJ121" s="15" cm="1">
        <f t="array" ref="BJ121">INDEX($K:$P,ROW(),MATCH(BJ$3,$K$2:$P$2,0))/12</f>
        <v>66666.666666666672</v>
      </c>
      <c r="BK121" s="15" cm="1">
        <f t="array" ref="BK121">INDEX($K:$P,ROW(),MATCH(BK$3,$K$2:$P$2,0))/12</f>
        <v>66666.666666666672</v>
      </c>
      <c r="BL121" s="15" cm="1">
        <f t="array" ref="BL121">INDEX($K:$P,ROW(),MATCH(BL$3,$K$2:$P$2,0))/12</f>
        <v>66666.666666666672</v>
      </c>
      <c r="BM121" s="15" cm="1">
        <f t="array" ref="BM121">INDEX($K:$P,ROW(),MATCH(BM$3,$K$2:$P$2,0))/12</f>
        <v>66666.666666666672</v>
      </c>
      <c r="BN121" s="15" cm="1">
        <f t="array" ref="BN121">INDEX($K:$P,ROW(),MATCH(BN$3,$K$2:$P$2,0))/12</f>
        <v>66666.666666666672</v>
      </c>
      <c r="BO121" s="15" cm="1">
        <f t="array" ref="BO121">INDEX($K:$P,ROW(),MATCH(BO$3,$K$2:$P$2,0))/12</f>
        <v>133333.33333333334</v>
      </c>
      <c r="BP121" s="15" cm="1">
        <f t="array" ref="BP121">INDEX($K:$P,ROW(),MATCH(BP$3,$K$2:$P$2,0))/12</f>
        <v>133333.33333333334</v>
      </c>
      <c r="BQ121" s="15" cm="1">
        <f t="array" ref="BQ121">INDEX($K:$P,ROW(),MATCH(BQ$3,$K$2:$P$2,0))/12</f>
        <v>133333.33333333334</v>
      </c>
      <c r="BR121" s="15" cm="1">
        <f t="array" ref="BR121">INDEX($K:$P,ROW(),MATCH(BR$3,$K$2:$P$2,0))/12</f>
        <v>133333.33333333334</v>
      </c>
      <c r="BS121" s="15" cm="1">
        <f t="array" ref="BS121">INDEX($K:$P,ROW(),MATCH(BS$3,$K$2:$P$2,0))/12</f>
        <v>133333.33333333334</v>
      </c>
      <c r="BT121" s="15" cm="1">
        <f t="array" ref="BT121">INDEX($K:$P,ROW(),MATCH(BT$3,$K$2:$P$2,0))/12</f>
        <v>133333.33333333334</v>
      </c>
      <c r="BU121" s="15" cm="1">
        <f t="array" ref="BU121">INDEX($K:$P,ROW(),MATCH(BU$3,$K$2:$P$2,0))/12</f>
        <v>133333.33333333334</v>
      </c>
      <c r="BV121" s="15" cm="1">
        <f t="array" ref="BV121">INDEX($K:$P,ROW(),MATCH(BV$3,$K$2:$P$2,0))/12</f>
        <v>133333.33333333334</v>
      </c>
      <c r="BW121" s="15" cm="1">
        <f t="array" ref="BW121">INDEX($K:$P,ROW(),MATCH(BW$3,$K$2:$P$2,0))/12</f>
        <v>133333.33333333334</v>
      </c>
      <c r="BX121" s="15" cm="1">
        <f t="array" ref="BX121">INDEX($K:$P,ROW(),MATCH(BX$3,$K$2:$P$2,0))/12</f>
        <v>133333.33333333334</v>
      </c>
      <c r="BY121" s="15" cm="1">
        <f t="array" ref="BY121">INDEX($K:$P,ROW(),MATCH(BY$3,$K$2:$P$2,0))/12</f>
        <v>133333.33333333334</v>
      </c>
      <c r="BZ121" s="15" cm="1">
        <f t="array" ref="BZ121">INDEX($K:$P,ROW(),MATCH(BZ$3,$K$2:$P$2,0))/12</f>
        <v>133333.33333333334</v>
      </c>
      <c r="CA121" s="15" cm="1">
        <f t="array" ref="CA121">INDEX($K:$P,ROW(),MATCH(CA$3,$K$2:$P$2,0))/12</f>
        <v>266666.66666666669</v>
      </c>
      <c r="CB121" s="15" cm="1">
        <f t="array" ref="CB121">INDEX($K:$P,ROW(),MATCH(CB$3,$K$2:$P$2,0))/12</f>
        <v>266666.66666666669</v>
      </c>
      <c r="CC121" s="15" cm="1">
        <f t="array" ref="CC121">INDEX($K:$P,ROW(),MATCH(CC$3,$K$2:$P$2,0))/12</f>
        <v>266666.66666666669</v>
      </c>
      <c r="CD121" s="15" cm="1">
        <f t="array" ref="CD121">INDEX($K:$P,ROW(),MATCH(CD$3,$K$2:$P$2,0))/12</f>
        <v>266666.66666666669</v>
      </c>
      <c r="CE121" s="15" cm="1">
        <f t="array" ref="CE121">INDEX($K:$P,ROW(),MATCH(CE$3,$K$2:$P$2,0))/12</f>
        <v>266666.66666666669</v>
      </c>
      <c r="CF121" s="15" cm="1">
        <f t="array" ref="CF121">INDEX($K:$P,ROW(),MATCH(CF$3,$K$2:$P$2,0))/12</f>
        <v>266666.66666666669</v>
      </c>
      <c r="CG121" s="15" cm="1">
        <f t="array" ref="CG121">INDEX($K:$P,ROW(),MATCH(CG$3,$K$2:$P$2,0))/12</f>
        <v>266666.66666666669</v>
      </c>
      <c r="CH121" s="15" cm="1">
        <f t="array" ref="CH121">INDEX($K:$P,ROW(),MATCH(CH$3,$K$2:$P$2,0))/12</f>
        <v>266666.66666666669</v>
      </c>
      <c r="CI121" s="15" cm="1">
        <f t="array" ref="CI121">INDEX($K:$P,ROW(),MATCH(CI$3,$K$2:$P$2,0))/12</f>
        <v>266666.66666666669</v>
      </c>
      <c r="CJ121" s="15" cm="1">
        <f t="array" ref="CJ121">INDEX($K:$P,ROW(),MATCH(CJ$3,$K$2:$P$2,0))/12</f>
        <v>266666.66666666669</v>
      </c>
      <c r="CK121" s="15" cm="1">
        <f t="array" ref="CK121">INDEX($K:$P,ROW(),MATCH(CK$3,$K$2:$P$2,0))/12</f>
        <v>266666.66666666669</v>
      </c>
      <c r="CL121" s="15" cm="1">
        <f t="array" ref="CL121">INDEX($K:$P,ROW(),MATCH(CL$3,$K$2:$P$2,0))/12</f>
        <v>266666.66666666669</v>
      </c>
    </row>
    <row r="122" spans="2:90" x14ac:dyDescent="0.4">
      <c r="B122" s="137" t="s">
        <v>322</v>
      </c>
      <c r="D122" t="s">
        <v>812</v>
      </c>
      <c r="E122" s="8" t="str">
        <f t="shared" si="67"/>
        <v>122 VOLLIST-EVP</v>
      </c>
      <c r="G122" t="str">
        <f t="shared" si="68"/>
        <v>122 VOLLIST-EVP</v>
      </c>
      <c r="H122" s="31"/>
      <c r="I122" s="73"/>
      <c r="J122" s="73"/>
      <c r="K122" s="17">
        <v>100000</v>
      </c>
      <c r="L122" s="17">
        <v>200000</v>
      </c>
      <c r="M122" s="17">
        <v>400000</v>
      </c>
      <c r="N122" s="17">
        <v>800000</v>
      </c>
      <c r="O122" s="17">
        <v>1600000</v>
      </c>
      <c r="P122" s="17">
        <v>3200000</v>
      </c>
      <c r="R122" s="15"/>
      <c r="S122" s="15" cm="1">
        <f t="array" ref="S122">INDEX($K:$P,ROW(),MATCH(S$3,$K$2:$P$2,0))/12</f>
        <v>8333.3333333333339</v>
      </c>
      <c r="T122" s="15" cm="1">
        <f t="array" ref="T122">INDEX($K:$P,ROW(),MATCH(T$3,$K$2:$P$2,0))/12</f>
        <v>8333.3333333333339</v>
      </c>
      <c r="U122" s="15" cm="1">
        <f t="array" ref="U122">INDEX($K:$P,ROW(),MATCH(U$3,$K$2:$P$2,0))/12</f>
        <v>8333.3333333333339</v>
      </c>
      <c r="V122" s="15" cm="1">
        <f t="array" ref="V122">INDEX($K:$P,ROW(),MATCH(V$3,$K$2:$P$2,0))/12</f>
        <v>8333.3333333333339</v>
      </c>
      <c r="W122" s="15" cm="1">
        <f t="array" ref="W122">INDEX($K:$P,ROW(),MATCH(W$3,$K$2:$P$2,0))/12</f>
        <v>8333.3333333333339</v>
      </c>
      <c r="X122" s="15" cm="1">
        <f t="array" ref="X122">INDEX($K:$P,ROW(),MATCH(X$3,$K$2:$P$2,0))/12</f>
        <v>8333.3333333333339</v>
      </c>
      <c r="Y122" s="15" cm="1">
        <f t="array" ref="Y122">INDEX($K:$P,ROW(),MATCH(Y$3,$K$2:$P$2,0))/12</f>
        <v>8333.3333333333339</v>
      </c>
      <c r="Z122" s="15" cm="1">
        <f t="array" ref="Z122">INDEX($K:$P,ROW(),MATCH(Z$3,$K$2:$P$2,0))/12</f>
        <v>8333.3333333333339</v>
      </c>
      <c r="AA122" s="15" cm="1">
        <f t="array" ref="AA122">INDEX($K:$P,ROW(),MATCH(AA$3,$K$2:$P$2,0))/12</f>
        <v>8333.3333333333339</v>
      </c>
      <c r="AB122" s="15" cm="1">
        <f t="array" ref="AB122">INDEX($K:$P,ROW(),MATCH(AB$3,$K$2:$P$2,0))/12</f>
        <v>8333.3333333333339</v>
      </c>
      <c r="AC122" s="15" cm="1">
        <f t="array" ref="AC122">INDEX($K:$P,ROW(),MATCH(AC$3,$K$2:$P$2,0))/12</f>
        <v>8333.3333333333339</v>
      </c>
      <c r="AD122" s="15" cm="1">
        <f t="array" ref="AD122">INDEX($K:$P,ROW(),MATCH(AD$3,$K$2:$P$2,0))/12</f>
        <v>8333.3333333333339</v>
      </c>
      <c r="AE122" s="15" cm="1">
        <f t="array" ref="AE122">INDEX($K:$P,ROW(),MATCH(AE$3,$K$2:$P$2,0))/12</f>
        <v>16666.666666666668</v>
      </c>
      <c r="AF122" s="15" cm="1">
        <f t="array" ref="AF122">INDEX($K:$P,ROW(),MATCH(AF$3,$K$2:$P$2,0))/12</f>
        <v>16666.666666666668</v>
      </c>
      <c r="AG122" s="15" cm="1">
        <f t="array" ref="AG122">INDEX($K:$P,ROW(),MATCH(AG$3,$K$2:$P$2,0))/12</f>
        <v>16666.666666666668</v>
      </c>
      <c r="AH122" s="15" cm="1">
        <f t="array" ref="AH122">INDEX($K:$P,ROW(),MATCH(AH$3,$K$2:$P$2,0))/12</f>
        <v>16666.666666666668</v>
      </c>
      <c r="AI122" s="15" cm="1">
        <f t="array" ref="AI122">INDEX($K:$P,ROW(),MATCH(AI$3,$K$2:$P$2,0))/12</f>
        <v>16666.666666666668</v>
      </c>
      <c r="AJ122" s="15" cm="1">
        <f t="array" ref="AJ122">INDEX($K:$P,ROW(),MATCH(AJ$3,$K$2:$P$2,0))/12</f>
        <v>16666.666666666668</v>
      </c>
      <c r="AK122" s="15" cm="1">
        <f t="array" ref="AK122">INDEX($K:$P,ROW(),MATCH(AK$3,$K$2:$P$2,0))/12</f>
        <v>16666.666666666668</v>
      </c>
      <c r="AL122" s="15" cm="1">
        <f t="array" ref="AL122">INDEX($K:$P,ROW(),MATCH(AL$3,$K$2:$P$2,0))/12</f>
        <v>16666.666666666668</v>
      </c>
      <c r="AM122" s="15" cm="1">
        <f t="array" ref="AM122">INDEX($K:$P,ROW(),MATCH(AM$3,$K$2:$P$2,0))/12</f>
        <v>16666.666666666668</v>
      </c>
      <c r="AN122" s="15" cm="1">
        <f t="array" ref="AN122">INDEX($K:$P,ROW(),MATCH(AN$3,$K$2:$P$2,0))/12</f>
        <v>16666.666666666668</v>
      </c>
      <c r="AO122" s="15" cm="1">
        <f t="array" ref="AO122">INDEX($K:$P,ROW(),MATCH(AO$3,$K$2:$P$2,0))/12</f>
        <v>16666.666666666668</v>
      </c>
      <c r="AP122" s="15" cm="1">
        <f t="array" ref="AP122">INDEX($K:$P,ROW(),MATCH(AP$3,$K$2:$P$2,0))/12</f>
        <v>16666.666666666668</v>
      </c>
      <c r="AQ122" s="15" cm="1">
        <f t="array" ref="AQ122">INDEX($K:$P,ROW(),MATCH(AQ$3,$K$2:$P$2,0))/12</f>
        <v>33333.333333333336</v>
      </c>
      <c r="AR122" s="15" cm="1">
        <f t="array" ref="AR122">INDEX($K:$P,ROW(),MATCH(AR$3,$K$2:$P$2,0))/12</f>
        <v>33333.333333333336</v>
      </c>
      <c r="AS122" s="15" cm="1">
        <f t="array" ref="AS122">INDEX($K:$P,ROW(),MATCH(AS$3,$K$2:$P$2,0))/12</f>
        <v>33333.333333333336</v>
      </c>
      <c r="AT122" s="15" cm="1">
        <f t="array" ref="AT122">INDEX($K:$P,ROW(),MATCH(AT$3,$K$2:$P$2,0))/12</f>
        <v>33333.333333333336</v>
      </c>
      <c r="AU122" s="15" cm="1">
        <f t="array" ref="AU122">INDEX($K:$P,ROW(),MATCH(AU$3,$K$2:$P$2,0))/12</f>
        <v>33333.333333333336</v>
      </c>
      <c r="AV122" s="15" cm="1">
        <f t="array" ref="AV122">INDEX($K:$P,ROW(),MATCH(AV$3,$K$2:$P$2,0))/12</f>
        <v>33333.333333333336</v>
      </c>
      <c r="AW122" s="15" cm="1">
        <f t="array" ref="AW122">INDEX($K:$P,ROW(),MATCH(AW$3,$K$2:$P$2,0))/12</f>
        <v>33333.333333333336</v>
      </c>
      <c r="AX122" s="15" cm="1">
        <f t="array" ref="AX122">INDEX($K:$P,ROW(),MATCH(AX$3,$K$2:$P$2,0))/12</f>
        <v>33333.333333333336</v>
      </c>
      <c r="AY122" s="15" cm="1">
        <f t="array" ref="AY122">INDEX($K:$P,ROW(),MATCH(AY$3,$K$2:$P$2,0))/12</f>
        <v>33333.333333333336</v>
      </c>
      <c r="AZ122" s="15" cm="1">
        <f t="array" ref="AZ122">INDEX($K:$P,ROW(),MATCH(AZ$3,$K$2:$P$2,0))/12</f>
        <v>33333.333333333336</v>
      </c>
      <c r="BA122" s="15" cm="1">
        <f t="array" ref="BA122">INDEX($K:$P,ROW(),MATCH(BA$3,$K$2:$P$2,0))/12</f>
        <v>33333.333333333336</v>
      </c>
      <c r="BB122" s="15" cm="1">
        <f t="array" ref="BB122">INDEX($K:$P,ROW(),MATCH(BB$3,$K$2:$P$2,0))/12</f>
        <v>33333.333333333336</v>
      </c>
      <c r="BC122" s="15" cm="1">
        <f t="array" ref="BC122">INDEX($K:$P,ROW(),MATCH(BC$3,$K$2:$P$2,0))/12</f>
        <v>66666.666666666672</v>
      </c>
      <c r="BD122" s="15" cm="1">
        <f t="array" ref="BD122">INDEX($K:$P,ROW(),MATCH(BD$3,$K$2:$P$2,0))/12</f>
        <v>66666.666666666672</v>
      </c>
      <c r="BE122" s="15" cm="1">
        <f t="array" ref="BE122">INDEX($K:$P,ROW(),MATCH(BE$3,$K$2:$P$2,0))/12</f>
        <v>66666.666666666672</v>
      </c>
      <c r="BF122" s="15" cm="1">
        <f t="array" ref="BF122">INDEX($K:$P,ROW(),MATCH(BF$3,$K$2:$P$2,0))/12</f>
        <v>66666.666666666672</v>
      </c>
      <c r="BG122" s="15" cm="1">
        <f t="array" ref="BG122">INDEX($K:$P,ROW(),MATCH(BG$3,$K$2:$P$2,0))/12</f>
        <v>66666.666666666672</v>
      </c>
      <c r="BH122" s="15" cm="1">
        <f t="array" ref="BH122">INDEX($K:$P,ROW(),MATCH(BH$3,$K$2:$P$2,0))/12</f>
        <v>66666.666666666672</v>
      </c>
      <c r="BI122" s="15" cm="1">
        <f t="array" ref="BI122">INDEX($K:$P,ROW(),MATCH(BI$3,$K$2:$P$2,0))/12</f>
        <v>66666.666666666672</v>
      </c>
      <c r="BJ122" s="15" cm="1">
        <f t="array" ref="BJ122">INDEX($K:$P,ROW(),MATCH(BJ$3,$K$2:$P$2,0))/12</f>
        <v>66666.666666666672</v>
      </c>
      <c r="BK122" s="15" cm="1">
        <f t="array" ref="BK122">INDEX($K:$P,ROW(),MATCH(BK$3,$K$2:$P$2,0))/12</f>
        <v>66666.666666666672</v>
      </c>
      <c r="BL122" s="15" cm="1">
        <f t="array" ref="BL122">INDEX($K:$P,ROW(),MATCH(BL$3,$K$2:$P$2,0))/12</f>
        <v>66666.666666666672</v>
      </c>
      <c r="BM122" s="15" cm="1">
        <f t="array" ref="BM122">INDEX($K:$P,ROW(),MATCH(BM$3,$K$2:$P$2,0))/12</f>
        <v>66666.666666666672</v>
      </c>
      <c r="BN122" s="15" cm="1">
        <f t="array" ref="BN122">INDEX($K:$P,ROW(),MATCH(BN$3,$K$2:$P$2,0))/12</f>
        <v>66666.666666666672</v>
      </c>
      <c r="BO122" s="15" cm="1">
        <f t="array" ref="BO122">INDEX($K:$P,ROW(),MATCH(BO$3,$K$2:$P$2,0))/12</f>
        <v>133333.33333333334</v>
      </c>
      <c r="BP122" s="15" cm="1">
        <f t="array" ref="BP122">INDEX($K:$P,ROW(),MATCH(BP$3,$K$2:$P$2,0))/12</f>
        <v>133333.33333333334</v>
      </c>
      <c r="BQ122" s="15" cm="1">
        <f t="array" ref="BQ122">INDEX($K:$P,ROW(),MATCH(BQ$3,$K$2:$P$2,0))/12</f>
        <v>133333.33333333334</v>
      </c>
      <c r="BR122" s="15" cm="1">
        <f t="array" ref="BR122">INDEX($K:$P,ROW(),MATCH(BR$3,$K$2:$P$2,0))/12</f>
        <v>133333.33333333334</v>
      </c>
      <c r="BS122" s="15" cm="1">
        <f t="array" ref="BS122">INDEX($K:$P,ROW(),MATCH(BS$3,$K$2:$P$2,0))/12</f>
        <v>133333.33333333334</v>
      </c>
      <c r="BT122" s="15" cm="1">
        <f t="array" ref="BT122">INDEX($K:$P,ROW(),MATCH(BT$3,$K$2:$P$2,0))/12</f>
        <v>133333.33333333334</v>
      </c>
      <c r="BU122" s="15" cm="1">
        <f t="array" ref="BU122">INDEX($K:$P,ROW(),MATCH(BU$3,$K$2:$P$2,0))/12</f>
        <v>133333.33333333334</v>
      </c>
      <c r="BV122" s="15" cm="1">
        <f t="array" ref="BV122">INDEX($K:$P,ROW(),MATCH(BV$3,$K$2:$P$2,0))/12</f>
        <v>133333.33333333334</v>
      </c>
      <c r="BW122" s="15" cm="1">
        <f t="array" ref="BW122">INDEX($K:$P,ROW(),MATCH(BW$3,$K$2:$P$2,0))/12</f>
        <v>133333.33333333334</v>
      </c>
      <c r="BX122" s="15" cm="1">
        <f t="array" ref="BX122">INDEX($K:$P,ROW(),MATCH(BX$3,$K$2:$P$2,0))/12</f>
        <v>133333.33333333334</v>
      </c>
      <c r="BY122" s="15" cm="1">
        <f t="array" ref="BY122">INDEX($K:$P,ROW(),MATCH(BY$3,$K$2:$P$2,0))/12</f>
        <v>133333.33333333334</v>
      </c>
      <c r="BZ122" s="15" cm="1">
        <f t="array" ref="BZ122">INDEX($K:$P,ROW(),MATCH(BZ$3,$K$2:$P$2,0))/12</f>
        <v>133333.33333333334</v>
      </c>
      <c r="CA122" s="15" cm="1">
        <f t="array" ref="CA122">INDEX($K:$P,ROW(),MATCH(CA$3,$K$2:$P$2,0))/12</f>
        <v>266666.66666666669</v>
      </c>
      <c r="CB122" s="15" cm="1">
        <f t="array" ref="CB122">INDEX($K:$P,ROW(),MATCH(CB$3,$K$2:$P$2,0))/12</f>
        <v>266666.66666666669</v>
      </c>
      <c r="CC122" s="15" cm="1">
        <f t="array" ref="CC122">INDEX($K:$P,ROW(),MATCH(CC$3,$K$2:$P$2,0))/12</f>
        <v>266666.66666666669</v>
      </c>
      <c r="CD122" s="15" cm="1">
        <f t="array" ref="CD122">INDEX($K:$P,ROW(),MATCH(CD$3,$K$2:$P$2,0))/12</f>
        <v>266666.66666666669</v>
      </c>
      <c r="CE122" s="15" cm="1">
        <f t="array" ref="CE122">INDEX($K:$P,ROW(),MATCH(CE$3,$K$2:$P$2,0))/12</f>
        <v>266666.66666666669</v>
      </c>
      <c r="CF122" s="15" cm="1">
        <f t="array" ref="CF122">INDEX($K:$P,ROW(),MATCH(CF$3,$K$2:$P$2,0))/12</f>
        <v>266666.66666666669</v>
      </c>
      <c r="CG122" s="15" cm="1">
        <f t="array" ref="CG122">INDEX($K:$P,ROW(),MATCH(CG$3,$K$2:$P$2,0))/12</f>
        <v>266666.66666666669</v>
      </c>
      <c r="CH122" s="15" cm="1">
        <f t="array" ref="CH122">INDEX($K:$P,ROW(),MATCH(CH$3,$K$2:$P$2,0))/12</f>
        <v>266666.66666666669</v>
      </c>
      <c r="CI122" s="15" cm="1">
        <f t="array" ref="CI122">INDEX($K:$P,ROW(),MATCH(CI$3,$K$2:$P$2,0))/12</f>
        <v>266666.66666666669</v>
      </c>
      <c r="CJ122" s="15" cm="1">
        <f t="array" ref="CJ122">INDEX($K:$P,ROW(),MATCH(CJ$3,$K$2:$P$2,0))/12</f>
        <v>266666.66666666669</v>
      </c>
      <c r="CK122" s="15" cm="1">
        <f t="array" ref="CK122">INDEX($K:$P,ROW(),MATCH(CK$3,$K$2:$P$2,0))/12</f>
        <v>266666.66666666669</v>
      </c>
      <c r="CL122" s="15" cm="1">
        <f t="array" ref="CL122">INDEX($K:$P,ROW(),MATCH(CL$3,$K$2:$P$2,0))/12</f>
        <v>266666.66666666669</v>
      </c>
    </row>
    <row r="123" spans="2:90" x14ac:dyDescent="0.4">
      <c r="B123" s="137" t="s">
        <v>323</v>
      </c>
      <c r="D123" t="s">
        <v>812</v>
      </c>
      <c r="E123" s="8" t="str">
        <f t="shared" si="67"/>
        <v>123 VOLLIST-EVP</v>
      </c>
      <c r="G123" t="str">
        <f t="shared" si="68"/>
        <v>123 VOLLIST-EVP</v>
      </c>
      <c r="H123" s="31"/>
      <c r="I123" s="73"/>
      <c r="J123" s="73"/>
      <c r="K123" s="17">
        <v>100000</v>
      </c>
      <c r="L123" s="17">
        <v>200000</v>
      </c>
      <c r="M123" s="17">
        <v>400000</v>
      </c>
      <c r="N123" s="17">
        <v>800000</v>
      </c>
      <c r="O123" s="17">
        <v>1600000</v>
      </c>
      <c r="P123" s="17">
        <v>3200000</v>
      </c>
      <c r="R123" s="15"/>
      <c r="S123" s="15" cm="1">
        <f t="array" ref="S123">INDEX($K:$P,ROW(),MATCH(S$3,$K$2:$P$2,0))/12</f>
        <v>8333.3333333333339</v>
      </c>
      <c r="T123" s="15" cm="1">
        <f t="array" ref="T123">INDEX($K:$P,ROW(),MATCH(T$3,$K$2:$P$2,0))/12</f>
        <v>8333.3333333333339</v>
      </c>
      <c r="U123" s="15" cm="1">
        <f t="array" ref="U123">INDEX($K:$P,ROW(),MATCH(U$3,$K$2:$P$2,0))/12</f>
        <v>8333.3333333333339</v>
      </c>
      <c r="V123" s="15" cm="1">
        <f t="array" ref="V123">INDEX($K:$P,ROW(),MATCH(V$3,$K$2:$P$2,0))/12</f>
        <v>8333.3333333333339</v>
      </c>
      <c r="W123" s="15" cm="1">
        <f t="array" ref="W123">INDEX($K:$P,ROW(),MATCH(W$3,$K$2:$P$2,0))/12</f>
        <v>8333.3333333333339</v>
      </c>
      <c r="X123" s="15" cm="1">
        <f t="array" ref="X123">INDEX($K:$P,ROW(),MATCH(X$3,$K$2:$P$2,0))/12</f>
        <v>8333.3333333333339</v>
      </c>
      <c r="Y123" s="15" cm="1">
        <f t="array" ref="Y123">INDEX($K:$P,ROW(),MATCH(Y$3,$K$2:$P$2,0))/12</f>
        <v>8333.3333333333339</v>
      </c>
      <c r="Z123" s="15" cm="1">
        <f t="array" ref="Z123">INDEX($K:$P,ROW(),MATCH(Z$3,$K$2:$P$2,0))/12</f>
        <v>8333.3333333333339</v>
      </c>
      <c r="AA123" s="15" cm="1">
        <f t="array" ref="AA123">INDEX($K:$P,ROW(),MATCH(AA$3,$K$2:$P$2,0))/12</f>
        <v>8333.3333333333339</v>
      </c>
      <c r="AB123" s="15" cm="1">
        <f t="array" ref="AB123">INDEX($K:$P,ROW(),MATCH(AB$3,$K$2:$P$2,0))/12</f>
        <v>8333.3333333333339</v>
      </c>
      <c r="AC123" s="15" cm="1">
        <f t="array" ref="AC123">INDEX($K:$P,ROW(),MATCH(AC$3,$K$2:$P$2,0))/12</f>
        <v>8333.3333333333339</v>
      </c>
      <c r="AD123" s="15" cm="1">
        <f t="array" ref="AD123">INDEX($K:$P,ROW(),MATCH(AD$3,$K$2:$P$2,0))/12</f>
        <v>8333.3333333333339</v>
      </c>
      <c r="AE123" s="15" cm="1">
        <f t="array" ref="AE123">INDEX($K:$P,ROW(),MATCH(AE$3,$K$2:$P$2,0))/12</f>
        <v>16666.666666666668</v>
      </c>
      <c r="AF123" s="15" cm="1">
        <f t="array" ref="AF123">INDEX($K:$P,ROW(),MATCH(AF$3,$K$2:$P$2,0))/12</f>
        <v>16666.666666666668</v>
      </c>
      <c r="AG123" s="15" cm="1">
        <f t="array" ref="AG123">INDEX($K:$P,ROW(),MATCH(AG$3,$K$2:$P$2,0))/12</f>
        <v>16666.666666666668</v>
      </c>
      <c r="AH123" s="15" cm="1">
        <f t="array" ref="AH123">INDEX($K:$P,ROW(),MATCH(AH$3,$K$2:$P$2,0))/12</f>
        <v>16666.666666666668</v>
      </c>
      <c r="AI123" s="15" cm="1">
        <f t="array" ref="AI123">INDEX($K:$P,ROW(),MATCH(AI$3,$K$2:$P$2,0))/12</f>
        <v>16666.666666666668</v>
      </c>
      <c r="AJ123" s="15" cm="1">
        <f t="array" ref="AJ123">INDEX($K:$P,ROW(),MATCH(AJ$3,$K$2:$P$2,0))/12</f>
        <v>16666.666666666668</v>
      </c>
      <c r="AK123" s="15" cm="1">
        <f t="array" ref="AK123">INDEX($K:$P,ROW(),MATCH(AK$3,$K$2:$P$2,0))/12</f>
        <v>16666.666666666668</v>
      </c>
      <c r="AL123" s="15" cm="1">
        <f t="array" ref="AL123">INDEX($K:$P,ROW(),MATCH(AL$3,$K$2:$P$2,0))/12</f>
        <v>16666.666666666668</v>
      </c>
      <c r="AM123" s="15" cm="1">
        <f t="array" ref="AM123">INDEX($K:$P,ROW(),MATCH(AM$3,$K$2:$P$2,0))/12</f>
        <v>16666.666666666668</v>
      </c>
      <c r="AN123" s="15" cm="1">
        <f t="array" ref="AN123">INDEX($K:$P,ROW(),MATCH(AN$3,$K$2:$P$2,0))/12</f>
        <v>16666.666666666668</v>
      </c>
      <c r="AO123" s="15" cm="1">
        <f t="array" ref="AO123">INDEX($K:$P,ROW(),MATCH(AO$3,$K$2:$P$2,0))/12</f>
        <v>16666.666666666668</v>
      </c>
      <c r="AP123" s="15" cm="1">
        <f t="array" ref="AP123">INDEX($K:$P,ROW(),MATCH(AP$3,$K$2:$P$2,0))/12</f>
        <v>16666.666666666668</v>
      </c>
      <c r="AQ123" s="15" cm="1">
        <f t="array" ref="AQ123">INDEX($K:$P,ROW(),MATCH(AQ$3,$K$2:$P$2,0))/12</f>
        <v>33333.333333333336</v>
      </c>
      <c r="AR123" s="15" cm="1">
        <f t="array" ref="AR123">INDEX($K:$P,ROW(),MATCH(AR$3,$K$2:$P$2,0))/12</f>
        <v>33333.333333333336</v>
      </c>
      <c r="AS123" s="15" cm="1">
        <f t="array" ref="AS123">INDEX($K:$P,ROW(),MATCH(AS$3,$K$2:$P$2,0))/12</f>
        <v>33333.333333333336</v>
      </c>
      <c r="AT123" s="15" cm="1">
        <f t="array" ref="AT123">INDEX($K:$P,ROW(),MATCH(AT$3,$K$2:$P$2,0))/12</f>
        <v>33333.333333333336</v>
      </c>
      <c r="AU123" s="15" cm="1">
        <f t="array" ref="AU123">INDEX($K:$P,ROW(),MATCH(AU$3,$K$2:$P$2,0))/12</f>
        <v>33333.333333333336</v>
      </c>
      <c r="AV123" s="15" cm="1">
        <f t="array" ref="AV123">INDEX($K:$P,ROW(),MATCH(AV$3,$K$2:$P$2,0))/12</f>
        <v>33333.333333333336</v>
      </c>
      <c r="AW123" s="15" cm="1">
        <f t="array" ref="AW123">INDEX($K:$P,ROW(),MATCH(AW$3,$K$2:$P$2,0))/12</f>
        <v>33333.333333333336</v>
      </c>
      <c r="AX123" s="15" cm="1">
        <f t="array" ref="AX123">INDEX($K:$P,ROW(),MATCH(AX$3,$K$2:$P$2,0))/12</f>
        <v>33333.333333333336</v>
      </c>
      <c r="AY123" s="15" cm="1">
        <f t="array" ref="AY123">INDEX($K:$P,ROW(),MATCH(AY$3,$K$2:$P$2,0))/12</f>
        <v>33333.333333333336</v>
      </c>
      <c r="AZ123" s="15" cm="1">
        <f t="array" ref="AZ123">INDEX($K:$P,ROW(),MATCH(AZ$3,$K$2:$P$2,0))/12</f>
        <v>33333.333333333336</v>
      </c>
      <c r="BA123" s="15" cm="1">
        <f t="array" ref="BA123">INDEX($K:$P,ROW(),MATCH(BA$3,$K$2:$P$2,0))/12</f>
        <v>33333.333333333336</v>
      </c>
      <c r="BB123" s="15" cm="1">
        <f t="array" ref="BB123">INDEX($K:$P,ROW(),MATCH(BB$3,$K$2:$P$2,0))/12</f>
        <v>33333.333333333336</v>
      </c>
      <c r="BC123" s="15" cm="1">
        <f t="array" ref="BC123">INDEX($K:$P,ROW(),MATCH(BC$3,$K$2:$P$2,0))/12</f>
        <v>66666.666666666672</v>
      </c>
      <c r="BD123" s="15" cm="1">
        <f t="array" ref="BD123">INDEX($K:$P,ROW(),MATCH(BD$3,$K$2:$P$2,0))/12</f>
        <v>66666.666666666672</v>
      </c>
      <c r="BE123" s="15" cm="1">
        <f t="array" ref="BE123">INDEX($K:$P,ROW(),MATCH(BE$3,$K$2:$P$2,0))/12</f>
        <v>66666.666666666672</v>
      </c>
      <c r="BF123" s="15" cm="1">
        <f t="array" ref="BF123">INDEX($K:$P,ROW(),MATCH(BF$3,$K$2:$P$2,0))/12</f>
        <v>66666.666666666672</v>
      </c>
      <c r="BG123" s="15" cm="1">
        <f t="array" ref="BG123">INDEX($K:$P,ROW(),MATCH(BG$3,$K$2:$P$2,0))/12</f>
        <v>66666.666666666672</v>
      </c>
      <c r="BH123" s="15" cm="1">
        <f t="array" ref="BH123">INDEX($K:$P,ROW(),MATCH(BH$3,$K$2:$P$2,0))/12</f>
        <v>66666.666666666672</v>
      </c>
      <c r="BI123" s="15" cm="1">
        <f t="array" ref="BI123">INDEX($K:$P,ROW(),MATCH(BI$3,$K$2:$P$2,0))/12</f>
        <v>66666.666666666672</v>
      </c>
      <c r="BJ123" s="15" cm="1">
        <f t="array" ref="BJ123">INDEX($K:$P,ROW(),MATCH(BJ$3,$K$2:$P$2,0))/12</f>
        <v>66666.666666666672</v>
      </c>
      <c r="BK123" s="15" cm="1">
        <f t="array" ref="BK123">INDEX($K:$P,ROW(),MATCH(BK$3,$K$2:$P$2,0))/12</f>
        <v>66666.666666666672</v>
      </c>
      <c r="BL123" s="15" cm="1">
        <f t="array" ref="BL123">INDEX($K:$P,ROW(),MATCH(BL$3,$K$2:$P$2,0))/12</f>
        <v>66666.666666666672</v>
      </c>
      <c r="BM123" s="15" cm="1">
        <f t="array" ref="BM123">INDEX($K:$P,ROW(),MATCH(BM$3,$K$2:$P$2,0))/12</f>
        <v>66666.666666666672</v>
      </c>
      <c r="BN123" s="15" cm="1">
        <f t="array" ref="BN123">INDEX($K:$P,ROW(),MATCH(BN$3,$K$2:$P$2,0))/12</f>
        <v>66666.666666666672</v>
      </c>
      <c r="BO123" s="15" cm="1">
        <f t="array" ref="BO123">INDEX($K:$P,ROW(),MATCH(BO$3,$K$2:$P$2,0))/12</f>
        <v>133333.33333333334</v>
      </c>
      <c r="BP123" s="15" cm="1">
        <f t="array" ref="BP123">INDEX($K:$P,ROW(),MATCH(BP$3,$K$2:$P$2,0))/12</f>
        <v>133333.33333333334</v>
      </c>
      <c r="BQ123" s="15" cm="1">
        <f t="array" ref="BQ123">INDEX($K:$P,ROW(),MATCH(BQ$3,$K$2:$P$2,0))/12</f>
        <v>133333.33333333334</v>
      </c>
      <c r="BR123" s="15" cm="1">
        <f t="array" ref="BR123">INDEX($K:$P,ROW(),MATCH(BR$3,$K$2:$P$2,0))/12</f>
        <v>133333.33333333334</v>
      </c>
      <c r="BS123" s="15" cm="1">
        <f t="array" ref="BS123">INDEX($K:$P,ROW(),MATCH(BS$3,$K$2:$P$2,0))/12</f>
        <v>133333.33333333334</v>
      </c>
      <c r="BT123" s="15" cm="1">
        <f t="array" ref="BT123">INDEX($K:$P,ROW(),MATCH(BT$3,$K$2:$P$2,0))/12</f>
        <v>133333.33333333334</v>
      </c>
      <c r="BU123" s="15" cm="1">
        <f t="array" ref="BU123">INDEX($K:$P,ROW(),MATCH(BU$3,$K$2:$P$2,0))/12</f>
        <v>133333.33333333334</v>
      </c>
      <c r="BV123" s="15" cm="1">
        <f t="array" ref="BV123">INDEX($K:$P,ROW(),MATCH(BV$3,$K$2:$P$2,0))/12</f>
        <v>133333.33333333334</v>
      </c>
      <c r="BW123" s="15" cm="1">
        <f t="array" ref="BW123">INDEX($K:$P,ROW(),MATCH(BW$3,$K$2:$P$2,0))/12</f>
        <v>133333.33333333334</v>
      </c>
      <c r="BX123" s="15" cm="1">
        <f t="array" ref="BX123">INDEX($K:$P,ROW(),MATCH(BX$3,$K$2:$P$2,0))/12</f>
        <v>133333.33333333334</v>
      </c>
      <c r="BY123" s="15" cm="1">
        <f t="array" ref="BY123">INDEX($K:$P,ROW(),MATCH(BY$3,$K$2:$P$2,0))/12</f>
        <v>133333.33333333334</v>
      </c>
      <c r="BZ123" s="15" cm="1">
        <f t="array" ref="BZ123">INDEX($K:$P,ROW(),MATCH(BZ$3,$K$2:$P$2,0))/12</f>
        <v>133333.33333333334</v>
      </c>
      <c r="CA123" s="15" cm="1">
        <f t="array" ref="CA123">INDEX($K:$P,ROW(),MATCH(CA$3,$K$2:$P$2,0))/12</f>
        <v>266666.66666666669</v>
      </c>
      <c r="CB123" s="15" cm="1">
        <f t="array" ref="CB123">INDEX($K:$P,ROW(),MATCH(CB$3,$K$2:$P$2,0))/12</f>
        <v>266666.66666666669</v>
      </c>
      <c r="CC123" s="15" cm="1">
        <f t="array" ref="CC123">INDEX($K:$P,ROW(),MATCH(CC$3,$K$2:$P$2,0))/12</f>
        <v>266666.66666666669</v>
      </c>
      <c r="CD123" s="15" cm="1">
        <f t="array" ref="CD123">INDEX($K:$P,ROW(),MATCH(CD$3,$K$2:$P$2,0))/12</f>
        <v>266666.66666666669</v>
      </c>
      <c r="CE123" s="15" cm="1">
        <f t="array" ref="CE123">INDEX($K:$P,ROW(),MATCH(CE$3,$K$2:$P$2,0))/12</f>
        <v>266666.66666666669</v>
      </c>
      <c r="CF123" s="15" cm="1">
        <f t="array" ref="CF123">INDEX($K:$P,ROW(),MATCH(CF$3,$K$2:$P$2,0))/12</f>
        <v>266666.66666666669</v>
      </c>
      <c r="CG123" s="15" cm="1">
        <f t="array" ref="CG123">INDEX($K:$P,ROW(),MATCH(CG$3,$K$2:$P$2,0))/12</f>
        <v>266666.66666666669</v>
      </c>
      <c r="CH123" s="15" cm="1">
        <f t="array" ref="CH123">INDEX($K:$P,ROW(),MATCH(CH$3,$K$2:$P$2,0))/12</f>
        <v>266666.66666666669</v>
      </c>
      <c r="CI123" s="15" cm="1">
        <f t="array" ref="CI123">INDEX($K:$P,ROW(),MATCH(CI$3,$K$2:$P$2,0))/12</f>
        <v>266666.66666666669</v>
      </c>
      <c r="CJ123" s="15" cm="1">
        <f t="array" ref="CJ123">INDEX($K:$P,ROW(),MATCH(CJ$3,$K$2:$P$2,0))/12</f>
        <v>266666.66666666669</v>
      </c>
      <c r="CK123" s="15" cm="1">
        <f t="array" ref="CK123">INDEX($K:$P,ROW(),MATCH(CK$3,$K$2:$P$2,0))/12</f>
        <v>266666.66666666669</v>
      </c>
      <c r="CL123" s="15" cm="1">
        <f t="array" ref="CL123">INDEX($K:$P,ROW(),MATCH(CL$3,$K$2:$P$2,0))/12</f>
        <v>266666.66666666669</v>
      </c>
    </row>
    <row r="124" spans="2:90" x14ac:dyDescent="0.4">
      <c r="B124" s="137" t="s">
        <v>566</v>
      </c>
      <c r="D124" t="s">
        <v>812</v>
      </c>
      <c r="E124" s="8" t="str">
        <f t="shared" si="67"/>
        <v>124 VOLLIST-EVP</v>
      </c>
      <c r="G124" t="str">
        <f t="shared" si="68"/>
        <v>124 VOLLIST-EVP</v>
      </c>
      <c r="H124" s="31"/>
      <c r="I124" s="73"/>
      <c r="J124" s="73"/>
      <c r="K124" s="249">
        <v>100000</v>
      </c>
      <c r="L124" s="249">
        <v>200000</v>
      </c>
      <c r="M124" s="249">
        <v>400000</v>
      </c>
      <c r="N124" s="249">
        <v>800000</v>
      </c>
      <c r="O124" s="249">
        <v>1600000</v>
      </c>
      <c r="P124" s="249">
        <v>3200000</v>
      </c>
      <c r="R124" s="15"/>
      <c r="S124" s="250" cm="1">
        <f t="array" ref="S124">INDEX($K:$P,ROW(),MATCH(S$3,$K$2:$P$2,0))/12</f>
        <v>8333.3333333333339</v>
      </c>
      <c r="T124" s="250" cm="1">
        <f t="array" ref="T124">INDEX($K:$P,ROW(),MATCH(T$3,$K$2:$P$2,0))/12</f>
        <v>8333.3333333333339</v>
      </c>
      <c r="U124" s="250" cm="1">
        <f t="array" ref="U124">INDEX($K:$P,ROW(),MATCH(U$3,$K$2:$P$2,0))/12</f>
        <v>8333.3333333333339</v>
      </c>
      <c r="V124" s="250" cm="1">
        <f t="array" ref="V124">INDEX($K:$P,ROW(),MATCH(V$3,$K$2:$P$2,0))/12</f>
        <v>8333.3333333333339</v>
      </c>
      <c r="W124" s="250" cm="1">
        <f t="array" ref="W124">INDEX($K:$P,ROW(),MATCH(W$3,$K$2:$P$2,0))/12</f>
        <v>8333.3333333333339</v>
      </c>
      <c r="X124" s="250" cm="1">
        <f t="array" ref="X124">INDEX($K:$P,ROW(),MATCH(X$3,$K$2:$P$2,0))/12</f>
        <v>8333.3333333333339</v>
      </c>
      <c r="Y124" s="250" cm="1">
        <f t="array" ref="Y124">INDEX($K:$P,ROW(),MATCH(Y$3,$K$2:$P$2,0))/12</f>
        <v>8333.3333333333339</v>
      </c>
      <c r="Z124" s="250" cm="1">
        <f t="array" ref="Z124">INDEX($K:$P,ROW(),MATCH(Z$3,$K$2:$P$2,0))/12</f>
        <v>8333.3333333333339</v>
      </c>
      <c r="AA124" s="250" cm="1">
        <f t="array" ref="AA124">INDEX($K:$P,ROW(),MATCH(AA$3,$K$2:$P$2,0))/12</f>
        <v>8333.3333333333339</v>
      </c>
      <c r="AB124" s="250" cm="1">
        <f t="array" ref="AB124">INDEX($K:$P,ROW(),MATCH(AB$3,$K$2:$P$2,0))/12</f>
        <v>8333.3333333333339</v>
      </c>
      <c r="AC124" s="250" cm="1">
        <f t="array" ref="AC124">INDEX($K:$P,ROW(),MATCH(AC$3,$K$2:$P$2,0))/12</f>
        <v>8333.3333333333339</v>
      </c>
      <c r="AD124" s="250" cm="1">
        <f t="array" ref="AD124">INDEX($K:$P,ROW(),MATCH(AD$3,$K$2:$P$2,0))/12</f>
        <v>8333.3333333333339</v>
      </c>
      <c r="AE124" s="250" cm="1">
        <f t="array" ref="AE124">INDEX($K:$P,ROW(),MATCH(AE$3,$K$2:$P$2,0))/12</f>
        <v>16666.666666666668</v>
      </c>
      <c r="AF124" s="250" cm="1">
        <f t="array" ref="AF124">INDEX($K:$P,ROW(),MATCH(AF$3,$K$2:$P$2,0))/12</f>
        <v>16666.666666666668</v>
      </c>
      <c r="AG124" s="250" cm="1">
        <f t="array" ref="AG124">INDEX($K:$P,ROW(),MATCH(AG$3,$K$2:$P$2,0))/12</f>
        <v>16666.666666666668</v>
      </c>
      <c r="AH124" s="250" cm="1">
        <f t="array" ref="AH124">INDEX($K:$P,ROW(),MATCH(AH$3,$K$2:$P$2,0))/12</f>
        <v>16666.666666666668</v>
      </c>
      <c r="AI124" s="250" cm="1">
        <f t="array" ref="AI124">INDEX($K:$P,ROW(),MATCH(AI$3,$K$2:$P$2,0))/12</f>
        <v>16666.666666666668</v>
      </c>
      <c r="AJ124" s="250" cm="1">
        <f t="array" ref="AJ124">INDEX($K:$P,ROW(),MATCH(AJ$3,$K$2:$P$2,0))/12</f>
        <v>16666.666666666668</v>
      </c>
      <c r="AK124" s="250" cm="1">
        <f t="array" ref="AK124">INDEX($K:$P,ROW(),MATCH(AK$3,$K$2:$P$2,0))/12</f>
        <v>16666.666666666668</v>
      </c>
      <c r="AL124" s="250" cm="1">
        <f t="array" ref="AL124">INDEX($K:$P,ROW(),MATCH(AL$3,$K$2:$P$2,0))/12</f>
        <v>16666.666666666668</v>
      </c>
      <c r="AM124" s="250" cm="1">
        <f t="array" ref="AM124">INDEX($K:$P,ROW(),MATCH(AM$3,$K$2:$P$2,0))/12</f>
        <v>16666.666666666668</v>
      </c>
      <c r="AN124" s="250" cm="1">
        <f t="array" ref="AN124">INDEX($K:$P,ROW(),MATCH(AN$3,$K$2:$P$2,0))/12</f>
        <v>16666.666666666668</v>
      </c>
      <c r="AO124" s="250" cm="1">
        <f t="array" ref="AO124">INDEX($K:$P,ROW(),MATCH(AO$3,$K$2:$P$2,0))/12</f>
        <v>16666.666666666668</v>
      </c>
      <c r="AP124" s="250" cm="1">
        <f t="array" ref="AP124">INDEX($K:$P,ROW(),MATCH(AP$3,$K$2:$P$2,0))/12</f>
        <v>16666.666666666668</v>
      </c>
      <c r="AQ124" s="250" cm="1">
        <f t="array" ref="AQ124">INDEX($K:$P,ROW(),MATCH(AQ$3,$K$2:$P$2,0))/12</f>
        <v>33333.333333333336</v>
      </c>
      <c r="AR124" s="250" cm="1">
        <f t="array" ref="AR124">INDEX($K:$P,ROW(),MATCH(AR$3,$K$2:$P$2,0))/12</f>
        <v>33333.333333333336</v>
      </c>
      <c r="AS124" s="250" cm="1">
        <f t="array" ref="AS124">INDEX($K:$P,ROW(),MATCH(AS$3,$K$2:$P$2,0))/12</f>
        <v>33333.333333333336</v>
      </c>
      <c r="AT124" s="250" cm="1">
        <f t="array" ref="AT124">INDEX($K:$P,ROW(),MATCH(AT$3,$K$2:$P$2,0))/12</f>
        <v>33333.333333333336</v>
      </c>
      <c r="AU124" s="250" cm="1">
        <f t="array" ref="AU124">INDEX($K:$P,ROW(),MATCH(AU$3,$K$2:$P$2,0))/12</f>
        <v>33333.333333333336</v>
      </c>
      <c r="AV124" s="250" cm="1">
        <f t="array" ref="AV124">INDEX($K:$P,ROW(),MATCH(AV$3,$K$2:$P$2,0))/12</f>
        <v>33333.333333333336</v>
      </c>
      <c r="AW124" s="250" cm="1">
        <f t="array" ref="AW124">INDEX($K:$P,ROW(),MATCH(AW$3,$K$2:$P$2,0))/12</f>
        <v>33333.333333333336</v>
      </c>
      <c r="AX124" s="250" cm="1">
        <f t="array" ref="AX124">INDEX($K:$P,ROW(),MATCH(AX$3,$K$2:$P$2,0))/12</f>
        <v>33333.333333333336</v>
      </c>
      <c r="AY124" s="250" cm="1">
        <f t="array" ref="AY124">INDEX($K:$P,ROW(),MATCH(AY$3,$K$2:$P$2,0))/12</f>
        <v>33333.333333333336</v>
      </c>
      <c r="AZ124" s="250" cm="1">
        <f t="array" ref="AZ124">INDEX($K:$P,ROW(),MATCH(AZ$3,$K$2:$P$2,0))/12</f>
        <v>33333.333333333336</v>
      </c>
      <c r="BA124" s="250" cm="1">
        <f t="array" ref="BA124">INDEX($K:$P,ROW(),MATCH(BA$3,$K$2:$P$2,0))/12</f>
        <v>33333.333333333336</v>
      </c>
      <c r="BB124" s="250" cm="1">
        <f t="array" ref="BB124">INDEX($K:$P,ROW(),MATCH(BB$3,$K$2:$P$2,0))/12</f>
        <v>33333.333333333336</v>
      </c>
      <c r="BC124" s="250" cm="1">
        <f t="array" ref="BC124">INDEX($K:$P,ROW(),MATCH(BC$3,$K$2:$P$2,0))/12</f>
        <v>66666.666666666672</v>
      </c>
      <c r="BD124" s="250" cm="1">
        <f t="array" ref="BD124">INDEX($K:$P,ROW(),MATCH(BD$3,$K$2:$P$2,0))/12</f>
        <v>66666.666666666672</v>
      </c>
      <c r="BE124" s="250" cm="1">
        <f t="array" ref="BE124">INDEX($K:$P,ROW(),MATCH(BE$3,$K$2:$P$2,0))/12</f>
        <v>66666.666666666672</v>
      </c>
      <c r="BF124" s="250" cm="1">
        <f t="array" ref="BF124">INDEX($K:$P,ROW(),MATCH(BF$3,$K$2:$P$2,0))/12</f>
        <v>66666.666666666672</v>
      </c>
      <c r="BG124" s="250" cm="1">
        <f t="array" ref="BG124">INDEX($K:$P,ROW(),MATCH(BG$3,$K$2:$P$2,0))/12</f>
        <v>66666.666666666672</v>
      </c>
      <c r="BH124" s="250" cm="1">
        <f t="array" ref="BH124">INDEX($K:$P,ROW(),MATCH(BH$3,$K$2:$P$2,0))/12</f>
        <v>66666.666666666672</v>
      </c>
      <c r="BI124" s="250" cm="1">
        <f t="array" ref="BI124">INDEX($K:$P,ROW(),MATCH(BI$3,$K$2:$P$2,0))/12</f>
        <v>66666.666666666672</v>
      </c>
      <c r="BJ124" s="250" cm="1">
        <f t="array" ref="BJ124">INDEX($K:$P,ROW(),MATCH(BJ$3,$K$2:$P$2,0))/12</f>
        <v>66666.666666666672</v>
      </c>
      <c r="BK124" s="250" cm="1">
        <f t="array" ref="BK124">INDEX($K:$P,ROW(),MATCH(BK$3,$K$2:$P$2,0))/12</f>
        <v>66666.666666666672</v>
      </c>
      <c r="BL124" s="250" cm="1">
        <f t="array" ref="BL124">INDEX($K:$P,ROW(),MATCH(BL$3,$K$2:$P$2,0))/12</f>
        <v>66666.666666666672</v>
      </c>
      <c r="BM124" s="250" cm="1">
        <f t="array" ref="BM124">INDEX($K:$P,ROW(),MATCH(BM$3,$K$2:$P$2,0))/12</f>
        <v>66666.666666666672</v>
      </c>
      <c r="BN124" s="250" cm="1">
        <f t="array" ref="BN124">INDEX($K:$P,ROW(),MATCH(BN$3,$K$2:$P$2,0))/12</f>
        <v>66666.666666666672</v>
      </c>
      <c r="BO124" s="250" cm="1">
        <f t="array" ref="BO124">INDEX($K:$P,ROW(),MATCH(BO$3,$K$2:$P$2,0))/12</f>
        <v>133333.33333333334</v>
      </c>
      <c r="BP124" s="250" cm="1">
        <f t="array" ref="BP124">INDEX($K:$P,ROW(),MATCH(BP$3,$K$2:$P$2,0))/12</f>
        <v>133333.33333333334</v>
      </c>
      <c r="BQ124" s="250" cm="1">
        <f t="array" ref="BQ124">INDEX($K:$P,ROW(),MATCH(BQ$3,$K$2:$P$2,0))/12</f>
        <v>133333.33333333334</v>
      </c>
      <c r="BR124" s="250" cm="1">
        <f t="array" ref="BR124">INDEX($K:$P,ROW(),MATCH(BR$3,$K$2:$P$2,0))/12</f>
        <v>133333.33333333334</v>
      </c>
      <c r="BS124" s="250" cm="1">
        <f t="array" ref="BS124">INDEX($K:$P,ROW(),MATCH(BS$3,$K$2:$P$2,0))/12</f>
        <v>133333.33333333334</v>
      </c>
      <c r="BT124" s="250" cm="1">
        <f t="array" ref="BT124">INDEX($K:$P,ROW(),MATCH(BT$3,$K$2:$P$2,0))/12</f>
        <v>133333.33333333334</v>
      </c>
      <c r="BU124" s="250" cm="1">
        <f t="array" ref="BU124">INDEX($K:$P,ROW(),MATCH(BU$3,$K$2:$P$2,0))/12</f>
        <v>133333.33333333334</v>
      </c>
      <c r="BV124" s="250" cm="1">
        <f t="array" ref="BV124">INDEX($K:$P,ROW(),MATCH(BV$3,$K$2:$P$2,0))/12</f>
        <v>133333.33333333334</v>
      </c>
      <c r="BW124" s="250" cm="1">
        <f t="array" ref="BW124">INDEX($K:$P,ROW(),MATCH(BW$3,$K$2:$P$2,0))/12</f>
        <v>133333.33333333334</v>
      </c>
      <c r="BX124" s="250" cm="1">
        <f t="array" ref="BX124">INDEX($K:$P,ROW(),MATCH(BX$3,$K$2:$P$2,0))/12</f>
        <v>133333.33333333334</v>
      </c>
      <c r="BY124" s="250" cm="1">
        <f t="array" ref="BY124">INDEX($K:$P,ROW(),MATCH(BY$3,$K$2:$P$2,0))/12</f>
        <v>133333.33333333334</v>
      </c>
      <c r="BZ124" s="250" cm="1">
        <f t="array" ref="BZ124">INDEX($K:$P,ROW(),MATCH(BZ$3,$K$2:$P$2,0))/12</f>
        <v>133333.33333333334</v>
      </c>
      <c r="CA124" s="250" cm="1">
        <f t="array" ref="CA124">INDEX($K:$P,ROW(),MATCH(CA$3,$K$2:$P$2,0))/12</f>
        <v>266666.66666666669</v>
      </c>
      <c r="CB124" s="250" cm="1">
        <f t="array" ref="CB124">INDEX($K:$P,ROW(),MATCH(CB$3,$K$2:$P$2,0))/12</f>
        <v>266666.66666666669</v>
      </c>
      <c r="CC124" s="250" cm="1">
        <f t="array" ref="CC124">INDEX($K:$P,ROW(),MATCH(CC$3,$K$2:$P$2,0))/12</f>
        <v>266666.66666666669</v>
      </c>
      <c r="CD124" s="250" cm="1">
        <f t="array" ref="CD124">INDEX($K:$P,ROW(),MATCH(CD$3,$K$2:$P$2,0))/12</f>
        <v>266666.66666666669</v>
      </c>
      <c r="CE124" s="250" cm="1">
        <f t="array" ref="CE124">INDEX($K:$P,ROW(),MATCH(CE$3,$K$2:$P$2,0))/12</f>
        <v>266666.66666666669</v>
      </c>
      <c r="CF124" s="250" cm="1">
        <f t="array" ref="CF124">INDEX($K:$P,ROW(),MATCH(CF$3,$K$2:$P$2,0))/12</f>
        <v>266666.66666666669</v>
      </c>
      <c r="CG124" s="250" cm="1">
        <f t="array" ref="CG124">INDEX($K:$P,ROW(),MATCH(CG$3,$K$2:$P$2,0))/12</f>
        <v>266666.66666666669</v>
      </c>
      <c r="CH124" s="250" cm="1">
        <f t="array" ref="CH124">INDEX($K:$P,ROW(),MATCH(CH$3,$K$2:$P$2,0))/12</f>
        <v>266666.66666666669</v>
      </c>
      <c r="CI124" s="250" cm="1">
        <f t="array" ref="CI124">INDEX($K:$P,ROW(),MATCH(CI$3,$K$2:$P$2,0))/12</f>
        <v>266666.66666666669</v>
      </c>
      <c r="CJ124" s="250" cm="1">
        <f t="array" ref="CJ124">INDEX($K:$P,ROW(),MATCH(CJ$3,$K$2:$P$2,0))/12</f>
        <v>266666.66666666669</v>
      </c>
      <c r="CK124" s="250" cm="1">
        <f t="array" ref="CK124">INDEX($K:$P,ROW(),MATCH(CK$3,$K$2:$P$2,0))/12</f>
        <v>266666.66666666669</v>
      </c>
      <c r="CL124" s="250" cm="1">
        <f t="array" ref="CL124">INDEX($K:$P,ROW(),MATCH(CL$3,$K$2:$P$2,0))/12</f>
        <v>266666.66666666669</v>
      </c>
    </row>
    <row r="125" spans="2:90" x14ac:dyDescent="0.4">
      <c r="B125" s="124" t="s">
        <v>800</v>
      </c>
      <c r="C125" t="s">
        <v>964</v>
      </c>
      <c r="D125" t="s">
        <v>812</v>
      </c>
      <c r="E125" s="8" t="str">
        <f t="shared" si="67"/>
        <v>125 VOLLIST-EVP</v>
      </c>
      <c r="G125" t="str">
        <f t="shared" si="68"/>
        <v>125 VOLLIST-EVP</v>
      </c>
      <c r="H125" s="31"/>
      <c r="I125" s="73"/>
      <c r="J125" s="73"/>
      <c r="K125" s="38">
        <f t="shared" ref="K125:P125" si="69">SUMIF($3:$3,K$2,125:125)</f>
        <v>399999.99999999994</v>
      </c>
      <c r="L125" s="38">
        <f t="shared" si="69"/>
        <v>799999.99999999988</v>
      </c>
      <c r="M125" s="38">
        <f t="shared" si="69"/>
        <v>1599999.9999999998</v>
      </c>
      <c r="N125" s="38">
        <f t="shared" si="69"/>
        <v>3199999.9999999995</v>
      </c>
      <c r="O125" s="38">
        <f t="shared" si="69"/>
        <v>6399999.9999999991</v>
      </c>
      <c r="P125" s="38">
        <f t="shared" si="69"/>
        <v>12799999.999999998</v>
      </c>
      <c r="R125" s="38"/>
      <c r="S125" s="38">
        <f t="shared" ref="S125" si="70">SUM(S120:S123)</f>
        <v>33333.333333333336</v>
      </c>
      <c r="T125" s="38">
        <f t="shared" ref="T125:AX125" si="71">SUM(T120:T123)</f>
        <v>33333.333333333336</v>
      </c>
      <c r="U125" s="38">
        <f t="shared" si="71"/>
        <v>33333.333333333336</v>
      </c>
      <c r="V125" s="38">
        <f t="shared" si="71"/>
        <v>33333.333333333336</v>
      </c>
      <c r="W125" s="38">
        <f t="shared" si="71"/>
        <v>33333.333333333336</v>
      </c>
      <c r="X125" s="38">
        <f t="shared" si="71"/>
        <v>33333.333333333336</v>
      </c>
      <c r="Y125" s="38">
        <f t="shared" si="71"/>
        <v>33333.333333333336</v>
      </c>
      <c r="Z125" s="38">
        <f t="shared" si="71"/>
        <v>33333.333333333336</v>
      </c>
      <c r="AA125" s="38">
        <f t="shared" si="71"/>
        <v>33333.333333333336</v>
      </c>
      <c r="AB125" s="38">
        <f t="shared" si="71"/>
        <v>33333.333333333336</v>
      </c>
      <c r="AC125" s="38">
        <f t="shared" si="71"/>
        <v>33333.333333333336</v>
      </c>
      <c r="AD125" s="38">
        <f t="shared" si="71"/>
        <v>33333.333333333336</v>
      </c>
      <c r="AE125" s="38">
        <f t="shared" si="71"/>
        <v>66666.666666666672</v>
      </c>
      <c r="AF125" s="38">
        <f t="shared" si="71"/>
        <v>66666.666666666672</v>
      </c>
      <c r="AG125" s="38">
        <f t="shared" si="71"/>
        <v>66666.666666666672</v>
      </c>
      <c r="AH125" s="38">
        <f t="shared" si="71"/>
        <v>66666.666666666672</v>
      </c>
      <c r="AI125" s="38">
        <f t="shared" si="71"/>
        <v>66666.666666666672</v>
      </c>
      <c r="AJ125" s="38">
        <f t="shared" si="71"/>
        <v>66666.666666666672</v>
      </c>
      <c r="AK125" s="38">
        <f t="shared" si="71"/>
        <v>66666.666666666672</v>
      </c>
      <c r="AL125" s="38">
        <f t="shared" si="71"/>
        <v>66666.666666666672</v>
      </c>
      <c r="AM125" s="38">
        <f t="shared" si="71"/>
        <v>66666.666666666672</v>
      </c>
      <c r="AN125" s="38">
        <f t="shared" si="71"/>
        <v>66666.666666666672</v>
      </c>
      <c r="AO125" s="38">
        <f t="shared" si="71"/>
        <v>66666.666666666672</v>
      </c>
      <c r="AP125" s="38">
        <f t="shared" si="71"/>
        <v>66666.666666666672</v>
      </c>
      <c r="AQ125" s="38">
        <f t="shared" si="71"/>
        <v>133333.33333333334</v>
      </c>
      <c r="AR125" s="38">
        <f t="shared" si="71"/>
        <v>133333.33333333334</v>
      </c>
      <c r="AS125" s="38">
        <f t="shared" si="71"/>
        <v>133333.33333333334</v>
      </c>
      <c r="AT125" s="38">
        <f t="shared" si="71"/>
        <v>133333.33333333334</v>
      </c>
      <c r="AU125" s="38">
        <f t="shared" si="71"/>
        <v>133333.33333333334</v>
      </c>
      <c r="AV125" s="38">
        <f t="shared" si="71"/>
        <v>133333.33333333334</v>
      </c>
      <c r="AW125" s="38">
        <f t="shared" si="71"/>
        <v>133333.33333333334</v>
      </c>
      <c r="AX125" s="38">
        <f t="shared" si="71"/>
        <v>133333.33333333334</v>
      </c>
      <c r="AY125" s="38">
        <f t="shared" ref="AY125:CD125" si="72">SUM(AY120:AY123)</f>
        <v>133333.33333333334</v>
      </c>
      <c r="AZ125" s="38">
        <f t="shared" si="72"/>
        <v>133333.33333333334</v>
      </c>
      <c r="BA125" s="38">
        <f t="shared" si="72"/>
        <v>133333.33333333334</v>
      </c>
      <c r="BB125" s="38">
        <f t="shared" si="72"/>
        <v>133333.33333333334</v>
      </c>
      <c r="BC125" s="38">
        <f t="shared" si="72"/>
        <v>266666.66666666669</v>
      </c>
      <c r="BD125" s="38">
        <f t="shared" si="72"/>
        <v>266666.66666666669</v>
      </c>
      <c r="BE125" s="38">
        <f t="shared" si="72"/>
        <v>266666.66666666669</v>
      </c>
      <c r="BF125" s="38">
        <f t="shared" si="72"/>
        <v>266666.66666666669</v>
      </c>
      <c r="BG125" s="38">
        <f t="shared" si="72"/>
        <v>266666.66666666669</v>
      </c>
      <c r="BH125" s="38">
        <f t="shared" si="72"/>
        <v>266666.66666666669</v>
      </c>
      <c r="BI125" s="38">
        <f t="shared" si="72"/>
        <v>266666.66666666669</v>
      </c>
      <c r="BJ125" s="38">
        <f t="shared" si="72"/>
        <v>266666.66666666669</v>
      </c>
      <c r="BK125" s="38">
        <f t="shared" si="72"/>
        <v>266666.66666666669</v>
      </c>
      <c r="BL125" s="38">
        <f t="shared" si="72"/>
        <v>266666.66666666669</v>
      </c>
      <c r="BM125" s="38">
        <f t="shared" si="72"/>
        <v>266666.66666666669</v>
      </c>
      <c r="BN125" s="38">
        <f t="shared" si="72"/>
        <v>266666.66666666669</v>
      </c>
      <c r="BO125" s="38">
        <f t="shared" si="72"/>
        <v>533333.33333333337</v>
      </c>
      <c r="BP125" s="38">
        <f t="shared" si="72"/>
        <v>533333.33333333337</v>
      </c>
      <c r="BQ125" s="38">
        <f t="shared" si="72"/>
        <v>533333.33333333337</v>
      </c>
      <c r="BR125" s="38">
        <f t="shared" si="72"/>
        <v>533333.33333333337</v>
      </c>
      <c r="BS125" s="38">
        <f t="shared" si="72"/>
        <v>533333.33333333337</v>
      </c>
      <c r="BT125" s="38">
        <f t="shared" si="72"/>
        <v>533333.33333333337</v>
      </c>
      <c r="BU125" s="38">
        <f t="shared" si="72"/>
        <v>533333.33333333337</v>
      </c>
      <c r="BV125" s="38">
        <f t="shared" si="72"/>
        <v>533333.33333333337</v>
      </c>
      <c r="BW125" s="38">
        <f t="shared" si="72"/>
        <v>533333.33333333337</v>
      </c>
      <c r="BX125" s="38">
        <f t="shared" si="72"/>
        <v>533333.33333333337</v>
      </c>
      <c r="BY125" s="38">
        <f t="shared" si="72"/>
        <v>533333.33333333337</v>
      </c>
      <c r="BZ125" s="38">
        <f t="shared" si="72"/>
        <v>533333.33333333337</v>
      </c>
      <c r="CA125" s="38">
        <f t="shared" si="72"/>
        <v>1066666.6666666667</v>
      </c>
      <c r="CB125" s="38">
        <f t="shared" si="72"/>
        <v>1066666.6666666667</v>
      </c>
      <c r="CC125" s="38">
        <f t="shared" si="72"/>
        <v>1066666.6666666667</v>
      </c>
      <c r="CD125" s="38">
        <f t="shared" si="72"/>
        <v>1066666.6666666667</v>
      </c>
      <c r="CE125" s="38">
        <f t="shared" ref="CE125:CK125" si="73">SUM(CE120:CE123)</f>
        <v>1066666.6666666667</v>
      </c>
      <c r="CF125" s="38">
        <f t="shared" si="73"/>
        <v>1066666.6666666667</v>
      </c>
      <c r="CG125" s="38">
        <f t="shared" si="73"/>
        <v>1066666.6666666667</v>
      </c>
      <c r="CH125" s="38">
        <f t="shared" si="73"/>
        <v>1066666.6666666667</v>
      </c>
      <c r="CI125" s="38">
        <f t="shared" si="73"/>
        <v>1066666.6666666667</v>
      </c>
      <c r="CJ125" s="38">
        <f t="shared" si="73"/>
        <v>1066666.6666666667</v>
      </c>
      <c r="CK125" s="38">
        <f t="shared" si="73"/>
        <v>1066666.6666666667</v>
      </c>
      <c r="CL125" s="38">
        <f t="shared" ref="CL125" si="74">SUM(CL120:CL123)</f>
        <v>1066666.6666666667</v>
      </c>
    </row>
    <row r="126" spans="2:90" x14ac:dyDescent="0.4">
      <c r="B126" s="124"/>
      <c r="D126" t="s">
        <v>812</v>
      </c>
      <c r="E126" s="8"/>
      <c r="H126" s="31"/>
      <c r="I126" s="73"/>
      <c r="J126" s="73"/>
      <c r="K126" s="39"/>
      <c r="L126" s="39"/>
      <c r="M126" s="39"/>
      <c r="N126" s="39"/>
      <c r="O126" s="39"/>
      <c r="P126" s="39"/>
      <c r="R126" s="38"/>
      <c r="S126" s="38"/>
      <c r="T126" s="38"/>
      <c r="U126" s="38"/>
      <c r="V126" s="38"/>
      <c r="W126" s="38"/>
      <c r="X126" s="38"/>
      <c r="Y126" s="38"/>
      <c r="Z126" s="38"/>
      <c r="AA126" s="38"/>
      <c r="AB126" s="38"/>
      <c r="AC126" s="38"/>
      <c r="AD126" s="38"/>
      <c r="AE126" s="38"/>
      <c r="AF126" s="38"/>
      <c r="AG126" s="38"/>
      <c r="AH126" s="38"/>
      <c r="AI126" s="38"/>
      <c r="AJ126" s="38"/>
      <c r="AK126" s="38"/>
      <c r="AL126" s="38"/>
      <c r="AM126" s="38"/>
      <c r="AN126" s="38"/>
      <c r="AO126" s="38"/>
      <c r="AP126" s="38"/>
      <c r="AQ126" s="38"/>
      <c r="AR126" s="38"/>
      <c r="AS126" s="38"/>
      <c r="AT126" s="38"/>
      <c r="AU126" s="38"/>
      <c r="AV126" s="38"/>
      <c r="AW126" s="38"/>
      <c r="AX126" s="38"/>
      <c r="AY126" s="38"/>
      <c r="AZ126" s="38"/>
      <c r="BA126" s="38"/>
      <c r="BB126" s="38"/>
      <c r="BC126" s="38"/>
      <c r="BD126" s="38"/>
      <c r="BE126" s="38"/>
      <c r="BF126" s="38"/>
      <c r="BG126" s="38"/>
      <c r="BH126" s="38"/>
      <c r="BI126" s="38"/>
      <c r="BJ126" s="38"/>
      <c r="BK126" s="38"/>
      <c r="BL126" s="38"/>
      <c r="BM126" s="38"/>
      <c r="BN126" s="38"/>
      <c r="BO126" s="38"/>
      <c r="BP126" s="38"/>
      <c r="BQ126" s="38"/>
      <c r="BR126" s="38"/>
      <c r="BS126" s="38"/>
      <c r="BT126" s="38"/>
      <c r="BU126" s="38"/>
      <c r="BV126" s="38"/>
      <c r="BW126" s="38"/>
      <c r="BX126" s="38"/>
      <c r="BY126" s="38"/>
      <c r="BZ126" s="38"/>
      <c r="CA126" s="38"/>
      <c r="CB126" s="38"/>
      <c r="CC126" s="38"/>
      <c r="CD126" s="38"/>
      <c r="CE126" s="38"/>
      <c r="CF126" s="38"/>
      <c r="CG126" s="38"/>
      <c r="CH126" s="38"/>
      <c r="CI126" s="38"/>
      <c r="CJ126" s="38"/>
      <c r="CK126" s="38"/>
      <c r="CL126" s="38"/>
    </row>
    <row r="127" spans="2:90" x14ac:dyDescent="0.4">
      <c r="B127" s="95" t="s">
        <v>814</v>
      </c>
      <c r="D127" t="s">
        <v>812</v>
      </c>
      <c r="E127" s="8" t="str">
        <f t="shared" ref="E127:E168" si="75">ROW()&amp;" "&amp;D127</f>
        <v>127 VOLLIST-EVP</v>
      </c>
      <c r="H127" s="31"/>
      <c r="I127" s="73"/>
      <c r="J127" s="73"/>
      <c r="K127" s="18"/>
      <c r="L127" s="18"/>
      <c r="M127" s="18"/>
      <c r="N127" s="18"/>
      <c r="O127" s="18"/>
      <c r="P127" s="18"/>
      <c r="R127" s="33"/>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2:90" x14ac:dyDescent="0.4">
      <c r="B128" s="141" t="str">
        <f>+B120</f>
        <v>Item 1</v>
      </c>
      <c r="D128" t="s">
        <v>812</v>
      </c>
      <c r="E128" s="8" t="str">
        <f t="shared" si="75"/>
        <v>128 VOLLIST-EVP</v>
      </c>
      <c r="H128" s="31"/>
      <c r="I128" s="73"/>
      <c r="J128" s="73"/>
      <c r="K128" s="18">
        <v>10</v>
      </c>
      <c r="L128" s="18">
        <v>10</v>
      </c>
      <c r="M128" s="18">
        <v>10</v>
      </c>
      <c r="N128" s="18">
        <v>10</v>
      </c>
      <c r="O128" s="18">
        <v>10</v>
      </c>
      <c r="P128" s="18">
        <v>10</v>
      </c>
      <c r="R128" s="33"/>
      <c r="S128" s="19" cm="1">
        <f t="array" ref="S128">INDEX($K:$P,ROW(),MATCH(S$3,$K$2:$P$2,0))</f>
        <v>10</v>
      </c>
      <c r="T128" s="19" cm="1">
        <f t="array" ref="T128">INDEX($K:$P,ROW(),MATCH(T$3,$K$2:$P$2,0))</f>
        <v>10</v>
      </c>
      <c r="U128" s="19" cm="1">
        <f t="array" ref="U128">INDEX($K:$P,ROW(),MATCH(U$3,$K$2:$P$2,0))</f>
        <v>10</v>
      </c>
      <c r="V128" s="19" cm="1">
        <f t="array" ref="V128">INDEX($K:$P,ROW(),MATCH(V$3,$K$2:$P$2,0))</f>
        <v>10</v>
      </c>
      <c r="W128" s="19" cm="1">
        <f t="array" ref="W128">INDEX($K:$P,ROW(),MATCH(W$3,$K$2:$P$2,0))</f>
        <v>10</v>
      </c>
      <c r="X128" s="19" cm="1">
        <f t="array" ref="X128">INDEX($K:$P,ROW(),MATCH(X$3,$K$2:$P$2,0))</f>
        <v>10</v>
      </c>
      <c r="Y128" s="19" cm="1">
        <f t="array" ref="Y128">INDEX($K:$P,ROW(),MATCH(Y$3,$K$2:$P$2,0))</f>
        <v>10</v>
      </c>
      <c r="Z128" s="19" cm="1">
        <f t="array" ref="Z128">INDEX($K:$P,ROW(),MATCH(Z$3,$K$2:$P$2,0))</f>
        <v>10</v>
      </c>
      <c r="AA128" s="19" cm="1">
        <f t="array" ref="AA128">INDEX($K:$P,ROW(),MATCH(AA$3,$K$2:$P$2,0))</f>
        <v>10</v>
      </c>
      <c r="AB128" s="19" cm="1">
        <f t="array" ref="AB128">INDEX($K:$P,ROW(),MATCH(AB$3,$K$2:$P$2,0))</f>
        <v>10</v>
      </c>
      <c r="AC128" s="19" cm="1">
        <f t="array" ref="AC128">INDEX($K:$P,ROW(),MATCH(AC$3,$K$2:$P$2,0))</f>
        <v>10</v>
      </c>
      <c r="AD128" s="19" cm="1">
        <f t="array" ref="AD128">INDEX($K:$P,ROW(),MATCH(AD$3,$K$2:$P$2,0))</f>
        <v>10</v>
      </c>
      <c r="AE128" s="19" cm="1">
        <f t="array" ref="AE128">INDEX($K:$P,ROW(),MATCH(AE$3,$K$2:$P$2,0))</f>
        <v>10</v>
      </c>
      <c r="AF128" s="19" cm="1">
        <f t="array" ref="AF128">INDEX($K:$P,ROW(),MATCH(AF$3,$K$2:$P$2,0))</f>
        <v>10</v>
      </c>
      <c r="AG128" s="19" cm="1">
        <f t="array" ref="AG128">INDEX($K:$P,ROW(),MATCH(AG$3,$K$2:$P$2,0))</f>
        <v>10</v>
      </c>
      <c r="AH128" s="19" cm="1">
        <f t="array" ref="AH128">INDEX($K:$P,ROW(),MATCH(AH$3,$K$2:$P$2,0))</f>
        <v>10</v>
      </c>
      <c r="AI128" s="19" cm="1">
        <f t="array" ref="AI128">INDEX($K:$P,ROW(),MATCH(AI$3,$K$2:$P$2,0))</f>
        <v>10</v>
      </c>
      <c r="AJ128" s="19" cm="1">
        <f t="array" ref="AJ128">INDEX($K:$P,ROW(),MATCH(AJ$3,$K$2:$P$2,0))</f>
        <v>10</v>
      </c>
      <c r="AK128" s="19" cm="1">
        <f t="array" ref="AK128">INDEX($K:$P,ROW(),MATCH(AK$3,$K$2:$P$2,0))</f>
        <v>10</v>
      </c>
      <c r="AL128" s="19" cm="1">
        <f t="array" ref="AL128">INDEX($K:$P,ROW(),MATCH(AL$3,$K$2:$P$2,0))</f>
        <v>10</v>
      </c>
      <c r="AM128" s="19" cm="1">
        <f t="array" ref="AM128">INDEX($K:$P,ROW(),MATCH(AM$3,$K$2:$P$2,0))</f>
        <v>10</v>
      </c>
      <c r="AN128" s="19" cm="1">
        <f t="array" ref="AN128">INDEX($K:$P,ROW(),MATCH(AN$3,$K$2:$P$2,0))</f>
        <v>10</v>
      </c>
      <c r="AO128" s="19" cm="1">
        <f t="array" ref="AO128">INDEX($K:$P,ROW(),MATCH(AO$3,$K$2:$P$2,0))</f>
        <v>10</v>
      </c>
      <c r="AP128" s="19" cm="1">
        <f t="array" ref="AP128">INDEX($K:$P,ROW(),MATCH(AP$3,$K$2:$P$2,0))</f>
        <v>10</v>
      </c>
      <c r="AQ128" s="19" cm="1">
        <f t="array" ref="AQ128">INDEX($K:$P,ROW(),MATCH(AQ$3,$K$2:$P$2,0))</f>
        <v>10</v>
      </c>
      <c r="AR128" s="19" cm="1">
        <f t="array" ref="AR128">INDEX($K:$P,ROW(),MATCH(AR$3,$K$2:$P$2,0))</f>
        <v>10</v>
      </c>
      <c r="AS128" s="19" cm="1">
        <f t="array" ref="AS128">INDEX($K:$P,ROW(),MATCH(AS$3,$K$2:$P$2,0))</f>
        <v>10</v>
      </c>
      <c r="AT128" s="19" cm="1">
        <f t="array" ref="AT128">INDEX($K:$P,ROW(),MATCH(AT$3,$K$2:$P$2,0))</f>
        <v>10</v>
      </c>
      <c r="AU128" s="19" cm="1">
        <f t="array" ref="AU128">INDEX($K:$P,ROW(),MATCH(AU$3,$K$2:$P$2,0))</f>
        <v>10</v>
      </c>
      <c r="AV128" s="19" cm="1">
        <f t="array" ref="AV128">INDEX($K:$P,ROW(),MATCH(AV$3,$K$2:$P$2,0))</f>
        <v>10</v>
      </c>
      <c r="AW128" s="19" cm="1">
        <f t="array" ref="AW128">INDEX($K:$P,ROW(),MATCH(AW$3,$K$2:$P$2,0))</f>
        <v>10</v>
      </c>
      <c r="AX128" s="19" cm="1">
        <f t="array" ref="AX128">INDEX($K:$P,ROW(),MATCH(AX$3,$K$2:$P$2,0))</f>
        <v>10</v>
      </c>
      <c r="AY128" s="19" cm="1">
        <f t="array" ref="AY128">INDEX($K:$P,ROW(),MATCH(AY$3,$K$2:$P$2,0))</f>
        <v>10</v>
      </c>
      <c r="AZ128" s="19" cm="1">
        <f t="array" ref="AZ128">INDEX($K:$P,ROW(),MATCH(AZ$3,$K$2:$P$2,0))</f>
        <v>10</v>
      </c>
      <c r="BA128" s="19" cm="1">
        <f t="array" ref="BA128">INDEX($K:$P,ROW(),MATCH(BA$3,$K$2:$P$2,0))</f>
        <v>10</v>
      </c>
      <c r="BB128" s="19" cm="1">
        <f t="array" ref="BB128">INDEX($K:$P,ROW(),MATCH(BB$3,$K$2:$P$2,0))</f>
        <v>10</v>
      </c>
      <c r="BC128" s="19" cm="1">
        <f t="array" ref="BC128">INDEX($K:$P,ROW(),MATCH(BC$3,$K$2:$P$2,0))</f>
        <v>10</v>
      </c>
      <c r="BD128" s="19" cm="1">
        <f t="array" ref="BD128">INDEX($K:$P,ROW(),MATCH(BD$3,$K$2:$P$2,0))</f>
        <v>10</v>
      </c>
      <c r="BE128" s="19" cm="1">
        <f t="array" ref="BE128">INDEX($K:$P,ROW(),MATCH(BE$3,$K$2:$P$2,0))</f>
        <v>10</v>
      </c>
      <c r="BF128" s="19" cm="1">
        <f t="array" ref="BF128">INDEX($K:$P,ROW(),MATCH(BF$3,$K$2:$P$2,0))</f>
        <v>10</v>
      </c>
      <c r="BG128" s="19" cm="1">
        <f t="array" ref="BG128">INDEX($K:$P,ROW(),MATCH(BG$3,$K$2:$P$2,0))</f>
        <v>10</v>
      </c>
      <c r="BH128" s="19" cm="1">
        <f t="array" ref="BH128">INDEX($K:$P,ROW(),MATCH(BH$3,$K$2:$P$2,0))</f>
        <v>10</v>
      </c>
      <c r="BI128" s="19" cm="1">
        <f t="array" ref="BI128">INDEX($K:$P,ROW(),MATCH(BI$3,$K$2:$P$2,0))</f>
        <v>10</v>
      </c>
      <c r="BJ128" s="19" cm="1">
        <f t="array" ref="BJ128">INDEX($K:$P,ROW(),MATCH(BJ$3,$K$2:$P$2,0))</f>
        <v>10</v>
      </c>
      <c r="BK128" s="19" cm="1">
        <f t="array" ref="BK128">INDEX($K:$P,ROW(),MATCH(BK$3,$K$2:$P$2,0))</f>
        <v>10</v>
      </c>
      <c r="BL128" s="19" cm="1">
        <f t="array" ref="BL128">INDEX($K:$P,ROW(),MATCH(BL$3,$K$2:$P$2,0))</f>
        <v>10</v>
      </c>
      <c r="BM128" s="19" cm="1">
        <f t="array" ref="BM128">INDEX($K:$P,ROW(),MATCH(BM$3,$K$2:$P$2,0))</f>
        <v>10</v>
      </c>
      <c r="BN128" s="19" cm="1">
        <f t="array" ref="BN128">INDEX($K:$P,ROW(),MATCH(BN$3,$K$2:$P$2,0))</f>
        <v>10</v>
      </c>
      <c r="BO128" s="19" cm="1">
        <f t="array" ref="BO128">INDEX($K:$P,ROW(),MATCH(BO$3,$K$2:$P$2,0))</f>
        <v>10</v>
      </c>
      <c r="BP128" s="19" cm="1">
        <f t="array" ref="BP128">INDEX($K:$P,ROW(),MATCH(BP$3,$K$2:$P$2,0))</f>
        <v>10</v>
      </c>
      <c r="BQ128" s="19" cm="1">
        <f t="array" ref="BQ128">INDEX($K:$P,ROW(),MATCH(BQ$3,$K$2:$P$2,0))</f>
        <v>10</v>
      </c>
      <c r="BR128" s="19" cm="1">
        <f t="array" ref="BR128">INDEX($K:$P,ROW(),MATCH(BR$3,$K$2:$P$2,0))</f>
        <v>10</v>
      </c>
      <c r="BS128" s="19" cm="1">
        <f t="array" ref="BS128">INDEX($K:$P,ROW(),MATCH(BS$3,$K$2:$P$2,0))</f>
        <v>10</v>
      </c>
      <c r="BT128" s="19" cm="1">
        <f t="array" ref="BT128">INDEX($K:$P,ROW(),MATCH(BT$3,$K$2:$P$2,0))</f>
        <v>10</v>
      </c>
      <c r="BU128" s="19" cm="1">
        <f t="array" ref="BU128">INDEX($K:$P,ROW(),MATCH(BU$3,$K$2:$P$2,0))</f>
        <v>10</v>
      </c>
      <c r="BV128" s="19" cm="1">
        <f t="array" ref="BV128">INDEX($K:$P,ROW(),MATCH(BV$3,$K$2:$P$2,0))</f>
        <v>10</v>
      </c>
      <c r="BW128" s="19" cm="1">
        <f t="array" ref="BW128">INDEX($K:$P,ROW(),MATCH(BW$3,$K$2:$P$2,0))</f>
        <v>10</v>
      </c>
      <c r="BX128" s="19" cm="1">
        <f t="array" ref="BX128">INDEX($K:$P,ROW(),MATCH(BX$3,$K$2:$P$2,0))</f>
        <v>10</v>
      </c>
      <c r="BY128" s="19" cm="1">
        <f t="array" ref="BY128">INDEX($K:$P,ROW(),MATCH(BY$3,$K$2:$P$2,0))</f>
        <v>10</v>
      </c>
      <c r="BZ128" s="19" cm="1">
        <f t="array" ref="BZ128">INDEX($K:$P,ROW(),MATCH(BZ$3,$K$2:$P$2,0))</f>
        <v>10</v>
      </c>
      <c r="CA128" s="19" cm="1">
        <f t="array" ref="CA128">INDEX($K:$P,ROW(),MATCH(CA$3,$K$2:$P$2,0))</f>
        <v>10</v>
      </c>
      <c r="CB128" s="19" cm="1">
        <f t="array" ref="CB128">INDEX($K:$P,ROW(),MATCH(CB$3,$K$2:$P$2,0))</f>
        <v>10</v>
      </c>
      <c r="CC128" s="19" cm="1">
        <f t="array" ref="CC128">INDEX($K:$P,ROW(),MATCH(CC$3,$K$2:$P$2,0))</f>
        <v>10</v>
      </c>
      <c r="CD128" s="19" cm="1">
        <f t="array" ref="CD128">INDEX($K:$P,ROW(),MATCH(CD$3,$K$2:$P$2,0))</f>
        <v>10</v>
      </c>
      <c r="CE128" s="19" cm="1">
        <f t="array" ref="CE128">INDEX($K:$P,ROW(),MATCH(CE$3,$K$2:$P$2,0))</f>
        <v>10</v>
      </c>
      <c r="CF128" s="19" cm="1">
        <f t="array" ref="CF128">INDEX($K:$P,ROW(),MATCH(CF$3,$K$2:$P$2,0))</f>
        <v>10</v>
      </c>
      <c r="CG128" s="19" cm="1">
        <f t="array" ref="CG128">INDEX($K:$P,ROW(),MATCH(CG$3,$K$2:$P$2,0))</f>
        <v>10</v>
      </c>
      <c r="CH128" s="19" cm="1">
        <f t="array" ref="CH128">INDEX($K:$P,ROW(),MATCH(CH$3,$K$2:$P$2,0))</f>
        <v>10</v>
      </c>
      <c r="CI128" s="19" cm="1">
        <f t="array" ref="CI128">INDEX($K:$P,ROW(),MATCH(CI$3,$K$2:$P$2,0))</f>
        <v>10</v>
      </c>
      <c r="CJ128" s="19" cm="1">
        <f t="array" ref="CJ128">INDEX($K:$P,ROW(),MATCH(CJ$3,$K$2:$P$2,0))</f>
        <v>10</v>
      </c>
      <c r="CK128" s="19" cm="1">
        <f t="array" ref="CK128">INDEX($K:$P,ROW(),MATCH(CK$3,$K$2:$P$2,0))</f>
        <v>10</v>
      </c>
      <c r="CL128" s="19" cm="1">
        <f t="array" ref="CL128">INDEX($K:$P,ROW(),MATCH(CL$3,$K$2:$P$2,0))</f>
        <v>10</v>
      </c>
    </row>
    <row r="129" spans="2:90" x14ac:dyDescent="0.4">
      <c r="B129" s="141" t="str">
        <f>+B121</f>
        <v>Item 2</v>
      </c>
      <c r="D129" t="s">
        <v>812</v>
      </c>
      <c r="E129" s="8" t="str">
        <f t="shared" si="75"/>
        <v>129 VOLLIST-EVP</v>
      </c>
      <c r="H129" s="31"/>
      <c r="I129" s="73"/>
      <c r="J129" s="73"/>
      <c r="K129" s="18">
        <v>10</v>
      </c>
      <c r="L129" s="18">
        <v>10</v>
      </c>
      <c r="M129" s="18">
        <v>10</v>
      </c>
      <c r="N129" s="18">
        <v>10</v>
      </c>
      <c r="O129" s="18">
        <v>10</v>
      </c>
      <c r="P129" s="18">
        <v>10</v>
      </c>
      <c r="R129" s="33"/>
      <c r="S129" s="19" cm="1">
        <f t="array" ref="S129">INDEX($K:$P,ROW(),MATCH(S$3,$K$2:$P$2,0))</f>
        <v>10</v>
      </c>
      <c r="T129" s="19" cm="1">
        <f t="array" ref="T129">INDEX($K:$P,ROW(),MATCH(T$3,$K$2:$P$2,0))</f>
        <v>10</v>
      </c>
      <c r="U129" s="19" cm="1">
        <f t="array" ref="U129">INDEX($K:$P,ROW(),MATCH(U$3,$K$2:$P$2,0))</f>
        <v>10</v>
      </c>
      <c r="V129" s="19" cm="1">
        <f t="array" ref="V129">INDEX($K:$P,ROW(),MATCH(V$3,$K$2:$P$2,0))</f>
        <v>10</v>
      </c>
      <c r="W129" s="19" cm="1">
        <f t="array" ref="W129">INDEX($K:$P,ROW(),MATCH(W$3,$K$2:$P$2,0))</f>
        <v>10</v>
      </c>
      <c r="X129" s="19" cm="1">
        <f t="array" ref="X129">INDEX($K:$P,ROW(),MATCH(X$3,$K$2:$P$2,0))</f>
        <v>10</v>
      </c>
      <c r="Y129" s="19" cm="1">
        <f t="array" ref="Y129">INDEX($K:$P,ROW(),MATCH(Y$3,$K$2:$P$2,0))</f>
        <v>10</v>
      </c>
      <c r="Z129" s="19" cm="1">
        <f t="array" ref="Z129">INDEX($K:$P,ROW(),MATCH(Z$3,$K$2:$P$2,0))</f>
        <v>10</v>
      </c>
      <c r="AA129" s="19" cm="1">
        <f t="array" ref="AA129">INDEX($K:$P,ROW(),MATCH(AA$3,$K$2:$P$2,0))</f>
        <v>10</v>
      </c>
      <c r="AB129" s="19" cm="1">
        <f t="array" ref="AB129">INDEX($K:$P,ROW(),MATCH(AB$3,$K$2:$P$2,0))</f>
        <v>10</v>
      </c>
      <c r="AC129" s="19" cm="1">
        <f t="array" ref="AC129">INDEX($K:$P,ROW(),MATCH(AC$3,$K$2:$P$2,0))</f>
        <v>10</v>
      </c>
      <c r="AD129" s="19" cm="1">
        <f t="array" ref="AD129">INDEX($K:$P,ROW(),MATCH(AD$3,$K$2:$P$2,0))</f>
        <v>10</v>
      </c>
      <c r="AE129" s="19" cm="1">
        <f t="array" ref="AE129">INDEX($K:$P,ROW(),MATCH(AE$3,$K$2:$P$2,0))</f>
        <v>10</v>
      </c>
      <c r="AF129" s="19" cm="1">
        <f t="array" ref="AF129">INDEX($K:$P,ROW(),MATCH(AF$3,$K$2:$P$2,0))</f>
        <v>10</v>
      </c>
      <c r="AG129" s="19" cm="1">
        <f t="array" ref="AG129">INDEX($K:$P,ROW(),MATCH(AG$3,$K$2:$P$2,0))</f>
        <v>10</v>
      </c>
      <c r="AH129" s="19" cm="1">
        <f t="array" ref="AH129">INDEX($K:$P,ROW(),MATCH(AH$3,$K$2:$P$2,0))</f>
        <v>10</v>
      </c>
      <c r="AI129" s="19" cm="1">
        <f t="array" ref="AI129">INDEX($K:$P,ROW(),MATCH(AI$3,$K$2:$P$2,0))</f>
        <v>10</v>
      </c>
      <c r="AJ129" s="19" cm="1">
        <f t="array" ref="AJ129">INDEX($K:$P,ROW(),MATCH(AJ$3,$K$2:$P$2,0))</f>
        <v>10</v>
      </c>
      <c r="AK129" s="19" cm="1">
        <f t="array" ref="AK129">INDEX($K:$P,ROW(),MATCH(AK$3,$K$2:$P$2,0))</f>
        <v>10</v>
      </c>
      <c r="AL129" s="19" cm="1">
        <f t="array" ref="AL129">INDEX($K:$P,ROW(),MATCH(AL$3,$K$2:$P$2,0))</f>
        <v>10</v>
      </c>
      <c r="AM129" s="19" cm="1">
        <f t="array" ref="AM129">INDEX($K:$P,ROW(),MATCH(AM$3,$K$2:$P$2,0))</f>
        <v>10</v>
      </c>
      <c r="AN129" s="19" cm="1">
        <f t="array" ref="AN129">INDEX($K:$P,ROW(),MATCH(AN$3,$K$2:$P$2,0))</f>
        <v>10</v>
      </c>
      <c r="AO129" s="19" cm="1">
        <f t="array" ref="AO129">INDEX($K:$P,ROW(),MATCH(AO$3,$K$2:$P$2,0))</f>
        <v>10</v>
      </c>
      <c r="AP129" s="19" cm="1">
        <f t="array" ref="AP129">INDEX($K:$P,ROW(),MATCH(AP$3,$K$2:$P$2,0))</f>
        <v>10</v>
      </c>
      <c r="AQ129" s="19" cm="1">
        <f t="array" ref="AQ129">INDEX($K:$P,ROW(),MATCH(AQ$3,$K$2:$P$2,0))</f>
        <v>10</v>
      </c>
      <c r="AR129" s="19" cm="1">
        <f t="array" ref="AR129">INDEX($K:$P,ROW(),MATCH(AR$3,$K$2:$P$2,0))</f>
        <v>10</v>
      </c>
      <c r="AS129" s="19" cm="1">
        <f t="array" ref="AS129">INDEX($K:$P,ROW(),MATCH(AS$3,$K$2:$P$2,0))</f>
        <v>10</v>
      </c>
      <c r="AT129" s="19" cm="1">
        <f t="array" ref="AT129">INDEX($K:$P,ROW(),MATCH(AT$3,$K$2:$P$2,0))</f>
        <v>10</v>
      </c>
      <c r="AU129" s="19" cm="1">
        <f t="array" ref="AU129">INDEX($K:$P,ROW(),MATCH(AU$3,$K$2:$P$2,0))</f>
        <v>10</v>
      </c>
      <c r="AV129" s="19" cm="1">
        <f t="array" ref="AV129">INDEX($K:$P,ROW(),MATCH(AV$3,$K$2:$P$2,0))</f>
        <v>10</v>
      </c>
      <c r="AW129" s="19" cm="1">
        <f t="array" ref="AW129">INDEX($K:$P,ROW(),MATCH(AW$3,$K$2:$P$2,0))</f>
        <v>10</v>
      </c>
      <c r="AX129" s="19" cm="1">
        <f t="array" ref="AX129">INDEX($K:$P,ROW(),MATCH(AX$3,$K$2:$P$2,0))</f>
        <v>10</v>
      </c>
      <c r="AY129" s="19" cm="1">
        <f t="array" ref="AY129">INDEX($K:$P,ROW(),MATCH(AY$3,$K$2:$P$2,0))</f>
        <v>10</v>
      </c>
      <c r="AZ129" s="19" cm="1">
        <f t="array" ref="AZ129">INDEX($K:$P,ROW(),MATCH(AZ$3,$K$2:$P$2,0))</f>
        <v>10</v>
      </c>
      <c r="BA129" s="19" cm="1">
        <f t="array" ref="BA129">INDEX($K:$P,ROW(),MATCH(BA$3,$K$2:$P$2,0))</f>
        <v>10</v>
      </c>
      <c r="BB129" s="19" cm="1">
        <f t="array" ref="BB129">INDEX($K:$P,ROW(),MATCH(BB$3,$K$2:$P$2,0))</f>
        <v>10</v>
      </c>
      <c r="BC129" s="19" cm="1">
        <f t="array" ref="BC129">INDEX($K:$P,ROW(),MATCH(BC$3,$K$2:$P$2,0))</f>
        <v>10</v>
      </c>
      <c r="BD129" s="19" cm="1">
        <f t="array" ref="BD129">INDEX($K:$P,ROW(),MATCH(BD$3,$K$2:$P$2,0))</f>
        <v>10</v>
      </c>
      <c r="BE129" s="19" cm="1">
        <f t="array" ref="BE129">INDEX($K:$P,ROW(),MATCH(BE$3,$K$2:$P$2,0))</f>
        <v>10</v>
      </c>
      <c r="BF129" s="19" cm="1">
        <f t="array" ref="BF129">INDEX($K:$P,ROW(),MATCH(BF$3,$K$2:$P$2,0))</f>
        <v>10</v>
      </c>
      <c r="BG129" s="19" cm="1">
        <f t="array" ref="BG129">INDEX($K:$P,ROW(),MATCH(BG$3,$K$2:$P$2,0))</f>
        <v>10</v>
      </c>
      <c r="BH129" s="19" cm="1">
        <f t="array" ref="BH129">INDEX($K:$P,ROW(),MATCH(BH$3,$K$2:$P$2,0))</f>
        <v>10</v>
      </c>
      <c r="BI129" s="19" cm="1">
        <f t="array" ref="BI129">INDEX($K:$P,ROW(),MATCH(BI$3,$K$2:$P$2,0))</f>
        <v>10</v>
      </c>
      <c r="BJ129" s="19" cm="1">
        <f t="array" ref="BJ129">INDEX($K:$P,ROW(),MATCH(BJ$3,$K$2:$P$2,0))</f>
        <v>10</v>
      </c>
      <c r="BK129" s="19" cm="1">
        <f t="array" ref="BK129">INDEX($K:$P,ROW(),MATCH(BK$3,$K$2:$P$2,0))</f>
        <v>10</v>
      </c>
      <c r="BL129" s="19" cm="1">
        <f t="array" ref="BL129">INDEX($K:$P,ROW(),MATCH(BL$3,$K$2:$P$2,0))</f>
        <v>10</v>
      </c>
      <c r="BM129" s="19" cm="1">
        <f t="array" ref="BM129">INDEX($K:$P,ROW(),MATCH(BM$3,$K$2:$P$2,0))</f>
        <v>10</v>
      </c>
      <c r="BN129" s="19" cm="1">
        <f t="array" ref="BN129">INDEX($K:$P,ROW(),MATCH(BN$3,$K$2:$P$2,0))</f>
        <v>10</v>
      </c>
      <c r="BO129" s="19" cm="1">
        <f t="array" ref="BO129">INDEX($K:$P,ROW(),MATCH(BO$3,$K$2:$P$2,0))</f>
        <v>10</v>
      </c>
      <c r="BP129" s="19" cm="1">
        <f t="array" ref="BP129">INDEX($K:$P,ROW(),MATCH(BP$3,$K$2:$P$2,0))</f>
        <v>10</v>
      </c>
      <c r="BQ129" s="19" cm="1">
        <f t="array" ref="BQ129">INDEX($K:$P,ROW(),MATCH(BQ$3,$K$2:$P$2,0))</f>
        <v>10</v>
      </c>
      <c r="BR129" s="19" cm="1">
        <f t="array" ref="BR129">INDEX($K:$P,ROW(),MATCH(BR$3,$K$2:$P$2,0))</f>
        <v>10</v>
      </c>
      <c r="BS129" s="19" cm="1">
        <f t="array" ref="BS129">INDEX($K:$P,ROW(),MATCH(BS$3,$K$2:$P$2,0))</f>
        <v>10</v>
      </c>
      <c r="BT129" s="19" cm="1">
        <f t="array" ref="BT129">INDEX($K:$P,ROW(),MATCH(BT$3,$K$2:$P$2,0))</f>
        <v>10</v>
      </c>
      <c r="BU129" s="19" cm="1">
        <f t="array" ref="BU129">INDEX($K:$P,ROW(),MATCH(BU$3,$K$2:$P$2,0))</f>
        <v>10</v>
      </c>
      <c r="BV129" s="19" cm="1">
        <f t="array" ref="BV129">INDEX($K:$P,ROW(),MATCH(BV$3,$K$2:$P$2,0))</f>
        <v>10</v>
      </c>
      <c r="BW129" s="19" cm="1">
        <f t="array" ref="BW129">INDEX($K:$P,ROW(),MATCH(BW$3,$K$2:$P$2,0))</f>
        <v>10</v>
      </c>
      <c r="BX129" s="19" cm="1">
        <f t="array" ref="BX129">INDEX($K:$P,ROW(),MATCH(BX$3,$K$2:$P$2,0))</f>
        <v>10</v>
      </c>
      <c r="BY129" s="19" cm="1">
        <f t="array" ref="BY129">INDEX($K:$P,ROW(),MATCH(BY$3,$K$2:$P$2,0))</f>
        <v>10</v>
      </c>
      <c r="BZ129" s="19" cm="1">
        <f t="array" ref="BZ129">INDEX($K:$P,ROW(),MATCH(BZ$3,$K$2:$P$2,0))</f>
        <v>10</v>
      </c>
      <c r="CA129" s="19" cm="1">
        <f t="array" ref="CA129">INDEX($K:$P,ROW(),MATCH(CA$3,$K$2:$P$2,0))</f>
        <v>10</v>
      </c>
      <c r="CB129" s="19" cm="1">
        <f t="array" ref="CB129">INDEX($K:$P,ROW(),MATCH(CB$3,$K$2:$P$2,0))</f>
        <v>10</v>
      </c>
      <c r="CC129" s="19" cm="1">
        <f t="array" ref="CC129">INDEX($K:$P,ROW(),MATCH(CC$3,$K$2:$P$2,0))</f>
        <v>10</v>
      </c>
      <c r="CD129" s="19" cm="1">
        <f t="array" ref="CD129">INDEX($K:$P,ROW(),MATCH(CD$3,$K$2:$P$2,0))</f>
        <v>10</v>
      </c>
      <c r="CE129" s="19" cm="1">
        <f t="array" ref="CE129">INDEX($K:$P,ROW(),MATCH(CE$3,$K$2:$P$2,0))</f>
        <v>10</v>
      </c>
      <c r="CF129" s="19" cm="1">
        <f t="array" ref="CF129">INDEX($K:$P,ROW(),MATCH(CF$3,$K$2:$P$2,0))</f>
        <v>10</v>
      </c>
      <c r="CG129" s="19" cm="1">
        <f t="array" ref="CG129">INDEX($K:$P,ROW(),MATCH(CG$3,$K$2:$P$2,0))</f>
        <v>10</v>
      </c>
      <c r="CH129" s="19" cm="1">
        <f t="array" ref="CH129">INDEX($K:$P,ROW(),MATCH(CH$3,$K$2:$P$2,0))</f>
        <v>10</v>
      </c>
      <c r="CI129" s="19" cm="1">
        <f t="array" ref="CI129">INDEX($K:$P,ROW(),MATCH(CI$3,$K$2:$P$2,0))</f>
        <v>10</v>
      </c>
      <c r="CJ129" s="19" cm="1">
        <f t="array" ref="CJ129">INDEX($K:$P,ROW(),MATCH(CJ$3,$K$2:$P$2,0))</f>
        <v>10</v>
      </c>
      <c r="CK129" s="19" cm="1">
        <f t="array" ref="CK129">INDEX($K:$P,ROW(),MATCH(CK$3,$K$2:$P$2,0))</f>
        <v>10</v>
      </c>
      <c r="CL129" s="19" cm="1">
        <f t="array" ref="CL129">INDEX($K:$P,ROW(),MATCH(CL$3,$K$2:$P$2,0))</f>
        <v>10</v>
      </c>
    </row>
    <row r="130" spans="2:90" x14ac:dyDescent="0.4">
      <c r="B130" s="141" t="str">
        <f>+B122</f>
        <v>Item 3</v>
      </c>
      <c r="D130" t="s">
        <v>812</v>
      </c>
      <c r="E130" s="8" t="str">
        <f t="shared" si="75"/>
        <v>130 VOLLIST-EVP</v>
      </c>
      <c r="H130" s="31"/>
      <c r="I130" s="73"/>
      <c r="J130" s="73"/>
      <c r="K130" s="18">
        <v>10</v>
      </c>
      <c r="L130" s="18">
        <v>10</v>
      </c>
      <c r="M130" s="18">
        <v>10</v>
      </c>
      <c r="N130" s="18">
        <v>10</v>
      </c>
      <c r="O130" s="18">
        <v>10</v>
      </c>
      <c r="P130" s="18">
        <v>10</v>
      </c>
      <c r="R130" s="33"/>
      <c r="S130" s="19" cm="1">
        <f t="array" ref="S130">INDEX($K:$P,ROW(),MATCH(S$3,$K$2:$P$2,0))</f>
        <v>10</v>
      </c>
      <c r="T130" s="19" cm="1">
        <f t="array" ref="T130">INDEX($K:$P,ROW(),MATCH(T$3,$K$2:$P$2,0))</f>
        <v>10</v>
      </c>
      <c r="U130" s="19" cm="1">
        <f t="array" ref="U130">INDEX($K:$P,ROW(),MATCH(U$3,$K$2:$P$2,0))</f>
        <v>10</v>
      </c>
      <c r="V130" s="19" cm="1">
        <f t="array" ref="V130">INDEX($K:$P,ROW(),MATCH(V$3,$K$2:$P$2,0))</f>
        <v>10</v>
      </c>
      <c r="W130" s="19" cm="1">
        <f t="array" ref="W130">INDEX($K:$P,ROW(),MATCH(W$3,$K$2:$P$2,0))</f>
        <v>10</v>
      </c>
      <c r="X130" s="19" cm="1">
        <f t="array" ref="X130">INDEX($K:$P,ROW(),MATCH(X$3,$K$2:$P$2,0))</f>
        <v>10</v>
      </c>
      <c r="Y130" s="19" cm="1">
        <f t="array" ref="Y130">INDEX($K:$P,ROW(),MATCH(Y$3,$K$2:$P$2,0))</f>
        <v>10</v>
      </c>
      <c r="Z130" s="19" cm="1">
        <f t="array" ref="Z130">INDEX($K:$P,ROW(),MATCH(Z$3,$K$2:$P$2,0))</f>
        <v>10</v>
      </c>
      <c r="AA130" s="19" cm="1">
        <f t="array" ref="AA130">INDEX($K:$P,ROW(),MATCH(AA$3,$K$2:$P$2,0))</f>
        <v>10</v>
      </c>
      <c r="AB130" s="19" cm="1">
        <f t="array" ref="AB130">INDEX($K:$P,ROW(),MATCH(AB$3,$K$2:$P$2,0))</f>
        <v>10</v>
      </c>
      <c r="AC130" s="19" cm="1">
        <f t="array" ref="AC130">INDEX($K:$P,ROW(),MATCH(AC$3,$K$2:$P$2,0))</f>
        <v>10</v>
      </c>
      <c r="AD130" s="19" cm="1">
        <f t="array" ref="AD130">INDEX($K:$P,ROW(),MATCH(AD$3,$K$2:$P$2,0))</f>
        <v>10</v>
      </c>
      <c r="AE130" s="19" cm="1">
        <f t="array" ref="AE130">INDEX($K:$P,ROW(),MATCH(AE$3,$K$2:$P$2,0))</f>
        <v>10</v>
      </c>
      <c r="AF130" s="19" cm="1">
        <f t="array" ref="AF130">INDEX($K:$P,ROW(),MATCH(AF$3,$K$2:$P$2,0))</f>
        <v>10</v>
      </c>
      <c r="AG130" s="19" cm="1">
        <f t="array" ref="AG130">INDEX($K:$P,ROW(),MATCH(AG$3,$K$2:$P$2,0))</f>
        <v>10</v>
      </c>
      <c r="AH130" s="19" cm="1">
        <f t="array" ref="AH130">INDEX($K:$P,ROW(),MATCH(AH$3,$K$2:$P$2,0))</f>
        <v>10</v>
      </c>
      <c r="AI130" s="19" cm="1">
        <f t="array" ref="AI130">INDEX($K:$P,ROW(),MATCH(AI$3,$K$2:$P$2,0))</f>
        <v>10</v>
      </c>
      <c r="AJ130" s="19" cm="1">
        <f t="array" ref="AJ130">INDEX($K:$P,ROW(),MATCH(AJ$3,$K$2:$P$2,0))</f>
        <v>10</v>
      </c>
      <c r="AK130" s="19" cm="1">
        <f t="array" ref="AK130">INDEX($K:$P,ROW(),MATCH(AK$3,$K$2:$P$2,0))</f>
        <v>10</v>
      </c>
      <c r="AL130" s="19" cm="1">
        <f t="array" ref="AL130">INDEX($K:$P,ROW(),MATCH(AL$3,$K$2:$P$2,0))</f>
        <v>10</v>
      </c>
      <c r="AM130" s="19" cm="1">
        <f t="array" ref="AM130">INDEX($K:$P,ROW(),MATCH(AM$3,$K$2:$P$2,0))</f>
        <v>10</v>
      </c>
      <c r="AN130" s="19" cm="1">
        <f t="array" ref="AN130">INDEX($K:$P,ROW(),MATCH(AN$3,$K$2:$P$2,0))</f>
        <v>10</v>
      </c>
      <c r="AO130" s="19" cm="1">
        <f t="array" ref="AO130">INDEX($K:$P,ROW(),MATCH(AO$3,$K$2:$P$2,0))</f>
        <v>10</v>
      </c>
      <c r="AP130" s="19" cm="1">
        <f t="array" ref="AP130">INDEX($K:$P,ROW(),MATCH(AP$3,$K$2:$P$2,0))</f>
        <v>10</v>
      </c>
      <c r="AQ130" s="19" cm="1">
        <f t="array" ref="AQ130">INDEX($K:$P,ROW(),MATCH(AQ$3,$K$2:$P$2,0))</f>
        <v>10</v>
      </c>
      <c r="AR130" s="19" cm="1">
        <f t="array" ref="AR130">INDEX($K:$P,ROW(),MATCH(AR$3,$K$2:$P$2,0))</f>
        <v>10</v>
      </c>
      <c r="AS130" s="19" cm="1">
        <f t="array" ref="AS130">INDEX($K:$P,ROW(),MATCH(AS$3,$K$2:$P$2,0))</f>
        <v>10</v>
      </c>
      <c r="AT130" s="19" cm="1">
        <f t="array" ref="AT130">INDEX($K:$P,ROW(),MATCH(AT$3,$K$2:$P$2,0))</f>
        <v>10</v>
      </c>
      <c r="AU130" s="19" cm="1">
        <f t="array" ref="AU130">INDEX($K:$P,ROW(),MATCH(AU$3,$K$2:$P$2,0))</f>
        <v>10</v>
      </c>
      <c r="AV130" s="19" cm="1">
        <f t="array" ref="AV130">INDEX($K:$P,ROW(),MATCH(AV$3,$K$2:$P$2,0))</f>
        <v>10</v>
      </c>
      <c r="AW130" s="19" cm="1">
        <f t="array" ref="AW130">INDEX($K:$P,ROW(),MATCH(AW$3,$K$2:$P$2,0))</f>
        <v>10</v>
      </c>
      <c r="AX130" s="19" cm="1">
        <f t="array" ref="AX130">INDEX($K:$P,ROW(),MATCH(AX$3,$K$2:$P$2,0))</f>
        <v>10</v>
      </c>
      <c r="AY130" s="19" cm="1">
        <f t="array" ref="AY130">INDEX($K:$P,ROW(),MATCH(AY$3,$K$2:$P$2,0))</f>
        <v>10</v>
      </c>
      <c r="AZ130" s="19" cm="1">
        <f t="array" ref="AZ130">INDEX($K:$P,ROW(),MATCH(AZ$3,$K$2:$P$2,0))</f>
        <v>10</v>
      </c>
      <c r="BA130" s="19" cm="1">
        <f t="array" ref="BA130">INDEX($K:$P,ROW(),MATCH(BA$3,$K$2:$P$2,0))</f>
        <v>10</v>
      </c>
      <c r="BB130" s="19" cm="1">
        <f t="array" ref="BB130">INDEX($K:$P,ROW(),MATCH(BB$3,$K$2:$P$2,0))</f>
        <v>10</v>
      </c>
      <c r="BC130" s="19" cm="1">
        <f t="array" ref="BC130">INDEX($K:$P,ROW(),MATCH(BC$3,$K$2:$P$2,0))</f>
        <v>10</v>
      </c>
      <c r="BD130" s="19" cm="1">
        <f t="array" ref="BD130">INDEX($K:$P,ROW(),MATCH(BD$3,$K$2:$P$2,0))</f>
        <v>10</v>
      </c>
      <c r="BE130" s="19" cm="1">
        <f t="array" ref="BE130">INDEX($K:$P,ROW(),MATCH(BE$3,$K$2:$P$2,0))</f>
        <v>10</v>
      </c>
      <c r="BF130" s="19" cm="1">
        <f t="array" ref="BF130">INDEX($K:$P,ROW(),MATCH(BF$3,$K$2:$P$2,0))</f>
        <v>10</v>
      </c>
      <c r="BG130" s="19" cm="1">
        <f t="array" ref="BG130">INDEX($K:$P,ROW(),MATCH(BG$3,$K$2:$P$2,0))</f>
        <v>10</v>
      </c>
      <c r="BH130" s="19" cm="1">
        <f t="array" ref="BH130">INDEX($K:$P,ROW(),MATCH(BH$3,$K$2:$P$2,0))</f>
        <v>10</v>
      </c>
      <c r="BI130" s="19" cm="1">
        <f t="array" ref="BI130">INDEX($K:$P,ROW(),MATCH(BI$3,$K$2:$P$2,0))</f>
        <v>10</v>
      </c>
      <c r="BJ130" s="19" cm="1">
        <f t="array" ref="BJ130">INDEX($K:$P,ROW(),MATCH(BJ$3,$K$2:$P$2,0))</f>
        <v>10</v>
      </c>
      <c r="BK130" s="19" cm="1">
        <f t="array" ref="BK130">INDEX($K:$P,ROW(),MATCH(BK$3,$K$2:$P$2,0))</f>
        <v>10</v>
      </c>
      <c r="BL130" s="19" cm="1">
        <f t="array" ref="BL130">INDEX($K:$P,ROW(),MATCH(BL$3,$K$2:$P$2,0))</f>
        <v>10</v>
      </c>
      <c r="BM130" s="19" cm="1">
        <f t="array" ref="BM130">INDEX($K:$P,ROW(),MATCH(BM$3,$K$2:$P$2,0))</f>
        <v>10</v>
      </c>
      <c r="BN130" s="19" cm="1">
        <f t="array" ref="BN130">INDEX($K:$P,ROW(),MATCH(BN$3,$K$2:$P$2,0))</f>
        <v>10</v>
      </c>
      <c r="BO130" s="19" cm="1">
        <f t="array" ref="BO130">INDEX($K:$P,ROW(),MATCH(BO$3,$K$2:$P$2,0))</f>
        <v>10</v>
      </c>
      <c r="BP130" s="19" cm="1">
        <f t="array" ref="BP130">INDEX($K:$P,ROW(),MATCH(BP$3,$K$2:$P$2,0))</f>
        <v>10</v>
      </c>
      <c r="BQ130" s="19" cm="1">
        <f t="array" ref="BQ130">INDEX($K:$P,ROW(),MATCH(BQ$3,$K$2:$P$2,0))</f>
        <v>10</v>
      </c>
      <c r="BR130" s="19" cm="1">
        <f t="array" ref="BR130">INDEX($K:$P,ROW(),MATCH(BR$3,$K$2:$P$2,0))</f>
        <v>10</v>
      </c>
      <c r="BS130" s="19" cm="1">
        <f t="array" ref="BS130">INDEX($K:$P,ROW(),MATCH(BS$3,$K$2:$P$2,0))</f>
        <v>10</v>
      </c>
      <c r="BT130" s="19" cm="1">
        <f t="array" ref="BT130">INDEX($K:$P,ROW(),MATCH(BT$3,$K$2:$P$2,0))</f>
        <v>10</v>
      </c>
      <c r="BU130" s="19" cm="1">
        <f t="array" ref="BU130">INDEX($K:$P,ROW(),MATCH(BU$3,$K$2:$P$2,0))</f>
        <v>10</v>
      </c>
      <c r="BV130" s="19" cm="1">
        <f t="array" ref="BV130">INDEX($K:$P,ROW(),MATCH(BV$3,$K$2:$P$2,0))</f>
        <v>10</v>
      </c>
      <c r="BW130" s="19" cm="1">
        <f t="array" ref="BW130">INDEX($K:$P,ROW(),MATCH(BW$3,$K$2:$P$2,0))</f>
        <v>10</v>
      </c>
      <c r="BX130" s="19" cm="1">
        <f t="array" ref="BX130">INDEX($K:$P,ROW(),MATCH(BX$3,$K$2:$P$2,0))</f>
        <v>10</v>
      </c>
      <c r="BY130" s="19" cm="1">
        <f t="array" ref="BY130">INDEX($K:$P,ROW(),MATCH(BY$3,$K$2:$P$2,0))</f>
        <v>10</v>
      </c>
      <c r="BZ130" s="19" cm="1">
        <f t="array" ref="BZ130">INDEX($K:$P,ROW(),MATCH(BZ$3,$K$2:$P$2,0))</f>
        <v>10</v>
      </c>
      <c r="CA130" s="19" cm="1">
        <f t="array" ref="CA130">INDEX($K:$P,ROW(),MATCH(CA$3,$K$2:$P$2,0))</f>
        <v>10</v>
      </c>
      <c r="CB130" s="19" cm="1">
        <f t="array" ref="CB130">INDEX($K:$P,ROW(),MATCH(CB$3,$K$2:$P$2,0))</f>
        <v>10</v>
      </c>
      <c r="CC130" s="19" cm="1">
        <f t="array" ref="CC130">INDEX($K:$P,ROW(),MATCH(CC$3,$K$2:$P$2,0))</f>
        <v>10</v>
      </c>
      <c r="CD130" s="19" cm="1">
        <f t="array" ref="CD130">INDEX($K:$P,ROW(),MATCH(CD$3,$K$2:$P$2,0))</f>
        <v>10</v>
      </c>
      <c r="CE130" s="19" cm="1">
        <f t="array" ref="CE130">INDEX($K:$P,ROW(),MATCH(CE$3,$K$2:$P$2,0))</f>
        <v>10</v>
      </c>
      <c r="CF130" s="19" cm="1">
        <f t="array" ref="CF130">INDEX($K:$P,ROW(),MATCH(CF$3,$K$2:$P$2,0))</f>
        <v>10</v>
      </c>
      <c r="CG130" s="19" cm="1">
        <f t="array" ref="CG130">INDEX($K:$P,ROW(),MATCH(CG$3,$K$2:$P$2,0))</f>
        <v>10</v>
      </c>
      <c r="CH130" s="19" cm="1">
        <f t="array" ref="CH130">INDEX($K:$P,ROW(),MATCH(CH$3,$K$2:$P$2,0))</f>
        <v>10</v>
      </c>
      <c r="CI130" s="19" cm="1">
        <f t="array" ref="CI130">INDEX($K:$P,ROW(),MATCH(CI$3,$K$2:$P$2,0))</f>
        <v>10</v>
      </c>
      <c r="CJ130" s="19" cm="1">
        <f t="array" ref="CJ130">INDEX($K:$P,ROW(),MATCH(CJ$3,$K$2:$P$2,0))</f>
        <v>10</v>
      </c>
      <c r="CK130" s="19" cm="1">
        <f t="array" ref="CK130">INDEX($K:$P,ROW(),MATCH(CK$3,$K$2:$P$2,0))</f>
        <v>10</v>
      </c>
      <c r="CL130" s="19" cm="1">
        <f t="array" ref="CL130">INDEX($K:$P,ROW(),MATCH(CL$3,$K$2:$P$2,0))</f>
        <v>10</v>
      </c>
    </row>
    <row r="131" spans="2:90" x14ac:dyDescent="0.4">
      <c r="B131" s="141" t="str">
        <f>+B123</f>
        <v>Item 4</v>
      </c>
      <c r="D131" t="s">
        <v>812</v>
      </c>
      <c r="E131" s="8" t="str">
        <f t="shared" si="75"/>
        <v>131 VOLLIST-EVP</v>
      </c>
      <c r="H131" s="31"/>
      <c r="I131" s="73"/>
      <c r="J131" s="73"/>
      <c r="K131" s="18">
        <v>10</v>
      </c>
      <c r="L131" s="18">
        <v>10</v>
      </c>
      <c r="M131" s="18">
        <v>10</v>
      </c>
      <c r="N131" s="18">
        <v>10</v>
      </c>
      <c r="O131" s="18">
        <v>10</v>
      </c>
      <c r="P131" s="18">
        <v>10</v>
      </c>
      <c r="R131" s="33"/>
      <c r="S131" s="19" cm="1">
        <f t="array" ref="S131">INDEX($K:$P,ROW(),MATCH(S$3,$K$2:$P$2,0))</f>
        <v>10</v>
      </c>
      <c r="T131" s="19" cm="1">
        <f t="array" ref="T131">INDEX($K:$P,ROW(),MATCH(T$3,$K$2:$P$2,0))</f>
        <v>10</v>
      </c>
      <c r="U131" s="19" cm="1">
        <f t="array" ref="U131">INDEX($K:$P,ROW(),MATCH(U$3,$K$2:$P$2,0))</f>
        <v>10</v>
      </c>
      <c r="V131" s="19" cm="1">
        <f t="array" ref="V131">INDEX($K:$P,ROW(),MATCH(V$3,$K$2:$P$2,0))</f>
        <v>10</v>
      </c>
      <c r="W131" s="19" cm="1">
        <f t="array" ref="W131">INDEX($K:$P,ROW(),MATCH(W$3,$K$2:$P$2,0))</f>
        <v>10</v>
      </c>
      <c r="X131" s="19" cm="1">
        <f t="array" ref="X131">INDEX($K:$P,ROW(),MATCH(X$3,$K$2:$P$2,0))</f>
        <v>10</v>
      </c>
      <c r="Y131" s="19" cm="1">
        <f t="array" ref="Y131">INDEX($K:$P,ROW(),MATCH(Y$3,$K$2:$P$2,0))</f>
        <v>10</v>
      </c>
      <c r="Z131" s="19" cm="1">
        <f t="array" ref="Z131">INDEX($K:$P,ROW(),MATCH(Z$3,$K$2:$P$2,0))</f>
        <v>10</v>
      </c>
      <c r="AA131" s="19" cm="1">
        <f t="array" ref="AA131">INDEX($K:$P,ROW(),MATCH(AA$3,$K$2:$P$2,0))</f>
        <v>10</v>
      </c>
      <c r="AB131" s="19" cm="1">
        <f t="array" ref="AB131">INDEX($K:$P,ROW(),MATCH(AB$3,$K$2:$P$2,0))</f>
        <v>10</v>
      </c>
      <c r="AC131" s="19" cm="1">
        <f t="array" ref="AC131">INDEX($K:$P,ROW(),MATCH(AC$3,$K$2:$P$2,0))</f>
        <v>10</v>
      </c>
      <c r="AD131" s="19" cm="1">
        <f t="array" ref="AD131">INDEX($K:$P,ROW(),MATCH(AD$3,$K$2:$P$2,0))</f>
        <v>10</v>
      </c>
      <c r="AE131" s="19" cm="1">
        <f t="array" ref="AE131">INDEX($K:$P,ROW(),MATCH(AE$3,$K$2:$P$2,0))</f>
        <v>10</v>
      </c>
      <c r="AF131" s="19" cm="1">
        <f t="array" ref="AF131">INDEX($K:$P,ROW(),MATCH(AF$3,$K$2:$P$2,0))</f>
        <v>10</v>
      </c>
      <c r="AG131" s="19" cm="1">
        <f t="array" ref="AG131">INDEX($K:$P,ROW(),MATCH(AG$3,$K$2:$P$2,0))</f>
        <v>10</v>
      </c>
      <c r="AH131" s="19" cm="1">
        <f t="array" ref="AH131">INDEX($K:$P,ROW(),MATCH(AH$3,$K$2:$P$2,0))</f>
        <v>10</v>
      </c>
      <c r="AI131" s="19" cm="1">
        <f t="array" ref="AI131">INDEX($K:$P,ROW(),MATCH(AI$3,$K$2:$P$2,0))</f>
        <v>10</v>
      </c>
      <c r="AJ131" s="19" cm="1">
        <f t="array" ref="AJ131">INDEX($K:$P,ROW(),MATCH(AJ$3,$K$2:$P$2,0))</f>
        <v>10</v>
      </c>
      <c r="AK131" s="19" cm="1">
        <f t="array" ref="AK131">INDEX($K:$P,ROW(),MATCH(AK$3,$K$2:$P$2,0))</f>
        <v>10</v>
      </c>
      <c r="AL131" s="19" cm="1">
        <f t="array" ref="AL131">INDEX($K:$P,ROW(),MATCH(AL$3,$K$2:$P$2,0))</f>
        <v>10</v>
      </c>
      <c r="AM131" s="19" cm="1">
        <f t="array" ref="AM131">INDEX($K:$P,ROW(),MATCH(AM$3,$K$2:$P$2,0))</f>
        <v>10</v>
      </c>
      <c r="AN131" s="19" cm="1">
        <f t="array" ref="AN131">INDEX($K:$P,ROW(),MATCH(AN$3,$K$2:$P$2,0))</f>
        <v>10</v>
      </c>
      <c r="AO131" s="19" cm="1">
        <f t="array" ref="AO131">INDEX($K:$P,ROW(),MATCH(AO$3,$K$2:$P$2,0))</f>
        <v>10</v>
      </c>
      <c r="AP131" s="19" cm="1">
        <f t="array" ref="AP131">INDEX($K:$P,ROW(),MATCH(AP$3,$K$2:$P$2,0))</f>
        <v>10</v>
      </c>
      <c r="AQ131" s="19" cm="1">
        <f t="array" ref="AQ131">INDEX($K:$P,ROW(),MATCH(AQ$3,$K$2:$P$2,0))</f>
        <v>10</v>
      </c>
      <c r="AR131" s="19" cm="1">
        <f t="array" ref="AR131">INDEX($K:$P,ROW(),MATCH(AR$3,$K$2:$P$2,0))</f>
        <v>10</v>
      </c>
      <c r="AS131" s="19" cm="1">
        <f t="array" ref="AS131">INDEX($K:$P,ROW(),MATCH(AS$3,$K$2:$P$2,0))</f>
        <v>10</v>
      </c>
      <c r="AT131" s="19" cm="1">
        <f t="array" ref="AT131">INDEX($K:$P,ROW(),MATCH(AT$3,$K$2:$P$2,0))</f>
        <v>10</v>
      </c>
      <c r="AU131" s="19" cm="1">
        <f t="array" ref="AU131">INDEX($K:$P,ROW(),MATCH(AU$3,$K$2:$P$2,0))</f>
        <v>10</v>
      </c>
      <c r="AV131" s="19" cm="1">
        <f t="array" ref="AV131">INDEX($K:$P,ROW(),MATCH(AV$3,$K$2:$P$2,0))</f>
        <v>10</v>
      </c>
      <c r="AW131" s="19" cm="1">
        <f t="array" ref="AW131">INDEX($K:$P,ROW(),MATCH(AW$3,$K$2:$P$2,0))</f>
        <v>10</v>
      </c>
      <c r="AX131" s="19" cm="1">
        <f t="array" ref="AX131">INDEX($K:$P,ROW(),MATCH(AX$3,$K$2:$P$2,0))</f>
        <v>10</v>
      </c>
      <c r="AY131" s="19" cm="1">
        <f t="array" ref="AY131">INDEX($K:$P,ROW(),MATCH(AY$3,$K$2:$P$2,0))</f>
        <v>10</v>
      </c>
      <c r="AZ131" s="19" cm="1">
        <f t="array" ref="AZ131">INDEX($K:$P,ROW(),MATCH(AZ$3,$K$2:$P$2,0))</f>
        <v>10</v>
      </c>
      <c r="BA131" s="19" cm="1">
        <f t="array" ref="BA131">INDEX($K:$P,ROW(),MATCH(BA$3,$K$2:$P$2,0))</f>
        <v>10</v>
      </c>
      <c r="BB131" s="19" cm="1">
        <f t="array" ref="BB131">INDEX($K:$P,ROW(),MATCH(BB$3,$K$2:$P$2,0))</f>
        <v>10</v>
      </c>
      <c r="BC131" s="19" cm="1">
        <f t="array" ref="BC131">INDEX($K:$P,ROW(),MATCH(BC$3,$K$2:$P$2,0))</f>
        <v>10</v>
      </c>
      <c r="BD131" s="19" cm="1">
        <f t="array" ref="BD131">INDEX($K:$P,ROW(),MATCH(BD$3,$K$2:$P$2,0))</f>
        <v>10</v>
      </c>
      <c r="BE131" s="19" cm="1">
        <f t="array" ref="BE131">INDEX($K:$P,ROW(),MATCH(BE$3,$K$2:$P$2,0))</f>
        <v>10</v>
      </c>
      <c r="BF131" s="19" cm="1">
        <f t="array" ref="BF131">INDEX($K:$P,ROW(),MATCH(BF$3,$K$2:$P$2,0))</f>
        <v>10</v>
      </c>
      <c r="BG131" s="19" cm="1">
        <f t="array" ref="BG131">INDEX($K:$P,ROW(),MATCH(BG$3,$K$2:$P$2,0))</f>
        <v>10</v>
      </c>
      <c r="BH131" s="19" cm="1">
        <f t="array" ref="BH131">INDEX($K:$P,ROW(),MATCH(BH$3,$K$2:$P$2,0))</f>
        <v>10</v>
      </c>
      <c r="BI131" s="19" cm="1">
        <f t="array" ref="BI131">INDEX($K:$P,ROW(),MATCH(BI$3,$K$2:$P$2,0))</f>
        <v>10</v>
      </c>
      <c r="BJ131" s="19" cm="1">
        <f t="array" ref="BJ131">INDEX($K:$P,ROW(),MATCH(BJ$3,$K$2:$P$2,0))</f>
        <v>10</v>
      </c>
      <c r="BK131" s="19" cm="1">
        <f t="array" ref="BK131">INDEX($K:$P,ROW(),MATCH(BK$3,$K$2:$P$2,0))</f>
        <v>10</v>
      </c>
      <c r="BL131" s="19" cm="1">
        <f t="array" ref="BL131">INDEX($K:$P,ROW(),MATCH(BL$3,$K$2:$P$2,0))</f>
        <v>10</v>
      </c>
      <c r="BM131" s="19" cm="1">
        <f t="array" ref="BM131">INDEX($K:$P,ROW(),MATCH(BM$3,$K$2:$P$2,0))</f>
        <v>10</v>
      </c>
      <c r="BN131" s="19" cm="1">
        <f t="array" ref="BN131">INDEX($K:$P,ROW(),MATCH(BN$3,$K$2:$P$2,0))</f>
        <v>10</v>
      </c>
      <c r="BO131" s="19" cm="1">
        <f t="array" ref="BO131">INDEX($K:$P,ROW(),MATCH(BO$3,$K$2:$P$2,0))</f>
        <v>10</v>
      </c>
      <c r="BP131" s="19" cm="1">
        <f t="array" ref="BP131">INDEX($K:$P,ROW(),MATCH(BP$3,$K$2:$P$2,0))</f>
        <v>10</v>
      </c>
      <c r="BQ131" s="19" cm="1">
        <f t="array" ref="BQ131">INDEX($K:$P,ROW(),MATCH(BQ$3,$K$2:$P$2,0))</f>
        <v>10</v>
      </c>
      <c r="BR131" s="19" cm="1">
        <f t="array" ref="BR131">INDEX($K:$P,ROW(),MATCH(BR$3,$K$2:$P$2,0))</f>
        <v>10</v>
      </c>
      <c r="BS131" s="19" cm="1">
        <f t="array" ref="BS131">INDEX($K:$P,ROW(),MATCH(BS$3,$K$2:$P$2,0))</f>
        <v>10</v>
      </c>
      <c r="BT131" s="19" cm="1">
        <f t="array" ref="BT131">INDEX($K:$P,ROW(),MATCH(BT$3,$K$2:$P$2,0))</f>
        <v>10</v>
      </c>
      <c r="BU131" s="19" cm="1">
        <f t="array" ref="BU131">INDEX($K:$P,ROW(),MATCH(BU$3,$K$2:$P$2,0))</f>
        <v>10</v>
      </c>
      <c r="BV131" s="19" cm="1">
        <f t="array" ref="BV131">INDEX($K:$P,ROW(),MATCH(BV$3,$K$2:$P$2,0))</f>
        <v>10</v>
      </c>
      <c r="BW131" s="19" cm="1">
        <f t="array" ref="BW131">INDEX($K:$P,ROW(),MATCH(BW$3,$K$2:$P$2,0))</f>
        <v>10</v>
      </c>
      <c r="BX131" s="19" cm="1">
        <f t="array" ref="BX131">INDEX($K:$P,ROW(),MATCH(BX$3,$K$2:$P$2,0))</f>
        <v>10</v>
      </c>
      <c r="BY131" s="19" cm="1">
        <f t="array" ref="BY131">INDEX($K:$P,ROW(),MATCH(BY$3,$K$2:$P$2,0))</f>
        <v>10</v>
      </c>
      <c r="BZ131" s="19" cm="1">
        <f t="array" ref="BZ131">INDEX($K:$P,ROW(),MATCH(BZ$3,$K$2:$P$2,0))</f>
        <v>10</v>
      </c>
      <c r="CA131" s="19" cm="1">
        <f t="array" ref="CA131">INDEX($K:$P,ROW(),MATCH(CA$3,$K$2:$P$2,0))</f>
        <v>10</v>
      </c>
      <c r="CB131" s="19" cm="1">
        <f t="array" ref="CB131">INDEX($K:$P,ROW(),MATCH(CB$3,$K$2:$P$2,0))</f>
        <v>10</v>
      </c>
      <c r="CC131" s="19" cm="1">
        <f t="array" ref="CC131">INDEX($K:$P,ROW(),MATCH(CC$3,$K$2:$P$2,0))</f>
        <v>10</v>
      </c>
      <c r="CD131" s="19" cm="1">
        <f t="array" ref="CD131">INDEX($K:$P,ROW(),MATCH(CD$3,$K$2:$P$2,0))</f>
        <v>10</v>
      </c>
      <c r="CE131" s="19" cm="1">
        <f t="array" ref="CE131">INDEX($K:$P,ROW(),MATCH(CE$3,$K$2:$P$2,0))</f>
        <v>10</v>
      </c>
      <c r="CF131" s="19" cm="1">
        <f t="array" ref="CF131">INDEX($K:$P,ROW(),MATCH(CF$3,$K$2:$P$2,0))</f>
        <v>10</v>
      </c>
      <c r="CG131" s="19" cm="1">
        <f t="array" ref="CG131">INDEX($K:$P,ROW(),MATCH(CG$3,$K$2:$P$2,0))</f>
        <v>10</v>
      </c>
      <c r="CH131" s="19" cm="1">
        <f t="array" ref="CH131">INDEX($K:$P,ROW(),MATCH(CH$3,$K$2:$P$2,0))</f>
        <v>10</v>
      </c>
      <c r="CI131" s="19" cm="1">
        <f t="array" ref="CI131">INDEX($K:$P,ROW(),MATCH(CI$3,$K$2:$P$2,0))</f>
        <v>10</v>
      </c>
      <c r="CJ131" s="19" cm="1">
        <f t="array" ref="CJ131">INDEX($K:$P,ROW(),MATCH(CJ$3,$K$2:$P$2,0))</f>
        <v>10</v>
      </c>
      <c r="CK131" s="19" cm="1">
        <f t="array" ref="CK131">INDEX($K:$P,ROW(),MATCH(CK$3,$K$2:$P$2,0))</f>
        <v>10</v>
      </c>
      <c r="CL131" s="19" cm="1">
        <f t="array" ref="CL131">INDEX($K:$P,ROW(),MATCH(CL$3,$K$2:$P$2,0))</f>
        <v>10</v>
      </c>
    </row>
    <row r="132" spans="2:90" x14ac:dyDescent="0.4">
      <c r="B132" s="141" t="str">
        <f>+B124</f>
        <v>Item 5</v>
      </c>
      <c r="D132" t="s">
        <v>812</v>
      </c>
      <c r="E132" s="8" t="str">
        <f t="shared" si="75"/>
        <v>132 VOLLIST-EVP</v>
      </c>
      <c r="H132" s="31"/>
      <c r="I132" s="73"/>
      <c r="J132" s="73"/>
      <c r="K132" s="18">
        <v>10</v>
      </c>
      <c r="L132" s="18">
        <v>10</v>
      </c>
      <c r="M132" s="18">
        <v>10</v>
      </c>
      <c r="N132" s="18">
        <v>10</v>
      </c>
      <c r="O132" s="18">
        <v>10</v>
      </c>
      <c r="P132" s="18">
        <v>10</v>
      </c>
      <c r="R132" s="33"/>
      <c r="S132" s="19" cm="1">
        <f t="array" ref="S132">INDEX($K:$P,ROW(),MATCH(S$3,$K$2:$P$2,0))</f>
        <v>10</v>
      </c>
      <c r="T132" s="19" cm="1">
        <f t="array" ref="T132">INDEX($K:$P,ROW(),MATCH(T$3,$K$2:$P$2,0))</f>
        <v>10</v>
      </c>
      <c r="U132" s="19" cm="1">
        <f t="array" ref="U132">INDEX($K:$P,ROW(),MATCH(U$3,$K$2:$P$2,0))</f>
        <v>10</v>
      </c>
      <c r="V132" s="19" cm="1">
        <f t="array" ref="V132">INDEX($K:$P,ROW(),MATCH(V$3,$K$2:$P$2,0))</f>
        <v>10</v>
      </c>
      <c r="W132" s="19" cm="1">
        <f t="array" ref="W132">INDEX($K:$P,ROW(),MATCH(W$3,$K$2:$P$2,0))</f>
        <v>10</v>
      </c>
      <c r="X132" s="19" cm="1">
        <f t="array" ref="X132">INDEX($K:$P,ROW(),MATCH(X$3,$K$2:$P$2,0))</f>
        <v>10</v>
      </c>
      <c r="Y132" s="19" cm="1">
        <f t="array" ref="Y132">INDEX($K:$P,ROW(),MATCH(Y$3,$K$2:$P$2,0))</f>
        <v>10</v>
      </c>
      <c r="Z132" s="19" cm="1">
        <f t="array" ref="Z132">INDEX($K:$P,ROW(),MATCH(Z$3,$K$2:$P$2,0))</f>
        <v>10</v>
      </c>
      <c r="AA132" s="19" cm="1">
        <f t="array" ref="AA132">INDEX($K:$P,ROW(),MATCH(AA$3,$K$2:$P$2,0))</f>
        <v>10</v>
      </c>
      <c r="AB132" s="19" cm="1">
        <f t="array" ref="AB132">INDEX($K:$P,ROW(),MATCH(AB$3,$K$2:$P$2,0))</f>
        <v>10</v>
      </c>
      <c r="AC132" s="19" cm="1">
        <f t="array" ref="AC132">INDEX($K:$P,ROW(),MATCH(AC$3,$K$2:$P$2,0))</f>
        <v>10</v>
      </c>
      <c r="AD132" s="19" cm="1">
        <f t="array" ref="AD132">INDEX($K:$P,ROW(),MATCH(AD$3,$K$2:$P$2,0))</f>
        <v>10</v>
      </c>
      <c r="AE132" s="19" cm="1">
        <f t="array" ref="AE132">INDEX($K:$P,ROW(),MATCH(AE$3,$K$2:$P$2,0))</f>
        <v>10</v>
      </c>
      <c r="AF132" s="19" cm="1">
        <f t="array" ref="AF132">INDEX($K:$P,ROW(),MATCH(AF$3,$K$2:$P$2,0))</f>
        <v>10</v>
      </c>
      <c r="AG132" s="19" cm="1">
        <f t="array" ref="AG132">INDEX($K:$P,ROW(),MATCH(AG$3,$K$2:$P$2,0))</f>
        <v>10</v>
      </c>
      <c r="AH132" s="19" cm="1">
        <f t="array" ref="AH132">INDEX($K:$P,ROW(),MATCH(AH$3,$K$2:$P$2,0))</f>
        <v>10</v>
      </c>
      <c r="AI132" s="19" cm="1">
        <f t="array" ref="AI132">INDEX($K:$P,ROW(),MATCH(AI$3,$K$2:$P$2,0))</f>
        <v>10</v>
      </c>
      <c r="AJ132" s="19" cm="1">
        <f t="array" ref="AJ132">INDEX($K:$P,ROW(),MATCH(AJ$3,$K$2:$P$2,0))</f>
        <v>10</v>
      </c>
      <c r="AK132" s="19" cm="1">
        <f t="array" ref="AK132">INDEX($K:$P,ROW(),MATCH(AK$3,$K$2:$P$2,0))</f>
        <v>10</v>
      </c>
      <c r="AL132" s="19" cm="1">
        <f t="array" ref="AL132">INDEX($K:$P,ROW(),MATCH(AL$3,$K$2:$P$2,0))</f>
        <v>10</v>
      </c>
      <c r="AM132" s="19" cm="1">
        <f t="array" ref="AM132">INDEX($K:$P,ROW(),MATCH(AM$3,$K$2:$P$2,0))</f>
        <v>10</v>
      </c>
      <c r="AN132" s="19" cm="1">
        <f t="array" ref="AN132">INDEX($K:$P,ROW(),MATCH(AN$3,$K$2:$P$2,0))</f>
        <v>10</v>
      </c>
      <c r="AO132" s="19" cm="1">
        <f t="array" ref="AO132">INDEX($K:$P,ROW(),MATCH(AO$3,$K$2:$P$2,0))</f>
        <v>10</v>
      </c>
      <c r="AP132" s="19" cm="1">
        <f t="array" ref="AP132">INDEX($K:$P,ROW(),MATCH(AP$3,$K$2:$P$2,0))</f>
        <v>10</v>
      </c>
      <c r="AQ132" s="19" cm="1">
        <f t="array" ref="AQ132">INDEX($K:$P,ROW(),MATCH(AQ$3,$K$2:$P$2,0))</f>
        <v>10</v>
      </c>
      <c r="AR132" s="19" cm="1">
        <f t="array" ref="AR132">INDEX($K:$P,ROW(),MATCH(AR$3,$K$2:$P$2,0))</f>
        <v>10</v>
      </c>
      <c r="AS132" s="19" cm="1">
        <f t="array" ref="AS132">INDEX($K:$P,ROW(),MATCH(AS$3,$K$2:$P$2,0))</f>
        <v>10</v>
      </c>
      <c r="AT132" s="19" cm="1">
        <f t="array" ref="AT132">INDEX($K:$P,ROW(),MATCH(AT$3,$K$2:$P$2,0))</f>
        <v>10</v>
      </c>
      <c r="AU132" s="19" cm="1">
        <f t="array" ref="AU132">INDEX($K:$P,ROW(),MATCH(AU$3,$K$2:$P$2,0))</f>
        <v>10</v>
      </c>
      <c r="AV132" s="19" cm="1">
        <f t="array" ref="AV132">INDEX($K:$P,ROW(),MATCH(AV$3,$K$2:$P$2,0))</f>
        <v>10</v>
      </c>
      <c r="AW132" s="19" cm="1">
        <f t="array" ref="AW132">INDEX($K:$P,ROW(),MATCH(AW$3,$K$2:$P$2,0))</f>
        <v>10</v>
      </c>
      <c r="AX132" s="19" cm="1">
        <f t="array" ref="AX132">INDEX($K:$P,ROW(),MATCH(AX$3,$K$2:$P$2,0))</f>
        <v>10</v>
      </c>
      <c r="AY132" s="19" cm="1">
        <f t="array" ref="AY132">INDEX($K:$P,ROW(),MATCH(AY$3,$K$2:$P$2,0))</f>
        <v>10</v>
      </c>
      <c r="AZ132" s="19" cm="1">
        <f t="array" ref="AZ132">INDEX($K:$P,ROW(),MATCH(AZ$3,$K$2:$P$2,0))</f>
        <v>10</v>
      </c>
      <c r="BA132" s="19" cm="1">
        <f t="array" ref="BA132">INDEX($K:$P,ROW(),MATCH(BA$3,$K$2:$P$2,0))</f>
        <v>10</v>
      </c>
      <c r="BB132" s="19" cm="1">
        <f t="array" ref="BB132">INDEX($K:$P,ROW(),MATCH(BB$3,$K$2:$P$2,0))</f>
        <v>10</v>
      </c>
      <c r="BC132" s="19" cm="1">
        <f t="array" ref="BC132">INDEX($K:$P,ROW(),MATCH(BC$3,$K$2:$P$2,0))</f>
        <v>10</v>
      </c>
      <c r="BD132" s="19" cm="1">
        <f t="array" ref="BD132">INDEX($K:$P,ROW(),MATCH(BD$3,$K$2:$P$2,0))</f>
        <v>10</v>
      </c>
      <c r="BE132" s="19" cm="1">
        <f t="array" ref="BE132">INDEX($K:$P,ROW(),MATCH(BE$3,$K$2:$P$2,0))</f>
        <v>10</v>
      </c>
      <c r="BF132" s="19" cm="1">
        <f t="array" ref="BF132">INDEX($K:$P,ROW(),MATCH(BF$3,$K$2:$P$2,0))</f>
        <v>10</v>
      </c>
      <c r="BG132" s="19" cm="1">
        <f t="array" ref="BG132">INDEX($K:$P,ROW(),MATCH(BG$3,$K$2:$P$2,0))</f>
        <v>10</v>
      </c>
      <c r="BH132" s="19" cm="1">
        <f t="array" ref="BH132">INDEX($K:$P,ROW(),MATCH(BH$3,$K$2:$P$2,0))</f>
        <v>10</v>
      </c>
      <c r="BI132" s="19" cm="1">
        <f t="array" ref="BI132">INDEX($K:$P,ROW(),MATCH(BI$3,$K$2:$P$2,0))</f>
        <v>10</v>
      </c>
      <c r="BJ132" s="19" cm="1">
        <f t="array" ref="BJ132">INDEX($K:$P,ROW(),MATCH(BJ$3,$K$2:$P$2,0))</f>
        <v>10</v>
      </c>
      <c r="BK132" s="19" cm="1">
        <f t="array" ref="BK132">INDEX($K:$P,ROW(),MATCH(BK$3,$K$2:$P$2,0))</f>
        <v>10</v>
      </c>
      <c r="BL132" s="19" cm="1">
        <f t="array" ref="BL132">INDEX($K:$P,ROW(),MATCH(BL$3,$K$2:$P$2,0))</f>
        <v>10</v>
      </c>
      <c r="BM132" s="19" cm="1">
        <f t="array" ref="BM132">INDEX($K:$P,ROW(),MATCH(BM$3,$K$2:$P$2,0))</f>
        <v>10</v>
      </c>
      <c r="BN132" s="19" cm="1">
        <f t="array" ref="BN132">INDEX($K:$P,ROW(),MATCH(BN$3,$K$2:$P$2,0))</f>
        <v>10</v>
      </c>
      <c r="BO132" s="19" cm="1">
        <f t="array" ref="BO132">INDEX($K:$P,ROW(),MATCH(BO$3,$K$2:$P$2,0))</f>
        <v>10</v>
      </c>
      <c r="BP132" s="19" cm="1">
        <f t="array" ref="BP132">INDEX($K:$P,ROW(),MATCH(BP$3,$K$2:$P$2,0))</f>
        <v>10</v>
      </c>
      <c r="BQ132" s="19" cm="1">
        <f t="array" ref="BQ132">INDEX($K:$P,ROW(),MATCH(BQ$3,$K$2:$P$2,0))</f>
        <v>10</v>
      </c>
      <c r="BR132" s="19" cm="1">
        <f t="array" ref="BR132">INDEX($K:$P,ROW(),MATCH(BR$3,$K$2:$P$2,0))</f>
        <v>10</v>
      </c>
      <c r="BS132" s="19" cm="1">
        <f t="array" ref="BS132">INDEX($K:$P,ROW(),MATCH(BS$3,$K$2:$P$2,0))</f>
        <v>10</v>
      </c>
      <c r="BT132" s="19" cm="1">
        <f t="array" ref="BT132">INDEX($K:$P,ROW(),MATCH(BT$3,$K$2:$P$2,0))</f>
        <v>10</v>
      </c>
      <c r="BU132" s="19" cm="1">
        <f t="array" ref="BU132">INDEX($K:$P,ROW(),MATCH(BU$3,$K$2:$P$2,0))</f>
        <v>10</v>
      </c>
      <c r="BV132" s="19" cm="1">
        <f t="array" ref="BV132">INDEX($K:$P,ROW(),MATCH(BV$3,$K$2:$P$2,0))</f>
        <v>10</v>
      </c>
      <c r="BW132" s="19" cm="1">
        <f t="array" ref="BW132">INDEX($K:$P,ROW(),MATCH(BW$3,$K$2:$P$2,0))</f>
        <v>10</v>
      </c>
      <c r="BX132" s="19" cm="1">
        <f t="array" ref="BX132">INDEX($K:$P,ROW(),MATCH(BX$3,$K$2:$P$2,0))</f>
        <v>10</v>
      </c>
      <c r="BY132" s="19" cm="1">
        <f t="array" ref="BY132">INDEX($K:$P,ROW(),MATCH(BY$3,$K$2:$P$2,0))</f>
        <v>10</v>
      </c>
      <c r="BZ132" s="19" cm="1">
        <f t="array" ref="BZ132">INDEX($K:$P,ROW(),MATCH(BZ$3,$K$2:$P$2,0))</f>
        <v>10</v>
      </c>
      <c r="CA132" s="19" cm="1">
        <f t="array" ref="CA132">INDEX($K:$P,ROW(),MATCH(CA$3,$K$2:$P$2,0))</f>
        <v>10</v>
      </c>
      <c r="CB132" s="19" cm="1">
        <f t="array" ref="CB132">INDEX($K:$P,ROW(),MATCH(CB$3,$K$2:$P$2,0))</f>
        <v>10</v>
      </c>
      <c r="CC132" s="19" cm="1">
        <f t="array" ref="CC132">INDEX($K:$P,ROW(),MATCH(CC$3,$K$2:$P$2,0))</f>
        <v>10</v>
      </c>
      <c r="CD132" s="19" cm="1">
        <f t="array" ref="CD132">INDEX($K:$P,ROW(),MATCH(CD$3,$K$2:$P$2,0))</f>
        <v>10</v>
      </c>
      <c r="CE132" s="19" cm="1">
        <f t="array" ref="CE132">INDEX($K:$P,ROW(),MATCH(CE$3,$K$2:$P$2,0))</f>
        <v>10</v>
      </c>
      <c r="CF132" s="19" cm="1">
        <f t="array" ref="CF132">INDEX($K:$P,ROW(),MATCH(CF$3,$K$2:$P$2,0))</f>
        <v>10</v>
      </c>
      <c r="CG132" s="19" cm="1">
        <f t="array" ref="CG132">INDEX($K:$P,ROW(),MATCH(CG$3,$K$2:$P$2,0))</f>
        <v>10</v>
      </c>
      <c r="CH132" s="19" cm="1">
        <f t="array" ref="CH132">INDEX($K:$P,ROW(),MATCH(CH$3,$K$2:$P$2,0))</f>
        <v>10</v>
      </c>
      <c r="CI132" s="19" cm="1">
        <f t="array" ref="CI132">INDEX($K:$P,ROW(),MATCH(CI$3,$K$2:$P$2,0))</f>
        <v>10</v>
      </c>
      <c r="CJ132" s="19" cm="1">
        <f t="array" ref="CJ132">INDEX($K:$P,ROW(),MATCH(CJ$3,$K$2:$P$2,0))</f>
        <v>10</v>
      </c>
      <c r="CK132" s="19" cm="1">
        <f t="array" ref="CK132">INDEX($K:$P,ROW(),MATCH(CK$3,$K$2:$P$2,0))</f>
        <v>10</v>
      </c>
      <c r="CL132" s="19" cm="1">
        <f t="array" ref="CL132">INDEX($K:$P,ROW(),MATCH(CL$3,$K$2:$P$2,0))</f>
        <v>10</v>
      </c>
    </row>
    <row r="133" spans="2:90" x14ac:dyDescent="0.4">
      <c r="B133" s="124"/>
      <c r="D133" t="s">
        <v>812</v>
      </c>
      <c r="E133" s="8" t="str">
        <f t="shared" si="75"/>
        <v>133 VOLLIST-EVP</v>
      </c>
      <c r="H133" s="31"/>
      <c r="I133" s="73"/>
      <c r="J133" s="73"/>
      <c r="K133" s="18"/>
      <c r="L133" s="18"/>
      <c r="M133" s="18"/>
      <c r="N133" s="18"/>
      <c r="O133" s="18"/>
      <c r="P133" s="18"/>
      <c r="R133" s="33"/>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2:90" x14ac:dyDescent="0.4">
      <c r="B134" s="124" t="s">
        <v>799</v>
      </c>
      <c r="D134" t="s">
        <v>812</v>
      </c>
      <c r="E134" s="8" t="str">
        <f t="shared" si="75"/>
        <v>134 VOLLIST-EVP</v>
      </c>
      <c r="H134" s="31"/>
      <c r="I134" s="73"/>
      <c r="J134" s="73"/>
      <c r="K134" s="18"/>
      <c r="L134" s="18"/>
      <c r="M134" s="18"/>
      <c r="N134" s="18"/>
      <c r="O134" s="18"/>
      <c r="P134" s="18"/>
      <c r="R134" s="33"/>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2:90" x14ac:dyDescent="0.4">
      <c r="B135" s="154" t="str">
        <f>+B120</f>
        <v>Item 1</v>
      </c>
      <c r="D135" t="s">
        <v>812</v>
      </c>
      <c r="E135" s="8" t="str">
        <f t="shared" si="75"/>
        <v>135 VOLLIST-EVP</v>
      </c>
      <c r="H135" s="31"/>
      <c r="I135" s="73"/>
      <c r="J135" s="73"/>
      <c r="K135" s="24">
        <f>+K120*K128</f>
        <v>1000000</v>
      </c>
      <c r="L135" s="23">
        <f t="shared" ref="L135:P140" si="76">SUMIF($3:$3,L$2,135:135)</f>
        <v>2000000.0000000007</v>
      </c>
      <c r="M135" s="23">
        <f t="shared" si="76"/>
        <v>4000000.0000000014</v>
      </c>
      <c r="N135" s="23">
        <f t="shared" si="76"/>
        <v>8000000.0000000028</v>
      </c>
      <c r="O135" s="23">
        <f t="shared" si="76"/>
        <v>16000000.000000006</v>
      </c>
      <c r="P135" s="23">
        <f t="shared" si="76"/>
        <v>32000000.000000011</v>
      </c>
      <c r="R135" s="33"/>
      <c r="S135" s="24">
        <f t="shared" ref="S135" si="77">+S120*S128</f>
        <v>83333.333333333343</v>
      </c>
      <c r="T135" s="24">
        <f t="shared" ref="T135:AX135" si="78">+T120*T128</f>
        <v>83333.333333333343</v>
      </c>
      <c r="U135" s="24">
        <f t="shared" si="78"/>
        <v>83333.333333333343</v>
      </c>
      <c r="V135" s="24">
        <f t="shared" si="78"/>
        <v>83333.333333333343</v>
      </c>
      <c r="W135" s="24">
        <f t="shared" si="78"/>
        <v>83333.333333333343</v>
      </c>
      <c r="X135" s="24">
        <f t="shared" si="78"/>
        <v>83333.333333333343</v>
      </c>
      <c r="Y135" s="24">
        <f t="shared" si="78"/>
        <v>83333.333333333343</v>
      </c>
      <c r="Z135" s="24">
        <f t="shared" si="78"/>
        <v>83333.333333333343</v>
      </c>
      <c r="AA135" s="24">
        <f t="shared" si="78"/>
        <v>83333.333333333343</v>
      </c>
      <c r="AB135" s="24">
        <f t="shared" si="78"/>
        <v>83333.333333333343</v>
      </c>
      <c r="AC135" s="24">
        <f t="shared" si="78"/>
        <v>83333.333333333343</v>
      </c>
      <c r="AD135" s="24">
        <f t="shared" si="78"/>
        <v>83333.333333333343</v>
      </c>
      <c r="AE135" s="24">
        <f t="shared" si="78"/>
        <v>166666.66666666669</v>
      </c>
      <c r="AF135" s="24">
        <f t="shared" si="78"/>
        <v>166666.66666666669</v>
      </c>
      <c r="AG135" s="24">
        <f t="shared" si="78"/>
        <v>166666.66666666669</v>
      </c>
      <c r="AH135" s="24">
        <f t="shared" si="78"/>
        <v>166666.66666666669</v>
      </c>
      <c r="AI135" s="24">
        <f t="shared" si="78"/>
        <v>166666.66666666669</v>
      </c>
      <c r="AJ135" s="24">
        <f t="shared" si="78"/>
        <v>166666.66666666669</v>
      </c>
      <c r="AK135" s="24">
        <f t="shared" si="78"/>
        <v>166666.66666666669</v>
      </c>
      <c r="AL135" s="24">
        <f t="shared" si="78"/>
        <v>166666.66666666669</v>
      </c>
      <c r="AM135" s="24">
        <f t="shared" si="78"/>
        <v>166666.66666666669</v>
      </c>
      <c r="AN135" s="24">
        <f t="shared" si="78"/>
        <v>166666.66666666669</v>
      </c>
      <c r="AO135" s="24">
        <f t="shared" si="78"/>
        <v>166666.66666666669</v>
      </c>
      <c r="AP135" s="24">
        <f t="shared" si="78"/>
        <v>166666.66666666669</v>
      </c>
      <c r="AQ135" s="24">
        <f t="shared" si="78"/>
        <v>333333.33333333337</v>
      </c>
      <c r="AR135" s="24">
        <f t="shared" si="78"/>
        <v>333333.33333333337</v>
      </c>
      <c r="AS135" s="24">
        <f t="shared" si="78"/>
        <v>333333.33333333337</v>
      </c>
      <c r="AT135" s="24">
        <f t="shared" si="78"/>
        <v>333333.33333333337</v>
      </c>
      <c r="AU135" s="24">
        <f t="shared" si="78"/>
        <v>333333.33333333337</v>
      </c>
      <c r="AV135" s="24">
        <f t="shared" si="78"/>
        <v>333333.33333333337</v>
      </c>
      <c r="AW135" s="24">
        <f t="shared" si="78"/>
        <v>333333.33333333337</v>
      </c>
      <c r="AX135" s="24">
        <f t="shared" si="78"/>
        <v>333333.33333333337</v>
      </c>
      <c r="AY135" s="24">
        <f t="shared" ref="AY135:CD135" si="79">+AY120*AY128</f>
        <v>333333.33333333337</v>
      </c>
      <c r="AZ135" s="24">
        <f t="shared" si="79"/>
        <v>333333.33333333337</v>
      </c>
      <c r="BA135" s="24">
        <f t="shared" si="79"/>
        <v>333333.33333333337</v>
      </c>
      <c r="BB135" s="24">
        <f t="shared" si="79"/>
        <v>333333.33333333337</v>
      </c>
      <c r="BC135" s="24">
        <f t="shared" si="79"/>
        <v>666666.66666666674</v>
      </c>
      <c r="BD135" s="24">
        <f t="shared" si="79"/>
        <v>666666.66666666674</v>
      </c>
      <c r="BE135" s="24">
        <f t="shared" si="79"/>
        <v>666666.66666666674</v>
      </c>
      <c r="BF135" s="24">
        <f t="shared" si="79"/>
        <v>666666.66666666674</v>
      </c>
      <c r="BG135" s="24">
        <f t="shared" si="79"/>
        <v>666666.66666666674</v>
      </c>
      <c r="BH135" s="24">
        <f t="shared" si="79"/>
        <v>666666.66666666674</v>
      </c>
      <c r="BI135" s="24">
        <f t="shared" si="79"/>
        <v>666666.66666666674</v>
      </c>
      <c r="BJ135" s="24">
        <f t="shared" si="79"/>
        <v>666666.66666666674</v>
      </c>
      <c r="BK135" s="24">
        <f t="shared" si="79"/>
        <v>666666.66666666674</v>
      </c>
      <c r="BL135" s="24">
        <f t="shared" si="79"/>
        <v>666666.66666666674</v>
      </c>
      <c r="BM135" s="24">
        <f t="shared" si="79"/>
        <v>666666.66666666674</v>
      </c>
      <c r="BN135" s="24">
        <f t="shared" si="79"/>
        <v>666666.66666666674</v>
      </c>
      <c r="BO135" s="24">
        <f t="shared" si="79"/>
        <v>1333333.3333333335</v>
      </c>
      <c r="BP135" s="24">
        <f t="shared" si="79"/>
        <v>1333333.3333333335</v>
      </c>
      <c r="BQ135" s="24">
        <f t="shared" si="79"/>
        <v>1333333.3333333335</v>
      </c>
      <c r="BR135" s="24">
        <f t="shared" si="79"/>
        <v>1333333.3333333335</v>
      </c>
      <c r="BS135" s="24">
        <f t="shared" si="79"/>
        <v>1333333.3333333335</v>
      </c>
      <c r="BT135" s="24">
        <f t="shared" si="79"/>
        <v>1333333.3333333335</v>
      </c>
      <c r="BU135" s="24">
        <f t="shared" si="79"/>
        <v>1333333.3333333335</v>
      </c>
      <c r="BV135" s="24">
        <f t="shared" si="79"/>
        <v>1333333.3333333335</v>
      </c>
      <c r="BW135" s="24">
        <f t="shared" si="79"/>
        <v>1333333.3333333335</v>
      </c>
      <c r="BX135" s="24">
        <f t="shared" si="79"/>
        <v>1333333.3333333335</v>
      </c>
      <c r="BY135" s="24">
        <f t="shared" si="79"/>
        <v>1333333.3333333335</v>
      </c>
      <c r="BZ135" s="24">
        <f t="shared" si="79"/>
        <v>1333333.3333333335</v>
      </c>
      <c r="CA135" s="24">
        <f t="shared" si="79"/>
        <v>2666666.666666667</v>
      </c>
      <c r="CB135" s="24">
        <f t="shared" si="79"/>
        <v>2666666.666666667</v>
      </c>
      <c r="CC135" s="24">
        <f t="shared" si="79"/>
        <v>2666666.666666667</v>
      </c>
      <c r="CD135" s="24">
        <f t="shared" si="79"/>
        <v>2666666.666666667</v>
      </c>
      <c r="CE135" s="24">
        <f t="shared" ref="CE135:CK135" si="80">+CE120*CE128</f>
        <v>2666666.666666667</v>
      </c>
      <c r="CF135" s="24">
        <f t="shared" si="80"/>
        <v>2666666.666666667</v>
      </c>
      <c r="CG135" s="24">
        <f t="shared" si="80"/>
        <v>2666666.666666667</v>
      </c>
      <c r="CH135" s="24">
        <f t="shared" si="80"/>
        <v>2666666.666666667</v>
      </c>
      <c r="CI135" s="24">
        <f t="shared" si="80"/>
        <v>2666666.666666667</v>
      </c>
      <c r="CJ135" s="24">
        <f t="shared" si="80"/>
        <v>2666666.666666667</v>
      </c>
      <c r="CK135" s="24">
        <f t="shared" si="80"/>
        <v>2666666.666666667</v>
      </c>
      <c r="CL135" s="24">
        <f t="shared" ref="CL135" si="81">+CL120*CL128</f>
        <v>2666666.666666667</v>
      </c>
    </row>
    <row r="136" spans="2:90" x14ac:dyDescent="0.4">
      <c r="B136" s="154" t="str">
        <f>+B121</f>
        <v>Item 2</v>
      </c>
      <c r="D136" t="s">
        <v>812</v>
      </c>
      <c r="E136" s="8" t="str">
        <f t="shared" si="75"/>
        <v>136 VOLLIST-EVP</v>
      </c>
      <c r="H136" s="31"/>
      <c r="I136" s="73"/>
      <c r="J136" s="73"/>
      <c r="K136" s="23">
        <f>SUMIF($3:$3,K$2,136:136)</f>
        <v>1000000.0000000003</v>
      </c>
      <c r="L136" s="23">
        <f t="shared" si="76"/>
        <v>2000000.0000000007</v>
      </c>
      <c r="M136" s="23">
        <f t="shared" si="76"/>
        <v>4000000.0000000014</v>
      </c>
      <c r="N136" s="23">
        <f t="shared" si="76"/>
        <v>8000000.0000000028</v>
      </c>
      <c r="O136" s="23">
        <f t="shared" si="76"/>
        <v>16000000.000000006</v>
      </c>
      <c r="P136" s="23">
        <f t="shared" si="76"/>
        <v>32000000.000000011</v>
      </c>
      <c r="R136" s="33"/>
      <c r="S136" s="24">
        <f t="shared" ref="S136" si="82">+S121*S129</f>
        <v>83333.333333333343</v>
      </c>
      <c r="T136" s="24">
        <f t="shared" ref="T136:AX136" si="83">+T121*T129</f>
        <v>83333.333333333343</v>
      </c>
      <c r="U136" s="24">
        <f t="shared" si="83"/>
        <v>83333.333333333343</v>
      </c>
      <c r="V136" s="24">
        <f t="shared" si="83"/>
        <v>83333.333333333343</v>
      </c>
      <c r="W136" s="24">
        <f t="shared" si="83"/>
        <v>83333.333333333343</v>
      </c>
      <c r="X136" s="24">
        <f t="shared" si="83"/>
        <v>83333.333333333343</v>
      </c>
      <c r="Y136" s="24">
        <f t="shared" si="83"/>
        <v>83333.333333333343</v>
      </c>
      <c r="Z136" s="24">
        <f t="shared" si="83"/>
        <v>83333.333333333343</v>
      </c>
      <c r="AA136" s="24">
        <f t="shared" si="83"/>
        <v>83333.333333333343</v>
      </c>
      <c r="AB136" s="24">
        <f t="shared" si="83"/>
        <v>83333.333333333343</v>
      </c>
      <c r="AC136" s="24">
        <f t="shared" si="83"/>
        <v>83333.333333333343</v>
      </c>
      <c r="AD136" s="24">
        <f t="shared" si="83"/>
        <v>83333.333333333343</v>
      </c>
      <c r="AE136" s="24">
        <f t="shared" si="83"/>
        <v>166666.66666666669</v>
      </c>
      <c r="AF136" s="24">
        <f t="shared" si="83"/>
        <v>166666.66666666669</v>
      </c>
      <c r="AG136" s="24">
        <f t="shared" si="83"/>
        <v>166666.66666666669</v>
      </c>
      <c r="AH136" s="24">
        <f t="shared" si="83"/>
        <v>166666.66666666669</v>
      </c>
      <c r="AI136" s="24">
        <f t="shared" si="83"/>
        <v>166666.66666666669</v>
      </c>
      <c r="AJ136" s="24">
        <f t="shared" si="83"/>
        <v>166666.66666666669</v>
      </c>
      <c r="AK136" s="24">
        <f t="shared" si="83"/>
        <v>166666.66666666669</v>
      </c>
      <c r="AL136" s="24">
        <f t="shared" si="83"/>
        <v>166666.66666666669</v>
      </c>
      <c r="AM136" s="24">
        <f t="shared" si="83"/>
        <v>166666.66666666669</v>
      </c>
      <c r="AN136" s="24">
        <f t="shared" si="83"/>
        <v>166666.66666666669</v>
      </c>
      <c r="AO136" s="24">
        <f t="shared" si="83"/>
        <v>166666.66666666669</v>
      </c>
      <c r="AP136" s="24">
        <f t="shared" si="83"/>
        <v>166666.66666666669</v>
      </c>
      <c r="AQ136" s="24">
        <f t="shared" si="83"/>
        <v>333333.33333333337</v>
      </c>
      <c r="AR136" s="24">
        <f t="shared" si="83"/>
        <v>333333.33333333337</v>
      </c>
      <c r="AS136" s="24">
        <f t="shared" si="83"/>
        <v>333333.33333333337</v>
      </c>
      <c r="AT136" s="24">
        <f t="shared" si="83"/>
        <v>333333.33333333337</v>
      </c>
      <c r="AU136" s="24">
        <f t="shared" si="83"/>
        <v>333333.33333333337</v>
      </c>
      <c r="AV136" s="24">
        <f t="shared" si="83"/>
        <v>333333.33333333337</v>
      </c>
      <c r="AW136" s="24">
        <f t="shared" si="83"/>
        <v>333333.33333333337</v>
      </c>
      <c r="AX136" s="24">
        <f t="shared" si="83"/>
        <v>333333.33333333337</v>
      </c>
      <c r="AY136" s="24">
        <f t="shared" ref="AY136:CD136" si="84">+AY121*AY129</f>
        <v>333333.33333333337</v>
      </c>
      <c r="AZ136" s="24">
        <f t="shared" si="84"/>
        <v>333333.33333333337</v>
      </c>
      <c r="BA136" s="24">
        <f t="shared" si="84"/>
        <v>333333.33333333337</v>
      </c>
      <c r="BB136" s="24">
        <f t="shared" si="84"/>
        <v>333333.33333333337</v>
      </c>
      <c r="BC136" s="24">
        <f t="shared" si="84"/>
        <v>666666.66666666674</v>
      </c>
      <c r="BD136" s="24">
        <f t="shared" si="84"/>
        <v>666666.66666666674</v>
      </c>
      <c r="BE136" s="24">
        <f t="shared" si="84"/>
        <v>666666.66666666674</v>
      </c>
      <c r="BF136" s="24">
        <f t="shared" si="84"/>
        <v>666666.66666666674</v>
      </c>
      <c r="BG136" s="24">
        <f t="shared" si="84"/>
        <v>666666.66666666674</v>
      </c>
      <c r="BH136" s="24">
        <f t="shared" si="84"/>
        <v>666666.66666666674</v>
      </c>
      <c r="BI136" s="24">
        <f t="shared" si="84"/>
        <v>666666.66666666674</v>
      </c>
      <c r="BJ136" s="24">
        <f t="shared" si="84"/>
        <v>666666.66666666674</v>
      </c>
      <c r="BK136" s="24">
        <f t="shared" si="84"/>
        <v>666666.66666666674</v>
      </c>
      <c r="BL136" s="24">
        <f t="shared" si="84"/>
        <v>666666.66666666674</v>
      </c>
      <c r="BM136" s="24">
        <f t="shared" si="84"/>
        <v>666666.66666666674</v>
      </c>
      <c r="BN136" s="24">
        <f t="shared" si="84"/>
        <v>666666.66666666674</v>
      </c>
      <c r="BO136" s="24">
        <f t="shared" si="84"/>
        <v>1333333.3333333335</v>
      </c>
      <c r="BP136" s="24">
        <f t="shared" si="84"/>
        <v>1333333.3333333335</v>
      </c>
      <c r="BQ136" s="24">
        <f t="shared" si="84"/>
        <v>1333333.3333333335</v>
      </c>
      <c r="BR136" s="24">
        <f t="shared" si="84"/>
        <v>1333333.3333333335</v>
      </c>
      <c r="BS136" s="24">
        <f t="shared" si="84"/>
        <v>1333333.3333333335</v>
      </c>
      <c r="BT136" s="24">
        <f t="shared" si="84"/>
        <v>1333333.3333333335</v>
      </c>
      <c r="BU136" s="24">
        <f t="shared" si="84"/>
        <v>1333333.3333333335</v>
      </c>
      <c r="BV136" s="24">
        <f t="shared" si="84"/>
        <v>1333333.3333333335</v>
      </c>
      <c r="BW136" s="24">
        <f t="shared" si="84"/>
        <v>1333333.3333333335</v>
      </c>
      <c r="BX136" s="24">
        <f t="shared" si="84"/>
        <v>1333333.3333333335</v>
      </c>
      <c r="BY136" s="24">
        <f t="shared" si="84"/>
        <v>1333333.3333333335</v>
      </c>
      <c r="BZ136" s="24">
        <f t="shared" si="84"/>
        <v>1333333.3333333335</v>
      </c>
      <c r="CA136" s="24">
        <f t="shared" si="84"/>
        <v>2666666.666666667</v>
      </c>
      <c r="CB136" s="24">
        <f t="shared" si="84"/>
        <v>2666666.666666667</v>
      </c>
      <c r="CC136" s="24">
        <f t="shared" si="84"/>
        <v>2666666.666666667</v>
      </c>
      <c r="CD136" s="24">
        <f t="shared" si="84"/>
        <v>2666666.666666667</v>
      </c>
      <c r="CE136" s="24">
        <f t="shared" ref="CE136:CK136" si="85">+CE121*CE129</f>
        <v>2666666.666666667</v>
      </c>
      <c r="CF136" s="24">
        <f t="shared" si="85"/>
        <v>2666666.666666667</v>
      </c>
      <c r="CG136" s="24">
        <f t="shared" si="85"/>
        <v>2666666.666666667</v>
      </c>
      <c r="CH136" s="24">
        <f t="shared" si="85"/>
        <v>2666666.666666667</v>
      </c>
      <c r="CI136" s="24">
        <f t="shared" si="85"/>
        <v>2666666.666666667</v>
      </c>
      <c r="CJ136" s="24">
        <f t="shared" si="85"/>
        <v>2666666.666666667</v>
      </c>
      <c r="CK136" s="24">
        <f t="shared" si="85"/>
        <v>2666666.666666667</v>
      </c>
      <c r="CL136" s="24">
        <f t="shared" ref="CL136" si="86">+CL121*CL129</f>
        <v>2666666.666666667</v>
      </c>
    </row>
    <row r="137" spans="2:90" x14ac:dyDescent="0.4">
      <c r="B137" s="154" t="str">
        <f>+B122</f>
        <v>Item 3</v>
      </c>
      <c r="D137" t="s">
        <v>812</v>
      </c>
      <c r="E137" s="8" t="str">
        <f t="shared" si="75"/>
        <v>137 VOLLIST-EVP</v>
      </c>
      <c r="H137" s="31"/>
      <c r="I137" s="73"/>
      <c r="J137" s="73"/>
      <c r="K137" s="23">
        <f>SUMIF($3:$3,K$2,137:137)</f>
        <v>1000000.0000000003</v>
      </c>
      <c r="L137" s="23">
        <f t="shared" si="76"/>
        <v>2000000.0000000007</v>
      </c>
      <c r="M137" s="23">
        <f t="shared" si="76"/>
        <v>4000000.0000000014</v>
      </c>
      <c r="N137" s="23">
        <f t="shared" si="76"/>
        <v>8000000.0000000028</v>
      </c>
      <c r="O137" s="23">
        <f t="shared" si="76"/>
        <v>16000000.000000006</v>
      </c>
      <c r="P137" s="23">
        <f t="shared" si="76"/>
        <v>32000000.000000011</v>
      </c>
      <c r="R137" s="33"/>
      <c r="S137" s="24">
        <f t="shared" ref="S137" si="87">+S122*S130</f>
        <v>83333.333333333343</v>
      </c>
      <c r="T137" s="24">
        <f t="shared" ref="T137:AX137" si="88">+T122*T130</f>
        <v>83333.333333333343</v>
      </c>
      <c r="U137" s="24">
        <f t="shared" si="88"/>
        <v>83333.333333333343</v>
      </c>
      <c r="V137" s="24">
        <f t="shared" si="88"/>
        <v>83333.333333333343</v>
      </c>
      <c r="W137" s="24">
        <f t="shared" si="88"/>
        <v>83333.333333333343</v>
      </c>
      <c r="X137" s="24">
        <f t="shared" si="88"/>
        <v>83333.333333333343</v>
      </c>
      <c r="Y137" s="24">
        <f t="shared" si="88"/>
        <v>83333.333333333343</v>
      </c>
      <c r="Z137" s="24">
        <f t="shared" si="88"/>
        <v>83333.333333333343</v>
      </c>
      <c r="AA137" s="24">
        <f t="shared" si="88"/>
        <v>83333.333333333343</v>
      </c>
      <c r="AB137" s="24">
        <f t="shared" si="88"/>
        <v>83333.333333333343</v>
      </c>
      <c r="AC137" s="24">
        <f t="shared" si="88"/>
        <v>83333.333333333343</v>
      </c>
      <c r="AD137" s="24">
        <f t="shared" si="88"/>
        <v>83333.333333333343</v>
      </c>
      <c r="AE137" s="24">
        <f t="shared" si="88"/>
        <v>166666.66666666669</v>
      </c>
      <c r="AF137" s="24">
        <f t="shared" si="88"/>
        <v>166666.66666666669</v>
      </c>
      <c r="AG137" s="24">
        <f t="shared" si="88"/>
        <v>166666.66666666669</v>
      </c>
      <c r="AH137" s="24">
        <f t="shared" si="88"/>
        <v>166666.66666666669</v>
      </c>
      <c r="AI137" s="24">
        <f t="shared" si="88"/>
        <v>166666.66666666669</v>
      </c>
      <c r="AJ137" s="24">
        <f t="shared" si="88"/>
        <v>166666.66666666669</v>
      </c>
      <c r="AK137" s="24">
        <f t="shared" si="88"/>
        <v>166666.66666666669</v>
      </c>
      <c r="AL137" s="24">
        <f t="shared" si="88"/>
        <v>166666.66666666669</v>
      </c>
      <c r="AM137" s="24">
        <f t="shared" si="88"/>
        <v>166666.66666666669</v>
      </c>
      <c r="AN137" s="24">
        <f t="shared" si="88"/>
        <v>166666.66666666669</v>
      </c>
      <c r="AO137" s="24">
        <f t="shared" si="88"/>
        <v>166666.66666666669</v>
      </c>
      <c r="AP137" s="24">
        <f t="shared" si="88"/>
        <v>166666.66666666669</v>
      </c>
      <c r="AQ137" s="24">
        <f t="shared" si="88"/>
        <v>333333.33333333337</v>
      </c>
      <c r="AR137" s="24">
        <f t="shared" si="88"/>
        <v>333333.33333333337</v>
      </c>
      <c r="AS137" s="24">
        <f t="shared" si="88"/>
        <v>333333.33333333337</v>
      </c>
      <c r="AT137" s="24">
        <f t="shared" si="88"/>
        <v>333333.33333333337</v>
      </c>
      <c r="AU137" s="24">
        <f t="shared" si="88"/>
        <v>333333.33333333337</v>
      </c>
      <c r="AV137" s="24">
        <f t="shared" si="88"/>
        <v>333333.33333333337</v>
      </c>
      <c r="AW137" s="24">
        <f t="shared" si="88"/>
        <v>333333.33333333337</v>
      </c>
      <c r="AX137" s="24">
        <f t="shared" si="88"/>
        <v>333333.33333333337</v>
      </c>
      <c r="AY137" s="24">
        <f t="shared" ref="AY137:CD137" si="89">+AY122*AY130</f>
        <v>333333.33333333337</v>
      </c>
      <c r="AZ137" s="24">
        <f t="shared" si="89"/>
        <v>333333.33333333337</v>
      </c>
      <c r="BA137" s="24">
        <f t="shared" si="89"/>
        <v>333333.33333333337</v>
      </c>
      <c r="BB137" s="24">
        <f t="shared" si="89"/>
        <v>333333.33333333337</v>
      </c>
      <c r="BC137" s="24">
        <f t="shared" si="89"/>
        <v>666666.66666666674</v>
      </c>
      <c r="BD137" s="24">
        <f t="shared" si="89"/>
        <v>666666.66666666674</v>
      </c>
      <c r="BE137" s="24">
        <f t="shared" si="89"/>
        <v>666666.66666666674</v>
      </c>
      <c r="BF137" s="24">
        <f t="shared" si="89"/>
        <v>666666.66666666674</v>
      </c>
      <c r="BG137" s="24">
        <f t="shared" si="89"/>
        <v>666666.66666666674</v>
      </c>
      <c r="BH137" s="24">
        <f t="shared" si="89"/>
        <v>666666.66666666674</v>
      </c>
      <c r="BI137" s="24">
        <f t="shared" si="89"/>
        <v>666666.66666666674</v>
      </c>
      <c r="BJ137" s="24">
        <f t="shared" si="89"/>
        <v>666666.66666666674</v>
      </c>
      <c r="BK137" s="24">
        <f t="shared" si="89"/>
        <v>666666.66666666674</v>
      </c>
      <c r="BL137" s="24">
        <f t="shared" si="89"/>
        <v>666666.66666666674</v>
      </c>
      <c r="BM137" s="24">
        <f t="shared" si="89"/>
        <v>666666.66666666674</v>
      </c>
      <c r="BN137" s="24">
        <f t="shared" si="89"/>
        <v>666666.66666666674</v>
      </c>
      <c r="BO137" s="24">
        <f t="shared" si="89"/>
        <v>1333333.3333333335</v>
      </c>
      <c r="BP137" s="24">
        <f t="shared" si="89"/>
        <v>1333333.3333333335</v>
      </c>
      <c r="BQ137" s="24">
        <f t="shared" si="89"/>
        <v>1333333.3333333335</v>
      </c>
      <c r="BR137" s="24">
        <f t="shared" si="89"/>
        <v>1333333.3333333335</v>
      </c>
      <c r="BS137" s="24">
        <f t="shared" si="89"/>
        <v>1333333.3333333335</v>
      </c>
      <c r="BT137" s="24">
        <f t="shared" si="89"/>
        <v>1333333.3333333335</v>
      </c>
      <c r="BU137" s="24">
        <f t="shared" si="89"/>
        <v>1333333.3333333335</v>
      </c>
      <c r="BV137" s="24">
        <f t="shared" si="89"/>
        <v>1333333.3333333335</v>
      </c>
      <c r="BW137" s="24">
        <f t="shared" si="89"/>
        <v>1333333.3333333335</v>
      </c>
      <c r="BX137" s="24">
        <f t="shared" si="89"/>
        <v>1333333.3333333335</v>
      </c>
      <c r="BY137" s="24">
        <f t="shared" si="89"/>
        <v>1333333.3333333335</v>
      </c>
      <c r="BZ137" s="24">
        <f t="shared" si="89"/>
        <v>1333333.3333333335</v>
      </c>
      <c r="CA137" s="24">
        <f t="shared" si="89"/>
        <v>2666666.666666667</v>
      </c>
      <c r="CB137" s="24">
        <f t="shared" si="89"/>
        <v>2666666.666666667</v>
      </c>
      <c r="CC137" s="24">
        <f t="shared" si="89"/>
        <v>2666666.666666667</v>
      </c>
      <c r="CD137" s="24">
        <f t="shared" si="89"/>
        <v>2666666.666666667</v>
      </c>
      <c r="CE137" s="24">
        <f t="shared" ref="CE137:CK137" si="90">+CE122*CE130</f>
        <v>2666666.666666667</v>
      </c>
      <c r="CF137" s="24">
        <f t="shared" si="90"/>
        <v>2666666.666666667</v>
      </c>
      <c r="CG137" s="24">
        <f t="shared" si="90"/>
        <v>2666666.666666667</v>
      </c>
      <c r="CH137" s="24">
        <f t="shared" si="90"/>
        <v>2666666.666666667</v>
      </c>
      <c r="CI137" s="24">
        <f t="shared" si="90"/>
        <v>2666666.666666667</v>
      </c>
      <c r="CJ137" s="24">
        <f t="shared" si="90"/>
        <v>2666666.666666667</v>
      </c>
      <c r="CK137" s="24">
        <f t="shared" si="90"/>
        <v>2666666.666666667</v>
      </c>
      <c r="CL137" s="24">
        <f t="shared" ref="CL137" si="91">+CL122*CL130</f>
        <v>2666666.666666667</v>
      </c>
    </row>
    <row r="138" spans="2:90" x14ac:dyDescent="0.4">
      <c r="B138" s="154" t="str">
        <f>+B123</f>
        <v>Item 4</v>
      </c>
      <c r="D138" t="s">
        <v>812</v>
      </c>
      <c r="E138" s="8" t="str">
        <f t="shared" si="75"/>
        <v>138 VOLLIST-EVP</v>
      </c>
      <c r="H138" s="31"/>
      <c r="I138" s="73"/>
      <c r="J138" s="73"/>
      <c r="K138" s="23">
        <f>SUMIF($3:$3,K$2,138:138)</f>
        <v>1000000.0000000003</v>
      </c>
      <c r="L138" s="23">
        <f t="shared" si="76"/>
        <v>2000000.0000000007</v>
      </c>
      <c r="M138" s="23">
        <f t="shared" si="76"/>
        <v>4000000.0000000014</v>
      </c>
      <c r="N138" s="23">
        <f t="shared" si="76"/>
        <v>8000000.0000000028</v>
      </c>
      <c r="O138" s="23">
        <f t="shared" si="76"/>
        <v>16000000.000000006</v>
      </c>
      <c r="P138" s="23">
        <f t="shared" si="76"/>
        <v>32000000.000000011</v>
      </c>
      <c r="R138" s="33"/>
      <c r="S138" s="24">
        <f t="shared" ref="S138" si="92">+S123*S131</f>
        <v>83333.333333333343</v>
      </c>
      <c r="T138" s="24">
        <f t="shared" ref="T138:AX138" si="93">+T123*T131</f>
        <v>83333.333333333343</v>
      </c>
      <c r="U138" s="24">
        <f t="shared" si="93"/>
        <v>83333.333333333343</v>
      </c>
      <c r="V138" s="24">
        <f t="shared" si="93"/>
        <v>83333.333333333343</v>
      </c>
      <c r="W138" s="24">
        <f t="shared" si="93"/>
        <v>83333.333333333343</v>
      </c>
      <c r="X138" s="24">
        <f t="shared" si="93"/>
        <v>83333.333333333343</v>
      </c>
      <c r="Y138" s="24">
        <f t="shared" si="93"/>
        <v>83333.333333333343</v>
      </c>
      <c r="Z138" s="24">
        <f t="shared" si="93"/>
        <v>83333.333333333343</v>
      </c>
      <c r="AA138" s="24">
        <f t="shared" si="93"/>
        <v>83333.333333333343</v>
      </c>
      <c r="AB138" s="24">
        <f t="shared" si="93"/>
        <v>83333.333333333343</v>
      </c>
      <c r="AC138" s="24">
        <f t="shared" si="93"/>
        <v>83333.333333333343</v>
      </c>
      <c r="AD138" s="24">
        <f t="shared" si="93"/>
        <v>83333.333333333343</v>
      </c>
      <c r="AE138" s="24">
        <f t="shared" si="93"/>
        <v>166666.66666666669</v>
      </c>
      <c r="AF138" s="24">
        <f t="shared" si="93"/>
        <v>166666.66666666669</v>
      </c>
      <c r="AG138" s="24">
        <f t="shared" si="93"/>
        <v>166666.66666666669</v>
      </c>
      <c r="AH138" s="24">
        <f t="shared" si="93"/>
        <v>166666.66666666669</v>
      </c>
      <c r="AI138" s="24">
        <f t="shared" si="93"/>
        <v>166666.66666666669</v>
      </c>
      <c r="AJ138" s="24">
        <f t="shared" si="93"/>
        <v>166666.66666666669</v>
      </c>
      <c r="AK138" s="24">
        <f t="shared" si="93"/>
        <v>166666.66666666669</v>
      </c>
      <c r="AL138" s="24">
        <f t="shared" si="93"/>
        <v>166666.66666666669</v>
      </c>
      <c r="AM138" s="24">
        <f t="shared" si="93"/>
        <v>166666.66666666669</v>
      </c>
      <c r="AN138" s="24">
        <f t="shared" si="93"/>
        <v>166666.66666666669</v>
      </c>
      <c r="AO138" s="24">
        <f t="shared" si="93"/>
        <v>166666.66666666669</v>
      </c>
      <c r="AP138" s="24">
        <f t="shared" si="93"/>
        <v>166666.66666666669</v>
      </c>
      <c r="AQ138" s="24">
        <f t="shared" si="93"/>
        <v>333333.33333333337</v>
      </c>
      <c r="AR138" s="24">
        <f t="shared" si="93"/>
        <v>333333.33333333337</v>
      </c>
      <c r="AS138" s="24">
        <f t="shared" si="93"/>
        <v>333333.33333333337</v>
      </c>
      <c r="AT138" s="24">
        <f t="shared" si="93"/>
        <v>333333.33333333337</v>
      </c>
      <c r="AU138" s="24">
        <f t="shared" si="93"/>
        <v>333333.33333333337</v>
      </c>
      <c r="AV138" s="24">
        <f t="shared" si="93"/>
        <v>333333.33333333337</v>
      </c>
      <c r="AW138" s="24">
        <f t="shared" si="93"/>
        <v>333333.33333333337</v>
      </c>
      <c r="AX138" s="24">
        <f t="shared" si="93"/>
        <v>333333.33333333337</v>
      </c>
      <c r="AY138" s="24">
        <f t="shared" ref="AY138:CD138" si="94">+AY123*AY131</f>
        <v>333333.33333333337</v>
      </c>
      <c r="AZ138" s="24">
        <f t="shared" si="94"/>
        <v>333333.33333333337</v>
      </c>
      <c r="BA138" s="24">
        <f t="shared" si="94"/>
        <v>333333.33333333337</v>
      </c>
      <c r="BB138" s="24">
        <f t="shared" si="94"/>
        <v>333333.33333333337</v>
      </c>
      <c r="BC138" s="24">
        <f t="shared" si="94"/>
        <v>666666.66666666674</v>
      </c>
      <c r="BD138" s="24">
        <f t="shared" si="94"/>
        <v>666666.66666666674</v>
      </c>
      <c r="BE138" s="24">
        <f t="shared" si="94"/>
        <v>666666.66666666674</v>
      </c>
      <c r="BF138" s="24">
        <f t="shared" si="94"/>
        <v>666666.66666666674</v>
      </c>
      <c r="BG138" s="24">
        <f t="shared" si="94"/>
        <v>666666.66666666674</v>
      </c>
      <c r="BH138" s="24">
        <f t="shared" si="94"/>
        <v>666666.66666666674</v>
      </c>
      <c r="BI138" s="24">
        <f t="shared" si="94"/>
        <v>666666.66666666674</v>
      </c>
      <c r="BJ138" s="24">
        <f t="shared" si="94"/>
        <v>666666.66666666674</v>
      </c>
      <c r="BK138" s="24">
        <f t="shared" si="94"/>
        <v>666666.66666666674</v>
      </c>
      <c r="BL138" s="24">
        <f t="shared" si="94"/>
        <v>666666.66666666674</v>
      </c>
      <c r="BM138" s="24">
        <f t="shared" si="94"/>
        <v>666666.66666666674</v>
      </c>
      <c r="BN138" s="24">
        <f t="shared" si="94"/>
        <v>666666.66666666674</v>
      </c>
      <c r="BO138" s="24">
        <f t="shared" si="94"/>
        <v>1333333.3333333335</v>
      </c>
      <c r="BP138" s="24">
        <f t="shared" si="94"/>
        <v>1333333.3333333335</v>
      </c>
      <c r="BQ138" s="24">
        <f t="shared" si="94"/>
        <v>1333333.3333333335</v>
      </c>
      <c r="BR138" s="24">
        <f t="shared" si="94"/>
        <v>1333333.3333333335</v>
      </c>
      <c r="BS138" s="24">
        <f t="shared" si="94"/>
        <v>1333333.3333333335</v>
      </c>
      <c r="BT138" s="24">
        <f t="shared" si="94"/>
        <v>1333333.3333333335</v>
      </c>
      <c r="BU138" s="24">
        <f t="shared" si="94"/>
        <v>1333333.3333333335</v>
      </c>
      <c r="BV138" s="24">
        <f t="shared" si="94"/>
        <v>1333333.3333333335</v>
      </c>
      <c r="BW138" s="24">
        <f t="shared" si="94"/>
        <v>1333333.3333333335</v>
      </c>
      <c r="BX138" s="24">
        <f t="shared" si="94"/>
        <v>1333333.3333333335</v>
      </c>
      <c r="BY138" s="24">
        <f t="shared" si="94"/>
        <v>1333333.3333333335</v>
      </c>
      <c r="BZ138" s="24">
        <f t="shared" si="94"/>
        <v>1333333.3333333335</v>
      </c>
      <c r="CA138" s="24">
        <f t="shared" si="94"/>
        <v>2666666.666666667</v>
      </c>
      <c r="CB138" s="24">
        <f t="shared" si="94"/>
        <v>2666666.666666667</v>
      </c>
      <c r="CC138" s="24">
        <f t="shared" si="94"/>
        <v>2666666.666666667</v>
      </c>
      <c r="CD138" s="24">
        <f t="shared" si="94"/>
        <v>2666666.666666667</v>
      </c>
      <c r="CE138" s="24">
        <f t="shared" ref="CE138:CK138" si="95">+CE123*CE131</f>
        <v>2666666.666666667</v>
      </c>
      <c r="CF138" s="24">
        <f t="shared" si="95"/>
        <v>2666666.666666667</v>
      </c>
      <c r="CG138" s="24">
        <f t="shared" si="95"/>
        <v>2666666.666666667</v>
      </c>
      <c r="CH138" s="24">
        <f t="shared" si="95"/>
        <v>2666666.666666667</v>
      </c>
      <c r="CI138" s="24">
        <f t="shared" si="95"/>
        <v>2666666.666666667</v>
      </c>
      <c r="CJ138" s="24">
        <f t="shared" si="95"/>
        <v>2666666.666666667</v>
      </c>
      <c r="CK138" s="24">
        <f t="shared" si="95"/>
        <v>2666666.666666667</v>
      </c>
      <c r="CL138" s="24">
        <f t="shared" ref="CL138" si="96">+CL123*CL131</f>
        <v>2666666.666666667</v>
      </c>
    </row>
    <row r="139" spans="2:90" x14ac:dyDescent="0.4">
      <c r="B139" s="154" t="str">
        <f>+B124</f>
        <v>Item 5</v>
      </c>
      <c r="D139" t="s">
        <v>812</v>
      </c>
      <c r="E139" s="8" t="str">
        <f t="shared" si="75"/>
        <v>139 VOLLIST-EVP</v>
      </c>
      <c r="H139" s="31"/>
      <c r="I139" s="73"/>
      <c r="J139" s="73"/>
      <c r="K139" s="251">
        <f>SUMIF($3:$3,K$2,139:139)</f>
        <v>1000000.0000000003</v>
      </c>
      <c r="L139" s="251">
        <f t="shared" si="76"/>
        <v>2000000.0000000007</v>
      </c>
      <c r="M139" s="251">
        <f t="shared" si="76"/>
        <v>4000000.0000000014</v>
      </c>
      <c r="N139" s="251">
        <f t="shared" si="76"/>
        <v>8000000.0000000028</v>
      </c>
      <c r="O139" s="251">
        <f t="shared" si="76"/>
        <v>16000000.000000006</v>
      </c>
      <c r="P139" s="251">
        <f t="shared" si="76"/>
        <v>32000000.000000011</v>
      </c>
      <c r="R139" s="33"/>
      <c r="S139" s="134">
        <f t="shared" ref="S139" si="97">+S124*S132</f>
        <v>83333.333333333343</v>
      </c>
      <c r="T139" s="134">
        <f t="shared" ref="T139:AX139" si="98">+T124*T132</f>
        <v>83333.333333333343</v>
      </c>
      <c r="U139" s="134">
        <f t="shared" si="98"/>
        <v>83333.333333333343</v>
      </c>
      <c r="V139" s="134">
        <f t="shared" si="98"/>
        <v>83333.333333333343</v>
      </c>
      <c r="W139" s="134">
        <f t="shared" si="98"/>
        <v>83333.333333333343</v>
      </c>
      <c r="X139" s="134">
        <f t="shared" si="98"/>
        <v>83333.333333333343</v>
      </c>
      <c r="Y139" s="134">
        <f t="shared" si="98"/>
        <v>83333.333333333343</v>
      </c>
      <c r="Z139" s="134">
        <f t="shared" si="98"/>
        <v>83333.333333333343</v>
      </c>
      <c r="AA139" s="134">
        <f t="shared" si="98"/>
        <v>83333.333333333343</v>
      </c>
      <c r="AB139" s="134">
        <f t="shared" si="98"/>
        <v>83333.333333333343</v>
      </c>
      <c r="AC139" s="134">
        <f t="shared" si="98"/>
        <v>83333.333333333343</v>
      </c>
      <c r="AD139" s="134">
        <f t="shared" si="98"/>
        <v>83333.333333333343</v>
      </c>
      <c r="AE139" s="134">
        <f t="shared" si="98"/>
        <v>166666.66666666669</v>
      </c>
      <c r="AF139" s="134">
        <f t="shared" si="98"/>
        <v>166666.66666666669</v>
      </c>
      <c r="AG139" s="134">
        <f t="shared" si="98"/>
        <v>166666.66666666669</v>
      </c>
      <c r="AH139" s="134">
        <f t="shared" si="98"/>
        <v>166666.66666666669</v>
      </c>
      <c r="AI139" s="134">
        <f t="shared" si="98"/>
        <v>166666.66666666669</v>
      </c>
      <c r="AJ139" s="134">
        <f t="shared" si="98"/>
        <v>166666.66666666669</v>
      </c>
      <c r="AK139" s="134">
        <f t="shared" si="98"/>
        <v>166666.66666666669</v>
      </c>
      <c r="AL139" s="134">
        <f t="shared" si="98"/>
        <v>166666.66666666669</v>
      </c>
      <c r="AM139" s="134">
        <f t="shared" si="98"/>
        <v>166666.66666666669</v>
      </c>
      <c r="AN139" s="134">
        <f t="shared" si="98"/>
        <v>166666.66666666669</v>
      </c>
      <c r="AO139" s="134">
        <f t="shared" si="98"/>
        <v>166666.66666666669</v>
      </c>
      <c r="AP139" s="134">
        <f t="shared" si="98"/>
        <v>166666.66666666669</v>
      </c>
      <c r="AQ139" s="134">
        <f t="shared" si="98"/>
        <v>333333.33333333337</v>
      </c>
      <c r="AR139" s="134">
        <f t="shared" si="98"/>
        <v>333333.33333333337</v>
      </c>
      <c r="AS139" s="134">
        <f t="shared" si="98"/>
        <v>333333.33333333337</v>
      </c>
      <c r="AT139" s="134">
        <f t="shared" si="98"/>
        <v>333333.33333333337</v>
      </c>
      <c r="AU139" s="134">
        <f t="shared" si="98"/>
        <v>333333.33333333337</v>
      </c>
      <c r="AV139" s="134">
        <f t="shared" si="98"/>
        <v>333333.33333333337</v>
      </c>
      <c r="AW139" s="134">
        <f t="shared" si="98"/>
        <v>333333.33333333337</v>
      </c>
      <c r="AX139" s="134">
        <f t="shared" si="98"/>
        <v>333333.33333333337</v>
      </c>
      <c r="AY139" s="134">
        <f t="shared" ref="AY139:CD139" si="99">+AY124*AY132</f>
        <v>333333.33333333337</v>
      </c>
      <c r="AZ139" s="134">
        <f t="shared" si="99"/>
        <v>333333.33333333337</v>
      </c>
      <c r="BA139" s="134">
        <f t="shared" si="99"/>
        <v>333333.33333333337</v>
      </c>
      <c r="BB139" s="134">
        <f t="shared" si="99"/>
        <v>333333.33333333337</v>
      </c>
      <c r="BC139" s="134">
        <f t="shared" si="99"/>
        <v>666666.66666666674</v>
      </c>
      <c r="BD139" s="134">
        <f t="shared" si="99"/>
        <v>666666.66666666674</v>
      </c>
      <c r="BE139" s="134">
        <f t="shared" si="99"/>
        <v>666666.66666666674</v>
      </c>
      <c r="BF139" s="134">
        <f t="shared" si="99"/>
        <v>666666.66666666674</v>
      </c>
      <c r="BG139" s="134">
        <f t="shared" si="99"/>
        <v>666666.66666666674</v>
      </c>
      <c r="BH139" s="134">
        <f t="shared" si="99"/>
        <v>666666.66666666674</v>
      </c>
      <c r="BI139" s="134">
        <f t="shared" si="99"/>
        <v>666666.66666666674</v>
      </c>
      <c r="BJ139" s="134">
        <f t="shared" si="99"/>
        <v>666666.66666666674</v>
      </c>
      <c r="BK139" s="134">
        <f t="shared" si="99"/>
        <v>666666.66666666674</v>
      </c>
      <c r="BL139" s="134">
        <f t="shared" si="99"/>
        <v>666666.66666666674</v>
      </c>
      <c r="BM139" s="134">
        <f t="shared" si="99"/>
        <v>666666.66666666674</v>
      </c>
      <c r="BN139" s="134">
        <f t="shared" si="99"/>
        <v>666666.66666666674</v>
      </c>
      <c r="BO139" s="134">
        <f t="shared" si="99"/>
        <v>1333333.3333333335</v>
      </c>
      <c r="BP139" s="134">
        <f t="shared" si="99"/>
        <v>1333333.3333333335</v>
      </c>
      <c r="BQ139" s="134">
        <f t="shared" si="99"/>
        <v>1333333.3333333335</v>
      </c>
      <c r="BR139" s="134">
        <f t="shared" si="99"/>
        <v>1333333.3333333335</v>
      </c>
      <c r="BS139" s="134">
        <f t="shared" si="99"/>
        <v>1333333.3333333335</v>
      </c>
      <c r="BT139" s="134">
        <f t="shared" si="99"/>
        <v>1333333.3333333335</v>
      </c>
      <c r="BU139" s="134">
        <f t="shared" si="99"/>
        <v>1333333.3333333335</v>
      </c>
      <c r="BV139" s="134">
        <f t="shared" si="99"/>
        <v>1333333.3333333335</v>
      </c>
      <c r="BW139" s="134">
        <f t="shared" si="99"/>
        <v>1333333.3333333335</v>
      </c>
      <c r="BX139" s="134">
        <f t="shared" si="99"/>
        <v>1333333.3333333335</v>
      </c>
      <c r="BY139" s="134">
        <f t="shared" si="99"/>
        <v>1333333.3333333335</v>
      </c>
      <c r="BZ139" s="134">
        <f t="shared" si="99"/>
        <v>1333333.3333333335</v>
      </c>
      <c r="CA139" s="134">
        <f t="shared" si="99"/>
        <v>2666666.666666667</v>
      </c>
      <c r="CB139" s="134">
        <f t="shared" si="99"/>
        <v>2666666.666666667</v>
      </c>
      <c r="CC139" s="134">
        <f t="shared" si="99"/>
        <v>2666666.666666667</v>
      </c>
      <c r="CD139" s="134">
        <f t="shared" si="99"/>
        <v>2666666.666666667</v>
      </c>
      <c r="CE139" s="134">
        <f t="shared" ref="CE139:CK139" si="100">+CE124*CE132</f>
        <v>2666666.666666667</v>
      </c>
      <c r="CF139" s="134">
        <f t="shared" si="100"/>
        <v>2666666.666666667</v>
      </c>
      <c r="CG139" s="134">
        <f t="shared" si="100"/>
        <v>2666666.666666667</v>
      </c>
      <c r="CH139" s="134">
        <f t="shared" si="100"/>
        <v>2666666.666666667</v>
      </c>
      <c r="CI139" s="134">
        <f t="shared" si="100"/>
        <v>2666666.666666667</v>
      </c>
      <c r="CJ139" s="134">
        <f t="shared" si="100"/>
        <v>2666666.666666667</v>
      </c>
      <c r="CK139" s="134">
        <f t="shared" si="100"/>
        <v>2666666.666666667</v>
      </c>
      <c r="CL139" s="134">
        <f t="shared" ref="CL139" si="101">+CL124*CL132</f>
        <v>2666666.666666667</v>
      </c>
    </row>
    <row r="140" spans="2:90" x14ac:dyDescent="0.4">
      <c r="B140" s="123" t="s">
        <v>802</v>
      </c>
      <c r="C140" t="s">
        <v>198</v>
      </c>
      <c r="D140" t="s">
        <v>812</v>
      </c>
      <c r="E140" s="8" t="str">
        <f t="shared" si="75"/>
        <v>140 VOLLIST-EVP</v>
      </c>
      <c r="F140" s="27"/>
      <c r="G140" s="27"/>
      <c r="H140" s="31"/>
      <c r="I140" s="73"/>
      <c r="J140" s="73"/>
      <c r="K140" s="33">
        <f>SUMIF($3:$3,K$2,140:140)</f>
        <v>5000000.0000000019</v>
      </c>
      <c r="L140" s="33">
        <f t="shared" si="76"/>
        <v>10000000.000000004</v>
      </c>
      <c r="M140" s="33">
        <f t="shared" si="76"/>
        <v>20000000.000000007</v>
      </c>
      <c r="N140" s="33">
        <f t="shared" si="76"/>
        <v>40000000.000000015</v>
      </c>
      <c r="O140" s="33">
        <f t="shared" si="76"/>
        <v>80000000.00000003</v>
      </c>
      <c r="P140" s="33">
        <f t="shared" si="76"/>
        <v>160000000.00000006</v>
      </c>
      <c r="R140" s="33"/>
      <c r="S140" s="33">
        <f t="shared" ref="S140" si="102">SUM(S135:S139)</f>
        <v>416666.66666666674</v>
      </c>
      <c r="T140" s="33">
        <f t="shared" ref="T140:AX140" si="103">SUM(T135:T139)</f>
        <v>416666.66666666674</v>
      </c>
      <c r="U140" s="33">
        <f t="shared" si="103"/>
        <v>416666.66666666674</v>
      </c>
      <c r="V140" s="33">
        <f t="shared" si="103"/>
        <v>416666.66666666674</v>
      </c>
      <c r="W140" s="33">
        <f t="shared" si="103"/>
        <v>416666.66666666674</v>
      </c>
      <c r="X140" s="33">
        <f t="shared" si="103"/>
        <v>416666.66666666674</v>
      </c>
      <c r="Y140" s="33">
        <f t="shared" si="103"/>
        <v>416666.66666666674</v>
      </c>
      <c r="Z140" s="33">
        <f t="shared" si="103"/>
        <v>416666.66666666674</v>
      </c>
      <c r="AA140" s="33">
        <f t="shared" si="103"/>
        <v>416666.66666666674</v>
      </c>
      <c r="AB140" s="33">
        <f t="shared" si="103"/>
        <v>416666.66666666674</v>
      </c>
      <c r="AC140" s="33">
        <f t="shared" si="103"/>
        <v>416666.66666666674</v>
      </c>
      <c r="AD140" s="33">
        <f t="shared" si="103"/>
        <v>416666.66666666674</v>
      </c>
      <c r="AE140" s="33">
        <f t="shared" si="103"/>
        <v>833333.33333333349</v>
      </c>
      <c r="AF140" s="33">
        <f t="shared" si="103"/>
        <v>833333.33333333349</v>
      </c>
      <c r="AG140" s="33">
        <f t="shared" si="103"/>
        <v>833333.33333333349</v>
      </c>
      <c r="AH140" s="33">
        <f t="shared" si="103"/>
        <v>833333.33333333349</v>
      </c>
      <c r="AI140" s="33">
        <f t="shared" si="103"/>
        <v>833333.33333333349</v>
      </c>
      <c r="AJ140" s="33">
        <f t="shared" si="103"/>
        <v>833333.33333333349</v>
      </c>
      <c r="AK140" s="33">
        <f t="shared" si="103"/>
        <v>833333.33333333349</v>
      </c>
      <c r="AL140" s="33">
        <f t="shared" si="103"/>
        <v>833333.33333333349</v>
      </c>
      <c r="AM140" s="33">
        <f t="shared" si="103"/>
        <v>833333.33333333349</v>
      </c>
      <c r="AN140" s="33">
        <f t="shared" si="103"/>
        <v>833333.33333333349</v>
      </c>
      <c r="AO140" s="33">
        <f t="shared" si="103"/>
        <v>833333.33333333349</v>
      </c>
      <c r="AP140" s="33">
        <f t="shared" si="103"/>
        <v>833333.33333333349</v>
      </c>
      <c r="AQ140" s="33">
        <f t="shared" si="103"/>
        <v>1666666.666666667</v>
      </c>
      <c r="AR140" s="33">
        <f t="shared" si="103"/>
        <v>1666666.666666667</v>
      </c>
      <c r="AS140" s="33">
        <f t="shared" si="103"/>
        <v>1666666.666666667</v>
      </c>
      <c r="AT140" s="33">
        <f t="shared" si="103"/>
        <v>1666666.666666667</v>
      </c>
      <c r="AU140" s="33">
        <f t="shared" si="103"/>
        <v>1666666.666666667</v>
      </c>
      <c r="AV140" s="33">
        <f t="shared" si="103"/>
        <v>1666666.666666667</v>
      </c>
      <c r="AW140" s="33">
        <f t="shared" si="103"/>
        <v>1666666.666666667</v>
      </c>
      <c r="AX140" s="33">
        <f t="shared" si="103"/>
        <v>1666666.666666667</v>
      </c>
      <c r="AY140" s="33">
        <f t="shared" ref="AY140:CD140" si="104">SUM(AY135:AY139)</f>
        <v>1666666.666666667</v>
      </c>
      <c r="AZ140" s="33">
        <f t="shared" si="104"/>
        <v>1666666.666666667</v>
      </c>
      <c r="BA140" s="33">
        <f t="shared" si="104"/>
        <v>1666666.666666667</v>
      </c>
      <c r="BB140" s="33">
        <f t="shared" si="104"/>
        <v>1666666.666666667</v>
      </c>
      <c r="BC140" s="33">
        <f t="shared" si="104"/>
        <v>3333333.333333334</v>
      </c>
      <c r="BD140" s="33">
        <f t="shared" si="104"/>
        <v>3333333.333333334</v>
      </c>
      <c r="BE140" s="33">
        <f t="shared" si="104"/>
        <v>3333333.333333334</v>
      </c>
      <c r="BF140" s="33">
        <f t="shared" si="104"/>
        <v>3333333.333333334</v>
      </c>
      <c r="BG140" s="33">
        <f t="shared" si="104"/>
        <v>3333333.333333334</v>
      </c>
      <c r="BH140" s="33">
        <f t="shared" si="104"/>
        <v>3333333.333333334</v>
      </c>
      <c r="BI140" s="33">
        <f t="shared" si="104"/>
        <v>3333333.333333334</v>
      </c>
      <c r="BJ140" s="33">
        <f t="shared" si="104"/>
        <v>3333333.333333334</v>
      </c>
      <c r="BK140" s="33">
        <f t="shared" si="104"/>
        <v>3333333.333333334</v>
      </c>
      <c r="BL140" s="33">
        <f t="shared" si="104"/>
        <v>3333333.333333334</v>
      </c>
      <c r="BM140" s="33">
        <f t="shared" si="104"/>
        <v>3333333.333333334</v>
      </c>
      <c r="BN140" s="33">
        <f t="shared" si="104"/>
        <v>3333333.333333334</v>
      </c>
      <c r="BO140" s="33">
        <f t="shared" si="104"/>
        <v>6666666.6666666679</v>
      </c>
      <c r="BP140" s="33">
        <f t="shared" si="104"/>
        <v>6666666.6666666679</v>
      </c>
      <c r="BQ140" s="33">
        <f t="shared" si="104"/>
        <v>6666666.6666666679</v>
      </c>
      <c r="BR140" s="33">
        <f t="shared" si="104"/>
        <v>6666666.6666666679</v>
      </c>
      <c r="BS140" s="33">
        <f t="shared" si="104"/>
        <v>6666666.6666666679</v>
      </c>
      <c r="BT140" s="33">
        <f t="shared" si="104"/>
        <v>6666666.6666666679</v>
      </c>
      <c r="BU140" s="33">
        <f t="shared" si="104"/>
        <v>6666666.6666666679</v>
      </c>
      <c r="BV140" s="33">
        <f t="shared" si="104"/>
        <v>6666666.6666666679</v>
      </c>
      <c r="BW140" s="33">
        <f t="shared" si="104"/>
        <v>6666666.6666666679</v>
      </c>
      <c r="BX140" s="33">
        <f t="shared" si="104"/>
        <v>6666666.6666666679</v>
      </c>
      <c r="BY140" s="33">
        <f t="shared" si="104"/>
        <v>6666666.6666666679</v>
      </c>
      <c r="BZ140" s="33">
        <f t="shared" si="104"/>
        <v>6666666.6666666679</v>
      </c>
      <c r="CA140" s="33">
        <f t="shared" si="104"/>
        <v>13333333.333333336</v>
      </c>
      <c r="CB140" s="33">
        <f t="shared" si="104"/>
        <v>13333333.333333336</v>
      </c>
      <c r="CC140" s="33">
        <f t="shared" si="104"/>
        <v>13333333.333333336</v>
      </c>
      <c r="CD140" s="33">
        <f t="shared" si="104"/>
        <v>13333333.333333336</v>
      </c>
      <c r="CE140" s="33">
        <f t="shared" ref="CE140:CK140" si="105">SUM(CE135:CE139)</f>
        <v>13333333.333333336</v>
      </c>
      <c r="CF140" s="33">
        <f t="shared" si="105"/>
        <v>13333333.333333336</v>
      </c>
      <c r="CG140" s="33">
        <f t="shared" si="105"/>
        <v>13333333.333333336</v>
      </c>
      <c r="CH140" s="33">
        <f t="shared" si="105"/>
        <v>13333333.333333336</v>
      </c>
      <c r="CI140" s="33">
        <f t="shared" si="105"/>
        <v>13333333.333333336</v>
      </c>
      <c r="CJ140" s="33">
        <f t="shared" si="105"/>
        <v>13333333.333333336</v>
      </c>
      <c r="CK140" s="33">
        <f t="shared" si="105"/>
        <v>13333333.333333336</v>
      </c>
      <c r="CL140" s="33">
        <f t="shared" ref="CL140" si="106">SUM(CL135:CL139)</f>
        <v>13333333.333333336</v>
      </c>
    </row>
    <row r="141" spans="2:90" x14ac:dyDescent="0.4">
      <c r="B141" s="122"/>
      <c r="C141" s="27"/>
      <c r="D141" t="s">
        <v>812</v>
      </c>
      <c r="E141" s="8" t="str">
        <f t="shared" si="75"/>
        <v>141 VOLLIST-EVP</v>
      </c>
      <c r="F141" s="27"/>
      <c r="G141" s="27"/>
      <c r="H141" s="31"/>
      <c r="I141" s="73"/>
      <c r="J141" s="73"/>
      <c r="K141" s="38"/>
      <c r="L141" s="38"/>
      <c r="M141" s="38"/>
      <c r="N141" s="38"/>
      <c r="O141" s="38"/>
      <c r="P141" s="38"/>
      <c r="R141" s="33"/>
      <c r="S141" s="38"/>
      <c r="T141" s="38"/>
      <c r="U141" s="38"/>
      <c r="V141" s="38"/>
      <c r="W141" s="38"/>
      <c r="X141" s="38"/>
      <c r="Y141" s="38"/>
      <c r="Z141" s="38"/>
      <c r="AA141" s="38"/>
      <c r="AB141" s="38"/>
      <c r="AC141" s="38"/>
      <c r="AD141" s="38"/>
      <c r="AE141" s="38"/>
      <c r="AF141" s="38"/>
      <c r="AG141" s="38"/>
      <c r="AH141" s="38"/>
      <c r="AI141" s="38"/>
      <c r="AJ141" s="38"/>
      <c r="AK141" s="38"/>
      <c r="AL141" s="38"/>
      <c r="AM141" s="38"/>
      <c r="AN141" s="38"/>
      <c r="AO141" s="38"/>
      <c r="AP141" s="38"/>
      <c r="AQ141" s="38"/>
      <c r="AR141" s="38"/>
      <c r="AS141" s="38"/>
      <c r="AT141" s="38"/>
      <c r="AU141" s="38"/>
      <c r="AV141" s="38"/>
      <c r="AW141" s="38"/>
      <c r="AX141" s="38"/>
      <c r="AY141" s="38"/>
      <c r="AZ141" s="38"/>
      <c r="BA141" s="38"/>
      <c r="BB141" s="38"/>
      <c r="BC141" s="38"/>
      <c r="BD141" s="38"/>
      <c r="BE141" s="38"/>
      <c r="BF141" s="38"/>
      <c r="BG141" s="38"/>
      <c r="BH141" s="38"/>
      <c r="BI141" s="38"/>
      <c r="BJ141" s="38"/>
      <c r="BK141" s="38"/>
      <c r="BL141" s="38"/>
      <c r="BM141" s="38"/>
      <c r="BN141" s="38"/>
      <c r="BO141" s="38"/>
      <c r="BP141" s="38"/>
      <c r="BQ141" s="38"/>
      <c r="BR141" s="38"/>
      <c r="BS141" s="38"/>
      <c r="BT141" s="38"/>
      <c r="BU141" s="38"/>
      <c r="BV141" s="38"/>
      <c r="BW141" s="38"/>
      <c r="BX141" s="38"/>
      <c r="BY141" s="38"/>
      <c r="BZ141" s="38"/>
      <c r="CA141" s="38"/>
      <c r="CB141" s="38"/>
      <c r="CC141" s="38"/>
      <c r="CD141" s="38"/>
      <c r="CE141" s="38"/>
      <c r="CF141" s="38"/>
      <c r="CG141" s="38"/>
      <c r="CH141" s="38"/>
      <c r="CI141" s="38"/>
      <c r="CJ141" s="38"/>
      <c r="CK141" s="38"/>
      <c r="CL141" s="38"/>
    </row>
    <row r="142" spans="2:90" x14ac:dyDescent="0.4">
      <c r="B142" s="95" t="s">
        <v>813</v>
      </c>
      <c r="D142" t="s">
        <v>812</v>
      </c>
      <c r="E142" s="8" t="str">
        <f t="shared" si="75"/>
        <v>142 VOLLIST-EVP</v>
      </c>
      <c r="H142" s="31"/>
      <c r="I142" s="73"/>
      <c r="J142" s="73"/>
      <c r="K142" s="18"/>
      <c r="L142" s="18"/>
      <c r="M142" s="18"/>
      <c r="N142" s="18"/>
      <c r="O142" s="18"/>
      <c r="P142" s="18"/>
      <c r="R142" s="33"/>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2:90" x14ac:dyDescent="0.4">
      <c r="B143" s="141" t="str">
        <f>+B120</f>
        <v>Item 1</v>
      </c>
      <c r="D143" t="s">
        <v>812</v>
      </c>
      <c r="E143" s="8" t="str">
        <f t="shared" si="75"/>
        <v>143 VOLLIST-EVP</v>
      </c>
      <c r="H143" s="31"/>
      <c r="I143" s="73"/>
      <c r="J143" s="73"/>
      <c r="K143" s="18">
        <v>10</v>
      </c>
      <c r="L143" s="18">
        <v>10</v>
      </c>
      <c r="M143" s="18">
        <v>10</v>
      </c>
      <c r="N143" s="18">
        <v>10</v>
      </c>
      <c r="O143" s="18">
        <v>10</v>
      </c>
      <c r="P143" s="18">
        <v>10</v>
      </c>
      <c r="R143" s="33"/>
      <c r="S143" s="19" cm="1">
        <f t="array" ref="S143">INDEX($K:$P,ROW(),MATCH(S$3,$K$2:$P$2,0))</f>
        <v>10</v>
      </c>
      <c r="T143" s="19" cm="1">
        <f t="array" ref="T143">INDEX($K:$P,ROW(),MATCH(T$3,$K$2:$P$2,0))</f>
        <v>10</v>
      </c>
      <c r="U143" s="19" cm="1">
        <f t="array" ref="U143">INDEX($K:$P,ROW(),MATCH(U$3,$K$2:$P$2,0))</f>
        <v>10</v>
      </c>
      <c r="V143" s="19" cm="1">
        <f t="array" ref="V143">INDEX($K:$P,ROW(),MATCH(V$3,$K$2:$P$2,0))</f>
        <v>10</v>
      </c>
      <c r="W143" s="19" cm="1">
        <f t="array" ref="W143">INDEX($K:$P,ROW(),MATCH(W$3,$K$2:$P$2,0))</f>
        <v>10</v>
      </c>
      <c r="X143" s="19" cm="1">
        <f t="array" ref="X143">INDEX($K:$P,ROW(),MATCH(X$3,$K$2:$P$2,0))</f>
        <v>10</v>
      </c>
      <c r="Y143" s="19" cm="1">
        <f t="array" ref="Y143">INDEX($K:$P,ROW(),MATCH(Y$3,$K$2:$P$2,0))</f>
        <v>10</v>
      </c>
      <c r="Z143" s="19" cm="1">
        <f t="array" ref="Z143">INDEX($K:$P,ROW(),MATCH(Z$3,$K$2:$P$2,0))</f>
        <v>10</v>
      </c>
      <c r="AA143" s="19" cm="1">
        <f t="array" ref="AA143">INDEX($K:$P,ROW(),MATCH(AA$3,$K$2:$P$2,0))</f>
        <v>10</v>
      </c>
      <c r="AB143" s="19" cm="1">
        <f t="array" ref="AB143">INDEX($K:$P,ROW(),MATCH(AB$3,$K$2:$P$2,0))</f>
        <v>10</v>
      </c>
      <c r="AC143" s="19" cm="1">
        <f t="array" ref="AC143">INDEX($K:$P,ROW(),MATCH(AC$3,$K$2:$P$2,0))</f>
        <v>10</v>
      </c>
      <c r="AD143" s="19" cm="1">
        <f t="array" ref="AD143">INDEX($K:$P,ROW(),MATCH(AD$3,$K$2:$P$2,0))</f>
        <v>10</v>
      </c>
      <c r="AE143" s="19" cm="1">
        <f t="array" ref="AE143">INDEX($K:$P,ROW(),MATCH(AE$3,$K$2:$P$2,0))</f>
        <v>10</v>
      </c>
      <c r="AF143" s="19" cm="1">
        <f t="array" ref="AF143">INDEX($K:$P,ROW(),MATCH(AF$3,$K$2:$P$2,0))</f>
        <v>10</v>
      </c>
      <c r="AG143" s="19" cm="1">
        <f t="array" ref="AG143">INDEX($K:$P,ROW(),MATCH(AG$3,$K$2:$P$2,0))</f>
        <v>10</v>
      </c>
      <c r="AH143" s="19" cm="1">
        <f t="array" ref="AH143">INDEX($K:$P,ROW(),MATCH(AH$3,$K$2:$P$2,0))</f>
        <v>10</v>
      </c>
      <c r="AI143" s="19" cm="1">
        <f t="array" ref="AI143">INDEX($K:$P,ROW(),MATCH(AI$3,$K$2:$P$2,0))</f>
        <v>10</v>
      </c>
      <c r="AJ143" s="19" cm="1">
        <f t="array" ref="AJ143">INDEX($K:$P,ROW(),MATCH(AJ$3,$K$2:$P$2,0))</f>
        <v>10</v>
      </c>
      <c r="AK143" s="19" cm="1">
        <f t="array" ref="AK143">INDEX($K:$P,ROW(),MATCH(AK$3,$K$2:$P$2,0))</f>
        <v>10</v>
      </c>
      <c r="AL143" s="19" cm="1">
        <f t="array" ref="AL143">INDEX($K:$P,ROW(),MATCH(AL$3,$K$2:$P$2,0))</f>
        <v>10</v>
      </c>
      <c r="AM143" s="19" cm="1">
        <f t="array" ref="AM143">INDEX($K:$P,ROW(),MATCH(AM$3,$K$2:$P$2,0))</f>
        <v>10</v>
      </c>
      <c r="AN143" s="19" cm="1">
        <f t="array" ref="AN143">INDEX($K:$P,ROW(),MATCH(AN$3,$K$2:$P$2,0))</f>
        <v>10</v>
      </c>
      <c r="AO143" s="19" cm="1">
        <f t="array" ref="AO143">INDEX($K:$P,ROW(),MATCH(AO$3,$K$2:$P$2,0))</f>
        <v>10</v>
      </c>
      <c r="AP143" s="19" cm="1">
        <f t="array" ref="AP143">INDEX($K:$P,ROW(),MATCH(AP$3,$K$2:$P$2,0))</f>
        <v>10</v>
      </c>
      <c r="AQ143" s="19" cm="1">
        <f t="array" ref="AQ143">INDEX($K:$P,ROW(),MATCH(AQ$3,$K$2:$P$2,0))</f>
        <v>10</v>
      </c>
      <c r="AR143" s="19" cm="1">
        <f t="array" ref="AR143">INDEX($K:$P,ROW(),MATCH(AR$3,$K$2:$P$2,0))</f>
        <v>10</v>
      </c>
      <c r="AS143" s="19" cm="1">
        <f t="array" ref="AS143">INDEX($K:$P,ROW(),MATCH(AS$3,$K$2:$P$2,0))</f>
        <v>10</v>
      </c>
      <c r="AT143" s="19" cm="1">
        <f t="array" ref="AT143">INDEX($K:$P,ROW(),MATCH(AT$3,$K$2:$P$2,0))</f>
        <v>10</v>
      </c>
      <c r="AU143" s="19" cm="1">
        <f t="array" ref="AU143">INDEX($K:$P,ROW(),MATCH(AU$3,$K$2:$P$2,0))</f>
        <v>10</v>
      </c>
      <c r="AV143" s="19" cm="1">
        <f t="array" ref="AV143">INDEX($K:$P,ROW(),MATCH(AV$3,$K$2:$P$2,0))</f>
        <v>10</v>
      </c>
      <c r="AW143" s="19" cm="1">
        <f t="array" ref="AW143">INDEX($K:$P,ROW(),MATCH(AW$3,$K$2:$P$2,0))</f>
        <v>10</v>
      </c>
      <c r="AX143" s="19" cm="1">
        <f t="array" ref="AX143">INDEX($K:$P,ROW(),MATCH(AX$3,$K$2:$P$2,0))</f>
        <v>10</v>
      </c>
      <c r="AY143" s="19" cm="1">
        <f t="array" ref="AY143">INDEX($K:$P,ROW(),MATCH(AY$3,$K$2:$P$2,0))</f>
        <v>10</v>
      </c>
      <c r="AZ143" s="19" cm="1">
        <f t="array" ref="AZ143">INDEX($K:$P,ROW(),MATCH(AZ$3,$K$2:$P$2,0))</f>
        <v>10</v>
      </c>
      <c r="BA143" s="19" cm="1">
        <f t="array" ref="BA143">INDEX($K:$P,ROW(),MATCH(BA$3,$K$2:$P$2,0))</f>
        <v>10</v>
      </c>
      <c r="BB143" s="19" cm="1">
        <f t="array" ref="BB143">INDEX($K:$P,ROW(),MATCH(BB$3,$K$2:$P$2,0))</f>
        <v>10</v>
      </c>
      <c r="BC143" s="19" cm="1">
        <f t="array" ref="BC143">INDEX($K:$P,ROW(),MATCH(BC$3,$K$2:$P$2,0))</f>
        <v>10</v>
      </c>
      <c r="BD143" s="19" cm="1">
        <f t="array" ref="BD143">INDEX($K:$P,ROW(),MATCH(BD$3,$K$2:$P$2,0))</f>
        <v>10</v>
      </c>
      <c r="BE143" s="19" cm="1">
        <f t="array" ref="BE143">INDEX($K:$P,ROW(),MATCH(BE$3,$K$2:$P$2,0))</f>
        <v>10</v>
      </c>
      <c r="BF143" s="19" cm="1">
        <f t="array" ref="BF143">INDEX($K:$P,ROW(),MATCH(BF$3,$K$2:$P$2,0))</f>
        <v>10</v>
      </c>
      <c r="BG143" s="19" cm="1">
        <f t="array" ref="BG143">INDEX($K:$P,ROW(),MATCH(BG$3,$K$2:$P$2,0))</f>
        <v>10</v>
      </c>
      <c r="BH143" s="19" cm="1">
        <f t="array" ref="BH143">INDEX($K:$P,ROW(),MATCH(BH$3,$K$2:$P$2,0))</f>
        <v>10</v>
      </c>
      <c r="BI143" s="19" cm="1">
        <f t="array" ref="BI143">INDEX($K:$P,ROW(),MATCH(BI$3,$K$2:$P$2,0))</f>
        <v>10</v>
      </c>
      <c r="BJ143" s="19" cm="1">
        <f t="array" ref="BJ143">INDEX($K:$P,ROW(),MATCH(BJ$3,$K$2:$P$2,0))</f>
        <v>10</v>
      </c>
      <c r="BK143" s="19" cm="1">
        <f t="array" ref="BK143">INDEX($K:$P,ROW(),MATCH(BK$3,$K$2:$P$2,0))</f>
        <v>10</v>
      </c>
      <c r="BL143" s="19" cm="1">
        <f t="array" ref="BL143">INDEX($K:$P,ROW(),MATCH(BL$3,$K$2:$P$2,0))</f>
        <v>10</v>
      </c>
      <c r="BM143" s="19" cm="1">
        <f t="array" ref="BM143">INDEX($K:$P,ROW(),MATCH(BM$3,$K$2:$P$2,0))</f>
        <v>10</v>
      </c>
      <c r="BN143" s="19" cm="1">
        <f t="array" ref="BN143">INDEX($K:$P,ROW(),MATCH(BN$3,$K$2:$P$2,0))</f>
        <v>10</v>
      </c>
      <c r="BO143" s="19" cm="1">
        <f t="array" ref="BO143">INDEX($K:$P,ROW(),MATCH(BO$3,$K$2:$P$2,0))</f>
        <v>10</v>
      </c>
      <c r="BP143" s="19" cm="1">
        <f t="array" ref="BP143">INDEX($K:$P,ROW(),MATCH(BP$3,$K$2:$P$2,0))</f>
        <v>10</v>
      </c>
      <c r="BQ143" s="19" cm="1">
        <f t="array" ref="BQ143">INDEX($K:$P,ROW(),MATCH(BQ$3,$K$2:$P$2,0))</f>
        <v>10</v>
      </c>
      <c r="BR143" s="19" cm="1">
        <f t="array" ref="BR143">INDEX($K:$P,ROW(),MATCH(BR$3,$K$2:$P$2,0))</f>
        <v>10</v>
      </c>
      <c r="BS143" s="19" cm="1">
        <f t="array" ref="BS143">INDEX($K:$P,ROW(),MATCH(BS$3,$K$2:$P$2,0))</f>
        <v>10</v>
      </c>
      <c r="BT143" s="19" cm="1">
        <f t="array" ref="BT143">INDEX($K:$P,ROW(),MATCH(BT$3,$K$2:$P$2,0))</f>
        <v>10</v>
      </c>
      <c r="BU143" s="19" cm="1">
        <f t="array" ref="BU143">INDEX($K:$P,ROW(),MATCH(BU$3,$K$2:$P$2,0))</f>
        <v>10</v>
      </c>
      <c r="BV143" s="19" cm="1">
        <f t="array" ref="BV143">INDEX($K:$P,ROW(),MATCH(BV$3,$K$2:$P$2,0))</f>
        <v>10</v>
      </c>
      <c r="BW143" s="19" cm="1">
        <f t="array" ref="BW143">INDEX($K:$P,ROW(),MATCH(BW$3,$K$2:$P$2,0))</f>
        <v>10</v>
      </c>
      <c r="BX143" s="19" cm="1">
        <f t="array" ref="BX143">INDEX($K:$P,ROW(),MATCH(BX$3,$K$2:$P$2,0))</f>
        <v>10</v>
      </c>
      <c r="BY143" s="19" cm="1">
        <f t="array" ref="BY143">INDEX($K:$P,ROW(),MATCH(BY$3,$K$2:$P$2,0))</f>
        <v>10</v>
      </c>
      <c r="BZ143" s="19" cm="1">
        <f t="array" ref="BZ143">INDEX($K:$P,ROW(),MATCH(BZ$3,$K$2:$P$2,0))</f>
        <v>10</v>
      </c>
      <c r="CA143" s="19" cm="1">
        <f t="array" ref="CA143">INDEX($K:$P,ROW(),MATCH(CA$3,$K$2:$P$2,0))</f>
        <v>10</v>
      </c>
      <c r="CB143" s="19" cm="1">
        <f t="array" ref="CB143">INDEX($K:$P,ROW(),MATCH(CB$3,$K$2:$P$2,0))</f>
        <v>10</v>
      </c>
      <c r="CC143" s="19" cm="1">
        <f t="array" ref="CC143">INDEX($K:$P,ROW(),MATCH(CC$3,$K$2:$P$2,0))</f>
        <v>10</v>
      </c>
      <c r="CD143" s="19" cm="1">
        <f t="array" ref="CD143">INDEX($K:$P,ROW(),MATCH(CD$3,$K$2:$P$2,0))</f>
        <v>10</v>
      </c>
      <c r="CE143" s="19" cm="1">
        <f t="array" ref="CE143">INDEX($K:$P,ROW(),MATCH(CE$3,$K$2:$P$2,0))</f>
        <v>10</v>
      </c>
      <c r="CF143" s="19" cm="1">
        <f t="array" ref="CF143">INDEX($K:$P,ROW(),MATCH(CF$3,$K$2:$P$2,0))</f>
        <v>10</v>
      </c>
      <c r="CG143" s="19" cm="1">
        <f t="array" ref="CG143">INDEX($K:$P,ROW(),MATCH(CG$3,$K$2:$P$2,0))</f>
        <v>10</v>
      </c>
      <c r="CH143" s="19" cm="1">
        <f t="array" ref="CH143">INDEX($K:$P,ROW(),MATCH(CH$3,$K$2:$P$2,0))</f>
        <v>10</v>
      </c>
      <c r="CI143" s="19" cm="1">
        <f t="array" ref="CI143">INDEX($K:$P,ROW(),MATCH(CI$3,$K$2:$P$2,0))</f>
        <v>10</v>
      </c>
      <c r="CJ143" s="19" cm="1">
        <f t="array" ref="CJ143">INDEX($K:$P,ROW(),MATCH(CJ$3,$K$2:$P$2,0))</f>
        <v>10</v>
      </c>
      <c r="CK143" s="19" cm="1">
        <f t="array" ref="CK143">INDEX($K:$P,ROW(),MATCH(CK$3,$K$2:$P$2,0))</f>
        <v>10</v>
      </c>
      <c r="CL143" s="19" cm="1">
        <f t="array" ref="CL143">INDEX($K:$P,ROW(),MATCH(CL$3,$K$2:$P$2,0))</f>
        <v>10</v>
      </c>
    </row>
    <row r="144" spans="2:90" x14ac:dyDescent="0.4">
      <c r="B144" s="141" t="str">
        <f>+B121</f>
        <v>Item 2</v>
      </c>
      <c r="D144" t="s">
        <v>812</v>
      </c>
      <c r="E144" s="8" t="str">
        <f t="shared" si="75"/>
        <v>144 VOLLIST-EVP</v>
      </c>
      <c r="H144" s="31"/>
      <c r="I144" s="73"/>
      <c r="J144" s="73"/>
      <c r="K144" s="18">
        <v>10</v>
      </c>
      <c r="L144" s="18">
        <v>10</v>
      </c>
      <c r="M144" s="18">
        <v>10</v>
      </c>
      <c r="N144" s="18">
        <v>10</v>
      </c>
      <c r="O144" s="18">
        <v>10</v>
      </c>
      <c r="P144" s="18">
        <v>10</v>
      </c>
      <c r="R144" s="33"/>
      <c r="S144" s="19" cm="1">
        <f t="array" ref="S144">INDEX($K:$P,ROW(),MATCH(S$3,$K$2:$P$2,0))</f>
        <v>10</v>
      </c>
      <c r="T144" s="19" cm="1">
        <f t="array" ref="T144">INDEX($K:$P,ROW(),MATCH(T$3,$K$2:$P$2,0))</f>
        <v>10</v>
      </c>
      <c r="U144" s="19" cm="1">
        <f t="array" ref="U144">INDEX($K:$P,ROW(),MATCH(U$3,$K$2:$P$2,0))</f>
        <v>10</v>
      </c>
      <c r="V144" s="19" cm="1">
        <f t="array" ref="V144">INDEX($K:$P,ROW(),MATCH(V$3,$K$2:$P$2,0))</f>
        <v>10</v>
      </c>
      <c r="W144" s="19" cm="1">
        <f t="array" ref="W144">INDEX($K:$P,ROW(),MATCH(W$3,$K$2:$P$2,0))</f>
        <v>10</v>
      </c>
      <c r="X144" s="19" cm="1">
        <f t="array" ref="X144">INDEX($K:$P,ROW(),MATCH(X$3,$K$2:$P$2,0))</f>
        <v>10</v>
      </c>
      <c r="Y144" s="19" cm="1">
        <f t="array" ref="Y144">INDEX($K:$P,ROW(),MATCH(Y$3,$K$2:$P$2,0))</f>
        <v>10</v>
      </c>
      <c r="Z144" s="19" cm="1">
        <f t="array" ref="Z144">INDEX($K:$P,ROW(),MATCH(Z$3,$K$2:$P$2,0))</f>
        <v>10</v>
      </c>
      <c r="AA144" s="19" cm="1">
        <f t="array" ref="AA144">INDEX($K:$P,ROW(),MATCH(AA$3,$K$2:$P$2,0))</f>
        <v>10</v>
      </c>
      <c r="AB144" s="19" cm="1">
        <f t="array" ref="AB144">INDEX($K:$P,ROW(),MATCH(AB$3,$K$2:$P$2,0))</f>
        <v>10</v>
      </c>
      <c r="AC144" s="19" cm="1">
        <f t="array" ref="AC144">INDEX($K:$P,ROW(),MATCH(AC$3,$K$2:$P$2,0))</f>
        <v>10</v>
      </c>
      <c r="AD144" s="19" cm="1">
        <f t="array" ref="AD144">INDEX($K:$P,ROW(),MATCH(AD$3,$K$2:$P$2,0))</f>
        <v>10</v>
      </c>
      <c r="AE144" s="19" cm="1">
        <f t="array" ref="AE144">INDEX($K:$P,ROW(),MATCH(AE$3,$K$2:$P$2,0))</f>
        <v>10</v>
      </c>
      <c r="AF144" s="19" cm="1">
        <f t="array" ref="AF144">INDEX($K:$P,ROW(),MATCH(AF$3,$K$2:$P$2,0))</f>
        <v>10</v>
      </c>
      <c r="AG144" s="19" cm="1">
        <f t="array" ref="AG144">INDEX($K:$P,ROW(),MATCH(AG$3,$K$2:$P$2,0))</f>
        <v>10</v>
      </c>
      <c r="AH144" s="19" cm="1">
        <f t="array" ref="AH144">INDEX($K:$P,ROW(),MATCH(AH$3,$K$2:$P$2,0))</f>
        <v>10</v>
      </c>
      <c r="AI144" s="19" cm="1">
        <f t="array" ref="AI144">INDEX($K:$P,ROW(),MATCH(AI$3,$K$2:$P$2,0))</f>
        <v>10</v>
      </c>
      <c r="AJ144" s="19" cm="1">
        <f t="array" ref="AJ144">INDEX($K:$P,ROW(),MATCH(AJ$3,$K$2:$P$2,0))</f>
        <v>10</v>
      </c>
      <c r="AK144" s="19" cm="1">
        <f t="array" ref="AK144">INDEX($K:$P,ROW(),MATCH(AK$3,$K$2:$P$2,0))</f>
        <v>10</v>
      </c>
      <c r="AL144" s="19" cm="1">
        <f t="array" ref="AL144">INDEX($K:$P,ROW(),MATCH(AL$3,$K$2:$P$2,0))</f>
        <v>10</v>
      </c>
      <c r="AM144" s="19" cm="1">
        <f t="array" ref="AM144">INDEX($K:$P,ROW(),MATCH(AM$3,$K$2:$P$2,0))</f>
        <v>10</v>
      </c>
      <c r="AN144" s="19" cm="1">
        <f t="array" ref="AN144">INDEX($K:$P,ROW(),MATCH(AN$3,$K$2:$P$2,0))</f>
        <v>10</v>
      </c>
      <c r="AO144" s="19" cm="1">
        <f t="array" ref="AO144">INDEX($K:$P,ROW(),MATCH(AO$3,$K$2:$P$2,0))</f>
        <v>10</v>
      </c>
      <c r="AP144" s="19" cm="1">
        <f t="array" ref="AP144">INDEX($K:$P,ROW(),MATCH(AP$3,$K$2:$P$2,0))</f>
        <v>10</v>
      </c>
      <c r="AQ144" s="19" cm="1">
        <f t="array" ref="AQ144">INDEX($K:$P,ROW(),MATCH(AQ$3,$K$2:$P$2,0))</f>
        <v>10</v>
      </c>
      <c r="AR144" s="19" cm="1">
        <f t="array" ref="AR144">INDEX($K:$P,ROW(),MATCH(AR$3,$K$2:$P$2,0))</f>
        <v>10</v>
      </c>
      <c r="AS144" s="19" cm="1">
        <f t="array" ref="AS144">INDEX($K:$P,ROW(),MATCH(AS$3,$K$2:$P$2,0))</f>
        <v>10</v>
      </c>
      <c r="AT144" s="19" cm="1">
        <f t="array" ref="AT144">INDEX($K:$P,ROW(),MATCH(AT$3,$K$2:$P$2,0))</f>
        <v>10</v>
      </c>
      <c r="AU144" s="19" cm="1">
        <f t="array" ref="AU144">INDEX($K:$P,ROW(),MATCH(AU$3,$K$2:$P$2,0))</f>
        <v>10</v>
      </c>
      <c r="AV144" s="19" cm="1">
        <f t="array" ref="AV144">INDEX($K:$P,ROW(),MATCH(AV$3,$K$2:$P$2,0))</f>
        <v>10</v>
      </c>
      <c r="AW144" s="19" cm="1">
        <f t="array" ref="AW144">INDEX($K:$P,ROW(),MATCH(AW$3,$K$2:$P$2,0))</f>
        <v>10</v>
      </c>
      <c r="AX144" s="19" cm="1">
        <f t="array" ref="AX144">INDEX($K:$P,ROW(),MATCH(AX$3,$K$2:$P$2,0))</f>
        <v>10</v>
      </c>
      <c r="AY144" s="19" cm="1">
        <f t="array" ref="AY144">INDEX($K:$P,ROW(),MATCH(AY$3,$K$2:$P$2,0))</f>
        <v>10</v>
      </c>
      <c r="AZ144" s="19" cm="1">
        <f t="array" ref="AZ144">INDEX($K:$P,ROW(),MATCH(AZ$3,$K$2:$P$2,0))</f>
        <v>10</v>
      </c>
      <c r="BA144" s="19" cm="1">
        <f t="array" ref="BA144">INDEX($K:$P,ROW(),MATCH(BA$3,$K$2:$P$2,0))</f>
        <v>10</v>
      </c>
      <c r="BB144" s="19" cm="1">
        <f t="array" ref="BB144">INDEX($K:$P,ROW(),MATCH(BB$3,$K$2:$P$2,0))</f>
        <v>10</v>
      </c>
      <c r="BC144" s="19" cm="1">
        <f t="array" ref="BC144">INDEX($K:$P,ROW(),MATCH(BC$3,$K$2:$P$2,0))</f>
        <v>10</v>
      </c>
      <c r="BD144" s="19" cm="1">
        <f t="array" ref="BD144">INDEX($K:$P,ROW(),MATCH(BD$3,$K$2:$P$2,0))</f>
        <v>10</v>
      </c>
      <c r="BE144" s="19" cm="1">
        <f t="array" ref="BE144">INDEX($K:$P,ROW(),MATCH(BE$3,$K$2:$P$2,0))</f>
        <v>10</v>
      </c>
      <c r="BF144" s="19" cm="1">
        <f t="array" ref="BF144">INDEX($K:$P,ROW(),MATCH(BF$3,$K$2:$P$2,0))</f>
        <v>10</v>
      </c>
      <c r="BG144" s="19" cm="1">
        <f t="array" ref="BG144">INDEX($K:$P,ROW(),MATCH(BG$3,$K$2:$P$2,0))</f>
        <v>10</v>
      </c>
      <c r="BH144" s="19" cm="1">
        <f t="array" ref="BH144">INDEX($K:$P,ROW(),MATCH(BH$3,$K$2:$P$2,0))</f>
        <v>10</v>
      </c>
      <c r="BI144" s="19" cm="1">
        <f t="array" ref="BI144">INDEX($K:$P,ROW(),MATCH(BI$3,$K$2:$P$2,0))</f>
        <v>10</v>
      </c>
      <c r="BJ144" s="19" cm="1">
        <f t="array" ref="BJ144">INDEX($K:$P,ROW(),MATCH(BJ$3,$K$2:$P$2,0))</f>
        <v>10</v>
      </c>
      <c r="BK144" s="19" cm="1">
        <f t="array" ref="BK144">INDEX($K:$P,ROW(),MATCH(BK$3,$K$2:$P$2,0))</f>
        <v>10</v>
      </c>
      <c r="BL144" s="19" cm="1">
        <f t="array" ref="BL144">INDEX($K:$P,ROW(),MATCH(BL$3,$K$2:$P$2,0))</f>
        <v>10</v>
      </c>
      <c r="BM144" s="19" cm="1">
        <f t="array" ref="BM144">INDEX($K:$P,ROW(),MATCH(BM$3,$K$2:$P$2,0))</f>
        <v>10</v>
      </c>
      <c r="BN144" s="19" cm="1">
        <f t="array" ref="BN144">INDEX($K:$P,ROW(),MATCH(BN$3,$K$2:$P$2,0))</f>
        <v>10</v>
      </c>
      <c r="BO144" s="19" cm="1">
        <f t="array" ref="BO144">INDEX($K:$P,ROW(),MATCH(BO$3,$K$2:$P$2,0))</f>
        <v>10</v>
      </c>
      <c r="BP144" s="19" cm="1">
        <f t="array" ref="BP144">INDEX($K:$P,ROW(),MATCH(BP$3,$K$2:$P$2,0))</f>
        <v>10</v>
      </c>
      <c r="BQ144" s="19" cm="1">
        <f t="array" ref="BQ144">INDEX($K:$P,ROW(),MATCH(BQ$3,$K$2:$P$2,0))</f>
        <v>10</v>
      </c>
      <c r="BR144" s="19" cm="1">
        <f t="array" ref="BR144">INDEX($K:$P,ROW(),MATCH(BR$3,$K$2:$P$2,0))</f>
        <v>10</v>
      </c>
      <c r="BS144" s="19" cm="1">
        <f t="array" ref="BS144">INDEX($K:$P,ROW(),MATCH(BS$3,$K$2:$P$2,0))</f>
        <v>10</v>
      </c>
      <c r="BT144" s="19" cm="1">
        <f t="array" ref="BT144">INDEX($K:$P,ROW(),MATCH(BT$3,$K$2:$P$2,0))</f>
        <v>10</v>
      </c>
      <c r="BU144" s="19" cm="1">
        <f t="array" ref="BU144">INDEX($K:$P,ROW(),MATCH(BU$3,$K$2:$P$2,0))</f>
        <v>10</v>
      </c>
      <c r="BV144" s="19" cm="1">
        <f t="array" ref="BV144">INDEX($K:$P,ROW(),MATCH(BV$3,$K$2:$P$2,0))</f>
        <v>10</v>
      </c>
      <c r="BW144" s="19" cm="1">
        <f t="array" ref="BW144">INDEX($K:$P,ROW(),MATCH(BW$3,$K$2:$P$2,0))</f>
        <v>10</v>
      </c>
      <c r="BX144" s="19" cm="1">
        <f t="array" ref="BX144">INDEX($K:$P,ROW(),MATCH(BX$3,$K$2:$P$2,0))</f>
        <v>10</v>
      </c>
      <c r="BY144" s="19" cm="1">
        <f t="array" ref="BY144">INDEX($K:$P,ROW(),MATCH(BY$3,$K$2:$P$2,0))</f>
        <v>10</v>
      </c>
      <c r="BZ144" s="19" cm="1">
        <f t="array" ref="BZ144">INDEX($K:$P,ROW(),MATCH(BZ$3,$K$2:$P$2,0))</f>
        <v>10</v>
      </c>
      <c r="CA144" s="19" cm="1">
        <f t="array" ref="CA144">INDEX($K:$P,ROW(),MATCH(CA$3,$K$2:$P$2,0))</f>
        <v>10</v>
      </c>
      <c r="CB144" s="19" cm="1">
        <f t="array" ref="CB144">INDEX($K:$P,ROW(),MATCH(CB$3,$K$2:$P$2,0))</f>
        <v>10</v>
      </c>
      <c r="CC144" s="19" cm="1">
        <f t="array" ref="CC144">INDEX($K:$P,ROW(),MATCH(CC$3,$K$2:$P$2,0))</f>
        <v>10</v>
      </c>
      <c r="CD144" s="19" cm="1">
        <f t="array" ref="CD144">INDEX($K:$P,ROW(),MATCH(CD$3,$K$2:$P$2,0))</f>
        <v>10</v>
      </c>
      <c r="CE144" s="19" cm="1">
        <f t="array" ref="CE144">INDEX($K:$P,ROW(),MATCH(CE$3,$K$2:$P$2,0))</f>
        <v>10</v>
      </c>
      <c r="CF144" s="19" cm="1">
        <f t="array" ref="CF144">INDEX($K:$P,ROW(),MATCH(CF$3,$K$2:$P$2,0))</f>
        <v>10</v>
      </c>
      <c r="CG144" s="19" cm="1">
        <f t="array" ref="CG144">INDEX($K:$P,ROW(),MATCH(CG$3,$K$2:$P$2,0))</f>
        <v>10</v>
      </c>
      <c r="CH144" s="19" cm="1">
        <f t="array" ref="CH144">INDEX($K:$P,ROW(),MATCH(CH$3,$K$2:$P$2,0))</f>
        <v>10</v>
      </c>
      <c r="CI144" s="19" cm="1">
        <f t="array" ref="CI144">INDEX($K:$P,ROW(),MATCH(CI$3,$K$2:$P$2,0))</f>
        <v>10</v>
      </c>
      <c r="CJ144" s="19" cm="1">
        <f t="array" ref="CJ144">INDEX($K:$P,ROW(),MATCH(CJ$3,$K$2:$P$2,0))</f>
        <v>10</v>
      </c>
      <c r="CK144" s="19" cm="1">
        <f t="array" ref="CK144">INDEX($K:$P,ROW(),MATCH(CK$3,$K$2:$P$2,0))</f>
        <v>10</v>
      </c>
      <c r="CL144" s="19" cm="1">
        <f t="array" ref="CL144">INDEX($K:$P,ROW(),MATCH(CL$3,$K$2:$P$2,0))</f>
        <v>10</v>
      </c>
    </row>
    <row r="145" spans="2:90" x14ac:dyDescent="0.4">
      <c r="B145" s="141" t="str">
        <f>+B122</f>
        <v>Item 3</v>
      </c>
      <c r="D145" t="s">
        <v>812</v>
      </c>
      <c r="E145" s="8" t="str">
        <f t="shared" si="75"/>
        <v>145 VOLLIST-EVP</v>
      </c>
      <c r="H145" s="31"/>
      <c r="I145" s="73"/>
      <c r="J145" s="73"/>
      <c r="K145" s="18">
        <v>10</v>
      </c>
      <c r="L145" s="18">
        <v>10</v>
      </c>
      <c r="M145" s="18">
        <v>10</v>
      </c>
      <c r="N145" s="18">
        <v>10</v>
      </c>
      <c r="O145" s="18">
        <v>10</v>
      </c>
      <c r="P145" s="18">
        <v>10</v>
      </c>
      <c r="R145" s="33"/>
      <c r="S145" s="19" cm="1">
        <f t="array" ref="S145">INDEX($K:$P,ROW(),MATCH(S$3,$K$2:$P$2,0))</f>
        <v>10</v>
      </c>
      <c r="T145" s="19" cm="1">
        <f t="array" ref="T145">INDEX($K:$P,ROW(),MATCH(T$3,$K$2:$P$2,0))</f>
        <v>10</v>
      </c>
      <c r="U145" s="19" cm="1">
        <f t="array" ref="U145">INDEX($K:$P,ROW(),MATCH(U$3,$K$2:$P$2,0))</f>
        <v>10</v>
      </c>
      <c r="V145" s="19" cm="1">
        <f t="array" ref="V145">INDEX($K:$P,ROW(),MATCH(V$3,$K$2:$P$2,0))</f>
        <v>10</v>
      </c>
      <c r="W145" s="19" cm="1">
        <f t="array" ref="W145">INDEX($K:$P,ROW(),MATCH(W$3,$K$2:$P$2,0))</f>
        <v>10</v>
      </c>
      <c r="X145" s="19" cm="1">
        <f t="array" ref="X145">INDEX($K:$P,ROW(),MATCH(X$3,$K$2:$P$2,0))</f>
        <v>10</v>
      </c>
      <c r="Y145" s="19" cm="1">
        <f t="array" ref="Y145">INDEX($K:$P,ROW(),MATCH(Y$3,$K$2:$P$2,0))</f>
        <v>10</v>
      </c>
      <c r="Z145" s="19" cm="1">
        <f t="array" ref="Z145">INDEX($K:$P,ROW(),MATCH(Z$3,$K$2:$P$2,0))</f>
        <v>10</v>
      </c>
      <c r="AA145" s="19" cm="1">
        <f t="array" ref="AA145">INDEX($K:$P,ROW(),MATCH(AA$3,$K$2:$P$2,0))</f>
        <v>10</v>
      </c>
      <c r="AB145" s="19" cm="1">
        <f t="array" ref="AB145">INDEX($K:$P,ROW(),MATCH(AB$3,$K$2:$P$2,0))</f>
        <v>10</v>
      </c>
      <c r="AC145" s="19" cm="1">
        <f t="array" ref="AC145">INDEX($K:$P,ROW(),MATCH(AC$3,$K$2:$P$2,0))</f>
        <v>10</v>
      </c>
      <c r="AD145" s="19" cm="1">
        <f t="array" ref="AD145">INDEX($K:$P,ROW(),MATCH(AD$3,$K$2:$P$2,0))</f>
        <v>10</v>
      </c>
      <c r="AE145" s="19" cm="1">
        <f t="array" ref="AE145">INDEX($K:$P,ROW(),MATCH(AE$3,$K$2:$P$2,0))</f>
        <v>10</v>
      </c>
      <c r="AF145" s="19" cm="1">
        <f t="array" ref="AF145">INDEX($K:$P,ROW(),MATCH(AF$3,$K$2:$P$2,0))</f>
        <v>10</v>
      </c>
      <c r="AG145" s="19" cm="1">
        <f t="array" ref="AG145">INDEX($K:$P,ROW(),MATCH(AG$3,$K$2:$P$2,0))</f>
        <v>10</v>
      </c>
      <c r="AH145" s="19" cm="1">
        <f t="array" ref="AH145">INDEX($K:$P,ROW(),MATCH(AH$3,$K$2:$P$2,0))</f>
        <v>10</v>
      </c>
      <c r="AI145" s="19" cm="1">
        <f t="array" ref="AI145">INDEX($K:$P,ROW(),MATCH(AI$3,$K$2:$P$2,0))</f>
        <v>10</v>
      </c>
      <c r="AJ145" s="19" cm="1">
        <f t="array" ref="AJ145">INDEX($K:$P,ROW(),MATCH(AJ$3,$K$2:$P$2,0))</f>
        <v>10</v>
      </c>
      <c r="AK145" s="19" cm="1">
        <f t="array" ref="AK145">INDEX($K:$P,ROW(),MATCH(AK$3,$K$2:$P$2,0))</f>
        <v>10</v>
      </c>
      <c r="AL145" s="19" cm="1">
        <f t="array" ref="AL145">INDEX($K:$P,ROW(),MATCH(AL$3,$K$2:$P$2,0))</f>
        <v>10</v>
      </c>
      <c r="AM145" s="19" cm="1">
        <f t="array" ref="AM145">INDEX($K:$P,ROW(),MATCH(AM$3,$K$2:$P$2,0))</f>
        <v>10</v>
      </c>
      <c r="AN145" s="19" cm="1">
        <f t="array" ref="AN145">INDEX($K:$P,ROW(),MATCH(AN$3,$K$2:$P$2,0))</f>
        <v>10</v>
      </c>
      <c r="AO145" s="19" cm="1">
        <f t="array" ref="AO145">INDEX($K:$P,ROW(),MATCH(AO$3,$K$2:$P$2,0))</f>
        <v>10</v>
      </c>
      <c r="AP145" s="19" cm="1">
        <f t="array" ref="AP145">INDEX($K:$P,ROW(),MATCH(AP$3,$K$2:$P$2,0))</f>
        <v>10</v>
      </c>
      <c r="AQ145" s="19" cm="1">
        <f t="array" ref="AQ145">INDEX($K:$P,ROW(),MATCH(AQ$3,$K$2:$P$2,0))</f>
        <v>10</v>
      </c>
      <c r="AR145" s="19" cm="1">
        <f t="array" ref="AR145">INDEX($K:$P,ROW(),MATCH(AR$3,$K$2:$P$2,0))</f>
        <v>10</v>
      </c>
      <c r="AS145" s="19" cm="1">
        <f t="array" ref="AS145">INDEX($K:$P,ROW(),MATCH(AS$3,$K$2:$P$2,0))</f>
        <v>10</v>
      </c>
      <c r="AT145" s="19" cm="1">
        <f t="array" ref="AT145">INDEX($K:$P,ROW(),MATCH(AT$3,$K$2:$P$2,0))</f>
        <v>10</v>
      </c>
      <c r="AU145" s="19" cm="1">
        <f t="array" ref="AU145">INDEX($K:$P,ROW(),MATCH(AU$3,$K$2:$P$2,0))</f>
        <v>10</v>
      </c>
      <c r="AV145" s="19" cm="1">
        <f t="array" ref="AV145">INDEX($K:$P,ROW(),MATCH(AV$3,$K$2:$P$2,0))</f>
        <v>10</v>
      </c>
      <c r="AW145" s="19" cm="1">
        <f t="array" ref="AW145">INDEX($K:$P,ROW(),MATCH(AW$3,$K$2:$P$2,0))</f>
        <v>10</v>
      </c>
      <c r="AX145" s="19" cm="1">
        <f t="array" ref="AX145">INDEX($K:$P,ROW(),MATCH(AX$3,$K$2:$P$2,0))</f>
        <v>10</v>
      </c>
      <c r="AY145" s="19" cm="1">
        <f t="array" ref="AY145">INDEX($K:$P,ROW(),MATCH(AY$3,$K$2:$P$2,0))</f>
        <v>10</v>
      </c>
      <c r="AZ145" s="19" cm="1">
        <f t="array" ref="AZ145">INDEX($K:$P,ROW(),MATCH(AZ$3,$K$2:$P$2,0))</f>
        <v>10</v>
      </c>
      <c r="BA145" s="19" cm="1">
        <f t="array" ref="BA145">INDEX($K:$P,ROW(),MATCH(BA$3,$K$2:$P$2,0))</f>
        <v>10</v>
      </c>
      <c r="BB145" s="19" cm="1">
        <f t="array" ref="BB145">INDEX($K:$P,ROW(),MATCH(BB$3,$K$2:$P$2,0))</f>
        <v>10</v>
      </c>
      <c r="BC145" s="19" cm="1">
        <f t="array" ref="BC145">INDEX($K:$P,ROW(),MATCH(BC$3,$K$2:$P$2,0))</f>
        <v>10</v>
      </c>
      <c r="BD145" s="19" cm="1">
        <f t="array" ref="BD145">INDEX($K:$P,ROW(),MATCH(BD$3,$K$2:$P$2,0))</f>
        <v>10</v>
      </c>
      <c r="BE145" s="19" cm="1">
        <f t="array" ref="BE145">INDEX($K:$P,ROW(),MATCH(BE$3,$K$2:$P$2,0))</f>
        <v>10</v>
      </c>
      <c r="BF145" s="19" cm="1">
        <f t="array" ref="BF145">INDEX($K:$P,ROW(),MATCH(BF$3,$K$2:$P$2,0))</f>
        <v>10</v>
      </c>
      <c r="BG145" s="19" cm="1">
        <f t="array" ref="BG145">INDEX($K:$P,ROW(),MATCH(BG$3,$K$2:$P$2,0))</f>
        <v>10</v>
      </c>
      <c r="BH145" s="19" cm="1">
        <f t="array" ref="BH145">INDEX($K:$P,ROW(),MATCH(BH$3,$K$2:$P$2,0))</f>
        <v>10</v>
      </c>
      <c r="BI145" s="19" cm="1">
        <f t="array" ref="BI145">INDEX($K:$P,ROW(),MATCH(BI$3,$K$2:$P$2,0))</f>
        <v>10</v>
      </c>
      <c r="BJ145" s="19" cm="1">
        <f t="array" ref="BJ145">INDEX($K:$P,ROW(),MATCH(BJ$3,$K$2:$P$2,0))</f>
        <v>10</v>
      </c>
      <c r="BK145" s="19" cm="1">
        <f t="array" ref="BK145">INDEX($K:$P,ROW(),MATCH(BK$3,$K$2:$P$2,0))</f>
        <v>10</v>
      </c>
      <c r="BL145" s="19" cm="1">
        <f t="array" ref="BL145">INDEX($K:$P,ROW(),MATCH(BL$3,$K$2:$P$2,0))</f>
        <v>10</v>
      </c>
      <c r="BM145" s="19" cm="1">
        <f t="array" ref="BM145">INDEX($K:$P,ROW(),MATCH(BM$3,$K$2:$P$2,0))</f>
        <v>10</v>
      </c>
      <c r="BN145" s="19" cm="1">
        <f t="array" ref="BN145">INDEX($K:$P,ROW(),MATCH(BN$3,$K$2:$P$2,0))</f>
        <v>10</v>
      </c>
      <c r="BO145" s="19" cm="1">
        <f t="array" ref="BO145">INDEX($K:$P,ROW(),MATCH(BO$3,$K$2:$P$2,0))</f>
        <v>10</v>
      </c>
      <c r="BP145" s="19" cm="1">
        <f t="array" ref="BP145">INDEX($K:$P,ROW(),MATCH(BP$3,$K$2:$P$2,0))</f>
        <v>10</v>
      </c>
      <c r="BQ145" s="19" cm="1">
        <f t="array" ref="BQ145">INDEX($K:$P,ROW(),MATCH(BQ$3,$K$2:$P$2,0))</f>
        <v>10</v>
      </c>
      <c r="BR145" s="19" cm="1">
        <f t="array" ref="BR145">INDEX($K:$P,ROW(),MATCH(BR$3,$K$2:$P$2,0))</f>
        <v>10</v>
      </c>
      <c r="BS145" s="19" cm="1">
        <f t="array" ref="BS145">INDEX($K:$P,ROW(),MATCH(BS$3,$K$2:$P$2,0))</f>
        <v>10</v>
      </c>
      <c r="BT145" s="19" cm="1">
        <f t="array" ref="BT145">INDEX($K:$P,ROW(),MATCH(BT$3,$K$2:$P$2,0))</f>
        <v>10</v>
      </c>
      <c r="BU145" s="19" cm="1">
        <f t="array" ref="BU145">INDEX($K:$P,ROW(),MATCH(BU$3,$K$2:$P$2,0))</f>
        <v>10</v>
      </c>
      <c r="BV145" s="19" cm="1">
        <f t="array" ref="BV145">INDEX($K:$P,ROW(),MATCH(BV$3,$K$2:$P$2,0))</f>
        <v>10</v>
      </c>
      <c r="BW145" s="19" cm="1">
        <f t="array" ref="BW145">INDEX($K:$P,ROW(),MATCH(BW$3,$K$2:$P$2,0))</f>
        <v>10</v>
      </c>
      <c r="BX145" s="19" cm="1">
        <f t="array" ref="BX145">INDEX($K:$P,ROW(),MATCH(BX$3,$K$2:$P$2,0))</f>
        <v>10</v>
      </c>
      <c r="BY145" s="19" cm="1">
        <f t="array" ref="BY145">INDEX($K:$P,ROW(),MATCH(BY$3,$K$2:$P$2,0))</f>
        <v>10</v>
      </c>
      <c r="BZ145" s="19" cm="1">
        <f t="array" ref="BZ145">INDEX($K:$P,ROW(),MATCH(BZ$3,$K$2:$P$2,0))</f>
        <v>10</v>
      </c>
      <c r="CA145" s="19" cm="1">
        <f t="array" ref="CA145">INDEX($K:$P,ROW(),MATCH(CA$3,$K$2:$P$2,0))</f>
        <v>10</v>
      </c>
      <c r="CB145" s="19" cm="1">
        <f t="array" ref="CB145">INDEX($K:$P,ROW(),MATCH(CB$3,$K$2:$P$2,0))</f>
        <v>10</v>
      </c>
      <c r="CC145" s="19" cm="1">
        <f t="array" ref="CC145">INDEX($K:$P,ROW(),MATCH(CC$3,$K$2:$P$2,0))</f>
        <v>10</v>
      </c>
      <c r="CD145" s="19" cm="1">
        <f t="array" ref="CD145">INDEX($K:$P,ROW(),MATCH(CD$3,$K$2:$P$2,0))</f>
        <v>10</v>
      </c>
      <c r="CE145" s="19" cm="1">
        <f t="array" ref="CE145">INDEX($K:$P,ROW(),MATCH(CE$3,$K$2:$P$2,0))</f>
        <v>10</v>
      </c>
      <c r="CF145" s="19" cm="1">
        <f t="array" ref="CF145">INDEX($K:$P,ROW(),MATCH(CF$3,$K$2:$P$2,0))</f>
        <v>10</v>
      </c>
      <c r="CG145" s="19" cm="1">
        <f t="array" ref="CG145">INDEX($K:$P,ROW(),MATCH(CG$3,$K$2:$P$2,0))</f>
        <v>10</v>
      </c>
      <c r="CH145" s="19" cm="1">
        <f t="array" ref="CH145">INDEX($K:$P,ROW(),MATCH(CH$3,$K$2:$P$2,0))</f>
        <v>10</v>
      </c>
      <c r="CI145" s="19" cm="1">
        <f t="array" ref="CI145">INDEX($K:$P,ROW(),MATCH(CI$3,$K$2:$P$2,0))</f>
        <v>10</v>
      </c>
      <c r="CJ145" s="19" cm="1">
        <f t="array" ref="CJ145">INDEX($K:$P,ROW(),MATCH(CJ$3,$K$2:$P$2,0))</f>
        <v>10</v>
      </c>
      <c r="CK145" s="19" cm="1">
        <f t="array" ref="CK145">INDEX($K:$P,ROW(),MATCH(CK$3,$K$2:$P$2,0))</f>
        <v>10</v>
      </c>
      <c r="CL145" s="19" cm="1">
        <f t="array" ref="CL145">INDEX($K:$P,ROW(),MATCH(CL$3,$K$2:$P$2,0))</f>
        <v>10</v>
      </c>
    </row>
    <row r="146" spans="2:90" x14ac:dyDescent="0.4">
      <c r="B146" s="141" t="str">
        <f>+B123</f>
        <v>Item 4</v>
      </c>
      <c r="D146" t="s">
        <v>812</v>
      </c>
      <c r="E146" s="8" t="str">
        <f t="shared" si="75"/>
        <v>146 VOLLIST-EVP</v>
      </c>
      <c r="H146" s="31"/>
      <c r="I146" s="73"/>
      <c r="J146" s="73"/>
      <c r="K146" s="18">
        <v>10</v>
      </c>
      <c r="L146" s="18">
        <v>10</v>
      </c>
      <c r="M146" s="18">
        <v>10</v>
      </c>
      <c r="N146" s="18">
        <v>10</v>
      </c>
      <c r="O146" s="18">
        <v>10</v>
      </c>
      <c r="P146" s="18">
        <v>10</v>
      </c>
      <c r="R146" s="33"/>
      <c r="S146" s="19" cm="1">
        <f t="array" ref="S146">INDEX($K:$P,ROW(),MATCH(S$3,$K$2:$P$2,0))</f>
        <v>10</v>
      </c>
      <c r="T146" s="19" cm="1">
        <f t="array" ref="T146">INDEX($K:$P,ROW(),MATCH(T$3,$K$2:$P$2,0))</f>
        <v>10</v>
      </c>
      <c r="U146" s="19" cm="1">
        <f t="array" ref="U146">INDEX($K:$P,ROW(),MATCH(U$3,$K$2:$P$2,0))</f>
        <v>10</v>
      </c>
      <c r="V146" s="19" cm="1">
        <f t="array" ref="V146">INDEX($K:$P,ROW(),MATCH(V$3,$K$2:$P$2,0))</f>
        <v>10</v>
      </c>
      <c r="W146" s="19" cm="1">
        <f t="array" ref="W146">INDEX($K:$P,ROW(),MATCH(W$3,$K$2:$P$2,0))</f>
        <v>10</v>
      </c>
      <c r="X146" s="19" cm="1">
        <f t="array" ref="X146">INDEX($K:$P,ROW(),MATCH(X$3,$K$2:$P$2,0))</f>
        <v>10</v>
      </c>
      <c r="Y146" s="19" cm="1">
        <f t="array" ref="Y146">INDEX($K:$P,ROW(),MATCH(Y$3,$K$2:$P$2,0))</f>
        <v>10</v>
      </c>
      <c r="Z146" s="19" cm="1">
        <f t="array" ref="Z146">INDEX($K:$P,ROW(),MATCH(Z$3,$K$2:$P$2,0))</f>
        <v>10</v>
      </c>
      <c r="AA146" s="19" cm="1">
        <f t="array" ref="AA146">INDEX($K:$P,ROW(),MATCH(AA$3,$K$2:$P$2,0))</f>
        <v>10</v>
      </c>
      <c r="AB146" s="19" cm="1">
        <f t="array" ref="AB146">INDEX($K:$P,ROW(),MATCH(AB$3,$K$2:$P$2,0))</f>
        <v>10</v>
      </c>
      <c r="AC146" s="19" cm="1">
        <f t="array" ref="AC146">INDEX($K:$P,ROW(),MATCH(AC$3,$K$2:$P$2,0))</f>
        <v>10</v>
      </c>
      <c r="AD146" s="19" cm="1">
        <f t="array" ref="AD146">INDEX($K:$P,ROW(),MATCH(AD$3,$K$2:$P$2,0))</f>
        <v>10</v>
      </c>
      <c r="AE146" s="19" cm="1">
        <f t="array" ref="AE146">INDEX($K:$P,ROW(),MATCH(AE$3,$K$2:$P$2,0))</f>
        <v>10</v>
      </c>
      <c r="AF146" s="19" cm="1">
        <f t="array" ref="AF146">INDEX($K:$P,ROW(),MATCH(AF$3,$K$2:$P$2,0))</f>
        <v>10</v>
      </c>
      <c r="AG146" s="19" cm="1">
        <f t="array" ref="AG146">INDEX($K:$P,ROW(),MATCH(AG$3,$K$2:$P$2,0))</f>
        <v>10</v>
      </c>
      <c r="AH146" s="19" cm="1">
        <f t="array" ref="AH146">INDEX($K:$P,ROW(),MATCH(AH$3,$K$2:$P$2,0))</f>
        <v>10</v>
      </c>
      <c r="AI146" s="19" cm="1">
        <f t="array" ref="AI146">INDEX($K:$P,ROW(),MATCH(AI$3,$K$2:$P$2,0))</f>
        <v>10</v>
      </c>
      <c r="AJ146" s="19" cm="1">
        <f t="array" ref="AJ146">INDEX($K:$P,ROW(),MATCH(AJ$3,$K$2:$P$2,0))</f>
        <v>10</v>
      </c>
      <c r="AK146" s="19" cm="1">
        <f t="array" ref="AK146">INDEX($K:$P,ROW(),MATCH(AK$3,$K$2:$P$2,0))</f>
        <v>10</v>
      </c>
      <c r="AL146" s="19" cm="1">
        <f t="array" ref="AL146">INDEX($K:$P,ROW(),MATCH(AL$3,$K$2:$P$2,0))</f>
        <v>10</v>
      </c>
      <c r="AM146" s="19" cm="1">
        <f t="array" ref="AM146">INDEX($K:$P,ROW(),MATCH(AM$3,$K$2:$P$2,0))</f>
        <v>10</v>
      </c>
      <c r="AN146" s="19" cm="1">
        <f t="array" ref="AN146">INDEX($K:$P,ROW(),MATCH(AN$3,$K$2:$P$2,0))</f>
        <v>10</v>
      </c>
      <c r="AO146" s="19" cm="1">
        <f t="array" ref="AO146">INDEX($K:$P,ROW(),MATCH(AO$3,$K$2:$P$2,0))</f>
        <v>10</v>
      </c>
      <c r="AP146" s="19" cm="1">
        <f t="array" ref="AP146">INDEX($K:$P,ROW(),MATCH(AP$3,$K$2:$P$2,0))</f>
        <v>10</v>
      </c>
      <c r="AQ146" s="19" cm="1">
        <f t="array" ref="AQ146">INDEX($K:$P,ROW(),MATCH(AQ$3,$K$2:$P$2,0))</f>
        <v>10</v>
      </c>
      <c r="AR146" s="19" cm="1">
        <f t="array" ref="AR146">INDEX($K:$P,ROW(),MATCH(AR$3,$K$2:$P$2,0))</f>
        <v>10</v>
      </c>
      <c r="AS146" s="19" cm="1">
        <f t="array" ref="AS146">INDEX($K:$P,ROW(),MATCH(AS$3,$K$2:$P$2,0))</f>
        <v>10</v>
      </c>
      <c r="AT146" s="19" cm="1">
        <f t="array" ref="AT146">INDEX($K:$P,ROW(),MATCH(AT$3,$K$2:$P$2,0))</f>
        <v>10</v>
      </c>
      <c r="AU146" s="19" cm="1">
        <f t="array" ref="AU146">INDEX($K:$P,ROW(),MATCH(AU$3,$K$2:$P$2,0))</f>
        <v>10</v>
      </c>
      <c r="AV146" s="19" cm="1">
        <f t="array" ref="AV146">INDEX($K:$P,ROW(),MATCH(AV$3,$K$2:$P$2,0))</f>
        <v>10</v>
      </c>
      <c r="AW146" s="19" cm="1">
        <f t="array" ref="AW146">INDEX($K:$P,ROW(),MATCH(AW$3,$K$2:$P$2,0))</f>
        <v>10</v>
      </c>
      <c r="AX146" s="19" cm="1">
        <f t="array" ref="AX146">INDEX($K:$P,ROW(),MATCH(AX$3,$K$2:$P$2,0))</f>
        <v>10</v>
      </c>
      <c r="AY146" s="19" cm="1">
        <f t="array" ref="AY146">INDEX($K:$P,ROW(),MATCH(AY$3,$K$2:$P$2,0))</f>
        <v>10</v>
      </c>
      <c r="AZ146" s="19" cm="1">
        <f t="array" ref="AZ146">INDEX($K:$P,ROW(),MATCH(AZ$3,$K$2:$P$2,0))</f>
        <v>10</v>
      </c>
      <c r="BA146" s="19" cm="1">
        <f t="array" ref="BA146">INDEX($K:$P,ROW(),MATCH(BA$3,$K$2:$P$2,0))</f>
        <v>10</v>
      </c>
      <c r="BB146" s="19" cm="1">
        <f t="array" ref="BB146">INDEX($K:$P,ROW(),MATCH(BB$3,$K$2:$P$2,0))</f>
        <v>10</v>
      </c>
      <c r="BC146" s="19" cm="1">
        <f t="array" ref="BC146">INDEX($K:$P,ROW(),MATCH(BC$3,$K$2:$P$2,0))</f>
        <v>10</v>
      </c>
      <c r="BD146" s="19" cm="1">
        <f t="array" ref="BD146">INDEX($K:$P,ROW(),MATCH(BD$3,$K$2:$P$2,0))</f>
        <v>10</v>
      </c>
      <c r="BE146" s="19" cm="1">
        <f t="array" ref="BE146">INDEX($K:$P,ROW(),MATCH(BE$3,$K$2:$P$2,0))</f>
        <v>10</v>
      </c>
      <c r="BF146" s="19" cm="1">
        <f t="array" ref="BF146">INDEX($K:$P,ROW(),MATCH(BF$3,$K$2:$P$2,0))</f>
        <v>10</v>
      </c>
      <c r="BG146" s="19" cm="1">
        <f t="array" ref="BG146">INDEX($K:$P,ROW(),MATCH(BG$3,$K$2:$P$2,0))</f>
        <v>10</v>
      </c>
      <c r="BH146" s="19" cm="1">
        <f t="array" ref="BH146">INDEX($K:$P,ROW(),MATCH(BH$3,$K$2:$P$2,0))</f>
        <v>10</v>
      </c>
      <c r="BI146" s="19" cm="1">
        <f t="array" ref="BI146">INDEX($K:$P,ROW(),MATCH(BI$3,$K$2:$P$2,0))</f>
        <v>10</v>
      </c>
      <c r="BJ146" s="19" cm="1">
        <f t="array" ref="BJ146">INDEX($K:$P,ROW(),MATCH(BJ$3,$K$2:$P$2,0))</f>
        <v>10</v>
      </c>
      <c r="BK146" s="19" cm="1">
        <f t="array" ref="BK146">INDEX($K:$P,ROW(),MATCH(BK$3,$K$2:$P$2,0))</f>
        <v>10</v>
      </c>
      <c r="BL146" s="19" cm="1">
        <f t="array" ref="BL146">INDEX($K:$P,ROW(),MATCH(BL$3,$K$2:$P$2,0))</f>
        <v>10</v>
      </c>
      <c r="BM146" s="19" cm="1">
        <f t="array" ref="BM146">INDEX($K:$P,ROW(),MATCH(BM$3,$K$2:$P$2,0))</f>
        <v>10</v>
      </c>
      <c r="BN146" s="19" cm="1">
        <f t="array" ref="BN146">INDEX($K:$P,ROW(),MATCH(BN$3,$K$2:$P$2,0))</f>
        <v>10</v>
      </c>
      <c r="BO146" s="19" cm="1">
        <f t="array" ref="BO146">INDEX($K:$P,ROW(),MATCH(BO$3,$K$2:$P$2,0))</f>
        <v>10</v>
      </c>
      <c r="BP146" s="19" cm="1">
        <f t="array" ref="BP146">INDEX($K:$P,ROW(),MATCH(BP$3,$K$2:$P$2,0))</f>
        <v>10</v>
      </c>
      <c r="BQ146" s="19" cm="1">
        <f t="array" ref="BQ146">INDEX($K:$P,ROW(),MATCH(BQ$3,$K$2:$P$2,0))</f>
        <v>10</v>
      </c>
      <c r="BR146" s="19" cm="1">
        <f t="array" ref="BR146">INDEX($K:$P,ROW(),MATCH(BR$3,$K$2:$P$2,0))</f>
        <v>10</v>
      </c>
      <c r="BS146" s="19" cm="1">
        <f t="array" ref="BS146">INDEX($K:$P,ROW(),MATCH(BS$3,$K$2:$P$2,0))</f>
        <v>10</v>
      </c>
      <c r="BT146" s="19" cm="1">
        <f t="array" ref="BT146">INDEX($K:$P,ROW(),MATCH(BT$3,$K$2:$P$2,0))</f>
        <v>10</v>
      </c>
      <c r="BU146" s="19" cm="1">
        <f t="array" ref="BU146">INDEX($K:$P,ROW(),MATCH(BU$3,$K$2:$P$2,0))</f>
        <v>10</v>
      </c>
      <c r="BV146" s="19" cm="1">
        <f t="array" ref="BV146">INDEX($K:$P,ROW(),MATCH(BV$3,$K$2:$P$2,0))</f>
        <v>10</v>
      </c>
      <c r="BW146" s="19" cm="1">
        <f t="array" ref="BW146">INDEX($K:$P,ROW(),MATCH(BW$3,$K$2:$P$2,0))</f>
        <v>10</v>
      </c>
      <c r="BX146" s="19" cm="1">
        <f t="array" ref="BX146">INDEX($K:$P,ROW(),MATCH(BX$3,$K$2:$P$2,0))</f>
        <v>10</v>
      </c>
      <c r="BY146" s="19" cm="1">
        <f t="array" ref="BY146">INDEX($K:$P,ROW(),MATCH(BY$3,$K$2:$P$2,0))</f>
        <v>10</v>
      </c>
      <c r="BZ146" s="19" cm="1">
        <f t="array" ref="BZ146">INDEX($K:$P,ROW(),MATCH(BZ$3,$K$2:$P$2,0))</f>
        <v>10</v>
      </c>
      <c r="CA146" s="19" cm="1">
        <f t="array" ref="CA146">INDEX($K:$P,ROW(),MATCH(CA$3,$K$2:$P$2,0))</f>
        <v>10</v>
      </c>
      <c r="CB146" s="19" cm="1">
        <f t="array" ref="CB146">INDEX($K:$P,ROW(),MATCH(CB$3,$K$2:$P$2,0))</f>
        <v>10</v>
      </c>
      <c r="CC146" s="19" cm="1">
        <f t="array" ref="CC146">INDEX($K:$P,ROW(),MATCH(CC$3,$K$2:$P$2,0))</f>
        <v>10</v>
      </c>
      <c r="CD146" s="19" cm="1">
        <f t="array" ref="CD146">INDEX($K:$P,ROW(),MATCH(CD$3,$K$2:$P$2,0))</f>
        <v>10</v>
      </c>
      <c r="CE146" s="19" cm="1">
        <f t="array" ref="CE146">INDEX($K:$P,ROW(),MATCH(CE$3,$K$2:$P$2,0))</f>
        <v>10</v>
      </c>
      <c r="CF146" s="19" cm="1">
        <f t="array" ref="CF146">INDEX($K:$P,ROW(),MATCH(CF$3,$K$2:$P$2,0))</f>
        <v>10</v>
      </c>
      <c r="CG146" s="19" cm="1">
        <f t="array" ref="CG146">INDEX($K:$P,ROW(),MATCH(CG$3,$K$2:$P$2,0))</f>
        <v>10</v>
      </c>
      <c r="CH146" s="19" cm="1">
        <f t="array" ref="CH146">INDEX($K:$P,ROW(),MATCH(CH$3,$K$2:$P$2,0))</f>
        <v>10</v>
      </c>
      <c r="CI146" s="19" cm="1">
        <f t="array" ref="CI146">INDEX($K:$P,ROW(),MATCH(CI$3,$K$2:$P$2,0))</f>
        <v>10</v>
      </c>
      <c r="CJ146" s="19" cm="1">
        <f t="array" ref="CJ146">INDEX($K:$P,ROW(),MATCH(CJ$3,$K$2:$P$2,0))</f>
        <v>10</v>
      </c>
      <c r="CK146" s="19" cm="1">
        <f t="array" ref="CK146">INDEX($K:$P,ROW(),MATCH(CK$3,$K$2:$P$2,0))</f>
        <v>10</v>
      </c>
      <c r="CL146" s="19" cm="1">
        <f t="array" ref="CL146">INDEX($K:$P,ROW(),MATCH(CL$3,$K$2:$P$2,0))</f>
        <v>10</v>
      </c>
    </row>
    <row r="147" spans="2:90" x14ac:dyDescent="0.4">
      <c r="B147" s="141" t="str">
        <f>+B124</f>
        <v>Item 5</v>
      </c>
      <c r="D147" t="s">
        <v>812</v>
      </c>
      <c r="E147" s="8" t="str">
        <f t="shared" si="75"/>
        <v>147 VOLLIST-EVP</v>
      </c>
      <c r="H147" s="31"/>
      <c r="I147" s="73"/>
      <c r="J147" s="73"/>
      <c r="K147" s="18">
        <v>10</v>
      </c>
      <c r="L147" s="18">
        <v>10</v>
      </c>
      <c r="M147" s="18">
        <v>10</v>
      </c>
      <c r="N147" s="18">
        <v>10</v>
      </c>
      <c r="O147" s="18">
        <v>10</v>
      </c>
      <c r="P147" s="18">
        <v>10</v>
      </c>
      <c r="R147" s="33"/>
      <c r="S147" s="19" cm="1">
        <f t="array" ref="S147">INDEX($K:$P,ROW(),MATCH(S$3,$K$2:$P$2,0))</f>
        <v>10</v>
      </c>
      <c r="T147" s="19" cm="1">
        <f t="array" ref="T147">INDEX($K:$P,ROW(),MATCH(T$3,$K$2:$P$2,0))</f>
        <v>10</v>
      </c>
      <c r="U147" s="19" cm="1">
        <f t="array" ref="U147">INDEX($K:$P,ROW(),MATCH(U$3,$K$2:$P$2,0))</f>
        <v>10</v>
      </c>
      <c r="V147" s="19" cm="1">
        <f t="array" ref="V147">INDEX($K:$P,ROW(),MATCH(V$3,$K$2:$P$2,0))</f>
        <v>10</v>
      </c>
      <c r="W147" s="19" cm="1">
        <f t="array" ref="W147">INDEX($K:$P,ROW(),MATCH(W$3,$K$2:$P$2,0))</f>
        <v>10</v>
      </c>
      <c r="X147" s="19" cm="1">
        <f t="array" ref="X147">INDEX($K:$P,ROW(),MATCH(X$3,$K$2:$P$2,0))</f>
        <v>10</v>
      </c>
      <c r="Y147" s="19" cm="1">
        <f t="array" ref="Y147">INDEX($K:$P,ROW(),MATCH(Y$3,$K$2:$P$2,0))</f>
        <v>10</v>
      </c>
      <c r="Z147" s="19" cm="1">
        <f t="array" ref="Z147">INDEX($K:$P,ROW(),MATCH(Z$3,$K$2:$P$2,0))</f>
        <v>10</v>
      </c>
      <c r="AA147" s="19" cm="1">
        <f t="array" ref="AA147">INDEX($K:$P,ROW(),MATCH(AA$3,$K$2:$P$2,0))</f>
        <v>10</v>
      </c>
      <c r="AB147" s="19" cm="1">
        <f t="array" ref="AB147">INDEX($K:$P,ROW(),MATCH(AB$3,$K$2:$P$2,0))</f>
        <v>10</v>
      </c>
      <c r="AC147" s="19" cm="1">
        <f t="array" ref="AC147">INDEX($K:$P,ROW(),MATCH(AC$3,$K$2:$P$2,0))</f>
        <v>10</v>
      </c>
      <c r="AD147" s="19" cm="1">
        <f t="array" ref="AD147">INDEX($K:$P,ROW(),MATCH(AD$3,$K$2:$P$2,0))</f>
        <v>10</v>
      </c>
      <c r="AE147" s="19" cm="1">
        <f t="array" ref="AE147">INDEX($K:$P,ROW(),MATCH(AE$3,$K$2:$P$2,0))</f>
        <v>10</v>
      </c>
      <c r="AF147" s="19" cm="1">
        <f t="array" ref="AF147">INDEX($K:$P,ROW(),MATCH(AF$3,$K$2:$P$2,0))</f>
        <v>10</v>
      </c>
      <c r="AG147" s="19" cm="1">
        <f t="array" ref="AG147">INDEX($K:$P,ROW(),MATCH(AG$3,$K$2:$P$2,0))</f>
        <v>10</v>
      </c>
      <c r="AH147" s="19" cm="1">
        <f t="array" ref="AH147">INDEX($K:$P,ROW(),MATCH(AH$3,$K$2:$P$2,0))</f>
        <v>10</v>
      </c>
      <c r="AI147" s="19" cm="1">
        <f t="array" ref="AI147">INDEX($K:$P,ROW(),MATCH(AI$3,$K$2:$P$2,0))</f>
        <v>10</v>
      </c>
      <c r="AJ147" s="19" cm="1">
        <f t="array" ref="AJ147">INDEX($K:$P,ROW(),MATCH(AJ$3,$K$2:$P$2,0))</f>
        <v>10</v>
      </c>
      <c r="AK147" s="19" cm="1">
        <f t="array" ref="AK147">INDEX($K:$P,ROW(),MATCH(AK$3,$K$2:$P$2,0))</f>
        <v>10</v>
      </c>
      <c r="AL147" s="19" cm="1">
        <f t="array" ref="AL147">INDEX($K:$P,ROW(),MATCH(AL$3,$K$2:$P$2,0))</f>
        <v>10</v>
      </c>
      <c r="AM147" s="19" cm="1">
        <f t="array" ref="AM147">INDEX($K:$P,ROW(),MATCH(AM$3,$K$2:$P$2,0))</f>
        <v>10</v>
      </c>
      <c r="AN147" s="19" cm="1">
        <f t="array" ref="AN147">INDEX($K:$P,ROW(),MATCH(AN$3,$K$2:$P$2,0))</f>
        <v>10</v>
      </c>
      <c r="AO147" s="19" cm="1">
        <f t="array" ref="AO147">INDEX($K:$P,ROW(),MATCH(AO$3,$K$2:$P$2,0))</f>
        <v>10</v>
      </c>
      <c r="AP147" s="19" cm="1">
        <f t="array" ref="AP147">INDEX($K:$P,ROW(),MATCH(AP$3,$K$2:$P$2,0))</f>
        <v>10</v>
      </c>
      <c r="AQ147" s="19" cm="1">
        <f t="array" ref="AQ147">INDEX($K:$P,ROW(),MATCH(AQ$3,$K$2:$P$2,0))</f>
        <v>10</v>
      </c>
      <c r="AR147" s="19" cm="1">
        <f t="array" ref="AR147">INDEX($K:$P,ROW(),MATCH(AR$3,$K$2:$P$2,0))</f>
        <v>10</v>
      </c>
      <c r="AS147" s="19" cm="1">
        <f t="array" ref="AS147">INDEX($K:$P,ROW(),MATCH(AS$3,$K$2:$P$2,0))</f>
        <v>10</v>
      </c>
      <c r="AT147" s="19" cm="1">
        <f t="array" ref="AT147">INDEX($K:$P,ROW(),MATCH(AT$3,$K$2:$P$2,0))</f>
        <v>10</v>
      </c>
      <c r="AU147" s="19" cm="1">
        <f t="array" ref="AU147">INDEX($K:$P,ROW(),MATCH(AU$3,$K$2:$P$2,0))</f>
        <v>10</v>
      </c>
      <c r="AV147" s="19" cm="1">
        <f t="array" ref="AV147">INDEX($K:$P,ROW(),MATCH(AV$3,$K$2:$P$2,0))</f>
        <v>10</v>
      </c>
      <c r="AW147" s="19" cm="1">
        <f t="array" ref="AW147">INDEX($K:$P,ROW(),MATCH(AW$3,$K$2:$P$2,0))</f>
        <v>10</v>
      </c>
      <c r="AX147" s="19" cm="1">
        <f t="array" ref="AX147">INDEX($K:$P,ROW(),MATCH(AX$3,$K$2:$P$2,0))</f>
        <v>10</v>
      </c>
      <c r="AY147" s="19" cm="1">
        <f t="array" ref="AY147">INDEX($K:$P,ROW(),MATCH(AY$3,$K$2:$P$2,0))</f>
        <v>10</v>
      </c>
      <c r="AZ147" s="19" cm="1">
        <f t="array" ref="AZ147">INDEX($K:$P,ROW(),MATCH(AZ$3,$K$2:$P$2,0))</f>
        <v>10</v>
      </c>
      <c r="BA147" s="19" cm="1">
        <f t="array" ref="BA147">INDEX($K:$P,ROW(),MATCH(BA$3,$K$2:$P$2,0))</f>
        <v>10</v>
      </c>
      <c r="BB147" s="19" cm="1">
        <f t="array" ref="BB147">INDEX($K:$P,ROW(),MATCH(BB$3,$K$2:$P$2,0))</f>
        <v>10</v>
      </c>
      <c r="BC147" s="19" cm="1">
        <f t="array" ref="BC147">INDEX($K:$P,ROW(),MATCH(BC$3,$K$2:$P$2,0))</f>
        <v>10</v>
      </c>
      <c r="BD147" s="19" cm="1">
        <f t="array" ref="BD147">INDEX($K:$P,ROW(),MATCH(BD$3,$K$2:$P$2,0))</f>
        <v>10</v>
      </c>
      <c r="BE147" s="19" cm="1">
        <f t="array" ref="BE147">INDEX($K:$P,ROW(),MATCH(BE$3,$K$2:$P$2,0))</f>
        <v>10</v>
      </c>
      <c r="BF147" s="19" cm="1">
        <f t="array" ref="BF147">INDEX($K:$P,ROW(),MATCH(BF$3,$K$2:$P$2,0))</f>
        <v>10</v>
      </c>
      <c r="BG147" s="19" cm="1">
        <f t="array" ref="BG147">INDEX($K:$P,ROW(),MATCH(BG$3,$K$2:$P$2,0))</f>
        <v>10</v>
      </c>
      <c r="BH147" s="19" cm="1">
        <f t="array" ref="BH147">INDEX($K:$P,ROW(),MATCH(BH$3,$K$2:$P$2,0))</f>
        <v>10</v>
      </c>
      <c r="BI147" s="19" cm="1">
        <f t="array" ref="BI147">INDEX($K:$P,ROW(),MATCH(BI$3,$K$2:$P$2,0))</f>
        <v>10</v>
      </c>
      <c r="BJ147" s="19" cm="1">
        <f t="array" ref="BJ147">INDEX($K:$P,ROW(),MATCH(BJ$3,$K$2:$P$2,0))</f>
        <v>10</v>
      </c>
      <c r="BK147" s="19" cm="1">
        <f t="array" ref="BK147">INDEX($K:$P,ROW(),MATCH(BK$3,$K$2:$P$2,0))</f>
        <v>10</v>
      </c>
      <c r="BL147" s="19" cm="1">
        <f t="array" ref="BL147">INDEX($K:$P,ROW(),MATCH(BL$3,$K$2:$P$2,0))</f>
        <v>10</v>
      </c>
      <c r="BM147" s="19" cm="1">
        <f t="array" ref="BM147">INDEX($K:$P,ROW(),MATCH(BM$3,$K$2:$P$2,0))</f>
        <v>10</v>
      </c>
      <c r="BN147" s="19" cm="1">
        <f t="array" ref="BN147">INDEX($K:$P,ROW(),MATCH(BN$3,$K$2:$P$2,0))</f>
        <v>10</v>
      </c>
      <c r="BO147" s="19" cm="1">
        <f t="array" ref="BO147">INDEX($K:$P,ROW(),MATCH(BO$3,$K$2:$P$2,0))</f>
        <v>10</v>
      </c>
      <c r="BP147" s="19" cm="1">
        <f t="array" ref="BP147">INDEX($K:$P,ROW(),MATCH(BP$3,$K$2:$P$2,0))</f>
        <v>10</v>
      </c>
      <c r="BQ147" s="19" cm="1">
        <f t="array" ref="BQ147">INDEX($K:$P,ROW(),MATCH(BQ$3,$K$2:$P$2,0))</f>
        <v>10</v>
      </c>
      <c r="BR147" s="19" cm="1">
        <f t="array" ref="BR147">INDEX($K:$P,ROW(),MATCH(BR$3,$K$2:$P$2,0))</f>
        <v>10</v>
      </c>
      <c r="BS147" s="19" cm="1">
        <f t="array" ref="BS147">INDEX($K:$P,ROW(),MATCH(BS$3,$K$2:$P$2,0))</f>
        <v>10</v>
      </c>
      <c r="BT147" s="19" cm="1">
        <f t="array" ref="BT147">INDEX($K:$P,ROW(),MATCH(BT$3,$K$2:$P$2,0))</f>
        <v>10</v>
      </c>
      <c r="BU147" s="19" cm="1">
        <f t="array" ref="BU147">INDEX($K:$P,ROW(),MATCH(BU$3,$K$2:$P$2,0))</f>
        <v>10</v>
      </c>
      <c r="BV147" s="19" cm="1">
        <f t="array" ref="BV147">INDEX($K:$P,ROW(),MATCH(BV$3,$K$2:$P$2,0))</f>
        <v>10</v>
      </c>
      <c r="BW147" s="19" cm="1">
        <f t="array" ref="BW147">INDEX($K:$P,ROW(),MATCH(BW$3,$K$2:$P$2,0))</f>
        <v>10</v>
      </c>
      <c r="BX147" s="19" cm="1">
        <f t="array" ref="BX147">INDEX($K:$P,ROW(),MATCH(BX$3,$K$2:$P$2,0))</f>
        <v>10</v>
      </c>
      <c r="BY147" s="19" cm="1">
        <f t="array" ref="BY147">INDEX($K:$P,ROW(),MATCH(BY$3,$K$2:$P$2,0))</f>
        <v>10</v>
      </c>
      <c r="BZ147" s="19" cm="1">
        <f t="array" ref="BZ147">INDEX($K:$P,ROW(),MATCH(BZ$3,$K$2:$P$2,0))</f>
        <v>10</v>
      </c>
      <c r="CA147" s="19" cm="1">
        <f t="array" ref="CA147">INDEX($K:$P,ROW(),MATCH(CA$3,$K$2:$P$2,0))</f>
        <v>10</v>
      </c>
      <c r="CB147" s="19" cm="1">
        <f t="array" ref="CB147">INDEX($K:$P,ROW(),MATCH(CB$3,$K$2:$P$2,0))</f>
        <v>10</v>
      </c>
      <c r="CC147" s="19" cm="1">
        <f t="array" ref="CC147">INDEX($K:$P,ROW(),MATCH(CC$3,$K$2:$P$2,0))</f>
        <v>10</v>
      </c>
      <c r="CD147" s="19" cm="1">
        <f t="array" ref="CD147">INDEX($K:$P,ROW(),MATCH(CD$3,$K$2:$P$2,0))</f>
        <v>10</v>
      </c>
      <c r="CE147" s="19" cm="1">
        <f t="array" ref="CE147">INDEX($K:$P,ROW(),MATCH(CE$3,$K$2:$P$2,0))</f>
        <v>10</v>
      </c>
      <c r="CF147" s="19" cm="1">
        <f t="array" ref="CF147">INDEX($K:$P,ROW(),MATCH(CF$3,$K$2:$P$2,0))</f>
        <v>10</v>
      </c>
      <c r="CG147" s="19" cm="1">
        <f t="array" ref="CG147">INDEX($K:$P,ROW(),MATCH(CG$3,$K$2:$P$2,0))</f>
        <v>10</v>
      </c>
      <c r="CH147" s="19" cm="1">
        <f t="array" ref="CH147">INDEX($K:$P,ROW(),MATCH(CH$3,$K$2:$P$2,0))</f>
        <v>10</v>
      </c>
      <c r="CI147" s="19" cm="1">
        <f t="array" ref="CI147">INDEX($K:$P,ROW(),MATCH(CI$3,$K$2:$P$2,0))</f>
        <v>10</v>
      </c>
      <c r="CJ147" s="19" cm="1">
        <f t="array" ref="CJ147">INDEX($K:$P,ROW(),MATCH(CJ$3,$K$2:$P$2,0))</f>
        <v>10</v>
      </c>
      <c r="CK147" s="19" cm="1">
        <f t="array" ref="CK147">INDEX($K:$P,ROW(),MATCH(CK$3,$K$2:$P$2,0))</f>
        <v>10</v>
      </c>
      <c r="CL147" s="19" cm="1">
        <f t="array" ref="CL147">INDEX($K:$P,ROW(),MATCH(CL$3,$K$2:$P$2,0))</f>
        <v>10</v>
      </c>
    </row>
    <row r="148" spans="2:90" x14ac:dyDescent="0.4">
      <c r="B148" s="124"/>
      <c r="D148" t="s">
        <v>812</v>
      </c>
      <c r="E148" s="8" t="str">
        <f t="shared" si="75"/>
        <v>148 VOLLIST-EVP</v>
      </c>
      <c r="H148" s="31"/>
      <c r="I148" s="73"/>
      <c r="J148" s="73"/>
      <c r="K148" s="18"/>
      <c r="L148" s="18"/>
      <c r="M148" s="18"/>
      <c r="N148" s="18"/>
      <c r="O148" s="18"/>
      <c r="P148" s="18"/>
      <c r="R148" s="33"/>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2:90" x14ac:dyDescent="0.4">
      <c r="B149" s="124" t="s">
        <v>522</v>
      </c>
      <c r="D149" t="s">
        <v>812</v>
      </c>
      <c r="E149" s="8" t="str">
        <f t="shared" si="75"/>
        <v>149 VOLLIST-EVP</v>
      </c>
      <c r="H149" s="31"/>
      <c r="I149" s="73"/>
      <c r="J149" s="73"/>
      <c r="K149" s="18"/>
      <c r="L149" s="18"/>
      <c r="M149" s="18"/>
      <c r="N149" s="18"/>
      <c r="O149" s="18"/>
      <c r="P149" s="18"/>
      <c r="R149" s="33"/>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2:90" x14ac:dyDescent="0.4">
      <c r="B150" s="154" t="str">
        <f>+B120</f>
        <v>Item 1</v>
      </c>
      <c r="D150" t="s">
        <v>812</v>
      </c>
      <c r="E150" s="8" t="str">
        <f t="shared" si="75"/>
        <v>150 VOLLIST-EVP</v>
      </c>
      <c r="H150" s="31"/>
      <c r="I150" s="73"/>
      <c r="J150" s="73"/>
      <c r="K150" s="23">
        <f t="shared" ref="K150:P155" si="107">SUMIF($3:$3,K$2,150:150)</f>
        <v>-1000000.0000000003</v>
      </c>
      <c r="L150" s="23">
        <f t="shared" si="107"/>
        <v>-2000000.0000000007</v>
      </c>
      <c r="M150" s="23">
        <f t="shared" si="107"/>
        <v>-4000000.0000000014</v>
      </c>
      <c r="N150" s="23">
        <f t="shared" si="107"/>
        <v>-8000000.0000000028</v>
      </c>
      <c r="O150" s="23">
        <f t="shared" si="107"/>
        <v>-16000000.000000006</v>
      </c>
      <c r="P150" s="23">
        <f t="shared" si="107"/>
        <v>-32000000.000000011</v>
      </c>
      <c r="R150" s="33"/>
      <c r="S150" s="24">
        <f t="shared" ref="S150" si="108">-S120*S143</f>
        <v>-83333.333333333343</v>
      </c>
      <c r="T150" s="24">
        <f t="shared" ref="T150:AX150" si="109">-T120*T143</f>
        <v>-83333.333333333343</v>
      </c>
      <c r="U150" s="24">
        <f t="shared" si="109"/>
        <v>-83333.333333333343</v>
      </c>
      <c r="V150" s="24">
        <f t="shared" si="109"/>
        <v>-83333.333333333343</v>
      </c>
      <c r="W150" s="24">
        <f t="shared" si="109"/>
        <v>-83333.333333333343</v>
      </c>
      <c r="X150" s="24">
        <f t="shared" si="109"/>
        <v>-83333.333333333343</v>
      </c>
      <c r="Y150" s="24">
        <f t="shared" si="109"/>
        <v>-83333.333333333343</v>
      </c>
      <c r="Z150" s="24">
        <f t="shared" si="109"/>
        <v>-83333.333333333343</v>
      </c>
      <c r="AA150" s="24">
        <f t="shared" si="109"/>
        <v>-83333.333333333343</v>
      </c>
      <c r="AB150" s="24">
        <f t="shared" si="109"/>
        <v>-83333.333333333343</v>
      </c>
      <c r="AC150" s="24">
        <f t="shared" si="109"/>
        <v>-83333.333333333343</v>
      </c>
      <c r="AD150" s="24">
        <f t="shared" si="109"/>
        <v>-83333.333333333343</v>
      </c>
      <c r="AE150" s="24">
        <f t="shared" si="109"/>
        <v>-166666.66666666669</v>
      </c>
      <c r="AF150" s="24">
        <f t="shared" si="109"/>
        <v>-166666.66666666669</v>
      </c>
      <c r="AG150" s="24">
        <f t="shared" si="109"/>
        <v>-166666.66666666669</v>
      </c>
      <c r="AH150" s="24">
        <f t="shared" si="109"/>
        <v>-166666.66666666669</v>
      </c>
      <c r="AI150" s="24">
        <f t="shared" si="109"/>
        <v>-166666.66666666669</v>
      </c>
      <c r="AJ150" s="24">
        <f t="shared" si="109"/>
        <v>-166666.66666666669</v>
      </c>
      <c r="AK150" s="24">
        <f t="shared" si="109"/>
        <v>-166666.66666666669</v>
      </c>
      <c r="AL150" s="24">
        <f t="shared" si="109"/>
        <v>-166666.66666666669</v>
      </c>
      <c r="AM150" s="24">
        <f t="shared" si="109"/>
        <v>-166666.66666666669</v>
      </c>
      <c r="AN150" s="24">
        <f t="shared" si="109"/>
        <v>-166666.66666666669</v>
      </c>
      <c r="AO150" s="24">
        <f t="shared" si="109"/>
        <v>-166666.66666666669</v>
      </c>
      <c r="AP150" s="24">
        <f t="shared" si="109"/>
        <v>-166666.66666666669</v>
      </c>
      <c r="AQ150" s="24">
        <f t="shared" si="109"/>
        <v>-333333.33333333337</v>
      </c>
      <c r="AR150" s="24">
        <f t="shared" si="109"/>
        <v>-333333.33333333337</v>
      </c>
      <c r="AS150" s="24">
        <f t="shared" si="109"/>
        <v>-333333.33333333337</v>
      </c>
      <c r="AT150" s="24">
        <f t="shared" si="109"/>
        <v>-333333.33333333337</v>
      </c>
      <c r="AU150" s="24">
        <f t="shared" si="109"/>
        <v>-333333.33333333337</v>
      </c>
      <c r="AV150" s="24">
        <f t="shared" si="109"/>
        <v>-333333.33333333337</v>
      </c>
      <c r="AW150" s="24">
        <f t="shared" si="109"/>
        <v>-333333.33333333337</v>
      </c>
      <c r="AX150" s="24">
        <f t="shared" si="109"/>
        <v>-333333.33333333337</v>
      </c>
      <c r="AY150" s="24">
        <f t="shared" ref="AY150:CD150" si="110">-AY120*AY143</f>
        <v>-333333.33333333337</v>
      </c>
      <c r="AZ150" s="24">
        <f t="shared" si="110"/>
        <v>-333333.33333333337</v>
      </c>
      <c r="BA150" s="24">
        <f t="shared" si="110"/>
        <v>-333333.33333333337</v>
      </c>
      <c r="BB150" s="24">
        <f t="shared" si="110"/>
        <v>-333333.33333333337</v>
      </c>
      <c r="BC150" s="24">
        <f t="shared" si="110"/>
        <v>-666666.66666666674</v>
      </c>
      <c r="BD150" s="24">
        <f t="shared" si="110"/>
        <v>-666666.66666666674</v>
      </c>
      <c r="BE150" s="24">
        <f t="shared" si="110"/>
        <v>-666666.66666666674</v>
      </c>
      <c r="BF150" s="24">
        <f t="shared" si="110"/>
        <v>-666666.66666666674</v>
      </c>
      <c r="BG150" s="24">
        <f t="shared" si="110"/>
        <v>-666666.66666666674</v>
      </c>
      <c r="BH150" s="24">
        <f t="shared" si="110"/>
        <v>-666666.66666666674</v>
      </c>
      <c r="BI150" s="24">
        <f t="shared" si="110"/>
        <v>-666666.66666666674</v>
      </c>
      <c r="BJ150" s="24">
        <f t="shared" si="110"/>
        <v>-666666.66666666674</v>
      </c>
      <c r="BK150" s="24">
        <f t="shared" si="110"/>
        <v>-666666.66666666674</v>
      </c>
      <c r="BL150" s="24">
        <f t="shared" si="110"/>
        <v>-666666.66666666674</v>
      </c>
      <c r="BM150" s="24">
        <f t="shared" si="110"/>
        <v>-666666.66666666674</v>
      </c>
      <c r="BN150" s="24">
        <f t="shared" si="110"/>
        <v>-666666.66666666674</v>
      </c>
      <c r="BO150" s="24">
        <f t="shared" si="110"/>
        <v>-1333333.3333333335</v>
      </c>
      <c r="BP150" s="24">
        <f t="shared" si="110"/>
        <v>-1333333.3333333335</v>
      </c>
      <c r="BQ150" s="24">
        <f t="shared" si="110"/>
        <v>-1333333.3333333335</v>
      </c>
      <c r="BR150" s="24">
        <f t="shared" si="110"/>
        <v>-1333333.3333333335</v>
      </c>
      <c r="BS150" s="24">
        <f t="shared" si="110"/>
        <v>-1333333.3333333335</v>
      </c>
      <c r="BT150" s="24">
        <f t="shared" si="110"/>
        <v>-1333333.3333333335</v>
      </c>
      <c r="BU150" s="24">
        <f t="shared" si="110"/>
        <v>-1333333.3333333335</v>
      </c>
      <c r="BV150" s="24">
        <f t="shared" si="110"/>
        <v>-1333333.3333333335</v>
      </c>
      <c r="BW150" s="24">
        <f t="shared" si="110"/>
        <v>-1333333.3333333335</v>
      </c>
      <c r="BX150" s="24">
        <f t="shared" si="110"/>
        <v>-1333333.3333333335</v>
      </c>
      <c r="BY150" s="24">
        <f t="shared" si="110"/>
        <v>-1333333.3333333335</v>
      </c>
      <c r="BZ150" s="24">
        <f t="shared" si="110"/>
        <v>-1333333.3333333335</v>
      </c>
      <c r="CA150" s="24">
        <f t="shared" si="110"/>
        <v>-2666666.666666667</v>
      </c>
      <c r="CB150" s="24">
        <f t="shared" si="110"/>
        <v>-2666666.666666667</v>
      </c>
      <c r="CC150" s="24">
        <f t="shared" si="110"/>
        <v>-2666666.666666667</v>
      </c>
      <c r="CD150" s="24">
        <f t="shared" si="110"/>
        <v>-2666666.666666667</v>
      </c>
      <c r="CE150" s="24">
        <f t="shared" ref="CE150:CK150" si="111">-CE120*CE143</f>
        <v>-2666666.666666667</v>
      </c>
      <c r="CF150" s="24">
        <f t="shared" si="111"/>
        <v>-2666666.666666667</v>
      </c>
      <c r="CG150" s="24">
        <f t="shared" si="111"/>
        <v>-2666666.666666667</v>
      </c>
      <c r="CH150" s="24">
        <f t="shared" si="111"/>
        <v>-2666666.666666667</v>
      </c>
      <c r="CI150" s="24">
        <f t="shared" si="111"/>
        <v>-2666666.666666667</v>
      </c>
      <c r="CJ150" s="24">
        <f t="shared" si="111"/>
        <v>-2666666.666666667</v>
      </c>
      <c r="CK150" s="24">
        <f t="shared" si="111"/>
        <v>-2666666.666666667</v>
      </c>
      <c r="CL150" s="24">
        <f t="shared" ref="CL150" si="112">-CL120*CL143</f>
        <v>-2666666.666666667</v>
      </c>
    </row>
    <row r="151" spans="2:90" x14ac:dyDescent="0.4">
      <c r="B151" s="154" t="str">
        <f>+B121</f>
        <v>Item 2</v>
      </c>
      <c r="D151" t="s">
        <v>812</v>
      </c>
      <c r="E151" s="8" t="str">
        <f t="shared" si="75"/>
        <v>151 VOLLIST-EVP</v>
      </c>
      <c r="H151" s="31"/>
      <c r="I151" s="73"/>
      <c r="J151" s="73"/>
      <c r="K151" s="23">
        <f t="shared" si="107"/>
        <v>-1000000.0000000003</v>
      </c>
      <c r="L151" s="23">
        <f t="shared" si="107"/>
        <v>-2000000.0000000007</v>
      </c>
      <c r="M151" s="23">
        <f t="shared" si="107"/>
        <v>-4000000.0000000014</v>
      </c>
      <c r="N151" s="23">
        <f t="shared" si="107"/>
        <v>-8000000.0000000028</v>
      </c>
      <c r="O151" s="23">
        <f t="shared" si="107"/>
        <v>-16000000.000000006</v>
      </c>
      <c r="P151" s="23">
        <f t="shared" si="107"/>
        <v>-32000000.000000011</v>
      </c>
      <c r="R151" s="33"/>
      <c r="S151" s="24">
        <f t="shared" ref="S151" si="113">-S121*S144</f>
        <v>-83333.333333333343</v>
      </c>
      <c r="T151" s="24">
        <f t="shared" ref="T151:AX151" si="114">-T121*T144</f>
        <v>-83333.333333333343</v>
      </c>
      <c r="U151" s="24">
        <f t="shared" si="114"/>
        <v>-83333.333333333343</v>
      </c>
      <c r="V151" s="24">
        <f t="shared" si="114"/>
        <v>-83333.333333333343</v>
      </c>
      <c r="W151" s="24">
        <f t="shared" si="114"/>
        <v>-83333.333333333343</v>
      </c>
      <c r="X151" s="24">
        <f t="shared" si="114"/>
        <v>-83333.333333333343</v>
      </c>
      <c r="Y151" s="24">
        <f t="shared" si="114"/>
        <v>-83333.333333333343</v>
      </c>
      <c r="Z151" s="24">
        <f t="shared" si="114"/>
        <v>-83333.333333333343</v>
      </c>
      <c r="AA151" s="24">
        <f t="shared" si="114"/>
        <v>-83333.333333333343</v>
      </c>
      <c r="AB151" s="24">
        <f t="shared" si="114"/>
        <v>-83333.333333333343</v>
      </c>
      <c r="AC151" s="24">
        <f t="shared" si="114"/>
        <v>-83333.333333333343</v>
      </c>
      <c r="AD151" s="24">
        <f t="shared" si="114"/>
        <v>-83333.333333333343</v>
      </c>
      <c r="AE151" s="24">
        <f t="shared" si="114"/>
        <v>-166666.66666666669</v>
      </c>
      <c r="AF151" s="24">
        <f t="shared" si="114"/>
        <v>-166666.66666666669</v>
      </c>
      <c r="AG151" s="24">
        <f t="shared" si="114"/>
        <v>-166666.66666666669</v>
      </c>
      <c r="AH151" s="24">
        <f t="shared" si="114"/>
        <v>-166666.66666666669</v>
      </c>
      <c r="AI151" s="24">
        <f t="shared" si="114"/>
        <v>-166666.66666666669</v>
      </c>
      <c r="AJ151" s="24">
        <f t="shared" si="114"/>
        <v>-166666.66666666669</v>
      </c>
      <c r="AK151" s="24">
        <f t="shared" si="114"/>
        <v>-166666.66666666669</v>
      </c>
      <c r="AL151" s="24">
        <f t="shared" si="114"/>
        <v>-166666.66666666669</v>
      </c>
      <c r="AM151" s="24">
        <f t="shared" si="114"/>
        <v>-166666.66666666669</v>
      </c>
      <c r="AN151" s="24">
        <f t="shared" si="114"/>
        <v>-166666.66666666669</v>
      </c>
      <c r="AO151" s="24">
        <f t="shared" si="114"/>
        <v>-166666.66666666669</v>
      </c>
      <c r="AP151" s="24">
        <f t="shared" si="114"/>
        <v>-166666.66666666669</v>
      </c>
      <c r="AQ151" s="24">
        <f t="shared" si="114"/>
        <v>-333333.33333333337</v>
      </c>
      <c r="AR151" s="24">
        <f t="shared" si="114"/>
        <v>-333333.33333333337</v>
      </c>
      <c r="AS151" s="24">
        <f t="shared" si="114"/>
        <v>-333333.33333333337</v>
      </c>
      <c r="AT151" s="24">
        <f t="shared" si="114"/>
        <v>-333333.33333333337</v>
      </c>
      <c r="AU151" s="24">
        <f t="shared" si="114"/>
        <v>-333333.33333333337</v>
      </c>
      <c r="AV151" s="24">
        <f t="shared" si="114"/>
        <v>-333333.33333333337</v>
      </c>
      <c r="AW151" s="24">
        <f t="shared" si="114"/>
        <v>-333333.33333333337</v>
      </c>
      <c r="AX151" s="24">
        <f t="shared" si="114"/>
        <v>-333333.33333333337</v>
      </c>
      <c r="AY151" s="24">
        <f t="shared" ref="AY151:CD151" si="115">-AY121*AY144</f>
        <v>-333333.33333333337</v>
      </c>
      <c r="AZ151" s="24">
        <f t="shared" si="115"/>
        <v>-333333.33333333337</v>
      </c>
      <c r="BA151" s="24">
        <f t="shared" si="115"/>
        <v>-333333.33333333337</v>
      </c>
      <c r="BB151" s="24">
        <f t="shared" si="115"/>
        <v>-333333.33333333337</v>
      </c>
      <c r="BC151" s="24">
        <f t="shared" si="115"/>
        <v>-666666.66666666674</v>
      </c>
      <c r="BD151" s="24">
        <f t="shared" si="115"/>
        <v>-666666.66666666674</v>
      </c>
      <c r="BE151" s="24">
        <f t="shared" si="115"/>
        <v>-666666.66666666674</v>
      </c>
      <c r="BF151" s="24">
        <f t="shared" si="115"/>
        <v>-666666.66666666674</v>
      </c>
      <c r="BG151" s="24">
        <f t="shared" si="115"/>
        <v>-666666.66666666674</v>
      </c>
      <c r="BH151" s="24">
        <f t="shared" si="115"/>
        <v>-666666.66666666674</v>
      </c>
      <c r="BI151" s="24">
        <f t="shared" si="115"/>
        <v>-666666.66666666674</v>
      </c>
      <c r="BJ151" s="24">
        <f t="shared" si="115"/>
        <v>-666666.66666666674</v>
      </c>
      <c r="BK151" s="24">
        <f t="shared" si="115"/>
        <v>-666666.66666666674</v>
      </c>
      <c r="BL151" s="24">
        <f t="shared" si="115"/>
        <v>-666666.66666666674</v>
      </c>
      <c r="BM151" s="24">
        <f t="shared" si="115"/>
        <v>-666666.66666666674</v>
      </c>
      <c r="BN151" s="24">
        <f t="shared" si="115"/>
        <v>-666666.66666666674</v>
      </c>
      <c r="BO151" s="24">
        <f t="shared" si="115"/>
        <v>-1333333.3333333335</v>
      </c>
      <c r="BP151" s="24">
        <f t="shared" si="115"/>
        <v>-1333333.3333333335</v>
      </c>
      <c r="BQ151" s="24">
        <f t="shared" si="115"/>
        <v>-1333333.3333333335</v>
      </c>
      <c r="BR151" s="24">
        <f t="shared" si="115"/>
        <v>-1333333.3333333335</v>
      </c>
      <c r="BS151" s="24">
        <f t="shared" si="115"/>
        <v>-1333333.3333333335</v>
      </c>
      <c r="BT151" s="24">
        <f t="shared" si="115"/>
        <v>-1333333.3333333335</v>
      </c>
      <c r="BU151" s="24">
        <f t="shared" si="115"/>
        <v>-1333333.3333333335</v>
      </c>
      <c r="BV151" s="24">
        <f t="shared" si="115"/>
        <v>-1333333.3333333335</v>
      </c>
      <c r="BW151" s="24">
        <f t="shared" si="115"/>
        <v>-1333333.3333333335</v>
      </c>
      <c r="BX151" s="24">
        <f t="shared" si="115"/>
        <v>-1333333.3333333335</v>
      </c>
      <c r="BY151" s="24">
        <f t="shared" si="115"/>
        <v>-1333333.3333333335</v>
      </c>
      <c r="BZ151" s="24">
        <f t="shared" si="115"/>
        <v>-1333333.3333333335</v>
      </c>
      <c r="CA151" s="24">
        <f t="shared" si="115"/>
        <v>-2666666.666666667</v>
      </c>
      <c r="CB151" s="24">
        <f t="shared" si="115"/>
        <v>-2666666.666666667</v>
      </c>
      <c r="CC151" s="24">
        <f t="shared" si="115"/>
        <v>-2666666.666666667</v>
      </c>
      <c r="CD151" s="24">
        <f t="shared" si="115"/>
        <v>-2666666.666666667</v>
      </c>
      <c r="CE151" s="24">
        <f t="shared" ref="CE151:CK151" si="116">-CE121*CE144</f>
        <v>-2666666.666666667</v>
      </c>
      <c r="CF151" s="24">
        <f t="shared" si="116"/>
        <v>-2666666.666666667</v>
      </c>
      <c r="CG151" s="24">
        <f t="shared" si="116"/>
        <v>-2666666.666666667</v>
      </c>
      <c r="CH151" s="24">
        <f t="shared" si="116"/>
        <v>-2666666.666666667</v>
      </c>
      <c r="CI151" s="24">
        <f t="shared" si="116"/>
        <v>-2666666.666666667</v>
      </c>
      <c r="CJ151" s="24">
        <f t="shared" si="116"/>
        <v>-2666666.666666667</v>
      </c>
      <c r="CK151" s="24">
        <f t="shared" si="116"/>
        <v>-2666666.666666667</v>
      </c>
      <c r="CL151" s="24">
        <f t="shared" ref="CL151" si="117">-CL121*CL144</f>
        <v>-2666666.666666667</v>
      </c>
    </row>
    <row r="152" spans="2:90" x14ac:dyDescent="0.4">
      <c r="B152" s="154" t="str">
        <f>+B122</f>
        <v>Item 3</v>
      </c>
      <c r="D152" t="s">
        <v>812</v>
      </c>
      <c r="E152" s="8" t="str">
        <f t="shared" si="75"/>
        <v>152 VOLLIST-EVP</v>
      </c>
      <c r="H152" s="31"/>
      <c r="I152" s="73"/>
      <c r="J152" s="73"/>
      <c r="K152" s="23">
        <f t="shared" si="107"/>
        <v>-1000000.0000000003</v>
      </c>
      <c r="L152" s="23">
        <f t="shared" si="107"/>
        <v>-2000000.0000000007</v>
      </c>
      <c r="M152" s="23">
        <f t="shared" si="107"/>
        <v>-4000000.0000000014</v>
      </c>
      <c r="N152" s="23">
        <f t="shared" si="107"/>
        <v>-8000000.0000000028</v>
      </c>
      <c r="O152" s="23">
        <f t="shared" si="107"/>
        <v>-16000000.000000006</v>
      </c>
      <c r="P152" s="23">
        <f t="shared" si="107"/>
        <v>-32000000.000000011</v>
      </c>
      <c r="R152" s="33"/>
      <c r="S152" s="24">
        <f t="shared" ref="S152" si="118">-S122*S145</f>
        <v>-83333.333333333343</v>
      </c>
      <c r="T152" s="24">
        <f t="shared" ref="T152:AX152" si="119">-T122*T145</f>
        <v>-83333.333333333343</v>
      </c>
      <c r="U152" s="24">
        <f t="shared" si="119"/>
        <v>-83333.333333333343</v>
      </c>
      <c r="V152" s="24">
        <f t="shared" si="119"/>
        <v>-83333.333333333343</v>
      </c>
      <c r="W152" s="24">
        <f t="shared" si="119"/>
        <v>-83333.333333333343</v>
      </c>
      <c r="X152" s="24">
        <f t="shared" si="119"/>
        <v>-83333.333333333343</v>
      </c>
      <c r="Y152" s="24">
        <f t="shared" si="119"/>
        <v>-83333.333333333343</v>
      </c>
      <c r="Z152" s="24">
        <f t="shared" si="119"/>
        <v>-83333.333333333343</v>
      </c>
      <c r="AA152" s="24">
        <f t="shared" si="119"/>
        <v>-83333.333333333343</v>
      </c>
      <c r="AB152" s="24">
        <f t="shared" si="119"/>
        <v>-83333.333333333343</v>
      </c>
      <c r="AC152" s="24">
        <f t="shared" si="119"/>
        <v>-83333.333333333343</v>
      </c>
      <c r="AD152" s="24">
        <f t="shared" si="119"/>
        <v>-83333.333333333343</v>
      </c>
      <c r="AE152" s="24">
        <f t="shared" si="119"/>
        <v>-166666.66666666669</v>
      </c>
      <c r="AF152" s="24">
        <f t="shared" si="119"/>
        <v>-166666.66666666669</v>
      </c>
      <c r="AG152" s="24">
        <f t="shared" si="119"/>
        <v>-166666.66666666669</v>
      </c>
      <c r="AH152" s="24">
        <f t="shared" si="119"/>
        <v>-166666.66666666669</v>
      </c>
      <c r="AI152" s="24">
        <f t="shared" si="119"/>
        <v>-166666.66666666669</v>
      </c>
      <c r="AJ152" s="24">
        <f t="shared" si="119"/>
        <v>-166666.66666666669</v>
      </c>
      <c r="AK152" s="24">
        <f t="shared" si="119"/>
        <v>-166666.66666666669</v>
      </c>
      <c r="AL152" s="24">
        <f t="shared" si="119"/>
        <v>-166666.66666666669</v>
      </c>
      <c r="AM152" s="24">
        <f t="shared" si="119"/>
        <v>-166666.66666666669</v>
      </c>
      <c r="AN152" s="24">
        <f t="shared" si="119"/>
        <v>-166666.66666666669</v>
      </c>
      <c r="AO152" s="24">
        <f t="shared" si="119"/>
        <v>-166666.66666666669</v>
      </c>
      <c r="AP152" s="24">
        <f t="shared" si="119"/>
        <v>-166666.66666666669</v>
      </c>
      <c r="AQ152" s="24">
        <f t="shared" si="119"/>
        <v>-333333.33333333337</v>
      </c>
      <c r="AR152" s="24">
        <f t="shared" si="119"/>
        <v>-333333.33333333337</v>
      </c>
      <c r="AS152" s="24">
        <f t="shared" si="119"/>
        <v>-333333.33333333337</v>
      </c>
      <c r="AT152" s="24">
        <f t="shared" si="119"/>
        <v>-333333.33333333337</v>
      </c>
      <c r="AU152" s="24">
        <f t="shared" si="119"/>
        <v>-333333.33333333337</v>
      </c>
      <c r="AV152" s="24">
        <f t="shared" si="119"/>
        <v>-333333.33333333337</v>
      </c>
      <c r="AW152" s="24">
        <f t="shared" si="119"/>
        <v>-333333.33333333337</v>
      </c>
      <c r="AX152" s="24">
        <f t="shared" si="119"/>
        <v>-333333.33333333337</v>
      </c>
      <c r="AY152" s="24">
        <f t="shared" ref="AY152:CD152" si="120">-AY122*AY145</f>
        <v>-333333.33333333337</v>
      </c>
      <c r="AZ152" s="24">
        <f t="shared" si="120"/>
        <v>-333333.33333333337</v>
      </c>
      <c r="BA152" s="24">
        <f t="shared" si="120"/>
        <v>-333333.33333333337</v>
      </c>
      <c r="BB152" s="24">
        <f t="shared" si="120"/>
        <v>-333333.33333333337</v>
      </c>
      <c r="BC152" s="24">
        <f t="shared" si="120"/>
        <v>-666666.66666666674</v>
      </c>
      <c r="BD152" s="24">
        <f t="shared" si="120"/>
        <v>-666666.66666666674</v>
      </c>
      <c r="BE152" s="24">
        <f t="shared" si="120"/>
        <v>-666666.66666666674</v>
      </c>
      <c r="BF152" s="24">
        <f t="shared" si="120"/>
        <v>-666666.66666666674</v>
      </c>
      <c r="BG152" s="24">
        <f t="shared" si="120"/>
        <v>-666666.66666666674</v>
      </c>
      <c r="BH152" s="24">
        <f t="shared" si="120"/>
        <v>-666666.66666666674</v>
      </c>
      <c r="BI152" s="24">
        <f t="shared" si="120"/>
        <v>-666666.66666666674</v>
      </c>
      <c r="BJ152" s="24">
        <f t="shared" si="120"/>
        <v>-666666.66666666674</v>
      </c>
      <c r="BK152" s="24">
        <f t="shared" si="120"/>
        <v>-666666.66666666674</v>
      </c>
      <c r="BL152" s="24">
        <f t="shared" si="120"/>
        <v>-666666.66666666674</v>
      </c>
      <c r="BM152" s="24">
        <f t="shared" si="120"/>
        <v>-666666.66666666674</v>
      </c>
      <c r="BN152" s="24">
        <f t="shared" si="120"/>
        <v>-666666.66666666674</v>
      </c>
      <c r="BO152" s="24">
        <f t="shared" si="120"/>
        <v>-1333333.3333333335</v>
      </c>
      <c r="BP152" s="24">
        <f t="shared" si="120"/>
        <v>-1333333.3333333335</v>
      </c>
      <c r="BQ152" s="24">
        <f t="shared" si="120"/>
        <v>-1333333.3333333335</v>
      </c>
      <c r="BR152" s="24">
        <f t="shared" si="120"/>
        <v>-1333333.3333333335</v>
      </c>
      <c r="BS152" s="24">
        <f t="shared" si="120"/>
        <v>-1333333.3333333335</v>
      </c>
      <c r="BT152" s="24">
        <f t="shared" si="120"/>
        <v>-1333333.3333333335</v>
      </c>
      <c r="BU152" s="24">
        <f t="shared" si="120"/>
        <v>-1333333.3333333335</v>
      </c>
      <c r="BV152" s="24">
        <f t="shared" si="120"/>
        <v>-1333333.3333333335</v>
      </c>
      <c r="BW152" s="24">
        <f t="shared" si="120"/>
        <v>-1333333.3333333335</v>
      </c>
      <c r="BX152" s="24">
        <f t="shared" si="120"/>
        <v>-1333333.3333333335</v>
      </c>
      <c r="BY152" s="24">
        <f t="shared" si="120"/>
        <v>-1333333.3333333335</v>
      </c>
      <c r="BZ152" s="24">
        <f t="shared" si="120"/>
        <v>-1333333.3333333335</v>
      </c>
      <c r="CA152" s="24">
        <f t="shared" si="120"/>
        <v>-2666666.666666667</v>
      </c>
      <c r="CB152" s="24">
        <f t="shared" si="120"/>
        <v>-2666666.666666667</v>
      </c>
      <c r="CC152" s="24">
        <f t="shared" si="120"/>
        <v>-2666666.666666667</v>
      </c>
      <c r="CD152" s="24">
        <f t="shared" si="120"/>
        <v>-2666666.666666667</v>
      </c>
      <c r="CE152" s="24">
        <f t="shared" ref="CE152:CK152" si="121">-CE122*CE145</f>
        <v>-2666666.666666667</v>
      </c>
      <c r="CF152" s="24">
        <f t="shared" si="121"/>
        <v>-2666666.666666667</v>
      </c>
      <c r="CG152" s="24">
        <f t="shared" si="121"/>
        <v>-2666666.666666667</v>
      </c>
      <c r="CH152" s="24">
        <f t="shared" si="121"/>
        <v>-2666666.666666667</v>
      </c>
      <c r="CI152" s="24">
        <f t="shared" si="121"/>
        <v>-2666666.666666667</v>
      </c>
      <c r="CJ152" s="24">
        <f t="shared" si="121"/>
        <v>-2666666.666666667</v>
      </c>
      <c r="CK152" s="24">
        <f t="shared" si="121"/>
        <v>-2666666.666666667</v>
      </c>
      <c r="CL152" s="24">
        <f t="shared" ref="CL152" si="122">-CL122*CL145</f>
        <v>-2666666.666666667</v>
      </c>
    </row>
    <row r="153" spans="2:90" x14ac:dyDescent="0.4">
      <c r="B153" s="154" t="str">
        <f>+B123</f>
        <v>Item 4</v>
      </c>
      <c r="D153" t="s">
        <v>812</v>
      </c>
      <c r="E153" s="8" t="str">
        <f t="shared" si="75"/>
        <v>153 VOLLIST-EVP</v>
      </c>
      <c r="H153" s="31"/>
      <c r="I153" s="73"/>
      <c r="J153" s="73"/>
      <c r="K153" s="23">
        <f t="shared" si="107"/>
        <v>-1000000.0000000003</v>
      </c>
      <c r="L153" s="23">
        <f t="shared" si="107"/>
        <v>-2000000.0000000007</v>
      </c>
      <c r="M153" s="23">
        <f t="shared" si="107"/>
        <v>-4000000.0000000014</v>
      </c>
      <c r="N153" s="23">
        <f t="shared" si="107"/>
        <v>-8000000.0000000028</v>
      </c>
      <c r="O153" s="23">
        <f t="shared" si="107"/>
        <v>-16000000.000000006</v>
      </c>
      <c r="P153" s="23">
        <f t="shared" si="107"/>
        <v>-32000000.000000011</v>
      </c>
      <c r="R153" s="33"/>
      <c r="S153" s="24">
        <f t="shared" ref="S153" si="123">-S123*S146</f>
        <v>-83333.333333333343</v>
      </c>
      <c r="T153" s="24">
        <f t="shared" ref="T153:AX153" si="124">-T123*T146</f>
        <v>-83333.333333333343</v>
      </c>
      <c r="U153" s="24">
        <f t="shared" si="124"/>
        <v>-83333.333333333343</v>
      </c>
      <c r="V153" s="24">
        <f t="shared" si="124"/>
        <v>-83333.333333333343</v>
      </c>
      <c r="W153" s="24">
        <f t="shared" si="124"/>
        <v>-83333.333333333343</v>
      </c>
      <c r="X153" s="24">
        <f t="shared" si="124"/>
        <v>-83333.333333333343</v>
      </c>
      <c r="Y153" s="24">
        <f t="shared" si="124"/>
        <v>-83333.333333333343</v>
      </c>
      <c r="Z153" s="24">
        <f t="shared" si="124"/>
        <v>-83333.333333333343</v>
      </c>
      <c r="AA153" s="24">
        <f t="shared" si="124"/>
        <v>-83333.333333333343</v>
      </c>
      <c r="AB153" s="24">
        <f t="shared" si="124"/>
        <v>-83333.333333333343</v>
      </c>
      <c r="AC153" s="24">
        <f t="shared" si="124"/>
        <v>-83333.333333333343</v>
      </c>
      <c r="AD153" s="24">
        <f t="shared" si="124"/>
        <v>-83333.333333333343</v>
      </c>
      <c r="AE153" s="24">
        <f t="shared" si="124"/>
        <v>-166666.66666666669</v>
      </c>
      <c r="AF153" s="24">
        <f t="shared" si="124"/>
        <v>-166666.66666666669</v>
      </c>
      <c r="AG153" s="24">
        <f t="shared" si="124"/>
        <v>-166666.66666666669</v>
      </c>
      <c r="AH153" s="24">
        <f t="shared" si="124"/>
        <v>-166666.66666666669</v>
      </c>
      <c r="AI153" s="24">
        <f t="shared" si="124"/>
        <v>-166666.66666666669</v>
      </c>
      <c r="AJ153" s="24">
        <f t="shared" si="124"/>
        <v>-166666.66666666669</v>
      </c>
      <c r="AK153" s="24">
        <f t="shared" si="124"/>
        <v>-166666.66666666669</v>
      </c>
      <c r="AL153" s="24">
        <f t="shared" si="124"/>
        <v>-166666.66666666669</v>
      </c>
      <c r="AM153" s="24">
        <f t="shared" si="124"/>
        <v>-166666.66666666669</v>
      </c>
      <c r="AN153" s="24">
        <f t="shared" si="124"/>
        <v>-166666.66666666669</v>
      </c>
      <c r="AO153" s="24">
        <f t="shared" si="124"/>
        <v>-166666.66666666669</v>
      </c>
      <c r="AP153" s="24">
        <f t="shared" si="124"/>
        <v>-166666.66666666669</v>
      </c>
      <c r="AQ153" s="24">
        <f t="shared" si="124"/>
        <v>-333333.33333333337</v>
      </c>
      <c r="AR153" s="24">
        <f t="shared" si="124"/>
        <v>-333333.33333333337</v>
      </c>
      <c r="AS153" s="24">
        <f t="shared" si="124"/>
        <v>-333333.33333333337</v>
      </c>
      <c r="AT153" s="24">
        <f t="shared" si="124"/>
        <v>-333333.33333333337</v>
      </c>
      <c r="AU153" s="24">
        <f t="shared" si="124"/>
        <v>-333333.33333333337</v>
      </c>
      <c r="AV153" s="24">
        <f t="shared" si="124"/>
        <v>-333333.33333333337</v>
      </c>
      <c r="AW153" s="24">
        <f t="shared" si="124"/>
        <v>-333333.33333333337</v>
      </c>
      <c r="AX153" s="24">
        <f t="shared" si="124"/>
        <v>-333333.33333333337</v>
      </c>
      <c r="AY153" s="24">
        <f t="shared" ref="AY153:CD153" si="125">-AY123*AY146</f>
        <v>-333333.33333333337</v>
      </c>
      <c r="AZ153" s="24">
        <f t="shared" si="125"/>
        <v>-333333.33333333337</v>
      </c>
      <c r="BA153" s="24">
        <f t="shared" si="125"/>
        <v>-333333.33333333337</v>
      </c>
      <c r="BB153" s="24">
        <f t="shared" si="125"/>
        <v>-333333.33333333337</v>
      </c>
      <c r="BC153" s="24">
        <f t="shared" si="125"/>
        <v>-666666.66666666674</v>
      </c>
      <c r="BD153" s="24">
        <f t="shared" si="125"/>
        <v>-666666.66666666674</v>
      </c>
      <c r="BE153" s="24">
        <f t="shared" si="125"/>
        <v>-666666.66666666674</v>
      </c>
      <c r="BF153" s="24">
        <f t="shared" si="125"/>
        <v>-666666.66666666674</v>
      </c>
      <c r="BG153" s="24">
        <f t="shared" si="125"/>
        <v>-666666.66666666674</v>
      </c>
      <c r="BH153" s="24">
        <f t="shared" si="125"/>
        <v>-666666.66666666674</v>
      </c>
      <c r="BI153" s="24">
        <f t="shared" si="125"/>
        <v>-666666.66666666674</v>
      </c>
      <c r="BJ153" s="24">
        <f t="shared" si="125"/>
        <v>-666666.66666666674</v>
      </c>
      <c r="BK153" s="24">
        <f t="shared" si="125"/>
        <v>-666666.66666666674</v>
      </c>
      <c r="BL153" s="24">
        <f t="shared" si="125"/>
        <v>-666666.66666666674</v>
      </c>
      <c r="BM153" s="24">
        <f t="shared" si="125"/>
        <v>-666666.66666666674</v>
      </c>
      <c r="BN153" s="24">
        <f t="shared" si="125"/>
        <v>-666666.66666666674</v>
      </c>
      <c r="BO153" s="24">
        <f t="shared" si="125"/>
        <v>-1333333.3333333335</v>
      </c>
      <c r="BP153" s="24">
        <f t="shared" si="125"/>
        <v>-1333333.3333333335</v>
      </c>
      <c r="BQ153" s="24">
        <f t="shared" si="125"/>
        <v>-1333333.3333333335</v>
      </c>
      <c r="BR153" s="24">
        <f t="shared" si="125"/>
        <v>-1333333.3333333335</v>
      </c>
      <c r="BS153" s="24">
        <f t="shared" si="125"/>
        <v>-1333333.3333333335</v>
      </c>
      <c r="BT153" s="24">
        <f t="shared" si="125"/>
        <v>-1333333.3333333335</v>
      </c>
      <c r="BU153" s="24">
        <f t="shared" si="125"/>
        <v>-1333333.3333333335</v>
      </c>
      <c r="BV153" s="24">
        <f t="shared" si="125"/>
        <v>-1333333.3333333335</v>
      </c>
      <c r="BW153" s="24">
        <f t="shared" si="125"/>
        <v>-1333333.3333333335</v>
      </c>
      <c r="BX153" s="24">
        <f t="shared" si="125"/>
        <v>-1333333.3333333335</v>
      </c>
      <c r="BY153" s="24">
        <f t="shared" si="125"/>
        <v>-1333333.3333333335</v>
      </c>
      <c r="BZ153" s="24">
        <f t="shared" si="125"/>
        <v>-1333333.3333333335</v>
      </c>
      <c r="CA153" s="24">
        <f t="shared" si="125"/>
        <v>-2666666.666666667</v>
      </c>
      <c r="CB153" s="24">
        <f t="shared" si="125"/>
        <v>-2666666.666666667</v>
      </c>
      <c r="CC153" s="24">
        <f t="shared" si="125"/>
        <v>-2666666.666666667</v>
      </c>
      <c r="CD153" s="24">
        <f t="shared" si="125"/>
        <v>-2666666.666666667</v>
      </c>
      <c r="CE153" s="24">
        <f t="shared" ref="CE153:CK153" si="126">-CE123*CE146</f>
        <v>-2666666.666666667</v>
      </c>
      <c r="CF153" s="24">
        <f t="shared" si="126"/>
        <v>-2666666.666666667</v>
      </c>
      <c r="CG153" s="24">
        <f t="shared" si="126"/>
        <v>-2666666.666666667</v>
      </c>
      <c r="CH153" s="24">
        <f t="shared" si="126"/>
        <v>-2666666.666666667</v>
      </c>
      <c r="CI153" s="24">
        <f t="shared" si="126"/>
        <v>-2666666.666666667</v>
      </c>
      <c r="CJ153" s="24">
        <f t="shared" si="126"/>
        <v>-2666666.666666667</v>
      </c>
      <c r="CK153" s="24">
        <f t="shared" si="126"/>
        <v>-2666666.666666667</v>
      </c>
      <c r="CL153" s="24">
        <f t="shared" ref="CL153" si="127">-CL123*CL146</f>
        <v>-2666666.666666667</v>
      </c>
    </row>
    <row r="154" spans="2:90" x14ac:dyDescent="0.4">
      <c r="B154" s="154" t="str">
        <f>+B124</f>
        <v>Item 5</v>
      </c>
      <c r="D154" t="s">
        <v>812</v>
      </c>
      <c r="E154" s="8" t="str">
        <f t="shared" si="75"/>
        <v>154 VOLLIST-EVP</v>
      </c>
      <c r="H154" s="31"/>
      <c r="I154" s="73"/>
      <c r="J154" s="73"/>
      <c r="K154" s="251">
        <f t="shared" si="107"/>
        <v>-1000000.0000000003</v>
      </c>
      <c r="L154" s="251">
        <f t="shared" si="107"/>
        <v>-2000000.0000000007</v>
      </c>
      <c r="M154" s="251">
        <f t="shared" si="107"/>
        <v>-4000000.0000000014</v>
      </c>
      <c r="N154" s="251">
        <f t="shared" si="107"/>
        <v>-8000000.0000000028</v>
      </c>
      <c r="O154" s="251">
        <f t="shared" si="107"/>
        <v>-16000000.000000006</v>
      </c>
      <c r="P154" s="251">
        <f t="shared" si="107"/>
        <v>-32000000.000000011</v>
      </c>
      <c r="R154" s="33"/>
      <c r="S154" s="134">
        <f t="shared" ref="S154" si="128">-S124*S147</f>
        <v>-83333.333333333343</v>
      </c>
      <c r="T154" s="134">
        <f t="shared" ref="T154:AX154" si="129">-T124*T147</f>
        <v>-83333.333333333343</v>
      </c>
      <c r="U154" s="134">
        <f t="shared" si="129"/>
        <v>-83333.333333333343</v>
      </c>
      <c r="V154" s="134">
        <f t="shared" si="129"/>
        <v>-83333.333333333343</v>
      </c>
      <c r="W154" s="134">
        <f t="shared" si="129"/>
        <v>-83333.333333333343</v>
      </c>
      <c r="X154" s="134">
        <f t="shared" si="129"/>
        <v>-83333.333333333343</v>
      </c>
      <c r="Y154" s="134">
        <f t="shared" si="129"/>
        <v>-83333.333333333343</v>
      </c>
      <c r="Z154" s="134">
        <f t="shared" si="129"/>
        <v>-83333.333333333343</v>
      </c>
      <c r="AA154" s="134">
        <f t="shared" si="129"/>
        <v>-83333.333333333343</v>
      </c>
      <c r="AB154" s="134">
        <f t="shared" si="129"/>
        <v>-83333.333333333343</v>
      </c>
      <c r="AC154" s="134">
        <f t="shared" si="129"/>
        <v>-83333.333333333343</v>
      </c>
      <c r="AD154" s="134">
        <f t="shared" si="129"/>
        <v>-83333.333333333343</v>
      </c>
      <c r="AE154" s="134">
        <f t="shared" si="129"/>
        <v>-166666.66666666669</v>
      </c>
      <c r="AF154" s="134">
        <f t="shared" si="129"/>
        <v>-166666.66666666669</v>
      </c>
      <c r="AG154" s="134">
        <f t="shared" si="129"/>
        <v>-166666.66666666669</v>
      </c>
      <c r="AH154" s="134">
        <f t="shared" si="129"/>
        <v>-166666.66666666669</v>
      </c>
      <c r="AI154" s="134">
        <f t="shared" si="129"/>
        <v>-166666.66666666669</v>
      </c>
      <c r="AJ154" s="134">
        <f t="shared" si="129"/>
        <v>-166666.66666666669</v>
      </c>
      <c r="AK154" s="134">
        <f t="shared" si="129"/>
        <v>-166666.66666666669</v>
      </c>
      <c r="AL154" s="134">
        <f t="shared" si="129"/>
        <v>-166666.66666666669</v>
      </c>
      <c r="AM154" s="134">
        <f t="shared" si="129"/>
        <v>-166666.66666666669</v>
      </c>
      <c r="AN154" s="134">
        <f t="shared" si="129"/>
        <v>-166666.66666666669</v>
      </c>
      <c r="AO154" s="134">
        <f t="shared" si="129"/>
        <v>-166666.66666666669</v>
      </c>
      <c r="AP154" s="134">
        <f t="shared" si="129"/>
        <v>-166666.66666666669</v>
      </c>
      <c r="AQ154" s="134">
        <f t="shared" si="129"/>
        <v>-333333.33333333337</v>
      </c>
      <c r="AR154" s="134">
        <f t="shared" si="129"/>
        <v>-333333.33333333337</v>
      </c>
      <c r="AS154" s="134">
        <f t="shared" si="129"/>
        <v>-333333.33333333337</v>
      </c>
      <c r="AT154" s="134">
        <f t="shared" si="129"/>
        <v>-333333.33333333337</v>
      </c>
      <c r="AU154" s="134">
        <f t="shared" si="129"/>
        <v>-333333.33333333337</v>
      </c>
      <c r="AV154" s="134">
        <f t="shared" si="129"/>
        <v>-333333.33333333337</v>
      </c>
      <c r="AW154" s="134">
        <f t="shared" si="129"/>
        <v>-333333.33333333337</v>
      </c>
      <c r="AX154" s="134">
        <f t="shared" si="129"/>
        <v>-333333.33333333337</v>
      </c>
      <c r="AY154" s="134">
        <f t="shared" ref="AY154:CD154" si="130">-AY124*AY147</f>
        <v>-333333.33333333337</v>
      </c>
      <c r="AZ154" s="134">
        <f t="shared" si="130"/>
        <v>-333333.33333333337</v>
      </c>
      <c r="BA154" s="134">
        <f t="shared" si="130"/>
        <v>-333333.33333333337</v>
      </c>
      <c r="BB154" s="134">
        <f t="shared" si="130"/>
        <v>-333333.33333333337</v>
      </c>
      <c r="BC154" s="134">
        <f t="shared" si="130"/>
        <v>-666666.66666666674</v>
      </c>
      <c r="BD154" s="134">
        <f t="shared" si="130"/>
        <v>-666666.66666666674</v>
      </c>
      <c r="BE154" s="134">
        <f t="shared" si="130"/>
        <v>-666666.66666666674</v>
      </c>
      <c r="BF154" s="134">
        <f t="shared" si="130"/>
        <v>-666666.66666666674</v>
      </c>
      <c r="BG154" s="134">
        <f t="shared" si="130"/>
        <v>-666666.66666666674</v>
      </c>
      <c r="BH154" s="134">
        <f t="shared" si="130"/>
        <v>-666666.66666666674</v>
      </c>
      <c r="BI154" s="134">
        <f t="shared" si="130"/>
        <v>-666666.66666666674</v>
      </c>
      <c r="BJ154" s="134">
        <f t="shared" si="130"/>
        <v>-666666.66666666674</v>
      </c>
      <c r="BK154" s="134">
        <f t="shared" si="130"/>
        <v>-666666.66666666674</v>
      </c>
      <c r="BL154" s="134">
        <f t="shared" si="130"/>
        <v>-666666.66666666674</v>
      </c>
      <c r="BM154" s="134">
        <f t="shared" si="130"/>
        <v>-666666.66666666674</v>
      </c>
      <c r="BN154" s="134">
        <f t="shared" si="130"/>
        <v>-666666.66666666674</v>
      </c>
      <c r="BO154" s="134">
        <f t="shared" si="130"/>
        <v>-1333333.3333333335</v>
      </c>
      <c r="BP154" s="134">
        <f t="shared" si="130"/>
        <v>-1333333.3333333335</v>
      </c>
      <c r="BQ154" s="134">
        <f t="shared" si="130"/>
        <v>-1333333.3333333335</v>
      </c>
      <c r="BR154" s="134">
        <f t="shared" si="130"/>
        <v>-1333333.3333333335</v>
      </c>
      <c r="BS154" s="134">
        <f t="shared" si="130"/>
        <v>-1333333.3333333335</v>
      </c>
      <c r="BT154" s="134">
        <f t="shared" si="130"/>
        <v>-1333333.3333333335</v>
      </c>
      <c r="BU154" s="134">
        <f t="shared" si="130"/>
        <v>-1333333.3333333335</v>
      </c>
      <c r="BV154" s="134">
        <f t="shared" si="130"/>
        <v>-1333333.3333333335</v>
      </c>
      <c r="BW154" s="134">
        <f t="shared" si="130"/>
        <v>-1333333.3333333335</v>
      </c>
      <c r="BX154" s="134">
        <f t="shared" si="130"/>
        <v>-1333333.3333333335</v>
      </c>
      <c r="BY154" s="134">
        <f t="shared" si="130"/>
        <v>-1333333.3333333335</v>
      </c>
      <c r="BZ154" s="134">
        <f t="shared" si="130"/>
        <v>-1333333.3333333335</v>
      </c>
      <c r="CA154" s="134">
        <f t="shared" si="130"/>
        <v>-2666666.666666667</v>
      </c>
      <c r="CB154" s="134">
        <f t="shared" si="130"/>
        <v>-2666666.666666667</v>
      </c>
      <c r="CC154" s="134">
        <f t="shared" si="130"/>
        <v>-2666666.666666667</v>
      </c>
      <c r="CD154" s="134">
        <f t="shared" si="130"/>
        <v>-2666666.666666667</v>
      </c>
      <c r="CE154" s="134">
        <f t="shared" ref="CE154:CK154" si="131">-CE124*CE147</f>
        <v>-2666666.666666667</v>
      </c>
      <c r="CF154" s="134">
        <f t="shared" si="131"/>
        <v>-2666666.666666667</v>
      </c>
      <c r="CG154" s="134">
        <f t="shared" si="131"/>
        <v>-2666666.666666667</v>
      </c>
      <c r="CH154" s="134">
        <f t="shared" si="131"/>
        <v>-2666666.666666667</v>
      </c>
      <c r="CI154" s="134">
        <f t="shared" si="131"/>
        <v>-2666666.666666667</v>
      </c>
      <c r="CJ154" s="134">
        <f t="shared" si="131"/>
        <v>-2666666.666666667</v>
      </c>
      <c r="CK154" s="134">
        <f t="shared" si="131"/>
        <v>-2666666.666666667</v>
      </c>
      <c r="CL154" s="134">
        <f t="shared" ref="CL154" si="132">-CL124*CL147</f>
        <v>-2666666.666666667</v>
      </c>
    </row>
    <row r="155" spans="2:90" x14ac:dyDescent="0.4">
      <c r="B155" s="123" t="s">
        <v>803</v>
      </c>
      <c r="C155" t="s">
        <v>203</v>
      </c>
      <c r="D155" t="s">
        <v>812</v>
      </c>
      <c r="E155" s="8" t="str">
        <f t="shared" si="75"/>
        <v>155 VOLLIST-EVP</v>
      </c>
      <c r="F155" s="27"/>
      <c r="G155" s="27"/>
      <c r="H155" s="31"/>
      <c r="I155" s="73"/>
      <c r="J155" s="73"/>
      <c r="K155" s="33">
        <f t="shared" si="107"/>
        <v>-5000000.0000000019</v>
      </c>
      <c r="L155" s="33">
        <f t="shared" si="107"/>
        <v>-10000000.000000004</v>
      </c>
      <c r="M155" s="33">
        <f t="shared" si="107"/>
        <v>-20000000.000000007</v>
      </c>
      <c r="N155" s="33">
        <f t="shared" si="107"/>
        <v>-40000000.000000015</v>
      </c>
      <c r="O155" s="33">
        <f t="shared" si="107"/>
        <v>-80000000.00000003</v>
      </c>
      <c r="P155" s="33">
        <f t="shared" si="107"/>
        <v>-160000000.00000006</v>
      </c>
      <c r="R155" s="33"/>
      <c r="S155" s="33">
        <f t="shared" ref="S155" si="133">SUM(S150:S154)</f>
        <v>-416666.66666666674</v>
      </c>
      <c r="T155" s="33">
        <f t="shared" ref="T155:AX155" si="134">SUM(T150:T154)</f>
        <v>-416666.66666666674</v>
      </c>
      <c r="U155" s="33">
        <f t="shared" si="134"/>
        <v>-416666.66666666674</v>
      </c>
      <c r="V155" s="33">
        <f t="shared" si="134"/>
        <v>-416666.66666666674</v>
      </c>
      <c r="W155" s="33">
        <f t="shared" si="134"/>
        <v>-416666.66666666674</v>
      </c>
      <c r="X155" s="33">
        <f t="shared" si="134"/>
        <v>-416666.66666666674</v>
      </c>
      <c r="Y155" s="33">
        <f t="shared" si="134"/>
        <v>-416666.66666666674</v>
      </c>
      <c r="Z155" s="33">
        <f t="shared" si="134"/>
        <v>-416666.66666666674</v>
      </c>
      <c r="AA155" s="33">
        <f t="shared" si="134"/>
        <v>-416666.66666666674</v>
      </c>
      <c r="AB155" s="33">
        <f t="shared" si="134"/>
        <v>-416666.66666666674</v>
      </c>
      <c r="AC155" s="33">
        <f t="shared" si="134"/>
        <v>-416666.66666666674</v>
      </c>
      <c r="AD155" s="33">
        <f t="shared" si="134"/>
        <v>-416666.66666666674</v>
      </c>
      <c r="AE155" s="33">
        <f t="shared" si="134"/>
        <v>-833333.33333333349</v>
      </c>
      <c r="AF155" s="33">
        <f t="shared" si="134"/>
        <v>-833333.33333333349</v>
      </c>
      <c r="AG155" s="33">
        <f t="shared" si="134"/>
        <v>-833333.33333333349</v>
      </c>
      <c r="AH155" s="33">
        <f t="shared" si="134"/>
        <v>-833333.33333333349</v>
      </c>
      <c r="AI155" s="33">
        <f t="shared" si="134"/>
        <v>-833333.33333333349</v>
      </c>
      <c r="AJ155" s="33">
        <f t="shared" si="134"/>
        <v>-833333.33333333349</v>
      </c>
      <c r="AK155" s="33">
        <f t="shared" si="134"/>
        <v>-833333.33333333349</v>
      </c>
      <c r="AL155" s="33">
        <f t="shared" si="134"/>
        <v>-833333.33333333349</v>
      </c>
      <c r="AM155" s="33">
        <f t="shared" si="134"/>
        <v>-833333.33333333349</v>
      </c>
      <c r="AN155" s="33">
        <f t="shared" si="134"/>
        <v>-833333.33333333349</v>
      </c>
      <c r="AO155" s="33">
        <f t="shared" si="134"/>
        <v>-833333.33333333349</v>
      </c>
      <c r="AP155" s="33">
        <f t="shared" si="134"/>
        <v>-833333.33333333349</v>
      </c>
      <c r="AQ155" s="33">
        <f t="shared" si="134"/>
        <v>-1666666.666666667</v>
      </c>
      <c r="AR155" s="33">
        <f t="shared" si="134"/>
        <v>-1666666.666666667</v>
      </c>
      <c r="AS155" s="33">
        <f t="shared" si="134"/>
        <v>-1666666.666666667</v>
      </c>
      <c r="AT155" s="33">
        <f t="shared" si="134"/>
        <v>-1666666.666666667</v>
      </c>
      <c r="AU155" s="33">
        <f t="shared" si="134"/>
        <v>-1666666.666666667</v>
      </c>
      <c r="AV155" s="33">
        <f t="shared" si="134"/>
        <v>-1666666.666666667</v>
      </c>
      <c r="AW155" s="33">
        <f t="shared" si="134"/>
        <v>-1666666.666666667</v>
      </c>
      <c r="AX155" s="33">
        <f t="shared" si="134"/>
        <v>-1666666.666666667</v>
      </c>
      <c r="AY155" s="33">
        <f t="shared" ref="AY155:CD155" si="135">SUM(AY150:AY154)</f>
        <v>-1666666.666666667</v>
      </c>
      <c r="AZ155" s="33">
        <f t="shared" si="135"/>
        <v>-1666666.666666667</v>
      </c>
      <c r="BA155" s="33">
        <f t="shared" si="135"/>
        <v>-1666666.666666667</v>
      </c>
      <c r="BB155" s="33">
        <f t="shared" si="135"/>
        <v>-1666666.666666667</v>
      </c>
      <c r="BC155" s="33">
        <f t="shared" si="135"/>
        <v>-3333333.333333334</v>
      </c>
      <c r="BD155" s="33">
        <f t="shared" si="135"/>
        <v>-3333333.333333334</v>
      </c>
      <c r="BE155" s="33">
        <f t="shared" si="135"/>
        <v>-3333333.333333334</v>
      </c>
      <c r="BF155" s="33">
        <f t="shared" si="135"/>
        <v>-3333333.333333334</v>
      </c>
      <c r="BG155" s="33">
        <f t="shared" si="135"/>
        <v>-3333333.333333334</v>
      </c>
      <c r="BH155" s="33">
        <f t="shared" si="135"/>
        <v>-3333333.333333334</v>
      </c>
      <c r="BI155" s="33">
        <f t="shared" si="135"/>
        <v>-3333333.333333334</v>
      </c>
      <c r="BJ155" s="33">
        <f t="shared" si="135"/>
        <v>-3333333.333333334</v>
      </c>
      <c r="BK155" s="33">
        <f t="shared" si="135"/>
        <v>-3333333.333333334</v>
      </c>
      <c r="BL155" s="33">
        <f t="shared" si="135"/>
        <v>-3333333.333333334</v>
      </c>
      <c r="BM155" s="33">
        <f t="shared" si="135"/>
        <v>-3333333.333333334</v>
      </c>
      <c r="BN155" s="33">
        <f t="shared" si="135"/>
        <v>-3333333.333333334</v>
      </c>
      <c r="BO155" s="33">
        <f t="shared" si="135"/>
        <v>-6666666.6666666679</v>
      </c>
      <c r="BP155" s="33">
        <f t="shared" si="135"/>
        <v>-6666666.6666666679</v>
      </c>
      <c r="BQ155" s="33">
        <f t="shared" si="135"/>
        <v>-6666666.6666666679</v>
      </c>
      <c r="BR155" s="33">
        <f t="shared" si="135"/>
        <v>-6666666.6666666679</v>
      </c>
      <c r="BS155" s="33">
        <f t="shared" si="135"/>
        <v>-6666666.6666666679</v>
      </c>
      <c r="BT155" s="33">
        <f t="shared" si="135"/>
        <v>-6666666.6666666679</v>
      </c>
      <c r="BU155" s="33">
        <f t="shared" si="135"/>
        <v>-6666666.6666666679</v>
      </c>
      <c r="BV155" s="33">
        <f t="shared" si="135"/>
        <v>-6666666.6666666679</v>
      </c>
      <c r="BW155" s="33">
        <f t="shared" si="135"/>
        <v>-6666666.6666666679</v>
      </c>
      <c r="BX155" s="33">
        <f t="shared" si="135"/>
        <v>-6666666.6666666679</v>
      </c>
      <c r="BY155" s="33">
        <f t="shared" si="135"/>
        <v>-6666666.6666666679</v>
      </c>
      <c r="BZ155" s="33">
        <f t="shared" si="135"/>
        <v>-6666666.6666666679</v>
      </c>
      <c r="CA155" s="33">
        <f t="shared" si="135"/>
        <v>-13333333.333333336</v>
      </c>
      <c r="CB155" s="33">
        <f t="shared" si="135"/>
        <v>-13333333.333333336</v>
      </c>
      <c r="CC155" s="33">
        <f t="shared" si="135"/>
        <v>-13333333.333333336</v>
      </c>
      <c r="CD155" s="33">
        <f t="shared" si="135"/>
        <v>-13333333.333333336</v>
      </c>
      <c r="CE155" s="33">
        <f t="shared" ref="CE155:CK155" si="136">SUM(CE150:CE154)</f>
        <v>-13333333.333333336</v>
      </c>
      <c r="CF155" s="33">
        <f t="shared" si="136"/>
        <v>-13333333.333333336</v>
      </c>
      <c r="CG155" s="33">
        <f t="shared" si="136"/>
        <v>-13333333.333333336</v>
      </c>
      <c r="CH155" s="33">
        <f t="shared" si="136"/>
        <v>-13333333.333333336</v>
      </c>
      <c r="CI155" s="33">
        <f t="shared" si="136"/>
        <v>-13333333.333333336</v>
      </c>
      <c r="CJ155" s="33">
        <f t="shared" si="136"/>
        <v>-13333333.333333336</v>
      </c>
      <c r="CK155" s="33">
        <f t="shared" si="136"/>
        <v>-13333333.333333336</v>
      </c>
      <c r="CL155" s="33">
        <f t="shared" ref="CL155" si="137">SUM(CL150:CL154)</f>
        <v>-13333333.333333336</v>
      </c>
    </row>
    <row r="156" spans="2:90" x14ac:dyDescent="0.4">
      <c r="B156" s="123"/>
      <c r="C156" s="27"/>
      <c r="D156" t="s">
        <v>812</v>
      </c>
      <c r="E156" s="8" t="str">
        <f t="shared" si="75"/>
        <v>156 VOLLIST-EVP</v>
      </c>
      <c r="F156" s="27"/>
      <c r="G156" s="27"/>
      <c r="H156" s="31"/>
      <c r="I156" s="73"/>
      <c r="J156" s="73"/>
      <c r="K156" s="38"/>
      <c r="L156" s="38"/>
      <c r="M156" s="38"/>
      <c r="N156" s="38"/>
      <c r="O156" s="38"/>
      <c r="P156" s="38"/>
      <c r="R156" s="33"/>
      <c r="S156" s="38"/>
      <c r="T156" s="38"/>
      <c r="U156" s="38"/>
      <c r="V156" s="38"/>
      <c r="W156" s="38"/>
      <c r="X156" s="38"/>
      <c r="Y156" s="38"/>
      <c r="Z156" s="38"/>
      <c r="AA156" s="38"/>
      <c r="AB156" s="38"/>
      <c r="AC156" s="38"/>
      <c r="AD156" s="38"/>
      <c r="AE156" s="38"/>
      <c r="AF156" s="38"/>
      <c r="AG156" s="38"/>
      <c r="AH156" s="38"/>
      <c r="AI156" s="38"/>
      <c r="AJ156" s="38"/>
      <c r="AK156" s="38"/>
      <c r="AL156" s="38"/>
      <c r="AM156" s="38"/>
      <c r="AN156" s="38"/>
      <c r="AO156" s="38"/>
      <c r="AP156" s="38"/>
      <c r="AQ156" s="38"/>
      <c r="AR156" s="38"/>
      <c r="AS156" s="38"/>
      <c r="AT156" s="38"/>
      <c r="AU156" s="38"/>
      <c r="AV156" s="38"/>
      <c r="AW156" s="38"/>
      <c r="AX156" s="38"/>
      <c r="AY156" s="38"/>
      <c r="AZ156" s="38"/>
      <c r="BA156" s="38"/>
      <c r="BB156" s="38"/>
      <c r="BC156" s="38"/>
      <c r="BD156" s="38"/>
      <c r="BE156" s="38"/>
      <c r="BF156" s="38"/>
      <c r="BG156" s="38"/>
      <c r="BH156" s="38"/>
      <c r="BI156" s="38"/>
      <c r="BJ156" s="38"/>
      <c r="BK156" s="38"/>
      <c r="BL156" s="38"/>
      <c r="BM156" s="38"/>
      <c r="BN156" s="38"/>
      <c r="BO156" s="38"/>
      <c r="BP156" s="38"/>
      <c r="BQ156" s="38"/>
      <c r="BR156" s="38"/>
      <c r="BS156" s="38"/>
      <c r="BT156" s="38"/>
      <c r="BU156" s="38"/>
      <c r="BV156" s="38"/>
      <c r="BW156" s="38"/>
      <c r="BX156" s="38"/>
      <c r="BY156" s="38"/>
      <c r="BZ156" s="38"/>
      <c r="CA156" s="38"/>
      <c r="CB156" s="38"/>
      <c r="CC156" s="38"/>
      <c r="CD156" s="38"/>
      <c r="CE156" s="38"/>
      <c r="CF156" s="38"/>
      <c r="CG156" s="38"/>
      <c r="CH156" s="38"/>
      <c r="CI156" s="38"/>
      <c r="CJ156" s="38"/>
      <c r="CK156" s="38"/>
      <c r="CL156" s="38"/>
    </row>
    <row r="157" spans="2:90" x14ac:dyDescent="0.4">
      <c r="B157" s="123" t="s">
        <v>804</v>
      </c>
      <c r="C157" s="27"/>
      <c r="D157" t="s">
        <v>812</v>
      </c>
      <c r="E157" s="8" t="str">
        <f t="shared" si="75"/>
        <v>157 VOLLIST-EVP</v>
      </c>
      <c r="F157" s="27"/>
      <c r="G157" s="27"/>
      <c r="H157" s="31"/>
      <c r="I157" s="73"/>
      <c r="J157" s="73"/>
      <c r="K157" s="33">
        <f t="shared" ref="K157:P157" si="138">SUMIF($3:$3,K$2,157:157)</f>
        <v>0</v>
      </c>
      <c r="L157" s="33">
        <f t="shared" si="138"/>
        <v>0</v>
      </c>
      <c r="M157" s="33">
        <f t="shared" si="138"/>
        <v>0</v>
      </c>
      <c r="N157" s="33">
        <f t="shared" si="138"/>
        <v>0</v>
      </c>
      <c r="O157" s="33">
        <f t="shared" si="138"/>
        <v>0</v>
      </c>
      <c r="P157" s="33">
        <f t="shared" si="138"/>
        <v>0</v>
      </c>
      <c r="R157" s="33"/>
      <c r="S157" s="33">
        <f t="shared" ref="S157" si="139">+S140+S155</f>
        <v>0</v>
      </c>
      <c r="T157" s="33">
        <f t="shared" ref="T157:AX157" si="140">+T140+T155</f>
        <v>0</v>
      </c>
      <c r="U157" s="33">
        <f t="shared" si="140"/>
        <v>0</v>
      </c>
      <c r="V157" s="33">
        <f t="shared" si="140"/>
        <v>0</v>
      </c>
      <c r="W157" s="33">
        <f t="shared" si="140"/>
        <v>0</v>
      </c>
      <c r="X157" s="33">
        <f t="shared" si="140"/>
        <v>0</v>
      </c>
      <c r="Y157" s="33">
        <f t="shared" si="140"/>
        <v>0</v>
      </c>
      <c r="Z157" s="33">
        <f t="shared" si="140"/>
        <v>0</v>
      </c>
      <c r="AA157" s="33">
        <f t="shared" si="140"/>
        <v>0</v>
      </c>
      <c r="AB157" s="33">
        <f t="shared" si="140"/>
        <v>0</v>
      </c>
      <c r="AC157" s="33">
        <f t="shared" si="140"/>
        <v>0</v>
      </c>
      <c r="AD157" s="33">
        <f t="shared" si="140"/>
        <v>0</v>
      </c>
      <c r="AE157" s="33">
        <f t="shared" si="140"/>
        <v>0</v>
      </c>
      <c r="AF157" s="33">
        <f t="shared" si="140"/>
        <v>0</v>
      </c>
      <c r="AG157" s="33">
        <f t="shared" si="140"/>
        <v>0</v>
      </c>
      <c r="AH157" s="33">
        <f t="shared" si="140"/>
        <v>0</v>
      </c>
      <c r="AI157" s="33">
        <f t="shared" si="140"/>
        <v>0</v>
      </c>
      <c r="AJ157" s="33">
        <f t="shared" si="140"/>
        <v>0</v>
      </c>
      <c r="AK157" s="33">
        <f t="shared" si="140"/>
        <v>0</v>
      </c>
      <c r="AL157" s="33">
        <f t="shared" si="140"/>
        <v>0</v>
      </c>
      <c r="AM157" s="33">
        <f t="shared" si="140"/>
        <v>0</v>
      </c>
      <c r="AN157" s="33">
        <f t="shared" si="140"/>
        <v>0</v>
      </c>
      <c r="AO157" s="33">
        <f t="shared" si="140"/>
        <v>0</v>
      </c>
      <c r="AP157" s="33">
        <f t="shared" si="140"/>
        <v>0</v>
      </c>
      <c r="AQ157" s="33">
        <f t="shared" si="140"/>
        <v>0</v>
      </c>
      <c r="AR157" s="33">
        <f t="shared" si="140"/>
        <v>0</v>
      </c>
      <c r="AS157" s="33">
        <f t="shared" si="140"/>
        <v>0</v>
      </c>
      <c r="AT157" s="33">
        <f t="shared" si="140"/>
        <v>0</v>
      </c>
      <c r="AU157" s="33">
        <f t="shared" si="140"/>
        <v>0</v>
      </c>
      <c r="AV157" s="33">
        <f t="shared" si="140"/>
        <v>0</v>
      </c>
      <c r="AW157" s="33">
        <f t="shared" si="140"/>
        <v>0</v>
      </c>
      <c r="AX157" s="33">
        <f t="shared" si="140"/>
        <v>0</v>
      </c>
      <c r="AY157" s="33">
        <f t="shared" ref="AY157:CD157" si="141">+AY140+AY155</f>
        <v>0</v>
      </c>
      <c r="AZ157" s="33">
        <f t="shared" si="141"/>
        <v>0</v>
      </c>
      <c r="BA157" s="33">
        <f t="shared" si="141"/>
        <v>0</v>
      </c>
      <c r="BB157" s="33">
        <f t="shared" si="141"/>
        <v>0</v>
      </c>
      <c r="BC157" s="33">
        <f t="shared" si="141"/>
        <v>0</v>
      </c>
      <c r="BD157" s="33">
        <f t="shared" si="141"/>
        <v>0</v>
      </c>
      <c r="BE157" s="33">
        <f t="shared" si="141"/>
        <v>0</v>
      </c>
      <c r="BF157" s="33">
        <f t="shared" si="141"/>
        <v>0</v>
      </c>
      <c r="BG157" s="33">
        <f t="shared" si="141"/>
        <v>0</v>
      </c>
      <c r="BH157" s="33">
        <f t="shared" si="141"/>
        <v>0</v>
      </c>
      <c r="BI157" s="33">
        <f t="shared" si="141"/>
        <v>0</v>
      </c>
      <c r="BJ157" s="33">
        <f t="shared" si="141"/>
        <v>0</v>
      </c>
      <c r="BK157" s="33">
        <f t="shared" si="141"/>
        <v>0</v>
      </c>
      <c r="BL157" s="33">
        <f t="shared" si="141"/>
        <v>0</v>
      </c>
      <c r="BM157" s="33">
        <f t="shared" si="141"/>
        <v>0</v>
      </c>
      <c r="BN157" s="33">
        <f t="shared" si="141"/>
        <v>0</v>
      </c>
      <c r="BO157" s="33">
        <f t="shared" si="141"/>
        <v>0</v>
      </c>
      <c r="BP157" s="33">
        <f t="shared" si="141"/>
        <v>0</v>
      </c>
      <c r="BQ157" s="33">
        <f t="shared" si="141"/>
        <v>0</v>
      </c>
      <c r="BR157" s="33">
        <f t="shared" si="141"/>
        <v>0</v>
      </c>
      <c r="BS157" s="33">
        <f t="shared" si="141"/>
        <v>0</v>
      </c>
      <c r="BT157" s="33">
        <f t="shared" si="141"/>
        <v>0</v>
      </c>
      <c r="BU157" s="33">
        <f t="shared" si="141"/>
        <v>0</v>
      </c>
      <c r="BV157" s="33">
        <f t="shared" si="141"/>
        <v>0</v>
      </c>
      <c r="BW157" s="33">
        <f t="shared" si="141"/>
        <v>0</v>
      </c>
      <c r="BX157" s="33">
        <f t="shared" si="141"/>
        <v>0</v>
      </c>
      <c r="BY157" s="33">
        <f t="shared" si="141"/>
        <v>0</v>
      </c>
      <c r="BZ157" s="33">
        <f t="shared" si="141"/>
        <v>0</v>
      </c>
      <c r="CA157" s="33">
        <f t="shared" si="141"/>
        <v>0</v>
      </c>
      <c r="CB157" s="33">
        <f t="shared" si="141"/>
        <v>0</v>
      </c>
      <c r="CC157" s="33">
        <f t="shared" si="141"/>
        <v>0</v>
      </c>
      <c r="CD157" s="33">
        <f t="shared" si="141"/>
        <v>0</v>
      </c>
      <c r="CE157" s="33">
        <f t="shared" ref="CE157:CK157" si="142">+CE140+CE155</f>
        <v>0</v>
      </c>
      <c r="CF157" s="33">
        <f t="shared" si="142"/>
        <v>0</v>
      </c>
      <c r="CG157" s="33">
        <f t="shared" si="142"/>
        <v>0</v>
      </c>
      <c r="CH157" s="33">
        <f t="shared" si="142"/>
        <v>0</v>
      </c>
      <c r="CI157" s="33">
        <f t="shared" si="142"/>
        <v>0</v>
      </c>
      <c r="CJ157" s="33">
        <f t="shared" si="142"/>
        <v>0</v>
      </c>
      <c r="CK157" s="33">
        <f t="shared" si="142"/>
        <v>0</v>
      </c>
      <c r="CL157" s="33">
        <f t="shared" ref="CL157" si="143">+CL140+CL155</f>
        <v>0</v>
      </c>
    </row>
    <row r="158" spans="2:90" x14ac:dyDescent="0.4">
      <c r="B158" s="141" t="s">
        <v>69</v>
      </c>
      <c r="C158" s="27"/>
      <c r="D158" t="s">
        <v>812</v>
      </c>
      <c r="E158" s="8" t="str">
        <f t="shared" si="75"/>
        <v>158 VOLLIST-EVP</v>
      </c>
      <c r="F158" s="27"/>
      <c r="G158" s="27"/>
      <c r="H158" s="31"/>
      <c r="I158" s="73"/>
      <c r="J158" s="73"/>
      <c r="K158" s="20">
        <f t="shared" ref="K158:P158" si="144">+IFERROR(K157/K140,0)</f>
        <v>0</v>
      </c>
      <c r="L158" s="20">
        <f t="shared" si="144"/>
        <v>0</v>
      </c>
      <c r="M158" s="20">
        <f t="shared" si="144"/>
        <v>0</v>
      </c>
      <c r="N158" s="20">
        <f t="shared" si="144"/>
        <v>0</v>
      </c>
      <c r="O158" s="20">
        <f t="shared" si="144"/>
        <v>0</v>
      </c>
      <c r="P158" s="20">
        <f t="shared" si="144"/>
        <v>0</v>
      </c>
      <c r="R158" s="33"/>
      <c r="S158" s="20">
        <f t="shared" ref="S158" si="145">+IFERROR(S157/S140,0)</f>
        <v>0</v>
      </c>
      <c r="T158" s="20">
        <f t="shared" ref="T158:AX158" si="146">+IFERROR(T157/T140,0)</f>
        <v>0</v>
      </c>
      <c r="U158" s="20">
        <f t="shared" si="146"/>
        <v>0</v>
      </c>
      <c r="V158" s="20">
        <f t="shared" si="146"/>
        <v>0</v>
      </c>
      <c r="W158" s="20">
        <f t="shared" si="146"/>
        <v>0</v>
      </c>
      <c r="X158" s="20">
        <f t="shared" si="146"/>
        <v>0</v>
      </c>
      <c r="Y158" s="20">
        <f t="shared" si="146"/>
        <v>0</v>
      </c>
      <c r="Z158" s="20">
        <f t="shared" si="146"/>
        <v>0</v>
      </c>
      <c r="AA158" s="20">
        <f t="shared" si="146"/>
        <v>0</v>
      </c>
      <c r="AB158" s="20">
        <f t="shared" si="146"/>
        <v>0</v>
      </c>
      <c r="AC158" s="20">
        <f t="shared" si="146"/>
        <v>0</v>
      </c>
      <c r="AD158" s="20">
        <f t="shared" si="146"/>
        <v>0</v>
      </c>
      <c r="AE158" s="20">
        <f t="shared" si="146"/>
        <v>0</v>
      </c>
      <c r="AF158" s="20">
        <f t="shared" si="146"/>
        <v>0</v>
      </c>
      <c r="AG158" s="20">
        <f t="shared" si="146"/>
        <v>0</v>
      </c>
      <c r="AH158" s="20">
        <f t="shared" si="146"/>
        <v>0</v>
      </c>
      <c r="AI158" s="20">
        <f t="shared" si="146"/>
        <v>0</v>
      </c>
      <c r="AJ158" s="20">
        <f t="shared" si="146"/>
        <v>0</v>
      </c>
      <c r="AK158" s="20">
        <f t="shared" si="146"/>
        <v>0</v>
      </c>
      <c r="AL158" s="20">
        <f t="shared" si="146"/>
        <v>0</v>
      </c>
      <c r="AM158" s="20">
        <f t="shared" si="146"/>
        <v>0</v>
      </c>
      <c r="AN158" s="20">
        <f t="shared" si="146"/>
        <v>0</v>
      </c>
      <c r="AO158" s="20">
        <f t="shared" si="146"/>
        <v>0</v>
      </c>
      <c r="AP158" s="20">
        <f t="shared" si="146"/>
        <v>0</v>
      </c>
      <c r="AQ158" s="20">
        <f t="shared" si="146"/>
        <v>0</v>
      </c>
      <c r="AR158" s="20">
        <f t="shared" si="146"/>
        <v>0</v>
      </c>
      <c r="AS158" s="20">
        <f t="shared" si="146"/>
        <v>0</v>
      </c>
      <c r="AT158" s="20">
        <f t="shared" si="146"/>
        <v>0</v>
      </c>
      <c r="AU158" s="20">
        <f t="shared" si="146"/>
        <v>0</v>
      </c>
      <c r="AV158" s="20">
        <f t="shared" si="146"/>
        <v>0</v>
      </c>
      <c r="AW158" s="20">
        <f t="shared" si="146"/>
        <v>0</v>
      </c>
      <c r="AX158" s="20">
        <f t="shared" si="146"/>
        <v>0</v>
      </c>
      <c r="AY158" s="20">
        <f t="shared" ref="AY158:CD158" si="147">+IFERROR(AY157/AY140,0)</f>
        <v>0</v>
      </c>
      <c r="AZ158" s="20">
        <f t="shared" si="147"/>
        <v>0</v>
      </c>
      <c r="BA158" s="20">
        <f t="shared" si="147"/>
        <v>0</v>
      </c>
      <c r="BB158" s="20">
        <f t="shared" si="147"/>
        <v>0</v>
      </c>
      <c r="BC158" s="20">
        <f t="shared" si="147"/>
        <v>0</v>
      </c>
      <c r="BD158" s="20">
        <f t="shared" si="147"/>
        <v>0</v>
      </c>
      <c r="BE158" s="20">
        <f t="shared" si="147"/>
        <v>0</v>
      </c>
      <c r="BF158" s="20">
        <f t="shared" si="147"/>
        <v>0</v>
      </c>
      <c r="BG158" s="20">
        <f t="shared" si="147"/>
        <v>0</v>
      </c>
      <c r="BH158" s="20">
        <f t="shared" si="147"/>
        <v>0</v>
      </c>
      <c r="BI158" s="20">
        <f t="shared" si="147"/>
        <v>0</v>
      </c>
      <c r="BJ158" s="20">
        <f t="shared" si="147"/>
        <v>0</v>
      </c>
      <c r="BK158" s="20">
        <f t="shared" si="147"/>
        <v>0</v>
      </c>
      <c r="BL158" s="20">
        <f t="shared" si="147"/>
        <v>0</v>
      </c>
      <c r="BM158" s="20">
        <f t="shared" si="147"/>
        <v>0</v>
      </c>
      <c r="BN158" s="20">
        <f t="shared" si="147"/>
        <v>0</v>
      </c>
      <c r="BO158" s="20">
        <f t="shared" si="147"/>
        <v>0</v>
      </c>
      <c r="BP158" s="20">
        <f t="shared" si="147"/>
        <v>0</v>
      </c>
      <c r="BQ158" s="20">
        <f t="shared" si="147"/>
        <v>0</v>
      </c>
      <c r="BR158" s="20">
        <f t="shared" si="147"/>
        <v>0</v>
      </c>
      <c r="BS158" s="20">
        <f t="shared" si="147"/>
        <v>0</v>
      </c>
      <c r="BT158" s="20">
        <f t="shared" si="147"/>
        <v>0</v>
      </c>
      <c r="BU158" s="20">
        <f t="shared" si="147"/>
        <v>0</v>
      </c>
      <c r="BV158" s="20">
        <f t="shared" si="147"/>
        <v>0</v>
      </c>
      <c r="BW158" s="20">
        <f t="shared" si="147"/>
        <v>0</v>
      </c>
      <c r="BX158" s="20">
        <f t="shared" si="147"/>
        <v>0</v>
      </c>
      <c r="BY158" s="20">
        <f t="shared" si="147"/>
        <v>0</v>
      </c>
      <c r="BZ158" s="20">
        <f t="shared" si="147"/>
        <v>0</v>
      </c>
      <c r="CA158" s="20">
        <f t="shared" si="147"/>
        <v>0</v>
      </c>
      <c r="CB158" s="20">
        <f t="shared" si="147"/>
        <v>0</v>
      </c>
      <c r="CC158" s="20">
        <f t="shared" si="147"/>
        <v>0</v>
      </c>
      <c r="CD158" s="20">
        <f t="shared" si="147"/>
        <v>0</v>
      </c>
      <c r="CE158" s="20">
        <f t="shared" ref="CE158:CK158" si="148">+IFERROR(CE157/CE140,0)</f>
        <v>0</v>
      </c>
      <c r="CF158" s="20">
        <f t="shared" si="148"/>
        <v>0</v>
      </c>
      <c r="CG158" s="20">
        <f t="shared" si="148"/>
        <v>0</v>
      </c>
      <c r="CH158" s="20">
        <f t="shared" si="148"/>
        <v>0</v>
      </c>
      <c r="CI158" s="20">
        <f t="shared" si="148"/>
        <v>0</v>
      </c>
      <c r="CJ158" s="20">
        <f t="shared" si="148"/>
        <v>0</v>
      </c>
      <c r="CK158" s="20">
        <f t="shared" si="148"/>
        <v>0</v>
      </c>
      <c r="CL158" s="20">
        <f t="shared" ref="CL158" si="149">+IFERROR(CL157/CL140,0)</f>
        <v>0</v>
      </c>
    </row>
    <row r="159" spans="2:90" ht="12.9" customHeight="1" x14ac:dyDescent="0.4">
      <c r="B159" s="123"/>
      <c r="C159" s="27"/>
      <c r="D159" t="s">
        <v>812</v>
      </c>
      <c r="E159" s="8" t="str">
        <f t="shared" si="75"/>
        <v>159 VOLLIST-EVP</v>
      </c>
      <c r="F159" s="27"/>
      <c r="G159" s="27"/>
      <c r="H159" s="31"/>
      <c r="I159" s="73"/>
      <c r="J159" s="73"/>
      <c r="K159" s="38"/>
      <c r="L159" s="38"/>
      <c r="M159" s="38"/>
      <c r="N159" s="38"/>
      <c r="O159" s="38"/>
      <c r="P159" s="38"/>
      <c r="R159" s="33"/>
      <c r="S159" s="38"/>
      <c r="T159" s="38"/>
      <c r="U159" s="38"/>
      <c r="V159" s="38"/>
      <c r="W159" s="38"/>
      <c r="X159" s="38"/>
      <c r="Y159" s="38"/>
      <c r="Z159" s="38"/>
      <c r="AA159" s="38"/>
      <c r="AB159" s="38"/>
      <c r="AC159" s="38"/>
      <c r="AD159" s="38"/>
      <c r="AE159" s="38"/>
      <c r="AF159" s="38"/>
      <c r="AG159" s="38"/>
      <c r="AH159" s="38"/>
      <c r="AI159" s="38"/>
      <c r="AJ159" s="38"/>
      <c r="AK159" s="38"/>
      <c r="AL159" s="38"/>
      <c r="AM159" s="38"/>
      <c r="AN159" s="38"/>
      <c r="AO159" s="38"/>
      <c r="AP159" s="38"/>
      <c r="AQ159" s="38"/>
      <c r="AR159" s="38"/>
      <c r="AS159" s="38"/>
      <c r="AT159" s="38"/>
      <c r="AU159" s="38"/>
      <c r="AV159" s="38"/>
      <c r="AW159" s="38"/>
      <c r="AX159" s="38"/>
      <c r="AY159" s="38"/>
      <c r="AZ159" s="38"/>
      <c r="BA159" s="38"/>
      <c r="BB159" s="38"/>
      <c r="BC159" s="38"/>
      <c r="BD159" s="38"/>
      <c r="BE159" s="38"/>
      <c r="BF159" s="38"/>
      <c r="BG159" s="38"/>
      <c r="BH159" s="38"/>
      <c r="BI159" s="38"/>
      <c r="BJ159" s="38"/>
      <c r="BK159" s="38"/>
      <c r="BL159" s="38"/>
      <c r="BM159" s="38"/>
      <c r="BN159" s="38"/>
      <c r="BO159" s="38"/>
      <c r="BP159" s="38"/>
      <c r="BQ159" s="38"/>
      <c r="BR159" s="38"/>
      <c r="BS159" s="38"/>
      <c r="BT159" s="38"/>
      <c r="BU159" s="38"/>
      <c r="BV159" s="38"/>
      <c r="BW159" s="38"/>
      <c r="BX159" s="38"/>
      <c r="BY159" s="38"/>
      <c r="BZ159" s="38"/>
      <c r="CA159" s="38"/>
      <c r="CB159" s="38"/>
      <c r="CC159" s="38"/>
      <c r="CD159" s="38"/>
      <c r="CE159" s="38"/>
      <c r="CF159" s="38"/>
      <c r="CG159" s="38"/>
      <c r="CH159" s="38"/>
      <c r="CI159" s="38"/>
      <c r="CJ159" s="38"/>
      <c r="CK159" s="38"/>
      <c r="CL159" s="38"/>
    </row>
    <row r="160" spans="2:90" x14ac:dyDescent="0.4">
      <c r="B160" s="187" t="str">
        <f>IFERROR(SUBSTITUTE(TRIM(LEFT(B118,SEARCH("-",B118)-1)),":",""),SUBSTITUTE(B118,":",""))</f>
        <v>Volume</v>
      </c>
      <c r="D160" t="s">
        <v>812</v>
      </c>
      <c r="E160" s="8" t="str">
        <f t="shared" si="75"/>
        <v>160 VOLLIST-EVP</v>
      </c>
      <c r="G160" t="s">
        <v>332</v>
      </c>
      <c r="H160" s="31"/>
      <c r="I160" s="73"/>
      <c r="J160" s="73"/>
      <c r="K160" s="39"/>
      <c r="L160" s="39"/>
      <c r="M160" s="39"/>
      <c r="N160" s="39"/>
      <c r="O160" s="39"/>
      <c r="P160" s="39"/>
      <c r="R160" s="38"/>
      <c r="S160" s="38"/>
      <c r="T160" s="38"/>
      <c r="U160" s="38"/>
      <c r="V160" s="38"/>
      <c r="W160" s="38"/>
      <c r="X160" s="38"/>
      <c r="Y160" s="38"/>
      <c r="Z160" s="38"/>
      <c r="AA160" s="38"/>
      <c r="AB160" s="38"/>
      <c r="AC160" s="38"/>
      <c r="AD160" s="38"/>
      <c r="AE160" s="38"/>
      <c r="AF160" s="38"/>
      <c r="AG160" s="38"/>
      <c r="AH160" s="38"/>
      <c r="AI160" s="38"/>
      <c r="AJ160" s="38"/>
      <c r="AK160" s="38"/>
      <c r="AL160" s="38"/>
      <c r="AM160" s="38"/>
      <c r="AN160" s="38"/>
      <c r="AO160" s="38"/>
      <c r="AP160" s="38"/>
      <c r="AQ160" s="38"/>
      <c r="AR160" s="38"/>
      <c r="AS160" s="38"/>
      <c r="AT160" s="38"/>
      <c r="AU160" s="38"/>
      <c r="AV160" s="38"/>
      <c r="AW160" s="38"/>
      <c r="AX160" s="38"/>
      <c r="AY160" s="38"/>
      <c r="AZ160" s="38"/>
      <c r="BA160" s="38"/>
      <c r="BB160" s="38"/>
      <c r="BC160" s="38"/>
      <c r="BD160" s="38"/>
      <c r="BE160" s="38"/>
      <c r="BF160" s="38"/>
      <c r="BG160" s="38"/>
      <c r="BH160" s="38"/>
      <c r="BI160" s="38"/>
      <c r="BJ160" s="38"/>
      <c r="BK160" s="38"/>
      <c r="BL160" s="38"/>
      <c r="BM160" s="38"/>
      <c r="BN160" s="38"/>
      <c r="BO160" s="38"/>
      <c r="BP160" s="38"/>
      <c r="BQ160" s="38"/>
      <c r="BR160" s="38"/>
      <c r="BS160" s="38"/>
      <c r="BT160" s="38"/>
      <c r="BU160" s="38"/>
      <c r="BV160" s="38"/>
      <c r="BW160" s="38"/>
      <c r="BX160" s="38"/>
      <c r="BY160" s="38"/>
      <c r="BZ160" s="38"/>
      <c r="CA160" s="38"/>
      <c r="CB160" s="38"/>
      <c r="CC160" s="38"/>
      <c r="CD160" s="38"/>
      <c r="CE160" s="38"/>
      <c r="CF160" s="38"/>
      <c r="CG160" s="38"/>
      <c r="CH160" s="38"/>
      <c r="CI160" s="38"/>
      <c r="CJ160" s="38"/>
      <c r="CK160" s="38"/>
      <c r="CL160" s="38"/>
    </row>
    <row r="161" spans="2:90" x14ac:dyDescent="0.4">
      <c r="B161" s="235" t="str">
        <f>IFERROR(SUBSTITUTE(TRIM(MID(B118, SEARCH("-", B118) + 1, LEN(B118))),":",""),"no unit")</f>
        <v>driven - list</v>
      </c>
      <c r="D161" t="s">
        <v>812</v>
      </c>
      <c r="E161" s="8" t="str">
        <f t="shared" si="75"/>
        <v>161 VOLLIST-EVP</v>
      </c>
      <c r="G161" t="s">
        <v>332</v>
      </c>
      <c r="H161" s="31"/>
      <c r="I161" s="73"/>
      <c r="J161" s="73"/>
      <c r="K161" s="39"/>
      <c r="L161" s="39"/>
      <c r="M161" s="39"/>
      <c r="N161" s="39"/>
      <c r="O161" s="39"/>
      <c r="P161" s="39"/>
      <c r="R161" s="38"/>
      <c r="S161" s="38"/>
      <c r="T161" s="38"/>
      <c r="U161" s="38"/>
      <c r="V161" s="38"/>
      <c r="W161" s="38"/>
      <c r="X161" s="38"/>
      <c r="Y161" s="38"/>
      <c r="Z161" s="38"/>
      <c r="AA161" s="38"/>
      <c r="AB161" s="38"/>
      <c r="AC161" s="38"/>
      <c r="AD161" s="38"/>
      <c r="AE161" s="38"/>
      <c r="AF161" s="38"/>
      <c r="AG161" s="38"/>
      <c r="AH161" s="38"/>
      <c r="AI161" s="38"/>
      <c r="AJ161" s="38"/>
      <c r="AK161" s="38"/>
      <c r="AL161" s="38"/>
      <c r="AM161" s="38"/>
      <c r="AN161" s="38"/>
      <c r="AO161" s="38"/>
      <c r="AP161" s="38"/>
      <c r="AQ161" s="38"/>
      <c r="AR161" s="38"/>
      <c r="AS161" s="38"/>
      <c r="AT161" s="38"/>
      <c r="AU161" s="38"/>
      <c r="AV161" s="38"/>
      <c r="AW161" s="38"/>
      <c r="AX161" s="38"/>
      <c r="AY161" s="38"/>
      <c r="AZ161" s="38"/>
      <c r="BA161" s="38"/>
      <c r="BB161" s="38"/>
      <c r="BC161" s="38"/>
      <c r="BD161" s="38"/>
      <c r="BE161" s="38"/>
      <c r="BF161" s="38"/>
      <c r="BG161" s="38"/>
      <c r="BH161" s="38"/>
      <c r="BI161" s="38"/>
      <c r="BJ161" s="38"/>
      <c r="BK161" s="38"/>
      <c r="BL161" s="38"/>
      <c r="BM161" s="38"/>
      <c r="BN161" s="38"/>
      <c r="BO161" s="38"/>
      <c r="BP161" s="38"/>
      <c r="BQ161" s="38"/>
      <c r="BR161" s="38"/>
      <c r="BS161" s="38"/>
      <c r="BT161" s="38"/>
      <c r="BU161" s="38"/>
      <c r="BV161" s="38"/>
      <c r="BW161" s="38"/>
      <c r="BX161" s="38"/>
      <c r="BY161" s="38"/>
      <c r="BZ161" s="38"/>
      <c r="CA161" s="38"/>
      <c r="CB161" s="38"/>
      <c r="CC161" s="38"/>
      <c r="CD161" s="38"/>
      <c r="CE161" s="38"/>
      <c r="CF161" s="38"/>
      <c r="CG161" s="38"/>
      <c r="CH161" s="38"/>
      <c r="CI161" s="38"/>
      <c r="CJ161" s="38"/>
      <c r="CK161" s="38"/>
      <c r="CL161" s="38"/>
    </row>
    <row r="162" spans="2:90" x14ac:dyDescent="0.4">
      <c r="B162" s="132" t="s">
        <v>334</v>
      </c>
      <c r="D162" t="s">
        <v>812</v>
      </c>
      <c r="E162" s="8" t="str">
        <f t="shared" si="75"/>
        <v>162 VOLLIST-EVP</v>
      </c>
      <c r="G162" t="s">
        <v>332</v>
      </c>
      <c r="H162" s="31"/>
      <c r="I162" s="73"/>
      <c r="J162" s="73"/>
      <c r="K162" s="39"/>
      <c r="L162" s="39"/>
      <c r="M162" s="39"/>
      <c r="N162" s="39"/>
      <c r="O162" s="39"/>
      <c r="P162" s="39"/>
      <c r="R162" s="38"/>
      <c r="S162" s="199" t="str">
        <f t="shared" ref="S162" si="150">ADDRESS(ROW(S139),COLUMN(S139),2)</f>
        <v>S$139</v>
      </c>
      <c r="T162" s="199" t="str">
        <f t="shared" ref="T162:AY162" si="151">ADDRESS(ROW(T139),COLUMN(T139),2)</f>
        <v>T$139</v>
      </c>
      <c r="U162" s="199" t="str">
        <f t="shared" si="151"/>
        <v>U$139</v>
      </c>
      <c r="V162" s="199" t="str">
        <f t="shared" si="151"/>
        <v>V$139</v>
      </c>
      <c r="W162" s="199" t="str">
        <f t="shared" si="151"/>
        <v>W$139</v>
      </c>
      <c r="X162" s="199" t="str">
        <f t="shared" si="151"/>
        <v>X$139</v>
      </c>
      <c r="Y162" s="199" t="str">
        <f t="shared" si="151"/>
        <v>Y$139</v>
      </c>
      <c r="Z162" s="199" t="str">
        <f t="shared" si="151"/>
        <v>Z$139</v>
      </c>
      <c r="AA162" s="199" t="str">
        <f t="shared" si="151"/>
        <v>AA$139</v>
      </c>
      <c r="AB162" s="199" t="str">
        <f t="shared" si="151"/>
        <v>AB$139</v>
      </c>
      <c r="AC162" s="199" t="str">
        <f t="shared" si="151"/>
        <v>AC$139</v>
      </c>
      <c r="AD162" s="199" t="str">
        <f t="shared" si="151"/>
        <v>AD$139</v>
      </c>
      <c r="AE162" s="199" t="str">
        <f t="shared" si="151"/>
        <v>AE$139</v>
      </c>
      <c r="AF162" s="199" t="str">
        <f t="shared" si="151"/>
        <v>AF$139</v>
      </c>
      <c r="AG162" s="199" t="str">
        <f t="shared" si="151"/>
        <v>AG$139</v>
      </c>
      <c r="AH162" s="199" t="str">
        <f t="shared" si="151"/>
        <v>AH$139</v>
      </c>
      <c r="AI162" s="199" t="str">
        <f t="shared" si="151"/>
        <v>AI$139</v>
      </c>
      <c r="AJ162" s="199" t="str">
        <f t="shared" si="151"/>
        <v>AJ$139</v>
      </c>
      <c r="AK162" s="199" t="str">
        <f t="shared" si="151"/>
        <v>AK$139</v>
      </c>
      <c r="AL162" s="199" t="str">
        <f t="shared" si="151"/>
        <v>AL$139</v>
      </c>
      <c r="AM162" s="199" t="str">
        <f t="shared" si="151"/>
        <v>AM$139</v>
      </c>
      <c r="AN162" s="199" t="str">
        <f t="shared" si="151"/>
        <v>AN$139</v>
      </c>
      <c r="AO162" s="199" t="str">
        <f t="shared" si="151"/>
        <v>AO$139</v>
      </c>
      <c r="AP162" s="199" t="str">
        <f t="shared" si="151"/>
        <v>AP$139</v>
      </c>
      <c r="AQ162" s="199" t="str">
        <f t="shared" si="151"/>
        <v>AQ$139</v>
      </c>
      <c r="AR162" s="199" t="str">
        <f t="shared" si="151"/>
        <v>AR$139</v>
      </c>
      <c r="AS162" s="199" t="str">
        <f t="shared" si="151"/>
        <v>AS$139</v>
      </c>
      <c r="AT162" s="199" t="str">
        <f t="shared" si="151"/>
        <v>AT$139</v>
      </c>
      <c r="AU162" s="199" t="str">
        <f t="shared" si="151"/>
        <v>AU$139</v>
      </c>
      <c r="AV162" s="199" t="str">
        <f t="shared" si="151"/>
        <v>AV$139</v>
      </c>
      <c r="AW162" s="199" t="str">
        <f t="shared" si="151"/>
        <v>AW$139</v>
      </c>
      <c r="AX162" s="199" t="str">
        <f t="shared" si="151"/>
        <v>AX$139</v>
      </c>
      <c r="AY162" s="199" t="str">
        <f t="shared" si="151"/>
        <v>AY$139</v>
      </c>
      <c r="AZ162" s="199" t="str">
        <f t="shared" ref="AZ162:CE162" si="152">ADDRESS(ROW(AZ139),COLUMN(AZ139),2)</f>
        <v>AZ$139</v>
      </c>
      <c r="BA162" s="199" t="str">
        <f t="shared" si="152"/>
        <v>BA$139</v>
      </c>
      <c r="BB162" s="199" t="str">
        <f t="shared" si="152"/>
        <v>BB$139</v>
      </c>
      <c r="BC162" s="199" t="str">
        <f t="shared" si="152"/>
        <v>BC$139</v>
      </c>
      <c r="BD162" s="199" t="str">
        <f t="shared" si="152"/>
        <v>BD$139</v>
      </c>
      <c r="BE162" s="199" t="str">
        <f t="shared" si="152"/>
        <v>BE$139</v>
      </c>
      <c r="BF162" s="199" t="str">
        <f t="shared" si="152"/>
        <v>BF$139</v>
      </c>
      <c r="BG162" s="199" t="str">
        <f t="shared" si="152"/>
        <v>BG$139</v>
      </c>
      <c r="BH162" s="199" t="str">
        <f t="shared" si="152"/>
        <v>BH$139</v>
      </c>
      <c r="BI162" s="199" t="str">
        <f t="shared" si="152"/>
        <v>BI$139</v>
      </c>
      <c r="BJ162" s="199" t="str">
        <f t="shared" si="152"/>
        <v>BJ$139</v>
      </c>
      <c r="BK162" s="199" t="str">
        <f t="shared" si="152"/>
        <v>BK$139</v>
      </c>
      <c r="BL162" s="199" t="str">
        <f t="shared" si="152"/>
        <v>BL$139</v>
      </c>
      <c r="BM162" s="199" t="str">
        <f t="shared" si="152"/>
        <v>BM$139</v>
      </c>
      <c r="BN162" s="199" t="str">
        <f t="shared" si="152"/>
        <v>BN$139</v>
      </c>
      <c r="BO162" s="199" t="str">
        <f t="shared" si="152"/>
        <v>BO$139</v>
      </c>
      <c r="BP162" s="199" t="str">
        <f t="shared" si="152"/>
        <v>BP$139</v>
      </c>
      <c r="BQ162" s="199" t="str">
        <f t="shared" si="152"/>
        <v>BQ$139</v>
      </c>
      <c r="BR162" s="199" t="str">
        <f t="shared" si="152"/>
        <v>BR$139</v>
      </c>
      <c r="BS162" s="199" t="str">
        <f t="shared" si="152"/>
        <v>BS$139</v>
      </c>
      <c r="BT162" s="199" t="str">
        <f t="shared" si="152"/>
        <v>BT$139</v>
      </c>
      <c r="BU162" s="199" t="str">
        <f t="shared" si="152"/>
        <v>BU$139</v>
      </c>
      <c r="BV162" s="199" t="str">
        <f t="shared" si="152"/>
        <v>BV$139</v>
      </c>
      <c r="BW162" s="199" t="str">
        <f t="shared" si="152"/>
        <v>BW$139</v>
      </c>
      <c r="BX162" s="199" t="str">
        <f t="shared" si="152"/>
        <v>BX$139</v>
      </c>
      <c r="BY162" s="199" t="str">
        <f t="shared" si="152"/>
        <v>BY$139</v>
      </c>
      <c r="BZ162" s="199" t="str">
        <f t="shared" si="152"/>
        <v>BZ$139</v>
      </c>
      <c r="CA162" s="199" t="str">
        <f t="shared" si="152"/>
        <v>CA$139</v>
      </c>
      <c r="CB162" s="199" t="str">
        <f t="shared" si="152"/>
        <v>CB$139</v>
      </c>
      <c r="CC162" s="199" t="str">
        <f t="shared" si="152"/>
        <v>CC$139</v>
      </c>
      <c r="CD162" s="199" t="str">
        <f t="shared" si="152"/>
        <v>CD$139</v>
      </c>
      <c r="CE162" s="199" t="str">
        <f t="shared" si="152"/>
        <v>CE$139</v>
      </c>
      <c r="CF162" s="199" t="str">
        <f t="shared" ref="CF162:CK162" si="153">ADDRESS(ROW(CF139),COLUMN(CF139),2)</f>
        <v>CF$139</v>
      </c>
      <c r="CG162" s="199" t="str">
        <f t="shared" si="153"/>
        <v>CG$139</v>
      </c>
      <c r="CH162" s="199" t="str">
        <f t="shared" si="153"/>
        <v>CH$139</v>
      </c>
      <c r="CI162" s="199" t="str">
        <f t="shared" si="153"/>
        <v>CI$139</v>
      </c>
      <c r="CJ162" s="199" t="str">
        <f t="shared" si="153"/>
        <v>CJ$139</v>
      </c>
      <c r="CK162" s="199" t="str">
        <f t="shared" si="153"/>
        <v>CK$139</v>
      </c>
      <c r="CL162" s="199" t="str">
        <f t="shared" ref="CL162" si="154">ADDRESS(ROW(CL139),COLUMN(CL139),2)</f>
        <v>CL$139</v>
      </c>
    </row>
    <row r="163" spans="2:90" x14ac:dyDescent="0.4">
      <c r="B163" s="132" t="s">
        <v>333</v>
      </c>
      <c r="D163" t="s">
        <v>812</v>
      </c>
      <c r="E163" s="8" t="str">
        <f t="shared" si="75"/>
        <v>163 VOLLIST-EVP</v>
      </c>
      <c r="G163" t="s">
        <v>332</v>
      </c>
      <c r="H163" s="31"/>
      <c r="I163" s="73"/>
      <c r="J163" s="73"/>
      <c r="K163" s="39"/>
      <c r="L163" s="39"/>
      <c r="M163" s="39"/>
      <c r="N163" s="39"/>
      <c r="O163" s="39"/>
      <c r="P163" s="39"/>
      <c r="R163" s="38"/>
      <c r="S163" s="199" t="str">
        <f t="shared" ref="S163" si="155">ADDRESS(ROW(S120),COLUMN(S120),2)</f>
        <v>S$120</v>
      </c>
      <c r="T163" s="199" t="str">
        <f t="shared" ref="T163:AY163" si="156">ADDRESS(ROW(T120),COLUMN(T120),2)</f>
        <v>T$120</v>
      </c>
      <c r="U163" s="199" t="str">
        <f t="shared" si="156"/>
        <v>U$120</v>
      </c>
      <c r="V163" s="199" t="str">
        <f t="shared" si="156"/>
        <v>V$120</v>
      </c>
      <c r="W163" s="199" t="str">
        <f t="shared" si="156"/>
        <v>W$120</v>
      </c>
      <c r="X163" s="199" t="str">
        <f t="shared" si="156"/>
        <v>X$120</v>
      </c>
      <c r="Y163" s="199" t="str">
        <f t="shared" si="156"/>
        <v>Y$120</v>
      </c>
      <c r="Z163" s="199" t="str">
        <f t="shared" si="156"/>
        <v>Z$120</v>
      </c>
      <c r="AA163" s="199" t="str">
        <f t="shared" si="156"/>
        <v>AA$120</v>
      </c>
      <c r="AB163" s="199" t="str">
        <f t="shared" si="156"/>
        <v>AB$120</v>
      </c>
      <c r="AC163" s="199" t="str">
        <f t="shared" si="156"/>
        <v>AC$120</v>
      </c>
      <c r="AD163" s="199" t="str">
        <f t="shared" si="156"/>
        <v>AD$120</v>
      </c>
      <c r="AE163" s="199" t="str">
        <f t="shared" si="156"/>
        <v>AE$120</v>
      </c>
      <c r="AF163" s="199" t="str">
        <f t="shared" si="156"/>
        <v>AF$120</v>
      </c>
      <c r="AG163" s="199" t="str">
        <f t="shared" si="156"/>
        <v>AG$120</v>
      </c>
      <c r="AH163" s="199" t="str">
        <f t="shared" si="156"/>
        <v>AH$120</v>
      </c>
      <c r="AI163" s="199" t="str">
        <f t="shared" si="156"/>
        <v>AI$120</v>
      </c>
      <c r="AJ163" s="199" t="str">
        <f t="shared" si="156"/>
        <v>AJ$120</v>
      </c>
      <c r="AK163" s="199" t="str">
        <f t="shared" si="156"/>
        <v>AK$120</v>
      </c>
      <c r="AL163" s="199" t="str">
        <f t="shared" si="156"/>
        <v>AL$120</v>
      </c>
      <c r="AM163" s="199" t="str">
        <f t="shared" si="156"/>
        <v>AM$120</v>
      </c>
      <c r="AN163" s="199" t="str">
        <f t="shared" si="156"/>
        <v>AN$120</v>
      </c>
      <c r="AO163" s="199" t="str">
        <f t="shared" si="156"/>
        <v>AO$120</v>
      </c>
      <c r="AP163" s="199" t="str">
        <f t="shared" si="156"/>
        <v>AP$120</v>
      </c>
      <c r="AQ163" s="199" t="str">
        <f t="shared" si="156"/>
        <v>AQ$120</v>
      </c>
      <c r="AR163" s="199" t="str">
        <f t="shared" si="156"/>
        <v>AR$120</v>
      </c>
      <c r="AS163" s="199" t="str">
        <f t="shared" si="156"/>
        <v>AS$120</v>
      </c>
      <c r="AT163" s="199" t="str">
        <f t="shared" si="156"/>
        <v>AT$120</v>
      </c>
      <c r="AU163" s="199" t="str">
        <f t="shared" si="156"/>
        <v>AU$120</v>
      </c>
      <c r="AV163" s="199" t="str">
        <f t="shared" si="156"/>
        <v>AV$120</v>
      </c>
      <c r="AW163" s="199" t="str">
        <f t="shared" si="156"/>
        <v>AW$120</v>
      </c>
      <c r="AX163" s="199" t="str">
        <f t="shared" si="156"/>
        <v>AX$120</v>
      </c>
      <c r="AY163" s="199" t="str">
        <f t="shared" si="156"/>
        <v>AY$120</v>
      </c>
      <c r="AZ163" s="199" t="str">
        <f t="shared" ref="AZ163:CE163" si="157">ADDRESS(ROW(AZ120),COLUMN(AZ120),2)</f>
        <v>AZ$120</v>
      </c>
      <c r="BA163" s="199" t="str">
        <f t="shared" si="157"/>
        <v>BA$120</v>
      </c>
      <c r="BB163" s="199" t="str">
        <f t="shared" si="157"/>
        <v>BB$120</v>
      </c>
      <c r="BC163" s="199" t="str">
        <f t="shared" si="157"/>
        <v>BC$120</v>
      </c>
      <c r="BD163" s="199" t="str">
        <f t="shared" si="157"/>
        <v>BD$120</v>
      </c>
      <c r="BE163" s="199" t="str">
        <f t="shared" si="157"/>
        <v>BE$120</v>
      </c>
      <c r="BF163" s="199" t="str">
        <f t="shared" si="157"/>
        <v>BF$120</v>
      </c>
      <c r="BG163" s="199" t="str">
        <f t="shared" si="157"/>
        <v>BG$120</v>
      </c>
      <c r="BH163" s="199" t="str">
        <f t="shared" si="157"/>
        <v>BH$120</v>
      </c>
      <c r="BI163" s="199" t="str">
        <f t="shared" si="157"/>
        <v>BI$120</v>
      </c>
      <c r="BJ163" s="199" t="str">
        <f t="shared" si="157"/>
        <v>BJ$120</v>
      </c>
      <c r="BK163" s="199" t="str">
        <f t="shared" si="157"/>
        <v>BK$120</v>
      </c>
      <c r="BL163" s="199" t="str">
        <f t="shared" si="157"/>
        <v>BL$120</v>
      </c>
      <c r="BM163" s="199" t="str">
        <f t="shared" si="157"/>
        <v>BM$120</v>
      </c>
      <c r="BN163" s="199" t="str">
        <f t="shared" si="157"/>
        <v>BN$120</v>
      </c>
      <c r="BO163" s="199" t="str">
        <f t="shared" si="157"/>
        <v>BO$120</v>
      </c>
      <c r="BP163" s="199" t="str">
        <f t="shared" si="157"/>
        <v>BP$120</v>
      </c>
      <c r="BQ163" s="199" t="str">
        <f t="shared" si="157"/>
        <v>BQ$120</v>
      </c>
      <c r="BR163" s="199" t="str">
        <f t="shared" si="157"/>
        <v>BR$120</v>
      </c>
      <c r="BS163" s="199" t="str">
        <f t="shared" si="157"/>
        <v>BS$120</v>
      </c>
      <c r="BT163" s="199" t="str">
        <f t="shared" si="157"/>
        <v>BT$120</v>
      </c>
      <c r="BU163" s="199" t="str">
        <f t="shared" si="157"/>
        <v>BU$120</v>
      </c>
      <c r="BV163" s="199" t="str">
        <f t="shared" si="157"/>
        <v>BV$120</v>
      </c>
      <c r="BW163" s="199" t="str">
        <f t="shared" si="157"/>
        <v>BW$120</v>
      </c>
      <c r="BX163" s="199" t="str">
        <f t="shared" si="157"/>
        <v>BX$120</v>
      </c>
      <c r="BY163" s="199" t="str">
        <f t="shared" si="157"/>
        <v>BY$120</v>
      </c>
      <c r="BZ163" s="199" t="str">
        <f t="shared" si="157"/>
        <v>BZ$120</v>
      </c>
      <c r="CA163" s="199" t="str">
        <f t="shared" si="157"/>
        <v>CA$120</v>
      </c>
      <c r="CB163" s="199" t="str">
        <f t="shared" si="157"/>
        <v>CB$120</v>
      </c>
      <c r="CC163" s="199" t="str">
        <f t="shared" si="157"/>
        <v>CC$120</v>
      </c>
      <c r="CD163" s="199" t="str">
        <f t="shared" si="157"/>
        <v>CD$120</v>
      </c>
      <c r="CE163" s="199" t="str">
        <f t="shared" si="157"/>
        <v>CE$120</v>
      </c>
      <c r="CF163" s="199" t="str">
        <f t="shared" ref="CF163:CK163" si="158">ADDRESS(ROW(CF120),COLUMN(CF120),2)</f>
        <v>CF$120</v>
      </c>
      <c r="CG163" s="199" t="str">
        <f t="shared" si="158"/>
        <v>CG$120</v>
      </c>
      <c r="CH163" s="199" t="str">
        <f t="shared" si="158"/>
        <v>CH$120</v>
      </c>
      <c r="CI163" s="199" t="str">
        <f t="shared" si="158"/>
        <v>CI$120</v>
      </c>
      <c r="CJ163" s="199" t="str">
        <f t="shared" si="158"/>
        <v>CJ$120</v>
      </c>
      <c r="CK163" s="199" t="str">
        <f t="shared" si="158"/>
        <v>CK$120</v>
      </c>
      <c r="CL163" s="199" t="str">
        <f t="shared" ref="CL163" si="159">ADDRESS(ROW(CL120),COLUMN(CL120),2)</f>
        <v>CL$120</v>
      </c>
    </row>
    <row r="164" spans="2:90" x14ac:dyDescent="0.4">
      <c r="B164" s="8" t="str">
        <f>"Secondary label: "</f>
        <v xml:space="preserve">Secondary label: </v>
      </c>
      <c r="D164" t="s">
        <v>812</v>
      </c>
      <c r="E164" s="8" t="str">
        <f t="shared" si="75"/>
        <v>164 VOLLIST-EVP</v>
      </c>
      <c r="G164" t="s">
        <v>332</v>
      </c>
      <c r="H164" s="12"/>
      <c r="I164" s="60"/>
      <c r="J164" s="60"/>
      <c r="K164" s="15"/>
      <c r="L164" s="15"/>
      <c r="M164" s="15"/>
      <c r="N164" s="15"/>
      <c r="O164" s="15"/>
      <c r="P164" s="15"/>
      <c r="R164" s="15"/>
      <c r="S164" s="76"/>
      <c r="T164" s="76"/>
      <c r="U164" s="76"/>
      <c r="V164" s="76"/>
      <c r="W164" s="76"/>
      <c r="X164" s="76"/>
      <c r="Y164" s="76"/>
      <c r="Z164" s="76"/>
      <c r="AA164" s="76"/>
      <c r="AB164" s="76"/>
      <c r="AC164" s="76"/>
      <c r="AD164" s="76"/>
      <c r="AE164" s="76"/>
      <c r="AF164" s="76"/>
      <c r="AG164" s="76"/>
      <c r="AH164" s="76"/>
      <c r="AI164" s="76"/>
      <c r="AJ164" s="76"/>
      <c r="AK164" s="76"/>
      <c r="AL164" s="76"/>
      <c r="AM164" s="76"/>
      <c r="AN164" s="76"/>
      <c r="AO164" s="76"/>
      <c r="AP164" s="76"/>
      <c r="AQ164" s="76"/>
      <c r="AR164" s="76"/>
      <c r="AS164" s="76"/>
      <c r="AT164" s="76"/>
      <c r="AU164" s="76"/>
      <c r="AV164" s="76"/>
      <c r="AW164" s="76"/>
      <c r="AX164" s="76"/>
      <c r="AY164" s="76"/>
      <c r="AZ164" s="76"/>
      <c r="BA164" s="76"/>
      <c r="BB164" s="76"/>
      <c r="BC164" s="76"/>
      <c r="BD164" s="76"/>
      <c r="BE164" s="76"/>
      <c r="BF164" s="76"/>
      <c r="BG164" s="76"/>
      <c r="BH164" s="76"/>
      <c r="BI164" s="76"/>
      <c r="BJ164" s="76"/>
      <c r="BK164" s="76"/>
      <c r="BL164" s="76"/>
      <c r="BM164" s="76"/>
      <c r="BN164" s="76"/>
      <c r="BO164" s="76"/>
      <c r="BP164" s="76"/>
      <c r="BQ164" s="76"/>
      <c r="BR164" s="76"/>
      <c r="BS164" s="76"/>
      <c r="BT164" s="76"/>
      <c r="BU164" s="76"/>
      <c r="BV164" s="76"/>
      <c r="BW164" s="76"/>
      <c r="BX164" s="76"/>
      <c r="BY164" s="76"/>
      <c r="BZ164" s="76"/>
      <c r="CA164" s="76"/>
      <c r="CB164" s="76"/>
      <c r="CC164" s="76"/>
      <c r="CD164" s="76"/>
      <c r="CE164" s="76"/>
      <c r="CF164" s="76"/>
      <c r="CG164" s="76"/>
      <c r="CH164" s="76"/>
      <c r="CI164" s="76"/>
      <c r="CJ164" s="76"/>
      <c r="CK164" s="76"/>
      <c r="CL164" s="76"/>
    </row>
    <row r="165" spans="2:90" x14ac:dyDescent="0.4">
      <c r="B165" s="8" t="s">
        <v>463</v>
      </c>
      <c r="D165" t="s">
        <v>812</v>
      </c>
      <c r="E165" s="8" t="str">
        <f t="shared" si="75"/>
        <v>165 VOLLIST-EVP</v>
      </c>
      <c r="G165" t="s">
        <v>332</v>
      </c>
      <c r="H165" s="12"/>
      <c r="I165" s="60"/>
      <c r="J165" s="60"/>
      <c r="K165" s="15"/>
      <c r="L165" s="15"/>
      <c r="M165" s="15"/>
      <c r="N165" s="15"/>
      <c r="O165" s="15"/>
      <c r="P165" s="15"/>
      <c r="R165" s="15"/>
      <c r="S165" s="76"/>
      <c r="T165" s="76"/>
      <c r="U165" s="76"/>
      <c r="V165" s="76"/>
      <c r="W165" s="76"/>
      <c r="X165" s="76"/>
      <c r="Y165" s="76"/>
      <c r="Z165" s="76"/>
      <c r="AA165" s="76"/>
      <c r="AB165" s="76"/>
      <c r="AC165" s="76"/>
      <c r="AD165" s="76"/>
      <c r="AE165" s="76"/>
      <c r="AF165" s="76"/>
      <c r="AG165" s="76"/>
      <c r="AH165" s="76"/>
      <c r="AI165" s="76"/>
      <c r="AJ165" s="76"/>
      <c r="AK165" s="76"/>
      <c r="AL165" s="76"/>
      <c r="AM165" s="76"/>
      <c r="AN165" s="76"/>
      <c r="AO165" s="76"/>
      <c r="AP165" s="76"/>
      <c r="AQ165" s="76"/>
      <c r="AR165" s="76"/>
      <c r="AS165" s="76"/>
      <c r="AT165" s="76"/>
      <c r="AU165" s="76"/>
      <c r="AV165" s="76"/>
      <c r="AW165" s="76"/>
      <c r="AX165" s="76"/>
      <c r="AY165" s="76"/>
      <c r="AZ165" s="76"/>
      <c r="BA165" s="76"/>
      <c r="BB165" s="76"/>
      <c r="BC165" s="76"/>
      <c r="BD165" s="76"/>
      <c r="BE165" s="76"/>
      <c r="BF165" s="76"/>
      <c r="BG165" s="76"/>
      <c r="BH165" s="76"/>
      <c r="BI165" s="76"/>
      <c r="BJ165" s="76"/>
      <c r="BK165" s="76"/>
      <c r="BL165" s="76"/>
      <c r="BM165" s="76"/>
      <c r="BN165" s="76"/>
      <c r="BO165" s="76"/>
      <c r="BP165" s="76"/>
      <c r="BQ165" s="76"/>
      <c r="BR165" s="76"/>
      <c r="BS165" s="76"/>
      <c r="BT165" s="76"/>
      <c r="BU165" s="76"/>
      <c r="BV165" s="76"/>
      <c r="BW165" s="76"/>
      <c r="BX165" s="76"/>
      <c r="BY165" s="76"/>
      <c r="BZ165" s="76"/>
      <c r="CA165" s="76"/>
      <c r="CB165" s="76"/>
      <c r="CC165" s="76"/>
      <c r="CD165" s="76"/>
      <c r="CE165" s="76"/>
      <c r="CF165" s="76"/>
      <c r="CG165" s="76"/>
      <c r="CH165" s="76"/>
      <c r="CI165" s="76"/>
      <c r="CJ165" s="76"/>
      <c r="CK165" s="76"/>
      <c r="CL165" s="76"/>
    </row>
    <row r="166" spans="2:90" x14ac:dyDescent="0.4">
      <c r="B166" s="8" t="s">
        <v>464</v>
      </c>
      <c r="D166" t="s">
        <v>812</v>
      </c>
      <c r="E166" s="8" t="str">
        <f t="shared" si="75"/>
        <v>166 VOLLIST-EVP</v>
      </c>
      <c r="G166" t="s">
        <v>332</v>
      </c>
      <c r="H166" s="12"/>
      <c r="I166" s="60"/>
      <c r="J166" s="60"/>
      <c r="K166" s="15"/>
      <c r="L166" s="15"/>
      <c r="M166" s="15"/>
      <c r="N166" s="15"/>
      <c r="O166" s="15"/>
      <c r="P166" s="15"/>
      <c r="R166" s="15"/>
      <c r="S166" s="76"/>
      <c r="T166" s="76"/>
      <c r="U166" s="76"/>
      <c r="V166" s="76"/>
      <c r="W166" s="76"/>
      <c r="X166" s="76"/>
      <c r="Y166" s="76"/>
      <c r="Z166" s="76"/>
      <c r="AA166" s="76"/>
      <c r="AB166" s="76"/>
      <c r="AC166" s="76"/>
      <c r="AD166" s="76"/>
      <c r="AE166" s="76"/>
      <c r="AF166" s="76"/>
      <c r="AG166" s="76"/>
      <c r="AH166" s="76"/>
      <c r="AI166" s="76"/>
      <c r="AJ166" s="76"/>
      <c r="AK166" s="76"/>
      <c r="AL166" s="76"/>
      <c r="AM166" s="76"/>
      <c r="AN166" s="76"/>
      <c r="AO166" s="76"/>
      <c r="AP166" s="76"/>
      <c r="AQ166" s="76"/>
      <c r="AR166" s="76"/>
      <c r="AS166" s="76"/>
      <c r="AT166" s="76"/>
      <c r="AU166" s="76"/>
      <c r="AV166" s="76"/>
      <c r="AW166" s="76"/>
      <c r="AX166" s="76"/>
      <c r="AY166" s="76"/>
      <c r="AZ166" s="76"/>
      <c r="BA166" s="76"/>
      <c r="BB166" s="76"/>
      <c r="BC166" s="76"/>
      <c r="BD166" s="76"/>
      <c r="BE166" s="76"/>
      <c r="BF166" s="76"/>
      <c r="BG166" s="76"/>
      <c r="BH166" s="76"/>
      <c r="BI166" s="76"/>
      <c r="BJ166" s="76"/>
      <c r="BK166" s="76"/>
      <c r="BL166" s="76"/>
      <c r="BM166" s="76"/>
      <c r="BN166" s="76"/>
      <c r="BO166" s="76"/>
      <c r="BP166" s="76"/>
      <c r="BQ166" s="76"/>
      <c r="BR166" s="76"/>
      <c r="BS166" s="76"/>
      <c r="BT166" s="76"/>
      <c r="BU166" s="76"/>
      <c r="BV166" s="76"/>
      <c r="BW166" s="76"/>
      <c r="BX166" s="76"/>
      <c r="BY166" s="76"/>
      <c r="BZ166" s="76"/>
      <c r="CA166" s="76"/>
      <c r="CB166" s="76"/>
      <c r="CC166" s="76"/>
      <c r="CD166" s="76"/>
      <c r="CE166" s="76"/>
      <c r="CF166" s="76"/>
      <c r="CG166" s="76"/>
      <c r="CH166" s="76"/>
      <c r="CI166" s="76"/>
      <c r="CJ166" s="76"/>
      <c r="CK166" s="76"/>
      <c r="CL166" s="76"/>
    </row>
    <row r="167" spans="2:90" x14ac:dyDescent="0.4">
      <c r="B167" s="181" t="s">
        <v>459</v>
      </c>
      <c r="D167" t="s">
        <v>812</v>
      </c>
      <c r="E167" s="8" t="str">
        <f t="shared" si="75"/>
        <v>167 VOLLIST-EVP</v>
      </c>
      <c r="H167" s="182"/>
      <c r="I167" s="183"/>
      <c r="J167" s="183"/>
      <c r="K167" s="184"/>
      <c r="L167" s="184"/>
      <c r="M167" s="184"/>
      <c r="N167" s="184"/>
      <c r="O167" s="184"/>
      <c r="P167" s="184"/>
      <c r="R167" s="185"/>
      <c r="S167" s="186"/>
      <c r="T167" s="186"/>
      <c r="U167" s="186"/>
      <c r="V167" s="186"/>
      <c r="W167" s="186"/>
      <c r="X167" s="186"/>
      <c r="Y167" s="186"/>
      <c r="Z167" s="186"/>
      <c r="AA167" s="186"/>
      <c r="AB167" s="186"/>
      <c r="AC167" s="186"/>
      <c r="AD167" s="186"/>
      <c r="AE167" s="186"/>
      <c r="AF167" s="186"/>
      <c r="AG167" s="186"/>
      <c r="AH167" s="186"/>
      <c r="AI167" s="186"/>
      <c r="AJ167" s="186"/>
      <c r="AK167" s="186"/>
      <c r="AL167" s="186"/>
      <c r="AM167" s="186"/>
      <c r="AN167" s="186"/>
      <c r="AO167" s="186"/>
      <c r="AP167" s="186"/>
      <c r="AQ167" s="186"/>
      <c r="AR167" s="186"/>
      <c r="AS167" s="186"/>
      <c r="AT167" s="186"/>
      <c r="AU167" s="186"/>
      <c r="AV167" s="186"/>
      <c r="AW167" s="186"/>
      <c r="AX167" s="186"/>
      <c r="AY167" s="186"/>
      <c r="AZ167" s="186"/>
      <c r="BA167" s="186"/>
      <c r="BB167" s="186"/>
      <c r="BC167" s="186"/>
      <c r="BD167" s="186"/>
      <c r="BE167" s="186"/>
      <c r="BF167" s="186"/>
      <c r="BG167" s="186"/>
      <c r="BH167" s="186"/>
      <c r="BI167" s="186"/>
      <c r="BJ167" s="186"/>
      <c r="BK167" s="186"/>
      <c r="BL167" s="186"/>
      <c r="BM167" s="186"/>
      <c r="BN167" s="186"/>
      <c r="BO167" s="186"/>
      <c r="BP167" s="186"/>
      <c r="BQ167" s="186"/>
      <c r="BR167" s="186"/>
      <c r="BS167" s="186"/>
      <c r="BT167" s="186"/>
      <c r="BU167" s="186"/>
      <c r="BV167" s="186"/>
      <c r="BW167" s="186"/>
      <c r="BX167" s="186"/>
      <c r="BY167" s="186"/>
      <c r="BZ167" s="186"/>
      <c r="CA167" s="186"/>
      <c r="CB167" s="186"/>
      <c r="CC167" s="186"/>
      <c r="CD167" s="186"/>
      <c r="CE167" s="186"/>
      <c r="CF167" s="186"/>
      <c r="CG167" s="186"/>
      <c r="CH167" s="186"/>
      <c r="CI167" s="186"/>
      <c r="CJ167" s="186"/>
      <c r="CK167" s="186"/>
      <c r="CL167" s="186"/>
    </row>
    <row r="168" spans="2:90" x14ac:dyDescent="0.4">
      <c r="B168" s="181" t="s">
        <v>456</v>
      </c>
      <c r="D168" t="s">
        <v>812</v>
      </c>
      <c r="E168" s="8" t="str">
        <f t="shared" si="75"/>
        <v>168 VOLLIST-EVP</v>
      </c>
      <c r="H168" s="182"/>
      <c r="I168" s="183"/>
      <c r="J168" s="183"/>
      <c r="K168" s="184"/>
      <c r="L168" s="184"/>
      <c r="M168" s="184"/>
      <c r="N168" s="184"/>
      <c r="O168" s="184"/>
      <c r="P168" s="184"/>
      <c r="R168" s="185"/>
      <c r="S168" s="186"/>
      <c r="T168" s="186"/>
      <c r="U168" s="186"/>
      <c r="V168" s="186"/>
      <c r="W168" s="186"/>
      <c r="X168" s="186"/>
      <c r="Y168" s="186"/>
      <c r="Z168" s="186"/>
      <c r="AA168" s="186"/>
      <c r="AB168" s="186"/>
      <c r="AC168" s="186"/>
      <c r="AD168" s="186"/>
      <c r="AE168" s="186"/>
      <c r="AF168" s="186"/>
      <c r="AG168" s="186"/>
      <c r="AH168" s="186"/>
      <c r="AI168" s="186"/>
      <c r="AJ168" s="186"/>
      <c r="AK168" s="186"/>
      <c r="AL168" s="186"/>
      <c r="AM168" s="186"/>
      <c r="AN168" s="186"/>
      <c r="AO168" s="186"/>
      <c r="AP168" s="186"/>
      <c r="AQ168" s="186"/>
      <c r="AR168" s="186"/>
      <c r="AS168" s="186"/>
      <c r="AT168" s="186"/>
      <c r="AU168" s="186"/>
      <c r="AV168" s="186"/>
      <c r="AW168" s="186"/>
      <c r="AX168" s="186"/>
      <c r="AY168" s="186"/>
      <c r="AZ168" s="186"/>
      <c r="BA168" s="186"/>
      <c r="BB168" s="186"/>
      <c r="BC168" s="186"/>
      <c r="BD168" s="186"/>
      <c r="BE168" s="186"/>
      <c r="BF168" s="186"/>
      <c r="BG168" s="186"/>
      <c r="BH168" s="186"/>
      <c r="BI168" s="186"/>
      <c r="BJ168" s="186"/>
      <c r="BK168" s="186"/>
      <c r="BL168" s="186"/>
      <c r="BM168" s="186"/>
      <c r="BN168" s="186"/>
      <c r="BO168" s="186"/>
      <c r="BP168" s="186"/>
      <c r="BQ168" s="186"/>
      <c r="BR168" s="186"/>
      <c r="BS168" s="186"/>
      <c r="BT168" s="186"/>
      <c r="BU168" s="186"/>
      <c r="BV168" s="186"/>
      <c r="BW168" s="186"/>
      <c r="BX168" s="186"/>
      <c r="BY168" s="186"/>
      <c r="BZ168" s="186"/>
      <c r="CA168" s="186"/>
      <c r="CB168" s="186"/>
      <c r="CC168" s="186"/>
      <c r="CD168" s="186"/>
      <c r="CE168" s="186"/>
      <c r="CF168" s="186"/>
      <c r="CG168" s="186"/>
      <c r="CH168" s="186"/>
      <c r="CI168" s="186"/>
      <c r="CJ168" s="186"/>
      <c r="CK168" s="186"/>
      <c r="CL168" s="186"/>
    </row>
    <row r="169" spans="2:90" x14ac:dyDescent="0.4">
      <c r="B169"/>
      <c r="I169"/>
      <c r="J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row>
    <row r="170" spans="2:90" x14ac:dyDescent="0.4">
      <c r="B170"/>
      <c r="I170"/>
      <c r="J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row>
    <row r="171" spans="2:90" x14ac:dyDescent="0.4">
      <c r="B171"/>
      <c r="I171"/>
      <c r="J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row>
    <row r="172" spans="2:90" x14ac:dyDescent="0.4">
      <c r="B172"/>
      <c r="I172"/>
      <c r="J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row>
    <row r="173" spans="2:90" x14ac:dyDescent="0.4">
      <c r="B173"/>
      <c r="I173"/>
      <c r="J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row>
    <row r="174" spans="2:90" x14ac:dyDescent="0.4">
      <c r="B174"/>
      <c r="I174"/>
      <c r="J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row>
    <row r="175" spans="2:90" x14ac:dyDescent="0.4">
      <c r="B175"/>
      <c r="I175"/>
      <c r="J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row>
    <row r="176" spans="2:90" x14ac:dyDescent="0.4">
      <c r="B176"/>
      <c r="I176"/>
      <c r="J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row>
    <row r="177" spans="2:90" x14ac:dyDescent="0.4">
      <c r="B177"/>
      <c r="I177"/>
      <c r="J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row>
    <row r="178" spans="2:90" x14ac:dyDescent="0.4">
      <c r="B178"/>
      <c r="I178"/>
      <c r="J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row>
    <row r="179" spans="2:90" x14ac:dyDescent="0.4">
      <c r="B179"/>
      <c r="I179"/>
      <c r="J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row>
    <row r="180" spans="2:90" x14ac:dyDescent="0.4">
      <c r="B180"/>
      <c r="I180"/>
      <c r="J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row>
    <row r="181" spans="2:90" x14ac:dyDescent="0.4">
      <c r="B181"/>
      <c r="I181"/>
      <c r="J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row>
    <row r="182" spans="2:90" x14ac:dyDescent="0.4">
      <c r="B182"/>
      <c r="I182"/>
      <c r="J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row>
    <row r="183" spans="2:90" x14ac:dyDescent="0.4">
      <c r="B183"/>
      <c r="I183"/>
      <c r="J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row>
    <row r="184" spans="2:90" x14ac:dyDescent="0.4">
      <c r="B184"/>
      <c r="I184"/>
      <c r="J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row>
    <row r="185" spans="2:90" x14ac:dyDescent="0.4">
      <c r="B185"/>
      <c r="I185"/>
      <c r="J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row>
    <row r="186" spans="2:90" x14ac:dyDescent="0.4">
      <c r="B186" s="167"/>
      <c r="E186" s="8"/>
      <c r="H186" s="31"/>
      <c r="I186" s="73"/>
      <c r="J186" s="73"/>
      <c r="K186" s="39"/>
      <c r="L186" s="39"/>
      <c r="M186" s="39"/>
      <c r="N186" s="39"/>
      <c r="O186" s="39"/>
      <c r="P186" s="39"/>
      <c r="R186" s="38"/>
      <c r="S186" s="76"/>
      <c r="T186" s="76"/>
      <c r="U186" s="76"/>
      <c r="V186" s="76"/>
      <c r="W186" s="76"/>
      <c r="X186" s="76"/>
      <c r="Y186" s="76"/>
      <c r="Z186" s="76"/>
      <c r="AA186" s="76"/>
      <c r="AB186" s="76"/>
      <c r="AC186" s="76"/>
      <c r="AD186" s="76"/>
      <c r="AE186" s="76"/>
      <c r="AF186" s="76"/>
      <c r="AG186" s="76"/>
      <c r="AH186" s="76"/>
      <c r="AI186" s="76"/>
      <c r="AJ186" s="76"/>
      <c r="AK186" s="76"/>
      <c r="AL186" s="76"/>
      <c r="AM186" s="76"/>
      <c r="AN186" s="76"/>
      <c r="AO186" s="76"/>
      <c r="AP186" s="76"/>
      <c r="AQ186" s="76"/>
      <c r="AR186" s="76"/>
      <c r="AS186" s="76"/>
      <c r="AT186" s="76"/>
      <c r="AU186" s="76"/>
      <c r="AV186" s="76"/>
      <c r="AW186" s="76"/>
      <c r="AX186" s="76"/>
      <c r="AY186" s="76"/>
      <c r="AZ186" s="76"/>
      <c r="BA186" s="76"/>
      <c r="BB186" s="76"/>
      <c r="BC186" s="76"/>
      <c r="BD186" s="76"/>
      <c r="BE186" s="76"/>
      <c r="BF186" s="76"/>
      <c r="BG186" s="76"/>
      <c r="BH186" s="76"/>
      <c r="BI186" s="76"/>
      <c r="BJ186" s="76"/>
      <c r="BK186" s="76"/>
      <c r="BL186" s="76"/>
      <c r="BM186" s="76"/>
      <c r="BN186" s="76"/>
      <c r="BO186" s="76"/>
      <c r="BP186" s="76"/>
      <c r="BQ186" s="76"/>
      <c r="BR186" s="76"/>
      <c r="BS186" s="76"/>
      <c r="BT186" s="76"/>
      <c r="BU186" s="76"/>
      <c r="BV186" s="76"/>
      <c r="BW186" s="76"/>
      <c r="BX186" s="76"/>
      <c r="BY186" s="76"/>
      <c r="BZ186" s="76"/>
      <c r="CA186" s="76"/>
      <c r="CB186" s="76"/>
      <c r="CC186" s="76"/>
      <c r="CD186" s="76"/>
      <c r="CE186" s="76"/>
      <c r="CF186" s="76"/>
      <c r="CG186" s="76"/>
      <c r="CH186" s="76"/>
      <c r="CI186" s="76"/>
      <c r="CJ186" s="76"/>
      <c r="CK186" s="76"/>
      <c r="CL186" s="76"/>
    </row>
    <row r="187" spans="2:90" x14ac:dyDescent="0.4">
      <c r="B187" s="66" t="s">
        <v>497</v>
      </c>
      <c r="C187" s="31"/>
      <c r="D187" t="s">
        <v>259</v>
      </c>
      <c r="E187" s="8" t="str">
        <f t="shared" ref="E187:E198" si="160">ROW()&amp;" "&amp;D187</f>
        <v>187 AD-EV</v>
      </c>
      <c r="F187" t="s">
        <v>341</v>
      </c>
      <c r="G187" s="31" t="s">
        <v>243</v>
      </c>
      <c r="H187" s="22"/>
      <c r="I187" s="287"/>
      <c r="J187" s="287"/>
      <c r="K187" s="22"/>
      <c r="L187" s="22"/>
      <c r="M187" s="22"/>
      <c r="N187" s="22"/>
      <c r="O187" s="22"/>
      <c r="P187" s="22"/>
      <c r="R187" s="66"/>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c r="BD187" s="66"/>
      <c r="BE187" s="66"/>
      <c r="BF187" s="66"/>
      <c r="BG187" s="66"/>
      <c r="BH187" s="66"/>
      <c r="BI187" s="66"/>
      <c r="BJ187" s="66"/>
      <c r="BK187" s="66"/>
      <c r="BL187" s="66"/>
      <c r="BM187" s="66"/>
      <c r="BN187" s="66"/>
      <c r="BO187" s="66"/>
      <c r="BP187" s="66"/>
      <c r="BQ187" s="66"/>
      <c r="BR187" s="66"/>
      <c r="BS187" s="66"/>
      <c r="BT187" s="66"/>
      <c r="BU187" s="66"/>
      <c r="BV187" s="66"/>
      <c r="BW187" s="66"/>
      <c r="BX187" s="66"/>
      <c r="BY187" s="66"/>
      <c r="BZ187" s="66"/>
      <c r="CA187" s="66"/>
      <c r="CB187" s="66"/>
      <c r="CC187" s="66"/>
      <c r="CD187" s="66"/>
      <c r="CE187" s="66"/>
      <c r="CF187" s="66"/>
      <c r="CG187" s="66"/>
      <c r="CH187" s="66"/>
      <c r="CI187" s="66"/>
      <c r="CJ187" s="66"/>
      <c r="CK187" s="66"/>
      <c r="CL187" s="66"/>
    </row>
    <row r="188" spans="2:90" x14ac:dyDescent="0.4">
      <c r="B188" s="122" t="s">
        <v>66</v>
      </c>
      <c r="C188" t="s">
        <v>227</v>
      </c>
      <c r="D188" t="s">
        <v>259</v>
      </c>
      <c r="E188" s="8" t="str">
        <f t="shared" si="160"/>
        <v>188 AD-EV</v>
      </c>
      <c r="G188" t="str">
        <f>E188</f>
        <v>188 AD-EV</v>
      </c>
      <c r="K188" s="23">
        <v>-100000</v>
      </c>
      <c r="L188" s="23">
        <v>-200000</v>
      </c>
      <c r="M188" s="23">
        <v>-200000</v>
      </c>
      <c r="N188" s="23">
        <v>-200000</v>
      </c>
      <c r="O188" s="23">
        <v>-200000</v>
      </c>
      <c r="P188" s="23">
        <v>-200000</v>
      </c>
      <c r="R188" s="24"/>
      <c r="S188" s="24" cm="1">
        <f t="array" ref="S188">INDEX($K:$P,ROW(),MATCH(S$3,$K$2:$P$2,0))/12</f>
        <v>-8333.3333333333339</v>
      </c>
      <c r="T188" s="24" cm="1">
        <f t="array" ref="T188">INDEX($K:$P,ROW(),MATCH(T$3,$K$2:$P$2,0))/12</f>
        <v>-8333.3333333333339</v>
      </c>
      <c r="U188" s="24" cm="1">
        <f t="array" ref="U188">INDEX($K:$P,ROW(),MATCH(U$3,$K$2:$P$2,0))/12</f>
        <v>-8333.3333333333339</v>
      </c>
      <c r="V188" s="24" cm="1">
        <f t="array" ref="V188">INDEX($K:$P,ROW(),MATCH(V$3,$K$2:$P$2,0))/12</f>
        <v>-8333.3333333333339</v>
      </c>
      <c r="W188" s="24" cm="1">
        <f t="array" ref="W188">INDEX($K:$P,ROW(),MATCH(W$3,$K$2:$P$2,0))/12</f>
        <v>-8333.3333333333339</v>
      </c>
      <c r="X188" s="24" cm="1">
        <f t="array" ref="X188">INDEX($K:$P,ROW(),MATCH(X$3,$K$2:$P$2,0))/12</f>
        <v>-8333.3333333333339</v>
      </c>
      <c r="Y188" s="24" cm="1">
        <f t="array" ref="Y188">INDEX($K:$P,ROW(),MATCH(Y$3,$K$2:$P$2,0))/12</f>
        <v>-8333.3333333333339</v>
      </c>
      <c r="Z188" s="24" cm="1">
        <f t="array" ref="Z188">INDEX($K:$P,ROW(),MATCH(Z$3,$K$2:$P$2,0))/12</f>
        <v>-8333.3333333333339</v>
      </c>
      <c r="AA188" s="24" cm="1">
        <f t="array" ref="AA188">INDEX($K:$P,ROW(),MATCH(AA$3,$K$2:$P$2,0))/12</f>
        <v>-8333.3333333333339</v>
      </c>
      <c r="AB188" s="24" cm="1">
        <f t="array" ref="AB188">INDEX($K:$P,ROW(),MATCH(AB$3,$K$2:$P$2,0))/12</f>
        <v>-8333.3333333333339</v>
      </c>
      <c r="AC188" s="24" cm="1">
        <f t="array" ref="AC188">INDEX($K:$P,ROW(),MATCH(AC$3,$K$2:$P$2,0))/12</f>
        <v>-8333.3333333333339</v>
      </c>
      <c r="AD188" s="24" cm="1">
        <f t="array" ref="AD188">INDEX($K:$P,ROW(),MATCH(AD$3,$K$2:$P$2,0))/12</f>
        <v>-8333.3333333333339</v>
      </c>
      <c r="AE188" s="24" cm="1">
        <f t="array" ref="AE188">INDEX($K:$P,ROW(),MATCH(AE$3,$K$2:$P$2,0))/12</f>
        <v>-16666.666666666668</v>
      </c>
      <c r="AF188" s="24" cm="1">
        <f t="array" ref="AF188">INDEX($K:$P,ROW(),MATCH(AF$3,$K$2:$P$2,0))/12</f>
        <v>-16666.666666666668</v>
      </c>
      <c r="AG188" s="24" cm="1">
        <f t="array" ref="AG188">INDEX($K:$P,ROW(),MATCH(AG$3,$K$2:$P$2,0))/12</f>
        <v>-16666.666666666668</v>
      </c>
      <c r="AH188" s="24" cm="1">
        <f t="array" ref="AH188">INDEX($K:$P,ROW(),MATCH(AH$3,$K$2:$P$2,0))/12</f>
        <v>-16666.666666666668</v>
      </c>
      <c r="AI188" s="24" cm="1">
        <f t="array" ref="AI188">INDEX($K:$P,ROW(),MATCH(AI$3,$K$2:$P$2,0))/12</f>
        <v>-16666.666666666668</v>
      </c>
      <c r="AJ188" s="24" cm="1">
        <f t="array" ref="AJ188">INDEX($K:$P,ROW(),MATCH(AJ$3,$K$2:$P$2,0))/12</f>
        <v>-16666.666666666668</v>
      </c>
      <c r="AK188" s="24" cm="1">
        <f t="array" ref="AK188">INDEX($K:$P,ROW(),MATCH(AK$3,$K$2:$P$2,0))/12</f>
        <v>-16666.666666666668</v>
      </c>
      <c r="AL188" s="24" cm="1">
        <f t="array" ref="AL188">INDEX($K:$P,ROW(),MATCH(AL$3,$K$2:$P$2,0))/12</f>
        <v>-16666.666666666668</v>
      </c>
      <c r="AM188" s="24" cm="1">
        <f t="array" ref="AM188">INDEX($K:$P,ROW(),MATCH(AM$3,$K$2:$P$2,0))/12</f>
        <v>-16666.666666666668</v>
      </c>
      <c r="AN188" s="24" cm="1">
        <f t="array" ref="AN188">INDEX($K:$P,ROW(),MATCH(AN$3,$K$2:$P$2,0))/12</f>
        <v>-16666.666666666668</v>
      </c>
      <c r="AO188" s="24" cm="1">
        <f t="array" ref="AO188">INDEX($K:$P,ROW(),MATCH(AO$3,$K$2:$P$2,0))/12</f>
        <v>-16666.666666666668</v>
      </c>
      <c r="AP188" s="24" cm="1">
        <f t="array" ref="AP188">INDEX($K:$P,ROW(),MATCH(AP$3,$K$2:$P$2,0))/12</f>
        <v>-16666.666666666668</v>
      </c>
      <c r="AQ188" s="24" cm="1">
        <f t="array" ref="AQ188">INDEX($K:$P,ROW(),MATCH(AQ$3,$K$2:$P$2,0))/12</f>
        <v>-16666.666666666668</v>
      </c>
      <c r="AR188" s="24" cm="1">
        <f t="array" ref="AR188">INDEX($K:$P,ROW(),MATCH(AR$3,$K$2:$P$2,0))/12</f>
        <v>-16666.666666666668</v>
      </c>
      <c r="AS188" s="24" cm="1">
        <f t="array" ref="AS188">INDEX($K:$P,ROW(),MATCH(AS$3,$K$2:$P$2,0))/12</f>
        <v>-16666.666666666668</v>
      </c>
      <c r="AT188" s="24" cm="1">
        <f t="array" ref="AT188">INDEX($K:$P,ROW(),MATCH(AT$3,$K$2:$P$2,0))/12</f>
        <v>-16666.666666666668</v>
      </c>
      <c r="AU188" s="24" cm="1">
        <f t="array" ref="AU188">INDEX($K:$P,ROW(),MATCH(AU$3,$K$2:$P$2,0))/12</f>
        <v>-16666.666666666668</v>
      </c>
      <c r="AV188" s="24" cm="1">
        <f t="array" ref="AV188">INDEX($K:$P,ROW(),MATCH(AV$3,$K$2:$P$2,0))/12</f>
        <v>-16666.666666666668</v>
      </c>
      <c r="AW188" s="24" cm="1">
        <f t="array" ref="AW188">INDEX($K:$P,ROW(),MATCH(AW$3,$K$2:$P$2,0))/12</f>
        <v>-16666.666666666668</v>
      </c>
      <c r="AX188" s="24" cm="1">
        <f t="array" ref="AX188">INDEX($K:$P,ROW(),MATCH(AX$3,$K$2:$P$2,0))/12</f>
        <v>-16666.666666666668</v>
      </c>
      <c r="AY188" s="24" cm="1">
        <f t="array" ref="AY188">INDEX($K:$P,ROW(),MATCH(AY$3,$K$2:$P$2,0))/12</f>
        <v>-16666.666666666668</v>
      </c>
      <c r="AZ188" s="24" cm="1">
        <f t="array" ref="AZ188">INDEX($K:$P,ROW(),MATCH(AZ$3,$K$2:$P$2,0))/12</f>
        <v>-16666.666666666668</v>
      </c>
      <c r="BA188" s="24" cm="1">
        <f t="array" ref="BA188">INDEX($K:$P,ROW(),MATCH(BA$3,$K$2:$P$2,0))/12</f>
        <v>-16666.666666666668</v>
      </c>
      <c r="BB188" s="24" cm="1">
        <f t="array" ref="BB188">INDEX($K:$P,ROW(),MATCH(BB$3,$K$2:$P$2,0))/12</f>
        <v>-16666.666666666668</v>
      </c>
      <c r="BC188" s="24" cm="1">
        <f t="array" ref="BC188">INDEX($K:$P,ROW(),MATCH(BC$3,$K$2:$P$2,0))/12</f>
        <v>-16666.666666666668</v>
      </c>
      <c r="BD188" s="24" cm="1">
        <f t="array" ref="BD188">INDEX($K:$P,ROW(),MATCH(BD$3,$K$2:$P$2,0))/12</f>
        <v>-16666.666666666668</v>
      </c>
      <c r="BE188" s="24" cm="1">
        <f t="array" ref="BE188">INDEX($K:$P,ROW(),MATCH(BE$3,$K$2:$P$2,0))/12</f>
        <v>-16666.666666666668</v>
      </c>
      <c r="BF188" s="24" cm="1">
        <f t="array" ref="BF188">INDEX($K:$P,ROW(),MATCH(BF$3,$K$2:$P$2,0))/12</f>
        <v>-16666.666666666668</v>
      </c>
      <c r="BG188" s="24" cm="1">
        <f t="array" ref="BG188">INDEX($K:$P,ROW(),MATCH(BG$3,$K$2:$P$2,0))/12</f>
        <v>-16666.666666666668</v>
      </c>
      <c r="BH188" s="24" cm="1">
        <f t="array" ref="BH188">INDEX($K:$P,ROW(),MATCH(BH$3,$K$2:$P$2,0))/12</f>
        <v>-16666.666666666668</v>
      </c>
      <c r="BI188" s="24" cm="1">
        <f t="array" ref="BI188">INDEX($K:$P,ROW(),MATCH(BI$3,$K$2:$P$2,0))/12</f>
        <v>-16666.666666666668</v>
      </c>
      <c r="BJ188" s="24" cm="1">
        <f t="array" ref="BJ188">INDEX($K:$P,ROW(),MATCH(BJ$3,$K$2:$P$2,0))/12</f>
        <v>-16666.666666666668</v>
      </c>
      <c r="BK188" s="24" cm="1">
        <f t="array" ref="BK188">INDEX($K:$P,ROW(),MATCH(BK$3,$K$2:$P$2,0))/12</f>
        <v>-16666.666666666668</v>
      </c>
      <c r="BL188" s="24" cm="1">
        <f t="array" ref="BL188">INDEX($K:$P,ROW(),MATCH(BL$3,$K$2:$P$2,0))/12</f>
        <v>-16666.666666666668</v>
      </c>
      <c r="BM188" s="24" cm="1">
        <f t="array" ref="BM188">INDEX($K:$P,ROW(),MATCH(BM$3,$K$2:$P$2,0))/12</f>
        <v>-16666.666666666668</v>
      </c>
      <c r="BN188" s="24" cm="1">
        <f t="array" ref="BN188">INDEX($K:$P,ROW(),MATCH(BN$3,$K$2:$P$2,0))/12</f>
        <v>-16666.666666666668</v>
      </c>
      <c r="BO188" s="24" cm="1">
        <f t="array" ref="BO188">INDEX($K:$P,ROW(),MATCH(BO$3,$K$2:$P$2,0))/12</f>
        <v>-16666.666666666668</v>
      </c>
      <c r="BP188" s="24" cm="1">
        <f t="array" ref="BP188">INDEX($K:$P,ROW(),MATCH(BP$3,$K$2:$P$2,0))/12</f>
        <v>-16666.666666666668</v>
      </c>
      <c r="BQ188" s="24" cm="1">
        <f t="array" ref="BQ188">INDEX($K:$P,ROW(),MATCH(BQ$3,$K$2:$P$2,0))/12</f>
        <v>-16666.666666666668</v>
      </c>
      <c r="BR188" s="24" cm="1">
        <f t="array" ref="BR188">INDEX($K:$P,ROW(),MATCH(BR$3,$K$2:$P$2,0))/12</f>
        <v>-16666.666666666668</v>
      </c>
      <c r="BS188" s="24" cm="1">
        <f t="array" ref="BS188">INDEX($K:$P,ROW(),MATCH(BS$3,$K$2:$P$2,0))/12</f>
        <v>-16666.666666666668</v>
      </c>
      <c r="BT188" s="24" cm="1">
        <f t="array" ref="BT188">INDEX($K:$P,ROW(),MATCH(BT$3,$K$2:$P$2,0))/12</f>
        <v>-16666.666666666668</v>
      </c>
      <c r="BU188" s="24" cm="1">
        <f t="array" ref="BU188">INDEX($K:$P,ROW(),MATCH(BU$3,$K$2:$P$2,0))/12</f>
        <v>-16666.666666666668</v>
      </c>
      <c r="BV188" s="24" cm="1">
        <f t="array" ref="BV188">INDEX($K:$P,ROW(),MATCH(BV$3,$K$2:$P$2,0))/12</f>
        <v>-16666.666666666668</v>
      </c>
      <c r="BW188" s="24" cm="1">
        <f t="array" ref="BW188">INDEX($K:$P,ROW(),MATCH(BW$3,$K$2:$P$2,0))/12</f>
        <v>-16666.666666666668</v>
      </c>
      <c r="BX188" s="24" cm="1">
        <f t="array" ref="BX188">INDEX($K:$P,ROW(),MATCH(BX$3,$K$2:$P$2,0))/12</f>
        <v>-16666.666666666668</v>
      </c>
      <c r="BY188" s="24" cm="1">
        <f t="array" ref="BY188">INDEX($K:$P,ROW(),MATCH(BY$3,$K$2:$P$2,0))/12</f>
        <v>-16666.666666666668</v>
      </c>
      <c r="BZ188" s="24" cm="1">
        <f t="array" ref="BZ188">INDEX($K:$P,ROW(),MATCH(BZ$3,$K$2:$P$2,0))/12</f>
        <v>-16666.666666666668</v>
      </c>
      <c r="CA188" s="24" cm="1">
        <f t="array" ref="CA188">INDEX($K:$P,ROW(),MATCH(CA$3,$K$2:$P$2,0))/12</f>
        <v>-16666.666666666668</v>
      </c>
      <c r="CB188" s="24" cm="1">
        <f t="array" ref="CB188">INDEX($K:$P,ROW(),MATCH(CB$3,$K$2:$P$2,0))/12</f>
        <v>-16666.666666666668</v>
      </c>
      <c r="CC188" s="24" cm="1">
        <f t="array" ref="CC188">INDEX($K:$P,ROW(),MATCH(CC$3,$K$2:$P$2,0))/12</f>
        <v>-16666.666666666668</v>
      </c>
      <c r="CD188" s="24" cm="1">
        <f t="array" ref="CD188">INDEX($K:$P,ROW(),MATCH(CD$3,$K$2:$P$2,0))/12</f>
        <v>-16666.666666666668</v>
      </c>
      <c r="CE188" s="24" cm="1">
        <f t="array" ref="CE188">INDEX($K:$P,ROW(),MATCH(CE$3,$K$2:$P$2,0))/12</f>
        <v>-16666.666666666668</v>
      </c>
      <c r="CF188" s="24" cm="1">
        <f t="array" ref="CF188">INDEX($K:$P,ROW(),MATCH(CF$3,$K$2:$P$2,0))/12</f>
        <v>-16666.666666666668</v>
      </c>
      <c r="CG188" s="24" cm="1">
        <f t="array" ref="CG188">INDEX($K:$P,ROW(),MATCH(CG$3,$K$2:$P$2,0))/12</f>
        <v>-16666.666666666668</v>
      </c>
      <c r="CH188" s="24" cm="1">
        <f t="array" ref="CH188">INDEX($K:$P,ROW(),MATCH(CH$3,$K$2:$P$2,0))/12</f>
        <v>-16666.666666666668</v>
      </c>
      <c r="CI188" s="24" cm="1">
        <f t="array" ref="CI188">INDEX($K:$P,ROW(),MATCH(CI$3,$K$2:$P$2,0))/12</f>
        <v>-16666.666666666668</v>
      </c>
      <c r="CJ188" s="24" cm="1">
        <f t="array" ref="CJ188">INDEX($K:$P,ROW(),MATCH(CJ$3,$K$2:$P$2,0))/12</f>
        <v>-16666.666666666668</v>
      </c>
      <c r="CK188" s="24" cm="1">
        <f t="array" ref="CK188">INDEX($K:$P,ROW(),MATCH(CK$3,$K$2:$P$2,0))/12</f>
        <v>-16666.666666666668</v>
      </c>
      <c r="CL188" s="24" cm="1">
        <f t="array" ref="CL188">INDEX($K:$P,ROW(),MATCH(CL$3,$K$2:$P$2,0))/12</f>
        <v>-16666.666666666668</v>
      </c>
    </row>
    <row r="189" spans="2:90" x14ac:dyDescent="0.4">
      <c r="B189" s="141" t="s">
        <v>338</v>
      </c>
      <c r="D189" t="s">
        <v>259</v>
      </c>
      <c r="E189" s="8" t="str">
        <f t="shared" si="160"/>
        <v>189 AD-EV</v>
      </c>
      <c r="G189" t="str">
        <f>E189</f>
        <v>189 AD-EV</v>
      </c>
      <c r="H189" s="12"/>
      <c r="I189" s="60"/>
      <c r="J189" s="60"/>
      <c r="K189" s="119">
        <v>10</v>
      </c>
      <c r="L189" s="119">
        <v>10</v>
      </c>
      <c r="M189" s="119">
        <v>10</v>
      </c>
      <c r="N189" s="119">
        <v>10</v>
      </c>
      <c r="O189" s="119">
        <v>10</v>
      </c>
      <c r="P189" s="119">
        <v>10</v>
      </c>
      <c r="R189" s="120"/>
      <c r="S189" s="120" cm="1">
        <f t="array" ref="S189">INDEX($K:$P,ROW(),MATCH(S$3,$K$2:$P$2,0))</f>
        <v>10</v>
      </c>
      <c r="T189" s="120" cm="1">
        <f t="array" ref="T189">INDEX($K:$P,ROW(),MATCH(T$3,$K$2:$P$2,0))</f>
        <v>10</v>
      </c>
      <c r="U189" s="120" cm="1">
        <f t="array" ref="U189">INDEX($K:$P,ROW(),MATCH(U$3,$K$2:$P$2,0))</f>
        <v>10</v>
      </c>
      <c r="V189" s="120" cm="1">
        <f t="array" ref="V189">INDEX($K:$P,ROW(),MATCH(V$3,$K$2:$P$2,0))</f>
        <v>10</v>
      </c>
      <c r="W189" s="157" cm="1">
        <f t="array" ref="W189">INDEX($K:$P,ROW(),MATCH(W$3,$K$2:$P$2,0))</f>
        <v>10</v>
      </c>
      <c r="X189" s="120" cm="1">
        <f t="array" ref="X189">INDEX($K:$P,ROW(),MATCH(X$3,$K$2:$P$2,0))</f>
        <v>10</v>
      </c>
      <c r="Y189" s="120" cm="1">
        <f t="array" ref="Y189">INDEX($K:$P,ROW(),MATCH(Y$3,$K$2:$P$2,0))</f>
        <v>10</v>
      </c>
      <c r="Z189" s="120" cm="1">
        <f t="array" ref="Z189">INDEX($K:$P,ROW(),MATCH(Z$3,$K$2:$P$2,0))</f>
        <v>10</v>
      </c>
      <c r="AA189" s="120" cm="1">
        <f t="array" ref="AA189">INDEX($K:$P,ROW(),MATCH(AA$3,$K$2:$P$2,0))</f>
        <v>10</v>
      </c>
      <c r="AB189" s="120" cm="1">
        <f t="array" ref="AB189">INDEX($K:$P,ROW(),MATCH(AB$3,$K$2:$P$2,0))</f>
        <v>10</v>
      </c>
      <c r="AC189" s="120" cm="1">
        <f t="array" ref="AC189">INDEX($K:$P,ROW(),MATCH(AC$3,$K$2:$P$2,0))</f>
        <v>10</v>
      </c>
      <c r="AD189" s="120" cm="1">
        <f t="array" ref="AD189">INDEX($K:$P,ROW(),MATCH(AD$3,$K$2:$P$2,0))</f>
        <v>10</v>
      </c>
      <c r="AE189" s="120" cm="1">
        <f t="array" ref="AE189">INDEX($K:$P,ROW(),MATCH(AE$3,$K$2:$P$2,0))</f>
        <v>10</v>
      </c>
      <c r="AF189" s="120" cm="1">
        <f t="array" ref="AF189">INDEX($K:$P,ROW(),MATCH(AF$3,$K$2:$P$2,0))</f>
        <v>10</v>
      </c>
      <c r="AG189" s="120" cm="1">
        <f t="array" ref="AG189">INDEX($K:$P,ROW(),MATCH(AG$3,$K$2:$P$2,0))</f>
        <v>10</v>
      </c>
      <c r="AH189" s="120" cm="1">
        <f t="array" ref="AH189">INDEX($K:$P,ROW(),MATCH(AH$3,$K$2:$P$2,0))</f>
        <v>10</v>
      </c>
      <c r="AI189" s="120" cm="1">
        <f t="array" ref="AI189">INDEX($K:$P,ROW(),MATCH(AI$3,$K$2:$P$2,0))</f>
        <v>10</v>
      </c>
      <c r="AJ189" s="120" cm="1">
        <f t="array" ref="AJ189">INDEX($K:$P,ROW(),MATCH(AJ$3,$K$2:$P$2,0))</f>
        <v>10</v>
      </c>
      <c r="AK189" s="120" cm="1">
        <f t="array" ref="AK189">INDEX($K:$P,ROW(),MATCH(AK$3,$K$2:$P$2,0))</f>
        <v>10</v>
      </c>
      <c r="AL189" s="120" cm="1">
        <f t="array" ref="AL189">INDEX($K:$P,ROW(),MATCH(AL$3,$K$2:$P$2,0))</f>
        <v>10</v>
      </c>
      <c r="AM189" s="120" cm="1">
        <f t="array" ref="AM189">INDEX($K:$P,ROW(),MATCH(AM$3,$K$2:$P$2,0))</f>
        <v>10</v>
      </c>
      <c r="AN189" s="120" cm="1">
        <f t="array" ref="AN189">INDEX($K:$P,ROW(),MATCH(AN$3,$K$2:$P$2,0))</f>
        <v>10</v>
      </c>
      <c r="AO189" s="120" cm="1">
        <f t="array" ref="AO189">INDEX($K:$P,ROW(),MATCH(AO$3,$K$2:$P$2,0))</f>
        <v>10</v>
      </c>
      <c r="AP189" s="120" cm="1">
        <f t="array" ref="AP189">INDEX($K:$P,ROW(),MATCH(AP$3,$K$2:$P$2,0))</f>
        <v>10</v>
      </c>
      <c r="AQ189" s="120" cm="1">
        <f t="array" ref="AQ189">INDEX($K:$P,ROW(),MATCH(AQ$3,$K$2:$P$2,0))</f>
        <v>10</v>
      </c>
      <c r="AR189" s="120" cm="1">
        <f t="array" ref="AR189">INDEX($K:$P,ROW(),MATCH(AR$3,$K$2:$P$2,0))</f>
        <v>10</v>
      </c>
      <c r="AS189" s="120" cm="1">
        <f t="array" ref="AS189">INDEX($K:$P,ROW(),MATCH(AS$3,$K$2:$P$2,0))</f>
        <v>10</v>
      </c>
      <c r="AT189" s="120" cm="1">
        <f t="array" ref="AT189">INDEX($K:$P,ROW(),MATCH(AT$3,$K$2:$P$2,0))</f>
        <v>10</v>
      </c>
      <c r="AU189" s="120" cm="1">
        <f t="array" ref="AU189">INDEX($K:$P,ROW(),MATCH(AU$3,$K$2:$P$2,0))</f>
        <v>10</v>
      </c>
      <c r="AV189" s="120" cm="1">
        <f t="array" ref="AV189">INDEX($K:$P,ROW(),MATCH(AV$3,$K$2:$P$2,0))</f>
        <v>10</v>
      </c>
      <c r="AW189" s="120" cm="1">
        <f t="array" ref="AW189">INDEX($K:$P,ROW(),MATCH(AW$3,$K$2:$P$2,0))</f>
        <v>10</v>
      </c>
      <c r="AX189" s="120" cm="1">
        <f t="array" ref="AX189">INDEX($K:$P,ROW(),MATCH(AX$3,$K$2:$P$2,0))</f>
        <v>10</v>
      </c>
      <c r="AY189" s="120" cm="1">
        <f t="array" ref="AY189">INDEX($K:$P,ROW(),MATCH(AY$3,$K$2:$P$2,0))</f>
        <v>10</v>
      </c>
      <c r="AZ189" s="120" cm="1">
        <f t="array" ref="AZ189">INDEX($K:$P,ROW(),MATCH(AZ$3,$K$2:$P$2,0))</f>
        <v>10</v>
      </c>
      <c r="BA189" s="120" cm="1">
        <f t="array" ref="BA189">INDEX($K:$P,ROW(),MATCH(BA$3,$K$2:$P$2,0))</f>
        <v>10</v>
      </c>
      <c r="BB189" s="120" cm="1">
        <f t="array" ref="BB189">INDEX($K:$P,ROW(),MATCH(BB$3,$K$2:$P$2,0))</f>
        <v>10</v>
      </c>
      <c r="BC189" s="120" cm="1">
        <f t="array" ref="BC189">INDEX($K:$P,ROW(),MATCH(BC$3,$K$2:$P$2,0))</f>
        <v>10</v>
      </c>
      <c r="BD189" s="120" cm="1">
        <f t="array" ref="BD189">INDEX($K:$P,ROW(),MATCH(BD$3,$K$2:$P$2,0))</f>
        <v>10</v>
      </c>
      <c r="BE189" s="120" cm="1">
        <f t="array" ref="BE189">INDEX($K:$P,ROW(),MATCH(BE$3,$K$2:$P$2,0))</f>
        <v>10</v>
      </c>
      <c r="BF189" s="120" cm="1">
        <f t="array" ref="BF189">INDEX($K:$P,ROW(),MATCH(BF$3,$K$2:$P$2,0))</f>
        <v>10</v>
      </c>
      <c r="BG189" s="120" cm="1">
        <f t="array" ref="BG189">INDEX($K:$P,ROW(),MATCH(BG$3,$K$2:$P$2,0))</f>
        <v>10</v>
      </c>
      <c r="BH189" s="120" cm="1">
        <f t="array" ref="BH189">INDEX($K:$P,ROW(),MATCH(BH$3,$K$2:$P$2,0))</f>
        <v>10</v>
      </c>
      <c r="BI189" s="120" cm="1">
        <f t="array" ref="BI189">INDEX($K:$P,ROW(),MATCH(BI$3,$K$2:$P$2,0))</f>
        <v>10</v>
      </c>
      <c r="BJ189" s="120" cm="1">
        <f t="array" ref="BJ189">INDEX($K:$P,ROW(),MATCH(BJ$3,$K$2:$P$2,0))</f>
        <v>10</v>
      </c>
      <c r="BK189" s="120" cm="1">
        <f t="array" ref="BK189">INDEX($K:$P,ROW(),MATCH(BK$3,$K$2:$P$2,0))</f>
        <v>10</v>
      </c>
      <c r="BL189" s="120" cm="1">
        <f t="array" ref="BL189">INDEX($K:$P,ROW(),MATCH(BL$3,$K$2:$P$2,0))</f>
        <v>10</v>
      </c>
      <c r="BM189" s="120" cm="1">
        <f t="array" ref="BM189">INDEX($K:$P,ROW(),MATCH(BM$3,$K$2:$P$2,0))</f>
        <v>10</v>
      </c>
      <c r="BN189" s="120" cm="1">
        <f t="array" ref="BN189">INDEX($K:$P,ROW(),MATCH(BN$3,$K$2:$P$2,0))</f>
        <v>10</v>
      </c>
      <c r="BO189" s="120" cm="1">
        <f t="array" ref="BO189">INDEX($K:$P,ROW(),MATCH(BO$3,$K$2:$P$2,0))</f>
        <v>10</v>
      </c>
      <c r="BP189" s="120" cm="1">
        <f t="array" ref="BP189">INDEX($K:$P,ROW(),MATCH(BP$3,$K$2:$P$2,0))</f>
        <v>10</v>
      </c>
      <c r="BQ189" s="120" cm="1">
        <f t="array" ref="BQ189">INDEX($K:$P,ROW(),MATCH(BQ$3,$K$2:$P$2,0))</f>
        <v>10</v>
      </c>
      <c r="BR189" s="120" cm="1">
        <f t="array" ref="BR189">INDEX($K:$P,ROW(),MATCH(BR$3,$K$2:$P$2,0))</f>
        <v>10</v>
      </c>
      <c r="BS189" s="120" cm="1">
        <f t="array" ref="BS189">INDEX($K:$P,ROW(),MATCH(BS$3,$K$2:$P$2,0))</f>
        <v>10</v>
      </c>
      <c r="BT189" s="120" cm="1">
        <f t="array" ref="BT189">INDEX($K:$P,ROW(),MATCH(BT$3,$K$2:$P$2,0))</f>
        <v>10</v>
      </c>
      <c r="BU189" s="120" cm="1">
        <f t="array" ref="BU189">INDEX($K:$P,ROW(),MATCH(BU$3,$K$2:$P$2,0))</f>
        <v>10</v>
      </c>
      <c r="BV189" s="120" cm="1">
        <f t="array" ref="BV189">INDEX($K:$P,ROW(),MATCH(BV$3,$K$2:$P$2,0))</f>
        <v>10</v>
      </c>
      <c r="BW189" s="120" cm="1">
        <f t="array" ref="BW189">INDEX($K:$P,ROW(),MATCH(BW$3,$K$2:$P$2,0))</f>
        <v>10</v>
      </c>
      <c r="BX189" s="120" cm="1">
        <f t="array" ref="BX189">INDEX($K:$P,ROW(),MATCH(BX$3,$K$2:$P$2,0))</f>
        <v>10</v>
      </c>
      <c r="BY189" s="120" cm="1">
        <f t="array" ref="BY189">INDEX($K:$P,ROW(),MATCH(BY$3,$K$2:$P$2,0))</f>
        <v>10</v>
      </c>
      <c r="BZ189" s="120" cm="1">
        <f t="array" ref="BZ189">INDEX($K:$P,ROW(),MATCH(BZ$3,$K$2:$P$2,0))</f>
        <v>10</v>
      </c>
      <c r="CA189" s="120" cm="1">
        <f t="array" ref="CA189">INDEX($K:$P,ROW(),MATCH(CA$3,$K$2:$P$2,0))</f>
        <v>10</v>
      </c>
      <c r="CB189" s="120" cm="1">
        <f t="array" ref="CB189">INDEX($K:$P,ROW(),MATCH(CB$3,$K$2:$P$2,0))</f>
        <v>10</v>
      </c>
      <c r="CC189" s="120" cm="1">
        <f t="array" ref="CC189">INDEX($K:$P,ROW(),MATCH(CC$3,$K$2:$P$2,0))</f>
        <v>10</v>
      </c>
      <c r="CD189" s="120" cm="1">
        <f t="array" ref="CD189">INDEX($K:$P,ROW(),MATCH(CD$3,$K$2:$P$2,0))</f>
        <v>10</v>
      </c>
      <c r="CE189" s="120" cm="1">
        <f t="array" ref="CE189">INDEX($K:$P,ROW(),MATCH(CE$3,$K$2:$P$2,0))</f>
        <v>10</v>
      </c>
      <c r="CF189" s="120" cm="1">
        <f t="array" ref="CF189">INDEX($K:$P,ROW(),MATCH(CF$3,$K$2:$P$2,0))</f>
        <v>10</v>
      </c>
      <c r="CG189" s="120" cm="1">
        <f t="array" ref="CG189">INDEX($K:$P,ROW(),MATCH(CG$3,$K$2:$P$2,0))</f>
        <v>10</v>
      </c>
      <c r="CH189" s="120" cm="1">
        <f t="array" ref="CH189">INDEX($K:$P,ROW(),MATCH(CH$3,$K$2:$P$2,0))</f>
        <v>10</v>
      </c>
      <c r="CI189" s="120" cm="1">
        <f t="array" ref="CI189">INDEX($K:$P,ROW(),MATCH(CI$3,$K$2:$P$2,0))</f>
        <v>10</v>
      </c>
      <c r="CJ189" s="120" cm="1">
        <f t="array" ref="CJ189">INDEX($K:$P,ROW(),MATCH(CJ$3,$K$2:$P$2,0))</f>
        <v>10</v>
      </c>
      <c r="CK189" s="120" cm="1">
        <f t="array" ref="CK189">INDEX($K:$P,ROW(),MATCH(CK$3,$K$2:$P$2,0))</f>
        <v>10</v>
      </c>
      <c r="CL189" s="120" cm="1">
        <f t="array" ref="CL189">INDEX($K:$P,ROW(),MATCH(CL$3,$K$2:$P$2,0))</f>
        <v>10</v>
      </c>
    </row>
    <row r="190" spans="2:90" x14ac:dyDescent="0.4">
      <c r="B190" s="126" t="str">
        <f ca="1">OFFSET(B190,ROW(B200)-ROW(B190),0)</f>
        <v># of assets</v>
      </c>
      <c r="C190" t="s">
        <v>964</v>
      </c>
      <c r="D190" t="s">
        <v>259</v>
      </c>
      <c r="E190" s="8" t="str">
        <f t="shared" si="160"/>
        <v>190 AD-EV</v>
      </c>
      <c r="G190" t="str">
        <f>E190</f>
        <v>190 AD-EV</v>
      </c>
      <c r="H190" s="31"/>
      <c r="I190" s="73"/>
      <c r="J190" s="73"/>
      <c r="K190" s="38">
        <f t="shared" ref="K190:P190" si="161">SUMIF($3:$3,K$2,190:190)</f>
        <v>10000</v>
      </c>
      <c r="L190" s="32">
        <f t="shared" si="161"/>
        <v>20000</v>
      </c>
      <c r="M190" s="38">
        <f t="shared" si="161"/>
        <v>20000</v>
      </c>
      <c r="N190" s="38">
        <f t="shared" si="161"/>
        <v>20000</v>
      </c>
      <c r="O190" s="38">
        <f t="shared" si="161"/>
        <v>20000</v>
      </c>
      <c r="P190" s="38">
        <f t="shared" si="161"/>
        <v>20000</v>
      </c>
      <c r="R190" s="38"/>
      <c r="S190" s="38">
        <f t="shared" ref="S190" si="162">-S188/S189</f>
        <v>833.33333333333337</v>
      </c>
      <c r="T190" s="38">
        <f t="shared" ref="T190:AX190" si="163">-T188/T189</f>
        <v>833.33333333333337</v>
      </c>
      <c r="U190" s="38">
        <f t="shared" si="163"/>
        <v>833.33333333333337</v>
      </c>
      <c r="V190" s="38">
        <f t="shared" si="163"/>
        <v>833.33333333333337</v>
      </c>
      <c r="W190" s="38">
        <f t="shared" si="163"/>
        <v>833.33333333333337</v>
      </c>
      <c r="X190" s="38">
        <f t="shared" si="163"/>
        <v>833.33333333333337</v>
      </c>
      <c r="Y190" s="38">
        <f t="shared" si="163"/>
        <v>833.33333333333337</v>
      </c>
      <c r="Z190" s="38">
        <f t="shared" si="163"/>
        <v>833.33333333333337</v>
      </c>
      <c r="AA190" s="38">
        <f t="shared" si="163"/>
        <v>833.33333333333337</v>
      </c>
      <c r="AB190" s="38">
        <f t="shared" si="163"/>
        <v>833.33333333333337</v>
      </c>
      <c r="AC190" s="38">
        <f t="shared" si="163"/>
        <v>833.33333333333337</v>
      </c>
      <c r="AD190" s="38">
        <f t="shared" si="163"/>
        <v>833.33333333333337</v>
      </c>
      <c r="AE190" s="38">
        <f t="shared" si="163"/>
        <v>1666.6666666666667</v>
      </c>
      <c r="AF190" s="38">
        <f t="shared" si="163"/>
        <v>1666.6666666666667</v>
      </c>
      <c r="AG190" s="38">
        <f t="shared" si="163"/>
        <v>1666.6666666666667</v>
      </c>
      <c r="AH190" s="38">
        <f t="shared" si="163"/>
        <v>1666.6666666666667</v>
      </c>
      <c r="AI190" s="38">
        <f t="shared" si="163"/>
        <v>1666.6666666666667</v>
      </c>
      <c r="AJ190" s="38">
        <f t="shared" si="163"/>
        <v>1666.6666666666667</v>
      </c>
      <c r="AK190" s="38">
        <f t="shared" si="163"/>
        <v>1666.6666666666667</v>
      </c>
      <c r="AL190" s="38">
        <f t="shared" si="163"/>
        <v>1666.6666666666667</v>
      </c>
      <c r="AM190" s="38">
        <f t="shared" si="163"/>
        <v>1666.6666666666667</v>
      </c>
      <c r="AN190" s="38">
        <f t="shared" si="163"/>
        <v>1666.6666666666667</v>
      </c>
      <c r="AO190" s="38">
        <f t="shared" si="163"/>
        <v>1666.6666666666667</v>
      </c>
      <c r="AP190" s="38">
        <f t="shared" si="163"/>
        <v>1666.6666666666667</v>
      </c>
      <c r="AQ190" s="38">
        <f t="shared" si="163"/>
        <v>1666.6666666666667</v>
      </c>
      <c r="AR190" s="38">
        <f t="shared" si="163"/>
        <v>1666.6666666666667</v>
      </c>
      <c r="AS190" s="38">
        <f t="shared" si="163"/>
        <v>1666.6666666666667</v>
      </c>
      <c r="AT190" s="38">
        <f t="shared" si="163"/>
        <v>1666.6666666666667</v>
      </c>
      <c r="AU190" s="38">
        <f t="shared" si="163"/>
        <v>1666.6666666666667</v>
      </c>
      <c r="AV190" s="38">
        <f t="shared" si="163"/>
        <v>1666.6666666666667</v>
      </c>
      <c r="AW190" s="38">
        <f t="shared" si="163"/>
        <v>1666.6666666666667</v>
      </c>
      <c r="AX190" s="38">
        <f t="shared" si="163"/>
        <v>1666.6666666666667</v>
      </c>
      <c r="AY190" s="38">
        <f t="shared" ref="AY190:CD190" si="164">-AY188/AY189</f>
        <v>1666.6666666666667</v>
      </c>
      <c r="AZ190" s="38">
        <f t="shared" si="164"/>
        <v>1666.6666666666667</v>
      </c>
      <c r="BA190" s="38">
        <f t="shared" si="164"/>
        <v>1666.6666666666667</v>
      </c>
      <c r="BB190" s="38">
        <f t="shared" si="164"/>
        <v>1666.6666666666667</v>
      </c>
      <c r="BC190" s="38">
        <f t="shared" si="164"/>
        <v>1666.6666666666667</v>
      </c>
      <c r="BD190" s="38">
        <f t="shared" si="164"/>
        <v>1666.6666666666667</v>
      </c>
      <c r="BE190" s="38">
        <f t="shared" si="164"/>
        <v>1666.6666666666667</v>
      </c>
      <c r="BF190" s="38">
        <f t="shared" si="164"/>
        <v>1666.6666666666667</v>
      </c>
      <c r="BG190" s="38">
        <f t="shared" si="164"/>
        <v>1666.6666666666667</v>
      </c>
      <c r="BH190" s="38">
        <f t="shared" si="164"/>
        <v>1666.6666666666667</v>
      </c>
      <c r="BI190" s="38">
        <f t="shared" si="164"/>
        <v>1666.6666666666667</v>
      </c>
      <c r="BJ190" s="38">
        <f t="shared" si="164"/>
        <v>1666.6666666666667</v>
      </c>
      <c r="BK190" s="38">
        <f t="shared" si="164"/>
        <v>1666.6666666666667</v>
      </c>
      <c r="BL190" s="38">
        <f t="shared" si="164"/>
        <v>1666.6666666666667</v>
      </c>
      <c r="BM190" s="38">
        <f t="shared" si="164"/>
        <v>1666.6666666666667</v>
      </c>
      <c r="BN190" s="38">
        <f t="shared" si="164"/>
        <v>1666.6666666666667</v>
      </c>
      <c r="BO190" s="38">
        <f t="shared" si="164"/>
        <v>1666.6666666666667</v>
      </c>
      <c r="BP190" s="38">
        <f t="shared" si="164"/>
        <v>1666.6666666666667</v>
      </c>
      <c r="BQ190" s="38">
        <f t="shared" si="164"/>
        <v>1666.6666666666667</v>
      </c>
      <c r="BR190" s="38">
        <f t="shared" si="164"/>
        <v>1666.6666666666667</v>
      </c>
      <c r="BS190" s="38">
        <f t="shared" si="164"/>
        <v>1666.6666666666667</v>
      </c>
      <c r="BT190" s="38">
        <f t="shared" si="164"/>
        <v>1666.6666666666667</v>
      </c>
      <c r="BU190" s="38">
        <f t="shared" si="164"/>
        <v>1666.6666666666667</v>
      </c>
      <c r="BV190" s="38">
        <f t="shared" si="164"/>
        <v>1666.6666666666667</v>
      </c>
      <c r="BW190" s="38">
        <f t="shared" si="164"/>
        <v>1666.6666666666667</v>
      </c>
      <c r="BX190" s="38">
        <f t="shared" si="164"/>
        <v>1666.6666666666667</v>
      </c>
      <c r="BY190" s="38">
        <f t="shared" si="164"/>
        <v>1666.6666666666667</v>
      </c>
      <c r="BZ190" s="38">
        <f t="shared" si="164"/>
        <v>1666.6666666666667</v>
      </c>
      <c r="CA190" s="38">
        <f t="shared" si="164"/>
        <v>1666.6666666666667</v>
      </c>
      <c r="CB190" s="38">
        <f t="shared" si="164"/>
        <v>1666.6666666666667</v>
      </c>
      <c r="CC190" s="38">
        <f t="shared" si="164"/>
        <v>1666.6666666666667</v>
      </c>
      <c r="CD190" s="38">
        <f t="shared" si="164"/>
        <v>1666.6666666666667</v>
      </c>
      <c r="CE190" s="38">
        <f t="shared" ref="CE190:CK190" si="165">-CE188/CE189</f>
        <v>1666.6666666666667</v>
      </c>
      <c r="CF190" s="38">
        <f t="shared" si="165"/>
        <v>1666.6666666666667</v>
      </c>
      <c r="CG190" s="38">
        <f t="shared" si="165"/>
        <v>1666.6666666666667</v>
      </c>
      <c r="CH190" s="38">
        <f t="shared" si="165"/>
        <v>1666.6666666666667</v>
      </c>
      <c r="CI190" s="38">
        <f t="shared" si="165"/>
        <v>1666.6666666666667</v>
      </c>
      <c r="CJ190" s="38">
        <f t="shared" si="165"/>
        <v>1666.6666666666667</v>
      </c>
      <c r="CK190" s="38">
        <f t="shared" si="165"/>
        <v>1666.6666666666667</v>
      </c>
      <c r="CL190" s="38">
        <f t="shared" ref="CL190" si="166">-CL188/CL189</f>
        <v>1666.6666666666667</v>
      </c>
    </row>
    <row r="191" spans="2:90" x14ac:dyDescent="0.4">
      <c r="B191" s="187" t="str">
        <f>IFERROR(SUBSTITUTE(TRIM(LEFT(B187,SEARCH("-",B187)-1)),":",""),SUBSTITUTE(B187,":",""))</f>
        <v xml:space="preserve">Ad driven revenue </v>
      </c>
      <c r="D191" t="s">
        <v>259</v>
      </c>
      <c r="E191" s="8" t="str">
        <f t="shared" si="160"/>
        <v>191 AD-EV</v>
      </c>
      <c r="G191" t="s">
        <v>332</v>
      </c>
      <c r="H191" s="31"/>
      <c r="I191" s="73"/>
      <c r="J191" s="73"/>
      <c r="K191" s="58"/>
      <c r="L191" s="58"/>
      <c r="M191" s="58"/>
      <c r="N191" s="58"/>
      <c r="O191" s="58"/>
      <c r="P191" s="58"/>
      <c r="R191" s="33"/>
      <c r="S191" s="33"/>
      <c r="T191" s="33"/>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c r="BV191" s="33"/>
      <c r="BW191" s="33"/>
      <c r="BX191" s="33"/>
      <c r="BY191" s="33"/>
      <c r="BZ191" s="33"/>
      <c r="CA191" s="33"/>
      <c r="CB191" s="33"/>
      <c r="CC191" s="33"/>
      <c r="CD191" s="33"/>
      <c r="CE191" s="33"/>
      <c r="CF191" s="33"/>
      <c r="CG191" s="33"/>
      <c r="CH191" s="33"/>
      <c r="CI191" s="33"/>
      <c r="CJ191" s="33"/>
      <c r="CK191" s="33"/>
      <c r="CL191" s="33"/>
    </row>
    <row r="192" spans="2:90" x14ac:dyDescent="0.4">
      <c r="B192" s="235" t="str">
        <f>IFERROR(SUBSTITUTE(TRIM(MID(B187, SEARCH("-", B187) + 1, LEN(B187))),":",""),"no unit")</f>
        <v>no unit</v>
      </c>
      <c r="D192" t="s">
        <v>259</v>
      </c>
      <c r="E192" s="8" t="str">
        <f t="shared" si="160"/>
        <v>192 AD-EV</v>
      </c>
      <c r="G192" t="s">
        <v>332</v>
      </c>
      <c r="H192" s="31"/>
      <c r="I192" s="73"/>
      <c r="J192" s="73"/>
      <c r="K192" s="58"/>
      <c r="L192" s="58"/>
      <c r="M192" s="58"/>
      <c r="N192" s="58"/>
      <c r="O192" s="58"/>
      <c r="P192" s="58"/>
      <c r="R192" s="33"/>
      <c r="S192" s="33"/>
      <c r="T192" s="33"/>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c r="BV192" s="33"/>
      <c r="BW192" s="33"/>
      <c r="BX192" s="33"/>
      <c r="BY192" s="33"/>
      <c r="BZ192" s="33"/>
      <c r="CA192" s="33"/>
      <c r="CB192" s="33"/>
      <c r="CC192" s="33"/>
      <c r="CD192" s="33"/>
      <c r="CE192" s="33"/>
      <c r="CF192" s="33"/>
      <c r="CG192" s="33"/>
      <c r="CH192" s="33"/>
      <c r="CI192" s="33"/>
      <c r="CJ192" s="33"/>
      <c r="CK192" s="33"/>
      <c r="CL192" s="33"/>
    </row>
    <row r="193" spans="2:90" x14ac:dyDescent="0.4">
      <c r="B193" s="187" t="s">
        <v>334</v>
      </c>
      <c r="D193" t="s">
        <v>259</v>
      </c>
      <c r="E193" s="8" t="str">
        <f t="shared" si="160"/>
        <v>193 AD-EV</v>
      </c>
      <c r="G193" t="s">
        <v>332</v>
      </c>
      <c r="H193" s="31"/>
      <c r="I193" s="73"/>
      <c r="J193" s="73"/>
      <c r="K193" s="58"/>
      <c r="L193" s="58"/>
      <c r="M193" s="58"/>
      <c r="N193" s="58"/>
      <c r="O193" s="58"/>
      <c r="P193" s="58"/>
      <c r="R193" s="33"/>
      <c r="S193" s="33"/>
      <c r="T193" s="33"/>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c r="BV193" s="33"/>
      <c r="BW193" s="33"/>
      <c r="BX193" s="33"/>
      <c r="BY193" s="33"/>
      <c r="BZ193" s="33"/>
      <c r="CA193" s="33"/>
      <c r="CB193" s="33"/>
      <c r="CC193" s="33"/>
      <c r="CD193" s="33"/>
      <c r="CE193" s="33"/>
      <c r="CF193" s="33"/>
      <c r="CG193" s="33"/>
      <c r="CH193" s="33"/>
      <c r="CI193" s="33"/>
      <c r="CJ193" s="33"/>
      <c r="CK193" s="33"/>
      <c r="CL193" s="33"/>
    </row>
    <row r="194" spans="2:90" x14ac:dyDescent="0.4">
      <c r="B194" s="132" t="s">
        <v>333</v>
      </c>
      <c r="D194" t="s">
        <v>259</v>
      </c>
      <c r="E194" s="8" t="str">
        <f t="shared" si="160"/>
        <v>194 AD-EV</v>
      </c>
      <c r="G194" t="s">
        <v>332</v>
      </c>
      <c r="H194" s="31"/>
      <c r="I194" s="73"/>
      <c r="J194" s="73"/>
      <c r="K194" s="58"/>
      <c r="L194" s="58"/>
      <c r="M194" s="58"/>
      <c r="N194" s="58"/>
      <c r="O194" s="58"/>
      <c r="P194" s="58"/>
      <c r="R194" s="33"/>
      <c r="S194" s="199" t="str">
        <f t="shared" ref="S194" si="167">ADDRESS(ROW(S190),COLUMN(S190),2)</f>
        <v>S$190</v>
      </c>
      <c r="T194" s="199" t="str">
        <f t="shared" ref="T194:AX194" si="168">ADDRESS(ROW(T190),COLUMN(T190),2)</f>
        <v>T$190</v>
      </c>
      <c r="U194" s="199" t="str">
        <f t="shared" si="168"/>
        <v>U$190</v>
      </c>
      <c r="V194" s="199" t="str">
        <f t="shared" si="168"/>
        <v>V$190</v>
      </c>
      <c r="W194" s="199" t="str">
        <f t="shared" si="168"/>
        <v>W$190</v>
      </c>
      <c r="X194" s="199" t="str">
        <f t="shared" si="168"/>
        <v>X$190</v>
      </c>
      <c r="Y194" s="199" t="str">
        <f t="shared" si="168"/>
        <v>Y$190</v>
      </c>
      <c r="Z194" s="199" t="str">
        <f t="shared" si="168"/>
        <v>Z$190</v>
      </c>
      <c r="AA194" s="199" t="str">
        <f t="shared" si="168"/>
        <v>AA$190</v>
      </c>
      <c r="AB194" s="199" t="str">
        <f t="shared" si="168"/>
        <v>AB$190</v>
      </c>
      <c r="AC194" s="199" t="str">
        <f t="shared" si="168"/>
        <v>AC$190</v>
      </c>
      <c r="AD194" s="199" t="str">
        <f t="shared" si="168"/>
        <v>AD$190</v>
      </c>
      <c r="AE194" s="199" t="str">
        <f t="shared" si="168"/>
        <v>AE$190</v>
      </c>
      <c r="AF194" s="199" t="str">
        <f t="shared" si="168"/>
        <v>AF$190</v>
      </c>
      <c r="AG194" s="199" t="str">
        <f t="shared" si="168"/>
        <v>AG$190</v>
      </c>
      <c r="AH194" s="199" t="str">
        <f t="shared" si="168"/>
        <v>AH$190</v>
      </c>
      <c r="AI194" s="199" t="str">
        <f t="shared" si="168"/>
        <v>AI$190</v>
      </c>
      <c r="AJ194" s="199" t="str">
        <f t="shared" si="168"/>
        <v>AJ$190</v>
      </c>
      <c r="AK194" s="199" t="str">
        <f t="shared" si="168"/>
        <v>AK$190</v>
      </c>
      <c r="AL194" s="199" t="str">
        <f t="shared" si="168"/>
        <v>AL$190</v>
      </c>
      <c r="AM194" s="199" t="str">
        <f t="shared" si="168"/>
        <v>AM$190</v>
      </c>
      <c r="AN194" s="199" t="str">
        <f t="shared" si="168"/>
        <v>AN$190</v>
      </c>
      <c r="AO194" s="199" t="str">
        <f t="shared" si="168"/>
        <v>AO$190</v>
      </c>
      <c r="AP194" s="199" t="str">
        <f t="shared" si="168"/>
        <v>AP$190</v>
      </c>
      <c r="AQ194" s="199" t="str">
        <f t="shared" si="168"/>
        <v>AQ$190</v>
      </c>
      <c r="AR194" s="199" t="str">
        <f t="shared" si="168"/>
        <v>AR$190</v>
      </c>
      <c r="AS194" s="199" t="str">
        <f t="shared" si="168"/>
        <v>AS$190</v>
      </c>
      <c r="AT194" s="199" t="str">
        <f t="shared" si="168"/>
        <v>AT$190</v>
      </c>
      <c r="AU194" s="199" t="str">
        <f t="shared" si="168"/>
        <v>AU$190</v>
      </c>
      <c r="AV194" s="199" t="str">
        <f t="shared" si="168"/>
        <v>AV$190</v>
      </c>
      <c r="AW194" s="199" t="str">
        <f t="shared" si="168"/>
        <v>AW$190</v>
      </c>
      <c r="AX194" s="199" t="str">
        <f t="shared" si="168"/>
        <v>AX$190</v>
      </c>
      <c r="AY194" s="199" t="str">
        <f t="shared" ref="AY194:CD194" si="169">ADDRESS(ROW(AY190),COLUMN(AY190),2)</f>
        <v>AY$190</v>
      </c>
      <c r="AZ194" s="199" t="str">
        <f t="shared" si="169"/>
        <v>AZ$190</v>
      </c>
      <c r="BA194" s="199" t="str">
        <f t="shared" si="169"/>
        <v>BA$190</v>
      </c>
      <c r="BB194" s="199" t="str">
        <f t="shared" si="169"/>
        <v>BB$190</v>
      </c>
      <c r="BC194" s="199" t="str">
        <f t="shared" si="169"/>
        <v>BC$190</v>
      </c>
      <c r="BD194" s="199" t="str">
        <f t="shared" si="169"/>
        <v>BD$190</v>
      </c>
      <c r="BE194" s="199" t="str">
        <f t="shared" si="169"/>
        <v>BE$190</v>
      </c>
      <c r="BF194" s="199" t="str">
        <f t="shared" si="169"/>
        <v>BF$190</v>
      </c>
      <c r="BG194" s="199" t="str">
        <f t="shared" si="169"/>
        <v>BG$190</v>
      </c>
      <c r="BH194" s="199" t="str">
        <f t="shared" si="169"/>
        <v>BH$190</v>
      </c>
      <c r="BI194" s="199" t="str">
        <f t="shared" si="169"/>
        <v>BI$190</v>
      </c>
      <c r="BJ194" s="199" t="str">
        <f t="shared" si="169"/>
        <v>BJ$190</v>
      </c>
      <c r="BK194" s="199" t="str">
        <f t="shared" si="169"/>
        <v>BK$190</v>
      </c>
      <c r="BL194" s="199" t="str">
        <f t="shared" si="169"/>
        <v>BL$190</v>
      </c>
      <c r="BM194" s="199" t="str">
        <f t="shared" si="169"/>
        <v>BM$190</v>
      </c>
      <c r="BN194" s="199" t="str">
        <f t="shared" si="169"/>
        <v>BN$190</v>
      </c>
      <c r="BO194" s="199" t="str">
        <f t="shared" si="169"/>
        <v>BO$190</v>
      </c>
      <c r="BP194" s="199" t="str">
        <f t="shared" si="169"/>
        <v>BP$190</v>
      </c>
      <c r="BQ194" s="199" t="str">
        <f t="shared" si="169"/>
        <v>BQ$190</v>
      </c>
      <c r="BR194" s="199" t="str">
        <f t="shared" si="169"/>
        <v>BR$190</v>
      </c>
      <c r="BS194" s="199" t="str">
        <f t="shared" si="169"/>
        <v>BS$190</v>
      </c>
      <c r="BT194" s="199" t="str">
        <f t="shared" si="169"/>
        <v>BT$190</v>
      </c>
      <c r="BU194" s="199" t="str">
        <f t="shared" si="169"/>
        <v>BU$190</v>
      </c>
      <c r="BV194" s="199" t="str">
        <f t="shared" si="169"/>
        <v>BV$190</v>
      </c>
      <c r="BW194" s="199" t="str">
        <f t="shared" si="169"/>
        <v>BW$190</v>
      </c>
      <c r="BX194" s="199" t="str">
        <f t="shared" si="169"/>
        <v>BX$190</v>
      </c>
      <c r="BY194" s="199" t="str">
        <f t="shared" si="169"/>
        <v>BY$190</v>
      </c>
      <c r="BZ194" s="199" t="str">
        <f t="shared" si="169"/>
        <v>BZ$190</v>
      </c>
      <c r="CA194" s="199" t="str">
        <f t="shared" si="169"/>
        <v>CA$190</v>
      </c>
      <c r="CB194" s="199" t="str">
        <f t="shared" si="169"/>
        <v>CB$190</v>
      </c>
      <c r="CC194" s="199" t="str">
        <f t="shared" si="169"/>
        <v>CC$190</v>
      </c>
      <c r="CD194" s="199" t="str">
        <f t="shared" si="169"/>
        <v>CD$190</v>
      </c>
      <c r="CE194" s="199" t="str">
        <f t="shared" ref="CE194:CK194" si="170">ADDRESS(ROW(CE190),COLUMN(CE190),2)</f>
        <v>CE$190</v>
      </c>
      <c r="CF194" s="199" t="str">
        <f t="shared" si="170"/>
        <v>CF$190</v>
      </c>
      <c r="CG194" s="199" t="str">
        <f t="shared" si="170"/>
        <v>CG$190</v>
      </c>
      <c r="CH194" s="199" t="str">
        <f t="shared" si="170"/>
        <v>CH$190</v>
      </c>
      <c r="CI194" s="199" t="str">
        <f t="shared" si="170"/>
        <v>CI$190</v>
      </c>
      <c r="CJ194" s="199" t="str">
        <f t="shared" si="170"/>
        <v>CJ$190</v>
      </c>
      <c r="CK194" s="199" t="str">
        <f t="shared" si="170"/>
        <v>CK$190</v>
      </c>
      <c r="CL194" s="199" t="str">
        <f t="shared" ref="CL194" si="171">ADDRESS(ROW(CL190),COLUMN(CL190),2)</f>
        <v>CL$190</v>
      </c>
    </row>
    <row r="195" spans="2:90" x14ac:dyDescent="0.4">
      <c r="B195" s="8" t="s">
        <v>488</v>
      </c>
      <c r="D195" t="s">
        <v>259</v>
      </c>
      <c r="E195" s="8" t="str">
        <f t="shared" si="160"/>
        <v>195 AD-EV</v>
      </c>
      <c r="G195" t="s">
        <v>332</v>
      </c>
      <c r="H195" s="12"/>
      <c r="I195" s="60"/>
      <c r="J195" s="60"/>
      <c r="K195" s="15"/>
      <c r="L195" s="15"/>
      <c r="M195" s="15"/>
      <c r="N195" s="15"/>
      <c r="O195" s="15"/>
      <c r="P195" s="15"/>
      <c r="R195" s="15"/>
      <c r="S195" s="76"/>
      <c r="T195" s="76"/>
      <c r="U195" s="76"/>
      <c r="V195" s="76"/>
      <c r="W195" s="76"/>
      <c r="X195" s="76"/>
      <c r="Y195" s="76"/>
      <c r="Z195" s="76"/>
      <c r="AA195" s="76"/>
      <c r="AB195" s="76"/>
      <c r="AC195" s="76"/>
      <c r="AD195" s="76"/>
      <c r="AE195" s="76"/>
      <c r="AF195" s="76"/>
      <c r="AG195" s="76"/>
      <c r="AH195" s="76"/>
      <c r="AI195" s="76"/>
      <c r="AJ195" s="76"/>
      <c r="AK195" s="76"/>
      <c r="AL195" s="76"/>
      <c r="AM195" s="76"/>
      <c r="AN195" s="76"/>
      <c r="AO195" s="76"/>
      <c r="AP195" s="76"/>
      <c r="AQ195" s="76"/>
      <c r="AR195" s="76"/>
      <c r="AS195" s="76"/>
      <c r="AT195" s="76"/>
      <c r="AU195" s="76"/>
      <c r="AV195" s="76"/>
      <c r="AW195" s="76"/>
      <c r="AX195" s="76"/>
      <c r="AY195" s="76"/>
      <c r="AZ195" s="76"/>
      <c r="BA195" s="76"/>
      <c r="BB195" s="76"/>
      <c r="BC195" s="76"/>
      <c r="BD195" s="76"/>
      <c r="BE195" s="76"/>
      <c r="BF195" s="76"/>
      <c r="BG195" s="76"/>
      <c r="BH195" s="76"/>
      <c r="BI195" s="76"/>
      <c r="BJ195" s="76"/>
      <c r="BK195" s="76"/>
      <c r="BL195" s="76"/>
      <c r="BM195" s="76"/>
      <c r="BN195" s="76"/>
      <c r="BO195" s="76"/>
      <c r="BP195" s="76"/>
      <c r="BQ195" s="76"/>
      <c r="BR195" s="76"/>
      <c r="BS195" s="76"/>
      <c r="BT195" s="76"/>
      <c r="BU195" s="76"/>
      <c r="BV195" s="76"/>
      <c r="BW195" s="76"/>
      <c r="BX195" s="76"/>
      <c r="BY195" s="76"/>
      <c r="BZ195" s="76"/>
      <c r="CA195" s="76"/>
      <c r="CB195" s="76"/>
      <c r="CC195" s="76"/>
      <c r="CD195" s="76"/>
      <c r="CE195" s="76"/>
      <c r="CF195" s="76"/>
      <c r="CG195" s="76"/>
      <c r="CH195" s="76"/>
      <c r="CI195" s="76"/>
      <c r="CJ195" s="76"/>
      <c r="CK195" s="76"/>
      <c r="CL195" s="76"/>
    </row>
    <row r="196" spans="2:90" x14ac:dyDescent="0.4">
      <c r="B196" s="8" t="s">
        <v>493</v>
      </c>
      <c r="D196" t="s">
        <v>259</v>
      </c>
      <c r="E196" s="8" t="str">
        <f t="shared" si="160"/>
        <v>196 AD-EV</v>
      </c>
      <c r="G196" t="s">
        <v>332</v>
      </c>
      <c r="H196" s="12"/>
      <c r="I196" s="60"/>
      <c r="J196" s="60"/>
      <c r="K196" s="15"/>
      <c r="L196" s="15"/>
      <c r="M196" s="15"/>
      <c r="N196" s="15"/>
      <c r="O196" s="15"/>
      <c r="P196" s="15"/>
      <c r="R196" s="15"/>
      <c r="S196" s="76"/>
      <c r="T196" s="76"/>
      <c r="U196" s="76"/>
      <c r="V196" s="76"/>
      <c r="W196" s="76"/>
      <c r="X196" s="76"/>
      <c r="Y196" s="76"/>
      <c r="Z196" s="76"/>
      <c r="AA196" s="76"/>
      <c r="AB196" s="76"/>
      <c r="AC196" s="76"/>
      <c r="AD196" s="76"/>
      <c r="AE196" s="76"/>
      <c r="AF196" s="76"/>
      <c r="AG196" s="76"/>
      <c r="AH196" s="76"/>
      <c r="AI196" s="76"/>
      <c r="AJ196" s="76"/>
      <c r="AK196" s="76"/>
      <c r="AL196" s="76"/>
      <c r="AM196" s="76"/>
      <c r="AN196" s="76"/>
      <c r="AO196" s="76"/>
      <c r="AP196" s="76"/>
      <c r="AQ196" s="76"/>
      <c r="AR196" s="76"/>
      <c r="AS196" s="76"/>
      <c r="AT196" s="76"/>
      <c r="AU196" s="76"/>
      <c r="AV196" s="76"/>
      <c r="AW196" s="76"/>
      <c r="AX196" s="76"/>
      <c r="AY196" s="76"/>
      <c r="AZ196" s="76"/>
      <c r="BA196" s="76"/>
      <c r="BB196" s="76"/>
      <c r="BC196" s="76"/>
      <c r="BD196" s="76"/>
      <c r="BE196" s="76"/>
      <c r="BF196" s="76"/>
      <c r="BG196" s="76"/>
      <c r="BH196" s="76"/>
      <c r="BI196" s="76"/>
      <c r="BJ196" s="76"/>
      <c r="BK196" s="76"/>
      <c r="BL196" s="76"/>
      <c r="BM196" s="76"/>
      <c r="BN196" s="76"/>
      <c r="BO196" s="76"/>
      <c r="BP196" s="76"/>
      <c r="BQ196" s="76"/>
      <c r="BR196" s="76"/>
      <c r="BS196" s="76"/>
      <c r="BT196" s="76"/>
      <c r="BU196" s="76"/>
      <c r="BV196" s="76"/>
      <c r="BW196" s="76"/>
      <c r="BX196" s="76"/>
      <c r="BY196" s="76"/>
      <c r="BZ196" s="76"/>
      <c r="CA196" s="76"/>
      <c r="CB196" s="76"/>
      <c r="CC196" s="76"/>
      <c r="CD196" s="76"/>
      <c r="CE196" s="76"/>
      <c r="CF196" s="76"/>
      <c r="CG196" s="76"/>
      <c r="CH196" s="76"/>
      <c r="CI196" s="76"/>
      <c r="CJ196" s="76"/>
      <c r="CK196" s="76"/>
      <c r="CL196" s="76"/>
    </row>
    <row r="197" spans="2:90" x14ac:dyDescent="0.4">
      <c r="B197" s="8" t="s">
        <v>463</v>
      </c>
      <c r="D197" t="s">
        <v>259</v>
      </c>
      <c r="E197" s="8" t="str">
        <f t="shared" si="160"/>
        <v>197 AD-EV</v>
      </c>
      <c r="G197" t="s">
        <v>332</v>
      </c>
      <c r="H197" s="12"/>
      <c r="I197" s="60"/>
      <c r="J197" s="60"/>
      <c r="K197" s="15"/>
      <c r="L197" s="15"/>
      <c r="M197" s="15"/>
      <c r="N197" s="15"/>
      <c r="O197" s="15"/>
      <c r="P197" s="15"/>
      <c r="R197" s="15"/>
      <c r="S197" s="76"/>
      <c r="T197" s="76"/>
      <c r="U197" s="76"/>
      <c r="V197" s="76"/>
      <c r="W197" s="76"/>
      <c r="X197" s="76"/>
      <c r="Y197" s="76"/>
      <c r="Z197" s="76"/>
      <c r="AA197" s="76"/>
      <c r="AB197" s="76"/>
      <c r="AC197" s="76"/>
      <c r="AD197" s="76"/>
      <c r="AE197" s="76"/>
      <c r="AF197" s="76"/>
      <c r="AG197" s="76"/>
      <c r="AH197" s="76"/>
      <c r="AI197" s="76"/>
      <c r="AJ197" s="76"/>
      <c r="AK197" s="76"/>
      <c r="AL197" s="76"/>
      <c r="AM197" s="76"/>
      <c r="AN197" s="76"/>
      <c r="AO197" s="76"/>
      <c r="AP197" s="76"/>
      <c r="AQ197" s="76"/>
      <c r="AR197" s="76"/>
      <c r="AS197" s="76"/>
      <c r="AT197" s="76"/>
      <c r="AU197" s="76"/>
      <c r="AV197" s="76"/>
      <c r="AW197" s="76"/>
      <c r="AX197" s="76"/>
      <c r="AY197" s="76"/>
      <c r="AZ197" s="76"/>
      <c r="BA197" s="76"/>
      <c r="BB197" s="76"/>
      <c r="BC197" s="76"/>
      <c r="BD197" s="76"/>
      <c r="BE197" s="76"/>
      <c r="BF197" s="76"/>
      <c r="BG197" s="76"/>
      <c r="BH197" s="76"/>
      <c r="BI197" s="76"/>
      <c r="BJ197" s="76"/>
      <c r="BK197" s="76"/>
      <c r="BL197" s="76"/>
      <c r="BM197" s="76"/>
      <c r="BN197" s="76"/>
      <c r="BO197" s="76"/>
      <c r="BP197" s="76"/>
      <c r="BQ197" s="76"/>
      <c r="BR197" s="76"/>
      <c r="BS197" s="76"/>
      <c r="BT197" s="76"/>
      <c r="BU197" s="76"/>
      <c r="BV197" s="76"/>
      <c r="BW197" s="76"/>
      <c r="BX197" s="76"/>
      <c r="BY197" s="76"/>
      <c r="BZ197" s="76"/>
      <c r="CA197" s="76"/>
      <c r="CB197" s="76"/>
      <c r="CC197" s="76"/>
      <c r="CD197" s="76"/>
      <c r="CE197" s="76"/>
      <c r="CF197" s="76"/>
      <c r="CG197" s="76"/>
      <c r="CH197" s="76"/>
      <c r="CI197" s="76"/>
      <c r="CJ197" s="76"/>
      <c r="CK197" s="76"/>
      <c r="CL197" s="76"/>
    </row>
    <row r="198" spans="2:90" x14ac:dyDescent="0.4">
      <c r="B198" s="8" t="s">
        <v>464</v>
      </c>
      <c r="D198" t="s">
        <v>259</v>
      </c>
      <c r="E198" s="8" t="str">
        <f t="shared" si="160"/>
        <v>198 AD-EV</v>
      </c>
      <c r="G198" t="s">
        <v>332</v>
      </c>
      <c r="H198" s="12"/>
      <c r="I198" s="60"/>
      <c r="J198" s="60"/>
      <c r="K198" s="15"/>
      <c r="L198" s="15"/>
      <c r="M198" s="15"/>
      <c r="N198" s="15"/>
      <c r="O198" s="15"/>
      <c r="P198" s="15"/>
      <c r="R198" s="15"/>
      <c r="S198" s="76"/>
      <c r="T198" s="76"/>
      <c r="U198" s="76"/>
      <c r="V198" s="76"/>
      <c r="W198" s="76"/>
      <c r="X198" s="76"/>
      <c r="Y198" s="76"/>
      <c r="Z198" s="76"/>
      <c r="AA198" s="76"/>
      <c r="AB198" s="76"/>
      <c r="AC198" s="76"/>
      <c r="AD198" s="76"/>
      <c r="AE198" s="76"/>
      <c r="AF198" s="76"/>
      <c r="AG198" s="76"/>
      <c r="AH198" s="76"/>
      <c r="AI198" s="76"/>
      <c r="AJ198" s="76"/>
      <c r="AK198" s="76"/>
      <c r="AL198" s="76"/>
      <c r="AM198" s="76"/>
      <c r="AN198" s="76"/>
      <c r="AO198" s="76"/>
      <c r="AP198" s="76"/>
      <c r="AQ198" s="76"/>
      <c r="AR198" s="76"/>
      <c r="AS198" s="76"/>
      <c r="AT198" s="76"/>
      <c r="AU198" s="76"/>
      <c r="AV198" s="76"/>
      <c r="AW198" s="76"/>
      <c r="AX198" s="76"/>
      <c r="AY198" s="76"/>
      <c r="AZ198" s="76"/>
      <c r="BA198" s="76"/>
      <c r="BB198" s="76"/>
      <c r="BC198" s="76"/>
      <c r="BD198" s="76"/>
      <c r="BE198" s="76"/>
      <c r="BF198" s="76"/>
      <c r="BG198" s="76"/>
      <c r="BH198" s="76"/>
      <c r="BI198" s="76"/>
      <c r="BJ198" s="76"/>
      <c r="BK198" s="76"/>
      <c r="BL198" s="76"/>
      <c r="BM198" s="76"/>
      <c r="BN198" s="76"/>
      <c r="BO198" s="76"/>
      <c r="BP198" s="76"/>
      <c r="BQ198" s="76"/>
      <c r="BR198" s="76"/>
      <c r="BS198" s="76"/>
      <c r="BT198" s="76"/>
      <c r="BU198" s="76"/>
      <c r="BV198" s="76"/>
      <c r="BW198" s="76"/>
      <c r="BX198" s="76"/>
      <c r="BY198" s="76"/>
      <c r="BZ198" s="76"/>
      <c r="CA198" s="76"/>
      <c r="CB198" s="76"/>
      <c r="CC198" s="76"/>
      <c r="CD198" s="76"/>
      <c r="CE198" s="76"/>
      <c r="CF198" s="76"/>
      <c r="CG198" s="76"/>
      <c r="CH198" s="76"/>
      <c r="CI198" s="76"/>
      <c r="CJ198" s="76"/>
      <c r="CK198" s="76"/>
      <c r="CL198" s="76"/>
    </row>
    <row r="199" spans="2:90" x14ac:dyDescent="0.4">
      <c r="B199" s="181" t="s">
        <v>459</v>
      </c>
      <c r="E199" s="8"/>
      <c r="H199" s="182"/>
      <c r="I199" s="183"/>
      <c r="J199" s="183"/>
      <c r="K199" s="184"/>
      <c r="L199" s="184"/>
      <c r="M199" s="184"/>
      <c r="N199" s="184"/>
      <c r="O199" s="184"/>
      <c r="P199" s="184"/>
      <c r="R199" s="185"/>
      <c r="S199" s="186"/>
      <c r="T199" s="186"/>
      <c r="U199" s="186"/>
      <c r="V199" s="186"/>
      <c r="W199" s="186"/>
      <c r="X199" s="186"/>
      <c r="Y199" s="186"/>
      <c r="Z199" s="186"/>
      <c r="AA199" s="186"/>
      <c r="AB199" s="186"/>
      <c r="AC199" s="186"/>
      <c r="AD199" s="186"/>
      <c r="AE199" s="186"/>
      <c r="AF199" s="186"/>
      <c r="AG199" s="186"/>
      <c r="AH199" s="186"/>
      <c r="AI199" s="186"/>
      <c r="AJ199" s="186"/>
      <c r="AK199" s="186"/>
      <c r="AL199" s="186"/>
      <c r="AM199" s="186"/>
      <c r="AN199" s="186"/>
      <c r="AO199" s="186"/>
      <c r="AP199" s="186"/>
      <c r="AQ199" s="186"/>
      <c r="AR199" s="186"/>
      <c r="AS199" s="186"/>
      <c r="AT199" s="186"/>
      <c r="AU199" s="186"/>
      <c r="AV199" s="186"/>
      <c r="AW199" s="186"/>
      <c r="AX199" s="186"/>
      <c r="AY199" s="186"/>
      <c r="AZ199" s="186"/>
      <c r="BA199" s="186"/>
      <c r="BB199" s="186"/>
      <c r="BC199" s="186"/>
      <c r="BD199" s="186"/>
      <c r="BE199" s="186"/>
      <c r="BF199" s="186"/>
      <c r="BG199" s="186"/>
      <c r="BH199" s="186"/>
      <c r="BI199" s="186"/>
      <c r="BJ199" s="186"/>
      <c r="BK199" s="186"/>
      <c r="BL199" s="186"/>
      <c r="BM199" s="186"/>
      <c r="BN199" s="186"/>
      <c r="BO199" s="186"/>
      <c r="BP199" s="186"/>
      <c r="BQ199" s="186"/>
      <c r="BR199" s="186"/>
      <c r="BS199" s="186"/>
      <c r="BT199" s="186"/>
      <c r="BU199" s="186"/>
      <c r="BV199" s="186"/>
      <c r="BW199" s="186"/>
      <c r="BX199" s="186"/>
      <c r="BY199" s="186"/>
      <c r="BZ199" s="186"/>
      <c r="CA199" s="186"/>
      <c r="CB199" s="186"/>
      <c r="CC199" s="186"/>
      <c r="CD199" s="186"/>
      <c r="CE199" s="186"/>
      <c r="CF199" s="186"/>
      <c r="CG199" s="186"/>
      <c r="CH199" s="186"/>
      <c r="CI199" s="186"/>
      <c r="CJ199" s="186"/>
      <c r="CK199" s="186"/>
      <c r="CL199" s="186"/>
    </row>
    <row r="200" spans="2:90" x14ac:dyDescent="0.4">
      <c r="B200" s="181" t="s">
        <v>456</v>
      </c>
      <c r="E200" s="8"/>
      <c r="H200" s="182"/>
      <c r="I200" s="183"/>
      <c r="J200" s="183"/>
      <c r="K200" s="184"/>
      <c r="L200" s="184"/>
      <c r="M200" s="184"/>
      <c r="N200" s="184"/>
      <c r="O200" s="184"/>
      <c r="P200" s="184"/>
      <c r="R200" s="185"/>
      <c r="S200" s="186"/>
      <c r="T200" s="186"/>
      <c r="U200" s="186"/>
      <c r="V200" s="186"/>
      <c r="W200" s="186"/>
      <c r="X200" s="186"/>
      <c r="Y200" s="186"/>
      <c r="Z200" s="186"/>
      <c r="AA200" s="186"/>
      <c r="AB200" s="186"/>
      <c r="AC200" s="186"/>
      <c r="AD200" s="186"/>
      <c r="AE200" s="186"/>
      <c r="AF200" s="186"/>
      <c r="AG200" s="186"/>
      <c r="AH200" s="186"/>
      <c r="AI200" s="186"/>
      <c r="AJ200" s="186"/>
      <c r="AK200" s="186"/>
      <c r="AL200" s="186"/>
      <c r="AM200" s="186"/>
      <c r="AN200" s="186"/>
      <c r="AO200" s="186"/>
      <c r="AP200" s="186"/>
      <c r="AQ200" s="186"/>
      <c r="AR200" s="186"/>
      <c r="AS200" s="186"/>
      <c r="AT200" s="186"/>
      <c r="AU200" s="186"/>
      <c r="AV200" s="186"/>
      <c r="AW200" s="186"/>
      <c r="AX200" s="186"/>
      <c r="AY200" s="186"/>
      <c r="AZ200" s="186"/>
      <c r="BA200" s="186"/>
      <c r="BB200" s="186"/>
      <c r="BC200" s="186"/>
      <c r="BD200" s="186"/>
      <c r="BE200" s="186"/>
      <c r="BF200" s="186"/>
      <c r="BG200" s="186"/>
      <c r="BH200" s="186"/>
      <c r="BI200" s="186"/>
      <c r="BJ200" s="186"/>
      <c r="BK200" s="186"/>
      <c r="BL200" s="186"/>
      <c r="BM200" s="186"/>
      <c r="BN200" s="186"/>
      <c r="BO200" s="186"/>
      <c r="BP200" s="186"/>
      <c r="BQ200" s="186"/>
      <c r="BR200" s="186"/>
      <c r="BS200" s="186"/>
      <c r="BT200" s="186"/>
      <c r="BU200" s="186"/>
      <c r="BV200" s="186"/>
      <c r="BW200" s="186"/>
      <c r="BX200" s="186"/>
      <c r="BY200" s="186"/>
      <c r="BZ200" s="186"/>
      <c r="CA200" s="186"/>
      <c r="CB200" s="186"/>
      <c r="CC200" s="186"/>
      <c r="CD200" s="186"/>
      <c r="CE200" s="186"/>
      <c r="CF200" s="186"/>
      <c r="CG200" s="186"/>
      <c r="CH200" s="186"/>
      <c r="CI200" s="186"/>
      <c r="CJ200" s="186"/>
      <c r="CK200" s="186"/>
      <c r="CL200" s="186"/>
    </row>
    <row r="201" spans="2:90" x14ac:dyDescent="0.4">
      <c r="B201" s="167"/>
      <c r="E201" s="8"/>
      <c r="H201" s="31"/>
      <c r="I201" s="73"/>
      <c r="J201" s="73"/>
      <c r="K201" s="39"/>
      <c r="L201" s="39"/>
      <c r="M201" s="39"/>
      <c r="N201" s="39"/>
      <c r="O201" s="39"/>
      <c r="P201" s="39"/>
      <c r="R201" s="38"/>
      <c r="S201" s="76"/>
      <c r="T201" s="76"/>
      <c r="U201" s="76"/>
      <c r="V201" s="76"/>
      <c r="W201" s="76"/>
      <c r="X201" s="76"/>
      <c r="Y201" s="76"/>
      <c r="Z201" s="76"/>
      <c r="AA201" s="76"/>
      <c r="AB201" s="76"/>
      <c r="AC201" s="76"/>
      <c r="AD201" s="76"/>
      <c r="AE201" s="76"/>
      <c r="AF201" s="76"/>
      <c r="AG201" s="76"/>
      <c r="AH201" s="76"/>
      <c r="AI201" s="76"/>
      <c r="AJ201" s="76"/>
      <c r="AK201" s="76"/>
      <c r="AL201" s="76"/>
      <c r="AM201" s="76"/>
      <c r="AN201" s="76"/>
      <c r="AO201" s="76"/>
      <c r="AP201" s="76"/>
      <c r="AQ201" s="76"/>
      <c r="AR201" s="76"/>
      <c r="AS201" s="76"/>
      <c r="AT201" s="76"/>
      <c r="AU201" s="76"/>
      <c r="AV201" s="76"/>
      <c r="AW201" s="76"/>
      <c r="AX201" s="76"/>
      <c r="AY201" s="76"/>
      <c r="AZ201" s="76"/>
      <c r="BA201" s="76"/>
      <c r="BB201" s="76"/>
      <c r="BC201" s="76"/>
      <c r="BD201" s="76"/>
      <c r="BE201" s="76"/>
      <c r="BF201" s="76"/>
      <c r="BG201" s="76"/>
      <c r="BH201" s="76"/>
      <c r="BI201" s="76"/>
      <c r="BJ201" s="76"/>
      <c r="BK201" s="76"/>
      <c r="BL201" s="76"/>
      <c r="BM201" s="76"/>
      <c r="BN201" s="76"/>
      <c r="BO201" s="76"/>
      <c r="BP201" s="76"/>
      <c r="BQ201" s="76"/>
      <c r="BR201" s="76"/>
      <c r="BS201" s="76"/>
      <c r="BT201" s="76"/>
      <c r="BU201" s="76"/>
      <c r="BV201" s="76"/>
      <c r="BW201" s="76"/>
      <c r="BX201" s="76"/>
      <c r="BY201" s="76"/>
      <c r="BZ201" s="76"/>
      <c r="CA201" s="76"/>
      <c r="CB201" s="76"/>
      <c r="CC201" s="76"/>
      <c r="CD201" s="76"/>
      <c r="CE201" s="76"/>
      <c r="CF201" s="76"/>
      <c r="CG201" s="76"/>
      <c r="CH201" s="76"/>
      <c r="CI201" s="76"/>
      <c r="CJ201" s="76"/>
      <c r="CK201" s="76"/>
      <c r="CL201" s="76"/>
    </row>
    <row r="202" spans="2:90" x14ac:dyDescent="0.4">
      <c r="B202" s="66" t="s">
        <v>409</v>
      </c>
      <c r="C202" s="31"/>
      <c r="D202" t="s">
        <v>260</v>
      </c>
      <c r="E202" s="8" t="str">
        <f t="shared" ref="E202:E214" si="172">ROW()&amp;" "&amp;D202</f>
        <v>202 TAM-ER</v>
      </c>
      <c r="F202" t="s">
        <v>342</v>
      </c>
      <c r="G202" s="31" t="s">
        <v>243</v>
      </c>
      <c r="H202" s="22"/>
      <c r="I202" s="287"/>
      <c r="J202" s="287"/>
      <c r="K202" s="22"/>
      <c r="L202" s="22"/>
      <c r="M202" s="22"/>
      <c r="N202" s="22"/>
      <c r="O202" s="22"/>
      <c r="P202" s="22"/>
      <c r="R202" s="66"/>
      <c r="S202" s="66"/>
      <c r="T202" s="66"/>
      <c r="U202" s="66"/>
      <c r="V202" s="66"/>
      <c r="W202" s="66"/>
      <c r="X202" s="66"/>
      <c r="Y202" s="66"/>
      <c r="Z202" s="66"/>
      <c r="AA202" s="66"/>
      <c r="AB202" s="66"/>
      <c r="AC202" s="66"/>
      <c r="AD202" s="66"/>
      <c r="AE202" s="66"/>
      <c r="AF202" s="66"/>
      <c r="AG202" s="66"/>
      <c r="AH202" s="66"/>
      <c r="AI202" s="66"/>
      <c r="AJ202" s="66"/>
      <c r="AK202" s="66"/>
      <c r="AL202" s="66"/>
      <c r="AM202" s="66"/>
      <c r="AN202" s="66"/>
      <c r="AO202" s="66"/>
      <c r="AP202" s="66"/>
      <c r="AQ202" s="66"/>
      <c r="AR202" s="66"/>
      <c r="AS202" s="66"/>
      <c r="AT202" s="66"/>
      <c r="AU202" s="66"/>
      <c r="AV202" s="66"/>
      <c r="AW202" s="66"/>
      <c r="AX202" s="66"/>
      <c r="AY202" s="66"/>
      <c r="AZ202" s="66"/>
      <c r="BA202" s="66"/>
      <c r="BB202" s="66"/>
      <c r="BC202" s="66"/>
      <c r="BD202" s="66"/>
      <c r="BE202" s="66"/>
      <c r="BF202" s="66"/>
      <c r="BG202" s="66"/>
      <c r="BH202" s="66"/>
      <c r="BI202" s="66"/>
      <c r="BJ202" s="66"/>
      <c r="BK202" s="66"/>
      <c r="BL202" s="66"/>
      <c r="BM202" s="66"/>
      <c r="BN202" s="66"/>
      <c r="BO202" s="66"/>
      <c r="BP202" s="66"/>
      <c r="BQ202" s="66"/>
      <c r="BR202" s="66"/>
      <c r="BS202" s="66"/>
      <c r="BT202" s="66"/>
      <c r="BU202" s="66"/>
      <c r="BV202" s="66"/>
      <c r="BW202" s="66"/>
      <c r="BX202" s="66"/>
      <c r="BY202" s="66"/>
      <c r="BZ202" s="66"/>
      <c r="CA202" s="66"/>
      <c r="CB202" s="66"/>
      <c r="CC202" s="66"/>
      <c r="CD202" s="66"/>
      <c r="CE202" s="66"/>
      <c r="CF202" s="66"/>
      <c r="CG202" s="66"/>
      <c r="CH202" s="66"/>
      <c r="CI202" s="66"/>
      <c r="CJ202" s="66"/>
      <c r="CK202" s="66"/>
      <c r="CL202" s="66"/>
    </row>
    <row r="203" spans="2:90" x14ac:dyDescent="0.4">
      <c r="B203" s="123" t="s">
        <v>63</v>
      </c>
      <c r="C203" s="27"/>
      <c r="D203" s="27" t="s">
        <v>260</v>
      </c>
      <c r="E203" s="9" t="str">
        <f t="shared" si="172"/>
        <v>203 TAM-ER</v>
      </c>
      <c r="F203" s="27"/>
      <c r="G203" s="27" t="str">
        <f>E203</f>
        <v>203 TAM-ER</v>
      </c>
      <c r="H203" s="27"/>
      <c r="J203" s="176">
        <v>100</v>
      </c>
      <c r="K203" s="33">
        <f t="shared" ref="K203:P203" si="173">SUMIF($4:$4,K$2,203:203)</f>
        <v>105.11618978817329</v>
      </c>
      <c r="L203" s="33">
        <f t="shared" si="173"/>
        <v>110.49413355583269</v>
      </c>
      <c r="M203" s="33">
        <f t="shared" si="173"/>
        <v>116.14722313334676</v>
      </c>
      <c r="N203" s="33">
        <f t="shared" si="173"/>
        <v>122.08953550254191</v>
      </c>
      <c r="O203" s="33">
        <f t="shared" si="173"/>
        <v>128.33586785035118</v>
      </c>
      <c r="P203" s="33">
        <f t="shared" si="173"/>
        <v>134.9017744158744</v>
      </c>
      <c r="R203" s="177">
        <f>J203</f>
        <v>100</v>
      </c>
      <c r="S203" s="177">
        <f t="shared" ref="S203:AX203" si="174">R203*(1+S204)</f>
        <v>100.41666666666667</v>
      </c>
      <c r="T203" s="177">
        <f t="shared" si="174"/>
        <v>100.83506944444444</v>
      </c>
      <c r="U203" s="177">
        <f t="shared" si="174"/>
        <v>101.25521556712962</v>
      </c>
      <c r="V203" s="177">
        <f t="shared" si="174"/>
        <v>101.67711229865932</v>
      </c>
      <c r="W203" s="177">
        <f t="shared" si="174"/>
        <v>102.10076693323707</v>
      </c>
      <c r="X203" s="177">
        <f t="shared" si="174"/>
        <v>102.52618679545888</v>
      </c>
      <c r="Y203" s="177">
        <f t="shared" si="174"/>
        <v>102.95337924043996</v>
      </c>
      <c r="Z203" s="177">
        <f t="shared" si="174"/>
        <v>103.38235165394178</v>
      </c>
      <c r="AA203" s="177">
        <f t="shared" si="174"/>
        <v>103.81311145249987</v>
      </c>
      <c r="AB203" s="177">
        <f t="shared" si="174"/>
        <v>104.24566608355195</v>
      </c>
      <c r="AC203" s="177">
        <f t="shared" si="174"/>
        <v>104.68002302556675</v>
      </c>
      <c r="AD203" s="177">
        <f t="shared" si="174"/>
        <v>105.11618978817329</v>
      </c>
      <c r="AE203" s="177">
        <f t="shared" si="174"/>
        <v>105.55417391229068</v>
      </c>
      <c r="AF203" s="177">
        <f t="shared" si="174"/>
        <v>105.99398297025856</v>
      </c>
      <c r="AG203" s="177">
        <f t="shared" si="174"/>
        <v>106.43562456596797</v>
      </c>
      <c r="AH203" s="177">
        <f t="shared" si="174"/>
        <v>106.87910633499284</v>
      </c>
      <c r="AI203" s="177">
        <f t="shared" si="174"/>
        <v>107.32443594472197</v>
      </c>
      <c r="AJ203" s="177">
        <f t="shared" si="174"/>
        <v>107.77162109449165</v>
      </c>
      <c r="AK203" s="177">
        <f t="shared" si="174"/>
        <v>108.2206695157187</v>
      </c>
      <c r="AL203" s="177">
        <f t="shared" si="174"/>
        <v>108.67158897203419</v>
      </c>
      <c r="AM203" s="177">
        <f t="shared" si="174"/>
        <v>109.12438725941766</v>
      </c>
      <c r="AN203" s="177">
        <f t="shared" si="174"/>
        <v>109.5790722063319</v>
      </c>
      <c r="AO203" s="177">
        <f t="shared" si="174"/>
        <v>110.03565167385828</v>
      </c>
      <c r="AP203" s="177">
        <f t="shared" si="174"/>
        <v>110.49413355583269</v>
      </c>
      <c r="AQ203" s="177">
        <f t="shared" si="174"/>
        <v>110.95452577898199</v>
      </c>
      <c r="AR203" s="177">
        <f t="shared" si="174"/>
        <v>111.41683630306107</v>
      </c>
      <c r="AS203" s="177">
        <f t="shared" si="174"/>
        <v>111.88107312099049</v>
      </c>
      <c r="AT203" s="177">
        <f t="shared" si="174"/>
        <v>112.34724425899462</v>
      </c>
      <c r="AU203" s="177">
        <f t="shared" si="174"/>
        <v>112.81535777674043</v>
      </c>
      <c r="AV203" s="177">
        <f t="shared" si="174"/>
        <v>113.28542176747685</v>
      </c>
      <c r="AW203" s="177">
        <f t="shared" si="174"/>
        <v>113.75744435817467</v>
      </c>
      <c r="AX203" s="177">
        <f t="shared" si="174"/>
        <v>114.23143370966706</v>
      </c>
      <c r="AY203" s="177">
        <f t="shared" ref="AY203:CD203" si="175">AX203*(1+AY204)</f>
        <v>114.70739801679066</v>
      </c>
      <c r="AZ203" s="177">
        <f t="shared" si="175"/>
        <v>115.18534550852729</v>
      </c>
      <c r="BA203" s="177">
        <f t="shared" si="175"/>
        <v>115.66528444814615</v>
      </c>
      <c r="BB203" s="177">
        <f t="shared" si="175"/>
        <v>116.14722313334676</v>
      </c>
      <c r="BC203" s="177">
        <f t="shared" si="175"/>
        <v>116.63116989640237</v>
      </c>
      <c r="BD203" s="177">
        <f t="shared" si="175"/>
        <v>117.11713310430405</v>
      </c>
      <c r="BE203" s="177">
        <f t="shared" si="175"/>
        <v>117.60512115890531</v>
      </c>
      <c r="BF203" s="177">
        <f t="shared" si="175"/>
        <v>118.09514249706741</v>
      </c>
      <c r="BG203" s="177">
        <f t="shared" si="175"/>
        <v>118.5872055908052</v>
      </c>
      <c r="BH203" s="177">
        <f t="shared" si="175"/>
        <v>119.08131894743354</v>
      </c>
      <c r="BI203" s="177">
        <f t="shared" si="175"/>
        <v>119.57749110971452</v>
      </c>
      <c r="BJ203" s="177">
        <f t="shared" si="175"/>
        <v>120.07573065600499</v>
      </c>
      <c r="BK203" s="177">
        <f t="shared" si="175"/>
        <v>120.57604620040502</v>
      </c>
      <c r="BL203" s="177">
        <f t="shared" si="175"/>
        <v>121.0784463929067</v>
      </c>
      <c r="BM203" s="177">
        <f t="shared" si="175"/>
        <v>121.5829399195438</v>
      </c>
      <c r="BN203" s="177">
        <f t="shared" si="175"/>
        <v>122.08953550254191</v>
      </c>
      <c r="BO203" s="177">
        <f t="shared" si="175"/>
        <v>122.59824190046916</v>
      </c>
      <c r="BP203" s="177">
        <f t="shared" si="175"/>
        <v>123.10906790838779</v>
      </c>
      <c r="BQ203" s="177">
        <f t="shared" si="175"/>
        <v>123.62202235800606</v>
      </c>
      <c r="BR203" s="177">
        <f t="shared" si="175"/>
        <v>124.13711411783109</v>
      </c>
      <c r="BS203" s="177">
        <f t="shared" si="175"/>
        <v>124.65435209332205</v>
      </c>
      <c r="BT203" s="177">
        <f t="shared" si="175"/>
        <v>125.17374522704422</v>
      </c>
      <c r="BU203" s="177">
        <f t="shared" si="175"/>
        <v>125.69530249882357</v>
      </c>
      <c r="BV203" s="177">
        <f t="shared" si="175"/>
        <v>126.219032925902</v>
      </c>
      <c r="BW203" s="177">
        <f t="shared" si="175"/>
        <v>126.74494556309325</v>
      </c>
      <c r="BX203" s="177">
        <f t="shared" si="175"/>
        <v>127.27304950293947</v>
      </c>
      <c r="BY203" s="177">
        <f t="shared" si="175"/>
        <v>127.80335387586838</v>
      </c>
      <c r="BZ203" s="177">
        <f t="shared" si="175"/>
        <v>128.33586785035118</v>
      </c>
      <c r="CA203" s="177">
        <f t="shared" si="175"/>
        <v>128.87060063306097</v>
      </c>
      <c r="CB203" s="177">
        <f t="shared" si="175"/>
        <v>129.40756146903206</v>
      </c>
      <c r="CC203" s="177">
        <f t="shared" si="175"/>
        <v>129.94675964181968</v>
      </c>
      <c r="CD203" s="177">
        <f t="shared" si="175"/>
        <v>130.4882044736606</v>
      </c>
      <c r="CE203" s="177">
        <f t="shared" ref="CE203:CL203" si="176">CD203*(1+CE204)</f>
        <v>131.0319053256342</v>
      </c>
      <c r="CF203" s="177">
        <f t="shared" si="176"/>
        <v>131.57787159782433</v>
      </c>
      <c r="CG203" s="177">
        <f t="shared" si="176"/>
        <v>132.12611272948192</v>
      </c>
      <c r="CH203" s="177">
        <f t="shared" si="176"/>
        <v>132.67663819918809</v>
      </c>
      <c r="CI203" s="177">
        <f t="shared" si="176"/>
        <v>133.22945752501803</v>
      </c>
      <c r="CJ203" s="177">
        <f t="shared" si="176"/>
        <v>133.7845802647056</v>
      </c>
      <c r="CK203" s="177">
        <f t="shared" si="176"/>
        <v>134.34201601580853</v>
      </c>
      <c r="CL203" s="177">
        <f t="shared" si="176"/>
        <v>134.9017744158744</v>
      </c>
    </row>
    <row r="204" spans="2:90" x14ac:dyDescent="0.4">
      <c r="B204" s="141" t="s">
        <v>64</v>
      </c>
      <c r="D204" t="s">
        <v>260</v>
      </c>
      <c r="E204" s="8" t="str">
        <f t="shared" si="172"/>
        <v>204 TAM-ER</v>
      </c>
      <c r="G204" t="str">
        <f>E204</f>
        <v>204 TAM-ER</v>
      </c>
      <c r="H204" s="12"/>
      <c r="J204"/>
      <c r="K204" s="16">
        <v>0.05</v>
      </c>
      <c r="L204" s="16">
        <v>0.05</v>
      </c>
      <c r="M204" s="16">
        <v>0.05</v>
      </c>
      <c r="N204" s="16">
        <v>0.05</v>
      </c>
      <c r="O204" s="16">
        <v>0.05</v>
      </c>
      <c r="P204" s="16">
        <v>0.05</v>
      </c>
      <c r="R204" s="20" cm="1">
        <f t="array" ref="R204">INDEX($I:$P,ROW(),MATCH(S$3,$I$2:$P$2,0))/12</f>
        <v>4.1666666666666666E-3</v>
      </c>
      <c r="S204" s="20" cm="1">
        <f t="array" ref="S204">INDEX($I:$P,ROW(),MATCH(S$3,$I$2:$P$2,0))/12</f>
        <v>4.1666666666666666E-3</v>
      </c>
      <c r="T204" s="20" cm="1">
        <f t="array" ref="T204">INDEX($I:$P,ROW(),MATCH(T$3,$I$2:$P$2,0))/12</f>
        <v>4.1666666666666666E-3</v>
      </c>
      <c r="U204" s="20" cm="1">
        <f t="array" ref="U204">INDEX($I:$P,ROW(),MATCH(U$3,$I$2:$P$2,0))/12</f>
        <v>4.1666666666666666E-3</v>
      </c>
      <c r="V204" s="20" cm="1">
        <f t="array" ref="V204">INDEX($I:$P,ROW(),MATCH(V$3,$I$2:$P$2,0))/12</f>
        <v>4.1666666666666666E-3</v>
      </c>
      <c r="W204" s="20" cm="1">
        <f t="array" ref="W204">INDEX($I:$P,ROW(),MATCH(W$3,$I$2:$P$2,0))/12</f>
        <v>4.1666666666666666E-3</v>
      </c>
      <c r="X204" s="20" cm="1">
        <f t="array" ref="X204">INDEX($I:$P,ROW(),MATCH(X$3,$I$2:$P$2,0))/12</f>
        <v>4.1666666666666666E-3</v>
      </c>
      <c r="Y204" s="20" cm="1">
        <f t="array" ref="Y204">INDEX($I:$P,ROW(),MATCH(Y$3,$I$2:$P$2,0))/12</f>
        <v>4.1666666666666666E-3</v>
      </c>
      <c r="Z204" s="20" cm="1">
        <f t="array" ref="Z204">INDEX($I:$P,ROW(),MATCH(Z$3,$I$2:$P$2,0))/12</f>
        <v>4.1666666666666666E-3</v>
      </c>
      <c r="AA204" s="20" cm="1">
        <f t="array" ref="AA204">INDEX($I:$P,ROW(),MATCH(AA$3,$I$2:$P$2,0))/12</f>
        <v>4.1666666666666666E-3</v>
      </c>
      <c r="AB204" s="20" cm="1">
        <f t="array" ref="AB204">INDEX($I:$P,ROW(),MATCH(AB$3,$I$2:$P$2,0))/12</f>
        <v>4.1666666666666666E-3</v>
      </c>
      <c r="AC204" s="20" cm="1">
        <f t="array" ref="AC204">INDEX($I:$P,ROW(),MATCH(AC$3,$I$2:$P$2,0))/12</f>
        <v>4.1666666666666666E-3</v>
      </c>
      <c r="AD204" s="20" cm="1">
        <f t="array" ref="AD204">INDEX($I:$P,ROW(),MATCH(AD$3,$I$2:$P$2,0))/12</f>
        <v>4.1666666666666666E-3</v>
      </c>
      <c r="AE204" s="20" cm="1">
        <f t="array" ref="AE204">INDEX($I:$P,ROW(),MATCH(AE$3,$I$2:$P$2,0))/12</f>
        <v>4.1666666666666666E-3</v>
      </c>
      <c r="AF204" s="20" cm="1">
        <f t="array" ref="AF204">INDEX($I:$P,ROW(),MATCH(AF$3,$I$2:$P$2,0))/12</f>
        <v>4.1666666666666666E-3</v>
      </c>
      <c r="AG204" s="20" cm="1">
        <f t="array" ref="AG204">INDEX($I:$P,ROW(),MATCH(AG$3,$I$2:$P$2,0))/12</f>
        <v>4.1666666666666666E-3</v>
      </c>
      <c r="AH204" s="20" cm="1">
        <f t="array" ref="AH204">INDEX($I:$P,ROW(),MATCH(AH$3,$I$2:$P$2,0))/12</f>
        <v>4.1666666666666666E-3</v>
      </c>
      <c r="AI204" s="20" cm="1">
        <f t="array" ref="AI204">INDEX($I:$P,ROW(),MATCH(AI$3,$I$2:$P$2,0))/12</f>
        <v>4.1666666666666666E-3</v>
      </c>
      <c r="AJ204" s="20" cm="1">
        <f t="array" ref="AJ204">INDEX($I:$P,ROW(),MATCH(AJ$3,$I$2:$P$2,0))/12</f>
        <v>4.1666666666666666E-3</v>
      </c>
      <c r="AK204" s="20" cm="1">
        <f t="array" ref="AK204">INDEX($I:$P,ROW(),MATCH(AK$3,$I$2:$P$2,0))/12</f>
        <v>4.1666666666666666E-3</v>
      </c>
      <c r="AL204" s="20" cm="1">
        <f t="array" ref="AL204">INDEX($I:$P,ROW(),MATCH(AL$3,$I$2:$P$2,0))/12</f>
        <v>4.1666666666666666E-3</v>
      </c>
      <c r="AM204" s="20" cm="1">
        <f t="array" ref="AM204">INDEX($I:$P,ROW(),MATCH(AM$3,$I$2:$P$2,0))/12</f>
        <v>4.1666666666666666E-3</v>
      </c>
      <c r="AN204" s="20" cm="1">
        <f t="array" ref="AN204">INDEX($I:$P,ROW(),MATCH(AN$3,$I$2:$P$2,0))/12</f>
        <v>4.1666666666666666E-3</v>
      </c>
      <c r="AO204" s="20" cm="1">
        <f t="array" ref="AO204">INDEX($I:$P,ROW(),MATCH(AO$3,$I$2:$P$2,0))/12</f>
        <v>4.1666666666666666E-3</v>
      </c>
      <c r="AP204" s="20" cm="1">
        <f t="array" ref="AP204">INDEX($I:$P,ROW(),MATCH(AP$3,$I$2:$P$2,0))/12</f>
        <v>4.1666666666666666E-3</v>
      </c>
      <c r="AQ204" s="20" cm="1">
        <f t="array" ref="AQ204">INDEX($I:$P,ROW(),MATCH(AQ$3,$I$2:$P$2,0))/12</f>
        <v>4.1666666666666666E-3</v>
      </c>
      <c r="AR204" s="20" cm="1">
        <f t="array" ref="AR204">INDEX($I:$P,ROW(),MATCH(AR$3,$I$2:$P$2,0))/12</f>
        <v>4.1666666666666666E-3</v>
      </c>
      <c r="AS204" s="20" cm="1">
        <f t="array" ref="AS204">INDEX($I:$P,ROW(),MATCH(AS$3,$I$2:$P$2,0))/12</f>
        <v>4.1666666666666666E-3</v>
      </c>
      <c r="AT204" s="20" cm="1">
        <f t="array" ref="AT204">INDEX($I:$P,ROW(),MATCH(AT$3,$I$2:$P$2,0))/12</f>
        <v>4.1666666666666666E-3</v>
      </c>
      <c r="AU204" s="20" cm="1">
        <f t="array" ref="AU204">INDEX($I:$P,ROW(),MATCH(AU$3,$I$2:$P$2,0))/12</f>
        <v>4.1666666666666666E-3</v>
      </c>
      <c r="AV204" s="20" cm="1">
        <f t="array" ref="AV204">INDEX($I:$P,ROW(),MATCH(AV$3,$I$2:$P$2,0))/12</f>
        <v>4.1666666666666666E-3</v>
      </c>
      <c r="AW204" s="20" cm="1">
        <f t="array" ref="AW204">INDEX($I:$P,ROW(),MATCH(AW$3,$I$2:$P$2,0))/12</f>
        <v>4.1666666666666666E-3</v>
      </c>
      <c r="AX204" s="20" cm="1">
        <f t="array" ref="AX204">INDEX($I:$P,ROW(),MATCH(AX$3,$I$2:$P$2,0))/12</f>
        <v>4.1666666666666666E-3</v>
      </c>
      <c r="AY204" s="20" cm="1">
        <f t="array" ref="AY204">INDEX($I:$P,ROW(),MATCH(AY$3,$I$2:$P$2,0))/12</f>
        <v>4.1666666666666666E-3</v>
      </c>
      <c r="AZ204" s="20" cm="1">
        <f t="array" ref="AZ204">INDEX($I:$P,ROW(),MATCH(AZ$3,$I$2:$P$2,0))/12</f>
        <v>4.1666666666666666E-3</v>
      </c>
      <c r="BA204" s="20" cm="1">
        <f t="array" ref="BA204">INDEX($I:$P,ROW(),MATCH(BA$3,$I$2:$P$2,0))/12</f>
        <v>4.1666666666666666E-3</v>
      </c>
      <c r="BB204" s="20" cm="1">
        <f t="array" ref="BB204">INDEX($I:$P,ROW(),MATCH(BB$3,$I$2:$P$2,0))/12</f>
        <v>4.1666666666666666E-3</v>
      </c>
      <c r="BC204" s="20" cm="1">
        <f t="array" ref="BC204">INDEX($I:$P,ROW(),MATCH(BC$3,$I$2:$P$2,0))/12</f>
        <v>4.1666666666666666E-3</v>
      </c>
      <c r="BD204" s="20" cm="1">
        <f t="array" ref="BD204">INDEX($I:$P,ROW(),MATCH(BD$3,$I$2:$P$2,0))/12</f>
        <v>4.1666666666666666E-3</v>
      </c>
      <c r="BE204" s="20" cm="1">
        <f t="array" ref="BE204">INDEX($I:$P,ROW(),MATCH(BE$3,$I$2:$P$2,0))/12</f>
        <v>4.1666666666666666E-3</v>
      </c>
      <c r="BF204" s="20" cm="1">
        <f t="array" ref="BF204">INDEX($I:$P,ROW(),MATCH(BF$3,$I$2:$P$2,0))/12</f>
        <v>4.1666666666666666E-3</v>
      </c>
      <c r="BG204" s="20" cm="1">
        <f t="array" ref="BG204">INDEX($I:$P,ROW(),MATCH(BG$3,$I$2:$P$2,0))/12</f>
        <v>4.1666666666666666E-3</v>
      </c>
      <c r="BH204" s="20" cm="1">
        <f t="array" ref="BH204">INDEX($I:$P,ROW(),MATCH(BH$3,$I$2:$P$2,0))/12</f>
        <v>4.1666666666666666E-3</v>
      </c>
      <c r="BI204" s="20" cm="1">
        <f t="array" ref="BI204">INDEX($I:$P,ROW(),MATCH(BI$3,$I$2:$P$2,0))/12</f>
        <v>4.1666666666666666E-3</v>
      </c>
      <c r="BJ204" s="20" cm="1">
        <f t="array" ref="BJ204">INDEX($I:$P,ROW(),MATCH(BJ$3,$I$2:$P$2,0))/12</f>
        <v>4.1666666666666666E-3</v>
      </c>
      <c r="BK204" s="20" cm="1">
        <f t="array" ref="BK204">INDEX($I:$P,ROW(),MATCH(BK$3,$I$2:$P$2,0))/12</f>
        <v>4.1666666666666666E-3</v>
      </c>
      <c r="BL204" s="20" cm="1">
        <f t="array" ref="BL204">INDEX($I:$P,ROW(),MATCH(BL$3,$I$2:$P$2,0))/12</f>
        <v>4.1666666666666666E-3</v>
      </c>
      <c r="BM204" s="20" cm="1">
        <f t="array" ref="BM204">INDEX($I:$P,ROW(),MATCH(BM$3,$I$2:$P$2,0))/12</f>
        <v>4.1666666666666666E-3</v>
      </c>
      <c r="BN204" s="20" cm="1">
        <f t="array" ref="BN204">INDEX($I:$P,ROW(),MATCH(BN$3,$I$2:$P$2,0))/12</f>
        <v>4.1666666666666666E-3</v>
      </c>
      <c r="BO204" s="20" cm="1">
        <f t="array" ref="BO204">INDEX($I:$P,ROW(),MATCH(BO$3,$I$2:$P$2,0))/12</f>
        <v>4.1666666666666666E-3</v>
      </c>
      <c r="BP204" s="20" cm="1">
        <f t="array" ref="BP204">INDEX($I:$P,ROW(),MATCH(BP$3,$I$2:$P$2,0))/12</f>
        <v>4.1666666666666666E-3</v>
      </c>
      <c r="BQ204" s="20" cm="1">
        <f t="array" ref="BQ204">INDEX($I:$P,ROW(),MATCH(BQ$3,$I$2:$P$2,0))/12</f>
        <v>4.1666666666666666E-3</v>
      </c>
      <c r="BR204" s="20" cm="1">
        <f t="array" ref="BR204">INDEX($I:$P,ROW(),MATCH(BR$3,$I$2:$P$2,0))/12</f>
        <v>4.1666666666666666E-3</v>
      </c>
      <c r="BS204" s="20" cm="1">
        <f t="array" ref="BS204">INDEX($I:$P,ROW(),MATCH(BS$3,$I$2:$P$2,0))/12</f>
        <v>4.1666666666666666E-3</v>
      </c>
      <c r="BT204" s="20" cm="1">
        <f t="array" ref="BT204">INDEX($I:$P,ROW(),MATCH(BT$3,$I$2:$P$2,0))/12</f>
        <v>4.1666666666666666E-3</v>
      </c>
      <c r="BU204" s="20" cm="1">
        <f t="array" ref="BU204">INDEX($I:$P,ROW(),MATCH(BU$3,$I$2:$P$2,0))/12</f>
        <v>4.1666666666666666E-3</v>
      </c>
      <c r="BV204" s="20" cm="1">
        <f t="array" ref="BV204">INDEX($I:$P,ROW(),MATCH(BV$3,$I$2:$P$2,0))/12</f>
        <v>4.1666666666666666E-3</v>
      </c>
      <c r="BW204" s="20" cm="1">
        <f t="array" ref="BW204">INDEX($I:$P,ROW(),MATCH(BW$3,$I$2:$P$2,0))/12</f>
        <v>4.1666666666666666E-3</v>
      </c>
      <c r="BX204" s="20" cm="1">
        <f t="array" ref="BX204">INDEX($I:$P,ROW(),MATCH(BX$3,$I$2:$P$2,0))/12</f>
        <v>4.1666666666666666E-3</v>
      </c>
      <c r="BY204" s="20" cm="1">
        <f t="array" ref="BY204">INDEX($I:$P,ROW(),MATCH(BY$3,$I$2:$P$2,0))/12</f>
        <v>4.1666666666666666E-3</v>
      </c>
      <c r="BZ204" s="20" cm="1">
        <f t="array" ref="BZ204">INDEX($I:$P,ROW(),MATCH(BZ$3,$I$2:$P$2,0))/12</f>
        <v>4.1666666666666666E-3</v>
      </c>
      <c r="CA204" s="20" cm="1">
        <f t="array" ref="CA204">INDEX($I:$P,ROW(),MATCH(CA$3,$I$2:$P$2,0))/12</f>
        <v>4.1666666666666666E-3</v>
      </c>
      <c r="CB204" s="20" cm="1">
        <f t="array" ref="CB204">INDEX($I:$P,ROW(),MATCH(CB$3,$I$2:$P$2,0))/12</f>
        <v>4.1666666666666666E-3</v>
      </c>
      <c r="CC204" s="20" cm="1">
        <f t="array" ref="CC204">INDEX($I:$P,ROW(),MATCH(CC$3,$I$2:$P$2,0))/12</f>
        <v>4.1666666666666666E-3</v>
      </c>
      <c r="CD204" s="20" cm="1">
        <f t="array" ref="CD204">INDEX($I:$P,ROW(),MATCH(CD$3,$I$2:$P$2,0))/12</f>
        <v>4.1666666666666666E-3</v>
      </c>
      <c r="CE204" s="20" cm="1">
        <f t="array" ref="CE204">INDEX($I:$P,ROW(),MATCH(CE$3,$I$2:$P$2,0))/12</f>
        <v>4.1666666666666666E-3</v>
      </c>
      <c r="CF204" s="20" cm="1">
        <f t="array" ref="CF204">INDEX($I:$P,ROW(),MATCH(CF$3,$I$2:$P$2,0))/12</f>
        <v>4.1666666666666666E-3</v>
      </c>
      <c r="CG204" s="20" cm="1">
        <f t="array" ref="CG204">INDEX($I:$P,ROW(),MATCH(CG$3,$I$2:$P$2,0))/12</f>
        <v>4.1666666666666666E-3</v>
      </c>
      <c r="CH204" s="20" cm="1">
        <f t="array" ref="CH204">INDEX($I:$P,ROW(),MATCH(CH$3,$I$2:$P$2,0))/12</f>
        <v>4.1666666666666666E-3</v>
      </c>
      <c r="CI204" s="20" cm="1">
        <f t="array" ref="CI204">INDEX($I:$P,ROW(),MATCH(CI$3,$I$2:$P$2,0))/12</f>
        <v>4.1666666666666666E-3</v>
      </c>
      <c r="CJ204" s="20" cm="1">
        <f t="array" ref="CJ204">INDEX($I:$P,ROW(),MATCH(CJ$3,$I$2:$P$2,0))/12</f>
        <v>4.1666666666666666E-3</v>
      </c>
      <c r="CK204" s="20" cm="1">
        <f t="array" ref="CK204">INDEX($I:$P,ROW(),MATCH(CK$3,$I$2:$P$2,0))/12</f>
        <v>4.1666666666666666E-3</v>
      </c>
      <c r="CL204" s="20" cm="1">
        <f t="array" ref="CL204">INDEX($I:$P,ROW(),MATCH(CL$3,$I$2:$P$2,0))/12</f>
        <v>4.1666666666666666E-3</v>
      </c>
    </row>
    <row r="205" spans="2:90" x14ac:dyDescent="0.4">
      <c r="B205" s="141" t="s">
        <v>65</v>
      </c>
      <c r="D205" t="s">
        <v>260</v>
      </c>
      <c r="E205" s="8" t="str">
        <f t="shared" si="172"/>
        <v>205 TAM-ER</v>
      </c>
      <c r="G205" t="str">
        <f>E205</f>
        <v>205 TAM-ER</v>
      </c>
      <c r="H205" s="12"/>
      <c r="J205"/>
      <c r="K205" s="162">
        <v>4.8000000000000001E-2</v>
      </c>
      <c r="L205" s="162">
        <v>8.5999999999999993E-2</v>
      </c>
      <c r="M205" s="162">
        <v>0.124</v>
      </c>
      <c r="N205" s="162">
        <v>0.16200000000000001</v>
      </c>
      <c r="O205" s="162">
        <v>0.2</v>
      </c>
      <c r="P205" s="162">
        <v>0.2</v>
      </c>
      <c r="R205" s="163"/>
      <c r="S205" s="163" cm="1">
        <f t="array" ref="S205">(INDEX($I:$O,ROW(),MATCH(S$3,$I$2:$O$2,0))/12-INDEX($I:$O,ROW(),MATCH(S$3-1,$I$2:$O$2,0))/12)+R205</f>
        <v>4.0000000000000001E-3</v>
      </c>
      <c r="T205" s="163" cm="1">
        <f t="array" ref="T205">(INDEX($I:$O,ROW(),MATCH(T$3,$I$2:$O$2,0))/12-INDEX($I:$O,ROW(),MATCH(T$3-1,$I$2:$O$2,0))/12)+S205</f>
        <v>8.0000000000000002E-3</v>
      </c>
      <c r="U205" s="163" cm="1">
        <f t="array" ref="U205">(INDEX($I:$O,ROW(),MATCH(U$3,$I$2:$O$2,0))/12-INDEX($I:$O,ROW(),MATCH(U$3-1,$I$2:$O$2,0))/12)+T205</f>
        <v>1.2E-2</v>
      </c>
      <c r="V205" s="163" cm="1">
        <f t="array" ref="V205">(INDEX($I:$O,ROW(),MATCH(V$3,$I$2:$O$2,0))/12-INDEX($I:$O,ROW(),MATCH(V$3-1,$I$2:$O$2,0))/12)+U205</f>
        <v>1.6E-2</v>
      </c>
      <c r="W205" s="163" cm="1">
        <f t="array" ref="W205">(INDEX($I:$O,ROW(),MATCH(W$3,$I$2:$O$2,0))/12-INDEX($I:$O,ROW(),MATCH(W$3-1,$I$2:$O$2,0))/12)+V205</f>
        <v>0.02</v>
      </c>
      <c r="X205" s="163" cm="1">
        <f t="array" ref="X205">(INDEX($I:$O,ROW(),MATCH(X$3,$I$2:$O$2,0))/12-INDEX($I:$O,ROW(),MATCH(X$3-1,$I$2:$O$2,0))/12)+W205</f>
        <v>2.4E-2</v>
      </c>
      <c r="Y205" s="163" cm="1">
        <f t="array" ref="Y205">(INDEX($I:$O,ROW(),MATCH(Y$3,$I$2:$O$2,0))/12-INDEX($I:$O,ROW(),MATCH(Y$3-1,$I$2:$O$2,0))/12)+X205</f>
        <v>2.8000000000000001E-2</v>
      </c>
      <c r="Z205" s="163" cm="1">
        <f t="array" ref="Z205">(INDEX($I:$O,ROW(),MATCH(Z$3,$I$2:$O$2,0))/12-INDEX($I:$O,ROW(),MATCH(Z$3-1,$I$2:$O$2,0))/12)+Y205</f>
        <v>3.2000000000000001E-2</v>
      </c>
      <c r="AA205" s="163" cm="1">
        <f t="array" ref="AA205">(INDEX($I:$O,ROW(),MATCH(AA$3,$I$2:$O$2,0))/12-INDEX($I:$O,ROW(),MATCH(AA$3-1,$I$2:$O$2,0))/12)+Z205</f>
        <v>3.6000000000000004E-2</v>
      </c>
      <c r="AB205" s="163" cm="1">
        <f t="array" ref="AB205">(INDEX($I:$O,ROW(),MATCH(AB$3,$I$2:$O$2,0))/12-INDEX($I:$O,ROW(),MATCH(AB$3-1,$I$2:$O$2,0))/12)+AA205</f>
        <v>4.0000000000000008E-2</v>
      </c>
      <c r="AC205" s="163" cm="1">
        <f t="array" ref="AC205">(INDEX($I:$O,ROW(),MATCH(AC$3,$I$2:$O$2,0))/12-INDEX($I:$O,ROW(),MATCH(AC$3-1,$I$2:$O$2,0))/12)+AB205</f>
        <v>4.4000000000000011E-2</v>
      </c>
      <c r="AD205" s="163" cm="1">
        <f t="array" ref="AD205">(INDEX($I:$O,ROW(),MATCH(AD$3,$I$2:$O$2,0))/12-INDEX($I:$O,ROW(),MATCH(AD$3-1,$I$2:$O$2,0))/12)+AC205</f>
        <v>4.8000000000000015E-2</v>
      </c>
      <c r="AE205" s="163" cm="1">
        <f t="array" ref="AE205">(INDEX($I:$O,ROW(),MATCH(AE$3,$I$2:$O$2,0))/12-INDEX($I:$O,ROW(),MATCH(AE$3-1,$I$2:$O$2,0))/12)+AD205</f>
        <v>5.116666666666668E-2</v>
      </c>
      <c r="AF205" s="163" cm="1">
        <f t="array" ref="AF205">(INDEX($I:$O,ROW(),MATCH(AF$3,$I$2:$O$2,0))/12-INDEX($I:$O,ROW(),MATCH(AF$3-1,$I$2:$O$2,0))/12)+AE205</f>
        <v>5.4333333333333345E-2</v>
      </c>
      <c r="AG205" s="163" cm="1">
        <f t="array" ref="AG205">(INDEX($I:$O,ROW(),MATCH(AG$3,$I$2:$O$2,0))/12-INDEX($I:$O,ROW(),MATCH(AG$3-1,$I$2:$O$2,0))/12)+AF205</f>
        <v>5.7500000000000009E-2</v>
      </c>
      <c r="AH205" s="163" cm="1">
        <f t="array" ref="AH205">(INDEX($I:$O,ROW(),MATCH(AH$3,$I$2:$O$2,0))/12-INDEX($I:$O,ROW(),MATCH(AH$3-1,$I$2:$O$2,0))/12)+AG205</f>
        <v>6.0666666666666674E-2</v>
      </c>
      <c r="AI205" s="163" cm="1">
        <f t="array" ref="AI205">(INDEX($I:$O,ROW(),MATCH(AI$3,$I$2:$O$2,0))/12-INDEX($I:$O,ROW(),MATCH(AI$3-1,$I$2:$O$2,0))/12)+AH205</f>
        <v>6.3833333333333339E-2</v>
      </c>
      <c r="AJ205" s="163" cm="1">
        <f t="array" ref="AJ205">(INDEX($I:$O,ROW(),MATCH(AJ$3,$I$2:$O$2,0))/12-INDEX($I:$O,ROW(),MATCH(AJ$3-1,$I$2:$O$2,0))/12)+AI205</f>
        <v>6.7000000000000004E-2</v>
      </c>
      <c r="AK205" s="163" cm="1">
        <f t="array" ref="AK205">(INDEX($I:$O,ROW(),MATCH(AK$3,$I$2:$O$2,0))/12-INDEX($I:$O,ROW(),MATCH(AK$3-1,$I$2:$O$2,0))/12)+AJ205</f>
        <v>7.0166666666666669E-2</v>
      </c>
      <c r="AL205" s="163" cm="1">
        <f t="array" ref="AL205">(INDEX($I:$O,ROW(),MATCH(AL$3,$I$2:$O$2,0))/12-INDEX($I:$O,ROW(),MATCH(AL$3-1,$I$2:$O$2,0))/12)+AK205</f>
        <v>7.3333333333333334E-2</v>
      </c>
      <c r="AM205" s="163" cm="1">
        <f t="array" ref="AM205">(INDEX($I:$O,ROW(),MATCH(AM$3,$I$2:$O$2,0))/12-INDEX($I:$O,ROW(),MATCH(AM$3-1,$I$2:$O$2,0))/12)+AL205</f>
        <v>7.6499999999999999E-2</v>
      </c>
      <c r="AN205" s="163" cm="1">
        <f t="array" ref="AN205">(INDEX($I:$O,ROW(),MATCH(AN$3,$I$2:$O$2,0))/12-INDEX($I:$O,ROW(),MATCH(AN$3-1,$I$2:$O$2,0))/12)+AM205</f>
        <v>7.9666666666666663E-2</v>
      </c>
      <c r="AO205" s="163" cm="1">
        <f t="array" ref="AO205">(INDEX($I:$O,ROW(),MATCH(AO$3,$I$2:$O$2,0))/12-INDEX($I:$O,ROW(),MATCH(AO$3-1,$I$2:$O$2,0))/12)+AN205</f>
        <v>8.2833333333333328E-2</v>
      </c>
      <c r="AP205" s="163" cm="1">
        <f t="array" ref="AP205">(INDEX($I:$O,ROW(),MATCH(AP$3,$I$2:$O$2,0))/12-INDEX($I:$O,ROW(),MATCH(AP$3-1,$I$2:$O$2,0))/12)+AO205</f>
        <v>8.5999999999999993E-2</v>
      </c>
      <c r="AQ205" s="163" cm="1">
        <f t="array" ref="AQ205">(INDEX($I:$O,ROW(),MATCH(AQ$3,$I$2:$O$2,0))/12-INDEX($I:$O,ROW(),MATCH(AQ$3-1,$I$2:$O$2,0))/12)+AP205</f>
        <v>8.9166666666666658E-2</v>
      </c>
      <c r="AR205" s="163" cm="1">
        <f t="array" ref="AR205">(INDEX($I:$O,ROW(),MATCH(AR$3,$I$2:$O$2,0))/12-INDEX($I:$O,ROW(),MATCH(AR$3-1,$I$2:$O$2,0))/12)+AQ205</f>
        <v>9.2333333333333323E-2</v>
      </c>
      <c r="AS205" s="163" cm="1">
        <f t="array" ref="AS205">(INDEX($I:$O,ROW(),MATCH(AS$3,$I$2:$O$2,0))/12-INDEX($I:$O,ROW(),MATCH(AS$3-1,$I$2:$O$2,0))/12)+AR205</f>
        <v>9.5499999999999988E-2</v>
      </c>
      <c r="AT205" s="163" cm="1">
        <f t="array" ref="AT205">(INDEX($I:$O,ROW(),MATCH(AT$3,$I$2:$O$2,0))/12-INDEX($I:$O,ROW(),MATCH(AT$3-1,$I$2:$O$2,0))/12)+AS205</f>
        <v>9.8666666666666653E-2</v>
      </c>
      <c r="AU205" s="163" cm="1">
        <f t="array" ref="AU205">(INDEX($I:$O,ROW(),MATCH(AU$3,$I$2:$O$2,0))/12-INDEX($I:$O,ROW(),MATCH(AU$3-1,$I$2:$O$2,0))/12)+AT205</f>
        <v>0.10183333333333332</v>
      </c>
      <c r="AV205" s="163" cm="1">
        <f t="array" ref="AV205">(INDEX($I:$O,ROW(),MATCH(AV$3,$I$2:$O$2,0))/12-INDEX($I:$O,ROW(),MATCH(AV$3-1,$I$2:$O$2,0))/12)+AU205</f>
        <v>0.10499999999999998</v>
      </c>
      <c r="AW205" s="163" cm="1">
        <f t="array" ref="AW205">(INDEX($I:$O,ROW(),MATCH(AW$3,$I$2:$O$2,0))/12-INDEX($I:$O,ROW(),MATCH(AW$3-1,$I$2:$O$2,0))/12)+AV205</f>
        <v>0.10816666666666665</v>
      </c>
      <c r="AX205" s="163" cm="1">
        <f t="array" ref="AX205">(INDEX($I:$O,ROW(),MATCH(AX$3,$I$2:$O$2,0))/12-INDEX($I:$O,ROW(),MATCH(AX$3-1,$I$2:$O$2,0))/12)+AW205</f>
        <v>0.11133333333333331</v>
      </c>
      <c r="AY205" s="163" cm="1">
        <f t="array" ref="AY205">(INDEX($I:$O,ROW(),MATCH(AY$3,$I$2:$O$2,0))/12-INDEX($I:$O,ROW(),MATCH(AY$3-1,$I$2:$O$2,0))/12)+AX205</f>
        <v>0.11449999999999998</v>
      </c>
      <c r="AZ205" s="163" cm="1">
        <f t="array" ref="AZ205">(INDEX($I:$O,ROW(),MATCH(AZ$3,$I$2:$O$2,0))/12-INDEX($I:$O,ROW(),MATCH(AZ$3-1,$I$2:$O$2,0))/12)+AY205</f>
        <v>0.11766666666666664</v>
      </c>
      <c r="BA205" s="163" cm="1">
        <f t="array" ref="BA205">(INDEX($I:$O,ROW(),MATCH(BA$3,$I$2:$O$2,0))/12-INDEX($I:$O,ROW(),MATCH(BA$3-1,$I$2:$O$2,0))/12)+AZ205</f>
        <v>0.12083333333333331</v>
      </c>
      <c r="BB205" s="163" cm="1">
        <f t="array" ref="BB205">(INDEX($I:$O,ROW(),MATCH(BB$3,$I$2:$O$2,0))/12-INDEX($I:$O,ROW(),MATCH(BB$3-1,$I$2:$O$2,0))/12)+BA205</f>
        <v>0.12399999999999997</v>
      </c>
      <c r="BC205" s="163" cm="1">
        <f t="array" ref="BC205">(INDEX($I:$O,ROW(),MATCH(BC$3,$I$2:$O$2,0))/12-INDEX($I:$O,ROW(),MATCH(BC$3-1,$I$2:$O$2,0))/12)+BB205</f>
        <v>0.12716666666666665</v>
      </c>
      <c r="BD205" s="163" cm="1">
        <f t="array" ref="BD205">(INDEX($I:$O,ROW(),MATCH(BD$3,$I$2:$O$2,0))/12-INDEX($I:$O,ROW(),MATCH(BD$3-1,$I$2:$O$2,0))/12)+BC205</f>
        <v>0.13033333333333333</v>
      </c>
      <c r="BE205" s="163" cm="1">
        <f t="array" ref="BE205">(INDEX($I:$O,ROW(),MATCH(BE$3,$I$2:$O$2,0))/12-INDEX($I:$O,ROW(),MATCH(BE$3-1,$I$2:$O$2,0))/12)+BD205</f>
        <v>0.13350000000000001</v>
      </c>
      <c r="BF205" s="163" cm="1">
        <f t="array" ref="BF205">(INDEX($I:$O,ROW(),MATCH(BF$3,$I$2:$O$2,0))/12-INDEX($I:$O,ROW(),MATCH(BF$3-1,$I$2:$O$2,0))/12)+BE205</f>
        <v>0.13666666666666669</v>
      </c>
      <c r="BG205" s="163" cm="1">
        <f t="array" ref="BG205">(INDEX($I:$O,ROW(),MATCH(BG$3,$I$2:$O$2,0))/12-INDEX($I:$O,ROW(),MATCH(BG$3-1,$I$2:$O$2,0))/12)+BF205</f>
        <v>0.13983333333333337</v>
      </c>
      <c r="BH205" s="163" cm="1">
        <f t="array" ref="BH205">(INDEX($I:$O,ROW(),MATCH(BH$3,$I$2:$O$2,0))/12-INDEX($I:$O,ROW(),MATCH(BH$3-1,$I$2:$O$2,0))/12)+BG205</f>
        <v>0.14300000000000004</v>
      </c>
      <c r="BI205" s="163" cm="1">
        <f t="array" ref="BI205">(INDEX($I:$O,ROW(),MATCH(BI$3,$I$2:$O$2,0))/12-INDEX($I:$O,ROW(),MATCH(BI$3-1,$I$2:$O$2,0))/12)+BH205</f>
        <v>0.14616666666666672</v>
      </c>
      <c r="BJ205" s="163" cm="1">
        <f t="array" ref="BJ205">(INDEX($I:$O,ROW(),MATCH(BJ$3,$I$2:$O$2,0))/12-INDEX($I:$O,ROW(),MATCH(BJ$3-1,$I$2:$O$2,0))/12)+BI205</f>
        <v>0.1493333333333334</v>
      </c>
      <c r="BK205" s="163" cm="1">
        <f t="array" ref="BK205">(INDEX($I:$O,ROW(),MATCH(BK$3,$I$2:$O$2,0))/12-INDEX($I:$O,ROW(),MATCH(BK$3-1,$I$2:$O$2,0))/12)+BJ205</f>
        <v>0.15250000000000008</v>
      </c>
      <c r="BL205" s="163" cm="1">
        <f t="array" ref="BL205">(INDEX($I:$O,ROW(),MATCH(BL$3,$I$2:$O$2,0))/12-INDEX($I:$O,ROW(),MATCH(BL$3-1,$I$2:$O$2,0))/12)+BK205</f>
        <v>0.15566666666666676</v>
      </c>
      <c r="BM205" s="163" cm="1">
        <f t="array" ref="BM205">(INDEX($I:$O,ROW(),MATCH(BM$3,$I$2:$O$2,0))/12-INDEX($I:$O,ROW(),MATCH(BM$3-1,$I$2:$O$2,0))/12)+BL205</f>
        <v>0.15883333333333344</v>
      </c>
      <c r="BN205" s="163" cm="1">
        <f t="array" ref="BN205">(INDEX($I:$O,ROW(),MATCH(BN$3,$I$2:$O$2,0))/12-INDEX($I:$O,ROW(),MATCH(BN$3-1,$I$2:$O$2,0))/12)+BM205</f>
        <v>0.16200000000000012</v>
      </c>
      <c r="BO205" s="163" cm="1">
        <f t="array" ref="BO205">(INDEX($I:$O,ROW(),MATCH(BO$3,$I$2:$O$2,0))/12-INDEX($I:$O,ROW(),MATCH(BO$3-1,$I$2:$O$2,0))/12)+BN205</f>
        <v>0.16516666666666679</v>
      </c>
      <c r="BP205" s="163" cm="1">
        <f t="array" ref="BP205">(INDEX($I:$O,ROW(),MATCH(BP$3,$I$2:$O$2,0))/12-INDEX($I:$O,ROW(),MATCH(BP$3-1,$I$2:$O$2,0))/12)+BO205</f>
        <v>0.16833333333333347</v>
      </c>
      <c r="BQ205" s="163" cm="1">
        <f t="array" ref="BQ205">(INDEX($I:$O,ROW(),MATCH(BQ$3,$I$2:$O$2,0))/12-INDEX($I:$O,ROW(),MATCH(BQ$3-1,$I$2:$O$2,0))/12)+BP205</f>
        <v>0.17150000000000015</v>
      </c>
      <c r="BR205" s="163" cm="1">
        <f t="array" ref="BR205">(INDEX($I:$O,ROW(),MATCH(BR$3,$I$2:$O$2,0))/12-INDEX($I:$O,ROW(),MATCH(BR$3-1,$I$2:$O$2,0))/12)+BQ205</f>
        <v>0.17466666666666683</v>
      </c>
      <c r="BS205" s="163" cm="1">
        <f t="array" ref="BS205">(INDEX($I:$O,ROW(),MATCH(BS$3,$I$2:$O$2,0))/12-INDEX($I:$O,ROW(),MATCH(BS$3-1,$I$2:$O$2,0))/12)+BR205</f>
        <v>0.17783333333333351</v>
      </c>
      <c r="BT205" s="163" cm="1">
        <f t="array" ref="BT205">(INDEX($I:$O,ROW(),MATCH(BT$3,$I$2:$O$2,0))/12-INDEX($I:$O,ROW(),MATCH(BT$3-1,$I$2:$O$2,0))/12)+BS205</f>
        <v>0.18100000000000019</v>
      </c>
      <c r="BU205" s="163" cm="1">
        <f t="array" ref="BU205">(INDEX($I:$O,ROW(),MATCH(BU$3,$I$2:$O$2,0))/12-INDEX($I:$O,ROW(),MATCH(BU$3-1,$I$2:$O$2,0))/12)+BT205</f>
        <v>0.18416666666666687</v>
      </c>
      <c r="BV205" s="163" cm="1">
        <f t="array" ref="BV205">(INDEX($I:$O,ROW(),MATCH(BV$3,$I$2:$O$2,0))/12-INDEX($I:$O,ROW(),MATCH(BV$3-1,$I$2:$O$2,0))/12)+BU205</f>
        <v>0.18733333333333355</v>
      </c>
      <c r="BW205" s="163" cm="1">
        <f t="array" ref="BW205">(INDEX($I:$O,ROW(),MATCH(BW$3,$I$2:$O$2,0))/12-INDEX($I:$O,ROW(),MATCH(BW$3-1,$I$2:$O$2,0))/12)+BV205</f>
        <v>0.19050000000000022</v>
      </c>
      <c r="BX205" s="163" cm="1">
        <f t="array" ref="BX205">(INDEX($I:$O,ROW(),MATCH(BX$3,$I$2:$O$2,0))/12-INDEX($I:$O,ROW(),MATCH(BX$3-1,$I$2:$O$2,0))/12)+BW205</f>
        <v>0.1936666666666669</v>
      </c>
      <c r="BY205" s="163" cm="1">
        <f t="array" ref="BY205">(INDEX($I:$O,ROW(),MATCH(BY$3,$I$2:$O$2,0))/12-INDEX($I:$O,ROW(),MATCH(BY$3-1,$I$2:$O$2,0))/12)+BX205</f>
        <v>0.19683333333333358</v>
      </c>
      <c r="BZ205" s="163" cm="1">
        <f t="array" ref="BZ205">(INDEX($I:$O,ROW(),MATCH(BZ$3,$I$2:$O$2,0))/12-INDEX($I:$O,ROW(),MATCH(BZ$3-1,$I$2:$O$2,0))/12)+BY205</f>
        <v>0.20000000000000026</v>
      </c>
      <c r="CA205" s="163" cm="1">
        <f t="array" ref="CA205">(INDEX($I:$P,ROW(),MATCH(CA$3,$I$2:$P$2,0))/12-INDEX($I:$P,ROW(),MATCH(CA$3-1,$I$2:$P$2,0))/12)+BZ205</f>
        <v>0.20000000000000026</v>
      </c>
      <c r="CB205" s="163" cm="1">
        <f t="array" ref="CB205">(INDEX($I:$P,ROW(),MATCH(CB$3,$I$2:$P$2,0))/12-INDEX($I:$P,ROW(),MATCH(CB$3-1,$I$2:$P$2,0))/12)+CA205</f>
        <v>0.20000000000000026</v>
      </c>
      <c r="CC205" s="163" cm="1">
        <f t="array" ref="CC205">(INDEX($I:$P,ROW(),MATCH(CC$3,$I$2:$P$2,0))/12-INDEX($I:$P,ROW(),MATCH(CC$3-1,$I$2:$P$2,0))/12)+CB205</f>
        <v>0.20000000000000026</v>
      </c>
      <c r="CD205" s="163" cm="1">
        <f t="array" ref="CD205">(INDEX($I:$P,ROW(),MATCH(CD$3,$I$2:$P$2,0))/12-INDEX($I:$P,ROW(),MATCH(CD$3-1,$I$2:$P$2,0))/12)+CC205</f>
        <v>0.20000000000000026</v>
      </c>
      <c r="CE205" s="163" cm="1">
        <f t="array" ref="CE205">(INDEX($I:$P,ROW(),MATCH(CE$3,$I$2:$P$2,0))/12-INDEX($I:$P,ROW(),MATCH(CE$3-1,$I$2:$P$2,0))/12)+CD205</f>
        <v>0.20000000000000026</v>
      </c>
      <c r="CF205" s="163" cm="1">
        <f t="array" ref="CF205">(INDEX($I:$P,ROW(),MATCH(CF$3,$I$2:$P$2,0))/12-INDEX($I:$P,ROW(),MATCH(CF$3-1,$I$2:$P$2,0))/12)+CE205</f>
        <v>0.20000000000000026</v>
      </c>
      <c r="CG205" s="163" cm="1">
        <f t="array" ref="CG205">(INDEX($I:$P,ROW(),MATCH(CG$3,$I$2:$P$2,0))/12-INDEX($I:$P,ROW(),MATCH(CG$3-1,$I$2:$P$2,0))/12)+CF205</f>
        <v>0.20000000000000026</v>
      </c>
      <c r="CH205" s="163" cm="1">
        <f t="array" ref="CH205">(INDEX($I:$P,ROW(),MATCH(CH$3,$I$2:$P$2,0))/12-INDEX($I:$P,ROW(),MATCH(CH$3-1,$I$2:$P$2,0))/12)+CG205</f>
        <v>0.20000000000000026</v>
      </c>
      <c r="CI205" s="163" cm="1">
        <f t="array" ref="CI205">(INDEX($I:$P,ROW(),MATCH(CI$3,$I$2:$P$2,0))/12-INDEX($I:$P,ROW(),MATCH(CI$3-1,$I$2:$P$2,0))/12)+CH205</f>
        <v>0.20000000000000026</v>
      </c>
      <c r="CJ205" s="163" cm="1">
        <f t="array" ref="CJ205">(INDEX($I:$P,ROW(),MATCH(CJ$3,$I$2:$P$2,0))/12-INDEX($I:$P,ROW(),MATCH(CJ$3-1,$I$2:$P$2,0))/12)+CI205</f>
        <v>0.20000000000000026</v>
      </c>
      <c r="CK205" s="163" cm="1">
        <f t="array" ref="CK205">(INDEX($I:$P,ROW(),MATCH(CK$3,$I$2:$P$2,0))/12-INDEX($I:$P,ROW(),MATCH(CK$3-1,$I$2:$P$2,0))/12)+CJ205</f>
        <v>0.20000000000000026</v>
      </c>
      <c r="CL205" s="163" cm="1">
        <f t="array" ref="CL205">(INDEX($I:$P,ROW(),MATCH(CL$3,$I$2:$P$2,0))/12-INDEX($I:$P,ROW(),MATCH(CL$3-1,$I$2:$P$2,0))/12)+CK205</f>
        <v>0.20000000000000026</v>
      </c>
    </row>
    <row r="206" spans="2:90" x14ac:dyDescent="0.4">
      <c r="B206" s="123" t="str">
        <f>B216</f>
        <v>Revenue</v>
      </c>
      <c r="C206" t="str">
        <f ca="1">OFFSET(C206,10,0)</f>
        <v>IS: revenue</v>
      </c>
      <c r="D206" s="27" t="s">
        <v>260</v>
      </c>
      <c r="E206" s="9" t="str">
        <f t="shared" si="172"/>
        <v>206 TAM-ER</v>
      </c>
      <c r="F206" s="27"/>
      <c r="G206" s="27" t="str">
        <f>E206</f>
        <v>206 TAM-ER</v>
      </c>
      <c r="H206" s="24"/>
      <c r="I206" s="24"/>
      <c r="J206" s="24"/>
      <c r="K206" s="33">
        <f t="shared" ref="K206:P206" si="177">SUMIF($3:$3,K$2,206:206)</f>
        <v>32302414.077809874</v>
      </c>
      <c r="L206" s="33">
        <f t="shared" si="177"/>
        <v>89093148.124102876</v>
      </c>
      <c r="M206" s="33">
        <f t="shared" si="177"/>
        <v>145422317.02126443</v>
      </c>
      <c r="N206" s="33">
        <f t="shared" si="177"/>
        <v>207282095.43152076</v>
      </c>
      <c r="O206" s="33">
        <f t="shared" si="177"/>
        <v>275090952.47193754</v>
      </c>
      <c r="P206" s="33">
        <f t="shared" si="177"/>
        <v>316476696.45822203</v>
      </c>
      <c r="R206" s="161"/>
      <c r="S206" s="33">
        <f t="shared" ref="S206" si="178">S205*S203*1000000</f>
        <v>401666.66666666669</v>
      </c>
      <c r="T206" s="33">
        <f t="shared" ref="T206:AX206" si="179">T205*T203*1000000</f>
        <v>806680.5555555555</v>
      </c>
      <c r="U206" s="33">
        <f t="shared" si="179"/>
        <v>1215062.5868055555</v>
      </c>
      <c r="V206" s="33">
        <f t="shared" si="179"/>
        <v>1626833.7967785492</v>
      </c>
      <c r="W206" s="33">
        <f t="shared" si="179"/>
        <v>2042015.3386647413</v>
      </c>
      <c r="X206" s="33">
        <f t="shared" si="179"/>
        <v>2460628.483091013</v>
      </c>
      <c r="Y206" s="33">
        <f t="shared" si="179"/>
        <v>2882694.6187323192</v>
      </c>
      <c r="Z206" s="33">
        <f t="shared" si="179"/>
        <v>3308235.2529261373</v>
      </c>
      <c r="AA206" s="33">
        <f t="shared" si="179"/>
        <v>3737272.0122899958</v>
      </c>
      <c r="AB206" s="33">
        <f t="shared" si="179"/>
        <v>4169826.6433420787</v>
      </c>
      <c r="AC206" s="33">
        <f t="shared" si="179"/>
        <v>4605921.0131249381</v>
      </c>
      <c r="AD206" s="33">
        <f t="shared" si="179"/>
        <v>5045577.1098323194</v>
      </c>
      <c r="AE206" s="33">
        <f t="shared" si="179"/>
        <v>5400855.2318455409</v>
      </c>
      <c r="AF206" s="33">
        <f t="shared" si="179"/>
        <v>5759006.4080507159</v>
      </c>
      <c r="AG206" s="33">
        <f t="shared" si="179"/>
        <v>6120048.412543159</v>
      </c>
      <c r="AH206" s="33">
        <f t="shared" si="179"/>
        <v>6483999.1176562328</v>
      </c>
      <c r="AI206" s="33">
        <f t="shared" si="179"/>
        <v>6850876.4944714196</v>
      </c>
      <c r="AJ206" s="33">
        <f t="shared" si="179"/>
        <v>7220698.6133309416</v>
      </c>
      <c r="AK206" s="33">
        <f t="shared" si="179"/>
        <v>7593483.6443529297</v>
      </c>
      <c r="AL206" s="33">
        <f t="shared" si="179"/>
        <v>7969249.8579491731</v>
      </c>
      <c r="AM206" s="33">
        <f t="shared" si="179"/>
        <v>8348015.6253454499</v>
      </c>
      <c r="AN206" s="33">
        <f t="shared" si="179"/>
        <v>8729799.419104442</v>
      </c>
      <c r="AO206" s="33">
        <f t="shared" si="179"/>
        <v>9114619.8136512619</v>
      </c>
      <c r="AP206" s="33">
        <f t="shared" si="179"/>
        <v>9502495.4858016111</v>
      </c>
      <c r="AQ206" s="33">
        <f t="shared" si="179"/>
        <v>9893445.2152925599</v>
      </c>
      <c r="AR206" s="33">
        <f t="shared" si="179"/>
        <v>10287487.885315971</v>
      </c>
      <c r="AS206" s="33">
        <f t="shared" si="179"/>
        <v>10684642.483054589</v>
      </c>
      <c r="AT206" s="33">
        <f t="shared" si="179"/>
        <v>11084928.100220799</v>
      </c>
      <c r="AU206" s="33">
        <f t="shared" si="179"/>
        <v>11488363.933598064</v>
      </c>
      <c r="AV206" s="33">
        <f t="shared" si="179"/>
        <v>11894969.285585066</v>
      </c>
      <c r="AW206" s="33">
        <f t="shared" si="179"/>
        <v>12304763.564742558</v>
      </c>
      <c r="AX206" s="33">
        <f t="shared" si="179"/>
        <v>12717766.28634293</v>
      </c>
      <c r="AY206" s="33">
        <f t="shared" ref="AY206:CD206" si="180">AY205*AY203*1000000</f>
        <v>13133997.072922528</v>
      </c>
      <c r="AZ206" s="33">
        <f t="shared" si="180"/>
        <v>13553475.654836709</v>
      </c>
      <c r="BA206" s="33">
        <f t="shared" si="180"/>
        <v>13976221.870817658</v>
      </c>
      <c r="BB206" s="33">
        <f t="shared" si="180"/>
        <v>14402255.668534994</v>
      </c>
      <c r="BC206" s="33">
        <f t="shared" si="180"/>
        <v>14831597.105159165</v>
      </c>
      <c r="BD206" s="33">
        <f t="shared" si="180"/>
        <v>15264266.347927628</v>
      </c>
      <c r="BE206" s="33">
        <f t="shared" si="180"/>
        <v>15700283.674713859</v>
      </c>
      <c r="BF206" s="33">
        <f t="shared" si="180"/>
        <v>16139669.474599216</v>
      </c>
      <c r="BG206" s="33">
        <f t="shared" si="180"/>
        <v>16582444.248447597</v>
      </c>
      <c r="BH206" s="33">
        <f t="shared" si="180"/>
        <v>17028628.609483</v>
      </c>
      <c r="BI206" s="33">
        <f t="shared" si="180"/>
        <v>17478243.283869945</v>
      </c>
      <c r="BJ206" s="33">
        <f t="shared" si="180"/>
        <v>17931309.111296751</v>
      </c>
      <c r="BK206" s="33">
        <f t="shared" si="180"/>
        <v>18387847.045561776</v>
      </c>
      <c r="BL206" s="33">
        <f t="shared" si="180"/>
        <v>18847878.155162487</v>
      </c>
      <c r="BM206" s="33">
        <f t="shared" si="180"/>
        <v>19311423.623887554</v>
      </c>
      <c r="BN206" s="33">
        <f t="shared" si="180"/>
        <v>19778504.751411803</v>
      </c>
      <c r="BO206" s="33">
        <f t="shared" si="180"/>
        <v>20249142.953894172</v>
      </c>
      <c r="BP206" s="33">
        <f t="shared" si="180"/>
        <v>20723359.764578629</v>
      </c>
      <c r="BQ206" s="33">
        <f t="shared" si="180"/>
        <v>21201176.834398057</v>
      </c>
      <c r="BR206" s="33">
        <f t="shared" si="180"/>
        <v>21682615.932581183</v>
      </c>
      <c r="BS206" s="33">
        <f t="shared" si="180"/>
        <v>22167698.947262459</v>
      </c>
      <c r="BT206" s="33">
        <f t="shared" si="180"/>
        <v>22656447.886095028</v>
      </c>
      <c r="BU206" s="33">
        <f t="shared" si="180"/>
        <v>23148884.876866698</v>
      </c>
      <c r="BV206" s="33">
        <f t="shared" si="180"/>
        <v>23645032.168119002</v>
      </c>
      <c r="BW206" s="33">
        <f t="shared" si="180"/>
        <v>24144912.129769292</v>
      </c>
      <c r="BX206" s="33">
        <f t="shared" si="180"/>
        <v>24648547.253735974</v>
      </c>
      <c r="BY206" s="33">
        <f t="shared" si="180"/>
        <v>25155960.154566791</v>
      </c>
      <c r="BZ206" s="33">
        <f t="shared" si="180"/>
        <v>25667173.570070267</v>
      </c>
      <c r="CA206" s="33">
        <f t="shared" si="180"/>
        <v>25774120.126612227</v>
      </c>
      <c r="CB206" s="33">
        <f t="shared" si="180"/>
        <v>25881512.293806445</v>
      </c>
      <c r="CC206" s="33">
        <f t="shared" si="180"/>
        <v>25989351.928363971</v>
      </c>
      <c r="CD206" s="33">
        <f t="shared" si="180"/>
        <v>26097640.894732155</v>
      </c>
      <c r="CE206" s="33">
        <f t="shared" ref="CE206:CK206" si="181">CE205*CE203*1000000</f>
        <v>26206381.065126874</v>
      </c>
      <c r="CF206" s="33">
        <f t="shared" si="181"/>
        <v>26315574.319564898</v>
      </c>
      <c r="CG206" s="33">
        <f t="shared" si="181"/>
        <v>26425222.545896418</v>
      </c>
      <c r="CH206" s="33">
        <f t="shared" si="181"/>
        <v>26535327.639837652</v>
      </c>
      <c r="CI206" s="33">
        <f t="shared" si="181"/>
        <v>26645891.505003642</v>
      </c>
      <c r="CJ206" s="33">
        <f t="shared" si="181"/>
        <v>26756916.052941155</v>
      </c>
      <c r="CK206" s="33">
        <f t="shared" si="181"/>
        <v>26868403.203161739</v>
      </c>
      <c r="CL206" s="33">
        <f t="shared" ref="CL206" si="182">CL205*CL203*1000000</f>
        <v>26980354.883174915</v>
      </c>
    </row>
    <row r="207" spans="2:90" x14ac:dyDescent="0.4">
      <c r="B207" s="187" t="str">
        <f>IFERROR(SUBSTITUTE(TRIM(LEFT(B202,SEARCH("-",B202)-1)),":",""),SUBSTITUTE(B202,":",""))</f>
        <v>TAM</v>
      </c>
      <c r="D207" t="s">
        <v>260</v>
      </c>
      <c r="E207" s="8" t="str">
        <f t="shared" si="172"/>
        <v>207 TAM-ER</v>
      </c>
      <c r="G207" t="s">
        <v>332</v>
      </c>
      <c r="H207" s="31"/>
      <c r="I207" s="73"/>
      <c r="J207" s="73"/>
      <c r="K207" s="58"/>
      <c r="L207" s="58"/>
      <c r="M207" s="58"/>
      <c r="N207" s="58"/>
      <c r="O207" s="58"/>
      <c r="P207" s="58"/>
      <c r="R207" s="33"/>
      <c r="S207" s="33"/>
      <c r="T207" s="33"/>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c r="BV207" s="33"/>
      <c r="BW207" s="33"/>
      <c r="BX207" s="33"/>
      <c r="BY207" s="33"/>
      <c r="BZ207" s="33"/>
      <c r="CA207" s="33"/>
      <c r="CB207" s="33"/>
      <c r="CC207" s="33"/>
      <c r="CD207" s="33"/>
      <c r="CE207" s="33"/>
      <c r="CF207" s="33"/>
      <c r="CG207" s="33"/>
      <c r="CH207" s="33"/>
      <c r="CI207" s="33"/>
      <c r="CJ207" s="33"/>
      <c r="CK207" s="33"/>
      <c r="CL207" s="33"/>
    </row>
    <row r="208" spans="2:90" x14ac:dyDescent="0.4">
      <c r="B208" s="235" t="str">
        <f>IFERROR(SUBSTITUTE(TRIM(MID(B202, SEARCH("-", B202) + 1, LEN(B202))),":",""),"no unit")</f>
        <v>no unit</v>
      </c>
      <c r="D208" t="s">
        <v>260</v>
      </c>
      <c r="E208" s="8" t="str">
        <f t="shared" si="172"/>
        <v>208 TAM-ER</v>
      </c>
      <c r="G208" t="s">
        <v>332</v>
      </c>
      <c r="H208" s="31"/>
      <c r="I208" s="73"/>
      <c r="J208" s="73"/>
      <c r="K208" s="58"/>
      <c r="L208" s="58"/>
      <c r="M208" s="58"/>
      <c r="N208" s="58"/>
      <c r="O208" s="58"/>
      <c r="P208" s="58"/>
      <c r="R208" s="33"/>
      <c r="S208" s="33"/>
      <c r="T208" s="33"/>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c r="BV208" s="33"/>
      <c r="BW208" s="33"/>
      <c r="BX208" s="33"/>
      <c r="BY208" s="33"/>
      <c r="BZ208" s="33"/>
      <c r="CA208" s="33"/>
      <c r="CB208" s="33"/>
      <c r="CC208" s="33"/>
      <c r="CD208" s="33"/>
      <c r="CE208" s="33"/>
      <c r="CF208" s="33"/>
      <c r="CG208" s="33"/>
      <c r="CH208" s="33"/>
      <c r="CI208" s="33"/>
      <c r="CJ208" s="33"/>
      <c r="CK208" s="33"/>
      <c r="CL208" s="33"/>
    </row>
    <row r="209" spans="2:90" x14ac:dyDescent="0.4">
      <c r="B209" s="132" t="s">
        <v>334</v>
      </c>
      <c r="D209" t="s">
        <v>260</v>
      </c>
      <c r="E209" s="8" t="str">
        <f t="shared" si="172"/>
        <v>209 TAM-ER</v>
      </c>
      <c r="G209" t="s">
        <v>332</v>
      </c>
      <c r="H209" s="31"/>
      <c r="I209" s="73"/>
      <c r="J209" s="73"/>
      <c r="K209" s="58"/>
      <c r="L209" s="58"/>
      <c r="M209" s="58"/>
      <c r="N209" s="58"/>
      <c r="O209" s="58"/>
      <c r="P209" s="58"/>
      <c r="R209" s="33"/>
      <c r="S209" s="199" t="str">
        <f t="shared" ref="S209" si="183">ADDRESS(ROW(S206),COLUMN(S206),2)</f>
        <v>S$206</v>
      </c>
      <c r="T209" s="199" t="str">
        <f t="shared" ref="T209:AX209" si="184">ADDRESS(ROW(T206),COLUMN(T206),2)</f>
        <v>T$206</v>
      </c>
      <c r="U209" s="199" t="str">
        <f t="shared" si="184"/>
        <v>U$206</v>
      </c>
      <c r="V209" s="199" t="str">
        <f t="shared" si="184"/>
        <v>V$206</v>
      </c>
      <c r="W209" s="199" t="str">
        <f t="shared" si="184"/>
        <v>W$206</v>
      </c>
      <c r="X209" s="199" t="str">
        <f t="shared" si="184"/>
        <v>X$206</v>
      </c>
      <c r="Y209" s="199" t="str">
        <f t="shared" si="184"/>
        <v>Y$206</v>
      </c>
      <c r="Z209" s="199" t="str">
        <f t="shared" si="184"/>
        <v>Z$206</v>
      </c>
      <c r="AA209" s="199" t="str">
        <f t="shared" si="184"/>
        <v>AA$206</v>
      </c>
      <c r="AB209" s="199" t="str">
        <f t="shared" si="184"/>
        <v>AB$206</v>
      </c>
      <c r="AC209" s="199" t="str">
        <f t="shared" si="184"/>
        <v>AC$206</v>
      </c>
      <c r="AD209" s="199" t="str">
        <f t="shared" si="184"/>
        <v>AD$206</v>
      </c>
      <c r="AE209" s="199" t="str">
        <f t="shared" si="184"/>
        <v>AE$206</v>
      </c>
      <c r="AF209" s="199" t="str">
        <f t="shared" si="184"/>
        <v>AF$206</v>
      </c>
      <c r="AG209" s="199" t="str">
        <f t="shared" si="184"/>
        <v>AG$206</v>
      </c>
      <c r="AH209" s="199" t="str">
        <f t="shared" si="184"/>
        <v>AH$206</v>
      </c>
      <c r="AI209" s="199" t="str">
        <f t="shared" si="184"/>
        <v>AI$206</v>
      </c>
      <c r="AJ209" s="199" t="str">
        <f t="shared" si="184"/>
        <v>AJ$206</v>
      </c>
      <c r="AK209" s="199" t="str">
        <f t="shared" si="184"/>
        <v>AK$206</v>
      </c>
      <c r="AL209" s="199" t="str">
        <f t="shared" si="184"/>
        <v>AL$206</v>
      </c>
      <c r="AM209" s="199" t="str">
        <f t="shared" si="184"/>
        <v>AM$206</v>
      </c>
      <c r="AN209" s="199" t="str">
        <f t="shared" si="184"/>
        <v>AN$206</v>
      </c>
      <c r="AO209" s="199" t="str">
        <f t="shared" si="184"/>
        <v>AO$206</v>
      </c>
      <c r="AP209" s="199" t="str">
        <f t="shared" si="184"/>
        <v>AP$206</v>
      </c>
      <c r="AQ209" s="199" t="str">
        <f t="shared" si="184"/>
        <v>AQ$206</v>
      </c>
      <c r="AR209" s="199" t="str">
        <f t="shared" si="184"/>
        <v>AR$206</v>
      </c>
      <c r="AS209" s="199" t="str">
        <f t="shared" si="184"/>
        <v>AS$206</v>
      </c>
      <c r="AT209" s="199" t="str">
        <f t="shared" si="184"/>
        <v>AT$206</v>
      </c>
      <c r="AU209" s="199" t="str">
        <f t="shared" si="184"/>
        <v>AU$206</v>
      </c>
      <c r="AV209" s="199" t="str">
        <f t="shared" si="184"/>
        <v>AV$206</v>
      </c>
      <c r="AW209" s="199" t="str">
        <f t="shared" si="184"/>
        <v>AW$206</v>
      </c>
      <c r="AX209" s="199" t="str">
        <f t="shared" si="184"/>
        <v>AX$206</v>
      </c>
      <c r="AY209" s="199" t="str">
        <f t="shared" ref="AY209:CD209" si="185">ADDRESS(ROW(AY206),COLUMN(AY206),2)</f>
        <v>AY$206</v>
      </c>
      <c r="AZ209" s="199" t="str">
        <f t="shared" si="185"/>
        <v>AZ$206</v>
      </c>
      <c r="BA209" s="199" t="str">
        <f t="shared" si="185"/>
        <v>BA$206</v>
      </c>
      <c r="BB209" s="199" t="str">
        <f t="shared" si="185"/>
        <v>BB$206</v>
      </c>
      <c r="BC209" s="199" t="str">
        <f t="shared" si="185"/>
        <v>BC$206</v>
      </c>
      <c r="BD209" s="199" t="str">
        <f t="shared" si="185"/>
        <v>BD$206</v>
      </c>
      <c r="BE209" s="199" t="str">
        <f t="shared" si="185"/>
        <v>BE$206</v>
      </c>
      <c r="BF209" s="199" t="str">
        <f t="shared" si="185"/>
        <v>BF$206</v>
      </c>
      <c r="BG209" s="199" t="str">
        <f t="shared" si="185"/>
        <v>BG$206</v>
      </c>
      <c r="BH209" s="199" t="str">
        <f t="shared" si="185"/>
        <v>BH$206</v>
      </c>
      <c r="BI209" s="199" t="str">
        <f t="shared" si="185"/>
        <v>BI$206</v>
      </c>
      <c r="BJ209" s="199" t="str">
        <f t="shared" si="185"/>
        <v>BJ$206</v>
      </c>
      <c r="BK209" s="199" t="str">
        <f t="shared" si="185"/>
        <v>BK$206</v>
      </c>
      <c r="BL209" s="199" t="str">
        <f t="shared" si="185"/>
        <v>BL$206</v>
      </c>
      <c r="BM209" s="199" t="str">
        <f t="shared" si="185"/>
        <v>BM$206</v>
      </c>
      <c r="BN209" s="199" t="str">
        <f t="shared" si="185"/>
        <v>BN$206</v>
      </c>
      <c r="BO209" s="199" t="str">
        <f t="shared" si="185"/>
        <v>BO$206</v>
      </c>
      <c r="BP209" s="199" t="str">
        <f t="shared" si="185"/>
        <v>BP$206</v>
      </c>
      <c r="BQ209" s="199" t="str">
        <f t="shared" si="185"/>
        <v>BQ$206</v>
      </c>
      <c r="BR209" s="199" t="str">
        <f t="shared" si="185"/>
        <v>BR$206</v>
      </c>
      <c r="BS209" s="199" t="str">
        <f t="shared" si="185"/>
        <v>BS$206</v>
      </c>
      <c r="BT209" s="199" t="str">
        <f t="shared" si="185"/>
        <v>BT$206</v>
      </c>
      <c r="BU209" s="199" t="str">
        <f t="shared" si="185"/>
        <v>BU$206</v>
      </c>
      <c r="BV209" s="199" t="str">
        <f t="shared" si="185"/>
        <v>BV$206</v>
      </c>
      <c r="BW209" s="199" t="str">
        <f t="shared" si="185"/>
        <v>BW$206</v>
      </c>
      <c r="BX209" s="199" t="str">
        <f t="shared" si="185"/>
        <v>BX$206</v>
      </c>
      <c r="BY209" s="199" t="str">
        <f t="shared" si="185"/>
        <v>BY$206</v>
      </c>
      <c r="BZ209" s="199" t="str">
        <f t="shared" si="185"/>
        <v>BZ$206</v>
      </c>
      <c r="CA209" s="199" t="str">
        <f t="shared" si="185"/>
        <v>CA$206</v>
      </c>
      <c r="CB209" s="199" t="str">
        <f t="shared" si="185"/>
        <v>CB$206</v>
      </c>
      <c r="CC209" s="199" t="str">
        <f t="shared" si="185"/>
        <v>CC$206</v>
      </c>
      <c r="CD209" s="199" t="str">
        <f t="shared" si="185"/>
        <v>CD$206</v>
      </c>
      <c r="CE209" s="199" t="str">
        <f t="shared" ref="CE209:CK209" si="186">ADDRESS(ROW(CE206),COLUMN(CE206),2)</f>
        <v>CE$206</v>
      </c>
      <c r="CF209" s="199" t="str">
        <f t="shared" si="186"/>
        <v>CF$206</v>
      </c>
      <c r="CG209" s="199" t="str">
        <f t="shared" si="186"/>
        <v>CG$206</v>
      </c>
      <c r="CH209" s="199" t="str">
        <f t="shared" si="186"/>
        <v>CH$206</v>
      </c>
      <c r="CI209" s="199" t="str">
        <f t="shared" si="186"/>
        <v>CI$206</v>
      </c>
      <c r="CJ209" s="199" t="str">
        <f t="shared" si="186"/>
        <v>CJ$206</v>
      </c>
      <c r="CK209" s="199" t="str">
        <f t="shared" si="186"/>
        <v>CK$206</v>
      </c>
      <c r="CL209" s="199" t="str">
        <f t="shared" ref="CL209" si="187">ADDRESS(ROW(CL206),COLUMN(CL206),2)</f>
        <v>CL$206</v>
      </c>
    </row>
    <row r="210" spans="2:90" x14ac:dyDescent="0.4">
      <c r="B210" s="132" t="s">
        <v>333</v>
      </c>
      <c r="D210" t="s">
        <v>260</v>
      </c>
      <c r="E210" s="8" t="str">
        <f t="shared" si="172"/>
        <v>210 TAM-ER</v>
      </c>
      <c r="G210" t="s">
        <v>332</v>
      </c>
      <c r="H210" s="31"/>
      <c r="I210" s="73"/>
      <c r="J210" s="73"/>
      <c r="K210" s="58"/>
      <c r="L210" s="58"/>
      <c r="M210" s="58"/>
      <c r="N210" s="58"/>
      <c r="O210" s="58"/>
      <c r="P210" s="58"/>
      <c r="R210" s="33"/>
      <c r="S210" s="76"/>
      <c r="T210" s="76"/>
      <c r="U210" s="76"/>
      <c r="V210" s="76"/>
      <c r="W210" s="76"/>
      <c r="X210" s="76"/>
      <c r="Y210" s="76"/>
      <c r="Z210" s="76"/>
      <c r="AA210" s="76"/>
      <c r="AB210" s="76"/>
      <c r="AC210" s="76"/>
      <c r="AD210" s="76"/>
      <c r="AE210" s="76"/>
      <c r="AF210" s="76"/>
      <c r="AG210" s="76"/>
      <c r="AH210" s="76"/>
      <c r="AI210" s="76"/>
      <c r="AJ210" s="76"/>
      <c r="AK210" s="76"/>
      <c r="AL210" s="76"/>
      <c r="AM210" s="76"/>
      <c r="AN210" s="76"/>
      <c r="AO210" s="76"/>
      <c r="AP210" s="76"/>
      <c r="AQ210" s="76"/>
      <c r="AR210" s="76"/>
      <c r="AS210" s="76"/>
      <c r="AT210" s="76"/>
      <c r="AU210" s="76"/>
      <c r="AV210" s="76"/>
      <c r="AW210" s="76"/>
      <c r="AX210" s="76"/>
      <c r="AY210" s="76"/>
      <c r="AZ210" s="76"/>
      <c r="BA210" s="76"/>
      <c r="BB210" s="76"/>
      <c r="BC210" s="76"/>
      <c r="BD210" s="76"/>
      <c r="BE210" s="76"/>
      <c r="BF210" s="76"/>
      <c r="BG210" s="76"/>
      <c r="BH210" s="76"/>
      <c r="BI210" s="76"/>
      <c r="BJ210" s="76"/>
      <c r="BK210" s="76"/>
      <c r="BL210" s="76"/>
      <c r="BM210" s="76"/>
      <c r="BN210" s="76"/>
      <c r="BO210" s="76"/>
      <c r="BP210" s="76"/>
      <c r="BQ210" s="76"/>
      <c r="BR210" s="76"/>
      <c r="BS210" s="76"/>
      <c r="BT210" s="76"/>
      <c r="BU210" s="76"/>
      <c r="BV210" s="76"/>
      <c r="BW210" s="76"/>
      <c r="BX210" s="76"/>
      <c r="BY210" s="76"/>
      <c r="BZ210" s="76"/>
      <c r="CA210" s="76"/>
      <c r="CB210" s="76"/>
      <c r="CC210" s="76"/>
      <c r="CD210" s="76"/>
      <c r="CE210" s="76"/>
      <c r="CF210" s="76"/>
      <c r="CG210" s="76"/>
      <c r="CH210" s="76"/>
      <c r="CI210" s="76"/>
      <c r="CJ210" s="76"/>
      <c r="CK210" s="76"/>
      <c r="CL210" s="76"/>
    </row>
    <row r="211" spans="2:90" x14ac:dyDescent="0.4">
      <c r="B211" s="8" t="s">
        <v>488</v>
      </c>
      <c r="D211" t="s">
        <v>260</v>
      </c>
      <c r="E211" s="8" t="str">
        <f t="shared" si="172"/>
        <v>211 TAM-ER</v>
      </c>
      <c r="G211" t="s">
        <v>332</v>
      </c>
      <c r="H211" s="12"/>
      <c r="I211" s="60"/>
      <c r="J211" s="60"/>
      <c r="K211" s="15"/>
      <c r="L211" s="15"/>
      <c r="M211" s="15"/>
      <c r="N211" s="15"/>
      <c r="O211" s="15"/>
      <c r="P211" s="15"/>
      <c r="R211" s="15"/>
      <c r="S211" s="76"/>
      <c r="T211" s="76"/>
      <c r="U211" s="76"/>
      <c r="V211" s="76"/>
      <c r="W211" s="76"/>
      <c r="X211" s="76"/>
      <c r="Y211" s="76"/>
      <c r="Z211" s="76"/>
      <c r="AA211" s="76"/>
      <c r="AB211" s="76"/>
      <c r="AC211" s="76"/>
      <c r="AD211" s="76"/>
      <c r="AE211" s="76"/>
      <c r="AF211" s="76"/>
      <c r="AG211" s="76"/>
      <c r="AH211" s="76"/>
      <c r="AI211" s="76"/>
      <c r="AJ211" s="76"/>
      <c r="AK211" s="76"/>
      <c r="AL211" s="76"/>
      <c r="AM211" s="76"/>
      <c r="AN211" s="76"/>
      <c r="AO211" s="76"/>
      <c r="AP211" s="76"/>
      <c r="AQ211" s="76"/>
      <c r="AR211" s="76"/>
      <c r="AS211" s="76"/>
      <c r="AT211" s="76"/>
      <c r="AU211" s="76"/>
      <c r="AV211" s="76"/>
      <c r="AW211" s="76"/>
      <c r="AX211" s="76"/>
      <c r="AY211" s="76"/>
      <c r="AZ211" s="76"/>
      <c r="BA211" s="76"/>
      <c r="BB211" s="76"/>
      <c r="BC211" s="76"/>
      <c r="BD211" s="76"/>
      <c r="BE211" s="76"/>
      <c r="BF211" s="76"/>
      <c r="BG211" s="76"/>
      <c r="BH211" s="76"/>
      <c r="BI211" s="76"/>
      <c r="BJ211" s="76"/>
      <c r="BK211" s="76"/>
      <c r="BL211" s="76"/>
      <c r="BM211" s="76"/>
      <c r="BN211" s="76"/>
      <c r="BO211" s="76"/>
      <c r="BP211" s="76"/>
      <c r="BQ211" s="76"/>
      <c r="BR211" s="76"/>
      <c r="BS211" s="76"/>
      <c r="BT211" s="76"/>
      <c r="BU211" s="76"/>
      <c r="BV211" s="76"/>
      <c r="BW211" s="76"/>
      <c r="BX211" s="76"/>
      <c r="BY211" s="76"/>
      <c r="BZ211" s="76"/>
      <c r="CA211" s="76"/>
      <c r="CB211" s="76"/>
      <c r="CC211" s="76"/>
      <c r="CD211" s="76"/>
      <c r="CE211" s="76"/>
      <c r="CF211" s="76"/>
      <c r="CG211" s="76"/>
      <c r="CH211" s="76"/>
      <c r="CI211" s="76"/>
      <c r="CJ211" s="76"/>
      <c r="CK211" s="76"/>
      <c r="CL211" s="76"/>
    </row>
    <row r="212" spans="2:90" x14ac:dyDescent="0.4">
      <c r="B212" s="8" t="s">
        <v>494</v>
      </c>
      <c r="D212" t="s">
        <v>260</v>
      </c>
      <c r="E212" s="8" t="str">
        <f t="shared" si="172"/>
        <v>212 TAM-ER</v>
      </c>
      <c r="G212" t="s">
        <v>332</v>
      </c>
      <c r="H212" s="12"/>
      <c r="I212" s="60"/>
      <c r="J212" s="60"/>
      <c r="K212" s="15"/>
      <c r="L212" s="15"/>
      <c r="M212" s="15"/>
      <c r="N212" s="15"/>
      <c r="O212" s="15"/>
      <c r="P212" s="15"/>
      <c r="R212" s="15"/>
      <c r="S212" s="76"/>
      <c r="T212" s="76"/>
      <c r="U212" s="76"/>
      <c r="V212" s="76"/>
      <c r="W212" s="76"/>
      <c r="X212" s="76"/>
      <c r="Y212" s="76"/>
      <c r="Z212" s="76"/>
      <c r="AA212" s="76"/>
      <c r="AB212" s="76"/>
      <c r="AC212" s="76"/>
      <c r="AD212" s="76"/>
      <c r="AE212" s="76"/>
      <c r="AF212" s="76"/>
      <c r="AG212" s="76"/>
      <c r="AH212" s="76"/>
      <c r="AI212" s="76"/>
      <c r="AJ212" s="76"/>
      <c r="AK212" s="76"/>
      <c r="AL212" s="76"/>
      <c r="AM212" s="76"/>
      <c r="AN212" s="76"/>
      <c r="AO212" s="76"/>
      <c r="AP212" s="76"/>
      <c r="AQ212" s="76"/>
      <c r="AR212" s="76"/>
      <c r="AS212" s="76"/>
      <c r="AT212" s="76"/>
      <c r="AU212" s="76"/>
      <c r="AV212" s="76"/>
      <c r="AW212" s="76"/>
      <c r="AX212" s="76"/>
      <c r="AY212" s="76"/>
      <c r="AZ212" s="76"/>
      <c r="BA212" s="76"/>
      <c r="BB212" s="76"/>
      <c r="BC212" s="76"/>
      <c r="BD212" s="76"/>
      <c r="BE212" s="76"/>
      <c r="BF212" s="76"/>
      <c r="BG212" s="76"/>
      <c r="BH212" s="76"/>
      <c r="BI212" s="76"/>
      <c r="BJ212" s="76"/>
      <c r="BK212" s="76"/>
      <c r="BL212" s="76"/>
      <c r="BM212" s="76"/>
      <c r="BN212" s="76"/>
      <c r="BO212" s="76"/>
      <c r="BP212" s="76"/>
      <c r="BQ212" s="76"/>
      <c r="BR212" s="76"/>
      <c r="BS212" s="76"/>
      <c r="BT212" s="76"/>
      <c r="BU212" s="76"/>
      <c r="BV212" s="76"/>
      <c r="BW212" s="76"/>
      <c r="BX212" s="76"/>
      <c r="BY212" s="76"/>
      <c r="BZ212" s="76"/>
      <c r="CA212" s="76"/>
      <c r="CB212" s="76"/>
      <c r="CC212" s="76"/>
      <c r="CD212" s="76"/>
      <c r="CE212" s="76"/>
      <c r="CF212" s="76"/>
      <c r="CG212" s="76"/>
      <c r="CH212" s="76"/>
      <c r="CI212" s="76"/>
      <c r="CJ212" s="76"/>
      <c r="CK212" s="76"/>
      <c r="CL212" s="76"/>
    </row>
    <row r="213" spans="2:90" x14ac:dyDescent="0.4">
      <c r="B213" s="8" t="s">
        <v>463</v>
      </c>
      <c r="D213" t="s">
        <v>260</v>
      </c>
      <c r="E213" s="8" t="str">
        <f t="shared" si="172"/>
        <v>213 TAM-ER</v>
      </c>
      <c r="G213" t="s">
        <v>332</v>
      </c>
      <c r="H213" s="12"/>
      <c r="I213" s="60"/>
      <c r="J213" s="60"/>
      <c r="K213" s="15"/>
      <c r="L213" s="15"/>
      <c r="M213" s="15"/>
      <c r="N213" s="15"/>
      <c r="O213" s="15"/>
      <c r="P213" s="15"/>
      <c r="R213" s="15"/>
      <c r="S213" s="76"/>
      <c r="T213" s="76"/>
      <c r="U213" s="76"/>
      <c r="V213" s="76"/>
      <c r="W213" s="76"/>
      <c r="X213" s="76"/>
      <c r="Y213" s="76"/>
      <c r="Z213" s="76"/>
      <c r="AA213" s="76"/>
      <c r="AB213" s="76"/>
      <c r="AC213" s="76"/>
      <c r="AD213" s="76"/>
      <c r="AE213" s="76"/>
      <c r="AF213" s="76"/>
      <c r="AG213" s="76"/>
      <c r="AH213" s="76"/>
      <c r="AI213" s="76"/>
      <c r="AJ213" s="76"/>
      <c r="AK213" s="76"/>
      <c r="AL213" s="76"/>
      <c r="AM213" s="76"/>
      <c r="AN213" s="76"/>
      <c r="AO213" s="76"/>
      <c r="AP213" s="76"/>
      <c r="AQ213" s="76"/>
      <c r="AR213" s="76"/>
      <c r="AS213" s="76"/>
      <c r="AT213" s="76"/>
      <c r="AU213" s="76"/>
      <c r="AV213" s="76"/>
      <c r="AW213" s="76"/>
      <c r="AX213" s="76"/>
      <c r="AY213" s="76"/>
      <c r="AZ213" s="76"/>
      <c r="BA213" s="76"/>
      <c r="BB213" s="76"/>
      <c r="BC213" s="76"/>
      <c r="BD213" s="76"/>
      <c r="BE213" s="76"/>
      <c r="BF213" s="76"/>
      <c r="BG213" s="76"/>
      <c r="BH213" s="76"/>
      <c r="BI213" s="76"/>
      <c r="BJ213" s="76"/>
      <c r="BK213" s="76"/>
      <c r="BL213" s="76"/>
      <c r="BM213" s="76"/>
      <c r="BN213" s="76"/>
      <c r="BO213" s="76"/>
      <c r="BP213" s="76"/>
      <c r="BQ213" s="76"/>
      <c r="BR213" s="76"/>
      <c r="BS213" s="76"/>
      <c r="BT213" s="76"/>
      <c r="BU213" s="76"/>
      <c r="BV213" s="76"/>
      <c r="BW213" s="76"/>
      <c r="BX213" s="76"/>
      <c r="BY213" s="76"/>
      <c r="BZ213" s="76"/>
      <c r="CA213" s="76"/>
      <c r="CB213" s="76"/>
      <c r="CC213" s="76"/>
      <c r="CD213" s="76"/>
      <c r="CE213" s="76"/>
      <c r="CF213" s="76"/>
      <c r="CG213" s="76"/>
      <c r="CH213" s="76"/>
      <c r="CI213" s="76"/>
      <c r="CJ213" s="76"/>
      <c r="CK213" s="76"/>
      <c r="CL213" s="76"/>
    </row>
    <row r="214" spans="2:90" x14ac:dyDescent="0.4">
      <c r="B214" s="8" t="s">
        <v>464</v>
      </c>
      <c r="D214" t="s">
        <v>260</v>
      </c>
      <c r="E214" s="8" t="str">
        <f t="shared" si="172"/>
        <v>214 TAM-ER</v>
      </c>
      <c r="G214" t="s">
        <v>332</v>
      </c>
      <c r="H214" s="12"/>
      <c r="I214" s="60"/>
      <c r="J214" s="60"/>
      <c r="K214" s="15"/>
      <c r="L214" s="15"/>
      <c r="M214" s="15"/>
      <c r="N214" s="15"/>
      <c r="O214" s="15"/>
      <c r="P214" s="15"/>
      <c r="R214" s="15"/>
      <c r="S214" s="76"/>
      <c r="T214" s="76"/>
      <c r="U214" s="76"/>
      <c r="V214" s="76"/>
      <c r="W214" s="76"/>
      <c r="X214" s="76"/>
      <c r="Y214" s="76"/>
      <c r="Z214" s="76"/>
      <c r="AA214" s="76"/>
      <c r="AB214" s="76"/>
      <c r="AC214" s="76"/>
      <c r="AD214" s="76"/>
      <c r="AE214" s="76"/>
      <c r="AF214" s="76"/>
      <c r="AG214" s="76"/>
      <c r="AH214" s="76"/>
      <c r="AI214" s="76"/>
      <c r="AJ214" s="76"/>
      <c r="AK214" s="76"/>
      <c r="AL214" s="76"/>
      <c r="AM214" s="76"/>
      <c r="AN214" s="76"/>
      <c r="AO214" s="76"/>
      <c r="AP214" s="76"/>
      <c r="AQ214" s="76"/>
      <c r="AR214" s="76"/>
      <c r="AS214" s="76"/>
      <c r="AT214" s="76"/>
      <c r="AU214" s="76"/>
      <c r="AV214" s="76"/>
      <c r="AW214" s="76"/>
      <c r="AX214" s="76"/>
      <c r="AY214" s="76"/>
      <c r="AZ214" s="76"/>
      <c r="BA214" s="76"/>
      <c r="BB214" s="76"/>
      <c r="BC214" s="76"/>
      <c r="BD214" s="76"/>
      <c r="BE214" s="76"/>
      <c r="BF214" s="76"/>
      <c r="BG214" s="76"/>
      <c r="BH214" s="76"/>
      <c r="BI214" s="76"/>
      <c r="BJ214" s="76"/>
      <c r="BK214" s="76"/>
      <c r="BL214" s="76"/>
      <c r="BM214" s="76"/>
      <c r="BN214" s="76"/>
      <c r="BO214" s="76"/>
      <c r="BP214" s="76"/>
      <c r="BQ214" s="76"/>
      <c r="BR214" s="76"/>
      <c r="BS214" s="76"/>
      <c r="BT214" s="76"/>
      <c r="BU214" s="76"/>
      <c r="BV214" s="76"/>
      <c r="BW214" s="76"/>
      <c r="BX214" s="76"/>
      <c r="BY214" s="76"/>
      <c r="BZ214" s="76"/>
      <c r="CA214" s="76"/>
      <c r="CB214" s="76"/>
      <c r="CC214" s="76"/>
      <c r="CD214" s="76"/>
      <c r="CE214" s="76"/>
      <c r="CF214" s="76"/>
      <c r="CG214" s="76"/>
      <c r="CH214" s="76"/>
      <c r="CI214" s="76"/>
      <c r="CJ214" s="76"/>
      <c r="CK214" s="76"/>
      <c r="CL214" s="76"/>
    </row>
    <row r="215" spans="2:90" x14ac:dyDescent="0.4">
      <c r="B215" s="181" t="s">
        <v>459</v>
      </c>
      <c r="E215" s="8"/>
      <c r="H215" s="182"/>
      <c r="I215" s="183"/>
      <c r="J215" s="183"/>
      <c r="K215" s="184"/>
      <c r="L215" s="184"/>
      <c r="M215" s="184"/>
      <c r="N215" s="184"/>
      <c r="O215" s="184"/>
      <c r="P215" s="184"/>
      <c r="R215" s="185"/>
      <c r="S215" s="186"/>
      <c r="T215" s="186"/>
      <c r="U215" s="186"/>
      <c r="V215" s="186"/>
      <c r="W215" s="186"/>
      <c r="X215" s="186"/>
      <c r="Y215" s="186"/>
      <c r="Z215" s="186"/>
      <c r="AA215" s="186"/>
      <c r="AB215" s="186"/>
      <c r="AC215" s="186"/>
      <c r="AD215" s="186"/>
      <c r="AE215" s="186"/>
      <c r="AF215" s="186"/>
      <c r="AG215" s="186"/>
      <c r="AH215" s="186"/>
      <c r="AI215" s="186"/>
      <c r="AJ215" s="186"/>
      <c r="AK215" s="186"/>
      <c r="AL215" s="186"/>
      <c r="AM215" s="186"/>
      <c r="AN215" s="186"/>
      <c r="AO215" s="186"/>
      <c r="AP215" s="186"/>
      <c r="AQ215" s="186"/>
      <c r="AR215" s="186"/>
      <c r="AS215" s="186"/>
      <c r="AT215" s="186"/>
      <c r="AU215" s="186"/>
      <c r="AV215" s="186"/>
      <c r="AW215" s="186"/>
      <c r="AX215" s="186"/>
      <c r="AY215" s="186"/>
      <c r="AZ215" s="186"/>
      <c r="BA215" s="186"/>
      <c r="BB215" s="186"/>
      <c r="BC215" s="186"/>
      <c r="BD215" s="186"/>
      <c r="BE215" s="186"/>
      <c r="BF215" s="186"/>
      <c r="BG215" s="186"/>
      <c r="BH215" s="186"/>
      <c r="BI215" s="186"/>
      <c r="BJ215" s="186"/>
      <c r="BK215" s="186"/>
      <c r="BL215" s="186"/>
      <c r="BM215" s="186"/>
      <c r="BN215" s="186"/>
      <c r="BO215" s="186"/>
      <c r="BP215" s="186"/>
      <c r="BQ215" s="186"/>
      <c r="BR215" s="186"/>
      <c r="BS215" s="186"/>
      <c r="BT215" s="186"/>
      <c r="BU215" s="186"/>
      <c r="BV215" s="186"/>
      <c r="BW215" s="186"/>
      <c r="BX215" s="186"/>
      <c r="BY215" s="186"/>
      <c r="BZ215" s="186"/>
      <c r="CA215" s="186"/>
      <c r="CB215" s="186"/>
      <c r="CC215" s="186"/>
      <c r="CD215" s="186"/>
      <c r="CE215" s="186"/>
      <c r="CF215" s="186"/>
      <c r="CG215" s="186"/>
      <c r="CH215" s="186"/>
      <c r="CI215" s="186"/>
      <c r="CJ215" s="186"/>
      <c r="CK215" s="186"/>
      <c r="CL215" s="186"/>
    </row>
    <row r="216" spans="2:90" x14ac:dyDescent="0.4">
      <c r="B216" s="181" t="s">
        <v>5</v>
      </c>
      <c r="C216" t="s">
        <v>198</v>
      </c>
      <c r="E216" s="8"/>
      <c r="H216" s="182"/>
      <c r="I216" s="183"/>
      <c r="J216" s="183"/>
      <c r="K216" s="184"/>
      <c r="L216" s="184"/>
      <c r="M216" s="184"/>
      <c r="N216" s="184"/>
      <c r="O216" s="184"/>
      <c r="P216" s="184"/>
      <c r="R216" s="185"/>
      <c r="S216" s="186"/>
      <c r="T216" s="186"/>
      <c r="U216" s="186"/>
      <c r="V216" s="186"/>
      <c r="W216" s="186"/>
      <c r="X216" s="186"/>
      <c r="Y216" s="186"/>
      <c r="Z216" s="186"/>
      <c r="AA216" s="186"/>
      <c r="AB216" s="186"/>
      <c r="AC216" s="186"/>
      <c r="AD216" s="186"/>
      <c r="AE216" s="186"/>
      <c r="AF216" s="186"/>
      <c r="AG216" s="186"/>
      <c r="AH216" s="186"/>
      <c r="AI216" s="186"/>
      <c r="AJ216" s="186"/>
      <c r="AK216" s="186"/>
      <c r="AL216" s="186"/>
      <c r="AM216" s="186"/>
      <c r="AN216" s="186"/>
      <c r="AO216" s="186"/>
      <c r="AP216" s="186"/>
      <c r="AQ216" s="186"/>
      <c r="AR216" s="186"/>
      <c r="AS216" s="186"/>
      <c r="AT216" s="186"/>
      <c r="AU216" s="186"/>
      <c r="AV216" s="186"/>
      <c r="AW216" s="186"/>
      <c r="AX216" s="186"/>
      <c r="AY216" s="186"/>
      <c r="AZ216" s="186"/>
      <c r="BA216" s="186"/>
      <c r="BB216" s="186"/>
      <c r="BC216" s="186"/>
      <c r="BD216" s="186"/>
      <c r="BE216" s="186"/>
      <c r="BF216" s="186"/>
      <c r="BG216" s="186"/>
      <c r="BH216" s="186"/>
      <c r="BI216" s="186"/>
      <c r="BJ216" s="186"/>
      <c r="BK216" s="186"/>
      <c r="BL216" s="186"/>
      <c r="BM216" s="186"/>
      <c r="BN216" s="186"/>
      <c r="BO216" s="186"/>
      <c r="BP216" s="186"/>
      <c r="BQ216" s="186"/>
      <c r="BR216" s="186"/>
      <c r="BS216" s="186"/>
      <c r="BT216" s="186"/>
      <c r="BU216" s="186"/>
      <c r="BV216" s="186"/>
      <c r="BW216" s="186"/>
      <c r="BX216" s="186"/>
      <c r="BY216" s="186"/>
      <c r="BZ216" s="186"/>
      <c r="CA216" s="186"/>
      <c r="CB216" s="186"/>
      <c r="CC216" s="186"/>
      <c r="CD216" s="186"/>
      <c r="CE216" s="186"/>
      <c r="CF216" s="186"/>
      <c r="CG216" s="186"/>
      <c r="CH216" s="186"/>
      <c r="CI216" s="186"/>
      <c r="CJ216" s="186"/>
      <c r="CK216" s="186"/>
      <c r="CL216" s="186"/>
    </row>
    <row r="217" spans="2:90" x14ac:dyDescent="0.4">
      <c r="B217" s="167"/>
      <c r="E217" s="8"/>
      <c r="H217" s="31"/>
      <c r="I217" s="73"/>
      <c r="J217" s="73"/>
      <c r="K217" s="39"/>
      <c r="L217" s="39"/>
      <c r="M217" s="39"/>
      <c r="N217" s="39"/>
      <c r="O217" s="39"/>
      <c r="P217" s="39"/>
      <c r="R217" s="38"/>
      <c r="S217" s="76"/>
      <c r="T217" s="76"/>
      <c r="U217" s="76"/>
      <c r="V217" s="76"/>
      <c r="W217" s="76"/>
      <c r="X217" s="76"/>
      <c r="Y217" s="76"/>
      <c r="Z217" s="76"/>
      <c r="AA217" s="76"/>
      <c r="AB217" s="76"/>
      <c r="AC217" s="76"/>
      <c r="AD217" s="76"/>
      <c r="AE217" s="76"/>
      <c r="AF217" s="76"/>
      <c r="AG217" s="76"/>
      <c r="AH217" s="76"/>
      <c r="AI217" s="76"/>
      <c r="AJ217" s="76"/>
      <c r="AK217" s="76"/>
      <c r="AL217" s="76"/>
      <c r="AM217" s="76"/>
      <c r="AN217" s="76"/>
      <c r="AO217" s="76"/>
      <c r="AP217" s="76"/>
      <c r="AQ217" s="76"/>
      <c r="AR217" s="76"/>
      <c r="AS217" s="76"/>
      <c r="AT217" s="76"/>
      <c r="AU217" s="76"/>
      <c r="AV217" s="76"/>
      <c r="AW217" s="76"/>
      <c r="AX217" s="76"/>
      <c r="AY217" s="76"/>
      <c r="AZ217" s="76"/>
      <c r="BA217" s="76"/>
      <c r="BB217" s="76"/>
      <c r="BC217" s="76"/>
      <c r="BD217" s="76"/>
      <c r="BE217" s="76"/>
      <c r="BF217" s="76"/>
      <c r="BG217" s="76"/>
      <c r="BH217" s="76"/>
      <c r="BI217" s="76"/>
      <c r="BJ217" s="76"/>
      <c r="BK217" s="76"/>
      <c r="BL217" s="76"/>
      <c r="BM217" s="76"/>
      <c r="BN217" s="76"/>
      <c r="BO217" s="76"/>
      <c r="BP217" s="76"/>
      <c r="BQ217" s="76"/>
      <c r="BR217" s="76"/>
      <c r="BS217" s="76"/>
      <c r="BT217" s="76"/>
      <c r="BU217" s="76"/>
      <c r="BV217" s="76"/>
      <c r="BW217" s="76"/>
      <c r="BX217" s="76"/>
      <c r="BY217" s="76"/>
      <c r="BZ217" s="76"/>
      <c r="CA217" s="76"/>
      <c r="CB217" s="76"/>
      <c r="CC217" s="76"/>
      <c r="CD217" s="76"/>
      <c r="CE217" s="76"/>
      <c r="CF217" s="76"/>
      <c r="CG217" s="76"/>
      <c r="CH217" s="76"/>
      <c r="CI217" s="76"/>
      <c r="CJ217" s="76"/>
      <c r="CK217" s="76"/>
      <c r="CL217" s="76"/>
    </row>
    <row r="218" spans="2:90" x14ac:dyDescent="0.4">
      <c r="B218" s="167"/>
      <c r="E218" s="8"/>
      <c r="H218" s="31"/>
      <c r="I218" s="73"/>
      <c r="J218" s="73"/>
      <c r="K218" s="39"/>
      <c r="L218" s="39"/>
      <c r="M218" s="39"/>
      <c r="N218" s="39"/>
      <c r="O218" s="39"/>
      <c r="P218" s="39"/>
      <c r="R218" s="38"/>
      <c r="S218" s="76"/>
      <c r="T218" s="76"/>
      <c r="U218" s="76"/>
      <c r="V218" s="76"/>
      <c r="W218" s="76"/>
      <c r="X218" s="76"/>
      <c r="Y218" s="76"/>
      <c r="Z218" s="76"/>
      <c r="AA218" s="76"/>
      <c r="AB218" s="76"/>
      <c r="AC218" s="76"/>
      <c r="AD218" s="76"/>
      <c r="AE218" s="76"/>
      <c r="AF218" s="76"/>
      <c r="AG218" s="76"/>
      <c r="AH218" s="76"/>
      <c r="AI218" s="76"/>
      <c r="AJ218" s="76"/>
      <c r="AK218" s="76"/>
      <c r="AL218" s="76"/>
      <c r="AM218" s="76"/>
      <c r="AN218" s="76"/>
      <c r="AO218" s="76"/>
      <c r="AP218" s="76"/>
      <c r="AQ218" s="76"/>
      <c r="AR218" s="76"/>
      <c r="AS218" s="76"/>
      <c r="AT218" s="76"/>
      <c r="AU218" s="76"/>
      <c r="AV218" s="76"/>
      <c r="AW218" s="76"/>
      <c r="AX218" s="76"/>
      <c r="AY218" s="76"/>
      <c r="AZ218" s="76"/>
      <c r="BA218" s="76"/>
      <c r="BB218" s="76"/>
      <c r="BC218" s="76"/>
      <c r="BD218" s="76"/>
      <c r="BE218" s="76"/>
      <c r="BF218" s="76"/>
      <c r="BG218" s="76"/>
      <c r="BH218" s="76"/>
      <c r="BI218" s="76"/>
      <c r="BJ218" s="76"/>
      <c r="BK218" s="76"/>
      <c r="BL218" s="76"/>
      <c r="BM218" s="76"/>
      <c r="BN218" s="76"/>
      <c r="BO218" s="76"/>
      <c r="BP218" s="76"/>
      <c r="BQ218" s="76"/>
      <c r="BR218" s="76"/>
      <c r="BS218" s="76"/>
      <c r="BT218" s="76"/>
      <c r="BU218" s="76"/>
      <c r="BV218" s="76"/>
      <c r="BW218" s="76"/>
      <c r="BX218" s="76"/>
      <c r="BY218" s="76"/>
      <c r="BZ218" s="76"/>
      <c r="CA218" s="76"/>
      <c r="CB218" s="76"/>
      <c r="CC218" s="76"/>
      <c r="CD218" s="76"/>
      <c r="CE218" s="76"/>
      <c r="CF218" s="76"/>
      <c r="CG218" s="76"/>
      <c r="CH218" s="76"/>
      <c r="CI218" s="76"/>
      <c r="CJ218" s="76"/>
      <c r="CK218" s="76"/>
      <c r="CL218" s="76"/>
    </row>
    <row r="219" spans="2:90" x14ac:dyDescent="0.4">
      <c r="B219" s="66" t="s">
        <v>409</v>
      </c>
      <c r="C219" s="31"/>
      <c r="D219" t="s">
        <v>793</v>
      </c>
      <c r="E219" s="8" t="str">
        <f t="shared" ref="E219:E233" si="188">ROW()&amp;" "&amp;D219</f>
        <v>219 TAM-EV</v>
      </c>
      <c r="F219" t="s">
        <v>794</v>
      </c>
      <c r="G219" s="31" t="s">
        <v>243</v>
      </c>
      <c r="H219" s="22"/>
      <c r="I219" s="287"/>
      <c r="J219" s="287"/>
      <c r="K219" s="22"/>
      <c r="L219" s="22"/>
      <c r="M219" s="22"/>
      <c r="N219" s="22"/>
      <c r="O219" s="22"/>
      <c r="P219" s="22"/>
      <c r="R219" s="66"/>
      <c r="S219" s="66"/>
      <c r="T219" s="66"/>
      <c r="U219" s="66"/>
      <c r="V219" s="66"/>
      <c r="W219" s="66"/>
      <c r="X219" s="66"/>
      <c r="Y219" s="66"/>
      <c r="Z219" s="66"/>
      <c r="AA219" s="66"/>
      <c r="AB219" s="66"/>
      <c r="AC219" s="66"/>
      <c r="AD219" s="66"/>
      <c r="AE219" s="66"/>
      <c r="AF219" s="66"/>
      <c r="AG219" s="66"/>
      <c r="AH219" s="66"/>
      <c r="AI219" s="66"/>
      <c r="AJ219" s="66"/>
      <c r="AK219" s="66"/>
      <c r="AL219" s="66"/>
      <c r="AM219" s="66"/>
      <c r="AN219" s="66"/>
      <c r="AO219" s="66"/>
      <c r="AP219" s="66"/>
      <c r="AQ219" s="66"/>
      <c r="AR219" s="66"/>
      <c r="AS219" s="66"/>
      <c r="AT219" s="66"/>
      <c r="AU219" s="66"/>
      <c r="AV219" s="66"/>
      <c r="AW219" s="66"/>
      <c r="AX219" s="66"/>
      <c r="AY219" s="66"/>
      <c r="AZ219" s="66"/>
      <c r="BA219" s="66"/>
      <c r="BB219" s="66"/>
      <c r="BC219" s="66"/>
      <c r="BD219" s="66"/>
      <c r="BE219" s="66"/>
      <c r="BF219" s="66"/>
      <c r="BG219" s="66"/>
      <c r="BH219" s="66"/>
      <c r="BI219" s="66"/>
      <c r="BJ219" s="66"/>
      <c r="BK219" s="66"/>
      <c r="BL219" s="66"/>
      <c r="BM219" s="66"/>
      <c r="BN219" s="66"/>
      <c r="BO219" s="66"/>
      <c r="BP219" s="66"/>
      <c r="BQ219" s="66"/>
      <c r="BR219" s="66"/>
      <c r="BS219" s="66"/>
      <c r="BT219" s="66"/>
      <c r="BU219" s="66"/>
      <c r="BV219" s="66"/>
      <c r="BW219" s="66"/>
      <c r="BX219" s="66"/>
      <c r="BY219" s="66"/>
      <c r="BZ219" s="66"/>
      <c r="CA219" s="66"/>
      <c r="CB219" s="66"/>
      <c r="CC219" s="66"/>
      <c r="CD219" s="66"/>
      <c r="CE219" s="66"/>
      <c r="CF219" s="66"/>
      <c r="CG219" s="66"/>
      <c r="CH219" s="66"/>
      <c r="CI219" s="66"/>
      <c r="CJ219" s="66"/>
      <c r="CK219" s="66"/>
      <c r="CL219" s="66"/>
    </row>
    <row r="220" spans="2:90" x14ac:dyDescent="0.4">
      <c r="B220" s="123" t="s">
        <v>63</v>
      </c>
      <c r="C220" s="27"/>
      <c r="D220" t="s">
        <v>793</v>
      </c>
      <c r="E220" s="9" t="str">
        <f t="shared" si="188"/>
        <v>220 TAM-EV</v>
      </c>
      <c r="F220" s="27"/>
      <c r="G220" s="27" t="str">
        <f t="shared" ref="G220:G225" si="189">E220</f>
        <v>220 TAM-EV</v>
      </c>
      <c r="H220" s="27"/>
      <c r="J220" s="314">
        <v>100</v>
      </c>
      <c r="K220" s="38">
        <f t="shared" ref="K220:P220" si="190">SUMIF($4:$4,K$2,220:220)</f>
        <v>105.11618978817329</v>
      </c>
      <c r="L220" s="38">
        <f t="shared" si="190"/>
        <v>110.49413355583269</v>
      </c>
      <c r="M220" s="38">
        <f t="shared" si="190"/>
        <v>116.14722313334676</v>
      </c>
      <c r="N220" s="38">
        <f t="shared" si="190"/>
        <v>122.08953550254191</v>
      </c>
      <c r="O220" s="38">
        <f t="shared" si="190"/>
        <v>128.33586785035118</v>
      </c>
      <c r="P220" s="38">
        <f t="shared" si="190"/>
        <v>134.9017744158744</v>
      </c>
      <c r="R220" s="38">
        <f>J220</f>
        <v>100</v>
      </c>
      <c r="S220" s="38">
        <f t="shared" ref="S220:AX220" si="191">R220*(1+S221)</f>
        <v>100.41666666666667</v>
      </c>
      <c r="T220" s="38">
        <f t="shared" si="191"/>
        <v>100.83506944444444</v>
      </c>
      <c r="U220" s="38">
        <f t="shared" si="191"/>
        <v>101.25521556712962</v>
      </c>
      <c r="V220" s="38">
        <f t="shared" si="191"/>
        <v>101.67711229865932</v>
      </c>
      <c r="W220" s="38">
        <f t="shared" si="191"/>
        <v>102.10076693323707</v>
      </c>
      <c r="X220" s="38">
        <f t="shared" si="191"/>
        <v>102.52618679545888</v>
      </c>
      <c r="Y220" s="38">
        <f t="shared" si="191"/>
        <v>102.95337924043996</v>
      </c>
      <c r="Z220" s="38">
        <f t="shared" si="191"/>
        <v>103.38235165394178</v>
      </c>
      <c r="AA220" s="38">
        <f t="shared" si="191"/>
        <v>103.81311145249987</v>
      </c>
      <c r="AB220" s="38">
        <f t="shared" si="191"/>
        <v>104.24566608355195</v>
      </c>
      <c r="AC220" s="38">
        <f t="shared" si="191"/>
        <v>104.68002302556675</v>
      </c>
      <c r="AD220" s="38">
        <f t="shared" si="191"/>
        <v>105.11618978817329</v>
      </c>
      <c r="AE220" s="38">
        <f t="shared" si="191"/>
        <v>105.55417391229068</v>
      </c>
      <c r="AF220" s="38">
        <f t="shared" si="191"/>
        <v>105.99398297025856</v>
      </c>
      <c r="AG220" s="38">
        <f t="shared" si="191"/>
        <v>106.43562456596797</v>
      </c>
      <c r="AH220" s="38">
        <f t="shared" si="191"/>
        <v>106.87910633499284</v>
      </c>
      <c r="AI220" s="38">
        <f t="shared" si="191"/>
        <v>107.32443594472197</v>
      </c>
      <c r="AJ220" s="38">
        <f t="shared" si="191"/>
        <v>107.77162109449165</v>
      </c>
      <c r="AK220" s="38">
        <f t="shared" si="191"/>
        <v>108.2206695157187</v>
      </c>
      <c r="AL220" s="38">
        <f t="shared" si="191"/>
        <v>108.67158897203419</v>
      </c>
      <c r="AM220" s="38">
        <f t="shared" si="191"/>
        <v>109.12438725941766</v>
      </c>
      <c r="AN220" s="38">
        <f t="shared" si="191"/>
        <v>109.5790722063319</v>
      </c>
      <c r="AO220" s="38">
        <f t="shared" si="191"/>
        <v>110.03565167385828</v>
      </c>
      <c r="AP220" s="38">
        <f t="shared" si="191"/>
        <v>110.49413355583269</v>
      </c>
      <c r="AQ220" s="38">
        <f t="shared" si="191"/>
        <v>110.95452577898199</v>
      </c>
      <c r="AR220" s="38">
        <f t="shared" si="191"/>
        <v>111.41683630306107</v>
      </c>
      <c r="AS220" s="38">
        <f t="shared" si="191"/>
        <v>111.88107312099049</v>
      </c>
      <c r="AT220" s="38">
        <f t="shared" si="191"/>
        <v>112.34724425899462</v>
      </c>
      <c r="AU220" s="38">
        <f t="shared" si="191"/>
        <v>112.81535777674043</v>
      </c>
      <c r="AV220" s="38">
        <f t="shared" si="191"/>
        <v>113.28542176747685</v>
      </c>
      <c r="AW220" s="38">
        <f t="shared" si="191"/>
        <v>113.75744435817467</v>
      </c>
      <c r="AX220" s="38">
        <f t="shared" si="191"/>
        <v>114.23143370966706</v>
      </c>
      <c r="AY220" s="38">
        <f t="shared" ref="AY220:CD220" si="192">AX220*(1+AY221)</f>
        <v>114.70739801679066</v>
      </c>
      <c r="AZ220" s="38">
        <f t="shared" si="192"/>
        <v>115.18534550852729</v>
      </c>
      <c r="BA220" s="38">
        <f t="shared" si="192"/>
        <v>115.66528444814615</v>
      </c>
      <c r="BB220" s="38">
        <f t="shared" si="192"/>
        <v>116.14722313334676</v>
      </c>
      <c r="BC220" s="38">
        <f t="shared" si="192"/>
        <v>116.63116989640237</v>
      </c>
      <c r="BD220" s="38">
        <f t="shared" si="192"/>
        <v>117.11713310430405</v>
      </c>
      <c r="BE220" s="38">
        <f t="shared" si="192"/>
        <v>117.60512115890531</v>
      </c>
      <c r="BF220" s="38">
        <f t="shared" si="192"/>
        <v>118.09514249706741</v>
      </c>
      <c r="BG220" s="38">
        <f t="shared" si="192"/>
        <v>118.5872055908052</v>
      </c>
      <c r="BH220" s="38">
        <f t="shared" si="192"/>
        <v>119.08131894743354</v>
      </c>
      <c r="BI220" s="38">
        <f t="shared" si="192"/>
        <v>119.57749110971452</v>
      </c>
      <c r="BJ220" s="38">
        <f t="shared" si="192"/>
        <v>120.07573065600499</v>
      </c>
      <c r="BK220" s="38">
        <f t="shared" si="192"/>
        <v>120.57604620040502</v>
      </c>
      <c r="BL220" s="38">
        <f t="shared" si="192"/>
        <v>121.0784463929067</v>
      </c>
      <c r="BM220" s="38">
        <f t="shared" si="192"/>
        <v>121.5829399195438</v>
      </c>
      <c r="BN220" s="38">
        <f t="shared" si="192"/>
        <v>122.08953550254191</v>
      </c>
      <c r="BO220" s="38">
        <f t="shared" si="192"/>
        <v>122.59824190046916</v>
      </c>
      <c r="BP220" s="38">
        <f t="shared" si="192"/>
        <v>123.10906790838779</v>
      </c>
      <c r="BQ220" s="38">
        <f t="shared" si="192"/>
        <v>123.62202235800606</v>
      </c>
      <c r="BR220" s="38">
        <f t="shared" si="192"/>
        <v>124.13711411783109</v>
      </c>
      <c r="BS220" s="38">
        <f t="shared" si="192"/>
        <v>124.65435209332205</v>
      </c>
      <c r="BT220" s="38">
        <f t="shared" si="192"/>
        <v>125.17374522704422</v>
      </c>
      <c r="BU220" s="38">
        <f t="shared" si="192"/>
        <v>125.69530249882357</v>
      </c>
      <c r="BV220" s="38">
        <f t="shared" si="192"/>
        <v>126.219032925902</v>
      </c>
      <c r="BW220" s="38">
        <f t="shared" si="192"/>
        <v>126.74494556309325</v>
      </c>
      <c r="BX220" s="38">
        <f t="shared" si="192"/>
        <v>127.27304950293947</v>
      </c>
      <c r="BY220" s="38">
        <f t="shared" si="192"/>
        <v>127.80335387586838</v>
      </c>
      <c r="BZ220" s="38">
        <f t="shared" si="192"/>
        <v>128.33586785035118</v>
      </c>
      <c r="CA220" s="38">
        <f t="shared" si="192"/>
        <v>128.87060063306097</v>
      </c>
      <c r="CB220" s="38">
        <f t="shared" si="192"/>
        <v>129.40756146903206</v>
      </c>
      <c r="CC220" s="38">
        <f t="shared" si="192"/>
        <v>129.94675964181968</v>
      </c>
      <c r="CD220" s="38">
        <f t="shared" si="192"/>
        <v>130.4882044736606</v>
      </c>
      <c r="CE220" s="38">
        <f t="shared" ref="CE220:CL220" si="193">CD220*(1+CE221)</f>
        <v>131.0319053256342</v>
      </c>
      <c r="CF220" s="38">
        <f t="shared" si="193"/>
        <v>131.57787159782433</v>
      </c>
      <c r="CG220" s="38">
        <f t="shared" si="193"/>
        <v>132.12611272948192</v>
      </c>
      <c r="CH220" s="38">
        <f t="shared" si="193"/>
        <v>132.67663819918809</v>
      </c>
      <c r="CI220" s="38">
        <f t="shared" si="193"/>
        <v>133.22945752501803</v>
      </c>
      <c r="CJ220" s="38">
        <f t="shared" si="193"/>
        <v>133.7845802647056</v>
      </c>
      <c r="CK220" s="38">
        <f t="shared" si="193"/>
        <v>134.34201601580853</v>
      </c>
      <c r="CL220" s="38">
        <f t="shared" si="193"/>
        <v>134.9017744158744</v>
      </c>
    </row>
    <row r="221" spans="2:90" x14ac:dyDescent="0.4">
      <c r="B221" s="141" t="s">
        <v>64</v>
      </c>
      <c r="D221" t="s">
        <v>793</v>
      </c>
      <c r="E221" s="8" t="str">
        <f t="shared" si="188"/>
        <v>221 TAM-EV</v>
      </c>
      <c r="G221" t="str">
        <f t="shared" si="189"/>
        <v>221 TAM-EV</v>
      </c>
      <c r="H221" s="12"/>
      <c r="J221"/>
      <c r="K221" s="16">
        <v>0.05</v>
      </c>
      <c r="L221" s="16">
        <v>0.05</v>
      </c>
      <c r="M221" s="16">
        <v>0.05</v>
      </c>
      <c r="N221" s="16">
        <v>0.05</v>
      </c>
      <c r="O221" s="16">
        <v>0.05</v>
      </c>
      <c r="P221" s="16">
        <v>0.05</v>
      </c>
      <c r="R221" s="20" cm="1">
        <f t="array" ref="R221">INDEX($I:$P,ROW(),MATCH(S$3,$I$2:$P$2,0))/12</f>
        <v>4.1666666666666666E-3</v>
      </c>
      <c r="S221" s="20" cm="1">
        <f t="array" ref="S221">INDEX($I:$P,ROW(),MATCH(S$3,$I$2:$P$2,0))/12</f>
        <v>4.1666666666666666E-3</v>
      </c>
      <c r="T221" s="20" cm="1">
        <f t="array" ref="T221">INDEX($I:$P,ROW(),MATCH(T$3,$I$2:$P$2,0))/12</f>
        <v>4.1666666666666666E-3</v>
      </c>
      <c r="U221" s="20" cm="1">
        <f t="array" ref="U221">INDEX($I:$P,ROW(),MATCH(U$3,$I$2:$P$2,0))/12</f>
        <v>4.1666666666666666E-3</v>
      </c>
      <c r="V221" s="20" cm="1">
        <f t="array" ref="V221">INDEX($I:$P,ROW(),MATCH(V$3,$I$2:$P$2,0))/12</f>
        <v>4.1666666666666666E-3</v>
      </c>
      <c r="W221" s="20" cm="1">
        <f t="array" ref="W221">INDEX($I:$P,ROW(),MATCH(W$3,$I$2:$P$2,0))/12</f>
        <v>4.1666666666666666E-3</v>
      </c>
      <c r="X221" s="20" cm="1">
        <f t="array" ref="X221">INDEX($I:$P,ROW(),MATCH(X$3,$I$2:$P$2,0))/12</f>
        <v>4.1666666666666666E-3</v>
      </c>
      <c r="Y221" s="20" cm="1">
        <f t="array" ref="Y221">INDEX($I:$P,ROW(),MATCH(Y$3,$I$2:$P$2,0))/12</f>
        <v>4.1666666666666666E-3</v>
      </c>
      <c r="Z221" s="20" cm="1">
        <f t="array" ref="Z221">INDEX($I:$P,ROW(),MATCH(Z$3,$I$2:$P$2,0))/12</f>
        <v>4.1666666666666666E-3</v>
      </c>
      <c r="AA221" s="20" cm="1">
        <f t="array" ref="AA221">INDEX($I:$P,ROW(),MATCH(AA$3,$I$2:$P$2,0))/12</f>
        <v>4.1666666666666666E-3</v>
      </c>
      <c r="AB221" s="20" cm="1">
        <f t="array" ref="AB221">INDEX($I:$P,ROW(),MATCH(AB$3,$I$2:$P$2,0))/12</f>
        <v>4.1666666666666666E-3</v>
      </c>
      <c r="AC221" s="20" cm="1">
        <f t="array" ref="AC221">INDEX($I:$P,ROW(),MATCH(AC$3,$I$2:$P$2,0))/12</f>
        <v>4.1666666666666666E-3</v>
      </c>
      <c r="AD221" s="20" cm="1">
        <f t="array" ref="AD221">INDEX($I:$P,ROW(),MATCH(AD$3,$I$2:$P$2,0))/12</f>
        <v>4.1666666666666666E-3</v>
      </c>
      <c r="AE221" s="20" cm="1">
        <f t="array" ref="AE221">INDEX($I:$P,ROW(),MATCH(AE$3,$I$2:$P$2,0))/12</f>
        <v>4.1666666666666666E-3</v>
      </c>
      <c r="AF221" s="20" cm="1">
        <f t="array" ref="AF221">INDEX($I:$P,ROW(),MATCH(AF$3,$I$2:$P$2,0))/12</f>
        <v>4.1666666666666666E-3</v>
      </c>
      <c r="AG221" s="20" cm="1">
        <f t="array" ref="AG221">INDEX($I:$P,ROW(),MATCH(AG$3,$I$2:$P$2,0))/12</f>
        <v>4.1666666666666666E-3</v>
      </c>
      <c r="AH221" s="20" cm="1">
        <f t="array" ref="AH221">INDEX($I:$P,ROW(),MATCH(AH$3,$I$2:$P$2,0))/12</f>
        <v>4.1666666666666666E-3</v>
      </c>
      <c r="AI221" s="20" cm="1">
        <f t="array" ref="AI221">INDEX($I:$P,ROW(),MATCH(AI$3,$I$2:$P$2,0))/12</f>
        <v>4.1666666666666666E-3</v>
      </c>
      <c r="AJ221" s="20" cm="1">
        <f t="array" ref="AJ221">INDEX($I:$P,ROW(),MATCH(AJ$3,$I$2:$P$2,0))/12</f>
        <v>4.1666666666666666E-3</v>
      </c>
      <c r="AK221" s="20" cm="1">
        <f t="array" ref="AK221">INDEX($I:$P,ROW(),MATCH(AK$3,$I$2:$P$2,0))/12</f>
        <v>4.1666666666666666E-3</v>
      </c>
      <c r="AL221" s="20" cm="1">
        <f t="array" ref="AL221">INDEX($I:$P,ROW(),MATCH(AL$3,$I$2:$P$2,0))/12</f>
        <v>4.1666666666666666E-3</v>
      </c>
      <c r="AM221" s="20" cm="1">
        <f t="array" ref="AM221">INDEX($I:$P,ROW(),MATCH(AM$3,$I$2:$P$2,0))/12</f>
        <v>4.1666666666666666E-3</v>
      </c>
      <c r="AN221" s="20" cm="1">
        <f t="array" ref="AN221">INDEX($I:$P,ROW(),MATCH(AN$3,$I$2:$P$2,0))/12</f>
        <v>4.1666666666666666E-3</v>
      </c>
      <c r="AO221" s="20" cm="1">
        <f t="array" ref="AO221">INDEX($I:$P,ROW(),MATCH(AO$3,$I$2:$P$2,0))/12</f>
        <v>4.1666666666666666E-3</v>
      </c>
      <c r="AP221" s="20" cm="1">
        <f t="array" ref="AP221">INDEX($I:$P,ROW(),MATCH(AP$3,$I$2:$P$2,0))/12</f>
        <v>4.1666666666666666E-3</v>
      </c>
      <c r="AQ221" s="20" cm="1">
        <f t="array" ref="AQ221">INDEX($I:$P,ROW(),MATCH(AQ$3,$I$2:$P$2,0))/12</f>
        <v>4.1666666666666666E-3</v>
      </c>
      <c r="AR221" s="20" cm="1">
        <f t="array" ref="AR221">INDEX($I:$P,ROW(),MATCH(AR$3,$I$2:$P$2,0))/12</f>
        <v>4.1666666666666666E-3</v>
      </c>
      <c r="AS221" s="20" cm="1">
        <f t="array" ref="AS221">INDEX($I:$P,ROW(),MATCH(AS$3,$I$2:$P$2,0))/12</f>
        <v>4.1666666666666666E-3</v>
      </c>
      <c r="AT221" s="20" cm="1">
        <f t="array" ref="AT221">INDEX($I:$P,ROW(),MATCH(AT$3,$I$2:$P$2,0))/12</f>
        <v>4.1666666666666666E-3</v>
      </c>
      <c r="AU221" s="20" cm="1">
        <f t="array" ref="AU221">INDEX($I:$P,ROW(),MATCH(AU$3,$I$2:$P$2,0))/12</f>
        <v>4.1666666666666666E-3</v>
      </c>
      <c r="AV221" s="20" cm="1">
        <f t="array" ref="AV221">INDEX($I:$P,ROW(),MATCH(AV$3,$I$2:$P$2,0))/12</f>
        <v>4.1666666666666666E-3</v>
      </c>
      <c r="AW221" s="20" cm="1">
        <f t="array" ref="AW221">INDEX($I:$P,ROW(),MATCH(AW$3,$I$2:$P$2,0))/12</f>
        <v>4.1666666666666666E-3</v>
      </c>
      <c r="AX221" s="20" cm="1">
        <f t="array" ref="AX221">INDEX($I:$P,ROW(),MATCH(AX$3,$I$2:$P$2,0))/12</f>
        <v>4.1666666666666666E-3</v>
      </c>
      <c r="AY221" s="20" cm="1">
        <f t="array" ref="AY221">INDEX($I:$P,ROW(),MATCH(AY$3,$I$2:$P$2,0))/12</f>
        <v>4.1666666666666666E-3</v>
      </c>
      <c r="AZ221" s="20" cm="1">
        <f t="array" ref="AZ221">INDEX($I:$P,ROW(),MATCH(AZ$3,$I$2:$P$2,0))/12</f>
        <v>4.1666666666666666E-3</v>
      </c>
      <c r="BA221" s="20" cm="1">
        <f t="array" ref="BA221">INDEX($I:$P,ROW(),MATCH(BA$3,$I$2:$P$2,0))/12</f>
        <v>4.1666666666666666E-3</v>
      </c>
      <c r="BB221" s="20" cm="1">
        <f t="array" ref="BB221">INDEX($I:$P,ROW(),MATCH(BB$3,$I$2:$P$2,0))/12</f>
        <v>4.1666666666666666E-3</v>
      </c>
      <c r="BC221" s="20" cm="1">
        <f t="array" ref="BC221">INDEX($I:$P,ROW(),MATCH(BC$3,$I$2:$P$2,0))/12</f>
        <v>4.1666666666666666E-3</v>
      </c>
      <c r="BD221" s="20" cm="1">
        <f t="array" ref="BD221">INDEX($I:$P,ROW(),MATCH(BD$3,$I$2:$P$2,0))/12</f>
        <v>4.1666666666666666E-3</v>
      </c>
      <c r="BE221" s="20" cm="1">
        <f t="array" ref="BE221">INDEX($I:$P,ROW(),MATCH(BE$3,$I$2:$P$2,0))/12</f>
        <v>4.1666666666666666E-3</v>
      </c>
      <c r="BF221" s="20" cm="1">
        <f t="array" ref="BF221">INDEX($I:$P,ROW(),MATCH(BF$3,$I$2:$P$2,0))/12</f>
        <v>4.1666666666666666E-3</v>
      </c>
      <c r="BG221" s="20" cm="1">
        <f t="array" ref="BG221">INDEX($I:$P,ROW(),MATCH(BG$3,$I$2:$P$2,0))/12</f>
        <v>4.1666666666666666E-3</v>
      </c>
      <c r="BH221" s="20" cm="1">
        <f t="array" ref="BH221">INDEX($I:$P,ROW(),MATCH(BH$3,$I$2:$P$2,0))/12</f>
        <v>4.1666666666666666E-3</v>
      </c>
      <c r="BI221" s="20" cm="1">
        <f t="array" ref="BI221">INDEX($I:$P,ROW(),MATCH(BI$3,$I$2:$P$2,0))/12</f>
        <v>4.1666666666666666E-3</v>
      </c>
      <c r="BJ221" s="20" cm="1">
        <f t="array" ref="BJ221">INDEX($I:$P,ROW(),MATCH(BJ$3,$I$2:$P$2,0))/12</f>
        <v>4.1666666666666666E-3</v>
      </c>
      <c r="BK221" s="20" cm="1">
        <f t="array" ref="BK221">INDEX($I:$P,ROW(),MATCH(BK$3,$I$2:$P$2,0))/12</f>
        <v>4.1666666666666666E-3</v>
      </c>
      <c r="BL221" s="20" cm="1">
        <f t="array" ref="BL221">INDEX($I:$P,ROW(),MATCH(BL$3,$I$2:$P$2,0))/12</f>
        <v>4.1666666666666666E-3</v>
      </c>
      <c r="BM221" s="20" cm="1">
        <f t="array" ref="BM221">INDEX($I:$P,ROW(),MATCH(BM$3,$I$2:$P$2,0))/12</f>
        <v>4.1666666666666666E-3</v>
      </c>
      <c r="BN221" s="20" cm="1">
        <f t="array" ref="BN221">INDEX($I:$P,ROW(),MATCH(BN$3,$I$2:$P$2,0))/12</f>
        <v>4.1666666666666666E-3</v>
      </c>
      <c r="BO221" s="20" cm="1">
        <f t="array" ref="BO221">INDEX($I:$P,ROW(),MATCH(BO$3,$I$2:$P$2,0))/12</f>
        <v>4.1666666666666666E-3</v>
      </c>
      <c r="BP221" s="20" cm="1">
        <f t="array" ref="BP221">INDEX($I:$P,ROW(),MATCH(BP$3,$I$2:$P$2,0))/12</f>
        <v>4.1666666666666666E-3</v>
      </c>
      <c r="BQ221" s="20" cm="1">
        <f t="array" ref="BQ221">INDEX($I:$P,ROW(),MATCH(BQ$3,$I$2:$P$2,0))/12</f>
        <v>4.1666666666666666E-3</v>
      </c>
      <c r="BR221" s="20" cm="1">
        <f t="array" ref="BR221">INDEX($I:$P,ROW(),MATCH(BR$3,$I$2:$P$2,0))/12</f>
        <v>4.1666666666666666E-3</v>
      </c>
      <c r="BS221" s="20" cm="1">
        <f t="array" ref="BS221">INDEX($I:$P,ROW(),MATCH(BS$3,$I$2:$P$2,0))/12</f>
        <v>4.1666666666666666E-3</v>
      </c>
      <c r="BT221" s="20" cm="1">
        <f t="array" ref="BT221">INDEX($I:$P,ROW(),MATCH(BT$3,$I$2:$P$2,0))/12</f>
        <v>4.1666666666666666E-3</v>
      </c>
      <c r="BU221" s="20" cm="1">
        <f t="array" ref="BU221">INDEX($I:$P,ROW(),MATCH(BU$3,$I$2:$P$2,0))/12</f>
        <v>4.1666666666666666E-3</v>
      </c>
      <c r="BV221" s="20" cm="1">
        <f t="array" ref="BV221">INDEX($I:$P,ROW(),MATCH(BV$3,$I$2:$P$2,0))/12</f>
        <v>4.1666666666666666E-3</v>
      </c>
      <c r="BW221" s="20" cm="1">
        <f t="array" ref="BW221">INDEX($I:$P,ROW(),MATCH(BW$3,$I$2:$P$2,0))/12</f>
        <v>4.1666666666666666E-3</v>
      </c>
      <c r="BX221" s="20" cm="1">
        <f t="array" ref="BX221">INDEX($I:$P,ROW(),MATCH(BX$3,$I$2:$P$2,0))/12</f>
        <v>4.1666666666666666E-3</v>
      </c>
      <c r="BY221" s="20" cm="1">
        <f t="array" ref="BY221">INDEX($I:$P,ROW(),MATCH(BY$3,$I$2:$P$2,0))/12</f>
        <v>4.1666666666666666E-3</v>
      </c>
      <c r="BZ221" s="20" cm="1">
        <f t="array" ref="BZ221">INDEX($I:$P,ROW(),MATCH(BZ$3,$I$2:$P$2,0))/12</f>
        <v>4.1666666666666666E-3</v>
      </c>
      <c r="CA221" s="20" cm="1">
        <f t="array" ref="CA221">INDEX($I:$P,ROW(),MATCH(CA$3,$I$2:$P$2,0))/12</f>
        <v>4.1666666666666666E-3</v>
      </c>
      <c r="CB221" s="20" cm="1">
        <f t="array" ref="CB221">INDEX($I:$P,ROW(),MATCH(CB$3,$I$2:$P$2,0))/12</f>
        <v>4.1666666666666666E-3</v>
      </c>
      <c r="CC221" s="20" cm="1">
        <f t="array" ref="CC221">INDEX($I:$P,ROW(),MATCH(CC$3,$I$2:$P$2,0))/12</f>
        <v>4.1666666666666666E-3</v>
      </c>
      <c r="CD221" s="20" cm="1">
        <f t="array" ref="CD221">INDEX($I:$P,ROW(),MATCH(CD$3,$I$2:$P$2,0))/12</f>
        <v>4.1666666666666666E-3</v>
      </c>
      <c r="CE221" s="20" cm="1">
        <f t="array" ref="CE221">INDEX($I:$P,ROW(),MATCH(CE$3,$I$2:$P$2,0))/12</f>
        <v>4.1666666666666666E-3</v>
      </c>
      <c r="CF221" s="20" cm="1">
        <f t="array" ref="CF221">INDEX($I:$P,ROW(),MATCH(CF$3,$I$2:$P$2,0))/12</f>
        <v>4.1666666666666666E-3</v>
      </c>
      <c r="CG221" s="20" cm="1">
        <f t="array" ref="CG221">INDEX($I:$P,ROW(),MATCH(CG$3,$I$2:$P$2,0))/12</f>
        <v>4.1666666666666666E-3</v>
      </c>
      <c r="CH221" s="20" cm="1">
        <f t="array" ref="CH221">INDEX($I:$P,ROW(),MATCH(CH$3,$I$2:$P$2,0))/12</f>
        <v>4.1666666666666666E-3</v>
      </c>
      <c r="CI221" s="20" cm="1">
        <f t="array" ref="CI221">INDEX($I:$P,ROW(),MATCH(CI$3,$I$2:$P$2,0))/12</f>
        <v>4.1666666666666666E-3</v>
      </c>
      <c r="CJ221" s="20" cm="1">
        <f t="array" ref="CJ221">INDEX($I:$P,ROW(),MATCH(CJ$3,$I$2:$P$2,0))/12</f>
        <v>4.1666666666666666E-3</v>
      </c>
      <c r="CK221" s="20" cm="1">
        <f t="array" ref="CK221">INDEX($I:$P,ROW(),MATCH(CK$3,$I$2:$P$2,0))/12</f>
        <v>4.1666666666666666E-3</v>
      </c>
      <c r="CL221" s="20" cm="1">
        <f t="array" ref="CL221">INDEX($I:$P,ROW(),MATCH(CL$3,$I$2:$P$2,0))/12</f>
        <v>4.1666666666666666E-3</v>
      </c>
    </row>
    <row r="222" spans="2:90" x14ac:dyDescent="0.4">
      <c r="B222" s="141" t="s">
        <v>65</v>
      </c>
      <c r="D222" t="s">
        <v>793</v>
      </c>
      <c r="E222" s="8" t="str">
        <f t="shared" si="188"/>
        <v>222 TAM-EV</v>
      </c>
      <c r="G222" t="str">
        <f t="shared" si="189"/>
        <v>222 TAM-EV</v>
      </c>
      <c r="H222" s="12"/>
      <c r="J222"/>
      <c r="K222" s="162">
        <v>4.8000000000000001E-2</v>
      </c>
      <c r="L222" s="162">
        <v>8.5999999999999993E-2</v>
      </c>
      <c r="M222" s="162">
        <v>0.124</v>
      </c>
      <c r="N222" s="162">
        <v>0.16200000000000001</v>
      </c>
      <c r="O222" s="162">
        <v>0.2</v>
      </c>
      <c r="P222" s="162">
        <v>0.2</v>
      </c>
      <c r="R222" s="163"/>
      <c r="S222" s="163" cm="1">
        <f t="array" ref="S222">(INDEX($I:$O,ROW(),MATCH(S$3,$I$2:$O$2,0))/12-INDEX($I:$O,ROW(),MATCH(S$3-1,$I$2:$O$2,0))/12)+R222</f>
        <v>4.0000000000000001E-3</v>
      </c>
      <c r="T222" s="163" cm="1">
        <f t="array" ref="T222">(INDEX($I:$O,ROW(),MATCH(T$3,$I$2:$O$2,0))/12-INDEX($I:$O,ROW(),MATCH(T$3-1,$I$2:$O$2,0))/12)+S222</f>
        <v>8.0000000000000002E-3</v>
      </c>
      <c r="U222" s="163" cm="1">
        <f t="array" ref="U222">(INDEX($I:$O,ROW(),MATCH(U$3,$I$2:$O$2,0))/12-INDEX($I:$O,ROW(),MATCH(U$3-1,$I$2:$O$2,0))/12)+T222</f>
        <v>1.2E-2</v>
      </c>
      <c r="V222" s="163" cm="1">
        <f t="array" ref="V222">(INDEX($I:$O,ROW(),MATCH(V$3,$I$2:$O$2,0))/12-INDEX($I:$O,ROW(),MATCH(V$3-1,$I$2:$O$2,0))/12)+U222</f>
        <v>1.6E-2</v>
      </c>
      <c r="W222" s="163" cm="1">
        <f t="array" ref="W222">(INDEX($I:$O,ROW(),MATCH(W$3,$I$2:$O$2,0))/12-INDEX($I:$O,ROW(),MATCH(W$3-1,$I$2:$O$2,0))/12)+V222</f>
        <v>0.02</v>
      </c>
      <c r="X222" s="163" cm="1">
        <f t="array" ref="X222">(INDEX($I:$O,ROW(),MATCH(X$3,$I$2:$O$2,0))/12-INDEX($I:$O,ROW(),MATCH(X$3-1,$I$2:$O$2,0))/12)+W222</f>
        <v>2.4E-2</v>
      </c>
      <c r="Y222" s="163" cm="1">
        <f t="array" ref="Y222">(INDEX($I:$O,ROW(),MATCH(Y$3,$I$2:$O$2,0))/12-INDEX($I:$O,ROW(),MATCH(Y$3-1,$I$2:$O$2,0))/12)+X222</f>
        <v>2.8000000000000001E-2</v>
      </c>
      <c r="Z222" s="163" cm="1">
        <f t="array" ref="Z222">(INDEX($I:$O,ROW(),MATCH(Z$3,$I$2:$O$2,0))/12-INDEX($I:$O,ROW(),MATCH(Z$3-1,$I$2:$O$2,0))/12)+Y222</f>
        <v>3.2000000000000001E-2</v>
      </c>
      <c r="AA222" s="163" cm="1">
        <f t="array" ref="AA222">(INDEX($I:$O,ROW(),MATCH(AA$3,$I$2:$O$2,0))/12-INDEX($I:$O,ROW(),MATCH(AA$3-1,$I$2:$O$2,0))/12)+Z222</f>
        <v>3.6000000000000004E-2</v>
      </c>
      <c r="AB222" s="163" cm="1">
        <f t="array" ref="AB222">(INDEX($I:$O,ROW(),MATCH(AB$3,$I$2:$O$2,0))/12-INDEX($I:$O,ROW(),MATCH(AB$3-1,$I$2:$O$2,0))/12)+AA222</f>
        <v>4.0000000000000008E-2</v>
      </c>
      <c r="AC222" s="163" cm="1">
        <f t="array" ref="AC222">(INDEX($I:$O,ROW(),MATCH(AC$3,$I$2:$O$2,0))/12-INDEX($I:$O,ROW(),MATCH(AC$3-1,$I$2:$O$2,0))/12)+AB222</f>
        <v>4.4000000000000011E-2</v>
      </c>
      <c r="AD222" s="163" cm="1">
        <f t="array" ref="AD222">(INDEX($I:$O,ROW(),MATCH(AD$3,$I$2:$O$2,0))/12-INDEX($I:$O,ROW(),MATCH(AD$3-1,$I$2:$O$2,0))/12)+AC222</f>
        <v>4.8000000000000015E-2</v>
      </c>
      <c r="AE222" s="163" cm="1">
        <f t="array" ref="AE222">(INDEX($I:$O,ROW(),MATCH(AE$3,$I$2:$O$2,0))/12-INDEX($I:$O,ROW(),MATCH(AE$3-1,$I$2:$O$2,0))/12)+AD222</f>
        <v>5.116666666666668E-2</v>
      </c>
      <c r="AF222" s="163" cm="1">
        <f t="array" ref="AF222">(INDEX($I:$O,ROW(),MATCH(AF$3,$I$2:$O$2,0))/12-INDEX($I:$O,ROW(),MATCH(AF$3-1,$I$2:$O$2,0))/12)+AE222</f>
        <v>5.4333333333333345E-2</v>
      </c>
      <c r="AG222" s="163" cm="1">
        <f t="array" ref="AG222">(INDEX($I:$O,ROW(),MATCH(AG$3,$I$2:$O$2,0))/12-INDEX($I:$O,ROW(),MATCH(AG$3-1,$I$2:$O$2,0))/12)+AF222</f>
        <v>5.7500000000000009E-2</v>
      </c>
      <c r="AH222" s="163" cm="1">
        <f t="array" ref="AH222">(INDEX($I:$O,ROW(),MATCH(AH$3,$I$2:$O$2,0))/12-INDEX($I:$O,ROW(),MATCH(AH$3-1,$I$2:$O$2,0))/12)+AG222</f>
        <v>6.0666666666666674E-2</v>
      </c>
      <c r="AI222" s="163" cm="1">
        <f t="array" ref="AI222">(INDEX($I:$O,ROW(),MATCH(AI$3,$I$2:$O$2,0))/12-INDEX($I:$O,ROW(),MATCH(AI$3-1,$I$2:$O$2,0))/12)+AH222</f>
        <v>6.3833333333333339E-2</v>
      </c>
      <c r="AJ222" s="163" cm="1">
        <f t="array" ref="AJ222">(INDEX($I:$O,ROW(),MATCH(AJ$3,$I$2:$O$2,0))/12-INDEX($I:$O,ROW(),MATCH(AJ$3-1,$I$2:$O$2,0))/12)+AI222</f>
        <v>6.7000000000000004E-2</v>
      </c>
      <c r="AK222" s="163" cm="1">
        <f t="array" ref="AK222">(INDEX($I:$O,ROW(),MATCH(AK$3,$I$2:$O$2,0))/12-INDEX($I:$O,ROW(),MATCH(AK$3-1,$I$2:$O$2,0))/12)+AJ222</f>
        <v>7.0166666666666669E-2</v>
      </c>
      <c r="AL222" s="163" cm="1">
        <f t="array" ref="AL222">(INDEX($I:$O,ROW(),MATCH(AL$3,$I$2:$O$2,0))/12-INDEX($I:$O,ROW(),MATCH(AL$3-1,$I$2:$O$2,0))/12)+AK222</f>
        <v>7.3333333333333334E-2</v>
      </c>
      <c r="AM222" s="163" cm="1">
        <f t="array" ref="AM222">(INDEX($I:$O,ROW(),MATCH(AM$3,$I$2:$O$2,0))/12-INDEX($I:$O,ROW(),MATCH(AM$3-1,$I$2:$O$2,0))/12)+AL222</f>
        <v>7.6499999999999999E-2</v>
      </c>
      <c r="AN222" s="163" cm="1">
        <f t="array" ref="AN222">(INDEX($I:$O,ROW(),MATCH(AN$3,$I$2:$O$2,0))/12-INDEX($I:$O,ROW(),MATCH(AN$3-1,$I$2:$O$2,0))/12)+AM222</f>
        <v>7.9666666666666663E-2</v>
      </c>
      <c r="AO222" s="163" cm="1">
        <f t="array" ref="AO222">(INDEX($I:$O,ROW(),MATCH(AO$3,$I$2:$O$2,0))/12-INDEX($I:$O,ROW(),MATCH(AO$3-1,$I$2:$O$2,0))/12)+AN222</f>
        <v>8.2833333333333328E-2</v>
      </c>
      <c r="AP222" s="163" cm="1">
        <f t="array" ref="AP222">(INDEX($I:$O,ROW(),MATCH(AP$3,$I$2:$O$2,0))/12-INDEX($I:$O,ROW(),MATCH(AP$3-1,$I$2:$O$2,0))/12)+AO222</f>
        <v>8.5999999999999993E-2</v>
      </c>
      <c r="AQ222" s="163" cm="1">
        <f t="array" ref="AQ222">(INDEX($I:$O,ROW(),MATCH(AQ$3,$I$2:$O$2,0))/12-INDEX($I:$O,ROW(),MATCH(AQ$3-1,$I$2:$O$2,0))/12)+AP222</f>
        <v>8.9166666666666658E-2</v>
      </c>
      <c r="AR222" s="163" cm="1">
        <f t="array" ref="AR222">(INDEX($I:$O,ROW(),MATCH(AR$3,$I$2:$O$2,0))/12-INDEX($I:$O,ROW(),MATCH(AR$3-1,$I$2:$O$2,0))/12)+AQ222</f>
        <v>9.2333333333333323E-2</v>
      </c>
      <c r="AS222" s="163" cm="1">
        <f t="array" ref="AS222">(INDEX($I:$O,ROW(),MATCH(AS$3,$I$2:$O$2,0))/12-INDEX($I:$O,ROW(),MATCH(AS$3-1,$I$2:$O$2,0))/12)+AR222</f>
        <v>9.5499999999999988E-2</v>
      </c>
      <c r="AT222" s="163" cm="1">
        <f t="array" ref="AT222">(INDEX($I:$O,ROW(),MATCH(AT$3,$I$2:$O$2,0))/12-INDEX($I:$O,ROW(),MATCH(AT$3-1,$I$2:$O$2,0))/12)+AS222</f>
        <v>9.8666666666666653E-2</v>
      </c>
      <c r="AU222" s="163" cm="1">
        <f t="array" ref="AU222">(INDEX($I:$O,ROW(),MATCH(AU$3,$I$2:$O$2,0))/12-INDEX($I:$O,ROW(),MATCH(AU$3-1,$I$2:$O$2,0))/12)+AT222</f>
        <v>0.10183333333333332</v>
      </c>
      <c r="AV222" s="163" cm="1">
        <f t="array" ref="AV222">(INDEX($I:$O,ROW(),MATCH(AV$3,$I$2:$O$2,0))/12-INDEX($I:$O,ROW(),MATCH(AV$3-1,$I$2:$O$2,0))/12)+AU222</f>
        <v>0.10499999999999998</v>
      </c>
      <c r="AW222" s="163" cm="1">
        <f t="array" ref="AW222">(INDEX($I:$O,ROW(),MATCH(AW$3,$I$2:$O$2,0))/12-INDEX($I:$O,ROW(),MATCH(AW$3-1,$I$2:$O$2,0))/12)+AV222</f>
        <v>0.10816666666666665</v>
      </c>
      <c r="AX222" s="163" cm="1">
        <f t="array" ref="AX222">(INDEX($I:$O,ROW(),MATCH(AX$3,$I$2:$O$2,0))/12-INDEX($I:$O,ROW(),MATCH(AX$3-1,$I$2:$O$2,0))/12)+AW222</f>
        <v>0.11133333333333331</v>
      </c>
      <c r="AY222" s="163" cm="1">
        <f t="array" ref="AY222">(INDEX($I:$O,ROW(),MATCH(AY$3,$I$2:$O$2,0))/12-INDEX($I:$O,ROW(),MATCH(AY$3-1,$I$2:$O$2,0))/12)+AX222</f>
        <v>0.11449999999999998</v>
      </c>
      <c r="AZ222" s="163" cm="1">
        <f t="array" ref="AZ222">(INDEX($I:$O,ROW(),MATCH(AZ$3,$I$2:$O$2,0))/12-INDEX($I:$O,ROW(),MATCH(AZ$3-1,$I$2:$O$2,0))/12)+AY222</f>
        <v>0.11766666666666664</v>
      </c>
      <c r="BA222" s="163" cm="1">
        <f t="array" ref="BA222">(INDEX($I:$O,ROW(),MATCH(BA$3,$I$2:$O$2,0))/12-INDEX($I:$O,ROW(),MATCH(BA$3-1,$I$2:$O$2,0))/12)+AZ222</f>
        <v>0.12083333333333331</v>
      </c>
      <c r="BB222" s="163" cm="1">
        <f t="array" ref="BB222">(INDEX($I:$O,ROW(),MATCH(BB$3,$I$2:$O$2,0))/12-INDEX($I:$O,ROW(),MATCH(BB$3-1,$I$2:$O$2,0))/12)+BA222</f>
        <v>0.12399999999999997</v>
      </c>
      <c r="BC222" s="163" cm="1">
        <f t="array" ref="BC222">(INDEX($I:$O,ROW(),MATCH(BC$3,$I$2:$O$2,0))/12-INDEX($I:$O,ROW(),MATCH(BC$3-1,$I$2:$O$2,0))/12)+BB222</f>
        <v>0.12716666666666665</v>
      </c>
      <c r="BD222" s="163" cm="1">
        <f t="array" ref="BD222">(INDEX($I:$O,ROW(),MATCH(BD$3,$I$2:$O$2,0))/12-INDEX($I:$O,ROW(),MATCH(BD$3-1,$I$2:$O$2,0))/12)+BC222</f>
        <v>0.13033333333333333</v>
      </c>
      <c r="BE222" s="163" cm="1">
        <f t="array" ref="BE222">(INDEX($I:$O,ROW(),MATCH(BE$3,$I$2:$O$2,0))/12-INDEX($I:$O,ROW(),MATCH(BE$3-1,$I$2:$O$2,0))/12)+BD222</f>
        <v>0.13350000000000001</v>
      </c>
      <c r="BF222" s="163" cm="1">
        <f t="array" ref="BF222">(INDEX($I:$O,ROW(),MATCH(BF$3,$I$2:$O$2,0))/12-INDEX($I:$O,ROW(),MATCH(BF$3-1,$I$2:$O$2,0))/12)+BE222</f>
        <v>0.13666666666666669</v>
      </c>
      <c r="BG222" s="163" cm="1">
        <f t="array" ref="BG222">(INDEX($I:$O,ROW(),MATCH(BG$3,$I$2:$O$2,0))/12-INDEX($I:$O,ROW(),MATCH(BG$3-1,$I$2:$O$2,0))/12)+BF222</f>
        <v>0.13983333333333337</v>
      </c>
      <c r="BH222" s="163" cm="1">
        <f t="array" ref="BH222">(INDEX($I:$O,ROW(),MATCH(BH$3,$I$2:$O$2,0))/12-INDEX($I:$O,ROW(),MATCH(BH$3-1,$I$2:$O$2,0))/12)+BG222</f>
        <v>0.14300000000000004</v>
      </c>
      <c r="BI222" s="163" cm="1">
        <f t="array" ref="BI222">(INDEX($I:$O,ROW(),MATCH(BI$3,$I$2:$O$2,0))/12-INDEX($I:$O,ROW(),MATCH(BI$3-1,$I$2:$O$2,0))/12)+BH222</f>
        <v>0.14616666666666672</v>
      </c>
      <c r="BJ222" s="163" cm="1">
        <f t="array" ref="BJ222">(INDEX($I:$O,ROW(),MATCH(BJ$3,$I$2:$O$2,0))/12-INDEX($I:$O,ROW(),MATCH(BJ$3-1,$I$2:$O$2,0))/12)+BI222</f>
        <v>0.1493333333333334</v>
      </c>
      <c r="BK222" s="163" cm="1">
        <f t="array" ref="BK222">(INDEX($I:$O,ROW(),MATCH(BK$3,$I$2:$O$2,0))/12-INDEX($I:$O,ROW(),MATCH(BK$3-1,$I$2:$O$2,0))/12)+BJ222</f>
        <v>0.15250000000000008</v>
      </c>
      <c r="BL222" s="163" cm="1">
        <f t="array" ref="BL222">(INDEX($I:$O,ROW(),MATCH(BL$3,$I$2:$O$2,0))/12-INDEX($I:$O,ROW(),MATCH(BL$3-1,$I$2:$O$2,0))/12)+BK222</f>
        <v>0.15566666666666676</v>
      </c>
      <c r="BM222" s="163" cm="1">
        <f t="array" ref="BM222">(INDEX($I:$O,ROW(),MATCH(BM$3,$I$2:$O$2,0))/12-INDEX($I:$O,ROW(),MATCH(BM$3-1,$I$2:$O$2,0))/12)+BL222</f>
        <v>0.15883333333333344</v>
      </c>
      <c r="BN222" s="163" cm="1">
        <f t="array" ref="BN222">(INDEX($I:$O,ROW(),MATCH(BN$3,$I$2:$O$2,0))/12-INDEX($I:$O,ROW(),MATCH(BN$3-1,$I$2:$O$2,0))/12)+BM222</f>
        <v>0.16200000000000012</v>
      </c>
      <c r="BO222" s="163" cm="1">
        <f t="array" ref="BO222">(INDEX($I:$O,ROW(),MATCH(BO$3,$I$2:$O$2,0))/12-INDEX($I:$O,ROW(),MATCH(BO$3-1,$I$2:$O$2,0))/12)+BN222</f>
        <v>0.16516666666666679</v>
      </c>
      <c r="BP222" s="163" cm="1">
        <f t="array" ref="BP222">(INDEX($I:$O,ROW(),MATCH(BP$3,$I$2:$O$2,0))/12-INDEX($I:$O,ROW(),MATCH(BP$3-1,$I$2:$O$2,0))/12)+BO222</f>
        <v>0.16833333333333347</v>
      </c>
      <c r="BQ222" s="163" cm="1">
        <f t="array" ref="BQ222">(INDEX($I:$O,ROW(),MATCH(BQ$3,$I$2:$O$2,0))/12-INDEX($I:$O,ROW(),MATCH(BQ$3-1,$I$2:$O$2,0))/12)+BP222</f>
        <v>0.17150000000000015</v>
      </c>
      <c r="BR222" s="163" cm="1">
        <f t="array" ref="BR222">(INDEX($I:$O,ROW(),MATCH(BR$3,$I$2:$O$2,0))/12-INDEX($I:$O,ROW(),MATCH(BR$3-1,$I$2:$O$2,0))/12)+BQ222</f>
        <v>0.17466666666666683</v>
      </c>
      <c r="BS222" s="163" cm="1">
        <f t="array" ref="BS222">(INDEX($I:$O,ROW(),MATCH(BS$3,$I$2:$O$2,0))/12-INDEX($I:$O,ROW(),MATCH(BS$3-1,$I$2:$O$2,0))/12)+BR222</f>
        <v>0.17783333333333351</v>
      </c>
      <c r="BT222" s="163" cm="1">
        <f t="array" ref="BT222">(INDEX($I:$O,ROW(),MATCH(BT$3,$I$2:$O$2,0))/12-INDEX($I:$O,ROW(),MATCH(BT$3-1,$I$2:$O$2,0))/12)+BS222</f>
        <v>0.18100000000000019</v>
      </c>
      <c r="BU222" s="163" cm="1">
        <f t="array" ref="BU222">(INDEX($I:$O,ROW(),MATCH(BU$3,$I$2:$O$2,0))/12-INDEX($I:$O,ROW(),MATCH(BU$3-1,$I$2:$O$2,0))/12)+BT222</f>
        <v>0.18416666666666687</v>
      </c>
      <c r="BV222" s="163" cm="1">
        <f t="array" ref="BV222">(INDEX($I:$O,ROW(),MATCH(BV$3,$I$2:$O$2,0))/12-INDEX($I:$O,ROW(),MATCH(BV$3-1,$I$2:$O$2,0))/12)+BU222</f>
        <v>0.18733333333333355</v>
      </c>
      <c r="BW222" s="163" cm="1">
        <f t="array" ref="BW222">(INDEX($I:$O,ROW(),MATCH(BW$3,$I$2:$O$2,0))/12-INDEX($I:$O,ROW(),MATCH(BW$3-1,$I$2:$O$2,0))/12)+BV222</f>
        <v>0.19050000000000022</v>
      </c>
      <c r="BX222" s="163" cm="1">
        <f t="array" ref="BX222">(INDEX($I:$O,ROW(),MATCH(BX$3,$I$2:$O$2,0))/12-INDEX($I:$O,ROW(),MATCH(BX$3-1,$I$2:$O$2,0))/12)+BW222</f>
        <v>0.1936666666666669</v>
      </c>
      <c r="BY222" s="163" cm="1">
        <f t="array" ref="BY222">(INDEX($I:$O,ROW(),MATCH(BY$3,$I$2:$O$2,0))/12-INDEX($I:$O,ROW(),MATCH(BY$3-1,$I$2:$O$2,0))/12)+BX222</f>
        <v>0.19683333333333358</v>
      </c>
      <c r="BZ222" s="163" cm="1">
        <f t="array" ref="BZ222">(INDEX($I:$O,ROW(),MATCH(BZ$3,$I$2:$O$2,0))/12-INDEX($I:$O,ROW(),MATCH(BZ$3-1,$I$2:$O$2,0))/12)+BY222</f>
        <v>0.20000000000000026</v>
      </c>
      <c r="CA222" s="163" cm="1">
        <f t="array" ref="CA222">(INDEX($I:$P,ROW(),MATCH(CA$3,$I$2:$P$2,0))/12-INDEX($I:$P,ROW(),MATCH(CA$3-1,$I$2:$P$2,0))/12)+BZ222</f>
        <v>0.20000000000000026</v>
      </c>
      <c r="CB222" s="163" cm="1">
        <f t="array" ref="CB222">(INDEX($I:$P,ROW(),MATCH(CB$3,$I$2:$P$2,0))/12-INDEX($I:$P,ROW(),MATCH(CB$3-1,$I$2:$P$2,0))/12)+CA222</f>
        <v>0.20000000000000026</v>
      </c>
      <c r="CC222" s="163" cm="1">
        <f t="array" ref="CC222">(INDEX($I:$P,ROW(),MATCH(CC$3,$I$2:$P$2,0))/12-INDEX($I:$P,ROW(),MATCH(CC$3-1,$I$2:$P$2,0))/12)+CB222</f>
        <v>0.20000000000000026</v>
      </c>
      <c r="CD222" s="163" cm="1">
        <f t="array" ref="CD222">(INDEX($I:$P,ROW(),MATCH(CD$3,$I$2:$P$2,0))/12-INDEX($I:$P,ROW(),MATCH(CD$3-1,$I$2:$P$2,0))/12)+CC222</f>
        <v>0.20000000000000026</v>
      </c>
      <c r="CE222" s="163" cm="1">
        <f t="array" ref="CE222">(INDEX($I:$P,ROW(),MATCH(CE$3,$I$2:$P$2,0))/12-INDEX($I:$P,ROW(),MATCH(CE$3-1,$I$2:$P$2,0))/12)+CD222</f>
        <v>0.20000000000000026</v>
      </c>
      <c r="CF222" s="163" cm="1">
        <f t="array" ref="CF222">(INDEX($I:$P,ROW(),MATCH(CF$3,$I$2:$P$2,0))/12-INDEX($I:$P,ROW(),MATCH(CF$3-1,$I$2:$P$2,0))/12)+CE222</f>
        <v>0.20000000000000026</v>
      </c>
      <c r="CG222" s="163" cm="1">
        <f t="array" ref="CG222">(INDEX($I:$P,ROW(),MATCH(CG$3,$I$2:$P$2,0))/12-INDEX($I:$P,ROW(),MATCH(CG$3-1,$I$2:$P$2,0))/12)+CF222</f>
        <v>0.20000000000000026</v>
      </c>
      <c r="CH222" s="163" cm="1">
        <f t="array" ref="CH222">(INDEX($I:$P,ROW(),MATCH(CH$3,$I$2:$P$2,0))/12-INDEX($I:$P,ROW(),MATCH(CH$3-1,$I$2:$P$2,0))/12)+CG222</f>
        <v>0.20000000000000026</v>
      </c>
      <c r="CI222" s="163" cm="1">
        <f t="array" ref="CI222">(INDEX($I:$P,ROW(),MATCH(CI$3,$I$2:$P$2,0))/12-INDEX($I:$P,ROW(),MATCH(CI$3-1,$I$2:$P$2,0))/12)+CH222</f>
        <v>0.20000000000000026</v>
      </c>
      <c r="CJ222" s="163" cm="1">
        <f t="array" ref="CJ222">(INDEX($I:$P,ROW(),MATCH(CJ$3,$I$2:$P$2,0))/12-INDEX($I:$P,ROW(),MATCH(CJ$3-1,$I$2:$P$2,0))/12)+CI222</f>
        <v>0.20000000000000026</v>
      </c>
      <c r="CK222" s="163" cm="1">
        <f t="array" ref="CK222">(INDEX($I:$P,ROW(),MATCH(CK$3,$I$2:$P$2,0))/12-INDEX($I:$P,ROW(),MATCH(CK$3-1,$I$2:$P$2,0))/12)+CJ222</f>
        <v>0.20000000000000026</v>
      </c>
      <c r="CL222" s="163" cm="1">
        <f t="array" ref="CL222">(INDEX($I:$P,ROW(),MATCH(CL$3,$I$2:$P$2,0))/12-INDEX($I:$P,ROW(),MATCH(CL$3-1,$I$2:$P$2,0))/12)+CK222</f>
        <v>0.20000000000000026</v>
      </c>
    </row>
    <row r="223" spans="2:90" x14ac:dyDescent="0.4">
      <c r="B223" s="123" t="str">
        <f>B235</f>
        <v># of units</v>
      </c>
      <c r="C223" t="s">
        <v>964</v>
      </c>
      <c r="D223" t="s">
        <v>793</v>
      </c>
      <c r="E223" s="9" t="str">
        <f t="shared" si="188"/>
        <v>223 TAM-EV</v>
      </c>
      <c r="F223" s="27"/>
      <c r="G223" t="str">
        <f t="shared" si="189"/>
        <v>223 TAM-EV</v>
      </c>
      <c r="H223" s="24"/>
      <c r="I223" s="24"/>
      <c r="J223" s="24"/>
      <c r="K223" s="38">
        <f t="shared" ref="K223:P223" si="194">SUMIF($3:$3,K$2,223:223)</f>
        <v>32302414.077809874</v>
      </c>
      <c r="L223" s="38">
        <f t="shared" si="194"/>
        <v>89093148.124102876</v>
      </c>
      <c r="M223" s="38">
        <f t="shared" si="194"/>
        <v>145422317.02126443</v>
      </c>
      <c r="N223" s="38">
        <f t="shared" si="194"/>
        <v>207282095.43152076</v>
      </c>
      <c r="O223" s="38">
        <f t="shared" si="194"/>
        <v>275090952.47193754</v>
      </c>
      <c r="P223" s="38">
        <f t="shared" si="194"/>
        <v>316476696.45822203</v>
      </c>
      <c r="R223" s="161"/>
      <c r="S223" s="38">
        <f t="shared" ref="S223" si="195">S222*S220*1000000</f>
        <v>401666.66666666669</v>
      </c>
      <c r="T223" s="38">
        <f t="shared" ref="T223:AX223" si="196">T222*T220*1000000</f>
        <v>806680.5555555555</v>
      </c>
      <c r="U223" s="38">
        <f t="shared" si="196"/>
        <v>1215062.5868055555</v>
      </c>
      <c r="V223" s="38">
        <f t="shared" si="196"/>
        <v>1626833.7967785492</v>
      </c>
      <c r="W223" s="38">
        <f t="shared" si="196"/>
        <v>2042015.3386647413</v>
      </c>
      <c r="X223" s="38">
        <f t="shared" si="196"/>
        <v>2460628.483091013</v>
      </c>
      <c r="Y223" s="38">
        <f t="shared" si="196"/>
        <v>2882694.6187323192</v>
      </c>
      <c r="Z223" s="38">
        <f t="shared" si="196"/>
        <v>3308235.2529261373</v>
      </c>
      <c r="AA223" s="38">
        <f t="shared" si="196"/>
        <v>3737272.0122899958</v>
      </c>
      <c r="AB223" s="38">
        <f t="shared" si="196"/>
        <v>4169826.6433420787</v>
      </c>
      <c r="AC223" s="38">
        <f t="shared" si="196"/>
        <v>4605921.0131249381</v>
      </c>
      <c r="AD223" s="38">
        <f t="shared" si="196"/>
        <v>5045577.1098323194</v>
      </c>
      <c r="AE223" s="38">
        <f t="shared" si="196"/>
        <v>5400855.2318455409</v>
      </c>
      <c r="AF223" s="38">
        <f t="shared" si="196"/>
        <v>5759006.4080507159</v>
      </c>
      <c r="AG223" s="38">
        <f t="shared" si="196"/>
        <v>6120048.412543159</v>
      </c>
      <c r="AH223" s="38">
        <f t="shared" si="196"/>
        <v>6483999.1176562328</v>
      </c>
      <c r="AI223" s="38">
        <f t="shared" si="196"/>
        <v>6850876.4944714196</v>
      </c>
      <c r="AJ223" s="38">
        <f t="shared" si="196"/>
        <v>7220698.6133309416</v>
      </c>
      <c r="AK223" s="38">
        <f t="shared" si="196"/>
        <v>7593483.6443529297</v>
      </c>
      <c r="AL223" s="38">
        <f t="shared" si="196"/>
        <v>7969249.8579491731</v>
      </c>
      <c r="AM223" s="38">
        <f t="shared" si="196"/>
        <v>8348015.6253454499</v>
      </c>
      <c r="AN223" s="38">
        <f t="shared" si="196"/>
        <v>8729799.419104442</v>
      </c>
      <c r="AO223" s="38">
        <f t="shared" si="196"/>
        <v>9114619.8136512619</v>
      </c>
      <c r="AP223" s="38">
        <f t="shared" si="196"/>
        <v>9502495.4858016111</v>
      </c>
      <c r="AQ223" s="38">
        <f t="shared" si="196"/>
        <v>9893445.2152925599</v>
      </c>
      <c r="AR223" s="38">
        <f t="shared" si="196"/>
        <v>10287487.885315971</v>
      </c>
      <c r="AS223" s="38">
        <f t="shared" si="196"/>
        <v>10684642.483054589</v>
      </c>
      <c r="AT223" s="38">
        <f t="shared" si="196"/>
        <v>11084928.100220799</v>
      </c>
      <c r="AU223" s="38">
        <f t="shared" si="196"/>
        <v>11488363.933598064</v>
      </c>
      <c r="AV223" s="38">
        <f t="shared" si="196"/>
        <v>11894969.285585066</v>
      </c>
      <c r="AW223" s="38">
        <f t="shared" si="196"/>
        <v>12304763.564742558</v>
      </c>
      <c r="AX223" s="38">
        <f t="shared" si="196"/>
        <v>12717766.28634293</v>
      </c>
      <c r="AY223" s="38">
        <f t="shared" ref="AY223:CD223" si="197">AY222*AY220*1000000</f>
        <v>13133997.072922528</v>
      </c>
      <c r="AZ223" s="38">
        <f t="shared" si="197"/>
        <v>13553475.654836709</v>
      </c>
      <c r="BA223" s="38">
        <f t="shared" si="197"/>
        <v>13976221.870817658</v>
      </c>
      <c r="BB223" s="38">
        <f t="shared" si="197"/>
        <v>14402255.668534994</v>
      </c>
      <c r="BC223" s="38">
        <f t="shared" si="197"/>
        <v>14831597.105159165</v>
      </c>
      <c r="BD223" s="38">
        <f t="shared" si="197"/>
        <v>15264266.347927628</v>
      </c>
      <c r="BE223" s="38">
        <f t="shared" si="197"/>
        <v>15700283.674713859</v>
      </c>
      <c r="BF223" s="38">
        <f t="shared" si="197"/>
        <v>16139669.474599216</v>
      </c>
      <c r="BG223" s="38">
        <f t="shared" si="197"/>
        <v>16582444.248447597</v>
      </c>
      <c r="BH223" s="38">
        <f t="shared" si="197"/>
        <v>17028628.609483</v>
      </c>
      <c r="BI223" s="38">
        <f t="shared" si="197"/>
        <v>17478243.283869945</v>
      </c>
      <c r="BJ223" s="38">
        <f t="shared" si="197"/>
        <v>17931309.111296751</v>
      </c>
      <c r="BK223" s="38">
        <f t="shared" si="197"/>
        <v>18387847.045561776</v>
      </c>
      <c r="BL223" s="38">
        <f t="shared" si="197"/>
        <v>18847878.155162487</v>
      </c>
      <c r="BM223" s="38">
        <f t="shared" si="197"/>
        <v>19311423.623887554</v>
      </c>
      <c r="BN223" s="38">
        <f t="shared" si="197"/>
        <v>19778504.751411803</v>
      </c>
      <c r="BO223" s="38">
        <f t="shared" si="197"/>
        <v>20249142.953894172</v>
      </c>
      <c r="BP223" s="38">
        <f t="shared" si="197"/>
        <v>20723359.764578629</v>
      </c>
      <c r="BQ223" s="38">
        <f t="shared" si="197"/>
        <v>21201176.834398057</v>
      </c>
      <c r="BR223" s="38">
        <f t="shared" si="197"/>
        <v>21682615.932581183</v>
      </c>
      <c r="BS223" s="38">
        <f t="shared" si="197"/>
        <v>22167698.947262459</v>
      </c>
      <c r="BT223" s="38">
        <f t="shared" si="197"/>
        <v>22656447.886095028</v>
      </c>
      <c r="BU223" s="38">
        <f t="shared" si="197"/>
        <v>23148884.876866698</v>
      </c>
      <c r="BV223" s="38">
        <f t="shared" si="197"/>
        <v>23645032.168119002</v>
      </c>
      <c r="BW223" s="38">
        <f t="shared" si="197"/>
        <v>24144912.129769292</v>
      </c>
      <c r="BX223" s="38">
        <f t="shared" si="197"/>
        <v>24648547.253735974</v>
      </c>
      <c r="BY223" s="38">
        <f t="shared" si="197"/>
        <v>25155960.154566791</v>
      </c>
      <c r="BZ223" s="38">
        <f t="shared" si="197"/>
        <v>25667173.570070267</v>
      </c>
      <c r="CA223" s="38">
        <f t="shared" si="197"/>
        <v>25774120.126612227</v>
      </c>
      <c r="CB223" s="38">
        <f t="shared" si="197"/>
        <v>25881512.293806445</v>
      </c>
      <c r="CC223" s="38">
        <f t="shared" si="197"/>
        <v>25989351.928363971</v>
      </c>
      <c r="CD223" s="38">
        <f t="shared" si="197"/>
        <v>26097640.894732155</v>
      </c>
      <c r="CE223" s="38">
        <f t="shared" ref="CE223:CK223" si="198">CE222*CE220*1000000</f>
        <v>26206381.065126874</v>
      </c>
      <c r="CF223" s="38">
        <f t="shared" si="198"/>
        <v>26315574.319564898</v>
      </c>
      <c r="CG223" s="38">
        <f t="shared" si="198"/>
        <v>26425222.545896418</v>
      </c>
      <c r="CH223" s="38">
        <f t="shared" si="198"/>
        <v>26535327.639837652</v>
      </c>
      <c r="CI223" s="38">
        <f t="shared" si="198"/>
        <v>26645891.505003642</v>
      </c>
      <c r="CJ223" s="38">
        <f t="shared" si="198"/>
        <v>26756916.052941155</v>
      </c>
      <c r="CK223" s="38">
        <f t="shared" si="198"/>
        <v>26868403.203161739</v>
      </c>
      <c r="CL223" s="38">
        <f t="shared" ref="CL223" si="199">CL222*CL220*1000000</f>
        <v>26980354.883174915</v>
      </c>
    </row>
    <row r="224" spans="2:90" x14ac:dyDescent="0.4">
      <c r="B224" s="123"/>
      <c r="D224" t="s">
        <v>793</v>
      </c>
      <c r="E224" s="9" t="str">
        <f t="shared" si="188"/>
        <v>224 TAM-EV</v>
      </c>
      <c r="F224" s="27"/>
      <c r="G224" t="str">
        <f t="shared" si="189"/>
        <v>224 TAM-EV</v>
      </c>
      <c r="H224" s="24"/>
      <c r="I224" s="24"/>
      <c r="J224" s="24"/>
      <c r="K224" s="38"/>
      <c r="L224" s="38"/>
      <c r="M224" s="38"/>
      <c r="N224" s="38"/>
      <c r="O224" s="38"/>
      <c r="P224" s="38"/>
      <c r="R224" s="161"/>
      <c r="S224" s="38"/>
      <c r="T224" s="38"/>
      <c r="U224" s="38"/>
      <c r="V224" s="38"/>
      <c r="W224" s="38"/>
      <c r="X224" s="38"/>
      <c r="Y224" s="38"/>
      <c r="Z224" s="38"/>
      <c r="AA224" s="38"/>
      <c r="AB224" s="38"/>
      <c r="AC224" s="38"/>
      <c r="AD224" s="38"/>
      <c r="AE224" s="38"/>
      <c r="AF224" s="38"/>
      <c r="AG224" s="38"/>
      <c r="AH224" s="38"/>
      <c r="AI224" s="38"/>
      <c r="AJ224" s="38"/>
      <c r="AK224" s="38"/>
      <c r="AL224" s="38"/>
      <c r="AM224" s="38"/>
      <c r="AN224" s="38"/>
      <c r="AO224" s="38"/>
      <c r="AP224" s="38"/>
      <c r="AQ224" s="38"/>
      <c r="AR224" s="38"/>
      <c r="AS224" s="38"/>
      <c r="AT224" s="38"/>
      <c r="AU224" s="38"/>
      <c r="AV224" s="38"/>
      <c r="AW224" s="38"/>
      <c r="AX224" s="38"/>
      <c r="AY224" s="38"/>
      <c r="AZ224" s="38"/>
      <c r="BA224" s="38"/>
      <c r="BB224" s="38"/>
      <c r="BC224" s="38"/>
      <c r="BD224" s="38"/>
      <c r="BE224" s="38"/>
      <c r="BF224" s="38"/>
      <c r="BG224" s="38"/>
      <c r="BH224" s="38"/>
      <c r="BI224" s="38"/>
      <c r="BJ224" s="38"/>
      <c r="BK224" s="38"/>
      <c r="BL224" s="38"/>
      <c r="BM224" s="38"/>
      <c r="BN224" s="38"/>
      <c r="BO224" s="38"/>
      <c r="BP224" s="38"/>
      <c r="BQ224" s="38"/>
      <c r="BR224" s="38"/>
      <c r="BS224" s="38"/>
      <c r="BT224" s="38"/>
      <c r="BU224" s="38"/>
      <c r="BV224" s="38"/>
      <c r="BW224" s="38"/>
      <c r="BX224" s="38"/>
      <c r="BY224" s="38"/>
      <c r="BZ224" s="38"/>
      <c r="CA224" s="38"/>
      <c r="CB224" s="38"/>
      <c r="CC224" s="38"/>
      <c r="CD224" s="38"/>
      <c r="CE224" s="38"/>
      <c r="CF224" s="38"/>
      <c r="CG224" s="38"/>
      <c r="CH224" s="38"/>
      <c r="CI224" s="38"/>
      <c r="CJ224" s="38"/>
      <c r="CK224" s="38"/>
      <c r="CL224" s="38"/>
    </row>
    <row r="225" spans="2:90" x14ac:dyDescent="0.4">
      <c r="B225" s="123" t="s">
        <v>795</v>
      </c>
      <c r="C225" t="s">
        <v>964</v>
      </c>
      <c r="D225" t="s">
        <v>793</v>
      </c>
      <c r="E225" s="9" t="str">
        <f t="shared" si="188"/>
        <v>225 TAM-EV</v>
      </c>
      <c r="F225" s="27"/>
      <c r="G225" t="str">
        <f t="shared" si="189"/>
        <v>225 TAM-EV</v>
      </c>
      <c r="H225" s="24"/>
      <c r="I225" s="24"/>
      <c r="J225" s="24"/>
      <c r="K225" s="38">
        <f t="shared" ref="K225:P225" si="200">SUMIF($3:$3,K$2,225:225)</f>
        <v>5045577.1098323194</v>
      </c>
      <c r="L225" s="38">
        <f t="shared" si="200"/>
        <v>4456918.3759692917</v>
      </c>
      <c r="M225" s="38">
        <f t="shared" si="200"/>
        <v>4899760.182733383</v>
      </c>
      <c r="N225" s="38">
        <f t="shared" si="200"/>
        <v>5376249.0828768089</v>
      </c>
      <c r="O225" s="38">
        <f t="shared" si="200"/>
        <v>5888668.8186584637</v>
      </c>
      <c r="P225" s="38">
        <f t="shared" si="200"/>
        <v>1313181.3131046481</v>
      </c>
      <c r="R225" s="161"/>
      <c r="S225" s="38">
        <f t="shared" ref="S225:AX225" si="201">S223-R223</f>
        <v>401666.66666666669</v>
      </c>
      <c r="T225" s="38">
        <f t="shared" si="201"/>
        <v>405013.88888888882</v>
      </c>
      <c r="U225" s="38">
        <f t="shared" si="201"/>
        <v>408382.03125</v>
      </c>
      <c r="V225" s="38">
        <f t="shared" si="201"/>
        <v>411771.2099729937</v>
      </c>
      <c r="W225" s="38">
        <f t="shared" si="201"/>
        <v>415181.54188619205</v>
      </c>
      <c r="X225" s="38">
        <f t="shared" si="201"/>
        <v>418613.14442627179</v>
      </c>
      <c r="Y225" s="38">
        <f t="shared" si="201"/>
        <v>422066.13564130617</v>
      </c>
      <c r="Z225" s="38">
        <f t="shared" si="201"/>
        <v>425540.63419381808</v>
      </c>
      <c r="AA225" s="38">
        <f t="shared" si="201"/>
        <v>429036.75936385849</v>
      </c>
      <c r="AB225" s="38">
        <f t="shared" si="201"/>
        <v>432554.63105208287</v>
      </c>
      <c r="AC225" s="38">
        <f t="shared" si="201"/>
        <v>436094.36978285946</v>
      </c>
      <c r="AD225" s="38">
        <f t="shared" si="201"/>
        <v>439656.09670738131</v>
      </c>
      <c r="AE225" s="38">
        <f t="shared" si="201"/>
        <v>355278.12201322149</v>
      </c>
      <c r="AF225" s="38">
        <f t="shared" si="201"/>
        <v>358151.176205175</v>
      </c>
      <c r="AG225" s="38">
        <f t="shared" si="201"/>
        <v>361042.00449244305</v>
      </c>
      <c r="AH225" s="38">
        <f t="shared" si="201"/>
        <v>363950.70511307381</v>
      </c>
      <c r="AI225" s="38">
        <f t="shared" si="201"/>
        <v>366877.37681518681</v>
      </c>
      <c r="AJ225" s="38">
        <f t="shared" si="201"/>
        <v>369822.11885952204</v>
      </c>
      <c r="AK225" s="38">
        <f t="shared" si="201"/>
        <v>372785.03102198802</v>
      </c>
      <c r="AL225" s="38">
        <f t="shared" si="201"/>
        <v>375766.21359624341</v>
      </c>
      <c r="AM225" s="38">
        <f t="shared" si="201"/>
        <v>378765.76739627682</v>
      </c>
      <c r="AN225" s="38">
        <f t="shared" si="201"/>
        <v>381783.79375899211</v>
      </c>
      <c r="AO225" s="38">
        <f t="shared" si="201"/>
        <v>384820.39454681985</v>
      </c>
      <c r="AP225" s="38">
        <f t="shared" si="201"/>
        <v>387875.67215034924</v>
      </c>
      <c r="AQ225" s="38">
        <f t="shared" si="201"/>
        <v>390949.72949094884</v>
      </c>
      <c r="AR225" s="38">
        <f t="shared" si="201"/>
        <v>394042.67002341151</v>
      </c>
      <c r="AS225" s="38">
        <f t="shared" si="201"/>
        <v>397154.59773861803</v>
      </c>
      <c r="AT225" s="38">
        <f t="shared" si="201"/>
        <v>400285.61716620997</v>
      </c>
      <c r="AU225" s="38">
        <f t="shared" si="201"/>
        <v>403435.83337726444</v>
      </c>
      <c r="AV225" s="38">
        <f t="shared" si="201"/>
        <v>406605.35198700242</v>
      </c>
      <c r="AW225" s="38">
        <f t="shared" si="201"/>
        <v>409794.2791574914</v>
      </c>
      <c r="AX225" s="38">
        <f t="shared" si="201"/>
        <v>413002.72160037234</v>
      </c>
      <c r="AY225" s="38">
        <f t="shared" ref="AY225:CD225" si="202">AY223-AX223</f>
        <v>416230.78657959774</v>
      </c>
      <c r="AZ225" s="38">
        <f t="shared" si="202"/>
        <v>419478.58191418089</v>
      </c>
      <c r="BA225" s="38">
        <f t="shared" si="202"/>
        <v>422746.21598094888</v>
      </c>
      <c r="BB225" s="38">
        <f t="shared" si="202"/>
        <v>426033.79771733657</v>
      </c>
      <c r="BC225" s="38">
        <f t="shared" si="202"/>
        <v>429341.43662417121</v>
      </c>
      <c r="BD225" s="38">
        <f t="shared" si="202"/>
        <v>432669.24276846275</v>
      </c>
      <c r="BE225" s="38">
        <f t="shared" si="202"/>
        <v>436017.32678623125</v>
      </c>
      <c r="BF225" s="38">
        <f t="shared" si="202"/>
        <v>439385.7998853568</v>
      </c>
      <c r="BG225" s="38">
        <f t="shared" si="202"/>
        <v>442774.77384838089</v>
      </c>
      <c r="BH225" s="38">
        <f t="shared" si="202"/>
        <v>446184.36103540286</v>
      </c>
      <c r="BI225" s="38">
        <f t="shared" si="202"/>
        <v>449614.67438694462</v>
      </c>
      <c r="BJ225" s="38">
        <f t="shared" si="202"/>
        <v>453065.82742680609</v>
      </c>
      <c r="BK225" s="38">
        <f t="shared" si="202"/>
        <v>456537.93426502496</v>
      </c>
      <c r="BL225" s="38">
        <f t="shared" si="202"/>
        <v>460031.10960071161</v>
      </c>
      <c r="BM225" s="38">
        <f t="shared" si="202"/>
        <v>463545.46872506663</v>
      </c>
      <c r="BN225" s="38">
        <f t="shared" si="202"/>
        <v>467081.12752424926</v>
      </c>
      <c r="BO225" s="38">
        <f t="shared" si="202"/>
        <v>470638.2024823688</v>
      </c>
      <c r="BP225" s="38">
        <f t="shared" si="202"/>
        <v>474216.81068445742</v>
      </c>
      <c r="BQ225" s="38">
        <f t="shared" si="202"/>
        <v>477817.06981942803</v>
      </c>
      <c r="BR225" s="38">
        <f t="shared" si="202"/>
        <v>481439.09818312526</v>
      </c>
      <c r="BS225" s="38">
        <f t="shared" si="202"/>
        <v>485083.01468127593</v>
      </c>
      <c r="BT225" s="38">
        <f t="shared" si="202"/>
        <v>488748.93883256987</v>
      </c>
      <c r="BU225" s="38">
        <f t="shared" si="202"/>
        <v>492436.99077166989</v>
      </c>
      <c r="BV225" s="38">
        <f t="shared" si="202"/>
        <v>496147.29125230387</v>
      </c>
      <c r="BW225" s="38">
        <f t="shared" si="202"/>
        <v>499879.9616502896</v>
      </c>
      <c r="BX225" s="38">
        <f t="shared" si="202"/>
        <v>503635.1239666827</v>
      </c>
      <c r="BY225" s="38">
        <f t="shared" si="202"/>
        <v>507412.90083081648</v>
      </c>
      <c r="BZ225" s="38">
        <f t="shared" si="202"/>
        <v>511213.41550347582</v>
      </c>
      <c r="CA225" s="38">
        <f t="shared" si="202"/>
        <v>106946.55654196069</v>
      </c>
      <c r="CB225" s="38">
        <f t="shared" si="202"/>
        <v>107392.16719421744</v>
      </c>
      <c r="CC225" s="38">
        <f t="shared" si="202"/>
        <v>107839.63455752656</v>
      </c>
      <c r="CD225" s="38">
        <f t="shared" si="202"/>
        <v>108288.96636818349</v>
      </c>
      <c r="CE225" s="38">
        <f t="shared" ref="CE225:CL225" si="203">CE223-CD223</f>
        <v>108740.17039471865</v>
      </c>
      <c r="CF225" s="38">
        <f t="shared" si="203"/>
        <v>109193.25443802401</v>
      </c>
      <c r="CG225" s="38">
        <f t="shared" si="203"/>
        <v>109648.22633152083</v>
      </c>
      <c r="CH225" s="38">
        <f t="shared" si="203"/>
        <v>110105.09394123405</v>
      </c>
      <c r="CI225" s="38">
        <f t="shared" si="203"/>
        <v>110563.86516598985</v>
      </c>
      <c r="CJ225" s="38">
        <f t="shared" si="203"/>
        <v>111024.5479375124</v>
      </c>
      <c r="CK225" s="38">
        <f t="shared" si="203"/>
        <v>111487.15022058412</v>
      </c>
      <c r="CL225" s="38">
        <f t="shared" si="203"/>
        <v>111951.68001317605</v>
      </c>
    </row>
    <row r="226" spans="2:90" x14ac:dyDescent="0.4">
      <c r="B226" s="187" t="str">
        <f>IFERROR(SUBSTITUTE(TRIM(LEFT(B219,SEARCH("-",B219)-1)),":",""),SUBSTITUTE(B219,":",""))</f>
        <v>TAM</v>
      </c>
      <c r="D226" t="s">
        <v>793</v>
      </c>
      <c r="E226" s="8" t="str">
        <f t="shared" si="188"/>
        <v>226 TAM-EV</v>
      </c>
      <c r="G226" t="s">
        <v>332</v>
      </c>
      <c r="H226" s="31"/>
      <c r="I226" s="73"/>
      <c r="J226" s="73"/>
      <c r="K226" s="58"/>
      <c r="L226" s="58"/>
      <c r="M226" s="58"/>
      <c r="N226" s="58"/>
      <c r="O226" s="58"/>
      <c r="P226" s="58"/>
      <c r="R226" s="33"/>
      <c r="S226" s="33"/>
      <c r="T226" s="33"/>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c r="BV226" s="33"/>
      <c r="BW226" s="33"/>
      <c r="BX226" s="33"/>
      <c r="BY226" s="33"/>
      <c r="BZ226" s="33"/>
      <c r="CA226" s="33"/>
      <c r="CB226" s="33"/>
      <c r="CC226" s="33"/>
      <c r="CD226" s="33"/>
      <c r="CE226" s="33"/>
      <c r="CF226" s="33"/>
      <c r="CG226" s="33"/>
      <c r="CH226" s="33"/>
      <c r="CI226" s="33"/>
      <c r="CJ226" s="33"/>
      <c r="CK226" s="33"/>
      <c r="CL226" s="33"/>
    </row>
    <row r="227" spans="2:90" x14ac:dyDescent="0.4">
      <c r="B227" s="235" t="str">
        <f>IFERROR(SUBSTITUTE(TRIM(MID(B219, SEARCH("-", B219) + 1, LEN(B219))),":",""),"no unit")</f>
        <v>no unit</v>
      </c>
      <c r="D227" t="s">
        <v>793</v>
      </c>
      <c r="E227" s="8" t="str">
        <f t="shared" si="188"/>
        <v>227 TAM-EV</v>
      </c>
      <c r="G227" t="s">
        <v>332</v>
      </c>
      <c r="H227" s="31"/>
      <c r="I227" s="73"/>
      <c r="J227" s="73"/>
      <c r="K227" s="58"/>
      <c r="L227" s="58"/>
      <c r="M227" s="58"/>
      <c r="N227" s="58"/>
      <c r="O227" s="58"/>
      <c r="P227" s="58"/>
      <c r="R227" s="33"/>
      <c r="S227" s="33"/>
      <c r="T227" s="33"/>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c r="BV227" s="33"/>
      <c r="BW227" s="33"/>
      <c r="BX227" s="33"/>
      <c r="BY227" s="33"/>
      <c r="BZ227" s="33"/>
      <c r="CA227" s="33"/>
      <c r="CB227" s="33"/>
      <c r="CC227" s="33"/>
      <c r="CD227" s="33"/>
      <c r="CE227" s="33"/>
      <c r="CF227" s="33"/>
      <c r="CG227" s="33"/>
      <c r="CH227" s="33"/>
      <c r="CI227" s="33"/>
      <c r="CJ227" s="33"/>
      <c r="CK227" s="33"/>
      <c r="CL227" s="33"/>
    </row>
    <row r="228" spans="2:90" x14ac:dyDescent="0.4">
      <c r="B228" s="132" t="s">
        <v>334</v>
      </c>
      <c r="D228" t="s">
        <v>793</v>
      </c>
      <c r="E228" s="8" t="str">
        <f t="shared" si="188"/>
        <v>228 TAM-EV</v>
      </c>
      <c r="G228" t="s">
        <v>332</v>
      </c>
      <c r="H228" s="31"/>
      <c r="I228" s="73"/>
      <c r="J228" s="73"/>
      <c r="K228" s="58"/>
      <c r="L228" s="58"/>
      <c r="M228" s="58"/>
      <c r="N228" s="58"/>
      <c r="O228" s="58"/>
      <c r="P228" s="58"/>
      <c r="R228" s="33"/>
    </row>
    <row r="229" spans="2:90" x14ac:dyDescent="0.4">
      <c r="B229" s="132" t="s">
        <v>333</v>
      </c>
      <c r="D229" t="s">
        <v>793</v>
      </c>
      <c r="E229" s="8" t="str">
        <f t="shared" si="188"/>
        <v>229 TAM-EV</v>
      </c>
      <c r="G229" t="s">
        <v>332</v>
      </c>
      <c r="H229" s="31"/>
      <c r="I229" s="73"/>
      <c r="J229" s="73"/>
      <c r="K229" s="58"/>
      <c r="L229" s="58"/>
      <c r="M229" s="58"/>
      <c r="N229" s="58"/>
      <c r="O229" s="58"/>
      <c r="P229" s="58"/>
      <c r="R229" s="33"/>
      <c r="S229" s="199" t="str">
        <f t="shared" ref="S229" si="204">ADDRESS(ROW(S225),COLUMN(S225),2)</f>
        <v>S$225</v>
      </c>
      <c r="T229" s="199" t="str">
        <f t="shared" ref="T229:AX229" si="205">ADDRESS(ROW(T225),COLUMN(T225),2)</f>
        <v>T$225</v>
      </c>
      <c r="U229" s="199" t="str">
        <f t="shared" si="205"/>
        <v>U$225</v>
      </c>
      <c r="V229" s="199" t="str">
        <f t="shared" si="205"/>
        <v>V$225</v>
      </c>
      <c r="W229" s="199" t="str">
        <f t="shared" si="205"/>
        <v>W$225</v>
      </c>
      <c r="X229" s="199" t="str">
        <f t="shared" si="205"/>
        <v>X$225</v>
      </c>
      <c r="Y229" s="199" t="str">
        <f t="shared" si="205"/>
        <v>Y$225</v>
      </c>
      <c r="Z229" s="199" t="str">
        <f t="shared" si="205"/>
        <v>Z$225</v>
      </c>
      <c r="AA229" s="199" t="str">
        <f t="shared" si="205"/>
        <v>AA$225</v>
      </c>
      <c r="AB229" s="199" t="str">
        <f t="shared" si="205"/>
        <v>AB$225</v>
      </c>
      <c r="AC229" s="199" t="str">
        <f t="shared" si="205"/>
        <v>AC$225</v>
      </c>
      <c r="AD229" s="199" t="str">
        <f t="shared" si="205"/>
        <v>AD$225</v>
      </c>
      <c r="AE229" s="199" t="str">
        <f t="shared" si="205"/>
        <v>AE$225</v>
      </c>
      <c r="AF229" s="199" t="str">
        <f t="shared" si="205"/>
        <v>AF$225</v>
      </c>
      <c r="AG229" s="199" t="str">
        <f t="shared" si="205"/>
        <v>AG$225</v>
      </c>
      <c r="AH229" s="199" t="str">
        <f t="shared" si="205"/>
        <v>AH$225</v>
      </c>
      <c r="AI229" s="199" t="str">
        <f t="shared" si="205"/>
        <v>AI$225</v>
      </c>
      <c r="AJ229" s="199" t="str">
        <f t="shared" si="205"/>
        <v>AJ$225</v>
      </c>
      <c r="AK229" s="199" t="str">
        <f t="shared" si="205"/>
        <v>AK$225</v>
      </c>
      <c r="AL229" s="199" t="str">
        <f t="shared" si="205"/>
        <v>AL$225</v>
      </c>
      <c r="AM229" s="199" t="str">
        <f t="shared" si="205"/>
        <v>AM$225</v>
      </c>
      <c r="AN229" s="199" t="str">
        <f t="shared" si="205"/>
        <v>AN$225</v>
      </c>
      <c r="AO229" s="199" t="str">
        <f t="shared" si="205"/>
        <v>AO$225</v>
      </c>
      <c r="AP229" s="199" t="str">
        <f t="shared" si="205"/>
        <v>AP$225</v>
      </c>
      <c r="AQ229" s="199" t="str">
        <f t="shared" si="205"/>
        <v>AQ$225</v>
      </c>
      <c r="AR229" s="199" t="str">
        <f t="shared" si="205"/>
        <v>AR$225</v>
      </c>
      <c r="AS229" s="199" t="str">
        <f t="shared" si="205"/>
        <v>AS$225</v>
      </c>
      <c r="AT229" s="199" t="str">
        <f t="shared" si="205"/>
        <v>AT$225</v>
      </c>
      <c r="AU229" s="199" t="str">
        <f t="shared" si="205"/>
        <v>AU$225</v>
      </c>
      <c r="AV229" s="199" t="str">
        <f t="shared" si="205"/>
        <v>AV$225</v>
      </c>
      <c r="AW229" s="199" t="str">
        <f t="shared" si="205"/>
        <v>AW$225</v>
      </c>
      <c r="AX229" s="199" t="str">
        <f t="shared" si="205"/>
        <v>AX$225</v>
      </c>
      <c r="AY229" s="199" t="str">
        <f t="shared" ref="AY229:CD229" si="206">ADDRESS(ROW(AY225),COLUMN(AY225),2)</f>
        <v>AY$225</v>
      </c>
      <c r="AZ229" s="199" t="str">
        <f t="shared" si="206"/>
        <v>AZ$225</v>
      </c>
      <c r="BA229" s="199" t="str">
        <f t="shared" si="206"/>
        <v>BA$225</v>
      </c>
      <c r="BB229" s="199" t="str">
        <f t="shared" si="206"/>
        <v>BB$225</v>
      </c>
      <c r="BC229" s="199" t="str">
        <f t="shared" si="206"/>
        <v>BC$225</v>
      </c>
      <c r="BD229" s="199" t="str">
        <f t="shared" si="206"/>
        <v>BD$225</v>
      </c>
      <c r="BE229" s="199" t="str">
        <f t="shared" si="206"/>
        <v>BE$225</v>
      </c>
      <c r="BF229" s="199" t="str">
        <f t="shared" si="206"/>
        <v>BF$225</v>
      </c>
      <c r="BG229" s="199" t="str">
        <f t="shared" si="206"/>
        <v>BG$225</v>
      </c>
      <c r="BH229" s="199" t="str">
        <f t="shared" si="206"/>
        <v>BH$225</v>
      </c>
      <c r="BI229" s="199" t="str">
        <f t="shared" si="206"/>
        <v>BI$225</v>
      </c>
      <c r="BJ229" s="199" t="str">
        <f t="shared" si="206"/>
        <v>BJ$225</v>
      </c>
      <c r="BK229" s="199" t="str">
        <f t="shared" si="206"/>
        <v>BK$225</v>
      </c>
      <c r="BL229" s="199" t="str">
        <f t="shared" si="206"/>
        <v>BL$225</v>
      </c>
      <c r="BM229" s="199" t="str">
        <f t="shared" si="206"/>
        <v>BM$225</v>
      </c>
      <c r="BN229" s="199" t="str">
        <f t="shared" si="206"/>
        <v>BN$225</v>
      </c>
      <c r="BO229" s="199" t="str">
        <f t="shared" si="206"/>
        <v>BO$225</v>
      </c>
      <c r="BP229" s="199" t="str">
        <f t="shared" si="206"/>
        <v>BP$225</v>
      </c>
      <c r="BQ229" s="199" t="str">
        <f t="shared" si="206"/>
        <v>BQ$225</v>
      </c>
      <c r="BR229" s="199" t="str">
        <f t="shared" si="206"/>
        <v>BR$225</v>
      </c>
      <c r="BS229" s="199" t="str">
        <f t="shared" si="206"/>
        <v>BS$225</v>
      </c>
      <c r="BT229" s="199" t="str">
        <f t="shared" si="206"/>
        <v>BT$225</v>
      </c>
      <c r="BU229" s="199" t="str">
        <f t="shared" si="206"/>
        <v>BU$225</v>
      </c>
      <c r="BV229" s="199" t="str">
        <f t="shared" si="206"/>
        <v>BV$225</v>
      </c>
      <c r="BW229" s="199" t="str">
        <f t="shared" si="206"/>
        <v>BW$225</v>
      </c>
      <c r="BX229" s="199" t="str">
        <f t="shared" si="206"/>
        <v>BX$225</v>
      </c>
      <c r="BY229" s="199" t="str">
        <f t="shared" si="206"/>
        <v>BY$225</v>
      </c>
      <c r="BZ229" s="199" t="str">
        <f t="shared" si="206"/>
        <v>BZ$225</v>
      </c>
      <c r="CA229" s="199" t="str">
        <f t="shared" si="206"/>
        <v>CA$225</v>
      </c>
      <c r="CB229" s="199" t="str">
        <f t="shared" si="206"/>
        <v>CB$225</v>
      </c>
      <c r="CC229" s="199" t="str">
        <f t="shared" si="206"/>
        <v>CC$225</v>
      </c>
      <c r="CD229" s="199" t="str">
        <f t="shared" si="206"/>
        <v>CD$225</v>
      </c>
      <c r="CE229" s="199" t="str">
        <f t="shared" ref="CE229:CK229" si="207">ADDRESS(ROW(CE225),COLUMN(CE225),2)</f>
        <v>CE$225</v>
      </c>
      <c r="CF229" s="199" t="str">
        <f t="shared" si="207"/>
        <v>CF$225</v>
      </c>
      <c r="CG229" s="199" t="str">
        <f t="shared" si="207"/>
        <v>CG$225</v>
      </c>
      <c r="CH229" s="199" t="str">
        <f t="shared" si="207"/>
        <v>CH$225</v>
      </c>
      <c r="CI229" s="199" t="str">
        <f t="shared" si="207"/>
        <v>CI$225</v>
      </c>
      <c r="CJ229" s="199" t="str">
        <f t="shared" si="207"/>
        <v>CJ$225</v>
      </c>
      <c r="CK229" s="199" t="str">
        <f t="shared" si="207"/>
        <v>CK$225</v>
      </c>
      <c r="CL229" s="199" t="str">
        <f t="shared" ref="CL229" si="208">ADDRESS(ROW(CL225),COLUMN(CL225),2)</f>
        <v>CL$225</v>
      </c>
    </row>
    <row r="230" spans="2:90" x14ac:dyDescent="0.4">
      <c r="B230" s="8" t="s">
        <v>488</v>
      </c>
      <c r="D230" t="s">
        <v>793</v>
      </c>
      <c r="E230" s="8" t="str">
        <f t="shared" si="188"/>
        <v>230 TAM-EV</v>
      </c>
      <c r="G230" t="s">
        <v>332</v>
      </c>
      <c r="H230" s="12"/>
      <c r="I230" s="60"/>
      <c r="J230" s="60"/>
      <c r="K230" s="15"/>
      <c r="L230" s="15"/>
      <c r="M230" s="15"/>
      <c r="N230" s="15"/>
      <c r="O230" s="15"/>
      <c r="P230" s="15"/>
      <c r="R230" s="15"/>
      <c r="S230" s="76"/>
      <c r="T230" s="76"/>
      <c r="U230" s="76"/>
      <c r="V230" s="76"/>
      <c r="W230" s="76"/>
      <c r="X230" s="76"/>
      <c r="Y230" s="76"/>
      <c r="Z230" s="76"/>
      <c r="AA230" s="76"/>
      <c r="AB230" s="76"/>
      <c r="AC230" s="76"/>
      <c r="AD230" s="76"/>
      <c r="AE230" s="76"/>
      <c r="AF230" s="76"/>
      <c r="AG230" s="76"/>
      <c r="AH230" s="76"/>
      <c r="AI230" s="76"/>
      <c r="AJ230" s="76"/>
      <c r="AK230" s="76"/>
      <c r="AL230" s="76"/>
      <c r="AM230" s="76"/>
      <c r="AN230" s="76"/>
      <c r="AO230" s="76"/>
      <c r="AP230" s="76"/>
      <c r="AQ230" s="76"/>
      <c r="AR230" s="76"/>
      <c r="AS230" s="76"/>
      <c r="AT230" s="76"/>
      <c r="AU230" s="76"/>
      <c r="AV230" s="76"/>
      <c r="AW230" s="76"/>
      <c r="AX230" s="76"/>
      <c r="AY230" s="76"/>
      <c r="AZ230" s="76"/>
      <c r="BA230" s="76"/>
      <c r="BB230" s="76"/>
      <c r="BC230" s="76"/>
      <c r="BD230" s="76"/>
      <c r="BE230" s="76"/>
      <c r="BF230" s="76"/>
      <c r="BG230" s="76"/>
      <c r="BH230" s="76"/>
      <c r="BI230" s="76"/>
      <c r="BJ230" s="76"/>
      <c r="BK230" s="76"/>
      <c r="BL230" s="76"/>
      <c r="BM230" s="76"/>
      <c r="BN230" s="76"/>
      <c r="BO230" s="76"/>
      <c r="BP230" s="76"/>
      <c r="BQ230" s="76"/>
      <c r="BR230" s="76"/>
      <c r="BS230" s="76"/>
      <c r="BT230" s="76"/>
      <c r="BU230" s="76"/>
      <c r="BV230" s="76"/>
      <c r="BW230" s="76"/>
      <c r="BX230" s="76"/>
      <c r="BY230" s="76"/>
      <c r="BZ230" s="76"/>
      <c r="CA230" s="76"/>
      <c r="CB230" s="76"/>
      <c r="CC230" s="76"/>
      <c r="CD230" s="76"/>
      <c r="CE230" s="76"/>
      <c r="CF230" s="76"/>
      <c r="CG230" s="76"/>
      <c r="CH230" s="76"/>
      <c r="CI230" s="76"/>
      <c r="CJ230" s="76"/>
      <c r="CK230" s="76"/>
      <c r="CL230" s="76"/>
    </row>
    <row r="231" spans="2:90" x14ac:dyDescent="0.4">
      <c r="B231" s="8" t="s">
        <v>494</v>
      </c>
      <c r="D231" t="s">
        <v>793</v>
      </c>
      <c r="E231" s="8" t="str">
        <f t="shared" si="188"/>
        <v>231 TAM-EV</v>
      </c>
      <c r="G231" t="s">
        <v>332</v>
      </c>
      <c r="H231" s="12"/>
      <c r="I231" s="60"/>
      <c r="J231" s="60"/>
      <c r="K231" s="15"/>
      <c r="L231" s="15"/>
      <c r="M231" s="15"/>
      <c r="N231" s="15"/>
      <c r="O231" s="15"/>
      <c r="P231" s="15"/>
      <c r="R231" s="15"/>
      <c r="S231" s="76"/>
      <c r="T231" s="76"/>
      <c r="U231" s="76"/>
      <c r="V231" s="76"/>
      <c r="W231" s="76"/>
      <c r="X231" s="76"/>
      <c r="Y231" s="76"/>
      <c r="Z231" s="76"/>
      <c r="AA231" s="76"/>
      <c r="AB231" s="76"/>
      <c r="AC231" s="76"/>
      <c r="AD231" s="76"/>
      <c r="AE231" s="76"/>
      <c r="AF231" s="76"/>
      <c r="AG231" s="76"/>
      <c r="AH231" s="76"/>
      <c r="AI231" s="76"/>
      <c r="AJ231" s="76"/>
      <c r="AK231" s="76"/>
      <c r="AL231" s="76"/>
      <c r="AM231" s="76"/>
      <c r="AN231" s="76"/>
      <c r="AO231" s="76"/>
      <c r="AP231" s="76"/>
      <c r="AQ231" s="76"/>
      <c r="AR231" s="76"/>
      <c r="AS231" s="76"/>
      <c r="AT231" s="76"/>
      <c r="AU231" s="76"/>
      <c r="AV231" s="76"/>
      <c r="AW231" s="76"/>
      <c r="AX231" s="76"/>
      <c r="AY231" s="76"/>
      <c r="AZ231" s="76"/>
      <c r="BA231" s="76"/>
      <c r="BB231" s="76"/>
      <c r="BC231" s="76"/>
      <c r="BD231" s="76"/>
      <c r="BE231" s="76"/>
      <c r="BF231" s="76"/>
      <c r="BG231" s="76"/>
      <c r="BH231" s="76"/>
      <c r="BI231" s="76"/>
      <c r="BJ231" s="76"/>
      <c r="BK231" s="76"/>
      <c r="BL231" s="76"/>
      <c r="BM231" s="76"/>
      <c r="BN231" s="76"/>
      <c r="BO231" s="76"/>
      <c r="BP231" s="76"/>
      <c r="BQ231" s="76"/>
      <c r="BR231" s="76"/>
      <c r="BS231" s="76"/>
      <c r="BT231" s="76"/>
      <c r="BU231" s="76"/>
      <c r="BV231" s="76"/>
      <c r="BW231" s="76"/>
      <c r="BX231" s="76"/>
      <c r="BY231" s="76"/>
      <c r="BZ231" s="76"/>
      <c r="CA231" s="76"/>
      <c r="CB231" s="76"/>
      <c r="CC231" s="76"/>
      <c r="CD231" s="76"/>
      <c r="CE231" s="76"/>
      <c r="CF231" s="76"/>
      <c r="CG231" s="76"/>
      <c r="CH231" s="76"/>
      <c r="CI231" s="76"/>
      <c r="CJ231" s="76"/>
      <c r="CK231" s="76"/>
      <c r="CL231" s="76"/>
    </row>
    <row r="232" spans="2:90" x14ac:dyDescent="0.4">
      <c r="B232" s="8" t="s">
        <v>463</v>
      </c>
      <c r="D232" t="s">
        <v>793</v>
      </c>
      <c r="E232" s="8" t="str">
        <f t="shared" si="188"/>
        <v>232 TAM-EV</v>
      </c>
      <c r="G232" t="s">
        <v>332</v>
      </c>
      <c r="H232" s="12"/>
      <c r="I232" s="60"/>
      <c r="J232" s="60"/>
      <c r="K232" s="15"/>
      <c r="L232" s="15"/>
      <c r="M232" s="15"/>
      <c r="N232" s="15"/>
      <c r="O232" s="15"/>
      <c r="P232" s="15"/>
      <c r="R232" s="15"/>
      <c r="S232" s="76"/>
      <c r="T232" s="76"/>
      <c r="U232" s="76"/>
      <c r="V232" s="76"/>
      <c r="W232" s="76"/>
      <c r="X232" s="76"/>
      <c r="Y232" s="76"/>
      <c r="Z232" s="76"/>
      <c r="AA232" s="76"/>
      <c r="AB232" s="76"/>
      <c r="AC232" s="76"/>
      <c r="AD232" s="76"/>
      <c r="AE232" s="76"/>
      <c r="AF232" s="76"/>
      <c r="AG232" s="76"/>
      <c r="AH232" s="76"/>
      <c r="AI232" s="76"/>
      <c r="AJ232" s="76"/>
      <c r="AK232" s="76"/>
      <c r="AL232" s="76"/>
      <c r="AM232" s="76"/>
      <c r="AN232" s="76"/>
      <c r="AO232" s="76"/>
      <c r="AP232" s="76"/>
      <c r="AQ232" s="76"/>
      <c r="AR232" s="76"/>
      <c r="AS232" s="76"/>
      <c r="AT232" s="76"/>
      <c r="AU232" s="76"/>
      <c r="AV232" s="76"/>
      <c r="AW232" s="76"/>
      <c r="AX232" s="76"/>
      <c r="AY232" s="76"/>
      <c r="AZ232" s="76"/>
      <c r="BA232" s="76"/>
      <c r="BB232" s="76"/>
      <c r="BC232" s="76"/>
      <c r="BD232" s="76"/>
      <c r="BE232" s="76"/>
      <c r="BF232" s="76"/>
      <c r="BG232" s="76"/>
      <c r="BH232" s="76"/>
      <c r="BI232" s="76"/>
      <c r="BJ232" s="76"/>
      <c r="BK232" s="76"/>
      <c r="BL232" s="76"/>
      <c r="BM232" s="76"/>
      <c r="BN232" s="76"/>
      <c r="BO232" s="76"/>
      <c r="BP232" s="76"/>
      <c r="BQ232" s="76"/>
      <c r="BR232" s="76"/>
      <c r="BS232" s="76"/>
      <c r="BT232" s="76"/>
      <c r="BU232" s="76"/>
      <c r="BV232" s="76"/>
      <c r="BW232" s="76"/>
      <c r="BX232" s="76"/>
      <c r="BY232" s="76"/>
      <c r="BZ232" s="76"/>
      <c r="CA232" s="76"/>
      <c r="CB232" s="76"/>
      <c r="CC232" s="76"/>
      <c r="CD232" s="76"/>
      <c r="CE232" s="76"/>
      <c r="CF232" s="76"/>
      <c r="CG232" s="76"/>
      <c r="CH232" s="76"/>
      <c r="CI232" s="76"/>
      <c r="CJ232" s="76"/>
      <c r="CK232" s="76"/>
      <c r="CL232" s="76"/>
    </row>
    <row r="233" spans="2:90" x14ac:dyDescent="0.4">
      <c r="B233" s="8" t="s">
        <v>464</v>
      </c>
      <c r="D233" t="s">
        <v>793</v>
      </c>
      <c r="E233" s="8" t="str">
        <f t="shared" si="188"/>
        <v>233 TAM-EV</v>
      </c>
      <c r="G233" t="s">
        <v>332</v>
      </c>
      <c r="H233" s="12"/>
      <c r="I233" s="60"/>
      <c r="J233" s="60"/>
      <c r="K233" s="15"/>
      <c r="L233" s="15"/>
      <c r="M233" s="15"/>
      <c r="N233" s="15"/>
      <c r="O233" s="15"/>
      <c r="P233" s="15"/>
      <c r="R233" s="15"/>
      <c r="S233" s="76"/>
      <c r="T233" s="76"/>
      <c r="U233" s="76"/>
      <c r="V233" s="76"/>
      <c r="W233" s="76"/>
      <c r="X233" s="76"/>
      <c r="Y233" s="76"/>
      <c r="Z233" s="76"/>
      <c r="AA233" s="76"/>
      <c r="AB233" s="76"/>
      <c r="AC233" s="76"/>
      <c r="AD233" s="76"/>
      <c r="AE233" s="76"/>
      <c r="AF233" s="76"/>
      <c r="AG233" s="76"/>
      <c r="AH233" s="76"/>
      <c r="AI233" s="76"/>
      <c r="AJ233" s="76"/>
      <c r="AK233" s="76"/>
      <c r="AL233" s="76"/>
      <c r="AM233" s="76"/>
      <c r="AN233" s="76"/>
      <c r="AO233" s="76"/>
      <c r="AP233" s="76"/>
      <c r="AQ233" s="76"/>
      <c r="AR233" s="76"/>
      <c r="AS233" s="76"/>
      <c r="AT233" s="76"/>
      <c r="AU233" s="76"/>
      <c r="AV233" s="76"/>
      <c r="AW233" s="76"/>
      <c r="AX233" s="76"/>
      <c r="AY233" s="76"/>
      <c r="AZ233" s="76"/>
      <c r="BA233" s="76"/>
      <c r="BB233" s="76"/>
      <c r="BC233" s="76"/>
      <c r="BD233" s="76"/>
      <c r="BE233" s="76"/>
      <c r="BF233" s="76"/>
      <c r="BG233" s="76"/>
      <c r="BH233" s="76"/>
      <c r="BI233" s="76"/>
      <c r="BJ233" s="76"/>
      <c r="BK233" s="76"/>
      <c r="BL233" s="76"/>
      <c r="BM233" s="76"/>
      <c r="BN233" s="76"/>
      <c r="BO233" s="76"/>
      <c r="BP233" s="76"/>
      <c r="BQ233" s="76"/>
      <c r="BR233" s="76"/>
      <c r="BS233" s="76"/>
      <c r="BT233" s="76"/>
      <c r="BU233" s="76"/>
      <c r="BV233" s="76"/>
      <c r="BW233" s="76"/>
      <c r="BX233" s="76"/>
      <c r="BY233" s="76"/>
      <c r="BZ233" s="76"/>
      <c r="CA233" s="76"/>
      <c r="CB233" s="76"/>
      <c r="CC233" s="76"/>
      <c r="CD233" s="76"/>
      <c r="CE233" s="76"/>
      <c r="CF233" s="76"/>
      <c r="CG233" s="76"/>
      <c r="CH233" s="76"/>
      <c r="CI233" s="76"/>
      <c r="CJ233" s="76"/>
      <c r="CK233" s="76"/>
      <c r="CL233" s="76"/>
    </row>
    <row r="234" spans="2:90" x14ac:dyDescent="0.4">
      <c r="B234" s="181" t="s">
        <v>459</v>
      </c>
      <c r="E234" s="8"/>
      <c r="H234" s="182"/>
      <c r="I234" s="183"/>
      <c r="J234" s="183"/>
      <c r="K234" s="184"/>
      <c r="L234" s="184"/>
      <c r="M234" s="184"/>
      <c r="N234" s="184"/>
      <c r="O234" s="184"/>
      <c r="P234" s="184"/>
      <c r="R234" s="185"/>
      <c r="S234" s="186"/>
      <c r="T234" s="186"/>
      <c r="U234" s="186"/>
      <c r="V234" s="186"/>
      <c r="W234" s="186"/>
      <c r="X234" s="186"/>
      <c r="Y234" s="186"/>
      <c r="Z234" s="186"/>
      <c r="AA234" s="186"/>
      <c r="AB234" s="186"/>
      <c r="AC234" s="186"/>
      <c r="AD234" s="186"/>
      <c r="AE234" s="186"/>
      <c r="AF234" s="186"/>
      <c r="AG234" s="186"/>
      <c r="AH234" s="186"/>
      <c r="AI234" s="186"/>
      <c r="AJ234" s="186"/>
      <c r="AK234" s="186"/>
      <c r="AL234" s="186"/>
      <c r="AM234" s="186"/>
      <c r="AN234" s="186"/>
      <c r="AO234" s="186"/>
      <c r="AP234" s="186"/>
      <c r="AQ234" s="186"/>
      <c r="AR234" s="186"/>
      <c r="AS234" s="186"/>
      <c r="AT234" s="186"/>
      <c r="AU234" s="186"/>
      <c r="AV234" s="186"/>
      <c r="AW234" s="186"/>
      <c r="AX234" s="186"/>
      <c r="AY234" s="186"/>
      <c r="AZ234" s="186"/>
      <c r="BA234" s="186"/>
      <c r="BB234" s="186"/>
      <c r="BC234" s="186"/>
      <c r="BD234" s="186"/>
      <c r="BE234" s="186"/>
      <c r="BF234" s="186"/>
      <c r="BG234" s="186"/>
      <c r="BH234" s="186"/>
      <c r="BI234" s="186"/>
      <c r="BJ234" s="186"/>
      <c r="BK234" s="186"/>
      <c r="BL234" s="186"/>
      <c r="BM234" s="186"/>
      <c r="BN234" s="186"/>
      <c r="BO234" s="186"/>
      <c r="BP234" s="186"/>
      <c r="BQ234" s="186"/>
      <c r="BR234" s="186"/>
      <c r="BS234" s="186"/>
      <c r="BT234" s="186"/>
      <c r="BU234" s="186"/>
      <c r="BV234" s="186"/>
      <c r="BW234" s="186"/>
      <c r="BX234" s="186"/>
      <c r="BY234" s="186"/>
      <c r="BZ234" s="186"/>
      <c r="CA234" s="186"/>
      <c r="CB234" s="186"/>
      <c r="CC234" s="186"/>
      <c r="CD234" s="186"/>
      <c r="CE234" s="186"/>
      <c r="CF234" s="186"/>
      <c r="CG234" s="186"/>
      <c r="CH234" s="186"/>
      <c r="CI234" s="186"/>
      <c r="CJ234" s="186"/>
      <c r="CK234" s="186"/>
      <c r="CL234" s="186"/>
    </row>
    <row r="235" spans="2:90" x14ac:dyDescent="0.4">
      <c r="B235" s="181" t="s">
        <v>474</v>
      </c>
      <c r="C235" t="s">
        <v>198</v>
      </c>
      <c r="E235" s="8"/>
      <c r="H235" s="182"/>
      <c r="I235" s="183"/>
      <c r="J235" s="183"/>
      <c r="K235" s="184"/>
      <c r="L235" s="184"/>
      <c r="M235" s="184"/>
      <c r="N235" s="184"/>
      <c r="O235" s="184"/>
      <c r="P235" s="184"/>
      <c r="R235" s="185"/>
      <c r="S235" s="186"/>
      <c r="T235" s="186"/>
      <c r="U235" s="186"/>
      <c r="V235" s="186"/>
      <c r="W235" s="186"/>
      <c r="X235" s="186"/>
      <c r="Y235" s="186"/>
      <c r="Z235" s="186"/>
      <c r="AA235" s="186"/>
      <c r="AB235" s="186"/>
      <c r="AC235" s="186"/>
      <c r="AD235" s="186"/>
      <c r="AE235" s="186"/>
      <c r="AF235" s="186"/>
      <c r="AG235" s="186"/>
      <c r="AH235" s="186"/>
      <c r="AI235" s="186"/>
      <c r="AJ235" s="186"/>
      <c r="AK235" s="186"/>
      <c r="AL235" s="186"/>
      <c r="AM235" s="186"/>
      <c r="AN235" s="186"/>
      <c r="AO235" s="186"/>
      <c r="AP235" s="186"/>
      <c r="AQ235" s="186"/>
      <c r="AR235" s="186"/>
      <c r="AS235" s="186"/>
      <c r="AT235" s="186"/>
      <c r="AU235" s="186"/>
      <c r="AV235" s="186"/>
      <c r="AW235" s="186"/>
      <c r="AX235" s="186"/>
      <c r="AY235" s="186"/>
      <c r="AZ235" s="186"/>
      <c r="BA235" s="186"/>
      <c r="BB235" s="186"/>
      <c r="BC235" s="186"/>
      <c r="BD235" s="186"/>
      <c r="BE235" s="186"/>
      <c r="BF235" s="186"/>
      <c r="BG235" s="186"/>
      <c r="BH235" s="186"/>
      <c r="BI235" s="186"/>
      <c r="BJ235" s="186"/>
      <c r="BK235" s="186"/>
      <c r="BL235" s="186"/>
      <c r="BM235" s="186"/>
      <c r="BN235" s="186"/>
      <c r="BO235" s="186"/>
      <c r="BP235" s="186"/>
      <c r="BQ235" s="186"/>
      <c r="BR235" s="186"/>
      <c r="BS235" s="186"/>
      <c r="BT235" s="186"/>
      <c r="BU235" s="186"/>
      <c r="BV235" s="186"/>
      <c r="BW235" s="186"/>
      <c r="BX235" s="186"/>
      <c r="BY235" s="186"/>
      <c r="BZ235" s="186"/>
      <c r="CA235" s="186"/>
      <c r="CB235" s="186"/>
      <c r="CC235" s="186"/>
      <c r="CD235" s="186"/>
      <c r="CE235" s="186"/>
      <c r="CF235" s="186"/>
      <c r="CG235" s="186"/>
      <c r="CH235" s="186"/>
      <c r="CI235" s="186"/>
      <c r="CJ235" s="186"/>
      <c r="CK235" s="186"/>
      <c r="CL235" s="186"/>
    </row>
    <row r="236" spans="2:90" x14ac:dyDescent="0.4">
      <c r="B236" s="167"/>
      <c r="E236" s="8"/>
      <c r="H236" s="31"/>
      <c r="I236" s="73"/>
      <c r="J236" s="73"/>
      <c r="K236" s="39"/>
      <c r="L236" s="39"/>
      <c r="M236" s="39"/>
      <c r="N236" s="39"/>
      <c r="O236" s="39"/>
      <c r="P236" s="39"/>
      <c r="R236" s="38"/>
      <c r="S236" s="76"/>
      <c r="T236" s="76"/>
      <c r="U236" s="76"/>
      <c r="V236" s="76"/>
      <c r="W236" s="76"/>
      <c r="X236" s="76"/>
      <c r="Y236" s="76"/>
      <c r="Z236" s="76"/>
      <c r="AA236" s="76"/>
      <c r="AB236" s="76"/>
      <c r="AC236" s="76"/>
      <c r="AD236" s="76"/>
      <c r="AE236" s="76"/>
      <c r="AF236" s="76"/>
      <c r="AG236" s="76"/>
      <c r="AH236" s="76"/>
      <c r="AI236" s="76"/>
      <c r="AJ236" s="76"/>
      <c r="AK236" s="76"/>
      <c r="AL236" s="76"/>
      <c r="AM236" s="76"/>
      <c r="AN236" s="76"/>
      <c r="AO236" s="76"/>
      <c r="AP236" s="76"/>
      <c r="AQ236" s="76"/>
      <c r="AR236" s="76"/>
      <c r="AS236" s="76"/>
      <c r="AT236" s="76"/>
      <c r="AU236" s="76"/>
      <c r="AV236" s="76"/>
      <c r="AW236" s="76"/>
      <c r="AX236" s="76"/>
      <c r="AY236" s="76"/>
      <c r="AZ236" s="76"/>
      <c r="BA236" s="76"/>
      <c r="BB236" s="76"/>
      <c r="BC236" s="76"/>
      <c r="BD236" s="76"/>
      <c r="BE236" s="76"/>
      <c r="BF236" s="76"/>
      <c r="BG236" s="76"/>
      <c r="BH236" s="76"/>
      <c r="BI236" s="76"/>
      <c r="BJ236" s="76"/>
      <c r="BK236" s="76"/>
      <c r="BL236" s="76"/>
      <c r="BM236" s="76"/>
      <c r="BN236" s="76"/>
      <c r="BO236" s="76"/>
      <c r="BP236" s="76"/>
      <c r="BQ236" s="76"/>
      <c r="BR236" s="76"/>
      <c r="BS236" s="76"/>
      <c r="BT236" s="76"/>
      <c r="BU236" s="76"/>
      <c r="BV236" s="76"/>
      <c r="BW236" s="76"/>
      <c r="BX236" s="76"/>
      <c r="BY236" s="76"/>
      <c r="BZ236" s="76"/>
      <c r="CA236" s="76"/>
      <c r="CB236" s="76"/>
      <c r="CC236" s="76"/>
      <c r="CD236" s="76"/>
      <c r="CE236" s="76"/>
      <c r="CF236" s="76"/>
      <c r="CG236" s="76"/>
      <c r="CH236" s="76"/>
      <c r="CI236" s="76"/>
      <c r="CJ236" s="76"/>
      <c r="CK236" s="76"/>
      <c r="CL236" s="76"/>
    </row>
    <row r="249" spans="2:90" x14ac:dyDescent="0.4">
      <c r="B249" s="167"/>
      <c r="E249" s="8"/>
      <c r="H249" s="31"/>
      <c r="I249" s="73"/>
      <c r="J249" s="73"/>
      <c r="K249" s="39"/>
      <c r="L249" s="39"/>
      <c r="M249" s="39"/>
      <c r="N249" s="39"/>
      <c r="O249" s="39"/>
      <c r="P249" s="39"/>
      <c r="R249" s="38"/>
      <c r="S249" s="76"/>
      <c r="T249" s="76"/>
      <c r="U249" s="76"/>
      <c r="V249" s="76"/>
      <c r="W249" s="76"/>
      <c r="X249" s="76"/>
      <c r="Y249" s="76"/>
      <c r="Z249" s="76"/>
      <c r="AA249" s="76"/>
      <c r="AB249" s="76"/>
      <c r="AC249" s="76"/>
      <c r="AD249" s="76"/>
      <c r="AE249" s="76"/>
      <c r="AF249" s="76"/>
      <c r="AG249" s="76"/>
      <c r="AH249" s="76"/>
      <c r="AI249" s="76"/>
      <c r="AJ249" s="76"/>
      <c r="AK249" s="76"/>
      <c r="AL249" s="76"/>
      <c r="AM249" s="76"/>
      <c r="AN249" s="76"/>
      <c r="AO249" s="76"/>
      <c r="AP249" s="76"/>
      <c r="AQ249" s="76"/>
      <c r="AR249" s="76"/>
      <c r="AS249" s="76"/>
      <c r="AT249" s="76"/>
      <c r="AU249" s="76"/>
      <c r="AV249" s="76"/>
      <c r="AW249" s="76"/>
      <c r="AX249" s="76"/>
      <c r="AY249" s="76"/>
      <c r="AZ249" s="76"/>
      <c r="BA249" s="76"/>
      <c r="BB249" s="76"/>
      <c r="BC249" s="76"/>
      <c r="BD249" s="76"/>
      <c r="BE249" s="76"/>
      <c r="BF249" s="76"/>
      <c r="BG249" s="76"/>
      <c r="BH249" s="76"/>
      <c r="BI249" s="76"/>
      <c r="BJ249" s="76"/>
      <c r="BK249" s="76"/>
      <c r="BL249" s="76"/>
      <c r="BM249" s="76"/>
      <c r="BN249" s="76"/>
      <c r="BO249" s="76"/>
      <c r="BP249" s="76"/>
      <c r="BQ249" s="76"/>
      <c r="BR249" s="76"/>
      <c r="BS249" s="76"/>
      <c r="BT249" s="76"/>
      <c r="BU249" s="76"/>
      <c r="BV249" s="76"/>
      <c r="BW249" s="76"/>
      <c r="BX249" s="76"/>
      <c r="BY249" s="76"/>
      <c r="BZ249" s="76"/>
      <c r="CA249" s="76"/>
      <c r="CB249" s="76"/>
      <c r="CC249" s="76"/>
      <c r="CD249" s="76"/>
      <c r="CE249" s="76"/>
      <c r="CF249" s="76"/>
      <c r="CG249" s="76"/>
      <c r="CH249" s="76"/>
      <c r="CI249" s="76"/>
      <c r="CJ249" s="76"/>
      <c r="CK249" s="76"/>
      <c r="CL249" s="76"/>
    </row>
    <row r="250" spans="2:90" x14ac:dyDescent="0.4">
      <c r="B250" s="167"/>
      <c r="E250" s="8"/>
      <c r="H250" s="31"/>
      <c r="I250" s="73"/>
      <c r="J250" s="73"/>
      <c r="K250" s="39"/>
      <c r="L250" s="39"/>
      <c r="M250" s="39"/>
      <c r="N250" s="39"/>
      <c r="O250" s="39"/>
      <c r="P250" s="39"/>
      <c r="R250" s="38"/>
      <c r="S250" s="76"/>
      <c r="T250" s="76"/>
      <c r="U250" s="76"/>
      <c r="V250" s="76"/>
      <c r="W250" s="76"/>
      <c r="X250" s="76"/>
      <c r="Y250" s="76"/>
      <c r="Z250" s="76"/>
      <c r="AA250" s="76"/>
      <c r="AB250" s="76"/>
      <c r="AC250" s="76"/>
      <c r="AD250" s="76"/>
      <c r="AE250" s="76"/>
      <c r="AF250" s="76"/>
      <c r="AG250" s="76"/>
      <c r="AH250" s="76"/>
      <c r="AI250" s="76"/>
      <c r="AJ250" s="76"/>
      <c r="AK250" s="76"/>
      <c r="AL250" s="76"/>
      <c r="AM250" s="76"/>
      <c r="AN250" s="76"/>
      <c r="AO250" s="76"/>
      <c r="AP250" s="76"/>
      <c r="AQ250" s="76"/>
      <c r="AR250" s="76"/>
      <c r="AS250" s="76"/>
      <c r="AT250" s="76"/>
      <c r="AU250" s="76"/>
      <c r="AV250" s="76"/>
      <c r="AW250" s="76"/>
      <c r="AX250" s="76"/>
      <c r="AY250" s="76"/>
      <c r="AZ250" s="76"/>
      <c r="BA250" s="76"/>
      <c r="BB250" s="76"/>
      <c r="BC250" s="76"/>
      <c r="BD250" s="76"/>
      <c r="BE250" s="76"/>
      <c r="BF250" s="76"/>
      <c r="BG250" s="76"/>
      <c r="BH250" s="76"/>
      <c r="BI250" s="76"/>
      <c r="BJ250" s="76"/>
      <c r="BK250" s="76"/>
      <c r="BL250" s="76"/>
      <c r="BM250" s="76"/>
      <c r="BN250" s="76"/>
      <c r="BO250" s="76"/>
      <c r="BP250" s="76"/>
      <c r="BQ250" s="76"/>
      <c r="BR250" s="76"/>
      <c r="BS250" s="76"/>
      <c r="BT250" s="76"/>
      <c r="BU250" s="76"/>
      <c r="BV250" s="76"/>
      <c r="BW250" s="76"/>
      <c r="BX250" s="76"/>
      <c r="BY250" s="76"/>
      <c r="BZ250" s="76"/>
      <c r="CA250" s="76"/>
      <c r="CB250" s="76"/>
      <c r="CC250" s="76"/>
      <c r="CD250" s="76"/>
      <c r="CE250" s="76"/>
      <c r="CF250" s="76"/>
      <c r="CG250" s="76"/>
      <c r="CH250" s="76"/>
      <c r="CI250" s="76"/>
      <c r="CJ250" s="76"/>
      <c r="CK250" s="76"/>
      <c r="CL250" s="76"/>
    </row>
    <row r="251" spans="2:90" x14ac:dyDescent="0.4">
      <c r="B251" s="167"/>
      <c r="E251" s="8"/>
      <c r="H251" s="31"/>
      <c r="I251" s="73"/>
      <c r="J251" s="73"/>
      <c r="K251" s="39"/>
      <c r="L251" s="39"/>
      <c r="M251" s="39"/>
      <c r="N251" s="39"/>
      <c r="O251" s="39"/>
      <c r="P251" s="39"/>
      <c r="R251" s="38"/>
      <c r="S251" s="76"/>
      <c r="T251" s="76"/>
      <c r="U251" s="76"/>
      <c r="V251" s="76"/>
      <c r="W251" s="76"/>
      <c r="X251" s="76"/>
      <c r="Y251" s="76"/>
      <c r="Z251" s="76"/>
      <c r="AA251" s="76"/>
      <c r="AB251" s="76"/>
      <c r="AC251" s="76"/>
      <c r="AD251" s="76"/>
      <c r="AE251" s="76"/>
      <c r="AF251" s="76"/>
      <c r="AG251" s="76"/>
      <c r="AH251" s="76"/>
      <c r="AI251" s="76"/>
      <c r="AJ251" s="76"/>
      <c r="AK251" s="76"/>
      <c r="AL251" s="76"/>
      <c r="AM251" s="76"/>
      <c r="AN251" s="76"/>
      <c r="AO251" s="76"/>
      <c r="AP251" s="76"/>
      <c r="AQ251" s="76"/>
      <c r="AR251" s="76"/>
      <c r="AS251" s="76"/>
      <c r="AT251" s="76"/>
      <c r="AU251" s="76"/>
      <c r="AV251" s="76"/>
      <c r="AW251" s="76"/>
      <c r="AX251" s="76"/>
      <c r="AY251" s="76"/>
      <c r="AZ251" s="76"/>
      <c r="BA251" s="76"/>
      <c r="BB251" s="76"/>
      <c r="BC251" s="76"/>
      <c r="BD251" s="76"/>
      <c r="BE251" s="76"/>
      <c r="BF251" s="76"/>
      <c r="BG251" s="76"/>
      <c r="BH251" s="76"/>
      <c r="BI251" s="76"/>
      <c r="BJ251" s="76"/>
      <c r="BK251" s="76"/>
      <c r="BL251" s="76"/>
      <c r="BM251" s="76"/>
      <c r="BN251" s="76"/>
      <c r="BO251" s="76"/>
      <c r="BP251" s="76"/>
      <c r="BQ251" s="76"/>
      <c r="BR251" s="76"/>
      <c r="BS251" s="76"/>
      <c r="BT251" s="76"/>
      <c r="BU251" s="76"/>
      <c r="BV251" s="76"/>
      <c r="BW251" s="76"/>
      <c r="BX251" s="76"/>
      <c r="BY251" s="76"/>
      <c r="BZ251" s="76"/>
      <c r="CA251" s="76"/>
      <c r="CB251" s="76"/>
      <c r="CC251" s="76"/>
      <c r="CD251" s="76"/>
      <c r="CE251" s="76"/>
      <c r="CF251" s="76"/>
      <c r="CG251" s="76"/>
      <c r="CH251" s="76"/>
      <c r="CI251" s="76"/>
      <c r="CJ251" s="76"/>
      <c r="CK251" s="76"/>
      <c r="CL251" s="76"/>
    </row>
    <row r="252" spans="2:90" x14ac:dyDescent="0.4">
      <c r="B252" s="167"/>
      <c r="E252" s="8"/>
      <c r="H252" s="31"/>
      <c r="I252" s="73"/>
      <c r="J252" s="73"/>
      <c r="K252" s="39"/>
      <c r="L252" s="39"/>
      <c r="M252" s="39"/>
      <c r="N252" s="39"/>
      <c r="O252" s="39"/>
      <c r="P252" s="39"/>
      <c r="R252" s="38"/>
      <c r="S252" s="76"/>
      <c r="T252" s="76"/>
      <c r="U252" s="76"/>
      <c r="V252" s="76"/>
      <c r="W252" s="76"/>
      <c r="X252" s="76"/>
      <c r="Y252" s="76"/>
      <c r="Z252" s="76"/>
      <c r="AA252" s="76"/>
      <c r="AB252" s="76"/>
      <c r="AC252" s="76"/>
      <c r="AD252" s="76"/>
      <c r="AE252" s="76"/>
      <c r="AF252" s="76"/>
      <c r="AG252" s="76"/>
      <c r="AH252" s="76"/>
      <c r="AI252" s="76"/>
      <c r="AJ252" s="76"/>
      <c r="AK252" s="76"/>
      <c r="AL252" s="76"/>
      <c r="AM252" s="76"/>
      <c r="AN252" s="76"/>
      <c r="AO252" s="76"/>
      <c r="AP252" s="76"/>
      <c r="AQ252" s="76"/>
      <c r="AR252" s="76"/>
      <c r="AS252" s="76"/>
      <c r="AT252" s="76"/>
      <c r="AU252" s="76"/>
      <c r="AV252" s="76"/>
      <c r="AW252" s="76"/>
      <c r="AX252" s="76"/>
      <c r="AY252" s="76"/>
      <c r="AZ252" s="76"/>
      <c r="BA252" s="76"/>
      <c r="BB252" s="76"/>
      <c r="BC252" s="76"/>
      <c r="BD252" s="76"/>
      <c r="BE252" s="76"/>
      <c r="BF252" s="76"/>
      <c r="BG252" s="76"/>
      <c r="BH252" s="76"/>
      <c r="BI252" s="76"/>
      <c r="BJ252" s="76"/>
      <c r="BK252" s="76"/>
      <c r="BL252" s="76"/>
      <c r="BM252" s="76"/>
      <c r="BN252" s="76"/>
      <c r="BO252" s="76"/>
      <c r="BP252" s="76"/>
      <c r="BQ252" s="76"/>
      <c r="BR252" s="76"/>
      <c r="BS252" s="76"/>
      <c r="BT252" s="76"/>
      <c r="BU252" s="76"/>
      <c r="BV252" s="76"/>
      <c r="BW252" s="76"/>
      <c r="BX252" s="76"/>
      <c r="BY252" s="76"/>
      <c r="BZ252" s="76"/>
      <c r="CA252" s="76"/>
      <c r="CB252" s="76"/>
      <c r="CC252" s="76"/>
      <c r="CD252" s="76"/>
      <c r="CE252" s="76"/>
      <c r="CF252" s="76"/>
      <c r="CG252" s="76"/>
      <c r="CH252" s="76"/>
      <c r="CI252" s="76"/>
      <c r="CJ252" s="76"/>
      <c r="CK252" s="76"/>
      <c r="CL252" s="76"/>
    </row>
    <row r="253" spans="2:90" x14ac:dyDescent="0.4">
      <c r="B253" s="167"/>
      <c r="E253" s="8"/>
      <c r="H253" s="31"/>
      <c r="I253" s="73"/>
      <c r="J253" s="73"/>
      <c r="K253" s="39"/>
      <c r="L253" s="39"/>
      <c r="M253" s="39"/>
      <c r="N253" s="39"/>
      <c r="O253" s="39"/>
      <c r="P253" s="39"/>
      <c r="R253" s="38"/>
      <c r="S253" s="76"/>
      <c r="T253" s="76"/>
      <c r="U253" s="76"/>
      <c r="V253" s="76"/>
      <c r="W253" s="76"/>
      <c r="X253" s="76"/>
      <c r="Y253" s="76"/>
      <c r="Z253" s="76"/>
      <c r="AA253" s="76"/>
      <c r="AB253" s="76"/>
      <c r="AC253" s="76"/>
      <c r="AD253" s="76"/>
      <c r="AE253" s="76"/>
      <c r="AF253" s="76"/>
      <c r="AG253" s="76"/>
      <c r="AH253" s="76"/>
      <c r="AI253" s="76"/>
      <c r="AJ253" s="76"/>
      <c r="AK253" s="76"/>
      <c r="AL253" s="76"/>
      <c r="AM253" s="76"/>
      <c r="AN253" s="76"/>
      <c r="AO253" s="76"/>
      <c r="AP253" s="76"/>
      <c r="AQ253" s="76"/>
      <c r="AR253" s="76"/>
      <c r="AS253" s="76"/>
      <c r="AT253" s="76"/>
      <c r="AU253" s="76"/>
      <c r="AV253" s="76"/>
      <c r="AW253" s="76"/>
      <c r="AX253" s="76"/>
      <c r="AY253" s="76"/>
      <c r="AZ253" s="76"/>
      <c r="BA253" s="76"/>
      <c r="BB253" s="76"/>
      <c r="BC253" s="76"/>
      <c r="BD253" s="76"/>
      <c r="BE253" s="76"/>
      <c r="BF253" s="76"/>
      <c r="BG253" s="76"/>
      <c r="BH253" s="76"/>
      <c r="BI253" s="76"/>
      <c r="BJ253" s="76"/>
      <c r="BK253" s="76"/>
      <c r="BL253" s="76"/>
      <c r="BM253" s="76"/>
      <c r="BN253" s="76"/>
      <c r="BO253" s="76"/>
      <c r="BP253" s="76"/>
      <c r="BQ253" s="76"/>
      <c r="BR253" s="76"/>
      <c r="BS253" s="76"/>
      <c r="BT253" s="76"/>
      <c r="BU253" s="76"/>
      <c r="BV253" s="76"/>
      <c r="BW253" s="76"/>
      <c r="BX253" s="76"/>
      <c r="BY253" s="76"/>
      <c r="BZ253" s="76"/>
      <c r="CA253" s="76"/>
      <c r="CB253" s="76"/>
      <c r="CC253" s="76"/>
      <c r="CD253" s="76"/>
      <c r="CE253" s="76"/>
      <c r="CF253" s="76"/>
      <c r="CG253" s="76"/>
      <c r="CH253" s="76"/>
      <c r="CI253" s="76"/>
      <c r="CJ253" s="76"/>
      <c r="CK253" s="76"/>
      <c r="CL253" s="76"/>
    </row>
    <row r="254" spans="2:90" x14ac:dyDescent="0.4">
      <c r="B254" s="167"/>
      <c r="E254" s="8"/>
      <c r="H254" s="31"/>
      <c r="I254" s="73"/>
      <c r="J254" s="73"/>
      <c r="K254" s="39"/>
      <c r="L254" s="39"/>
      <c r="M254" s="39"/>
      <c r="N254" s="39"/>
      <c r="O254" s="39"/>
      <c r="P254" s="39"/>
      <c r="R254" s="38"/>
      <c r="S254" s="76"/>
      <c r="T254" s="76"/>
      <c r="U254" s="76"/>
      <c r="V254" s="76"/>
      <c r="W254" s="76"/>
      <c r="X254" s="76"/>
      <c r="Y254" s="76"/>
      <c r="Z254" s="76"/>
      <c r="AA254" s="76"/>
      <c r="AB254" s="76"/>
      <c r="AC254" s="76"/>
      <c r="AD254" s="76"/>
      <c r="AE254" s="76"/>
      <c r="AF254" s="76"/>
      <c r="AG254" s="76"/>
      <c r="AH254" s="76"/>
      <c r="AI254" s="76"/>
      <c r="AJ254" s="76"/>
      <c r="AK254" s="76"/>
      <c r="AL254" s="76"/>
      <c r="AM254" s="76"/>
      <c r="AN254" s="76"/>
      <c r="AO254" s="76"/>
      <c r="AP254" s="76"/>
      <c r="AQ254" s="76"/>
      <c r="AR254" s="76"/>
      <c r="AS254" s="76"/>
      <c r="AT254" s="76"/>
      <c r="AU254" s="76"/>
      <c r="AV254" s="76"/>
      <c r="AW254" s="76"/>
      <c r="AX254" s="76"/>
      <c r="AY254" s="76"/>
      <c r="AZ254" s="76"/>
      <c r="BA254" s="76"/>
      <c r="BB254" s="76"/>
      <c r="BC254" s="76"/>
      <c r="BD254" s="76"/>
      <c r="BE254" s="76"/>
      <c r="BF254" s="76"/>
      <c r="BG254" s="76"/>
      <c r="BH254" s="76"/>
      <c r="BI254" s="76"/>
      <c r="BJ254" s="76"/>
      <c r="BK254" s="76"/>
      <c r="BL254" s="76"/>
      <c r="BM254" s="76"/>
      <c r="BN254" s="76"/>
      <c r="BO254" s="76"/>
      <c r="BP254" s="76"/>
      <c r="BQ254" s="76"/>
      <c r="BR254" s="76"/>
      <c r="BS254" s="76"/>
      <c r="BT254" s="76"/>
      <c r="BU254" s="76"/>
      <c r="BV254" s="76"/>
      <c r="BW254" s="76"/>
      <c r="BX254" s="76"/>
      <c r="BY254" s="76"/>
      <c r="BZ254" s="76"/>
      <c r="CA254" s="76"/>
      <c r="CB254" s="76"/>
      <c r="CC254" s="76"/>
      <c r="CD254" s="76"/>
      <c r="CE254" s="76"/>
      <c r="CF254" s="76"/>
      <c r="CG254" s="76"/>
      <c r="CH254" s="76"/>
      <c r="CI254" s="76"/>
      <c r="CJ254" s="76"/>
      <c r="CK254" s="76"/>
      <c r="CL254" s="76"/>
    </row>
    <row r="255" spans="2:90" x14ac:dyDescent="0.4">
      <c r="B255" s="167"/>
      <c r="E255" s="8"/>
      <c r="H255" s="31"/>
      <c r="I255" s="73"/>
      <c r="J255" s="73"/>
      <c r="K255" s="39"/>
      <c r="L255" s="39"/>
      <c r="M255" s="39"/>
      <c r="N255" s="39"/>
      <c r="O255" s="39"/>
      <c r="P255" s="39"/>
      <c r="R255" s="38"/>
      <c r="S255" s="76"/>
      <c r="T255" s="76"/>
      <c r="U255" s="76"/>
      <c r="V255" s="76"/>
      <c r="W255" s="76"/>
      <c r="X255" s="76"/>
      <c r="Y255" s="76"/>
      <c r="Z255" s="76"/>
      <c r="AA255" s="76"/>
      <c r="AB255" s="76"/>
      <c r="AC255" s="76"/>
      <c r="AD255" s="76"/>
      <c r="AE255" s="76"/>
      <c r="AF255" s="76"/>
      <c r="AG255" s="76"/>
      <c r="AH255" s="76"/>
      <c r="AI255" s="76"/>
      <c r="AJ255" s="76"/>
      <c r="AK255" s="76"/>
      <c r="AL255" s="76"/>
      <c r="AM255" s="76"/>
      <c r="AN255" s="76"/>
      <c r="AO255" s="76"/>
      <c r="AP255" s="76"/>
      <c r="AQ255" s="76"/>
      <c r="AR255" s="76"/>
      <c r="AS255" s="76"/>
      <c r="AT255" s="76"/>
      <c r="AU255" s="76"/>
      <c r="AV255" s="76"/>
      <c r="AW255" s="76"/>
      <c r="AX255" s="76"/>
      <c r="AY255" s="76"/>
      <c r="AZ255" s="76"/>
      <c r="BA255" s="76"/>
      <c r="BB255" s="76"/>
      <c r="BC255" s="76"/>
      <c r="BD255" s="76"/>
      <c r="BE255" s="76"/>
      <c r="BF255" s="76"/>
      <c r="BG255" s="76"/>
      <c r="BH255" s="76"/>
      <c r="BI255" s="76"/>
      <c r="BJ255" s="76"/>
      <c r="BK255" s="76"/>
      <c r="BL255" s="76"/>
      <c r="BM255" s="76"/>
      <c r="BN255" s="76"/>
      <c r="BO255" s="76"/>
      <c r="BP255" s="76"/>
      <c r="BQ255" s="76"/>
      <c r="BR255" s="76"/>
      <c r="BS255" s="76"/>
      <c r="BT255" s="76"/>
      <c r="BU255" s="76"/>
      <c r="BV255" s="76"/>
      <c r="BW255" s="76"/>
      <c r="BX255" s="76"/>
      <c r="BY255" s="76"/>
      <c r="BZ255" s="76"/>
      <c r="CA255" s="76"/>
      <c r="CB255" s="76"/>
      <c r="CC255" s="76"/>
      <c r="CD255" s="76"/>
      <c r="CE255" s="76"/>
      <c r="CF255" s="76"/>
      <c r="CG255" s="76"/>
      <c r="CH255" s="76"/>
      <c r="CI255" s="76"/>
      <c r="CJ255" s="76"/>
      <c r="CK255" s="76"/>
      <c r="CL255" s="76"/>
    </row>
    <row r="256" spans="2:90" x14ac:dyDescent="0.4">
      <c r="B256" s="167"/>
      <c r="E256" s="8"/>
      <c r="H256" s="31"/>
      <c r="I256" s="73"/>
      <c r="J256" s="73"/>
      <c r="K256" s="39"/>
      <c r="L256" s="39"/>
      <c r="M256" s="39"/>
      <c r="N256" s="39"/>
      <c r="O256" s="39"/>
      <c r="P256" s="39"/>
      <c r="R256" s="38"/>
      <c r="S256" s="76"/>
      <c r="T256" s="76"/>
      <c r="U256" s="76"/>
      <c r="V256" s="76"/>
      <c r="W256" s="76"/>
      <c r="X256" s="76"/>
      <c r="Y256" s="76"/>
      <c r="Z256" s="76"/>
      <c r="AA256" s="76"/>
      <c r="AB256" s="76"/>
      <c r="AC256" s="76"/>
      <c r="AD256" s="76"/>
      <c r="AE256" s="76"/>
      <c r="AF256" s="76"/>
      <c r="AG256" s="76"/>
      <c r="AH256" s="76"/>
      <c r="AI256" s="76"/>
      <c r="AJ256" s="76"/>
      <c r="AK256" s="76"/>
      <c r="AL256" s="76"/>
      <c r="AM256" s="76"/>
      <c r="AN256" s="76"/>
      <c r="AO256" s="76"/>
      <c r="AP256" s="76"/>
      <c r="AQ256" s="76"/>
      <c r="AR256" s="76"/>
      <c r="AS256" s="76"/>
      <c r="AT256" s="76"/>
      <c r="AU256" s="76"/>
      <c r="AV256" s="76"/>
      <c r="AW256" s="76"/>
      <c r="AX256" s="76"/>
      <c r="AY256" s="76"/>
      <c r="AZ256" s="76"/>
      <c r="BA256" s="76"/>
      <c r="BB256" s="76"/>
      <c r="BC256" s="76"/>
      <c r="BD256" s="76"/>
      <c r="BE256" s="76"/>
      <c r="BF256" s="76"/>
      <c r="BG256" s="76"/>
      <c r="BH256" s="76"/>
      <c r="BI256" s="76"/>
      <c r="BJ256" s="76"/>
      <c r="BK256" s="76"/>
      <c r="BL256" s="76"/>
      <c r="BM256" s="76"/>
      <c r="BN256" s="76"/>
      <c r="BO256" s="76"/>
      <c r="BP256" s="76"/>
      <c r="BQ256" s="76"/>
      <c r="BR256" s="76"/>
      <c r="BS256" s="76"/>
      <c r="BT256" s="76"/>
      <c r="BU256" s="76"/>
      <c r="BV256" s="76"/>
      <c r="BW256" s="76"/>
      <c r="BX256" s="76"/>
      <c r="BY256" s="76"/>
      <c r="BZ256" s="76"/>
      <c r="CA256" s="76"/>
      <c r="CB256" s="76"/>
      <c r="CC256" s="76"/>
      <c r="CD256" s="76"/>
      <c r="CE256" s="76"/>
      <c r="CF256" s="76"/>
      <c r="CG256" s="76"/>
      <c r="CH256" s="76"/>
      <c r="CI256" s="76"/>
      <c r="CJ256" s="76"/>
      <c r="CK256" s="76"/>
      <c r="CL256" s="76"/>
    </row>
    <row r="257" spans="2:90" x14ac:dyDescent="0.4">
      <c r="B257" s="66" t="s">
        <v>411</v>
      </c>
      <c r="C257" s="31"/>
      <c r="D257" t="s">
        <v>261</v>
      </c>
      <c r="E257" s="8" t="str">
        <f t="shared" ref="E257:E266" si="209">ROW()&amp;" "&amp;D257</f>
        <v>257 REV-ER</v>
      </c>
      <c r="F257" t="s">
        <v>412</v>
      </c>
      <c r="G257" s="31" t="s">
        <v>243</v>
      </c>
      <c r="H257" s="22"/>
      <c r="I257" s="287"/>
      <c r="J257" s="287"/>
      <c r="K257" s="22"/>
      <c r="L257" s="22"/>
      <c r="M257" s="22"/>
      <c r="N257" s="22"/>
      <c r="O257" s="22"/>
      <c r="P257" s="22"/>
      <c r="R257" s="66"/>
      <c r="S257" s="66"/>
      <c r="T257" s="66"/>
      <c r="U257" s="66"/>
      <c r="V257" s="66"/>
      <c r="W257" s="66"/>
      <c r="X257" s="66"/>
      <c r="Y257" s="66"/>
      <c r="Z257" s="66"/>
      <c r="AA257" s="66"/>
      <c r="AB257" s="66"/>
      <c r="AC257" s="66"/>
      <c r="AD257" s="66"/>
      <c r="AE257" s="66"/>
      <c r="AF257" s="66"/>
      <c r="AG257" s="66"/>
      <c r="AH257" s="66"/>
      <c r="AI257" s="66"/>
      <c r="AJ257" s="66"/>
      <c r="AK257" s="66"/>
      <c r="AL257" s="66"/>
      <c r="AM257" s="66"/>
      <c r="AN257" s="66"/>
      <c r="AO257" s="66"/>
      <c r="AP257" s="66"/>
      <c r="AQ257" s="66"/>
      <c r="AR257" s="66"/>
      <c r="AS257" s="66"/>
      <c r="AT257" s="66"/>
      <c r="AU257" s="66"/>
      <c r="AV257" s="66"/>
      <c r="AW257" s="66"/>
      <c r="AX257" s="66"/>
      <c r="AY257" s="66"/>
      <c r="AZ257" s="66"/>
      <c r="BA257" s="66"/>
      <c r="BB257" s="66"/>
      <c r="BC257" s="66"/>
      <c r="BD257" s="66"/>
      <c r="BE257" s="66"/>
      <c r="BF257" s="66"/>
      <c r="BG257" s="66"/>
      <c r="BH257" s="66"/>
      <c r="BI257" s="66"/>
      <c r="BJ257" s="66"/>
      <c r="BK257" s="66"/>
      <c r="BL257" s="66"/>
      <c r="BM257" s="66"/>
      <c r="BN257" s="66"/>
      <c r="BO257" s="66"/>
      <c r="BP257" s="66"/>
      <c r="BQ257" s="66"/>
      <c r="BR257" s="66"/>
      <c r="BS257" s="66"/>
      <c r="BT257" s="66"/>
      <c r="BU257" s="66"/>
      <c r="BV257" s="66"/>
      <c r="BW257" s="66"/>
      <c r="BX257" s="66"/>
      <c r="BY257" s="66"/>
      <c r="BZ257" s="66"/>
      <c r="CA257" s="66"/>
      <c r="CB257" s="66"/>
      <c r="CC257" s="66"/>
      <c r="CD257" s="66"/>
      <c r="CE257" s="66"/>
      <c r="CF257" s="66"/>
      <c r="CG257" s="66"/>
      <c r="CH257" s="66"/>
      <c r="CI257" s="66"/>
      <c r="CJ257" s="66"/>
      <c r="CK257" s="66"/>
      <c r="CL257" s="66"/>
    </row>
    <row r="258" spans="2:90" s="27" customFormat="1" x14ac:dyDescent="0.4">
      <c r="B258" s="282" t="str">
        <f>"Revenue -"&amp;SUBSTITUTE(B257,":","")</f>
        <v>Revenue -Revenue hard code</v>
      </c>
      <c r="C258" s="27" t="s">
        <v>198</v>
      </c>
      <c r="D258" s="27" t="s">
        <v>261</v>
      </c>
      <c r="E258" s="9" t="str">
        <f t="shared" si="209"/>
        <v>258 REV-ER</v>
      </c>
      <c r="G258" s="27" t="str">
        <f>E258</f>
        <v>258 REV-ER</v>
      </c>
      <c r="H258" s="31"/>
      <c r="I258" s="73"/>
      <c r="J258" s="73"/>
      <c r="K258" s="303">
        <v>100000</v>
      </c>
      <c r="L258" s="303">
        <v>200000</v>
      </c>
      <c r="M258" s="303">
        <v>400000</v>
      </c>
      <c r="N258" s="303">
        <v>800000</v>
      </c>
      <c r="O258" s="303">
        <v>1600000</v>
      </c>
      <c r="P258" s="303">
        <v>3200000</v>
      </c>
      <c r="R258" s="33"/>
      <c r="S258" s="304" cm="1">
        <f t="array" ref="S258">INDEX($K:$P,ROW(),MATCH(S$3,$K$2:$P$2,0))/12</f>
        <v>8333.3333333333339</v>
      </c>
      <c r="T258" s="304" cm="1">
        <f t="array" ref="T258">INDEX($K:$P,ROW(),MATCH(T$3,$K$2:$P$2,0))/12</f>
        <v>8333.3333333333339</v>
      </c>
      <c r="U258" s="304" cm="1">
        <f t="array" ref="U258">INDEX($K:$P,ROW(),MATCH(U$3,$K$2:$P$2,0))/12</f>
        <v>8333.3333333333339</v>
      </c>
      <c r="V258" s="304" cm="1">
        <f t="array" ref="V258">INDEX($K:$P,ROW(),MATCH(V$3,$K$2:$P$2,0))/12</f>
        <v>8333.3333333333339</v>
      </c>
      <c r="W258" s="304" cm="1">
        <f t="array" ref="W258">INDEX($K:$P,ROW(),MATCH(W$3,$K$2:$P$2,0))/12</f>
        <v>8333.3333333333339</v>
      </c>
      <c r="X258" s="304" cm="1">
        <f t="array" ref="X258">INDEX($K:$P,ROW(),MATCH(X$3,$K$2:$P$2,0))/12</f>
        <v>8333.3333333333339</v>
      </c>
      <c r="Y258" s="304" cm="1">
        <f t="array" ref="Y258">INDEX($K:$P,ROW(),MATCH(Y$3,$K$2:$P$2,0))/12</f>
        <v>8333.3333333333339</v>
      </c>
      <c r="Z258" s="304" cm="1">
        <f t="array" ref="Z258">INDEX($K:$P,ROW(),MATCH(Z$3,$K$2:$P$2,0))/12</f>
        <v>8333.3333333333339</v>
      </c>
      <c r="AA258" s="304" cm="1">
        <f t="array" ref="AA258">INDEX($K:$P,ROW(),MATCH(AA$3,$K$2:$P$2,0))/12</f>
        <v>8333.3333333333339</v>
      </c>
      <c r="AB258" s="304" cm="1">
        <f t="array" ref="AB258">INDEX($K:$P,ROW(),MATCH(AB$3,$K$2:$P$2,0))/12</f>
        <v>8333.3333333333339</v>
      </c>
      <c r="AC258" s="304" cm="1">
        <f t="array" ref="AC258">INDEX($K:$P,ROW(),MATCH(AC$3,$K$2:$P$2,0))/12</f>
        <v>8333.3333333333339</v>
      </c>
      <c r="AD258" s="304" cm="1">
        <f t="array" ref="AD258">INDEX($K:$P,ROW(),MATCH(AD$3,$K$2:$P$2,0))/12</f>
        <v>8333.3333333333339</v>
      </c>
      <c r="AE258" s="304" cm="1">
        <f t="array" ref="AE258">INDEX($K:$P,ROW(),MATCH(AE$3,$K$2:$P$2,0))/12</f>
        <v>16666.666666666668</v>
      </c>
      <c r="AF258" s="304" cm="1">
        <f t="array" ref="AF258">INDEX($K:$P,ROW(),MATCH(AF$3,$K$2:$P$2,0))/12</f>
        <v>16666.666666666668</v>
      </c>
      <c r="AG258" s="304" cm="1">
        <f t="array" ref="AG258">INDEX($K:$P,ROW(),MATCH(AG$3,$K$2:$P$2,0))/12</f>
        <v>16666.666666666668</v>
      </c>
      <c r="AH258" s="304" cm="1">
        <f t="array" ref="AH258">INDEX($K:$P,ROW(),MATCH(AH$3,$K$2:$P$2,0))/12</f>
        <v>16666.666666666668</v>
      </c>
      <c r="AI258" s="304" cm="1">
        <f t="array" ref="AI258">INDEX($K:$P,ROW(),MATCH(AI$3,$K$2:$P$2,0))/12</f>
        <v>16666.666666666668</v>
      </c>
      <c r="AJ258" s="304" cm="1">
        <f t="array" ref="AJ258">INDEX($K:$P,ROW(),MATCH(AJ$3,$K$2:$P$2,0))/12</f>
        <v>16666.666666666668</v>
      </c>
      <c r="AK258" s="304" cm="1">
        <f t="array" ref="AK258">INDEX($K:$P,ROW(),MATCH(AK$3,$K$2:$P$2,0))/12</f>
        <v>16666.666666666668</v>
      </c>
      <c r="AL258" s="304" cm="1">
        <f t="array" ref="AL258">INDEX($K:$P,ROW(),MATCH(AL$3,$K$2:$P$2,0))/12</f>
        <v>16666.666666666668</v>
      </c>
      <c r="AM258" s="304" cm="1">
        <f t="array" ref="AM258">INDEX($K:$P,ROW(),MATCH(AM$3,$K$2:$P$2,0))/12</f>
        <v>16666.666666666668</v>
      </c>
      <c r="AN258" s="304" cm="1">
        <f t="array" ref="AN258">INDEX($K:$P,ROW(),MATCH(AN$3,$K$2:$P$2,0))/12</f>
        <v>16666.666666666668</v>
      </c>
      <c r="AO258" s="304" cm="1">
        <f t="array" ref="AO258">INDEX($K:$P,ROW(),MATCH(AO$3,$K$2:$P$2,0))/12</f>
        <v>16666.666666666668</v>
      </c>
      <c r="AP258" s="304" cm="1">
        <f t="array" ref="AP258">INDEX($K:$P,ROW(),MATCH(AP$3,$K$2:$P$2,0))/12</f>
        <v>16666.666666666668</v>
      </c>
      <c r="AQ258" s="304" cm="1">
        <f t="array" ref="AQ258">INDEX($K:$P,ROW(),MATCH(AQ$3,$K$2:$P$2,0))/12</f>
        <v>33333.333333333336</v>
      </c>
      <c r="AR258" s="304" cm="1">
        <f t="array" ref="AR258">INDEX($K:$P,ROW(),MATCH(AR$3,$K$2:$P$2,0))/12</f>
        <v>33333.333333333336</v>
      </c>
      <c r="AS258" s="304" cm="1">
        <f t="array" ref="AS258">INDEX($K:$P,ROW(),MATCH(AS$3,$K$2:$P$2,0))/12</f>
        <v>33333.333333333336</v>
      </c>
      <c r="AT258" s="304" cm="1">
        <f t="array" ref="AT258">INDEX($K:$P,ROW(),MATCH(AT$3,$K$2:$P$2,0))/12</f>
        <v>33333.333333333336</v>
      </c>
      <c r="AU258" s="304" cm="1">
        <f t="array" ref="AU258">INDEX($K:$P,ROW(),MATCH(AU$3,$K$2:$P$2,0))/12</f>
        <v>33333.333333333336</v>
      </c>
      <c r="AV258" s="304" cm="1">
        <f t="array" ref="AV258">INDEX($K:$P,ROW(),MATCH(AV$3,$K$2:$P$2,0))/12</f>
        <v>33333.333333333336</v>
      </c>
      <c r="AW258" s="304" cm="1">
        <f t="array" ref="AW258">INDEX($K:$P,ROW(),MATCH(AW$3,$K$2:$P$2,0))/12</f>
        <v>33333.333333333336</v>
      </c>
      <c r="AX258" s="304" cm="1">
        <f t="array" ref="AX258">INDEX($K:$P,ROW(),MATCH(AX$3,$K$2:$P$2,0))/12</f>
        <v>33333.333333333336</v>
      </c>
      <c r="AY258" s="304" cm="1">
        <f t="array" ref="AY258">INDEX($K:$P,ROW(),MATCH(AY$3,$K$2:$P$2,0))/12</f>
        <v>33333.333333333336</v>
      </c>
      <c r="AZ258" s="304" cm="1">
        <f t="array" ref="AZ258">INDEX($K:$P,ROW(),MATCH(AZ$3,$K$2:$P$2,0))/12</f>
        <v>33333.333333333336</v>
      </c>
      <c r="BA258" s="304" cm="1">
        <f t="array" ref="BA258">INDEX($K:$P,ROW(),MATCH(BA$3,$K$2:$P$2,0))/12</f>
        <v>33333.333333333336</v>
      </c>
      <c r="BB258" s="304" cm="1">
        <f t="array" ref="BB258">INDEX($K:$P,ROW(),MATCH(BB$3,$K$2:$P$2,0))/12</f>
        <v>33333.333333333336</v>
      </c>
      <c r="BC258" s="304" cm="1">
        <f t="array" ref="BC258">INDEX($K:$P,ROW(),MATCH(BC$3,$K$2:$P$2,0))/12</f>
        <v>66666.666666666672</v>
      </c>
      <c r="BD258" s="304" cm="1">
        <f t="array" ref="BD258">INDEX($K:$P,ROW(),MATCH(BD$3,$K$2:$P$2,0))/12</f>
        <v>66666.666666666672</v>
      </c>
      <c r="BE258" s="304" cm="1">
        <f t="array" ref="BE258">INDEX($K:$P,ROW(),MATCH(BE$3,$K$2:$P$2,0))/12</f>
        <v>66666.666666666672</v>
      </c>
      <c r="BF258" s="304" cm="1">
        <f t="array" ref="BF258">INDEX($K:$P,ROW(),MATCH(BF$3,$K$2:$P$2,0))/12</f>
        <v>66666.666666666672</v>
      </c>
      <c r="BG258" s="304" cm="1">
        <f t="array" ref="BG258">INDEX($K:$P,ROW(),MATCH(BG$3,$K$2:$P$2,0))/12</f>
        <v>66666.666666666672</v>
      </c>
      <c r="BH258" s="304" cm="1">
        <f t="array" ref="BH258">INDEX($K:$P,ROW(),MATCH(BH$3,$K$2:$P$2,0))/12</f>
        <v>66666.666666666672</v>
      </c>
      <c r="BI258" s="304" cm="1">
        <f t="array" ref="BI258">INDEX($K:$P,ROW(),MATCH(BI$3,$K$2:$P$2,0))/12</f>
        <v>66666.666666666672</v>
      </c>
      <c r="BJ258" s="304" cm="1">
        <f t="array" ref="BJ258">INDEX($K:$P,ROW(),MATCH(BJ$3,$K$2:$P$2,0))/12</f>
        <v>66666.666666666672</v>
      </c>
      <c r="BK258" s="304" cm="1">
        <f t="array" ref="BK258">INDEX($K:$P,ROW(),MATCH(BK$3,$K$2:$P$2,0))/12</f>
        <v>66666.666666666672</v>
      </c>
      <c r="BL258" s="304" cm="1">
        <f t="array" ref="BL258">INDEX($K:$P,ROW(),MATCH(BL$3,$K$2:$P$2,0))/12</f>
        <v>66666.666666666672</v>
      </c>
      <c r="BM258" s="304" cm="1">
        <f t="array" ref="BM258">INDEX($K:$P,ROW(),MATCH(BM$3,$K$2:$P$2,0))/12</f>
        <v>66666.666666666672</v>
      </c>
      <c r="BN258" s="304" cm="1">
        <f t="array" ref="BN258">INDEX($K:$P,ROW(),MATCH(BN$3,$K$2:$P$2,0))/12</f>
        <v>66666.666666666672</v>
      </c>
      <c r="BO258" s="304" cm="1">
        <f t="array" ref="BO258">INDEX($K:$P,ROW(),MATCH(BO$3,$K$2:$P$2,0))/12</f>
        <v>133333.33333333334</v>
      </c>
      <c r="BP258" s="304" cm="1">
        <f t="array" ref="BP258">INDEX($K:$P,ROW(),MATCH(BP$3,$K$2:$P$2,0))/12</f>
        <v>133333.33333333334</v>
      </c>
      <c r="BQ258" s="304" cm="1">
        <f t="array" ref="BQ258">INDEX($K:$P,ROW(),MATCH(BQ$3,$K$2:$P$2,0))/12</f>
        <v>133333.33333333334</v>
      </c>
      <c r="BR258" s="304" cm="1">
        <f t="array" ref="BR258">INDEX($K:$P,ROW(),MATCH(BR$3,$K$2:$P$2,0))/12</f>
        <v>133333.33333333334</v>
      </c>
      <c r="BS258" s="304" cm="1">
        <f t="array" ref="BS258">INDEX($K:$P,ROW(),MATCH(BS$3,$K$2:$P$2,0))/12</f>
        <v>133333.33333333334</v>
      </c>
      <c r="BT258" s="304" cm="1">
        <f t="array" ref="BT258">INDEX($K:$P,ROW(),MATCH(BT$3,$K$2:$P$2,0))/12</f>
        <v>133333.33333333334</v>
      </c>
      <c r="BU258" s="304" cm="1">
        <f t="array" ref="BU258">INDEX($K:$P,ROW(),MATCH(BU$3,$K$2:$P$2,0))/12</f>
        <v>133333.33333333334</v>
      </c>
      <c r="BV258" s="304" cm="1">
        <f t="array" ref="BV258">INDEX($K:$P,ROW(),MATCH(BV$3,$K$2:$P$2,0))/12</f>
        <v>133333.33333333334</v>
      </c>
      <c r="BW258" s="304" cm="1">
        <f t="array" ref="BW258">INDEX($K:$P,ROW(),MATCH(BW$3,$K$2:$P$2,0))/12</f>
        <v>133333.33333333334</v>
      </c>
      <c r="BX258" s="304" cm="1">
        <f t="array" ref="BX258">INDEX($K:$P,ROW(),MATCH(BX$3,$K$2:$P$2,0))/12</f>
        <v>133333.33333333334</v>
      </c>
      <c r="BY258" s="304" cm="1">
        <f t="array" ref="BY258">INDEX($K:$P,ROW(),MATCH(BY$3,$K$2:$P$2,0))/12</f>
        <v>133333.33333333334</v>
      </c>
      <c r="BZ258" s="304" cm="1">
        <f t="array" ref="BZ258">INDEX($K:$P,ROW(),MATCH(BZ$3,$K$2:$P$2,0))/12</f>
        <v>133333.33333333334</v>
      </c>
      <c r="CA258" s="304" cm="1">
        <f t="array" ref="CA258">INDEX($K:$P,ROW(),MATCH(CA$3,$K$2:$P$2,0))/12</f>
        <v>266666.66666666669</v>
      </c>
      <c r="CB258" s="304" cm="1">
        <f t="array" ref="CB258">INDEX($K:$P,ROW(),MATCH(CB$3,$K$2:$P$2,0))/12</f>
        <v>266666.66666666669</v>
      </c>
      <c r="CC258" s="304" cm="1">
        <f t="array" ref="CC258">INDEX($K:$P,ROW(),MATCH(CC$3,$K$2:$P$2,0))/12</f>
        <v>266666.66666666669</v>
      </c>
      <c r="CD258" s="304" cm="1">
        <f t="array" ref="CD258">INDEX($K:$P,ROW(),MATCH(CD$3,$K$2:$P$2,0))/12</f>
        <v>266666.66666666669</v>
      </c>
      <c r="CE258" s="304" cm="1">
        <f t="array" ref="CE258">INDEX($K:$P,ROW(),MATCH(CE$3,$K$2:$P$2,0))/12</f>
        <v>266666.66666666669</v>
      </c>
      <c r="CF258" s="304" cm="1">
        <f t="array" ref="CF258">INDEX($K:$P,ROW(),MATCH(CF$3,$K$2:$P$2,0))/12</f>
        <v>266666.66666666669</v>
      </c>
      <c r="CG258" s="304" cm="1">
        <f t="array" ref="CG258">INDEX($K:$P,ROW(),MATCH(CG$3,$K$2:$P$2,0))/12</f>
        <v>266666.66666666669</v>
      </c>
      <c r="CH258" s="304" cm="1">
        <f t="array" ref="CH258">INDEX($K:$P,ROW(),MATCH(CH$3,$K$2:$P$2,0))/12</f>
        <v>266666.66666666669</v>
      </c>
      <c r="CI258" s="304" cm="1">
        <f t="array" ref="CI258">INDEX($K:$P,ROW(),MATCH(CI$3,$K$2:$P$2,0))/12</f>
        <v>266666.66666666669</v>
      </c>
      <c r="CJ258" s="304" cm="1">
        <f t="array" ref="CJ258">INDEX($K:$P,ROW(),MATCH(CJ$3,$K$2:$P$2,0))/12</f>
        <v>266666.66666666669</v>
      </c>
      <c r="CK258" s="304" cm="1">
        <f t="array" ref="CK258">INDEX($K:$P,ROW(),MATCH(CK$3,$K$2:$P$2,0))/12</f>
        <v>266666.66666666669</v>
      </c>
      <c r="CL258" s="304" cm="1">
        <f t="array" ref="CL258">INDEX($K:$P,ROW(),MATCH(CL$3,$K$2:$P$2,0))/12</f>
        <v>266666.66666666669</v>
      </c>
    </row>
    <row r="259" spans="2:90" x14ac:dyDescent="0.4">
      <c r="B259" s="187" t="str">
        <f>IFERROR(SUBSTITUTE(TRIM(LEFT(B257,SEARCH("-",B257)-1)),":",""),SUBSTITUTE(B257,":",""))</f>
        <v>Revenue hard code</v>
      </c>
      <c r="D259" t="s">
        <v>261</v>
      </c>
      <c r="E259" s="8" t="str">
        <f t="shared" si="209"/>
        <v>259 REV-ER</v>
      </c>
      <c r="G259" t="s">
        <v>332</v>
      </c>
      <c r="H259" s="31"/>
      <c r="I259" s="73"/>
      <c r="J259" s="73"/>
      <c r="K259" s="58"/>
      <c r="L259" s="58"/>
      <c r="M259" s="58"/>
      <c r="N259" s="58"/>
      <c r="O259" s="58"/>
      <c r="P259" s="58"/>
      <c r="R259" s="33"/>
      <c r="S259" s="33"/>
      <c r="T259" s="33"/>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c r="BV259" s="33"/>
      <c r="BW259" s="33"/>
      <c r="BX259" s="33"/>
      <c r="BY259" s="33"/>
      <c r="BZ259" s="33"/>
      <c r="CA259" s="33"/>
      <c r="CB259" s="33"/>
      <c r="CC259" s="33"/>
      <c r="CD259" s="33"/>
      <c r="CE259" s="33"/>
      <c r="CF259" s="33"/>
      <c r="CG259" s="33"/>
      <c r="CH259" s="33"/>
      <c r="CI259" s="33"/>
      <c r="CJ259" s="33"/>
      <c r="CK259" s="33"/>
      <c r="CL259" s="33"/>
    </row>
    <row r="260" spans="2:90" x14ac:dyDescent="0.4">
      <c r="B260" s="235" t="str">
        <f>IFERROR(SUBSTITUTE(TRIM(MID(B257, SEARCH("-", B257) + 1, LEN(B257))),":",""),"no unit")</f>
        <v>no unit</v>
      </c>
      <c r="D260" t="s">
        <v>261</v>
      </c>
      <c r="E260" s="8" t="str">
        <f t="shared" si="209"/>
        <v>260 REV-ER</v>
      </c>
      <c r="G260" t="s">
        <v>332</v>
      </c>
      <c r="H260" s="31"/>
      <c r="I260" s="73"/>
      <c r="J260" s="73"/>
      <c r="K260" s="58"/>
      <c r="L260" s="58"/>
      <c r="M260" s="58"/>
      <c r="N260" s="58"/>
      <c r="O260" s="58"/>
      <c r="P260" s="58"/>
      <c r="R260" s="33"/>
      <c r="S260" s="33"/>
      <c r="T260" s="33"/>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c r="BV260" s="33"/>
      <c r="BW260" s="33"/>
      <c r="BX260" s="33"/>
      <c r="BY260" s="33"/>
      <c r="BZ260" s="33"/>
      <c r="CA260" s="33"/>
      <c r="CB260" s="33"/>
      <c r="CC260" s="33"/>
      <c r="CD260" s="33"/>
      <c r="CE260" s="33"/>
      <c r="CF260" s="33"/>
      <c r="CG260" s="33"/>
      <c r="CH260" s="33"/>
      <c r="CI260" s="33"/>
      <c r="CJ260" s="33"/>
      <c r="CK260" s="33"/>
      <c r="CL260" s="33"/>
    </row>
    <row r="261" spans="2:90" x14ac:dyDescent="0.4">
      <c r="B261" s="132" t="s">
        <v>334</v>
      </c>
      <c r="D261" t="s">
        <v>261</v>
      </c>
      <c r="E261" s="8" t="str">
        <f t="shared" si="209"/>
        <v>261 REV-ER</v>
      </c>
      <c r="G261" t="s">
        <v>332</v>
      </c>
      <c r="H261" s="31"/>
      <c r="I261" s="73"/>
      <c r="J261" s="73"/>
      <c r="K261" s="58"/>
      <c r="L261" s="58"/>
      <c r="M261" s="58"/>
      <c r="N261" s="58"/>
      <c r="O261" s="58"/>
      <c r="P261" s="58"/>
      <c r="R261" s="199" t="str">
        <f t="shared" ref="R261:S261" si="210">ADDRESS(ROW(R258),COLUMN(R258),2)</f>
        <v>R$258</v>
      </c>
      <c r="S261" s="199" t="str">
        <f t="shared" si="210"/>
        <v>S$258</v>
      </c>
      <c r="T261" s="199" t="str">
        <f t="shared" ref="T261:AX261" si="211">ADDRESS(ROW(T258),COLUMN(T258),2)</f>
        <v>T$258</v>
      </c>
      <c r="U261" s="199" t="str">
        <f t="shared" si="211"/>
        <v>U$258</v>
      </c>
      <c r="V261" s="199" t="str">
        <f t="shared" si="211"/>
        <v>V$258</v>
      </c>
      <c r="W261" s="199" t="str">
        <f t="shared" si="211"/>
        <v>W$258</v>
      </c>
      <c r="X261" s="199" t="str">
        <f t="shared" si="211"/>
        <v>X$258</v>
      </c>
      <c r="Y261" s="199" t="str">
        <f t="shared" si="211"/>
        <v>Y$258</v>
      </c>
      <c r="Z261" s="199" t="str">
        <f t="shared" si="211"/>
        <v>Z$258</v>
      </c>
      <c r="AA261" s="199" t="str">
        <f t="shared" si="211"/>
        <v>AA$258</v>
      </c>
      <c r="AB261" s="199" t="str">
        <f t="shared" si="211"/>
        <v>AB$258</v>
      </c>
      <c r="AC261" s="199" t="str">
        <f t="shared" si="211"/>
        <v>AC$258</v>
      </c>
      <c r="AD261" s="199" t="str">
        <f t="shared" si="211"/>
        <v>AD$258</v>
      </c>
      <c r="AE261" s="199" t="str">
        <f t="shared" si="211"/>
        <v>AE$258</v>
      </c>
      <c r="AF261" s="199" t="str">
        <f t="shared" si="211"/>
        <v>AF$258</v>
      </c>
      <c r="AG261" s="199" t="str">
        <f t="shared" si="211"/>
        <v>AG$258</v>
      </c>
      <c r="AH261" s="199" t="str">
        <f t="shared" si="211"/>
        <v>AH$258</v>
      </c>
      <c r="AI261" s="199" t="str">
        <f t="shared" si="211"/>
        <v>AI$258</v>
      </c>
      <c r="AJ261" s="199" t="str">
        <f t="shared" si="211"/>
        <v>AJ$258</v>
      </c>
      <c r="AK261" s="199" t="str">
        <f t="shared" si="211"/>
        <v>AK$258</v>
      </c>
      <c r="AL261" s="199" t="str">
        <f t="shared" si="211"/>
        <v>AL$258</v>
      </c>
      <c r="AM261" s="199" t="str">
        <f t="shared" si="211"/>
        <v>AM$258</v>
      </c>
      <c r="AN261" s="199" t="str">
        <f t="shared" si="211"/>
        <v>AN$258</v>
      </c>
      <c r="AO261" s="199" t="str">
        <f t="shared" si="211"/>
        <v>AO$258</v>
      </c>
      <c r="AP261" s="199" t="str">
        <f t="shared" si="211"/>
        <v>AP$258</v>
      </c>
      <c r="AQ261" s="199" t="str">
        <f t="shared" si="211"/>
        <v>AQ$258</v>
      </c>
      <c r="AR261" s="199" t="str">
        <f t="shared" si="211"/>
        <v>AR$258</v>
      </c>
      <c r="AS261" s="199" t="str">
        <f t="shared" si="211"/>
        <v>AS$258</v>
      </c>
      <c r="AT261" s="199" t="str">
        <f t="shared" si="211"/>
        <v>AT$258</v>
      </c>
      <c r="AU261" s="199" t="str">
        <f t="shared" si="211"/>
        <v>AU$258</v>
      </c>
      <c r="AV261" s="199" t="str">
        <f t="shared" si="211"/>
        <v>AV$258</v>
      </c>
      <c r="AW261" s="199" t="str">
        <f t="shared" si="211"/>
        <v>AW$258</v>
      </c>
      <c r="AX261" s="199" t="str">
        <f t="shared" si="211"/>
        <v>AX$258</v>
      </c>
      <c r="AY261" s="199" t="str">
        <f t="shared" ref="AY261:CD261" si="212">ADDRESS(ROW(AY258),COLUMN(AY258),2)</f>
        <v>AY$258</v>
      </c>
      <c r="AZ261" s="199" t="str">
        <f t="shared" si="212"/>
        <v>AZ$258</v>
      </c>
      <c r="BA261" s="199" t="str">
        <f t="shared" si="212"/>
        <v>BA$258</v>
      </c>
      <c r="BB261" s="199" t="str">
        <f t="shared" si="212"/>
        <v>BB$258</v>
      </c>
      <c r="BC261" s="199" t="str">
        <f t="shared" si="212"/>
        <v>BC$258</v>
      </c>
      <c r="BD261" s="199" t="str">
        <f t="shared" si="212"/>
        <v>BD$258</v>
      </c>
      <c r="BE261" s="199" t="str">
        <f t="shared" si="212"/>
        <v>BE$258</v>
      </c>
      <c r="BF261" s="199" t="str">
        <f t="shared" si="212"/>
        <v>BF$258</v>
      </c>
      <c r="BG261" s="199" t="str">
        <f t="shared" si="212"/>
        <v>BG$258</v>
      </c>
      <c r="BH261" s="199" t="str">
        <f t="shared" si="212"/>
        <v>BH$258</v>
      </c>
      <c r="BI261" s="199" t="str">
        <f t="shared" si="212"/>
        <v>BI$258</v>
      </c>
      <c r="BJ261" s="199" t="str">
        <f t="shared" si="212"/>
        <v>BJ$258</v>
      </c>
      <c r="BK261" s="199" t="str">
        <f t="shared" si="212"/>
        <v>BK$258</v>
      </c>
      <c r="BL261" s="199" t="str">
        <f t="shared" si="212"/>
        <v>BL$258</v>
      </c>
      <c r="BM261" s="199" t="str">
        <f t="shared" si="212"/>
        <v>BM$258</v>
      </c>
      <c r="BN261" s="199" t="str">
        <f t="shared" si="212"/>
        <v>BN$258</v>
      </c>
      <c r="BO261" s="199" t="str">
        <f t="shared" si="212"/>
        <v>BO$258</v>
      </c>
      <c r="BP261" s="199" t="str">
        <f t="shared" si="212"/>
        <v>BP$258</v>
      </c>
      <c r="BQ261" s="199" t="str">
        <f t="shared" si="212"/>
        <v>BQ$258</v>
      </c>
      <c r="BR261" s="199" t="str">
        <f t="shared" si="212"/>
        <v>BR$258</v>
      </c>
      <c r="BS261" s="199" t="str">
        <f t="shared" si="212"/>
        <v>BS$258</v>
      </c>
      <c r="BT261" s="199" t="str">
        <f t="shared" si="212"/>
        <v>BT$258</v>
      </c>
      <c r="BU261" s="199" t="str">
        <f t="shared" si="212"/>
        <v>BU$258</v>
      </c>
      <c r="BV261" s="199" t="str">
        <f t="shared" si="212"/>
        <v>BV$258</v>
      </c>
      <c r="BW261" s="199" t="str">
        <f t="shared" si="212"/>
        <v>BW$258</v>
      </c>
      <c r="BX261" s="199" t="str">
        <f t="shared" si="212"/>
        <v>BX$258</v>
      </c>
      <c r="BY261" s="199" t="str">
        <f t="shared" si="212"/>
        <v>BY$258</v>
      </c>
      <c r="BZ261" s="199" t="str">
        <f t="shared" si="212"/>
        <v>BZ$258</v>
      </c>
      <c r="CA261" s="199" t="str">
        <f t="shared" si="212"/>
        <v>CA$258</v>
      </c>
      <c r="CB261" s="199" t="str">
        <f t="shared" si="212"/>
        <v>CB$258</v>
      </c>
      <c r="CC261" s="199" t="str">
        <f t="shared" si="212"/>
        <v>CC$258</v>
      </c>
      <c r="CD261" s="199" t="str">
        <f t="shared" si="212"/>
        <v>CD$258</v>
      </c>
      <c r="CE261" s="199" t="str">
        <f t="shared" ref="CE261:CK261" si="213">ADDRESS(ROW(CE258),COLUMN(CE258),2)</f>
        <v>CE$258</v>
      </c>
      <c r="CF261" s="199" t="str">
        <f t="shared" si="213"/>
        <v>CF$258</v>
      </c>
      <c r="CG261" s="199" t="str">
        <f t="shared" si="213"/>
        <v>CG$258</v>
      </c>
      <c r="CH261" s="199" t="str">
        <f t="shared" si="213"/>
        <v>CH$258</v>
      </c>
      <c r="CI261" s="199" t="str">
        <f t="shared" si="213"/>
        <v>CI$258</v>
      </c>
      <c r="CJ261" s="199" t="str">
        <f t="shared" si="213"/>
        <v>CJ$258</v>
      </c>
      <c r="CK261" s="199" t="str">
        <f t="shared" si="213"/>
        <v>CK$258</v>
      </c>
      <c r="CL261" s="199" t="str">
        <f t="shared" ref="CL261" si="214">ADDRESS(ROW(CL258),COLUMN(CL258),2)</f>
        <v>CL$258</v>
      </c>
    </row>
    <row r="262" spans="2:90" x14ac:dyDescent="0.4">
      <c r="B262" s="132" t="s">
        <v>333</v>
      </c>
      <c r="D262" t="s">
        <v>261</v>
      </c>
      <c r="E262" s="8" t="str">
        <f t="shared" si="209"/>
        <v>262 REV-ER</v>
      </c>
      <c r="G262" t="s">
        <v>332</v>
      </c>
      <c r="H262" s="31"/>
      <c r="I262" s="73"/>
      <c r="J262" s="73"/>
      <c r="K262" s="58"/>
      <c r="L262" s="58"/>
      <c r="M262" s="58"/>
      <c r="N262" s="58"/>
      <c r="O262" s="58"/>
      <c r="P262" s="58"/>
      <c r="R262" s="33"/>
    </row>
    <row r="263" spans="2:90" x14ac:dyDescent="0.4">
      <c r="B263" s="8" t="s">
        <v>488</v>
      </c>
      <c r="D263" t="s">
        <v>261</v>
      </c>
      <c r="E263" s="8" t="str">
        <f t="shared" si="209"/>
        <v>263 REV-ER</v>
      </c>
      <c r="G263" t="s">
        <v>332</v>
      </c>
      <c r="H263" s="12"/>
      <c r="I263" s="60"/>
      <c r="J263" s="60"/>
      <c r="K263" s="15"/>
      <c r="L263" s="15"/>
      <c r="M263" s="15"/>
      <c r="N263" s="15"/>
      <c r="O263" s="15"/>
      <c r="P263" s="15"/>
      <c r="R263" s="15"/>
      <c r="S263" s="76"/>
      <c r="T263" s="76"/>
      <c r="U263" s="76"/>
      <c r="V263" s="76"/>
      <c r="W263" s="76"/>
      <c r="X263" s="76"/>
      <c r="Y263" s="76"/>
      <c r="Z263" s="76"/>
      <c r="AA263" s="76"/>
      <c r="AB263" s="76"/>
      <c r="AC263" s="76"/>
      <c r="AD263" s="76"/>
      <c r="AE263" s="76"/>
      <c r="AF263" s="76"/>
      <c r="AG263" s="76"/>
      <c r="AH263" s="76"/>
      <c r="AI263" s="76"/>
      <c r="AJ263" s="76"/>
      <c r="AK263" s="76"/>
      <c r="AL263" s="76"/>
      <c r="AM263" s="76"/>
      <c r="AN263" s="76"/>
      <c r="AO263" s="76"/>
      <c r="AP263" s="76"/>
      <c r="AQ263" s="76"/>
      <c r="AR263" s="76"/>
      <c r="AS263" s="76"/>
      <c r="AT263" s="76"/>
      <c r="AU263" s="76"/>
      <c r="AV263" s="76"/>
      <c r="AW263" s="76"/>
      <c r="AX263" s="76"/>
      <c r="AY263" s="76"/>
      <c r="AZ263" s="76"/>
      <c r="BA263" s="76"/>
      <c r="BB263" s="76"/>
      <c r="BC263" s="76"/>
      <c r="BD263" s="76"/>
      <c r="BE263" s="76"/>
      <c r="BF263" s="76"/>
      <c r="BG263" s="76"/>
      <c r="BH263" s="76"/>
      <c r="BI263" s="76"/>
      <c r="BJ263" s="76"/>
      <c r="BK263" s="76"/>
      <c r="BL263" s="76"/>
      <c r="BM263" s="76"/>
      <c r="BN263" s="76"/>
      <c r="BO263" s="76"/>
      <c r="BP263" s="76"/>
      <c r="BQ263" s="76"/>
      <c r="BR263" s="76"/>
      <c r="BS263" s="76"/>
      <c r="BT263" s="76"/>
      <c r="BU263" s="76"/>
      <c r="BV263" s="76"/>
      <c r="BW263" s="76"/>
      <c r="BX263" s="76"/>
      <c r="BY263" s="76"/>
      <c r="BZ263" s="76"/>
      <c r="CA263" s="76"/>
      <c r="CB263" s="76"/>
      <c r="CC263" s="76"/>
      <c r="CD263" s="76"/>
      <c r="CE263" s="76"/>
      <c r="CF263" s="76"/>
      <c r="CG263" s="76"/>
      <c r="CH263" s="76"/>
      <c r="CI263" s="76"/>
      <c r="CJ263" s="76"/>
      <c r="CK263" s="76"/>
      <c r="CL263" s="76"/>
    </row>
    <row r="264" spans="2:90" x14ac:dyDescent="0.4">
      <c r="B264" s="8" t="s">
        <v>494</v>
      </c>
      <c r="D264" t="s">
        <v>261</v>
      </c>
      <c r="E264" s="8" t="str">
        <f t="shared" si="209"/>
        <v>264 REV-ER</v>
      </c>
      <c r="G264" t="s">
        <v>332</v>
      </c>
      <c r="H264" s="12"/>
      <c r="I264" s="60"/>
      <c r="J264" s="60"/>
      <c r="K264" s="15"/>
      <c r="L264" s="15"/>
      <c r="M264" s="15"/>
      <c r="N264" s="15"/>
      <c r="O264" s="15"/>
      <c r="P264" s="15"/>
      <c r="R264" s="15"/>
      <c r="S264" s="76"/>
      <c r="T264" s="76"/>
      <c r="U264" s="76"/>
      <c r="V264" s="76"/>
      <c r="W264" s="76"/>
      <c r="X264" s="76"/>
      <c r="Y264" s="76"/>
      <c r="Z264" s="76"/>
      <c r="AA264" s="76"/>
      <c r="AB264" s="76"/>
      <c r="AC264" s="76"/>
      <c r="AD264" s="76"/>
      <c r="AE264" s="76"/>
      <c r="AF264" s="76"/>
      <c r="AG264" s="76"/>
      <c r="AH264" s="76"/>
      <c r="AI264" s="76"/>
      <c r="AJ264" s="76"/>
      <c r="AK264" s="76"/>
      <c r="AL264" s="76"/>
      <c r="AM264" s="76"/>
      <c r="AN264" s="76"/>
      <c r="AO264" s="76"/>
      <c r="AP264" s="76"/>
      <c r="AQ264" s="76"/>
      <c r="AR264" s="76"/>
      <c r="AS264" s="76"/>
      <c r="AT264" s="76"/>
      <c r="AU264" s="76"/>
      <c r="AV264" s="76"/>
      <c r="AW264" s="76"/>
      <c r="AX264" s="76"/>
      <c r="AY264" s="76"/>
      <c r="AZ264" s="76"/>
      <c r="BA264" s="76"/>
      <c r="BB264" s="76"/>
      <c r="BC264" s="76"/>
      <c r="BD264" s="76"/>
      <c r="BE264" s="76"/>
      <c r="BF264" s="76"/>
      <c r="BG264" s="76"/>
      <c r="BH264" s="76"/>
      <c r="BI264" s="76"/>
      <c r="BJ264" s="76"/>
      <c r="BK264" s="76"/>
      <c r="BL264" s="76"/>
      <c r="BM264" s="76"/>
      <c r="BN264" s="76"/>
      <c r="BO264" s="76"/>
      <c r="BP264" s="76"/>
      <c r="BQ264" s="76"/>
      <c r="BR264" s="76"/>
      <c r="BS264" s="76"/>
      <c r="BT264" s="76"/>
      <c r="BU264" s="76"/>
      <c r="BV264" s="76"/>
      <c r="BW264" s="76"/>
      <c r="BX264" s="76"/>
      <c r="BY264" s="76"/>
      <c r="BZ264" s="76"/>
      <c r="CA264" s="76"/>
      <c r="CB264" s="76"/>
      <c r="CC264" s="76"/>
      <c r="CD264" s="76"/>
      <c r="CE264" s="76"/>
      <c r="CF264" s="76"/>
      <c r="CG264" s="76"/>
      <c r="CH264" s="76"/>
      <c r="CI264" s="76"/>
      <c r="CJ264" s="76"/>
      <c r="CK264" s="76"/>
      <c r="CL264" s="76"/>
    </row>
    <row r="265" spans="2:90" x14ac:dyDescent="0.4">
      <c r="B265" s="8" t="s">
        <v>463</v>
      </c>
      <c r="D265" t="s">
        <v>261</v>
      </c>
      <c r="E265" s="8" t="str">
        <f t="shared" si="209"/>
        <v>265 REV-ER</v>
      </c>
      <c r="G265" t="s">
        <v>332</v>
      </c>
      <c r="H265" s="12"/>
      <c r="I265" s="60"/>
      <c r="J265" s="60"/>
      <c r="K265" s="15"/>
      <c r="L265" s="15"/>
      <c r="M265" s="15"/>
      <c r="N265" s="15"/>
      <c r="O265" s="15"/>
      <c r="P265" s="15"/>
      <c r="R265" s="15"/>
      <c r="S265" s="76"/>
      <c r="T265" s="76"/>
      <c r="U265" s="76"/>
      <c r="V265" s="76"/>
      <c r="W265" s="76"/>
      <c r="X265" s="76"/>
      <c r="Y265" s="76"/>
      <c r="Z265" s="76"/>
      <c r="AA265" s="76"/>
      <c r="AB265" s="76"/>
      <c r="AC265" s="76"/>
      <c r="AD265" s="76"/>
      <c r="AE265" s="76"/>
      <c r="AF265" s="76"/>
      <c r="AG265" s="76"/>
      <c r="AH265" s="76"/>
      <c r="AI265" s="76"/>
      <c r="AJ265" s="76"/>
      <c r="AK265" s="76"/>
      <c r="AL265" s="76"/>
      <c r="AM265" s="76"/>
      <c r="AN265" s="76"/>
      <c r="AO265" s="76"/>
      <c r="AP265" s="76"/>
      <c r="AQ265" s="76"/>
      <c r="AR265" s="76"/>
      <c r="AS265" s="76"/>
      <c r="AT265" s="76"/>
      <c r="AU265" s="76"/>
      <c r="AV265" s="76"/>
      <c r="AW265" s="76"/>
      <c r="AX265" s="76"/>
      <c r="AY265" s="76"/>
      <c r="AZ265" s="76"/>
      <c r="BA265" s="76"/>
      <c r="BB265" s="76"/>
      <c r="BC265" s="76"/>
      <c r="BD265" s="76"/>
      <c r="BE265" s="76"/>
      <c r="BF265" s="76"/>
      <c r="BG265" s="76"/>
      <c r="BH265" s="76"/>
      <c r="BI265" s="76"/>
      <c r="BJ265" s="76"/>
      <c r="BK265" s="76"/>
      <c r="BL265" s="76"/>
      <c r="BM265" s="76"/>
      <c r="BN265" s="76"/>
      <c r="BO265" s="76"/>
      <c r="BP265" s="76"/>
      <c r="BQ265" s="76"/>
      <c r="BR265" s="76"/>
      <c r="BS265" s="76"/>
      <c r="BT265" s="76"/>
      <c r="BU265" s="76"/>
      <c r="BV265" s="76"/>
      <c r="BW265" s="76"/>
      <c r="BX265" s="76"/>
      <c r="BY265" s="76"/>
      <c r="BZ265" s="76"/>
      <c r="CA265" s="76"/>
      <c r="CB265" s="76"/>
      <c r="CC265" s="76"/>
      <c r="CD265" s="76"/>
      <c r="CE265" s="76"/>
      <c r="CF265" s="76"/>
      <c r="CG265" s="76"/>
      <c r="CH265" s="76"/>
      <c r="CI265" s="76"/>
      <c r="CJ265" s="76"/>
      <c r="CK265" s="76"/>
      <c r="CL265" s="76"/>
    </row>
    <row r="266" spans="2:90" x14ac:dyDescent="0.4">
      <c r="B266" s="8" t="s">
        <v>464</v>
      </c>
      <c r="D266" t="s">
        <v>261</v>
      </c>
      <c r="E266" s="8" t="str">
        <f t="shared" si="209"/>
        <v>266 REV-ER</v>
      </c>
      <c r="G266" t="s">
        <v>332</v>
      </c>
      <c r="H266" s="12"/>
      <c r="I266" s="60"/>
      <c r="J266" s="60"/>
      <c r="K266" s="15"/>
      <c r="L266" s="15"/>
      <c r="M266" s="15"/>
      <c r="N266" s="15"/>
      <c r="O266" s="15"/>
      <c r="P266" s="15"/>
      <c r="R266" s="15"/>
      <c r="S266" s="76"/>
      <c r="T266" s="76"/>
      <c r="U266" s="76"/>
      <c r="V266" s="76"/>
      <c r="W266" s="76"/>
      <c r="X266" s="76"/>
      <c r="Y266" s="76"/>
      <c r="Z266" s="76"/>
      <c r="AA266" s="76"/>
      <c r="AB266" s="76"/>
      <c r="AC266" s="76"/>
      <c r="AD266" s="76"/>
      <c r="AE266" s="76"/>
      <c r="AF266" s="76"/>
      <c r="AG266" s="76"/>
      <c r="AH266" s="76"/>
      <c r="AI266" s="76"/>
      <c r="AJ266" s="76"/>
      <c r="AK266" s="76"/>
      <c r="AL266" s="76"/>
      <c r="AM266" s="76"/>
      <c r="AN266" s="76"/>
      <c r="AO266" s="76"/>
      <c r="AP266" s="76"/>
      <c r="AQ266" s="76"/>
      <c r="AR266" s="76"/>
      <c r="AS266" s="76"/>
      <c r="AT266" s="76"/>
      <c r="AU266" s="76"/>
      <c r="AV266" s="76"/>
      <c r="AW266" s="76"/>
      <c r="AX266" s="76"/>
      <c r="AY266" s="76"/>
      <c r="AZ266" s="76"/>
      <c r="BA266" s="76"/>
      <c r="BB266" s="76"/>
      <c r="BC266" s="76"/>
      <c r="BD266" s="76"/>
      <c r="BE266" s="76"/>
      <c r="BF266" s="76"/>
      <c r="BG266" s="76"/>
      <c r="BH266" s="76"/>
      <c r="BI266" s="76"/>
      <c r="BJ266" s="76"/>
      <c r="BK266" s="76"/>
      <c r="BL266" s="76"/>
      <c r="BM266" s="76"/>
      <c r="BN266" s="76"/>
      <c r="BO266" s="76"/>
      <c r="BP266" s="76"/>
      <c r="BQ266" s="76"/>
      <c r="BR266" s="76"/>
      <c r="BS266" s="76"/>
      <c r="BT266" s="76"/>
      <c r="BU266" s="76"/>
      <c r="BV266" s="76"/>
      <c r="BW266" s="76"/>
      <c r="BX266" s="76"/>
      <c r="BY266" s="76"/>
      <c r="BZ266" s="76"/>
      <c r="CA266" s="76"/>
      <c r="CB266" s="76"/>
      <c r="CC266" s="76"/>
      <c r="CD266" s="76"/>
      <c r="CE266" s="76"/>
      <c r="CF266" s="76"/>
      <c r="CG266" s="76"/>
      <c r="CH266" s="76"/>
      <c r="CI266" s="76"/>
      <c r="CJ266" s="76"/>
      <c r="CK266" s="76"/>
      <c r="CL266" s="76"/>
    </row>
    <row r="267" spans="2:90" x14ac:dyDescent="0.4">
      <c r="B267" s="181" t="s">
        <v>459</v>
      </c>
      <c r="E267" s="8"/>
      <c r="H267" s="182"/>
      <c r="I267" s="183"/>
      <c r="J267" s="183"/>
      <c r="K267" s="184"/>
      <c r="L267" s="184"/>
      <c r="M267" s="184"/>
      <c r="N267" s="184"/>
      <c r="O267" s="184"/>
      <c r="P267" s="184"/>
      <c r="R267" s="185"/>
      <c r="S267" s="186"/>
      <c r="T267" s="186"/>
      <c r="U267" s="186"/>
      <c r="V267" s="186"/>
      <c r="W267" s="186"/>
      <c r="X267" s="186"/>
      <c r="Y267" s="186"/>
      <c r="Z267" s="186"/>
      <c r="AA267" s="186"/>
      <c r="AB267" s="186"/>
      <c r="AC267" s="186"/>
      <c r="AD267" s="186"/>
      <c r="AE267" s="186"/>
      <c r="AF267" s="186"/>
      <c r="AG267" s="186"/>
      <c r="AH267" s="186"/>
      <c r="AI267" s="186"/>
      <c r="AJ267" s="186"/>
      <c r="AK267" s="186"/>
      <c r="AL267" s="186"/>
      <c r="AM267" s="186"/>
      <c r="AN267" s="186"/>
      <c r="AO267" s="186"/>
      <c r="AP267" s="186"/>
      <c r="AQ267" s="186"/>
      <c r="AR267" s="186"/>
      <c r="AS267" s="186"/>
      <c r="AT267" s="186"/>
      <c r="AU267" s="186"/>
      <c r="AV267" s="186"/>
      <c r="AW267" s="186"/>
      <c r="AX267" s="186"/>
      <c r="AY267" s="186"/>
      <c r="AZ267" s="186"/>
      <c r="BA267" s="186"/>
      <c r="BB267" s="186"/>
      <c r="BC267" s="186"/>
      <c r="BD267" s="186"/>
      <c r="BE267" s="186"/>
      <c r="BF267" s="186"/>
      <c r="BG267" s="186"/>
      <c r="BH267" s="186"/>
      <c r="BI267" s="186"/>
      <c r="BJ267" s="186"/>
      <c r="BK267" s="186"/>
      <c r="BL267" s="186"/>
      <c r="BM267" s="186"/>
      <c r="BN267" s="186"/>
      <c r="BO267" s="186"/>
      <c r="BP267" s="186"/>
      <c r="BQ267" s="186"/>
      <c r="BR267" s="186"/>
      <c r="BS267" s="186"/>
      <c r="BT267" s="186"/>
      <c r="BU267" s="186"/>
      <c r="BV267" s="186"/>
      <c r="BW267" s="186"/>
      <c r="BX267" s="186"/>
      <c r="BY267" s="186"/>
      <c r="BZ267" s="186"/>
      <c r="CA267" s="186"/>
      <c r="CB267" s="186"/>
      <c r="CC267" s="186"/>
      <c r="CD267" s="186"/>
      <c r="CE267" s="186"/>
      <c r="CF267" s="186"/>
      <c r="CG267" s="186"/>
      <c r="CH267" s="186"/>
      <c r="CI267" s="186"/>
      <c r="CJ267" s="186"/>
      <c r="CK267" s="186"/>
      <c r="CL267" s="186"/>
    </row>
    <row r="268" spans="2:90" x14ac:dyDescent="0.4">
      <c r="B268" s="181" t="s">
        <v>5</v>
      </c>
      <c r="E268" s="8"/>
      <c r="H268" s="182"/>
      <c r="I268" s="183"/>
      <c r="J268" s="183"/>
      <c r="K268" s="184"/>
      <c r="L268" s="184"/>
      <c r="M268" s="184"/>
      <c r="N268" s="184"/>
      <c r="O268" s="184"/>
      <c r="P268" s="184"/>
      <c r="R268" s="185"/>
      <c r="S268" s="186"/>
      <c r="T268" s="186"/>
      <c r="U268" s="186"/>
      <c r="V268" s="186"/>
      <c r="W268" s="186"/>
      <c r="X268" s="186"/>
      <c r="Y268" s="186"/>
      <c r="Z268" s="186"/>
      <c r="AA268" s="186"/>
      <c r="AB268" s="186"/>
      <c r="AC268" s="186"/>
      <c r="AD268" s="186"/>
      <c r="AE268" s="186"/>
      <c r="AF268" s="186"/>
      <c r="AG268" s="186"/>
      <c r="AH268" s="186"/>
      <c r="AI268" s="186"/>
      <c r="AJ268" s="186"/>
      <c r="AK268" s="186"/>
      <c r="AL268" s="186"/>
      <c r="AM268" s="186"/>
      <c r="AN268" s="186"/>
      <c r="AO268" s="186"/>
      <c r="AP268" s="186"/>
      <c r="AQ268" s="186"/>
      <c r="AR268" s="186"/>
      <c r="AS268" s="186"/>
      <c r="AT268" s="186"/>
      <c r="AU268" s="186"/>
      <c r="AV268" s="186"/>
      <c r="AW268" s="186"/>
      <c r="AX268" s="186"/>
      <c r="AY268" s="186"/>
      <c r="AZ268" s="186"/>
      <c r="BA268" s="186"/>
      <c r="BB268" s="186"/>
      <c r="BC268" s="186"/>
      <c r="BD268" s="186"/>
      <c r="BE268" s="186"/>
      <c r="BF268" s="186"/>
      <c r="BG268" s="186"/>
      <c r="BH268" s="186"/>
      <c r="BI268" s="186"/>
      <c r="BJ268" s="186"/>
      <c r="BK268" s="186"/>
      <c r="BL268" s="186"/>
      <c r="BM268" s="186"/>
      <c r="BN268" s="186"/>
      <c r="BO268" s="186"/>
      <c r="BP268" s="186"/>
      <c r="BQ268" s="186"/>
      <c r="BR268" s="186"/>
      <c r="BS268" s="186"/>
      <c r="BT268" s="186"/>
      <c r="BU268" s="186"/>
      <c r="BV268" s="186"/>
      <c r="BW268" s="186"/>
      <c r="BX268" s="186"/>
      <c r="BY268" s="186"/>
      <c r="BZ268" s="186"/>
      <c r="CA268" s="186"/>
      <c r="CB268" s="186"/>
      <c r="CC268" s="186"/>
      <c r="CD268" s="186"/>
      <c r="CE268" s="186"/>
      <c r="CF268" s="186"/>
      <c r="CG268" s="186"/>
      <c r="CH268" s="186"/>
      <c r="CI268" s="186"/>
      <c r="CJ268" s="186"/>
      <c r="CK268" s="186"/>
      <c r="CL268" s="186"/>
    </row>
    <row r="269" spans="2:90" x14ac:dyDescent="0.4">
      <c r="B269" s="167"/>
      <c r="E269" s="8"/>
      <c r="H269" s="31"/>
      <c r="I269" s="73"/>
      <c r="J269" s="73"/>
      <c r="K269" s="39"/>
      <c r="L269" s="39"/>
      <c r="M269" s="39"/>
      <c r="N269" s="39"/>
      <c r="O269" s="39"/>
      <c r="P269" s="39"/>
      <c r="R269" s="38"/>
      <c r="S269" s="76"/>
      <c r="T269" s="76"/>
      <c r="U269" s="76"/>
      <c r="V269" s="76"/>
      <c r="W269" s="76"/>
      <c r="X269" s="76"/>
      <c r="Y269" s="76"/>
      <c r="Z269" s="76"/>
      <c r="AA269" s="76"/>
      <c r="AB269" s="76"/>
      <c r="AC269" s="76"/>
      <c r="AD269" s="76"/>
      <c r="AE269" s="76"/>
      <c r="AF269" s="76"/>
      <c r="AG269" s="76"/>
      <c r="AH269" s="76"/>
      <c r="AI269" s="76"/>
      <c r="AJ269" s="76"/>
      <c r="AK269" s="76"/>
      <c r="AL269" s="76"/>
      <c r="AM269" s="76"/>
      <c r="AN269" s="76"/>
      <c r="AO269" s="76"/>
      <c r="AP269" s="76"/>
      <c r="AQ269" s="76"/>
      <c r="AR269" s="76"/>
      <c r="AS269" s="76"/>
      <c r="AT269" s="76"/>
      <c r="AU269" s="76"/>
      <c r="AV269" s="76"/>
      <c r="AW269" s="76"/>
      <c r="AX269" s="76"/>
      <c r="AY269" s="76"/>
      <c r="AZ269" s="76"/>
      <c r="BA269" s="76"/>
      <c r="BB269" s="76"/>
      <c r="BC269" s="76"/>
      <c r="BD269" s="76"/>
      <c r="BE269" s="76"/>
      <c r="BF269" s="76"/>
      <c r="BG269" s="76"/>
      <c r="BH269" s="76"/>
      <c r="BI269" s="76"/>
      <c r="BJ269" s="76"/>
      <c r="BK269" s="76"/>
      <c r="BL269" s="76"/>
      <c r="BM269" s="76"/>
      <c r="BN269" s="76"/>
      <c r="BO269" s="76"/>
      <c r="BP269" s="76"/>
      <c r="BQ269" s="76"/>
      <c r="BR269" s="76"/>
      <c r="BS269" s="76"/>
      <c r="BT269" s="76"/>
      <c r="BU269" s="76"/>
      <c r="BV269" s="76"/>
      <c r="BW269" s="76"/>
      <c r="BX269" s="76"/>
      <c r="BY269" s="76"/>
      <c r="BZ269" s="76"/>
      <c r="CA269" s="76"/>
      <c r="CB269" s="76"/>
      <c r="CC269" s="76"/>
      <c r="CD269" s="76"/>
      <c r="CE269" s="76"/>
      <c r="CF269" s="76"/>
      <c r="CG269" s="76"/>
      <c r="CH269" s="76"/>
      <c r="CI269" s="76"/>
      <c r="CJ269" s="76"/>
      <c r="CK269" s="76"/>
      <c r="CL269" s="76"/>
    </row>
    <row r="270" spans="2:90" x14ac:dyDescent="0.4">
      <c r="B270" s="66" t="s">
        <v>586</v>
      </c>
      <c r="C270" s="31"/>
      <c r="D270" t="s">
        <v>584</v>
      </c>
      <c r="E270" s="8" t="str">
        <f t="shared" ref="E270:E284" si="215">ROW()&amp;" "&amp;D270</f>
        <v>270 PROB-EV</v>
      </c>
      <c r="F270" t="s">
        <v>585</v>
      </c>
      <c r="G270" s="31" t="s">
        <v>243</v>
      </c>
      <c r="H270" s="22"/>
      <c r="I270" s="22"/>
      <c r="J270" s="22"/>
      <c r="K270" s="287"/>
      <c r="L270" s="22"/>
      <c r="M270" s="22"/>
      <c r="N270" s="22"/>
      <c r="O270" s="22"/>
      <c r="P270" s="22"/>
      <c r="R270" s="66"/>
      <c r="S270" s="66"/>
      <c r="T270" s="66"/>
      <c r="U270" s="66"/>
      <c r="V270" s="66"/>
      <c r="W270" s="66"/>
      <c r="X270" s="66"/>
      <c r="Y270" s="66"/>
      <c r="Z270" s="66"/>
      <c r="AA270" s="66"/>
      <c r="AB270" s="66"/>
      <c r="AC270" s="66"/>
      <c r="AD270" s="66"/>
      <c r="AE270" s="66"/>
      <c r="AF270" s="66"/>
      <c r="AG270" s="66"/>
      <c r="AH270" s="66"/>
      <c r="AI270" s="66"/>
      <c r="AJ270" s="66"/>
      <c r="AK270" s="66"/>
      <c r="AL270" s="66"/>
      <c r="AM270" s="66"/>
      <c r="AN270" s="66"/>
      <c r="AO270" s="66"/>
      <c r="AP270" s="66"/>
      <c r="AQ270" s="66"/>
      <c r="AR270" s="66"/>
      <c r="AS270" s="66"/>
      <c r="AT270" s="66"/>
      <c r="AU270" s="66"/>
      <c r="AV270" s="66"/>
      <c r="AW270" s="66"/>
      <c r="AX270" s="66"/>
      <c r="AY270" s="66"/>
      <c r="AZ270" s="66"/>
      <c r="BA270" s="66"/>
      <c r="BB270" s="66"/>
      <c r="BC270" s="66"/>
      <c r="BD270" s="66"/>
      <c r="BE270" s="66"/>
      <c r="BF270" s="66"/>
      <c r="BG270" s="66"/>
      <c r="BH270" s="66"/>
      <c r="BI270" s="66"/>
      <c r="BJ270" s="66"/>
      <c r="BK270" s="66"/>
      <c r="BL270" s="66"/>
      <c r="BM270" s="66"/>
      <c r="BN270" s="66"/>
      <c r="BO270" s="66"/>
      <c r="BP270" s="66"/>
      <c r="BQ270" s="66"/>
      <c r="BR270" s="66"/>
      <c r="BS270" s="66"/>
      <c r="BT270" s="66"/>
      <c r="BU270" s="66"/>
      <c r="BV270" s="66"/>
      <c r="BW270" s="66"/>
      <c r="BX270" s="66"/>
      <c r="BY270" s="66"/>
      <c r="BZ270" s="66"/>
      <c r="CA270" s="66"/>
      <c r="CB270" s="66"/>
      <c r="CC270" s="66"/>
      <c r="CD270" s="66"/>
      <c r="CE270" s="66"/>
      <c r="CF270" s="66"/>
      <c r="CG270" s="66"/>
      <c r="CH270" s="66"/>
      <c r="CI270" s="66"/>
      <c r="CJ270" s="66"/>
      <c r="CK270" s="66"/>
      <c r="CL270" s="66"/>
    </row>
    <row r="271" spans="2:90" x14ac:dyDescent="0.4">
      <c r="B271" s="95" t="s">
        <v>676</v>
      </c>
      <c r="D271" t="s">
        <v>584</v>
      </c>
      <c r="E271" s="8" t="str">
        <f t="shared" si="215"/>
        <v>271 PROB-EV</v>
      </c>
      <c r="G271" t="str">
        <f t="shared" ref="G271:G276" si="216">E271</f>
        <v>271 PROB-EV</v>
      </c>
      <c r="H271" s="302" t="s">
        <v>678</v>
      </c>
      <c r="I271" s="302" t="s">
        <v>216</v>
      </c>
      <c r="J271" s="302" t="s">
        <v>587</v>
      </c>
      <c r="L271" s="31"/>
      <c r="M271" s="31"/>
      <c r="N271" s="31"/>
      <c r="O271" s="31"/>
      <c r="P271" s="31"/>
      <c r="R271"/>
      <c r="S271" s="67"/>
      <c r="T271" s="67"/>
      <c r="U271" s="67"/>
      <c r="V271" s="67"/>
      <c r="W271" s="67"/>
      <c r="X271" s="67"/>
      <c r="Y271" s="67"/>
      <c r="Z271" s="67"/>
      <c r="AA271" s="67"/>
      <c r="AB271" s="67"/>
      <c r="AC271" s="67"/>
      <c r="AD271" s="67"/>
      <c r="AE271" s="67"/>
      <c r="AF271" s="67"/>
      <c r="AG271" s="67"/>
      <c r="AH271" s="67"/>
      <c r="AI271" s="67"/>
      <c r="AJ271" s="67"/>
      <c r="AK271" s="67"/>
      <c r="AL271" s="67"/>
      <c r="AM271" s="67"/>
      <c r="AN271" s="67"/>
      <c r="AO271" s="67"/>
      <c r="AP271" s="67"/>
      <c r="AQ271" s="67"/>
      <c r="AR271" s="67"/>
      <c r="AS271" s="67"/>
      <c r="AT271" s="67"/>
      <c r="AU271" s="67"/>
      <c r="AV271" s="67"/>
      <c r="AW271" s="67"/>
      <c r="AX271" s="67"/>
      <c r="AY271" s="67"/>
      <c r="AZ271" s="67"/>
      <c r="BA271" s="67"/>
      <c r="BB271" s="67"/>
      <c r="BC271" s="67"/>
      <c r="BD271" s="67"/>
      <c r="BE271" s="67"/>
      <c r="BF271" s="67"/>
      <c r="BG271" s="67"/>
      <c r="BH271" s="67"/>
      <c r="BI271" s="67"/>
      <c r="BJ271" s="67"/>
      <c r="BK271" s="67"/>
      <c r="BL271" s="67"/>
      <c r="BM271" s="67"/>
      <c r="BN271" s="67"/>
      <c r="BO271" s="67"/>
      <c r="BP271" s="67"/>
      <c r="BQ271" s="67"/>
      <c r="BR271" s="67"/>
      <c r="BS271" s="67"/>
      <c r="BT271" s="67"/>
      <c r="BU271" s="67"/>
      <c r="BV271" s="67"/>
      <c r="BW271" s="67"/>
      <c r="BX271" s="67"/>
      <c r="BY271" s="67"/>
      <c r="BZ271" s="67"/>
      <c r="CA271" s="67"/>
      <c r="CB271" s="67"/>
      <c r="CC271" s="67"/>
      <c r="CD271" s="67"/>
      <c r="CE271" s="67"/>
      <c r="CF271" s="67"/>
      <c r="CG271" s="67"/>
      <c r="CH271" s="67"/>
      <c r="CI271" s="67"/>
      <c r="CJ271" s="67"/>
      <c r="CK271" s="67"/>
      <c r="CL271" s="67"/>
    </row>
    <row r="272" spans="2:90" x14ac:dyDescent="0.4">
      <c r="B272" s="137" t="s">
        <v>320</v>
      </c>
      <c r="D272" t="s">
        <v>584</v>
      </c>
      <c r="E272" s="8" t="str">
        <f t="shared" si="215"/>
        <v>272 PROB-EV</v>
      </c>
      <c r="G272" t="str">
        <f t="shared" si="216"/>
        <v>272 PROB-EV</v>
      </c>
      <c r="H272" s="17">
        <v>10000</v>
      </c>
      <c r="I272" s="98">
        <v>45292</v>
      </c>
      <c r="J272" s="248">
        <v>0.5</v>
      </c>
      <c r="K272" s="17">
        <f t="shared" ref="K272:P276" si="217">SUMIF($3:$3,K$2,272:272)</f>
        <v>60000</v>
      </c>
      <c r="L272" s="17">
        <f t="shared" si="217"/>
        <v>30000</v>
      </c>
      <c r="M272" s="17">
        <f t="shared" si="217"/>
        <v>20000</v>
      </c>
      <c r="N272" s="17">
        <f t="shared" si="217"/>
        <v>15000</v>
      </c>
      <c r="O272" s="17">
        <f t="shared" si="217"/>
        <v>12000</v>
      </c>
      <c r="P272" s="17">
        <f t="shared" si="217"/>
        <v>10000</v>
      </c>
      <c r="R272"/>
      <c r="S272" s="15">
        <f t="shared" ref="S272:AB275" si="218">$H272*(EOMONTH($I272,0)&lt;=S$2)/S$5*$J272</f>
        <v>5000</v>
      </c>
      <c r="T272" s="15">
        <f t="shared" si="218"/>
        <v>5000</v>
      </c>
      <c r="U272" s="15">
        <f t="shared" si="218"/>
        <v>5000</v>
      </c>
      <c r="V272" s="15">
        <f t="shared" si="218"/>
        <v>5000</v>
      </c>
      <c r="W272" s="15">
        <f t="shared" si="218"/>
        <v>5000</v>
      </c>
      <c r="X272" s="15">
        <f t="shared" si="218"/>
        <v>5000</v>
      </c>
      <c r="Y272" s="15">
        <f t="shared" si="218"/>
        <v>5000</v>
      </c>
      <c r="Z272" s="15">
        <f t="shared" si="218"/>
        <v>5000</v>
      </c>
      <c r="AA272" s="15">
        <f t="shared" si="218"/>
        <v>5000</v>
      </c>
      <c r="AB272" s="15">
        <f t="shared" si="218"/>
        <v>5000</v>
      </c>
      <c r="AC272" s="15">
        <f t="shared" ref="AC272:AL275" si="219">$H272*(EOMONTH($I272,0)&lt;=AC$2)/AC$5*$J272</f>
        <v>5000</v>
      </c>
      <c r="AD272" s="15">
        <f t="shared" si="219"/>
        <v>5000</v>
      </c>
      <c r="AE272" s="15">
        <f t="shared" si="219"/>
        <v>2500</v>
      </c>
      <c r="AF272" s="15">
        <f t="shared" si="219"/>
        <v>2500</v>
      </c>
      <c r="AG272" s="15">
        <f t="shared" si="219"/>
        <v>2500</v>
      </c>
      <c r="AH272" s="15">
        <f t="shared" si="219"/>
        <v>2500</v>
      </c>
      <c r="AI272" s="15">
        <f t="shared" si="219"/>
        <v>2500</v>
      </c>
      <c r="AJ272" s="15">
        <f t="shared" si="219"/>
        <v>2500</v>
      </c>
      <c r="AK272" s="15">
        <f t="shared" si="219"/>
        <v>2500</v>
      </c>
      <c r="AL272" s="15">
        <f t="shared" si="219"/>
        <v>2500</v>
      </c>
      <c r="AM272" s="15">
        <f t="shared" ref="AM272:AV275" si="220">$H272*(EOMONTH($I272,0)&lt;=AM$2)/AM$5*$J272</f>
        <v>2500</v>
      </c>
      <c r="AN272" s="15">
        <f t="shared" si="220"/>
        <v>2500</v>
      </c>
      <c r="AO272" s="15">
        <f t="shared" si="220"/>
        <v>2500</v>
      </c>
      <c r="AP272" s="15">
        <f t="shared" si="220"/>
        <v>2500</v>
      </c>
      <c r="AQ272" s="15">
        <f t="shared" si="220"/>
        <v>1666.6666666666667</v>
      </c>
      <c r="AR272" s="15">
        <f t="shared" si="220"/>
        <v>1666.6666666666667</v>
      </c>
      <c r="AS272" s="15">
        <f t="shared" si="220"/>
        <v>1666.6666666666667</v>
      </c>
      <c r="AT272" s="15">
        <f t="shared" si="220"/>
        <v>1666.6666666666667</v>
      </c>
      <c r="AU272" s="15">
        <f t="shared" si="220"/>
        <v>1666.6666666666667</v>
      </c>
      <c r="AV272" s="15">
        <f t="shared" si="220"/>
        <v>1666.6666666666667</v>
      </c>
      <c r="AW272" s="15">
        <f t="shared" ref="AW272:BF275" si="221">$H272*(EOMONTH($I272,0)&lt;=AW$2)/AW$5*$J272</f>
        <v>1666.6666666666667</v>
      </c>
      <c r="AX272" s="15">
        <f t="shared" si="221"/>
        <v>1666.6666666666667</v>
      </c>
      <c r="AY272" s="15">
        <f t="shared" si="221"/>
        <v>1666.6666666666667</v>
      </c>
      <c r="AZ272" s="15">
        <f t="shared" si="221"/>
        <v>1666.6666666666667</v>
      </c>
      <c r="BA272" s="15">
        <f t="shared" si="221"/>
        <v>1666.6666666666667</v>
      </c>
      <c r="BB272" s="15">
        <f t="shared" si="221"/>
        <v>1666.6666666666667</v>
      </c>
      <c r="BC272" s="15">
        <f t="shared" si="221"/>
        <v>1250</v>
      </c>
      <c r="BD272" s="15">
        <f t="shared" si="221"/>
        <v>1250</v>
      </c>
      <c r="BE272" s="15">
        <f t="shared" si="221"/>
        <v>1250</v>
      </c>
      <c r="BF272" s="15">
        <f t="shared" si="221"/>
        <v>1250</v>
      </c>
      <c r="BG272" s="15">
        <f t="shared" ref="BG272:BP275" si="222">$H272*(EOMONTH($I272,0)&lt;=BG$2)/BG$5*$J272</f>
        <v>1250</v>
      </c>
      <c r="BH272" s="15">
        <f t="shared" si="222"/>
        <v>1250</v>
      </c>
      <c r="BI272" s="15">
        <f t="shared" si="222"/>
        <v>1250</v>
      </c>
      <c r="BJ272" s="15">
        <f t="shared" si="222"/>
        <v>1250</v>
      </c>
      <c r="BK272" s="15">
        <f t="shared" si="222"/>
        <v>1250</v>
      </c>
      <c r="BL272" s="15">
        <f t="shared" si="222"/>
        <v>1250</v>
      </c>
      <c r="BM272" s="15">
        <f t="shared" si="222"/>
        <v>1250</v>
      </c>
      <c r="BN272" s="15">
        <f t="shared" si="222"/>
        <v>1250</v>
      </c>
      <c r="BO272" s="15">
        <f t="shared" si="222"/>
        <v>1000</v>
      </c>
      <c r="BP272" s="15">
        <f t="shared" si="222"/>
        <v>1000</v>
      </c>
      <c r="BQ272" s="15">
        <f t="shared" ref="BQ272:BZ275" si="223">$H272*(EOMONTH($I272,0)&lt;=BQ$2)/BQ$5*$J272</f>
        <v>1000</v>
      </c>
      <c r="BR272" s="15">
        <f t="shared" si="223"/>
        <v>1000</v>
      </c>
      <c r="BS272" s="15">
        <f t="shared" si="223"/>
        <v>1000</v>
      </c>
      <c r="BT272" s="15">
        <f t="shared" si="223"/>
        <v>1000</v>
      </c>
      <c r="BU272" s="15">
        <f t="shared" si="223"/>
        <v>1000</v>
      </c>
      <c r="BV272" s="15">
        <f t="shared" si="223"/>
        <v>1000</v>
      </c>
      <c r="BW272" s="15">
        <f t="shared" si="223"/>
        <v>1000</v>
      </c>
      <c r="BX272" s="15">
        <f t="shared" si="223"/>
        <v>1000</v>
      </c>
      <c r="BY272" s="15">
        <f t="shared" si="223"/>
        <v>1000</v>
      </c>
      <c r="BZ272" s="15">
        <f t="shared" si="223"/>
        <v>1000</v>
      </c>
      <c r="CA272" s="15">
        <f t="shared" ref="CA272:CL275" si="224">$H272*(EOMONTH($I272,0)&lt;=CA$2)/CA$5*$J272</f>
        <v>833.33333333333337</v>
      </c>
      <c r="CB272" s="15">
        <f t="shared" si="224"/>
        <v>833.33333333333337</v>
      </c>
      <c r="CC272" s="15">
        <f t="shared" si="224"/>
        <v>833.33333333333337</v>
      </c>
      <c r="CD272" s="15">
        <f t="shared" si="224"/>
        <v>833.33333333333337</v>
      </c>
      <c r="CE272" s="15">
        <f t="shared" si="224"/>
        <v>833.33333333333337</v>
      </c>
      <c r="CF272" s="15">
        <f t="shared" si="224"/>
        <v>833.33333333333337</v>
      </c>
      <c r="CG272" s="15">
        <f t="shared" si="224"/>
        <v>833.33333333333337</v>
      </c>
      <c r="CH272" s="15">
        <f t="shared" si="224"/>
        <v>833.33333333333337</v>
      </c>
      <c r="CI272" s="15">
        <f t="shared" si="224"/>
        <v>833.33333333333337</v>
      </c>
      <c r="CJ272" s="15">
        <f t="shared" si="224"/>
        <v>833.33333333333337</v>
      </c>
      <c r="CK272" s="15">
        <f t="shared" si="224"/>
        <v>833.33333333333337</v>
      </c>
      <c r="CL272" s="15">
        <f t="shared" si="224"/>
        <v>833.33333333333337</v>
      </c>
    </row>
    <row r="273" spans="2:90" x14ac:dyDescent="0.4">
      <c r="B273" s="137" t="s">
        <v>321</v>
      </c>
      <c r="D273" t="s">
        <v>584</v>
      </c>
      <c r="E273" s="8" t="str">
        <f t="shared" si="215"/>
        <v>273 PROB-EV</v>
      </c>
      <c r="G273" t="str">
        <f t="shared" si="216"/>
        <v>273 PROB-EV</v>
      </c>
      <c r="H273" s="17">
        <v>10000</v>
      </c>
      <c r="I273" s="98">
        <f>EOMONTH(I272,7)</f>
        <v>45535</v>
      </c>
      <c r="J273" s="248">
        <v>0.5</v>
      </c>
      <c r="K273" s="17">
        <f t="shared" si="217"/>
        <v>25000</v>
      </c>
      <c r="L273" s="17">
        <f t="shared" si="217"/>
        <v>30000</v>
      </c>
      <c r="M273" s="17">
        <f t="shared" si="217"/>
        <v>20000</v>
      </c>
      <c r="N273" s="17">
        <f t="shared" si="217"/>
        <v>15000</v>
      </c>
      <c r="O273" s="17">
        <f t="shared" si="217"/>
        <v>12000</v>
      </c>
      <c r="P273" s="17">
        <f t="shared" si="217"/>
        <v>10000</v>
      </c>
      <c r="R273"/>
      <c r="S273" s="15">
        <f t="shared" si="218"/>
        <v>0</v>
      </c>
      <c r="T273" s="15">
        <f t="shared" si="218"/>
        <v>0</v>
      </c>
      <c r="U273" s="15">
        <f t="shared" si="218"/>
        <v>0</v>
      </c>
      <c r="V273" s="15">
        <f t="shared" si="218"/>
        <v>0</v>
      </c>
      <c r="W273" s="15">
        <f t="shared" si="218"/>
        <v>0</v>
      </c>
      <c r="X273" s="15">
        <f t="shared" si="218"/>
        <v>0</v>
      </c>
      <c r="Y273" s="15">
        <f t="shared" si="218"/>
        <v>0</v>
      </c>
      <c r="Z273" s="15">
        <f t="shared" si="218"/>
        <v>5000</v>
      </c>
      <c r="AA273" s="15">
        <f t="shared" si="218"/>
        <v>5000</v>
      </c>
      <c r="AB273" s="15">
        <f t="shared" si="218"/>
        <v>5000</v>
      </c>
      <c r="AC273" s="15">
        <f t="shared" si="219"/>
        <v>5000</v>
      </c>
      <c r="AD273" s="15">
        <f t="shared" si="219"/>
        <v>5000</v>
      </c>
      <c r="AE273" s="15">
        <f t="shared" si="219"/>
        <v>2500</v>
      </c>
      <c r="AF273" s="15">
        <f t="shared" si="219"/>
        <v>2500</v>
      </c>
      <c r="AG273" s="15">
        <f t="shared" si="219"/>
        <v>2500</v>
      </c>
      <c r="AH273" s="15">
        <f t="shared" si="219"/>
        <v>2500</v>
      </c>
      <c r="AI273" s="15">
        <f t="shared" si="219"/>
        <v>2500</v>
      </c>
      <c r="AJ273" s="15">
        <f t="shared" si="219"/>
        <v>2500</v>
      </c>
      <c r="AK273" s="15">
        <f t="shared" si="219"/>
        <v>2500</v>
      </c>
      <c r="AL273" s="15">
        <f t="shared" si="219"/>
        <v>2500</v>
      </c>
      <c r="AM273" s="15">
        <f t="shared" si="220"/>
        <v>2500</v>
      </c>
      <c r="AN273" s="15">
        <f t="shared" si="220"/>
        <v>2500</v>
      </c>
      <c r="AO273" s="15">
        <f t="shared" si="220"/>
        <v>2500</v>
      </c>
      <c r="AP273" s="15">
        <f t="shared" si="220"/>
        <v>2500</v>
      </c>
      <c r="AQ273" s="15">
        <f t="shared" si="220"/>
        <v>1666.6666666666667</v>
      </c>
      <c r="AR273" s="15">
        <f t="shared" si="220"/>
        <v>1666.6666666666667</v>
      </c>
      <c r="AS273" s="15">
        <f t="shared" si="220"/>
        <v>1666.6666666666667</v>
      </c>
      <c r="AT273" s="15">
        <f t="shared" si="220"/>
        <v>1666.6666666666667</v>
      </c>
      <c r="AU273" s="15">
        <f t="shared" si="220"/>
        <v>1666.6666666666667</v>
      </c>
      <c r="AV273" s="15">
        <f t="shared" si="220"/>
        <v>1666.6666666666667</v>
      </c>
      <c r="AW273" s="15">
        <f t="shared" si="221"/>
        <v>1666.6666666666667</v>
      </c>
      <c r="AX273" s="15">
        <f t="shared" si="221"/>
        <v>1666.6666666666667</v>
      </c>
      <c r="AY273" s="15">
        <f t="shared" si="221"/>
        <v>1666.6666666666667</v>
      </c>
      <c r="AZ273" s="15">
        <f t="shared" si="221"/>
        <v>1666.6666666666667</v>
      </c>
      <c r="BA273" s="15">
        <f t="shared" si="221"/>
        <v>1666.6666666666667</v>
      </c>
      <c r="BB273" s="15">
        <f t="shared" si="221"/>
        <v>1666.6666666666667</v>
      </c>
      <c r="BC273" s="15">
        <f t="shared" si="221"/>
        <v>1250</v>
      </c>
      <c r="BD273" s="15">
        <f t="shared" si="221"/>
        <v>1250</v>
      </c>
      <c r="BE273" s="15">
        <f t="shared" si="221"/>
        <v>1250</v>
      </c>
      <c r="BF273" s="15">
        <f t="shared" si="221"/>
        <v>1250</v>
      </c>
      <c r="BG273" s="15">
        <f t="shared" si="222"/>
        <v>1250</v>
      </c>
      <c r="BH273" s="15">
        <f t="shared" si="222"/>
        <v>1250</v>
      </c>
      <c r="BI273" s="15">
        <f t="shared" si="222"/>
        <v>1250</v>
      </c>
      <c r="BJ273" s="15">
        <f t="shared" si="222"/>
        <v>1250</v>
      </c>
      <c r="BK273" s="15">
        <f t="shared" si="222"/>
        <v>1250</v>
      </c>
      <c r="BL273" s="15">
        <f t="shared" si="222"/>
        <v>1250</v>
      </c>
      <c r="BM273" s="15">
        <f t="shared" si="222"/>
        <v>1250</v>
      </c>
      <c r="BN273" s="15">
        <f t="shared" si="222"/>
        <v>1250</v>
      </c>
      <c r="BO273" s="15">
        <f t="shared" si="222"/>
        <v>1000</v>
      </c>
      <c r="BP273" s="15">
        <f t="shared" si="222"/>
        <v>1000</v>
      </c>
      <c r="BQ273" s="15">
        <f t="shared" si="223"/>
        <v>1000</v>
      </c>
      <c r="BR273" s="15">
        <f t="shared" si="223"/>
        <v>1000</v>
      </c>
      <c r="BS273" s="15">
        <f t="shared" si="223"/>
        <v>1000</v>
      </c>
      <c r="BT273" s="15">
        <f t="shared" si="223"/>
        <v>1000</v>
      </c>
      <c r="BU273" s="15">
        <f t="shared" si="223"/>
        <v>1000</v>
      </c>
      <c r="BV273" s="15">
        <f t="shared" si="223"/>
        <v>1000</v>
      </c>
      <c r="BW273" s="15">
        <f t="shared" si="223"/>
        <v>1000</v>
      </c>
      <c r="BX273" s="15">
        <f t="shared" si="223"/>
        <v>1000</v>
      </c>
      <c r="BY273" s="15">
        <f t="shared" si="223"/>
        <v>1000</v>
      </c>
      <c r="BZ273" s="15">
        <f t="shared" si="223"/>
        <v>1000</v>
      </c>
      <c r="CA273" s="15">
        <f t="shared" si="224"/>
        <v>833.33333333333337</v>
      </c>
      <c r="CB273" s="15">
        <f t="shared" si="224"/>
        <v>833.33333333333337</v>
      </c>
      <c r="CC273" s="15">
        <f t="shared" si="224"/>
        <v>833.33333333333337</v>
      </c>
      <c r="CD273" s="15">
        <f t="shared" si="224"/>
        <v>833.33333333333337</v>
      </c>
      <c r="CE273" s="15">
        <f t="shared" si="224"/>
        <v>833.33333333333337</v>
      </c>
      <c r="CF273" s="15">
        <f t="shared" si="224"/>
        <v>833.33333333333337</v>
      </c>
      <c r="CG273" s="15">
        <f t="shared" si="224"/>
        <v>833.33333333333337</v>
      </c>
      <c r="CH273" s="15">
        <f t="shared" si="224"/>
        <v>833.33333333333337</v>
      </c>
      <c r="CI273" s="15">
        <f t="shared" si="224"/>
        <v>833.33333333333337</v>
      </c>
      <c r="CJ273" s="15">
        <f t="shared" si="224"/>
        <v>833.33333333333337</v>
      </c>
      <c r="CK273" s="15">
        <f t="shared" si="224"/>
        <v>833.33333333333337</v>
      </c>
      <c r="CL273" s="15">
        <f t="shared" si="224"/>
        <v>833.33333333333337</v>
      </c>
    </row>
    <row r="274" spans="2:90" x14ac:dyDescent="0.4">
      <c r="B274" s="137" t="s">
        <v>322</v>
      </c>
      <c r="D274" t="s">
        <v>584</v>
      </c>
      <c r="E274" s="8" t="str">
        <f t="shared" si="215"/>
        <v>274 PROB-EV</v>
      </c>
      <c r="G274" t="str">
        <f t="shared" si="216"/>
        <v>274 PROB-EV</v>
      </c>
      <c r="H274" s="17">
        <v>10000</v>
      </c>
      <c r="I274" s="98">
        <f>EOMONTH(I273,7)</f>
        <v>45747</v>
      </c>
      <c r="J274" s="248">
        <v>0.5</v>
      </c>
      <c r="K274" s="17">
        <f t="shared" si="217"/>
        <v>0</v>
      </c>
      <c r="L274" s="17">
        <f t="shared" si="217"/>
        <v>25000</v>
      </c>
      <c r="M274" s="17">
        <f t="shared" si="217"/>
        <v>20000</v>
      </c>
      <c r="N274" s="17">
        <f t="shared" si="217"/>
        <v>15000</v>
      </c>
      <c r="O274" s="17">
        <f t="shared" si="217"/>
        <v>12000</v>
      </c>
      <c r="P274" s="17">
        <f t="shared" si="217"/>
        <v>10000</v>
      </c>
      <c r="R274"/>
      <c r="S274" s="15">
        <f t="shared" si="218"/>
        <v>0</v>
      </c>
      <c r="T274" s="15">
        <f t="shared" si="218"/>
        <v>0</v>
      </c>
      <c r="U274" s="15">
        <f t="shared" si="218"/>
        <v>0</v>
      </c>
      <c r="V274" s="15">
        <f t="shared" si="218"/>
        <v>0</v>
      </c>
      <c r="W274" s="15">
        <f t="shared" si="218"/>
        <v>0</v>
      </c>
      <c r="X274" s="15">
        <f t="shared" si="218"/>
        <v>0</v>
      </c>
      <c r="Y274" s="15">
        <f t="shared" si="218"/>
        <v>0</v>
      </c>
      <c r="Z274" s="15">
        <f t="shared" si="218"/>
        <v>0</v>
      </c>
      <c r="AA274" s="15">
        <f t="shared" si="218"/>
        <v>0</v>
      </c>
      <c r="AB274" s="15">
        <f t="shared" si="218"/>
        <v>0</v>
      </c>
      <c r="AC274" s="15">
        <f t="shared" si="219"/>
        <v>0</v>
      </c>
      <c r="AD274" s="15">
        <f t="shared" si="219"/>
        <v>0</v>
      </c>
      <c r="AE274" s="15">
        <f t="shared" si="219"/>
        <v>0</v>
      </c>
      <c r="AF274" s="15">
        <f t="shared" si="219"/>
        <v>0</v>
      </c>
      <c r="AG274" s="15">
        <f t="shared" si="219"/>
        <v>2500</v>
      </c>
      <c r="AH274" s="15">
        <f t="shared" si="219"/>
        <v>2500</v>
      </c>
      <c r="AI274" s="15">
        <f t="shared" si="219"/>
        <v>2500</v>
      </c>
      <c r="AJ274" s="15">
        <f t="shared" si="219"/>
        <v>2500</v>
      </c>
      <c r="AK274" s="15">
        <f t="shared" si="219"/>
        <v>2500</v>
      </c>
      <c r="AL274" s="15">
        <f t="shared" si="219"/>
        <v>2500</v>
      </c>
      <c r="AM274" s="15">
        <f t="shared" si="220"/>
        <v>2500</v>
      </c>
      <c r="AN274" s="15">
        <f t="shared" si="220"/>
        <v>2500</v>
      </c>
      <c r="AO274" s="15">
        <f t="shared" si="220"/>
        <v>2500</v>
      </c>
      <c r="AP274" s="15">
        <f t="shared" si="220"/>
        <v>2500</v>
      </c>
      <c r="AQ274" s="15">
        <f t="shared" si="220"/>
        <v>1666.6666666666667</v>
      </c>
      <c r="AR274" s="15">
        <f t="shared" si="220"/>
        <v>1666.6666666666667</v>
      </c>
      <c r="AS274" s="15">
        <f t="shared" si="220"/>
        <v>1666.6666666666667</v>
      </c>
      <c r="AT274" s="15">
        <f t="shared" si="220"/>
        <v>1666.6666666666667</v>
      </c>
      <c r="AU274" s="15">
        <f t="shared" si="220"/>
        <v>1666.6666666666667</v>
      </c>
      <c r="AV274" s="15">
        <f t="shared" si="220"/>
        <v>1666.6666666666667</v>
      </c>
      <c r="AW274" s="15">
        <f t="shared" si="221"/>
        <v>1666.6666666666667</v>
      </c>
      <c r="AX274" s="15">
        <f t="shared" si="221"/>
        <v>1666.6666666666667</v>
      </c>
      <c r="AY274" s="15">
        <f t="shared" si="221"/>
        <v>1666.6666666666667</v>
      </c>
      <c r="AZ274" s="15">
        <f t="shared" si="221"/>
        <v>1666.6666666666667</v>
      </c>
      <c r="BA274" s="15">
        <f t="shared" si="221"/>
        <v>1666.6666666666667</v>
      </c>
      <c r="BB274" s="15">
        <f t="shared" si="221"/>
        <v>1666.6666666666667</v>
      </c>
      <c r="BC274" s="15">
        <f t="shared" si="221"/>
        <v>1250</v>
      </c>
      <c r="BD274" s="15">
        <f t="shared" si="221"/>
        <v>1250</v>
      </c>
      <c r="BE274" s="15">
        <f t="shared" si="221"/>
        <v>1250</v>
      </c>
      <c r="BF274" s="15">
        <f t="shared" si="221"/>
        <v>1250</v>
      </c>
      <c r="BG274" s="15">
        <f t="shared" si="222"/>
        <v>1250</v>
      </c>
      <c r="BH274" s="15">
        <f t="shared" si="222"/>
        <v>1250</v>
      </c>
      <c r="BI274" s="15">
        <f t="shared" si="222"/>
        <v>1250</v>
      </c>
      <c r="BJ274" s="15">
        <f t="shared" si="222"/>
        <v>1250</v>
      </c>
      <c r="BK274" s="15">
        <f t="shared" si="222"/>
        <v>1250</v>
      </c>
      <c r="BL274" s="15">
        <f t="shared" si="222"/>
        <v>1250</v>
      </c>
      <c r="BM274" s="15">
        <f t="shared" si="222"/>
        <v>1250</v>
      </c>
      <c r="BN274" s="15">
        <f t="shared" si="222"/>
        <v>1250</v>
      </c>
      <c r="BO274" s="15">
        <f t="shared" si="222"/>
        <v>1000</v>
      </c>
      <c r="BP274" s="15">
        <f t="shared" si="222"/>
        <v>1000</v>
      </c>
      <c r="BQ274" s="15">
        <f t="shared" si="223"/>
        <v>1000</v>
      </c>
      <c r="BR274" s="15">
        <f t="shared" si="223"/>
        <v>1000</v>
      </c>
      <c r="BS274" s="15">
        <f t="shared" si="223"/>
        <v>1000</v>
      </c>
      <c r="BT274" s="15">
        <f t="shared" si="223"/>
        <v>1000</v>
      </c>
      <c r="BU274" s="15">
        <f t="shared" si="223"/>
        <v>1000</v>
      </c>
      <c r="BV274" s="15">
        <f t="shared" si="223"/>
        <v>1000</v>
      </c>
      <c r="BW274" s="15">
        <f t="shared" si="223"/>
        <v>1000</v>
      </c>
      <c r="BX274" s="15">
        <f t="shared" si="223"/>
        <v>1000</v>
      </c>
      <c r="BY274" s="15">
        <f t="shared" si="223"/>
        <v>1000</v>
      </c>
      <c r="BZ274" s="15">
        <f t="shared" si="223"/>
        <v>1000</v>
      </c>
      <c r="CA274" s="15">
        <f t="shared" si="224"/>
        <v>833.33333333333337</v>
      </c>
      <c r="CB274" s="15">
        <f t="shared" si="224"/>
        <v>833.33333333333337</v>
      </c>
      <c r="CC274" s="15">
        <f t="shared" si="224"/>
        <v>833.33333333333337</v>
      </c>
      <c r="CD274" s="15">
        <f t="shared" si="224"/>
        <v>833.33333333333337</v>
      </c>
      <c r="CE274" s="15">
        <f t="shared" si="224"/>
        <v>833.33333333333337</v>
      </c>
      <c r="CF274" s="15">
        <f t="shared" si="224"/>
        <v>833.33333333333337</v>
      </c>
      <c r="CG274" s="15">
        <f t="shared" si="224"/>
        <v>833.33333333333337</v>
      </c>
      <c r="CH274" s="15">
        <f t="shared" si="224"/>
        <v>833.33333333333337</v>
      </c>
      <c r="CI274" s="15">
        <f t="shared" si="224"/>
        <v>833.33333333333337</v>
      </c>
      <c r="CJ274" s="15">
        <f t="shared" si="224"/>
        <v>833.33333333333337</v>
      </c>
      <c r="CK274" s="15">
        <f t="shared" si="224"/>
        <v>833.33333333333337</v>
      </c>
      <c r="CL274" s="15">
        <f t="shared" si="224"/>
        <v>833.33333333333337</v>
      </c>
    </row>
    <row r="275" spans="2:90" x14ac:dyDescent="0.4">
      <c r="B275" s="137" t="s">
        <v>323</v>
      </c>
      <c r="C275" t="s">
        <v>964</v>
      </c>
      <c r="D275" t="s">
        <v>584</v>
      </c>
      <c r="E275" s="8" t="str">
        <f t="shared" si="215"/>
        <v>275 PROB-EV</v>
      </c>
      <c r="G275" t="str">
        <f t="shared" si="216"/>
        <v>275 PROB-EV</v>
      </c>
      <c r="H275" s="17">
        <v>10000</v>
      </c>
      <c r="I275" s="98">
        <f>EOMONTH(I274,7)</f>
        <v>45961</v>
      </c>
      <c r="J275" s="248">
        <v>0.5</v>
      </c>
      <c r="K275" s="249">
        <f t="shared" si="217"/>
        <v>0</v>
      </c>
      <c r="L275" s="249">
        <f t="shared" si="217"/>
        <v>7500</v>
      </c>
      <c r="M275" s="249">
        <f t="shared" si="217"/>
        <v>20000</v>
      </c>
      <c r="N275" s="249">
        <f t="shared" si="217"/>
        <v>15000</v>
      </c>
      <c r="O275" s="249">
        <f t="shared" si="217"/>
        <v>12000</v>
      </c>
      <c r="P275" s="249">
        <f t="shared" si="217"/>
        <v>10000</v>
      </c>
      <c r="R275"/>
      <c r="S275" s="250">
        <f t="shared" si="218"/>
        <v>0</v>
      </c>
      <c r="T275" s="250">
        <f t="shared" si="218"/>
        <v>0</v>
      </c>
      <c r="U275" s="250">
        <f t="shared" si="218"/>
        <v>0</v>
      </c>
      <c r="V275" s="250">
        <f t="shared" si="218"/>
        <v>0</v>
      </c>
      <c r="W275" s="250">
        <f t="shared" si="218"/>
        <v>0</v>
      </c>
      <c r="X275" s="250">
        <f t="shared" si="218"/>
        <v>0</v>
      </c>
      <c r="Y275" s="250">
        <f t="shared" si="218"/>
        <v>0</v>
      </c>
      <c r="Z275" s="250">
        <f t="shared" si="218"/>
        <v>0</v>
      </c>
      <c r="AA275" s="250">
        <f t="shared" si="218"/>
        <v>0</v>
      </c>
      <c r="AB275" s="250">
        <f t="shared" si="218"/>
        <v>0</v>
      </c>
      <c r="AC275" s="250">
        <f t="shared" si="219"/>
        <v>0</v>
      </c>
      <c r="AD275" s="250">
        <f t="shared" si="219"/>
        <v>0</v>
      </c>
      <c r="AE275" s="250">
        <f t="shared" si="219"/>
        <v>0</v>
      </c>
      <c r="AF275" s="250">
        <f t="shared" si="219"/>
        <v>0</v>
      </c>
      <c r="AG275" s="250">
        <f t="shared" si="219"/>
        <v>0</v>
      </c>
      <c r="AH275" s="250">
        <f t="shared" si="219"/>
        <v>0</v>
      </c>
      <c r="AI275" s="250">
        <f t="shared" si="219"/>
        <v>0</v>
      </c>
      <c r="AJ275" s="250">
        <f t="shared" si="219"/>
        <v>0</v>
      </c>
      <c r="AK275" s="250">
        <f t="shared" si="219"/>
        <v>0</v>
      </c>
      <c r="AL275" s="250">
        <f t="shared" si="219"/>
        <v>0</v>
      </c>
      <c r="AM275" s="250">
        <f t="shared" si="220"/>
        <v>0</v>
      </c>
      <c r="AN275" s="250">
        <f t="shared" si="220"/>
        <v>2500</v>
      </c>
      <c r="AO275" s="250">
        <f t="shared" si="220"/>
        <v>2500</v>
      </c>
      <c r="AP275" s="250">
        <f t="shared" si="220"/>
        <v>2500</v>
      </c>
      <c r="AQ275" s="250">
        <f t="shared" si="220"/>
        <v>1666.6666666666667</v>
      </c>
      <c r="AR275" s="250">
        <f t="shared" si="220"/>
        <v>1666.6666666666667</v>
      </c>
      <c r="AS275" s="250">
        <f t="shared" si="220"/>
        <v>1666.6666666666667</v>
      </c>
      <c r="AT275" s="250">
        <f t="shared" si="220"/>
        <v>1666.6666666666667</v>
      </c>
      <c r="AU275" s="250">
        <f t="shared" si="220"/>
        <v>1666.6666666666667</v>
      </c>
      <c r="AV275" s="250">
        <f t="shared" si="220"/>
        <v>1666.6666666666667</v>
      </c>
      <c r="AW275" s="250">
        <f t="shared" si="221"/>
        <v>1666.6666666666667</v>
      </c>
      <c r="AX275" s="250">
        <f t="shared" si="221"/>
        <v>1666.6666666666667</v>
      </c>
      <c r="AY275" s="250">
        <f t="shared" si="221"/>
        <v>1666.6666666666667</v>
      </c>
      <c r="AZ275" s="250">
        <f t="shared" si="221"/>
        <v>1666.6666666666667</v>
      </c>
      <c r="BA275" s="250">
        <f t="shared" si="221"/>
        <v>1666.6666666666667</v>
      </c>
      <c r="BB275" s="250">
        <f t="shared" si="221"/>
        <v>1666.6666666666667</v>
      </c>
      <c r="BC275" s="250">
        <f t="shared" si="221"/>
        <v>1250</v>
      </c>
      <c r="BD275" s="250">
        <f t="shared" si="221"/>
        <v>1250</v>
      </c>
      <c r="BE275" s="250">
        <f t="shared" si="221"/>
        <v>1250</v>
      </c>
      <c r="BF275" s="250">
        <f t="shared" si="221"/>
        <v>1250</v>
      </c>
      <c r="BG275" s="250">
        <f t="shared" si="222"/>
        <v>1250</v>
      </c>
      <c r="BH275" s="250">
        <f t="shared" si="222"/>
        <v>1250</v>
      </c>
      <c r="BI275" s="250">
        <f t="shared" si="222"/>
        <v>1250</v>
      </c>
      <c r="BJ275" s="250">
        <f t="shared" si="222"/>
        <v>1250</v>
      </c>
      <c r="BK275" s="250">
        <f t="shared" si="222"/>
        <v>1250</v>
      </c>
      <c r="BL275" s="250">
        <f t="shared" si="222"/>
        <v>1250</v>
      </c>
      <c r="BM275" s="250">
        <f t="shared" si="222"/>
        <v>1250</v>
      </c>
      <c r="BN275" s="250">
        <f t="shared" si="222"/>
        <v>1250</v>
      </c>
      <c r="BO275" s="250">
        <f t="shared" si="222"/>
        <v>1000</v>
      </c>
      <c r="BP275" s="250">
        <f t="shared" si="222"/>
        <v>1000</v>
      </c>
      <c r="BQ275" s="250">
        <f t="shared" si="223"/>
        <v>1000</v>
      </c>
      <c r="BR275" s="250">
        <f t="shared" si="223"/>
        <v>1000</v>
      </c>
      <c r="BS275" s="250">
        <f t="shared" si="223"/>
        <v>1000</v>
      </c>
      <c r="BT275" s="250">
        <f t="shared" si="223"/>
        <v>1000</v>
      </c>
      <c r="BU275" s="250">
        <f t="shared" si="223"/>
        <v>1000</v>
      </c>
      <c r="BV275" s="250">
        <f t="shared" si="223"/>
        <v>1000</v>
      </c>
      <c r="BW275" s="250">
        <f t="shared" si="223"/>
        <v>1000</v>
      </c>
      <c r="BX275" s="250">
        <f t="shared" si="223"/>
        <v>1000</v>
      </c>
      <c r="BY275" s="250">
        <f t="shared" si="223"/>
        <v>1000</v>
      </c>
      <c r="BZ275" s="250">
        <f t="shared" si="223"/>
        <v>1000</v>
      </c>
      <c r="CA275" s="250">
        <f t="shared" si="224"/>
        <v>833.33333333333337</v>
      </c>
      <c r="CB275" s="250">
        <f t="shared" si="224"/>
        <v>833.33333333333337</v>
      </c>
      <c r="CC275" s="250">
        <f t="shared" si="224"/>
        <v>833.33333333333337</v>
      </c>
      <c r="CD275" s="250">
        <f t="shared" si="224"/>
        <v>833.33333333333337</v>
      </c>
      <c r="CE275" s="250">
        <f t="shared" si="224"/>
        <v>833.33333333333337</v>
      </c>
      <c r="CF275" s="250">
        <f t="shared" si="224"/>
        <v>833.33333333333337</v>
      </c>
      <c r="CG275" s="250">
        <f t="shared" si="224"/>
        <v>833.33333333333337</v>
      </c>
      <c r="CH275" s="250">
        <f t="shared" si="224"/>
        <v>833.33333333333337</v>
      </c>
      <c r="CI275" s="250">
        <f t="shared" si="224"/>
        <v>833.33333333333337</v>
      </c>
      <c r="CJ275" s="250">
        <f t="shared" si="224"/>
        <v>833.33333333333337</v>
      </c>
      <c r="CK275" s="250">
        <f t="shared" si="224"/>
        <v>833.33333333333337</v>
      </c>
      <c r="CL275" s="250">
        <f t="shared" si="224"/>
        <v>833.33333333333337</v>
      </c>
    </row>
    <row r="276" spans="2:90" x14ac:dyDescent="0.4">
      <c r="B276" s="123" t="str">
        <f>"Total - "&amp;SUBSTITUTE(B270,":","")</f>
        <v>Total - Volume-driven probability weighted list - list</v>
      </c>
      <c r="D276" t="s">
        <v>584</v>
      </c>
      <c r="E276" s="8" t="str">
        <f t="shared" si="215"/>
        <v>276 PROB-EV</v>
      </c>
      <c r="G276" t="str">
        <f t="shared" si="216"/>
        <v>276 PROB-EV</v>
      </c>
      <c r="H276" s="31"/>
      <c r="I276" s="31"/>
      <c r="J276" s="73"/>
      <c r="K276" s="39">
        <f t="shared" si="217"/>
        <v>85000</v>
      </c>
      <c r="L276" s="39">
        <f t="shared" si="217"/>
        <v>92500</v>
      </c>
      <c r="M276" s="39">
        <f t="shared" si="217"/>
        <v>80000</v>
      </c>
      <c r="N276" s="39">
        <f t="shared" si="217"/>
        <v>60000</v>
      </c>
      <c r="O276" s="39">
        <f t="shared" si="217"/>
        <v>48000</v>
      </c>
      <c r="P276" s="39">
        <f t="shared" si="217"/>
        <v>40000</v>
      </c>
      <c r="R276"/>
      <c r="S276" s="38">
        <f t="shared" ref="S276" si="225">SUM(S272:S275)</f>
        <v>5000</v>
      </c>
      <c r="T276" s="38">
        <f t="shared" ref="T276:AX276" si="226">SUM(T272:T275)</f>
        <v>5000</v>
      </c>
      <c r="U276" s="38">
        <f t="shared" si="226"/>
        <v>5000</v>
      </c>
      <c r="V276" s="38">
        <f t="shared" si="226"/>
        <v>5000</v>
      </c>
      <c r="W276" s="38">
        <f t="shared" si="226"/>
        <v>5000</v>
      </c>
      <c r="X276" s="38">
        <f t="shared" si="226"/>
        <v>5000</v>
      </c>
      <c r="Y276" s="38">
        <f t="shared" si="226"/>
        <v>5000</v>
      </c>
      <c r="Z276" s="38">
        <f t="shared" si="226"/>
        <v>10000</v>
      </c>
      <c r="AA276" s="38">
        <f t="shared" si="226"/>
        <v>10000</v>
      </c>
      <c r="AB276" s="38">
        <f t="shared" si="226"/>
        <v>10000</v>
      </c>
      <c r="AC276" s="38">
        <f t="shared" si="226"/>
        <v>10000</v>
      </c>
      <c r="AD276" s="38">
        <f t="shared" si="226"/>
        <v>10000</v>
      </c>
      <c r="AE276" s="38">
        <f t="shared" si="226"/>
        <v>5000</v>
      </c>
      <c r="AF276" s="38">
        <f t="shared" si="226"/>
        <v>5000</v>
      </c>
      <c r="AG276" s="38">
        <f t="shared" si="226"/>
        <v>7500</v>
      </c>
      <c r="AH276" s="38">
        <f t="shared" si="226"/>
        <v>7500</v>
      </c>
      <c r="AI276" s="38">
        <f t="shared" si="226"/>
        <v>7500</v>
      </c>
      <c r="AJ276" s="38">
        <f t="shared" si="226"/>
        <v>7500</v>
      </c>
      <c r="AK276" s="38">
        <f t="shared" si="226"/>
        <v>7500</v>
      </c>
      <c r="AL276" s="38">
        <f t="shared" si="226"/>
        <v>7500</v>
      </c>
      <c r="AM276" s="38">
        <f t="shared" si="226"/>
        <v>7500</v>
      </c>
      <c r="AN276" s="38">
        <f t="shared" si="226"/>
        <v>10000</v>
      </c>
      <c r="AO276" s="38">
        <f t="shared" si="226"/>
        <v>10000</v>
      </c>
      <c r="AP276" s="38">
        <f t="shared" si="226"/>
        <v>10000</v>
      </c>
      <c r="AQ276" s="38">
        <f t="shared" si="226"/>
        <v>6666.666666666667</v>
      </c>
      <c r="AR276" s="38">
        <f t="shared" si="226"/>
        <v>6666.666666666667</v>
      </c>
      <c r="AS276" s="38">
        <f t="shared" si="226"/>
        <v>6666.666666666667</v>
      </c>
      <c r="AT276" s="38">
        <f t="shared" si="226"/>
        <v>6666.666666666667</v>
      </c>
      <c r="AU276" s="38">
        <f t="shared" si="226"/>
        <v>6666.666666666667</v>
      </c>
      <c r="AV276" s="38">
        <f t="shared" si="226"/>
        <v>6666.666666666667</v>
      </c>
      <c r="AW276" s="38">
        <f t="shared" si="226"/>
        <v>6666.666666666667</v>
      </c>
      <c r="AX276" s="38">
        <f t="shared" si="226"/>
        <v>6666.666666666667</v>
      </c>
      <c r="AY276" s="38">
        <f t="shared" ref="AY276:CD276" si="227">SUM(AY272:AY275)</f>
        <v>6666.666666666667</v>
      </c>
      <c r="AZ276" s="38">
        <f t="shared" si="227"/>
        <v>6666.666666666667</v>
      </c>
      <c r="BA276" s="38">
        <f t="shared" si="227"/>
        <v>6666.666666666667</v>
      </c>
      <c r="BB276" s="38">
        <f t="shared" si="227"/>
        <v>6666.666666666667</v>
      </c>
      <c r="BC276" s="38">
        <f t="shared" si="227"/>
        <v>5000</v>
      </c>
      <c r="BD276" s="38">
        <f t="shared" si="227"/>
        <v>5000</v>
      </c>
      <c r="BE276" s="38">
        <f t="shared" si="227"/>
        <v>5000</v>
      </c>
      <c r="BF276" s="38">
        <f t="shared" si="227"/>
        <v>5000</v>
      </c>
      <c r="BG276" s="38">
        <f t="shared" si="227"/>
        <v>5000</v>
      </c>
      <c r="BH276" s="38">
        <f t="shared" si="227"/>
        <v>5000</v>
      </c>
      <c r="BI276" s="38">
        <f t="shared" si="227"/>
        <v>5000</v>
      </c>
      <c r="BJ276" s="38">
        <f t="shared" si="227"/>
        <v>5000</v>
      </c>
      <c r="BK276" s="38">
        <f t="shared" si="227"/>
        <v>5000</v>
      </c>
      <c r="BL276" s="38">
        <f t="shared" si="227"/>
        <v>5000</v>
      </c>
      <c r="BM276" s="38">
        <f t="shared" si="227"/>
        <v>5000</v>
      </c>
      <c r="BN276" s="38">
        <f t="shared" si="227"/>
        <v>5000</v>
      </c>
      <c r="BO276" s="38">
        <f t="shared" si="227"/>
        <v>4000</v>
      </c>
      <c r="BP276" s="38">
        <f t="shared" si="227"/>
        <v>4000</v>
      </c>
      <c r="BQ276" s="38">
        <f t="shared" si="227"/>
        <v>4000</v>
      </c>
      <c r="BR276" s="38">
        <f t="shared" si="227"/>
        <v>4000</v>
      </c>
      <c r="BS276" s="38">
        <f t="shared" si="227"/>
        <v>4000</v>
      </c>
      <c r="BT276" s="38">
        <f t="shared" si="227"/>
        <v>4000</v>
      </c>
      <c r="BU276" s="38">
        <f t="shared" si="227"/>
        <v>4000</v>
      </c>
      <c r="BV276" s="38">
        <f t="shared" si="227"/>
        <v>4000</v>
      </c>
      <c r="BW276" s="38">
        <f t="shared" si="227"/>
        <v>4000</v>
      </c>
      <c r="BX276" s="38">
        <f t="shared" si="227"/>
        <v>4000</v>
      </c>
      <c r="BY276" s="38">
        <f t="shared" si="227"/>
        <v>4000</v>
      </c>
      <c r="BZ276" s="38">
        <f t="shared" si="227"/>
        <v>4000</v>
      </c>
      <c r="CA276" s="38">
        <f t="shared" si="227"/>
        <v>3333.3333333333335</v>
      </c>
      <c r="CB276" s="38">
        <f t="shared" si="227"/>
        <v>3333.3333333333335</v>
      </c>
      <c r="CC276" s="38">
        <f t="shared" si="227"/>
        <v>3333.3333333333335</v>
      </c>
      <c r="CD276" s="38">
        <f t="shared" si="227"/>
        <v>3333.3333333333335</v>
      </c>
      <c r="CE276" s="38">
        <f t="shared" ref="CE276:CK276" si="228">SUM(CE272:CE275)</f>
        <v>3333.3333333333335</v>
      </c>
      <c r="CF276" s="38">
        <f t="shared" si="228"/>
        <v>3333.3333333333335</v>
      </c>
      <c r="CG276" s="38">
        <f t="shared" si="228"/>
        <v>3333.3333333333335</v>
      </c>
      <c r="CH276" s="38">
        <f t="shared" si="228"/>
        <v>3333.3333333333335</v>
      </c>
      <c r="CI276" s="38">
        <f t="shared" si="228"/>
        <v>3333.3333333333335</v>
      </c>
      <c r="CJ276" s="38">
        <f t="shared" si="228"/>
        <v>3333.3333333333335</v>
      </c>
      <c r="CK276" s="38">
        <f t="shared" si="228"/>
        <v>3333.3333333333335</v>
      </c>
      <c r="CL276" s="38">
        <f t="shared" ref="CL276" si="229">SUM(CL272:CL275)</f>
        <v>3333.3333333333335</v>
      </c>
    </row>
    <row r="277" spans="2:90" x14ac:dyDescent="0.4">
      <c r="B277" s="235" t="str">
        <f>IFERROR(SUBSTITUTE(TRIM(MID(B270, SEARCH("-", B270) + 1, LEN(B285))),":",""),"no unit")</f>
        <v>driven</v>
      </c>
      <c r="D277" t="s">
        <v>584</v>
      </c>
      <c r="E277" s="8" t="str">
        <f t="shared" si="215"/>
        <v>277 PROB-EV</v>
      </c>
      <c r="G277" t="s">
        <v>332</v>
      </c>
      <c r="H277" s="31"/>
      <c r="I277" s="31"/>
      <c r="J277" s="73"/>
      <c r="K277" s="39"/>
      <c r="L277" s="39"/>
      <c r="M277" s="39"/>
      <c r="N277" s="39"/>
      <c r="O277" s="39"/>
      <c r="P277" s="39"/>
      <c r="R277"/>
      <c r="S277" s="38"/>
      <c r="T277" s="38"/>
      <c r="U277" s="38"/>
      <c r="V277" s="38"/>
      <c r="W277" s="38"/>
      <c r="X277" s="38"/>
      <c r="Y277" s="38"/>
      <c r="Z277" s="38"/>
      <c r="AA277" s="38"/>
      <c r="AB277" s="38"/>
      <c r="AC277" s="38"/>
      <c r="AD277" s="38"/>
      <c r="AE277" s="38"/>
      <c r="AF277" s="38"/>
      <c r="AG277" s="38"/>
      <c r="AH277" s="38"/>
      <c r="AI277" s="38"/>
      <c r="AJ277" s="38"/>
      <c r="AK277" s="38"/>
      <c r="AL277" s="38"/>
      <c r="AM277" s="38"/>
      <c r="AN277" s="38"/>
      <c r="AO277" s="38"/>
      <c r="AP277" s="38"/>
      <c r="AQ277" s="38"/>
      <c r="AR277" s="38"/>
      <c r="AS277" s="38"/>
      <c r="AT277" s="38"/>
      <c r="AU277" s="38"/>
      <c r="AV277" s="38"/>
      <c r="AW277" s="38"/>
      <c r="AX277" s="38"/>
      <c r="AY277" s="38"/>
      <c r="AZ277" s="38"/>
      <c r="BA277" s="38"/>
      <c r="BB277" s="38"/>
      <c r="BC277" s="38"/>
      <c r="BD277" s="38"/>
      <c r="BE277" s="38"/>
      <c r="BF277" s="38"/>
      <c r="BG277" s="38"/>
      <c r="BH277" s="38"/>
      <c r="BI277" s="38"/>
      <c r="BJ277" s="38"/>
      <c r="BK277" s="38"/>
      <c r="BL277" s="38"/>
      <c r="BM277" s="38"/>
      <c r="BN277" s="38"/>
      <c r="BO277" s="38"/>
      <c r="BP277" s="38"/>
      <c r="BQ277" s="38"/>
      <c r="BR277" s="38"/>
      <c r="BS277" s="38"/>
      <c r="BT277" s="38"/>
      <c r="BU277" s="38"/>
      <c r="BV277" s="38"/>
      <c r="BW277" s="38"/>
      <c r="BX277" s="38"/>
      <c r="BY277" s="38"/>
      <c r="BZ277" s="38"/>
      <c r="CA277" s="38"/>
      <c r="CB277" s="38"/>
      <c r="CC277" s="38"/>
      <c r="CD277" s="38"/>
      <c r="CE277" s="38"/>
      <c r="CF277" s="38"/>
      <c r="CG277" s="38"/>
      <c r="CH277" s="38"/>
      <c r="CI277" s="38"/>
      <c r="CJ277" s="38"/>
      <c r="CK277" s="38"/>
      <c r="CL277" s="38"/>
    </row>
    <row r="278" spans="2:90" x14ac:dyDescent="0.4">
      <c r="B278" s="235" t="str">
        <f>SUBSTITUTE(B286,"# of","")</f>
        <v xml:space="preserve"> assets</v>
      </c>
      <c r="D278" t="s">
        <v>584</v>
      </c>
      <c r="E278" s="8" t="str">
        <f t="shared" si="215"/>
        <v>278 PROB-EV</v>
      </c>
      <c r="G278" t="s">
        <v>332</v>
      </c>
      <c r="H278" s="31"/>
      <c r="I278" s="31"/>
      <c r="J278" s="73"/>
      <c r="K278" s="39"/>
      <c r="L278" s="39"/>
      <c r="M278" s="39"/>
      <c r="N278" s="39"/>
      <c r="O278" s="39"/>
      <c r="P278" s="39"/>
      <c r="R278"/>
      <c r="S278" s="38"/>
      <c r="T278" s="38"/>
      <c r="U278" s="38"/>
      <c r="V278" s="38"/>
      <c r="W278" s="38"/>
      <c r="X278" s="38"/>
      <c r="Y278" s="38"/>
      <c r="Z278" s="38"/>
      <c r="AA278" s="38"/>
      <c r="AB278" s="38"/>
      <c r="AC278" s="38"/>
      <c r="AD278" s="38"/>
      <c r="AE278" s="38"/>
      <c r="AF278" s="38"/>
      <c r="AG278" s="38"/>
      <c r="AH278" s="38"/>
      <c r="AI278" s="38"/>
      <c r="AJ278" s="38"/>
      <c r="AK278" s="38"/>
      <c r="AL278" s="38"/>
      <c r="AM278" s="38"/>
      <c r="AN278" s="38"/>
      <c r="AO278" s="38"/>
      <c r="AP278" s="38"/>
      <c r="AQ278" s="38"/>
      <c r="AR278" s="38"/>
      <c r="AS278" s="38"/>
      <c r="AT278" s="38"/>
      <c r="AU278" s="38"/>
      <c r="AV278" s="38"/>
      <c r="AW278" s="38"/>
      <c r="AX278" s="38"/>
      <c r="AY278" s="38"/>
      <c r="AZ278" s="38"/>
      <c r="BA278" s="38"/>
      <c r="BB278" s="38"/>
      <c r="BC278" s="38"/>
      <c r="BD278" s="38"/>
      <c r="BE278" s="38"/>
      <c r="BF278" s="38"/>
      <c r="BG278" s="38"/>
      <c r="BH278" s="38"/>
      <c r="BI278" s="38"/>
      <c r="BJ278" s="38"/>
      <c r="BK278" s="38"/>
      <c r="BL278" s="38"/>
      <c r="BM278" s="38"/>
      <c r="BN278" s="38"/>
      <c r="BO278" s="38"/>
      <c r="BP278" s="38"/>
      <c r="BQ278" s="38"/>
      <c r="BR278" s="38"/>
      <c r="BS278" s="38"/>
      <c r="BT278" s="38"/>
      <c r="BU278" s="38"/>
      <c r="BV278" s="38"/>
      <c r="BW278" s="38"/>
      <c r="BX278" s="38"/>
      <c r="BY278" s="38"/>
      <c r="BZ278" s="38"/>
      <c r="CA278" s="38"/>
      <c r="CB278" s="38"/>
      <c r="CC278" s="38"/>
      <c r="CD278" s="38"/>
      <c r="CE278" s="38"/>
      <c r="CF278" s="38"/>
      <c r="CG278" s="38"/>
      <c r="CH278" s="38"/>
      <c r="CI278" s="38"/>
      <c r="CJ278" s="38"/>
      <c r="CK278" s="38"/>
      <c r="CL278" s="38"/>
    </row>
    <row r="279" spans="2:90" x14ac:dyDescent="0.4">
      <c r="B279" s="132" t="s">
        <v>334</v>
      </c>
      <c r="D279" t="s">
        <v>584</v>
      </c>
      <c r="E279" s="8" t="str">
        <f t="shared" si="215"/>
        <v>279 PROB-EV</v>
      </c>
      <c r="G279" t="s">
        <v>332</v>
      </c>
      <c r="H279" s="31"/>
      <c r="I279" s="31"/>
      <c r="J279" s="73"/>
      <c r="K279" s="39"/>
      <c r="L279" s="39"/>
      <c r="M279" s="39"/>
      <c r="N279" s="39"/>
      <c r="O279" s="39"/>
      <c r="P279" s="39"/>
      <c r="R279"/>
      <c r="S279" s="38"/>
      <c r="T279" s="38"/>
      <c r="U279" s="38"/>
      <c r="V279" s="38"/>
      <c r="W279" s="38"/>
      <c r="X279" s="38"/>
      <c r="Y279" s="38"/>
      <c r="Z279" s="38"/>
      <c r="AA279" s="38"/>
      <c r="AB279" s="38"/>
      <c r="AC279" s="38"/>
      <c r="AD279" s="38"/>
      <c r="AE279" s="38"/>
      <c r="AF279" s="38"/>
      <c r="AG279" s="38"/>
      <c r="AH279" s="38"/>
      <c r="AI279" s="38"/>
      <c r="AJ279" s="38"/>
      <c r="AK279" s="38"/>
      <c r="AL279" s="38"/>
      <c r="AM279" s="38"/>
      <c r="AN279" s="38"/>
      <c r="AO279" s="38"/>
      <c r="AP279" s="38"/>
      <c r="AQ279" s="38"/>
      <c r="AR279" s="38"/>
      <c r="AS279" s="38"/>
      <c r="AT279" s="38"/>
      <c r="AU279" s="38"/>
      <c r="AV279" s="38"/>
      <c r="AW279" s="38"/>
      <c r="AX279" s="38"/>
      <c r="AY279" s="38"/>
      <c r="AZ279" s="38"/>
      <c r="BA279" s="38"/>
      <c r="BB279" s="38"/>
      <c r="BC279" s="38"/>
      <c r="BD279" s="38"/>
      <c r="BE279" s="38"/>
      <c r="BF279" s="38"/>
      <c r="BG279" s="38"/>
      <c r="BH279" s="38"/>
      <c r="BI279" s="38"/>
      <c r="BJ279" s="38"/>
      <c r="BK279" s="38"/>
      <c r="BL279" s="38"/>
      <c r="BM279" s="38"/>
      <c r="BN279" s="38"/>
      <c r="BO279" s="38"/>
      <c r="BP279" s="38"/>
      <c r="BQ279" s="38"/>
      <c r="BR279" s="38"/>
      <c r="BS279" s="38"/>
      <c r="BT279" s="38"/>
      <c r="BU279" s="38"/>
      <c r="BV279" s="38"/>
      <c r="BW279" s="38"/>
      <c r="BX279" s="38"/>
      <c r="BY279" s="38"/>
      <c r="BZ279" s="38"/>
      <c r="CA279" s="38"/>
      <c r="CB279" s="38"/>
      <c r="CC279" s="38"/>
      <c r="CD279" s="38"/>
      <c r="CE279" s="38"/>
      <c r="CF279" s="38"/>
      <c r="CG279" s="38"/>
      <c r="CH279" s="38"/>
      <c r="CI279" s="38"/>
      <c r="CJ279" s="38"/>
      <c r="CK279" s="38"/>
      <c r="CL279" s="38"/>
    </row>
    <row r="280" spans="2:90" x14ac:dyDescent="0.4">
      <c r="B280" s="132" t="s">
        <v>333</v>
      </c>
      <c r="D280" t="s">
        <v>584</v>
      </c>
      <c r="E280" s="8" t="str">
        <f t="shared" si="215"/>
        <v>280 PROB-EV</v>
      </c>
      <c r="G280" t="s">
        <v>332</v>
      </c>
      <c r="H280" s="31"/>
      <c r="I280" s="31"/>
      <c r="J280" s="73"/>
      <c r="K280" s="39"/>
      <c r="L280" s="39"/>
      <c r="M280" s="39"/>
      <c r="N280" s="39"/>
      <c r="O280" s="39"/>
      <c r="P280" s="39"/>
      <c r="R280"/>
      <c r="S280" s="199" t="str">
        <f t="shared" ref="S280" si="230">ADDRESS(ROW(S276),COLUMN(S276),2)</f>
        <v>S$276</v>
      </c>
      <c r="T280" s="199" t="str">
        <f t="shared" ref="T280:AX280" si="231">ADDRESS(ROW(T276),COLUMN(T276),2)</f>
        <v>T$276</v>
      </c>
      <c r="U280" s="199" t="str">
        <f t="shared" si="231"/>
        <v>U$276</v>
      </c>
      <c r="V280" s="199" t="str">
        <f t="shared" si="231"/>
        <v>V$276</v>
      </c>
      <c r="W280" s="199" t="str">
        <f t="shared" si="231"/>
        <v>W$276</v>
      </c>
      <c r="X280" s="199" t="str">
        <f t="shared" si="231"/>
        <v>X$276</v>
      </c>
      <c r="Y280" s="199" t="str">
        <f t="shared" si="231"/>
        <v>Y$276</v>
      </c>
      <c r="Z280" s="199" t="str">
        <f t="shared" si="231"/>
        <v>Z$276</v>
      </c>
      <c r="AA280" s="199" t="str">
        <f t="shared" si="231"/>
        <v>AA$276</v>
      </c>
      <c r="AB280" s="199" t="str">
        <f t="shared" si="231"/>
        <v>AB$276</v>
      </c>
      <c r="AC280" s="199" t="str">
        <f t="shared" si="231"/>
        <v>AC$276</v>
      </c>
      <c r="AD280" s="199" t="str">
        <f t="shared" si="231"/>
        <v>AD$276</v>
      </c>
      <c r="AE280" s="199" t="str">
        <f t="shared" si="231"/>
        <v>AE$276</v>
      </c>
      <c r="AF280" s="199" t="str">
        <f t="shared" si="231"/>
        <v>AF$276</v>
      </c>
      <c r="AG280" s="199" t="str">
        <f t="shared" si="231"/>
        <v>AG$276</v>
      </c>
      <c r="AH280" s="199" t="str">
        <f t="shared" si="231"/>
        <v>AH$276</v>
      </c>
      <c r="AI280" s="199" t="str">
        <f t="shared" si="231"/>
        <v>AI$276</v>
      </c>
      <c r="AJ280" s="199" t="str">
        <f t="shared" si="231"/>
        <v>AJ$276</v>
      </c>
      <c r="AK280" s="199" t="str">
        <f t="shared" si="231"/>
        <v>AK$276</v>
      </c>
      <c r="AL280" s="199" t="str">
        <f t="shared" si="231"/>
        <v>AL$276</v>
      </c>
      <c r="AM280" s="199" t="str">
        <f t="shared" si="231"/>
        <v>AM$276</v>
      </c>
      <c r="AN280" s="199" t="str">
        <f t="shared" si="231"/>
        <v>AN$276</v>
      </c>
      <c r="AO280" s="199" t="str">
        <f t="shared" si="231"/>
        <v>AO$276</v>
      </c>
      <c r="AP280" s="199" t="str">
        <f t="shared" si="231"/>
        <v>AP$276</v>
      </c>
      <c r="AQ280" s="199" t="str">
        <f t="shared" si="231"/>
        <v>AQ$276</v>
      </c>
      <c r="AR280" s="199" t="str">
        <f t="shared" si="231"/>
        <v>AR$276</v>
      </c>
      <c r="AS280" s="199" t="str">
        <f t="shared" si="231"/>
        <v>AS$276</v>
      </c>
      <c r="AT280" s="199" t="str">
        <f t="shared" si="231"/>
        <v>AT$276</v>
      </c>
      <c r="AU280" s="199" t="str">
        <f t="shared" si="231"/>
        <v>AU$276</v>
      </c>
      <c r="AV280" s="199" t="str">
        <f t="shared" si="231"/>
        <v>AV$276</v>
      </c>
      <c r="AW280" s="199" t="str">
        <f t="shared" si="231"/>
        <v>AW$276</v>
      </c>
      <c r="AX280" s="199" t="str">
        <f t="shared" si="231"/>
        <v>AX$276</v>
      </c>
      <c r="AY280" s="199" t="str">
        <f t="shared" ref="AY280:CD280" si="232">ADDRESS(ROW(AY276),COLUMN(AY276),2)</f>
        <v>AY$276</v>
      </c>
      <c r="AZ280" s="199" t="str">
        <f t="shared" si="232"/>
        <v>AZ$276</v>
      </c>
      <c r="BA280" s="199" t="str">
        <f t="shared" si="232"/>
        <v>BA$276</v>
      </c>
      <c r="BB280" s="199" t="str">
        <f t="shared" si="232"/>
        <v>BB$276</v>
      </c>
      <c r="BC280" s="199" t="str">
        <f t="shared" si="232"/>
        <v>BC$276</v>
      </c>
      <c r="BD280" s="199" t="str">
        <f t="shared" si="232"/>
        <v>BD$276</v>
      </c>
      <c r="BE280" s="199" t="str">
        <f t="shared" si="232"/>
        <v>BE$276</v>
      </c>
      <c r="BF280" s="199" t="str">
        <f t="shared" si="232"/>
        <v>BF$276</v>
      </c>
      <c r="BG280" s="199" t="str">
        <f t="shared" si="232"/>
        <v>BG$276</v>
      </c>
      <c r="BH280" s="199" t="str">
        <f t="shared" si="232"/>
        <v>BH$276</v>
      </c>
      <c r="BI280" s="199" t="str">
        <f t="shared" si="232"/>
        <v>BI$276</v>
      </c>
      <c r="BJ280" s="199" t="str">
        <f t="shared" si="232"/>
        <v>BJ$276</v>
      </c>
      <c r="BK280" s="199" t="str">
        <f t="shared" si="232"/>
        <v>BK$276</v>
      </c>
      <c r="BL280" s="199" t="str">
        <f t="shared" si="232"/>
        <v>BL$276</v>
      </c>
      <c r="BM280" s="199" t="str">
        <f t="shared" si="232"/>
        <v>BM$276</v>
      </c>
      <c r="BN280" s="199" t="str">
        <f t="shared" si="232"/>
        <v>BN$276</v>
      </c>
      <c r="BO280" s="199" t="str">
        <f t="shared" si="232"/>
        <v>BO$276</v>
      </c>
      <c r="BP280" s="199" t="str">
        <f t="shared" si="232"/>
        <v>BP$276</v>
      </c>
      <c r="BQ280" s="199" t="str">
        <f t="shared" si="232"/>
        <v>BQ$276</v>
      </c>
      <c r="BR280" s="199" t="str">
        <f t="shared" si="232"/>
        <v>BR$276</v>
      </c>
      <c r="BS280" s="199" t="str">
        <f t="shared" si="232"/>
        <v>BS$276</v>
      </c>
      <c r="BT280" s="199" t="str">
        <f t="shared" si="232"/>
        <v>BT$276</v>
      </c>
      <c r="BU280" s="199" t="str">
        <f t="shared" si="232"/>
        <v>BU$276</v>
      </c>
      <c r="BV280" s="199" t="str">
        <f t="shared" si="232"/>
        <v>BV$276</v>
      </c>
      <c r="BW280" s="199" t="str">
        <f t="shared" si="232"/>
        <v>BW$276</v>
      </c>
      <c r="BX280" s="199" t="str">
        <f t="shared" si="232"/>
        <v>BX$276</v>
      </c>
      <c r="BY280" s="199" t="str">
        <f t="shared" si="232"/>
        <v>BY$276</v>
      </c>
      <c r="BZ280" s="199" t="str">
        <f t="shared" si="232"/>
        <v>BZ$276</v>
      </c>
      <c r="CA280" s="199" t="str">
        <f t="shared" si="232"/>
        <v>CA$276</v>
      </c>
      <c r="CB280" s="199" t="str">
        <f t="shared" si="232"/>
        <v>CB$276</v>
      </c>
      <c r="CC280" s="199" t="str">
        <f t="shared" si="232"/>
        <v>CC$276</v>
      </c>
      <c r="CD280" s="199" t="str">
        <f t="shared" si="232"/>
        <v>CD$276</v>
      </c>
      <c r="CE280" s="199" t="str">
        <f t="shared" ref="CE280:CK280" si="233">ADDRESS(ROW(CE276),COLUMN(CE276),2)</f>
        <v>CE$276</v>
      </c>
      <c r="CF280" s="199" t="str">
        <f t="shared" si="233"/>
        <v>CF$276</v>
      </c>
      <c r="CG280" s="199" t="str">
        <f t="shared" si="233"/>
        <v>CG$276</v>
      </c>
      <c r="CH280" s="199" t="str">
        <f t="shared" si="233"/>
        <v>CH$276</v>
      </c>
      <c r="CI280" s="199" t="str">
        <f t="shared" si="233"/>
        <v>CI$276</v>
      </c>
      <c r="CJ280" s="199" t="str">
        <f t="shared" si="233"/>
        <v>CJ$276</v>
      </c>
      <c r="CK280" s="199" t="str">
        <f t="shared" si="233"/>
        <v>CK$276</v>
      </c>
      <c r="CL280" s="199" t="str">
        <f t="shared" ref="CL280" si="234">ADDRESS(ROW(CL276),COLUMN(CL276),2)</f>
        <v>CL$276</v>
      </c>
    </row>
    <row r="281" spans="2:90" x14ac:dyDescent="0.4">
      <c r="B281" s="8" t="str">
        <f>"Secondary label: "</f>
        <v xml:space="preserve">Secondary label: </v>
      </c>
      <c r="D281" t="s">
        <v>584</v>
      </c>
      <c r="E281" s="8" t="str">
        <f t="shared" si="215"/>
        <v>281 PROB-EV</v>
      </c>
      <c r="G281" t="s">
        <v>332</v>
      </c>
      <c r="H281" s="12"/>
      <c r="I281" s="12"/>
      <c r="J281" s="60"/>
      <c r="K281" s="15"/>
      <c r="L281" s="15"/>
      <c r="M281" s="15"/>
      <c r="N281" s="15"/>
      <c r="O281" s="15"/>
      <c r="P281" s="15"/>
      <c r="R281"/>
      <c r="S281" s="76"/>
      <c r="T281" s="76"/>
      <c r="U281" s="76"/>
      <c r="V281" s="76"/>
      <c r="W281" s="76"/>
      <c r="X281" s="76"/>
      <c r="Y281" s="76"/>
      <c r="Z281" s="76"/>
      <c r="AA281" s="76"/>
      <c r="AB281" s="76"/>
      <c r="AC281" s="76"/>
      <c r="AD281" s="76"/>
      <c r="AE281" s="76"/>
      <c r="AF281" s="76"/>
      <c r="AG281" s="76"/>
      <c r="AH281" s="76"/>
      <c r="AI281" s="76"/>
      <c r="AJ281" s="76"/>
      <c r="AK281" s="76"/>
      <c r="AL281" s="76"/>
      <c r="AM281" s="76"/>
      <c r="AN281" s="76"/>
      <c r="AO281" s="76"/>
      <c r="AP281" s="76"/>
      <c r="AQ281" s="76"/>
      <c r="AR281" s="76"/>
      <c r="AS281" s="76"/>
      <c r="AT281" s="76"/>
      <c r="AU281" s="76"/>
      <c r="AV281" s="76"/>
      <c r="AW281" s="76"/>
      <c r="AX281" s="76"/>
      <c r="AY281" s="76"/>
      <c r="AZ281" s="76"/>
      <c r="BA281" s="76"/>
      <c r="BB281" s="76"/>
      <c r="BC281" s="76"/>
      <c r="BD281" s="76"/>
      <c r="BE281" s="76"/>
      <c r="BF281" s="76"/>
      <c r="BG281" s="76"/>
      <c r="BH281" s="76"/>
      <c r="BI281" s="76"/>
      <c r="BJ281" s="76"/>
      <c r="BK281" s="76"/>
      <c r="BL281" s="76"/>
      <c r="BM281" s="76"/>
      <c r="BN281" s="76"/>
      <c r="BO281" s="76"/>
      <c r="BP281" s="76"/>
      <c r="BQ281" s="76"/>
      <c r="BR281" s="76"/>
      <c r="BS281" s="76"/>
      <c r="BT281" s="76"/>
      <c r="BU281" s="76"/>
      <c r="BV281" s="76"/>
      <c r="BW281" s="76"/>
      <c r="BX281" s="76"/>
      <c r="BY281" s="76"/>
      <c r="BZ281" s="76"/>
      <c r="CA281" s="76"/>
      <c r="CB281" s="76"/>
      <c r="CC281" s="76"/>
      <c r="CD281" s="76"/>
      <c r="CE281" s="76"/>
      <c r="CF281" s="76"/>
      <c r="CG281" s="76"/>
      <c r="CH281" s="76"/>
      <c r="CI281" s="76"/>
      <c r="CJ281" s="76"/>
      <c r="CK281" s="76"/>
      <c r="CL281" s="76"/>
    </row>
    <row r="282" spans="2:90" x14ac:dyDescent="0.4">
      <c r="D282" t="s">
        <v>584</v>
      </c>
      <c r="E282" s="8" t="str">
        <f t="shared" si="215"/>
        <v>282 PROB-EV</v>
      </c>
      <c r="G282" t="s">
        <v>332</v>
      </c>
      <c r="H282" s="12"/>
      <c r="I282" s="12"/>
      <c r="J282" s="60"/>
      <c r="K282" s="15"/>
      <c r="L282" s="15"/>
      <c r="M282" s="15"/>
      <c r="N282" s="15"/>
      <c r="O282" s="15"/>
      <c r="P282" s="15"/>
      <c r="R282"/>
      <c r="S282" s="76"/>
      <c r="T282" s="76"/>
      <c r="U282" s="76"/>
      <c r="V282" s="76"/>
      <c r="W282" s="76"/>
      <c r="X282" s="76"/>
      <c r="Y282" s="76"/>
      <c r="Z282" s="76"/>
      <c r="AA282" s="76"/>
      <c r="AB282" s="76"/>
      <c r="AC282" s="76"/>
      <c r="AD282" s="76"/>
      <c r="AE282" s="76"/>
      <c r="AF282" s="76"/>
      <c r="AG282" s="76"/>
      <c r="AH282" s="76"/>
      <c r="AI282" s="76"/>
      <c r="AJ282" s="76"/>
      <c r="AK282" s="76"/>
      <c r="AL282" s="76"/>
      <c r="AM282" s="76"/>
      <c r="AN282" s="76"/>
      <c r="AO282" s="76"/>
      <c r="AP282" s="76"/>
      <c r="AQ282" s="76"/>
      <c r="AR282" s="76"/>
      <c r="AS282" s="76"/>
      <c r="AT282" s="76"/>
      <c r="AU282" s="76"/>
      <c r="AV282" s="76"/>
      <c r="AW282" s="76"/>
      <c r="AX282" s="76"/>
      <c r="AY282" s="76"/>
      <c r="AZ282" s="76"/>
      <c r="BA282" s="76"/>
      <c r="BB282" s="76"/>
      <c r="BC282" s="76"/>
      <c r="BD282" s="76"/>
      <c r="BE282" s="76"/>
      <c r="BF282" s="76"/>
      <c r="BG282" s="76"/>
      <c r="BH282" s="76"/>
      <c r="BI282" s="76"/>
      <c r="BJ282" s="76"/>
      <c r="BK282" s="76"/>
      <c r="BL282" s="76"/>
      <c r="BM282" s="76"/>
      <c r="BN282" s="76"/>
      <c r="BO282" s="76"/>
      <c r="BP282" s="76"/>
      <c r="BQ282" s="76"/>
      <c r="BR282" s="76"/>
      <c r="BS282" s="76"/>
      <c r="BT282" s="76"/>
      <c r="BU282" s="76"/>
      <c r="BV282" s="76"/>
      <c r="BW282" s="76"/>
      <c r="BX282" s="76"/>
      <c r="BY282" s="76"/>
      <c r="BZ282" s="76"/>
      <c r="CA282" s="76"/>
      <c r="CB282" s="76"/>
      <c r="CC282" s="76"/>
      <c r="CD282" s="76"/>
      <c r="CE282" s="76"/>
      <c r="CF282" s="76"/>
      <c r="CG282" s="76"/>
      <c r="CH282" s="76"/>
      <c r="CI282" s="76"/>
      <c r="CJ282" s="76"/>
      <c r="CK282" s="76"/>
      <c r="CL282" s="76"/>
    </row>
    <row r="283" spans="2:90" x14ac:dyDescent="0.4">
      <c r="B283" s="8" t="s">
        <v>463</v>
      </c>
      <c r="D283" t="s">
        <v>584</v>
      </c>
      <c r="E283" s="8" t="str">
        <f t="shared" si="215"/>
        <v>283 PROB-EV</v>
      </c>
      <c r="G283" t="s">
        <v>332</v>
      </c>
      <c r="H283" s="12"/>
      <c r="I283" s="12"/>
      <c r="J283" s="60"/>
      <c r="K283" s="15"/>
      <c r="L283" s="15"/>
      <c r="M283" s="15"/>
      <c r="N283" s="15"/>
      <c r="O283" s="15"/>
      <c r="P283" s="15"/>
      <c r="R283"/>
      <c r="S283" s="76"/>
      <c r="T283" s="76"/>
      <c r="U283" s="76"/>
      <c r="V283" s="76"/>
      <c r="W283" s="76"/>
      <c r="X283" s="76"/>
      <c r="Y283" s="76"/>
      <c r="Z283" s="76"/>
      <c r="AA283" s="76"/>
      <c r="AB283" s="76"/>
      <c r="AC283" s="76"/>
      <c r="AD283" s="76"/>
      <c r="AE283" s="76"/>
      <c r="AF283" s="76"/>
      <c r="AG283" s="76"/>
      <c r="AH283" s="76"/>
      <c r="AI283" s="76"/>
      <c r="AJ283" s="76"/>
      <c r="AK283" s="76"/>
      <c r="AL283" s="76"/>
      <c r="AM283" s="76"/>
      <c r="AN283" s="76"/>
      <c r="AO283" s="76"/>
      <c r="AP283" s="76"/>
      <c r="AQ283" s="76"/>
      <c r="AR283" s="76"/>
      <c r="AS283" s="76"/>
      <c r="AT283" s="76"/>
      <c r="AU283" s="76"/>
      <c r="AV283" s="76"/>
      <c r="AW283" s="76"/>
      <c r="AX283" s="76"/>
      <c r="AY283" s="76"/>
      <c r="AZ283" s="76"/>
      <c r="BA283" s="76"/>
      <c r="BB283" s="76"/>
      <c r="BC283" s="76"/>
      <c r="BD283" s="76"/>
      <c r="BE283" s="76"/>
      <c r="BF283" s="76"/>
      <c r="BG283" s="76"/>
      <c r="BH283" s="76"/>
      <c r="BI283" s="76"/>
      <c r="BJ283" s="76"/>
      <c r="BK283" s="76"/>
      <c r="BL283" s="76"/>
      <c r="BM283" s="76"/>
      <c r="BN283" s="76"/>
      <c r="BO283" s="76"/>
      <c r="BP283" s="76"/>
      <c r="BQ283" s="76"/>
      <c r="BR283" s="76"/>
      <c r="BS283" s="76"/>
      <c r="BT283" s="76"/>
      <c r="BU283" s="76"/>
      <c r="BV283" s="76"/>
      <c r="BW283" s="76"/>
      <c r="BX283" s="76"/>
      <c r="BY283" s="76"/>
      <c r="BZ283" s="76"/>
      <c r="CA283" s="76"/>
      <c r="CB283" s="76"/>
      <c r="CC283" s="76"/>
      <c r="CD283" s="76"/>
      <c r="CE283" s="76"/>
      <c r="CF283" s="76"/>
      <c r="CG283" s="76"/>
      <c r="CH283" s="76"/>
      <c r="CI283" s="76"/>
      <c r="CJ283" s="76"/>
      <c r="CK283" s="76"/>
      <c r="CL283" s="76"/>
    </row>
    <row r="284" spans="2:90" x14ac:dyDescent="0.4">
      <c r="B284" s="8" t="s">
        <v>464</v>
      </c>
      <c r="D284" t="s">
        <v>584</v>
      </c>
      <c r="E284" s="8" t="str">
        <f t="shared" si="215"/>
        <v>284 PROB-EV</v>
      </c>
      <c r="G284" t="s">
        <v>332</v>
      </c>
      <c r="H284" s="12"/>
      <c r="I284" s="12"/>
      <c r="J284" s="60"/>
      <c r="K284" s="15"/>
      <c r="L284" s="15"/>
      <c r="M284" s="15"/>
      <c r="N284" s="15"/>
      <c r="O284" s="15"/>
      <c r="P284" s="15"/>
      <c r="R284"/>
      <c r="S284" s="76"/>
      <c r="T284" s="76"/>
      <c r="U284" s="76"/>
      <c r="V284" s="76"/>
      <c r="W284" s="76"/>
      <c r="X284" s="76"/>
      <c r="Y284" s="76"/>
      <c r="Z284" s="76"/>
      <c r="AA284" s="76"/>
      <c r="AB284" s="76"/>
      <c r="AC284" s="76"/>
      <c r="AD284" s="76"/>
      <c r="AE284" s="76"/>
      <c r="AF284" s="76"/>
      <c r="AG284" s="76"/>
      <c r="AH284" s="76"/>
      <c r="AI284" s="76"/>
      <c r="AJ284" s="76"/>
      <c r="AK284" s="76"/>
      <c r="AL284" s="76"/>
      <c r="AM284" s="76"/>
      <c r="AN284" s="76"/>
      <c r="AO284" s="76"/>
      <c r="AP284" s="76"/>
      <c r="AQ284" s="76"/>
      <c r="AR284" s="76"/>
      <c r="AS284" s="76"/>
      <c r="AT284" s="76"/>
      <c r="AU284" s="76"/>
      <c r="AV284" s="76"/>
      <c r="AW284" s="76"/>
      <c r="AX284" s="76"/>
      <c r="AY284" s="76"/>
      <c r="AZ284" s="76"/>
      <c r="BA284" s="76"/>
      <c r="BB284" s="76"/>
      <c r="BC284" s="76"/>
      <c r="BD284" s="76"/>
      <c r="BE284" s="76"/>
      <c r="BF284" s="76"/>
      <c r="BG284" s="76"/>
      <c r="BH284" s="76"/>
      <c r="BI284" s="76"/>
      <c r="BJ284" s="76"/>
      <c r="BK284" s="76"/>
      <c r="BL284" s="76"/>
      <c r="BM284" s="76"/>
      <c r="BN284" s="76"/>
      <c r="BO284" s="76"/>
      <c r="BP284" s="76"/>
      <c r="BQ284" s="76"/>
      <c r="BR284" s="76"/>
      <c r="BS284" s="76"/>
      <c r="BT284" s="76"/>
      <c r="BU284" s="76"/>
      <c r="BV284" s="76"/>
      <c r="BW284" s="76"/>
      <c r="BX284" s="76"/>
      <c r="BY284" s="76"/>
      <c r="BZ284" s="76"/>
      <c r="CA284" s="76"/>
      <c r="CB284" s="76"/>
      <c r="CC284" s="76"/>
      <c r="CD284" s="76"/>
      <c r="CE284" s="76"/>
      <c r="CF284" s="76"/>
      <c r="CG284" s="76"/>
      <c r="CH284" s="76"/>
      <c r="CI284" s="76"/>
      <c r="CJ284" s="76"/>
      <c r="CK284" s="76"/>
      <c r="CL284" s="76"/>
    </row>
    <row r="285" spans="2:90" x14ac:dyDescent="0.4">
      <c r="B285" s="181" t="s">
        <v>459</v>
      </c>
      <c r="E285" s="8"/>
      <c r="H285" s="182"/>
      <c r="I285" s="182"/>
      <c r="J285" s="183"/>
      <c r="K285" s="184"/>
      <c r="L285" s="184"/>
      <c r="M285" s="184"/>
      <c r="N285" s="184"/>
      <c r="O285" s="184"/>
      <c r="P285" s="184"/>
      <c r="R285" s="170"/>
      <c r="S285" s="186"/>
      <c r="T285" s="186"/>
      <c r="U285" s="186"/>
      <c r="V285" s="186"/>
      <c r="W285" s="186"/>
      <c r="X285" s="186"/>
      <c r="Y285" s="186"/>
      <c r="Z285" s="186"/>
      <c r="AA285" s="186"/>
      <c r="AB285" s="186"/>
      <c r="AC285" s="186"/>
      <c r="AD285" s="186"/>
      <c r="AE285" s="186"/>
      <c r="AF285" s="186"/>
      <c r="AG285" s="186"/>
      <c r="AH285" s="186"/>
      <c r="AI285" s="186"/>
      <c r="AJ285" s="186"/>
      <c r="AK285" s="186"/>
      <c r="AL285" s="186"/>
      <c r="AM285" s="186"/>
      <c r="AN285" s="186"/>
      <c r="AO285" s="186"/>
      <c r="AP285" s="186"/>
      <c r="AQ285" s="186"/>
      <c r="AR285" s="186"/>
      <c r="AS285" s="186"/>
      <c r="AT285" s="186"/>
      <c r="AU285" s="186"/>
      <c r="AV285" s="186"/>
      <c r="AW285" s="186"/>
      <c r="AX285" s="186"/>
      <c r="AY285" s="186"/>
      <c r="AZ285" s="186"/>
      <c r="BA285" s="186"/>
      <c r="BB285" s="186"/>
      <c r="BC285" s="186"/>
      <c r="BD285" s="186"/>
      <c r="BE285" s="186"/>
      <c r="BF285" s="186"/>
      <c r="BG285" s="186"/>
      <c r="BH285" s="186"/>
      <c r="BI285" s="186"/>
      <c r="BJ285" s="186"/>
      <c r="BK285" s="186"/>
      <c r="BL285" s="186"/>
      <c r="BM285" s="186"/>
      <c r="BN285" s="186"/>
      <c r="BO285" s="186"/>
      <c r="BP285" s="186"/>
      <c r="BQ285" s="186"/>
      <c r="BR285" s="186"/>
      <c r="BS285" s="186"/>
      <c r="BT285" s="186"/>
      <c r="BU285" s="186"/>
      <c r="BV285" s="186"/>
      <c r="BW285" s="186"/>
      <c r="BX285" s="186"/>
      <c r="BY285" s="186"/>
      <c r="BZ285" s="186"/>
      <c r="CA285" s="186"/>
      <c r="CB285" s="186"/>
      <c r="CC285" s="186"/>
      <c r="CD285" s="186"/>
      <c r="CE285" s="186"/>
      <c r="CF285" s="186"/>
      <c r="CG285" s="186"/>
      <c r="CH285" s="186"/>
      <c r="CI285" s="186"/>
      <c r="CJ285" s="186"/>
      <c r="CK285" s="186"/>
      <c r="CL285" s="186"/>
    </row>
    <row r="286" spans="2:90" x14ac:dyDescent="0.4">
      <c r="B286" s="181" t="s">
        <v>456</v>
      </c>
      <c r="E286" s="8"/>
      <c r="H286" s="182"/>
      <c r="I286" s="182"/>
      <c r="J286" s="183"/>
      <c r="K286" s="184"/>
      <c r="L286" s="184"/>
      <c r="M286" s="184"/>
      <c r="N286" s="184"/>
      <c r="O286" s="184"/>
      <c r="P286" s="184"/>
      <c r="R286" s="170"/>
      <c r="S286" s="186"/>
      <c r="T286" s="186"/>
      <c r="U286" s="186"/>
      <c r="V286" s="186"/>
      <c r="W286" s="186"/>
      <c r="X286" s="186"/>
      <c r="Y286" s="186"/>
      <c r="Z286" s="186"/>
      <c r="AA286" s="186"/>
      <c r="AB286" s="186"/>
      <c r="AC286" s="186"/>
      <c r="AD286" s="186"/>
      <c r="AE286" s="186"/>
      <c r="AF286" s="186"/>
      <c r="AG286" s="186"/>
      <c r="AH286" s="186"/>
      <c r="AI286" s="186"/>
      <c r="AJ286" s="186"/>
      <c r="AK286" s="186"/>
      <c r="AL286" s="186"/>
      <c r="AM286" s="186"/>
      <c r="AN286" s="186"/>
      <c r="AO286" s="186"/>
      <c r="AP286" s="186"/>
      <c r="AQ286" s="186"/>
      <c r="AR286" s="186"/>
      <c r="AS286" s="186"/>
      <c r="AT286" s="186"/>
      <c r="AU286" s="186"/>
      <c r="AV286" s="186"/>
      <c r="AW286" s="186"/>
      <c r="AX286" s="186"/>
      <c r="AY286" s="186"/>
      <c r="AZ286" s="186"/>
      <c r="BA286" s="186"/>
      <c r="BB286" s="186"/>
      <c r="BC286" s="186"/>
      <c r="BD286" s="186"/>
      <c r="BE286" s="186"/>
      <c r="BF286" s="186"/>
      <c r="BG286" s="186"/>
      <c r="BH286" s="186"/>
      <c r="BI286" s="186"/>
      <c r="BJ286" s="186"/>
      <c r="BK286" s="186"/>
      <c r="BL286" s="186"/>
      <c r="BM286" s="186"/>
      <c r="BN286" s="186"/>
      <c r="BO286" s="186"/>
      <c r="BP286" s="186"/>
      <c r="BQ286" s="186"/>
      <c r="BR286" s="186"/>
      <c r="BS286" s="186"/>
      <c r="BT286" s="186"/>
      <c r="BU286" s="186"/>
      <c r="BV286" s="186"/>
      <c r="BW286" s="186"/>
      <c r="BX286" s="186"/>
      <c r="BY286" s="186"/>
      <c r="BZ286" s="186"/>
      <c r="CA286" s="186"/>
      <c r="CB286" s="186"/>
      <c r="CC286" s="186"/>
      <c r="CD286" s="186"/>
      <c r="CE286" s="186"/>
      <c r="CF286" s="186"/>
      <c r="CG286" s="186"/>
      <c r="CH286" s="186"/>
      <c r="CI286" s="186"/>
      <c r="CJ286" s="186"/>
      <c r="CK286" s="186"/>
      <c r="CL286" s="186"/>
    </row>
    <row r="287" spans="2:90" x14ac:dyDescent="0.4">
      <c r="B287" s="167"/>
      <c r="E287" s="8"/>
      <c r="H287" s="31"/>
      <c r="I287" s="31"/>
      <c r="J287" s="73"/>
      <c r="K287" s="39"/>
      <c r="L287" s="39"/>
      <c r="M287" s="39"/>
      <c r="N287" s="39"/>
      <c r="O287" s="39"/>
      <c r="P287" s="39"/>
      <c r="R287"/>
      <c r="S287" s="76"/>
      <c r="T287" s="76"/>
      <c r="U287" s="76"/>
      <c r="V287" s="76"/>
      <c r="W287" s="76"/>
      <c r="X287" s="76"/>
      <c r="Y287" s="76"/>
      <c r="Z287" s="76"/>
      <c r="AA287" s="76"/>
      <c r="AB287" s="76"/>
      <c r="AC287" s="76"/>
      <c r="AD287" s="76"/>
      <c r="AE287" s="76"/>
      <c r="AF287" s="76"/>
      <c r="AG287" s="76"/>
      <c r="AH287" s="76"/>
      <c r="AI287" s="76"/>
      <c r="AJ287" s="76"/>
      <c r="AK287" s="76"/>
      <c r="AL287" s="76"/>
      <c r="AM287" s="76"/>
      <c r="AN287" s="76"/>
      <c r="AO287" s="76"/>
      <c r="AP287" s="76"/>
      <c r="AQ287" s="76"/>
      <c r="AR287" s="76"/>
      <c r="AS287" s="76"/>
      <c r="AT287" s="76"/>
      <c r="AU287" s="76"/>
      <c r="AV287" s="76"/>
      <c r="AW287" s="76"/>
      <c r="AX287" s="76"/>
      <c r="AY287" s="76"/>
      <c r="AZ287" s="76"/>
      <c r="BA287" s="76"/>
      <c r="BB287" s="76"/>
      <c r="BC287" s="76"/>
      <c r="BD287" s="76"/>
      <c r="BE287" s="76"/>
      <c r="BF287" s="76"/>
      <c r="BG287" s="76"/>
      <c r="BH287" s="76"/>
      <c r="BI287" s="76"/>
      <c r="BJ287" s="76"/>
      <c r="BK287" s="76"/>
      <c r="BL287" s="76"/>
      <c r="BM287" s="76"/>
      <c r="BN287" s="76"/>
      <c r="BO287" s="76"/>
      <c r="BP287" s="76"/>
      <c r="BQ287" s="76"/>
      <c r="BR287" s="76"/>
      <c r="BS287" s="76"/>
      <c r="BT287" s="76"/>
      <c r="BU287" s="76"/>
      <c r="BV287" s="76"/>
      <c r="BW287" s="76"/>
      <c r="BX287" s="76"/>
      <c r="BY287" s="76"/>
      <c r="BZ287" s="76"/>
      <c r="CA287" s="76"/>
      <c r="CB287" s="76"/>
      <c r="CC287" s="76"/>
      <c r="CD287" s="76"/>
      <c r="CE287" s="76"/>
      <c r="CF287" s="76"/>
      <c r="CG287" s="76"/>
      <c r="CH287" s="76"/>
      <c r="CI287" s="76"/>
      <c r="CJ287" s="76"/>
      <c r="CK287" s="76"/>
      <c r="CL287" s="76"/>
    </row>
    <row r="288" spans="2:90" x14ac:dyDescent="0.4">
      <c r="B288" s="66" t="s">
        <v>586</v>
      </c>
      <c r="C288" s="31"/>
      <c r="D288" t="s">
        <v>588</v>
      </c>
      <c r="E288" s="8" t="str">
        <f t="shared" ref="E288:E302" si="235">ROW()&amp;" "&amp;D288</f>
        <v>288 PROB-ER</v>
      </c>
      <c r="F288" t="s">
        <v>589</v>
      </c>
      <c r="G288" s="31" t="s">
        <v>243</v>
      </c>
      <c r="H288" s="22"/>
      <c r="I288" s="22"/>
      <c r="J288" s="287"/>
      <c r="K288" s="22"/>
      <c r="L288" s="22"/>
      <c r="M288" s="22"/>
      <c r="N288" s="22"/>
      <c r="O288" s="22"/>
      <c r="P288" s="22"/>
      <c r="R288" s="66"/>
      <c r="S288" s="66"/>
      <c r="T288" s="66"/>
      <c r="U288" s="66"/>
      <c r="V288" s="66"/>
      <c r="W288" s="66"/>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row>
    <row r="289" spans="2:90" x14ac:dyDescent="0.4">
      <c r="B289" s="95" t="s">
        <v>676</v>
      </c>
      <c r="D289" t="s">
        <v>588</v>
      </c>
      <c r="E289" s="8" t="str">
        <f t="shared" si="235"/>
        <v>289 PROB-ER</v>
      </c>
      <c r="G289" t="str">
        <f t="shared" ref="G289:G294" si="236">E289</f>
        <v>289 PROB-ER</v>
      </c>
      <c r="H289" s="247" t="s">
        <v>679</v>
      </c>
      <c r="I289" s="247" t="s">
        <v>216</v>
      </c>
      <c r="J289" s="247" t="s">
        <v>587</v>
      </c>
      <c r="K289" s="31"/>
      <c r="L289" s="31"/>
      <c r="M289" s="31"/>
      <c r="N289" s="31"/>
      <c r="O289" s="31"/>
      <c r="P289" s="31"/>
      <c r="R289"/>
      <c r="S289" s="67"/>
      <c r="T289" s="67"/>
      <c r="U289" s="67"/>
      <c r="V289" s="67"/>
      <c r="W289" s="67"/>
      <c r="X289" s="67"/>
      <c r="Y289" s="67"/>
      <c r="Z289" s="67"/>
      <c r="AA289" s="67"/>
      <c r="AB289" s="67"/>
      <c r="AC289" s="67"/>
      <c r="AD289" s="67"/>
      <c r="AE289" s="67"/>
      <c r="AF289" s="67"/>
      <c r="AG289" s="67"/>
      <c r="AH289" s="67"/>
      <c r="AI289" s="67"/>
      <c r="AJ289" s="67"/>
      <c r="AK289" s="67"/>
      <c r="AL289" s="67"/>
      <c r="AM289" s="67"/>
      <c r="AN289" s="67"/>
      <c r="AO289" s="67"/>
      <c r="AP289" s="67"/>
      <c r="AQ289" s="67"/>
      <c r="AR289" s="67"/>
      <c r="AS289" s="67"/>
      <c r="AT289" s="67"/>
      <c r="AU289" s="67"/>
      <c r="AV289" s="67"/>
      <c r="AW289" s="67"/>
      <c r="AX289" s="67"/>
      <c r="AY289" s="67"/>
      <c r="AZ289" s="67"/>
      <c r="BA289" s="67"/>
      <c r="BB289" s="67"/>
      <c r="BC289" s="67"/>
      <c r="BD289" s="67"/>
      <c r="BE289" s="67"/>
      <c r="BF289" s="67"/>
      <c r="BG289" s="67"/>
      <c r="BH289" s="67"/>
      <c r="BI289" s="67"/>
      <c r="BJ289" s="67"/>
      <c r="BK289" s="67"/>
      <c r="BL289" s="67"/>
      <c r="BM289" s="67"/>
      <c r="BN289" s="67"/>
      <c r="BO289" s="67"/>
      <c r="BP289" s="67"/>
      <c r="BQ289" s="67"/>
      <c r="BR289" s="67"/>
      <c r="BS289" s="67"/>
      <c r="BT289" s="67"/>
      <c r="BU289" s="67"/>
      <c r="BV289" s="67"/>
      <c r="BW289" s="67"/>
      <c r="BX289" s="67"/>
      <c r="BY289" s="67"/>
      <c r="BZ289" s="67"/>
      <c r="CA289" s="67"/>
      <c r="CB289" s="67"/>
      <c r="CC289" s="67"/>
      <c r="CD289" s="67"/>
      <c r="CE289" s="67"/>
      <c r="CF289" s="67"/>
      <c r="CG289" s="67"/>
      <c r="CH289" s="67"/>
      <c r="CI289" s="67"/>
      <c r="CJ289" s="67"/>
      <c r="CK289" s="67"/>
      <c r="CL289" s="67"/>
    </row>
    <row r="290" spans="2:90" x14ac:dyDescent="0.4">
      <c r="B290" s="137" t="s">
        <v>320</v>
      </c>
      <c r="D290" t="s">
        <v>588</v>
      </c>
      <c r="E290" s="8" t="str">
        <f t="shared" si="235"/>
        <v>290 PROB-ER</v>
      </c>
      <c r="G290" t="str">
        <f t="shared" si="236"/>
        <v>290 PROB-ER</v>
      </c>
      <c r="H290" s="23">
        <v>5000</v>
      </c>
      <c r="I290" s="98">
        <v>45292</v>
      </c>
      <c r="J290" s="248">
        <v>0.5</v>
      </c>
      <c r="K290" s="23">
        <f t="shared" ref="K290:P294" si="237">SUMIF($3:$3,K$2,290:290)</f>
        <v>30000</v>
      </c>
      <c r="L290" s="23">
        <f t="shared" si="237"/>
        <v>15000</v>
      </c>
      <c r="M290" s="23">
        <f t="shared" si="237"/>
        <v>10000</v>
      </c>
      <c r="N290" s="23">
        <f t="shared" si="237"/>
        <v>7500</v>
      </c>
      <c r="O290" s="23">
        <f t="shared" si="237"/>
        <v>6000</v>
      </c>
      <c r="P290" s="23">
        <f t="shared" si="237"/>
        <v>5000</v>
      </c>
      <c r="R290"/>
      <c r="S290" s="24">
        <f t="shared" ref="S290:AB293" si="238">$H290*(EOMONTH($I290,0)&lt;=S$2)/S$5*$J290</f>
        <v>2500</v>
      </c>
      <c r="T290" s="24">
        <f t="shared" si="238"/>
        <v>2500</v>
      </c>
      <c r="U290" s="24">
        <f t="shared" si="238"/>
        <v>2500</v>
      </c>
      <c r="V290" s="24">
        <f t="shared" si="238"/>
        <v>2500</v>
      </c>
      <c r="W290" s="24">
        <f t="shared" si="238"/>
        <v>2500</v>
      </c>
      <c r="X290" s="24">
        <f t="shared" si="238"/>
        <v>2500</v>
      </c>
      <c r="Y290" s="24">
        <f t="shared" si="238"/>
        <v>2500</v>
      </c>
      <c r="Z290" s="24">
        <f t="shared" si="238"/>
        <v>2500</v>
      </c>
      <c r="AA290" s="24">
        <f t="shared" si="238"/>
        <v>2500</v>
      </c>
      <c r="AB290" s="24">
        <f t="shared" si="238"/>
        <v>2500</v>
      </c>
      <c r="AC290" s="24">
        <f t="shared" ref="AC290:AL293" si="239">$H290*(EOMONTH($I290,0)&lt;=AC$2)/AC$5*$J290</f>
        <v>2500</v>
      </c>
      <c r="AD290" s="24">
        <f t="shared" si="239"/>
        <v>2500</v>
      </c>
      <c r="AE290" s="24">
        <f t="shared" si="239"/>
        <v>1250</v>
      </c>
      <c r="AF290" s="24">
        <f t="shared" si="239"/>
        <v>1250</v>
      </c>
      <c r="AG290" s="24">
        <f t="shared" si="239"/>
        <v>1250</v>
      </c>
      <c r="AH290" s="24">
        <f t="shared" si="239"/>
        <v>1250</v>
      </c>
      <c r="AI290" s="24">
        <f t="shared" si="239"/>
        <v>1250</v>
      </c>
      <c r="AJ290" s="24">
        <f t="shared" si="239"/>
        <v>1250</v>
      </c>
      <c r="AK290" s="24">
        <f t="shared" si="239"/>
        <v>1250</v>
      </c>
      <c r="AL290" s="24">
        <f t="shared" si="239"/>
        <v>1250</v>
      </c>
      <c r="AM290" s="24">
        <f t="shared" ref="AM290:AV293" si="240">$H290*(EOMONTH($I290,0)&lt;=AM$2)/AM$5*$J290</f>
        <v>1250</v>
      </c>
      <c r="AN290" s="24">
        <f t="shared" si="240"/>
        <v>1250</v>
      </c>
      <c r="AO290" s="24">
        <f t="shared" si="240"/>
        <v>1250</v>
      </c>
      <c r="AP290" s="24">
        <f t="shared" si="240"/>
        <v>1250</v>
      </c>
      <c r="AQ290" s="24">
        <f t="shared" si="240"/>
        <v>833.33333333333337</v>
      </c>
      <c r="AR290" s="24">
        <f t="shared" si="240"/>
        <v>833.33333333333337</v>
      </c>
      <c r="AS290" s="24">
        <f t="shared" si="240"/>
        <v>833.33333333333337</v>
      </c>
      <c r="AT290" s="24">
        <f t="shared" si="240"/>
        <v>833.33333333333337</v>
      </c>
      <c r="AU290" s="24">
        <f t="shared" si="240"/>
        <v>833.33333333333337</v>
      </c>
      <c r="AV290" s="24">
        <f t="shared" si="240"/>
        <v>833.33333333333337</v>
      </c>
      <c r="AW290" s="24">
        <f t="shared" ref="AW290:BF293" si="241">$H290*(EOMONTH($I290,0)&lt;=AW$2)/AW$5*$J290</f>
        <v>833.33333333333337</v>
      </c>
      <c r="AX290" s="24">
        <f t="shared" si="241"/>
        <v>833.33333333333337</v>
      </c>
      <c r="AY290" s="24">
        <f t="shared" si="241"/>
        <v>833.33333333333337</v>
      </c>
      <c r="AZ290" s="24">
        <f t="shared" si="241"/>
        <v>833.33333333333337</v>
      </c>
      <c r="BA290" s="24">
        <f t="shared" si="241"/>
        <v>833.33333333333337</v>
      </c>
      <c r="BB290" s="24">
        <f t="shared" si="241"/>
        <v>833.33333333333337</v>
      </c>
      <c r="BC290" s="24">
        <f t="shared" si="241"/>
        <v>625</v>
      </c>
      <c r="BD290" s="24">
        <f t="shared" si="241"/>
        <v>625</v>
      </c>
      <c r="BE290" s="24">
        <f t="shared" si="241"/>
        <v>625</v>
      </c>
      <c r="BF290" s="24">
        <f t="shared" si="241"/>
        <v>625</v>
      </c>
      <c r="BG290" s="24">
        <f t="shared" ref="BG290:BP293" si="242">$H290*(EOMONTH($I290,0)&lt;=BG$2)/BG$5*$J290</f>
        <v>625</v>
      </c>
      <c r="BH290" s="24">
        <f t="shared" si="242"/>
        <v>625</v>
      </c>
      <c r="BI290" s="24">
        <f t="shared" si="242"/>
        <v>625</v>
      </c>
      <c r="BJ290" s="24">
        <f t="shared" si="242"/>
        <v>625</v>
      </c>
      <c r="BK290" s="24">
        <f t="shared" si="242"/>
        <v>625</v>
      </c>
      <c r="BL290" s="24">
        <f t="shared" si="242"/>
        <v>625</v>
      </c>
      <c r="BM290" s="24">
        <f t="shared" si="242"/>
        <v>625</v>
      </c>
      <c r="BN290" s="24">
        <f t="shared" si="242"/>
        <v>625</v>
      </c>
      <c r="BO290" s="24">
        <f t="shared" si="242"/>
        <v>500</v>
      </c>
      <c r="BP290" s="24">
        <f t="shared" si="242"/>
        <v>500</v>
      </c>
      <c r="BQ290" s="24">
        <f t="shared" ref="BQ290:BZ293" si="243">$H290*(EOMONTH($I290,0)&lt;=BQ$2)/BQ$5*$J290</f>
        <v>500</v>
      </c>
      <c r="BR290" s="24">
        <f t="shared" si="243"/>
        <v>500</v>
      </c>
      <c r="BS290" s="24">
        <f t="shared" si="243"/>
        <v>500</v>
      </c>
      <c r="BT290" s="24">
        <f t="shared" si="243"/>
        <v>500</v>
      </c>
      <c r="BU290" s="24">
        <f t="shared" si="243"/>
        <v>500</v>
      </c>
      <c r="BV290" s="24">
        <f t="shared" si="243"/>
        <v>500</v>
      </c>
      <c r="BW290" s="24">
        <f t="shared" si="243"/>
        <v>500</v>
      </c>
      <c r="BX290" s="24">
        <f t="shared" si="243"/>
        <v>500</v>
      </c>
      <c r="BY290" s="24">
        <f t="shared" si="243"/>
        <v>500</v>
      </c>
      <c r="BZ290" s="24">
        <f t="shared" si="243"/>
        <v>500</v>
      </c>
      <c r="CA290" s="24">
        <f t="shared" ref="CA290:CL293" si="244">$H290*(EOMONTH($I290,0)&lt;=CA$2)/CA$5*$J290</f>
        <v>416.66666666666669</v>
      </c>
      <c r="CB290" s="24">
        <f t="shared" si="244"/>
        <v>416.66666666666669</v>
      </c>
      <c r="CC290" s="24">
        <f t="shared" si="244"/>
        <v>416.66666666666669</v>
      </c>
      <c r="CD290" s="24">
        <f t="shared" si="244"/>
        <v>416.66666666666669</v>
      </c>
      <c r="CE290" s="24">
        <f t="shared" si="244"/>
        <v>416.66666666666669</v>
      </c>
      <c r="CF290" s="24">
        <f t="shared" si="244"/>
        <v>416.66666666666669</v>
      </c>
      <c r="CG290" s="24">
        <f t="shared" si="244"/>
        <v>416.66666666666669</v>
      </c>
      <c r="CH290" s="24">
        <f t="shared" si="244"/>
        <v>416.66666666666669</v>
      </c>
      <c r="CI290" s="24">
        <f t="shared" si="244"/>
        <v>416.66666666666669</v>
      </c>
      <c r="CJ290" s="24">
        <f t="shared" si="244"/>
        <v>416.66666666666669</v>
      </c>
      <c r="CK290" s="24">
        <f t="shared" si="244"/>
        <v>416.66666666666669</v>
      </c>
      <c r="CL290" s="24">
        <f t="shared" si="244"/>
        <v>416.66666666666669</v>
      </c>
    </row>
    <row r="291" spans="2:90" x14ac:dyDescent="0.4">
      <c r="B291" s="137" t="s">
        <v>321</v>
      </c>
      <c r="D291" t="s">
        <v>588</v>
      </c>
      <c r="E291" s="8" t="str">
        <f t="shared" si="235"/>
        <v>291 PROB-ER</v>
      </c>
      <c r="G291" t="str">
        <f t="shared" si="236"/>
        <v>291 PROB-ER</v>
      </c>
      <c r="H291" s="23">
        <v>5000</v>
      </c>
      <c r="I291" s="98">
        <f>EOMONTH(I290,7)</f>
        <v>45535</v>
      </c>
      <c r="J291" s="248">
        <v>0.5</v>
      </c>
      <c r="K291" s="23">
        <f t="shared" si="237"/>
        <v>12500</v>
      </c>
      <c r="L291" s="23">
        <f t="shared" si="237"/>
        <v>15000</v>
      </c>
      <c r="M291" s="23">
        <f t="shared" si="237"/>
        <v>10000</v>
      </c>
      <c r="N291" s="23">
        <f t="shared" si="237"/>
        <v>7500</v>
      </c>
      <c r="O291" s="23">
        <f t="shared" si="237"/>
        <v>6000</v>
      </c>
      <c r="P291" s="23">
        <f t="shared" si="237"/>
        <v>5000</v>
      </c>
      <c r="R291"/>
      <c r="S291" s="24">
        <f t="shared" si="238"/>
        <v>0</v>
      </c>
      <c r="T291" s="24">
        <f t="shared" si="238"/>
        <v>0</v>
      </c>
      <c r="U291" s="24">
        <f t="shared" si="238"/>
        <v>0</v>
      </c>
      <c r="V291" s="24">
        <f t="shared" si="238"/>
        <v>0</v>
      </c>
      <c r="W291" s="24">
        <f t="shared" si="238"/>
        <v>0</v>
      </c>
      <c r="X291" s="24">
        <f t="shared" si="238"/>
        <v>0</v>
      </c>
      <c r="Y291" s="24">
        <f t="shared" si="238"/>
        <v>0</v>
      </c>
      <c r="Z291" s="24">
        <f t="shared" si="238"/>
        <v>2500</v>
      </c>
      <c r="AA291" s="24">
        <f t="shared" si="238"/>
        <v>2500</v>
      </c>
      <c r="AB291" s="24">
        <f t="shared" si="238"/>
        <v>2500</v>
      </c>
      <c r="AC291" s="24">
        <f t="shared" si="239"/>
        <v>2500</v>
      </c>
      <c r="AD291" s="24">
        <f t="shared" si="239"/>
        <v>2500</v>
      </c>
      <c r="AE291" s="24">
        <f t="shared" si="239"/>
        <v>1250</v>
      </c>
      <c r="AF291" s="24">
        <f t="shared" si="239"/>
        <v>1250</v>
      </c>
      <c r="AG291" s="24">
        <f t="shared" si="239"/>
        <v>1250</v>
      </c>
      <c r="AH291" s="24">
        <f t="shared" si="239"/>
        <v>1250</v>
      </c>
      <c r="AI291" s="24">
        <f t="shared" si="239"/>
        <v>1250</v>
      </c>
      <c r="AJ291" s="24">
        <f t="shared" si="239"/>
        <v>1250</v>
      </c>
      <c r="AK291" s="24">
        <f t="shared" si="239"/>
        <v>1250</v>
      </c>
      <c r="AL291" s="24">
        <f t="shared" si="239"/>
        <v>1250</v>
      </c>
      <c r="AM291" s="24">
        <f t="shared" si="240"/>
        <v>1250</v>
      </c>
      <c r="AN291" s="24">
        <f t="shared" si="240"/>
        <v>1250</v>
      </c>
      <c r="AO291" s="24">
        <f t="shared" si="240"/>
        <v>1250</v>
      </c>
      <c r="AP291" s="24">
        <f t="shared" si="240"/>
        <v>1250</v>
      </c>
      <c r="AQ291" s="24">
        <f t="shared" si="240"/>
        <v>833.33333333333337</v>
      </c>
      <c r="AR291" s="24">
        <f t="shared" si="240"/>
        <v>833.33333333333337</v>
      </c>
      <c r="AS291" s="24">
        <f t="shared" si="240"/>
        <v>833.33333333333337</v>
      </c>
      <c r="AT291" s="24">
        <f t="shared" si="240"/>
        <v>833.33333333333337</v>
      </c>
      <c r="AU291" s="24">
        <f t="shared" si="240"/>
        <v>833.33333333333337</v>
      </c>
      <c r="AV291" s="24">
        <f t="shared" si="240"/>
        <v>833.33333333333337</v>
      </c>
      <c r="AW291" s="24">
        <f t="shared" si="241"/>
        <v>833.33333333333337</v>
      </c>
      <c r="AX291" s="24">
        <f t="shared" si="241"/>
        <v>833.33333333333337</v>
      </c>
      <c r="AY291" s="24">
        <f t="shared" si="241"/>
        <v>833.33333333333337</v>
      </c>
      <c r="AZ291" s="24">
        <f t="shared" si="241"/>
        <v>833.33333333333337</v>
      </c>
      <c r="BA291" s="24">
        <f t="shared" si="241"/>
        <v>833.33333333333337</v>
      </c>
      <c r="BB291" s="24">
        <f t="shared" si="241"/>
        <v>833.33333333333337</v>
      </c>
      <c r="BC291" s="24">
        <f t="shared" si="241"/>
        <v>625</v>
      </c>
      <c r="BD291" s="24">
        <f t="shared" si="241"/>
        <v>625</v>
      </c>
      <c r="BE291" s="24">
        <f t="shared" si="241"/>
        <v>625</v>
      </c>
      <c r="BF291" s="24">
        <f t="shared" si="241"/>
        <v>625</v>
      </c>
      <c r="BG291" s="24">
        <f t="shared" si="242"/>
        <v>625</v>
      </c>
      <c r="BH291" s="24">
        <f t="shared" si="242"/>
        <v>625</v>
      </c>
      <c r="BI291" s="24">
        <f t="shared" si="242"/>
        <v>625</v>
      </c>
      <c r="BJ291" s="24">
        <f t="shared" si="242"/>
        <v>625</v>
      </c>
      <c r="BK291" s="24">
        <f t="shared" si="242"/>
        <v>625</v>
      </c>
      <c r="BL291" s="24">
        <f t="shared" si="242"/>
        <v>625</v>
      </c>
      <c r="BM291" s="24">
        <f t="shared" si="242"/>
        <v>625</v>
      </c>
      <c r="BN291" s="24">
        <f t="shared" si="242"/>
        <v>625</v>
      </c>
      <c r="BO291" s="24">
        <f t="shared" si="242"/>
        <v>500</v>
      </c>
      <c r="BP291" s="24">
        <f t="shared" si="242"/>
        <v>500</v>
      </c>
      <c r="BQ291" s="24">
        <f t="shared" si="243"/>
        <v>500</v>
      </c>
      <c r="BR291" s="24">
        <f t="shared" si="243"/>
        <v>500</v>
      </c>
      <c r="BS291" s="24">
        <f t="shared" si="243"/>
        <v>500</v>
      </c>
      <c r="BT291" s="24">
        <f t="shared" si="243"/>
        <v>500</v>
      </c>
      <c r="BU291" s="24">
        <f t="shared" si="243"/>
        <v>500</v>
      </c>
      <c r="BV291" s="24">
        <f t="shared" si="243"/>
        <v>500</v>
      </c>
      <c r="BW291" s="24">
        <f t="shared" si="243"/>
        <v>500</v>
      </c>
      <c r="BX291" s="24">
        <f t="shared" si="243"/>
        <v>500</v>
      </c>
      <c r="BY291" s="24">
        <f t="shared" si="243"/>
        <v>500</v>
      </c>
      <c r="BZ291" s="24">
        <f t="shared" si="243"/>
        <v>500</v>
      </c>
      <c r="CA291" s="24">
        <f t="shared" si="244"/>
        <v>416.66666666666669</v>
      </c>
      <c r="CB291" s="24">
        <f t="shared" si="244"/>
        <v>416.66666666666669</v>
      </c>
      <c r="CC291" s="24">
        <f t="shared" si="244"/>
        <v>416.66666666666669</v>
      </c>
      <c r="CD291" s="24">
        <f t="shared" si="244"/>
        <v>416.66666666666669</v>
      </c>
      <c r="CE291" s="24">
        <f t="shared" si="244"/>
        <v>416.66666666666669</v>
      </c>
      <c r="CF291" s="24">
        <f t="shared" si="244"/>
        <v>416.66666666666669</v>
      </c>
      <c r="CG291" s="24">
        <f t="shared" si="244"/>
        <v>416.66666666666669</v>
      </c>
      <c r="CH291" s="24">
        <f t="shared" si="244"/>
        <v>416.66666666666669</v>
      </c>
      <c r="CI291" s="24">
        <f t="shared" si="244"/>
        <v>416.66666666666669</v>
      </c>
      <c r="CJ291" s="24">
        <f t="shared" si="244"/>
        <v>416.66666666666669</v>
      </c>
      <c r="CK291" s="24">
        <f t="shared" si="244"/>
        <v>416.66666666666669</v>
      </c>
      <c r="CL291" s="24">
        <f t="shared" si="244"/>
        <v>416.66666666666669</v>
      </c>
    </row>
    <row r="292" spans="2:90" x14ac:dyDescent="0.4">
      <c r="B292" s="137" t="s">
        <v>322</v>
      </c>
      <c r="D292" t="s">
        <v>588</v>
      </c>
      <c r="E292" s="8" t="str">
        <f t="shared" si="235"/>
        <v>292 PROB-ER</v>
      </c>
      <c r="G292" t="str">
        <f t="shared" si="236"/>
        <v>292 PROB-ER</v>
      </c>
      <c r="H292" s="23">
        <v>5000</v>
      </c>
      <c r="I292" s="98">
        <f>EOMONTH(I291,7)</f>
        <v>45747</v>
      </c>
      <c r="J292" s="248">
        <v>0.5</v>
      </c>
      <c r="K292" s="23">
        <f t="shared" si="237"/>
        <v>0</v>
      </c>
      <c r="L292" s="23">
        <f t="shared" si="237"/>
        <v>12500</v>
      </c>
      <c r="M292" s="23">
        <f t="shared" si="237"/>
        <v>10000</v>
      </c>
      <c r="N292" s="23">
        <f t="shared" si="237"/>
        <v>7500</v>
      </c>
      <c r="O292" s="23">
        <f t="shared" si="237"/>
        <v>6000</v>
      </c>
      <c r="P292" s="23">
        <f t="shared" si="237"/>
        <v>5000</v>
      </c>
      <c r="R292"/>
      <c r="S292" s="24">
        <f t="shared" si="238"/>
        <v>0</v>
      </c>
      <c r="T292" s="24">
        <f t="shared" si="238"/>
        <v>0</v>
      </c>
      <c r="U292" s="24">
        <f t="shared" si="238"/>
        <v>0</v>
      </c>
      <c r="V292" s="24">
        <f t="shared" si="238"/>
        <v>0</v>
      </c>
      <c r="W292" s="24">
        <f t="shared" si="238"/>
        <v>0</v>
      </c>
      <c r="X292" s="24">
        <f t="shared" si="238"/>
        <v>0</v>
      </c>
      <c r="Y292" s="24">
        <f t="shared" si="238"/>
        <v>0</v>
      </c>
      <c r="Z292" s="24">
        <f t="shared" si="238"/>
        <v>0</v>
      </c>
      <c r="AA292" s="24">
        <f t="shared" si="238"/>
        <v>0</v>
      </c>
      <c r="AB292" s="24">
        <f t="shared" si="238"/>
        <v>0</v>
      </c>
      <c r="AC292" s="24">
        <f t="shared" si="239"/>
        <v>0</v>
      </c>
      <c r="AD292" s="24">
        <f t="shared" si="239"/>
        <v>0</v>
      </c>
      <c r="AE292" s="24">
        <f t="shared" si="239"/>
        <v>0</v>
      </c>
      <c r="AF292" s="24">
        <f t="shared" si="239"/>
        <v>0</v>
      </c>
      <c r="AG292" s="24">
        <f t="shared" si="239"/>
        <v>1250</v>
      </c>
      <c r="AH292" s="24">
        <f t="shared" si="239"/>
        <v>1250</v>
      </c>
      <c r="AI292" s="24">
        <f t="shared" si="239"/>
        <v>1250</v>
      </c>
      <c r="AJ292" s="24">
        <f t="shared" si="239"/>
        <v>1250</v>
      </c>
      <c r="AK292" s="24">
        <f t="shared" si="239"/>
        <v>1250</v>
      </c>
      <c r="AL292" s="24">
        <f t="shared" si="239"/>
        <v>1250</v>
      </c>
      <c r="AM292" s="24">
        <f t="shared" si="240"/>
        <v>1250</v>
      </c>
      <c r="AN292" s="24">
        <f t="shared" si="240"/>
        <v>1250</v>
      </c>
      <c r="AO292" s="24">
        <f t="shared" si="240"/>
        <v>1250</v>
      </c>
      <c r="AP292" s="24">
        <f t="shared" si="240"/>
        <v>1250</v>
      </c>
      <c r="AQ292" s="24">
        <f t="shared" si="240"/>
        <v>833.33333333333337</v>
      </c>
      <c r="AR292" s="24">
        <f t="shared" si="240"/>
        <v>833.33333333333337</v>
      </c>
      <c r="AS292" s="24">
        <f t="shared" si="240"/>
        <v>833.33333333333337</v>
      </c>
      <c r="AT292" s="24">
        <f t="shared" si="240"/>
        <v>833.33333333333337</v>
      </c>
      <c r="AU292" s="24">
        <f t="shared" si="240"/>
        <v>833.33333333333337</v>
      </c>
      <c r="AV292" s="24">
        <f t="shared" si="240"/>
        <v>833.33333333333337</v>
      </c>
      <c r="AW292" s="24">
        <f t="shared" si="241"/>
        <v>833.33333333333337</v>
      </c>
      <c r="AX292" s="24">
        <f t="shared" si="241"/>
        <v>833.33333333333337</v>
      </c>
      <c r="AY292" s="24">
        <f t="shared" si="241"/>
        <v>833.33333333333337</v>
      </c>
      <c r="AZ292" s="24">
        <f t="shared" si="241"/>
        <v>833.33333333333337</v>
      </c>
      <c r="BA292" s="24">
        <f t="shared" si="241"/>
        <v>833.33333333333337</v>
      </c>
      <c r="BB292" s="24">
        <f t="shared" si="241"/>
        <v>833.33333333333337</v>
      </c>
      <c r="BC292" s="24">
        <f t="shared" si="241"/>
        <v>625</v>
      </c>
      <c r="BD292" s="24">
        <f t="shared" si="241"/>
        <v>625</v>
      </c>
      <c r="BE292" s="24">
        <f t="shared" si="241"/>
        <v>625</v>
      </c>
      <c r="BF292" s="24">
        <f t="shared" si="241"/>
        <v>625</v>
      </c>
      <c r="BG292" s="24">
        <f t="shared" si="242"/>
        <v>625</v>
      </c>
      <c r="BH292" s="24">
        <f t="shared" si="242"/>
        <v>625</v>
      </c>
      <c r="BI292" s="24">
        <f t="shared" si="242"/>
        <v>625</v>
      </c>
      <c r="BJ292" s="24">
        <f t="shared" si="242"/>
        <v>625</v>
      </c>
      <c r="BK292" s="24">
        <f t="shared" si="242"/>
        <v>625</v>
      </c>
      <c r="BL292" s="24">
        <f t="shared" si="242"/>
        <v>625</v>
      </c>
      <c r="BM292" s="24">
        <f t="shared" si="242"/>
        <v>625</v>
      </c>
      <c r="BN292" s="24">
        <f t="shared" si="242"/>
        <v>625</v>
      </c>
      <c r="BO292" s="24">
        <f t="shared" si="242"/>
        <v>500</v>
      </c>
      <c r="BP292" s="24">
        <f t="shared" si="242"/>
        <v>500</v>
      </c>
      <c r="BQ292" s="24">
        <f t="shared" si="243"/>
        <v>500</v>
      </c>
      <c r="BR292" s="24">
        <f t="shared" si="243"/>
        <v>500</v>
      </c>
      <c r="BS292" s="24">
        <f t="shared" si="243"/>
        <v>500</v>
      </c>
      <c r="BT292" s="24">
        <f t="shared" si="243"/>
        <v>500</v>
      </c>
      <c r="BU292" s="24">
        <f t="shared" si="243"/>
        <v>500</v>
      </c>
      <c r="BV292" s="24">
        <f t="shared" si="243"/>
        <v>500</v>
      </c>
      <c r="BW292" s="24">
        <f t="shared" si="243"/>
        <v>500</v>
      </c>
      <c r="BX292" s="24">
        <f t="shared" si="243"/>
        <v>500</v>
      </c>
      <c r="BY292" s="24">
        <f t="shared" si="243"/>
        <v>500</v>
      </c>
      <c r="BZ292" s="24">
        <f t="shared" si="243"/>
        <v>500</v>
      </c>
      <c r="CA292" s="24">
        <f t="shared" si="244"/>
        <v>416.66666666666669</v>
      </c>
      <c r="CB292" s="24">
        <f t="shared" si="244"/>
        <v>416.66666666666669</v>
      </c>
      <c r="CC292" s="24">
        <f t="shared" si="244"/>
        <v>416.66666666666669</v>
      </c>
      <c r="CD292" s="24">
        <f t="shared" si="244"/>
        <v>416.66666666666669</v>
      </c>
      <c r="CE292" s="24">
        <f t="shared" si="244"/>
        <v>416.66666666666669</v>
      </c>
      <c r="CF292" s="24">
        <f t="shared" si="244"/>
        <v>416.66666666666669</v>
      </c>
      <c r="CG292" s="24">
        <f t="shared" si="244"/>
        <v>416.66666666666669</v>
      </c>
      <c r="CH292" s="24">
        <f t="shared" si="244"/>
        <v>416.66666666666669</v>
      </c>
      <c r="CI292" s="24">
        <f t="shared" si="244"/>
        <v>416.66666666666669</v>
      </c>
      <c r="CJ292" s="24">
        <f t="shared" si="244"/>
        <v>416.66666666666669</v>
      </c>
      <c r="CK292" s="24">
        <f t="shared" si="244"/>
        <v>416.66666666666669</v>
      </c>
      <c r="CL292" s="24">
        <f t="shared" si="244"/>
        <v>416.66666666666669</v>
      </c>
    </row>
    <row r="293" spans="2:90" x14ac:dyDescent="0.4">
      <c r="B293" s="137" t="s">
        <v>323</v>
      </c>
      <c r="D293" t="s">
        <v>588</v>
      </c>
      <c r="E293" s="8" t="str">
        <f t="shared" si="235"/>
        <v>293 PROB-ER</v>
      </c>
      <c r="G293" t="str">
        <f t="shared" si="236"/>
        <v>293 PROB-ER</v>
      </c>
      <c r="H293" s="23">
        <v>5000</v>
      </c>
      <c r="I293" s="98">
        <f>EOMONTH(I292,7)</f>
        <v>45961</v>
      </c>
      <c r="J293" s="248">
        <v>0.5</v>
      </c>
      <c r="K293" s="251">
        <f t="shared" si="237"/>
        <v>0</v>
      </c>
      <c r="L293" s="251">
        <f t="shared" si="237"/>
        <v>3750</v>
      </c>
      <c r="M293" s="251">
        <f t="shared" si="237"/>
        <v>10000</v>
      </c>
      <c r="N293" s="251">
        <f t="shared" si="237"/>
        <v>7500</v>
      </c>
      <c r="O293" s="251">
        <f t="shared" si="237"/>
        <v>6000</v>
      </c>
      <c r="P293" s="251">
        <f t="shared" si="237"/>
        <v>5000</v>
      </c>
      <c r="R293"/>
      <c r="S293" s="134">
        <f t="shared" si="238"/>
        <v>0</v>
      </c>
      <c r="T293" s="134">
        <f t="shared" si="238"/>
        <v>0</v>
      </c>
      <c r="U293" s="134">
        <f t="shared" si="238"/>
        <v>0</v>
      </c>
      <c r="V293" s="134">
        <f t="shared" si="238"/>
        <v>0</v>
      </c>
      <c r="W293" s="134">
        <f t="shared" si="238"/>
        <v>0</v>
      </c>
      <c r="X293" s="134">
        <f t="shared" si="238"/>
        <v>0</v>
      </c>
      <c r="Y293" s="134">
        <f t="shared" si="238"/>
        <v>0</v>
      </c>
      <c r="Z293" s="134">
        <f t="shared" si="238"/>
        <v>0</v>
      </c>
      <c r="AA293" s="134">
        <f t="shared" si="238"/>
        <v>0</v>
      </c>
      <c r="AB293" s="134">
        <f t="shared" si="238"/>
        <v>0</v>
      </c>
      <c r="AC293" s="134">
        <f t="shared" si="239"/>
        <v>0</v>
      </c>
      <c r="AD293" s="134">
        <f t="shared" si="239"/>
        <v>0</v>
      </c>
      <c r="AE293" s="134">
        <f t="shared" si="239"/>
        <v>0</v>
      </c>
      <c r="AF293" s="134">
        <f t="shared" si="239"/>
        <v>0</v>
      </c>
      <c r="AG293" s="134">
        <f t="shared" si="239"/>
        <v>0</v>
      </c>
      <c r="AH293" s="134">
        <f t="shared" si="239"/>
        <v>0</v>
      </c>
      <c r="AI293" s="134">
        <f t="shared" si="239"/>
        <v>0</v>
      </c>
      <c r="AJ293" s="134">
        <f t="shared" si="239"/>
        <v>0</v>
      </c>
      <c r="AK293" s="134">
        <f t="shared" si="239"/>
        <v>0</v>
      </c>
      <c r="AL293" s="134">
        <f t="shared" si="239"/>
        <v>0</v>
      </c>
      <c r="AM293" s="134">
        <f t="shared" si="240"/>
        <v>0</v>
      </c>
      <c r="AN293" s="134">
        <f t="shared" si="240"/>
        <v>1250</v>
      </c>
      <c r="AO293" s="134">
        <f t="shared" si="240"/>
        <v>1250</v>
      </c>
      <c r="AP293" s="134">
        <f t="shared" si="240"/>
        <v>1250</v>
      </c>
      <c r="AQ293" s="134">
        <f t="shared" si="240"/>
        <v>833.33333333333337</v>
      </c>
      <c r="AR293" s="134">
        <f t="shared" si="240"/>
        <v>833.33333333333337</v>
      </c>
      <c r="AS293" s="134">
        <f t="shared" si="240"/>
        <v>833.33333333333337</v>
      </c>
      <c r="AT293" s="134">
        <f t="shared" si="240"/>
        <v>833.33333333333337</v>
      </c>
      <c r="AU293" s="134">
        <f t="shared" si="240"/>
        <v>833.33333333333337</v>
      </c>
      <c r="AV293" s="134">
        <f t="shared" si="240"/>
        <v>833.33333333333337</v>
      </c>
      <c r="AW293" s="134">
        <f t="shared" si="241"/>
        <v>833.33333333333337</v>
      </c>
      <c r="AX293" s="134">
        <f t="shared" si="241"/>
        <v>833.33333333333337</v>
      </c>
      <c r="AY293" s="134">
        <f t="shared" si="241"/>
        <v>833.33333333333337</v>
      </c>
      <c r="AZ293" s="134">
        <f t="shared" si="241"/>
        <v>833.33333333333337</v>
      </c>
      <c r="BA293" s="134">
        <f t="shared" si="241"/>
        <v>833.33333333333337</v>
      </c>
      <c r="BB293" s="134">
        <f t="shared" si="241"/>
        <v>833.33333333333337</v>
      </c>
      <c r="BC293" s="134">
        <f t="shared" si="241"/>
        <v>625</v>
      </c>
      <c r="BD293" s="134">
        <f t="shared" si="241"/>
        <v>625</v>
      </c>
      <c r="BE293" s="134">
        <f t="shared" si="241"/>
        <v>625</v>
      </c>
      <c r="BF293" s="134">
        <f t="shared" si="241"/>
        <v>625</v>
      </c>
      <c r="BG293" s="134">
        <f t="shared" si="242"/>
        <v>625</v>
      </c>
      <c r="BH293" s="134">
        <f t="shared" si="242"/>
        <v>625</v>
      </c>
      <c r="BI293" s="134">
        <f t="shared" si="242"/>
        <v>625</v>
      </c>
      <c r="BJ293" s="134">
        <f t="shared" si="242"/>
        <v>625</v>
      </c>
      <c r="BK293" s="134">
        <f t="shared" si="242"/>
        <v>625</v>
      </c>
      <c r="BL293" s="134">
        <f t="shared" si="242"/>
        <v>625</v>
      </c>
      <c r="BM293" s="134">
        <f t="shared" si="242"/>
        <v>625</v>
      </c>
      <c r="BN293" s="134">
        <f t="shared" si="242"/>
        <v>625</v>
      </c>
      <c r="BO293" s="134">
        <f t="shared" si="242"/>
        <v>500</v>
      </c>
      <c r="BP293" s="134">
        <f t="shared" si="242"/>
        <v>500</v>
      </c>
      <c r="BQ293" s="134">
        <f t="shared" si="243"/>
        <v>500</v>
      </c>
      <c r="BR293" s="134">
        <f t="shared" si="243"/>
        <v>500</v>
      </c>
      <c r="BS293" s="134">
        <f t="shared" si="243"/>
        <v>500</v>
      </c>
      <c r="BT293" s="134">
        <f t="shared" si="243"/>
        <v>500</v>
      </c>
      <c r="BU293" s="134">
        <f t="shared" si="243"/>
        <v>500</v>
      </c>
      <c r="BV293" s="134">
        <f t="shared" si="243"/>
        <v>500</v>
      </c>
      <c r="BW293" s="134">
        <f t="shared" si="243"/>
        <v>500</v>
      </c>
      <c r="BX293" s="134">
        <f t="shared" si="243"/>
        <v>500</v>
      </c>
      <c r="BY293" s="134">
        <f t="shared" si="243"/>
        <v>500</v>
      </c>
      <c r="BZ293" s="134">
        <f t="shared" si="243"/>
        <v>500</v>
      </c>
      <c r="CA293" s="134">
        <f t="shared" si="244"/>
        <v>416.66666666666669</v>
      </c>
      <c r="CB293" s="134">
        <f t="shared" si="244"/>
        <v>416.66666666666669</v>
      </c>
      <c r="CC293" s="134">
        <f t="shared" si="244"/>
        <v>416.66666666666669</v>
      </c>
      <c r="CD293" s="134">
        <f t="shared" si="244"/>
        <v>416.66666666666669</v>
      </c>
      <c r="CE293" s="134">
        <f t="shared" si="244"/>
        <v>416.66666666666669</v>
      </c>
      <c r="CF293" s="134">
        <f t="shared" si="244"/>
        <v>416.66666666666669</v>
      </c>
      <c r="CG293" s="134">
        <f t="shared" si="244"/>
        <v>416.66666666666669</v>
      </c>
      <c r="CH293" s="134">
        <f t="shared" si="244"/>
        <v>416.66666666666669</v>
      </c>
      <c r="CI293" s="134">
        <f t="shared" si="244"/>
        <v>416.66666666666669</v>
      </c>
      <c r="CJ293" s="134">
        <f t="shared" si="244"/>
        <v>416.66666666666669</v>
      </c>
      <c r="CK293" s="134">
        <f t="shared" si="244"/>
        <v>416.66666666666669</v>
      </c>
      <c r="CL293" s="134">
        <f t="shared" si="244"/>
        <v>416.66666666666669</v>
      </c>
    </row>
    <row r="294" spans="2:90" x14ac:dyDescent="0.4">
      <c r="B294" s="123" t="str">
        <f ca="1">OFFSET(B294,ROW(B304)-ROW(B294),0)</f>
        <v>Revenue</v>
      </c>
      <c r="C294" t="s">
        <v>198</v>
      </c>
      <c r="D294" t="s">
        <v>588</v>
      </c>
      <c r="E294" s="8" t="str">
        <f t="shared" si="235"/>
        <v>294 PROB-ER</v>
      </c>
      <c r="G294" t="str">
        <f t="shared" si="236"/>
        <v>294 PROB-ER</v>
      </c>
      <c r="H294" s="31"/>
      <c r="I294" s="31"/>
      <c r="J294" s="31"/>
      <c r="K294" s="58">
        <f t="shared" si="237"/>
        <v>42500</v>
      </c>
      <c r="L294" s="58">
        <f t="shared" si="237"/>
        <v>46250</v>
      </c>
      <c r="M294" s="58">
        <f t="shared" si="237"/>
        <v>40000</v>
      </c>
      <c r="N294" s="58">
        <f t="shared" si="237"/>
        <v>30000</v>
      </c>
      <c r="O294" s="58">
        <f t="shared" si="237"/>
        <v>24000</v>
      </c>
      <c r="P294" s="58">
        <f t="shared" si="237"/>
        <v>20000</v>
      </c>
      <c r="R294"/>
      <c r="S294" s="33">
        <f t="shared" ref="S294" si="245">SUM(S290:S293)</f>
        <v>2500</v>
      </c>
      <c r="T294" s="33">
        <f t="shared" ref="T294:AX294" si="246">SUM(T290:T293)</f>
        <v>2500</v>
      </c>
      <c r="U294" s="33">
        <f t="shared" si="246"/>
        <v>2500</v>
      </c>
      <c r="V294" s="33">
        <f t="shared" si="246"/>
        <v>2500</v>
      </c>
      <c r="W294" s="33">
        <f t="shared" si="246"/>
        <v>2500</v>
      </c>
      <c r="X294" s="33">
        <f t="shared" si="246"/>
        <v>2500</v>
      </c>
      <c r="Y294" s="33">
        <f t="shared" si="246"/>
        <v>2500</v>
      </c>
      <c r="Z294" s="33">
        <f t="shared" si="246"/>
        <v>5000</v>
      </c>
      <c r="AA294" s="33">
        <f t="shared" si="246"/>
        <v>5000</v>
      </c>
      <c r="AB294" s="33">
        <f t="shared" si="246"/>
        <v>5000</v>
      </c>
      <c r="AC294" s="33">
        <f t="shared" si="246"/>
        <v>5000</v>
      </c>
      <c r="AD294" s="33">
        <f t="shared" si="246"/>
        <v>5000</v>
      </c>
      <c r="AE294" s="33">
        <f t="shared" si="246"/>
        <v>2500</v>
      </c>
      <c r="AF294" s="33">
        <f t="shared" si="246"/>
        <v>2500</v>
      </c>
      <c r="AG294" s="33">
        <f t="shared" si="246"/>
        <v>3750</v>
      </c>
      <c r="AH294" s="33">
        <f t="shared" si="246"/>
        <v>3750</v>
      </c>
      <c r="AI294" s="33">
        <f t="shared" si="246"/>
        <v>3750</v>
      </c>
      <c r="AJ294" s="33">
        <f t="shared" si="246"/>
        <v>3750</v>
      </c>
      <c r="AK294" s="33">
        <f t="shared" si="246"/>
        <v>3750</v>
      </c>
      <c r="AL294" s="33">
        <f t="shared" si="246"/>
        <v>3750</v>
      </c>
      <c r="AM294" s="33">
        <f t="shared" si="246"/>
        <v>3750</v>
      </c>
      <c r="AN294" s="33">
        <f t="shared" si="246"/>
        <v>5000</v>
      </c>
      <c r="AO294" s="33">
        <f t="shared" si="246"/>
        <v>5000</v>
      </c>
      <c r="AP294" s="33">
        <f t="shared" si="246"/>
        <v>5000</v>
      </c>
      <c r="AQ294" s="33">
        <f t="shared" si="246"/>
        <v>3333.3333333333335</v>
      </c>
      <c r="AR294" s="33">
        <f t="shared" si="246"/>
        <v>3333.3333333333335</v>
      </c>
      <c r="AS294" s="33">
        <f t="shared" si="246"/>
        <v>3333.3333333333335</v>
      </c>
      <c r="AT294" s="33">
        <f t="shared" si="246"/>
        <v>3333.3333333333335</v>
      </c>
      <c r="AU294" s="33">
        <f t="shared" si="246"/>
        <v>3333.3333333333335</v>
      </c>
      <c r="AV294" s="33">
        <f t="shared" si="246"/>
        <v>3333.3333333333335</v>
      </c>
      <c r="AW294" s="33">
        <f t="shared" si="246"/>
        <v>3333.3333333333335</v>
      </c>
      <c r="AX294" s="33">
        <f t="shared" si="246"/>
        <v>3333.3333333333335</v>
      </c>
      <c r="AY294" s="33">
        <f t="shared" ref="AY294:CD294" si="247">SUM(AY290:AY293)</f>
        <v>3333.3333333333335</v>
      </c>
      <c r="AZ294" s="33">
        <f t="shared" si="247"/>
        <v>3333.3333333333335</v>
      </c>
      <c r="BA294" s="33">
        <f t="shared" si="247"/>
        <v>3333.3333333333335</v>
      </c>
      <c r="BB294" s="33">
        <f t="shared" si="247"/>
        <v>3333.3333333333335</v>
      </c>
      <c r="BC294" s="33">
        <f t="shared" si="247"/>
        <v>2500</v>
      </c>
      <c r="BD294" s="33">
        <f t="shared" si="247"/>
        <v>2500</v>
      </c>
      <c r="BE294" s="33">
        <f t="shared" si="247"/>
        <v>2500</v>
      </c>
      <c r="BF294" s="33">
        <f t="shared" si="247"/>
        <v>2500</v>
      </c>
      <c r="BG294" s="33">
        <f t="shared" si="247"/>
        <v>2500</v>
      </c>
      <c r="BH294" s="33">
        <f t="shared" si="247"/>
        <v>2500</v>
      </c>
      <c r="BI294" s="33">
        <f t="shared" si="247"/>
        <v>2500</v>
      </c>
      <c r="BJ294" s="33">
        <f t="shared" si="247"/>
        <v>2500</v>
      </c>
      <c r="BK294" s="33">
        <f t="shared" si="247"/>
        <v>2500</v>
      </c>
      <c r="BL294" s="33">
        <f t="shared" si="247"/>
        <v>2500</v>
      </c>
      <c r="BM294" s="33">
        <f t="shared" si="247"/>
        <v>2500</v>
      </c>
      <c r="BN294" s="33">
        <f t="shared" si="247"/>
        <v>2500</v>
      </c>
      <c r="BO294" s="33">
        <f t="shared" si="247"/>
        <v>2000</v>
      </c>
      <c r="BP294" s="33">
        <f t="shared" si="247"/>
        <v>2000</v>
      </c>
      <c r="BQ294" s="33">
        <f t="shared" si="247"/>
        <v>2000</v>
      </c>
      <c r="BR294" s="33">
        <f t="shared" si="247"/>
        <v>2000</v>
      </c>
      <c r="BS294" s="33">
        <f t="shared" si="247"/>
        <v>2000</v>
      </c>
      <c r="BT294" s="33">
        <f t="shared" si="247"/>
        <v>2000</v>
      </c>
      <c r="BU294" s="33">
        <f t="shared" si="247"/>
        <v>2000</v>
      </c>
      <c r="BV294" s="33">
        <f t="shared" si="247"/>
        <v>2000</v>
      </c>
      <c r="BW294" s="33">
        <f t="shared" si="247"/>
        <v>2000</v>
      </c>
      <c r="BX294" s="33">
        <f t="shared" si="247"/>
        <v>2000</v>
      </c>
      <c r="BY294" s="33">
        <f t="shared" si="247"/>
        <v>2000</v>
      </c>
      <c r="BZ294" s="33">
        <f t="shared" si="247"/>
        <v>2000</v>
      </c>
      <c r="CA294" s="33">
        <f t="shared" si="247"/>
        <v>1666.6666666666667</v>
      </c>
      <c r="CB294" s="33">
        <f t="shared" si="247"/>
        <v>1666.6666666666667</v>
      </c>
      <c r="CC294" s="33">
        <f t="shared" si="247"/>
        <v>1666.6666666666667</v>
      </c>
      <c r="CD294" s="33">
        <f t="shared" si="247"/>
        <v>1666.6666666666667</v>
      </c>
      <c r="CE294" s="33">
        <f t="shared" ref="CE294:CK294" si="248">SUM(CE290:CE293)</f>
        <v>1666.6666666666667</v>
      </c>
      <c r="CF294" s="33">
        <f t="shared" si="248"/>
        <v>1666.6666666666667</v>
      </c>
      <c r="CG294" s="33">
        <f t="shared" si="248"/>
        <v>1666.6666666666667</v>
      </c>
      <c r="CH294" s="33">
        <f t="shared" si="248"/>
        <v>1666.6666666666667</v>
      </c>
      <c r="CI294" s="33">
        <f t="shared" si="248"/>
        <v>1666.6666666666667</v>
      </c>
      <c r="CJ294" s="33">
        <f t="shared" si="248"/>
        <v>1666.6666666666667</v>
      </c>
      <c r="CK294" s="33">
        <f t="shared" si="248"/>
        <v>1666.6666666666667</v>
      </c>
      <c r="CL294" s="33">
        <f t="shared" ref="CL294" si="249">SUM(CL290:CL293)</f>
        <v>1666.6666666666667</v>
      </c>
    </row>
    <row r="295" spans="2:90" x14ac:dyDescent="0.4">
      <c r="B295" s="235" t="str">
        <f>IFERROR(SUBSTITUTE(TRIM(MID(B288, SEARCH("-", B288) + 1, LEN(B303))),":",""),"no unit")</f>
        <v>d</v>
      </c>
      <c r="D295" t="s">
        <v>588</v>
      </c>
      <c r="E295" s="8" t="str">
        <f t="shared" si="235"/>
        <v>295 PROB-ER</v>
      </c>
      <c r="G295" t="s">
        <v>332</v>
      </c>
      <c r="H295" s="31"/>
      <c r="I295" s="31"/>
      <c r="J295" s="31"/>
      <c r="K295" s="73"/>
      <c r="L295" s="39"/>
      <c r="M295" s="39"/>
      <c r="N295" s="39"/>
      <c r="O295" s="39"/>
      <c r="P295" s="39"/>
      <c r="R295"/>
      <c r="S295" s="38"/>
      <c r="T295" s="38"/>
      <c r="U295" s="38"/>
      <c r="V295" s="38"/>
      <c r="W295" s="38"/>
      <c r="X295" s="38"/>
      <c r="Y295" s="38"/>
      <c r="Z295" s="38"/>
      <c r="AA295" s="38"/>
      <c r="AB295" s="38"/>
      <c r="AC295" s="38"/>
      <c r="AD295" s="38"/>
      <c r="AE295" s="38"/>
      <c r="AF295" s="38"/>
      <c r="AG295" s="38"/>
      <c r="AH295" s="38"/>
      <c r="AI295" s="38"/>
      <c r="AJ295" s="38"/>
      <c r="AK295" s="38"/>
      <c r="AL295" s="38"/>
      <c r="AM295" s="38"/>
      <c r="AN295" s="38"/>
      <c r="AO295" s="38"/>
      <c r="AP295" s="38"/>
      <c r="AQ295" s="38"/>
      <c r="AR295" s="38"/>
      <c r="AS295" s="38"/>
      <c r="AT295" s="38"/>
      <c r="AU295" s="38"/>
      <c r="AV295" s="38"/>
      <c r="AW295" s="38"/>
      <c r="AX295" s="38"/>
      <c r="AY295" s="38"/>
      <c r="AZ295" s="38"/>
      <c r="BA295" s="38"/>
      <c r="BB295" s="38"/>
      <c r="BC295" s="38"/>
      <c r="BD295" s="38"/>
      <c r="BE295" s="38"/>
      <c r="BF295" s="38"/>
      <c r="BG295" s="38"/>
      <c r="BH295" s="38"/>
      <c r="BI295" s="38"/>
      <c r="BJ295" s="38"/>
      <c r="BK295" s="38"/>
      <c r="BL295" s="38"/>
      <c r="BM295" s="38"/>
      <c r="BN295" s="38"/>
      <c r="BO295" s="38"/>
      <c r="BP295" s="38"/>
      <c r="BQ295" s="38"/>
      <c r="BR295" s="38"/>
      <c r="BS295" s="38"/>
      <c r="BT295" s="38"/>
      <c r="BU295" s="38"/>
      <c r="BV295" s="38"/>
      <c r="BW295" s="38"/>
      <c r="BX295" s="38"/>
      <c r="BY295" s="38"/>
      <c r="BZ295" s="38"/>
      <c r="CA295" s="38"/>
      <c r="CB295" s="38"/>
      <c r="CC295" s="38"/>
      <c r="CD295" s="38"/>
      <c r="CE295" s="38"/>
      <c r="CF295" s="38"/>
      <c r="CG295" s="38"/>
      <c r="CH295" s="38"/>
      <c r="CI295" s="38"/>
      <c r="CJ295" s="38"/>
      <c r="CK295" s="38"/>
      <c r="CL295" s="38"/>
    </row>
    <row r="296" spans="2:90" x14ac:dyDescent="0.4">
      <c r="B296" s="235" t="str">
        <f>SUBSTITUTE(B304,"# of","")</f>
        <v>Revenue</v>
      </c>
      <c r="D296" t="s">
        <v>588</v>
      </c>
      <c r="E296" s="8" t="str">
        <f t="shared" si="235"/>
        <v>296 PROB-ER</v>
      </c>
      <c r="G296" t="s">
        <v>332</v>
      </c>
      <c r="H296" s="31"/>
      <c r="I296" s="31"/>
      <c r="J296" s="31"/>
      <c r="K296" s="73"/>
      <c r="L296" s="39"/>
      <c r="M296" s="39"/>
      <c r="N296" s="39"/>
      <c r="O296" s="39"/>
      <c r="P296" s="39"/>
      <c r="R296"/>
      <c r="S296" s="38"/>
      <c r="T296" s="38"/>
      <c r="U296" s="38"/>
      <c r="V296" s="38"/>
      <c r="W296" s="38"/>
      <c r="X296" s="38"/>
      <c r="Y296" s="38"/>
      <c r="Z296" s="38"/>
      <c r="AA296" s="38"/>
      <c r="AB296" s="38"/>
      <c r="AC296" s="38"/>
      <c r="AD296" s="38"/>
      <c r="AE296" s="38"/>
      <c r="AF296" s="38"/>
      <c r="AG296" s="38"/>
      <c r="AH296" s="38"/>
      <c r="AI296" s="38"/>
      <c r="AJ296" s="38"/>
      <c r="AK296" s="38"/>
      <c r="AL296" s="38"/>
      <c r="AM296" s="38"/>
      <c r="AN296" s="38"/>
      <c r="AO296" s="38"/>
      <c r="AP296" s="38"/>
      <c r="AQ296" s="38"/>
      <c r="AR296" s="38"/>
      <c r="AS296" s="38"/>
      <c r="AT296" s="38"/>
      <c r="AU296" s="38"/>
      <c r="AV296" s="38"/>
      <c r="AW296" s="38"/>
      <c r="AX296" s="38"/>
      <c r="AY296" s="38"/>
      <c r="AZ296" s="38"/>
      <c r="BA296" s="38"/>
      <c r="BB296" s="38"/>
      <c r="BC296" s="38"/>
      <c r="BD296" s="38"/>
      <c r="BE296" s="38"/>
      <c r="BF296" s="38"/>
      <c r="BG296" s="38"/>
      <c r="BH296" s="38"/>
      <c r="BI296" s="38"/>
      <c r="BJ296" s="38"/>
      <c r="BK296" s="38"/>
      <c r="BL296" s="38"/>
      <c r="BM296" s="38"/>
      <c r="BN296" s="38"/>
      <c r="BO296" s="38"/>
      <c r="BP296" s="38"/>
      <c r="BQ296" s="38"/>
      <c r="BR296" s="38"/>
      <c r="BS296" s="38"/>
      <c r="BT296" s="38"/>
      <c r="BU296" s="38"/>
      <c r="BV296" s="38"/>
      <c r="BW296" s="38"/>
      <c r="BX296" s="38"/>
      <c r="BY296" s="38"/>
      <c r="BZ296" s="38"/>
      <c r="CA296" s="38"/>
      <c r="CB296" s="38"/>
      <c r="CC296" s="38"/>
      <c r="CD296" s="38"/>
      <c r="CE296" s="38"/>
      <c r="CF296" s="38"/>
      <c r="CG296" s="38"/>
      <c r="CH296" s="38"/>
      <c r="CI296" s="38"/>
      <c r="CJ296" s="38"/>
      <c r="CK296" s="38"/>
      <c r="CL296" s="38"/>
    </row>
    <row r="297" spans="2:90" x14ac:dyDescent="0.4">
      <c r="B297" s="132" t="s">
        <v>334</v>
      </c>
      <c r="D297" t="s">
        <v>588</v>
      </c>
      <c r="E297" s="8" t="str">
        <f t="shared" si="235"/>
        <v>297 PROB-ER</v>
      </c>
      <c r="G297" t="s">
        <v>332</v>
      </c>
      <c r="H297" s="31"/>
      <c r="I297" s="31"/>
      <c r="J297" s="31"/>
      <c r="K297" s="73"/>
      <c r="L297" s="39"/>
      <c r="M297" s="39"/>
      <c r="N297" s="39"/>
      <c r="O297" s="39"/>
      <c r="P297" s="39"/>
      <c r="R297"/>
      <c r="S297" s="199" t="str">
        <f t="shared" ref="S297" si="250">ADDRESS(ROW(S294),COLUMN(S294),2)</f>
        <v>S$294</v>
      </c>
      <c r="T297" s="199" t="str">
        <f t="shared" ref="T297:AX297" si="251">ADDRESS(ROW(T294),COLUMN(T294),2)</f>
        <v>T$294</v>
      </c>
      <c r="U297" s="199" t="str">
        <f t="shared" si="251"/>
        <v>U$294</v>
      </c>
      <c r="V297" s="199" t="str">
        <f t="shared" si="251"/>
        <v>V$294</v>
      </c>
      <c r="W297" s="199" t="str">
        <f t="shared" si="251"/>
        <v>W$294</v>
      </c>
      <c r="X297" s="199" t="str">
        <f t="shared" si="251"/>
        <v>X$294</v>
      </c>
      <c r="Y297" s="199" t="str">
        <f t="shared" si="251"/>
        <v>Y$294</v>
      </c>
      <c r="Z297" s="199" t="str">
        <f t="shared" si="251"/>
        <v>Z$294</v>
      </c>
      <c r="AA297" s="199" t="str">
        <f t="shared" si="251"/>
        <v>AA$294</v>
      </c>
      <c r="AB297" s="199" t="str">
        <f t="shared" si="251"/>
        <v>AB$294</v>
      </c>
      <c r="AC297" s="199" t="str">
        <f t="shared" si="251"/>
        <v>AC$294</v>
      </c>
      <c r="AD297" s="199" t="str">
        <f t="shared" si="251"/>
        <v>AD$294</v>
      </c>
      <c r="AE297" s="199" t="str">
        <f t="shared" si="251"/>
        <v>AE$294</v>
      </c>
      <c r="AF297" s="199" t="str">
        <f t="shared" si="251"/>
        <v>AF$294</v>
      </c>
      <c r="AG297" s="199" t="str">
        <f t="shared" si="251"/>
        <v>AG$294</v>
      </c>
      <c r="AH297" s="199" t="str">
        <f t="shared" si="251"/>
        <v>AH$294</v>
      </c>
      <c r="AI297" s="199" t="str">
        <f t="shared" si="251"/>
        <v>AI$294</v>
      </c>
      <c r="AJ297" s="199" t="str">
        <f t="shared" si="251"/>
        <v>AJ$294</v>
      </c>
      <c r="AK297" s="199" t="str">
        <f t="shared" si="251"/>
        <v>AK$294</v>
      </c>
      <c r="AL297" s="199" t="str">
        <f t="shared" si="251"/>
        <v>AL$294</v>
      </c>
      <c r="AM297" s="199" t="str">
        <f t="shared" si="251"/>
        <v>AM$294</v>
      </c>
      <c r="AN297" s="199" t="str">
        <f t="shared" si="251"/>
        <v>AN$294</v>
      </c>
      <c r="AO297" s="199" t="str">
        <f t="shared" si="251"/>
        <v>AO$294</v>
      </c>
      <c r="AP297" s="199" t="str">
        <f t="shared" si="251"/>
        <v>AP$294</v>
      </c>
      <c r="AQ297" s="199" t="str">
        <f t="shared" si="251"/>
        <v>AQ$294</v>
      </c>
      <c r="AR297" s="199" t="str">
        <f t="shared" si="251"/>
        <v>AR$294</v>
      </c>
      <c r="AS297" s="199" t="str">
        <f t="shared" si="251"/>
        <v>AS$294</v>
      </c>
      <c r="AT297" s="199" t="str">
        <f t="shared" si="251"/>
        <v>AT$294</v>
      </c>
      <c r="AU297" s="199" t="str">
        <f t="shared" si="251"/>
        <v>AU$294</v>
      </c>
      <c r="AV297" s="199" t="str">
        <f t="shared" si="251"/>
        <v>AV$294</v>
      </c>
      <c r="AW297" s="199" t="str">
        <f t="shared" si="251"/>
        <v>AW$294</v>
      </c>
      <c r="AX297" s="199" t="str">
        <f t="shared" si="251"/>
        <v>AX$294</v>
      </c>
      <c r="AY297" s="199" t="str">
        <f t="shared" ref="AY297:CD297" si="252">ADDRESS(ROW(AY294),COLUMN(AY294),2)</f>
        <v>AY$294</v>
      </c>
      <c r="AZ297" s="199" t="str">
        <f t="shared" si="252"/>
        <v>AZ$294</v>
      </c>
      <c r="BA297" s="199" t="str">
        <f t="shared" si="252"/>
        <v>BA$294</v>
      </c>
      <c r="BB297" s="199" t="str">
        <f t="shared" si="252"/>
        <v>BB$294</v>
      </c>
      <c r="BC297" s="199" t="str">
        <f t="shared" si="252"/>
        <v>BC$294</v>
      </c>
      <c r="BD297" s="199" t="str">
        <f t="shared" si="252"/>
        <v>BD$294</v>
      </c>
      <c r="BE297" s="199" t="str">
        <f t="shared" si="252"/>
        <v>BE$294</v>
      </c>
      <c r="BF297" s="199" t="str">
        <f t="shared" si="252"/>
        <v>BF$294</v>
      </c>
      <c r="BG297" s="199" t="str">
        <f t="shared" si="252"/>
        <v>BG$294</v>
      </c>
      <c r="BH297" s="199" t="str">
        <f t="shared" si="252"/>
        <v>BH$294</v>
      </c>
      <c r="BI297" s="199" t="str">
        <f t="shared" si="252"/>
        <v>BI$294</v>
      </c>
      <c r="BJ297" s="199" t="str">
        <f t="shared" si="252"/>
        <v>BJ$294</v>
      </c>
      <c r="BK297" s="199" t="str">
        <f t="shared" si="252"/>
        <v>BK$294</v>
      </c>
      <c r="BL297" s="199" t="str">
        <f t="shared" si="252"/>
        <v>BL$294</v>
      </c>
      <c r="BM297" s="199" t="str">
        <f t="shared" si="252"/>
        <v>BM$294</v>
      </c>
      <c r="BN297" s="199" t="str">
        <f t="shared" si="252"/>
        <v>BN$294</v>
      </c>
      <c r="BO297" s="199" t="str">
        <f t="shared" si="252"/>
        <v>BO$294</v>
      </c>
      <c r="BP297" s="199" t="str">
        <f t="shared" si="252"/>
        <v>BP$294</v>
      </c>
      <c r="BQ297" s="199" t="str">
        <f t="shared" si="252"/>
        <v>BQ$294</v>
      </c>
      <c r="BR297" s="199" t="str">
        <f t="shared" si="252"/>
        <v>BR$294</v>
      </c>
      <c r="BS297" s="199" t="str">
        <f t="shared" si="252"/>
        <v>BS$294</v>
      </c>
      <c r="BT297" s="199" t="str">
        <f t="shared" si="252"/>
        <v>BT$294</v>
      </c>
      <c r="BU297" s="199" t="str">
        <f t="shared" si="252"/>
        <v>BU$294</v>
      </c>
      <c r="BV297" s="199" t="str">
        <f t="shared" si="252"/>
        <v>BV$294</v>
      </c>
      <c r="BW297" s="199" t="str">
        <f t="shared" si="252"/>
        <v>BW$294</v>
      </c>
      <c r="BX297" s="199" t="str">
        <f t="shared" si="252"/>
        <v>BX$294</v>
      </c>
      <c r="BY297" s="199" t="str">
        <f t="shared" si="252"/>
        <v>BY$294</v>
      </c>
      <c r="BZ297" s="199" t="str">
        <f t="shared" si="252"/>
        <v>BZ$294</v>
      </c>
      <c r="CA297" s="199" t="str">
        <f t="shared" si="252"/>
        <v>CA$294</v>
      </c>
      <c r="CB297" s="199" t="str">
        <f t="shared" si="252"/>
        <v>CB$294</v>
      </c>
      <c r="CC297" s="199" t="str">
        <f t="shared" si="252"/>
        <v>CC$294</v>
      </c>
      <c r="CD297" s="199" t="str">
        <f t="shared" si="252"/>
        <v>CD$294</v>
      </c>
      <c r="CE297" s="199" t="str">
        <f t="shared" ref="CE297:CK297" si="253">ADDRESS(ROW(CE294),COLUMN(CE294),2)</f>
        <v>CE$294</v>
      </c>
      <c r="CF297" s="199" t="str">
        <f t="shared" si="253"/>
        <v>CF$294</v>
      </c>
      <c r="CG297" s="199" t="str">
        <f t="shared" si="253"/>
        <v>CG$294</v>
      </c>
      <c r="CH297" s="199" t="str">
        <f t="shared" si="253"/>
        <v>CH$294</v>
      </c>
      <c r="CI297" s="199" t="str">
        <f t="shared" si="253"/>
        <v>CI$294</v>
      </c>
      <c r="CJ297" s="199" t="str">
        <f t="shared" si="253"/>
        <v>CJ$294</v>
      </c>
      <c r="CK297" s="199" t="str">
        <f t="shared" si="253"/>
        <v>CK$294</v>
      </c>
      <c r="CL297" s="199" t="str">
        <f t="shared" ref="CL297" si="254">ADDRESS(ROW(CL294),COLUMN(CL294),2)</f>
        <v>CL$294</v>
      </c>
    </row>
    <row r="298" spans="2:90" x14ac:dyDescent="0.4">
      <c r="B298" s="132" t="s">
        <v>333</v>
      </c>
      <c r="D298" t="s">
        <v>588</v>
      </c>
      <c r="E298" s="8" t="str">
        <f t="shared" si="235"/>
        <v>298 PROB-ER</v>
      </c>
      <c r="G298" t="s">
        <v>332</v>
      </c>
      <c r="H298" s="31"/>
      <c r="I298" s="31"/>
      <c r="J298" s="31"/>
      <c r="K298" s="73"/>
      <c r="L298" s="39"/>
      <c r="M298" s="39"/>
      <c r="N298" s="39"/>
      <c r="O298" s="39"/>
      <c r="P298" s="39"/>
      <c r="R298"/>
    </row>
    <row r="299" spans="2:90" x14ac:dyDescent="0.4">
      <c r="B299" s="8" t="str">
        <f>"Secondary label: "</f>
        <v xml:space="preserve">Secondary label: </v>
      </c>
      <c r="D299" t="s">
        <v>588</v>
      </c>
      <c r="E299" s="8" t="str">
        <f t="shared" si="235"/>
        <v>299 PROB-ER</v>
      </c>
      <c r="G299" t="s">
        <v>332</v>
      </c>
      <c r="H299" s="12"/>
      <c r="I299" s="12"/>
      <c r="J299" s="12"/>
      <c r="K299" s="60"/>
      <c r="L299" s="15"/>
      <c r="M299" s="15"/>
      <c r="N299" s="15"/>
      <c r="O299" s="15"/>
      <c r="P299" s="15"/>
      <c r="R299"/>
      <c r="S299" s="76"/>
      <c r="T299" s="76"/>
      <c r="U299" s="76"/>
      <c r="V299" s="76"/>
      <c r="W299" s="76"/>
      <c r="X299" s="76"/>
      <c r="Y299" s="76"/>
      <c r="Z299" s="76"/>
      <c r="AA299" s="76"/>
      <c r="AB299" s="76"/>
      <c r="AC299" s="76"/>
      <c r="AD299" s="76"/>
      <c r="AE299" s="76"/>
      <c r="AF299" s="76"/>
      <c r="AG299" s="76"/>
      <c r="AH299" s="76"/>
      <c r="AI299" s="76"/>
      <c r="AJ299" s="76"/>
      <c r="AK299" s="76"/>
      <c r="AL299" s="76"/>
      <c r="AM299" s="76"/>
      <c r="AN299" s="76"/>
      <c r="AO299" s="76"/>
      <c r="AP299" s="76"/>
      <c r="AQ299" s="76"/>
      <c r="AR299" s="76"/>
      <c r="AS299" s="76"/>
      <c r="AT299" s="76"/>
      <c r="AU299" s="76"/>
      <c r="AV299" s="76"/>
      <c r="AW299" s="76"/>
      <c r="AX299" s="76"/>
      <c r="AY299" s="76"/>
      <c r="AZ299" s="76"/>
      <c r="BA299" s="76"/>
      <c r="BB299" s="76"/>
      <c r="BC299" s="76"/>
      <c r="BD299" s="76"/>
      <c r="BE299" s="76"/>
      <c r="BF299" s="76"/>
      <c r="BG299" s="76"/>
      <c r="BH299" s="76"/>
      <c r="BI299" s="76"/>
      <c r="BJ299" s="76"/>
      <c r="BK299" s="76"/>
      <c r="BL299" s="76"/>
      <c r="BM299" s="76"/>
      <c r="BN299" s="76"/>
      <c r="BO299" s="76"/>
      <c r="BP299" s="76"/>
      <c r="BQ299" s="76"/>
      <c r="BR299" s="76"/>
      <c r="BS299" s="76"/>
      <c r="BT299" s="76"/>
      <c r="BU299" s="76"/>
      <c r="BV299" s="76"/>
      <c r="BW299" s="76"/>
      <c r="BX299" s="76"/>
      <c r="BY299" s="76"/>
      <c r="BZ299" s="76"/>
      <c r="CA299" s="76"/>
      <c r="CB299" s="76"/>
      <c r="CC299" s="76"/>
      <c r="CD299" s="76"/>
      <c r="CE299" s="76"/>
      <c r="CF299" s="76"/>
      <c r="CG299" s="76"/>
      <c r="CH299" s="76"/>
      <c r="CI299" s="76"/>
      <c r="CJ299" s="76"/>
      <c r="CK299" s="76"/>
      <c r="CL299" s="76"/>
    </row>
    <row r="300" spans="2:90" x14ac:dyDescent="0.4">
      <c r="D300" t="s">
        <v>588</v>
      </c>
      <c r="E300" s="8" t="str">
        <f t="shared" si="235"/>
        <v>300 PROB-ER</v>
      </c>
      <c r="G300" t="s">
        <v>332</v>
      </c>
      <c r="H300" s="12"/>
      <c r="I300" s="12"/>
      <c r="J300" s="12"/>
      <c r="K300" s="60"/>
      <c r="L300" s="15"/>
      <c r="M300" s="15"/>
      <c r="N300" s="15"/>
      <c r="O300" s="15"/>
      <c r="P300" s="15"/>
      <c r="R300"/>
      <c r="S300" s="76"/>
      <c r="T300" s="76"/>
      <c r="U300" s="76"/>
      <c r="V300" s="76"/>
      <c r="W300" s="76"/>
      <c r="X300" s="76"/>
      <c r="Y300" s="76"/>
      <c r="Z300" s="76"/>
      <c r="AA300" s="76"/>
      <c r="AB300" s="76"/>
      <c r="AC300" s="76"/>
      <c r="AD300" s="76"/>
      <c r="AE300" s="76"/>
      <c r="AF300" s="76"/>
      <c r="AG300" s="76"/>
      <c r="AH300" s="76"/>
      <c r="AI300" s="76"/>
      <c r="AJ300" s="76"/>
      <c r="AK300" s="76"/>
      <c r="AL300" s="76"/>
      <c r="AM300" s="76"/>
      <c r="AN300" s="76"/>
      <c r="AO300" s="76"/>
      <c r="AP300" s="76"/>
      <c r="AQ300" s="76"/>
      <c r="AR300" s="76"/>
      <c r="AS300" s="76"/>
      <c r="AT300" s="76"/>
      <c r="AU300" s="76"/>
      <c r="AV300" s="76"/>
      <c r="AW300" s="76"/>
      <c r="AX300" s="76"/>
      <c r="AY300" s="76"/>
      <c r="AZ300" s="76"/>
      <c r="BA300" s="76"/>
      <c r="BB300" s="76"/>
      <c r="BC300" s="76"/>
      <c r="BD300" s="76"/>
      <c r="BE300" s="76"/>
      <c r="BF300" s="76"/>
      <c r="BG300" s="76"/>
      <c r="BH300" s="76"/>
      <c r="BI300" s="76"/>
      <c r="BJ300" s="76"/>
      <c r="BK300" s="76"/>
      <c r="BL300" s="76"/>
      <c r="BM300" s="76"/>
      <c r="BN300" s="76"/>
      <c r="BO300" s="76"/>
      <c r="BP300" s="76"/>
      <c r="BQ300" s="76"/>
      <c r="BR300" s="76"/>
      <c r="BS300" s="76"/>
      <c r="BT300" s="76"/>
      <c r="BU300" s="76"/>
      <c r="BV300" s="76"/>
      <c r="BW300" s="76"/>
      <c r="BX300" s="76"/>
      <c r="BY300" s="76"/>
      <c r="BZ300" s="76"/>
      <c r="CA300" s="76"/>
      <c r="CB300" s="76"/>
      <c r="CC300" s="76"/>
      <c r="CD300" s="76"/>
      <c r="CE300" s="76"/>
      <c r="CF300" s="76"/>
      <c r="CG300" s="76"/>
      <c r="CH300" s="76"/>
      <c r="CI300" s="76"/>
      <c r="CJ300" s="76"/>
      <c r="CK300" s="76"/>
      <c r="CL300" s="76"/>
    </row>
    <row r="301" spans="2:90" x14ac:dyDescent="0.4">
      <c r="B301" s="8" t="s">
        <v>463</v>
      </c>
      <c r="D301" t="s">
        <v>588</v>
      </c>
      <c r="E301" s="8" t="str">
        <f t="shared" si="235"/>
        <v>301 PROB-ER</v>
      </c>
      <c r="G301" t="s">
        <v>332</v>
      </c>
      <c r="H301" s="12"/>
      <c r="I301" s="12"/>
      <c r="J301" s="12"/>
      <c r="K301" s="60"/>
      <c r="L301" s="15"/>
      <c r="M301" s="15"/>
      <c r="N301" s="15"/>
      <c r="O301" s="15"/>
      <c r="P301" s="15"/>
      <c r="R301"/>
      <c r="S301" s="76"/>
      <c r="T301" s="76"/>
      <c r="U301" s="76"/>
      <c r="V301" s="76"/>
      <c r="W301" s="76"/>
      <c r="X301" s="76"/>
      <c r="Y301" s="76"/>
      <c r="Z301" s="76"/>
      <c r="AA301" s="76"/>
      <c r="AB301" s="76"/>
      <c r="AC301" s="76"/>
      <c r="AD301" s="76"/>
      <c r="AE301" s="76"/>
      <c r="AF301" s="76"/>
      <c r="AG301" s="76"/>
      <c r="AH301" s="76"/>
      <c r="AI301" s="76"/>
      <c r="AJ301" s="76"/>
      <c r="AK301" s="76"/>
      <c r="AL301" s="76"/>
      <c r="AM301" s="76"/>
      <c r="AN301" s="76"/>
      <c r="AO301" s="76"/>
      <c r="AP301" s="76"/>
      <c r="AQ301" s="76"/>
      <c r="AR301" s="76"/>
      <c r="AS301" s="76"/>
      <c r="AT301" s="76"/>
      <c r="AU301" s="76"/>
      <c r="AV301" s="76"/>
      <c r="AW301" s="76"/>
      <c r="AX301" s="76"/>
      <c r="AY301" s="76"/>
      <c r="AZ301" s="76"/>
      <c r="BA301" s="76"/>
      <c r="BB301" s="76"/>
      <c r="BC301" s="76"/>
      <c r="BD301" s="76"/>
      <c r="BE301" s="76"/>
      <c r="BF301" s="76"/>
      <c r="BG301" s="76"/>
      <c r="BH301" s="76"/>
      <c r="BI301" s="76"/>
      <c r="BJ301" s="76"/>
      <c r="BK301" s="76"/>
      <c r="BL301" s="76"/>
      <c r="BM301" s="76"/>
      <c r="BN301" s="76"/>
      <c r="BO301" s="76"/>
      <c r="BP301" s="76"/>
      <c r="BQ301" s="76"/>
      <c r="BR301" s="76"/>
      <c r="BS301" s="76"/>
      <c r="BT301" s="76"/>
      <c r="BU301" s="76"/>
      <c r="BV301" s="76"/>
      <c r="BW301" s="76"/>
      <c r="BX301" s="76"/>
      <c r="BY301" s="76"/>
      <c r="BZ301" s="76"/>
      <c r="CA301" s="76"/>
      <c r="CB301" s="76"/>
      <c r="CC301" s="76"/>
      <c r="CD301" s="76"/>
      <c r="CE301" s="76"/>
      <c r="CF301" s="76"/>
      <c r="CG301" s="76"/>
      <c r="CH301" s="76"/>
      <c r="CI301" s="76"/>
      <c r="CJ301" s="76"/>
      <c r="CK301" s="76"/>
      <c r="CL301" s="76"/>
    </row>
    <row r="302" spans="2:90" x14ac:dyDescent="0.4">
      <c r="B302" s="8" t="s">
        <v>464</v>
      </c>
      <c r="D302" t="s">
        <v>588</v>
      </c>
      <c r="E302" s="8" t="str">
        <f t="shared" si="235"/>
        <v>302 PROB-ER</v>
      </c>
      <c r="G302" t="s">
        <v>332</v>
      </c>
      <c r="H302" s="12"/>
      <c r="I302" s="12"/>
      <c r="J302" s="12"/>
      <c r="K302" s="60"/>
      <c r="L302" s="15"/>
      <c r="M302" s="15"/>
      <c r="N302" s="15"/>
      <c r="O302" s="15"/>
      <c r="P302" s="15"/>
      <c r="R302"/>
      <c r="S302" s="76"/>
      <c r="T302" s="76"/>
      <c r="U302" s="76"/>
      <c r="V302" s="76"/>
      <c r="W302" s="76"/>
      <c r="X302" s="76"/>
      <c r="Y302" s="76"/>
      <c r="Z302" s="76"/>
      <c r="AA302" s="76"/>
      <c r="AB302" s="76"/>
      <c r="AC302" s="76"/>
      <c r="AD302" s="76"/>
      <c r="AE302" s="76"/>
      <c r="AF302" s="76"/>
      <c r="AG302" s="76"/>
      <c r="AH302" s="76"/>
      <c r="AI302" s="76"/>
      <c r="AJ302" s="76"/>
      <c r="AK302" s="76"/>
      <c r="AL302" s="76"/>
      <c r="AM302" s="76"/>
      <c r="AN302" s="76"/>
      <c r="AO302" s="76"/>
      <c r="AP302" s="76"/>
      <c r="AQ302" s="76"/>
      <c r="AR302" s="76"/>
      <c r="AS302" s="76"/>
      <c r="AT302" s="76"/>
      <c r="AU302" s="76"/>
      <c r="AV302" s="76"/>
      <c r="AW302" s="76"/>
      <c r="AX302" s="76"/>
      <c r="AY302" s="76"/>
      <c r="AZ302" s="76"/>
      <c r="BA302" s="76"/>
      <c r="BB302" s="76"/>
      <c r="BC302" s="76"/>
      <c r="BD302" s="76"/>
      <c r="BE302" s="76"/>
      <c r="BF302" s="76"/>
      <c r="BG302" s="76"/>
      <c r="BH302" s="76"/>
      <c r="BI302" s="76"/>
      <c r="BJ302" s="76"/>
      <c r="BK302" s="76"/>
      <c r="BL302" s="76"/>
      <c r="BM302" s="76"/>
      <c r="BN302" s="76"/>
      <c r="BO302" s="76"/>
      <c r="BP302" s="76"/>
      <c r="BQ302" s="76"/>
      <c r="BR302" s="76"/>
      <c r="BS302" s="76"/>
      <c r="BT302" s="76"/>
      <c r="BU302" s="76"/>
      <c r="BV302" s="76"/>
      <c r="BW302" s="76"/>
      <c r="BX302" s="76"/>
      <c r="BY302" s="76"/>
      <c r="BZ302" s="76"/>
      <c r="CA302" s="76"/>
      <c r="CB302" s="76"/>
      <c r="CC302" s="76"/>
      <c r="CD302" s="76"/>
      <c r="CE302" s="76"/>
      <c r="CF302" s="76"/>
      <c r="CG302" s="76"/>
      <c r="CH302" s="76"/>
      <c r="CI302" s="76"/>
      <c r="CJ302" s="76"/>
      <c r="CK302" s="76"/>
      <c r="CL302" s="76"/>
    </row>
    <row r="303" spans="2:90" x14ac:dyDescent="0.4">
      <c r="B303" s="181" t="s">
        <v>538</v>
      </c>
      <c r="E303" s="8"/>
      <c r="H303" s="31"/>
      <c r="I303" s="73"/>
      <c r="J303" s="73"/>
      <c r="K303" s="39"/>
      <c r="L303" s="39"/>
      <c r="M303" s="39"/>
      <c r="N303" s="39"/>
      <c r="O303" s="39"/>
      <c r="P303" s="39"/>
      <c r="R303" s="38"/>
      <c r="S303" s="76"/>
      <c r="T303" s="76"/>
      <c r="U303" s="76"/>
      <c r="V303" s="76"/>
      <c r="W303" s="76"/>
      <c r="X303" s="76"/>
      <c r="Y303" s="76"/>
      <c r="Z303" s="76"/>
      <c r="AA303" s="76"/>
      <c r="AB303" s="76"/>
      <c r="AC303" s="76"/>
      <c r="AD303" s="76"/>
      <c r="AE303" s="76"/>
      <c r="AF303" s="76"/>
      <c r="AG303" s="76"/>
      <c r="AH303" s="76"/>
      <c r="AI303" s="76"/>
      <c r="AJ303" s="76"/>
      <c r="AK303" s="76"/>
      <c r="AL303" s="76"/>
      <c r="AM303" s="76"/>
      <c r="AN303" s="76"/>
      <c r="AO303" s="76"/>
      <c r="AP303" s="76"/>
      <c r="AQ303" s="76"/>
      <c r="AR303" s="76"/>
      <c r="AS303" s="76"/>
      <c r="AT303" s="76"/>
      <c r="AU303" s="76"/>
      <c r="AV303" s="76"/>
      <c r="AW303" s="76"/>
      <c r="AX303" s="76"/>
      <c r="AY303" s="76"/>
      <c r="AZ303" s="76"/>
      <c r="BA303" s="76"/>
      <c r="BB303" s="76"/>
      <c r="BC303" s="76"/>
      <c r="BD303" s="76"/>
      <c r="BE303" s="76"/>
      <c r="BF303" s="76"/>
      <c r="BG303" s="76"/>
      <c r="BH303" s="76"/>
      <c r="BI303" s="76"/>
      <c r="BJ303" s="76"/>
      <c r="BK303" s="76"/>
      <c r="BL303" s="76"/>
      <c r="BM303" s="76"/>
      <c r="BN303" s="76"/>
      <c r="BO303" s="76"/>
      <c r="BP303" s="76"/>
      <c r="BQ303" s="76"/>
      <c r="BR303" s="76"/>
      <c r="BS303" s="76"/>
      <c r="BT303" s="76"/>
      <c r="BU303" s="76"/>
      <c r="BV303" s="76"/>
      <c r="BW303" s="76"/>
      <c r="BX303" s="76"/>
      <c r="BY303" s="76"/>
      <c r="BZ303" s="76"/>
      <c r="CA303" s="76"/>
      <c r="CB303" s="76"/>
      <c r="CC303" s="76"/>
      <c r="CD303" s="76"/>
      <c r="CE303" s="76"/>
      <c r="CF303" s="76"/>
      <c r="CG303" s="76"/>
      <c r="CH303" s="76"/>
      <c r="CI303" s="76"/>
      <c r="CJ303" s="76"/>
      <c r="CK303" s="76"/>
      <c r="CL303" s="76"/>
    </row>
    <row r="304" spans="2:90" x14ac:dyDescent="0.4">
      <c r="B304" s="181" t="s">
        <v>5</v>
      </c>
      <c r="E304" s="8"/>
      <c r="H304" s="31"/>
      <c r="I304" s="73"/>
      <c r="J304" s="73"/>
      <c r="K304" s="39"/>
      <c r="L304" s="39"/>
      <c r="M304" s="39"/>
      <c r="N304" s="39"/>
      <c r="O304" s="39"/>
      <c r="P304" s="39"/>
      <c r="R304" s="38"/>
      <c r="S304" s="76"/>
      <c r="T304" s="76"/>
      <c r="U304" s="76"/>
      <c r="V304" s="76"/>
      <c r="W304" s="76"/>
      <c r="X304" s="76"/>
      <c r="Y304" s="76"/>
      <c r="Z304" s="76"/>
      <c r="AA304" s="76"/>
      <c r="AB304" s="76"/>
      <c r="AC304" s="76"/>
      <c r="AD304" s="76"/>
      <c r="AE304" s="76"/>
      <c r="AF304" s="76"/>
      <c r="AG304" s="76"/>
      <c r="AH304" s="76"/>
      <c r="AI304" s="76"/>
      <c r="AJ304" s="76"/>
      <c r="AK304" s="76"/>
      <c r="AL304" s="76"/>
      <c r="AM304" s="76"/>
      <c r="AN304" s="76"/>
      <c r="AO304" s="76"/>
      <c r="AP304" s="76"/>
      <c r="AQ304" s="76"/>
      <c r="AR304" s="76"/>
      <c r="AS304" s="76"/>
      <c r="AT304" s="76"/>
      <c r="AU304" s="76"/>
      <c r="AV304" s="76"/>
      <c r="AW304" s="76"/>
      <c r="AX304" s="76"/>
      <c r="AY304" s="76"/>
      <c r="AZ304" s="76"/>
      <c r="BA304" s="76"/>
      <c r="BB304" s="76"/>
      <c r="BC304" s="76"/>
      <c r="BD304" s="76"/>
      <c r="BE304" s="76"/>
      <c r="BF304" s="76"/>
      <c r="BG304" s="76"/>
      <c r="BH304" s="76"/>
      <c r="BI304" s="76"/>
      <c r="BJ304" s="76"/>
      <c r="BK304" s="76"/>
      <c r="BL304" s="76"/>
      <c r="BM304" s="76"/>
      <c r="BN304" s="76"/>
      <c r="BO304" s="76"/>
      <c r="BP304" s="76"/>
      <c r="BQ304" s="76"/>
      <c r="BR304" s="76"/>
      <c r="BS304" s="76"/>
      <c r="BT304" s="76"/>
      <c r="BU304" s="76"/>
      <c r="BV304" s="76"/>
      <c r="BW304" s="76"/>
      <c r="BX304" s="76"/>
      <c r="BY304" s="76"/>
      <c r="BZ304" s="76"/>
      <c r="CA304" s="76"/>
      <c r="CB304" s="76"/>
      <c r="CC304" s="76"/>
      <c r="CD304" s="76"/>
      <c r="CE304" s="76"/>
      <c r="CF304" s="76"/>
      <c r="CG304" s="76"/>
      <c r="CH304" s="76"/>
      <c r="CI304" s="76"/>
      <c r="CJ304" s="76"/>
      <c r="CK304" s="76"/>
      <c r="CL304" s="76"/>
    </row>
    <row r="305" spans="2:90" x14ac:dyDescent="0.4">
      <c r="B305" s="167"/>
      <c r="E305" s="8"/>
      <c r="H305" s="31"/>
      <c r="I305" s="73"/>
      <c r="J305" s="73"/>
      <c r="K305" s="39"/>
      <c r="L305" s="39"/>
      <c r="M305" s="39"/>
      <c r="N305" s="39"/>
      <c r="O305" s="39"/>
      <c r="P305" s="39"/>
      <c r="R305" s="38"/>
      <c r="S305" s="76"/>
      <c r="T305" s="76"/>
      <c r="U305" s="76"/>
      <c r="V305" s="76"/>
      <c r="W305" s="76"/>
      <c r="X305" s="76"/>
      <c r="Y305" s="76"/>
      <c r="Z305" s="76"/>
      <c r="AA305" s="76"/>
      <c r="AB305" s="76"/>
      <c r="AC305" s="76"/>
      <c r="AD305" s="76"/>
      <c r="AE305" s="76"/>
      <c r="AF305" s="76"/>
      <c r="AG305" s="76"/>
      <c r="AH305" s="76"/>
      <c r="AI305" s="76"/>
      <c r="AJ305" s="76"/>
      <c r="AK305" s="76"/>
      <c r="AL305" s="76"/>
      <c r="AM305" s="76"/>
      <c r="AN305" s="76"/>
      <c r="AO305" s="76"/>
      <c r="AP305" s="76"/>
      <c r="AQ305" s="76"/>
      <c r="AR305" s="76"/>
      <c r="AS305" s="76"/>
      <c r="AT305" s="76"/>
      <c r="AU305" s="76"/>
      <c r="AV305" s="76"/>
      <c r="AW305" s="76"/>
      <c r="AX305" s="76"/>
      <c r="AY305" s="76"/>
      <c r="AZ305" s="76"/>
      <c r="BA305" s="76"/>
      <c r="BB305" s="76"/>
      <c r="BC305" s="76"/>
      <c r="BD305" s="76"/>
      <c r="BE305" s="76"/>
      <c r="BF305" s="76"/>
      <c r="BG305" s="76"/>
      <c r="BH305" s="76"/>
      <c r="BI305" s="76"/>
      <c r="BJ305" s="76"/>
      <c r="BK305" s="76"/>
      <c r="BL305" s="76"/>
      <c r="BM305" s="76"/>
      <c r="BN305" s="76"/>
      <c r="BO305" s="76"/>
      <c r="BP305" s="76"/>
      <c r="BQ305" s="76"/>
      <c r="BR305" s="76"/>
      <c r="BS305" s="76"/>
      <c r="BT305" s="76"/>
      <c r="BU305" s="76"/>
      <c r="BV305" s="76"/>
      <c r="BW305" s="76"/>
      <c r="BX305" s="76"/>
      <c r="BY305" s="76"/>
      <c r="BZ305" s="76"/>
      <c r="CA305" s="76"/>
      <c r="CB305" s="76"/>
      <c r="CC305" s="76"/>
      <c r="CD305" s="76"/>
      <c r="CE305" s="76"/>
      <c r="CF305" s="76"/>
      <c r="CG305" s="76"/>
      <c r="CH305" s="76"/>
      <c r="CI305" s="76"/>
      <c r="CJ305" s="76"/>
      <c r="CK305" s="76"/>
      <c r="CL305" s="76"/>
    </row>
    <row r="306" spans="2:90" x14ac:dyDescent="0.4">
      <c r="B306" s="66" t="s">
        <v>517</v>
      </c>
      <c r="C306" s="31"/>
      <c r="D306" t="s">
        <v>783</v>
      </c>
      <c r="E306" s="8" t="str">
        <f t="shared" ref="E306:E320" si="255">ROW()&amp;" "&amp;D306</f>
        <v>306 SCENARIO-EV</v>
      </c>
      <c r="F306" t="s">
        <v>454</v>
      </c>
      <c r="G306" s="31" t="s">
        <v>243</v>
      </c>
      <c r="H306" s="22"/>
      <c r="I306" s="287"/>
      <c r="J306" s="287"/>
      <c r="K306" s="22"/>
      <c r="L306" s="22"/>
      <c r="M306" s="22"/>
      <c r="N306" s="22"/>
      <c r="O306" s="22"/>
      <c r="P306" s="22"/>
      <c r="R306" s="66"/>
      <c r="S306" s="66"/>
      <c r="T306" s="66"/>
      <c r="U306" s="66"/>
      <c r="V306" s="66"/>
      <c r="W306" s="66"/>
      <c r="X306" s="66"/>
      <c r="Y306" s="66"/>
      <c r="Z306" s="66"/>
      <c r="AA306" s="66"/>
      <c r="AB306" s="66"/>
      <c r="AC306" s="66"/>
      <c r="AD306" s="66"/>
      <c r="AE306" s="66"/>
      <c r="AF306" s="66"/>
      <c r="AG306" s="66"/>
      <c r="AH306" s="66"/>
      <c r="AI306" s="66"/>
      <c r="AJ306" s="66"/>
      <c r="AK306" s="66"/>
      <c r="AL306" s="66"/>
      <c r="AM306" s="66"/>
      <c r="AN306" s="66"/>
      <c r="AO306" s="66"/>
      <c r="AP306" s="66"/>
      <c r="AQ306" s="66"/>
      <c r="AR306" s="66"/>
      <c r="AS306" s="66"/>
      <c r="AT306" s="66"/>
      <c r="AU306" s="66"/>
      <c r="AV306" s="66"/>
      <c r="AW306" s="66"/>
      <c r="AX306" s="66"/>
      <c r="AY306" s="66"/>
      <c r="AZ306" s="66"/>
      <c r="BA306" s="66"/>
      <c r="BB306" s="66"/>
      <c r="BC306" s="66"/>
      <c r="BD306" s="66"/>
      <c r="BE306" s="66"/>
      <c r="BF306" s="66"/>
      <c r="BG306" s="66"/>
      <c r="BH306" s="66"/>
      <c r="BI306" s="66"/>
      <c r="BJ306" s="66"/>
      <c r="BK306" s="66"/>
      <c r="BL306" s="66"/>
      <c r="BM306" s="66"/>
      <c r="BN306" s="66"/>
      <c r="BO306" s="66"/>
      <c r="BP306" s="66"/>
      <c r="BQ306" s="66"/>
      <c r="BR306" s="66"/>
      <c r="BS306" s="66"/>
      <c r="BT306" s="66"/>
      <c r="BU306" s="66"/>
      <c r="BV306" s="66"/>
      <c r="BW306" s="66"/>
      <c r="BX306" s="66"/>
      <c r="BY306" s="66"/>
      <c r="BZ306" s="66"/>
      <c r="CA306" s="66"/>
      <c r="CB306" s="66"/>
      <c r="CC306" s="66"/>
      <c r="CD306" s="66"/>
      <c r="CE306" s="66"/>
      <c r="CF306" s="66"/>
      <c r="CG306" s="66"/>
      <c r="CH306" s="66"/>
      <c r="CI306" s="66"/>
      <c r="CJ306" s="66"/>
      <c r="CK306" s="66"/>
      <c r="CL306" s="66"/>
    </row>
    <row r="307" spans="2:90" x14ac:dyDescent="0.4">
      <c r="B307" t="s">
        <v>780</v>
      </c>
      <c r="D307" t="s">
        <v>783</v>
      </c>
      <c r="E307" s="8" t="str">
        <f t="shared" si="255"/>
        <v>307 SCENARIO-EV</v>
      </c>
      <c r="G307" t="str">
        <f t="shared" ref="G307:G312" si="256">E307</f>
        <v>307 SCENARIO-EV</v>
      </c>
      <c r="H307" s="230" t="s">
        <v>781</v>
      </c>
      <c r="I307"/>
      <c r="J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row>
    <row r="308" spans="2:90" x14ac:dyDescent="0.4">
      <c r="B308"/>
      <c r="D308" t="s">
        <v>783</v>
      </c>
      <c r="E308" s="8" t="str">
        <f t="shared" si="255"/>
        <v>308 SCENARIO-EV</v>
      </c>
      <c r="G308" t="str">
        <f t="shared" si="256"/>
        <v>308 SCENARIO-EV</v>
      </c>
      <c r="I308"/>
      <c r="J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row>
    <row r="309" spans="2:90" x14ac:dyDescent="0.4">
      <c r="B309" s="126" t="str">
        <f ca="1">"Scenarios - "&amp;OFFSET(B312,ROW(B322)-ROW(B312),0)</f>
        <v>Scenarios - # of units</v>
      </c>
      <c r="D309" t="s">
        <v>783</v>
      </c>
      <c r="E309" s="8" t="str">
        <f t="shared" si="255"/>
        <v>309 SCENARIO-EV</v>
      </c>
      <c r="G309" t="str">
        <f t="shared" si="256"/>
        <v>309 SCENARIO-EV</v>
      </c>
      <c r="I309"/>
      <c r="J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row>
    <row r="310" spans="2:90" x14ac:dyDescent="0.4">
      <c r="B310" s="312" t="s">
        <v>781</v>
      </c>
      <c r="D310" t="s">
        <v>783</v>
      </c>
      <c r="E310" s="8" t="str">
        <f t="shared" si="255"/>
        <v>310 SCENARIO-EV</v>
      </c>
      <c r="G310" t="str">
        <f t="shared" si="256"/>
        <v>310 SCENARIO-EV</v>
      </c>
      <c r="I310"/>
      <c r="J310"/>
      <c r="K310" s="17">
        <v>100000</v>
      </c>
      <c r="L310" s="17">
        <v>200000</v>
      </c>
      <c r="M310" s="17">
        <v>400000</v>
      </c>
      <c r="N310" s="17">
        <v>800000</v>
      </c>
      <c r="O310" s="17">
        <v>1600000</v>
      </c>
      <c r="P310" s="17">
        <v>3200000</v>
      </c>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row>
    <row r="311" spans="2:90" x14ac:dyDescent="0.4">
      <c r="B311" s="312" t="s">
        <v>782</v>
      </c>
      <c r="D311" t="s">
        <v>783</v>
      </c>
      <c r="E311" s="8" t="str">
        <f t="shared" si="255"/>
        <v>311 SCENARIO-EV</v>
      </c>
      <c r="G311" t="str">
        <f t="shared" si="256"/>
        <v>311 SCENARIO-EV</v>
      </c>
      <c r="I311"/>
      <c r="J311"/>
      <c r="K311" s="249">
        <v>100000</v>
      </c>
      <c r="L311" s="249">
        <v>200000</v>
      </c>
      <c r="M311" s="249">
        <v>400000</v>
      </c>
      <c r="N311" s="249">
        <v>800000</v>
      </c>
      <c r="O311" s="249">
        <v>1600000</v>
      </c>
      <c r="P311" s="249">
        <v>3200000</v>
      </c>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row>
    <row r="312" spans="2:90" x14ac:dyDescent="0.4">
      <c r="B312" s="124" t="str">
        <f ca="1">"Selection - "&amp;OFFSET(B312,ROW(B322)-ROW(B312),0)</f>
        <v>Selection - # of units</v>
      </c>
      <c r="C312" t="s">
        <v>964</v>
      </c>
      <c r="D312" t="s">
        <v>783</v>
      </c>
      <c r="E312" s="8" t="str">
        <f t="shared" si="255"/>
        <v>312 SCENARIO-EV</v>
      </c>
      <c r="G312" t="str">
        <f t="shared" si="256"/>
        <v>312 SCENARIO-EV</v>
      </c>
      <c r="H312" s="12"/>
      <c r="I312" s="60"/>
      <c r="J312" s="60"/>
      <c r="K312" s="32">
        <f>INDEX(K310:P311,MATCH(H307,B310:B311,0),MATCH(K$1,K$1:P$1,0))</f>
        <v>100000</v>
      </c>
      <c r="L312" s="32">
        <f>INDEX(K310:P311,MATCH(H307,B310:B311,0),MATCH(L$1,K$1:P$1,0))</f>
        <v>200000</v>
      </c>
      <c r="M312" s="32">
        <f>INDEX(K310:P311,MATCH(H307,B310:B311,0),MATCH(M$1,K$1:P$1,0))</f>
        <v>400000</v>
      </c>
      <c r="N312" s="32">
        <f>INDEX(K310:P311,MATCH(H307,B310:B311,0),MATCH(N$1,K$1:P$1,0))</f>
        <v>800000</v>
      </c>
      <c r="O312" s="32">
        <f>INDEX(K310:P311,MATCH(H307,B310:B311,0),MATCH(O$1,K$1:P$1,0))</f>
        <v>1600000</v>
      </c>
      <c r="P312" s="32">
        <f>INDEX(K310:P311,MATCH(H307,B310:B311,0),MATCH(P$1,K$1:P$1,0))</f>
        <v>3200000</v>
      </c>
      <c r="R312" s="15"/>
      <c r="S312" s="15" cm="1">
        <f t="array" ref="S312">INDEX($K:$P,ROW(),MATCH(S$3,$K$2:$P$2,0))/12</f>
        <v>8333.3333333333339</v>
      </c>
      <c r="T312" s="15" cm="1">
        <f t="array" ref="T312">INDEX($K:$P,ROW(),MATCH(T$3,$K$2:$P$2,0))/12</f>
        <v>8333.3333333333339</v>
      </c>
      <c r="U312" s="15" cm="1">
        <f t="array" ref="U312">INDEX($K:$P,ROW(),MATCH(U$3,$K$2:$P$2,0))/12</f>
        <v>8333.3333333333339</v>
      </c>
      <c r="V312" s="15" cm="1">
        <f t="array" ref="V312">INDEX($K:$P,ROW(),MATCH(V$3,$K$2:$P$2,0))/12</f>
        <v>8333.3333333333339</v>
      </c>
      <c r="W312" s="15" cm="1">
        <f t="array" ref="W312">INDEX($K:$P,ROW(),MATCH(W$3,$K$2:$P$2,0))/12</f>
        <v>8333.3333333333339</v>
      </c>
      <c r="X312" s="15" cm="1">
        <f t="array" ref="X312">INDEX($K:$P,ROW(),MATCH(X$3,$K$2:$P$2,0))/12</f>
        <v>8333.3333333333339</v>
      </c>
      <c r="Y312" s="15" cm="1">
        <f t="array" ref="Y312">INDEX($K:$P,ROW(),MATCH(Y$3,$K$2:$P$2,0))/12</f>
        <v>8333.3333333333339</v>
      </c>
      <c r="Z312" s="15" cm="1">
        <f t="array" ref="Z312">INDEX($K:$P,ROW(),MATCH(Z$3,$K$2:$P$2,0))/12</f>
        <v>8333.3333333333339</v>
      </c>
      <c r="AA312" s="15" cm="1">
        <f t="array" ref="AA312">INDEX($K:$P,ROW(),MATCH(AA$3,$K$2:$P$2,0))/12</f>
        <v>8333.3333333333339</v>
      </c>
      <c r="AB312" s="15" cm="1">
        <f t="array" ref="AB312">INDEX($K:$P,ROW(),MATCH(AB$3,$K$2:$P$2,0))/12</f>
        <v>8333.3333333333339</v>
      </c>
      <c r="AC312" s="15" cm="1">
        <f t="array" ref="AC312">INDEX($K:$P,ROW(),MATCH(AC$3,$K$2:$P$2,0))/12</f>
        <v>8333.3333333333339</v>
      </c>
      <c r="AD312" s="15" cm="1">
        <f t="array" ref="AD312">INDEX($K:$P,ROW(),MATCH(AD$3,$K$2:$P$2,0))/12</f>
        <v>8333.3333333333339</v>
      </c>
      <c r="AE312" s="15" cm="1">
        <f t="array" ref="AE312">INDEX($K:$P,ROW(),MATCH(AE$3,$K$2:$P$2,0))/12</f>
        <v>16666.666666666668</v>
      </c>
      <c r="AF312" s="15" cm="1">
        <f t="array" ref="AF312">INDEX($K:$P,ROW(),MATCH(AF$3,$K$2:$P$2,0))/12</f>
        <v>16666.666666666668</v>
      </c>
      <c r="AG312" s="15" cm="1">
        <f t="array" ref="AG312">INDEX($K:$P,ROW(),MATCH(AG$3,$K$2:$P$2,0))/12</f>
        <v>16666.666666666668</v>
      </c>
      <c r="AH312" s="15" cm="1">
        <f t="array" ref="AH312">INDEX($K:$P,ROW(),MATCH(AH$3,$K$2:$P$2,0))/12</f>
        <v>16666.666666666668</v>
      </c>
      <c r="AI312" s="15" cm="1">
        <f t="array" ref="AI312">INDEX($K:$P,ROW(),MATCH(AI$3,$K$2:$P$2,0))/12</f>
        <v>16666.666666666668</v>
      </c>
      <c r="AJ312" s="15" cm="1">
        <f t="array" ref="AJ312">INDEX($K:$P,ROW(),MATCH(AJ$3,$K$2:$P$2,0))/12</f>
        <v>16666.666666666668</v>
      </c>
      <c r="AK312" s="15" cm="1">
        <f t="array" ref="AK312">INDEX($K:$P,ROW(),MATCH(AK$3,$K$2:$P$2,0))/12</f>
        <v>16666.666666666668</v>
      </c>
      <c r="AL312" s="15" cm="1">
        <f t="array" ref="AL312">INDEX($K:$P,ROW(),MATCH(AL$3,$K$2:$P$2,0))/12</f>
        <v>16666.666666666668</v>
      </c>
      <c r="AM312" s="15" cm="1">
        <f t="array" ref="AM312">INDEX($K:$P,ROW(),MATCH(AM$3,$K$2:$P$2,0))/12</f>
        <v>16666.666666666668</v>
      </c>
      <c r="AN312" s="15" cm="1">
        <f t="array" ref="AN312">INDEX($K:$P,ROW(),MATCH(AN$3,$K$2:$P$2,0))/12</f>
        <v>16666.666666666668</v>
      </c>
      <c r="AO312" s="15" cm="1">
        <f t="array" ref="AO312">INDEX($K:$P,ROW(),MATCH(AO$3,$K$2:$P$2,0))/12</f>
        <v>16666.666666666668</v>
      </c>
      <c r="AP312" s="15" cm="1">
        <f t="array" ref="AP312">INDEX($K:$P,ROW(),MATCH(AP$3,$K$2:$P$2,0))/12</f>
        <v>16666.666666666668</v>
      </c>
      <c r="AQ312" s="15" cm="1">
        <f t="array" ref="AQ312">INDEX($K:$P,ROW(),MATCH(AQ$3,$K$2:$P$2,0))/12</f>
        <v>33333.333333333336</v>
      </c>
      <c r="AR312" s="15" cm="1">
        <f t="array" ref="AR312">INDEX($K:$P,ROW(),MATCH(AR$3,$K$2:$P$2,0))/12</f>
        <v>33333.333333333336</v>
      </c>
      <c r="AS312" s="15" cm="1">
        <f t="array" ref="AS312">INDEX($K:$P,ROW(),MATCH(AS$3,$K$2:$P$2,0))/12</f>
        <v>33333.333333333336</v>
      </c>
      <c r="AT312" s="15" cm="1">
        <f t="array" ref="AT312">INDEX($K:$P,ROW(),MATCH(AT$3,$K$2:$P$2,0))/12</f>
        <v>33333.333333333336</v>
      </c>
      <c r="AU312" s="15" cm="1">
        <f t="array" ref="AU312">INDEX($K:$P,ROW(),MATCH(AU$3,$K$2:$P$2,0))/12</f>
        <v>33333.333333333336</v>
      </c>
      <c r="AV312" s="15" cm="1">
        <f t="array" ref="AV312">INDEX($K:$P,ROW(),MATCH(AV$3,$K$2:$P$2,0))/12</f>
        <v>33333.333333333336</v>
      </c>
      <c r="AW312" s="15" cm="1">
        <f t="array" ref="AW312">INDEX($K:$P,ROW(),MATCH(AW$3,$K$2:$P$2,0))/12</f>
        <v>33333.333333333336</v>
      </c>
      <c r="AX312" s="15" cm="1">
        <f t="array" ref="AX312">INDEX($K:$P,ROW(),MATCH(AX$3,$K$2:$P$2,0))/12</f>
        <v>33333.333333333336</v>
      </c>
      <c r="AY312" s="15" cm="1">
        <f t="array" ref="AY312">INDEX($K:$P,ROW(),MATCH(AY$3,$K$2:$P$2,0))/12</f>
        <v>33333.333333333336</v>
      </c>
      <c r="AZ312" s="15" cm="1">
        <f t="array" ref="AZ312">INDEX($K:$P,ROW(),MATCH(AZ$3,$K$2:$P$2,0))/12</f>
        <v>33333.333333333336</v>
      </c>
      <c r="BA312" s="15" cm="1">
        <f t="array" ref="BA312">INDEX($K:$P,ROW(),MATCH(BA$3,$K$2:$P$2,0))/12</f>
        <v>33333.333333333336</v>
      </c>
      <c r="BB312" s="15" cm="1">
        <f t="array" ref="BB312">INDEX($K:$P,ROW(),MATCH(BB$3,$K$2:$P$2,0))/12</f>
        <v>33333.333333333336</v>
      </c>
      <c r="BC312" s="15" cm="1">
        <f t="array" ref="BC312">INDEX($K:$P,ROW(),MATCH(BC$3,$K$2:$P$2,0))/12</f>
        <v>66666.666666666672</v>
      </c>
      <c r="BD312" s="15" cm="1">
        <f t="array" ref="BD312">INDEX($K:$P,ROW(),MATCH(BD$3,$K$2:$P$2,0))/12</f>
        <v>66666.666666666672</v>
      </c>
      <c r="BE312" s="15" cm="1">
        <f t="array" ref="BE312">INDEX($K:$P,ROW(),MATCH(BE$3,$K$2:$P$2,0))/12</f>
        <v>66666.666666666672</v>
      </c>
      <c r="BF312" s="15" cm="1">
        <f t="array" ref="BF312">INDEX($K:$P,ROW(),MATCH(BF$3,$K$2:$P$2,0))/12</f>
        <v>66666.666666666672</v>
      </c>
      <c r="BG312" s="15" cm="1">
        <f t="array" ref="BG312">INDEX($K:$P,ROW(),MATCH(BG$3,$K$2:$P$2,0))/12</f>
        <v>66666.666666666672</v>
      </c>
      <c r="BH312" s="15" cm="1">
        <f t="array" ref="BH312">INDEX($K:$P,ROW(),MATCH(BH$3,$K$2:$P$2,0))/12</f>
        <v>66666.666666666672</v>
      </c>
      <c r="BI312" s="15" cm="1">
        <f t="array" ref="BI312">INDEX($K:$P,ROW(),MATCH(BI$3,$K$2:$P$2,0))/12</f>
        <v>66666.666666666672</v>
      </c>
      <c r="BJ312" s="15" cm="1">
        <f t="array" ref="BJ312">INDEX($K:$P,ROW(),MATCH(BJ$3,$K$2:$P$2,0))/12</f>
        <v>66666.666666666672</v>
      </c>
      <c r="BK312" s="15" cm="1">
        <f t="array" ref="BK312">INDEX($K:$P,ROW(),MATCH(BK$3,$K$2:$P$2,0))/12</f>
        <v>66666.666666666672</v>
      </c>
      <c r="BL312" s="15" cm="1">
        <f t="array" ref="BL312">INDEX($K:$P,ROW(),MATCH(BL$3,$K$2:$P$2,0))/12</f>
        <v>66666.666666666672</v>
      </c>
      <c r="BM312" s="15" cm="1">
        <f t="array" ref="BM312">INDEX($K:$P,ROW(),MATCH(BM$3,$K$2:$P$2,0))/12</f>
        <v>66666.666666666672</v>
      </c>
      <c r="BN312" s="15" cm="1">
        <f t="array" ref="BN312">INDEX($K:$P,ROW(),MATCH(BN$3,$K$2:$P$2,0))/12</f>
        <v>66666.666666666672</v>
      </c>
      <c r="BO312" s="15" cm="1">
        <f t="array" ref="BO312">INDEX($K:$P,ROW(),MATCH(BO$3,$K$2:$P$2,0))/12</f>
        <v>133333.33333333334</v>
      </c>
      <c r="BP312" s="15" cm="1">
        <f t="array" ref="BP312">INDEX($K:$P,ROW(),MATCH(BP$3,$K$2:$P$2,0))/12</f>
        <v>133333.33333333334</v>
      </c>
      <c r="BQ312" s="15" cm="1">
        <f t="array" ref="BQ312">INDEX($K:$P,ROW(),MATCH(BQ$3,$K$2:$P$2,0))/12</f>
        <v>133333.33333333334</v>
      </c>
      <c r="BR312" s="15" cm="1">
        <f t="array" ref="BR312">INDEX($K:$P,ROW(),MATCH(BR$3,$K$2:$P$2,0))/12</f>
        <v>133333.33333333334</v>
      </c>
      <c r="BS312" s="15" cm="1">
        <f t="array" ref="BS312">INDEX($K:$P,ROW(),MATCH(BS$3,$K$2:$P$2,0))/12</f>
        <v>133333.33333333334</v>
      </c>
      <c r="BT312" s="15" cm="1">
        <f t="array" ref="BT312">INDEX($K:$P,ROW(),MATCH(BT$3,$K$2:$P$2,0))/12</f>
        <v>133333.33333333334</v>
      </c>
      <c r="BU312" s="15" cm="1">
        <f t="array" ref="BU312">INDEX($K:$P,ROW(),MATCH(BU$3,$K$2:$P$2,0))/12</f>
        <v>133333.33333333334</v>
      </c>
      <c r="BV312" s="15" cm="1">
        <f t="array" ref="BV312">INDEX($K:$P,ROW(),MATCH(BV$3,$K$2:$P$2,0))/12</f>
        <v>133333.33333333334</v>
      </c>
      <c r="BW312" s="15" cm="1">
        <f t="array" ref="BW312">INDEX($K:$P,ROW(),MATCH(BW$3,$K$2:$P$2,0))/12</f>
        <v>133333.33333333334</v>
      </c>
      <c r="BX312" s="15" cm="1">
        <f t="array" ref="BX312">INDEX($K:$P,ROW(),MATCH(BX$3,$K$2:$P$2,0))/12</f>
        <v>133333.33333333334</v>
      </c>
      <c r="BY312" s="15" cm="1">
        <f t="array" ref="BY312">INDEX($K:$P,ROW(),MATCH(BY$3,$K$2:$P$2,0))/12</f>
        <v>133333.33333333334</v>
      </c>
      <c r="BZ312" s="15" cm="1">
        <f t="array" ref="BZ312">INDEX($K:$P,ROW(),MATCH(BZ$3,$K$2:$P$2,0))/12</f>
        <v>133333.33333333334</v>
      </c>
      <c r="CA312" s="15" cm="1">
        <f t="array" ref="CA312">INDEX($K:$P,ROW(),MATCH(CA$3,$K$2:$P$2,0))/12</f>
        <v>266666.66666666669</v>
      </c>
      <c r="CB312" s="15" cm="1">
        <f t="array" ref="CB312">INDEX($K:$P,ROW(),MATCH(CB$3,$K$2:$P$2,0))/12</f>
        <v>266666.66666666669</v>
      </c>
      <c r="CC312" s="15" cm="1">
        <f t="array" ref="CC312">INDEX($K:$P,ROW(),MATCH(CC$3,$K$2:$P$2,0))/12</f>
        <v>266666.66666666669</v>
      </c>
      <c r="CD312" s="15" cm="1">
        <f t="array" ref="CD312">INDEX($K:$P,ROW(),MATCH(CD$3,$K$2:$P$2,0))/12</f>
        <v>266666.66666666669</v>
      </c>
      <c r="CE312" s="15" cm="1">
        <f t="array" ref="CE312">INDEX($K:$P,ROW(),MATCH(CE$3,$K$2:$P$2,0))/12</f>
        <v>266666.66666666669</v>
      </c>
      <c r="CF312" s="15" cm="1">
        <f t="array" ref="CF312">INDEX($K:$P,ROW(),MATCH(CF$3,$K$2:$P$2,0))/12</f>
        <v>266666.66666666669</v>
      </c>
      <c r="CG312" s="15" cm="1">
        <f t="array" ref="CG312">INDEX($K:$P,ROW(),MATCH(CG$3,$K$2:$P$2,0))/12</f>
        <v>266666.66666666669</v>
      </c>
      <c r="CH312" s="15" cm="1">
        <f t="array" ref="CH312">INDEX($K:$P,ROW(),MATCH(CH$3,$K$2:$P$2,0))/12</f>
        <v>266666.66666666669</v>
      </c>
      <c r="CI312" s="15" cm="1">
        <f t="array" ref="CI312">INDEX($K:$P,ROW(),MATCH(CI$3,$K$2:$P$2,0))/12</f>
        <v>266666.66666666669</v>
      </c>
      <c r="CJ312" s="15" cm="1">
        <f t="array" ref="CJ312">INDEX($K:$P,ROW(),MATCH(CJ$3,$K$2:$P$2,0))/12</f>
        <v>266666.66666666669</v>
      </c>
      <c r="CK312" s="15" cm="1">
        <f t="array" ref="CK312">INDEX($K:$P,ROW(),MATCH(CK$3,$K$2:$P$2,0))/12</f>
        <v>266666.66666666669</v>
      </c>
      <c r="CL312" s="15" cm="1">
        <f t="array" ref="CL312">INDEX($K:$P,ROW(),MATCH(CL$3,$K$2:$P$2,0))/12</f>
        <v>266666.66666666669</v>
      </c>
    </row>
    <row r="313" spans="2:90" x14ac:dyDescent="0.4">
      <c r="B313" s="187" t="str">
        <f>IFERROR(SUBSTITUTE(TRIM(LEFT(B306,SEARCH("-",B306)-1)),":",""),SUBSTITUTE(B306,":",""))</f>
        <v>Volume driven</v>
      </c>
      <c r="D313" t="s">
        <v>783</v>
      </c>
      <c r="E313" s="8" t="str">
        <f t="shared" si="255"/>
        <v>313 SCENARIO-EV</v>
      </c>
      <c r="G313" t="s">
        <v>332</v>
      </c>
      <c r="H313" s="31"/>
      <c r="I313" s="73"/>
      <c r="J313" s="73"/>
      <c r="K313" s="39"/>
      <c r="L313" s="39"/>
      <c r="M313" s="39"/>
      <c r="N313" s="39"/>
      <c r="O313" s="39"/>
      <c r="P313" s="39"/>
      <c r="R313" s="38"/>
      <c r="S313" s="38"/>
      <c r="T313" s="38"/>
      <c r="U313" s="38"/>
      <c r="V313" s="38"/>
      <c r="W313" s="38"/>
      <c r="X313" s="38"/>
      <c r="Y313" s="38"/>
      <c r="Z313" s="38"/>
      <c r="AA313" s="38"/>
      <c r="AB313" s="38"/>
      <c r="AC313" s="38"/>
      <c r="AD313" s="38"/>
      <c r="AE313" s="38"/>
      <c r="AF313" s="38"/>
      <c r="AG313" s="38"/>
      <c r="AH313" s="38"/>
      <c r="AI313" s="38"/>
      <c r="AJ313" s="38"/>
      <c r="AK313" s="38"/>
      <c r="AL313" s="38"/>
      <c r="AM313" s="38"/>
      <c r="AN313" s="38"/>
      <c r="AO313" s="38"/>
      <c r="AP313" s="38"/>
      <c r="AQ313" s="38"/>
      <c r="AR313" s="38"/>
      <c r="AS313" s="38"/>
      <c r="AT313" s="38"/>
      <c r="AU313" s="38"/>
      <c r="AV313" s="38"/>
      <c r="AW313" s="38"/>
      <c r="AX313" s="38"/>
      <c r="AY313" s="38"/>
      <c r="AZ313" s="38"/>
      <c r="BA313" s="38"/>
      <c r="BB313" s="38"/>
      <c r="BC313" s="38"/>
      <c r="BD313" s="38"/>
      <c r="BE313" s="38"/>
      <c r="BF313" s="38"/>
      <c r="BG313" s="38"/>
      <c r="BH313" s="38"/>
      <c r="BI313" s="38"/>
      <c r="BJ313" s="38"/>
      <c r="BK313" s="38"/>
      <c r="BL313" s="38"/>
      <c r="BM313" s="38"/>
      <c r="BN313" s="38"/>
      <c r="BO313" s="38"/>
      <c r="BP313" s="38"/>
      <c r="BQ313" s="38"/>
      <c r="BR313" s="38"/>
      <c r="BS313" s="38"/>
      <c r="BT313" s="38"/>
      <c r="BU313" s="38"/>
      <c r="BV313" s="38"/>
      <c r="BW313" s="38"/>
      <c r="BX313" s="38"/>
      <c r="BY313" s="38"/>
      <c r="BZ313" s="38"/>
      <c r="CA313" s="38"/>
      <c r="CB313" s="38"/>
      <c r="CC313" s="38"/>
      <c r="CD313" s="38"/>
      <c r="CE313" s="38"/>
      <c r="CF313" s="38"/>
      <c r="CG313" s="38"/>
      <c r="CH313" s="38"/>
      <c r="CI313" s="38"/>
      <c r="CJ313" s="38"/>
      <c r="CK313" s="38"/>
      <c r="CL313" s="38"/>
    </row>
    <row r="314" spans="2:90" x14ac:dyDescent="0.4">
      <c r="B314" s="235" t="str">
        <f>IFERROR(SUBSTITUTE(TRIM(MID(B306, SEARCH("-", B306) + 1, LEN(B306))),":",""),"no unit")</f>
        <v>primary unit</v>
      </c>
      <c r="D314" t="s">
        <v>783</v>
      </c>
      <c r="E314" s="8" t="str">
        <f t="shared" si="255"/>
        <v>314 SCENARIO-EV</v>
      </c>
      <c r="G314" t="s">
        <v>332</v>
      </c>
      <c r="H314" s="31"/>
      <c r="I314" s="73"/>
      <c r="J314" s="73"/>
      <c r="K314" s="39"/>
      <c r="L314" s="39"/>
      <c r="M314" s="39"/>
      <c r="N314" s="39"/>
      <c r="O314" s="39"/>
      <c r="P314" s="39"/>
      <c r="R314" s="38"/>
      <c r="S314" s="38"/>
      <c r="T314" s="38"/>
      <c r="U314" s="38"/>
      <c r="V314" s="38"/>
      <c r="W314" s="38"/>
      <c r="X314" s="38"/>
      <c r="Y314" s="38"/>
      <c r="Z314" s="38"/>
      <c r="AA314" s="38"/>
      <c r="AB314" s="38"/>
      <c r="AC314" s="38"/>
      <c r="AD314" s="38"/>
      <c r="AE314" s="38"/>
      <c r="AF314" s="38"/>
      <c r="AG314" s="38"/>
      <c r="AH314" s="38"/>
      <c r="AI314" s="38"/>
      <c r="AJ314" s="38"/>
      <c r="AK314" s="38"/>
      <c r="AL314" s="38"/>
      <c r="AM314" s="38"/>
      <c r="AN314" s="38"/>
      <c r="AO314" s="38"/>
      <c r="AP314" s="38"/>
      <c r="AQ314" s="38"/>
      <c r="AR314" s="38"/>
      <c r="AS314" s="38"/>
      <c r="AT314" s="38"/>
      <c r="AU314" s="38"/>
      <c r="AV314" s="38"/>
      <c r="AW314" s="38"/>
      <c r="AX314" s="38"/>
      <c r="AY314" s="38"/>
      <c r="AZ314" s="38"/>
      <c r="BA314" s="38"/>
      <c r="BB314" s="38"/>
      <c r="BC314" s="38"/>
      <c r="BD314" s="38"/>
      <c r="BE314" s="38"/>
      <c r="BF314" s="38"/>
      <c r="BG314" s="38"/>
      <c r="BH314" s="38"/>
      <c r="BI314" s="38"/>
      <c r="BJ314" s="38"/>
      <c r="BK314" s="38"/>
      <c r="BL314" s="38"/>
      <c r="BM314" s="38"/>
      <c r="BN314" s="38"/>
      <c r="BO314" s="38"/>
      <c r="BP314" s="38"/>
      <c r="BQ314" s="38"/>
      <c r="BR314" s="38"/>
      <c r="BS314" s="38"/>
      <c r="BT314" s="38"/>
      <c r="BU314" s="38"/>
      <c r="BV314" s="38"/>
      <c r="BW314" s="38"/>
      <c r="BX314" s="38"/>
      <c r="BY314" s="38"/>
      <c r="BZ314" s="38"/>
      <c r="CA314" s="38"/>
      <c r="CB314" s="38"/>
      <c r="CC314" s="38"/>
      <c r="CD314" s="38"/>
      <c r="CE314" s="38"/>
      <c r="CF314" s="38"/>
      <c r="CG314" s="38"/>
      <c r="CH314" s="38"/>
      <c r="CI314" s="38"/>
      <c r="CJ314" s="38"/>
      <c r="CK314" s="38"/>
      <c r="CL314" s="38"/>
    </row>
    <row r="315" spans="2:90" x14ac:dyDescent="0.4">
      <c r="B315" s="132" t="s">
        <v>461</v>
      </c>
      <c r="D315" t="s">
        <v>783</v>
      </c>
      <c r="E315" s="8" t="str">
        <f t="shared" si="255"/>
        <v>315 SCENARIO-EV</v>
      </c>
      <c r="G315" t="s">
        <v>332</v>
      </c>
      <c r="H315" s="31"/>
      <c r="I315" s="73"/>
      <c r="J315" s="73"/>
      <c r="K315" s="39"/>
      <c r="L315" s="39"/>
      <c r="M315" s="39"/>
      <c r="N315" s="39"/>
      <c r="O315" s="39"/>
      <c r="P315" s="39"/>
      <c r="R315" s="38"/>
    </row>
    <row r="316" spans="2:90" x14ac:dyDescent="0.4">
      <c r="B316" s="132" t="s">
        <v>462</v>
      </c>
      <c r="D316" t="s">
        <v>783</v>
      </c>
      <c r="E316" s="8" t="str">
        <f t="shared" si="255"/>
        <v>316 SCENARIO-EV</v>
      </c>
      <c r="G316" t="s">
        <v>332</v>
      </c>
      <c r="H316" s="31"/>
      <c r="I316" s="73"/>
      <c r="J316" s="73"/>
      <c r="K316" s="39"/>
      <c r="L316" s="39"/>
      <c r="M316" s="39"/>
      <c r="N316" s="39"/>
      <c r="O316" s="39"/>
      <c r="P316" s="39"/>
      <c r="R316" s="38"/>
      <c r="S316" s="199" t="str">
        <f t="shared" ref="S316" si="257">ADDRESS(ROW(S312),COLUMN(S312))</f>
        <v>$S$312</v>
      </c>
      <c r="T316" s="199" t="str">
        <f t="shared" ref="T316:AX316" si="258">ADDRESS(ROW(T312),COLUMN(T312))</f>
        <v>$T$312</v>
      </c>
      <c r="U316" s="199" t="str">
        <f t="shared" si="258"/>
        <v>$U$312</v>
      </c>
      <c r="V316" s="199" t="str">
        <f t="shared" si="258"/>
        <v>$V$312</v>
      </c>
      <c r="W316" s="199" t="str">
        <f t="shared" si="258"/>
        <v>$W$312</v>
      </c>
      <c r="X316" s="199" t="str">
        <f t="shared" si="258"/>
        <v>$X$312</v>
      </c>
      <c r="Y316" s="199" t="str">
        <f t="shared" si="258"/>
        <v>$Y$312</v>
      </c>
      <c r="Z316" s="199" t="str">
        <f t="shared" si="258"/>
        <v>$Z$312</v>
      </c>
      <c r="AA316" s="199" t="str">
        <f t="shared" si="258"/>
        <v>$AA$312</v>
      </c>
      <c r="AB316" s="199" t="str">
        <f t="shared" si="258"/>
        <v>$AB$312</v>
      </c>
      <c r="AC316" s="199" t="str">
        <f t="shared" si="258"/>
        <v>$AC$312</v>
      </c>
      <c r="AD316" s="199" t="str">
        <f t="shared" si="258"/>
        <v>$AD$312</v>
      </c>
      <c r="AE316" s="199" t="str">
        <f t="shared" si="258"/>
        <v>$AE$312</v>
      </c>
      <c r="AF316" s="199" t="str">
        <f t="shared" si="258"/>
        <v>$AF$312</v>
      </c>
      <c r="AG316" s="199" t="str">
        <f t="shared" si="258"/>
        <v>$AG$312</v>
      </c>
      <c r="AH316" s="199" t="str">
        <f t="shared" si="258"/>
        <v>$AH$312</v>
      </c>
      <c r="AI316" s="199" t="str">
        <f t="shared" si="258"/>
        <v>$AI$312</v>
      </c>
      <c r="AJ316" s="199" t="str">
        <f t="shared" si="258"/>
        <v>$AJ$312</v>
      </c>
      <c r="AK316" s="199" t="str">
        <f t="shared" si="258"/>
        <v>$AK$312</v>
      </c>
      <c r="AL316" s="199" t="str">
        <f t="shared" si="258"/>
        <v>$AL$312</v>
      </c>
      <c r="AM316" s="199" t="str">
        <f t="shared" si="258"/>
        <v>$AM$312</v>
      </c>
      <c r="AN316" s="199" t="str">
        <f t="shared" si="258"/>
        <v>$AN$312</v>
      </c>
      <c r="AO316" s="199" t="str">
        <f t="shared" si="258"/>
        <v>$AO$312</v>
      </c>
      <c r="AP316" s="199" t="str">
        <f t="shared" si="258"/>
        <v>$AP$312</v>
      </c>
      <c r="AQ316" s="199" t="str">
        <f t="shared" si="258"/>
        <v>$AQ$312</v>
      </c>
      <c r="AR316" s="199" t="str">
        <f t="shared" si="258"/>
        <v>$AR$312</v>
      </c>
      <c r="AS316" s="199" t="str">
        <f t="shared" si="258"/>
        <v>$AS$312</v>
      </c>
      <c r="AT316" s="199" t="str">
        <f t="shared" si="258"/>
        <v>$AT$312</v>
      </c>
      <c r="AU316" s="199" t="str">
        <f t="shared" si="258"/>
        <v>$AU$312</v>
      </c>
      <c r="AV316" s="199" t="str">
        <f t="shared" si="258"/>
        <v>$AV$312</v>
      </c>
      <c r="AW316" s="199" t="str">
        <f t="shared" si="258"/>
        <v>$AW$312</v>
      </c>
      <c r="AX316" s="199" t="str">
        <f t="shared" si="258"/>
        <v>$AX$312</v>
      </c>
      <c r="AY316" s="199" t="str">
        <f t="shared" ref="AY316:CD316" si="259">ADDRESS(ROW(AY312),COLUMN(AY312))</f>
        <v>$AY$312</v>
      </c>
      <c r="AZ316" s="199" t="str">
        <f t="shared" si="259"/>
        <v>$AZ$312</v>
      </c>
      <c r="BA316" s="199" t="str">
        <f t="shared" si="259"/>
        <v>$BA$312</v>
      </c>
      <c r="BB316" s="199" t="str">
        <f t="shared" si="259"/>
        <v>$BB$312</v>
      </c>
      <c r="BC316" s="199" t="str">
        <f t="shared" si="259"/>
        <v>$BC$312</v>
      </c>
      <c r="BD316" s="199" t="str">
        <f t="shared" si="259"/>
        <v>$BD$312</v>
      </c>
      <c r="BE316" s="199" t="str">
        <f t="shared" si="259"/>
        <v>$BE$312</v>
      </c>
      <c r="BF316" s="199" t="str">
        <f t="shared" si="259"/>
        <v>$BF$312</v>
      </c>
      <c r="BG316" s="199" t="str">
        <f t="shared" si="259"/>
        <v>$BG$312</v>
      </c>
      <c r="BH316" s="199" t="str">
        <f t="shared" si="259"/>
        <v>$BH$312</v>
      </c>
      <c r="BI316" s="199" t="str">
        <f t="shared" si="259"/>
        <v>$BI$312</v>
      </c>
      <c r="BJ316" s="199" t="str">
        <f t="shared" si="259"/>
        <v>$BJ$312</v>
      </c>
      <c r="BK316" s="199" t="str">
        <f t="shared" si="259"/>
        <v>$BK$312</v>
      </c>
      <c r="BL316" s="199" t="str">
        <f t="shared" si="259"/>
        <v>$BL$312</v>
      </c>
      <c r="BM316" s="199" t="str">
        <f t="shared" si="259"/>
        <v>$BM$312</v>
      </c>
      <c r="BN316" s="199" t="str">
        <f t="shared" si="259"/>
        <v>$BN$312</v>
      </c>
      <c r="BO316" s="199" t="str">
        <f t="shared" si="259"/>
        <v>$BO$312</v>
      </c>
      <c r="BP316" s="199" t="str">
        <f t="shared" si="259"/>
        <v>$BP$312</v>
      </c>
      <c r="BQ316" s="199" t="str">
        <f t="shared" si="259"/>
        <v>$BQ$312</v>
      </c>
      <c r="BR316" s="199" t="str">
        <f t="shared" si="259"/>
        <v>$BR$312</v>
      </c>
      <c r="BS316" s="199" t="str">
        <f t="shared" si="259"/>
        <v>$BS$312</v>
      </c>
      <c r="BT316" s="199" t="str">
        <f t="shared" si="259"/>
        <v>$BT$312</v>
      </c>
      <c r="BU316" s="199" t="str">
        <f t="shared" si="259"/>
        <v>$BU$312</v>
      </c>
      <c r="BV316" s="199" t="str">
        <f t="shared" si="259"/>
        <v>$BV$312</v>
      </c>
      <c r="BW316" s="199" t="str">
        <f t="shared" si="259"/>
        <v>$BW$312</v>
      </c>
      <c r="BX316" s="199" t="str">
        <f t="shared" si="259"/>
        <v>$BX$312</v>
      </c>
      <c r="BY316" s="199" t="str">
        <f t="shared" si="259"/>
        <v>$BY$312</v>
      </c>
      <c r="BZ316" s="199" t="str">
        <f t="shared" si="259"/>
        <v>$BZ$312</v>
      </c>
      <c r="CA316" s="199" t="str">
        <f t="shared" si="259"/>
        <v>$CA$312</v>
      </c>
      <c r="CB316" s="199" t="str">
        <f t="shared" si="259"/>
        <v>$CB$312</v>
      </c>
      <c r="CC316" s="199" t="str">
        <f t="shared" si="259"/>
        <v>$CC$312</v>
      </c>
      <c r="CD316" s="199" t="str">
        <f t="shared" si="259"/>
        <v>$CD$312</v>
      </c>
      <c r="CE316" s="199" t="str">
        <f t="shared" ref="CE316:CK316" si="260">ADDRESS(ROW(CE312),COLUMN(CE312))</f>
        <v>$CE$312</v>
      </c>
      <c r="CF316" s="199" t="str">
        <f t="shared" si="260"/>
        <v>$CF$312</v>
      </c>
      <c r="CG316" s="199" t="str">
        <f t="shared" si="260"/>
        <v>$CG$312</v>
      </c>
      <c r="CH316" s="199" t="str">
        <f t="shared" si="260"/>
        <v>$CH$312</v>
      </c>
      <c r="CI316" s="199" t="str">
        <f t="shared" si="260"/>
        <v>$CI$312</v>
      </c>
      <c r="CJ316" s="199" t="str">
        <f t="shared" si="260"/>
        <v>$CJ$312</v>
      </c>
      <c r="CK316" s="199" t="str">
        <f t="shared" si="260"/>
        <v>$CK$312</v>
      </c>
      <c r="CL316" s="199" t="str">
        <f t="shared" ref="CL316" si="261">ADDRESS(ROW(CL312),COLUMN(CL312))</f>
        <v>$CL$312</v>
      </c>
    </row>
    <row r="317" spans="2:90" x14ac:dyDescent="0.4">
      <c r="B317" s="8" t="s">
        <v>488</v>
      </c>
      <c r="D317" t="s">
        <v>783</v>
      </c>
      <c r="E317" s="8" t="str">
        <f t="shared" si="255"/>
        <v>317 SCENARIO-EV</v>
      </c>
      <c r="G317" t="s">
        <v>332</v>
      </c>
      <c r="H317" s="31"/>
      <c r="I317" s="73"/>
      <c r="J317" s="73"/>
      <c r="K317" s="39"/>
      <c r="L317" s="39"/>
      <c r="M317" s="39"/>
      <c r="N317" s="39"/>
      <c r="O317" s="39"/>
      <c r="P317" s="39"/>
      <c r="R317" s="38"/>
      <c r="S317" s="199"/>
      <c r="T317" s="199"/>
      <c r="U317" s="199"/>
      <c r="V317" s="199"/>
      <c r="W317" s="199"/>
      <c r="X317" s="199"/>
      <c r="Y317" s="199"/>
      <c r="Z317" s="199"/>
      <c r="AA317" s="199"/>
      <c r="AB317" s="199"/>
      <c r="AC317" s="199"/>
      <c r="AD317" s="199"/>
      <c r="AE317" s="199"/>
      <c r="AF317" s="199"/>
      <c r="AG317" s="199"/>
      <c r="AH317" s="199"/>
      <c r="AI317" s="199"/>
      <c r="AJ317" s="199"/>
      <c r="AK317" s="199"/>
      <c r="AL317" s="199"/>
      <c r="AM317" s="199"/>
      <c r="AN317" s="199"/>
      <c r="AO317" s="199"/>
      <c r="AP317" s="199"/>
      <c r="AQ317" s="199"/>
      <c r="AR317" s="199"/>
      <c r="AS317" s="199"/>
      <c r="AT317" s="199"/>
      <c r="AU317" s="199"/>
      <c r="AV317" s="199"/>
      <c r="AW317" s="199"/>
      <c r="AX317" s="199"/>
      <c r="AY317" s="199"/>
      <c r="AZ317" s="199"/>
      <c r="BA317" s="199"/>
      <c r="BB317" s="199"/>
      <c r="BC317" s="199"/>
      <c r="BD317" s="199"/>
      <c r="BE317" s="199"/>
      <c r="BF317" s="199"/>
      <c r="BG317" s="199"/>
      <c r="BH317" s="199"/>
      <c r="BI317" s="199"/>
      <c r="BJ317" s="199"/>
      <c r="BK317" s="199"/>
      <c r="BL317" s="199"/>
      <c r="BM317" s="199"/>
      <c r="BN317" s="199"/>
      <c r="BO317" s="199"/>
      <c r="BP317" s="199"/>
      <c r="BQ317" s="199"/>
      <c r="BR317" s="199"/>
      <c r="BS317" s="199"/>
      <c r="BT317" s="199"/>
      <c r="BU317" s="199"/>
      <c r="BV317" s="199"/>
      <c r="BW317" s="199"/>
      <c r="BX317" s="199"/>
      <c r="BY317" s="199"/>
      <c r="BZ317" s="199"/>
      <c r="CA317" s="199"/>
      <c r="CB317" s="199"/>
      <c r="CC317" s="199"/>
      <c r="CD317" s="199"/>
      <c r="CE317" s="199"/>
      <c r="CF317" s="199"/>
      <c r="CG317" s="199"/>
      <c r="CH317" s="199"/>
      <c r="CI317" s="199"/>
      <c r="CJ317" s="199"/>
      <c r="CK317" s="199"/>
      <c r="CL317" s="199"/>
    </row>
    <row r="318" spans="2:90" x14ac:dyDescent="0.4">
      <c r="B318" s="8" t="s">
        <v>494</v>
      </c>
      <c r="D318" t="s">
        <v>783</v>
      </c>
      <c r="E318" s="8" t="str">
        <f t="shared" si="255"/>
        <v>318 SCENARIO-EV</v>
      </c>
      <c r="G318" t="s">
        <v>332</v>
      </c>
      <c r="H318" s="31"/>
      <c r="I318" s="73"/>
      <c r="J318" s="73"/>
      <c r="K318" s="39"/>
      <c r="L318" s="39"/>
      <c r="M318" s="39"/>
      <c r="N318" s="39"/>
      <c r="O318" s="39"/>
      <c r="P318" s="39"/>
      <c r="R318" s="38"/>
      <c r="S318" s="199"/>
      <c r="T318" s="199"/>
      <c r="U318" s="199"/>
      <c r="V318" s="199"/>
      <c r="W318" s="199"/>
      <c r="X318" s="199"/>
      <c r="Y318" s="199"/>
      <c r="Z318" s="199"/>
      <c r="AA318" s="199"/>
      <c r="AB318" s="199"/>
      <c r="AC318" s="199"/>
      <c r="AD318" s="199"/>
      <c r="AE318" s="199"/>
      <c r="AF318" s="199"/>
      <c r="AG318" s="199"/>
      <c r="AH318" s="199"/>
      <c r="AI318" s="199"/>
      <c r="AJ318" s="199"/>
      <c r="AK318" s="199"/>
      <c r="AL318" s="199"/>
      <c r="AM318" s="199"/>
      <c r="AN318" s="199"/>
      <c r="AO318" s="199"/>
      <c r="AP318" s="199"/>
      <c r="AQ318" s="199"/>
      <c r="AR318" s="199"/>
      <c r="AS318" s="199"/>
      <c r="AT318" s="199"/>
      <c r="AU318" s="199"/>
      <c r="AV318" s="199"/>
      <c r="AW318" s="199"/>
      <c r="AX318" s="199"/>
      <c r="AY318" s="199"/>
      <c r="AZ318" s="199"/>
      <c r="BA318" s="199"/>
      <c r="BB318" s="199"/>
      <c r="BC318" s="199"/>
      <c r="BD318" s="199"/>
      <c r="BE318" s="199"/>
      <c r="BF318" s="199"/>
      <c r="BG318" s="199"/>
      <c r="BH318" s="199"/>
      <c r="BI318" s="199"/>
      <c r="BJ318" s="199"/>
      <c r="BK318" s="199"/>
      <c r="BL318" s="199"/>
      <c r="BM318" s="199"/>
      <c r="BN318" s="199"/>
      <c r="BO318" s="199"/>
      <c r="BP318" s="199"/>
      <c r="BQ318" s="199"/>
      <c r="BR318" s="199"/>
      <c r="BS318" s="199"/>
      <c r="BT318" s="199"/>
      <c r="BU318" s="199"/>
      <c r="BV318" s="199"/>
      <c r="BW318" s="199"/>
      <c r="BX318" s="199"/>
      <c r="BY318" s="199"/>
      <c r="BZ318" s="199"/>
      <c r="CA318" s="199"/>
      <c r="CB318" s="199"/>
      <c r="CC318" s="199"/>
      <c r="CD318" s="199"/>
      <c r="CE318" s="199"/>
      <c r="CF318" s="199"/>
      <c r="CG318" s="199"/>
      <c r="CH318" s="199"/>
      <c r="CI318" s="199"/>
      <c r="CJ318" s="199"/>
      <c r="CK318" s="199"/>
      <c r="CL318" s="199"/>
    </row>
    <row r="319" spans="2:90" x14ac:dyDescent="0.4">
      <c r="B319" s="8" t="s">
        <v>463</v>
      </c>
      <c r="D319" t="s">
        <v>783</v>
      </c>
      <c r="E319" s="8" t="str">
        <f t="shared" si="255"/>
        <v>319 SCENARIO-EV</v>
      </c>
      <c r="G319" t="s">
        <v>332</v>
      </c>
      <c r="H319" s="31"/>
      <c r="I319" s="73"/>
      <c r="J319" s="73"/>
      <c r="K319" s="39"/>
      <c r="L319" s="39"/>
      <c r="M319" s="39"/>
      <c r="N319" s="39"/>
      <c r="O319" s="39"/>
      <c r="P319" s="39"/>
      <c r="R319" s="38"/>
      <c r="S319" s="199"/>
      <c r="T319" s="199"/>
      <c r="U319" s="199"/>
      <c r="V319" s="199"/>
      <c r="W319" s="199"/>
      <c r="X319" s="199"/>
      <c r="Y319" s="199"/>
      <c r="Z319" s="199"/>
      <c r="AA319" s="199"/>
      <c r="AB319" s="199"/>
      <c r="AC319" s="199"/>
      <c r="AD319" s="199"/>
      <c r="AE319" s="199"/>
      <c r="AF319" s="199"/>
      <c r="AG319" s="199"/>
      <c r="AH319" s="199"/>
      <c r="AI319" s="199"/>
      <c r="AJ319" s="199"/>
      <c r="AK319" s="199"/>
      <c r="AL319" s="199"/>
      <c r="AM319" s="199"/>
      <c r="AN319" s="199"/>
      <c r="AO319" s="199"/>
      <c r="AP319" s="199"/>
      <c r="AQ319" s="199"/>
      <c r="AR319" s="199"/>
      <c r="AS319" s="199"/>
      <c r="AT319" s="199"/>
      <c r="AU319" s="199"/>
      <c r="AV319" s="199"/>
      <c r="AW319" s="199"/>
      <c r="AX319" s="199"/>
      <c r="AY319" s="199"/>
      <c r="AZ319" s="199"/>
      <c r="BA319" s="199"/>
      <c r="BB319" s="199"/>
      <c r="BC319" s="199"/>
      <c r="BD319" s="199"/>
      <c r="BE319" s="199"/>
      <c r="BF319" s="199"/>
      <c r="BG319" s="199"/>
      <c r="BH319" s="199"/>
      <c r="BI319" s="199"/>
      <c r="BJ319" s="199"/>
      <c r="BK319" s="199"/>
      <c r="BL319" s="199"/>
      <c r="BM319" s="199"/>
      <c r="BN319" s="199"/>
      <c r="BO319" s="199"/>
      <c r="BP319" s="199"/>
      <c r="BQ319" s="199"/>
      <c r="BR319" s="199"/>
      <c r="BS319" s="199"/>
      <c r="BT319" s="199"/>
      <c r="BU319" s="199"/>
      <c r="BV319" s="199"/>
      <c r="BW319" s="199"/>
      <c r="BX319" s="199"/>
      <c r="BY319" s="199"/>
      <c r="BZ319" s="199"/>
      <c r="CA319" s="199"/>
      <c r="CB319" s="199"/>
      <c r="CC319" s="199"/>
      <c r="CD319" s="199"/>
      <c r="CE319" s="199"/>
      <c r="CF319" s="199"/>
      <c r="CG319" s="199"/>
      <c r="CH319" s="199"/>
      <c r="CI319" s="199"/>
      <c r="CJ319" s="199"/>
      <c r="CK319" s="199"/>
      <c r="CL319" s="199"/>
    </row>
    <row r="320" spans="2:90" x14ac:dyDescent="0.4">
      <c r="B320" s="8" t="s">
        <v>464</v>
      </c>
      <c r="D320" t="s">
        <v>783</v>
      </c>
      <c r="E320" s="8" t="str">
        <f t="shared" si="255"/>
        <v>320 SCENARIO-EV</v>
      </c>
      <c r="G320" t="s">
        <v>332</v>
      </c>
      <c r="H320" s="31"/>
      <c r="I320" s="73"/>
      <c r="J320" s="73"/>
      <c r="K320" s="39"/>
      <c r="L320" s="39"/>
      <c r="M320" s="39"/>
      <c r="N320" s="39"/>
      <c r="O320" s="39"/>
      <c r="P320" s="39"/>
      <c r="R320" s="38"/>
      <c r="S320" s="199"/>
      <c r="T320" s="199"/>
      <c r="U320" s="199"/>
      <c r="V320" s="199"/>
      <c r="W320" s="199"/>
      <c r="X320" s="199"/>
      <c r="Y320" s="199"/>
      <c r="Z320" s="199"/>
      <c r="AA320" s="199"/>
      <c r="AB320" s="199"/>
      <c r="AC320" s="199"/>
      <c r="AD320" s="199"/>
      <c r="AE320" s="199"/>
      <c r="AF320" s="199"/>
      <c r="AG320" s="199"/>
      <c r="AH320" s="199"/>
      <c r="AI320" s="199"/>
      <c r="AJ320" s="199"/>
      <c r="AK320" s="199"/>
      <c r="AL320" s="199"/>
      <c r="AM320" s="199"/>
      <c r="AN320" s="199"/>
      <c r="AO320" s="199"/>
      <c r="AP320" s="199"/>
      <c r="AQ320" s="199"/>
      <c r="AR320" s="199"/>
      <c r="AS320" s="199"/>
      <c r="AT320" s="199"/>
      <c r="AU320" s="199"/>
      <c r="AV320" s="199"/>
      <c r="AW320" s="199"/>
      <c r="AX320" s="199"/>
      <c r="AY320" s="199"/>
      <c r="AZ320" s="199"/>
      <c r="BA320" s="199"/>
      <c r="BB320" s="199"/>
      <c r="BC320" s="199"/>
      <c r="BD320" s="199"/>
      <c r="BE320" s="199"/>
      <c r="BF320" s="199"/>
      <c r="BG320" s="199"/>
      <c r="BH320" s="199"/>
      <c r="BI320" s="199"/>
      <c r="BJ320" s="199"/>
      <c r="BK320" s="199"/>
      <c r="BL320" s="199"/>
      <c r="BM320" s="199"/>
      <c r="BN320" s="199"/>
      <c r="BO320" s="199"/>
      <c r="BP320" s="199"/>
      <c r="BQ320" s="199"/>
      <c r="BR320" s="199"/>
      <c r="BS320" s="199"/>
      <c r="BT320" s="199"/>
      <c r="BU320" s="199"/>
      <c r="BV320" s="199"/>
      <c r="BW320" s="199"/>
      <c r="BX320" s="199"/>
      <c r="BY320" s="199"/>
      <c r="BZ320" s="199"/>
      <c r="CA320" s="199"/>
      <c r="CB320" s="199"/>
      <c r="CC320" s="199"/>
      <c r="CD320" s="199"/>
      <c r="CE320" s="199"/>
      <c r="CF320" s="199"/>
      <c r="CG320" s="199"/>
      <c r="CH320" s="199"/>
      <c r="CI320" s="199"/>
      <c r="CJ320" s="199"/>
      <c r="CK320" s="199"/>
      <c r="CL320" s="199"/>
    </row>
    <row r="321" spans="2:90" x14ac:dyDescent="0.4">
      <c r="B321" s="181" t="s">
        <v>459</v>
      </c>
      <c r="E321" s="8"/>
      <c r="H321" s="182"/>
      <c r="I321" s="183"/>
      <c r="J321" s="183"/>
      <c r="K321" s="184"/>
      <c r="L321" s="184"/>
      <c r="M321" s="184"/>
      <c r="N321" s="184"/>
      <c r="O321" s="184"/>
      <c r="P321" s="184"/>
      <c r="R321" s="185"/>
      <c r="S321" s="186"/>
      <c r="T321" s="186"/>
      <c r="U321" s="186"/>
      <c r="V321" s="186"/>
      <c r="W321" s="186"/>
      <c r="X321" s="186"/>
      <c r="Y321" s="186"/>
      <c r="Z321" s="186"/>
      <c r="AA321" s="186"/>
      <c r="AB321" s="186"/>
      <c r="AC321" s="186"/>
      <c r="AD321" s="186"/>
      <c r="AE321" s="186"/>
      <c r="AF321" s="186"/>
      <c r="AG321" s="186"/>
      <c r="AH321" s="186"/>
      <c r="AI321" s="186"/>
      <c r="AJ321" s="186"/>
      <c r="AK321" s="186"/>
      <c r="AL321" s="186"/>
      <c r="AM321" s="186"/>
      <c r="AN321" s="186"/>
      <c r="AO321" s="186"/>
      <c r="AP321" s="186"/>
      <c r="AQ321" s="186"/>
      <c r="AR321" s="186"/>
      <c r="AS321" s="186"/>
      <c r="AT321" s="186"/>
      <c r="AU321" s="186"/>
      <c r="AV321" s="186"/>
      <c r="AW321" s="186"/>
      <c r="AX321" s="186"/>
      <c r="AY321" s="186"/>
      <c r="AZ321" s="186"/>
      <c r="BA321" s="186"/>
      <c r="BB321" s="186"/>
      <c r="BC321" s="186"/>
      <c r="BD321" s="186"/>
      <c r="BE321" s="186"/>
      <c r="BF321" s="186"/>
      <c r="BG321" s="186"/>
      <c r="BH321" s="186"/>
      <c r="BI321" s="186"/>
      <c r="BJ321" s="186"/>
      <c r="BK321" s="186"/>
      <c r="BL321" s="186"/>
      <c r="BM321" s="186"/>
      <c r="BN321" s="186"/>
      <c r="BO321" s="186"/>
      <c r="BP321" s="186"/>
      <c r="BQ321" s="186"/>
      <c r="BR321" s="186"/>
      <c r="BS321" s="186"/>
      <c r="BT321" s="186"/>
      <c r="BU321" s="186"/>
      <c r="BV321" s="186"/>
      <c r="BW321" s="186"/>
      <c r="BX321" s="186"/>
      <c r="BY321" s="186"/>
      <c r="BZ321" s="186"/>
      <c r="CA321" s="186"/>
      <c r="CB321" s="186"/>
      <c r="CC321" s="186"/>
      <c r="CD321" s="186"/>
      <c r="CE321" s="186"/>
      <c r="CF321" s="186"/>
      <c r="CG321" s="186"/>
      <c r="CH321" s="186"/>
      <c r="CI321" s="186"/>
      <c r="CJ321" s="186"/>
      <c r="CK321" s="186"/>
      <c r="CL321" s="186"/>
    </row>
    <row r="322" spans="2:90" x14ac:dyDescent="0.4">
      <c r="B322" s="188" t="s">
        <v>474</v>
      </c>
      <c r="E322" s="8"/>
      <c r="H322" s="182"/>
      <c r="I322" s="183"/>
      <c r="J322" s="183"/>
      <c r="K322" s="184"/>
      <c r="L322" s="184"/>
      <c r="M322" s="184"/>
      <c r="N322" s="184"/>
      <c r="O322" s="184"/>
      <c r="P322" s="184"/>
      <c r="R322" s="185"/>
      <c r="S322" s="186"/>
      <c r="T322" s="186"/>
      <c r="U322" s="186"/>
      <c r="V322" s="186"/>
      <c r="W322" s="186"/>
      <c r="X322" s="186"/>
      <c r="Y322" s="186"/>
      <c r="Z322" s="186"/>
      <c r="AA322" s="186"/>
      <c r="AB322" s="186"/>
      <c r="AC322" s="186"/>
      <c r="AD322" s="186"/>
      <c r="AE322" s="186"/>
      <c r="AF322" s="186"/>
      <c r="AG322" s="186"/>
      <c r="AH322" s="186"/>
      <c r="AI322" s="186"/>
      <c r="AJ322" s="186"/>
      <c r="AK322" s="186"/>
      <c r="AL322" s="186"/>
      <c r="AM322" s="186"/>
      <c r="AN322" s="186"/>
      <c r="AO322" s="186"/>
      <c r="AP322" s="186"/>
      <c r="AQ322" s="186"/>
      <c r="AR322" s="186"/>
      <c r="AS322" s="186"/>
      <c r="AT322" s="186"/>
      <c r="AU322" s="186"/>
      <c r="AV322" s="186"/>
      <c r="AW322" s="186"/>
      <c r="AX322" s="186"/>
      <c r="AY322" s="186"/>
      <c r="AZ322" s="186"/>
      <c r="BA322" s="186"/>
      <c r="BB322" s="186"/>
      <c r="BC322" s="186"/>
      <c r="BD322" s="186"/>
      <c r="BE322" s="186"/>
      <c r="BF322" s="186"/>
      <c r="BG322" s="186"/>
      <c r="BH322" s="186"/>
      <c r="BI322" s="186"/>
      <c r="BJ322" s="186"/>
      <c r="BK322" s="186"/>
      <c r="BL322" s="186"/>
      <c r="BM322" s="186"/>
      <c r="BN322" s="186"/>
      <c r="BO322" s="186"/>
      <c r="BP322" s="186"/>
      <c r="BQ322" s="186"/>
      <c r="BR322" s="186"/>
      <c r="BS322" s="186"/>
      <c r="BT322" s="186"/>
      <c r="BU322" s="186"/>
      <c r="BV322" s="186"/>
      <c r="BW322" s="186"/>
      <c r="BX322" s="186"/>
      <c r="BY322" s="186"/>
      <c r="BZ322" s="186"/>
      <c r="CA322" s="186"/>
      <c r="CB322" s="186"/>
      <c r="CC322" s="186"/>
      <c r="CD322" s="186"/>
      <c r="CE322" s="186"/>
      <c r="CF322" s="186"/>
      <c r="CG322" s="186"/>
      <c r="CH322" s="186"/>
      <c r="CI322" s="186"/>
      <c r="CJ322" s="186"/>
      <c r="CK322" s="186"/>
      <c r="CL322" s="186"/>
    </row>
    <row r="323" spans="2:90" x14ac:dyDescent="0.4">
      <c r="B323" s="167"/>
      <c r="E323" s="8"/>
      <c r="H323" s="31"/>
      <c r="I323" s="73"/>
      <c r="J323" s="73"/>
      <c r="K323" s="39"/>
      <c r="L323" s="39"/>
      <c r="M323" s="39"/>
      <c r="N323" s="39"/>
      <c r="O323" s="39"/>
      <c r="P323" s="39"/>
      <c r="R323" s="38"/>
      <c r="S323" s="76"/>
      <c r="T323" s="76"/>
      <c r="U323" s="76"/>
      <c r="V323" s="76"/>
      <c r="W323" s="76"/>
      <c r="X323" s="76"/>
      <c r="Y323" s="76"/>
      <c r="Z323" s="76"/>
      <c r="AA323" s="76"/>
      <c r="AB323" s="76"/>
      <c r="AC323" s="76"/>
      <c r="AD323" s="76"/>
      <c r="AE323" s="76"/>
      <c r="AF323" s="76"/>
      <c r="AG323" s="76"/>
      <c r="AH323" s="76"/>
      <c r="AI323" s="76"/>
      <c r="AJ323" s="76"/>
      <c r="AK323" s="76"/>
      <c r="AL323" s="76"/>
      <c r="AM323" s="76"/>
      <c r="AN323" s="76"/>
      <c r="AO323" s="76"/>
      <c r="AP323" s="76"/>
      <c r="AQ323" s="76"/>
      <c r="AR323" s="76"/>
      <c r="AS323" s="76"/>
      <c r="AT323" s="76"/>
      <c r="AU323" s="76"/>
      <c r="AV323" s="76"/>
      <c r="AW323" s="76"/>
      <c r="AX323" s="76"/>
      <c r="AY323" s="76"/>
      <c r="AZ323" s="76"/>
      <c r="BA323" s="76"/>
      <c r="BB323" s="76"/>
      <c r="BC323" s="76"/>
      <c r="BD323" s="76"/>
      <c r="BE323" s="76"/>
      <c r="BF323" s="76"/>
      <c r="BG323" s="76"/>
      <c r="BH323" s="76"/>
      <c r="BI323" s="76"/>
      <c r="BJ323" s="76"/>
      <c r="BK323" s="76"/>
      <c r="BL323" s="76"/>
      <c r="BM323" s="76"/>
      <c r="BN323" s="76"/>
      <c r="BO323" s="76"/>
      <c r="BP323" s="76"/>
      <c r="BQ323" s="76"/>
      <c r="BR323" s="76"/>
      <c r="BS323" s="76"/>
      <c r="BT323" s="76"/>
      <c r="BU323" s="76"/>
      <c r="BV323" s="76"/>
      <c r="BW323" s="76"/>
      <c r="BX323" s="76"/>
      <c r="BY323" s="76"/>
      <c r="BZ323" s="76"/>
      <c r="CA323" s="76"/>
      <c r="CB323" s="76"/>
      <c r="CC323" s="76"/>
      <c r="CD323" s="76"/>
      <c r="CE323" s="76"/>
      <c r="CF323" s="76"/>
      <c r="CG323" s="76"/>
      <c r="CH323" s="76"/>
      <c r="CI323" s="76"/>
      <c r="CJ323" s="76"/>
      <c r="CK323" s="76"/>
      <c r="CL323" s="76"/>
    </row>
    <row r="324" spans="2:90" x14ac:dyDescent="0.4">
      <c r="B324" s="66" t="s">
        <v>517</v>
      </c>
      <c r="C324" s="31"/>
      <c r="D324" t="s">
        <v>784</v>
      </c>
      <c r="E324" s="8" t="str">
        <f t="shared" ref="E324:E334" si="262">ROW()&amp;" "&amp;D324</f>
        <v>324 CAGRP-EV</v>
      </c>
      <c r="F324" t="s">
        <v>454</v>
      </c>
      <c r="G324" s="31" t="s">
        <v>243</v>
      </c>
      <c r="H324" s="22"/>
      <c r="I324" s="287"/>
      <c r="J324" s="287"/>
      <c r="K324" s="22"/>
      <c r="L324" s="22"/>
      <c r="M324" s="22"/>
      <c r="N324" s="22"/>
      <c r="O324" s="22"/>
      <c r="P324" s="22"/>
      <c r="R324" s="66"/>
      <c r="S324" s="66"/>
      <c r="T324" s="66"/>
      <c r="U324" s="66"/>
      <c r="V324" s="66"/>
      <c r="W324" s="66"/>
      <c r="X324" s="66"/>
      <c r="Y324" s="66"/>
      <c r="Z324" s="66"/>
      <c r="AA324" s="66"/>
      <c r="AB324" s="66"/>
      <c r="AC324" s="66"/>
      <c r="AD324" s="66"/>
      <c r="AE324" s="66"/>
      <c r="AF324" s="66"/>
      <c r="AG324" s="66"/>
      <c r="AH324" s="66"/>
      <c r="AI324" s="66"/>
      <c r="AJ324" s="66"/>
      <c r="AK324" s="66"/>
      <c r="AL324" s="66"/>
      <c r="AM324" s="66"/>
      <c r="AN324" s="66"/>
      <c r="AO324" s="66"/>
      <c r="AP324" s="66"/>
      <c r="AQ324" s="66"/>
      <c r="AR324" s="66"/>
      <c r="AS324" s="66"/>
      <c r="AT324" s="66"/>
      <c r="AU324" s="66"/>
      <c r="AV324" s="66"/>
      <c r="AW324" s="66"/>
      <c r="AX324" s="66"/>
      <c r="AY324" s="66"/>
      <c r="AZ324" s="66"/>
      <c r="BA324" s="66"/>
      <c r="BB324" s="66"/>
      <c r="BC324" s="66"/>
      <c r="BD324" s="66"/>
      <c r="BE324" s="66"/>
      <c r="BF324" s="66"/>
      <c r="BG324" s="66"/>
      <c r="BH324" s="66"/>
      <c r="BI324" s="66"/>
      <c r="BJ324" s="66"/>
      <c r="BK324" s="66"/>
      <c r="BL324" s="66"/>
      <c r="BM324" s="66"/>
      <c r="BN324" s="66"/>
      <c r="BO324" s="66"/>
      <c r="BP324" s="66"/>
      <c r="BQ324" s="66"/>
      <c r="BR324" s="66"/>
      <c r="BS324" s="66"/>
      <c r="BT324" s="66"/>
      <c r="BU324" s="66"/>
      <c r="BV324" s="66"/>
      <c r="BW324" s="66"/>
      <c r="BX324" s="66"/>
      <c r="BY324" s="66"/>
      <c r="BZ324" s="66"/>
      <c r="CA324" s="66"/>
      <c r="CB324" s="66"/>
      <c r="CC324" s="66"/>
      <c r="CD324" s="66"/>
      <c r="CE324" s="66"/>
      <c r="CF324" s="66"/>
      <c r="CG324" s="66"/>
      <c r="CH324" s="66"/>
      <c r="CI324" s="66"/>
      <c r="CJ324" s="66"/>
      <c r="CK324" s="66"/>
      <c r="CL324" s="66"/>
    </row>
    <row r="325" spans="2:90" x14ac:dyDescent="0.4">
      <c r="B325" s="124" t="str">
        <f ca="1">OFFSET(B325,ROW(B336)-ROW(B325),0)</f>
        <v># of units</v>
      </c>
      <c r="C325" t="s">
        <v>964</v>
      </c>
      <c r="D325" t="s">
        <v>784</v>
      </c>
      <c r="E325" s="8" t="str">
        <f t="shared" si="262"/>
        <v>325 CAGRP-EV</v>
      </c>
      <c r="G325" t="str">
        <f>E325</f>
        <v>325 CAGRP-EV</v>
      </c>
      <c r="H325" s="12"/>
      <c r="I325" s="60"/>
      <c r="J325" s="60"/>
      <c r="K325" s="17">
        <v>100000</v>
      </c>
      <c r="L325" s="17">
        <f>K325*(1+L326)</f>
        <v>103000</v>
      </c>
      <c r="M325" s="17">
        <f>L325*(1+M326)</f>
        <v>106090</v>
      </c>
      <c r="N325" s="17">
        <f>M325*(1+N326)</f>
        <v>109272.7</v>
      </c>
      <c r="O325" s="17">
        <f>N325*(1+O326)</f>
        <v>112550.88099999999</v>
      </c>
      <c r="P325" s="17">
        <f>O325*(1+P326)</f>
        <v>115927.40742999999</v>
      </c>
      <c r="R325" s="15"/>
      <c r="S325" s="15" cm="1">
        <f t="array" ref="S325">INDEX($K:$P,ROW(),MATCH(S$3,$K$2:$P$2,0))/12</f>
        <v>8333.3333333333339</v>
      </c>
      <c r="T325" s="15" cm="1">
        <f t="array" ref="T325">INDEX($K:$P,ROW(),MATCH(T$3,$K$2:$P$2,0))/12</f>
        <v>8333.3333333333339</v>
      </c>
      <c r="U325" s="15" cm="1">
        <f t="array" ref="U325">INDEX($K:$P,ROW(),MATCH(U$3,$K$2:$P$2,0))/12</f>
        <v>8333.3333333333339</v>
      </c>
      <c r="V325" s="15" cm="1">
        <f t="array" ref="V325">INDEX($K:$P,ROW(),MATCH(V$3,$K$2:$P$2,0))/12</f>
        <v>8333.3333333333339</v>
      </c>
      <c r="W325" s="15" cm="1">
        <f t="array" ref="W325">INDEX($K:$P,ROW(),MATCH(W$3,$K$2:$P$2,0))/12</f>
        <v>8333.3333333333339</v>
      </c>
      <c r="X325" s="15" cm="1">
        <f t="array" ref="X325">INDEX($K:$P,ROW(),MATCH(X$3,$K$2:$P$2,0))/12</f>
        <v>8333.3333333333339</v>
      </c>
      <c r="Y325" s="15" cm="1">
        <f t="array" ref="Y325">INDEX($K:$P,ROW(),MATCH(Y$3,$K$2:$P$2,0))/12</f>
        <v>8333.3333333333339</v>
      </c>
      <c r="Z325" s="15" cm="1">
        <f t="array" ref="Z325">INDEX($K:$P,ROW(),MATCH(Z$3,$K$2:$P$2,0))/12</f>
        <v>8333.3333333333339</v>
      </c>
      <c r="AA325" s="15" cm="1">
        <f t="array" ref="AA325">INDEX($K:$P,ROW(),MATCH(AA$3,$K$2:$P$2,0))/12</f>
        <v>8333.3333333333339</v>
      </c>
      <c r="AB325" s="15" cm="1">
        <f t="array" ref="AB325">INDEX($K:$P,ROW(),MATCH(AB$3,$K$2:$P$2,0))/12</f>
        <v>8333.3333333333339</v>
      </c>
      <c r="AC325" s="15" cm="1">
        <f t="array" ref="AC325">INDEX($K:$P,ROW(),MATCH(AC$3,$K$2:$P$2,0))/12</f>
        <v>8333.3333333333339</v>
      </c>
      <c r="AD325" s="15" cm="1">
        <f t="array" ref="AD325">INDEX($K:$P,ROW(),MATCH(AD$3,$K$2:$P$2,0))/12</f>
        <v>8333.3333333333339</v>
      </c>
      <c r="AE325" s="15" cm="1">
        <f t="array" ref="AE325">INDEX($K:$P,ROW(),MATCH(AE$3,$K$2:$P$2,0))/12</f>
        <v>8583.3333333333339</v>
      </c>
      <c r="AF325" s="15" cm="1">
        <f t="array" ref="AF325">INDEX($K:$P,ROW(),MATCH(AF$3,$K$2:$P$2,0))/12</f>
        <v>8583.3333333333339</v>
      </c>
      <c r="AG325" s="15" cm="1">
        <f t="array" ref="AG325">INDEX($K:$P,ROW(),MATCH(AG$3,$K$2:$P$2,0))/12</f>
        <v>8583.3333333333339</v>
      </c>
      <c r="AH325" s="15" cm="1">
        <f t="array" ref="AH325">INDEX($K:$P,ROW(),MATCH(AH$3,$K$2:$P$2,0))/12</f>
        <v>8583.3333333333339</v>
      </c>
      <c r="AI325" s="15" cm="1">
        <f t="array" ref="AI325">INDEX($K:$P,ROW(),MATCH(AI$3,$K$2:$P$2,0))/12</f>
        <v>8583.3333333333339</v>
      </c>
      <c r="AJ325" s="15" cm="1">
        <f t="array" ref="AJ325">INDEX($K:$P,ROW(),MATCH(AJ$3,$K$2:$P$2,0))/12</f>
        <v>8583.3333333333339</v>
      </c>
      <c r="AK325" s="15" cm="1">
        <f t="array" ref="AK325">INDEX($K:$P,ROW(),MATCH(AK$3,$K$2:$P$2,0))/12</f>
        <v>8583.3333333333339</v>
      </c>
      <c r="AL325" s="15" cm="1">
        <f t="array" ref="AL325">INDEX($K:$P,ROW(),MATCH(AL$3,$K$2:$P$2,0))/12</f>
        <v>8583.3333333333339</v>
      </c>
      <c r="AM325" s="15" cm="1">
        <f t="array" ref="AM325">INDEX($K:$P,ROW(),MATCH(AM$3,$K$2:$P$2,0))/12</f>
        <v>8583.3333333333339</v>
      </c>
      <c r="AN325" s="15" cm="1">
        <f t="array" ref="AN325">INDEX($K:$P,ROW(),MATCH(AN$3,$K$2:$P$2,0))/12</f>
        <v>8583.3333333333339</v>
      </c>
      <c r="AO325" s="15" cm="1">
        <f t="array" ref="AO325">INDEX($K:$P,ROW(),MATCH(AO$3,$K$2:$P$2,0))/12</f>
        <v>8583.3333333333339</v>
      </c>
      <c r="AP325" s="15" cm="1">
        <f t="array" ref="AP325">INDEX($K:$P,ROW(),MATCH(AP$3,$K$2:$P$2,0))/12</f>
        <v>8583.3333333333339</v>
      </c>
      <c r="AQ325" s="15" cm="1">
        <f t="array" ref="AQ325">INDEX($K:$P,ROW(),MATCH(AQ$3,$K$2:$P$2,0))/12</f>
        <v>8840.8333333333339</v>
      </c>
      <c r="AR325" s="15" cm="1">
        <f t="array" ref="AR325">INDEX($K:$P,ROW(),MATCH(AR$3,$K$2:$P$2,0))/12</f>
        <v>8840.8333333333339</v>
      </c>
      <c r="AS325" s="15" cm="1">
        <f t="array" ref="AS325">INDEX($K:$P,ROW(),MATCH(AS$3,$K$2:$P$2,0))/12</f>
        <v>8840.8333333333339</v>
      </c>
      <c r="AT325" s="15" cm="1">
        <f t="array" ref="AT325">INDEX($K:$P,ROW(),MATCH(AT$3,$K$2:$P$2,0))/12</f>
        <v>8840.8333333333339</v>
      </c>
      <c r="AU325" s="15" cm="1">
        <f t="array" ref="AU325">INDEX($K:$P,ROW(),MATCH(AU$3,$K$2:$P$2,0))/12</f>
        <v>8840.8333333333339</v>
      </c>
      <c r="AV325" s="15" cm="1">
        <f t="array" ref="AV325">INDEX($K:$P,ROW(),MATCH(AV$3,$K$2:$P$2,0))/12</f>
        <v>8840.8333333333339</v>
      </c>
      <c r="AW325" s="15" cm="1">
        <f t="array" ref="AW325">INDEX($K:$P,ROW(),MATCH(AW$3,$K$2:$P$2,0))/12</f>
        <v>8840.8333333333339</v>
      </c>
      <c r="AX325" s="15" cm="1">
        <f t="array" ref="AX325">INDEX($K:$P,ROW(),MATCH(AX$3,$K$2:$P$2,0))/12</f>
        <v>8840.8333333333339</v>
      </c>
      <c r="AY325" s="15" cm="1">
        <f t="array" ref="AY325">INDEX($K:$P,ROW(),MATCH(AY$3,$K$2:$P$2,0))/12</f>
        <v>8840.8333333333339</v>
      </c>
      <c r="AZ325" s="15" cm="1">
        <f t="array" ref="AZ325">INDEX($K:$P,ROW(),MATCH(AZ$3,$K$2:$P$2,0))/12</f>
        <v>8840.8333333333339</v>
      </c>
      <c r="BA325" s="15" cm="1">
        <f t="array" ref="BA325">INDEX($K:$P,ROW(),MATCH(BA$3,$K$2:$P$2,0))/12</f>
        <v>8840.8333333333339</v>
      </c>
      <c r="BB325" s="15" cm="1">
        <f t="array" ref="BB325">INDEX($K:$P,ROW(),MATCH(BB$3,$K$2:$P$2,0))/12</f>
        <v>8840.8333333333339</v>
      </c>
      <c r="BC325" s="15" cm="1">
        <f t="array" ref="BC325">INDEX($K:$P,ROW(),MATCH(BC$3,$K$2:$P$2,0))/12</f>
        <v>9106.0583333333325</v>
      </c>
      <c r="BD325" s="15" cm="1">
        <f t="array" ref="BD325">INDEX($K:$P,ROW(),MATCH(BD$3,$K$2:$P$2,0))/12</f>
        <v>9106.0583333333325</v>
      </c>
      <c r="BE325" s="15" cm="1">
        <f t="array" ref="BE325">INDEX($K:$P,ROW(),MATCH(BE$3,$K$2:$P$2,0))/12</f>
        <v>9106.0583333333325</v>
      </c>
      <c r="BF325" s="15" cm="1">
        <f t="array" ref="BF325">INDEX($K:$P,ROW(),MATCH(BF$3,$K$2:$P$2,0))/12</f>
        <v>9106.0583333333325</v>
      </c>
      <c r="BG325" s="15" cm="1">
        <f t="array" ref="BG325">INDEX($K:$P,ROW(),MATCH(BG$3,$K$2:$P$2,0))/12</f>
        <v>9106.0583333333325</v>
      </c>
      <c r="BH325" s="15" cm="1">
        <f t="array" ref="BH325">INDEX($K:$P,ROW(),MATCH(BH$3,$K$2:$P$2,0))/12</f>
        <v>9106.0583333333325</v>
      </c>
      <c r="BI325" s="15" cm="1">
        <f t="array" ref="BI325">INDEX($K:$P,ROW(),MATCH(BI$3,$K$2:$P$2,0))/12</f>
        <v>9106.0583333333325</v>
      </c>
      <c r="BJ325" s="15" cm="1">
        <f t="array" ref="BJ325">INDEX($K:$P,ROW(),MATCH(BJ$3,$K$2:$P$2,0))/12</f>
        <v>9106.0583333333325</v>
      </c>
      <c r="BK325" s="15" cm="1">
        <f t="array" ref="BK325">INDEX($K:$P,ROW(),MATCH(BK$3,$K$2:$P$2,0))/12</f>
        <v>9106.0583333333325</v>
      </c>
      <c r="BL325" s="15" cm="1">
        <f t="array" ref="BL325">INDEX($K:$P,ROW(),MATCH(BL$3,$K$2:$P$2,0))/12</f>
        <v>9106.0583333333325</v>
      </c>
      <c r="BM325" s="15" cm="1">
        <f t="array" ref="BM325">INDEX($K:$P,ROW(),MATCH(BM$3,$K$2:$P$2,0))/12</f>
        <v>9106.0583333333325</v>
      </c>
      <c r="BN325" s="15" cm="1">
        <f t="array" ref="BN325">INDEX($K:$P,ROW(),MATCH(BN$3,$K$2:$P$2,0))/12</f>
        <v>9106.0583333333325</v>
      </c>
      <c r="BO325" s="15" cm="1">
        <f t="array" ref="BO325">INDEX($K:$P,ROW(),MATCH(BO$3,$K$2:$P$2,0))/12</f>
        <v>9379.2400833333322</v>
      </c>
      <c r="BP325" s="15" cm="1">
        <f t="array" ref="BP325">INDEX($K:$P,ROW(),MATCH(BP$3,$K$2:$P$2,0))/12</f>
        <v>9379.2400833333322</v>
      </c>
      <c r="BQ325" s="15" cm="1">
        <f t="array" ref="BQ325">INDEX($K:$P,ROW(),MATCH(BQ$3,$K$2:$P$2,0))/12</f>
        <v>9379.2400833333322</v>
      </c>
      <c r="BR325" s="15" cm="1">
        <f t="array" ref="BR325">INDEX($K:$P,ROW(),MATCH(BR$3,$K$2:$P$2,0))/12</f>
        <v>9379.2400833333322</v>
      </c>
      <c r="BS325" s="15" cm="1">
        <f t="array" ref="BS325">INDEX($K:$P,ROW(),MATCH(BS$3,$K$2:$P$2,0))/12</f>
        <v>9379.2400833333322</v>
      </c>
      <c r="BT325" s="15" cm="1">
        <f t="array" ref="BT325">INDEX($K:$P,ROW(),MATCH(BT$3,$K$2:$P$2,0))/12</f>
        <v>9379.2400833333322</v>
      </c>
      <c r="BU325" s="15" cm="1">
        <f t="array" ref="BU325">INDEX($K:$P,ROW(),MATCH(BU$3,$K$2:$P$2,0))/12</f>
        <v>9379.2400833333322</v>
      </c>
      <c r="BV325" s="15" cm="1">
        <f t="array" ref="BV325">INDEX($K:$P,ROW(),MATCH(BV$3,$K$2:$P$2,0))/12</f>
        <v>9379.2400833333322</v>
      </c>
      <c r="BW325" s="15" cm="1">
        <f t="array" ref="BW325">INDEX($K:$P,ROW(),MATCH(BW$3,$K$2:$P$2,0))/12</f>
        <v>9379.2400833333322</v>
      </c>
      <c r="BX325" s="15" cm="1">
        <f t="array" ref="BX325">INDEX($K:$P,ROW(),MATCH(BX$3,$K$2:$P$2,0))/12</f>
        <v>9379.2400833333322</v>
      </c>
      <c r="BY325" s="15" cm="1">
        <f t="array" ref="BY325">INDEX($K:$P,ROW(),MATCH(BY$3,$K$2:$P$2,0))/12</f>
        <v>9379.2400833333322</v>
      </c>
      <c r="BZ325" s="15" cm="1">
        <f t="array" ref="BZ325">INDEX($K:$P,ROW(),MATCH(BZ$3,$K$2:$P$2,0))/12</f>
        <v>9379.2400833333322</v>
      </c>
      <c r="CA325" s="15" cm="1">
        <f t="array" ref="CA325">INDEX($K:$P,ROW(),MATCH(CA$3,$K$2:$P$2,0))/12</f>
        <v>9660.6172858333321</v>
      </c>
      <c r="CB325" s="15" cm="1">
        <f t="array" ref="CB325">INDEX($K:$P,ROW(),MATCH(CB$3,$K$2:$P$2,0))/12</f>
        <v>9660.6172858333321</v>
      </c>
      <c r="CC325" s="15" cm="1">
        <f t="array" ref="CC325">INDEX($K:$P,ROW(),MATCH(CC$3,$K$2:$P$2,0))/12</f>
        <v>9660.6172858333321</v>
      </c>
      <c r="CD325" s="15" cm="1">
        <f t="array" ref="CD325">INDEX($K:$P,ROW(),MATCH(CD$3,$K$2:$P$2,0))/12</f>
        <v>9660.6172858333321</v>
      </c>
      <c r="CE325" s="15" cm="1">
        <f t="array" ref="CE325">INDEX($K:$P,ROW(),MATCH(CE$3,$K$2:$P$2,0))/12</f>
        <v>9660.6172858333321</v>
      </c>
      <c r="CF325" s="15" cm="1">
        <f t="array" ref="CF325">INDEX($K:$P,ROW(),MATCH(CF$3,$K$2:$P$2,0))/12</f>
        <v>9660.6172858333321</v>
      </c>
      <c r="CG325" s="15" cm="1">
        <f t="array" ref="CG325">INDEX($K:$P,ROW(),MATCH(CG$3,$K$2:$P$2,0))/12</f>
        <v>9660.6172858333321</v>
      </c>
      <c r="CH325" s="15" cm="1">
        <f t="array" ref="CH325">INDEX($K:$P,ROW(),MATCH(CH$3,$K$2:$P$2,0))/12</f>
        <v>9660.6172858333321</v>
      </c>
      <c r="CI325" s="15" cm="1">
        <f t="array" ref="CI325">INDEX($K:$P,ROW(),MATCH(CI$3,$K$2:$P$2,0))/12</f>
        <v>9660.6172858333321</v>
      </c>
      <c r="CJ325" s="15" cm="1">
        <f t="array" ref="CJ325">INDEX($K:$P,ROW(),MATCH(CJ$3,$K$2:$P$2,0))/12</f>
        <v>9660.6172858333321</v>
      </c>
      <c r="CK325" s="15" cm="1">
        <f t="array" ref="CK325">INDEX($K:$P,ROW(),MATCH(CK$3,$K$2:$P$2,0))/12</f>
        <v>9660.6172858333321</v>
      </c>
      <c r="CL325" s="15" cm="1">
        <f t="array" ref="CL325">INDEX($K:$P,ROW(),MATCH(CL$3,$K$2:$P$2,0))/12</f>
        <v>9660.6172858333321</v>
      </c>
    </row>
    <row r="326" spans="2:90" x14ac:dyDescent="0.4">
      <c r="B326" s="95" t="s">
        <v>785</v>
      </c>
      <c r="D326" t="s">
        <v>784</v>
      </c>
      <c r="E326" s="8" t="str">
        <f t="shared" si="262"/>
        <v>326 CAGRP-EV</v>
      </c>
      <c r="G326" t="str">
        <f>E326</f>
        <v>326 CAGRP-EV</v>
      </c>
      <c r="H326" s="12"/>
      <c r="I326" s="60"/>
      <c r="J326" s="60"/>
      <c r="K326" s="17"/>
      <c r="L326" s="16">
        <v>0.03</v>
      </c>
      <c r="M326" s="16">
        <v>0.03</v>
      </c>
      <c r="N326" s="16">
        <v>0.03</v>
      </c>
      <c r="O326" s="16">
        <v>0.03</v>
      </c>
      <c r="P326" s="16">
        <v>0.03</v>
      </c>
      <c r="R326" s="15"/>
      <c r="S326" s="15"/>
      <c r="T326" s="15"/>
      <c r="U326" s="15"/>
      <c r="V326" s="15"/>
      <c r="W326" s="15"/>
      <c r="X326" s="15"/>
      <c r="Y326" s="15"/>
      <c r="Z326" s="15"/>
      <c r="AA326" s="15"/>
      <c r="AB326" s="15"/>
      <c r="AC326" s="15"/>
      <c r="AD326" s="15"/>
      <c r="AE326" s="15"/>
      <c r="AF326" s="15"/>
      <c r="AG326" s="15"/>
      <c r="AH326" s="15"/>
      <c r="AI326" s="15"/>
      <c r="AJ326" s="15"/>
      <c r="AK326" s="15"/>
      <c r="AL326" s="15"/>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BL326" s="15"/>
      <c r="BM326" s="15"/>
      <c r="BN326" s="15"/>
      <c r="BO326" s="15"/>
      <c r="BP326" s="15"/>
      <c r="BQ326" s="15"/>
      <c r="BR326" s="15"/>
      <c r="BS326" s="15"/>
      <c r="BT326" s="15"/>
      <c r="BU326" s="15"/>
      <c r="BV326" s="15"/>
      <c r="BW326" s="15"/>
      <c r="BX326" s="15"/>
      <c r="BY326" s="15"/>
      <c r="BZ326" s="15"/>
      <c r="CA326" s="15"/>
      <c r="CB326" s="15"/>
      <c r="CC326" s="15"/>
      <c r="CD326" s="15"/>
      <c r="CE326" s="15"/>
      <c r="CF326" s="15"/>
      <c r="CG326" s="15"/>
      <c r="CH326" s="15"/>
      <c r="CI326" s="15"/>
      <c r="CJ326" s="15"/>
      <c r="CK326" s="15"/>
      <c r="CL326" s="15"/>
    </row>
    <row r="327" spans="2:90" x14ac:dyDescent="0.4">
      <c r="B327" s="187" t="str">
        <f>IFERROR(SUBSTITUTE(TRIM(LEFT(B324,SEARCH("-",B324)-1)),":",""),SUBSTITUTE(B324,":",""))</f>
        <v>Volume driven</v>
      </c>
      <c r="D327" t="s">
        <v>784</v>
      </c>
      <c r="E327" s="8" t="str">
        <f t="shared" si="262"/>
        <v>327 CAGRP-EV</v>
      </c>
      <c r="G327" t="s">
        <v>332</v>
      </c>
      <c r="H327" s="31"/>
      <c r="I327" s="73"/>
      <c r="J327" s="73"/>
      <c r="K327" s="39"/>
      <c r="L327" s="39"/>
      <c r="M327" s="39"/>
      <c r="N327" s="39"/>
      <c r="O327" s="39"/>
      <c r="P327" s="39"/>
      <c r="R327" s="38"/>
      <c r="S327" s="38"/>
      <c r="T327" s="38"/>
      <c r="U327" s="38"/>
      <c r="V327" s="38"/>
      <c r="W327" s="38"/>
      <c r="X327" s="38"/>
      <c r="Y327" s="38"/>
      <c r="Z327" s="38"/>
      <c r="AA327" s="38"/>
      <c r="AB327" s="38"/>
      <c r="AC327" s="38"/>
      <c r="AD327" s="38"/>
      <c r="AE327" s="38"/>
      <c r="AF327" s="38"/>
      <c r="AG327" s="38"/>
      <c r="AH327" s="38"/>
      <c r="AI327" s="38"/>
      <c r="AJ327" s="38"/>
      <c r="AK327" s="38"/>
      <c r="AL327" s="38"/>
      <c r="AM327" s="38"/>
      <c r="AN327" s="38"/>
      <c r="AO327" s="38"/>
      <c r="AP327" s="38"/>
      <c r="AQ327" s="38"/>
      <c r="AR327" s="38"/>
      <c r="AS327" s="38"/>
      <c r="AT327" s="38"/>
      <c r="AU327" s="38"/>
      <c r="AV327" s="38"/>
      <c r="AW327" s="38"/>
      <c r="AX327" s="38"/>
      <c r="AY327" s="38"/>
      <c r="AZ327" s="38"/>
      <c r="BA327" s="38"/>
      <c r="BB327" s="38"/>
      <c r="BC327" s="38"/>
      <c r="BD327" s="38"/>
      <c r="BE327" s="38"/>
      <c r="BF327" s="38"/>
      <c r="BG327" s="38"/>
      <c r="BH327" s="38"/>
      <c r="BI327" s="38"/>
      <c r="BJ327" s="38"/>
      <c r="BK327" s="38"/>
      <c r="BL327" s="38"/>
      <c r="BM327" s="38"/>
      <c r="BN327" s="38"/>
      <c r="BO327" s="38"/>
      <c r="BP327" s="38"/>
      <c r="BQ327" s="38"/>
      <c r="BR327" s="38"/>
      <c r="BS327" s="38"/>
      <c r="BT327" s="38"/>
      <c r="BU327" s="38"/>
      <c r="BV327" s="38"/>
      <c r="BW327" s="38"/>
      <c r="BX327" s="38"/>
      <c r="BY327" s="38"/>
      <c r="BZ327" s="38"/>
      <c r="CA327" s="38"/>
      <c r="CB327" s="38"/>
      <c r="CC327" s="38"/>
      <c r="CD327" s="38"/>
      <c r="CE327" s="38"/>
      <c r="CF327" s="38"/>
      <c r="CG327" s="38"/>
      <c r="CH327" s="38"/>
      <c r="CI327" s="38"/>
      <c r="CJ327" s="38"/>
      <c r="CK327" s="38"/>
      <c r="CL327" s="38"/>
    </row>
    <row r="328" spans="2:90" x14ac:dyDescent="0.4">
      <c r="B328" s="235" t="str">
        <f>IFERROR(SUBSTITUTE(TRIM(MID(B324, SEARCH("-", B324) + 1, LEN(B324))),":",""),"no unit")</f>
        <v>primary unit</v>
      </c>
      <c r="D328" t="s">
        <v>784</v>
      </c>
      <c r="E328" s="8" t="str">
        <f t="shared" si="262"/>
        <v>328 CAGRP-EV</v>
      </c>
      <c r="G328" t="s">
        <v>332</v>
      </c>
      <c r="H328" s="31"/>
      <c r="I328" s="73"/>
      <c r="J328" s="73"/>
      <c r="K328" s="39"/>
      <c r="L328" s="39"/>
      <c r="M328" s="39"/>
      <c r="N328" s="39"/>
      <c r="O328" s="39"/>
      <c r="P328" s="39"/>
      <c r="R328" s="38"/>
      <c r="S328" s="38"/>
      <c r="T328" s="38"/>
      <c r="U328" s="38"/>
      <c r="V328" s="38"/>
      <c r="W328" s="38"/>
      <c r="X328" s="38"/>
      <c r="Y328" s="38"/>
      <c r="Z328" s="38"/>
      <c r="AA328" s="38"/>
      <c r="AB328" s="38"/>
      <c r="AC328" s="38"/>
      <c r="AD328" s="38"/>
      <c r="AE328" s="38"/>
      <c r="AF328" s="38"/>
      <c r="AG328" s="38"/>
      <c r="AH328" s="38"/>
      <c r="AI328" s="38"/>
      <c r="AJ328" s="38"/>
      <c r="AK328" s="38"/>
      <c r="AL328" s="38"/>
      <c r="AM328" s="38"/>
      <c r="AN328" s="38"/>
      <c r="AO328" s="38"/>
      <c r="AP328" s="38"/>
      <c r="AQ328" s="38"/>
      <c r="AR328" s="38"/>
      <c r="AS328" s="38"/>
      <c r="AT328" s="38"/>
      <c r="AU328" s="38"/>
      <c r="AV328" s="38"/>
      <c r="AW328" s="38"/>
      <c r="AX328" s="38"/>
      <c r="AY328" s="38"/>
      <c r="AZ328" s="38"/>
      <c r="BA328" s="38"/>
      <c r="BB328" s="38"/>
      <c r="BC328" s="38"/>
      <c r="BD328" s="38"/>
      <c r="BE328" s="38"/>
      <c r="BF328" s="38"/>
      <c r="BG328" s="38"/>
      <c r="BH328" s="38"/>
      <c r="BI328" s="38"/>
      <c r="BJ328" s="38"/>
      <c r="BK328" s="38"/>
      <c r="BL328" s="38"/>
      <c r="BM328" s="38"/>
      <c r="BN328" s="38"/>
      <c r="BO328" s="38"/>
      <c r="BP328" s="38"/>
      <c r="BQ328" s="38"/>
      <c r="BR328" s="38"/>
      <c r="BS328" s="38"/>
      <c r="BT328" s="38"/>
      <c r="BU328" s="38"/>
      <c r="BV328" s="38"/>
      <c r="BW328" s="38"/>
      <c r="BX328" s="38"/>
      <c r="BY328" s="38"/>
      <c r="BZ328" s="38"/>
      <c r="CA328" s="38"/>
      <c r="CB328" s="38"/>
      <c r="CC328" s="38"/>
      <c r="CD328" s="38"/>
      <c r="CE328" s="38"/>
      <c r="CF328" s="38"/>
      <c r="CG328" s="38"/>
      <c r="CH328" s="38"/>
      <c r="CI328" s="38"/>
      <c r="CJ328" s="38"/>
      <c r="CK328" s="38"/>
      <c r="CL328" s="38"/>
    </row>
    <row r="329" spans="2:90" x14ac:dyDescent="0.4">
      <c r="B329" s="132" t="s">
        <v>461</v>
      </c>
      <c r="D329" t="s">
        <v>784</v>
      </c>
      <c r="E329" s="8" t="str">
        <f t="shared" si="262"/>
        <v>329 CAGRP-EV</v>
      </c>
      <c r="G329" t="s">
        <v>332</v>
      </c>
      <c r="H329" s="31"/>
      <c r="I329" s="73"/>
      <c r="J329" s="73"/>
      <c r="K329" s="39"/>
      <c r="L329" s="39"/>
      <c r="M329" s="39"/>
      <c r="N329" s="39"/>
      <c r="O329" s="39"/>
      <c r="P329" s="39"/>
      <c r="R329" s="38"/>
    </row>
    <row r="330" spans="2:90" x14ac:dyDescent="0.4">
      <c r="B330" s="132" t="s">
        <v>462</v>
      </c>
      <c r="D330" t="s">
        <v>784</v>
      </c>
      <c r="E330" s="8" t="str">
        <f t="shared" si="262"/>
        <v>330 CAGRP-EV</v>
      </c>
      <c r="G330" t="s">
        <v>332</v>
      </c>
      <c r="H330" s="31"/>
      <c r="I330" s="73"/>
      <c r="J330" s="73"/>
      <c r="K330" s="39"/>
      <c r="L330" s="39"/>
      <c r="M330" s="39"/>
      <c r="N330" s="39"/>
      <c r="O330" s="39"/>
      <c r="P330" s="39"/>
      <c r="R330" s="38"/>
      <c r="S330" s="199" t="str">
        <f t="shared" ref="S330" si="263">ADDRESS(ROW(S325),COLUMN(S325))</f>
        <v>$S$325</v>
      </c>
      <c r="T330" s="199" t="str">
        <f t="shared" ref="T330:AX330" si="264">ADDRESS(ROW(T325),COLUMN(T325))</f>
        <v>$T$325</v>
      </c>
      <c r="U330" s="199" t="str">
        <f t="shared" si="264"/>
        <v>$U$325</v>
      </c>
      <c r="V330" s="199" t="str">
        <f t="shared" si="264"/>
        <v>$V$325</v>
      </c>
      <c r="W330" s="199" t="str">
        <f t="shared" si="264"/>
        <v>$W$325</v>
      </c>
      <c r="X330" s="199" t="str">
        <f t="shared" si="264"/>
        <v>$X$325</v>
      </c>
      <c r="Y330" s="199" t="str">
        <f t="shared" si="264"/>
        <v>$Y$325</v>
      </c>
      <c r="Z330" s="199" t="str">
        <f t="shared" si="264"/>
        <v>$Z$325</v>
      </c>
      <c r="AA330" s="199" t="str">
        <f t="shared" si="264"/>
        <v>$AA$325</v>
      </c>
      <c r="AB330" s="199" t="str">
        <f t="shared" si="264"/>
        <v>$AB$325</v>
      </c>
      <c r="AC330" s="199" t="str">
        <f t="shared" si="264"/>
        <v>$AC$325</v>
      </c>
      <c r="AD330" s="199" t="str">
        <f t="shared" si="264"/>
        <v>$AD$325</v>
      </c>
      <c r="AE330" s="199" t="str">
        <f t="shared" si="264"/>
        <v>$AE$325</v>
      </c>
      <c r="AF330" s="199" t="str">
        <f t="shared" si="264"/>
        <v>$AF$325</v>
      </c>
      <c r="AG330" s="199" t="str">
        <f t="shared" si="264"/>
        <v>$AG$325</v>
      </c>
      <c r="AH330" s="199" t="str">
        <f t="shared" si="264"/>
        <v>$AH$325</v>
      </c>
      <c r="AI330" s="199" t="str">
        <f t="shared" si="264"/>
        <v>$AI$325</v>
      </c>
      <c r="AJ330" s="199" t="str">
        <f t="shared" si="264"/>
        <v>$AJ$325</v>
      </c>
      <c r="AK330" s="199" t="str">
        <f t="shared" si="264"/>
        <v>$AK$325</v>
      </c>
      <c r="AL330" s="199" t="str">
        <f t="shared" si="264"/>
        <v>$AL$325</v>
      </c>
      <c r="AM330" s="199" t="str">
        <f t="shared" si="264"/>
        <v>$AM$325</v>
      </c>
      <c r="AN330" s="199" t="str">
        <f t="shared" si="264"/>
        <v>$AN$325</v>
      </c>
      <c r="AO330" s="199" t="str">
        <f t="shared" si="264"/>
        <v>$AO$325</v>
      </c>
      <c r="AP330" s="199" t="str">
        <f t="shared" si="264"/>
        <v>$AP$325</v>
      </c>
      <c r="AQ330" s="199" t="str">
        <f t="shared" si="264"/>
        <v>$AQ$325</v>
      </c>
      <c r="AR330" s="199" t="str">
        <f t="shared" si="264"/>
        <v>$AR$325</v>
      </c>
      <c r="AS330" s="199" t="str">
        <f t="shared" si="264"/>
        <v>$AS$325</v>
      </c>
      <c r="AT330" s="199" t="str">
        <f t="shared" si="264"/>
        <v>$AT$325</v>
      </c>
      <c r="AU330" s="199" t="str">
        <f t="shared" si="264"/>
        <v>$AU$325</v>
      </c>
      <c r="AV330" s="199" t="str">
        <f t="shared" si="264"/>
        <v>$AV$325</v>
      </c>
      <c r="AW330" s="199" t="str">
        <f t="shared" si="264"/>
        <v>$AW$325</v>
      </c>
      <c r="AX330" s="199" t="str">
        <f t="shared" si="264"/>
        <v>$AX$325</v>
      </c>
      <c r="AY330" s="199" t="str">
        <f t="shared" ref="AY330:CD330" si="265">ADDRESS(ROW(AY325),COLUMN(AY325))</f>
        <v>$AY$325</v>
      </c>
      <c r="AZ330" s="199" t="str">
        <f t="shared" si="265"/>
        <v>$AZ$325</v>
      </c>
      <c r="BA330" s="199" t="str">
        <f t="shared" si="265"/>
        <v>$BA$325</v>
      </c>
      <c r="BB330" s="199" t="str">
        <f t="shared" si="265"/>
        <v>$BB$325</v>
      </c>
      <c r="BC330" s="199" t="str">
        <f t="shared" si="265"/>
        <v>$BC$325</v>
      </c>
      <c r="BD330" s="199" t="str">
        <f t="shared" si="265"/>
        <v>$BD$325</v>
      </c>
      <c r="BE330" s="199" t="str">
        <f t="shared" si="265"/>
        <v>$BE$325</v>
      </c>
      <c r="BF330" s="199" t="str">
        <f t="shared" si="265"/>
        <v>$BF$325</v>
      </c>
      <c r="BG330" s="199" t="str">
        <f t="shared" si="265"/>
        <v>$BG$325</v>
      </c>
      <c r="BH330" s="199" t="str">
        <f t="shared" si="265"/>
        <v>$BH$325</v>
      </c>
      <c r="BI330" s="199" t="str">
        <f t="shared" si="265"/>
        <v>$BI$325</v>
      </c>
      <c r="BJ330" s="199" t="str">
        <f t="shared" si="265"/>
        <v>$BJ$325</v>
      </c>
      <c r="BK330" s="199" t="str">
        <f t="shared" si="265"/>
        <v>$BK$325</v>
      </c>
      <c r="BL330" s="199" t="str">
        <f t="shared" si="265"/>
        <v>$BL$325</v>
      </c>
      <c r="BM330" s="199" t="str">
        <f t="shared" si="265"/>
        <v>$BM$325</v>
      </c>
      <c r="BN330" s="199" t="str">
        <f t="shared" si="265"/>
        <v>$BN$325</v>
      </c>
      <c r="BO330" s="199" t="str">
        <f t="shared" si="265"/>
        <v>$BO$325</v>
      </c>
      <c r="BP330" s="199" t="str">
        <f t="shared" si="265"/>
        <v>$BP$325</v>
      </c>
      <c r="BQ330" s="199" t="str">
        <f t="shared" si="265"/>
        <v>$BQ$325</v>
      </c>
      <c r="BR330" s="199" t="str">
        <f t="shared" si="265"/>
        <v>$BR$325</v>
      </c>
      <c r="BS330" s="199" t="str">
        <f t="shared" si="265"/>
        <v>$BS$325</v>
      </c>
      <c r="BT330" s="199" t="str">
        <f t="shared" si="265"/>
        <v>$BT$325</v>
      </c>
      <c r="BU330" s="199" t="str">
        <f t="shared" si="265"/>
        <v>$BU$325</v>
      </c>
      <c r="BV330" s="199" t="str">
        <f t="shared" si="265"/>
        <v>$BV$325</v>
      </c>
      <c r="BW330" s="199" t="str">
        <f t="shared" si="265"/>
        <v>$BW$325</v>
      </c>
      <c r="BX330" s="199" t="str">
        <f t="shared" si="265"/>
        <v>$BX$325</v>
      </c>
      <c r="BY330" s="199" t="str">
        <f t="shared" si="265"/>
        <v>$BY$325</v>
      </c>
      <c r="BZ330" s="199" t="str">
        <f t="shared" si="265"/>
        <v>$BZ$325</v>
      </c>
      <c r="CA330" s="199" t="str">
        <f t="shared" si="265"/>
        <v>$CA$325</v>
      </c>
      <c r="CB330" s="199" t="str">
        <f t="shared" si="265"/>
        <v>$CB$325</v>
      </c>
      <c r="CC330" s="199" t="str">
        <f t="shared" si="265"/>
        <v>$CC$325</v>
      </c>
      <c r="CD330" s="199" t="str">
        <f t="shared" si="265"/>
        <v>$CD$325</v>
      </c>
      <c r="CE330" s="199" t="str">
        <f t="shared" ref="CE330:CK330" si="266">ADDRESS(ROW(CE325),COLUMN(CE325))</f>
        <v>$CE$325</v>
      </c>
      <c r="CF330" s="199" t="str">
        <f t="shared" si="266"/>
        <v>$CF$325</v>
      </c>
      <c r="CG330" s="199" t="str">
        <f t="shared" si="266"/>
        <v>$CG$325</v>
      </c>
      <c r="CH330" s="199" t="str">
        <f t="shared" si="266"/>
        <v>$CH$325</v>
      </c>
      <c r="CI330" s="199" t="str">
        <f t="shared" si="266"/>
        <v>$CI$325</v>
      </c>
      <c r="CJ330" s="199" t="str">
        <f t="shared" si="266"/>
        <v>$CJ$325</v>
      </c>
      <c r="CK330" s="199" t="str">
        <f t="shared" si="266"/>
        <v>$CK$325</v>
      </c>
      <c r="CL330" s="199" t="str">
        <f t="shared" ref="CL330" si="267">ADDRESS(ROW(CL325),COLUMN(CL325))</f>
        <v>$CL$325</v>
      </c>
    </row>
    <row r="331" spans="2:90" x14ac:dyDescent="0.4">
      <c r="B331" s="8" t="s">
        <v>488</v>
      </c>
      <c r="D331" t="s">
        <v>784</v>
      </c>
      <c r="E331" s="8" t="str">
        <f t="shared" si="262"/>
        <v>331 CAGRP-EV</v>
      </c>
      <c r="G331" t="s">
        <v>332</v>
      </c>
      <c r="H331" s="31"/>
      <c r="I331" s="73"/>
      <c r="J331" s="73"/>
      <c r="K331" s="39"/>
      <c r="L331" s="39"/>
      <c r="M331" s="39"/>
      <c r="N331" s="39"/>
      <c r="O331" s="39"/>
      <c r="P331" s="39"/>
      <c r="R331" s="38"/>
      <c r="S331" s="199"/>
      <c r="T331" s="199"/>
      <c r="U331" s="199"/>
      <c r="V331" s="199"/>
      <c r="W331" s="199"/>
      <c r="X331" s="199"/>
      <c r="Y331" s="199"/>
      <c r="Z331" s="199"/>
      <c r="AA331" s="199"/>
      <c r="AB331" s="199"/>
      <c r="AC331" s="199"/>
      <c r="AD331" s="199"/>
      <c r="AE331" s="199"/>
      <c r="AF331" s="199"/>
      <c r="AG331" s="199"/>
      <c r="AH331" s="199"/>
      <c r="AI331" s="199"/>
      <c r="AJ331" s="199"/>
      <c r="AK331" s="199"/>
      <c r="AL331" s="199"/>
      <c r="AM331" s="199"/>
      <c r="AN331" s="199"/>
      <c r="AO331" s="199"/>
      <c r="AP331" s="199"/>
      <c r="AQ331" s="199"/>
      <c r="AR331" s="199"/>
      <c r="AS331" s="199"/>
      <c r="AT331" s="199"/>
      <c r="AU331" s="199"/>
      <c r="AV331" s="199"/>
      <c r="AW331" s="199"/>
      <c r="AX331" s="199"/>
      <c r="AY331" s="199"/>
      <c r="AZ331" s="199"/>
      <c r="BA331" s="199"/>
      <c r="BB331" s="199"/>
      <c r="BC331" s="199"/>
      <c r="BD331" s="199"/>
      <c r="BE331" s="199"/>
      <c r="BF331" s="199"/>
      <c r="BG331" s="199"/>
      <c r="BH331" s="199"/>
      <c r="BI331" s="199"/>
      <c r="BJ331" s="199"/>
      <c r="BK331" s="199"/>
      <c r="BL331" s="199"/>
      <c r="BM331" s="199"/>
      <c r="BN331" s="199"/>
      <c r="BO331" s="199"/>
      <c r="BP331" s="199"/>
      <c r="BQ331" s="199"/>
      <c r="BR331" s="199"/>
      <c r="BS331" s="199"/>
      <c r="BT331" s="199"/>
      <c r="BU331" s="199"/>
      <c r="BV331" s="199"/>
      <c r="BW331" s="199"/>
      <c r="BX331" s="199"/>
      <c r="BY331" s="199"/>
      <c r="BZ331" s="199"/>
      <c r="CA331" s="199"/>
      <c r="CB331" s="199"/>
      <c r="CC331" s="199"/>
      <c r="CD331" s="199"/>
      <c r="CE331" s="199"/>
      <c r="CF331" s="199"/>
      <c r="CG331" s="199"/>
      <c r="CH331" s="199"/>
      <c r="CI331" s="199"/>
      <c r="CJ331" s="199"/>
      <c r="CK331" s="199"/>
      <c r="CL331" s="199"/>
    </row>
    <row r="332" spans="2:90" x14ac:dyDescent="0.4">
      <c r="B332" s="8" t="s">
        <v>494</v>
      </c>
      <c r="D332" t="s">
        <v>784</v>
      </c>
      <c r="E332" s="8" t="str">
        <f t="shared" si="262"/>
        <v>332 CAGRP-EV</v>
      </c>
      <c r="G332" t="s">
        <v>332</v>
      </c>
      <c r="H332" s="31"/>
      <c r="I332" s="73"/>
      <c r="J332" s="73"/>
      <c r="K332" s="39"/>
      <c r="L332" s="39"/>
      <c r="M332" s="39"/>
      <c r="N332" s="39"/>
      <c r="O332" s="39"/>
      <c r="P332" s="39"/>
      <c r="R332" s="38"/>
      <c r="S332" s="199"/>
      <c r="T332" s="199"/>
      <c r="U332" s="199"/>
      <c r="V332" s="199"/>
      <c r="W332" s="199"/>
      <c r="X332" s="199"/>
      <c r="Y332" s="199"/>
      <c r="Z332" s="199"/>
      <c r="AA332" s="199"/>
      <c r="AB332" s="199"/>
      <c r="AC332" s="199"/>
      <c r="AD332" s="199"/>
      <c r="AE332" s="199"/>
      <c r="AF332" s="199"/>
      <c r="AG332" s="199"/>
      <c r="AH332" s="199"/>
      <c r="AI332" s="199"/>
      <c r="AJ332" s="199"/>
      <c r="AK332" s="199"/>
      <c r="AL332" s="199"/>
      <c r="AM332" s="199"/>
      <c r="AN332" s="199"/>
      <c r="AO332" s="199"/>
      <c r="AP332" s="199"/>
      <c r="AQ332" s="199"/>
      <c r="AR332" s="199"/>
      <c r="AS332" s="199"/>
      <c r="AT332" s="199"/>
      <c r="AU332" s="199"/>
      <c r="AV332" s="199"/>
      <c r="AW332" s="199"/>
      <c r="AX332" s="199"/>
      <c r="AY332" s="199"/>
      <c r="AZ332" s="199"/>
      <c r="BA332" s="199"/>
      <c r="BB332" s="199"/>
      <c r="BC332" s="199"/>
      <c r="BD332" s="199"/>
      <c r="BE332" s="199"/>
      <c r="BF332" s="199"/>
      <c r="BG332" s="199"/>
      <c r="BH332" s="199"/>
      <c r="BI332" s="199"/>
      <c r="BJ332" s="199"/>
      <c r="BK332" s="199"/>
      <c r="BL332" s="199"/>
      <c r="BM332" s="199"/>
      <c r="BN332" s="199"/>
      <c r="BO332" s="199"/>
      <c r="BP332" s="199"/>
      <c r="BQ332" s="199"/>
      <c r="BR332" s="199"/>
      <c r="BS332" s="199"/>
      <c r="BT332" s="199"/>
      <c r="BU332" s="199"/>
      <c r="BV332" s="199"/>
      <c r="BW332" s="199"/>
      <c r="BX332" s="199"/>
      <c r="BY332" s="199"/>
      <c r="BZ332" s="199"/>
      <c r="CA332" s="199"/>
      <c r="CB332" s="199"/>
      <c r="CC332" s="199"/>
      <c r="CD332" s="199"/>
      <c r="CE332" s="199"/>
      <c r="CF332" s="199"/>
      <c r="CG332" s="199"/>
      <c r="CH332" s="199"/>
      <c r="CI332" s="199"/>
      <c r="CJ332" s="199"/>
      <c r="CK332" s="199"/>
      <c r="CL332" s="199"/>
    </row>
    <row r="333" spans="2:90" x14ac:dyDescent="0.4">
      <c r="B333" s="8" t="s">
        <v>463</v>
      </c>
      <c r="D333" t="s">
        <v>784</v>
      </c>
      <c r="E333" s="8" t="str">
        <f t="shared" si="262"/>
        <v>333 CAGRP-EV</v>
      </c>
      <c r="G333" t="s">
        <v>332</v>
      </c>
      <c r="H333" s="31"/>
      <c r="I333" s="73"/>
      <c r="J333" s="73"/>
      <c r="K333" s="39"/>
      <c r="L333" s="39"/>
      <c r="M333" s="39"/>
      <c r="N333" s="39"/>
      <c r="O333" s="39"/>
      <c r="P333" s="39"/>
      <c r="R333" s="38"/>
      <c r="S333" s="199"/>
      <c r="T333" s="199"/>
      <c r="U333" s="199"/>
      <c r="V333" s="199"/>
      <c r="W333" s="199"/>
      <c r="X333" s="199"/>
      <c r="Y333" s="199"/>
      <c r="Z333" s="199"/>
      <c r="AA333" s="199"/>
      <c r="AB333" s="199"/>
      <c r="AC333" s="199"/>
      <c r="AD333" s="199"/>
      <c r="AE333" s="199"/>
      <c r="AF333" s="199"/>
      <c r="AG333" s="199"/>
      <c r="AH333" s="199"/>
      <c r="AI333" s="199"/>
      <c r="AJ333" s="199"/>
      <c r="AK333" s="199"/>
      <c r="AL333" s="199"/>
      <c r="AM333" s="199"/>
      <c r="AN333" s="199"/>
      <c r="AO333" s="199"/>
      <c r="AP333" s="199"/>
      <c r="AQ333" s="199"/>
      <c r="AR333" s="199"/>
      <c r="AS333" s="199"/>
      <c r="AT333" s="199"/>
      <c r="AU333" s="199"/>
      <c r="AV333" s="199"/>
      <c r="AW333" s="199"/>
      <c r="AX333" s="199"/>
      <c r="AY333" s="199"/>
      <c r="AZ333" s="199"/>
      <c r="BA333" s="199"/>
      <c r="BB333" s="199"/>
      <c r="BC333" s="199"/>
      <c r="BD333" s="199"/>
      <c r="BE333" s="199"/>
      <c r="BF333" s="199"/>
      <c r="BG333" s="199"/>
      <c r="BH333" s="199"/>
      <c r="BI333" s="199"/>
      <c r="BJ333" s="199"/>
      <c r="BK333" s="199"/>
      <c r="BL333" s="199"/>
      <c r="BM333" s="199"/>
      <c r="BN333" s="199"/>
      <c r="BO333" s="199"/>
      <c r="BP333" s="199"/>
      <c r="BQ333" s="199"/>
      <c r="BR333" s="199"/>
      <c r="BS333" s="199"/>
      <c r="BT333" s="199"/>
      <c r="BU333" s="199"/>
      <c r="BV333" s="199"/>
      <c r="BW333" s="199"/>
      <c r="BX333" s="199"/>
      <c r="BY333" s="199"/>
      <c r="BZ333" s="199"/>
      <c r="CA333" s="199"/>
      <c r="CB333" s="199"/>
      <c r="CC333" s="199"/>
      <c r="CD333" s="199"/>
      <c r="CE333" s="199"/>
      <c r="CF333" s="199"/>
      <c r="CG333" s="199"/>
      <c r="CH333" s="199"/>
      <c r="CI333" s="199"/>
      <c r="CJ333" s="199"/>
      <c r="CK333" s="199"/>
      <c r="CL333" s="199"/>
    </row>
    <row r="334" spans="2:90" x14ac:dyDescent="0.4">
      <c r="B334" s="8" t="s">
        <v>464</v>
      </c>
      <c r="D334" t="s">
        <v>784</v>
      </c>
      <c r="E334" s="8" t="str">
        <f t="shared" si="262"/>
        <v>334 CAGRP-EV</v>
      </c>
      <c r="G334" t="s">
        <v>332</v>
      </c>
      <c r="H334" s="31"/>
      <c r="I334" s="73"/>
      <c r="J334" s="73"/>
      <c r="K334" s="39"/>
      <c r="L334" s="39"/>
      <c r="M334" s="39"/>
      <c r="N334" s="39"/>
      <c r="O334" s="39"/>
      <c r="P334" s="39"/>
      <c r="R334" s="38"/>
      <c r="S334" s="199"/>
      <c r="T334" s="199"/>
      <c r="U334" s="199"/>
      <c r="V334" s="199"/>
      <c r="W334" s="199"/>
      <c r="X334" s="199"/>
      <c r="Y334" s="199"/>
      <c r="Z334" s="199"/>
      <c r="AA334" s="199"/>
      <c r="AB334" s="199"/>
      <c r="AC334" s="199"/>
      <c r="AD334" s="199"/>
      <c r="AE334" s="199"/>
      <c r="AF334" s="199"/>
      <c r="AG334" s="199"/>
      <c r="AH334" s="199"/>
      <c r="AI334" s="199"/>
      <c r="AJ334" s="199"/>
      <c r="AK334" s="199"/>
      <c r="AL334" s="199"/>
      <c r="AM334" s="199"/>
      <c r="AN334" s="199"/>
      <c r="AO334" s="199"/>
      <c r="AP334" s="199"/>
      <c r="AQ334" s="199"/>
      <c r="AR334" s="199"/>
      <c r="AS334" s="199"/>
      <c r="AT334" s="199"/>
      <c r="AU334" s="199"/>
      <c r="AV334" s="199"/>
      <c r="AW334" s="199"/>
      <c r="AX334" s="199"/>
      <c r="AY334" s="199"/>
      <c r="AZ334" s="199"/>
      <c r="BA334" s="199"/>
      <c r="BB334" s="199"/>
      <c r="BC334" s="199"/>
      <c r="BD334" s="199"/>
      <c r="BE334" s="199"/>
      <c r="BF334" s="199"/>
      <c r="BG334" s="199"/>
      <c r="BH334" s="199"/>
      <c r="BI334" s="199"/>
      <c r="BJ334" s="199"/>
      <c r="BK334" s="199"/>
      <c r="BL334" s="199"/>
      <c r="BM334" s="199"/>
      <c r="BN334" s="199"/>
      <c r="BO334" s="199"/>
      <c r="BP334" s="199"/>
      <c r="BQ334" s="199"/>
      <c r="BR334" s="199"/>
      <c r="BS334" s="199"/>
      <c r="BT334" s="199"/>
      <c r="BU334" s="199"/>
      <c r="BV334" s="199"/>
      <c r="BW334" s="199"/>
      <c r="BX334" s="199"/>
      <c r="BY334" s="199"/>
      <c r="BZ334" s="199"/>
      <c r="CA334" s="199"/>
      <c r="CB334" s="199"/>
      <c r="CC334" s="199"/>
      <c r="CD334" s="199"/>
      <c r="CE334" s="199"/>
      <c r="CF334" s="199"/>
      <c r="CG334" s="199"/>
      <c r="CH334" s="199"/>
      <c r="CI334" s="199"/>
      <c r="CJ334" s="199"/>
      <c r="CK334" s="199"/>
      <c r="CL334" s="199"/>
    </row>
    <row r="335" spans="2:90" x14ac:dyDescent="0.4">
      <c r="B335" s="181" t="s">
        <v>459</v>
      </c>
      <c r="E335" s="8"/>
      <c r="H335" s="182"/>
      <c r="I335" s="183"/>
      <c r="J335" s="183"/>
      <c r="K335" s="184"/>
      <c r="L335" s="184"/>
      <c r="M335" s="184"/>
      <c r="N335" s="184"/>
      <c r="O335" s="184"/>
      <c r="P335" s="184"/>
      <c r="R335" s="185"/>
      <c r="S335" s="186"/>
      <c r="T335" s="186"/>
      <c r="U335" s="186"/>
      <c r="V335" s="186"/>
      <c r="W335" s="186"/>
      <c r="X335" s="186"/>
      <c r="Y335" s="186"/>
      <c r="Z335" s="186"/>
      <c r="AA335" s="186"/>
      <c r="AB335" s="186"/>
      <c r="AC335" s="186"/>
      <c r="AD335" s="186"/>
      <c r="AE335" s="186"/>
      <c r="AF335" s="186"/>
      <c r="AG335" s="186"/>
      <c r="AH335" s="186"/>
      <c r="AI335" s="186"/>
      <c r="AJ335" s="186"/>
      <c r="AK335" s="186"/>
      <c r="AL335" s="186"/>
      <c r="AM335" s="186"/>
      <c r="AN335" s="186"/>
      <c r="AO335" s="186"/>
      <c r="AP335" s="186"/>
      <c r="AQ335" s="186"/>
      <c r="AR335" s="186"/>
      <c r="AS335" s="186"/>
      <c r="AT335" s="186"/>
      <c r="AU335" s="186"/>
      <c r="AV335" s="186"/>
      <c r="AW335" s="186"/>
      <c r="AX335" s="186"/>
      <c r="AY335" s="186"/>
      <c r="AZ335" s="186"/>
      <c r="BA335" s="186"/>
      <c r="BB335" s="186"/>
      <c r="BC335" s="186"/>
      <c r="BD335" s="186"/>
      <c r="BE335" s="186"/>
      <c r="BF335" s="186"/>
      <c r="BG335" s="186"/>
      <c r="BH335" s="186"/>
      <c r="BI335" s="186"/>
      <c r="BJ335" s="186"/>
      <c r="BK335" s="186"/>
      <c r="BL335" s="186"/>
      <c r="BM335" s="186"/>
      <c r="BN335" s="186"/>
      <c r="BO335" s="186"/>
      <c r="BP335" s="186"/>
      <c r="BQ335" s="186"/>
      <c r="BR335" s="186"/>
      <c r="BS335" s="186"/>
      <c r="BT335" s="186"/>
      <c r="BU335" s="186"/>
      <c r="BV335" s="186"/>
      <c r="BW335" s="186"/>
      <c r="BX335" s="186"/>
      <c r="BY335" s="186"/>
      <c r="BZ335" s="186"/>
      <c r="CA335" s="186"/>
      <c r="CB335" s="186"/>
      <c r="CC335" s="186"/>
      <c r="CD335" s="186"/>
      <c r="CE335" s="186"/>
      <c r="CF335" s="186"/>
      <c r="CG335" s="186"/>
      <c r="CH335" s="186"/>
      <c r="CI335" s="186"/>
      <c r="CJ335" s="186"/>
      <c r="CK335" s="186"/>
      <c r="CL335" s="186"/>
    </row>
    <row r="336" spans="2:90" x14ac:dyDescent="0.4">
      <c r="B336" s="188" t="s">
        <v>474</v>
      </c>
      <c r="E336" s="8"/>
      <c r="H336" s="182"/>
      <c r="I336" s="183"/>
      <c r="J336" s="183"/>
      <c r="K336" s="184"/>
      <c r="L336" s="184"/>
      <c r="M336" s="184"/>
      <c r="N336" s="184"/>
      <c r="O336" s="184"/>
      <c r="P336" s="184"/>
      <c r="R336" s="185"/>
      <c r="S336" s="186"/>
      <c r="T336" s="186"/>
      <c r="U336" s="186"/>
      <c r="V336" s="186"/>
      <c r="W336" s="186"/>
      <c r="X336" s="186"/>
      <c r="Y336" s="186"/>
      <c r="Z336" s="186"/>
      <c r="AA336" s="186"/>
      <c r="AB336" s="186"/>
      <c r="AC336" s="186"/>
      <c r="AD336" s="186"/>
      <c r="AE336" s="186"/>
      <c r="AF336" s="186"/>
      <c r="AG336" s="186"/>
      <c r="AH336" s="186"/>
      <c r="AI336" s="186"/>
      <c r="AJ336" s="186"/>
      <c r="AK336" s="186"/>
      <c r="AL336" s="186"/>
      <c r="AM336" s="186"/>
      <c r="AN336" s="186"/>
      <c r="AO336" s="186"/>
      <c r="AP336" s="186"/>
      <c r="AQ336" s="186"/>
      <c r="AR336" s="186"/>
      <c r="AS336" s="186"/>
      <c r="AT336" s="186"/>
      <c r="AU336" s="186"/>
      <c r="AV336" s="186"/>
      <c r="AW336" s="186"/>
      <c r="AX336" s="186"/>
      <c r="AY336" s="186"/>
      <c r="AZ336" s="186"/>
      <c r="BA336" s="186"/>
      <c r="BB336" s="186"/>
      <c r="BC336" s="186"/>
      <c r="BD336" s="186"/>
      <c r="BE336" s="186"/>
      <c r="BF336" s="186"/>
      <c r="BG336" s="186"/>
      <c r="BH336" s="186"/>
      <c r="BI336" s="186"/>
      <c r="BJ336" s="186"/>
      <c r="BK336" s="186"/>
      <c r="BL336" s="186"/>
      <c r="BM336" s="186"/>
      <c r="BN336" s="186"/>
      <c r="BO336" s="186"/>
      <c r="BP336" s="186"/>
      <c r="BQ336" s="186"/>
      <c r="BR336" s="186"/>
      <c r="BS336" s="186"/>
      <c r="BT336" s="186"/>
      <c r="BU336" s="186"/>
      <c r="BV336" s="186"/>
      <c r="BW336" s="186"/>
      <c r="BX336" s="186"/>
      <c r="BY336" s="186"/>
      <c r="BZ336" s="186"/>
      <c r="CA336" s="186"/>
      <c r="CB336" s="186"/>
      <c r="CC336" s="186"/>
      <c r="CD336" s="186"/>
      <c r="CE336" s="186"/>
      <c r="CF336" s="186"/>
      <c r="CG336" s="186"/>
      <c r="CH336" s="186"/>
      <c r="CI336" s="186"/>
      <c r="CJ336" s="186"/>
      <c r="CK336" s="186"/>
      <c r="CL336" s="186"/>
    </row>
    <row r="337" spans="2:90" x14ac:dyDescent="0.4">
      <c r="B337" s="167"/>
      <c r="E337" s="8"/>
      <c r="H337" s="31"/>
      <c r="I337" s="73"/>
      <c r="J337" s="73"/>
      <c r="K337" s="39"/>
      <c r="L337" s="39"/>
      <c r="M337" s="39"/>
      <c r="N337" s="39"/>
      <c r="O337" s="39"/>
      <c r="P337" s="39"/>
      <c r="R337" s="38"/>
      <c r="S337" s="76"/>
      <c r="T337" s="76"/>
      <c r="U337" s="76"/>
      <c r="V337" s="76"/>
      <c r="W337" s="76"/>
      <c r="X337" s="76"/>
      <c r="Y337" s="76"/>
      <c r="Z337" s="76"/>
      <c r="AA337" s="76"/>
      <c r="AB337" s="76"/>
      <c r="AC337" s="76"/>
      <c r="AD337" s="76"/>
      <c r="AE337" s="76"/>
      <c r="AF337" s="76"/>
      <c r="AG337" s="76"/>
      <c r="AH337" s="76"/>
      <c r="AI337" s="76"/>
      <c r="AJ337" s="76"/>
      <c r="AK337" s="76"/>
      <c r="AL337" s="76"/>
      <c r="AM337" s="76"/>
      <c r="AN337" s="76"/>
      <c r="AO337" s="76"/>
      <c r="AP337" s="76"/>
      <c r="AQ337" s="76"/>
      <c r="AR337" s="76"/>
      <c r="AS337" s="76"/>
      <c r="AT337" s="76"/>
      <c r="AU337" s="76"/>
      <c r="AV337" s="76"/>
      <c r="AW337" s="76"/>
      <c r="AX337" s="76"/>
      <c r="AY337" s="76"/>
      <c r="AZ337" s="76"/>
      <c r="BA337" s="76"/>
      <c r="BB337" s="76"/>
      <c r="BC337" s="76"/>
      <c r="BD337" s="76"/>
      <c r="BE337" s="76"/>
      <c r="BF337" s="76"/>
      <c r="BG337" s="76"/>
      <c r="BH337" s="76"/>
      <c r="BI337" s="76"/>
      <c r="BJ337" s="76"/>
      <c r="BK337" s="76"/>
      <c r="BL337" s="76"/>
      <c r="BM337" s="76"/>
      <c r="BN337" s="76"/>
      <c r="BO337" s="76"/>
      <c r="BP337" s="76"/>
      <c r="BQ337" s="76"/>
      <c r="BR337" s="76"/>
      <c r="BS337" s="76"/>
      <c r="BT337" s="76"/>
      <c r="BU337" s="76"/>
      <c r="BV337" s="76"/>
      <c r="BW337" s="76"/>
      <c r="BX337" s="76"/>
      <c r="BY337" s="76"/>
      <c r="BZ337" s="76"/>
      <c r="CA337" s="76"/>
      <c r="CB337" s="76"/>
      <c r="CC337" s="76"/>
      <c r="CD337" s="76"/>
      <c r="CE337" s="76"/>
      <c r="CF337" s="76"/>
      <c r="CG337" s="76"/>
      <c r="CH337" s="76"/>
      <c r="CI337" s="76"/>
      <c r="CJ337" s="76"/>
      <c r="CK337" s="76"/>
      <c r="CL337" s="76"/>
    </row>
    <row r="338" spans="2:90" x14ac:dyDescent="0.4">
      <c r="B338" s="66" t="s">
        <v>517</v>
      </c>
      <c r="C338" s="31"/>
      <c r="D338" t="s">
        <v>786</v>
      </c>
      <c r="E338" s="8" t="str">
        <f t="shared" ref="E338:E352" si="268">ROW()&amp;" "&amp;D338</f>
        <v>338 SCENARIOCAGR-EP</v>
      </c>
      <c r="F338" t="s">
        <v>454</v>
      </c>
      <c r="G338" s="31" t="s">
        <v>243</v>
      </c>
      <c r="H338" s="22"/>
      <c r="I338" s="287"/>
      <c r="J338" s="287"/>
      <c r="K338" s="22"/>
      <c r="L338" s="22"/>
      <c r="M338" s="22"/>
      <c r="N338" s="22"/>
      <c r="O338" s="22"/>
      <c r="P338" s="22"/>
      <c r="R338" s="66"/>
      <c r="S338" s="66"/>
      <c r="T338" s="66"/>
      <c r="U338" s="66"/>
      <c r="V338" s="66"/>
      <c r="W338" s="66"/>
      <c r="X338" s="66"/>
      <c r="Y338" s="66"/>
      <c r="Z338" s="66"/>
      <c r="AA338" s="66"/>
      <c r="AB338" s="66"/>
      <c r="AC338" s="66"/>
      <c r="AD338" s="66"/>
      <c r="AE338" s="66"/>
      <c r="AF338" s="66"/>
      <c r="AG338" s="66"/>
      <c r="AH338" s="66"/>
      <c r="AI338" s="66"/>
      <c r="AJ338" s="66"/>
      <c r="AK338" s="66"/>
      <c r="AL338" s="66"/>
      <c r="AM338" s="66"/>
      <c r="AN338" s="66"/>
      <c r="AO338" s="66"/>
      <c r="AP338" s="66"/>
      <c r="AQ338" s="66"/>
      <c r="AR338" s="66"/>
      <c r="AS338" s="66"/>
      <c r="AT338" s="66"/>
      <c r="AU338" s="66"/>
      <c r="AV338" s="66"/>
      <c r="AW338" s="66"/>
      <c r="AX338" s="66"/>
      <c r="AY338" s="66"/>
      <c r="AZ338" s="66"/>
      <c r="BA338" s="66"/>
      <c r="BB338" s="66"/>
      <c r="BC338" s="66"/>
      <c r="BD338" s="66"/>
      <c r="BE338" s="66"/>
      <c r="BF338" s="66"/>
      <c r="BG338" s="66"/>
      <c r="BH338" s="66"/>
      <c r="BI338" s="66"/>
      <c r="BJ338" s="66"/>
      <c r="BK338" s="66"/>
      <c r="BL338" s="66"/>
      <c r="BM338" s="66"/>
      <c r="BN338" s="66"/>
      <c r="BO338" s="66"/>
      <c r="BP338" s="66"/>
      <c r="BQ338" s="66"/>
      <c r="BR338" s="66"/>
      <c r="BS338" s="66"/>
      <c r="BT338" s="66"/>
      <c r="BU338" s="66"/>
      <c r="BV338" s="66"/>
      <c r="BW338" s="66"/>
      <c r="BX338" s="66"/>
      <c r="BY338" s="66"/>
      <c r="BZ338" s="66"/>
      <c r="CA338" s="66"/>
      <c r="CB338" s="66"/>
      <c r="CC338" s="66"/>
      <c r="CD338" s="66"/>
      <c r="CE338" s="66"/>
      <c r="CF338" s="66"/>
      <c r="CG338" s="66"/>
      <c r="CH338" s="66"/>
      <c r="CI338" s="66"/>
      <c r="CJ338" s="66"/>
      <c r="CK338" s="66"/>
      <c r="CL338" s="66"/>
    </row>
    <row r="339" spans="2:90" x14ac:dyDescent="0.4">
      <c r="B339" t="s">
        <v>780</v>
      </c>
      <c r="D339" t="s">
        <v>786</v>
      </c>
      <c r="E339" s="8" t="str">
        <f t="shared" si="268"/>
        <v>339 SCENARIOCAGR-EP</v>
      </c>
      <c r="G339" t="str">
        <f t="shared" ref="G339:G344" si="269">E339</f>
        <v>339 SCENARIOCAGR-EP</v>
      </c>
      <c r="H339" s="230" t="s">
        <v>781</v>
      </c>
      <c r="I339"/>
      <c r="J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row>
    <row r="340" spans="2:90" x14ac:dyDescent="0.4">
      <c r="B340"/>
      <c r="D340" t="s">
        <v>786</v>
      </c>
      <c r="E340" s="8" t="str">
        <f t="shared" si="268"/>
        <v>340 SCENARIOCAGR-EP</v>
      </c>
      <c r="G340" t="str">
        <f t="shared" si="269"/>
        <v>340 SCENARIOCAGR-EP</v>
      </c>
      <c r="I340"/>
      <c r="J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row>
    <row r="341" spans="2:90" x14ac:dyDescent="0.4">
      <c r="B341" s="126" t="str">
        <f ca="1">"Scenarios - "&amp;OFFSET(B344,ROW(B354)-ROW(B344),0)</f>
        <v>Scenarios - # of units</v>
      </c>
      <c r="D341" t="s">
        <v>786</v>
      </c>
      <c r="E341" s="8" t="str">
        <f t="shared" si="268"/>
        <v>341 SCENARIOCAGR-EP</v>
      </c>
      <c r="G341" t="str">
        <f t="shared" si="269"/>
        <v>341 SCENARIOCAGR-EP</v>
      </c>
      <c r="I341"/>
      <c r="J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row>
    <row r="342" spans="2:90" x14ac:dyDescent="0.4">
      <c r="B342" s="312" t="s">
        <v>781</v>
      </c>
      <c r="D342" t="s">
        <v>786</v>
      </c>
      <c r="E342" s="8" t="str">
        <f t="shared" si="268"/>
        <v>342 SCENARIOCAGR-EP</v>
      </c>
      <c r="G342" t="str">
        <f t="shared" si="269"/>
        <v>342 SCENARIOCAGR-EP</v>
      </c>
      <c r="I342"/>
      <c r="J342"/>
      <c r="K342" s="16">
        <v>0.03</v>
      </c>
      <c r="L342" s="16">
        <v>0.03</v>
      </c>
      <c r="M342" s="16">
        <v>0.03</v>
      </c>
      <c r="N342" s="16">
        <v>0.03</v>
      </c>
      <c r="O342" s="16">
        <v>0.03</v>
      </c>
      <c r="P342" s="16">
        <v>0.03</v>
      </c>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row>
    <row r="343" spans="2:90" x14ac:dyDescent="0.4">
      <c r="B343" s="312" t="s">
        <v>782</v>
      </c>
      <c r="D343" t="s">
        <v>786</v>
      </c>
      <c r="E343" s="8" t="str">
        <f t="shared" si="268"/>
        <v>343 SCENARIOCAGR-EP</v>
      </c>
      <c r="G343" t="str">
        <f t="shared" si="269"/>
        <v>343 SCENARIOCAGR-EP</v>
      </c>
      <c r="I343"/>
      <c r="J343"/>
      <c r="K343" s="162">
        <v>0.01</v>
      </c>
      <c r="L343" s="162">
        <v>0.01</v>
      </c>
      <c r="M343" s="162">
        <v>0.01</v>
      </c>
      <c r="N343" s="162">
        <v>0.01</v>
      </c>
      <c r="O343" s="162">
        <v>0.01</v>
      </c>
      <c r="P343" s="162">
        <v>0.01</v>
      </c>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row>
    <row r="344" spans="2:90" x14ac:dyDescent="0.4">
      <c r="B344" s="124" t="str">
        <f ca="1">"Selection - "&amp;OFFSET(B344,ROW(B354)-ROW(B344),0)</f>
        <v>Selection - # of units</v>
      </c>
      <c r="C344" t="s">
        <v>964</v>
      </c>
      <c r="D344" t="s">
        <v>786</v>
      </c>
      <c r="E344" s="8" t="str">
        <f t="shared" si="268"/>
        <v>344 SCENARIOCAGR-EP</v>
      </c>
      <c r="G344" t="str">
        <f t="shared" si="269"/>
        <v>344 SCENARIOCAGR-EP</v>
      </c>
      <c r="H344" s="12"/>
      <c r="I344" s="60"/>
      <c r="J344" s="60"/>
      <c r="K344" s="259">
        <f t="shared" ref="K344:P344" si="270">INDEX($K342:$P343,MATCH($H339,$B342:$B343,0),MATCH(K$1,K$1:P$1,0))</f>
        <v>0.03</v>
      </c>
      <c r="L344" s="259">
        <f t="shared" si="270"/>
        <v>0.03</v>
      </c>
      <c r="M344" s="259">
        <f t="shared" si="270"/>
        <v>0.03</v>
      </c>
      <c r="N344" s="259">
        <f t="shared" si="270"/>
        <v>0.03</v>
      </c>
      <c r="O344" s="259">
        <f t="shared" si="270"/>
        <v>0.03</v>
      </c>
      <c r="P344" s="259">
        <f t="shared" si="270"/>
        <v>0.03</v>
      </c>
      <c r="R344" s="15"/>
      <c r="S344" s="20" cm="1">
        <f t="array" ref="S344">INDEX($K:$P,ROW(),MATCH(S$3,$K$2:$P$2,0))</f>
        <v>0.03</v>
      </c>
      <c r="T344" s="20" cm="1">
        <f t="array" ref="T344">INDEX($K:$P,ROW(),MATCH(T$3,$K$2:$P$2,0))</f>
        <v>0.03</v>
      </c>
      <c r="U344" s="20" cm="1">
        <f t="array" ref="U344">INDEX($K:$P,ROW(),MATCH(U$3,$K$2:$P$2,0))</f>
        <v>0.03</v>
      </c>
      <c r="V344" s="20" cm="1">
        <f t="array" ref="V344">INDEX($K:$P,ROW(),MATCH(V$3,$K$2:$P$2,0))</f>
        <v>0.03</v>
      </c>
      <c r="W344" s="20" cm="1">
        <f t="array" ref="W344">INDEX($K:$P,ROW(),MATCH(W$3,$K$2:$P$2,0))</f>
        <v>0.03</v>
      </c>
      <c r="X344" s="20" cm="1">
        <f t="array" ref="X344">INDEX($K:$P,ROW(),MATCH(X$3,$K$2:$P$2,0))</f>
        <v>0.03</v>
      </c>
      <c r="Y344" s="20" cm="1">
        <f t="array" ref="Y344">INDEX($K:$P,ROW(),MATCH(Y$3,$K$2:$P$2,0))</f>
        <v>0.03</v>
      </c>
      <c r="Z344" s="20" cm="1">
        <f t="array" ref="Z344">INDEX($K:$P,ROW(),MATCH(Z$3,$K$2:$P$2,0))</f>
        <v>0.03</v>
      </c>
      <c r="AA344" s="20" cm="1">
        <f t="array" ref="AA344">INDEX($K:$P,ROW(),MATCH(AA$3,$K$2:$P$2,0))</f>
        <v>0.03</v>
      </c>
      <c r="AB344" s="20" cm="1">
        <f t="array" ref="AB344">INDEX($K:$P,ROW(),MATCH(AB$3,$K$2:$P$2,0))</f>
        <v>0.03</v>
      </c>
      <c r="AC344" s="20" cm="1">
        <f t="array" ref="AC344">INDEX($K:$P,ROW(),MATCH(AC$3,$K$2:$P$2,0))</f>
        <v>0.03</v>
      </c>
      <c r="AD344" s="20" cm="1">
        <f t="array" ref="AD344">INDEX($K:$P,ROW(),MATCH(AD$3,$K$2:$P$2,0))</f>
        <v>0.03</v>
      </c>
      <c r="AE344" s="20" cm="1">
        <f t="array" ref="AE344">INDEX($K:$P,ROW(),MATCH(AE$3,$K$2:$P$2,0))</f>
        <v>0.03</v>
      </c>
      <c r="AF344" s="20" cm="1">
        <f t="array" ref="AF344">INDEX($K:$P,ROW(),MATCH(AF$3,$K$2:$P$2,0))</f>
        <v>0.03</v>
      </c>
      <c r="AG344" s="20" cm="1">
        <f t="array" ref="AG344">INDEX($K:$P,ROW(),MATCH(AG$3,$K$2:$P$2,0))</f>
        <v>0.03</v>
      </c>
      <c r="AH344" s="20" cm="1">
        <f t="array" ref="AH344">INDEX($K:$P,ROW(),MATCH(AH$3,$K$2:$P$2,0))</f>
        <v>0.03</v>
      </c>
      <c r="AI344" s="20" cm="1">
        <f t="array" ref="AI344">INDEX($K:$P,ROW(),MATCH(AI$3,$K$2:$P$2,0))</f>
        <v>0.03</v>
      </c>
      <c r="AJ344" s="20" cm="1">
        <f t="array" ref="AJ344">INDEX($K:$P,ROW(),MATCH(AJ$3,$K$2:$P$2,0))</f>
        <v>0.03</v>
      </c>
      <c r="AK344" s="20" cm="1">
        <f t="array" ref="AK344">INDEX($K:$P,ROW(),MATCH(AK$3,$K$2:$P$2,0))</f>
        <v>0.03</v>
      </c>
      <c r="AL344" s="20" cm="1">
        <f t="array" ref="AL344">INDEX($K:$P,ROW(),MATCH(AL$3,$K$2:$P$2,0))</f>
        <v>0.03</v>
      </c>
      <c r="AM344" s="20" cm="1">
        <f t="array" ref="AM344">INDEX($K:$P,ROW(),MATCH(AM$3,$K$2:$P$2,0))</f>
        <v>0.03</v>
      </c>
      <c r="AN344" s="20" cm="1">
        <f t="array" ref="AN344">INDEX($K:$P,ROW(),MATCH(AN$3,$K$2:$P$2,0))</f>
        <v>0.03</v>
      </c>
      <c r="AO344" s="20" cm="1">
        <f t="array" ref="AO344">INDEX($K:$P,ROW(),MATCH(AO$3,$K$2:$P$2,0))</f>
        <v>0.03</v>
      </c>
      <c r="AP344" s="20" cm="1">
        <f t="array" ref="AP344">INDEX($K:$P,ROW(),MATCH(AP$3,$K$2:$P$2,0))</f>
        <v>0.03</v>
      </c>
      <c r="AQ344" s="20" cm="1">
        <f t="array" ref="AQ344">INDEX($K:$P,ROW(),MATCH(AQ$3,$K$2:$P$2,0))</f>
        <v>0.03</v>
      </c>
      <c r="AR344" s="20" cm="1">
        <f t="array" ref="AR344">INDEX($K:$P,ROW(),MATCH(AR$3,$K$2:$P$2,0))</f>
        <v>0.03</v>
      </c>
      <c r="AS344" s="20" cm="1">
        <f t="array" ref="AS344">INDEX($K:$P,ROW(),MATCH(AS$3,$K$2:$P$2,0))</f>
        <v>0.03</v>
      </c>
      <c r="AT344" s="20" cm="1">
        <f t="array" ref="AT344">INDEX($K:$P,ROW(),MATCH(AT$3,$K$2:$P$2,0))</f>
        <v>0.03</v>
      </c>
      <c r="AU344" s="20" cm="1">
        <f t="array" ref="AU344">INDEX($K:$P,ROW(),MATCH(AU$3,$K$2:$P$2,0))</f>
        <v>0.03</v>
      </c>
      <c r="AV344" s="20" cm="1">
        <f t="array" ref="AV344">INDEX($K:$P,ROW(),MATCH(AV$3,$K$2:$P$2,0))</f>
        <v>0.03</v>
      </c>
      <c r="AW344" s="20" cm="1">
        <f t="array" ref="AW344">INDEX($K:$P,ROW(),MATCH(AW$3,$K$2:$P$2,0))</f>
        <v>0.03</v>
      </c>
      <c r="AX344" s="20" cm="1">
        <f t="array" ref="AX344">INDEX($K:$P,ROW(),MATCH(AX$3,$K$2:$P$2,0))</f>
        <v>0.03</v>
      </c>
      <c r="AY344" s="20" cm="1">
        <f t="array" ref="AY344">INDEX($K:$P,ROW(),MATCH(AY$3,$K$2:$P$2,0))</f>
        <v>0.03</v>
      </c>
      <c r="AZ344" s="20" cm="1">
        <f t="array" ref="AZ344">INDEX($K:$P,ROW(),MATCH(AZ$3,$K$2:$P$2,0))</f>
        <v>0.03</v>
      </c>
      <c r="BA344" s="20" cm="1">
        <f t="array" ref="BA344">INDEX($K:$P,ROW(),MATCH(BA$3,$K$2:$P$2,0))</f>
        <v>0.03</v>
      </c>
      <c r="BB344" s="20" cm="1">
        <f t="array" ref="BB344">INDEX($K:$P,ROW(),MATCH(BB$3,$K$2:$P$2,0))</f>
        <v>0.03</v>
      </c>
      <c r="BC344" s="20" cm="1">
        <f t="array" ref="BC344">INDEX($K:$P,ROW(),MATCH(BC$3,$K$2:$P$2,0))</f>
        <v>0.03</v>
      </c>
      <c r="BD344" s="20" cm="1">
        <f t="array" ref="BD344">INDEX($K:$P,ROW(),MATCH(BD$3,$K$2:$P$2,0))</f>
        <v>0.03</v>
      </c>
      <c r="BE344" s="20" cm="1">
        <f t="array" ref="BE344">INDEX($K:$P,ROW(),MATCH(BE$3,$K$2:$P$2,0))</f>
        <v>0.03</v>
      </c>
      <c r="BF344" s="20" cm="1">
        <f t="array" ref="BF344">INDEX($K:$P,ROW(),MATCH(BF$3,$K$2:$P$2,0))</f>
        <v>0.03</v>
      </c>
      <c r="BG344" s="20" cm="1">
        <f t="array" ref="BG344">INDEX($K:$P,ROW(),MATCH(BG$3,$K$2:$P$2,0))</f>
        <v>0.03</v>
      </c>
      <c r="BH344" s="20" cm="1">
        <f t="array" ref="BH344">INDEX($K:$P,ROW(),MATCH(BH$3,$K$2:$P$2,0))</f>
        <v>0.03</v>
      </c>
      <c r="BI344" s="20" cm="1">
        <f t="array" ref="BI344">INDEX($K:$P,ROW(),MATCH(BI$3,$K$2:$P$2,0))</f>
        <v>0.03</v>
      </c>
      <c r="BJ344" s="20" cm="1">
        <f t="array" ref="BJ344">INDEX($K:$P,ROW(),MATCH(BJ$3,$K$2:$P$2,0))</f>
        <v>0.03</v>
      </c>
      <c r="BK344" s="20" cm="1">
        <f t="array" ref="BK344">INDEX($K:$P,ROW(),MATCH(BK$3,$K$2:$P$2,0))</f>
        <v>0.03</v>
      </c>
      <c r="BL344" s="20" cm="1">
        <f t="array" ref="BL344">INDEX($K:$P,ROW(),MATCH(BL$3,$K$2:$P$2,0))</f>
        <v>0.03</v>
      </c>
      <c r="BM344" s="20" cm="1">
        <f t="array" ref="BM344">INDEX($K:$P,ROW(),MATCH(BM$3,$K$2:$P$2,0))</f>
        <v>0.03</v>
      </c>
      <c r="BN344" s="20" cm="1">
        <f t="array" ref="BN344">INDEX($K:$P,ROW(),MATCH(BN$3,$K$2:$P$2,0))</f>
        <v>0.03</v>
      </c>
      <c r="BO344" s="20" cm="1">
        <f t="array" ref="BO344">INDEX($K:$P,ROW(),MATCH(BO$3,$K$2:$P$2,0))</f>
        <v>0.03</v>
      </c>
      <c r="BP344" s="20" cm="1">
        <f t="array" ref="BP344">INDEX($K:$P,ROW(),MATCH(BP$3,$K$2:$P$2,0))</f>
        <v>0.03</v>
      </c>
      <c r="BQ344" s="20" cm="1">
        <f t="array" ref="BQ344">INDEX($K:$P,ROW(),MATCH(BQ$3,$K$2:$P$2,0))</f>
        <v>0.03</v>
      </c>
      <c r="BR344" s="20" cm="1">
        <f t="array" ref="BR344">INDEX($K:$P,ROW(),MATCH(BR$3,$K$2:$P$2,0))</f>
        <v>0.03</v>
      </c>
      <c r="BS344" s="20" cm="1">
        <f t="array" ref="BS344">INDEX($K:$P,ROW(),MATCH(BS$3,$K$2:$P$2,0))</f>
        <v>0.03</v>
      </c>
      <c r="BT344" s="20" cm="1">
        <f t="array" ref="BT344">INDEX($K:$P,ROW(),MATCH(BT$3,$K$2:$P$2,0))</f>
        <v>0.03</v>
      </c>
      <c r="BU344" s="20" cm="1">
        <f t="array" ref="BU344">INDEX($K:$P,ROW(),MATCH(BU$3,$K$2:$P$2,0))</f>
        <v>0.03</v>
      </c>
      <c r="BV344" s="20" cm="1">
        <f t="array" ref="BV344">INDEX($K:$P,ROW(),MATCH(BV$3,$K$2:$P$2,0))</f>
        <v>0.03</v>
      </c>
      <c r="BW344" s="20" cm="1">
        <f t="array" ref="BW344">INDEX($K:$P,ROW(),MATCH(BW$3,$K$2:$P$2,0))</f>
        <v>0.03</v>
      </c>
      <c r="BX344" s="20" cm="1">
        <f t="array" ref="BX344">INDEX($K:$P,ROW(),MATCH(BX$3,$K$2:$P$2,0))</f>
        <v>0.03</v>
      </c>
      <c r="BY344" s="20" cm="1">
        <f t="array" ref="BY344">INDEX($K:$P,ROW(),MATCH(BY$3,$K$2:$P$2,0))</f>
        <v>0.03</v>
      </c>
      <c r="BZ344" s="20" cm="1">
        <f t="array" ref="BZ344">INDEX($K:$P,ROW(),MATCH(BZ$3,$K$2:$P$2,0))</f>
        <v>0.03</v>
      </c>
      <c r="CA344" s="20" cm="1">
        <f t="array" ref="CA344">INDEX($K:$P,ROW(),MATCH(CA$3,$K$2:$P$2,0))</f>
        <v>0.03</v>
      </c>
      <c r="CB344" s="20" cm="1">
        <f t="array" ref="CB344">INDEX($K:$P,ROW(),MATCH(CB$3,$K$2:$P$2,0))</f>
        <v>0.03</v>
      </c>
      <c r="CC344" s="20" cm="1">
        <f t="array" ref="CC344">INDEX($K:$P,ROW(),MATCH(CC$3,$K$2:$P$2,0))</f>
        <v>0.03</v>
      </c>
      <c r="CD344" s="20" cm="1">
        <f t="array" ref="CD344">INDEX($K:$P,ROW(),MATCH(CD$3,$K$2:$P$2,0))</f>
        <v>0.03</v>
      </c>
      <c r="CE344" s="20" cm="1">
        <f t="array" ref="CE344">INDEX($K:$P,ROW(),MATCH(CE$3,$K$2:$P$2,0))</f>
        <v>0.03</v>
      </c>
      <c r="CF344" s="20" cm="1">
        <f t="array" ref="CF344">INDEX($K:$P,ROW(),MATCH(CF$3,$K$2:$P$2,0))</f>
        <v>0.03</v>
      </c>
      <c r="CG344" s="20" cm="1">
        <f t="array" ref="CG344">INDEX($K:$P,ROW(),MATCH(CG$3,$K$2:$P$2,0))</f>
        <v>0.03</v>
      </c>
      <c r="CH344" s="20" cm="1">
        <f t="array" ref="CH344">INDEX($K:$P,ROW(),MATCH(CH$3,$K$2:$P$2,0))</f>
        <v>0.03</v>
      </c>
      <c r="CI344" s="20" cm="1">
        <f t="array" ref="CI344">INDEX($K:$P,ROW(),MATCH(CI$3,$K$2:$P$2,0))</f>
        <v>0.03</v>
      </c>
      <c r="CJ344" s="20" cm="1">
        <f t="array" ref="CJ344">INDEX($K:$P,ROW(),MATCH(CJ$3,$K$2:$P$2,0))</f>
        <v>0.03</v>
      </c>
      <c r="CK344" s="20" cm="1">
        <f t="array" ref="CK344">INDEX($K:$P,ROW(),MATCH(CK$3,$K$2:$P$2,0))</f>
        <v>0.03</v>
      </c>
      <c r="CL344" s="20" cm="1">
        <f t="array" ref="CL344">INDEX($K:$P,ROW(),MATCH(CL$3,$K$2:$P$2,0))</f>
        <v>0.03</v>
      </c>
    </row>
    <row r="345" spans="2:90" x14ac:dyDescent="0.4">
      <c r="B345" s="187" t="str">
        <f>IFERROR(SUBSTITUTE(TRIM(LEFT(B338,SEARCH("-",B338)-1)),":",""),SUBSTITUTE(B338,":",""))</f>
        <v>Volume driven</v>
      </c>
      <c r="D345" t="s">
        <v>786</v>
      </c>
      <c r="E345" s="8" t="str">
        <f t="shared" si="268"/>
        <v>345 SCENARIOCAGR-EP</v>
      </c>
      <c r="G345" t="s">
        <v>332</v>
      </c>
      <c r="H345" s="31"/>
      <c r="I345" s="73"/>
      <c r="J345" s="73"/>
      <c r="K345" s="39"/>
      <c r="L345" s="39"/>
      <c r="M345" s="39"/>
      <c r="N345" s="39"/>
      <c r="O345" s="39"/>
      <c r="P345" s="39"/>
      <c r="R345" s="38"/>
      <c r="S345" s="38"/>
      <c r="T345" s="38"/>
      <c r="U345" s="38"/>
      <c r="V345" s="38"/>
      <c r="W345" s="38"/>
      <c r="X345" s="38"/>
      <c r="Y345" s="38"/>
      <c r="Z345" s="38"/>
      <c r="AA345" s="38"/>
      <c r="AB345" s="38"/>
      <c r="AC345" s="38"/>
      <c r="AD345" s="38"/>
      <c r="AE345" s="38"/>
      <c r="AF345" s="38"/>
      <c r="AG345" s="38"/>
      <c r="AH345" s="38"/>
      <c r="AI345" s="38"/>
      <c r="AJ345" s="38"/>
      <c r="AK345" s="38"/>
      <c r="AL345" s="38"/>
      <c r="AM345" s="38"/>
      <c r="AN345" s="38"/>
      <c r="AO345" s="38"/>
      <c r="AP345" s="38"/>
      <c r="AQ345" s="38"/>
      <c r="AR345" s="38"/>
      <c r="AS345" s="38"/>
      <c r="AT345" s="38"/>
      <c r="AU345" s="38"/>
      <c r="AV345" s="38"/>
      <c r="AW345" s="38"/>
      <c r="AX345" s="38"/>
      <c r="AY345" s="38"/>
      <c r="AZ345" s="38"/>
      <c r="BA345" s="38"/>
      <c r="BB345" s="38"/>
      <c r="BC345" s="38"/>
      <c r="BD345" s="38"/>
      <c r="BE345" s="38"/>
      <c r="BF345" s="38"/>
      <c r="BG345" s="38"/>
      <c r="BH345" s="38"/>
      <c r="BI345" s="38"/>
      <c r="BJ345" s="38"/>
      <c r="BK345" s="38"/>
      <c r="BL345" s="38"/>
      <c r="BM345" s="38"/>
      <c r="BN345" s="38"/>
      <c r="BO345" s="38"/>
      <c r="BP345" s="38"/>
      <c r="BQ345" s="38"/>
      <c r="BR345" s="38"/>
      <c r="BS345" s="38"/>
      <c r="BT345" s="38"/>
      <c r="BU345" s="38"/>
      <c r="BV345" s="38"/>
      <c r="BW345" s="38"/>
      <c r="BX345" s="38"/>
      <c r="BY345" s="38"/>
      <c r="BZ345" s="38"/>
      <c r="CA345" s="38"/>
      <c r="CB345" s="38"/>
      <c r="CC345" s="38"/>
      <c r="CD345" s="38"/>
      <c r="CE345" s="38"/>
      <c r="CF345" s="38"/>
      <c r="CG345" s="38"/>
      <c r="CH345" s="38"/>
      <c r="CI345" s="38"/>
      <c r="CJ345" s="38"/>
      <c r="CK345" s="38"/>
      <c r="CL345" s="38"/>
    </row>
    <row r="346" spans="2:90" x14ac:dyDescent="0.4">
      <c r="B346" s="235" t="str">
        <f>IFERROR(SUBSTITUTE(TRIM(MID(B338, SEARCH("-", B338) + 1, LEN(B338))),":",""),"no unit")</f>
        <v>primary unit</v>
      </c>
      <c r="D346" t="s">
        <v>786</v>
      </c>
      <c r="E346" s="8" t="str">
        <f t="shared" si="268"/>
        <v>346 SCENARIOCAGR-EP</v>
      </c>
      <c r="G346" t="s">
        <v>332</v>
      </c>
      <c r="H346" s="31"/>
      <c r="I346" s="73"/>
      <c r="J346" s="73"/>
      <c r="K346" s="39"/>
      <c r="L346" s="39"/>
      <c r="M346" s="39"/>
      <c r="N346" s="39"/>
      <c r="O346" s="39"/>
      <c r="P346" s="39"/>
      <c r="R346" s="38"/>
      <c r="S346" s="38"/>
      <c r="T346" s="38"/>
      <c r="U346" s="38"/>
      <c r="V346" s="38"/>
      <c r="W346" s="38"/>
      <c r="X346" s="38"/>
      <c r="Y346" s="38"/>
      <c r="Z346" s="38"/>
      <c r="AA346" s="38"/>
      <c r="AB346" s="38"/>
      <c r="AC346" s="38"/>
      <c r="AD346" s="38"/>
      <c r="AE346" s="38"/>
      <c r="AF346" s="38"/>
      <c r="AG346" s="38"/>
      <c r="AH346" s="38"/>
      <c r="AI346" s="38"/>
      <c r="AJ346" s="38"/>
      <c r="AK346" s="38"/>
      <c r="AL346" s="38"/>
      <c r="AM346" s="38"/>
      <c r="AN346" s="38"/>
      <c r="AO346" s="38"/>
      <c r="AP346" s="38"/>
      <c r="AQ346" s="38"/>
      <c r="AR346" s="38"/>
      <c r="AS346" s="38"/>
      <c r="AT346" s="38"/>
      <c r="AU346" s="38"/>
      <c r="AV346" s="38"/>
      <c r="AW346" s="38"/>
      <c r="AX346" s="38"/>
      <c r="AY346" s="38"/>
      <c r="AZ346" s="38"/>
      <c r="BA346" s="38"/>
      <c r="BB346" s="38"/>
      <c r="BC346" s="38"/>
      <c r="BD346" s="38"/>
      <c r="BE346" s="38"/>
      <c r="BF346" s="38"/>
      <c r="BG346" s="38"/>
      <c r="BH346" s="38"/>
      <c r="BI346" s="38"/>
      <c r="BJ346" s="38"/>
      <c r="BK346" s="38"/>
      <c r="BL346" s="38"/>
      <c r="BM346" s="38"/>
      <c r="BN346" s="38"/>
      <c r="BO346" s="38"/>
      <c r="BP346" s="38"/>
      <c r="BQ346" s="38"/>
      <c r="BR346" s="38"/>
      <c r="BS346" s="38"/>
      <c r="BT346" s="38"/>
      <c r="BU346" s="38"/>
      <c r="BV346" s="38"/>
      <c r="BW346" s="38"/>
      <c r="BX346" s="38"/>
      <c r="BY346" s="38"/>
      <c r="BZ346" s="38"/>
      <c r="CA346" s="38"/>
      <c r="CB346" s="38"/>
      <c r="CC346" s="38"/>
      <c r="CD346" s="38"/>
      <c r="CE346" s="38"/>
      <c r="CF346" s="38"/>
      <c r="CG346" s="38"/>
      <c r="CH346" s="38"/>
      <c r="CI346" s="38"/>
      <c r="CJ346" s="38"/>
      <c r="CK346" s="38"/>
      <c r="CL346" s="38"/>
    </row>
    <row r="347" spans="2:90" x14ac:dyDescent="0.4">
      <c r="B347" s="132" t="s">
        <v>461</v>
      </c>
      <c r="D347" t="s">
        <v>786</v>
      </c>
      <c r="E347" s="8" t="str">
        <f t="shared" si="268"/>
        <v>347 SCENARIOCAGR-EP</v>
      </c>
      <c r="G347" t="s">
        <v>332</v>
      </c>
      <c r="H347" s="31"/>
      <c r="I347" s="73"/>
      <c r="J347" s="73"/>
      <c r="K347" s="39"/>
      <c r="L347" s="39"/>
      <c r="M347" s="39"/>
      <c r="N347" s="39"/>
      <c r="O347" s="39"/>
      <c r="P347" s="39"/>
      <c r="R347" s="38"/>
    </row>
    <row r="348" spans="2:90" x14ac:dyDescent="0.4">
      <c r="B348" s="132" t="s">
        <v>462</v>
      </c>
      <c r="D348" t="s">
        <v>786</v>
      </c>
      <c r="E348" s="8" t="str">
        <f t="shared" si="268"/>
        <v>348 SCENARIOCAGR-EP</v>
      </c>
      <c r="G348" t="s">
        <v>332</v>
      </c>
      <c r="H348" s="31"/>
      <c r="I348" s="73"/>
      <c r="J348" s="73"/>
      <c r="K348" s="39"/>
      <c r="L348" s="39"/>
      <c r="M348" s="39"/>
      <c r="N348" s="39"/>
      <c r="O348" s="39"/>
      <c r="P348" s="39"/>
      <c r="R348" s="38"/>
      <c r="S348" s="199" t="str">
        <f t="shared" ref="S348" si="271">ADDRESS(ROW(S344),COLUMN(S344))</f>
        <v>$S$344</v>
      </c>
      <c r="T348" s="199" t="str">
        <f t="shared" ref="T348:AX348" si="272">ADDRESS(ROW(T344),COLUMN(T344))</f>
        <v>$T$344</v>
      </c>
      <c r="U348" s="199" t="str">
        <f t="shared" si="272"/>
        <v>$U$344</v>
      </c>
      <c r="V348" s="199" t="str">
        <f t="shared" si="272"/>
        <v>$V$344</v>
      </c>
      <c r="W348" s="199" t="str">
        <f t="shared" si="272"/>
        <v>$W$344</v>
      </c>
      <c r="X348" s="199" t="str">
        <f t="shared" si="272"/>
        <v>$X$344</v>
      </c>
      <c r="Y348" s="199" t="str">
        <f t="shared" si="272"/>
        <v>$Y$344</v>
      </c>
      <c r="Z348" s="199" t="str">
        <f t="shared" si="272"/>
        <v>$Z$344</v>
      </c>
      <c r="AA348" s="199" t="str">
        <f t="shared" si="272"/>
        <v>$AA$344</v>
      </c>
      <c r="AB348" s="199" t="str">
        <f t="shared" si="272"/>
        <v>$AB$344</v>
      </c>
      <c r="AC348" s="199" t="str">
        <f t="shared" si="272"/>
        <v>$AC$344</v>
      </c>
      <c r="AD348" s="199" t="str">
        <f t="shared" si="272"/>
        <v>$AD$344</v>
      </c>
      <c r="AE348" s="199" t="str">
        <f t="shared" si="272"/>
        <v>$AE$344</v>
      </c>
      <c r="AF348" s="199" t="str">
        <f t="shared" si="272"/>
        <v>$AF$344</v>
      </c>
      <c r="AG348" s="199" t="str">
        <f t="shared" si="272"/>
        <v>$AG$344</v>
      </c>
      <c r="AH348" s="199" t="str">
        <f t="shared" si="272"/>
        <v>$AH$344</v>
      </c>
      <c r="AI348" s="199" t="str">
        <f t="shared" si="272"/>
        <v>$AI$344</v>
      </c>
      <c r="AJ348" s="199" t="str">
        <f t="shared" si="272"/>
        <v>$AJ$344</v>
      </c>
      <c r="AK348" s="199" t="str">
        <f t="shared" si="272"/>
        <v>$AK$344</v>
      </c>
      <c r="AL348" s="199" t="str">
        <f t="shared" si="272"/>
        <v>$AL$344</v>
      </c>
      <c r="AM348" s="199" t="str">
        <f t="shared" si="272"/>
        <v>$AM$344</v>
      </c>
      <c r="AN348" s="199" t="str">
        <f t="shared" si="272"/>
        <v>$AN$344</v>
      </c>
      <c r="AO348" s="199" t="str">
        <f t="shared" si="272"/>
        <v>$AO$344</v>
      </c>
      <c r="AP348" s="199" t="str">
        <f t="shared" si="272"/>
        <v>$AP$344</v>
      </c>
      <c r="AQ348" s="199" t="str">
        <f t="shared" si="272"/>
        <v>$AQ$344</v>
      </c>
      <c r="AR348" s="199" t="str">
        <f t="shared" si="272"/>
        <v>$AR$344</v>
      </c>
      <c r="AS348" s="199" t="str">
        <f t="shared" si="272"/>
        <v>$AS$344</v>
      </c>
      <c r="AT348" s="199" t="str">
        <f t="shared" si="272"/>
        <v>$AT$344</v>
      </c>
      <c r="AU348" s="199" t="str">
        <f t="shared" si="272"/>
        <v>$AU$344</v>
      </c>
      <c r="AV348" s="199" t="str">
        <f t="shared" si="272"/>
        <v>$AV$344</v>
      </c>
      <c r="AW348" s="199" t="str">
        <f t="shared" si="272"/>
        <v>$AW$344</v>
      </c>
      <c r="AX348" s="199" t="str">
        <f t="shared" si="272"/>
        <v>$AX$344</v>
      </c>
      <c r="AY348" s="199" t="str">
        <f t="shared" ref="AY348:CD348" si="273">ADDRESS(ROW(AY344),COLUMN(AY344))</f>
        <v>$AY$344</v>
      </c>
      <c r="AZ348" s="199" t="str">
        <f t="shared" si="273"/>
        <v>$AZ$344</v>
      </c>
      <c r="BA348" s="199" t="str">
        <f t="shared" si="273"/>
        <v>$BA$344</v>
      </c>
      <c r="BB348" s="199" t="str">
        <f t="shared" si="273"/>
        <v>$BB$344</v>
      </c>
      <c r="BC348" s="199" t="str">
        <f t="shared" si="273"/>
        <v>$BC$344</v>
      </c>
      <c r="BD348" s="199" t="str">
        <f t="shared" si="273"/>
        <v>$BD$344</v>
      </c>
      <c r="BE348" s="199" t="str">
        <f t="shared" si="273"/>
        <v>$BE$344</v>
      </c>
      <c r="BF348" s="199" t="str">
        <f t="shared" si="273"/>
        <v>$BF$344</v>
      </c>
      <c r="BG348" s="199" t="str">
        <f t="shared" si="273"/>
        <v>$BG$344</v>
      </c>
      <c r="BH348" s="199" t="str">
        <f t="shared" si="273"/>
        <v>$BH$344</v>
      </c>
      <c r="BI348" s="199" t="str">
        <f t="shared" si="273"/>
        <v>$BI$344</v>
      </c>
      <c r="BJ348" s="199" t="str">
        <f t="shared" si="273"/>
        <v>$BJ$344</v>
      </c>
      <c r="BK348" s="199" t="str">
        <f t="shared" si="273"/>
        <v>$BK$344</v>
      </c>
      <c r="BL348" s="199" t="str">
        <f t="shared" si="273"/>
        <v>$BL$344</v>
      </c>
      <c r="BM348" s="199" t="str">
        <f t="shared" si="273"/>
        <v>$BM$344</v>
      </c>
      <c r="BN348" s="199" t="str">
        <f t="shared" si="273"/>
        <v>$BN$344</v>
      </c>
      <c r="BO348" s="199" t="str">
        <f t="shared" si="273"/>
        <v>$BO$344</v>
      </c>
      <c r="BP348" s="199" t="str">
        <f t="shared" si="273"/>
        <v>$BP$344</v>
      </c>
      <c r="BQ348" s="199" t="str">
        <f t="shared" si="273"/>
        <v>$BQ$344</v>
      </c>
      <c r="BR348" s="199" t="str">
        <f t="shared" si="273"/>
        <v>$BR$344</v>
      </c>
      <c r="BS348" s="199" t="str">
        <f t="shared" si="273"/>
        <v>$BS$344</v>
      </c>
      <c r="BT348" s="199" t="str">
        <f t="shared" si="273"/>
        <v>$BT$344</v>
      </c>
      <c r="BU348" s="199" t="str">
        <f t="shared" si="273"/>
        <v>$BU$344</v>
      </c>
      <c r="BV348" s="199" t="str">
        <f t="shared" si="273"/>
        <v>$BV$344</v>
      </c>
      <c r="BW348" s="199" t="str">
        <f t="shared" si="273"/>
        <v>$BW$344</v>
      </c>
      <c r="BX348" s="199" t="str">
        <f t="shared" si="273"/>
        <v>$BX$344</v>
      </c>
      <c r="BY348" s="199" t="str">
        <f t="shared" si="273"/>
        <v>$BY$344</v>
      </c>
      <c r="BZ348" s="199" t="str">
        <f t="shared" si="273"/>
        <v>$BZ$344</v>
      </c>
      <c r="CA348" s="199" t="str">
        <f t="shared" si="273"/>
        <v>$CA$344</v>
      </c>
      <c r="CB348" s="199" t="str">
        <f t="shared" si="273"/>
        <v>$CB$344</v>
      </c>
      <c r="CC348" s="199" t="str">
        <f t="shared" si="273"/>
        <v>$CC$344</v>
      </c>
      <c r="CD348" s="199" t="str">
        <f t="shared" si="273"/>
        <v>$CD$344</v>
      </c>
      <c r="CE348" s="199" t="str">
        <f t="shared" ref="CE348:CK348" si="274">ADDRESS(ROW(CE344),COLUMN(CE344))</f>
        <v>$CE$344</v>
      </c>
      <c r="CF348" s="199" t="str">
        <f t="shared" si="274"/>
        <v>$CF$344</v>
      </c>
      <c r="CG348" s="199" t="str">
        <f t="shared" si="274"/>
        <v>$CG$344</v>
      </c>
      <c r="CH348" s="199" t="str">
        <f t="shared" si="274"/>
        <v>$CH$344</v>
      </c>
      <c r="CI348" s="199" t="str">
        <f t="shared" si="274"/>
        <v>$CI$344</v>
      </c>
      <c r="CJ348" s="199" t="str">
        <f t="shared" si="274"/>
        <v>$CJ$344</v>
      </c>
      <c r="CK348" s="199" t="str">
        <f t="shared" si="274"/>
        <v>$CK$344</v>
      </c>
      <c r="CL348" s="199" t="str">
        <f t="shared" ref="CL348" si="275">ADDRESS(ROW(CL344),COLUMN(CL344))</f>
        <v>$CL$344</v>
      </c>
    </row>
    <row r="349" spans="2:90" x14ac:dyDescent="0.4">
      <c r="B349" s="8" t="s">
        <v>488</v>
      </c>
      <c r="D349" t="s">
        <v>786</v>
      </c>
      <c r="E349" s="8" t="str">
        <f t="shared" si="268"/>
        <v>349 SCENARIOCAGR-EP</v>
      </c>
      <c r="G349" t="s">
        <v>332</v>
      </c>
      <c r="H349" s="31"/>
      <c r="I349" s="73"/>
      <c r="J349" s="73"/>
      <c r="K349" s="39"/>
      <c r="L349" s="39"/>
      <c r="M349" s="39"/>
      <c r="N349" s="39"/>
      <c r="O349" s="39"/>
      <c r="P349" s="39"/>
      <c r="R349" s="38"/>
      <c r="S349" s="199"/>
      <c r="T349" s="199"/>
      <c r="U349" s="199"/>
      <c r="V349" s="199"/>
      <c r="W349" s="199"/>
      <c r="X349" s="199"/>
      <c r="Y349" s="199"/>
      <c r="Z349" s="199"/>
      <c r="AA349" s="199"/>
      <c r="AB349" s="199"/>
      <c r="AC349" s="199"/>
      <c r="AD349" s="199"/>
      <c r="AE349" s="199"/>
      <c r="AF349" s="199"/>
      <c r="AG349" s="199"/>
      <c r="AH349" s="199"/>
      <c r="AI349" s="199"/>
      <c r="AJ349" s="199"/>
      <c r="AK349" s="199"/>
      <c r="AL349" s="199"/>
      <c r="AM349" s="199"/>
      <c r="AN349" s="199"/>
      <c r="AO349" s="199"/>
      <c r="AP349" s="199"/>
      <c r="AQ349" s="199"/>
      <c r="AR349" s="199"/>
      <c r="AS349" s="199"/>
      <c r="AT349" s="199"/>
      <c r="AU349" s="199"/>
      <c r="AV349" s="199"/>
      <c r="AW349" s="199"/>
      <c r="AX349" s="199"/>
      <c r="AY349" s="199"/>
      <c r="AZ349" s="199"/>
      <c r="BA349" s="199"/>
      <c r="BB349" s="199"/>
      <c r="BC349" s="199"/>
      <c r="BD349" s="199"/>
      <c r="BE349" s="199"/>
      <c r="BF349" s="199"/>
      <c r="BG349" s="199"/>
      <c r="BH349" s="199"/>
      <c r="BI349" s="199"/>
      <c r="BJ349" s="199"/>
      <c r="BK349" s="199"/>
      <c r="BL349" s="199"/>
      <c r="BM349" s="199"/>
      <c r="BN349" s="199"/>
      <c r="BO349" s="199"/>
      <c r="BP349" s="199"/>
      <c r="BQ349" s="199"/>
      <c r="BR349" s="199"/>
      <c r="BS349" s="199"/>
      <c r="BT349" s="199"/>
      <c r="BU349" s="199"/>
      <c r="BV349" s="199"/>
      <c r="BW349" s="199"/>
      <c r="BX349" s="199"/>
      <c r="BY349" s="199"/>
      <c r="BZ349" s="199"/>
      <c r="CA349" s="199"/>
      <c r="CB349" s="199"/>
      <c r="CC349" s="199"/>
      <c r="CD349" s="199"/>
      <c r="CE349" s="199"/>
      <c r="CF349" s="199"/>
      <c r="CG349" s="199"/>
      <c r="CH349" s="199"/>
      <c r="CI349" s="199"/>
      <c r="CJ349" s="199"/>
      <c r="CK349" s="199"/>
      <c r="CL349" s="199"/>
    </row>
    <row r="350" spans="2:90" x14ac:dyDescent="0.4">
      <c r="B350" s="8" t="s">
        <v>494</v>
      </c>
      <c r="D350" t="s">
        <v>786</v>
      </c>
      <c r="E350" s="8" t="str">
        <f t="shared" si="268"/>
        <v>350 SCENARIOCAGR-EP</v>
      </c>
      <c r="G350" t="s">
        <v>332</v>
      </c>
      <c r="H350" s="31"/>
      <c r="I350" s="73"/>
      <c r="J350" s="73"/>
      <c r="K350" s="39"/>
      <c r="L350" s="39"/>
      <c r="M350" s="39"/>
      <c r="N350" s="39"/>
      <c r="O350" s="39"/>
      <c r="P350" s="39"/>
      <c r="R350" s="38"/>
      <c r="S350" s="199"/>
      <c r="T350" s="199"/>
      <c r="U350" s="199"/>
      <c r="V350" s="199"/>
      <c r="W350" s="199"/>
      <c r="X350" s="199"/>
      <c r="Y350" s="199"/>
      <c r="Z350" s="199"/>
      <c r="AA350" s="199"/>
      <c r="AB350" s="199"/>
      <c r="AC350" s="199"/>
      <c r="AD350" s="199"/>
      <c r="AE350" s="199"/>
      <c r="AF350" s="199"/>
      <c r="AG350" s="199"/>
      <c r="AH350" s="199"/>
      <c r="AI350" s="199"/>
      <c r="AJ350" s="199"/>
      <c r="AK350" s="199"/>
      <c r="AL350" s="199"/>
      <c r="AM350" s="199"/>
      <c r="AN350" s="199"/>
      <c r="AO350" s="199"/>
      <c r="AP350" s="199"/>
      <c r="AQ350" s="199"/>
      <c r="AR350" s="199"/>
      <c r="AS350" s="199"/>
      <c r="AT350" s="199"/>
      <c r="AU350" s="199"/>
      <c r="AV350" s="199"/>
      <c r="AW350" s="199"/>
      <c r="AX350" s="199"/>
      <c r="AY350" s="199"/>
      <c r="AZ350" s="199"/>
      <c r="BA350" s="199"/>
      <c r="BB350" s="199"/>
      <c r="BC350" s="199"/>
      <c r="BD350" s="199"/>
      <c r="BE350" s="199"/>
      <c r="BF350" s="199"/>
      <c r="BG350" s="199"/>
      <c r="BH350" s="199"/>
      <c r="BI350" s="199"/>
      <c r="BJ350" s="199"/>
      <c r="BK350" s="199"/>
      <c r="BL350" s="199"/>
      <c r="BM350" s="199"/>
      <c r="BN350" s="199"/>
      <c r="BO350" s="199"/>
      <c r="BP350" s="199"/>
      <c r="BQ350" s="199"/>
      <c r="BR350" s="199"/>
      <c r="BS350" s="199"/>
      <c r="BT350" s="199"/>
      <c r="BU350" s="199"/>
      <c r="BV350" s="199"/>
      <c r="BW350" s="199"/>
      <c r="BX350" s="199"/>
      <c r="BY350" s="199"/>
      <c r="BZ350" s="199"/>
      <c r="CA350" s="199"/>
      <c r="CB350" s="199"/>
      <c r="CC350" s="199"/>
      <c r="CD350" s="199"/>
      <c r="CE350" s="199"/>
      <c r="CF350" s="199"/>
      <c r="CG350" s="199"/>
      <c r="CH350" s="199"/>
      <c r="CI350" s="199"/>
      <c r="CJ350" s="199"/>
      <c r="CK350" s="199"/>
      <c r="CL350" s="199"/>
    </row>
    <row r="351" spans="2:90" x14ac:dyDescent="0.4">
      <c r="B351" s="8" t="s">
        <v>463</v>
      </c>
      <c r="D351" t="s">
        <v>786</v>
      </c>
      <c r="E351" s="8" t="str">
        <f t="shared" si="268"/>
        <v>351 SCENARIOCAGR-EP</v>
      </c>
      <c r="G351" t="s">
        <v>332</v>
      </c>
      <c r="H351" s="31"/>
      <c r="I351" s="73"/>
      <c r="J351" s="73"/>
      <c r="K351" s="39"/>
      <c r="L351" s="39"/>
      <c r="M351" s="39"/>
      <c r="N351" s="39"/>
      <c r="O351" s="39"/>
      <c r="P351" s="39"/>
      <c r="R351" s="38"/>
      <c r="S351" s="199"/>
      <c r="T351" s="199"/>
      <c r="U351" s="199"/>
      <c r="V351" s="199"/>
      <c r="W351" s="199"/>
      <c r="X351" s="199"/>
      <c r="Y351" s="199"/>
      <c r="Z351" s="199"/>
      <c r="AA351" s="199"/>
      <c r="AB351" s="199"/>
      <c r="AC351" s="199"/>
      <c r="AD351" s="199"/>
      <c r="AE351" s="199"/>
      <c r="AF351" s="199"/>
      <c r="AG351" s="199"/>
      <c r="AH351" s="199"/>
      <c r="AI351" s="199"/>
      <c r="AJ351" s="199"/>
      <c r="AK351" s="199"/>
      <c r="AL351" s="199"/>
      <c r="AM351" s="199"/>
      <c r="AN351" s="199"/>
      <c r="AO351" s="199"/>
      <c r="AP351" s="199"/>
      <c r="AQ351" s="199"/>
      <c r="AR351" s="199"/>
      <c r="AS351" s="199"/>
      <c r="AT351" s="199"/>
      <c r="AU351" s="199"/>
      <c r="AV351" s="199"/>
      <c r="AW351" s="199"/>
      <c r="AX351" s="199"/>
      <c r="AY351" s="199"/>
      <c r="AZ351" s="199"/>
      <c r="BA351" s="199"/>
      <c r="BB351" s="199"/>
      <c r="BC351" s="199"/>
      <c r="BD351" s="199"/>
      <c r="BE351" s="199"/>
      <c r="BF351" s="199"/>
      <c r="BG351" s="199"/>
      <c r="BH351" s="199"/>
      <c r="BI351" s="199"/>
      <c r="BJ351" s="199"/>
      <c r="BK351" s="199"/>
      <c r="BL351" s="199"/>
      <c r="BM351" s="199"/>
      <c r="BN351" s="199"/>
      <c r="BO351" s="199"/>
      <c r="BP351" s="199"/>
      <c r="BQ351" s="199"/>
      <c r="BR351" s="199"/>
      <c r="BS351" s="199"/>
      <c r="BT351" s="199"/>
      <c r="BU351" s="199"/>
      <c r="BV351" s="199"/>
      <c r="BW351" s="199"/>
      <c r="BX351" s="199"/>
      <c r="BY351" s="199"/>
      <c r="BZ351" s="199"/>
      <c r="CA351" s="199"/>
      <c r="CB351" s="199"/>
      <c r="CC351" s="199"/>
      <c r="CD351" s="199"/>
      <c r="CE351" s="199"/>
      <c r="CF351" s="199"/>
      <c r="CG351" s="199"/>
      <c r="CH351" s="199"/>
      <c r="CI351" s="199"/>
      <c r="CJ351" s="199"/>
      <c r="CK351" s="199"/>
      <c r="CL351" s="199"/>
    </row>
    <row r="352" spans="2:90" x14ac:dyDescent="0.4">
      <c r="B352" s="8" t="s">
        <v>464</v>
      </c>
      <c r="D352" t="s">
        <v>786</v>
      </c>
      <c r="E352" s="8" t="str">
        <f t="shared" si="268"/>
        <v>352 SCENARIOCAGR-EP</v>
      </c>
      <c r="G352" t="s">
        <v>332</v>
      </c>
      <c r="H352" s="31"/>
      <c r="I352" s="73"/>
      <c r="J352" s="73"/>
      <c r="K352" s="39"/>
      <c r="L352" s="39"/>
      <c r="M352" s="39"/>
      <c r="N352" s="39"/>
      <c r="O352" s="39"/>
      <c r="P352" s="39"/>
      <c r="R352" s="38"/>
      <c r="S352" s="199"/>
      <c r="T352" s="199"/>
      <c r="U352" s="199"/>
      <c r="V352" s="199"/>
      <c r="W352" s="199"/>
      <c r="X352" s="199"/>
      <c r="Y352" s="199"/>
      <c r="Z352" s="199"/>
      <c r="AA352" s="199"/>
      <c r="AB352" s="199"/>
      <c r="AC352" s="199"/>
      <c r="AD352" s="199"/>
      <c r="AE352" s="199"/>
      <c r="AF352" s="199"/>
      <c r="AG352" s="199"/>
      <c r="AH352" s="199"/>
      <c r="AI352" s="199"/>
      <c r="AJ352" s="199"/>
      <c r="AK352" s="199"/>
      <c r="AL352" s="199"/>
      <c r="AM352" s="199"/>
      <c r="AN352" s="199"/>
      <c r="AO352" s="199"/>
      <c r="AP352" s="199"/>
      <c r="AQ352" s="199"/>
      <c r="AR352" s="199"/>
      <c r="AS352" s="199"/>
      <c r="AT352" s="199"/>
      <c r="AU352" s="199"/>
      <c r="AV352" s="199"/>
      <c r="AW352" s="199"/>
      <c r="AX352" s="199"/>
      <c r="AY352" s="199"/>
      <c r="AZ352" s="199"/>
      <c r="BA352" s="199"/>
      <c r="BB352" s="199"/>
      <c r="BC352" s="199"/>
      <c r="BD352" s="199"/>
      <c r="BE352" s="199"/>
      <c r="BF352" s="199"/>
      <c r="BG352" s="199"/>
      <c r="BH352" s="199"/>
      <c r="BI352" s="199"/>
      <c r="BJ352" s="199"/>
      <c r="BK352" s="199"/>
      <c r="BL352" s="199"/>
      <c r="BM352" s="199"/>
      <c r="BN352" s="199"/>
      <c r="BO352" s="199"/>
      <c r="BP352" s="199"/>
      <c r="BQ352" s="199"/>
      <c r="BR352" s="199"/>
      <c r="BS352" s="199"/>
      <c r="BT352" s="199"/>
      <c r="BU352" s="199"/>
      <c r="BV352" s="199"/>
      <c r="BW352" s="199"/>
      <c r="BX352" s="199"/>
      <c r="BY352" s="199"/>
      <c r="BZ352" s="199"/>
      <c r="CA352" s="199"/>
      <c r="CB352" s="199"/>
      <c r="CC352" s="199"/>
      <c r="CD352" s="199"/>
      <c r="CE352" s="199"/>
      <c r="CF352" s="199"/>
      <c r="CG352" s="199"/>
      <c r="CH352" s="199"/>
      <c r="CI352" s="199"/>
      <c r="CJ352" s="199"/>
      <c r="CK352" s="199"/>
      <c r="CL352" s="199"/>
    </row>
    <row r="353" spans="2:90" x14ac:dyDescent="0.4">
      <c r="B353" s="181" t="s">
        <v>459</v>
      </c>
      <c r="E353" s="8"/>
      <c r="H353" s="182"/>
      <c r="I353" s="183"/>
      <c r="J353" s="183"/>
      <c r="K353" s="184"/>
      <c r="L353" s="184"/>
      <c r="M353" s="184"/>
      <c r="N353" s="184"/>
      <c r="O353" s="184"/>
      <c r="P353" s="184"/>
      <c r="R353" s="185"/>
      <c r="S353" s="186"/>
      <c r="T353" s="186"/>
      <c r="U353" s="186"/>
      <c r="V353" s="186"/>
      <c r="W353" s="186"/>
      <c r="X353" s="186"/>
      <c r="Y353" s="186"/>
      <c r="Z353" s="186"/>
      <c r="AA353" s="186"/>
      <c r="AB353" s="186"/>
      <c r="AC353" s="186"/>
      <c r="AD353" s="186"/>
      <c r="AE353" s="186"/>
      <c r="AF353" s="186"/>
      <c r="AG353" s="186"/>
      <c r="AH353" s="186"/>
      <c r="AI353" s="186"/>
      <c r="AJ353" s="186"/>
      <c r="AK353" s="186"/>
      <c r="AL353" s="186"/>
      <c r="AM353" s="186"/>
      <c r="AN353" s="186"/>
      <c r="AO353" s="186"/>
      <c r="AP353" s="186"/>
      <c r="AQ353" s="186"/>
      <c r="AR353" s="186"/>
      <c r="AS353" s="186"/>
      <c r="AT353" s="186"/>
      <c r="AU353" s="186"/>
      <c r="AV353" s="186"/>
      <c r="AW353" s="186"/>
      <c r="AX353" s="186"/>
      <c r="AY353" s="186"/>
      <c r="AZ353" s="186"/>
      <c r="BA353" s="186"/>
      <c r="BB353" s="186"/>
      <c r="BC353" s="186"/>
      <c r="BD353" s="186"/>
      <c r="BE353" s="186"/>
      <c r="BF353" s="186"/>
      <c r="BG353" s="186"/>
      <c r="BH353" s="186"/>
      <c r="BI353" s="186"/>
      <c r="BJ353" s="186"/>
      <c r="BK353" s="186"/>
      <c r="BL353" s="186"/>
      <c r="BM353" s="186"/>
      <c r="BN353" s="186"/>
      <c r="BO353" s="186"/>
      <c r="BP353" s="186"/>
      <c r="BQ353" s="186"/>
      <c r="BR353" s="186"/>
      <c r="BS353" s="186"/>
      <c r="BT353" s="186"/>
      <c r="BU353" s="186"/>
      <c r="BV353" s="186"/>
      <c r="BW353" s="186"/>
      <c r="BX353" s="186"/>
      <c r="BY353" s="186"/>
      <c r="BZ353" s="186"/>
      <c r="CA353" s="186"/>
      <c r="CB353" s="186"/>
      <c r="CC353" s="186"/>
      <c r="CD353" s="186"/>
      <c r="CE353" s="186"/>
      <c r="CF353" s="186"/>
      <c r="CG353" s="186"/>
      <c r="CH353" s="186"/>
      <c r="CI353" s="186"/>
      <c r="CJ353" s="186"/>
      <c r="CK353" s="186"/>
      <c r="CL353" s="186"/>
    </row>
    <row r="354" spans="2:90" x14ac:dyDescent="0.4">
      <c r="B354" s="188" t="s">
        <v>474</v>
      </c>
      <c r="E354" s="8"/>
      <c r="H354" s="182"/>
      <c r="I354" s="183"/>
      <c r="J354" s="183"/>
      <c r="K354" s="184"/>
      <c r="L354" s="184"/>
      <c r="M354" s="184"/>
      <c r="N354" s="184"/>
      <c r="O354" s="184"/>
      <c r="P354" s="184"/>
      <c r="R354" s="185"/>
      <c r="S354" s="186"/>
      <c r="T354" s="186"/>
      <c r="U354" s="186"/>
      <c r="V354" s="186"/>
      <c r="W354" s="186"/>
      <c r="X354" s="186"/>
      <c r="Y354" s="186"/>
      <c r="Z354" s="186"/>
      <c r="AA354" s="186"/>
      <c r="AB354" s="186"/>
      <c r="AC354" s="186"/>
      <c r="AD354" s="186"/>
      <c r="AE354" s="186"/>
      <c r="AF354" s="186"/>
      <c r="AG354" s="186"/>
      <c r="AH354" s="186"/>
      <c r="AI354" s="186"/>
      <c r="AJ354" s="186"/>
      <c r="AK354" s="186"/>
      <c r="AL354" s="186"/>
      <c r="AM354" s="186"/>
      <c r="AN354" s="186"/>
      <c r="AO354" s="186"/>
      <c r="AP354" s="186"/>
      <c r="AQ354" s="186"/>
      <c r="AR354" s="186"/>
      <c r="AS354" s="186"/>
      <c r="AT354" s="186"/>
      <c r="AU354" s="186"/>
      <c r="AV354" s="186"/>
      <c r="AW354" s="186"/>
      <c r="AX354" s="186"/>
      <c r="AY354" s="186"/>
      <c r="AZ354" s="186"/>
      <c r="BA354" s="186"/>
      <c r="BB354" s="186"/>
      <c r="BC354" s="186"/>
      <c r="BD354" s="186"/>
      <c r="BE354" s="186"/>
      <c r="BF354" s="186"/>
      <c r="BG354" s="186"/>
      <c r="BH354" s="186"/>
      <c r="BI354" s="186"/>
      <c r="BJ354" s="186"/>
      <c r="BK354" s="186"/>
      <c r="BL354" s="186"/>
      <c r="BM354" s="186"/>
      <c r="BN354" s="186"/>
      <c r="BO354" s="186"/>
      <c r="BP354" s="186"/>
      <c r="BQ354" s="186"/>
      <c r="BR354" s="186"/>
      <c r="BS354" s="186"/>
      <c r="BT354" s="186"/>
      <c r="BU354" s="186"/>
      <c r="BV354" s="186"/>
      <c r="BW354" s="186"/>
      <c r="BX354" s="186"/>
      <c r="BY354" s="186"/>
      <c r="BZ354" s="186"/>
      <c r="CA354" s="186"/>
      <c r="CB354" s="186"/>
      <c r="CC354" s="186"/>
      <c r="CD354" s="186"/>
      <c r="CE354" s="186"/>
      <c r="CF354" s="186"/>
      <c r="CG354" s="186"/>
      <c r="CH354" s="186"/>
      <c r="CI354" s="186"/>
      <c r="CJ354" s="186"/>
      <c r="CK354" s="186"/>
      <c r="CL354" s="186"/>
    </row>
    <row r="355" spans="2:90" x14ac:dyDescent="0.4">
      <c r="B355" s="167"/>
      <c r="E355" s="8"/>
      <c r="H355" s="31"/>
      <c r="I355" s="73"/>
      <c r="J355" s="73"/>
      <c r="K355" s="39"/>
      <c r="L355" s="39"/>
      <c r="M355" s="39"/>
      <c r="N355" s="39"/>
      <c r="O355" s="39"/>
      <c r="P355" s="39"/>
      <c r="R355" s="38"/>
      <c r="S355" s="76"/>
      <c r="T355" s="76"/>
      <c r="U355" s="76"/>
      <c r="V355" s="76"/>
      <c r="W355" s="76"/>
      <c r="X355" s="76"/>
      <c r="Y355" s="76"/>
      <c r="Z355" s="76"/>
      <c r="AA355" s="76"/>
      <c r="AB355" s="76"/>
      <c r="AC355" s="76"/>
      <c r="AD355" s="76"/>
      <c r="AE355" s="76"/>
      <c r="AF355" s="76"/>
      <c r="AG355" s="76"/>
      <c r="AH355" s="76"/>
      <c r="AI355" s="76"/>
      <c r="AJ355" s="76"/>
      <c r="AK355" s="76"/>
      <c r="AL355" s="76"/>
      <c r="AM355" s="76"/>
      <c r="AN355" s="76"/>
      <c r="AO355" s="76"/>
      <c r="AP355" s="76"/>
      <c r="AQ355" s="76"/>
      <c r="AR355" s="76"/>
      <c r="AS355" s="76"/>
      <c r="AT355" s="76"/>
      <c r="AU355" s="76"/>
      <c r="AV355" s="76"/>
      <c r="AW355" s="76"/>
      <c r="AX355" s="76"/>
      <c r="AY355" s="76"/>
      <c r="AZ355" s="76"/>
      <c r="BA355" s="76"/>
      <c r="BB355" s="76"/>
      <c r="BC355" s="76"/>
      <c r="BD355" s="76"/>
      <c r="BE355" s="76"/>
      <c r="BF355" s="76"/>
      <c r="BG355" s="76"/>
      <c r="BH355" s="76"/>
      <c r="BI355" s="76"/>
      <c r="BJ355" s="76"/>
      <c r="BK355" s="76"/>
      <c r="BL355" s="76"/>
      <c r="BM355" s="76"/>
      <c r="BN355" s="76"/>
      <c r="BO355" s="76"/>
      <c r="BP355" s="76"/>
      <c r="BQ355" s="76"/>
      <c r="BR355" s="76"/>
      <c r="BS355" s="76"/>
      <c r="BT355" s="76"/>
      <c r="BU355" s="76"/>
      <c r="BV355" s="76"/>
      <c r="BW355" s="76"/>
      <c r="BX355" s="76"/>
      <c r="BY355" s="76"/>
      <c r="BZ355" s="76"/>
      <c r="CA355" s="76"/>
      <c r="CB355" s="76"/>
      <c r="CC355" s="76"/>
      <c r="CD355" s="76"/>
      <c r="CE355" s="76"/>
      <c r="CF355" s="76"/>
      <c r="CG355" s="76"/>
      <c r="CH355" s="76"/>
      <c r="CI355" s="76"/>
      <c r="CJ355" s="76"/>
      <c r="CK355" s="76"/>
      <c r="CL355" s="76"/>
    </row>
    <row r="356" spans="2:90" x14ac:dyDescent="0.4">
      <c r="B356" s="66" t="s">
        <v>811</v>
      </c>
      <c r="C356" s="31"/>
      <c r="D356" t="s">
        <v>808</v>
      </c>
      <c r="E356" s="8" t="str">
        <f t="shared" ref="E356:E367" si="276">ROW()&amp;" "&amp;D356</f>
        <v>356 LAGVOL-EV</v>
      </c>
      <c r="F356" t="s">
        <v>809</v>
      </c>
      <c r="G356" s="31" t="s">
        <v>243</v>
      </c>
      <c r="H356" s="22"/>
      <c r="I356" s="287"/>
      <c r="J356" s="287"/>
      <c r="K356" s="22"/>
      <c r="L356" s="22"/>
      <c r="M356" s="22"/>
      <c r="N356" s="22"/>
      <c r="O356" s="22"/>
      <c r="P356" s="22"/>
      <c r="R356" s="66"/>
      <c r="S356" s="66"/>
      <c r="T356" s="66"/>
      <c r="U356" s="66"/>
      <c r="V356" s="66"/>
      <c r="W356" s="66"/>
      <c r="X356" s="66"/>
      <c r="Y356" s="66"/>
      <c r="Z356" s="66"/>
      <c r="AA356" s="66"/>
      <c r="AB356" s="66"/>
      <c r="AC356" s="66"/>
      <c r="AD356" s="66"/>
      <c r="AE356" s="66"/>
      <c r="AF356" s="66"/>
      <c r="AG356" s="66"/>
      <c r="AH356" s="66"/>
      <c r="AI356" s="66"/>
      <c r="AJ356" s="66"/>
      <c r="AK356" s="66"/>
      <c r="AL356" s="66"/>
      <c r="AM356" s="66"/>
      <c r="AN356" s="66"/>
      <c r="AO356" s="66"/>
      <c r="AP356" s="66"/>
      <c r="AQ356" s="66"/>
      <c r="AR356" s="66"/>
      <c r="AS356" s="66"/>
      <c r="AT356" s="66"/>
      <c r="AU356" s="66"/>
      <c r="AV356" s="66"/>
      <c r="AW356" s="66"/>
      <c r="AX356" s="66"/>
      <c r="AY356" s="66"/>
      <c r="AZ356" s="66"/>
      <c r="BA356" s="66"/>
      <c r="BB356" s="66"/>
      <c r="BC356" s="66"/>
      <c r="BD356" s="66"/>
      <c r="BE356" s="66"/>
      <c r="BF356" s="66"/>
      <c r="BG356" s="66"/>
      <c r="BH356" s="66"/>
      <c r="BI356" s="66"/>
      <c r="BJ356" s="66"/>
      <c r="BK356" s="66"/>
      <c r="BL356" s="66"/>
      <c r="BM356" s="66"/>
      <c r="BN356" s="66"/>
      <c r="BO356" s="66"/>
      <c r="BP356" s="66"/>
      <c r="BQ356" s="66"/>
      <c r="BR356" s="66"/>
      <c r="BS356" s="66"/>
      <c r="BT356" s="66"/>
      <c r="BU356" s="66"/>
      <c r="BV356" s="66"/>
      <c r="BW356" s="66"/>
      <c r="BX356" s="66"/>
      <c r="BY356" s="66"/>
      <c r="BZ356" s="66"/>
      <c r="CA356" s="66"/>
      <c r="CB356" s="66"/>
      <c r="CC356" s="66"/>
      <c r="CD356" s="66"/>
      <c r="CE356" s="66"/>
      <c r="CF356" s="66"/>
      <c r="CG356" s="66"/>
      <c r="CH356" s="66"/>
      <c r="CI356" s="66"/>
      <c r="CJ356" s="66"/>
      <c r="CK356" s="66"/>
      <c r="CL356" s="66"/>
    </row>
    <row r="357" spans="2:90" x14ac:dyDescent="0.4">
      <c r="B357" s="13" t="s">
        <v>810</v>
      </c>
      <c r="C357" s="31"/>
      <c r="D357" t="s">
        <v>808</v>
      </c>
      <c r="E357" s="8" t="str">
        <f t="shared" si="276"/>
        <v>357 LAGVOL-EV</v>
      </c>
      <c r="G357" t="str">
        <f>E357</f>
        <v>357 LAGVOL-EV</v>
      </c>
      <c r="H357" s="14">
        <v>3</v>
      </c>
      <c r="I357" s="73"/>
      <c r="J357" s="73"/>
      <c r="K357" s="31"/>
      <c r="L357" s="31"/>
      <c r="M357" s="31"/>
      <c r="N357" s="31"/>
      <c r="O357" s="31"/>
      <c r="P357" s="31"/>
      <c r="R357" s="67"/>
      <c r="S357" s="67"/>
      <c r="T357" s="67"/>
      <c r="U357" s="67"/>
      <c r="V357" s="67"/>
      <c r="W357" s="67"/>
      <c r="X357" s="67"/>
      <c r="Y357" s="67"/>
      <c r="Z357" s="67"/>
      <c r="AA357" s="67"/>
      <c r="AB357" s="67"/>
      <c r="AC357" s="67"/>
      <c r="AD357" s="67"/>
      <c r="AE357" s="67"/>
      <c r="AF357" s="67"/>
      <c r="AG357" s="67"/>
      <c r="AH357" s="67"/>
      <c r="AI357" s="67"/>
      <c r="AJ357" s="67"/>
      <c r="AK357" s="67"/>
      <c r="AL357" s="67"/>
      <c r="AM357" s="67"/>
      <c r="AN357" s="67"/>
      <c r="AO357" s="67"/>
      <c r="AP357" s="67"/>
      <c r="AQ357" s="67"/>
      <c r="AR357" s="67"/>
      <c r="AS357" s="67"/>
      <c r="AT357" s="67"/>
      <c r="AU357" s="67"/>
      <c r="AV357" s="67"/>
      <c r="AW357" s="67"/>
      <c r="AX357" s="67"/>
      <c r="AY357" s="67"/>
      <c r="AZ357" s="67"/>
      <c r="BA357" s="67"/>
      <c r="BB357" s="67"/>
      <c r="BC357" s="67"/>
      <c r="BD357" s="67"/>
      <c r="BE357" s="67"/>
      <c r="BF357" s="67"/>
      <c r="BG357" s="67"/>
      <c r="BH357" s="67"/>
      <c r="BI357" s="67"/>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row>
    <row r="358" spans="2:90" x14ac:dyDescent="0.4">
      <c r="B358" s="67"/>
      <c r="C358" s="31"/>
      <c r="D358" t="s">
        <v>808</v>
      </c>
      <c r="E358" s="8" t="str">
        <f t="shared" si="276"/>
        <v>358 LAGVOL-EV</v>
      </c>
      <c r="G358" t="str">
        <f>E358</f>
        <v>358 LAGVOL-EV</v>
      </c>
      <c r="H358" s="31"/>
      <c r="I358" s="73"/>
      <c r="J358" s="73"/>
      <c r="K358" s="31"/>
      <c r="L358" s="31"/>
      <c r="M358" s="31"/>
      <c r="N358" s="31"/>
      <c r="O358" s="31"/>
      <c r="P358" s="31"/>
      <c r="R358" s="67"/>
      <c r="S358" s="67"/>
      <c r="T358" s="67"/>
      <c r="U358" s="67"/>
      <c r="V358" s="67"/>
      <c r="W358" s="67"/>
      <c r="X358" s="67"/>
      <c r="Y358" s="67"/>
      <c r="Z358" s="67"/>
      <c r="AA358" s="67"/>
      <c r="AB358" s="67"/>
      <c r="AC358" s="67"/>
      <c r="AD358" s="67"/>
      <c r="AE358" s="67"/>
      <c r="AF358" s="67"/>
      <c r="AG358" s="67"/>
      <c r="AH358" s="67"/>
      <c r="AI358" s="67"/>
      <c r="AJ358" s="67"/>
      <c r="AK358" s="67"/>
      <c r="AL358" s="67"/>
      <c r="AM358" s="67"/>
      <c r="AN358" s="67"/>
      <c r="AO358" s="67"/>
      <c r="AP358" s="67"/>
      <c r="AQ358" s="67"/>
      <c r="AR358" s="67"/>
      <c r="AS358" s="67"/>
      <c r="AT358" s="67"/>
      <c r="AU358" s="67"/>
      <c r="AV358" s="67"/>
      <c r="AW358" s="67"/>
      <c r="AX358" s="67"/>
      <c r="AY358" s="67"/>
      <c r="AZ358" s="67"/>
      <c r="BA358" s="67"/>
      <c r="BB358" s="67"/>
      <c r="BC358" s="67"/>
      <c r="BD358" s="67"/>
      <c r="BE358" s="67"/>
      <c r="BF358" s="67"/>
      <c r="BG358" s="67"/>
      <c r="BH358" s="67"/>
      <c r="BI358" s="67"/>
      <c r="BJ358" s="67"/>
      <c r="BK358" s="67"/>
      <c r="BL358" s="67"/>
      <c r="BM358" s="67"/>
      <c r="BN358" s="67"/>
      <c r="BO358" s="67"/>
      <c r="BP358" s="67"/>
      <c r="BQ358" s="67"/>
      <c r="BR358" s="67"/>
      <c r="BS358" s="67"/>
      <c r="BT358" s="67"/>
      <c r="BU358" s="67"/>
      <c r="BV358" s="67"/>
      <c r="BW358" s="67"/>
      <c r="BX358" s="67"/>
      <c r="BY358" s="67"/>
      <c r="BZ358" s="67"/>
      <c r="CA358" s="67"/>
      <c r="CB358" s="67"/>
      <c r="CC358" s="67"/>
      <c r="CD358" s="67"/>
      <c r="CE358" s="67"/>
      <c r="CF358" s="67"/>
      <c r="CG358" s="67"/>
      <c r="CH358" s="67"/>
      <c r="CI358" s="67"/>
      <c r="CJ358" s="67"/>
      <c r="CK358" s="67"/>
      <c r="CL358" s="67"/>
    </row>
    <row r="359" spans="2:90" x14ac:dyDescent="0.4">
      <c r="B359" s="95" t="str">
        <f ca="1">B360&amp;" - new"</f>
        <v># of assets - completed - new</v>
      </c>
      <c r="C359" s="12"/>
      <c r="D359" t="s">
        <v>808</v>
      </c>
      <c r="E359" s="8" t="str">
        <f t="shared" si="276"/>
        <v>359 LAGVOL-EV</v>
      </c>
      <c r="G359" t="str">
        <f>E359</f>
        <v>359 LAGVOL-EV</v>
      </c>
      <c r="H359" s="12"/>
      <c r="I359" s="60"/>
      <c r="J359" s="60"/>
      <c r="K359" s="249">
        <v>10</v>
      </c>
      <c r="L359" s="249">
        <v>15</v>
      </c>
      <c r="M359" s="249">
        <v>20</v>
      </c>
      <c r="N359" s="249">
        <v>25</v>
      </c>
      <c r="O359" s="249">
        <v>30</v>
      </c>
      <c r="P359" s="249">
        <v>35</v>
      </c>
      <c r="R359" s="15"/>
      <c r="S359" s="319" cm="1">
        <f t="array" ref="S359">INDEX($K:$P,ROW(),MATCH(S$3,$K$2:$P$2,0))/12</f>
        <v>0.83333333333333337</v>
      </c>
      <c r="T359" s="319" cm="1">
        <f t="array" ref="T359">INDEX($K:$P,ROW(),MATCH(T$3,$K$2:$P$2,0))/12</f>
        <v>0.83333333333333337</v>
      </c>
      <c r="U359" s="319" cm="1">
        <f t="array" ref="U359">INDEX($K:$P,ROW(),MATCH(U$3,$K$2:$P$2,0))/12</f>
        <v>0.83333333333333337</v>
      </c>
      <c r="V359" s="319" cm="1">
        <f t="array" ref="V359">INDEX($K:$P,ROW(),MATCH(V$3,$K$2:$P$2,0))/12</f>
        <v>0.83333333333333337</v>
      </c>
      <c r="W359" s="319" cm="1">
        <f t="array" ref="W359">INDEX($K:$P,ROW(),MATCH(W$3,$K$2:$P$2,0))/12</f>
        <v>0.83333333333333337</v>
      </c>
      <c r="X359" s="319" cm="1">
        <f t="array" ref="X359">INDEX($K:$P,ROW(),MATCH(X$3,$K$2:$P$2,0))/12</f>
        <v>0.83333333333333337</v>
      </c>
      <c r="Y359" s="319" cm="1">
        <f t="array" ref="Y359">INDEX($K:$P,ROW(),MATCH(Y$3,$K$2:$P$2,0))/12</f>
        <v>0.83333333333333337</v>
      </c>
      <c r="Z359" s="319" cm="1">
        <f t="array" ref="Z359">INDEX($K:$P,ROW(),MATCH(Z$3,$K$2:$P$2,0))/12</f>
        <v>0.83333333333333337</v>
      </c>
      <c r="AA359" s="319" cm="1">
        <f t="array" ref="AA359">INDEX($K:$P,ROW(),MATCH(AA$3,$K$2:$P$2,0))/12</f>
        <v>0.83333333333333337</v>
      </c>
      <c r="AB359" s="319" cm="1">
        <f t="array" ref="AB359">INDEX($K:$P,ROW(),MATCH(AB$3,$K$2:$P$2,0))/12</f>
        <v>0.83333333333333337</v>
      </c>
      <c r="AC359" s="319" cm="1">
        <f t="array" ref="AC359">INDEX($K:$P,ROW(),MATCH(AC$3,$K$2:$P$2,0))/12</f>
        <v>0.83333333333333337</v>
      </c>
      <c r="AD359" s="319" cm="1">
        <f t="array" ref="AD359">INDEX($K:$P,ROW(),MATCH(AD$3,$K$2:$P$2,0))/12</f>
        <v>0.83333333333333337</v>
      </c>
      <c r="AE359" s="319" cm="1">
        <f t="array" ref="AE359">INDEX($K:$P,ROW(),MATCH(AE$3,$K$2:$P$2,0))/12</f>
        <v>1.25</v>
      </c>
      <c r="AF359" s="319" cm="1">
        <f t="array" ref="AF359">INDEX($K:$P,ROW(),MATCH(AF$3,$K$2:$P$2,0))/12</f>
        <v>1.25</v>
      </c>
      <c r="AG359" s="319" cm="1">
        <f t="array" ref="AG359">INDEX($K:$P,ROW(),MATCH(AG$3,$K$2:$P$2,0))/12</f>
        <v>1.25</v>
      </c>
      <c r="AH359" s="319" cm="1">
        <f t="array" ref="AH359">INDEX($K:$P,ROW(),MATCH(AH$3,$K$2:$P$2,0))/12</f>
        <v>1.25</v>
      </c>
      <c r="AI359" s="319" cm="1">
        <f t="array" ref="AI359">INDEX($K:$P,ROW(),MATCH(AI$3,$K$2:$P$2,0))/12</f>
        <v>1.25</v>
      </c>
      <c r="AJ359" s="319" cm="1">
        <f t="array" ref="AJ359">INDEX($K:$P,ROW(),MATCH(AJ$3,$K$2:$P$2,0))/12</f>
        <v>1.25</v>
      </c>
      <c r="AK359" s="319" cm="1">
        <f t="array" ref="AK359">INDEX($K:$P,ROW(),MATCH(AK$3,$K$2:$P$2,0))/12</f>
        <v>1.25</v>
      </c>
      <c r="AL359" s="319" cm="1">
        <f t="array" ref="AL359">INDEX($K:$P,ROW(),MATCH(AL$3,$K$2:$P$2,0))/12</f>
        <v>1.25</v>
      </c>
      <c r="AM359" s="319" cm="1">
        <f t="array" ref="AM359">INDEX($K:$P,ROW(),MATCH(AM$3,$K$2:$P$2,0))/12</f>
        <v>1.25</v>
      </c>
      <c r="AN359" s="319" cm="1">
        <f t="array" ref="AN359">INDEX($K:$P,ROW(),MATCH(AN$3,$K$2:$P$2,0))/12</f>
        <v>1.25</v>
      </c>
      <c r="AO359" s="319" cm="1">
        <f t="array" ref="AO359">INDEX($K:$P,ROW(),MATCH(AO$3,$K$2:$P$2,0))/12</f>
        <v>1.25</v>
      </c>
      <c r="AP359" s="319" cm="1">
        <f t="array" ref="AP359">INDEX($K:$P,ROW(),MATCH(AP$3,$K$2:$P$2,0))/12</f>
        <v>1.25</v>
      </c>
      <c r="AQ359" s="319" cm="1">
        <f t="array" ref="AQ359">INDEX($K:$P,ROW(),MATCH(AQ$3,$K$2:$P$2,0))/12</f>
        <v>1.6666666666666667</v>
      </c>
      <c r="AR359" s="319" cm="1">
        <f t="array" ref="AR359">INDEX($K:$P,ROW(),MATCH(AR$3,$K$2:$P$2,0))/12</f>
        <v>1.6666666666666667</v>
      </c>
      <c r="AS359" s="319" cm="1">
        <f t="array" ref="AS359">INDEX($K:$P,ROW(),MATCH(AS$3,$K$2:$P$2,0))/12</f>
        <v>1.6666666666666667</v>
      </c>
      <c r="AT359" s="319" cm="1">
        <f t="array" ref="AT359">INDEX($K:$P,ROW(),MATCH(AT$3,$K$2:$P$2,0))/12</f>
        <v>1.6666666666666667</v>
      </c>
      <c r="AU359" s="319" cm="1">
        <f t="array" ref="AU359">INDEX($K:$P,ROW(),MATCH(AU$3,$K$2:$P$2,0))/12</f>
        <v>1.6666666666666667</v>
      </c>
      <c r="AV359" s="319" cm="1">
        <f t="array" ref="AV359">INDEX($K:$P,ROW(),MATCH(AV$3,$K$2:$P$2,0))/12</f>
        <v>1.6666666666666667</v>
      </c>
      <c r="AW359" s="319" cm="1">
        <f t="array" ref="AW359">INDEX($K:$P,ROW(),MATCH(AW$3,$K$2:$P$2,0))/12</f>
        <v>1.6666666666666667</v>
      </c>
      <c r="AX359" s="319" cm="1">
        <f t="array" ref="AX359">INDEX($K:$P,ROW(),MATCH(AX$3,$K$2:$P$2,0))/12</f>
        <v>1.6666666666666667</v>
      </c>
      <c r="AY359" s="319" cm="1">
        <f t="array" ref="AY359">INDEX($K:$P,ROW(),MATCH(AY$3,$K$2:$P$2,0))/12</f>
        <v>1.6666666666666667</v>
      </c>
      <c r="AZ359" s="319" cm="1">
        <f t="array" ref="AZ359">INDEX($K:$P,ROW(),MATCH(AZ$3,$K$2:$P$2,0))/12</f>
        <v>1.6666666666666667</v>
      </c>
      <c r="BA359" s="319" cm="1">
        <f t="array" ref="BA359">INDEX($K:$P,ROW(),MATCH(BA$3,$K$2:$P$2,0))/12</f>
        <v>1.6666666666666667</v>
      </c>
      <c r="BB359" s="319" cm="1">
        <f t="array" ref="BB359">INDEX($K:$P,ROW(),MATCH(BB$3,$K$2:$P$2,0))/12</f>
        <v>1.6666666666666667</v>
      </c>
      <c r="BC359" s="319" cm="1">
        <f t="array" ref="BC359">INDEX($K:$P,ROW(),MATCH(BC$3,$K$2:$P$2,0))/12</f>
        <v>2.0833333333333335</v>
      </c>
      <c r="BD359" s="319" cm="1">
        <f t="array" ref="BD359">INDEX($K:$P,ROW(),MATCH(BD$3,$K$2:$P$2,0))/12</f>
        <v>2.0833333333333335</v>
      </c>
      <c r="BE359" s="319" cm="1">
        <f t="array" ref="BE359">INDEX($K:$P,ROW(),MATCH(BE$3,$K$2:$P$2,0))/12</f>
        <v>2.0833333333333335</v>
      </c>
      <c r="BF359" s="319" cm="1">
        <f t="array" ref="BF359">INDEX($K:$P,ROW(),MATCH(BF$3,$K$2:$P$2,0))/12</f>
        <v>2.0833333333333335</v>
      </c>
      <c r="BG359" s="319" cm="1">
        <f t="array" ref="BG359">INDEX($K:$P,ROW(),MATCH(BG$3,$K$2:$P$2,0))/12</f>
        <v>2.0833333333333335</v>
      </c>
      <c r="BH359" s="319" cm="1">
        <f t="array" ref="BH359">INDEX($K:$P,ROW(),MATCH(BH$3,$K$2:$P$2,0))/12</f>
        <v>2.0833333333333335</v>
      </c>
      <c r="BI359" s="319" cm="1">
        <f t="array" ref="BI359">INDEX($K:$P,ROW(),MATCH(BI$3,$K$2:$P$2,0))/12</f>
        <v>2.0833333333333335</v>
      </c>
      <c r="BJ359" s="319" cm="1">
        <f t="array" ref="BJ359">INDEX($K:$P,ROW(),MATCH(BJ$3,$K$2:$P$2,0))/12</f>
        <v>2.0833333333333335</v>
      </c>
      <c r="BK359" s="319" cm="1">
        <f t="array" ref="BK359">INDEX($K:$P,ROW(),MATCH(BK$3,$K$2:$P$2,0))/12</f>
        <v>2.0833333333333335</v>
      </c>
      <c r="BL359" s="319" cm="1">
        <f t="array" ref="BL359">INDEX($K:$P,ROW(),MATCH(BL$3,$K$2:$P$2,0))/12</f>
        <v>2.0833333333333335</v>
      </c>
      <c r="BM359" s="319" cm="1">
        <f t="array" ref="BM359">INDEX($K:$P,ROW(),MATCH(BM$3,$K$2:$P$2,0))/12</f>
        <v>2.0833333333333335</v>
      </c>
      <c r="BN359" s="319" cm="1">
        <f t="array" ref="BN359">INDEX($K:$P,ROW(),MATCH(BN$3,$K$2:$P$2,0))/12</f>
        <v>2.0833333333333335</v>
      </c>
      <c r="BO359" s="319" cm="1">
        <f t="array" ref="BO359">INDEX($K:$P,ROW(),MATCH(BO$3,$K$2:$P$2,0))/12</f>
        <v>2.5</v>
      </c>
      <c r="BP359" s="319" cm="1">
        <f t="array" ref="BP359">INDEX($K:$P,ROW(),MATCH(BP$3,$K$2:$P$2,0))/12</f>
        <v>2.5</v>
      </c>
      <c r="BQ359" s="319" cm="1">
        <f t="array" ref="BQ359">INDEX($K:$P,ROW(),MATCH(BQ$3,$K$2:$P$2,0))/12</f>
        <v>2.5</v>
      </c>
      <c r="BR359" s="319" cm="1">
        <f t="array" ref="BR359">INDEX($K:$P,ROW(),MATCH(BR$3,$K$2:$P$2,0))/12</f>
        <v>2.5</v>
      </c>
      <c r="BS359" s="319" cm="1">
        <f t="array" ref="BS359">INDEX($K:$P,ROW(),MATCH(BS$3,$K$2:$P$2,0))/12</f>
        <v>2.5</v>
      </c>
      <c r="BT359" s="319" cm="1">
        <f t="array" ref="BT359">INDEX($K:$P,ROW(),MATCH(BT$3,$K$2:$P$2,0))/12</f>
        <v>2.5</v>
      </c>
      <c r="BU359" s="319" cm="1">
        <f t="array" ref="BU359">INDEX($K:$P,ROW(),MATCH(BU$3,$K$2:$P$2,0))/12</f>
        <v>2.5</v>
      </c>
      <c r="BV359" s="319" cm="1">
        <f t="array" ref="BV359">INDEX($K:$P,ROW(),MATCH(BV$3,$K$2:$P$2,0))/12</f>
        <v>2.5</v>
      </c>
      <c r="BW359" s="319" cm="1">
        <f t="array" ref="BW359">INDEX($K:$P,ROW(),MATCH(BW$3,$K$2:$P$2,0))/12</f>
        <v>2.5</v>
      </c>
      <c r="BX359" s="319" cm="1">
        <f t="array" ref="BX359">INDEX($K:$P,ROW(),MATCH(BX$3,$K$2:$P$2,0))/12</f>
        <v>2.5</v>
      </c>
      <c r="BY359" s="319" cm="1">
        <f t="array" ref="BY359">INDEX($K:$P,ROW(),MATCH(BY$3,$K$2:$P$2,0))/12</f>
        <v>2.5</v>
      </c>
      <c r="BZ359" s="319" cm="1">
        <f t="array" ref="BZ359">INDEX($K:$P,ROW(),MATCH(BZ$3,$K$2:$P$2,0))/12</f>
        <v>2.5</v>
      </c>
      <c r="CA359" s="319" cm="1">
        <f t="array" ref="CA359">INDEX($K:$P,ROW(),MATCH(CA$3,$K$2:$P$2,0))/12</f>
        <v>2.9166666666666665</v>
      </c>
      <c r="CB359" s="319" cm="1">
        <f t="array" ref="CB359">INDEX($K:$P,ROW(),MATCH(CB$3,$K$2:$P$2,0))/12</f>
        <v>2.9166666666666665</v>
      </c>
      <c r="CC359" s="319" cm="1">
        <f t="array" ref="CC359">INDEX($K:$P,ROW(),MATCH(CC$3,$K$2:$P$2,0))/12</f>
        <v>2.9166666666666665</v>
      </c>
      <c r="CD359" s="319" cm="1">
        <f t="array" ref="CD359">INDEX($K:$P,ROW(),MATCH(CD$3,$K$2:$P$2,0))/12</f>
        <v>2.9166666666666665</v>
      </c>
      <c r="CE359" s="319" cm="1">
        <f t="array" ref="CE359">INDEX($K:$P,ROW(),MATCH(CE$3,$K$2:$P$2,0))/12</f>
        <v>2.9166666666666665</v>
      </c>
      <c r="CF359" s="319" cm="1">
        <f t="array" ref="CF359">INDEX($K:$P,ROW(),MATCH(CF$3,$K$2:$P$2,0))/12</f>
        <v>2.9166666666666665</v>
      </c>
      <c r="CG359" s="319" cm="1">
        <f t="array" ref="CG359">INDEX($K:$P,ROW(),MATCH(CG$3,$K$2:$P$2,0))/12</f>
        <v>2.9166666666666665</v>
      </c>
      <c r="CH359" s="319" cm="1">
        <f t="array" ref="CH359">INDEX($K:$P,ROW(),MATCH(CH$3,$K$2:$P$2,0))/12</f>
        <v>2.9166666666666665</v>
      </c>
      <c r="CI359" s="319" cm="1">
        <f t="array" ref="CI359">INDEX($K:$P,ROW(),MATCH(CI$3,$K$2:$P$2,0))/12</f>
        <v>2.9166666666666665</v>
      </c>
      <c r="CJ359" s="319" cm="1">
        <f t="array" ref="CJ359">INDEX($K:$P,ROW(),MATCH(CJ$3,$K$2:$P$2,0))/12</f>
        <v>2.9166666666666665</v>
      </c>
      <c r="CK359" s="319" cm="1">
        <f t="array" ref="CK359">INDEX($K:$P,ROW(),MATCH(CK$3,$K$2:$P$2,0))/12</f>
        <v>2.9166666666666665</v>
      </c>
      <c r="CL359" s="319" cm="1">
        <f t="array" ref="CL359">INDEX($K:$P,ROW(),MATCH(CL$3,$K$2:$P$2,0))/12</f>
        <v>2.9166666666666665</v>
      </c>
    </row>
    <row r="360" spans="2:90" x14ac:dyDescent="0.4">
      <c r="B360" s="124" t="str">
        <f ca="1">OFFSET(B360,ROW(B369)-ROW(B360),0)&amp;" - completed"</f>
        <v># of assets - completed</v>
      </c>
      <c r="C360" t="s">
        <v>964</v>
      </c>
      <c r="D360" t="s">
        <v>808</v>
      </c>
      <c r="E360" s="8" t="str">
        <f t="shared" si="276"/>
        <v>360 LAGVOL-EV</v>
      </c>
      <c r="G360" t="str">
        <f>E360</f>
        <v>360 LAGVOL-EV</v>
      </c>
      <c r="H360" s="12"/>
      <c r="I360" s="60"/>
      <c r="J360" s="60"/>
      <c r="K360" s="39">
        <f t="shared" ref="K360:P360" ca="1" si="277">SUMIF($4:$4,K$2,360:360)</f>
        <v>8.3333333333333321</v>
      </c>
      <c r="L360" s="39">
        <f t="shared" ca="1" si="277"/>
        <v>22.5</v>
      </c>
      <c r="M360" s="39">
        <f t="shared" ca="1" si="277"/>
        <v>41.666666666666657</v>
      </c>
      <c r="N360" s="39">
        <f t="shared" ca="1" si="277"/>
        <v>65.833333333333343</v>
      </c>
      <c r="O360" s="39">
        <f t="shared" ca="1" si="277"/>
        <v>95</v>
      </c>
      <c r="P360" s="39">
        <f t="shared" ca="1" si="277"/>
        <v>129.16666666666671</v>
      </c>
      <c r="R360" s="15"/>
      <c r="S360" s="318">
        <f t="shared" ref="S360:AX360" ca="1" si="278">+R360+OFFSET(S359, 0,- MIN($H357, COLUMN(S359)-COLUMN($Q$1))+1)</f>
        <v>0</v>
      </c>
      <c r="T360" s="318">
        <f t="shared" ca="1" si="278"/>
        <v>0</v>
      </c>
      <c r="U360" s="318">
        <f t="shared" ca="1" si="278"/>
        <v>0.83333333333333337</v>
      </c>
      <c r="V360" s="318">
        <f t="shared" ca="1" si="278"/>
        <v>1.6666666666666667</v>
      </c>
      <c r="W360" s="318">
        <f t="shared" ca="1" si="278"/>
        <v>2.5</v>
      </c>
      <c r="X360" s="318">
        <f t="shared" ca="1" si="278"/>
        <v>3.3333333333333335</v>
      </c>
      <c r="Y360" s="318">
        <f t="shared" ca="1" si="278"/>
        <v>4.166666666666667</v>
      </c>
      <c r="Z360" s="318">
        <f t="shared" ca="1" si="278"/>
        <v>5</v>
      </c>
      <c r="AA360" s="318">
        <f t="shared" ca="1" si="278"/>
        <v>5.833333333333333</v>
      </c>
      <c r="AB360" s="318">
        <f t="shared" ca="1" si="278"/>
        <v>6.6666666666666661</v>
      </c>
      <c r="AC360" s="318">
        <f t="shared" ca="1" si="278"/>
        <v>7.4999999999999991</v>
      </c>
      <c r="AD360" s="318">
        <f t="shared" ca="1" si="278"/>
        <v>8.3333333333333321</v>
      </c>
      <c r="AE360" s="318">
        <f t="shared" ca="1" si="278"/>
        <v>9.1666666666666661</v>
      </c>
      <c r="AF360" s="318">
        <f t="shared" ca="1" si="278"/>
        <v>10</v>
      </c>
      <c r="AG360" s="318">
        <f t="shared" ca="1" si="278"/>
        <v>11.25</v>
      </c>
      <c r="AH360" s="318">
        <f t="shared" ca="1" si="278"/>
        <v>12.5</v>
      </c>
      <c r="AI360" s="318">
        <f t="shared" ca="1" si="278"/>
        <v>13.75</v>
      </c>
      <c r="AJ360" s="318">
        <f t="shared" ca="1" si="278"/>
        <v>15</v>
      </c>
      <c r="AK360" s="318">
        <f t="shared" ca="1" si="278"/>
        <v>16.25</v>
      </c>
      <c r="AL360" s="318">
        <f t="shared" ca="1" si="278"/>
        <v>17.5</v>
      </c>
      <c r="AM360" s="318">
        <f t="shared" ca="1" si="278"/>
        <v>18.75</v>
      </c>
      <c r="AN360" s="318">
        <f t="shared" ca="1" si="278"/>
        <v>20</v>
      </c>
      <c r="AO360" s="318">
        <f t="shared" ca="1" si="278"/>
        <v>21.25</v>
      </c>
      <c r="AP360" s="318">
        <f t="shared" ca="1" si="278"/>
        <v>22.5</v>
      </c>
      <c r="AQ360" s="318">
        <f t="shared" ca="1" si="278"/>
        <v>23.75</v>
      </c>
      <c r="AR360" s="318">
        <f t="shared" ca="1" si="278"/>
        <v>25</v>
      </c>
      <c r="AS360" s="318">
        <f t="shared" ca="1" si="278"/>
        <v>26.666666666666668</v>
      </c>
      <c r="AT360" s="318">
        <f t="shared" ca="1" si="278"/>
        <v>28.333333333333336</v>
      </c>
      <c r="AU360" s="318">
        <f t="shared" ca="1" si="278"/>
        <v>30.000000000000004</v>
      </c>
      <c r="AV360" s="318">
        <f t="shared" ca="1" si="278"/>
        <v>31.666666666666671</v>
      </c>
      <c r="AW360" s="318">
        <f t="shared" ca="1" si="278"/>
        <v>33.333333333333336</v>
      </c>
      <c r="AX360" s="318">
        <f t="shared" ca="1" si="278"/>
        <v>35</v>
      </c>
      <c r="AY360" s="318">
        <f t="shared" ref="AY360:CD360" ca="1" si="279">+AX360+OFFSET(AY359, 0,- MIN($H357, COLUMN(AY359)-COLUMN($Q$1))+1)</f>
        <v>36.666666666666664</v>
      </c>
      <c r="AZ360" s="318">
        <f t="shared" ca="1" si="279"/>
        <v>38.333333333333329</v>
      </c>
      <c r="BA360" s="318">
        <f t="shared" ca="1" si="279"/>
        <v>39.999999999999993</v>
      </c>
      <c r="BB360" s="318">
        <f t="shared" ca="1" si="279"/>
        <v>41.666666666666657</v>
      </c>
      <c r="BC360" s="318">
        <f t="shared" ca="1" si="279"/>
        <v>43.333333333333321</v>
      </c>
      <c r="BD360" s="318">
        <f t="shared" ca="1" si="279"/>
        <v>44.999999999999986</v>
      </c>
      <c r="BE360" s="318">
        <f t="shared" ca="1" si="279"/>
        <v>47.083333333333321</v>
      </c>
      <c r="BF360" s="318">
        <f t="shared" ca="1" si="279"/>
        <v>49.166666666666657</v>
      </c>
      <c r="BG360" s="318">
        <f t="shared" ca="1" si="279"/>
        <v>51.249999999999993</v>
      </c>
      <c r="BH360" s="318">
        <f t="shared" ca="1" si="279"/>
        <v>53.333333333333329</v>
      </c>
      <c r="BI360" s="318">
        <f t="shared" ca="1" si="279"/>
        <v>55.416666666666664</v>
      </c>
      <c r="BJ360" s="318">
        <f t="shared" ca="1" si="279"/>
        <v>57.5</v>
      </c>
      <c r="BK360" s="318">
        <f t="shared" ca="1" si="279"/>
        <v>59.583333333333336</v>
      </c>
      <c r="BL360" s="318">
        <f t="shared" ca="1" si="279"/>
        <v>61.666666666666671</v>
      </c>
      <c r="BM360" s="318">
        <f t="shared" ca="1" si="279"/>
        <v>63.750000000000007</v>
      </c>
      <c r="BN360" s="318">
        <f t="shared" ca="1" si="279"/>
        <v>65.833333333333343</v>
      </c>
      <c r="BO360" s="318">
        <f t="shared" ca="1" si="279"/>
        <v>67.916666666666671</v>
      </c>
      <c r="BP360" s="318">
        <f t="shared" ca="1" si="279"/>
        <v>70</v>
      </c>
      <c r="BQ360" s="318">
        <f t="shared" ca="1" si="279"/>
        <v>72.5</v>
      </c>
      <c r="BR360" s="318">
        <f t="shared" ca="1" si="279"/>
        <v>75</v>
      </c>
      <c r="BS360" s="318">
        <f t="shared" ca="1" si="279"/>
        <v>77.5</v>
      </c>
      <c r="BT360" s="318">
        <f t="shared" ca="1" si="279"/>
        <v>80</v>
      </c>
      <c r="BU360" s="318">
        <f t="shared" ca="1" si="279"/>
        <v>82.5</v>
      </c>
      <c r="BV360" s="318">
        <f t="shared" ca="1" si="279"/>
        <v>85</v>
      </c>
      <c r="BW360" s="318">
        <f t="shared" ca="1" si="279"/>
        <v>87.5</v>
      </c>
      <c r="BX360" s="318">
        <f t="shared" ca="1" si="279"/>
        <v>90</v>
      </c>
      <c r="BY360" s="318">
        <f t="shared" ca="1" si="279"/>
        <v>92.5</v>
      </c>
      <c r="BZ360" s="318">
        <f t="shared" ca="1" si="279"/>
        <v>95</v>
      </c>
      <c r="CA360" s="318">
        <f t="shared" ca="1" si="279"/>
        <v>97.5</v>
      </c>
      <c r="CB360" s="318">
        <f t="shared" ca="1" si="279"/>
        <v>100</v>
      </c>
      <c r="CC360" s="318">
        <f t="shared" ca="1" si="279"/>
        <v>102.91666666666667</v>
      </c>
      <c r="CD360" s="318">
        <f t="shared" ca="1" si="279"/>
        <v>105.83333333333334</v>
      </c>
      <c r="CE360" s="318">
        <f t="shared" ref="CE360:CL360" ca="1" si="280">+CD360+OFFSET(CE359, 0,- MIN($H357, COLUMN(CE359)-COLUMN($Q$1))+1)</f>
        <v>108.75000000000001</v>
      </c>
      <c r="CF360" s="318">
        <f t="shared" ca="1" si="280"/>
        <v>111.66666666666669</v>
      </c>
      <c r="CG360" s="318">
        <f t="shared" ca="1" si="280"/>
        <v>114.58333333333336</v>
      </c>
      <c r="CH360" s="318">
        <f t="shared" ca="1" si="280"/>
        <v>117.50000000000003</v>
      </c>
      <c r="CI360" s="318">
        <f t="shared" ca="1" si="280"/>
        <v>120.4166666666667</v>
      </c>
      <c r="CJ360" s="318">
        <f t="shared" ca="1" si="280"/>
        <v>123.33333333333337</v>
      </c>
      <c r="CK360" s="318">
        <f t="shared" ca="1" si="280"/>
        <v>126.25000000000004</v>
      </c>
      <c r="CL360" s="318">
        <f t="shared" ca="1" si="280"/>
        <v>129.16666666666671</v>
      </c>
    </row>
    <row r="361" spans="2:90" x14ac:dyDescent="0.4">
      <c r="B361" s="235" t="str">
        <f>IFERROR(SUBSTITUTE(TRIM(MID(B369, SEARCH("-", B369) + 1, LEN(B369))),":",""),"no unit")</f>
        <v>no unit</v>
      </c>
      <c r="D361" t="s">
        <v>808</v>
      </c>
      <c r="E361" s="8" t="str">
        <f t="shared" si="276"/>
        <v>361 LAGVOL-EV</v>
      </c>
      <c r="G361" t="s">
        <v>332</v>
      </c>
      <c r="H361" s="31"/>
      <c r="I361" s="73"/>
      <c r="J361" s="73"/>
      <c r="K361" s="39"/>
      <c r="L361" s="39"/>
      <c r="M361" s="39"/>
      <c r="N361" s="39"/>
      <c r="O361" s="39"/>
      <c r="P361" s="39"/>
      <c r="R361" s="38"/>
      <c r="S361" s="38"/>
      <c r="T361" s="38"/>
      <c r="U361" s="38"/>
      <c r="V361" s="38"/>
      <c r="W361" s="38"/>
      <c r="X361" s="38"/>
      <c r="Y361" s="38"/>
      <c r="Z361" s="38"/>
      <c r="AA361" s="38"/>
      <c r="AB361" s="38"/>
      <c r="AC361" s="38"/>
      <c r="AD361" s="38"/>
      <c r="AE361" s="38"/>
      <c r="AF361" s="38"/>
      <c r="AG361" s="38"/>
      <c r="AH361" s="38"/>
      <c r="AI361" s="38"/>
      <c r="AJ361" s="38"/>
      <c r="AK361" s="38"/>
      <c r="AL361" s="38"/>
      <c r="AM361" s="38"/>
      <c r="AN361" s="38"/>
      <c r="AO361" s="38"/>
      <c r="AP361" s="38"/>
      <c r="AQ361" s="38"/>
      <c r="AR361" s="38"/>
      <c r="AS361" s="38"/>
      <c r="AT361" s="38"/>
      <c r="AU361" s="38"/>
      <c r="AV361" s="38"/>
      <c r="AW361" s="38"/>
      <c r="AX361" s="38"/>
      <c r="AY361" s="38"/>
      <c r="AZ361" s="38"/>
      <c r="BA361" s="38"/>
      <c r="BB361" s="38"/>
      <c r="BC361" s="38"/>
      <c r="BD361" s="38"/>
      <c r="BE361" s="38"/>
      <c r="BF361" s="38"/>
      <c r="BG361" s="38"/>
      <c r="BH361" s="38"/>
      <c r="BI361" s="38"/>
      <c r="BJ361" s="38"/>
      <c r="BK361" s="38"/>
      <c r="BL361" s="38"/>
      <c r="BM361" s="38"/>
      <c r="BN361" s="38"/>
      <c r="BO361" s="38"/>
      <c r="BP361" s="38"/>
      <c r="BQ361" s="38"/>
      <c r="BR361" s="38"/>
      <c r="BS361" s="38"/>
      <c r="BT361" s="38"/>
      <c r="BU361" s="38"/>
      <c r="BV361" s="38"/>
      <c r="BW361" s="38"/>
      <c r="BX361" s="38"/>
      <c r="BY361" s="38"/>
      <c r="BZ361" s="38"/>
      <c r="CA361" s="38"/>
      <c r="CB361" s="38"/>
      <c r="CC361" s="38"/>
      <c r="CD361" s="38"/>
      <c r="CE361" s="38"/>
      <c r="CF361" s="38"/>
      <c r="CG361" s="38"/>
      <c r="CH361" s="38"/>
      <c r="CI361" s="38"/>
      <c r="CJ361" s="38"/>
      <c r="CK361" s="38"/>
      <c r="CL361" s="38"/>
    </row>
    <row r="362" spans="2:90" x14ac:dyDescent="0.4">
      <c r="B362" s="132" t="s">
        <v>334</v>
      </c>
      <c r="D362" t="s">
        <v>808</v>
      </c>
      <c r="E362" s="8" t="str">
        <f t="shared" si="276"/>
        <v>362 LAGVOL-EV</v>
      </c>
      <c r="G362" t="s">
        <v>332</v>
      </c>
      <c r="H362" s="31"/>
      <c r="I362" s="73"/>
      <c r="J362" s="73"/>
      <c r="K362" s="39"/>
      <c r="L362" s="39"/>
      <c r="M362" s="39"/>
      <c r="N362" s="39"/>
      <c r="O362" s="39"/>
      <c r="P362" s="39"/>
      <c r="R362" s="38"/>
      <c r="S362" s="38"/>
      <c r="T362" s="38"/>
      <c r="U362" s="38"/>
      <c r="V362" s="38"/>
      <c r="W362" s="38"/>
      <c r="X362" s="38"/>
      <c r="Y362" s="38"/>
      <c r="Z362" s="38"/>
      <c r="AA362" s="38"/>
      <c r="AB362" s="38"/>
      <c r="AC362" s="38"/>
      <c r="AD362" s="38"/>
      <c r="AE362" s="38"/>
      <c r="AF362" s="38"/>
      <c r="AG362" s="38"/>
      <c r="AH362" s="38"/>
      <c r="AI362" s="38"/>
      <c r="AJ362" s="38"/>
      <c r="AK362" s="38"/>
      <c r="AL362" s="38"/>
      <c r="AM362" s="38"/>
      <c r="AN362" s="38"/>
      <c r="AO362" s="38"/>
      <c r="AP362" s="38"/>
      <c r="AQ362" s="38"/>
      <c r="AR362" s="38"/>
      <c r="AS362" s="38"/>
      <c r="AT362" s="38"/>
      <c r="AU362" s="38"/>
      <c r="AV362" s="38"/>
      <c r="AW362" s="38"/>
      <c r="AX362" s="38"/>
      <c r="AY362" s="38"/>
      <c r="AZ362" s="38"/>
      <c r="BA362" s="38"/>
      <c r="BB362" s="38"/>
      <c r="BC362" s="38"/>
      <c r="BD362" s="38"/>
      <c r="BE362" s="38"/>
      <c r="BF362" s="38"/>
      <c r="BG362" s="38"/>
      <c r="BH362" s="38"/>
      <c r="BI362" s="38"/>
      <c r="BJ362" s="38"/>
      <c r="BK362" s="38"/>
      <c r="BL362" s="38"/>
      <c r="BM362" s="38"/>
      <c r="BN362" s="38"/>
      <c r="BO362" s="38"/>
      <c r="BP362" s="38"/>
      <c r="BQ362" s="38"/>
      <c r="BR362" s="38"/>
      <c r="BS362" s="38"/>
      <c r="BT362" s="38"/>
      <c r="BU362" s="38"/>
      <c r="BV362" s="38"/>
      <c r="BW362" s="38"/>
      <c r="BX362" s="38"/>
      <c r="BY362" s="38"/>
      <c r="BZ362" s="38"/>
      <c r="CA362" s="38"/>
      <c r="CB362" s="38"/>
      <c r="CC362" s="38"/>
      <c r="CD362" s="38"/>
      <c r="CE362" s="38"/>
      <c r="CF362" s="38"/>
      <c r="CG362" s="38"/>
      <c r="CH362" s="38"/>
      <c r="CI362" s="38"/>
      <c r="CJ362" s="38"/>
      <c r="CK362" s="38"/>
      <c r="CL362" s="38"/>
    </row>
    <row r="363" spans="2:90" x14ac:dyDescent="0.4">
      <c r="B363" s="132" t="s">
        <v>333</v>
      </c>
      <c r="D363" t="s">
        <v>808</v>
      </c>
      <c r="E363" s="8" t="str">
        <f t="shared" si="276"/>
        <v>363 LAGVOL-EV</v>
      </c>
      <c r="G363" t="s">
        <v>332</v>
      </c>
      <c r="H363" s="31"/>
      <c r="I363" s="73"/>
      <c r="J363" s="73"/>
      <c r="K363" s="39"/>
      <c r="L363" s="39"/>
      <c r="M363" s="39"/>
      <c r="N363" s="39"/>
      <c r="O363" s="39"/>
      <c r="P363" s="39"/>
      <c r="R363" s="38"/>
      <c r="S363" s="199" t="str">
        <f t="shared" ref="S363" si="281">ADDRESS(ROW(S360),COLUMN(S360),2)</f>
        <v>S$360</v>
      </c>
      <c r="T363" s="199" t="str">
        <f t="shared" ref="T363:AX363" si="282">ADDRESS(ROW(T360),COLUMN(T360),2)</f>
        <v>T$360</v>
      </c>
      <c r="U363" s="199" t="str">
        <f t="shared" si="282"/>
        <v>U$360</v>
      </c>
      <c r="V363" s="199" t="str">
        <f t="shared" si="282"/>
        <v>V$360</v>
      </c>
      <c r="W363" s="199" t="str">
        <f t="shared" si="282"/>
        <v>W$360</v>
      </c>
      <c r="X363" s="199" t="str">
        <f t="shared" si="282"/>
        <v>X$360</v>
      </c>
      <c r="Y363" s="199" t="str">
        <f t="shared" si="282"/>
        <v>Y$360</v>
      </c>
      <c r="Z363" s="199" t="str">
        <f t="shared" si="282"/>
        <v>Z$360</v>
      </c>
      <c r="AA363" s="199" t="str">
        <f t="shared" si="282"/>
        <v>AA$360</v>
      </c>
      <c r="AB363" s="199" t="str">
        <f t="shared" si="282"/>
        <v>AB$360</v>
      </c>
      <c r="AC363" s="199" t="str">
        <f t="shared" si="282"/>
        <v>AC$360</v>
      </c>
      <c r="AD363" s="199" t="str">
        <f t="shared" si="282"/>
        <v>AD$360</v>
      </c>
      <c r="AE363" s="199" t="str">
        <f t="shared" si="282"/>
        <v>AE$360</v>
      </c>
      <c r="AF363" s="199" t="str">
        <f t="shared" si="282"/>
        <v>AF$360</v>
      </c>
      <c r="AG363" s="199" t="str">
        <f t="shared" si="282"/>
        <v>AG$360</v>
      </c>
      <c r="AH363" s="199" t="str">
        <f t="shared" si="282"/>
        <v>AH$360</v>
      </c>
      <c r="AI363" s="199" t="str">
        <f t="shared" si="282"/>
        <v>AI$360</v>
      </c>
      <c r="AJ363" s="199" t="str">
        <f t="shared" si="282"/>
        <v>AJ$360</v>
      </c>
      <c r="AK363" s="199" t="str">
        <f t="shared" si="282"/>
        <v>AK$360</v>
      </c>
      <c r="AL363" s="199" t="str">
        <f t="shared" si="282"/>
        <v>AL$360</v>
      </c>
      <c r="AM363" s="199" t="str">
        <f t="shared" si="282"/>
        <v>AM$360</v>
      </c>
      <c r="AN363" s="199" t="str">
        <f t="shared" si="282"/>
        <v>AN$360</v>
      </c>
      <c r="AO363" s="199" t="str">
        <f t="shared" si="282"/>
        <v>AO$360</v>
      </c>
      <c r="AP363" s="199" t="str">
        <f t="shared" si="282"/>
        <v>AP$360</v>
      </c>
      <c r="AQ363" s="199" t="str">
        <f t="shared" si="282"/>
        <v>AQ$360</v>
      </c>
      <c r="AR363" s="199" t="str">
        <f t="shared" si="282"/>
        <v>AR$360</v>
      </c>
      <c r="AS363" s="199" t="str">
        <f t="shared" si="282"/>
        <v>AS$360</v>
      </c>
      <c r="AT363" s="199" t="str">
        <f t="shared" si="282"/>
        <v>AT$360</v>
      </c>
      <c r="AU363" s="199" t="str">
        <f t="shared" si="282"/>
        <v>AU$360</v>
      </c>
      <c r="AV363" s="199" t="str">
        <f t="shared" si="282"/>
        <v>AV$360</v>
      </c>
      <c r="AW363" s="199" t="str">
        <f t="shared" si="282"/>
        <v>AW$360</v>
      </c>
      <c r="AX363" s="199" t="str">
        <f t="shared" si="282"/>
        <v>AX$360</v>
      </c>
      <c r="AY363" s="199" t="str">
        <f t="shared" ref="AY363:CD363" si="283">ADDRESS(ROW(AY360),COLUMN(AY360),2)</f>
        <v>AY$360</v>
      </c>
      <c r="AZ363" s="199" t="str">
        <f t="shared" si="283"/>
        <v>AZ$360</v>
      </c>
      <c r="BA363" s="199" t="str">
        <f t="shared" si="283"/>
        <v>BA$360</v>
      </c>
      <c r="BB363" s="199" t="str">
        <f t="shared" si="283"/>
        <v>BB$360</v>
      </c>
      <c r="BC363" s="199" t="str">
        <f t="shared" si="283"/>
        <v>BC$360</v>
      </c>
      <c r="BD363" s="199" t="str">
        <f t="shared" si="283"/>
        <v>BD$360</v>
      </c>
      <c r="BE363" s="199" t="str">
        <f t="shared" si="283"/>
        <v>BE$360</v>
      </c>
      <c r="BF363" s="199" t="str">
        <f t="shared" si="283"/>
        <v>BF$360</v>
      </c>
      <c r="BG363" s="199" t="str">
        <f t="shared" si="283"/>
        <v>BG$360</v>
      </c>
      <c r="BH363" s="199" t="str">
        <f t="shared" si="283"/>
        <v>BH$360</v>
      </c>
      <c r="BI363" s="199" t="str">
        <f t="shared" si="283"/>
        <v>BI$360</v>
      </c>
      <c r="BJ363" s="199" t="str">
        <f t="shared" si="283"/>
        <v>BJ$360</v>
      </c>
      <c r="BK363" s="199" t="str">
        <f t="shared" si="283"/>
        <v>BK$360</v>
      </c>
      <c r="BL363" s="199" t="str">
        <f t="shared" si="283"/>
        <v>BL$360</v>
      </c>
      <c r="BM363" s="199" t="str">
        <f t="shared" si="283"/>
        <v>BM$360</v>
      </c>
      <c r="BN363" s="199" t="str">
        <f t="shared" si="283"/>
        <v>BN$360</v>
      </c>
      <c r="BO363" s="199" t="str">
        <f t="shared" si="283"/>
        <v>BO$360</v>
      </c>
      <c r="BP363" s="199" t="str">
        <f t="shared" si="283"/>
        <v>BP$360</v>
      </c>
      <c r="BQ363" s="199" t="str">
        <f t="shared" si="283"/>
        <v>BQ$360</v>
      </c>
      <c r="BR363" s="199" t="str">
        <f t="shared" si="283"/>
        <v>BR$360</v>
      </c>
      <c r="BS363" s="199" t="str">
        <f t="shared" si="283"/>
        <v>BS$360</v>
      </c>
      <c r="BT363" s="199" t="str">
        <f t="shared" si="283"/>
        <v>BT$360</v>
      </c>
      <c r="BU363" s="199" t="str">
        <f t="shared" si="283"/>
        <v>BU$360</v>
      </c>
      <c r="BV363" s="199" t="str">
        <f t="shared" si="283"/>
        <v>BV$360</v>
      </c>
      <c r="BW363" s="199" t="str">
        <f t="shared" si="283"/>
        <v>BW$360</v>
      </c>
      <c r="BX363" s="199" t="str">
        <f t="shared" si="283"/>
        <v>BX$360</v>
      </c>
      <c r="BY363" s="199" t="str">
        <f t="shared" si="283"/>
        <v>BY$360</v>
      </c>
      <c r="BZ363" s="199" t="str">
        <f t="shared" si="283"/>
        <v>BZ$360</v>
      </c>
      <c r="CA363" s="199" t="str">
        <f t="shared" si="283"/>
        <v>CA$360</v>
      </c>
      <c r="CB363" s="199" t="str">
        <f t="shared" si="283"/>
        <v>CB$360</v>
      </c>
      <c r="CC363" s="199" t="str">
        <f t="shared" si="283"/>
        <v>CC$360</v>
      </c>
      <c r="CD363" s="199" t="str">
        <f t="shared" si="283"/>
        <v>CD$360</v>
      </c>
      <c r="CE363" s="199" t="str">
        <f t="shared" ref="CE363:CK363" si="284">ADDRESS(ROW(CE360),COLUMN(CE360),2)</f>
        <v>CE$360</v>
      </c>
      <c r="CF363" s="199" t="str">
        <f t="shared" si="284"/>
        <v>CF$360</v>
      </c>
      <c r="CG363" s="199" t="str">
        <f t="shared" si="284"/>
        <v>CG$360</v>
      </c>
      <c r="CH363" s="199" t="str">
        <f t="shared" si="284"/>
        <v>CH$360</v>
      </c>
      <c r="CI363" s="199" t="str">
        <f t="shared" si="284"/>
        <v>CI$360</v>
      </c>
      <c r="CJ363" s="199" t="str">
        <f t="shared" si="284"/>
        <v>CJ$360</v>
      </c>
      <c r="CK363" s="199" t="str">
        <f t="shared" si="284"/>
        <v>CK$360</v>
      </c>
      <c r="CL363" s="199" t="str">
        <f t="shared" ref="CL363" si="285">ADDRESS(ROW(CL360),COLUMN(CL360),2)</f>
        <v>CL$360</v>
      </c>
    </row>
    <row r="364" spans="2:90" x14ac:dyDescent="0.4">
      <c r="B364" s="8" t="s">
        <v>488</v>
      </c>
      <c r="D364" t="s">
        <v>808</v>
      </c>
      <c r="E364" s="8" t="str">
        <f t="shared" si="276"/>
        <v>364 LAGVOL-EV</v>
      </c>
      <c r="G364" t="s">
        <v>332</v>
      </c>
      <c r="H364" s="12"/>
      <c r="I364" s="60"/>
      <c r="J364" s="60"/>
      <c r="K364" s="15"/>
      <c r="L364" s="15"/>
      <c r="M364" s="15"/>
      <c r="N364" s="15"/>
      <c r="O364" s="15"/>
      <c r="P364" s="15"/>
      <c r="R364" s="15"/>
      <c r="S364" s="76"/>
      <c r="T364" s="76"/>
      <c r="U364" s="76"/>
      <c r="V364" s="76"/>
      <c r="W364" s="76"/>
      <c r="X364" s="76"/>
      <c r="Y364" s="76"/>
      <c r="Z364" s="76"/>
      <c r="AA364" s="76"/>
      <c r="AB364" s="76"/>
      <c r="AC364" s="76"/>
      <c r="AD364" s="76"/>
      <c r="AE364" s="76"/>
      <c r="AF364" s="76"/>
      <c r="AG364" s="76"/>
      <c r="AH364" s="76"/>
      <c r="AI364" s="76"/>
      <c r="AJ364" s="76"/>
      <c r="AK364" s="76"/>
      <c r="AL364" s="76"/>
      <c r="AM364" s="76"/>
      <c r="AN364" s="76"/>
      <c r="AO364" s="76"/>
      <c r="AP364" s="76"/>
      <c r="AQ364" s="76"/>
      <c r="AR364" s="76"/>
      <c r="AS364" s="76"/>
      <c r="AT364" s="76"/>
      <c r="AU364" s="76"/>
      <c r="AV364" s="76"/>
      <c r="AW364" s="76"/>
      <c r="AX364" s="76"/>
      <c r="AY364" s="76"/>
      <c r="AZ364" s="76"/>
      <c r="BA364" s="76"/>
      <c r="BB364" s="76"/>
      <c r="BC364" s="76"/>
      <c r="BD364" s="76"/>
      <c r="BE364" s="76"/>
      <c r="BF364" s="76"/>
      <c r="BG364" s="76"/>
      <c r="BH364" s="76"/>
      <c r="BI364" s="76"/>
      <c r="BJ364" s="76"/>
      <c r="BK364" s="76"/>
      <c r="BL364" s="76"/>
      <c r="BM364" s="76"/>
      <c r="BN364" s="76"/>
      <c r="BO364" s="76"/>
      <c r="BP364" s="76"/>
      <c r="BQ364" s="76"/>
      <c r="BR364" s="76"/>
      <c r="BS364" s="76"/>
      <c r="BT364" s="76"/>
      <c r="BU364" s="76"/>
      <c r="BV364" s="76"/>
      <c r="BW364" s="76"/>
      <c r="BX364" s="76"/>
      <c r="BY364" s="76"/>
      <c r="BZ364" s="76"/>
      <c r="CA364" s="76"/>
      <c r="CB364" s="76"/>
      <c r="CC364" s="76"/>
      <c r="CD364" s="76"/>
      <c r="CE364" s="76"/>
      <c r="CF364" s="76"/>
      <c r="CG364" s="76"/>
      <c r="CH364" s="76"/>
      <c r="CI364" s="76"/>
      <c r="CJ364" s="76"/>
      <c r="CK364" s="76"/>
      <c r="CL364" s="76"/>
    </row>
    <row r="365" spans="2:90" x14ac:dyDescent="0.4">
      <c r="B365" s="8" t="s">
        <v>494</v>
      </c>
      <c r="D365" t="s">
        <v>808</v>
      </c>
      <c r="E365" s="8" t="str">
        <f t="shared" si="276"/>
        <v>365 LAGVOL-EV</v>
      </c>
      <c r="G365" t="s">
        <v>332</v>
      </c>
      <c r="H365" s="12"/>
      <c r="I365" s="60"/>
      <c r="J365" s="60"/>
      <c r="K365" s="15"/>
      <c r="L365" s="15"/>
      <c r="M365" s="15"/>
      <c r="N365" s="15"/>
      <c r="O365" s="15"/>
      <c r="P365" s="15"/>
      <c r="R365" s="15"/>
      <c r="S365" s="76"/>
      <c r="T365" s="76"/>
      <c r="U365" s="76"/>
      <c r="V365" s="76"/>
      <c r="W365" s="76"/>
      <c r="X365" s="76"/>
      <c r="Y365" s="76"/>
      <c r="Z365" s="76"/>
      <c r="AA365" s="76"/>
      <c r="AB365" s="76"/>
      <c r="AC365" s="76"/>
      <c r="AD365" s="76"/>
      <c r="AE365" s="76"/>
      <c r="AF365" s="76"/>
      <c r="AG365" s="76"/>
      <c r="AH365" s="76"/>
      <c r="AI365" s="76"/>
      <c r="AJ365" s="76"/>
      <c r="AK365" s="76"/>
      <c r="AL365" s="76"/>
      <c r="AM365" s="76"/>
      <c r="AN365" s="76"/>
      <c r="AO365" s="76"/>
      <c r="AP365" s="76"/>
      <c r="AQ365" s="76"/>
      <c r="AR365" s="76"/>
      <c r="AS365" s="76"/>
      <c r="AT365" s="76"/>
      <c r="AU365" s="76"/>
      <c r="AV365" s="76"/>
      <c r="AW365" s="76"/>
      <c r="AX365" s="76"/>
      <c r="AY365" s="76"/>
      <c r="AZ365" s="76"/>
      <c r="BA365" s="76"/>
      <c r="BB365" s="76"/>
      <c r="BC365" s="76"/>
      <c r="BD365" s="76"/>
      <c r="BE365" s="76"/>
      <c r="BF365" s="76"/>
      <c r="BG365" s="76"/>
      <c r="BH365" s="76"/>
      <c r="BI365" s="76"/>
      <c r="BJ365" s="76"/>
      <c r="BK365" s="76"/>
      <c r="BL365" s="76"/>
      <c r="BM365" s="76"/>
      <c r="BN365" s="76"/>
      <c r="BO365" s="76"/>
      <c r="BP365" s="76"/>
      <c r="BQ365" s="76"/>
      <c r="BR365" s="76"/>
      <c r="BS365" s="76"/>
      <c r="BT365" s="76"/>
      <c r="BU365" s="76"/>
      <c r="BV365" s="76"/>
      <c r="BW365" s="76"/>
      <c r="BX365" s="76"/>
      <c r="BY365" s="76"/>
      <c r="BZ365" s="76"/>
      <c r="CA365" s="76"/>
      <c r="CB365" s="76"/>
      <c r="CC365" s="76"/>
      <c r="CD365" s="76"/>
      <c r="CE365" s="76"/>
      <c r="CF365" s="76"/>
      <c r="CG365" s="76"/>
      <c r="CH365" s="76"/>
      <c r="CI365" s="76"/>
      <c r="CJ365" s="76"/>
      <c r="CK365" s="76"/>
      <c r="CL365" s="76"/>
    </row>
    <row r="366" spans="2:90" x14ac:dyDescent="0.4">
      <c r="B366" s="8" t="s">
        <v>463</v>
      </c>
      <c r="D366" t="s">
        <v>808</v>
      </c>
      <c r="E366" s="8" t="str">
        <f t="shared" si="276"/>
        <v>366 LAGVOL-EV</v>
      </c>
      <c r="G366" t="s">
        <v>332</v>
      </c>
      <c r="H366" s="12"/>
      <c r="I366" s="60"/>
      <c r="J366" s="60"/>
      <c r="K366" s="15"/>
      <c r="L366" s="15"/>
      <c r="M366" s="15"/>
      <c r="N366" s="15"/>
      <c r="O366" s="15"/>
      <c r="P366" s="15"/>
      <c r="R366" s="15"/>
      <c r="S366" s="76"/>
      <c r="T366" s="76"/>
      <c r="U366" s="76"/>
      <c r="V366" s="76"/>
      <c r="W366" s="76"/>
      <c r="X366" s="76"/>
      <c r="Y366" s="76"/>
      <c r="Z366" s="76"/>
      <c r="AA366" s="76"/>
      <c r="AB366" s="76"/>
      <c r="AC366" s="76"/>
      <c r="AD366" s="76"/>
      <c r="AE366" s="76"/>
      <c r="AF366" s="76"/>
      <c r="AG366" s="76"/>
      <c r="AH366" s="76"/>
      <c r="AI366" s="76"/>
      <c r="AJ366" s="76"/>
      <c r="AK366" s="76"/>
      <c r="AL366" s="76"/>
      <c r="AM366" s="76"/>
      <c r="AN366" s="76"/>
      <c r="AO366" s="76"/>
      <c r="AP366" s="76"/>
      <c r="AQ366" s="76"/>
      <c r="AR366" s="76"/>
      <c r="AS366" s="76"/>
      <c r="AT366" s="76"/>
      <c r="AU366" s="76"/>
      <c r="AV366" s="76"/>
      <c r="AW366" s="76"/>
      <c r="AX366" s="76"/>
      <c r="AY366" s="76"/>
      <c r="AZ366" s="76"/>
      <c r="BA366" s="76"/>
      <c r="BB366" s="76"/>
      <c r="BC366" s="76"/>
      <c r="BD366" s="76"/>
      <c r="BE366" s="76"/>
      <c r="BF366" s="76"/>
      <c r="BG366" s="76"/>
      <c r="BH366" s="76"/>
      <c r="BI366" s="76"/>
      <c r="BJ366" s="76"/>
      <c r="BK366" s="76"/>
      <c r="BL366" s="76"/>
      <c r="BM366" s="76"/>
      <c r="BN366" s="76"/>
      <c r="BO366" s="76"/>
      <c r="BP366" s="76"/>
      <c r="BQ366" s="76"/>
      <c r="BR366" s="76"/>
      <c r="BS366" s="76"/>
      <c r="BT366" s="76"/>
      <c r="BU366" s="76"/>
      <c r="BV366" s="76"/>
      <c r="BW366" s="76"/>
      <c r="BX366" s="76"/>
      <c r="BY366" s="76"/>
      <c r="BZ366" s="76"/>
      <c r="CA366" s="76"/>
      <c r="CB366" s="76"/>
      <c r="CC366" s="76"/>
      <c r="CD366" s="76"/>
      <c r="CE366" s="76"/>
      <c r="CF366" s="76"/>
      <c r="CG366" s="76"/>
      <c r="CH366" s="76"/>
      <c r="CI366" s="76"/>
      <c r="CJ366" s="76"/>
      <c r="CK366" s="76"/>
      <c r="CL366" s="76"/>
    </row>
    <row r="367" spans="2:90" x14ac:dyDescent="0.4">
      <c r="B367" s="8" t="s">
        <v>464</v>
      </c>
      <c r="D367" t="s">
        <v>808</v>
      </c>
      <c r="E367" s="8" t="str">
        <f t="shared" si="276"/>
        <v>367 LAGVOL-EV</v>
      </c>
      <c r="G367" t="s">
        <v>332</v>
      </c>
      <c r="H367" s="12"/>
      <c r="I367" s="60"/>
      <c r="J367" s="60"/>
      <c r="K367" s="15"/>
      <c r="L367" s="15"/>
      <c r="M367" s="15"/>
      <c r="N367" s="15"/>
      <c r="O367" s="15"/>
      <c r="P367" s="15"/>
      <c r="R367" s="15"/>
      <c r="S367" s="76"/>
      <c r="T367" s="76"/>
      <c r="U367" s="76"/>
      <c r="V367" s="76"/>
      <c r="W367" s="76"/>
      <c r="X367" s="76"/>
      <c r="Y367" s="76"/>
      <c r="Z367" s="76"/>
      <c r="AA367" s="76"/>
      <c r="AB367" s="76"/>
      <c r="AC367" s="76"/>
      <c r="AD367" s="76"/>
      <c r="AE367" s="76"/>
      <c r="AF367" s="76"/>
      <c r="AG367" s="76"/>
      <c r="AH367" s="76"/>
      <c r="AI367" s="76"/>
      <c r="AJ367" s="76"/>
      <c r="AK367" s="76"/>
      <c r="AL367" s="76"/>
      <c r="AM367" s="76"/>
      <c r="AN367" s="76"/>
      <c r="AO367" s="76"/>
      <c r="AP367" s="76"/>
      <c r="AQ367" s="76"/>
      <c r="AR367" s="76"/>
      <c r="AS367" s="76"/>
      <c r="AT367" s="76"/>
      <c r="AU367" s="76"/>
      <c r="AV367" s="76"/>
      <c r="AW367" s="76"/>
      <c r="AX367" s="76"/>
      <c r="AY367" s="76"/>
      <c r="AZ367" s="76"/>
      <c r="BA367" s="76"/>
      <c r="BB367" s="76"/>
      <c r="BC367" s="76"/>
      <c r="BD367" s="76"/>
      <c r="BE367" s="76"/>
      <c r="BF367" s="76"/>
      <c r="BG367" s="76"/>
      <c r="BH367" s="76"/>
      <c r="BI367" s="76"/>
      <c r="BJ367" s="76"/>
      <c r="BK367" s="76"/>
      <c r="BL367" s="76"/>
      <c r="BM367" s="76"/>
      <c r="BN367" s="76"/>
      <c r="BO367" s="76"/>
      <c r="BP367" s="76"/>
      <c r="BQ367" s="76"/>
      <c r="BR367" s="76"/>
      <c r="BS367" s="76"/>
      <c r="BT367" s="76"/>
      <c r="BU367" s="76"/>
      <c r="BV367" s="76"/>
      <c r="BW367" s="76"/>
      <c r="BX367" s="76"/>
      <c r="BY367" s="76"/>
      <c r="BZ367" s="76"/>
      <c r="CA367" s="76"/>
      <c r="CB367" s="76"/>
      <c r="CC367" s="76"/>
      <c r="CD367" s="76"/>
      <c r="CE367" s="76"/>
      <c r="CF367" s="76"/>
      <c r="CG367" s="76"/>
      <c r="CH367" s="76"/>
      <c r="CI367" s="76"/>
      <c r="CJ367" s="76"/>
      <c r="CK367" s="76"/>
      <c r="CL367" s="76"/>
    </row>
    <row r="368" spans="2:90" x14ac:dyDescent="0.4">
      <c r="B368" s="181" t="s">
        <v>459</v>
      </c>
      <c r="E368" s="8"/>
      <c r="H368" s="182"/>
      <c r="I368" s="183"/>
      <c r="J368" s="183"/>
      <c r="K368" s="184"/>
      <c r="L368" s="184"/>
      <c r="M368" s="184"/>
      <c r="N368" s="184"/>
      <c r="O368" s="184"/>
      <c r="P368" s="184"/>
      <c r="R368" s="185"/>
      <c r="S368" s="186"/>
      <c r="T368" s="186"/>
      <c r="U368" s="186"/>
      <c r="V368" s="186"/>
      <c r="W368" s="186"/>
      <c r="X368" s="186"/>
      <c r="Y368" s="186"/>
      <c r="Z368" s="186"/>
      <c r="AA368" s="186"/>
      <c r="AB368" s="186"/>
      <c r="AC368" s="186"/>
      <c r="AD368" s="186"/>
      <c r="AE368" s="186"/>
      <c r="AF368" s="186"/>
      <c r="AG368" s="186"/>
      <c r="AH368" s="186"/>
      <c r="AI368" s="186"/>
      <c r="AJ368" s="186"/>
      <c r="AK368" s="186"/>
      <c r="AL368" s="186"/>
      <c r="AM368" s="186"/>
      <c r="AN368" s="186"/>
      <c r="AO368" s="186"/>
      <c r="AP368" s="186"/>
      <c r="AQ368" s="186"/>
      <c r="AR368" s="186"/>
      <c r="AS368" s="186"/>
      <c r="AT368" s="186"/>
      <c r="AU368" s="186"/>
      <c r="AV368" s="186"/>
      <c r="AW368" s="186"/>
      <c r="AX368" s="186"/>
      <c r="AY368" s="186"/>
      <c r="AZ368" s="186"/>
      <c r="BA368" s="186"/>
      <c r="BB368" s="186"/>
      <c r="BC368" s="186"/>
      <c r="BD368" s="186"/>
      <c r="BE368" s="186"/>
      <c r="BF368" s="186"/>
      <c r="BG368" s="186"/>
      <c r="BH368" s="186"/>
      <c r="BI368" s="186"/>
      <c r="BJ368" s="186"/>
      <c r="BK368" s="186"/>
      <c r="BL368" s="186"/>
      <c r="BM368" s="186"/>
      <c r="BN368" s="186"/>
      <c r="BO368" s="186"/>
      <c r="BP368" s="186"/>
      <c r="BQ368" s="186"/>
      <c r="BR368" s="186"/>
      <c r="BS368" s="186"/>
      <c r="BT368" s="186"/>
      <c r="BU368" s="186"/>
      <c r="BV368" s="186"/>
      <c r="BW368" s="186"/>
      <c r="BX368" s="186"/>
      <c r="BY368" s="186"/>
      <c r="BZ368" s="186"/>
      <c r="CA368" s="186"/>
      <c r="CB368" s="186"/>
      <c r="CC368" s="186"/>
      <c r="CD368" s="186"/>
      <c r="CE368" s="186"/>
      <c r="CF368" s="186"/>
      <c r="CG368" s="186"/>
      <c r="CH368" s="186"/>
      <c r="CI368" s="186"/>
      <c r="CJ368" s="186"/>
      <c r="CK368" s="186"/>
      <c r="CL368" s="186"/>
    </row>
    <row r="369" spans="2:90" x14ac:dyDescent="0.4">
      <c r="B369" s="181" t="s">
        <v>456</v>
      </c>
      <c r="E369" s="8"/>
      <c r="H369" s="182"/>
      <c r="I369" s="183"/>
      <c r="J369" s="183"/>
      <c r="K369" s="184"/>
      <c r="L369" s="184"/>
      <c r="M369" s="184"/>
      <c r="N369" s="184"/>
      <c r="O369" s="184"/>
      <c r="P369" s="184"/>
      <c r="R369" s="185"/>
      <c r="S369" s="186"/>
      <c r="T369" s="186"/>
      <c r="U369" s="186"/>
      <c r="V369" s="186"/>
      <c r="W369" s="186"/>
      <c r="X369" s="186"/>
      <c r="Y369" s="186"/>
      <c r="Z369" s="186"/>
      <c r="AA369" s="186"/>
      <c r="AB369" s="186"/>
      <c r="AC369" s="186"/>
      <c r="AD369" s="186"/>
      <c r="AE369" s="186"/>
      <c r="AF369" s="186"/>
      <c r="AG369" s="186"/>
      <c r="AH369" s="186"/>
      <c r="AI369" s="186"/>
      <c r="AJ369" s="186"/>
      <c r="AK369" s="186"/>
      <c r="AL369" s="186"/>
      <c r="AM369" s="186"/>
      <c r="AN369" s="186"/>
      <c r="AO369" s="186"/>
      <c r="AP369" s="186"/>
      <c r="AQ369" s="186"/>
      <c r="AR369" s="186"/>
      <c r="AS369" s="186"/>
      <c r="AT369" s="186"/>
      <c r="AU369" s="186"/>
      <c r="AV369" s="186"/>
      <c r="AW369" s="186"/>
      <c r="AX369" s="186"/>
      <c r="AY369" s="186"/>
      <c r="AZ369" s="186"/>
      <c r="BA369" s="186"/>
      <c r="BB369" s="186"/>
      <c r="BC369" s="186"/>
      <c r="BD369" s="186"/>
      <c r="BE369" s="186"/>
      <c r="BF369" s="186"/>
      <c r="BG369" s="186"/>
      <c r="BH369" s="186"/>
      <c r="BI369" s="186"/>
      <c r="BJ369" s="186"/>
      <c r="BK369" s="186"/>
      <c r="BL369" s="186"/>
      <c r="BM369" s="186"/>
      <c r="BN369" s="186"/>
      <c r="BO369" s="186"/>
      <c r="BP369" s="186"/>
      <c r="BQ369" s="186"/>
      <c r="BR369" s="186"/>
      <c r="BS369" s="186"/>
      <c r="BT369" s="186"/>
      <c r="BU369" s="186"/>
      <c r="BV369" s="186"/>
      <c r="BW369" s="186"/>
      <c r="BX369" s="186"/>
      <c r="BY369" s="186"/>
      <c r="BZ369" s="186"/>
      <c r="CA369" s="186"/>
      <c r="CB369" s="186"/>
      <c r="CC369" s="186"/>
      <c r="CD369" s="186"/>
      <c r="CE369" s="186"/>
      <c r="CF369" s="186"/>
      <c r="CG369" s="186"/>
      <c r="CH369" s="186"/>
      <c r="CI369" s="186"/>
      <c r="CJ369" s="186"/>
      <c r="CK369" s="186"/>
      <c r="CL369" s="186"/>
    </row>
    <row r="370" spans="2:90" x14ac:dyDescent="0.4">
      <c r="B370"/>
      <c r="I370"/>
      <c r="J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row>
    <row r="371" spans="2:90" x14ac:dyDescent="0.4">
      <c r="B371" s="66" t="s">
        <v>966</v>
      </c>
      <c r="C371" s="31"/>
      <c r="D371" t="s">
        <v>965</v>
      </c>
      <c r="E371" s="8" t="str">
        <f t="shared" ref="E371:E384" si="286">ROW()&amp;" "&amp;D371</f>
        <v>371 FUNNEL-EV</v>
      </c>
      <c r="F371" t="s">
        <v>809</v>
      </c>
      <c r="G371" s="31" t="s">
        <v>243</v>
      </c>
      <c r="H371" s="22"/>
      <c r="I371" s="287"/>
      <c r="J371" s="287"/>
      <c r="K371" s="22"/>
      <c r="L371" s="22"/>
      <c r="M371" s="22"/>
      <c r="N371" s="22"/>
      <c r="O371" s="22"/>
      <c r="P371" s="22"/>
      <c r="R371" s="66"/>
      <c r="S371" s="66"/>
      <c r="T371" s="66"/>
      <c r="U371" s="66"/>
      <c r="V371" s="66"/>
      <c r="W371" s="66"/>
      <c r="X371" s="66"/>
      <c r="Y371" s="66"/>
      <c r="Z371" s="66"/>
      <c r="AA371" s="66"/>
      <c r="AB371" s="66"/>
      <c r="AC371" s="66"/>
      <c r="AD371" s="66"/>
      <c r="AE371" s="66"/>
      <c r="AF371" s="66"/>
      <c r="AG371" s="66"/>
      <c r="AH371" s="66"/>
      <c r="AI371" s="66"/>
      <c r="AJ371" s="66"/>
      <c r="AK371" s="66"/>
      <c r="AL371" s="66"/>
      <c r="AM371" s="66"/>
      <c r="AN371" s="66"/>
      <c r="AO371" s="66"/>
      <c r="AP371" s="66"/>
      <c r="AQ371" s="66"/>
      <c r="AR371" s="66"/>
      <c r="AS371" s="66"/>
      <c r="AT371" s="66"/>
      <c r="AU371" s="66"/>
      <c r="AV371" s="66"/>
      <c r="AW371" s="66"/>
      <c r="AX371" s="66"/>
      <c r="AY371" s="66"/>
      <c r="AZ371" s="66"/>
      <c r="BA371" s="66"/>
      <c r="BB371" s="66"/>
      <c r="BC371" s="66"/>
      <c r="BD371" s="66"/>
      <c r="BE371" s="66"/>
      <c r="BF371" s="66"/>
      <c r="BG371" s="66"/>
      <c r="BH371" s="66"/>
      <c r="BI371" s="66"/>
      <c r="BJ371" s="66"/>
      <c r="BK371" s="66"/>
      <c r="BL371" s="66"/>
      <c r="BM371" s="66"/>
      <c r="BN371" s="66"/>
      <c r="BO371" s="66"/>
      <c r="BP371" s="66"/>
      <c r="BQ371" s="66"/>
      <c r="BR371" s="66"/>
      <c r="BS371" s="66"/>
      <c r="BT371" s="66"/>
      <c r="BU371" s="66"/>
      <c r="BV371" s="66"/>
      <c r="BW371" s="66"/>
      <c r="BX371" s="66"/>
      <c r="BY371" s="66"/>
      <c r="BZ371" s="66"/>
      <c r="CA371" s="66"/>
      <c r="CB371" s="66"/>
      <c r="CC371" s="66"/>
      <c r="CD371" s="66"/>
      <c r="CE371" s="66"/>
      <c r="CF371" s="66"/>
      <c r="CG371" s="66"/>
      <c r="CH371" s="66"/>
      <c r="CI371" s="66"/>
      <c r="CJ371" s="66"/>
      <c r="CK371" s="66"/>
      <c r="CL371" s="66"/>
    </row>
    <row r="372" spans="2:90" x14ac:dyDescent="0.4">
      <c r="B372" s="67"/>
      <c r="C372" s="31"/>
      <c r="D372" t="s">
        <v>965</v>
      </c>
      <c r="E372" s="8" t="str">
        <f t="shared" si="286"/>
        <v>372 FUNNEL-EV</v>
      </c>
      <c r="G372" t="str">
        <f t="shared" ref="G372:G377" si="287">E372</f>
        <v>372 FUNNEL-EV</v>
      </c>
      <c r="H372" s="31"/>
      <c r="I372" s="73"/>
      <c r="J372" s="73"/>
      <c r="K372" s="31"/>
      <c r="L372" s="31"/>
      <c r="M372" s="31"/>
      <c r="N372" s="31"/>
      <c r="O372" s="31"/>
      <c r="P372" s="31"/>
      <c r="R372" s="67"/>
      <c r="S372" s="67"/>
      <c r="T372" s="67"/>
      <c r="U372" s="67"/>
      <c r="V372" s="67"/>
      <c r="W372" s="67"/>
      <c r="X372" s="67"/>
      <c r="Y372" s="67"/>
      <c r="Z372" s="67"/>
      <c r="AA372" s="67"/>
      <c r="AB372" s="67"/>
      <c r="AC372" s="67"/>
      <c r="AD372" s="67"/>
      <c r="AE372" s="67"/>
      <c r="AF372" s="67"/>
      <c r="AG372" s="67"/>
      <c r="AH372" s="67"/>
      <c r="AI372" s="67"/>
      <c r="AJ372" s="67"/>
      <c r="AK372" s="67"/>
      <c r="AL372" s="67"/>
      <c r="AM372" s="67"/>
      <c r="AN372" s="67"/>
      <c r="AO372" s="67"/>
      <c r="AP372" s="67"/>
      <c r="AQ372" s="67"/>
      <c r="AR372" s="67"/>
      <c r="AS372" s="67"/>
      <c r="AT372" s="67"/>
      <c r="AU372" s="67"/>
      <c r="AV372" s="67"/>
      <c r="AW372" s="67"/>
      <c r="AX372" s="67"/>
      <c r="AY372" s="67"/>
      <c r="AZ372" s="67"/>
      <c r="BA372" s="67"/>
      <c r="BB372" s="67"/>
      <c r="BC372" s="67"/>
      <c r="BD372" s="67"/>
      <c r="BE372" s="67"/>
      <c r="BF372" s="67"/>
      <c r="BG372" s="67"/>
      <c r="BH372" s="67"/>
      <c r="BI372" s="67"/>
      <c r="BJ372" s="67"/>
      <c r="BK372" s="67"/>
      <c r="BL372" s="67"/>
      <c r="BM372" s="67"/>
      <c r="BN372" s="67"/>
      <c r="BO372" s="67"/>
      <c r="BP372" s="67"/>
      <c r="BQ372" s="67"/>
      <c r="BR372" s="67"/>
      <c r="BS372" s="67"/>
      <c r="BT372" s="67"/>
      <c r="BU372" s="67"/>
      <c r="BV372" s="67"/>
      <c r="BW372" s="67"/>
      <c r="BX372" s="67"/>
      <c r="BY372" s="67"/>
      <c r="BZ372" s="67"/>
      <c r="CA372" s="67"/>
      <c r="CB372" s="67"/>
      <c r="CC372" s="67"/>
      <c r="CD372" s="67"/>
      <c r="CE372" s="67"/>
      <c r="CF372" s="67"/>
      <c r="CG372" s="67"/>
      <c r="CH372" s="67"/>
      <c r="CI372" s="67"/>
      <c r="CJ372" s="67"/>
      <c r="CK372" s="67"/>
      <c r="CL372" s="67"/>
    </row>
    <row r="373" spans="2:90" x14ac:dyDescent="0.4">
      <c r="B373" s="95" t="s">
        <v>967</v>
      </c>
      <c r="C373" s="31"/>
      <c r="D373" t="s">
        <v>965</v>
      </c>
      <c r="E373" s="8" t="str">
        <f t="shared" ref="E373:E377" si="288">ROW()&amp;" "&amp;D373</f>
        <v>373 FUNNEL-EV</v>
      </c>
      <c r="G373" t="str">
        <f t="shared" si="287"/>
        <v>373 FUNNEL-EV</v>
      </c>
      <c r="H373" s="31"/>
      <c r="I373" s="73"/>
      <c r="J373" s="73"/>
      <c r="K373" s="17">
        <v>10</v>
      </c>
      <c r="L373" s="17">
        <v>15</v>
      </c>
      <c r="M373" s="17">
        <v>20</v>
      </c>
      <c r="N373" s="17">
        <v>25</v>
      </c>
      <c r="O373" s="17">
        <v>30</v>
      </c>
      <c r="P373" s="17">
        <v>35</v>
      </c>
      <c r="R373" s="15"/>
      <c r="S373" s="15" cm="1">
        <f t="array" ref="S373">INDEX($K:$P,ROW(),MATCH(S$3,$K$2:$P$2,0))/12</f>
        <v>0.83333333333333337</v>
      </c>
      <c r="T373" s="15" cm="1">
        <f t="array" ref="T373">INDEX($K:$P,ROW(),MATCH(T$3,$K$2:$P$2,0))/12</f>
        <v>0.83333333333333337</v>
      </c>
      <c r="U373" s="15" cm="1">
        <f t="array" ref="U373">INDEX($K:$P,ROW(),MATCH(U$3,$K$2:$P$2,0))/12</f>
        <v>0.83333333333333337</v>
      </c>
      <c r="V373" s="15" cm="1">
        <f t="array" ref="V373">INDEX($K:$P,ROW(),MATCH(V$3,$K$2:$P$2,0))/12</f>
        <v>0.83333333333333337</v>
      </c>
      <c r="W373" s="15" cm="1">
        <f t="array" ref="W373">INDEX($K:$P,ROW(),MATCH(W$3,$K$2:$P$2,0))/12</f>
        <v>0.83333333333333337</v>
      </c>
      <c r="X373" s="15" cm="1">
        <f t="array" ref="X373">INDEX($K:$P,ROW(),MATCH(X$3,$K$2:$P$2,0))/12</f>
        <v>0.83333333333333337</v>
      </c>
      <c r="Y373" s="15" cm="1">
        <f t="array" ref="Y373">INDEX($K:$P,ROW(),MATCH(Y$3,$K$2:$P$2,0))/12</f>
        <v>0.83333333333333337</v>
      </c>
      <c r="Z373" s="15" cm="1">
        <f t="array" ref="Z373">INDEX($K:$P,ROW(),MATCH(Z$3,$K$2:$P$2,0))/12</f>
        <v>0.83333333333333337</v>
      </c>
      <c r="AA373" s="15" cm="1">
        <f t="array" ref="AA373">INDEX($K:$P,ROW(),MATCH(AA$3,$K$2:$P$2,0))/12</f>
        <v>0.83333333333333337</v>
      </c>
      <c r="AB373" s="15" cm="1">
        <f t="array" ref="AB373">INDEX($K:$P,ROW(),MATCH(AB$3,$K$2:$P$2,0))/12</f>
        <v>0.83333333333333337</v>
      </c>
      <c r="AC373" s="15" cm="1">
        <f t="array" ref="AC373">INDEX($K:$P,ROW(),MATCH(AC$3,$K$2:$P$2,0))/12</f>
        <v>0.83333333333333337</v>
      </c>
      <c r="AD373" s="15" cm="1">
        <f t="array" ref="AD373">INDEX($K:$P,ROW(),MATCH(AD$3,$K$2:$P$2,0))/12</f>
        <v>0.83333333333333337</v>
      </c>
      <c r="AE373" s="15" cm="1">
        <f t="array" ref="AE373">INDEX($K:$P,ROW(),MATCH(AE$3,$K$2:$P$2,0))/12</f>
        <v>1.25</v>
      </c>
      <c r="AF373" s="15" cm="1">
        <f t="array" ref="AF373">INDEX($K:$P,ROW(),MATCH(AF$3,$K$2:$P$2,0))/12</f>
        <v>1.25</v>
      </c>
      <c r="AG373" s="15" cm="1">
        <f t="array" ref="AG373">INDEX($K:$P,ROW(),MATCH(AG$3,$K$2:$P$2,0))/12</f>
        <v>1.25</v>
      </c>
      <c r="AH373" s="15" cm="1">
        <f t="array" ref="AH373">INDEX($K:$P,ROW(),MATCH(AH$3,$K$2:$P$2,0))/12</f>
        <v>1.25</v>
      </c>
      <c r="AI373" s="15" cm="1">
        <f t="array" ref="AI373">INDEX($K:$P,ROW(),MATCH(AI$3,$K$2:$P$2,0))/12</f>
        <v>1.25</v>
      </c>
      <c r="AJ373" s="15" cm="1">
        <f t="array" ref="AJ373">INDEX($K:$P,ROW(),MATCH(AJ$3,$K$2:$P$2,0))/12</f>
        <v>1.25</v>
      </c>
      <c r="AK373" s="15" cm="1">
        <f t="array" ref="AK373">INDEX($K:$P,ROW(),MATCH(AK$3,$K$2:$P$2,0))/12</f>
        <v>1.25</v>
      </c>
      <c r="AL373" s="15" cm="1">
        <f t="array" ref="AL373">INDEX($K:$P,ROW(),MATCH(AL$3,$K$2:$P$2,0))/12</f>
        <v>1.25</v>
      </c>
      <c r="AM373" s="15" cm="1">
        <f t="array" ref="AM373">INDEX($K:$P,ROW(),MATCH(AM$3,$K$2:$P$2,0))/12</f>
        <v>1.25</v>
      </c>
      <c r="AN373" s="15" cm="1">
        <f t="array" ref="AN373">INDEX($K:$P,ROW(),MATCH(AN$3,$K$2:$P$2,0))/12</f>
        <v>1.25</v>
      </c>
      <c r="AO373" s="15" cm="1">
        <f t="array" ref="AO373">INDEX($K:$P,ROW(),MATCH(AO$3,$K$2:$P$2,0))/12</f>
        <v>1.25</v>
      </c>
      <c r="AP373" s="15" cm="1">
        <f t="array" ref="AP373">INDEX($K:$P,ROW(),MATCH(AP$3,$K$2:$P$2,0))/12</f>
        <v>1.25</v>
      </c>
      <c r="AQ373" s="15" cm="1">
        <f t="array" ref="AQ373">INDEX($K:$P,ROW(),MATCH(AQ$3,$K$2:$P$2,0))/12</f>
        <v>1.6666666666666667</v>
      </c>
      <c r="AR373" s="15" cm="1">
        <f t="array" ref="AR373">INDEX($K:$P,ROW(),MATCH(AR$3,$K$2:$P$2,0))/12</f>
        <v>1.6666666666666667</v>
      </c>
      <c r="AS373" s="15" cm="1">
        <f t="array" ref="AS373">INDEX($K:$P,ROW(),MATCH(AS$3,$K$2:$P$2,0))/12</f>
        <v>1.6666666666666667</v>
      </c>
      <c r="AT373" s="15" cm="1">
        <f t="array" ref="AT373">INDEX($K:$P,ROW(),MATCH(AT$3,$K$2:$P$2,0))/12</f>
        <v>1.6666666666666667</v>
      </c>
      <c r="AU373" s="15" cm="1">
        <f t="array" ref="AU373">INDEX($K:$P,ROW(),MATCH(AU$3,$K$2:$P$2,0))/12</f>
        <v>1.6666666666666667</v>
      </c>
      <c r="AV373" s="15" cm="1">
        <f t="array" ref="AV373">INDEX($K:$P,ROW(),MATCH(AV$3,$K$2:$P$2,0))/12</f>
        <v>1.6666666666666667</v>
      </c>
      <c r="AW373" s="15" cm="1">
        <f t="array" ref="AW373">INDEX($K:$P,ROW(),MATCH(AW$3,$K$2:$P$2,0))/12</f>
        <v>1.6666666666666667</v>
      </c>
      <c r="AX373" s="15" cm="1">
        <f t="array" ref="AX373">INDEX($K:$P,ROW(),MATCH(AX$3,$K$2:$P$2,0))/12</f>
        <v>1.6666666666666667</v>
      </c>
      <c r="AY373" s="15" cm="1">
        <f t="array" ref="AY373">INDEX($K:$P,ROW(),MATCH(AY$3,$K$2:$P$2,0))/12</f>
        <v>1.6666666666666667</v>
      </c>
      <c r="AZ373" s="15" cm="1">
        <f t="array" ref="AZ373">INDEX($K:$P,ROW(),MATCH(AZ$3,$K$2:$P$2,0))/12</f>
        <v>1.6666666666666667</v>
      </c>
      <c r="BA373" s="15" cm="1">
        <f t="array" ref="BA373">INDEX($K:$P,ROW(),MATCH(BA$3,$K$2:$P$2,0))/12</f>
        <v>1.6666666666666667</v>
      </c>
      <c r="BB373" s="15" cm="1">
        <f t="array" ref="BB373">INDEX($K:$P,ROW(),MATCH(BB$3,$K$2:$P$2,0))/12</f>
        <v>1.6666666666666667</v>
      </c>
      <c r="BC373" s="15" cm="1">
        <f t="array" ref="BC373">INDEX($K:$P,ROW(),MATCH(BC$3,$K$2:$P$2,0))/12</f>
        <v>2.0833333333333335</v>
      </c>
      <c r="BD373" s="15" cm="1">
        <f t="array" ref="BD373">INDEX($K:$P,ROW(),MATCH(BD$3,$K$2:$P$2,0))/12</f>
        <v>2.0833333333333335</v>
      </c>
      <c r="BE373" s="15" cm="1">
        <f t="array" ref="BE373">INDEX($K:$P,ROW(),MATCH(BE$3,$K$2:$P$2,0))/12</f>
        <v>2.0833333333333335</v>
      </c>
      <c r="BF373" s="15" cm="1">
        <f t="array" ref="BF373">INDEX($K:$P,ROW(),MATCH(BF$3,$K$2:$P$2,0))/12</f>
        <v>2.0833333333333335</v>
      </c>
      <c r="BG373" s="15" cm="1">
        <f t="array" ref="BG373">INDEX($K:$P,ROW(),MATCH(BG$3,$K$2:$P$2,0))/12</f>
        <v>2.0833333333333335</v>
      </c>
      <c r="BH373" s="15" cm="1">
        <f t="array" ref="BH373">INDEX($K:$P,ROW(),MATCH(BH$3,$K$2:$P$2,0))/12</f>
        <v>2.0833333333333335</v>
      </c>
      <c r="BI373" s="15" cm="1">
        <f t="array" ref="BI373">INDEX($K:$P,ROW(),MATCH(BI$3,$K$2:$P$2,0))/12</f>
        <v>2.0833333333333335</v>
      </c>
      <c r="BJ373" s="15" cm="1">
        <f t="array" ref="BJ373">INDEX($K:$P,ROW(),MATCH(BJ$3,$K$2:$P$2,0))/12</f>
        <v>2.0833333333333335</v>
      </c>
      <c r="BK373" s="15" cm="1">
        <f t="array" ref="BK373">INDEX($K:$P,ROW(),MATCH(BK$3,$K$2:$P$2,0))/12</f>
        <v>2.0833333333333335</v>
      </c>
      <c r="BL373" s="15" cm="1">
        <f t="array" ref="BL373">INDEX($K:$P,ROW(),MATCH(BL$3,$K$2:$P$2,0))/12</f>
        <v>2.0833333333333335</v>
      </c>
      <c r="BM373" s="15" cm="1">
        <f t="array" ref="BM373">INDEX($K:$P,ROW(),MATCH(BM$3,$K$2:$P$2,0))/12</f>
        <v>2.0833333333333335</v>
      </c>
      <c r="BN373" s="15" cm="1">
        <f t="array" ref="BN373">INDEX($K:$P,ROW(),MATCH(BN$3,$K$2:$P$2,0))/12</f>
        <v>2.0833333333333335</v>
      </c>
      <c r="BO373" s="15" cm="1">
        <f t="array" ref="BO373">INDEX($K:$P,ROW(),MATCH(BO$3,$K$2:$P$2,0))/12</f>
        <v>2.5</v>
      </c>
      <c r="BP373" s="15" cm="1">
        <f t="array" ref="BP373">INDEX($K:$P,ROW(),MATCH(BP$3,$K$2:$P$2,0))/12</f>
        <v>2.5</v>
      </c>
      <c r="BQ373" s="15" cm="1">
        <f t="array" ref="BQ373">INDEX($K:$P,ROW(),MATCH(BQ$3,$K$2:$P$2,0))/12</f>
        <v>2.5</v>
      </c>
      <c r="BR373" s="15" cm="1">
        <f t="array" ref="BR373">INDEX($K:$P,ROW(),MATCH(BR$3,$K$2:$P$2,0))/12</f>
        <v>2.5</v>
      </c>
      <c r="BS373" s="15" cm="1">
        <f t="array" ref="BS373">INDEX($K:$P,ROW(),MATCH(BS$3,$K$2:$P$2,0))/12</f>
        <v>2.5</v>
      </c>
      <c r="BT373" s="15" cm="1">
        <f t="array" ref="BT373">INDEX($K:$P,ROW(),MATCH(BT$3,$K$2:$P$2,0))/12</f>
        <v>2.5</v>
      </c>
      <c r="BU373" s="15" cm="1">
        <f t="array" ref="BU373">INDEX($K:$P,ROW(),MATCH(BU$3,$K$2:$P$2,0))/12</f>
        <v>2.5</v>
      </c>
      <c r="BV373" s="15" cm="1">
        <f t="array" ref="BV373">INDEX($K:$P,ROW(),MATCH(BV$3,$K$2:$P$2,0))/12</f>
        <v>2.5</v>
      </c>
      <c r="BW373" s="15" cm="1">
        <f t="array" ref="BW373">INDEX($K:$P,ROW(),MATCH(BW$3,$K$2:$P$2,0))/12</f>
        <v>2.5</v>
      </c>
      <c r="BX373" s="15" cm="1">
        <f t="array" ref="BX373">INDEX($K:$P,ROW(),MATCH(BX$3,$K$2:$P$2,0))/12</f>
        <v>2.5</v>
      </c>
      <c r="BY373" s="15" cm="1">
        <f t="array" ref="BY373">INDEX($K:$P,ROW(),MATCH(BY$3,$K$2:$P$2,0))/12</f>
        <v>2.5</v>
      </c>
      <c r="BZ373" s="15" cm="1">
        <f t="array" ref="BZ373">INDEX($K:$P,ROW(),MATCH(BZ$3,$K$2:$P$2,0))/12</f>
        <v>2.5</v>
      </c>
      <c r="CA373" s="15" cm="1">
        <f t="array" ref="CA373">INDEX($K:$P,ROW(),MATCH(CA$3,$K$2:$P$2,0))/12</f>
        <v>2.9166666666666665</v>
      </c>
      <c r="CB373" s="15" cm="1">
        <f t="array" ref="CB373">INDEX($K:$P,ROW(),MATCH(CB$3,$K$2:$P$2,0))/12</f>
        <v>2.9166666666666665</v>
      </c>
      <c r="CC373" s="15" cm="1">
        <f t="array" ref="CC373">INDEX($K:$P,ROW(),MATCH(CC$3,$K$2:$P$2,0))/12</f>
        <v>2.9166666666666665</v>
      </c>
      <c r="CD373" s="15" cm="1">
        <f t="array" ref="CD373">INDEX($K:$P,ROW(),MATCH(CD$3,$K$2:$P$2,0))/12</f>
        <v>2.9166666666666665</v>
      </c>
      <c r="CE373" s="15" cm="1">
        <f t="array" ref="CE373">INDEX($K:$P,ROW(),MATCH(CE$3,$K$2:$P$2,0))/12</f>
        <v>2.9166666666666665</v>
      </c>
      <c r="CF373" s="15" cm="1">
        <f t="array" ref="CF373">INDEX($K:$P,ROW(),MATCH(CF$3,$K$2:$P$2,0))/12</f>
        <v>2.9166666666666665</v>
      </c>
      <c r="CG373" s="15" cm="1">
        <f t="array" ref="CG373">INDEX($K:$P,ROW(),MATCH(CG$3,$K$2:$P$2,0))/12</f>
        <v>2.9166666666666665</v>
      </c>
      <c r="CH373" s="15" cm="1">
        <f t="array" ref="CH373">INDEX($K:$P,ROW(),MATCH(CH$3,$K$2:$P$2,0))/12</f>
        <v>2.9166666666666665</v>
      </c>
      <c r="CI373" s="15" cm="1">
        <f t="array" ref="CI373">INDEX($K:$P,ROW(),MATCH(CI$3,$K$2:$P$2,0))/12</f>
        <v>2.9166666666666665</v>
      </c>
      <c r="CJ373" s="15" cm="1">
        <f t="array" ref="CJ373">INDEX($K:$P,ROW(),MATCH(CJ$3,$K$2:$P$2,0))/12</f>
        <v>2.9166666666666665</v>
      </c>
      <c r="CK373" s="15" cm="1">
        <f t="array" ref="CK373">INDEX($K:$P,ROW(),MATCH(CK$3,$K$2:$P$2,0))/12</f>
        <v>2.9166666666666665</v>
      </c>
      <c r="CL373" s="15" cm="1">
        <f t="array" ref="CL373">INDEX($K:$P,ROW(),MATCH(CL$3,$K$2:$P$2,0))/12</f>
        <v>2.9166666666666665</v>
      </c>
    </row>
    <row r="374" spans="2:90" x14ac:dyDescent="0.4">
      <c r="B374" s="141" t="s">
        <v>968</v>
      </c>
      <c r="C374" s="31"/>
      <c r="D374" t="s">
        <v>965</v>
      </c>
      <c r="E374" s="8" t="str">
        <f t="shared" si="288"/>
        <v>374 FUNNEL-EV</v>
      </c>
      <c r="G374" t="str">
        <f t="shared" si="287"/>
        <v>374 FUNNEL-EV</v>
      </c>
      <c r="H374" s="31"/>
      <c r="I374" s="73"/>
      <c r="J374" s="73"/>
      <c r="K374" s="162">
        <v>0.5</v>
      </c>
      <c r="L374" s="162">
        <v>0.5</v>
      </c>
      <c r="M374" s="162">
        <v>0.5</v>
      </c>
      <c r="N374" s="162">
        <v>0.5</v>
      </c>
      <c r="O374" s="162">
        <v>0.5</v>
      </c>
      <c r="P374" s="162">
        <v>0.5</v>
      </c>
      <c r="R374" s="67"/>
      <c r="S374" s="20" cm="1">
        <f t="array" ref="S374">INDEX($K:$P,ROW(),MATCH(S$3,$K$2:$P$2,0))</f>
        <v>0.5</v>
      </c>
      <c r="T374" s="20" cm="1">
        <f t="array" ref="T374">INDEX($K:$P,ROW(),MATCH(T$3,$K$2:$P$2,0))</f>
        <v>0.5</v>
      </c>
      <c r="U374" s="20" cm="1">
        <f t="array" ref="U374">INDEX($K:$P,ROW(),MATCH(U$3,$K$2:$P$2,0))</f>
        <v>0.5</v>
      </c>
      <c r="V374" s="20" cm="1">
        <f t="array" ref="V374">INDEX($K:$P,ROW(),MATCH(V$3,$K$2:$P$2,0))</f>
        <v>0.5</v>
      </c>
      <c r="W374" s="20" cm="1">
        <f t="array" ref="W374">INDEX($K:$P,ROW(),MATCH(W$3,$K$2:$P$2,0))</f>
        <v>0.5</v>
      </c>
      <c r="X374" s="20" cm="1">
        <f t="array" ref="X374">INDEX($K:$P,ROW(),MATCH(X$3,$K$2:$P$2,0))</f>
        <v>0.5</v>
      </c>
      <c r="Y374" s="20" cm="1">
        <f t="array" ref="Y374">INDEX($K:$P,ROW(),MATCH(Y$3,$K$2:$P$2,0))</f>
        <v>0.5</v>
      </c>
      <c r="Z374" s="20" cm="1">
        <f t="array" ref="Z374">INDEX($K:$P,ROW(),MATCH(Z$3,$K$2:$P$2,0))</f>
        <v>0.5</v>
      </c>
      <c r="AA374" s="20" cm="1">
        <f t="array" ref="AA374">INDEX($K:$P,ROW(),MATCH(AA$3,$K$2:$P$2,0))</f>
        <v>0.5</v>
      </c>
      <c r="AB374" s="20" cm="1">
        <f t="array" ref="AB374">INDEX($K:$P,ROW(),MATCH(AB$3,$K$2:$P$2,0))</f>
        <v>0.5</v>
      </c>
      <c r="AC374" s="20" cm="1">
        <f t="array" ref="AC374">INDEX($K:$P,ROW(),MATCH(AC$3,$K$2:$P$2,0))</f>
        <v>0.5</v>
      </c>
      <c r="AD374" s="20" cm="1">
        <f t="array" ref="AD374">INDEX($K:$P,ROW(),MATCH(AD$3,$K$2:$P$2,0))</f>
        <v>0.5</v>
      </c>
      <c r="AE374" s="20" cm="1">
        <f t="array" ref="AE374">INDEX($K:$P,ROW(),MATCH(AE$3,$K$2:$P$2,0))</f>
        <v>0.5</v>
      </c>
      <c r="AF374" s="20" cm="1">
        <f t="array" ref="AF374">INDEX($K:$P,ROW(),MATCH(AF$3,$K$2:$P$2,0))</f>
        <v>0.5</v>
      </c>
      <c r="AG374" s="20" cm="1">
        <f t="array" ref="AG374">INDEX($K:$P,ROW(),MATCH(AG$3,$K$2:$P$2,0))</f>
        <v>0.5</v>
      </c>
      <c r="AH374" s="20" cm="1">
        <f t="array" ref="AH374">INDEX($K:$P,ROW(),MATCH(AH$3,$K$2:$P$2,0))</f>
        <v>0.5</v>
      </c>
      <c r="AI374" s="20" cm="1">
        <f t="array" ref="AI374">INDEX($K:$P,ROW(),MATCH(AI$3,$K$2:$P$2,0))</f>
        <v>0.5</v>
      </c>
      <c r="AJ374" s="20" cm="1">
        <f t="array" ref="AJ374">INDEX($K:$P,ROW(),MATCH(AJ$3,$K$2:$P$2,0))</f>
        <v>0.5</v>
      </c>
      <c r="AK374" s="20" cm="1">
        <f t="array" ref="AK374">INDEX($K:$P,ROW(),MATCH(AK$3,$K$2:$P$2,0))</f>
        <v>0.5</v>
      </c>
      <c r="AL374" s="20" cm="1">
        <f t="array" ref="AL374">INDEX($K:$P,ROW(),MATCH(AL$3,$K$2:$P$2,0))</f>
        <v>0.5</v>
      </c>
      <c r="AM374" s="20" cm="1">
        <f t="array" ref="AM374">INDEX($K:$P,ROW(),MATCH(AM$3,$K$2:$P$2,0))</f>
        <v>0.5</v>
      </c>
      <c r="AN374" s="20" cm="1">
        <f t="array" ref="AN374">INDEX($K:$P,ROW(),MATCH(AN$3,$K$2:$P$2,0))</f>
        <v>0.5</v>
      </c>
      <c r="AO374" s="20" cm="1">
        <f t="array" ref="AO374">INDEX($K:$P,ROW(),MATCH(AO$3,$K$2:$P$2,0))</f>
        <v>0.5</v>
      </c>
      <c r="AP374" s="20" cm="1">
        <f t="array" ref="AP374">INDEX($K:$P,ROW(),MATCH(AP$3,$K$2:$P$2,0))</f>
        <v>0.5</v>
      </c>
      <c r="AQ374" s="20" cm="1">
        <f t="array" ref="AQ374">INDEX($K:$P,ROW(),MATCH(AQ$3,$K$2:$P$2,0))</f>
        <v>0.5</v>
      </c>
      <c r="AR374" s="20" cm="1">
        <f t="array" ref="AR374">INDEX($K:$P,ROW(),MATCH(AR$3,$K$2:$P$2,0))</f>
        <v>0.5</v>
      </c>
      <c r="AS374" s="20" cm="1">
        <f t="array" ref="AS374">INDEX($K:$P,ROW(),MATCH(AS$3,$K$2:$P$2,0))</f>
        <v>0.5</v>
      </c>
      <c r="AT374" s="20" cm="1">
        <f t="array" ref="AT374">INDEX($K:$P,ROW(),MATCH(AT$3,$K$2:$P$2,0))</f>
        <v>0.5</v>
      </c>
      <c r="AU374" s="20" cm="1">
        <f t="array" ref="AU374">INDEX($K:$P,ROW(),MATCH(AU$3,$K$2:$P$2,0))</f>
        <v>0.5</v>
      </c>
      <c r="AV374" s="20" cm="1">
        <f t="array" ref="AV374">INDEX($K:$P,ROW(),MATCH(AV$3,$K$2:$P$2,0))</f>
        <v>0.5</v>
      </c>
      <c r="AW374" s="20" cm="1">
        <f t="array" ref="AW374">INDEX($K:$P,ROW(),MATCH(AW$3,$K$2:$P$2,0))</f>
        <v>0.5</v>
      </c>
      <c r="AX374" s="20" cm="1">
        <f t="array" ref="AX374">INDEX($K:$P,ROW(),MATCH(AX$3,$K$2:$P$2,0))</f>
        <v>0.5</v>
      </c>
      <c r="AY374" s="20" cm="1">
        <f t="array" ref="AY374">INDEX($K:$P,ROW(),MATCH(AY$3,$K$2:$P$2,0))</f>
        <v>0.5</v>
      </c>
      <c r="AZ374" s="20" cm="1">
        <f t="array" ref="AZ374">INDEX($K:$P,ROW(),MATCH(AZ$3,$K$2:$P$2,0))</f>
        <v>0.5</v>
      </c>
      <c r="BA374" s="20" cm="1">
        <f t="array" ref="BA374">INDEX($K:$P,ROW(),MATCH(BA$3,$K$2:$P$2,0))</f>
        <v>0.5</v>
      </c>
      <c r="BB374" s="20" cm="1">
        <f t="array" ref="BB374">INDEX($K:$P,ROW(),MATCH(BB$3,$K$2:$P$2,0))</f>
        <v>0.5</v>
      </c>
      <c r="BC374" s="20" cm="1">
        <f t="array" ref="BC374">INDEX($K:$P,ROW(),MATCH(BC$3,$K$2:$P$2,0))</f>
        <v>0.5</v>
      </c>
      <c r="BD374" s="20" cm="1">
        <f t="array" ref="BD374">INDEX($K:$P,ROW(),MATCH(BD$3,$K$2:$P$2,0))</f>
        <v>0.5</v>
      </c>
      <c r="BE374" s="20" cm="1">
        <f t="array" ref="BE374">INDEX($K:$P,ROW(),MATCH(BE$3,$K$2:$P$2,0))</f>
        <v>0.5</v>
      </c>
      <c r="BF374" s="20" cm="1">
        <f t="array" ref="BF374">INDEX($K:$P,ROW(),MATCH(BF$3,$K$2:$P$2,0))</f>
        <v>0.5</v>
      </c>
      <c r="BG374" s="20" cm="1">
        <f t="array" ref="BG374">INDEX($K:$P,ROW(),MATCH(BG$3,$K$2:$P$2,0))</f>
        <v>0.5</v>
      </c>
      <c r="BH374" s="20" cm="1">
        <f t="array" ref="BH374">INDEX($K:$P,ROW(),MATCH(BH$3,$K$2:$P$2,0))</f>
        <v>0.5</v>
      </c>
      <c r="BI374" s="20" cm="1">
        <f t="array" ref="BI374">INDEX($K:$P,ROW(),MATCH(BI$3,$K$2:$P$2,0))</f>
        <v>0.5</v>
      </c>
      <c r="BJ374" s="20" cm="1">
        <f t="array" ref="BJ374">INDEX($K:$P,ROW(),MATCH(BJ$3,$K$2:$P$2,0))</f>
        <v>0.5</v>
      </c>
      <c r="BK374" s="20" cm="1">
        <f t="array" ref="BK374">INDEX($K:$P,ROW(),MATCH(BK$3,$K$2:$P$2,0))</f>
        <v>0.5</v>
      </c>
      <c r="BL374" s="20" cm="1">
        <f t="array" ref="BL374">INDEX($K:$P,ROW(),MATCH(BL$3,$K$2:$P$2,0))</f>
        <v>0.5</v>
      </c>
      <c r="BM374" s="20" cm="1">
        <f t="array" ref="BM374">INDEX($K:$P,ROW(),MATCH(BM$3,$K$2:$P$2,0))</f>
        <v>0.5</v>
      </c>
      <c r="BN374" s="20" cm="1">
        <f t="array" ref="BN374">INDEX($K:$P,ROW(),MATCH(BN$3,$K$2:$P$2,0))</f>
        <v>0.5</v>
      </c>
      <c r="BO374" s="20" cm="1">
        <f t="array" ref="BO374">INDEX($K:$P,ROW(),MATCH(BO$3,$K$2:$P$2,0))</f>
        <v>0.5</v>
      </c>
      <c r="BP374" s="20" cm="1">
        <f t="array" ref="BP374">INDEX($K:$P,ROW(),MATCH(BP$3,$K$2:$P$2,0))</f>
        <v>0.5</v>
      </c>
      <c r="BQ374" s="20" cm="1">
        <f t="array" ref="BQ374">INDEX($K:$P,ROW(),MATCH(BQ$3,$K$2:$P$2,0))</f>
        <v>0.5</v>
      </c>
      <c r="BR374" s="20" cm="1">
        <f t="array" ref="BR374">INDEX($K:$P,ROW(),MATCH(BR$3,$K$2:$P$2,0))</f>
        <v>0.5</v>
      </c>
      <c r="BS374" s="20" cm="1">
        <f t="array" ref="BS374">INDEX($K:$P,ROW(),MATCH(BS$3,$K$2:$P$2,0))</f>
        <v>0.5</v>
      </c>
      <c r="BT374" s="20" cm="1">
        <f t="array" ref="BT374">INDEX($K:$P,ROW(),MATCH(BT$3,$K$2:$P$2,0))</f>
        <v>0.5</v>
      </c>
      <c r="BU374" s="20" cm="1">
        <f t="array" ref="BU374">INDEX($K:$P,ROW(),MATCH(BU$3,$K$2:$P$2,0))</f>
        <v>0.5</v>
      </c>
      <c r="BV374" s="20" cm="1">
        <f t="array" ref="BV374">INDEX($K:$P,ROW(),MATCH(BV$3,$K$2:$P$2,0))</f>
        <v>0.5</v>
      </c>
      <c r="BW374" s="20" cm="1">
        <f t="array" ref="BW374">INDEX($K:$P,ROW(),MATCH(BW$3,$K$2:$P$2,0))</f>
        <v>0.5</v>
      </c>
      <c r="BX374" s="20" cm="1">
        <f t="array" ref="BX374">INDEX($K:$P,ROW(),MATCH(BX$3,$K$2:$P$2,0))</f>
        <v>0.5</v>
      </c>
      <c r="BY374" s="20" cm="1">
        <f t="array" ref="BY374">INDEX($K:$P,ROW(),MATCH(BY$3,$K$2:$P$2,0))</f>
        <v>0.5</v>
      </c>
      <c r="BZ374" s="20" cm="1">
        <f t="array" ref="BZ374">INDEX($K:$P,ROW(),MATCH(BZ$3,$K$2:$P$2,0))</f>
        <v>0.5</v>
      </c>
      <c r="CA374" s="20" cm="1">
        <f t="array" ref="CA374">INDEX($K:$P,ROW(),MATCH(CA$3,$K$2:$P$2,0))</f>
        <v>0.5</v>
      </c>
      <c r="CB374" s="20" cm="1">
        <f t="array" ref="CB374">INDEX($K:$P,ROW(),MATCH(CB$3,$K$2:$P$2,0))</f>
        <v>0.5</v>
      </c>
      <c r="CC374" s="20" cm="1">
        <f t="array" ref="CC374">INDEX($K:$P,ROW(),MATCH(CC$3,$K$2:$P$2,0))</f>
        <v>0.5</v>
      </c>
      <c r="CD374" s="20" cm="1">
        <f t="array" ref="CD374">INDEX($K:$P,ROW(),MATCH(CD$3,$K$2:$P$2,0))</f>
        <v>0.5</v>
      </c>
      <c r="CE374" s="20" cm="1">
        <f t="array" ref="CE374">INDEX($K:$P,ROW(),MATCH(CE$3,$K$2:$P$2,0))</f>
        <v>0.5</v>
      </c>
      <c r="CF374" s="20" cm="1">
        <f t="array" ref="CF374">INDEX($K:$P,ROW(),MATCH(CF$3,$K$2:$P$2,0))</f>
        <v>0.5</v>
      </c>
      <c r="CG374" s="20" cm="1">
        <f t="array" ref="CG374">INDEX($K:$P,ROW(),MATCH(CG$3,$K$2:$P$2,0))</f>
        <v>0.5</v>
      </c>
      <c r="CH374" s="20" cm="1">
        <f t="array" ref="CH374">INDEX($K:$P,ROW(),MATCH(CH$3,$K$2:$P$2,0))</f>
        <v>0.5</v>
      </c>
      <c r="CI374" s="20" cm="1">
        <f t="array" ref="CI374">INDEX($K:$P,ROW(),MATCH(CI$3,$K$2:$P$2,0))</f>
        <v>0.5</v>
      </c>
      <c r="CJ374" s="20" cm="1">
        <f t="array" ref="CJ374">INDEX($K:$P,ROW(),MATCH(CJ$3,$K$2:$P$2,0))</f>
        <v>0.5</v>
      </c>
      <c r="CK374" s="20" cm="1">
        <f t="array" ref="CK374">INDEX($K:$P,ROW(),MATCH(CK$3,$K$2:$P$2,0))</f>
        <v>0.5</v>
      </c>
      <c r="CL374" s="20" cm="1">
        <f t="array" ref="CL374">INDEX($K:$P,ROW(),MATCH(CL$3,$K$2:$P$2,0))</f>
        <v>0.5</v>
      </c>
    </row>
    <row r="375" spans="2:90" x14ac:dyDescent="0.4">
      <c r="B375" s="124" t="s">
        <v>969</v>
      </c>
      <c r="C375" s="31"/>
      <c r="D375" t="s">
        <v>965</v>
      </c>
      <c r="E375" s="8" t="str">
        <f t="shared" si="288"/>
        <v>375 FUNNEL-EV</v>
      </c>
      <c r="G375" t="str">
        <f t="shared" si="287"/>
        <v>375 FUNNEL-EV</v>
      </c>
      <c r="H375" s="31"/>
      <c r="I375" s="73"/>
      <c r="J375" s="73"/>
      <c r="K375" s="38">
        <f t="shared" ref="K375:P375" si="289">SUMIF($3:$3,K$2,375:375)</f>
        <v>5</v>
      </c>
      <c r="L375" s="38">
        <f t="shared" si="289"/>
        <v>7.5</v>
      </c>
      <c r="M375" s="38">
        <f t="shared" si="289"/>
        <v>10</v>
      </c>
      <c r="N375" s="38">
        <f t="shared" si="289"/>
        <v>12.499999999999998</v>
      </c>
      <c r="O375" s="38">
        <f t="shared" si="289"/>
        <v>15</v>
      </c>
      <c r="P375" s="38">
        <f t="shared" si="289"/>
        <v>17.5</v>
      </c>
      <c r="R375" s="67"/>
      <c r="S375" s="331">
        <f t="shared" ref="S375" si="290">+S373*S374</f>
        <v>0.41666666666666669</v>
      </c>
      <c r="T375" s="331">
        <f t="shared" ref="T375:AX375" si="291">+T373*T374</f>
        <v>0.41666666666666669</v>
      </c>
      <c r="U375" s="331">
        <f t="shared" si="291"/>
        <v>0.41666666666666669</v>
      </c>
      <c r="V375" s="331">
        <f t="shared" si="291"/>
        <v>0.41666666666666669</v>
      </c>
      <c r="W375" s="331">
        <f t="shared" si="291"/>
        <v>0.41666666666666669</v>
      </c>
      <c r="X375" s="331">
        <f t="shared" si="291"/>
        <v>0.41666666666666669</v>
      </c>
      <c r="Y375" s="331">
        <f t="shared" si="291"/>
        <v>0.41666666666666669</v>
      </c>
      <c r="Z375" s="331">
        <f t="shared" si="291"/>
        <v>0.41666666666666669</v>
      </c>
      <c r="AA375" s="331">
        <f t="shared" si="291"/>
        <v>0.41666666666666669</v>
      </c>
      <c r="AB375" s="331">
        <f t="shared" si="291"/>
        <v>0.41666666666666669</v>
      </c>
      <c r="AC375" s="331">
        <f t="shared" si="291"/>
        <v>0.41666666666666669</v>
      </c>
      <c r="AD375" s="331">
        <f t="shared" si="291"/>
        <v>0.41666666666666669</v>
      </c>
      <c r="AE375" s="331">
        <f t="shared" si="291"/>
        <v>0.625</v>
      </c>
      <c r="AF375" s="331">
        <f t="shared" si="291"/>
        <v>0.625</v>
      </c>
      <c r="AG375" s="331">
        <f t="shared" si="291"/>
        <v>0.625</v>
      </c>
      <c r="AH375" s="331">
        <f t="shared" si="291"/>
        <v>0.625</v>
      </c>
      <c r="AI375" s="331">
        <f t="shared" si="291"/>
        <v>0.625</v>
      </c>
      <c r="AJ375" s="331">
        <f t="shared" si="291"/>
        <v>0.625</v>
      </c>
      <c r="AK375" s="331">
        <f t="shared" si="291"/>
        <v>0.625</v>
      </c>
      <c r="AL375" s="331">
        <f t="shared" si="291"/>
        <v>0.625</v>
      </c>
      <c r="AM375" s="331">
        <f t="shared" si="291"/>
        <v>0.625</v>
      </c>
      <c r="AN375" s="331">
        <f t="shared" si="291"/>
        <v>0.625</v>
      </c>
      <c r="AO375" s="331">
        <f t="shared" si="291"/>
        <v>0.625</v>
      </c>
      <c r="AP375" s="331">
        <f t="shared" si="291"/>
        <v>0.625</v>
      </c>
      <c r="AQ375" s="331">
        <f t="shared" si="291"/>
        <v>0.83333333333333337</v>
      </c>
      <c r="AR375" s="331">
        <f t="shared" si="291"/>
        <v>0.83333333333333337</v>
      </c>
      <c r="AS375" s="331">
        <f t="shared" si="291"/>
        <v>0.83333333333333337</v>
      </c>
      <c r="AT375" s="331">
        <f t="shared" si="291"/>
        <v>0.83333333333333337</v>
      </c>
      <c r="AU375" s="331">
        <f t="shared" si="291"/>
        <v>0.83333333333333337</v>
      </c>
      <c r="AV375" s="331">
        <f t="shared" si="291"/>
        <v>0.83333333333333337</v>
      </c>
      <c r="AW375" s="331">
        <f t="shared" si="291"/>
        <v>0.83333333333333337</v>
      </c>
      <c r="AX375" s="331">
        <f t="shared" si="291"/>
        <v>0.83333333333333337</v>
      </c>
      <c r="AY375" s="331">
        <f t="shared" ref="AY375:CD375" si="292">+AY373*AY374</f>
        <v>0.83333333333333337</v>
      </c>
      <c r="AZ375" s="331">
        <f t="shared" si="292"/>
        <v>0.83333333333333337</v>
      </c>
      <c r="BA375" s="331">
        <f t="shared" si="292"/>
        <v>0.83333333333333337</v>
      </c>
      <c r="BB375" s="331">
        <f t="shared" si="292"/>
        <v>0.83333333333333337</v>
      </c>
      <c r="BC375" s="331">
        <f t="shared" si="292"/>
        <v>1.0416666666666667</v>
      </c>
      <c r="BD375" s="331">
        <f t="shared" si="292"/>
        <v>1.0416666666666667</v>
      </c>
      <c r="BE375" s="331">
        <f t="shared" si="292"/>
        <v>1.0416666666666667</v>
      </c>
      <c r="BF375" s="331">
        <f t="shared" si="292"/>
        <v>1.0416666666666667</v>
      </c>
      <c r="BG375" s="331">
        <f t="shared" si="292"/>
        <v>1.0416666666666667</v>
      </c>
      <c r="BH375" s="331">
        <f t="shared" si="292"/>
        <v>1.0416666666666667</v>
      </c>
      <c r="BI375" s="331">
        <f t="shared" si="292"/>
        <v>1.0416666666666667</v>
      </c>
      <c r="BJ375" s="331">
        <f t="shared" si="292"/>
        <v>1.0416666666666667</v>
      </c>
      <c r="BK375" s="331">
        <f t="shared" si="292"/>
        <v>1.0416666666666667</v>
      </c>
      <c r="BL375" s="331">
        <f t="shared" si="292"/>
        <v>1.0416666666666667</v>
      </c>
      <c r="BM375" s="331">
        <f t="shared" si="292"/>
        <v>1.0416666666666667</v>
      </c>
      <c r="BN375" s="331">
        <f t="shared" si="292"/>
        <v>1.0416666666666667</v>
      </c>
      <c r="BO375" s="331">
        <f t="shared" si="292"/>
        <v>1.25</v>
      </c>
      <c r="BP375" s="331">
        <f t="shared" si="292"/>
        <v>1.25</v>
      </c>
      <c r="BQ375" s="331">
        <f t="shared" si="292"/>
        <v>1.25</v>
      </c>
      <c r="BR375" s="331">
        <f t="shared" si="292"/>
        <v>1.25</v>
      </c>
      <c r="BS375" s="331">
        <f t="shared" si="292"/>
        <v>1.25</v>
      </c>
      <c r="BT375" s="331">
        <f t="shared" si="292"/>
        <v>1.25</v>
      </c>
      <c r="BU375" s="331">
        <f t="shared" si="292"/>
        <v>1.25</v>
      </c>
      <c r="BV375" s="331">
        <f t="shared" si="292"/>
        <v>1.25</v>
      </c>
      <c r="BW375" s="331">
        <f t="shared" si="292"/>
        <v>1.25</v>
      </c>
      <c r="BX375" s="331">
        <f t="shared" si="292"/>
        <v>1.25</v>
      </c>
      <c r="BY375" s="331">
        <f t="shared" si="292"/>
        <v>1.25</v>
      </c>
      <c r="BZ375" s="331">
        <f t="shared" si="292"/>
        <v>1.25</v>
      </c>
      <c r="CA375" s="331">
        <f t="shared" si="292"/>
        <v>1.4583333333333333</v>
      </c>
      <c r="CB375" s="331">
        <f t="shared" si="292"/>
        <v>1.4583333333333333</v>
      </c>
      <c r="CC375" s="331">
        <f t="shared" si="292"/>
        <v>1.4583333333333333</v>
      </c>
      <c r="CD375" s="331">
        <f t="shared" si="292"/>
        <v>1.4583333333333333</v>
      </c>
      <c r="CE375" s="331">
        <f t="shared" ref="CE375:CK375" si="293">+CE373*CE374</f>
        <v>1.4583333333333333</v>
      </c>
      <c r="CF375" s="331">
        <f t="shared" si="293"/>
        <v>1.4583333333333333</v>
      </c>
      <c r="CG375" s="331">
        <f t="shared" si="293"/>
        <v>1.4583333333333333</v>
      </c>
      <c r="CH375" s="331">
        <f t="shared" si="293"/>
        <v>1.4583333333333333</v>
      </c>
      <c r="CI375" s="331">
        <f t="shared" si="293"/>
        <v>1.4583333333333333</v>
      </c>
      <c r="CJ375" s="331">
        <f t="shared" si="293"/>
        <v>1.4583333333333333</v>
      </c>
      <c r="CK375" s="331">
        <f t="shared" si="293"/>
        <v>1.4583333333333333</v>
      </c>
      <c r="CL375" s="331">
        <f t="shared" ref="CL375" si="294">+CL373*CL374</f>
        <v>1.4583333333333333</v>
      </c>
    </row>
    <row r="376" spans="2:90" x14ac:dyDescent="0.4">
      <c r="B376" s="141" t="str">
        <f>"% converstion to "&amp;B378&amp;"s"</f>
        <v>% converstion to subscribers</v>
      </c>
      <c r="C376" s="31"/>
      <c r="D376" t="s">
        <v>965</v>
      </c>
      <c r="E376" s="8" t="str">
        <f t="shared" si="288"/>
        <v>376 FUNNEL-EV</v>
      </c>
      <c r="G376" t="str">
        <f t="shared" si="287"/>
        <v>376 FUNNEL-EV</v>
      </c>
      <c r="H376" s="31"/>
      <c r="I376" s="73"/>
      <c r="J376" s="73"/>
      <c r="K376" s="162">
        <v>0.5</v>
      </c>
      <c r="L376" s="162">
        <v>0.5</v>
      </c>
      <c r="M376" s="162">
        <v>0.5</v>
      </c>
      <c r="N376" s="162">
        <v>0.5</v>
      </c>
      <c r="O376" s="162">
        <v>0.5</v>
      </c>
      <c r="P376" s="162">
        <v>0.5</v>
      </c>
      <c r="R376" s="67"/>
      <c r="S376" s="20" cm="1">
        <f t="array" ref="S376">INDEX($K:$P,ROW(),MATCH(S$3,$K$2:$P$2,0))</f>
        <v>0.5</v>
      </c>
      <c r="T376" s="20" cm="1">
        <f t="array" ref="T376">INDEX($K:$P,ROW(),MATCH(T$3,$K$2:$P$2,0))</f>
        <v>0.5</v>
      </c>
      <c r="U376" s="20" cm="1">
        <f t="array" ref="U376">INDEX($K:$P,ROW(),MATCH(U$3,$K$2:$P$2,0))</f>
        <v>0.5</v>
      </c>
      <c r="V376" s="20" cm="1">
        <f t="array" ref="V376">INDEX($K:$P,ROW(),MATCH(V$3,$K$2:$P$2,0))</f>
        <v>0.5</v>
      </c>
      <c r="W376" s="20" cm="1">
        <f t="array" ref="W376">INDEX($K:$P,ROW(),MATCH(W$3,$K$2:$P$2,0))</f>
        <v>0.5</v>
      </c>
      <c r="X376" s="20" cm="1">
        <f t="array" ref="X376">INDEX($K:$P,ROW(),MATCH(X$3,$K$2:$P$2,0))</f>
        <v>0.5</v>
      </c>
      <c r="Y376" s="20" cm="1">
        <f t="array" ref="Y376">INDEX($K:$P,ROW(),MATCH(Y$3,$K$2:$P$2,0))</f>
        <v>0.5</v>
      </c>
      <c r="Z376" s="20" cm="1">
        <f t="array" ref="Z376">INDEX($K:$P,ROW(),MATCH(Z$3,$K$2:$P$2,0))</f>
        <v>0.5</v>
      </c>
      <c r="AA376" s="20" cm="1">
        <f t="array" ref="AA376">INDEX($K:$P,ROW(),MATCH(AA$3,$K$2:$P$2,0))</f>
        <v>0.5</v>
      </c>
      <c r="AB376" s="20" cm="1">
        <f t="array" ref="AB376">INDEX($K:$P,ROW(),MATCH(AB$3,$K$2:$P$2,0))</f>
        <v>0.5</v>
      </c>
      <c r="AC376" s="20" cm="1">
        <f t="array" ref="AC376">INDEX($K:$P,ROW(),MATCH(AC$3,$K$2:$P$2,0))</f>
        <v>0.5</v>
      </c>
      <c r="AD376" s="20" cm="1">
        <f t="array" ref="AD376">INDEX($K:$P,ROW(),MATCH(AD$3,$K$2:$P$2,0))</f>
        <v>0.5</v>
      </c>
      <c r="AE376" s="20" cm="1">
        <f t="array" ref="AE376">INDEX($K:$P,ROW(),MATCH(AE$3,$K$2:$P$2,0))</f>
        <v>0.5</v>
      </c>
      <c r="AF376" s="20" cm="1">
        <f t="array" ref="AF376">INDEX($K:$P,ROW(),MATCH(AF$3,$K$2:$P$2,0))</f>
        <v>0.5</v>
      </c>
      <c r="AG376" s="20" cm="1">
        <f t="array" ref="AG376">INDEX($K:$P,ROW(),MATCH(AG$3,$K$2:$P$2,0))</f>
        <v>0.5</v>
      </c>
      <c r="AH376" s="20" cm="1">
        <f t="array" ref="AH376">INDEX($K:$P,ROW(),MATCH(AH$3,$K$2:$P$2,0))</f>
        <v>0.5</v>
      </c>
      <c r="AI376" s="20" cm="1">
        <f t="array" ref="AI376">INDEX($K:$P,ROW(),MATCH(AI$3,$K$2:$P$2,0))</f>
        <v>0.5</v>
      </c>
      <c r="AJ376" s="20" cm="1">
        <f t="array" ref="AJ376">INDEX($K:$P,ROW(),MATCH(AJ$3,$K$2:$P$2,0))</f>
        <v>0.5</v>
      </c>
      <c r="AK376" s="20" cm="1">
        <f t="array" ref="AK376">INDEX($K:$P,ROW(),MATCH(AK$3,$K$2:$P$2,0))</f>
        <v>0.5</v>
      </c>
      <c r="AL376" s="20" cm="1">
        <f t="array" ref="AL376">INDEX($K:$P,ROW(),MATCH(AL$3,$K$2:$P$2,0))</f>
        <v>0.5</v>
      </c>
      <c r="AM376" s="20" cm="1">
        <f t="array" ref="AM376">INDEX($K:$P,ROW(),MATCH(AM$3,$K$2:$P$2,0))</f>
        <v>0.5</v>
      </c>
      <c r="AN376" s="20" cm="1">
        <f t="array" ref="AN376">INDEX($K:$P,ROW(),MATCH(AN$3,$K$2:$P$2,0))</f>
        <v>0.5</v>
      </c>
      <c r="AO376" s="20" cm="1">
        <f t="array" ref="AO376">INDEX($K:$P,ROW(),MATCH(AO$3,$K$2:$P$2,0))</f>
        <v>0.5</v>
      </c>
      <c r="AP376" s="20" cm="1">
        <f t="array" ref="AP376">INDEX($K:$P,ROW(),MATCH(AP$3,$K$2:$P$2,0))</f>
        <v>0.5</v>
      </c>
      <c r="AQ376" s="20" cm="1">
        <f t="array" ref="AQ376">INDEX($K:$P,ROW(),MATCH(AQ$3,$K$2:$P$2,0))</f>
        <v>0.5</v>
      </c>
      <c r="AR376" s="20" cm="1">
        <f t="array" ref="AR376">INDEX($K:$P,ROW(),MATCH(AR$3,$K$2:$P$2,0))</f>
        <v>0.5</v>
      </c>
      <c r="AS376" s="20" cm="1">
        <f t="array" ref="AS376">INDEX($K:$P,ROW(),MATCH(AS$3,$K$2:$P$2,0))</f>
        <v>0.5</v>
      </c>
      <c r="AT376" s="20" cm="1">
        <f t="array" ref="AT376">INDEX($K:$P,ROW(),MATCH(AT$3,$K$2:$P$2,0))</f>
        <v>0.5</v>
      </c>
      <c r="AU376" s="20" cm="1">
        <f t="array" ref="AU376">INDEX($K:$P,ROW(),MATCH(AU$3,$K$2:$P$2,0))</f>
        <v>0.5</v>
      </c>
      <c r="AV376" s="20" cm="1">
        <f t="array" ref="AV376">INDEX($K:$P,ROW(),MATCH(AV$3,$K$2:$P$2,0))</f>
        <v>0.5</v>
      </c>
      <c r="AW376" s="20" cm="1">
        <f t="array" ref="AW376">INDEX($K:$P,ROW(),MATCH(AW$3,$K$2:$P$2,0))</f>
        <v>0.5</v>
      </c>
      <c r="AX376" s="20" cm="1">
        <f t="array" ref="AX376">INDEX($K:$P,ROW(),MATCH(AX$3,$K$2:$P$2,0))</f>
        <v>0.5</v>
      </c>
      <c r="AY376" s="20" cm="1">
        <f t="array" ref="AY376">INDEX($K:$P,ROW(),MATCH(AY$3,$K$2:$P$2,0))</f>
        <v>0.5</v>
      </c>
      <c r="AZ376" s="20" cm="1">
        <f t="array" ref="AZ376">INDEX($K:$P,ROW(),MATCH(AZ$3,$K$2:$P$2,0))</f>
        <v>0.5</v>
      </c>
      <c r="BA376" s="20" cm="1">
        <f t="array" ref="BA376">INDEX($K:$P,ROW(),MATCH(BA$3,$K$2:$P$2,0))</f>
        <v>0.5</v>
      </c>
      <c r="BB376" s="20" cm="1">
        <f t="array" ref="BB376">INDEX($K:$P,ROW(),MATCH(BB$3,$K$2:$P$2,0))</f>
        <v>0.5</v>
      </c>
      <c r="BC376" s="20" cm="1">
        <f t="array" ref="BC376">INDEX($K:$P,ROW(),MATCH(BC$3,$K$2:$P$2,0))</f>
        <v>0.5</v>
      </c>
      <c r="BD376" s="20" cm="1">
        <f t="array" ref="BD376">INDEX($K:$P,ROW(),MATCH(BD$3,$K$2:$P$2,0))</f>
        <v>0.5</v>
      </c>
      <c r="BE376" s="20" cm="1">
        <f t="array" ref="BE376">INDEX($K:$P,ROW(),MATCH(BE$3,$K$2:$P$2,0))</f>
        <v>0.5</v>
      </c>
      <c r="BF376" s="20" cm="1">
        <f t="array" ref="BF376">INDEX($K:$P,ROW(),MATCH(BF$3,$K$2:$P$2,0))</f>
        <v>0.5</v>
      </c>
      <c r="BG376" s="20" cm="1">
        <f t="array" ref="BG376">INDEX($K:$P,ROW(),MATCH(BG$3,$K$2:$P$2,0))</f>
        <v>0.5</v>
      </c>
      <c r="BH376" s="20" cm="1">
        <f t="array" ref="BH376">INDEX($K:$P,ROW(),MATCH(BH$3,$K$2:$P$2,0))</f>
        <v>0.5</v>
      </c>
      <c r="BI376" s="20" cm="1">
        <f t="array" ref="BI376">INDEX($K:$P,ROW(),MATCH(BI$3,$K$2:$P$2,0))</f>
        <v>0.5</v>
      </c>
      <c r="BJ376" s="20" cm="1">
        <f t="array" ref="BJ376">INDEX($K:$P,ROW(),MATCH(BJ$3,$K$2:$P$2,0))</f>
        <v>0.5</v>
      </c>
      <c r="BK376" s="20" cm="1">
        <f t="array" ref="BK376">INDEX($K:$P,ROW(),MATCH(BK$3,$K$2:$P$2,0))</f>
        <v>0.5</v>
      </c>
      <c r="BL376" s="20" cm="1">
        <f t="array" ref="BL376">INDEX($K:$P,ROW(),MATCH(BL$3,$K$2:$P$2,0))</f>
        <v>0.5</v>
      </c>
      <c r="BM376" s="20" cm="1">
        <f t="array" ref="BM376">INDEX($K:$P,ROW(),MATCH(BM$3,$K$2:$P$2,0))</f>
        <v>0.5</v>
      </c>
      <c r="BN376" s="20" cm="1">
        <f t="array" ref="BN376">INDEX($K:$P,ROW(),MATCH(BN$3,$K$2:$P$2,0))</f>
        <v>0.5</v>
      </c>
      <c r="BO376" s="20" cm="1">
        <f t="array" ref="BO376">INDEX($K:$P,ROW(),MATCH(BO$3,$K$2:$P$2,0))</f>
        <v>0.5</v>
      </c>
      <c r="BP376" s="20" cm="1">
        <f t="array" ref="BP376">INDEX($K:$P,ROW(),MATCH(BP$3,$K$2:$P$2,0))</f>
        <v>0.5</v>
      </c>
      <c r="BQ376" s="20" cm="1">
        <f t="array" ref="BQ376">INDEX($K:$P,ROW(),MATCH(BQ$3,$K$2:$P$2,0))</f>
        <v>0.5</v>
      </c>
      <c r="BR376" s="20" cm="1">
        <f t="array" ref="BR376">INDEX($K:$P,ROW(),MATCH(BR$3,$K$2:$P$2,0))</f>
        <v>0.5</v>
      </c>
      <c r="BS376" s="20" cm="1">
        <f t="array" ref="BS376">INDEX($K:$P,ROW(),MATCH(BS$3,$K$2:$P$2,0))</f>
        <v>0.5</v>
      </c>
      <c r="BT376" s="20" cm="1">
        <f t="array" ref="BT376">INDEX($K:$P,ROW(),MATCH(BT$3,$K$2:$P$2,0))</f>
        <v>0.5</v>
      </c>
      <c r="BU376" s="20" cm="1">
        <f t="array" ref="BU376">INDEX($K:$P,ROW(),MATCH(BU$3,$K$2:$P$2,0))</f>
        <v>0.5</v>
      </c>
      <c r="BV376" s="20" cm="1">
        <f t="array" ref="BV376">INDEX($K:$P,ROW(),MATCH(BV$3,$K$2:$P$2,0))</f>
        <v>0.5</v>
      </c>
      <c r="BW376" s="20" cm="1">
        <f t="array" ref="BW376">INDEX($K:$P,ROW(),MATCH(BW$3,$K$2:$P$2,0))</f>
        <v>0.5</v>
      </c>
      <c r="BX376" s="20" cm="1">
        <f t="array" ref="BX376">INDEX($K:$P,ROW(),MATCH(BX$3,$K$2:$P$2,0))</f>
        <v>0.5</v>
      </c>
      <c r="BY376" s="20" cm="1">
        <f t="array" ref="BY376">INDEX($K:$P,ROW(),MATCH(BY$3,$K$2:$P$2,0))</f>
        <v>0.5</v>
      </c>
      <c r="BZ376" s="20" cm="1">
        <f t="array" ref="BZ376">INDEX($K:$P,ROW(),MATCH(BZ$3,$K$2:$P$2,0))</f>
        <v>0.5</v>
      </c>
      <c r="CA376" s="20" cm="1">
        <f t="array" ref="CA376">INDEX($K:$P,ROW(),MATCH(CA$3,$K$2:$P$2,0))</f>
        <v>0.5</v>
      </c>
      <c r="CB376" s="20" cm="1">
        <f t="array" ref="CB376">INDEX($K:$P,ROW(),MATCH(CB$3,$K$2:$P$2,0))</f>
        <v>0.5</v>
      </c>
      <c r="CC376" s="20" cm="1">
        <f t="array" ref="CC376">INDEX($K:$P,ROW(),MATCH(CC$3,$K$2:$P$2,0))</f>
        <v>0.5</v>
      </c>
      <c r="CD376" s="20" cm="1">
        <f t="array" ref="CD376">INDEX($K:$P,ROW(),MATCH(CD$3,$K$2:$P$2,0))</f>
        <v>0.5</v>
      </c>
      <c r="CE376" s="20" cm="1">
        <f t="array" ref="CE376">INDEX($K:$P,ROW(),MATCH(CE$3,$K$2:$P$2,0))</f>
        <v>0.5</v>
      </c>
      <c r="CF376" s="20" cm="1">
        <f t="array" ref="CF376">INDEX($K:$P,ROW(),MATCH(CF$3,$K$2:$P$2,0))</f>
        <v>0.5</v>
      </c>
      <c r="CG376" s="20" cm="1">
        <f t="array" ref="CG376">INDEX($K:$P,ROW(),MATCH(CG$3,$K$2:$P$2,0))</f>
        <v>0.5</v>
      </c>
      <c r="CH376" s="20" cm="1">
        <f t="array" ref="CH376">INDEX($K:$P,ROW(),MATCH(CH$3,$K$2:$P$2,0))</f>
        <v>0.5</v>
      </c>
      <c r="CI376" s="20" cm="1">
        <f t="array" ref="CI376">INDEX($K:$P,ROW(),MATCH(CI$3,$K$2:$P$2,0))</f>
        <v>0.5</v>
      </c>
      <c r="CJ376" s="20" cm="1">
        <f t="array" ref="CJ376">INDEX($K:$P,ROW(),MATCH(CJ$3,$K$2:$P$2,0))</f>
        <v>0.5</v>
      </c>
      <c r="CK376" s="20" cm="1">
        <f t="array" ref="CK376">INDEX($K:$P,ROW(),MATCH(CK$3,$K$2:$P$2,0))</f>
        <v>0.5</v>
      </c>
      <c r="CL376" s="20" cm="1">
        <f t="array" ref="CL376">INDEX($K:$P,ROW(),MATCH(CL$3,$K$2:$P$2,0))</f>
        <v>0.5</v>
      </c>
    </row>
    <row r="377" spans="2:90" x14ac:dyDescent="0.4">
      <c r="B377" s="124" t="str">
        <f>+"# of "&amp;B378&amp;"s"</f>
        <v># of subscribers</v>
      </c>
      <c r="C377" s="31"/>
      <c r="D377" t="s">
        <v>965</v>
      </c>
      <c r="E377" s="8" t="str">
        <f t="shared" si="288"/>
        <v>377 FUNNEL-EV</v>
      </c>
      <c r="G377" t="str">
        <f t="shared" si="287"/>
        <v>377 FUNNEL-EV</v>
      </c>
      <c r="H377" s="12"/>
      <c r="I377" s="60"/>
      <c r="J377" s="60"/>
      <c r="K377" s="38">
        <f t="shared" ref="K377:P377" si="295">SUMIF($3:$3,K$2,377:377)</f>
        <v>2.5</v>
      </c>
      <c r="L377" s="38">
        <f t="shared" si="295"/>
        <v>3.75</v>
      </c>
      <c r="M377" s="38">
        <f t="shared" si="295"/>
        <v>5</v>
      </c>
      <c r="N377" s="38">
        <f t="shared" si="295"/>
        <v>6.2499999999999991</v>
      </c>
      <c r="O377" s="38">
        <f t="shared" si="295"/>
        <v>7.5</v>
      </c>
      <c r="P377" s="38">
        <f t="shared" si="295"/>
        <v>8.75</v>
      </c>
      <c r="R377" s="67"/>
      <c r="S377" s="331">
        <f t="shared" ref="S377" si="296">+S375*S376</f>
        <v>0.20833333333333334</v>
      </c>
      <c r="T377" s="331">
        <f t="shared" ref="T377:AX377" si="297">+T375*T376</f>
        <v>0.20833333333333334</v>
      </c>
      <c r="U377" s="331">
        <f t="shared" si="297"/>
        <v>0.20833333333333334</v>
      </c>
      <c r="V377" s="331">
        <f t="shared" si="297"/>
        <v>0.20833333333333334</v>
      </c>
      <c r="W377" s="331">
        <f t="shared" si="297"/>
        <v>0.20833333333333334</v>
      </c>
      <c r="X377" s="331">
        <f t="shared" si="297"/>
        <v>0.20833333333333334</v>
      </c>
      <c r="Y377" s="331">
        <f t="shared" si="297"/>
        <v>0.20833333333333334</v>
      </c>
      <c r="Z377" s="331">
        <f t="shared" si="297"/>
        <v>0.20833333333333334</v>
      </c>
      <c r="AA377" s="331">
        <f t="shared" si="297"/>
        <v>0.20833333333333334</v>
      </c>
      <c r="AB377" s="331">
        <f t="shared" si="297"/>
        <v>0.20833333333333334</v>
      </c>
      <c r="AC377" s="331">
        <f t="shared" si="297"/>
        <v>0.20833333333333334</v>
      </c>
      <c r="AD377" s="331">
        <f t="shared" si="297"/>
        <v>0.20833333333333334</v>
      </c>
      <c r="AE377" s="331">
        <f t="shared" si="297"/>
        <v>0.3125</v>
      </c>
      <c r="AF377" s="331">
        <f t="shared" si="297"/>
        <v>0.3125</v>
      </c>
      <c r="AG377" s="331">
        <f t="shared" si="297"/>
        <v>0.3125</v>
      </c>
      <c r="AH377" s="331">
        <f t="shared" si="297"/>
        <v>0.3125</v>
      </c>
      <c r="AI377" s="331">
        <f t="shared" si="297"/>
        <v>0.3125</v>
      </c>
      <c r="AJ377" s="331">
        <f t="shared" si="297"/>
        <v>0.3125</v>
      </c>
      <c r="AK377" s="331">
        <f t="shared" si="297"/>
        <v>0.3125</v>
      </c>
      <c r="AL377" s="331">
        <f t="shared" si="297"/>
        <v>0.3125</v>
      </c>
      <c r="AM377" s="331">
        <f t="shared" si="297"/>
        <v>0.3125</v>
      </c>
      <c r="AN377" s="331">
        <f t="shared" si="297"/>
        <v>0.3125</v>
      </c>
      <c r="AO377" s="331">
        <f t="shared" si="297"/>
        <v>0.3125</v>
      </c>
      <c r="AP377" s="331">
        <f t="shared" si="297"/>
        <v>0.3125</v>
      </c>
      <c r="AQ377" s="331">
        <f t="shared" si="297"/>
        <v>0.41666666666666669</v>
      </c>
      <c r="AR377" s="331">
        <f t="shared" si="297"/>
        <v>0.41666666666666669</v>
      </c>
      <c r="AS377" s="331">
        <f t="shared" si="297"/>
        <v>0.41666666666666669</v>
      </c>
      <c r="AT377" s="331">
        <f t="shared" si="297"/>
        <v>0.41666666666666669</v>
      </c>
      <c r="AU377" s="331">
        <f t="shared" si="297"/>
        <v>0.41666666666666669</v>
      </c>
      <c r="AV377" s="331">
        <f t="shared" si="297"/>
        <v>0.41666666666666669</v>
      </c>
      <c r="AW377" s="331">
        <f t="shared" si="297"/>
        <v>0.41666666666666669</v>
      </c>
      <c r="AX377" s="331">
        <f t="shared" si="297"/>
        <v>0.41666666666666669</v>
      </c>
      <c r="AY377" s="331">
        <f t="shared" ref="AY377:CD377" si="298">+AY375*AY376</f>
        <v>0.41666666666666669</v>
      </c>
      <c r="AZ377" s="331">
        <f t="shared" si="298"/>
        <v>0.41666666666666669</v>
      </c>
      <c r="BA377" s="331">
        <f t="shared" si="298"/>
        <v>0.41666666666666669</v>
      </c>
      <c r="BB377" s="331">
        <f t="shared" si="298"/>
        <v>0.41666666666666669</v>
      </c>
      <c r="BC377" s="331">
        <f t="shared" si="298"/>
        <v>0.52083333333333337</v>
      </c>
      <c r="BD377" s="331">
        <f t="shared" si="298"/>
        <v>0.52083333333333337</v>
      </c>
      <c r="BE377" s="331">
        <f t="shared" si="298"/>
        <v>0.52083333333333337</v>
      </c>
      <c r="BF377" s="331">
        <f t="shared" si="298"/>
        <v>0.52083333333333337</v>
      </c>
      <c r="BG377" s="331">
        <f t="shared" si="298"/>
        <v>0.52083333333333337</v>
      </c>
      <c r="BH377" s="331">
        <f t="shared" si="298"/>
        <v>0.52083333333333337</v>
      </c>
      <c r="BI377" s="331">
        <f t="shared" si="298"/>
        <v>0.52083333333333337</v>
      </c>
      <c r="BJ377" s="331">
        <f t="shared" si="298"/>
        <v>0.52083333333333337</v>
      </c>
      <c r="BK377" s="331">
        <f t="shared" si="298"/>
        <v>0.52083333333333337</v>
      </c>
      <c r="BL377" s="331">
        <f t="shared" si="298"/>
        <v>0.52083333333333337</v>
      </c>
      <c r="BM377" s="331">
        <f t="shared" si="298"/>
        <v>0.52083333333333337</v>
      </c>
      <c r="BN377" s="331">
        <f t="shared" si="298"/>
        <v>0.52083333333333337</v>
      </c>
      <c r="BO377" s="331">
        <f t="shared" si="298"/>
        <v>0.625</v>
      </c>
      <c r="BP377" s="331">
        <f t="shared" si="298"/>
        <v>0.625</v>
      </c>
      <c r="BQ377" s="331">
        <f t="shared" si="298"/>
        <v>0.625</v>
      </c>
      <c r="BR377" s="331">
        <f t="shared" si="298"/>
        <v>0.625</v>
      </c>
      <c r="BS377" s="331">
        <f t="shared" si="298"/>
        <v>0.625</v>
      </c>
      <c r="BT377" s="331">
        <f t="shared" si="298"/>
        <v>0.625</v>
      </c>
      <c r="BU377" s="331">
        <f t="shared" si="298"/>
        <v>0.625</v>
      </c>
      <c r="BV377" s="331">
        <f t="shared" si="298"/>
        <v>0.625</v>
      </c>
      <c r="BW377" s="331">
        <f t="shared" si="298"/>
        <v>0.625</v>
      </c>
      <c r="BX377" s="331">
        <f t="shared" si="298"/>
        <v>0.625</v>
      </c>
      <c r="BY377" s="331">
        <f t="shared" si="298"/>
        <v>0.625</v>
      </c>
      <c r="BZ377" s="331">
        <f t="shared" si="298"/>
        <v>0.625</v>
      </c>
      <c r="CA377" s="331">
        <f t="shared" si="298"/>
        <v>0.72916666666666663</v>
      </c>
      <c r="CB377" s="331">
        <f t="shared" si="298"/>
        <v>0.72916666666666663</v>
      </c>
      <c r="CC377" s="331">
        <f t="shared" si="298"/>
        <v>0.72916666666666663</v>
      </c>
      <c r="CD377" s="331">
        <f t="shared" si="298"/>
        <v>0.72916666666666663</v>
      </c>
      <c r="CE377" s="331">
        <f t="shared" ref="CE377:CK377" si="299">+CE375*CE376</f>
        <v>0.72916666666666663</v>
      </c>
      <c r="CF377" s="331">
        <f t="shared" si="299"/>
        <v>0.72916666666666663</v>
      </c>
      <c r="CG377" s="331">
        <f t="shared" si="299"/>
        <v>0.72916666666666663</v>
      </c>
      <c r="CH377" s="331">
        <f t="shared" si="299"/>
        <v>0.72916666666666663</v>
      </c>
      <c r="CI377" s="331">
        <f t="shared" si="299"/>
        <v>0.72916666666666663</v>
      </c>
      <c r="CJ377" s="331">
        <f t="shared" si="299"/>
        <v>0.72916666666666663</v>
      </c>
      <c r="CK377" s="331">
        <f t="shared" si="299"/>
        <v>0.72916666666666663</v>
      </c>
      <c r="CL377" s="331">
        <f t="shared" ref="CL377" si="300">+CL375*CL376</f>
        <v>0.72916666666666663</v>
      </c>
    </row>
    <row r="378" spans="2:90" x14ac:dyDescent="0.4">
      <c r="B378" s="235" t="str">
        <f>B386</f>
        <v>subscriber</v>
      </c>
      <c r="D378" t="s">
        <v>965</v>
      </c>
      <c r="E378" s="8" t="str">
        <f t="shared" si="286"/>
        <v>378 FUNNEL-EV</v>
      </c>
      <c r="G378" t="s">
        <v>332</v>
      </c>
      <c r="H378" s="31"/>
      <c r="I378" s="73"/>
      <c r="J378" s="73"/>
      <c r="K378" s="39"/>
      <c r="L378" s="39"/>
      <c r="M378" s="39"/>
      <c r="N378" s="39"/>
      <c r="O378" s="39"/>
      <c r="P378" s="39"/>
      <c r="R378" s="38"/>
      <c r="S378" s="38"/>
      <c r="T378" s="38"/>
      <c r="U378" s="38"/>
      <c r="V378" s="38"/>
      <c r="W378" s="38"/>
      <c r="X378" s="38"/>
      <c r="Y378" s="38"/>
      <c r="Z378" s="38"/>
      <c r="AA378" s="38"/>
      <c r="AB378" s="38"/>
      <c r="AC378" s="38"/>
      <c r="AD378" s="38"/>
      <c r="AE378" s="38"/>
      <c r="AF378" s="38"/>
      <c r="AG378" s="38"/>
      <c r="AH378" s="38"/>
      <c r="AI378" s="38"/>
      <c r="AJ378" s="38"/>
      <c r="AK378" s="38"/>
      <c r="AL378" s="38"/>
      <c r="AM378" s="38"/>
      <c r="AN378" s="38"/>
      <c r="AO378" s="38"/>
      <c r="AP378" s="38"/>
      <c r="AQ378" s="38"/>
      <c r="AR378" s="38"/>
      <c r="AS378" s="38"/>
      <c r="AT378" s="38"/>
      <c r="AU378" s="38"/>
      <c r="AV378" s="38"/>
      <c r="AW378" s="38"/>
      <c r="AX378" s="38"/>
      <c r="AY378" s="38"/>
      <c r="AZ378" s="38"/>
      <c r="BA378" s="38"/>
      <c r="BB378" s="38"/>
      <c r="BC378" s="38"/>
      <c r="BD378" s="38"/>
      <c r="BE378" s="38"/>
      <c r="BF378" s="38"/>
      <c r="BG378" s="38"/>
      <c r="BH378" s="38"/>
      <c r="BI378" s="38"/>
      <c r="BJ378" s="38"/>
      <c r="BK378" s="38"/>
      <c r="BL378" s="38"/>
      <c r="BM378" s="38"/>
      <c r="BN378" s="38"/>
      <c r="BO378" s="38"/>
      <c r="BP378" s="38"/>
      <c r="BQ378" s="38"/>
      <c r="BR378" s="38"/>
      <c r="BS378" s="38"/>
      <c r="BT378" s="38"/>
      <c r="BU378" s="38"/>
      <c r="BV378" s="38"/>
      <c r="BW378" s="38"/>
      <c r="BX378" s="38"/>
      <c r="BY378" s="38"/>
      <c r="BZ378" s="38"/>
      <c r="CA378" s="38"/>
      <c r="CB378" s="38"/>
      <c r="CC378" s="38"/>
      <c r="CD378" s="38"/>
      <c r="CE378" s="38"/>
      <c r="CF378" s="38"/>
      <c r="CG378" s="38"/>
      <c r="CH378" s="38"/>
      <c r="CI378" s="38"/>
      <c r="CJ378" s="38"/>
      <c r="CK378" s="38"/>
      <c r="CL378" s="38"/>
    </row>
    <row r="379" spans="2:90" x14ac:dyDescent="0.4">
      <c r="B379" s="132" t="s">
        <v>334</v>
      </c>
      <c r="D379" t="s">
        <v>965</v>
      </c>
      <c r="E379" s="8" t="str">
        <f t="shared" si="286"/>
        <v>379 FUNNEL-EV</v>
      </c>
      <c r="G379" t="s">
        <v>332</v>
      </c>
      <c r="H379" s="31"/>
      <c r="I379" s="73"/>
      <c r="J379" s="73"/>
      <c r="K379" s="39"/>
      <c r="L379" s="39"/>
      <c r="M379" s="39"/>
      <c r="N379" s="39"/>
      <c r="O379" s="39"/>
      <c r="P379" s="39"/>
      <c r="R379" s="38"/>
      <c r="S379" s="38"/>
      <c r="T379" s="38"/>
      <c r="U379" s="38"/>
      <c r="V379" s="38"/>
      <c r="W379" s="38"/>
      <c r="X379" s="38"/>
      <c r="Y379" s="38"/>
      <c r="Z379" s="38"/>
      <c r="AA379" s="38"/>
      <c r="AB379" s="38"/>
      <c r="AC379" s="38"/>
      <c r="AD379" s="38"/>
      <c r="AE379" s="38"/>
      <c r="AF379" s="38"/>
      <c r="AG379" s="38"/>
      <c r="AH379" s="38"/>
      <c r="AI379" s="38"/>
      <c r="AJ379" s="38"/>
      <c r="AK379" s="38"/>
      <c r="AL379" s="38"/>
      <c r="AM379" s="38"/>
      <c r="AN379" s="38"/>
      <c r="AO379" s="38"/>
      <c r="AP379" s="38"/>
      <c r="AQ379" s="38"/>
      <c r="AR379" s="38"/>
      <c r="AS379" s="38"/>
      <c r="AT379" s="38"/>
      <c r="AU379" s="38"/>
      <c r="AV379" s="38"/>
      <c r="AW379" s="38"/>
      <c r="AX379" s="38"/>
      <c r="AY379" s="38"/>
      <c r="AZ379" s="38"/>
      <c r="BA379" s="38"/>
      <c r="BB379" s="38"/>
      <c r="BC379" s="38"/>
      <c r="BD379" s="38"/>
      <c r="BE379" s="38"/>
      <c r="BF379" s="38"/>
      <c r="BG379" s="38"/>
      <c r="BH379" s="38"/>
      <c r="BI379" s="38"/>
      <c r="BJ379" s="38"/>
      <c r="BK379" s="38"/>
      <c r="BL379" s="38"/>
      <c r="BM379" s="38"/>
      <c r="BN379" s="38"/>
      <c r="BO379" s="38"/>
      <c r="BP379" s="38"/>
      <c r="BQ379" s="38"/>
      <c r="BR379" s="38"/>
      <c r="BS379" s="38"/>
      <c r="BT379" s="38"/>
      <c r="BU379" s="38"/>
      <c r="BV379" s="38"/>
      <c r="BW379" s="38"/>
      <c r="BX379" s="38"/>
      <c r="BY379" s="38"/>
      <c r="BZ379" s="38"/>
      <c r="CA379" s="38"/>
      <c r="CB379" s="38"/>
      <c r="CC379" s="38"/>
      <c r="CD379" s="38"/>
      <c r="CE379" s="38"/>
      <c r="CF379" s="38"/>
      <c r="CG379" s="38"/>
      <c r="CH379" s="38"/>
      <c r="CI379" s="38"/>
      <c r="CJ379" s="38"/>
      <c r="CK379" s="38"/>
      <c r="CL379" s="38"/>
    </row>
    <row r="380" spans="2:90" x14ac:dyDescent="0.4">
      <c r="B380" s="132" t="s">
        <v>333</v>
      </c>
      <c r="D380" t="s">
        <v>965</v>
      </c>
      <c r="E380" s="8" t="str">
        <f t="shared" si="286"/>
        <v>380 FUNNEL-EV</v>
      </c>
      <c r="G380" t="s">
        <v>332</v>
      </c>
      <c r="H380" s="31"/>
      <c r="I380" s="73"/>
      <c r="J380" s="73"/>
      <c r="K380" s="39"/>
      <c r="L380" s="39"/>
      <c r="M380" s="39"/>
      <c r="N380" s="39"/>
      <c r="O380" s="39"/>
      <c r="P380" s="39"/>
      <c r="R380" s="38"/>
      <c r="S380" s="199" t="str">
        <f t="shared" ref="S380" si="301">ADDRESS(ROW(S377),COLUMN(S377),2)</f>
        <v>S$377</v>
      </c>
      <c r="T380" s="199" t="str">
        <f t="shared" ref="T380:AX380" si="302">ADDRESS(ROW(T377),COLUMN(T377),2)</f>
        <v>T$377</v>
      </c>
      <c r="U380" s="199" t="str">
        <f t="shared" si="302"/>
        <v>U$377</v>
      </c>
      <c r="V380" s="199" t="str">
        <f t="shared" si="302"/>
        <v>V$377</v>
      </c>
      <c r="W380" s="199" t="str">
        <f t="shared" si="302"/>
        <v>W$377</v>
      </c>
      <c r="X380" s="199" t="str">
        <f t="shared" si="302"/>
        <v>X$377</v>
      </c>
      <c r="Y380" s="199" t="str">
        <f t="shared" si="302"/>
        <v>Y$377</v>
      </c>
      <c r="Z380" s="199" t="str">
        <f t="shared" si="302"/>
        <v>Z$377</v>
      </c>
      <c r="AA380" s="199" t="str">
        <f t="shared" si="302"/>
        <v>AA$377</v>
      </c>
      <c r="AB380" s="199" t="str">
        <f t="shared" si="302"/>
        <v>AB$377</v>
      </c>
      <c r="AC380" s="199" t="str">
        <f t="shared" si="302"/>
        <v>AC$377</v>
      </c>
      <c r="AD380" s="199" t="str">
        <f t="shared" si="302"/>
        <v>AD$377</v>
      </c>
      <c r="AE380" s="199" t="str">
        <f t="shared" si="302"/>
        <v>AE$377</v>
      </c>
      <c r="AF380" s="199" t="str">
        <f t="shared" si="302"/>
        <v>AF$377</v>
      </c>
      <c r="AG380" s="199" t="str">
        <f t="shared" si="302"/>
        <v>AG$377</v>
      </c>
      <c r="AH380" s="199" t="str">
        <f t="shared" si="302"/>
        <v>AH$377</v>
      </c>
      <c r="AI380" s="199" t="str">
        <f t="shared" si="302"/>
        <v>AI$377</v>
      </c>
      <c r="AJ380" s="199" t="str">
        <f t="shared" si="302"/>
        <v>AJ$377</v>
      </c>
      <c r="AK380" s="199" t="str">
        <f t="shared" si="302"/>
        <v>AK$377</v>
      </c>
      <c r="AL380" s="199" t="str">
        <f t="shared" si="302"/>
        <v>AL$377</v>
      </c>
      <c r="AM380" s="199" t="str">
        <f t="shared" si="302"/>
        <v>AM$377</v>
      </c>
      <c r="AN380" s="199" t="str">
        <f t="shared" si="302"/>
        <v>AN$377</v>
      </c>
      <c r="AO380" s="199" t="str">
        <f t="shared" si="302"/>
        <v>AO$377</v>
      </c>
      <c r="AP380" s="199" t="str">
        <f t="shared" si="302"/>
        <v>AP$377</v>
      </c>
      <c r="AQ380" s="199" t="str">
        <f t="shared" si="302"/>
        <v>AQ$377</v>
      </c>
      <c r="AR380" s="199" t="str">
        <f t="shared" si="302"/>
        <v>AR$377</v>
      </c>
      <c r="AS380" s="199" t="str">
        <f t="shared" si="302"/>
        <v>AS$377</v>
      </c>
      <c r="AT380" s="199" t="str">
        <f t="shared" si="302"/>
        <v>AT$377</v>
      </c>
      <c r="AU380" s="199" t="str">
        <f t="shared" si="302"/>
        <v>AU$377</v>
      </c>
      <c r="AV380" s="199" t="str">
        <f t="shared" si="302"/>
        <v>AV$377</v>
      </c>
      <c r="AW380" s="199" t="str">
        <f t="shared" si="302"/>
        <v>AW$377</v>
      </c>
      <c r="AX380" s="199" t="str">
        <f t="shared" si="302"/>
        <v>AX$377</v>
      </c>
      <c r="AY380" s="199" t="str">
        <f t="shared" ref="AY380:CD380" si="303">ADDRESS(ROW(AY377),COLUMN(AY377),2)</f>
        <v>AY$377</v>
      </c>
      <c r="AZ380" s="199" t="str">
        <f t="shared" si="303"/>
        <v>AZ$377</v>
      </c>
      <c r="BA380" s="199" t="str">
        <f t="shared" si="303"/>
        <v>BA$377</v>
      </c>
      <c r="BB380" s="199" t="str">
        <f t="shared" si="303"/>
        <v>BB$377</v>
      </c>
      <c r="BC380" s="199" t="str">
        <f t="shared" si="303"/>
        <v>BC$377</v>
      </c>
      <c r="BD380" s="199" t="str">
        <f t="shared" si="303"/>
        <v>BD$377</v>
      </c>
      <c r="BE380" s="199" t="str">
        <f t="shared" si="303"/>
        <v>BE$377</v>
      </c>
      <c r="BF380" s="199" t="str">
        <f t="shared" si="303"/>
        <v>BF$377</v>
      </c>
      <c r="BG380" s="199" t="str">
        <f t="shared" si="303"/>
        <v>BG$377</v>
      </c>
      <c r="BH380" s="199" t="str">
        <f t="shared" si="303"/>
        <v>BH$377</v>
      </c>
      <c r="BI380" s="199" t="str">
        <f t="shared" si="303"/>
        <v>BI$377</v>
      </c>
      <c r="BJ380" s="199" t="str">
        <f t="shared" si="303"/>
        <v>BJ$377</v>
      </c>
      <c r="BK380" s="199" t="str">
        <f t="shared" si="303"/>
        <v>BK$377</v>
      </c>
      <c r="BL380" s="199" t="str">
        <f t="shared" si="303"/>
        <v>BL$377</v>
      </c>
      <c r="BM380" s="199" t="str">
        <f t="shared" si="303"/>
        <v>BM$377</v>
      </c>
      <c r="BN380" s="199" t="str">
        <f t="shared" si="303"/>
        <v>BN$377</v>
      </c>
      <c r="BO380" s="199" t="str">
        <f t="shared" si="303"/>
        <v>BO$377</v>
      </c>
      <c r="BP380" s="199" t="str">
        <f t="shared" si="303"/>
        <v>BP$377</v>
      </c>
      <c r="BQ380" s="199" t="str">
        <f t="shared" si="303"/>
        <v>BQ$377</v>
      </c>
      <c r="BR380" s="199" t="str">
        <f t="shared" si="303"/>
        <v>BR$377</v>
      </c>
      <c r="BS380" s="199" t="str">
        <f t="shared" si="303"/>
        <v>BS$377</v>
      </c>
      <c r="BT380" s="199" t="str">
        <f t="shared" si="303"/>
        <v>BT$377</v>
      </c>
      <c r="BU380" s="199" t="str">
        <f t="shared" si="303"/>
        <v>BU$377</v>
      </c>
      <c r="BV380" s="199" t="str">
        <f t="shared" si="303"/>
        <v>BV$377</v>
      </c>
      <c r="BW380" s="199" t="str">
        <f t="shared" si="303"/>
        <v>BW$377</v>
      </c>
      <c r="BX380" s="199" t="str">
        <f t="shared" si="303"/>
        <v>BX$377</v>
      </c>
      <c r="BY380" s="199" t="str">
        <f t="shared" si="303"/>
        <v>BY$377</v>
      </c>
      <c r="BZ380" s="199" t="str">
        <f t="shared" si="303"/>
        <v>BZ$377</v>
      </c>
      <c r="CA380" s="199" t="str">
        <f t="shared" si="303"/>
        <v>CA$377</v>
      </c>
      <c r="CB380" s="199" t="str">
        <f t="shared" si="303"/>
        <v>CB$377</v>
      </c>
      <c r="CC380" s="199" t="str">
        <f t="shared" si="303"/>
        <v>CC$377</v>
      </c>
      <c r="CD380" s="199" t="str">
        <f t="shared" si="303"/>
        <v>CD$377</v>
      </c>
      <c r="CE380" s="199" t="str">
        <f t="shared" ref="CE380:CK380" si="304">ADDRESS(ROW(CE377),COLUMN(CE377),2)</f>
        <v>CE$377</v>
      </c>
      <c r="CF380" s="199" t="str">
        <f t="shared" si="304"/>
        <v>CF$377</v>
      </c>
      <c r="CG380" s="199" t="str">
        <f t="shared" si="304"/>
        <v>CG$377</v>
      </c>
      <c r="CH380" s="199" t="str">
        <f t="shared" si="304"/>
        <v>CH$377</v>
      </c>
      <c r="CI380" s="199" t="str">
        <f t="shared" si="304"/>
        <v>CI$377</v>
      </c>
      <c r="CJ380" s="199" t="str">
        <f t="shared" si="304"/>
        <v>CJ$377</v>
      </c>
      <c r="CK380" s="199" t="str">
        <f t="shared" si="304"/>
        <v>CK$377</v>
      </c>
      <c r="CL380" s="199" t="str">
        <f t="shared" ref="CL380" si="305">ADDRESS(ROW(CL377),COLUMN(CL377),2)</f>
        <v>CL$377</v>
      </c>
    </row>
    <row r="381" spans="2:90" x14ac:dyDescent="0.4">
      <c r="B381" s="8" t="s">
        <v>488</v>
      </c>
      <c r="D381" t="s">
        <v>965</v>
      </c>
      <c r="E381" s="8" t="str">
        <f t="shared" si="286"/>
        <v>381 FUNNEL-EV</v>
      </c>
      <c r="G381" t="s">
        <v>332</v>
      </c>
      <c r="H381" s="12"/>
      <c r="I381" s="60"/>
      <c r="J381" s="60"/>
      <c r="K381" s="15"/>
      <c r="L381" s="15"/>
      <c r="M381" s="15"/>
      <c r="N381" s="15"/>
      <c r="O381" s="15"/>
      <c r="P381" s="15"/>
      <c r="R381" s="15"/>
      <c r="S381" s="76"/>
      <c r="T381" s="76"/>
      <c r="U381" s="76"/>
      <c r="V381" s="76"/>
      <c r="W381" s="76"/>
      <c r="X381" s="76"/>
      <c r="Y381" s="76"/>
      <c r="Z381" s="76"/>
      <c r="AA381" s="76"/>
      <c r="AB381" s="76"/>
      <c r="AC381" s="76"/>
      <c r="AD381" s="76"/>
      <c r="AE381" s="76"/>
      <c r="AF381" s="76"/>
      <c r="AG381" s="76"/>
      <c r="AH381" s="76"/>
      <c r="AI381" s="76"/>
      <c r="AJ381" s="76"/>
      <c r="AK381" s="76"/>
      <c r="AL381" s="76"/>
      <c r="AM381" s="76"/>
      <c r="AN381" s="76"/>
      <c r="AO381" s="76"/>
      <c r="AP381" s="76"/>
      <c r="AQ381" s="76"/>
      <c r="AR381" s="76"/>
      <c r="AS381" s="76"/>
      <c r="AT381" s="76"/>
      <c r="AU381" s="76"/>
      <c r="AV381" s="76"/>
      <c r="AW381" s="76"/>
      <c r="AX381" s="76"/>
      <c r="AY381" s="76"/>
      <c r="AZ381" s="76"/>
      <c r="BA381" s="76"/>
      <c r="BB381" s="76"/>
      <c r="BC381" s="76"/>
      <c r="BD381" s="76"/>
      <c r="BE381" s="76"/>
      <c r="BF381" s="76"/>
      <c r="BG381" s="76"/>
      <c r="BH381" s="76"/>
      <c r="BI381" s="76"/>
      <c r="BJ381" s="76"/>
      <c r="BK381" s="76"/>
      <c r="BL381" s="76"/>
      <c r="BM381" s="76"/>
      <c r="BN381" s="76"/>
      <c r="BO381" s="76"/>
      <c r="BP381" s="76"/>
      <c r="BQ381" s="76"/>
      <c r="BR381" s="76"/>
      <c r="BS381" s="76"/>
      <c r="BT381" s="76"/>
      <c r="BU381" s="76"/>
      <c r="BV381" s="76"/>
      <c r="BW381" s="76"/>
      <c r="BX381" s="76"/>
      <c r="BY381" s="76"/>
      <c r="BZ381" s="76"/>
      <c r="CA381" s="76"/>
      <c r="CB381" s="76"/>
      <c r="CC381" s="76"/>
      <c r="CD381" s="76"/>
      <c r="CE381" s="76"/>
      <c r="CF381" s="76"/>
      <c r="CG381" s="76"/>
      <c r="CH381" s="76"/>
      <c r="CI381" s="76"/>
      <c r="CJ381" s="76"/>
      <c r="CK381" s="76"/>
      <c r="CL381" s="76"/>
    </row>
    <row r="382" spans="2:90" x14ac:dyDescent="0.4">
      <c r="B382" s="8" t="s">
        <v>494</v>
      </c>
      <c r="D382" t="s">
        <v>965</v>
      </c>
      <c r="E382" s="8" t="str">
        <f t="shared" si="286"/>
        <v>382 FUNNEL-EV</v>
      </c>
      <c r="G382" t="s">
        <v>332</v>
      </c>
      <c r="H382" s="12"/>
      <c r="I382" s="60"/>
      <c r="J382" s="60"/>
      <c r="K382" s="15"/>
      <c r="L382" s="15"/>
      <c r="M382" s="15"/>
      <c r="N382" s="15"/>
      <c r="O382" s="15"/>
      <c r="P382" s="15"/>
      <c r="R382" s="15"/>
      <c r="S382" s="76"/>
      <c r="T382" s="76"/>
      <c r="U382" s="76"/>
      <c r="V382" s="76"/>
      <c r="W382" s="76"/>
      <c r="X382" s="76"/>
      <c r="Y382" s="76"/>
      <c r="Z382" s="76"/>
      <c r="AA382" s="76"/>
      <c r="AB382" s="76"/>
      <c r="AC382" s="76"/>
      <c r="AD382" s="76"/>
      <c r="AE382" s="76"/>
      <c r="AF382" s="76"/>
      <c r="AG382" s="76"/>
      <c r="AH382" s="76"/>
      <c r="AI382" s="76"/>
      <c r="AJ382" s="76"/>
      <c r="AK382" s="76"/>
      <c r="AL382" s="76"/>
      <c r="AM382" s="76"/>
      <c r="AN382" s="76"/>
      <c r="AO382" s="76"/>
      <c r="AP382" s="76"/>
      <c r="AQ382" s="76"/>
      <c r="AR382" s="76"/>
      <c r="AS382" s="76"/>
      <c r="AT382" s="76"/>
      <c r="AU382" s="76"/>
      <c r="AV382" s="76"/>
      <c r="AW382" s="76"/>
      <c r="AX382" s="76"/>
      <c r="AY382" s="76"/>
      <c r="AZ382" s="76"/>
      <c r="BA382" s="76"/>
      <c r="BB382" s="76"/>
      <c r="BC382" s="76"/>
      <c r="BD382" s="76"/>
      <c r="BE382" s="76"/>
      <c r="BF382" s="76"/>
      <c r="BG382" s="76"/>
      <c r="BH382" s="76"/>
      <c r="BI382" s="76"/>
      <c r="BJ382" s="76"/>
      <c r="BK382" s="76"/>
      <c r="BL382" s="76"/>
      <c r="BM382" s="76"/>
      <c r="BN382" s="76"/>
      <c r="BO382" s="76"/>
      <c r="BP382" s="76"/>
      <c r="BQ382" s="76"/>
      <c r="BR382" s="76"/>
      <c r="BS382" s="76"/>
      <c r="BT382" s="76"/>
      <c r="BU382" s="76"/>
      <c r="BV382" s="76"/>
      <c r="BW382" s="76"/>
      <c r="BX382" s="76"/>
      <c r="BY382" s="76"/>
      <c r="BZ382" s="76"/>
      <c r="CA382" s="76"/>
      <c r="CB382" s="76"/>
      <c r="CC382" s="76"/>
      <c r="CD382" s="76"/>
      <c r="CE382" s="76"/>
      <c r="CF382" s="76"/>
      <c r="CG382" s="76"/>
      <c r="CH382" s="76"/>
      <c r="CI382" s="76"/>
      <c r="CJ382" s="76"/>
      <c r="CK382" s="76"/>
      <c r="CL382" s="76"/>
    </row>
    <row r="383" spans="2:90" x14ac:dyDescent="0.4">
      <c r="B383" s="8" t="s">
        <v>463</v>
      </c>
      <c r="D383" t="s">
        <v>965</v>
      </c>
      <c r="E383" s="8" t="str">
        <f t="shared" si="286"/>
        <v>383 FUNNEL-EV</v>
      </c>
      <c r="G383" t="s">
        <v>332</v>
      </c>
      <c r="H383" s="12"/>
      <c r="I383" s="60"/>
      <c r="J383" s="60"/>
      <c r="K383" s="15"/>
      <c r="L383" s="15"/>
      <c r="M383" s="15"/>
      <c r="N383" s="15"/>
      <c r="O383" s="15"/>
      <c r="P383" s="15"/>
      <c r="R383" s="15"/>
      <c r="S383" s="76"/>
      <c r="T383" s="76"/>
      <c r="U383" s="76"/>
      <c r="V383" s="76"/>
      <c r="W383" s="76"/>
      <c r="X383" s="76"/>
      <c r="Y383" s="76"/>
      <c r="Z383" s="76"/>
      <c r="AA383" s="76"/>
      <c r="AB383" s="76"/>
      <c r="AC383" s="76"/>
      <c r="AD383" s="76"/>
      <c r="AE383" s="76"/>
      <c r="AF383" s="76"/>
      <c r="AG383" s="76"/>
      <c r="AH383" s="76"/>
      <c r="AI383" s="76"/>
      <c r="AJ383" s="76"/>
      <c r="AK383" s="76"/>
      <c r="AL383" s="76"/>
      <c r="AM383" s="76"/>
      <c r="AN383" s="76"/>
      <c r="AO383" s="76"/>
      <c r="AP383" s="76"/>
      <c r="AQ383" s="76"/>
      <c r="AR383" s="76"/>
      <c r="AS383" s="76"/>
      <c r="AT383" s="76"/>
      <c r="AU383" s="76"/>
      <c r="AV383" s="76"/>
      <c r="AW383" s="76"/>
      <c r="AX383" s="76"/>
      <c r="AY383" s="76"/>
      <c r="AZ383" s="76"/>
      <c r="BA383" s="76"/>
      <c r="BB383" s="76"/>
      <c r="BC383" s="76"/>
      <c r="BD383" s="76"/>
      <c r="BE383" s="76"/>
      <c r="BF383" s="76"/>
      <c r="BG383" s="76"/>
      <c r="BH383" s="76"/>
      <c r="BI383" s="76"/>
      <c r="BJ383" s="76"/>
      <c r="BK383" s="76"/>
      <c r="BL383" s="76"/>
      <c r="BM383" s="76"/>
      <c r="BN383" s="76"/>
      <c r="BO383" s="76"/>
      <c r="BP383" s="76"/>
      <c r="BQ383" s="76"/>
      <c r="BR383" s="76"/>
      <c r="BS383" s="76"/>
      <c r="BT383" s="76"/>
      <c r="BU383" s="76"/>
      <c r="BV383" s="76"/>
      <c r="BW383" s="76"/>
      <c r="BX383" s="76"/>
      <c r="BY383" s="76"/>
      <c r="BZ383" s="76"/>
      <c r="CA383" s="76"/>
      <c r="CB383" s="76"/>
      <c r="CC383" s="76"/>
      <c r="CD383" s="76"/>
      <c r="CE383" s="76"/>
      <c r="CF383" s="76"/>
      <c r="CG383" s="76"/>
      <c r="CH383" s="76"/>
      <c r="CI383" s="76"/>
      <c r="CJ383" s="76"/>
      <c r="CK383" s="76"/>
      <c r="CL383" s="76"/>
    </row>
    <row r="384" spans="2:90" x14ac:dyDescent="0.4">
      <c r="B384" s="8" t="s">
        <v>464</v>
      </c>
      <c r="D384" t="s">
        <v>965</v>
      </c>
      <c r="E384" s="8" t="str">
        <f t="shared" si="286"/>
        <v>384 FUNNEL-EV</v>
      </c>
      <c r="G384" t="s">
        <v>332</v>
      </c>
      <c r="H384" s="12"/>
      <c r="I384" s="60"/>
      <c r="J384" s="60"/>
      <c r="K384" s="15"/>
      <c r="L384" s="15"/>
      <c r="M384" s="15"/>
      <c r="N384" s="15"/>
      <c r="O384" s="15"/>
      <c r="P384" s="15"/>
      <c r="R384" s="15"/>
      <c r="S384" s="76"/>
      <c r="T384" s="76"/>
      <c r="U384" s="76"/>
      <c r="V384" s="76"/>
      <c r="W384" s="76"/>
      <c r="X384" s="76"/>
      <c r="Y384" s="76"/>
      <c r="Z384" s="76"/>
      <c r="AA384" s="76"/>
      <c r="AB384" s="76"/>
      <c r="AC384" s="76"/>
      <c r="AD384" s="76"/>
      <c r="AE384" s="76"/>
      <c r="AF384" s="76"/>
      <c r="AG384" s="76"/>
      <c r="AH384" s="76"/>
      <c r="AI384" s="76"/>
      <c r="AJ384" s="76"/>
      <c r="AK384" s="76"/>
      <c r="AL384" s="76"/>
      <c r="AM384" s="76"/>
      <c r="AN384" s="76"/>
      <c r="AO384" s="76"/>
      <c r="AP384" s="76"/>
      <c r="AQ384" s="76"/>
      <c r="AR384" s="76"/>
      <c r="AS384" s="76"/>
      <c r="AT384" s="76"/>
      <c r="AU384" s="76"/>
      <c r="AV384" s="76"/>
      <c r="AW384" s="76"/>
      <c r="AX384" s="76"/>
      <c r="AY384" s="76"/>
      <c r="AZ384" s="76"/>
      <c r="BA384" s="76"/>
      <c r="BB384" s="76"/>
      <c r="BC384" s="76"/>
      <c r="BD384" s="76"/>
      <c r="BE384" s="76"/>
      <c r="BF384" s="76"/>
      <c r="BG384" s="76"/>
      <c r="BH384" s="76"/>
      <c r="BI384" s="76"/>
      <c r="BJ384" s="76"/>
      <c r="BK384" s="76"/>
      <c r="BL384" s="76"/>
      <c r="BM384" s="76"/>
      <c r="BN384" s="76"/>
      <c r="BO384" s="76"/>
      <c r="BP384" s="76"/>
      <c r="BQ384" s="76"/>
      <c r="BR384" s="76"/>
      <c r="BS384" s="76"/>
      <c r="BT384" s="76"/>
      <c r="BU384" s="76"/>
      <c r="BV384" s="76"/>
      <c r="BW384" s="76"/>
      <c r="BX384" s="76"/>
      <c r="BY384" s="76"/>
      <c r="BZ384" s="76"/>
      <c r="CA384" s="76"/>
      <c r="CB384" s="76"/>
      <c r="CC384" s="76"/>
      <c r="CD384" s="76"/>
      <c r="CE384" s="76"/>
      <c r="CF384" s="76"/>
      <c r="CG384" s="76"/>
      <c r="CH384" s="76"/>
      <c r="CI384" s="76"/>
      <c r="CJ384" s="76"/>
      <c r="CK384" s="76"/>
      <c r="CL384" s="76"/>
    </row>
    <row r="385" spans="2:90" x14ac:dyDescent="0.4">
      <c r="B385" s="181" t="s">
        <v>459</v>
      </c>
      <c r="E385" s="8"/>
      <c r="H385" s="182"/>
      <c r="I385" s="183"/>
      <c r="J385" s="183"/>
      <c r="K385" s="184"/>
      <c r="L385" s="184"/>
      <c r="M385" s="184"/>
      <c r="N385" s="184"/>
      <c r="O385" s="184"/>
      <c r="P385" s="184"/>
      <c r="R385" s="185"/>
      <c r="S385" s="186"/>
      <c r="T385" s="186"/>
      <c r="U385" s="186"/>
      <c r="V385" s="186"/>
      <c r="W385" s="186"/>
      <c r="X385" s="186"/>
      <c r="Y385" s="186"/>
      <c r="Z385" s="186"/>
      <c r="AA385" s="186"/>
      <c r="AB385" s="186"/>
      <c r="AC385" s="186"/>
      <c r="AD385" s="186"/>
      <c r="AE385" s="186"/>
      <c r="AF385" s="186"/>
      <c r="AG385" s="186"/>
      <c r="AH385" s="186"/>
      <c r="AI385" s="186"/>
      <c r="AJ385" s="186"/>
      <c r="AK385" s="186"/>
      <c r="AL385" s="186"/>
      <c r="AM385" s="186"/>
      <c r="AN385" s="186"/>
      <c r="AO385" s="186"/>
      <c r="AP385" s="186"/>
      <c r="AQ385" s="186"/>
      <c r="AR385" s="186"/>
      <c r="AS385" s="186"/>
      <c r="AT385" s="186"/>
      <c r="AU385" s="186"/>
      <c r="AV385" s="186"/>
      <c r="AW385" s="186"/>
      <c r="AX385" s="186"/>
      <c r="AY385" s="186"/>
      <c r="AZ385" s="186"/>
      <c r="BA385" s="186"/>
      <c r="BB385" s="186"/>
      <c r="BC385" s="186"/>
      <c r="BD385" s="186"/>
      <c r="BE385" s="186"/>
      <c r="BF385" s="186"/>
      <c r="BG385" s="186"/>
      <c r="BH385" s="186"/>
      <c r="BI385" s="186"/>
      <c r="BJ385" s="186"/>
      <c r="BK385" s="186"/>
      <c r="BL385" s="186"/>
      <c r="BM385" s="186"/>
      <c r="BN385" s="186"/>
      <c r="BO385" s="186"/>
      <c r="BP385" s="186"/>
      <c r="BQ385" s="186"/>
      <c r="BR385" s="186"/>
      <c r="BS385" s="186"/>
      <c r="BT385" s="186"/>
      <c r="BU385" s="186"/>
      <c r="BV385" s="186"/>
      <c r="BW385" s="186"/>
      <c r="BX385" s="186"/>
      <c r="BY385" s="186"/>
      <c r="BZ385" s="186"/>
      <c r="CA385" s="186"/>
      <c r="CB385" s="186"/>
      <c r="CC385" s="186"/>
      <c r="CD385" s="186"/>
      <c r="CE385" s="186"/>
      <c r="CF385" s="186"/>
      <c r="CG385" s="186"/>
      <c r="CH385" s="186"/>
      <c r="CI385" s="186"/>
      <c r="CJ385" s="186"/>
      <c r="CK385" s="186"/>
      <c r="CL385" s="186"/>
    </row>
    <row r="386" spans="2:90" x14ac:dyDescent="0.4">
      <c r="B386" s="181" t="s">
        <v>970</v>
      </c>
      <c r="E386" s="8"/>
      <c r="H386" s="182"/>
      <c r="I386" s="183"/>
      <c r="J386" s="183"/>
      <c r="K386" s="184"/>
      <c r="L386" s="184"/>
      <c r="M386" s="184"/>
      <c r="N386" s="184"/>
      <c r="O386" s="184"/>
      <c r="P386" s="184"/>
      <c r="R386" s="185"/>
      <c r="S386" s="186"/>
      <c r="T386" s="186"/>
      <c r="U386" s="186"/>
      <c r="V386" s="186"/>
      <c r="W386" s="186"/>
      <c r="X386" s="186"/>
      <c r="Y386" s="186"/>
      <c r="Z386" s="186"/>
      <c r="AA386" s="186"/>
      <c r="AB386" s="186"/>
      <c r="AC386" s="186"/>
      <c r="AD386" s="186"/>
      <c r="AE386" s="186"/>
      <c r="AF386" s="186"/>
      <c r="AG386" s="186"/>
      <c r="AH386" s="186"/>
      <c r="AI386" s="186"/>
      <c r="AJ386" s="186"/>
      <c r="AK386" s="186"/>
      <c r="AL386" s="186"/>
      <c r="AM386" s="186"/>
      <c r="AN386" s="186"/>
      <c r="AO386" s="186"/>
      <c r="AP386" s="186"/>
      <c r="AQ386" s="186"/>
      <c r="AR386" s="186"/>
      <c r="AS386" s="186"/>
      <c r="AT386" s="186"/>
      <c r="AU386" s="186"/>
      <c r="AV386" s="186"/>
      <c r="AW386" s="186"/>
      <c r="AX386" s="186"/>
      <c r="AY386" s="186"/>
      <c r="AZ386" s="186"/>
      <c r="BA386" s="186"/>
      <c r="BB386" s="186"/>
      <c r="BC386" s="186"/>
      <c r="BD386" s="186"/>
      <c r="BE386" s="186"/>
      <c r="BF386" s="186"/>
      <c r="BG386" s="186"/>
      <c r="BH386" s="186"/>
      <c r="BI386" s="186"/>
      <c r="BJ386" s="186"/>
      <c r="BK386" s="186"/>
      <c r="BL386" s="186"/>
      <c r="BM386" s="186"/>
      <c r="BN386" s="186"/>
      <c r="BO386" s="186"/>
      <c r="BP386" s="186"/>
      <c r="BQ386" s="186"/>
      <c r="BR386" s="186"/>
      <c r="BS386" s="186"/>
      <c r="BT386" s="186"/>
      <c r="BU386" s="186"/>
      <c r="BV386" s="186"/>
      <c r="BW386" s="186"/>
      <c r="BX386" s="186"/>
      <c r="BY386" s="186"/>
      <c r="BZ386" s="186"/>
      <c r="CA386" s="186"/>
      <c r="CB386" s="186"/>
      <c r="CC386" s="186"/>
      <c r="CD386" s="186"/>
      <c r="CE386" s="186"/>
      <c r="CF386" s="186"/>
      <c r="CG386" s="186"/>
      <c r="CH386" s="186"/>
      <c r="CI386" s="186"/>
      <c r="CJ386" s="186"/>
      <c r="CK386" s="186"/>
      <c r="CL386" s="186"/>
    </row>
    <row r="387" spans="2:90" x14ac:dyDescent="0.4">
      <c r="I387"/>
      <c r="J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row>
    <row r="388" spans="2:90" x14ac:dyDescent="0.4">
      <c r="I388"/>
      <c r="J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row>
    <row r="389" spans="2:90" x14ac:dyDescent="0.4">
      <c r="I389"/>
      <c r="J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row>
    <row r="390" spans="2:90" x14ac:dyDescent="0.4">
      <c r="I390"/>
      <c r="J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row>
    <row r="391" spans="2:90" x14ac:dyDescent="0.4">
      <c r="I391"/>
      <c r="J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row>
    <row r="392" spans="2:90" x14ac:dyDescent="0.4">
      <c r="I392"/>
      <c r="J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row>
    <row r="393" spans="2:90" x14ac:dyDescent="0.4">
      <c r="I393"/>
      <c r="J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row>
    <row r="394" spans="2:90" x14ac:dyDescent="0.4">
      <c r="I394"/>
      <c r="J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row>
    <row r="395" spans="2:90" x14ac:dyDescent="0.4">
      <c r="I395"/>
      <c r="J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row>
    <row r="396" spans="2:90" x14ac:dyDescent="0.4">
      <c r="I396"/>
      <c r="J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row>
    <row r="397" spans="2:90" x14ac:dyDescent="0.4">
      <c r="E397" s="8"/>
      <c r="H397" s="31"/>
      <c r="I397" s="73"/>
      <c r="J397" s="73"/>
      <c r="K397" s="39"/>
      <c r="L397" s="39"/>
      <c r="M397" s="39"/>
      <c r="N397" s="39"/>
      <c r="O397" s="39"/>
      <c r="P397" s="39"/>
      <c r="R397" s="38"/>
      <c r="S397" s="76"/>
      <c r="T397" s="76"/>
      <c r="U397" s="76"/>
      <c r="V397" s="76"/>
      <c r="W397" s="76"/>
      <c r="X397" s="76"/>
      <c r="Y397" s="76"/>
      <c r="Z397" s="76"/>
      <c r="AA397" s="76"/>
      <c r="AB397" s="76"/>
      <c r="AC397" s="76"/>
      <c r="AD397" s="76"/>
      <c r="AE397" s="76"/>
      <c r="AF397" s="76"/>
      <c r="AG397" s="76"/>
      <c r="AH397" s="76"/>
      <c r="AI397" s="76"/>
      <c r="AJ397" s="76"/>
      <c r="AK397" s="76"/>
      <c r="AL397" s="76"/>
      <c r="AM397" s="76"/>
      <c r="AN397" s="76"/>
      <c r="AO397" s="76"/>
      <c r="AP397" s="76"/>
      <c r="AQ397" s="76"/>
      <c r="AR397" s="76"/>
      <c r="AS397" s="76"/>
      <c r="AT397" s="76"/>
      <c r="AU397" s="76"/>
      <c r="AV397" s="76"/>
      <c r="AW397" s="76"/>
      <c r="AX397" s="76"/>
      <c r="AY397" s="76"/>
      <c r="AZ397" s="76"/>
      <c r="BA397" s="76"/>
      <c r="BB397" s="76"/>
      <c r="BC397" s="76"/>
      <c r="BD397" s="76"/>
      <c r="BE397" s="76"/>
      <c r="BF397" s="76"/>
      <c r="BG397" s="76"/>
      <c r="BH397" s="76"/>
      <c r="BI397" s="76"/>
      <c r="BJ397" s="76"/>
      <c r="BK397" s="76"/>
      <c r="BL397" s="76"/>
      <c r="BM397" s="76"/>
      <c r="BN397" s="76"/>
      <c r="BO397" s="76"/>
      <c r="BP397" s="76"/>
      <c r="BQ397" s="76"/>
      <c r="BR397" s="76"/>
      <c r="BS397" s="76"/>
      <c r="BT397" s="76"/>
      <c r="BU397" s="76"/>
      <c r="BV397" s="76"/>
      <c r="BW397" s="76"/>
      <c r="BX397" s="76"/>
      <c r="BY397" s="76"/>
      <c r="BZ397" s="76"/>
      <c r="CA397" s="76"/>
      <c r="CB397" s="76"/>
      <c r="CC397" s="76"/>
      <c r="CD397" s="76"/>
      <c r="CE397" s="76"/>
      <c r="CF397" s="76"/>
      <c r="CG397" s="76"/>
      <c r="CH397" s="76"/>
      <c r="CI397" s="76"/>
      <c r="CJ397" s="76"/>
      <c r="CK397" s="76"/>
      <c r="CL397" s="76"/>
    </row>
    <row r="398" spans="2:90" x14ac:dyDescent="0.4">
      <c r="E398" s="8"/>
      <c r="H398" s="31"/>
      <c r="I398" s="73"/>
      <c r="J398" s="73"/>
      <c r="K398" s="39"/>
      <c r="L398" s="39"/>
      <c r="M398" s="39"/>
      <c r="N398" s="39"/>
      <c r="O398" s="39"/>
      <c r="P398" s="39"/>
      <c r="R398" s="38"/>
      <c r="S398" s="76"/>
      <c r="T398" s="76"/>
      <c r="U398" s="76"/>
      <c r="V398" s="76"/>
      <c r="W398" s="76"/>
      <c r="X398" s="76"/>
      <c r="Y398" s="76"/>
      <c r="Z398" s="76"/>
      <c r="AA398" s="76"/>
      <c r="AB398" s="76"/>
      <c r="AC398" s="76"/>
      <c r="AD398" s="76"/>
      <c r="AE398" s="76"/>
      <c r="AF398" s="76"/>
      <c r="AG398" s="76"/>
      <c r="AH398" s="76"/>
      <c r="AI398" s="76"/>
      <c r="AJ398" s="76"/>
      <c r="AK398" s="76"/>
      <c r="AL398" s="76"/>
      <c r="AM398" s="76"/>
      <c r="AN398" s="76"/>
      <c r="AO398" s="76"/>
      <c r="AP398" s="76"/>
      <c r="AQ398" s="76"/>
      <c r="AR398" s="76"/>
      <c r="AS398" s="76"/>
      <c r="AT398" s="76"/>
      <c r="AU398" s="76"/>
      <c r="AV398" s="76"/>
      <c r="AW398" s="76"/>
      <c r="AX398" s="76"/>
      <c r="AY398" s="76"/>
      <c r="AZ398" s="76"/>
      <c r="BA398" s="76"/>
      <c r="BB398" s="76"/>
      <c r="BC398" s="76"/>
      <c r="BD398" s="76"/>
      <c r="BE398" s="76"/>
      <c r="BF398" s="76"/>
      <c r="BG398" s="76"/>
      <c r="BH398" s="76"/>
      <c r="BI398" s="76"/>
      <c r="BJ398" s="76"/>
      <c r="BK398" s="76"/>
      <c r="BL398" s="76"/>
      <c r="BM398" s="76"/>
      <c r="BN398" s="76"/>
      <c r="BO398" s="76"/>
      <c r="BP398" s="76"/>
      <c r="BQ398" s="76"/>
      <c r="BR398" s="76"/>
      <c r="BS398" s="76"/>
      <c r="BT398" s="76"/>
      <c r="BU398" s="76"/>
      <c r="BV398" s="76"/>
      <c r="BW398" s="76"/>
      <c r="BX398" s="76"/>
      <c r="BY398" s="76"/>
      <c r="BZ398" s="76"/>
      <c r="CA398" s="76"/>
      <c r="CB398" s="76"/>
      <c r="CC398" s="76"/>
      <c r="CD398" s="76"/>
      <c r="CE398" s="76"/>
      <c r="CF398" s="76"/>
      <c r="CG398" s="76"/>
      <c r="CH398" s="76"/>
      <c r="CI398" s="76"/>
      <c r="CJ398" s="76"/>
      <c r="CK398" s="76"/>
      <c r="CL398" s="76"/>
    </row>
    <row r="399" spans="2:90" x14ac:dyDescent="0.4">
      <c r="E399" s="8"/>
      <c r="H399" s="31"/>
      <c r="I399" s="73"/>
      <c r="J399" s="73"/>
      <c r="K399" s="39"/>
      <c r="L399" s="39"/>
      <c r="M399" s="39"/>
      <c r="N399" s="39"/>
      <c r="O399" s="39"/>
      <c r="P399" s="39"/>
      <c r="R399" s="38"/>
      <c r="S399" s="76"/>
      <c r="T399" s="76"/>
      <c r="U399" s="76"/>
      <c r="V399" s="76"/>
      <c r="W399" s="76"/>
      <c r="X399" s="76"/>
      <c r="Y399" s="76"/>
      <c r="Z399" s="76"/>
      <c r="AA399" s="76"/>
      <c r="AB399" s="76"/>
      <c r="AC399" s="76"/>
      <c r="AD399" s="76"/>
      <c r="AE399" s="76"/>
      <c r="AF399" s="76"/>
      <c r="AG399" s="76"/>
      <c r="AH399" s="76"/>
      <c r="AI399" s="76"/>
      <c r="AJ399" s="76"/>
      <c r="AK399" s="76"/>
      <c r="AL399" s="76"/>
      <c r="AM399" s="76"/>
      <c r="AN399" s="76"/>
      <c r="AO399" s="76"/>
      <c r="AP399" s="76"/>
      <c r="AQ399" s="76"/>
      <c r="AR399" s="76"/>
      <c r="AS399" s="76"/>
      <c r="AT399" s="76"/>
      <c r="AU399" s="76"/>
      <c r="AV399" s="76"/>
      <c r="AW399" s="76"/>
      <c r="AX399" s="76"/>
      <c r="AY399" s="76"/>
      <c r="AZ399" s="76"/>
      <c r="BA399" s="76"/>
      <c r="BB399" s="76"/>
      <c r="BC399" s="76"/>
      <c r="BD399" s="76"/>
      <c r="BE399" s="76"/>
      <c r="BF399" s="76"/>
      <c r="BG399" s="76"/>
      <c r="BH399" s="76"/>
      <c r="BI399" s="76"/>
      <c r="BJ399" s="76"/>
      <c r="BK399" s="76"/>
      <c r="BL399" s="76"/>
      <c r="BM399" s="76"/>
      <c r="BN399" s="76"/>
      <c r="BO399" s="76"/>
      <c r="BP399" s="76"/>
      <c r="BQ399" s="76"/>
      <c r="BR399" s="76"/>
      <c r="BS399" s="76"/>
      <c r="BT399" s="76"/>
      <c r="BU399" s="76"/>
      <c r="BV399" s="76"/>
      <c r="BW399" s="76"/>
      <c r="BX399" s="76"/>
      <c r="BY399" s="76"/>
      <c r="BZ399" s="76"/>
      <c r="CA399" s="76"/>
      <c r="CB399" s="76"/>
      <c r="CC399" s="76"/>
      <c r="CD399" s="76"/>
      <c r="CE399" s="76"/>
      <c r="CF399" s="76"/>
      <c r="CG399" s="76"/>
      <c r="CH399" s="76"/>
      <c r="CI399" s="76"/>
      <c r="CJ399" s="76"/>
      <c r="CK399" s="76"/>
      <c r="CL399" s="76"/>
    </row>
    <row r="400" spans="2:90" x14ac:dyDescent="0.4">
      <c r="E400" s="8"/>
      <c r="H400" s="31"/>
      <c r="I400" s="73"/>
      <c r="J400" s="73"/>
      <c r="K400" s="39"/>
      <c r="L400" s="39"/>
      <c r="M400" s="39"/>
      <c r="N400" s="39"/>
      <c r="O400" s="39"/>
      <c r="P400" s="39"/>
      <c r="R400" s="38"/>
      <c r="S400" s="76"/>
      <c r="T400" s="76"/>
      <c r="U400" s="76"/>
      <c r="V400" s="76"/>
      <c r="W400" s="76"/>
      <c r="X400" s="76"/>
      <c r="Y400" s="76"/>
      <c r="Z400" s="76"/>
      <c r="AA400" s="76"/>
      <c r="AB400" s="76"/>
      <c r="AC400" s="76"/>
      <c r="AD400" s="76"/>
      <c r="AE400" s="76"/>
      <c r="AF400" s="76"/>
      <c r="AG400" s="76"/>
      <c r="AH400" s="76"/>
      <c r="AI400" s="76"/>
      <c r="AJ400" s="76"/>
      <c r="AK400" s="76"/>
      <c r="AL400" s="76"/>
      <c r="AM400" s="76"/>
      <c r="AN400" s="76"/>
      <c r="AO400" s="76"/>
      <c r="AP400" s="76"/>
      <c r="AQ400" s="76"/>
      <c r="AR400" s="76"/>
      <c r="AS400" s="76"/>
      <c r="AT400" s="76"/>
      <c r="AU400" s="76"/>
      <c r="AV400" s="76"/>
      <c r="AW400" s="76"/>
      <c r="AX400" s="76"/>
      <c r="AY400" s="76"/>
      <c r="AZ400" s="76"/>
      <c r="BA400" s="76"/>
      <c r="BB400" s="76"/>
      <c r="BC400" s="76"/>
      <c r="BD400" s="76"/>
      <c r="BE400" s="76"/>
      <c r="BF400" s="76"/>
      <c r="BG400" s="76"/>
      <c r="BH400" s="76"/>
      <c r="BI400" s="76"/>
      <c r="BJ400" s="76"/>
      <c r="BK400" s="76"/>
      <c r="BL400" s="76"/>
      <c r="BM400" s="76"/>
      <c r="BN400" s="76"/>
      <c r="BO400" s="76"/>
      <c r="BP400" s="76"/>
      <c r="BQ400" s="76"/>
      <c r="BR400" s="76"/>
      <c r="BS400" s="76"/>
      <c r="BT400" s="76"/>
      <c r="BU400" s="76"/>
      <c r="BV400" s="76"/>
      <c r="BW400" s="76"/>
      <c r="BX400" s="76"/>
      <c r="BY400" s="76"/>
      <c r="BZ400" s="76"/>
      <c r="CA400" s="76"/>
      <c r="CB400" s="76"/>
      <c r="CC400" s="76"/>
      <c r="CD400" s="76"/>
      <c r="CE400" s="76"/>
      <c r="CF400" s="76"/>
      <c r="CG400" s="76"/>
      <c r="CH400" s="76"/>
      <c r="CI400" s="76"/>
      <c r="CJ400" s="76"/>
      <c r="CK400" s="76"/>
      <c r="CL400" s="76"/>
    </row>
    <row r="401" spans="2:90" x14ac:dyDescent="0.4">
      <c r="E401" s="8"/>
      <c r="H401" s="31"/>
      <c r="I401" s="73"/>
      <c r="J401" s="73"/>
      <c r="K401" s="39"/>
      <c r="L401" s="39"/>
      <c r="M401" s="39"/>
      <c r="N401" s="39"/>
      <c r="O401" s="39"/>
      <c r="P401" s="39"/>
      <c r="R401" s="38"/>
      <c r="S401" s="76"/>
      <c r="T401" s="76"/>
      <c r="U401" s="76"/>
      <c r="V401" s="76"/>
      <c r="W401" s="76"/>
      <c r="X401" s="76"/>
      <c r="Y401" s="76"/>
      <c r="Z401" s="76"/>
      <c r="AA401" s="76"/>
      <c r="AB401" s="76"/>
      <c r="AC401" s="76"/>
      <c r="AD401" s="76"/>
      <c r="AE401" s="76"/>
      <c r="AF401" s="76"/>
      <c r="AG401" s="76"/>
      <c r="AH401" s="76"/>
      <c r="AI401" s="76"/>
      <c r="AJ401" s="76"/>
      <c r="AK401" s="76"/>
      <c r="AL401" s="76"/>
      <c r="AM401" s="76"/>
      <c r="AN401" s="76"/>
      <c r="AO401" s="76"/>
      <c r="AP401" s="76"/>
      <c r="AQ401" s="76"/>
      <c r="AR401" s="76"/>
      <c r="AS401" s="76"/>
      <c r="AT401" s="76"/>
      <c r="AU401" s="76"/>
      <c r="AV401" s="76"/>
      <c r="AW401" s="76"/>
      <c r="AX401" s="76"/>
      <c r="AY401" s="76"/>
      <c r="AZ401" s="76"/>
      <c r="BA401" s="76"/>
      <c r="BB401" s="76"/>
      <c r="BC401" s="76"/>
      <c r="BD401" s="76"/>
      <c r="BE401" s="76"/>
      <c r="BF401" s="76"/>
      <c r="BG401" s="76"/>
      <c r="BH401" s="76"/>
      <c r="BI401" s="76"/>
      <c r="BJ401" s="76"/>
      <c r="BK401" s="76"/>
      <c r="BL401" s="76"/>
      <c r="BM401" s="76"/>
      <c r="BN401" s="76"/>
      <c r="BO401" s="76"/>
      <c r="BP401" s="76"/>
      <c r="BQ401" s="76"/>
      <c r="BR401" s="76"/>
      <c r="BS401" s="76"/>
      <c r="BT401" s="76"/>
      <c r="BU401" s="76"/>
      <c r="BV401" s="76"/>
      <c r="BW401" s="76"/>
      <c r="BX401" s="76"/>
      <c r="BY401" s="76"/>
      <c r="BZ401" s="76"/>
      <c r="CA401" s="76"/>
      <c r="CB401" s="76"/>
      <c r="CC401" s="76"/>
      <c r="CD401" s="76"/>
      <c r="CE401" s="76"/>
      <c r="CF401" s="76"/>
      <c r="CG401" s="76"/>
      <c r="CH401" s="76"/>
      <c r="CI401" s="76"/>
      <c r="CJ401" s="76"/>
      <c r="CK401" s="76"/>
      <c r="CL401" s="76"/>
    </row>
    <row r="402" spans="2:90" x14ac:dyDescent="0.4">
      <c r="E402" s="8"/>
      <c r="H402" s="31"/>
      <c r="I402" s="73"/>
      <c r="J402" s="73"/>
      <c r="K402" s="39"/>
      <c r="L402" s="39"/>
      <c r="M402" s="39"/>
      <c r="N402" s="39"/>
      <c r="O402" s="39"/>
      <c r="P402" s="39"/>
      <c r="R402" s="38"/>
      <c r="S402" s="76"/>
      <c r="T402" s="76"/>
      <c r="U402" s="76"/>
      <c r="V402" s="76"/>
      <c r="W402" s="76"/>
      <c r="X402" s="76"/>
      <c r="Y402" s="76"/>
      <c r="Z402" s="76"/>
      <c r="AA402" s="76"/>
      <c r="AB402" s="76"/>
      <c r="AC402" s="76"/>
      <c r="AD402" s="76"/>
      <c r="AE402" s="76"/>
      <c r="AF402" s="76"/>
      <c r="AG402" s="76"/>
      <c r="AH402" s="76"/>
      <c r="AI402" s="76"/>
      <c r="AJ402" s="76"/>
      <c r="AK402" s="76"/>
      <c r="AL402" s="76"/>
      <c r="AM402" s="76"/>
      <c r="AN402" s="76"/>
      <c r="AO402" s="76"/>
      <c r="AP402" s="76"/>
      <c r="AQ402" s="76"/>
      <c r="AR402" s="76"/>
      <c r="AS402" s="76"/>
      <c r="AT402" s="76"/>
      <c r="AU402" s="76"/>
      <c r="AV402" s="76"/>
      <c r="AW402" s="76"/>
      <c r="AX402" s="76"/>
      <c r="AY402" s="76"/>
      <c r="AZ402" s="76"/>
      <c r="BA402" s="76"/>
      <c r="BB402" s="76"/>
      <c r="BC402" s="76"/>
      <c r="BD402" s="76"/>
      <c r="BE402" s="76"/>
      <c r="BF402" s="76"/>
      <c r="BG402" s="76"/>
      <c r="BH402" s="76"/>
      <c r="BI402" s="76"/>
      <c r="BJ402" s="76"/>
      <c r="BK402" s="76"/>
      <c r="BL402" s="76"/>
      <c r="BM402" s="76"/>
      <c r="BN402" s="76"/>
      <c r="BO402" s="76"/>
      <c r="BP402" s="76"/>
      <c r="BQ402" s="76"/>
      <c r="BR402" s="76"/>
      <c r="BS402" s="76"/>
      <c r="BT402" s="76"/>
      <c r="BU402" s="76"/>
      <c r="BV402" s="76"/>
      <c r="BW402" s="76"/>
      <c r="BX402" s="76"/>
      <c r="BY402" s="76"/>
      <c r="BZ402" s="76"/>
      <c r="CA402" s="76"/>
      <c r="CB402" s="76"/>
      <c r="CC402" s="76"/>
      <c r="CD402" s="76"/>
      <c r="CE402" s="76"/>
      <c r="CF402" s="76"/>
      <c r="CG402" s="76"/>
      <c r="CH402" s="76"/>
      <c r="CI402" s="76"/>
      <c r="CJ402" s="76"/>
      <c r="CK402" s="76"/>
      <c r="CL402" s="76"/>
    </row>
    <row r="403" spans="2:90" x14ac:dyDescent="0.4">
      <c r="E403" s="8"/>
      <c r="H403" s="31"/>
      <c r="I403" s="73"/>
      <c r="J403" s="73"/>
      <c r="K403" s="39"/>
      <c r="L403" s="39"/>
      <c r="M403" s="39"/>
      <c r="N403" s="39"/>
      <c r="O403" s="39"/>
      <c r="P403" s="39"/>
      <c r="R403" s="38"/>
      <c r="S403" s="76"/>
      <c r="T403" s="76"/>
      <c r="U403" s="76"/>
      <c r="V403" s="76"/>
      <c r="W403" s="76"/>
      <c r="X403" s="76"/>
      <c r="Y403" s="76"/>
      <c r="Z403" s="76"/>
      <c r="AA403" s="76"/>
      <c r="AB403" s="76"/>
      <c r="AC403" s="76"/>
      <c r="AD403" s="76"/>
      <c r="AE403" s="76"/>
      <c r="AF403" s="76"/>
      <c r="AG403" s="76"/>
      <c r="AH403" s="76"/>
      <c r="AI403" s="76"/>
      <c r="AJ403" s="76"/>
      <c r="AK403" s="76"/>
      <c r="AL403" s="76"/>
      <c r="AM403" s="76"/>
      <c r="AN403" s="76"/>
      <c r="AO403" s="76"/>
      <c r="AP403" s="76"/>
      <c r="AQ403" s="76"/>
      <c r="AR403" s="76"/>
      <c r="AS403" s="76"/>
      <c r="AT403" s="76"/>
      <c r="AU403" s="76"/>
      <c r="AV403" s="76"/>
      <c r="AW403" s="76"/>
      <c r="AX403" s="76"/>
      <c r="AY403" s="76"/>
      <c r="AZ403" s="76"/>
      <c r="BA403" s="76"/>
      <c r="BB403" s="76"/>
      <c r="BC403" s="76"/>
      <c r="BD403" s="76"/>
      <c r="BE403" s="76"/>
      <c r="BF403" s="76"/>
      <c r="BG403" s="76"/>
      <c r="BH403" s="76"/>
      <c r="BI403" s="76"/>
      <c r="BJ403" s="76"/>
      <c r="BK403" s="76"/>
      <c r="BL403" s="76"/>
      <c r="BM403" s="76"/>
      <c r="BN403" s="76"/>
      <c r="BO403" s="76"/>
      <c r="BP403" s="76"/>
      <c r="BQ403" s="76"/>
      <c r="BR403" s="76"/>
      <c r="BS403" s="76"/>
      <c r="BT403" s="76"/>
      <c r="BU403" s="76"/>
      <c r="BV403" s="76"/>
      <c r="BW403" s="76"/>
      <c r="BX403" s="76"/>
      <c r="BY403" s="76"/>
      <c r="BZ403" s="76"/>
      <c r="CA403" s="76"/>
      <c r="CB403" s="76"/>
      <c r="CC403" s="76"/>
      <c r="CD403" s="76"/>
      <c r="CE403" s="76"/>
      <c r="CF403" s="76"/>
      <c r="CG403" s="76"/>
      <c r="CH403" s="76"/>
      <c r="CI403" s="76"/>
      <c r="CJ403" s="76"/>
      <c r="CK403" s="76"/>
      <c r="CL403" s="76"/>
    </row>
    <row r="404" spans="2:90" x14ac:dyDescent="0.4">
      <c r="E404" s="8"/>
      <c r="H404" s="31"/>
      <c r="I404" s="73"/>
      <c r="J404" s="73"/>
      <c r="K404" s="39"/>
      <c r="L404" s="39"/>
      <c r="M404" s="39"/>
      <c r="N404" s="39"/>
      <c r="O404" s="39"/>
      <c r="P404" s="39"/>
      <c r="R404" s="38"/>
      <c r="S404" s="76"/>
      <c r="T404" s="76"/>
      <c r="U404" s="76"/>
      <c r="V404" s="76"/>
      <c r="W404" s="76"/>
      <c r="X404" s="76"/>
      <c r="Y404" s="76"/>
      <c r="Z404" s="76"/>
      <c r="AA404" s="76"/>
      <c r="AB404" s="76"/>
      <c r="AC404" s="76"/>
      <c r="AD404" s="76"/>
      <c r="AE404" s="76"/>
      <c r="AF404" s="76"/>
      <c r="AG404" s="76"/>
      <c r="AH404" s="76"/>
      <c r="AI404" s="76"/>
      <c r="AJ404" s="76"/>
      <c r="AK404" s="76"/>
      <c r="AL404" s="76"/>
      <c r="AM404" s="76"/>
      <c r="AN404" s="76"/>
      <c r="AO404" s="76"/>
      <c r="AP404" s="76"/>
      <c r="AQ404" s="76"/>
      <c r="AR404" s="76"/>
      <c r="AS404" s="76"/>
      <c r="AT404" s="76"/>
      <c r="AU404" s="76"/>
      <c r="AV404" s="76"/>
      <c r="AW404" s="76"/>
      <c r="AX404" s="76"/>
      <c r="AY404" s="76"/>
      <c r="AZ404" s="76"/>
      <c r="BA404" s="76"/>
      <c r="BB404" s="76"/>
      <c r="BC404" s="76"/>
      <c r="BD404" s="76"/>
      <c r="BE404" s="76"/>
      <c r="BF404" s="76"/>
      <c r="BG404" s="76"/>
      <c r="BH404" s="76"/>
      <c r="BI404" s="76"/>
      <c r="BJ404" s="76"/>
      <c r="BK404" s="76"/>
      <c r="BL404" s="76"/>
      <c r="BM404" s="76"/>
      <c r="BN404" s="76"/>
      <c r="BO404" s="76"/>
      <c r="BP404" s="76"/>
      <c r="BQ404" s="76"/>
      <c r="BR404" s="76"/>
      <c r="BS404" s="76"/>
      <c r="BT404" s="76"/>
      <c r="BU404" s="76"/>
      <c r="BV404" s="76"/>
      <c r="BW404" s="76"/>
      <c r="BX404" s="76"/>
      <c r="BY404" s="76"/>
      <c r="BZ404" s="76"/>
      <c r="CA404" s="76"/>
      <c r="CB404" s="76"/>
      <c r="CC404" s="76"/>
      <c r="CD404" s="76"/>
      <c r="CE404" s="76"/>
      <c r="CF404" s="76"/>
      <c r="CG404" s="76"/>
      <c r="CH404" s="76"/>
      <c r="CI404" s="76"/>
      <c r="CJ404" s="76"/>
      <c r="CK404" s="76"/>
      <c r="CL404" s="76"/>
    </row>
    <row r="405" spans="2:90" x14ac:dyDescent="0.4">
      <c r="B405" s="167"/>
      <c r="E405" s="8"/>
      <c r="H405" s="31"/>
      <c r="I405" s="73"/>
      <c r="J405" s="73"/>
      <c r="K405" s="39"/>
      <c r="L405" s="39"/>
      <c r="M405" s="39"/>
      <c r="N405" s="39"/>
      <c r="O405" s="39"/>
      <c r="P405" s="39"/>
      <c r="R405" s="38"/>
      <c r="S405" s="76"/>
      <c r="T405" s="76"/>
      <c r="U405" s="76"/>
      <c r="V405" s="76"/>
      <c r="W405" s="76"/>
      <c r="X405" s="76"/>
      <c r="Y405" s="76"/>
      <c r="Z405" s="76"/>
      <c r="AA405" s="76"/>
      <c r="AB405" s="76"/>
      <c r="AC405" s="76"/>
      <c r="AD405" s="76"/>
      <c r="AE405" s="76"/>
      <c r="AF405" s="76"/>
      <c r="AG405" s="76"/>
      <c r="AH405" s="76"/>
      <c r="AI405" s="76"/>
      <c r="AJ405" s="76"/>
      <c r="AK405" s="76"/>
      <c r="AL405" s="76"/>
      <c r="AM405" s="76"/>
      <c r="AN405" s="76"/>
      <c r="AO405" s="76"/>
      <c r="AP405" s="76"/>
      <c r="AQ405" s="76"/>
      <c r="AR405" s="76"/>
      <c r="AS405" s="76"/>
      <c r="AT405" s="76"/>
      <c r="AU405" s="76"/>
      <c r="AV405" s="76"/>
      <c r="AW405" s="76"/>
      <c r="AX405" s="76"/>
      <c r="AY405" s="76"/>
      <c r="AZ405" s="76"/>
      <c r="BA405" s="76"/>
      <c r="BB405" s="76"/>
      <c r="BC405" s="76"/>
      <c r="BD405" s="76"/>
      <c r="BE405" s="76"/>
      <c r="BF405" s="76"/>
      <c r="BG405" s="76"/>
      <c r="BH405" s="76"/>
      <c r="BI405" s="76"/>
      <c r="BJ405" s="76"/>
      <c r="BK405" s="76"/>
      <c r="BL405" s="76"/>
      <c r="BM405" s="76"/>
      <c r="BN405" s="76"/>
      <c r="BO405" s="76"/>
      <c r="BP405" s="76"/>
      <c r="BQ405" s="76"/>
      <c r="BR405" s="76"/>
      <c r="BS405" s="76"/>
      <c r="BT405" s="76"/>
      <c r="BU405" s="76"/>
      <c r="BV405" s="76"/>
      <c r="BW405" s="76"/>
      <c r="BX405" s="76"/>
      <c r="BY405" s="76"/>
      <c r="BZ405" s="76"/>
      <c r="CA405" s="76"/>
      <c r="CB405" s="76"/>
      <c r="CC405" s="76"/>
      <c r="CD405" s="76"/>
      <c r="CE405" s="76"/>
      <c r="CF405" s="76"/>
      <c r="CG405" s="76"/>
      <c r="CH405" s="76"/>
      <c r="CI405" s="76"/>
      <c r="CJ405" s="76"/>
      <c r="CK405" s="76"/>
      <c r="CL405" s="76"/>
    </row>
    <row r="406" spans="2:90" x14ac:dyDescent="0.4">
      <c r="B406" s="202" t="s">
        <v>477</v>
      </c>
      <c r="C406" s="27" t="s">
        <v>477</v>
      </c>
      <c r="D406" s="27"/>
      <c r="E406" s="27" t="s">
        <v>477</v>
      </c>
      <c r="F406" s="27" t="s">
        <v>477</v>
      </c>
      <c r="G406" s="27" t="s">
        <v>477</v>
      </c>
      <c r="H406" s="202" t="s">
        <v>477</v>
      </c>
      <c r="I406" s="202" t="s">
        <v>477</v>
      </c>
      <c r="J406" s="202"/>
      <c r="K406" s="202" t="s">
        <v>477</v>
      </c>
      <c r="L406" s="202" t="s">
        <v>477</v>
      </c>
      <c r="M406" s="202" t="s">
        <v>477</v>
      </c>
      <c r="N406" s="202" t="s">
        <v>477</v>
      </c>
      <c r="O406" s="202" t="s">
        <v>477</v>
      </c>
      <c r="P406" s="202" t="s">
        <v>477</v>
      </c>
      <c r="R406" s="202" t="s">
        <v>477</v>
      </c>
      <c r="S406" s="202" t="s">
        <v>477</v>
      </c>
      <c r="T406" s="202" t="s">
        <v>477</v>
      </c>
      <c r="U406" s="202" t="s">
        <v>477</v>
      </c>
      <c r="V406" s="202" t="s">
        <v>477</v>
      </c>
      <c r="W406" s="202" t="s">
        <v>477</v>
      </c>
      <c r="X406" s="202" t="s">
        <v>477</v>
      </c>
      <c r="Y406" s="202" t="s">
        <v>477</v>
      </c>
      <c r="Z406" s="202" t="s">
        <v>477</v>
      </c>
      <c r="AA406" s="202" t="s">
        <v>477</v>
      </c>
      <c r="AB406" s="202" t="s">
        <v>477</v>
      </c>
      <c r="AC406" s="202" t="s">
        <v>477</v>
      </c>
      <c r="AD406" s="206"/>
      <c r="AE406" s="206"/>
      <c r="AF406" s="206"/>
      <c r="AG406" s="206"/>
      <c r="AH406" s="206"/>
      <c r="AI406" s="206"/>
      <c r="AJ406" s="206"/>
      <c r="AK406" s="206"/>
      <c r="AL406" s="206"/>
      <c r="AM406" s="206"/>
      <c r="AN406" s="206"/>
      <c r="AO406" s="206"/>
      <c r="AP406" s="206"/>
      <c r="AQ406" s="206"/>
      <c r="AR406" s="206"/>
      <c r="AS406" s="206"/>
      <c r="AT406" s="206"/>
      <c r="AU406" s="206"/>
      <c r="AV406" s="206"/>
      <c r="AW406" s="206"/>
      <c r="AX406" s="206"/>
      <c r="AY406" s="206"/>
      <c r="AZ406" s="206"/>
      <c r="BA406" s="206"/>
      <c r="BB406" s="206"/>
      <c r="BC406" s="206"/>
      <c r="BD406" s="206"/>
      <c r="BE406" s="206"/>
      <c r="BF406" s="206"/>
      <c r="BG406" s="206"/>
      <c r="BH406" s="206"/>
      <c r="BI406" s="206"/>
      <c r="BJ406" s="206"/>
      <c r="BK406" s="206"/>
      <c r="BL406" s="206"/>
      <c r="BM406" s="206"/>
      <c r="BN406" s="206"/>
      <c r="BO406" s="206"/>
      <c r="BP406" s="206"/>
      <c r="BQ406" s="206"/>
      <c r="BR406" s="206"/>
      <c r="BS406" s="206"/>
      <c r="BT406" s="206"/>
      <c r="BU406" s="206"/>
      <c r="BV406" s="206"/>
      <c r="BW406" s="206"/>
      <c r="BX406" s="206"/>
      <c r="BY406" s="206"/>
      <c r="BZ406" s="206"/>
      <c r="CA406" s="206"/>
      <c r="CB406" s="206"/>
      <c r="CC406" s="206"/>
      <c r="CD406" s="206"/>
      <c r="CE406" s="206"/>
      <c r="CF406" s="206"/>
      <c r="CG406" s="206"/>
      <c r="CH406" s="206"/>
      <c r="CI406" s="206"/>
      <c r="CJ406" s="206"/>
      <c r="CK406" s="206"/>
      <c r="CL406" s="206"/>
    </row>
    <row r="407" spans="2:90" x14ac:dyDescent="0.4">
      <c r="B407" s="171" t="s">
        <v>490</v>
      </c>
      <c r="E407" s="8"/>
      <c r="H407" s="170"/>
      <c r="I407" s="172"/>
      <c r="J407" s="172"/>
      <c r="K407" s="193"/>
      <c r="L407" s="193"/>
      <c r="M407" s="193"/>
      <c r="N407" s="193"/>
      <c r="O407" s="193"/>
      <c r="P407" s="193"/>
      <c r="R407" s="194"/>
      <c r="S407" s="170"/>
      <c r="T407" s="170"/>
      <c r="U407" s="170"/>
      <c r="V407" s="170"/>
      <c r="W407" s="170"/>
      <c r="X407" s="170"/>
      <c r="Y407" s="170"/>
      <c r="Z407" s="170"/>
      <c r="AA407" s="170"/>
      <c r="AB407" s="170"/>
      <c r="AC407" s="170"/>
      <c r="AD407" s="170"/>
      <c r="AE407" s="170"/>
      <c r="AF407" s="170"/>
      <c r="AG407" s="170"/>
      <c r="AH407" s="170"/>
      <c r="AI407" s="170"/>
      <c r="AJ407" s="170"/>
      <c r="AK407" s="170"/>
      <c r="AL407" s="170"/>
      <c r="AM407" s="170"/>
      <c r="AN407" s="170"/>
      <c r="AO407" s="170"/>
      <c r="AP407" s="170"/>
      <c r="AQ407" s="170"/>
      <c r="AR407" s="170"/>
      <c r="AS407" s="170"/>
      <c r="AT407" s="170"/>
      <c r="AU407" s="170"/>
      <c r="AV407" s="170"/>
      <c r="AW407" s="170"/>
      <c r="AX407" s="170"/>
      <c r="AY407" s="170"/>
      <c r="AZ407" s="170"/>
      <c r="BA407" s="170"/>
      <c r="BB407" s="170"/>
      <c r="BC407" s="170"/>
      <c r="BD407" s="170"/>
      <c r="BE407" s="170"/>
      <c r="BF407" s="170"/>
      <c r="BG407" s="170"/>
      <c r="BH407" s="170"/>
      <c r="BI407" s="170"/>
      <c r="BJ407" s="170"/>
      <c r="BK407" s="170"/>
      <c r="BL407" s="170"/>
      <c r="BM407" s="170"/>
      <c r="BN407" s="170"/>
      <c r="BO407" s="170"/>
      <c r="BP407" s="170"/>
      <c r="BQ407" s="170"/>
      <c r="BR407" s="170"/>
      <c r="BS407" s="170"/>
      <c r="BT407" s="170"/>
      <c r="BU407" s="170"/>
      <c r="BV407" s="170"/>
      <c r="BW407" s="170"/>
      <c r="BX407" s="170"/>
      <c r="BY407" s="170"/>
      <c r="BZ407" s="170"/>
      <c r="CA407" s="170"/>
      <c r="CB407" s="170"/>
      <c r="CC407" s="170"/>
      <c r="CD407" s="170"/>
      <c r="CE407" s="170"/>
      <c r="CF407" s="170"/>
      <c r="CG407" s="170"/>
      <c r="CH407" s="170"/>
      <c r="CI407" s="170"/>
      <c r="CJ407" s="170"/>
      <c r="CK407" s="170"/>
      <c r="CL407" s="170"/>
    </row>
    <row r="408" spans="2:90" x14ac:dyDescent="0.4">
      <c r="B408" s="171" t="s">
        <v>492</v>
      </c>
      <c r="E408" s="8"/>
      <c r="H408" s="170"/>
      <c r="I408" s="172"/>
      <c r="J408" s="172"/>
      <c r="K408" s="193"/>
      <c r="L408" s="193"/>
      <c r="M408" s="193"/>
      <c r="N408" s="193"/>
      <c r="O408" s="193"/>
      <c r="P408" s="193"/>
      <c r="R408" s="194"/>
      <c r="S408" s="170"/>
      <c r="T408" s="170"/>
      <c r="U408" s="170"/>
      <c r="V408" s="170"/>
      <c r="W408" s="170"/>
      <c r="X408" s="170"/>
      <c r="Y408" s="170"/>
      <c r="Z408" s="170"/>
      <c r="AA408" s="170"/>
      <c r="AB408" s="170"/>
      <c r="AC408" s="170"/>
      <c r="AD408" s="170"/>
      <c r="AE408" s="170"/>
      <c r="AF408" s="170"/>
      <c r="AG408" s="170"/>
      <c r="AH408" s="170"/>
      <c r="AI408" s="170"/>
      <c r="AJ408" s="170"/>
      <c r="AK408" s="170"/>
      <c r="AL408" s="170"/>
      <c r="AM408" s="170"/>
      <c r="AN408" s="170"/>
      <c r="AO408" s="170"/>
      <c r="AP408" s="170"/>
      <c r="AQ408" s="170"/>
      <c r="AR408" s="170"/>
      <c r="AS408" s="170"/>
      <c r="AT408" s="170"/>
      <c r="AU408" s="170"/>
      <c r="AV408" s="170"/>
      <c r="AW408" s="170"/>
      <c r="AX408" s="170"/>
      <c r="AY408" s="170"/>
      <c r="AZ408" s="170"/>
      <c r="BA408" s="170"/>
      <c r="BB408" s="170"/>
      <c r="BC408" s="170"/>
      <c r="BD408" s="170"/>
      <c r="BE408" s="170"/>
      <c r="BF408" s="170"/>
      <c r="BG408" s="170"/>
      <c r="BH408" s="170"/>
      <c r="BI408" s="170"/>
      <c r="BJ408" s="170"/>
      <c r="BK408" s="170"/>
      <c r="BL408" s="170"/>
      <c r="BM408" s="170"/>
      <c r="BN408" s="170"/>
      <c r="BO408" s="170"/>
      <c r="BP408" s="170"/>
      <c r="BQ408" s="170"/>
      <c r="BR408" s="170"/>
      <c r="BS408" s="170"/>
      <c r="BT408" s="170"/>
      <c r="BU408" s="170"/>
      <c r="BV408" s="170"/>
      <c r="BW408" s="170"/>
      <c r="BX408" s="170"/>
      <c r="BY408" s="170"/>
      <c r="BZ408" s="170"/>
      <c r="CA408" s="170"/>
      <c r="CB408" s="170"/>
      <c r="CC408" s="170"/>
      <c r="CD408" s="170"/>
      <c r="CE408" s="170"/>
      <c r="CF408" s="170"/>
      <c r="CG408" s="170"/>
      <c r="CH408" s="170"/>
      <c r="CI408" s="170"/>
      <c r="CJ408" s="170"/>
      <c r="CK408" s="170"/>
      <c r="CL408" s="170"/>
    </row>
    <row r="409" spans="2:90" x14ac:dyDescent="0.4">
      <c r="B409" s="171" t="s">
        <v>461</v>
      </c>
      <c r="E409" s="8"/>
      <c r="H409" s="170"/>
      <c r="I409" s="172"/>
      <c r="J409" s="172"/>
      <c r="K409" s="193"/>
      <c r="L409" s="193"/>
      <c r="M409" s="193"/>
      <c r="N409" s="193"/>
      <c r="O409" s="193"/>
      <c r="P409" s="193"/>
      <c r="R409" s="194"/>
      <c r="S409" s="195" t="str">
        <f t="shared" ref="S409:AX409" si="306">S$16</f>
        <v>S$12</v>
      </c>
      <c r="T409" s="195" t="str">
        <f t="shared" si="306"/>
        <v>T$12</v>
      </c>
      <c r="U409" s="195" t="str">
        <f t="shared" si="306"/>
        <v>U$12</v>
      </c>
      <c r="V409" s="195" t="str">
        <f t="shared" si="306"/>
        <v>V$12</v>
      </c>
      <c r="W409" s="195" t="str">
        <f t="shared" si="306"/>
        <v>W$12</v>
      </c>
      <c r="X409" s="195" t="str">
        <f t="shared" si="306"/>
        <v>X$12</v>
      </c>
      <c r="Y409" s="195" t="str">
        <f t="shared" si="306"/>
        <v>Y$12</v>
      </c>
      <c r="Z409" s="195" t="str">
        <f t="shared" si="306"/>
        <v>Z$12</v>
      </c>
      <c r="AA409" s="195" t="str">
        <f t="shared" si="306"/>
        <v>AA$12</v>
      </c>
      <c r="AB409" s="195" t="str">
        <f t="shared" si="306"/>
        <v>AB$12</v>
      </c>
      <c r="AC409" s="195" t="str">
        <f t="shared" si="306"/>
        <v>AC$12</v>
      </c>
      <c r="AD409" s="195" t="str">
        <f t="shared" si="306"/>
        <v>AD$12</v>
      </c>
      <c r="AE409" s="195" t="str">
        <f t="shared" si="306"/>
        <v>AE$12</v>
      </c>
      <c r="AF409" s="195" t="str">
        <f t="shared" si="306"/>
        <v>AF$12</v>
      </c>
      <c r="AG409" s="195" t="str">
        <f t="shared" si="306"/>
        <v>AG$12</v>
      </c>
      <c r="AH409" s="195" t="str">
        <f t="shared" si="306"/>
        <v>AH$12</v>
      </c>
      <c r="AI409" s="195" t="str">
        <f t="shared" si="306"/>
        <v>AI$12</v>
      </c>
      <c r="AJ409" s="195" t="str">
        <f t="shared" si="306"/>
        <v>AJ$12</v>
      </c>
      <c r="AK409" s="195" t="str">
        <f t="shared" si="306"/>
        <v>AK$12</v>
      </c>
      <c r="AL409" s="195" t="str">
        <f t="shared" si="306"/>
        <v>AL$12</v>
      </c>
      <c r="AM409" s="195" t="str">
        <f t="shared" si="306"/>
        <v>AM$12</v>
      </c>
      <c r="AN409" s="195" t="str">
        <f t="shared" si="306"/>
        <v>AN$12</v>
      </c>
      <c r="AO409" s="195" t="str">
        <f t="shared" si="306"/>
        <v>AO$12</v>
      </c>
      <c r="AP409" s="195" t="str">
        <f t="shared" si="306"/>
        <v>AP$12</v>
      </c>
      <c r="AQ409" s="195" t="str">
        <f t="shared" si="306"/>
        <v>AQ$12</v>
      </c>
      <c r="AR409" s="195" t="str">
        <f t="shared" si="306"/>
        <v>AR$12</v>
      </c>
      <c r="AS409" s="195" t="str">
        <f t="shared" si="306"/>
        <v>AS$12</v>
      </c>
      <c r="AT409" s="195" t="str">
        <f t="shared" si="306"/>
        <v>AT$12</v>
      </c>
      <c r="AU409" s="195" t="str">
        <f t="shared" si="306"/>
        <v>AU$12</v>
      </c>
      <c r="AV409" s="195" t="str">
        <f t="shared" si="306"/>
        <v>AV$12</v>
      </c>
      <c r="AW409" s="195" t="str">
        <f t="shared" si="306"/>
        <v>AW$12</v>
      </c>
      <c r="AX409" s="195" t="str">
        <f t="shared" si="306"/>
        <v>AX$12</v>
      </c>
      <c r="AY409" s="195" t="str">
        <f t="shared" ref="AY409:CD409" si="307">AY$16</f>
        <v>AY$12</v>
      </c>
      <c r="AZ409" s="195" t="str">
        <f t="shared" si="307"/>
        <v>AZ$12</v>
      </c>
      <c r="BA409" s="195" t="str">
        <f t="shared" si="307"/>
        <v>BA$12</v>
      </c>
      <c r="BB409" s="195" t="str">
        <f t="shared" si="307"/>
        <v>BB$12</v>
      </c>
      <c r="BC409" s="195" t="str">
        <f t="shared" si="307"/>
        <v>BC$12</v>
      </c>
      <c r="BD409" s="195" t="str">
        <f t="shared" si="307"/>
        <v>BD$12</v>
      </c>
      <c r="BE409" s="195" t="str">
        <f t="shared" si="307"/>
        <v>BE$12</v>
      </c>
      <c r="BF409" s="195" t="str">
        <f t="shared" si="307"/>
        <v>BF$12</v>
      </c>
      <c r="BG409" s="195" t="str">
        <f t="shared" si="307"/>
        <v>BG$12</v>
      </c>
      <c r="BH409" s="195" t="str">
        <f t="shared" si="307"/>
        <v>BH$12</v>
      </c>
      <c r="BI409" s="195" t="str">
        <f t="shared" si="307"/>
        <v>BI$12</v>
      </c>
      <c r="BJ409" s="195" t="str">
        <f t="shared" si="307"/>
        <v>BJ$12</v>
      </c>
      <c r="BK409" s="195" t="str">
        <f t="shared" si="307"/>
        <v>BK$12</v>
      </c>
      <c r="BL409" s="195" t="str">
        <f t="shared" si="307"/>
        <v>BL$12</v>
      </c>
      <c r="BM409" s="195" t="str">
        <f t="shared" si="307"/>
        <v>BM$12</v>
      </c>
      <c r="BN409" s="195" t="str">
        <f t="shared" si="307"/>
        <v>BN$12</v>
      </c>
      <c r="BO409" s="195" t="str">
        <f t="shared" si="307"/>
        <v>BO$12</v>
      </c>
      <c r="BP409" s="195" t="str">
        <f t="shared" si="307"/>
        <v>BP$12</v>
      </c>
      <c r="BQ409" s="195" t="str">
        <f t="shared" si="307"/>
        <v>BQ$12</v>
      </c>
      <c r="BR409" s="195" t="str">
        <f t="shared" si="307"/>
        <v>BR$12</v>
      </c>
      <c r="BS409" s="195" t="str">
        <f t="shared" si="307"/>
        <v>BS$12</v>
      </c>
      <c r="BT409" s="195" t="str">
        <f t="shared" si="307"/>
        <v>BT$12</v>
      </c>
      <c r="BU409" s="195" t="str">
        <f t="shared" si="307"/>
        <v>BU$12</v>
      </c>
      <c r="BV409" s="195" t="str">
        <f t="shared" si="307"/>
        <v>BV$12</v>
      </c>
      <c r="BW409" s="195" t="str">
        <f t="shared" si="307"/>
        <v>BW$12</v>
      </c>
      <c r="BX409" s="195" t="str">
        <f t="shared" si="307"/>
        <v>BX$12</v>
      </c>
      <c r="BY409" s="195" t="str">
        <f t="shared" si="307"/>
        <v>BY$12</v>
      </c>
      <c r="BZ409" s="195" t="str">
        <f t="shared" si="307"/>
        <v>BZ$12</v>
      </c>
      <c r="CA409" s="195" t="str">
        <f t="shared" si="307"/>
        <v>CA$12</v>
      </c>
      <c r="CB409" s="195" t="str">
        <f t="shared" si="307"/>
        <v>CB$12</v>
      </c>
      <c r="CC409" s="195" t="str">
        <f t="shared" si="307"/>
        <v>CC$12</v>
      </c>
      <c r="CD409" s="195" t="str">
        <f t="shared" si="307"/>
        <v>CD$12</v>
      </c>
      <c r="CE409" s="195" t="str">
        <f t="shared" ref="CE409:CL409" si="308">CE$16</f>
        <v>CE$12</v>
      </c>
      <c r="CF409" s="195" t="str">
        <f t="shared" si="308"/>
        <v>CF$12</v>
      </c>
      <c r="CG409" s="195" t="str">
        <f t="shared" si="308"/>
        <v>CG$12</v>
      </c>
      <c r="CH409" s="195" t="str">
        <f t="shared" si="308"/>
        <v>CH$12</v>
      </c>
      <c r="CI409" s="195" t="str">
        <f t="shared" si="308"/>
        <v>CI$12</v>
      </c>
      <c r="CJ409" s="195" t="str">
        <f t="shared" si="308"/>
        <v>CJ$12</v>
      </c>
      <c r="CK409" s="195" t="str">
        <f t="shared" si="308"/>
        <v>CK$12</v>
      </c>
      <c r="CL409" s="195" t="str">
        <f t="shared" si="308"/>
        <v>CL$12</v>
      </c>
    </row>
    <row r="410" spans="2:90" x14ac:dyDescent="0.4">
      <c r="B410" s="171" t="s">
        <v>462</v>
      </c>
      <c r="E410" s="8"/>
      <c r="H410" s="196"/>
      <c r="I410" s="197"/>
      <c r="J410" s="197"/>
      <c r="K410" s="198"/>
      <c r="L410" s="198"/>
      <c r="M410" s="198"/>
      <c r="N410" s="198"/>
      <c r="O410" s="198"/>
      <c r="P410" s="198"/>
      <c r="R410" s="198"/>
      <c r="S410" s="195" t="str">
        <f t="shared" ref="S410:AX410" si="309">S$17</f>
        <v>S$13</v>
      </c>
      <c r="T410" s="195" t="str">
        <f t="shared" si="309"/>
        <v>T$13</v>
      </c>
      <c r="U410" s="195" t="str">
        <f t="shared" si="309"/>
        <v>U$13</v>
      </c>
      <c r="V410" s="195" t="str">
        <f t="shared" si="309"/>
        <v>V$13</v>
      </c>
      <c r="W410" s="195" t="str">
        <f t="shared" si="309"/>
        <v>W$13</v>
      </c>
      <c r="X410" s="195" t="str">
        <f t="shared" si="309"/>
        <v>X$13</v>
      </c>
      <c r="Y410" s="195" t="str">
        <f t="shared" si="309"/>
        <v>Y$13</v>
      </c>
      <c r="Z410" s="195" t="str">
        <f t="shared" si="309"/>
        <v>Z$13</v>
      </c>
      <c r="AA410" s="195" t="str">
        <f t="shared" si="309"/>
        <v>AA$13</v>
      </c>
      <c r="AB410" s="195" t="str">
        <f t="shared" si="309"/>
        <v>AB$13</v>
      </c>
      <c r="AC410" s="195" t="str">
        <f t="shared" si="309"/>
        <v>AC$13</v>
      </c>
      <c r="AD410" s="195" t="str">
        <f t="shared" si="309"/>
        <v>AD$13</v>
      </c>
      <c r="AE410" s="195" t="str">
        <f t="shared" si="309"/>
        <v>AE$13</v>
      </c>
      <c r="AF410" s="195" t="str">
        <f t="shared" si="309"/>
        <v>AF$13</v>
      </c>
      <c r="AG410" s="195" t="str">
        <f t="shared" si="309"/>
        <v>AG$13</v>
      </c>
      <c r="AH410" s="195" t="str">
        <f t="shared" si="309"/>
        <v>AH$13</v>
      </c>
      <c r="AI410" s="195" t="str">
        <f t="shared" si="309"/>
        <v>AI$13</v>
      </c>
      <c r="AJ410" s="195" t="str">
        <f t="shared" si="309"/>
        <v>AJ$13</v>
      </c>
      <c r="AK410" s="195" t="str">
        <f t="shared" si="309"/>
        <v>AK$13</v>
      </c>
      <c r="AL410" s="195" t="str">
        <f t="shared" si="309"/>
        <v>AL$13</v>
      </c>
      <c r="AM410" s="195" t="str">
        <f t="shared" si="309"/>
        <v>AM$13</v>
      </c>
      <c r="AN410" s="195" t="str">
        <f t="shared" si="309"/>
        <v>AN$13</v>
      </c>
      <c r="AO410" s="195" t="str">
        <f t="shared" si="309"/>
        <v>AO$13</v>
      </c>
      <c r="AP410" s="195" t="str">
        <f t="shared" si="309"/>
        <v>AP$13</v>
      </c>
      <c r="AQ410" s="195" t="str">
        <f t="shared" si="309"/>
        <v>AQ$13</v>
      </c>
      <c r="AR410" s="195" t="str">
        <f t="shared" si="309"/>
        <v>AR$13</v>
      </c>
      <c r="AS410" s="195" t="str">
        <f t="shared" si="309"/>
        <v>AS$13</v>
      </c>
      <c r="AT410" s="195" t="str">
        <f t="shared" si="309"/>
        <v>AT$13</v>
      </c>
      <c r="AU410" s="195" t="str">
        <f t="shared" si="309"/>
        <v>AU$13</v>
      </c>
      <c r="AV410" s="195" t="str">
        <f t="shared" si="309"/>
        <v>AV$13</v>
      </c>
      <c r="AW410" s="195" t="str">
        <f t="shared" si="309"/>
        <v>AW$13</v>
      </c>
      <c r="AX410" s="195" t="str">
        <f t="shared" si="309"/>
        <v>AX$13</v>
      </c>
      <c r="AY410" s="195" t="str">
        <f t="shared" ref="AY410:CD410" si="310">AY$17</f>
        <v>AY$13</v>
      </c>
      <c r="AZ410" s="195" t="str">
        <f t="shared" si="310"/>
        <v>AZ$13</v>
      </c>
      <c r="BA410" s="195" t="str">
        <f t="shared" si="310"/>
        <v>BA$13</v>
      </c>
      <c r="BB410" s="195" t="str">
        <f t="shared" si="310"/>
        <v>BB$13</v>
      </c>
      <c r="BC410" s="195" t="str">
        <f t="shared" si="310"/>
        <v>BC$13</v>
      </c>
      <c r="BD410" s="195" t="str">
        <f t="shared" si="310"/>
        <v>BD$13</v>
      </c>
      <c r="BE410" s="195" t="str">
        <f t="shared" si="310"/>
        <v>BE$13</v>
      </c>
      <c r="BF410" s="195" t="str">
        <f t="shared" si="310"/>
        <v>BF$13</v>
      </c>
      <c r="BG410" s="195" t="str">
        <f t="shared" si="310"/>
        <v>BG$13</v>
      </c>
      <c r="BH410" s="195" t="str">
        <f t="shared" si="310"/>
        <v>BH$13</v>
      </c>
      <c r="BI410" s="195" t="str">
        <f t="shared" si="310"/>
        <v>BI$13</v>
      </c>
      <c r="BJ410" s="195" t="str">
        <f t="shared" si="310"/>
        <v>BJ$13</v>
      </c>
      <c r="BK410" s="195" t="str">
        <f t="shared" si="310"/>
        <v>BK$13</v>
      </c>
      <c r="BL410" s="195" t="str">
        <f t="shared" si="310"/>
        <v>BL$13</v>
      </c>
      <c r="BM410" s="195" t="str">
        <f t="shared" si="310"/>
        <v>BM$13</v>
      </c>
      <c r="BN410" s="195" t="str">
        <f t="shared" si="310"/>
        <v>BN$13</v>
      </c>
      <c r="BO410" s="195" t="str">
        <f t="shared" si="310"/>
        <v>BO$13</v>
      </c>
      <c r="BP410" s="195" t="str">
        <f t="shared" si="310"/>
        <v>BP$13</v>
      </c>
      <c r="BQ410" s="195" t="str">
        <f t="shared" si="310"/>
        <v>BQ$13</v>
      </c>
      <c r="BR410" s="195" t="str">
        <f t="shared" si="310"/>
        <v>BR$13</v>
      </c>
      <c r="BS410" s="195" t="str">
        <f t="shared" si="310"/>
        <v>BS$13</v>
      </c>
      <c r="BT410" s="195" t="str">
        <f t="shared" si="310"/>
        <v>BT$13</v>
      </c>
      <c r="BU410" s="195" t="str">
        <f t="shared" si="310"/>
        <v>BU$13</v>
      </c>
      <c r="BV410" s="195" t="str">
        <f t="shared" si="310"/>
        <v>BV$13</v>
      </c>
      <c r="BW410" s="195" t="str">
        <f t="shared" si="310"/>
        <v>BW$13</v>
      </c>
      <c r="BX410" s="195" t="str">
        <f t="shared" si="310"/>
        <v>BX$13</v>
      </c>
      <c r="BY410" s="195" t="str">
        <f t="shared" si="310"/>
        <v>BY$13</v>
      </c>
      <c r="BZ410" s="195" t="str">
        <f t="shared" si="310"/>
        <v>BZ$13</v>
      </c>
      <c r="CA410" s="195" t="str">
        <f t="shared" si="310"/>
        <v>CA$13</v>
      </c>
      <c r="CB410" s="195" t="str">
        <f t="shared" si="310"/>
        <v>CB$13</v>
      </c>
      <c r="CC410" s="195" t="str">
        <f t="shared" si="310"/>
        <v>CC$13</v>
      </c>
      <c r="CD410" s="195" t="str">
        <f t="shared" si="310"/>
        <v>CD$13</v>
      </c>
      <c r="CE410" s="195" t="str">
        <f t="shared" ref="CE410:CL410" si="311">CE$17</f>
        <v>CE$13</v>
      </c>
      <c r="CF410" s="195" t="str">
        <f t="shared" si="311"/>
        <v>CF$13</v>
      </c>
      <c r="CG410" s="195" t="str">
        <f t="shared" si="311"/>
        <v>CG$13</v>
      </c>
      <c r="CH410" s="195" t="str">
        <f t="shared" si="311"/>
        <v>CH$13</v>
      </c>
      <c r="CI410" s="195" t="str">
        <f t="shared" si="311"/>
        <v>CI$13</v>
      </c>
      <c r="CJ410" s="195" t="str">
        <f t="shared" si="311"/>
        <v>CJ$13</v>
      </c>
      <c r="CK410" s="195" t="str">
        <f t="shared" si="311"/>
        <v>CK$13</v>
      </c>
      <c r="CL410" s="195" t="str">
        <f t="shared" si="311"/>
        <v>CL$13</v>
      </c>
    </row>
    <row r="411" spans="2:90" x14ac:dyDescent="0.4">
      <c r="B411" s="171" t="s">
        <v>491</v>
      </c>
      <c r="E411" s="8"/>
      <c r="H411" s="196"/>
      <c r="I411" s="197"/>
      <c r="J411" s="197"/>
      <c r="K411" s="198"/>
      <c r="L411" s="198"/>
      <c r="M411" s="198"/>
      <c r="N411" s="198"/>
      <c r="O411" s="198"/>
      <c r="P411" s="198"/>
      <c r="R411" s="198"/>
      <c r="S411" s="186"/>
      <c r="T411" s="186"/>
      <c r="U411" s="186"/>
      <c r="V411" s="186"/>
      <c r="W411" s="186"/>
      <c r="X411" s="186"/>
      <c r="Y411" s="186"/>
      <c r="Z411" s="186"/>
      <c r="AA411" s="186"/>
      <c r="AB411" s="186"/>
      <c r="AC411" s="186"/>
      <c r="AD411" s="186"/>
      <c r="AE411" s="186"/>
      <c r="AF411" s="186"/>
      <c r="AG411" s="186"/>
      <c r="AH411" s="186"/>
      <c r="AI411" s="186"/>
      <c r="AJ411" s="186"/>
      <c r="AK411" s="186"/>
      <c r="AL411" s="186"/>
      <c r="AM411" s="186"/>
      <c r="AN411" s="186"/>
      <c r="AO411" s="186"/>
      <c r="AP411" s="186"/>
      <c r="AQ411" s="186"/>
      <c r="AR411" s="186"/>
      <c r="AS411" s="186"/>
      <c r="AT411" s="186"/>
      <c r="AU411" s="186"/>
      <c r="AV411" s="186"/>
      <c r="AW411" s="186"/>
      <c r="AX411" s="186"/>
      <c r="AY411" s="186"/>
      <c r="AZ411" s="186"/>
      <c r="BA411" s="186"/>
      <c r="BB411" s="186"/>
      <c r="BC411" s="186"/>
      <c r="BD411" s="186"/>
      <c r="BE411" s="186"/>
      <c r="BF411" s="186"/>
      <c r="BG411" s="186"/>
      <c r="BH411" s="186"/>
      <c r="BI411" s="186"/>
      <c r="BJ411" s="186"/>
      <c r="BK411" s="186"/>
      <c r="BL411" s="186"/>
      <c r="BM411" s="186"/>
      <c r="BN411" s="186"/>
      <c r="BO411" s="186"/>
      <c r="BP411" s="186"/>
      <c r="BQ411" s="186"/>
      <c r="BR411" s="186"/>
      <c r="BS411" s="186"/>
      <c r="BT411" s="186"/>
      <c r="BU411" s="186"/>
      <c r="BV411" s="186"/>
      <c r="BW411" s="186"/>
      <c r="BX411" s="186"/>
      <c r="BY411" s="186"/>
      <c r="BZ411" s="186"/>
      <c r="CA411" s="186"/>
      <c r="CB411" s="186"/>
      <c r="CC411" s="186"/>
      <c r="CD411" s="186"/>
      <c r="CE411" s="186"/>
      <c r="CF411" s="186"/>
      <c r="CG411" s="186"/>
      <c r="CH411" s="186"/>
      <c r="CI411" s="186"/>
      <c r="CJ411" s="186"/>
      <c r="CK411" s="186"/>
      <c r="CL411" s="186"/>
    </row>
    <row r="412" spans="2:90" x14ac:dyDescent="0.4">
      <c r="B412" s="171" t="s">
        <v>505</v>
      </c>
      <c r="E412" s="8"/>
      <c r="H412" s="196"/>
      <c r="I412" s="197"/>
      <c r="J412" s="197"/>
      <c r="K412" s="198"/>
      <c r="L412" s="198"/>
      <c r="M412" s="198"/>
      <c r="N412" s="198"/>
      <c r="O412" s="198"/>
      <c r="P412" s="198"/>
      <c r="R412" s="198"/>
      <c r="S412" s="186"/>
      <c r="T412" s="186"/>
      <c r="U412" s="186"/>
      <c r="V412" s="186"/>
      <c r="W412" s="186"/>
      <c r="X412" s="186"/>
      <c r="Y412" s="186"/>
      <c r="Z412" s="186"/>
      <c r="AA412" s="186"/>
      <c r="AB412" s="186"/>
      <c r="AC412" s="186"/>
      <c r="AD412" s="186"/>
      <c r="AE412" s="186"/>
      <c r="AF412" s="186"/>
      <c r="AG412" s="186"/>
      <c r="AH412" s="186"/>
      <c r="AI412" s="186"/>
      <c r="AJ412" s="186"/>
      <c r="AK412" s="186"/>
      <c r="AL412" s="186"/>
      <c r="AM412" s="186"/>
      <c r="AN412" s="186"/>
      <c r="AO412" s="186"/>
      <c r="AP412" s="186"/>
      <c r="AQ412" s="186"/>
      <c r="AR412" s="186"/>
      <c r="AS412" s="186"/>
      <c r="AT412" s="186"/>
      <c r="AU412" s="186"/>
      <c r="AV412" s="186"/>
      <c r="AW412" s="186"/>
      <c r="AX412" s="186"/>
      <c r="AY412" s="186"/>
      <c r="AZ412" s="186"/>
      <c r="BA412" s="186"/>
      <c r="BB412" s="186"/>
      <c r="BC412" s="186"/>
      <c r="BD412" s="186"/>
      <c r="BE412" s="186"/>
      <c r="BF412" s="186"/>
      <c r="BG412" s="186"/>
      <c r="BH412" s="186"/>
      <c r="BI412" s="186"/>
      <c r="BJ412" s="186"/>
      <c r="BK412" s="186"/>
      <c r="BL412" s="186"/>
      <c r="BM412" s="186"/>
      <c r="BN412" s="186"/>
      <c r="BO412" s="186"/>
      <c r="BP412" s="186"/>
      <c r="BQ412" s="186"/>
      <c r="BR412" s="186"/>
      <c r="BS412" s="186"/>
      <c r="BT412" s="186"/>
      <c r="BU412" s="186"/>
      <c r="BV412" s="186"/>
      <c r="BW412" s="186"/>
      <c r="BX412" s="186"/>
      <c r="BY412" s="186"/>
      <c r="BZ412" s="186"/>
      <c r="CA412" s="186"/>
      <c r="CB412" s="186"/>
      <c r="CC412" s="186"/>
      <c r="CD412" s="186"/>
      <c r="CE412" s="186"/>
      <c r="CF412" s="186"/>
      <c r="CG412" s="186"/>
      <c r="CH412" s="186"/>
      <c r="CI412" s="186"/>
      <c r="CJ412" s="186"/>
      <c r="CK412" s="186"/>
      <c r="CL412" s="186"/>
    </row>
    <row r="413" spans="2:90" x14ac:dyDescent="0.4">
      <c r="B413" s="171" t="s">
        <v>463</v>
      </c>
      <c r="E413" s="8"/>
      <c r="H413" s="196"/>
      <c r="I413" s="197"/>
      <c r="J413" s="197"/>
      <c r="K413" s="198"/>
      <c r="L413" s="198"/>
      <c r="M413" s="198"/>
      <c r="N413" s="198"/>
      <c r="O413" s="198"/>
      <c r="P413" s="198"/>
      <c r="R413" s="198"/>
      <c r="S413" s="186" t="str">
        <f t="shared" ref="S413:AX413" si="312">S$18</f>
        <v>S$14</v>
      </c>
      <c r="T413" s="186" t="str">
        <f t="shared" si="312"/>
        <v>T$14</v>
      </c>
      <c r="U413" s="186" t="str">
        <f t="shared" si="312"/>
        <v>U$14</v>
      </c>
      <c r="V413" s="186" t="str">
        <f t="shared" si="312"/>
        <v>V$14</v>
      </c>
      <c r="W413" s="186" t="str">
        <f t="shared" si="312"/>
        <v>W$14</v>
      </c>
      <c r="X413" s="186" t="str">
        <f t="shared" si="312"/>
        <v>X$14</v>
      </c>
      <c r="Y413" s="186" t="str">
        <f t="shared" si="312"/>
        <v>Y$14</v>
      </c>
      <c r="Z413" s="186" t="str">
        <f t="shared" si="312"/>
        <v>Z$14</v>
      </c>
      <c r="AA413" s="186" t="str">
        <f t="shared" si="312"/>
        <v>AA$14</v>
      </c>
      <c r="AB413" s="186" t="str">
        <f t="shared" si="312"/>
        <v>AB$14</v>
      </c>
      <c r="AC413" s="186" t="str">
        <f t="shared" si="312"/>
        <v>AC$14</v>
      </c>
      <c r="AD413" s="186" t="str">
        <f t="shared" si="312"/>
        <v>AD$14</v>
      </c>
      <c r="AE413" s="186" t="str">
        <f t="shared" si="312"/>
        <v>AE$14</v>
      </c>
      <c r="AF413" s="186" t="str">
        <f t="shared" si="312"/>
        <v>AF$14</v>
      </c>
      <c r="AG413" s="186" t="str">
        <f t="shared" si="312"/>
        <v>AG$14</v>
      </c>
      <c r="AH413" s="186" t="str">
        <f t="shared" si="312"/>
        <v>AH$14</v>
      </c>
      <c r="AI413" s="186" t="str">
        <f t="shared" si="312"/>
        <v>AI$14</v>
      </c>
      <c r="AJ413" s="186" t="str">
        <f t="shared" si="312"/>
        <v>AJ$14</v>
      </c>
      <c r="AK413" s="186" t="str">
        <f t="shared" si="312"/>
        <v>AK$14</v>
      </c>
      <c r="AL413" s="186" t="str">
        <f t="shared" si="312"/>
        <v>AL$14</v>
      </c>
      <c r="AM413" s="186" t="str">
        <f t="shared" si="312"/>
        <v>AM$14</v>
      </c>
      <c r="AN413" s="186" t="str">
        <f t="shared" si="312"/>
        <v>AN$14</v>
      </c>
      <c r="AO413" s="186" t="str">
        <f t="shared" si="312"/>
        <v>AO$14</v>
      </c>
      <c r="AP413" s="186" t="str">
        <f t="shared" si="312"/>
        <v>AP$14</v>
      </c>
      <c r="AQ413" s="186" t="str">
        <f t="shared" si="312"/>
        <v>AQ$14</v>
      </c>
      <c r="AR413" s="186" t="str">
        <f t="shared" si="312"/>
        <v>AR$14</v>
      </c>
      <c r="AS413" s="186" t="str">
        <f t="shared" si="312"/>
        <v>AS$14</v>
      </c>
      <c r="AT413" s="186" t="str">
        <f t="shared" si="312"/>
        <v>AT$14</v>
      </c>
      <c r="AU413" s="186" t="str">
        <f t="shared" si="312"/>
        <v>AU$14</v>
      </c>
      <c r="AV413" s="186" t="str">
        <f t="shared" si="312"/>
        <v>AV$14</v>
      </c>
      <c r="AW413" s="186" t="str">
        <f t="shared" si="312"/>
        <v>AW$14</v>
      </c>
      <c r="AX413" s="186" t="str">
        <f t="shared" si="312"/>
        <v>AX$14</v>
      </c>
      <c r="AY413" s="186" t="str">
        <f t="shared" ref="AY413:CD413" si="313">AY$18</f>
        <v>AY$14</v>
      </c>
      <c r="AZ413" s="186" t="str">
        <f t="shared" si="313"/>
        <v>AZ$14</v>
      </c>
      <c r="BA413" s="186" t="str">
        <f t="shared" si="313"/>
        <v>BA$14</v>
      </c>
      <c r="BB413" s="186" t="str">
        <f t="shared" si="313"/>
        <v>BB$14</v>
      </c>
      <c r="BC413" s="186" t="str">
        <f t="shared" si="313"/>
        <v>BC$14</v>
      </c>
      <c r="BD413" s="186" t="str">
        <f t="shared" si="313"/>
        <v>BD$14</v>
      </c>
      <c r="BE413" s="186" t="str">
        <f t="shared" si="313"/>
        <v>BE$14</v>
      </c>
      <c r="BF413" s="186" t="str">
        <f t="shared" si="313"/>
        <v>BF$14</v>
      </c>
      <c r="BG413" s="186" t="str">
        <f t="shared" si="313"/>
        <v>BG$14</v>
      </c>
      <c r="BH413" s="186" t="str">
        <f t="shared" si="313"/>
        <v>BH$14</v>
      </c>
      <c r="BI413" s="186" t="str">
        <f t="shared" si="313"/>
        <v>BI$14</v>
      </c>
      <c r="BJ413" s="186" t="str">
        <f t="shared" si="313"/>
        <v>BJ$14</v>
      </c>
      <c r="BK413" s="186" t="str">
        <f t="shared" si="313"/>
        <v>BK$14</v>
      </c>
      <c r="BL413" s="186" t="str">
        <f t="shared" si="313"/>
        <v>BL$14</v>
      </c>
      <c r="BM413" s="186" t="str">
        <f t="shared" si="313"/>
        <v>BM$14</v>
      </c>
      <c r="BN413" s="186" t="str">
        <f t="shared" si="313"/>
        <v>BN$14</v>
      </c>
      <c r="BO413" s="186" t="str">
        <f t="shared" si="313"/>
        <v>BO$14</v>
      </c>
      <c r="BP413" s="186" t="str">
        <f t="shared" si="313"/>
        <v>BP$14</v>
      </c>
      <c r="BQ413" s="186" t="str">
        <f t="shared" si="313"/>
        <v>BQ$14</v>
      </c>
      <c r="BR413" s="186" t="str">
        <f t="shared" si="313"/>
        <v>BR$14</v>
      </c>
      <c r="BS413" s="186" t="str">
        <f t="shared" si="313"/>
        <v>BS$14</v>
      </c>
      <c r="BT413" s="186" t="str">
        <f t="shared" si="313"/>
        <v>BT$14</v>
      </c>
      <c r="BU413" s="186" t="str">
        <f t="shared" si="313"/>
        <v>BU$14</v>
      </c>
      <c r="BV413" s="186" t="str">
        <f t="shared" si="313"/>
        <v>BV$14</v>
      </c>
      <c r="BW413" s="186" t="str">
        <f t="shared" si="313"/>
        <v>BW$14</v>
      </c>
      <c r="BX413" s="186" t="str">
        <f t="shared" si="313"/>
        <v>BX$14</v>
      </c>
      <c r="BY413" s="186" t="str">
        <f t="shared" si="313"/>
        <v>BY$14</v>
      </c>
      <c r="BZ413" s="186" t="str">
        <f t="shared" si="313"/>
        <v>BZ$14</v>
      </c>
      <c r="CA413" s="186" t="str">
        <f t="shared" si="313"/>
        <v>CA$14</v>
      </c>
      <c r="CB413" s="186" t="str">
        <f t="shared" si="313"/>
        <v>CB$14</v>
      </c>
      <c r="CC413" s="186" t="str">
        <f t="shared" si="313"/>
        <v>CC$14</v>
      </c>
      <c r="CD413" s="186" t="str">
        <f t="shared" si="313"/>
        <v>CD$14</v>
      </c>
      <c r="CE413" s="186" t="str">
        <f t="shared" ref="CE413:CL413" si="314">CE$18</f>
        <v>CE$14</v>
      </c>
      <c r="CF413" s="186" t="str">
        <f t="shared" si="314"/>
        <v>CF$14</v>
      </c>
      <c r="CG413" s="186" t="str">
        <f t="shared" si="314"/>
        <v>CG$14</v>
      </c>
      <c r="CH413" s="186" t="str">
        <f t="shared" si="314"/>
        <v>CH$14</v>
      </c>
      <c r="CI413" s="186" t="str">
        <f t="shared" si="314"/>
        <v>CI$14</v>
      </c>
      <c r="CJ413" s="186" t="str">
        <f t="shared" si="314"/>
        <v>CJ$14</v>
      </c>
      <c r="CK413" s="186" t="str">
        <f t="shared" si="314"/>
        <v>CK$14</v>
      </c>
      <c r="CL413" s="186" t="str">
        <f t="shared" si="314"/>
        <v>CL$14</v>
      </c>
    </row>
    <row r="414" spans="2:90" x14ac:dyDescent="0.4">
      <c r="B414" s="171" t="s">
        <v>464</v>
      </c>
      <c r="E414" s="8"/>
      <c r="H414" s="196"/>
      <c r="I414" s="197"/>
      <c r="J414" s="197"/>
      <c r="K414" s="198"/>
      <c r="L414" s="198"/>
      <c r="M414" s="198"/>
      <c r="N414" s="198"/>
      <c r="O414" s="198"/>
      <c r="P414" s="198"/>
      <c r="R414" s="198"/>
      <c r="S414" s="186" t="str">
        <f t="shared" ref="S414:AX414" si="315">S$19</f>
        <v>S$15</v>
      </c>
      <c r="T414" s="186" t="str">
        <f t="shared" si="315"/>
        <v>T$15</v>
      </c>
      <c r="U414" s="186" t="str">
        <f t="shared" si="315"/>
        <v>U$15</v>
      </c>
      <c r="V414" s="186" t="str">
        <f t="shared" si="315"/>
        <v>V$15</v>
      </c>
      <c r="W414" s="186" t="str">
        <f t="shared" si="315"/>
        <v>W$15</v>
      </c>
      <c r="X414" s="186" t="str">
        <f t="shared" si="315"/>
        <v>X$15</v>
      </c>
      <c r="Y414" s="186" t="str">
        <f t="shared" si="315"/>
        <v>Y$15</v>
      </c>
      <c r="Z414" s="186" t="str">
        <f t="shared" si="315"/>
        <v>Z$15</v>
      </c>
      <c r="AA414" s="186" t="str">
        <f t="shared" si="315"/>
        <v>AA$15</v>
      </c>
      <c r="AB414" s="186" t="str">
        <f t="shared" si="315"/>
        <v>AB$15</v>
      </c>
      <c r="AC414" s="186" t="str">
        <f t="shared" si="315"/>
        <v>AC$15</v>
      </c>
      <c r="AD414" s="186" t="str">
        <f t="shared" si="315"/>
        <v>AD$15</v>
      </c>
      <c r="AE414" s="186" t="str">
        <f t="shared" si="315"/>
        <v>AE$15</v>
      </c>
      <c r="AF414" s="186" t="str">
        <f t="shared" si="315"/>
        <v>AF$15</v>
      </c>
      <c r="AG414" s="186" t="str">
        <f t="shared" si="315"/>
        <v>AG$15</v>
      </c>
      <c r="AH414" s="186" t="str">
        <f t="shared" si="315"/>
        <v>AH$15</v>
      </c>
      <c r="AI414" s="186" t="str">
        <f t="shared" si="315"/>
        <v>AI$15</v>
      </c>
      <c r="AJ414" s="186" t="str">
        <f t="shared" si="315"/>
        <v>AJ$15</v>
      </c>
      <c r="AK414" s="186" t="str">
        <f t="shared" si="315"/>
        <v>AK$15</v>
      </c>
      <c r="AL414" s="186" t="str">
        <f t="shared" si="315"/>
        <v>AL$15</v>
      </c>
      <c r="AM414" s="186" t="str">
        <f t="shared" si="315"/>
        <v>AM$15</v>
      </c>
      <c r="AN414" s="186" t="str">
        <f t="shared" si="315"/>
        <v>AN$15</v>
      </c>
      <c r="AO414" s="186" t="str">
        <f t="shared" si="315"/>
        <v>AO$15</v>
      </c>
      <c r="AP414" s="186" t="str">
        <f t="shared" si="315"/>
        <v>AP$15</v>
      </c>
      <c r="AQ414" s="186" t="str">
        <f t="shared" si="315"/>
        <v>AQ$15</v>
      </c>
      <c r="AR414" s="186" t="str">
        <f t="shared" si="315"/>
        <v>AR$15</v>
      </c>
      <c r="AS414" s="186" t="str">
        <f t="shared" si="315"/>
        <v>AS$15</v>
      </c>
      <c r="AT414" s="186" t="str">
        <f t="shared" si="315"/>
        <v>AT$15</v>
      </c>
      <c r="AU414" s="186" t="str">
        <f t="shared" si="315"/>
        <v>AU$15</v>
      </c>
      <c r="AV414" s="186" t="str">
        <f t="shared" si="315"/>
        <v>AV$15</v>
      </c>
      <c r="AW414" s="186" t="str">
        <f t="shared" si="315"/>
        <v>AW$15</v>
      </c>
      <c r="AX414" s="186" t="str">
        <f t="shared" si="315"/>
        <v>AX$15</v>
      </c>
      <c r="AY414" s="186" t="str">
        <f t="shared" ref="AY414:CD414" si="316">AY$19</f>
        <v>AY$15</v>
      </c>
      <c r="AZ414" s="186" t="str">
        <f t="shared" si="316"/>
        <v>AZ$15</v>
      </c>
      <c r="BA414" s="186" t="str">
        <f t="shared" si="316"/>
        <v>BA$15</v>
      </c>
      <c r="BB414" s="186" t="str">
        <f t="shared" si="316"/>
        <v>BB$15</v>
      </c>
      <c r="BC414" s="186" t="str">
        <f t="shared" si="316"/>
        <v>BC$15</v>
      </c>
      <c r="BD414" s="186" t="str">
        <f t="shared" si="316"/>
        <v>BD$15</v>
      </c>
      <c r="BE414" s="186" t="str">
        <f t="shared" si="316"/>
        <v>BE$15</v>
      </c>
      <c r="BF414" s="186" t="str">
        <f t="shared" si="316"/>
        <v>BF$15</v>
      </c>
      <c r="BG414" s="186" t="str">
        <f t="shared" si="316"/>
        <v>BG$15</v>
      </c>
      <c r="BH414" s="186" t="str">
        <f t="shared" si="316"/>
        <v>BH$15</v>
      </c>
      <c r="BI414" s="186" t="str">
        <f t="shared" si="316"/>
        <v>BI$15</v>
      </c>
      <c r="BJ414" s="186" t="str">
        <f t="shared" si="316"/>
        <v>BJ$15</v>
      </c>
      <c r="BK414" s="186" t="str">
        <f t="shared" si="316"/>
        <v>BK$15</v>
      </c>
      <c r="BL414" s="186" t="str">
        <f t="shared" si="316"/>
        <v>BL$15</v>
      </c>
      <c r="BM414" s="186" t="str">
        <f t="shared" si="316"/>
        <v>BM$15</v>
      </c>
      <c r="BN414" s="186" t="str">
        <f t="shared" si="316"/>
        <v>BN$15</v>
      </c>
      <c r="BO414" s="186" t="str">
        <f t="shared" si="316"/>
        <v>BO$15</v>
      </c>
      <c r="BP414" s="186" t="str">
        <f t="shared" si="316"/>
        <v>BP$15</v>
      </c>
      <c r="BQ414" s="186" t="str">
        <f t="shared" si="316"/>
        <v>BQ$15</v>
      </c>
      <c r="BR414" s="186" t="str">
        <f t="shared" si="316"/>
        <v>BR$15</v>
      </c>
      <c r="BS414" s="186" t="str">
        <f t="shared" si="316"/>
        <v>BS$15</v>
      </c>
      <c r="BT414" s="186" t="str">
        <f t="shared" si="316"/>
        <v>BT$15</v>
      </c>
      <c r="BU414" s="186" t="str">
        <f t="shared" si="316"/>
        <v>BU$15</v>
      </c>
      <c r="BV414" s="186" t="str">
        <f t="shared" si="316"/>
        <v>BV$15</v>
      </c>
      <c r="BW414" s="186" t="str">
        <f t="shared" si="316"/>
        <v>BW$15</v>
      </c>
      <c r="BX414" s="186" t="str">
        <f t="shared" si="316"/>
        <v>BX$15</v>
      </c>
      <c r="BY414" s="186" t="str">
        <f t="shared" si="316"/>
        <v>BY$15</v>
      </c>
      <c r="BZ414" s="186" t="str">
        <f t="shared" si="316"/>
        <v>BZ$15</v>
      </c>
      <c r="CA414" s="186" t="str">
        <f t="shared" si="316"/>
        <v>CA$15</v>
      </c>
      <c r="CB414" s="186" t="str">
        <f t="shared" si="316"/>
        <v>CB$15</v>
      </c>
      <c r="CC414" s="186" t="str">
        <f t="shared" si="316"/>
        <v>CC$15</v>
      </c>
      <c r="CD414" s="186" t="str">
        <f t="shared" si="316"/>
        <v>CD$15</v>
      </c>
      <c r="CE414" s="186" t="str">
        <f t="shared" ref="CE414:CL414" si="317">CE$19</f>
        <v>CE$15</v>
      </c>
      <c r="CF414" s="186" t="str">
        <f t="shared" si="317"/>
        <v>CF$15</v>
      </c>
      <c r="CG414" s="186" t="str">
        <f t="shared" si="317"/>
        <v>CG$15</v>
      </c>
      <c r="CH414" s="186" t="str">
        <f t="shared" si="317"/>
        <v>CH$15</v>
      </c>
      <c r="CI414" s="186" t="str">
        <f t="shared" si="317"/>
        <v>CI$15</v>
      </c>
      <c r="CJ414" s="186" t="str">
        <f t="shared" si="317"/>
        <v>CJ$15</v>
      </c>
      <c r="CK414" s="186" t="str">
        <f t="shared" si="317"/>
        <v>CK$15</v>
      </c>
      <c r="CL414" s="186" t="str">
        <f t="shared" si="317"/>
        <v>CL$15</v>
      </c>
    </row>
    <row r="415" spans="2:90" x14ac:dyDescent="0.4">
      <c r="B415" s="70" t="s">
        <v>297</v>
      </c>
      <c r="C415" s="31"/>
      <c r="D415" t="s">
        <v>850</v>
      </c>
      <c r="E415" s="8" t="str">
        <f t="shared" ref="E415:E438" si="318">ROW()&amp;" "&amp;D415</f>
        <v>415 DTERMY-PV</v>
      </c>
      <c r="F415" t="s">
        <v>350</v>
      </c>
      <c r="G415" s="31" t="s">
        <v>243</v>
      </c>
      <c r="H415" s="48"/>
      <c r="I415" s="285"/>
      <c r="J415" s="285"/>
      <c r="K415" s="48"/>
      <c r="L415" s="48"/>
      <c r="M415" s="48"/>
      <c r="N415" s="48"/>
      <c r="O415" s="48"/>
      <c r="P415" s="48"/>
      <c r="R415" s="70"/>
      <c r="S415" s="286"/>
      <c r="T415" s="286"/>
      <c r="U415" s="286"/>
      <c r="V415" s="286"/>
      <c r="W415" s="286"/>
      <c r="X415" s="286"/>
      <c r="Y415" s="286"/>
      <c r="Z415" s="286"/>
      <c r="AA415" s="286"/>
      <c r="AB415" s="286"/>
      <c r="AC415" s="286"/>
      <c r="AD415" s="286"/>
      <c r="AE415" s="286"/>
      <c r="AF415" s="286"/>
      <c r="AG415" s="286"/>
      <c r="AH415" s="286"/>
      <c r="AI415" s="286"/>
      <c r="AJ415" s="286"/>
      <c r="AK415" s="286"/>
      <c r="AL415" s="286"/>
      <c r="AM415" s="286"/>
      <c r="AN415" s="286"/>
      <c r="AO415" s="286"/>
      <c r="AP415" s="286"/>
      <c r="AQ415" s="286"/>
      <c r="AR415" s="286"/>
      <c r="AS415" s="286"/>
      <c r="AT415" s="286"/>
      <c r="AU415" s="286"/>
      <c r="AV415" s="286"/>
      <c r="AW415" s="286"/>
      <c r="AX415" s="286"/>
      <c r="AY415" s="286"/>
      <c r="AZ415" s="286"/>
      <c r="BA415" s="286"/>
      <c r="BB415" s="286"/>
      <c r="BC415" s="286"/>
      <c r="BD415" s="286"/>
      <c r="BE415" s="286"/>
      <c r="BF415" s="286"/>
      <c r="BG415" s="286"/>
      <c r="BH415" s="286"/>
      <c r="BI415" s="286"/>
      <c r="BJ415" s="286"/>
      <c r="BK415" s="286"/>
      <c r="BL415" s="286"/>
      <c r="BM415" s="286"/>
      <c r="BN415" s="286"/>
      <c r="BO415" s="286"/>
      <c r="BP415" s="286"/>
      <c r="BQ415" s="286"/>
      <c r="BR415" s="286"/>
      <c r="BS415" s="286"/>
      <c r="BT415" s="286"/>
      <c r="BU415" s="286"/>
      <c r="BV415" s="286"/>
      <c r="BW415" s="286"/>
      <c r="BX415" s="286"/>
      <c r="BY415" s="286"/>
      <c r="BZ415" s="286"/>
      <c r="CA415" s="286"/>
      <c r="CB415" s="286"/>
      <c r="CC415" s="286"/>
      <c r="CD415" s="286"/>
      <c r="CE415" s="286"/>
      <c r="CF415" s="286"/>
      <c r="CG415" s="286"/>
      <c r="CH415" s="286"/>
      <c r="CI415" s="286"/>
      <c r="CJ415" s="286"/>
      <c r="CK415" s="286"/>
      <c r="CL415" s="286"/>
    </row>
    <row r="416" spans="2:90" x14ac:dyDescent="0.4">
      <c r="B416" s="95" t="str">
        <f>"Assumptions - "&amp;B415</f>
        <v>Assumptions - Rolling fixed term debt - multiple borrowings w/ annual control:</v>
      </c>
      <c r="D416" t="s">
        <v>850</v>
      </c>
      <c r="E416" t="str">
        <f t="shared" si="318"/>
        <v>416 DTERMY-PV</v>
      </c>
      <c r="G416" t="str">
        <f>E416</f>
        <v>416 DTERMY-PV</v>
      </c>
      <c r="I416"/>
      <c r="J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row>
    <row r="417" spans="2:90" x14ac:dyDescent="0.4">
      <c r="B417" s="155" t="s">
        <v>287</v>
      </c>
      <c r="D417" t="s">
        <v>850</v>
      </c>
      <c r="E417" t="str">
        <f t="shared" si="318"/>
        <v>417 DTERMY-PV</v>
      </c>
      <c r="F417" s="31"/>
      <c r="G417" t="str">
        <f>E417</f>
        <v>417 DTERMY-PV</v>
      </c>
      <c r="H417" s="57">
        <v>4</v>
      </c>
      <c r="I417" s="31"/>
      <c r="J417" s="31"/>
      <c r="K417" s="31"/>
      <c r="L417" s="31"/>
      <c r="M417" s="31"/>
      <c r="N417" s="31"/>
      <c r="O417" s="31"/>
      <c r="P417" s="31"/>
      <c r="R417" s="31"/>
      <c r="S417" s="73"/>
      <c r="T417" s="73"/>
      <c r="U417" s="73"/>
      <c r="V417" s="73"/>
      <c r="W417" s="73"/>
      <c r="X417" s="73"/>
      <c r="Y417" s="73"/>
      <c r="Z417" s="73"/>
      <c r="AA417" s="73"/>
      <c r="AB417" s="73"/>
      <c r="AC417" s="73"/>
      <c r="AD417" s="73"/>
      <c r="AE417" s="73"/>
      <c r="AF417" s="73"/>
      <c r="AG417" s="73"/>
      <c r="AH417" s="73"/>
      <c r="AI417" s="73"/>
      <c r="AJ417" s="73"/>
      <c r="AK417" s="73"/>
      <c r="AL417" s="73"/>
      <c r="AM417" s="73"/>
      <c r="AN417" s="73"/>
      <c r="AO417" s="73"/>
      <c r="AP417" s="73"/>
      <c r="AQ417" s="73"/>
      <c r="AR417" s="73"/>
      <c r="AS417" s="73"/>
      <c r="AT417" s="73"/>
      <c r="AU417" s="73"/>
      <c r="AV417" s="73"/>
      <c r="AW417" s="73"/>
      <c r="AX417" s="73"/>
      <c r="AY417" s="73"/>
      <c r="AZ417" s="73"/>
      <c r="BA417" s="73"/>
      <c r="BB417" s="73"/>
      <c r="BC417" s="73"/>
      <c r="BD417" s="73"/>
      <c r="BE417" s="73"/>
      <c r="BF417" s="73"/>
      <c r="BG417" s="73"/>
      <c r="BH417" s="73"/>
      <c r="BI417" s="73"/>
      <c r="BJ417" s="73"/>
      <c r="BK417" s="73"/>
      <c r="BL417" s="73"/>
      <c r="BM417" s="73"/>
      <c r="BN417" s="73"/>
      <c r="BO417" s="73"/>
      <c r="BP417" s="73"/>
      <c r="BQ417" s="73"/>
      <c r="BR417" s="73"/>
      <c r="BS417" s="73"/>
      <c r="BT417" s="73"/>
      <c r="BU417" s="73"/>
      <c r="BV417" s="73"/>
      <c r="BW417" s="73"/>
      <c r="BX417" s="73"/>
      <c r="BY417" s="73"/>
      <c r="BZ417" s="73"/>
      <c r="CA417" s="73"/>
      <c r="CB417" s="73"/>
      <c r="CC417" s="73"/>
      <c r="CD417" s="73"/>
      <c r="CE417" s="73"/>
      <c r="CF417" s="73"/>
      <c r="CG417" s="73"/>
      <c r="CH417" s="73"/>
      <c r="CI417" s="73"/>
      <c r="CJ417" s="73"/>
      <c r="CK417" s="73"/>
      <c r="CL417" s="73"/>
    </row>
    <row r="418" spans="2:90" x14ac:dyDescent="0.4">
      <c r="B418" s="155" t="s">
        <v>294</v>
      </c>
      <c r="D418" t="s">
        <v>850</v>
      </c>
      <c r="E418" t="str">
        <f t="shared" si="318"/>
        <v>418 DTERMY-PV</v>
      </c>
      <c r="F418" s="31"/>
      <c r="G418" t="str">
        <f>E418</f>
        <v>418 DTERMY-PV</v>
      </c>
      <c r="H418" s="57">
        <v>3</v>
      </c>
      <c r="I418" s="31"/>
      <c r="J418" s="31"/>
      <c r="K418" s="31"/>
      <c r="L418" s="31"/>
      <c r="M418" s="31"/>
      <c r="N418" s="31"/>
      <c r="O418" s="31"/>
      <c r="P418" s="31"/>
      <c r="R418" s="31"/>
      <c r="S418" s="73"/>
      <c r="T418" s="73"/>
      <c r="U418" s="73"/>
      <c r="V418" s="73"/>
      <c r="W418" s="73"/>
      <c r="X418" s="73"/>
      <c r="Y418" s="73"/>
      <c r="Z418" s="73"/>
      <c r="AA418" s="73"/>
      <c r="AB418" s="73"/>
      <c r="AC418" s="73"/>
      <c r="AD418" s="73"/>
      <c r="AE418" s="73"/>
      <c r="AF418" s="73"/>
      <c r="AG418" s="73"/>
      <c r="AH418" s="73"/>
      <c r="AI418" s="73"/>
      <c r="AJ418" s="73"/>
      <c r="AK418" s="73"/>
      <c r="AL418" s="73"/>
      <c r="AM418" s="73"/>
      <c r="AN418" s="73"/>
      <c r="AO418" s="73"/>
      <c r="AP418" s="73"/>
      <c r="AQ418" s="73"/>
      <c r="AR418" s="73"/>
      <c r="AS418" s="73"/>
      <c r="AT418" s="73"/>
      <c r="AU418" s="73"/>
      <c r="AV418" s="73"/>
      <c r="AW418" s="73"/>
      <c r="AX418" s="73"/>
      <c r="AY418" s="73"/>
      <c r="AZ418" s="73"/>
      <c r="BA418" s="73"/>
      <c r="BB418" s="73"/>
      <c r="BC418" s="73"/>
      <c r="BD418" s="73"/>
      <c r="BE418" s="73"/>
      <c r="BF418" s="73"/>
      <c r="BG418" s="73"/>
      <c r="BH418" s="73"/>
      <c r="BI418" s="73"/>
      <c r="BJ418" s="73"/>
      <c r="BK418" s="73"/>
      <c r="BL418" s="73"/>
      <c r="BM418" s="73"/>
      <c r="BN418" s="73"/>
      <c r="BO418" s="73"/>
      <c r="BP418" s="73"/>
      <c r="BQ418" s="73"/>
      <c r="BR418" s="73"/>
      <c r="BS418" s="73"/>
      <c r="BT418" s="73"/>
      <c r="BU418" s="73"/>
      <c r="BV418" s="73"/>
      <c r="BW418" s="73"/>
      <c r="BX418" s="73"/>
      <c r="BY418" s="73"/>
      <c r="BZ418" s="73"/>
      <c r="CA418" s="73"/>
      <c r="CB418" s="73"/>
      <c r="CC418" s="73"/>
      <c r="CD418" s="73"/>
      <c r="CE418" s="73"/>
      <c r="CF418" s="73"/>
      <c r="CG418" s="73"/>
      <c r="CH418" s="73"/>
      <c r="CI418" s="73"/>
      <c r="CJ418" s="73"/>
      <c r="CK418" s="73"/>
      <c r="CL418" s="73"/>
    </row>
    <row r="419" spans="2:90" x14ac:dyDescent="0.4">
      <c r="B419" s="155" t="s">
        <v>288</v>
      </c>
      <c r="D419" t="s">
        <v>850</v>
      </c>
      <c r="E419" t="str">
        <f t="shared" si="318"/>
        <v>419 DTERMY-PV</v>
      </c>
      <c r="F419" s="31"/>
      <c r="G419" t="str">
        <f>E419</f>
        <v>419 DTERMY-PV</v>
      </c>
      <c r="H419" s="59">
        <v>0.1</v>
      </c>
      <c r="I419" s="31"/>
      <c r="J419" s="31"/>
      <c r="K419" s="31"/>
      <c r="L419" s="31"/>
      <c r="M419" s="31"/>
      <c r="N419" s="31"/>
      <c r="O419" s="31"/>
      <c r="P419" s="31"/>
      <c r="R419" s="31"/>
      <c r="S419" s="73"/>
      <c r="T419" s="73"/>
      <c r="U419" s="73"/>
      <c r="V419" s="73"/>
      <c r="W419" s="73"/>
      <c r="X419" s="73"/>
      <c r="Y419" s="73"/>
      <c r="Z419" s="73"/>
      <c r="AA419" s="73"/>
      <c r="AB419" s="73"/>
      <c r="AC419" s="73"/>
      <c r="AD419" s="73"/>
      <c r="AE419" s="73"/>
      <c r="AF419" s="73"/>
      <c r="AG419" s="73"/>
      <c r="AH419" s="73"/>
      <c r="AI419" s="73"/>
      <c r="AJ419" s="73"/>
      <c r="AK419" s="73"/>
      <c r="AL419" s="73"/>
      <c r="AM419" s="73"/>
      <c r="AN419" s="73"/>
      <c r="AO419" s="73"/>
      <c r="AP419" s="73"/>
      <c r="AQ419" s="73"/>
      <c r="AR419" s="73"/>
      <c r="AS419" s="73"/>
      <c r="AT419" s="73"/>
      <c r="AU419" s="73"/>
      <c r="AV419" s="73"/>
      <c r="AW419" s="73"/>
      <c r="AX419" s="73"/>
      <c r="AY419" s="73"/>
      <c r="AZ419" s="73"/>
      <c r="BA419" s="73"/>
      <c r="BB419" s="73"/>
      <c r="BC419" s="73"/>
      <c r="BD419" s="73"/>
      <c r="BE419" s="73"/>
      <c r="BF419" s="73"/>
      <c r="BG419" s="73"/>
      <c r="BH419" s="73"/>
      <c r="BI419" s="73"/>
      <c r="BJ419" s="73"/>
      <c r="BK419" s="73"/>
      <c r="BL419" s="73"/>
      <c r="BM419" s="73"/>
      <c r="BN419" s="73"/>
      <c r="BO419" s="73"/>
      <c r="BP419" s="73"/>
      <c r="BQ419" s="73"/>
      <c r="BR419" s="73"/>
      <c r="BS419" s="73"/>
      <c r="BT419" s="73"/>
      <c r="BU419" s="73"/>
      <c r="BV419" s="73"/>
      <c r="BW419" s="73"/>
      <c r="BX419" s="73"/>
      <c r="BY419" s="73"/>
      <c r="BZ419" s="73"/>
      <c r="CA419" s="73"/>
      <c r="CB419" s="73"/>
      <c r="CC419" s="73"/>
      <c r="CD419" s="73"/>
      <c r="CE419" s="73"/>
      <c r="CF419" s="73"/>
      <c r="CG419" s="73"/>
      <c r="CH419" s="73"/>
      <c r="CI419" s="73"/>
      <c r="CJ419" s="73"/>
      <c r="CK419" s="73"/>
      <c r="CL419" s="73"/>
    </row>
    <row r="420" spans="2:90" x14ac:dyDescent="0.4">
      <c r="B420" s="154" t="s">
        <v>295</v>
      </c>
      <c r="D420" t="s">
        <v>850</v>
      </c>
      <c r="E420" t="str">
        <f t="shared" si="318"/>
        <v>420 DTERMY-PV</v>
      </c>
      <c r="F420" s="31"/>
      <c r="G420" t="str">
        <f>E420</f>
        <v>420 DTERMY-PV</v>
      </c>
      <c r="H420" s="23">
        <v>1000</v>
      </c>
      <c r="I420" s="31"/>
      <c r="J420" s="31"/>
      <c r="K420" s="31"/>
      <c r="L420" s="31"/>
      <c r="M420" s="31"/>
      <c r="N420" s="31"/>
      <c r="O420" s="31"/>
      <c r="P420" s="31"/>
      <c r="R420" s="31"/>
      <c r="S420" s="73"/>
      <c r="T420" s="73"/>
      <c r="U420" s="73"/>
      <c r="V420" s="73"/>
      <c r="W420" s="73"/>
      <c r="X420" s="73"/>
      <c r="Y420" s="73"/>
      <c r="Z420" s="73"/>
      <c r="AA420" s="73"/>
      <c r="AB420" s="73"/>
      <c r="AC420" s="73"/>
      <c r="AD420" s="73"/>
      <c r="AE420" s="73"/>
      <c r="AF420" s="73"/>
      <c r="AG420" s="73"/>
      <c r="AH420" s="73"/>
      <c r="AI420" s="73"/>
      <c r="AJ420" s="73"/>
      <c r="AK420" s="73"/>
      <c r="AL420" s="73"/>
      <c r="AM420" s="73"/>
      <c r="AN420" s="73"/>
      <c r="AO420" s="73"/>
      <c r="AP420" s="73"/>
      <c r="AQ420" s="73"/>
      <c r="AR420" s="73"/>
      <c r="AS420" s="73"/>
      <c r="AT420" s="73"/>
      <c r="AU420" s="73"/>
      <c r="AV420" s="73"/>
      <c r="AW420" s="73"/>
      <c r="AX420" s="73"/>
      <c r="AY420" s="73"/>
      <c r="AZ420" s="73"/>
      <c r="BA420" s="73"/>
      <c r="BB420" s="73"/>
      <c r="BC420" s="73"/>
      <c r="BD420" s="73"/>
      <c r="BE420" s="73"/>
      <c r="BF420" s="73"/>
      <c r="BG420" s="73"/>
      <c r="BH420" s="73"/>
      <c r="BI420" s="73"/>
      <c r="BJ420" s="73"/>
      <c r="BK420" s="73"/>
      <c r="BL420" s="73"/>
      <c r="BM420" s="73"/>
      <c r="BN420" s="73"/>
      <c r="BO420" s="73"/>
      <c r="BP420" s="73"/>
      <c r="BQ420" s="73"/>
      <c r="BR420" s="73"/>
      <c r="BS420" s="73"/>
      <c r="BT420" s="73"/>
      <c r="BU420" s="73"/>
      <c r="BV420" s="73"/>
      <c r="BW420" s="73"/>
      <c r="BX420" s="73"/>
      <c r="BY420" s="73"/>
      <c r="BZ420" s="73"/>
      <c r="CA420" s="73"/>
      <c r="CB420" s="73"/>
      <c r="CC420" s="73"/>
      <c r="CD420" s="73"/>
      <c r="CE420" s="73"/>
      <c r="CF420" s="73"/>
      <c r="CG420" s="73"/>
      <c r="CH420" s="73"/>
      <c r="CI420" s="73"/>
      <c r="CJ420" s="73"/>
      <c r="CK420" s="73"/>
      <c r="CL420" s="73"/>
    </row>
    <row r="421" spans="2:90" x14ac:dyDescent="0.4">
      <c r="B421" s="124"/>
      <c r="C421" s="31"/>
      <c r="D421" t="s">
        <v>850</v>
      </c>
      <c r="E421" t="str">
        <f t="shared" si="318"/>
        <v>421 DTERMY-PV</v>
      </c>
      <c r="F421" s="31"/>
      <c r="G421" s="31"/>
      <c r="H421" s="31"/>
      <c r="I421" s="31"/>
      <c r="J421" s="31"/>
      <c r="K421" s="31"/>
      <c r="L421" s="31"/>
      <c r="M421" s="31"/>
      <c r="N421" s="31"/>
      <c r="O421" s="31"/>
      <c r="P421" s="31"/>
      <c r="R421" s="31"/>
      <c r="S421" s="73"/>
      <c r="T421" s="73"/>
      <c r="U421" s="73"/>
      <c r="V421" s="73"/>
      <c r="W421" s="73"/>
      <c r="X421" s="73"/>
      <c r="Y421" s="73"/>
      <c r="Z421" s="73"/>
      <c r="AA421" s="73"/>
      <c r="AB421" s="73"/>
      <c r="AC421" s="73"/>
      <c r="AD421" s="73"/>
      <c r="AE421" s="73"/>
      <c r="AF421" s="73"/>
      <c r="AG421" s="73"/>
      <c r="AH421" s="73"/>
      <c r="AI421" s="73"/>
      <c r="AJ421" s="73"/>
      <c r="AK421" s="73"/>
      <c r="AL421" s="73"/>
      <c r="AM421" s="73"/>
      <c r="AN421" s="73"/>
      <c r="AO421" s="73"/>
      <c r="AP421" s="73"/>
      <c r="AQ421" s="73"/>
      <c r="AR421" s="73"/>
      <c r="AS421" s="73"/>
      <c r="AT421" s="73"/>
      <c r="AU421" s="73"/>
      <c r="AV421" s="73"/>
      <c r="AW421" s="73"/>
      <c r="AX421" s="73"/>
      <c r="AY421" s="73"/>
      <c r="AZ421" s="73"/>
      <c r="BA421" s="73"/>
      <c r="BB421" s="73"/>
      <c r="BC421" s="73"/>
      <c r="BD421" s="73"/>
      <c r="BE421" s="73"/>
      <c r="BF421" s="73"/>
      <c r="BG421" s="73"/>
      <c r="BH421" s="73"/>
      <c r="BI421" s="73"/>
      <c r="BJ421" s="73"/>
      <c r="BK421" s="73"/>
      <c r="BL421" s="73"/>
      <c r="BM421" s="73"/>
      <c r="BN421" s="73"/>
      <c r="BO421" s="73"/>
      <c r="BP421" s="73"/>
      <c r="BQ421" s="73"/>
      <c r="BR421" s="73"/>
      <c r="BS421" s="73"/>
      <c r="BT421" s="73"/>
      <c r="BU421" s="73"/>
      <c r="BV421" s="73"/>
      <c r="BW421" s="73"/>
      <c r="BX421" s="73"/>
      <c r="BY421" s="73"/>
      <c r="BZ421" s="73"/>
      <c r="CA421" s="73"/>
      <c r="CB421" s="73"/>
      <c r="CC421" s="73"/>
      <c r="CD421" s="73"/>
      <c r="CE421" s="73"/>
      <c r="CF421" s="73"/>
      <c r="CG421" s="73"/>
      <c r="CH421" s="73"/>
      <c r="CI421" s="73"/>
      <c r="CJ421" s="73"/>
      <c r="CK421" s="73"/>
      <c r="CL421" s="73"/>
    </row>
    <row r="422" spans="2:90" x14ac:dyDescent="0.4">
      <c r="B422" s="95" t="s">
        <v>290</v>
      </c>
      <c r="D422" t="s">
        <v>850</v>
      </c>
      <c r="E422" t="str">
        <f t="shared" si="318"/>
        <v>422 DTERMY-PV</v>
      </c>
      <c r="F422" s="280"/>
      <c r="R422" s="92"/>
      <c r="S422" s="150"/>
      <c r="T422" s="150"/>
      <c r="U422" s="150"/>
      <c r="V422" s="150"/>
      <c r="W422" s="150"/>
      <c r="X422" s="150"/>
      <c r="Y422" s="150"/>
      <c r="Z422" s="150"/>
      <c r="AA422" s="150"/>
      <c r="AB422" s="150"/>
      <c r="AC422" s="150"/>
      <c r="AD422" s="150"/>
      <c r="AE422" s="150"/>
      <c r="AF422" s="150"/>
      <c r="AG422" s="150"/>
      <c r="AH422" s="150"/>
      <c r="AI422" s="150"/>
      <c r="AJ422" s="150"/>
      <c r="AK422" s="150"/>
      <c r="AL422" s="150"/>
      <c r="AM422" s="150"/>
      <c r="AN422" s="150"/>
      <c r="AO422" s="150"/>
      <c r="AP422" s="150"/>
      <c r="AQ422" s="150"/>
      <c r="AR422" s="150"/>
      <c r="AS422" s="150"/>
      <c r="AT422" s="150"/>
      <c r="AU422" s="150"/>
      <c r="AV422" s="150"/>
      <c r="AW422" s="150"/>
      <c r="AX422" s="150"/>
      <c r="AY422" s="150"/>
      <c r="AZ422" s="150"/>
      <c r="BA422" s="150"/>
      <c r="BB422" s="150"/>
      <c r="BC422" s="150"/>
      <c r="BD422" s="150"/>
      <c r="BE422" s="150"/>
      <c r="BF422" s="150"/>
      <c r="BG422" s="150"/>
      <c r="BH422" s="150"/>
      <c r="BI422" s="150"/>
      <c r="BJ422" s="150"/>
      <c r="BK422" s="150"/>
      <c r="BL422" s="150"/>
      <c r="BM422" s="150"/>
      <c r="BN422" s="150"/>
      <c r="BO422" s="150"/>
      <c r="BP422" s="150"/>
      <c r="BQ422" s="150"/>
      <c r="BR422" s="150"/>
      <c r="BS422" s="150"/>
      <c r="BT422" s="150"/>
      <c r="BU422" s="150"/>
      <c r="BV422" s="150"/>
      <c r="BW422" s="150"/>
      <c r="BX422" s="150"/>
      <c r="BY422" s="150"/>
      <c r="BZ422" s="150"/>
      <c r="CA422" s="150"/>
      <c r="CB422" s="150"/>
      <c r="CC422" s="150"/>
      <c r="CD422" s="150"/>
      <c r="CE422" s="150"/>
      <c r="CF422" s="150"/>
      <c r="CG422" s="150"/>
      <c r="CH422" s="150"/>
      <c r="CI422" s="150"/>
      <c r="CJ422" s="150"/>
      <c r="CK422" s="150"/>
      <c r="CL422" s="150"/>
    </row>
    <row r="423" spans="2:90" x14ac:dyDescent="0.4">
      <c r="B423" s="154" t="s">
        <v>289</v>
      </c>
      <c r="D423" t="s">
        <v>850</v>
      </c>
      <c r="E423" t="str">
        <f t="shared" si="318"/>
        <v>423 DTERMY-PV</v>
      </c>
      <c r="F423" s="280"/>
      <c r="K423" s="24">
        <f>H420</f>
        <v>1000</v>
      </c>
      <c r="L423" s="24">
        <f ca="1">K427</f>
        <v>1500000</v>
      </c>
      <c r="M423" s="24">
        <f ca="1">L427</f>
        <v>1500000</v>
      </c>
      <c r="N423" s="24">
        <f ca="1">M427</f>
        <v>1500000</v>
      </c>
      <c r="O423" s="24">
        <f ca="1">N427</f>
        <v>1500000</v>
      </c>
      <c r="P423" s="24">
        <f ca="1">O427</f>
        <v>1500000</v>
      </c>
      <c r="R423"/>
      <c r="S423" s="62">
        <f t="shared" ref="S423:AY423" si="319">R427</f>
        <v>1000</v>
      </c>
      <c r="T423" s="62">
        <f t="shared" ca="1" si="319"/>
        <v>501000</v>
      </c>
      <c r="U423" s="62">
        <f t="shared" ca="1" si="319"/>
        <v>1001000</v>
      </c>
      <c r="V423" s="62">
        <f t="shared" ca="1" si="319"/>
        <v>1500000</v>
      </c>
      <c r="W423" s="62">
        <f t="shared" ca="1" si="319"/>
        <v>1500000</v>
      </c>
      <c r="X423" s="62">
        <f t="shared" ca="1" si="319"/>
        <v>1500000</v>
      </c>
      <c r="Y423" s="62">
        <f t="shared" ca="1" si="319"/>
        <v>1500000</v>
      </c>
      <c r="Z423" s="62">
        <f t="shared" ca="1" si="319"/>
        <v>1500000</v>
      </c>
      <c r="AA423" s="62">
        <f t="shared" ca="1" si="319"/>
        <v>1500000</v>
      </c>
      <c r="AB423" s="62">
        <f t="shared" ca="1" si="319"/>
        <v>1500000</v>
      </c>
      <c r="AC423" s="62">
        <f t="shared" ca="1" si="319"/>
        <v>1500000</v>
      </c>
      <c r="AD423" s="62">
        <f t="shared" ca="1" si="319"/>
        <v>1500000</v>
      </c>
      <c r="AE423" s="62">
        <f t="shared" ca="1" si="319"/>
        <v>1500000</v>
      </c>
      <c r="AF423" s="62">
        <f t="shared" ca="1" si="319"/>
        <v>1500000</v>
      </c>
      <c r="AG423" s="62">
        <f t="shared" ca="1" si="319"/>
        <v>1500000</v>
      </c>
      <c r="AH423" s="62">
        <f t="shared" ca="1" si="319"/>
        <v>1500000</v>
      </c>
      <c r="AI423" s="62">
        <f t="shared" ca="1" si="319"/>
        <v>1500000</v>
      </c>
      <c r="AJ423" s="62">
        <f t="shared" ca="1" si="319"/>
        <v>1500000</v>
      </c>
      <c r="AK423" s="62">
        <f t="shared" ca="1" si="319"/>
        <v>1500000</v>
      </c>
      <c r="AL423" s="62">
        <f t="shared" ca="1" si="319"/>
        <v>1500000</v>
      </c>
      <c r="AM423" s="62">
        <f t="shared" ca="1" si="319"/>
        <v>1500000</v>
      </c>
      <c r="AN423" s="62">
        <f t="shared" ca="1" si="319"/>
        <v>1500000</v>
      </c>
      <c r="AO423" s="62">
        <f t="shared" ca="1" si="319"/>
        <v>1500000</v>
      </c>
      <c r="AP423" s="62">
        <f t="shared" ca="1" si="319"/>
        <v>1500000</v>
      </c>
      <c r="AQ423" s="62">
        <f t="shared" ca="1" si="319"/>
        <v>1500000</v>
      </c>
      <c r="AR423" s="62">
        <f t="shared" ca="1" si="319"/>
        <v>1500000</v>
      </c>
      <c r="AS423" s="62">
        <f t="shared" ca="1" si="319"/>
        <v>1500000</v>
      </c>
      <c r="AT423" s="62">
        <f t="shared" ca="1" si="319"/>
        <v>1500000</v>
      </c>
      <c r="AU423" s="62">
        <f t="shared" ca="1" si="319"/>
        <v>1500000</v>
      </c>
      <c r="AV423" s="62">
        <f t="shared" ca="1" si="319"/>
        <v>1500000</v>
      </c>
      <c r="AW423" s="62">
        <f t="shared" ca="1" si="319"/>
        <v>1500000</v>
      </c>
      <c r="AX423" s="62">
        <f t="shared" ca="1" si="319"/>
        <v>1500000</v>
      </c>
      <c r="AY423" s="62">
        <f t="shared" ca="1" si="319"/>
        <v>1500000</v>
      </c>
      <c r="AZ423" s="62">
        <f t="shared" ref="AZ423:CE423" ca="1" si="320">AY427</f>
        <v>1500000</v>
      </c>
      <c r="BA423" s="62">
        <f t="shared" ca="1" si="320"/>
        <v>1500000</v>
      </c>
      <c r="BB423" s="62">
        <f t="shared" ca="1" si="320"/>
        <v>1500000</v>
      </c>
      <c r="BC423" s="62">
        <f t="shared" ca="1" si="320"/>
        <v>1500000</v>
      </c>
      <c r="BD423" s="62">
        <f t="shared" ca="1" si="320"/>
        <v>1500000</v>
      </c>
      <c r="BE423" s="62">
        <f t="shared" ca="1" si="320"/>
        <v>1500000</v>
      </c>
      <c r="BF423" s="62">
        <f t="shared" ca="1" si="320"/>
        <v>1500000</v>
      </c>
      <c r="BG423" s="62">
        <f t="shared" ca="1" si="320"/>
        <v>1500000</v>
      </c>
      <c r="BH423" s="62">
        <f t="shared" ca="1" si="320"/>
        <v>1500000</v>
      </c>
      <c r="BI423" s="62">
        <f t="shared" ca="1" si="320"/>
        <v>1500000</v>
      </c>
      <c r="BJ423" s="62">
        <f t="shared" ca="1" si="320"/>
        <v>1500000</v>
      </c>
      <c r="BK423" s="62">
        <f t="shared" ca="1" si="320"/>
        <v>1500000</v>
      </c>
      <c r="BL423" s="62">
        <f t="shared" ca="1" si="320"/>
        <v>1500000</v>
      </c>
      <c r="BM423" s="62">
        <f t="shared" ca="1" si="320"/>
        <v>1500000</v>
      </c>
      <c r="BN423" s="62">
        <f t="shared" ca="1" si="320"/>
        <v>1500000</v>
      </c>
      <c r="BO423" s="62">
        <f t="shared" ca="1" si="320"/>
        <v>1500000</v>
      </c>
      <c r="BP423" s="62">
        <f t="shared" ca="1" si="320"/>
        <v>1500000</v>
      </c>
      <c r="BQ423" s="62">
        <f t="shared" ca="1" si="320"/>
        <v>1500000</v>
      </c>
      <c r="BR423" s="62">
        <f t="shared" ca="1" si="320"/>
        <v>1500000</v>
      </c>
      <c r="BS423" s="62">
        <f t="shared" ca="1" si="320"/>
        <v>1500000</v>
      </c>
      <c r="BT423" s="62">
        <f t="shared" ca="1" si="320"/>
        <v>1500000</v>
      </c>
      <c r="BU423" s="62">
        <f t="shared" ca="1" si="320"/>
        <v>1500000</v>
      </c>
      <c r="BV423" s="62">
        <f t="shared" ca="1" si="320"/>
        <v>1500000</v>
      </c>
      <c r="BW423" s="62">
        <f t="shared" ca="1" si="320"/>
        <v>1500000</v>
      </c>
      <c r="BX423" s="62">
        <f t="shared" ca="1" si="320"/>
        <v>1500000</v>
      </c>
      <c r="BY423" s="62">
        <f t="shared" ca="1" si="320"/>
        <v>1500000</v>
      </c>
      <c r="BZ423" s="62">
        <f t="shared" ca="1" si="320"/>
        <v>1500000</v>
      </c>
      <c r="CA423" s="62">
        <f t="shared" ca="1" si="320"/>
        <v>1500000</v>
      </c>
      <c r="CB423" s="62">
        <f t="shared" ca="1" si="320"/>
        <v>1500000</v>
      </c>
      <c r="CC423" s="62">
        <f t="shared" ca="1" si="320"/>
        <v>1500000</v>
      </c>
      <c r="CD423" s="62">
        <f t="shared" ca="1" si="320"/>
        <v>1500000</v>
      </c>
      <c r="CE423" s="62">
        <f t="shared" ca="1" si="320"/>
        <v>1500000</v>
      </c>
      <c r="CF423" s="62">
        <f t="shared" ref="CF423:CL423" ca="1" si="321">CE427</f>
        <v>1500000</v>
      </c>
      <c r="CG423" s="62">
        <f t="shared" ca="1" si="321"/>
        <v>1500000</v>
      </c>
      <c r="CH423" s="62">
        <f t="shared" ca="1" si="321"/>
        <v>1500000</v>
      </c>
      <c r="CI423" s="62">
        <f t="shared" ca="1" si="321"/>
        <v>1500000</v>
      </c>
      <c r="CJ423" s="62">
        <f t="shared" ca="1" si="321"/>
        <v>1500000</v>
      </c>
      <c r="CK423" s="62">
        <f t="shared" ca="1" si="321"/>
        <v>1500000</v>
      </c>
      <c r="CL423" s="62">
        <f t="shared" ca="1" si="321"/>
        <v>1500000</v>
      </c>
    </row>
    <row r="424" spans="2:90" x14ac:dyDescent="0.4">
      <c r="B424" s="141" t="str">
        <f>"Avg. borrowing per "&amp;B408</f>
        <v>Avg. borrowing per primary unit</v>
      </c>
      <c r="D424" t="s">
        <v>850</v>
      </c>
      <c r="E424" t="str">
        <f t="shared" si="318"/>
        <v>424 DTERMY-PV</v>
      </c>
      <c r="F424" s="280"/>
      <c r="K424" s="18">
        <v>100</v>
      </c>
      <c r="L424" s="18">
        <v>100</v>
      </c>
      <c r="M424" s="18">
        <v>100</v>
      </c>
      <c r="N424" s="18">
        <v>100</v>
      </c>
      <c r="O424" s="18">
        <v>100</v>
      </c>
      <c r="P424" s="18">
        <v>100</v>
      </c>
      <c r="R424"/>
      <c r="S424" s="148" cm="1">
        <f t="array" ref="S424">INDEX($K:$P,ROW(),MATCH(S$3,$K$2:$P$2,0))</f>
        <v>100</v>
      </c>
      <c r="T424" s="148" cm="1">
        <f t="array" ref="T424">INDEX($K:$P,ROW(),MATCH(T$3,$K$2:$P$2,0))</f>
        <v>100</v>
      </c>
      <c r="U424" s="148" cm="1">
        <f t="array" ref="U424">INDEX($K:$P,ROW(),MATCH(U$3,$K$2:$P$2,0))</f>
        <v>100</v>
      </c>
      <c r="V424" s="148" cm="1">
        <f t="array" ref="V424">INDEX($K:$P,ROW(),MATCH(V$3,$K$2:$P$2,0))</f>
        <v>100</v>
      </c>
      <c r="W424" s="148" cm="1">
        <f t="array" ref="W424">INDEX($K:$P,ROW(),MATCH(W$3,$K$2:$P$2,0))</f>
        <v>100</v>
      </c>
      <c r="X424" s="148" cm="1">
        <f t="array" ref="X424">INDEX($K:$P,ROW(),MATCH(X$3,$K$2:$P$2,0))</f>
        <v>100</v>
      </c>
      <c r="Y424" s="148" cm="1">
        <f t="array" ref="Y424">INDEX($K:$P,ROW(),MATCH(Y$3,$K$2:$P$2,0))</f>
        <v>100</v>
      </c>
      <c r="Z424" s="148" cm="1">
        <f t="array" ref="Z424">INDEX($K:$P,ROW(),MATCH(Z$3,$K$2:$P$2,0))</f>
        <v>100</v>
      </c>
      <c r="AA424" s="148" cm="1">
        <f t="array" ref="AA424">INDEX($K:$P,ROW(),MATCH(AA$3,$K$2:$P$2,0))</f>
        <v>100</v>
      </c>
      <c r="AB424" s="148" cm="1">
        <f t="array" ref="AB424">INDEX($K:$P,ROW(),MATCH(AB$3,$K$2:$P$2,0))</f>
        <v>100</v>
      </c>
      <c r="AC424" s="148" cm="1">
        <f t="array" ref="AC424">INDEX($K:$P,ROW(),MATCH(AC$3,$K$2:$P$2,0))</f>
        <v>100</v>
      </c>
      <c r="AD424" s="148" cm="1">
        <f t="array" ref="AD424">INDEX($K:$P,ROW(),MATCH(AD$3,$K$2:$P$2,0))</f>
        <v>100</v>
      </c>
      <c r="AE424" s="148" cm="1">
        <f t="array" ref="AE424">INDEX($K:$P,ROW(),MATCH(AE$3,$K$2:$P$2,0))</f>
        <v>100</v>
      </c>
      <c r="AF424" s="148" cm="1">
        <f t="array" ref="AF424">INDEX($K:$P,ROW(),MATCH(AF$3,$K$2:$P$2,0))</f>
        <v>100</v>
      </c>
      <c r="AG424" s="148" cm="1">
        <f t="array" ref="AG424">INDEX($K:$P,ROW(),MATCH(AG$3,$K$2:$P$2,0))</f>
        <v>100</v>
      </c>
      <c r="AH424" s="148" cm="1">
        <f t="array" ref="AH424">INDEX($K:$P,ROW(),MATCH(AH$3,$K$2:$P$2,0))</f>
        <v>100</v>
      </c>
      <c r="AI424" s="148" cm="1">
        <f t="array" ref="AI424">INDEX($K:$P,ROW(),MATCH(AI$3,$K$2:$P$2,0))</f>
        <v>100</v>
      </c>
      <c r="AJ424" s="148" cm="1">
        <f t="array" ref="AJ424">INDEX($K:$P,ROW(),MATCH(AJ$3,$K$2:$P$2,0))</f>
        <v>100</v>
      </c>
      <c r="AK424" s="148" cm="1">
        <f t="array" ref="AK424">INDEX($K:$P,ROW(),MATCH(AK$3,$K$2:$P$2,0))</f>
        <v>100</v>
      </c>
      <c r="AL424" s="148" cm="1">
        <f t="array" ref="AL424">INDEX($K:$P,ROW(),MATCH(AL$3,$K$2:$P$2,0))</f>
        <v>100</v>
      </c>
      <c r="AM424" s="148" cm="1">
        <f t="array" ref="AM424">INDEX($K:$P,ROW(),MATCH(AM$3,$K$2:$P$2,0))</f>
        <v>100</v>
      </c>
      <c r="AN424" s="148" cm="1">
        <f t="array" ref="AN424">INDEX($K:$P,ROW(),MATCH(AN$3,$K$2:$P$2,0))</f>
        <v>100</v>
      </c>
      <c r="AO424" s="148" cm="1">
        <f t="array" ref="AO424">INDEX($K:$P,ROW(),MATCH(AO$3,$K$2:$P$2,0))</f>
        <v>100</v>
      </c>
      <c r="AP424" s="148" cm="1">
        <f t="array" ref="AP424">INDEX($K:$P,ROW(),MATCH(AP$3,$K$2:$P$2,0))</f>
        <v>100</v>
      </c>
      <c r="AQ424" s="148" cm="1">
        <f t="array" ref="AQ424">INDEX($K:$P,ROW(),MATCH(AQ$3,$K$2:$P$2,0))</f>
        <v>100</v>
      </c>
      <c r="AR424" s="148" cm="1">
        <f t="array" ref="AR424">INDEX($K:$P,ROW(),MATCH(AR$3,$K$2:$P$2,0))</f>
        <v>100</v>
      </c>
      <c r="AS424" s="148" cm="1">
        <f t="array" ref="AS424">INDEX($K:$P,ROW(),MATCH(AS$3,$K$2:$P$2,0))</f>
        <v>100</v>
      </c>
      <c r="AT424" s="148" cm="1">
        <f t="array" ref="AT424">INDEX($K:$P,ROW(),MATCH(AT$3,$K$2:$P$2,0))</f>
        <v>100</v>
      </c>
      <c r="AU424" s="148" cm="1">
        <f t="array" ref="AU424">INDEX($K:$P,ROW(),MATCH(AU$3,$K$2:$P$2,0))</f>
        <v>100</v>
      </c>
      <c r="AV424" s="148" cm="1">
        <f t="array" ref="AV424">INDEX($K:$P,ROW(),MATCH(AV$3,$K$2:$P$2,0))</f>
        <v>100</v>
      </c>
      <c r="AW424" s="148" cm="1">
        <f t="array" ref="AW424">INDEX($K:$P,ROW(),MATCH(AW$3,$K$2:$P$2,0))</f>
        <v>100</v>
      </c>
      <c r="AX424" s="148" cm="1">
        <f t="array" ref="AX424">INDEX($K:$P,ROW(),MATCH(AX$3,$K$2:$P$2,0))</f>
        <v>100</v>
      </c>
      <c r="AY424" s="148" cm="1">
        <f t="array" ref="AY424">INDEX($K:$P,ROW(),MATCH(AY$3,$K$2:$P$2,0))</f>
        <v>100</v>
      </c>
      <c r="AZ424" s="148" cm="1">
        <f t="array" ref="AZ424">INDEX($K:$P,ROW(),MATCH(AZ$3,$K$2:$P$2,0))</f>
        <v>100</v>
      </c>
      <c r="BA424" s="148" cm="1">
        <f t="array" ref="BA424">INDEX($K:$P,ROW(),MATCH(BA$3,$K$2:$P$2,0))</f>
        <v>100</v>
      </c>
      <c r="BB424" s="148" cm="1">
        <f t="array" ref="BB424">INDEX($K:$P,ROW(),MATCH(BB$3,$K$2:$P$2,0))</f>
        <v>100</v>
      </c>
      <c r="BC424" s="148" cm="1">
        <f t="array" ref="BC424">INDEX($K:$P,ROW(),MATCH(BC$3,$K$2:$P$2,0))</f>
        <v>100</v>
      </c>
      <c r="BD424" s="148" cm="1">
        <f t="array" ref="BD424">INDEX($K:$P,ROW(),MATCH(BD$3,$K$2:$P$2,0))</f>
        <v>100</v>
      </c>
      <c r="BE424" s="148" cm="1">
        <f t="array" ref="BE424">INDEX($K:$P,ROW(),MATCH(BE$3,$K$2:$P$2,0))</f>
        <v>100</v>
      </c>
      <c r="BF424" s="148" cm="1">
        <f t="array" ref="BF424">INDEX($K:$P,ROW(),MATCH(BF$3,$K$2:$P$2,0))</f>
        <v>100</v>
      </c>
      <c r="BG424" s="148" cm="1">
        <f t="array" ref="BG424">INDEX($K:$P,ROW(),MATCH(BG$3,$K$2:$P$2,0))</f>
        <v>100</v>
      </c>
      <c r="BH424" s="148" cm="1">
        <f t="array" ref="BH424">INDEX($K:$P,ROW(),MATCH(BH$3,$K$2:$P$2,0))</f>
        <v>100</v>
      </c>
      <c r="BI424" s="148" cm="1">
        <f t="array" ref="BI424">INDEX($K:$P,ROW(),MATCH(BI$3,$K$2:$P$2,0))</f>
        <v>100</v>
      </c>
      <c r="BJ424" s="148" cm="1">
        <f t="array" ref="BJ424">INDEX($K:$P,ROW(),MATCH(BJ$3,$K$2:$P$2,0))</f>
        <v>100</v>
      </c>
      <c r="BK424" s="148" cm="1">
        <f t="array" ref="BK424">INDEX($K:$P,ROW(),MATCH(BK$3,$K$2:$P$2,0))</f>
        <v>100</v>
      </c>
      <c r="BL424" s="148" cm="1">
        <f t="array" ref="BL424">INDEX($K:$P,ROW(),MATCH(BL$3,$K$2:$P$2,0))</f>
        <v>100</v>
      </c>
      <c r="BM424" s="148" cm="1">
        <f t="array" ref="BM424">INDEX($K:$P,ROW(),MATCH(BM$3,$K$2:$P$2,0))</f>
        <v>100</v>
      </c>
      <c r="BN424" s="148" cm="1">
        <f t="array" ref="BN424">INDEX($K:$P,ROW(),MATCH(BN$3,$K$2:$P$2,0))</f>
        <v>100</v>
      </c>
      <c r="BO424" s="148" cm="1">
        <f t="array" ref="BO424">INDEX($K:$P,ROW(),MATCH(BO$3,$K$2:$P$2,0))</f>
        <v>100</v>
      </c>
      <c r="BP424" s="148" cm="1">
        <f t="array" ref="BP424">INDEX($K:$P,ROW(),MATCH(BP$3,$K$2:$P$2,0))</f>
        <v>100</v>
      </c>
      <c r="BQ424" s="148" cm="1">
        <f t="array" ref="BQ424">INDEX($K:$P,ROW(),MATCH(BQ$3,$K$2:$P$2,0))</f>
        <v>100</v>
      </c>
      <c r="BR424" s="148" cm="1">
        <f t="array" ref="BR424">INDEX($K:$P,ROW(),MATCH(BR$3,$K$2:$P$2,0))</f>
        <v>100</v>
      </c>
      <c r="BS424" s="148" cm="1">
        <f t="array" ref="BS424">INDEX($K:$P,ROW(),MATCH(BS$3,$K$2:$P$2,0))</f>
        <v>100</v>
      </c>
      <c r="BT424" s="148" cm="1">
        <f t="array" ref="BT424">INDEX($K:$P,ROW(),MATCH(BT$3,$K$2:$P$2,0))</f>
        <v>100</v>
      </c>
      <c r="BU424" s="148" cm="1">
        <f t="array" ref="BU424">INDEX($K:$P,ROW(),MATCH(BU$3,$K$2:$P$2,0))</f>
        <v>100</v>
      </c>
      <c r="BV424" s="148" cm="1">
        <f t="array" ref="BV424">INDEX($K:$P,ROW(),MATCH(BV$3,$K$2:$P$2,0))</f>
        <v>100</v>
      </c>
      <c r="BW424" s="148" cm="1">
        <f t="array" ref="BW424">INDEX($K:$P,ROW(),MATCH(BW$3,$K$2:$P$2,0))</f>
        <v>100</v>
      </c>
      <c r="BX424" s="148" cm="1">
        <f t="array" ref="BX424">INDEX($K:$P,ROW(),MATCH(BX$3,$K$2:$P$2,0))</f>
        <v>100</v>
      </c>
      <c r="BY424" s="148" cm="1">
        <f t="array" ref="BY424">INDEX($K:$P,ROW(),MATCH(BY$3,$K$2:$P$2,0))</f>
        <v>100</v>
      </c>
      <c r="BZ424" s="148" cm="1">
        <f t="array" ref="BZ424">INDEX($K:$P,ROW(),MATCH(BZ$3,$K$2:$P$2,0))</f>
        <v>100</v>
      </c>
      <c r="CA424" s="148" cm="1">
        <f t="array" ref="CA424">INDEX($K:$P,ROW(),MATCH(CA$3,$K$2:$P$2,0))</f>
        <v>100</v>
      </c>
      <c r="CB424" s="148" cm="1">
        <f t="array" ref="CB424">INDEX($K:$P,ROW(),MATCH(CB$3,$K$2:$P$2,0))</f>
        <v>100</v>
      </c>
      <c r="CC424" s="148" cm="1">
        <f t="array" ref="CC424">INDEX($K:$P,ROW(),MATCH(CC$3,$K$2:$P$2,0))</f>
        <v>100</v>
      </c>
      <c r="CD424" s="148" cm="1">
        <f t="array" ref="CD424">INDEX($K:$P,ROW(),MATCH(CD$3,$K$2:$P$2,0))</f>
        <v>100</v>
      </c>
      <c r="CE424" s="148" cm="1">
        <f t="array" ref="CE424">INDEX($K:$P,ROW(),MATCH(CE$3,$K$2:$P$2,0))</f>
        <v>100</v>
      </c>
      <c r="CF424" s="148" cm="1">
        <f t="array" ref="CF424">INDEX($K:$P,ROW(),MATCH(CF$3,$K$2:$P$2,0))</f>
        <v>100</v>
      </c>
      <c r="CG424" s="148" cm="1">
        <f t="array" ref="CG424">INDEX($K:$P,ROW(),MATCH(CG$3,$K$2:$P$2,0))</f>
        <v>100</v>
      </c>
      <c r="CH424" s="148" cm="1">
        <f t="array" ref="CH424">INDEX($K:$P,ROW(),MATCH(CH$3,$K$2:$P$2,0))</f>
        <v>100</v>
      </c>
      <c r="CI424" s="148" cm="1">
        <f t="array" ref="CI424">INDEX($K:$P,ROW(),MATCH(CI$3,$K$2:$P$2,0))</f>
        <v>100</v>
      </c>
      <c r="CJ424" s="148" cm="1">
        <f t="array" ref="CJ424">INDEX($K:$P,ROW(),MATCH(CJ$3,$K$2:$P$2,0))</f>
        <v>100</v>
      </c>
      <c r="CK424" s="148" cm="1">
        <f t="array" ref="CK424">INDEX($K:$P,ROW(),MATCH(CK$3,$K$2:$P$2,0))</f>
        <v>100</v>
      </c>
      <c r="CL424" s="148" cm="1">
        <f t="array" ref="CL424">INDEX($K:$P,ROW(),MATCH(CL$3,$K$2:$P$2,0))</f>
        <v>100</v>
      </c>
    </row>
    <row r="425" spans="2:90" x14ac:dyDescent="0.4">
      <c r="B425" s="154" t="str">
        <f>"New borrowing - "&amp;SUBSTITUTE(B415,":","")</f>
        <v>New borrowing - Rolling fixed term debt - multiple borrowings w/ annual control</v>
      </c>
      <c r="C425" t="s">
        <v>236</v>
      </c>
      <c r="D425" t="s">
        <v>850</v>
      </c>
      <c r="E425" t="str">
        <f t="shared" si="318"/>
        <v>425 DTERMY-PV</v>
      </c>
      <c r="G425" t="str">
        <f>E425</f>
        <v>425 DTERMY-PV</v>
      </c>
      <c r="K425" s="23">
        <v>10000</v>
      </c>
      <c r="L425" s="23">
        <f>SUMIF($4:$4,L$2,422:422)</f>
        <v>0</v>
      </c>
      <c r="M425" s="23">
        <f>SUMIF($4:$4,M$2,422:422)</f>
        <v>0</v>
      </c>
      <c r="N425" s="23">
        <f>SUMIF($4:$4,N$2,422:422)</f>
        <v>0</v>
      </c>
      <c r="O425" s="23">
        <f>SUMIF($4:$4,O$2,422:422)</f>
        <v>0</v>
      </c>
      <c r="P425" s="23">
        <f>SUMIF($4:$4,P$2,422:422)</f>
        <v>0</v>
      </c>
      <c r="R425" s="53">
        <f>H420</f>
        <v>1000</v>
      </c>
      <c r="S425" s="80" cm="1">
        <f t="array" aca="1" ref="S425" ca="1">+S424*INDIRECT(S410)</f>
        <v>500000</v>
      </c>
      <c r="T425" s="80" cm="1">
        <f t="array" aca="1" ref="T425" ca="1">+T424*INDIRECT(T410)</f>
        <v>500000</v>
      </c>
      <c r="U425" s="80" cm="1">
        <f t="array" aca="1" ref="U425" ca="1">+U424*INDIRECT(U410)</f>
        <v>500000</v>
      </c>
      <c r="V425" s="80" cm="1">
        <f t="array" aca="1" ref="V425" ca="1">+V424*INDIRECT(V410)</f>
        <v>500000</v>
      </c>
      <c r="W425" s="80" cm="1">
        <f t="array" aca="1" ref="W425" ca="1">+W424*INDIRECT(W410)</f>
        <v>500000</v>
      </c>
      <c r="X425" s="80" cm="1">
        <f t="array" aca="1" ref="X425" ca="1">+X424*INDIRECT(X410)</f>
        <v>500000</v>
      </c>
      <c r="Y425" s="80" cm="1">
        <f t="array" aca="1" ref="Y425" ca="1">+Y424*INDIRECT(Y410)</f>
        <v>500000</v>
      </c>
      <c r="Z425" s="80" cm="1">
        <f t="array" aca="1" ref="Z425" ca="1">+Z424*INDIRECT(Z410)</f>
        <v>500000</v>
      </c>
      <c r="AA425" s="80" cm="1">
        <f t="array" aca="1" ref="AA425" ca="1">+AA424*INDIRECT(AA410)</f>
        <v>500000</v>
      </c>
      <c r="AB425" s="80" cm="1">
        <f t="array" aca="1" ref="AB425" ca="1">+AB424*INDIRECT(AB410)</f>
        <v>500000</v>
      </c>
      <c r="AC425" s="80" cm="1">
        <f t="array" aca="1" ref="AC425" ca="1">+AC424*INDIRECT(AC410)</f>
        <v>500000</v>
      </c>
      <c r="AD425" s="80" cm="1">
        <f t="array" aca="1" ref="AD425" ca="1">+AD424*INDIRECT(AD410)</f>
        <v>500000</v>
      </c>
      <c r="AE425" s="80" cm="1">
        <f t="array" aca="1" ref="AE425" ca="1">+AE424*INDIRECT(AE410)</f>
        <v>500000</v>
      </c>
      <c r="AF425" s="80" cm="1">
        <f t="array" aca="1" ref="AF425" ca="1">+AF424*INDIRECT(AF410)</f>
        <v>500000</v>
      </c>
      <c r="AG425" s="80" cm="1">
        <f t="array" aca="1" ref="AG425" ca="1">+AG424*INDIRECT(AG410)</f>
        <v>500000</v>
      </c>
      <c r="AH425" s="80" cm="1">
        <f t="array" aca="1" ref="AH425" ca="1">+AH424*INDIRECT(AH410)</f>
        <v>500000</v>
      </c>
      <c r="AI425" s="80" cm="1">
        <f t="array" aca="1" ref="AI425" ca="1">+AI424*INDIRECT(AI410)</f>
        <v>500000</v>
      </c>
      <c r="AJ425" s="80" cm="1">
        <f t="array" aca="1" ref="AJ425" ca="1">+AJ424*INDIRECT(AJ410)</f>
        <v>500000</v>
      </c>
      <c r="AK425" s="80" cm="1">
        <f t="array" aca="1" ref="AK425" ca="1">+AK424*INDIRECT(AK410)</f>
        <v>500000</v>
      </c>
      <c r="AL425" s="80" cm="1">
        <f t="array" aca="1" ref="AL425" ca="1">+AL424*INDIRECT(AL410)</f>
        <v>500000</v>
      </c>
      <c r="AM425" s="80" cm="1">
        <f t="array" aca="1" ref="AM425" ca="1">+AM424*INDIRECT(AM410)</f>
        <v>500000</v>
      </c>
      <c r="AN425" s="80" cm="1">
        <f t="array" aca="1" ref="AN425" ca="1">+AN424*INDIRECT(AN410)</f>
        <v>500000</v>
      </c>
      <c r="AO425" s="80" cm="1">
        <f t="array" aca="1" ref="AO425" ca="1">+AO424*INDIRECT(AO410)</f>
        <v>500000</v>
      </c>
      <c r="AP425" s="80" cm="1">
        <f t="array" aca="1" ref="AP425" ca="1">+AP424*INDIRECT(AP410)</f>
        <v>500000</v>
      </c>
      <c r="AQ425" s="80" cm="1">
        <f t="array" aca="1" ref="AQ425" ca="1">+AQ424*INDIRECT(AQ410)</f>
        <v>500000</v>
      </c>
      <c r="AR425" s="80" cm="1">
        <f t="array" aca="1" ref="AR425" ca="1">+AR424*INDIRECT(AR410)</f>
        <v>500000</v>
      </c>
      <c r="AS425" s="80" cm="1">
        <f t="array" aca="1" ref="AS425" ca="1">+AS424*INDIRECT(AS410)</f>
        <v>500000</v>
      </c>
      <c r="AT425" s="80" cm="1">
        <f t="array" aca="1" ref="AT425" ca="1">+AT424*INDIRECT(AT410)</f>
        <v>500000</v>
      </c>
      <c r="AU425" s="80" cm="1">
        <f t="array" aca="1" ref="AU425" ca="1">+AU424*INDIRECT(AU410)</f>
        <v>500000</v>
      </c>
      <c r="AV425" s="80" cm="1">
        <f t="array" aca="1" ref="AV425" ca="1">+AV424*INDIRECT(AV410)</f>
        <v>500000</v>
      </c>
      <c r="AW425" s="80" cm="1">
        <f t="array" aca="1" ref="AW425" ca="1">+AW424*INDIRECT(AW410)</f>
        <v>500000</v>
      </c>
      <c r="AX425" s="80" cm="1">
        <f t="array" aca="1" ref="AX425" ca="1">+AX424*INDIRECT(AX410)</f>
        <v>500000</v>
      </c>
      <c r="AY425" s="80" cm="1">
        <f t="array" aca="1" ref="AY425" ca="1">+AY424*INDIRECT(AY410)</f>
        <v>500000</v>
      </c>
      <c r="AZ425" s="80" cm="1">
        <f t="array" aca="1" ref="AZ425" ca="1">+AZ424*INDIRECT(AZ410)</f>
        <v>500000</v>
      </c>
      <c r="BA425" s="80" cm="1">
        <f t="array" aca="1" ref="BA425" ca="1">+BA424*INDIRECT(BA410)</f>
        <v>500000</v>
      </c>
      <c r="BB425" s="80" cm="1">
        <f t="array" aca="1" ref="BB425" ca="1">+BB424*INDIRECT(BB410)</f>
        <v>500000</v>
      </c>
      <c r="BC425" s="80" cm="1">
        <f t="array" aca="1" ref="BC425" ca="1">+BC424*INDIRECT(BC410)</f>
        <v>500000</v>
      </c>
      <c r="BD425" s="80" cm="1">
        <f t="array" aca="1" ref="BD425" ca="1">+BD424*INDIRECT(BD410)</f>
        <v>500000</v>
      </c>
      <c r="BE425" s="80" cm="1">
        <f t="array" aca="1" ref="BE425" ca="1">+BE424*INDIRECT(BE410)</f>
        <v>500000</v>
      </c>
      <c r="BF425" s="80" cm="1">
        <f t="array" aca="1" ref="BF425" ca="1">+BF424*INDIRECT(BF410)</f>
        <v>500000</v>
      </c>
      <c r="BG425" s="80" cm="1">
        <f t="array" aca="1" ref="BG425" ca="1">+BG424*INDIRECT(BG410)</f>
        <v>500000</v>
      </c>
      <c r="BH425" s="80" cm="1">
        <f t="array" aca="1" ref="BH425" ca="1">+BH424*INDIRECT(BH410)</f>
        <v>500000</v>
      </c>
      <c r="BI425" s="80" cm="1">
        <f t="array" aca="1" ref="BI425" ca="1">+BI424*INDIRECT(BI410)</f>
        <v>500000</v>
      </c>
      <c r="BJ425" s="80" cm="1">
        <f t="array" aca="1" ref="BJ425" ca="1">+BJ424*INDIRECT(BJ410)</f>
        <v>500000</v>
      </c>
      <c r="BK425" s="80" cm="1">
        <f t="array" aca="1" ref="BK425" ca="1">+BK424*INDIRECT(BK410)</f>
        <v>500000</v>
      </c>
      <c r="BL425" s="80" cm="1">
        <f t="array" aca="1" ref="BL425" ca="1">+BL424*INDIRECT(BL410)</f>
        <v>500000</v>
      </c>
      <c r="BM425" s="80" cm="1">
        <f t="array" aca="1" ref="BM425" ca="1">+BM424*INDIRECT(BM410)</f>
        <v>500000</v>
      </c>
      <c r="BN425" s="80" cm="1">
        <f t="array" aca="1" ref="BN425" ca="1">+BN424*INDIRECT(BN410)</f>
        <v>500000</v>
      </c>
      <c r="BO425" s="80" cm="1">
        <f t="array" aca="1" ref="BO425" ca="1">+BO424*INDIRECT(BO410)</f>
        <v>500000</v>
      </c>
      <c r="BP425" s="80" cm="1">
        <f t="array" aca="1" ref="BP425" ca="1">+BP424*INDIRECT(BP410)</f>
        <v>500000</v>
      </c>
      <c r="BQ425" s="80" cm="1">
        <f t="array" aca="1" ref="BQ425" ca="1">+BQ424*INDIRECT(BQ410)</f>
        <v>500000</v>
      </c>
      <c r="BR425" s="80" cm="1">
        <f t="array" aca="1" ref="BR425" ca="1">+BR424*INDIRECT(BR410)</f>
        <v>500000</v>
      </c>
      <c r="BS425" s="80" cm="1">
        <f t="array" aca="1" ref="BS425" ca="1">+BS424*INDIRECT(BS410)</f>
        <v>500000</v>
      </c>
      <c r="BT425" s="80" cm="1">
        <f t="array" aca="1" ref="BT425" ca="1">+BT424*INDIRECT(BT410)</f>
        <v>500000</v>
      </c>
      <c r="BU425" s="80" cm="1">
        <f t="array" aca="1" ref="BU425" ca="1">+BU424*INDIRECT(BU410)</f>
        <v>500000</v>
      </c>
      <c r="BV425" s="80" cm="1">
        <f t="array" aca="1" ref="BV425" ca="1">+BV424*INDIRECT(BV410)</f>
        <v>500000</v>
      </c>
      <c r="BW425" s="80" cm="1">
        <f t="array" aca="1" ref="BW425" ca="1">+BW424*INDIRECT(BW410)</f>
        <v>500000</v>
      </c>
      <c r="BX425" s="80" cm="1">
        <f t="array" aca="1" ref="BX425" ca="1">+BX424*INDIRECT(BX410)</f>
        <v>500000</v>
      </c>
      <c r="BY425" s="80" cm="1">
        <f t="array" aca="1" ref="BY425" ca="1">+BY424*INDIRECT(BY410)</f>
        <v>500000</v>
      </c>
      <c r="BZ425" s="80" cm="1">
        <f t="array" aca="1" ref="BZ425" ca="1">+BZ424*INDIRECT(BZ410)</f>
        <v>500000</v>
      </c>
      <c r="CA425" s="80" cm="1">
        <f t="array" aca="1" ref="CA425" ca="1">+CA424*INDIRECT(CA410)</f>
        <v>500000</v>
      </c>
      <c r="CB425" s="80" cm="1">
        <f t="array" aca="1" ref="CB425" ca="1">+CB424*INDIRECT(CB410)</f>
        <v>500000</v>
      </c>
      <c r="CC425" s="80" cm="1">
        <f t="array" aca="1" ref="CC425" ca="1">+CC424*INDIRECT(CC410)</f>
        <v>500000</v>
      </c>
      <c r="CD425" s="80" cm="1">
        <f t="array" aca="1" ref="CD425" ca="1">+CD424*INDIRECT(CD410)</f>
        <v>500000</v>
      </c>
      <c r="CE425" s="80" cm="1">
        <f t="array" aca="1" ref="CE425" ca="1">+CE424*INDIRECT(CE410)</f>
        <v>500000</v>
      </c>
      <c r="CF425" s="80" cm="1">
        <f t="array" aca="1" ref="CF425" ca="1">+CF424*INDIRECT(CF410)</f>
        <v>500000</v>
      </c>
      <c r="CG425" s="80" cm="1">
        <f t="array" aca="1" ref="CG425" ca="1">+CG424*INDIRECT(CG410)</f>
        <v>500000</v>
      </c>
      <c r="CH425" s="80" cm="1">
        <f t="array" aca="1" ref="CH425" ca="1">+CH424*INDIRECT(CH410)</f>
        <v>500000</v>
      </c>
      <c r="CI425" s="80" cm="1">
        <f t="array" aca="1" ref="CI425" ca="1">+CI424*INDIRECT(CI410)</f>
        <v>500000</v>
      </c>
      <c r="CJ425" s="80" cm="1">
        <f t="array" aca="1" ref="CJ425" ca="1">+CJ424*INDIRECT(CJ410)</f>
        <v>500000</v>
      </c>
      <c r="CK425" s="80" cm="1">
        <f t="array" aca="1" ref="CK425" ca="1">+CK424*INDIRECT(CK410)</f>
        <v>500000</v>
      </c>
      <c r="CL425" s="80" cm="1">
        <f t="array" aca="1" ref="CL425" ca="1">+CL424*INDIRECT(CL410)</f>
        <v>500000</v>
      </c>
    </row>
    <row r="426" spans="2:90" x14ac:dyDescent="0.4">
      <c r="B426" s="154" t="str">
        <f>"Repayment - "&amp;SUBSTITUTE(B415,":","")</f>
        <v>Repayment - Rolling fixed term debt - multiple borrowings w/ annual control</v>
      </c>
      <c r="C426" t="s">
        <v>236</v>
      </c>
      <c r="D426" t="s">
        <v>850</v>
      </c>
      <c r="E426" t="str">
        <f t="shared" si="318"/>
        <v>426 DTERMY-PV</v>
      </c>
      <c r="K426" s="134">
        <f t="shared" ref="K426:P426" ca="1" si="322">SUMIF($3:$3,K$2,426:426)</f>
        <v>-4501000</v>
      </c>
      <c r="L426" s="134">
        <f t="shared" ca="1" si="322"/>
        <v>-6000000</v>
      </c>
      <c r="M426" s="134">
        <f t="shared" ca="1" si="322"/>
        <v>-6000000</v>
      </c>
      <c r="N426" s="134">
        <f t="shared" ca="1" si="322"/>
        <v>-6000000</v>
      </c>
      <c r="O426" s="134">
        <f t="shared" ca="1" si="322"/>
        <v>-6000000</v>
      </c>
      <c r="P426" s="134">
        <f t="shared" ca="1" si="322"/>
        <v>-6000000</v>
      </c>
      <c r="R426" s="220"/>
      <c r="S426" s="221">
        <f ca="1">-IF(COUNT($R425:S425)&lt;$H417,0,OFFSET(S425,0,-$H417+1))-$J$2509*(COUNT(R425:$S425)=($H417-$H418+1))</f>
        <v>0</v>
      </c>
      <c r="T426" s="221">
        <f ca="1">-IF(COUNT($R425:T425)&lt;$H417,0,OFFSET(T425,0,-$H417+1))-$J$2509*(COUNT(S425:$S425)=($H417-$H418+1))</f>
        <v>0</v>
      </c>
      <c r="U426" s="221">
        <f ca="1">-IF(COUNT($R425:U425)&lt;$H417,0,OFFSET(U425,0,-$H417+1))-$J$2509*(COUNT($S425:T425)=($H417-$H418+1))</f>
        <v>-1000</v>
      </c>
      <c r="V426" s="221">
        <f ca="1">-IF(COUNT($R425:V425)&lt;$H417,0,OFFSET(V425,0,-$H417+1))-$J$2509*(COUNT($S425:U425)=($H417-$H418+1))</f>
        <v>-500000</v>
      </c>
      <c r="W426" s="221">
        <f ca="1">-IF(COUNT($R425:W425)&lt;$H417,0,OFFSET(W425,0,-$H417+1))-$J$2509*(COUNT($S425:V425)=($H417-$H418+1))</f>
        <v>-500000</v>
      </c>
      <c r="X426" s="221">
        <f ca="1">-IF(COUNT($R425:X425)&lt;$H417,0,OFFSET(X425,0,-$H417+1))-$J$2509*(COUNT($S425:W425)=($H417-$H418+1))</f>
        <v>-500000</v>
      </c>
      <c r="Y426" s="221">
        <f ca="1">-IF(COUNT($R425:Y425)&lt;$H417,0,OFFSET(Y425,0,-$H417+1))-$J$2509*(COUNT($S425:X425)=($H417-$H418+1))</f>
        <v>-500000</v>
      </c>
      <c r="Z426" s="221">
        <f ca="1">-IF(COUNT($R425:Z425)&lt;$H417,0,OFFSET(Z425,0,-$H417+1))-$J$2509*(COUNT($S425:Y425)=($H417-$H418+1))</f>
        <v>-500000</v>
      </c>
      <c r="AA426" s="221">
        <f ca="1">-IF(COUNT($R425:AA425)&lt;$H417,0,OFFSET(AA425,0,-$H417+1))-$J$2509*(COUNT($S425:Z425)=($H417-$H418+1))</f>
        <v>-500000</v>
      </c>
      <c r="AB426" s="221">
        <f ca="1">-IF(COUNT($R425:AB425)&lt;$H417,0,OFFSET(AB425,0,-$H417+1))-$J$2509*(COUNT($S425:AA425)=($H417-$H418+1))</f>
        <v>-500000</v>
      </c>
      <c r="AC426" s="221">
        <f ca="1">-IF(COUNT($R425:AC425)&lt;$H417,0,OFFSET(AC425,0,-$H417+1))-$J$2509*(COUNT($S425:AB425)=($H417-$H418+1))</f>
        <v>-500000</v>
      </c>
      <c r="AD426" s="221">
        <f ca="1">-IF(COUNT($R425:AD425)&lt;$H417,0,OFFSET(AD425,0,-$H417+1))-$J$2509*(COUNT($S425:AC425)=($H417-$H418+1))</f>
        <v>-500000</v>
      </c>
      <c r="AE426" s="221">
        <f ca="1">-IF(COUNT($R425:AE425)&lt;$H417,0,OFFSET(AE425,0,-$H417+1))-$J$2509*(COUNT($S425:AD425)=($H417-$H418+1))</f>
        <v>-500000</v>
      </c>
      <c r="AF426" s="221">
        <f ca="1">-IF(COUNT($R425:AF425)&lt;$H417,0,OFFSET(AF425,0,-$H417+1))-$J$2509*(COUNT($S425:AE425)=($H417-$H418+1))</f>
        <v>-500000</v>
      </c>
      <c r="AG426" s="221">
        <f ca="1">-IF(COUNT($R425:AG425)&lt;$H417,0,OFFSET(AG425,0,-$H417+1))-$J$2509*(COUNT($S425:AF425)=($H417-$H418+1))</f>
        <v>-500000</v>
      </c>
      <c r="AH426" s="221">
        <f ca="1">-IF(COUNT($R425:AH425)&lt;$H417,0,OFFSET(AH425,0,-$H417+1))-$J$2509*(COUNT($S425:AG425)=($H417-$H418+1))</f>
        <v>-500000</v>
      </c>
      <c r="AI426" s="221">
        <f ca="1">-IF(COUNT($R425:AI425)&lt;$H417,0,OFFSET(AI425,0,-$H417+1))-$J$2509*(COUNT($S425:AH425)=($H417-$H418+1))</f>
        <v>-500000</v>
      </c>
      <c r="AJ426" s="221">
        <f ca="1">-IF(COUNT($R425:AJ425)&lt;$H417,0,OFFSET(AJ425,0,-$H417+1))-$J$2509*(COUNT($S425:AI425)=($H417-$H418+1))</f>
        <v>-500000</v>
      </c>
      <c r="AK426" s="221">
        <f ca="1">-IF(COUNT($R425:AK425)&lt;$H417,0,OFFSET(AK425,0,-$H417+1))-$J$2509*(COUNT($S425:AJ425)=($H417-$H418+1))</f>
        <v>-500000</v>
      </c>
      <c r="AL426" s="221">
        <f ca="1">-IF(COUNT($R425:AL425)&lt;$H417,0,OFFSET(AL425,0,-$H417+1))-$J$2509*(COUNT($S425:AK425)=($H417-$H418+1))</f>
        <v>-500000</v>
      </c>
      <c r="AM426" s="221">
        <f ca="1">-IF(COUNT($R425:AM425)&lt;$H417,0,OFFSET(AM425,0,-$H417+1))-$J$2509*(COUNT($S425:AL425)=($H417-$H418+1))</f>
        <v>-500000</v>
      </c>
      <c r="AN426" s="221">
        <f ca="1">-IF(COUNT($R425:AN425)&lt;$H417,0,OFFSET(AN425,0,-$H417+1))-$J$2509*(COUNT($S425:AM425)=($H417-$H418+1))</f>
        <v>-500000</v>
      </c>
      <c r="AO426" s="221">
        <f ca="1">-IF(COUNT($R425:AO425)&lt;$H417,0,OFFSET(AO425,0,-$H417+1))-$J$2509*(COUNT($S425:AN425)=($H417-$H418+1))</f>
        <v>-500000</v>
      </c>
      <c r="AP426" s="221">
        <f ca="1">-IF(COUNT($R425:AP425)&lt;$H417,0,OFFSET(AP425,0,-$H417+1))-$J$2509*(COUNT($S425:AO425)=($H417-$H418+1))</f>
        <v>-500000</v>
      </c>
      <c r="AQ426" s="221">
        <f ca="1">-IF(COUNT($R425:AQ425)&lt;$H417,0,OFFSET(AQ425,0,-$H417+1))-$J$2509*(COUNT($S425:AP425)=($H417-$H418+1))</f>
        <v>-500000</v>
      </c>
      <c r="AR426" s="221">
        <f ca="1">-IF(COUNT($R425:AR425)&lt;$H417,0,OFFSET(AR425,0,-$H417+1))-$J$2509*(COUNT($S425:AQ425)=($H417-$H418+1))</f>
        <v>-500000</v>
      </c>
      <c r="AS426" s="221">
        <f ca="1">-IF(COUNT($R425:AS425)&lt;$H417,0,OFFSET(AS425,0,-$H417+1))-$J$2509*(COUNT($S425:AR425)=($H417-$H418+1))</f>
        <v>-500000</v>
      </c>
      <c r="AT426" s="221">
        <f ca="1">-IF(COUNT($R425:AT425)&lt;$H417,0,OFFSET(AT425,0,-$H417+1))-$J$2509*(COUNT($S425:AS425)=($H417-$H418+1))</f>
        <v>-500000</v>
      </c>
      <c r="AU426" s="221">
        <f ca="1">-IF(COUNT($R425:AU425)&lt;$H417,0,OFFSET(AU425,0,-$H417+1))-$J$2509*(COUNT($S425:AT425)=($H417-$H418+1))</f>
        <v>-500000</v>
      </c>
      <c r="AV426" s="221">
        <f ca="1">-IF(COUNT($R425:AV425)&lt;$H417,0,OFFSET(AV425,0,-$H417+1))-$J$2509*(COUNT($S425:AU425)=($H417-$H418+1))</f>
        <v>-500000</v>
      </c>
      <c r="AW426" s="221">
        <f ca="1">-IF(COUNT($R425:AW425)&lt;$H417,0,OFFSET(AW425,0,-$H417+1))-$J$2509*(COUNT($S425:AV425)=($H417-$H418+1))</f>
        <v>-500000</v>
      </c>
      <c r="AX426" s="221">
        <f ca="1">-IF(COUNT($R425:AX425)&lt;$H417,0,OFFSET(AX425,0,-$H417+1))-$J$2509*(COUNT($S425:AW425)=($H417-$H418+1))</f>
        <v>-500000</v>
      </c>
      <c r="AY426" s="221">
        <f ca="1">-IF(COUNT($R425:AY425)&lt;$H417,0,OFFSET(AY425,0,-$H417+1))-$J$2509*(COUNT($S425:AX425)=($H417-$H418+1))</f>
        <v>-500000</v>
      </c>
      <c r="AZ426" s="221">
        <f ca="1">-IF(COUNT($R425:AZ425)&lt;$H417,0,OFFSET(AZ425,0,-$H417+1))-$J$2509*(COUNT($S425:AY425)=($H417-$H418+1))</f>
        <v>-500000</v>
      </c>
      <c r="BA426" s="221">
        <f ca="1">-IF(COUNT($R425:BA425)&lt;$H417,0,OFFSET(BA425,0,-$H417+1))-$J$2509*(COUNT($S425:AZ425)=($H417-$H418+1))</f>
        <v>-500000</v>
      </c>
      <c r="BB426" s="221">
        <f ca="1">-IF(COUNT($R425:BB425)&lt;$H417,0,OFFSET(BB425,0,-$H417+1))-$J$2509*(COUNT($S425:BA425)=($H417-$H418+1))</f>
        <v>-500000</v>
      </c>
      <c r="BC426" s="221">
        <f ca="1">-IF(COUNT($R425:BC425)&lt;$H417,0,OFFSET(BC425,0,-$H417+1))-$J$2509*(COUNT($S425:BB425)=($H417-$H418+1))</f>
        <v>-500000</v>
      </c>
      <c r="BD426" s="221">
        <f ca="1">-IF(COUNT($R425:BD425)&lt;$H417,0,OFFSET(BD425,0,-$H417+1))-$J$2509*(COUNT($S425:BC425)=($H417-$H418+1))</f>
        <v>-500000</v>
      </c>
      <c r="BE426" s="221">
        <f ca="1">-IF(COUNT($R425:BE425)&lt;$H417,0,OFFSET(BE425,0,-$H417+1))-$J$2509*(COUNT($S425:BD425)=($H417-$H418+1))</f>
        <v>-500000</v>
      </c>
      <c r="BF426" s="221">
        <f ca="1">-IF(COUNT($R425:BF425)&lt;$H417,0,OFFSET(BF425,0,-$H417+1))-$J$2509*(COUNT($S425:BE425)=($H417-$H418+1))</f>
        <v>-500000</v>
      </c>
      <c r="BG426" s="221">
        <f ca="1">-IF(COUNT($R425:BG425)&lt;$H417,0,OFFSET(BG425,0,-$H417+1))-$J$2509*(COUNT($S425:BF425)=($H417-$H418+1))</f>
        <v>-500000</v>
      </c>
      <c r="BH426" s="221">
        <f ca="1">-IF(COUNT($R425:BH425)&lt;$H417,0,OFFSET(BH425,0,-$H417+1))-$J$2509*(COUNT($S425:BG425)=($H417-$H418+1))</f>
        <v>-500000</v>
      </c>
      <c r="BI426" s="221">
        <f ca="1">-IF(COUNT($R425:BI425)&lt;$H417,0,OFFSET(BI425,0,-$H417+1))-$J$2509*(COUNT($S425:BH425)=($H417-$H418+1))</f>
        <v>-500000</v>
      </c>
      <c r="BJ426" s="221">
        <f ca="1">-IF(COUNT($R425:BJ425)&lt;$H417,0,OFFSET(BJ425,0,-$H417+1))-$J$2509*(COUNT($S425:BI425)=($H417-$H418+1))</f>
        <v>-500000</v>
      </c>
      <c r="BK426" s="221">
        <f ca="1">-IF(COUNT($R425:BK425)&lt;$H417,0,OFFSET(BK425,0,-$H417+1))-$J$2509*(COUNT($S425:BJ425)=($H417-$H418+1))</f>
        <v>-500000</v>
      </c>
      <c r="BL426" s="221">
        <f ca="1">-IF(COUNT($R425:BL425)&lt;$H417,0,OFFSET(BL425,0,-$H417+1))-$J$2509*(COUNT($S425:BK425)=($H417-$H418+1))</f>
        <v>-500000</v>
      </c>
      <c r="BM426" s="221">
        <f ca="1">-IF(COUNT($R425:BM425)&lt;$H417,0,OFFSET(BM425,0,-$H417+1))-$J$2509*(COUNT($S425:BL425)=($H417-$H418+1))</f>
        <v>-500000</v>
      </c>
      <c r="BN426" s="221">
        <f ca="1">-IF(COUNT($R425:BN425)&lt;$H417,0,OFFSET(BN425,0,-$H417+1))-$J$2509*(COUNT($S425:BM425)=($H417-$H418+1))</f>
        <v>-500000</v>
      </c>
      <c r="BO426" s="221">
        <f ca="1">-IF(COUNT($R425:BO425)&lt;$H417,0,OFFSET(BO425,0,-$H417+1))-$J$2509*(COUNT($S425:BN425)=($H417-$H418+1))</f>
        <v>-500000</v>
      </c>
      <c r="BP426" s="221">
        <f ca="1">-IF(COUNT($R425:BP425)&lt;$H417,0,OFFSET(BP425,0,-$H417+1))-$J$2509*(COUNT($S425:BO425)=($H417-$H418+1))</f>
        <v>-500000</v>
      </c>
      <c r="BQ426" s="221">
        <f ca="1">-IF(COUNT($R425:BQ425)&lt;$H417,0,OFFSET(BQ425,0,-$H417+1))-$J$2509*(COUNT($S425:BP425)=($H417-$H418+1))</f>
        <v>-500000</v>
      </c>
      <c r="BR426" s="221">
        <f ca="1">-IF(COUNT($R425:BR425)&lt;$H417,0,OFFSET(BR425,0,-$H417+1))-$J$2509*(COUNT($S425:BQ425)=($H417-$H418+1))</f>
        <v>-500000</v>
      </c>
      <c r="BS426" s="221">
        <f ca="1">-IF(COUNT($R425:BS425)&lt;$H417,0,OFFSET(BS425,0,-$H417+1))-$J$2509*(COUNT($S425:BR425)=($H417-$H418+1))</f>
        <v>-500000</v>
      </c>
      <c r="BT426" s="221">
        <f ca="1">-IF(COUNT($R425:BT425)&lt;$H417,0,OFFSET(BT425,0,-$H417+1))-$J$2509*(COUNT($S425:BS425)=($H417-$H418+1))</f>
        <v>-500000</v>
      </c>
      <c r="BU426" s="221">
        <f ca="1">-IF(COUNT($R425:BU425)&lt;$H417,0,OFFSET(BU425,0,-$H417+1))-$J$2509*(COUNT($S425:BT425)=($H417-$H418+1))</f>
        <v>-500000</v>
      </c>
      <c r="BV426" s="221">
        <f ca="1">-IF(COUNT($R425:BV425)&lt;$H417,0,OFFSET(BV425,0,-$H417+1))-$J$2509*(COUNT($S425:BU425)=($H417-$H418+1))</f>
        <v>-500000</v>
      </c>
      <c r="BW426" s="221">
        <f ca="1">-IF(COUNT($R425:BW425)&lt;$H417,0,OFFSET(BW425,0,-$H417+1))-$J$2509*(COUNT($S425:BV425)=($H417-$H418+1))</f>
        <v>-500000</v>
      </c>
      <c r="BX426" s="221">
        <f ca="1">-IF(COUNT($R425:BX425)&lt;$H417,0,OFFSET(BX425,0,-$H417+1))-$J$2509*(COUNT($S425:BW425)=($H417-$H418+1))</f>
        <v>-500000</v>
      </c>
      <c r="BY426" s="221">
        <f ca="1">-IF(COUNT($R425:BY425)&lt;$H417,0,OFFSET(BY425,0,-$H417+1))-$J$2509*(COUNT($S425:BX425)=($H417-$H418+1))</f>
        <v>-500000</v>
      </c>
      <c r="BZ426" s="221">
        <f ca="1">-IF(COUNT($R425:BZ425)&lt;$H417,0,OFFSET(BZ425,0,-$H417+1))-$J$2509*(COUNT($S425:BY425)=($H417-$H418+1))</f>
        <v>-500000</v>
      </c>
      <c r="CA426" s="221">
        <f ca="1">-IF(COUNT($R425:CA425)&lt;$H417,0,OFFSET(CA425,0,-$H417+1))-$J$2509*(COUNT($S425:BZ425)=($H417-$H418+1))</f>
        <v>-500000</v>
      </c>
      <c r="CB426" s="221">
        <f ca="1">-IF(COUNT($R425:CB425)&lt;$H417,0,OFFSET(CB425,0,-$H417+1))-$J$2509*(COUNT($S425:CA425)=($H417-$H418+1))</f>
        <v>-500000</v>
      </c>
      <c r="CC426" s="221">
        <f ca="1">-IF(COUNT($R425:CC425)&lt;$H417,0,OFFSET(CC425,0,-$H417+1))-$J$2509*(COUNT($S425:CB425)=($H417-$H418+1))</f>
        <v>-500000</v>
      </c>
      <c r="CD426" s="221">
        <f ca="1">-IF(COUNT($R425:CD425)&lt;$H417,0,OFFSET(CD425,0,-$H417+1))-$J$2509*(COUNT($S425:CC425)=($H417-$H418+1))</f>
        <v>-500000</v>
      </c>
      <c r="CE426" s="221">
        <f ca="1">-IF(COUNT($R425:CE425)&lt;$H417,0,OFFSET(CE425,0,-$H417+1))-$J$2509*(COUNT($S425:CD425)=($H417-$H418+1))</f>
        <v>-500000</v>
      </c>
      <c r="CF426" s="221">
        <f ca="1">-IF(COUNT($R425:CF425)&lt;$H417,0,OFFSET(CF425,0,-$H417+1))-$J$2509*(COUNT($S425:CE425)=($H417-$H418+1))</f>
        <v>-500000</v>
      </c>
      <c r="CG426" s="221">
        <f ca="1">-IF(COUNT($R425:CG425)&lt;$H417,0,OFFSET(CG425,0,-$H417+1))-$J$2509*(COUNT($S425:CF425)=($H417-$H418+1))</f>
        <v>-500000</v>
      </c>
      <c r="CH426" s="221">
        <f ca="1">-IF(COUNT($R425:CH425)&lt;$H417,0,OFFSET(CH425,0,-$H417+1))-$J$2509*(COUNT($S425:CG425)=($H417-$H418+1))</f>
        <v>-500000</v>
      </c>
      <c r="CI426" s="221">
        <f ca="1">-IF(COUNT($R425:CI425)&lt;$H417,0,OFFSET(CI425,0,-$H417+1))-$J$2509*(COUNT($S425:CH425)=($H417-$H418+1))</f>
        <v>-500000</v>
      </c>
      <c r="CJ426" s="221">
        <f ca="1">-IF(COUNT($R425:CJ425)&lt;$H417,0,OFFSET(CJ425,0,-$H417+1))-$J$2509*(COUNT($S425:CI425)=($H417-$H418+1))</f>
        <v>-500000</v>
      </c>
      <c r="CK426" s="221">
        <f ca="1">-IF(COUNT($R425:CK425)&lt;$H417,0,OFFSET(CK425,0,-$H417+1))-$J$2509*(COUNT($S425:CJ425)=($H417-$H418+1))</f>
        <v>-500000</v>
      </c>
      <c r="CL426" s="221">
        <f ca="1">-IF(COUNT($R425:CL425)&lt;$H417,0,OFFSET(CL425,0,-$H417+1))-$J$2509*(COUNT($S425:CK425)=($H417-$H418+1))</f>
        <v>-500000</v>
      </c>
    </row>
    <row r="427" spans="2:90" x14ac:dyDescent="0.4">
      <c r="B427" s="123" t="str">
        <f>"Debt - "&amp;SUBSTITUTE(B415,":","")</f>
        <v>Debt - Rolling fixed term debt - multiple borrowings w/ annual control</v>
      </c>
      <c r="C427" t="s">
        <v>237</v>
      </c>
      <c r="D427" t="s">
        <v>850</v>
      </c>
      <c r="E427" t="str">
        <f t="shared" si="318"/>
        <v>427 DTERMY-PV</v>
      </c>
      <c r="I427" s="80"/>
      <c r="J427" s="80"/>
      <c r="K427" s="33">
        <f t="shared" ref="K427:P427" ca="1" si="323">SUMIF($4:$4,K$2,427:427)</f>
        <v>1500000</v>
      </c>
      <c r="L427" s="33">
        <f t="shared" ca="1" si="323"/>
        <v>1500000</v>
      </c>
      <c r="M427" s="33">
        <f t="shared" ca="1" si="323"/>
        <v>1500000</v>
      </c>
      <c r="N427" s="33">
        <f t="shared" ca="1" si="323"/>
        <v>1500000</v>
      </c>
      <c r="O427" s="33">
        <f t="shared" ca="1" si="323"/>
        <v>1500000</v>
      </c>
      <c r="P427" s="33">
        <f t="shared" ca="1" si="323"/>
        <v>1500000</v>
      </c>
      <c r="R427" s="93">
        <f t="shared" ref="R427:S427" si="324">+SUM(R423,R425:R426)</f>
        <v>1000</v>
      </c>
      <c r="S427" s="93">
        <f t="shared" ca="1" si="324"/>
        <v>501000</v>
      </c>
      <c r="T427" s="93">
        <f t="shared" ref="T427:AX427" ca="1" si="325">+SUM(T423,T425:T426)</f>
        <v>1001000</v>
      </c>
      <c r="U427" s="93">
        <f t="shared" ca="1" si="325"/>
        <v>1500000</v>
      </c>
      <c r="V427" s="93">
        <f t="shared" ca="1" si="325"/>
        <v>1500000</v>
      </c>
      <c r="W427" s="93">
        <f t="shared" ca="1" si="325"/>
        <v>1500000</v>
      </c>
      <c r="X427" s="93">
        <f t="shared" ca="1" si="325"/>
        <v>1500000</v>
      </c>
      <c r="Y427" s="93">
        <f t="shared" ca="1" si="325"/>
        <v>1500000</v>
      </c>
      <c r="Z427" s="93">
        <f t="shared" ca="1" si="325"/>
        <v>1500000</v>
      </c>
      <c r="AA427" s="93">
        <f t="shared" ca="1" si="325"/>
        <v>1500000</v>
      </c>
      <c r="AB427" s="93">
        <f t="shared" ca="1" si="325"/>
        <v>1500000</v>
      </c>
      <c r="AC427" s="93">
        <f t="shared" ca="1" si="325"/>
        <v>1500000</v>
      </c>
      <c r="AD427" s="93">
        <f t="shared" ca="1" si="325"/>
        <v>1500000</v>
      </c>
      <c r="AE427" s="93">
        <f t="shared" ca="1" si="325"/>
        <v>1500000</v>
      </c>
      <c r="AF427" s="93">
        <f t="shared" ca="1" si="325"/>
        <v>1500000</v>
      </c>
      <c r="AG427" s="93">
        <f t="shared" ca="1" si="325"/>
        <v>1500000</v>
      </c>
      <c r="AH427" s="93">
        <f t="shared" ca="1" si="325"/>
        <v>1500000</v>
      </c>
      <c r="AI427" s="93">
        <f t="shared" ca="1" si="325"/>
        <v>1500000</v>
      </c>
      <c r="AJ427" s="93">
        <f t="shared" ca="1" si="325"/>
        <v>1500000</v>
      </c>
      <c r="AK427" s="93">
        <f t="shared" ca="1" si="325"/>
        <v>1500000</v>
      </c>
      <c r="AL427" s="93">
        <f t="shared" ca="1" si="325"/>
        <v>1500000</v>
      </c>
      <c r="AM427" s="93">
        <f t="shared" ca="1" si="325"/>
        <v>1500000</v>
      </c>
      <c r="AN427" s="93">
        <f t="shared" ca="1" si="325"/>
        <v>1500000</v>
      </c>
      <c r="AO427" s="93">
        <f t="shared" ca="1" si="325"/>
        <v>1500000</v>
      </c>
      <c r="AP427" s="93">
        <f t="shared" ca="1" si="325"/>
        <v>1500000</v>
      </c>
      <c r="AQ427" s="93">
        <f t="shared" ca="1" si="325"/>
        <v>1500000</v>
      </c>
      <c r="AR427" s="93">
        <f t="shared" ca="1" si="325"/>
        <v>1500000</v>
      </c>
      <c r="AS427" s="93">
        <f t="shared" ca="1" si="325"/>
        <v>1500000</v>
      </c>
      <c r="AT427" s="93">
        <f t="shared" ca="1" si="325"/>
        <v>1500000</v>
      </c>
      <c r="AU427" s="93">
        <f t="shared" ca="1" si="325"/>
        <v>1500000</v>
      </c>
      <c r="AV427" s="93">
        <f t="shared" ca="1" si="325"/>
        <v>1500000</v>
      </c>
      <c r="AW427" s="93">
        <f t="shared" ca="1" si="325"/>
        <v>1500000</v>
      </c>
      <c r="AX427" s="93">
        <f t="shared" ca="1" si="325"/>
        <v>1500000</v>
      </c>
      <c r="AY427" s="93">
        <f t="shared" ref="AY427:CD427" ca="1" si="326">+SUM(AY423,AY425:AY426)</f>
        <v>1500000</v>
      </c>
      <c r="AZ427" s="93">
        <f t="shared" ca="1" si="326"/>
        <v>1500000</v>
      </c>
      <c r="BA427" s="93">
        <f t="shared" ca="1" si="326"/>
        <v>1500000</v>
      </c>
      <c r="BB427" s="93">
        <f t="shared" ca="1" si="326"/>
        <v>1500000</v>
      </c>
      <c r="BC427" s="93">
        <f t="shared" ca="1" si="326"/>
        <v>1500000</v>
      </c>
      <c r="BD427" s="93">
        <f t="shared" ca="1" si="326"/>
        <v>1500000</v>
      </c>
      <c r="BE427" s="93">
        <f t="shared" ca="1" si="326"/>
        <v>1500000</v>
      </c>
      <c r="BF427" s="93">
        <f t="shared" ca="1" si="326"/>
        <v>1500000</v>
      </c>
      <c r="BG427" s="93">
        <f t="shared" ca="1" si="326"/>
        <v>1500000</v>
      </c>
      <c r="BH427" s="93">
        <f t="shared" ca="1" si="326"/>
        <v>1500000</v>
      </c>
      <c r="BI427" s="93">
        <f t="shared" ca="1" si="326"/>
        <v>1500000</v>
      </c>
      <c r="BJ427" s="93">
        <f t="shared" ca="1" si="326"/>
        <v>1500000</v>
      </c>
      <c r="BK427" s="93">
        <f t="shared" ca="1" si="326"/>
        <v>1500000</v>
      </c>
      <c r="BL427" s="93">
        <f t="shared" ca="1" si="326"/>
        <v>1500000</v>
      </c>
      <c r="BM427" s="93">
        <f t="shared" ca="1" si="326"/>
        <v>1500000</v>
      </c>
      <c r="BN427" s="93">
        <f t="shared" ca="1" si="326"/>
        <v>1500000</v>
      </c>
      <c r="BO427" s="93">
        <f t="shared" ca="1" si="326"/>
        <v>1500000</v>
      </c>
      <c r="BP427" s="93">
        <f t="shared" ca="1" si="326"/>
        <v>1500000</v>
      </c>
      <c r="BQ427" s="93">
        <f t="shared" ca="1" si="326"/>
        <v>1500000</v>
      </c>
      <c r="BR427" s="93">
        <f t="shared" ca="1" si="326"/>
        <v>1500000</v>
      </c>
      <c r="BS427" s="93">
        <f t="shared" ca="1" si="326"/>
        <v>1500000</v>
      </c>
      <c r="BT427" s="93">
        <f t="shared" ca="1" si="326"/>
        <v>1500000</v>
      </c>
      <c r="BU427" s="93">
        <f t="shared" ca="1" si="326"/>
        <v>1500000</v>
      </c>
      <c r="BV427" s="93">
        <f t="shared" ca="1" si="326"/>
        <v>1500000</v>
      </c>
      <c r="BW427" s="93">
        <f t="shared" ca="1" si="326"/>
        <v>1500000</v>
      </c>
      <c r="BX427" s="93">
        <f t="shared" ca="1" si="326"/>
        <v>1500000</v>
      </c>
      <c r="BY427" s="93">
        <f t="shared" ca="1" si="326"/>
        <v>1500000</v>
      </c>
      <c r="BZ427" s="93">
        <f t="shared" ca="1" si="326"/>
        <v>1500000</v>
      </c>
      <c r="CA427" s="93">
        <f t="shared" ca="1" si="326"/>
        <v>1500000</v>
      </c>
      <c r="CB427" s="93">
        <f t="shared" ca="1" si="326"/>
        <v>1500000</v>
      </c>
      <c r="CC427" s="93">
        <f t="shared" ca="1" si="326"/>
        <v>1500000</v>
      </c>
      <c r="CD427" s="93">
        <f t="shared" ca="1" si="326"/>
        <v>1500000</v>
      </c>
      <c r="CE427" s="93">
        <f t="shared" ref="CE427:CK427" ca="1" si="327">+SUM(CE423,CE425:CE426)</f>
        <v>1500000</v>
      </c>
      <c r="CF427" s="93">
        <f t="shared" ca="1" si="327"/>
        <v>1500000</v>
      </c>
      <c r="CG427" s="93">
        <f t="shared" ca="1" si="327"/>
        <v>1500000</v>
      </c>
      <c r="CH427" s="93">
        <f t="shared" ca="1" si="327"/>
        <v>1500000</v>
      </c>
      <c r="CI427" s="93">
        <f t="shared" ca="1" si="327"/>
        <v>1500000</v>
      </c>
      <c r="CJ427" s="93">
        <f t="shared" ca="1" si="327"/>
        <v>1500000</v>
      </c>
      <c r="CK427" s="93">
        <f t="shared" ca="1" si="327"/>
        <v>1500000</v>
      </c>
      <c r="CL427" s="93">
        <f t="shared" ref="CL427" ca="1" si="328">+SUM(CL423,CL425:CL426)</f>
        <v>1500000</v>
      </c>
    </row>
    <row r="428" spans="2:90" x14ac:dyDescent="0.4">
      <c r="B428" s="122"/>
      <c r="C428" s="59"/>
      <c r="D428" t="s">
        <v>850</v>
      </c>
      <c r="E428" t="str">
        <f t="shared" si="318"/>
        <v>428 DTERMY-PV</v>
      </c>
      <c r="G428" s="59"/>
      <c r="R428"/>
      <c r="S428" s="62"/>
      <c r="T428" s="62"/>
      <c r="U428" s="62"/>
      <c r="V428" s="62"/>
      <c r="W428" s="62"/>
      <c r="X428" s="62"/>
      <c r="Y428" s="62"/>
      <c r="Z428" s="62"/>
      <c r="AA428" s="62"/>
      <c r="AB428" s="62"/>
      <c r="AC428" s="62"/>
      <c r="AD428" s="62"/>
      <c r="AE428" s="62"/>
      <c r="AF428" s="62"/>
      <c r="AG428" s="62"/>
      <c r="AH428" s="62"/>
      <c r="AI428" s="62"/>
      <c r="AJ428" s="62"/>
      <c r="AK428" s="62"/>
      <c r="AL428" s="62"/>
      <c r="AM428" s="62"/>
      <c r="AN428" s="62"/>
      <c r="AO428" s="62"/>
      <c r="AP428" s="62"/>
      <c r="AQ428" s="62"/>
      <c r="AR428" s="62"/>
      <c r="AS428" s="62"/>
      <c r="AT428" s="62"/>
      <c r="AU428" s="62"/>
      <c r="AV428" s="62"/>
      <c r="AW428" s="62"/>
      <c r="AX428" s="62"/>
      <c r="AY428" s="62"/>
      <c r="AZ428" s="62"/>
      <c r="BA428" s="62"/>
      <c r="BB428" s="62"/>
      <c r="BC428" s="62"/>
      <c r="BD428" s="62"/>
      <c r="BE428" s="62"/>
      <c r="BF428" s="62"/>
      <c r="BG428" s="62"/>
      <c r="BH428" s="62"/>
      <c r="BI428" s="62"/>
      <c r="BJ428" s="62"/>
      <c r="BK428" s="62"/>
      <c r="BL428" s="62"/>
      <c r="BM428" s="62"/>
      <c r="BN428" s="62"/>
      <c r="BO428" s="62"/>
      <c r="BP428" s="62"/>
      <c r="BQ428" s="62"/>
      <c r="BR428" s="62"/>
      <c r="BS428" s="62"/>
      <c r="BT428" s="62"/>
      <c r="BU428" s="62"/>
      <c r="BV428" s="62"/>
      <c r="BW428" s="62"/>
      <c r="BX428" s="62"/>
      <c r="BY428" s="62"/>
      <c r="BZ428" s="62"/>
      <c r="CA428" s="62"/>
      <c r="CB428" s="62"/>
      <c r="CC428" s="62"/>
      <c r="CD428" s="62"/>
      <c r="CE428" s="62"/>
      <c r="CF428" s="62"/>
      <c r="CG428" s="62"/>
      <c r="CH428" s="62"/>
      <c r="CI428" s="62"/>
      <c r="CJ428" s="62"/>
      <c r="CK428" s="62"/>
      <c r="CL428" s="62"/>
    </row>
    <row r="429" spans="2:90" x14ac:dyDescent="0.4">
      <c r="B429" s="123" t="str">
        <f>"Interest expense - "&amp;SUBSTITUTE(B415,":","")</f>
        <v>Interest expense - Rolling fixed term debt - multiple borrowings w/ annual control</v>
      </c>
      <c r="C429" t="s">
        <v>228</v>
      </c>
      <c r="D429" t="s">
        <v>850</v>
      </c>
      <c r="E429" t="str">
        <f t="shared" si="318"/>
        <v>429 DTERMY-PV</v>
      </c>
      <c r="J429" s="93">
        <f>SUMIF($5:$5,I$2,427:427)</f>
        <v>0</v>
      </c>
      <c r="K429" s="28">
        <f t="shared" ref="K429:P429" ca="1" si="329">SUMIF($3:$3,K$2,429:429)</f>
        <v>-175035</v>
      </c>
      <c r="L429" s="28">
        <f t="shared" ca="1" si="329"/>
        <v>-200010</v>
      </c>
      <c r="M429" s="28">
        <f t="shared" ca="1" si="329"/>
        <v>-200010</v>
      </c>
      <c r="N429" s="28">
        <f t="shared" ca="1" si="329"/>
        <v>-200010</v>
      </c>
      <c r="O429" s="28">
        <f t="shared" ca="1" si="329"/>
        <v>-200010</v>
      </c>
      <c r="P429" s="28">
        <f t="shared" ca="1" si="329"/>
        <v>-200010</v>
      </c>
      <c r="R429" s="27"/>
      <c r="S429" s="93">
        <f t="shared" ref="S429" ca="1" si="330">-SUM(S422:S425)*$H419/12</f>
        <v>-4175.833333333333</v>
      </c>
      <c r="T429" s="93">
        <f t="shared" ref="T429:AX429" ca="1" si="331">-SUM(T422:T425)*$H419/12</f>
        <v>-8342.5</v>
      </c>
      <c r="U429" s="93">
        <f t="shared" ca="1" si="331"/>
        <v>-12509.166666666666</v>
      </c>
      <c r="V429" s="93">
        <f t="shared" ca="1" si="331"/>
        <v>-16667.5</v>
      </c>
      <c r="W429" s="93">
        <f t="shared" ca="1" si="331"/>
        <v>-16667.5</v>
      </c>
      <c r="X429" s="93">
        <f t="shared" ca="1" si="331"/>
        <v>-16667.5</v>
      </c>
      <c r="Y429" s="93">
        <f t="shared" ca="1" si="331"/>
        <v>-16667.5</v>
      </c>
      <c r="Z429" s="93">
        <f t="shared" ca="1" si="331"/>
        <v>-16667.5</v>
      </c>
      <c r="AA429" s="93">
        <f t="shared" ca="1" si="331"/>
        <v>-16667.5</v>
      </c>
      <c r="AB429" s="93">
        <f t="shared" ca="1" si="331"/>
        <v>-16667.5</v>
      </c>
      <c r="AC429" s="93">
        <f t="shared" ca="1" si="331"/>
        <v>-16667.5</v>
      </c>
      <c r="AD429" s="93">
        <f t="shared" ca="1" si="331"/>
        <v>-16667.5</v>
      </c>
      <c r="AE429" s="93">
        <f t="shared" ca="1" si="331"/>
        <v>-16667.5</v>
      </c>
      <c r="AF429" s="93">
        <f t="shared" ca="1" si="331"/>
        <v>-16667.5</v>
      </c>
      <c r="AG429" s="93">
        <f t="shared" ca="1" si="331"/>
        <v>-16667.5</v>
      </c>
      <c r="AH429" s="93">
        <f t="shared" ca="1" si="331"/>
        <v>-16667.5</v>
      </c>
      <c r="AI429" s="93">
        <f t="shared" ca="1" si="331"/>
        <v>-16667.5</v>
      </c>
      <c r="AJ429" s="93">
        <f t="shared" ca="1" si="331"/>
        <v>-16667.5</v>
      </c>
      <c r="AK429" s="93">
        <f t="shared" ca="1" si="331"/>
        <v>-16667.5</v>
      </c>
      <c r="AL429" s="93">
        <f t="shared" ca="1" si="331"/>
        <v>-16667.5</v>
      </c>
      <c r="AM429" s="93">
        <f t="shared" ca="1" si="331"/>
        <v>-16667.5</v>
      </c>
      <c r="AN429" s="93">
        <f t="shared" ca="1" si="331"/>
        <v>-16667.5</v>
      </c>
      <c r="AO429" s="93">
        <f t="shared" ca="1" si="331"/>
        <v>-16667.5</v>
      </c>
      <c r="AP429" s="93">
        <f t="shared" ca="1" si="331"/>
        <v>-16667.5</v>
      </c>
      <c r="AQ429" s="93">
        <f t="shared" ca="1" si="331"/>
        <v>-16667.5</v>
      </c>
      <c r="AR429" s="93">
        <f t="shared" ca="1" si="331"/>
        <v>-16667.5</v>
      </c>
      <c r="AS429" s="93">
        <f t="shared" ca="1" si="331"/>
        <v>-16667.5</v>
      </c>
      <c r="AT429" s="93">
        <f t="shared" ca="1" si="331"/>
        <v>-16667.5</v>
      </c>
      <c r="AU429" s="93">
        <f t="shared" ca="1" si="331"/>
        <v>-16667.5</v>
      </c>
      <c r="AV429" s="93">
        <f t="shared" ca="1" si="331"/>
        <v>-16667.5</v>
      </c>
      <c r="AW429" s="93">
        <f t="shared" ca="1" si="331"/>
        <v>-16667.5</v>
      </c>
      <c r="AX429" s="93">
        <f t="shared" ca="1" si="331"/>
        <v>-16667.5</v>
      </c>
      <c r="AY429" s="93">
        <f t="shared" ref="AY429:CD429" ca="1" si="332">-SUM(AY422:AY425)*$H419/12</f>
        <v>-16667.5</v>
      </c>
      <c r="AZ429" s="93">
        <f t="shared" ca="1" si="332"/>
        <v>-16667.5</v>
      </c>
      <c r="BA429" s="93">
        <f t="shared" ca="1" si="332"/>
        <v>-16667.5</v>
      </c>
      <c r="BB429" s="93">
        <f t="shared" ca="1" si="332"/>
        <v>-16667.5</v>
      </c>
      <c r="BC429" s="93">
        <f t="shared" ca="1" si="332"/>
        <v>-16667.5</v>
      </c>
      <c r="BD429" s="93">
        <f t="shared" ca="1" si="332"/>
        <v>-16667.5</v>
      </c>
      <c r="BE429" s="93">
        <f t="shared" ca="1" si="332"/>
        <v>-16667.5</v>
      </c>
      <c r="BF429" s="93">
        <f t="shared" ca="1" si="332"/>
        <v>-16667.5</v>
      </c>
      <c r="BG429" s="93">
        <f t="shared" ca="1" si="332"/>
        <v>-16667.5</v>
      </c>
      <c r="BH429" s="93">
        <f t="shared" ca="1" si="332"/>
        <v>-16667.5</v>
      </c>
      <c r="BI429" s="93">
        <f t="shared" ca="1" si="332"/>
        <v>-16667.5</v>
      </c>
      <c r="BJ429" s="93">
        <f t="shared" ca="1" si="332"/>
        <v>-16667.5</v>
      </c>
      <c r="BK429" s="93">
        <f t="shared" ca="1" si="332"/>
        <v>-16667.5</v>
      </c>
      <c r="BL429" s="93">
        <f t="shared" ca="1" si="332"/>
        <v>-16667.5</v>
      </c>
      <c r="BM429" s="93">
        <f t="shared" ca="1" si="332"/>
        <v>-16667.5</v>
      </c>
      <c r="BN429" s="93">
        <f t="shared" ca="1" si="332"/>
        <v>-16667.5</v>
      </c>
      <c r="BO429" s="93">
        <f t="shared" ca="1" si="332"/>
        <v>-16667.5</v>
      </c>
      <c r="BP429" s="93">
        <f t="shared" ca="1" si="332"/>
        <v>-16667.5</v>
      </c>
      <c r="BQ429" s="93">
        <f t="shared" ca="1" si="332"/>
        <v>-16667.5</v>
      </c>
      <c r="BR429" s="93">
        <f t="shared" ca="1" si="332"/>
        <v>-16667.5</v>
      </c>
      <c r="BS429" s="93">
        <f t="shared" ca="1" si="332"/>
        <v>-16667.5</v>
      </c>
      <c r="BT429" s="93">
        <f t="shared" ca="1" si="332"/>
        <v>-16667.5</v>
      </c>
      <c r="BU429" s="93">
        <f t="shared" ca="1" si="332"/>
        <v>-16667.5</v>
      </c>
      <c r="BV429" s="93">
        <f t="shared" ca="1" si="332"/>
        <v>-16667.5</v>
      </c>
      <c r="BW429" s="93">
        <f t="shared" ca="1" si="332"/>
        <v>-16667.5</v>
      </c>
      <c r="BX429" s="93">
        <f t="shared" ca="1" si="332"/>
        <v>-16667.5</v>
      </c>
      <c r="BY429" s="93">
        <f t="shared" ca="1" si="332"/>
        <v>-16667.5</v>
      </c>
      <c r="BZ429" s="93">
        <f t="shared" ca="1" si="332"/>
        <v>-16667.5</v>
      </c>
      <c r="CA429" s="93">
        <f t="shared" ca="1" si="332"/>
        <v>-16667.5</v>
      </c>
      <c r="CB429" s="93">
        <f t="shared" ca="1" si="332"/>
        <v>-16667.5</v>
      </c>
      <c r="CC429" s="93">
        <f t="shared" ca="1" si="332"/>
        <v>-16667.5</v>
      </c>
      <c r="CD429" s="93">
        <f t="shared" ca="1" si="332"/>
        <v>-16667.5</v>
      </c>
      <c r="CE429" s="93">
        <f t="shared" ref="CE429:CK429" ca="1" si="333">-SUM(CE422:CE425)*$H419/12</f>
        <v>-16667.5</v>
      </c>
      <c r="CF429" s="93">
        <f t="shared" ca="1" si="333"/>
        <v>-16667.5</v>
      </c>
      <c r="CG429" s="93">
        <f t="shared" ca="1" si="333"/>
        <v>-16667.5</v>
      </c>
      <c r="CH429" s="93">
        <f t="shared" ca="1" si="333"/>
        <v>-16667.5</v>
      </c>
      <c r="CI429" s="93">
        <f t="shared" ca="1" si="333"/>
        <v>-16667.5</v>
      </c>
      <c r="CJ429" s="93">
        <f t="shared" ca="1" si="333"/>
        <v>-16667.5</v>
      </c>
      <c r="CK429" s="93">
        <f t="shared" ca="1" si="333"/>
        <v>-16667.5</v>
      </c>
      <c r="CL429" s="93">
        <f t="shared" ref="CL429" ca="1" si="334">-SUM(CL422:CL425)*$H419/12</f>
        <v>-16667.5</v>
      </c>
    </row>
    <row r="430" spans="2:90" x14ac:dyDescent="0.4">
      <c r="B430" s="123"/>
      <c r="D430" t="s">
        <v>850</v>
      </c>
      <c r="E430" t="str">
        <f t="shared" si="318"/>
        <v>430 DTERMY-PV</v>
      </c>
      <c r="J430" s="93"/>
      <c r="K430" s="28"/>
      <c r="L430" s="28"/>
      <c r="M430" s="28"/>
      <c r="N430" s="28"/>
      <c r="O430" s="28"/>
      <c r="P430" s="28"/>
      <c r="R430" s="27"/>
      <c r="S430" s="93"/>
      <c r="T430" s="93"/>
      <c r="U430" s="93"/>
      <c r="V430" s="93"/>
      <c r="W430" s="93"/>
      <c r="X430" s="93"/>
      <c r="Y430" s="93"/>
      <c r="Z430" s="93"/>
      <c r="AA430" s="93"/>
      <c r="AB430" s="93"/>
      <c r="AC430" s="93"/>
      <c r="AD430" s="93"/>
      <c r="AE430" s="93"/>
      <c r="AF430" s="93"/>
      <c r="AG430" s="93"/>
      <c r="AH430" s="93"/>
      <c r="AI430" s="93"/>
      <c r="AJ430" s="93"/>
      <c r="AK430" s="93"/>
      <c r="AL430" s="93"/>
      <c r="AM430" s="93"/>
      <c r="AN430" s="93"/>
      <c r="AO430" s="93"/>
      <c r="AP430" s="93"/>
      <c r="AQ430" s="93"/>
      <c r="AR430" s="93"/>
      <c r="AS430" s="93"/>
      <c r="AT430" s="93"/>
      <c r="AU430" s="93"/>
      <c r="AV430" s="93"/>
      <c r="AW430" s="93"/>
      <c r="AX430" s="93"/>
      <c r="AY430" s="93"/>
      <c r="AZ430" s="93"/>
      <c r="BA430" s="93"/>
      <c r="BB430" s="93"/>
      <c r="BC430" s="93"/>
      <c r="BD430" s="93"/>
      <c r="BE430" s="93"/>
      <c r="BF430" s="93"/>
      <c r="BG430" s="93"/>
      <c r="BH430" s="93"/>
      <c r="BI430" s="93"/>
      <c r="BJ430" s="93"/>
      <c r="BK430" s="93"/>
      <c r="BL430" s="93"/>
      <c r="BM430" s="93"/>
      <c r="BN430" s="93"/>
      <c r="BO430" s="93"/>
      <c r="BP430" s="93"/>
      <c r="BQ430" s="93"/>
      <c r="BR430" s="93"/>
      <c r="BS430" s="93"/>
      <c r="BT430" s="93"/>
      <c r="BU430" s="93"/>
      <c r="BV430" s="93"/>
      <c r="BW430" s="93"/>
      <c r="BX430" s="93"/>
      <c r="BY430" s="93"/>
      <c r="BZ430" s="93"/>
      <c r="CA430" s="93"/>
      <c r="CB430" s="93"/>
      <c r="CC430" s="93"/>
      <c r="CD430" s="93"/>
      <c r="CE430" s="93"/>
      <c r="CF430" s="93"/>
      <c r="CG430" s="93"/>
      <c r="CH430" s="93"/>
      <c r="CI430" s="93"/>
      <c r="CJ430" s="93"/>
      <c r="CK430" s="93"/>
      <c r="CL430" s="93"/>
    </row>
    <row r="431" spans="2:90" x14ac:dyDescent="0.4">
      <c r="B431" s="132" t="str">
        <f>B407</f>
        <v>(Primary label)</v>
      </c>
      <c r="D431" t="s">
        <v>850</v>
      </c>
      <c r="E431" s="8" t="str">
        <f t="shared" si="318"/>
        <v>431 DTERMY-PV</v>
      </c>
      <c r="G431" t="s">
        <v>332</v>
      </c>
      <c r="H431" s="27"/>
      <c r="I431" s="78"/>
      <c r="J431" s="78"/>
      <c r="K431" s="33"/>
      <c r="L431" s="33"/>
      <c r="M431" s="33"/>
      <c r="N431" s="33"/>
      <c r="O431" s="33"/>
      <c r="P431" s="33"/>
      <c r="R431" s="33"/>
      <c r="S431" s="77"/>
      <c r="T431" s="77"/>
      <c r="U431" s="77"/>
      <c r="V431" s="77"/>
      <c r="W431" s="77"/>
      <c r="X431" s="77"/>
      <c r="Y431" s="77"/>
      <c r="Z431" s="77"/>
      <c r="AA431" s="77"/>
      <c r="AB431" s="77"/>
      <c r="AC431" s="77"/>
      <c r="AD431" s="77"/>
      <c r="AE431" s="77"/>
      <c r="AF431" s="77"/>
      <c r="AG431" s="77"/>
      <c r="AH431" s="77"/>
      <c r="AI431" s="77"/>
      <c r="AJ431" s="77"/>
      <c r="AK431" s="77"/>
      <c r="AL431" s="77"/>
      <c r="AM431" s="77"/>
      <c r="AN431" s="77"/>
      <c r="AO431" s="77"/>
      <c r="AP431" s="77"/>
      <c r="AQ431" s="77"/>
      <c r="AR431" s="77"/>
      <c r="AS431" s="77"/>
      <c r="AT431" s="77"/>
      <c r="AU431" s="77"/>
      <c r="AV431" s="77"/>
      <c r="AW431" s="77"/>
      <c r="AX431" s="77"/>
      <c r="AY431" s="77"/>
      <c r="AZ431" s="77"/>
      <c r="BA431" s="77"/>
      <c r="BB431" s="77"/>
      <c r="BC431" s="77"/>
      <c r="BD431" s="77"/>
      <c r="BE431" s="77"/>
      <c r="BF431" s="77"/>
      <c r="BG431" s="77"/>
      <c r="BH431" s="77"/>
      <c r="BI431" s="77"/>
      <c r="BJ431" s="77"/>
      <c r="BK431" s="77"/>
      <c r="BL431" s="77"/>
      <c r="BM431" s="77"/>
      <c r="BN431" s="77"/>
      <c r="BO431" s="77"/>
      <c r="BP431" s="77"/>
      <c r="BQ431" s="77"/>
      <c r="BR431" s="77"/>
      <c r="BS431" s="77"/>
      <c r="BT431" s="77"/>
      <c r="BU431" s="77"/>
      <c r="BV431" s="77"/>
      <c r="BW431" s="77"/>
      <c r="BX431" s="77"/>
      <c r="BY431" s="77"/>
      <c r="BZ431" s="77"/>
      <c r="CA431" s="77"/>
      <c r="CB431" s="77"/>
      <c r="CC431" s="77"/>
      <c r="CD431" s="77"/>
      <c r="CE431" s="77"/>
      <c r="CF431" s="77"/>
      <c r="CG431" s="77"/>
      <c r="CH431" s="77"/>
      <c r="CI431" s="77"/>
      <c r="CJ431" s="77"/>
      <c r="CK431" s="77"/>
      <c r="CL431" s="77"/>
    </row>
    <row r="432" spans="2:90" x14ac:dyDescent="0.4">
      <c r="B432" s="132" t="str">
        <f>B408</f>
        <v>primary unit</v>
      </c>
      <c r="D432" t="s">
        <v>850</v>
      </c>
      <c r="E432" s="8" t="str">
        <f t="shared" si="318"/>
        <v>432 DTERMY-PV</v>
      </c>
      <c r="G432" t="s">
        <v>332</v>
      </c>
      <c r="H432" s="27"/>
      <c r="I432" s="78"/>
      <c r="J432" s="78"/>
      <c r="K432" s="33"/>
      <c r="L432" s="33"/>
      <c r="M432" s="33"/>
      <c r="N432" s="33"/>
      <c r="O432" s="33"/>
      <c r="P432" s="33"/>
      <c r="R432" s="33"/>
      <c r="S432" s="77"/>
      <c r="T432" s="77"/>
      <c r="U432" s="77"/>
      <c r="V432" s="77"/>
      <c r="W432" s="77"/>
      <c r="X432" s="77"/>
      <c r="Y432" s="77"/>
      <c r="Z432" s="77"/>
      <c r="AA432" s="77"/>
      <c r="AB432" s="77"/>
      <c r="AC432" s="77"/>
      <c r="AD432" s="77"/>
      <c r="AE432" s="77"/>
      <c r="AF432" s="77"/>
      <c r="AG432" s="77"/>
      <c r="AH432" s="77"/>
      <c r="AI432" s="77"/>
      <c r="AJ432" s="77"/>
      <c r="AK432" s="77"/>
      <c r="AL432" s="77"/>
      <c r="AM432" s="77"/>
      <c r="AN432" s="77"/>
      <c r="AO432" s="77"/>
      <c r="AP432" s="77"/>
      <c r="AQ432" s="77"/>
      <c r="AR432" s="77"/>
      <c r="AS432" s="77"/>
      <c r="AT432" s="77"/>
      <c r="AU432" s="77"/>
      <c r="AV432" s="77"/>
      <c r="AW432" s="77"/>
      <c r="AX432" s="77"/>
      <c r="AY432" s="77"/>
      <c r="AZ432" s="77"/>
      <c r="BA432" s="77"/>
      <c r="BB432" s="77"/>
      <c r="BC432" s="77"/>
      <c r="BD432" s="77"/>
      <c r="BE432" s="77"/>
      <c r="BF432" s="77"/>
      <c r="BG432" s="77"/>
      <c r="BH432" s="77"/>
      <c r="BI432" s="77"/>
      <c r="BJ432" s="77"/>
      <c r="BK432" s="77"/>
      <c r="BL432" s="77"/>
      <c r="BM432" s="77"/>
      <c r="BN432" s="77"/>
      <c r="BO432" s="77"/>
      <c r="BP432" s="77"/>
      <c r="BQ432" s="77"/>
      <c r="BR432" s="77"/>
      <c r="BS432" s="77"/>
      <c r="BT432" s="77"/>
      <c r="BU432" s="77"/>
      <c r="BV432" s="77"/>
      <c r="BW432" s="77"/>
      <c r="BX432" s="77"/>
      <c r="BY432" s="77"/>
      <c r="BZ432" s="77"/>
      <c r="CA432" s="77"/>
      <c r="CB432" s="77"/>
      <c r="CC432" s="77"/>
      <c r="CD432" s="77"/>
      <c r="CE432" s="77"/>
      <c r="CF432" s="77"/>
      <c r="CG432" s="77"/>
      <c r="CH432" s="77"/>
      <c r="CI432" s="77"/>
      <c r="CJ432" s="77"/>
      <c r="CK432" s="77"/>
      <c r="CL432" s="77"/>
    </row>
    <row r="433" spans="2:90" x14ac:dyDescent="0.4">
      <c r="B433" s="132" t="str">
        <f>B409</f>
        <v>Primary revenue driver</v>
      </c>
      <c r="D433" t="s">
        <v>850</v>
      </c>
      <c r="E433" s="8" t="str">
        <f t="shared" si="318"/>
        <v>433 DTERMY-PV</v>
      </c>
      <c r="G433" t="s">
        <v>332</v>
      </c>
      <c r="K433" s="53"/>
      <c r="L433" s="53"/>
      <c r="M433" s="53"/>
      <c r="N433" s="53"/>
      <c r="O433" s="53"/>
      <c r="P433" s="53"/>
      <c r="R433" s="24"/>
      <c r="S433" s="175" t="str">
        <f t="shared" ref="S433" si="335">S409</f>
        <v>S$12</v>
      </c>
      <c r="T433" s="175" t="str">
        <f t="shared" ref="T433:AX433" si="336">T409</f>
        <v>T$12</v>
      </c>
      <c r="U433" s="175" t="str">
        <f t="shared" si="336"/>
        <v>U$12</v>
      </c>
      <c r="V433" s="175" t="str">
        <f t="shared" si="336"/>
        <v>V$12</v>
      </c>
      <c r="W433" s="175" t="str">
        <f t="shared" si="336"/>
        <v>W$12</v>
      </c>
      <c r="X433" s="175" t="str">
        <f t="shared" si="336"/>
        <v>X$12</v>
      </c>
      <c r="Y433" s="175" t="str">
        <f t="shared" si="336"/>
        <v>Y$12</v>
      </c>
      <c r="Z433" s="175" t="str">
        <f t="shared" si="336"/>
        <v>Z$12</v>
      </c>
      <c r="AA433" s="175" t="str">
        <f t="shared" si="336"/>
        <v>AA$12</v>
      </c>
      <c r="AB433" s="175" t="str">
        <f t="shared" si="336"/>
        <v>AB$12</v>
      </c>
      <c r="AC433" s="175" t="str">
        <f t="shared" si="336"/>
        <v>AC$12</v>
      </c>
      <c r="AD433" s="175" t="str">
        <f t="shared" si="336"/>
        <v>AD$12</v>
      </c>
      <c r="AE433" s="175" t="str">
        <f t="shared" si="336"/>
        <v>AE$12</v>
      </c>
      <c r="AF433" s="175" t="str">
        <f t="shared" si="336"/>
        <v>AF$12</v>
      </c>
      <c r="AG433" s="175" t="str">
        <f t="shared" si="336"/>
        <v>AG$12</v>
      </c>
      <c r="AH433" s="175" t="str">
        <f t="shared" si="336"/>
        <v>AH$12</v>
      </c>
      <c r="AI433" s="175" t="str">
        <f t="shared" si="336"/>
        <v>AI$12</v>
      </c>
      <c r="AJ433" s="175" t="str">
        <f t="shared" si="336"/>
        <v>AJ$12</v>
      </c>
      <c r="AK433" s="175" t="str">
        <f t="shared" si="336"/>
        <v>AK$12</v>
      </c>
      <c r="AL433" s="175" t="str">
        <f t="shared" si="336"/>
        <v>AL$12</v>
      </c>
      <c r="AM433" s="175" t="str">
        <f t="shared" si="336"/>
        <v>AM$12</v>
      </c>
      <c r="AN433" s="175" t="str">
        <f t="shared" si="336"/>
        <v>AN$12</v>
      </c>
      <c r="AO433" s="175" t="str">
        <f t="shared" si="336"/>
        <v>AO$12</v>
      </c>
      <c r="AP433" s="175" t="str">
        <f t="shared" si="336"/>
        <v>AP$12</v>
      </c>
      <c r="AQ433" s="175" t="str">
        <f t="shared" si="336"/>
        <v>AQ$12</v>
      </c>
      <c r="AR433" s="175" t="str">
        <f t="shared" si="336"/>
        <v>AR$12</v>
      </c>
      <c r="AS433" s="175" t="str">
        <f t="shared" si="336"/>
        <v>AS$12</v>
      </c>
      <c r="AT433" s="175" t="str">
        <f t="shared" si="336"/>
        <v>AT$12</v>
      </c>
      <c r="AU433" s="175" t="str">
        <f t="shared" si="336"/>
        <v>AU$12</v>
      </c>
      <c r="AV433" s="175" t="str">
        <f t="shared" si="336"/>
        <v>AV$12</v>
      </c>
      <c r="AW433" s="175" t="str">
        <f t="shared" si="336"/>
        <v>AW$12</v>
      </c>
      <c r="AX433" s="175" t="str">
        <f t="shared" si="336"/>
        <v>AX$12</v>
      </c>
      <c r="AY433" s="175" t="str">
        <f t="shared" ref="AY433:CD433" si="337">AY409</f>
        <v>AY$12</v>
      </c>
      <c r="AZ433" s="175" t="str">
        <f t="shared" si="337"/>
        <v>AZ$12</v>
      </c>
      <c r="BA433" s="175" t="str">
        <f t="shared" si="337"/>
        <v>BA$12</v>
      </c>
      <c r="BB433" s="175" t="str">
        <f t="shared" si="337"/>
        <v>BB$12</v>
      </c>
      <c r="BC433" s="175" t="str">
        <f t="shared" si="337"/>
        <v>BC$12</v>
      </c>
      <c r="BD433" s="175" t="str">
        <f t="shared" si="337"/>
        <v>BD$12</v>
      </c>
      <c r="BE433" s="175" t="str">
        <f t="shared" si="337"/>
        <v>BE$12</v>
      </c>
      <c r="BF433" s="175" t="str">
        <f t="shared" si="337"/>
        <v>BF$12</v>
      </c>
      <c r="BG433" s="175" t="str">
        <f t="shared" si="337"/>
        <v>BG$12</v>
      </c>
      <c r="BH433" s="175" t="str">
        <f t="shared" si="337"/>
        <v>BH$12</v>
      </c>
      <c r="BI433" s="175" t="str">
        <f t="shared" si="337"/>
        <v>BI$12</v>
      </c>
      <c r="BJ433" s="175" t="str">
        <f t="shared" si="337"/>
        <v>BJ$12</v>
      </c>
      <c r="BK433" s="175" t="str">
        <f t="shared" si="337"/>
        <v>BK$12</v>
      </c>
      <c r="BL433" s="175" t="str">
        <f t="shared" si="337"/>
        <v>BL$12</v>
      </c>
      <c r="BM433" s="175" t="str">
        <f t="shared" si="337"/>
        <v>BM$12</v>
      </c>
      <c r="BN433" s="175" t="str">
        <f t="shared" si="337"/>
        <v>BN$12</v>
      </c>
      <c r="BO433" s="175" t="str">
        <f t="shared" si="337"/>
        <v>BO$12</v>
      </c>
      <c r="BP433" s="175" t="str">
        <f t="shared" si="337"/>
        <v>BP$12</v>
      </c>
      <c r="BQ433" s="175" t="str">
        <f t="shared" si="337"/>
        <v>BQ$12</v>
      </c>
      <c r="BR433" s="175" t="str">
        <f t="shared" si="337"/>
        <v>BR$12</v>
      </c>
      <c r="BS433" s="175" t="str">
        <f t="shared" si="337"/>
        <v>BS$12</v>
      </c>
      <c r="BT433" s="175" t="str">
        <f t="shared" si="337"/>
        <v>BT$12</v>
      </c>
      <c r="BU433" s="175" t="str">
        <f t="shared" si="337"/>
        <v>BU$12</v>
      </c>
      <c r="BV433" s="175" t="str">
        <f t="shared" si="337"/>
        <v>BV$12</v>
      </c>
      <c r="BW433" s="175" t="str">
        <f t="shared" si="337"/>
        <v>BW$12</v>
      </c>
      <c r="BX433" s="175" t="str">
        <f t="shared" si="337"/>
        <v>BX$12</v>
      </c>
      <c r="BY433" s="175" t="str">
        <f t="shared" si="337"/>
        <v>BY$12</v>
      </c>
      <c r="BZ433" s="175" t="str">
        <f t="shared" si="337"/>
        <v>BZ$12</v>
      </c>
      <c r="CA433" s="175" t="str">
        <f t="shared" si="337"/>
        <v>CA$12</v>
      </c>
      <c r="CB433" s="175" t="str">
        <f t="shared" si="337"/>
        <v>CB$12</v>
      </c>
      <c r="CC433" s="175" t="str">
        <f t="shared" si="337"/>
        <v>CC$12</v>
      </c>
      <c r="CD433" s="175" t="str">
        <f t="shared" si="337"/>
        <v>CD$12</v>
      </c>
      <c r="CE433" s="175" t="str">
        <f t="shared" ref="CE433:CK433" si="338">CE409</f>
        <v>CE$12</v>
      </c>
      <c r="CF433" s="175" t="str">
        <f t="shared" si="338"/>
        <v>CF$12</v>
      </c>
      <c r="CG433" s="175" t="str">
        <f t="shared" si="338"/>
        <v>CG$12</v>
      </c>
      <c r="CH433" s="175" t="str">
        <f t="shared" si="338"/>
        <v>CH$12</v>
      </c>
      <c r="CI433" s="175" t="str">
        <f t="shared" si="338"/>
        <v>CI$12</v>
      </c>
      <c r="CJ433" s="175" t="str">
        <f t="shared" si="338"/>
        <v>CJ$12</v>
      </c>
      <c r="CK433" s="175" t="str">
        <f t="shared" si="338"/>
        <v>CK$12</v>
      </c>
      <c r="CL433" s="175" t="str">
        <f t="shared" ref="CL433" si="339">CL409</f>
        <v>CL$12</v>
      </c>
    </row>
    <row r="434" spans="2:90" x14ac:dyDescent="0.4">
      <c r="B434" s="132" t="str">
        <f>B410</f>
        <v>Primary volume driver</v>
      </c>
      <c r="D434" t="s">
        <v>850</v>
      </c>
      <c r="E434" s="8" t="str">
        <f t="shared" si="318"/>
        <v>434 DTERMY-PV</v>
      </c>
      <c r="G434" t="s">
        <v>332</v>
      </c>
      <c r="H434" s="12"/>
      <c r="I434" s="60"/>
      <c r="J434" s="60"/>
      <c r="K434" s="15"/>
      <c r="L434" s="15"/>
      <c r="M434" s="15"/>
      <c r="N434" s="15"/>
      <c r="O434" s="15"/>
      <c r="P434" s="15"/>
      <c r="R434" s="15"/>
      <c r="S434" s="175" t="str">
        <f t="shared" ref="S434" si="340">S410</f>
        <v>S$13</v>
      </c>
      <c r="T434" s="175" t="str">
        <f t="shared" ref="T434:AY434" si="341">T410</f>
        <v>T$13</v>
      </c>
      <c r="U434" s="175" t="str">
        <f t="shared" si="341"/>
        <v>U$13</v>
      </c>
      <c r="V434" s="175" t="str">
        <f t="shared" si="341"/>
        <v>V$13</v>
      </c>
      <c r="W434" s="175" t="str">
        <f t="shared" si="341"/>
        <v>W$13</v>
      </c>
      <c r="X434" s="175" t="str">
        <f t="shared" si="341"/>
        <v>X$13</v>
      </c>
      <c r="Y434" s="175" t="str">
        <f t="shared" si="341"/>
        <v>Y$13</v>
      </c>
      <c r="Z434" s="175" t="str">
        <f t="shared" si="341"/>
        <v>Z$13</v>
      </c>
      <c r="AA434" s="175" t="str">
        <f t="shared" si="341"/>
        <v>AA$13</v>
      </c>
      <c r="AB434" s="175" t="str">
        <f t="shared" si="341"/>
        <v>AB$13</v>
      </c>
      <c r="AC434" s="175" t="str">
        <f t="shared" si="341"/>
        <v>AC$13</v>
      </c>
      <c r="AD434" s="175" t="str">
        <f t="shared" si="341"/>
        <v>AD$13</v>
      </c>
      <c r="AE434" s="175" t="str">
        <f t="shared" si="341"/>
        <v>AE$13</v>
      </c>
      <c r="AF434" s="175" t="str">
        <f t="shared" si="341"/>
        <v>AF$13</v>
      </c>
      <c r="AG434" s="175" t="str">
        <f t="shared" si="341"/>
        <v>AG$13</v>
      </c>
      <c r="AH434" s="175" t="str">
        <f t="shared" si="341"/>
        <v>AH$13</v>
      </c>
      <c r="AI434" s="175" t="str">
        <f t="shared" si="341"/>
        <v>AI$13</v>
      </c>
      <c r="AJ434" s="175" t="str">
        <f t="shared" si="341"/>
        <v>AJ$13</v>
      </c>
      <c r="AK434" s="175" t="str">
        <f t="shared" si="341"/>
        <v>AK$13</v>
      </c>
      <c r="AL434" s="175" t="str">
        <f t="shared" si="341"/>
        <v>AL$13</v>
      </c>
      <c r="AM434" s="175" t="str">
        <f t="shared" si="341"/>
        <v>AM$13</v>
      </c>
      <c r="AN434" s="175" t="str">
        <f t="shared" si="341"/>
        <v>AN$13</v>
      </c>
      <c r="AO434" s="175" t="str">
        <f t="shared" si="341"/>
        <v>AO$13</v>
      </c>
      <c r="AP434" s="175" t="str">
        <f t="shared" si="341"/>
        <v>AP$13</v>
      </c>
      <c r="AQ434" s="175" t="str">
        <f t="shared" si="341"/>
        <v>AQ$13</v>
      </c>
      <c r="AR434" s="175" t="str">
        <f t="shared" si="341"/>
        <v>AR$13</v>
      </c>
      <c r="AS434" s="175" t="str">
        <f t="shared" si="341"/>
        <v>AS$13</v>
      </c>
      <c r="AT434" s="175" t="str">
        <f t="shared" si="341"/>
        <v>AT$13</v>
      </c>
      <c r="AU434" s="175" t="str">
        <f t="shared" si="341"/>
        <v>AU$13</v>
      </c>
      <c r="AV434" s="175" t="str">
        <f t="shared" si="341"/>
        <v>AV$13</v>
      </c>
      <c r="AW434" s="175" t="str">
        <f t="shared" si="341"/>
        <v>AW$13</v>
      </c>
      <c r="AX434" s="175" t="str">
        <f t="shared" si="341"/>
        <v>AX$13</v>
      </c>
      <c r="AY434" s="175" t="str">
        <f t="shared" si="341"/>
        <v>AY$13</v>
      </c>
      <c r="AZ434" s="175" t="str">
        <f t="shared" ref="AZ434:CE434" si="342">AZ410</f>
        <v>AZ$13</v>
      </c>
      <c r="BA434" s="175" t="str">
        <f t="shared" si="342"/>
        <v>BA$13</v>
      </c>
      <c r="BB434" s="175" t="str">
        <f t="shared" si="342"/>
        <v>BB$13</v>
      </c>
      <c r="BC434" s="175" t="str">
        <f t="shared" si="342"/>
        <v>BC$13</v>
      </c>
      <c r="BD434" s="175" t="str">
        <f t="shared" si="342"/>
        <v>BD$13</v>
      </c>
      <c r="BE434" s="175" t="str">
        <f t="shared" si="342"/>
        <v>BE$13</v>
      </c>
      <c r="BF434" s="175" t="str">
        <f t="shared" si="342"/>
        <v>BF$13</v>
      </c>
      <c r="BG434" s="175" t="str">
        <f t="shared" si="342"/>
        <v>BG$13</v>
      </c>
      <c r="BH434" s="175" t="str">
        <f t="shared" si="342"/>
        <v>BH$13</v>
      </c>
      <c r="BI434" s="175" t="str">
        <f t="shared" si="342"/>
        <v>BI$13</v>
      </c>
      <c r="BJ434" s="175" t="str">
        <f t="shared" si="342"/>
        <v>BJ$13</v>
      </c>
      <c r="BK434" s="175" t="str">
        <f t="shared" si="342"/>
        <v>BK$13</v>
      </c>
      <c r="BL434" s="175" t="str">
        <f t="shared" si="342"/>
        <v>BL$13</v>
      </c>
      <c r="BM434" s="175" t="str">
        <f t="shared" si="342"/>
        <v>BM$13</v>
      </c>
      <c r="BN434" s="175" t="str">
        <f t="shared" si="342"/>
        <v>BN$13</v>
      </c>
      <c r="BO434" s="175" t="str">
        <f t="shared" si="342"/>
        <v>BO$13</v>
      </c>
      <c r="BP434" s="175" t="str">
        <f t="shared" si="342"/>
        <v>BP$13</v>
      </c>
      <c r="BQ434" s="175" t="str">
        <f t="shared" si="342"/>
        <v>BQ$13</v>
      </c>
      <c r="BR434" s="175" t="str">
        <f t="shared" si="342"/>
        <v>BR$13</v>
      </c>
      <c r="BS434" s="175" t="str">
        <f t="shared" si="342"/>
        <v>BS$13</v>
      </c>
      <c r="BT434" s="175" t="str">
        <f t="shared" si="342"/>
        <v>BT$13</v>
      </c>
      <c r="BU434" s="175" t="str">
        <f t="shared" si="342"/>
        <v>BU$13</v>
      </c>
      <c r="BV434" s="175" t="str">
        <f t="shared" si="342"/>
        <v>BV$13</v>
      </c>
      <c r="BW434" s="175" t="str">
        <f t="shared" si="342"/>
        <v>BW$13</v>
      </c>
      <c r="BX434" s="175" t="str">
        <f t="shared" si="342"/>
        <v>BX$13</v>
      </c>
      <c r="BY434" s="175" t="str">
        <f t="shared" si="342"/>
        <v>BY$13</v>
      </c>
      <c r="BZ434" s="175" t="str">
        <f t="shared" si="342"/>
        <v>BZ$13</v>
      </c>
      <c r="CA434" s="175" t="str">
        <f t="shared" si="342"/>
        <v>CA$13</v>
      </c>
      <c r="CB434" s="175" t="str">
        <f t="shared" si="342"/>
        <v>CB$13</v>
      </c>
      <c r="CC434" s="175" t="str">
        <f t="shared" si="342"/>
        <v>CC$13</v>
      </c>
      <c r="CD434" s="175" t="str">
        <f t="shared" si="342"/>
        <v>CD$13</v>
      </c>
      <c r="CE434" s="175" t="str">
        <f t="shared" si="342"/>
        <v>CE$13</v>
      </c>
      <c r="CF434" s="175" t="str">
        <f t="shared" ref="CF434:CK434" si="343">CF410</f>
        <v>CF$13</v>
      </c>
      <c r="CG434" s="175" t="str">
        <f t="shared" si="343"/>
        <v>CG$13</v>
      </c>
      <c r="CH434" s="175" t="str">
        <f t="shared" si="343"/>
        <v>CH$13</v>
      </c>
      <c r="CI434" s="175" t="str">
        <f t="shared" si="343"/>
        <v>CI$13</v>
      </c>
      <c r="CJ434" s="175" t="str">
        <f t="shared" si="343"/>
        <v>CJ$13</v>
      </c>
      <c r="CK434" s="175" t="str">
        <f t="shared" si="343"/>
        <v>CK$13</v>
      </c>
      <c r="CL434" s="175" t="str">
        <f t="shared" ref="CL434" si="344">CL410</f>
        <v>CL$13</v>
      </c>
    </row>
    <row r="435" spans="2:90" x14ac:dyDescent="0.4">
      <c r="B435" s="187" t="str">
        <f>B415</f>
        <v>Rolling fixed term debt - multiple borrowings w/ annual control:</v>
      </c>
      <c r="D435" t="s">
        <v>850</v>
      </c>
      <c r="E435" s="8" t="str">
        <f t="shared" si="318"/>
        <v>435 DTERMY-PV</v>
      </c>
      <c r="G435" t="s">
        <v>332</v>
      </c>
      <c r="H435" s="12"/>
      <c r="I435" s="60"/>
      <c r="J435" s="60"/>
      <c r="K435" s="15"/>
      <c r="L435" s="15"/>
      <c r="M435" s="15"/>
      <c r="N435" s="15"/>
      <c r="O435" s="15"/>
      <c r="P435" s="15"/>
      <c r="R435" s="15"/>
      <c r="S435" s="175">
        <f t="shared" ref="S435" si="345">S411</f>
        <v>0</v>
      </c>
      <c r="T435" s="175">
        <f t="shared" ref="T435:AY435" si="346">T411</f>
        <v>0</v>
      </c>
      <c r="U435" s="175">
        <f t="shared" si="346"/>
        <v>0</v>
      </c>
      <c r="V435" s="175">
        <f t="shared" si="346"/>
        <v>0</v>
      </c>
      <c r="W435" s="175">
        <f t="shared" si="346"/>
        <v>0</v>
      </c>
      <c r="X435" s="175">
        <f t="shared" si="346"/>
        <v>0</v>
      </c>
      <c r="Y435" s="175">
        <f t="shared" si="346"/>
        <v>0</v>
      </c>
      <c r="Z435" s="175">
        <f t="shared" si="346"/>
        <v>0</v>
      </c>
      <c r="AA435" s="175">
        <f t="shared" si="346"/>
        <v>0</v>
      </c>
      <c r="AB435" s="175">
        <f t="shared" si="346"/>
        <v>0</v>
      </c>
      <c r="AC435" s="175">
        <f t="shared" si="346"/>
        <v>0</v>
      </c>
      <c r="AD435" s="175">
        <f t="shared" si="346"/>
        <v>0</v>
      </c>
      <c r="AE435" s="175">
        <f t="shared" si="346"/>
        <v>0</v>
      </c>
      <c r="AF435" s="175">
        <f t="shared" si="346"/>
        <v>0</v>
      </c>
      <c r="AG435" s="175">
        <f t="shared" si="346"/>
        <v>0</v>
      </c>
      <c r="AH435" s="175">
        <f t="shared" si="346"/>
        <v>0</v>
      </c>
      <c r="AI435" s="175">
        <f t="shared" si="346"/>
        <v>0</v>
      </c>
      <c r="AJ435" s="175">
        <f t="shared" si="346"/>
        <v>0</v>
      </c>
      <c r="AK435" s="175">
        <f t="shared" si="346"/>
        <v>0</v>
      </c>
      <c r="AL435" s="175">
        <f t="shared" si="346"/>
        <v>0</v>
      </c>
      <c r="AM435" s="175">
        <f t="shared" si="346"/>
        <v>0</v>
      </c>
      <c r="AN435" s="175">
        <f t="shared" si="346"/>
        <v>0</v>
      </c>
      <c r="AO435" s="175">
        <f t="shared" si="346"/>
        <v>0</v>
      </c>
      <c r="AP435" s="175">
        <f t="shared" si="346"/>
        <v>0</v>
      </c>
      <c r="AQ435" s="175">
        <f t="shared" si="346"/>
        <v>0</v>
      </c>
      <c r="AR435" s="175">
        <f t="shared" si="346"/>
        <v>0</v>
      </c>
      <c r="AS435" s="175">
        <f t="shared" si="346"/>
        <v>0</v>
      </c>
      <c r="AT435" s="175">
        <f t="shared" si="346"/>
        <v>0</v>
      </c>
      <c r="AU435" s="175">
        <f t="shared" si="346"/>
        <v>0</v>
      </c>
      <c r="AV435" s="175">
        <f t="shared" si="346"/>
        <v>0</v>
      </c>
      <c r="AW435" s="175">
        <f t="shared" si="346"/>
        <v>0</v>
      </c>
      <c r="AX435" s="175">
        <f t="shared" si="346"/>
        <v>0</v>
      </c>
      <c r="AY435" s="175">
        <f t="shared" si="346"/>
        <v>0</v>
      </c>
      <c r="AZ435" s="175">
        <f t="shared" ref="AZ435:CE435" si="347">AZ411</f>
        <v>0</v>
      </c>
      <c r="BA435" s="175">
        <f t="shared" si="347"/>
        <v>0</v>
      </c>
      <c r="BB435" s="175">
        <f t="shared" si="347"/>
        <v>0</v>
      </c>
      <c r="BC435" s="175">
        <f t="shared" si="347"/>
        <v>0</v>
      </c>
      <c r="BD435" s="175">
        <f t="shared" si="347"/>
        <v>0</v>
      </c>
      <c r="BE435" s="175">
        <f t="shared" si="347"/>
        <v>0</v>
      </c>
      <c r="BF435" s="175">
        <f t="shared" si="347"/>
        <v>0</v>
      </c>
      <c r="BG435" s="175">
        <f t="shared" si="347"/>
        <v>0</v>
      </c>
      <c r="BH435" s="175">
        <f t="shared" si="347"/>
        <v>0</v>
      </c>
      <c r="BI435" s="175">
        <f t="shared" si="347"/>
        <v>0</v>
      </c>
      <c r="BJ435" s="175">
        <f t="shared" si="347"/>
        <v>0</v>
      </c>
      <c r="BK435" s="175">
        <f t="shared" si="347"/>
        <v>0</v>
      </c>
      <c r="BL435" s="175">
        <f t="shared" si="347"/>
        <v>0</v>
      </c>
      <c r="BM435" s="175">
        <f t="shared" si="347"/>
        <v>0</v>
      </c>
      <c r="BN435" s="175">
        <f t="shared" si="347"/>
        <v>0</v>
      </c>
      <c r="BO435" s="175">
        <f t="shared" si="347"/>
        <v>0</v>
      </c>
      <c r="BP435" s="175">
        <f t="shared" si="347"/>
        <v>0</v>
      </c>
      <c r="BQ435" s="175">
        <f t="shared" si="347"/>
        <v>0</v>
      </c>
      <c r="BR435" s="175">
        <f t="shared" si="347"/>
        <v>0</v>
      </c>
      <c r="BS435" s="175">
        <f t="shared" si="347"/>
        <v>0</v>
      </c>
      <c r="BT435" s="175">
        <f t="shared" si="347"/>
        <v>0</v>
      </c>
      <c r="BU435" s="175">
        <f t="shared" si="347"/>
        <v>0</v>
      </c>
      <c r="BV435" s="175">
        <f t="shared" si="347"/>
        <v>0</v>
      </c>
      <c r="BW435" s="175">
        <f t="shared" si="347"/>
        <v>0</v>
      </c>
      <c r="BX435" s="175">
        <f t="shared" si="347"/>
        <v>0</v>
      </c>
      <c r="BY435" s="175">
        <f t="shared" si="347"/>
        <v>0</v>
      </c>
      <c r="BZ435" s="175">
        <f t="shared" si="347"/>
        <v>0</v>
      </c>
      <c r="CA435" s="175">
        <f t="shared" si="347"/>
        <v>0</v>
      </c>
      <c r="CB435" s="175">
        <f t="shared" si="347"/>
        <v>0</v>
      </c>
      <c r="CC435" s="175">
        <f t="shared" si="347"/>
        <v>0</v>
      </c>
      <c r="CD435" s="175">
        <f t="shared" si="347"/>
        <v>0</v>
      </c>
      <c r="CE435" s="175">
        <f t="shared" si="347"/>
        <v>0</v>
      </c>
      <c r="CF435" s="175">
        <f t="shared" ref="CF435:CK435" si="348">CF411</f>
        <v>0</v>
      </c>
      <c r="CG435" s="175">
        <f t="shared" si="348"/>
        <v>0</v>
      </c>
      <c r="CH435" s="175">
        <f t="shared" si="348"/>
        <v>0</v>
      </c>
      <c r="CI435" s="175">
        <f t="shared" si="348"/>
        <v>0</v>
      </c>
      <c r="CJ435" s="175">
        <f t="shared" si="348"/>
        <v>0</v>
      </c>
      <c r="CK435" s="175">
        <f t="shared" si="348"/>
        <v>0</v>
      </c>
      <c r="CL435" s="175">
        <f t="shared" ref="CL435" si="349">CL411</f>
        <v>0</v>
      </c>
    </row>
    <row r="436" spans="2:90" x14ac:dyDescent="0.4">
      <c r="B436" s="235" t="str">
        <f>IFERROR(SUBSTITUTE(TRIM(MID(B415, SEARCH("-", B415) + 1, LEN(B415))),":",""),"no unit")</f>
        <v>multiple borrowings w/ annual control</v>
      </c>
      <c r="D436" t="s">
        <v>850</v>
      </c>
      <c r="E436" s="8" t="str">
        <f t="shared" si="318"/>
        <v>436 DTERMY-PV</v>
      </c>
      <c r="G436" t="s">
        <v>332</v>
      </c>
      <c r="H436" s="12"/>
      <c r="I436" s="60"/>
      <c r="J436" s="60"/>
      <c r="K436" s="15"/>
      <c r="L436" s="15"/>
      <c r="M436" s="15"/>
      <c r="N436" s="15"/>
      <c r="O436" s="15"/>
      <c r="P436" s="15"/>
      <c r="R436" s="15"/>
      <c r="S436" s="175"/>
      <c r="T436" s="175"/>
      <c r="U436" s="175"/>
      <c r="V436" s="175"/>
      <c r="W436" s="175"/>
      <c r="X436" s="175"/>
      <c r="Y436" s="175"/>
      <c r="Z436" s="175"/>
      <c r="AA436" s="175"/>
      <c r="AB436" s="175"/>
      <c r="AC436" s="175"/>
      <c r="AD436" s="175"/>
      <c r="AE436" s="175"/>
      <c r="AF436" s="175"/>
      <c r="AG436" s="175"/>
      <c r="AH436" s="175"/>
      <c r="AI436" s="175"/>
      <c r="AJ436" s="175"/>
      <c r="AK436" s="175"/>
      <c r="AL436" s="175"/>
      <c r="AM436" s="175"/>
      <c r="AN436" s="175"/>
      <c r="AO436" s="175"/>
      <c r="AP436" s="175"/>
      <c r="AQ436" s="175"/>
      <c r="AR436" s="175"/>
      <c r="AS436" s="175"/>
      <c r="AT436" s="175"/>
      <c r="AU436" s="175"/>
      <c r="AV436" s="175"/>
      <c r="AW436" s="175"/>
      <c r="AX436" s="175"/>
      <c r="AY436" s="175"/>
      <c r="AZ436" s="175"/>
      <c r="BA436" s="175"/>
      <c r="BB436" s="175"/>
      <c r="BC436" s="175"/>
      <c r="BD436" s="175"/>
      <c r="BE436" s="175"/>
      <c r="BF436" s="175"/>
      <c r="BG436" s="175"/>
      <c r="BH436" s="175"/>
      <c r="BI436" s="175"/>
      <c r="BJ436" s="175"/>
      <c r="BK436" s="175"/>
      <c r="BL436" s="175"/>
      <c r="BM436" s="175"/>
      <c r="BN436" s="175"/>
      <c r="BO436" s="175"/>
      <c r="BP436" s="175"/>
      <c r="BQ436" s="175"/>
      <c r="BR436" s="175"/>
      <c r="BS436" s="175"/>
      <c r="BT436" s="175"/>
      <c r="BU436" s="175"/>
      <c r="BV436" s="175"/>
      <c r="BW436" s="175"/>
      <c r="BX436" s="175"/>
      <c r="BY436" s="175"/>
      <c r="BZ436" s="175"/>
      <c r="CA436" s="175"/>
      <c r="CB436" s="175"/>
      <c r="CC436" s="175"/>
      <c r="CD436" s="175"/>
      <c r="CE436" s="175"/>
      <c r="CF436" s="175"/>
      <c r="CG436" s="175"/>
      <c r="CH436" s="175"/>
      <c r="CI436" s="175"/>
      <c r="CJ436" s="175"/>
      <c r="CK436" s="175"/>
      <c r="CL436" s="175"/>
    </row>
    <row r="437" spans="2:90" x14ac:dyDescent="0.4">
      <c r="B437" s="187" t="str">
        <f>B413</f>
        <v>Secondary revenue driver</v>
      </c>
      <c r="D437" t="s">
        <v>850</v>
      </c>
      <c r="E437" s="8" t="str">
        <f t="shared" si="318"/>
        <v>437 DTERMY-PV</v>
      </c>
      <c r="G437" t="s">
        <v>332</v>
      </c>
      <c r="H437" s="90"/>
      <c r="I437" s="209"/>
      <c r="J437" s="209"/>
      <c r="K437" s="210"/>
      <c r="L437" s="210"/>
      <c r="M437" s="210"/>
      <c r="N437" s="210"/>
      <c r="O437" s="210"/>
      <c r="P437" s="210"/>
      <c r="R437" s="210"/>
      <c r="S437" s="4" t="str">
        <f t="shared" ref="S437" si="350">ADDRESS(ROW(S427),COLUMN(S427),2)</f>
        <v>S$427</v>
      </c>
      <c r="T437" s="4" t="str">
        <f t="shared" ref="T437:AX437" si="351">ADDRESS(ROW(T427),COLUMN(T427),2)</f>
        <v>T$427</v>
      </c>
      <c r="U437" s="4" t="str">
        <f t="shared" si="351"/>
        <v>U$427</v>
      </c>
      <c r="V437" s="4" t="str">
        <f t="shared" si="351"/>
        <v>V$427</v>
      </c>
      <c r="W437" s="4" t="str">
        <f t="shared" si="351"/>
        <v>W$427</v>
      </c>
      <c r="X437" s="4" t="str">
        <f t="shared" si="351"/>
        <v>X$427</v>
      </c>
      <c r="Y437" s="4" t="str">
        <f t="shared" si="351"/>
        <v>Y$427</v>
      </c>
      <c r="Z437" s="4" t="str">
        <f t="shared" si="351"/>
        <v>Z$427</v>
      </c>
      <c r="AA437" s="4" t="str">
        <f t="shared" si="351"/>
        <v>AA$427</v>
      </c>
      <c r="AB437" s="4" t="str">
        <f t="shared" si="351"/>
        <v>AB$427</v>
      </c>
      <c r="AC437" s="4" t="str">
        <f t="shared" si="351"/>
        <v>AC$427</v>
      </c>
      <c r="AD437" s="4" t="str">
        <f t="shared" si="351"/>
        <v>AD$427</v>
      </c>
      <c r="AE437" s="4" t="str">
        <f t="shared" si="351"/>
        <v>AE$427</v>
      </c>
      <c r="AF437" s="4" t="str">
        <f t="shared" si="351"/>
        <v>AF$427</v>
      </c>
      <c r="AG437" s="4" t="str">
        <f t="shared" si="351"/>
        <v>AG$427</v>
      </c>
      <c r="AH437" s="4" t="str">
        <f t="shared" si="351"/>
        <v>AH$427</v>
      </c>
      <c r="AI437" s="4" t="str">
        <f t="shared" si="351"/>
        <v>AI$427</v>
      </c>
      <c r="AJ437" s="4" t="str">
        <f t="shared" si="351"/>
        <v>AJ$427</v>
      </c>
      <c r="AK437" s="4" t="str">
        <f t="shared" si="351"/>
        <v>AK$427</v>
      </c>
      <c r="AL437" s="4" t="str">
        <f t="shared" si="351"/>
        <v>AL$427</v>
      </c>
      <c r="AM437" s="4" t="str">
        <f t="shared" si="351"/>
        <v>AM$427</v>
      </c>
      <c r="AN437" s="4" t="str">
        <f t="shared" si="351"/>
        <v>AN$427</v>
      </c>
      <c r="AO437" s="4" t="str">
        <f t="shared" si="351"/>
        <v>AO$427</v>
      </c>
      <c r="AP437" s="4" t="str">
        <f t="shared" si="351"/>
        <v>AP$427</v>
      </c>
      <c r="AQ437" s="4" t="str">
        <f t="shared" si="351"/>
        <v>AQ$427</v>
      </c>
      <c r="AR437" s="4" t="str">
        <f t="shared" si="351"/>
        <v>AR$427</v>
      </c>
      <c r="AS437" s="4" t="str">
        <f t="shared" si="351"/>
        <v>AS$427</v>
      </c>
      <c r="AT437" s="4" t="str">
        <f t="shared" si="351"/>
        <v>AT$427</v>
      </c>
      <c r="AU437" s="4" t="str">
        <f t="shared" si="351"/>
        <v>AU$427</v>
      </c>
      <c r="AV437" s="4" t="str">
        <f t="shared" si="351"/>
        <v>AV$427</v>
      </c>
      <c r="AW437" s="4" t="str">
        <f t="shared" si="351"/>
        <v>AW$427</v>
      </c>
      <c r="AX437" s="4" t="str">
        <f t="shared" si="351"/>
        <v>AX$427</v>
      </c>
      <c r="AY437" s="4" t="str">
        <f t="shared" ref="AY437:CD437" si="352">ADDRESS(ROW(AY427),COLUMN(AY427),2)</f>
        <v>AY$427</v>
      </c>
      <c r="AZ437" s="4" t="str">
        <f t="shared" si="352"/>
        <v>AZ$427</v>
      </c>
      <c r="BA437" s="4" t="str">
        <f t="shared" si="352"/>
        <v>BA$427</v>
      </c>
      <c r="BB437" s="4" t="str">
        <f t="shared" si="352"/>
        <v>BB$427</v>
      </c>
      <c r="BC437" s="4" t="str">
        <f t="shared" si="352"/>
        <v>BC$427</v>
      </c>
      <c r="BD437" s="4" t="str">
        <f t="shared" si="352"/>
        <v>BD$427</v>
      </c>
      <c r="BE437" s="4" t="str">
        <f t="shared" si="352"/>
        <v>BE$427</v>
      </c>
      <c r="BF437" s="4" t="str">
        <f t="shared" si="352"/>
        <v>BF$427</v>
      </c>
      <c r="BG437" s="4" t="str">
        <f t="shared" si="352"/>
        <v>BG$427</v>
      </c>
      <c r="BH437" s="4" t="str">
        <f t="shared" si="352"/>
        <v>BH$427</v>
      </c>
      <c r="BI437" s="4" t="str">
        <f t="shared" si="352"/>
        <v>BI$427</v>
      </c>
      <c r="BJ437" s="4" t="str">
        <f t="shared" si="352"/>
        <v>BJ$427</v>
      </c>
      <c r="BK437" s="4" t="str">
        <f t="shared" si="352"/>
        <v>BK$427</v>
      </c>
      <c r="BL437" s="4" t="str">
        <f t="shared" si="352"/>
        <v>BL$427</v>
      </c>
      <c r="BM437" s="4" t="str">
        <f t="shared" si="352"/>
        <v>BM$427</v>
      </c>
      <c r="BN437" s="4" t="str">
        <f t="shared" si="352"/>
        <v>BN$427</v>
      </c>
      <c r="BO437" s="4" t="str">
        <f t="shared" si="352"/>
        <v>BO$427</v>
      </c>
      <c r="BP437" s="4" t="str">
        <f t="shared" si="352"/>
        <v>BP$427</v>
      </c>
      <c r="BQ437" s="4" t="str">
        <f t="shared" si="352"/>
        <v>BQ$427</v>
      </c>
      <c r="BR437" s="4" t="str">
        <f t="shared" si="352"/>
        <v>BR$427</v>
      </c>
      <c r="BS437" s="4" t="str">
        <f t="shared" si="352"/>
        <v>BS$427</v>
      </c>
      <c r="BT437" s="4" t="str">
        <f t="shared" si="352"/>
        <v>BT$427</v>
      </c>
      <c r="BU437" s="4" t="str">
        <f t="shared" si="352"/>
        <v>BU$427</v>
      </c>
      <c r="BV437" s="4" t="str">
        <f t="shared" si="352"/>
        <v>BV$427</v>
      </c>
      <c r="BW437" s="4" t="str">
        <f t="shared" si="352"/>
        <v>BW$427</v>
      </c>
      <c r="BX437" s="4" t="str">
        <f t="shared" si="352"/>
        <v>BX$427</v>
      </c>
      <c r="BY437" s="4" t="str">
        <f t="shared" si="352"/>
        <v>BY$427</v>
      </c>
      <c r="BZ437" s="4" t="str">
        <f t="shared" si="352"/>
        <v>BZ$427</v>
      </c>
      <c r="CA437" s="4" t="str">
        <f t="shared" si="352"/>
        <v>CA$427</v>
      </c>
      <c r="CB437" s="4" t="str">
        <f t="shared" si="352"/>
        <v>CB$427</v>
      </c>
      <c r="CC437" s="4" t="str">
        <f t="shared" si="352"/>
        <v>CC$427</v>
      </c>
      <c r="CD437" s="4" t="str">
        <f t="shared" si="352"/>
        <v>CD$427</v>
      </c>
      <c r="CE437" s="4" t="str">
        <f t="shared" ref="CE437:CK437" si="353">ADDRESS(ROW(CE427),COLUMN(CE427),2)</f>
        <v>CE$427</v>
      </c>
      <c r="CF437" s="4" t="str">
        <f t="shared" si="353"/>
        <v>CF$427</v>
      </c>
      <c r="CG437" s="4" t="str">
        <f t="shared" si="353"/>
        <v>CG$427</v>
      </c>
      <c r="CH437" s="4" t="str">
        <f t="shared" si="353"/>
        <v>CH$427</v>
      </c>
      <c r="CI437" s="4" t="str">
        <f t="shared" si="353"/>
        <v>CI$427</v>
      </c>
      <c r="CJ437" s="4" t="str">
        <f t="shared" si="353"/>
        <v>CJ$427</v>
      </c>
      <c r="CK437" s="4" t="str">
        <f t="shared" si="353"/>
        <v>CK$427</v>
      </c>
      <c r="CL437" s="4" t="str">
        <f t="shared" ref="CL437" si="354">ADDRESS(ROW(CL427),COLUMN(CL427),2)</f>
        <v>CL$427</v>
      </c>
    </row>
    <row r="438" spans="2:90" x14ac:dyDescent="0.4">
      <c r="B438" s="132" t="str">
        <f>B414</f>
        <v>Secondary volume driver</v>
      </c>
      <c r="D438" t="s">
        <v>850</v>
      </c>
      <c r="E438" s="8" t="str">
        <f t="shared" si="318"/>
        <v>438 DTERMY-PV</v>
      </c>
      <c r="G438" t="s">
        <v>332</v>
      </c>
      <c r="H438" s="12"/>
      <c r="I438" s="60"/>
      <c r="J438" s="60"/>
      <c r="K438" s="15"/>
      <c r="L438" s="15"/>
      <c r="M438" s="15"/>
      <c r="N438" s="15"/>
      <c r="O438" s="15"/>
      <c r="P438" s="15"/>
      <c r="R438" s="15"/>
      <c r="S438" s="175" t="str">
        <f t="shared" ref="S438" si="355">S414</f>
        <v>S$15</v>
      </c>
      <c r="T438" s="175" t="str">
        <f t="shared" ref="T438:AX438" si="356">T414</f>
        <v>T$15</v>
      </c>
      <c r="U438" s="175" t="str">
        <f t="shared" si="356"/>
        <v>U$15</v>
      </c>
      <c r="V438" s="175" t="str">
        <f t="shared" si="356"/>
        <v>V$15</v>
      </c>
      <c r="W438" s="175" t="str">
        <f t="shared" si="356"/>
        <v>W$15</v>
      </c>
      <c r="X438" s="175" t="str">
        <f t="shared" si="356"/>
        <v>X$15</v>
      </c>
      <c r="Y438" s="175" t="str">
        <f t="shared" si="356"/>
        <v>Y$15</v>
      </c>
      <c r="Z438" s="175" t="str">
        <f t="shared" si="356"/>
        <v>Z$15</v>
      </c>
      <c r="AA438" s="175" t="str">
        <f t="shared" si="356"/>
        <v>AA$15</v>
      </c>
      <c r="AB438" s="175" t="str">
        <f t="shared" si="356"/>
        <v>AB$15</v>
      </c>
      <c r="AC438" s="175" t="str">
        <f t="shared" si="356"/>
        <v>AC$15</v>
      </c>
      <c r="AD438" s="175" t="str">
        <f t="shared" si="356"/>
        <v>AD$15</v>
      </c>
      <c r="AE438" s="175" t="str">
        <f t="shared" si="356"/>
        <v>AE$15</v>
      </c>
      <c r="AF438" s="175" t="str">
        <f t="shared" si="356"/>
        <v>AF$15</v>
      </c>
      <c r="AG438" s="175" t="str">
        <f t="shared" si="356"/>
        <v>AG$15</v>
      </c>
      <c r="AH438" s="175" t="str">
        <f t="shared" si="356"/>
        <v>AH$15</v>
      </c>
      <c r="AI438" s="175" t="str">
        <f t="shared" si="356"/>
        <v>AI$15</v>
      </c>
      <c r="AJ438" s="175" t="str">
        <f t="shared" si="356"/>
        <v>AJ$15</v>
      </c>
      <c r="AK438" s="175" t="str">
        <f t="shared" si="356"/>
        <v>AK$15</v>
      </c>
      <c r="AL438" s="175" t="str">
        <f t="shared" si="356"/>
        <v>AL$15</v>
      </c>
      <c r="AM438" s="175" t="str">
        <f t="shared" si="356"/>
        <v>AM$15</v>
      </c>
      <c r="AN438" s="175" t="str">
        <f t="shared" si="356"/>
        <v>AN$15</v>
      </c>
      <c r="AO438" s="175" t="str">
        <f t="shared" si="356"/>
        <v>AO$15</v>
      </c>
      <c r="AP438" s="175" t="str">
        <f t="shared" si="356"/>
        <v>AP$15</v>
      </c>
      <c r="AQ438" s="175" t="str">
        <f t="shared" si="356"/>
        <v>AQ$15</v>
      </c>
      <c r="AR438" s="175" t="str">
        <f t="shared" si="356"/>
        <v>AR$15</v>
      </c>
      <c r="AS438" s="175" t="str">
        <f t="shared" si="356"/>
        <v>AS$15</v>
      </c>
      <c r="AT438" s="175" t="str">
        <f t="shared" si="356"/>
        <v>AT$15</v>
      </c>
      <c r="AU438" s="175" t="str">
        <f t="shared" si="356"/>
        <v>AU$15</v>
      </c>
      <c r="AV438" s="175" t="str">
        <f t="shared" si="356"/>
        <v>AV$15</v>
      </c>
      <c r="AW438" s="175" t="str">
        <f t="shared" si="356"/>
        <v>AW$15</v>
      </c>
      <c r="AX438" s="175" t="str">
        <f t="shared" si="356"/>
        <v>AX$15</v>
      </c>
      <c r="AY438" s="175" t="str">
        <f t="shared" ref="AY438:CD438" si="357">AY414</f>
        <v>AY$15</v>
      </c>
      <c r="AZ438" s="175" t="str">
        <f t="shared" si="357"/>
        <v>AZ$15</v>
      </c>
      <c r="BA438" s="175" t="str">
        <f t="shared" si="357"/>
        <v>BA$15</v>
      </c>
      <c r="BB438" s="175" t="str">
        <f t="shared" si="357"/>
        <v>BB$15</v>
      </c>
      <c r="BC438" s="175" t="str">
        <f t="shared" si="357"/>
        <v>BC$15</v>
      </c>
      <c r="BD438" s="175" t="str">
        <f t="shared" si="357"/>
        <v>BD$15</v>
      </c>
      <c r="BE438" s="175" t="str">
        <f t="shared" si="357"/>
        <v>BE$15</v>
      </c>
      <c r="BF438" s="175" t="str">
        <f t="shared" si="357"/>
        <v>BF$15</v>
      </c>
      <c r="BG438" s="175" t="str">
        <f t="shared" si="357"/>
        <v>BG$15</v>
      </c>
      <c r="BH438" s="175" t="str">
        <f t="shared" si="357"/>
        <v>BH$15</v>
      </c>
      <c r="BI438" s="175" t="str">
        <f t="shared" si="357"/>
        <v>BI$15</v>
      </c>
      <c r="BJ438" s="175" t="str">
        <f t="shared" si="357"/>
        <v>BJ$15</v>
      </c>
      <c r="BK438" s="175" t="str">
        <f t="shared" si="357"/>
        <v>BK$15</v>
      </c>
      <c r="BL438" s="175" t="str">
        <f t="shared" si="357"/>
        <v>BL$15</v>
      </c>
      <c r="BM438" s="175" t="str">
        <f t="shared" si="357"/>
        <v>BM$15</v>
      </c>
      <c r="BN438" s="175" t="str">
        <f t="shared" si="357"/>
        <v>BN$15</v>
      </c>
      <c r="BO438" s="175" t="str">
        <f t="shared" si="357"/>
        <v>BO$15</v>
      </c>
      <c r="BP438" s="175" t="str">
        <f t="shared" si="357"/>
        <v>BP$15</v>
      </c>
      <c r="BQ438" s="175" t="str">
        <f t="shared" si="357"/>
        <v>BQ$15</v>
      </c>
      <c r="BR438" s="175" t="str">
        <f t="shared" si="357"/>
        <v>BR$15</v>
      </c>
      <c r="BS438" s="175" t="str">
        <f t="shared" si="357"/>
        <v>BS$15</v>
      </c>
      <c r="BT438" s="175" t="str">
        <f t="shared" si="357"/>
        <v>BT$15</v>
      </c>
      <c r="BU438" s="175" t="str">
        <f t="shared" si="357"/>
        <v>BU$15</v>
      </c>
      <c r="BV438" s="175" t="str">
        <f t="shared" si="357"/>
        <v>BV$15</v>
      </c>
      <c r="BW438" s="175" t="str">
        <f t="shared" si="357"/>
        <v>BW$15</v>
      </c>
      <c r="BX438" s="175" t="str">
        <f t="shared" si="357"/>
        <v>BX$15</v>
      </c>
      <c r="BY438" s="175" t="str">
        <f t="shared" si="357"/>
        <v>BY$15</v>
      </c>
      <c r="BZ438" s="175" t="str">
        <f t="shared" si="357"/>
        <v>BZ$15</v>
      </c>
      <c r="CA438" s="175" t="str">
        <f t="shared" si="357"/>
        <v>CA$15</v>
      </c>
      <c r="CB438" s="175" t="str">
        <f t="shared" si="357"/>
        <v>CB$15</v>
      </c>
      <c r="CC438" s="175" t="str">
        <f t="shared" si="357"/>
        <v>CC$15</v>
      </c>
      <c r="CD438" s="175" t="str">
        <f t="shared" si="357"/>
        <v>CD$15</v>
      </c>
      <c r="CE438" s="175" t="str">
        <f t="shared" ref="CE438:CK438" si="358">CE414</f>
        <v>CE$15</v>
      </c>
      <c r="CF438" s="175" t="str">
        <f t="shared" si="358"/>
        <v>CF$15</v>
      </c>
      <c r="CG438" s="175" t="str">
        <f t="shared" si="358"/>
        <v>CG$15</v>
      </c>
      <c r="CH438" s="175" t="str">
        <f t="shared" si="358"/>
        <v>CH$15</v>
      </c>
      <c r="CI438" s="175" t="str">
        <f t="shared" si="358"/>
        <v>CI$15</v>
      </c>
      <c r="CJ438" s="175" t="str">
        <f t="shared" si="358"/>
        <v>CJ$15</v>
      </c>
      <c r="CK438" s="175" t="str">
        <f t="shared" si="358"/>
        <v>CK$15</v>
      </c>
      <c r="CL438" s="175" t="str">
        <f t="shared" ref="CL438" si="359">CL414</f>
        <v>CL$15</v>
      </c>
    </row>
    <row r="439" spans="2:90" x14ac:dyDescent="0.4">
      <c r="B439" s="171" t="s">
        <v>490</v>
      </c>
      <c r="E439" s="8"/>
      <c r="H439" s="170"/>
      <c r="I439" s="172"/>
      <c r="J439" s="172"/>
      <c r="K439" s="193"/>
      <c r="L439" s="193"/>
      <c r="M439" s="193"/>
      <c r="N439" s="193"/>
      <c r="O439" s="193"/>
      <c r="P439" s="193"/>
      <c r="R439" s="194"/>
      <c r="S439" s="170"/>
      <c r="T439" s="170"/>
      <c r="U439" s="170"/>
      <c r="V439" s="170"/>
      <c r="W439" s="170"/>
      <c r="X439" s="170"/>
      <c r="Y439" s="170"/>
      <c r="Z439" s="170"/>
      <c r="AA439" s="170"/>
      <c r="AB439" s="170"/>
      <c r="AC439" s="170"/>
      <c r="AD439" s="170"/>
      <c r="AE439" s="170"/>
      <c r="AF439" s="170"/>
      <c r="AG439" s="170"/>
      <c r="AH439" s="170"/>
      <c r="AI439" s="170"/>
      <c r="AJ439" s="170"/>
      <c r="AK439" s="170"/>
      <c r="AL439" s="170"/>
      <c r="AM439" s="170"/>
      <c r="AN439" s="170"/>
      <c r="AO439" s="170"/>
      <c r="AP439" s="170"/>
      <c r="AQ439" s="170"/>
      <c r="AR439" s="170"/>
      <c r="AS439" s="170"/>
      <c r="AT439" s="170"/>
      <c r="AU439" s="170"/>
      <c r="AV439" s="170"/>
      <c r="AW439" s="170"/>
      <c r="AX439" s="170"/>
      <c r="AY439" s="170"/>
      <c r="AZ439" s="170"/>
      <c r="BA439" s="170"/>
      <c r="BB439" s="170"/>
      <c r="BC439" s="170"/>
      <c r="BD439" s="170"/>
      <c r="BE439" s="170"/>
      <c r="BF439" s="170"/>
      <c r="BG439" s="170"/>
      <c r="BH439" s="170"/>
      <c r="BI439" s="170"/>
      <c r="BJ439" s="170"/>
      <c r="BK439" s="170"/>
      <c r="BL439" s="170"/>
      <c r="BM439" s="170"/>
      <c r="BN439" s="170"/>
      <c r="BO439" s="170"/>
      <c r="BP439" s="170"/>
      <c r="BQ439" s="170"/>
      <c r="BR439" s="170"/>
      <c r="BS439" s="170"/>
      <c r="BT439" s="170"/>
      <c r="BU439" s="170"/>
      <c r="BV439" s="170"/>
      <c r="BW439" s="170"/>
      <c r="BX439" s="170"/>
      <c r="BY439" s="170"/>
      <c r="BZ439" s="170"/>
      <c r="CA439" s="170"/>
      <c r="CB439" s="170"/>
      <c r="CC439" s="170"/>
      <c r="CD439" s="170"/>
      <c r="CE439" s="170"/>
      <c r="CF439" s="170"/>
      <c r="CG439" s="170"/>
      <c r="CH439" s="170"/>
      <c r="CI439" s="170"/>
      <c r="CJ439" s="170"/>
      <c r="CK439" s="170"/>
      <c r="CL439" s="170"/>
    </row>
    <row r="440" spans="2:90" x14ac:dyDescent="0.4">
      <c r="B440" s="171" t="s">
        <v>492</v>
      </c>
      <c r="E440" s="8"/>
      <c r="H440" s="170"/>
      <c r="I440" s="172"/>
      <c r="J440" s="172"/>
      <c r="K440" s="193"/>
      <c r="L440" s="193"/>
      <c r="M440" s="193"/>
      <c r="N440" s="193"/>
      <c r="O440" s="193"/>
      <c r="P440" s="193"/>
      <c r="R440" s="194"/>
      <c r="S440" s="170"/>
      <c r="T440" s="170"/>
      <c r="U440" s="170"/>
      <c r="V440" s="170"/>
      <c r="W440" s="170"/>
      <c r="X440" s="170"/>
      <c r="Y440" s="170"/>
      <c r="Z440" s="170"/>
      <c r="AA440" s="170"/>
      <c r="AB440" s="170"/>
      <c r="AC440" s="170"/>
      <c r="AD440" s="170"/>
      <c r="AE440" s="170"/>
      <c r="AF440" s="170"/>
      <c r="AG440" s="170"/>
      <c r="AH440" s="170"/>
      <c r="AI440" s="170"/>
      <c r="AJ440" s="170"/>
      <c r="AK440" s="170"/>
      <c r="AL440" s="170"/>
      <c r="AM440" s="170"/>
      <c r="AN440" s="170"/>
      <c r="AO440" s="170"/>
      <c r="AP440" s="170"/>
      <c r="AQ440" s="170"/>
      <c r="AR440" s="170"/>
      <c r="AS440" s="170"/>
      <c r="AT440" s="170"/>
      <c r="AU440" s="170"/>
      <c r="AV440" s="170"/>
      <c r="AW440" s="170"/>
      <c r="AX440" s="170"/>
      <c r="AY440" s="170"/>
      <c r="AZ440" s="170"/>
      <c r="BA440" s="170"/>
      <c r="BB440" s="170"/>
      <c r="BC440" s="170"/>
      <c r="BD440" s="170"/>
      <c r="BE440" s="170"/>
      <c r="BF440" s="170"/>
      <c r="BG440" s="170"/>
      <c r="BH440" s="170"/>
      <c r="BI440" s="170"/>
      <c r="BJ440" s="170"/>
      <c r="BK440" s="170"/>
      <c r="BL440" s="170"/>
      <c r="BM440" s="170"/>
      <c r="BN440" s="170"/>
      <c r="BO440" s="170"/>
      <c r="BP440" s="170"/>
      <c r="BQ440" s="170"/>
      <c r="BR440" s="170"/>
      <c r="BS440" s="170"/>
      <c r="BT440" s="170"/>
      <c r="BU440" s="170"/>
      <c r="BV440" s="170"/>
      <c r="BW440" s="170"/>
      <c r="BX440" s="170"/>
      <c r="BY440" s="170"/>
      <c r="BZ440" s="170"/>
      <c r="CA440" s="170"/>
      <c r="CB440" s="170"/>
      <c r="CC440" s="170"/>
      <c r="CD440" s="170"/>
      <c r="CE440" s="170"/>
      <c r="CF440" s="170"/>
      <c r="CG440" s="170"/>
      <c r="CH440" s="170"/>
      <c r="CI440" s="170"/>
      <c r="CJ440" s="170"/>
      <c r="CK440" s="170"/>
      <c r="CL440" s="170"/>
    </row>
    <row r="441" spans="2:90" x14ac:dyDescent="0.4">
      <c r="B441" s="171" t="s">
        <v>461</v>
      </c>
      <c r="E441" s="8"/>
      <c r="H441" s="170"/>
      <c r="I441" s="172"/>
      <c r="J441" s="172"/>
      <c r="K441" s="193"/>
      <c r="L441" s="193"/>
      <c r="M441" s="193"/>
      <c r="N441" s="193"/>
      <c r="O441" s="193"/>
      <c r="P441" s="193"/>
      <c r="R441" s="194"/>
      <c r="S441" s="195" t="str">
        <f t="shared" ref="S441:CD441" si="360">S$16</f>
        <v>S$12</v>
      </c>
      <c r="T441" s="195" t="str">
        <f t="shared" si="360"/>
        <v>T$12</v>
      </c>
      <c r="U441" s="195" t="str">
        <f t="shared" si="360"/>
        <v>U$12</v>
      </c>
      <c r="V441" s="195" t="str">
        <f t="shared" si="360"/>
        <v>V$12</v>
      </c>
      <c r="W441" s="195" t="str">
        <f t="shared" si="360"/>
        <v>W$12</v>
      </c>
      <c r="X441" s="195" t="str">
        <f t="shared" si="360"/>
        <v>X$12</v>
      </c>
      <c r="Y441" s="195" t="str">
        <f t="shared" si="360"/>
        <v>Y$12</v>
      </c>
      <c r="Z441" s="195" t="str">
        <f t="shared" si="360"/>
        <v>Z$12</v>
      </c>
      <c r="AA441" s="195" t="str">
        <f t="shared" si="360"/>
        <v>AA$12</v>
      </c>
      <c r="AB441" s="195" t="str">
        <f t="shared" si="360"/>
        <v>AB$12</v>
      </c>
      <c r="AC441" s="195" t="str">
        <f t="shared" si="360"/>
        <v>AC$12</v>
      </c>
      <c r="AD441" s="195" t="str">
        <f t="shared" si="360"/>
        <v>AD$12</v>
      </c>
      <c r="AE441" s="195" t="str">
        <f t="shared" si="360"/>
        <v>AE$12</v>
      </c>
      <c r="AF441" s="195" t="str">
        <f t="shared" si="360"/>
        <v>AF$12</v>
      </c>
      <c r="AG441" s="195" t="str">
        <f t="shared" si="360"/>
        <v>AG$12</v>
      </c>
      <c r="AH441" s="195" t="str">
        <f t="shared" si="360"/>
        <v>AH$12</v>
      </c>
      <c r="AI441" s="195" t="str">
        <f t="shared" si="360"/>
        <v>AI$12</v>
      </c>
      <c r="AJ441" s="195" t="str">
        <f t="shared" si="360"/>
        <v>AJ$12</v>
      </c>
      <c r="AK441" s="195" t="str">
        <f t="shared" si="360"/>
        <v>AK$12</v>
      </c>
      <c r="AL441" s="195" t="str">
        <f t="shared" si="360"/>
        <v>AL$12</v>
      </c>
      <c r="AM441" s="195" t="str">
        <f t="shared" si="360"/>
        <v>AM$12</v>
      </c>
      <c r="AN441" s="195" t="str">
        <f t="shared" si="360"/>
        <v>AN$12</v>
      </c>
      <c r="AO441" s="195" t="str">
        <f t="shared" si="360"/>
        <v>AO$12</v>
      </c>
      <c r="AP441" s="195" t="str">
        <f t="shared" si="360"/>
        <v>AP$12</v>
      </c>
      <c r="AQ441" s="195" t="str">
        <f t="shared" si="360"/>
        <v>AQ$12</v>
      </c>
      <c r="AR441" s="195" t="str">
        <f t="shared" si="360"/>
        <v>AR$12</v>
      </c>
      <c r="AS441" s="195" t="str">
        <f t="shared" si="360"/>
        <v>AS$12</v>
      </c>
      <c r="AT441" s="195" t="str">
        <f t="shared" si="360"/>
        <v>AT$12</v>
      </c>
      <c r="AU441" s="195" t="str">
        <f t="shared" si="360"/>
        <v>AU$12</v>
      </c>
      <c r="AV441" s="195" t="str">
        <f t="shared" si="360"/>
        <v>AV$12</v>
      </c>
      <c r="AW441" s="195" t="str">
        <f t="shared" si="360"/>
        <v>AW$12</v>
      </c>
      <c r="AX441" s="195" t="str">
        <f t="shared" si="360"/>
        <v>AX$12</v>
      </c>
      <c r="AY441" s="195" t="str">
        <f t="shared" si="360"/>
        <v>AY$12</v>
      </c>
      <c r="AZ441" s="195" t="str">
        <f t="shared" si="360"/>
        <v>AZ$12</v>
      </c>
      <c r="BA441" s="195" t="str">
        <f t="shared" si="360"/>
        <v>BA$12</v>
      </c>
      <c r="BB441" s="195" t="str">
        <f t="shared" si="360"/>
        <v>BB$12</v>
      </c>
      <c r="BC441" s="195" t="str">
        <f t="shared" si="360"/>
        <v>BC$12</v>
      </c>
      <c r="BD441" s="195" t="str">
        <f t="shared" si="360"/>
        <v>BD$12</v>
      </c>
      <c r="BE441" s="195" t="str">
        <f t="shared" si="360"/>
        <v>BE$12</v>
      </c>
      <c r="BF441" s="195" t="str">
        <f t="shared" si="360"/>
        <v>BF$12</v>
      </c>
      <c r="BG441" s="195" t="str">
        <f t="shared" si="360"/>
        <v>BG$12</v>
      </c>
      <c r="BH441" s="195" t="str">
        <f t="shared" si="360"/>
        <v>BH$12</v>
      </c>
      <c r="BI441" s="195" t="str">
        <f t="shared" si="360"/>
        <v>BI$12</v>
      </c>
      <c r="BJ441" s="195" t="str">
        <f t="shared" si="360"/>
        <v>BJ$12</v>
      </c>
      <c r="BK441" s="195" t="str">
        <f t="shared" si="360"/>
        <v>BK$12</v>
      </c>
      <c r="BL441" s="195" t="str">
        <f t="shared" si="360"/>
        <v>BL$12</v>
      </c>
      <c r="BM441" s="195" t="str">
        <f t="shared" si="360"/>
        <v>BM$12</v>
      </c>
      <c r="BN441" s="195" t="str">
        <f t="shared" si="360"/>
        <v>BN$12</v>
      </c>
      <c r="BO441" s="195" t="str">
        <f t="shared" si="360"/>
        <v>BO$12</v>
      </c>
      <c r="BP441" s="195" t="str">
        <f t="shared" si="360"/>
        <v>BP$12</v>
      </c>
      <c r="BQ441" s="195" t="str">
        <f t="shared" si="360"/>
        <v>BQ$12</v>
      </c>
      <c r="BR441" s="195" t="str">
        <f t="shared" si="360"/>
        <v>BR$12</v>
      </c>
      <c r="BS441" s="195" t="str">
        <f t="shared" si="360"/>
        <v>BS$12</v>
      </c>
      <c r="BT441" s="195" t="str">
        <f t="shared" si="360"/>
        <v>BT$12</v>
      </c>
      <c r="BU441" s="195" t="str">
        <f t="shared" si="360"/>
        <v>BU$12</v>
      </c>
      <c r="BV441" s="195" t="str">
        <f t="shared" si="360"/>
        <v>BV$12</v>
      </c>
      <c r="BW441" s="195" t="str">
        <f t="shared" si="360"/>
        <v>BW$12</v>
      </c>
      <c r="BX441" s="195" t="str">
        <f t="shared" si="360"/>
        <v>BX$12</v>
      </c>
      <c r="BY441" s="195" t="str">
        <f t="shared" si="360"/>
        <v>BY$12</v>
      </c>
      <c r="BZ441" s="195" t="str">
        <f t="shared" si="360"/>
        <v>BZ$12</v>
      </c>
      <c r="CA441" s="195" t="str">
        <f t="shared" si="360"/>
        <v>CA$12</v>
      </c>
      <c r="CB441" s="195" t="str">
        <f t="shared" si="360"/>
        <v>CB$12</v>
      </c>
      <c r="CC441" s="195" t="str">
        <f t="shared" si="360"/>
        <v>CC$12</v>
      </c>
      <c r="CD441" s="195" t="str">
        <f t="shared" si="360"/>
        <v>CD$12</v>
      </c>
      <c r="CE441" s="195" t="str">
        <f t="shared" ref="CE441:CL441" si="361">CE$16</f>
        <v>CE$12</v>
      </c>
      <c r="CF441" s="195" t="str">
        <f t="shared" si="361"/>
        <v>CF$12</v>
      </c>
      <c r="CG441" s="195" t="str">
        <f t="shared" si="361"/>
        <v>CG$12</v>
      </c>
      <c r="CH441" s="195" t="str">
        <f t="shared" si="361"/>
        <v>CH$12</v>
      </c>
      <c r="CI441" s="195" t="str">
        <f t="shared" si="361"/>
        <v>CI$12</v>
      </c>
      <c r="CJ441" s="195" t="str">
        <f t="shared" si="361"/>
        <v>CJ$12</v>
      </c>
      <c r="CK441" s="195" t="str">
        <f t="shared" si="361"/>
        <v>CK$12</v>
      </c>
      <c r="CL441" s="195" t="str">
        <f t="shared" si="361"/>
        <v>CL$12</v>
      </c>
    </row>
    <row r="442" spans="2:90" x14ac:dyDescent="0.4">
      <c r="B442" s="171" t="s">
        <v>462</v>
      </c>
      <c r="E442" s="8"/>
      <c r="H442" s="196"/>
      <c r="I442" s="197"/>
      <c r="J442" s="197"/>
      <c r="K442" s="198"/>
      <c r="L442" s="198"/>
      <c r="M442" s="198"/>
      <c r="N442" s="198"/>
      <c r="O442" s="198"/>
      <c r="P442" s="198"/>
      <c r="R442" s="198"/>
      <c r="S442" s="195" t="str">
        <f t="shared" ref="S442:CD442" si="362">S$17</f>
        <v>S$13</v>
      </c>
      <c r="T442" s="195" t="str">
        <f t="shared" si="362"/>
        <v>T$13</v>
      </c>
      <c r="U442" s="195" t="str">
        <f t="shared" si="362"/>
        <v>U$13</v>
      </c>
      <c r="V442" s="195" t="str">
        <f t="shared" si="362"/>
        <v>V$13</v>
      </c>
      <c r="W442" s="195" t="str">
        <f t="shared" si="362"/>
        <v>W$13</v>
      </c>
      <c r="X442" s="195" t="str">
        <f t="shared" si="362"/>
        <v>X$13</v>
      </c>
      <c r="Y442" s="195" t="str">
        <f t="shared" si="362"/>
        <v>Y$13</v>
      </c>
      <c r="Z442" s="195" t="str">
        <f t="shared" si="362"/>
        <v>Z$13</v>
      </c>
      <c r="AA442" s="195" t="str">
        <f t="shared" si="362"/>
        <v>AA$13</v>
      </c>
      <c r="AB442" s="195" t="str">
        <f t="shared" si="362"/>
        <v>AB$13</v>
      </c>
      <c r="AC442" s="195" t="str">
        <f t="shared" si="362"/>
        <v>AC$13</v>
      </c>
      <c r="AD442" s="195" t="str">
        <f t="shared" si="362"/>
        <v>AD$13</v>
      </c>
      <c r="AE442" s="195" t="str">
        <f t="shared" si="362"/>
        <v>AE$13</v>
      </c>
      <c r="AF442" s="195" t="str">
        <f t="shared" si="362"/>
        <v>AF$13</v>
      </c>
      <c r="AG442" s="195" t="str">
        <f t="shared" si="362"/>
        <v>AG$13</v>
      </c>
      <c r="AH442" s="195" t="str">
        <f t="shared" si="362"/>
        <v>AH$13</v>
      </c>
      <c r="AI442" s="195" t="str">
        <f t="shared" si="362"/>
        <v>AI$13</v>
      </c>
      <c r="AJ442" s="195" t="str">
        <f t="shared" si="362"/>
        <v>AJ$13</v>
      </c>
      <c r="AK442" s="195" t="str">
        <f t="shared" si="362"/>
        <v>AK$13</v>
      </c>
      <c r="AL442" s="195" t="str">
        <f t="shared" si="362"/>
        <v>AL$13</v>
      </c>
      <c r="AM442" s="195" t="str">
        <f t="shared" si="362"/>
        <v>AM$13</v>
      </c>
      <c r="AN442" s="195" t="str">
        <f t="shared" si="362"/>
        <v>AN$13</v>
      </c>
      <c r="AO442" s="195" t="str">
        <f t="shared" si="362"/>
        <v>AO$13</v>
      </c>
      <c r="AP442" s="195" t="str">
        <f t="shared" si="362"/>
        <v>AP$13</v>
      </c>
      <c r="AQ442" s="195" t="str">
        <f t="shared" si="362"/>
        <v>AQ$13</v>
      </c>
      <c r="AR442" s="195" t="str">
        <f t="shared" si="362"/>
        <v>AR$13</v>
      </c>
      <c r="AS442" s="195" t="str">
        <f t="shared" si="362"/>
        <v>AS$13</v>
      </c>
      <c r="AT442" s="195" t="str">
        <f t="shared" si="362"/>
        <v>AT$13</v>
      </c>
      <c r="AU442" s="195" t="str">
        <f t="shared" si="362"/>
        <v>AU$13</v>
      </c>
      <c r="AV442" s="195" t="str">
        <f t="shared" si="362"/>
        <v>AV$13</v>
      </c>
      <c r="AW442" s="195" t="str">
        <f t="shared" si="362"/>
        <v>AW$13</v>
      </c>
      <c r="AX442" s="195" t="str">
        <f t="shared" si="362"/>
        <v>AX$13</v>
      </c>
      <c r="AY442" s="195" t="str">
        <f t="shared" si="362"/>
        <v>AY$13</v>
      </c>
      <c r="AZ442" s="195" t="str">
        <f t="shared" si="362"/>
        <v>AZ$13</v>
      </c>
      <c r="BA442" s="195" t="str">
        <f t="shared" si="362"/>
        <v>BA$13</v>
      </c>
      <c r="BB442" s="195" t="str">
        <f t="shared" si="362"/>
        <v>BB$13</v>
      </c>
      <c r="BC442" s="195" t="str">
        <f t="shared" si="362"/>
        <v>BC$13</v>
      </c>
      <c r="BD442" s="195" t="str">
        <f t="shared" si="362"/>
        <v>BD$13</v>
      </c>
      <c r="BE442" s="195" t="str">
        <f t="shared" si="362"/>
        <v>BE$13</v>
      </c>
      <c r="BF442" s="195" t="str">
        <f t="shared" si="362"/>
        <v>BF$13</v>
      </c>
      <c r="BG442" s="195" t="str">
        <f t="shared" si="362"/>
        <v>BG$13</v>
      </c>
      <c r="BH442" s="195" t="str">
        <f t="shared" si="362"/>
        <v>BH$13</v>
      </c>
      <c r="BI442" s="195" t="str">
        <f t="shared" si="362"/>
        <v>BI$13</v>
      </c>
      <c r="BJ442" s="195" t="str">
        <f t="shared" si="362"/>
        <v>BJ$13</v>
      </c>
      <c r="BK442" s="195" t="str">
        <f t="shared" si="362"/>
        <v>BK$13</v>
      </c>
      <c r="BL442" s="195" t="str">
        <f t="shared" si="362"/>
        <v>BL$13</v>
      </c>
      <c r="BM442" s="195" t="str">
        <f t="shared" si="362"/>
        <v>BM$13</v>
      </c>
      <c r="BN442" s="195" t="str">
        <f t="shared" si="362"/>
        <v>BN$13</v>
      </c>
      <c r="BO442" s="195" t="str">
        <f t="shared" si="362"/>
        <v>BO$13</v>
      </c>
      <c r="BP442" s="195" t="str">
        <f t="shared" si="362"/>
        <v>BP$13</v>
      </c>
      <c r="BQ442" s="195" t="str">
        <f t="shared" si="362"/>
        <v>BQ$13</v>
      </c>
      <c r="BR442" s="195" t="str">
        <f t="shared" si="362"/>
        <v>BR$13</v>
      </c>
      <c r="BS442" s="195" t="str">
        <f t="shared" si="362"/>
        <v>BS$13</v>
      </c>
      <c r="BT442" s="195" t="str">
        <f t="shared" si="362"/>
        <v>BT$13</v>
      </c>
      <c r="BU442" s="195" t="str">
        <f t="shared" si="362"/>
        <v>BU$13</v>
      </c>
      <c r="BV442" s="195" t="str">
        <f t="shared" si="362"/>
        <v>BV$13</v>
      </c>
      <c r="BW442" s="195" t="str">
        <f t="shared" si="362"/>
        <v>BW$13</v>
      </c>
      <c r="BX442" s="195" t="str">
        <f t="shared" si="362"/>
        <v>BX$13</v>
      </c>
      <c r="BY442" s="195" t="str">
        <f t="shared" si="362"/>
        <v>BY$13</v>
      </c>
      <c r="BZ442" s="195" t="str">
        <f t="shared" si="362"/>
        <v>BZ$13</v>
      </c>
      <c r="CA442" s="195" t="str">
        <f t="shared" si="362"/>
        <v>CA$13</v>
      </c>
      <c r="CB442" s="195" t="str">
        <f t="shared" si="362"/>
        <v>CB$13</v>
      </c>
      <c r="CC442" s="195" t="str">
        <f t="shared" si="362"/>
        <v>CC$13</v>
      </c>
      <c r="CD442" s="195" t="str">
        <f t="shared" si="362"/>
        <v>CD$13</v>
      </c>
      <c r="CE442" s="195" t="str">
        <f t="shared" ref="CE442:CL442" si="363">CE$17</f>
        <v>CE$13</v>
      </c>
      <c r="CF442" s="195" t="str">
        <f t="shared" si="363"/>
        <v>CF$13</v>
      </c>
      <c r="CG442" s="195" t="str">
        <f t="shared" si="363"/>
        <v>CG$13</v>
      </c>
      <c r="CH442" s="195" t="str">
        <f t="shared" si="363"/>
        <v>CH$13</v>
      </c>
      <c r="CI442" s="195" t="str">
        <f t="shared" si="363"/>
        <v>CI$13</v>
      </c>
      <c r="CJ442" s="195" t="str">
        <f t="shared" si="363"/>
        <v>CJ$13</v>
      </c>
      <c r="CK442" s="195" t="str">
        <f t="shared" si="363"/>
        <v>CK$13</v>
      </c>
      <c r="CL442" s="195" t="str">
        <f t="shared" si="363"/>
        <v>CL$13</v>
      </c>
    </row>
    <row r="443" spans="2:90" x14ac:dyDescent="0.4">
      <c r="B443" s="171" t="s">
        <v>491</v>
      </c>
      <c r="E443" s="8"/>
      <c r="H443" s="196"/>
      <c r="I443" s="197"/>
      <c r="J443" s="197"/>
      <c r="K443" s="198"/>
      <c r="L443" s="198"/>
      <c r="M443" s="198"/>
      <c r="N443" s="198"/>
      <c r="O443" s="198"/>
      <c r="P443" s="198"/>
      <c r="R443" s="198"/>
      <c r="S443" s="186"/>
      <c r="T443" s="186"/>
      <c r="U443" s="186"/>
      <c r="V443" s="186"/>
      <c r="W443" s="186"/>
      <c r="X443" s="186"/>
      <c r="Y443" s="186"/>
      <c r="Z443" s="186"/>
      <c r="AA443" s="186"/>
      <c r="AB443" s="186"/>
      <c r="AC443" s="186"/>
      <c r="AD443" s="186"/>
      <c r="AE443" s="186"/>
      <c r="AF443" s="186"/>
      <c r="AG443" s="186"/>
      <c r="AH443" s="186"/>
      <c r="AI443" s="186"/>
      <c r="AJ443" s="186"/>
      <c r="AK443" s="186"/>
      <c r="AL443" s="186"/>
      <c r="AM443" s="186"/>
      <c r="AN443" s="186"/>
      <c r="AO443" s="186"/>
      <c r="AP443" s="186"/>
      <c r="AQ443" s="186"/>
      <c r="AR443" s="186"/>
      <c r="AS443" s="186"/>
      <c r="AT443" s="186"/>
      <c r="AU443" s="186"/>
      <c r="AV443" s="186"/>
      <c r="AW443" s="186"/>
      <c r="AX443" s="186"/>
      <c r="AY443" s="186"/>
      <c r="AZ443" s="186"/>
      <c r="BA443" s="186"/>
      <c r="BB443" s="186"/>
      <c r="BC443" s="186"/>
      <c r="BD443" s="186"/>
      <c r="BE443" s="186"/>
      <c r="BF443" s="186"/>
      <c r="BG443" s="186"/>
      <c r="BH443" s="186"/>
      <c r="BI443" s="186"/>
      <c r="BJ443" s="186"/>
      <c r="BK443" s="186"/>
      <c r="BL443" s="186"/>
      <c r="BM443" s="186"/>
      <c r="BN443" s="186"/>
      <c r="BO443" s="186"/>
      <c r="BP443" s="186"/>
      <c r="BQ443" s="186"/>
      <c r="BR443" s="186"/>
      <c r="BS443" s="186"/>
      <c r="BT443" s="186"/>
      <c r="BU443" s="186"/>
      <c r="BV443" s="186"/>
      <c r="BW443" s="186"/>
      <c r="BX443" s="186"/>
      <c r="BY443" s="186"/>
      <c r="BZ443" s="186"/>
      <c r="CA443" s="186"/>
      <c r="CB443" s="186"/>
      <c r="CC443" s="186"/>
      <c r="CD443" s="186"/>
      <c r="CE443" s="186"/>
      <c r="CF443" s="186"/>
      <c r="CG443" s="186"/>
      <c r="CH443" s="186"/>
      <c r="CI443" s="186"/>
      <c r="CJ443" s="186"/>
      <c r="CK443" s="186"/>
      <c r="CL443" s="186"/>
    </row>
    <row r="444" spans="2:90" x14ac:dyDescent="0.4">
      <c r="B444" s="171" t="s">
        <v>505</v>
      </c>
      <c r="E444" s="8"/>
      <c r="H444" s="196"/>
      <c r="I444" s="197"/>
      <c r="J444" s="197"/>
      <c r="K444" s="198"/>
      <c r="L444" s="198"/>
      <c r="M444" s="198"/>
      <c r="N444" s="198"/>
      <c r="O444" s="198"/>
      <c r="P444" s="198"/>
      <c r="R444" s="198"/>
      <c r="S444" s="186"/>
      <c r="T444" s="186"/>
      <c r="U444" s="186"/>
      <c r="V444" s="186"/>
      <c r="W444" s="186"/>
      <c r="X444" s="186"/>
      <c r="Y444" s="186"/>
      <c r="Z444" s="186"/>
      <c r="AA444" s="186"/>
      <c r="AB444" s="186"/>
      <c r="AC444" s="186"/>
      <c r="AD444" s="186"/>
      <c r="AE444" s="186"/>
      <c r="AF444" s="186"/>
      <c r="AG444" s="186"/>
      <c r="AH444" s="186"/>
      <c r="AI444" s="186"/>
      <c r="AJ444" s="186"/>
      <c r="AK444" s="186"/>
      <c r="AL444" s="186"/>
      <c r="AM444" s="186"/>
      <c r="AN444" s="186"/>
      <c r="AO444" s="186"/>
      <c r="AP444" s="186"/>
      <c r="AQ444" s="186"/>
      <c r="AR444" s="186"/>
      <c r="AS444" s="186"/>
      <c r="AT444" s="186"/>
      <c r="AU444" s="186"/>
      <c r="AV444" s="186"/>
      <c r="AW444" s="186"/>
      <c r="AX444" s="186"/>
      <c r="AY444" s="186"/>
      <c r="AZ444" s="186"/>
      <c r="BA444" s="186"/>
      <c r="BB444" s="186"/>
      <c r="BC444" s="186"/>
      <c r="BD444" s="186"/>
      <c r="BE444" s="186"/>
      <c r="BF444" s="186"/>
      <c r="BG444" s="186"/>
      <c r="BH444" s="186"/>
      <c r="BI444" s="186"/>
      <c r="BJ444" s="186"/>
      <c r="BK444" s="186"/>
      <c r="BL444" s="186"/>
      <c r="BM444" s="186"/>
      <c r="BN444" s="186"/>
      <c r="BO444" s="186"/>
      <c r="BP444" s="186"/>
      <c r="BQ444" s="186"/>
      <c r="BR444" s="186"/>
      <c r="BS444" s="186"/>
      <c r="BT444" s="186"/>
      <c r="BU444" s="186"/>
      <c r="BV444" s="186"/>
      <c r="BW444" s="186"/>
      <c r="BX444" s="186"/>
      <c r="BY444" s="186"/>
      <c r="BZ444" s="186"/>
      <c r="CA444" s="186"/>
      <c r="CB444" s="186"/>
      <c r="CC444" s="186"/>
      <c r="CD444" s="186"/>
      <c r="CE444" s="186"/>
      <c r="CF444" s="186"/>
      <c r="CG444" s="186"/>
      <c r="CH444" s="186"/>
      <c r="CI444" s="186"/>
      <c r="CJ444" s="186"/>
      <c r="CK444" s="186"/>
      <c r="CL444" s="186"/>
    </row>
    <row r="445" spans="2:90" x14ac:dyDescent="0.4">
      <c r="B445" s="171" t="s">
        <v>463</v>
      </c>
      <c r="E445" s="8"/>
      <c r="H445" s="196"/>
      <c r="I445" s="197"/>
      <c r="J445" s="197"/>
      <c r="K445" s="198"/>
      <c r="L445" s="198"/>
      <c r="M445" s="198"/>
      <c r="N445" s="198"/>
      <c r="O445" s="198"/>
      <c r="P445" s="198"/>
      <c r="R445" s="198"/>
      <c r="S445" s="186" t="str">
        <f t="shared" ref="S445:CD445" si="364">S$18</f>
        <v>S$14</v>
      </c>
      <c r="T445" s="186" t="str">
        <f t="shared" si="364"/>
        <v>T$14</v>
      </c>
      <c r="U445" s="186" t="str">
        <f t="shared" si="364"/>
        <v>U$14</v>
      </c>
      <c r="V445" s="186" t="str">
        <f t="shared" si="364"/>
        <v>V$14</v>
      </c>
      <c r="W445" s="186" t="str">
        <f t="shared" si="364"/>
        <v>W$14</v>
      </c>
      <c r="X445" s="186" t="str">
        <f t="shared" si="364"/>
        <v>X$14</v>
      </c>
      <c r="Y445" s="186" t="str">
        <f t="shared" si="364"/>
        <v>Y$14</v>
      </c>
      <c r="Z445" s="186" t="str">
        <f t="shared" si="364"/>
        <v>Z$14</v>
      </c>
      <c r="AA445" s="186" t="str">
        <f t="shared" si="364"/>
        <v>AA$14</v>
      </c>
      <c r="AB445" s="186" t="str">
        <f t="shared" si="364"/>
        <v>AB$14</v>
      </c>
      <c r="AC445" s="186" t="str">
        <f t="shared" si="364"/>
        <v>AC$14</v>
      </c>
      <c r="AD445" s="186" t="str">
        <f t="shared" si="364"/>
        <v>AD$14</v>
      </c>
      <c r="AE445" s="186" t="str">
        <f t="shared" si="364"/>
        <v>AE$14</v>
      </c>
      <c r="AF445" s="186" t="str">
        <f t="shared" si="364"/>
        <v>AF$14</v>
      </c>
      <c r="AG445" s="186" t="str">
        <f t="shared" si="364"/>
        <v>AG$14</v>
      </c>
      <c r="AH445" s="186" t="str">
        <f t="shared" si="364"/>
        <v>AH$14</v>
      </c>
      <c r="AI445" s="186" t="str">
        <f t="shared" si="364"/>
        <v>AI$14</v>
      </c>
      <c r="AJ445" s="186" t="str">
        <f t="shared" si="364"/>
        <v>AJ$14</v>
      </c>
      <c r="AK445" s="186" t="str">
        <f t="shared" si="364"/>
        <v>AK$14</v>
      </c>
      <c r="AL445" s="186" t="str">
        <f t="shared" si="364"/>
        <v>AL$14</v>
      </c>
      <c r="AM445" s="186" t="str">
        <f t="shared" si="364"/>
        <v>AM$14</v>
      </c>
      <c r="AN445" s="186" t="str">
        <f t="shared" si="364"/>
        <v>AN$14</v>
      </c>
      <c r="AO445" s="186" t="str">
        <f t="shared" si="364"/>
        <v>AO$14</v>
      </c>
      <c r="AP445" s="186" t="str">
        <f t="shared" si="364"/>
        <v>AP$14</v>
      </c>
      <c r="AQ445" s="186" t="str">
        <f t="shared" si="364"/>
        <v>AQ$14</v>
      </c>
      <c r="AR445" s="186" t="str">
        <f t="shared" si="364"/>
        <v>AR$14</v>
      </c>
      <c r="AS445" s="186" t="str">
        <f t="shared" si="364"/>
        <v>AS$14</v>
      </c>
      <c r="AT445" s="186" t="str">
        <f t="shared" si="364"/>
        <v>AT$14</v>
      </c>
      <c r="AU445" s="186" t="str">
        <f t="shared" si="364"/>
        <v>AU$14</v>
      </c>
      <c r="AV445" s="186" t="str">
        <f t="shared" si="364"/>
        <v>AV$14</v>
      </c>
      <c r="AW445" s="186" t="str">
        <f t="shared" si="364"/>
        <v>AW$14</v>
      </c>
      <c r="AX445" s="186" t="str">
        <f t="shared" si="364"/>
        <v>AX$14</v>
      </c>
      <c r="AY445" s="186" t="str">
        <f t="shared" si="364"/>
        <v>AY$14</v>
      </c>
      <c r="AZ445" s="186" t="str">
        <f t="shared" si="364"/>
        <v>AZ$14</v>
      </c>
      <c r="BA445" s="186" t="str">
        <f t="shared" si="364"/>
        <v>BA$14</v>
      </c>
      <c r="BB445" s="186" t="str">
        <f t="shared" si="364"/>
        <v>BB$14</v>
      </c>
      <c r="BC445" s="186" t="str">
        <f t="shared" si="364"/>
        <v>BC$14</v>
      </c>
      <c r="BD445" s="186" t="str">
        <f t="shared" si="364"/>
        <v>BD$14</v>
      </c>
      <c r="BE445" s="186" t="str">
        <f t="shared" si="364"/>
        <v>BE$14</v>
      </c>
      <c r="BF445" s="186" t="str">
        <f t="shared" si="364"/>
        <v>BF$14</v>
      </c>
      <c r="BG445" s="186" t="str">
        <f t="shared" si="364"/>
        <v>BG$14</v>
      </c>
      <c r="BH445" s="186" t="str">
        <f t="shared" si="364"/>
        <v>BH$14</v>
      </c>
      <c r="BI445" s="186" t="str">
        <f t="shared" si="364"/>
        <v>BI$14</v>
      </c>
      <c r="BJ445" s="186" t="str">
        <f t="shared" si="364"/>
        <v>BJ$14</v>
      </c>
      <c r="BK445" s="186" t="str">
        <f t="shared" si="364"/>
        <v>BK$14</v>
      </c>
      <c r="BL445" s="186" t="str">
        <f t="shared" si="364"/>
        <v>BL$14</v>
      </c>
      <c r="BM445" s="186" t="str">
        <f t="shared" si="364"/>
        <v>BM$14</v>
      </c>
      <c r="BN445" s="186" t="str">
        <f t="shared" si="364"/>
        <v>BN$14</v>
      </c>
      <c r="BO445" s="186" t="str">
        <f t="shared" si="364"/>
        <v>BO$14</v>
      </c>
      <c r="BP445" s="186" t="str">
        <f t="shared" si="364"/>
        <v>BP$14</v>
      </c>
      <c r="BQ445" s="186" t="str">
        <f t="shared" si="364"/>
        <v>BQ$14</v>
      </c>
      <c r="BR445" s="186" t="str">
        <f t="shared" si="364"/>
        <v>BR$14</v>
      </c>
      <c r="BS445" s="186" t="str">
        <f t="shared" si="364"/>
        <v>BS$14</v>
      </c>
      <c r="BT445" s="186" t="str">
        <f t="shared" si="364"/>
        <v>BT$14</v>
      </c>
      <c r="BU445" s="186" t="str">
        <f t="shared" si="364"/>
        <v>BU$14</v>
      </c>
      <c r="BV445" s="186" t="str">
        <f t="shared" si="364"/>
        <v>BV$14</v>
      </c>
      <c r="BW445" s="186" t="str">
        <f t="shared" si="364"/>
        <v>BW$14</v>
      </c>
      <c r="BX445" s="186" t="str">
        <f t="shared" si="364"/>
        <v>BX$14</v>
      </c>
      <c r="BY445" s="186" t="str">
        <f t="shared" si="364"/>
        <v>BY$14</v>
      </c>
      <c r="BZ445" s="186" t="str">
        <f t="shared" si="364"/>
        <v>BZ$14</v>
      </c>
      <c r="CA445" s="186" t="str">
        <f t="shared" si="364"/>
        <v>CA$14</v>
      </c>
      <c r="CB445" s="186" t="str">
        <f t="shared" si="364"/>
        <v>CB$14</v>
      </c>
      <c r="CC445" s="186" t="str">
        <f t="shared" si="364"/>
        <v>CC$14</v>
      </c>
      <c r="CD445" s="186" t="str">
        <f t="shared" si="364"/>
        <v>CD$14</v>
      </c>
      <c r="CE445" s="186" t="str">
        <f t="shared" ref="CE445:CL445" si="365">CE$18</f>
        <v>CE$14</v>
      </c>
      <c r="CF445" s="186" t="str">
        <f t="shared" si="365"/>
        <v>CF$14</v>
      </c>
      <c r="CG445" s="186" t="str">
        <f t="shared" si="365"/>
        <v>CG$14</v>
      </c>
      <c r="CH445" s="186" t="str">
        <f t="shared" si="365"/>
        <v>CH$14</v>
      </c>
      <c r="CI445" s="186" t="str">
        <f t="shared" si="365"/>
        <v>CI$14</v>
      </c>
      <c r="CJ445" s="186" t="str">
        <f t="shared" si="365"/>
        <v>CJ$14</v>
      </c>
      <c r="CK445" s="186" t="str">
        <f t="shared" si="365"/>
        <v>CK$14</v>
      </c>
      <c r="CL445" s="186" t="str">
        <f t="shared" si="365"/>
        <v>CL$14</v>
      </c>
    </row>
    <row r="446" spans="2:90" x14ac:dyDescent="0.4">
      <c r="B446" s="171" t="s">
        <v>464</v>
      </c>
      <c r="E446" s="8"/>
      <c r="H446" s="196"/>
      <c r="I446" s="197"/>
      <c r="J446" s="197"/>
      <c r="K446" s="198"/>
      <c r="L446" s="198"/>
      <c r="M446" s="198"/>
      <c r="N446" s="198"/>
      <c r="O446" s="198"/>
      <c r="P446" s="198"/>
      <c r="R446" s="198"/>
      <c r="S446" s="186" t="str">
        <f t="shared" ref="S446:CD446" si="366">S$19</f>
        <v>S$15</v>
      </c>
      <c r="T446" s="186" t="str">
        <f t="shared" si="366"/>
        <v>T$15</v>
      </c>
      <c r="U446" s="186" t="str">
        <f t="shared" si="366"/>
        <v>U$15</v>
      </c>
      <c r="V446" s="186" t="str">
        <f t="shared" si="366"/>
        <v>V$15</v>
      </c>
      <c r="W446" s="186" t="str">
        <f t="shared" si="366"/>
        <v>W$15</v>
      </c>
      <c r="X446" s="186" t="str">
        <f t="shared" si="366"/>
        <v>X$15</v>
      </c>
      <c r="Y446" s="186" t="str">
        <f t="shared" si="366"/>
        <v>Y$15</v>
      </c>
      <c r="Z446" s="186" t="str">
        <f t="shared" si="366"/>
        <v>Z$15</v>
      </c>
      <c r="AA446" s="186" t="str">
        <f t="shared" si="366"/>
        <v>AA$15</v>
      </c>
      <c r="AB446" s="186" t="str">
        <f t="shared" si="366"/>
        <v>AB$15</v>
      </c>
      <c r="AC446" s="186" t="str">
        <f t="shared" si="366"/>
        <v>AC$15</v>
      </c>
      <c r="AD446" s="186" t="str">
        <f t="shared" si="366"/>
        <v>AD$15</v>
      </c>
      <c r="AE446" s="186" t="str">
        <f t="shared" si="366"/>
        <v>AE$15</v>
      </c>
      <c r="AF446" s="186" t="str">
        <f t="shared" si="366"/>
        <v>AF$15</v>
      </c>
      <c r="AG446" s="186" t="str">
        <f t="shared" si="366"/>
        <v>AG$15</v>
      </c>
      <c r="AH446" s="186" t="str">
        <f t="shared" si="366"/>
        <v>AH$15</v>
      </c>
      <c r="AI446" s="186" t="str">
        <f t="shared" si="366"/>
        <v>AI$15</v>
      </c>
      <c r="AJ446" s="186" t="str">
        <f t="shared" si="366"/>
        <v>AJ$15</v>
      </c>
      <c r="AK446" s="186" t="str">
        <f t="shared" si="366"/>
        <v>AK$15</v>
      </c>
      <c r="AL446" s="186" t="str">
        <f t="shared" si="366"/>
        <v>AL$15</v>
      </c>
      <c r="AM446" s="186" t="str">
        <f t="shared" si="366"/>
        <v>AM$15</v>
      </c>
      <c r="AN446" s="186" t="str">
        <f t="shared" si="366"/>
        <v>AN$15</v>
      </c>
      <c r="AO446" s="186" t="str">
        <f t="shared" si="366"/>
        <v>AO$15</v>
      </c>
      <c r="AP446" s="186" t="str">
        <f t="shared" si="366"/>
        <v>AP$15</v>
      </c>
      <c r="AQ446" s="186" t="str">
        <f t="shared" si="366"/>
        <v>AQ$15</v>
      </c>
      <c r="AR446" s="186" t="str">
        <f t="shared" si="366"/>
        <v>AR$15</v>
      </c>
      <c r="AS446" s="186" t="str">
        <f t="shared" si="366"/>
        <v>AS$15</v>
      </c>
      <c r="AT446" s="186" t="str">
        <f t="shared" si="366"/>
        <v>AT$15</v>
      </c>
      <c r="AU446" s="186" t="str">
        <f t="shared" si="366"/>
        <v>AU$15</v>
      </c>
      <c r="AV446" s="186" t="str">
        <f t="shared" si="366"/>
        <v>AV$15</v>
      </c>
      <c r="AW446" s="186" t="str">
        <f t="shared" si="366"/>
        <v>AW$15</v>
      </c>
      <c r="AX446" s="186" t="str">
        <f t="shared" si="366"/>
        <v>AX$15</v>
      </c>
      <c r="AY446" s="186" t="str">
        <f t="shared" si="366"/>
        <v>AY$15</v>
      </c>
      <c r="AZ446" s="186" t="str">
        <f t="shared" si="366"/>
        <v>AZ$15</v>
      </c>
      <c r="BA446" s="186" t="str">
        <f t="shared" si="366"/>
        <v>BA$15</v>
      </c>
      <c r="BB446" s="186" t="str">
        <f t="shared" si="366"/>
        <v>BB$15</v>
      </c>
      <c r="BC446" s="186" t="str">
        <f t="shared" si="366"/>
        <v>BC$15</v>
      </c>
      <c r="BD446" s="186" t="str">
        <f t="shared" si="366"/>
        <v>BD$15</v>
      </c>
      <c r="BE446" s="186" t="str">
        <f t="shared" si="366"/>
        <v>BE$15</v>
      </c>
      <c r="BF446" s="186" t="str">
        <f t="shared" si="366"/>
        <v>BF$15</v>
      </c>
      <c r="BG446" s="186" t="str">
        <f t="shared" si="366"/>
        <v>BG$15</v>
      </c>
      <c r="BH446" s="186" t="str">
        <f t="shared" si="366"/>
        <v>BH$15</v>
      </c>
      <c r="BI446" s="186" t="str">
        <f t="shared" si="366"/>
        <v>BI$15</v>
      </c>
      <c r="BJ446" s="186" t="str">
        <f t="shared" si="366"/>
        <v>BJ$15</v>
      </c>
      <c r="BK446" s="186" t="str">
        <f t="shared" si="366"/>
        <v>BK$15</v>
      </c>
      <c r="BL446" s="186" t="str">
        <f t="shared" si="366"/>
        <v>BL$15</v>
      </c>
      <c r="BM446" s="186" t="str">
        <f t="shared" si="366"/>
        <v>BM$15</v>
      </c>
      <c r="BN446" s="186" t="str">
        <f t="shared" si="366"/>
        <v>BN$15</v>
      </c>
      <c r="BO446" s="186" t="str">
        <f t="shared" si="366"/>
        <v>BO$15</v>
      </c>
      <c r="BP446" s="186" t="str">
        <f t="shared" si="366"/>
        <v>BP$15</v>
      </c>
      <c r="BQ446" s="186" t="str">
        <f t="shared" si="366"/>
        <v>BQ$15</v>
      </c>
      <c r="BR446" s="186" t="str">
        <f t="shared" si="366"/>
        <v>BR$15</v>
      </c>
      <c r="BS446" s="186" t="str">
        <f t="shared" si="366"/>
        <v>BS$15</v>
      </c>
      <c r="BT446" s="186" t="str">
        <f t="shared" si="366"/>
        <v>BT$15</v>
      </c>
      <c r="BU446" s="186" t="str">
        <f t="shared" si="366"/>
        <v>BU$15</v>
      </c>
      <c r="BV446" s="186" t="str">
        <f t="shared" si="366"/>
        <v>BV$15</v>
      </c>
      <c r="BW446" s="186" t="str">
        <f t="shared" si="366"/>
        <v>BW$15</v>
      </c>
      <c r="BX446" s="186" t="str">
        <f t="shared" si="366"/>
        <v>BX$15</v>
      </c>
      <c r="BY446" s="186" t="str">
        <f t="shared" si="366"/>
        <v>BY$15</v>
      </c>
      <c r="BZ446" s="186" t="str">
        <f t="shared" si="366"/>
        <v>BZ$15</v>
      </c>
      <c r="CA446" s="186" t="str">
        <f t="shared" si="366"/>
        <v>CA$15</v>
      </c>
      <c r="CB446" s="186" t="str">
        <f t="shared" si="366"/>
        <v>CB$15</v>
      </c>
      <c r="CC446" s="186" t="str">
        <f t="shared" si="366"/>
        <v>CC$15</v>
      </c>
      <c r="CD446" s="186" t="str">
        <f t="shared" si="366"/>
        <v>CD$15</v>
      </c>
      <c r="CE446" s="186" t="str">
        <f t="shared" ref="CE446:CL446" si="367">CE$19</f>
        <v>CE$15</v>
      </c>
      <c r="CF446" s="186" t="str">
        <f t="shared" si="367"/>
        <v>CF$15</v>
      </c>
      <c r="CG446" s="186" t="str">
        <f t="shared" si="367"/>
        <v>CG$15</v>
      </c>
      <c r="CH446" s="186" t="str">
        <f t="shared" si="367"/>
        <v>CH$15</v>
      </c>
      <c r="CI446" s="186" t="str">
        <f t="shared" si="367"/>
        <v>CI$15</v>
      </c>
      <c r="CJ446" s="186" t="str">
        <f t="shared" si="367"/>
        <v>CJ$15</v>
      </c>
      <c r="CK446" s="186" t="str">
        <f t="shared" si="367"/>
        <v>CK$15</v>
      </c>
      <c r="CL446" s="186" t="str">
        <f t="shared" si="367"/>
        <v>CL$15</v>
      </c>
    </row>
    <row r="447" spans="2:90" x14ac:dyDescent="0.4">
      <c r="B447" s="70" t="s">
        <v>931</v>
      </c>
      <c r="C447" s="31"/>
      <c r="D447" t="s">
        <v>929</v>
      </c>
      <c r="E447" s="8" t="str">
        <f t="shared" ref="E447:E489" si="368">ROW()&amp;" "&amp;D447</f>
        <v>447 GROWTHCHURN-PV</v>
      </c>
      <c r="F447" t="s">
        <v>327</v>
      </c>
      <c r="G447" s="31" t="s">
        <v>81</v>
      </c>
      <c r="H447" s="48"/>
      <c r="I447" s="285"/>
      <c r="J447" s="285"/>
      <c r="K447" s="48"/>
      <c r="L447" s="48"/>
      <c r="M447" s="48"/>
      <c r="N447" s="48"/>
      <c r="O447" s="48"/>
      <c r="P447" s="48"/>
      <c r="R447" s="70"/>
      <c r="S447" s="286"/>
      <c r="T447" s="286"/>
      <c r="U447" s="286"/>
      <c r="V447" s="286"/>
      <c r="W447" s="286"/>
      <c r="X447" s="286"/>
      <c r="Y447" s="286"/>
      <c r="Z447" s="286"/>
      <c r="AA447" s="286"/>
      <c r="AB447" s="286"/>
      <c r="AC447" s="286"/>
      <c r="AD447" s="286"/>
      <c r="AE447" s="286"/>
      <c r="AF447" s="286"/>
      <c r="AG447" s="286"/>
      <c r="AH447" s="286"/>
      <c r="AI447" s="286"/>
      <c r="AJ447" s="286"/>
      <c r="AK447" s="286"/>
      <c r="AL447" s="286"/>
      <c r="AM447" s="286"/>
      <c r="AN447" s="286"/>
      <c r="AO447" s="286"/>
      <c r="AP447" s="286"/>
      <c r="AQ447" s="286"/>
      <c r="AR447" s="286"/>
      <c r="AS447" s="286"/>
      <c r="AT447" s="286"/>
      <c r="AU447" s="286"/>
      <c r="AV447" s="286"/>
      <c r="AW447" s="286"/>
      <c r="AX447" s="286"/>
      <c r="AY447" s="286"/>
      <c r="AZ447" s="286"/>
      <c r="BA447" s="286"/>
      <c r="BB447" s="286"/>
      <c r="BC447" s="286"/>
      <c r="BD447" s="286"/>
      <c r="BE447" s="286"/>
      <c r="BF447" s="286"/>
      <c r="BG447" s="286"/>
      <c r="BH447" s="286"/>
      <c r="BI447" s="286"/>
      <c r="BJ447" s="286"/>
      <c r="BK447" s="286"/>
      <c r="BL447" s="286"/>
      <c r="BM447" s="286"/>
      <c r="BN447" s="286"/>
      <c r="BO447" s="286"/>
      <c r="BP447" s="286"/>
      <c r="BQ447" s="286"/>
      <c r="BR447" s="286"/>
      <c r="BS447" s="286"/>
      <c r="BT447" s="286"/>
      <c r="BU447" s="286"/>
      <c r="BV447" s="286"/>
      <c r="BW447" s="286"/>
      <c r="BX447" s="286"/>
      <c r="BY447" s="286"/>
      <c r="BZ447" s="286"/>
      <c r="CA447" s="286"/>
      <c r="CB447" s="286"/>
      <c r="CC447" s="286"/>
      <c r="CD447" s="286"/>
      <c r="CE447" s="286"/>
      <c r="CF447" s="286"/>
      <c r="CG447" s="286"/>
      <c r="CH447" s="286"/>
      <c r="CI447" s="286"/>
      <c r="CJ447" s="286"/>
      <c r="CK447" s="286"/>
      <c r="CL447" s="286"/>
    </row>
    <row r="448" spans="2:90" x14ac:dyDescent="0.4">
      <c r="B448" s="126" t="s">
        <v>927</v>
      </c>
      <c r="D448" t="s">
        <v>929</v>
      </c>
      <c r="E448" s="8" t="str">
        <f t="shared" si="368"/>
        <v>448 GROWTHCHURN-PV</v>
      </c>
      <c r="G448" t="str">
        <f>E448</f>
        <v>448 GROWTHCHURN-PV</v>
      </c>
      <c r="I448"/>
      <c r="J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row>
    <row r="449" spans="2:90" x14ac:dyDescent="0.4">
      <c r="B449" s="154" t="str">
        <f>"Steady-state Revenue - "&amp;B440</f>
        <v>Steady-state Revenue - primary unit</v>
      </c>
      <c r="D449" t="s">
        <v>929</v>
      </c>
      <c r="E449" s="8" t="str">
        <f t="shared" si="368"/>
        <v>449 GROWTHCHURN-PV</v>
      </c>
      <c r="K449" s="18">
        <v>100</v>
      </c>
      <c r="L449" s="18">
        <v>100</v>
      </c>
      <c r="M449" s="18">
        <v>100</v>
      </c>
      <c r="N449" s="18">
        <v>100</v>
      </c>
      <c r="O449" s="18">
        <v>100</v>
      </c>
      <c r="P449" s="18">
        <v>100</v>
      </c>
      <c r="R449" s="118"/>
      <c r="S449" s="148" cm="1">
        <f t="array" ref="S449">INDEX($K:$P,ROW(),MATCH(S$3,$K$2:$P$2,0))</f>
        <v>100</v>
      </c>
      <c r="T449" s="148" cm="1">
        <f t="array" ref="T449">INDEX($K:$P,ROW(),MATCH(T$3,$K$2:$P$2,0))</f>
        <v>100</v>
      </c>
      <c r="U449" s="148" cm="1">
        <f t="array" ref="U449">INDEX($K:$P,ROW(),MATCH(U$3,$K$2:$P$2,0))</f>
        <v>100</v>
      </c>
      <c r="V449" s="148" cm="1">
        <f t="array" ref="V449">INDEX($K:$P,ROW(),MATCH(V$3,$K$2:$P$2,0))</f>
        <v>100</v>
      </c>
      <c r="W449" s="148" cm="1">
        <f t="array" ref="W449">INDEX($K:$P,ROW(),MATCH(W$3,$K$2:$P$2,0))</f>
        <v>100</v>
      </c>
      <c r="X449" s="148" cm="1">
        <f t="array" ref="X449">INDEX($K:$P,ROW(),MATCH(X$3,$K$2:$P$2,0))</f>
        <v>100</v>
      </c>
      <c r="Y449" s="148" cm="1">
        <f t="array" ref="Y449">INDEX($K:$P,ROW(),MATCH(Y$3,$K$2:$P$2,0))</f>
        <v>100</v>
      </c>
      <c r="Z449" s="148" cm="1">
        <f t="array" ref="Z449">INDEX($K:$P,ROW(),MATCH(Z$3,$K$2:$P$2,0))</f>
        <v>100</v>
      </c>
      <c r="AA449" s="148" cm="1">
        <f t="array" ref="AA449">INDEX($K:$P,ROW(),MATCH(AA$3,$K$2:$P$2,0))</f>
        <v>100</v>
      </c>
      <c r="AB449" s="148" cm="1">
        <f t="array" ref="AB449">INDEX($K:$P,ROW(),MATCH(AB$3,$K$2:$P$2,0))</f>
        <v>100</v>
      </c>
      <c r="AC449" s="148" cm="1">
        <f t="array" ref="AC449">INDEX($K:$P,ROW(),MATCH(AC$3,$K$2:$P$2,0))</f>
        <v>100</v>
      </c>
      <c r="AD449" s="148" cm="1">
        <f t="array" ref="AD449">INDEX($K:$P,ROW(),MATCH(AD$3,$K$2:$P$2,0))</f>
        <v>100</v>
      </c>
      <c r="AE449" s="148" cm="1">
        <f t="array" ref="AE449">INDEX($K:$P,ROW(),MATCH(AE$3,$K$2:$P$2,0))</f>
        <v>100</v>
      </c>
      <c r="AF449" s="148" cm="1">
        <f t="array" ref="AF449">INDEX($K:$P,ROW(),MATCH(AF$3,$K$2:$P$2,0))</f>
        <v>100</v>
      </c>
      <c r="AG449" s="148" cm="1">
        <f t="array" ref="AG449">INDEX($K:$P,ROW(),MATCH(AG$3,$K$2:$P$2,0))</f>
        <v>100</v>
      </c>
      <c r="AH449" s="148" cm="1">
        <f t="array" ref="AH449">INDEX($K:$P,ROW(),MATCH(AH$3,$K$2:$P$2,0))</f>
        <v>100</v>
      </c>
      <c r="AI449" s="148" cm="1">
        <f t="array" ref="AI449">INDEX($K:$P,ROW(),MATCH(AI$3,$K$2:$P$2,0))</f>
        <v>100</v>
      </c>
      <c r="AJ449" s="148" cm="1">
        <f t="array" ref="AJ449">INDEX($K:$P,ROW(),MATCH(AJ$3,$K$2:$P$2,0))</f>
        <v>100</v>
      </c>
      <c r="AK449" s="148" cm="1">
        <f t="array" ref="AK449">INDEX($K:$P,ROW(),MATCH(AK$3,$K$2:$P$2,0))</f>
        <v>100</v>
      </c>
      <c r="AL449" s="148" cm="1">
        <f t="array" ref="AL449">INDEX($K:$P,ROW(),MATCH(AL$3,$K$2:$P$2,0))</f>
        <v>100</v>
      </c>
      <c r="AM449" s="148" cm="1">
        <f t="array" ref="AM449">INDEX($K:$P,ROW(),MATCH(AM$3,$K$2:$P$2,0))</f>
        <v>100</v>
      </c>
      <c r="AN449" s="148" cm="1">
        <f t="array" ref="AN449">INDEX($K:$P,ROW(),MATCH(AN$3,$K$2:$P$2,0))</f>
        <v>100</v>
      </c>
      <c r="AO449" s="148" cm="1">
        <f t="array" ref="AO449">INDEX($K:$P,ROW(),MATCH(AO$3,$K$2:$P$2,0))</f>
        <v>100</v>
      </c>
      <c r="AP449" s="148" cm="1">
        <f t="array" ref="AP449">INDEX($K:$P,ROW(),MATCH(AP$3,$K$2:$P$2,0))</f>
        <v>100</v>
      </c>
      <c r="AQ449" s="148" cm="1">
        <f t="array" ref="AQ449">INDEX($K:$P,ROW(),MATCH(AQ$3,$K$2:$P$2,0))</f>
        <v>100</v>
      </c>
      <c r="AR449" s="148" cm="1">
        <f t="array" ref="AR449">INDEX($K:$P,ROW(),MATCH(AR$3,$K$2:$P$2,0))</f>
        <v>100</v>
      </c>
      <c r="AS449" s="148" cm="1">
        <f t="array" ref="AS449">INDEX($K:$P,ROW(),MATCH(AS$3,$K$2:$P$2,0))</f>
        <v>100</v>
      </c>
      <c r="AT449" s="148" cm="1">
        <f t="array" ref="AT449">INDEX($K:$P,ROW(),MATCH(AT$3,$K$2:$P$2,0))</f>
        <v>100</v>
      </c>
      <c r="AU449" s="148" cm="1">
        <f t="array" ref="AU449">INDEX($K:$P,ROW(),MATCH(AU$3,$K$2:$P$2,0))</f>
        <v>100</v>
      </c>
      <c r="AV449" s="148" cm="1">
        <f t="array" ref="AV449">INDEX($K:$P,ROW(),MATCH(AV$3,$K$2:$P$2,0))</f>
        <v>100</v>
      </c>
      <c r="AW449" s="148" cm="1">
        <f t="array" ref="AW449">INDEX($K:$P,ROW(),MATCH(AW$3,$K$2:$P$2,0))</f>
        <v>100</v>
      </c>
      <c r="AX449" s="148" cm="1">
        <f t="array" ref="AX449">INDEX($K:$P,ROW(),MATCH(AX$3,$K$2:$P$2,0))</f>
        <v>100</v>
      </c>
      <c r="AY449" s="148" cm="1">
        <f t="array" ref="AY449">INDEX($K:$P,ROW(),MATCH(AY$3,$K$2:$P$2,0))</f>
        <v>100</v>
      </c>
      <c r="AZ449" s="148" cm="1">
        <f t="array" ref="AZ449">INDEX($K:$P,ROW(),MATCH(AZ$3,$K$2:$P$2,0))</f>
        <v>100</v>
      </c>
      <c r="BA449" s="148" cm="1">
        <f t="array" ref="BA449">INDEX($K:$P,ROW(),MATCH(BA$3,$K$2:$P$2,0))</f>
        <v>100</v>
      </c>
      <c r="BB449" s="148" cm="1">
        <f t="array" ref="BB449">INDEX($K:$P,ROW(),MATCH(BB$3,$K$2:$P$2,0))</f>
        <v>100</v>
      </c>
      <c r="BC449" s="148" cm="1">
        <f t="array" ref="BC449">INDEX($K:$P,ROW(),MATCH(BC$3,$K$2:$P$2,0))</f>
        <v>100</v>
      </c>
      <c r="BD449" s="148" cm="1">
        <f t="array" ref="BD449">INDEX($K:$P,ROW(),MATCH(BD$3,$K$2:$P$2,0))</f>
        <v>100</v>
      </c>
      <c r="BE449" s="148" cm="1">
        <f t="array" ref="BE449">INDEX($K:$P,ROW(),MATCH(BE$3,$K$2:$P$2,0))</f>
        <v>100</v>
      </c>
      <c r="BF449" s="148" cm="1">
        <f t="array" ref="BF449">INDEX($K:$P,ROW(),MATCH(BF$3,$K$2:$P$2,0))</f>
        <v>100</v>
      </c>
      <c r="BG449" s="148" cm="1">
        <f t="array" ref="BG449">INDEX($K:$P,ROW(),MATCH(BG$3,$K$2:$P$2,0))</f>
        <v>100</v>
      </c>
      <c r="BH449" s="148" cm="1">
        <f t="array" ref="BH449">INDEX($K:$P,ROW(),MATCH(BH$3,$K$2:$P$2,0))</f>
        <v>100</v>
      </c>
      <c r="BI449" s="148" cm="1">
        <f t="array" ref="BI449">INDEX($K:$P,ROW(),MATCH(BI$3,$K$2:$P$2,0))</f>
        <v>100</v>
      </c>
      <c r="BJ449" s="148" cm="1">
        <f t="array" ref="BJ449">INDEX($K:$P,ROW(),MATCH(BJ$3,$K$2:$P$2,0))</f>
        <v>100</v>
      </c>
      <c r="BK449" s="148" cm="1">
        <f t="array" ref="BK449">INDEX($K:$P,ROW(),MATCH(BK$3,$K$2:$P$2,0))</f>
        <v>100</v>
      </c>
      <c r="BL449" s="148" cm="1">
        <f t="array" ref="BL449">INDEX($K:$P,ROW(),MATCH(BL$3,$K$2:$P$2,0))</f>
        <v>100</v>
      </c>
      <c r="BM449" s="148" cm="1">
        <f t="array" ref="BM449">INDEX($K:$P,ROW(),MATCH(BM$3,$K$2:$P$2,0))</f>
        <v>100</v>
      </c>
      <c r="BN449" s="148" cm="1">
        <f t="array" ref="BN449">INDEX($K:$P,ROW(),MATCH(BN$3,$K$2:$P$2,0))</f>
        <v>100</v>
      </c>
      <c r="BO449" s="148" cm="1">
        <f t="array" ref="BO449">INDEX($K:$P,ROW(),MATCH(BO$3,$K$2:$P$2,0))</f>
        <v>100</v>
      </c>
      <c r="BP449" s="148" cm="1">
        <f t="array" ref="BP449">INDEX($K:$P,ROW(),MATCH(BP$3,$K$2:$P$2,0))</f>
        <v>100</v>
      </c>
      <c r="BQ449" s="148" cm="1">
        <f t="array" ref="BQ449">INDEX($K:$P,ROW(),MATCH(BQ$3,$K$2:$P$2,0))</f>
        <v>100</v>
      </c>
      <c r="BR449" s="148" cm="1">
        <f t="array" ref="BR449">INDEX($K:$P,ROW(),MATCH(BR$3,$K$2:$P$2,0))</f>
        <v>100</v>
      </c>
      <c r="BS449" s="148" cm="1">
        <f t="array" ref="BS449">INDEX($K:$P,ROW(),MATCH(BS$3,$K$2:$P$2,0))</f>
        <v>100</v>
      </c>
      <c r="BT449" s="148" cm="1">
        <f t="array" ref="BT449">INDEX($K:$P,ROW(),MATCH(BT$3,$K$2:$P$2,0))</f>
        <v>100</v>
      </c>
      <c r="BU449" s="148" cm="1">
        <f t="array" ref="BU449">INDEX($K:$P,ROW(),MATCH(BU$3,$K$2:$P$2,0))</f>
        <v>100</v>
      </c>
      <c r="BV449" s="148" cm="1">
        <f t="array" ref="BV449">INDEX($K:$P,ROW(),MATCH(BV$3,$K$2:$P$2,0))</f>
        <v>100</v>
      </c>
      <c r="BW449" s="148" cm="1">
        <f t="array" ref="BW449">INDEX($K:$P,ROW(),MATCH(BW$3,$K$2:$P$2,0))</f>
        <v>100</v>
      </c>
      <c r="BX449" s="148" cm="1">
        <f t="array" ref="BX449">INDEX($K:$P,ROW(),MATCH(BX$3,$K$2:$P$2,0))</f>
        <v>100</v>
      </c>
      <c r="BY449" s="148" cm="1">
        <f t="array" ref="BY449">INDEX($K:$P,ROW(),MATCH(BY$3,$K$2:$P$2,0))</f>
        <v>100</v>
      </c>
      <c r="BZ449" s="148" cm="1">
        <f t="array" ref="BZ449">INDEX($K:$P,ROW(),MATCH(BZ$3,$K$2:$P$2,0))</f>
        <v>100</v>
      </c>
      <c r="CA449" s="148" cm="1">
        <f t="array" ref="CA449">INDEX($K:$P,ROW(),MATCH(CA$3,$K$2:$P$2,0))</f>
        <v>100</v>
      </c>
      <c r="CB449" s="148" cm="1">
        <f t="array" ref="CB449">INDEX($K:$P,ROW(),MATCH(CB$3,$K$2:$P$2,0))</f>
        <v>100</v>
      </c>
      <c r="CC449" s="148" cm="1">
        <f t="array" ref="CC449">INDEX($K:$P,ROW(),MATCH(CC$3,$K$2:$P$2,0))</f>
        <v>100</v>
      </c>
      <c r="CD449" s="148" cm="1">
        <f t="array" ref="CD449">INDEX($K:$P,ROW(),MATCH(CD$3,$K$2:$P$2,0))</f>
        <v>100</v>
      </c>
      <c r="CE449" s="148" cm="1">
        <f t="array" ref="CE449">INDEX($K:$P,ROW(),MATCH(CE$3,$K$2:$P$2,0))</f>
        <v>100</v>
      </c>
      <c r="CF449" s="148" cm="1">
        <f t="array" ref="CF449">INDEX($K:$P,ROW(),MATCH(CF$3,$K$2:$P$2,0))</f>
        <v>100</v>
      </c>
      <c r="CG449" s="148" cm="1">
        <f t="array" ref="CG449">INDEX($K:$P,ROW(),MATCH(CG$3,$K$2:$P$2,0))</f>
        <v>100</v>
      </c>
      <c r="CH449" s="148" cm="1">
        <f t="array" ref="CH449">INDEX($K:$P,ROW(),MATCH(CH$3,$K$2:$P$2,0))</f>
        <v>100</v>
      </c>
      <c r="CI449" s="148" cm="1">
        <f t="array" ref="CI449">INDEX($K:$P,ROW(),MATCH(CI$3,$K$2:$P$2,0))</f>
        <v>100</v>
      </c>
      <c r="CJ449" s="148" cm="1">
        <f t="array" ref="CJ449">INDEX($K:$P,ROW(),MATCH(CJ$3,$K$2:$P$2,0))</f>
        <v>100</v>
      </c>
      <c r="CK449" s="148" cm="1">
        <f t="array" ref="CK449">INDEX($K:$P,ROW(),MATCH(CK$3,$K$2:$P$2,0))</f>
        <v>100</v>
      </c>
      <c r="CL449" s="148" cm="1">
        <f t="array" ref="CL449">INDEX($K:$P,ROW(),MATCH(CL$3,$K$2:$P$2,0))</f>
        <v>100</v>
      </c>
    </row>
    <row r="450" spans="2:90" x14ac:dyDescent="0.4">
      <c r="B450" s="154"/>
      <c r="D450" t="s">
        <v>929</v>
      </c>
      <c r="E450" s="8" t="str">
        <f t="shared" si="368"/>
        <v>450 GROWTHCHURN-PV</v>
      </c>
      <c r="K450" s="18"/>
      <c r="L450" s="18"/>
      <c r="M450" s="18"/>
      <c r="N450" s="18"/>
      <c r="O450" s="18"/>
      <c r="P450" s="18"/>
      <c r="R450" s="118"/>
      <c r="S450" s="148"/>
      <c r="T450" s="148"/>
      <c r="U450" s="148"/>
      <c r="V450" s="148"/>
      <c r="W450" s="148"/>
      <c r="X450" s="148"/>
      <c r="Y450" s="148"/>
      <c r="Z450" s="148"/>
      <c r="AA450" s="148"/>
      <c r="AB450" s="148"/>
      <c r="AC450" s="148"/>
      <c r="AD450" s="148"/>
      <c r="AE450" s="148"/>
      <c r="AF450" s="148"/>
      <c r="AG450" s="148"/>
      <c r="AH450" s="148"/>
      <c r="AI450" s="148"/>
      <c r="AJ450" s="148"/>
      <c r="AK450" s="148"/>
      <c r="AL450" s="148"/>
      <c r="AM450" s="148"/>
      <c r="AN450" s="148"/>
      <c r="AO450" s="148"/>
      <c r="AP450" s="148"/>
      <c r="AQ450" s="148"/>
      <c r="AR450" s="148"/>
      <c r="AS450" s="148"/>
      <c r="AT450" s="148"/>
      <c r="AU450" s="148"/>
      <c r="AV450" s="148"/>
      <c r="AW450" s="148"/>
      <c r="AX450" s="148"/>
      <c r="AY450" s="148"/>
      <c r="AZ450" s="148"/>
      <c r="BA450" s="148"/>
      <c r="BB450" s="148"/>
      <c r="BC450" s="148"/>
      <c r="BD450" s="148"/>
      <c r="BE450" s="148"/>
      <c r="BF450" s="148"/>
      <c r="BG450" s="148"/>
      <c r="BH450" s="148"/>
      <c r="BI450" s="148"/>
      <c r="BJ450" s="148"/>
      <c r="BK450" s="148"/>
      <c r="BL450" s="148"/>
      <c r="BM450" s="148"/>
      <c r="BN450" s="148"/>
      <c r="BO450" s="148"/>
      <c r="BP450" s="148"/>
      <c r="BQ450" s="148"/>
      <c r="BR450" s="148"/>
      <c r="BS450" s="148"/>
      <c r="BT450" s="148"/>
      <c r="BU450" s="148"/>
      <c r="BV450" s="148"/>
      <c r="BW450" s="148"/>
      <c r="BX450" s="148"/>
      <c r="BY450" s="148"/>
      <c r="BZ450" s="148"/>
      <c r="CA450" s="148"/>
      <c r="CB450" s="148"/>
      <c r="CC450" s="148"/>
      <c r="CD450" s="148"/>
      <c r="CE450" s="148"/>
      <c r="CF450" s="148"/>
      <c r="CG450" s="148"/>
      <c r="CH450" s="148"/>
      <c r="CI450" s="148"/>
      <c r="CJ450" s="148"/>
      <c r="CK450" s="148"/>
      <c r="CL450" s="148"/>
    </row>
    <row r="451" spans="2:90" x14ac:dyDescent="0.4">
      <c r="B451" s="67"/>
      <c r="C451" s="31"/>
      <c r="D451" t="s">
        <v>929</v>
      </c>
      <c r="E451" s="8" t="str">
        <f t="shared" si="368"/>
        <v>451 GROWTHCHURN-PV</v>
      </c>
      <c r="G451" s="31"/>
      <c r="H451" s="31"/>
      <c r="I451" s="73"/>
      <c r="J451" s="73"/>
      <c r="K451" s="31"/>
      <c r="L451" s="31"/>
      <c r="M451" s="31"/>
      <c r="N451" s="31"/>
      <c r="O451" s="31"/>
      <c r="P451" s="31"/>
      <c r="R451" s="67"/>
      <c r="S451" s="152"/>
      <c r="T451" s="152"/>
      <c r="U451" s="152"/>
      <c r="V451" s="152"/>
      <c r="W451" s="152"/>
      <c r="X451" s="152"/>
      <c r="Y451" s="152"/>
      <c r="Z451" s="152"/>
      <c r="AA451" s="152"/>
      <c r="AB451" s="152"/>
      <c r="AC451" s="152"/>
      <c r="AD451" s="152"/>
      <c r="AE451" s="152"/>
      <c r="AF451" s="152"/>
      <c r="AG451" s="152"/>
      <c r="AH451" s="152"/>
      <c r="AI451" s="152"/>
      <c r="AJ451" s="152"/>
      <c r="AK451" s="152"/>
      <c r="AL451" s="152"/>
      <c r="AM451" s="152"/>
      <c r="AN451" s="152"/>
      <c r="AO451" s="152"/>
      <c r="AP451" s="152"/>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52"/>
      <c r="BP451" s="152"/>
      <c r="BQ451" s="152"/>
      <c r="BR451" s="152"/>
      <c r="BS451" s="152"/>
      <c r="BT451" s="152"/>
      <c r="BU451" s="152"/>
      <c r="BV451" s="152"/>
      <c r="BW451" s="152"/>
      <c r="BX451" s="152"/>
      <c r="BY451" s="152"/>
      <c r="BZ451" s="152"/>
      <c r="CA451" s="152"/>
      <c r="CB451" s="152"/>
      <c r="CC451" s="152"/>
      <c r="CD451" s="152"/>
      <c r="CE451" s="152"/>
      <c r="CF451" s="152"/>
      <c r="CG451" s="152"/>
      <c r="CH451" s="152"/>
      <c r="CI451" s="152"/>
      <c r="CJ451" s="152"/>
      <c r="CK451" s="152"/>
      <c r="CL451" s="152"/>
    </row>
    <row r="452" spans="2:90" x14ac:dyDescent="0.4">
      <c r="B452" s="95" t="str">
        <f>"# of "&amp;B440&amp;" by age - months:"</f>
        <v># of primary unit by age - months:</v>
      </c>
      <c r="C452" s="31"/>
      <c r="D452" t="s">
        <v>929</v>
      </c>
      <c r="E452" s="8" t="str">
        <f t="shared" si="368"/>
        <v>452 GROWTHCHURN-PV</v>
      </c>
      <c r="G452" s="31"/>
      <c r="H452" s="411" t="s">
        <v>926</v>
      </c>
      <c r="I452" s="60" t="s">
        <v>930</v>
      </c>
      <c r="J452" s="73"/>
      <c r="K452" s="31"/>
      <c r="L452" s="31"/>
      <c r="M452" s="31"/>
      <c r="N452" s="31"/>
      <c r="O452" s="31"/>
      <c r="P452" s="31"/>
      <c r="R452" s="67"/>
      <c r="S452" s="152"/>
      <c r="T452" s="152"/>
      <c r="U452" s="152"/>
      <c r="V452" s="152"/>
      <c r="W452" s="152"/>
      <c r="X452" s="152"/>
      <c r="Y452" s="152"/>
      <c r="Z452" s="152"/>
      <c r="AA452" s="152"/>
      <c r="AB452" s="152"/>
      <c r="AC452" s="152"/>
      <c r="AD452" s="152"/>
      <c r="AE452" s="152"/>
      <c r="AF452" s="152"/>
      <c r="AG452" s="152"/>
      <c r="AH452" s="152"/>
      <c r="AI452" s="152"/>
      <c r="AJ452" s="152"/>
      <c r="AK452" s="152"/>
      <c r="AL452" s="152"/>
      <c r="AM452" s="152"/>
      <c r="AN452" s="152"/>
      <c r="AO452" s="152"/>
      <c r="AP452" s="152"/>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52"/>
      <c r="BP452" s="152"/>
      <c r="BQ452" s="152"/>
      <c r="BR452" s="152"/>
      <c r="BS452" s="152"/>
      <c r="BT452" s="152"/>
      <c r="BU452" s="152"/>
      <c r="BV452" s="152"/>
      <c r="BW452" s="152"/>
      <c r="BX452" s="152"/>
      <c r="BY452" s="152"/>
      <c r="BZ452" s="152"/>
      <c r="CA452" s="152"/>
      <c r="CB452" s="152"/>
      <c r="CC452" s="152"/>
      <c r="CD452" s="152"/>
      <c r="CE452" s="152"/>
      <c r="CF452" s="152"/>
      <c r="CG452" s="152"/>
      <c r="CH452" s="152"/>
      <c r="CI452" s="152"/>
      <c r="CJ452" s="152"/>
      <c r="CK452" s="152"/>
      <c r="CL452" s="152"/>
    </row>
    <row r="453" spans="2:90" outlineLevel="2" x14ac:dyDescent="0.4">
      <c r="B453" s="409">
        <v>1</v>
      </c>
      <c r="C453" s="31"/>
      <c r="D453" t="s">
        <v>929</v>
      </c>
      <c r="E453" s="8" t="str">
        <f t="shared" si="368"/>
        <v>453 GROWTHCHURN-PV</v>
      </c>
      <c r="G453" s="31"/>
      <c r="H453" s="16">
        <v>0.04</v>
      </c>
      <c r="I453" s="412">
        <v>0</v>
      </c>
      <c r="J453" s="73"/>
      <c r="K453" s="15">
        <f t="shared" ref="K453:P462" ca="1" si="369">SUMIF($4:$4,K$2,453:453)</f>
        <v>5000</v>
      </c>
      <c r="L453" s="15">
        <f t="shared" ca="1" si="369"/>
        <v>5000</v>
      </c>
      <c r="M453" s="15">
        <f t="shared" ca="1" si="369"/>
        <v>5000</v>
      </c>
      <c r="N453" s="15">
        <f t="shared" ca="1" si="369"/>
        <v>5000</v>
      </c>
      <c r="O453" s="15">
        <f t="shared" ca="1" si="369"/>
        <v>5000</v>
      </c>
      <c r="P453" s="15">
        <f t="shared" ca="1" si="369"/>
        <v>5000</v>
      </c>
      <c r="R453" s="67"/>
      <c r="S453" s="76" cm="1">
        <f t="array" aca="1" ref="S453" ca="1">+INDIRECT(S442)*(1-$I453)</f>
        <v>5000</v>
      </c>
      <c r="T453" s="76" cm="1">
        <f t="array" aca="1" ref="T453" ca="1">+INDIRECT(T442)*(1-$I453)</f>
        <v>5000</v>
      </c>
      <c r="U453" s="76" cm="1">
        <f t="array" aca="1" ref="U453" ca="1">+INDIRECT(U442)*(1-$I453)</f>
        <v>5000</v>
      </c>
      <c r="V453" s="76" cm="1">
        <f t="array" aca="1" ref="V453" ca="1">+INDIRECT(V442)*(1-$I453)</f>
        <v>5000</v>
      </c>
      <c r="W453" s="76" cm="1">
        <f t="array" aca="1" ref="W453" ca="1">+INDIRECT(W442)*(1-$I453)</f>
        <v>5000</v>
      </c>
      <c r="X453" s="76" cm="1">
        <f t="array" aca="1" ref="X453" ca="1">+INDIRECT(X442)*(1-$I453)</f>
        <v>5000</v>
      </c>
      <c r="Y453" s="76" cm="1">
        <f t="array" aca="1" ref="Y453" ca="1">+INDIRECT(Y442)*(1-$I453)</f>
        <v>5000</v>
      </c>
      <c r="Z453" s="76" cm="1">
        <f t="array" aca="1" ref="Z453" ca="1">+INDIRECT(Z442)*(1-$I453)</f>
        <v>5000</v>
      </c>
      <c r="AA453" s="76" cm="1">
        <f t="array" aca="1" ref="AA453" ca="1">+INDIRECT(AA442)*(1-$I453)</f>
        <v>5000</v>
      </c>
      <c r="AB453" s="76" cm="1">
        <f t="array" aca="1" ref="AB453" ca="1">+INDIRECT(AB442)*(1-$I453)</f>
        <v>5000</v>
      </c>
      <c r="AC453" s="76" cm="1">
        <f t="array" aca="1" ref="AC453" ca="1">+INDIRECT(AC442)*(1-$I453)</f>
        <v>5000</v>
      </c>
      <c r="AD453" s="76" cm="1">
        <f t="array" aca="1" ref="AD453" ca="1">+INDIRECT(AD442)*(1-$I453)</f>
        <v>5000</v>
      </c>
      <c r="AE453" s="76" cm="1">
        <f t="array" aca="1" ref="AE453" ca="1">+INDIRECT(AE442)*(1-$I453)</f>
        <v>5000</v>
      </c>
      <c r="AF453" s="76" cm="1">
        <f t="array" aca="1" ref="AF453" ca="1">+INDIRECT(AF442)*(1-$I453)</f>
        <v>5000</v>
      </c>
      <c r="AG453" s="76" cm="1">
        <f t="array" aca="1" ref="AG453" ca="1">+INDIRECT(AG442)*(1-$I453)</f>
        <v>5000</v>
      </c>
      <c r="AH453" s="76" cm="1">
        <f t="array" aca="1" ref="AH453" ca="1">+INDIRECT(AH442)*(1-$I453)</f>
        <v>5000</v>
      </c>
      <c r="AI453" s="76" cm="1">
        <f t="array" aca="1" ref="AI453" ca="1">+INDIRECT(AI442)*(1-$I453)</f>
        <v>5000</v>
      </c>
      <c r="AJ453" s="76" cm="1">
        <f t="array" aca="1" ref="AJ453" ca="1">+INDIRECT(AJ442)*(1-$I453)</f>
        <v>5000</v>
      </c>
      <c r="AK453" s="76" cm="1">
        <f t="array" aca="1" ref="AK453" ca="1">+INDIRECT(AK442)*(1-$I453)</f>
        <v>5000</v>
      </c>
      <c r="AL453" s="76" cm="1">
        <f t="array" aca="1" ref="AL453" ca="1">+INDIRECT(AL442)*(1-$I453)</f>
        <v>5000</v>
      </c>
      <c r="AM453" s="76" cm="1">
        <f t="array" aca="1" ref="AM453" ca="1">+INDIRECT(AM442)*(1-$I453)</f>
        <v>5000</v>
      </c>
      <c r="AN453" s="76" cm="1">
        <f t="array" aca="1" ref="AN453" ca="1">+INDIRECT(AN442)*(1-$I453)</f>
        <v>5000</v>
      </c>
      <c r="AO453" s="76" cm="1">
        <f t="array" aca="1" ref="AO453" ca="1">+INDIRECT(AO442)*(1-$I453)</f>
        <v>5000</v>
      </c>
      <c r="AP453" s="76" cm="1">
        <f t="array" aca="1" ref="AP453" ca="1">+INDIRECT(AP442)*(1-$I453)</f>
        <v>5000</v>
      </c>
      <c r="AQ453" s="76" cm="1">
        <f t="array" aca="1" ref="AQ453" ca="1">+INDIRECT(AQ442)*(1-$I453)</f>
        <v>5000</v>
      </c>
      <c r="AR453" s="76" cm="1">
        <f t="array" aca="1" ref="AR453" ca="1">+INDIRECT(AR442)*(1-$I453)</f>
        <v>5000</v>
      </c>
      <c r="AS453" s="76" cm="1">
        <f t="array" aca="1" ref="AS453" ca="1">+INDIRECT(AS442)*(1-$I453)</f>
        <v>5000</v>
      </c>
      <c r="AT453" s="76" cm="1">
        <f t="array" aca="1" ref="AT453" ca="1">+INDIRECT(AT442)*(1-$I453)</f>
        <v>5000</v>
      </c>
      <c r="AU453" s="76" cm="1">
        <f t="array" aca="1" ref="AU453" ca="1">+INDIRECT(AU442)*(1-$I453)</f>
        <v>5000</v>
      </c>
      <c r="AV453" s="76" cm="1">
        <f t="array" aca="1" ref="AV453" ca="1">+INDIRECT(AV442)*(1-$I453)</f>
        <v>5000</v>
      </c>
      <c r="AW453" s="76" cm="1">
        <f t="array" aca="1" ref="AW453" ca="1">+INDIRECT(AW442)*(1-$I453)</f>
        <v>5000</v>
      </c>
      <c r="AX453" s="76" cm="1">
        <f t="array" aca="1" ref="AX453" ca="1">+INDIRECT(AX442)*(1-$I453)</f>
        <v>5000</v>
      </c>
      <c r="AY453" s="76" cm="1">
        <f t="array" aca="1" ref="AY453" ca="1">+INDIRECT(AY442)*(1-$I453)</f>
        <v>5000</v>
      </c>
      <c r="AZ453" s="76" cm="1">
        <f t="array" aca="1" ref="AZ453" ca="1">+INDIRECT(AZ442)*(1-$I453)</f>
        <v>5000</v>
      </c>
      <c r="BA453" s="76" cm="1">
        <f t="array" aca="1" ref="BA453" ca="1">+INDIRECT(BA442)*(1-$I453)</f>
        <v>5000</v>
      </c>
      <c r="BB453" s="76" cm="1">
        <f t="array" aca="1" ref="BB453" ca="1">+INDIRECT(BB442)*(1-$I453)</f>
        <v>5000</v>
      </c>
      <c r="BC453" s="76" cm="1">
        <f t="array" aca="1" ref="BC453" ca="1">+INDIRECT(BC442)*(1-$I453)</f>
        <v>5000</v>
      </c>
      <c r="BD453" s="76" cm="1">
        <f t="array" aca="1" ref="BD453" ca="1">+INDIRECT(BD442)*(1-$I453)</f>
        <v>5000</v>
      </c>
      <c r="BE453" s="76" cm="1">
        <f t="array" aca="1" ref="BE453" ca="1">+INDIRECT(BE442)*(1-$I453)</f>
        <v>5000</v>
      </c>
      <c r="BF453" s="76" cm="1">
        <f t="array" aca="1" ref="BF453" ca="1">+INDIRECT(BF442)*(1-$I453)</f>
        <v>5000</v>
      </c>
      <c r="BG453" s="76" cm="1">
        <f t="array" aca="1" ref="BG453" ca="1">+INDIRECT(BG442)*(1-$I453)</f>
        <v>5000</v>
      </c>
      <c r="BH453" s="76" cm="1">
        <f t="array" aca="1" ref="BH453" ca="1">+INDIRECT(BH442)*(1-$I453)</f>
        <v>5000</v>
      </c>
      <c r="BI453" s="76" cm="1">
        <f t="array" aca="1" ref="BI453" ca="1">+INDIRECT(BI442)*(1-$I453)</f>
        <v>5000</v>
      </c>
      <c r="BJ453" s="76" cm="1">
        <f t="array" aca="1" ref="BJ453" ca="1">+INDIRECT(BJ442)*(1-$I453)</f>
        <v>5000</v>
      </c>
      <c r="BK453" s="76" cm="1">
        <f t="array" aca="1" ref="BK453" ca="1">+INDIRECT(BK442)*(1-$I453)</f>
        <v>5000</v>
      </c>
      <c r="BL453" s="76" cm="1">
        <f t="array" aca="1" ref="BL453" ca="1">+INDIRECT(BL442)*(1-$I453)</f>
        <v>5000</v>
      </c>
      <c r="BM453" s="76" cm="1">
        <f t="array" aca="1" ref="BM453" ca="1">+INDIRECT(BM442)*(1-$I453)</f>
        <v>5000</v>
      </c>
      <c r="BN453" s="76" cm="1">
        <f t="array" aca="1" ref="BN453" ca="1">+INDIRECT(BN442)*(1-$I453)</f>
        <v>5000</v>
      </c>
      <c r="BO453" s="76" cm="1">
        <f t="array" aca="1" ref="BO453" ca="1">+INDIRECT(BO442)*(1-$I453)</f>
        <v>5000</v>
      </c>
      <c r="BP453" s="76" cm="1">
        <f t="array" aca="1" ref="BP453" ca="1">+INDIRECT(BP442)*(1-$I453)</f>
        <v>5000</v>
      </c>
      <c r="BQ453" s="76" cm="1">
        <f t="array" aca="1" ref="BQ453" ca="1">+INDIRECT(BQ442)*(1-$I453)</f>
        <v>5000</v>
      </c>
      <c r="BR453" s="76" cm="1">
        <f t="array" aca="1" ref="BR453" ca="1">+INDIRECT(BR442)*(1-$I453)</f>
        <v>5000</v>
      </c>
      <c r="BS453" s="76" cm="1">
        <f t="array" aca="1" ref="BS453" ca="1">+INDIRECT(BS442)*(1-$I453)</f>
        <v>5000</v>
      </c>
      <c r="BT453" s="76" cm="1">
        <f t="array" aca="1" ref="BT453" ca="1">+INDIRECT(BT442)*(1-$I453)</f>
        <v>5000</v>
      </c>
      <c r="BU453" s="76" cm="1">
        <f t="array" aca="1" ref="BU453" ca="1">+INDIRECT(BU442)*(1-$I453)</f>
        <v>5000</v>
      </c>
      <c r="BV453" s="76" cm="1">
        <f t="array" aca="1" ref="BV453" ca="1">+INDIRECT(BV442)*(1-$I453)</f>
        <v>5000</v>
      </c>
      <c r="BW453" s="76" cm="1">
        <f t="array" aca="1" ref="BW453" ca="1">+INDIRECT(BW442)*(1-$I453)</f>
        <v>5000</v>
      </c>
      <c r="BX453" s="76" cm="1">
        <f t="array" aca="1" ref="BX453" ca="1">+INDIRECT(BX442)*(1-$I453)</f>
        <v>5000</v>
      </c>
      <c r="BY453" s="76" cm="1">
        <f t="array" aca="1" ref="BY453" ca="1">+INDIRECT(BY442)*(1-$I453)</f>
        <v>5000</v>
      </c>
      <c r="BZ453" s="76" cm="1">
        <f t="array" aca="1" ref="BZ453" ca="1">+INDIRECT(BZ442)*(1-$I453)</f>
        <v>5000</v>
      </c>
      <c r="CA453" s="76" cm="1">
        <f t="array" aca="1" ref="CA453" ca="1">+INDIRECT(CA442)*(1-$I453)</f>
        <v>5000</v>
      </c>
      <c r="CB453" s="76" cm="1">
        <f t="array" aca="1" ref="CB453" ca="1">+INDIRECT(CB442)*(1-$I453)</f>
        <v>5000</v>
      </c>
      <c r="CC453" s="76" cm="1">
        <f t="array" aca="1" ref="CC453" ca="1">+INDIRECT(CC442)*(1-$I453)</f>
        <v>5000</v>
      </c>
      <c r="CD453" s="76" cm="1">
        <f t="array" aca="1" ref="CD453" ca="1">+INDIRECT(CD442)*(1-$I453)</f>
        <v>5000</v>
      </c>
      <c r="CE453" s="76" cm="1">
        <f t="array" aca="1" ref="CE453" ca="1">+INDIRECT(CE442)*(1-$I453)</f>
        <v>5000</v>
      </c>
      <c r="CF453" s="76" cm="1">
        <f t="array" aca="1" ref="CF453" ca="1">+INDIRECT(CF442)*(1-$I453)</f>
        <v>5000</v>
      </c>
      <c r="CG453" s="76" cm="1">
        <f t="array" aca="1" ref="CG453" ca="1">+INDIRECT(CG442)*(1-$I453)</f>
        <v>5000</v>
      </c>
      <c r="CH453" s="76" cm="1">
        <f t="array" aca="1" ref="CH453" ca="1">+INDIRECT(CH442)*(1-$I453)</f>
        <v>5000</v>
      </c>
      <c r="CI453" s="76" cm="1">
        <f t="array" aca="1" ref="CI453" ca="1">+INDIRECT(CI442)*(1-$I453)</f>
        <v>5000</v>
      </c>
      <c r="CJ453" s="76" cm="1">
        <f t="array" aca="1" ref="CJ453" ca="1">+INDIRECT(CJ442)*(1-$I453)</f>
        <v>5000</v>
      </c>
      <c r="CK453" s="76" cm="1">
        <f t="array" aca="1" ref="CK453" ca="1">+INDIRECT(CK442)*(1-$I453)</f>
        <v>5000</v>
      </c>
      <c r="CL453" s="76" cm="1">
        <f t="array" aca="1" ref="CL453" ca="1">+INDIRECT(CL442)*(1-$I453)</f>
        <v>5000</v>
      </c>
    </row>
    <row r="454" spans="2:90" outlineLevel="2" x14ac:dyDescent="0.4">
      <c r="B454" s="409">
        <f t="shared" ref="B454:B476" si="370">+B453+1</f>
        <v>2</v>
      </c>
      <c r="C454" s="31"/>
      <c r="D454" t="s">
        <v>929</v>
      </c>
      <c r="E454" s="8" t="str">
        <f t="shared" si="368"/>
        <v>454 GROWTHCHURN-PV</v>
      </c>
      <c r="G454" s="31"/>
      <c r="H454" s="16">
        <f t="shared" ref="H454:H477" si="371">H453+1/25</f>
        <v>0.08</v>
      </c>
      <c r="I454" s="410">
        <v>0.1</v>
      </c>
      <c r="J454" s="73"/>
      <c r="K454" s="15">
        <f t="shared" ca="1" si="369"/>
        <v>4500</v>
      </c>
      <c r="L454" s="15">
        <f t="shared" ca="1" si="369"/>
        <v>4500</v>
      </c>
      <c r="M454" s="15">
        <f t="shared" ca="1" si="369"/>
        <v>4500</v>
      </c>
      <c r="N454" s="15">
        <f t="shared" ca="1" si="369"/>
        <v>4500</v>
      </c>
      <c r="O454" s="15">
        <f t="shared" ca="1" si="369"/>
        <v>4500</v>
      </c>
      <c r="P454" s="15">
        <f t="shared" ca="1" si="369"/>
        <v>4500</v>
      </c>
      <c r="R454" s="67"/>
      <c r="S454" s="76">
        <f t="shared" ref="S454:AX454" si="372">+R453*(1-$I454)</f>
        <v>0</v>
      </c>
      <c r="T454" s="76">
        <f t="shared" ca="1" si="372"/>
        <v>4500</v>
      </c>
      <c r="U454" s="76">
        <f t="shared" ca="1" si="372"/>
        <v>4500</v>
      </c>
      <c r="V454" s="76">
        <f t="shared" ca="1" si="372"/>
        <v>4500</v>
      </c>
      <c r="W454" s="76">
        <f t="shared" ca="1" si="372"/>
        <v>4500</v>
      </c>
      <c r="X454" s="76">
        <f t="shared" ca="1" si="372"/>
        <v>4500</v>
      </c>
      <c r="Y454" s="76">
        <f t="shared" ca="1" si="372"/>
        <v>4500</v>
      </c>
      <c r="Z454" s="76">
        <f t="shared" ca="1" si="372"/>
        <v>4500</v>
      </c>
      <c r="AA454" s="76">
        <f t="shared" ca="1" si="372"/>
        <v>4500</v>
      </c>
      <c r="AB454" s="76">
        <f t="shared" ca="1" si="372"/>
        <v>4500</v>
      </c>
      <c r="AC454" s="76">
        <f t="shared" ca="1" si="372"/>
        <v>4500</v>
      </c>
      <c r="AD454" s="76">
        <f t="shared" ca="1" si="372"/>
        <v>4500</v>
      </c>
      <c r="AE454" s="76">
        <f t="shared" ca="1" si="372"/>
        <v>4500</v>
      </c>
      <c r="AF454" s="76">
        <f t="shared" ca="1" si="372"/>
        <v>4500</v>
      </c>
      <c r="AG454" s="76">
        <f t="shared" ca="1" si="372"/>
        <v>4500</v>
      </c>
      <c r="AH454" s="76">
        <f t="shared" ca="1" si="372"/>
        <v>4500</v>
      </c>
      <c r="AI454" s="76">
        <f t="shared" ca="1" si="372"/>
        <v>4500</v>
      </c>
      <c r="AJ454" s="76">
        <f t="shared" ca="1" si="372"/>
        <v>4500</v>
      </c>
      <c r="AK454" s="76">
        <f t="shared" ca="1" si="372"/>
        <v>4500</v>
      </c>
      <c r="AL454" s="76">
        <f t="shared" ca="1" si="372"/>
        <v>4500</v>
      </c>
      <c r="AM454" s="76">
        <f t="shared" ca="1" si="372"/>
        <v>4500</v>
      </c>
      <c r="AN454" s="76">
        <f t="shared" ca="1" si="372"/>
        <v>4500</v>
      </c>
      <c r="AO454" s="76">
        <f t="shared" ca="1" si="372"/>
        <v>4500</v>
      </c>
      <c r="AP454" s="76">
        <f t="shared" ca="1" si="372"/>
        <v>4500</v>
      </c>
      <c r="AQ454" s="76">
        <f t="shared" ca="1" si="372"/>
        <v>4500</v>
      </c>
      <c r="AR454" s="76">
        <f t="shared" ca="1" si="372"/>
        <v>4500</v>
      </c>
      <c r="AS454" s="76">
        <f t="shared" ca="1" si="372"/>
        <v>4500</v>
      </c>
      <c r="AT454" s="76">
        <f t="shared" ca="1" si="372"/>
        <v>4500</v>
      </c>
      <c r="AU454" s="76">
        <f t="shared" ca="1" si="372"/>
        <v>4500</v>
      </c>
      <c r="AV454" s="76">
        <f t="shared" ca="1" si="372"/>
        <v>4500</v>
      </c>
      <c r="AW454" s="76">
        <f t="shared" ca="1" si="372"/>
        <v>4500</v>
      </c>
      <c r="AX454" s="76">
        <f t="shared" ca="1" si="372"/>
        <v>4500</v>
      </c>
      <c r="AY454" s="76">
        <f t="shared" ref="AY454:CD454" ca="1" si="373">+AX453*(1-$I454)</f>
        <v>4500</v>
      </c>
      <c r="AZ454" s="76">
        <f t="shared" ca="1" si="373"/>
        <v>4500</v>
      </c>
      <c r="BA454" s="76">
        <f t="shared" ca="1" si="373"/>
        <v>4500</v>
      </c>
      <c r="BB454" s="76">
        <f t="shared" ca="1" si="373"/>
        <v>4500</v>
      </c>
      <c r="BC454" s="76">
        <f t="shared" ca="1" si="373"/>
        <v>4500</v>
      </c>
      <c r="BD454" s="76">
        <f t="shared" ca="1" si="373"/>
        <v>4500</v>
      </c>
      <c r="BE454" s="76">
        <f t="shared" ca="1" si="373"/>
        <v>4500</v>
      </c>
      <c r="BF454" s="76">
        <f t="shared" ca="1" si="373"/>
        <v>4500</v>
      </c>
      <c r="BG454" s="76">
        <f t="shared" ca="1" si="373"/>
        <v>4500</v>
      </c>
      <c r="BH454" s="76">
        <f t="shared" ca="1" si="373"/>
        <v>4500</v>
      </c>
      <c r="BI454" s="76">
        <f t="shared" ca="1" si="373"/>
        <v>4500</v>
      </c>
      <c r="BJ454" s="76">
        <f t="shared" ca="1" si="373"/>
        <v>4500</v>
      </c>
      <c r="BK454" s="76">
        <f t="shared" ca="1" si="373"/>
        <v>4500</v>
      </c>
      <c r="BL454" s="76">
        <f t="shared" ca="1" si="373"/>
        <v>4500</v>
      </c>
      <c r="BM454" s="76">
        <f t="shared" ca="1" si="373"/>
        <v>4500</v>
      </c>
      <c r="BN454" s="76">
        <f t="shared" ca="1" si="373"/>
        <v>4500</v>
      </c>
      <c r="BO454" s="76">
        <f t="shared" ca="1" si="373"/>
        <v>4500</v>
      </c>
      <c r="BP454" s="76">
        <f t="shared" ca="1" si="373"/>
        <v>4500</v>
      </c>
      <c r="BQ454" s="76">
        <f t="shared" ca="1" si="373"/>
        <v>4500</v>
      </c>
      <c r="BR454" s="76">
        <f t="shared" ca="1" si="373"/>
        <v>4500</v>
      </c>
      <c r="BS454" s="76">
        <f t="shared" ca="1" si="373"/>
        <v>4500</v>
      </c>
      <c r="BT454" s="76">
        <f t="shared" ca="1" si="373"/>
        <v>4500</v>
      </c>
      <c r="BU454" s="76">
        <f t="shared" ca="1" si="373"/>
        <v>4500</v>
      </c>
      <c r="BV454" s="76">
        <f t="shared" ca="1" si="373"/>
        <v>4500</v>
      </c>
      <c r="BW454" s="76">
        <f t="shared" ca="1" si="373"/>
        <v>4500</v>
      </c>
      <c r="BX454" s="76">
        <f t="shared" ca="1" si="373"/>
        <v>4500</v>
      </c>
      <c r="BY454" s="76">
        <f t="shared" ca="1" si="373"/>
        <v>4500</v>
      </c>
      <c r="BZ454" s="76">
        <f t="shared" ca="1" si="373"/>
        <v>4500</v>
      </c>
      <c r="CA454" s="76">
        <f t="shared" ca="1" si="373"/>
        <v>4500</v>
      </c>
      <c r="CB454" s="76">
        <f t="shared" ca="1" si="373"/>
        <v>4500</v>
      </c>
      <c r="CC454" s="76">
        <f t="shared" ca="1" si="373"/>
        <v>4500</v>
      </c>
      <c r="CD454" s="76">
        <f t="shared" ca="1" si="373"/>
        <v>4500</v>
      </c>
      <c r="CE454" s="76">
        <f t="shared" ref="CE454:CL454" ca="1" si="374">+CD453*(1-$I454)</f>
        <v>4500</v>
      </c>
      <c r="CF454" s="76">
        <f t="shared" ca="1" si="374"/>
        <v>4500</v>
      </c>
      <c r="CG454" s="76">
        <f t="shared" ca="1" si="374"/>
        <v>4500</v>
      </c>
      <c r="CH454" s="76">
        <f t="shared" ca="1" si="374"/>
        <v>4500</v>
      </c>
      <c r="CI454" s="76">
        <f t="shared" ca="1" si="374"/>
        <v>4500</v>
      </c>
      <c r="CJ454" s="76">
        <f t="shared" ca="1" si="374"/>
        <v>4500</v>
      </c>
      <c r="CK454" s="76">
        <f t="shared" ca="1" si="374"/>
        <v>4500</v>
      </c>
      <c r="CL454" s="76">
        <f t="shared" ca="1" si="374"/>
        <v>4500</v>
      </c>
    </row>
    <row r="455" spans="2:90" outlineLevel="2" x14ac:dyDescent="0.4">
      <c r="B455" s="409">
        <f t="shared" si="370"/>
        <v>3</v>
      </c>
      <c r="C455" s="31"/>
      <c r="D455" t="s">
        <v>929</v>
      </c>
      <c r="E455" s="8" t="str">
        <f t="shared" si="368"/>
        <v>455 GROWTHCHURN-PV</v>
      </c>
      <c r="G455" s="31"/>
      <c r="H455" s="16">
        <f t="shared" si="371"/>
        <v>0.12</v>
      </c>
      <c r="I455" s="410">
        <v>0.1</v>
      </c>
      <c r="J455" s="73"/>
      <c r="K455" s="15">
        <f t="shared" ca="1" si="369"/>
        <v>4050</v>
      </c>
      <c r="L455" s="15">
        <f t="shared" ca="1" si="369"/>
        <v>4050</v>
      </c>
      <c r="M455" s="15">
        <f t="shared" ca="1" si="369"/>
        <v>4050</v>
      </c>
      <c r="N455" s="15">
        <f t="shared" ca="1" si="369"/>
        <v>4050</v>
      </c>
      <c r="O455" s="15">
        <f t="shared" ca="1" si="369"/>
        <v>4050</v>
      </c>
      <c r="P455" s="15">
        <f t="shared" ca="1" si="369"/>
        <v>4050</v>
      </c>
      <c r="R455" s="67"/>
      <c r="S455" s="76">
        <f t="shared" ref="S455:V457" si="375">+R454*(1-$I455)</f>
        <v>0</v>
      </c>
      <c r="T455" s="76">
        <f t="shared" si="375"/>
        <v>0</v>
      </c>
      <c r="U455" s="76">
        <f t="shared" ref="U455:AZ455" ca="1" si="376">+T454*(1-$I455)</f>
        <v>4050</v>
      </c>
      <c r="V455" s="76">
        <f t="shared" ca="1" si="376"/>
        <v>4050</v>
      </c>
      <c r="W455" s="76">
        <f t="shared" ca="1" si="376"/>
        <v>4050</v>
      </c>
      <c r="X455" s="76">
        <f t="shared" ca="1" si="376"/>
        <v>4050</v>
      </c>
      <c r="Y455" s="76">
        <f t="shared" ca="1" si="376"/>
        <v>4050</v>
      </c>
      <c r="Z455" s="76">
        <f t="shared" ca="1" si="376"/>
        <v>4050</v>
      </c>
      <c r="AA455" s="76">
        <f t="shared" ca="1" si="376"/>
        <v>4050</v>
      </c>
      <c r="AB455" s="76">
        <f t="shared" ca="1" si="376"/>
        <v>4050</v>
      </c>
      <c r="AC455" s="76">
        <f t="shared" ca="1" si="376"/>
        <v>4050</v>
      </c>
      <c r="AD455" s="76">
        <f t="shared" ca="1" si="376"/>
        <v>4050</v>
      </c>
      <c r="AE455" s="76">
        <f t="shared" ca="1" si="376"/>
        <v>4050</v>
      </c>
      <c r="AF455" s="76">
        <f t="shared" ca="1" si="376"/>
        <v>4050</v>
      </c>
      <c r="AG455" s="76">
        <f t="shared" ca="1" si="376"/>
        <v>4050</v>
      </c>
      <c r="AH455" s="76">
        <f t="shared" ca="1" si="376"/>
        <v>4050</v>
      </c>
      <c r="AI455" s="76">
        <f t="shared" ca="1" si="376"/>
        <v>4050</v>
      </c>
      <c r="AJ455" s="76">
        <f t="shared" ca="1" si="376"/>
        <v>4050</v>
      </c>
      <c r="AK455" s="76">
        <f t="shared" ca="1" si="376"/>
        <v>4050</v>
      </c>
      <c r="AL455" s="76">
        <f t="shared" ca="1" si="376"/>
        <v>4050</v>
      </c>
      <c r="AM455" s="76">
        <f t="shared" ca="1" si="376"/>
        <v>4050</v>
      </c>
      <c r="AN455" s="76">
        <f t="shared" ca="1" si="376"/>
        <v>4050</v>
      </c>
      <c r="AO455" s="76">
        <f t="shared" ca="1" si="376"/>
        <v>4050</v>
      </c>
      <c r="AP455" s="76">
        <f t="shared" ca="1" si="376"/>
        <v>4050</v>
      </c>
      <c r="AQ455" s="76">
        <f t="shared" ca="1" si="376"/>
        <v>4050</v>
      </c>
      <c r="AR455" s="76">
        <f t="shared" ca="1" si="376"/>
        <v>4050</v>
      </c>
      <c r="AS455" s="76">
        <f t="shared" ca="1" si="376"/>
        <v>4050</v>
      </c>
      <c r="AT455" s="76">
        <f t="shared" ca="1" si="376"/>
        <v>4050</v>
      </c>
      <c r="AU455" s="76">
        <f t="shared" ca="1" si="376"/>
        <v>4050</v>
      </c>
      <c r="AV455" s="76">
        <f t="shared" ca="1" si="376"/>
        <v>4050</v>
      </c>
      <c r="AW455" s="76">
        <f t="shared" ca="1" si="376"/>
        <v>4050</v>
      </c>
      <c r="AX455" s="76">
        <f t="shared" ca="1" si="376"/>
        <v>4050</v>
      </c>
      <c r="AY455" s="76">
        <f t="shared" ca="1" si="376"/>
        <v>4050</v>
      </c>
      <c r="AZ455" s="76">
        <f t="shared" ca="1" si="376"/>
        <v>4050</v>
      </c>
      <c r="BA455" s="76">
        <f t="shared" ref="BA455:CF455" ca="1" si="377">+AZ454*(1-$I455)</f>
        <v>4050</v>
      </c>
      <c r="BB455" s="76">
        <f t="shared" ca="1" si="377"/>
        <v>4050</v>
      </c>
      <c r="BC455" s="76">
        <f t="shared" ca="1" si="377"/>
        <v>4050</v>
      </c>
      <c r="BD455" s="76">
        <f t="shared" ca="1" si="377"/>
        <v>4050</v>
      </c>
      <c r="BE455" s="76">
        <f t="shared" ca="1" si="377"/>
        <v>4050</v>
      </c>
      <c r="BF455" s="76">
        <f t="shared" ca="1" si="377"/>
        <v>4050</v>
      </c>
      <c r="BG455" s="76">
        <f t="shared" ca="1" si="377"/>
        <v>4050</v>
      </c>
      <c r="BH455" s="76">
        <f t="shared" ca="1" si="377"/>
        <v>4050</v>
      </c>
      <c r="BI455" s="76">
        <f t="shared" ca="1" si="377"/>
        <v>4050</v>
      </c>
      <c r="BJ455" s="76">
        <f t="shared" ca="1" si="377"/>
        <v>4050</v>
      </c>
      <c r="BK455" s="76">
        <f t="shared" ca="1" si="377"/>
        <v>4050</v>
      </c>
      <c r="BL455" s="76">
        <f t="shared" ca="1" si="377"/>
        <v>4050</v>
      </c>
      <c r="BM455" s="76">
        <f t="shared" ca="1" si="377"/>
        <v>4050</v>
      </c>
      <c r="BN455" s="76">
        <f t="shared" ca="1" si="377"/>
        <v>4050</v>
      </c>
      <c r="BO455" s="76">
        <f t="shared" ca="1" si="377"/>
        <v>4050</v>
      </c>
      <c r="BP455" s="76">
        <f t="shared" ca="1" si="377"/>
        <v>4050</v>
      </c>
      <c r="BQ455" s="76">
        <f t="shared" ca="1" si="377"/>
        <v>4050</v>
      </c>
      <c r="BR455" s="76">
        <f t="shared" ca="1" si="377"/>
        <v>4050</v>
      </c>
      <c r="BS455" s="76">
        <f t="shared" ca="1" si="377"/>
        <v>4050</v>
      </c>
      <c r="BT455" s="76">
        <f t="shared" ca="1" si="377"/>
        <v>4050</v>
      </c>
      <c r="BU455" s="76">
        <f t="shared" ca="1" si="377"/>
        <v>4050</v>
      </c>
      <c r="BV455" s="76">
        <f t="shared" ca="1" si="377"/>
        <v>4050</v>
      </c>
      <c r="BW455" s="76">
        <f t="shared" ca="1" si="377"/>
        <v>4050</v>
      </c>
      <c r="BX455" s="76">
        <f t="shared" ca="1" si="377"/>
        <v>4050</v>
      </c>
      <c r="BY455" s="76">
        <f t="shared" ca="1" si="377"/>
        <v>4050</v>
      </c>
      <c r="BZ455" s="76">
        <f t="shared" ca="1" si="377"/>
        <v>4050</v>
      </c>
      <c r="CA455" s="76">
        <f t="shared" ca="1" si="377"/>
        <v>4050</v>
      </c>
      <c r="CB455" s="76">
        <f t="shared" ca="1" si="377"/>
        <v>4050</v>
      </c>
      <c r="CC455" s="76">
        <f t="shared" ca="1" si="377"/>
        <v>4050</v>
      </c>
      <c r="CD455" s="76">
        <f t="shared" ca="1" si="377"/>
        <v>4050</v>
      </c>
      <c r="CE455" s="76">
        <f t="shared" ca="1" si="377"/>
        <v>4050</v>
      </c>
      <c r="CF455" s="76">
        <f t="shared" ca="1" si="377"/>
        <v>4050</v>
      </c>
      <c r="CG455" s="76">
        <f t="shared" ref="CG455:CL455" ca="1" si="378">+CF454*(1-$I455)</f>
        <v>4050</v>
      </c>
      <c r="CH455" s="76">
        <f t="shared" ca="1" si="378"/>
        <v>4050</v>
      </c>
      <c r="CI455" s="76">
        <f t="shared" ca="1" si="378"/>
        <v>4050</v>
      </c>
      <c r="CJ455" s="76">
        <f t="shared" ca="1" si="378"/>
        <v>4050</v>
      </c>
      <c r="CK455" s="76">
        <f t="shared" ca="1" si="378"/>
        <v>4050</v>
      </c>
      <c r="CL455" s="76">
        <f t="shared" ca="1" si="378"/>
        <v>4050</v>
      </c>
    </row>
    <row r="456" spans="2:90" outlineLevel="2" x14ac:dyDescent="0.4">
      <c r="B456" s="409">
        <f t="shared" si="370"/>
        <v>4</v>
      </c>
      <c r="C456" s="31"/>
      <c r="D456" t="s">
        <v>929</v>
      </c>
      <c r="E456" s="8" t="str">
        <f t="shared" si="368"/>
        <v>456 GROWTHCHURN-PV</v>
      </c>
      <c r="G456" s="31"/>
      <c r="H456" s="16">
        <f t="shared" si="371"/>
        <v>0.16</v>
      </c>
      <c r="I456" s="410">
        <v>0.1</v>
      </c>
      <c r="J456" s="73"/>
      <c r="K456" s="15">
        <f t="shared" ca="1" si="369"/>
        <v>3645</v>
      </c>
      <c r="L456" s="15">
        <f t="shared" ca="1" si="369"/>
        <v>3645</v>
      </c>
      <c r="M456" s="15">
        <f t="shared" ca="1" si="369"/>
        <v>3645</v>
      </c>
      <c r="N456" s="15">
        <f t="shared" ca="1" si="369"/>
        <v>3645</v>
      </c>
      <c r="O456" s="15">
        <f t="shared" ca="1" si="369"/>
        <v>3645</v>
      </c>
      <c r="P456" s="15">
        <f t="shared" ca="1" si="369"/>
        <v>3645</v>
      </c>
      <c r="R456" s="67"/>
      <c r="S456" s="76">
        <f t="shared" si="375"/>
        <v>0</v>
      </c>
      <c r="T456" s="76">
        <f t="shared" si="375"/>
        <v>0</v>
      </c>
      <c r="U456" s="76">
        <f t="shared" si="375"/>
        <v>0</v>
      </c>
      <c r="V456" s="76">
        <f t="shared" ref="V456:BA456" ca="1" si="379">+U455*(1-$I456)</f>
        <v>3645</v>
      </c>
      <c r="W456" s="76">
        <f t="shared" ca="1" si="379"/>
        <v>3645</v>
      </c>
      <c r="X456" s="76">
        <f t="shared" ca="1" si="379"/>
        <v>3645</v>
      </c>
      <c r="Y456" s="76">
        <f t="shared" ca="1" si="379"/>
        <v>3645</v>
      </c>
      <c r="Z456" s="76">
        <f t="shared" ca="1" si="379"/>
        <v>3645</v>
      </c>
      <c r="AA456" s="76">
        <f t="shared" ca="1" si="379"/>
        <v>3645</v>
      </c>
      <c r="AB456" s="76">
        <f t="shared" ca="1" si="379"/>
        <v>3645</v>
      </c>
      <c r="AC456" s="76">
        <f t="shared" ca="1" si="379"/>
        <v>3645</v>
      </c>
      <c r="AD456" s="76">
        <f t="shared" ca="1" si="379"/>
        <v>3645</v>
      </c>
      <c r="AE456" s="76">
        <f t="shared" ca="1" si="379"/>
        <v>3645</v>
      </c>
      <c r="AF456" s="76">
        <f t="shared" ca="1" si="379"/>
        <v>3645</v>
      </c>
      <c r="AG456" s="76">
        <f t="shared" ca="1" si="379"/>
        <v>3645</v>
      </c>
      <c r="AH456" s="76">
        <f t="shared" ca="1" si="379"/>
        <v>3645</v>
      </c>
      <c r="AI456" s="76">
        <f t="shared" ca="1" si="379"/>
        <v>3645</v>
      </c>
      <c r="AJ456" s="76">
        <f t="shared" ca="1" si="379"/>
        <v>3645</v>
      </c>
      <c r="AK456" s="76">
        <f t="shared" ca="1" si="379"/>
        <v>3645</v>
      </c>
      <c r="AL456" s="76">
        <f t="shared" ca="1" si="379"/>
        <v>3645</v>
      </c>
      <c r="AM456" s="76">
        <f t="shared" ca="1" si="379"/>
        <v>3645</v>
      </c>
      <c r="AN456" s="76">
        <f t="shared" ca="1" si="379"/>
        <v>3645</v>
      </c>
      <c r="AO456" s="76">
        <f t="shared" ca="1" si="379"/>
        <v>3645</v>
      </c>
      <c r="AP456" s="76">
        <f t="shared" ca="1" si="379"/>
        <v>3645</v>
      </c>
      <c r="AQ456" s="76">
        <f t="shared" ca="1" si="379"/>
        <v>3645</v>
      </c>
      <c r="AR456" s="76">
        <f t="shared" ca="1" si="379"/>
        <v>3645</v>
      </c>
      <c r="AS456" s="76">
        <f t="shared" ca="1" si="379"/>
        <v>3645</v>
      </c>
      <c r="AT456" s="76">
        <f t="shared" ca="1" si="379"/>
        <v>3645</v>
      </c>
      <c r="AU456" s="76">
        <f t="shared" ca="1" si="379"/>
        <v>3645</v>
      </c>
      <c r="AV456" s="76">
        <f t="shared" ca="1" si="379"/>
        <v>3645</v>
      </c>
      <c r="AW456" s="76">
        <f t="shared" ca="1" si="379"/>
        <v>3645</v>
      </c>
      <c r="AX456" s="76">
        <f t="shared" ca="1" si="379"/>
        <v>3645</v>
      </c>
      <c r="AY456" s="76">
        <f t="shared" ca="1" si="379"/>
        <v>3645</v>
      </c>
      <c r="AZ456" s="76">
        <f t="shared" ca="1" si="379"/>
        <v>3645</v>
      </c>
      <c r="BA456" s="76">
        <f t="shared" ca="1" si="379"/>
        <v>3645</v>
      </c>
      <c r="BB456" s="76">
        <f t="shared" ref="BB456:CG456" ca="1" si="380">+BA455*(1-$I456)</f>
        <v>3645</v>
      </c>
      <c r="BC456" s="76">
        <f t="shared" ca="1" si="380"/>
        <v>3645</v>
      </c>
      <c r="BD456" s="76">
        <f t="shared" ca="1" si="380"/>
        <v>3645</v>
      </c>
      <c r="BE456" s="76">
        <f t="shared" ca="1" si="380"/>
        <v>3645</v>
      </c>
      <c r="BF456" s="76">
        <f t="shared" ca="1" si="380"/>
        <v>3645</v>
      </c>
      <c r="BG456" s="76">
        <f t="shared" ca="1" si="380"/>
        <v>3645</v>
      </c>
      <c r="BH456" s="76">
        <f t="shared" ca="1" si="380"/>
        <v>3645</v>
      </c>
      <c r="BI456" s="76">
        <f t="shared" ca="1" si="380"/>
        <v>3645</v>
      </c>
      <c r="BJ456" s="76">
        <f t="shared" ca="1" si="380"/>
        <v>3645</v>
      </c>
      <c r="BK456" s="76">
        <f t="shared" ca="1" si="380"/>
        <v>3645</v>
      </c>
      <c r="BL456" s="76">
        <f t="shared" ca="1" si="380"/>
        <v>3645</v>
      </c>
      <c r="BM456" s="76">
        <f t="shared" ca="1" si="380"/>
        <v>3645</v>
      </c>
      <c r="BN456" s="76">
        <f t="shared" ca="1" si="380"/>
        <v>3645</v>
      </c>
      <c r="BO456" s="76">
        <f t="shared" ca="1" si="380"/>
        <v>3645</v>
      </c>
      <c r="BP456" s="76">
        <f t="shared" ca="1" si="380"/>
        <v>3645</v>
      </c>
      <c r="BQ456" s="76">
        <f t="shared" ca="1" si="380"/>
        <v>3645</v>
      </c>
      <c r="BR456" s="76">
        <f t="shared" ca="1" si="380"/>
        <v>3645</v>
      </c>
      <c r="BS456" s="76">
        <f t="shared" ca="1" si="380"/>
        <v>3645</v>
      </c>
      <c r="BT456" s="76">
        <f t="shared" ca="1" si="380"/>
        <v>3645</v>
      </c>
      <c r="BU456" s="76">
        <f t="shared" ca="1" si="380"/>
        <v>3645</v>
      </c>
      <c r="BV456" s="76">
        <f t="shared" ca="1" si="380"/>
        <v>3645</v>
      </c>
      <c r="BW456" s="76">
        <f t="shared" ca="1" si="380"/>
        <v>3645</v>
      </c>
      <c r="BX456" s="76">
        <f t="shared" ca="1" si="380"/>
        <v>3645</v>
      </c>
      <c r="BY456" s="76">
        <f t="shared" ca="1" si="380"/>
        <v>3645</v>
      </c>
      <c r="BZ456" s="76">
        <f t="shared" ca="1" si="380"/>
        <v>3645</v>
      </c>
      <c r="CA456" s="76">
        <f t="shared" ca="1" si="380"/>
        <v>3645</v>
      </c>
      <c r="CB456" s="76">
        <f t="shared" ca="1" si="380"/>
        <v>3645</v>
      </c>
      <c r="CC456" s="76">
        <f t="shared" ca="1" si="380"/>
        <v>3645</v>
      </c>
      <c r="CD456" s="76">
        <f t="shared" ca="1" si="380"/>
        <v>3645</v>
      </c>
      <c r="CE456" s="76">
        <f t="shared" ca="1" si="380"/>
        <v>3645</v>
      </c>
      <c r="CF456" s="76">
        <f t="shared" ca="1" si="380"/>
        <v>3645</v>
      </c>
      <c r="CG456" s="76">
        <f t="shared" ca="1" si="380"/>
        <v>3645</v>
      </c>
      <c r="CH456" s="76">
        <f t="shared" ref="CH456:CL456" ca="1" si="381">+CG455*(1-$I456)</f>
        <v>3645</v>
      </c>
      <c r="CI456" s="76">
        <f t="shared" ca="1" si="381"/>
        <v>3645</v>
      </c>
      <c r="CJ456" s="76">
        <f t="shared" ca="1" si="381"/>
        <v>3645</v>
      </c>
      <c r="CK456" s="76">
        <f t="shared" ca="1" si="381"/>
        <v>3645</v>
      </c>
      <c r="CL456" s="76">
        <f t="shared" ca="1" si="381"/>
        <v>3645</v>
      </c>
    </row>
    <row r="457" spans="2:90" outlineLevel="2" x14ac:dyDescent="0.4">
      <c r="B457" s="409">
        <f t="shared" si="370"/>
        <v>5</v>
      </c>
      <c r="C457" s="31"/>
      <c r="D457" t="s">
        <v>929</v>
      </c>
      <c r="E457" s="8" t="str">
        <f t="shared" si="368"/>
        <v>457 GROWTHCHURN-PV</v>
      </c>
      <c r="G457" s="31"/>
      <c r="H457" s="16">
        <f t="shared" si="371"/>
        <v>0.2</v>
      </c>
      <c r="I457" s="410">
        <v>0.1</v>
      </c>
      <c r="J457" s="73"/>
      <c r="K457" s="15">
        <f t="shared" ca="1" si="369"/>
        <v>3280.5</v>
      </c>
      <c r="L457" s="15">
        <f t="shared" ca="1" si="369"/>
        <v>3280.5</v>
      </c>
      <c r="M457" s="15">
        <f t="shared" ca="1" si="369"/>
        <v>3280.5</v>
      </c>
      <c r="N457" s="15">
        <f t="shared" ca="1" si="369"/>
        <v>3280.5</v>
      </c>
      <c r="O457" s="15">
        <f t="shared" ca="1" si="369"/>
        <v>3280.5</v>
      </c>
      <c r="P457" s="15">
        <f t="shared" ca="1" si="369"/>
        <v>3280.5</v>
      </c>
      <c r="R457" s="67"/>
      <c r="S457" s="76">
        <f t="shared" si="375"/>
        <v>0</v>
      </c>
      <c r="T457" s="76">
        <f t="shared" si="375"/>
        <v>0</v>
      </c>
      <c r="U457" s="76">
        <f t="shared" si="375"/>
        <v>0</v>
      </c>
      <c r="V457" s="76">
        <f t="shared" si="375"/>
        <v>0</v>
      </c>
      <c r="W457" s="76">
        <f t="shared" ref="W457:BB457" ca="1" si="382">+V456*(1-$I457)</f>
        <v>3280.5</v>
      </c>
      <c r="X457" s="76">
        <f t="shared" ca="1" si="382"/>
        <v>3280.5</v>
      </c>
      <c r="Y457" s="76">
        <f t="shared" ca="1" si="382"/>
        <v>3280.5</v>
      </c>
      <c r="Z457" s="76">
        <f t="shared" ca="1" si="382"/>
        <v>3280.5</v>
      </c>
      <c r="AA457" s="76">
        <f t="shared" ca="1" si="382"/>
        <v>3280.5</v>
      </c>
      <c r="AB457" s="76">
        <f t="shared" ca="1" si="382"/>
        <v>3280.5</v>
      </c>
      <c r="AC457" s="76">
        <f t="shared" ca="1" si="382"/>
        <v>3280.5</v>
      </c>
      <c r="AD457" s="76">
        <f t="shared" ca="1" si="382"/>
        <v>3280.5</v>
      </c>
      <c r="AE457" s="76">
        <f t="shared" ca="1" si="382"/>
        <v>3280.5</v>
      </c>
      <c r="AF457" s="76">
        <f t="shared" ca="1" si="382"/>
        <v>3280.5</v>
      </c>
      <c r="AG457" s="76">
        <f t="shared" ca="1" si="382"/>
        <v>3280.5</v>
      </c>
      <c r="AH457" s="76">
        <f t="shared" ca="1" si="382"/>
        <v>3280.5</v>
      </c>
      <c r="AI457" s="76">
        <f t="shared" ca="1" si="382"/>
        <v>3280.5</v>
      </c>
      <c r="AJ457" s="76">
        <f t="shared" ca="1" si="382"/>
        <v>3280.5</v>
      </c>
      <c r="AK457" s="76">
        <f t="shared" ca="1" si="382"/>
        <v>3280.5</v>
      </c>
      <c r="AL457" s="76">
        <f t="shared" ca="1" si="382"/>
        <v>3280.5</v>
      </c>
      <c r="AM457" s="76">
        <f t="shared" ca="1" si="382"/>
        <v>3280.5</v>
      </c>
      <c r="AN457" s="76">
        <f t="shared" ca="1" si="382"/>
        <v>3280.5</v>
      </c>
      <c r="AO457" s="76">
        <f t="shared" ca="1" si="382"/>
        <v>3280.5</v>
      </c>
      <c r="AP457" s="76">
        <f t="shared" ca="1" si="382"/>
        <v>3280.5</v>
      </c>
      <c r="AQ457" s="76">
        <f t="shared" ca="1" si="382"/>
        <v>3280.5</v>
      </c>
      <c r="AR457" s="76">
        <f t="shared" ca="1" si="382"/>
        <v>3280.5</v>
      </c>
      <c r="AS457" s="76">
        <f t="shared" ca="1" si="382"/>
        <v>3280.5</v>
      </c>
      <c r="AT457" s="76">
        <f t="shared" ca="1" si="382"/>
        <v>3280.5</v>
      </c>
      <c r="AU457" s="76">
        <f t="shared" ca="1" si="382"/>
        <v>3280.5</v>
      </c>
      <c r="AV457" s="76">
        <f t="shared" ca="1" si="382"/>
        <v>3280.5</v>
      </c>
      <c r="AW457" s="76">
        <f t="shared" ca="1" si="382"/>
        <v>3280.5</v>
      </c>
      <c r="AX457" s="76">
        <f t="shared" ca="1" si="382"/>
        <v>3280.5</v>
      </c>
      <c r="AY457" s="76">
        <f t="shared" ca="1" si="382"/>
        <v>3280.5</v>
      </c>
      <c r="AZ457" s="76">
        <f t="shared" ca="1" si="382"/>
        <v>3280.5</v>
      </c>
      <c r="BA457" s="76">
        <f t="shared" ca="1" si="382"/>
        <v>3280.5</v>
      </c>
      <c r="BB457" s="76">
        <f t="shared" ca="1" si="382"/>
        <v>3280.5</v>
      </c>
      <c r="BC457" s="76">
        <f t="shared" ref="BC457:CH457" ca="1" si="383">+BB456*(1-$I457)</f>
        <v>3280.5</v>
      </c>
      <c r="BD457" s="76">
        <f t="shared" ca="1" si="383"/>
        <v>3280.5</v>
      </c>
      <c r="BE457" s="76">
        <f t="shared" ca="1" si="383"/>
        <v>3280.5</v>
      </c>
      <c r="BF457" s="76">
        <f t="shared" ca="1" si="383"/>
        <v>3280.5</v>
      </c>
      <c r="BG457" s="76">
        <f t="shared" ca="1" si="383"/>
        <v>3280.5</v>
      </c>
      <c r="BH457" s="76">
        <f t="shared" ca="1" si="383"/>
        <v>3280.5</v>
      </c>
      <c r="BI457" s="76">
        <f t="shared" ca="1" si="383"/>
        <v>3280.5</v>
      </c>
      <c r="BJ457" s="76">
        <f t="shared" ca="1" si="383"/>
        <v>3280.5</v>
      </c>
      <c r="BK457" s="76">
        <f t="shared" ca="1" si="383"/>
        <v>3280.5</v>
      </c>
      <c r="BL457" s="76">
        <f t="shared" ca="1" si="383"/>
        <v>3280.5</v>
      </c>
      <c r="BM457" s="76">
        <f t="shared" ca="1" si="383"/>
        <v>3280.5</v>
      </c>
      <c r="BN457" s="76">
        <f t="shared" ca="1" si="383"/>
        <v>3280.5</v>
      </c>
      <c r="BO457" s="76">
        <f t="shared" ca="1" si="383"/>
        <v>3280.5</v>
      </c>
      <c r="BP457" s="76">
        <f t="shared" ca="1" si="383"/>
        <v>3280.5</v>
      </c>
      <c r="BQ457" s="76">
        <f t="shared" ca="1" si="383"/>
        <v>3280.5</v>
      </c>
      <c r="BR457" s="76">
        <f t="shared" ca="1" si="383"/>
        <v>3280.5</v>
      </c>
      <c r="BS457" s="76">
        <f t="shared" ca="1" si="383"/>
        <v>3280.5</v>
      </c>
      <c r="BT457" s="76">
        <f t="shared" ca="1" si="383"/>
        <v>3280.5</v>
      </c>
      <c r="BU457" s="76">
        <f t="shared" ca="1" si="383"/>
        <v>3280.5</v>
      </c>
      <c r="BV457" s="76">
        <f t="shared" ca="1" si="383"/>
        <v>3280.5</v>
      </c>
      <c r="BW457" s="76">
        <f t="shared" ca="1" si="383"/>
        <v>3280.5</v>
      </c>
      <c r="BX457" s="76">
        <f t="shared" ca="1" si="383"/>
        <v>3280.5</v>
      </c>
      <c r="BY457" s="76">
        <f t="shared" ca="1" si="383"/>
        <v>3280.5</v>
      </c>
      <c r="BZ457" s="76">
        <f t="shared" ca="1" si="383"/>
        <v>3280.5</v>
      </c>
      <c r="CA457" s="76">
        <f t="shared" ca="1" si="383"/>
        <v>3280.5</v>
      </c>
      <c r="CB457" s="76">
        <f t="shared" ca="1" si="383"/>
        <v>3280.5</v>
      </c>
      <c r="CC457" s="76">
        <f t="shared" ca="1" si="383"/>
        <v>3280.5</v>
      </c>
      <c r="CD457" s="76">
        <f t="shared" ca="1" si="383"/>
        <v>3280.5</v>
      </c>
      <c r="CE457" s="76">
        <f t="shared" ca="1" si="383"/>
        <v>3280.5</v>
      </c>
      <c r="CF457" s="76">
        <f t="shared" ca="1" si="383"/>
        <v>3280.5</v>
      </c>
      <c r="CG457" s="76">
        <f t="shared" ca="1" si="383"/>
        <v>3280.5</v>
      </c>
      <c r="CH457" s="76">
        <f t="shared" ca="1" si="383"/>
        <v>3280.5</v>
      </c>
      <c r="CI457" s="76">
        <f t="shared" ref="CI457:CL457" ca="1" si="384">+CH456*(1-$I457)</f>
        <v>3280.5</v>
      </c>
      <c r="CJ457" s="76">
        <f t="shared" ca="1" si="384"/>
        <v>3280.5</v>
      </c>
      <c r="CK457" s="76">
        <f t="shared" ca="1" si="384"/>
        <v>3280.5</v>
      </c>
      <c r="CL457" s="76">
        <f t="shared" ca="1" si="384"/>
        <v>3280.5</v>
      </c>
    </row>
    <row r="458" spans="2:90" outlineLevel="2" x14ac:dyDescent="0.4">
      <c r="B458" s="409">
        <f t="shared" si="370"/>
        <v>6</v>
      </c>
      <c r="C458" s="31"/>
      <c r="D458" t="s">
        <v>929</v>
      </c>
      <c r="E458" s="8" t="str">
        <f t="shared" si="368"/>
        <v>458 GROWTHCHURN-PV</v>
      </c>
      <c r="G458" s="31"/>
      <c r="H458" s="16">
        <f t="shared" si="371"/>
        <v>0.24000000000000002</v>
      </c>
      <c r="I458" s="410">
        <v>0.1</v>
      </c>
      <c r="J458" s="73"/>
      <c r="K458" s="15">
        <f t="shared" ca="1" si="369"/>
        <v>2952.4500000000003</v>
      </c>
      <c r="L458" s="15">
        <f t="shared" ca="1" si="369"/>
        <v>2952.4500000000003</v>
      </c>
      <c r="M458" s="15">
        <f t="shared" ca="1" si="369"/>
        <v>2952.4500000000003</v>
      </c>
      <c r="N458" s="15">
        <f t="shared" ca="1" si="369"/>
        <v>2952.4500000000003</v>
      </c>
      <c r="O458" s="15">
        <f t="shared" ca="1" si="369"/>
        <v>2952.4500000000003</v>
      </c>
      <c r="P458" s="15">
        <f t="shared" ca="1" si="369"/>
        <v>2952.4500000000003</v>
      </c>
      <c r="R458" s="67"/>
      <c r="S458" s="76">
        <f t="shared" ref="S458:Z461" si="385">+R457*(1-$I458)</f>
        <v>0</v>
      </c>
      <c r="T458" s="76">
        <f t="shared" si="385"/>
        <v>0</v>
      </c>
      <c r="U458" s="76">
        <f t="shared" si="385"/>
        <v>0</v>
      </c>
      <c r="V458" s="76">
        <f t="shared" si="385"/>
        <v>0</v>
      </c>
      <c r="W458" s="76">
        <f t="shared" si="385"/>
        <v>0</v>
      </c>
      <c r="X458" s="76">
        <f t="shared" ref="X458:BC458" ca="1" si="386">+W457*(1-$I458)</f>
        <v>2952.4500000000003</v>
      </c>
      <c r="Y458" s="76">
        <f t="shared" ca="1" si="386"/>
        <v>2952.4500000000003</v>
      </c>
      <c r="Z458" s="76">
        <f t="shared" ca="1" si="386"/>
        <v>2952.4500000000003</v>
      </c>
      <c r="AA458" s="76">
        <f t="shared" ca="1" si="386"/>
        <v>2952.4500000000003</v>
      </c>
      <c r="AB458" s="76">
        <f t="shared" ca="1" si="386"/>
        <v>2952.4500000000003</v>
      </c>
      <c r="AC458" s="76">
        <f t="shared" ca="1" si="386"/>
        <v>2952.4500000000003</v>
      </c>
      <c r="AD458" s="76">
        <f t="shared" ca="1" si="386"/>
        <v>2952.4500000000003</v>
      </c>
      <c r="AE458" s="76">
        <f t="shared" ca="1" si="386"/>
        <v>2952.4500000000003</v>
      </c>
      <c r="AF458" s="76">
        <f t="shared" ca="1" si="386"/>
        <v>2952.4500000000003</v>
      </c>
      <c r="AG458" s="76">
        <f t="shared" ca="1" si="386"/>
        <v>2952.4500000000003</v>
      </c>
      <c r="AH458" s="76">
        <f t="shared" ca="1" si="386"/>
        <v>2952.4500000000003</v>
      </c>
      <c r="AI458" s="76">
        <f t="shared" ca="1" si="386"/>
        <v>2952.4500000000003</v>
      </c>
      <c r="AJ458" s="76">
        <f t="shared" ca="1" si="386"/>
        <v>2952.4500000000003</v>
      </c>
      <c r="AK458" s="76">
        <f t="shared" ca="1" si="386"/>
        <v>2952.4500000000003</v>
      </c>
      <c r="AL458" s="76">
        <f t="shared" ca="1" si="386"/>
        <v>2952.4500000000003</v>
      </c>
      <c r="AM458" s="76">
        <f t="shared" ca="1" si="386"/>
        <v>2952.4500000000003</v>
      </c>
      <c r="AN458" s="76">
        <f t="shared" ca="1" si="386"/>
        <v>2952.4500000000003</v>
      </c>
      <c r="AO458" s="76">
        <f t="shared" ca="1" si="386"/>
        <v>2952.4500000000003</v>
      </c>
      <c r="AP458" s="76">
        <f t="shared" ca="1" si="386"/>
        <v>2952.4500000000003</v>
      </c>
      <c r="AQ458" s="76">
        <f t="shared" ca="1" si="386"/>
        <v>2952.4500000000003</v>
      </c>
      <c r="AR458" s="76">
        <f t="shared" ca="1" si="386"/>
        <v>2952.4500000000003</v>
      </c>
      <c r="AS458" s="76">
        <f t="shared" ca="1" si="386"/>
        <v>2952.4500000000003</v>
      </c>
      <c r="AT458" s="76">
        <f t="shared" ca="1" si="386"/>
        <v>2952.4500000000003</v>
      </c>
      <c r="AU458" s="76">
        <f t="shared" ca="1" si="386"/>
        <v>2952.4500000000003</v>
      </c>
      <c r="AV458" s="76">
        <f t="shared" ca="1" si="386"/>
        <v>2952.4500000000003</v>
      </c>
      <c r="AW458" s="76">
        <f t="shared" ca="1" si="386"/>
        <v>2952.4500000000003</v>
      </c>
      <c r="AX458" s="76">
        <f t="shared" ca="1" si="386"/>
        <v>2952.4500000000003</v>
      </c>
      <c r="AY458" s="76">
        <f t="shared" ca="1" si="386"/>
        <v>2952.4500000000003</v>
      </c>
      <c r="AZ458" s="76">
        <f t="shared" ca="1" si="386"/>
        <v>2952.4500000000003</v>
      </c>
      <c r="BA458" s="76">
        <f t="shared" ca="1" si="386"/>
        <v>2952.4500000000003</v>
      </c>
      <c r="BB458" s="76">
        <f t="shared" ca="1" si="386"/>
        <v>2952.4500000000003</v>
      </c>
      <c r="BC458" s="76">
        <f t="shared" ca="1" si="386"/>
        <v>2952.4500000000003</v>
      </c>
      <c r="BD458" s="76">
        <f t="shared" ref="BD458:CI458" ca="1" si="387">+BC457*(1-$I458)</f>
        <v>2952.4500000000003</v>
      </c>
      <c r="BE458" s="76">
        <f t="shared" ca="1" si="387"/>
        <v>2952.4500000000003</v>
      </c>
      <c r="BF458" s="76">
        <f t="shared" ca="1" si="387"/>
        <v>2952.4500000000003</v>
      </c>
      <c r="BG458" s="76">
        <f t="shared" ca="1" si="387"/>
        <v>2952.4500000000003</v>
      </c>
      <c r="BH458" s="76">
        <f t="shared" ca="1" si="387"/>
        <v>2952.4500000000003</v>
      </c>
      <c r="BI458" s="76">
        <f t="shared" ca="1" si="387"/>
        <v>2952.4500000000003</v>
      </c>
      <c r="BJ458" s="76">
        <f t="shared" ca="1" si="387"/>
        <v>2952.4500000000003</v>
      </c>
      <c r="BK458" s="76">
        <f t="shared" ca="1" si="387"/>
        <v>2952.4500000000003</v>
      </c>
      <c r="BL458" s="76">
        <f t="shared" ca="1" si="387"/>
        <v>2952.4500000000003</v>
      </c>
      <c r="BM458" s="76">
        <f t="shared" ca="1" si="387"/>
        <v>2952.4500000000003</v>
      </c>
      <c r="BN458" s="76">
        <f t="shared" ca="1" si="387"/>
        <v>2952.4500000000003</v>
      </c>
      <c r="BO458" s="76">
        <f t="shared" ca="1" si="387"/>
        <v>2952.4500000000003</v>
      </c>
      <c r="BP458" s="76">
        <f t="shared" ca="1" si="387"/>
        <v>2952.4500000000003</v>
      </c>
      <c r="BQ458" s="76">
        <f t="shared" ca="1" si="387"/>
        <v>2952.4500000000003</v>
      </c>
      <c r="BR458" s="76">
        <f t="shared" ca="1" si="387"/>
        <v>2952.4500000000003</v>
      </c>
      <c r="BS458" s="76">
        <f t="shared" ca="1" si="387"/>
        <v>2952.4500000000003</v>
      </c>
      <c r="BT458" s="76">
        <f t="shared" ca="1" si="387"/>
        <v>2952.4500000000003</v>
      </c>
      <c r="BU458" s="76">
        <f t="shared" ca="1" si="387"/>
        <v>2952.4500000000003</v>
      </c>
      <c r="BV458" s="76">
        <f t="shared" ca="1" si="387"/>
        <v>2952.4500000000003</v>
      </c>
      <c r="BW458" s="76">
        <f t="shared" ca="1" si="387"/>
        <v>2952.4500000000003</v>
      </c>
      <c r="BX458" s="76">
        <f t="shared" ca="1" si="387"/>
        <v>2952.4500000000003</v>
      </c>
      <c r="BY458" s="76">
        <f t="shared" ca="1" si="387"/>
        <v>2952.4500000000003</v>
      </c>
      <c r="BZ458" s="76">
        <f t="shared" ca="1" si="387"/>
        <v>2952.4500000000003</v>
      </c>
      <c r="CA458" s="76">
        <f t="shared" ca="1" si="387"/>
        <v>2952.4500000000003</v>
      </c>
      <c r="CB458" s="76">
        <f t="shared" ca="1" si="387"/>
        <v>2952.4500000000003</v>
      </c>
      <c r="CC458" s="76">
        <f t="shared" ca="1" si="387"/>
        <v>2952.4500000000003</v>
      </c>
      <c r="CD458" s="76">
        <f t="shared" ca="1" si="387"/>
        <v>2952.4500000000003</v>
      </c>
      <c r="CE458" s="76">
        <f t="shared" ca="1" si="387"/>
        <v>2952.4500000000003</v>
      </c>
      <c r="CF458" s="76">
        <f t="shared" ca="1" si="387"/>
        <v>2952.4500000000003</v>
      </c>
      <c r="CG458" s="76">
        <f t="shared" ca="1" si="387"/>
        <v>2952.4500000000003</v>
      </c>
      <c r="CH458" s="76">
        <f t="shared" ca="1" si="387"/>
        <v>2952.4500000000003</v>
      </c>
      <c r="CI458" s="76">
        <f t="shared" ca="1" si="387"/>
        <v>2952.4500000000003</v>
      </c>
      <c r="CJ458" s="76">
        <f t="shared" ref="CJ458:CL458" ca="1" si="388">+CI457*(1-$I458)</f>
        <v>2952.4500000000003</v>
      </c>
      <c r="CK458" s="76">
        <f t="shared" ca="1" si="388"/>
        <v>2952.4500000000003</v>
      </c>
      <c r="CL458" s="76">
        <f t="shared" ca="1" si="388"/>
        <v>2952.4500000000003</v>
      </c>
    </row>
    <row r="459" spans="2:90" outlineLevel="2" x14ac:dyDescent="0.4">
      <c r="B459" s="409">
        <f t="shared" si="370"/>
        <v>7</v>
      </c>
      <c r="C459" s="31"/>
      <c r="D459" t="s">
        <v>929</v>
      </c>
      <c r="E459" s="8" t="str">
        <f t="shared" si="368"/>
        <v>459 GROWTHCHURN-PV</v>
      </c>
      <c r="G459" s="31"/>
      <c r="H459" s="16">
        <f t="shared" si="371"/>
        <v>0.28000000000000003</v>
      </c>
      <c r="I459" s="410">
        <v>0.1</v>
      </c>
      <c r="J459" s="73"/>
      <c r="K459" s="15">
        <f t="shared" ca="1" si="369"/>
        <v>2657.2050000000004</v>
      </c>
      <c r="L459" s="15">
        <f t="shared" ca="1" si="369"/>
        <v>2657.2050000000004</v>
      </c>
      <c r="M459" s="15">
        <f t="shared" ca="1" si="369"/>
        <v>2657.2050000000004</v>
      </c>
      <c r="N459" s="15">
        <f t="shared" ca="1" si="369"/>
        <v>2657.2050000000004</v>
      </c>
      <c r="O459" s="15">
        <f t="shared" ca="1" si="369"/>
        <v>2657.2050000000004</v>
      </c>
      <c r="P459" s="15">
        <f t="shared" ca="1" si="369"/>
        <v>2657.2050000000004</v>
      </c>
      <c r="R459" s="67"/>
      <c r="S459" s="76">
        <f t="shared" si="385"/>
        <v>0</v>
      </c>
      <c r="T459" s="76">
        <f t="shared" si="385"/>
        <v>0</v>
      </c>
      <c r="U459" s="76">
        <f t="shared" si="385"/>
        <v>0</v>
      </c>
      <c r="V459" s="76">
        <f t="shared" si="385"/>
        <v>0</v>
      </c>
      <c r="W459" s="76">
        <f t="shared" si="385"/>
        <v>0</v>
      </c>
      <c r="X459" s="76">
        <f t="shared" si="385"/>
        <v>0</v>
      </c>
      <c r="Y459" s="76">
        <f t="shared" ref="Y459:BD459" ca="1" si="389">+X458*(1-$I459)</f>
        <v>2657.2050000000004</v>
      </c>
      <c r="Z459" s="76">
        <f t="shared" ca="1" si="389"/>
        <v>2657.2050000000004</v>
      </c>
      <c r="AA459" s="76">
        <f t="shared" ca="1" si="389"/>
        <v>2657.2050000000004</v>
      </c>
      <c r="AB459" s="76">
        <f t="shared" ca="1" si="389"/>
        <v>2657.2050000000004</v>
      </c>
      <c r="AC459" s="76">
        <f t="shared" ca="1" si="389"/>
        <v>2657.2050000000004</v>
      </c>
      <c r="AD459" s="76">
        <f t="shared" ca="1" si="389"/>
        <v>2657.2050000000004</v>
      </c>
      <c r="AE459" s="76">
        <f t="shared" ca="1" si="389"/>
        <v>2657.2050000000004</v>
      </c>
      <c r="AF459" s="76">
        <f t="shared" ca="1" si="389"/>
        <v>2657.2050000000004</v>
      </c>
      <c r="AG459" s="76">
        <f t="shared" ca="1" si="389"/>
        <v>2657.2050000000004</v>
      </c>
      <c r="AH459" s="76">
        <f t="shared" ca="1" si="389"/>
        <v>2657.2050000000004</v>
      </c>
      <c r="AI459" s="76">
        <f t="shared" ca="1" si="389"/>
        <v>2657.2050000000004</v>
      </c>
      <c r="AJ459" s="76">
        <f t="shared" ca="1" si="389"/>
        <v>2657.2050000000004</v>
      </c>
      <c r="AK459" s="76">
        <f t="shared" ca="1" si="389"/>
        <v>2657.2050000000004</v>
      </c>
      <c r="AL459" s="76">
        <f t="shared" ca="1" si="389"/>
        <v>2657.2050000000004</v>
      </c>
      <c r="AM459" s="76">
        <f t="shared" ca="1" si="389"/>
        <v>2657.2050000000004</v>
      </c>
      <c r="AN459" s="76">
        <f t="shared" ca="1" si="389"/>
        <v>2657.2050000000004</v>
      </c>
      <c r="AO459" s="76">
        <f t="shared" ca="1" si="389"/>
        <v>2657.2050000000004</v>
      </c>
      <c r="AP459" s="76">
        <f t="shared" ca="1" si="389"/>
        <v>2657.2050000000004</v>
      </c>
      <c r="AQ459" s="76">
        <f t="shared" ca="1" si="389"/>
        <v>2657.2050000000004</v>
      </c>
      <c r="AR459" s="76">
        <f t="shared" ca="1" si="389"/>
        <v>2657.2050000000004</v>
      </c>
      <c r="AS459" s="76">
        <f t="shared" ca="1" si="389"/>
        <v>2657.2050000000004</v>
      </c>
      <c r="AT459" s="76">
        <f t="shared" ca="1" si="389"/>
        <v>2657.2050000000004</v>
      </c>
      <c r="AU459" s="76">
        <f t="shared" ca="1" si="389"/>
        <v>2657.2050000000004</v>
      </c>
      <c r="AV459" s="76">
        <f t="shared" ca="1" si="389"/>
        <v>2657.2050000000004</v>
      </c>
      <c r="AW459" s="76">
        <f t="shared" ca="1" si="389"/>
        <v>2657.2050000000004</v>
      </c>
      <c r="AX459" s="76">
        <f t="shared" ca="1" si="389"/>
        <v>2657.2050000000004</v>
      </c>
      <c r="AY459" s="76">
        <f t="shared" ca="1" si="389"/>
        <v>2657.2050000000004</v>
      </c>
      <c r="AZ459" s="76">
        <f t="shared" ca="1" si="389"/>
        <v>2657.2050000000004</v>
      </c>
      <c r="BA459" s="76">
        <f t="shared" ca="1" si="389"/>
        <v>2657.2050000000004</v>
      </c>
      <c r="BB459" s="76">
        <f t="shared" ca="1" si="389"/>
        <v>2657.2050000000004</v>
      </c>
      <c r="BC459" s="76">
        <f t="shared" ca="1" si="389"/>
        <v>2657.2050000000004</v>
      </c>
      <c r="BD459" s="76">
        <f t="shared" ca="1" si="389"/>
        <v>2657.2050000000004</v>
      </c>
      <c r="BE459" s="76">
        <f t="shared" ref="BE459:CJ459" ca="1" si="390">+BD458*(1-$I459)</f>
        <v>2657.2050000000004</v>
      </c>
      <c r="BF459" s="76">
        <f t="shared" ca="1" si="390"/>
        <v>2657.2050000000004</v>
      </c>
      <c r="BG459" s="76">
        <f t="shared" ca="1" si="390"/>
        <v>2657.2050000000004</v>
      </c>
      <c r="BH459" s="76">
        <f t="shared" ca="1" si="390"/>
        <v>2657.2050000000004</v>
      </c>
      <c r="BI459" s="76">
        <f t="shared" ca="1" si="390"/>
        <v>2657.2050000000004</v>
      </c>
      <c r="BJ459" s="76">
        <f t="shared" ca="1" si="390"/>
        <v>2657.2050000000004</v>
      </c>
      <c r="BK459" s="76">
        <f t="shared" ca="1" si="390"/>
        <v>2657.2050000000004</v>
      </c>
      <c r="BL459" s="76">
        <f t="shared" ca="1" si="390"/>
        <v>2657.2050000000004</v>
      </c>
      <c r="BM459" s="76">
        <f t="shared" ca="1" si="390"/>
        <v>2657.2050000000004</v>
      </c>
      <c r="BN459" s="76">
        <f t="shared" ca="1" si="390"/>
        <v>2657.2050000000004</v>
      </c>
      <c r="BO459" s="76">
        <f t="shared" ca="1" si="390"/>
        <v>2657.2050000000004</v>
      </c>
      <c r="BP459" s="76">
        <f t="shared" ca="1" si="390"/>
        <v>2657.2050000000004</v>
      </c>
      <c r="BQ459" s="76">
        <f t="shared" ca="1" si="390"/>
        <v>2657.2050000000004</v>
      </c>
      <c r="BR459" s="76">
        <f t="shared" ca="1" si="390"/>
        <v>2657.2050000000004</v>
      </c>
      <c r="BS459" s="76">
        <f t="shared" ca="1" si="390"/>
        <v>2657.2050000000004</v>
      </c>
      <c r="BT459" s="76">
        <f t="shared" ca="1" si="390"/>
        <v>2657.2050000000004</v>
      </c>
      <c r="BU459" s="76">
        <f t="shared" ca="1" si="390"/>
        <v>2657.2050000000004</v>
      </c>
      <c r="BV459" s="76">
        <f t="shared" ca="1" si="390"/>
        <v>2657.2050000000004</v>
      </c>
      <c r="BW459" s="76">
        <f t="shared" ca="1" si="390"/>
        <v>2657.2050000000004</v>
      </c>
      <c r="BX459" s="76">
        <f t="shared" ca="1" si="390"/>
        <v>2657.2050000000004</v>
      </c>
      <c r="BY459" s="76">
        <f t="shared" ca="1" si="390"/>
        <v>2657.2050000000004</v>
      </c>
      <c r="BZ459" s="76">
        <f t="shared" ca="1" si="390"/>
        <v>2657.2050000000004</v>
      </c>
      <c r="CA459" s="76">
        <f t="shared" ca="1" si="390"/>
        <v>2657.2050000000004</v>
      </c>
      <c r="CB459" s="76">
        <f t="shared" ca="1" si="390"/>
        <v>2657.2050000000004</v>
      </c>
      <c r="CC459" s="76">
        <f t="shared" ca="1" si="390"/>
        <v>2657.2050000000004</v>
      </c>
      <c r="CD459" s="76">
        <f t="shared" ca="1" si="390"/>
        <v>2657.2050000000004</v>
      </c>
      <c r="CE459" s="76">
        <f t="shared" ca="1" si="390"/>
        <v>2657.2050000000004</v>
      </c>
      <c r="CF459" s="76">
        <f t="shared" ca="1" si="390"/>
        <v>2657.2050000000004</v>
      </c>
      <c r="CG459" s="76">
        <f t="shared" ca="1" si="390"/>
        <v>2657.2050000000004</v>
      </c>
      <c r="CH459" s="76">
        <f t="shared" ca="1" si="390"/>
        <v>2657.2050000000004</v>
      </c>
      <c r="CI459" s="76">
        <f t="shared" ca="1" si="390"/>
        <v>2657.2050000000004</v>
      </c>
      <c r="CJ459" s="76">
        <f t="shared" ca="1" si="390"/>
        <v>2657.2050000000004</v>
      </c>
      <c r="CK459" s="76">
        <f t="shared" ref="CK459:CL459" ca="1" si="391">+CJ458*(1-$I459)</f>
        <v>2657.2050000000004</v>
      </c>
      <c r="CL459" s="76">
        <f t="shared" ca="1" si="391"/>
        <v>2657.2050000000004</v>
      </c>
    </row>
    <row r="460" spans="2:90" outlineLevel="2" x14ac:dyDescent="0.4">
      <c r="B460" s="409">
        <f t="shared" si="370"/>
        <v>8</v>
      </c>
      <c r="C460" s="31"/>
      <c r="D460" t="s">
        <v>929</v>
      </c>
      <c r="E460" s="8" t="str">
        <f t="shared" si="368"/>
        <v>460 GROWTHCHURN-PV</v>
      </c>
      <c r="G460" s="31"/>
      <c r="H460" s="16">
        <f t="shared" si="371"/>
        <v>0.32</v>
      </c>
      <c r="I460" s="410">
        <v>0.1</v>
      </c>
      <c r="J460" s="73"/>
      <c r="K460" s="15">
        <f t="shared" ca="1" si="369"/>
        <v>2391.4845000000005</v>
      </c>
      <c r="L460" s="15">
        <f t="shared" ca="1" si="369"/>
        <v>2391.4845000000005</v>
      </c>
      <c r="M460" s="15">
        <f t="shared" ca="1" si="369"/>
        <v>2391.4845000000005</v>
      </c>
      <c r="N460" s="15">
        <f t="shared" ca="1" si="369"/>
        <v>2391.4845000000005</v>
      </c>
      <c r="O460" s="15">
        <f t="shared" ca="1" si="369"/>
        <v>2391.4845000000005</v>
      </c>
      <c r="P460" s="15">
        <f t="shared" ca="1" si="369"/>
        <v>2391.4845000000005</v>
      </c>
      <c r="R460" s="67"/>
      <c r="S460" s="76">
        <f t="shared" si="385"/>
        <v>0</v>
      </c>
      <c r="T460" s="76">
        <f t="shared" si="385"/>
        <v>0</v>
      </c>
      <c r="U460" s="76">
        <f t="shared" si="385"/>
        <v>0</v>
      </c>
      <c r="V460" s="76">
        <f t="shared" si="385"/>
        <v>0</v>
      </c>
      <c r="W460" s="76">
        <f t="shared" si="385"/>
        <v>0</v>
      </c>
      <c r="X460" s="76">
        <f t="shared" si="385"/>
        <v>0</v>
      </c>
      <c r="Y460" s="76">
        <f t="shared" si="385"/>
        <v>0</v>
      </c>
      <c r="Z460" s="76">
        <f t="shared" ref="Z460:BE460" ca="1" si="392">+Y459*(1-$I460)</f>
        <v>2391.4845000000005</v>
      </c>
      <c r="AA460" s="76">
        <f t="shared" ca="1" si="392"/>
        <v>2391.4845000000005</v>
      </c>
      <c r="AB460" s="76">
        <f t="shared" ca="1" si="392"/>
        <v>2391.4845000000005</v>
      </c>
      <c r="AC460" s="76">
        <f t="shared" ca="1" si="392"/>
        <v>2391.4845000000005</v>
      </c>
      <c r="AD460" s="76">
        <f t="shared" ca="1" si="392"/>
        <v>2391.4845000000005</v>
      </c>
      <c r="AE460" s="76">
        <f t="shared" ca="1" si="392"/>
        <v>2391.4845000000005</v>
      </c>
      <c r="AF460" s="76">
        <f t="shared" ca="1" si="392"/>
        <v>2391.4845000000005</v>
      </c>
      <c r="AG460" s="76">
        <f t="shared" ca="1" si="392"/>
        <v>2391.4845000000005</v>
      </c>
      <c r="AH460" s="76">
        <f t="shared" ca="1" si="392"/>
        <v>2391.4845000000005</v>
      </c>
      <c r="AI460" s="76">
        <f t="shared" ca="1" si="392"/>
        <v>2391.4845000000005</v>
      </c>
      <c r="AJ460" s="76">
        <f t="shared" ca="1" si="392"/>
        <v>2391.4845000000005</v>
      </c>
      <c r="AK460" s="76">
        <f t="shared" ca="1" si="392"/>
        <v>2391.4845000000005</v>
      </c>
      <c r="AL460" s="76">
        <f t="shared" ca="1" si="392"/>
        <v>2391.4845000000005</v>
      </c>
      <c r="AM460" s="76">
        <f t="shared" ca="1" si="392"/>
        <v>2391.4845000000005</v>
      </c>
      <c r="AN460" s="76">
        <f t="shared" ca="1" si="392"/>
        <v>2391.4845000000005</v>
      </c>
      <c r="AO460" s="76">
        <f t="shared" ca="1" si="392"/>
        <v>2391.4845000000005</v>
      </c>
      <c r="AP460" s="76">
        <f t="shared" ca="1" si="392"/>
        <v>2391.4845000000005</v>
      </c>
      <c r="AQ460" s="76">
        <f t="shared" ca="1" si="392"/>
        <v>2391.4845000000005</v>
      </c>
      <c r="AR460" s="76">
        <f t="shared" ca="1" si="392"/>
        <v>2391.4845000000005</v>
      </c>
      <c r="AS460" s="76">
        <f t="shared" ca="1" si="392"/>
        <v>2391.4845000000005</v>
      </c>
      <c r="AT460" s="76">
        <f t="shared" ca="1" si="392"/>
        <v>2391.4845000000005</v>
      </c>
      <c r="AU460" s="76">
        <f t="shared" ca="1" si="392"/>
        <v>2391.4845000000005</v>
      </c>
      <c r="AV460" s="76">
        <f t="shared" ca="1" si="392"/>
        <v>2391.4845000000005</v>
      </c>
      <c r="AW460" s="76">
        <f t="shared" ca="1" si="392"/>
        <v>2391.4845000000005</v>
      </c>
      <c r="AX460" s="76">
        <f t="shared" ca="1" si="392"/>
        <v>2391.4845000000005</v>
      </c>
      <c r="AY460" s="76">
        <f t="shared" ca="1" si="392"/>
        <v>2391.4845000000005</v>
      </c>
      <c r="AZ460" s="76">
        <f t="shared" ca="1" si="392"/>
        <v>2391.4845000000005</v>
      </c>
      <c r="BA460" s="76">
        <f t="shared" ca="1" si="392"/>
        <v>2391.4845000000005</v>
      </c>
      <c r="BB460" s="76">
        <f t="shared" ca="1" si="392"/>
        <v>2391.4845000000005</v>
      </c>
      <c r="BC460" s="76">
        <f t="shared" ca="1" si="392"/>
        <v>2391.4845000000005</v>
      </c>
      <c r="BD460" s="76">
        <f t="shared" ca="1" si="392"/>
        <v>2391.4845000000005</v>
      </c>
      <c r="BE460" s="76">
        <f t="shared" ca="1" si="392"/>
        <v>2391.4845000000005</v>
      </c>
      <c r="BF460" s="76">
        <f t="shared" ref="BF460:CL460" ca="1" si="393">+BE459*(1-$I460)</f>
        <v>2391.4845000000005</v>
      </c>
      <c r="BG460" s="76">
        <f t="shared" ca="1" si="393"/>
        <v>2391.4845000000005</v>
      </c>
      <c r="BH460" s="76">
        <f t="shared" ca="1" si="393"/>
        <v>2391.4845000000005</v>
      </c>
      <c r="BI460" s="76">
        <f t="shared" ca="1" si="393"/>
        <v>2391.4845000000005</v>
      </c>
      <c r="BJ460" s="76">
        <f t="shared" ca="1" si="393"/>
        <v>2391.4845000000005</v>
      </c>
      <c r="BK460" s="76">
        <f t="shared" ca="1" si="393"/>
        <v>2391.4845000000005</v>
      </c>
      <c r="BL460" s="76">
        <f t="shared" ca="1" si="393"/>
        <v>2391.4845000000005</v>
      </c>
      <c r="BM460" s="76">
        <f t="shared" ca="1" si="393"/>
        <v>2391.4845000000005</v>
      </c>
      <c r="BN460" s="76">
        <f t="shared" ca="1" si="393"/>
        <v>2391.4845000000005</v>
      </c>
      <c r="BO460" s="76">
        <f t="shared" ca="1" si="393"/>
        <v>2391.4845000000005</v>
      </c>
      <c r="BP460" s="76">
        <f t="shared" ca="1" si="393"/>
        <v>2391.4845000000005</v>
      </c>
      <c r="BQ460" s="76">
        <f t="shared" ca="1" si="393"/>
        <v>2391.4845000000005</v>
      </c>
      <c r="BR460" s="76">
        <f t="shared" ca="1" si="393"/>
        <v>2391.4845000000005</v>
      </c>
      <c r="BS460" s="76">
        <f t="shared" ca="1" si="393"/>
        <v>2391.4845000000005</v>
      </c>
      <c r="BT460" s="76">
        <f t="shared" ca="1" si="393"/>
        <v>2391.4845000000005</v>
      </c>
      <c r="BU460" s="76">
        <f t="shared" ca="1" si="393"/>
        <v>2391.4845000000005</v>
      </c>
      <c r="BV460" s="76">
        <f t="shared" ca="1" si="393"/>
        <v>2391.4845000000005</v>
      </c>
      <c r="BW460" s="76">
        <f t="shared" ca="1" si="393"/>
        <v>2391.4845000000005</v>
      </c>
      <c r="BX460" s="76">
        <f t="shared" ca="1" si="393"/>
        <v>2391.4845000000005</v>
      </c>
      <c r="BY460" s="76">
        <f t="shared" ca="1" si="393"/>
        <v>2391.4845000000005</v>
      </c>
      <c r="BZ460" s="76">
        <f t="shared" ca="1" si="393"/>
        <v>2391.4845000000005</v>
      </c>
      <c r="CA460" s="76">
        <f t="shared" ca="1" si="393"/>
        <v>2391.4845000000005</v>
      </c>
      <c r="CB460" s="76">
        <f t="shared" ca="1" si="393"/>
        <v>2391.4845000000005</v>
      </c>
      <c r="CC460" s="76">
        <f t="shared" ca="1" si="393"/>
        <v>2391.4845000000005</v>
      </c>
      <c r="CD460" s="76">
        <f t="shared" ca="1" si="393"/>
        <v>2391.4845000000005</v>
      </c>
      <c r="CE460" s="76">
        <f t="shared" ca="1" si="393"/>
        <v>2391.4845000000005</v>
      </c>
      <c r="CF460" s="76">
        <f t="shared" ca="1" si="393"/>
        <v>2391.4845000000005</v>
      </c>
      <c r="CG460" s="76">
        <f t="shared" ca="1" si="393"/>
        <v>2391.4845000000005</v>
      </c>
      <c r="CH460" s="76">
        <f t="shared" ca="1" si="393"/>
        <v>2391.4845000000005</v>
      </c>
      <c r="CI460" s="76">
        <f t="shared" ca="1" si="393"/>
        <v>2391.4845000000005</v>
      </c>
      <c r="CJ460" s="76">
        <f t="shared" ca="1" si="393"/>
        <v>2391.4845000000005</v>
      </c>
      <c r="CK460" s="76">
        <f t="shared" ca="1" si="393"/>
        <v>2391.4845000000005</v>
      </c>
      <c r="CL460" s="76">
        <f t="shared" ca="1" si="393"/>
        <v>2391.4845000000005</v>
      </c>
    </row>
    <row r="461" spans="2:90" outlineLevel="2" x14ac:dyDescent="0.4">
      <c r="B461" s="409">
        <f t="shared" si="370"/>
        <v>9</v>
      </c>
      <c r="C461" s="31"/>
      <c r="D461" t="s">
        <v>929</v>
      </c>
      <c r="E461" s="8" t="str">
        <f t="shared" si="368"/>
        <v>461 GROWTHCHURN-PV</v>
      </c>
      <c r="G461" s="31"/>
      <c r="H461" s="16">
        <f t="shared" si="371"/>
        <v>0.36</v>
      </c>
      <c r="I461" s="410">
        <v>0.1</v>
      </c>
      <c r="J461" s="73"/>
      <c r="K461" s="15">
        <f t="shared" ca="1" si="369"/>
        <v>2152.3360500000003</v>
      </c>
      <c r="L461" s="15">
        <f t="shared" ca="1" si="369"/>
        <v>2152.3360500000003</v>
      </c>
      <c r="M461" s="15">
        <f t="shared" ca="1" si="369"/>
        <v>2152.3360500000003</v>
      </c>
      <c r="N461" s="15">
        <f t="shared" ca="1" si="369"/>
        <v>2152.3360500000003</v>
      </c>
      <c r="O461" s="15">
        <f t="shared" ca="1" si="369"/>
        <v>2152.3360500000003</v>
      </c>
      <c r="P461" s="15">
        <f t="shared" ca="1" si="369"/>
        <v>2152.3360500000003</v>
      </c>
      <c r="R461" s="67"/>
      <c r="S461" s="76">
        <f t="shared" si="385"/>
        <v>0</v>
      </c>
      <c r="T461" s="76">
        <f t="shared" si="385"/>
        <v>0</v>
      </c>
      <c r="U461" s="76">
        <f t="shared" si="385"/>
        <v>0</v>
      </c>
      <c r="V461" s="76">
        <f t="shared" si="385"/>
        <v>0</v>
      </c>
      <c r="W461" s="76">
        <f t="shared" si="385"/>
        <v>0</v>
      </c>
      <c r="X461" s="76">
        <f t="shared" si="385"/>
        <v>0</v>
      </c>
      <c r="Y461" s="76">
        <f t="shared" si="385"/>
        <v>0</v>
      </c>
      <c r="Z461" s="76">
        <f t="shared" si="385"/>
        <v>0</v>
      </c>
      <c r="AA461" s="76">
        <f t="shared" ref="AA461:BF461" ca="1" si="394">+Z460*(1-$I461)</f>
        <v>2152.3360500000003</v>
      </c>
      <c r="AB461" s="76">
        <f t="shared" ca="1" si="394"/>
        <v>2152.3360500000003</v>
      </c>
      <c r="AC461" s="76">
        <f t="shared" ca="1" si="394"/>
        <v>2152.3360500000003</v>
      </c>
      <c r="AD461" s="76">
        <f t="shared" ca="1" si="394"/>
        <v>2152.3360500000003</v>
      </c>
      <c r="AE461" s="76">
        <f t="shared" ca="1" si="394"/>
        <v>2152.3360500000003</v>
      </c>
      <c r="AF461" s="76">
        <f t="shared" ca="1" si="394"/>
        <v>2152.3360500000003</v>
      </c>
      <c r="AG461" s="76">
        <f t="shared" ca="1" si="394"/>
        <v>2152.3360500000003</v>
      </c>
      <c r="AH461" s="76">
        <f t="shared" ca="1" si="394"/>
        <v>2152.3360500000003</v>
      </c>
      <c r="AI461" s="76">
        <f t="shared" ca="1" si="394"/>
        <v>2152.3360500000003</v>
      </c>
      <c r="AJ461" s="76">
        <f t="shared" ca="1" si="394"/>
        <v>2152.3360500000003</v>
      </c>
      <c r="AK461" s="76">
        <f t="shared" ca="1" si="394"/>
        <v>2152.3360500000003</v>
      </c>
      <c r="AL461" s="76">
        <f t="shared" ca="1" si="394"/>
        <v>2152.3360500000003</v>
      </c>
      <c r="AM461" s="76">
        <f t="shared" ca="1" si="394"/>
        <v>2152.3360500000003</v>
      </c>
      <c r="AN461" s="76">
        <f t="shared" ca="1" si="394"/>
        <v>2152.3360500000003</v>
      </c>
      <c r="AO461" s="76">
        <f t="shared" ca="1" si="394"/>
        <v>2152.3360500000003</v>
      </c>
      <c r="AP461" s="76">
        <f t="shared" ca="1" si="394"/>
        <v>2152.3360500000003</v>
      </c>
      <c r="AQ461" s="76">
        <f t="shared" ca="1" si="394"/>
        <v>2152.3360500000003</v>
      </c>
      <c r="AR461" s="76">
        <f t="shared" ca="1" si="394"/>
        <v>2152.3360500000003</v>
      </c>
      <c r="AS461" s="76">
        <f t="shared" ca="1" si="394"/>
        <v>2152.3360500000003</v>
      </c>
      <c r="AT461" s="76">
        <f t="shared" ca="1" si="394"/>
        <v>2152.3360500000003</v>
      </c>
      <c r="AU461" s="76">
        <f t="shared" ca="1" si="394"/>
        <v>2152.3360500000003</v>
      </c>
      <c r="AV461" s="76">
        <f t="shared" ca="1" si="394"/>
        <v>2152.3360500000003</v>
      </c>
      <c r="AW461" s="76">
        <f t="shared" ca="1" si="394"/>
        <v>2152.3360500000003</v>
      </c>
      <c r="AX461" s="76">
        <f t="shared" ca="1" si="394"/>
        <v>2152.3360500000003</v>
      </c>
      <c r="AY461" s="76">
        <f t="shared" ca="1" si="394"/>
        <v>2152.3360500000003</v>
      </c>
      <c r="AZ461" s="76">
        <f t="shared" ca="1" si="394"/>
        <v>2152.3360500000003</v>
      </c>
      <c r="BA461" s="76">
        <f t="shared" ca="1" si="394"/>
        <v>2152.3360500000003</v>
      </c>
      <c r="BB461" s="76">
        <f t="shared" ca="1" si="394"/>
        <v>2152.3360500000003</v>
      </c>
      <c r="BC461" s="76">
        <f t="shared" ca="1" si="394"/>
        <v>2152.3360500000003</v>
      </c>
      <c r="BD461" s="76">
        <f t="shared" ca="1" si="394"/>
        <v>2152.3360500000003</v>
      </c>
      <c r="BE461" s="76">
        <f t="shared" ca="1" si="394"/>
        <v>2152.3360500000003</v>
      </c>
      <c r="BF461" s="76">
        <f t="shared" ca="1" si="394"/>
        <v>2152.3360500000003</v>
      </c>
      <c r="BG461" s="76">
        <f t="shared" ref="BG461:CL461" ca="1" si="395">+BF460*(1-$I461)</f>
        <v>2152.3360500000003</v>
      </c>
      <c r="BH461" s="76">
        <f t="shared" ca="1" si="395"/>
        <v>2152.3360500000003</v>
      </c>
      <c r="BI461" s="76">
        <f t="shared" ca="1" si="395"/>
        <v>2152.3360500000003</v>
      </c>
      <c r="BJ461" s="76">
        <f t="shared" ca="1" si="395"/>
        <v>2152.3360500000003</v>
      </c>
      <c r="BK461" s="76">
        <f t="shared" ca="1" si="395"/>
        <v>2152.3360500000003</v>
      </c>
      <c r="BL461" s="76">
        <f t="shared" ca="1" si="395"/>
        <v>2152.3360500000003</v>
      </c>
      <c r="BM461" s="76">
        <f t="shared" ca="1" si="395"/>
        <v>2152.3360500000003</v>
      </c>
      <c r="BN461" s="76">
        <f t="shared" ca="1" si="395"/>
        <v>2152.3360500000003</v>
      </c>
      <c r="BO461" s="76">
        <f t="shared" ca="1" si="395"/>
        <v>2152.3360500000003</v>
      </c>
      <c r="BP461" s="76">
        <f t="shared" ca="1" si="395"/>
        <v>2152.3360500000003</v>
      </c>
      <c r="BQ461" s="76">
        <f t="shared" ca="1" si="395"/>
        <v>2152.3360500000003</v>
      </c>
      <c r="BR461" s="76">
        <f t="shared" ca="1" si="395"/>
        <v>2152.3360500000003</v>
      </c>
      <c r="BS461" s="76">
        <f t="shared" ca="1" si="395"/>
        <v>2152.3360500000003</v>
      </c>
      <c r="BT461" s="76">
        <f t="shared" ca="1" si="395"/>
        <v>2152.3360500000003</v>
      </c>
      <c r="BU461" s="76">
        <f t="shared" ca="1" si="395"/>
        <v>2152.3360500000003</v>
      </c>
      <c r="BV461" s="76">
        <f t="shared" ca="1" si="395"/>
        <v>2152.3360500000003</v>
      </c>
      <c r="BW461" s="76">
        <f t="shared" ca="1" si="395"/>
        <v>2152.3360500000003</v>
      </c>
      <c r="BX461" s="76">
        <f t="shared" ca="1" si="395"/>
        <v>2152.3360500000003</v>
      </c>
      <c r="BY461" s="76">
        <f t="shared" ca="1" si="395"/>
        <v>2152.3360500000003</v>
      </c>
      <c r="BZ461" s="76">
        <f t="shared" ca="1" si="395"/>
        <v>2152.3360500000003</v>
      </c>
      <c r="CA461" s="76">
        <f t="shared" ca="1" si="395"/>
        <v>2152.3360500000003</v>
      </c>
      <c r="CB461" s="76">
        <f t="shared" ca="1" si="395"/>
        <v>2152.3360500000003</v>
      </c>
      <c r="CC461" s="76">
        <f t="shared" ca="1" si="395"/>
        <v>2152.3360500000003</v>
      </c>
      <c r="CD461" s="76">
        <f t="shared" ca="1" si="395"/>
        <v>2152.3360500000003</v>
      </c>
      <c r="CE461" s="76">
        <f t="shared" ca="1" si="395"/>
        <v>2152.3360500000003</v>
      </c>
      <c r="CF461" s="76">
        <f t="shared" ca="1" si="395"/>
        <v>2152.3360500000003</v>
      </c>
      <c r="CG461" s="76">
        <f t="shared" ca="1" si="395"/>
        <v>2152.3360500000003</v>
      </c>
      <c r="CH461" s="76">
        <f t="shared" ca="1" si="395"/>
        <v>2152.3360500000003</v>
      </c>
      <c r="CI461" s="76">
        <f t="shared" ca="1" si="395"/>
        <v>2152.3360500000003</v>
      </c>
      <c r="CJ461" s="76">
        <f t="shared" ca="1" si="395"/>
        <v>2152.3360500000003</v>
      </c>
      <c r="CK461" s="76">
        <f t="shared" ca="1" si="395"/>
        <v>2152.3360500000003</v>
      </c>
      <c r="CL461" s="76">
        <f t="shared" ca="1" si="395"/>
        <v>2152.3360500000003</v>
      </c>
    </row>
    <row r="462" spans="2:90" outlineLevel="2" x14ac:dyDescent="0.4">
      <c r="B462" s="409">
        <f t="shared" si="370"/>
        <v>10</v>
      </c>
      <c r="C462" s="31"/>
      <c r="D462" t="s">
        <v>929</v>
      </c>
      <c r="E462" s="8" t="str">
        <f t="shared" si="368"/>
        <v>462 GROWTHCHURN-PV</v>
      </c>
      <c r="G462" s="31"/>
      <c r="H462" s="16">
        <f t="shared" si="371"/>
        <v>0.39999999999999997</v>
      </c>
      <c r="I462" s="410">
        <v>0.1</v>
      </c>
      <c r="J462" s="73"/>
      <c r="K462" s="15">
        <f t="shared" ca="1" si="369"/>
        <v>1937.1024450000004</v>
      </c>
      <c r="L462" s="15">
        <f t="shared" ca="1" si="369"/>
        <v>1937.1024450000004</v>
      </c>
      <c r="M462" s="15">
        <f t="shared" ca="1" si="369"/>
        <v>1937.1024450000004</v>
      </c>
      <c r="N462" s="15">
        <f t="shared" ca="1" si="369"/>
        <v>1937.1024450000004</v>
      </c>
      <c r="O462" s="15">
        <f t="shared" ca="1" si="369"/>
        <v>1937.1024450000004</v>
      </c>
      <c r="P462" s="15">
        <f t="shared" ca="1" si="369"/>
        <v>1937.1024450000004</v>
      </c>
      <c r="R462" s="67"/>
      <c r="S462" s="76">
        <f t="shared" ref="S462:AH476" si="396">+R461*(1-$I462)</f>
        <v>0</v>
      </c>
      <c r="T462" s="76">
        <f t="shared" si="396"/>
        <v>0</v>
      </c>
      <c r="U462" s="76">
        <f t="shared" si="396"/>
        <v>0</v>
      </c>
      <c r="V462" s="76">
        <f t="shared" si="396"/>
        <v>0</v>
      </c>
      <c r="W462" s="76">
        <f t="shared" si="396"/>
        <v>0</v>
      </c>
      <c r="X462" s="76">
        <f t="shared" si="396"/>
        <v>0</v>
      </c>
      <c r="Y462" s="76">
        <f t="shared" si="396"/>
        <v>0</v>
      </c>
      <c r="Z462" s="76">
        <f t="shared" si="396"/>
        <v>0</v>
      </c>
      <c r="AA462" s="76">
        <f t="shared" si="396"/>
        <v>0</v>
      </c>
      <c r="AB462" s="76">
        <f t="shared" ref="AB462:BG462" ca="1" si="397">+AA461*(1-$I462)</f>
        <v>1937.1024450000004</v>
      </c>
      <c r="AC462" s="76">
        <f t="shared" ca="1" si="397"/>
        <v>1937.1024450000004</v>
      </c>
      <c r="AD462" s="76">
        <f t="shared" ca="1" si="397"/>
        <v>1937.1024450000004</v>
      </c>
      <c r="AE462" s="76">
        <f t="shared" ca="1" si="397"/>
        <v>1937.1024450000004</v>
      </c>
      <c r="AF462" s="76">
        <f t="shared" ca="1" si="397"/>
        <v>1937.1024450000004</v>
      </c>
      <c r="AG462" s="76">
        <f t="shared" ca="1" si="397"/>
        <v>1937.1024450000004</v>
      </c>
      <c r="AH462" s="76">
        <f t="shared" ca="1" si="397"/>
        <v>1937.1024450000004</v>
      </c>
      <c r="AI462" s="76">
        <f t="shared" ca="1" si="397"/>
        <v>1937.1024450000004</v>
      </c>
      <c r="AJ462" s="76">
        <f t="shared" ca="1" si="397"/>
        <v>1937.1024450000004</v>
      </c>
      <c r="AK462" s="76">
        <f t="shared" ca="1" si="397"/>
        <v>1937.1024450000004</v>
      </c>
      <c r="AL462" s="76">
        <f t="shared" ca="1" si="397"/>
        <v>1937.1024450000004</v>
      </c>
      <c r="AM462" s="76">
        <f t="shared" ca="1" si="397"/>
        <v>1937.1024450000004</v>
      </c>
      <c r="AN462" s="76">
        <f t="shared" ca="1" si="397"/>
        <v>1937.1024450000004</v>
      </c>
      <c r="AO462" s="76">
        <f t="shared" ca="1" si="397"/>
        <v>1937.1024450000004</v>
      </c>
      <c r="AP462" s="76">
        <f t="shared" ca="1" si="397"/>
        <v>1937.1024450000004</v>
      </c>
      <c r="AQ462" s="76">
        <f t="shared" ca="1" si="397"/>
        <v>1937.1024450000004</v>
      </c>
      <c r="AR462" s="76">
        <f t="shared" ca="1" si="397"/>
        <v>1937.1024450000004</v>
      </c>
      <c r="AS462" s="76">
        <f t="shared" ca="1" si="397"/>
        <v>1937.1024450000004</v>
      </c>
      <c r="AT462" s="76">
        <f t="shared" ca="1" si="397"/>
        <v>1937.1024450000004</v>
      </c>
      <c r="AU462" s="76">
        <f t="shared" ca="1" si="397"/>
        <v>1937.1024450000004</v>
      </c>
      <c r="AV462" s="76">
        <f t="shared" ca="1" si="397"/>
        <v>1937.1024450000004</v>
      </c>
      <c r="AW462" s="76">
        <f t="shared" ca="1" si="397"/>
        <v>1937.1024450000004</v>
      </c>
      <c r="AX462" s="76">
        <f t="shared" ca="1" si="397"/>
        <v>1937.1024450000004</v>
      </c>
      <c r="AY462" s="76">
        <f t="shared" ca="1" si="397"/>
        <v>1937.1024450000004</v>
      </c>
      <c r="AZ462" s="76">
        <f t="shared" ca="1" si="397"/>
        <v>1937.1024450000004</v>
      </c>
      <c r="BA462" s="76">
        <f t="shared" ca="1" si="397"/>
        <v>1937.1024450000004</v>
      </c>
      <c r="BB462" s="76">
        <f t="shared" ca="1" si="397"/>
        <v>1937.1024450000004</v>
      </c>
      <c r="BC462" s="76">
        <f t="shared" ca="1" si="397"/>
        <v>1937.1024450000004</v>
      </c>
      <c r="BD462" s="76">
        <f t="shared" ca="1" si="397"/>
        <v>1937.1024450000004</v>
      </c>
      <c r="BE462" s="76">
        <f t="shared" ca="1" si="397"/>
        <v>1937.1024450000004</v>
      </c>
      <c r="BF462" s="76">
        <f t="shared" ca="1" si="397"/>
        <v>1937.1024450000004</v>
      </c>
      <c r="BG462" s="76">
        <f t="shared" ca="1" si="397"/>
        <v>1937.1024450000004</v>
      </c>
      <c r="BH462" s="76">
        <f t="shared" ref="BH462:CL462" ca="1" si="398">+BG461*(1-$I462)</f>
        <v>1937.1024450000004</v>
      </c>
      <c r="BI462" s="76">
        <f t="shared" ca="1" si="398"/>
        <v>1937.1024450000004</v>
      </c>
      <c r="BJ462" s="76">
        <f t="shared" ca="1" si="398"/>
        <v>1937.1024450000004</v>
      </c>
      <c r="BK462" s="76">
        <f t="shared" ca="1" si="398"/>
        <v>1937.1024450000004</v>
      </c>
      <c r="BL462" s="76">
        <f t="shared" ca="1" si="398"/>
        <v>1937.1024450000004</v>
      </c>
      <c r="BM462" s="76">
        <f t="shared" ca="1" si="398"/>
        <v>1937.1024450000004</v>
      </c>
      <c r="BN462" s="76">
        <f t="shared" ca="1" si="398"/>
        <v>1937.1024450000004</v>
      </c>
      <c r="BO462" s="76">
        <f t="shared" ca="1" si="398"/>
        <v>1937.1024450000004</v>
      </c>
      <c r="BP462" s="76">
        <f t="shared" ca="1" si="398"/>
        <v>1937.1024450000004</v>
      </c>
      <c r="BQ462" s="76">
        <f t="shared" ca="1" si="398"/>
        <v>1937.1024450000004</v>
      </c>
      <c r="BR462" s="76">
        <f t="shared" ca="1" si="398"/>
        <v>1937.1024450000004</v>
      </c>
      <c r="BS462" s="76">
        <f t="shared" ca="1" si="398"/>
        <v>1937.1024450000004</v>
      </c>
      <c r="BT462" s="76">
        <f t="shared" ca="1" si="398"/>
        <v>1937.1024450000004</v>
      </c>
      <c r="BU462" s="76">
        <f t="shared" ca="1" si="398"/>
        <v>1937.1024450000004</v>
      </c>
      <c r="BV462" s="76">
        <f t="shared" ca="1" si="398"/>
        <v>1937.1024450000004</v>
      </c>
      <c r="BW462" s="76">
        <f t="shared" ca="1" si="398"/>
        <v>1937.1024450000004</v>
      </c>
      <c r="BX462" s="76">
        <f t="shared" ca="1" si="398"/>
        <v>1937.1024450000004</v>
      </c>
      <c r="BY462" s="76">
        <f t="shared" ca="1" si="398"/>
        <v>1937.1024450000004</v>
      </c>
      <c r="BZ462" s="76">
        <f t="shared" ca="1" si="398"/>
        <v>1937.1024450000004</v>
      </c>
      <c r="CA462" s="76">
        <f t="shared" ca="1" si="398"/>
        <v>1937.1024450000004</v>
      </c>
      <c r="CB462" s="76">
        <f t="shared" ca="1" si="398"/>
        <v>1937.1024450000004</v>
      </c>
      <c r="CC462" s="76">
        <f t="shared" ca="1" si="398"/>
        <v>1937.1024450000004</v>
      </c>
      <c r="CD462" s="76">
        <f t="shared" ca="1" si="398"/>
        <v>1937.1024450000004</v>
      </c>
      <c r="CE462" s="76">
        <f t="shared" ca="1" si="398"/>
        <v>1937.1024450000004</v>
      </c>
      <c r="CF462" s="76">
        <f t="shared" ca="1" si="398"/>
        <v>1937.1024450000004</v>
      </c>
      <c r="CG462" s="76">
        <f t="shared" ca="1" si="398"/>
        <v>1937.1024450000004</v>
      </c>
      <c r="CH462" s="76">
        <f t="shared" ca="1" si="398"/>
        <v>1937.1024450000004</v>
      </c>
      <c r="CI462" s="76">
        <f t="shared" ca="1" si="398"/>
        <v>1937.1024450000004</v>
      </c>
      <c r="CJ462" s="76">
        <f t="shared" ca="1" si="398"/>
        <v>1937.1024450000004</v>
      </c>
      <c r="CK462" s="76">
        <f t="shared" ca="1" si="398"/>
        <v>1937.1024450000004</v>
      </c>
      <c r="CL462" s="76">
        <f t="shared" ca="1" si="398"/>
        <v>1937.1024450000004</v>
      </c>
    </row>
    <row r="463" spans="2:90" outlineLevel="2" x14ac:dyDescent="0.4">
      <c r="B463" s="409">
        <f t="shared" si="370"/>
        <v>11</v>
      </c>
      <c r="C463" s="31"/>
      <c r="D463" t="s">
        <v>929</v>
      </c>
      <c r="E463" s="8" t="str">
        <f t="shared" si="368"/>
        <v>463 GROWTHCHURN-PV</v>
      </c>
      <c r="G463" s="31"/>
      <c r="H463" s="16">
        <f t="shared" si="371"/>
        <v>0.43999999999999995</v>
      </c>
      <c r="I463" s="410">
        <v>0.1</v>
      </c>
      <c r="J463" s="73"/>
      <c r="K463" s="15">
        <f t="shared" ref="K463:P472" ca="1" si="399">SUMIF($4:$4,K$2,463:463)</f>
        <v>1743.3922005000004</v>
      </c>
      <c r="L463" s="15">
        <f t="shared" ca="1" si="399"/>
        <v>1743.3922005000004</v>
      </c>
      <c r="M463" s="15">
        <f t="shared" ca="1" si="399"/>
        <v>1743.3922005000004</v>
      </c>
      <c r="N463" s="15">
        <f t="shared" ca="1" si="399"/>
        <v>1743.3922005000004</v>
      </c>
      <c r="O463" s="15">
        <f t="shared" ca="1" si="399"/>
        <v>1743.3922005000004</v>
      </c>
      <c r="P463" s="15">
        <f t="shared" ca="1" si="399"/>
        <v>1743.3922005000004</v>
      </c>
      <c r="R463" s="67"/>
      <c r="S463" s="76">
        <f t="shared" si="396"/>
        <v>0</v>
      </c>
      <c r="T463" s="76">
        <f t="shared" si="396"/>
        <v>0</v>
      </c>
      <c r="U463" s="76">
        <f t="shared" si="396"/>
        <v>0</v>
      </c>
      <c r="V463" s="76">
        <f t="shared" si="396"/>
        <v>0</v>
      </c>
      <c r="W463" s="76">
        <f t="shared" si="396"/>
        <v>0</v>
      </c>
      <c r="X463" s="76">
        <f t="shared" si="396"/>
        <v>0</v>
      </c>
      <c r="Y463" s="76">
        <f t="shared" si="396"/>
        <v>0</v>
      </c>
      <c r="Z463" s="76">
        <f t="shared" si="396"/>
        <v>0</v>
      </c>
      <c r="AA463" s="76">
        <f t="shared" si="396"/>
        <v>0</v>
      </c>
      <c r="AB463" s="76">
        <f t="shared" si="396"/>
        <v>0</v>
      </c>
      <c r="AC463" s="76">
        <f t="shared" ref="AC463:BH463" ca="1" si="400">+AB462*(1-$I463)</f>
        <v>1743.3922005000004</v>
      </c>
      <c r="AD463" s="76">
        <f t="shared" ca="1" si="400"/>
        <v>1743.3922005000004</v>
      </c>
      <c r="AE463" s="76">
        <f t="shared" ca="1" si="400"/>
        <v>1743.3922005000004</v>
      </c>
      <c r="AF463" s="76">
        <f t="shared" ca="1" si="400"/>
        <v>1743.3922005000004</v>
      </c>
      <c r="AG463" s="76">
        <f t="shared" ca="1" si="400"/>
        <v>1743.3922005000004</v>
      </c>
      <c r="AH463" s="76">
        <f t="shared" ca="1" si="400"/>
        <v>1743.3922005000004</v>
      </c>
      <c r="AI463" s="76">
        <f t="shared" ca="1" si="400"/>
        <v>1743.3922005000004</v>
      </c>
      <c r="AJ463" s="76">
        <f t="shared" ca="1" si="400"/>
        <v>1743.3922005000004</v>
      </c>
      <c r="AK463" s="76">
        <f t="shared" ca="1" si="400"/>
        <v>1743.3922005000004</v>
      </c>
      <c r="AL463" s="76">
        <f t="shared" ca="1" si="400"/>
        <v>1743.3922005000004</v>
      </c>
      <c r="AM463" s="76">
        <f t="shared" ca="1" si="400"/>
        <v>1743.3922005000004</v>
      </c>
      <c r="AN463" s="76">
        <f t="shared" ca="1" si="400"/>
        <v>1743.3922005000004</v>
      </c>
      <c r="AO463" s="76">
        <f t="shared" ca="1" si="400"/>
        <v>1743.3922005000004</v>
      </c>
      <c r="AP463" s="76">
        <f t="shared" ca="1" si="400"/>
        <v>1743.3922005000004</v>
      </c>
      <c r="AQ463" s="76">
        <f t="shared" ca="1" si="400"/>
        <v>1743.3922005000004</v>
      </c>
      <c r="AR463" s="76">
        <f t="shared" ca="1" si="400"/>
        <v>1743.3922005000004</v>
      </c>
      <c r="AS463" s="76">
        <f t="shared" ca="1" si="400"/>
        <v>1743.3922005000004</v>
      </c>
      <c r="AT463" s="76">
        <f t="shared" ca="1" si="400"/>
        <v>1743.3922005000004</v>
      </c>
      <c r="AU463" s="76">
        <f t="shared" ca="1" si="400"/>
        <v>1743.3922005000004</v>
      </c>
      <c r="AV463" s="76">
        <f t="shared" ca="1" si="400"/>
        <v>1743.3922005000004</v>
      </c>
      <c r="AW463" s="76">
        <f t="shared" ca="1" si="400"/>
        <v>1743.3922005000004</v>
      </c>
      <c r="AX463" s="76">
        <f t="shared" ca="1" si="400"/>
        <v>1743.3922005000004</v>
      </c>
      <c r="AY463" s="76">
        <f t="shared" ca="1" si="400"/>
        <v>1743.3922005000004</v>
      </c>
      <c r="AZ463" s="76">
        <f t="shared" ca="1" si="400"/>
        <v>1743.3922005000004</v>
      </c>
      <c r="BA463" s="76">
        <f t="shared" ca="1" si="400"/>
        <v>1743.3922005000004</v>
      </c>
      <c r="BB463" s="76">
        <f t="shared" ca="1" si="400"/>
        <v>1743.3922005000004</v>
      </c>
      <c r="BC463" s="76">
        <f t="shared" ca="1" si="400"/>
        <v>1743.3922005000004</v>
      </c>
      <c r="BD463" s="76">
        <f t="shared" ca="1" si="400"/>
        <v>1743.3922005000004</v>
      </c>
      <c r="BE463" s="76">
        <f t="shared" ca="1" si="400"/>
        <v>1743.3922005000004</v>
      </c>
      <c r="BF463" s="76">
        <f t="shared" ca="1" si="400"/>
        <v>1743.3922005000004</v>
      </c>
      <c r="BG463" s="76">
        <f t="shared" ca="1" si="400"/>
        <v>1743.3922005000004</v>
      </c>
      <c r="BH463" s="76">
        <f t="shared" ca="1" si="400"/>
        <v>1743.3922005000004</v>
      </c>
      <c r="BI463" s="76">
        <f t="shared" ref="BI463:CL463" ca="1" si="401">+BH462*(1-$I463)</f>
        <v>1743.3922005000004</v>
      </c>
      <c r="BJ463" s="76">
        <f t="shared" ca="1" si="401"/>
        <v>1743.3922005000004</v>
      </c>
      <c r="BK463" s="76">
        <f t="shared" ca="1" si="401"/>
        <v>1743.3922005000004</v>
      </c>
      <c r="BL463" s="76">
        <f t="shared" ca="1" si="401"/>
        <v>1743.3922005000004</v>
      </c>
      <c r="BM463" s="76">
        <f t="shared" ca="1" si="401"/>
        <v>1743.3922005000004</v>
      </c>
      <c r="BN463" s="76">
        <f t="shared" ca="1" si="401"/>
        <v>1743.3922005000004</v>
      </c>
      <c r="BO463" s="76">
        <f t="shared" ca="1" si="401"/>
        <v>1743.3922005000004</v>
      </c>
      <c r="BP463" s="76">
        <f t="shared" ca="1" si="401"/>
        <v>1743.3922005000004</v>
      </c>
      <c r="BQ463" s="76">
        <f t="shared" ca="1" si="401"/>
        <v>1743.3922005000004</v>
      </c>
      <c r="BR463" s="76">
        <f t="shared" ca="1" si="401"/>
        <v>1743.3922005000004</v>
      </c>
      <c r="BS463" s="76">
        <f t="shared" ca="1" si="401"/>
        <v>1743.3922005000004</v>
      </c>
      <c r="BT463" s="76">
        <f t="shared" ca="1" si="401"/>
        <v>1743.3922005000004</v>
      </c>
      <c r="BU463" s="76">
        <f t="shared" ca="1" si="401"/>
        <v>1743.3922005000004</v>
      </c>
      <c r="BV463" s="76">
        <f t="shared" ca="1" si="401"/>
        <v>1743.3922005000004</v>
      </c>
      <c r="BW463" s="76">
        <f t="shared" ca="1" si="401"/>
        <v>1743.3922005000004</v>
      </c>
      <c r="BX463" s="76">
        <f t="shared" ca="1" si="401"/>
        <v>1743.3922005000004</v>
      </c>
      <c r="BY463" s="76">
        <f t="shared" ca="1" si="401"/>
        <v>1743.3922005000004</v>
      </c>
      <c r="BZ463" s="76">
        <f t="shared" ca="1" si="401"/>
        <v>1743.3922005000004</v>
      </c>
      <c r="CA463" s="76">
        <f t="shared" ca="1" si="401"/>
        <v>1743.3922005000004</v>
      </c>
      <c r="CB463" s="76">
        <f t="shared" ca="1" si="401"/>
        <v>1743.3922005000004</v>
      </c>
      <c r="CC463" s="76">
        <f t="shared" ca="1" si="401"/>
        <v>1743.3922005000004</v>
      </c>
      <c r="CD463" s="76">
        <f t="shared" ca="1" si="401"/>
        <v>1743.3922005000004</v>
      </c>
      <c r="CE463" s="76">
        <f t="shared" ca="1" si="401"/>
        <v>1743.3922005000004</v>
      </c>
      <c r="CF463" s="76">
        <f t="shared" ca="1" si="401"/>
        <v>1743.3922005000004</v>
      </c>
      <c r="CG463" s="76">
        <f t="shared" ca="1" si="401"/>
        <v>1743.3922005000004</v>
      </c>
      <c r="CH463" s="76">
        <f t="shared" ca="1" si="401"/>
        <v>1743.3922005000004</v>
      </c>
      <c r="CI463" s="76">
        <f t="shared" ca="1" si="401"/>
        <v>1743.3922005000004</v>
      </c>
      <c r="CJ463" s="76">
        <f t="shared" ca="1" si="401"/>
        <v>1743.3922005000004</v>
      </c>
      <c r="CK463" s="76">
        <f t="shared" ca="1" si="401"/>
        <v>1743.3922005000004</v>
      </c>
      <c r="CL463" s="76">
        <f t="shared" ca="1" si="401"/>
        <v>1743.3922005000004</v>
      </c>
    </row>
    <row r="464" spans="2:90" outlineLevel="2" x14ac:dyDescent="0.4">
      <c r="B464" s="409">
        <f t="shared" si="370"/>
        <v>12</v>
      </c>
      <c r="C464" s="31"/>
      <c r="D464" t="s">
        <v>929</v>
      </c>
      <c r="E464" s="8" t="str">
        <f t="shared" si="368"/>
        <v>464 GROWTHCHURN-PV</v>
      </c>
      <c r="G464" s="31"/>
      <c r="H464" s="16">
        <f t="shared" si="371"/>
        <v>0.47999999999999993</v>
      </c>
      <c r="I464" s="410">
        <v>0.1</v>
      </c>
      <c r="J464" s="73"/>
      <c r="K464" s="15">
        <f t="shared" ca="1" si="399"/>
        <v>1569.0529804500004</v>
      </c>
      <c r="L464" s="15">
        <f t="shared" ca="1" si="399"/>
        <v>1569.0529804500004</v>
      </c>
      <c r="M464" s="15">
        <f t="shared" ca="1" si="399"/>
        <v>1569.0529804500004</v>
      </c>
      <c r="N464" s="15">
        <f t="shared" ca="1" si="399"/>
        <v>1569.0529804500004</v>
      </c>
      <c r="O464" s="15">
        <f t="shared" ca="1" si="399"/>
        <v>1569.0529804500004</v>
      </c>
      <c r="P464" s="15">
        <f t="shared" ca="1" si="399"/>
        <v>1569.0529804500004</v>
      </c>
      <c r="R464" s="67"/>
      <c r="S464" s="76">
        <f t="shared" si="396"/>
        <v>0</v>
      </c>
      <c r="T464" s="76">
        <f t="shared" si="396"/>
        <v>0</v>
      </c>
      <c r="U464" s="76">
        <f t="shared" si="396"/>
        <v>0</v>
      </c>
      <c r="V464" s="76">
        <f t="shared" si="396"/>
        <v>0</v>
      </c>
      <c r="W464" s="76">
        <f t="shared" si="396"/>
        <v>0</v>
      </c>
      <c r="X464" s="76">
        <f t="shared" si="396"/>
        <v>0</v>
      </c>
      <c r="Y464" s="76">
        <f t="shared" si="396"/>
        <v>0</v>
      </c>
      <c r="Z464" s="76">
        <f t="shared" si="396"/>
        <v>0</v>
      </c>
      <c r="AA464" s="76">
        <f t="shared" si="396"/>
        <v>0</v>
      </c>
      <c r="AB464" s="76">
        <f t="shared" si="396"/>
        <v>0</v>
      </c>
      <c r="AC464" s="76">
        <f t="shared" si="396"/>
        <v>0</v>
      </c>
      <c r="AD464" s="76">
        <f t="shared" ref="AD464:BI464" ca="1" si="402">+AC463*(1-$I464)</f>
        <v>1569.0529804500004</v>
      </c>
      <c r="AE464" s="76">
        <f t="shared" ca="1" si="402"/>
        <v>1569.0529804500004</v>
      </c>
      <c r="AF464" s="76">
        <f t="shared" ca="1" si="402"/>
        <v>1569.0529804500004</v>
      </c>
      <c r="AG464" s="76">
        <f t="shared" ca="1" si="402"/>
        <v>1569.0529804500004</v>
      </c>
      <c r="AH464" s="76">
        <f t="shared" ca="1" si="402"/>
        <v>1569.0529804500004</v>
      </c>
      <c r="AI464" s="76">
        <f t="shared" ca="1" si="402"/>
        <v>1569.0529804500004</v>
      </c>
      <c r="AJ464" s="76">
        <f t="shared" ca="1" si="402"/>
        <v>1569.0529804500004</v>
      </c>
      <c r="AK464" s="76">
        <f t="shared" ca="1" si="402"/>
        <v>1569.0529804500004</v>
      </c>
      <c r="AL464" s="76">
        <f t="shared" ca="1" si="402"/>
        <v>1569.0529804500004</v>
      </c>
      <c r="AM464" s="76">
        <f t="shared" ca="1" si="402"/>
        <v>1569.0529804500004</v>
      </c>
      <c r="AN464" s="76">
        <f t="shared" ca="1" si="402"/>
        <v>1569.0529804500004</v>
      </c>
      <c r="AO464" s="76">
        <f t="shared" ca="1" si="402"/>
        <v>1569.0529804500004</v>
      </c>
      <c r="AP464" s="76">
        <f t="shared" ca="1" si="402"/>
        <v>1569.0529804500004</v>
      </c>
      <c r="AQ464" s="76">
        <f t="shared" ca="1" si="402"/>
        <v>1569.0529804500004</v>
      </c>
      <c r="AR464" s="76">
        <f t="shared" ca="1" si="402"/>
        <v>1569.0529804500004</v>
      </c>
      <c r="AS464" s="76">
        <f t="shared" ca="1" si="402"/>
        <v>1569.0529804500004</v>
      </c>
      <c r="AT464" s="76">
        <f t="shared" ca="1" si="402"/>
        <v>1569.0529804500004</v>
      </c>
      <c r="AU464" s="76">
        <f t="shared" ca="1" si="402"/>
        <v>1569.0529804500004</v>
      </c>
      <c r="AV464" s="76">
        <f t="shared" ca="1" si="402"/>
        <v>1569.0529804500004</v>
      </c>
      <c r="AW464" s="76">
        <f t="shared" ca="1" si="402"/>
        <v>1569.0529804500004</v>
      </c>
      <c r="AX464" s="76">
        <f t="shared" ca="1" si="402"/>
        <v>1569.0529804500004</v>
      </c>
      <c r="AY464" s="76">
        <f t="shared" ca="1" si="402"/>
        <v>1569.0529804500004</v>
      </c>
      <c r="AZ464" s="76">
        <f t="shared" ca="1" si="402"/>
        <v>1569.0529804500004</v>
      </c>
      <c r="BA464" s="76">
        <f t="shared" ca="1" si="402"/>
        <v>1569.0529804500004</v>
      </c>
      <c r="BB464" s="76">
        <f t="shared" ca="1" si="402"/>
        <v>1569.0529804500004</v>
      </c>
      <c r="BC464" s="76">
        <f t="shared" ca="1" si="402"/>
        <v>1569.0529804500004</v>
      </c>
      <c r="BD464" s="76">
        <f t="shared" ca="1" si="402"/>
        <v>1569.0529804500004</v>
      </c>
      <c r="BE464" s="76">
        <f t="shared" ca="1" si="402"/>
        <v>1569.0529804500004</v>
      </c>
      <c r="BF464" s="76">
        <f t="shared" ca="1" si="402"/>
        <v>1569.0529804500004</v>
      </c>
      <c r="BG464" s="76">
        <f t="shared" ca="1" si="402"/>
        <v>1569.0529804500004</v>
      </c>
      <c r="BH464" s="76">
        <f t="shared" ca="1" si="402"/>
        <v>1569.0529804500004</v>
      </c>
      <c r="BI464" s="76">
        <f t="shared" ca="1" si="402"/>
        <v>1569.0529804500004</v>
      </c>
      <c r="BJ464" s="76">
        <f t="shared" ref="BJ464:CL464" ca="1" si="403">+BI463*(1-$I464)</f>
        <v>1569.0529804500004</v>
      </c>
      <c r="BK464" s="76">
        <f t="shared" ca="1" si="403"/>
        <v>1569.0529804500004</v>
      </c>
      <c r="BL464" s="76">
        <f t="shared" ca="1" si="403"/>
        <v>1569.0529804500004</v>
      </c>
      <c r="BM464" s="76">
        <f t="shared" ca="1" si="403"/>
        <v>1569.0529804500004</v>
      </c>
      <c r="BN464" s="76">
        <f t="shared" ca="1" si="403"/>
        <v>1569.0529804500004</v>
      </c>
      <c r="BO464" s="76">
        <f t="shared" ca="1" si="403"/>
        <v>1569.0529804500004</v>
      </c>
      <c r="BP464" s="76">
        <f t="shared" ca="1" si="403"/>
        <v>1569.0529804500004</v>
      </c>
      <c r="BQ464" s="76">
        <f t="shared" ca="1" si="403"/>
        <v>1569.0529804500004</v>
      </c>
      <c r="BR464" s="76">
        <f t="shared" ca="1" si="403"/>
        <v>1569.0529804500004</v>
      </c>
      <c r="BS464" s="76">
        <f t="shared" ca="1" si="403"/>
        <v>1569.0529804500004</v>
      </c>
      <c r="BT464" s="76">
        <f t="shared" ca="1" si="403"/>
        <v>1569.0529804500004</v>
      </c>
      <c r="BU464" s="76">
        <f t="shared" ca="1" si="403"/>
        <v>1569.0529804500004</v>
      </c>
      <c r="BV464" s="76">
        <f t="shared" ca="1" si="403"/>
        <v>1569.0529804500004</v>
      </c>
      <c r="BW464" s="76">
        <f t="shared" ca="1" si="403"/>
        <v>1569.0529804500004</v>
      </c>
      <c r="BX464" s="76">
        <f t="shared" ca="1" si="403"/>
        <v>1569.0529804500004</v>
      </c>
      <c r="BY464" s="76">
        <f t="shared" ca="1" si="403"/>
        <v>1569.0529804500004</v>
      </c>
      <c r="BZ464" s="76">
        <f t="shared" ca="1" si="403"/>
        <v>1569.0529804500004</v>
      </c>
      <c r="CA464" s="76">
        <f t="shared" ca="1" si="403"/>
        <v>1569.0529804500004</v>
      </c>
      <c r="CB464" s="76">
        <f t="shared" ca="1" si="403"/>
        <v>1569.0529804500004</v>
      </c>
      <c r="CC464" s="76">
        <f t="shared" ca="1" si="403"/>
        <v>1569.0529804500004</v>
      </c>
      <c r="CD464" s="76">
        <f t="shared" ca="1" si="403"/>
        <v>1569.0529804500004</v>
      </c>
      <c r="CE464" s="76">
        <f t="shared" ca="1" si="403"/>
        <v>1569.0529804500004</v>
      </c>
      <c r="CF464" s="76">
        <f t="shared" ca="1" si="403"/>
        <v>1569.0529804500004</v>
      </c>
      <c r="CG464" s="76">
        <f t="shared" ca="1" si="403"/>
        <v>1569.0529804500004</v>
      </c>
      <c r="CH464" s="76">
        <f t="shared" ca="1" si="403"/>
        <v>1569.0529804500004</v>
      </c>
      <c r="CI464" s="76">
        <f t="shared" ca="1" si="403"/>
        <v>1569.0529804500004</v>
      </c>
      <c r="CJ464" s="76">
        <f t="shared" ca="1" si="403"/>
        <v>1569.0529804500004</v>
      </c>
      <c r="CK464" s="76">
        <f t="shared" ca="1" si="403"/>
        <v>1569.0529804500004</v>
      </c>
      <c r="CL464" s="76">
        <f t="shared" ca="1" si="403"/>
        <v>1569.0529804500004</v>
      </c>
    </row>
    <row r="465" spans="2:90" outlineLevel="2" x14ac:dyDescent="0.4">
      <c r="B465" s="409">
        <f t="shared" si="370"/>
        <v>13</v>
      </c>
      <c r="C465" s="31"/>
      <c r="D465" t="s">
        <v>929</v>
      </c>
      <c r="E465" s="8" t="str">
        <f t="shared" si="368"/>
        <v>465 GROWTHCHURN-PV</v>
      </c>
      <c r="G465" s="31"/>
      <c r="H465" s="16">
        <f t="shared" si="371"/>
        <v>0.51999999999999991</v>
      </c>
      <c r="I465" s="410">
        <v>0.1</v>
      </c>
      <c r="J465" s="73"/>
      <c r="K465" s="15">
        <f t="shared" si="399"/>
        <v>0</v>
      </c>
      <c r="L465" s="15">
        <f t="shared" ca="1" si="399"/>
        <v>1412.1476824050003</v>
      </c>
      <c r="M465" s="15">
        <f t="shared" ca="1" si="399"/>
        <v>1412.1476824050003</v>
      </c>
      <c r="N465" s="15">
        <f t="shared" ca="1" si="399"/>
        <v>1412.1476824050003</v>
      </c>
      <c r="O465" s="15">
        <f t="shared" ca="1" si="399"/>
        <v>1412.1476824050003</v>
      </c>
      <c r="P465" s="15">
        <f t="shared" ca="1" si="399"/>
        <v>1412.1476824050003</v>
      </c>
      <c r="R465" s="67"/>
      <c r="S465" s="76">
        <f t="shared" si="396"/>
        <v>0</v>
      </c>
      <c r="T465" s="76">
        <f t="shared" si="396"/>
        <v>0</v>
      </c>
      <c r="U465" s="76">
        <f t="shared" si="396"/>
        <v>0</v>
      </c>
      <c r="V465" s="76">
        <f t="shared" si="396"/>
        <v>0</v>
      </c>
      <c r="W465" s="76">
        <f t="shared" si="396"/>
        <v>0</v>
      </c>
      <c r="X465" s="76">
        <f t="shared" si="396"/>
        <v>0</v>
      </c>
      <c r="Y465" s="76">
        <f t="shared" si="396"/>
        <v>0</v>
      </c>
      <c r="Z465" s="76">
        <f t="shared" si="396"/>
        <v>0</v>
      </c>
      <c r="AA465" s="76">
        <f t="shared" si="396"/>
        <v>0</v>
      </c>
      <c r="AB465" s="76">
        <f t="shared" si="396"/>
        <v>0</v>
      </c>
      <c r="AC465" s="76">
        <f t="shared" si="396"/>
        <v>0</v>
      </c>
      <c r="AD465" s="76">
        <f t="shared" si="396"/>
        <v>0</v>
      </c>
      <c r="AE465" s="76">
        <f t="shared" ref="AE465:BJ465" ca="1" si="404">+AD464*(1-$I465)</f>
        <v>1412.1476824050003</v>
      </c>
      <c r="AF465" s="76">
        <f t="shared" ca="1" si="404"/>
        <v>1412.1476824050003</v>
      </c>
      <c r="AG465" s="76">
        <f t="shared" ca="1" si="404"/>
        <v>1412.1476824050003</v>
      </c>
      <c r="AH465" s="76">
        <f t="shared" ca="1" si="404"/>
        <v>1412.1476824050003</v>
      </c>
      <c r="AI465" s="76">
        <f t="shared" ca="1" si="404"/>
        <v>1412.1476824050003</v>
      </c>
      <c r="AJ465" s="76">
        <f t="shared" ca="1" si="404"/>
        <v>1412.1476824050003</v>
      </c>
      <c r="AK465" s="76">
        <f t="shared" ca="1" si="404"/>
        <v>1412.1476824050003</v>
      </c>
      <c r="AL465" s="76">
        <f t="shared" ca="1" si="404"/>
        <v>1412.1476824050003</v>
      </c>
      <c r="AM465" s="76">
        <f t="shared" ca="1" si="404"/>
        <v>1412.1476824050003</v>
      </c>
      <c r="AN465" s="76">
        <f t="shared" ca="1" si="404"/>
        <v>1412.1476824050003</v>
      </c>
      <c r="AO465" s="76">
        <f t="shared" ca="1" si="404"/>
        <v>1412.1476824050003</v>
      </c>
      <c r="AP465" s="76">
        <f t="shared" ca="1" si="404"/>
        <v>1412.1476824050003</v>
      </c>
      <c r="AQ465" s="76">
        <f t="shared" ca="1" si="404"/>
        <v>1412.1476824050003</v>
      </c>
      <c r="AR465" s="76">
        <f t="shared" ca="1" si="404"/>
        <v>1412.1476824050003</v>
      </c>
      <c r="AS465" s="76">
        <f t="shared" ca="1" si="404"/>
        <v>1412.1476824050003</v>
      </c>
      <c r="AT465" s="76">
        <f t="shared" ca="1" si="404"/>
        <v>1412.1476824050003</v>
      </c>
      <c r="AU465" s="76">
        <f t="shared" ca="1" si="404"/>
        <v>1412.1476824050003</v>
      </c>
      <c r="AV465" s="76">
        <f t="shared" ca="1" si="404"/>
        <v>1412.1476824050003</v>
      </c>
      <c r="AW465" s="76">
        <f t="shared" ca="1" si="404"/>
        <v>1412.1476824050003</v>
      </c>
      <c r="AX465" s="76">
        <f t="shared" ca="1" si="404"/>
        <v>1412.1476824050003</v>
      </c>
      <c r="AY465" s="76">
        <f t="shared" ca="1" si="404"/>
        <v>1412.1476824050003</v>
      </c>
      <c r="AZ465" s="76">
        <f t="shared" ca="1" si="404"/>
        <v>1412.1476824050003</v>
      </c>
      <c r="BA465" s="76">
        <f t="shared" ca="1" si="404"/>
        <v>1412.1476824050003</v>
      </c>
      <c r="BB465" s="76">
        <f t="shared" ca="1" si="404"/>
        <v>1412.1476824050003</v>
      </c>
      <c r="BC465" s="76">
        <f t="shared" ca="1" si="404"/>
        <v>1412.1476824050003</v>
      </c>
      <c r="BD465" s="76">
        <f t="shared" ca="1" si="404"/>
        <v>1412.1476824050003</v>
      </c>
      <c r="BE465" s="76">
        <f t="shared" ca="1" si="404"/>
        <v>1412.1476824050003</v>
      </c>
      <c r="BF465" s="76">
        <f t="shared" ca="1" si="404"/>
        <v>1412.1476824050003</v>
      </c>
      <c r="BG465" s="76">
        <f t="shared" ca="1" si="404"/>
        <v>1412.1476824050003</v>
      </c>
      <c r="BH465" s="76">
        <f t="shared" ca="1" si="404"/>
        <v>1412.1476824050003</v>
      </c>
      <c r="BI465" s="76">
        <f t="shared" ca="1" si="404"/>
        <v>1412.1476824050003</v>
      </c>
      <c r="BJ465" s="76">
        <f t="shared" ca="1" si="404"/>
        <v>1412.1476824050003</v>
      </c>
      <c r="BK465" s="76">
        <f t="shared" ref="BK465:CL465" ca="1" si="405">+BJ464*(1-$I465)</f>
        <v>1412.1476824050003</v>
      </c>
      <c r="BL465" s="76">
        <f t="shared" ca="1" si="405"/>
        <v>1412.1476824050003</v>
      </c>
      <c r="BM465" s="76">
        <f t="shared" ca="1" si="405"/>
        <v>1412.1476824050003</v>
      </c>
      <c r="BN465" s="76">
        <f t="shared" ca="1" si="405"/>
        <v>1412.1476824050003</v>
      </c>
      <c r="BO465" s="76">
        <f t="shared" ca="1" si="405"/>
        <v>1412.1476824050003</v>
      </c>
      <c r="BP465" s="76">
        <f t="shared" ca="1" si="405"/>
        <v>1412.1476824050003</v>
      </c>
      <c r="BQ465" s="76">
        <f t="shared" ca="1" si="405"/>
        <v>1412.1476824050003</v>
      </c>
      <c r="BR465" s="76">
        <f t="shared" ca="1" si="405"/>
        <v>1412.1476824050003</v>
      </c>
      <c r="BS465" s="76">
        <f t="shared" ca="1" si="405"/>
        <v>1412.1476824050003</v>
      </c>
      <c r="BT465" s="76">
        <f t="shared" ca="1" si="405"/>
        <v>1412.1476824050003</v>
      </c>
      <c r="BU465" s="76">
        <f t="shared" ca="1" si="405"/>
        <v>1412.1476824050003</v>
      </c>
      <c r="BV465" s="76">
        <f t="shared" ca="1" si="405"/>
        <v>1412.1476824050003</v>
      </c>
      <c r="BW465" s="76">
        <f t="shared" ca="1" si="405"/>
        <v>1412.1476824050003</v>
      </c>
      <c r="BX465" s="76">
        <f t="shared" ca="1" si="405"/>
        <v>1412.1476824050003</v>
      </c>
      <c r="BY465" s="76">
        <f t="shared" ca="1" si="405"/>
        <v>1412.1476824050003</v>
      </c>
      <c r="BZ465" s="76">
        <f t="shared" ca="1" si="405"/>
        <v>1412.1476824050003</v>
      </c>
      <c r="CA465" s="76">
        <f t="shared" ca="1" si="405"/>
        <v>1412.1476824050003</v>
      </c>
      <c r="CB465" s="76">
        <f t="shared" ca="1" si="405"/>
        <v>1412.1476824050003</v>
      </c>
      <c r="CC465" s="76">
        <f t="shared" ca="1" si="405"/>
        <v>1412.1476824050003</v>
      </c>
      <c r="CD465" s="76">
        <f t="shared" ca="1" si="405"/>
        <v>1412.1476824050003</v>
      </c>
      <c r="CE465" s="76">
        <f t="shared" ca="1" si="405"/>
        <v>1412.1476824050003</v>
      </c>
      <c r="CF465" s="76">
        <f t="shared" ca="1" si="405"/>
        <v>1412.1476824050003</v>
      </c>
      <c r="CG465" s="76">
        <f t="shared" ca="1" si="405"/>
        <v>1412.1476824050003</v>
      </c>
      <c r="CH465" s="76">
        <f t="shared" ca="1" si="405"/>
        <v>1412.1476824050003</v>
      </c>
      <c r="CI465" s="76">
        <f t="shared" ca="1" si="405"/>
        <v>1412.1476824050003</v>
      </c>
      <c r="CJ465" s="76">
        <f t="shared" ca="1" si="405"/>
        <v>1412.1476824050003</v>
      </c>
      <c r="CK465" s="76">
        <f t="shared" ca="1" si="405"/>
        <v>1412.1476824050003</v>
      </c>
      <c r="CL465" s="76">
        <f t="shared" ca="1" si="405"/>
        <v>1412.1476824050003</v>
      </c>
    </row>
    <row r="466" spans="2:90" outlineLevel="2" x14ac:dyDescent="0.4">
      <c r="B466" s="409">
        <f t="shared" si="370"/>
        <v>14</v>
      </c>
      <c r="C466" s="31"/>
      <c r="D466" t="s">
        <v>929</v>
      </c>
      <c r="E466" s="8" t="str">
        <f t="shared" si="368"/>
        <v>466 GROWTHCHURN-PV</v>
      </c>
      <c r="G466" s="31"/>
      <c r="H466" s="16">
        <f t="shared" si="371"/>
        <v>0.55999999999999994</v>
      </c>
      <c r="I466" s="410">
        <v>0.1</v>
      </c>
      <c r="J466" s="73"/>
      <c r="K466" s="15">
        <f t="shared" si="399"/>
        <v>0</v>
      </c>
      <c r="L466" s="15">
        <f t="shared" ca="1" si="399"/>
        <v>1270.9329141645003</v>
      </c>
      <c r="M466" s="15">
        <f t="shared" ca="1" si="399"/>
        <v>1270.9329141645003</v>
      </c>
      <c r="N466" s="15">
        <f t="shared" ca="1" si="399"/>
        <v>1270.9329141645003</v>
      </c>
      <c r="O466" s="15">
        <f t="shared" ca="1" si="399"/>
        <v>1270.9329141645003</v>
      </c>
      <c r="P466" s="15">
        <f t="shared" ca="1" si="399"/>
        <v>1270.9329141645003</v>
      </c>
      <c r="R466" s="67"/>
      <c r="S466" s="76">
        <f t="shared" si="396"/>
        <v>0</v>
      </c>
      <c r="T466" s="76">
        <f t="shared" si="396"/>
        <v>0</v>
      </c>
      <c r="U466" s="76">
        <f t="shared" si="396"/>
        <v>0</v>
      </c>
      <c r="V466" s="76">
        <f t="shared" si="396"/>
        <v>0</v>
      </c>
      <c r="W466" s="76">
        <f t="shared" si="396"/>
        <v>0</v>
      </c>
      <c r="X466" s="76">
        <f t="shared" si="396"/>
        <v>0</v>
      </c>
      <c r="Y466" s="76">
        <f t="shared" si="396"/>
        <v>0</v>
      </c>
      <c r="Z466" s="76">
        <f t="shared" si="396"/>
        <v>0</v>
      </c>
      <c r="AA466" s="76">
        <f t="shared" si="396"/>
        <v>0</v>
      </c>
      <c r="AB466" s="76">
        <f t="shared" si="396"/>
        <v>0</v>
      </c>
      <c r="AC466" s="76">
        <f t="shared" si="396"/>
        <v>0</v>
      </c>
      <c r="AD466" s="76">
        <f t="shared" si="396"/>
        <v>0</v>
      </c>
      <c r="AE466" s="76">
        <f t="shared" si="396"/>
        <v>0</v>
      </c>
      <c r="AF466" s="76">
        <f t="shared" ref="AF466:BK466" ca="1" si="406">+AE465*(1-$I466)</f>
        <v>1270.9329141645003</v>
      </c>
      <c r="AG466" s="76">
        <f t="shared" ca="1" si="406"/>
        <v>1270.9329141645003</v>
      </c>
      <c r="AH466" s="76">
        <f t="shared" ca="1" si="406"/>
        <v>1270.9329141645003</v>
      </c>
      <c r="AI466" s="76">
        <f t="shared" ca="1" si="406"/>
        <v>1270.9329141645003</v>
      </c>
      <c r="AJ466" s="76">
        <f t="shared" ca="1" si="406"/>
        <v>1270.9329141645003</v>
      </c>
      <c r="AK466" s="76">
        <f t="shared" ca="1" si="406"/>
        <v>1270.9329141645003</v>
      </c>
      <c r="AL466" s="76">
        <f t="shared" ca="1" si="406"/>
        <v>1270.9329141645003</v>
      </c>
      <c r="AM466" s="76">
        <f t="shared" ca="1" si="406"/>
        <v>1270.9329141645003</v>
      </c>
      <c r="AN466" s="76">
        <f t="shared" ca="1" si="406"/>
        <v>1270.9329141645003</v>
      </c>
      <c r="AO466" s="76">
        <f t="shared" ca="1" si="406"/>
        <v>1270.9329141645003</v>
      </c>
      <c r="AP466" s="76">
        <f t="shared" ca="1" si="406"/>
        <v>1270.9329141645003</v>
      </c>
      <c r="AQ466" s="76">
        <f t="shared" ca="1" si="406"/>
        <v>1270.9329141645003</v>
      </c>
      <c r="AR466" s="76">
        <f t="shared" ca="1" si="406"/>
        <v>1270.9329141645003</v>
      </c>
      <c r="AS466" s="76">
        <f t="shared" ca="1" si="406"/>
        <v>1270.9329141645003</v>
      </c>
      <c r="AT466" s="76">
        <f t="shared" ca="1" si="406"/>
        <v>1270.9329141645003</v>
      </c>
      <c r="AU466" s="76">
        <f t="shared" ca="1" si="406"/>
        <v>1270.9329141645003</v>
      </c>
      <c r="AV466" s="76">
        <f t="shared" ca="1" si="406"/>
        <v>1270.9329141645003</v>
      </c>
      <c r="AW466" s="76">
        <f t="shared" ca="1" si="406"/>
        <v>1270.9329141645003</v>
      </c>
      <c r="AX466" s="76">
        <f t="shared" ca="1" si="406"/>
        <v>1270.9329141645003</v>
      </c>
      <c r="AY466" s="76">
        <f t="shared" ca="1" si="406"/>
        <v>1270.9329141645003</v>
      </c>
      <c r="AZ466" s="76">
        <f t="shared" ca="1" si="406"/>
        <v>1270.9329141645003</v>
      </c>
      <c r="BA466" s="76">
        <f t="shared" ca="1" si="406"/>
        <v>1270.9329141645003</v>
      </c>
      <c r="BB466" s="76">
        <f t="shared" ca="1" si="406"/>
        <v>1270.9329141645003</v>
      </c>
      <c r="BC466" s="76">
        <f t="shared" ca="1" si="406"/>
        <v>1270.9329141645003</v>
      </c>
      <c r="BD466" s="76">
        <f t="shared" ca="1" si="406"/>
        <v>1270.9329141645003</v>
      </c>
      <c r="BE466" s="76">
        <f t="shared" ca="1" si="406"/>
        <v>1270.9329141645003</v>
      </c>
      <c r="BF466" s="76">
        <f t="shared" ca="1" si="406"/>
        <v>1270.9329141645003</v>
      </c>
      <c r="BG466" s="76">
        <f t="shared" ca="1" si="406"/>
        <v>1270.9329141645003</v>
      </c>
      <c r="BH466" s="76">
        <f t="shared" ca="1" si="406"/>
        <v>1270.9329141645003</v>
      </c>
      <c r="BI466" s="76">
        <f t="shared" ca="1" si="406"/>
        <v>1270.9329141645003</v>
      </c>
      <c r="BJ466" s="76">
        <f t="shared" ca="1" si="406"/>
        <v>1270.9329141645003</v>
      </c>
      <c r="BK466" s="76">
        <f t="shared" ca="1" si="406"/>
        <v>1270.9329141645003</v>
      </c>
      <c r="BL466" s="76">
        <f t="shared" ref="BL466:CL466" ca="1" si="407">+BK465*(1-$I466)</f>
        <v>1270.9329141645003</v>
      </c>
      <c r="BM466" s="76">
        <f t="shared" ca="1" si="407"/>
        <v>1270.9329141645003</v>
      </c>
      <c r="BN466" s="76">
        <f t="shared" ca="1" si="407"/>
        <v>1270.9329141645003</v>
      </c>
      <c r="BO466" s="76">
        <f t="shared" ca="1" si="407"/>
        <v>1270.9329141645003</v>
      </c>
      <c r="BP466" s="76">
        <f t="shared" ca="1" si="407"/>
        <v>1270.9329141645003</v>
      </c>
      <c r="BQ466" s="76">
        <f t="shared" ca="1" si="407"/>
        <v>1270.9329141645003</v>
      </c>
      <c r="BR466" s="76">
        <f t="shared" ca="1" si="407"/>
        <v>1270.9329141645003</v>
      </c>
      <c r="BS466" s="76">
        <f t="shared" ca="1" si="407"/>
        <v>1270.9329141645003</v>
      </c>
      <c r="BT466" s="76">
        <f t="shared" ca="1" si="407"/>
        <v>1270.9329141645003</v>
      </c>
      <c r="BU466" s="76">
        <f t="shared" ca="1" si="407"/>
        <v>1270.9329141645003</v>
      </c>
      <c r="BV466" s="76">
        <f t="shared" ca="1" si="407"/>
        <v>1270.9329141645003</v>
      </c>
      <c r="BW466" s="76">
        <f t="shared" ca="1" si="407"/>
        <v>1270.9329141645003</v>
      </c>
      <c r="BX466" s="76">
        <f t="shared" ca="1" si="407"/>
        <v>1270.9329141645003</v>
      </c>
      <c r="BY466" s="76">
        <f t="shared" ca="1" si="407"/>
        <v>1270.9329141645003</v>
      </c>
      <c r="BZ466" s="76">
        <f t="shared" ca="1" si="407"/>
        <v>1270.9329141645003</v>
      </c>
      <c r="CA466" s="76">
        <f t="shared" ca="1" si="407"/>
        <v>1270.9329141645003</v>
      </c>
      <c r="CB466" s="76">
        <f t="shared" ca="1" si="407"/>
        <v>1270.9329141645003</v>
      </c>
      <c r="CC466" s="76">
        <f t="shared" ca="1" si="407"/>
        <v>1270.9329141645003</v>
      </c>
      <c r="CD466" s="76">
        <f t="shared" ca="1" si="407"/>
        <v>1270.9329141645003</v>
      </c>
      <c r="CE466" s="76">
        <f t="shared" ca="1" si="407"/>
        <v>1270.9329141645003</v>
      </c>
      <c r="CF466" s="76">
        <f t="shared" ca="1" si="407"/>
        <v>1270.9329141645003</v>
      </c>
      <c r="CG466" s="76">
        <f t="shared" ca="1" si="407"/>
        <v>1270.9329141645003</v>
      </c>
      <c r="CH466" s="76">
        <f t="shared" ca="1" si="407"/>
        <v>1270.9329141645003</v>
      </c>
      <c r="CI466" s="76">
        <f t="shared" ca="1" si="407"/>
        <v>1270.9329141645003</v>
      </c>
      <c r="CJ466" s="76">
        <f t="shared" ca="1" si="407"/>
        <v>1270.9329141645003</v>
      </c>
      <c r="CK466" s="76">
        <f t="shared" ca="1" si="407"/>
        <v>1270.9329141645003</v>
      </c>
      <c r="CL466" s="76">
        <f t="shared" ca="1" si="407"/>
        <v>1270.9329141645003</v>
      </c>
    </row>
    <row r="467" spans="2:90" outlineLevel="2" x14ac:dyDescent="0.4">
      <c r="B467" s="409">
        <f t="shared" si="370"/>
        <v>15</v>
      </c>
      <c r="C467" s="31"/>
      <c r="D467" t="s">
        <v>929</v>
      </c>
      <c r="E467" s="8" t="str">
        <f t="shared" si="368"/>
        <v>467 GROWTHCHURN-PV</v>
      </c>
      <c r="G467" s="31"/>
      <c r="H467" s="16">
        <f t="shared" si="371"/>
        <v>0.6</v>
      </c>
      <c r="I467" s="410">
        <v>0.1</v>
      </c>
      <c r="J467" s="73"/>
      <c r="K467" s="15">
        <f t="shared" si="399"/>
        <v>0</v>
      </c>
      <c r="L467" s="15">
        <f t="shared" ca="1" si="399"/>
        <v>1143.8396227480503</v>
      </c>
      <c r="M467" s="15">
        <f t="shared" ca="1" si="399"/>
        <v>1143.8396227480503</v>
      </c>
      <c r="N467" s="15">
        <f t="shared" ca="1" si="399"/>
        <v>1143.8396227480503</v>
      </c>
      <c r="O467" s="15">
        <f t="shared" ca="1" si="399"/>
        <v>1143.8396227480503</v>
      </c>
      <c r="P467" s="15">
        <f t="shared" ca="1" si="399"/>
        <v>1143.8396227480503</v>
      </c>
      <c r="R467" s="67"/>
      <c r="S467" s="76">
        <f t="shared" si="396"/>
        <v>0</v>
      </c>
      <c r="T467" s="76">
        <f t="shared" si="396"/>
        <v>0</v>
      </c>
      <c r="U467" s="76">
        <f t="shared" si="396"/>
        <v>0</v>
      </c>
      <c r="V467" s="76">
        <f t="shared" si="396"/>
        <v>0</v>
      </c>
      <c r="W467" s="76">
        <f t="shared" si="396"/>
        <v>0</v>
      </c>
      <c r="X467" s="76">
        <f t="shared" si="396"/>
        <v>0</v>
      </c>
      <c r="Y467" s="76">
        <f t="shared" si="396"/>
        <v>0</v>
      </c>
      <c r="Z467" s="76">
        <f t="shared" si="396"/>
        <v>0</v>
      </c>
      <c r="AA467" s="76">
        <f t="shared" si="396"/>
        <v>0</v>
      </c>
      <c r="AB467" s="76">
        <f t="shared" si="396"/>
        <v>0</v>
      </c>
      <c r="AC467" s="76">
        <f t="shared" si="396"/>
        <v>0</v>
      </c>
      <c r="AD467" s="76">
        <f t="shared" si="396"/>
        <v>0</v>
      </c>
      <c r="AE467" s="76">
        <f t="shared" si="396"/>
        <v>0</v>
      </c>
      <c r="AF467" s="76">
        <f t="shared" si="396"/>
        <v>0</v>
      </c>
      <c r="AG467" s="76">
        <f t="shared" ref="AG467:BL467" ca="1" si="408">+AF466*(1-$I467)</f>
        <v>1143.8396227480503</v>
      </c>
      <c r="AH467" s="76">
        <f t="shared" ca="1" si="408"/>
        <v>1143.8396227480503</v>
      </c>
      <c r="AI467" s="76">
        <f t="shared" ca="1" si="408"/>
        <v>1143.8396227480503</v>
      </c>
      <c r="AJ467" s="76">
        <f t="shared" ca="1" si="408"/>
        <v>1143.8396227480503</v>
      </c>
      <c r="AK467" s="76">
        <f t="shared" ca="1" si="408"/>
        <v>1143.8396227480503</v>
      </c>
      <c r="AL467" s="76">
        <f t="shared" ca="1" si="408"/>
        <v>1143.8396227480503</v>
      </c>
      <c r="AM467" s="76">
        <f t="shared" ca="1" si="408"/>
        <v>1143.8396227480503</v>
      </c>
      <c r="AN467" s="76">
        <f t="shared" ca="1" si="408"/>
        <v>1143.8396227480503</v>
      </c>
      <c r="AO467" s="76">
        <f t="shared" ca="1" si="408"/>
        <v>1143.8396227480503</v>
      </c>
      <c r="AP467" s="76">
        <f t="shared" ca="1" si="408"/>
        <v>1143.8396227480503</v>
      </c>
      <c r="AQ467" s="76">
        <f t="shared" ca="1" si="408"/>
        <v>1143.8396227480503</v>
      </c>
      <c r="AR467" s="76">
        <f t="shared" ca="1" si="408"/>
        <v>1143.8396227480503</v>
      </c>
      <c r="AS467" s="76">
        <f t="shared" ca="1" si="408"/>
        <v>1143.8396227480503</v>
      </c>
      <c r="AT467" s="76">
        <f t="shared" ca="1" si="408"/>
        <v>1143.8396227480503</v>
      </c>
      <c r="AU467" s="76">
        <f t="shared" ca="1" si="408"/>
        <v>1143.8396227480503</v>
      </c>
      <c r="AV467" s="76">
        <f t="shared" ca="1" si="408"/>
        <v>1143.8396227480503</v>
      </c>
      <c r="AW467" s="76">
        <f t="shared" ca="1" si="408"/>
        <v>1143.8396227480503</v>
      </c>
      <c r="AX467" s="76">
        <f t="shared" ca="1" si="408"/>
        <v>1143.8396227480503</v>
      </c>
      <c r="AY467" s="76">
        <f t="shared" ca="1" si="408"/>
        <v>1143.8396227480503</v>
      </c>
      <c r="AZ467" s="76">
        <f t="shared" ca="1" si="408"/>
        <v>1143.8396227480503</v>
      </c>
      <c r="BA467" s="76">
        <f t="shared" ca="1" si="408"/>
        <v>1143.8396227480503</v>
      </c>
      <c r="BB467" s="76">
        <f t="shared" ca="1" si="408"/>
        <v>1143.8396227480503</v>
      </c>
      <c r="BC467" s="76">
        <f t="shared" ca="1" si="408"/>
        <v>1143.8396227480503</v>
      </c>
      <c r="BD467" s="76">
        <f t="shared" ca="1" si="408"/>
        <v>1143.8396227480503</v>
      </c>
      <c r="BE467" s="76">
        <f t="shared" ca="1" si="408"/>
        <v>1143.8396227480503</v>
      </c>
      <c r="BF467" s="76">
        <f t="shared" ca="1" si="408"/>
        <v>1143.8396227480503</v>
      </c>
      <c r="BG467" s="76">
        <f t="shared" ca="1" si="408"/>
        <v>1143.8396227480503</v>
      </c>
      <c r="BH467" s="76">
        <f t="shared" ca="1" si="408"/>
        <v>1143.8396227480503</v>
      </c>
      <c r="BI467" s="76">
        <f t="shared" ca="1" si="408"/>
        <v>1143.8396227480503</v>
      </c>
      <c r="BJ467" s="76">
        <f t="shared" ca="1" si="408"/>
        <v>1143.8396227480503</v>
      </c>
      <c r="BK467" s="76">
        <f t="shared" ca="1" si="408"/>
        <v>1143.8396227480503</v>
      </c>
      <c r="BL467" s="76">
        <f t="shared" ca="1" si="408"/>
        <v>1143.8396227480503</v>
      </c>
      <c r="BM467" s="76">
        <f t="shared" ref="BM467:CL467" ca="1" si="409">+BL466*(1-$I467)</f>
        <v>1143.8396227480503</v>
      </c>
      <c r="BN467" s="76">
        <f t="shared" ca="1" si="409"/>
        <v>1143.8396227480503</v>
      </c>
      <c r="BO467" s="76">
        <f t="shared" ca="1" si="409"/>
        <v>1143.8396227480503</v>
      </c>
      <c r="BP467" s="76">
        <f t="shared" ca="1" si="409"/>
        <v>1143.8396227480503</v>
      </c>
      <c r="BQ467" s="76">
        <f t="shared" ca="1" si="409"/>
        <v>1143.8396227480503</v>
      </c>
      <c r="BR467" s="76">
        <f t="shared" ca="1" si="409"/>
        <v>1143.8396227480503</v>
      </c>
      <c r="BS467" s="76">
        <f t="shared" ca="1" si="409"/>
        <v>1143.8396227480503</v>
      </c>
      <c r="BT467" s="76">
        <f t="shared" ca="1" si="409"/>
        <v>1143.8396227480503</v>
      </c>
      <c r="BU467" s="76">
        <f t="shared" ca="1" si="409"/>
        <v>1143.8396227480503</v>
      </c>
      <c r="BV467" s="76">
        <f t="shared" ca="1" si="409"/>
        <v>1143.8396227480503</v>
      </c>
      <c r="BW467" s="76">
        <f t="shared" ca="1" si="409"/>
        <v>1143.8396227480503</v>
      </c>
      <c r="BX467" s="76">
        <f t="shared" ca="1" si="409"/>
        <v>1143.8396227480503</v>
      </c>
      <c r="BY467" s="76">
        <f t="shared" ca="1" si="409"/>
        <v>1143.8396227480503</v>
      </c>
      <c r="BZ467" s="76">
        <f t="shared" ca="1" si="409"/>
        <v>1143.8396227480503</v>
      </c>
      <c r="CA467" s="76">
        <f t="shared" ca="1" si="409"/>
        <v>1143.8396227480503</v>
      </c>
      <c r="CB467" s="76">
        <f t="shared" ca="1" si="409"/>
        <v>1143.8396227480503</v>
      </c>
      <c r="CC467" s="76">
        <f t="shared" ca="1" si="409"/>
        <v>1143.8396227480503</v>
      </c>
      <c r="CD467" s="76">
        <f t="shared" ca="1" si="409"/>
        <v>1143.8396227480503</v>
      </c>
      <c r="CE467" s="76">
        <f t="shared" ca="1" si="409"/>
        <v>1143.8396227480503</v>
      </c>
      <c r="CF467" s="76">
        <f t="shared" ca="1" si="409"/>
        <v>1143.8396227480503</v>
      </c>
      <c r="CG467" s="76">
        <f t="shared" ca="1" si="409"/>
        <v>1143.8396227480503</v>
      </c>
      <c r="CH467" s="76">
        <f t="shared" ca="1" si="409"/>
        <v>1143.8396227480503</v>
      </c>
      <c r="CI467" s="76">
        <f t="shared" ca="1" si="409"/>
        <v>1143.8396227480503</v>
      </c>
      <c r="CJ467" s="76">
        <f t="shared" ca="1" si="409"/>
        <v>1143.8396227480503</v>
      </c>
      <c r="CK467" s="76">
        <f t="shared" ca="1" si="409"/>
        <v>1143.8396227480503</v>
      </c>
      <c r="CL467" s="76">
        <f t="shared" ca="1" si="409"/>
        <v>1143.8396227480503</v>
      </c>
    </row>
    <row r="468" spans="2:90" outlineLevel="2" x14ac:dyDescent="0.4">
      <c r="B468" s="409">
        <f t="shared" si="370"/>
        <v>16</v>
      </c>
      <c r="C468" s="31"/>
      <c r="D468" t="s">
        <v>929</v>
      </c>
      <c r="E468" s="8" t="str">
        <f t="shared" si="368"/>
        <v>468 GROWTHCHURN-PV</v>
      </c>
      <c r="G468" s="31"/>
      <c r="H468" s="16">
        <f t="shared" si="371"/>
        <v>0.64</v>
      </c>
      <c r="I468" s="410">
        <v>0.1</v>
      </c>
      <c r="J468" s="73"/>
      <c r="K468" s="15">
        <f t="shared" si="399"/>
        <v>0</v>
      </c>
      <c r="L468" s="15">
        <f t="shared" ca="1" si="399"/>
        <v>1029.4556604732452</v>
      </c>
      <c r="M468" s="15">
        <f t="shared" ca="1" si="399"/>
        <v>1029.4556604732452</v>
      </c>
      <c r="N468" s="15">
        <f t="shared" ca="1" si="399"/>
        <v>1029.4556604732452</v>
      </c>
      <c r="O468" s="15">
        <f t="shared" ca="1" si="399"/>
        <v>1029.4556604732452</v>
      </c>
      <c r="P468" s="15">
        <f t="shared" ca="1" si="399"/>
        <v>1029.4556604732452</v>
      </c>
      <c r="R468" s="67"/>
      <c r="S468" s="76">
        <f t="shared" si="396"/>
        <v>0</v>
      </c>
      <c r="T468" s="76">
        <f t="shared" si="396"/>
        <v>0</v>
      </c>
      <c r="U468" s="76">
        <f t="shared" si="396"/>
        <v>0</v>
      </c>
      <c r="V468" s="76">
        <f t="shared" si="396"/>
        <v>0</v>
      </c>
      <c r="W468" s="76">
        <f t="shared" si="396"/>
        <v>0</v>
      </c>
      <c r="X468" s="76">
        <f t="shared" si="396"/>
        <v>0</v>
      </c>
      <c r="Y468" s="76">
        <f t="shared" si="396"/>
        <v>0</v>
      </c>
      <c r="Z468" s="76">
        <f t="shared" si="396"/>
        <v>0</v>
      </c>
      <c r="AA468" s="76">
        <f t="shared" si="396"/>
        <v>0</v>
      </c>
      <c r="AB468" s="76">
        <f t="shared" si="396"/>
        <v>0</v>
      </c>
      <c r="AC468" s="76">
        <f t="shared" si="396"/>
        <v>0</v>
      </c>
      <c r="AD468" s="76">
        <f t="shared" si="396"/>
        <v>0</v>
      </c>
      <c r="AE468" s="76">
        <f t="shared" si="396"/>
        <v>0</v>
      </c>
      <c r="AF468" s="76">
        <f t="shared" si="396"/>
        <v>0</v>
      </c>
      <c r="AG468" s="76">
        <f t="shared" si="396"/>
        <v>0</v>
      </c>
      <c r="AH468" s="76">
        <f t="shared" ref="AH468:BM468" ca="1" si="410">+AG467*(1-$I468)</f>
        <v>1029.4556604732452</v>
      </c>
      <c r="AI468" s="76">
        <f t="shared" ca="1" si="410"/>
        <v>1029.4556604732452</v>
      </c>
      <c r="AJ468" s="76">
        <f t="shared" ca="1" si="410"/>
        <v>1029.4556604732452</v>
      </c>
      <c r="AK468" s="76">
        <f t="shared" ca="1" si="410"/>
        <v>1029.4556604732452</v>
      </c>
      <c r="AL468" s="76">
        <f t="shared" ca="1" si="410"/>
        <v>1029.4556604732452</v>
      </c>
      <c r="AM468" s="76">
        <f t="shared" ca="1" si="410"/>
        <v>1029.4556604732452</v>
      </c>
      <c r="AN468" s="76">
        <f t="shared" ca="1" si="410"/>
        <v>1029.4556604732452</v>
      </c>
      <c r="AO468" s="76">
        <f t="shared" ca="1" si="410"/>
        <v>1029.4556604732452</v>
      </c>
      <c r="AP468" s="76">
        <f t="shared" ca="1" si="410"/>
        <v>1029.4556604732452</v>
      </c>
      <c r="AQ468" s="76">
        <f t="shared" ca="1" si="410"/>
        <v>1029.4556604732452</v>
      </c>
      <c r="AR468" s="76">
        <f t="shared" ca="1" si="410"/>
        <v>1029.4556604732452</v>
      </c>
      <c r="AS468" s="76">
        <f t="shared" ca="1" si="410"/>
        <v>1029.4556604732452</v>
      </c>
      <c r="AT468" s="76">
        <f t="shared" ca="1" si="410"/>
        <v>1029.4556604732452</v>
      </c>
      <c r="AU468" s="76">
        <f t="shared" ca="1" si="410"/>
        <v>1029.4556604732452</v>
      </c>
      <c r="AV468" s="76">
        <f t="shared" ca="1" si="410"/>
        <v>1029.4556604732452</v>
      </c>
      <c r="AW468" s="76">
        <f t="shared" ca="1" si="410"/>
        <v>1029.4556604732452</v>
      </c>
      <c r="AX468" s="76">
        <f t="shared" ca="1" si="410"/>
        <v>1029.4556604732452</v>
      </c>
      <c r="AY468" s="76">
        <f t="shared" ca="1" si="410"/>
        <v>1029.4556604732452</v>
      </c>
      <c r="AZ468" s="76">
        <f t="shared" ca="1" si="410"/>
        <v>1029.4556604732452</v>
      </c>
      <c r="BA468" s="76">
        <f t="shared" ca="1" si="410"/>
        <v>1029.4556604732452</v>
      </c>
      <c r="BB468" s="76">
        <f t="shared" ca="1" si="410"/>
        <v>1029.4556604732452</v>
      </c>
      <c r="BC468" s="76">
        <f t="shared" ca="1" si="410"/>
        <v>1029.4556604732452</v>
      </c>
      <c r="BD468" s="76">
        <f t="shared" ca="1" si="410"/>
        <v>1029.4556604732452</v>
      </c>
      <c r="BE468" s="76">
        <f t="shared" ca="1" si="410"/>
        <v>1029.4556604732452</v>
      </c>
      <c r="BF468" s="76">
        <f t="shared" ca="1" si="410"/>
        <v>1029.4556604732452</v>
      </c>
      <c r="BG468" s="76">
        <f t="shared" ca="1" si="410"/>
        <v>1029.4556604732452</v>
      </c>
      <c r="BH468" s="76">
        <f t="shared" ca="1" si="410"/>
        <v>1029.4556604732452</v>
      </c>
      <c r="BI468" s="76">
        <f t="shared" ca="1" si="410"/>
        <v>1029.4556604732452</v>
      </c>
      <c r="BJ468" s="76">
        <f t="shared" ca="1" si="410"/>
        <v>1029.4556604732452</v>
      </c>
      <c r="BK468" s="76">
        <f t="shared" ca="1" si="410"/>
        <v>1029.4556604732452</v>
      </c>
      <c r="BL468" s="76">
        <f t="shared" ca="1" si="410"/>
        <v>1029.4556604732452</v>
      </c>
      <c r="BM468" s="76">
        <f t="shared" ca="1" si="410"/>
        <v>1029.4556604732452</v>
      </c>
      <c r="BN468" s="76">
        <f t="shared" ref="BN468:CL468" ca="1" si="411">+BM467*(1-$I468)</f>
        <v>1029.4556604732452</v>
      </c>
      <c r="BO468" s="76">
        <f t="shared" ca="1" si="411"/>
        <v>1029.4556604732452</v>
      </c>
      <c r="BP468" s="76">
        <f t="shared" ca="1" si="411"/>
        <v>1029.4556604732452</v>
      </c>
      <c r="BQ468" s="76">
        <f t="shared" ca="1" si="411"/>
        <v>1029.4556604732452</v>
      </c>
      <c r="BR468" s="76">
        <f t="shared" ca="1" si="411"/>
        <v>1029.4556604732452</v>
      </c>
      <c r="BS468" s="76">
        <f t="shared" ca="1" si="411"/>
        <v>1029.4556604732452</v>
      </c>
      <c r="BT468" s="76">
        <f t="shared" ca="1" si="411"/>
        <v>1029.4556604732452</v>
      </c>
      <c r="BU468" s="76">
        <f t="shared" ca="1" si="411"/>
        <v>1029.4556604732452</v>
      </c>
      <c r="BV468" s="76">
        <f t="shared" ca="1" si="411"/>
        <v>1029.4556604732452</v>
      </c>
      <c r="BW468" s="76">
        <f t="shared" ca="1" si="411"/>
        <v>1029.4556604732452</v>
      </c>
      <c r="BX468" s="76">
        <f t="shared" ca="1" si="411"/>
        <v>1029.4556604732452</v>
      </c>
      <c r="BY468" s="76">
        <f t="shared" ca="1" si="411"/>
        <v>1029.4556604732452</v>
      </c>
      <c r="BZ468" s="76">
        <f t="shared" ca="1" si="411"/>
        <v>1029.4556604732452</v>
      </c>
      <c r="CA468" s="76">
        <f t="shared" ca="1" si="411"/>
        <v>1029.4556604732452</v>
      </c>
      <c r="CB468" s="76">
        <f t="shared" ca="1" si="411"/>
        <v>1029.4556604732452</v>
      </c>
      <c r="CC468" s="76">
        <f t="shared" ca="1" si="411"/>
        <v>1029.4556604732452</v>
      </c>
      <c r="CD468" s="76">
        <f t="shared" ca="1" si="411"/>
        <v>1029.4556604732452</v>
      </c>
      <c r="CE468" s="76">
        <f t="shared" ca="1" si="411"/>
        <v>1029.4556604732452</v>
      </c>
      <c r="CF468" s="76">
        <f t="shared" ca="1" si="411"/>
        <v>1029.4556604732452</v>
      </c>
      <c r="CG468" s="76">
        <f t="shared" ca="1" si="411"/>
        <v>1029.4556604732452</v>
      </c>
      <c r="CH468" s="76">
        <f t="shared" ca="1" si="411"/>
        <v>1029.4556604732452</v>
      </c>
      <c r="CI468" s="76">
        <f t="shared" ca="1" si="411"/>
        <v>1029.4556604732452</v>
      </c>
      <c r="CJ468" s="76">
        <f t="shared" ca="1" si="411"/>
        <v>1029.4556604732452</v>
      </c>
      <c r="CK468" s="76">
        <f t="shared" ca="1" si="411"/>
        <v>1029.4556604732452</v>
      </c>
      <c r="CL468" s="76">
        <f t="shared" ca="1" si="411"/>
        <v>1029.4556604732452</v>
      </c>
    </row>
    <row r="469" spans="2:90" outlineLevel="2" x14ac:dyDescent="0.4">
      <c r="B469" s="409">
        <f t="shared" si="370"/>
        <v>17</v>
      </c>
      <c r="C469" s="31"/>
      <c r="D469" t="s">
        <v>929</v>
      </c>
      <c r="E469" s="8" t="str">
        <f t="shared" si="368"/>
        <v>469 GROWTHCHURN-PV</v>
      </c>
      <c r="G469" s="31"/>
      <c r="H469" s="16">
        <f t="shared" si="371"/>
        <v>0.68</v>
      </c>
      <c r="I469" s="410">
        <v>0.1</v>
      </c>
      <c r="J469" s="73"/>
      <c r="K469" s="15">
        <f t="shared" si="399"/>
        <v>0</v>
      </c>
      <c r="L469" s="15">
        <f t="shared" ca="1" si="399"/>
        <v>926.51009442592067</v>
      </c>
      <c r="M469" s="15">
        <f t="shared" ca="1" si="399"/>
        <v>926.51009442592067</v>
      </c>
      <c r="N469" s="15">
        <f t="shared" ca="1" si="399"/>
        <v>926.51009442592067</v>
      </c>
      <c r="O469" s="15">
        <f t="shared" ca="1" si="399"/>
        <v>926.51009442592067</v>
      </c>
      <c r="P469" s="15">
        <f t="shared" ca="1" si="399"/>
        <v>926.51009442592067</v>
      </c>
      <c r="R469" s="67"/>
      <c r="S469" s="76">
        <f t="shared" si="396"/>
        <v>0</v>
      </c>
      <c r="T469" s="76">
        <f t="shared" si="396"/>
        <v>0</v>
      </c>
      <c r="U469" s="76">
        <f t="shared" si="396"/>
        <v>0</v>
      </c>
      <c r="V469" s="76">
        <f t="shared" si="396"/>
        <v>0</v>
      </c>
      <c r="W469" s="76">
        <f t="shared" si="396"/>
        <v>0</v>
      </c>
      <c r="X469" s="76">
        <f t="shared" si="396"/>
        <v>0</v>
      </c>
      <c r="Y469" s="76">
        <f t="shared" si="396"/>
        <v>0</v>
      </c>
      <c r="Z469" s="76">
        <f t="shared" si="396"/>
        <v>0</v>
      </c>
      <c r="AA469" s="76">
        <f t="shared" si="396"/>
        <v>0</v>
      </c>
      <c r="AB469" s="76">
        <f t="shared" si="396"/>
        <v>0</v>
      </c>
      <c r="AC469" s="76">
        <f t="shared" si="396"/>
        <v>0</v>
      </c>
      <c r="AD469" s="76">
        <f t="shared" si="396"/>
        <v>0</v>
      </c>
      <c r="AE469" s="76">
        <f t="shared" si="396"/>
        <v>0</v>
      </c>
      <c r="AF469" s="76">
        <f t="shared" si="396"/>
        <v>0</v>
      </c>
      <c r="AG469" s="76">
        <f t="shared" si="396"/>
        <v>0</v>
      </c>
      <c r="AH469" s="76">
        <f t="shared" si="396"/>
        <v>0</v>
      </c>
      <c r="AI469" s="76">
        <f t="shared" ref="AI469:BN469" ca="1" si="412">+AH468*(1-$I469)</f>
        <v>926.51009442592067</v>
      </c>
      <c r="AJ469" s="76">
        <f t="shared" ca="1" si="412"/>
        <v>926.51009442592067</v>
      </c>
      <c r="AK469" s="76">
        <f t="shared" ca="1" si="412"/>
        <v>926.51009442592067</v>
      </c>
      <c r="AL469" s="76">
        <f t="shared" ca="1" si="412"/>
        <v>926.51009442592067</v>
      </c>
      <c r="AM469" s="76">
        <f t="shared" ca="1" si="412"/>
        <v>926.51009442592067</v>
      </c>
      <c r="AN469" s="76">
        <f t="shared" ca="1" si="412"/>
        <v>926.51009442592067</v>
      </c>
      <c r="AO469" s="76">
        <f t="shared" ca="1" si="412"/>
        <v>926.51009442592067</v>
      </c>
      <c r="AP469" s="76">
        <f t="shared" ca="1" si="412"/>
        <v>926.51009442592067</v>
      </c>
      <c r="AQ469" s="76">
        <f t="shared" ca="1" si="412"/>
        <v>926.51009442592067</v>
      </c>
      <c r="AR469" s="76">
        <f t="shared" ca="1" si="412"/>
        <v>926.51009442592067</v>
      </c>
      <c r="AS469" s="76">
        <f t="shared" ca="1" si="412"/>
        <v>926.51009442592067</v>
      </c>
      <c r="AT469" s="76">
        <f t="shared" ca="1" si="412"/>
        <v>926.51009442592067</v>
      </c>
      <c r="AU469" s="76">
        <f t="shared" ca="1" si="412"/>
        <v>926.51009442592067</v>
      </c>
      <c r="AV469" s="76">
        <f t="shared" ca="1" si="412"/>
        <v>926.51009442592067</v>
      </c>
      <c r="AW469" s="76">
        <f t="shared" ca="1" si="412"/>
        <v>926.51009442592067</v>
      </c>
      <c r="AX469" s="76">
        <f t="shared" ca="1" si="412"/>
        <v>926.51009442592067</v>
      </c>
      <c r="AY469" s="76">
        <f t="shared" ca="1" si="412"/>
        <v>926.51009442592067</v>
      </c>
      <c r="AZ469" s="76">
        <f t="shared" ca="1" si="412"/>
        <v>926.51009442592067</v>
      </c>
      <c r="BA469" s="76">
        <f t="shared" ca="1" si="412"/>
        <v>926.51009442592067</v>
      </c>
      <c r="BB469" s="76">
        <f t="shared" ca="1" si="412"/>
        <v>926.51009442592067</v>
      </c>
      <c r="BC469" s="76">
        <f t="shared" ca="1" si="412"/>
        <v>926.51009442592067</v>
      </c>
      <c r="BD469" s="76">
        <f t="shared" ca="1" si="412"/>
        <v>926.51009442592067</v>
      </c>
      <c r="BE469" s="76">
        <f t="shared" ca="1" si="412"/>
        <v>926.51009442592067</v>
      </c>
      <c r="BF469" s="76">
        <f t="shared" ca="1" si="412"/>
        <v>926.51009442592067</v>
      </c>
      <c r="BG469" s="76">
        <f t="shared" ca="1" si="412"/>
        <v>926.51009442592067</v>
      </c>
      <c r="BH469" s="76">
        <f t="shared" ca="1" si="412"/>
        <v>926.51009442592067</v>
      </c>
      <c r="BI469" s="76">
        <f t="shared" ca="1" si="412"/>
        <v>926.51009442592067</v>
      </c>
      <c r="BJ469" s="76">
        <f t="shared" ca="1" si="412"/>
        <v>926.51009442592067</v>
      </c>
      <c r="BK469" s="76">
        <f t="shared" ca="1" si="412"/>
        <v>926.51009442592067</v>
      </c>
      <c r="BL469" s="76">
        <f t="shared" ca="1" si="412"/>
        <v>926.51009442592067</v>
      </c>
      <c r="BM469" s="76">
        <f t="shared" ca="1" si="412"/>
        <v>926.51009442592067</v>
      </c>
      <c r="BN469" s="76">
        <f t="shared" ca="1" si="412"/>
        <v>926.51009442592067</v>
      </c>
      <c r="BO469" s="76">
        <f t="shared" ref="BO469:CL469" ca="1" si="413">+BN468*(1-$I469)</f>
        <v>926.51009442592067</v>
      </c>
      <c r="BP469" s="76">
        <f t="shared" ca="1" si="413"/>
        <v>926.51009442592067</v>
      </c>
      <c r="BQ469" s="76">
        <f t="shared" ca="1" si="413"/>
        <v>926.51009442592067</v>
      </c>
      <c r="BR469" s="76">
        <f t="shared" ca="1" si="413"/>
        <v>926.51009442592067</v>
      </c>
      <c r="BS469" s="76">
        <f t="shared" ca="1" si="413"/>
        <v>926.51009442592067</v>
      </c>
      <c r="BT469" s="76">
        <f t="shared" ca="1" si="413"/>
        <v>926.51009442592067</v>
      </c>
      <c r="BU469" s="76">
        <f t="shared" ca="1" si="413"/>
        <v>926.51009442592067</v>
      </c>
      <c r="BV469" s="76">
        <f t="shared" ca="1" si="413"/>
        <v>926.51009442592067</v>
      </c>
      <c r="BW469" s="76">
        <f t="shared" ca="1" si="413"/>
        <v>926.51009442592067</v>
      </c>
      <c r="BX469" s="76">
        <f t="shared" ca="1" si="413"/>
        <v>926.51009442592067</v>
      </c>
      <c r="BY469" s="76">
        <f t="shared" ca="1" si="413"/>
        <v>926.51009442592067</v>
      </c>
      <c r="BZ469" s="76">
        <f t="shared" ca="1" si="413"/>
        <v>926.51009442592067</v>
      </c>
      <c r="CA469" s="76">
        <f t="shared" ca="1" si="413"/>
        <v>926.51009442592067</v>
      </c>
      <c r="CB469" s="76">
        <f t="shared" ca="1" si="413"/>
        <v>926.51009442592067</v>
      </c>
      <c r="CC469" s="76">
        <f t="shared" ca="1" si="413"/>
        <v>926.51009442592067</v>
      </c>
      <c r="CD469" s="76">
        <f t="shared" ca="1" si="413"/>
        <v>926.51009442592067</v>
      </c>
      <c r="CE469" s="76">
        <f t="shared" ca="1" si="413"/>
        <v>926.51009442592067</v>
      </c>
      <c r="CF469" s="76">
        <f t="shared" ca="1" si="413"/>
        <v>926.51009442592067</v>
      </c>
      <c r="CG469" s="76">
        <f t="shared" ca="1" si="413"/>
        <v>926.51009442592067</v>
      </c>
      <c r="CH469" s="76">
        <f t="shared" ca="1" si="413"/>
        <v>926.51009442592067</v>
      </c>
      <c r="CI469" s="76">
        <f t="shared" ca="1" si="413"/>
        <v>926.51009442592067</v>
      </c>
      <c r="CJ469" s="76">
        <f t="shared" ca="1" si="413"/>
        <v>926.51009442592067</v>
      </c>
      <c r="CK469" s="76">
        <f t="shared" ca="1" si="413"/>
        <v>926.51009442592067</v>
      </c>
      <c r="CL469" s="76">
        <f t="shared" ca="1" si="413"/>
        <v>926.51009442592067</v>
      </c>
    </row>
    <row r="470" spans="2:90" outlineLevel="2" x14ac:dyDescent="0.4">
      <c r="B470" s="409">
        <f t="shared" si="370"/>
        <v>18</v>
      </c>
      <c r="C470" s="31"/>
      <c r="D470" t="s">
        <v>929</v>
      </c>
      <c r="E470" s="8" t="str">
        <f t="shared" si="368"/>
        <v>470 GROWTHCHURN-PV</v>
      </c>
      <c r="G470" s="31"/>
      <c r="H470" s="16">
        <f t="shared" si="371"/>
        <v>0.72000000000000008</v>
      </c>
      <c r="I470" s="410">
        <v>0.1</v>
      </c>
      <c r="J470" s="73"/>
      <c r="K470" s="15">
        <f t="shared" si="399"/>
        <v>0</v>
      </c>
      <c r="L470" s="15">
        <f t="shared" ca="1" si="399"/>
        <v>833.85908498332867</v>
      </c>
      <c r="M470" s="15">
        <f t="shared" ca="1" si="399"/>
        <v>833.85908498332867</v>
      </c>
      <c r="N470" s="15">
        <f t="shared" ca="1" si="399"/>
        <v>833.85908498332867</v>
      </c>
      <c r="O470" s="15">
        <f t="shared" ca="1" si="399"/>
        <v>833.85908498332867</v>
      </c>
      <c r="P470" s="15">
        <f t="shared" ca="1" si="399"/>
        <v>833.85908498332867</v>
      </c>
      <c r="R470" s="67"/>
      <c r="S470" s="76">
        <f t="shared" si="396"/>
        <v>0</v>
      </c>
      <c r="T470" s="76">
        <f t="shared" si="396"/>
        <v>0</v>
      </c>
      <c r="U470" s="76">
        <f t="shared" si="396"/>
        <v>0</v>
      </c>
      <c r="V470" s="76">
        <f t="shared" si="396"/>
        <v>0</v>
      </c>
      <c r="W470" s="76">
        <f t="shared" si="396"/>
        <v>0</v>
      </c>
      <c r="X470" s="76">
        <f t="shared" si="396"/>
        <v>0</v>
      </c>
      <c r="Y470" s="76">
        <f t="shared" si="396"/>
        <v>0</v>
      </c>
      <c r="Z470" s="76">
        <f t="shared" si="396"/>
        <v>0</v>
      </c>
      <c r="AA470" s="76">
        <f t="shared" si="396"/>
        <v>0</v>
      </c>
      <c r="AB470" s="76">
        <f t="shared" si="396"/>
        <v>0</v>
      </c>
      <c r="AC470" s="76">
        <f t="shared" si="396"/>
        <v>0</v>
      </c>
      <c r="AD470" s="76">
        <f t="shared" si="396"/>
        <v>0</v>
      </c>
      <c r="AE470" s="76">
        <f t="shared" si="396"/>
        <v>0</v>
      </c>
      <c r="AF470" s="76">
        <f t="shared" si="396"/>
        <v>0</v>
      </c>
      <c r="AG470" s="76">
        <f t="shared" si="396"/>
        <v>0</v>
      </c>
      <c r="AH470" s="76">
        <f t="shared" si="396"/>
        <v>0</v>
      </c>
      <c r="AI470" s="76">
        <f t="shared" ref="AI470:AO476" si="414">+AH469*(1-$I470)</f>
        <v>0</v>
      </c>
      <c r="AJ470" s="76">
        <f t="shared" ref="AJ470:BO470" ca="1" si="415">+AI469*(1-$I470)</f>
        <v>833.85908498332867</v>
      </c>
      <c r="AK470" s="76">
        <f t="shared" ca="1" si="415"/>
        <v>833.85908498332867</v>
      </c>
      <c r="AL470" s="76">
        <f t="shared" ca="1" si="415"/>
        <v>833.85908498332867</v>
      </c>
      <c r="AM470" s="76">
        <f t="shared" ca="1" si="415"/>
        <v>833.85908498332867</v>
      </c>
      <c r="AN470" s="76">
        <f t="shared" ca="1" si="415"/>
        <v>833.85908498332867</v>
      </c>
      <c r="AO470" s="76">
        <f t="shared" ca="1" si="415"/>
        <v>833.85908498332867</v>
      </c>
      <c r="AP470" s="76">
        <f t="shared" ca="1" si="415"/>
        <v>833.85908498332867</v>
      </c>
      <c r="AQ470" s="76">
        <f t="shared" ca="1" si="415"/>
        <v>833.85908498332867</v>
      </c>
      <c r="AR470" s="76">
        <f t="shared" ca="1" si="415"/>
        <v>833.85908498332867</v>
      </c>
      <c r="AS470" s="76">
        <f t="shared" ca="1" si="415"/>
        <v>833.85908498332867</v>
      </c>
      <c r="AT470" s="76">
        <f t="shared" ca="1" si="415"/>
        <v>833.85908498332867</v>
      </c>
      <c r="AU470" s="76">
        <f t="shared" ca="1" si="415"/>
        <v>833.85908498332867</v>
      </c>
      <c r="AV470" s="76">
        <f t="shared" ca="1" si="415"/>
        <v>833.85908498332867</v>
      </c>
      <c r="AW470" s="76">
        <f t="shared" ca="1" si="415"/>
        <v>833.85908498332867</v>
      </c>
      <c r="AX470" s="76">
        <f t="shared" ca="1" si="415"/>
        <v>833.85908498332867</v>
      </c>
      <c r="AY470" s="76">
        <f t="shared" ca="1" si="415"/>
        <v>833.85908498332867</v>
      </c>
      <c r="AZ470" s="76">
        <f t="shared" ca="1" si="415"/>
        <v>833.85908498332867</v>
      </c>
      <c r="BA470" s="76">
        <f t="shared" ca="1" si="415"/>
        <v>833.85908498332867</v>
      </c>
      <c r="BB470" s="76">
        <f t="shared" ca="1" si="415"/>
        <v>833.85908498332867</v>
      </c>
      <c r="BC470" s="76">
        <f t="shared" ca="1" si="415"/>
        <v>833.85908498332867</v>
      </c>
      <c r="BD470" s="76">
        <f t="shared" ca="1" si="415"/>
        <v>833.85908498332867</v>
      </c>
      <c r="BE470" s="76">
        <f t="shared" ca="1" si="415"/>
        <v>833.85908498332867</v>
      </c>
      <c r="BF470" s="76">
        <f t="shared" ca="1" si="415"/>
        <v>833.85908498332867</v>
      </c>
      <c r="BG470" s="76">
        <f t="shared" ca="1" si="415"/>
        <v>833.85908498332867</v>
      </c>
      <c r="BH470" s="76">
        <f t="shared" ca="1" si="415"/>
        <v>833.85908498332867</v>
      </c>
      <c r="BI470" s="76">
        <f t="shared" ca="1" si="415"/>
        <v>833.85908498332867</v>
      </c>
      <c r="BJ470" s="76">
        <f t="shared" ca="1" si="415"/>
        <v>833.85908498332867</v>
      </c>
      <c r="BK470" s="76">
        <f t="shared" ca="1" si="415"/>
        <v>833.85908498332867</v>
      </c>
      <c r="BL470" s="76">
        <f t="shared" ca="1" si="415"/>
        <v>833.85908498332867</v>
      </c>
      <c r="BM470" s="76">
        <f t="shared" ca="1" si="415"/>
        <v>833.85908498332867</v>
      </c>
      <c r="BN470" s="76">
        <f t="shared" ca="1" si="415"/>
        <v>833.85908498332867</v>
      </c>
      <c r="BO470" s="76">
        <f t="shared" ca="1" si="415"/>
        <v>833.85908498332867</v>
      </c>
      <c r="BP470" s="76">
        <f t="shared" ref="BP470:CL470" ca="1" si="416">+BO469*(1-$I470)</f>
        <v>833.85908498332867</v>
      </c>
      <c r="BQ470" s="76">
        <f t="shared" ca="1" si="416"/>
        <v>833.85908498332867</v>
      </c>
      <c r="BR470" s="76">
        <f t="shared" ca="1" si="416"/>
        <v>833.85908498332867</v>
      </c>
      <c r="BS470" s="76">
        <f t="shared" ca="1" si="416"/>
        <v>833.85908498332867</v>
      </c>
      <c r="BT470" s="76">
        <f t="shared" ca="1" si="416"/>
        <v>833.85908498332867</v>
      </c>
      <c r="BU470" s="76">
        <f t="shared" ca="1" si="416"/>
        <v>833.85908498332867</v>
      </c>
      <c r="BV470" s="76">
        <f t="shared" ca="1" si="416"/>
        <v>833.85908498332867</v>
      </c>
      <c r="BW470" s="76">
        <f t="shared" ca="1" si="416"/>
        <v>833.85908498332867</v>
      </c>
      <c r="BX470" s="76">
        <f t="shared" ca="1" si="416"/>
        <v>833.85908498332867</v>
      </c>
      <c r="BY470" s="76">
        <f t="shared" ca="1" si="416"/>
        <v>833.85908498332867</v>
      </c>
      <c r="BZ470" s="76">
        <f t="shared" ca="1" si="416"/>
        <v>833.85908498332867</v>
      </c>
      <c r="CA470" s="76">
        <f t="shared" ca="1" si="416"/>
        <v>833.85908498332867</v>
      </c>
      <c r="CB470" s="76">
        <f t="shared" ca="1" si="416"/>
        <v>833.85908498332867</v>
      </c>
      <c r="CC470" s="76">
        <f t="shared" ca="1" si="416"/>
        <v>833.85908498332867</v>
      </c>
      <c r="CD470" s="76">
        <f t="shared" ca="1" si="416"/>
        <v>833.85908498332867</v>
      </c>
      <c r="CE470" s="76">
        <f t="shared" ca="1" si="416"/>
        <v>833.85908498332867</v>
      </c>
      <c r="CF470" s="76">
        <f t="shared" ca="1" si="416"/>
        <v>833.85908498332867</v>
      </c>
      <c r="CG470" s="76">
        <f t="shared" ca="1" si="416"/>
        <v>833.85908498332867</v>
      </c>
      <c r="CH470" s="76">
        <f t="shared" ca="1" si="416"/>
        <v>833.85908498332867</v>
      </c>
      <c r="CI470" s="76">
        <f t="shared" ca="1" si="416"/>
        <v>833.85908498332867</v>
      </c>
      <c r="CJ470" s="76">
        <f t="shared" ca="1" si="416"/>
        <v>833.85908498332867</v>
      </c>
      <c r="CK470" s="76">
        <f t="shared" ca="1" si="416"/>
        <v>833.85908498332867</v>
      </c>
      <c r="CL470" s="76">
        <f t="shared" ca="1" si="416"/>
        <v>833.85908498332867</v>
      </c>
    </row>
    <row r="471" spans="2:90" outlineLevel="2" x14ac:dyDescent="0.4">
      <c r="B471" s="409">
        <f t="shared" si="370"/>
        <v>19</v>
      </c>
      <c r="C471" s="31"/>
      <c r="D471" t="s">
        <v>929</v>
      </c>
      <c r="E471" s="8" t="str">
        <f t="shared" si="368"/>
        <v>471 GROWTHCHURN-PV</v>
      </c>
      <c r="G471" s="31"/>
      <c r="H471" s="16">
        <f t="shared" si="371"/>
        <v>0.76000000000000012</v>
      </c>
      <c r="I471" s="410">
        <v>0.1</v>
      </c>
      <c r="J471" s="73"/>
      <c r="K471" s="15">
        <f t="shared" si="399"/>
        <v>0</v>
      </c>
      <c r="L471" s="15">
        <f t="shared" ca="1" si="399"/>
        <v>750.47317648499586</v>
      </c>
      <c r="M471" s="15">
        <f t="shared" ca="1" si="399"/>
        <v>750.47317648499586</v>
      </c>
      <c r="N471" s="15">
        <f t="shared" ca="1" si="399"/>
        <v>750.47317648499586</v>
      </c>
      <c r="O471" s="15">
        <f t="shared" ca="1" si="399"/>
        <v>750.47317648499586</v>
      </c>
      <c r="P471" s="15">
        <f t="shared" ca="1" si="399"/>
        <v>750.47317648499586</v>
      </c>
      <c r="R471" s="67"/>
      <c r="S471" s="76">
        <f t="shared" si="396"/>
        <v>0</v>
      </c>
      <c r="T471" s="76">
        <f t="shared" si="396"/>
        <v>0</v>
      </c>
      <c r="U471" s="76">
        <f t="shared" si="396"/>
        <v>0</v>
      </c>
      <c r="V471" s="76">
        <f t="shared" si="396"/>
        <v>0</v>
      </c>
      <c r="W471" s="76">
        <f t="shared" si="396"/>
        <v>0</v>
      </c>
      <c r="X471" s="76">
        <f t="shared" si="396"/>
        <v>0</v>
      </c>
      <c r="Y471" s="76">
        <f t="shared" si="396"/>
        <v>0</v>
      </c>
      <c r="Z471" s="76">
        <f t="shared" si="396"/>
        <v>0</v>
      </c>
      <c r="AA471" s="76">
        <f t="shared" si="396"/>
        <v>0</v>
      </c>
      <c r="AB471" s="76">
        <f t="shared" si="396"/>
        <v>0</v>
      </c>
      <c r="AC471" s="76">
        <f t="shared" si="396"/>
        <v>0</v>
      </c>
      <c r="AD471" s="76">
        <f t="shared" si="396"/>
        <v>0</v>
      </c>
      <c r="AE471" s="76">
        <f t="shared" si="396"/>
        <v>0</v>
      </c>
      <c r="AF471" s="76">
        <f t="shared" si="396"/>
        <v>0</v>
      </c>
      <c r="AG471" s="76">
        <f t="shared" si="396"/>
        <v>0</v>
      </c>
      <c r="AH471" s="76">
        <f t="shared" si="396"/>
        <v>0</v>
      </c>
      <c r="AI471" s="76">
        <f t="shared" si="414"/>
        <v>0</v>
      </c>
      <c r="AJ471" s="76">
        <f t="shared" si="414"/>
        <v>0</v>
      </c>
      <c r="AK471" s="76">
        <f t="shared" ref="AK471:BP471" ca="1" si="417">+AJ470*(1-$I471)</f>
        <v>750.47317648499586</v>
      </c>
      <c r="AL471" s="76">
        <f t="shared" ca="1" si="417"/>
        <v>750.47317648499586</v>
      </c>
      <c r="AM471" s="76">
        <f t="shared" ca="1" si="417"/>
        <v>750.47317648499586</v>
      </c>
      <c r="AN471" s="76">
        <f t="shared" ca="1" si="417"/>
        <v>750.47317648499586</v>
      </c>
      <c r="AO471" s="76">
        <f t="shared" ca="1" si="417"/>
        <v>750.47317648499586</v>
      </c>
      <c r="AP471" s="76">
        <f t="shared" ca="1" si="417"/>
        <v>750.47317648499586</v>
      </c>
      <c r="AQ471" s="76">
        <f t="shared" ca="1" si="417"/>
        <v>750.47317648499586</v>
      </c>
      <c r="AR471" s="76">
        <f t="shared" ca="1" si="417"/>
        <v>750.47317648499586</v>
      </c>
      <c r="AS471" s="76">
        <f t="shared" ca="1" si="417"/>
        <v>750.47317648499586</v>
      </c>
      <c r="AT471" s="76">
        <f t="shared" ca="1" si="417"/>
        <v>750.47317648499586</v>
      </c>
      <c r="AU471" s="76">
        <f t="shared" ca="1" si="417"/>
        <v>750.47317648499586</v>
      </c>
      <c r="AV471" s="76">
        <f t="shared" ca="1" si="417"/>
        <v>750.47317648499586</v>
      </c>
      <c r="AW471" s="76">
        <f t="shared" ca="1" si="417"/>
        <v>750.47317648499586</v>
      </c>
      <c r="AX471" s="76">
        <f t="shared" ca="1" si="417"/>
        <v>750.47317648499586</v>
      </c>
      <c r="AY471" s="76">
        <f t="shared" ca="1" si="417"/>
        <v>750.47317648499586</v>
      </c>
      <c r="AZ471" s="76">
        <f t="shared" ca="1" si="417"/>
        <v>750.47317648499586</v>
      </c>
      <c r="BA471" s="76">
        <f t="shared" ca="1" si="417"/>
        <v>750.47317648499586</v>
      </c>
      <c r="BB471" s="76">
        <f t="shared" ca="1" si="417"/>
        <v>750.47317648499586</v>
      </c>
      <c r="BC471" s="76">
        <f t="shared" ca="1" si="417"/>
        <v>750.47317648499586</v>
      </c>
      <c r="BD471" s="76">
        <f t="shared" ca="1" si="417"/>
        <v>750.47317648499586</v>
      </c>
      <c r="BE471" s="76">
        <f t="shared" ca="1" si="417"/>
        <v>750.47317648499586</v>
      </c>
      <c r="BF471" s="76">
        <f t="shared" ca="1" si="417"/>
        <v>750.47317648499586</v>
      </c>
      <c r="BG471" s="76">
        <f t="shared" ca="1" si="417"/>
        <v>750.47317648499586</v>
      </c>
      <c r="BH471" s="76">
        <f t="shared" ca="1" si="417"/>
        <v>750.47317648499586</v>
      </c>
      <c r="BI471" s="76">
        <f t="shared" ca="1" si="417"/>
        <v>750.47317648499586</v>
      </c>
      <c r="BJ471" s="76">
        <f t="shared" ca="1" si="417"/>
        <v>750.47317648499586</v>
      </c>
      <c r="BK471" s="76">
        <f t="shared" ca="1" si="417"/>
        <v>750.47317648499586</v>
      </c>
      <c r="BL471" s="76">
        <f t="shared" ca="1" si="417"/>
        <v>750.47317648499586</v>
      </c>
      <c r="BM471" s="76">
        <f t="shared" ca="1" si="417"/>
        <v>750.47317648499586</v>
      </c>
      <c r="BN471" s="76">
        <f t="shared" ca="1" si="417"/>
        <v>750.47317648499586</v>
      </c>
      <c r="BO471" s="76">
        <f t="shared" ca="1" si="417"/>
        <v>750.47317648499586</v>
      </c>
      <c r="BP471" s="76">
        <f t="shared" ca="1" si="417"/>
        <v>750.47317648499586</v>
      </c>
      <c r="BQ471" s="76">
        <f t="shared" ref="BQ471:CL471" ca="1" si="418">+BP470*(1-$I471)</f>
        <v>750.47317648499586</v>
      </c>
      <c r="BR471" s="76">
        <f t="shared" ca="1" si="418"/>
        <v>750.47317648499586</v>
      </c>
      <c r="BS471" s="76">
        <f t="shared" ca="1" si="418"/>
        <v>750.47317648499586</v>
      </c>
      <c r="BT471" s="76">
        <f t="shared" ca="1" si="418"/>
        <v>750.47317648499586</v>
      </c>
      <c r="BU471" s="76">
        <f t="shared" ca="1" si="418"/>
        <v>750.47317648499586</v>
      </c>
      <c r="BV471" s="76">
        <f t="shared" ca="1" si="418"/>
        <v>750.47317648499586</v>
      </c>
      <c r="BW471" s="76">
        <f t="shared" ca="1" si="418"/>
        <v>750.47317648499586</v>
      </c>
      <c r="BX471" s="76">
        <f t="shared" ca="1" si="418"/>
        <v>750.47317648499586</v>
      </c>
      <c r="BY471" s="76">
        <f t="shared" ca="1" si="418"/>
        <v>750.47317648499586</v>
      </c>
      <c r="BZ471" s="76">
        <f t="shared" ca="1" si="418"/>
        <v>750.47317648499586</v>
      </c>
      <c r="CA471" s="76">
        <f t="shared" ca="1" si="418"/>
        <v>750.47317648499586</v>
      </c>
      <c r="CB471" s="76">
        <f t="shared" ca="1" si="418"/>
        <v>750.47317648499586</v>
      </c>
      <c r="CC471" s="76">
        <f t="shared" ca="1" si="418"/>
        <v>750.47317648499586</v>
      </c>
      <c r="CD471" s="76">
        <f t="shared" ca="1" si="418"/>
        <v>750.47317648499586</v>
      </c>
      <c r="CE471" s="76">
        <f t="shared" ca="1" si="418"/>
        <v>750.47317648499586</v>
      </c>
      <c r="CF471" s="76">
        <f t="shared" ca="1" si="418"/>
        <v>750.47317648499586</v>
      </c>
      <c r="CG471" s="76">
        <f t="shared" ca="1" si="418"/>
        <v>750.47317648499586</v>
      </c>
      <c r="CH471" s="76">
        <f t="shared" ca="1" si="418"/>
        <v>750.47317648499586</v>
      </c>
      <c r="CI471" s="76">
        <f t="shared" ca="1" si="418"/>
        <v>750.47317648499586</v>
      </c>
      <c r="CJ471" s="76">
        <f t="shared" ca="1" si="418"/>
        <v>750.47317648499586</v>
      </c>
      <c r="CK471" s="76">
        <f t="shared" ca="1" si="418"/>
        <v>750.47317648499586</v>
      </c>
      <c r="CL471" s="76">
        <f t="shared" ca="1" si="418"/>
        <v>750.47317648499586</v>
      </c>
    </row>
    <row r="472" spans="2:90" outlineLevel="2" x14ac:dyDescent="0.4">
      <c r="B472" s="409">
        <f t="shared" si="370"/>
        <v>20</v>
      </c>
      <c r="C472" s="31"/>
      <c r="D472" t="s">
        <v>929</v>
      </c>
      <c r="E472" s="8" t="str">
        <f t="shared" si="368"/>
        <v>472 GROWTHCHURN-PV</v>
      </c>
      <c r="G472" s="31"/>
      <c r="H472" s="16">
        <f t="shared" si="371"/>
        <v>0.80000000000000016</v>
      </c>
      <c r="I472" s="410">
        <v>0.1</v>
      </c>
      <c r="J472" s="73"/>
      <c r="K472" s="15">
        <f t="shared" si="399"/>
        <v>0</v>
      </c>
      <c r="L472" s="15">
        <f t="shared" ca="1" si="399"/>
        <v>675.42585883649633</v>
      </c>
      <c r="M472" s="15">
        <f t="shared" ca="1" si="399"/>
        <v>675.42585883649633</v>
      </c>
      <c r="N472" s="15">
        <f t="shared" ca="1" si="399"/>
        <v>675.42585883649633</v>
      </c>
      <c r="O472" s="15">
        <f t="shared" ca="1" si="399"/>
        <v>675.42585883649633</v>
      </c>
      <c r="P472" s="15">
        <f t="shared" ca="1" si="399"/>
        <v>675.42585883649633</v>
      </c>
      <c r="R472" s="67"/>
      <c r="S472" s="76">
        <f t="shared" si="396"/>
        <v>0</v>
      </c>
      <c r="T472" s="76">
        <f t="shared" si="396"/>
        <v>0</v>
      </c>
      <c r="U472" s="76">
        <f t="shared" si="396"/>
        <v>0</v>
      </c>
      <c r="V472" s="76">
        <f t="shared" si="396"/>
        <v>0</v>
      </c>
      <c r="W472" s="76">
        <f t="shared" si="396"/>
        <v>0</v>
      </c>
      <c r="X472" s="76">
        <f t="shared" si="396"/>
        <v>0</v>
      </c>
      <c r="Y472" s="76">
        <f t="shared" si="396"/>
        <v>0</v>
      </c>
      <c r="Z472" s="76">
        <f t="shared" si="396"/>
        <v>0</v>
      </c>
      <c r="AA472" s="76">
        <f t="shared" si="396"/>
        <v>0</v>
      </c>
      <c r="AB472" s="76">
        <f t="shared" si="396"/>
        <v>0</v>
      </c>
      <c r="AC472" s="76">
        <f t="shared" si="396"/>
        <v>0</v>
      </c>
      <c r="AD472" s="76">
        <f t="shared" si="396"/>
        <v>0</v>
      </c>
      <c r="AE472" s="76">
        <f t="shared" si="396"/>
        <v>0</v>
      </c>
      <c r="AF472" s="76">
        <f t="shared" si="396"/>
        <v>0</v>
      </c>
      <c r="AG472" s="76">
        <f t="shared" si="396"/>
        <v>0</v>
      </c>
      <c r="AH472" s="76">
        <f t="shared" si="396"/>
        <v>0</v>
      </c>
      <c r="AI472" s="76">
        <f t="shared" si="414"/>
        <v>0</v>
      </c>
      <c r="AJ472" s="76">
        <f t="shared" si="414"/>
        <v>0</v>
      </c>
      <c r="AK472" s="76">
        <f t="shared" si="414"/>
        <v>0</v>
      </c>
      <c r="AL472" s="76">
        <f t="shared" ref="AL472:BQ472" ca="1" si="419">+AK471*(1-$I472)</f>
        <v>675.42585883649633</v>
      </c>
      <c r="AM472" s="76">
        <f t="shared" ca="1" si="419"/>
        <v>675.42585883649633</v>
      </c>
      <c r="AN472" s="76">
        <f t="shared" ca="1" si="419"/>
        <v>675.42585883649633</v>
      </c>
      <c r="AO472" s="76">
        <f t="shared" ca="1" si="419"/>
        <v>675.42585883649633</v>
      </c>
      <c r="AP472" s="76">
        <f t="shared" ca="1" si="419"/>
        <v>675.42585883649633</v>
      </c>
      <c r="AQ472" s="76">
        <f t="shared" ca="1" si="419"/>
        <v>675.42585883649633</v>
      </c>
      <c r="AR472" s="76">
        <f t="shared" ca="1" si="419"/>
        <v>675.42585883649633</v>
      </c>
      <c r="AS472" s="76">
        <f t="shared" ca="1" si="419"/>
        <v>675.42585883649633</v>
      </c>
      <c r="AT472" s="76">
        <f t="shared" ca="1" si="419"/>
        <v>675.42585883649633</v>
      </c>
      <c r="AU472" s="76">
        <f t="shared" ca="1" si="419"/>
        <v>675.42585883649633</v>
      </c>
      <c r="AV472" s="76">
        <f t="shared" ca="1" si="419"/>
        <v>675.42585883649633</v>
      </c>
      <c r="AW472" s="76">
        <f t="shared" ca="1" si="419"/>
        <v>675.42585883649633</v>
      </c>
      <c r="AX472" s="76">
        <f t="shared" ca="1" si="419"/>
        <v>675.42585883649633</v>
      </c>
      <c r="AY472" s="76">
        <f t="shared" ca="1" si="419"/>
        <v>675.42585883649633</v>
      </c>
      <c r="AZ472" s="76">
        <f t="shared" ca="1" si="419"/>
        <v>675.42585883649633</v>
      </c>
      <c r="BA472" s="76">
        <f t="shared" ca="1" si="419"/>
        <v>675.42585883649633</v>
      </c>
      <c r="BB472" s="76">
        <f t="shared" ca="1" si="419"/>
        <v>675.42585883649633</v>
      </c>
      <c r="BC472" s="76">
        <f t="shared" ca="1" si="419"/>
        <v>675.42585883649633</v>
      </c>
      <c r="BD472" s="76">
        <f t="shared" ca="1" si="419"/>
        <v>675.42585883649633</v>
      </c>
      <c r="BE472" s="76">
        <f t="shared" ca="1" si="419"/>
        <v>675.42585883649633</v>
      </c>
      <c r="BF472" s="76">
        <f t="shared" ca="1" si="419"/>
        <v>675.42585883649633</v>
      </c>
      <c r="BG472" s="76">
        <f t="shared" ca="1" si="419"/>
        <v>675.42585883649633</v>
      </c>
      <c r="BH472" s="76">
        <f t="shared" ca="1" si="419"/>
        <v>675.42585883649633</v>
      </c>
      <c r="BI472" s="76">
        <f t="shared" ca="1" si="419"/>
        <v>675.42585883649633</v>
      </c>
      <c r="BJ472" s="76">
        <f t="shared" ca="1" si="419"/>
        <v>675.42585883649633</v>
      </c>
      <c r="BK472" s="76">
        <f t="shared" ca="1" si="419"/>
        <v>675.42585883649633</v>
      </c>
      <c r="BL472" s="76">
        <f t="shared" ca="1" si="419"/>
        <v>675.42585883649633</v>
      </c>
      <c r="BM472" s="76">
        <f t="shared" ca="1" si="419"/>
        <v>675.42585883649633</v>
      </c>
      <c r="BN472" s="76">
        <f t="shared" ca="1" si="419"/>
        <v>675.42585883649633</v>
      </c>
      <c r="BO472" s="76">
        <f t="shared" ca="1" si="419"/>
        <v>675.42585883649633</v>
      </c>
      <c r="BP472" s="76">
        <f t="shared" ca="1" si="419"/>
        <v>675.42585883649633</v>
      </c>
      <c r="BQ472" s="76">
        <f t="shared" ca="1" si="419"/>
        <v>675.42585883649633</v>
      </c>
      <c r="BR472" s="76">
        <f t="shared" ref="BR472:CL472" ca="1" si="420">+BQ471*(1-$I472)</f>
        <v>675.42585883649633</v>
      </c>
      <c r="BS472" s="76">
        <f t="shared" ca="1" si="420"/>
        <v>675.42585883649633</v>
      </c>
      <c r="BT472" s="76">
        <f t="shared" ca="1" si="420"/>
        <v>675.42585883649633</v>
      </c>
      <c r="BU472" s="76">
        <f t="shared" ca="1" si="420"/>
        <v>675.42585883649633</v>
      </c>
      <c r="BV472" s="76">
        <f t="shared" ca="1" si="420"/>
        <v>675.42585883649633</v>
      </c>
      <c r="BW472" s="76">
        <f t="shared" ca="1" si="420"/>
        <v>675.42585883649633</v>
      </c>
      <c r="BX472" s="76">
        <f t="shared" ca="1" si="420"/>
        <v>675.42585883649633</v>
      </c>
      <c r="BY472" s="76">
        <f t="shared" ca="1" si="420"/>
        <v>675.42585883649633</v>
      </c>
      <c r="BZ472" s="76">
        <f t="shared" ca="1" si="420"/>
        <v>675.42585883649633</v>
      </c>
      <c r="CA472" s="76">
        <f t="shared" ca="1" si="420"/>
        <v>675.42585883649633</v>
      </c>
      <c r="CB472" s="76">
        <f t="shared" ca="1" si="420"/>
        <v>675.42585883649633</v>
      </c>
      <c r="CC472" s="76">
        <f t="shared" ca="1" si="420"/>
        <v>675.42585883649633</v>
      </c>
      <c r="CD472" s="76">
        <f t="shared" ca="1" si="420"/>
        <v>675.42585883649633</v>
      </c>
      <c r="CE472" s="76">
        <f t="shared" ca="1" si="420"/>
        <v>675.42585883649633</v>
      </c>
      <c r="CF472" s="76">
        <f t="shared" ca="1" si="420"/>
        <v>675.42585883649633</v>
      </c>
      <c r="CG472" s="76">
        <f t="shared" ca="1" si="420"/>
        <v>675.42585883649633</v>
      </c>
      <c r="CH472" s="76">
        <f t="shared" ca="1" si="420"/>
        <v>675.42585883649633</v>
      </c>
      <c r="CI472" s="76">
        <f t="shared" ca="1" si="420"/>
        <v>675.42585883649633</v>
      </c>
      <c r="CJ472" s="76">
        <f t="shared" ca="1" si="420"/>
        <v>675.42585883649633</v>
      </c>
      <c r="CK472" s="76">
        <f t="shared" ca="1" si="420"/>
        <v>675.42585883649633</v>
      </c>
      <c r="CL472" s="76">
        <f t="shared" ca="1" si="420"/>
        <v>675.42585883649633</v>
      </c>
    </row>
    <row r="473" spans="2:90" outlineLevel="2" x14ac:dyDescent="0.4">
      <c r="B473" s="409">
        <f t="shared" si="370"/>
        <v>21</v>
      </c>
      <c r="C473" s="31"/>
      <c r="D473" t="s">
        <v>929</v>
      </c>
      <c r="E473" s="8" t="str">
        <f t="shared" si="368"/>
        <v>473 GROWTHCHURN-PV</v>
      </c>
      <c r="G473" s="31"/>
      <c r="H473" s="16">
        <f t="shared" si="371"/>
        <v>0.84000000000000019</v>
      </c>
      <c r="I473" s="410">
        <v>0.1</v>
      </c>
      <c r="J473" s="73"/>
      <c r="K473" s="15">
        <f t="shared" ref="K473:P478" si="421">SUMIF($4:$4,K$2,473:473)</f>
        <v>0</v>
      </c>
      <c r="L473" s="15">
        <f t="shared" ca="1" si="421"/>
        <v>607.88327295284671</v>
      </c>
      <c r="M473" s="15">
        <f t="shared" ca="1" si="421"/>
        <v>607.88327295284671</v>
      </c>
      <c r="N473" s="15">
        <f t="shared" ca="1" si="421"/>
        <v>607.88327295284671</v>
      </c>
      <c r="O473" s="15">
        <f t="shared" ca="1" si="421"/>
        <v>607.88327295284671</v>
      </c>
      <c r="P473" s="15">
        <f t="shared" ca="1" si="421"/>
        <v>607.88327295284671</v>
      </c>
      <c r="R473" s="67"/>
      <c r="S473" s="76">
        <f t="shared" si="396"/>
        <v>0</v>
      </c>
      <c r="T473" s="76">
        <f t="shared" si="396"/>
        <v>0</v>
      </c>
      <c r="U473" s="76">
        <f t="shared" si="396"/>
        <v>0</v>
      </c>
      <c r="V473" s="76">
        <f t="shared" si="396"/>
        <v>0</v>
      </c>
      <c r="W473" s="76">
        <f t="shared" si="396"/>
        <v>0</v>
      </c>
      <c r="X473" s="76">
        <f t="shared" si="396"/>
        <v>0</v>
      </c>
      <c r="Y473" s="76">
        <f t="shared" si="396"/>
        <v>0</v>
      </c>
      <c r="Z473" s="76">
        <f t="shared" si="396"/>
        <v>0</v>
      </c>
      <c r="AA473" s="76">
        <f t="shared" si="396"/>
        <v>0</v>
      </c>
      <c r="AB473" s="76">
        <f t="shared" si="396"/>
        <v>0</v>
      </c>
      <c r="AC473" s="76">
        <f t="shared" si="396"/>
        <v>0</v>
      </c>
      <c r="AD473" s="76">
        <f t="shared" si="396"/>
        <v>0</v>
      </c>
      <c r="AE473" s="76">
        <f t="shared" si="396"/>
        <v>0</v>
      </c>
      <c r="AF473" s="76">
        <f t="shared" si="396"/>
        <v>0</v>
      </c>
      <c r="AG473" s="76">
        <f t="shared" si="396"/>
        <v>0</v>
      </c>
      <c r="AH473" s="76">
        <f t="shared" si="396"/>
        <v>0</v>
      </c>
      <c r="AI473" s="76">
        <f t="shared" si="414"/>
        <v>0</v>
      </c>
      <c r="AJ473" s="76">
        <f t="shared" si="414"/>
        <v>0</v>
      </c>
      <c r="AK473" s="76">
        <f t="shared" si="414"/>
        <v>0</v>
      </c>
      <c r="AL473" s="76">
        <f t="shared" si="414"/>
        <v>0</v>
      </c>
      <c r="AM473" s="76">
        <f t="shared" ref="AM473:BR473" ca="1" si="422">+AL472*(1-$I473)</f>
        <v>607.88327295284671</v>
      </c>
      <c r="AN473" s="76">
        <f t="shared" ca="1" si="422"/>
        <v>607.88327295284671</v>
      </c>
      <c r="AO473" s="76">
        <f t="shared" ca="1" si="422"/>
        <v>607.88327295284671</v>
      </c>
      <c r="AP473" s="76">
        <f t="shared" ca="1" si="422"/>
        <v>607.88327295284671</v>
      </c>
      <c r="AQ473" s="76">
        <f t="shared" ca="1" si="422"/>
        <v>607.88327295284671</v>
      </c>
      <c r="AR473" s="76">
        <f t="shared" ca="1" si="422"/>
        <v>607.88327295284671</v>
      </c>
      <c r="AS473" s="76">
        <f t="shared" ca="1" si="422"/>
        <v>607.88327295284671</v>
      </c>
      <c r="AT473" s="76">
        <f t="shared" ca="1" si="422"/>
        <v>607.88327295284671</v>
      </c>
      <c r="AU473" s="76">
        <f t="shared" ca="1" si="422"/>
        <v>607.88327295284671</v>
      </c>
      <c r="AV473" s="76">
        <f t="shared" ca="1" si="422"/>
        <v>607.88327295284671</v>
      </c>
      <c r="AW473" s="76">
        <f t="shared" ca="1" si="422"/>
        <v>607.88327295284671</v>
      </c>
      <c r="AX473" s="76">
        <f t="shared" ca="1" si="422"/>
        <v>607.88327295284671</v>
      </c>
      <c r="AY473" s="76">
        <f t="shared" ca="1" si="422"/>
        <v>607.88327295284671</v>
      </c>
      <c r="AZ473" s="76">
        <f t="shared" ca="1" si="422"/>
        <v>607.88327295284671</v>
      </c>
      <c r="BA473" s="76">
        <f t="shared" ca="1" si="422"/>
        <v>607.88327295284671</v>
      </c>
      <c r="BB473" s="76">
        <f t="shared" ca="1" si="422"/>
        <v>607.88327295284671</v>
      </c>
      <c r="BC473" s="76">
        <f t="shared" ca="1" si="422"/>
        <v>607.88327295284671</v>
      </c>
      <c r="BD473" s="76">
        <f t="shared" ca="1" si="422"/>
        <v>607.88327295284671</v>
      </c>
      <c r="BE473" s="76">
        <f t="shared" ca="1" si="422"/>
        <v>607.88327295284671</v>
      </c>
      <c r="BF473" s="76">
        <f t="shared" ca="1" si="422"/>
        <v>607.88327295284671</v>
      </c>
      <c r="BG473" s="76">
        <f t="shared" ca="1" si="422"/>
        <v>607.88327295284671</v>
      </c>
      <c r="BH473" s="76">
        <f t="shared" ca="1" si="422"/>
        <v>607.88327295284671</v>
      </c>
      <c r="BI473" s="76">
        <f t="shared" ca="1" si="422"/>
        <v>607.88327295284671</v>
      </c>
      <c r="BJ473" s="76">
        <f t="shared" ca="1" si="422"/>
        <v>607.88327295284671</v>
      </c>
      <c r="BK473" s="76">
        <f t="shared" ca="1" si="422"/>
        <v>607.88327295284671</v>
      </c>
      <c r="BL473" s="76">
        <f t="shared" ca="1" si="422"/>
        <v>607.88327295284671</v>
      </c>
      <c r="BM473" s="76">
        <f t="shared" ca="1" si="422"/>
        <v>607.88327295284671</v>
      </c>
      <c r="BN473" s="76">
        <f t="shared" ca="1" si="422"/>
        <v>607.88327295284671</v>
      </c>
      <c r="BO473" s="76">
        <f t="shared" ca="1" si="422"/>
        <v>607.88327295284671</v>
      </c>
      <c r="BP473" s="76">
        <f t="shared" ca="1" si="422"/>
        <v>607.88327295284671</v>
      </c>
      <c r="BQ473" s="76">
        <f t="shared" ca="1" si="422"/>
        <v>607.88327295284671</v>
      </c>
      <c r="BR473" s="76">
        <f t="shared" ca="1" si="422"/>
        <v>607.88327295284671</v>
      </c>
      <c r="BS473" s="76">
        <f t="shared" ref="BS473:CL473" ca="1" si="423">+BR472*(1-$I473)</f>
        <v>607.88327295284671</v>
      </c>
      <c r="BT473" s="76">
        <f t="shared" ca="1" si="423"/>
        <v>607.88327295284671</v>
      </c>
      <c r="BU473" s="76">
        <f t="shared" ca="1" si="423"/>
        <v>607.88327295284671</v>
      </c>
      <c r="BV473" s="76">
        <f t="shared" ca="1" si="423"/>
        <v>607.88327295284671</v>
      </c>
      <c r="BW473" s="76">
        <f t="shared" ca="1" si="423"/>
        <v>607.88327295284671</v>
      </c>
      <c r="BX473" s="76">
        <f t="shared" ca="1" si="423"/>
        <v>607.88327295284671</v>
      </c>
      <c r="BY473" s="76">
        <f t="shared" ca="1" si="423"/>
        <v>607.88327295284671</v>
      </c>
      <c r="BZ473" s="76">
        <f t="shared" ca="1" si="423"/>
        <v>607.88327295284671</v>
      </c>
      <c r="CA473" s="76">
        <f t="shared" ca="1" si="423"/>
        <v>607.88327295284671</v>
      </c>
      <c r="CB473" s="76">
        <f t="shared" ca="1" si="423"/>
        <v>607.88327295284671</v>
      </c>
      <c r="CC473" s="76">
        <f t="shared" ca="1" si="423"/>
        <v>607.88327295284671</v>
      </c>
      <c r="CD473" s="76">
        <f t="shared" ca="1" si="423"/>
        <v>607.88327295284671</v>
      </c>
      <c r="CE473" s="76">
        <f t="shared" ca="1" si="423"/>
        <v>607.88327295284671</v>
      </c>
      <c r="CF473" s="76">
        <f t="shared" ca="1" si="423"/>
        <v>607.88327295284671</v>
      </c>
      <c r="CG473" s="76">
        <f t="shared" ca="1" si="423"/>
        <v>607.88327295284671</v>
      </c>
      <c r="CH473" s="76">
        <f t="shared" ca="1" si="423"/>
        <v>607.88327295284671</v>
      </c>
      <c r="CI473" s="76">
        <f t="shared" ca="1" si="423"/>
        <v>607.88327295284671</v>
      </c>
      <c r="CJ473" s="76">
        <f t="shared" ca="1" si="423"/>
        <v>607.88327295284671</v>
      </c>
      <c r="CK473" s="76">
        <f t="shared" ca="1" si="423"/>
        <v>607.88327295284671</v>
      </c>
      <c r="CL473" s="76">
        <f t="shared" ca="1" si="423"/>
        <v>607.88327295284671</v>
      </c>
    </row>
    <row r="474" spans="2:90" outlineLevel="2" x14ac:dyDescent="0.4">
      <c r="B474" s="409">
        <f t="shared" si="370"/>
        <v>22</v>
      </c>
      <c r="C474" s="31"/>
      <c r="D474" t="s">
        <v>929</v>
      </c>
      <c r="E474" s="8" t="str">
        <f t="shared" si="368"/>
        <v>474 GROWTHCHURN-PV</v>
      </c>
      <c r="G474" s="31"/>
      <c r="H474" s="16">
        <f t="shared" si="371"/>
        <v>0.88000000000000023</v>
      </c>
      <c r="I474" s="410">
        <v>0.1</v>
      </c>
      <c r="J474" s="73"/>
      <c r="K474" s="15">
        <f t="shared" si="421"/>
        <v>0</v>
      </c>
      <c r="L474" s="15">
        <f t="shared" ca="1" si="421"/>
        <v>547.09494565756211</v>
      </c>
      <c r="M474" s="15">
        <f t="shared" ca="1" si="421"/>
        <v>547.09494565756211</v>
      </c>
      <c r="N474" s="15">
        <f t="shared" ca="1" si="421"/>
        <v>547.09494565756211</v>
      </c>
      <c r="O474" s="15">
        <f t="shared" ca="1" si="421"/>
        <v>547.09494565756211</v>
      </c>
      <c r="P474" s="15">
        <f t="shared" ca="1" si="421"/>
        <v>547.09494565756211</v>
      </c>
      <c r="R474" s="67"/>
      <c r="S474" s="76">
        <f t="shared" si="396"/>
        <v>0</v>
      </c>
      <c r="T474" s="76">
        <f t="shared" si="396"/>
        <v>0</v>
      </c>
      <c r="U474" s="76">
        <f t="shared" si="396"/>
        <v>0</v>
      </c>
      <c r="V474" s="76">
        <f t="shared" si="396"/>
        <v>0</v>
      </c>
      <c r="W474" s="76">
        <f t="shared" si="396"/>
        <v>0</v>
      </c>
      <c r="X474" s="76">
        <f t="shared" si="396"/>
        <v>0</v>
      </c>
      <c r="Y474" s="76">
        <f t="shared" si="396"/>
        <v>0</v>
      </c>
      <c r="Z474" s="76">
        <f t="shared" si="396"/>
        <v>0</v>
      </c>
      <c r="AA474" s="76">
        <f t="shared" si="396"/>
        <v>0</v>
      </c>
      <c r="AB474" s="76">
        <f t="shared" si="396"/>
        <v>0</v>
      </c>
      <c r="AC474" s="76">
        <f t="shared" si="396"/>
        <v>0</v>
      </c>
      <c r="AD474" s="76">
        <f t="shared" si="396"/>
        <v>0</v>
      </c>
      <c r="AE474" s="76">
        <f t="shared" si="396"/>
        <v>0</v>
      </c>
      <c r="AF474" s="76">
        <f t="shared" si="396"/>
        <v>0</v>
      </c>
      <c r="AG474" s="76">
        <f t="shared" si="396"/>
        <v>0</v>
      </c>
      <c r="AH474" s="76">
        <f t="shared" si="396"/>
        <v>0</v>
      </c>
      <c r="AI474" s="76">
        <f t="shared" si="414"/>
        <v>0</v>
      </c>
      <c r="AJ474" s="76">
        <f t="shared" si="414"/>
        <v>0</v>
      </c>
      <c r="AK474" s="76">
        <f t="shared" si="414"/>
        <v>0</v>
      </c>
      <c r="AL474" s="76">
        <f t="shared" si="414"/>
        <v>0</v>
      </c>
      <c r="AM474" s="76">
        <f t="shared" si="414"/>
        <v>0</v>
      </c>
      <c r="AN474" s="76">
        <f t="shared" ref="AN474:BS474" ca="1" si="424">+AM473*(1-$I474)</f>
        <v>547.09494565756211</v>
      </c>
      <c r="AO474" s="76">
        <f t="shared" ca="1" si="424"/>
        <v>547.09494565756211</v>
      </c>
      <c r="AP474" s="76">
        <f t="shared" ca="1" si="424"/>
        <v>547.09494565756211</v>
      </c>
      <c r="AQ474" s="76">
        <f t="shared" ca="1" si="424"/>
        <v>547.09494565756211</v>
      </c>
      <c r="AR474" s="76">
        <f t="shared" ca="1" si="424"/>
        <v>547.09494565756211</v>
      </c>
      <c r="AS474" s="76">
        <f t="shared" ca="1" si="424"/>
        <v>547.09494565756211</v>
      </c>
      <c r="AT474" s="76">
        <f t="shared" ca="1" si="424"/>
        <v>547.09494565756211</v>
      </c>
      <c r="AU474" s="76">
        <f t="shared" ca="1" si="424"/>
        <v>547.09494565756211</v>
      </c>
      <c r="AV474" s="76">
        <f t="shared" ca="1" si="424"/>
        <v>547.09494565756211</v>
      </c>
      <c r="AW474" s="76">
        <f t="shared" ca="1" si="424"/>
        <v>547.09494565756211</v>
      </c>
      <c r="AX474" s="76">
        <f t="shared" ca="1" si="424"/>
        <v>547.09494565756211</v>
      </c>
      <c r="AY474" s="76">
        <f t="shared" ca="1" si="424"/>
        <v>547.09494565756211</v>
      </c>
      <c r="AZ474" s="76">
        <f t="shared" ca="1" si="424"/>
        <v>547.09494565756211</v>
      </c>
      <c r="BA474" s="76">
        <f t="shared" ca="1" si="424"/>
        <v>547.09494565756211</v>
      </c>
      <c r="BB474" s="76">
        <f t="shared" ca="1" si="424"/>
        <v>547.09494565756211</v>
      </c>
      <c r="BC474" s="76">
        <f t="shared" ca="1" si="424"/>
        <v>547.09494565756211</v>
      </c>
      <c r="BD474" s="76">
        <f t="shared" ca="1" si="424"/>
        <v>547.09494565756211</v>
      </c>
      <c r="BE474" s="76">
        <f t="shared" ca="1" si="424"/>
        <v>547.09494565756211</v>
      </c>
      <c r="BF474" s="76">
        <f t="shared" ca="1" si="424"/>
        <v>547.09494565756211</v>
      </c>
      <c r="BG474" s="76">
        <f t="shared" ca="1" si="424"/>
        <v>547.09494565756211</v>
      </c>
      <c r="BH474" s="76">
        <f t="shared" ca="1" si="424"/>
        <v>547.09494565756211</v>
      </c>
      <c r="BI474" s="76">
        <f t="shared" ca="1" si="424"/>
        <v>547.09494565756211</v>
      </c>
      <c r="BJ474" s="76">
        <f t="shared" ca="1" si="424"/>
        <v>547.09494565756211</v>
      </c>
      <c r="BK474" s="76">
        <f t="shared" ca="1" si="424"/>
        <v>547.09494565756211</v>
      </c>
      <c r="BL474" s="76">
        <f t="shared" ca="1" si="424"/>
        <v>547.09494565756211</v>
      </c>
      <c r="BM474" s="76">
        <f t="shared" ca="1" si="424"/>
        <v>547.09494565756211</v>
      </c>
      <c r="BN474" s="76">
        <f t="shared" ca="1" si="424"/>
        <v>547.09494565756211</v>
      </c>
      <c r="BO474" s="76">
        <f t="shared" ca="1" si="424"/>
        <v>547.09494565756211</v>
      </c>
      <c r="BP474" s="76">
        <f t="shared" ca="1" si="424"/>
        <v>547.09494565756211</v>
      </c>
      <c r="BQ474" s="76">
        <f t="shared" ca="1" si="424"/>
        <v>547.09494565756211</v>
      </c>
      <c r="BR474" s="76">
        <f t="shared" ca="1" si="424"/>
        <v>547.09494565756211</v>
      </c>
      <c r="BS474" s="76">
        <f t="shared" ca="1" si="424"/>
        <v>547.09494565756211</v>
      </c>
      <c r="BT474" s="76">
        <f t="shared" ref="BT474:CL474" ca="1" si="425">+BS473*(1-$I474)</f>
        <v>547.09494565756211</v>
      </c>
      <c r="BU474" s="76">
        <f t="shared" ca="1" si="425"/>
        <v>547.09494565756211</v>
      </c>
      <c r="BV474" s="76">
        <f t="shared" ca="1" si="425"/>
        <v>547.09494565756211</v>
      </c>
      <c r="BW474" s="76">
        <f t="shared" ca="1" si="425"/>
        <v>547.09494565756211</v>
      </c>
      <c r="BX474" s="76">
        <f t="shared" ca="1" si="425"/>
        <v>547.09494565756211</v>
      </c>
      <c r="BY474" s="76">
        <f t="shared" ca="1" si="425"/>
        <v>547.09494565756211</v>
      </c>
      <c r="BZ474" s="76">
        <f t="shared" ca="1" si="425"/>
        <v>547.09494565756211</v>
      </c>
      <c r="CA474" s="76">
        <f t="shared" ca="1" si="425"/>
        <v>547.09494565756211</v>
      </c>
      <c r="CB474" s="76">
        <f t="shared" ca="1" si="425"/>
        <v>547.09494565756211</v>
      </c>
      <c r="CC474" s="76">
        <f t="shared" ca="1" si="425"/>
        <v>547.09494565756211</v>
      </c>
      <c r="CD474" s="76">
        <f t="shared" ca="1" si="425"/>
        <v>547.09494565756211</v>
      </c>
      <c r="CE474" s="76">
        <f t="shared" ca="1" si="425"/>
        <v>547.09494565756211</v>
      </c>
      <c r="CF474" s="76">
        <f t="shared" ca="1" si="425"/>
        <v>547.09494565756211</v>
      </c>
      <c r="CG474" s="76">
        <f t="shared" ca="1" si="425"/>
        <v>547.09494565756211</v>
      </c>
      <c r="CH474" s="76">
        <f t="shared" ca="1" si="425"/>
        <v>547.09494565756211</v>
      </c>
      <c r="CI474" s="76">
        <f t="shared" ca="1" si="425"/>
        <v>547.09494565756211</v>
      </c>
      <c r="CJ474" s="76">
        <f t="shared" ca="1" si="425"/>
        <v>547.09494565756211</v>
      </c>
      <c r="CK474" s="76">
        <f t="shared" ca="1" si="425"/>
        <v>547.09494565756211</v>
      </c>
      <c r="CL474" s="76">
        <f t="shared" ca="1" si="425"/>
        <v>547.09494565756211</v>
      </c>
    </row>
    <row r="475" spans="2:90" outlineLevel="2" x14ac:dyDescent="0.4">
      <c r="B475" s="409">
        <f t="shared" si="370"/>
        <v>23</v>
      </c>
      <c r="C475" s="31"/>
      <c r="D475" t="s">
        <v>929</v>
      </c>
      <c r="E475" s="8" t="str">
        <f t="shared" si="368"/>
        <v>475 GROWTHCHURN-PV</v>
      </c>
      <c r="G475" s="31"/>
      <c r="H475" s="16">
        <f t="shared" si="371"/>
        <v>0.92000000000000026</v>
      </c>
      <c r="I475" s="410">
        <v>0.1</v>
      </c>
      <c r="J475" s="73"/>
      <c r="K475" s="15">
        <f t="shared" si="421"/>
        <v>0</v>
      </c>
      <c r="L475" s="15">
        <f t="shared" ca="1" si="421"/>
        <v>492.38545109180592</v>
      </c>
      <c r="M475" s="15">
        <f t="shared" ca="1" si="421"/>
        <v>492.38545109180592</v>
      </c>
      <c r="N475" s="15">
        <f t="shared" ca="1" si="421"/>
        <v>492.38545109180592</v>
      </c>
      <c r="O475" s="15">
        <f t="shared" ca="1" si="421"/>
        <v>492.38545109180592</v>
      </c>
      <c r="P475" s="15">
        <f t="shared" ca="1" si="421"/>
        <v>492.38545109180592</v>
      </c>
      <c r="R475" s="67"/>
      <c r="S475" s="76">
        <f t="shared" si="396"/>
        <v>0</v>
      </c>
      <c r="T475" s="76">
        <f t="shared" si="396"/>
        <v>0</v>
      </c>
      <c r="U475" s="76">
        <f t="shared" si="396"/>
        <v>0</v>
      </c>
      <c r="V475" s="76">
        <f t="shared" si="396"/>
        <v>0</v>
      </c>
      <c r="W475" s="76">
        <f t="shared" si="396"/>
        <v>0</v>
      </c>
      <c r="X475" s="76">
        <f t="shared" si="396"/>
        <v>0</v>
      </c>
      <c r="Y475" s="76">
        <f t="shared" si="396"/>
        <v>0</v>
      </c>
      <c r="Z475" s="76">
        <f t="shared" si="396"/>
        <v>0</v>
      </c>
      <c r="AA475" s="76">
        <f t="shared" si="396"/>
        <v>0</v>
      </c>
      <c r="AB475" s="76">
        <f t="shared" si="396"/>
        <v>0</v>
      </c>
      <c r="AC475" s="76">
        <f t="shared" si="396"/>
        <v>0</v>
      </c>
      <c r="AD475" s="76">
        <f t="shared" si="396"/>
        <v>0</v>
      </c>
      <c r="AE475" s="76">
        <f t="shared" si="396"/>
        <v>0</v>
      </c>
      <c r="AF475" s="76">
        <f t="shared" si="396"/>
        <v>0</v>
      </c>
      <c r="AG475" s="76">
        <f t="shared" si="396"/>
        <v>0</v>
      </c>
      <c r="AH475" s="76">
        <f t="shared" si="396"/>
        <v>0</v>
      </c>
      <c r="AI475" s="76">
        <f t="shared" si="414"/>
        <v>0</v>
      </c>
      <c r="AJ475" s="76">
        <f t="shared" si="414"/>
        <v>0</v>
      </c>
      <c r="AK475" s="76">
        <f t="shared" si="414"/>
        <v>0</v>
      </c>
      <c r="AL475" s="76">
        <f t="shared" si="414"/>
        <v>0</v>
      </c>
      <c r="AM475" s="76">
        <f t="shared" si="414"/>
        <v>0</v>
      </c>
      <c r="AN475" s="76">
        <f t="shared" si="414"/>
        <v>0</v>
      </c>
      <c r="AO475" s="76">
        <f t="shared" ref="AO475:BT475" ca="1" si="426">+AN474*(1-$I475)</f>
        <v>492.38545109180592</v>
      </c>
      <c r="AP475" s="76">
        <f t="shared" ca="1" si="426"/>
        <v>492.38545109180592</v>
      </c>
      <c r="AQ475" s="76">
        <f t="shared" ca="1" si="426"/>
        <v>492.38545109180592</v>
      </c>
      <c r="AR475" s="76">
        <f t="shared" ca="1" si="426"/>
        <v>492.38545109180592</v>
      </c>
      <c r="AS475" s="76">
        <f t="shared" ca="1" si="426"/>
        <v>492.38545109180592</v>
      </c>
      <c r="AT475" s="76">
        <f t="shared" ca="1" si="426"/>
        <v>492.38545109180592</v>
      </c>
      <c r="AU475" s="76">
        <f t="shared" ca="1" si="426"/>
        <v>492.38545109180592</v>
      </c>
      <c r="AV475" s="76">
        <f t="shared" ca="1" si="426"/>
        <v>492.38545109180592</v>
      </c>
      <c r="AW475" s="76">
        <f t="shared" ca="1" si="426"/>
        <v>492.38545109180592</v>
      </c>
      <c r="AX475" s="76">
        <f t="shared" ca="1" si="426"/>
        <v>492.38545109180592</v>
      </c>
      <c r="AY475" s="76">
        <f t="shared" ca="1" si="426"/>
        <v>492.38545109180592</v>
      </c>
      <c r="AZ475" s="76">
        <f t="shared" ca="1" si="426"/>
        <v>492.38545109180592</v>
      </c>
      <c r="BA475" s="76">
        <f t="shared" ca="1" si="426"/>
        <v>492.38545109180592</v>
      </c>
      <c r="BB475" s="76">
        <f t="shared" ca="1" si="426"/>
        <v>492.38545109180592</v>
      </c>
      <c r="BC475" s="76">
        <f t="shared" ca="1" si="426"/>
        <v>492.38545109180592</v>
      </c>
      <c r="BD475" s="76">
        <f t="shared" ca="1" si="426"/>
        <v>492.38545109180592</v>
      </c>
      <c r="BE475" s="76">
        <f t="shared" ca="1" si="426"/>
        <v>492.38545109180592</v>
      </c>
      <c r="BF475" s="76">
        <f t="shared" ca="1" si="426"/>
        <v>492.38545109180592</v>
      </c>
      <c r="BG475" s="76">
        <f t="shared" ca="1" si="426"/>
        <v>492.38545109180592</v>
      </c>
      <c r="BH475" s="76">
        <f t="shared" ca="1" si="426"/>
        <v>492.38545109180592</v>
      </c>
      <c r="BI475" s="76">
        <f t="shared" ca="1" si="426"/>
        <v>492.38545109180592</v>
      </c>
      <c r="BJ475" s="76">
        <f t="shared" ca="1" si="426"/>
        <v>492.38545109180592</v>
      </c>
      <c r="BK475" s="76">
        <f t="shared" ca="1" si="426"/>
        <v>492.38545109180592</v>
      </c>
      <c r="BL475" s="76">
        <f t="shared" ca="1" si="426"/>
        <v>492.38545109180592</v>
      </c>
      <c r="BM475" s="76">
        <f t="shared" ca="1" si="426"/>
        <v>492.38545109180592</v>
      </c>
      <c r="BN475" s="76">
        <f t="shared" ca="1" si="426"/>
        <v>492.38545109180592</v>
      </c>
      <c r="BO475" s="76">
        <f t="shared" ca="1" si="426"/>
        <v>492.38545109180592</v>
      </c>
      <c r="BP475" s="76">
        <f t="shared" ca="1" si="426"/>
        <v>492.38545109180592</v>
      </c>
      <c r="BQ475" s="76">
        <f t="shared" ca="1" si="426"/>
        <v>492.38545109180592</v>
      </c>
      <c r="BR475" s="76">
        <f t="shared" ca="1" si="426"/>
        <v>492.38545109180592</v>
      </c>
      <c r="BS475" s="76">
        <f t="shared" ca="1" si="426"/>
        <v>492.38545109180592</v>
      </c>
      <c r="BT475" s="76">
        <f t="shared" ca="1" si="426"/>
        <v>492.38545109180592</v>
      </c>
      <c r="BU475" s="76">
        <f t="shared" ref="BU475:CL475" ca="1" si="427">+BT474*(1-$I475)</f>
        <v>492.38545109180592</v>
      </c>
      <c r="BV475" s="76">
        <f t="shared" ca="1" si="427"/>
        <v>492.38545109180592</v>
      </c>
      <c r="BW475" s="76">
        <f t="shared" ca="1" si="427"/>
        <v>492.38545109180592</v>
      </c>
      <c r="BX475" s="76">
        <f t="shared" ca="1" si="427"/>
        <v>492.38545109180592</v>
      </c>
      <c r="BY475" s="76">
        <f t="shared" ca="1" si="427"/>
        <v>492.38545109180592</v>
      </c>
      <c r="BZ475" s="76">
        <f t="shared" ca="1" si="427"/>
        <v>492.38545109180592</v>
      </c>
      <c r="CA475" s="76">
        <f t="shared" ca="1" si="427"/>
        <v>492.38545109180592</v>
      </c>
      <c r="CB475" s="76">
        <f t="shared" ca="1" si="427"/>
        <v>492.38545109180592</v>
      </c>
      <c r="CC475" s="76">
        <f t="shared" ca="1" si="427"/>
        <v>492.38545109180592</v>
      </c>
      <c r="CD475" s="76">
        <f t="shared" ca="1" si="427"/>
        <v>492.38545109180592</v>
      </c>
      <c r="CE475" s="76">
        <f t="shared" ca="1" si="427"/>
        <v>492.38545109180592</v>
      </c>
      <c r="CF475" s="76">
        <f t="shared" ca="1" si="427"/>
        <v>492.38545109180592</v>
      </c>
      <c r="CG475" s="76">
        <f t="shared" ca="1" si="427"/>
        <v>492.38545109180592</v>
      </c>
      <c r="CH475" s="76">
        <f t="shared" ca="1" si="427"/>
        <v>492.38545109180592</v>
      </c>
      <c r="CI475" s="76">
        <f t="shared" ca="1" si="427"/>
        <v>492.38545109180592</v>
      </c>
      <c r="CJ475" s="76">
        <f t="shared" ca="1" si="427"/>
        <v>492.38545109180592</v>
      </c>
      <c r="CK475" s="76">
        <f t="shared" ca="1" si="427"/>
        <v>492.38545109180592</v>
      </c>
      <c r="CL475" s="76">
        <f t="shared" ca="1" si="427"/>
        <v>492.38545109180592</v>
      </c>
    </row>
    <row r="476" spans="2:90" outlineLevel="2" x14ac:dyDescent="0.4">
      <c r="B476" s="409">
        <f t="shared" si="370"/>
        <v>24</v>
      </c>
      <c r="C476" s="31"/>
      <c r="D476" t="s">
        <v>929</v>
      </c>
      <c r="E476" s="8" t="str">
        <f t="shared" si="368"/>
        <v>476 GROWTHCHURN-PV</v>
      </c>
      <c r="G476" s="31"/>
      <c r="H476" s="16">
        <f t="shared" si="371"/>
        <v>0.9600000000000003</v>
      </c>
      <c r="I476" s="410">
        <v>0.1</v>
      </c>
      <c r="J476" s="73"/>
      <c r="K476" s="15">
        <f t="shared" si="421"/>
        <v>0</v>
      </c>
      <c r="L476" s="15">
        <f t="shared" ca="1" si="421"/>
        <v>443.14690598262536</v>
      </c>
      <c r="M476" s="15">
        <f t="shared" ca="1" si="421"/>
        <v>443.14690598262536</v>
      </c>
      <c r="N476" s="15">
        <f t="shared" ca="1" si="421"/>
        <v>443.14690598262536</v>
      </c>
      <c r="O476" s="15">
        <f t="shared" ca="1" si="421"/>
        <v>443.14690598262536</v>
      </c>
      <c r="P476" s="15">
        <f t="shared" ca="1" si="421"/>
        <v>443.14690598262536</v>
      </c>
      <c r="R476" s="67"/>
      <c r="S476" s="76">
        <f t="shared" si="396"/>
        <v>0</v>
      </c>
      <c r="T476" s="76">
        <f t="shared" si="396"/>
        <v>0</v>
      </c>
      <c r="U476" s="76">
        <f t="shared" si="396"/>
        <v>0</v>
      </c>
      <c r="V476" s="76">
        <f t="shared" si="396"/>
        <v>0</v>
      </c>
      <c r="W476" s="76">
        <f t="shared" si="396"/>
        <v>0</v>
      </c>
      <c r="X476" s="76">
        <f t="shared" si="396"/>
        <v>0</v>
      </c>
      <c r="Y476" s="76">
        <f t="shared" si="396"/>
        <v>0</v>
      </c>
      <c r="Z476" s="76">
        <f t="shared" si="396"/>
        <v>0</v>
      </c>
      <c r="AA476" s="76">
        <f t="shared" si="396"/>
        <v>0</v>
      </c>
      <c r="AB476" s="76">
        <f t="shared" si="396"/>
        <v>0</v>
      </c>
      <c r="AC476" s="76">
        <f t="shared" si="396"/>
        <v>0</v>
      </c>
      <c r="AD476" s="76">
        <f t="shared" si="396"/>
        <v>0</v>
      </c>
      <c r="AE476" s="76">
        <f t="shared" si="396"/>
        <v>0</v>
      </c>
      <c r="AF476" s="76">
        <f t="shared" si="396"/>
        <v>0</v>
      </c>
      <c r="AG476" s="76">
        <f t="shared" si="396"/>
        <v>0</v>
      </c>
      <c r="AH476" s="76">
        <f t="shared" si="396"/>
        <v>0</v>
      </c>
      <c r="AI476" s="76">
        <f t="shared" si="414"/>
        <v>0</v>
      </c>
      <c r="AJ476" s="76">
        <f t="shared" si="414"/>
        <v>0</v>
      </c>
      <c r="AK476" s="76">
        <f t="shared" si="414"/>
        <v>0</v>
      </c>
      <c r="AL476" s="76">
        <f t="shared" si="414"/>
        <v>0</v>
      </c>
      <c r="AM476" s="76">
        <f t="shared" si="414"/>
        <v>0</v>
      </c>
      <c r="AN476" s="76">
        <f t="shared" si="414"/>
        <v>0</v>
      </c>
      <c r="AO476" s="76">
        <f t="shared" si="414"/>
        <v>0</v>
      </c>
      <c r="AP476" s="76">
        <f t="shared" ref="AP476:BU476" ca="1" si="428">+AO475*(1-$I476)</f>
        <v>443.14690598262536</v>
      </c>
      <c r="AQ476" s="76">
        <f t="shared" ca="1" si="428"/>
        <v>443.14690598262536</v>
      </c>
      <c r="AR476" s="76">
        <f t="shared" ca="1" si="428"/>
        <v>443.14690598262536</v>
      </c>
      <c r="AS476" s="76">
        <f t="shared" ca="1" si="428"/>
        <v>443.14690598262536</v>
      </c>
      <c r="AT476" s="76">
        <f t="shared" ca="1" si="428"/>
        <v>443.14690598262536</v>
      </c>
      <c r="AU476" s="76">
        <f t="shared" ca="1" si="428"/>
        <v>443.14690598262536</v>
      </c>
      <c r="AV476" s="76">
        <f t="shared" ca="1" si="428"/>
        <v>443.14690598262536</v>
      </c>
      <c r="AW476" s="76">
        <f t="shared" ca="1" si="428"/>
        <v>443.14690598262536</v>
      </c>
      <c r="AX476" s="76">
        <f t="shared" ca="1" si="428"/>
        <v>443.14690598262536</v>
      </c>
      <c r="AY476" s="76">
        <f t="shared" ca="1" si="428"/>
        <v>443.14690598262536</v>
      </c>
      <c r="AZ476" s="76">
        <f t="shared" ca="1" si="428"/>
        <v>443.14690598262536</v>
      </c>
      <c r="BA476" s="76">
        <f t="shared" ca="1" si="428"/>
        <v>443.14690598262536</v>
      </c>
      <c r="BB476" s="76">
        <f t="shared" ca="1" si="428"/>
        <v>443.14690598262536</v>
      </c>
      <c r="BC476" s="76">
        <f t="shared" ca="1" si="428"/>
        <v>443.14690598262536</v>
      </c>
      <c r="BD476" s="76">
        <f t="shared" ca="1" si="428"/>
        <v>443.14690598262536</v>
      </c>
      <c r="BE476" s="76">
        <f t="shared" ca="1" si="428"/>
        <v>443.14690598262536</v>
      </c>
      <c r="BF476" s="76">
        <f t="shared" ca="1" si="428"/>
        <v>443.14690598262536</v>
      </c>
      <c r="BG476" s="76">
        <f t="shared" ca="1" si="428"/>
        <v>443.14690598262536</v>
      </c>
      <c r="BH476" s="76">
        <f t="shared" ca="1" si="428"/>
        <v>443.14690598262536</v>
      </c>
      <c r="BI476" s="76">
        <f t="shared" ca="1" si="428"/>
        <v>443.14690598262536</v>
      </c>
      <c r="BJ476" s="76">
        <f t="shared" ca="1" si="428"/>
        <v>443.14690598262536</v>
      </c>
      <c r="BK476" s="76">
        <f t="shared" ca="1" si="428"/>
        <v>443.14690598262536</v>
      </c>
      <c r="BL476" s="76">
        <f t="shared" ca="1" si="428"/>
        <v>443.14690598262536</v>
      </c>
      <c r="BM476" s="76">
        <f t="shared" ca="1" si="428"/>
        <v>443.14690598262536</v>
      </c>
      <c r="BN476" s="76">
        <f t="shared" ca="1" si="428"/>
        <v>443.14690598262536</v>
      </c>
      <c r="BO476" s="76">
        <f t="shared" ca="1" si="428"/>
        <v>443.14690598262536</v>
      </c>
      <c r="BP476" s="76">
        <f t="shared" ca="1" si="428"/>
        <v>443.14690598262536</v>
      </c>
      <c r="BQ476" s="76">
        <f t="shared" ca="1" si="428"/>
        <v>443.14690598262536</v>
      </c>
      <c r="BR476" s="76">
        <f t="shared" ca="1" si="428"/>
        <v>443.14690598262536</v>
      </c>
      <c r="BS476" s="76">
        <f t="shared" ca="1" si="428"/>
        <v>443.14690598262536</v>
      </c>
      <c r="BT476" s="76">
        <f t="shared" ca="1" si="428"/>
        <v>443.14690598262536</v>
      </c>
      <c r="BU476" s="76">
        <f t="shared" ca="1" si="428"/>
        <v>443.14690598262536</v>
      </c>
      <c r="BV476" s="76">
        <f t="shared" ref="BV476:CL476" ca="1" si="429">+BU475*(1-$I476)</f>
        <v>443.14690598262536</v>
      </c>
      <c r="BW476" s="76">
        <f t="shared" ca="1" si="429"/>
        <v>443.14690598262536</v>
      </c>
      <c r="BX476" s="76">
        <f t="shared" ca="1" si="429"/>
        <v>443.14690598262536</v>
      </c>
      <c r="BY476" s="76">
        <f t="shared" ca="1" si="429"/>
        <v>443.14690598262536</v>
      </c>
      <c r="BZ476" s="76">
        <f t="shared" ca="1" si="429"/>
        <v>443.14690598262536</v>
      </c>
      <c r="CA476" s="76">
        <f t="shared" ca="1" si="429"/>
        <v>443.14690598262536</v>
      </c>
      <c r="CB476" s="76">
        <f t="shared" ca="1" si="429"/>
        <v>443.14690598262536</v>
      </c>
      <c r="CC476" s="76">
        <f t="shared" ca="1" si="429"/>
        <v>443.14690598262536</v>
      </c>
      <c r="CD476" s="76">
        <f t="shared" ca="1" si="429"/>
        <v>443.14690598262536</v>
      </c>
      <c r="CE476" s="76">
        <f t="shared" ca="1" si="429"/>
        <v>443.14690598262536</v>
      </c>
      <c r="CF476" s="76">
        <f t="shared" ca="1" si="429"/>
        <v>443.14690598262536</v>
      </c>
      <c r="CG476" s="76">
        <f t="shared" ca="1" si="429"/>
        <v>443.14690598262536</v>
      </c>
      <c r="CH476" s="76">
        <f t="shared" ca="1" si="429"/>
        <v>443.14690598262536</v>
      </c>
      <c r="CI476" s="76">
        <f t="shared" ca="1" si="429"/>
        <v>443.14690598262536</v>
      </c>
      <c r="CJ476" s="76">
        <f t="shared" ca="1" si="429"/>
        <v>443.14690598262536</v>
      </c>
      <c r="CK476" s="76">
        <f t="shared" ca="1" si="429"/>
        <v>443.14690598262536</v>
      </c>
      <c r="CL476" s="76">
        <f t="shared" ca="1" si="429"/>
        <v>443.14690598262536</v>
      </c>
    </row>
    <row r="477" spans="2:90" outlineLevel="2" x14ac:dyDescent="0.4">
      <c r="B477" s="141" t="s">
        <v>924</v>
      </c>
      <c r="C477" s="31"/>
      <c r="D477" t="s">
        <v>929</v>
      </c>
      <c r="E477" s="8" t="str">
        <f t="shared" si="368"/>
        <v>477 GROWTHCHURN-PV</v>
      </c>
      <c r="G477" s="31"/>
      <c r="H477" s="16">
        <f t="shared" si="371"/>
        <v>1.0000000000000002</v>
      </c>
      <c r="I477" s="410">
        <v>0.1</v>
      </c>
      <c r="J477" s="73"/>
      <c r="K477" s="250">
        <f t="shared" si="421"/>
        <v>0</v>
      </c>
      <c r="L477" s="250">
        <f t="shared" si="421"/>
        <v>0</v>
      </c>
      <c r="M477" s="250">
        <f t="shared" ca="1" si="421"/>
        <v>5317.7628717915031</v>
      </c>
      <c r="N477" s="250">
        <f t="shared" ca="1" si="421"/>
        <v>10635.525743583003</v>
      </c>
      <c r="O477" s="250">
        <f t="shared" ca="1" si="421"/>
        <v>15953.288615374502</v>
      </c>
      <c r="P477" s="250">
        <f t="shared" ca="1" si="421"/>
        <v>21271.051487166023</v>
      </c>
      <c r="R477" s="67"/>
      <c r="S477" s="408">
        <f t="shared" ref="S477:AP477" si="430">+R476+R477*(1-$I477)</f>
        <v>0</v>
      </c>
      <c r="T477" s="408">
        <f t="shared" si="430"/>
        <v>0</v>
      </c>
      <c r="U477" s="408">
        <f t="shared" si="430"/>
        <v>0</v>
      </c>
      <c r="V477" s="408">
        <f t="shared" si="430"/>
        <v>0</v>
      </c>
      <c r="W477" s="408">
        <f t="shared" si="430"/>
        <v>0</v>
      </c>
      <c r="X477" s="408">
        <f t="shared" si="430"/>
        <v>0</v>
      </c>
      <c r="Y477" s="408">
        <f t="shared" si="430"/>
        <v>0</v>
      </c>
      <c r="Z477" s="408">
        <f t="shared" si="430"/>
        <v>0</v>
      </c>
      <c r="AA477" s="408">
        <f t="shared" si="430"/>
        <v>0</v>
      </c>
      <c r="AB477" s="408">
        <f t="shared" si="430"/>
        <v>0</v>
      </c>
      <c r="AC477" s="408">
        <f t="shared" si="430"/>
        <v>0</v>
      </c>
      <c r="AD477" s="408">
        <f t="shared" si="430"/>
        <v>0</v>
      </c>
      <c r="AE477" s="408">
        <f t="shared" si="430"/>
        <v>0</v>
      </c>
      <c r="AF477" s="408">
        <f t="shared" si="430"/>
        <v>0</v>
      </c>
      <c r="AG477" s="408">
        <f t="shared" si="430"/>
        <v>0</v>
      </c>
      <c r="AH477" s="408">
        <f t="shared" si="430"/>
        <v>0</v>
      </c>
      <c r="AI477" s="408">
        <f t="shared" si="430"/>
        <v>0</v>
      </c>
      <c r="AJ477" s="408">
        <f t="shared" si="430"/>
        <v>0</v>
      </c>
      <c r="AK477" s="408">
        <f t="shared" si="430"/>
        <v>0</v>
      </c>
      <c r="AL477" s="408">
        <f t="shared" si="430"/>
        <v>0</v>
      </c>
      <c r="AM477" s="408">
        <f t="shared" si="430"/>
        <v>0</v>
      </c>
      <c r="AN477" s="408">
        <f t="shared" si="430"/>
        <v>0</v>
      </c>
      <c r="AO477" s="408">
        <f t="shared" si="430"/>
        <v>0</v>
      </c>
      <c r="AP477" s="408">
        <f t="shared" si="430"/>
        <v>0</v>
      </c>
      <c r="AQ477" s="408">
        <f ca="1">+AP476+AP477*(1-$I477)</f>
        <v>443.14690598262536</v>
      </c>
      <c r="AR477" s="408">
        <f t="shared" ref="AR477:BW477" ca="1" si="431">+AQ476+AQ477</f>
        <v>886.29381196525071</v>
      </c>
      <c r="AS477" s="408">
        <f t="shared" ca="1" si="431"/>
        <v>1329.440717947876</v>
      </c>
      <c r="AT477" s="408">
        <f t="shared" ca="1" si="431"/>
        <v>1772.5876239305014</v>
      </c>
      <c r="AU477" s="408">
        <f t="shared" ca="1" si="431"/>
        <v>2215.7345299131266</v>
      </c>
      <c r="AV477" s="408">
        <f t="shared" ca="1" si="431"/>
        <v>2658.881435895752</v>
      </c>
      <c r="AW477" s="408">
        <f t="shared" ca="1" si="431"/>
        <v>3102.0283418783774</v>
      </c>
      <c r="AX477" s="408">
        <f t="shared" ca="1" si="431"/>
        <v>3545.1752478610028</v>
      </c>
      <c r="AY477" s="408">
        <f t="shared" ca="1" si="431"/>
        <v>3988.3221538436283</v>
      </c>
      <c r="AZ477" s="408">
        <f t="shared" ca="1" si="431"/>
        <v>4431.4690598262532</v>
      </c>
      <c r="BA477" s="408">
        <f t="shared" ca="1" si="431"/>
        <v>4874.6159658088782</v>
      </c>
      <c r="BB477" s="408">
        <f t="shared" ca="1" si="431"/>
        <v>5317.7628717915031</v>
      </c>
      <c r="BC477" s="408">
        <f t="shared" ca="1" si="431"/>
        <v>5760.9097777741281</v>
      </c>
      <c r="BD477" s="408">
        <f t="shared" ca="1" si="431"/>
        <v>6204.056683756753</v>
      </c>
      <c r="BE477" s="408">
        <f t="shared" ca="1" si="431"/>
        <v>6647.203589739378</v>
      </c>
      <c r="BF477" s="408">
        <f t="shared" ca="1" si="431"/>
        <v>7090.350495722003</v>
      </c>
      <c r="BG477" s="408">
        <f t="shared" ca="1" si="431"/>
        <v>7533.4974017046279</v>
      </c>
      <c r="BH477" s="408">
        <f t="shared" ca="1" si="431"/>
        <v>7976.6443076872529</v>
      </c>
      <c r="BI477" s="408">
        <f t="shared" ca="1" si="431"/>
        <v>8419.7912136698778</v>
      </c>
      <c r="BJ477" s="408">
        <f t="shared" ca="1" si="431"/>
        <v>8862.9381196525028</v>
      </c>
      <c r="BK477" s="408">
        <f t="shared" ca="1" si="431"/>
        <v>9306.0850256351277</v>
      </c>
      <c r="BL477" s="408">
        <f t="shared" ca="1" si="431"/>
        <v>9749.2319316177527</v>
      </c>
      <c r="BM477" s="408">
        <f t="shared" ca="1" si="431"/>
        <v>10192.378837600378</v>
      </c>
      <c r="BN477" s="408">
        <f t="shared" ca="1" si="431"/>
        <v>10635.525743583003</v>
      </c>
      <c r="BO477" s="408">
        <f t="shared" ca="1" si="431"/>
        <v>11078.672649565628</v>
      </c>
      <c r="BP477" s="408">
        <f t="shared" ca="1" si="431"/>
        <v>11521.819555548253</v>
      </c>
      <c r="BQ477" s="408">
        <f t="shared" ca="1" si="431"/>
        <v>11964.966461530877</v>
      </c>
      <c r="BR477" s="408">
        <f t="shared" ca="1" si="431"/>
        <v>12408.113367513502</v>
      </c>
      <c r="BS477" s="408">
        <f t="shared" ca="1" si="431"/>
        <v>12851.260273496127</v>
      </c>
      <c r="BT477" s="408">
        <f t="shared" ca="1" si="431"/>
        <v>13294.407179478752</v>
      </c>
      <c r="BU477" s="408">
        <f t="shared" ca="1" si="431"/>
        <v>13737.554085461377</v>
      </c>
      <c r="BV477" s="408">
        <f t="shared" ca="1" si="431"/>
        <v>14180.700991444002</v>
      </c>
      <c r="BW477" s="408">
        <f t="shared" ca="1" si="431"/>
        <v>14623.847897426627</v>
      </c>
      <c r="BX477" s="408">
        <f t="shared" ref="BX477:CL477" ca="1" si="432">+BW476+BW477</f>
        <v>15066.994803409252</v>
      </c>
      <c r="BY477" s="408">
        <f t="shared" ca="1" si="432"/>
        <v>15510.141709391877</v>
      </c>
      <c r="BZ477" s="408">
        <f t="shared" ca="1" si="432"/>
        <v>15953.288615374502</v>
      </c>
      <c r="CA477" s="408">
        <f t="shared" ca="1" si="432"/>
        <v>16396.435521357129</v>
      </c>
      <c r="CB477" s="408">
        <f t="shared" ca="1" si="432"/>
        <v>16839.582427339756</v>
      </c>
      <c r="CC477" s="408">
        <f t="shared" ca="1" si="432"/>
        <v>17282.729333322382</v>
      </c>
      <c r="CD477" s="408">
        <f t="shared" ca="1" si="432"/>
        <v>17725.876239305009</v>
      </c>
      <c r="CE477" s="408">
        <f t="shared" ca="1" si="432"/>
        <v>18169.023145287636</v>
      </c>
      <c r="CF477" s="408">
        <f t="shared" ca="1" si="432"/>
        <v>18612.170051270263</v>
      </c>
      <c r="CG477" s="408">
        <f t="shared" ca="1" si="432"/>
        <v>19055.31695725289</v>
      </c>
      <c r="CH477" s="408">
        <f t="shared" ca="1" si="432"/>
        <v>19498.463863235516</v>
      </c>
      <c r="CI477" s="408">
        <f t="shared" ca="1" si="432"/>
        <v>19941.610769218143</v>
      </c>
      <c r="CJ477" s="408">
        <f t="shared" ca="1" si="432"/>
        <v>20384.75767520077</v>
      </c>
      <c r="CK477" s="408">
        <f t="shared" ca="1" si="432"/>
        <v>20827.904581183397</v>
      </c>
      <c r="CL477" s="408">
        <f t="shared" ca="1" si="432"/>
        <v>21271.051487166023</v>
      </c>
    </row>
    <row r="478" spans="2:90" x14ac:dyDescent="0.4">
      <c r="B478" s="124" t="str">
        <f>+"Total "&amp;B440</f>
        <v>Total primary unit</v>
      </c>
      <c r="C478" s="31"/>
      <c r="D478" t="s">
        <v>929</v>
      </c>
      <c r="E478" s="8" t="str">
        <f t="shared" si="368"/>
        <v>478 GROWTHCHURN-PV</v>
      </c>
      <c r="G478" s="31"/>
      <c r="H478" s="31"/>
      <c r="I478" s="73"/>
      <c r="J478" s="73"/>
      <c r="K478" s="38">
        <f t="shared" ca="1" si="421"/>
        <v>35878.523175950009</v>
      </c>
      <c r="L478" s="38">
        <f t="shared" ca="1" si="421"/>
        <v>46011.677846156366</v>
      </c>
      <c r="M478" s="38">
        <f t="shared" ca="1" si="421"/>
        <v>51329.440717947873</v>
      </c>
      <c r="N478" s="38">
        <f t="shared" ca="1" si="421"/>
        <v>56647.203589739365</v>
      </c>
      <c r="O478" s="38">
        <f t="shared" ca="1" si="421"/>
        <v>61964.966461530872</v>
      </c>
      <c r="P478" s="38">
        <f t="shared" ca="1" si="421"/>
        <v>67282.729333322393</v>
      </c>
      <c r="R478" s="67"/>
      <c r="S478" s="234">
        <f t="shared" ref="S478" ca="1" si="433">SUM(S453:S477)</f>
        <v>5000</v>
      </c>
      <c r="T478" s="234">
        <f t="shared" ref="T478:AX478" ca="1" si="434">SUM(T453:T477)</f>
        <v>9500</v>
      </c>
      <c r="U478" s="234">
        <f t="shared" ca="1" si="434"/>
        <v>13550</v>
      </c>
      <c r="V478" s="234">
        <f t="shared" ca="1" si="434"/>
        <v>17195</v>
      </c>
      <c r="W478" s="234">
        <f t="shared" ca="1" si="434"/>
        <v>20475.5</v>
      </c>
      <c r="X478" s="234">
        <f t="shared" ca="1" si="434"/>
        <v>23427.95</v>
      </c>
      <c r="Y478" s="234">
        <f t="shared" ca="1" si="434"/>
        <v>26085.155000000002</v>
      </c>
      <c r="Z478" s="234">
        <f t="shared" ca="1" si="434"/>
        <v>28476.639500000005</v>
      </c>
      <c r="AA478" s="234">
        <f t="shared" ca="1" si="434"/>
        <v>30628.975550000006</v>
      </c>
      <c r="AB478" s="234">
        <f t="shared" ca="1" si="434"/>
        <v>32566.077995000007</v>
      </c>
      <c r="AC478" s="234">
        <f t="shared" ca="1" si="434"/>
        <v>34309.470195500006</v>
      </c>
      <c r="AD478" s="234">
        <f t="shared" ca="1" si="434"/>
        <v>35878.523175950009</v>
      </c>
      <c r="AE478" s="234">
        <f t="shared" ca="1" si="434"/>
        <v>37290.670858355006</v>
      </c>
      <c r="AF478" s="234">
        <f t="shared" ca="1" si="434"/>
        <v>38561.603772519506</v>
      </c>
      <c r="AG478" s="234">
        <f t="shared" ca="1" si="434"/>
        <v>39705.443395267554</v>
      </c>
      <c r="AH478" s="234">
        <f t="shared" ca="1" si="434"/>
        <v>40734.899055740796</v>
      </c>
      <c r="AI478" s="234">
        <f t="shared" ca="1" si="434"/>
        <v>41661.409150166714</v>
      </c>
      <c r="AJ478" s="234">
        <f t="shared" ca="1" si="434"/>
        <v>42495.268235150041</v>
      </c>
      <c r="AK478" s="234">
        <f t="shared" ca="1" si="434"/>
        <v>43245.741411635034</v>
      </c>
      <c r="AL478" s="234">
        <f t="shared" ca="1" si="434"/>
        <v>43921.167270471531</v>
      </c>
      <c r="AM478" s="234">
        <f t="shared" ca="1" si="434"/>
        <v>44529.050543424375</v>
      </c>
      <c r="AN478" s="234">
        <f t="shared" ca="1" si="434"/>
        <v>45076.145489081937</v>
      </c>
      <c r="AO478" s="234">
        <f t="shared" ca="1" si="434"/>
        <v>45568.53094017374</v>
      </c>
      <c r="AP478" s="234">
        <f t="shared" ca="1" si="434"/>
        <v>46011.677846156366</v>
      </c>
      <c r="AQ478" s="234">
        <f t="shared" ca="1" si="434"/>
        <v>46454.824752138993</v>
      </c>
      <c r="AR478" s="234">
        <f t="shared" ca="1" si="434"/>
        <v>46897.97165812162</v>
      </c>
      <c r="AS478" s="234">
        <f t="shared" ca="1" si="434"/>
        <v>47341.118564104239</v>
      </c>
      <c r="AT478" s="234">
        <f t="shared" ca="1" si="434"/>
        <v>47784.265470086866</v>
      </c>
      <c r="AU478" s="234">
        <f t="shared" ca="1" si="434"/>
        <v>48227.412376069493</v>
      </c>
      <c r="AV478" s="234">
        <f t="shared" ca="1" si="434"/>
        <v>48670.55928205212</v>
      </c>
      <c r="AW478" s="234">
        <f t="shared" ca="1" si="434"/>
        <v>49113.706188034746</v>
      </c>
      <c r="AX478" s="234">
        <f t="shared" ca="1" si="434"/>
        <v>49556.853094017366</v>
      </c>
      <c r="AY478" s="234">
        <f t="shared" ref="AY478:CD478" ca="1" si="435">SUM(AY453:AY477)</f>
        <v>49999.999999999993</v>
      </c>
      <c r="AZ478" s="234">
        <f t="shared" ca="1" si="435"/>
        <v>50443.14690598262</v>
      </c>
      <c r="BA478" s="234">
        <f t="shared" ca="1" si="435"/>
        <v>50886.293811965246</v>
      </c>
      <c r="BB478" s="234">
        <f t="shared" ca="1" si="435"/>
        <v>51329.440717947873</v>
      </c>
      <c r="BC478" s="234">
        <f t="shared" ca="1" si="435"/>
        <v>51772.587623930493</v>
      </c>
      <c r="BD478" s="234">
        <f t="shared" ca="1" si="435"/>
        <v>52215.734529913119</v>
      </c>
      <c r="BE478" s="234">
        <f t="shared" ca="1" si="435"/>
        <v>52658.881435895746</v>
      </c>
      <c r="BF478" s="234">
        <f t="shared" ca="1" si="435"/>
        <v>53102.028341878366</v>
      </c>
      <c r="BG478" s="234">
        <f t="shared" ca="1" si="435"/>
        <v>53545.175247860992</v>
      </c>
      <c r="BH478" s="234">
        <f t="shared" ca="1" si="435"/>
        <v>53988.322153843619</v>
      </c>
      <c r="BI478" s="234">
        <f t="shared" ca="1" si="435"/>
        <v>54431.469059826246</v>
      </c>
      <c r="BJ478" s="234">
        <f t="shared" ca="1" si="435"/>
        <v>54874.615965808873</v>
      </c>
      <c r="BK478" s="234">
        <f t="shared" ca="1" si="435"/>
        <v>55317.762871791492</v>
      </c>
      <c r="BL478" s="234">
        <f t="shared" ca="1" si="435"/>
        <v>55760.909777774119</v>
      </c>
      <c r="BM478" s="234">
        <f t="shared" ca="1" si="435"/>
        <v>56204.056683756746</v>
      </c>
      <c r="BN478" s="234">
        <f t="shared" ca="1" si="435"/>
        <v>56647.203589739365</v>
      </c>
      <c r="BO478" s="234">
        <f t="shared" ca="1" si="435"/>
        <v>57090.350495721992</v>
      </c>
      <c r="BP478" s="234">
        <f t="shared" ca="1" si="435"/>
        <v>57533.497401704619</v>
      </c>
      <c r="BQ478" s="234">
        <f t="shared" ca="1" si="435"/>
        <v>57976.644307687246</v>
      </c>
      <c r="BR478" s="234">
        <f t="shared" ca="1" si="435"/>
        <v>58419.791213669872</v>
      </c>
      <c r="BS478" s="234">
        <f t="shared" ca="1" si="435"/>
        <v>58862.938119652492</v>
      </c>
      <c r="BT478" s="234">
        <f t="shared" ca="1" si="435"/>
        <v>59306.085025635119</v>
      </c>
      <c r="BU478" s="234">
        <f t="shared" ca="1" si="435"/>
        <v>59749.231931617745</v>
      </c>
      <c r="BV478" s="234">
        <f t="shared" ca="1" si="435"/>
        <v>60192.378837600365</v>
      </c>
      <c r="BW478" s="234">
        <f t="shared" ca="1" si="435"/>
        <v>60635.525743582992</v>
      </c>
      <c r="BX478" s="234">
        <f t="shared" ca="1" si="435"/>
        <v>61078.672649565618</v>
      </c>
      <c r="BY478" s="234">
        <f t="shared" ca="1" si="435"/>
        <v>61521.819555548245</v>
      </c>
      <c r="BZ478" s="234">
        <f t="shared" ca="1" si="435"/>
        <v>61964.966461530872</v>
      </c>
      <c r="CA478" s="234">
        <f t="shared" ca="1" si="435"/>
        <v>62408.113367513492</v>
      </c>
      <c r="CB478" s="234">
        <f t="shared" ca="1" si="435"/>
        <v>62851.260273496126</v>
      </c>
      <c r="CC478" s="234">
        <f t="shared" ca="1" si="435"/>
        <v>63294.407179478745</v>
      </c>
      <c r="CD478" s="234">
        <f t="shared" ca="1" si="435"/>
        <v>63737.554085461379</v>
      </c>
      <c r="CE478" s="234">
        <f t="shared" ref="CE478:CK478" ca="1" si="436">SUM(CE453:CE477)</f>
        <v>64180.700991443999</v>
      </c>
      <c r="CF478" s="234">
        <f t="shared" ca="1" si="436"/>
        <v>64623.847897426633</v>
      </c>
      <c r="CG478" s="234">
        <f t="shared" ca="1" si="436"/>
        <v>65066.994803409252</v>
      </c>
      <c r="CH478" s="234">
        <f t="shared" ca="1" si="436"/>
        <v>65510.141709391886</v>
      </c>
      <c r="CI478" s="234">
        <f t="shared" ca="1" si="436"/>
        <v>65953.288615374506</v>
      </c>
      <c r="CJ478" s="234">
        <f t="shared" ca="1" si="436"/>
        <v>66396.43552135714</v>
      </c>
      <c r="CK478" s="234">
        <f t="shared" ca="1" si="436"/>
        <v>66839.582427339759</v>
      </c>
      <c r="CL478" s="234">
        <f t="shared" ref="CL478" ca="1" si="437">SUM(CL453:CL477)</f>
        <v>67282.729333322393</v>
      </c>
    </row>
    <row r="479" spans="2:90" x14ac:dyDescent="0.4">
      <c r="B479" s="67"/>
      <c r="C479" s="31"/>
      <c r="D479" t="s">
        <v>929</v>
      </c>
      <c r="E479" s="8" t="str">
        <f t="shared" si="368"/>
        <v>479 GROWTHCHURN-PV</v>
      </c>
      <c r="G479" s="31"/>
      <c r="H479" s="31"/>
      <c r="I479" s="73"/>
      <c r="J479" s="73"/>
      <c r="K479" s="31"/>
      <c r="L479" s="31"/>
      <c r="M479" s="31"/>
      <c r="N479" s="31"/>
      <c r="O479" s="31"/>
      <c r="P479" s="31"/>
      <c r="R479" s="67"/>
      <c r="S479" s="152"/>
      <c r="T479" s="152"/>
      <c r="U479" s="152"/>
      <c r="V479" s="152"/>
      <c r="W479" s="152"/>
      <c r="X479" s="152"/>
      <c r="Y479" s="152"/>
      <c r="Z479" s="152"/>
      <c r="AA479" s="152"/>
      <c r="AB479" s="152"/>
      <c r="AC479" s="152"/>
      <c r="AD479" s="152"/>
      <c r="AE479" s="152"/>
      <c r="AF479" s="152"/>
      <c r="AG479" s="152"/>
      <c r="AH479" s="152"/>
      <c r="AI479" s="152"/>
      <c r="AJ479" s="152"/>
      <c r="AK479" s="152"/>
      <c r="AL479" s="152"/>
      <c r="AM479" s="152"/>
      <c r="AN479" s="152"/>
      <c r="AO479" s="152"/>
      <c r="AP479" s="152"/>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52"/>
      <c r="BP479" s="152"/>
      <c r="BQ479" s="152"/>
      <c r="BR479" s="152"/>
      <c r="BS479" s="152"/>
      <c r="BT479" s="152"/>
      <c r="BU479" s="152"/>
      <c r="BV479" s="152"/>
      <c r="BW479" s="152"/>
      <c r="BX479" s="152"/>
      <c r="BY479" s="152"/>
      <c r="BZ479" s="152"/>
      <c r="CA479" s="152"/>
      <c r="CB479" s="152"/>
      <c r="CC479" s="152"/>
      <c r="CD479" s="152"/>
      <c r="CE479" s="152"/>
      <c r="CF479" s="152"/>
      <c r="CG479" s="152"/>
      <c r="CH479" s="152"/>
      <c r="CI479" s="152"/>
      <c r="CJ479" s="152"/>
      <c r="CK479" s="152"/>
      <c r="CL479" s="152"/>
    </row>
    <row r="480" spans="2:90" x14ac:dyDescent="0.4">
      <c r="B480" s="9" t="str">
        <f>"Revenue - "&amp;B439</f>
        <v>Revenue - (Primary label)</v>
      </c>
      <c r="C480" t="s">
        <v>198</v>
      </c>
      <c r="D480" t="s">
        <v>929</v>
      </c>
      <c r="E480" s="8" t="str">
        <f t="shared" si="368"/>
        <v>480 GROWTHCHURN-PV</v>
      </c>
      <c r="G480" s="31"/>
      <c r="H480" s="31"/>
      <c r="I480" s="73"/>
      <c r="J480" s="33"/>
      <c r="K480" s="33">
        <f t="shared" ref="K480:P480" ca="1" si="438">SUMIF($3:$3,K$2,480:480)</f>
        <v>4267941.3013056004</v>
      </c>
      <c r="L480" s="33">
        <f t="shared" ca="1" si="438"/>
        <v>14049560.990382707</v>
      </c>
      <c r="M480" s="33">
        <f t="shared" ca="1" si="438"/>
        <v>20947604.111591686</v>
      </c>
      <c r="N480" s="33">
        <f t="shared" ca="1" si="438"/>
        <v>27328919.557741486</v>
      </c>
      <c r="O480" s="33">
        <f t="shared" ca="1" si="438"/>
        <v>33710235.003891297</v>
      </c>
      <c r="P480" s="33">
        <f t="shared" ca="1" si="438"/>
        <v>40091550.450041108</v>
      </c>
      <c r="R480" s="67"/>
      <c r="S480" s="77">
        <f t="shared" ref="S480" ca="1" si="439">+SUMPRODUCT($H453:$H477,S453:S477)*S449</f>
        <v>20000</v>
      </c>
      <c r="T480" s="77">
        <f t="shared" ref="T480:AX480" ca="1" si="440">+SUMPRODUCT($H453:$H477,T453:T477)*T449</f>
        <v>56000</v>
      </c>
      <c r="U480" s="77">
        <f t="shared" ca="1" si="440"/>
        <v>104600</v>
      </c>
      <c r="V480" s="77">
        <f t="shared" ca="1" si="440"/>
        <v>162920</v>
      </c>
      <c r="W480" s="77">
        <f t="shared" ca="1" si="440"/>
        <v>228530.00000000003</v>
      </c>
      <c r="X480" s="77">
        <f t="shared" ca="1" si="440"/>
        <v>299388.80000000005</v>
      </c>
      <c r="Y480" s="77">
        <f t="shared" ca="1" si="440"/>
        <v>373790.54000000004</v>
      </c>
      <c r="Z480" s="77">
        <f t="shared" ca="1" si="440"/>
        <v>450318.04400000011</v>
      </c>
      <c r="AA480" s="77">
        <f t="shared" ca="1" si="440"/>
        <v>527802.1418000001</v>
      </c>
      <c r="AB480" s="77">
        <f t="shared" ca="1" si="440"/>
        <v>605286.23960000009</v>
      </c>
      <c r="AC480" s="77">
        <f t="shared" ca="1" si="440"/>
        <v>681995.49642200023</v>
      </c>
      <c r="AD480" s="77">
        <f t="shared" ca="1" si="440"/>
        <v>757310.03948360018</v>
      </c>
      <c r="AE480" s="77">
        <f t="shared" ca="1" si="440"/>
        <v>830741.71896866034</v>
      </c>
      <c r="AF480" s="77">
        <f t="shared" ca="1" si="440"/>
        <v>901913.96216187219</v>
      </c>
      <c r="AG480" s="77">
        <f t="shared" ca="1" si="440"/>
        <v>970544.33952675515</v>
      </c>
      <c r="AH480" s="77">
        <f t="shared" ca="1" si="440"/>
        <v>1036429.5017970429</v>
      </c>
      <c r="AI480" s="77">
        <f t="shared" ca="1" si="440"/>
        <v>1099432.1882180055</v>
      </c>
      <c r="AJ480" s="77">
        <f t="shared" ca="1" si="440"/>
        <v>1159470.042336805</v>
      </c>
      <c r="AK480" s="77">
        <f t="shared" ca="1" si="440"/>
        <v>1216506.0037496646</v>
      </c>
      <c r="AL480" s="77">
        <f t="shared" ca="1" si="440"/>
        <v>1270540.0724565845</v>
      </c>
      <c r="AM480" s="77">
        <f t="shared" ca="1" si="440"/>
        <v>1321602.2673846236</v>
      </c>
      <c r="AN480" s="77">
        <f t="shared" ca="1" si="440"/>
        <v>1369746.6226024891</v>
      </c>
      <c r="AO480" s="77">
        <f t="shared" ca="1" si="440"/>
        <v>1415046.0841029354</v>
      </c>
      <c r="AP480" s="77">
        <f t="shared" ca="1" si="440"/>
        <v>1457588.1870772673</v>
      </c>
      <c r="AQ480" s="77">
        <f t="shared" ca="1" si="440"/>
        <v>1501902.8776755298</v>
      </c>
      <c r="AR480" s="77">
        <f t="shared" ca="1" si="440"/>
        <v>1546217.5682737925</v>
      </c>
      <c r="AS480" s="77">
        <f t="shared" ca="1" si="440"/>
        <v>1590532.258872055</v>
      </c>
      <c r="AT480" s="77">
        <f t="shared" ca="1" si="440"/>
        <v>1634846.9494703175</v>
      </c>
      <c r="AU480" s="77">
        <f t="shared" ca="1" si="440"/>
        <v>1679161.6400685802</v>
      </c>
      <c r="AV480" s="77">
        <f t="shared" ca="1" si="440"/>
        <v>1723476.3306668424</v>
      </c>
      <c r="AW480" s="77">
        <f t="shared" ca="1" si="440"/>
        <v>1767791.0212651051</v>
      </c>
      <c r="AX480" s="77">
        <f t="shared" ca="1" si="440"/>
        <v>1812105.7118633678</v>
      </c>
      <c r="AY480" s="77">
        <f t="shared" ref="AY480:CD480" ca="1" si="441">+SUMPRODUCT($H453:$H477,AY453:AY477)*AY449</f>
        <v>1856420.4024616301</v>
      </c>
      <c r="AZ480" s="77">
        <f t="shared" ca="1" si="441"/>
        <v>1900735.0930598928</v>
      </c>
      <c r="BA480" s="77">
        <f t="shared" ca="1" si="441"/>
        <v>1945049.7836581552</v>
      </c>
      <c r="BB480" s="77">
        <f t="shared" ca="1" si="441"/>
        <v>1989364.4742564177</v>
      </c>
      <c r="BC480" s="77">
        <f t="shared" ca="1" si="441"/>
        <v>2033679.1648546802</v>
      </c>
      <c r="BD480" s="77">
        <f t="shared" ca="1" si="441"/>
        <v>2077993.8554529429</v>
      </c>
      <c r="BE480" s="77">
        <f t="shared" ca="1" si="441"/>
        <v>2122308.5460512056</v>
      </c>
      <c r="BF480" s="77">
        <f t="shared" ca="1" si="441"/>
        <v>2166623.2366494676</v>
      </c>
      <c r="BG480" s="77">
        <f t="shared" ca="1" si="441"/>
        <v>2210937.9272477301</v>
      </c>
      <c r="BH480" s="77">
        <f t="shared" ca="1" si="441"/>
        <v>2255252.6178459926</v>
      </c>
      <c r="BI480" s="77">
        <f t="shared" ca="1" si="441"/>
        <v>2299567.3084442555</v>
      </c>
      <c r="BJ480" s="77">
        <f t="shared" ca="1" si="441"/>
        <v>2343881.999042518</v>
      </c>
      <c r="BK480" s="77">
        <f t="shared" ca="1" si="441"/>
        <v>2388196.68964078</v>
      </c>
      <c r="BL480" s="77">
        <f t="shared" ca="1" si="441"/>
        <v>2432511.3802390429</v>
      </c>
      <c r="BM480" s="77">
        <f t="shared" ca="1" si="441"/>
        <v>2476826.0708373054</v>
      </c>
      <c r="BN480" s="77">
        <f t="shared" ca="1" si="441"/>
        <v>2521140.7614355679</v>
      </c>
      <c r="BO480" s="77">
        <f t="shared" ca="1" si="441"/>
        <v>2565455.4520338299</v>
      </c>
      <c r="BP480" s="77">
        <f t="shared" ca="1" si="441"/>
        <v>2609770.1426320928</v>
      </c>
      <c r="BQ480" s="77">
        <f t="shared" ca="1" si="441"/>
        <v>2654084.8332303553</v>
      </c>
      <c r="BR480" s="77">
        <f t="shared" ca="1" si="441"/>
        <v>2698399.5238286182</v>
      </c>
      <c r="BS480" s="77">
        <f t="shared" ca="1" si="441"/>
        <v>2742714.2144268802</v>
      </c>
      <c r="BT480" s="77">
        <f t="shared" ca="1" si="441"/>
        <v>2787028.9050251427</v>
      </c>
      <c r="BU480" s="77">
        <f t="shared" ca="1" si="441"/>
        <v>2831343.5956234057</v>
      </c>
      <c r="BV480" s="77">
        <f t="shared" ca="1" si="441"/>
        <v>2875658.2862216681</v>
      </c>
      <c r="BW480" s="77">
        <f t="shared" ca="1" si="441"/>
        <v>2919972.9768199306</v>
      </c>
      <c r="BX480" s="77">
        <f t="shared" ca="1" si="441"/>
        <v>2964287.6674181926</v>
      </c>
      <c r="BY480" s="77">
        <f t="shared" ca="1" si="441"/>
        <v>3008602.3580164555</v>
      </c>
      <c r="BZ480" s="77">
        <f t="shared" ca="1" si="441"/>
        <v>3052917.048614718</v>
      </c>
      <c r="CA480" s="77">
        <f t="shared" ca="1" si="441"/>
        <v>3097231.739212981</v>
      </c>
      <c r="CB480" s="77">
        <f t="shared" ca="1" si="441"/>
        <v>3141546.4298112434</v>
      </c>
      <c r="CC480" s="77">
        <f t="shared" ca="1" si="441"/>
        <v>3185861.1204095059</v>
      </c>
      <c r="CD480" s="77">
        <f t="shared" ca="1" si="441"/>
        <v>3230175.8110077688</v>
      </c>
      <c r="CE480" s="77">
        <f t="shared" ref="CE480:CK480" ca="1" si="442">+SUMPRODUCT($H453:$H477,CE453:CE477)*CE449</f>
        <v>3274490.5016060313</v>
      </c>
      <c r="CF480" s="77">
        <f t="shared" ca="1" si="442"/>
        <v>3318805.1922042943</v>
      </c>
      <c r="CG480" s="77">
        <f t="shared" ca="1" si="442"/>
        <v>3363119.8828025567</v>
      </c>
      <c r="CH480" s="77">
        <f t="shared" ca="1" si="442"/>
        <v>3407434.5734008197</v>
      </c>
      <c r="CI480" s="77">
        <f t="shared" ca="1" si="442"/>
        <v>3451749.2639990821</v>
      </c>
      <c r="CJ480" s="77">
        <f t="shared" ca="1" si="442"/>
        <v>3496063.9545973446</v>
      </c>
      <c r="CK480" s="77">
        <f t="shared" ca="1" si="442"/>
        <v>3540378.6451956076</v>
      </c>
      <c r="CL480" s="77">
        <f t="shared" ref="CL480" ca="1" si="443">+SUMPRODUCT($H453:$H477,CL453:CL477)*CL449</f>
        <v>3584693.33579387</v>
      </c>
    </row>
    <row r="481" spans="2:90" x14ac:dyDescent="0.4">
      <c r="B481" s="9"/>
      <c r="C481" s="31"/>
      <c r="D481" t="s">
        <v>929</v>
      </c>
      <c r="E481" s="8" t="str">
        <f t="shared" si="368"/>
        <v>481 GROWTHCHURN-PV</v>
      </c>
      <c r="G481" s="31"/>
      <c r="H481" s="31"/>
      <c r="I481" s="73"/>
      <c r="J481" s="73"/>
      <c r="K481" s="31"/>
      <c r="L481" s="31"/>
      <c r="M481" s="31"/>
      <c r="N481" s="31"/>
      <c r="O481" s="31"/>
      <c r="P481" s="31"/>
      <c r="R481" s="67"/>
      <c r="S481" s="407"/>
      <c r="T481" s="407"/>
      <c r="U481" s="407"/>
      <c r="V481" s="407"/>
      <c r="W481" s="407"/>
      <c r="X481" s="407"/>
      <c r="Y481" s="407"/>
      <c r="Z481" s="407"/>
      <c r="AA481" s="407"/>
      <c r="AB481" s="407"/>
      <c r="AC481" s="407"/>
      <c r="AD481" s="407"/>
      <c r="AE481" s="407"/>
      <c r="AF481" s="407"/>
      <c r="AG481" s="407"/>
      <c r="AH481" s="407"/>
      <c r="AI481" s="407"/>
      <c r="AJ481" s="407"/>
      <c r="AK481" s="407"/>
      <c r="AL481" s="407"/>
      <c r="AM481" s="407"/>
      <c r="AN481" s="407"/>
      <c r="AO481" s="407"/>
      <c r="AP481" s="407"/>
      <c r="AQ481" s="407"/>
      <c r="AR481" s="407"/>
      <c r="AS481" s="407"/>
      <c r="AT481" s="407"/>
      <c r="AU481" s="407"/>
      <c r="AV481" s="407"/>
      <c r="AW481" s="407"/>
      <c r="AX481" s="407"/>
      <c r="AY481" s="407"/>
      <c r="AZ481" s="407"/>
      <c r="BA481" s="407"/>
      <c r="BB481" s="407"/>
      <c r="BC481" s="407"/>
      <c r="BD481" s="407"/>
      <c r="BE481" s="407"/>
      <c r="BF481" s="407"/>
      <c r="BG481" s="407"/>
      <c r="BH481" s="407"/>
      <c r="BI481" s="407"/>
      <c r="BJ481" s="407"/>
      <c r="BK481" s="407"/>
      <c r="BL481" s="407"/>
      <c r="BM481" s="407"/>
      <c r="BN481" s="407"/>
      <c r="BO481" s="407"/>
      <c r="BP481" s="407"/>
      <c r="BQ481" s="407"/>
      <c r="BR481" s="407"/>
      <c r="BS481" s="407"/>
      <c r="BT481" s="407"/>
      <c r="BU481" s="407"/>
      <c r="BV481" s="407"/>
      <c r="BW481" s="407"/>
      <c r="BX481" s="407"/>
      <c r="BY481" s="407"/>
      <c r="BZ481" s="407"/>
      <c r="CA481" s="407"/>
      <c r="CB481" s="407"/>
      <c r="CC481" s="407"/>
      <c r="CD481" s="407"/>
      <c r="CE481" s="407"/>
      <c r="CF481" s="407"/>
      <c r="CG481" s="407"/>
      <c r="CH481" s="407"/>
      <c r="CI481" s="407"/>
      <c r="CJ481" s="407"/>
      <c r="CK481" s="407"/>
      <c r="CL481" s="407"/>
    </row>
    <row r="482" spans="2:90" x14ac:dyDescent="0.4">
      <c r="B482" s="132" t="str">
        <f>B439</f>
        <v>(Primary label)</v>
      </c>
      <c r="D482" t="s">
        <v>929</v>
      </c>
      <c r="E482" s="8" t="str">
        <f t="shared" si="368"/>
        <v>482 GROWTHCHURN-PV</v>
      </c>
      <c r="G482" t="s">
        <v>332</v>
      </c>
      <c r="H482" s="27"/>
      <c r="I482" s="78"/>
      <c r="J482" s="78"/>
      <c r="K482" s="33"/>
      <c r="L482" s="33"/>
      <c r="M482" s="33"/>
      <c r="N482" s="33"/>
      <c r="O482" s="33"/>
      <c r="P482" s="33"/>
      <c r="R482" s="33"/>
      <c r="S482" s="77"/>
      <c r="T482" s="77"/>
      <c r="U482" s="77"/>
      <c r="V482" s="77"/>
      <c r="W482" s="77"/>
      <c r="X482" s="77"/>
      <c r="Y482" s="77"/>
      <c r="Z482" s="77"/>
      <c r="AA482" s="77"/>
      <c r="AB482" s="77"/>
      <c r="AC482" s="77"/>
      <c r="AD482" s="77"/>
      <c r="AE482" s="77"/>
      <c r="AF482" s="77"/>
      <c r="AG482" s="77"/>
      <c r="AH482" s="77"/>
      <c r="AI482" s="77"/>
      <c r="AJ482" s="77"/>
      <c r="AK482" s="77"/>
      <c r="AL482" s="77"/>
      <c r="AM482" s="77"/>
      <c r="AN482" s="77"/>
      <c r="AO482" s="77"/>
      <c r="AP482" s="77"/>
      <c r="AQ482" s="77"/>
      <c r="AR482" s="77"/>
      <c r="AS482" s="77"/>
      <c r="AT482" s="77"/>
      <c r="AU482" s="77"/>
      <c r="AV482" s="77"/>
      <c r="AW482" s="77"/>
      <c r="AX482" s="77"/>
      <c r="AY482" s="77"/>
      <c r="AZ482" s="77"/>
      <c r="BA482" s="77"/>
      <c r="BB482" s="77"/>
      <c r="BC482" s="77"/>
      <c r="BD482" s="77"/>
      <c r="BE482" s="77"/>
      <c r="BF482" s="77"/>
      <c r="BG482" s="77"/>
      <c r="BH482" s="77"/>
      <c r="BI482" s="77"/>
      <c r="BJ482" s="77"/>
      <c r="BK482" s="77"/>
      <c r="BL482" s="77"/>
      <c r="BM482" s="77"/>
      <c r="BN482" s="77"/>
      <c r="BO482" s="77"/>
      <c r="BP482" s="77"/>
      <c r="BQ482" s="77"/>
      <c r="BR482" s="77"/>
      <c r="BS482" s="77"/>
      <c r="BT482" s="77"/>
      <c r="BU482" s="77"/>
      <c r="BV482" s="77"/>
      <c r="BW482" s="77"/>
      <c r="BX482" s="77"/>
      <c r="BY482" s="77"/>
      <c r="BZ482" s="77"/>
      <c r="CA482" s="77"/>
      <c r="CB482" s="77"/>
      <c r="CC482" s="77"/>
      <c r="CD482" s="77"/>
      <c r="CE482" s="77"/>
      <c r="CF482" s="77"/>
      <c r="CG482" s="77"/>
      <c r="CH482" s="77"/>
      <c r="CI482" s="77"/>
      <c r="CJ482" s="77"/>
      <c r="CK482" s="77"/>
      <c r="CL482" s="77"/>
    </row>
    <row r="483" spans="2:90" x14ac:dyDescent="0.4">
      <c r="B483" s="235" t="str">
        <f>IFERROR(SUBSTITUTE(B447,":",""),"no unit")</f>
        <v>Growth curve steady state rev w/ churn</v>
      </c>
      <c r="D483" t="s">
        <v>929</v>
      </c>
      <c r="E483" s="8" t="str">
        <f t="shared" si="368"/>
        <v>483 GROWTHCHURN-PV</v>
      </c>
      <c r="G483" t="s">
        <v>332</v>
      </c>
      <c r="H483" s="27"/>
      <c r="I483" s="78"/>
      <c r="J483" s="78"/>
      <c r="K483" s="33"/>
      <c r="L483" s="33"/>
      <c r="M483" s="33"/>
      <c r="N483" s="33"/>
      <c r="O483" s="33"/>
      <c r="P483" s="33"/>
      <c r="R483" s="33"/>
      <c r="S483" s="77"/>
      <c r="T483" s="77"/>
      <c r="U483" s="77"/>
      <c r="V483" s="77"/>
      <c r="W483" s="77"/>
      <c r="X483" s="77"/>
      <c r="Y483" s="77"/>
      <c r="Z483" s="77"/>
      <c r="AA483" s="77"/>
      <c r="AB483" s="77"/>
      <c r="AC483" s="77"/>
      <c r="AD483" s="77"/>
      <c r="AE483" s="77"/>
      <c r="AF483" s="77"/>
      <c r="AG483" s="77"/>
      <c r="AH483" s="77"/>
      <c r="AI483" s="77"/>
      <c r="AJ483" s="77"/>
      <c r="AK483" s="77"/>
      <c r="AL483" s="77"/>
      <c r="AM483" s="77"/>
      <c r="AN483" s="77"/>
      <c r="AO483" s="77"/>
      <c r="AP483" s="77"/>
      <c r="AQ483" s="77"/>
      <c r="AR483" s="77"/>
      <c r="AS483" s="77"/>
      <c r="AT483" s="77"/>
      <c r="AU483" s="77"/>
      <c r="AV483" s="77"/>
      <c r="AW483" s="77"/>
      <c r="AX483" s="77"/>
      <c r="AY483" s="77"/>
      <c r="AZ483" s="77"/>
      <c r="BA483" s="77"/>
      <c r="BB483" s="77"/>
      <c r="BC483" s="77"/>
      <c r="BD483" s="77"/>
      <c r="BE483" s="77"/>
      <c r="BF483" s="77"/>
      <c r="BG483" s="77"/>
      <c r="BH483" s="77"/>
      <c r="BI483" s="77"/>
      <c r="BJ483" s="77"/>
      <c r="BK483" s="77"/>
      <c r="BL483" s="77"/>
      <c r="BM483" s="77"/>
      <c r="BN483" s="77"/>
      <c r="BO483" s="77"/>
      <c r="BP483" s="77"/>
      <c r="BQ483" s="77"/>
      <c r="BR483" s="77"/>
      <c r="BS483" s="77"/>
      <c r="BT483" s="77"/>
      <c r="BU483" s="77"/>
      <c r="BV483" s="77"/>
      <c r="BW483" s="77"/>
      <c r="BX483" s="77"/>
      <c r="BY483" s="77"/>
      <c r="BZ483" s="77"/>
      <c r="CA483" s="77"/>
      <c r="CB483" s="77"/>
      <c r="CC483" s="77"/>
      <c r="CD483" s="77"/>
      <c r="CE483" s="77"/>
      <c r="CF483" s="77"/>
      <c r="CG483" s="77"/>
      <c r="CH483" s="77"/>
      <c r="CI483" s="77"/>
      <c r="CJ483" s="77"/>
      <c r="CK483" s="77"/>
      <c r="CL483" s="77"/>
    </row>
    <row r="484" spans="2:90" x14ac:dyDescent="0.4">
      <c r="B484" s="132" t="s">
        <v>461</v>
      </c>
      <c r="D484" t="s">
        <v>929</v>
      </c>
      <c r="E484" s="8" t="str">
        <f t="shared" si="368"/>
        <v>484 GROWTHCHURN-PV</v>
      </c>
      <c r="G484" t="s">
        <v>332</v>
      </c>
      <c r="K484" s="53"/>
      <c r="L484" s="53"/>
      <c r="M484" s="53"/>
      <c r="N484" s="53"/>
      <c r="O484" s="53"/>
      <c r="P484" s="53"/>
      <c r="R484" s="24"/>
      <c r="S484" s="207" t="str">
        <f t="shared" ref="S484" si="444">ADDRESS(ROW(S480),COLUMN(S480),2)</f>
        <v>S$480</v>
      </c>
      <c r="T484" s="207" t="str">
        <f t="shared" ref="T484:CD484" si="445">ADDRESS(ROW(T480),COLUMN(T480),2)</f>
        <v>T$480</v>
      </c>
      <c r="U484" s="207" t="str">
        <f t="shared" si="445"/>
        <v>U$480</v>
      </c>
      <c r="V484" s="207" t="str">
        <f t="shared" si="445"/>
        <v>V$480</v>
      </c>
      <c r="W484" s="207" t="str">
        <f t="shared" si="445"/>
        <v>W$480</v>
      </c>
      <c r="X484" s="207" t="str">
        <f t="shared" si="445"/>
        <v>X$480</v>
      </c>
      <c r="Y484" s="207" t="str">
        <f t="shared" si="445"/>
        <v>Y$480</v>
      </c>
      <c r="Z484" s="207" t="str">
        <f t="shared" si="445"/>
        <v>Z$480</v>
      </c>
      <c r="AA484" s="207" t="str">
        <f t="shared" si="445"/>
        <v>AA$480</v>
      </c>
      <c r="AB484" s="207" t="str">
        <f t="shared" si="445"/>
        <v>AB$480</v>
      </c>
      <c r="AC484" s="207" t="str">
        <f t="shared" si="445"/>
        <v>AC$480</v>
      </c>
      <c r="AD484" s="207" t="str">
        <f t="shared" si="445"/>
        <v>AD$480</v>
      </c>
      <c r="AE484" s="207" t="str">
        <f t="shared" si="445"/>
        <v>AE$480</v>
      </c>
      <c r="AF484" s="207" t="str">
        <f t="shared" si="445"/>
        <v>AF$480</v>
      </c>
      <c r="AG484" s="207" t="str">
        <f t="shared" si="445"/>
        <v>AG$480</v>
      </c>
      <c r="AH484" s="207" t="str">
        <f t="shared" si="445"/>
        <v>AH$480</v>
      </c>
      <c r="AI484" s="207" t="str">
        <f t="shared" si="445"/>
        <v>AI$480</v>
      </c>
      <c r="AJ484" s="207" t="str">
        <f t="shared" si="445"/>
        <v>AJ$480</v>
      </c>
      <c r="AK484" s="207" t="str">
        <f t="shared" si="445"/>
        <v>AK$480</v>
      </c>
      <c r="AL484" s="207" t="str">
        <f t="shared" si="445"/>
        <v>AL$480</v>
      </c>
      <c r="AM484" s="207" t="str">
        <f t="shared" si="445"/>
        <v>AM$480</v>
      </c>
      <c r="AN484" s="207" t="str">
        <f t="shared" si="445"/>
        <v>AN$480</v>
      </c>
      <c r="AO484" s="207" t="str">
        <f t="shared" si="445"/>
        <v>AO$480</v>
      </c>
      <c r="AP484" s="207" t="str">
        <f t="shared" si="445"/>
        <v>AP$480</v>
      </c>
      <c r="AQ484" s="207" t="str">
        <f t="shared" si="445"/>
        <v>AQ$480</v>
      </c>
      <c r="AR484" s="207" t="str">
        <f t="shared" si="445"/>
        <v>AR$480</v>
      </c>
      <c r="AS484" s="207" t="str">
        <f t="shared" si="445"/>
        <v>AS$480</v>
      </c>
      <c r="AT484" s="207" t="str">
        <f t="shared" si="445"/>
        <v>AT$480</v>
      </c>
      <c r="AU484" s="207" t="str">
        <f t="shared" si="445"/>
        <v>AU$480</v>
      </c>
      <c r="AV484" s="207" t="str">
        <f t="shared" si="445"/>
        <v>AV$480</v>
      </c>
      <c r="AW484" s="207" t="str">
        <f t="shared" si="445"/>
        <v>AW$480</v>
      </c>
      <c r="AX484" s="207" t="str">
        <f t="shared" si="445"/>
        <v>AX$480</v>
      </c>
      <c r="AY484" s="207" t="str">
        <f t="shared" si="445"/>
        <v>AY$480</v>
      </c>
      <c r="AZ484" s="207" t="str">
        <f t="shared" si="445"/>
        <v>AZ$480</v>
      </c>
      <c r="BA484" s="207" t="str">
        <f t="shared" si="445"/>
        <v>BA$480</v>
      </c>
      <c r="BB484" s="207" t="str">
        <f t="shared" si="445"/>
        <v>BB$480</v>
      </c>
      <c r="BC484" s="207" t="str">
        <f t="shared" si="445"/>
        <v>BC$480</v>
      </c>
      <c r="BD484" s="207" t="str">
        <f t="shared" si="445"/>
        <v>BD$480</v>
      </c>
      <c r="BE484" s="207" t="str">
        <f t="shared" si="445"/>
        <v>BE$480</v>
      </c>
      <c r="BF484" s="207" t="str">
        <f t="shared" si="445"/>
        <v>BF$480</v>
      </c>
      <c r="BG484" s="207" t="str">
        <f t="shared" si="445"/>
        <v>BG$480</v>
      </c>
      <c r="BH484" s="207" t="str">
        <f t="shared" si="445"/>
        <v>BH$480</v>
      </c>
      <c r="BI484" s="207" t="str">
        <f t="shared" si="445"/>
        <v>BI$480</v>
      </c>
      <c r="BJ484" s="207" t="str">
        <f t="shared" si="445"/>
        <v>BJ$480</v>
      </c>
      <c r="BK484" s="207" t="str">
        <f t="shared" si="445"/>
        <v>BK$480</v>
      </c>
      <c r="BL484" s="207" t="str">
        <f t="shared" si="445"/>
        <v>BL$480</v>
      </c>
      <c r="BM484" s="207" t="str">
        <f t="shared" si="445"/>
        <v>BM$480</v>
      </c>
      <c r="BN484" s="207" t="str">
        <f t="shared" si="445"/>
        <v>BN$480</v>
      </c>
      <c r="BO484" s="207" t="str">
        <f t="shared" si="445"/>
        <v>BO$480</v>
      </c>
      <c r="BP484" s="207" t="str">
        <f t="shared" si="445"/>
        <v>BP$480</v>
      </c>
      <c r="BQ484" s="207" t="str">
        <f t="shared" si="445"/>
        <v>BQ$480</v>
      </c>
      <c r="BR484" s="207" t="str">
        <f t="shared" si="445"/>
        <v>BR$480</v>
      </c>
      <c r="BS484" s="207" t="str">
        <f t="shared" si="445"/>
        <v>BS$480</v>
      </c>
      <c r="BT484" s="207" t="str">
        <f t="shared" si="445"/>
        <v>BT$480</v>
      </c>
      <c r="BU484" s="207" t="str">
        <f t="shared" si="445"/>
        <v>BU$480</v>
      </c>
      <c r="BV484" s="207" t="str">
        <f t="shared" si="445"/>
        <v>BV$480</v>
      </c>
      <c r="BW484" s="207" t="str">
        <f t="shared" si="445"/>
        <v>BW$480</v>
      </c>
      <c r="BX484" s="207" t="str">
        <f t="shared" si="445"/>
        <v>BX$480</v>
      </c>
      <c r="BY484" s="207" t="str">
        <f t="shared" si="445"/>
        <v>BY$480</v>
      </c>
      <c r="BZ484" s="207" t="str">
        <f t="shared" si="445"/>
        <v>BZ$480</v>
      </c>
      <c r="CA484" s="207" t="str">
        <f t="shared" si="445"/>
        <v>CA$480</v>
      </c>
      <c r="CB484" s="207" t="str">
        <f t="shared" si="445"/>
        <v>CB$480</v>
      </c>
      <c r="CC484" s="207" t="str">
        <f t="shared" si="445"/>
        <v>CC$480</v>
      </c>
      <c r="CD484" s="207" t="str">
        <f t="shared" si="445"/>
        <v>CD$480</v>
      </c>
      <c r="CE484" s="207" t="str">
        <f t="shared" ref="CE484:CK484" si="446">ADDRESS(ROW(CE480),COLUMN(CE480),2)</f>
        <v>CE$480</v>
      </c>
      <c r="CF484" s="207" t="str">
        <f t="shared" si="446"/>
        <v>CF$480</v>
      </c>
      <c r="CG484" s="207" t="str">
        <f t="shared" si="446"/>
        <v>CG$480</v>
      </c>
      <c r="CH484" s="207" t="str">
        <f t="shared" si="446"/>
        <v>CH$480</v>
      </c>
      <c r="CI484" s="207" t="str">
        <f t="shared" si="446"/>
        <v>CI$480</v>
      </c>
      <c r="CJ484" s="207" t="str">
        <f t="shared" si="446"/>
        <v>CJ$480</v>
      </c>
      <c r="CK484" s="207" t="str">
        <f t="shared" si="446"/>
        <v>CK$480</v>
      </c>
      <c r="CL484" s="207" t="str">
        <f t="shared" ref="CL484" si="447">ADDRESS(ROW(CL480),COLUMN(CL480),2)</f>
        <v>CL$480</v>
      </c>
    </row>
    <row r="485" spans="2:90" x14ac:dyDescent="0.4">
      <c r="B485" s="132" t="s">
        <v>462</v>
      </c>
      <c r="D485" t="s">
        <v>929</v>
      </c>
      <c r="E485" s="8" t="str">
        <f t="shared" si="368"/>
        <v>485 GROWTHCHURN-PV</v>
      </c>
      <c r="G485" t="s">
        <v>332</v>
      </c>
      <c r="K485" s="53"/>
      <c r="L485" s="53"/>
      <c r="M485" s="53"/>
      <c r="N485" s="53"/>
      <c r="O485" s="53"/>
      <c r="P485" s="53"/>
      <c r="R485" s="24"/>
      <c r="S485" s="80" t="str">
        <f t="shared" ref="S485" si="448">S442</f>
        <v>S$13</v>
      </c>
      <c r="T485" s="80" t="str">
        <f t="shared" ref="T485:AX485" si="449">T442</f>
        <v>T$13</v>
      </c>
      <c r="U485" s="80" t="str">
        <f t="shared" si="449"/>
        <v>U$13</v>
      </c>
      <c r="V485" s="80" t="str">
        <f t="shared" si="449"/>
        <v>V$13</v>
      </c>
      <c r="W485" s="80" t="str">
        <f t="shared" si="449"/>
        <v>W$13</v>
      </c>
      <c r="X485" s="80" t="str">
        <f t="shared" si="449"/>
        <v>X$13</v>
      </c>
      <c r="Y485" s="80" t="str">
        <f t="shared" si="449"/>
        <v>Y$13</v>
      </c>
      <c r="Z485" s="80" t="str">
        <f t="shared" si="449"/>
        <v>Z$13</v>
      </c>
      <c r="AA485" s="80" t="str">
        <f t="shared" si="449"/>
        <v>AA$13</v>
      </c>
      <c r="AB485" s="80" t="str">
        <f t="shared" si="449"/>
        <v>AB$13</v>
      </c>
      <c r="AC485" s="80" t="str">
        <f t="shared" si="449"/>
        <v>AC$13</v>
      </c>
      <c r="AD485" s="80" t="str">
        <f t="shared" si="449"/>
        <v>AD$13</v>
      </c>
      <c r="AE485" s="80" t="str">
        <f t="shared" si="449"/>
        <v>AE$13</v>
      </c>
      <c r="AF485" s="80" t="str">
        <f t="shared" si="449"/>
        <v>AF$13</v>
      </c>
      <c r="AG485" s="80" t="str">
        <f t="shared" si="449"/>
        <v>AG$13</v>
      </c>
      <c r="AH485" s="80" t="str">
        <f t="shared" si="449"/>
        <v>AH$13</v>
      </c>
      <c r="AI485" s="80" t="str">
        <f t="shared" si="449"/>
        <v>AI$13</v>
      </c>
      <c r="AJ485" s="80" t="str">
        <f t="shared" si="449"/>
        <v>AJ$13</v>
      </c>
      <c r="AK485" s="80" t="str">
        <f t="shared" si="449"/>
        <v>AK$13</v>
      </c>
      <c r="AL485" s="80" t="str">
        <f t="shared" si="449"/>
        <v>AL$13</v>
      </c>
      <c r="AM485" s="80" t="str">
        <f t="shared" si="449"/>
        <v>AM$13</v>
      </c>
      <c r="AN485" s="80" t="str">
        <f t="shared" si="449"/>
        <v>AN$13</v>
      </c>
      <c r="AO485" s="80" t="str">
        <f t="shared" si="449"/>
        <v>AO$13</v>
      </c>
      <c r="AP485" s="80" t="str">
        <f t="shared" si="449"/>
        <v>AP$13</v>
      </c>
      <c r="AQ485" s="80" t="str">
        <f t="shared" si="449"/>
        <v>AQ$13</v>
      </c>
      <c r="AR485" s="80" t="str">
        <f t="shared" si="449"/>
        <v>AR$13</v>
      </c>
      <c r="AS485" s="80" t="str">
        <f t="shared" si="449"/>
        <v>AS$13</v>
      </c>
      <c r="AT485" s="80" t="str">
        <f t="shared" si="449"/>
        <v>AT$13</v>
      </c>
      <c r="AU485" s="80" t="str">
        <f t="shared" si="449"/>
        <v>AU$13</v>
      </c>
      <c r="AV485" s="80" t="str">
        <f t="shared" si="449"/>
        <v>AV$13</v>
      </c>
      <c r="AW485" s="80" t="str">
        <f t="shared" si="449"/>
        <v>AW$13</v>
      </c>
      <c r="AX485" s="80" t="str">
        <f t="shared" si="449"/>
        <v>AX$13</v>
      </c>
      <c r="AY485" s="80" t="str">
        <f t="shared" ref="AY485:CD485" si="450">AY442</f>
        <v>AY$13</v>
      </c>
      <c r="AZ485" s="80" t="str">
        <f t="shared" si="450"/>
        <v>AZ$13</v>
      </c>
      <c r="BA485" s="80" t="str">
        <f t="shared" si="450"/>
        <v>BA$13</v>
      </c>
      <c r="BB485" s="80" t="str">
        <f t="shared" si="450"/>
        <v>BB$13</v>
      </c>
      <c r="BC485" s="80" t="str">
        <f t="shared" si="450"/>
        <v>BC$13</v>
      </c>
      <c r="BD485" s="80" t="str">
        <f t="shared" si="450"/>
        <v>BD$13</v>
      </c>
      <c r="BE485" s="80" t="str">
        <f t="shared" si="450"/>
        <v>BE$13</v>
      </c>
      <c r="BF485" s="80" t="str">
        <f t="shared" si="450"/>
        <v>BF$13</v>
      </c>
      <c r="BG485" s="80" t="str">
        <f t="shared" si="450"/>
        <v>BG$13</v>
      </c>
      <c r="BH485" s="80" t="str">
        <f t="shared" si="450"/>
        <v>BH$13</v>
      </c>
      <c r="BI485" s="80" t="str">
        <f t="shared" si="450"/>
        <v>BI$13</v>
      </c>
      <c r="BJ485" s="80" t="str">
        <f t="shared" si="450"/>
        <v>BJ$13</v>
      </c>
      <c r="BK485" s="80" t="str">
        <f t="shared" si="450"/>
        <v>BK$13</v>
      </c>
      <c r="BL485" s="80" t="str">
        <f t="shared" si="450"/>
        <v>BL$13</v>
      </c>
      <c r="BM485" s="80" t="str">
        <f t="shared" si="450"/>
        <v>BM$13</v>
      </c>
      <c r="BN485" s="80" t="str">
        <f t="shared" si="450"/>
        <v>BN$13</v>
      </c>
      <c r="BO485" s="80" t="str">
        <f t="shared" si="450"/>
        <v>BO$13</v>
      </c>
      <c r="BP485" s="80" t="str">
        <f t="shared" si="450"/>
        <v>BP$13</v>
      </c>
      <c r="BQ485" s="80" t="str">
        <f t="shared" si="450"/>
        <v>BQ$13</v>
      </c>
      <c r="BR485" s="80" t="str">
        <f t="shared" si="450"/>
        <v>BR$13</v>
      </c>
      <c r="BS485" s="80" t="str">
        <f t="shared" si="450"/>
        <v>BS$13</v>
      </c>
      <c r="BT485" s="80" t="str">
        <f t="shared" si="450"/>
        <v>BT$13</v>
      </c>
      <c r="BU485" s="80" t="str">
        <f t="shared" si="450"/>
        <v>BU$13</v>
      </c>
      <c r="BV485" s="80" t="str">
        <f t="shared" si="450"/>
        <v>BV$13</v>
      </c>
      <c r="BW485" s="80" t="str">
        <f t="shared" si="450"/>
        <v>BW$13</v>
      </c>
      <c r="BX485" s="80" t="str">
        <f t="shared" si="450"/>
        <v>BX$13</v>
      </c>
      <c r="BY485" s="80" t="str">
        <f t="shared" si="450"/>
        <v>BY$13</v>
      </c>
      <c r="BZ485" s="80" t="str">
        <f t="shared" si="450"/>
        <v>BZ$13</v>
      </c>
      <c r="CA485" s="80" t="str">
        <f t="shared" si="450"/>
        <v>CA$13</v>
      </c>
      <c r="CB485" s="80" t="str">
        <f t="shared" si="450"/>
        <v>CB$13</v>
      </c>
      <c r="CC485" s="80" t="str">
        <f t="shared" si="450"/>
        <v>CC$13</v>
      </c>
      <c r="CD485" s="80" t="str">
        <f t="shared" si="450"/>
        <v>CD$13</v>
      </c>
      <c r="CE485" s="80" t="str">
        <f t="shared" ref="CE485:CK485" si="451">CE442</f>
        <v>CE$13</v>
      </c>
      <c r="CF485" s="80" t="str">
        <f t="shared" si="451"/>
        <v>CF$13</v>
      </c>
      <c r="CG485" s="80" t="str">
        <f t="shared" si="451"/>
        <v>CG$13</v>
      </c>
      <c r="CH485" s="80" t="str">
        <f t="shared" si="451"/>
        <v>CH$13</v>
      </c>
      <c r="CI485" s="80" t="str">
        <f t="shared" si="451"/>
        <v>CI$13</v>
      </c>
      <c r="CJ485" s="80" t="str">
        <f t="shared" si="451"/>
        <v>CJ$13</v>
      </c>
      <c r="CK485" s="80" t="str">
        <f t="shared" si="451"/>
        <v>CK$13</v>
      </c>
      <c r="CL485" s="80" t="str">
        <f t="shared" ref="CL485" si="452">CL442</f>
        <v>CL$13</v>
      </c>
    </row>
    <row r="486" spans="2:90" x14ac:dyDescent="0.4">
      <c r="B486" s="132" t="str">
        <f>B443</f>
        <v>(Secondary label)</v>
      </c>
      <c r="D486" t="s">
        <v>929</v>
      </c>
      <c r="E486" s="8" t="str">
        <f t="shared" si="368"/>
        <v>486 GROWTHCHURN-PV</v>
      </c>
      <c r="G486" t="s">
        <v>332</v>
      </c>
      <c r="H486" s="12"/>
      <c r="I486" s="60"/>
      <c r="J486" s="60"/>
      <c r="K486" s="15"/>
      <c r="L486" s="15"/>
      <c r="M486" s="15"/>
      <c r="N486" s="15"/>
      <c r="O486" s="15"/>
      <c r="P486" s="15"/>
      <c r="R486" s="15"/>
    </row>
    <row r="487" spans="2:90" x14ac:dyDescent="0.4">
      <c r="B487" s="132" t="s">
        <v>489</v>
      </c>
      <c r="D487" t="s">
        <v>929</v>
      </c>
      <c r="E487" s="8" t="str">
        <f t="shared" si="368"/>
        <v>487 GROWTHCHURN-PV</v>
      </c>
      <c r="G487" t="s">
        <v>332</v>
      </c>
      <c r="H487" s="12"/>
      <c r="I487" s="60"/>
      <c r="J487" s="60"/>
      <c r="K487" s="15"/>
      <c r="L487" s="15"/>
      <c r="M487" s="15"/>
      <c r="N487" s="15"/>
      <c r="O487" s="15"/>
      <c r="P487" s="15"/>
      <c r="R487" s="15"/>
    </row>
    <row r="488" spans="2:90" x14ac:dyDescent="0.4">
      <c r="B488" s="132" t="s">
        <v>463</v>
      </c>
      <c r="D488" t="s">
        <v>929</v>
      </c>
      <c r="E488" s="8" t="str">
        <f t="shared" si="368"/>
        <v>488 GROWTHCHURN-PV</v>
      </c>
      <c r="G488" t="s">
        <v>332</v>
      </c>
      <c r="H488" s="12"/>
      <c r="I488" s="60"/>
      <c r="J488" s="60"/>
      <c r="K488" s="15"/>
      <c r="L488" s="15"/>
      <c r="M488" s="15"/>
      <c r="N488" s="15"/>
      <c r="O488" s="15"/>
      <c r="P488" s="15"/>
      <c r="R488" s="15"/>
      <c r="S488" s="76"/>
      <c r="T488" s="76"/>
      <c r="U488" s="76"/>
      <c r="V488" s="76"/>
      <c r="W488" s="76"/>
      <c r="X488" s="76"/>
      <c r="Y488" s="76"/>
      <c r="Z488" s="76"/>
      <c r="AA488" s="76"/>
      <c r="AB488" s="76"/>
      <c r="AC488" s="76"/>
      <c r="AD488" s="76"/>
      <c r="AE488" s="76"/>
      <c r="AF488" s="76"/>
      <c r="AG488" s="76"/>
      <c r="AH488" s="76"/>
      <c r="AI488" s="76"/>
      <c r="AJ488" s="76"/>
      <c r="AK488" s="76"/>
      <c r="AL488" s="76"/>
      <c r="AM488" s="76"/>
      <c r="AN488" s="76"/>
      <c r="AO488" s="76"/>
      <c r="AP488" s="76"/>
      <c r="AQ488" s="76"/>
      <c r="AR488" s="76"/>
      <c r="AS488" s="76"/>
      <c r="AT488" s="76"/>
      <c r="AU488" s="76"/>
      <c r="AV488" s="76"/>
      <c r="AW488" s="76"/>
      <c r="AX488" s="76"/>
      <c r="AY488" s="76"/>
      <c r="AZ488" s="76"/>
      <c r="BA488" s="76"/>
      <c r="BB488" s="76"/>
      <c r="BC488" s="76"/>
      <c r="BD488" s="76"/>
      <c r="BE488" s="76"/>
      <c r="BF488" s="76"/>
      <c r="BG488" s="76"/>
      <c r="BH488" s="76"/>
      <c r="BI488" s="76"/>
      <c r="BJ488" s="76"/>
      <c r="BK488" s="76"/>
      <c r="BL488" s="76"/>
      <c r="BM488" s="76"/>
      <c r="BN488" s="76"/>
      <c r="BO488" s="76"/>
      <c r="BP488" s="76"/>
      <c r="BQ488" s="76"/>
      <c r="BR488" s="76"/>
      <c r="BS488" s="76"/>
      <c r="BT488" s="76"/>
      <c r="BU488" s="76"/>
      <c r="BV488" s="76"/>
      <c r="BW488" s="76"/>
      <c r="BX488" s="76"/>
      <c r="BY488" s="76"/>
      <c r="BZ488" s="76"/>
      <c r="CA488" s="76"/>
      <c r="CB488" s="76"/>
      <c r="CC488" s="76"/>
      <c r="CD488" s="76"/>
      <c r="CE488" s="76"/>
      <c r="CF488" s="76"/>
      <c r="CG488" s="76"/>
      <c r="CH488" s="76"/>
      <c r="CI488" s="76"/>
      <c r="CJ488" s="76"/>
      <c r="CK488" s="76"/>
      <c r="CL488" s="76"/>
    </row>
    <row r="489" spans="2:90" x14ac:dyDescent="0.4">
      <c r="B489" s="132" t="s">
        <v>464</v>
      </c>
      <c r="D489" t="s">
        <v>929</v>
      </c>
      <c r="E489" s="8" t="str">
        <f t="shared" si="368"/>
        <v>489 GROWTHCHURN-PV</v>
      </c>
      <c r="G489" t="s">
        <v>332</v>
      </c>
      <c r="H489" s="12"/>
      <c r="I489" s="60"/>
      <c r="J489" s="60"/>
      <c r="K489" s="15"/>
      <c r="L489" s="15"/>
      <c r="M489" s="15"/>
      <c r="N489" s="15"/>
      <c r="O489" s="15"/>
      <c r="P489" s="15"/>
      <c r="R489" s="15"/>
      <c r="S489" s="76"/>
      <c r="T489" s="76"/>
      <c r="U489" s="76"/>
      <c r="V489" s="76"/>
      <c r="W489" s="76"/>
      <c r="X489" s="76"/>
      <c r="Y489" s="76"/>
      <c r="Z489" s="76"/>
      <c r="AA489" s="76"/>
      <c r="AB489" s="76"/>
      <c r="AC489" s="76"/>
      <c r="AD489" s="76"/>
      <c r="AE489" s="76"/>
      <c r="AF489" s="76"/>
      <c r="AG489" s="76"/>
      <c r="AH489" s="76"/>
      <c r="AI489" s="76"/>
      <c r="AJ489" s="76"/>
      <c r="AK489" s="76"/>
      <c r="AL489" s="76"/>
      <c r="AM489" s="76"/>
      <c r="AN489" s="76"/>
      <c r="AO489" s="76"/>
      <c r="AP489" s="76"/>
      <c r="AQ489" s="76"/>
      <c r="AR489" s="76"/>
      <c r="AS489" s="76"/>
      <c r="AT489" s="76"/>
      <c r="AU489" s="76"/>
      <c r="AV489" s="76"/>
      <c r="AW489" s="76"/>
      <c r="AX489" s="76"/>
      <c r="AY489" s="76"/>
      <c r="AZ489" s="76"/>
      <c r="BA489" s="76"/>
      <c r="BB489" s="76"/>
      <c r="BC489" s="76"/>
      <c r="BD489" s="76"/>
      <c r="BE489" s="76"/>
      <c r="BF489" s="76"/>
      <c r="BG489" s="76"/>
      <c r="BH489" s="76"/>
      <c r="BI489" s="76"/>
      <c r="BJ489" s="76"/>
      <c r="BK489" s="76"/>
      <c r="BL489" s="76"/>
      <c r="BM489" s="76"/>
      <c r="BN489" s="76"/>
      <c r="BO489" s="76"/>
      <c r="BP489" s="76"/>
      <c r="BQ489" s="76"/>
      <c r="BR489" s="76"/>
      <c r="BS489" s="76"/>
      <c r="BT489" s="76"/>
      <c r="BU489" s="76"/>
      <c r="BV489" s="76"/>
      <c r="BW489" s="76"/>
      <c r="BX489" s="76"/>
      <c r="BY489" s="76"/>
      <c r="BZ489" s="76"/>
      <c r="CA489" s="76"/>
      <c r="CB489" s="76"/>
      <c r="CC489" s="76"/>
      <c r="CD489" s="76"/>
      <c r="CE489" s="76"/>
      <c r="CF489" s="76"/>
      <c r="CG489" s="76"/>
      <c r="CH489" s="76"/>
      <c r="CI489" s="76"/>
      <c r="CJ489" s="76"/>
      <c r="CK489" s="76"/>
      <c r="CL489" s="76"/>
    </row>
    <row r="490" spans="2:90" x14ac:dyDescent="0.4">
      <c r="B490" s="171" t="s">
        <v>490</v>
      </c>
      <c r="E490" s="8"/>
      <c r="H490" s="170"/>
      <c r="I490" s="172"/>
      <c r="J490" s="172"/>
      <c r="K490" s="193"/>
      <c r="L490" s="193"/>
      <c r="M490" s="193"/>
      <c r="N490" s="193"/>
      <c r="O490" s="193"/>
      <c r="P490" s="193"/>
      <c r="R490" s="194"/>
      <c r="S490" s="170"/>
      <c r="T490" s="170"/>
      <c r="U490" s="170"/>
      <c r="V490" s="170"/>
      <c r="W490" s="170"/>
      <c r="X490" s="170"/>
      <c r="Y490" s="170"/>
      <c r="Z490" s="170"/>
      <c r="AA490" s="170"/>
      <c r="AB490" s="170"/>
      <c r="AC490" s="170"/>
      <c r="AD490" s="170"/>
      <c r="AE490" s="170"/>
      <c r="AF490" s="170"/>
      <c r="AG490" s="170"/>
      <c r="AH490" s="170"/>
      <c r="AI490" s="170"/>
      <c r="AJ490" s="170"/>
      <c r="AK490" s="170"/>
      <c r="AL490" s="170"/>
      <c r="AM490" s="170"/>
      <c r="AN490" s="170"/>
      <c r="AO490" s="170"/>
      <c r="AP490" s="170"/>
      <c r="AQ490" s="170"/>
      <c r="AR490" s="170"/>
      <c r="AS490" s="170"/>
      <c r="AT490" s="170"/>
      <c r="AU490" s="170"/>
      <c r="AV490" s="170"/>
      <c r="AW490" s="170"/>
      <c r="AX490" s="170"/>
      <c r="AY490" s="170"/>
      <c r="AZ490" s="170"/>
      <c r="BA490" s="170"/>
      <c r="BB490" s="170"/>
      <c r="BC490" s="170"/>
      <c r="BD490" s="170"/>
      <c r="BE490" s="170"/>
      <c r="BF490" s="170"/>
      <c r="BG490" s="170"/>
      <c r="BH490" s="170"/>
      <c r="BI490" s="170"/>
      <c r="BJ490" s="170"/>
      <c r="BK490" s="170"/>
      <c r="BL490" s="170"/>
      <c r="BM490" s="170"/>
      <c r="BN490" s="170"/>
      <c r="BO490" s="170"/>
      <c r="BP490" s="170"/>
      <c r="BQ490" s="170"/>
      <c r="BR490" s="170"/>
      <c r="BS490" s="170"/>
      <c r="BT490" s="170"/>
      <c r="BU490" s="170"/>
      <c r="BV490" s="170"/>
      <c r="BW490" s="170"/>
      <c r="BX490" s="170"/>
      <c r="BY490" s="170"/>
      <c r="BZ490" s="170"/>
      <c r="CA490" s="170"/>
      <c r="CB490" s="170"/>
      <c r="CC490" s="170"/>
      <c r="CD490" s="170"/>
      <c r="CE490" s="170"/>
      <c r="CF490" s="170"/>
      <c r="CG490" s="170"/>
      <c r="CH490" s="170"/>
      <c r="CI490" s="170"/>
      <c r="CJ490" s="170"/>
      <c r="CK490" s="170"/>
      <c r="CL490" s="170"/>
    </row>
    <row r="491" spans="2:90" x14ac:dyDescent="0.4">
      <c r="B491" s="171" t="s">
        <v>492</v>
      </c>
      <c r="E491" s="8"/>
      <c r="H491" s="170"/>
      <c r="I491" s="172"/>
      <c r="J491" s="172"/>
      <c r="K491" s="193"/>
      <c r="L491" s="193"/>
      <c r="M491" s="193"/>
      <c r="N491" s="193"/>
      <c r="O491" s="193"/>
      <c r="P491" s="193"/>
      <c r="R491" s="194"/>
      <c r="S491" s="170"/>
      <c r="T491" s="170"/>
      <c r="U491" s="170"/>
      <c r="V491" s="170"/>
      <c r="W491" s="170"/>
      <c r="X491" s="170"/>
      <c r="Y491" s="170"/>
      <c r="Z491" s="170"/>
      <c r="AA491" s="170"/>
      <c r="AB491" s="170"/>
      <c r="AC491" s="170"/>
      <c r="AD491" s="170"/>
      <c r="AE491" s="170"/>
      <c r="AF491" s="170"/>
      <c r="AG491" s="170"/>
      <c r="AH491" s="170"/>
      <c r="AI491" s="170"/>
      <c r="AJ491" s="170"/>
      <c r="AK491" s="170"/>
      <c r="AL491" s="170"/>
      <c r="AM491" s="170"/>
      <c r="AN491" s="170"/>
      <c r="AO491" s="170"/>
      <c r="AP491" s="170"/>
      <c r="AQ491" s="170"/>
      <c r="AR491" s="170"/>
      <c r="AS491" s="170"/>
      <c r="AT491" s="170"/>
      <c r="AU491" s="170"/>
      <c r="AV491" s="170"/>
      <c r="AW491" s="170"/>
      <c r="AX491" s="170"/>
      <c r="AY491" s="170"/>
      <c r="AZ491" s="170"/>
      <c r="BA491" s="170"/>
      <c r="BB491" s="170"/>
      <c r="BC491" s="170"/>
      <c r="BD491" s="170"/>
      <c r="BE491" s="170"/>
      <c r="BF491" s="170"/>
      <c r="BG491" s="170"/>
      <c r="BH491" s="170"/>
      <c r="BI491" s="170"/>
      <c r="BJ491" s="170"/>
      <c r="BK491" s="170"/>
      <c r="BL491" s="170"/>
      <c r="BM491" s="170"/>
      <c r="BN491" s="170"/>
      <c r="BO491" s="170"/>
      <c r="BP491" s="170"/>
      <c r="BQ491" s="170"/>
      <c r="BR491" s="170"/>
      <c r="BS491" s="170"/>
      <c r="BT491" s="170"/>
      <c r="BU491" s="170"/>
      <c r="BV491" s="170"/>
      <c r="BW491" s="170"/>
      <c r="BX491" s="170"/>
      <c r="BY491" s="170"/>
      <c r="BZ491" s="170"/>
      <c r="CA491" s="170"/>
      <c r="CB491" s="170"/>
      <c r="CC491" s="170"/>
      <c r="CD491" s="170"/>
      <c r="CE491" s="170"/>
      <c r="CF491" s="170"/>
      <c r="CG491" s="170"/>
      <c r="CH491" s="170"/>
      <c r="CI491" s="170"/>
      <c r="CJ491" s="170"/>
      <c r="CK491" s="170"/>
      <c r="CL491" s="170"/>
    </row>
    <row r="492" spans="2:90" x14ac:dyDescent="0.4">
      <c r="B492" s="171" t="s">
        <v>461</v>
      </c>
      <c r="E492" s="8"/>
      <c r="H492" s="170"/>
      <c r="I492" s="172"/>
      <c r="J492" s="172"/>
      <c r="K492" s="193"/>
      <c r="L492" s="193"/>
      <c r="M492" s="193"/>
      <c r="N492" s="193"/>
      <c r="O492" s="193"/>
      <c r="P492" s="193"/>
      <c r="R492" s="194"/>
      <c r="S492" s="195" t="str">
        <f t="shared" ref="S492:AX492" si="453">S$16</f>
        <v>S$12</v>
      </c>
      <c r="T492" s="195" t="str">
        <f t="shared" si="453"/>
        <v>T$12</v>
      </c>
      <c r="U492" s="195" t="str">
        <f t="shared" si="453"/>
        <v>U$12</v>
      </c>
      <c r="V492" s="195" t="str">
        <f t="shared" si="453"/>
        <v>V$12</v>
      </c>
      <c r="W492" s="195" t="str">
        <f t="shared" si="453"/>
        <v>W$12</v>
      </c>
      <c r="X492" s="195" t="str">
        <f t="shared" si="453"/>
        <v>X$12</v>
      </c>
      <c r="Y492" s="195" t="str">
        <f t="shared" si="453"/>
        <v>Y$12</v>
      </c>
      <c r="Z492" s="195" t="str">
        <f t="shared" si="453"/>
        <v>Z$12</v>
      </c>
      <c r="AA492" s="195" t="str">
        <f t="shared" si="453"/>
        <v>AA$12</v>
      </c>
      <c r="AB492" s="195" t="str">
        <f t="shared" si="453"/>
        <v>AB$12</v>
      </c>
      <c r="AC492" s="195" t="str">
        <f t="shared" si="453"/>
        <v>AC$12</v>
      </c>
      <c r="AD492" s="195" t="str">
        <f t="shared" si="453"/>
        <v>AD$12</v>
      </c>
      <c r="AE492" s="195" t="str">
        <f t="shared" si="453"/>
        <v>AE$12</v>
      </c>
      <c r="AF492" s="195" t="str">
        <f t="shared" si="453"/>
        <v>AF$12</v>
      </c>
      <c r="AG492" s="195" t="str">
        <f t="shared" si="453"/>
        <v>AG$12</v>
      </c>
      <c r="AH492" s="195" t="str">
        <f t="shared" si="453"/>
        <v>AH$12</v>
      </c>
      <c r="AI492" s="195" t="str">
        <f t="shared" si="453"/>
        <v>AI$12</v>
      </c>
      <c r="AJ492" s="195" t="str">
        <f t="shared" si="453"/>
        <v>AJ$12</v>
      </c>
      <c r="AK492" s="195" t="str">
        <f t="shared" si="453"/>
        <v>AK$12</v>
      </c>
      <c r="AL492" s="195" t="str">
        <f t="shared" si="453"/>
        <v>AL$12</v>
      </c>
      <c r="AM492" s="195" t="str">
        <f t="shared" si="453"/>
        <v>AM$12</v>
      </c>
      <c r="AN492" s="195" t="str">
        <f t="shared" si="453"/>
        <v>AN$12</v>
      </c>
      <c r="AO492" s="195" t="str">
        <f t="shared" si="453"/>
        <v>AO$12</v>
      </c>
      <c r="AP492" s="195" t="str">
        <f t="shared" si="453"/>
        <v>AP$12</v>
      </c>
      <c r="AQ492" s="195" t="str">
        <f t="shared" si="453"/>
        <v>AQ$12</v>
      </c>
      <c r="AR492" s="195" t="str">
        <f t="shared" si="453"/>
        <v>AR$12</v>
      </c>
      <c r="AS492" s="195" t="str">
        <f t="shared" si="453"/>
        <v>AS$12</v>
      </c>
      <c r="AT492" s="195" t="str">
        <f t="shared" si="453"/>
        <v>AT$12</v>
      </c>
      <c r="AU492" s="195" t="str">
        <f t="shared" si="453"/>
        <v>AU$12</v>
      </c>
      <c r="AV492" s="195" t="str">
        <f t="shared" si="453"/>
        <v>AV$12</v>
      </c>
      <c r="AW492" s="195" t="str">
        <f t="shared" si="453"/>
        <v>AW$12</v>
      </c>
      <c r="AX492" s="195" t="str">
        <f t="shared" si="453"/>
        <v>AX$12</v>
      </c>
      <c r="AY492" s="195" t="str">
        <f t="shared" ref="AY492:CD492" si="454">AY$16</f>
        <v>AY$12</v>
      </c>
      <c r="AZ492" s="195" t="str">
        <f t="shared" si="454"/>
        <v>AZ$12</v>
      </c>
      <c r="BA492" s="195" t="str">
        <f t="shared" si="454"/>
        <v>BA$12</v>
      </c>
      <c r="BB492" s="195" t="str">
        <f t="shared" si="454"/>
        <v>BB$12</v>
      </c>
      <c r="BC492" s="195" t="str">
        <f t="shared" si="454"/>
        <v>BC$12</v>
      </c>
      <c r="BD492" s="195" t="str">
        <f t="shared" si="454"/>
        <v>BD$12</v>
      </c>
      <c r="BE492" s="195" t="str">
        <f t="shared" si="454"/>
        <v>BE$12</v>
      </c>
      <c r="BF492" s="195" t="str">
        <f t="shared" si="454"/>
        <v>BF$12</v>
      </c>
      <c r="BG492" s="195" t="str">
        <f t="shared" si="454"/>
        <v>BG$12</v>
      </c>
      <c r="BH492" s="195" t="str">
        <f t="shared" si="454"/>
        <v>BH$12</v>
      </c>
      <c r="BI492" s="195" t="str">
        <f t="shared" si="454"/>
        <v>BI$12</v>
      </c>
      <c r="BJ492" s="195" t="str">
        <f t="shared" si="454"/>
        <v>BJ$12</v>
      </c>
      <c r="BK492" s="195" t="str">
        <f t="shared" si="454"/>
        <v>BK$12</v>
      </c>
      <c r="BL492" s="195" t="str">
        <f t="shared" si="454"/>
        <v>BL$12</v>
      </c>
      <c r="BM492" s="195" t="str">
        <f t="shared" si="454"/>
        <v>BM$12</v>
      </c>
      <c r="BN492" s="195" t="str">
        <f t="shared" si="454"/>
        <v>BN$12</v>
      </c>
      <c r="BO492" s="195" t="str">
        <f t="shared" si="454"/>
        <v>BO$12</v>
      </c>
      <c r="BP492" s="195" t="str">
        <f t="shared" si="454"/>
        <v>BP$12</v>
      </c>
      <c r="BQ492" s="195" t="str">
        <f t="shared" si="454"/>
        <v>BQ$12</v>
      </c>
      <c r="BR492" s="195" t="str">
        <f t="shared" si="454"/>
        <v>BR$12</v>
      </c>
      <c r="BS492" s="195" t="str">
        <f t="shared" si="454"/>
        <v>BS$12</v>
      </c>
      <c r="BT492" s="195" t="str">
        <f t="shared" si="454"/>
        <v>BT$12</v>
      </c>
      <c r="BU492" s="195" t="str">
        <f t="shared" si="454"/>
        <v>BU$12</v>
      </c>
      <c r="BV492" s="195" t="str">
        <f t="shared" si="454"/>
        <v>BV$12</v>
      </c>
      <c r="BW492" s="195" t="str">
        <f t="shared" si="454"/>
        <v>BW$12</v>
      </c>
      <c r="BX492" s="195" t="str">
        <f t="shared" si="454"/>
        <v>BX$12</v>
      </c>
      <c r="BY492" s="195" t="str">
        <f t="shared" si="454"/>
        <v>BY$12</v>
      </c>
      <c r="BZ492" s="195" t="str">
        <f t="shared" si="454"/>
        <v>BZ$12</v>
      </c>
      <c r="CA492" s="195" t="str">
        <f t="shared" si="454"/>
        <v>CA$12</v>
      </c>
      <c r="CB492" s="195" t="str">
        <f t="shared" si="454"/>
        <v>CB$12</v>
      </c>
      <c r="CC492" s="195" t="str">
        <f t="shared" si="454"/>
        <v>CC$12</v>
      </c>
      <c r="CD492" s="195" t="str">
        <f t="shared" si="454"/>
        <v>CD$12</v>
      </c>
      <c r="CE492" s="195" t="str">
        <f t="shared" ref="CE492:CL492" si="455">CE$16</f>
        <v>CE$12</v>
      </c>
      <c r="CF492" s="195" t="str">
        <f t="shared" si="455"/>
        <v>CF$12</v>
      </c>
      <c r="CG492" s="195" t="str">
        <f t="shared" si="455"/>
        <v>CG$12</v>
      </c>
      <c r="CH492" s="195" t="str">
        <f t="shared" si="455"/>
        <v>CH$12</v>
      </c>
      <c r="CI492" s="195" t="str">
        <f t="shared" si="455"/>
        <v>CI$12</v>
      </c>
      <c r="CJ492" s="195" t="str">
        <f t="shared" si="455"/>
        <v>CJ$12</v>
      </c>
      <c r="CK492" s="195" t="str">
        <f t="shared" si="455"/>
        <v>CK$12</v>
      </c>
      <c r="CL492" s="195" t="str">
        <f t="shared" si="455"/>
        <v>CL$12</v>
      </c>
    </row>
    <row r="493" spans="2:90" x14ac:dyDescent="0.4">
      <c r="B493" s="171" t="s">
        <v>462</v>
      </c>
      <c r="E493" s="8"/>
      <c r="H493" s="196"/>
      <c r="I493" s="197"/>
      <c r="J493" s="197"/>
      <c r="K493" s="198"/>
      <c r="L493" s="198"/>
      <c r="M493" s="198"/>
      <c r="N493" s="198"/>
      <c r="O493" s="198"/>
      <c r="P493" s="198"/>
      <c r="R493" s="198"/>
      <c r="S493" s="195" t="str">
        <f t="shared" ref="S493:AX493" si="456">S$17</f>
        <v>S$13</v>
      </c>
      <c r="T493" s="195" t="str">
        <f t="shared" si="456"/>
        <v>T$13</v>
      </c>
      <c r="U493" s="195" t="str">
        <f t="shared" si="456"/>
        <v>U$13</v>
      </c>
      <c r="V493" s="195" t="str">
        <f t="shared" si="456"/>
        <v>V$13</v>
      </c>
      <c r="W493" s="195" t="str">
        <f t="shared" si="456"/>
        <v>W$13</v>
      </c>
      <c r="X493" s="195" t="str">
        <f t="shared" si="456"/>
        <v>X$13</v>
      </c>
      <c r="Y493" s="195" t="str">
        <f t="shared" si="456"/>
        <v>Y$13</v>
      </c>
      <c r="Z493" s="195" t="str">
        <f t="shared" si="456"/>
        <v>Z$13</v>
      </c>
      <c r="AA493" s="195" t="str">
        <f t="shared" si="456"/>
        <v>AA$13</v>
      </c>
      <c r="AB493" s="195" t="str">
        <f t="shared" si="456"/>
        <v>AB$13</v>
      </c>
      <c r="AC493" s="195" t="str">
        <f t="shared" si="456"/>
        <v>AC$13</v>
      </c>
      <c r="AD493" s="195" t="str">
        <f t="shared" si="456"/>
        <v>AD$13</v>
      </c>
      <c r="AE493" s="195" t="str">
        <f t="shared" si="456"/>
        <v>AE$13</v>
      </c>
      <c r="AF493" s="195" t="str">
        <f t="shared" si="456"/>
        <v>AF$13</v>
      </c>
      <c r="AG493" s="195" t="str">
        <f t="shared" si="456"/>
        <v>AG$13</v>
      </c>
      <c r="AH493" s="195" t="str">
        <f t="shared" si="456"/>
        <v>AH$13</v>
      </c>
      <c r="AI493" s="195" t="str">
        <f t="shared" si="456"/>
        <v>AI$13</v>
      </c>
      <c r="AJ493" s="195" t="str">
        <f t="shared" si="456"/>
        <v>AJ$13</v>
      </c>
      <c r="AK493" s="195" t="str">
        <f t="shared" si="456"/>
        <v>AK$13</v>
      </c>
      <c r="AL493" s="195" t="str">
        <f t="shared" si="456"/>
        <v>AL$13</v>
      </c>
      <c r="AM493" s="195" t="str">
        <f t="shared" si="456"/>
        <v>AM$13</v>
      </c>
      <c r="AN493" s="195" t="str">
        <f t="shared" si="456"/>
        <v>AN$13</v>
      </c>
      <c r="AO493" s="195" t="str">
        <f t="shared" si="456"/>
        <v>AO$13</v>
      </c>
      <c r="AP493" s="195" t="str">
        <f t="shared" si="456"/>
        <v>AP$13</v>
      </c>
      <c r="AQ493" s="195" t="str">
        <f t="shared" si="456"/>
        <v>AQ$13</v>
      </c>
      <c r="AR493" s="195" t="str">
        <f t="shared" si="456"/>
        <v>AR$13</v>
      </c>
      <c r="AS493" s="195" t="str">
        <f t="shared" si="456"/>
        <v>AS$13</v>
      </c>
      <c r="AT493" s="195" t="str">
        <f t="shared" si="456"/>
        <v>AT$13</v>
      </c>
      <c r="AU493" s="195" t="str">
        <f t="shared" si="456"/>
        <v>AU$13</v>
      </c>
      <c r="AV493" s="195" t="str">
        <f t="shared" si="456"/>
        <v>AV$13</v>
      </c>
      <c r="AW493" s="195" t="str">
        <f t="shared" si="456"/>
        <v>AW$13</v>
      </c>
      <c r="AX493" s="195" t="str">
        <f t="shared" si="456"/>
        <v>AX$13</v>
      </c>
      <c r="AY493" s="195" t="str">
        <f t="shared" ref="AY493:CD493" si="457">AY$17</f>
        <v>AY$13</v>
      </c>
      <c r="AZ493" s="195" t="str">
        <f t="shared" si="457"/>
        <v>AZ$13</v>
      </c>
      <c r="BA493" s="195" t="str">
        <f t="shared" si="457"/>
        <v>BA$13</v>
      </c>
      <c r="BB493" s="195" t="str">
        <f t="shared" si="457"/>
        <v>BB$13</v>
      </c>
      <c r="BC493" s="195" t="str">
        <f t="shared" si="457"/>
        <v>BC$13</v>
      </c>
      <c r="BD493" s="195" t="str">
        <f t="shared" si="457"/>
        <v>BD$13</v>
      </c>
      <c r="BE493" s="195" t="str">
        <f t="shared" si="457"/>
        <v>BE$13</v>
      </c>
      <c r="BF493" s="195" t="str">
        <f t="shared" si="457"/>
        <v>BF$13</v>
      </c>
      <c r="BG493" s="195" t="str">
        <f t="shared" si="457"/>
        <v>BG$13</v>
      </c>
      <c r="BH493" s="195" t="str">
        <f t="shared" si="457"/>
        <v>BH$13</v>
      </c>
      <c r="BI493" s="195" t="str">
        <f t="shared" si="457"/>
        <v>BI$13</v>
      </c>
      <c r="BJ493" s="195" t="str">
        <f t="shared" si="457"/>
        <v>BJ$13</v>
      </c>
      <c r="BK493" s="195" t="str">
        <f t="shared" si="457"/>
        <v>BK$13</v>
      </c>
      <c r="BL493" s="195" t="str">
        <f t="shared" si="457"/>
        <v>BL$13</v>
      </c>
      <c r="BM493" s="195" t="str">
        <f t="shared" si="457"/>
        <v>BM$13</v>
      </c>
      <c r="BN493" s="195" t="str">
        <f t="shared" si="457"/>
        <v>BN$13</v>
      </c>
      <c r="BO493" s="195" t="str">
        <f t="shared" si="457"/>
        <v>BO$13</v>
      </c>
      <c r="BP493" s="195" t="str">
        <f t="shared" si="457"/>
        <v>BP$13</v>
      </c>
      <c r="BQ493" s="195" t="str">
        <f t="shared" si="457"/>
        <v>BQ$13</v>
      </c>
      <c r="BR493" s="195" t="str">
        <f t="shared" si="457"/>
        <v>BR$13</v>
      </c>
      <c r="BS493" s="195" t="str">
        <f t="shared" si="457"/>
        <v>BS$13</v>
      </c>
      <c r="BT493" s="195" t="str">
        <f t="shared" si="457"/>
        <v>BT$13</v>
      </c>
      <c r="BU493" s="195" t="str">
        <f t="shared" si="457"/>
        <v>BU$13</v>
      </c>
      <c r="BV493" s="195" t="str">
        <f t="shared" si="457"/>
        <v>BV$13</v>
      </c>
      <c r="BW493" s="195" t="str">
        <f t="shared" si="457"/>
        <v>BW$13</v>
      </c>
      <c r="BX493" s="195" t="str">
        <f t="shared" si="457"/>
        <v>BX$13</v>
      </c>
      <c r="BY493" s="195" t="str">
        <f t="shared" si="457"/>
        <v>BY$13</v>
      </c>
      <c r="BZ493" s="195" t="str">
        <f t="shared" si="457"/>
        <v>BZ$13</v>
      </c>
      <c r="CA493" s="195" t="str">
        <f t="shared" si="457"/>
        <v>CA$13</v>
      </c>
      <c r="CB493" s="195" t="str">
        <f t="shared" si="457"/>
        <v>CB$13</v>
      </c>
      <c r="CC493" s="195" t="str">
        <f t="shared" si="457"/>
        <v>CC$13</v>
      </c>
      <c r="CD493" s="195" t="str">
        <f t="shared" si="457"/>
        <v>CD$13</v>
      </c>
      <c r="CE493" s="195" t="str">
        <f t="shared" ref="CE493:CL493" si="458">CE$17</f>
        <v>CE$13</v>
      </c>
      <c r="CF493" s="195" t="str">
        <f t="shared" si="458"/>
        <v>CF$13</v>
      </c>
      <c r="CG493" s="195" t="str">
        <f t="shared" si="458"/>
        <v>CG$13</v>
      </c>
      <c r="CH493" s="195" t="str">
        <f t="shared" si="458"/>
        <v>CH$13</v>
      </c>
      <c r="CI493" s="195" t="str">
        <f t="shared" si="458"/>
        <v>CI$13</v>
      </c>
      <c r="CJ493" s="195" t="str">
        <f t="shared" si="458"/>
        <v>CJ$13</v>
      </c>
      <c r="CK493" s="195" t="str">
        <f t="shared" si="458"/>
        <v>CK$13</v>
      </c>
      <c r="CL493" s="195" t="str">
        <f t="shared" si="458"/>
        <v>CL$13</v>
      </c>
    </row>
    <row r="494" spans="2:90" x14ac:dyDescent="0.4">
      <c r="B494" s="171" t="s">
        <v>491</v>
      </c>
      <c r="E494" s="8"/>
      <c r="H494" s="196"/>
      <c r="I494" s="197"/>
      <c r="J494" s="197"/>
      <c r="K494" s="198"/>
      <c r="L494" s="198"/>
      <c r="M494" s="198"/>
      <c r="N494" s="198"/>
      <c r="O494" s="198"/>
      <c r="P494" s="198"/>
      <c r="R494" s="198"/>
      <c r="S494" s="186"/>
      <c r="T494" s="186"/>
      <c r="U494" s="186"/>
      <c r="V494" s="186"/>
      <c r="W494" s="186"/>
      <c r="X494" s="186"/>
      <c r="Y494" s="186"/>
      <c r="Z494" s="186"/>
      <c r="AA494" s="186"/>
      <c r="AB494" s="186"/>
      <c r="AC494" s="186"/>
      <c r="AD494" s="186"/>
      <c r="AE494" s="186"/>
      <c r="AF494" s="186"/>
      <c r="AG494" s="186"/>
      <c r="AH494" s="186"/>
      <c r="AI494" s="186"/>
      <c r="AJ494" s="186"/>
      <c r="AK494" s="186"/>
      <c r="AL494" s="186"/>
      <c r="AM494" s="186"/>
      <c r="AN494" s="186"/>
      <c r="AO494" s="186"/>
      <c r="AP494" s="186"/>
      <c r="AQ494" s="186"/>
      <c r="AR494" s="186"/>
      <c r="AS494" s="186"/>
      <c r="AT494" s="186"/>
      <c r="AU494" s="186"/>
      <c r="AV494" s="186"/>
      <c r="AW494" s="186"/>
      <c r="AX494" s="186"/>
      <c r="AY494" s="186"/>
      <c r="AZ494" s="186"/>
      <c r="BA494" s="186"/>
      <c r="BB494" s="186"/>
      <c r="BC494" s="186"/>
      <c r="BD494" s="186"/>
      <c r="BE494" s="186"/>
      <c r="BF494" s="186"/>
      <c r="BG494" s="186"/>
      <c r="BH494" s="186"/>
      <c r="BI494" s="186"/>
      <c r="BJ494" s="186"/>
      <c r="BK494" s="186"/>
      <c r="BL494" s="186"/>
      <c r="BM494" s="186"/>
      <c r="BN494" s="186"/>
      <c r="BO494" s="186"/>
      <c r="BP494" s="186"/>
      <c r="BQ494" s="186"/>
      <c r="BR494" s="186"/>
      <c r="BS494" s="186"/>
      <c r="BT494" s="186"/>
      <c r="BU494" s="186"/>
      <c r="BV494" s="186"/>
      <c r="BW494" s="186"/>
      <c r="BX494" s="186"/>
      <c r="BY494" s="186"/>
      <c r="BZ494" s="186"/>
      <c r="CA494" s="186"/>
      <c r="CB494" s="186"/>
      <c r="CC494" s="186"/>
      <c r="CD494" s="186"/>
      <c r="CE494" s="186"/>
      <c r="CF494" s="186"/>
      <c r="CG494" s="186"/>
      <c r="CH494" s="186"/>
      <c r="CI494" s="186"/>
      <c r="CJ494" s="186"/>
      <c r="CK494" s="186"/>
      <c r="CL494" s="186"/>
    </row>
    <row r="495" spans="2:90" x14ac:dyDescent="0.4">
      <c r="B495" s="171" t="s">
        <v>505</v>
      </c>
      <c r="E495" s="8"/>
      <c r="H495" s="196"/>
      <c r="I495" s="197"/>
      <c r="J495" s="197"/>
      <c r="K495" s="198"/>
      <c r="L495" s="198"/>
      <c r="M495" s="198"/>
      <c r="N495" s="198"/>
      <c r="O495" s="198"/>
      <c r="P495" s="198"/>
      <c r="R495" s="198"/>
      <c r="S495" s="186"/>
      <c r="T495" s="186"/>
      <c r="U495" s="186"/>
      <c r="V495" s="186"/>
      <c r="W495" s="186"/>
      <c r="X495" s="186"/>
      <c r="Y495" s="186"/>
      <c r="Z495" s="186"/>
      <c r="AA495" s="186"/>
      <c r="AB495" s="186"/>
      <c r="AC495" s="186"/>
      <c r="AD495" s="186"/>
      <c r="AE495" s="186"/>
      <c r="AF495" s="186"/>
      <c r="AG495" s="186"/>
      <c r="AH495" s="186"/>
      <c r="AI495" s="186"/>
      <c r="AJ495" s="186"/>
      <c r="AK495" s="186"/>
      <c r="AL495" s="186"/>
      <c r="AM495" s="186"/>
      <c r="AN495" s="186"/>
      <c r="AO495" s="186"/>
      <c r="AP495" s="186"/>
      <c r="AQ495" s="186"/>
      <c r="AR495" s="186"/>
      <c r="AS495" s="186"/>
      <c r="AT495" s="186"/>
      <c r="AU495" s="186"/>
      <c r="AV495" s="186"/>
      <c r="AW495" s="186"/>
      <c r="AX495" s="186"/>
      <c r="AY495" s="186"/>
      <c r="AZ495" s="186"/>
      <c r="BA495" s="186"/>
      <c r="BB495" s="186"/>
      <c r="BC495" s="186"/>
      <c r="BD495" s="186"/>
      <c r="BE495" s="186"/>
      <c r="BF495" s="186"/>
      <c r="BG495" s="186"/>
      <c r="BH495" s="186"/>
      <c r="BI495" s="186"/>
      <c r="BJ495" s="186"/>
      <c r="BK495" s="186"/>
      <c r="BL495" s="186"/>
      <c r="BM495" s="186"/>
      <c r="BN495" s="186"/>
      <c r="BO495" s="186"/>
      <c r="BP495" s="186"/>
      <c r="BQ495" s="186"/>
      <c r="BR495" s="186"/>
      <c r="BS495" s="186"/>
      <c r="BT495" s="186"/>
      <c r="BU495" s="186"/>
      <c r="BV495" s="186"/>
      <c r="BW495" s="186"/>
      <c r="BX495" s="186"/>
      <c r="BY495" s="186"/>
      <c r="BZ495" s="186"/>
      <c r="CA495" s="186"/>
      <c r="CB495" s="186"/>
      <c r="CC495" s="186"/>
      <c r="CD495" s="186"/>
      <c r="CE495" s="186"/>
      <c r="CF495" s="186"/>
      <c r="CG495" s="186"/>
      <c r="CH495" s="186"/>
      <c r="CI495" s="186"/>
      <c r="CJ495" s="186"/>
      <c r="CK495" s="186"/>
      <c r="CL495" s="186"/>
    </row>
    <row r="496" spans="2:90" x14ac:dyDescent="0.4">
      <c r="B496" s="171" t="s">
        <v>463</v>
      </c>
      <c r="E496" s="8"/>
      <c r="H496" s="196"/>
      <c r="I496" s="197"/>
      <c r="J496" s="197"/>
      <c r="K496" s="198"/>
      <c r="L496" s="198"/>
      <c r="M496" s="198"/>
      <c r="N496" s="198"/>
      <c r="O496" s="198"/>
      <c r="P496" s="198"/>
      <c r="R496" s="198"/>
      <c r="S496" s="186" t="str">
        <f t="shared" ref="S496:AX496" si="459">S$18</f>
        <v>S$14</v>
      </c>
      <c r="T496" s="186" t="str">
        <f t="shared" si="459"/>
        <v>T$14</v>
      </c>
      <c r="U496" s="186" t="str">
        <f t="shared" si="459"/>
        <v>U$14</v>
      </c>
      <c r="V496" s="186" t="str">
        <f t="shared" si="459"/>
        <v>V$14</v>
      </c>
      <c r="W496" s="186" t="str">
        <f t="shared" si="459"/>
        <v>W$14</v>
      </c>
      <c r="X496" s="186" t="str">
        <f t="shared" si="459"/>
        <v>X$14</v>
      </c>
      <c r="Y496" s="186" t="str">
        <f t="shared" si="459"/>
        <v>Y$14</v>
      </c>
      <c r="Z496" s="186" t="str">
        <f t="shared" si="459"/>
        <v>Z$14</v>
      </c>
      <c r="AA496" s="186" t="str">
        <f t="shared" si="459"/>
        <v>AA$14</v>
      </c>
      <c r="AB496" s="186" t="str">
        <f t="shared" si="459"/>
        <v>AB$14</v>
      </c>
      <c r="AC496" s="186" t="str">
        <f t="shared" si="459"/>
        <v>AC$14</v>
      </c>
      <c r="AD496" s="186" t="str">
        <f t="shared" si="459"/>
        <v>AD$14</v>
      </c>
      <c r="AE496" s="186" t="str">
        <f t="shared" si="459"/>
        <v>AE$14</v>
      </c>
      <c r="AF496" s="186" t="str">
        <f t="shared" si="459"/>
        <v>AF$14</v>
      </c>
      <c r="AG496" s="186" t="str">
        <f t="shared" si="459"/>
        <v>AG$14</v>
      </c>
      <c r="AH496" s="186" t="str">
        <f t="shared" si="459"/>
        <v>AH$14</v>
      </c>
      <c r="AI496" s="186" t="str">
        <f t="shared" si="459"/>
        <v>AI$14</v>
      </c>
      <c r="AJ496" s="186" t="str">
        <f t="shared" si="459"/>
        <v>AJ$14</v>
      </c>
      <c r="AK496" s="186" t="str">
        <f t="shared" si="459"/>
        <v>AK$14</v>
      </c>
      <c r="AL496" s="186" t="str">
        <f t="shared" si="459"/>
        <v>AL$14</v>
      </c>
      <c r="AM496" s="186" t="str">
        <f t="shared" si="459"/>
        <v>AM$14</v>
      </c>
      <c r="AN496" s="186" t="str">
        <f t="shared" si="459"/>
        <v>AN$14</v>
      </c>
      <c r="AO496" s="186" t="str">
        <f t="shared" si="459"/>
        <v>AO$14</v>
      </c>
      <c r="AP496" s="186" t="str">
        <f t="shared" si="459"/>
        <v>AP$14</v>
      </c>
      <c r="AQ496" s="186" t="str">
        <f t="shared" si="459"/>
        <v>AQ$14</v>
      </c>
      <c r="AR496" s="186" t="str">
        <f t="shared" si="459"/>
        <v>AR$14</v>
      </c>
      <c r="AS496" s="186" t="str">
        <f t="shared" si="459"/>
        <v>AS$14</v>
      </c>
      <c r="AT496" s="186" t="str">
        <f t="shared" si="459"/>
        <v>AT$14</v>
      </c>
      <c r="AU496" s="186" t="str">
        <f t="shared" si="459"/>
        <v>AU$14</v>
      </c>
      <c r="AV496" s="186" t="str">
        <f t="shared" si="459"/>
        <v>AV$14</v>
      </c>
      <c r="AW496" s="186" t="str">
        <f t="shared" si="459"/>
        <v>AW$14</v>
      </c>
      <c r="AX496" s="186" t="str">
        <f t="shared" si="459"/>
        <v>AX$14</v>
      </c>
      <c r="AY496" s="186" t="str">
        <f t="shared" ref="AY496:CD496" si="460">AY$18</f>
        <v>AY$14</v>
      </c>
      <c r="AZ496" s="186" t="str">
        <f t="shared" si="460"/>
        <v>AZ$14</v>
      </c>
      <c r="BA496" s="186" t="str">
        <f t="shared" si="460"/>
        <v>BA$14</v>
      </c>
      <c r="BB496" s="186" t="str">
        <f t="shared" si="460"/>
        <v>BB$14</v>
      </c>
      <c r="BC496" s="186" t="str">
        <f t="shared" si="460"/>
        <v>BC$14</v>
      </c>
      <c r="BD496" s="186" t="str">
        <f t="shared" si="460"/>
        <v>BD$14</v>
      </c>
      <c r="BE496" s="186" t="str">
        <f t="shared" si="460"/>
        <v>BE$14</v>
      </c>
      <c r="BF496" s="186" t="str">
        <f t="shared" si="460"/>
        <v>BF$14</v>
      </c>
      <c r="BG496" s="186" t="str">
        <f t="shared" si="460"/>
        <v>BG$14</v>
      </c>
      <c r="BH496" s="186" t="str">
        <f t="shared" si="460"/>
        <v>BH$14</v>
      </c>
      <c r="BI496" s="186" t="str">
        <f t="shared" si="460"/>
        <v>BI$14</v>
      </c>
      <c r="BJ496" s="186" t="str">
        <f t="shared" si="460"/>
        <v>BJ$14</v>
      </c>
      <c r="BK496" s="186" t="str">
        <f t="shared" si="460"/>
        <v>BK$14</v>
      </c>
      <c r="BL496" s="186" t="str">
        <f t="shared" si="460"/>
        <v>BL$14</v>
      </c>
      <c r="BM496" s="186" t="str">
        <f t="shared" si="460"/>
        <v>BM$14</v>
      </c>
      <c r="BN496" s="186" t="str">
        <f t="shared" si="460"/>
        <v>BN$14</v>
      </c>
      <c r="BO496" s="186" t="str">
        <f t="shared" si="460"/>
        <v>BO$14</v>
      </c>
      <c r="BP496" s="186" t="str">
        <f t="shared" si="460"/>
        <v>BP$14</v>
      </c>
      <c r="BQ496" s="186" t="str">
        <f t="shared" si="460"/>
        <v>BQ$14</v>
      </c>
      <c r="BR496" s="186" t="str">
        <f t="shared" si="460"/>
        <v>BR$14</v>
      </c>
      <c r="BS496" s="186" t="str">
        <f t="shared" si="460"/>
        <v>BS$14</v>
      </c>
      <c r="BT496" s="186" t="str">
        <f t="shared" si="460"/>
        <v>BT$14</v>
      </c>
      <c r="BU496" s="186" t="str">
        <f t="shared" si="460"/>
        <v>BU$14</v>
      </c>
      <c r="BV496" s="186" t="str">
        <f t="shared" si="460"/>
        <v>BV$14</v>
      </c>
      <c r="BW496" s="186" t="str">
        <f t="shared" si="460"/>
        <v>BW$14</v>
      </c>
      <c r="BX496" s="186" t="str">
        <f t="shared" si="460"/>
        <v>BX$14</v>
      </c>
      <c r="BY496" s="186" t="str">
        <f t="shared" si="460"/>
        <v>BY$14</v>
      </c>
      <c r="BZ496" s="186" t="str">
        <f t="shared" si="460"/>
        <v>BZ$14</v>
      </c>
      <c r="CA496" s="186" t="str">
        <f t="shared" si="460"/>
        <v>CA$14</v>
      </c>
      <c r="CB496" s="186" t="str">
        <f t="shared" si="460"/>
        <v>CB$14</v>
      </c>
      <c r="CC496" s="186" t="str">
        <f t="shared" si="460"/>
        <v>CC$14</v>
      </c>
      <c r="CD496" s="186" t="str">
        <f t="shared" si="460"/>
        <v>CD$14</v>
      </c>
      <c r="CE496" s="186" t="str">
        <f t="shared" ref="CE496:CL496" si="461">CE$18</f>
        <v>CE$14</v>
      </c>
      <c r="CF496" s="186" t="str">
        <f t="shared" si="461"/>
        <v>CF$14</v>
      </c>
      <c r="CG496" s="186" t="str">
        <f t="shared" si="461"/>
        <v>CG$14</v>
      </c>
      <c r="CH496" s="186" t="str">
        <f t="shared" si="461"/>
        <v>CH$14</v>
      </c>
      <c r="CI496" s="186" t="str">
        <f t="shared" si="461"/>
        <v>CI$14</v>
      </c>
      <c r="CJ496" s="186" t="str">
        <f t="shared" si="461"/>
        <v>CJ$14</v>
      </c>
      <c r="CK496" s="186" t="str">
        <f t="shared" si="461"/>
        <v>CK$14</v>
      </c>
      <c r="CL496" s="186" t="str">
        <f t="shared" si="461"/>
        <v>CL$14</v>
      </c>
    </row>
    <row r="497" spans="2:90" x14ac:dyDescent="0.4">
      <c r="B497" s="171" t="s">
        <v>464</v>
      </c>
      <c r="E497" s="8"/>
      <c r="H497" s="196"/>
      <c r="I497" s="197"/>
      <c r="J497" s="197"/>
      <c r="K497" s="198"/>
      <c r="L497" s="198"/>
      <c r="M497" s="198"/>
      <c r="N497" s="198"/>
      <c r="O497" s="198"/>
      <c r="P497" s="198"/>
      <c r="R497" s="198"/>
      <c r="S497" s="186" t="str">
        <f t="shared" ref="S497:AX497" si="462">S$19</f>
        <v>S$15</v>
      </c>
      <c r="T497" s="186" t="str">
        <f t="shared" si="462"/>
        <v>T$15</v>
      </c>
      <c r="U497" s="186" t="str">
        <f t="shared" si="462"/>
        <v>U$15</v>
      </c>
      <c r="V497" s="186" t="str">
        <f t="shared" si="462"/>
        <v>V$15</v>
      </c>
      <c r="W497" s="186" t="str">
        <f t="shared" si="462"/>
        <v>W$15</v>
      </c>
      <c r="X497" s="186" t="str">
        <f t="shared" si="462"/>
        <v>X$15</v>
      </c>
      <c r="Y497" s="186" t="str">
        <f t="shared" si="462"/>
        <v>Y$15</v>
      </c>
      <c r="Z497" s="186" t="str">
        <f t="shared" si="462"/>
        <v>Z$15</v>
      </c>
      <c r="AA497" s="186" t="str">
        <f t="shared" si="462"/>
        <v>AA$15</v>
      </c>
      <c r="AB497" s="186" t="str">
        <f t="shared" si="462"/>
        <v>AB$15</v>
      </c>
      <c r="AC497" s="186" t="str">
        <f t="shared" si="462"/>
        <v>AC$15</v>
      </c>
      <c r="AD497" s="186" t="str">
        <f t="shared" si="462"/>
        <v>AD$15</v>
      </c>
      <c r="AE497" s="186" t="str">
        <f t="shared" si="462"/>
        <v>AE$15</v>
      </c>
      <c r="AF497" s="186" t="str">
        <f t="shared" si="462"/>
        <v>AF$15</v>
      </c>
      <c r="AG497" s="186" t="str">
        <f t="shared" si="462"/>
        <v>AG$15</v>
      </c>
      <c r="AH497" s="186" t="str">
        <f t="shared" si="462"/>
        <v>AH$15</v>
      </c>
      <c r="AI497" s="186" t="str">
        <f t="shared" si="462"/>
        <v>AI$15</v>
      </c>
      <c r="AJ497" s="186" t="str">
        <f t="shared" si="462"/>
        <v>AJ$15</v>
      </c>
      <c r="AK497" s="186" t="str">
        <f t="shared" si="462"/>
        <v>AK$15</v>
      </c>
      <c r="AL497" s="186" t="str">
        <f t="shared" si="462"/>
        <v>AL$15</v>
      </c>
      <c r="AM497" s="186" t="str">
        <f t="shared" si="462"/>
        <v>AM$15</v>
      </c>
      <c r="AN497" s="186" t="str">
        <f t="shared" si="462"/>
        <v>AN$15</v>
      </c>
      <c r="AO497" s="186" t="str">
        <f t="shared" si="462"/>
        <v>AO$15</v>
      </c>
      <c r="AP497" s="186" t="str">
        <f t="shared" si="462"/>
        <v>AP$15</v>
      </c>
      <c r="AQ497" s="186" t="str">
        <f t="shared" si="462"/>
        <v>AQ$15</v>
      </c>
      <c r="AR497" s="186" t="str">
        <f t="shared" si="462"/>
        <v>AR$15</v>
      </c>
      <c r="AS497" s="186" t="str">
        <f t="shared" si="462"/>
        <v>AS$15</v>
      </c>
      <c r="AT497" s="186" t="str">
        <f t="shared" si="462"/>
        <v>AT$15</v>
      </c>
      <c r="AU497" s="186" t="str">
        <f t="shared" si="462"/>
        <v>AU$15</v>
      </c>
      <c r="AV497" s="186" t="str">
        <f t="shared" si="462"/>
        <v>AV$15</v>
      </c>
      <c r="AW497" s="186" t="str">
        <f t="shared" si="462"/>
        <v>AW$15</v>
      </c>
      <c r="AX497" s="186" t="str">
        <f t="shared" si="462"/>
        <v>AX$15</v>
      </c>
      <c r="AY497" s="186" t="str">
        <f t="shared" ref="AY497:CD497" si="463">AY$19</f>
        <v>AY$15</v>
      </c>
      <c r="AZ497" s="186" t="str">
        <f t="shared" si="463"/>
        <v>AZ$15</v>
      </c>
      <c r="BA497" s="186" t="str">
        <f t="shared" si="463"/>
        <v>BA$15</v>
      </c>
      <c r="BB497" s="186" t="str">
        <f t="shared" si="463"/>
        <v>BB$15</v>
      </c>
      <c r="BC497" s="186" t="str">
        <f t="shared" si="463"/>
        <v>BC$15</v>
      </c>
      <c r="BD497" s="186" t="str">
        <f t="shared" si="463"/>
        <v>BD$15</v>
      </c>
      <c r="BE497" s="186" t="str">
        <f t="shared" si="463"/>
        <v>BE$15</v>
      </c>
      <c r="BF497" s="186" t="str">
        <f t="shared" si="463"/>
        <v>BF$15</v>
      </c>
      <c r="BG497" s="186" t="str">
        <f t="shared" si="463"/>
        <v>BG$15</v>
      </c>
      <c r="BH497" s="186" t="str">
        <f t="shared" si="463"/>
        <v>BH$15</v>
      </c>
      <c r="BI497" s="186" t="str">
        <f t="shared" si="463"/>
        <v>BI$15</v>
      </c>
      <c r="BJ497" s="186" t="str">
        <f t="shared" si="463"/>
        <v>BJ$15</v>
      </c>
      <c r="BK497" s="186" t="str">
        <f t="shared" si="463"/>
        <v>BK$15</v>
      </c>
      <c r="BL497" s="186" t="str">
        <f t="shared" si="463"/>
        <v>BL$15</v>
      </c>
      <c r="BM497" s="186" t="str">
        <f t="shared" si="463"/>
        <v>BM$15</v>
      </c>
      <c r="BN497" s="186" t="str">
        <f t="shared" si="463"/>
        <v>BN$15</v>
      </c>
      <c r="BO497" s="186" t="str">
        <f t="shared" si="463"/>
        <v>BO$15</v>
      </c>
      <c r="BP497" s="186" t="str">
        <f t="shared" si="463"/>
        <v>BP$15</v>
      </c>
      <c r="BQ497" s="186" t="str">
        <f t="shared" si="463"/>
        <v>BQ$15</v>
      </c>
      <c r="BR497" s="186" t="str">
        <f t="shared" si="463"/>
        <v>BR$15</v>
      </c>
      <c r="BS497" s="186" t="str">
        <f t="shared" si="463"/>
        <v>BS$15</v>
      </c>
      <c r="BT497" s="186" t="str">
        <f t="shared" si="463"/>
        <v>BT$15</v>
      </c>
      <c r="BU497" s="186" t="str">
        <f t="shared" si="463"/>
        <v>BU$15</v>
      </c>
      <c r="BV497" s="186" t="str">
        <f t="shared" si="463"/>
        <v>BV$15</v>
      </c>
      <c r="BW497" s="186" t="str">
        <f t="shared" si="463"/>
        <v>BW$15</v>
      </c>
      <c r="BX497" s="186" t="str">
        <f t="shared" si="463"/>
        <v>BX$15</v>
      </c>
      <c r="BY497" s="186" t="str">
        <f t="shared" si="463"/>
        <v>BY$15</v>
      </c>
      <c r="BZ497" s="186" t="str">
        <f t="shared" si="463"/>
        <v>BZ$15</v>
      </c>
      <c r="CA497" s="186" t="str">
        <f t="shared" si="463"/>
        <v>CA$15</v>
      </c>
      <c r="CB497" s="186" t="str">
        <f t="shared" si="463"/>
        <v>CB$15</v>
      </c>
      <c r="CC497" s="186" t="str">
        <f t="shared" si="463"/>
        <v>CC$15</v>
      </c>
      <c r="CD497" s="186" t="str">
        <f t="shared" si="463"/>
        <v>CD$15</v>
      </c>
      <c r="CE497" s="186" t="str">
        <f t="shared" ref="CE497:CL497" si="464">CE$19</f>
        <v>CE$15</v>
      </c>
      <c r="CF497" s="186" t="str">
        <f t="shared" si="464"/>
        <v>CF$15</v>
      </c>
      <c r="CG497" s="186" t="str">
        <f t="shared" si="464"/>
        <v>CG$15</v>
      </c>
      <c r="CH497" s="186" t="str">
        <f t="shared" si="464"/>
        <v>CH$15</v>
      </c>
      <c r="CI497" s="186" t="str">
        <f t="shared" si="464"/>
        <v>CI$15</v>
      </c>
      <c r="CJ497" s="186" t="str">
        <f t="shared" si="464"/>
        <v>CJ$15</v>
      </c>
      <c r="CK497" s="186" t="str">
        <f t="shared" si="464"/>
        <v>CK$15</v>
      </c>
      <c r="CL497" s="186" t="str">
        <f t="shared" si="464"/>
        <v>CL$15</v>
      </c>
    </row>
    <row r="498" spans="2:90" x14ac:dyDescent="0.4">
      <c r="B498" s="70" t="s">
        <v>925</v>
      </c>
      <c r="C498" s="31"/>
      <c r="D498" t="s">
        <v>928</v>
      </c>
      <c r="E498" s="8" t="str">
        <f t="shared" ref="E498:E540" si="465">ROW()&amp;" "&amp;D498</f>
        <v>498 GROWTH-PV</v>
      </c>
      <c r="F498" t="s">
        <v>327</v>
      </c>
      <c r="G498" s="31" t="s">
        <v>81</v>
      </c>
      <c r="H498" s="48"/>
      <c r="I498" s="285"/>
      <c r="J498" s="285"/>
      <c r="K498" s="48"/>
      <c r="L498" s="48"/>
      <c r="M498" s="48"/>
      <c r="N498" s="48"/>
      <c r="O498" s="48"/>
      <c r="P498" s="48"/>
      <c r="R498" s="70"/>
      <c r="S498" s="286"/>
      <c r="T498" s="286"/>
      <c r="U498" s="286"/>
      <c r="V498" s="286"/>
      <c r="W498" s="286"/>
      <c r="X498" s="286"/>
      <c r="Y498" s="286"/>
      <c r="Z498" s="286"/>
      <c r="AA498" s="286"/>
      <c r="AB498" s="286"/>
      <c r="AC498" s="286"/>
      <c r="AD498" s="286"/>
      <c r="AE498" s="286"/>
      <c r="AF498" s="286"/>
      <c r="AG498" s="286"/>
      <c r="AH498" s="286"/>
      <c r="AI498" s="286"/>
      <c r="AJ498" s="286"/>
      <c r="AK498" s="286"/>
      <c r="AL498" s="286"/>
      <c r="AM498" s="286"/>
      <c r="AN498" s="286"/>
      <c r="AO498" s="286"/>
      <c r="AP498" s="286"/>
      <c r="AQ498" s="286"/>
      <c r="AR498" s="286"/>
      <c r="AS498" s="286"/>
      <c r="AT498" s="286"/>
      <c r="AU498" s="286"/>
      <c r="AV498" s="286"/>
      <c r="AW498" s="286"/>
      <c r="AX498" s="286"/>
      <c r="AY498" s="286"/>
      <c r="AZ498" s="286"/>
      <c r="BA498" s="286"/>
      <c r="BB498" s="286"/>
      <c r="BC498" s="286"/>
      <c r="BD498" s="286"/>
      <c r="BE498" s="286"/>
      <c r="BF498" s="286"/>
      <c r="BG498" s="286"/>
      <c r="BH498" s="286"/>
      <c r="BI498" s="286"/>
      <c r="BJ498" s="286"/>
      <c r="BK498" s="286"/>
      <c r="BL498" s="286"/>
      <c r="BM498" s="286"/>
      <c r="BN498" s="286"/>
      <c r="BO498" s="286"/>
      <c r="BP498" s="286"/>
      <c r="BQ498" s="286"/>
      <c r="BR498" s="286"/>
      <c r="BS498" s="286"/>
      <c r="BT498" s="286"/>
      <c r="BU498" s="286"/>
      <c r="BV498" s="286"/>
      <c r="BW498" s="286"/>
      <c r="BX498" s="286"/>
      <c r="BY498" s="286"/>
      <c r="BZ498" s="286"/>
      <c r="CA498" s="286"/>
      <c r="CB498" s="286"/>
      <c r="CC498" s="286"/>
      <c r="CD498" s="286"/>
      <c r="CE498" s="286"/>
      <c r="CF498" s="286"/>
      <c r="CG498" s="286"/>
      <c r="CH498" s="286"/>
      <c r="CI498" s="286"/>
      <c r="CJ498" s="286"/>
      <c r="CK498" s="286"/>
      <c r="CL498" s="286"/>
    </row>
    <row r="499" spans="2:90" x14ac:dyDescent="0.4">
      <c r="B499" s="126" t="s">
        <v>927</v>
      </c>
      <c r="D499" t="s">
        <v>928</v>
      </c>
      <c r="E499" s="8" t="str">
        <f t="shared" si="465"/>
        <v>499 GROWTH-PV</v>
      </c>
      <c r="G499" t="str">
        <f>E499</f>
        <v>499 GROWTH-PV</v>
      </c>
      <c r="I499"/>
      <c r="J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row>
    <row r="500" spans="2:90" x14ac:dyDescent="0.4">
      <c r="B500" s="154" t="str">
        <f>"Steady-state Revenue - "&amp;B491</f>
        <v>Steady-state Revenue - primary unit</v>
      </c>
      <c r="D500" t="s">
        <v>928</v>
      </c>
      <c r="E500" s="8" t="str">
        <f t="shared" si="465"/>
        <v>500 GROWTH-PV</v>
      </c>
      <c r="K500" s="18">
        <v>100</v>
      </c>
      <c r="L500" s="18">
        <v>100</v>
      </c>
      <c r="M500" s="18">
        <v>100</v>
      </c>
      <c r="N500" s="18">
        <v>100</v>
      </c>
      <c r="O500" s="18">
        <v>100</v>
      </c>
      <c r="P500" s="18">
        <v>100</v>
      </c>
      <c r="R500" s="118"/>
      <c r="S500" s="148" cm="1">
        <f t="array" ref="S500">INDEX($K:$P,ROW(),MATCH(S$3,$K$2:$P$2,0))</f>
        <v>100</v>
      </c>
      <c r="T500" s="148" cm="1">
        <f t="array" ref="T500">INDEX($K:$P,ROW(),MATCH(T$3,$K$2:$P$2,0))</f>
        <v>100</v>
      </c>
      <c r="U500" s="148" cm="1">
        <f t="array" ref="U500">INDEX($K:$P,ROW(),MATCH(U$3,$K$2:$P$2,0))</f>
        <v>100</v>
      </c>
      <c r="V500" s="148" cm="1">
        <f t="array" ref="V500">INDEX($K:$P,ROW(),MATCH(V$3,$K$2:$P$2,0))</f>
        <v>100</v>
      </c>
      <c r="W500" s="148" cm="1">
        <f t="array" ref="W500">INDEX($K:$P,ROW(),MATCH(W$3,$K$2:$P$2,0))</f>
        <v>100</v>
      </c>
      <c r="X500" s="148" cm="1">
        <f t="array" ref="X500">INDEX($K:$P,ROW(),MATCH(X$3,$K$2:$P$2,0))</f>
        <v>100</v>
      </c>
      <c r="Y500" s="148" cm="1">
        <f t="array" ref="Y500">INDEX($K:$P,ROW(),MATCH(Y$3,$K$2:$P$2,0))</f>
        <v>100</v>
      </c>
      <c r="Z500" s="148" cm="1">
        <f t="array" ref="Z500">INDEX($K:$P,ROW(),MATCH(Z$3,$K$2:$P$2,0))</f>
        <v>100</v>
      </c>
      <c r="AA500" s="148" cm="1">
        <f t="array" ref="AA500">INDEX($K:$P,ROW(),MATCH(AA$3,$K$2:$P$2,0))</f>
        <v>100</v>
      </c>
      <c r="AB500" s="148" cm="1">
        <f t="array" ref="AB500">INDEX($K:$P,ROW(),MATCH(AB$3,$K$2:$P$2,0))</f>
        <v>100</v>
      </c>
      <c r="AC500" s="148" cm="1">
        <f t="array" ref="AC500">INDEX($K:$P,ROW(),MATCH(AC$3,$K$2:$P$2,0))</f>
        <v>100</v>
      </c>
      <c r="AD500" s="148" cm="1">
        <f t="array" ref="AD500">INDEX($K:$P,ROW(),MATCH(AD$3,$K$2:$P$2,0))</f>
        <v>100</v>
      </c>
      <c r="AE500" s="148" cm="1">
        <f t="array" ref="AE500">INDEX($K:$P,ROW(),MATCH(AE$3,$K$2:$P$2,0))</f>
        <v>100</v>
      </c>
      <c r="AF500" s="148" cm="1">
        <f t="array" ref="AF500">INDEX($K:$P,ROW(),MATCH(AF$3,$K$2:$P$2,0))</f>
        <v>100</v>
      </c>
      <c r="AG500" s="148" cm="1">
        <f t="array" ref="AG500">INDEX($K:$P,ROW(),MATCH(AG$3,$K$2:$P$2,0))</f>
        <v>100</v>
      </c>
      <c r="AH500" s="148" cm="1">
        <f t="array" ref="AH500">INDEX($K:$P,ROW(),MATCH(AH$3,$K$2:$P$2,0))</f>
        <v>100</v>
      </c>
      <c r="AI500" s="148" cm="1">
        <f t="array" ref="AI500">INDEX($K:$P,ROW(),MATCH(AI$3,$K$2:$P$2,0))</f>
        <v>100</v>
      </c>
      <c r="AJ500" s="148" cm="1">
        <f t="array" ref="AJ500">INDEX($K:$P,ROW(),MATCH(AJ$3,$K$2:$P$2,0))</f>
        <v>100</v>
      </c>
      <c r="AK500" s="148" cm="1">
        <f t="array" ref="AK500">INDEX($K:$P,ROW(),MATCH(AK$3,$K$2:$P$2,0))</f>
        <v>100</v>
      </c>
      <c r="AL500" s="148" cm="1">
        <f t="array" ref="AL500">INDEX($K:$P,ROW(),MATCH(AL$3,$K$2:$P$2,0))</f>
        <v>100</v>
      </c>
      <c r="AM500" s="148" cm="1">
        <f t="array" ref="AM500">INDEX($K:$P,ROW(),MATCH(AM$3,$K$2:$P$2,0))</f>
        <v>100</v>
      </c>
      <c r="AN500" s="148" cm="1">
        <f t="array" ref="AN500">INDEX($K:$P,ROW(),MATCH(AN$3,$K$2:$P$2,0))</f>
        <v>100</v>
      </c>
      <c r="AO500" s="148" cm="1">
        <f t="array" ref="AO500">INDEX($K:$P,ROW(),MATCH(AO$3,$K$2:$P$2,0))</f>
        <v>100</v>
      </c>
      <c r="AP500" s="148" cm="1">
        <f t="array" ref="AP500">INDEX($K:$P,ROW(),MATCH(AP$3,$K$2:$P$2,0))</f>
        <v>100</v>
      </c>
      <c r="AQ500" s="148" cm="1">
        <f t="array" ref="AQ500">INDEX($K:$P,ROW(),MATCH(AQ$3,$K$2:$P$2,0))</f>
        <v>100</v>
      </c>
      <c r="AR500" s="148" cm="1">
        <f t="array" ref="AR500">INDEX($K:$P,ROW(),MATCH(AR$3,$K$2:$P$2,0))</f>
        <v>100</v>
      </c>
      <c r="AS500" s="148" cm="1">
        <f t="array" ref="AS500">INDEX($K:$P,ROW(),MATCH(AS$3,$K$2:$P$2,0))</f>
        <v>100</v>
      </c>
      <c r="AT500" s="148" cm="1">
        <f t="array" ref="AT500">INDEX($K:$P,ROW(),MATCH(AT$3,$K$2:$P$2,0))</f>
        <v>100</v>
      </c>
      <c r="AU500" s="148" cm="1">
        <f t="array" ref="AU500">INDEX($K:$P,ROW(),MATCH(AU$3,$K$2:$P$2,0))</f>
        <v>100</v>
      </c>
      <c r="AV500" s="148" cm="1">
        <f t="array" ref="AV500">INDEX($K:$P,ROW(),MATCH(AV$3,$K$2:$P$2,0))</f>
        <v>100</v>
      </c>
      <c r="AW500" s="148" cm="1">
        <f t="array" ref="AW500">INDEX($K:$P,ROW(),MATCH(AW$3,$K$2:$P$2,0))</f>
        <v>100</v>
      </c>
      <c r="AX500" s="148" cm="1">
        <f t="array" ref="AX500">INDEX($K:$P,ROW(),MATCH(AX$3,$K$2:$P$2,0))</f>
        <v>100</v>
      </c>
      <c r="AY500" s="148" cm="1">
        <f t="array" ref="AY500">INDEX($K:$P,ROW(),MATCH(AY$3,$K$2:$P$2,0))</f>
        <v>100</v>
      </c>
      <c r="AZ500" s="148" cm="1">
        <f t="array" ref="AZ500">INDEX($K:$P,ROW(),MATCH(AZ$3,$K$2:$P$2,0))</f>
        <v>100</v>
      </c>
      <c r="BA500" s="148" cm="1">
        <f t="array" ref="BA500">INDEX($K:$P,ROW(),MATCH(BA$3,$K$2:$P$2,0))</f>
        <v>100</v>
      </c>
      <c r="BB500" s="148" cm="1">
        <f t="array" ref="BB500">INDEX($K:$P,ROW(),MATCH(BB$3,$K$2:$P$2,0))</f>
        <v>100</v>
      </c>
      <c r="BC500" s="148" cm="1">
        <f t="array" ref="BC500">INDEX($K:$P,ROW(),MATCH(BC$3,$K$2:$P$2,0))</f>
        <v>100</v>
      </c>
      <c r="BD500" s="148" cm="1">
        <f t="array" ref="BD500">INDEX($K:$P,ROW(),MATCH(BD$3,$K$2:$P$2,0))</f>
        <v>100</v>
      </c>
      <c r="BE500" s="148" cm="1">
        <f t="array" ref="BE500">INDEX($K:$P,ROW(),MATCH(BE$3,$K$2:$P$2,0))</f>
        <v>100</v>
      </c>
      <c r="BF500" s="148" cm="1">
        <f t="array" ref="BF500">INDEX($K:$P,ROW(),MATCH(BF$3,$K$2:$P$2,0))</f>
        <v>100</v>
      </c>
      <c r="BG500" s="148" cm="1">
        <f t="array" ref="BG500">INDEX($K:$P,ROW(),MATCH(BG$3,$K$2:$P$2,0))</f>
        <v>100</v>
      </c>
      <c r="BH500" s="148" cm="1">
        <f t="array" ref="BH500">INDEX($K:$P,ROW(),MATCH(BH$3,$K$2:$P$2,0))</f>
        <v>100</v>
      </c>
      <c r="BI500" s="148" cm="1">
        <f t="array" ref="BI500">INDEX($K:$P,ROW(),MATCH(BI$3,$K$2:$P$2,0))</f>
        <v>100</v>
      </c>
      <c r="BJ500" s="148" cm="1">
        <f t="array" ref="BJ500">INDEX($K:$P,ROW(),MATCH(BJ$3,$K$2:$P$2,0))</f>
        <v>100</v>
      </c>
      <c r="BK500" s="148" cm="1">
        <f t="array" ref="BK500">INDEX($K:$P,ROW(),MATCH(BK$3,$K$2:$P$2,0))</f>
        <v>100</v>
      </c>
      <c r="BL500" s="148" cm="1">
        <f t="array" ref="BL500">INDEX($K:$P,ROW(),MATCH(BL$3,$K$2:$P$2,0))</f>
        <v>100</v>
      </c>
      <c r="BM500" s="148" cm="1">
        <f t="array" ref="BM500">INDEX($K:$P,ROW(),MATCH(BM$3,$K$2:$P$2,0))</f>
        <v>100</v>
      </c>
      <c r="BN500" s="148" cm="1">
        <f t="array" ref="BN500">INDEX($K:$P,ROW(),MATCH(BN$3,$K$2:$P$2,0))</f>
        <v>100</v>
      </c>
      <c r="BO500" s="148" cm="1">
        <f t="array" ref="BO500">INDEX($K:$P,ROW(),MATCH(BO$3,$K$2:$P$2,0))</f>
        <v>100</v>
      </c>
      <c r="BP500" s="148" cm="1">
        <f t="array" ref="BP500">INDEX($K:$P,ROW(),MATCH(BP$3,$K$2:$P$2,0))</f>
        <v>100</v>
      </c>
      <c r="BQ500" s="148" cm="1">
        <f t="array" ref="BQ500">INDEX($K:$P,ROW(),MATCH(BQ$3,$K$2:$P$2,0))</f>
        <v>100</v>
      </c>
      <c r="BR500" s="148" cm="1">
        <f t="array" ref="BR500">INDEX($K:$P,ROW(),MATCH(BR$3,$K$2:$P$2,0))</f>
        <v>100</v>
      </c>
      <c r="BS500" s="148" cm="1">
        <f t="array" ref="BS500">INDEX($K:$P,ROW(),MATCH(BS$3,$K$2:$P$2,0))</f>
        <v>100</v>
      </c>
      <c r="BT500" s="148" cm="1">
        <f t="array" ref="BT500">INDEX($K:$P,ROW(),MATCH(BT$3,$K$2:$P$2,0))</f>
        <v>100</v>
      </c>
      <c r="BU500" s="148" cm="1">
        <f t="array" ref="BU500">INDEX($K:$P,ROW(),MATCH(BU$3,$K$2:$P$2,0))</f>
        <v>100</v>
      </c>
      <c r="BV500" s="148" cm="1">
        <f t="array" ref="BV500">INDEX($K:$P,ROW(),MATCH(BV$3,$K$2:$P$2,0))</f>
        <v>100</v>
      </c>
      <c r="BW500" s="148" cm="1">
        <f t="array" ref="BW500">INDEX($K:$P,ROW(),MATCH(BW$3,$K$2:$P$2,0))</f>
        <v>100</v>
      </c>
      <c r="BX500" s="148" cm="1">
        <f t="array" ref="BX500">INDEX($K:$P,ROW(),MATCH(BX$3,$K$2:$P$2,0))</f>
        <v>100</v>
      </c>
      <c r="BY500" s="148" cm="1">
        <f t="array" ref="BY500">INDEX($K:$P,ROW(),MATCH(BY$3,$K$2:$P$2,0))</f>
        <v>100</v>
      </c>
      <c r="BZ500" s="148" cm="1">
        <f t="array" ref="BZ500">INDEX($K:$P,ROW(),MATCH(BZ$3,$K$2:$P$2,0))</f>
        <v>100</v>
      </c>
      <c r="CA500" s="148" cm="1">
        <f t="array" ref="CA500">INDEX($K:$P,ROW(),MATCH(CA$3,$K$2:$P$2,0))</f>
        <v>100</v>
      </c>
      <c r="CB500" s="148" cm="1">
        <f t="array" ref="CB500">INDEX($K:$P,ROW(),MATCH(CB$3,$K$2:$P$2,0))</f>
        <v>100</v>
      </c>
      <c r="CC500" s="148" cm="1">
        <f t="array" ref="CC500">INDEX($K:$P,ROW(),MATCH(CC$3,$K$2:$P$2,0))</f>
        <v>100</v>
      </c>
      <c r="CD500" s="148" cm="1">
        <f t="array" ref="CD500">INDEX($K:$P,ROW(),MATCH(CD$3,$K$2:$P$2,0))</f>
        <v>100</v>
      </c>
      <c r="CE500" s="148" cm="1">
        <f t="array" ref="CE500">INDEX($K:$P,ROW(),MATCH(CE$3,$K$2:$P$2,0))</f>
        <v>100</v>
      </c>
      <c r="CF500" s="148" cm="1">
        <f t="array" ref="CF500">INDEX($K:$P,ROW(),MATCH(CF$3,$K$2:$P$2,0))</f>
        <v>100</v>
      </c>
      <c r="CG500" s="148" cm="1">
        <f t="array" ref="CG500">INDEX($K:$P,ROW(),MATCH(CG$3,$K$2:$P$2,0))</f>
        <v>100</v>
      </c>
      <c r="CH500" s="148" cm="1">
        <f t="array" ref="CH500">INDEX($K:$P,ROW(),MATCH(CH$3,$K$2:$P$2,0))</f>
        <v>100</v>
      </c>
      <c r="CI500" s="148" cm="1">
        <f t="array" ref="CI500">INDEX($K:$P,ROW(),MATCH(CI$3,$K$2:$P$2,0))</f>
        <v>100</v>
      </c>
      <c r="CJ500" s="148" cm="1">
        <f t="array" ref="CJ500">INDEX($K:$P,ROW(),MATCH(CJ$3,$K$2:$P$2,0))</f>
        <v>100</v>
      </c>
      <c r="CK500" s="148" cm="1">
        <f t="array" ref="CK500">INDEX($K:$P,ROW(),MATCH(CK$3,$K$2:$P$2,0))</f>
        <v>100</v>
      </c>
      <c r="CL500" s="148" cm="1">
        <f t="array" ref="CL500">INDEX($K:$P,ROW(),MATCH(CL$3,$K$2:$P$2,0))</f>
        <v>100</v>
      </c>
    </row>
    <row r="501" spans="2:90" x14ac:dyDescent="0.4">
      <c r="B501" s="154"/>
      <c r="D501" t="s">
        <v>928</v>
      </c>
      <c r="E501" s="8" t="str">
        <f t="shared" si="465"/>
        <v>501 GROWTH-PV</v>
      </c>
      <c r="K501" s="18"/>
      <c r="L501" s="18"/>
      <c r="M501" s="18"/>
      <c r="N501" s="18"/>
      <c r="O501" s="18"/>
      <c r="P501" s="18"/>
      <c r="R501" s="118"/>
      <c r="S501" s="148"/>
      <c r="T501" s="148"/>
      <c r="U501" s="148"/>
      <c r="V501" s="148"/>
      <c r="W501" s="148"/>
      <c r="X501" s="148"/>
      <c r="Y501" s="148"/>
      <c r="Z501" s="148"/>
      <c r="AA501" s="148"/>
      <c r="AB501" s="148"/>
      <c r="AC501" s="148"/>
      <c r="AD501" s="148"/>
      <c r="AE501" s="148"/>
      <c r="AF501" s="148"/>
      <c r="AG501" s="148"/>
      <c r="AH501" s="148"/>
      <c r="AI501" s="148"/>
      <c r="AJ501" s="148"/>
      <c r="AK501" s="148"/>
      <c r="AL501" s="148"/>
      <c r="AM501" s="148"/>
      <c r="AN501" s="148"/>
      <c r="AO501" s="148"/>
      <c r="AP501" s="148"/>
      <c r="AQ501" s="148"/>
      <c r="AR501" s="148"/>
      <c r="AS501" s="148"/>
      <c r="AT501" s="148"/>
      <c r="AU501" s="148"/>
      <c r="AV501" s="148"/>
      <c r="AW501" s="148"/>
      <c r="AX501" s="148"/>
      <c r="AY501" s="148"/>
      <c r="AZ501" s="148"/>
      <c r="BA501" s="148"/>
      <c r="BB501" s="148"/>
      <c r="BC501" s="148"/>
      <c r="BD501" s="148"/>
      <c r="BE501" s="148"/>
      <c r="BF501" s="148"/>
      <c r="BG501" s="148"/>
      <c r="BH501" s="148"/>
      <c r="BI501" s="148"/>
      <c r="BJ501" s="148"/>
      <c r="BK501" s="148"/>
      <c r="BL501" s="148"/>
      <c r="BM501" s="148"/>
      <c r="BN501" s="148"/>
      <c r="BO501" s="148"/>
      <c r="BP501" s="148"/>
      <c r="BQ501" s="148"/>
      <c r="BR501" s="148"/>
      <c r="BS501" s="148"/>
      <c r="BT501" s="148"/>
      <c r="BU501" s="148"/>
      <c r="BV501" s="148"/>
      <c r="BW501" s="148"/>
      <c r="BX501" s="148"/>
      <c r="BY501" s="148"/>
      <c r="BZ501" s="148"/>
      <c r="CA501" s="148"/>
      <c r="CB501" s="148"/>
      <c r="CC501" s="148"/>
      <c r="CD501" s="148"/>
      <c r="CE501" s="148"/>
      <c r="CF501" s="148"/>
      <c r="CG501" s="148"/>
      <c r="CH501" s="148"/>
      <c r="CI501" s="148"/>
      <c r="CJ501" s="148"/>
      <c r="CK501" s="148"/>
      <c r="CL501" s="148"/>
    </row>
    <row r="502" spans="2:90" x14ac:dyDescent="0.4">
      <c r="B502" s="67"/>
      <c r="C502" s="31"/>
      <c r="D502" t="s">
        <v>928</v>
      </c>
      <c r="E502" s="8" t="str">
        <f t="shared" si="465"/>
        <v>502 GROWTH-PV</v>
      </c>
      <c r="G502" s="31"/>
      <c r="H502" s="31"/>
      <c r="I502" s="73"/>
      <c r="J502" s="73"/>
      <c r="K502" s="31"/>
      <c r="L502" s="31"/>
      <c r="M502" s="31"/>
      <c r="N502" s="31"/>
      <c r="O502" s="31"/>
      <c r="P502" s="31"/>
      <c r="R502" s="67"/>
      <c r="S502" s="152"/>
      <c r="T502" s="152"/>
      <c r="U502" s="152"/>
      <c r="V502" s="152"/>
      <c r="W502" s="152"/>
      <c r="X502" s="152"/>
      <c r="Y502" s="152"/>
      <c r="Z502" s="152"/>
      <c r="AA502" s="152"/>
      <c r="AB502" s="152"/>
      <c r="AC502" s="152"/>
      <c r="AD502" s="152"/>
      <c r="AE502" s="152"/>
      <c r="AF502" s="152"/>
      <c r="AG502" s="152"/>
      <c r="AH502" s="152"/>
      <c r="AI502" s="152"/>
      <c r="AJ502" s="152"/>
      <c r="AK502" s="152"/>
      <c r="AL502" s="152"/>
      <c r="AM502" s="152"/>
      <c r="AN502" s="152"/>
      <c r="AO502" s="152"/>
      <c r="AP502" s="152"/>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52"/>
      <c r="BP502" s="152"/>
      <c r="BQ502" s="152"/>
      <c r="BR502" s="152"/>
      <c r="BS502" s="152"/>
      <c r="BT502" s="152"/>
      <c r="BU502" s="152"/>
      <c r="BV502" s="152"/>
      <c r="BW502" s="152"/>
      <c r="BX502" s="152"/>
      <c r="BY502" s="152"/>
      <c r="BZ502" s="152"/>
      <c r="CA502" s="152"/>
      <c r="CB502" s="152"/>
      <c r="CC502" s="152"/>
      <c r="CD502" s="152"/>
      <c r="CE502" s="152"/>
      <c r="CF502" s="152"/>
      <c r="CG502" s="152"/>
      <c r="CH502" s="152"/>
      <c r="CI502" s="152"/>
      <c r="CJ502" s="152"/>
      <c r="CK502" s="152"/>
      <c r="CL502" s="152"/>
    </row>
    <row r="503" spans="2:90" x14ac:dyDescent="0.4">
      <c r="B503" s="95" t="str">
        <f>"# of "&amp;B491&amp;" by age - months:"</f>
        <v># of primary unit by age - months:</v>
      </c>
      <c r="C503" s="31"/>
      <c r="D503" t="s">
        <v>928</v>
      </c>
      <c r="E503" s="8" t="str">
        <f t="shared" si="465"/>
        <v>503 GROWTH-PV</v>
      </c>
      <c r="G503" s="31"/>
      <c r="H503" s="411" t="s">
        <v>926</v>
      </c>
      <c r="I503" s="60" t="s">
        <v>930</v>
      </c>
      <c r="J503" s="73"/>
      <c r="K503" s="31"/>
      <c r="L503" s="31"/>
      <c r="M503" s="31"/>
      <c r="N503" s="31"/>
      <c r="O503" s="31"/>
      <c r="P503" s="31"/>
      <c r="R503" s="67"/>
      <c r="S503" s="152"/>
      <c r="T503" s="152"/>
      <c r="U503" s="152"/>
      <c r="V503" s="152"/>
      <c r="W503" s="152"/>
      <c r="X503" s="152"/>
      <c r="Y503" s="152"/>
      <c r="Z503" s="152"/>
      <c r="AA503" s="152"/>
      <c r="AB503" s="152"/>
      <c r="AC503" s="152"/>
      <c r="AD503" s="152"/>
      <c r="AE503" s="152"/>
      <c r="AF503" s="152"/>
      <c r="AG503" s="152"/>
      <c r="AH503" s="152"/>
      <c r="AI503" s="152"/>
      <c r="AJ503" s="152"/>
      <c r="AK503" s="152"/>
      <c r="AL503" s="152"/>
      <c r="AM503" s="152"/>
      <c r="AN503" s="152"/>
      <c r="AO503" s="152"/>
      <c r="AP503" s="152"/>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52"/>
      <c r="BP503" s="152"/>
      <c r="BQ503" s="152"/>
      <c r="BR503" s="152"/>
      <c r="BS503" s="152"/>
      <c r="BT503" s="152"/>
      <c r="BU503" s="152"/>
      <c r="BV503" s="152"/>
      <c r="BW503" s="152"/>
      <c r="BX503" s="152"/>
      <c r="BY503" s="152"/>
      <c r="BZ503" s="152"/>
      <c r="CA503" s="152"/>
      <c r="CB503" s="152"/>
      <c r="CC503" s="152"/>
      <c r="CD503" s="152"/>
      <c r="CE503" s="152"/>
      <c r="CF503" s="152"/>
      <c r="CG503" s="152"/>
      <c r="CH503" s="152"/>
      <c r="CI503" s="152"/>
      <c r="CJ503" s="152"/>
      <c r="CK503" s="152"/>
      <c r="CL503" s="152"/>
    </row>
    <row r="504" spans="2:90" outlineLevel="2" x14ac:dyDescent="0.4">
      <c r="B504" s="409">
        <v>1</v>
      </c>
      <c r="C504" s="31"/>
      <c r="D504" t="s">
        <v>928</v>
      </c>
      <c r="E504" s="8" t="str">
        <f t="shared" si="465"/>
        <v>504 GROWTH-PV</v>
      </c>
      <c r="G504" s="31"/>
      <c r="H504" s="16">
        <v>0.04</v>
      </c>
      <c r="I504" s="412">
        <v>0</v>
      </c>
      <c r="J504" s="73"/>
      <c r="K504" s="15">
        <f t="shared" ref="K504:P513" ca="1" si="466">SUMIF($4:$4,K$2,504:504)</f>
        <v>5000</v>
      </c>
      <c r="L504" s="15">
        <f t="shared" ca="1" si="466"/>
        <v>5000</v>
      </c>
      <c r="M504" s="15">
        <f t="shared" ca="1" si="466"/>
        <v>5000</v>
      </c>
      <c r="N504" s="15">
        <f t="shared" ca="1" si="466"/>
        <v>5000</v>
      </c>
      <c r="O504" s="15">
        <f t="shared" ca="1" si="466"/>
        <v>5000</v>
      </c>
      <c r="P504" s="15">
        <f t="shared" ca="1" si="466"/>
        <v>5000</v>
      </c>
      <c r="R504" s="67"/>
      <c r="S504" s="76" cm="1">
        <f t="array" aca="1" ref="S504" ca="1">+INDIRECT(S493)</f>
        <v>5000</v>
      </c>
      <c r="T504" s="76" cm="1">
        <f t="array" aca="1" ref="T504" ca="1">+INDIRECT(T493)</f>
        <v>5000</v>
      </c>
      <c r="U504" s="76" cm="1">
        <f t="array" aca="1" ref="U504" ca="1">+INDIRECT(U493)</f>
        <v>5000</v>
      </c>
      <c r="V504" s="76" cm="1">
        <f t="array" aca="1" ref="V504" ca="1">+INDIRECT(V493)</f>
        <v>5000</v>
      </c>
      <c r="W504" s="76" cm="1">
        <f t="array" aca="1" ref="W504" ca="1">+INDIRECT(W493)</f>
        <v>5000</v>
      </c>
      <c r="X504" s="76" cm="1">
        <f t="array" aca="1" ref="X504" ca="1">+INDIRECT(X493)</f>
        <v>5000</v>
      </c>
      <c r="Y504" s="76" cm="1">
        <f t="array" aca="1" ref="Y504" ca="1">+INDIRECT(Y493)</f>
        <v>5000</v>
      </c>
      <c r="Z504" s="76" cm="1">
        <f t="array" aca="1" ref="Z504" ca="1">+INDIRECT(Z493)</f>
        <v>5000</v>
      </c>
      <c r="AA504" s="76" cm="1">
        <f t="array" aca="1" ref="AA504" ca="1">+INDIRECT(AA493)</f>
        <v>5000</v>
      </c>
      <c r="AB504" s="76" cm="1">
        <f t="array" aca="1" ref="AB504" ca="1">+INDIRECT(AB493)</f>
        <v>5000</v>
      </c>
      <c r="AC504" s="76" cm="1">
        <f t="array" aca="1" ref="AC504" ca="1">+INDIRECT(AC493)</f>
        <v>5000</v>
      </c>
      <c r="AD504" s="76" cm="1">
        <f t="array" aca="1" ref="AD504" ca="1">+INDIRECT(AD493)</f>
        <v>5000</v>
      </c>
      <c r="AE504" s="76" cm="1">
        <f t="array" aca="1" ref="AE504" ca="1">+INDIRECT(AE493)</f>
        <v>5000</v>
      </c>
      <c r="AF504" s="76" cm="1">
        <f t="array" aca="1" ref="AF504" ca="1">+INDIRECT(AF493)</f>
        <v>5000</v>
      </c>
      <c r="AG504" s="76" cm="1">
        <f t="array" aca="1" ref="AG504" ca="1">+INDIRECT(AG493)</f>
        <v>5000</v>
      </c>
      <c r="AH504" s="76" cm="1">
        <f t="array" aca="1" ref="AH504" ca="1">+INDIRECT(AH493)</f>
        <v>5000</v>
      </c>
      <c r="AI504" s="76" cm="1">
        <f t="array" aca="1" ref="AI504" ca="1">+INDIRECT(AI493)</f>
        <v>5000</v>
      </c>
      <c r="AJ504" s="76" cm="1">
        <f t="array" aca="1" ref="AJ504" ca="1">+INDIRECT(AJ493)</f>
        <v>5000</v>
      </c>
      <c r="AK504" s="76" cm="1">
        <f t="array" aca="1" ref="AK504" ca="1">+INDIRECT(AK493)</f>
        <v>5000</v>
      </c>
      <c r="AL504" s="76" cm="1">
        <f t="array" aca="1" ref="AL504" ca="1">+INDIRECT(AL493)</f>
        <v>5000</v>
      </c>
      <c r="AM504" s="76" cm="1">
        <f t="array" aca="1" ref="AM504" ca="1">+INDIRECT(AM493)</f>
        <v>5000</v>
      </c>
      <c r="AN504" s="76" cm="1">
        <f t="array" aca="1" ref="AN504" ca="1">+INDIRECT(AN493)</f>
        <v>5000</v>
      </c>
      <c r="AO504" s="76" cm="1">
        <f t="array" aca="1" ref="AO504" ca="1">+INDIRECT(AO493)</f>
        <v>5000</v>
      </c>
      <c r="AP504" s="76" cm="1">
        <f t="array" aca="1" ref="AP504" ca="1">+INDIRECT(AP493)</f>
        <v>5000</v>
      </c>
      <c r="AQ504" s="76" cm="1">
        <f t="array" aca="1" ref="AQ504" ca="1">+INDIRECT(AQ493)</f>
        <v>5000</v>
      </c>
      <c r="AR504" s="76" cm="1">
        <f t="array" aca="1" ref="AR504" ca="1">+INDIRECT(AR493)</f>
        <v>5000</v>
      </c>
      <c r="AS504" s="76" cm="1">
        <f t="array" aca="1" ref="AS504" ca="1">+INDIRECT(AS493)</f>
        <v>5000</v>
      </c>
      <c r="AT504" s="76" cm="1">
        <f t="array" aca="1" ref="AT504" ca="1">+INDIRECT(AT493)</f>
        <v>5000</v>
      </c>
      <c r="AU504" s="76" cm="1">
        <f t="array" aca="1" ref="AU504" ca="1">+INDIRECT(AU493)</f>
        <v>5000</v>
      </c>
      <c r="AV504" s="76" cm="1">
        <f t="array" aca="1" ref="AV504" ca="1">+INDIRECT(AV493)</f>
        <v>5000</v>
      </c>
      <c r="AW504" s="76" cm="1">
        <f t="array" aca="1" ref="AW504" ca="1">+INDIRECT(AW493)</f>
        <v>5000</v>
      </c>
      <c r="AX504" s="76" cm="1">
        <f t="array" aca="1" ref="AX504" ca="1">+INDIRECT(AX493)</f>
        <v>5000</v>
      </c>
      <c r="AY504" s="76" cm="1">
        <f t="array" aca="1" ref="AY504" ca="1">+INDIRECT(AY493)</f>
        <v>5000</v>
      </c>
      <c r="AZ504" s="76" cm="1">
        <f t="array" aca="1" ref="AZ504" ca="1">+INDIRECT(AZ493)</f>
        <v>5000</v>
      </c>
      <c r="BA504" s="76" cm="1">
        <f t="array" aca="1" ref="BA504" ca="1">+INDIRECT(BA493)</f>
        <v>5000</v>
      </c>
      <c r="BB504" s="76" cm="1">
        <f t="array" aca="1" ref="BB504" ca="1">+INDIRECT(BB493)</f>
        <v>5000</v>
      </c>
      <c r="BC504" s="76" cm="1">
        <f t="array" aca="1" ref="BC504" ca="1">+INDIRECT(BC493)</f>
        <v>5000</v>
      </c>
      <c r="BD504" s="76" cm="1">
        <f t="array" aca="1" ref="BD504" ca="1">+INDIRECT(BD493)</f>
        <v>5000</v>
      </c>
      <c r="BE504" s="76" cm="1">
        <f t="array" aca="1" ref="BE504" ca="1">+INDIRECT(BE493)</f>
        <v>5000</v>
      </c>
      <c r="BF504" s="76" cm="1">
        <f t="array" aca="1" ref="BF504" ca="1">+INDIRECT(BF493)</f>
        <v>5000</v>
      </c>
      <c r="BG504" s="76" cm="1">
        <f t="array" aca="1" ref="BG504" ca="1">+INDIRECT(BG493)</f>
        <v>5000</v>
      </c>
      <c r="BH504" s="76" cm="1">
        <f t="array" aca="1" ref="BH504" ca="1">+INDIRECT(BH493)</f>
        <v>5000</v>
      </c>
      <c r="BI504" s="76" cm="1">
        <f t="array" aca="1" ref="BI504" ca="1">+INDIRECT(BI493)</f>
        <v>5000</v>
      </c>
      <c r="BJ504" s="76" cm="1">
        <f t="array" aca="1" ref="BJ504" ca="1">+INDIRECT(BJ493)</f>
        <v>5000</v>
      </c>
      <c r="BK504" s="76" cm="1">
        <f t="array" aca="1" ref="BK504" ca="1">+INDIRECT(BK493)</f>
        <v>5000</v>
      </c>
      <c r="BL504" s="76" cm="1">
        <f t="array" aca="1" ref="BL504" ca="1">+INDIRECT(BL493)</f>
        <v>5000</v>
      </c>
      <c r="BM504" s="76" cm="1">
        <f t="array" aca="1" ref="BM504" ca="1">+INDIRECT(BM493)</f>
        <v>5000</v>
      </c>
      <c r="BN504" s="76" cm="1">
        <f t="array" aca="1" ref="BN504" ca="1">+INDIRECT(BN493)</f>
        <v>5000</v>
      </c>
      <c r="BO504" s="76" cm="1">
        <f t="array" aca="1" ref="BO504" ca="1">+INDIRECT(BO493)</f>
        <v>5000</v>
      </c>
      <c r="BP504" s="76" cm="1">
        <f t="array" aca="1" ref="BP504" ca="1">+INDIRECT(BP493)</f>
        <v>5000</v>
      </c>
      <c r="BQ504" s="76" cm="1">
        <f t="array" aca="1" ref="BQ504" ca="1">+INDIRECT(BQ493)</f>
        <v>5000</v>
      </c>
      <c r="BR504" s="76" cm="1">
        <f t="array" aca="1" ref="BR504" ca="1">+INDIRECT(BR493)</f>
        <v>5000</v>
      </c>
      <c r="BS504" s="76" cm="1">
        <f t="array" aca="1" ref="BS504" ca="1">+INDIRECT(BS493)</f>
        <v>5000</v>
      </c>
      <c r="BT504" s="76" cm="1">
        <f t="array" aca="1" ref="BT504" ca="1">+INDIRECT(BT493)</f>
        <v>5000</v>
      </c>
      <c r="BU504" s="76" cm="1">
        <f t="array" aca="1" ref="BU504" ca="1">+INDIRECT(BU493)</f>
        <v>5000</v>
      </c>
      <c r="BV504" s="76" cm="1">
        <f t="array" aca="1" ref="BV504" ca="1">+INDIRECT(BV493)</f>
        <v>5000</v>
      </c>
      <c r="BW504" s="76" cm="1">
        <f t="array" aca="1" ref="BW504" ca="1">+INDIRECT(BW493)</f>
        <v>5000</v>
      </c>
      <c r="BX504" s="76" cm="1">
        <f t="array" aca="1" ref="BX504" ca="1">+INDIRECT(BX493)</f>
        <v>5000</v>
      </c>
      <c r="BY504" s="76" cm="1">
        <f t="array" aca="1" ref="BY504" ca="1">+INDIRECT(BY493)</f>
        <v>5000</v>
      </c>
      <c r="BZ504" s="76" cm="1">
        <f t="array" aca="1" ref="BZ504" ca="1">+INDIRECT(BZ493)</f>
        <v>5000</v>
      </c>
      <c r="CA504" s="76" cm="1">
        <f t="array" aca="1" ref="CA504" ca="1">+INDIRECT(CA493)</f>
        <v>5000</v>
      </c>
      <c r="CB504" s="76" cm="1">
        <f t="array" aca="1" ref="CB504" ca="1">+INDIRECT(CB493)</f>
        <v>5000</v>
      </c>
      <c r="CC504" s="76" cm="1">
        <f t="array" aca="1" ref="CC504" ca="1">+INDIRECT(CC493)</f>
        <v>5000</v>
      </c>
      <c r="CD504" s="76" cm="1">
        <f t="array" aca="1" ref="CD504" ca="1">+INDIRECT(CD493)</f>
        <v>5000</v>
      </c>
      <c r="CE504" s="76" cm="1">
        <f t="array" aca="1" ref="CE504" ca="1">+INDIRECT(CE493)</f>
        <v>5000</v>
      </c>
      <c r="CF504" s="76" cm="1">
        <f t="array" aca="1" ref="CF504" ca="1">+INDIRECT(CF493)</f>
        <v>5000</v>
      </c>
      <c r="CG504" s="76" cm="1">
        <f t="array" aca="1" ref="CG504" ca="1">+INDIRECT(CG493)</f>
        <v>5000</v>
      </c>
      <c r="CH504" s="76" cm="1">
        <f t="array" aca="1" ref="CH504" ca="1">+INDIRECT(CH493)</f>
        <v>5000</v>
      </c>
      <c r="CI504" s="76" cm="1">
        <f t="array" aca="1" ref="CI504" ca="1">+INDIRECT(CI493)</f>
        <v>5000</v>
      </c>
      <c r="CJ504" s="76" cm="1">
        <f t="array" aca="1" ref="CJ504" ca="1">+INDIRECT(CJ493)</f>
        <v>5000</v>
      </c>
      <c r="CK504" s="76" cm="1">
        <f t="array" aca="1" ref="CK504" ca="1">+INDIRECT(CK493)</f>
        <v>5000</v>
      </c>
      <c r="CL504" s="76" cm="1">
        <f t="array" aca="1" ref="CL504" ca="1">+INDIRECT(CL493)</f>
        <v>5000</v>
      </c>
    </row>
    <row r="505" spans="2:90" outlineLevel="2" x14ac:dyDescent="0.4">
      <c r="B505" s="409">
        <f t="shared" ref="B505:B527" si="467">+B504+1</f>
        <v>2</v>
      </c>
      <c r="C505" s="31"/>
      <c r="D505" t="s">
        <v>928</v>
      </c>
      <c r="E505" s="8" t="str">
        <f t="shared" si="465"/>
        <v>505 GROWTH-PV</v>
      </c>
      <c r="G505" s="31"/>
      <c r="H505" s="16">
        <f t="shared" ref="H505:H528" si="468">H504+1/25</f>
        <v>0.08</v>
      </c>
      <c r="I505" s="410">
        <v>0</v>
      </c>
      <c r="J505" s="73"/>
      <c r="K505" s="15">
        <f t="shared" ca="1" si="466"/>
        <v>5000</v>
      </c>
      <c r="L505" s="15">
        <f t="shared" ca="1" si="466"/>
        <v>5000</v>
      </c>
      <c r="M505" s="15">
        <f t="shared" ca="1" si="466"/>
        <v>5000</v>
      </c>
      <c r="N505" s="15">
        <f t="shared" ca="1" si="466"/>
        <v>5000</v>
      </c>
      <c r="O505" s="15">
        <f t="shared" ca="1" si="466"/>
        <v>5000</v>
      </c>
      <c r="P505" s="15">
        <f t="shared" ca="1" si="466"/>
        <v>5000</v>
      </c>
      <c r="R505" s="67"/>
      <c r="S505" s="76">
        <f t="shared" ref="S505:AY505" si="469">+R504</f>
        <v>0</v>
      </c>
      <c r="T505" s="76">
        <f t="shared" ca="1" si="469"/>
        <v>5000</v>
      </c>
      <c r="U505" s="76">
        <f t="shared" ca="1" si="469"/>
        <v>5000</v>
      </c>
      <c r="V505" s="76">
        <f t="shared" ca="1" si="469"/>
        <v>5000</v>
      </c>
      <c r="W505" s="76">
        <f t="shared" ca="1" si="469"/>
        <v>5000</v>
      </c>
      <c r="X505" s="76">
        <f t="shared" ca="1" si="469"/>
        <v>5000</v>
      </c>
      <c r="Y505" s="76">
        <f t="shared" ca="1" si="469"/>
        <v>5000</v>
      </c>
      <c r="Z505" s="76">
        <f t="shared" ca="1" si="469"/>
        <v>5000</v>
      </c>
      <c r="AA505" s="76">
        <f t="shared" ca="1" si="469"/>
        <v>5000</v>
      </c>
      <c r="AB505" s="76">
        <f t="shared" ca="1" si="469"/>
        <v>5000</v>
      </c>
      <c r="AC505" s="76">
        <f t="shared" ca="1" si="469"/>
        <v>5000</v>
      </c>
      <c r="AD505" s="76">
        <f t="shared" ca="1" si="469"/>
        <v>5000</v>
      </c>
      <c r="AE505" s="76">
        <f t="shared" ca="1" si="469"/>
        <v>5000</v>
      </c>
      <c r="AF505" s="76">
        <f t="shared" ca="1" si="469"/>
        <v>5000</v>
      </c>
      <c r="AG505" s="76">
        <f t="shared" ca="1" si="469"/>
        <v>5000</v>
      </c>
      <c r="AH505" s="76">
        <f t="shared" ca="1" si="469"/>
        <v>5000</v>
      </c>
      <c r="AI505" s="76">
        <f t="shared" ca="1" si="469"/>
        <v>5000</v>
      </c>
      <c r="AJ505" s="76">
        <f t="shared" ca="1" si="469"/>
        <v>5000</v>
      </c>
      <c r="AK505" s="76">
        <f t="shared" ca="1" si="469"/>
        <v>5000</v>
      </c>
      <c r="AL505" s="76">
        <f t="shared" ca="1" si="469"/>
        <v>5000</v>
      </c>
      <c r="AM505" s="76">
        <f t="shared" ca="1" si="469"/>
        <v>5000</v>
      </c>
      <c r="AN505" s="76">
        <f t="shared" ca="1" si="469"/>
        <v>5000</v>
      </c>
      <c r="AO505" s="76">
        <f t="shared" ca="1" si="469"/>
        <v>5000</v>
      </c>
      <c r="AP505" s="76">
        <f t="shared" ca="1" si="469"/>
        <v>5000</v>
      </c>
      <c r="AQ505" s="76">
        <f t="shared" ca="1" si="469"/>
        <v>5000</v>
      </c>
      <c r="AR505" s="76">
        <f t="shared" ca="1" si="469"/>
        <v>5000</v>
      </c>
      <c r="AS505" s="76">
        <f t="shared" ca="1" si="469"/>
        <v>5000</v>
      </c>
      <c r="AT505" s="76">
        <f t="shared" ca="1" si="469"/>
        <v>5000</v>
      </c>
      <c r="AU505" s="76">
        <f t="shared" ca="1" si="469"/>
        <v>5000</v>
      </c>
      <c r="AV505" s="76">
        <f t="shared" ca="1" si="469"/>
        <v>5000</v>
      </c>
      <c r="AW505" s="76">
        <f t="shared" ca="1" si="469"/>
        <v>5000</v>
      </c>
      <c r="AX505" s="76">
        <f t="shared" ca="1" si="469"/>
        <v>5000</v>
      </c>
      <c r="AY505" s="76">
        <f t="shared" ca="1" si="469"/>
        <v>5000</v>
      </c>
      <c r="AZ505" s="76">
        <f t="shared" ref="AZ505:CE505" ca="1" si="470">+AY504</f>
        <v>5000</v>
      </c>
      <c r="BA505" s="76">
        <f t="shared" ca="1" si="470"/>
        <v>5000</v>
      </c>
      <c r="BB505" s="76">
        <f t="shared" ca="1" si="470"/>
        <v>5000</v>
      </c>
      <c r="BC505" s="76">
        <f t="shared" ca="1" si="470"/>
        <v>5000</v>
      </c>
      <c r="BD505" s="76">
        <f t="shared" ca="1" si="470"/>
        <v>5000</v>
      </c>
      <c r="BE505" s="76">
        <f t="shared" ca="1" si="470"/>
        <v>5000</v>
      </c>
      <c r="BF505" s="76">
        <f t="shared" ca="1" si="470"/>
        <v>5000</v>
      </c>
      <c r="BG505" s="76">
        <f t="shared" ca="1" si="470"/>
        <v>5000</v>
      </c>
      <c r="BH505" s="76">
        <f t="shared" ca="1" si="470"/>
        <v>5000</v>
      </c>
      <c r="BI505" s="76">
        <f t="shared" ca="1" si="470"/>
        <v>5000</v>
      </c>
      <c r="BJ505" s="76">
        <f t="shared" ca="1" si="470"/>
        <v>5000</v>
      </c>
      <c r="BK505" s="76">
        <f t="shared" ca="1" si="470"/>
        <v>5000</v>
      </c>
      <c r="BL505" s="76">
        <f t="shared" ca="1" si="470"/>
        <v>5000</v>
      </c>
      <c r="BM505" s="76">
        <f t="shared" ca="1" si="470"/>
        <v>5000</v>
      </c>
      <c r="BN505" s="76">
        <f t="shared" ca="1" si="470"/>
        <v>5000</v>
      </c>
      <c r="BO505" s="76">
        <f t="shared" ca="1" si="470"/>
        <v>5000</v>
      </c>
      <c r="BP505" s="76">
        <f t="shared" ca="1" si="470"/>
        <v>5000</v>
      </c>
      <c r="BQ505" s="76">
        <f t="shared" ca="1" si="470"/>
        <v>5000</v>
      </c>
      <c r="BR505" s="76">
        <f t="shared" ca="1" si="470"/>
        <v>5000</v>
      </c>
      <c r="BS505" s="76">
        <f t="shared" ca="1" si="470"/>
        <v>5000</v>
      </c>
      <c r="BT505" s="76">
        <f t="shared" ca="1" si="470"/>
        <v>5000</v>
      </c>
      <c r="BU505" s="76">
        <f t="shared" ca="1" si="470"/>
        <v>5000</v>
      </c>
      <c r="BV505" s="76">
        <f t="shared" ca="1" si="470"/>
        <v>5000</v>
      </c>
      <c r="BW505" s="76">
        <f t="shared" ca="1" si="470"/>
        <v>5000</v>
      </c>
      <c r="BX505" s="76">
        <f t="shared" ca="1" si="470"/>
        <v>5000</v>
      </c>
      <c r="BY505" s="76">
        <f t="shared" ca="1" si="470"/>
        <v>5000</v>
      </c>
      <c r="BZ505" s="76">
        <f t="shared" ca="1" si="470"/>
        <v>5000</v>
      </c>
      <c r="CA505" s="76">
        <f t="shared" ca="1" si="470"/>
        <v>5000</v>
      </c>
      <c r="CB505" s="76">
        <f t="shared" ca="1" si="470"/>
        <v>5000</v>
      </c>
      <c r="CC505" s="76">
        <f t="shared" ca="1" si="470"/>
        <v>5000</v>
      </c>
      <c r="CD505" s="76">
        <f t="shared" ca="1" si="470"/>
        <v>5000</v>
      </c>
      <c r="CE505" s="76">
        <f t="shared" ca="1" si="470"/>
        <v>5000</v>
      </c>
      <c r="CF505" s="76">
        <f t="shared" ref="CF505:CL505" ca="1" si="471">+CE504</f>
        <v>5000</v>
      </c>
      <c r="CG505" s="76">
        <f t="shared" ca="1" si="471"/>
        <v>5000</v>
      </c>
      <c r="CH505" s="76">
        <f t="shared" ca="1" si="471"/>
        <v>5000</v>
      </c>
      <c r="CI505" s="76">
        <f t="shared" ca="1" si="471"/>
        <v>5000</v>
      </c>
      <c r="CJ505" s="76">
        <f t="shared" ca="1" si="471"/>
        <v>5000</v>
      </c>
      <c r="CK505" s="76">
        <f t="shared" ca="1" si="471"/>
        <v>5000</v>
      </c>
      <c r="CL505" s="76">
        <f t="shared" ca="1" si="471"/>
        <v>5000</v>
      </c>
    </row>
    <row r="506" spans="2:90" outlineLevel="2" x14ac:dyDescent="0.4">
      <c r="B506" s="409">
        <f t="shared" si="467"/>
        <v>3</v>
      </c>
      <c r="C506" s="31"/>
      <c r="D506" t="s">
        <v>928</v>
      </c>
      <c r="E506" s="8" t="str">
        <f t="shared" si="465"/>
        <v>506 GROWTH-PV</v>
      </c>
      <c r="G506" s="31"/>
      <c r="H506" s="16">
        <f t="shared" si="468"/>
        <v>0.12</v>
      </c>
      <c r="I506" s="410">
        <v>0</v>
      </c>
      <c r="J506" s="73"/>
      <c r="K506" s="15">
        <f t="shared" ca="1" si="466"/>
        <v>5000</v>
      </c>
      <c r="L506" s="15">
        <f t="shared" ca="1" si="466"/>
        <v>5000</v>
      </c>
      <c r="M506" s="15">
        <f t="shared" ca="1" si="466"/>
        <v>5000</v>
      </c>
      <c r="N506" s="15">
        <f t="shared" ca="1" si="466"/>
        <v>5000</v>
      </c>
      <c r="O506" s="15">
        <f t="shared" ca="1" si="466"/>
        <v>5000</v>
      </c>
      <c r="P506" s="15">
        <f t="shared" ca="1" si="466"/>
        <v>5000</v>
      </c>
      <c r="R506" s="67"/>
      <c r="S506" s="76">
        <f t="shared" ref="S506:AB514" si="472">+R505</f>
        <v>0</v>
      </c>
      <c r="T506" s="76">
        <f t="shared" si="472"/>
        <v>0</v>
      </c>
      <c r="U506" s="76">
        <f t="shared" ref="U506:AZ506" ca="1" si="473">+T505</f>
        <v>5000</v>
      </c>
      <c r="V506" s="76">
        <f t="shared" ca="1" si="473"/>
        <v>5000</v>
      </c>
      <c r="W506" s="76">
        <f t="shared" ca="1" si="473"/>
        <v>5000</v>
      </c>
      <c r="X506" s="76">
        <f t="shared" ca="1" si="473"/>
        <v>5000</v>
      </c>
      <c r="Y506" s="76">
        <f t="shared" ca="1" si="473"/>
        <v>5000</v>
      </c>
      <c r="Z506" s="76">
        <f t="shared" ca="1" si="473"/>
        <v>5000</v>
      </c>
      <c r="AA506" s="76">
        <f t="shared" ca="1" si="473"/>
        <v>5000</v>
      </c>
      <c r="AB506" s="76">
        <f t="shared" ca="1" si="473"/>
        <v>5000</v>
      </c>
      <c r="AC506" s="76">
        <f t="shared" ca="1" si="473"/>
        <v>5000</v>
      </c>
      <c r="AD506" s="76">
        <f t="shared" ca="1" si="473"/>
        <v>5000</v>
      </c>
      <c r="AE506" s="76">
        <f t="shared" ca="1" si="473"/>
        <v>5000</v>
      </c>
      <c r="AF506" s="76">
        <f t="shared" ca="1" si="473"/>
        <v>5000</v>
      </c>
      <c r="AG506" s="76">
        <f t="shared" ca="1" si="473"/>
        <v>5000</v>
      </c>
      <c r="AH506" s="76">
        <f t="shared" ca="1" si="473"/>
        <v>5000</v>
      </c>
      <c r="AI506" s="76">
        <f t="shared" ca="1" si="473"/>
        <v>5000</v>
      </c>
      <c r="AJ506" s="76">
        <f t="shared" ca="1" si="473"/>
        <v>5000</v>
      </c>
      <c r="AK506" s="76">
        <f t="shared" ca="1" si="473"/>
        <v>5000</v>
      </c>
      <c r="AL506" s="76">
        <f t="shared" ca="1" si="473"/>
        <v>5000</v>
      </c>
      <c r="AM506" s="76">
        <f t="shared" ca="1" si="473"/>
        <v>5000</v>
      </c>
      <c r="AN506" s="76">
        <f t="shared" ca="1" si="473"/>
        <v>5000</v>
      </c>
      <c r="AO506" s="76">
        <f t="shared" ca="1" si="473"/>
        <v>5000</v>
      </c>
      <c r="AP506" s="76">
        <f t="shared" ca="1" si="473"/>
        <v>5000</v>
      </c>
      <c r="AQ506" s="76">
        <f t="shared" ca="1" si="473"/>
        <v>5000</v>
      </c>
      <c r="AR506" s="76">
        <f t="shared" ca="1" si="473"/>
        <v>5000</v>
      </c>
      <c r="AS506" s="76">
        <f t="shared" ca="1" si="473"/>
        <v>5000</v>
      </c>
      <c r="AT506" s="76">
        <f t="shared" ca="1" si="473"/>
        <v>5000</v>
      </c>
      <c r="AU506" s="76">
        <f t="shared" ca="1" si="473"/>
        <v>5000</v>
      </c>
      <c r="AV506" s="76">
        <f t="shared" ca="1" si="473"/>
        <v>5000</v>
      </c>
      <c r="AW506" s="76">
        <f t="shared" ca="1" si="473"/>
        <v>5000</v>
      </c>
      <c r="AX506" s="76">
        <f t="shared" ca="1" si="473"/>
        <v>5000</v>
      </c>
      <c r="AY506" s="76">
        <f t="shared" ca="1" si="473"/>
        <v>5000</v>
      </c>
      <c r="AZ506" s="76">
        <f t="shared" ca="1" si="473"/>
        <v>5000</v>
      </c>
      <c r="BA506" s="76">
        <f t="shared" ref="BA506:CF506" ca="1" si="474">+AZ505</f>
        <v>5000</v>
      </c>
      <c r="BB506" s="76">
        <f t="shared" ca="1" si="474"/>
        <v>5000</v>
      </c>
      <c r="BC506" s="76">
        <f t="shared" ca="1" si="474"/>
        <v>5000</v>
      </c>
      <c r="BD506" s="76">
        <f t="shared" ca="1" si="474"/>
        <v>5000</v>
      </c>
      <c r="BE506" s="76">
        <f t="shared" ca="1" si="474"/>
        <v>5000</v>
      </c>
      <c r="BF506" s="76">
        <f t="shared" ca="1" si="474"/>
        <v>5000</v>
      </c>
      <c r="BG506" s="76">
        <f t="shared" ca="1" si="474"/>
        <v>5000</v>
      </c>
      <c r="BH506" s="76">
        <f t="shared" ca="1" si="474"/>
        <v>5000</v>
      </c>
      <c r="BI506" s="76">
        <f t="shared" ca="1" si="474"/>
        <v>5000</v>
      </c>
      <c r="BJ506" s="76">
        <f t="shared" ca="1" si="474"/>
        <v>5000</v>
      </c>
      <c r="BK506" s="76">
        <f t="shared" ca="1" si="474"/>
        <v>5000</v>
      </c>
      <c r="BL506" s="76">
        <f t="shared" ca="1" si="474"/>
        <v>5000</v>
      </c>
      <c r="BM506" s="76">
        <f t="shared" ca="1" si="474"/>
        <v>5000</v>
      </c>
      <c r="BN506" s="76">
        <f t="shared" ca="1" si="474"/>
        <v>5000</v>
      </c>
      <c r="BO506" s="76">
        <f t="shared" ca="1" si="474"/>
        <v>5000</v>
      </c>
      <c r="BP506" s="76">
        <f t="shared" ca="1" si="474"/>
        <v>5000</v>
      </c>
      <c r="BQ506" s="76">
        <f t="shared" ca="1" si="474"/>
        <v>5000</v>
      </c>
      <c r="BR506" s="76">
        <f t="shared" ca="1" si="474"/>
        <v>5000</v>
      </c>
      <c r="BS506" s="76">
        <f t="shared" ca="1" si="474"/>
        <v>5000</v>
      </c>
      <c r="BT506" s="76">
        <f t="shared" ca="1" si="474"/>
        <v>5000</v>
      </c>
      <c r="BU506" s="76">
        <f t="shared" ca="1" si="474"/>
        <v>5000</v>
      </c>
      <c r="BV506" s="76">
        <f t="shared" ca="1" si="474"/>
        <v>5000</v>
      </c>
      <c r="BW506" s="76">
        <f t="shared" ca="1" si="474"/>
        <v>5000</v>
      </c>
      <c r="BX506" s="76">
        <f t="shared" ca="1" si="474"/>
        <v>5000</v>
      </c>
      <c r="BY506" s="76">
        <f t="shared" ca="1" si="474"/>
        <v>5000</v>
      </c>
      <c r="BZ506" s="76">
        <f t="shared" ca="1" si="474"/>
        <v>5000</v>
      </c>
      <c r="CA506" s="76">
        <f t="shared" ca="1" si="474"/>
        <v>5000</v>
      </c>
      <c r="CB506" s="76">
        <f t="shared" ca="1" si="474"/>
        <v>5000</v>
      </c>
      <c r="CC506" s="76">
        <f t="shared" ca="1" si="474"/>
        <v>5000</v>
      </c>
      <c r="CD506" s="76">
        <f t="shared" ca="1" si="474"/>
        <v>5000</v>
      </c>
      <c r="CE506" s="76">
        <f t="shared" ca="1" si="474"/>
        <v>5000</v>
      </c>
      <c r="CF506" s="76">
        <f t="shared" ca="1" si="474"/>
        <v>5000</v>
      </c>
      <c r="CG506" s="76">
        <f t="shared" ref="CG506:CL506" ca="1" si="475">+CF505</f>
        <v>5000</v>
      </c>
      <c r="CH506" s="76">
        <f t="shared" ca="1" si="475"/>
        <v>5000</v>
      </c>
      <c r="CI506" s="76">
        <f t="shared" ca="1" si="475"/>
        <v>5000</v>
      </c>
      <c r="CJ506" s="76">
        <f t="shared" ca="1" si="475"/>
        <v>5000</v>
      </c>
      <c r="CK506" s="76">
        <f t="shared" ca="1" si="475"/>
        <v>5000</v>
      </c>
      <c r="CL506" s="76">
        <f t="shared" ca="1" si="475"/>
        <v>5000</v>
      </c>
    </row>
    <row r="507" spans="2:90" outlineLevel="2" x14ac:dyDescent="0.4">
      <c r="B507" s="409">
        <f t="shared" si="467"/>
        <v>4</v>
      </c>
      <c r="C507" s="31"/>
      <c r="D507" t="s">
        <v>928</v>
      </c>
      <c r="E507" s="8" t="str">
        <f t="shared" si="465"/>
        <v>507 GROWTH-PV</v>
      </c>
      <c r="G507" s="31"/>
      <c r="H507" s="16">
        <f t="shared" si="468"/>
        <v>0.16</v>
      </c>
      <c r="I507" s="410">
        <v>0</v>
      </c>
      <c r="J507" s="73"/>
      <c r="K507" s="15">
        <f t="shared" ca="1" si="466"/>
        <v>5000</v>
      </c>
      <c r="L507" s="15">
        <f t="shared" ca="1" si="466"/>
        <v>5000</v>
      </c>
      <c r="M507" s="15">
        <f t="shared" ca="1" si="466"/>
        <v>5000</v>
      </c>
      <c r="N507" s="15">
        <f t="shared" ca="1" si="466"/>
        <v>5000</v>
      </c>
      <c r="O507" s="15">
        <f t="shared" ca="1" si="466"/>
        <v>5000</v>
      </c>
      <c r="P507" s="15">
        <f t="shared" ca="1" si="466"/>
        <v>5000</v>
      </c>
      <c r="R507" s="67"/>
      <c r="S507" s="76">
        <f t="shared" si="472"/>
        <v>0</v>
      </c>
      <c r="T507" s="76">
        <f t="shared" si="472"/>
        <v>0</v>
      </c>
      <c r="U507" s="76">
        <f t="shared" si="472"/>
        <v>0</v>
      </c>
      <c r="V507" s="76">
        <f t="shared" ref="V507:BA507" ca="1" si="476">+U506</f>
        <v>5000</v>
      </c>
      <c r="W507" s="76">
        <f t="shared" ca="1" si="476"/>
        <v>5000</v>
      </c>
      <c r="X507" s="76">
        <f t="shared" ca="1" si="476"/>
        <v>5000</v>
      </c>
      <c r="Y507" s="76">
        <f t="shared" ca="1" si="476"/>
        <v>5000</v>
      </c>
      <c r="Z507" s="76">
        <f t="shared" ca="1" si="476"/>
        <v>5000</v>
      </c>
      <c r="AA507" s="76">
        <f t="shared" ca="1" si="476"/>
        <v>5000</v>
      </c>
      <c r="AB507" s="76">
        <f t="shared" ca="1" si="476"/>
        <v>5000</v>
      </c>
      <c r="AC507" s="76">
        <f t="shared" ca="1" si="476"/>
        <v>5000</v>
      </c>
      <c r="AD507" s="76">
        <f t="shared" ca="1" si="476"/>
        <v>5000</v>
      </c>
      <c r="AE507" s="76">
        <f t="shared" ca="1" si="476"/>
        <v>5000</v>
      </c>
      <c r="AF507" s="76">
        <f t="shared" ca="1" si="476"/>
        <v>5000</v>
      </c>
      <c r="AG507" s="76">
        <f t="shared" ca="1" si="476"/>
        <v>5000</v>
      </c>
      <c r="AH507" s="76">
        <f t="shared" ca="1" si="476"/>
        <v>5000</v>
      </c>
      <c r="AI507" s="76">
        <f t="shared" ca="1" si="476"/>
        <v>5000</v>
      </c>
      <c r="AJ507" s="76">
        <f t="shared" ca="1" si="476"/>
        <v>5000</v>
      </c>
      <c r="AK507" s="76">
        <f t="shared" ca="1" si="476"/>
        <v>5000</v>
      </c>
      <c r="AL507" s="76">
        <f t="shared" ca="1" si="476"/>
        <v>5000</v>
      </c>
      <c r="AM507" s="76">
        <f t="shared" ca="1" si="476"/>
        <v>5000</v>
      </c>
      <c r="AN507" s="76">
        <f t="shared" ca="1" si="476"/>
        <v>5000</v>
      </c>
      <c r="AO507" s="76">
        <f t="shared" ca="1" si="476"/>
        <v>5000</v>
      </c>
      <c r="AP507" s="76">
        <f t="shared" ca="1" si="476"/>
        <v>5000</v>
      </c>
      <c r="AQ507" s="76">
        <f t="shared" ca="1" si="476"/>
        <v>5000</v>
      </c>
      <c r="AR507" s="76">
        <f t="shared" ca="1" si="476"/>
        <v>5000</v>
      </c>
      <c r="AS507" s="76">
        <f t="shared" ca="1" si="476"/>
        <v>5000</v>
      </c>
      <c r="AT507" s="76">
        <f t="shared" ca="1" si="476"/>
        <v>5000</v>
      </c>
      <c r="AU507" s="76">
        <f t="shared" ca="1" si="476"/>
        <v>5000</v>
      </c>
      <c r="AV507" s="76">
        <f t="shared" ca="1" si="476"/>
        <v>5000</v>
      </c>
      <c r="AW507" s="76">
        <f t="shared" ca="1" si="476"/>
        <v>5000</v>
      </c>
      <c r="AX507" s="76">
        <f t="shared" ca="1" si="476"/>
        <v>5000</v>
      </c>
      <c r="AY507" s="76">
        <f t="shared" ca="1" si="476"/>
        <v>5000</v>
      </c>
      <c r="AZ507" s="76">
        <f t="shared" ca="1" si="476"/>
        <v>5000</v>
      </c>
      <c r="BA507" s="76">
        <f t="shared" ca="1" si="476"/>
        <v>5000</v>
      </c>
      <c r="BB507" s="76">
        <f t="shared" ref="BB507:CG507" ca="1" si="477">+BA506</f>
        <v>5000</v>
      </c>
      <c r="BC507" s="76">
        <f t="shared" ca="1" si="477"/>
        <v>5000</v>
      </c>
      <c r="BD507" s="76">
        <f t="shared" ca="1" si="477"/>
        <v>5000</v>
      </c>
      <c r="BE507" s="76">
        <f t="shared" ca="1" si="477"/>
        <v>5000</v>
      </c>
      <c r="BF507" s="76">
        <f t="shared" ca="1" si="477"/>
        <v>5000</v>
      </c>
      <c r="BG507" s="76">
        <f t="shared" ca="1" si="477"/>
        <v>5000</v>
      </c>
      <c r="BH507" s="76">
        <f t="shared" ca="1" si="477"/>
        <v>5000</v>
      </c>
      <c r="BI507" s="76">
        <f t="shared" ca="1" si="477"/>
        <v>5000</v>
      </c>
      <c r="BJ507" s="76">
        <f t="shared" ca="1" si="477"/>
        <v>5000</v>
      </c>
      <c r="BK507" s="76">
        <f t="shared" ca="1" si="477"/>
        <v>5000</v>
      </c>
      <c r="BL507" s="76">
        <f t="shared" ca="1" si="477"/>
        <v>5000</v>
      </c>
      <c r="BM507" s="76">
        <f t="shared" ca="1" si="477"/>
        <v>5000</v>
      </c>
      <c r="BN507" s="76">
        <f t="shared" ca="1" si="477"/>
        <v>5000</v>
      </c>
      <c r="BO507" s="76">
        <f t="shared" ca="1" si="477"/>
        <v>5000</v>
      </c>
      <c r="BP507" s="76">
        <f t="shared" ca="1" si="477"/>
        <v>5000</v>
      </c>
      <c r="BQ507" s="76">
        <f t="shared" ca="1" si="477"/>
        <v>5000</v>
      </c>
      <c r="BR507" s="76">
        <f t="shared" ca="1" si="477"/>
        <v>5000</v>
      </c>
      <c r="BS507" s="76">
        <f t="shared" ca="1" si="477"/>
        <v>5000</v>
      </c>
      <c r="BT507" s="76">
        <f t="shared" ca="1" si="477"/>
        <v>5000</v>
      </c>
      <c r="BU507" s="76">
        <f t="shared" ca="1" si="477"/>
        <v>5000</v>
      </c>
      <c r="BV507" s="76">
        <f t="shared" ca="1" si="477"/>
        <v>5000</v>
      </c>
      <c r="BW507" s="76">
        <f t="shared" ca="1" si="477"/>
        <v>5000</v>
      </c>
      <c r="BX507" s="76">
        <f t="shared" ca="1" si="477"/>
        <v>5000</v>
      </c>
      <c r="BY507" s="76">
        <f t="shared" ca="1" si="477"/>
        <v>5000</v>
      </c>
      <c r="BZ507" s="76">
        <f t="shared" ca="1" si="477"/>
        <v>5000</v>
      </c>
      <c r="CA507" s="76">
        <f t="shared" ca="1" si="477"/>
        <v>5000</v>
      </c>
      <c r="CB507" s="76">
        <f t="shared" ca="1" si="477"/>
        <v>5000</v>
      </c>
      <c r="CC507" s="76">
        <f t="shared" ca="1" si="477"/>
        <v>5000</v>
      </c>
      <c r="CD507" s="76">
        <f t="shared" ca="1" si="477"/>
        <v>5000</v>
      </c>
      <c r="CE507" s="76">
        <f t="shared" ca="1" si="477"/>
        <v>5000</v>
      </c>
      <c r="CF507" s="76">
        <f t="shared" ca="1" si="477"/>
        <v>5000</v>
      </c>
      <c r="CG507" s="76">
        <f t="shared" ca="1" si="477"/>
        <v>5000</v>
      </c>
      <c r="CH507" s="76">
        <f t="shared" ref="CH507:CL507" ca="1" si="478">+CG506</f>
        <v>5000</v>
      </c>
      <c r="CI507" s="76">
        <f t="shared" ca="1" si="478"/>
        <v>5000</v>
      </c>
      <c r="CJ507" s="76">
        <f t="shared" ca="1" si="478"/>
        <v>5000</v>
      </c>
      <c r="CK507" s="76">
        <f t="shared" ca="1" si="478"/>
        <v>5000</v>
      </c>
      <c r="CL507" s="76">
        <f t="shared" ca="1" si="478"/>
        <v>5000</v>
      </c>
    </row>
    <row r="508" spans="2:90" outlineLevel="2" x14ac:dyDescent="0.4">
      <c r="B508" s="409">
        <f t="shared" si="467"/>
        <v>5</v>
      </c>
      <c r="C508" s="31"/>
      <c r="D508" t="s">
        <v>928</v>
      </c>
      <c r="E508" s="8" t="str">
        <f t="shared" si="465"/>
        <v>508 GROWTH-PV</v>
      </c>
      <c r="G508" s="31"/>
      <c r="H508" s="16">
        <f t="shared" si="468"/>
        <v>0.2</v>
      </c>
      <c r="I508" s="410">
        <v>0</v>
      </c>
      <c r="J508" s="73"/>
      <c r="K508" s="15">
        <f t="shared" ca="1" si="466"/>
        <v>5000</v>
      </c>
      <c r="L508" s="15">
        <f t="shared" ca="1" si="466"/>
        <v>5000</v>
      </c>
      <c r="M508" s="15">
        <f t="shared" ca="1" si="466"/>
        <v>5000</v>
      </c>
      <c r="N508" s="15">
        <f t="shared" ca="1" si="466"/>
        <v>5000</v>
      </c>
      <c r="O508" s="15">
        <f t="shared" ca="1" si="466"/>
        <v>5000</v>
      </c>
      <c r="P508" s="15">
        <f t="shared" ca="1" si="466"/>
        <v>5000</v>
      </c>
      <c r="R508" s="67"/>
      <c r="S508" s="76">
        <f t="shared" si="472"/>
        <v>0</v>
      </c>
      <c r="T508" s="76">
        <f t="shared" si="472"/>
        <v>0</v>
      </c>
      <c r="U508" s="76">
        <f t="shared" si="472"/>
        <v>0</v>
      </c>
      <c r="V508" s="76">
        <f t="shared" si="472"/>
        <v>0</v>
      </c>
      <c r="W508" s="76">
        <f t="shared" ref="W508:BB508" ca="1" si="479">+V507</f>
        <v>5000</v>
      </c>
      <c r="X508" s="76">
        <f t="shared" ca="1" si="479"/>
        <v>5000</v>
      </c>
      <c r="Y508" s="76">
        <f t="shared" ca="1" si="479"/>
        <v>5000</v>
      </c>
      <c r="Z508" s="76">
        <f t="shared" ca="1" si="479"/>
        <v>5000</v>
      </c>
      <c r="AA508" s="76">
        <f t="shared" ca="1" si="479"/>
        <v>5000</v>
      </c>
      <c r="AB508" s="76">
        <f t="shared" ca="1" si="479"/>
        <v>5000</v>
      </c>
      <c r="AC508" s="76">
        <f t="shared" ca="1" si="479"/>
        <v>5000</v>
      </c>
      <c r="AD508" s="76">
        <f t="shared" ca="1" si="479"/>
        <v>5000</v>
      </c>
      <c r="AE508" s="76">
        <f t="shared" ca="1" si="479"/>
        <v>5000</v>
      </c>
      <c r="AF508" s="76">
        <f t="shared" ca="1" si="479"/>
        <v>5000</v>
      </c>
      <c r="AG508" s="76">
        <f t="shared" ca="1" si="479"/>
        <v>5000</v>
      </c>
      <c r="AH508" s="76">
        <f t="shared" ca="1" si="479"/>
        <v>5000</v>
      </c>
      <c r="AI508" s="76">
        <f t="shared" ca="1" si="479"/>
        <v>5000</v>
      </c>
      <c r="AJ508" s="76">
        <f t="shared" ca="1" si="479"/>
        <v>5000</v>
      </c>
      <c r="AK508" s="76">
        <f t="shared" ca="1" si="479"/>
        <v>5000</v>
      </c>
      <c r="AL508" s="76">
        <f t="shared" ca="1" si="479"/>
        <v>5000</v>
      </c>
      <c r="AM508" s="76">
        <f t="shared" ca="1" si="479"/>
        <v>5000</v>
      </c>
      <c r="AN508" s="76">
        <f t="shared" ca="1" si="479"/>
        <v>5000</v>
      </c>
      <c r="AO508" s="76">
        <f t="shared" ca="1" si="479"/>
        <v>5000</v>
      </c>
      <c r="AP508" s="76">
        <f t="shared" ca="1" si="479"/>
        <v>5000</v>
      </c>
      <c r="AQ508" s="76">
        <f t="shared" ca="1" si="479"/>
        <v>5000</v>
      </c>
      <c r="AR508" s="76">
        <f t="shared" ca="1" si="479"/>
        <v>5000</v>
      </c>
      <c r="AS508" s="76">
        <f t="shared" ca="1" si="479"/>
        <v>5000</v>
      </c>
      <c r="AT508" s="76">
        <f t="shared" ca="1" si="479"/>
        <v>5000</v>
      </c>
      <c r="AU508" s="76">
        <f t="shared" ca="1" si="479"/>
        <v>5000</v>
      </c>
      <c r="AV508" s="76">
        <f t="shared" ca="1" si="479"/>
        <v>5000</v>
      </c>
      <c r="AW508" s="76">
        <f t="shared" ca="1" si="479"/>
        <v>5000</v>
      </c>
      <c r="AX508" s="76">
        <f t="shared" ca="1" si="479"/>
        <v>5000</v>
      </c>
      <c r="AY508" s="76">
        <f t="shared" ca="1" si="479"/>
        <v>5000</v>
      </c>
      <c r="AZ508" s="76">
        <f t="shared" ca="1" si="479"/>
        <v>5000</v>
      </c>
      <c r="BA508" s="76">
        <f t="shared" ca="1" si="479"/>
        <v>5000</v>
      </c>
      <c r="BB508" s="76">
        <f t="shared" ca="1" si="479"/>
        <v>5000</v>
      </c>
      <c r="BC508" s="76">
        <f t="shared" ref="BC508:CH508" ca="1" si="480">+BB507</f>
        <v>5000</v>
      </c>
      <c r="BD508" s="76">
        <f t="shared" ca="1" si="480"/>
        <v>5000</v>
      </c>
      <c r="BE508" s="76">
        <f t="shared" ca="1" si="480"/>
        <v>5000</v>
      </c>
      <c r="BF508" s="76">
        <f t="shared" ca="1" si="480"/>
        <v>5000</v>
      </c>
      <c r="BG508" s="76">
        <f t="shared" ca="1" si="480"/>
        <v>5000</v>
      </c>
      <c r="BH508" s="76">
        <f t="shared" ca="1" si="480"/>
        <v>5000</v>
      </c>
      <c r="BI508" s="76">
        <f t="shared" ca="1" si="480"/>
        <v>5000</v>
      </c>
      <c r="BJ508" s="76">
        <f t="shared" ca="1" si="480"/>
        <v>5000</v>
      </c>
      <c r="BK508" s="76">
        <f t="shared" ca="1" si="480"/>
        <v>5000</v>
      </c>
      <c r="BL508" s="76">
        <f t="shared" ca="1" si="480"/>
        <v>5000</v>
      </c>
      <c r="BM508" s="76">
        <f t="shared" ca="1" si="480"/>
        <v>5000</v>
      </c>
      <c r="BN508" s="76">
        <f t="shared" ca="1" si="480"/>
        <v>5000</v>
      </c>
      <c r="BO508" s="76">
        <f t="shared" ca="1" si="480"/>
        <v>5000</v>
      </c>
      <c r="BP508" s="76">
        <f t="shared" ca="1" si="480"/>
        <v>5000</v>
      </c>
      <c r="BQ508" s="76">
        <f t="shared" ca="1" si="480"/>
        <v>5000</v>
      </c>
      <c r="BR508" s="76">
        <f t="shared" ca="1" si="480"/>
        <v>5000</v>
      </c>
      <c r="BS508" s="76">
        <f t="shared" ca="1" si="480"/>
        <v>5000</v>
      </c>
      <c r="BT508" s="76">
        <f t="shared" ca="1" si="480"/>
        <v>5000</v>
      </c>
      <c r="BU508" s="76">
        <f t="shared" ca="1" si="480"/>
        <v>5000</v>
      </c>
      <c r="BV508" s="76">
        <f t="shared" ca="1" si="480"/>
        <v>5000</v>
      </c>
      <c r="BW508" s="76">
        <f t="shared" ca="1" si="480"/>
        <v>5000</v>
      </c>
      <c r="BX508" s="76">
        <f t="shared" ca="1" si="480"/>
        <v>5000</v>
      </c>
      <c r="BY508" s="76">
        <f t="shared" ca="1" si="480"/>
        <v>5000</v>
      </c>
      <c r="BZ508" s="76">
        <f t="shared" ca="1" si="480"/>
        <v>5000</v>
      </c>
      <c r="CA508" s="76">
        <f t="shared" ca="1" si="480"/>
        <v>5000</v>
      </c>
      <c r="CB508" s="76">
        <f t="shared" ca="1" si="480"/>
        <v>5000</v>
      </c>
      <c r="CC508" s="76">
        <f t="shared" ca="1" si="480"/>
        <v>5000</v>
      </c>
      <c r="CD508" s="76">
        <f t="shared" ca="1" si="480"/>
        <v>5000</v>
      </c>
      <c r="CE508" s="76">
        <f t="shared" ca="1" si="480"/>
        <v>5000</v>
      </c>
      <c r="CF508" s="76">
        <f t="shared" ca="1" si="480"/>
        <v>5000</v>
      </c>
      <c r="CG508" s="76">
        <f t="shared" ca="1" si="480"/>
        <v>5000</v>
      </c>
      <c r="CH508" s="76">
        <f t="shared" ca="1" si="480"/>
        <v>5000</v>
      </c>
      <c r="CI508" s="76">
        <f t="shared" ref="CI508:CL508" ca="1" si="481">+CH507</f>
        <v>5000</v>
      </c>
      <c r="CJ508" s="76">
        <f t="shared" ca="1" si="481"/>
        <v>5000</v>
      </c>
      <c r="CK508" s="76">
        <f t="shared" ca="1" si="481"/>
        <v>5000</v>
      </c>
      <c r="CL508" s="76">
        <f t="shared" ca="1" si="481"/>
        <v>5000</v>
      </c>
    </row>
    <row r="509" spans="2:90" outlineLevel="2" x14ac:dyDescent="0.4">
      <c r="B509" s="409">
        <f t="shared" si="467"/>
        <v>6</v>
      </c>
      <c r="C509" s="31"/>
      <c r="D509" t="s">
        <v>928</v>
      </c>
      <c r="E509" s="8" t="str">
        <f t="shared" si="465"/>
        <v>509 GROWTH-PV</v>
      </c>
      <c r="G509" s="31"/>
      <c r="H509" s="16">
        <f t="shared" si="468"/>
        <v>0.24000000000000002</v>
      </c>
      <c r="I509" s="410">
        <v>0</v>
      </c>
      <c r="J509" s="73"/>
      <c r="K509" s="15">
        <f t="shared" ca="1" si="466"/>
        <v>5000</v>
      </c>
      <c r="L509" s="15">
        <f t="shared" ca="1" si="466"/>
        <v>5000</v>
      </c>
      <c r="M509" s="15">
        <f t="shared" ca="1" si="466"/>
        <v>5000</v>
      </c>
      <c r="N509" s="15">
        <f t="shared" ca="1" si="466"/>
        <v>5000</v>
      </c>
      <c r="O509" s="15">
        <f t="shared" ca="1" si="466"/>
        <v>5000</v>
      </c>
      <c r="P509" s="15">
        <f t="shared" ca="1" si="466"/>
        <v>5000</v>
      </c>
      <c r="R509" s="67"/>
      <c r="S509" s="76">
        <f t="shared" si="472"/>
        <v>0</v>
      </c>
      <c r="T509" s="76">
        <f t="shared" si="472"/>
        <v>0</v>
      </c>
      <c r="U509" s="76">
        <f t="shared" si="472"/>
        <v>0</v>
      </c>
      <c r="V509" s="76">
        <f t="shared" si="472"/>
        <v>0</v>
      </c>
      <c r="W509" s="76">
        <f t="shared" si="472"/>
        <v>0</v>
      </c>
      <c r="X509" s="76">
        <f t="shared" ref="X509:BC509" ca="1" si="482">+W508</f>
        <v>5000</v>
      </c>
      <c r="Y509" s="76">
        <f t="shared" ca="1" si="482"/>
        <v>5000</v>
      </c>
      <c r="Z509" s="76">
        <f t="shared" ca="1" si="482"/>
        <v>5000</v>
      </c>
      <c r="AA509" s="76">
        <f t="shared" ca="1" si="482"/>
        <v>5000</v>
      </c>
      <c r="AB509" s="76">
        <f t="shared" ca="1" si="482"/>
        <v>5000</v>
      </c>
      <c r="AC509" s="76">
        <f t="shared" ca="1" si="482"/>
        <v>5000</v>
      </c>
      <c r="AD509" s="76">
        <f t="shared" ca="1" si="482"/>
        <v>5000</v>
      </c>
      <c r="AE509" s="76">
        <f t="shared" ca="1" si="482"/>
        <v>5000</v>
      </c>
      <c r="AF509" s="76">
        <f t="shared" ca="1" si="482"/>
        <v>5000</v>
      </c>
      <c r="AG509" s="76">
        <f t="shared" ca="1" si="482"/>
        <v>5000</v>
      </c>
      <c r="AH509" s="76">
        <f t="shared" ca="1" si="482"/>
        <v>5000</v>
      </c>
      <c r="AI509" s="76">
        <f t="shared" ca="1" si="482"/>
        <v>5000</v>
      </c>
      <c r="AJ509" s="76">
        <f t="shared" ca="1" si="482"/>
        <v>5000</v>
      </c>
      <c r="AK509" s="76">
        <f t="shared" ca="1" si="482"/>
        <v>5000</v>
      </c>
      <c r="AL509" s="76">
        <f t="shared" ca="1" si="482"/>
        <v>5000</v>
      </c>
      <c r="AM509" s="76">
        <f t="shared" ca="1" si="482"/>
        <v>5000</v>
      </c>
      <c r="AN509" s="76">
        <f t="shared" ca="1" si="482"/>
        <v>5000</v>
      </c>
      <c r="AO509" s="76">
        <f t="shared" ca="1" si="482"/>
        <v>5000</v>
      </c>
      <c r="AP509" s="76">
        <f t="shared" ca="1" si="482"/>
        <v>5000</v>
      </c>
      <c r="AQ509" s="76">
        <f t="shared" ca="1" si="482"/>
        <v>5000</v>
      </c>
      <c r="AR509" s="76">
        <f t="shared" ca="1" si="482"/>
        <v>5000</v>
      </c>
      <c r="AS509" s="76">
        <f t="shared" ca="1" si="482"/>
        <v>5000</v>
      </c>
      <c r="AT509" s="76">
        <f t="shared" ca="1" si="482"/>
        <v>5000</v>
      </c>
      <c r="AU509" s="76">
        <f t="shared" ca="1" si="482"/>
        <v>5000</v>
      </c>
      <c r="AV509" s="76">
        <f t="shared" ca="1" si="482"/>
        <v>5000</v>
      </c>
      <c r="AW509" s="76">
        <f t="shared" ca="1" si="482"/>
        <v>5000</v>
      </c>
      <c r="AX509" s="76">
        <f t="shared" ca="1" si="482"/>
        <v>5000</v>
      </c>
      <c r="AY509" s="76">
        <f t="shared" ca="1" si="482"/>
        <v>5000</v>
      </c>
      <c r="AZ509" s="76">
        <f t="shared" ca="1" si="482"/>
        <v>5000</v>
      </c>
      <c r="BA509" s="76">
        <f t="shared" ca="1" si="482"/>
        <v>5000</v>
      </c>
      <c r="BB509" s="76">
        <f t="shared" ca="1" si="482"/>
        <v>5000</v>
      </c>
      <c r="BC509" s="76">
        <f t="shared" ca="1" si="482"/>
        <v>5000</v>
      </c>
      <c r="BD509" s="76">
        <f t="shared" ref="BD509:CI509" ca="1" si="483">+BC508</f>
        <v>5000</v>
      </c>
      <c r="BE509" s="76">
        <f t="shared" ca="1" si="483"/>
        <v>5000</v>
      </c>
      <c r="BF509" s="76">
        <f t="shared" ca="1" si="483"/>
        <v>5000</v>
      </c>
      <c r="BG509" s="76">
        <f t="shared" ca="1" si="483"/>
        <v>5000</v>
      </c>
      <c r="BH509" s="76">
        <f t="shared" ca="1" si="483"/>
        <v>5000</v>
      </c>
      <c r="BI509" s="76">
        <f t="shared" ca="1" si="483"/>
        <v>5000</v>
      </c>
      <c r="BJ509" s="76">
        <f t="shared" ca="1" si="483"/>
        <v>5000</v>
      </c>
      <c r="BK509" s="76">
        <f t="shared" ca="1" si="483"/>
        <v>5000</v>
      </c>
      <c r="BL509" s="76">
        <f t="shared" ca="1" si="483"/>
        <v>5000</v>
      </c>
      <c r="BM509" s="76">
        <f t="shared" ca="1" si="483"/>
        <v>5000</v>
      </c>
      <c r="BN509" s="76">
        <f t="shared" ca="1" si="483"/>
        <v>5000</v>
      </c>
      <c r="BO509" s="76">
        <f t="shared" ca="1" si="483"/>
        <v>5000</v>
      </c>
      <c r="BP509" s="76">
        <f t="shared" ca="1" si="483"/>
        <v>5000</v>
      </c>
      <c r="BQ509" s="76">
        <f t="shared" ca="1" si="483"/>
        <v>5000</v>
      </c>
      <c r="BR509" s="76">
        <f t="shared" ca="1" si="483"/>
        <v>5000</v>
      </c>
      <c r="BS509" s="76">
        <f t="shared" ca="1" si="483"/>
        <v>5000</v>
      </c>
      <c r="BT509" s="76">
        <f t="shared" ca="1" si="483"/>
        <v>5000</v>
      </c>
      <c r="BU509" s="76">
        <f t="shared" ca="1" si="483"/>
        <v>5000</v>
      </c>
      <c r="BV509" s="76">
        <f t="shared" ca="1" si="483"/>
        <v>5000</v>
      </c>
      <c r="BW509" s="76">
        <f t="shared" ca="1" si="483"/>
        <v>5000</v>
      </c>
      <c r="BX509" s="76">
        <f t="shared" ca="1" si="483"/>
        <v>5000</v>
      </c>
      <c r="BY509" s="76">
        <f t="shared" ca="1" si="483"/>
        <v>5000</v>
      </c>
      <c r="BZ509" s="76">
        <f t="shared" ca="1" si="483"/>
        <v>5000</v>
      </c>
      <c r="CA509" s="76">
        <f t="shared" ca="1" si="483"/>
        <v>5000</v>
      </c>
      <c r="CB509" s="76">
        <f t="shared" ca="1" si="483"/>
        <v>5000</v>
      </c>
      <c r="CC509" s="76">
        <f t="shared" ca="1" si="483"/>
        <v>5000</v>
      </c>
      <c r="CD509" s="76">
        <f t="shared" ca="1" si="483"/>
        <v>5000</v>
      </c>
      <c r="CE509" s="76">
        <f t="shared" ca="1" si="483"/>
        <v>5000</v>
      </c>
      <c r="CF509" s="76">
        <f t="shared" ca="1" si="483"/>
        <v>5000</v>
      </c>
      <c r="CG509" s="76">
        <f t="shared" ca="1" si="483"/>
        <v>5000</v>
      </c>
      <c r="CH509" s="76">
        <f t="shared" ca="1" si="483"/>
        <v>5000</v>
      </c>
      <c r="CI509" s="76">
        <f t="shared" ca="1" si="483"/>
        <v>5000</v>
      </c>
      <c r="CJ509" s="76">
        <f t="shared" ref="CJ509:CL509" ca="1" si="484">+CI508</f>
        <v>5000</v>
      </c>
      <c r="CK509" s="76">
        <f t="shared" ca="1" si="484"/>
        <v>5000</v>
      </c>
      <c r="CL509" s="76">
        <f t="shared" ca="1" si="484"/>
        <v>5000</v>
      </c>
    </row>
    <row r="510" spans="2:90" outlineLevel="2" x14ac:dyDescent="0.4">
      <c r="B510" s="409">
        <f t="shared" si="467"/>
        <v>7</v>
      </c>
      <c r="C510" s="31"/>
      <c r="D510" t="s">
        <v>928</v>
      </c>
      <c r="E510" s="8" t="str">
        <f t="shared" si="465"/>
        <v>510 GROWTH-PV</v>
      </c>
      <c r="G510" s="31"/>
      <c r="H510" s="16">
        <f t="shared" si="468"/>
        <v>0.28000000000000003</v>
      </c>
      <c r="I510" s="410">
        <v>0</v>
      </c>
      <c r="J510" s="73"/>
      <c r="K510" s="15">
        <f t="shared" ca="1" si="466"/>
        <v>5000</v>
      </c>
      <c r="L510" s="15">
        <f t="shared" ca="1" si="466"/>
        <v>5000</v>
      </c>
      <c r="M510" s="15">
        <f t="shared" ca="1" si="466"/>
        <v>5000</v>
      </c>
      <c r="N510" s="15">
        <f t="shared" ca="1" si="466"/>
        <v>5000</v>
      </c>
      <c r="O510" s="15">
        <f t="shared" ca="1" si="466"/>
        <v>5000</v>
      </c>
      <c r="P510" s="15">
        <f t="shared" ca="1" si="466"/>
        <v>5000</v>
      </c>
      <c r="R510" s="67"/>
      <c r="S510" s="76">
        <f t="shared" si="472"/>
        <v>0</v>
      </c>
      <c r="T510" s="76">
        <f t="shared" si="472"/>
        <v>0</v>
      </c>
      <c r="U510" s="76">
        <f t="shared" si="472"/>
        <v>0</v>
      </c>
      <c r="V510" s="76">
        <f t="shared" si="472"/>
        <v>0</v>
      </c>
      <c r="W510" s="76">
        <f t="shared" si="472"/>
        <v>0</v>
      </c>
      <c r="X510" s="76">
        <f t="shared" si="472"/>
        <v>0</v>
      </c>
      <c r="Y510" s="76">
        <f t="shared" ref="Y510:BD510" ca="1" si="485">+X509</f>
        <v>5000</v>
      </c>
      <c r="Z510" s="76">
        <f t="shared" ca="1" si="485"/>
        <v>5000</v>
      </c>
      <c r="AA510" s="76">
        <f t="shared" ca="1" si="485"/>
        <v>5000</v>
      </c>
      <c r="AB510" s="76">
        <f t="shared" ca="1" si="485"/>
        <v>5000</v>
      </c>
      <c r="AC510" s="76">
        <f t="shared" ca="1" si="485"/>
        <v>5000</v>
      </c>
      <c r="AD510" s="76">
        <f t="shared" ca="1" si="485"/>
        <v>5000</v>
      </c>
      <c r="AE510" s="76">
        <f t="shared" ca="1" si="485"/>
        <v>5000</v>
      </c>
      <c r="AF510" s="76">
        <f t="shared" ca="1" si="485"/>
        <v>5000</v>
      </c>
      <c r="AG510" s="76">
        <f t="shared" ca="1" si="485"/>
        <v>5000</v>
      </c>
      <c r="AH510" s="76">
        <f t="shared" ca="1" si="485"/>
        <v>5000</v>
      </c>
      <c r="AI510" s="76">
        <f t="shared" ca="1" si="485"/>
        <v>5000</v>
      </c>
      <c r="AJ510" s="76">
        <f t="shared" ca="1" si="485"/>
        <v>5000</v>
      </c>
      <c r="AK510" s="76">
        <f t="shared" ca="1" si="485"/>
        <v>5000</v>
      </c>
      <c r="AL510" s="76">
        <f t="shared" ca="1" si="485"/>
        <v>5000</v>
      </c>
      <c r="AM510" s="76">
        <f t="shared" ca="1" si="485"/>
        <v>5000</v>
      </c>
      <c r="AN510" s="76">
        <f t="shared" ca="1" si="485"/>
        <v>5000</v>
      </c>
      <c r="AO510" s="76">
        <f t="shared" ca="1" si="485"/>
        <v>5000</v>
      </c>
      <c r="AP510" s="76">
        <f t="shared" ca="1" si="485"/>
        <v>5000</v>
      </c>
      <c r="AQ510" s="76">
        <f t="shared" ca="1" si="485"/>
        <v>5000</v>
      </c>
      <c r="AR510" s="76">
        <f t="shared" ca="1" si="485"/>
        <v>5000</v>
      </c>
      <c r="AS510" s="76">
        <f t="shared" ca="1" si="485"/>
        <v>5000</v>
      </c>
      <c r="AT510" s="76">
        <f t="shared" ca="1" si="485"/>
        <v>5000</v>
      </c>
      <c r="AU510" s="76">
        <f t="shared" ca="1" si="485"/>
        <v>5000</v>
      </c>
      <c r="AV510" s="76">
        <f t="shared" ca="1" si="485"/>
        <v>5000</v>
      </c>
      <c r="AW510" s="76">
        <f t="shared" ca="1" si="485"/>
        <v>5000</v>
      </c>
      <c r="AX510" s="76">
        <f t="shared" ca="1" si="485"/>
        <v>5000</v>
      </c>
      <c r="AY510" s="76">
        <f t="shared" ca="1" si="485"/>
        <v>5000</v>
      </c>
      <c r="AZ510" s="76">
        <f t="shared" ca="1" si="485"/>
        <v>5000</v>
      </c>
      <c r="BA510" s="76">
        <f t="shared" ca="1" si="485"/>
        <v>5000</v>
      </c>
      <c r="BB510" s="76">
        <f t="shared" ca="1" si="485"/>
        <v>5000</v>
      </c>
      <c r="BC510" s="76">
        <f t="shared" ca="1" si="485"/>
        <v>5000</v>
      </c>
      <c r="BD510" s="76">
        <f t="shared" ca="1" si="485"/>
        <v>5000</v>
      </c>
      <c r="BE510" s="76">
        <f t="shared" ref="BE510:CJ510" ca="1" si="486">+BD509</f>
        <v>5000</v>
      </c>
      <c r="BF510" s="76">
        <f t="shared" ca="1" si="486"/>
        <v>5000</v>
      </c>
      <c r="BG510" s="76">
        <f t="shared" ca="1" si="486"/>
        <v>5000</v>
      </c>
      <c r="BH510" s="76">
        <f t="shared" ca="1" si="486"/>
        <v>5000</v>
      </c>
      <c r="BI510" s="76">
        <f t="shared" ca="1" si="486"/>
        <v>5000</v>
      </c>
      <c r="BJ510" s="76">
        <f t="shared" ca="1" si="486"/>
        <v>5000</v>
      </c>
      <c r="BK510" s="76">
        <f t="shared" ca="1" si="486"/>
        <v>5000</v>
      </c>
      <c r="BL510" s="76">
        <f t="shared" ca="1" si="486"/>
        <v>5000</v>
      </c>
      <c r="BM510" s="76">
        <f t="shared" ca="1" si="486"/>
        <v>5000</v>
      </c>
      <c r="BN510" s="76">
        <f t="shared" ca="1" si="486"/>
        <v>5000</v>
      </c>
      <c r="BO510" s="76">
        <f t="shared" ca="1" si="486"/>
        <v>5000</v>
      </c>
      <c r="BP510" s="76">
        <f t="shared" ca="1" si="486"/>
        <v>5000</v>
      </c>
      <c r="BQ510" s="76">
        <f t="shared" ca="1" si="486"/>
        <v>5000</v>
      </c>
      <c r="BR510" s="76">
        <f t="shared" ca="1" si="486"/>
        <v>5000</v>
      </c>
      <c r="BS510" s="76">
        <f t="shared" ca="1" si="486"/>
        <v>5000</v>
      </c>
      <c r="BT510" s="76">
        <f t="shared" ca="1" si="486"/>
        <v>5000</v>
      </c>
      <c r="BU510" s="76">
        <f t="shared" ca="1" si="486"/>
        <v>5000</v>
      </c>
      <c r="BV510" s="76">
        <f t="shared" ca="1" si="486"/>
        <v>5000</v>
      </c>
      <c r="BW510" s="76">
        <f t="shared" ca="1" si="486"/>
        <v>5000</v>
      </c>
      <c r="BX510" s="76">
        <f t="shared" ca="1" si="486"/>
        <v>5000</v>
      </c>
      <c r="BY510" s="76">
        <f t="shared" ca="1" si="486"/>
        <v>5000</v>
      </c>
      <c r="BZ510" s="76">
        <f t="shared" ca="1" si="486"/>
        <v>5000</v>
      </c>
      <c r="CA510" s="76">
        <f t="shared" ca="1" si="486"/>
        <v>5000</v>
      </c>
      <c r="CB510" s="76">
        <f t="shared" ca="1" si="486"/>
        <v>5000</v>
      </c>
      <c r="CC510" s="76">
        <f t="shared" ca="1" si="486"/>
        <v>5000</v>
      </c>
      <c r="CD510" s="76">
        <f t="shared" ca="1" si="486"/>
        <v>5000</v>
      </c>
      <c r="CE510" s="76">
        <f t="shared" ca="1" si="486"/>
        <v>5000</v>
      </c>
      <c r="CF510" s="76">
        <f t="shared" ca="1" si="486"/>
        <v>5000</v>
      </c>
      <c r="CG510" s="76">
        <f t="shared" ca="1" si="486"/>
        <v>5000</v>
      </c>
      <c r="CH510" s="76">
        <f t="shared" ca="1" si="486"/>
        <v>5000</v>
      </c>
      <c r="CI510" s="76">
        <f t="shared" ca="1" si="486"/>
        <v>5000</v>
      </c>
      <c r="CJ510" s="76">
        <f t="shared" ca="1" si="486"/>
        <v>5000</v>
      </c>
      <c r="CK510" s="76">
        <f t="shared" ref="CK510:CL510" ca="1" si="487">+CJ509</f>
        <v>5000</v>
      </c>
      <c r="CL510" s="76">
        <f t="shared" ca="1" si="487"/>
        <v>5000</v>
      </c>
    </row>
    <row r="511" spans="2:90" outlineLevel="2" x14ac:dyDescent="0.4">
      <c r="B511" s="409">
        <f t="shared" si="467"/>
        <v>8</v>
      </c>
      <c r="C511" s="31"/>
      <c r="D511" t="s">
        <v>928</v>
      </c>
      <c r="E511" s="8" t="str">
        <f t="shared" si="465"/>
        <v>511 GROWTH-PV</v>
      </c>
      <c r="G511" s="31"/>
      <c r="H511" s="16">
        <f t="shared" si="468"/>
        <v>0.32</v>
      </c>
      <c r="I511" s="410">
        <v>0</v>
      </c>
      <c r="J511" s="73"/>
      <c r="K511" s="15">
        <f t="shared" ca="1" si="466"/>
        <v>5000</v>
      </c>
      <c r="L511" s="15">
        <f t="shared" ca="1" si="466"/>
        <v>5000</v>
      </c>
      <c r="M511" s="15">
        <f t="shared" ca="1" si="466"/>
        <v>5000</v>
      </c>
      <c r="N511" s="15">
        <f t="shared" ca="1" si="466"/>
        <v>5000</v>
      </c>
      <c r="O511" s="15">
        <f t="shared" ca="1" si="466"/>
        <v>5000</v>
      </c>
      <c r="P511" s="15">
        <f t="shared" ca="1" si="466"/>
        <v>5000</v>
      </c>
      <c r="R511" s="67"/>
      <c r="S511" s="76">
        <f t="shared" si="472"/>
        <v>0</v>
      </c>
      <c r="T511" s="76">
        <f t="shared" si="472"/>
        <v>0</v>
      </c>
      <c r="U511" s="76">
        <f t="shared" si="472"/>
        <v>0</v>
      </c>
      <c r="V511" s="76">
        <f t="shared" si="472"/>
        <v>0</v>
      </c>
      <c r="W511" s="76">
        <f t="shared" si="472"/>
        <v>0</v>
      </c>
      <c r="X511" s="76">
        <f t="shared" si="472"/>
        <v>0</v>
      </c>
      <c r="Y511" s="76">
        <f t="shared" si="472"/>
        <v>0</v>
      </c>
      <c r="Z511" s="76">
        <f t="shared" ref="Z511:BE511" ca="1" si="488">+Y510</f>
        <v>5000</v>
      </c>
      <c r="AA511" s="76">
        <f t="shared" ca="1" si="488"/>
        <v>5000</v>
      </c>
      <c r="AB511" s="76">
        <f t="shared" ca="1" si="488"/>
        <v>5000</v>
      </c>
      <c r="AC511" s="76">
        <f t="shared" ca="1" si="488"/>
        <v>5000</v>
      </c>
      <c r="AD511" s="76">
        <f t="shared" ca="1" si="488"/>
        <v>5000</v>
      </c>
      <c r="AE511" s="76">
        <f t="shared" ca="1" si="488"/>
        <v>5000</v>
      </c>
      <c r="AF511" s="76">
        <f t="shared" ca="1" si="488"/>
        <v>5000</v>
      </c>
      <c r="AG511" s="76">
        <f t="shared" ca="1" si="488"/>
        <v>5000</v>
      </c>
      <c r="AH511" s="76">
        <f t="shared" ca="1" si="488"/>
        <v>5000</v>
      </c>
      <c r="AI511" s="76">
        <f t="shared" ca="1" si="488"/>
        <v>5000</v>
      </c>
      <c r="AJ511" s="76">
        <f t="shared" ca="1" si="488"/>
        <v>5000</v>
      </c>
      <c r="AK511" s="76">
        <f t="shared" ca="1" si="488"/>
        <v>5000</v>
      </c>
      <c r="AL511" s="76">
        <f t="shared" ca="1" si="488"/>
        <v>5000</v>
      </c>
      <c r="AM511" s="76">
        <f t="shared" ca="1" si="488"/>
        <v>5000</v>
      </c>
      <c r="AN511" s="76">
        <f t="shared" ca="1" si="488"/>
        <v>5000</v>
      </c>
      <c r="AO511" s="76">
        <f t="shared" ca="1" si="488"/>
        <v>5000</v>
      </c>
      <c r="AP511" s="76">
        <f t="shared" ca="1" si="488"/>
        <v>5000</v>
      </c>
      <c r="AQ511" s="76">
        <f t="shared" ca="1" si="488"/>
        <v>5000</v>
      </c>
      <c r="AR511" s="76">
        <f t="shared" ca="1" si="488"/>
        <v>5000</v>
      </c>
      <c r="AS511" s="76">
        <f t="shared" ca="1" si="488"/>
        <v>5000</v>
      </c>
      <c r="AT511" s="76">
        <f t="shared" ca="1" si="488"/>
        <v>5000</v>
      </c>
      <c r="AU511" s="76">
        <f t="shared" ca="1" si="488"/>
        <v>5000</v>
      </c>
      <c r="AV511" s="76">
        <f t="shared" ca="1" si="488"/>
        <v>5000</v>
      </c>
      <c r="AW511" s="76">
        <f t="shared" ca="1" si="488"/>
        <v>5000</v>
      </c>
      <c r="AX511" s="76">
        <f t="shared" ca="1" si="488"/>
        <v>5000</v>
      </c>
      <c r="AY511" s="76">
        <f t="shared" ca="1" si="488"/>
        <v>5000</v>
      </c>
      <c r="AZ511" s="76">
        <f t="shared" ca="1" si="488"/>
        <v>5000</v>
      </c>
      <c r="BA511" s="76">
        <f t="shared" ca="1" si="488"/>
        <v>5000</v>
      </c>
      <c r="BB511" s="76">
        <f t="shared" ca="1" si="488"/>
        <v>5000</v>
      </c>
      <c r="BC511" s="76">
        <f t="shared" ca="1" si="488"/>
        <v>5000</v>
      </c>
      <c r="BD511" s="76">
        <f t="shared" ca="1" si="488"/>
        <v>5000</v>
      </c>
      <c r="BE511" s="76">
        <f t="shared" ca="1" si="488"/>
        <v>5000</v>
      </c>
      <c r="BF511" s="76">
        <f t="shared" ref="BF511:CL511" ca="1" si="489">+BE510</f>
        <v>5000</v>
      </c>
      <c r="BG511" s="76">
        <f t="shared" ca="1" si="489"/>
        <v>5000</v>
      </c>
      <c r="BH511" s="76">
        <f t="shared" ca="1" si="489"/>
        <v>5000</v>
      </c>
      <c r="BI511" s="76">
        <f t="shared" ca="1" si="489"/>
        <v>5000</v>
      </c>
      <c r="BJ511" s="76">
        <f t="shared" ca="1" si="489"/>
        <v>5000</v>
      </c>
      <c r="BK511" s="76">
        <f t="shared" ca="1" si="489"/>
        <v>5000</v>
      </c>
      <c r="BL511" s="76">
        <f t="shared" ca="1" si="489"/>
        <v>5000</v>
      </c>
      <c r="BM511" s="76">
        <f t="shared" ca="1" si="489"/>
        <v>5000</v>
      </c>
      <c r="BN511" s="76">
        <f t="shared" ca="1" si="489"/>
        <v>5000</v>
      </c>
      <c r="BO511" s="76">
        <f t="shared" ca="1" si="489"/>
        <v>5000</v>
      </c>
      <c r="BP511" s="76">
        <f t="shared" ca="1" si="489"/>
        <v>5000</v>
      </c>
      <c r="BQ511" s="76">
        <f t="shared" ca="1" si="489"/>
        <v>5000</v>
      </c>
      <c r="BR511" s="76">
        <f t="shared" ca="1" si="489"/>
        <v>5000</v>
      </c>
      <c r="BS511" s="76">
        <f t="shared" ca="1" si="489"/>
        <v>5000</v>
      </c>
      <c r="BT511" s="76">
        <f t="shared" ca="1" si="489"/>
        <v>5000</v>
      </c>
      <c r="BU511" s="76">
        <f t="shared" ca="1" si="489"/>
        <v>5000</v>
      </c>
      <c r="BV511" s="76">
        <f t="shared" ca="1" si="489"/>
        <v>5000</v>
      </c>
      <c r="BW511" s="76">
        <f t="shared" ca="1" si="489"/>
        <v>5000</v>
      </c>
      <c r="BX511" s="76">
        <f t="shared" ca="1" si="489"/>
        <v>5000</v>
      </c>
      <c r="BY511" s="76">
        <f t="shared" ca="1" si="489"/>
        <v>5000</v>
      </c>
      <c r="BZ511" s="76">
        <f t="shared" ca="1" si="489"/>
        <v>5000</v>
      </c>
      <c r="CA511" s="76">
        <f t="shared" ca="1" si="489"/>
        <v>5000</v>
      </c>
      <c r="CB511" s="76">
        <f t="shared" ca="1" si="489"/>
        <v>5000</v>
      </c>
      <c r="CC511" s="76">
        <f t="shared" ca="1" si="489"/>
        <v>5000</v>
      </c>
      <c r="CD511" s="76">
        <f t="shared" ca="1" si="489"/>
        <v>5000</v>
      </c>
      <c r="CE511" s="76">
        <f t="shared" ca="1" si="489"/>
        <v>5000</v>
      </c>
      <c r="CF511" s="76">
        <f t="shared" ca="1" si="489"/>
        <v>5000</v>
      </c>
      <c r="CG511" s="76">
        <f t="shared" ca="1" si="489"/>
        <v>5000</v>
      </c>
      <c r="CH511" s="76">
        <f t="shared" ca="1" si="489"/>
        <v>5000</v>
      </c>
      <c r="CI511" s="76">
        <f t="shared" ca="1" si="489"/>
        <v>5000</v>
      </c>
      <c r="CJ511" s="76">
        <f t="shared" ca="1" si="489"/>
        <v>5000</v>
      </c>
      <c r="CK511" s="76">
        <f t="shared" ca="1" si="489"/>
        <v>5000</v>
      </c>
      <c r="CL511" s="76">
        <f t="shared" ca="1" si="489"/>
        <v>5000</v>
      </c>
    </row>
    <row r="512" spans="2:90" outlineLevel="2" x14ac:dyDescent="0.4">
      <c r="B512" s="409">
        <f t="shared" si="467"/>
        <v>9</v>
      </c>
      <c r="C512" s="31"/>
      <c r="D512" t="s">
        <v>928</v>
      </c>
      <c r="E512" s="8" t="str">
        <f t="shared" si="465"/>
        <v>512 GROWTH-PV</v>
      </c>
      <c r="G512" s="31"/>
      <c r="H512" s="16">
        <f t="shared" si="468"/>
        <v>0.36</v>
      </c>
      <c r="I512" s="410">
        <v>0</v>
      </c>
      <c r="J512" s="73"/>
      <c r="K512" s="15">
        <f t="shared" ca="1" si="466"/>
        <v>5000</v>
      </c>
      <c r="L512" s="15">
        <f t="shared" ca="1" si="466"/>
        <v>5000</v>
      </c>
      <c r="M512" s="15">
        <f t="shared" ca="1" si="466"/>
        <v>5000</v>
      </c>
      <c r="N512" s="15">
        <f t="shared" ca="1" si="466"/>
        <v>5000</v>
      </c>
      <c r="O512" s="15">
        <f t="shared" ca="1" si="466"/>
        <v>5000</v>
      </c>
      <c r="P512" s="15">
        <f t="shared" ca="1" si="466"/>
        <v>5000</v>
      </c>
      <c r="R512" s="67"/>
      <c r="S512" s="76">
        <f t="shared" si="472"/>
        <v>0</v>
      </c>
      <c r="T512" s="76">
        <f t="shared" si="472"/>
        <v>0</v>
      </c>
      <c r="U512" s="76">
        <f t="shared" si="472"/>
        <v>0</v>
      </c>
      <c r="V512" s="76">
        <f t="shared" si="472"/>
        <v>0</v>
      </c>
      <c r="W512" s="76">
        <f t="shared" si="472"/>
        <v>0</v>
      </c>
      <c r="X512" s="76">
        <f t="shared" si="472"/>
        <v>0</v>
      </c>
      <c r="Y512" s="76">
        <f t="shared" si="472"/>
        <v>0</v>
      </c>
      <c r="Z512" s="76">
        <f t="shared" si="472"/>
        <v>0</v>
      </c>
      <c r="AA512" s="76">
        <f t="shared" ref="AA512:BF512" ca="1" si="490">+Z511</f>
        <v>5000</v>
      </c>
      <c r="AB512" s="76">
        <f t="shared" ca="1" si="490"/>
        <v>5000</v>
      </c>
      <c r="AC512" s="76">
        <f t="shared" ca="1" si="490"/>
        <v>5000</v>
      </c>
      <c r="AD512" s="76">
        <f t="shared" ca="1" si="490"/>
        <v>5000</v>
      </c>
      <c r="AE512" s="76">
        <f t="shared" ca="1" si="490"/>
        <v>5000</v>
      </c>
      <c r="AF512" s="76">
        <f t="shared" ca="1" si="490"/>
        <v>5000</v>
      </c>
      <c r="AG512" s="76">
        <f t="shared" ca="1" si="490"/>
        <v>5000</v>
      </c>
      <c r="AH512" s="76">
        <f t="shared" ca="1" si="490"/>
        <v>5000</v>
      </c>
      <c r="AI512" s="76">
        <f t="shared" ca="1" si="490"/>
        <v>5000</v>
      </c>
      <c r="AJ512" s="76">
        <f t="shared" ca="1" si="490"/>
        <v>5000</v>
      </c>
      <c r="AK512" s="76">
        <f t="shared" ca="1" si="490"/>
        <v>5000</v>
      </c>
      <c r="AL512" s="76">
        <f t="shared" ca="1" si="490"/>
        <v>5000</v>
      </c>
      <c r="AM512" s="76">
        <f t="shared" ca="1" si="490"/>
        <v>5000</v>
      </c>
      <c r="AN512" s="76">
        <f t="shared" ca="1" si="490"/>
        <v>5000</v>
      </c>
      <c r="AO512" s="76">
        <f t="shared" ca="1" si="490"/>
        <v>5000</v>
      </c>
      <c r="AP512" s="76">
        <f t="shared" ca="1" si="490"/>
        <v>5000</v>
      </c>
      <c r="AQ512" s="76">
        <f t="shared" ca="1" si="490"/>
        <v>5000</v>
      </c>
      <c r="AR512" s="76">
        <f t="shared" ca="1" si="490"/>
        <v>5000</v>
      </c>
      <c r="AS512" s="76">
        <f t="shared" ca="1" si="490"/>
        <v>5000</v>
      </c>
      <c r="AT512" s="76">
        <f t="shared" ca="1" si="490"/>
        <v>5000</v>
      </c>
      <c r="AU512" s="76">
        <f t="shared" ca="1" si="490"/>
        <v>5000</v>
      </c>
      <c r="AV512" s="76">
        <f t="shared" ca="1" si="490"/>
        <v>5000</v>
      </c>
      <c r="AW512" s="76">
        <f t="shared" ca="1" si="490"/>
        <v>5000</v>
      </c>
      <c r="AX512" s="76">
        <f t="shared" ca="1" si="490"/>
        <v>5000</v>
      </c>
      <c r="AY512" s="76">
        <f t="shared" ca="1" si="490"/>
        <v>5000</v>
      </c>
      <c r="AZ512" s="76">
        <f t="shared" ca="1" si="490"/>
        <v>5000</v>
      </c>
      <c r="BA512" s="76">
        <f t="shared" ca="1" si="490"/>
        <v>5000</v>
      </c>
      <c r="BB512" s="76">
        <f t="shared" ca="1" si="490"/>
        <v>5000</v>
      </c>
      <c r="BC512" s="76">
        <f t="shared" ca="1" si="490"/>
        <v>5000</v>
      </c>
      <c r="BD512" s="76">
        <f t="shared" ca="1" si="490"/>
        <v>5000</v>
      </c>
      <c r="BE512" s="76">
        <f t="shared" ca="1" si="490"/>
        <v>5000</v>
      </c>
      <c r="BF512" s="76">
        <f t="shared" ca="1" si="490"/>
        <v>5000</v>
      </c>
      <c r="BG512" s="76">
        <f t="shared" ref="BG512:CL512" ca="1" si="491">+BF511</f>
        <v>5000</v>
      </c>
      <c r="BH512" s="76">
        <f t="shared" ca="1" si="491"/>
        <v>5000</v>
      </c>
      <c r="BI512" s="76">
        <f t="shared" ca="1" si="491"/>
        <v>5000</v>
      </c>
      <c r="BJ512" s="76">
        <f t="shared" ca="1" si="491"/>
        <v>5000</v>
      </c>
      <c r="BK512" s="76">
        <f t="shared" ca="1" si="491"/>
        <v>5000</v>
      </c>
      <c r="BL512" s="76">
        <f t="shared" ca="1" si="491"/>
        <v>5000</v>
      </c>
      <c r="BM512" s="76">
        <f t="shared" ca="1" si="491"/>
        <v>5000</v>
      </c>
      <c r="BN512" s="76">
        <f t="shared" ca="1" si="491"/>
        <v>5000</v>
      </c>
      <c r="BO512" s="76">
        <f t="shared" ca="1" si="491"/>
        <v>5000</v>
      </c>
      <c r="BP512" s="76">
        <f t="shared" ca="1" si="491"/>
        <v>5000</v>
      </c>
      <c r="BQ512" s="76">
        <f t="shared" ca="1" si="491"/>
        <v>5000</v>
      </c>
      <c r="BR512" s="76">
        <f t="shared" ca="1" si="491"/>
        <v>5000</v>
      </c>
      <c r="BS512" s="76">
        <f t="shared" ca="1" si="491"/>
        <v>5000</v>
      </c>
      <c r="BT512" s="76">
        <f t="shared" ca="1" si="491"/>
        <v>5000</v>
      </c>
      <c r="BU512" s="76">
        <f t="shared" ca="1" si="491"/>
        <v>5000</v>
      </c>
      <c r="BV512" s="76">
        <f t="shared" ca="1" si="491"/>
        <v>5000</v>
      </c>
      <c r="BW512" s="76">
        <f t="shared" ca="1" si="491"/>
        <v>5000</v>
      </c>
      <c r="BX512" s="76">
        <f t="shared" ca="1" si="491"/>
        <v>5000</v>
      </c>
      <c r="BY512" s="76">
        <f t="shared" ca="1" si="491"/>
        <v>5000</v>
      </c>
      <c r="BZ512" s="76">
        <f t="shared" ca="1" si="491"/>
        <v>5000</v>
      </c>
      <c r="CA512" s="76">
        <f t="shared" ca="1" si="491"/>
        <v>5000</v>
      </c>
      <c r="CB512" s="76">
        <f t="shared" ca="1" si="491"/>
        <v>5000</v>
      </c>
      <c r="CC512" s="76">
        <f t="shared" ca="1" si="491"/>
        <v>5000</v>
      </c>
      <c r="CD512" s="76">
        <f t="shared" ca="1" si="491"/>
        <v>5000</v>
      </c>
      <c r="CE512" s="76">
        <f t="shared" ca="1" si="491"/>
        <v>5000</v>
      </c>
      <c r="CF512" s="76">
        <f t="shared" ca="1" si="491"/>
        <v>5000</v>
      </c>
      <c r="CG512" s="76">
        <f t="shared" ca="1" si="491"/>
        <v>5000</v>
      </c>
      <c r="CH512" s="76">
        <f t="shared" ca="1" si="491"/>
        <v>5000</v>
      </c>
      <c r="CI512" s="76">
        <f t="shared" ca="1" si="491"/>
        <v>5000</v>
      </c>
      <c r="CJ512" s="76">
        <f t="shared" ca="1" si="491"/>
        <v>5000</v>
      </c>
      <c r="CK512" s="76">
        <f t="shared" ca="1" si="491"/>
        <v>5000</v>
      </c>
      <c r="CL512" s="76">
        <f t="shared" ca="1" si="491"/>
        <v>5000</v>
      </c>
    </row>
    <row r="513" spans="2:90" outlineLevel="2" x14ac:dyDescent="0.4">
      <c r="B513" s="409">
        <f t="shared" si="467"/>
        <v>10</v>
      </c>
      <c r="C513" s="31"/>
      <c r="D513" t="s">
        <v>928</v>
      </c>
      <c r="E513" s="8" t="str">
        <f t="shared" si="465"/>
        <v>513 GROWTH-PV</v>
      </c>
      <c r="G513" s="31"/>
      <c r="H513" s="16">
        <f t="shared" si="468"/>
        <v>0.39999999999999997</v>
      </c>
      <c r="I513" s="410">
        <v>0</v>
      </c>
      <c r="J513" s="73"/>
      <c r="K513" s="15">
        <f t="shared" ca="1" si="466"/>
        <v>5000</v>
      </c>
      <c r="L513" s="15">
        <f t="shared" ca="1" si="466"/>
        <v>5000</v>
      </c>
      <c r="M513" s="15">
        <f t="shared" ca="1" si="466"/>
        <v>5000</v>
      </c>
      <c r="N513" s="15">
        <f t="shared" ca="1" si="466"/>
        <v>5000</v>
      </c>
      <c r="O513" s="15">
        <f t="shared" ca="1" si="466"/>
        <v>5000</v>
      </c>
      <c r="P513" s="15">
        <f t="shared" ca="1" si="466"/>
        <v>5000</v>
      </c>
      <c r="R513" s="67"/>
      <c r="S513" s="76">
        <f t="shared" si="472"/>
        <v>0</v>
      </c>
      <c r="T513" s="76">
        <f t="shared" si="472"/>
        <v>0</v>
      </c>
      <c r="U513" s="76">
        <f t="shared" si="472"/>
        <v>0</v>
      </c>
      <c r="V513" s="76">
        <f t="shared" si="472"/>
        <v>0</v>
      </c>
      <c r="W513" s="76">
        <f t="shared" si="472"/>
        <v>0</v>
      </c>
      <c r="X513" s="76">
        <f t="shared" si="472"/>
        <v>0</v>
      </c>
      <c r="Y513" s="76">
        <f t="shared" si="472"/>
        <v>0</v>
      </c>
      <c r="Z513" s="76">
        <f t="shared" si="472"/>
        <v>0</v>
      </c>
      <c r="AA513" s="76">
        <f t="shared" si="472"/>
        <v>0</v>
      </c>
      <c r="AB513" s="76">
        <f t="shared" ref="AB513:BG513" ca="1" si="492">+AA512</f>
        <v>5000</v>
      </c>
      <c r="AC513" s="76">
        <f t="shared" ca="1" si="492"/>
        <v>5000</v>
      </c>
      <c r="AD513" s="76">
        <f t="shared" ca="1" si="492"/>
        <v>5000</v>
      </c>
      <c r="AE513" s="76">
        <f t="shared" ca="1" si="492"/>
        <v>5000</v>
      </c>
      <c r="AF513" s="76">
        <f t="shared" ca="1" si="492"/>
        <v>5000</v>
      </c>
      <c r="AG513" s="76">
        <f t="shared" ca="1" si="492"/>
        <v>5000</v>
      </c>
      <c r="AH513" s="76">
        <f t="shared" ca="1" si="492"/>
        <v>5000</v>
      </c>
      <c r="AI513" s="76">
        <f t="shared" ca="1" si="492"/>
        <v>5000</v>
      </c>
      <c r="AJ513" s="76">
        <f t="shared" ca="1" si="492"/>
        <v>5000</v>
      </c>
      <c r="AK513" s="76">
        <f t="shared" ca="1" si="492"/>
        <v>5000</v>
      </c>
      <c r="AL513" s="76">
        <f t="shared" ca="1" si="492"/>
        <v>5000</v>
      </c>
      <c r="AM513" s="76">
        <f t="shared" ca="1" si="492"/>
        <v>5000</v>
      </c>
      <c r="AN513" s="76">
        <f t="shared" ca="1" si="492"/>
        <v>5000</v>
      </c>
      <c r="AO513" s="76">
        <f t="shared" ca="1" si="492"/>
        <v>5000</v>
      </c>
      <c r="AP513" s="76">
        <f t="shared" ca="1" si="492"/>
        <v>5000</v>
      </c>
      <c r="AQ513" s="76">
        <f t="shared" ca="1" si="492"/>
        <v>5000</v>
      </c>
      <c r="AR513" s="76">
        <f t="shared" ca="1" si="492"/>
        <v>5000</v>
      </c>
      <c r="AS513" s="76">
        <f t="shared" ca="1" si="492"/>
        <v>5000</v>
      </c>
      <c r="AT513" s="76">
        <f t="shared" ca="1" si="492"/>
        <v>5000</v>
      </c>
      <c r="AU513" s="76">
        <f t="shared" ca="1" si="492"/>
        <v>5000</v>
      </c>
      <c r="AV513" s="76">
        <f t="shared" ca="1" si="492"/>
        <v>5000</v>
      </c>
      <c r="AW513" s="76">
        <f t="shared" ca="1" si="492"/>
        <v>5000</v>
      </c>
      <c r="AX513" s="76">
        <f t="shared" ca="1" si="492"/>
        <v>5000</v>
      </c>
      <c r="AY513" s="76">
        <f t="shared" ca="1" si="492"/>
        <v>5000</v>
      </c>
      <c r="AZ513" s="76">
        <f t="shared" ca="1" si="492"/>
        <v>5000</v>
      </c>
      <c r="BA513" s="76">
        <f t="shared" ca="1" si="492"/>
        <v>5000</v>
      </c>
      <c r="BB513" s="76">
        <f t="shared" ca="1" si="492"/>
        <v>5000</v>
      </c>
      <c r="BC513" s="76">
        <f t="shared" ca="1" si="492"/>
        <v>5000</v>
      </c>
      <c r="BD513" s="76">
        <f t="shared" ca="1" si="492"/>
        <v>5000</v>
      </c>
      <c r="BE513" s="76">
        <f t="shared" ca="1" si="492"/>
        <v>5000</v>
      </c>
      <c r="BF513" s="76">
        <f t="shared" ca="1" si="492"/>
        <v>5000</v>
      </c>
      <c r="BG513" s="76">
        <f t="shared" ca="1" si="492"/>
        <v>5000</v>
      </c>
      <c r="BH513" s="76">
        <f t="shared" ref="BH513:CL513" ca="1" si="493">+BG512</f>
        <v>5000</v>
      </c>
      <c r="BI513" s="76">
        <f t="shared" ca="1" si="493"/>
        <v>5000</v>
      </c>
      <c r="BJ513" s="76">
        <f t="shared" ca="1" si="493"/>
        <v>5000</v>
      </c>
      <c r="BK513" s="76">
        <f t="shared" ca="1" si="493"/>
        <v>5000</v>
      </c>
      <c r="BL513" s="76">
        <f t="shared" ca="1" si="493"/>
        <v>5000</v>
      </c>
      <c r="BM513" s="76">
        <f t="shared" ca="1" si="493"/>
        <v>5000</v>
      </c>
      <c r="BN513" s="76">
        <f t="shared" ca="1" si="493"/>
        <v>5000</v>
      </c>
      <c r="BO513" s="76">
        <f t="shared" ca="1" si="493"/>
        <v>5000</v>
      </c>
      <c r="BP513" s="76">
        <f t="shared" ca="1" si="493"/>
        <v>5000</v>
      </c>
      <c r="BQ513" s="76">
        <f t="shared" ca="1" si="493"/>
        <v>5000</v>
      </c>
      <c r="BR513" s="76">
        <f t="shared" ca="1" si="493"/>
        <v>5000</v>
      </c>
      <c r="BS513" s="76">
        <f t="shared" ca="1" si="493"/>
        <v>5000</v>
      </c>
      <c r="BT513" s="76">
        <f t="shared" ca="1" si="493"/>
        <v>5000</v>
      </c>
      <c r="BU513" s="76">
        <f t="shared" ca="1" si="493"/>
        <v>5000</v>
      </c>
      <c r="BV513" s="76">
        <f t="shared" ca="1" si="493"/>
        <v>5000</v>
      </c>
      <c r="BW513" s="76">
        <f t="shared" ca="1" si="493"/>
        <v>5000</v>
      </c>
      <c r="BX513" s="76">
        <f t="shared" ca="1" si="493"/>
        <v>5000</v>
      </c>
      <c r="BY513" s="76">
        <f t="shared" ca="1" si="493"/>
        <v>5000</v>
      </c>
      <c r="BZ513" s="76">
        <f t="shared" ca="1" si="493"/>
        <v>5000</v>
      </c>
      <c r="CA513" s="76">
        <f t="shared" ca="1" si="493"/>
        <v>5000</v>
      </c>
      <c r="CB513" s="76">
        <f t="shared" ca="1" si="493"/>
        <v>5000</v>
      </c>
      <c r="CC513" s="76">
        <f t="shared" ca="1" si="493"/>
        <v>5000</v>
      </c>
      <c r="CD513" s="76">
        <f t="shared" ca="1" si="493"/>
        <v>5000</v>
      </c>
      <c r="CE513" s="76">
        <f t="shared" ca="1" si="493"/>
        <v>5000</v>
      </c>
      <c r="CF513" s="76">
        <f t="shared" ca="1" si="493"/>
        <v>5000</v>
      </c>
      <c r="CG513" s="76">
        <f t="shared" ca="1" si="493"/>
        <v>5000</v>
      </c>
      <c r="CH513" s="76">
        <f t="shared" ca="1" si="493"/>
        <v>5000</v>
      </c>
      <c r="CI513" s="76">
        <f t="shared" ca="1" si="493"/>
        <v>5000</v>
      </c>
      <c r="CJ513" s="76">
        <f t="shared" ca="1" si="493"/>
        <v>5000</v>
      </c>
      <c r="CK513" s="76">
        <f t="shared" ca="1" si="493"/>
        <v>5000</v>
      </c>
      <c r="CL513" s="76">
        <f t="shared" ca="1" si="493"/>
        <v>5000</v>
      </c>
    </row>
    <row r="514" spans="2:90" outlineLevel="2" x14ac:dyDescent="0.4">
      <c r="B514" s="409">
        <f t="shared" si="467"/>
        <v>11</v>
      </c>
      <c r="C514" s="31"/>
      <c r="D514" t="s">
        <v>928</v>
      </c>
      <c r="E514" s="8" t="str">
        <f t="shared" si="465"/>
        <v>514 GROWTH-PV</v>
      </c>
      <c r="G514" s="31"/>
      <c r="H514" s="16">
        <f t="shared" si="468"/>
        <v>0.43999999999999995</v>
      </c>
      <c r="I514" s="410">
        <v>0</v>
      </c>
      <c r="J514" s="73"/>
      <c r="K514" s="15">
        <f t="shared" ref="K514:P523" ca="1" si="494">SUMIF($4:$4,K$2,514:514)</f>
        <v>5000</v>
      </c>
      <c r="L514" s="15">
        <f t="shared" ca="1" si="494"/>
        <v>5000</v>
      </c>
      <c r="M514" s="15">
        <f t="shared" ca="1" si="494"/>
        <v>5000</v>
      </c>
      <c r="N514" s="15">
        <f t="shared" ca="1" si="494"/>
        <v>5000</v>
      </c>
      <c r="O514" s="15">
        <f t="shared" ca="1" si="494"/>
        <v>5000</v>
      </c>
      <c r="P514" s="15">
        <f t="shared" ca="1" si="494"/>
        <v>5000</v>
      </c>
      <c r="R514" s="67"/>
      <c r="S514" s="76">
        <f t="shared" si="472"/>
        <v>0</v>
      </c>
      <c r="T514" s="76">
        <f t="shared" si="472"/>
        <v>0</v>
      </c>
      <c r="U514" s="76">
        <f t="shared" si="472"/>
        <v>0</v>
      </c>
      <c r="V514" s="76">
        <f t="shared" si="472"/>
        <v>0</v>
      </c>
      <c r="W514" s="76">
        <f t="shared" si="472"/>
        <v>0</v>
      </c>
      <c r="X514" s="76">
        <f t="shared" si="472"/>
        <v>0</v>
      </c>
      <c r="Y514" s="76">
        <f t="shared" si="472"/>
        <v>0</v>
      </c>
      <c r="Z514" s="76">
        <f t="shared" si="472"/>
        <v>0</v>
      </c>
      <c r="AA514" s="76">
        <f t="shared" si="472"/>
        <v>0</v>
      </c>
      <c r="AB514" s="76">
        <f t="shared" si="472"/>
        <v>0</v>
      </c>
      <c r="AC514" s="76">
        <f t="shared" ref="AC514:BH514" ca="1" si="495">+AB513</f>
        <v>5000</v>
      </c>
      <c r="AD514" s="76">
        <f t="shared" ca="1" si="495"/>
        <v>5000</v>
      </c>
      <c r="AE514" s="76">
        <f t="shared" ca="1" si="495"/>
        <v>5000</v>
      </c>
      <c r="AF514" s="76">
        <f t="shared" ca="1" si="495"/>
        <v>5000</v>
      </c>
      <c r="AG514" s="76">
        <f t="shared" ca="1" si="495"/>
        <v>5000</v>
      </c>
      <c r="AH514" s="76">
        <f t="shared" ca="1" si="495"/>
        <v>5000</v>
      </c>
      <c r="AI514" s="76">
        <f t="shared" ca="1" si="495"/>
        <v>5000</v>
      </c>
      <c r="AJ514" s="76">
        <f t="shared" ca="1" si="495"/>
        <v>5000</v>
      </c>
      <c r="AK514" s="76">
        <f t="shared" ca="1" si="495"/>
        <v>5000</v>
      </c>
      <c r="AL514" s="76">
        <f t="shared" ca="1" si="495"/>
        <v>5000</v>
      </c>
      <c r="AM514" s="76">
        <f t="shared" ca="1" si="495"/>
        <v>5000</v>
      </c>
      <c r="AN514" s="76">
        <f t="shared" ca="1" si="495"/>
        <v>5000</v>
      </c>
      <c r="AO514" s="76">
        <f t="shared" ca="1" si="495"/>
        <v>5000</v>
      </c>
      <c r="AP514" s="76">
        <f t="shared" ca="1" si="495"/>
        <v>5000</v>
      </c>
      <c r="AQ514" s="76">
        <f t="shared" ca="1" si="495"/>
        <v>5000</v>
      </c>
      <c r="AR514" s="76">
        <f t="shared" ca="1" si="495"/>
        <v>5000</v>
      </c>
      <c r="AS514" s="76">
        <f t="shared" ca="1" si="495"/>
        <v>5000</v>
      </c>
      <c r="AT514" s="76">
        <f t="shared" ca="1" si="495"/>
        <v>5000</v>
      </c>
      <c r="AU514" s="76">
        <f t="shared" ca="1" si="495"/>
        <v>5000</v>
      </c>
      <c r="AV514" s="76">
        <f t="shared" ca="1" si="495"/>
        <v>5000</v>
      </c>
      <c r="AW514" s="76">
        <f t="shared" ca="1" si="495"/>
        <v>5000</v>
      </c>
      <c r="AX514" s="76">
        <f t="shared" ca="1" si="495"/>
        <v>5000</v>
      </c>
      <c r="AY514" s="76">
        <f t="shared" ca="1" si="495"/>
        <v>5000</v>
      </c>
      <c r="AZ514" s="76">
        <f t="shared" ca="1" si="495"/>
        <v>5000</v>
      </c>
      <c r="BA514" s="76">
        <f t="shared" ca="1" si="495"/>
        <v>5000</v>
      </c>
      <c r="BB514" s="76">
        <f t="shared" ca="1" si="495"/>
        <v>5000</v>
      </c>
      <c r="BC514" s="76">
        <f t="shared" ca="1" si="495"/>
        <v>5000</v>
      </c>
      <c r="BD514" s="76">
        <f t="shared" ca="1" si="495"/>
        <v>5000</v>
      </c>
      <c r="BE514" s="76">
        <f t="shared" ca="1" si="495"/>
        <v>5000</v>
      </c>
      <c r="BF514" s="76">
        <f t="shared" ca="1" si="495"/>
        <v>5000</v>
      </c>
      <c r="BG514" s="76">
        <f t="shared" ca="1" si="495"/>
        <v>5000</v>
      </c>
      <c r="BH514" s="76">
        <f t="shared" ca="1" si="495"/>
        <v>5000</v>
      </c>
      <c r="BI514" s="76">
        <f t="shared" ref="BI514:CL514" ca="1" si="496">+BH513</f>
        <v>5000</v>
      </c>
      <c r="BJ514" s="76">
        <f t="shared" ca="1" si="496"/>
        <v>5000</v>
      </c>
      <c r="BK514" s="76">
        <f t="shared" ca="1" si="496"/>
        <v>5000</v>
      </c>
      <c r="BL514" s="76">
        <f t="shared" ca="1" si="496"/>
        <v>5000</v>
      </c>
      <c r="BM514" s="76">
        <f t="shared" ca="1" si="496"/>
        <v>5000</v>
      </c>
      <c r="BN514" s="76">
        <f t="shared" ca="1" si="496"/>
        <v>5000</v>
      </c>
      <c r="BO514" s="76">
        <f t="shared" ca="1" si="496"/>
        <v>5000</v>
      </c>
      <c r="BP514" s="76">
        <f t="shared" ca="1" si="496"/>
        <v>5000</v>
      </c>
      <c r="BQ514" s="76">
        <f t="shared" ca="1" si="496"/>
        <v>5000</v>
      </c>
      <c r="BR514" s="76">
        <f t="shared" ca="1" si="496"/>
        <v>5000</v>
      </c>
      <c r="BS514" s="76">
        <f t="shared" ca="1" si="496"/>
        <v>5000</v>
      </c>
      <c r="BT514" s="76">
        <f t="shared" ca="1" si="496"/>
        <v>5000</v>
      </c>
      <c r="BU514" s="76">
        <f t="shared" ca="1" si="496"/>
        <v>5000</v>
      </c>
      <c r="BV514" s="76">
        <f t="shared" ca="1" si="496"/>
        <v>5000</v>
      </c>
      <c r="BW514" s="76">
        <f t="shared" ca="1" si="496"/>
        <v>5000</v>
      </c>
      <c r="BX514" s="76">
        <f t="shared" ca="1" si="496"/>
        <v>5000</v>
      </c>
      <c r="BY514" s="76">
        <f t="shared" ca="1" si="496"/>
        <v>5000</v>
      </c>
      <c r="BZ514" s="76">
        <f t="shared" ca="1" si="496"/>
        <v>5000</v>
      </c>
      <c r="CA514" s="76">
        <f t="shared" ca="1" si="496"/>
        <v>5000</v>
      </c>
      <c r="CB514" s="76">
        <f t="shared" ca="1" si="496"/>
        <v>5000</v>
      </c>
      <c r="CC514" s="76">
        <f t="shared" ca="1" si="496"/>
        <v>5000</v>
      </c>
      <c r="CD514" s="76">
        <f t="shared" ca="1" si="496"/>
        <v>5000</v>
      </c>
      <c r="CE514" s="76">
        <f t="shared" ca="1" si="496"/>
        <v>5000</v>
      </c>
      <c r="CF514" s="76">
        <f t="shared" ca="1" si="496"/>
        <v>5000</v>
      </c>
      <c r="CG514" s="76">
        <f t="shared" ca="1" si="496"/>
        <v>5000</v>
      </c>
      <c r="CH514" s="76">
        <f t="shared" ca="1" si="496"/>
        <v>5000</v>
      </c>
      <c r="CI514" s="76">
        <f t="shared" ca="1" si="496"/>
        <v>5000</v>
      </c>
      <c r="CJ514" s="76">
        <f t="shared" ca="1" si="496"/>
        <v>5000</v>
      </c>
      <c r="CK514" s="76">
        <f t="shared" ca="1" si="496"/>
        <v>5000</v>
      </c>
      <c r="CL514" s="76">
        <f t="shared" ca="1" si="496"/>
        <v>5000</v>
      </c>
    </row>
    <row r="515" spans="2:90" outlineLevel="2" x14ac:dyDescent="0.4">
      <c r="B515" s="409">
        <f t="shared" si="467"/>
        <v>12</v>
      </c>
      <c r="C515" s="31"/>
      <c r="D515" t="s">
        <v>928</v>
      </c>
      <c r="E515" s="8" t="str">
        <f t="shared" si="465"/>
        <v>515 GROWTH-PV</v>
      </c>
      <c r="G515" s="31"/>
      <c r="H515" s="16">
        <f t="shared" si="468"/>
        <v>0.47999999999999993</v>
      </c>
      <c r="I515" s="410">
        <v>0</v>
      </c>
      <c r="J515" s="73"/>
      <c r="K515" s="15">
        <f t="shared" ca="1" si="494"/>
        <v>5000</v>
      </c>
      <c r="L515" s="15">
        <f t="shared" ca="1" si="494"/>
        <v>5000</v>
      </c>
      <c r="M515" s="15">
        <f t="shared" ca="1" si="494"/>
        <v>5000</v>
      </c>
      <c r="N515" s="15">
        <f t="shared" ca="1" si="494"/>
        <v>5000</v>
      </c>
      <c r="O515" s="15">
        <f t="shared" ca="1" si="494"/>
        <v>5000</v>
      </c>
      <c r="P515" s="15">
        <f t="shared" ca="1" si="494"/>
        <v>5000</v>
      </c>
      <c r="R515" s="67"/>
      <c r="S515" s="76">
        <f t="shared" ref="S515:AB527" si="497">+R514</f>
        <v>0</v>
      </c>
      <c r="T515" s="76">
        <f t="shared" si="497"/>
        <v>0</v>
      </c>
      <c r="U515" s="76">
        <f t="shared" si="497"/>
        <v>0</v>
      </c>
      <c r="V515" s="76">
        <f t="shared" si="497"/>
        <v>0</v>
      </c>
      <c r="W515" s="76">
        <f t="shared" si="497"/>
        <v>0</v>
      </c>
      <c r="X515" s="76">
        <f t="shared" si="497"/>
        <v>0</v>
      </c>
      <c r="Y515" s="76">
        <f t="shared" si="497"/>
        <v>0</v>
      </c>
      <c r="Z515" s="76">
        <f t="shared" si="497"/>
        <v>0</v>
      </c>
      <c r="AA515" s="76">
        <f t="shared" si="497"/>
        <v>0</v>
      </c>
      <c r="AB515" s="76">
        <f t="shared" si="497"/>
        <v>0</v>
      </c>
      <c r="AC515" s="76">
        <f t="shared" ref="AC515:AL527" si="498">+AB514</f>
        <v>0</v>
      </c>
      <c r="AD515" s="76">
        <f t="shared" ref="AD515:BI515" ca="1" si="499">+AC514</f>
        <v>5000</v>
      </c>
      <c r="AE515" s="76">
        <f t="shared" ca="1" si="499"/>
        <v>5000</v>
      </c>
      <c r="AF515" s="76">
        <f t="shared" ca="1" si="499"/>
        <v>5000</v>
      </c>
      <c r="AG515" s="76">
        <f t="shared" ca="1" si="499"/>
        <v>5000</v>
      </c>
      <c r="AH515" s="76">
        <f t="shared" ca="1" si="499"/>
        <v>5000</v>
      </c>
      <c r="AI515" s="76">
        <f t="shared" ca="1" si="499"/>
        <v>5000</v>
      </c>
      <c r="AJ515" s="76">
        <f t="shared" ca="1" si="499"/>
        <v>5000</v>
      </c>
      <c r="AK515" s="76">
        <f t="shared" ca="1" si="499"/>
        <v>5000</v>
      </c>
      <c r="AL515" s="76">
        <f t="shared" ca="1" si="499"/>
        <v>5000</v>
      </c>
      <c r="AM515" s="76">
        <f t="shared" ca="1" si="499"/>
        <v>5000</v>
      </c>
      <c r="AN515" s="76">
        <f t="shared" ca="1" si="499"/>
        <v>5000</v>
      </c>
      <c r="AO515" s="76">
        <f t="shared" ca="1" si="499"/>
        <v>5000</v>
      </c>
      <c r="AP515" s="76">
        <f t="shared" ca="1" si="499"/>
        <v>5000</v>
      </c>
      <c r="AQ515" s="76">
        <f t="shared" ca="1" si="499"/>
        <v>5000</v>
      </c>
      <c r="AR515" s="76">
        <f t="shared" ca="1" si="499"/>
        <v>5000</v>
      </c>
      <c r="AS515" s="76">
        <f t="shared" ca="1" si="499"/>
        <v>5000</v>
      </c>
      <c r="AT515" s="76">
        <f t="shared" ca="1" si="499"/>
        <v>5000</v>
      </c>
      <c r="AU515" s="76">
        <f t="shared" ca="1" si="499"/>
        <v>5000</v>
      </c>
      <c r="AV515" s="76">
        <f t="shared" ca="1" si="499"/>
        <v>5000</v>
      </c>
      <c r="AW515" s="76">
        <f t="shared" ca="1" si="499"/>
        <v>5000</v>
      </c>
      <c r="AX515" s="76">
        <f t="shared" ca="1" si="499"/>
        <v>5000</v>
      </c>
      <c r="AY515" s="76">
        <f t="shared" ca="1" si="499"/>
        <v>5000</v>
      </c>
      <c r="AZ515" s="76">
        <f t="shared" ca="1" si="499"/>
        <v>5000</v>
      </c>
      <c r="BA515" s="76">
        <f t="shared" ca="1" si="499"/>
        <v>5000</v>
      </c>
      <c r="BB515" s="76">
        <f t="shared" ca="1" si="499"/>
        <v>5000</v>
      </c>
      <c r="BC515" s="76">
        <f t="shared" ca="1" si="499"/>
        <v>5000</v>
      </c>
      <c r="BD515" s="76">
        <f t="shared" ca="1" si="499"/>
        <v>5000</v>
      </c>
      <c r="BE515" s="76">
        <f t="shared" ca="1" si="499"/>
        <v>5000</v>
      </c>
      <c r="BF515" s="76">
        <f t="shared" ca="1" si="499"/>
        <v>5000</v>
      </c>
      <c r="BG515" s="76">
        <f t="shared" ca="1" si="499"/>
        <v>5000</v>
      </c>
      <c r="BH515" s="76">
        <f t="shared" ca="1" si="499"/>
        <v>5000</v>
      </c>
      <c r="BI515" s="76">
        <f t="shared" ca="1" si="499"/>
        <v>5000</v>
      </c>
      <c r="BJ515" s="76">
        <f t="shared" ref="BJ515:CL515" ca="1" si="500">+BI514</f>
        <v>5000</v>
      </c>
      <c r="BK515" s="76">
        <f t="shared" ca="1" si="500"/>
        <v>5000</v>
      </c>
      <c r="BL515" s="76">
        <f t="shared" ca="1" si="500"/>
        <v>5000</v>
      </c>
      <c r="BM515" s="76">
        <f t="shared" ca="1" si="500"/>
        <v>5000</v>
      </c>
      <c r="BN515" s="76">
        <f t="shared" ca="1" si="500"/>
        <v>5000</v>
      </c>
      <c r="BO515" s="76">
        <f t="shared" ca="1" si="500"/>
        <v>5000</v>
      </c>
      <c r="BP515" s="76">
        <f t="shared" ca="1" si="500"/>
        <v>5000</v>
      </c>
      <c r="BQ515" s="76">
        <f t="shared" ca="1" si="500"/>
        <v>5000</v>
      </c>
      <c r="BR515" s="76">
        <f t="shared" ca="1" si="500"/>
        <v>5000</v>
      </c>
      <c r="BS515" s="76">
        <f t="shared" ca="1" si="500"/>
        <v>5000</v>
      </c>
      <c r="BT515" s="76">
        <f t="shared" ca="1" si="500"/>
        <v>5000</v>
      </c>
      <c r="BU515" s="76">
        <f t="shared" ca="1" si="500"/>
        <v>5000</v>
      </c>
      <c r="BV515" s="76">
        <f t="shared" ca="1" si="500"/>
        <v>5000</v>
      </c>
      <c r="BW515" s="76">
        <f t="shared" ca="1" si="500"/>
        <v>5000</v>
      </c>
      <c r="BX515" s="76">
        <f t="shared" ca="1" si="500"/>
        <v>5000</v>
      </c>
      <c r="BY515" s="76">
        <f t="shared" ca="1" si="500"/>
        <v>5000</v>
      </c>
      <c r="BZ515" s="76">
        <f t="shared" ca="1" si="500"/>
        <v>5000</v>
      </c>
      <c r="CA515" s="76">
        <f t="shared" ca="1" si="500"/>
        <v>5000</v>
      </c>
      <c r="CB515" s="76">
        <f t="shared" ca="1" si="500"/>
        <v>5000</v>
      </c>
      <c r="CC515" s="76">
        <f t="shared" ca="1" si="500"/>
        <v>5000</v>
      </c>
      <c r="CD515" s="76">
        <f t="shared" ca="1" si="500"/>
        <v>5000</v>
      </c>
      <c r="CE515" s="76">
        <f t="shared" ca="1" si="500"/>
        <v>5000</v>
      </c>
      <c r="CF515" s="76">
        <f t="shared" ca="1" si="500"/>
        <v>5000</v>
      </c>
      <c r="CG515" s="76">
        <f t="shared" ca="1" si="500"/>
        <v>5000</v>
      </c>
      <c r="CH515" s="76">
        <f t="shared" ca="1" si="500"/>
        <v>5000</v>
      </c>
      <c r="CI515" s="76">
        <f t="shared" ca="1" si="500"/>
        <v>5000</v>
      </c>
      <c r="CJ515" s="76">
        <f t="shared" ca="1" si="500"/>
        <v>5000</v>
      </c>
      <c r="CK515" s="76">
        <f t="shared" ca="1" si="500"/>
        <v>5000</v>
      </c>
      <c r="CL515" s="76">
        <f t="shared" ca="1" si="500"/>
        <v>5000</v>
      </c>
    </row>
    <row r="516" spans="2:90" outlineLevel="2" x14ac:dyDescent="0.4">
      <c r="B516" s="409">
        <f t="shared" si="467"/>
        <v>13</v>
      </c>
      <c r="C516" s="31"/>
      <c r="D516" t="s">
        <v>928</v>
      </c>
      <c r="E516" s="8" t="str">
        <f t="shared" si="465"/>
        <v>516 GROWTH-PV</v>
      </c>
      <c r="G516" s="31"/>
      <c r="H516" s="16">
        <f t="shared" si="468"/>
        <v>0.51999999999999991</v>
      </c>
      <c r="I516" s="410">
        <v>0</v>
      </c>
      <c r="J516" s="73"/>
      <c r="K516" s="15">
        <f t="shared" si="494"/>
        <v>0</v>
      </c>
      <c r="L516" s="15">
        <f t="shared" ca="1" si="494"/>
        <v>5000</v>
      </c>
      <c r="M516" s="15">
        <f t="shared" ca="1" si="494"/>
        <v>5000</v>
      </c>
      <c r="N516" s="15">
        <f t="shared" ca="1" si="494"/>
        <v>5000</v>
      </c>
      <c r="O516" s="15">
        <f t="shared" ca="1" si="494"/>
        <v>5000</v>
      </c>
      <c r="P516" s="15">
        <f t="shared" ca="1" si="494"/>
        <v>5000</v>
      </c>
      <c r="R516" s="67"/>
      <c r="S516" s="76">
        <f t="shared" si="497"/>
        <v>0</v>
      </c>
      <c r="T516" s="76">
        <f t="shared" si="497"/>
        <v>0</v>
      </c>
      <c r="U516" s="76">
        <f t="shared" si="497"/>
        <v>0</v>
      </c>
      <c r="V516" s="76">
        <f t="shared" si="497"/>
        <v>0</v>
      </c>
      <c r="W516" s="76">
        <f t="shared" si="497"/>
        <v>0</v>
      </c>
      <c r="X516" s="76">
        <f t="shared" si="497"/>
        <v>0</v>
      </c>
      <c r="Y516" s="76">
        <f t="shared" si="497"/>
        <v>0</v>
      </c>
      <c r="Z516" s="76">
        <f t="shared" si="497"/>
        <v>0</v>
      </c>
      <c r="AA516" s="76">
        <f t="shared" si="497"/>
        <v>0</v>
      </c>
      <c r="AB516" s="76">
        <f t="shared" si="497"/>
        <v>0</v>
      </c>
      <c r="AC516" s="76">
        <f t="shared" si="498"/>
        <v>0</v>
      </c>
      <c r="AD516" s="76">
        <f t="shared" si="498"/>
        <v>0</v>
      </c>
      <c r="AE516" s="76">
        <f t="shared" ref="AE516:BJ516" ca="1" si="501">+AD515</f>
        <v>5000</v>
      </c>
      <c r="AF516" s="76">
        <f t="shared" ca="1" si="501"/>
        <v>5000</v>
      </c>
      <c r="AG516" s="76">
        <f t="shared" ca="1" si="501"/>
        <v>5000</v>
      </c>
      <c r="AH516" s="76">
        <f t="shared" ca="1" si="501"/>
        <v>5000</v>
      </c>
      <c r="AI516" s="76">
        <f t="shared" ca="1" si="501"/>
        <v>5000</v>
      </c>
      <c r="AJ516" s="76">
        <f t="shared" ca="1" si="501"/>
        <v>5000</v>
      </c>
      <c r="AK516" s="76">
        <f t="shared" ca="1" si="501"/>
        <v>5000</v>
      </c>
      <c r="AL516" s="76">
        <f t="shared" ca="1" si="501"/>
        <v>5000</v>
      </c>
      <c r="AM516" s="76">
        <f t="shared" ca="1" si="501"/>
        <v>5000</v>
      </c>
      <c r="AN516" s="76">
        <f t="shared" ca="1" si="501"/>
        <v>5000</v>
      </c>
      <c r="AO516" s="76">
        <f t="shared" ca="1" si="501"/>
        <v>5000</v>
      </c>
      <c r="AP516" s="76">
        <f t="shared" ca="1" si="501"/>
        <v>5000</v>
      </c>
      <c r="AQ516" s="76">
        <f t="shared" ca="1" si="501"/>
        <v>5000</v>
      </c>
      <c r="AR516" s="76">
        <f t="shared" ca="1" si="501"/>
        <v>5000</v>
      </c>
      <c r="AS516" s="76">
        <f t="shared" ca="1" si="501"/>
        <v>5000</v>
      </c>
      <c r="AT516" s="76">
        <f t="shared" ca="1" si="501"/>
        <v>5000</v>
      </c>
      <c r="AU516" s="76">
        <f t="shared" ca="1" si="501"/>
        <v>5000</v>
      </c>
      <c r="AV516" s="76">
        <f t="shared" ca="1" si="501"/>
        <v>5000</v>
      </c>
      <c r="AW516" s="76">
        <f t="shared" ca="1" si="501"/>
        <v>5000</v>
      </c>
      <c r="AX516" s="76">
        <f t="shared" ca="1" si="501"/>
        <v>5000</v>
      </c>
      <c r="AY516" s="76">
        <f t="shared" ca="1" si="501"/>
        <v>5000</v>
      </c>
      <c r="AZ516" s="76">
        <f t="shared" ca="1" si="501"/>
        <v>5000</v>
      </c>
      <c r="BA516" s="76">
        <f t="shared" ca="1" si="501"/>
        <v>5000</v>
      </c>
      <c r="BB516" s="76">
        <f t="shared" ca="1" si="501"/>
        <v>5000</v>
      </c>
      <c r="BC516" s="76">
        <f t="shared" ca="1" si="501"/>
        <v>5000</v>
      </c>
      <c r="BD516" s="76">
        <f t="shared" ca="1" si="501"/>
        <v>5000</v>
      </c>
      <c r="BE516" s="76">
        <f t="shared" ca="1" si="501"/>
        <v>5000</v>
      </c>
      <c r="BF516" s="76">
        <f t="shared" ca="1" si="501"/>
        <v>5000</v>
      </c>
      <c r="BG516" s="76">
        <f t="shared" ca="1" si="501"/>
        <v>5000</v>
      </c>
      <c r="BH516" s="76">
        <f t="shared" ca="1" si="501"/>
        <v>5000</v>
      </c>
      <c r="BI516" s="76">
        <f t="shared" ca="1" si="501"/>
        <v>5000</v>
      </c>
      <c r="BJ516" s="76">
        <f t="shared" ca="1" si="501"/>
        <v>5000</v>
      </c>
      <c r="BK516" s="76">
        <f t="shared" ref="BK516:CL516" ca="1" si="502">+BJ515</f>
        <v>5000</v>
      </c>
      <c r="BL516" s="76">
        <f t="shared" ca="1" si="502"/>
        <v>5000</v>
      </c>
      <c r="BM516" s="76">
        <f t="shared" ca="1" si="502"/>
        <v>5000</v>
      </c>
      <c r="BN516" s="76">
        <f t="shared" ca="1" si="502"/>
        <v>5000</v>
      </c>
      <c r="BO516" s="76">
        <f t="shared" ca="1" si="502"/>
        <v>5000</v>
      </c>
      <c r="BP516" s="76">
        <f t="shared" ca="1" si="502"/>
        <v>5000</v>
      </c>
      <c r="BQ516" s="76">
        <f t="shared" ca="1" si="502"/>
        <v>5000</v>
      </c>
      <c r="BR516" s="76">
        <f t="shared" ca="1" si="502"/>
        <v>5000</v>
      </c>
      <c r="BS516" s="76">
        <f t="shared" ca="1" si="502"/>
        <v>5000</v>
      </c>
      <c r="BT516" s="76">
        <f t="shared" ca="1" si="502"/>
        <v>5000</v>
      </c>
      <c r="BU516" s="76">
        <f t="shared" ca="1" si="502"/>
        <v>5000</v>
      </c>
      <c r="BV516" s="76">
        <f t="shared" ca="1" si="502"/>
        <v>5000</v>
      </c>
      <c r="BW516" s="76">
        <f t="shared" ca="1" si="502"/>
        <v>5000</v>
      </c>
      <c r="BX516" s="76">
        <f t="shared" ca="1" si="502"/>
        <v>5000</v>
      </c>
      <c r="BY516" s="76">
        <f t="shared" ca="1" si="502"/>
        <v>5000</v>
      </c>
      <c r="BZ516" s="76">
        <f t="shared" ca="1" si="502"/>
        <v>5000</v>
      </c>
      <c r="CA516" s="76">
        <f t="shared" ca="1" si="502"/>
        <v>5000</v>
      </c>
      <c r="CB516" s="76">
        <f t="shared" ca="1" si="502"/>
        <v>5000</v>
      </c>
      <c r="CC516" s="76">
        <f t="shared" ca="1" si="502"/>
        <v>5000</v>
      </c>
      <c r="CD516" s="76">
        <f t="shared" ca="1" si="502"/>
        <v>5000</v>
      </c>
      <c r="CE516" s="76">
        <f t="shared" ca="1" si="502"/>
        <v>5000</v>
      </c>
      <c r="CF516" s="76">
        <f t="shared" ca="1" si="502"/>
        <v>5000</v>
      </c>
      <c r="CG516" s="76">
        <f t="shared" ca="1" si="502"/>
        <v>5000</v>
      </c>
      <c r="CH516" s="76">
        <f t="shared" ca="1" si="502"/>
        <v>5000</v>
      </c>
      <c r="CI516" s="76">
        <f t="shared" ca="1" si="502"/>
        <v>5000</v>
      </c>
      <c r="CJ516" s="76">
        <f t="shared" ca="1" si="502"/>
        <v>5000</v>
      </c>
      <c r="CK516" s="76">
        <f t="shared" ca="1" si="502"/>
        <v>5000</v>
      </c>
      <c r="CL516" s="76">
        <f t="shared" ca="1" si="502"/>
        <v>5000</v>
      </c>
    </row>
    <row r="517" spans="2:90" outlineLevel="2" x14ac:dyDescent="0.4">
      <c r="B517" s="409">
        <f t="shared" si="467"/>
        <v>14</v>
      </c>
      <c r="C517" s="31"/>
      <c r="D517" t="s">
        <v>928</v>
      </c>
      <c r="E517" s="8" t="str">
        <f t="shared" si="465"/>
        <v>517 GROWTH-PV</v>
      </c>
      <c r="G517" s="31"/>
      <c r="H517" s="16">
        <f t="shared" si="468"/>
        <v>0.55999999999999994</v>
      </c>
      <c r="I517" s="410">
        <v>0</v>
      </c>
      <c r="J517" s="73"/>
      <c r="K517" s="15">
        <f t="shared" si="494"/>
        <v>0</v>
      </c>
      <c r="L517" s="15">
        <f t="shared" ca="1" si="494"/>
        <v>5000</v>
      </c>
      <c r="M517" s="15">
        <f t="shared" ca="1" si="494"/>
        <v>5000</v>
      </c>
      <c r="N517" s="15">
        <f t="shared" ca="1" si="494"/>
        <v>5000</v>
      </c>
      <c r="O517" s="15">
        <f t="shared" ca="1" si="494"/>
        <v>5000</v>
      </c>
      <c r="P517" s="15">
        <f t="shared" ca="1" si="494"/>
        <v>5000</v>
      </c>
      <c r="R517" s="67"/>
      <c r="S517" s="76">
        <f t="shared" si="497"/>
        <v>0</v>
      </c>
      <c r="T517" s="76">
        <f t="shared" si="497"/>
        <v>0</v>
      </c>
      <c r="U517" s="76">
        <f t="shared" si="497"/>
        <v>0</v>
      </c>
      <c r="V517" s="76">
        <f t="shared" si="497"/>
        <v>0</v>
      </c>
      <c r="W517" s="76">
        <f t="shared" si="497"/>
        <v>0</v>
      </c>
      <c r="X517" s="76">
        <f t="shared" si="497"/>
        <v>0</v>
      </c>
      <c r="Y517" s="76">
        <f t="shared" si="497"/>
        <v>0</v>
      </c>
      <c r="Z517" s="76">
        <f t="shared" si="497"/>
        <v>0</v>
      </c>
      <c r="AA517" s="76">
        <f t="shared" si="497"/>
        <v>0</v>
      </c>
      <c r="AB517" s="76">
        <f t="shared" si="497"/>
        <v>0</v>
      </c>
      <c r="AC517" s="76">
        <f t="shared" si="498"/>
        <v>0</v>
      </c>
      <c r="AD517" s="76">
        <f t="shared" si="498"/>
        <v>0</v>
      </c>
      <c r="AE517" s="76">
        <f t="shared" si="498"/>
        <v>0</v>
      </c>
      <c r="AF517" s="76">
        <f t="shared" ref="AF517:BK517" ca="1" si="503">+AE516</f>
        <v>5000</v>
      </c>
      <c r="AG517" s="76">
        <f t="shared" ca="1" si="503"/>
        <v>5000</v>
      </c>
      <c r="AH517" s="76">
        <f t="shared" ca="1" si="503"/>
        <v>5000</v>
      </c>
      <c r="AI517" s="76">
        <f t="shared" ca="1" si="503"/>
        <v>5000</v>
      </c>
      <c r="AJ517" s="76">
        <f t="shared" ca="1" si="503"/>
        <v>5000</v>
      </c>
      <c r="AK517" s="76">
        <f t="shared" ca="1" si="503"/>
        <v>5000</v>
      </c>
      <c r="AL517" s="76">
        <f t="shared" ca="1" si="503"/>
        <v>5000</v>
      </c>
      <c r="AM517" s="76">
        <f t="shared" ca="1" si="503"/>
        <v>5000</v>
      </c>
      <c r="AN517" s="76">
        <f t="shared" ca="1" si="503"/>
        <v>5000</v>
      </c>
      <c r="AO517" s="76">
        <f t="shared" ca="1" si="503"/>
        <v>5000</v>
      </c>
      <c r="AP517" s="76">
        <f t="shared" ca="1" si="503"/>
        <v>5000</v>
      </c>
      <c r="AQ517" s="76">
        <f t="shared" ca="1" si="503"/>
        <v>5000</v>
      </c>
      <c r="AR517" s="76">
        <f t="shared" ca="1" si="503"/>
        <v>5000</v>
      </c>
      <c r="AS517" s="76">
        <f t="shared" ca="1" si="503"/>
        <v>5000</v>
      </c>
      <c r="AT517" s="76">
        <f t="shared" ca="1" si="503"/>
        <v>5000</v>
      </c>
      <c r="AU517" s="76">
        <f t="shared" ca="1" si="503"/>
        <v>5000</v>
      </c>
      <c r="AV517" s="76">
        <f t="shared" ca="1" si="503"/>
        <v>5000</v>
      </c>
      <c r="AW517" s="76">
        <f t="shared" ca="1" si="503"/>
        <v>5000</v>
      </c>
      <c r="AX517" s="76">
        <f t="shared" ca="1" si="503"/>
        <v>5000</v>
      </c>
      <c r="AY517" s="76">
        <f t="shared" ca="1" si="503"/>
        <v>5000</v>
      </c>
      <c r="AZ517" s="76">
        <f t="shared" ca="1" si="503"/>
        <v>5000</v>
      </c>
      <c r="BA517" s="76">
        <f t="shared" ca="1" si="503"/>
        <v>5000</v>
      </c>
      <c r="BB517" s="76">
        <f t="shared" ca="1" si="503"/>
        <v>5000</v>
      </c>
      <c r="BC517" s="76">
        <f t="shared" ca="1" si="503"/>
        <v>5000</v>
      </c>
      <c r="BD517" s="76">
        <f t="shared" ca="1" si="503"/>
        <v>5000</v>
      </c>
      <c r="BE517" s="76">
        <f t="shared" ca="1" si="503"/>
        <v>5000</v>
      </c>
      <c r="BF517" s="76">
        <f t="shared" ca="1" si="503"/>
        <v>5000</v>
      </c>
      <c r="BG517" s="76">
        <f t="shared" ca="1" si="503"/>
        <v>5000</v>
      </c>
      <c r="BH517" s="76">
        <f t="shared" ca="1" si="503"/>
        <v>5000</v>
      </c>
      <c r="BI517" s="76">
        <f t="shared" ca="1" si="503"/>
        <v>5000</v>
      </c>
      <c r="BJ517" s="76">
        <f t="shared" ca="1" si="503"/>
        <v>5000</v>
      </c>
      <c r="BK517" s="76">
        <f t="shared" ca="1" si="503"/>
        <v>5000</v>
      </c>
      <c r="BL517" s="76">
        <f t="shared" ref="BL517:CL517" ca="1" si="504">+BK516</f>
        <v>5000</v>
      </c>
      <c r="BM517" s="76">
        <f t="shared" ca="1" si="504"/>
        <v>5000</v>
      </c>
      <c r="BN517" s="76">
        <f t="shared" ca="1" si="504"/>
        <v>5000</v>
      </c>
      <c r="BO517" s="76">
        <f t="shared" ca="1" si="504"/>
        <v>5000</v>
      </c>
      <c r="BP517" s="76">
        <f t="shared" ca="1" si="504"/>
        <v>5000</v>
      </c>
      <c r="BQ517" s="76">
        <f t="shared" ca="1" si="504"/>
        <v>5000</v>
      </c>
      <c r="BR517" s="76">
        <f t="shared" ca="1" si="504"/>
        <v>5000</v>
      </c>
      <c r="BS517" s="76">
        <f t="shared" ca="1" si="504"/>
        <v>5000</v>
      </c>
      <c r="BT517" s="76">
        <f t="shared" ca="1" si="504"/>
        <v>5000</v>
      </c>
      <c r="BU517" s="76">
        <f t="shared" ca="1" si="504"/>
        <v>5000</v>
      </c>
      <c r="BV517" s="76">
        <f t="shared" ca="1" si="504"/>
        <v>5000</v>
      </c>
      <c r="BW517" s="76">
        <f t="shared" ca="1" si="504"/>
        <v>5000</v>
      </c>
      <c r="BX517" s="76">
        <f t="shared" ca="1" si="504"/>
        <v>5000</v>
      </c>
      <c r="BY517" s="76">
        <f t="shared" ca="1" si="504"/>
        <v>5000</v>
      </c>
      <c r="BZ517" s="76">
        <f t="shared" ca="1" si="504"/>
        <v>5000</v>
      </c>
      <c r="CA517" s="76">
        <f t="shared" ca="1" si="504"/>
        <v>5000</v>
      </c>
      <c r="CB517" s="76">
        <f t="shared" ca="1" si="504"/>
        <v>5000</v>
      </c>
      <c r="CC517" s="76">
        <f t="shared" ca="1" si="504"/>
        <v>5000</v>
      </c>
      <c r="CD517" s="76">
        <f t="shared" ca="1" si="504"/>
        <v>5000</v>
      </c>
      <c r="CE517" s="76">
        <f t="shared" ca="1" si="504"/>
        <v>5000</v>
      </c>
      <c r="CF517" s="76">
        <f t="shared" ca="1" si="504"/>
        <v>5000</v>
      </c>
      <c r="CG517" s="76">
        <f t="shared" ca="1" si="504"/>
        <v>5000</v>
      </c>
      <c r="CH517" s="76">
        <f t="shared" ca="1" si="504"/>
        <v>5000</v>
      </c>
      <c r="CI517" s="76">
        <f t="shared" ca="1" si="504"/>
        <v>5000</v>
      </c>
      <c r="CJ517" s="76">
        <f t="shared" ca="1" si="504"/>
        <v>5000</v>
      </c>
      <c r="CK517" s="76">
        <f t="shared" ca="1" si="504"/>
        <v>5000</v>
      </c>
      <c r="CL517" s="76">
        <f t="shared" ca="1" si="504"/>
        <v>5000</v>
      </c>
    </row>
    <row r="518" spans="2:90" outlineLevel="2" x14ac:dyDescent="0.4">
      <c r="B518" s="409">
        <f t="shared" si="467"/>
        <v>15</v>
      </c>
      <c r="C518" s="31"/>
      <c r="D518" t="s">
        <v>928</v>
      </c>
      <c r="E518" s="8" t="str">
        <f t="shared" si="465"/>
        <v>518 GROWTH-PV</v>
      </c>
      <c r="G518" s="31"/>
      <c r="H518" s="16">
        <f t="shared" si="468"/>
        <v>0.6</v>
      </c>
      <c r="I518" s="410">
        <v>0</v>
      </c>
      <c r="J518" s="73"/>
      <c r="K518" s="15">
        <f t="shared" si="494"/>
        <v>0</v>
      </c>
      <c r="L518" s="15">
        <f t="shared" ca="1" si="494"/>
        <v>5000</v>
      </c>
      <c r="M518" s="15">
        <f t="shared" ca="1" si="494"/>
        <v>5000</v>
      </c>
      <c r="N518" s="15">
        <f t="shared" ca="1" si="494"/>
        <v>5000</v>
      </c>
      <c r="O518" s="15">
        <f t="shared" ca="1" si="494"/>
        <v>5000</v>
      </c>
      <c r="P518" s="15">
        <f t="shared" ca="1" si="494"/>
        <v>5000</v>
      </c>
      <c r="R518" s="67"/>
      <c r="S518" s="76">
        <f t="shared" si="497"/>
        <v>0</v>
      </c>
      <c r="T518" s="76">
        <f t="shared" si="497"/>
        <v>0</v>
      </c>
      <c r="U518" s="76">
        <f t="shared" si="497"/>
        <v>0</v>
      </c>
      <c r="V518" s="76">
        <f t="shared" si="497"/>
        <v>0</v>
      </c>
      <c r="W518" s="76">
        <f t="shared" si="497"/>
        <v>0</v>
      </c>
      <c r="X518" s="76">
        <f t="shared" si="497"/>
        <v>0</v>
      </c>
      <c r="Y518" s="76">
        <f t="shared" si="497"/>
        <v>0</v>
      </c>
      <c r="Z518" s="76">
        <f t="shared" si="497"/>
        <v>0</v>
      </c>
      <c r="AA518" s="76">
        <f t="shared" si="497"/>
        <v>0</v>
      </c>
      <c r="AB518" s="76">
        <f t="shared" si="497"/>
        <v>0</v>
      </c>
      <c r="AC518" s="76">
        <f t="shared" si="498"/>
        <v>0</v>
      </c>
      <c r="AD518" s="76">
        <f t="shared" si="498"/>
        <v>0</v>
      </c>
      <c r="AE518" s="76">
        <f t="shared" si="498"/>
        <v>0</v>
      </c>
      <c r="AF518" s="76">
        <f t="shared" si="498"/>
        <v>0</v>
      </c>
      <c r="AG518" s="76">
        <f t="shared" ref="AG518:BL518" ca="1" si="505">+AF517</f>
        <v>5000</v>
      </c>
      <c r="AH518" s="76">
        <f t="shared" ca="1" si="505"/>
        <v>5000</v>
      </c>
      <c r="AI518" s="76">
        <f t="shared" ca="1" si="505"/>
        <v>5000</v>
      </c>
      <c r="AJ518" s="76">
        <f t="shared" ca="1" si="505"/>
        <v>5000</v>
      </c>
      <c r="AK518" s="76">
        <f t="shared" ca="1" si="505"/>
        <v>5000</v>
      </c>
      <c r="AL518" s="76">
        <f t="shared" ca="1" si="505"/>
        <v>5000</v>
      </c>
      <c r="AM518" s="76">
        <f t="shared" ca="1" si="505"/>
        <v>5000</v>
      </c>
      <c r="AN518" s="76">
        <f t="shared" ca="1" si="505"/>
        <v>5000</v>
      </c>
      <c r="AO518" s="76">
        <f t="shared" ca="1" si="505"/>
        <v>5000</v>
      </c>
      <c r="AP518" s="76">
        <f t="shared" ca="1" si="505"/>
        <v>5000</v>
      </c>
      <c r="AQ518" s="76">
        <f t="shared" ca="1" si="505"/>
        <v>5000</v>
      </c>
      <c r="AR518" s="76">
        <f t="shared" ca="1" si="505"/>
        <v>5000</v>
      </c>
      <c r="AS518" s="76">
        <f t="shared" ca="1" si="505"/>
        <v>5000</v>
      </c>
      <c r="AT518" s="76">
        <f t="shared" ca="1" si="505"/>
        <v>5000</v>
      </c>
      <c r="AU518" s="76">
        <f t="shared" ca="1" si="505"/>
        <v>5000</v>
      </c>
      <c r="AV518" s="76">
        <f t="shared" ca="1" si="505"/>
        <v>5000</v>
      </c>
      <c r="AW518" s="76">
        <f t="shared" ca="1" si="505"/>
        <v>5000</v>
      </c>
      <c r="AX518" s="76">
        <f t="shared" ca="1" si="505"/>
        <v>5000</v>
      </c>
      <c r="AY518" s="76">
        <f t="shared" ca="1" si="505"/>
        <v>5000</v>
      </c>
      <c r="AZ518" s="76">
        <f t="shared" ca="1" si="505"/>
        <v>5000</v>
      </c>
      <c r="BA518" s="76">
        <f t="shared" ca="1" si="505"/>
        <v>5000</v>
      </c>
      <c r="BB518" s="76">
        <f t="shared" ca="1" si="505"/>
        <v>5000</v>
      </c>
      <c r="BC518" s="76">
        <f t="shared" ca="1" si="505"/>
        <v>5000</v>
      </c>
      <c r="BD518" s="76">
        <f t="shared" ca="1" si="505"/>
        <v>5000</v>
      </c>
      <c r="BE518" s="76">
        <f t="shared" ca="1" si="505"/>
        <v>5000</v>
      </c>
      <c r="BF518" s="76">
        <f t="shared" ca="1" si="505"/>
        <v>5000</v>
      </c>
      <c r="BG518" s="76">
        <f t="shared" ca="1" si="505"/>
        <v>5000</v>
      </c>
      <c r="BH518" s="76">
        <f t="shared" ca="1" si="505"/>
        <v>5000</v>
      </c>
      <c r="BI518" s="76">
        <f t="shared" ca="1" si="505"/>
        <v>5000</v>
      </c>
      <c r="BJ518" s="76">
        <f t="shared" ca="1" si="505"/>
        <v>5000</v>
      </c>
      <c r="BK518" s="76">
        <f t="shared" ca="1" si="505"/>
        <v>5000</v>
      </c>
      <c r="BL518" s="76">
        <f t="shared" ca="1" si="505"/>
        <v>5000</v>
      </c>
      <c r="BM518" s="76">
        <f t="shared" ref="BM518:CL518" ca="1" si="506">+BL517</f>
        <v>5000</v>
      </c>
      <c r="BN518" s="76">
        <f t="shared" ca="1" si="506"/>
        <v>5000</v>
      </c>
      <c r="BO518" s="76">
        <f t="shared" ca="1" si="506"/>
        <v>5000</v>
      </c>
      <c r="BP518" s="76">
        <f t="shared" ca="1" si="506"/>
        <v>5000</v>
      </c>
      <c r="BQ518" s="76">
        <f t="shared" ca="1" si="506"/>
        <v>5000</v>
      </c>
      <c r="BR518" s="76">
        <f t="shared" ca="1" si="506"/>
        <v>5000</v>
      </c>
      <c r="BS518" s="76">
        <f t="shared" ca="1" si="506"/>
        <v>5000</v>
      </c>
      <c r="BT518" s="76">
        <f t="shared" ca="1" si="506"/>
        <v>5000</v>
      </c>
      <c r="BU518" s="76">
        <f t="shared" ca="1" si="506"/>
        <v>5000</v>
      </c>
      <c r="BV518" s="76">
        <f t="shared" ca="1" si="506"/>
        <v>5000</v>
      </c>
      <c r="BW518" s="76">
        <f t="shared" ca="1" si="506"/>
        <v>5000</v>
      </c>
      <c r="BX518" s="76">
        <f t="shared" ca="1" si="506"/>
        <v>5000</v>
      </c>
      <c r="BY518" s="76">
        <f t="shared" ca="1" si="506"/>
        <v>5000</v>
      </c>
      <c r="BZ518" s="76">
        <f t="shared" ca="1" si="506"/>
        <v>5000</v>
      </c>
      <c r="CA518" s="76">
        <f t="shared" ca="1" si="506"/>
        <v>5000</v>
      </c>
      <c r="CB518" s="76">
        <f t="shared" ca="1" si="506"/>
        <v>5000</v>
      </c>
      <c r="CC518" s="76">
        <f t="shared" ca="1" si="506"/>
        <v>5000</v>
      </c>
      <c r="CD518" s="76">
        <f t="shared" ca="1" si="506"/>
        <v>5000</v>
      </c>
      <c r="CE518" s="76">
        <f t="shared" ca="1" si="506"/>
        <v>5000</v>
      </c>
      <c r="CF518" s="76">
        <f t="shared" ca="1" si="506"/>
        <v>5000</v>
      </c>
      <c r="CG518" s="76">
        <f t="shared" ca="1" si="506"/>
        <v>5000</v>
      </c>
      <c r="CH518" s="76">
        <f t="shared" ca="1" si="506"/>
        <v>5000</v>
      </c>
      <c r="CI518" s="76">
        <f t="shared" ca="1" si="506"/>
        <v>5000</v>
      </c>
      <c r="CJ518" s="76">
        <f t="shared" ca="1" si="506"/>
        <v>5000</v>
      </c>
      <c r="CK518" s="76">
        <f t="shared" ca="1" si="506"/>
        <v>5000</v>
      </c>
      <c r="CL518" s="76">
        <f t="shared" ca="1" si="506"/>
        <v>5000</v>
      </c>
    </row>
    <row r="519" spans="2:90" outlineLevel="2" x14ac:dyDescent="0.4">
      <c r="B519" s="409">
        <f t="shared" si="467"/>
        <v>16</v>
      </c>
      <c r="C519" s="31"/>
      <c r="D519" t="s">
        <v>928</v>
      </c>
      <c r="E519" s="8" t="str">
        <f t="shared" si="465"/>
        <v>519 GROWTH-PV</v>
      </c>
      <c r="G519" s="31"/>
      <c r="H519" s="16">
        <f t="shared" si="468"/>
        <v>0.64</v>
      </c>
      <c r="I519" s="410">
        <v>0</v>
      </c>
      <c r="J519" s="73"/>
      <c r="K519" s="15">
        <f t="shared" si="494"/>
        <v>0</v>
      </c>
      <c r="L519" s="15">
        <f t="shared" ca="1" si="494"/>
        <v>5000</v>
      </c>
      <c r="M519" s="15">
        <f t="shared" ca="1" si="494"/>
        <v>5000</v>
      </c>
      <c r="N519" s="15">
        <f t="shared" ca="1" si="494"/>
        <v>5000</v>
      </c>
      <c r="O519" s="15">
        <f t="shared" ca="1" si="494"/>
        <v>5000</v>
      </c>
      <c r="P519" s="15">
        <f t="shared" ca="1" si="494"/>
        <v>5000</v>
      </c>
      <c r="R519" s="67"/>
      <c r="S519" s="76">
        <f t="shared" si="497"/>
        <v>0</v>
      </c>
      <c r="T519" s="76">
        <f t="shared" si="497"/>
        <v>0</v>
      </c>
      <c r="U519" s="76">
        <f t="shared" si="497"/>
        <v>0</v>
      </c>
      <c r="V519" s="76">
        <f t="shared" si="497"/>
        <v>0</v>
      </c>
      <c r="W519" s="76">
        <f t="shared" si="497"/>
        <v>0</v>
      </c>
      <c r="X519" s="76">
        <f t="shared" si="497"/>
        <v>0</v>
      </c>
      <c r="Y519" s="76">
        <f t="shared" si="497"/>
        <v>0</v>
      </c>
      <c r="Z519" s="76">
        <f t="shared" si="497"/>
        <v>0</v>
      </c>
      <c r="AA519" s="76">
        <f t="shared" si="497"/>
        <v>0</v>
      </c>
      <c r="AB519" s="76">
        <f t="shared" si="497"/>
        <v>0</v>
      </c>
      <c r="AC519" s="76">
        <f t="shared" si="498"/>
        <v>0</v>
      </c>
      <c r="AD519" s="76">
        <f t="shared" si="498"/>
        <v>0</v>
      </c>
      <c r="AE519" s="76">
        <f t="shared" si="498"/>
        <v>0</v>
      </c>
      <c r="AF519" s="76">
        <f t="shared" si="498"/>
        <v>0</v>
      </c>
      <c r="AG519" s="76">
        <f t="shared" si="498"/>
        <v>0</v>
      </c>
      <c r="AH519" s="76">
        <f t="shared" ref="AH519:BM519" ca="1" si="507">+AG518</f>
        <v>5000</v>
      </c>
      <c r="AI519" s="76">
        <f t="shared" ca="1" si="507"/>
        <v>5000</v>
      </c>
      <c r="AJ519" s="76">
        <f t="shared" ca="1" si="507"/>
        <v>5000</v>
      </c>
      <c r="AK519" s="76">
        <f t="shared" ca="1" si="507"/>
        <v>5000</v>
      </c>
      <c r="AL519" s="76">
        <f t="shared" ca="1" si="507"/>
        <v>5000</v>
      </c>
      <c r="AM519" s="76">
        <f t="shared" ca="1" si="507"/>
        <v>5000</v>
      </c>
      <c r="AN519" s="76">
        <f t="shared" ca="1" si="507"/>
        <v>5000</v>
      </c>
      <c r="AO519" s="76">
        <f t="shared" ca="1" si="507"/>
        <v>5000</v>
      </c>
      <c r="AP519" s="76">
        <f t="shared" ca="1" si="507"/>
        <v>5000</v>
      </c>
      <c r="AQ519" s="76">
        <f t="shared" ca="1" si="507"/>
        <v>5000</v>
      </c>
      <c r="AR519" s="76">
        <f t="shared" ca="1" si="507"/>
        <v>5000</v>
      </c>
      <c r="AS519" s="76">
        <f t="shared" ca="1" si="507"/>
        <v>5000</v>
      </c>
      <c r="AT519" s="76">
        <f t="shared" ca="1" si="507"/>
        <v>5000</v>
      </c>
      <c r="AU519" s="76">
        <f t="shared" ca="1" si="507"/>
        <v>5000</v>
      </c>
      <c r="AV519" s="76">
        <f t="shared" ca="1" si="507"/>
        <v>5000</v>
      </c>
      <c r="AW519" s="76">
        <f t="shared" ca="1" si="507"/>
        <v>5000</v>
      </c>
      <c r="AX519" s="76">
        <f t="shared" ca="1" si="507"/>
        <v>5000</v>
      </c>
      <c r="AY519" s="76">
        <f t="shared" ca="1" si="507"/>
        <v>5000</v>
      </c>
      <c r="AZ519" s="76">
        <f t="shared" ca="1" si="507"/>
        <v>5000</v>
      </c>
      <c r="BA519" s="76">
        <f t="shared" ca="1" si="507"/>
        <v>5000</v>
      </c>
      <c r="BB519" s="76">
        <f t="shared" ca="1" si="507"/>
        <v>5000</v>
      </c>
      <c r="BC519" s="76">
        <f t="shared" ca="1" si="507"/>
        <v>5000</v>
      </c>
      <c r="BD519" s="76">
        <f t="shared" ca="1" si="507"/>
        <v>5000</v>
      </c>
      <c r="BE519" s="76">
        <f t="shared" ca="1" si="507"/>
        <v>5000</v>
      </c>
      <c r="BF519" s="76">
        <f t="shared" ca="1" si="507"/>
        <v>5000</v>
      </c>
      <c r="BG519" s="76">
        <f t="shared" ca="1" si="507"/>
        <v>5000</v>
      </c>
      <c r="BH519" s="76">
        <f t="shared" ca="1" si="507"/>
        <v>5000</v>
      </c>
      <c r="BI519" s="76">
        <f t="shared" ca="1" si="507"/>
        <v>5000</v>
      </c>
      <c r="BJ519" s="76">
        <f t="shared" ca="1" si="507"/>
        <v>5000</v>
      </c>
      <c r="BK519" s="76">
        <f t="shared" ca="1" si="507"/>
        <v>5000</v>
      </c>
      <c r="BL519" s="76">
        <f t="shared" ca="1" si="507"/>
        <v>5000</v>
      </c>
      <c r="BM519" s="76">
        <f t="shared" ca="1" si="507"/>
        <v>5000</v>
      </c>
      <c r="BN519" s="76">
        <f t="shared" ref="BN519:CL519" ca="1" si="508">+BM518</f>
        <v>5000</v>
      </c>
      <c r="BO519" s="76">
        <f t="shared" ca="1" si="508"/>
        <v>5000</v>
      </c>
      <c r="BP519" s="76">
        <f t="shared" ca="1" si="508"/>
        <v>5000</v>
      </c>
      <c r="BQ519" s="76">
        <f t="shared" ca="1" si="508"/>
        <v>5000</v>
      </c>
      <c r="BR519" s="76">
        <f t="shared" ca="1" si="508"/>
        <v>5000</v>
      </c>
      <c r="BS519" s="76">
        <f t="shared" ca="1" si="508"/>
        <v>5000</v>
      </c>
      <c r="BT519" s="76">
        <f t="shared" ca="1" si="508"/>
        <v>5000</v>
      </c>
      <c r="BU519" s="76">
        <f t="shared" ca="1" si="508"/>
        <v>5000</v>
      </c>
      <c r="BV519" s="76">
        <f t="shared" ca="1" si="508"/>
        <v>5000</v>
      </c>
      <c r="BW519" s="76">
        <f t="shared" ca="1" si="508"/>
        <v>5000</v>
      </c>
      <c r="BX519" s="76">
        <f t="shared" ca="1" si="508"/>
        <v>5000</v>
      </c>
      <c r="BY519" s="76">
        <f t="shared" ca="1" si="508"/>
        <v>5000</v>
      </c>
      <c r="BZ519" s="76">
        <f t="shared" ca="1" si="508"/>
        <v>5000</v>
      </c>
      <c r="CA519" s="76">
        <f t="shared" ca="1" si="508"/>
        <v>5000</v>
      </c>
      <c r="CB519" s="76">
        <f t="shared" ca="1" si="508"/>
        <v>5000</v>
      </c>
      <c r="CC519" s="76">
        <f t="shared" ca="1" si="508"/>
        <v>5000</v>
      </c>
      <c r="CD519" s="76">
        <f t="shared" ca="1" si="508"/>
        <v>5000</v>
      </c>
      <c r="CE519" s="76">
        <f t="shared" ca="1" si="508"/>
        <v>5000</v>
      </c>
      <c r="CF519" s="76">
        <f t="shared" ca="1" si="508"/>
        <v>5000</v>
      </c>
      <c r="CG519" s="76">
        <f t="shared" ca="1" si="508"/>
        <v>5000</v>
      </c>
      <c r="CH519" s="76">
        <f t="shared" ca="1" si="508"/>
        <v>5000</v>
      </c>
      <c r="CI519" s="76">
        <f t="shared" ca="1" si="508"/>
        <v>5000</v>
      </c>
      <c r="CJ519" s="76">
        <f t="shared" ca="1" si="508"/>
        <v>5000</v>
      </c>
      <c r="CK519" s="76">
        <f t="shared" ca="1" si="508"/>
        <v>5000</v>
      </c>
      <c r="CL519" s="76">
        <f t="shared" ca="1" si="508"/>
        <v>5000</v>
      </c>
    </row>
    <row r="520" spans="2:90" outlineLevel="2" x14ac:dyDescent="0.4">
      <c r="B520" s="409">
        <f t="shared" si="467"/>
        <v>17</v>
      </c>
      <c r="C520" s="31"/>
      <c r="D520" t="s">
        <v>928</v>
      </c>
      <c r="E520" s="8" t="str">
        <f t="shared" si="465"/>
        <v>520 GROWTH-PV</v>
      </c>
      <c r="G520" s="31"/>
      <c r="H520" s="16">
        <f t="shared" si="468"/>
        <v>0.68</v>
      </c>
      <c r="I520" s="410">
        <v>0</v>
      </c>
      <c r="J520" s="73"/>
      <c r="K520" s="15">
        <f t="shared" si="494"/>
        <v>0</v>
      </c>
      <c r="L520" s="15">
        <f t="shared" ca="1" si="494"/>
        <v>5000</v>
      </c>
      <c r="M520" s="15">
        <f t="shared" ca="1" si="494"/>
        <v>5000</v>
      </c>
      <c r="N520" s="15">
        <f t="shared" ca="1" si="494"/>
        <v>5000</v>
      </c>
      <c r="O520" s="15">
        <f t="shared" ca="1" si="494"/>
        <v>5000</v>
      </c>
      <c r="P520" s="15">
        <f t="shared" ca="1" si="494"/>
        <v>5000</v>
      </c>
      <c r="R520" s="67"/>
      <c r="S520" s="76">
        <f t="shared" si="497"/>
        <v>0</v>
      </c>
      <c r="T520" s="76">
        <f t="shared" si="497"/>
        <v>0</v>
      </c>
      <c r="U520" s="76">
        <f t="shared" si="497"/>
        <v>0</v>
      </c>
      <c r="V520" s="76">
        <f t="shared" si="497"/>
        <v>0</v>
      </c>
      <c r="W520" s="76">
        <f t="shared" si="497"/>
        <v>0</v>
      </c>
      <c r="X520" s="76">
        <f t="shared" si="497"/>
        <v>0</v>
      </c>
      <c r="Y520" s="76">
        <f t="shared" si="497"/>
        <v>0</v>
      </c>
      <c r="Z520" s="76">
        <f t="shared" si="497"/>
        <v>0</v>
      </c>
      <c r="AA520" s="76">
        <f t="shared" si="497"/>
        <v>0</v>
      </c>
      <c r="AB520" s="76">
        <f t="shared" si="497"/>
        <v>0</v>
      </c>
      <c r="AC520" s="76">
        <f t="shared" si="498"/>
        <v>0</v>
      </c>
      <c r="AD520" s="76">
        <f t="shared" si="498"/>
        <v>0</v>
      </c>
      <c r="AE520" s="76">
        <f t="shared" si="498"/>
        <v>0</v>
      </c>
      <c r="AF520" s="76">
        <f t="shared" si="498"/>
        <v>0</v>
      </c>
      <c r="AG520" s="76">
        <f t="shared" si="498"/>
        <v>0</v>
      </c>
      <c r="AH520" s="76">
        <f t="shared" si="498"/>
        <v>0</v>
      </c>
      <c r="AI520" s="76">
        <f t="shared" ref="AI520:BN520" ca="1" si="509">+AH519</f>
        <v>5000</v>
      </c>
      <c r="AJ520" s="76">
        <f t="shared" ca="1" si="509"/>
        <v>5000</v>
      </c>
      <c r="AK520" s="76">
        <f t="shared" ca="1" si="509"/>
        <v>5000</v>
      </c>
      <c r="AL520" s="76">
        <f t="shared" ca="1" si="509"/>
        <v>5000</v>
      </c>
      <c r="AM520" s="76">
        <f t="shared" ca="1" si="509"/>
        <v>5000</v>
      </c>
      <c r="AN520" s="76">
        <f t="shared" ca="1" si="509"/>
        <v>5000</v>
      </c>
      <c r="AO520" s="76">
        <f t="shared" ca="1" si="509"/>
        <v>5000</v>
      </c>
      <c r="AP520" s="76">
        <f t="shared" ca="1" si="509"/>
        <v>5000</v>
      </c>
      <c r="AQ520" s="76">
        <f t="shared" ca="1" si="509"/>
        <v>5000</v>
      </c>
      <c r="AR520" s="76">
        <f t="shared" ca="1" si="509"/>
        <v>5000</v>
      </c>
      <c r="AS520" s="76">
        <f t="shared" ca="1" si="509"/>
        <v>5000</v>
      </c>
      <c r="AT520" s="76">
        <f t="shared" ca="1" si="509"/>
        <v>5000</v>
      </c>
      <c r="AU520" s="76">
        <f t="shared" ca="1" si="509"/>
        <v>5000</v>
      </c>
      <c r="AV520" s="76">
        <f t="shared" ca="1" si="509"/>
        <v>5000</v>
      </c>
      <c r="AW520" s="76">
        <f t="shared" ca="1" si="509"/>
        <v>5000</v>
      </c>
      <c r="AX520" s="76">
        <f t="shared" ca="1" si="509"/>
        <v>5000</v>
      </c>
      <c r="AY520" s="76">
        <f t="shared" ca="1" si="509"/>
        <v>5000</v>
      </c>
      <c r="AZ520" s="76">
        <f t="shared" ca="1" si="509"/>
        <v>5000</v>
      </c>
      <c r="BA520" s="76">
        <f t="shared" ca="1" si="509"/>
        <v>5000</v>
      </c>
      <c r="BB520" s="76">
        <f t="shared" ca="1" si="509"/>
        <v>5000</v>
      </c>
      <c r="BC520" s="76">
        <f t="shared" ca="1" si="509"/>
        <v>5000</v>
      </c>
      <c r="BD520" s="76">
        <f t="shared" ca="1" si="509"/>
        <v>5000</v>
      </c>
      <c r="BE520" s="76">
        <f t="shared" ca="1" si="509"/>
        <v>5000</v>
      </c>
      <c r="BF520" s="76">
        <f t="shared" ca="1" si="509"/>
        <v>5000</v>
      </c>
      <c r="BG520" s="76">
        <f t="shared" ca="1" si="509"/>
        <v>5000</v>
      </c>
      <c r="BH520" s="76">
        <f t="shared" ca="1" si="509"/>
        <v>5000</v>
      </c>
      <c r="BI520" s="76">
        <f t="shared" ca="1" si="509"/>
        <v>5000</v>
      </c>
      <c r="BJ520" s="76">
        <f t="shared" ca="1" si="509"/>
        <v>5000</v>
      </c>
      <c r="BK520" s="76">
        <f t="shared" ca="1" si="509"/>
        <v>5000</v>
      </c>
      <c r="BL520" s="76">
        <f t="shared" ca="1" si="509"/>
        <v>5000</v>
      </c>
      <c r="BM520" s="76">
        <f t="shared" ca="1" si="509"/>
        <v>5000</v>
      </c>
      <c r="BN520" s="76">
        <f t="shared" ca="1" si="509"/>
        <v>5000</v>
      </c>
      <c r="BO520" s="76">
        <f t="shared" ref="BO520:CL520" ca="1" si="510">+BN519</f>
        <v>5000</v>
      </c>
      <c r="BP520" s="76">
        <f t="shared" ca="1" si="510"/>
        <v>5000</v>
      </c>
      <c r="BQ520" s="76">
        <f t="shared" ca="1" si="510"/>
        <v>5000</v>
      </c>
      <c r="BR520" s="76">
        <f t="shared" ca="1" si="510"/>
        <v>5000</v>
      </c>
      <c r="BS520" s="76">
        <f t="shared" ca="1" si="510"/>
        <v>5000</v>
      </c>
      <c r="BT520" s="76">
        <f t="shared" ca="1" si="510"/>
        <v>5000</v>
      </c>
      <c r="BU520" s="76">
        <f t="shared" ca="1" si="510"/>
        <v>5000</v>
      </c>
      <c r="BV520" s="76">
        <f t="shared" ca="1" si="510"/>
        <v>5000</v>
      </c>
      <c r="BW520" s="76">
        <f t="shared" ca="1" si="510"/>
        <v>5000</v>
      </c>
      <c r="BX520" s="76">
        <f t="shared" ca="1" si="510"/>
        <v>5000</v>
      </c>
      <c r="BY520" s="76">
        <f t="shared" ca="1" si="510"/>
        <v>5000</v>
      </c>
      <c r="BZ520" s="76">
        <f t="shared" ca="1" si="510"/>
        <v>5000</v>
      </c>
      <c r="CA520" s="76">
        <f t="shared" ca="1" si="510"/>
        <v>5000</v>
      </c>
      <c r="CB520" s="76">
        <f t="shared" ca="1" si="510"/>
        <v>5000</v>
      </c>
      <c r="CC520" s="76">
        <f t="shared" ca="1" si="510"/>
        <v>5000</v>
      </c>
      <c r="CD520" s="76">
        <f t="shared" ca="1" si="510"/>
        <v>5000</v>
      </c>
      <c r="CE520" s="76">
        <f t="shared" ca="1" si="510"/>
        <v>5000</v>
      </c>
      <c r="CF520" s="76">
        <f t="shared" ca="1" si="510"/>
        <v>5000</v>
      </c>
      <c r="CG520" s="76">
        <f t="shared" ca="1" si="510"/>
        <v>5000</v>
      </c>
      <c r="CH520" s="76">
        <f t="shared" ca="1" si="510"/>
        <v>5000</v>
      </c>
      <c r="CI520" s="76">
        <f t="shared" ca="1" si="510"/>
        <v>5000</v>
      </c>
      <c r="CJ520" s="76">
        <f t="shared" ca="1" si="510"/>
        <v>5000</v>
      </c>
      <c r="CK520" s="76">
        <f t="shared" ca="1" si="510"/>
        <v>5000</v>
      </c>
      <c r="CL520" s="76">
        <f t="shared" ca="1" si="510"/>
        <v>5000</v>
      </c>
    </row>
    <row r="521" spans="2:90" outlineLevel="2" x14ac:dyDescent="0.4">
      <c r="B521" s="409">
        <f t="shared" si="467"/>
        <v>18</v>
      </c>
      <c r="C521" s="31"/>
      <c r="D521" t="s">
        <v>928</v>
      </c>
      <c r="E521" s="8" t="str">
        <f t="shared" si="465"/>
        <v>521 GROWTH-PV</v>
      </c>
      <c r="G521" s="31"/>
      <c r="H521" s="16">
        <f t="shared" si="468"/>
        <v>0.72000000000000008</v>
      </c>
      <c r="I521" s="410">
        <v>0</v>
      </c>
      <c r="J521" s="73"/>
      <c r="K521" s="15">
        <f t="shared" si="494"/>
        <v>0</v>
      </c>
      <c r="L521" s="15">
        <f t="shared" ca="1" si="494"/>
        <v>5000</v>
      </c>
      <c r="M521" s="15">
        <f t="shared" ca="1" si="494"/>
        <v>5000</v>
      </c>
      <c r="N521" s="15">
        <f t="shared" ca="1" si="494"/>
        <v>5000</v>
      </c>
      <c r="O521" s="15">
        <f t="shared" ca="1" si="494"/>
        <v>5000</v>
      </c>
      <c r="P521" s="15">
        <f t="shared" ca="1" si="494"/>
        <v>5000</v>
      </c>
      <c r="R521" s="67"/>
      <c r="S521" s="76">
        <f t="shared" si="497"/>
        <v>0</v>
      </c>
      <c r="T521" s="76">
        <f t="shared" si="497"/>
        <v>0</v>
      </c>
      <c r="U521" s="76">
        <f t="shared" si="497"/>
        <v>0</v>
      </c>
      <c r="V521" s="76">
        <f t="shared" si="497"/>
        <v>0</v>
      </c>
      <c r="W521" s="76">
        <f t="shared" si="497"/>
        <v>0</v>
      </c>
      <c r="X521" s="76">
        <f t="shared" si="497"/>
        <v>0</v>
      </c>
      <c r="Y521" s="76">
        <f t="shared" si="497"/>
        <v>0</v>
      </c>
      <c r="Z521" s="76">
        <f t="shared" si="497"/>
        <v>0</v>
      </c>
      <c r="AA521" s="76">
        <f t="shared" si="497"/>
        <v>0</v>
      </c>
      <c r="AB521" s="76">
        <f t="shared" si="497"/>
        <v>0</v>
      </c>
      <c r="AC521" s="76">
        <f t="shared" si="498"/>
        <v>0</v>
      </c>
      <c r="AD521" s="76">
        <f t="shared" si="498"/>
        <v>0</v>
      </c>
      <c r="AE521" s="76">
        <f t="shared" si="498"/>
        <v>0</v>
      </c>
      <c r="AF521" s="76">
        <f t="shared" si="498"/>
        <v>0</v>
      </c>
      <c r="AG521" s="76">
        <f t="shared" si="498"/>
        <v>0</v>
      </c>
      <c r="AH521" s="76">
        <f t="shared" si="498"/>
        <v>0</v>
      </c>
      <c r="AI521" s="76">
        <f t="shared" si="498"/>
        <v>0</v>
      </c>
      <c r="AJ521" s="76">
        <f t="shared" ref="AJ521:BO521" ca="1" si="511">+AI520</f>
        <v>5000</v>
      </c>
      <c r="AK521" s="76">
        <f t="shared" ca="1" si="511"/>
        <v>5000</v>
      </c>
      <c r="AL521" s="76">
        <f t="shared" ca="1" si="511"/>
        <v>5000</v>
      </c>
      <c r="AM521" s="76">
        <f t="shared" ca="1" si="511"/>
        <v>5000</v>
      </c>
      <c r="AN521" s="76">
        <f t="shared" ca="1" si="511"/>
        <v>5000</v>
      </c>
      <c r="AO521" s="76">
        <f t="shared" ca="1" si="511"/>
        <v>5000</v>
      </c>
      <c r="AP521" s="76">
        <f t="shared" ca="1" si="511"/>
        <v>5000</v>
      </c>
      <c r="AQ521" s="76">
        <f t="shared" ca="1" si="511"/>
        <v>5000</v>
      </c>
      <c r="AR521" s="76">
        <f t="shared" ca="1" si="511"/>
        <v>5000</v>
      </c>
      <c r="AS521" s="76">
        <f t="shared" ca="1" si="511"/>
        <v>5000</v>
      </c>
      <c r="AT521" s="76">
        <f t="shared" ca="1" si="511"/>
        <v>5000</v>
      </c>
      <c r="AU521" s="76">
        <f t="shared" ca="1" si="511"/>
        <v>5000</v>
      </c>
      <c r="AV521" s="76">
        <f t="shared" ca="1" si="511"/>
        <v>5000</v>
      </c>
      <c r="AW521" s="76">
        <f t="shared" ca="1" si="511"/>
        <v>5000</v>
      </c>
      <c r="AX521" s="76">
        <f t="shared" ca="1" si="511"/>
        <v>5000</v>
      </c>
      <c r="AY521" s="76">
        <f t="shared" ca="1" si="511"/>
        <v>5000</v>
      </c>
      <c r="AZ521" s="76">
        <f t="shared" ca="1" si="511"/>
        <v>5000</v>
      </c>
      <c r="BA521" s="76">
        <f t="shared" ca="1" si="511"/>
        <v>5000</v>
      </c>
      <c r="BB521" s="76">
        <f t="shared" ca="1" si="511"/>
        <v>5000</v>
      </c>
      <c r="BC521" s="76">
        <f t="shared" ca="1" si="511"/>
        <v>5000</v>
      </c>
      <c r="BD521" s="76">
        <f t="shared" ca="1" si="511"/>
        <v>5000</v>
      </c>
      <c r="BE521" s="76">
        <f t="shared" ca="1" si="511"/>
        <v>5000</v>
      </c>
      <c r="BF521" s="76">
        <f t="shared" ca="1" si="511"/>
        <v>5000</v>
      </c>
      <c r="BG521" s="76">
        <f t="shared" ca="1" si="511"/>
        <v>5000</v>
      </c>
      <c r="BH521" s="76">
        <f t="shared" ca="1" si="511"/>
        <v>5000</v>
      </c>
      <c r="BI521" s="76">
        <f t="shared" ca="1" si="511"/>
        <v>5000</v>
      </c>
      <c r="BJ521" s="76">
        <f t="shared" ca="1" si="511"/>
        <v>5000</v>
      </c>
      <c r="BK521" s="76">
        <f t="shared" ca="1" si="511"/>
        <v>5000</v>
      </c>
      <c r="BL521" s="76">
        <f t="shared" ca="1" si="511"/>
        <v>5000</v>
      </c>
      <c r="BM521" s="76">
        <f t="shared" ca="1" si="511"/>
        <v>5000</v>
      </c>
      <c r="BN521" s="76">
        <f t="shared" ca="1" si="511"/>
        <v>5000</v>
      </c>
      <c r="BO521" s="76">
        <f t="shared" ca="1" si="511"/>
        <v>5000</v>
      </c>
      <c r="BP521" s="76">
        <f t="shared" ref="BP521:CL521" ca="1" si="512">+BO520</f>
        <v>5000</v>
      </c>
      <c r="BQ521" s="76">
        <f t="shared" ca="1" si="512"/>
        <v>5000</v>
      </c>
      <c r="BR521" s="76">
        <f t="shared" ca="1" si="512"/>
        <v>5000</v>
      </c>
      <c r="BS521" s="76">
        <f t="shared" ca="1" si="512"/>
        <v>5000</v>
      </c>
      <c r="BT521" s="76">
        <f t="shared" ca="1" si="512"/>
        <v>5000</v>
      </c>
      <c r="BU521" s="76">
        <f t="shared" ca="1" si="512"/>
        <v>5000</v>
      </c>
      <c r="BV521" s="76">
        <f t="shared" ca="1" si="512"/>
        <v>5000</v>
      </c>
      <c r="BW521" s="76">
        <f t="shared" ca="1" si="512"/>
        <v>5000</v>
      </c>
      <c r="BX521" s="76">
        <f t="shared" ca="1" si="512"/>
        <v>5000</v>
      </c>
      <c r="BY521" s="76">
        <f t="shared" ca="1" si="512"/>
        <v>5000</v>
      </c>
      <c r="BZ521" s="76">
        <f t="shared" ca="1" si="512"/>
        <v>5000</v>
      </c>
      <c r="CA521" s="76">
        <f t="shared" ca="1" si="512"/>
        <v>5000</v>
      </c>
      <c r="CB521" s="76">
        <f t="shared" ca="1" si="512"/>
        <v>5000</v>
      </c>
      <c r="CC521" s="76">
        <f t="shared" ca="1" si="512"/>
        <v>5000</v>
      </c>
      <c r="CD521" s="76">
        <f t="shared" ca="1" si="512"/>
        <v>5000</v>
      </c>
      <c r="CE521" s="76">
        <f t="shared" ca="1" si="512"/>
        <v>5000</v>
      </c>
      <c r="CF521" s="76">
        <f t="shared" ca="1" si="512"/>
        <v>5000</v>
      </c>
      <c r="CG521" s="76">
        <f t="shared" ca="1" si="512"/>
        <v>5000</v>
      </c>
      <c r="CH521" s="76">
        <f t="shared" ca="1" si="512"/>
        <v>5000</v>
      </c>
      <c r="CI521" s="76">
        <f t="shared" ca="1" si="512"/>
        <v>5000</v>
      </c>
      <c r="CJ521" s="76">
        <f t="shared" ca="1" si="512"/>
        <v>5000</v>
      </c>
      <c r="CK521" s="76">
        <f t="shared" ca="1" si="512"/>
        <v>5000</v>
      </c>
      <c r="CL521" s="76">
        <f t="shared" ca="1" si="512"/>
        <v>5000</v>
      </c>
    </row>
    <row r="522" spans="2:90" outlineLevel="2" x14ac:dyDescent="0.4">
      <c r="B522" s="409">
        <f t="shared" si="467"/>
        <v>19</v>
      </c>
      <c r="C522" s="31"/>
      <c r="D522" t="s">
        <v>928</v>
      </c>
      <c r="E522" s="8" t="str">
        <f t="shared" si="465"/>
        <v>522 GROWTH-PV</v>
      </c>
      <c r="G522" s="31"/>
      <c r="H522" s="16">
        <f t="shared" si="468"/>
        <v>0.76000000000000012</v>
      </c>
      <c r="I522" s="410">
        <v>0</v>
      </c>
      <c r="J522" s="73"/>
      <c r="K522" s="15">
        <f t="shared" si="494"/>
        <v>0</v>
      </c>
      <c r="L522" s="15">
        <f t="shared" ca="1" si="494"/>
        <v>5000</v>
      </c>
      <c r="M522" s="15">
        <f t="shared" ca="1" si="494"/>
        <v>5000</v>
      </c>
      <c r="N522" s="15">
        <f t="shared" ca="1" si="494"/>
        <v>5000</v>
      </c>
      <c r="O522" s="15">
        <f t="shared" ca="1" si="494"/>
        <v>5000</v>
      </c>
      <c r="P522" s="15">
        <f t="shared" ca="1" si="494"/>
        <v>5000</v>
      </c>
      <c r="R522" s="67"/>
      <c r="S522" s="76">
        <f t="shared" si="497"/>
        <v>0</v>
      </c>
      <c r="T522" s="76">
        <f t="shared" si="497"/>
        <v>0</v>
      </c>
      <c r="U522" s="76">
        <f t="shared" si="497"/>
        <v>0</v>
      </c>
      <c r="V522" s="76">
        <f t="shared" si="497"/>
        <v>0</v>
      </c>
      <c r="W522" s="76">
        <f t="shared" si="497"/>
        <v>0</v>
      </c>
      <c r="X522" s="76">
        <f t="shared" si="497"/>
        <v>0</v>
      </c>
      <c r="Y522" s="76">
        <f t="shared" si="497"/>
        <v>0</v>
      </c>
      <c r="Z522" s="76">
        <f t="shared" si="497"/>
        <v>0</v>
      </c>
      <c r="AA522" s="76">
        <f t="shared" si="497"/>
        <v>0</v>
      </c>
      <c r="AB522" s="76">
        <f t="shared" si="497"/>
        <v>0</v>
      </c>
      <c r="AC522" s="76">
        <f t="shared" si="498"/>
        <v>0</v>
      </c>
      <c r="AD522" s="76">
        <f t="shared" si="498"/>
        <v>0</v>
      </c>
      <c r="AE522" s="76">
        <f t="shared" si="498"/>
        <v>0</v>
      </c>
      <c r="AF522" s="76">
        <f t="shared" si="498"/>
        <v>0</v>
      </c>
      <c r="AG522" s="76">
        <f t="shared" si="498"/>
        <v>0</v>
      </c>
      <c r="AH522" s="76">
        <f t="shared" si="498"/>
        <v>0</v>
      </c>
      <c r="AI522" s="76">
        <f t="shared" si="498"/>
        <v>0</v>
      </c>
      <c r="AJ522" s="76">
        <f t="shared" si="498"/>
        <v>0</v>
      </c>
      <c r="AK522" s="76">
        <f t="shared" ref="AK522:BP522" ca="1" si="513">+AJ521</f>
        <v>5000</v>
      </c>
      <c r="AL522" s="76">
        <f t="shared" ca="1" si="513"/>
        <v>5000</v>
      </c>
      <c r="AM522" s="76">
        <f t="shared" ca="1" si="513"/>
        <v>5000</v>
      </c>
      <c r="AN522" s="76">
        <f t="shared" ca="1" si="513"/>
        <v>5000</v>
      </c>
      <c r="AO522" s="76">
        <f t="shared" ca="1" si="513"/>
        <v>5000</v>
      </c>
      <c r="AP522" s="76">
        <f t="shared" ca="1" si="513"/>
        <v>5000</v>
      </c>
      <c r="AQ522" s="76">
        <f t="shared" ca="1" si="513"/>
        <v>5000</v>
      </c>
      <c r="AR522" s="76">
        <f t="shared" ca="1" si="513"/>
        <v>5000</v>
      </c>
      <c r="AS522" s="76">
        <f t="shared" ca="1" si="513"/>
        <v>5000</v>
      </c>
      <c r="AT522" s="76">
        <f t="shared" ca="1" si="513"/>
        <v>5000</v>
      </c>
      <c r="AU522" s="76">
        <f t="shared" ca="1" si="513"/>
        <v>5000</v>
      </c>
      <c r="AV522" s="76">
        <f t="shared" ca="1" si="513"/>
        <v>5000</v>
      </c>
      <c r="AW522" s="76">
        <f t="shared" ca="1" si="513"/>
        <v>5000</v>
      </c>
      <c r="AX522" s="76">
        <f t="shared" ca="1" si="513"/>
        <v>5000</v>
      </c>
      <c r="AY522" s="76">
        <f t="shared" ca="1" si="513"/>
        <v>5000</v>
      </c>
      <c r="AZ522" s="76">
        <f t="shared" ca="1" si="513"/>
        <v>5000</v>
      </c>
      <c r="BA522" s="76">
        <f t="shared" ca="1" si="513"/>
        <v>5000</v>
      </c>
      <c r="BB522" s="76">
        <f t="shared" ca="1" si="513"/>
        <v>5000</v>
      </c>
      <c r="BC522" s="76">
        <f t="shared" ca="1" si="513"/>
        <v>5000</v>
      </c>
      <c r="BD522" s="76">
        <f t="shared" ca="1" si="513"/>
        <v>5000</v>
      </c>
      <c r="BE522" s="76">
        <f t="shared" ca="1" si="513"/>
        <v>5000</v>
      </c>
      <c r="BF522" s="76">
        <f t="shared" ca="1" si="513"/>
        <v>5000</v>
      </c>
      <c r="BG522" s="76">
        <f t="shared" ca="1" si="513"/>
        <v>5000</v>
      </c>
      <c r="BH522" s="76">
        <f t="shared" ca="1" si="513"/>
        <v>5000</v>
      </c>
      <c r="BI522" s="76">
        <f t="shared" ca="1" si="513"/>
        <v>5000</v>
      </c>
      <c r="BJ522" s="76">
        <f t="shared" ca="1" si="513"/>
        <v>5000</v>
      </c>
      <c r="BK522" s="76">
        <f t="shared" ca="1" si="513"/>
        <v>5000</v>
      </c>
      <c r="BL522" s="76">
        <f t="shared" ca="1" si="513"/>
        <v>5000</v>
      </c>
      <c r="BM522" s="76">
        <f t="shared" ca="1" si="513"/>
        <v>5000</v>
      </c>
      <c r="BN522" s="76">
        <f t="shared" ca="1" si="513"/>
        <v>5000</v>
      </c>
      <c r="BO522" s="76">
        <f t="shared" ca="1" si="513"/>
        <v>5000</v>
      </c>
      <c r="BP522" s="76">
        <f t="shared" ca="1" si="513"/>
        <v>5000</v>
      </c>
      <c r="BQ522" s="76">
        <f t="shared" ref="BQ522:CL522" ca="1" si="514">+BP521</f>
        <v>5000</v>
      </c>
      <c r="BR522" s="76">
        <f t="shared" ca="1" si="514"/>
        <v>5000</v>
      </c>
      <c r="BS522" s="76">
        <f t="shared" ca="1" si="514"/>
        <v>5000</v>
      </c>
      <c r="BT522" s="76">
        <f t="shared" ca="1" si="514"/>
        <v>5000</v>
      </c>
      <c r="BU522" s="76">
        <f t="shared" ca="1" si="514"/>
        <v>5000</v>
      </c>
      <c r="BV522" s="76">
        <f t="shared" ca="1" si="514"/>
        <v>5000</v>
      </c>
      <c r="BW522" s="76">
        <f t="shared" ca="1" si="514"/>
        <v>5000</v>
      </c>
      <c r="BX522" s="76">
        <f t="shared" ca="1" si="514"/>
        <v>5000</v>
      </c>
      <c r="BY522" s="76">
        <f t="shared" ca="1" si="514"/>
        <v>5000</v>
      </c>
      <c r="BZ522" s="76">
        <f t="shared" ca="1" si="514"/>
        <v>5000</v>
      </c>
      <c r="CA522" s="76">
        <f t="shared" ca="1" si="514"/>
        <v>5000</v>
      </c>
      <c r="CB522" s="76">
        <f t="shared" ca="1" si="514"/>
        <v>5000</v>
      </c>
      <c r="CC522" s="76">
        <f t="shared" ca="1" si="514"/>
        <v>5000</v>
      </c>
      <c r="CD522" s="76">
        <f t="shared" ca="1" si="514"/>
        <v>5000</v>
      </c>
      <c r="CE522" s="76">
        <f t="shared" ca="1" si="514"/>
        <v>5000</v>
      </c>
      <c r="CF522" s="76">
        <f t="shared" ca="1" si="514"/>
        <v>5000</v>
      </c>
      <c r="CG522" s="76">
        <f t="shared" ca="1" si="514"/>
        <v>5000</v>
      </c>
      <c r="CH522" s="76">
        <f t="shared" ca="1" si="514"/>
        <v>5000</v>
      </c>
      <c r="CI522" s="76">
        <f t="shared" ca="1" si="514"/>
        <v>5000</v>
      </c>
      <c r="CJ522" s="76">
        <f t="shared" ca="1" si="514"/>
        <v>5000</v>
      </c>
      <c r="CK522" s="76">
        <f t="shared" ca="1" si="514"/>
        <v>5000</v>
      </c>
      <c r="CL522" s="76">
        <f t="shared" ca="1" si="514"/>
        <v>5000</v>
      </c>
    </row>
    <row r="523" spans="2:90" outlineLevel="2" x14ac:dyDescent="0.4">
      <c r="B523" s="409">
        <f t="shared" si="467"/>
        <v>20</v>
      </c>
      <c r="C523" s="31"/>
      <c r="D523" t="s">
        <v>928</v>
      </c>
      <c r="E523" s="8" t="str">
        <f t="shared" si="465"/>
        <v>523 GROWTH-PV</v>
      </c>
      <c r="G523" s="31"/>
      <c r="H523" s="16">
        <f t="shared" si="468"/>
        <v>0.80000000000000016</v>
      </c>
      <c r="I523" s="410">
        <v>0</v>
      </c>
      <c r="J523" s="73"/>
      <c r="K523" s="15">
        <f t="shared" si="494"/>
        <v>0</v>
      </c>
      <c r="L523" s="15">
        <f t="shared" ca="1" si="494"/>
        <v>5000</v>
      </c>
      <c r="M523" s="15">
        <f t="shared" ca="1" si="494"/>
        <v>5000</v>
      </c>
      <c r="N523" s="15">
        <f t="shared" ca="1" si="494"/>
        <v>5000</v>
      </c>
      <c r="O523" s="15">
        <f t="shared" ca="1" si="494"/>
        <v>5000</v>
      </c>
      <c r="P523" s="15">
        <f t="shared" ca="1" si="494"/>
        <v>5000</v>
      </c>
      <c r="R523" s="67"/>
      <c r="S523" s="76">
        <f t="shared" si="497"/>
        <v>0</v>
      </c>
      <c r="T523" s="76">
        <f t="shared" si="497"/>
        <v>0</v>
      </c>
      <c r="U523" s="76">
        <f t="shared" si="497"/>
        <v>0</v>
      </c>
      <c r="V523" s="76">
        <f t="shared" si="497"/>
        <v>0</v>
      </c>
      <c r="W523" s="76">
        <f t="shared" si="497"/>
        <v>0</v>
      </c>
      <c r="X523" s="76">
        <f t="shared" si="497"/>
        <v>0</v>
      </c>
      <c r="Y523" s="76">
        <f t="shared" si="497"/>
        <v>0</v>
      </c>
      <c r="Z523" s="76">
        <f t="shared" si="497"/>
        <v>0</v>
      </c>
      <c r="AA523" s="76">
        <f t="shared" si="497"/>
        <v>0</v>
      </c>
      <c r="AB523" s="76">
        <f t="shared" si="497"/>
        <v>0</v>
      </c>
      <c r="AC523" s="76">
        <f t="shared" si="498"/>
        <v>0</v>
      </c>
      <c r="AD523" s="76">
        <f t="shared" si="498"/>
        <v>0</v>
      </c>
      <c r="AE523" s="76">
        <f t="shared" si="498"/>
        <v>0</v>
      </c>
      <c r="AF523" s="76">
        <f t="shared" si="498"/>
        <v>0</v>
      </c>
      <c r="AG523" s="76">
        <f t="shared" si="498"/>
        <v>0</v>
      </c>
      <c r="AH523" s="76">
        <f t="shared" si="498"/>
        <v>0</v>
      </c>
      <c r="AI523" s="76">
        <f t="shared" si="498"/>
        <v>0</v>
      </c>
      <c r="AJ523" s="76">
        <f t="shared" si="498"/>
        <v>0</v>
      </c>
      <c r="AK523" s="76">
        <f t="shared" si="498"/>
        <v>0</v>
      </c>
      <c r="AL523" s="76">
        <f t="shared" ref="AL523:BQ523" ca="1" si="515">+AK522</f>
        <v>5000</v>
      </c>
      <c r="AM523" s="76">
        <f t="shared" ca="1" si="515"/>
        <v>5000</v>
      </c>
      <c r="AN523" s="76">
        <f t="shared" ca="1" si="515"/>
        <v>5000</v>
      </c>
      <c r="AO523" s="76">
        <f t="shared" ca="1" si="515"/>
        <v>5000</v>
      </c>
      <c r="AP523" s="76">
        <f t="shared" ca="1" si="515"/>
        <v>5000</v>
      </c>
      <c r="AQ523" s="76">
        <f t="shared" ca="1" si="515"/>
        <v>5000</v>
      </c>
      <c r="AR523" s="76">
        <f t="shared" ca="1" si="515"/>
        <v>5000</v>
      </c>
      <c r="AS523" s="76">
        <f t="shared" ca="1" si="515"/>
        <v>5000</v>
      </c>
      <c r="AT523" s="76">
        <f t="shared" ca="1" si="515"/>
        <v>5000</v>
      </c>
      <c r="AU523" s="76">
        <f t="shared" ca="1" si="515"/>
        <v>5000</v>
      </c>
      <c r="AV523" s="76">
        <f t="shared" ca="1" si="515"/>
        <v>5000</v>
      </c>
      <c r="AW523" s="76">
        <f t="shared" ca="1" si="515"/>
        <v>5000</v>
      </c>
      <c r="AX523" s="76">
        <f t="shared" ca="1" si="515"/>
        <v>5000</v>
      </c>
      <c r="AY523" s="76">
        <f t="shared" ca="1" si="515"/>
        <v>5000</v>
      </c>
      <c r="AZ523" s="76">
        <f t="shared" ca="1" si="515"/>
        <v>5000</v>
      </c>
      <c r="BA523" s="76">
        <f t="shared" ca="1" si="515"/>
        <v>5000</v>
      </c>
      <c r="BB523" s="76">
        <f t="shared" ca="1" si="515"/>
        <v>5000</v>
      </c>
      <c r="BC523" s="76">
        <f t="shared" ca="1" si="515"/>
        <v>5000</v>
      </c>
      <c r="BD523" s="76">
        <f t="shared" ca="1" si="515"/>
        <v>5000</v>
      </c>
      <c r="BE523" s="76">
        <f t="shared" ca="1" si="515"/>
        <v>5000</v>
      </c>
      <c r="BF523" s="76">
        <f t="shared" ca="1" si="515"/>
        <v>5000</v>
      </c>
      <c r="BG523" s="76">
        <f t="shared" ca="1" si="515"/>
        <v>5000</v>
      </c>
      <c r="BH523" s="76">
        <f t="shared" ca="1" si="515"/>
        <v>5000</v>
      </c>
      <c r="BI523" s="76">
        <f t="shared" ca="1" si="515"/>
        <v>5000</v>
      </c>
      <c r="BJ523" s="76">
        <f t="shared" ca="1" si="515"/>
        <v>5000</v>
      </c>
      <c r="BK523" s="76">
        <f t="shared" ca="1" si="515"/>
        <v>5000</v>
      </c>
      <c r="BL523" s="76">
        <f t="shared" ca="1" si="515"/>
        <v>5000</v>
      </c>
      <c r="BM523" s="76">
        <f t="shared" ca="1" si="515"/>
        <v>5000</v>
      </c>
      <c r="BN523" s="76">
        <f t="shared" ca="1" si="515"/>
        <v>5000</v>
      </c>
      <c r="BO523" s="76">
        <f t="shared" ca="1" si="515"/>
        <v>5000</v>
      </c>
      <c r="BP523" s="76">
        <f t="shared" ca="1" si="515"/>
        <v>5000</v>
      </c>
      <c r="BQ523" s="76">
        <f t="shared" ca="1" si="515"/>
        <v>5000</v>
      </c>
      <c r="BR523" s="76">
        <f t="shared" ref="BR523:CL523" ca="1" si="516">+BQ522</f>
        <v>5000</v>
      </c>
      <c r="BS523" s="76">
        <f t="shared" ca="1" si="516"/>
        <v>5000</v>
      </c>
      <c r="BT523" s="76">
        <f t="shared" ca="1" si="516"/>
        <v>5000</v>
      </c>
      <c r="BU523" s="76">
        <f t="shared" ca="1" si="516"/>
        <v>5000</v>
      </c>
      <c r="BV523" s="76">
        <f t="shared" ca="1" si="516"/>
        <v>5000</v>
      </c>
      <c r="BW523" s="76">
        <f t="shared" ca="1" si="516"/>
        <v>5000</v>
      </c>
      <c r="BX523" s="76">
        <f t="shared" ca="1" si="516"/>
        <v>5000</v>
      </c>
      <c r="BY523" s="76">
        <f t="shared" ca="1" si="516"/>
        <v>5000</v>
      </c>
      <c r="BZ523" s="76">
        <f t="shared" ca="1" si="516"/>
        <v>5000</v>
      </c>
      <c r="CA523" s="76">
        <f t="shared" ca="1" si="516"/>
        <v>5000</v>
      </c>
      <c r="CB523" s="76">
        <f t="shared" ca="1" si="516"/>
        <v>5000</v>
      </c>
      <c r="CC523" s="76">
        <f t="shared" ca="1" si="516"/>
        <v>5000</v>
      </c>
      <c r="CD523" s="76">
        <f t="shared" ca="1" si="516"/>
        <v>5000</v>
      </c>
      <c r="CE523" s="76">
        <f t="shared" ca="1" si="516"/>
        <v>5000</v>
      </c>
      <c r="CF523" s="76">
        <f t="shared" ca="1" si="516"/>
        <v>5000</v>
      </c>
      <c r="CG523" s="76">
        <f t="shared" ca="1" si="516"/>
        <v>5000</v>
      </c>
      <c r="CH523" s="76">
        <f t="shared" ca="1" si="516"/>
        <v>5000</v>
      </c>
      <c r="CI523" s="76">
        <f t="shared" ca="1" si="516"/>
        <v>5000</v>
      </c>
      <c r="CJ523" s="76">
        <f t="shared" ca="1" si="516"/>
        <v>5000</v>
      </c>
      <c r="CK523" s="76">
        <f t="shared" ca="1" si="516"/>
        <v>5000</v>
      </c>
      <c r="CL523" s="76">
        <f t="shared" ca="1" si="516"/>
        <v>5000</v>
      </c>
    </row>
    <row r="524" spans="2:90" outlineLevel="2" x14ac:dyDescent="0.4">
      <c r="B524" s="409">
        <f t="shared" si="467"/>
        <v>21</v>
      </c>
      <c r="C524" s="31"/>
      <c r="D524" t="s">
        <v>928</v>
      </c>
      <c r="E524" s="8" t="str">
        <f t="shared" si="465"/>
        <v>524 GROWTH-PV</v>
      </c>
      <c r="G524" s="31"/>
      <c r="H524" s="16">
        <f t="shared" si="468"/>
        <v>0.84000000000000019</v>
      </c>
      <c r="I524" s="410">
        <v>0</v>
      </c>
      <c r="J524" s="73"/>
      <c r="K524" s="15">
        <f t="shared" ref="K524:P529" si="517">SUMIF($4:$4,K$2,524:524)</f>
        <v>0</v>
      </c>
      <c r="L524" s="15">
        <f t="shared" ca="1" si="517"/>
        <v>5000</v>
      </c>
      <c r="M524" s="15">
        <f t="shared" ca="1" si="517"/>
        <v>5000</v>
      </c>
      <c r="N524" s="15">
        <f t="shared" ca="1" si="517"/>
        <v>5000</v>
      </c>
      <c r="O524" s="15">
        <f t="shared" ca="1" si="517"/>
        <v>5000</v>
      </c>
      <c r="P524" s="15">
        <f t="shared" ca="1" si="517"/>
        <v>5000</v>
      </c>
      <c r="R524" s="67"/>
      <c r="S524" s="76">
        <f t="shared" si="497"/>
        <v>0</v>
      </c>
      <c r="T524" s="76">
        <f t="shared" si="497"/>
        <v>0</v>
      </c>
      <c r="U524" s="76">
        <f t="shared" si="497"/>
        <v>0</v>
      </c>
      <c r="V524" s="76">
        <f t="shared" si="497"/>
        <v>0</v>
      </c>
      <c r="W524" s="76">
        <f t="shared" si="497"/>
        <v>0</v>
      </c>
      <c r="X524" s="76">
        <f t="shared" si="497"/>
        <v>0</v>
      </c>
      <c r="Y524" s="76">
        <f t="shared" si="497"/>
        <v>0</v>
      </c>
      <c r="Z524" s="76">
        <f t="shared" si="497"/>
        <v>0</v>
      </c>
      <c r="AA524" s="76">
        <f t="shared" si="497"/>
        <v>0</v>
      </c>
      <c r="AB524" s="76">
        <f t="shared" si="497"/>
        <v>0</v>
      </c>
      <c r="AC524" s="76">
        <f t="shared" si="498"/>
        <v>0</v>
      </c>
      <c r="AD524" s="76">
        <f t="shared" si="498"/>
        <v>0</v>
      </c>
      <c r="AE524" s="76">
        <f t="shared" si="498"/>
        <v>0</v>
      </c>
      <c r="AF524" s="76">
        <f t="shared" si="498"/>
        <v>0</v>
      </c>
      <c r="AG524" s="76">
        <f t="shared" si="498"/>
        <v>0</v>
      </c>
      <c r="AH524" s="76">
        <f t="shared" si="498"/>
        <v>0</v>
      </c>
      <c r="AI524" s="76">
        <f t="shared" si="498"/>
        <v>0</v>
      </c>
      <c r="AJ524" s="76">
        <f t="shared" si="498"/>
        <v>0</v>
      </c>
      <c r="AK524" s="76">
        <f t="shared" si="498"/>
        <v>0</v>
      </c>
      <c r="AL524" s="76">
        <f t="shared" si="498"/>
        <v>0</v>
      </c>
      <c r="AM524" s="76">
        <f t="shared" ref="AM524:BR524" ca="1" si="518">+AL523</f>
        <v>5000</v>
      </c>
      <c r="AN524" s="76">
        <f t="shared" ca="1" si="518"/>
        <v>5000</v>
      </c>
      <c r="AO524" s="76">
        <f t="shared" ca="1" si="518"/>
        <v>5000</v>
      </c>
      <c r="AP524" s="76">
        <f t="shared" ca="1" si="518"/>
        <v>5000</v>
      </c>
      <c r="AQ524" s="76">
        <f t="shared" ca="1" si="518"/>
        <v>5000</v>
      </c>
      <c r="AR524" s="76">
        <f t="shared" ca="1" si="518"/>
        <v>5000</v>
      </c>
      <c r="AS524" s="76">
        <f t="shared" ca="1" si="518"/>
        <v>5000</v>
      </c>
      <c r="AT524" s="76">
        <f t="shared" ca="1" si="518"/>
        <v>5000</v>
      </c>
      <c r="AU524" s="76">
        <f t="shared" ca="1" si="518"/>
        <v>5000</v>
      </c>
      <c r="AV524" s="76">
        <f t="shared" ca="1" si="518"/>
        <v>5000</v>
      </c>
      <c r="AW524" s="76">
        <f t="shared" ca="1" si="518"/>
        <v>5000</v>
      </c>
      <c r="AX524" s="76">
        <f t="shared" ca="1" si="518"/>
        <v>5000</v>
      </c>
      <c r="AY524" s="76">
        <f t="shared" ca="1" si="518"/>
        <v>5000</v>
      </c>
      <c r="AZ524" s="76">
        <f t="shared" ca="1" si="518"/>
        <v>5000</v>
      </c>
      <c r="BA524" s="76">
        <f t="shared" ca="1" si="518"/>
        <v>5000</v>
      </c>
      <c r="BB524" s="76">
        <f t="shared" ca="1" si="518"/>
        <v>5000</v>
      </c>
      <c r="BC524" s="76">
        <f t="shared" ca="1" si="518"/>
        <v>5000</v>
      </c>
      <c r="BD524" s="76">
        <f t="shared" ca="1" si="518"/>
        <v>5000</v>
      </c>
      <c r="BE524" s="76">
        <f t="shared" ca="1" si="518"/>
        <v>5000</v>
      </c>
      <c r="BF524" s="76">
        <f t="shared" ca="1" si="518"/>
        <v>5000</v>
      </c>
      <c r="BG524" s="76">
        <f t="shared" ca="1" si="518"/>
        <v>5000</v>
      </c>
      <c r="BH524" s="76">
        <f t="shared" ca="1" si="518"/>
        <v>5000</v>
      </c>
      <c r="BI524" s="76">
        <f t="shared" ca="1" si="518"/>
        <v>5000</v>
      </c>
      <c r="BJ524" s="76">
        <f t="shared" ca="1" si="518"/>
        <v>5000</v>
      </c>
      <c r="BK524" s="76">
        <f t="shared" ca="1" si="518"/>
        <v>5000</v>
      </c>
      <c r="BL524" s="76">
        <f t="shared" ca="1" si="518"/>
        <v>5000</v>
      </c>
      <c r="BM524" s="76">
        <f t="shared" ca="1" si="518"/>
        <v>5000</v>
      </c>
      <c r="BN524" s="76">
        <f t="shared" ca="1" si="518"/>
        <v>5000</v>
      </c>
      <c r="BO524" s="76">
        <f t="shared" ca="1" si="518"/>
        <v>5000</v>
      </c>
      <c r="BP524" s="76">
        <f t="shared" ca="1" si="518"/>
        <v>5000</v>
      </c>
      <c r="BQ524" s="76">
        <f t="shared" ca="1" si="518"/>
        <v>5000</v>
      </c>
      <c r="BR524" s="76">
        <f t="shared" ca="1" si="518"/>
        <v>5000</v>
      </c>
      <c r="BS524" s="76">
        <f t="shared" ref="BS524:CL524" ca="1" si="519">+BR523</f>
        <v>5000</v>
      </c>
      <c r="BT524" s="76">
        <f t="shared" ca="1" si="519"/>
        <v>5000</v>
      </c>
      <c r="BU524" s="76">
        <f t="shared" ca="1" si="519"/>
        <v>5000</v>
      </c>
      <c r="BV524" s="76">
        <f t="shared" ca="1" si="519"/>
        <v>5000</v>
      </c>
      <c r="BW524" s="76">
        <f t="shared" ca="1" si="519"/>
        <v>5000</v>
      </c>
      <c r="BX524" s="76">
        <f t="shared" ca="1" si="519"/>
        <v>5000</v>
      </c>
      <c r="BY524" s="76">
        <f t="shared" ca="1" si="519"/>
        <v>5000</v>
      </c>
      <c r="BZ524" s="76">
        <f t="shared" ca="1" si="519"/>
        <v>5000</v>
      </c>
      <c r="CA524" s="76">
        <f t="shared" ca="1" si="519"/>
        <v>5000</v>
      </c>
      <c r="CB524" s="76">
        <f t="shared" ca="1" si="519"/>
        <v>5000</v>
      </c>
      <c r="CC524" s="76">
        <f t="shared" ca="1" si="519"/>
        <v>5000</v>
      </c>
      <c r="CD524" s="76">
        <f t="shared" ca="1" si="519"/>
        <v>5000</v>
      </c>
      <c r="CE524" s="76">
        <f t="shared" ca="1" si="519"/>
        <v>5000</v>
      </c>
      <c r="CF524" s="76">
        <f t="shared" ca="1" si="519"/>
        <v>5000</v>
      </c>
      <c r="CG524" s="76">
        <f t="shared" ca="1" si="519"/>
        <v>5000</v>
      </c>
      <c r="CH524" s="76">
        <f t="shared" ca="1" si="519"/>
        <v>5000</v>
      </c>
      <c r="CI524" s="76">
        <f t="shared" ca="1" si="519"/>
        <v>5000</v>
      </c>
      <c r="CJ524" s="76">
        <f t="shared" ca="1" si="519"/>
        <v>5000</v>
      </c>
      <c r="CK524" s="76">
        <f t="shared" ca="1" si="519"/>
        <v>5000</v>
      </c>
      <c r="CL524" s="76">
        <f t="shared" ca="1" si="519"/>
        <v>5000</v>
      </c>
    </row>
    <row r="525" spans="2:90" outlineLevel="2" x14ac:dyDescent="0.4">
      <c r="B525" s="409">
        <f t="shared" si="467"/>
        <v>22</v>
      </c>
      <c r="C525" s="31"/>
      <c r="D525" t="s">
        <v>928</v>
      </c>
      <c r="E525" s="8" t="str">
        <f t="shared" si="465"/>
        <v>525 GROWTH-PV</v>
      </c>
      <c r="G525" s="31"/>
      <c r="H525" s="16">
        <f t="shared" si="468"/>
        <v>0.88000000000000023</v>
      </c>
      <c r="I525" s="410">
        <v>0</v>
      </c>
      <c r="J525" s="73"/>
      <c r="K525" s="15">
        <f t="shared" si="517"/>
        <v>0</v>
      </c>
      <c r="L525" s="15">
        <f t="shared" ca="1" si="517"/>
        <v>5000</v>
      </c>
      <c r="M525" s="15">
        <f t="shared" ca="1" si="517"/>
        <v>5000</v>
      </c>
      <c r="N525" s="15">
        <f t="shared" ca="1" si="517"/>
        <v>5000</v>
      </c>
      <c r="O525" s="15">
        <f t="shared" ca="1" si="517"/>
        <v>5000</v>
      </c>
      <c r="P525" s="15">
        <f t="shared" ca="1" si="517"/>
        <v>5000</v>
      </c>
      <c r="R525" s="67"/>
      <c r="S525" s="76">
        <f t="shared" si="497"/>
        <v>0</v>
      </c>
      <c r="T525" s="76">
        <f t="shared" si="497"/>
        <v>0</v>
      </c>
      <c r="U525" s="76">
        <f t="shared" si="497"/>
        <v>0</v>
      </c>
      <c r="V525" s="76">
        <f t="shared" si="497"/>
        <v>0</v>
      </c>
      <c r="W525" s="76">
        <f t="shared" si="497"/>
        <v>0</v>
      </c>
      <c r="X525" s="76">
        <f t="shared" si="497"/>
        <v>0</v>
      </c>
      <c r="Y525" s="76">
        <f t="shared" si="497"/>
        <v>0</v>
      </c>
      <c r="Z525" s="76">
        <f t="shared" si="497"/>
        <v>0</v>
      </c>
      <c r="AA525" s="76">
        <f t="shared" si="497"/>
        <v>0</v>
      </c>
      <c r="AB525" s="76">
        <f t="shared" si="497"/>
        <v>0</v>
      </c>
      <c r="AC525" s="76">
        <f t="shared" si="498"/>
        <v>0</v>
      </c>
      <c r="AD525" s="76">
        <f t="shared" si="498"/>
        <v>0</v>
      </c>
      <c r="AE525" s="76">
        <f t="shared" si="498"/>
        <v>0</v>
      </c>
      <c r="AF525" s="76">
        <f t="shared" si="498"/>
        <v>0</v>
      </c>
      <c r="AG525" s="76">
        <f t="shared" si="498"/>
        <v>0</v>
      </c>
      <c r="AH525" s="76">
        <f t="shared" si="498"/>
        <v>0</v>
      </c>
      <c r="AI525" s="76">
        <f t="shared" si="498"/>
        <v>0</v>
      </c>
      <c r="AJ525" s="76">
        <f t="shared" si="498"/>
        <v>0</v>
      </c>
      <c r="AK525" s="76">
        <f t="shared" si="498"/>
        <v>0</v>
      </c>
      <c r="AL525" s="76">
        <f t="shared" si="498"/>
        <v>0</v>
      </c>
      <c r="AM525" s="76">
        <f t="shared" ref="AM525:AO527" si="520">+AL524</f>
        <v>0</v>
      </c>
      <c r="AN525" s="76">
        <f t="shared" ref="AN525:BS525" ca="1" si="521">+AM524</f>
        <v>5000</v>
      </c>
      <c r="AO525" s="76">
        <f t="shared" ca="1" si="521"/>
        <v>5000</v>
      </c>
      <c r="AP525" s="76">
        <f t="shared" ca="1" si="521"/>
        <v>5000</v>
      </c>
      <c r="AQ525" s="76">
        <f t="shared" ca="1" si="521"/>
        <v>5000</v>
      </c>
      <c r="AR525" s="76">
        <f t="shared" ca="1" si="521"/>
        <v>5000</v>
      </c>
      <c r="AS525" s="76">
        <f t="shared" ca="1" si="521"/>
        <v>5000</v>
      </c>
      <c r="AT525" s="76">
        <f t="shared" ca="1" si="521"/>
        <v>5000</v>
      </c>
      <c r="AU525" s="76">
        <f t="shared" ca="1" si="521"/>
        <v>5000</v>
      </c>
      <c r="AV525" s="76">
        <f t="shared" ca="1" si="521"/>
        <v>5000</v>
      </c>
      <c r="AW525" s="76">
        <f t="shared" ca="1" si="521"/>
        <v>5000</v>
      </c>
      <c r="AX525" s="76">
        <f t="shared" ca="1" si="521"/>
        <v>5000</v>
      </c>
      <c r="AY525" s="76">
        <f t="shared" ca="1" si="521"/>
        <v>5000</v>
      </c>
      <c r="AZ525" s="76">
        <f t="shared" ca="1" si="521"/>
        <v>5000</v>
      </c>
      <c r="BA525" s="76">
        <f t="shared" ca="1" si="521"/>
        <v>5000</v>
      </c>
      <c r="BB525" s="76">
        <f t="shared" ca="1" si="521"/>
        <v>5000</v>
      </c>
      <c r="BC525" s="76">
        <f t="shared" ca="1" si="521"/>
        <v>5000</v>
      </c>
      <c r="BD525" s="76">
        <f t="shared" ca="1" si="521"/>
        <v>5000</v>
      </c>
      <c r="BE525" s="76">
        <f t="shared" ca="1" si="521"/>
        <v>5000</v>
      </c>
      <c r="BF525" s="76">
        <f t="shared" ca="1" si="521"/>
        <v>5000</v>
      </c>
      <c r="BG525" s="76">
        <f t="shared" ca="1" si="521"/>
        <v>5000</v>
      </c>
      <c r="BH525" s="76">
        <f t="shared" ca="1" si="521"/>
        <v>5000</v>
      </c>
      <c r="BI525" s="76">
        <f t="shared" ca="1" si="521"/>
        <v>5000</v>
      </c>
      <c r="BJ525" s="76">
        <f t="shared" ca="1" si="521"/>
        <v>5000</v>
      </c>
      <c r="BK525" s="76">
        <f t="shared" ca="1" si="521"/>
        <v>5000</v>
      </c>
      <c r="BL525" s="76">
        <f t="shared" ca="1" si="521"/>
        <v>5000</v>
      </c>
      <c r="BM525" s="76">
        <f t="shared" ca="1" si="521"/>
        <v>5000</v>
      </c>
      <c r="BN525" s="76">
        <f t="shared" ca="1" si="521"/>
        <v>5000</v>
      </c>
      <c r="BO525" s="76">
        <f t="shared" ca="1" si="521"/>
        <v>5000</v>
      </c>
      <c r="BP525" s="76">
        <f t="shared" ca="1" si="521"/>
        <v>5000</v>
      </c>
      <c r="BQ525" s="76">
        <f t="shared" ca="1" si="521"/>
        <v>5000</v>
      </c>
      <c r="BR525" s="76">
        <f t="shared" ca="1" si="521"/>
        <v>5000</v>
      </c>
      <c r="BS525" s="76">
        <f t="shared" ca="1" si="521"/>
        <v>5000</v>
      </c>
      <c r="BT525" s="76">
        <f t="shared" ref="BT525:CL525" ca="1" si="522">+BS524</f>
        <v>5000</v>
      </c>
      <c r="BU525" s="76">
        <f t="shared" ca="1" si="522"/>
        <v>5000</v>
      </c>
      <c r="BV525" s="76">
        <f t="shared" ca="1" si="522"/>
        <v>5000</v>
      </c>
      <c r="BW525" s="76">
        <f t="shared" ca="1" si="522"/>
        <v>5000</v>
      </c>
      <c r="BX525" s="76">
        <f t="shared" ca="1" si="522"/>
        <v>5000</v>
      </c>
      <c r="BY525" s="76">
        <f t="shared" ca="1" si="522"/>
        <v>5000</v>
      </c>
      <c r="BZ525" s="76">
        <f t="shared" ca="1" si="522"/>
        <v>5000</v>
      </c>
      <c r="CA525" s="76">
        <f t="shared" ca="1" si="522"/>
        <v>5000</v>
      </c>
      <c r="CB525" s="76">
        <f t="shared" ca="1" si="522"/>
        <v>5000</v>
      </c>
      <c r="CC525" s="76">
        <f t="shared" ca="1" si="522"/>
        <v>5000</v>
      </c>
      <c r="CD525" s="76">
        <f t="shared" ca="1" si="522"/>
        <v>5000</v>
      </c>
      <c r="CE525" s="76">
        <f t="shared" ca="1" si="522"/>
        <v>5000</v>
      </c>
      <c r="CF525" s="76">
        <f t="shared" ca="1" si="522"/>
        <v>5000</v>
      </c>
      <c r="CG525" s="76">
        <f t="shared" ca="1" si="522"/>
        <v>5000</v>
      </c>
      <c r="CH525" s="76">
        <f t="shared" ca="1" si="522"/>
        <v>5000</v>
      </c>
      <c r="CI525" s="76">
        <f t="shared" ca="1" si="522"/>
        <v>5000</v>
      </c>
      <c r="CJ525" s="76">
        <f t="shared" ca="1" si="522"/>
        <v>5000</v>
      </c>
      <c r="CK525" s="76">
        <f t="shared" ca="1" si="522"/>
        <v>5000</v>
      </c>
      <c r="CL525" s="76">
        <f t="shared" ca="1" si="522"/>
        <v>5000</v>
      </c>
    </row>
    <row r="526" spans="2:90" outlineLevel="2" x14ac:dyDescent="0.4">
      <c r="B526" s="409">
        <f t="shared" si="467"/>
        <v>23</v>
      </c>
      <c r="C526" s="31"/>
      <c r="D526" t="s">
        <v>928</v>
      </c>
      <c r="E526" s="8" t="str">
        <f t="shared" si="465"/>
        <v>526 GROWTH-PV</v>
      </c>
      <c r="G526" s="31"/>
      <c r="H526" s="16">
        <f t="shared" si="468"/>
        <v>0.92000000000000026</v>
      </c>
      <c r="I526" s="410">
        <v>0</v>
      </c>
      <c r="J526" s="73"/>
      <c r="K526" s="15">
        <f t="shared" si="517"/>
        <v>0</v>
      </c>
      <c r="L526" s="15">
        <f t="shared" ca="1" si="517"/>
        <v>5000</v>
      </c>
      <c r="M526" s="15">
        <f t="shared" ca="1" si="517"/>
        <v>5000</v>
      </c>
      <c r="N526" s="15">
        <f t="shared" ca="1" si="517"/>
        <v>5000</v>
      </c>
      <c r="O526" s="15">
        <f t="shared" ca="1" si="517"/>
        <v>5000</v>
      </c>
      <c r="P526" s="15">
        <f t="shared" ca="1" si="517"/>
        <v>5000</v>
      </c>
      <c r="R526" s="67"/>
      <c r="S526" s="76">
        <f t="shared" si="497"/>
        <v>0</v>
      </c>
      <c r="T526" s="76">
        <f t="shared" si="497"/>
        <v>0</v>
      </c>
      <c r="U526" s="76">
        <f t="shared" si="497"/>
        <v>0</v>
      </c>
      <c r="V526" s="76">
        <f t="shared" si="497"/>
        <v>0</v>
      </c>
      <c r="W526" s="76">
        <f t="shared" si="497"/>
        <v>0</v>
      </c>
      <c r="X526" s="76">
        <f t="shared" si="497"/>
        <v>0</v>
      </c>
      <c r="Y526" s="76">
        <f t="shared" si="497"/>
        <v>0</v>
      </c>
      <c r="Z526" s="76">
        <f t="shared" si="497"/>
        <v>0</v>
      </c>
      <c r="AA526" s="76">
        <f t="shared" si="497"/>
        <v>0</v>
      </c>
      <c r="AB526" s="76">
        <f t="shared" si="497"/>
        <v>0</v>
      </c>
      <c r="AC526" s="76">
        <f t="shared" si="498"/>
        <v>0</v>
      </c>
      <c r="AD526" s="76">
        <f t="shared" si="498"/>
        <v>0</v>
      </c>
      <c r="AE526" s="76">
        <f t="shared" si="498"/>
        <v>0</v>
      </c>
      <c r="AF526" s="76">
        <f t="shared" si="498"/>
        <v>0</v>
      </c>
      <c r="AG526" s="76">
        <f t="shared" si="498"/>
        <v>0</v>
      </c>
      <c r="AH526" s="76">
        <f t="shared" si="498"/>
        <v>0</v>
      </c>
      <c r="AI526" s="76">
        <f t="shared" si="498"/>
        <v>0</v>
      </c>
      <c r="AJ526" s="76">
        <f t="shared" si="498"/>
        <v>0</v>
      </c>
      <c r="AK526" s="76">
        <f t="shared" si="498"/>
        <v>0</v>
      </c>
      <c r="AL526" s="76">
        <f t="shared" si="498"/>
        <v>0</v>
      </c>
      <c r="AM526" s="76">
        <f t="shared" si="520"/>
        <v>0</v>
      </c>
      <c r="AN526" s="76">
        <f t="shared" si="520"/>
        <v>0</v>
      </c>
      <c r="AO526" s="76">
        <f t="shared" ref="AO526:BT526" ca="1" si="523">+AN525</f>
        <v>5000</v>
      </c>
      <c r="AP526" s="76">
        <f t="shared" ca="1" si="523"/>
        <v>5000</v>
      </c>
      <c r="AQ526" s="76">
        <f t="shared" ca="1" si="523"/>
        <v>5000</v>
      </c>
      <c r="AR526" s="76">
        <f t="shared" ca="1" si="523"/>
        <v>5000</v>
      </c>
      <c r="AS526" s="76">
        <f t="shared" ca="1" si="523"/>
        <v>5000</v>
      </c>
      <c r="AT526" s="76">
        <f t="shared" ca="1" si="523"/>
        <v>5000</v>
      </c>
      <c r="AU526" s="76">
        <f t="shared" ca="1" si="523"/>
        <v>5000</v>
      </c>
      <c r="AV526" s="76">
        <f t="shared" ca="1" si="523"/>
        <v>5000</v>
      </c>
      <c r="AW526" s="76">
        <f t="shared" ca="1" si="523"/>
        <v>5000</v>
      </c>
      <c r="AX526" s="76">
        <f t="shared" ca="1" si="523"/>
        <v>5000</v>
      </c>
      <c r="AY526" s="76">
        <f t="shared" ca="1" si="523"/>
        <v>5000</v>
      </c>
      <c r="AZ526" s="76">
        <f t="shared" ca="1" si="523"/>
        <v>5000</v>
      </c>
      <c r="BA526" s="76">
        <f t="shared" ca="1" si="523"/>
        <v>5000</v>
      </c>
      <c r="BB526" s="76">
        <f t="shared" ca="1" si="523"/>
        <v>5000</v>
      </c>
      <c r="BC526" s="76">
        <f t="shared" ca="1" si="523"/>
        <v>5000</v>
      </c>
      <c r="BD526" s="76">
        <f t="shared" ca="1" si="523"/>
        <v>5000</v>
      </c>
      <c r="BE526" s="76">
        <f t="shared" ca="1" si="523"/>
        <v>5000</v>
      </c>
      <c r="BF526" s="76">
        <f t="shared" ca="1" si="523"/>
        <v>5000</v>
      </c>
      <c r="BG526" s="76">
        <f t="shared" ca="1" si="523"/>
        <v>5000</v>
      </c>
      <c r="BH526" s="76">
        <f t="shared" ca="1" si="523"/>
        <v>5000</v>
      </c>
      <c r="BI526" s="76">
        <f t="shared" ca="1" si="523"/>
        <v>5000</v>
      </c>
      <c r="BJ526" s="76">
        <f t="shared" ca="1" si="523"/>
        <v>5000</v>
      </c>
      <c r="BK526" s="76">
        <f t="shared" ca="1" si="523"/>
        <v>5000</v>
      </c>
      <c r="BL526" s="76">
        <f t="shared" ca="1" si="523"/>
        <v>5000</v>
      </c>
      <c r="BM526" s="76">
        <f t="shared" ca="1" si="523"/>
        <v>5000</v>
      </c>
      <c r="BN526" s="76">
        <f t="shared" ca="1" si="523"/>
        <v>5000</v>
      </c>
      <c r="BO526" s="76">
        <f t="shared" ca="1" si="523"/>
        <v>5000</v>
      </c>
      <c r="BP526" s="76">
        <f t="shared" ca="1" si="523"/>
        <v>5000</v>
      </c>
      <c r="BQ526" s="76">
        <f t="shared" ca="1" si="523"/>
        <v>5000</v>
      </c>
      <c r="BR526" s="76">
        <f t="shared" ca="1" si="523"/>
        <v>5000</v>
      </c>
      <c r="BS526" s="76">
        <f t="shared" ca="1" si="523"/>
        <v>5000</v>
      </c>
      <c r="BT526" s="76">
        <f t="shared" ca="1" si="523"/>
        <v>5000</v>
      </c>
      <c r="BU526" s="76">
        <f t="shared" ref="BU526:CL526" ca="1" si="524">+BT525</f>
        <v>5000</v>
      </c>
      <c r="BV526" s="76">
        <f t="shared" ca="1" si="524"/>
        <v>5000</v>
      </c>
      <c r="BW526" s="76">
        <f t="shared" ca="1" si="524"/>
        <v>5000</v>
      </c>
      <c r="BX526" s="76">
        <f t="shared" ca="1" si="524"/>
        <v>5000</v>
      </c>
      <c r="BY526" s="76">
        <f t="shared" ca="1" si="524"/>
        <v>5000</v>
      </c>
      <c r="BZ526" s="76">
        <f t="shared" ca="1" si="524"/>
        <v>5000</v>
      </c>
      <c r="CA526" s="76">
        <f t="shared" ca="1" si="524"/>
        <v>5000</v>
      </c>
      <c r="CB526" s="76">
        <f t="shared" ca="1" si="524"/>
        <v>5000</v>
      </c>
      <c r="CC526" s="76">
        <f t="shared" ca="1" si="524"/>
        <v>5000</v>
      </c>
      <c r="CD526" s="76">
        <f t="shared" ca="1" si="524"/>
        <v>5000</v>
      </c>
      <c r="CE526" s="76">
        <f t="shared" ca="1" si="524"/>
        <v>5000</v>
      </c>
      <c r="CF526" s="76">
        <f t="shared" ca="1" si="524"/>
        <v>5000</v>
      </c>
      <c r="CG526" s="76">
        <f t="shared" ca="1" si="524"/>
        <v>5000</v>
      </c>
      <c r="CH526" s="76">
        <f t="shared" ca="1" si="524"/>
        <v>5000</v>
      </c>
      <c r="CI526" s="76">
        <f t="shared" ca="1" si="524"/>
        <v>5000</v>
      </c>
      <c r="CJ526" s="76">
        <f t="shared" ca="1" si="524"/>
        <v>5000</v>
      </c>
      <c r="CK526" s="76">
        <f t="shared" ca="1" si="524"/>
        <v>5000</v>
      </c>
      <c r="CL526" s="76">
        <f t="shared" ca="1" si="524"/>
        <v>5000</v>
      </c>
    </row>
    <row r="527" spans="2:90" outlineLevel="2" x14ac:dyDescent="0.4">
      <c r="B527" s="409">
        <f t="shared" si="467"/>
        <v>24</v>
      </c>
      <c r="C527" s="31"/>
      <c r="D527" t="s">
        <v>928</v>
      </c>
      <c r="E527" s="8" t="str">
        <f t="shared" si="465"/>
        <v>527 GROWTH-PV</v>
      </c>
      <c r="G527" s="31"/>
      <c r="H527" s="16">
        <f t="shared" si="468"/>
        <v>0.9600000000000003</v>
      </c>
      <c r="I527" s="413">
        <v>0</v>
      </c>
      <c r="J527" s="73"/>
      <c r="K527" s="15">
        <f t="shared" si="517"/>
        <v>0</v>
      </c>
      <c r="L527" s="15">
        <f t="shared" ca="1" si="517"/>
        <v>5000</v>
      </c>
      <c r="M527" s="15">
        <f t="shared" ca="1" si="517"/>
        <v>5000</v>
      </c>
      <c r="N527" s="15">
        <f t="shared" ca="1" si="517"/>
        <v>5000</v>
      </c>
      <c r="O527" s="15">
        <f t="shared" ca="1" si="517"/>
        <v>5000</v>
      </c>
      <c r="P527" s="15">
        <f t="shared" ca="1" si="517"/>
        <v>5000</v>
      </c>
      <c r="R527" s="67"/>
      <c r="S527" s="76">
        <f t="shared" si="497"/>
        <v>0</v>
      </c>
      <c r="T527" s="76">
        <f t="shared" si="497"/>
        <v>0</v>
      </c>
      <c r="U527" s="76">
        <f t="shared" si="497"/>
        <v>0</v>
      </c>
      <c r="V527" s="76">
        <f t="shared" si="497"/>
        <v>0</v>
      </c>
      <c r="W527" s="76">
        <f t="shared" si="497"/>
        <v>0</v>
      </c>
      <c r="X527" s="76">
        <f t="shared" si="497"/>
        <v>0</v>
      </c>
      <c r="Y527" s="76">
        <f t="shared" si="497"/>
        <v>0</v>
      </c>
      <c r="Z527" s="76">
        <f t="shared" si="497"/>
        <v>0</v>
      </c>
      <c r="AA527" s="76">
        <f t="shared" si="497"/>
        <v>0</v>
      </c>
      <c r="AB527" s="76">
        <f t="shared" si="497"/>
        <v>0</v>
      </c>
      <c r="AC527" s="76">
        <f t="shared" si="498"/>
        <v>0</v>
      </c>
      <c r="AD527" s="76">
        <f t="shared" si="498"/>
        <v>0</v>
      </c>
      <c r="AE527" s="76">
        <f t="shared" si="498"/>
        <v>0</v>
      </c>
      <c r="AF527" s="76">
        <f t="shared" si="498"/>
        <v>0</v>
      </c>
      <c r="AG527" s="76">
        <f t="shared" si="498"/>
        <v>0</v>
      </c>
      <c r="AH527" s="76">
        <f t="shared" si="498"/>
        <v>0</v>
      </c>
      <c r="AI527" s="76">
        <f t="shared" si="498"/>
        <v>0</v>
      </c>
      <c r="AJ527" s="76">
        <f t="shared" si="498"/>
        <v>0</v>
      </c>
      <c r="AK527" s="76">
        <f t="shared" si="498"/>
        <v>0</v>
      </c>
      <c r="AL527" s="76">
        <f t="shared" si="498"/>
        <v>0</v>
      </c>
      <c r="AM527" s="76">
        <f t="shared" si="520"/>
        <v>0</v>
      </c>
      <c r="AN527" s="76">
        <f t="shared" si="520"/>
        <v>0</v>
      </c>
      <c r="AO527" s="76">
        <f t="shared" si="520"/>
        <v>0</v>
      </c>
      <c r="AP527" s="76">
        <f t="shared" ref="AP527:BU527" ca="1" si="525">+AO526</f>
        <v>5000</v>
      </c>
      <c r="AQ527" s="76">
        <f t="shared" ca="1" si="525"/>
        <v>5000</v>
      </c>
      <c r="AR527" s="76">
        <f t="shared" ca="1" si="525"/>
        <v>5000</v>
      </c>
      <c r="AS527" s="76">
        <f t="shared" ca="1" si="525"/>
        <v>5000</v>
      </c>
      <c r="AT527" s="76">
        <f t="shared" ca="1" si="525"/>
        <v>5000</v>
      </c>
      <c r="AU527" s="76">
        <f t="shared" ca="1" si="525"/>
        <v>5000</v>
      </c>
      <c r="AV527" s="76">
        <f t="shared" ca="1" si="525"/>
        <v>5000</v>
      </c>
      <c r="AW527" s="76">
        <f t="shared" ca="1" si="525"/>
        <v>5000</v>
      </c>
      <c r="AX527" s="76">
        <f t="shared" ca="1" si="525"/>
        <v>5000</v>
      </c>
      <c r="AY527" s="76">
        <f t="shared" ca="1" si="525"/>
        <v>5000</v>
      </c>
      <c r="AZ527" s="76">
        <f t="shared" ca="1" si="525"/>
        <v>5000</v>
      </c>
      <c r="BA527" s="76">
        <f t="shared" ca="1" si="525"/>
        <v>5000</v>
      </c>
      <c r="BB527" s="76">
        <f t="shared" ca="1" si="525"/>
        <v>5000</v>
      </c>
      <c r="BC527" s="76">
        <f t="shared" ca="1" si="525"/>
        <v>5000</v>
      </c>
      <c r="BD527" s="76">
        <f t="shared" ca="1" si="525"/>
        <v>5000</v>
      </c>
      <c r="BE527" s="76">
        <f t="shared" ca="1" si="525"/>
        <v>5000</v>
      </c>
      <c r="BF527" s="76">
        <f t="shared" ca="1" si="525"/>
        <v>5000</v>
      </c>
      <c r="BG527" s="76">
        <f t="shared" ca="1" si="525"/>
        <v>5000</v>
      </c>
      <c r="BH527" s="76">
        <f t="shared" ca="1" si="525"/>
        <v>5000</v>
      </c>
      <c r="BI527" s="76">
        <f t="shared" ca="1" si="525"/>
        <v>5000</v>
      </c>
      <c r="BJ527" s="76">
        <f t="shared" ca="1" si="525"/>
        <v>5000</v>
      </c>
      <c r="BK527" s="76">
        <f t="shared" ca="1" si="525"/>
        <v>5000</v>
      </c>
      <c r="BL527" s="76">
        <f t="shared" ca="1" si="525"/>
        <v>5000</v>
      </c>
      <c r="BM527" s="76">
        <f t="shared" ca="1" si="525"/>
        <v>5000</v>
      </c>
      <c r="BN527" s="76">
        <f t="shared" ca="1" si="525"/>
        <v>5000</v>
      </c>
      <c r="BO527" s="76">
        <f t="shared" ca="1" si="525"/>
        <v>5000</v>
      </c>
      <c r="BP527" s="76">
        <f t="shared" ca="1" si="525"/>
        <v>5000</v>
      </c>
      <c r="BQ527" s="76">
        <f t="shared" ca="1" si="525"/>
        <v>5000</v>
      </c>
      <c r="BR527" s="76">
        <f t="shared" ca="1" si="525"/>
        <v>5000</v>
      </c>
      <c r="BS527" s="76">
        <f t="shared" ca="1" si="525"/>
        <v>5000</v>
      </c>
      <c r="BT527" s="76">
        <f t="shared" ca="1" si="525"/>
        <v>5000</v>
      </c>
      <c r="BU527" s="76">
        <f t="shared" ca="1" si="525"/>
        <v>5000</v>
      </c>
      <c r="BV527" s="76">
        <f t="shared" ref="BV527:CL527" ca="1" si="526">+BU526</f>
        <v>5000</v>
      </c>
      <c r="BW527" s="76">
        <f t="shared" ca="1" si="526"/>
        <v>5000</v>
      </c>
      <c r="BX527" s="76">
        <f t="shared" ca="1" si="526"/>
        <v>5000</v>
      </c>
      <c r="BY527" s="76">
        <f t="shared" ca="1" si="526"/>
        <v>5000</v>
      </c>
      <c r="BZ527" s="76">
        <f t="shared" ca="1" si="526"/>
        <v>5000</v>
      </c>
      <c r="CA527" s="76">
        <f t="shared" ca="1" si="526"/>
        <v>5000</v>
      </c>
      <c r="CB527" s="76">
        <f t="shared" ca="1" si="526"/>
        <v>5000</v>
      </c>
      <c r="CC527" s="76">
        <f t="shared" ca="1" si="526"/>
        <v>5000</v>
      </c>
      <c r="CD527" s="76">
        <f t="shared" ca="1" si="526"/>
        <v>5000</v>
      </c>
      <c r="CE527" s="76">
        <f t="shared" ca="1" si="526"/>
        <v>5000</v>
      </c>
      <c r="CF527" s="76">
        <f t="shared" ca="1" si="526"/>
        <v>5000</v>
      </c>
      <c r="CG527" s="76">
        <f t="shared" ca="1" si="526"/>
        <v>5000</v>
      </c>
      <c r="CH527" s="76">
        <f t="shared" ca="1" si="526"/>
        <v>5000</v>
      </c>
      <c r="CI527" s="76">
        <f t="shared" ca="1" si="526"/>
        <v>5000</v>
      </c>
      <c r="CJ527" s="76">
        <f t="shared" ca="1" si="526"/>
        <v>5000</v>
      </c>
      <c r="CK527" s="76">
        <f t="shared" ca="1" si="526"/>
        <v>5000</v>
      </c>
      <c r="CL527" s="76">
        <f t="shared" ca="1" si="526"/>
        <v>5000</v>
      </c>
    </row>
    <row r="528" spans="2:90" outlineLevel="2" x14ac:dyDescent="0.4">
      <c r="B528" s="141" t="s">
        <v>924</v>
      </c>
      <c r="C528" s="31"/>
      <c r="D528" t="s">
        <v>928</v>
      </c>
      <c r="E528" s="8" t="str">
        <f t="shared" si="465"/>
        <v>528 GROWTH-PV</v>
      </c>
      <c r="G528" s="31"/>
      <c r="H528" s="16">
        <f t="shared" si="468"/>
        <v>1.0000000000000002</v>
      </c>
      <c r="I528" s="410">
        <v>0.3</v>
      </c>
      <c r="J528" s="73"/>
      <c r="K528" s="250">
        <f t="shared" si="517"/>
        <v>0</v>
      </c>
      <c r="L528" s="250">
        <f t="shared" si="517"/>
        <v>0</v>
      </c>
      <c r="M528" s="250">
        <f t="shared" ca="1" si="517"/>
        <v>60000</v>
      </c>
      <c r="N528" s="250">
        <f t="shared" ca="1" si="517"/>
        <v>120000</v>
      </c>
      <c r="O528" s="250">
        <f t="shared" ca="1" si="517"/>
        <v>180000</v>
      </c>
      <c r="P528" s="250">
        <f t="shared" ca="1" si="517"/>
        <v>240000</v>
      </c>
      <c r="R528" s="67"/>
      <c r="S528" s="408">
        <f>+R527+R528</f>
        <v>0</v>
      </c>
      <c r="T528" s="408">
        <f>+S527+S528</f>
        <v>0</v>
      </c>
      <c r="U528" s="408">
        <f t="shared" ref="U528:AP528" si="527">+T527+T528</f>
        <v>0</v>
      </c>
      <c r="V528" s="408">
        <f t="shared" si="527"/>
        <v>0</v>
      </c>
      <c r="W528" s="408">
        <f t="shared" si="527"/>
        <v>0</v>
      </c>
      <c r="X528" s="408">
        <f t="shared" si="527"/>
        <v>0</v>
      </c>
      <c r="Y528" s="408">
        <f t="shared" si="527"/>
        <v>0</v>
      </c>
      <c r="Z528" s="408">
        <f t="shared" si="527"/>
        <v>0</v>
      </c>
      <c r="AA528" s="408">
        <f t="shared" si="527"/>
        <v>0</v>
      </c>
      <c r="AB528" s="408">
        <f t="shared" si="527"/>
        <v>0</v>
      </c>
      <c r="AC528" s="408">
        <f t="shared" si="527"/>
        <v>0</v>
      </c>
      <c r="AD528" s="408">
        <f t="shared" si="527"/>
        <v>0</v>
      </c>
      <c r="AE528" s="408">
        <f t="shared" si="527"/>
        <v>0</v>
      </c>
      <c r="AF528" s="408">
        <f t="shared" si="527"/>
        <v>0</v>
      </c>
      <c r="AG528" s="408">
        <f t="shared" si="527"/>
        <v>0</v>
      </c>
      <c r="AH528" s="408">
        <f t="shared" si="527"/>
        <v>0</v>
      </c>
      <c r="AI528" s="408">
        <f t="shared" si="527"/>
        <v>0</v>
      </c>
      <c r="AJ528" s="408">
        <f t="shared" si="527"/>
        <v>0</v>
      </c>
      <c r="AK528" s="408">
        <f t="shared" si="527"/>
        <v>0</v>
      </c>
      <c r="AL528" s="408">
        <f t="shared" si="527"/>
        <v>0</v>
      </c>
      <c r="AM528" s="408">
        <f t="shared" si="527"/>
        <v>0</v>
      </c>
      <c r="AN528" s="408">
        <f t="shared" si="527"/>
        <v>0</v>
      </c>
      <c r="AO528" s="408">
        <f t="shared" si="527"/>
        <v>0</v>
      </c>
      <c r="AP528" s="408">
        <f t="shared" si="527"/>
        <v>0</v>
      </c>
      <c r="AQ528" s="408">
        <f t="shared" ref="AQ528:BV528" ca="1" si="528">+AP527+AP528</f>
        <v>5000</v>
      </c>
      <c r="AR528" s="408">
        <f t="shared" ca="1" si="528"/>
        <v>10000</v>
      </c>
      <c r="AS528" s="408">
        <f t="shared" ca="1" si="528"/>
        <v>15000</v>
      </c>
      <c r="AT528" s="408">
        <f t="shared" ca="1" si="528"/>
        <v>20000</v>
      </c>
      <c r="AU528" s="408">
        <f t="shared" ca="1" si="528"/>
        <v>25000</v>
      </c>
      <c r="AV528" s="408">
        <f t="shared" ca="1" si="528"/>
        <v>30000</v>
      </c>
      <c r="AW528" s="408">
        <f t="shared" ca="1" si="528"/>
        <v>35000</v>
      </c>
      <c r="AX528" s="408">
        <f t="shared" ca="1" si="528"/>
        <v>40000</v>
      </c>
      <c r="AY528" s="408">
        <f t="shared" ca="1" si="528"/>
        <v>45000</v>
      </c>
      <c r="AZ528" s="408">
        <f t="shared" ca="1" si="528"/>
        <v>50000</v>
      </c>
      <c r="BA528" s="408">
        <f t="shared" ca="1" si="528"/>
        <v>55000</v>
      </c>
      <c r="BB528" s="408">
        <f t="shared" ca="1" si="528"/>
        <v>60000</v>
      </c>
      <c r="BC528" s="408">
        <f t="shared" ca="1" si="528"/>
        <v>65000</v>
      </c>
      <c r="BD528" s="408">
        <f t="shared" ca="1" si="528"/>
        <v>70000</v>
      </c>
      <c r="BE528" s="408">
        <f t="shared" ca="1" si="528"/>
        <v>75000</v>
      </c>
      <c r="BF528" s="408">
        <f t="shared" ca="1" si="528"/>
        <v>80000</v>
      </c>
      <c r="BG528" s="408">
        <f t="shared" ca="1" si="528"/>
        <v>85000</v>
      </c>
      <c r="BH528" s="408">
        <f t="shared" ca="1" si="528"/>
        <v>90000</v>
      </c>
      <c r="BI528" s="408">
        <f t="shared" ca="1" si="528"/>
        <v>95000</v>
      </c>
      <c r="BJ528" s="408">
        <f t="shared" ca="1" si="528"/>
        <v>100000</v>
      </c>
      <c r="BK528" s="408">
        <f t="shared" ca="1" si="528"/>
        <v>105000</v>
      </c>
      <c r="BL528" s="408">
        <f t="shared" ca="1" si="528"/>
        <v>110000</v>
      </c>
      <c r="BM528" s="408">
        <f t="shared" ca="1" si="528"/>
        <v>115000</v>
      </c>
      <c r="BN528" s="408">
        <f t="shared" ca="1" si="528"/>
        <v>120000</v>
      </c>
      <c r="BO528" s="408">
        <f t="shared" ca="1" si="528"/>
        <v>125000</v>
      </c>
      <c r="BP528" s="408">
        <f t="shared" ca="1" si="528"/>
        <v>130000</v>
      </c>
      <c r="BQ528" s="408">
        <f t="shared" ca="1" si="528"/>
        <v>135000</v>
      </c>
      <c r="BR528" s="408">
        <f t="shared" ca="1" si="528"/>
        <v>140000</v>
      </c>
      <c r="BS528" s="408">
        <f t="shared" ca="1" si="528"/>
        <v>145000</v>
      </c>
      <c r="BT528" s="408">
        <f t="shared" ca="1" si="528"/>
        <v>150000</v>
      </c>
      <c r="BU528" s="408">
        <f t="shared" ca="1" si="528"/>
        <v>155000</v>
      </c>
      <c r="BV528" s="408">
        <f t="shared" ca="1" si="528"/>
        <v>160000</v>
      </c>
      <c r="BW528" s="408">
        <f t="shared" ref="BW528:CL528" ca="1" si="529">+BV527+BV528</f>
        <v>165000</v>
      </c>
      <c r="BX528" s="408">
        <f t="shared" ca="1" si="529"/>
        <v>170000</v>
      </c>
      <c r="BY528" s="408">
        <f t="shared" ca="1" si="529"/>
        <v>175000</v>
      </c>
      <c r="BZ528" s="408">
        <f t="shared" ca="1" si="529"/>
        <v>180000</v>
      </c>
      <c r="CA528" s="408">
        <f t="shared" ca="1" si="529"/>
        <v>185000</v>
      </c>
      <c r="CB528" s="408">
        <f t="shared" ca="1" si="529"/>
        <v>190000</v>
      </c>
      <c r="CC528" s="408">
        <f t="shared" ca="1" si="529"/>
        <v>195000</v>
      </c>
      <c r="CD528" s="408">
        <f t="shared" ca="1" si="529"/>
        <v>200000</v>
      </c>
      <c r="CE528" s="408">
        <f t="shared" ca="1" si="529"/>
        <v>205000</v>
      </c>
      <c r="CF528" s="408">
        <f t="shared" ca="1" si="529"/>
        <v>210000</v>
      </c>
      <c r="CG528" s="408">
        <f t="shared" ca="1" si="529"/>
        <v>215000</v>
      </c>
      <c r="CH528" s="408">
        <f t="shared" ca="1" si="529"/>
        <v>220000</v>
      </c>
      <c r="CI528" s="408">
        <f t="shared" ca="1" si="529"/>
        <v>225000</v>
      </c>
      <c r="CJ528" s="408">
        <f t="shared" ca="1" si="529"/>
        <v>230000</v>
      </c>
      <c r="CK528" s="408">
        <f t="shared" ca="1" si="529"/>
        <v>235000</v>
      </c>
      <c r="CL528" s="408">
        <f t="shared" ca="1" si="529"/>
        <v>240000</v>
      </c>
    </row>
    <row r="529" spans="2:90" x14ac:dyDescent="0.4">
      <c r="B529" s="124" t="str">
        <f>+"Total "&amp;B491</f>
        <v>Total primary unit</v>
      </c>
      <c r="C529" s="31"/>
      <c r="D529" t="s">
        <v>928</v>
      </c>
      <c r="E529" s="8" t="str">
        <f t="shared" si="465"/>
        <v>529 GROWTH-PV</v>
      </c>
      <c r="G529" s="31"/>
      <c r="H529" s="31"/>
      <c r="I529" s="73"/>
      <c r="J529" s="73"/>
      <c r="K529" s="38">
        <f t="shared" ca="1" si="517"/>
        <v>60000</v>
      </c>
      <c r="L529" s="38">
        <f t="shared" ca="1" si="517"/>
        <v>120000</v>
      </c>
      <c r="M529" s="38">
        <f t="shared" ca="1" si="517"/>
        <v>180000</v>
      </c>
      <c r="N529" s="38">
        <f t="shared" ca="1" si="517"/>
        <v>240000</v>
      </c>
      <c r="O529" s="38">
        <f t="shared" ca="1" si="517"/>
        <v>300000</v>
      </c>
      <c r="P529" s="38">
        <f t="shared" ca="1" si="517"/>
        <v>360000</v>
      </c>
      <c r="R529" s="67"/>
      <c r="S529" s="234">
        <f t="shared" ref="S529" ca="1" si="530">SUM(S504:S528)</f>
        <v>5000</v>
      </c>
      <c r="T529" s="234">
        <f t="shared" ref="T529:AX529" ca="1" si="531">SUM(T504:T528)</f>
        <v>10000</v>
      </c>
      <c r="U529" s="234">
        <f t="shared" ca="1" si="531"/>
        <v>15000</v>
      </c>
      <c r="V529" s="234">
        <f t="shared" ca="1" si="531"/>
        <v>20000</v>
      </c>
      <c r="W529" s="234">
        <f t="shared" ca="1" si="531"/>
        <v>25000</v>
      </c>
      <c r="X529" s="234">
        <f t="shared" ca="1" si="531"/>
        <v>30000</v>
      </c>
      <c r="Y529" s="234">
        <f t="shared" ca="1" si="531"/>
        <v>35000</v>
      </c>
      <c r="Z529" s="234">
        <f t="shared" ca="1" si="531"/>
        <v>40000</v>
      </c>
      <c r="AA529" s="234">
        <f t="shared" ca="1" si="531"/>
        <v>45000</v>
      </c>
      <c r="AB529" s="234">
        <f t="shared" ca="1" si="531"/>
        <v>50000</v>
      </c>
      <c r="AC529" s="234">
        <f t="shared" ca="1" si="531"/>
        <v>55000</v>
      </c>
      <c r="AD529" s="234">
        <f t="shared" ca="1" si="531"/>
        <v>60000</v>
      </c>
      <c r="AE529" s="234">
        <f t="shared" ca="1" si="531"/>
        <v>65000</v>
      </c>
      <c r="AF529" s="234">
        <f t="shared" ca="1" si="531"/>
        <v>70000</v>
      </c>
      <c r="AG529" s="234">
        <f t="shared" ca="1" si="531"/>
        <v>75000</v>
      </c>
      <c r="AH529" s="234">
        <f t="shared" ca="1" si="531"/>
        <v>80000</v>
      </c>
      <c r="AI529" s="234">
        <f t="shared" ca="1" si="531"/>
        <v>85000</v>
      </c>
      <c r="AJ529" s="234">
        <f t="shared" ca="1" si="531"/>
        <v>90000</v>
      </c>
      <c r="AK529" s="234">
        <f t="shared" ca="1" si="531"/>
        <v>95000</v>
      </c>
      <c r="AL529" s="234">
        <f t="shared" ca="1" si="531"/>
        <v>100000</v>
      </c>
      <c r="AM529" s="234">
        <f t="shared" ca="1" si="531"/>
        <v>105000</v>
      </c>
      <c r="AN529" s="234">
        <f t="shared" ca="1" si="531"/>
        <v>110000</v>
      </c>
      <c r="AO529" s="234">
        <f t="shared" ca="1" si="531"/>
        <v>115000</v>
      </c>
      <c r="AP529" s="234">
        <f t="shared" ca="1" si="531"/>
        <v>120000</v>
      </c>
      <c r="AQ529" s="234">
        <f t="shared" ca="1" si="531"/>
        <v>125000</v>
      </c>
      <c r="AR529" s="234">
        <f t="shared" ca="1" si="531"/>
        <v>130000</v>
      </c>
      <c r="AS529" s="234">
        <f t="shared" ca="1" si="531"/>
        <v>135000</v>
      </c>
      <c r="AT529" s="234">
        <f t="shared" ca="1" si="531"/>
        <v>140000</v>
      </c>
      <c r="AU529" s="234">
        <f t="shared" ca="1" si="531"/>
        <v>145000</v>
      </c>
      <c r="AV529" s="234">
        <f t="shared" ca="1" si="531"/>
        <v>150000</v>
      </c>
      <c r="AW529" s="234">
        <f t="shared" ca="1" si="531"/>
        <v>155000</v>
      </c>
      <c r="AX529" s="234">
        <f t="shared" ca="1" si="531"/>
        <v>160000</v>
      </c>
      <c r="AY529" s="234">
        <f t="shared" ref="AY529:CD529" ca="1" si="532">SUM(AY504:AY528)</f>
        <v>165000</v>
      </c>
      <c r="AZ529" s="234">
        <f t="shared" ca="1" si="532"/>
        <v>170000</v>
      </c>
      <c r="BA529" s="234">
        <f t="shared" ca="1" si="532"/>
        <v>175000</v>
      </c>
      <c r="BB529" s="234">
        <f t="shared" ca="1" si="532"/>
        <v>180000</v>
      </c>
      <c r="BC529" s="234">
        <f t="shared" ca="1" si="532"/>
        <v>185000</v>
      </c>
      <c r="BD529" s="234">
        <f t="shared" ca="1" si="532"/>
        <v>190000</v>
      </c>
      <c r="BE529" s="234">
        <f t="shared" ca="1" si="532"/>
        <v>195000</v>
      </c>
      <c r="BF529" s="234">
        <f t="shared" ca="1" si="532"/>
        <v>200000</v>
      </c>
      <c r="BG529" s="234">
        <f t="shared" ca="1" si="532"/>
        <v>205000</v>
      </c>
      <c r="BH529" s="234">
        <f t="shared" ca="1" si="532"/>
        <v>210000</v>
      </c>
      <c r="BI529" s="234">
        <f t="shared" ca="1" si="532"/>
        <v>215000</v>
      </c>
      <c r="BJ529" s="234">
        <f t="shared" ca="1" si="532"/>
        <v>220000</v>
      </c>
      <c r="BK529" s="234">
        <f t="shared" ca="1" si="532"/>
        <v>225000</v>
      </c>
      <c r="BL529" s="234">
        <f t="shared" ca="1" si="532"/>
        <v>230000</v>
      </c>
      <c r="BM529" s="234">
        <f t="shared" ca="1" si="532"/>
        <v>235000</v>
      </c>
      <c r="BN529" s="234">
        <f t="shared" ca="1" si="532"/>
        <v>240000</v>
      </c>
      <c r="BO529" s="234">
        <f t="shared" ca="1" si="532"/>
        <v>245000</v>
      </c>
      <c r="BP529" s="234">
        <f t="shared" ca="1" si="532"/>
        <v>250000</v>
      </c>
      <c r="BQ529" s="234">
        <f t="shared" ca="1" si="532"/>
        <v>255000</v>
      </c>
      <c r="BR529" s="234">
        <f t="shared" ca="1" si="532"/>
        <v>260000</v>
      </c>
      <c r="BS529" s="234">
        <f t="shared" ca="1" si="532"/>
        <v>265000</v>
      </c>
      <c r="BT529" s="234">
        <f t="shared" ca="1" si="532"/>
        <v>270000</v>
      </c>
      <c r="BU529" s="234">
        <f t="shared" ca="1" si="532"/>
        <v>275000</v>
      </c>
      <c r="BV529" s="234">
        <f t="shared" ca="1" si="532"/>
        <v>280000</v>
      </c>
      <c r="BW529" s="234">
        <f t="shared" ca="1" si="532"/>
        <v>285000</v>
      </c>
      <c r="BX529" s="234">
        <f t="shared" ca="1" si="532"/>
        <v>290000</v>
      </c>
      <c r="BY529" s="234">
        <f t="shared" ca="1" si="532"/>
        <v>295000</v>
      </c>
      <c r="BZ529" s="234">
        <f t="shared" ca="1" si="532"/>
        <v>300000</v>
      </c>
      <c r="CA529" s="234">
        <f t="shared" ca="1" si="532"/>
        <v>305000</v>
      </c>
      <c r="CB529" s="234">
        <f t="shared" ca="1" si="532"/>
        <v>310000</v>
      </c>
      <c r="CC529" s="234">
        <f t="shared" ca="1" si="532"/>
        <v>315000</v>
      </c>
      <c r="CD529" s="234">
        <f t="shared" ca="1" si="532"/>
        <v>320000</v>
      </c>
      <c r="CE529" s="234">
        <f t="shared" ref="CE529:CK529" ca="1" si="533">SUM(CE504:CE528)</f>
        <v>325000</v>
      </c>
      <c r="CF529" s="234">
        <f t="shared" ca="1" si="533"/>
        <v>330000</v>
      </c>
      <c r="CG529" s="234">
        <f t="shared" ca="1" si="533"/>
        <v>335000</v>
      </c>
      <c r="CH529" s="234">
        <f t="shared" ca="1" si="533"/>
        <v>340000</v>
      </c>
      <c r="CI529" s="234">
        <f t="shared" ca="1" si="533"/>
        <v>345000</v>
      </c>
      <c r="CJ529" s="234">
        <f t="shared" ca="1" si="533"/>
        <v>350000</v>
      </c>
      <c r="CK529" s="234">
        <f t="shared" ca="1" si="533"/>
        <v>355000</v>
      </c>
      <c r="CL529" s="234">
        <f t="shared" ref="CL529" ca="1" si="534">SUM(CL504:CL528)</f>
        <v>360000</v>
      </c>
    </row>
    <row r="530" spans="2:90" x14ac:dyDescent="0.4">
      <c r="B530" s="67"/>
      <c r="C530" s="31"/>
      <c r="D530" t="s">
        <v>928</v>
      </c>
      <c r="E530" s="8" t="str">
        <f t="shared" si="465"/>
        <v>530 GROWTH-PV</v>
      </c>
      <c r="G530" s="31"/>
      <c r="H530" s="31"/>
      <c r="I530" s="73"/>
      <c r="J530" s="73"/>
      <c r="K530" s="31"/>
      <c r="L530" s="31"/>
      <c r="M530" s="31"/>
      <c r="N530" s="31"/>
      <c r="O530" s="31"/>
      <c r="P530" s="31"/>
      <c r="R530" s="67"/>
      <c r="S530" s="152"/>
      <c r="T530" s="152"/>
      <c r="U530" s="152"/>
      <c r="V530" s="152"/>
      <c r="W530" s="152"/>
      <c r="X530" s="152"/>
      <c r="Y530" s="152"/>
      <c r="Z530" s="152"/>
      <c r="AA530" s="152"/>
      <c r="AB530" s="152"/>
      <c r="AC530" s="152"/>
      <c r="AD530" s="152"/>
      <c r="AE530" s="152"/>
      <c r="AF530" s="152"/>
      <c r="AG530" s="152"/>
      <c r="AH530" s="152"/>
      <c r="AI530" s="152"/>
      <c r="AJ530" s="152"/>
      <c r="AK530" s="152"/>
      <c r="AL530" s="152"/>
      <c r="AM530" s="152"/>
      <c r="AN530" s="152"/>
      <c r="AO530" s="152"/>
      <c r="AP530" s="152"/>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52"/>
      <c r="BP530" s="152"/>
      <c r="BQ530" s="152"/>
      <c r="BR530" s="152"/>
      <c r="BS530" s="152"/>
      <c r="BT530" s="152"/>
      <c r="BU530" s="152"/>
      <c r="BV530" s="152"/>
      <c r="BW530" s="152"/>
      <c r="BX530" s="152"/>
      <c r="BY530" s="152"/>
      <c r="BZ530" s="152"/>
      <c r="CA530" s="152"/>
      <c r="CB530" s="152"/>
      <c r="CC530" s="152"/>
      <c r="CD530" s="152"/>
      <c r="CE530" s="152"/>
      <c r="CF530" s="152"/>
      <c r="CG530" s="152"/>
      <c r="CH530" s="152"/>
      <c r="CI530" s="152"/>
      <c r="CJ530" s="152"/>
      <c r="CK530" s="152"/>
      <c r="CL530" s="152"/>
    </row>
    <row r="531" spans="2:90" x14ac:dyDescent="0.4">
      <c r="B531" s="9" t="str">
        <f>"Revenue - "&amp;B490</f>
        <v>Revenue - (Primary label)</v>
      </c>
      <c r="C531" t="s">
        <v>198</v>
      </c>
      <c r="D531" t="s">
        <v>928</v>
      </c>
      <c r="E531" s="8" t="str">
        <f t="shared" si="465"/>
        <v>531 GROWTH-PV</v>
      </c>
      <c r="G531" s="31"/>
      <c r="H531" s="31"/>
      <c r="I531" s="73"/>
      <c r="J531" s="33"/>
      <c r="K531" s="33">
        <f t="shared" ref="K531:P531" ca="1" si="535">SUMIF($3:$3,K$2,531:531)</f>
        <v>7280000</v>
      </c>
      <c r="L531" s="33">
        <f t="shared" ca="1" si="535"/>
        <v>44720000</v>
      </c>
      <c r="M531" s="33">
        <f t="shared" ca="1" si="535"/>
        <v>111000000</v>
      </c>
      <c r="N531" s="33">
        <f t="shared" ca="1" si="535"/>
        <v>183000000</v>
      </c>
      <c r="O531" s="33">
        <f t="shared" ca="1" si="535"/>
        <v>255000000.00000003</v>
      </c>
      <c r="P531" s="33">
        <f t="shared" ca="1" si="535"/>
        <v>327000000.00000006</v>
      </c>
      <c r="R531" s="67"/>
      <c r="S531" s="77">
        <f t="shared" ref="S531" ca="1" si="536">+SUMPRODUCT($H504:$H528,S504:S528)*S500</f>
        <v>20000</v>
      </c>
      <c r="T531" s="77">
        <f t="shared" ref="T531:AX531" ca="1" si="537">+SUMPRODUCT($H504:$H528,T504:T528)*T500</f>
        <v>60000</v>
      </c>
      <c r="U531" s="77">
        <f t="shared" ca="1" si="537"/>
        <v>120000</v>
      </c>
      <c r="V531" s="77">
        <f t="shared" ca="1" si="537"/>
        <v>200000</v>
      </c>
      <c r="W531" s="77">
        <f t="shared" ca="1" si="537"/>
        <v>300000</v>
      </c>
      <c r="X531" s="77">
        <f t="shared" ca="1" si="537"/>
        <v>420000</v>
      </c>
      <c r="Y531" s="77">
        <f t="shared" ca="1" si="537"/>
        <v>560000</v>
      </c>
      <c r="Z531" s="77">
        <f t="shared" ca="1" si="537"/>
        <v>720000</v>
      </c>
      <c r="AA531" s="77">
        <f t="shared" ca="1" si="537"/>
        <v>900000</v>
      </c>
      <c r="AB531" s="77">
        <f t="shared" ca="1" si="537"/>
        <v>1100000</v>
      </c>
      <c r="AC531" s="77">
        <f t="shared" ca="1" si="537"/>
        <v>1320000</v>
      </c>
      <c r="AD531" s="77">
        <f t="shared" ca="1" si="537"/>
        <v>1560000</v>
      </c>
      <c r="AE531" s="77">
        <f t="shared" ca="1" si="537"/>
        <v>1820000</v>
      </c>
      <c r="AF531" s="77">
        <f t="shared" ca="1" si="537"/>
        <v>2100000</v>
      </c>
      <c r="AG531" s="77">
        <f t="shared" ca="1" si="537"/>
        <v>2400000</v>
      </c>
      <c r="AH531" s="77">
        <f t="shared" ca="1" si="537"/>
        <v>2720000</v>
      </c>
      <c r="AI531" s="77">
        <f t="shared" ca="1" si="537"/>
        <v>3060000</v>
      </c>
      <c r="AJ531" s="77">
        <f t="shared" ca="1" si="537"/>
        <v>3420000</v>
      </c>
      <c r="AK531" s="77">
        <f t="shared" ca="1" si="537"/>
        <v>3800000</v>
      </c>
      <c r="AL531" s="77">
        <f t="shared" ca="1" si="537"/>
        <v>4200000</v>
      </c>
      <c r="AM531" s="77">
        <f t="shared" ca="1" si="537"/>
        <v>4620000</v>
      </c>
      <c r="AN531" s="77">
        <f t="shared" ca="1" si="537"/>
        <v>5060000</v>
      </c>
      <c r="AO531" s="77">
        <f t="shared" ca="1" si="537"/>
        <v>5520000</v>
      </c>
      <c r="AP531" s="77">
        <f t="shared" ca="1" si="537"/>
        <v>6000000</v>
      </c>
      <c r="AQ531" s="77">
        <f t="shared" ca="1" si="537"/>
        <v>6500000</v>
      </c>
      <c r="AR531" s="77">
        <f t="shared" ca="1" si="537"/>
        <v>7000000</v>
      </c>
      <c r="AS531" s="77">
        <f t="shared" ca="1" si="537"/>
        <v>7500000</v>
      </c>
      <c r="AT531" s="77">
        <f t="shared" ca="1" si="537"/>
        <v>8000000</v>
      </c>
      <c r="AU531" s="77">
        <f t="shared" ca="1" si="537"/>
        <v>8500000</v>
      </c>
      <c r="AV531" s="77">
        <f t="shared" ca="1" si="537"/>
        <v>9000000</v>
      </c>
      <c r="AW531" s="77">
        <f t="shared" ca="1" si="537"/>
        <v>9500000</v>
      </c>
      <c r="AX531" s="77">
        <f t="shared" ca="1" si="537"/>
        <v>10000000</v>
      </c>
      <c r="AY531" s="77">
        <f t="shared" ref="AY531:CD531" ca="1" si="538">+SUMPRODUCT($H504:$H528,AY504:AY528)*AY500</f>
        <v>10500000</v>
      </c>
      <c r="AZ531" s="77">
        <f t="shared" ca="1" si="538"/>
        <v>11000000.000000002</v>
      </c>
      <c r="BA531" s="77">
        <f t="shared" ca="1" si="538"/>
        <v>11500000.000000002</v>
      </c>
      <c r="BB531" s="77">
        <f t="shared" ca="1" si="538"/>
        <v>12000000.000000002</v>
      </c>
      <c r="BC531" s="77">
        <f t="shared" ca="1" si="538"/>
        <v>12500000.000000002</v>
      </c>
      <c r="BD531" s="77">
        <f t="shared" ca="1" si="538"/>
        <v>13000000.000000002</v>
      </c>
      <c r="BE531" s="77">
        <f t="shared" ca="1" si="538"/>
        <v>13500000</v>
      </c>
      <c r="BF531" s="77">
        <f t="shared" ca="1" si="538"/>
        <v>14000000</v>
      </c>
      <c r="BG531" s="77">
        <f t="shared" ca="1" si="538"/>
        <v>14500000</v>
      </c>
      <c r="BH531" s="77">
        <f t="shared" ca="1" si="538"/>
        <v>15000000</v>
      </c>
      <c r="BI531" s="77">
        <f t="shared" ca="1" si="538"/>
        <v>15500000</v>
      </c>
      <c r="BJ531" s="77">
        <f t="shared" ca="1" si="538"/>
        <v>16000000.000000004</v>
      </c>
      <c r="BK531" s="77">
        <f t="shared" ca="1" si="538"/>
        <v>16500000.000000004</v>
      </c>
      <c r="BL531" s="77">
        <f t="shared" ca="1" si="538"/>
        <v>17000000.000000004</v>
      </c>
      <c r="BM531" s="77">
        <f t="shared" ca="1" si="538"/>
        <v>17500000.000000004</v>
      </c>
      <c r="BN531" s="77">
        <f t="shared" ca="1" si="538"/>
        <v>18000000.000000004</v>
      </c>
      <c r="BO531" s="77">
        <f t="shared" ca="1" si="538"/>
        <v>18500000.000000004</v>
      </c>
      <c r="BP531" s="77">
        <f t="shared" ca="1" si="538"/>
        <v>19000000.000000004</v>
      </c>
      <c r="BQ531" s="77">
        <f t="shared" ca="1" si="538"/>
        <v>19500000.000000004</v>
      </c>
      <c r="BR531" s="77">
        <f t="shared" ca="1" si="538"/>
        <v>20000000.000000004</v>
      </c>
      <c r="BS531" s="77">
        <f t="shared" ca="1" si="538"/>
        <v>20500000.000000004</v>
      </c>
      <c r="BT531" s="77">
        <f t="shared" ca="1" si="538"/>
        <v>21000000.000000004</v>
      </c>
      <c r="BU531" s="77">
        <f t="shared" ca="1" si="538"/>
        <v>21500000.000000004</v>
      </c>
      <c r="BV531" s="77">
        <f t="shared" ca="1" si="538"/>
        <v>22000000.000000004</v>
      </c>
      <c r="BW531" s="77">
        <f t="shared" ca="1" si="538"/>
        <v>22500000.000000004</v>
      </c>
      <c r="BX531" s="77">
        <f t="shared" ca="1" si="538"/>
        <v>23000000.000000004</v>
      </c>
      <c r="BY531" s="77">
        <f t="shared" ca="1" si="538"/>
        <v>23500000.000000004</v>
      </c>
      <c r="BZ531" s="77">
        <f t="shared" ca="1" si="538"/>
        <v>24000000.000000004</v>
      </c>
      <c r="CA531" s="77">
        <f t="shared" ca="1" si="538"/>
        <v>24500000.000000004</v>
      </c>
      <c r="CB531" s="77">
        <f t="shared" ca="1" si="538"/>
        <v>25000000.000000004</v>
      </c>
      <c r="CC531" s="77">
        <f t="shared" ca="1" si="538"/>
        <v>25500000.000000004</v>
      </c>
      <c r="CD531" s="77">
        <f t="shared" ca="1" si="538"/>
        <v>26000000.000000007</v>
      </c>
      <c r="CE531" s="77">
        <f t="shared" ref="CE531:CK531" ca="1" si="539">+SUMPRODUCT($H504:$H528,CE504:CE528)*CE500</f>
        <v>26500000.000000007</v>
      </c>
      <c r="CF531" s="77">
        <f t="shared" ca="1" si="539"/>
        <v>27000000.000000007</v>
      </c>
      <c r="CG531" s="77">
        <f t="shared" ca="1" si="539"/>
        <v>27500000.000000007</v>
      </c>
      <c r="CH531" s="77">
        <f t="shared" ca="1" si="539"/>
        <v>28000000.000000007</v>
      </c>
      <c r="CI531" s="77">
        <f t="shared" ca="1" si="539"/>
        <v>28500000.000000007</v>
      </c>
      <c r="CJ531" s="77">
        <f t="shared" ca="1" si="539"/>
        <v>29000000.000000007</v>
      </c>
      <c r="CK531" s="77">
        <f t="shared" ca="1" si="539"/>
        <v>29500000.000000007</v>
      </c>
      <c r="CL531" s="77">
        <f t="shared" ref="CL531" ca="1" si="540">+SUMPRODUCT($H504:$H528,CL504:CL528)*CL500</f>
        <v>30000000.000000007</v>
      </c>
    </row>
    <row r="532" spans="2:90" x14ac:dyDescent="0.4">
      <c r="B532" s="9"/>
      <c r="C532" s="31"/>
      <c r="D532" t="s">
        <v>928</v>
      </c>
      <c r="E532" s="8" t="str">
        <f t="shared" si="465"/>
        <v>532 GROWTH-PV</v>
      </c>
      <c r="G532" s="31"/>
      <c r="H532" s="31"/>
      <c r="I532" s="73"/>
      <c r="J532" s="73"/>
      <c r="K532" s="31"/>
      <c r="L532" s="31"/>
      <c r="M532" s="31"/>
      <c r="N532" s="31"/>
      <c r="O532" s="31"/>
      <c r="P532" s="31"/>
      <c r="R532" s="67"/>
      <c r="S532" s="407"/>
      <c r="T532" s="407"/>
      <c r="U532" s="407"/>
      <c r="V532" s="407"/>
      <c r="W532" s="407"/>
      <c r="X532" s="407"/>
      <c r="Y532" s="407"/>
      <c r="Z532" s="407"/>
      <c r="AA532" s="407"/>
      <c r="AB532" s="407"/>
      <c r="AC532" s="407"/>
      <c r="AD532" s="407"/>
      <c r="AE532" s="407"/>
      <c r="AF532" s="407"/>
      <c r="AG532" s="407"/>
      <c r="AH532" s="407"/>
      <c r="AI532" s="407"/>
      <c r="AJ532" s="407"/>
      <c r="AK532" s="407"/>
      <c r="AL532" s="407"/>
      <c r="AM532" s="407"/>
      <c r="AN532" s="407"/>
      <c r="AO532" s="407"/>
      <c r="AP532" s="407"/>
      <c r="AQ532" s="407"/>
      <c r="AR532" s="407"/>
      <c r="AS532" s="407"/>
      <c r="AT532" s="407"/>
      <c r="AU532" s="407"/>
      <c r="AV532" s="407"/>
      <c r="AW532" s="407"/>
      <c r="AX532" s="407"/>
      <c r="AY532" s="407"/>
      <c r="AZ532" s="407"/>
      <c r="BA532" s="407"/>
      <c r="BB532" s="407"/>
      <c r="BC532" s="407"/>
      <c r="BD532" s="407"/>
      <c r="BE532" s="407"/>
      <c r="BF532" s="407"/>
      <c r="BG532" s="407"/>
      <c r="BH532" s="407"/>
      <c r="BI532" s="407"/>
      <c r="BJ532" s="407"/>
      <c r="BK532" s="407"/>
      <c r="BL532" s="407"/>
      <c r="BM532" s="407"/>
      <c r="BN532" s="407"/>
      <c r="BO532" s="407"/>
      <c r="BP532" s="407"/>
      <c r="BQ532" s="407"/>
      <c r="BR532" s="407"/>
      <c r="BS532" s="407"/>
      <c r="BT532" s="407"/>
      <c r="BU532" s="407"/>
      <c r="BV532" s="407"/>
      <c r="BW532" s="407"/>
      <c r="BX532" s="407"/>
      <c r="BY532" s="407"/>
      <c r="BZ532" s="407"/>
      <c r="CA532" s="407"/>
      <c r="CB532" s="407"/>
      <c r="CC532" s="407"/>
      <c r="CD532" s="407"/>
      <c r="CE532" s="407"/>
      <c r="CF532" s="407"/>
      <c r="CG532" s="407"/>
      <c r="CH532" s="407"/>
      <c r="CI532" s="407"/>
      <c r="CJ532" s="407"/>
      <c r="CK532" s="407"/>
      <c r="CL532" s="407"/>
    </row>
    <row r="533" spans="2:90" x14ac:dyDescent="0.4">
      <c r="B533" s="132" t="str">
        <f>B490</f>
        <v>(Primary label)</v>
      </c>
      <c r="D533" t="s">
        <v>928</v>
      </c>
      <c r="E533" s="8" t="str">
        <f t="shared" si="465"/>
        <v>533 GROWTH-PV</v>
      </c>
      <c r="G533" t="s">
        <v>332</v>
      </c>
      <c r="H533" s="27"/>
      <c r="I533" s="78"/>
      <c r="J533" s="78"/>
      <c r="K533" s="33"/>
      <c r="L533" s="33"/>
      <c r="M533" s="33"/>
      <c r="N533" s="33"/>
      <c r="O533" s="33"/>
      <c r="P533" s="33"/>
      <c r="R533" s="33"/>
      <c r="S533" s="77"/>
      <c r="T533" s="77"/>
      <c r="U533" s="77"/>
      <c r="V533" s="77"/>
      <c r="W533" s="77"/>
      <c r="X533" s="77"/>
      <c r="Y533" s="77"/>
      <c r="Z533" s="77"/>
      <c r="AA533" s="77"/>
      <c r="AB533" s="77"/>
      <c r="AC533" s="77"/>
      <c r="AD533" s="77"/>
      <c r="AE533" s="77"/>
      <c r="AF533" s="77"/>
      <c r="AG533" s="77"/>
      <c r="AH533" s="77"/>
      <c r="AI533" s="77"/>
      <c r="AJ533" s="77"/>
      <c r="AK533" s="77"/>
      <c r="AL533" s="77"/>
      <c r="AM533" s="77"/>
      <c r="AN533" s="77"/>
      <c r="AO533" s="77"/>
      <c r="AP533" s="77"/>
      <c r="AQ533" s="77"/>
      <c r="AR533" s="77"/>
      <c r="AS533" s="77"/>
      <c r="AT533" s="77"/>
      <c r="AU533" s="77"/>
      <c r="AV533" s="77"/>
      <c r="AW533" s="77"/>
      <c r="AX533" s="77"/>
      <c r="AY533" s="77"/>
      <c r="AZ533" s="77"/>
      <c r="BA533" s="77"/>
      <c r="BB533" s="77"/>
      <c r="BC533" s="77"/>
      <c r="BD533" s="77"/>
      <c r="BE533" s="77"/>
      <c r="BF533" s="77"/>
      <c r="BG533" s="77"/>
      <c r="BH533" s="77"/>
      <c r="BI533" s="77"/>
      <c r="BJ533" s="77"/>
      <c r="BK533" s="77"/>
      <c r="BL533" s="77"/>
      <c r="BM533" s="77"/>
      <c r="BN533" s="77"/>
      <c r="BO533" s="77"/>
      <c r="BP533" s="77"/>
      <c r="BQ533" s="77"/>
      <c r="BR533" s="77"/>
      <c r="BS533" s="77"/>
      <c r="BT533" s="77"/>
      <c r="BU533" s="77"/>
      <c r="BV533" s="77"/>
      <c r="BW533" s="77"/>
      <c r="BX533" s="77"/>
      <c r="BY533" s="77"/>
      <c r="BZ533" s="77"/>
      <c r="CA533" s="77"/>
      <c r="CB533" s="77"/>
      <c r="CC533" s="77"/>
      <c r="CD533" s="77"/>
      <c r="CE533" s="77"/>
      <c r="CF533" s="77"/>
      <c r="CG533" s="77"/>
      <c r="CH533" s="77"/>
      <c r="CI533" s="77"/>
      <c r="CJ533" s="77"/>
      <c r="CK533" s="77"/>
      <c r="CL533" s="77"/>
    </row>
    <row r="534" spans="2:90" x14ac:dyDescent="0.4">
      <c r="B534" s="235" t="str">
        <f>IFERROR(SUBSTITUTE(B498,":",""),"no unit")</f>
        <v>Growth curve steady state rev</v>
      </c>
      <c r="D534" t="s">
        <v>928</v>
      </c>
      <c r="E534" s="8" t="str">
        <f t="shared" si="465"/>
        <v>534 GROWTH-PV</v>
      </c>
      <c r="G534" t="s">
        <v>332</v>
      </c>
      <c r="H534" s="27"/>
      <c r="I534" s="78"/>
      <c r="J534" s="78"/>
      <c r="K534" s="33"/>
      <c r="L534" s="33"/>
      <c r="M534" s="33"/>
      <c r="N534" s="33"/>
      <c r="O534" s="33"/>
      <c r="P534" s="33"/>
      <c r="R534" s="33"/>
      <c r="S534" s="77"/>
      <c r="T534" s="77"/>
      <c r="U534" s="77"/>
      <c r="V534" s="77"/>
      <c r="W534" s="77"/>
      <c r="X534" s="77"/>
      <c r="Y534" s="77"/>
      <c r="Z534" s="77"/>
      <c r="AA534" s="77"/>
      <c r="AB534" s="77"/>
      <c r="AC534" s="77"/>
      <c r="AD534" s="77"/>
      <c r="AE534" s="77"/>
      <c r="AF534" s="77"/>
      <c r="AG534" s="77"/>
      <c r="AH534" s="77"/>
      <c r="AI534" s="77"/>
      <c r="AJ534" s="77"/>
      <c r="AK534" s="77"/>
      <c r="AL534" s="77"/>
      <c r="AM534" s="77"/>
      <c r="AN534" s="77"/>
      <c r="AO534" s="77"/>
      <c r="AP534" s="77"/>
      <c r="AQ534" s="77"/>
      <c r="AR534" s="77"/>
      <c r="AS534" s="77"/>
      <c r="AT534" s="77"/>
      <c r="AU534" s="77"/>
      <c r="AV534" s="77"/>
      <c r="AW534" s="77"/>
      <c r="AX534" s="77"/>
      <c r="AY534" s="77"/>
      <c r="AZ534" s="77"/>
      <c r="BA534" s="77"/>
      <c r="BB534" s="77"/>
      <c r="BC534" s="77"/>
      <c r="BD534" s="77"/>
      <c r="BE534" s="77"/>
      <c r="BF534" s="77"/>
      <c r="BG534" s="77"/>
      <c r="BH534" s="77"/>
      <c r="BI534" s="77"/>
      <c r="BJ534" s="77"/>
      <c r="BK534" s="77"/>
      <c r="BL534" s="77"/>
      <c r="BM534" s="77"/>
      <c r="BN534" s="77"/>
      <c r="BO534" s="77"/>
      <c r="BP534" s="77"/>
      <c r="BQ534" s="77"/>
      <c r="BR534" s="77"/>
      <c r="BS534" s="77"/>
      <c r="BT534" s="77"/>
      <c r="BU534" s="77"/>
      <c r="BV534" s="77"/>
      <c r="BW534" s="77"/>
      <c r="BX534" s="77"/>
      <c r="BY534" s="77"/>
      <c r="BZ534" s="77"/>
      <c r="CA534" s="77"/>
      <c r="CB534" s="77"/>
      <c r="CC534" s="77"/>
      <c r="CD534" s="77"/>
      <c r="CE534" s="77"/>
      <c r="CF534" s="77"/>
      <c r="CG534" s="77"/>
      <c r="CH534" s="77"/>
      <c r="CI534" s="77"/>
      <c r="CJ534" s="77"/>
      <c r="CK534" s="77"/>
      <c r="CL534" s="77"/>
    </row>
    <row r="535" spans="2:90" x14ac:dyDescent="0.4">
      <c r="B535" s="132" t="s">
        <v>461</v>
      </c>
      <c r="D535" t="s">
        <v>928</v>
      </c>
      <c r="E535" s="8" t="str">
        <f t="shared" si="465"/>
        <v>535 GROWTH-PV</v>
      </c>
      <c r="G535" t="s">
        <v>332</v>
      </c>
      <c r="K535" s="53"/>
      <c r="L535" s="53"/>
      <c r="M535" s="53"/>
      <c r="N535" s="53"/>
      <c r="O535" s="53"/>
      <c r="P535" s="53"/>
      <c r="R535" s="24"/>
      <c r="S535" s="207" t="str">
        <f t="shared" ref="S535" si="541">ADDRESS(ROW(S531),COLUMN(S531),2)</f>
        <v>S$531</v>
      </c>
      <c r="T535" s="207" t="str">
        <f t="shared" ref="T535:AX535" si="542">ADDRESS(ROW(T531),COLUMN(T531),2)</f>
        <v>T$531</v>
      </c>
      <c r="U535" s="207" t="str">
        <f t="shared" si="542"/>
        <v>U$531</v>
      </c>
      <c r="V535" s="207" t="str">
        <f t="shared" si="542"/>
        <v>V$531</v>
      </c>
      <c r="W535" s="207" t="str">
        <f t="shared" si="542"/>
        <v>W$531</v>
      </c>
      <c r="X535" s="207" t="str">
        <f t="shared" si="542"/>
        <v>X$531</v>
      </c>
      <c r="Y535" s="207" t="str">
        <f t="shared" si="542"/>
        <v>Y$531</v>
      </c>
      <c r="Z535" s="207" t="str">
        <f t="shared" si="542"/>
        <v>Z$531</v>
      </c>
      <c r="AA535" s="207" t="str">
        <f t="shared" si="542"/>
        <v>AA$531</v>
      </c>
      <c r="AB535" s="207" t="str">
        <f t="shared" si="542"/>
        <v>AB$531</v>
      </c>
      <c r="AC535" s="207" t="str">
        <f t="shared" si="542"/>
        <v>AC$531</v>
      </c>
      <c r="AD535" s="207" t="str">
        <f t="shared" si="542"/>
        <v>AD$531</v>
      </c>
      <c r="AE535" s="207" t="str">
        <f t="shared" si="542"/>
        <v>AE$531</v>
      </c>
      <c r="AF535" s="207" t="str">
        <f t="shared" si="542"/>
        <v>AF$531</v>
      </c>
      <c r="AG535" s="207" t="str">
        <f t="shared" si="542"/>
        <v>AG$531</v>
      </c>
      <c r="AH535" s="207" t="str">
        <f t="shared" si="542"/>
        <v>AH$531</v>
      </c>
      <c r="AI535" s="207" t="str">
        <f t="shared" si="542"/>
        <v>AI$531</v>
      </c>
      <c r="AJ535" s="207" t="str">
        <f t="shared" si="542"/>
        <v>AJ$531</v>
      </c>
      <c r="AK535" s="207" t="str">
        <f t="shared" si="542"/>
        <v>AK$531</v>
      </c>
      <c r="AL535" s="207" t="str">
        <f t="shared" si="542"/>
        <v>AL$531</v>
      </c>
      <c r="AM535" s="207" t="str">
        <f t="shared" si="542"/>
        <v>AM$531</v>
      </c>
      <c r="AN535" s="207" t="str">
        <f t="shared" si="542"/>
        <v>AN$531</v>
      </c>
      <c r="AO535" s="207" t="str">
        <f t="shared" si="542"/>
        <v>AO$531</v>
      </c>
      <c r="AP535" s="207" t="str">
        <f t="shared" si="542"/>
        <v>AP$531</v>
      </c>
      <c r="AQ535" s="207" t="str">
        <f t="shared" si="542"/>
        <v>AQ$531</v>
      </c>
      <c r="AR535" s="207" t="str">
        <f t="shared" si="542"/>
        <v>AR$531</v>
      </c>
      <c r="AS535" s="207" t="str">
        <f t="shared" si="542"/>
        <v>AS$531</v>
      </c>
      <c r="AT535" s="207" t="str">
        <f t="shared" si="542"/>
        <v>AT$531</v>
      </c>
      <c r="AU535" s="207" t="str">
        <f t="shared" si="542"/>
        <v>AU$531</v>
      </c>
      <c r="AV535" s="207" t="str">
        <f t="shared" si="542"/>
        <v>AV$531</v>
      </c>
      <c r="AW535" s="207" t="str">
        <f t="shared" si="542"/>
        <v>AW$531</v>
      </c>
      <c r="AX535" s="207" t="str">
        <f t="shared" si="542"/>
        <v>AX$531</v>
      </c>
      <c r="AY535" s="207" t="str">
        <f t="shared" ref="AY535:CD535" si="543">ADDRESS(ROW(AY531),COLUMN(AY531),2)</f>
        <v>AY$531</v>
      </c>
      <c r="AZ535" s="207" t="str">
        <f t="shared" si="543"/>
        <v>AZ$531</v>
      </c>
      <c r="BA535" s="207" t="str">
        <f t="shared" si="543"/>
        <v>BA$531</v>
      </c>
      <c r="BB535" s="207" t="str">
        <f t="shared" si="543"/>
        <v>BB$531</v>
      </c>
      <c r="BC535" s="207" t="str">
        <f t="shared" si="543"/>
        <v>BC$531</v>
      </c>
      <c r="BD535" s="207" t="str">
        <f t="shared" si="543"/>
        <v>BD$531</v>
      </c>
      <c r="BE535" s="207" t="str">
        <f t="shared" si="543"/>
        <v>BE$531</v>
      </c>
      <c r="BF535" s="207" t="str">
        <f t="shared" si="543"/>
        <v>BF$531</v>
      </c>
      <c r="BG535" s="207" t="str">
        <f t="shared" si="543"/>
        <v>BG$531</v>
      </c>
      <c r="BH535" s="207" t="str">
        <f t="shared" si="543"/>
        <v>BH$531</v>
      </c>
      <c r="BI535" s="207" t="str">
        <f t="shared" si="543"/>
        <v>BI$531</v>
      </c>
      <c r="BJ535" s="207" t="str">
        <f t="shared" si="543"/>
        <v>BJ$531</v>
      </c>
      <c r="BK535" s="207" t="str">
        <f t="shared" si="543"/>
        <v>BK$531</v>
      </c>
      <c r="BL535" s="207" t="str">
        <f t="shared" si="543"/>
        <v>BL$531</v>
      </c>
      <c r="BM535" s="207" t="str">
        <f t="shared" si="543"/>
        <v>BM$531</v>
      </c>
      <c r="BN535" s="207" t="str">
        <f t="shared" si="543"/>
        <v>BN$531</v>
      </c>
      <c r="BO535" s="207" t="str">
        <f t="shared" si="543"/>
        <v>BO$531</v>
      </c>
      <c r="BP535" s="207" t="str">
        <f t="shared" si="543"/>
        <v>BP$531</v>
      </c>
      <c r="BQ535" s="207" t="str">
        <f t="shared" si="543"/>
        <v>BQ$531</v>
      </c>
      <c r="BR535" s="207" t="str">
        <f t="shared" si="543"/>
        <v>BR$531</v>
      </c>
      <c r="BS535" s="207" t="str">
        <f t="shared" si="543"/>
        <v>BS$531</v>
      </c>
      <c r="BT535" s="207" t="str">
        <f t="shared" si="543"/>
        <v>BT$531</v>
      </c>
      <c r="BU535" s="207" t="str">
        <f t="shared" si="543"/>
        <v>BU$531</v>
      </c>
      <c r="BV535" s="207" t="str">
        <f t="shared" si="543"/>
        <v>BV$531</v>
      </c>
      <c r="BW535" s="207" t="str">
        <f t="shared" si="543"/>
        <v>BW$531</v>
      </c>
      <c r="BX535" s="207" t="str">
        <f t="shared" si="543"/>
        <v>BX$531</v>
      </c>
      <c r="BY535" s="207" t="str">
        <f t="shared" si="543"/>
        <v>BY$531</v>
      </c>
      <c r="BZ535" s="207" t="str">
        <f t="shared" si="543"/>
        <v>BZ$531</v>
      </c>
      <c r="CA535" s="207" t="str">
        <f t="shared" si="543"/>
        <v>CA$531</v>
      </c>
      <c r="CB535" s="207" t="str">
        <f t="shared" si="543"/>
        <v>CB$531</v>
      </c>
      <c r="CC535" s="207" t="str">
        <f t="shared" si="543"/>
        <v>CC$531</v>
      </c>
      <c r="CD535" s="207" t="str">
        <f t="shared" si="543"/>
        <v>CD$531</v>
      </c>
      <c r="CE535" s="207" t="str">
        <f t="shared" ref="CE535:CK535" si="544">ADDRESS(ROW(CE531),COLUMN(CE531),2)</f>
        <v>CE$531</v>
      </c>
      <c r="CF535" s="207" t="str">
        <f t="shared" si="544"/>
        <v>CF$531</v>
      </c>
      <c r="CG535" s="207" t="str">
        <f t="shared" si="544"/>
        <v>CG$531</v>
      </c>
      <c r="CH535" s="207" t="str">
        <f t="shared" si="544"/>
        <v>CH$531</v>
      </c>
      <c r="CI535" s="207" t="str">
        <f t="shared" si="544"/>
        <v>CI$531</v>
      </c>
      <c r="CJ535" s="207" t="str">
        <f t="shared" si="544"/>
        <v>CJ$531</v>
      </c>
      <c r="CK535" s="207" t="str">
        <f t="shared" si="544"/>
        <v>CK$531</v>
      </c>
      <c r="CL535" s="207" t="str">
        <f t="shared" ref="CL535" si="545">ADDRESS(ROW(CL531),COLUMN(CL531),2)</f>
        <v>CL$531</v>
      </c>
    </row>
    <row r="536" spans="2:90" x14ac:dyDescent="0.4">
      <c r="B536" s="132" t="s">
        <v>462</v>
      </c>
      <c r="D536" t="s">
        <v>928</v>
      </c>
      <c r="E536" s="8" t="str">
        <f t="shared" si="465"/>
        <v>536 GROWTH-PV</v>
      </c>
      <c r="G536" t="s">
        <v>332</v>
      </c>
      <c r="K536" s="53"/>
      <c r="L536" s="53"/>
      <c r="M536" s="53"/>
      <c r="N536" s="53"/>
      <c r="O536" s="53"/>
      <c r="P536" s="53"/>
      <c r="R536" s="24"/>
      <c r="S536" s="80" t="str">
        <f t="shared" ref="S536" si="546">S493</f>
        <v>S$13</v>
      </c>
      <c r="T536" s="80" t="str">
        <f t="shared" ref="T536:AX536" si="547">T493</f>
        <v>T$13</v>
      </c>
      <c r="U536" s="80" t="str">
        <f t="shared" si="547"/>
        <v>U$13</v>
      </c>
      <c r="V536" s="80" t="str">
        <f t="shared" si="547"/>
        <v>V$13</v>
      </c>
      <c r="W536" s="80" t="str">
        <f t="shared" si="547"/>
        <v>W$13</v>
      </c>
      <c r="X536" s="80" t="str">
        <f t="shared" si="547"/>
        <v>X$13</v>
      </c>
      <c r="Y536" s="80" t="str">
        <f t="shared" si="547"/>
        <v>Y$13</v>
      </c>
      <c r="Z536" s="80" t="str">
        <f t="shared" si="547"/>
        <v>Z$13</v>
      </c>
      <c r="AA536" s="80" t="str">
        <f t="shared" si="547"/>
        <v>AA$13</v>
      </c>
      <c r="AB536" s="80" t="str">
        <f t="shared" si="547"/>
        <v>AB$13</v>
      </c>
      <c r="AC536" s="80" t="str">
        <f t="shared" si="547"/>
        <v>AC$13</v>
      </c>
      <c r="AD536" s="80" t="str">
        <f t="shared" si="547"/>
        <v>AD$13</v>
      </c>
      <c r="AE536" s="80" t="str">
        <f t="shared" si="547"/>
        <v>AE$13</v>
      </c>
      <c r="AF536" s="80" t="str">
        <f t="shared" si="547"/>
        <v>AF$13</v>
      </c>
      <c r="AG536" s="80" t="str">
        <f t="shared" si="547"/>
        <v>AG$13</v>
      </c>
      <c r="AH536" s="80" t="str">
        <f t="shared" si="547"/>
        <v>AH$13</v>
      </c>
      <c r="AI536" s="80" t="str">
        <f t="shared" si="547"/>
        <v>AI$13</v>
      </c>
      <c r="AJ536" s="80" t="str">
        <f t="shared" si="547"/>
        <v>AJ$13</v>
      </c>
      <c r="AK536" s="80" t="str">
        <f t="shared" si="547"/>
        <v>AK$13</v>
      </c>
      <c r="AL536" s="80" t="str">
        <f t="shared" si="547"/>
        <v>AL$13</v>
      </c>
      <c r="AM536" s="80" t="str">
        <f t="shared" si="547"/>
        <v>AM$13</v>
      </c>
      <c r="AN536" s="80" t="str">
        <f t="shared" si="547"/>
        <v>AN$13</v>
      </c>
      <c r="AO536" s="80" t="str">
        <f t="shared" si="547"/>
        <v>AO$13</v>
      </c>
      <c r="AP536" s="80" t="str">
        <f t="shared" si="547"/>
        <v>AP$13</v>
      </c>
      <c r="AQ536" s="80" t="str">
        <f t="shared" si="547"/>
        <v>AQ$13</v>
      </c>
      <c r="AR536" s="80" t="str">
        <f t="shared" si="547"/>
        <v>AR$13</v>
      </c>
      <c r="AS536" s="80" t="str">
        <f t="shared" si="547"/>
        <v>AS$13</v>
      </c>
      <c r="AT536" s="80" t="str">
        <f t="shared" si="547"/>
        <v>AT$13</v>
      </c>
      <c r="AU536" s="80" t="str">
        <f t="shared" si="547"/>
        <v>AU$13</v>
      </c>
      <c r="AV536" s="80" t="str">
        <f t="shared" si="547"/>
        <v>AV$13</v>
      </c>
      <c r="AW536" s="80" t="str">
        <f t="shared" si="547"/>
        <v>AW$13</v>
      </c>
      <c r="AX536" s="80" t="str">
        <f t="shared" si="547"/>
        <v>AX$13</v>
      </c>
      <c r="AY536" s="80" t="str">
        <f t="shared" ref="AY536:CD536" si="548">AY493</f>
        <v>AY$13</v>
      </c>
      <c r="AZ536" s="80" t="str">
        <f t="shared" si="548"/>
        <v>AZ$13</v>
      </c>
      <c r="BA536" s="80" t="str">
        <f t="shared" si="548"/>
        <v>BA$13</v>
      </c>
      <c r="BB536" s="80" t="str">
        <f t="shared" si="548"/>
        <v>BB$13</v>
      </c>
      <c r="BC536" s="80" t="str">
        <f t="shared" si="548"/>
        <v>BC$13</v>
      </c>
      <c r="BD536" s="80" t="str">
        <f t="shared" si="548"/>
        <v>BD$13</v>
      </c>
      <c r="BE536" s="80" t="str">
        <f t="shared" si="548"/>
        <v>BE$13</v>
      </c>
      <c r="BF536" s="80" t="str">
        <f t="shared" si="548"/>
        <v>BF$13</v>
      </c>
      <c r="BG536" s="80" t="str">
        <f t="shared" si="548"/>
        <v>BG$13</v>
      </c>
      <c r="BH536" s="80" t="str">
        <f t="shared" si="548"/>
        <v>BH$13</v>
      </c>
      <c r="BI536" s="80" t="str">
        <f t="shared" si="548"/>
        <v>BI$13</v>
      </c>
      <c r="BJ536" s="80" t="str">
        <f t="shared" si="548"/>
        <v>BJ$13</v>
      </c>
      <c r="BK536" s="80" t="str">
        <f t="shared" si="548"/>
        <v>BK$13</v>
      </c>
      <c r="BL536" s="80" t="str">
        <f t="shared" si="548"/>
        <v>BL$13</v>
      </c>
      <c r="BM536" s="80" t="str">
        <f t="shared" si="548"/>
        <v>BM$13</v>
      </c>
      <c r="BN536" s="80" t="str">
        <f t="shared" si="548"/>
        <v>BN$13</v>
      </c>
      <c r="BO536" s="80" t="str">
        <f t="shared" si="548"/>
        <v>BO$13</v>
      </c>
      <c r="BP536" s="80" t="str">
        <f t="shared" si="548"/>
        <v>BP$13</v>
      </c>
      <c r="BQ536" s="80" t="str">
        <f t="shared" si="548"/>
        <v>BQ$13</v>
      </c>
      <c r="BR536" s="80" t="str">
        <f t="shared" si="548"/>
        <v>BR$13</v>
      </c>
      <c r="BS536" s="80" t="str">
        <f t="shared" si="548"/>
        <v>BS$13</v>
      </c>
      <c r="BT536" s="80" t="str">
        <f t="shared" si="548"/>
        <v>BT$13</v>
      </c>
      <c r="BU536" s="80" t="str">
        <f t="shared" si="548"/>
        <v>BU$13</v>
      </c>
      <c r="BV536" s="80" t="str">
        <f t="shared" si="548"/>
        <v>BV$13</v>
      </c>
      <c r="BW536" s="80" t="str">
        <f t="shared" si="548"/>
        <v>BW$13</v>
      </c>
      <c r="BX536" s="80" t="str">
        <f t="shared" si="548"/>
        <v>BX$13</v>
      </c>
      <c r="BY536" s="80" t="str">
        <f t="shared" si="548"/>
        <v>BY$13</v>
      </c>
      <c r="BZ536" s="80" t="str">
        <f t="shared" si="548"/>
        <v>BZ$13</v>
      </c>
      <c r="CA536" s="80" t="str">
        <f t="shared" si="548"/>
        <v>CA$13</v>
      </c>
      <c r="CB536" s="80" t="str">
        <f t="shared" si="548"/>
        <v>CB$13</v>
      </c>
      <c r="CC536" s="80" t="str">
        <f t="shared" si="548"/>
        <v>CC$13</v>
      </c>
      <c r="CD536" s="80" t="str">
        <f t="shared" si="548"/>
        <v>CD$13</v>
      </c>
      <c r="CE536" s="80" t="str">
        <f t="shared" ref="CE536:CK536" si="549">CE493</f>
        <v>CE$13</v>
      </c>
      <c r="CF536" s="80" t="str">
        <f t="shared" si="549"/>
        <v>CF$13</v>
      </c>
      <c r="CG536" s="80" t="str">
        <f t="shared" si="549"/>
        <v>CG$13</v>
      </c>
      <c r="CH536" s="80" t="str">
        <f t="shared" si="549"/>
        <v>CH$13</v>
      </c>
      <c r="CI536" s="80" t="str">
        <f t="shared" si="549"/>
        <v>CI$13</v>
      </c>
      <c r="CJ536" s="80" t="str">
        <f t="shared" si="549"/>
        <v>CJ$13</v>
      </c>
      <c r="CK536" s="80" t="str">
        <f t="shared" si="549"/>
        <v>CK$13</v>
      </c>
      <c r="CL536" s="80" t="str">
        <f t="shared" ref="CL536" si="550">CL493</f>
        <v>CL$13</v>
      </c>
    </row>
    <row r="537" spans="2:90" x14ac:dyDescent="0.4">
      <c r="B537" s="132" t="str">
        <f>B494</f>
        <v>(Secondary label)</v>
      </c>
      <c r="D537" t="s">
        <v>928</v>
      </c>
      <c r="E537" s="8" t="str">
        <f t="shared" si="465"/>
        <v>537 GROWTH-PV</v>
      </c>
      <c r="G537" t="s">
        <v>332</v>
      </c>
      <c r="H537" s="12"/>
      <c r="I537" s="60"/>
      <c r="J537" s="60"/>
      <c r="K537" s="15"/>
      <c r="L537" s="15"/>
      <c r="M537" s="15"/>
      <c r="N537" s="15"/>
      <c r="O537" s="15"/>
      <c r="P537" s="15"/>
      <c r="R537" s="15"/>
    </row>
    <row r="538" spans="2:90" x14ac:dyDescent="0.4">
      <c r="B538" s="132" t="s">
        <v>489</v>
      </c>
      <c r="D538" t="s">
        <v>928</v>
      </c>
      <c r="E538" s="8" t="str">
        <f t="shared" si="465"/>
        <v>538 GROWTH-PV</v>
      </c>
      <c r="G538" t="s">
        <v>332</v>
      </c>
      <c r="H538" s="12"/>
      <c r="I538" s="60"/>
      <c r="J538" s="60"/>
      <c r="K538" s="15"/>
      <c r="L538" s="15"/>
      <c r="M538" s="15"/>
      <c r="N538" s="15"/>
      <c r="O538" s="15"/>
      <c r="P538" s="15"/>
      <c r="R538" s="15"/>
    </row>
    <row r="539" spans="2:90" x14ac:dyDescent="0.4">
      <c r="B539" s="132" t="s">
        <v>463</v>
      </c>
      <c r="D539" t="s">
        <v>928</v>
      </c>
      <c r="E539" s="8" t="str">
        <f t="shared" si="465"/>
        <v>539 GROWTH-PV</v>
      </c>
      <c r="G539" t="s">
        <v>332</v>
      </c>
      <c r="H539" s="12"/>
      <c r="I539" s="60"/>
      <c r="J539" s="60"/>
      <c r="K539" s="15"/>
      <c r="L539" s="15"/>
      <c r="M539" s="15"/>
      <c r="N539" s="15"/>
      <c r="O539" s="15"/>
      <c r="P539" s="15"/>
      <c r="R539" s="15"/>
      <c r="S539" s="76"/>
      <c r="T539" s="76"/>
      <c r="U539" s="76"/>
      <c r="V539" s="76"/>
      <c r="W539" s="76"/>
      <c r="X539" s="76"/>
      <c r="Y539" s="76"/>
      <c r="Z539" s="76"/>
      <c r="AA539" s="76"/>
      <c r="AB539" s="76"/>
      <c r="AC539" s="76"/>
      <c r="AD539" s="76"/>
      <c r="AE539" s="76"/>
      <c r="AF539" s="76"/>
      <c r="AG539" s="76"/>
      <c r="AH539" s="76"/>
      <c r="AI539" s="76"/>
      <c r="AJ539" s="76"/>
      <c r="AK539" s="76"/>
      <c r="AL539" s="76"/>
      <c r="AM539" s="76"/>
      <c r="AN539" s="76"/>
      <c r="AO539" s="76"/>
      <c r="AP539" s="76"/>
      <c r="AQ539" s="76"/>
      <c r="AR539" s="76"/>
      <c r="AS539" s="76"/>
      <c r="AT539" s="76"/>
      <c r="AU539" s="76"/>
      <c r="AV539" s="76"/>
      <c r="AW539" s="76"/>
      <c r="AX539" s="76"/>
      <c r="AY539" s="76"/>
      <c r="AZ539" s="76"/>
      <c r="BA539" s="76"/>
      <c r="BB539" s="76"/>
      <c r="BC539" s="76"/>
      <c r="BD539" s="76"/>
      <c r="BE539" s="76"/>
      <c r="BF539" s="76"/>
      <c r="BG539" s="76"/>
      <c r="BH539" s="76"/>
      <c r="BI539" s="76"/>
      <c r="BJ539" s="76"/>
      <c r="BK539" s="76"/>
      <c r="BL539" s="76"/>
      <c r="BM539" s="76"/>
      <c r="BN539" s="76"/>
      <c r="BO539" s="76"/>
      <c r="BP539" s="76"/>
      <c r="BQ539" s="76"/>
      <c r="BR539" s="76"/>
      <c r="BS539" s="76"/>
      <c r="BT539" s="76"/>
      <c r="BU539" s="76"/>
      <c r="BV539" s="76"/>
      <c r="BW539" s="76"/>
      <c r="BX539" s="76"/>
      <c r="BY539" s="76"/>
      <c r="BZ539" s="76"/>
      <c r="CA539" s="76"/>
      <c r="CB539" s="76"/>
      <c r="CC539" s="76"/>
      <c r="CD539" s="76"/>
      <c r="CE539" s="76"/>
      <c r="CF539" s="76"/>
      <c r="CG539" s="76"/>
      <c r="CH539" s="76"/>
      <c r="CI539" s="76"/>
      <c r="CJ539" s="76"/>
      <c r="CK539" s="76"/>
      <c r="CL539" s="76"/>
    </row>
    <row r="540" spans="2:90" x14ac:dyDescent="0.4">
      <c r="B540" s="132" t="s">
        <v>464</v>
      </c>
      <c r="D540" t="s">
        <v>928</v>
      </c>
      <c r="E540" s="8" t="str">
        <f t="shared" si="465"/>
        <v>540 GROWTH-PV</v>
      </c>
      <c r="G540" t="s">
        <v>332</v>
      </c>
      <c r="H540" s="12"/>
      <c r="I540" s="60"/>
      <c r="J540" s="60"/>
      <c r="K540" s="15"/>
      <c r="L540" s="15"/>
      <c r="M540" s="15"/>
      <c r="N540" s="15"/>
      <c r="O540" s="15"/>
      <c r="P540" s="15"/>
      <c r="R540" s="15"/>
      <c r="S540" s="76"/>
      <c r="T540" s="76"/>
      <c r="U540" s="76"/>
      <c r="V540" s="76"/>
      <c r="W540" s="76"/>
      <c r="X540" s="76"/>
      <c r="Y540" s="76"/>
      <c r="Z540" s="76"/>
      <c r="AA540" s="76"/>
      <c r="AB540" s="76"/>
      <c r="AC540" s="76"/>
      <c r="AD540" s="76"/>
      <c r="AE540" s="76"/>
      <c r="AF540" s="76"/>
      <c r="AG540" s="76"/>
      <c r="AH540" s="76"/>
      <c r="AI540" s="76"/>
      <c r="AJ540" s="76"/>
      <c r="AK540" s="76"/>
      <c r="AL540" s="76"/>
      <c r="AM540" s="76"/>
      <c r="AN540" s="76"/>
      <c r="AO540" s="76"/>
      <c r="AP540" s="76"/>
      <c r="AQ540" s="76"/>
      <c r="AR540" s="76"/>
      <c r="AS540" s="76"/>
      <c r="AT540" s="76"/>
      <c r="AU540" s="76"/>
      <c r="AV540" s="76"/>
      <c r="AW540" s="76"/>
      <c r="AX540" s="76"/>
      <c r="AY540" s="76"/>
      <c r="AZ540" s="76"/>
      <c r="BA540" s="76"/>
      <c r="BB540" s="76"/>
      <c r="BC540" s="76"/>
      <c r="BD540" s="76"/>
      <c r="BE540" s="76"/>
      <c r="BF540" s="76"/>
      <c r="BG540" s="76"/>
      <c r="BH540" s="76"/>
      <c r="BI540" s="76"/>
      <c r="BJ540" s="76"/>
      <c r="BK540" s="76"/>
      <c r="BL540" s="76"/>
      <c r="BM540" s="76"/>
      <c r="BN540" s="76"/>
      <c r="BO540" s="76"/>
      <c r="BP540" s="76"/>
      <c r="BQ540" s="76"/>
      <c r="BR540" s="76"/>
      <c r="BS540" s="76"/>
      <c r="BT540" s="76"/>
      <c r="BU540" s="76"/>
      <c r="BV540" s="76"/>
      <c r="BW540" s="76"/>
      <c r="BX540" s="76"/>
      <c r="BY540" s="76"/>
      <c r="BZ540" s="76"/>
      <c r="CA540" s="76"/>
      <c r="CB540" s="76"/>
      <c r="CC540" s="76"/>
      <c r="CD540" s="76"/>
      <c r="CE540" s="76"/>
      <c r="CF540" s="76"/>
      <c r="CG540" s="76"/>
      <c r="CH540" s="76"/>
      <c r="CI540" s="76"/>
      <c r="CJ540" s="76"/>
      <c r="CK540" s="76"/>
      <c r="CL540" s="76"/>
    </row>
    <row r="541" spans="2:90" x14ac:dyDescent="0.4">
      <c r="B541" s="27"/>
      <c r="C541" s="27"/>
      <c r="D541" s="27"/>
      <c r="E541" s="27"/>
      <c r="F541" s="27"/>
      <c r="G541" s="27"/>
      <c r="H541" s="27"/>
      <c r="I541" s="27"/>
      <c r="J541" s="27"/>
      <c r="K541" s="27"/>
      <c r="L541" s="27"/>
      <c r="M541" s="27"/>
      <c r="N541" s="27"/>
      <c r="O541" s="27"/>
      <c r="P541" s="27"/>
      <c r="R541" s="27"/>
      <c r="S541" s="27"/>
      <c r="T541" s="27"/>
      <c r="U541" s="27"/>
      <c r="V541" s="27"/>
      <c r="W541" s="27"/>
      <c r="X541" s="27"/>
      <c r="Y541" s="27"/>
      <c r="Z541" s="27"/>
      <c r="AA541" s="27"/>
      <c r="AB541" s="27"/>
      <c r="AC541" s="27"/>
      <c r="AD541" s="67"/>
      <c r="AE541" s="67"/>
      <c r="AF541" s="67"/>
      <c r="AG541" s="67"/>
      <c r="AH541" s="67"/>
      <c r="AI541" s="67"/>
      <c r="AJ541" s="67"/>
      <c r="AK541" s="67"/>
      <c r="AL541" s="67"/>
      <c r="AM541" s="67"/>
      <c r="AN541" s="67"/>
      <c r="AO541" s="67"/>
      <c r="AP541" s="67"/>
      <c r="AQ541" s="67"/>
      <c r="AR541" s="67"/>
      <c r="AS541" s="67"/>
      <c r="AT541" s="67"/>
      <c r="AU541" s="67"/>
      <c r="AV541" s="67"/>
      <c r="AW541" s="67"/>
      <c r="AX541" s="67"/>
      <c r="AY541" s="67"/>
      <c r="AZ541" s="67"/>
      <c r="BA541" s="67"/>
      <c r="BB541" s="67"/>
      <c r="BC541" s="67"/>
      <c r="BD541" s="67"/>
      <c r="BE541" s="67"/>
      <c r="BF541" s="67"/>
      <c r="BG541" s="67"/>
      <c r="BH541" s="67"/>
      <c r="BI541" s="67"/>
      <c r="BJ541" s="67"/>
      <c r="BK541" s="67"/>
      <c r="BL541" s="67"/>
      <c r="BM541" s="67"/>
      <c r="BN541" s="67"/>
      <c r="BO541" s="67"/>
      <c r="BP541" s="67"/>
      <c r="BQ541" s="67"/>
      <c r="BR541" s="67"/>
      <c r="BS541" s="67"/>
      <c r="BT541" s="67"/>
      <c r="BU541" s="67"/>
      <c r="BV541" s="67"/>
      <c r="BW541" s="67"/>
      <c r="BX541" s="67"/>
      <c r="BY541" s="67"/>
      <c r="BZ541" s="67"/>
      <c r="CA541" s="67"/>
      <c r="CB541" s="67"/>
      <c r="CC541" s="67"/>
      <c r="CD541" s="67"/>
      <c r="CE541" s="67"/>
      <c r="CF541" s="67"/>
      <c r="CG541" s="67"/>
      <c r="CH541" s="67"/>
      <c r="CI541" s="67"/>
      <c r="CJ541" s="67"/>
      <c r="CK541" s="67"/>
      <c r="CL541" s="67"/>
    </row>
    <row r="542" spans="2:90" x14ac:dyDescent="0.4">
      <c r="E542" s="8"/>
      <c r="H542" s="12"/>
      <c r="I542" s="60"/>
      <c r="J542" s="60"/>
      <c r="K542" s="15"/>
      <c r="L542" s="15"/>
      <c r="M542" s="15"/>
      <c r="N542" s="15"/>
      <c r="O542" s="15"/>
      <c r="P542" s="15"/>
      <c r="R542" s="15"/>
      <c r="S542" s="76"/>
      <c r="T542" s="76"/>
      <c r="U542" s="76"/>
      <c r="V542" s="76"/>
      <c r="W542" s="76"/>
      <c r="X542" s="76"/>
      <c r="Y542" s="76"/>
      <c r="Z542" s="76"/>
      <c r="AA542" s="76"/>
      <c r="AB542" s="76"/>
      <c r="AC542" s="76"/>
      <c r="AD542" s="76"/>
      <c r="AE542" s="76"/>
      <c r="AF542" s="76"/>
      <c r="AG542" s="76"/>
      <c r="AH542" s="76"/>
      <c r="AI542" s="76"/>
      <c r="AJ542" s="76"/>
      <c r="AK542" s="76"/>
      <c r="AL542" s="76"/>
      <c r="AM542" s="76"/>
      <c r="AN542" s="76"/>
      <c r="AO542" s="76"/>
      <c r="AP542" s="76"/>
      <c r="AQ542" s="76"/>
      <c r="AR542" s="76"/>
      <c r="AS542" s="76"/>
      <c r="AT542" s="76"/>
      <c r="AU542" s="76"/>
      <c r="AV542" s="76"/>
      <c r="AW542" s="76"/>
      <c r="AX542" s="76"/>
      <c r="AY542" s="76"/>
      <c r="AZ542" s="76"/>
      <c r="BA542" s="76"/>
      <c r="BB542" s="76"/>
      <c r="BC542" s="76"/>
      <c r="BD542" s="76"/>
      <c r="BE542" s="76"/>
      <c r="BF542" s="76"/>
      <c r="BG542" s="76"/>
      <c r="BH542" s="76"/>
      <c r="BI542" s="76"/>
      <c r="BJ542" s="76"/>
      <c r="BK542" s="76"/>
      <c r="BL542" s="76"/>
      <c r="BM542" s="76"/>
      <c r="BN542" s="76"/>
      <c r="BO542" s="76"/>
      <c r="BP542" s="76"/>
      <c r="BQ542" s="76"/>
      <c r="BR542" s="76"/>
      <c r="BS542" s="76"/>
      <c r="BT542" s="76"/>
      <c r="BU542" s="76"/>
      <c r="BV542" s="76"/>
      <c r="BW542" s="76"/>
      <c r="BX542" s="76"/>
      <c r="BY542" s="76"/>
      <c r="BZ542" s="76"/>
      <c r="CA542" s="76"/>
      <c r="CB542" s="76"/>
      <c r="CC542" s="76"/>
      <c r="CD542" s="76"/>
      <c r="CE542" s="76"/>
      <c r="CF542" s="76"/>
      <c r="CG542" s="76"/>
      <c r="CH542" s="76"/>
      <c r="CI542" s="76"/>
      <c r="CJ542" s="76"/>
      <c r="CK542" s="76"/>
      <c r="CL542" s="76"/>
    </row>
    <row r="543" spans="2:90" x14ac:dyDescent="0.4">
      <c r="B543" s="27"/>
      <c r="C543" s="27"/>
      <c r="D543" s="27"/>
      <c r="E543" s="27"/>
      <c r="F543" s="27"/>
      <c r="G543" s="27"/>
      <c r="H543" s="27"/>
      <c r="I543" s="27"/>
      <c r="J543" s="27"/>
      <c r="K543" s="27"/>
      <c r="L543" s="27"/>
      <c r="M543" s="27"/>
      <c r="N543" s="27"/>
      <c r="O543" s="27"/>
      <c r="P543" s="27"/>
      <c r="R543" s="27"/>
      <c r="S543" s="27"/>
      <c r="T543" s="27"/>
      <c r="U543" s="27"/>
      <c r="V543" s="27"/>
      <c r="W543" s="27"/>
      <c r="X543" s="27"/>
      <c r="Y543" s="27"/>
      <c r="Z543" s="27"/>
      <c r="AA543" s="27"/>
      <c r="AB543" s="27"/>
      <c r="AC543" s="27"/>
      <c r="AD543" s="67"/>
      <c r="AE543" s="67"/>
      <c r="AF543" s="67"/>
      <c r="AG543" s="67"/>
      <c r="AH543" s="67"/>
      <c r="AI543" s="67"/>
      <c r="AJ543" s="67"/>
      <c r="AK543" s="67"/>
      <c r="AL543" s="67"/>
      <c r="AM543" s="67"/>
      <c r="AN543" s="67"/>
      <c r="AO543" s="67"/>
      <c r="AP543" s="67"/>
      <c r="AQ543" s="67"/>
      <c r="AR543" s="67"/>
      <c r="AS543" s="67"/>
      <c r="AT543" s="67"/>
      <c r="AU543" s="67"/>
      <c r="AV543" s="67"/>
      <c r="AW543" s="67"/>
      <c r="AX543" s="67"/>
      <c r="AY543" s="67"/>
      <c r="AZ543" s="67"/>
      <c r="BA543" s="67"/>
      <c r="BB543" s="67"/>
      <c r="BC543" s="67"/>
      <c r="BD543" s="67"/>
      <c r="BE543" s="67"/>
      <c r="BF543" s="67"/>
      <c r="BG543" s="67"/>
      <c r="BH543" s="67"/>
      <c r="BI543" s="67"/>
      <c r="BJ543" s="67"/>
      <c r="BK543" s="67"/>
      <c r="BL543" s="67"/>
      <c r="BM543" s="67"/>
      <c r="BN543" s="67"/>
      <c r="BO543" s="67"/>
      <c r="BP543" s="67"/>
      <c r="BQ543" s="67"/>
      <c r="BR543" s="67"/>
      <c r="BS543" s="67"/>
      <c r="BT543" s="67"/>
      <c r="BU543" s="67"/>
      <c r="BV543" s="67"/>
      <c r="BW543" s="67"/>
      <c r="BX543" s="67"/>
      <c r="BY543" s="67"/>
      <c r="BZ543" s="67"/>
      <c r="CA543" s="67"/>
      <c r="CB543" s="67"/>
      <c r="CC543" s="67"/>
      <c r="CD543" s="67"/>
      <c r="CE543" s="67"/>
      <c r="CF543" s="67"/>
      <c r="CG543" s="67"/>
      <c r="CH543" s="67"/>
      <c r="CI543" s="67"/>
      <c r="CJ543" s="67"/>
      <c r="CK543" s="67"/>
      <c r="CL543" s="67"/>
    </row>
    <row r="544" spans="2:90" x14ac:dyDescent="0.4">
      <c r="B544" s="171" t="s">
        <v>490</v>
      </c>
      <c r="E544" s="8"/>
      <c r="H544" s="170"/>
      <c r="I544" s="172"/>
      <c r="J544" s="172"/>
      <c r="K544" s="193"/>
      <c r="L544" s="193"/>
      <c r="M544" s="193"/>
      <c r="N544" s="193"/>
      <c r="O544" s="193"/>
      <c r="P544" s="193"/>
      <c r="R544" s="194"/>
      <c r="S544" s="170"/>
      <c r="T544" s="170"/>
      <c r="U544" s="170"/>
      <c r="V544" s="170"/>
      <c r="W544" s="170"/>
      <c r="X544" s="170"/>
      <c r="Y544" s="170"/>
      <c r="Z544" s="170"/>
      <c r="AA544" s="170"/>
      <c r="AB544" s="170"/>
      <c r="AC544" s="170"/>
      <c r="AD544" s="170"/>
      <c r="AE544" s="170"/>
      <c r="AF544" s="170"/>
      <c r="AG544" s="170"/>
      <c r="AH544" s="170"/>
      <c r="AI544" s="170"/>
      <c r="AJ544" s="170"/>
      <c r="AK544" s="170"/>
      <c r="AL544" s="170"/>
      <c r="AM544" s="170"/>
      <c r="AN544" s="170"/>
      <c r="AO544" s="170"/>
      <c r="AP544" s="170"/>
      <c r="AQ544" s="170"/>
      <c r="AR544" s="170"/>
      <c r="AS544" s="170"/>
      <c r="AT544" s="170"/>
      <c r="AU544" s="170"/>
      <c r="AV544" s="170"/>
      <c r="AW544" s="170"/>
      <c r="AX544" s="170"/>
      <c r="AY544" s="170"/>
      <c r="AZ544" s="170"/>
      <c r="BA544" s="170"/>
      <c r="BB544" s="170"/>
      <c r="BC544" s="170"/>
      <c r="BD544" s="170"/>
      <c r="BE544" s="170"/>
      <c r="BF544" s="170"/>
      <c r="BG544" s="170"/>
      <c r="BH544" s="170"/>
      <c r="BI544" s="170"/>
      <c r="BJ544" s="170"/>
      <c r="BK544" s="170"/>
      <c r="BL544" s="170"/>
      <c r="BM544" s="170"/>
      <c r="BN544" s="170"/>
      <c r="BO544" s="170"/>
      <c r="BP544" s="170"/>
      <c r="BQ544" s="170"/>
      <c r="BR544" s="170"/>
      <c r="BS544" s="170"/>
      <c r="BT544" s="170"/>
      <c r="BU544" s="170"/>
      <c r="BV544" s="170"/>
      <c r="BW544" s="170"/>
      <c r="BX544" s="170"/>
      <c r="BY544" s="170"/>
      <c r="BZ544" s="170"/>
      <c r="CA544" s="170"/>
      <c r="CB544" s="170"/>
      <c r="CC544" s="170"/>
      <c r="CD544" s="170"/>
      <c r="CE544" s="170"/>
      <c r="CF544" s="170"/>
      <c r="CG544" s="170"/>
      <c r="CH544" s="170"/>
      <c r="CI544" s="170"/>
      <c r="CJ544" s="170"/>
      <c r="CK544" s="170"/>
      <c r="CL544" s="170"/>
    </row>
    <row r="545" spans="2:90" x14ac:dyDescent="0.4">
      <c r="B545" s="171" t="s">
        <v>492</v>
      </c>
      <c r="E545" s="8"/>
      <c r="H545" s="170"/>
      <c r="I545" s="172"/>
      <c r="J545" s="172"/>
      <c r="K545" s="193"/>
      <c r="L545" s="193"/>
      <c r="M545" s="193"/>
      <c r="N545" s="193"/>
      <c r="O545" s="193"/>
      <c r="P545" s="193"/>
      <c r="R545" s="194"/>
      <c r="S545" s="170"/>
      <c r="T545" s="170"/>
      <c r="U545" s="170"/>
      <c r="V545" s="170"/>
      <c r="W545" s="170"/>
      <c r="X545" s="170"/>
      <c r="Y545" s="170"/>
      <c r="Z545" s="170"/>
      <c r="AA545" s="170"/>
      <c r="AB545" s="170"/>
      <c r="AC545" s="170"/>
      <c r="AD545" s="170"/>
      <c r="AE545" s="170"/>
      <c r="AF545" s="170"/>
      <c r="AG545" s="170"/>
      <c r="AH545" s="170"/>
      <c r="AI545" s="170"/>
      <c r="AJ545" s="170"/>
      <c r="AK545" s="170"/>
      <c r="AL545" s="170"/>
      <c r="AM545" s="170"/>
      <c r="AN545" s="170"/>
      <c r="AO545" s="170"/>
      <c r="AP545" s="170"/>
      <c r="AQ545" s="170"/>
      <c r="AR545" s="170"/>
      <c r="AS545" s="170"/>
      <c r="AT545" s="170"/>
      <c r="AU545" s="170"/>
      <c r="AV545" s="170"/>
      <c r="AW545" s="170"/>
      <c r="AX545" s="170"/>
      <c r="AY545" s="170"/>
      <c r="AZ545" s="170"/>
      <c r="BA545" s="170"/>
      <c r="BB545" s="170"/>
      <c r="BC545" s="170"/>
      <c r="BD545" s="170"/>
      <c r="BE545" s="170"/>
      <c r="BF545" s="170"/>
      <c r="BG545" s="170"/>
      <c r="BH545" s="170"/>
      <c r="BI545" s="170"/>
      <c r="BJ545" s="170"/>
      <c r="BK545" s="170"/>
      <c r="BL545" s="170"/>
      <c r="BM545" s="170"/>
      <c r="BN545" s="170"/>
      <c r="BO545" s="170"/>
      <c r="BP545" s="170"/>
      <c r="BQ545" s="170"/>
      <c r="BR545" s="170"/>
      <c r="BS545" s="170"/>
      <c r="BT545" s="170"/>
      <c r="BU545" s="170"/>
      <c r="BV545" s="170"/>
      <c r="BW545" s="170"/>
      <c r="BX545" s="170"/>
      <c r="BY545" s="170"/>
      <c r="BZ545" s="170"/>
      <c r="CA545" s="170"/>
      <c r="CB545" s="170"/>
      <c r="CC545" s="170"/>
      <c r="CD545" s="170"/>
      <c r="CE545" s="170"/>
      <c r="CF545" s="170"/>
      <c r="CG545" s="170"/>
      <c r="CH545" s="170"/>
      <c r="CI545" s="170"/>
      <c r="CJ545" s="170"/>
      <c r="CK545" s="170"/>
      <c r="CL545" s="170"/>
    </row>
    <row r="546" spans="2:90" x14ac:dyDescent="0.4">
      <c r="B546" s="171" t="s">
        <v>461</v>
      </c>
      <c r="E546" s="8"/>
      <c r="H546" s="170"/>
      <c r="I546" s="172"/>
      <c r="J546" s="172"/>
      <c r="K546" s="193"/>
      <c r="L546" s="193"/>
      <c r="M546" s="193"/>
      <c r="N546" s="193"/>
      <c r="O546" s="193"/>
      <c r="P546" s="193"/>
      <c r="R546" s="194"/>
      <c r="S546" s="195" t="str">
        <f t="shared" ref="S546:CD546" si="551">S$16</f>
        <v>S$12</v>
      </c>
      <c r="T546" s="195" t="str">
        <f t="shared" si="551"/>
        <v>T$12</v>
      </c>
      <c r="U546" s="195" t="str">
        <f t="shared" si="551"/>
        <v>U$12</v>
      </c>
      <c r="V546" s="195" t="str">
        <f t="shared" si="551"/>
        <v>V$12</v>
      </c>
      <c r="W546" s="195" t="str">
        <f t="shared" si="551"/>
        <v>W$12</v>
      </c>
      <c r="X546" s="195" t="str">
        <f t="shared" si="551"/>
        <v>X$12</v>
      </c>
      <c r="Y546" s="195" t="str">
        <f t="shared" si="551"/>
        <v>Y$12</v>
      </c>
      <c r="Z546" s="195" t="str">
        <f t="shared" si="551"/>
        <v>Z$12</v>
      </c>
      <c r="AA546" s="195" t="str">
        <f t="shared" si="551"/>
        <v>AA$12</v>
      </c>
      <c r="AB546" s="195" t="str">
        <f t="shared" si="551"/>
        <v>AB$12</v>
      </c>
      <c r="AC546" s="195" t="str">
        <f t="shared" si="551"/>
        <v>AC$12</v>
      </c>
      <c r="AD546" s="195" t="str">
        <f t="shared" si="551"/>
        <v>AD$12</v>
      </c>
      <c r="AE546" s="195" t="str">
        <f t="shared" si="551"/>
        <v>AE$12</v>
      </c>
      <c r="AF546" s="195" t="str">
        <f t="shared" si="551"/>
        <v>AF$12</v>
      </c>
      <c r="AG546" s="195" t="str">
        <f t="shared" si="551"/>
        <v>AG$12</v>
      </c>
      <c r="AH546" s="195" t="str">
        <f t="shared" si="551"/>
        <v>AH$12</v>
      </c>
      <c r="AI546" s="195" t="str">
        <f t="shared" si="551"/>
        <v>AI$12</v>
      </c>
      <c r="AJ546" s="195" t="str">
        <f t="shared" si="551"/>
        <v>AJ$12</v>
      </c>
      <c r="AK546" s="195" t="str">
        <f t="shared" si="551"/>
        <v>AK$12</v>
      </c>
      <c r="AL546" s="195" t="str">
        <f t="shared" si="551"/>
        <v>AL$12</v>
      </c>
      <c r="AM546" s="195" t="str">
        <f t="shared" si="551"/>
        <v>AM$12</v>
      </c>
      <c r="AN546" s="195" t="str">
        <f t="shared" si="551"/>
        <v>AN$12</v>
      </c>
      <c r="AO546" s="195" t="str">
        <f t="shared" si="551"/>
        <v>AO$12</v>
      </c>
      <c r="AP546" s="195" t="str">
        <f t="shared" si="551"/>
        <v>AP$12</v>
      </c>
      <c r="AQ546" s="195" t="str">
        <f t="shared" si="551"/>
        <v>AQ$12</v>
      </c>
      <c r="AR546" s="195" t="str">
        <f t="shared" si="551"/>
        <v>AR$12</v>
      </c>
      <c r="AS546" s="195" t="str">
        <f t="shared" si="551"/>
        <v>AS$12</v>
      </c>
      <c r="AT546" s="195" t="str">
        <f t="shared" si="551"/>
        <v>AT$12</v>
      </c>
      <c r="AU546" s="195" t="str">
        <f t="shared" si="551"/>
        <v>AU$12</v>
      </c>
      <c r="AV546" s="195" t="str">
        <f t="shared" si="551"/>
        <v>AV$12</v>
      </c>
      <c r="AW546" s="195" t="str">
        <f t="shared" si="551"/>
        <v>AW$12</v>
      </c>
      <c r="AX546" s="195" t="str">
        <f t="shared" si="551"/>
        <v>AX$12</v>
      </c>
      <c r="AY546" s="195" t="str">
        <f t="shared" si="551"/>
        <v>AY$12</v>
      </c>
      <c r="AZ546" s="195" t="str">
        <f t="shared" si="551"/>
        <v>AZ$12</v>
      </c>
      <c r="BA546" s="195" t="str">
        <f t="shared" si="551"/>
        <v>BA$12</v>
      </c>
      <c r="BB546" s="195" t="str">
        <f t="shared" si="551"/>
        <v>BB$12</v>
      </c>
      <c r="BC546" s="195" t="str">
        <f t="shared" si="551"/>
        <v>BC$12</v>
      </c>
      <c r="BD546" s="195" t="str">
        <f t="shared" si="551"/>
        <v>BD$12</v>
      </c>
      <c r="BE546" s="195" t="str">
        <f t="shared" si="551"/>
        <v>BE$12</v>
      </c>
      <c r="BF546" s="195" t="str">
        <f t="shared" si="551"/>
        <v>BF$12</v>
      </c>
      <c r="BG546" s="195" t="str">
        <f t="shared" si="551"/>
        <v>BG$12</v>
      </c>
      <c r="BH546" s="195" t="str">
        <f t="shared" si="551"/>
        <v>BH$12</v>
      </c>
      <c r="BI546" s="195" t="str">
        <f t="shared" si="551"/>
        <v>BI$12</v>
      </c>
      <c r="BJ546" s="195" t="str">
        <f t="shared" si="551"/>
        <v>BJ$12</v>
      </c>
      <c r="BK546" s="195" t="str">
        <f t="shared" si="551"/>
        <v>BK$12</v>
      </c>
      <c r="BL546" s="195" t="str">
        <f t="shared" si="551"/>
        <v>BL$12</v>
      </c>
      <c r="BM546" s="195" t="str">
        <f t="shared" si="551"/>
        <v>BM$12</v>
      </c>
      <c r="BN546" s="195" t="str">
        <f t="shared" si="551"/>
        <v>BN$12</v>
      </c>
      <c r="BO546" s="195" t="str">
        <f t="shared" si="551"/>
        <v>BO$12</v>
      </c>
      <c r="BP546" s="195" t="str">
        <f t="shared" si="551"/>
        <v>BP$12</v>
      </c>
      <c r="BQ546" s="195" t="str">
        <f t="shared" si="551"/>
        <v>BQ$12</v>
      </c>
      <c r="BR546" s="195" t="str">
        <f t="shared" si="551"/>
        <v>BR$12</v>
      </c>
      <c r="BS546" s="195" t="str">
        <f t="shared" si="551"/>
        <v>BS$12</v>
      </c>
      <c r="BT546" s="195" t="str">
        <f t="shared" si="551"/>
        <v>BT$12</v>
      </c>
      <c r="BU546" s="195" t="str">
        <f t="shared" si="551"/>
        <v>BU$12</v>
      </c>
      <c r="BV546" s="195" t="str">
        <f t="shared" si="551"/>
        <v>BV$12</v>
      </c>
      <c r="BW546" s="195" t="str">
        <f t="shared" si="551"/>
        <v>BW$12</v>
      </c>
      <c r="BX546" s="195" t="str">
        <f t="shared" si="551"/>
        <v>BX$12</v>
      </c>
      <c r="BY546" s="195" t="str">
        <f t="shared" si="551"/>
        <v>BY$12</v>
      </c>
      <c r="BZ546" s="195" t="str">
        <f t="shared" si="551"/>
        <v>BZ$12</v>
      </c>
      <c r="CA546" s="195" t="str">
        <f t="shared" si="551"/>
        <v>CA$12</v>
      </c>
      <c r="CB546" s="195" t="str">
        <f t="shared" si="551"/>
        <v>CB$12</v>
      </c>
      <c r="CC546" s="195" t="str">
        <f t="shared" si="551"/>
        <v>CC$12</v>
      </c>
      <c r="CD546" s="195" t="str">
        <f t="shared" si="551"/>
        <v>CD$12</v>
      </c>
      <c r="CE546" s="195" t="str">
        <f t="shared" ref="CE546:CL546" si="552">CE$16</f>
        <v>CE$12</v>
      </c>
      <c r="CF546" s="195" t="str">
        <f t="shared" si="552"/>
        <v>CF$12</v>
      </c>
      <c r="CG546" s="195" t="str">
        <f t="shared" si="552"/>
        <v>CG$12</v>
      </c>
      <c r="CH546" s="195" t="str">
        <f t="shared" si="552"/>
        <v>CH$12</v>
      </c>
      <c r="CI546" s="195" t="str">
        <f t="shared" si="552"/>
        <v>CI$12</v>
      </c>
      <c r="CJ546" s="195" t="str">
        <f t="shared" si="552"/>
        <v>CJ$12</v>
      </c>
      <c r="CK546" s="195" t="str">
        <f t="shared" si="552"/>
        <v>CK$12</v>
      </c>
      <c r="CL546" s="195" t="str">
        <f t="shared" si="552"/>
        <v>CL$12</v>
      </c>
    </row>
    <row r="547" spans="2:90" x14ac:dyDescent="0.4">
      <c r="B547" s="171" t="s">
        <v>462</v>
      </c>
      <c r="E547" s="8"/>
      <c r="H547" s="196"/>
      <c r="I547" s="197"/>
      <c r="J547" s="197"/>
      <c r="K547" s="198"/>
      <c r="L547" s="198"/>
      <c r="M547" s="198"/>
      <c r="N547" s="198"/>
      <c r="O547" s="198"/>
      <c r="P547" s="198"/>
      <c r="R547" s="198"/>
      <c r="S547" s="195" t="str">
        <f t="shared" ref="S547:CD547" si="553">S$17</f>
        <v>S$13</v>
      </c>
      <c r="T547" s="195" t="str">
        <f t="shared" si="553"/>
        <v>T$13</v>
      </c>
      <c r="U547" s="195" t="str">
        <f t="shared" si="553"/>
        <v>U$13</v>
      </c>
      <c r="V547" s="195" t="str">
        <f t="shared" si="553"/>
        <v>V$13</v>
      </c>
      <c r="W547" s="195" t="str">
        <f t="shared" si="553"/>
        <v>W$13</v>
      </c>
      <c r="X547" s="195" t="str">
        <f t="shared" si="553"/>
        <v>X$13</v>
      </c>
      <c r="Y547" s="195" t="str">
        <f t="shared" si="553"/>
        <v>Y$13</v>
      </c>
      <c r="Z547" s="195" t="str">
        <f t="shared" si="553"/>
        <v>Z$13</v>
      </c>
      <c r="AA547" s="195" t="str">
        <f t="shared" si="553"/>
        <v>AA$13</v>
      </c>
      <c r="AB547" s="195" t="str">
        <f t="shared" si="553"/>
        <v>AB$13</v>
      </c>
      <c r="AC547" s="195" t="str">
        <f t="shared" si="553"/>
        <v>AC$13</v>
      </c>
      <c r="AD547" s="195" t="str">
        <f t="shared" si="553"/>
        <v>AD$13</v>
      </c>
      <c r="AE547" s="195" t="str">
        <f t="shared" si="553"/>
        <v>AE$13</v>
      </c>
      <c r="AF547" s="195" t="str">
        <f t="shared" si="553"/>
        <v>AF$13</v>
      </c>
      <c r="AG547" s="195" t="str">
        <f t="shared" si="553"/>
        <v>AG$13</v>
      </c>
      <c r="AH547" s="195" t="str">
        <f t="shared" si="553"/>
        <v>AH$13</v>
      </c>
      <c r="AI547" s="195" t="str">
        <f t="shared" si="553"/>
        <v>AI$13</v>
      </c>
      <c r="AJ547" s="195" t="str">
        <f t="shared" si="553"/>
        <v>AJ$13</v>
      </c>
      <c r="AK547" s="195" t="str">
        <f t="shared" si="553"/>
        <v>AK$13</v>
      </c>
      <c r="AL547" s="195" t="str">
        <f t="shared" si="553"/>
        <v>AL$13</v>
      </c>
      <c r="AM547" s="195" t="str">
        <f t="shared" si="553"/>
        <v>AM$13</v>
      </c>
      <c r="AN547" s="195" t="str">
        <f t="shared" si="553"/>
        <v>AN$13</v>
      </c>
      <c r="AO547" s="195" t="str">
        <f t="shared" si="553"/>
        <v>AO$13</v>
      </c>
      <c r="AP547" s="195" t="str">
        <f t="shared" si="553"/>
        <v>AP$13</v>
      </c>
      <c r="AQ547" s="195" t="str">
        <f t="shared" si="553"/>
        <v>AQ$13</v>
      </c>
      <c r="AR547" s="195" t="str">
        <f t="shared" si="553"/>
        <v>AR$13</v>
      </c>
      <c r="AS547" s="195" t="str">
        <f t="shared" si="553"/>
        <v>AS$13</v>
      </c>
      <c r="AT547" s="195" t="str">
        <f t="shared" si="553"/>
        <v>AT$13</v>
      </c>
      <c r="AU547" s="195" t="str">
        <f t="shared" si="553"/>
        <v>AU$13</v>
      </c>
      <c r="AV547" s="195" t="str">
        <f t="shared" si="553"/>
        <v>AV$13</v>
      </c>
      <c r="AW547" s="195" t="str">
        <f t="shared" si="553"/>
        <v>AW$13</v>
      </c>
      <c r="AX547" s="195" t="str">
        <f t="shared" si="553"/>
        <v>AX$13</v>
      </c>
      <c r="AY547" s="195" t="str">
        <f t="shared" si="553"/>
        <v>AY$13</v>
      </c>
      <c r="AZ547" s="195" t="str">
        <f t="shared" si="553"/>
        <v>AZ$13</v>
      </c>
      <c r="BA547" s="195" t="str">
        <f t="shared" si="553"/>
        <v>BA$13</v>
      </c>
      <c r="BB547" s="195" t="str">
        <f t="shared" si="553"/>
        <v>BB$13</v>
      </c>
      <c r="BC547" s="195" t="str">
        <f t="shared" si="553"/>
        <v>BC$13</v>
      </c>
      <c r="BD547" s="195" t="str">
        <f t="shared" si="553"/>
        <v>BD$13</v>
      </c>
      <c r="BE547" s="195" t="str">
        <f t="shared" si="553"/>
        <v>BE$13</v>
      </c>
      <c r="BF547" s="195" t="str">
        <f t="shared" si="553"/>
        <v>BF$13</v>
      </c>
      <c r="BG547" s="195" t="str">
        <f t="shared" si="553"/>
        <v>BG$13</v>
      </c>
      <c r="BH547" s="195" t="str">
        <f t="shared" si="553"/>
        <v>BH$13</v>
      </c>
      <c r="BI547" s="195" t="str">
        <f t="shared" si="553"/>
        <v>BI$13</v>
      </c>
      <c r="BJ547" s="195" t="str">
        <f t="shared" si="553"/>
        <v>BJ$13</v>
      </c>
      <c r="BK547" s="195" t="str">
        <f t="shared" si="553"/>
        <v>BK$13</v>
      </c>
      <c r="BL547" s="195" t="str">
        <f t="shared" si="553"/>
        <v>BL$13</v>
      </c>
      <c r="BM547" s="195" t="str">
        <f t="shared" si="553"/>
        <v>BM$13</v>
      </c>
      <c r="BN547" s="195" t="str">
        <f t="shared" si="553"/>
        <v>BN$13</v>
      </c>
      <c r="BO547" s="195" t="str">
        <f t="shared" si="553"/>
        <v>BO$13</v>
      </c>
      <c r="BP547" s="195" t="str">
        <f t="shared" si="553"/>
        <v>BP$13</v>
      </c>
      <c r="BQ547" s="195" t="str">
        <f t="shared" si="553"/>
        <v>BQ$13</v>
      </c>
      <c r="BR547" s="195" t="str">
        <f t="shared" si="553"/>
        <v>BR$13</v>
      </c>
      <c r="BS547" s="195" t="str">
        <f t="shared" si="553"/>
        <v>BS$13</v>
      </c>
      <c r="BT547" s="195" t="str">
        <f t="shared" si="553"/>
        <v>BT$13</v>
      </c>
      <c r="BU547" s="195" t="str">
        <f t="shared" si="553"/>
        <v>BU$13</v>
      </c>
      <c r="BV547" s="195" t="str">
        <f t="shared" si="553"/>
        <v>BV$13</v>
      </c>
      <c r="BW547" s="195" t="str">
        <f t="shared" si="553"/>
        <v>BW$13</v>
      </c>
      <c r="BX547" s="195" t="str">
        <f t="shared" si="553"/>
        <v>BX$13</v>
      </c>
      <c r="BY547" s="195" t="str">
        <f t="shared" si="553"/>
        <v>BY$13</v>
      </c>
      <c r="BZ547" s="195" t="str">
        <f t="shared" si="553"/>
        <v>BZ$13</v>
      </c>
      <c r="CA547" s="195" t="str">
        <f t="shared" si="553"/>
        <v>CA$13</v>
      </c>
      <c r="CB547" s="195" t="str">
        <f t="shared" si="553"/>
        <v>CB$13</v>
      </c>
      <c r="CC547" s="195" t="str">
        <f t="shared" si="553"/>
        <v>CC$13</v>
      </c>
      <c r="CD547" s="195" t="str">
        <f t="shared" si="553"/>
        <v>CD$13</v>
      </c>
      <c r="CE547" s="195" t="str">
        <f t="shared" ref="CE547:CL547" si="554">CE$17</f>
        <v>CE$13</v>
      </c>
      <c r="CF547" s="195" t="str">
        <f t="shared" si="554"/>
        <v>CF$13</v>
      </c>
      <c r="CG547" s="195" t="str">
        <f t="shared" si="554"/>
        <v>CG$13</v>
      </c>
      <c r="CH547" s="195" t="str">
        <f t="shared" si="554"/>
        <v>CH$13</v>
      </c>
      <c r="CI547" s="195" t="str">
        <f t="shared" si="554"/>
        <v>CI$13</v>
      </c>
      <c r="CJ547" s="195" t="str">
        <f t="shared" si="554"/>
        <v>CJ$13</v>
      </c>
      <c r="CK547" s="195" t="str">
        <f t="shared" si="554"/>
        <v>CK$13</v>
      </c>
      <c r="CL547" s="195" t="str">
        <f t="shared" si="554"/>
        <v>CL$13</v>
      </c>
    </row>
    <row r="548" spans="2:90" x14ac:dyDescent="0.4">
      <c r="B548" s="171" t="s">
        <v>491</v>
      </c>
      <c r="E548" s="8"/>
      <c r="H548" s="196"/>
      <c r="I548" s="197"/>
      <c r="J548" s="197"/>
      <c r="K548" s="198"/>
      <c r="L548" s="198"/>
      <c r="M548" s="198"/>
      <c r="N548" s="198"/>
      <c r="O548" s="198"/>
      <c r="P548" s="198"/>
      <c r="R548" s="198"/>
      <c r="S548" s="186"/>
      <c r="T548" s="186"/>
      <c r="U548" s="186"/>
      <c r="V548" s="186"/>
      <c r="W548" s="186"/>
      <c r="X548" s="186"/>
      <c r="Y548" s="186"/>
      <c r="Z548" s="186"/>
      <c r="AA548" s="186"/>
      <c r="AB548" s="186"/>
      <c r="AC548" s="186"/>
      <c r="AD548" s="186"/>
      <c r="AE548" s="186"/>
      <c r="AF548" s="186"/>
      <c r="AG548" s="186"/>
      <c r="AH548" s="186"/>
      <c r="AI548" s="186"/>
      <c r="AJ548" s="186"/>
      <c r="AK548" s="186"/>
      <c r="AL548" s="186"/>
      <c r="AM548" s="186"/>
      <c r="AN548" s="186"/>
      <c r="AO548" s="186"/>
      <c r="AP548" s="186"/>
      <c r="AQ548" s="186"/>
      <c r="AR548" s="186"/>
      <c r="AS548" s="186"/>
      <c r="AT548" s="186"/>
      <c r="AU548" s="186"/>
      <c r="AV548" s="186"/>
      <c r="AW548" s="186"/>
      <c r="AX548" s="186"/>
      <c r="AY548" s="186"/>
      <c r="AZ548" s="186"/>
      <c r="BA548" s="186"/>
      <c r="BB548" s="186"/>
      <c r="BC548" s="186"/>
      <c r="BD548" s="186"/>
      <c r="BE548" s="186"/>
      <c r="BF548" s="186"/>
      <c r="BG548" s="186"/>
      <c r="BH548" s="186"/>
      <c r="BI548" s="186"/>
      <c r="BJ548" s="186"/>
      <c r="BK548" s="186"/>
      <c r="BL548" s="186"/>
      <c r="BM548" s="186"/>
      <c r="BN548" s="186"/>
      <c r="BO548" s="186"/>
      <c r="BP548" s="186"/>
      <c r="BQ548" s="186"/>
      <c r="BR548" s="186"/>
      <c r="BS548" s="186"/>
      <c r="BT548" s="186"/>
      <c r="BU548" s="186"/>
      <c r="BV548" s="186"/>
      <c r="BW548" s="186"/>
      <c r="BX548" s="186"/>
      <c r="BY548" s="186"/>
      <c r="BZ548" s="186"/>
      <c r="CA548" s="186"/>
      <c r="CB548" s="186"/>
      <c r="CC548" s="186"/>
      <c r="CD548" s="186"/>
      <c r="CE548" s="186"/>
      <c r="CF548" s="186"/>
      <c r="CG548" s="186"/>
      <c r="CH548" s="186"/>
      <c r="CI548" s="186"/>
      <c r="CJ548" s="186"/>
      <c r="CK548" s="186"/>
      <c r="CL548" s="186"/>
    </row>
    <row r="549" spans="2:90" x14ac:dyDescent="0.4">
      <c r="B549" s="171" t="s">
        <v>505</v>
      </c>
      <c r="E549" s="8"/>
      <c r="H549" s="196"/>
      <c r="I549" s="197"/>
      <c r="J549" s="197"/>
      <c r="K549" s="198"/>
      <c r="L549" s="198"/>
      <c r="M549" s="198"/>
      <c r="N549" s="198"/>
      <c r="O549" s="198"/>
      <c r="P549" s="198"/>
      <c r="R549" s="198"/>
      <c r="S549" s="186"/>
      <c r="T549" s="186"/>
      <c r="U549" s="186"/>
      <c r="V549" s="186"/>
      <c r="W549" s="186"/>
      <c r="X549" s="186"/>
      <c r="Y549" s="186"/>
      <c r="Z549" s="186"/>
      <c r="AA549" s="186"/>
      <c r="AB549" s="186"/>
      <c r="AC549" s="186"/>
      <c r="AD549" s="186"/>
      <c r="AE549" s="186"/>
      <c r="AF549" s="186"/>
      <c r="AG549" s="186"/>
      <c r="AH549" s="186"/>
      <c r="AI549" s="186"/>
      <c r="AJ549" s="186"/>
      <c r="AK549" s="186"/>
      <c r="AL549" s="186"/>
      <c r="AM549" s="186"/>
      <c r="AN549" s="186"/>
      <c r="AO549" s="186"/>
      <c r="AP549" s="186"/>
      <c r="AQ549" s="186"/>
      <c r="AR549" s="186"/>
      <c r="AS549" s="186"/>
      <c r="AT549" s="186"/>
      <c r="AU549" s="186"/>
      <c r="AV549" s="186"/>
      <c r="AW549" s="186"/>
      <c r="AX549" s="186"/>
      <c r="AY549" s="186"/>
      <c r="AZ549" s="186"/>
      <c r="BA549" s="186"/>
      <c r="BB549" s="186"/>
      <c r="BC549" s="186"/>
      <c r="BD549" s="186"/>
      <c r="BE549" s="186"/>
      <c r="BF549" s="186"/>
      <c r="BG549" s="186"/>
      <c r="BH549" s="186"/>
      <c r="BI549" s="186"/>
      <c r="BJ549" s="186"/>
      <c r="BK549" s="186"/>
      <c r="BL549" s="186"/>
      <c r="BM549" s="186"/>
      <c r="BN549" s="186"/>
      <c r="BO549" s="186"/>
      <c r="BP549" s="186"/>
      <c r="BQ549" s="186"/>
      <c r="BR549" s="186"/>
      <c r="BS549" s="186"/>
      <c r="BT549" s="186"/>
      <c r="BU549" s="186"/>
      <c r="BV549" s="186"/>
      <c r="BW549" s="186"/>
      <c r="BX549" s="186"/>
      <c r="BY549" s="186"/>
      <c r="BZ549" s="186"/>
      <c r="CA549" s="186"/>
      <c r="CB549" s="186"/>
      <c r="CC549" s="186"/>
      <c r="CD549" s="186"/>
      <c r="CE549" s="186"/>
      <c r="CF549" s="186"/>
      <c r="CG549" s="186"/>
      <c r="CH549" s="186"/>
      <c r="CI549" s="186"/>
      <c r="CJ549" s="186"/>
      <c r="CK549" s="186"/>
      <c r="CL549" s="186"/>
    </row>
    <row r="550" spans="2:90" x14ac:dyDescent="0.4">
      <c r="B550" s="171" t="s">
        <v>463</v>
      </c>
      <c r="E550" s="8"/>
      <c r="H550" s="196"/>
      <c r="I550" s="197"/>
      <c r="J550" s="197"/>
      <c r="K550" s="198"/>
      <c r="L550" s="198"/>
      <c r="M550" s="198"/>
      <c r="N550" s="198"/>
      <c r="O550" s="198"/>
      <c r="P550" s="198"/>
      <c r="R550" s="198"/>
      <c r="S550" s="186" t="str">
        <f t="shared" ref="S550:CD550" si="555">S$18</f>
        <v>S$14</v>
      </c>
      <c r="T550" s="186" t="str">
        <f t="shared" si="555"/>
        <v>T$14</v>
      </c>
      <c r="U550" s="186" t="str">
        <f t="shared" si="555"/>
        <v>U$14</v>
      </c>
      <c r="V550" s="186" t="str">
        <f t="shared" si="555"/>
        <v>V$14</v>
      </c>
      <c r="W550" s="186" t="str">
        <f t="shared" si="555"/>
        <v>W$14</v>
      </c>
      <c r="X550" s="186" t="str">
        <f t="shared" si="555"/>
        <v>X$14</v>
      </c>
      <c r="Y550" s="186" t="str">
        <f t="shared" si="555"/>
        <v>Y$14</v>
      </c>
      <c r="Z550" s="186" t="str">
        <f t="shared" si="555"/>
        <v>Z$14</v>
      </c>
      <c r="AA550" s="186" t="str">
        <f t="shared" si="555"/>
        <v>AA$14</v>
      </c>
      <c r="AB550" s="186" t="str">
        <f t="shared" si="555"/>
        <v>AB$14</v>
      </c>
      <c r="AC550" s="186" t="str">
        <f t="shared" si="555"/>
        <v>AC$14</v>
      </c>
      <c r="AD550" s="186" t="str">
        <f t="shared" si="555"/>
        <v>AD$14</v>
      </c>
      <c r="AE550" s="186" t="str">
        <f t="shared" si="555"/>
        <v>AE$14</v>
      </c>
      <c r="AF550" s="186" t="str">
        <f t="shared" si="555"/>
        <v>AF$14</v>
      </c>
      <c r="AG550" s="186" t="str">
        <f t="shared" si="555"/>
        <v>AG$14</v>
      </c>
      <c r="AH550" s="186" t="str">
        <f t="shared" si="555"/>
        <v>AH$14</v>
      </c>
      <c r="AI550" s="186" t="str">
        <f t="shared" si="555"/>
        <v>AI$14</v>
      </c>
      <c r="AJ550" s="186" t="str">
        <f t="shared" si="555"/>
        <v>AJ$14</v>
      </c>
      <c r="AK550" s="186" t="str">
        <f t="shared" si="555"/>
        <v>AK$14</v>
      </c>
      <c r="AL550" s="186" t="str">
        <f t="shared" si="555"/>
        <v>AL$14</v>
      </c>
      <c r="AM550" s="186" t="str">
        <f t="shared" si="555"/>
        <v>AM$14</v>
      </c>
      <c r="AN550" s="186" t="str">
        <f t="shared" si="555"/>
        <v>AN$14</v>
      </c>
      <c r="AO550" s="186" t="str">
        <f t="shared" si="555"/>
        <v>AO$14</v>
      </c>
      <c r="AP550" s="186" t="str">
        <f t="shared" si="555"/>
        <v>AP$14</v>
      </c>
      <c r="AQ550" s="186" t="str">
        <f t="shared" si="555"/>
        <v>AQ$14</v>
      </c>
      <c r="AR550" s="186" t="str">
        <f t="shared" si="555"/>
        <v>AR$14</v>
      </c>
      <c r="AS550" s="186" t="str">
        <f t="shared" si="555"/>
        <v>AS$14</v>
      </c>
      <c r="AT550" s="186" t="str">
        <f t="shared" si="555"/>
        <v>AT$14</v>
      </c>
      <c r="AU550" s="186" t="str">
        <f t="shared" si="555"/>
        <v>AU$14</v>
      </c>
      <c r="AV550" s="186" t="str">
        <f t="shared" si="555"/>
        <v>AV$14</v>
      </c>
      <c r="AW550" s="186" t="str">
        <f t="shared" si="555"/>
        <v>AW$14</v>
      </c>
      <c r="AX550" s="186" t="str">
        <f t="shared" si="555"/>
        <v>AX$14</v>
      </c>
      <c r="AY550" s="186" t="str">
        <f t="shared" si="555"/>
        <v>AY$14</v>
      </c>
      <c r="AZ550" s="186" t="str">
        <f t="shared" si="555"/>
        <v>AZ$14</v>
      </c>
      <c r="BA550" s="186" t="str">
        <f t="shared" si="555"/>
        <v>BA$14</v>
      </c>
      <c r="BB550" s="186" t="str">
        <f t="shared" si="555"/>
        <v>BB$14</v>
      </c>
      <c r="BC550" s="186" t="str">
        <f t="shared" si="555"/>
        <v>BC$14</v>
      </c>
      <c r="BD550" s="186" t="str">
        <f t="shared" si="555"/>
        <v>BD$14</v>
      </c>
      <c r="BE550" s="186" t="str">
        <f t="shared" si="555"/>
        <v>BE$14</v>
      </c>
      <c r="BF550" s="186" t="str">
        <f t="shared" si="555"/>
        <v>BF$14</v>
      </c>
      <c r="BG550" s="186" t="str">
        <f t="shared" si="555"/>
        <v>BG$14</v>
      </c>
      <c r="BH550" s="186" t="str">
        <f t="shared" si="555"/>
        <v>BH$14</v>
      </c>
      <c r="BI550" s="186" t="str">
        <f t="shared" si="555"/>
        <v>BI$14</v>
      </c>
      <c r="BJ550" s="186" t="str">
        <f t="shared" si="555"/>
        <v>BJ$14</v>
      </c>
      <c r="BK550" s="186" t="str">
        <f t="shared" si="555"/>
        <v>BK$14</v>
      </c>
      <c r="BL550" s="186" t="str">
        <f t="shared" si="555"/>
        <v>BL$14</v>
      </c>
      <c r="BM550" s="186" t="str">
        <f t="shared" si="555"/>
        <v>BM$14</v>
      </c>
      <c r="BN550" s="186" t="str">
        <f t="shared" si="555"/>
        <v>BN$14</v>
      </c>
      <c r="BO550" s="186" t="str">
        <f t="shared" si="555"/>
        <v>BO$14</v>
      </c>
      <c r="BP550" s="186" t="str">
        <f t="shared" si="555"/>
        <v>BP$14</v>
      </c>
      <c r="BQ550" s="186" t="str">
        <f t="shared" si="555"/>
        <v>BQ$14</v>
      </c>
      <c r="BR550" s="186" t="str">
        <f t="shared" si="555"/>
        <v>BR$14</v>
      </c>
      <c r="BS550" s="186" t="str">
        <f t="shared" si="555"/>
        <v>BS$14</v>
      </c>
      <c r="BT550" s="186" t="str">
        <f t="shared" si="555"/>
        <v>BT$14</v>
      </c>
      <c r="BU550" s="186" t="str">
        <f t="shared" si="555"/>
        <v>BU$14</v>
      </c>
      <c r="BV550" s="186" t="str">
        <f t="shared" si="555"/>
        <v>BV$14</v>
      </c>
      <c r="BW550" s="186" t="str">
        <f t="shared" si="555"/>
        <v>BW$14</v>
      </c>
      <c r="BX550" s="186" t="str">
        <f t="shared" si="555"/>
        <v>BX$14</v>
      </c>
      <c r="BY550" s="186" t="str">
        <f t="shared" si="555"/>
        <v>BY$14</v>
      </c>
      <c r="BZ550" s="186" t="str">
        <f t="shared" si="555"/>
        <v>BZ$14</v>
      </c>
      <c r="CA550" s="186" t="str">
        <f t="shared" si="555"/>
        <v>CA$14</v>
      </c>
      <c r="CB550" s="186" t="str">
        <f t="shared" si="555"/>
        <v>CB$14</v>
      </c>
      <c r="CC550" s="186" t="str">
        <f t="shared" si="555"/>
        <v>CC$14</v>
      </c>
      <c r="CD550" s="186" t="str">
        <f t="shared" si="555"/>
        <v>CD$14</v>
      </c>
      <c r="CE550" s="186" t="str">
        <f t="shared" ref="CE550:CL550" si="556">CE$18</f>
        <v>CE$14</v>
      </c>
      <c r="CF550" s="186" t="str">
        <f t="shared" si="556"/>
        <v>CF$14</v>
      </c>
      <c r="CG550" s="186" t="str">
        <f t="shared" si="556"/>
        <v>CG$14</v>
      </c>
      <c r="CH550" s="186" t="str">
        <f t="shared" si="556"/>
        <v>CH$14</v>
      </c>
      <c r="CI550" s="186" t="str">
        <f t="shared" si="556"/>
        <v>CI$14</v>
      </c>
      <c r="CJ550" s="186" t="str">
        <f t="shared" si="556"/>
        <v>CJ$14</v>
      </c>
      <c r="CK550" s="186" t="str">
        <f t="shared" si="556"/>
        <v>CK$14</v>
      </c>
      <c r="CL550" s="186" t="str">
        <f t="shared" si="556"/>
        <v>CL$14</v>
      </c>
    </row>
    <row r="551" spans="2:90" x14ac:dyDescent="0.4">
      <c r="B551" s="171" t="s">
        <v>464</v>
      </c>
      <c r="E551" s="8"/>
      <c r="H551" s="196"/>
      <c r="I551" s="197"/>
      <c r="J551" s="197"/>
      <c r="K551" s="198"/>
      <c r="L551" s="198"/>
      <c r="M551" s="198"/>
      <c r="N551" s="198"/>
      <c r="O551" s="198"/>
      <c r="P551" s="198"/>
      <c r="R551" s="198"/>
      <c r="S551" s="186" t="str">
        <f t="shared" ref="S551:CD551" si="557">S$19</f>
        <v>S$15</v>
      </c>
      <c r="T551" s="186" t="str">
        <f t="shared" si="557"/>
        <v>T$15</v>
      </c>
      <c r="U551" s="186" t="str">
        <f t="shared" si="557"/>
        <v>U$15</v>
      </c>
      <c r="V551" s="186" t="str">
        <f t="shared" si="557"/>
        <v>V$15</v>
      </c>
      <c r="W551" s="186" t="str">
        <f t="shared" si="557"/>
        <v>W$15</v>
      </c>
      <c r="X551" s="186" t="str">
        <f t="shared" si="557"/>
        <v>X$15</v>
      </c>
      <c r="Y551" s="186" t="str">
        <f t="shared" si="557"/>
        <v>Y$15</v>
      </c>
      <c r="Z551" s="186" t="str">
        <f t="shared" si="557"/>
        <v>Z$15</v>
      </c>
      <c r="AA551" s="186" t="str">
        <f t="shared" si="557"/>
        <v>AA$15</v>
      </c>
      <c r="AB551" s="186" t="str">
        <f t="shared" si="557"/>
        <v>AB$15</v>
      </c>
      <c r="AC551" s="186" t="str">
        <f t="shared" si="557"/>
        <v>AC$15</v>
      </c>
      <c r="AD551" s="186" t="str">
        <f t="shared" si="557"/>
        <v>AD$15</v>
      </c>
      <c r="AE551" s="186" t="str">
        <f t="shared" si="557"/>
        <v>AE$15</v>
      </c>
      <c r="AF551" s="186" t="str">
        <f t="shared" si="557"/>
        <v>AF$15</v>
      </c>
      <c r="AG551" s="186" t="str">
        <f t="shared" si="557"/>
        <v>AG$15</v>
      </c>
      <c r="AH551" s="186" t="str">
        <f t="shared" si="557"/>
        <v>AH$15</v>
      </c>
      <c r="AI551" s="186" t="str">
        <f t="shared" si="557"/>
        <v>AI$15</v>
      </c>
      <c r="AJ551" s="186" t="str">
        <f t="shared" si="557"/>
        <v>AJ$15</v>
      </c>
      <c r="AK551" s="186" t="str">
        <f t="shared" si="557"/>
        <v>AK$15</v>
      </c>
      <c r="AL551" s="186" t="str">
        <f t="shared" si="557"/>
        <v>AL$15</v>
      </c>
      <c r="AM551" s="186" t="str">
        <f t="shared" si="557"/>
        <v>AM$15</v>
      </c>
      <c r="AN551" s="186" t="str">
        <f t="shared" si="557"/>
        <v>AN$15</v>
      </c>
      <c r="AO551" s="186" t="str">
        <f t="shared" si="557"/>
        <v>AO$15</v>
      </c>
      <c r="AP551" s="186" t="str">
        <f t="shared" si="557"/>
        <v>AP$15</v>
      </c>
      <c r="AQ551" s="186" t="str">
        <f t="shared" si="557"/>
        <v>AQ$15</v>
      </c>
      <c r="AR551" s="186" t="str">
        <f t="shared" si="557"/>
        <v>AR$15</v>
      </c>
      <c r="AS551" s="186" t="str">
        <f t="shared" si="557"/>
        <v>AS$15</v>
      </c>
      <c r="AT551" s="186" t="str">
        <f t="shared" si="557"/>
        <v>AT$15</v>
      </c>
      <c r="AU551" s="186" t="str">
        <f t="shared" si="557"/>
        <v>AU$15</v>
      </c>
      <c r="AV551" s="186" t="str">
        <f t="shared" si="557"/>
        <v>AV$15</v>
      </c>
      <c r="AW551" s="186" t="str">
        <f t="shared" si="557"/>
        <v>AW$15</v>
      </c>
      <c r="AX551" s="186" t="str">
        <f t="shared" si="557"/>
        <v>AX$15</v>
      </c>
      <c r="AY551" s="186" t="str">
        <f t="shared" si="557"/>
        <v>AY$15</v>
      </c>
      <c r="AZ551" s="186" t="str">
        <f t="shared" si="557"/>
        <v>AZ$15</v>
      </c>
      <c r="BA551" s="186" t="str">
        <f t="shared" si="557"/>
        <v>BA$15</v>
      </c>
      <c r="BB551" s="186" t="str">
        <f t="shared" si="557"/>
        <v>BB$15</v>
      </c>
      <c r="BC551" s="186" t="str">
        <f t="shared" si="557"/>
        <v>BC$15</v>
      </c>
      <c r="BD551" s="186" t="str">
        <f t="shared" si="557"/>
        <v>BD$15</v>
      </c>
      <c r="BE551" s="186" t="str">
        <f t="shared" si="557"/>
        <v>BE$15</v>
      </c>
      <c r="BF551" s="186" t="str">
        <f t="shared" si="557"/>
        <v>BF$15</v>
      </c>
      <c r="BG551" s="186" t="str">
        <f t="shared" si="557"/>
        <v>BG$15</v>
      </c>
      <c r="BH551" s="186" t="str">
        <f t="shared" si="557"/>
        <v>BH$15</v>
      </c>
      <c r="BI551" s="186" t="str">
        <f t="shared" si="557"/>
        <v>BI$15</v>
      </c>
      <c r="BJ551" s="186" t="str">
        <f t="shared" si="557"/>
        <v>BJ$15</v>
      </c>
      <c r="BK551" s="186" t="str">
        <f t="shared" si="557"/>
        <v>BK$15</v>
      </c>
      <c r="BL551" s="186" t="str">
        <f t="shared" si="557"/>
        <v>BL$15</v>
      </c>
      <c r="BM551" s="186" t="str">
        <f t="shared" si="557"/>
        <v>BM$15</v>
      </c>
      <c r="BN551" s="186" t="str">
        <f t="shared" si="557"/>
        <v>BN$15</v>
      </c>
      <c r="BO551" s="186" t="str">
        <f t="shared" si="557"/>
        <v>BO$15</v>
      </c>
      <c r="BP551" s="186" t="str">
        <f t="shared" si="557"/>
        <v>BP$15</v>
      </c>
      <c r="BQ551" s="186" t="str">
        <f t="shared" si="557"/>
        <v>BQ$15</v>
      </c>
      <c r="BR551" s="186" t="str">
        <f t="shared" si="557"/>
        <v>BR$15</v>
      </c>
      <c r="BS551" s="186" t="str">
        <f t="shared" si="557"/>
        <v>BS$15</v>
      </c>
      <c r="BT551" s="186" t="str">
        <f t="shared" si="557"/>
        <v>BT$15</v>
      </c>
      <c r="BU551" s="186" t="str">
        <f t="shared" si="557"/>
        <v>BU$15</v>
      </c>
      <c r="BV551" s="186" t="str">
        <f t="shared" si="557"/>
        <v>BV$15</v>
      </c>
      <c r="BW551" s="186" t="str">
        <f t="shared" si="557"/>
        <v>BW$15</v>
      </c>
      <c r="BX551" s="186" t="str">
        <f t="shared" si="557"/>
        <v>BX$15</v>
      </c>
      <c r="BY551" s="186" t="str">
        <f t="shared" si="557"/>
        <v>BY$15</v>
      </c>
      <c r="BZ551" s="186" t="str">
        <f t="shared" si="557"/>
        <v>BZ$15</v>
      </c>
      <c r="CA551" s="186" t="str">
        <f t="shared" si="557"/>
        <v>CA$15</v>
      </c>
      <c r="CB551" s="186" t="str">
        <f t="shared" si="557"/>
        <v>CB$15</v>
      </c>
      <c r="CC551" s="186" t="str">
        <f t="shared" si="557"/>
        <v>CC$15</v>
      </c>
      <c r="CD551" s="186" t="str">
        <f t="shared" si="557"/>
        <v>CD$15</v>
      </c>
      <c r="CE551" s="186" t="str">
        <f t="shared" ref="CE551:CL551" si="558">CE$19</f>
        <v>CE$15</v>
      </c>
      <c r="CF551" s="186" t="str">
        <f t="shared" si="558"/>
        <v>CF$15</v>
      </c>
      <c r="CG551" s="186" t="str">
        <f t="shared" si="558"/>
        <v>CG$15</v>
      </c>
      <c r="CH551" s="186" t="str">
        <f t="shared" si="558"/>
        <v>CH$15</v>
      </c>
      <c r="CI551" s="186" t="str">
        <f t="shared" si="558"/>
        <v>CI$15</v>
      </c>
      <c r="CJ551" s="186" t="str">
        <f t="shared" si="558"/>
        <v>CJ$15</v>
      </c>
      <c r="CK551" s="186" t="str">
        <f t="shared" si="558"/>
        <v>CK$15</v>
      </c>
      <c r="CL551" s="186" t="str">
        <f t="shared" si="558"/>
        <v>CL$15</v>
      </c>
    </row>
    <row r="552" spans="2:90" x14ac:dyDescent="0.4">
      <c r="B552" s="70" t="s">
        <v>769</v>
      </c>
      <c r="C552" s="31"/>
      <c r="D552" t="s">
        <v>336</v>
      </c>
      <c r="E552" s="8" t="str">
        <f t="shared" ref="E552:E557" si="559">ROW()&amp;" "&amp;D552</f>
        <v>552 ADREV-PV</v>
      </c>
      <c r="F552" t="s">
        <v>327</v>
      </c>
      <c r="G552" s="31" t="s">
        <v>81</v>
      </c>
      <c r="H552" s="48"/>
      <c r="I552" s="285"/>
      <c r="J552" s="285"/>
      <c r="K552" s="48"/>
      <c r="L552" s="48"/>
      <c r="M552" s="48"/>
      <c r="N552" s="48"/>
      <c r="O552" s="48"/>
      <c r="P552" s="48"/>
      <c r="R552" s="70"/>
      <c r="S552" s="286"/>
      <c r="T552" s="286"/>
      <c r="U552" s="286"/>
      <c r="V552" s="286"/>
      <c r="W552" s="286"/>
      <c r="X552" s="286"/>
      <c r="Y552" s="286"/>
      <c r="Z552" s="286"/>
      <c r="AA552" s="286"/>
      <c r="AB552" s="286"/>
      <c r="AC552" s="286"/>
      <c r="AD552" s="286"/>
      <c r="AE552" s="286"/>
      <c r="AF552" s="286"/>
      <c r="AG552" s="286"/>
      <c r="AH552" s="286"/>
      <c r="AI552" s="286"/>
      <c r="AJ552" s="286"/>
      <c r="AK552" s="286"/>
      <c r="AL552" s="286"/>
      <c r="AM552" s="286"/>
      <c r="AN552" s="286"/>
      <c r="AO552" s="286"/>
      <c r="AP552" s="286"/>
      <c r="AQ552" s="286"/>
      <c r="AR552" s="286"/>
      <c r="AS552" s="286"/>
      <c r="AT552" s="286"/>
      <c r="AU552" s="286"/>
      <c r="AV552" s="286"/>
      <c r="AW552" s="286"/>
      <c r="AX552" s="286"/>
      <c r="AY552" s="286"/>
      <c r="AZ552" s="286"/>
      <c r="BA552" s="286"/>
      <c r="BB552" s="286"/>
      <c r="BC552" s="286"/>
      <c r="BD552" s="286"/>
      <c r="BE552" s="286"/>
      <c r="BF552" s="286"/>
      <c r="BG552" s="286"/>
      <c r="BH552" s="286"/>
      <c r="BI552" s="286"/>
      <c r="BJ552" s="286"/>
      <c r="BK552" s="286"/>
      <c r="BL552" s="286"/>
      <c r="BM552" s="286"/>
      <c r="BN552" s="286"/>
      <c r="BO552" s="286"/>
      <c r="BP552" s="286"/>
      <c r="BQ552" s="286"/>
      <c r="BR552" s="286"/>
      <c r="BS552" s="286"/>
      <c r="BT552" s="286"/>
      <c r="BU552" s="286"/>
      <c r="BV552" s="286"/>
      <c r="BW552" s="286"/>
      <c r="BX552" s="286"/>
      <c r="BY552" s="286"/>
      <c r="BZ552" s="286"/>
      <c r="CA552" s="286"/>
      <c r="CB552" s="286"/>
      <c r="CC552" s="286"/>
      <c r="CD552" s="286"/>
      <c r="CE552" s="286"/>
      <c r="CF552" s="286"/>
      <c r="CG552" s="286"/>
      <c r="CH552" s="286"/>
      <c r="CI552" s="286"/>
      <c r="CJ552" s="286"/>
      <c r="CK552" s="286"/>
      <c r="CL552" s="286"/>
    </row>
    <row r="553" spans="2:90" x14ac:dyDescent="0.4">
      <c r="B553" s="141" t="s">
        <v>172</v>
      </c>
      <c r="D553" t="s">
        <v>336</v>
      </c>
      <c r="E553" s="8" t="str">
        <f t="shared" si="559"/>
        <v>553 ADREV-PV</v>
      </c>
      <c r="F553" t="s">
        <v>468</v>
      </c>
      <c r="G553" t="s">
        <v>332</v>
      </c>
      <c r="I553"/>
      <c r="J553"/>
      <c r="K553" s="15"/>
      <c r="L553" s="15"/>
      <c r="M553" s="15"/>
      <c r="N553" s="15"/>
      <c r="O553" s="15"/>
      <c r="P553" s="15"/>
      <c r="R553"/>
      <c r="S553" s="142"/>
      <c r="T553" s="142"/>
      <c r="U553" s="142"/>
      <c r="V553" s="142"/>
      <c r="W553" s="142"/>
      <c r="X553" s="142"/>
      <c r="Y553" s="142"/>
      <c r="Z553" s="142"/>
      <c r="AA553" s="142"/>
      <c r="AB553" s="142"/>
      <c r="AC553" s="142"/>
      <c r="AD553" s="142"/>
      <c r="AE553" s="142"/>
      <c r="AF553" s="142"/>
      <c r="AG553" s="142"/>
      <c r="AH553" s="142"/>
      <c r="AI553" s="142"/>
      <c r="AJ553" s="142"/>
      <c r="AK553" s="142"/>
      <c r="AL553" s="142"/>
      <c r="AM553" s="142"/>
      <c r="AN553" s="142"/>
      <c r="AO553" s="142"/>
      <c r="AP553" s="142"/>
      <c r="AQ553" s="142"/>
      <c r="AR553" s="142"/>
      <c r="AS553" s="142"/>
      <c r="AT553" s="142"/>
      <c r="AU553" s="142"/>
      <c r="AV553" s="142"/>
      <c r="AW553" s="142"/>
      <c r="AX553" s="142"/>
      <c r="AY553" s="142"/>
      <c r="AZ553" s="142"/>
      <c r="BA553" s="142"/>
      <c r="BB553" s="142"/>
      <c r="BC553" s="142"/>
      <c r="BD553" s="142"/>
      <c r="BE553" s="142"/>
      <c r="BF553" s="142"/>
      <c r="BG553" s="142"/>
      <c r="BH553" s="142"/>
      <c r="BI553" s="142"/>
      <c r="BJ553" s="142"/>
      <c r="BK553" s="142"/>
      <c r="BL553" s="142"/>
      <c r="BM553" s="142"/>
      <c r="BN553" s="142"/>
      <c r="BO553" s="142"/>
      <c r="BP553" s="142"/>
      <c r="BQ553" s="142"/>
      <c r="BR553" s="142"/>
      <c r="BS553" s="142"/>
      <c r="BT553" s="142"/>
      <c r="BU553" s="142"/>
      <c r="BV553" s="142"/>
      <c r="BW553" s="142"/>
      <c r="BX553" s="142"/>
      <c r="BY553" s="142"/>
      <c r="BZ553" s="142"/>
      <c r="CA553" s="142"/>
      <c r="CB553" s="142"/>
      <c r="CC553" s="142"/>
      <c r="CD553" s="142"/>
      <c r="CE553" s="142"/>
      <c r="CF553" s="142"/>
      <c r="CG553" s="142"/>
      <c r="CH553" s="142"/>
      <c r="CI553" s="142"/>
      <c r="CJ553" s="142"/>
      <c r="CK553" s="142"/>
      <c r="CL553" s="142"/>
    </row>
    <row r="554" spans="2:90" x14ac:dyDescent="0.4">
      <c r="B554" s="141" t="s">
        <v>173</v>
      </c>
      <c r="D554" t="s">
        <v>336</v>
      </c>
      <c r="E554" s="8" t="str">
        <f t="shared" si="559"/>
        <v>554 ADREV-PV</v>
      </c>
      <c r="G554" t="str">
        <f>E554</f>
        <v>554 ADREV-PV</v>
      </c>
      <c r="H554" s="12"/>
      <c r="I554" s="60"/>
      <c r="J554" s="60"/>
      <c r="K554" s="117">
        <v>0.1</v>
      </c>
      <c r="L554" s="117">
        <v>0.1</v>
      </c>
      <c r="M554" s="117">
        <v>0.1</v>
      </c>
      <c r="N554" s="117">
        <v>0.1</v>
      </c>
      <c r="O554" s="117">
        <v>0.1</v>
      </c>
      <c r="P554" s="117">
        <v>0.1</v>
      </c>
      <c r="R554" s="118"/>
      <c r="S554" s="148" cm="1">
        <f t="array" ref="S554">INDEX($K:$P,ROW(),MATCH(S$3,$K$2:$P$2,0))</f>
        <v>0.1</v>
      </c>
      <c r="T554" s="148" cm="1">
        <f t="array" ref="T554">INDEX($K:$P,ROW(),MATCH(T$3,$K$2:$P$2,0))</f>
        <v>0.1</v>
      </c>
      <c r="U554" s="148" cm="1">
        <f t="array" ref="U554">INDEX($K:$P,ROW(),MATCH(U$3,$K$2:$P$2,0))</f>
        <v>0.1</v>
      </c>
      <c r="V554" s="148" cm="1">
        <f t="array" ref="V554">INDEX($K:$P,ROW(),MATCH(V$3,$K$2:$P$2,0))</f>
        <v>0.1</v>
      </c>
      <c r="W554" s="148" cm="1">
        <f t="array" ref="W554">INDEX($K:$P,ROW(),MATCH(W$3,$K$2:$P$2,0))</f>
        <v>0.1</v>
      </c>
      <c r="X554" s="148" cm="1">
        <f t="array" ref="X554">INDEX($K:$P,ROW(),MATCH(X$3,$K$2:$P$2,0))</f>
        <v>0.1</v>
      </c>
      <c r="Y554" s="148" cm="1">
        <f t="array" ref="Y554">INDEX($K:$P,ROW(),MATCH(Y$3,$K$2:$P$2,0))</f>
        <v>0.1</v>
      </c>
      <c r="Z554" s="148" cm="1">
        <f t="array" ref="Z554">INDEX($K:$P,ROW(),MATCH(Z$3,$K$2:$P$2,0))</f>
        <v>0.1</v>
      </c>
      <c r="AA554" s="148" cm="1">
        <f t="array" ref="AA554">INDEX($K:$P,ROW(),MATCH(AA$3,$K$2:$P$2,0))</f>
        <v>0.1</v>
      </c>
      <c r="AB554" s="148" cm="1">
        <f t="array" ref="AB554">INDEX($K:$P,ROW(),MATCH(AB$3,$K$2:$P$2,0))</f>
        <v>0.1</v>
      </c>
      <c r="AC554" s="148" cm="1">
        <f t="array" ref="AC554">INDEX($K:$P,ROW(),MATCH(AC$3,$K$2:$P$2,0))</f>
        <v>0.1</v>
      </c>
      <c r="AD554" s="148" cm="1">
        <f t="array" ref="AD554">INDEX($K:$P,ROW(),MATCH(AD$3,$K$2:$P$2,0))</f>
        <v>0.1</v>
      </c>
      <c r="AE554" s="148" cm="1">
        <f t="array" ref="AE554">INDEX($K:$P,ROW(),MATCH(AE$3,$K$2:$P$2,0))</f>
        <v>0.1</v>
      </c>
      <c r="AF554" s="148" cm="1">
        <f t="array" ref="AF554">INDEX($K:$P,ROW(),MATCH(AF$3,$K$2:$P$2,0))</f>
        <v>0.1</v>
      </c>
      <c r="AG554" s="148" cm="1">
        <f t="array" ref="AG554">INDEX($K:$P,ROW(),MATCH(AG$3,$K$2:$P$2,0))</f>
        <v>0.1</v>
      </c>
      <c r="AH554" s="148" cm="1">
        <f t="array" ref="AH554">INDEX($K:$P,ROW(),MATCH(AH$3,$K$2:$P$2,0))</f>
        <v>0.1</v>
      </c>
      <c r="AI554" s="148" cm="1">
        <f t="array" ref="AI554">INDEX($K:$P,ROW(),MATCH(AI$3,$K$2:$P$2,0))</f>
        <v>0.1</v>
      </c>
      <c r="AJ554" s="148" cm="1">
        <f t="array" ref="AJ554">INDEX($K:$P,ROW(),MATCH(AJ$3,$K$2:$P$2,0))</f>
        <v>0.1</v>
      </c>
      <c r="AK554" s="148" cm="1">
        <f t="array" ref="AK554">INDEX($K:$P,ROW(),MATCH(AK$3,$K$2:$P$2,0))</f>
        <v>0.1</v>
      </c>
      <c r="AL554" s="148" cm="1">
        <f t="array" ref="AL554">INDEX($K:$P,ROW(),MATCH(AL$3,$K$2:$P$2,0))</f>
        <v>0.1</v>
      </c>
      <c r="AM554" s="148" cm="1">
        <f t="array" ref="AM554">INDEX($K:$P,ROW(),MATCH(AM$3,$K$2:$P$2,0))</f>
        <v>0.1</v>
      </c>
      <c r="AN554" s="148" cm="1">
        <f t="array" ref="AN554">INDEX($K:$P,ROW(),MATCH(AN$3,$K$2:$P$2,0))</f>
        <v>0.1</v>
      </c>
      <c r="AO554" s="148" cm="1">
        <f t="array" ref="AO554">INDEX($K:$P,ROW(),MATCH(AO$3,$K$2:$P$2,0))</f>
        <v>0.1</v>
      </c>
      <c r="AP554" s="148" cm="1">
        <f t="array" ref="AP554">INDEX($K:$P,ROW(),MATCH(AP$3,$K$2:$P$2,0))</f>
        <v>0.1</v>
      </c>
      <c r="AQ554" s="148" cm="1">
        <f t="array" ref="AQ554">INDEX($K:$P,ROW(),MATCH(AQ$3,$K$2:$P$2,0))</f>
        <v>0.1</v>
      </c>
      <c r="AR554" s="148" cm="1">
        <f t="array" ref="AR554">INDEX($K:$P,ROW(),MATCH(AR$3,$K$2:$P$2,0))</f>
        <v>0.1</v>
      </c>
      <c r="AS554" s="148" cm="1">
        <f t="array" ref="AS554">INDEX($K:$P,ROW(),MATCH(AS$3,$K$2:$P$2,0))</f>
        <v>0.1</v>
      </c>
      <c r="AT554" s="148" cm="1">
        <f t="array" ref="AT554">INDEX($K:$P,ROW(),MATCH(AT$3,$K$2:$P$2,0))</f>
        <v>0.1</v>
      </c>
      <c r="AU554" s="148" cm="1">
        <f t="array" ref="AU554">INDEX($K:$P,ROW(),MATCH(AU$3,$K$2:$P$2,0))</f>
        <v>0.1</v>
      </c>
      <c r="AV554" s="148" cm="1">
        <f t="array" ref="AV554">INDEX($K:$P,ROW(),MATCH(AV$3,$K$2:$P$2,0))</f>
        <v>0.1</v>
      </c>
      <c r="AW554" s="148" cm="1">
        <f t="array" ref="AW554">INDEX($K:$P,ROW(),MATCH(AW$3,$K$2:$P$2,0))</f>
        <v>0.1</v>
      </c>
      <c r="AX554" s="148" cm="1">
        <f t="array" ref="AX554">INDEX($K:$P,ROW(),MATCH(AX$3,$K$2:$P$2,0))</f>
        <v>0.1</v>
      </c>
      <c r="AY554" s="148" cm="1">
        <f t="array" ref="AY554">INDEX($K:$P,ROW(),MATCH(AY$3,$K$2:$P$2,0))</f>
        <v>0.1</v>
      </c>
      <c r="AZ554" s="148" cm="1">
        <f t="array" ref="AZ554">INDEX($K:$P,ROW(),MATCH(AZ$3,$K$2:$P$2,0))</f>
        <v>0.1</v>
      </c>
      <c r="BA554" s="148" cm="1">
        <f t="array" ref="BA554">INDEX($K:$P,ROW(),MATCH(BA$3,$K$2:$P$2,0))</f>
        <v>0.1</v>
      </c>
      <c r="BB554" s="148" cm="1">
        <f t="array" ref="BB554">INDEX($K:$P,ROW(),MATCH(BB$3,$K$2:$P$2,0))</f>
        <v>0.1</v>
      </c>
      <c r="BC554" s="148" cm="1">
        <f t="array" ref="BC554">INDEX($K:$P,ROW(),MATCH(BC$3,$K$2:$P$2,0))</f>
        <v>0.1</v>
      </c>
      <c r="BD554" s="148" cm="1">
        <f t="array" ref="BD554">INDEX($K:$P,ROW(),MATCH(BD$3,$K$2:$P$2,0))</f>
        <v>0.1</v>
      </c>
      <c r="BE554" s="148" cm="1">
        <f t="array" ref="BE554">INDEX($K:$P,ROW(),MATCH(BE$3,$K$2:$P$2,0))</f>
        <v>0.1</v>
      </c>
      <c r="BF554" s="148" cm="1">
        <f t="array" ref="BF554">INDEX($K:$P,ROW(),MATCH(BF$3,$K$2:$P$2,0))</f>
        <v>0.1</v>
      </c>
      <c r="BG554" s="148" cm="1">
        <f t="array" ref="BG554">INDEX($K:$P,ROW(),MATCH(BG$3,$K$2:$P$2,0))</f>
        <v>0.1</v>
      </c>
      <c r="BH554" s="148" cm="1">
        <f t="array" ref="BH554">INDEX($K:$P,ROW(),MATCH(BH$3,$K$2:$P$2,0))</f>
        <v>0.1</v>
      </c>
      <c r="BI554" s="148" cm="1">
        <f t="array" ref="BI554">INDEX($K:$P,ROW(),MATCH(BI$3,$K$2:$P$2,0))</f>
        <v>0.1</v>
      </c>
      <c r="BJ554" s="148" cm="1">
        <f t="array" ref="BJ554">INDEX($K:$P,ROW(),MATCH(BJ$3,$K$2:$P$2,0))</f>
        <v>0.1</v>
      </c>
      <c r="BK554" s="148" cm="1">
        <f t="array" ref="BK554">INDEX($K:$P,ROW(),MATCH(BK$3,$K$2:$P$2,0))</f>
        <v>0.1</v>
      </c>
      <c r="BL554" s="148" cm="1">
        <f t="array" ref="BL554">INDEX($K:$P,ROW(),MATCH(BL$3,$K$2:$P$2,0))</f>
        <v>0.1</v>
      </c>
      <c r="BM554" s="148" cm="1">
        <f t="array" ref="BM554">INDEX($K:$P,ROW(),MATCH(BM$3,$K$2:$P$2,0))</f>
        <v>0.1</v>
      </c>
      <c r="BN554" s="148" cm="1">
        <f t="array" ref="BN554">INDEX($K:$P,ROW(),MATCH(BN$3,$K$2:$P$2,0))</f>
        <v>0.1</v>
      </c>
      <c r="BO554" s="148" cm="1">
        <f t="array" ref="BO554">INDEX($K:$P,ROW(),MATCH(BO$3,$K$2:$P$2,0))</f>
        <v>0.1</v>
      </c>
      <c r="BP554" s="148" cm="1">
        <f t="array" ref="BP554">INDEX($K:$P,ROW(),MATCH(BP$3,$K$2:$P$2,0))</f>
        <v>0.1</v>
      </c>
      <c r="BQ554" s="148" cm="1">
        <f t="array" ref="BQ554">INDEX($K:$P,ROW(),MATCH(BQ$3,$K$2:$P$2,0))</f>
        <v>0.1</v>
      </c>
      <c r="BR554" s="148" cm="1">
        <f t="array" ref="BR554">INDEX($K:$P,ROW(),MATCH(BR$3,$K$2:$P$2,0))</f>
        <v>0.1</v>
      </c>
      <c r="BS554" s="148" cm="1">
        <f t="array" ref="BS554">INDEX($K:$P,ROW(),MATCH(BS$3,$K$2:$P$2,0))</f>
        <v>0.1</v>
      </c>
      <c r="BT554" s="148" cm="1">
        <f t="array" ref="BT554">INDEX($K:$P,ROW(),MATCH(BT$3,$K$2:$P$2,0))</f>
        <v>0.1</v>
      </c>
      <c r="BU554" s="148" cm="1">
        <f t="array" ref="BU554">INDEX($K:$P,ROW(),MATCH(BU$3,$K$2:$P$2,0))</f>
        <v>0.1</v>
      </c>
      <c r="BV554" s="148" cm="1">
        <f t="array" ref="BV554">INDEX($K:$P,ROW(),MATCH(BV$3,$K$2:$P$2,0))</f>
        <v>0.1</v>
      </c>
      <c r="BW554" s="148" cm="1">
        <f t="array" ref="BW554">INDEX($K:$P,ROW(),MATCH(BW$3,$K$2:$P$2,0))</f>
        <v>0.1</v>
      </c>
      <c r="BX554" s="148" cm="1">
        <f t="array" ref="BX554">INDEX($K:$P,ROW(),MATCH(BX$3,$K$2:$P$2,0))</f>
        <v>0.1</v>
      </c>
      <c r="BY554" s="148" cm="1">
        <f t="array" ref="BY554">INDEX($K:$P,ROW(),MATCH(BY$3,$K$2:$P$2,0))</f>
        <v>0.1</v>
      </c>
      <c r="BZ554" s="148" cm="1">
        <f t="array" ref="BZ554">INDEX($K:$P,ROW(),MATCH(BZ$3,$K$2:$P$2,0))</f>
        <v>0.1</v>
      </c>
      <c r="CA554" s="148" cm="1">
        <f t="array" ref="CA554">INDEX($K:$P,ROW(),MATCH(CA$3,$K$2:$P$2,0))</f>
        <v>0.1</v>
      </c>
      <c r="CB554" s="148" cm="1">
        <f t="array" ref="CB554">INDEX($K:$P,ROW(),MATCH(CB$3,$K$2:$P$2,0))</f>
        <v>0.1</v>
      </c>
      <c r="CC554" s="148" cm="1">
        <f t="array" ref="CC554">INDEX($K:$P,ROW(),MATCH(CC$3,$K$2:$P$2,0))</f>
        <v>0.1</v>
      </c>
      <c r="CD554" s="148" cm="1">
        <f t="array" ref="CD554">INDEX($K:$P,ROW(),MATCH(CD$3,$K$2:$P$2,0))</f>
        <v>0.1</v>
      </c>
      <c r="CE554" s="148" cm="1">
        <f t="array" ref="CE554">INDEX($K:$P,ROW(),MATCH(CE$3,$K$2:$P$2,0))</f>
        <v>0.1</v>
      </c>
      <c r="CF554" s="148" cm="1">
        <f t="array" ref="CF554">INDEX($K:$P,ROW(),MATCH(CF$3,$K$2:$P$2,0))</f>
        <v>0.1</v>
      </c>
      <c r="CG554" s="148" cm="1">
        <f t="array" ref="CG554">INDEX($K:$P,ROW(),MATCH(CG$3,$K$2:$P$2,0))</f>
        <v>0.1</v>
      </c>
      <c r="CH554" s="148" cm="1">
        <f t="array" ref="CH554">INDEX($K:$P,ROW(),MATCH(CH$3,$K$2:$P$2,0))</f>
        <v>0.1</v>
      </c>
      <c r="CI554" s="148" cm="1">
        <f t="array" ref="CI554">INDEX($K:$P,ROW(),MATCH(CI$3,$K$2:$P$2,0))</f>
        <v>0.1</v>
      </c>
      <c r="CJ554" s="148" cm="1">
        <f t="array" ref="CJ554">INDEX($K:$P,ROW(),MATCH(CJ$3,$K$2:$P$2,0))</f>
        <v>0.1</v>
      </c>
      <c r="CK554" s="148" cm="1">
        <f t="array" ref="CK554">INDEX($K:$P,ROW(),MATCH(CK$3,$K$2:$P$2,0))</f>
        <v>0.1</v>
      </c>
      <c r="CL554" s="148" cm="1">
        <f t="array" ref="CL554">INDEX($K:$P,ROW(),MATCH(CL$3,$K$2:$P$2,0))</f>
        <v>0.1</v>
      </c>
    </row>
    <row r="555" spans="2:90" x14ac:dyDescent="0.4">
      <c r="B555" s="123" t="e">
        <f>"Revenue - "&amp;B557</f>
        <v>#REF!</v>
      </c>
      <c r="C555" t="s">
        <v>198</v>
      </c>
      <c r="D555" t="s">
        <v>336</v>
      </c>
      <c r="E555" s="8" t="str">
        <f t="shared" si="559"/>
        <v>555 ADREV-PV</v>
      </c>
      <c r="H555" s="27"/>
      <c r="I555" s="78"/>
      <c r="J555" s="78"/>
      <c r="K555" s="115">
        <f t="shared" ref="K555:P555" ca="1" si="560">SUMIF($3:$3,K$2,555:555)</f>
        <v>6000</v>
      </c>
      <c r="L555" s="115">
        <f t="shared" ca="1" si="560"/>
        <v>6000</v>
      </c>
      <c r="M555" s="115">
        <f t="shared" ca="1" si="560"/>
        <v>6000</v>
      </c>
      <c r="N555" s="115">
        <f t="shared" ca="1" si="560"/>
        <v>6000</v>
      </c>
      <c r="O555" s="115">
        <f t="shared" ca="1" si="560"/>
        <v>6000</v>
      </c>
      <c r="P555" s="115">
        <f t="shared" ca="1" si="560"/>
        <v>6000</v>
      </c>
      <c r="R555" s="115"/>
      <c r="S555" s="144" cm="1">
        <f t="array" aca="1" ref="S555" ca="1">S554*INDIRECT(S547)</f>
        <v>500</v>
      </c>
      <c r="T555" s="144" cm="1">
        <f t="array" aca="1" ref="T555" ca="1">T554*INDIRECT(T547)</f>
        <v>500</v>
      </c>
      <c r="U555" s="144" cm="1">
        <f t="array" aca="1" ref="U555" ca="1">U554*INDIRECT(U547)</f>
        <v>500</v>
      </c>
      <c r="V555" s="144" cm="1">
        <f t="array" aca="1" ref="V555" ca="1">V554*INDIRECT(V547)</f>
        <v>500</v>
      </c>
      <c r="W555" s="144" cm="1">
        <f t="array" aca="1" ref="W555" ca="1">W554*INDIRECT(W547)</f>
        <v>500</v>
      </c>
      <c r="X555" s="144" cm="1">
        <f t="array" aca="1" ref="X555" ca="1">X554*INDIRECT(X547)</f>
        <v>500</v>
      </c>
      <c r="Y555" s="144" cm="1">
        <f t="array" aca="1" ref="Y555" ca="1">Y554*INDIRECT(Y547)</f>
        <v>500</v>
      </c>
      <c r="Z555" s="144" cm="1">
        <f t="array" aca="1" ref="Z555" ca="1">Z554*INDIRECT(Z547)</f>
        <v>500</v>
      </c>
      <c r="AA555" s="144" cm="1">
        <f t="array" aca="1" ref="AA555" ca="1">AA554*INDIRECT(AA547)</f>
        <v>500</v>
      </c>
      <c r="AB555" s="144" cm="1">
        <f t="array" aca="1" ref="AB555" ca="1">AB554*INDIRECT(AB547)</f>
        <v>500</v>
      </c>
      <c r="AC555" s="144" cm="1">
        <f t="array" aca="1" ref="AC555" ca="1">AC554*INDIRECT(AC547)</f>
        <v>500</v>
      </c>
      <c r="AD555" s="144" cm="1">
        <f t="array" aca="1" ref="AD555" ca="1">AD554*INDIRECT(AD547)</f>
        <v>500</v>
      </c>
      <c r="AE555" s="144" cm="1">
        <f t="array" aca="1" ref="AE555" ca="1">AE554*INDIRECT(AE547)</f>
        <v>500</v>
      </c>
      <c r="AF555" s="144" cm="1">
        <f t="array" aca="1" ref="AF555" ca="1">AF554*INDIRECT(AF547)</f>
        <v>500</v>
      </c>
      <c r="AG555" s="144" cm="1">
        <f t="array" aca="1" ref="AG555" ca="1">AG554*INDIRECT(AG547)</f>
        <v>500</v>
      </c>
      <c r="AH555" s="144" cm="1">
        <f t="array" aca="1" ref="AH555" ca="1">AH554*INDIRECT(AH547)</f>
        <v>500</v>
      </c>
      <c r="AI555" s="144" cm="1">
        <f t="array" aca="1" ref="AI555" ca="1">AI554*INDIRECT(AI547)</f>
        <v>500</v>
      </c>
      <c r="AJ555" s="144" cm="1">
        <f t="array" aca="1" ref="AJ555" ca="1">AJ554*INDIRECT(AJ547)</f>
        <v>500</v>
      </c>
      <c r="AK555" s="144" cm="1">
        <f t="array" aca="1" ref="AK555" ca="1">AK554*INDIRECT(AK547)</f>
        <v>500</v>
      </c>
      <c r="AL555" s="144" cm="1">
        <f t="array" aca="1" ref="AL555" ca="1">AL554*INDIRECT(AL547)</f>
        <v>500</v>
      </c>
      <c r="AM555" s="144" cm="1">
        <f t="array" aca="1" ref="AM555" ca="1">AM554*INDIRECT(AM547)</f>
        <v>500</v>
      </c>
      <c r="AN555" s="144" cm="1">
        <f t="array" aca="1" ref="AN555" ca="1">AN554*INDIRECT(AN547)</f>
        <v>500</v>
      </c>
      <c r="AO555" s="144" cm="1">
        <f t="array" aca="1" ref="AO555" ca="1">AO554*INDIRECT(AO547)</f>
        <v>500</v>
      </c>
      <c r="AP555" s="144" cm="1">
        <f t="array" aca="1" ref="AP555" ca="1">AP554*INDIRECT(AP547)</f>
        <v>500</v>
      </c>
      <c r="AQ555" s="144" cm="1">
        <f t="array" aca="1" ref="AQ555" ca="1">AQ554*INDIRECT(AQ547)</f>
        <v>500</v>
      </c>
      <c r="AR555" s="144" cm="1">
        <f t="array" aca="1" ref="AR555" ca="1">AR554*INDIRECT(AR547)</f>
        <v>500</v>
      </c>
      <c r="AS555" s="144" cm="1">
        <f t="array" aca="1" ref="AS555" ca="1">AS554*INDIRECT(AS547)</f>
        <v>500</v>
      </c>
      <c r="AT555" s="144" cm="1">
        <f t="array" aca="1" ref="AT555" ca="1">AT554*INDIRECT(AT547)</f>
        <v>500</v>
      </c>
      <c r="AU555" s="144" cm="1">
        <f t="array" aca="1" ref="AU555" ca="1">AU554*INDIRECT(AU547)</f>
        <v>500</v>
      </c>
      <c r="AV555" s="144" cm="1">
        <f t="array" aca="1" ref="AV555" ca="1">AV554*INDIRECT(AV547)</f>
        <v>500</v>
      </c>
      <c r="AW555" s="144" cm="1">
        <f t="array" aca="1" ref="AW555" ca="1">AW554*INDIRECT(AW547)</f>
        <v>500</v>
      </c>
      <c r="AX555" s="144" cm="1">
        <f t="array" aca="1" ref="AX555" ca="1">AX554*INDIRECT(AX547)</f>
        <v>500</v>
      </c>
      <c r="AY555" s="144" cm="1">
        <f t="array" aca="1" ref="AY555" ca="1">AY554*INDIRECT(AY547)</f>
        <v>500</v>
      </c>
      <c r="AZ555" s="144" cm="1">
        <f t="array" aca="1" ref="AZ555" ca="1">AZ554*INDIRECT(AZ547)</f>
        <v>500</v>
      </c>
      <c r="BA555" s="144" cm="1">
        <f t="array" aca="1" ref="BA555" ca="1">BA554*INDIRECT(BA547)</f>
        <v>500</v>
      </c>
      <c r="BB555" s="144" cm="1">
        <f t="array" aca="1" ref="BB555" ca="1">BB554*INDIRECT(BB547)</f>
        <v>500</v>
      </c>
      <c r="BC555" s="144" cm="1">
        <f t="array" aca="1" ref="BC555" ca="1">BC554*INDIRECT(BC547)</f>
        <v>500</v>
      </c>
      <c r="BD555" s="144" cm="1">
        <f t="array" aca="1" ref="BD555" ca="1">BD554*INDIRECT(BD547)</f>
        <v>500</v>
      </c>
      <c r="BE555" s="144" cm="1">
        <f t="array" aca="1" ref="BE555" ca="1">BE554*INDIRECT(BE547)</f>
        <v>500</v>
      </c>
      <c r="BF555" s="144" cm="1">
        <f t="array" aca="1" ref="BF555" ca="1">BF554*INDIRECT(BF547)</f>
        <v>500</v>
      </c>
      <c r="BG555" s="144" cm="1">
        <f t="array" aca="1" ref="BG555" ca="1">BG554*INDIRECT(BG547)</f>
        <v>500</v>
      </c>
      <c r="BH555" s="144" cm="1">
        <f t="array" aca="1" ref="BH555" ca="1">BH554*INDIRECT(BH547)</f>
        <v>500</v>
      </c>
      <c r="BI555" s="144" cm="1">
        <f t="array" aca="1" ref="BI555" ca="1">BI554*INDIRECT(BI547)</f>
        <v>500</v>
      </c>
      <c r="BJ555" s="144" cm="1">
        <f t="array" aca="1" ref="BJ555" ca="1">BJ554*INDIRECT(BJ547)</f>
        <v>500</v>
      </c>
      <c r="BK555" s="144" cm="1">
        <f t="array" aca="1" ref="BK555" ca="1">BK554*INDIRECT(BK547)</f>
        <v>500</v>
      </c>
      <c r="BL555" s="144" cm="1">
        <f t="array" aca="1" ref="BL555" ca="1">BL554*INDIRECT(BL547)</f>
        <v>500</v>
      </c>
      <c r="BM555" s="144" cm="1">
        <f t="array" aca="1" ref="BM555" ca="1">BM554*INDIRECT(BM547)</f>
        <v>500</v>
      </c>
      <c r="BN555" s="144" cm="1">
        <f t="array" aca="1" ref="BN555" ca="1">BN554*INDIRECT(BN547)</f>
        <v>500</v>
      </c>
      <c r="BO555" s="144" cm="1">
        <f t="array" aca="1" ref="BO555" ca="1">BO554*INDIRECT(BO547)</f>
        <v>500</v>
      </c>
      <c r="BP555" s="144" cm="1">
        <f t="array" aca="1" ref="BP555" ca="1">BP554*INDIRECT(BP547)</f>
        <v>500</v>
      </c>
      <c r="BQ555" s="144" cm="1">
        <f t="array" aca="1" ref="BQ555" ca="1">BQ554*INDIRECT(BQ547)</f>
        <v>500</v>
      </c>
      <c r="BR555" s="144" cm="1">
        <f t="array" aca="1" ref="BR555" ca="1">BR554*INDIRECT(BR547)</f>
        <v>500</v>
      </c>
      <c r="BS555" s="144" cm="1">
        <f t="array" aca="1" ref="BS555" ca="1">BS554*INDIRECT(BS547)</f>
        <v>500</v>
      </c>
      <c r="BT555" s="144" cm="1">
        <f t="array" aca="1" ref="BT555" ca="1">BT554*INDIRECT(BT547)</f>
        <v>500</v>
      </c>
      <c r="BU555" s="144" cm="1">
        <f t="array" aca="1" ref="BU555" ca="1">BU554*INDIRECT(BU547)</f>
        <v>500</v>
      </c>
      <c r="BV555" s="144" cm="1">
        <f t="array" aca="1" ref="BV555" ca="1">BV554*INDIRECT(BV547)</f>
        <v>500</v>
      </c>
      <c r="BW555" s="144" cm="1">
        <f t="array" aca="1" ref="BW555" ca="1">BW554*INDIRECT(BW547)</f>
        <v>500</v>
      </c>
      <c r="BX555" s="144" cm="1">
        <f t="array" aca="1" ref="BX555" ca="1">BX554*INDIRECT(BX547)</f>
        <v>500</v>
      </c>
      <c r="BY555" s="144" cm="1">
        <f t="array" aca="1" ref="BY555" ca="1">BY554*INDIRECT(BY547)</f>
        <v>500</v>
      </c>
      <c r="BZ555" s="144" cm="1">
        <f t="array" aca="1" ref="BZ555" ca="1">BZ554*INDIRECT(BZ547)</f>
        <v>500</v>
      </c>
      <c r="CA555" s="144" cm="1">
        <f t="array" aca="1" ref="CA555" ca="1">CA554*INDIRECT(CA547)</f>
        <v>500</v>
      </c>
      <c r="CB555" s="144" cm="1">
        <f t="array" aca="1" ref="CB555" ca="1">CB554*INDIRECT(CB547)</f>
        <v>500</v>
      </c>
      <c r="CC555" s="144" cm="1">
        <f t="array" aca="1" ref="CC555" ca="1">CC554*INDIRECT(CC547)</f>
        <v>500</v>
      </c>
      <c r="CD555" s="144" cm="1">
        <f t="array" aca="1" ref="CD555" ca="1">CD554*INDIRECT(CD547)</f>
        <v>500</v>
      </c>
      <c r="CE555" s="144" cm="1">
        <f t="array" aca="1" ref="CE555" ca="1">CE554*INDIRECT(CE547)</f>
        <v>500</v>
      </c>
      <c r="CF555" s="144" cm="1">
        <f t="array" aca="1" ref="CF555" ca="1">CF554*INDIRECT(CF547)</f>
        <v>500</v>
      </c>
      <c r="CG555" s="144" cm="1">
        <f t="array" aca="1" ref="CG555" ca="1">CG554*INDIRECT(CG547)</f>
        <v>500</v>
      </c>
      <c r="CH555" s="144" cm="1">
        <f t="array" aca="1" ref="CH555" ca="1">CH554*INDIRECT(CH547)</f>
        <v>500</v>
      </c>
      <c r="CI555" s="144" cm="1">
        <f t="array" aca="1" ref="CI555" ca="1">CI554*INDIRECT(CI547)</f>
        <v>500</v>
      </c>
      <c r="CJ555" s="144" cm="1">
        <f t="array" aca="1" ref="CJ555" ca="1">CJ554*INDIRECT(CJ547)</f>
        <v>500</v>
      </c>
      <c r="CK555" s="144" cm="1">
        <f t="array" aca="1" ref="CK555" ca="1">CK554*INDIRECT(CK547)</f>
        <v>500</v>
      </c>
      <c r="CL555" s="144" cm="1">
        <f t="array" aca="1" ref="CL555" ca="1">CL554*INDIRECT(CL547)</f>
        <v>500</v>
      </c>
    </row>
    <row r="556" spans="2:90" x14ac:dyDescent="0.4">
      <c r="B556" s="123"/>
      <c r="D556" t="s">
        <v>336</v>
      </c>
      <c r="E556" s="8" t="str">
        <f t="shared" ref="E556" si="561">ROW()&amp;" "&amp;D556</f>
        <v>556 ADREV-PV</v>
      </c>
      <c r="G556" t="s">
        <v>244</v>
      </c>
      <c r="H556" s="27"/>
      <c r="I556" s="78"/>
      <c r="J556" s="78"/>
      <c r="K556" s="33"/>
      <c r="L556" s="33"/>
      <c r="M556" s="33"/>
      <c r="N556" s="33"/>
      <c r="O556" s="33"/>
      <c r="P556" s="33"/>
      <c r="R556" s="33"/>
      <c r="S556" s="77"/>
      <c r="T556" s="77"/>
      <c r="U556" s="77"/>
      <c r="V556" s="77"/>
      <c r="W556" s="77"/>
      <c r="X556" s="77"/>
      <c r="Y556" s="77"/>
      <c r="Z556" s="77"/>
      <c r="AA556" s="77"/>
      <c r="AB556" s="77"/>
      <c r="AC556" s="77"/>
      <c r="AD556" s="77"/>
      <c r="AE556" s="77"/>
      <c r="AF556" s="77"/>
      <c r="AG556" s="77"/>
      <c r="AH556" s="77"/>
      <c r="AI556" s="77"/>
      <c r="AJ556" s="77"/>
      <c r="AK556" s="77"/>
      <c r="AL556" s="77"/>
      <c r="AM556" s="77"/>
      <c r="AN556" s="77"/>
      <c r="AO556" s="77"/>
      <c r="AP556" s="77"/>
      <c r="AQ556" s="77"/>
      <c r="AR556" s="77"/>
      <c r="AS556" s="77"/>
      <c r="AT556" s="77"/>
      <c r="AU556" s="77"/>
      <c r="AV556" s="77"/>
      <c r="AW556" s="77"/>
      <c r="AX556" s="77"/>
      <c r="AY556" s="77"/>
      <c r="AZ556" s="77"/>
      <c r="BA556" s="77"/>
      <c r="BB556" s="77"/>
      <c r="BC556" s="77"/>
      <c r="BD556" s="77"/>
      <c r="BE556" s="77"/>
      <c r="BF556" s="77"/>
      <c r="BG556" s="77"/>
      <c r="BH556" s="77"/>
      <c r="BI556" s="77"/>
      <c r="BJ556" s="77"/>
      <c r="BK556" s="77"/>
      <c r="BL556" s="77"/>
      <c r="BM556" s="77"/>
      <c r="BN556" s="77"/>
      <c r="BO556" s="77"/>
      <c r="BP556" s="77"/>
      <c r="BQ556" s="77"/>
      <c r="BR556" s="77"/>
      <c r="BS556" s="77"/>
      <c r="BT556" s="77"/>
      <c r="BU556" s="77"/>
      <c r="BV556" s="77"/>
      <c r="BW556" s="77"/>
      <c r="BX556" s="77"/>
      <c r="BY556" s="77"/>
      <c r="BZ556" s="77"/>
      <c r="CA556" s="77"/>
      <c r="CB556" s="77"/>
      <c r="CC556" s="77"/>
      <c r="CD556" s="77"/>
      <c r="CE556" s="77"/>
      <c r="CF556" s="77"/>
      <c r="CG556" s="77"/>
      <c r="CH556" s="77"/>
      <c r="CI556" s="77"/>
      <c r="CJ556" s="77"/>
      <c r="CK556" s="77"/>
      <c r="CL556" s="77"/>
    </row>
    <row r="557" spans="2:90" x14ac:dyDescent="0.4">
      <c r="B557" s="132" t="e">
        <f>#REF!</f>
        <v>#REF!</v>
      </c>
      <c r="D557" t="s">
        <v>336</v>
      </c>
      <c r="E557" s="8" t="str">
        <f t="shared" si="559"/>
        <v>557 ADREV-PV</v>
      </c>
      <c r="G557" t="s">
        <v>332</v>
      </c>
      <c r="H557" s="27"/>
      <c r="I557" s="78"/>
      <c r="J557" s="78"/>
      <c r="K557" s="33"/>
      <c r="L557" s="33"/>
      <c r="M557" s="33"/>
      <c r="N557" s="33"/>
      <c r="O557" s="33"/>
      <c r="P557" s="33"/>
      <c r="R557" s="33"/>
      <c r="S557" s="77"/>
      <c r="T557" s="77"/>
      <c r="U557" s="77"/>
      <c r="V557" s="77"/>
      <c r="W557" s="77"/>
      <c r="X557" s="77"/>
      <c r="Y557" s="77"/>
      <c r="Z557" s="77"/>
      <c r="AA557" s="77"/>
      <c r="AB557" s="77"/>
      <c r="AC557" s="77"/>
      <c r="AD557" s="77"/>
      <c r="AE557" s="77"/>
      <c r="AF557" s="77"/>
      <c r="AG557" s="77"/>
      <c r="AH557" s="77"/>
      <c r="AI557" s="77"/>
      <c r="AJ557" s="77"/>
      <c r="AK557" s="77"/>
      <c r="AL557" s="77"/>
      <c r="AM557" s="77"/>
      <c r="AN557" s="77"/>
      <c r="AO557" s="77"/>
      <c r="AP557" s="77"/>
      <c r="AQ557" s="77"/>
      <c r="AR557" s="77"/>
      <c r="AS557" s="77"/>
      <c r="AT557" s="77"/>
      <c r="AU557" s="77"/>
      <c r="AV557" s="77"/>
      <c r="AW557" s="77"/>
      <c r="AX557" s="77"/>
      <c r="AY557" s="77"/>
      <c r="AZ557" s="77"/>
      <c r="BA557" s="77"/>
      <c r="BB557" s="77"/>
      <c r="BC557" s="77"/>
      <c r="BD557" s="77"/>
      <c r="BE557" s="77"/>
      <c r="BF557" s="77"/>
      <c r="BG557" s="77"/>
      <c r="BH557" s="77"/>
      <c r="BI557" s="77"/>
      <c r="BJ557" s="77"/>
      <c r="BK557" s="77"/>
      <c r="BL557" s="77"/>
      <c r="BM557" s="77"/>
      <c r="BN557" s="77"/>
      <c r="BO557" s="77"/>
      <c r="BP557" s="77"/>
      <c r="BQ557" s="77"/>
      <c r="BR557" s="77"/>
      <c r="BS557" s="77"/>
      <c r="BT557" s="77"/>
      <c r="BU557" s="77"/>
      <c r="BV557" s="77"/>
      <c r="BW557" s="77"/>
      <c r="BX557" s="77"/>
      <c r="BY557" s="77"/>
      <c r="BZ557" s="77"/>
      <c r="CA557" s="77"/>
      <c r="CB557" s="77"/>
      <c r="CC557" s="77"/>
      <c r="CD557" s="77"/>
      <c r="CE557" s="77"/>
      <c r="CF557" s="77"/>
      <c r="CG557" s="77"/>
      <c r="CH557" s="77"/>
      <c r="CI557" s="77"/>
      <c r="CJ557" s="77"/>
      <c r="CK557" s="77"/>
      <c r="CL557" s="77"/>
    </row>
    <row r="558" spans="2:90" x14ac:dyDescent="0.4">
      <c r="B558" s="235" t="str">
        <f>IFERROR(SUBSTITUTE(B552,":",""),"no unit")</f>
        <v>impression</v>
      </c>
      <c r="D558" t="s">
        <v>336</v>
      </c>
      <c r="E558" s="8" t="str">
        <f t="shared" ref="E558:E564" si="562">ROW()&amp;" "&amp;D558</f>
        <v>558 ADREV-PV</v>
      </c>
      <c r="G558" t="s">
        <v>332</v>
      </c>
      <c r="H558" s="27"/>
      <c r="I558" s="78"/>
      <c r="J558" s="78"/>
      <c r="K558" s="33"/>
      <c r="L558" s="33"/>
      <c r="M558" s="33"/>
      <c r="N558" s="33"/>
      <c r="O558" s="33"/>
      <c r="P558" s="33"/>
      <c r="R558" s="33"/>
      <c r="S558" s="77"/>
      <c r="T558" s="77"/>
      <c r="U558" s="77"/>
      <c r="V558" s="77"/>
      <c r="W558" s="77"/>
      <c r="X558" s="77"/>
      <c r="Y558" s="77"/>
      <c r="Z558" s="77"/>
      <c r="AA558" s="77"/>
      <c r="AB558" s="77"/>
      <c r="AC558" s="77"/>
      <c r="AD558" s="77"/>
      <c r="AE558" s="77"/>
      <c r="AF558" s="77"/>
      <c r="AG558" s="77"/>
      <c r="AH558" s="77"/>
      <c r="AI558" s="77"/>
      <c r="AJ558" s="77"/>
      <c r="AK558" s="77"/>
      <c r="AL558" s="77"/>
      <c r="AM558" s="77"/>
      <c r="AN558" s="77"/>
      <c r="AO558" s="77"/>
      <c r="AP558" s="77"/>
      <c r="AQ558" s="77"/>
      <c r="AR558" s="77"/>
      <c r="AS558" s="77"/>
      <c r="AT558" s="77"/>
      <c r="AU558" s="77"/>
      <c r="AV558" s="77"/>
      <c r="AW558" s="77"/>
      <c r="AX558" s="77"/>
      <c r="AY558" s="77"/>
      <c r="AZ558" s="77"/>
      <c r="BA558" s="77"/>
      <c r="BB558" s="77"/>
      <c r="BC558" s="77"/>
      <c r="BD558" s="77"/>
      <c r="BE558" s="77"/>
      <c r="BF558" s="77"/>
      <c r="BG558" s="77"/>
      <c r="BH558" s="77"/>
      <c r="BI558" s="77"/>
      <c r="BJ558" s="77"/>
      <c r="BK558" s="77"/>
      <c r="BL558" s="77"/>
      <c r="BM558" s="77"/>
      <c r="BN558" s="77"/>
      <c r="BO558" s="77"/>
      <c r="BP558" s="77"/>
      <c r="BQ558" s="77"/>
      <c r="BR558" s="77"/>
      <c r="BS558" s="77"/>
      <c r="BT558" s="77"/>
      <c r="BU558" s="77"/>
      <c r="BV558" s="77"/>
      <c r="BW558" s="77"/>
      <c r="BX558" s="77"/>
      <c r="BY558" s="77"/>
      <c r="BZ558" s="77"/>
      <c r="CA558" s="77"/>
      <c r="CB558" s="77"/>
      <c r="CC558" s="77"/>
      <c r="CD558" s="77"/>
      <c r="CE558" s="77"/>
      <c r="CF558" s="77"/>
      <c r="CG558" s="77"/>
      <c r="CH558" s="77"/>
      <c r="CI558" s="77"/>
      <c r="CJ558" s="77"/>
      <c r="CK558" s="77"/>
      <c r="CL558" s="77"/>
    </row>
    <row r="559" spans="2:90" x14ac:dyDescent="0.4">
      <c r="B559" s="132" t="s">
        <v>461</v>
      </c>
      <c r="D559" t="s">
        <v>336</v>
      </c>
      <c r="E559" s="8" t="str">
        <f t="shared" si="562"/>
        <v>559 ADREV-PV</v>
      </c>
      <c r="G559" t="s">
        <v>332</v>
      </c>
      <c r="K559" s="53"/>
      <c r="L559" s="53"/>
      <c r="M559" s="53"/>
      <c r="N559" s="53"/>
      <c r="O559" s="53"/>
      <c r="P559" s="53"/>
      <c r="R559" s="24"/>
      <c r="S559" s="207" t="str">
        <f t="shared" ref="S559" si="563">ADDRESS(ROW(S555),COLUMN(S555),2)</f>
        <v>S$555</v>
      </c>
      <c r="T559" s="207" t="str">
        <f t="shared" ref="T559:AX559" si="564">ADDRESS(ROW(T555),COLUMN(T555),2)</f>
        <v>T$555</v>
      </c>
      <c r="U559" s="207" t="str">
        <f t="shared" si="564"/>
        <v>U$555</v>
      </c>
      <c r="V559" s="207" t="str">
        <f t="shared" si="564"/>
        <v>V$555</v>
      </c>
      <c r="W559" s="207" t="str">
        <f t="shared" si="564"/>
        <v>W$555</v>
      </c>
      <c r="X559" s="207" t="str">
        <f t="shared" si="564"/>
        <v>X$555</v>
      </c>
      <c r="Y559" s="207" t="str">
        <f t="shared" si="564"/>
        <v>Y$555</v>
      </c>
      <c r="Z559" s="207" t="str">
        <f t="shared" si="564"/>
        <v>Z$555</v>
      </c>
      <c r="AA559" s="207" t="str">
        <f t="shared" si="564"/>
        <v>AA$555</v>
      </c>
      <c r="AB559" s="207" t="str">
        <f t="shared" si="564"/>
        <v>AB$555</v>
      </c>
      <c r="AC559" s="207" t="str">
        <f t="shared" si="564"/>
        <v>AC$555</v>
      </c>
      <c r="AD559" s="207" t="str">
        <f t="shared" si="564"/>
        <v>AD$555</v>
      </c>
      <c r="AE559" s="207" t="str">
        <f t="shared" si="564"/>
        <v>AE$555</v>
      </c>
      <c r="AF559" s="207" t="str">
        <f t="shared" si="564"/>
        <v>AF$555</v>
      </c>
      <c r="AG559" s="207" t="str">
        <f t="shared" si="564"/>
        <v>AG$555</v>
      </c>
      <c r="AH559" s="207" t="str">
        <f t="shared" si="564"/>
        <v>AH$555</v>
      </c>
      <c r="AI559" s="207" t="str">
        <f t="shared" si="564"/>
        <v>AI$555</v>
      </c>
      <c r="AJ559" s="207" t="str">
        <f t="shared" si="564"/>
        <v>AJ$555</v>
      </c>
      <c r="AK559" s="207" t="str">
        <f t="shared" si="564"/>
        <v>AK$555</v>
      </c>
      <c r="AL559" s="207" t="str">
        <f t="shared" si="564"/>
        <v>AL$555</v>
      </c>
      <c r="AM559" s="207" t="str">
        <f t="shared" si="564"/>
        <v>AM$555</v>
      </c>
      <c r="AN559" s="207" t="str">
        <f t="shared" si="564"/>
        <v>AN$555</v>
      </c>
      <c r="AO559" s="207" t="str">
        <f t="shared" si="564"/>
        <v>AO$555</v>
      </c>
      <c r="AP559" s="207" t="str">
        <f t="shared" si="564"/>
        <v>AP$555</v>
      </c>
      <c r="AQ559" s="207" t="str">
        <f t="shared" si="564"/>
        <v>AQ$555</v>
      </c>
      <c r="AR559" s="207" t="str">
        <f t="shared" si="564"/>
        <v>AR$555</v>
      </c>
      <c r="AS559" s="207" t="str">
        <f t="shared" si="564"/>
        <v>AS$555</v>
      </c>
      <c r="AT559" s="207" t="str">
        <f t="shared" si="564"/>
        <v>AT$555</v>
      </c>
      <c r="AU559" s="207" t="str">
        <f t="shared" si="564"/>
        <v>AU$555</v>
      </c>
      <c r="AV559" s="207" t="str">
        <f t="shared" si="564"/>
        <v>AV$555</v>
      </c>
      <c r="AW559" s="207" t="str">
        <f t="shared" si="564"/>
        <v>AW$555</v>
      </c>
      <c r="AX559" s="207" t="str">
        <f t="shared" si="564"/>
        <v>AX$555</v>
      </c>
      <c r="AY559" s="207" t="str">
        <f t="shared" ref="AY559:CD559" si="565">ADDRESS(ROW(AY555),COLUMN(AY555),2)</f>
        <v>AY$555</v>
      </c>
      <c r="AZ559" s="207" t="str">
        <f t="shared" si="565"/>
        <v>AZ$555</v>
      </c>
      <c r="BA559" s="207" t="str">
        <f t="shared" si="565"/>
        <v>BA$555</v>
      </c>
      <c r="BB559" s="207" t="str">
        <f t="shared" si="565"/>
        <v>BB$555</v>
      </c>
      <c r="BC559" s="207" t="str">
        <f t="shared" si="565"/>
        <v>BC$555</v>
      </c>
      <c r="BD559" s="207" t="str">
        <f t="shared" si="565"/>
        <v>BD$555</v>
      </c>
      <c r="BE559" s="207" t="str">
        <f t="shared" si="565"/>
        <v>BE$555</v>
      </c>
      <c r="BF559" s="207" t="str">
        <f t="shared" si="565"/>
        <v>BF$555</v>
      </c>
      <c r="BG559" s="207" t="str">
        <f t="shared" si="565"/>
        <v>BG$555</v>
      </c>
      <c r="BH559" s="207" t="str">
        <f t="shared" si="565"/>
        <v>BH$555</v>
      </c>
      <c r="BI559" s="207" t="str">
        <f t="shared" si="565"/>
        <v>BI$555</v>
      </c>
      <c r="BJ559" s="207" t="str">
        <f t="shared" si="565"/>
        <v>BJ$555</v>
      </c>
      <c r="BK559" s="207" t="str">
        <f t="shared" si="565"/>
        <v>BK$555</v>
      </c>
      <c r="BL559" s="207" t="str">
        <f t="shared" si="565"/>
        <v>BL$555</v>
      </c>
      <c r="BM559" s="207" t="str">
        <f t="shared" si="565"/>
        <v>BM$555</v>
      </c>
      <c r="BN559" s="207" t="str">
        <f t="shared" si="565"/>
        <v>BN$555</v>
      </c>
      <c r="BO559" s="207" t="str">
        <f t="shared" si="565"/>
        <v>BO$555</v>
      </c>
      <c r="BP559" s="207" t="str">
        <f t="shared" si="565"/>
        <v>BP$555</v>
      </c>
      <c r="BQ559" s="207" t="str">
        <f t="shared" si="565"/>
        <v>BQ$555</v>
      </c>
      <c r="BR559" s="207" t="str">
        <f t="shared" si="565"/>
        <v>BR$555</v>
      </c>
      <c r="BS559" s="207" t="str">
        <f t="shared" si="565"/>
        <v>BS$555</v>
      </c>
      <c r="BT559" s="207" t="str">
        <f t="shared" si="565"/>
        <v>BT$555</v>
      </c>
      <c r="BU559" s="207" t="str">
        <f t="shared" si="565"/>
        <v>BU$555</v>
      </c>
      <c r="BV559" s="207" t="str">
        <f t="shared" si="565"/>
        <v>BV$555</v>
      </c>
      <c r="BW559" s="207" t="str">
        <f t="shared" si="565"/>
        <v>BW$555</v>
      </c>
      <c r="BX559" s="207" t="str">
        <f t="shared" si="565"/>
        <v>BX$555</v>
      </c>
      <c r="BY559" s="207" t="str">
        <f t="shared" si="565"/>
        <v>BY$555</v>
      </c>
      <c r="BZ559" s="207" t="str">
        <f t="shared" si="565"/>
        <v>BZ$555</v>
      </c>
      <c r="CA559" s="207" t="str">
        <f t="shared" si="565"/>
        <v>CA$555</v>
      </c>
      <c r="CB559" s="207" t="str">
        <f t="shared" si="565"/>
        <v>CB$555</v>
      </c>
      <c r="CC559" s="207" t="str">
        <f t="shared" si="565"/>
        <v>CC$555</v>
      </c>
      <c r="CD559" s="207" t="str">
        <f t="shared" si="565"/>
        <v>CD$555</v>
      </c>
      <c r="CE559" s="207" t="str">
        <f t="shared" ref="CE559:CK559" si="566">ADDRESS(ROW(CE555),COLUMN(CE555),2)</f>
        <v>CE$555</v>
      </c>
      <c r="CF559" s="207" t="str">
        <f t="shared" si="566"/>
        <v>CF$555</v>
      </c>
      <c r="CG559" s="207" t="str">
        <f t="shared" si="566"/>
        <v>CG$555</v>
      </c>
      <c r="CH559" s="207" t="str">
        <f t="shared" si="566"/>
        <v>CH$555</v>
      </c>
      <c r="CI559" s="207" t="str">
        <f t="shared" si="566"/>
        <v>CI$555</v>
      </c>
      <c r="CJ559" s="207" t="str">
        <f t="shared" si="566"/>
        <v>CJ$555</v>
      </c>
      <c r="CK559" s="207" t="str">
        <f t="shared" si="566"/>
        <v>CK$555</v>
      </c>
      <c r="CL559" s="207" t="str">
        <f t="shared" ref="CL559" si="567">ADDRESS(ROW(CL555),COLUMN(CL555),2)</f>
        <v>CL$555</v>
      </c>
    </row>
    <row r="560" spans="2:90" x14ac:dyDescent="0.4">
      <c r="B560" s="132" t="s">
        <v>462</v>
      </c>
      <c r="D560" t="s">
        <v>336</v>
      </c>
      <c r="E560" s="8" t="str">
        <f t="shared" si="562"/>
        <v>560 ADREV-PV</v>
      </c>
      <c r="G560" t="s">
        <v>332</v>
      </c>
      <c r="K560" s="53"/>
      <c r="L560" s="53"/>
      <c r="M560" s="53"/>
      <c r="N560" s="53"/>
      <c r="O560" s="53"/>
      <c r="P560" s="53"/>
      <c r="R560" s="24"/>
      <c r="S560" s="80" t="e">
        <f>#REF!</f>
        <v>#REF!</v>
      </c>
      <c r="T560" s="80" t="e">
        <f>#REF!</f>
        <v>#REF!</v>
      </c>
      <c r="U560" s="80" t="e">
        <f>#REF!</f>
        <v>#REF!</v>
      </c>
      <c r="V560" s="80" t="e">
        <f>#REF!</f>
        <v>#REF!</v>
      </c>
      <c r="W560" s="80" t="e">
        <f>#REF!</f>
        <v>#REF!</v>
      </c>
      <c r="X560" s="80" t="e">
        <f>#REF!</f>
        <v>#REF!</v>
      </c>
      <c r="Y560" s="80" t="e">
        <f>#REF!</f>
        <v>#REF!</v>
      </c>
      <c r="Z560" s="80" t="e">
        <f>#REF!</f>
        <v>#REF!</v>
      </c>
      <c r="AA560" s="80" t="e">
        <f>#REF!</f>
        <v>#REF!</v>
      </c>
      <c r="AB560" s="80" t="e">
        <f>#REF!</f>
        <v>#REF!</v>
      </c>
      <c r="AC560" s="80" t="e">
        <f>#REF!</f>
        <v>#REF!</v>
      </c>
      <c r="AD560" s="80" t="e">
        <f>#REF!</f>
        <v>#REF!</v>
      </c>
      <c r="AE560" s="80" t="e">
        <f>#REF!</f>
        <v>#REF!</v>
      </c>
      <c r="AF560" s="80" t="e">
        <f>#REF!</f>
        <v>#REF!</v>
      </c>
      <c r="AG560" s="80" t="e">
        <f>#REF!</f>
        <v>#REF!</v>
      </c>
      <c r="AH560" s="80" t="e">
        <f>#REF!</f>
        <v>#REF!</v>
      </c>
      <c r="AI560" s="80" t="e">
        <f>#REF!</f>
        <v>#REF!</v>
      </c>
      <c r="AJ560" s="80" t="e">
        <f>#REF!</f>
        <v>#REF!</v>
      </c>
      <c r="AK560" s="80" t="e">
        <f>#REF!</f>
        <v>#REF!</v>
      </c>
      <c r="AL560" s="80" t="e">
        <f>#REF!</f>
        <v>#REF!</v>
      </c>
      <c r="AM560" s="80" t="e">
        <f>#REF!</f>
        <v>#REF!</v>
      </c>
      <c r="AN560" s="80" t="e">
        <f>#REF!</f>
        <v>#REF!</v>
      </c>
      <c r="AO560" s="80" t="e">
        <f>#REF!</f>
        <v>#REF!</v>
      </c>
      <c r="AP560" s="80" t="e">
        <f>#REF!</f>
        <v>#REF!</v>
      </c>
      <c r="AQ560" s="80" t="e">
        <f>#REF!</f>
        <v>#REF!</v>
      </c>
      <c r="AR560" s="80" t="e">
        <f>#REF!</f>
        <v>#REF!</v>
      </c>
      <c r="AS560" s="80" t="e">
        <f>#REF!</f>
        <v>#REF!</v>
      </c>
      <c r="AT560" s="80" t="e">
        <f>#REF!</f>
        <v>#REF!</v>
      </c>
      <c r="AU560" s="80" t="e">
        <f>#REF!</f>
        <v>#REF!</v>
      </c>
      <c r="AV560" s="80" t="e">
        <f>#REF!</f>
        <v>#REF!</v>
      </c>
      <c r="AW560" s="80" t="e">
        <f>#REF!</f>
        <v>#REF!</v>
      </c>
      <c r="AX560" s="80" t="e">
        <f>#REF!</f>
        <v>#REF!</v>
      </c>
      <c r="AY560" s="80" t="e">
        <f>#REF!</f>
        <v>#REF!</v>
      </c>
      <c r="AZ560" s="80" t="e">
        <f>#REF!</f>
        <v>#REF!</v>
      </c>
      <c r="BA560" s="80" t="e">
        <f>#REF!</f>
        <v>#REF!</v>
      </c>
      <c r="BB560" s="80" t="e">
        <f>#REF!</f>
        <v>#REF!</v>
      </c>
      <c r="BC560" s="80" t="e">
        <f>#REF!</f>
        <v>#REF!</v>
      </c>
      <c r="BD560" s="80" t="e">
        <f>#REF!</f>
        <v>#REF!</v>
      </c>
      <c r="BE560" s="80" t="e">
        <f>#REF!</f>
        <v>#REF!</v>
      </c>
      <c r="BF560" s="80" t="e">
        <f>#REF!</f>
        <v>#REF!</v>
      </c>
      <c r="BG560" s="80" t="e">
        <f>#REF!</f>
        <v>#REF!</v>
      </c>
      <c r="BH560" s="80" t="e">
        <f>#REF!</f>
        <v>#REF!</v>
      </c>
      <c r="BI560" s="80" t="e">
        <f>#REF!</f>
        <v>#REF!</v>
      </c>
      <c r="BJ560" s="80" t="e">
        <f>#REF!</f>
        <v>#REF!</v>
      </c>
      <c r="BK560" s="80" t="e">
        <f>#REF!</f>
        <v>#REF!</v>
      </c>
      <c r="BL560" s="80" t="e">
        <f>#REF!</f>
        <v>#REF!</v>
      </c>
      <c r="BM560" s="80" t="e">
        <f>#REF!</f>
        <v>#REF!</v>
      </c>
      <c r="BN560" s="80" t="e">
        <f>#REF!</f>
        <v>#REF!</v>
      </c>
      <c r="BO560" s="80" t="e">
        <f>#REF!</f>
        <v>#REF!</v>
      </c>
      <c r="BP560" s="80" t="e">
        <f>#REF!</f>
        <v>#REF!</v>
      </c>
      <c r="BQ560" s="80" t="e">
        <f>#REF!</f>
        <v>#REF!</v>
      </c>
      <c r="BR560" s="80" t="e">
        <f>#REF!</f>
        <v>#REF!</v>
      </c>
      <c r="BS560" s="80" t="e">
        <f>#REF!</f>
        <v>#REF!</v>
      </c>
      <c r="BT560" s="80" t="e">
        <f>#REF!</f>
        <v>#REF!</v>
      </c>
      <c r="BU560" s="80" t="e">
        <f>#REF!</f>
        <v>#REF!</v>
      </c>
      <c r="BV560" s="80" t="e">
        <f>#REF!</f>
        <v>#REF!</v>
      </c>
      <c r="BW560" s="80" t="e">
        <f>#REF!</f>
        <v>#REF!</v>
      </c>
      <c r="BX560" s="80" t="e">
        <f>#REF!</f>
        <v>#REF!</v>
      </c>
      <c r="BY560" s="80" t="e">
        <f>#REF!</f>
        <v>#REF!</v>
      </c>
      <c r="BZ560" s="80" t="e">
        <f>#REF!</f>
        <v>#REF!</v>
      </c>
      <c r="CA560" s="80" t="e">
        <f>#REF!</f>
        <v>#REF!</v>
      </c>
      <c r="CB560" s="80" t="e">
        <f>#REF!</f>
        <v>#REF!</v>
      </c>
      <c r="CC560" s="80" t="e">
        <f>#REF!</f>
        <v>#REF!</v>
      </c>
      <c r="CD560" s="80" t="e">
        <f>#REF!</f>
        <v>#REF!</v>
      </c>
      <c r="CE560" s="80" t="e">
        <f>#REF!</f>
        <v>#REF!</v>
      </c>
      <c r="CF560" s="80" t="e">
        <f>#REF!</f>
        <v>#REF!</v>
      </c>
      <c r="CG560" s="80" t="e">
        <f>#REF!</f>
        <v>#REF!</v>
      </c>
      <c r="CH560" s="80" t="e">
        <f>#REF!</f>
        <v>#REF!</v>
      </c>
      <c r="CI560" s="80" t="e">
        <f>#REF!</f>
        <v>#REF!</v>
      </c>
      <c r="CJ560" s="80" t="e">
        <f>#REF!</f>
        <v>#REF!</v>
      </c>
      <c r="CK560" s="80" t="e">
        <f>#REF!</f>
        <v>#REF!</v>
      </c>
      <c r="CL560" s="80" t="e">
        <f>#REF!</f>
        <v>#REF!</v>
      </c>
    </row>
    <row r="561" spans="2:90" x14ac:dyDescent="0.4">
      <c r="B561" s="132" t="e">
        <f>#REF!</f>
        <v>#REF!</v>
      </c>
      <c r="D561" t="s">
        <v>336</v>
      </c>
      <c r="E561" s="8" t="str">
        <f t="shared" si="562"/>
        <v>561 ADREV-PV</v>
      </c>
      <c r="G561" t="s">
        <v>332</v>
      </c>
      <c r="H561" s="12"/>
      <c r="I561" s="60"/>
      <c r="J561" s="60"/>
      <c r="K561" s="15"/>
      <c r="L561" s="15"/>
      <c r="M561" s="15"/>
      <c r="N561" s="15"/>
      <c r="O561" s="15"/>
      <c r="P561" s="15"/>
      <c r="R561" s="15"/>
    </row>
    <row r="562" spans="2:90" x14ac:dyDescent="0.4">
      <c r="B562" s="132" t="s">
        <v>489</v>
      </c>
      <c r="D562" t="s">
        <v>336</v>
      </c>
      <c r="E562" s="8" t="str">
        <f t="shared" si="562"/>
        <v>562 ADREV-PV</v>
      </c>
      <c r="G562" t="s">
        <v>332</v>
      </c>
      <c r="H562" s="12"/>
      <c r="I562" s="60"/>
      <c r="J562" s="60"/>
      <c r="K562" s="15"/>
      <c r="L562" s="15"/>
      <c r="M562" s="15"/>
      <c r="N562" s="15"/>
      <c r="O562" s="15"/>
      <c r="P562" s="15"/>
      <c r="R562" s="15"/>
    </row>
    <row r="563" spans="2:90" x14ac:dyDescent="0.4">
      <c r="B563" s="132" t="s">
        <v>463</v>
      </c>
      <c r="D563" t="s">
        <v>336</v>
      </c>
      <c r="E563" s="8" t="str">
        <f t="shared" si="562"/>
        <v>563 ADREV-PV</v>
      </c>
      <c r="G563" t="s">
        <v>332</v>
      </c>
      <c r="H563" s="12"/>
      <c r="I563" s="60"/>
      <c r="J563" s="60"/>
      <c r="K563" s="15"/>
      <c r="L563" s="15"/>
      <c r="M563" s="15"/>
      <c r="N563" s="15"/>
      <c r="O563" s="15"/>
      <c r="P563" s="15"/>
      <c r="R563" s="15"/>
      <c r="S563" s="76"/>
      <c r="T563" s="76"/>
      <c r="U563" s="76"/>
      <c r="V563" s="76"/>
      <c r="W563" s="76"/>
      <c r="X563" s="76"/>
      <c r="Y563" s="76"/>
      <c r="Z563" s="76"/>
      <c r="AA563" s="76"/>
      <c r="AB563" s="76"/>
      <c r="AC563" s="76"/>
      <c r="AD563" s="76"/>
      <c r="AE563" s="76"/>
      <c r="AF563" s="76"/>
      <c r="AG563" s="76"/>
      <c r="AH563" s="76"/>
      <c r="AI563" s="76"/>
      <c r="AJ563" s="76"/>
      <c r="AK563" s="76"/>
      <c r="AL563" s="76"/>
      <c r="AM563" s="76"/>
      <c r="AN563" s="76"/>
      <c r="AO563" s="76"/>
      <c r="AP563" s="76"/>
      <c r="AQ563" s="76"/>
      <c r="AR563" s="76"/>
      <c r="AS563" s="76"/>
      <c r="AT563" s="76"/>
      <c r="AU563" s="76"/>
      <c r="AV563" s="76"/>
      <c r="AW563" s="76"/>
      <c r="AX563" s="76"/>
      <c r="AY563" s="76"/>
      <c r="AZ563" s="76"/>
      <c r="BA563" s="76"/>
      <c r="BB563" s="76"/>
      <c r="BC563" s="76"/>
      <c r="BD563" s="76"/>
      <c r="BE563" s="76"/>
      <c r="BF563" s="76"/>
      <c r="BG563" s="76"/>
      <c r="BH563" s="76"/>
      <c r="BI563" s="76"/>
      <c r="BJ563" s="76"/>
      <c r="BK563" s="76"/>
      <c r="BL563" s="76"/>
      <c r="BM563" s="76"/>
      <c r="BN563" s="76"/>
      <c r="BO563" s="76"/>
      <c r="BP563" s="76"/>
      <c r="BQ563" s="76"/>
      <c r="BR563" s="76"/>
      <c r="BS563" s="76"/>
      <c r="BT563" s="76"/>
      <c r="BU563" s="76"/>
      <c r="BV563" s="76"/>
      <c r="BW563" s="76"/>
      <c r="BX563" s="76"/>
      <c r="BY563" s="76"/>
      <c r="BZ563" s="76"/>
      <c r="CA563" s="76"/>
      <c r="CB563" s="76"/>
      <c r="CC563" s="76"/>
      <c r="CD563" s="76"/>
      <c r="CE563" s="76"/>
      <c r="CF563" s="76"/>
      <c r="CG563" s="76"/>
      <c r="CH563" s="76"/>
      <c r="CI563" s="76"/>
      <c r="CJ563" s="76"/>
      <c r="CK563" s="76"/>
      <c r="CL563" s="76"/>
    </row>
    <row r="564" spans="2:90" x14ac:dyDescent="0.4">
      <c r="B564" s="132" t="s">
        <v>464</v>
      </c>
      <c r="D564" t="s">
        <v>336</v>
      </c>
      <c r="E564" s="8" t="str">
        <f t="shared" si="562"/>
        <v>564 ADREV-PV</v>
      </c>
      <c r="G564" t="s">
        <v>332</v>
      </c>
      <c r="H564" s="12"/>
      <c r="I564" s="60"/>
      <c r="J564" s="60"/>
      <c r="K564" s="15"/>
      <c r="L564" s="15"/>
      <c r="M564" s="15"/>
      <c r="N564" s="15"/>
      <c r="O564" s="15"/>
      <c r="P564" s="15"/>
      <c r="R564" s="15"/>
      <c r="S564" s="76"/>
      <c r="T564" s="76"/>
      <c r="U564" s="76"/>
      <c r="V564" s="76"/>
      <c r="W564" s="76"/>
      <c r="X564" s="76"/>
      <c r="Y564" s="76"/>
      <c r="Z564" s="76"/>
      <c r="AA564" s="76"/>
      <c r="AB564" s="76"/>
      <c r="AC564" s="76"/>
      <c r="AD564" s="76"/>
      <c r="AE564" s="76"/>
      <c r="AF564" s="76"/>
      <c r="AG564" s="76"/>
      <c r="AH564" s="76"/>
      <c r="AI564" s="76"/>
      <c r="AJ564" s="76"/>
      <c r="AK564" s="76"/>
      <c r="AL564" s="76"/>
      <c r="AM564" s="76"/>
      <c r="AN564" s="76"/>
      <c r="AO564" s="76"/>
      <c r="AP564" s="76"/>
      <c r="AQ564" s="76"/>
      <c r="AR564" s="76"/>
      <c r="AS564" s="76"/>
      <c r="AT564" s="76"/>
      <c r="AU564" s="76"/>
      <c r="AV564" s="76"/>
      <c r="AW564" s="76"/>
      <c r="AX564" s="76"/>
      <c r="AY564" s="76"/>
      <c r="AZ564" s="76"/>
      <c r="BA564" s="76"/>
      <c r="BB564" s="76"/>
      <c r="BC564" s="76"/>
      <c r="BD564" s="76"/>
      <c r="BE564" s="76"/>
      <c r="BF564" s="76"/>
      <c r="BG564" s="76"/>
      <c r="BH564" s="76"/>
      <c r="BI564" s="76"/>
      <c r="BJ564" s="76"/>
      <c r="BK564" s="76"/>
      <c r="BL564" s="76"/>
      <c r="BM564" s="76"/>
      <c r="BN564" s="76"/>
      <c r="BO564" s="76"/>
      <c r="BP564" s="76"/>
      <c r="BQ564" s="76"/>
      <c r="BR564" s="76"/>
      <c r="BS564" s="76"/>
      <c r="BT564" s="76"/>
      <c r="BU564" s="76"/>
      <c r="BV564" s="76"/>
      <c r="BW564" s="76"/>
      <c r="BX564" s="76"/>
      <c r="BY564" s="76"/>
      <c r="BZ564" s="76"/>
      <c r="CA564" s="76"/>
      <c r="CB564" s="76"/>
      <c r="CC564" s="76"/>
      <c r="CD564" s="76"/>
      <c r="CE564" s="76"/>
      <c r="CF564" s="76"/>
      <c r="CG564" s="76"/>
      <c r="CH564" s="76"/>
      <c r="CI564" s="76"/>
      <c r="CJ564" s="76"/>
      <c r="CK564" s="76"/>
      <c r="CL564" s="76"/>
    </row>
    <row r="565" spans="2:90" x14ac:dyDescent="0.4">
      <c r="B565" s="167"/>
      <c r="E565" s="8"/>
      <c r="H565" s="12"/>
      <c r="I565" s="60"/>
      <c r="J565" s="60"/>
      <c r="K565" s="15"/>
      <c r="L565" s="15"/>
      <c r="M565" s="15"/>
      <c r="N565" s="15"/>
      <c r="O565" s="15"/>
      <c r="P565" s="15"/>
      <c r="R565" s="15"/>
      <c r="S565" s="76"/>
      <c r="T565" s="76"/>
      <c r="U565" s="76"/>
      <c r="V565" s="76"/>
      <c r="W565" s="76"/>
      <c r="X565" s="76"/>
      <c r="Y565" s="76"/>
      <c r="Z565" s="76"/>
      <c r="AA565" s="76"/>
      <c r="AB565" s="76"/>
      <c r="AC565" s="76"/>
      <c r="AD565" s="76"/>
      <c r="AE565" s="76"/>
      <c r="AF565" s="76"/>
      <c r="AG565" s="76"/>
      <c r="AH565" s="76"/>
      <c r="AI565" s="76"/>
      <c r="AJ565" s="76"/>
      <c r="AK565" s="76"/>
      <c r="AL565" s="76"/>
      <c r="AM565" s="76"/>
      <c r="AN565" s="76"/>
      <c r="AO565" s="76"/>
      <c r="AP565" s="76"/>
      <c r="AQ565" s="76"/>
      <c r="AR565" s="76"/>
      <c r="AS565" s="76"/>
      <c r="AT565" s="76"/>
      <c r="AU565" s="76"/>
      <c r="AV565" s="76"/>
      <c r="AW565" s="76"/>
      <c r="AX565" s="76"/>
      <c r="AY565" s="76"/>
      <c r="AZ565" s="76"/>
      <c r="BA565" s="76"/>
      <c r="BB565" s="76"/>
      <c r="BC565" s="76"/>
      <c r="BD565" s="76"/>
      <c r="BE565" s="76"/>
      <c r="BF565" s="76"/>
      <c r="BG565" s="76"/>
      <c r="BH565" s="76"/>
      <c r="BI565" s="76"/>
      <c r="BJ565" s="76"/>
      <c r="BK565" s="76"/>
      <c r="BL565" s="76"/>
      <c r="BM565" s="76"/>
      <c r="BN565" s="76"/>
      <c r="BO565" s="76"/>
      <c r="BP565" s="76"/>
      <c r="BQ565" s="76"/>
      <c r="BR565" s="76"/>
      <c r="BS565" s="76"/>
      <c r="BT565" s="76"/>
      <c r="BU565" s="76"/>
      <c r="BV565" s="76"/>
      <c r="BW565" s="76"/>
      <c r="BX565" s="76"/>
      <c r="BY565" s="76"/>
      <c r="BZ565" s="76"/>
      <c r="CA565" s="76"/>
      <c r="CB565" s="76"/>
      <c r="CC565" s="76"/>
      <c r="CD565" s="76"/>
      <c r="CE565" s="76"/>
      <c r="CF565" s="76"/>
      <c r="CG565" s="76"/>
      <c r="CH565" s="76"/>
      <c r="CI565" s="76"/>
      <c r="CJ565" s="76"/>
      <c r="CK565" s="76"/>
      <c r="CL565" s="76"/>
    </row>
    <row r="567" spans="2:90" x14ac:dyDescent="0.4">
      <c r="B567" s="171" t="s">
        <v>490</v>
      </c>
      <c r="E567" s="8"/>
      <c r="H567" s="170"/>
      <c r="I567" s="172"/>
      <c r="J567" s="172"/>
      <c r="K567" s="193"/>
      <c r="L567" s="193"/>
      <c r="M567" s="193"/>
      <c r="N567" s="193"/>
      <c r="O567" s="193"/>
      <c r="P567" s="193"/>
      <c r="R567" s="194"/>
      <c r="S567" s="170"/>
      <c r="T567" s="170"/>
      <c r="U567" s="170"/>
      <c r="V567" s="170"/>
      <c r="W567" s="170"/>
      <c r="X567" s="170"/>
      <c r="Y567" s="170"/>
      <c r="Z567" s="170"/>
      <c r="AA567" s="170"/>
      <c r="AB567" s="170"/>
      <c r="AC567" s="170"/>
      <c r="AD567" s="170"/>
      <c r="AE567" s="170"/>
      <c r="AF567" s="170"/>
      <c r="AG567" s="170"/>
      <c r="AH567" s="170"/>
      <c r="AI567" s="170"/>
      <c r="AJ567" s="170"/>
      <c r="AK567" s="170"/>
      <c r="AL567" s="170"/>
      <c r="AM567" s="170"/>
      <c r="AN567" s="170"/>
      <c r="AO567" s="170"/>
      <c r="AP567" s="170"/>
      <c r="AQ567" s="170"/>
      <c r="AR567" s="170"/>
      <c r="AS567" s="170"/>
      <c r="AT567" s="170"/>
      <c r="AU567" s="170"/>
      <c r="AV567" s="170"/>
      <c r="AW567" s="170"/>
      <c r="AX567" s="170"/>
      <c r="AY567" s="170"/>
      <c r="AZ567" s="170"/>
      <c r="BA567" s="170"/>
      <c r="BB567" s="170"/>
      <c r="BC567" s="170"/>
      <c r="BD567" s="170"/>
      <c r="BE567" s="170"/>
      <c r="BF567" s="170"/>
      <c r="BG567" s="170"/>
      <c r="BH567" s="170"/>
      <c r="BI567" s="170"/>
      <c r="BJ567" s="170"/>
      <c r="BK567" s="170"/>
      <c r="BL567" s="170"/>
      <c r="BM567" s="170"/>
      <c r="BN567" s="170"/>
      <c r="BO567" s="170"/>
      <c r="BP567" s="170"/>
      <c r="BQ567" s="170"/>
      <c r="BR567" s="170"/>
      <c r="BS567" s="170"/>
      <c r="BT567" s="170"/>
      <c r="BU567" s="170"/>
      <c r="BV567" s="170"/>
      <c r="BW567" s="170"/>
      <c r="BX567" s="170"/>
      <c r="BY567" s="170"/>
      <c r="BZ567" s="170"/>
      <c r="CA567" s="170"/>
      <c r="CB567" s="170"/>
      <c r="CC567" s="170"/>
      <c r="CD567" s="170"/>
      <c r="CE567" s="170"/>
      <c r="CF567" s="170"/>
      <c r="CG567" s="170"/>
      <c r="CH567" s="170"/>
      <c r="CI567" s="170"/>
      <c r="CJ567" s="170"/>
      <c r="CK567" s="170"/>
      <c r="CL567" s="170"/>
    </row>
    <row r="568" spans="2:90" x14ac:dyDescent="0.4">
      <c r="B568" s="171" t="s">
        <v>492</v>
      </c>
      <c r="E568" s="8"/>
      <c r="H568" s="170"/>
      <c r="I568" s="172"/>
      <c r="J568" s="172"/>
      <c r="K568" s="193"/>
      <c r="L568" s="193"/>
      <c r="M568" s="193"/>
      <c r="N568" s="193"/>
      <c r="O568" s="193"/>
      <c r="P568" s="193"/>
      <c r="R568" s="194"/>
      <c r="S568" s="170"/>
      <c r="T568" s="170"/>
      <c r="U568" s="170"/>
      <c r="V568" s="170"/>
      <c r="W568" s="170"/>
      <c r="X568" s="170"/>
      <c r="Y568" s="170"/>
      <c r="Z568" s="170"/>
      <c r="AA568" s="170"/>
      <c r="AB568" s="170"/>
      <c r="AC568" s="170"/>
      <c r="AD568" s="170"/>
      <c r="AE568" s="170"/>
      <c r="AF568" s="170"/>
      <c r="AG568" s="170"/>
      <c r="AH568" s="170"/>
      <c r="AI568" s="170"/>
      <c r="AJ568" s="170"/>
      <c r="AK568" s="170"/>
      <c r="AL568" s="170"/>
      <c r="AM568" s="170"/>
      <c r="AN568" s="170"/>
      <c r="AO568" s="170"/>
      <c r="AP568" s="170"/>
      <c r="AQ568" s="170"/>
      <c r="AR568" s="170"/>
      <c r="AS568" s="170"/>
      <c r="AT568" s="170"/>
      <c r="AU568" s="170"/>
      <c r="AV568" s="170"/>
      <c r="AW568" s="170"/>
      <c r="AX568" s="170"/>
      <c r="AY568" s="170"/>
      <c r="AZ568" s="170"/>
      <c r="BA568" s="170"/>
      <c r="BB568" s="170"/>
      <c r="BC568" s="170"/>
      <c r="BD568" s="170"/>
      <c r="BE568" s="170"/>
      <c r="BF568" s="170"/>
      <c r="BG568" s="170"/>
      <c r="BH568" s="170"/>
      <c r="BI568" s="170"/>
      <c r="BJ568" s="170"/>
      <c r="BK568" s="170"/>
      <c r="BL568" s="170"/>
      <c r="BM568" s="170"/>
      <c r="BN568" s="170"/>
      <c r="BO568" s="170"/>
      <c r="BP568" s="170"/>
      <c r="BQ568" s="170"/>
      <c r="BR568" s="170"/>
      <c r="BS568" s="170"/>
      <c r="BT568" s="170"/>
      <c r="BU568" s="170"/>
      <c r="BV568" s="170"/>
      <c r="BW568" s="170"/>
      <c r="BX568" s="170"/>
      <c r="BY568" s="170"/>
      <c r="BZ568" s="170"/>
      <c r="CA568" s="170"/>
      <c r="CB568" s="170"/>
      <c r="CC568" s="170"/>
      <c r="CD568" s="170"/>
      <c r="CE568" s="170"/>
      <c r="CF568" s="170"/>
      <c r="CG568" s="170"/>
      <c r="CH568" s="170"/>
      <c r="CI568" s="170"/>
      <c r="CJ568" s="170"/>
      <c r="CK568" s="170"/>
      <c r="CL568" s="170"/>
    </row>
    <row r="569" spans="2:90" x14ac:dyDescent="0.4">
      <c r="B569" s="171" t="s">
        <v>461</v>
      </c>
      <c r="E569" s="8"/>
      <c r="H569" s="170"/>
      <c r="I569" s="172"/>
      <c r="J569" s="172"/>
      <c r="K569" s="193"/>
      <c r="L569" s="193"/>
      <c r="M569" s="193"/>
      <c r="N569" s="193"/>
      <c r="O569" s="193"/>
      <c r="P569" s="193"/>
      <c r="R569" s="194"/>
      <c r="S569" s="195" t="str">
        <f t="shared" ref="S569:AX569" si="568">S$16</f>
        <v>S$12</v>
      </c>
      <c r="T569" s="195" t="str">
        <f t="shared" si="568"/>
        <v>T$12</v>
      </c>
      <c r="U569" s="195" t="str">
        <f t="shared" si="568"/>
        <v>U$12</v>
      </c>
      <c r="V569" s="195" t="str">
        <f t="shared" si="568"/>
        <v>V$12</v>
      </c>
      <c r="W569" s="195" t="str">
        <f t="shared" si="568"/>
        <v>W$12</v>
      </c>
      <c r="X569" s="195" t="str">
        <f t="shared" si="568"/>
        <v>X$12</v>
      </c>
      <c r="Y569" s="195" t="str">
        <f t="shared" si="568"/>
        <v>Y$12</v>
      </c>
      <c r="Z569" s="195" t="str">
        <f t="shared" si="568"/>
        <v>Z$12</v>
      </c>
      <c r="AA569" s="195" t="str">
        <f t="shared" si="568"/>
        <v>AA$12</v>
      </c>
      <c r="AB569" s="195" t="str">
        <f t="shared" si="568"/>
        <v>AB$12</v>
      </c>
      <c r="AC569" s="195" t="str">
        <f t="shared" si="568"/>
        <v>AC$12</v>
      </c>
      <c r="AD569" s="195" t="str">
        <f t="shared" si="568"/>
        <v>AD$12</v>
      </c>
      <c r="AE569" s="195" t="str">
        <f t="shared" si="568"/>
        <v>AE$12</v>
      </c>
      <c r="AF569" s="195" t="str">
        <f t="shared" si="568"/>
        <v>AF$12</v>
      </c>
      <c r="AG569" s="195" t="str">
        <f t="shared" si="568"/>
        <v>AG$12</v>
      </c>
      <c r="AH569" s="195" t="str">
        <f t="shared" si="568"/>
        <v>AH$12</v>
      </c>
      <c r="AI569" s="195" t="str">
        <f t="shared" si="568"/>
        <v>AI$12</v>
      </c>
      <c r="AJ569" s="195" t="str">
        <f t="shared" si="568"/>
        <v>AJ$12</v>
      </c>
      <c r="AK569" s="195" t="str">
        <f t="shared" si="568"/>
        <v>AK$12</v>
      </c>
      <c r="AL569" s="195" t="str">
        <f t="shared" si="568"/>
        <v>AL$12</v>
      </c>
      <c r="AM569" s="195" t="str">
        <f t="shared" si="568"/>
        <v>AM$12</v>
      </c>
      <c r="AN569" s="195" t="str">
        <f t="shared" si="568"/>
        <v>AN$12</v>
      </c>
      <c r="AO569" s="195" t="str">
        <f t="shared" si="568"/>
        <v>AO$12</v>
      </c>
      <c r="AP569" s="195" t="str">
        <f t="shared" si="568"/>
        <v>AP$12</v>
      </c>
      <c r="AQ569" s="195" t="str">
        <f t="shared" si="568"/>
        <v>AQ$12</v>
      </c>
      <c r="AR569" s="195" t="str">
        <f t="shared" si="568"/>
        <v>AR$12</v>
      </c>
      <c r="AS569" s="195" t="str">
        <f t="shared" si="568"/>
        <v>AS$12</v>
      </c>
      <c r="AT569" s="195" t="str">
        <f t="shared" si="568"/>
        <v>AT$12</v>
      </c>
      <c r="AU569" s="195" t="str">
        <f t="shared" si="568"/>
        <v>AU$12</v>
      </c>
      <c r="AV569" s="195" t="str">
        <f t="shared" si="568"/>
        <v>AV$12</v>
      </c>
      <c r="AW569" s="195" t="str">
        <f t="shared" si="568"/>
        <v>AW$12</v>
      </c>
      <c r="AX569" s="195" t="str">
        <f t="shared" si="568"/>
        <v>AX$12</v>
      </c>
      <c r="AY569" s="195" t="str">
        <f t="shared" ref="AY569:CD569" si="569">AY$16</f>
        <v>AY$12</v>
      </c>
      <c r="AZ569" s="195" t="str">
        <f t="shared" si="569"/>
        <v>AZ$12</v>
      </c>
      <c r="BA569" s="195" t="str">
        <f t="shared" si="569"/>
        <v>BA$12</v>
      </c>
      <c r="BB569" s="195" t="str">
        <f t="shared" si="569"/>
        <v>BB$12</v>
      </c>
      <c r="BC569" s="195" t="str">
        <f t="shared" si="569"/>
        <v>BC$12</v>
      </c>
      <c r="BD569" s="195" t="str">
        <f t="shared" si="569"/>
        <v>BD$12</v>
      </c>
      <c r="BE569" s="195" t="str">
        <f t="shared" si="569"/>
        <v>BE$12</v>
      </c>
      <c r="BF569" s="195" t="str">
        <f t="shared" si="569"/>
        <v>BF$12</v>
      </c>
      <c r="BG569" s="195" t="str">
        <f t="shared" si="569"/>
        <v>BG$12</v>
      </c>
      <c r="BH569" s="195" t="str">
        <f t="shared" si="569"/>
        <v>BH$12</v>
      </c>
      <c r="BI569" s="195" t="str">
        <f t="shared" si="569"/>
        <v>BI$12</v>
      </c>
      <c r="BJ569" s="195" t="str">
        <f t="shared" si="569"/>
        <v>BJ$12</v>
      </c>
      <c r="BK569" s="195" t="str">
        <f t="shared" si="569"/>
        <v>BK$12</v>
      </c>
      <c r="BL569" s="195" t="str">
        <f t="shared" si="569"/>
        <v>BL$12</v>
      </c>
      <c r="BM569" s="195" t="str">
        <f t="shared" si="569"/>
        <v>BM$12</v>
      </c>
      <c r="BN569" s="195" t="str">
        <f t="shared" si="569"/>
        <v>BN$12</v>
      </c>
      <c r="BO569" s="195" t="str">
        <f t="shared" si="569"/>
        <v>BO$12</v>
      </c>
      <c r="BP569" s="195" t="str">
        <f t="shared" si="569"/>
        <v>BP$12</v>
      </c>
      <c r="BQ569" s="195" t="str">
        <f t="shared" si="569"/>
        <v>BQ$12</v>
      </c>
      <c r="BR569" s="195" t="str">
        <f t="shared" si="569"/>
        <v>BR$12</v>
      </c>
      <c r="BS569" s="195" t="str">
        <f t="shared" si="569"/>
        <v>BS$12</v>
      </c>
      <c r="BT569" s="195" t="str">
        <f t="shared" si="569"/>
        <v>BT$12</v>
      </c>
      <c r="BU569" s="195" t="str">
        <f t="shared" si="569"/>
        <v>BU$12</v>
      </c>
      <c r="BV569" s="195" t="str">
        <f t="shared" si="569"/>
        <v>BV$12</v>
      </c>
      <c r="BW569" s="195" t="str">
        <f t="shared" si="569"/>
        <v>BW$12</v>
      </c>
      <c r="BX569" s="195" t="str">
        <f t="shared" si="569"/>
        <v>BX$12</v>
      </c>
      <c r="BY569" s="195" t="str">
        <f t="shared" si="569"/>
        <v>BY$12</v>
      </c>
      <c r="BZ569" s="195" t="str">
        <f t="shared" si="569"/>
        <v>BZ$12</v>
      </c>
      <c r="CA569" s="195" t="str">
        <f t="shared" si="569"/>
        <v>CA$12</v>
      </c>
      <c r="CB569" s="195" t="str">
        <f t="shared" si="569"/>
        <v>CB$12</v>
      </c>
      <c r="CC569" s="195" t="str">
        <f t="shared" si="569"/>
        <v>CC$12</v>
      </c>
      <c r="CD569" s="195" t="str">
        <f t="shared" si="569"/>
        <v>CD$12</v>
      </c>
      <c r="CE569" s="195" t="str">
        <f t="shared" ref="CE569:CL569" si="570">CE$16</f>
        <v>CE$12</v>
      </c>
      <c r="CF569" s="195" t="str">
        <f t="shared" si="570"/>
        <v>CF$12</v>
      </c>
      <c r="CG569" s="195" t="str">
        <f t="shared" si="570"/>
        <v>CG$12</v>
      </c>
      <c r="CH569" s="195" t="str">
        <f t="shared" si="570"/>
        <v>CH$12</v>
      </c>
      <c r="CI569" s="195" t="str">
        <f t="shared" si="570"/>
        <v>CI$12</v>
      </c>
      <c r="CJ569" s="195" t="str">
        <f t="shared" si="570"/>
        <v>CJ$12</v>
      </c>
      <c r="CK569" s="195" t="str">
        <f t="shared" si="570"/>
        <v>CK$12</v>
      </c>
      <c r="CL569" s="195" t="str">
        <f t="shared" si="570"/>
        <v>CL$12</v>
      </c>
    </row>
    <row r="570" spans="2:90" x14ac:dyDescent="0.4">
      <c r="B570" s="171" t="s">
        <v>462</v>
      </c>
      <c r="E570" s="8"/>
      <c r="H570" s="196"/>
      <c r="I570" s="197"/>
      <c r="J570" s="197"/>
      <c r="K570" s="198"/>
      <c r="L570" s="198"/>
      <c r="M570" s="198"/>
      <c r="N570" s="198"/>
      <c r="O570" s="198"/>
      <c r="P570" s="198"/>
      <c r="R570" s="198"/>
      <c r="S570" s="195" t="str">
        <f t="shared" ref="S570:AX570" si="571">S$17</f>
        <v>S$13</v>
      </c>
      <c r="T570" s="195" t="str">
        <f t="shared" si="571"/>
        <v>T$13</v>
      </c>
      <c r="U570" s="195" t="str">
        <f t="shared" si="571"/>
        <v>U$13</v>
      </c>
      <c r="V570" s="195" t="str">
        <f t="shared" si="571"/>
        <v>V$13</v>
      </c>
      <c r="W570" s="195" t="str">
        <f t="shared" si="571"/>
        <v>W$13</v>
      </c>
      <c r="X570" s="195" t="str">
        <f t="shared" si="571"/>
        <v>X$13</v>
      </c>
      <c r="Y570" s="195" t="str">
        <f t="shared" si="571"/>
        <v>Y$13</v>
      </c>
      <c r="Z570" s="195" t="str">
        <f t="shared" si="571"/>
        <v>Z$13</v>
      </c>
      <c r="AA570" s="195" t="str">
        <f t="shared" si="571"/>
        <v>AA$13</v>
      </c>
      <c r="AB570" s="195" t="str">
        <f t="shared" si="571"/>
        <v>AB$13</v>
      </c>
      <c r="AC570" s="195" t="str">
        <f t="shared" si="571"/>
        <v>AC$13</v>
      </c>
      <c r="AD570" s="195" t="str">
        <f t="shared" si="571"/>
        <v>AD$13</v>
      </c>
      <c r="AE570" s="195" t="str">
        <f t="shared" si="571"/>
        <v>AE$13</v>
      </c>
      <c r="AF570" s="195" t="str">
        <f t="shared" si="571"/>
        <v>AF$13</v>
      </c>
      <c r="AG570" s="195" t="str">
        <f t="shared" si="571"/>
        <v>AG$13</v>
      </c>
      <c r="AH570" s="195" t="str">
        <f t="shared" si="571"/>
        <v>AH$13</v>
      </c>
      <c r="AI570" s="195" t="str">
        <f t="shared" si="571"/>
        <v>AI$13</v>
      </c>
      <c r="AJ570" s="195" t="str">
        <f t="shared" si="571"/>
        <v>AJ$13</v>
      </c>
      <c r="AK570" s="195" t="str">
        <f t="shared" si="571"/>
        <v>AK$13</v>
      </c>
      <c r="AL570" s="195" t="str">
        <f t="shared" si="571"/>
        <v>AL$13</v>
      </c>
      <c r="AM570" s="195" t="str">
        <f t="shared" si="571"/>
        <v>AM$13</v>
      </c>
      <c r="AN570" s="195" t="str">
        <f t="shared" si="571"/>
        <v>AN$13</v>
      </c>
      <c r="AO570" s="195" t="str">
        <f t="shared" si="571"/>
        <v>AO$13</v>
      </c>
      <c r="AP570" s="195" t="str">
        <f t="shared" si="571"/>
        <v>AP$13</v>
      </c>
      <c r="AQ570" s="195" t="str">
        <f t="shared" si="571"/>
        <v>AQ$13</v>
      </c>
      <c r="AR570" s="195" t="str">
        <f t="shared" si="571"/>
        <v>AR$13</v>
      </c>
      <c r="AS570" s="195" t="str">
        <f t="shared" si="571"/>
        <v>AS$13</v>
      </c>
      <c r="AT570" s="195" t="str">
        <f t="shared" si="571"/>
        <v>AT$13</v>
      </c>
      <c r="AU570" s="195" t="str">
        <f t="shared" si="571"/>
        <v>AU$13</v>
      </c>
      <c r="AV570" s="195" t="str">
        <f t="shared" si="571"/>
        <v>AV$13</v>
      </c>
      <c r="AW570" s="195" t="str">
        <f t="shared" si="571"/>
        <v>AW$13</v>
      </c>
      <c r="AX570" s="195" t="str">
        <f t="shared" si="571"/>
        <v>AX$13</v>
      </c>
      <c r="AY570" s="195" t="str">
        <f t="shared" ref="AY570:CD570" si="572">AY$17</f>
        <v>AY$13</v>
      </c>
      <c r="AZ570" s="195" t="str">
        <f t="shared" si="572"/>
        <v>AZ$13</v>
      </c>
      <c r="BA570" s="195" t="str">
        <f t="shared" si="572"/>
        <v>BA$13</v>
      </c>
      <c r="BB570" s="195" t="str">
        <f t="shared" si="572"/>
        <v>BB$13</v>
      </c>
      <c r="BC570" s="195" t="str">
        <f t="shared" si="572"/>
        <v>BC$13</v>
      </c>
      <c r="BD570" s="195" t="str">
        <f t="shared" si="572"/>
        <v>BD$13</v>
      </c>
      <c r="BE570" s="195" t="str">
        <f t="shared" si="572"/>
        <v>BE$13</v>
      </c>
      <c r="BF570" s="195" t="str">
        <f t="shared" si="572"/>
        <v>BF$13</v>
      </c>
      <c r="BG570" s="195" t="str">
        <f t="shared" si="572"/>
        <v>BG$13</v>
      </c>
      <c r="BH570" s="195" t="str">
        <f t="shared" si="572"/>
        <v>BH$13</v>
      </c>
      <c r="BI570" s="195" t="str">
        <f t="shared" si="572"/>
        <v>BI$13</v>
      </c>
      <c r="BJ570" s="195" t="str">
        <f t="shared" si="572"/>
        <v>BJ$13</v>
      </c>
      <c r="BK570" s="195" t="str">
        <f t="shared" si="572"/>
        <v>BK$13</v>
      </c>
      <c r="BL570" s="195" t="str">
        <f t="shared" si="572"/>
        <v>BL$13</v>
      </c>
      <c r="BM570" s="195" t="str">
        <f t="shared" si="572"/>
        <v>BM$13</v>
      </c>
      <c r="BN570" s="195" t="str">
        <f t="shared" si="572"/>
        <v>BN$13</v>
      </c>
      <c r="BO570" s="195" t="str">
        <f t="shared" si="572"/>
        <v>BO$13</v>
      </c>
      <c r="BP570" s="195" t="str">
        <f t="shared" si="572"/>
        <v>BP$13</v>
      </c>
      <c r="BQ570" s="195" t="str">
        <f t="shared" si="572"/>
        <v>BQ$13</v>
      </c>
      <c r="BR570" s="195" t="str">
        <f t="shared" si="572"/>
        <v>BR$13</v>
      </c>
      <c r="BS570" s="195" t="str">
        <f t="shared" si="572"/>
        <v>BS$13</v>
      </c>
      <c r="BT570" s="195" t="str">
        <f t="shared" si="572"/>
        <v>BT$13</v>
      </c>
      <c r="BU570" s="195" t="str">
        <f t="shared" si="572"/>
        <v>BU$13</v>
      </c>
      <c r="BV570" s="195" t="str">
        <f t="shared" si="572"/>
        <v>BV$13</v>
      </c>
      <c r="BW570" s="195" t="str">
        <f t="shared" si="572"/>
        <v>BW$13</v>
      </c>
      <c r="BX570" s="195" t="str">
        <f t="shared" si="572"/>
        <v>BX$13</v>
      </c>
      <c r="BY570" s="195" t="str">
        <f t="shared" si="572"/>
        <v>BY$13</v>
      </c>
      <c r="BZ570" s="195" t="str">
        <f t="shared" si="572"/>
        <v>BZ$13</v>
      </c>
      <c r="CA570" s="195" t="str">
        <f t="shared" si="572"/>
        <v>CA$13</v>
      </c>
      <c r="CB570" s="195" t="str">
        <f t="shared" si="572"/>
        <v>CB$13</v>
      </c>
      <c r="CC570" s="195" t="str">
        <f t="shared" si="572"/>
        <v>CC$13</v>
      </c>
      <c r="CD570" s="195" t="str">
        <f t="shared" si="572"/>
        <v>CD$13</v>
      </c>
      <c r="CE570" s="195" t="str">
        <f t="shared" ref="CE570:CL570" si="573">CE$17</f>
        <v>CE$13</v>
      </c>
      <c r="CF570" s="195" t="str">
        <f t="shared" si="573"/>
        <v>CF$13</v>
      </c>
      <c r="CG570" s="195" t="str">
        <f t="shared" si="573"/>
        <v>CG$13</v>
      </c>
      <c r="CH570" s="195" t="str">
        <f t="shared" si="573"/>
        <v>CH$13</v>
      </c>
      <c r="CI570" s="195" t="str">
        <f t="shared" si="573"/>
        <v>CI$13</v>
      </c>
      <c r="CJ570" s="195" t="str">
        <f t="shared" si="573"/>
        <v>CJ$13</v>
      </c>
      <c r="CK570" s="195" t="str">
        <f t="shared" si="573"/>
        <v>CK$13</v>
      </c>
      <c r="CL570" s="195" t="str">
        <f t="shared" si="573"/>
        <v>CL$13</v>
      </c>
    </row>
    <row r="571" spans="2:90" x14ac:dyDescent="0.4">
      <c r="B571" s="171" t="s">
        <v>491</v>
      </c>
      <c r="E571" s="8"/>
      <c r="H571" s="196"/>
      <c r="I571" s="197"/>
      <c r="J571" s="197"/>
      <c r="K571" s="198"/>
      <c r="L571" s="198"/>
      <c r="M571" s="198"/>
      <c r="N571" s="198"/>
      <c r="O571" s="198"/>
      <c r="P571" s="198"/>
      <c r="R571" s="198"/>
      <c r="S571" s="186"/>
      <c r="T571" s="186"/>
      <c r="U571" s="186"/>
      <c r="V571" s="186"/>
      <c r="W571" s="186"/>
      <c r="X571" s="186"/>
      <c r="Y571" s="186"/>
      <c r="Z571" s="186"/>
      <c r="AA571" s="186"/>
      <c r="AB571" s="186"/>
      <c r="AC571" s="186"/>
      <c r="AD571" s="186"/>
      <c r="AE571" s="186"/>
      <c r="AF571" s="186"/>
      <c r="AG571" s="186"/>
      <c r="AH571" s="186"/>
      <c r="AI571" s="186"/>
      <c r="AJ571" s="186"/>
      <c r="AK571" s="186"/>
      <c r="AL571" s="186"/>
      <c r="AM571" s="186"/>
      <c r="AN571" s="186"/>
      <c r="AO571" s="186"/>
      <c r="AP571" s="186"/>
      <c r="AQ571" s="186"/>
      <c r="AR571" s="186"/>
      <c r="AS571" s="186"/>
      <c r="AT571" s="186"/>
      <c r="AU571" s="186"/>
      <c r="AV571" s="186"/>
      <c r="AW571" s="186"/>
      <c r="AX571" s="186"/>
      <c r="AY571" s="186"/>
      <c r="AZ571" s="186"/>
      <c r="BA571" s="186"/>
      <c r="BB571" s="186"/>
      <c r="BC571" s="186"/>
      <c r="BD571" s="186"/>
      <c r="BE571" s="186"/>
      <c r="BF571" s="186"/>
      <c r="BG571" s="186"/>
      <c r="BH571" s="186"/>
      <c r="BI571" s="186"/>
      <c r="BJ571" s="186"/>
      <c r="BK571" s="186"/>
      <c r="BL571" s="186"/>
      <c r="BM571" s="186"/>
      <c r="BN571" s="186"/>
      <c r="BO571" s="186"/>
      <c r="BP571" s="186"/>
      <c r="BQ571" s="186"/>
      <c r="BR571" s="186"/>
      <c r="BS571" s="186"/>
      <c r="BT571" s="186"/>
      <c r="BU571" s="186"/>
      <c r="BV571" s="186"/>
      <c r="BW571" s="186"/>
      <c r="BX571" s="186"/>
      <c r="BY571" s="186"/>
      <c r="BZ571" s="186"/>
      <c r="CA571" s="186"/>
      <c r="CB571" s="186"/>
      <c r="CC571" s="186"/>
      <c r="CD571" s="186"/>
      <c r="CE571" s="186"/>
      <c r="CF571" s="186"/>
      <c r="CG571" s="186"/>
      <c r="CH571" s="186"/>
      <c r="CI571" s="186"/>
      <c r="CJ571" s="186"/>
      <c r="CK571" s="186"/>
      <c r="CL571" s="186"/>
    </row>
    <row r="572" spans="2:90" x14ac:dyDescent="0.4">
      <c r="B572" s="171" t="s">
        <v>505</v>
      </c>
      <c r="E572" s="8"/>
      <c r="H572" s="196"/>
      <c r="I572" s="197"/>
      <c r="J572" s="197"/>
      <c r="K572" s="198"/>
      <c r="L572" s="198"/>
      <c r="M572" s="198"/>
      <c r="N572" s="198"/>
      <c r="O572" s="198"/>
      <c r="P572" s="198"/>
      <c r="R572" s="198"/>
      <c r="S572" s="186"/>
      <c r="T572" s="186"/>
      <c r="U572" s="186"/>
      <c r="V572" s="186"/>
      <c r="W572" s="186"/>
      <c r="X572" s="186"/>
      <c r="Y572" s="186"/>
      <c r="Z572" s="186"/>
      <c r="AA572" s="186"/>
      <c r="AB572" s="186"/>
      <c r="AC572" s="186"/>
      <c r="AD572" s="186"/>
      <c r="AE572" s="186"/>
      <c r="AF572" s="186"/>
      <c r="AG572" s="186"/>
      <c r="AH572" s="186"/>
      <c r="AI572" s="186"/>
      <c r="AJ572" s="186"/>
      <c r="AK572" s="186"/>
      <c r="AL572" s="186"/>
      <c r="AM572" s="186"/>
      <c r="AN572" s="186"/>
      <c r="AO572" s="186"/>
      <c r="AP572" s="186"/>
      <c r="AQ572" s="186"/>
      <c r="AR572" s="186"/>
      <c r="AS572" s="186"/>
      <c r="AT572" s="186"/>
      <c r="AU572" s="186"/>
      <c r="AV572" s="186"/>
      <c r="AW572" s="186"/>
      <c r="AX572" s="186"/>
      <c r="AY572" s="186"/>
      <c r="AZ572" s="186"/>
      <c r="BA572" s="186"/>
      <c r="BB572" s="186"/>
      <c r="BC572" s="186"/>
      <c r="BD572" s="186"/>
      <c r="BE572" s="186"/>
      <c r="BF572" s="186"/>
      <c r="BG572" s="186"/>
      <c r="BH572" s="186"/>
      <c r="BI572" s="186"/>
      <c r="BJ572" s="186"/>
      <c r="BK572" s="186"/>
      <c r="BL572" s="186"/>
      <c r="BM572" s="186"/>
      <c r="BN572" s="186"/>
      <c r="BO572" s="186"/>
      <c r="BP572" s="186"/>
      <c r="BQ572" s="186"/>
      <c r="BR572" s="186"/>
      <c r="BS572" s="186"/>
      <c r="BT572" s="186"/>
      <c r="BU572" s="186"/>
      <c r="BV572" s="186"/>
      <c r="BW572" s="186"/>
      <c r="BX572" s="186"/>
      <c r="BY572" s="186"/>
      <c r="BZ572" s="186"/>
      <c r="CA572" s="186"/>
      <c r="CB572" s="186"/>
      <c r="CC572" s="186"/>
      <c r="CD572" s="186"/>
      <c r="CE572" s="186"/>
      <c r="CF572" s="186"/>
      <c r="CG572" s="186"/>
      <c r="CH572" s="186"/>
      <c r="CI572" s="186"/>
      <c r="CJ572" s="186"/>
      <c r="CK572" s="186"/>
      <c r="CL572" s="186"/>
    </row>
    <row r="573" spans="2:90" x14ac:dyDescent="0.4">
      <c r="B573" s="171" t="s">
        <v>463</v>
      </c>
      <c r="E573" s="8"/>
      <c r="H573" s="196"/>
      <c r="I573" s="197"/>
      <c r="J573" s="197"/>
      <c r="K573" s="198"/>
      <c r="L573" s="198"/>
      <c r="M573" s="198"/>
      <c r="N573" s="198"/>
      <c r="O573" s="198"/>
      <c r="P573" s="198"/>
      <c r="R573" s="198"/>
      <c r="S573" s="186" t="str">
        <f t="shared" ref="S573:AX573" si="574">S$18</f>
        <v>S$14</v>
      </c>
      <c r="T573" s="186" t="str">
        <f t="shared" si="574"/>
        <v>T$14</v>
      </c>
      <c r="U573" s="186" t="str">
        <f t="shared" si="574"/>
        <v>U$14</v>
      </c>
      <c r="V573" s="186" t="str">
        <f t="shared" si="574"/>
        <v>V$14</v>
      </c>
      <c r="W573" s="186" t="str">
        <f t="shared" si="574"/>
        <v>W$14</v>
      </c>
      <c r="X573" s="186" t="str">
        <f t="shared" si="574"/>
        <v>X$14</v>
      </c>
      <c r="Y573" s="186" t="str">
        <f t="shared" si="574"/>
        <v>Y$14</v>
      </c>
      <c r="Z573" s="186" t="str">
        <f t="shared" si="574"/>
        <v>Z$14</v>
      </c>
      <c r="AA573" s="186" t="str">
        <f t="shared" si="574"/>
        <v>AA$14</v>
      </c>
      <c r="AB573" s="186" t="str">
        <f t="shared" si="574"/>
        <v>AB$14</v>
      </c>
      <c r="AC573" s="186" t="str">
        <f t="shared" si="574"/>
        <v>AC$14</v>
      </c>
      <c r="AD573" s="186" t="str">
        <f t="shared" si="574"/>
        <v>AD$14</v>
      </c>
      <c r="AE573" s="186" t="str">
        <f t="shared" si="574"/>
        <v>AE$14</v>
      </c>
      <c r="AF573" s="186" t="str">
        <f t="shared" si="574"/>
        <v>AF$14</v>
      </c>
      <c r="AG573" s="186" t="str">
        <f t="shared" si="574"/>
        <v>AG$14</v>
      </c>
      <c r="AH573" s="186" t="str">
        <f t="shared" si="574"/>
        <v>AH$14</v>
      </c>
      <c r="AI573" s="186" t="str">
        <f t="shared" si="574"/>
        <v>AI$14</v>
      </c>
      <c r="AJ573" s="186" t="str">
        <f t="shared" si="574"/>
        <v>AJ$14</v>
      </c>
      <c r="AK573" s="186" t="str">
        <f t="shared" si="574"/>
        <v>AK$14</v>
      </c>
      <c r="AL573" s="186" t="str">
        <f t="shared" si="574"/>
        <v>AL$14</v>
      </c>
      <c r="AM573" s="186" t="str">
        <f t="shared" si="574"/>
        <v>AM$14</v>
      </c>
      <c r="AN573" s="186" t="str">
        <f t="shared" si="574"/>
        <v>AN$14</v>
      </c>
      <c r="AO573" s="186" t="str">
        <f t="shared" si="574"/>
        <v>AO$14</v>
      </c>
      <c r="AP573" s="186" t="str">
        <f t="shared" si="574"/>
        <v>AP$14</v>
      </c>
      <c r="AQ573" s="186" t="str">
        <f t="shared" si="574"/>
        <v>AQ$14</v>
      </c>
      <c r="AR573" s="186" t="str">
        <f t="shared" si="574"/>
        <v>AR$14</v>
      </c>
      <c r="AS573" s="186" t="str">
        <f t="shared" si="574"/>
        <v>AS$14</v>
      </c>
      <c r="AT573" s="186" t="str">
        <f t="shared" si="574"/>
        <v>AT$14</v>
      </c>
      <c r="AU573" s="186" t="str">
        <f t="shared" si="574"/>
        <v>AU$14</v>
      </c>
      <c r="AV573" s="186" t="str">
        <f t="shared" si="574"/>
        <v>AV$14</v>
      </c>
      <c r="AW573" s="186" t="str">
        <f t="shared" si="574"/>
        <v>AW$14</v>
      </c>
      <c r="AX573" s="186" t="str">
        <f t="shared" si="574"/>
        <v>AX$14</v>
      </c>
      <c r="AY573" s="186" t="str">
        <f t="shared" ref="AY573:CD573" si="575">AY$18</f>
        <v>AY$14</v>
      </c>
      <c r="AZ573" s="186" t="str">
        <f t="shared" si="575"/>
        <v>AZ$14</v>
      </c>
      <c r="BA573" s="186" t="str">
        <f t="shared" si="575"/>
        <v>BA$14</v>
      </c>
      <c r="BB573" s="186" t="str">
        <f t="shared" si="575"/>
        <v>BB$14</v>
      </c>
      <c r="BC573" s="186" t="str">
        <f t="shared" si="575"/>
        <v>BC$14</v>
      </c>
      <c r="BD573" s="186" t="str">
        <f t="shared" si="575"/>
        <v>BD$14</v>
      </c>
      <c r="BE573" s="186" t="str">
        <f t="shared" si="575"/>
        <v>BE$14</v>
      </c>
      <c r="BF573" s="186" t="str">
        <f t="shared" si="575"/>
        <v>BF$14</v>
      </c>
      <c r="BG573" s="186" t="str">
        <f t="shared" si="575"/>
        <v>BG$14</v>
      </c>
      <c r="BH573" s="186" t="str">
        <f t="shared" si="575"/>
        <v>BH$14</v>
      </c>
      <c r="BI573" s="186" t="str">
        <f t="shared" si="575"/>
        <v>BI$14</v>
      </c>
      <c r="BJ573" s="186" t="str">
        <f t="shared" si="575"/>
        <v>BJ$14</v>
      </c>
      <c r="BK573" s="186" t="str">
        <f t="shared" si="575"/>
        <v>BK$14</v>
      </c>
      <c r="BL573" s="186" t="str">
        <f t="shared" si="575"/>
        <v>BL$14</v>
      </c>
      <c r="BM573" s="186" t="str">
        <f t="shared" si="575"/>
        <v>BM$14</v>
      </c>
      <c r="BN573" s="186" t="str">
        <f t="shared" si="575"/>
        <v>BN$14</v>
      </c>
      <c r="BO573" s="186" t="str">
        <f t="shared" si="575"/>
        <v>BO$14</v>
      </c>
      <c r="BP573" s="186" t="str">
        <f t="shared" si="575"/>
        <v>BP$14</v>
      </c>
      <c r="BQ573" s="186" t="str">
        <f t="shared" si="575"/>
        <v>BQ$14</v>
      </c>
      <c r="BR573" s="186" t="str">
        <f t="shared" si="575"/>
        <v>BR$14</v>
      </c>
      <c r="BS573" s="186" t="str">
        <f t="shared" si="575"/>
        <v>BS$14</v>
      </c>
      <c r="BT573" s="186" t="str">
        <f t="shared" si="575"/>
        <v>BT$14</v>
      </c>
      <c r="BU573" s="186" t="str">
        <f t="shared" si="575"/>
        <v>BU$14</v>
      </c>
      <c r="BV573" s="186" t="str">
        <f t="shared" si="575"/>
        <v>BV$14</v>
      </c>
      <c r="BW573" s="186" t="str">
        <f t="shared" si="575"/>
        <v>BW$14</v>
      </c>
      <c r="BX573" s="186" t="str">
        <f t="shared" si="575"/>
        <v>BX$14</v>
      </c>
      <c r="BY573" s="186" t="str">
        <f t="shared" si="575"/>
        <v>BY$14</v>
      </c>
      <c r="BZ573" s="186" t="str">
        <f t="shared" si="575"/>
        <v>BZ$14</v>
      </c>
      <c r="CA573" s="186" t="str">
        <f t="shared" si="575"/>
        <v>CA$14</v>
      </c>
      <c r="CB573" s="186" t="str">
        <f t="shared" si="575"/>
        <v>CB$14</v>
      </c>
      <c r="CC573" s="186" t="str">
        <f t="shared" si="575"/>
        <v>CC$14</v>
      </c>
      <c r="CD573" s="186" t="str">
        <f t="shared" si="575"/>
        <v>CD$14</v>
      </c>
      <c r="CE573" s="186" t="str">
        <f t="shared" ref="CE573:CL573" si="576">CE$18</f>
        <v>CE$14</v>
      </c>
      <c r="CF573" s="186" t="str">
        <f t="shared" si="576"/>
        <v>CF$14</v>
      </c>
      <c r="CG573" s="186" t="str">
        <f t="shared" si="576"/>
        <v>CG$14</v>
      </c>
      <c r="CH573" s="186" t="str">
        <f t="shared" si="576"/>
        <v>CH$14</v>
      </c>
      <c r="CI573" s="186" t="str">
        <f t="shared" si="576"/>
        <v>CI$14</v>
      </c>
      <c r="CJ573" s="186" t="str">
        <f t="shared" si="576"/>
        <v>CJ$14</v>
      </c>
      <c r="CK573" s="186" t="str">
        <f t="shared" si="576"/>
        <v>CK$14</v>
      </c>
      <c r="CL573" s="186" t="str">
        <f t="shared" si="576"/>
        <v>CL$14</v>
      </c>
    </row>
    <row r="574" spans="2:90" x14ac:dyDescent="0.4">
      <c r="B574" s="171" t="s">
        <v>464</v>
      </c>
      <c r="E574" s="8"/>
      <c r="H574" s="196"/>
      <c r="I574" s="197"/>
      <c r="J574" s="197"/>
      <c r="K574" s="198"/>
      <c r="L574" s="198"/>
      <c r="M574" s="198"/>
      <c r="N574" s="198"/>
      <c r="O574" s="198"/>
      <c r="P574" s="198"/>
      <c r="R574" s="198"/>
      <c r="S574" s="186" t="str">
        <f t="shared" ref="S574:AX574" si="577">S$19</f>
        <v>S$15</v>
      </c>
      <c r="T574" s="186" t="str">
        <f t="shared" si="577"/>
        <v>T$15</v>
      </c>
      <c r="U574" s="186" t="str">
        <f t="shared" si="577"/>
        <v>U$15</v>
      </c>
      <c r="V574" s="186" t="str">
        <f t="shared" si="577"/>
        <v>V$15</v>
      </c>
      <c r="W574" s="186" t="str">
        <f t="shared" si="577"/>
        <v>W$15</v>
      </c>
      <c r="X574" s="186" t="str">
        <f t="shared" si="577"/>
        <v>X$15</v>
      </c>
      <c r="Y574" s="186" t="str">
        <f t="shared" si="577"/>
        <v>Y$15</v>
      </c>
      <c r="Z574" s="186" t="str">
        <f t="shared" si="577"/>
        <v>Z$15</v>
      </c>
      <c r="AA574" s="186" t="str">
        <f t="shared" si="577"/>
        <v>AA$15</v>
      </c>
      <c r="AB574" s="186" t="str">
        <f t="shared" si="577"/>
        <v>AB$15</v>
      </c>
      <c r="AC574" s="186" t="str">
        <f t="shared" si="577"/>
        <v>AC$15</v>
      </c>
      <c r="AD574" s="186" t="str">
        <f t="shared" si="577"/>
        <v>AD$15</v>
      </c>
      <c r="AE574" s="186" t="str">
        <f t="shared" si="577"/>
        <v>AE$15</v>
      </c>
      <c r="AF574" s="186" t="str">
        <f t="shared" si="577"/>
        <v>AF$15</v>
      </c>
      <c r="AG574" s="186" t="str">
        <f t="shared" si="577"/>
        <v>AG$15</v>
      </c>
      <c r="AH574" s="186" t="str">
        <f t="shared" si="577"/>
        <v>AH$15</v>
      </c>
      <c r="AI574" s="186" t="str">
        <f t="shared" si="577"/>
        <v>AI$15</v>
      </c>
      <c r="AJ574" s="186" t="str">
        <f t="shared" si="577"/>
        <v>AJ$15</v>
      </c>
      <c r="AK574" s="186" t="str">
        <f t="shared" si="577"/>
        <v>AK$15</v>
      </c>
      <c r="AL574" s="186" t="str">
        <f t="shared" si="577"/>
        <v>AL$15</v>
      </c>
      <c r="AM574" s="186" t="str">
        <f t="shared" si="577"/>
        <v>AM$15</v>
      </c>
      <c r="AN574" s="186" t="str">
        <f t="shared" si="577"/>
        <v>AN$15</v>
      </c>
      <c r="AO574" s="186" t="str">
        <f t="shared" si="577"/>
        <v>AO$15</v>
      </c>
      <c r="AP574" s="186" t="str">
        <f t="shared" si="577"/>
        <v>AP$15</v>
      </c>
      <c r="AQ574" s="186" t="str">
        <f t="shared" si="577"/>
        <v>AQ$15</v>
      </c>
      <c r="AR574" s="186" t="str">
        <f t="shared" si="577"/>
        <v>AR$15</v>
      </c>
      <c r="AS574" s="186" t="str">
        <f t="shared" si="577"/>
        <v>AS$15</v>
      </c>
      <c r="AT574" s="186" t="str">
        <f t="shared" si="577"/>
        <v>AT$15</v>
      </c>
      <c r="AU574" s="186" t="str">
        <f t="shared" si="577"/>
        <v>AU$15</v>
      </c>
      <c r="AV574" s="186" t="str">
        <f t="shared" si="577"/>
        <v>AV$15</v>
      </c>
      <c r="AW574" s="186" t="str">
        <f t="shared" si="577"/>
        <v>AW$15</v>
      </c>
      <c r="AX574" s="186" t="str">
        <f t="shared" si="577"/>
        <v>AX$15</v>
      </c>
      <c r="AY574" s="186" t="str">
        <f t="shared" ref="AY574:CD574" si="578">AY$19</f>
        <v>AY$15</v>
      </c>
      <c r="AZ574" s="186" t="str">
        <f t="shared" si="578"/>
        <v>AZ$15</v>
      </c>
      <c r="BA574" s="186" t="str">
        <f t="shared" si="578"/>
        <v>BA$15</v>
      </c>
      <c r="BB574" s="186" t="str">
        <f t="shared" si="578"/>
        <v>BB$15</v>
      </c>
      <c r="BC574" s="186" t="str">
        <f t="shared" si="578"/>
        <v>BC$15</v>
      </c>
      <c r="BD574" s="186" t="str">
        <f t="shared" si="578"/>
        <v>BD$15</v>
      </c>
      <c r="BE574" s="186" t="str">
        <f t="shared" si="578"/>
        <v>BE$15</v>
      </c>
      <c r="BF574" s="186" t="str">
        <f t="shared" si="578"/>
        <v>BF$15</v>
      </c>
      <c r="BG574" s="186" t="str">
        <f t="shared" si="578"/>
        <v>BG$15</v>
      </c>
      <c r="BH574" s="186" t="str">
        <f t="shared" si="578"/>
        <v>BH$15</v>
      </c>
      <c r="BI574" s="186" t="str">
        <f t="shared" si="578"/>
        <v>BI$15</v>
      </c>
      <c r="BJ574" s="186" t="str">
        <f t="shared" si="578"/>
        <v>BJ$15</v>
      </c>
      <c r="BK574" s="186" t="str">
        <f t="shared" si="578"/>
        <v>BK$15</v>
      </c>
      <c r="BL574" s="186" t="str">
        <f t="shared" si="578"/>
        <v>BL$15</v>
      </c>
      <c r="BM574" s="186" t="str">
        <f t="shared" si="578"/>
        <v>BM$15</v>
      </c>
      <c r="BN574" s="186" t="str">
        <f t="shared" si="578"/>
        <v>BN$15</v>
      </c>
      <c r="BO574" s="186" t="str">
        <f t="shared" si="578"/>
        <v>BO$15</v>
      </c>
      <c r="BP574" s="186" t="str">
        <f t="shared" si="578"/>
        <v>BP$15</v>
      </c>
      <c r="BQ574" s="186" t="str">
        <f t="shared" si="578"/>
        <v>BQ$15</v>
      </c>
      <c r="BR574" s="186" t="str">
        <f t="shared" si="578"/>
        <v>BR$15</v>
      </c>
      <c r="BS574" s="186" t="str">
        <f t="shared" si="578"/>
        <v>BS$15</v>
      </c>
      <c r="BT574" s="186" t="str">
        <f t="shared" si="578"/>
        <v>BT$15</v>
      </c>
      <c r="BU574" s="186" t="str">
        <f t="shared" si="578"/>
        <v>BU$15</v>
      </c>
      <c r="BV574" s="186" t="str">
        <f t="shared" si="578"/>
        <v>BV$15</v>
      </c>
      <c r="BW574" s="186" t="str">
        <f t="shared" si="578"/>
        <v>BW$15</v>
      </c>
      <c r="BX574" s="186" t="str">
        <f t="shared" si="578"/>
        <v>BX$15</v>
      </c>
      <c r="BY574" s="186" t="str">
        <f t="shared" si="578"/>
        <v>BY$15</v>
      </c>
      <c r="BZ574" s="186" t="str">
        <f t="shared" si="578"/>
        <v>BZ$15</v>
      </c>
      <c r="CA574" s="186" t="str">
        <f t="shared" si="578"/>
        <v>CA$15</v>
      </c>
      <c r="CB574" s="186" t="str">
        <f t="shared" si="578"/>
        <v>CB$15</v>
      </c>
      <c r="CC574" s="186" t="str">
        <f t="shared" si="578"/>
        <v>CC$15</v>
      </c>
      <c r="CD574" s="186" t="str">
        <f t="shared" si="578"/>
        <v>CD$15</v>
      </c>
      <c r="CE574" s="186" t="str">
        <f t="shared" ref="CE574:CL574" si="579">CE$19</f>
        <v>CE$15</v>
      </c>
      <c r="CF574" s="186" t="str">
        <f t="shared" si="579"/>
        <v>CF$15</v>
      </c>
      <c r="CG574" s="186" t="str">
        <f t="shared" si="579"/>
        <v>CG$15</v>
      </c>
      <c r="CH574" s="186" t="str">
        <f t="shared" si="579"/>
        <v>CH$15</v>
      </c>
      <c r="CI574" s="186" t="str">
        <f t="shared" si="579"/>
        <v>CI$15</v>
      </c>
      <c r="CJ574" s="186" t="str">
        <f t="shared" si="579"/>
        <v>CJ$15</v>
      </c>
      <c r="CK574" s="186" t="str">
        <f t="shared" si="579"/>
        <v>CK$15</v>
      </c>
      <c r="CL574" s="186" t="str">
        <f t="shared" si="579"/>
        <v>CL$15</v>
      </c>
    </row>
    <row r="575" spans="2:90" x14ac:dyDescent="0.4">
      <c r="B575" s="70" t="s">
        <v>770</v>
      </c>
      <c r="C575" s="31"/>
      <c r="D575" t="s">
        <v>748</v>
      </c>
      <c r="E575" s="8" t="str">
        <f t="shared" ref="E575:E579" si="580">ROW()&amp;" "&amp;D575</f>
        <v>575 MONTHRENT-PV</v>
      </c>
      <c r="F575" t="s">
        <v>571</v>
      </c>
      <c r="G575" s="31" t="s">
        <v>81</v>
      </c>
      <c r="H575" s="48"/>
      <c r="I575" s="285"/>
      <c r="J575" s="285"/>
      <c r="K575" s="48"/>
      <c r="L575" s="48"/>
      <c r="M575" s="48"/>
      <c r="N575" s="48"/>
      <c r="O575" s="48"/>
      <c r="P575" s="48"/>
      <c r="R575" s="70"/>
      <c r="S575" s="286"/>
      <c r="T575" s="286"/>
      <c r="U575" s="286"/>
      <c r="V575" s="286"/>
      <c r="W575" s="286"/>
      <c r="X575" s="286"/>
      <c r="Y575" s="286"/>
      <c r="Z575" s="286"/>
      <c r="AA575" s="286"/>
      <c r="AB575" s="286"/>
      <c r="AC575" s="286"/>
      <c r="AD575" s="286"/>
      <c r="AE575" s="286"/>
      <c r="AF575" s="286"/>
      <c r="AG575" s="286"/>
      <c r="AH575" s="286"/>
      <c r="AI575" s="286"/>
      <c r="AJ575" s="286"/>
      <c r="AK575" s="286"/>
      <c r="AL575" s="286"/>
      <c r="AM575" s="286"/>
      <c r="AN575" s="286"/>
      <c r="AO575" s="286"/>
      <c r="AP575" s="286"/>
      <c r="AQ575" s="286"/>
      <c r="AR575" s="286"/>
      <c r="AS575" s="286"/>
      <c r="AT575" s="286"/>
      <c r="AU575" s="286"/>
      <c r="AV575" s="286"/>
      <c r="AW575" s="286"/>
      <c r="AX575" s="286"/>
      <c r="AY575" s="286"/>
      <c r="AZ575" s="286"/>
      <c r="BA575" s="286"/>
      <c r="BB575" s="286"/>
      <c r="BC575" s="286"/>
      <c r="BD575" s="286"/>
      <c r="BE575" s="286"/>
      <c r="BF575" s="286"/>
      <c r="BG575" s="286"/>
      <c r="BH575" s="286"/>
      <c r="BI575" s="286"/>
      <c r="BJ575" s="286"/>
      <c r="BK575" s="286"/>
      <c r="BL575" s="286"/>
      <c r="BM575" s="286"/>
      <c r="BN575" s="286"/>
      <c r="BO575" s="286"/>
      <c r="BP575" s="286"/>
      <c r="BQ575" s="286"/>
      <c r="BR575" s="286"/>
      <c r="BS575" s="286"/>
      <c r="BT575" s="286"/>
      <c r="BU575" s="286"/>
      <c r="BV575" s="286"/>
      <c r="BW575" s="286"/>
      <c r="BX575" s="286"/>
      <c r="BY575" s="286"/>
      <c r="BZ575" s="286"/>
      <c r="CA575" s="286"/>
      <c r="CB575" s="286"/>
      <c r="CC575" s="286"/>
      <c r="CD575" s="286"/>
      <c r="CE575" s="286"/>
      <c r="CF575" s="286"/>
      <c r="CG575" s="286"/>
      <c r="CH575" s="286"/>
      <c r="CI575" s="286"/>
      <c r="CJ575" s="286"/>
      <c r="CK575" s="286"/>
      <c r="CL575" s="286"/>
    </row>
    <row r="576" spans="2:90" x14ac:dyDescent="0.4">
      <c r="B576" s="141" t="s">
        <v>458</v>
      </c>
      <c r="D576" t="s">
        <v>748</v>
      </c>
      <c r="E576" s="8" t="str">
        <f t="shared" si="580"/>
        <v>576 MONTHRENT-PV</v>
      </c>
      <c r="G576" t="s">
        <v>332</v>
      </c>
      <c r="H576" s="31"/>
      <c r="I576" s="73"/>
      <c r="J576" s="73"/>
      <c r="K576" s="39"/>
      <c r="L576" s="39"/>
      <c r="M576" s="39"/>
      <c r="N576" s="39"/>
      <c r="O576" s="39"/>
      <c r="P576" s="39"/>
      <c r="R576" s="38"/>
      <c r="S576" s="76"/>
      <c r="T576" s="76"/>
      <c r="U576" s="76"/>
      <c r="V576" s="76"/>
      <c r="W576" s="76"/>
      <c r="X576" s="76"/>
      <c r="Y576" s="76"/>
      <c r="Z576" s="76"/>
      <c r="AA576" s="76"/>
      <c r="AB576" s="76"/>
      <c r="AC576" s="76"/>
      <c r="AD576" s="76"/>
      <c r="AE576" s="76"/>
      <c r="AF576" s="76"/>
      <c r="AG576" s="76"/>
      <c r="AH576" s="76"/>
      <c r="AI576" s="76"/>
      <c r="AJ576" s="76"/>
      <c r="AK576" s="76"/>
      <c r="AL576" s="76"/>
      <c r="AM576" s="76"/>
      <c r="AN576" s="76"/>
      <c r="AO576" s="76"/>
      <c r="AP576" s="76"/>
      <c r="AQ576" s="76"/>
      <c r="AR576" s="76"/>
      <c r="AS576" s="76"/>
      <c r="AT576" s="76"/>
      <c r="AU576" s="76"/>
      <c r="AV576" s="76"/>
      <c r="AW576" s="76"/>
      <c r="AX576" s="76"/>
      <c r="AY576" s="76"/>
      <c r="AZ576" s="76"/>
      <c r="BA576" s="76"/>
      <c r="BB576" s="76"/>
      <c r="BC576" s="76"/>
      <c r="BD576" s="76"/>
      <c r="BE576" s="76"/>
      <c r="BF576" s="76"/>
      <c r="BG576" s="76"/>
      <c r="BH576" s="76"/>
      <c r="BI576" s="76"/>
      <c r="BJ576" s="76"/>
      <c r="BK576" s="76"/>
      <c r="BL576" s="76"/>
      <c r="BM576" s="76"/>
      <c r="BN576" s="76"/>
      <c r="BO576" s="76"/>
      <c r="BP576" s="76"/>
      <c r="BQ576" s="76"/>
      <c r="BR576" s="76"/>
      <c r="BS576" s="76"/>
      <c r="BT576" s="76"/>
      <c r="BU576" s="76"/>
      <c r="BV576" s="76"/>
      <c r="BW576" s="76"/>
      <c r="BX576" s="76"/>
      <c r="BY576" s="76"/>
      <c r="BZ576" s="76"/>
      <c r="CA576" s="76"/>
      <c r="CB576" s="76"/>
      <c r="CC576" s="76"/>
      <c r="CD576" s="76"/>
      <c r="CE576" s="76"/>
      <c r="CF576" s="76"/>
      <c r="CG576" s="76"/>
      <c r="CH576" s="76"/>
      <c r="CI576" s="76"/>
      <c r="CJ576" s="76"/>
      <c r="CK576" s="76"/>
      <c r="CL576" s="76"/>
    </row>
    <row r="577" spans="2:90" x14ac:dyDescent="0.4">
      <c r="B577" s="141" t="s">
        <v>460</v>
      </c>
      <c r="D577" t="s">
        <v>748</v>
      </c>
      <c r="E577" s="8" t="str">
        <f t="shared" si="580"/>
        <v>577 MONTHRENT-PV</v>
      </c>
      <c r="H577" s="31"/>
      <c r="I577" s="73"/>
      <c r="J577" s="73"/>
      <c r="K577" s="75">
        <v>0.8</v>
      </c>
      <c r="L577" s="75">
        <v>0.8</v>
      </c>
      <c r="M577" s="75">
        <v>0.8</v>
      </c>
      <c r="N577" s="75">
        <v>0.8</v>
      </c>
      <c r="O577" s="75">
        <v>0.8</v>
      </c>
      <c r="P577" s="75">
        <v>0.8</v>
      </c>
      <c r="R577" s="38"/>
      <c r="S577" s="20" cm="1">
        <f t="array" ref="S577">INDEX($K:$P,ROW(),MATCH(S$3,$K$2:$P$2,0))</f>
        <v>0.8</v>
      </c>
      <c r="T577" s="20" cm="1">
        <f t="array" ref="T577">INDEX($K:$P,ROW(),MATCH(T$3,$K$2:$P$2,0))</f>
        <v>0.8</v>
      </c>
      <c r="U577" s="20" cm="1">
        <f t="array" ref="U577">INDEX($K:$P,ROW(),MATCH(U$3,$K$2:$P$2,0))</f>
        <v>0.8</v>
      </c>
      <c r="V577" s="20" cm="1">
        <f t="array" ref="V577">INDEX($K:$P,ROW(),MATCH(V$3,$K$2:$P$2,0))</f>
        <v>0.8</v>
      </c>
      <c r="W577" s="20" cm="1">
        <f t="array" ref="W577">INDEX($K:$P,ROW(),MATCH(W$3,$K$2:$P$2,0))</f>
        <v>0.8</v>
      </c>
      <c r="X577" s="20" cm="1">
        <f t="array" ref="X577">INDEX($K:$P,ROW(),MATCH(X$3,$K$2:$P$2,0))</f>
        <v>0.8</v>
      </c>
      <c r="Y577" s="20" cm="1">
        <f t="array" ref="Y577">INDEX($K:$P,ROW(),MATCH(Y$3,$K$2:$P$2,0))</f>
        <v>0.8</v>
      </c>
      <c r="Z577" s="20" cm="1">
        <f t="array" ref="Z577">INDEX($K:$P,ROW(),MATCH(Z$3,$K$2:$P$2,0))</f>
        <v>0.8</v>
      </c>
      <c r="AA577" s="20" cm="1">
        <f t="array" ref="AA577">INDEX($K:$P,ROW(),MATCH(AA$3,$K$2:$P$2,0))</f>
        <v>0.8</v>
      </c>
      <c r="AB577" s="20" cm="1">
        <f t="array" ref="AB577">INDEX($K:$P,ROW(),MATCH(AB$3,$K$2:$P$2,0))</f>
        <v>0.8</v>
      </c>
      <c r="AC577" s="20" cm="1">
        <f t="array" ref="AC577">INDEX($K:$P,ROW(),MATCH(AC$3,$K$2:$P$2,0))</f>
        <v>0.8</v>
      </c>
      <c r="AD577" s="20" cm="1">
        <f t="array" ref="AD577">INDEX($K:$P,ROW(),MATCH(AD$3,$K$2:$P$2,0))</f>
        <v>0.8</v>
      </c>
      <c r="AE577" s="20" cm="1">
        <f t="array" ref="AE577">INDEX($K:$P,ROW(),MATCH(AE$3,$K$2:$P$2,0))</f>
        <v>0.8</v>
      </c>
      <c r="AF577" s="20" cm="1">
        <f t="array" ref="AF577">INDEX($K:$P,ROW(),MATCH(AF$3,$K$2:$P$2,0))</f>
        <v>0.8</v>
      </c>
      <c r="AG577" s="20" cm="1">
        <f t="array" ref="AG577">INDEX($K:$P,ROW(),MATCH(AG$3,$K$2:$P$2,0))</f>
        <v>0.8</v>
      </c>
      <c r="AH577" s="20" cm="1">
        <f t="array" ref="AH577">INDEX($K:$P,ROW(),MATCH(AH$3,$K$2:$P$2,0))</f>
        <v>0.8</v>
      </c>
      <c r="AI577" s="20" cm="1">
        <f t="array" ref="AI577">INDEX($K:$P,ROW(),MATCH(AI$3,$K$2:$P$2,0))</f>
        <v>0.8</v>
      </c>
      <c r="AJ577" s="20" cm="1">
        <f t="array" ref="AJ577">INDEX($K:$P,ROW(),MATCH(AJ$3,$K$2:$P$2,0))</f>
        <v>0.8</v>
      </c>
      <c r="AK577" s="20" cm="1">
        <f t="array" ref="AK577">INDEX($K:$P,ROW(),MATCH(AK$3,$K$2:$P$2,0))</f>
        <v>0.8</v>
      </c>
      <c r="AL577" s="20" cm="1">
        <f t="array" ref="AL577">INDEX($K:$P,ROW(),MATCH(AL$3,$K$2:$P$2,0))</f>
        <v>0.8</v>
      </c>
      <c r="AM577" s="20" cm="1">
        <f t="array" ref="AM577">INDEX($K:$P,ROW(),MATCH(AM$3,$K$2:$P$2,0))</f>
        <v>0.8</v>
      </c>
      <c r="AN577" s="20" cm="1">
        <f t="array" ref="AN577">INDEX($K:$P,ROW(),MATCH(AN$3,$K$2:$P$2,0))</f>
        <v>0.8</v>
      </c>
      <c r="AO577" s="20" cm="1">
        <f t="array" ref="AO577">INDEX($K:$P,ROW(),MATCH(AO$3,$K$2:$P$2,0))</f>
        <v>0.8</v>
      </c>
      <c r="AP577" s="20" cm="1">
        <f t="array" ref="AP577">INDEX($K:$P,ROW(),MATCH(AP$3,$K$2:$P$2,0))</f>
        <v>0.8</v>
      </c>
      <c r="AQ577" s="20" cm="1">
        <f t="array" ref="AQ577">INDEX($K:$P,ROW(),MATCH(AQ$3,$K$2:$P$2,0))</f>
        <v>0.8</v>
      </c>
      <c r="AR577" s="20" cm="1">
        <f t="array" ref="AR577">INDEX($K:$P,ROW(),MATCH(AR$3,$K$2:$P$2,0))</f>
        <v>0.8</v>
      </c>
      <c r="AS577" s="20" cm="1">
        <f t="array" ref="AS577">INDEX($K:$P,ROW(),MATCH(AS$3,$K$2:$P$2,0))</f>
        <v>0.8</v>
      </c>
      <c r="AT577" s="20" cm="1">
        <f t="array" ref="AT577">INDEX($K:$P,ROW(),MATCH(AT$3,$K$2:$P$2,0))</f>
        <v>0.8</v>
      </c>
      <c r="AU577" s="20" cm="1">
        <f t="array" ref="AU577">INDEX($K:$P,ROW(),MATCH(AU$3,$K$2:$P$2,0))</f>
        <v>0.8</v>
      </c>
      <c r="AV577" s="20" cm="1">
        <f t="array" ref="AV577">INDEX($K:$P,ROW(),MATCH(AV$3,$K$2:$P$2,0))</f>
        <v>0.8</v>
      </c>
      <c r="AW577" s="20" cm="1">
        <f t="array" ref="AW577">INDEX($K:$P,ROW(),MATCH(AW$3,$K$2:$P$2,0))</f>
        <v>0.8</v>
      </c>
      <c r="AX577" s="20" cm="1">
        <f t="array" ref="AX577">INDEX($K:$P,ROW(),MATCH(AX$3,$K$2:$P$2,0))</f>
        <v>0.8</v>
      </c>
      <c r="AY577" s="20" cm="1">
        <f t="array" ref="AY577">INDEX($K:$P,ROW(),MATCH(AY$3,$K$2:$P$2,0))</f>
        <v>0.8</v>
      </c>
      <c r="AZ577" s="20" cm="1">
        <f t="array" ref="AZ577">INDEX($K:$P,ROW(),MATCH(AZ$3,$K$2:$P$2,0))</f>
        <v>0.8</v>
      </c>
      <c r="BA577" s="20" cm="1">
        <f t="array" ref="BA577">INDEX($K:$P,ROW(),MATCH(BA$3,$K$2:$P$2,0))</f>
        <v>0.8</v>
      </c>
      <c r="BB577" s="20" cm="1">
        <f t="array" ref="BB577">INDEX($K:$P,ROW(),MATCH(BB$3,$K$2:$P$2,0))</f>
        <v>0.8</v>
      </c>
      <c r="BC577" s="20" cm="1">
        <f t="array" ref="BC577">INDEX($K:$P,ROW(),MATCH(BC$3,$K$2:$P$2,0))</f>
        <v>0.8</v>
      </c>
      <c r="BD577" s="20" cm="1">
        <f t="array" ref="BD577">INDEX($K:$P,ROW(),MATCH(BD$3,$K$2:$P$2,0))</f>
        <v>0.8</v>
      </c>
      <c r="BE577" s="20" cm="1">
        <f t="array" ref="BE577">INDEX($K:$P,ROW(),MATCH(BE$3,$K$2:$P$2,0))</f>
        <v>0.8</v>
      </c>
      <c r="BF577" s="20" cm="1">
        <f t="array" ref="BF577">INDEX($K:$P,ROW(),MATCH(BF$3,$K$2:$P$2,0))</f>
        <v>0.8</v>
      </c>
      <c r="BG577" s="20" cm="1">
        <f t="array" ref="BG577">INDEX($K:$P,ROW(),MATCH(BG$3,$K$2:$P$2,0))</f>
        <v>0.8</v>
      </c>
      <c r="BH577" s="20" cm="1">
        <f t="array" ref="BH577">INDEX($K:$P,ROW(),MATCH(BH$3,$K$2:$P$2,0))</f>
        <v>0.8</v>
      </c>
      <c r="BI577" s="20" cm="1">
        <f t="array" ref="BI577">INDEX($K:$P,ROW(),MATCH(BI$3,$K$2:$P$2,0))</f>
        <v>0.8</v>
      </c>
      <c r="BJ577" s="20" cm="1">
        <f t="array" ref="BJ577">INDEX($K:$P,ROW(),MATCH(BJ$3,$K$2:$P$2,0))</f>
        <v>0.8</v>
      </c>
      <c r="BK577" s="20" cm="1">
        <f t="array" ref="BK577">INDEX($K:$P,ROW(),MATCH(BK$3,$K$2:$P$2,0))</f>
        <v>0.8</v>
      </c>
      <c r="BL577" s="20" cm="1">
        <f t="array" ref="BL577">INDEX($K:$P,ROW(),MATCH(BL$3,$K$2:$P$2,0))</f>
        <v>0.8</v>
      </c>
      <c r="BM577" s="20" cm="1">
        <f t="array" ref="BM577">INDEX($K:$P,ROW(),MATCH(BM$3,$K$2:$P$2,0))</f>
        <v>0.8</v>
      </c>
      <c r="BN577" s="20" cm="1">
        <f t="array" ref="BN577">INDEX($K:$P,ROW(),MATCH(BN$3,$K$2:$P$2,0))</f>
        <v>0.8</v>
      </c>
      <c r="BO577" s="20" cm="1">
        <f t="array" ref="BO577">INDEX($K:$P,ROW(),MATCH(BO$3,$K$2:$P$2,0))</f>
        <v>0.8</v>
      </c>
      <c r="BP577" s="20" cm="1">
        <f t="array" ref="BP577">INDEX($K:$P,ROW(),MATCH(BP$3,$K$2:$P$2,0))</f>
        <v>0.8</v>
      </c>
      <c r="BQ577" s="20" cm="1">
        <f t="array" ref="BQ577">INDEX($K:$P,ROW(),MATCH(BQ$3,$K$2:$P$2,0))</f>
        <v>0.8</v>
      </c>
      <c r="BR577" s="20" cm="1">
        <f t="array" ref="BR577">INDEX($K:$P,ROW(),MATCH(BR$3,$K$2:$P$2,0))</f>
        <v>0.8</v>
      </c>
      <c r="BS577" s="20" cm="1">
        <f t="array" ref="BS577">INDEX($K:$P,ROW(),MATCH(BS$3,$K$2:$P$2,0))</f>
        <v>0.8</v>
      </c>
      <c r="BT577" s="20" cm="1">
        <f t="array" ref="BT577">INDEX($K:$P,ROW(),MATCH(BT$3,$K$2:$P$2,0))</f>
        <v>0.8</v>
      </c>
      <c r="BU577" s="20" cm="1">
        <f t="array" ref="BU577">INDEX($K:$P,ROW(),MATCH(BU$3,$K$2:$P$2,0))</f>
        <v>0.8</v>
      </c>
      <c r="BV577" s="20" cm="1">
        <f t="array" ref="BV577">INDEX($K:$P,ROW(),MATCH(BV$3,$K$2:$P$2,0))</f>
        <v>0.8</v>
      </c>
      <c r="BW577" s="20" cm="1">
        <f t="array" ref="BW577">INDEX($K:$P,ROW(),MATCH(BW$3,$K$2:$P$2,0))</f>
        <v>0.8</v>
      </c>
      <c r="BX577" s="20" cm="1">
        <f t="array" ref="BX577">INDEX($K:$P,ROW(),MATCH(BX$3,$K$2:$P$2,0))</f>
        <v>0.8</v>
      </c>
      <c r="BY577" s="20" cm="1">
        <f t="array" ref="BY577">INDEX($K:$P,ROW(),MATCH(BY$3,$K$2:$P$2,0))</f>
        <v>0.8</v>
      </c>
      <c r="BZ577" s="20" cm="1">
        <f t="array" ref="BZ577">INDEX($K:$P,ROW(),MATCH(BZ$3,$K$2:$P$2,0))</f>
        <v>0.8</v>
      </c>
      <c r="CA577" s="20" cm="1">
        <f t="array" ref="CA577">INDEX($K:$P,ROW(),MATCH(CA$3,$K$2:$P$2,0))</f>
        <v>0.8</v>
      </c>
      <c r="CB577" s="20" cm="1">
        <f t="array" ref="CB577">INDEX($K:$P,ROW(),MATCH(CB$3,$K$2:$P$2,0))</f>
        <v>0.8</v>
      </c>
      <c r="CC577" s="20" cm="1">
        <f t="array" ref="CC577">INDEX($K:$P,ROW(),MATCH(CC$3,$K$2:$P$2,0))</f>
        <v>0.8</v>
      </c>
      <c r="CD577" s="20" cm="1">
        <f t="array" ref="CD577">INDEX($K:$P,ROW(),MATCH(CD$3,$K$2:$P$2,0))</f>
        <v>0.8</v>
      </c>
      <c r="CE577" s="20" cm="1">
        <f t="array" ref="CE577">INDEX($K:$P,ROW(),MATCH(CE$3,$K$2:$P$2,0))</f>
        <v>0.8</v>
      </c>
      <c r="CF577" s="20" cm="1">
        <f t="array" ref="CF577">INDEX($K:$P,ROW(),MATCH(CF$3,$K$2:$P$2,0))</f>
        <v>0.8</v>
      </c>
      <c r="CG577" s="20" cm="1">
        <f t="array" ref="CG577">INDEX($K:$P,ROW(),MATCH(CG$3,$K$2:$P$2,0))</f>
        <v>0.8</v>
      </c>
      <c r="CH577" s="20" cm="1">
        <f t="array" ref="CH577">INDEX($K:$P,ROW(),MATCH(CH$3,$K$2:$P$2,0))</f>
        <v>0.8</v>
      </c>
      <c r="CI577" s="20" cm="1">
        <f t="array" ref="CI577">INDEX($K:$P,ROW(),MATCH(CI$3,$K$2:$P$2,0))</f>
        <v>0.8</v>
      </c>
      <c r="CJ577" s="20" cm="1">
        <f t="array" ref="CJ577">INDEX($K:$P,ROW(),MATCH(CJ$3,$K$2:$P$2,0))</f>
        <v>0.8</v>
      </c>
      <c r="CK577" s="20" cm="1">
        <f t="array" ref="CK577">INDEX($K:$P,ROW(),MATCH(CK$3,$K$2:$P$2,0))</f>
        <v>0.8</v>
      </c>
      <c r="CL577" s="20" cm="1">
        <f t="array" ref="CL577">INDEX($K:$P,ROW(),MATCH(CL$3,$K$2:$P$2,0))</f>
        <v>0.8</v>
      </c>
    </row>
    <row r="578" spans="2:90" x14ac:dyDescent="0.4">
      <c r="B578" s="141" t="str">
        <f>"$ rent/month/"&amp;B582</f>
        <v>$ rent/month/unit</v>
      </c>
      <c r="D578" t="s">
        <v>748</v>
      </c>
      <c r="E578" s="8" t="str">
        <f t="shared" si="580"/>
        <v>578 MONTHRENT-PV</v>
      </c>
      <c r="H578" s="31"/>
      <c r="I578" s="73"/>
      <c r="J578" s="73"/>
      <c r="K578" s="406">
        <v>500</v>
      </c>
      <c r="L578" s="406">
        <v>500</v>
      </c>
      <c r="M578" s="406">
        <v>500</v>
      </c>
      <c r="N578" s="406">
        <v>500</v>
      </c>
      <c r="O578" s="406">
        <v>500</v>
      </c>
      <c r="P578" s="406">
        <v>500</v>
      </c>
      <c r="R578" s="38"/>
      <c r="S578" s="136" cm="1">
        <f t="array" ref="S578">INDEX($K:$P,ROW(),MATCH(S$3,$K$2:$P$2,0))</f>
        <v>500</v>
      </c>
      <c r="T578" s="136" cm="1">
        <f t="array" ref="T578">INDEX($K:$P,ROW(),MATCH(T$3,$K$2:$P$2,0))</f>
        <v>500</v>
      </c>
      <c r="U578" s="136" cm="1">
        <f t="array" ref="U578">INDEX($K:$P,ROW(),MATCH(U$3,$K$2:$P$2,0))</f>
        <v>500</v>
      </c>
      <c r="V578" s="136" cm="1">
        <f t="array" ref="V578">INDEX($K:$P,ROW(),MATCH(V$3,$K$2:$P$2,0))</f>
        <v>500</v>
      </c>
      <c r="W578" s="136" cm="1">
        <f t="array" ref="W578">INDEX($K:$P,ROW(),MATCH(W$3,$K$2:$P$2,0))</f>
        <v>500</v>
      </c>
      <c r="X578" s="136" cm="1">
        <f t="array" ref="X578">INDEX($K:$P,ROW(),MATCH(X$3,$K$2:$P$2,0))</f>
        <v>500</v>
      </c>
      <c r="Y578" s="136" cm="1">
        <f t="array" ref="Y578">INDEX($K:$P,ROW(),MATCH(Y$3,$K$2:$P$2,0))</f>
        <v>500</v>
      </c>
      <c r="Z578" s="136" cm="1">
        <f t="array" ref="Z578">INDEX($K:$P,ROW(),MATCH(Z$3,$K$2:$P$2,0))</f>
        <v>500</v>
      </c>
      <c r="AA578" s="136" cm="1">
        <f t="array" ref="AA578">INDEX($K:$P,ROW(),MATCH(AA$3,$K$2:$P$2,0))</f>
        <v>500</v>
      </c>
      <c r="AB578" s="136" cm="1">
        <f t="array" ref="AB578">INDEX($K:$P,ROW(),MATCH(AB$3,$K$2:$P$2,0))</f>
        <v>500</v>
      </c>
      <c r="AC578" s="136" cm="1">
        <f t="array" ref="AC578">INDEX($K:$P,ROW(),MATCH(AC$3,$K$2:$P$2,0))</f>
        <v>500</v>
      </c>
      <c r="AD578" s="136" cm="1">
        <f t="array" ref="AD578">INDEX($K:$P,ROW(),MATCH(AD$3,$K$2:$P$2,0))</f>
        <v>500</v>
      </c>
      <c r="AE578" s="136" cm="1">
        <f t="array" ref="AE578">INDEX($K:$P,ROW(),MATCH(AE$3,$K$2:$P$2,0))</f>
        <v>500</v>
      </c>
      <c r="AF578" s="136" cm="1">
        <f t="array" ref="AF578">INDEX($K:$P,ROW(),MATCH(AF$3,$K$2:$P$2,0))</f>
        <v>500</v>
      </c>
      <c r="AG578" s="136" cm="1">
        <f t="array" ref="AG578">INDEX($K:$P,ROW(),MATCH(AG$3,$K$2:$P$2,0))</f>
        <v>500</v>
      </c>
      <c r="AH578" s="136" cm="1">
        <f t="array" ref="AH578">INDEX($K:$P,ROW(),MATCH(AH$3,$K$2:$P$2,0))</f>
        <v>500</v>
      </c>
      <c r="AI578" s="136" cm="1">
        <f t="array" ref="AI578">INDEX($K:$P,ROW(),MATCH(AI$3,$K$2:$P$2,0))</f>
        <v>500</v>
      </c>
      <c r="AJ578" s="136" cm="1">
        <f t="array" ref="AJ578">INDEX($K:$P,ROW(),MATCH(AJ$3,$K$2:$P$2,0))</f>
        <v>500</v>
      </c>
      <c r="AK578" s="136" cm="1">
        <f t="array" ref="AK578">INDEX($K:$P,ROW(),MATCH(AK$3,$K$2:$P$2,0))</f>
        <v>500</v>
      </c>
      <c r="AL578" s="136" cm="1">
        <f t="array" ref="AL578">INDEX($K:$P,ROW(),MATCH(AL$3,$K$2:$P$2,0))</f>
        <v>500</v>
      </c>
      <c r="AM578" s="136" cm="1">
        <f t="array" ref="AM578">INDEX($K:$P,ROW(),MATCH(AM$3,$K$2:$P$2,0))</f>
        <v>500</v>
      </c>
      <c r="AN578" s="136" cm="1">
        <f t="array" ref="AN578">INDEX($K:$P,ROW(),MATCH(AN$3,$K$2:$P$2,0))</f>
        <v>500</v>
      </c>
      <c r="AO578" s="136" cm="1">
        <f t="array" ref="AO578">INDEX($K:$P,ROW(),MATCH(AO$3,$K$2:$P$2,0))</f>
        <v>500</v>
      </c>
      <c r="AP578" s="136" cm="1">
        <f t="array" ref="AP578">INDEX($K:$P,ROW(),MATCH(AP$3,$K$2:$P$2,0))</f>
        <v>500</v>
      </c>
      <c r="AQ578" s="136" cm="1">
        <f t="array" ref="AQ578">INDEX($K:$P,ROW(),MATCH(AQ$3,$K$2:$P$2,0))</f>
        <v>500</v>
      </c>
      <c r="AR578" s="136" cm="1">
        <f t="array" ref="AR578">INDEX($K:$P,ROW(),MATCH(AR$3,$K$2:$P$2,0))</f>
        <v>500</v>
      </c>
      <c r="AS578" s="136" cm="1">
        <f t="array" ref="AS578">INDEX($K:$P,ROW(),MATCH(AS$3,$K$2:$P$2,0))</f>
        <v>500</v>
      </c>
      <c r="AT578" s="136" cm="1">
        <f t="array" ref="AT578">INDEX($K:$P,ROW(),MATCH(AT$3,$K$2:$P$2,0))</f>
        <v>500</v>
      </c>
      <c r="AU578" s="136" cm="1">
        <f t="array" ref="AU578">INDEX($K:$P,ROW(),MATCH(AU$3,$K$2:$P$2,0))</f>
        <v>500</v>
      </c>
      <c r="AV578" s="136" cm="1">
        <f t="array" ref="AV578">INDEX($K:$P,ROW(),MATCH(AV$3,$K$2:$P$2,0))</f>
        <v>500</v>
      </c>
      <c r="AW578" s="136" cm="1">
        <f t="array" ref="AW578">INDEX($K:$P,ROW(),MATCH(AW$3,$K$2:$P$2,0))</f>
        <v>500</v>
      </c>
      <c r="AX578" s="136" cm="1">
        <f t="array" ref="AX578">INDEX($K:$P,ROW(),MATCH(AX$3,$K$2:$P$2,0))</f>
        <v>500</v>
      </c>
      <c r="AY578" s="136" cm="1">
        <f t="array" ref="AY578">INDEX($K:$P,ROW(),MATCH(AY$3,$K$2:$P$2,0))</f>
        <v>500</v>
      </c>
      <c r="AZ578" s="136" cm="1">
        <f t="array" ref="AZ578">INDEX($K:$P,ROW(),MATCH(AZ$3,$K$2:$P$2,0))</f>
        <v>500</v>
      </c>
      <c r="BA578" s="136" cm="1">
        <f t="array" ref="BA578">INDEX($K:$P,ROW(),MATCH(BA$3,$K$2:$P$2,0))</f>
        <v>500</v>
      </c>
      <c r="BB578" s="136" cm="1">
        <f t="array" ref="BB578">INDEX($K:$P,ROW(),MATCH(BB$3,$K$2:$P$2,0))</f>
        <v>500</v>
      </c>
      <c r="BC578" s="136" cm="1">
        <f t="array" ref="BC578">INDEX($K:$P,ROW(),MATCH(BC$3,$K$2:$P$2,0))</f>
        <v>500</v>
      </c>
      <c r="BD578" s="136" cm="1">
        <f t="array" ref="BD578">INDEX($K:$P,ROW(),MATCH(BD$3,$K$2:$P$2,0))</f>
        <v>500</v>
      </c>
      <c r="BE578" s="136" cm="1">
        <f t="array" ref="BE578">INDEX($K:$P,ROW(),MATCH(BE$3,$K$2:$P$2,0))</f>
        <v>500</v>
      </c>
      <c r="BF578" s="136" cm="1">
        <f t="array" ref="BF578">INDEX($K:$P,ROW(),MATCH(BF$3,$K$2:$P$2,0))</f>
        <v>500</v>
      </c>
      <c r="BG578" s="136" cm="1">
        <f t="array" ref="BG578">INDEX($K:$P,ROW(),MATCH(BG$3,$K$2:$P$2,0))</f>
        <v>500</v>
      </c>
      <c r="BH578" s="136" cm="1">
        <f t="array" ref="BH578">INDEX($K:$P,ROW(),MATCH(BH$3,$K$2:$P$2,0))</f>
        <v>500</v>
      </c>
      <c r="BI578" s="136" cm="1">
        <f t="array" ref="BI578">INDEX($K:$P,ROW(),MATCH(BI$3,$K$2:$P$2,0))</f>
        <v>500</v>
      </c>
      <c r="BJ578" s="136" cm="1">
        <f t="array" ref="BJ578">INDEX($K:$P,ROW(),MATCH(BJ$3,$K$2:$P$2,0))</f>
        <v>500</v>
      </c>
      <c r="BK578" s="136" cm="1">
        <f t="array" ref="BK578">INDEX($K:$P,ROW(),MATCH(BK$3,$K$2:$P$2,0))</f>
        <v>500</v>
      </c>
      <c r="BL578" s="136" cm="1">
        <f t="array" ref="BL578">INDEX($K:$P,ROW(),MATCH(BL$3,$K$2:$P$2,0))</f>
        <v>500</v>
      </c>
      <c r="BM578" s="136" cm="1">
        <f t="array" ref="BM578">INDEX($K:$P,ROW(),MATCH(BM$3,$K$2:$P$2,0))</f>
        <v>500</v>
      </c>
      <c r="BN578" s="136" cm="1">
        <f t="array" ref="BN578">INDEX($K:$P,ROW(),MATCH(BN$3,$K$2:$P$2,0))</f>
        <v>500</v>
      </c>
      <c r="BO578" s="136" cm="1">
        <f t="array" ref="BO578">INDEX($K:$P,ROW(),MATCH(BO$3,$K$2:$P$2,0))</f>
        <v>500</v>
      </c>
      <c r="BP578" s="136" cm="1">
        <f t="array" ref="BP578">INDEX($K:$P,ROW(),MATCH(BP$3,$K$2:$P$2,0))</f>
        <v>500</v>
      </c>
      <c r="BQ578" s="136" cm="1">
        <f t="array" ref="BQ578">INDEX($K:$P,ROW(),MATCH(BQ$3,$K$2:$P$2,0))</f>
        <v>500</v>
      </c>
      <c r="BR578" s="136" cm="1">
        <f t="array" ref="BR578">INDEX($K:$P,ROW(),MATCH(BR$3,$K$2:$P$2,0))</f>
        <v>500</v>
      </c>
      <c r="BS578" s="136" cm="1">
        <f t="array" ref="BS578">INDEX($K:$P,ROW(),MATCH(BS$3,$K$2:$P$2,0))</f>
        <v>500</v>
      </c>
      <c r="BT578" s="136" cm="1">
        <f t="array" ref="BT578">INDEX($K:$P,ROW(),MATCH(BT$3,$K$2:$P$2,0))</f>
        <v>500</v>
      </c>
      <c r="BU578" s="136" cm="1">
        <f t="array" ref="BU578">INDEX($K:$P,ROW(),MATCH(BU$3,$K$2:$P$2,0))</f>
        <v>500</v>
      </c>
      <c r="BV578" s="136" cm="1">
        <f t="array" ref="BV578">INDEX($K:$P,ROW(),MATCH(BV$3,$K$2:$P$2,0))</f>
        <v>500</v>
      </c>
      <c r="BW578" s="136" cm="1">
        <f t="array" ref="BW578">INDEX($K:$P,ROW(),MATCH(BW$3,$K$2:$P$2,0))</f>
        <v>500</v>
      </c>
      <c r="BX578" s="136" cm="1">
        <f t="array" ref="BX578">INDEX($K:$P,ROW(),MATCH(BX$3,$K$2:$P$2,0))</f>
        <v>500</v>
      </c>
      <c r="BY578" s="136" cm="1">
        <f t="array" ref="BY578">INDEX($K:$P,ROW(),MATCH(BY$3,$K$2:$P$2,0))</f>
        <v>500</v>
      </c>
      <c r="BZ578" s="136" cm="1">
        <f t="array" ref="BZ578">INDEX($K:$P,ROW(),MATCH(BZ$3,$K$2:$P$2,0))</f>
        <v>500</v>
      </c>
      <c r="CA578" s="136" cm="1">
        <f t="array" ref="CA578">INDEX($K:$P,ROW(),MATCH(CA$3,$K$2:$P$2,0))</f>
        <v>500</v>
      </c>
      <c r="CB578" s="136" cm="1">
        <f t="array" ref="CB578">INDEX($K:$P,ROW(),MATCH(CB$3,$K$2:$P$2,0))</f>
        <v>500</v>
      </c>
      <c r="CC578" s="136" cm="1">
        <f t="array" ref="CC578">INDEX($K:$P,ROW(),MATCH(CC$3,$K$2:$P$2,0))</f>
        <v>500</v>
      </c>
      <c r="CD578" s="136" cm="1">
        <f t="array" ref="CD578">INDEX($K:$P,ROW(),MATCH(CD$3,$K$2:$P$2,0))</f>
        <v>500</v>
      </c>
      <c r="CE578" s="136" cm="1">
        <f t="array" ref="CE578">INDEX($K:$P,ROW(),MATCH(CE$3,$K$2:$P$2,0))</f>
        <v>500</v>
      </c>
      <c r="CF578" s="136" cm="1">
        <f t="array" ref="CF578">INDEX($K:$P,ROW(),MATCH(CF$3,$K$2:$P$2,0))</f>
        <v>500</v>
      </c>
      <c r="CG578" s="136" cm="1">
        <f t="array" ref="CG578">INDEX($K:$P,ROW(),MATCH(CG$3,$K$2:$P$2,0))</f>
        <v>500</v>
      </c>
      <c r="CH578" s="136" cm="1">
        <f t="array" ref="CH578">INDEX($K:$P,ROW(),MATCH(CH$3,$K$2:$P$2,0))</f>
        <v>500</v>
      </c>
      <c r="CI578" s="136" cm="1">
        <f t="array" ref="CI578">INDEX($K:$P,ROW(),MATCH(CI$3,$K$2:$P$2,0))</f>
        <v>500</v>
      </c>
      <c r="CJ578" s="136" cm="1">
        <f t="array" ref="CJ578">INDEX($K:$P,ROW(),MATCH(CJ$3,$K$2:$P$2,0))</f>
        <v>500</v>
      </c>
      <c r="CK578" s="136" cm="1">
        <f t="array" ref="CK578">INDEX($K:$P,ROW(),MATCH(CK$3,$K$2:$P$2,0))</f>
        <v>500</v>
      </c>
      <c r="CL578" s="136" cm="1">
        <f t="array" ref="CL578">INDEX($K:$P,ROW(),MATCH(CL$3,$K$2:$P$2,0))</f>
        <v>500</v>
      </c>
    </row>
    <row r="579" spans="2:90" x14ac:dyDescent="0.4">
      <c r="B579" s="123" t="str">
        <f>"Revenue - "&amp;B581</f>
        <v>Revenue - (Primary label)</v>
      </c>
      <c r="C579" t="s">
        <v>198</v>
      </c>
      <c r="D579" t="s">
        <v>748</v>
      </c>
      <c r="E579" s="8" t="str">
        <f t="shared" si="580"/>
        <v>579 MONTHRENT-PV</v>
      </c>
      <c r="H579" s="31"/>
      <c r="I579" s="73"/>
      <c r="J579" s="73"/>
      <c r="K579" s="115">
        <f t="shared" ref="K579:P579" ca="1" si="581">SUMIF($3:$3,K$2,579:579)</f>
        <v>24000000</v>
      </c>
      <c r="L579" s="115">
        <f t="shared" ca="1" si="581"/>
        <v>24000000</v>
      </c>
      <c r="M579" s="115">
        <f t="shared" ca="1" si="581"/>
        <v>24000000</v>
      </c>
      <c r="N579" s="115">
        <f t="shared" ca="1" si="581"/>
        <v>24000000</v>
      </c>
      <c r="O579" s="115">
        <f t="shared" ca="1" si="581"/>
        <v>24000000</v>
      </c>
      <c r="P579" s="115">
        <f t="shared" ca="1" si="581"/>
        <v>24000000</v>
      </c>
      <c r="R579" s="38"/>
      <c r="S579" s="77" cm="1">
        <f t="array" aca="1" ref="S579" ca="1">INDIRECT(S570)*S577*S578</f>
        <v>2000000</v>
      </c>
      <c r="T579" s="77" cm="1">
        <f t="array" aca="1" ref="T579" ca="1">INDIRECT(T570)*T577*T578</f>
        <v>2000000</v>
      </c>
      <c r="U579" s="77" cm="1">
        <f t="array" aca="1" ref="U579" ca="1">INDIRECT(U570)*U577*U578</f>
        <v>2000000</v>
      </c>
      <c r="V579" s="77" cm="1">
        <f t="array" aca="1" ref="V579" ca="1">INDIRECT(V570)*V577*V578</f>
        <v>2000000</v>
      </c>
      <c r="W579" s="77" cm="1">
        <f t="array" aca="1" ref="W579" ca="1">INDIRECT(W570)*W577*W578</f>
        <v>2000000</v>
      </c>
      <c r="X579" s="77" cm="1">
        <f t="array" aca="1" ref="X579" ca="1">INDIRECT(X570)*X577*X578</f>
        <v>2000000</v>
      </c>
      <c r="Y579" s="77" cm="1">
        <f t="array" aca="1" ref="Y579" ca="1">INDIRECT(Y570)*Y577*Y578</f>
        <v>2000000</v>
      </c>
      <c r="Z579" s="77" cm="1">
        <f t="array" aca="1" ref="Z579" ca="1">INDIRECT(Z570)*Z577*Z578</f>
        <v>2000000</v>
      </c>
      <c r="AA579" s="77" cm="1">
        <f t="array" aca="1" ref="AA579" ca="1">INDIRECT(AA570)*AA577*AA578</f>
        <v>2000000</v>
      </c>
      <c r="AB579" s="77" cm="1">
        <f t="array" aca="1" ref="AB579" ca="1">INDIRECT(AB570)*AB577*AB578</f>
        <v>2000000</v>
      </c>
      <c r="AC579" s="77" cm="1">
        <f t="array" aca="1" ref="AC579" ca="1">INDIRECT(AC570)*AC577*AC578</f>
        <v>2000000</v>
      </c>
      <c r="AD579" s="77" cm="1">
        <f t="array" aca="1" ref="AD579" ca="1">INDIRECT(AD570)*AD577*AD578</f>
        <v>2000000</v>
      </c>
      <c r="AE579" s="77" cm="1">
        <f t="array" aca="1" ref="AE579" ca="1">INDIRECT(AE570)*AE577*AE578</f>
        <v>2000000</v>
      </c>
      <c r="AF579" s="77" cm="1">
        <f t="array" aca="1" ref="AF579" ca="1">INDIRECT(AF570)*AF577*AF578</f>
        <v>2000000</v>
      </c>
      <c r="AG579" s="77" cm="1">
        <f t="array" aca="1" ref="AG579" ca="1">INDIRECT(AG570)*AG577*AG578</f>
        <v>2000000</v>
      </c>
      <c r="AH579" s="77" cm="1">
        <f t="array" aca="1" ref="AH579" ca="1">INDIRECT(AH570)*AH577*AH578</f>
        <v>2000000</v>
      </c>
      <c r="AI579" s="77" cm="1">
        <f t="array" aca="1" ref="AI579" ca="1">INDIRECT(AI570)*AI577*AI578</f>
        <v>2000000</v>
      </c>
      <c r="AJ579" s="77" cm="1">
        <f t="array" aca="1" ref="AJ579" ca="1">INDIRECT(AJ570)*AJ577*AJ578</f>
        <v>2000000</v>
      </c>
      <c r="AK579" s="77" cm="1">
        <f t="array" aca="1" ref="AK579" ca="1">INDIRECT(AK570)*AK577*AK578</f>
        <v>2000000</v>
      </c>
      <c r="AL579" s="77" cm="1">
        <f t="array" aca="1" ref="AL579" ca="1">INDIRECT(AL570)*AL577*AL578</f>
        <v>2000000</v>
      </c>
      <c r="AM579" s="77" cm="1">
        <f t="array" aca="1" ref="AM579" ca="1">INDIRECT(AM570)*AM577*AM578</f>
        <v>2000000</v>
      </c>
      <c r="AN579" s="77" cm="1">
        <f t="array" aca="1" ref="AN579" ca="1">INDIRECT(AN570)*AN577*AN578</f>
        <v>2000000</v>
      </c>
      <c r="AO579" s="77" cm="1">
        <f t="array" aca="1" ref="AO579" ca="1">INDIRECT(AO570)*AO577*AO578</f>
        <v>2000000</v>
      </c>
      <c r="AP579" s="77" cm="1">
        <f t="array" aca="1" ref="AP579" ca="1">INDIRECT(AP570)*AP577*AP578</f>
        <v>2000000</v>
      </c>
      <c r="AQ579" s="77" cm="1">
        <f t="array" aca="1" ref="AQ579" ca="1">INDIRECT(AQ570)*AQ577*AQ578</f>
        <v>2000000</v>
      </c>
      <c r="AR579" s="77" cm="1">
        <f t="array" aca="1" ref="AR579" ca="1">INDIRECT(AR570)*AR577*AR578</f>
        <v>2000000</v>
      </c>
      <c r="AS579" s="77" cm="1">
        <f t="array" aca="1" ref="AS579" ca="1">INDIRECT(AS570)*AS577*AS578</f>
        <v>2000000</v>
      </c>
      <c r="AT579" s="77" cm="1">
        <f t="array" aca="1" ref="AT579" ca="1">INDIRECT(AT570)*AT577*AT578</f>
        <v>2000000</v>
      </c>
      <c r="AU579" s="77" cm="1">
        <f t="array" aca="1" ref="AU579" ca="1">INDIRECT(AU570)*AU577*AU578</f>
        <v>2000000</v>
      </c>
      <c r="AV579" s="77" cm="1">
        <f t="array" aca="1" ref="AV579" ca="1">INDIRECT(AV570)*AV577*AV578</f>
        <v>2000000</v>
      </c>
      <c r="AW579" s="77" cm="1">
        <f t="array" aca="1" ref="AW579" ca="1">INDIRECT(AW570)*AW577*AW578</f>
        <v>2000000</v>
      </c>
      <c r="AX579" s="77" cm="1">
        <f t="array" aca="1" ref="AX579" ca="1">INDIRECT(AX570)*AX577*AX578</f>
        <v>2000000</v>
      </c>
      <c r="AY579" s="77" cm="1">
        <f t="array" aca="1" ref="AY579" ca="1">INDIRECT(AY570)*AY577*AY578</f>
        <v>2000000</v>
      </c>
      <c r="AZ579" s="77" cm="1">
        <f t="array" aca="1" ref="AZ579" ca="1">INDIRECT(AZ570)*AZ577*AZ578</f>
        <v>2000000</v>
      </c>
      <c r="BA579" s="77" cm="1">
        <f t="array" aca="1" ref="BA579" ca="1">INDIRECT(BA570)*BA577*BA578</f>
        <v>2000000</v>
      </c>
      <c r="BB579" s="77" cm="1">
        <f t="array" aca="1" ref="BB579" ca="1">INDIRECT(BB570)*BB577*BB578</f>
        <v>2000000</v>
      </c>
      <c r="BC579" s="77" cm="1">
        <f t="array" aca="1" ref="BC579" ca="1">INDIRECT(BC570)*BC577*BC578</f>
        <v>2000000</v>
      </c>
      <c r="BD579" s="77" cm="1">
        <f t="array" aca="1" ref="BD579" ca="1">INDIRECT(BD570)*BD577*BD578</f>
        <v>2000000</v>
      </c>
      <c r="BE579" s="77" cm="1">
        <f t="array" aca="1" ref="BE579" ca="1">INDIRECT(BE570)*BE577*BE578</f>
        <v>2000000</v>
      </c>
      <c r="BF579" s="77" cm="1">
        <f t="array" aca="1" ref="BF579" ca="1">INDIRECT(BF570)*BF577*BF578</f>
        <v>2000000</v>
      </c>
      <c r="BG579" s="77" cm="1">
        <f t="array" aca="1" ref="BG579" ca="1">INDIRECT(BG570)*BG577*BG578</f>
        <v>2000000</v>
      </c>
      <c r="BH579" s="77" cm="1">
        <f t="array" aca="1" ref="BH579" ca="1">INDIRECT(BH570)*BH577*BH578</f>
        <v>2000000</v>
      </c>
      <c r="BI579" s="77" cm="1">
        <f t="array" aca="1" ref="BI579" ca="1">INDIRECT(BI570)*BI577*BI578</f>
        <v>2000000</v>
      </c>
      <c r="BJ579" s="77" cm="1">
        <f t="array" aca="1" ref="BJ579" ca="1">INDIRECT(BJ570)*BJ577*BJ578</f>
        <v>2000000</v>
      </c>
      <c r="BK579" s="77" cm="1">
        <f t="array" aca="1" ref="BK579" ca="1">INDIRECT(BK570)*BK577*BK578</f>
        <v>2000000</v>
      </c>
      <c r="BL579" s="77" cm="1">
        <f t="array" aca="1" ref="BL579" ca="1">INDIRECT(BL570)*BL577*BL578</f>
        <v>2000000</v>
      </c>
      <c r="BM579" s="77" cm="1">
        <f t="array" aca="1" ref="BM579" ca="1">INDIRECT(BM570)*BM577*BM578</f>
        <v>2000000</v>
      </c>
      <c r="BN579" s="77" cm="1">
        <f t="array" aca="1" ref="BN579" ca="1">INDIRECT(BN570)*BN577*BN578</f>
        <v>2000000</v>
      </c>
      <c r="BO579" s="77" cm="1">
        <f t="array" aca="1" ref="BO579" ca="1">INDIRECT(BO570)*BO577*BO578</f>
        <v>2000000</v>
      </c>
      <c r="BP579" s="77" cm="1">
        <f t="array" aca="1" ref="BP579" ca="1">INDIRECT(BP570)*BP577*BP578</f>
        <v>2000000</v>
      </c>
      <c r="BQ579" s="77" cm="1">
        <f t="array" aca="1" ref="BQ579" ca="1">INDIRECT(BQ570)*BQ577*BQ578</f>
        <v>2000000</v>
      </c>
      <c r="BR579" s="77" cm="1">
        <f t="array" aca="1" ref="BR579" ca="1">INDIRECT(BR570)*BR577*BR578</f>
        <v>2000000</v>
      </c>
      <c r="BS579" s="77" cm="1">
        <f t="array" aca="1" ref="BS579" ca="1">INDIRECT(BS570)*BS577*BS578</f>
        <v>2000000</v>
      </c>
      <c r="BT579" s="77" cm="1">
        <f t="array" aca="1" ref="BT579" ca="1">INDIRECT(BT570)*BT577*BT578</f>
        <v>2000000</v>
      </c>
      <c r="BU579" s="77" cm="1">
        <f t="array" aca="1" ref="BU579" ca="1">INDIRECT(BU570)*BU577*BU578</f>
        <v>2000000</v>
      </c>
      <c r="BV579" s="77" cm="1">
        <f t="array" aca="1" ref="BV579" ca="1">INDIRECT(BV570)*BV577*BV578</f>
        <v>2000000</v>
      </c>
      <c r="BW579" s="77" cm="1">
        <f t="array" aca="1" ref="BW579" ca="1">INDIRECT(BW570)*BW577*BW578</f>
        <v>2000000</v>
      </c>
      <c r="BX579" s="77" cm="1">
        <f t="array" aca="1" ref="BX579" ca="1">INDIRECT(BX570)*BX577*BX578</f>
        <v>2000000</v>
      </c>
      <c r="BY579" s="77" cm="1">
        <f t="array" aca="1" ref="BY579" ca="1">INDIRECT(BY570)*BY577*BY578</f>
        <v>2000000</v>
      </c>
      <c r="BZ579" s="77" cm="1">
        <f t="array" aca="1" ref="BZ579" ca="1">INDIRECT(BZ570)*BZ577*BZ578</f>
        <v>2000000</v>
      </c>
      <c r="CA579" s="77" cm="1">
        <f t="array" aca="1" ref="CA579" ca="1">INDIRECT(CA570)*CA577*CA578</f>
        <v>2000000</v>
      </c>
      <c r="CB579" s="77" cm="1">
        <f t="array" aca="1" ref="CB579" ca="1">INDIRECT(CB570)*CB577*CB578</f>
        <v>2000000</v>
      </c>
      <c r="CC579" s="77" cm="1">
        <f t="array" aca="1" ref="CC579" ca="1">INDIRECT(CC570)*CC577*CC578</f>
        <v>2000000</v>
      </c>
      <c r="CD579" s="77" cm="1">
        <f t="array" aca="1" ref="CD579" ca="1">INDIRECT(CD570)*CD577*CD578</f>
        <v>2000000</v>
      </c>
      <c r="CE579" s="77" cm="1">
        <f t="array" aca="1" ref="CE579" ca="1">INDIRECT(CE570)*CE577*CE578</f>
        <v>2000000</v>
      </c>
      <c r="CF579" s="77" cm="1">
        <f t="array" aca="1" ref="CF579" ca="1">INDIRECT(CF570)*CF577*CF578</f>
        <v>2000000</v>
      </c>
      <c r="CG579" s="77" cm="1">
        <f t="array" aca="1" ref="CG579" ca="1">INDIRECT(CG570)*CG577*CG578</f>
        <v>2000000</v>
      </c>
      <c r="CH579" s="77" cm="1">
        <f t="array" aca="1" ref="CH579" ca="1">INDIRECT(CH570)*CH577*CH578</f>
        <v>2000000</v>
      </c>
      <c r="CI579" s="77" cm="1">
        <f t="array" aca="1" ref="CI579" ca="1">INDIRECT(CI570)*CI577*CI578</f>
        <v>2000000</v>
      </c>
      <c r="CJ579" s="77" cm="1">
        <f t="array" aca="1" ref="CJ579" ca="1">INDIRECT(CJ570)*CJ577*CJ578</f>
        <v>2000000</v>
      </c>
      <c r="CK579" s="77" cm="1">
        <f t="array" aca="1" ref="CK579" ca="1">INDIRECT(CK570)*CK577*CK578</f>
        <v>2000000</v>
      </c>
      <c r="CL579" s="77" cm="1">
        <f t="array" aca="1" ref="CL579" ca="1">INDIRECT(CL570)*CL577*CL578</f>
        <v>2000000</v>
      </c>
    </row>
    <row r="580" spans="2:90" x14ac:dyDescent="0.4">
      <c r="B580" s="123"/>
      <c r="D580" t="s">
        <v>748</v>
      </c>
      <c r="E580" s="8" t="str">
        <f t="shared" ref="E580" si="582">ROW()&amp;" "&amp;D580</f>
        <v>580 MONTHRENT-PV</v>
      </c>
      <c r="G580" t="s">
        <v>244</v>
      </c>
      <c r="H580" s="31"/>
      <c r="I580" s="73"/>
      <c r="J580" s="73"/>
      <c r="K580" s="33"/>
      <c r="L580" s="33"/>
      <c r="M580" s="33"/>
      <c r="N580" s="33"/>
      <c r="O580" s="33"/>
      <c r="P580" s="33"/>
      <c r="R580" s="38"/>
      <c r="S580" s="77"/>
      <c r="T580" s="77"/>
      <c r="U580" s="77"/>
      <c r="V580" s="77"/>
      <c r="W580" s="77"/>
      <c r="X580" s="77"/>
      <c r="Y580" s="77"/>
      <c r="Z580" s="77"/>
      <c r="AA580" s="77"/>
      <c r="AB580" s="77"/>
      <c r="AC580" s="77"/>
      <c r="AD580" s="77"/>
      <c r="AE580" s="77"/>
      <c r="AF580" s="77"/>
      <c r="AG580" s="77"/>
      <c r="AH580" s="77"/>
      <c r="AI580" s="77"/>
      <c r="AJ580" s="77"/>
      <c r="AK580" s="77"/>
      <c r="AL580" s="77"/>
      <c r="AM580" s="77"/>
      <c r="AN580" s="77"/>
      <c r="AO580" s="77"/>
      <c r="AP580" s="77"/>
      <c r="AQ580" s="77"/>
      <c r="AR580" s="77"/>
      <c r="AS580" s="77"/>
      <c r="AT580" s="77"/>
      <c r="AU580" s="77"/>
      <c r="AV580" s="77"/>
      <c r="AW580" s="77"/>
      <c r="AX580" s="77"/>
      <c r="AY580" s="77"/>
      <c r="AZ580" s="77"/>
      <c r="BA580" s="77"/>
      <c r="BB580" s="77"/>
      <c r="BC580" s="77"/>
      <c r="BD580" s="77"/>
      <c r="BE580" s="77"/>
      <c r="BF580" s="77"/>
      <c r="BG580" s="77"/>
      <c r="BH580" s="77"/>
      <c r="BI580" s="77"/>
      <c r="BJ580" s="77"/>
      <c r="BK580" s="77"/>
      <c r="BL580" s="77"/>
      <c r="BM580" s="77"/>
      <c r="BN580" s="77"/>
      <c r="BO580" s="77"/>
      <c r="BP580" s="77"/>
      <c r="BQ580" s="77"/>
      <c r="BR580" s="77"/>
      <c r="BS580" s="77"/>
      <c r="BT580" s="77"/>
      <c r="BU580" s="77"/>
      <c r="BV580" s="77"/>
      <c r="BW580" s="77"/>
      <c r="BX580" s="77"/>
      <c r="BY580" s="77"/>
      <c r="BZ580" s="77"/>
      <c r="CA580" s="77"/>
      <c r="CB580" s="77"/>
      <c r="CC580" s="77"/>
      <c r="CD580" s="77"/>
      <c r="CE580" s="77"/>
      <c r="CF580" s="77"/>
      <c r="CG580" s="77"/>
      <c r="CH580" s="77"/>
      <c r="CI580" s="77"/>
      <c r="CJ580" s="77"/>
      <c r="CK580" s="77"/>
      <c r="CL580" s="77"/>
    </row>
    <row r="581" spans="2:90" x14ac:dyDescent="0.4">
      <c r="B581" s="132" t="str">
        <f>B567</f>
        <v>(Primary label)</v>
      </c>
      <c r="D581" t="s">
        <v>748</v>
      </c>
      <c r="E581" s="8" t="str">
        <f t="shared" ref="E581:E588" si="583">ROW()&amp;" "&amp;D581</f>
        <v>581 MONTHRENT-PV</v>
      </c>
      <c r="G581" t="s">
        <v>332</v>
      </c>
      <c r="H581" s="31"/>
      <c r="I581" s="73"/>
      <c r="J581" s="73"/>
      <c r="K581" s="39"/>
      <c r="L581" s="39"/>
      <c r="M581" s="39"/>
      <c r="N581" s="39"/>
      <c r="O581" s="39"/>
      <c r="P581" s="39"/>
      <c r="R581" s="38"/>
      <c r="S581" s="76"/>
      <c r="T581" s="76"/>
      <c r="U581" s="76"/>
      <c r="V581" s="76"/>
      <c r="W581" s="76"/>
      <c r="X581" s="76"/>
      <c r="Y581" s="76"/>
      <c r="Z581" s="76"/>
      <c r="AA581" s="76"/>
      <c r="AB581" s="76"/>
      <c r="AC581" s="76"/>
      <c r="AD581" s="76"/>
      <c r="AE581" s="76"/>
      <c r="AF581" s="76"/>
      <c r="AG581" s="76"/>
      <c r="AH581" s="76"/>
      <c r="AI581" s="76"/>
      <c r="AJ581" s="76"/>
      <c r="AK581" s="76"/>
      <c r="AL581" s="76"/>
      <c r="AM581" s="76"/>
      <c r="AN581" s="76"/>
      <c r="AO581" s="76"/>
      <c r="AP581" s="76"/>
      <c r="AQ581" s="76"/>
      <c r="AR581" s="76"/>
      <c r="AS581" s="76"/>
      <c r="AT581" s="76"/>
      <c r="AU581" s="76"/>
      <c r="AV581" s="76"/>
      <c r="AW581" s="76"/>
      <c r="AX581" s="76"/>
      <c r="AY581" s="76"/>
      <c r="AZ581" s="76"/>
      <c r="BA581" s="76"/>
      <c r="BB581" s="76"/>
      <c r="BC581" s="76"/>
      <c r="BD581" s="76"/>
      <c r="BE581" s="76"/>
      <c r="BF581" s="76"/>
      <c r="BG581" s="76"/>
      <c r="BH581" s="76"/>
      <c r="BI581" s="76"/>
      <c r="BJ581" s="76"/>
      <c r="BK581" s="76"/>
      <c r="BL581" s="76"/>
      <c r="BM581" s="76"/>
      <c r="BN581" s="76"/>
      <c r="BO581" s="76"/>
      <c r="BP581" s="76"/>
      <c r="BQ581" s="76"/>
      <c r="BR581" s="76"/>
      <c r="BS581" s="76"/>
      <c r="BT581" s="76"/>
      <c r="BU581" s="76"/>
      <c r="BV581" s="76"/>
      <c r="BW581" s="76"/>
      <c r="BX581" s="76"/>
      <c r="BY581" s="76"/>
      <c r="BZ581" s="76"/>
      <c r="CA581" s="76"/>
      <c r="CB581" s="76"/>
      <c r="CC581" s="76"/>
      <c r="CD581" s="76"/>
      <c r="CE581" s="76"/>
      <c r="CF581" s="76"/>
      <c r="CG581" s="76"/>
      <c r="CH581" s="76"/>
      <c r="CI581" s="76"/>
      <c r="CJ581" s="76"/>
      <c r="CK581" s="76"/>
      <c r="CL581" s="76"/>
    </row>
    <row r="582" spans="2:90" x14ac:dyDescent="0.4">
      <c r="B582" s="235" t="str">
        <f>IFERROR(SUBSTITUTE(B575,":",""),"no unit")</f>
        <v>unit</v>
      </c>
      <c r="D582" t="s">
        <v>748</v>
      </c>
      <c r="E582" s="8" t="str">
        <f t="shared" ref="E582:E587" si="584">ROW()&amp;" "&amp;D582</f>
        <v>582 MONTHRENT-PV</v>
      </c>
      <c r="G582" t="s">
        <v>332</v>
      </c>
      <c r="H582" s="31"/>
      <c r="I582" s="73"/>
      <c r="J582" s="73"/>
      <c r="K582" s="39"/>
      <c r="L582" s="39"/>
      <c r="M582" s="39"/>
      <c r="N582" s="39"/>
      <c r="O582" s="39"/>
      <c r="P582" s="39"/>
      <c r="R582" s="38"/>
      <c r="S582" s="76"/>
      <c r="T582" s="76"/>
      <c r="U582" s="76"/>
      <c r="V582" s="76"/>
      <c r="W582" s="76"/>
      <c r="X582" s="76"/>
      <c r="Y582" s="76"/>
      <c r="Z582" s="76"/>
      <c r="AA582" s="76"/>
      <c r="AB582" s="76"/>
      <c r="AC582" s="76"/>
      <c r="AD582" s="76"/>
      <c r="AE582" s="76"/>
      <c r="AF582" s="76"/>
      <c r="AG582" s="76"/>
      <c r="AH582" s="76"/>
      <c r="AI582" s="76"/>
      <c r="AJ582" s="76"/>
      <c r="AK582" s="76"/>
      <c r="AL582" s="76"/>
      <c r="AM582" s="76"/>
      <c r="AN582" s="76"/>
      <c r="AO582" s="76"/>
      <c r="AP582" s="76"/>
      <c r="AQ582" s="76"/>
      <c r="AR582" s="76"/>
      <c r="AS582" s="76"/>
      <c r="AT582" s="76"/>
      <c r="AU582" s="76"/>
      <c r="AV582" s="76"/>
      <c r="AW582" s="76"/>
      <c r="AX582" s="76"/>
      <c r="AY582" s="76"/>
      <c r="AZ582" s="76"/>
      <c r="BA582" s="76"/>
      <c r="BB582" s="76"/>
      <c r="BC582" s="76"/>
      <c r="BD582" s="76"/>
      <c r="BE582" s="76"/>
      <c r="BF582" s="76"/>
      <c r="BG582" s="76"/>
      <c r="BH582" s="76"/>
      <c r="BI582" s="76"/>
      <c r="BJ582" s="76"/>
      <c r="BK582" s="76"/>
      <c r="BL582" s="76"/>
      <c r="BM582" s="76"/>
      <c r="BN582" s="76"/>
      <c r="BO582" s="76"/>
      <c r="BP582" s="76"/>
      <c r="BQ582" s="76"/>
      <c r="BR582" s="76"/>
      <c r="BS582" s="76"/>
      <c r="BT582" s="76"/>
      <c r="BU582" s="76"/>
      <c r="BV582" s="76"/>
      <c r="BW582" s="76"/>
      <c r="BX582" s="76"/>
      <c r="BY582" s="76"/>
      <c r="BZ582" s="76"/>
      <c r="CA582" s="76"/>
      <c r="CB582" s="76"/>
      <c r="CC582" s="76"/>
      <c r="CD582" s="76"/>
      <c r="CE582" s="76"/>
      <c r="CF582" s="76"/>
      <c r="CG582" s="76"/>
      <c r="CH582" s="76"/>
      <c r="CI582" s="76"/>
      <c r="CJ582" s="76"/>
      <c r="CK582" s="76"/>
      <c r="CL582" s="76"/>
    </row>
    <row r="583" spans="2:90" x14ac:dyDescent="0.4">
      <c r="B583" s="132" t="str">
        <f>B569</f>
        <v>Primary revenue driver</v>
      </c>
      <c r="D583" t="s">
        <v>748</v>
      </c>
      <c r="E583" s="8" t="str">
        <f t="shared" si="584"/>
        <v>583 MONTHRENT-PV</v>
      </c>
      <c r="G583" t="s">
        <v>332</v>
      </c>
      <c r="H583" s="31"/>
      <c r="I583" s="73"/>
      <c r="J583" s="73"/>
      <c r="K583" s="39"/>
      <c r="L583" s="39"/>
      <c r="M583" s="39"/>
      <c r="N583" s="39"/>
      <c r="O583" s="39"/>
      <c r="P583" s="39"/>
      <c r="R583" s="38"/>
      <c r="S583" s="199" t="str">
        <f t="shared" ref="S583" si="585">ADDRESS(ROW(S579),COLUMN(S579),2)</f>
        <v>S$579</v>
      </c>
      <c r="T583" s="199" t="str">
        <f t="shared" ref="T583:AX583" si="586">ADDRESS(ROW(T579),COLUMN(T579),2)</f>
        <v>T$579</v>
      </c>
      <c r="U583" s="199" t="str">
        <f t="shared" si="586"/>
        <v>U$579</v>
      </c>
      <c r="V583" s="199" t="str">
        <f t="shared" si="586"/>
        <v>V$579</v>
      </c>
      <c r="W583" s="199" t="str">
        <f t="shared" si="586"/>
        <v>W$579</v>
      </c>
      <c r="X583" s="199" t="str">
        <f t="shared" si="586"/>
        <v>X$579</v>
      </c>
      <c r="Y583" s="199" t="str">
        <f t="shared" si="586"/>
        <v>Y$579</v>
      </c>
      <c r="Z583" s="199" t="str">
        <f t="shared" si="586"/>
        <v>Z$579</v>
      </c>
      <c r="AA583" s="199" t="str">
        <f t="shared" si="586"/>
        <v>AA$579</v>
      </c>
      <c r="AB583" s="199" t="str">
        <f t="shared" si="586"/>
        <v>AB$579</v>
      </c>
      <c r="AC583" s="199" t="str">
        <f t="shared" si="586"/>
        <v>AC$579</v>
      </c>
      <c r="AD583" s="199" t="str">
        <f t="shared" si="586"/>
        <v>AD$579</v>
      </c>
      <c r="AE583" s="199" t="str">
        <f t="shared" si="586"/>
        <v>AE$579</v>
      </c>
      <c r="AF583" s="199" t="str">
        <f t="shared" si="586"/>
        <v>AF$579</v>
      </c>
      <c r="AG583" s="199" t="str">
        <f t="shared" si="586"/>
        <v>AG$579</v>
      </c>
      <c r="AH583" s="199" t="str">
        <f t="shared" si="586"/>
        <v>AH$579</v>
      </c>
      <c r="AI583" s="199" t="str">
        <f t="shared" si="586"/>
        <v>AI$579</v>
      </c>
      <c r="AJ583" s="199" t="str">
        <f t="shared" si="586"/>
        <v>AJ$579</v>
      </c>
      <c r="AK583" s="199" t="str">
        <f t="shared" si="586"/>
        <v>AK$579</v>
      </c>
      <c r="AL583" s="199" t="str">
        <f t="shared" si="586"/>
        <v>AL$579</v>
      </c>
      <c r="AM583" s="199" t="str">
        <f t="shared" si="586"/>
        <v>AM$579</v>
      </c>
      <c r="AN583" s="199" t="str">
        <f t="shared" si="586"/>
        <v>AN$579</v>
      </c>
      <c r="AO583" s="199" t="str">
        <f t="shared" si="586"/>
        <v>AO$579</v>
      </c>
      <c r="AP583" s="199" t="str">
        <f t="shared" si="586"/>
        <v>AP$579</v>
      </c>
      <c r="AQ583" s="199" t="str">
        <f t="shared" si="586"/>
        <v>AQ$579</v>
      </c>
      <c r="AR583" s="199" t="str">
        <f t="shared" si="586"/>
        <v>AR$579</v>
      </c>
      <c r="AS583" s="199" t="str">
        <f t="shared" si="586"/>
        <v>AS$579</v>
      </c>
      <c r="AT583" s="199" t="str">
        <f t="shared" si="586"/>
        <v>AT$579</v>
      </c>
      <c r="AU583" s="199" t="str">
        <f t="shared" si="586"/>
        <v>AU$579</v>
      </c>
      <c r="AV583" s="199" t="str">
        <f t="shared" si="586"/>
        <v>AV$579</v>
      </c>
      <c r="AW583" s="199" t="str">
        <f t="shared" si="586"/>
        <v>AW$579</v>
      </c>
      <c r="AX583" s="199" t="str">
        <f t="shared" si="586"/>
        <v>AX$579</v>
      </c>
      <c r="AY583" s="199" t="str">
        <f t="shared" ref="AY583:BX583" si="587">ADDRESS(ROW(AY579),COLUMN(AY579),2)</f>
        <v>AY$579</v>
      </c>
      <c r="AZ583" s="199" t="str">
        <f t="shared" si="587"/>
        <v>AZ$579</v>
      </c>
      <c r="BA583" s="199" t="str">
        <f t="shared" si="587"/>
        <v>BA$579</v>
      </c>
      <c r="BB583" s="199" t="str">
        <f t="shared" si="587"/>
        <v>BB$579</v>
      </c>
      <c r="BC583" s="199" t="str">
        <f t="shared" si="587"/>
        <v>BC$579</v>
      </c>
      <c r="BD583" s="199" t="str">
        <f t="shared" si="587"/>
        <v>BD$579</v>
      </c>
      <c r="BE583" s="199" t="str">
        <f t="shared" si="587"/>
        <v>BE$579</v>
      </c>
      <c r="BF583" s="199" t="str">
        <f t="shared" si="587"/>
        <v>BF$579</v>
      </c>
      <c r="BG583" s="199" t="str">
        <f t="shared" si="587"/>
        <v>BG$579</v>
      </c>
      <c r="BH583" s="199" t="str">
        <f t="shared" si="587"/>
        <v>BH$579</v>
      </c>
      <c r="BI583" s="199" t="str">
        <f t="shared" si="587"/>
        <v>BI$579</v>
      </c>
      <c r="BJ583" s="199" t="str">
        <f t="shared" si="587"/>
        <v>BJ$579</v>
      </c>
      <c r="BK583" s="199" t="str">
        <f t="shared" si="587"/>
        <v>BK$579</v>
      </c>
      <c r="BL583" s="199" t="str">
        <f t="shared" si="587"/>
        <v>BL$579</v>
      </c>
      <c r="BM583" s="199" t="str">
        <f t="shared" si="587"/>
        <v>BM$579</v>
      </c>
      <c r="BN583" s="199" t="str">
        <f t="shared" si="587"/>
        <v>BN$579</v>
      </c>
      <c r="BO583" s="199" t="str">
        <f t="shared" si="587"/>
        <v>BO$579</v>
      </c>
      <c r="BP583" s="199" t="str">
        <f t="shared" si="587"/>
        <v>BP$579</v>
      </c>
      <c r="BQ583" s="199" t="str">
        <f t="shared" si="587"/>
        <v>BQ$579</v>
      </c>
      <c r="BR583" s="199" t="str">
        <f t="shared" si="587"/>
        <v>BR$579</v>
      </c>
      <c r="BS583" s="199" t="str">
        <f t="shared" si="587"/>
        <v>BS$579</v>
      </c>
      <c r="BT583" s="199" t="str">
        <f t="shared" si="587"/>
        <v>BT$579</v>
      </c>
      <c r="BU583" s="199" t="str">
        <f t="shared" si="587"/>
        <v>BU$579</v>
      </c>
      <c r="BV583" s="199" t="str">
        <f t="shared" si="587"/>
        <v>BV$579</v>
      </c>
      <c r="BW583" s="199" t="str">
        <f t="shared" si="587"/>
        <v>BW$579</v>
      </c>
      <c r="BX583" s="199" t="str">
        <f t="shared" si="587"/>
        <v>BX$579</v>
      </c>
      <c r="BY583" s="199" t="str">
        <f>BY569</f>
        <v>BY$12</v>
      </c>
      <c r="BZ583" s="199" t="str">
        <f t="shared" ref="BZ583:CK583" si="588">ADDRESS(ROW(BZ579),COLUMN(BZ579),2)</f>
        <v>BZ$579</v>
      </c>
      <c r="CA583" s="199" t="str">
        <f t="shared" si="588"/>
        <v>CA$579</v>
      </c>
      <c r="CB583" s="199" t="str">
        <f t="shared" si="588"/>
        <v>CB$579</v>
      </c>
      <c r="CC583" s="199" t="str">
        <f t="shared" si="588"/>
        <v>CC$579</v>
      </c>
      <c r="CD583" s="199" t="str">
        <f t="shared" si="588"/>
        <v>CD$579</v>
      </c>
      <c r="CE583" s="199" t="str">
        <f t="shared" si="588"/>
        <v>CE$579</v>
      </c>
      <c r="CF583" s="199" t="str">
        <f t="shared" si="588"/>
        <v>CF$579</v>
      </c>
      <c r="CG583" s="199" t="str">
        <f t="shared" si="588"/>
        <v>CG$579</v>
      </c>
      <c r="CH583" s="199" t="str">
        <f t="shared" si="588"/>
        <v>CH$579</v>
      </c>
      <c r="CI583" s="199" t="str">
        <f t="shared" si="588"/>
        <v>CI$579</v>
      </c>
      <c r="CJ583" s="199" t="str">
        <f t="shared" si="588"/>
        <v>CJ$579</v>
      </c>
      <c r="CK583" s="199" t="str">
        <f t="shared" si="588"/>
        <v>CK$579</v>
      </c>
      <c r="CL583" s="199" t="str">
        <f t="shared" ref="CL583" si="589">ADDRESS(ROW(CL579),COLUMN(CL579),2)</f>
        <v>CL$579</v>
      </c>
    </row>
    <row r="584" spans="2:90" x14ac:dyDescent="0.4">
      <c r="B584" s="132" t="str">
        <f>B570</f>
        <v>Primary volume driver</v>
      </c>
      <c r="D584" t="s">
        <v>748</v>
      </c>
      <c r="E584" s="8" t="str">
        <f t="shared" si="584"/>
        <v>584 MONTHRENT-PV</v>
      </c>
      <c r="G584" t="s">
        <v>332</v>
      </c>
      <c r="H584" s="31"/>
      <c r="I584" s="73"/>
      <c r="J584" s="73"/>
      <c r="K584" s="39"/>
      <c r="L584" s="39"/>
      <c r="M584" s="39"/>
      <c r="N584" s="39"/>
      <c r="O584" s="39"/>
      <c r="P584" s="39"/>
      <c r="R584" s="38"/>
      <c r="S584" s="76" t="str">
        <f t="shared" ref="S584" si="590">S574</f>
        <v>S$15</v>
      </c>
      <c r="T584" s="76" t="str">
        <f t="shared" ref="T584:AX584" si="591">T574</f>
        <v>T$15</v>
      </c>
      <c r="U584" s="76" t="str">
        <f t="shared" si="591"/>
        <v>U$15</v>
      </c>
      <c r="V584" s="76" t="str">
        <f t="shared" si="591"/>
        <v>V$15</v>
      </c>
      <c r="W584" s="76" t="str">
        <f t="shared" si="591"/>
        <v>W$15</v>
      </c>
      <c r="X584" s="76" t="str">
        <f t="shared" si="591"/>
        <v>X$15</v>
      </c>
      <c r="Y584" s="76" t="str">
        <f t="shared" si="591"/>
        <v>Y$15</v>
      </c>
      <c r="Z584" s="76" t="str">
        <f t="shared" si="591"/>
        <v>Z$15</v>
      </c>
      <c r="AA584" s="76" t="str">
        <f t="shared" si="591"/>
        <v>AA$15</v>
      </c>
      <c r="AB584" s="76" t="str">
        <f t="shared" si="591"/>
        <v>AB$15</v>
      </c>
      <c r="AC584" s="76" t="str">
        <f t="shared" si="591"/>
        <v>AC$15</v>
      </c>
      <c r="AD584" s="76" t="str">
        <f t="shared" si="591"/>
        <v>AD$15</v>
      </c>
      <c r="AE584" s="76" t="str">
        <f t="shared" si="591"/>
        <v>AE$15</v>
      </c>
      <c r="AF584" s="76" t="str">
        <f t="shared" si="591"/>
        <v>AF$15</v>
      </c>
      <c r="AG584" s="76" t="str">
        <f t="shared" si="591"/>
        <v>AG$15</v>
      </c>
      <c r="AH584" s="76" t="str">
        <f t="shared" si="591"/>
        <v>AH$15</v>
      </c>
      <c r="AI584" s="76" t="str">
        <f t="shared" si="591"/>
        <v>AI$15</v>
      </c>
      <c r="AJ584" s="76" t="str">
        <f t="shared" si="591"/>
        <v>AJ$15</v>
      </c>
      <c r="AK584" s="76" t="str">
        <f t="shared" si="591"/>
        <v>AK$15</v>
      </c>
      <c r="AL584" s="76" t="str">
        <f t="shared" si="591"/>
        <v>AL$15</v>
      </c>
      <c r="AM584" s="76" t="str">
        <f t="shared" si="591"/>
        <v>AM$15</v>
      </c>
      <c r="AN584" s="76" t="str">
        <f t="shared" si="591"/>
        <v>AN$15</v>
      </c>
      <c r="AO584" s="76" t="str">
        <f t="shared" si="591"/>
        <v>AO$15</v>
      </c>
      <c r="AP584" s="76" t="str">
        <f t="shared" si="591"/>
        <v>AP$15</v>
      </c>
      <c r="AQ584" s="76" t="str">
        <f t="shared" si="591"/>
        <v>AQ$15</v>
      </c>
      <c r="AR584" s="76" t="str">
        <f t="shared" si="591"/>
        <v>AR$15</v>
      </c>
      <c r="AS584" s="76" t="str">
        <f t="shared" si="591"/>
        <v>AS$15</v>
      </c>
      <c r="AT584" s="76" t="str">
        <f t="shared" si="591"/>
        <v>AT$15</v>
      </c>
      <c r="AU584" s="76" t="str">
        <f t="shared" si="591"/>
        <v>AU$15</v>
      </c>
      <c r="AV584" s="76" t="str">
        <f t="shared" si="591"/>
        <v>AV$15</v>
      </c>
      <c r="AW584" s="76" t="str">
        <f t="shared" si="591"/>
        <v>AW$15</v>
      </c>
      <c r="AX584" s="76" t="str">
        <f t="shared" si="591"/>
        <v>AX$15</v>
      </c>
      <c r="AY584" s="76" t="str">
        <f t="shared" ref="AY584:CD584" si="592">AY574</f>
        <v>AY$15</v>
      </c>
      <c r="AZ584" s="76" t="str">
        <f t="shared" si="592"/>
        <v>AZ$15</v>
      </c>
      <c r="BA584" s="76" t="str">
        <f t="shared" si="592"/>
        <v>BA$15</v>
      </c>
      <c r="BB584" s="76" t="str">
        <f t="shared" si="592"/>
        <v>BB$15</v>
      </c>
      <c r="BC584" s="76" t="str">
        <f t="shared" si="592"/>
        <v>BC$15</v>
      </c>
      <c r="BD584" s="76" t="str">
        <f t="shared" si="592"/>
        <v>BD$15</v>
      </c>
      <c r="BE584" s="76" t="str">
        <f t="shared" si="592"/>
        <v>BE$15</v>
      </c>
      <c r="BF584" s="76" t="str">
        <f t="shared" si="592"/>
        <v>BF$15</v>
      </c>
      <c r="BG584" s="76" t="str">
        <f t="shared" si="592"/>
        <v>BG$15</v>
      </c>
      <c r="BH584" s="76" t="str">
        <f t="shared" si="592"/>
        <v>BH$15</v>
      </c>
      <c r="BI584" s="76" t="str">
        <f t="shared" si="592"/>
        <v>BI$15</v>
      </c>
      <c r="BJ584" s="76" t="str">
        <f t="shared" si="592"/>
        <v>BJ$15</v>
      </c>
      <c r="BK584" s="76" t="str">
        <f t="shared" si="592"/>
        <v>BK$15</v>
      </c>
      <c r="BL584" s="76" t="str">
        <f t="shared" si="592"/>
        <v>BL$15</v>
      </c>
      <c r="BM584" s="76" t="str">
        <f t="shared" si="592"/>
        <v>BM$15</v>
      </c>
      <c r="BN584" s="76" t="str">
        <f t="shared" si="592"/>
        <v>BN$15</v>
      </c>
      <c r="BO584" s="76" t="str">
        <f t="shared" si="592"/>
        <v>BO$15</v>
      </c>
      <c r="BP584" s="76" t="str">
        <f t="shared" si="592"/>
        <v>BP$15</v>
      </c>
      <c r="BQ584" s="76" t="str">
        <f t="shared" si="592"/>
        <v>BQ$15</v>
      </c>
      <c r="BR584" s="76" t="str">
        <f t="shared" si="592"/>
        <v>BR$15</v>
      </c>
      <c r="BS584" s="76" t="str">
        <f t="shared" si="592"/>
        <v>BS$15</v>
      </c>
      <c r="BT584" s="76" t="str">
        <f t="shared" si="592"/>
        <v>BT$15</v>
      </c>
      <c r="BU584" s="76" t="str">
        <f t="shared" si="592"/>
        <v>BU$15</v>
      </c>
      <c r="BV584" s="76" t="str">
        <f t="shared" si="592"/>
        <v>BV$15</v>
      </c>
      <c r="BW584" s="76" t="str">
        <f t="shared" si="592"/>
        <v>BW$15</v>
      </c>
      <c r="BX584" s="76" t="str">
        <f t="shared" si="592"/>
        <v>BX$15</v>
      </c>
      <c r="BY584" s="76" t="str">
        <f t="shared" si="592"/>
        <v>BY$15</v>
      </c>
      <c r="BZ584" s="76" t="str">
        <f t="shared" si="592"/>
        <v>BZ$15</v>
      </c>
      <c r="CA584" s="76" t="str">
        <f t="shared" si="592"/>
        <v>CA$15</v>
      </c>
      <c r="CB584" s="76" t="str">
        <f t="shared" si="592"/>
        <v>CB$15</v>
      </c>
      <c r="CC584" s="76" t="str">
        <f t="shared" si="592"/>
        <v>CC$15</v>
      </c>
      <c r="CD584" s="76" t="str">
        <f t="shared" si="592"/>
        <v>CD$15</v>
      </c>
      <c r="CE584" s="76" t="str">
        <f t="shared" ref="CE584:CK584" si="593">CE574</f>
        <v>CE$15</v>
      </c>
      <c r="CF584" s="76" t="str">
        <f t="shared" si="593"/>
        <v>CF$15</v>
      </c>
      <c r="CG584" s="76" t="str">
        <f t="shared" si="593"/>
        <v>CG$15</v>
      </c>
      <c r="CH584" s="76" t="str">
        <f t="shared" si="593"/>
        <v>CH$15</v>
      </c>
      <c r="CI584" s="76" t="str">
        <f t="shared" si="593"/>
        <v>CI$15</v>
      </c>
      <c r="CJ584" s="76" t="str">
        <f t="shared" si="593"/>
        <v>CJ$15</v>
      </c>
      <c r="CK584" s="76" t="str">
        <f t="shared" si="593"/>
        <v>CK$15</v>
      </c>
      <c r="CL584" s="76" t="str">
        <f t="shared" ref="CL584" si="594">CL574</f>
        <v>CL$15</v>
      </c>
    </row>
    <row r="585" spans="2:90" x14ac:dyDescent="0.4">
      <c r="B585" s="132" t="str">
        <f>B571</f>
        <v>(Secondary label)</v>
      </c>
      <c r="D585" t="s">
        <v>748</v>
      </c>
      <c r="E585" s="8" t="str">
        <f t="shared" si="584"/>
        <v>585 MONTHRENT-PV</v>
      </c>
      <c r="G585" t="s">
        <v>332</v>
      </c>
      <c r="H585" s="12"/>
      <c r="I585" s="60"/>
      <c r="J585" s="60"/>
      <c r="K585" s="15"/>
      <c r="L585" s="15"/>
      <c r="M585" s="15"/>
      <c r="N585" s="15"/>
      <c r="O585" s="15"/>
      <c r="P585" s="15"/>
      <c r="R585" s="15"/>
      <c r="S585" s="76"/>
      <c r="T585" s="76"/>
      <c r="U585" s="76"/>
      <c r="V585" s="76"/>
      <c r="W585" s="76"/>
      <c r="X585" s="76"/>
      <c r="Y585" s="76"/>
      <c r="Z585" s="76"/>
      <c r="AA585" s="76"/>
      <c r="AB585" s="76"/>
      <c r="AC585" s="76"/>
      <c r="AD585" s="76"/>
      <c r="AE585" s="76"/>
      <c r="AF585" s="76"/>
      <c r="AG585" s="76"/>
      <c r="AH585" s="76"/>
      <c r="AI585" s="76"/>
      <c r="AJ585" s="76"/>
      <c r="AK585" s="76"/>
      <c r="AL585" s="76"/>
      <c r="AM585" s="76"/>
      <c r="AN585" s="76"/>
      <c r="AO585" s="76"/>
      <c r="AP585" s="76"/>
      <c r="AQ585" s="76"/>
      <c r="AR585" s="76"/>
      <c r="AS585" s="76"/>
      <c r="AT585" s="76"/>
      <c r="AU585" s="76"/>
      <c r="AV585" s="76"/>
      <c r="AW585" s="76"/>
      <c r="AX585" s="76"/>
      <c r="AY585" s="76"/>
      <c r="AZ585" s="76"/>
      <c r="BA585" s="76"/>
      <c r="BB585" s="76"/>
      <c r="BC585" s="76"/>
      <c r="BD585" s="76"/>
      <c r="BE585" s="76"/>
      <c r="BF585" s="76"/>
      <c r="BG585" s="76"/>
      <c r="BH585" s="76"/>
      <c r="BI585" s="76"/>
      <c r="BJ585" s="76"/>
      <c r="BK585" s="76"/>
      <c r="BL585" s="76"/>
      <c r="BM585" s="76"/>
      <c r="BN585" s="76"/>
      <c r="BO585" s="76"/>
      <c r="BP585" s="76"/>
      <c r="BQ585" s="76"/>
      <c r="BR585" s="76"/>
      <c r="BS585" s="76"/>
      <c r="BT585" s="76"/>
      <c r="BU585" s="76"/>
      <c r="BV585" s="76"/>
      <c r="BW585" s="76"/>
      <c r="BX585" s="76"/>
      <c r="BY585" s="76"/>
      <c r="BZ585" s="76"/>
      <c r="CA585" s="76"/>
      <c r="CB585" s="76"/>
      <c r="CC585" s="76"/>
      <c r="CD585" s="76"/>
      <c r="CE585" s="76"/>
      <c r="CF585" s="76"/>
      <c r="CG585" s="76"/>
      <c r="CH585" s="76"/>
      <c r="CI585" s="76"/>
      <c r="CJ585" s="76"/>
      <c r="CK585" s="76"/>
      <c r="CL585" s="76"/>
    </row>
    <row r="586" spans="2:90" x14ac:dyDescent="0.4">
      <c r="B586" s="132" t="str">
        <f>B572</f>
        <v xml:space="preserve">secondary unit </v>
      </c>
      <c r="D586" t="s">
        <v>748</v>
      </c>
      <c r="E586" s="8" t="str">
        <f t="shared" si="584"/>
        <v>586 MONTHRENT-PV</v>
      </c>
      <c r="G586" t="s">
        <v>332</v>
      </c>
      <c r="H586" s="12"/>
      <c r="I586" s="60"/>
      <c r="J586" s="60"/>
      <c r="K586" s="15"/>
      <c r="L586" s="15"/>
      <c r="M586" s="15"/>
      <c r="N586" s="15"/>
      <c r="O586" s="15"/>
      <c r="P586" s="15"/>
      <c r="R586" s="15"/>
      <c r="S586" s="76"/>
      <c r="T586" s="76"/>
      <c r="U586" s="76"/>
      <c r="V586" s="76"/>
      <c r="W586" s="76"/>
      <c r="X586" s="76"/>
      <c r="Y586" s="76"/>
      <c r="Z586" s="76"/>
      <c r="AA586" s="76"/>
      <c r="AB586" s="76"/>
      <c r="AC586" s="76"/>
      <c r="AD586" s="76"/>
      <c r="AE586" s="76"/>
      <c r="AF586" s="76"/>
      <c r="AG586" s="76"/>
      <c r="AH586" s="76"/>
      <c r="AI586" s="76"/>
      <c r="AJ586" s="76"/>
      <c r="AK586" s="76"/>
      <c r="AL586" s="76"/>
      <c r="AM586" s="76"/>
      <c r="AN586" s="76"/>
      <c r="AO586" s="76"/>
      <c r="AP586" s="76"/>
      <c r="AQ586" s="76"/>
      <c r="AR586" s="76"/>
      <c r="AS586" s="76"/>
      <c r="AT586" s="76"/>
      <c r="AU586" s="76"/>
      <c r="AV586" s="76"/>
      <c r="AW586" s="76"/>
      <c r="AX586" s="76"/>
      <c r="AY586" s="76"/>
      <c r="AZ586" s="76"/>
      <c r="BA586" s="76"/>
      <c r="BB586" s="76"/>
      <c r="BC586" s="76"/>
      <c r="BD586" s="76"/>
      <c r="BE586" s="76"/>
      <c r="BF586" s="76"/>
      <c r="BG586" s="76"/>
      <c r="BH586" s="76"/>
      <c r="BI586" s="76"/>
      <c r="BJ586" s="76"/>
      <c r="BK586" s="76"/>
      <c r="BL586" s="76"/>
      <c r="BM586" s="76"/>
      <c r="BN586" s="76"/>
      <c r="BO586" s="76"/>
      <c r="BP586" s="76"/>
      <c r="BQ586" s="76"/>
      <c r="BR586" s="76"/>
      <c r="BS586" s="76"/>
      <c r="BT586" s="76"/>
      <c r="BU586" s="76"/>
      <c r="BV586" s="76"/>
      <c r="BW586" s="76"/>
      <c r="BX586" s="76"/>
      <c r="BY586" s="76"/>
      <c r="BZ586" s="76"/>
      <c r="CA586" s="76"/>
      <c r="CB586" s="76"/>
      <c r="CC586" s="76"/>
      <c r="CD586" s="76"/>
      <c r="CE586" s="76"/>
      <c r="CF586" s="76"/>
      <c r="CG586" s="76"/>
      <c r="CH586" s="76"/>
      <c r="CI586" s="76"/>
      <c r="CJ586" s="76"/>
      <c r="CK586" s="76"/>
      <c r="CL586" s="76"/>
    </row>
    <row r="587" spans="2:90" x14ac:dyDescent="0.4">
      <c r="B587" s="132" t="str">
        <f>B573</f>
        <v>Secondary revenue driver</v>
      </c>
      <c r="D587" t="s">
        <v>748</v>
      </c>
      <c r="E587" s="8" t="str">
        <f t="shared" si="584"/>
        <v>587 MONTHRENT-PV</v>
      </c>
      <c r="G587" t="s">
        <v>332</v>
      </c>
      <c r="H587" s="12"/>
      <c r="I587" s="60"/>
      <c r="J587" s="60"/>
      <c r="K587" s="15"/>
      <c r="L587" s="15"/>
      <c r="M587" s="15"/>
      <c r="N587" s="15"/>
      <c r="O587" s="15"/>
      <c r="P587" s="15"/>
      <c r="R587" s="15"/>
      <c r="S587" s="76"/>
      <c r="T587" s="76"/>
      <c r="U587" s="76"/>
      <c r="V587" s="76"/>
      <c r="W587" s="76"/>
      <c r="X587" s="76"/>
      <c r="Y587" s="76"/>
      <c r="Z587" s="76"/>
      <c r="AA587" s="76"/>
      <c r="AB587" s="76"/>
      <c r="AC587" s="76"/>
      <c r="AD587" s="76"/>
      <c r="AE587" s="76"/>
      <c r="AF587" s="76"/>
      <c r="AG587" s="76"/>
      <c r="AH587" s="76"/>
      <c r="AI587" s="76"/>
      <c r="AJ587" s="76"/>
      <c r="AK587" s="76"/>
      <c r="AL587" s="76"/>
      <c r="AM587" s="76"/>
      <c r="AN587" s="76"/>
      <c r="AO587" s="76"/>
      <c r="AP587" s="76"/>
      <c r="AQ587" s="76"/>
      <c r="AR587" s="76"/>
      <c r="AS587" s="76"/>
      <c r="AT587" s="76"/>
      <c r="AU587" s="76"/>
      <c r="AV587" s="76"/>
      <c r="AW587" s="76"/>
      <c r="AX587" s="76"/>
      <c r="AY587" s="76"/>
      <c r="AZ587" s="76"/>
      <c r="BA587" s="76"/>
      <c r="BB587" s="76"/>
      <c r="BC587" s="76"/>
      <c r="BD587" s="76"/>
      <c r="BE587" s="76"/>
      <c r="BF587" s="76"/>
      <c r="BG587" s="76"/>
      <c r="BH587" s="76"/>
      <c r="BI587" s="76"/>
      <c r="BJ587" s="76"/>
      <c r="BK587" s="76"/>
      <c r="BL587" s="76"/>
      <c r="BM587" s="76"/>
      <c r="BN587" s="76"/>
      <c r="BO587" s="76"/>
      <c r="BP587" s="76"/>
      <c r="BQ587" s="76"/>
      <c r="BR587" s="76"/>
      <c r="BS587" s="76"/>
      <c r="BT587" s="76"/>
      <c r="BU587" s="76"/>
      <c r="BV587" s="76"/>
      <c r="BW587" s="76"/>
      <c r="BX587" s="76"/>
      <c r="BY587" s="76"/>
      <c r="BZ587" s="76"/>
      <c r="CA587" s="76"/>
      <c r="CB587" s="76"/>
      <c r="CC587" s="76"/>
      <c r="CD587" s="76"/>
      <c r="CE587" s="76"/>
      <c r="CF587" s="76"/>
      <c r="CG587" s="76"/>
      <c r="CH587" s="76"/>
      <c r="CI587" s="76"/>
      <c r="CJ587" s="76"/>
      <c r="CK587" s="76"/>
      <c r="CL587" s="76"/>
    </row>
    <row r="588" spans="2:90" x14ac:dyDescent="0.4">
      <c r="B588" s="8" t="s">
        <v>464</v>
      </c>
      <c r="D588" t="s">
        <v>748</v>
      </c>
      <c r="E588" s="8" t="str">
        <f t="shared" si="583"/>
        <v>588 MONTHRENT-PV</v>
      </c>
      <c r="G588" t="s">
        <v>332</v>
      </c>
      <c r="H588" s="12"/>
      <c r="I588" s="60"/>
      <c r="J588" s="60"/>
      <c r="K588" s="15"/>
      <c r="L588" s="15"/>
      <c r="M588" s="15"/>
      <c r="N588" s="15"/>
      <c r="O588" s="15"/>
      <c r="P588" s="15"/>
      <c r="R588" s="15"/>
      <c r="S588" s="76"/>
      <c r="T588" s="76"/>
      <c r="U588" s="76"/>
      <c r="V588" s="76"/>
      <c r="W588" s="76"/>
      <c r="X588" s="76"/>
      <c r="Y588" s="76"/>
      <c r="Z588" s="76"/>
      <c r="AA588" s="76"/>
      <c r="AB588" s="76"/>
      <c r="AC588" s="76"/>
      <c r="AD588" s="76"/>
      <c r="AE588" s="76"/>
      <c r="AF588" s="76"/>
      <c r="AG588" s="76"/>
      <c r="AH588" s="76"/>
      <c r="AI588" s="76"/>
      <c r="AJ588" s="76"/>
      <c r="AK588" s="76"/>
      <c r="AL588" s="76"/>
      <c r="AM588" s="76"/>
      <c r="AN588" s="76"/>
      <c r="AO588" s="76"/>
      <c r="AP588" s="76"/>
      <c r="AQ588" s="76"/>
      <c r="AR588" s="76"/>
      <c r="AS588" s="76"/>
      <c r="AT588" s="76"/>
      <c r="AU588" s="76"/>
      <c r="AV588" s="76"/>
      <c r="AW588" s="76"/>
      <c r="AX588" s="76"/>
      <c r="AY588" s="76"/>
      <c r="AZ588" s="76"/>
      <c r="BA588" s="76"/>
      <c r="BB588" s="76"/>
      <c r="BC588" s="76"/>
      <c r="BD588" s="76"/>
      <c r="BE588" s="76"/>
      <c r="BF588" s="76"/>
      <c r="BG588" s="76"/>
      <c r="BH588" s="76"/>
      <c r="BI588" s="76"/>
      <c r="BJ588" s="76"/>
      <c r="BK588" s="76"/>
      <c r="BL588" s="76"/>
      <c r="BM588" s="76"/>
      <c r="BN588" s="76"/>
      <c r="BO588" s="76"/>
      <c r="BP588" s="76"/>
      <c r="BQ588" s="76"/>
      <c r="BR588" s="76"/>
      <c r="BS588" s="76"/>
      <c r="BT588" s="76"/>
      <c r="BU588" s="76"/>
      <c r="BV588" s="76"/>
      <c r="BW588" s="76"/>
      <c r="BX588" s="76"/>
      <c r="BY588" s="76"/>
      <c r="BZ588" s="76"/>
      <c r="CA588" s="76"/>
      <c r="CB588" s="76"/>
      <c r="CC588" s="76"/>
      <c r="CD588" s="76"/>
      <c r="CE588" s="76"/>
      <c r="CF588" s="76"/>
      <c r="CG588" s="76"/>
      <c r="CH588" s="76"/>
      <c r="CI588" s="76"/>
      <c r="CJ588" s="76"/>
      <c r="CK588" s="76"/>
      <c r="CL588" s="76"/>
    </row>
    <row r="589" spans="2:90" x14ac:dyDescent="0.4">
      <c r="E589" s="8"/>
      <c r="H589" s="12"/>
      <c r="I589" s="60"/>
      <c r="J589" s="60"/>
      <c r="K589" s="15"/>
      <c r="L589" s="15"/>
      <c r="M589" s="15"/>
      <c r="N589" s="15"/>
      <c r="O589" s="15"/>
      <c r="P589" s="15"/>
      <c r="R589" s="15"/>
      <c r="S589" s="76"/>
      <c r="T589" s="76"/>
      <c r="U589" s="76"/>
      <c r="V589" s="76"/>
      <c r="W589" s="76"/>
      <c r="X589" s="76"/>
      <c r="Y589" s="76"/>
      <c r="Z589" s="76"/>
      <c r="AA589" s="76"/>
      <c r="AB589" s="76"/>
      <c r="AC589" s="76"/>
      <c r="AD589" s="76"/>
      <c r="AE589" s="76"/>
      <c r="AF589" s="76"/>
      <c r="AG589" s="76"/>
      <c r="AH589" s="76"/>
      <c r="AI589" s="76"/>
      <c r="AJ589" s="76"/>
      <c r="AK589" s="76"/>
      <c r="AL589" s="76"/>
      <c r="AM589" s="76"/>
      <c r="AN589" s="76"/>
      <c r="AO589" s="76"/>
      <c r="AP589" s="76"/>
      <c r="AQ589" s="76"/>
      <c r="AR589" s="76"/>
      <c r="AS589" s="76"/>
      <c r="AT589" s="76"/>
      <c r="AU589" s="76"/>
      <c r="AV589" s="76"/>
      <c r="AW589" s="76"/>
      <c r="AX589" s="76"/>
      <c r="AY589" s="76"/>
      <c r="AZ589" s="76"/>
      <c r="BA589" s="76"/>
      <c r="BB589" s="76"/>
      <c r="BC589" s="76"/>
      <c r="BD589" s="76"/>
      <c r="BE589" s="76"/>
      <c r="BF589" s="76"/>
      <c r="BG589" s="76"/>
      <c r="BH589" s="76"/>
      <c r="BI589" s="76"/>
      <c r="BJ589" s="76"/>
      <c r="BK589" s="76"/>
      <c r="BL589" s="76"/>
      <c r="BM589" s="76"/>
      <c r="BN589" s="76"/>
      <c r="BO589" s="76"/>
      <c r="BP589" s="76"/>
      <c r="BQ589" s="76"/>
      <c r="BR589" s="76"/>
      <c r="BS589" s="76"/>
      <c r="BT589" s="76"/>
      <c r="BU589" s="76"/>
      <c r="BV589" s="76"/>
      <c r="BW589" s="76"/>
      <c r="BX589" s="76"/>
      <c r="BY589" s="76"/>
      <c r="BZ589" s="76"/>
      <c r="CA589" s="76"/>
      <c r="CB589" s="76"/>
      <c r="CC589" s="76"/>
      <c r="CD589" s="76"/>
      <c r="CE589" s="76"/>
      <c r="CF589" s="76"/>
      <c r="CG589" s="76"/>
      <c r="CH589" s="76"/>
      <c r="CI589" s="76"/>
      <c r="CJ589" s="76"/>
      <c r="CK589" s="76"/>
      <c r="CL589" s="76"/>
    </row>
    <row r="590" spans="2:90" x14ac:dyDescent="0.4">
      <c r="B590" s="171" t="s">
        <v>490</v>
      </c>
      <c r="E590" s="8"/>
      <c r="H590" s="170"/>
      <c r="I590" s="172"/>
      <c r="J590" s="172"/>
      <c r="K590" s="193"/>
      <c r="L590" s="193"/>
      <c r="M590" s="193"/>
      <c r="N590" s="193"/>
      <c r="O590" s="193"/>
      <c r="P590" s="193"/>
      <c r="R590" s="194"/>
      <c r="S590" s="170"/>
      <c r="T590" s="170"/>
      <c r="U590" s="170"/>
      <c r="V590" s="170"/>
      <c r="W590" s="170"/>
      <c r="X590" s="170"/>
      <c r="Y590" s="170"/>
      <c r="Z590" s="170"/>
      <c r="AA590" s="170"/>
      <c r="AB590" s="170"/>
      <c r="AC590" s="170"/>
      <c r="AD590" s="170"/>
      <c r="AE590" s="170"/>
      <c r="AF590" s="170"/>
      <c r="AG590" s="170"/>
      <c r="AH590" s="170"/>
      <c r="AI590" s="170"/>
      <c r="AJ590" s="170"/>
      <c r="AK590" s="170"/>
      <c r="AL590" s="170"/>
      <c r="AM590" s="170"/>
      <c r="AN590" s="170"/>
      <c r="AO590" s="170"/>
      <c r="AP590" s="170"/>
      <c r="AQ590" s="170"/>
      <c r="AR590" s="170"/>
      <c r="AS590" s="170"/>
      <c r="AT590" s="170"/>
      <c r="AU590" s="170"/>
      <c r="AV590" s="170"/>
      <c r="AW590" s="170"/>
      <c r="AX590" s="170"/>
      <c r="AY590" s="170"/>
      <c r="AZ590" s="170"/>
      <c r="BA590" s="170"/>
      <c r="BB590" s="170"/>
      <c r="BC590" s="170"/>
      <c r="BD590" s="170"/>
      <c r="BE590" s="170"/>
      <c r="BF590" s="170"/>
      <c r="BG590" s="170"/>
      <c r="BH590" s="170"/>
      <c r="BI590" s="170"/>
      <c r="BJ590" s="170"/>
      <c r="BK590" s="170"/>
      <c r="BL590" s="170"/>
      <c r="BM590" s="170"/>
      <c r="BN590" s="170"/>
      <c r="BO590" s="170"/>
      <c r="BP590" s="170"/>
      <c r="BQ590" s="170"/>
      <c r="BR590" s="170"/>
      <c r="BS590" s="170"/>
      <c r="BT590" s="170"/>
      <c r="BU590" s="170"/>
      <c r="BV590" s="170"/>
      <c r="BW590" s="170"/>
      <c r="BX590" s="170"/>
      <c r="BY590" s="170"/>
      <c r="BZ590" s="170"/>
      <c r="CA590" s="170"/>
      <c r="CB590" s="170"/>
      <c r="CC590" s="170"/>
      <c r="CD590" s="170"/>
      <c r="CE590" s="170"/>
      <c r="CF590" s="170"/>
      <c r="CG590" s="170"/>
      <c r="CH590" s="170"/>
      <c r="CI590" s="170"/>
      <c r="CJ590" s="170"/>
      <c r="CK590" s="170"/>
      <c r="CL590" s="170"/>
    </row>
    <row r="591" spans="2:90" x14ac:dyDescent="0.4">
      <c r="B591" s="171" t="s">
        <v>492</v>
      </c>
      <c r="E591" s="8"/>
      <c r="H591" s="170"/>
      <c r="I591" s="172"/>
      <c r="J591" s="172"/>
      <c r="K591" s="193"/>
      <c r="L591" s="193"/>
      <c r="M591" s="193"/>
      <c r="N591" s="193"/>
      <c r="O591" s="193"/>
      <c r="P591" s="193"/>
      <c r="R591" s="194"/>
      <c r="S591" s="170"/>
      <c r="T591" s="170"/>
      <c r="U591" s="170"/>
      <c r="V591" s="170"/>
      <c r="W591" s="170"/>
      <c r="X591" s="170"/>
      <c r="Y591" s="170"/>
      <c r="Z591" s="170"/>
      <c r="AA591" s="170"/>
      <c r="AB591" s="170"/>
      <c r="AC591" s="170"/>
      <c r="AD591" s="170"/>
      <c r="AE591" s="170"/>
      <c r="AF591" s="170"/>
      <c r="AG591" s="170"/>
      <c r="AH591" s="170"/>
      <c r="AI591" s="170"/>
      <c r="AJ591" s="170"/>
      <c r="AK591" s="170"/>
      <c r="AL591" s="170"/>
      <c r="AM591" s="170"/>
      <c r="AN591" s="170"/>
      <c r="AO591" s="170"/>
      <c r="AP591" s="170"/>
      <c r="AQ591" s="170"/>
      <c r="AR591" s="170"/>
      <c r="AS591" s="170"/>
      <c r="AT591" s="170"/>
      <c r="AU591" s="170"/>
      <c r="AV591" s="170"/>
      <c r="AW591" s="170"/>
      <c r="AX591" s="170"/>
      <c r="AY591" s="170"/>
      <c r="AZ591" s="170"/>
      <c r="BA591" s="170"/>
      <c r="BB591" s="170"/>
      <c r="BC591" s="170"/>
      <c r="BD591" s="170"/>
      <c r="BE591" s="170"/>
      <c r="BF591" s="170"/>
      <c r="BG591" s="170"/>
      <c r="BH591" s="170"/>
      <c r="BI591" s="170"/>
      <c r="BJ591" s="170"/>
      <c r="BK591" s="170"/>
      <c r="BL591" s="170"/>
      <c r="BM591" s="170"/>
      <c r="BN591" s="170"/>
      <c r="BO591" s="170"/>
      <c r="BP591" s="170"/>
      <c r="BQ591" s="170"/>
      <c r="BR591" s="170"/>
      <c r="BS591" s="170"/>
      <c r="BT591" s="170"/>
      <c r="BU591" s="170"/>
      <c r="BV591" s="170"/>
      <c r="BW591" s="170"/>
      <c r="BX591" s="170"/>
      <c r="BY591" s="170"/>
      <c r="BZ591" s="170"/>
      <c r="CA591" s="170"/>
      <c r="CB591" s="170"/>
      <c r="CC591" s="170"/>
      <c r="CD591" s="170"/>
      <c r="CE591" s="170"/>
      <c r="CF591" s="170"/>
      <c r="CG591" s="170"/>
      <c r="CH591" s="170"/>
      <c r="CI591" s="170"/>
      <c r="CJ591" s="170"/>
      <c r="CK591" s="170"/>
      <c r="CL591" s="170"/>
    </row>
    <row r="592" spans="2:90" x14ac:dyDescent="0.4">
      <c r="B592" s="171" t="s">
        <v>461</v>
      </c>
      <c r="E592" s="8"/>
      <c r="H592" s="170"/>
      <c r="I592" s="172"/>
      <c r="J592" s="172"/>
      <c r="K592" s="193"/>
      <c r="L592" s="193"/>
      <c r="M592" s="193"/>
      <c r="N592" s="193"/>
      <c r="O592" s="193"/>
      <c r="P592" s="193"/>
      <c r="R592" s="194"/>
      <c r="S592" s="195" t="str">
        <f t="shared" ref="S592:AX592" si="595">S$16</f>
        <v>S$12</v>
      </c>
      <c r="T592" s="195" t="str">
        <f t="shared" si="595"/>
        <v>T$12</v>
      </c>
      <c r="U592" s="195" t="str">
        <f t="shared" si="595"/>
        <v>U$12</v>
      </c>
      <c r="V592" s="195" t="str">
        <f t="shared" si="595"/>
        <v>V$12</v>
      </c>
      <c r="W592" s="195" t="str">
        <f t="shared" si="595"/>
        <v>W$12</v>
      </c>
      <c r="X592" s="195" t="str">
        <f t="shared" si="595"/>
        <v>X$12</v>
      </c>
      <c r="Y592" s="195" t="str">
        <f t="shared" si="595"/>
        <v>Y$12</v>
      </c>
      <c r="Z592" s="195" t="str">
        <f t="shared" si="595"/>
        <v>Z$12</v>
      </c>
      <c r="AA592" s="195" t="str">
        <f t="shared" si="595"/>
        <v>AA$12</v>
      </c>
      <c r="AB592" s="195" t="str">
        <f t="shared" si="595"/>
        <v>AB$12</v>
      </c>
      <c r="AC592" s="195" t="str">
        <f t="shared" si="595"/>
        <v>AC$12</v>
      </c>
      <c r="AD592" s="195" t="str">
        <f t="shared" si="595"/>
        <v>AD$12</v>
      </c>
      <c r="AE592" s="195" t="str">
        <f t="shared" si="595"/>
        <v>AE$12</v>
      </c>
      <c r="AF592" s="195" t="str">
        <f t="shared" si="595"/>
        <v>AF$12</v>
      </c>
      <c r="AG592" s="195" t="str">
        <f t="shared" si="595"/>
        <v>AG$12</v>
      </c>
      <c r="AH592" s="195" t="str">
        <f t="shared" si="595"/>
        <v>AH$12</v>
      </c>
      <c r="AI592" s="195" t="str">
        <f t="shared" si="595"/>
        <v>AI$12</v>
      </c>
      <c r="AJ592" s="195" t="str">
        <f t="shared" si="595"/>
        <v>AJ$12</v>
      </c>
      <c r="AK592" s="195" t="str">
        <f t="shared" si="595"/>
        <v>AK$12</v>
      </c>
      <c r="AL592" s="195" t="str">
        <f t="shared" si="595"/>
        <v>AL$12</v>
      </c>
      <c r="AM592" s="195" t="str">
        <f t="shared" si="595"/>
        <v>AM$12</v>
      </c>
      <c r="AN592" s="195" t="str">
        <f t="shared" si="595"/>
        <v>AN$12</v>
      </c>
      <c r="AO592" s="195" t="str">
        <f t="shared" si="595"/>
        <v>AO$12</v>
      </c>
      <c r="AP592" s="195" t="str">
        <f t="shared" si="595"/>
        <v>AP$12</v>
      </c>
      <c r="AQ592" s="195" t="str">
        <f t="shared" si="595"/>
        <v>AQ$12</v>
      </c>
      <c r="AR592" s="195" t="str">
        <f t="shared" si="595"/>
        <v>AR$12</v>
      </c>
      <c r="AS592" s="195" t="str">
        <f t="shared" si="595"/>
        <v>AS$12</v>
      </c>
      <c r="AT592" s="195" t="str">
        <f t="shared" si="595"/>
        <v>AT$12</v>
      </c>
      <c r="AU592" s="195" t="str">
        <f t="shared" si="595"/>
        <v>AU$12</v>
      </c>
      <c r="AV592" s="195" t="str">
        <f t="shared" si="595"/>
        <v>AV$12</v>
      </c>
      <c r="AW592" s="195" t="str">
        <f t="shared" si="595"/>
        <v>AW$12</v>
      </c>
      <c r="AX592" s="195" t="str">
        <f t="shared" si="595"/>
        <v>AX$12</v>
      </c>
      <c r="AY592" s="195" t="str">
        <f t="shared" ref="AY592:CD592" si="596">AY$16</f>
        <v>AY$12</v>
      </c>
      <c r="AZ592" s="195" t="str">
        <f t="shared" si="596"/>
        <v>AZ$12</v>
      </c>
      <c r="BA592" s="195" t="str">
        <f t="shared" si="596"/>
        <v>BA$12</v>
      </c>
      <c r="BB592" s="195" t="str">
        <f t="shared" si="596"/>
        <v>BB$12</v>
      </c>
      <c r="BC592" s="195" t="str">
        <f t="shared" si="596"/>
        <v>BC$12</v>
      </c>
      <c r="BD592" s="195" t="str">
        <f t="shared" si="596"/>
        <v>BD$12</v>
      </c>
      <c r="BE592" s="195" t="str">
        <f t="shared" si="596"/>
        <v>BE$12</v>
      </c>
      <c r="BF592" s="195" t="str">
        <f t="shared" si="596"/>
        <v>BF$12</v>
      </c>
      <c r="BG592" s="195" t="str">
        <f t="shared" si="596"/>
        <v>BG$12</v>
      </c>
      <c r="BH592" s="195" t="str">
        <f t="shared" si="596"/>
        <v>BH$12</v>
      </c>
      <c r="BI592" s="195" t="str">
        <f t="shared" si="596"/>
        <v>BI$12</v>
      </c>
      <c r="BJ592" s="195" t="str">
        <f t="shared" si="596"/>
        <v>BJ$12</v>
      </c>
      <c r="BK592" s="195" t="str">
        <f t="shared" si="596"/>
        <v>BK$12</v>
      </c>
      <c r="BL592" s="195" t="str">
        <f t="shared" si="596"/>
        <v>BL$12</v>
      </c>
      <c r="BM592" s="195" t="str">
        <f t="shared" si="596"/>
        <v>BM$12</v>
      </c>
      <c r="BN592" s="195" t="str">
        <f t="shared" si="596"/>
        <v>BN$12</v>
      </c>
      <c r="BO592" s="195" t="str">
        <f t="shared" si="596"/>
        <v>BO$12</v>
      </c>
      <c r="BP592" s="195" t="str">
        <f t="shared" si="596"/>
        <v>BP$12</v>
      </c>
      <c r="BQ592" s="195" t="str">
        <f t="shared" si="596"/>
        <v>BQ$12</v>
      </c>
      <c r="BR592" s="195" t="str">
        <f t="shared" si="596"/>
        <v>BR$12</v>
      </c>
      <c r="BS592" s="195" t="str">
        <f t="shared" si="596"/>
        <v>BS$12</v>
      </c>
      <c r="BT592" s="195" t="str">
        <f t="shared" si="596"/>
        <v>BT$12</v>
      </c>
      <c r="BU592" s="195" t="str">
        <f t="shared" si="596"/>
        <v>BU$12</v>
      </c>
      <c r="BV592" s="195" t="str">
        <f t="shared" si="596"/>
        <v>BV$12</v>
      </c>
      <c r="BW592" s="195" t="str">
        <f t="shared" si="596"/>
        <v>BW$12</v>
      </c>
      <c r="BX592" s="195" t="str">
        <f t="shared" si="596"/>
        <v>BX$12</v>
      </c>
      <c r="BY592" s="195" t="str">
        <f t="shared" si="596"/>
        <v>BY$12</v>
      </c>
      <c r="BZ592" s="195" t="str">
        <f t="shared" si="596"/>
        <v>BZ$12</v>
      </c>
      <c r="CA592" s="195" t="str">
        <f t="shared" si="596"/>
        <v>CA$12</v>
      </c>
      <c r="CB592" s="195" t="str">
        <f t="shared" si="596"/>
        <v>CB$12</v>
      </c>
      <c r="CC592" s="195" t="str">
        <f t="shared" si="596"/>
        <v>CC$12</v>
      </c>
      <c r="CD592" s="195" t="str">
        <f t="shared" si="596"/>
        <v>CD$12</v>
      </c>
      <c r="CE592" s="195" t="str">
        <f t="shared" ref="CE592:CL592" si="597">CE$16</f>
        <v>CE$12</v>
      </c>
      <c r="CF592" s="195" t="str">
        <f t="shared" si="597"/>
        <v>CF$12</v>
      </c>
      <c r="CG592" s="195" t="str">
        <f t="shared" si="597"/>
        <v>CG$12</v>
      </c>
      <c r="CH592" s="195" t="str">
        <f t="shared" si="597"/>
        <v>CH$12</v>
      </c>
      <c r="CI592" s="195" t="str">
        <f t="shared" si="597"/>
        <v>CI$12</v>
      </c>
      <c r="CJ592" s="195" t="str">
        <f t="shared" si="597"/>
        <v>CJ$12</v>
      </c>
      <c r="CK592" s="195" t="str">
        <f t="shared" si="597"/>
        <v>CK$12</v>
      </c>
      <c r="CL592" s="195" t="str">
        <f t="shared" si="597"/>
        <v>CL$12</v>
      </c>
    </row>
    <row r="593" spans="2:90" x14ac:dyDescent="0.4">
      <c r="B593" s="171" t="s">
        <v>462</v>
      </c>
      <c r="E593" s="8"/>
      <c r="H593" s="196"/>
      <c r="I593" s="197"/>
      <c r="J593" s="197"/>
      <c r="K593" s="198"/>
      <c r="L593" s="198"/>
      <c r="M593" s="198"/>
      <c r="N593" s="198"/>
      <c r="O593" s="198"/>
      <c r="P593" s="198"/>
      <c r="R593" s="198"/>
      <c r="S593" s="195" t="str">
        <f t="shared" ref="S593:AX593" si="598">S$17</f>
        <v>S$13</v>
      </c>
      <c r="T593" s="195" t="str">
        <f t="shared" si="598"/>
        <v>T$13</v>
      </c>
      <c r="U593" s="195" t="str">
        <f t="shared" si="598"/>
        <v>U$13</v>
      </c>
      <c r="V593" s="195" t="str">
        <f t="shared" si="598"/>
        <v>V$13</v>
      </c>
      <c r="W593" s="195" t="str">
        <f t="shared" si="598"/>
        <v>W$13</v>
      </c>
      <c r="X593" s="195" t="str">
        <f t="shared" si="598"/>
        <v>X$13</v>
      </c>
      <c r="Y593" s="195" t="str">
        <f t="shared" si="598"/>
        <v>Y$13</v>
      </c>
      <c r="Z593" s="195" t="str">
        <f t="shared" si="598"/>
        <v>Z$13</v>
      </c>
      <c r="AA593" s="195" t="str">
        <f t="shared" si="598"/>
        <v>AA$13</v>
      </c>
      <c r="AB593" s="195" t="str">
        <f t="shared" si="598"/>
        <v>AB$13</v>
      </c>
      <c r="AC593" s="195" t="str">
        <f t="shared" si="598"/>
        <v>AC$13</v>
      </c>
      <c r="AD593" s="195" t="str">
        <f t="shared" si="598"/>
        <v>AD$13</v>
      </c>
      <c r="AE593" s="195" t="str">
        <f t="shared" si="598"/>
        <v>AE$13</v>
      </c>
      <c r="AF593" s="195" t="str">
        <f t="shared" si="598"/>
        <v>AF$13</v>
      </c>
      <c r="AG593" s="195" t="str">
        <f t="shared" si="598"/>
        <v>AG$13</v>
      </c>
      <c r="AH593" s="195" t="str">
        <f t="shared" si="598"/>
        <v>AH$13</v>
      </c>
      <c r="AI593" s="195" t="str">
        <f t="shared" si="598"/>
        <v>AI$13</v>
      </c>
      <c r="AJ593" s="195" t="str">
        <f t="shared" si="598"/>
        <v>AJ$13</v>
      </c>
      <c r="AK593" s="195" t="str">
        <f t="shared" si="598"/>
        <v>AK$13</v>
      </c>
      <c r="AL593" s="195" t="str">
        <f t="shared" si="598"/>
        <v>AL$13</v>
      </c>
      <c r="AM593" s="195" t="str">
        <f t="shared" si="598"/>
        <v>AM$13</v>
      </c>
      <c r="AN593" s="195" t="str">
        <f t="shared" si="598"/>
        <v>AN$13</v>
      </c>
      <c r="AO593" s="195" t="str">
        <f t="shared" si="598"/>
        <v>AO$13</v>
      </c>
      <c r="AP593" s="195" t="str">
        <f t="shared" si="598"/>
        <v>AP$13</v>
      </c>
      <c r="AQ593" s="195" t="str">
        <f t="shared" si="598"/>
        <v>AQ$13</v>
      </c>
      <c r="AR593" s="195" t="str">
        <f t="shared" si="598"/>
        <v>AR$13</v>
      </c>
      <c r="AS593" s="195" t="str">
        <f t="shared" si="598"/>
        <v>AS$13</v>
      </c>
      <c r="AT593" s="195" t="str">
        <f t="shared" si="598"/>
        <v>AT$13</v>
      </c>
      <c r="AU593" s="195" t="str">
        <f t="shared" si="598"/>
        <v>AU$13</v>
      </c>
      <c r="AV593" s="195" t="str">
        <f t="shared" si="598"/>
        <v>AV$13</v>
      </c>
      <c r="AW593" s="195" t="str">
        <f t="shared" si="598"/>
        <v>AW$13</v>
      </c>
      <c r="AX593" s="195" t="str">
        <f t="shared" si="598"/>
        <v>AX$13</v>
      </c>
      <c r="AY593" s="195" t="str">
        <f t="shared" ref="AY593:CD593" si="599">AY$17</f>
        <v>AY$13</v>
      </c>
      <c r="AZ593" s="195" t="str">
        <f t="shared" si="599"/>
        <v>AZ$13</v>
      </c>
      <c r="BA593" s="195" t="str">
        <f t="shared" si="599"/>
        <v>BA$13</v>
      </c>
      <c r="BB593" s="195" t="str">
        <f t="shared" si="599"/>
        <v>BB$13</v>
      </c>
      <c r="BC593" s="195" t="str">
        <f t="shared" si="599"/>
        <v>BC$13</v>
      </c>
      <c r="BD593" s="195" t="str">
        <f t="shared" si="599"/>
        <v>BD$13</v>
      </c>
      <c r="BE593" s="195" t="str">
        <f t="shared" si="599"/>
        <v>BE$13</v>
      </c>
      <c r="BF593" s="195" t="str">
        <f t="shared" si="599"/>
        <v>BF$13</v>
      </c>
      <c r="BG593" s="195" t="str">
        <f t="shared" si="599"/>
        <v>BG$13</v>
      </c>
      <c r="BH593" s="195" t="str">
        <f t="shared" si="599"/>
        <v>BH$13</v>
      </c>
      <c r="BI593" s="195" t="str">
        <f t="shared" si="599"/>
        <v>BI$13</v>
      </c>
      <c r="BJ593" s="195" t="str">
        <f t="shared" si="599"/>
        <v>BJ$13</v>
      </c>
      <c r="BK593" s="195" t="str">
        <f t="shared" si="599"/>
        <v>BK$13</v>
      </c>
      <c r="BL593" s="195" t="str">
        <f t="shared" si="599"/>
        <v>BL$13</v>
      </c>
      <c r="BM593" s="195" t="str">
        <f t="shared" si="599"/>
        <v>BM$13</v>
      </c>
      <c r="BN593" s="195" t="str">
        <f t="shared" si="599"/>
        <v>BN$13</v>
      </c>
      <c r="BO593" s="195" t="str">
        <f t="shared" si="599"/>
        <v>BO$13</v>
      </c>
      <c r="BP593" s="195" t="str">
        <f t="shared" si="599"/>
        <v>BP$13</v>
      </c>
      <c r="BQ593" s="195" t="str">
        <f t="shared" si="599"/>
        <v>BQ$13</v>
      </c>
      <c r="BR593" s="195" t="str">
        <f t="shared" si="599"/>
        <v>BR$13</v>
      </c>
      <c r="BS593" s="195" t="str">
        <f t="shared" si="599"/>
        <v>BS$13</v>
      </c>
      <c r="BT593" s="195" t="str">
        <f t="shared" si="599"/>
        <v>BT$13</v>
      </c>
      <c r="BU593" s="195" t="str">
        <f t="shared" si="599"/>
        <v>BU$13</v>
      </c>
      <c r="BV593" s="195" t="str">
        <f t="shared" si="599"/>
        <v>BV$13</v>
      </c>
      <c r="BW593" s="195" t="str">
        <f t="shared" si="599"/>
        <v>BW$13</v>
      </c>
      <c r="BX593" s="195" t="str">
        <f t="shared" si="599"/>
        <v>BX$13</v>
      </c>
      <c r="BY593" s="195" t="str">
        <f t="shared" si="599"/>
        <v>BY$13</v>
      </c>
      <c r="BZ593" s="195" t="str">
        <f t="shared" si="599"/>
        <v>BZ$13</v>
      </c>
      <c r="CA593" s="195" t="str">
        <f t="shared" si="599"/>
        <v>CA$13</v>
      </c>
      <c r="CB593" s="195" t="str">
        <f t="shared" si="599"/>
        <v>CB$13</v>
      </c>
      <c r="CC593" s="195" t="str">
        <f t="shared" si="599"/>
        <v>CC$13</v>
      </c>
      <c r="CD593" s="195" t="str">
        <f t="shared" si="599"/>
        <v>CD$13</v>
      </c>
      <c r="CE593" s="195" t="str">
        <f t="shared" ref="CE593:CL593" si="600">CE$17</f>
        <v>CE$13</v>
      </c>
      <c r="CF593" s="195" t="str">
        <f t="shared" si="600"/>
        <v>CF$13</v>
      </c>
      <c r="CG593" s="195" t="str">
        <f t="shared" si="600"/>
        <v>CG$13</v>
      </c>
      <c r="CH593" s="195" t="str">
        <f t="shared" si="600"/>
        <v>CH$13</v>
      </c>
      <c r="CI593" s="195" t="str">
        <f t="shared" si="600"/>
        <v>CI$13</v>
      </c>
      <c r="CJ593" s="195" t="str">
        <f t="shared" si="600"/>
        <v>CJ$13</v>
      </c>
      <c r="CK593" s="195" t="str">
        <f t="shared" si="600"/>
        <v>CK$13</v>
      </c>
      <c r="CL593" s="195" t="str">
        <f t="shared" si="600"/>
        <v>CL$13</v>
      </c>
    </row>
    <row r="594" spans="2:90" x14ac:dyDescent="0.4">
      <c r="B594" s="171" t="s">
        <v>491</v>
      </c>
      <c r="E594" s="8"/>
      <c r="H594" s="196"/>
      <c r="I594" s="197"/>
      <c r="J594" s="197"/>
      <c r="K594" s="198"/>
      <c r="L594" s="198"/>
      <c r="M594" s="198"/>
      <c r="N594" s="198"/>
      <c r="O594" s="198"/>
      <c r="P594" s="198"/>
      <c r="R594" s="198"/>
      <c r="S594" s="186"/>
      <c r="T594" s="186"/>
      <c r="U594" s="186"/>
      <c r="V594" s="186"/>
      <c r="W594" s="186"/>
      <c r="X594" s="186"/>
      <c r="Y594" s="186"/>
      <c r="Z594" s="186"/>
      <c r="AA594" s="186"/>
      <c r="AB594" s="186"/>
      <c r="AC594" s="186"/>
      <c r="AD594" s="186"/>
      <c r="AE594" s="186"/>
      <c r="AF594" s="186"/>
      <c r="AG594" s="186"/>
      <c r="AH594" s="186"/>
      <c r="AI594" s="186"/>
      <c r="AJ594" s="186"/>
      <c r="AK594" s="186"/>
      <c r="AL594" s="186"/>
      <c r="AM594" s="186"/>
      <c r="AN594" s="186"/>
      <c r="AO594" s="186"/>
      <c r="AP594" s="186"/>
      <c r="AQ594" s="186"/>
      <c r="AR594" s="186"/>
      <c r="AS594" s="186"/>
      <c r="AT594" s="186"/>
      <c r="AU594" s="186"/>
      <c r="AV594" s="186"/>
      <c r="AW594" s="186"/>
      <c r="AX594" s="186"/>
      <c r="AY594" s="186"/>
      <c r="AZ594" s="186"/>
      <c r="BA594" s="186"/>
      <c r="BB594" s="186"/>
      <c r="BC594" s="186"/>
      <c r="BD594" s="186"/>
      <c r="BE594" s="186"/>
      <c r="BF594" s="186"/>
      <c r="BG594" s="186"/>
      <c r="BH594" s="186"/>
      <c r="BI594" s="186"/>
      <c r="BJ594" s="186"/>
      <c r="BK594" s="186"/>
      <c r="BL594" s="186"/>
      <c r="BM594" s="186"/>
      <c r="BN594" s="186"/>
      <c r="BO594" s="186"/>
      <c r="BP594" s="186"/>
      <c r="BQ594" s="186"/>
      <c r="BR594" s="186"/>
      <c r="BS594" s="186"/>
      <c r="BT594" s="186"/>
      <c r="BU594" s="186"/>
      <c r="BV594" s="186"/>
      <c r="BW594" s="186"/>
      <c r="BX594" s="186"/>
      <c r="BY594" s="186"/>
      <c r="BZ594" s="186"/>
      <c r="CA594" s="186"/>
      <c r="CB594" s="186"/>
      <c r="CC594" s="186"/>
      <c r="CD594" s="186"/>
      <c r="CE594" s="186"/>
      <c r="CF594" s="186"/>
      <c r="CG594" s="186"/>
      <c r="CH594" s="186"/>
      <c r="CI594" s="186"/>
      <c r="CJ594" s="186"/>
      <c r="CK594" s="186"/>
      <c r="CL594" s="186"/>
    </row>
    <row r="595" spans="2:90" x14ac:dyDescent="0.4">
      <c r="B595" s="171" t="s">
        <v>505</v>
      </c>
      <c r="E595" s="8"/>
      <c r="H595" s="196"/>
      <c r="I595" s="197"/>
      <c r="J595" s="197"/>
      <c r="K595" s="198"/>
      <c r="L595" s="198"/>
      <c r="M595" s="198"/>
      <c r="N595" s="198"/>
      <c r="O595" s="198"/>
      <c r="P595" s="198"/>
      <c r="R595" s="198"/>
      <c r="S595" s="186"/>
      <c r="T595" s="186"/>
      <c r="U595" s="186"/>
      <c r="V595" s="186"/>
      <c r="W595" s="186"/>
      <c r="X595" s="186"/>
      <c r="Y595" s="186"/>
      <c r="Z595" s="186"/>
      <c r="AA595" s="186"/>
      <c r="AB595" s="186"/>
      <c r="AC595" s="186"/>
      <c r="AD595" s="186"/>
      <c r="AE595" s="186"/>
      <c r="AF595" s="186"/>
      <c r="AG595" s="186"/>
      <c r="AH595" s="186"/>
      <c r="AI595" s="186"/>
      <c r="AJ595" s="186"/>
      <c r="AK595" s="186"/>
      <c r="AL595" s="186"/>
      <c r="AM595" s="186"/>
      <c r="AN595" s="186"/>
      <c r="AO595" s="186"/>
      <c r="AP595" s="186"/>
      <c r="AQ595" s="186"/>
      <c r="AR595" s="186"/>
      <c r="AS595" s="186"/>
      <c r="AT595" s="186"/>
      <c r="AU595" s="186"/>
      <c r="AV595" s="186"/>
      <c r="AW595" s="186"/>
      <c r="AX595" s="186"/>
      <c r="AY595" s="186"/>
      <c r="AZ595" s="186"/>
      <c r="BA595" s="186"/>
      <c r="BB595" s="186"/>
      <c r="BC595" s="186"/>
      <c r="BD595" s="186"/>
      <c r="BE595" s="186"/>
      <c r="BF595" s="186"/>
      <c r="BG595" s="186"/>
      <c r="BH595" s="186"/>
      <c r="BI595" s="186"/>
      <c r="BJ595" s="186"/>
      <c r="BK595" s="186"/>
      <c r="BL595" s="186"/>
      <c r="BM595" s="186"/>
      <c r="BN595" s="186"/>
      <c r="BO595" s="186"/>
      <c r="BP595" s="186"/>
      <c r="BQ595" s="186"/>
      <c r="BR595" s="186"/>
      <c r="BS595" s="186"/>
      <c r="BT595" s="186"/>
      <c r="BU595" s="186"/>
      <c r="BV595" s="186"/>
      <c r="BW595" s="186"/>
      <c r="BX595" s="186"/>
      <c r="BY595" s="186"/>
      <c r="BZ595" s="186"/>
      <c r="CA595" s="186"/>
      <c r="CB595" s="186"/>
      <c r="CC595" s="186"/>
      <c r="CD595" s="186"/>
      <c r="CE595" s="186"/>
      <c r="CF595" s="186"/>
      <c r="CG595" s="186"/>
      <c r="CH595" s="186"/>
      <c r="CI595" s="186"/>
      <c r="CJ595" s="186"/>
      <c r="CK595" s="186"/>
      <c r="CL595" s="186"/>
    </row>
    <row r="596" spans="2:90" x14ac:dyDescent="0.4">
      <c r="B596" s="171" t="s">
        <v>463</v>
      </c>
      <c r="E596" s="8"/>
      <c r="H596" s="196"/>
      <c r="I596" s="197"/>
      <c r="J596" s="197"/>
      <c r="K596" s="198"/>
      <c r="L596" s="198"/>
      <c r="M596" s="198"/>
      <c r="N596" s="198"/>
      <c r="O596" s="198"/>
      <c r="P596" s="198"/>
      <c r="R596" s="198"/>
      <c r="S596" s="186" t="str">
        <f t="shared" ref="S596:AX596" si="601">S$18</f>
        <v>S$14</v>
      </c>
      <c r="T596" s="186" t="str">
        <f t="shared" si="601"/>
        <v>T$14</v>
      </c>
      <c r="U596" s="186" t="str">
        <f t="shared" si="601"/>
        <v>U$14</v>
      </c>
      <c r="V596" s="186" t="str">
        <f t="shared" si="601"/>
        <v>V$14</v>
      </c>
      <c r="W596" s="186" t="str">
        <f t="shared" si="601"/>
        <v>W$14</v>
      </c>
      <c r="X596" s="186" t="str">
        <f t="shared" si="601"/>
        <v>X$14</v>
      </c>
      <c r="Y596" s="186" t="str">
        <f t="shared" si="601"/>
        <v>Y$14</v>
      </c>
      <c r="Z596" s="186" t="str">
        <f t="shared" si="601"/>
        <v>Z$14</v>
      </c>
      <c r="AA596" s="186" t="str">
        <f t="shared" si="601"/>
        <v>AA$14</v>
      </c>
      <c r="AB596" s="186" t="str">
        <f t="shared" si="601"/>
        <v>AB$14</v>
      </c>
      <c r="AC596" s="186" t="str">
        <f t="shared" si="601"/>
        <v>AC$14</v>
      </c>
      <c r="AD596" s="186" t="str">
        <f t="shared" si="601"/>
        <v>AD$14</v>
      </c>
      <c r="AE596" s="186" t="str">
        <f t="shared" si="601"/>
        <v>AE$14</v>
      </c>
      <c r="AF596" s="186" t="str">
        <f t="shared" si="601"/>
        <v>AF$14</v>
      </c>
      <c r="AG596" s="186" t="str">
        <f t="shared" si="601"/>
        <v>AG$14</v>
      </c>
      <c r="AH596" s="186" t="str">
        <f t="shared" si="601"/>
        <v>AH$14</v>
      </c>
      <c r="AI596" s="186" t="str">
        <f t="shared" si="601"/>
        <v>AI$14</v>
      </c>
      <c r="AJ596" s="186" t="str">
        <f t="shared" si="601"/>
        <v>AJ$14</v>
      </c>
      <c r="AK596" s="186" t="str">
        <f t="shared" si="601"/>
        <v>AK$14</v>
      </c>
      <c r="AL596" s="186" t="str">
        <f t="shared" si="601"/>
        <v>AL$14</v>
      </c>
      <c r="AM596" s="186" t="str">
        <f t="shared" si="601"/>
        <v>AM$14</v>
      </c>
      <c r="AN596" s="186" t="str">
        <f t="shared" si="601"/>
        <v>AN$14</v>
      </c>
      <c r="AO596" s="186" t="str">
        <f t="shared" si="601"/>
        <v>AO$14</v>
      </c>
      <c r="AP596" s="186" t="str">
        <f t="shared" si="601"/>
        <v>AP$14</v>
      </c>
      <c r="AQ596" s="186" t="str">
        <f t="shared" si="601"/>
        <v>AQ$14</v>
      </c>
      <c r="AR596" s="186" t="str">
        <f t="shared" si="601"/>
        <v>AR$14</v>
      </c>
      <c r="AS596" s="186" t="str">
        <f t="shared" si="601"/>
        <v>AS$14</v>
      </c>
      <c r="AT596" s="186" t="str">
        <f t="shared" si="601"/>
        <v>AT$14</v>
      </c>
      <c r="AU596" s="186" t="str">
        <f t="shared" si="601"/>
        <v>AU$14</v>
      </c>
      <c r="AV596" s="186" t="str">
        <f t="shared" si="601"/>
        <v>AV$14</v>
      </c>
      <c r="AW596" s="186" t="str">
        <f t="shared" si="601"/>
        <v>AW$14</v>
      </c>
      <c r="AX596" s="186" t="str">
        <f t="shared" si="601"/>
        <v>AX$14</v>
      </c>
      <c r="AY596" s="186" t="str">
        <f t="shared" ref="AY596:CD596" si="602">AY$18</f>
        <v>AY$14</v>
      </c>
      <c r="AZ596" s="186" t="str">
        <f t="shared" si="602"/>
        <v>AZ$14</v>
      </c>
      <c r="BA596" s="186" t="str">
        <f t="shared" si="602"/>
        <v>BA$14</v>
      </c>
      <c r="BB596" s="186" t="str">
        <f t="shared" si="602"/>
        <v>BB$14</v>
      </c>
      <c r="BC596" s="186" t="str">
        <f t="shared" si="602"/>
        <v>BC$14</v>
      </c>
      <c r="BD596" s="186" t="str">
        <f t="shared" si="602"/>
        <v>BD$14</v>
      </c>
      <c r="BE596" s="186" t="str">
        <f t="shared" si="602"/>
        <v>BE$14</v>
      </c>
      <c r="BF596" s="186" t="str">
        <f t="shared" si="602"/>
        <v>BF$14</v>
      </c>
      <c r="BG596" s="186" t="str">
        <f t="shared" si="602"/>
        <v>BG$14</v>
      </c>
      <c r="BH596" s="186" t="str">
        <f t="shared" si="602"/>
        <v>BH$14</v>
      </c>
      <c r="BI596" s="186" t="str">
        <f t="shared" si="602"/>
        <v>BI$14</v>
      </c>
      <c r="BJ596" s="186" t="str">
        <f t="shared" si="602"/>
        <v>BJ$14</v>
      </c>
      <c r="BK596" s="186" t="str">
        <f t="shared" si="602"/>
        <v>BK$14</v>
      </c>
      <c r="BL596" s="186" t="str">
        <f t="shared" si="602"/>
        <v>BL$14</v>
      </c>
      <c r="BM596" s="186" t="str">
        <f t="shared" si="602"/>
        <v>BM$14</v>
      </c>
      <c r="BN596" s="186" t="str">
        <f t="shared" si="602"/>
        <v>BN$14</v>
      </c>
      <c r="BO596" s="186" t="str">
        <f t="shared" si="602"/>
        <v>BO$14</v>
      </c>
      <c r="BP596" s="186" t="str">
        <f t="shared" si="602"/>
        <v>BP$14</v>
      </c>
      <c r="BQ596" s="186" t="str">
        <f t="shared" si="602"/>
        <v>BQ$14</v>
      </c>
      <c r="BR596" s="186" t="str">
        <f t="shared" si="602"/>
        <v>BR$14</v>
      </c>
      <c r="BS596" s="186" t="str">
        <f t="shared" si="602"/>
        <v>BS$14</v>
      </c>
      <c r="BT596" s="186" t="str">
        <f t="shared" si="602"/>
        <v>BT$14</v>
      </c>
      <c r="BU596" s="186" t="str">
        <f t="shared" si="602"/>
        <v>BU$14</v>
      </c>
      <c r="BV596" s="186" t="str">
        <f t="shared" si="602"/>
        <v>BV$14</v>
      </c>
      <c r="BW596" s="186" t="str">
        <f t="shared" si="602"/>
        <v>BW$14</v>
      </c>
      <c r="BX596" s="186" t="str">
        <f t="shared" si="602"/>
        <v>BX$14</v>
      </c>
      <c r="BY596" s="186" t="str">
        <f t="shared" si="602"/>
        <v>BY$14</v>
      </c>
      <c r="BZ596" s="186" t="str">
        <f t="shared" si="602"/>
        <v>BZ$14</v>
      </c>
      <c r="CA596" s="186" t="str">
        <f t="shared" si="602"/>
        <v>CA$14</v>
      </c>
      <c r="CB596" s="186" t="str">
        <f t="shared" si="602"/>
        <v>CB$14</v>
      </c>
      <c r="CC596" s="186" t="str">
        <f t="shared" si="602"/>
        <v>CC$14</v>
      </c>
      <c r="CD596" s="186" t="str">
        <f t="shared" si="602"/>
        <v>CD$14</v>
      </c>
      <c r="CE596" s="186" t="str">
        <f t="shared" ref="CE596:CL596" si="603">CE$18</f>
        <v>CE$14</v>
      </c>
      <c r="CF596" s="186" t="str">
        <f t="shared" si="603"/>
        <v>CF$14</v>
      </c>
      <c r="CG596" s="186" t="str">
        <f t="shared" si="603"/>
        <v>CG$14</v>
      </c>
      <c r="CH596" s="186" t="str">
        <f t="shared" si="603"/>
        <v>CH$14</v>
      </c>
      <c r="CI596" s="186" t="str">
        <f t="shared" si="603"/>
        <v>CI$14</v>
      </c>
      <c r="CJ596" s="186" t="str">
        <f t="shared" si="603"/>
        <v>CJ$14</v>
      </c>
      <c r="CK596" s="186" t="str">
        <f t="shared" si="603"/>
        <v>CK$14</v>
      </c>
      <c r="CL596" s="186" t="str">
        <f t="shared" si="603"/>
        <v>CL$14</v>
      </c>
    </row>
    <row r="597" spans="2:90" x14ac:dyDescent="0.4">
      <c r="B597" s="171" t="s">
        <v>464</v>
      </c>
      <c r="E597" s="8"/>
      <c r="H597" s="196"/>
      <c r="I597" s="197"/>
      <c r="J597" s="197"/>
      <c r="K597" s="198"/>
      <c r="L597" s="198"/>
      <c r="M597" s="198"/>
      <c r="N597" s="198"/>
      <c r="O597" s="198"/>
      <c r="P597" s="198"/>
      <c r="R597" s="198"/>
      <c r="S597" s="186" t="str">
        <f t="shared" ref="S597:AX597" si="604">S$19</f>
        <v>S$15</v>
      </c>
      <c r="T597" s="186" t="str">
        <f t="shared" si="604"/>
        <v>T$15</v>
      </c>
      <c r="U597" s="186" t="str">
        <f t="shared" si="604"/>
        <v>U$15</v>
      </c>
      <c r="V597" s="186" t="str">
        <f t="shared" si="604"/>
        <v>V$15</v>
      </c>
      <c r="W597" s="186" t="str">
        <f t="shared" si="604"/>
        <v>W$15</v>
      </c>
      <c r="X597" s="186" t="str">
        <f t="shared" si="604"/>
        <v>X$15</v>
      </c>
      <c r="Y597" s="186" t="str">
        <f t="shared" si="604"/>
        <v>Y$15</v>
      </c>
      <c r="Z597" s="186" t="str">
        <f t="shared" si="604"/>
        <v>Z$15</v>
      </c>
      <c r="AA597" s="186" t="str">
        <f t="shared" si="604"/>
        <v>AA$15</v>
      </c>
      <c r="AB597" s="186" t="str">
        <f t="shared" si="604"/>
        <v>AB$15</v>
      </c>
      <c r="AC597" s="186" t="str">
        <f t="shared" si="604"/>
        <v>AC$15</v>
      </c>
      <c r="AD597" s="186" t="str">
        <f t="shared" si="604"/>
        <v>AD$15</v>
      </c>
      <c r="AE597" s="186" t="str">
        <f t="shared" si="604"/>
        <v>AE$15</v>
      </c>
      <c r="AF597" s="186" t="str">
        <f t="shared" si="604"/>
        <v>AF$15</v>
      </c>
      <c r="AG597" s="186" t="str">
        <f t="shared" si="604"/>
        <v>AG$15</v>
      </c>
      <c r="AH597" s="186" t="str">
        <f t="shared" si="604"/>
        <v>AH$15</v>
      </c>
      <c r="AI597" s="186" t="str">
        <f t="shared" si="604"/>
        <v>AI$15</v>
      </c>
      <c r="AJ597" s="186" t="str">
        <f t="shared" si="604"/>
        <v>AJ$15</v>
      </c>
      <c r="AK597" s="186" t="str">
        <f t="shared" si="604"/>
        <v>AK$15</v>
      </c>
      <c r="AL597" s="186" t="str">
        <f t="shared" si="604"/>
        <v>AL$15</v>
      </c>
      <c r="AM597" s="186" t="str">
        <f t="shared" si="604"/>
        <v>AM$15</v>
      </c>
      <c r="AN597" s="186" t="str">
        <f t="shared" si="604"/>
        <v>AN$15</v>
      </c>
      <c r="AO597" s="186" t="str">
        <f t="shared" si="604"/>
        <v>AO$15</v>
      </c>
      <c r="AP597" s="186" t="str">
        <f t="shared" si="604"/>
        <v>AP$15</v>
      </c>
      <c r="AQ597" s="186" t="str">
        <f t="shared" si="604"/>
        <v>AQ$15</v>
      </c>
      <c r="AR597" s="186" t="str">
        <f t="shared" si="604"/>
        <v>AR$15</v>
      </c>
      <c r="AS597" s="186" t="str">
        <f t="shared" si="604"/>
        <v>AS$15</v>
      </c>
      <c r="AT597" s="186" t="str">
        <f t="shared" si="604"/>
        <v>AT$15</v>
      </c>
      <c r="AU597" s="186" t="str">
        <f t="shared" si="604"/>
        <v>AU$15</v>
      </c>
      <c r="AV597" s="186" t="str">
        <f t="shared" si="604"/>
        <v>AV$15</v>
      </c>
      <c r="AW597" s="186" t="str">
        <f t="shared" si="604"/>
        <v>AW$15</v>
      </c>
      <c r="AX597" s="186" t="str">
        <f t="shared" si="604"/>
        <v>AX$15</v>
      </c>
      <c r="AY597" s="186" t="str">
        <f t="shared" ref="AY597:CD597" si="605">AY$19</f>
        <v>AY$15</v>
      </c>
      <c r="AZ597" s="186" t="str">
        <f t="shared" si="605"/>
        <v>AZ$15</v>
      </c>
      <c r="BA597" s="186" t="str">
        <f t="shared" si="605"/>
        <v>BA$15</v>
      </c>
      <c r="BB597" s="186" t="str">
        <f t="shared" si="605"/>
        <v>BB$15</v>
      </c>
      <c r="BC597" s="186" t="str">
        <f t="shared" si="605"/>
        <v>BC$15</v>
      </c>
      <c r="BD597" s="186" t="str">
        <f t="shared" si="605"/>
        <v>BD$15</v>
      </c>
      <c r="BE597" s="186" t="str">
        <f t="shared" si="605"/>
        <v>BE$15</v>
      </c>
      <c r="BF597" s="186" t="str">
        <f t="shared" si="605"/>
        <v>BF$15</v>
      </c>
      <c r="BG597" s="186" t="str">
        <f t="shared" si="605"/>
        <v>BG$15</v>
      </c>
      <c r="BH597" s="186" t="str">
        <f t="shared" si="605"/>
        <v>BH$15</v>
      </c>
      <c r="BI597" s="186" t="str">
        <f t="shared" si="605"/>
        <v>BI$15</v>
      </c>
      <c r="BJ597" s="186" t="str">
        <f t="shared" si="605"/>
        <v>BJ$15</v>
      </c>
      <c r="BK597" s="186" t="str">
        <f t="shared" si="605"/>
        <v>BK$15</v>
      </c>
      <c r="BL597" s="186" t="str">
        <f t="shared" si="605"/>
        <v>BL$15</v>
      </c>
      <c r="BM597" s="186" t="str">
        <f t="shared" si="605"/>
        <v>BM$15</v>
      </c>
      <c r="BN597" s="186" t="str">
        <f t="shared" si="605"/>
        <v>BN$15</v>
      </c>
      <c r="BO597" s="186" t="str">
        <f t="shared" si="605"/>
        <v>BO$15</v>
      </c>
      <c r="BP597" s="186" t="str">
        <f t="shared" si="605"/>
        <v>BP$15</v>
      </c>
      <c r="BQ597" s="186" t="str">
        <f t="shared" si="605"/>
        <v>BQ$15</v>
      </c>
      <c r="BR597" s="186" t="str">
        <f t="shared" si="605"/>
        <v>BR$15</v>
      </c>
      <c r="BS597" s="186" t="str">
        <f t="shared" si="605"/>
        <v>BS$15</v>
      </c>
      <c r="BT597" s="186" t="str">
        <f t="shared" si="605"/>
        <v>BT$15</v>
      </c>
      <c r="BU597" s="186" t="str">
        <f t="shared" si="605"/>
        <v>BU$15</v>
      </c>
      <c r="BV597" s="186" t="str">
        <f t="shared" si="605"/>
        <v>BV$15</v>
      </c>
      <c r="BW597" s="186" t="str">
        <f t="shared" si="605"/>
        <v>BW$15</v>
      </c>
      <c r="BX597" s="186" t="str">
        <f t="shared" si="605"/>
        <v>BX$15</v>
      </c>
      <c r="BY597" s="186" t="str">
        <f t="shared" si="605"/>
        <v>BY$15</v>
      </c>
      <c r="BZ597" s="186" t="str">
        <f t="shared" si="605"/>
        <v>BZ$15</v>
      </c>
      <c r="CA597" s="186" t="str">
        <f t="shared" si="605"/>
        <v>CA$15</v>
      </c>
      <c r="CB597" s="186" t="str">
        <f t="shared" si="605"/>
        <v>CB$15</v>
      </c>
      <c r="CC597" s="186" t="str">
        <f t="shared" si="605"/>
        <v>CC$15</v>
      </c>
      <c r="CD597" s="186" t="str">
        <f t="shared" si="605"/>
        <v>CD$15</v>
      </c>
      <c r="CE597" s="186" t="str">
        <f t="shared" ref="CE597:CL597" si="606">CE$19</f>
        <v>CE$15</v>
      </c>
      <c r="CF597" s="186" t="str">
        <f t="shared" si="606"/>
        <v>CF$15</v>
      </c>
      <c r="CG597" s="186" t="str">
        <f t="shared" si="606"/>
        <v>CG$15</v>
      </c>
      <c r="CH597" s="186" t="str">
        <f t="shared" si="606"/>
        <v>CH$15</v>
      </c>
      <c r="CI597" s="186" t="str">
        <f t="shared" si="606"/>
        <v>CI$15</v>
      </c>
      <c r="CJ597" s="186" t="str">
        <f t="shared" si="606"/>
        <v>CJ$15</v>
      </c>
      <c r="CK597" s="186" t="str">
        <f t="shared" si="606"/>
        <v>CK$15</v>
      </c>
      <c r="CL597" s="186" t="str">
        <f t="shared" si="606"/>
        <v>CL$15</v>
      </c>
    </row>
    <row r="598" spans="2:90" x14ac:dyDescent="0.4">
      <c r="B598" s="70" t="s">
        <v>771</v>
      </c>
      <c r="C598" s="31"/>
      <c r="D598" t="s">
        <v>749</v>
      </c>
      <c r="E598" s="8" t="str">
        <f t="shared" ref="E598:E611" si="607">ROW()&amp;" "&amp;D598</f>
        <v>598 DAYRENT-PV</v>
      </c>
      <c r="F598" t="s">
        <v>572</v>
      </c>
      <c r="G598" s="31" t="s">
        <v>81</v>
      </c>
      <c r="H598" s="48"/>
      <c r="I598" s="285"/>
      <c r="J598" s="285"/>
      <c r="K598" s="48"/>
      <c r="L598" s="48"/>
      <c r="M598" s="48"/>
      <c r="N598" s="48"/>
      <c r="O598" s="48"/>
      <c r="P598" s="48"/>
      <c r="R598" s="70"/>
      <c r="S598" s="286"/>
      <c r="T598" s="286"/>
      <c r="U598" s="286"/>
      <c r="V598" s="286"/>
      <c r="W598" s="286"/>
      <c r="X598" s="286"/>
      <c r="Y598" s="286"/>
      <c r="Z598" s="286"/>
      <c r="AA598" s="286"/>
      <c r="AB598" s="286"/>
      <c r="AC598" s="286"/>
      <c r="AD598" s="286"/>
      <c r="AE598" s="286"/>
      <c r="AF598" s="286"/>
      <c r="AG598" s="286"/>
      <c r="AH598" s="286"/>
      <c r="AI598" s="286"/>
      <c r="AJ598" s="286"/>
      <c r="AK598" s="286"/>
      <c r="AL598" s="286"/>
      <c r="AM598" s="286"/>
      <c r="AN598" s="286"/>
      <c r="AO598" s="286"/>
      <c r="AP598" s="286"/>
      <c r="AQ598" s="286"/>
      <c r="AR598" s="286"/>
      <c r="AS598" s="286"/>
      <c r="AT598" s="286"/>
      <c r="AU598" s="286"/>
      <c r="AV598" s="286"/>
      <c r="AW598" s="286"/>
      <c r="AX598" s="286"/>
      <c r="AY598" s="286"/>
      <c r="AZ598" s="286"/>
      <c r="BA598" s="286"/>
      <c r="BB598" s="286"/>
      <c r="BC598" s="286"/>
      <c r="BD598" s="286"/>
      <c r="BE598" s="286"/>
      <c r="BF598" s="286"/>
      <c r="BG598" s="286"/>
      <c r="BH598" s="286"/>
      <c r="BI598" s="286"/>
      <c r="BJ598" s="286"/>
      <c r="BK598" s="286"/>
      <c r="BL598" s="286"/>
      <c r="BM598" s="286"/>
      <c r="BN598" s="286"/>
      <c r="BO598" s="286"/>
      <c r="BP598" s="286"/>
      <c r="BQ598" s="286"/>
      <c r="BR598" s="286"/>
      <c r="BS598" s="286"/>
      <c r="BT598" s="286"/>
      <c r="BU598" s="286"/>
      <c r="BV598" s="286"/>
      <c r="BW598" s="286"/>
      <c r="BX598" s="286"/>
      <c r="BY598" s="286"/>
      <c r="BZ598" s="286"/>
      <c r="CA598" s="286"/>
      <c r="CB598" s="286"/>
      <c r="CC598" s="286"/>
      <c r="CD598" s="286"/>
      <c r="CE598" s="286"/>
      <c r="CF598" s="286"/>
      <c r="CG598" s="286"/>
      <c r="CH598" s="286"/>
      <c r="CI598" s="286"/>
      <c r="CJ598" s="286"/>
      <c r="CK598" s="286"/>
      <c r="CL598" s="286"/>
    </row>
    <row r="599" spans="2:90" x14ac:dyDescent="0.4">
      <c r="B599" s="141" t="s">
        <v>458</v>
      </c>
      <c r="D599" t="s">
        <v>749</v>
      </c>
      <c r="E599" s="8" t="str">
        <f t="shared" si="607"/>
        <v>599 DAYRENT-PV</v>
      </c>
      <c r="G599" t="s">
        <v>332</v>
      </c>
      <c r="H599" s="31"/>
      <c r="I599" s="73"/>
      <c r="J599" s="73"/>
      <c r="K599" s="39"/>
      <c r="L599" s="39"/>
      <c r="M599" s="39"/>
      <c r="N599" s="39"/>
      <c r="O599" s="39"/>
      <c r="P599" s="39"/>
      <c r="R599" s="38"/>
      <c r="S599" s="76"/>
      <c r="T599" s="76"/>
      <c r="U599" s="76"/>
      <c r="V599" s="76"/>
      <c r="W599" s="76"/>
      <c r="X599" s="76"/>
      <c r="Y599" s="76"/>
      <c r="Z599" s="76"/>
      <c r="AA599" s="76"/>
      <c r="AB599" s="76"/>
      <c r="AC599" s="76"/>
      <c r="AD599" s="76"/>
      <c r="AE599" s="76"/>
      <c r="AF599" s="76"/>
      <c r="AG599" s="76"/>
      <c r="AH599" s="76"/>
      <c r="AI599" s="76"/>
      <c r="AJ599" s="76"/>
      <c r="AK599" s="76"/>
      <c r="AL599" s="76"/>
      <c r="AM599" s="76"/>
      <c r="AN599" s="76"/>
      <c r="AO599" s="76"/>
      <c r="AP599" s="76"/>
      <c r="AQ599" s="76"/>
      <c r="AR599" s="76"/>
      <c r="AS599" s="76"/>
      <c r="AT599" s="76"/>
      <c r="AU599" s="76"/>
      <c r="AV599" s="76"/>
      <c r="AW599" s="76"/>
      <c r="AX599" s="76"/>
      <c r="AY599" s="76"/>
      <c r="AZ599" s="76"/>
      <c r="BA599" s="76"/>
      <c r="BB599" s="76"/>
      <c r="BC599" s="76"/>
      <c r="BD599" s="76"/>
      <c r="BE599" s="76"/>
      <c r="BF599" s="76"/>
      <c r="BG599" s="76"/>
      <c r="BH599" s="76"/>
      <c r="BI599" s="76"/>
      <c r="BJ599" s="76"/>
      <c r="BK599" s="76"/>
      <c r="BL599" s="76"/>
      <c r="BM599" s="76"/>
      <c r="BN599" s="76"/>
      <c r="BO599" s="76"/>
      <c r="BP599" s="76"/>
      <c r="BQ599" s="76"/>
      <c r="BR599" s="76"/>
      <c r="BS599" s="76"/>
      <c r="BT599" s="76"/>
      <c r="BU599" s="76"/>
      <c r="BV599" s="76"/>
      <c r="BW599" s="76"/>
      <c r="BX599" s="76"/>
      <c r="BY599" s="76"/>
      <c r="BZ599" s="76"/>
      <c r="CA599" s="76"/>
      <c r="CB599" s="76"/>
      <c r="CC599" s="76"/>
      <c r="CD599" s="76"/>
      <c r="CE599" s="76"/>
      <c r="CF599" s="76"/>
      <c r="CG599" s="76"/>
      <c r="CH599" s="76"/>
      <c r="CI599" s="76"/>
      <c r="CJ599" s="76"/>
      <c r="CK599" s="76"/>
      <c r="CL599" s="76"/>
    </row>
    <row r="600" spans="2:90" x14ac:dyDescent="0.4">
      <c r="B600" s="141" t="s">
        <v>460</v>
      </c>
      <c r="D600" t="s">
        <v>749</v>
      </c>
      <c r="E600" s="8" t="str">
        <f t="shared" si="607"/>
        <v>600 DAYRENT-PV</v>
      </c>
      <c r="H600" s="31"/>
      <c r="I600" s="73"/>
      <c r="J600" s="73"/>
      <c r="K600" s="75">
        <v>0.8</v>
      </c>
      <c r="L600" s="75">
        <v>0.8</v>
      </c>
      <c r="M600" s="75">
        <v>0.8</v>
      </c>
      <c r="N600" s="75">
        <v>0.8</v>
      </c>
      <c r="O600" s="75">
        <v>0.8</v>
      </c>
      <c r="P600" s="75">
        <v>0.8</v>
      </c>
      <c r="R600" s="38"/>
      <c r="S600" s="20" cm="1">
        <f t="array" ref="S600">INDEX($K:$P,ROW(),MATCH(S$3,$K$2:$P$2,0))</f>
        <v>0.8</v>
      </c>
      <c r="T600" s="20" cm="1">
        <f t="array" ref="T600">INDEX($K:$P,ROW(),MATCH(T$3,$K$2:$P$2,0))</f>
        <v>0.8</v>
      </c>
      <c r="U600" s="20" cm="1">
        <f t="array" ref="U600">INDEX($K:$P,ROW(),MATCH(U$3,$K$2:$P$2,0))</f>
        <v>0.8</v>
      </c>
      <c r="V600" s="20" cm="1">
        <f t="array" ref="V600">INDEX($K:$P,ROW(),MATCH(V$3,$K$2:$P$2,0))</f>
        <v>0.8</v>
      </c>
      <c r="W600" s="20" cm="1">
        <f t="array" ref="W600">INDEX($K:$P,ROW(),MATCH(W$3,$K$2:$P$2,0))</f>
        <v>0.8</v>
      </c>
      <c r="X600" s="20" cm="1">
        <f t="array" ref="X600">INDEX($K:$P,ROW(),MATCH(X$3,$K$2:$P$2,0))</f>
        <v>0.8</v>
      </c>
      <c r="Y600" s="20" cm="1">
        <f t="array" ref="Y600">INDEX($K:$P,ROW(),MATCH(Y$3,$K$2:$P$2,0))</f>
        <v>0.8</v>
      </c>
      <c r="Z600" s="20" cm="1">
        <f t="array" ref="Z600">INDEX($K:$P,ROW(),MATCH(Z$3,$K$2:$P$2,0))</f>
        <v>0.8</v>
      </c>
      <c r="AA600" s="20" cm="1">
        <f t="array" ref="AA600">INDEX($K:$P,ROW(),MATCH(AA$3,$K$2:$P$2,0))</f>
        <v>0.8</v>
      </c>
      <c r="AB600" s="20" cm="1">
        <f t="array" ref="AB600">INDEX($K:$P,ROW(),MATCH(AB$3,$K$2:$P$2,0))</f>
        <v>0.8</v>
      </c>
      <c r="AC600" s="20" cm="1">
        <f t="array" ref="AC600">INDEX($K:$P,ROW(),MATCH(AC$3,$K$2:$P$2,0))</f>
        <v>0.8</v>
      </c>
      <c r="AD600" s="20" cm="1">
        <f t="array" ref="AD600">INDEX($K:$P,ROW(),MATCH(AD$3,$K$2:$P$2,0))</f>
        <v>0.8</v>
      </c>
      <c r="AE600" s="20" cm="1">
        <f t="array" ref="AE600">INDEX($K:$P,ROW(),MATCH(AE$3,$K$2:$P$2,0))</f>
        <v>0.8</v>
      </c>
      <c r="AF600" s="20" cm="1">
        <f t="array" ref="AF600">INDEX($K:$P,ROW(),MATCH(AF$3,$K$2:$P$2,0))</f>
        <v>0.8</v>
      </c>
      <c r="AG600" s="20" cm="1">
        <f t="array" ref="AG600">INDEX($K:$P,ROW(),MATCH(AG$3,$K$2:$P$2,0))</f>
        <v>0.8</v>
      </c>
      <c r="AH600" s="20" cm="1">
        <f t="array" ref="AH600">INDEX($K:$P,ROW(),MATCH(AH$3,$K$2:$P$2,0))</f>
        <v>0.8</v>
      </c>
      <c r="AI600" s="20" cm="1">
        <f t="array" ref="AI600">INDEX($K:$P,ROW(),MATCH(AI$3,$K$2:$P$2,0))</f>
        <v>0.8</v>
      </c>
      <c r="AJ600" s="20" cm="1">
        <f t="array" ref="AJ600">INDEX($K:$P,ROW(),MATCH(AJ$3,$K$2:$P$2,0))</f>
        <v>0.8</v>
      </c>
      <c r="AK600" s="20" cm="1">
        <f t="array" ref="AK600">INDEX($K:$P,ROW(),MATCH(AK$3,$K$2:$P$2,0))</f>
        <v>0.8</v>
      </c>
      <c r="AL600" s="20" cm="1">
        <f t="array" ref="AL600">INDEX($K:$P,ROW(),MATCH(AL$3,$K$2:$P$2,0))</f>
        <v>0.8</v>
      </c>
      <c r="AM600" s="20" cm="1">
        <f t="array" ref="AM600">INDEX($K:$P,ROW(),MATCH(AM$3,$K$2:$P$2,0))</f>
        <v>0.8</v>
      </c>
      <c r="AN600" s="20" cm="1">
        <f t="array" ref="AN600">INDEX($K:$P,ROW(),MATCH(AN$3,$K$2:$P$2,0))</f>
        <v>0.8</v>
      </c>
      <c r="AO600" s="20" cm="1">
        <f t="array" ref="AO600">INDEX($K:$P,ROW(),MATCH(AO$3,$K$2:$P$2,0))</f>
        <v>0.8</v>
      </c>
      <c r="AP600" s="20" cm="1">
        <f t="array" ref="AP600">INDEX($K:$P,ROW(),MATCH(AP$3,$K$2:$P$2,0))</f>
        <v>0.8</v>
      </c>
      <c r="AQ600" s="20" cm="1">
        <f t="array" ref="AQ600">INDEX($K:$P,ROW(),MATCH(AQ$3,$K$2:$P$2,0))</f>
        <v>0.8</v>
      </c>
      <c r="AR600" s="20" cm="1">
        <f t="array" ref="AR600">INDEX($K:$P,ROW(),MATCH(AR$3,$K$2:$P$2,0))</f>
        <v>0.8</v>
      </c>
      <c r="AS600" s="20" cm="1">
        <f t="array" ref="AS600">INDEX($K:$P,ROW(),MATCH(AS$3,$K$2:$P$2,0))</f>
        <v>0.8</v>
      </c>
      <c r="AT600" s="20" cm="1">
        <f t="array" ref="AT600">INDEX($K:$P,ROW(),MATCH(AT$3,$K$2:$P$2,0))</f>
        <v>0.8</v>
      </c>
      <c r="AU600" s="20" cm="1">
        <f t="array" ref="AU600">INDEX($K:$P,ROW(),MATCH(AU$3,$K$2:$P$2,0))</f>
        <v>0.8</v>
      </c>
      <c r="AV600" s="20" cm="1">
        <f t="array" ref="AV600">INDEX($K:$P,ROW(),MATCH(AV$3,$K$2:$P$2,0))</f>
        <v>0.8</v>
      </c>
      <c r="AW600" s="20" cm="1">
        <f t="array" ref="AW600">INDEX($K:$P,ROW(),MATCH(AW$3,$K$2:$P$2,0))</f>
        <v>0.8</v>
      </c>
      <c r="AX600" s="20" cm="1">
        <f t="array" ref="AX600">INDEX($K:$P,ROW(),MATCH(AX$3,$K$2:$P$2,0))</f>
        <v>0.8</v>
      </c>
      <c r="AY600" s="20" cm="1">
        <f t="array" ref="AY600">INDEX($K:$P,ROW(),MATCH(AY$3,$K$2:$P$2,0))</f>
        <v>0.8</v>
      </c>
      <c r="AZ600" s="20" cm="1">
        <f t="array" ref="AZ600">INDEX($K:$P,ROW(),MATCH(AZ$3,$K$2:$P$2,0))</f>
        <v>0.8</v>
      </c>
      <c r="BA600" s="20" cm="1">
        <f t="array" ref="BA600">INDEX($K:$P,ROW(),MATCH(BA$3,$K$2:$P$2,0))</f>
        <v>0.8</v>
      </c>
      <c r="BB600" s="20" cm="1">
        <f t="array" ref="BB600">INDEX($K:$P,ROW(),MATCH(BB$3,$K$2:$P$2,0))</f>
        <v>0.8</v>
      </c>
      <c r="BC600" s="20" cm="1">
        <f t="array" ref="BC600">INDEX($K:$P,ROW(),MATCH(BC$3,$K$2:$P$2,0))</f>
        <v>0.8</v>
      </c>
      <c r="BD600" s="20" cm="1">
        <f t="array" ref="BD600">INDEX($K:$P,ROW(),MATCH(BD$3,$K$2:$P$2,0))</f>
        <v>0.8</v>
      </c>
      <c r="BE600" s="20" cm="1">
        <f t="array" ref="BE600">INDEX($K:$P,ROW(),MATCH(BE$3,$K$2:$P$2,0))</f>
        <v>0.8</v>
      </c>
      <c r="BF600" s="20" cm="1">
        <f t="array" ref="BF600">INDEX($K:$P,ROW(),MATCH(BF$3,$K$2:$P$2,0))</f>
        <v>0.8</v>
      </c>
      <c r="BG600" s="20" cm="1">
        <f t="array" ref="BG600">INDEX($K:$P,ROW(),MATCH(BG$3,$K$2:$P$2,0))</f>
        <v>0.8</v>
      </c>
      <c r="BH600" s="20" cm="1">
        <f t="array" ref="BH600">INDEX($K:$P,ROW(),MATCH(BH$3,$K$2:$P$2,0))</f>
        <v>0.8</v>
      </c>
      <c r="BI600" s="20" cm="1">
        <f t="array" ref="BI600">INDEX($K:$P,ROW(),MATCH(BI$3,$K$2:$P$2,0))</f>
        <v>0.8</v>
      </c>
      <c r="BJ600" s="20" cm="1">
        <f t="array" ref="BJ600">INDEX($K:$P,ROW(),MATCH(BJ$3,$K$2:$P$2,0))</f>
        <v>0.8</v>
      </c>
      <c r="BK600" s="20" cm="1">
        <f t="array" ref="BK600">INDEX($K:$P,ROW(),MATCH(BK$3,$K$2:$P$2,0))</f>
        <v>0.8</v>
      </c>
      <c r="BL600" s="20" cm="1">
        <f t="array" ref="BL600">INDEX($K:$P,ROW(),MATCH(BL$3,$K$2:$P$2,0))</f>
        <v>0.8</v>
      </c>
      <c r="BM600" s="20" cm="1">
        <f t="array" ref="BM600">INDEX($K:$P,ROW(),MATCH(BM$3,$K$2:$P$2,0))</f>
        <v>0.8</v>
      </c>
      <c r="BN600" s="20" cm="1">
        <f t="array" ref="BN600">INDEX($K:$P,ROW(),MATCH(BN$3,$K$2:$P$2,0))</f>
        <v>0.8</v>
      </c>
      <c r="BO600" s="20" cm="1">
        <f t="array" ref="BO600">INDEX($K:$P,ROW(),MATCH(BO$3,$K$2:$P$2,0))</f>
        <v>0.8</v>
      </c>
      <c r="BP600" s="20" cm="1">
        <f t="array" ref="BP600">INDEX($K:$P,ROW(),MATCH(BP$3,$K$2:$P$2,0))</f>
        <v>0.8</v>
      </c>
      <c r="BQ600" s="20" cm="1">
        <f t="array" ref="BQ600">INDEX($K:$P,ROW(),MATCH(BQ$3,$K$2:$P$2,0))</f>
        <v>0.8</v>
      </c>
      <c r="BR600" s="20" cm="1">
        <f t="array" ref="BR600">INDEX($K:$P,ROW(),MATCH(BR$3,$K$2:$P$2,0))</f>
        <v>0.8</v>
      </c>
      <c r="BS600" s="20" cm="1">
        <f t="array" ref="BS600">INDEX($K:$P,ROW(),MATCH(BS$3,$K$2:$P$2,0))</f>
        <v>0.8</v>
      </c>
      <c r="BT600" s="20" cm="1">
        <f t="array" ref="BT600">INDEX($K:$P,ROW(),MATCH(BT$3,$K$2:$P$2,0))</f>
        <v>0.8</v>
      </c>
      <c r="BU600" s="20" cm="1">
        <f t="array" ref="BU600">INDEX($K:$P,ROW(),MATCH(BU$3,$K$2:$P$2,0))</f>
        <v>0.8</v>
      </c>
      <c r="BV600" s="20" cm="1">
        <f t="array" ref="BV600">INDEX($K:$P,ROW(),MATCH(BV$3,$K$2:$P$2,0))</f>
        <v>0.8</v>
      </c>
      <c r="BW600" s="20" cm="1">
        <f t="array" ref="BW600">INDEX($K:$P,ROW(),MATCH(BW$3,$K$2:$P$2,0))</f>
        <v>0.8</v>
      </c>
      <c r="BX600" s="20" cm="1">
        <f t="array" ref="BX600">INDEX($K:$P,ROW(),MATCH(BX$3,$K$2:$P$2,0))</f>
        <v>0.8</v>
      </c>
      <c r="BY600" s="20" cm="1">
        <f t="array" ref="BY600">INDEX($K:$P,ROW(),MATCH(BY$3,$K$2:$P$2,0))</f>
        <v>0.8</v>
      </c>
      <c r="BZ600" s="20" cm="1">
        <f t="array" ref="BZ600">INDEX($K:$P,ROW(),MATCH(BZ$3,$K$2:$P$2,0))</f>
        <v>0.8</v>
      </c>
      <c r="CA600" s="20" cm="1">
        <f t="array" ref="CA600">INDEX($K:$P,ROW(),MATCH(CA$3,$K$2:$P$2,0))</f>
        <v>0.8</v>
      </c>
      <c r="CB600" s="20" cm="1">
        <f t="array" ref="CB600">INDEX($K:$P,ROW(),MATCH(CB$3,$K$2:$P$2,0))</f>
        <v>0.8</v>
      </c>
      <c r="CC600" s="20" cm="1">
        <f t="array" ref="CC600">INDEX($K:$P,ROW(),MATCH(CC$3,$K$2:$P$2,0))</f>
        <v>0.8</v>
      </c>
      <c r="CD600" s="20" cm="1">
        <f t="array" ref="CD600">INDEX($K:$P,ROW(),MATCH(CD$3,$K$2:$P$2,0))</f>
        <v>0.8</v>
      </c>
      <c r="CE600" s="20" cm="1">
        <f t="array" ref="CE600">INDEX($K:$P,ROW(),MATCH(CE$3,$K$2:$P$2,0))</f>
        <v>0.8</v>
      </c>
      <c r="CF600" s="20" cm="1">
        <f t="array" ref="CF600">INDEX($K:$P,ROW(),MATCH(CF$3,$K$2:$P$2,0))</f>
        <v>0.8</v>
      </c>
      <c r="CG600" s="20" cm="1">
        <f t="array" ref="CG600">INDEX($K:$P,ROW(),MATCH(CG$3,$K$2:$P$2,0))</f>
        <v>0.8</v>
      </c>
      <c r="CH600" s="20" cm="1">
        <f t="array" ref="CH600">INDEX($K:$P,ROW(),MATCH(CH$3,$K$2:$P$2,0))</f>
        <v>0.8</v>
      </c>
      <c r="CI600" s="20" cm="1">
        <f t="array" ref="CI600">INDEX($K:$P,ROW(),MATCH(CI$3,$K$2:$P$2,0))</f>
        <v>0.8</v>
      </c>
      <c r="CJ600" s="20" cm="1">
        <f t="array" ref="CJ600">INDEX($K:$P,ROW(),MATCH(CJ$3,$K$2:$P$2,0))</f>
        <v>0.8</v>
      </c>
      <c r="CK600" s="20" cm="1">
        <f t="array" ref="CK600">INDEX($K:$P,ROW(),MATCH(CK$3,$K$2:$P$2,0))</f>
        <v>0.8</v>
      </c>
      <c r="CL600" s="20" cm="1">
        <f t="array" ref="CL600">INDEX($K:$P,ROW(),MATCH(CL$3,$K$2:$P$2,0))</f>
        <v>0.8</v>
      </c>
    </row>
    <row r="601" spans="2:90" x14ac:dyDescent="0.4">
      <c r="B601" s="141" t="str">
        <f>"$ rent/day/"&amp;B605</f>
        <v>$ rent/day/unit</v>
      </c>
      <c r="D601" t="s">
        <v>749</v>
      </c>
      <c r="E601" s="8" t="str">
        <f t="shared" si="607"/>
        <v>601 DAYRENT-PV</v>
      </c>
      <c r="H601" s="31"/>
      <c r="I601" s="73"/>
      <c r="J601" s="73"/>
      <c r="K601" s="406">
        <v>100</v>
      </c>
      <c r="L601" s="406">
        <v>100</v>
      </c>
      <c r="M601" s="406">
        <v>100</v>
      </c>
      <c r="N601" s="406">
        <v>100</v>
      </c>
      <c r="O601" s="406">
        <v>100</v>
      </c>
      <c r="P601" s="406">
        <v>100</v>
      </c>
      <c r="R601" s="38"/>
      <c r="S601" s="136" cm="1">
        <f t="array" ref="S601">INDEX($K:$P,ROW(),MATCH(S$3,$K$2:$P$2,0))</f>
        <v>100</v>
      </c>
      <c r="T601" s="136" cm="1">
        <f t="array" ref="T601">INDEX($K:$P,ROW(),MATCH(T$3,$K$2:$P$2,0))</f>
        <v>100</v>
      </c>
      <c r="U601" s="136" cm="1">
        <f t="array" ref="U601">INDEX($K:$P,ROW(),MATCH(U$3,$K$2:$P$2,0))</f>
        <v>100</v>
      </c>
      <c r="V601" s="136" cm="1">
        <f t="array" ref="V601">INDEX($K:$P,ROW(),MATCH(V$3,$K$2:$P$2,0))</f>
        <v>100</v>
      </c>
      <c r="W601" s="136" cm="1">
        <f t="array" ref="W601">INDEX($K:$P,ROW(),MATCH(W$3,$K$2:$P$2,0))</f>
        <v>100</v>
      </c>
      <c r="X601" s="136" cm="1">
        <f t="array" ref="X601">INDEX($K:$P,ROW(),MATCH(X$3,$K$2:$P$2,0))</f>
        <v>100</v>
      </c>
      <c r="Y601" s="136" cm="1">
        <f t="array" ref="Y601">INDEX($K:$P,ROW(),MATCH(Y$3,$K$2:$P$2,0))</f>
        <v>100</v>
      </c>
      <c r="Z601" s="136" cm="1">
        <f t="array" ref="Z601">INDEX($K:$P,ROW(),MATCH(Z$3,$K$2:$P$2,0))</f>
        <v>100</v>
      </c>
      <c r="AA601" s="136" cm="1">
        <f t="array" ref="AA601">INDEX($K:$P,ROW(),MATCH(AA$3,$K$2:$P$2,0))</f>
        <v>100</v>
      </c>
      <c r="AB601" s="136" cm="1">
        <f t="array" ref="AB601">INDEX($K:$P,ROW(),MATCH(AB$3,$K$2:$P$2,0))</f>
        <v>100</v>
      </c>
      <c r="AC601" s="136" cm="1">
        <f t="array" ref="AC601">INDEX($K:$P,ROW(),MATCH(AC$3,$K$2:$P$2,0))</f>
        <v>100</v>
      </c>
      <c r="AD601" s="136" cm="1">
        <f t="array" ref="AD601">INDEX($K:$P,ROW(),MATCH(AD$3,$K$2:$P$2,0))</f>
        <v>100</v>
      </c>
      <c r="AE601" s="136" cm="1">
        <f t="array" ref="AE601">INDEX($K:$P,ROW(),MATCH(AE$3,$K$2:$P$2,0))</f>
        <v>100</v>
      </c>
      <c r="AF601" s="136" cm="1">
        <f t="array" ref="AF601">INDEX($K:$P,ROW(),MATCH(AF$3,$K$2:$P$2,0))</f>
        <v>100</v>
      </c>
      <c r="AG601" s="136" cm="1">
        <f t="array" ref="AG601">INDEX($K:$P,ROW(),MATCH(AG$3,$K$2:$P$2,0))</f>
        <v>100</v>
      </c>
      <c r="AH601" s="136" cm="1">
        <f t="array" ref="AH601">INDEX($K:$P,ROW(),MATCH(AH$3,$K$2:$P$2,0))</f>
        <v>100</v>
      </c>
      <c r="AI601" s="136" cm="1">
        <f t="array" ref="AI601">INDEX($K:$P,ROW(),MATCH(AI$3,$K$2:$P$2,0))</f>
        <v>100</v>
      </c>
      <c r="AJ601" s="136" cm="1">
        <f t="array" ref="AJ601">INDEX($K:$P,ROW(),MATCH(AJ$3,$K$2:$P$2,0))</f>
        <v>100</v>
      </c>
      <c r="AK601" s="136" cm="1">
        <f t="array" ref="AK601">INDEX($K:$P,ROW(),MATCH(AK$3,$K$2:$P$2,0))</f>
        <v>100</v>
      </c>
      <c r="AL601" s="136" cm="1">
        <f t="array" ref="AL601">INDEX($K:$P,ROW(),MATCH(AL$3,$K$2:$P$2,0))</f>
        <v>100</v>
      </c>
      <c r="AM601" s="136" cm="1">
        <f t="array" ref="AM601">INDEX($K:$P,ROW(),MATCH(AM$3,$K$2:$P$2,0))</f>
        <v>100</v>
      </c>
      <c r="AN601" s="136" cm="1">
        <f t="array" ref="AN601">INDEX($K:$P,ROW(),MATCH(AN$3,$K$2:$P$2,0))</f>
        <v>100</v>
      </c>
      <c r="AO601" s="136" cm="1">
        <f t="array" ref="AO601">INDEX($K:$P,ROW(),MATCH(AO$3,$K$2:$P$2,0))</f>
        <v>100</v>
      </c>
      <c r="AP601" s="136" cm="1">
        <f t="array" ref="AP601">INDEX($K:$P,ROW(),MATCH(AP$3,$K$2:$P$2,0))</f>
        <v>100</v>
      </c>
      <c r="AQ601" s="136" cm="1">
        <f t="array" ref="AQ601">INDEX($K:$P,ROW(),MATCH(AQ$3,$K$2:$P$2,0))</f>
        <v>100</v>
      </c>
      <c r="AR601" s="136" cm="1">
        <f t="array" ref="AR601">INDEX($K:$P,ROW(),MATCH(AR$3,$K$2:$P$2,0))</f>
        <v>100</v>
      </c>
      <c r="AS601" s="136" cm="1">
        <f t="array" ref="AS601">INDEX($K:$P,ROW(),MATCH(AS$3,$K$2:$P$2,0))</f>
        <v>100</v>
      </c>
      <c r="AT601" s="136" cm="1">
        <f t="array" ref="AT601">INDEX($K:$P,ROW(),MATCH(AT$3,$K$2:$P$2,0))</f>
        <v>100</v>
      </c>
      <c r="AU601" s="136" cm="1">
        <f t="array" ref="AU601">INDEX($K:$P,ROW(),MATCH(AU$3,$K$2:$P$2,0))</f>
        <v>100</v>
      </c>
      <c r="AV601" s="136" cm="1">
        <f t="array" ref="AV601">INDEX($K:$P,ROW(),MATCH(AV$3,$K$2:$P$2,0))</f>
        <v>100</v>
      </c>
      <c r="AW601" s="136" cm="1">
        <f t="array" ref="AW601">INDEX($K:$P,ROW(),MATCH(AW$3,$K$2:$P$2,0))</f>
        <v>100</v>
      </c>
      <c r="AX601" s="136" cm="1">
        <f t="array" ref="AX601">INDEX($K:$P,ROW(),MATCH(AX$3,$K$2:$P$2,0))</f>
        <v>100</v>
      </c>
      <c r="AY601" s="136" cm="1">
        <f t="array" ref="AY601">INDEX($K:$P,ROW(),MATCH(AY$3,$K$2:$P$2,0))</f>
        <v>100</v>
      </c>
      <c r="AZ601" s="136" cm="1">
        <f t="array" ref="AZ601">INDEX($K:$P,ROW(),MATCH(AZ$3,$K$2:$P$2,0))</f>
        <v>100</v>
      </c>
      <c r="BA601" s="136" cm="1">
        <f t="array" ref="BA601">INDEX($K:$P,ROW(),MATCH(BA$3,$K$2:$P$2,0))</f>
        <v>100</v>
      </c>
      <c r="BB601" s="136" cm="1">
        <f t="array" ref="BB601">INDEX($K:$P,ROW(),MATCH(BB$3,$K$2:$P$2,0))</f>
        <v>100</v>
      </c>
      <c r="BC601" s="136" cm="1">
        <f t="array" ref="BC601">INDEX($K:$P,ROW(),MATCH(BC$3,$K$2:$P$2,0))</f>
        <v>100</v>
      </c>
      <c r="BD601" s="136" cm="1">
        <f t="array" ref="BD601">INDEX($K:$P,ROW(),MATCH(BD$3,$K$2:$P$2,0))</f>
        <v>100</v>
      </c>
      <c r="BE601" s="136" cm="1">
        <f t="array" ref="BE601">INDEX($K:$P,ROW(),MATCH(BE$3,$K$2:$P$2,0))</f>
        <v>100</v>
      </c>
      <c r="BF601" s="136" cm="1">
        <f t="array" ref="BF601">INDEX($K:$P,ROW(),MATCH(BF$3,$K$2:$P$2,0))</f>
        <v>100</v>
      </c>
      <c r="BG601" s="136" cm="1">
        <f t="array" ref="BG601">INDEX($K:$P,ROW(),MATCH(BG$3,$K$2:$P$2,0))</f>
        <v>100</v>
      </c>
      <c r="BH601" s="136" cm="1">
        <f t="array" ref="BH601">INDEX($K:$P,ROW(),MATCH(BH$3,$K$2:$P$2,0))</f>
        <v>100</v>
      </c>
      <c r="BI601" s="136" cm="1">
        <f t="array" ref="BI601">INDEX($K:$P,ROW(),MATCH(BI$3,$K$2:$P$2,0))</f>
        <v>100</v>
      </c>
      <c r="BJ601" s="136" cm="1">
        <f t="array" ref="BJ601">INDEX($K:$P,ROW(),MATCH(BJ$3,$K$2:$P$2,0))</f>
        <v>100</v>
      </c>
      <c r="BK601" s="136" cm="1">
        <f t="array" ref="BK601">INDEX($K:$P,ROW(),MATCH(BK$3,$K$2:$P$2,0))</f>
        <v>100</v>
      </c>
      <c r="BL601" s="136" cm="1">
        <f t="array" ref="BL601">INDEX($K:$P,ROW(),MATCH(BL$3,$K$2:$P$2,0))</f>
        <v>100</v>
      </c>
      <c r="BM601" s="136" cm="1">
        <f t="array" ref="BM601">INDEX($K:$P,ROW(),MATCH(BM$3,$K$2:$P$2,0))</f>
        <v>100</v>
      </c>
      <c r="BN601" s="136" cm="1">
        <f t="array" ref="BN601">INDEX($K:$P,ROW(),MATCH(BN$3,$K$2:$P$2,0))</f>
        <v>100</v>
      </c>
      <c r="BO601" s="136" cm="1">
        <f t="array" ref="BO601">INDEX($K:$P,ROW(),MATCH(BO$3,$K$2:$P$2,0))</f>
        <v>100</v>
      </c>
      <c r="BP601" s="136" cm="1">
        <f t="array" ref="BP601">INDEX($K:$P,ROW(),MATCH(BP$3,$K$2:$P$2,0))</f>
        <v>100</v>
      </c>
      <c r="BQ601" s="136" cm="1">
        <f t="array" ref="BQ601">INDEX($K:$P,ROW(),MATCH(BQ$3,$K$2:$P$2,0))</f>
        <v>100</v>
      </c>
      <c r="BR601" s="136" cm="1">
        <f t="array" ref="BR601">INDEX($K:$P,ROW(),MATCH(BR$3,$K$2:$P$2,0))</f>
        <v>100</v>
      </c>
      <c r="BS601" s="136" cm="1">
        <f t="array" ref="BS601">INDEX($K:$P,ROW(),MATCH(BS$3,$K$2:$P$2,0))</f>
        <v>100</v>
      </c>
      <c r="BT601" s="136" cm="1">
        <f t="array" ref="BT601">INDEX($K:$P,ROW(),MATCH(BT$3,$K$2:$P$2,0))</f>
        <v>100</v>
      </c>
      <c r="BU601" s="136" cm="1">
        <f t="array" ref="BU601">INDEX($K:$P,ROW(),MATCH(BU$3,$K$2:$P$2,0))</f>
        <v>100</v>
      </c>
      <c r="BV601" s="136" cm="1">
        <f t="array" ref="BV601">INDEX($K:$P,ROW(),MATCH(BV$3,$K$2:$P$2,0))</f>
        <v>100</v>
      </c>
      <c r="BW601" s="136" cm="1">
        <f t="array" ref="BW601">INDEX($K:$P,ROW(),MATCH(BW$3,$K$2:$P$2,0))</f>
        <v>100</v>
      </c>
      <c r="BX601" s="136" cm="1">
        <f t="array" ref="BX601">INDEX($K:$P,ROW(),MATCH(BX$3,$K$2:$P$2,0))</f>
        <v>100</v>
      </c>
      <c r="BY601" s="136" cm="1">
        <f t="array" ref="BY601">INDEX($K:$P,ROW(),MATCH(BY$3,$K$2:$P$2,0))</f>
        <v>100</v>
      </c>
      <c r="BZ601" s="136" cm="1">
        <f t="array" ref="BZ601">INDEX($K:$P,ROW(),MATCH(BZ$3,$K$2:$P$2,0))</f>
        <v>100</v>
      </c>
      <c r="CA601" s="136" cm="1">
        <f t="array" ref="CA601">INDEX($K:$P,ROW(),MATCH(CA$3,$K$2:$P$2,0))</f>
        <v>100</v>
      </c>
      <c r="CB601" s="136" cm="1">
        <f t="array" ref="CB601">INDEX($K:$P,ROW(),MATCH(CB$3,$K$2:$P$2,0))</f>
        <v>100</v>
      </c>
      <c r="CC601" s="136" cm="1">
        <f t="array" ref="CC601">INDEX($K:$P,ROW(),MATCH(CC$3,$K$2:$P$2,0))</f>
        <v>100</v>
      </c>
      <c r="CD601" s="136" cm="1">
        <f t="array" ref="CD601">INDEX($K:$P,ROW(),MATCH(CD$3,$K$2:$P$2,0))</f>
        <v>100</v>
      </c>
      <c r="CE601" s="136" cm="1">
        <f t="array" ref="CE601">INDEX($K:$P,ROW(),MATCH(CE$3,$K$2:$P$2,0))</f>
        <v>100</v>
      </c>
      <c r="CF601" s="136" cm="1">
        <f t="array" ref="CF601">INDEX($K:$P,ROW(),MATCH(CF$3,$K$2:$P$2,0))</f>
        <v>100</v>
      </c>
      <c r="CG601" s="136" cm="1">
        <f t="array" ref="CG601">INDEX($K:$P,ROW(),MATCH(CG$3,$K$2:$P$2,0))</f>
        <v>100</v>
      </c>
      <c r="CH601" s="136" cm="1">
        <f t="array" ref="CH601">INDEX($K:$P,ROW(),MATCH(CH$3,$K$2:$P$2,0))</f>
        <v>100</v>
      </c>
      <c r="CI601" s="136" cm="1">
        <f t="array" ref="CI601">INDEX($K:$P,ROW(),MATCH(CI$3,$K$2:$P$2,0))</f>
        <v>100</v>
      </c>
      <c r="CJ601" s="136" cm="1">
        <f t="array" ref="CJ601">INDEX($K:$P,ROW(),MATCH(CJ$3,$K$2:$P$2,0))</f>
        <v>100</v>
      </c>
      <c r="CK601" s="136" cm="1">
        <f t="array" ref="CK601">INDEX($K:$P,ROW(),MATCH(CK$3,$K$2:$P$2,0))</f>
        <v>100</v>
      </c>
      <c r="CL601" s="136" cm="1">
        <f t="array" ref="CL601">INDEX($K:$P,ROW(),MATCH(CL$3,$K$2:$P$2,0))</f>
        <v>100</v>
      </c>
    </row>
    <row r="602" spans="2:90" x14ac:dyDescent="0.4">
      <c r="B602" s="123" t="str">
        <f>"Revenue - "&amp;B604</f>
        <v>Revenue - (Primary label)</v>
      </c>
      <c r="C602" t="s">
        <v>198</v>
      </c>
      <c r="D602" t="s">
        <v>749</v>
      </c>
      <c r="E602" s="8" t="str">
        <f t="shared" si="607"/>
        <v>602 DAYRENT-PV</v>
      </c>
      <c r="H602" s="31"/>
      <c r="I602" s="73"/>
      <c r="J602" s="73"/>
      <c r="K602" s="115">
        <f t="shared" ref="K602:P602" ca="1" si="608">SUMIF($3:$3,K$2,602:602)</f>
        <v>400000</v>
      </c>
      <c r="L602" s="115">
        <f t="shared" ca="1" si="608"/>
        <v>800000</v>
      </c>
      <c r="M602" s="115">
        <f t="shared" ca="1" si="608"/>
        <v>1200000</v>
      </c>
      <c r="N602" s="115">
        <f t="shared" ca="1" si="608"/>
        <v>1600000</v>
      </c>
      <c r="O602" s="115">
        <f t="shared" ca="1" si="608"/>
        <v>2000000</v>
      </c>
      <c r="P602" s="115" t="e">
        <f t="shared" ca="1" si="608"/>
        <v>#REF!</v>
      </c>
      <c r="R602" s="38"/>
      <c r="S602" s="77" cm="1">
        <f t="array" aca="1" ref="S602" ca="1">INDIRECT(S593)*S600*S601*S$6</f>
        <v>0</v>
      </c>
      <c r="T602" s="77" cm="1">
        <f t="array" aca="1" ref="T602" ca="1">INDIRECT(T593)*T600*T601*T$6</f>
        <v>0</v>
      </c>
      <c r="U602" s="77" cm="1">
        <f t="array" aca="1" ref="U602" ca="1">INDIRECT(U593)*U600*U601*U$6</f>
        <v>0</v>
      </c>
      <c r="V602" s="77" cm="1">
        <f t="array" aca="1" ref="V602" ca="1">INDIRECT(V593)*V600*V601*V$6</f>
        <v>0</v>
      </c>
      <c r="W602" s="77" cm="1">
        <f t="array" aca="1" ref="W602" ca="1">INDIRECT(W593)*W600*W601*W$6</f>
        <v>0</v>
      </c>
      <c r="X602" s="77" cm="1">
        <f t="array" aca="1" ref="X602" ca="1">INDIRECT(X593)*X600*X601*X$6</f>
        <v>0</v>
      </c>
      <c r="Y602" s="77" cm="1">
        <f t="array" aca="1" ref="Y602" ca="1">INDIRECT(Y593)*Y600*Y601*Y$6</f>
        <v>0</v>
      </c>
      <c r="Z602" s="77" cm="1">
        <f t="array" aca="1" ref="Z602" ca="1">INDIRECT(Z593)*Z600*Z601*Z$6</f>
        <v>0</v>
      </c>
      <c r="AA602" s="77" cm="1">
        <f t="array" aca="1" ref="AA602" ca="1">INDIRECT(AA593)*AA600*AA601*AA$6</f>
        <v>0</v>
      </c>
      <c r="AB602" s="77" cm="1">
        <f t="array" aca="1" ref="AB602" ca="1">INDIRECT(AB593)*AB600*AB601*AB$6</f>
        <v>0</v>
      </c>
      <c r="AC602" s="77" cm="1">
        <f t="array" aca="1" ref="AC602" ca="1">INDIRECT(AC593)*AC600*AC601*AC$6</f>
        <v>0</v>
      </c>
      <c r="AD602" s="77" cm="1">
        <f t="array" aca="1" ref="AD602" ca="1">INDIRECT(AD593)*AD600*AD601*AD$6</f>
        <v>400000</v>
      </c>
      <c r="AE602" s="77" cm="1">
        <f t="array" aca="1" ref="AE602" ca="1">INDIRECT(AE593)*AE600*AE601*AE$6</f>
        <v>0</v>
      </c>
      <c r="AF602" s="77" cm="1">
        <f t="array" aca="1" ref="AF602" ca="1">INDIRECT(AF593)*AF600*AF601*AF$6</f>
        <v>0</v>
      </c>
      <c r="AG602" s="77" cm="1">
        <f t="array" aca="1" ref="AG602" ca="1">INDIRECT(AG593)*AG600*AG601*AG$6</f>
        <v>0</v>
      </c>
      <c r="AH602" s="77" cm="1">
        <f t="array" aca="1" ref="AH602" ca="1">INDIRECT(AH593)*AH600*AH601*AH$6</f>
        <v>0</v>
      </c>
      <c r="AI602" s="77" cm="1">
        <f t="array" aca="1" ref="AI602" ca="1">INDIRECT(AI593)*AI600*AI601*AI$6</f>
        <v>0</v>
      </c>
      <c r="AJ602" s="77" cm="1">
        <f t="array" aca="1" ref="AJ602" ca="1">INDIRECT(AJ593)*AJ600*AJ601*AJ$6</f>
        <v>0</v>
      </c>
      <c r="AK602" s="77" cm="1">
        <f t="array" aca="1" ref="AK602" ca="1">INDIRECT(AK593)*AK600*AK601*AK$6</f>
        <v>0</v>
      </c>
      <c r="AL602" s="77" cm="1">
        <f t="array" aca="1" ref="AL602" ca="1">INDIRECT(AL593)*AL600*AL601*AL$6</f>
        <v>0</v>
      </c>
      <c r="AM602" s="77" cm="1">
        <f t="array" aca="1" ref="AM602" ca="1">INDIRECT(AM593)*AM600*AM601*AM$6</f>
        <v>0</v>
      </c>
      <c r="AN602" s="77" cm="1">
        <f t="array" aca="1" ref="AN602" ca="1">INDIRECT(AN593)*AN600*AN601*AN$6</f>
        <v>0</v>
      </c>
      <c r="AO602" s="77" cm="1">
        <f t="array" aca="1" ref="AO602" ca="1">INDIRECT(AO593)*AO600*AO601*AO$6</f>
        <v>0</v>
      </c>
      <c r="AP602" s="77" cm="1">
        <f t="array" aca="1" ref="AP602" ca="1">INDIRECT(AP593)*AP600*AP601*AP$6</f>
        <v>800000</v>
      </c>
      <c r="AQ602" s="77" cm="1">
        <f t="array" aca="1" ref="AQ602" ca="1">INDIRECT(AQ593)*AQ600*AQ601*AQ$6</f>
        <v>0</v>
      </c>
      <c r="AR602" s="77" cm="1">
        <f t="array" aca="1" ref="AR602" ca="1">INDIRECT(AR593)*AR600*AR601*AR$6</f>
        <v>0</v>
      </c>
      <c r="AS602" s="77" cm="1">
        <f t="array" aca="1" ref="AS602" ca="1">INDIRECT(AS593)*AS600*AS601*AS$6</f>
        <v>0</v>
      </c>
      <c r="AT602" s="77" cm="1">
        <f t="array" aca="1" ref="AT602" ca="1">INDIRECT(AT593)*AT600*AT601*AT$6</f>
        <v>0</v>
      </c>
      <c r="AU602" s="77" cm="1">
        <f t="array" aca="1" ref="AU602" ca="1">INDIRECT(AU593)*AU600*AU601*AU$6</f>
        <v>0</v>
      </c>
      <c r="AV602" s="77" cm="1">
        <f t="array" aca="1" ref="AV602" ca="1">INDIRECT(AV593)*AV600*AV601*AV$6</f>
        <v>0</v>
      </c>
      <c r="AW602" s="77" cm="1">
        <f t="array" aca="1" ref="AW602" ca="1">INDIRECT(AW593)*AW600*AW601*AW$6</f>
        <v>0</v>
      </c>
      <c r="AX602" s="77" cm="1">
        <f t="array" aca="1" ref="AX602" ca="1">INDIRECT(AX593)*AX600*AX601*AX$6</f>
        <v>0</v>
      </c>
      <c r="AY602" s="77" cm="1">
        <f t="array" aca="1" ref="AY602" ca="1">INDIRECT(AY593)*AY600*AY601*AY$6</f>
        <v>0</v>
      </c>
      <c r="AZ602" s="77" cm="1">
        <f t="array" aca="1" ref="AZ602" ca="1">INDIRECT(AZ593)*AZ600*AZ601*AZ$6</f>
        <v>0</v>
      </c>
      <c r="BA602" s="77" cm="1">
        <f t="array" aca="1" ref="BA602" ca="1">INDIRECT(BA593)*BA600*BA601*BA$6</f>
        <v>0</v>
      </c>
      <c r="BB602" s="77" cm="1">
        <f t="array" aca="1" ref="BB602" ca="1">INDIRECT(BB593)*BB600*BB601*BB$6</f>
        <v>1200000</v>
      </c>
      <c r="BC602" s="77" cm="1">
        <f t="array" aca="1" ref="BC602" ca="1">INDIRECT(BC593)*BC600*BC601*BC$6</f>
        <v>0</v>
      </c>
      <c r="BD602" s="77" cm="1">
        <f t="array" aca="1" ref="BD602" ca="1">INDIRECT(BD593)*BD600*BD601*BD$6</f>
        <v>0</v>
      </c>
      <c r="BE602" s="77" cm="1">
        <f t="array" aca="1" ref="BE602" ca="1">INDIRECT(BE593)*BE600*BE601*BE$6</f>
        <v>0</v>
      </c>
      <c r="BF602" s="77" cm="1">
        <f t="array" aca="1" ref="BF602" ca="1">INDIRECT(BF593)*BF600*BF601*BF$6</f>
        <v>0</v>
      </c>
      <c r="BG602" s="77" cm="1">
        <f t="array" aca="1" ref="BG602" ca="1">INDIRECT(BG593)*BG600*BG601*BG$6</f>
        <v>0</v>
      </c>
      <c r="BH602" s="77" cm="1">
        <f t="array" aca="1" ref="BH602" ca="1">INDIRECT(BH593)*BH600*BH601*BH$6</f>
        <v>0</v>
      </c>
      <c r="BI602" s="77" cm="1">
        <f t="array" aca="1" ref="BI602" ca="1">INDIRECT(BI593)*BI600*BI601*BI$6</f>
        <v>0</v>
      </c>
      <c r="BJ602" s="77" cm="1">
        <f t="array" aca="1" ref="BJ602" ca="1">INDIRECT(BJ593)*BJ600*BJ601*BJ$6</f>
        <v>0</v>
      </c>
      <c r="BK602" s="77" cm="1">
        <f t="array" aca="1" ref="BK602" ca="1">INDIRECT(BK593)*BK600*BK601*BK$6</f>
        <v>0</v>
      </c>
      <c r="BL602" s="77" cm="1">
        <f t="array" aca="1" ref="BL602" ca="1">INDIRECT(BL593)*BL600*BL601*BL$6</f>
        <v>0</v>
      </c>
      <c r="BM602" s="77" cm="1">
        <f t="array" aca="1" ref="BM602" ca="1">INDIRECT(BM593)*BM600*BM601*BM$6</f>
        <v>0</v>
      </c>
      <c r="BN602" s="77" cm="1">
        <f t="array" aca="1" ref="BN602" ca="1">INDIRECT(BN593)*BN600*BN601*BN$6</f>
        <v>1600000</v>
      </c>
      <c r="BO602" s="77" cm="1">
        <f t="array" aca="1" ref="BO602" ca="1">INDIRECT(BO593)*BO600*BO601*BO$6</f>
        <v>0</v>
      </c>
      <c r="BP602" s="77" cm="1">
        <f t="array" aca="1" ref="BP602" ca="1">INDIRECT(BP593)*BP600*BP601*BP$6</f>
        <v>0</v>
      </c>
      <c r="BQ602" s="77" cm="1">
        <f t="array" aca="1" ref="BQ602" ca="1">INDIRECT(BQ593)*BQ600*BQ601*BQ$6</f>
        <v>0</v>
      </c>
      <c r="BR602" s="77" cm="1">
        <f t="array" aca="1" ref="BR602" ca="1">INDIRECT(BR593)*BR600*BR601*BR$6</f>
        <v>0</v>
      </c>
      <c r="BS602" s="77" cm="1">
        <f t="array" aca="1" ref="BS602" ca="1">INDIRECT(BS593)*BS600*BS601*BS$6</f>
        <v>0</v>
      </c>
      <c r="BT602" s="77" cm="1">
        <f t="array" aca="1" ref="BT602" ca="1">INDIRECT(BT593)*BT600*BT601*BT$6</f>
        <v>0</v>
      </c>
      <c r="BU602" s="77" cm="1">
        <f t="array" aca="1" ref="BU602" ca="1">INDIRECT(BU593)*BU600*BU601*BU$6</f>
        <v>0</v>
      </c>
      <c r="BV602" s="77" cm="1">
        <f t="array" aca="1" ref="BV602" ca="1">INDIRECT(BV593)*BV600*BV601*BV$6</f>
        <v>0</v>
      </c>
      <c r="BW602" s="77" cm="1">
        <f t="array" aca="1" ref="BW602" ca="1">INDIRECT(BW593)*BW600*BW601*BW$6</f>
        <v>0</v>
      </c>
      <c r="BX602" s="77" cm="1">
        <f t="array" aca="1" ref="BX602" ca="1">INDIRECT(BX593)*BX600*BX601*BX$6</f>
        <v>0</v>
      </c>
      <c r="BY602" s="77" cm="1">
        <f t="array" aca="1" ref="BY602" ca="1">INDIRECT(BY593)*BY600*BY601*BY$6</f>
        <v>0</v>
      </c>
      <c r="BZ602" s="77" cm="1">
        <f t="array" aca="1" ref="BZ602" ca="1">INDIRECT(BZ593)*BZ600*BZ601*BZ$6</f>
        <v>2000000</v>
      </c>
      <c r="CA602" s="77" cm="1">
        <f t="array" aca="1" ref="CA602" ca="1">INDIRECT(CA593)*CA600*CA601*CA$6</f>
        <v>0</v>
      </c>
      <c r="CB602" s="77" cm="1">
        <f t="array" aca="1" ref="CB602" ca="1">INDIRECT(CB593)*CB600*CB601*CB$6</f>
        <v>0</v>
      </c>
      <c r="CC602" s="77" cm="1">
        <f t="array" aca="1" ref="CC602" ca="1">INDIRECT(CC593)*CC600*CC601*CC$6</f>
        <v>0</v>
      </c>
      <c r="CD602" s="77" cm="1">
        <f t="array" aca="1" ref="CD602" ca="1">INDIRECT(CD593)*CD600*CD601*CD$6</f>
        <v>0</v>
      </c>
      <c r="CE602" s="77" cm="1">
        <f t="array" aca="1" ref="CE602" ca="1">INDIRECT(CE593)*CE600*CE601*CE$6</f>
        <v>0</v>
      </c>
      <c r="CF602" s="77" cm="1">
        <f t="array" aca="1" ref="CF602" ca="1">INDIRECT(CF593)*CF600*CF601*CF$6</f>
        <v>0</v>
      </c>
      <c r="CG602" s="77" cm="1">
        <f t="array" aca="1" ref="CG602" ca="1">INDIRECT(CG593)*CG600*CG601*CG$6</f>
        <v>0</v>
      </c>
      <c r="CH602" s="77" cm="1">
        <f t="array" aca="1" ref="CH602" ca="1">INDIRECT(CH593)*CH600*CH601*CH$6</f>
        <v>0</v>
      </c>
      <c r="CI602" s="77" cm="1">
        <f t="array" aca="1" ref="CI602" ca="1">INDIRECT(CI593)*CI600*CI601*CI$6</f>
        <v>0</v>
      </c>
      <c r="CJ602" s="77" cm="1">
        <f t="array" aca="1" ref="CJ602" ca="1">INDIRECT(CJ593)*CJ600*CJ601*CJ$6</f>
        <v>0</v>
      </c>
      <c r="CK602" s="77" cm="1">
        <f t="array" aca="1" ref="CK602" ca="1">INDIRECT(CK593)*CK600*CK601*CK$6</f>
        <v>0</v>
      </c>
      <c r="CL602" s="77" t="e" cm="1">
        <f t="array" aca="1" ref="CL602" ca="1">INDIRECT(CL593)*CL600*CL601*CL$6</f>
        <v>#REF!</v>
      </c>
    </row>
    <row r="603" spans="2:90" x14ac:dyDescent="0.4">
      <c r="B603" s="123"/>
      <c r="D603" t="s">
        <v>749</v>
      </c>
      <c r="E603" s="8" t="str">
        <f t="shared" ref="E603" si="609">ROW()&amp;" "&amp;D603</f>
        <v>603 DAYRENT-PV</v>
      </c>
      <c r="H603" s="31"/>
      <c r="I603" s="73"/>
      <c r="J603" s="73"/>
      <c r="K603" s="33"/>
      <c r="L603" s="33"/>
      <c r="M603" s="33"/>
      <c r="N603" s="33"/>
      <c r="O603" s="33"/>
      <c r="P603" s="33"/>
      <c r="R603" s="38"/>
      <c r="S603" s="77"/>
      <c r="T603" s="77"/>
      <c r="U603" s="77"/>
      <c r="V603" s="77"/>
      <c r="W603" s="77"/>
      <c r="X603" s="77"/>
      <c r="Y603" s="77"/>
      <c r="Z603" s="77"/>
      <c r="AA603" s="77"/>
      <c r="AB603" s="77"/>
      <c r="AC603" s="77"/>
      <c r="AD603" s="77"/>
      <c r="AE603" s="77"/>
      <c r="AF603" s="77"/>
      <c r="AG603" s="77"/>
      <c r="AH603" s="77"/>
      <c r="AI603" s="77"/>
      <c r="AJ603" s="77"/>
      <c r="AK603" s="77"/>
      <c r="AL603" s="77"/>
      <c r="AM603" s="77"/>
      <c r="AN603" s="77"/>
      <c r="AO603" s="77"/>
      <c r="AP603" s="77"/>
      <c r="AQ603" s="77"/>
      <c r="AR603" s="77"/>
      <c r="AS603" s="77"/>
      <c r="AT603" s="77"/>
      <c r="AU603" s="77"/>
      <c r="AV603" s="77"/>
      <c r="AW603" s="77"/>
      <c r="AX603" s="77"/>
      <c r="AY603" s="77"/>
      <c r="AZ603" s="77"/>
      <c r="BA603" s="77"/>
      <c r="BB603" s="77"/>
      <c r="BC603" s="77"/>
      <c r="BD603" s="77"/>
      <c r="BE603" s="77"/>
      <c r="BF603" s="77"/>
      <c r="BG603" s="77"/>
      <c r="BH603" s="77"/>
      <c r="BI603" s="77"/>
      <c r="BJ603" s="77"/>
      <c r="BK603" s="77"/>
      <c r="BL603" s="77"/>
      <c r="BM603" s="77"/>
      <c r="BN603" s="77"/>
      <c r="BO603" s="77"/>
      <c r="BP603" s="77"/>
      <c r="BQ603" s="77"/>
      <c r="BR603" s="77"/>
      <c r="BS603" s="77"/>
      <c r="BT603" s="77"/>
      <c r="BU603" s="77"/>
      <c r="BV603" s="77"/>
      <c r="BW603" s="77"/>
      <c r="BX603" s="77"/>
      <c r="BY603" s="77"/>
      <c r="BZ603" s="77"/>
      <c r="CA603" s="77"/>
      <c r="CB603" s="77"/>
      <c r="CC603" s="77"/>
      <c r="CD603" s="77"/>
      <c r="CE603" s="77"/>
      <c r="CF603" s="77"/>
      <c r="CG603" s="77"/>
      <c r="CH603" s="77"/>
      <c r="CI603" s="77"/>
      <c r="CJ603" s="77"/>
      <c r="CK603" s="77"/>
      <c r="CL603" s="77"/>
    </row>
    <row r="604" spans="2:90" x14ac:dyDescent="0.4">
      <c r="B604" s="132" t="str">
        <f>B590</f>
        <v>(Primary label)</v>
      </c>
      <c r="D604" t="s">
        <v>749</v>
      </c>
      <c r="E604" s="8" t="str">
        <f t="shared" si="607"/>
        <v>604 DAYRENT-PV</v>
      </c>
      <c r="G604" t="s">
        <v>332</v>
      </c>
      <c r="H604" s="31"/>
      <c r="I604" s="73"/>
      <c r="J604" s="73"/>
      <c r="K604" s="39"/>
      <c r="L604" s="39"/>
      <c r="M604" s="39"/>
      <c r="N604" s="39"/>
      <c r="O604" s="39"/>
      <c r="P604" s="39"/>
      <c r="R604" s="38"/>
      <c r="S604" s="76"/>
      <c r="T604" s="76"/>
      <c r="U604" s="76"/>
      <c r="V604" s="76"/>
      <c r="W604" s="76"/>
      <c r="X604" s="76"/>
      <c r="Y604" s="76"/>
      <c r="Z604" s="76"/>
      <c r="AA604" s="76"/>
      <c r="AB604" s="76"/>
      <c r="AC604" s="76"/>
      <c r="AD604" s="76"/>
      <c r="AE604" s="76"/>
      <c r="AF604" s="76"/>
      <c r="AG604" s="76"/>
      <c r="AH604" s="76"/>
      <c r="AI604" s="76"/>
      <c r="AJ604" s="76"/>
      <c r="AK604" s="76"/>
      <c r="AL604" s="76"/>
      <c r="AM604" s="76"/>
      <c r="AN604" s="76"/>
      <c r="AO604" s="76"/>
      <c r="AP604" s="76"/>
      <c r="AQ604" s="76"/>
      <c r="AR604" s="76"/>
      <c r="AS604" s="76"/>
      <c r="AT604" s="76"/>
      <c r="AU604" s="76"/>
      <c r="AV604" s="76"/>
      <c r="AW604" s="76"/>
      <c r="AX604" s="76"/>
      <c r="AY604" s="76"/>
      <c r="AZ604" s="76"/>
      <c r="BA604" s="76"/>
      <c r="BB604" s="76"/>
      <c r="BC604" s="76"/>
      <c r="BD604" s="76"/>
      <c r="BE604" s="76"/>
      <c r="BF604" s="76"/>
      <c r="BG604" s="76"/>
      <c r="BH604" s="76"/>
      <c r="BI604" s="76"/>
      <c r="BJ604" s="76"/>
      <c r="BK604" s="76"/>
      <c r="BL604" s="76"/>
      <c r="BM604" s="76"/>
      <c r="BN604" s="76"/>
      <c r="BO604" s="76"/>
      <c r="BP604" s="76"/>
      <c r="BQ604" s="76"/>
      <c r="BR604" s="76"/>
      <c r="BS604" s="76"/>
      <c r="BT604" s="76"/>
      <c r="BU604" s="76"/>
      <c r="BV604" s="76"/>
      <c r="BW604" s="76"/>
      <c r="BX604" s="76"/>
      <c r="BY604" s="76"/>
      <c r="BZ604" s="76"/>
      <c r="CA604" s="76"/>
      <c r="CB604" s="76"/>
      <c r="CC604" s="76"/>
      <c r="CD604" s="76"/>
      <c r="CE604" s="76"/>
      <c r="CF604" s="76"/>
      <c r="CG604" s="76"/>
      <c r="CH604" s="76"/>
      <c r="CI604" s="76"/>
      <c r="CJ604" s="76"/>
      <c r="CK604" s="76"/>
      <c r="CL604" s="76"/>
    </row>
    <row r="605" spans="2:90" x14ac:dyDescent="0.4">
      <c r="B605" s="235" t="str">
        <f>IFERROR(SUBSTITUTE(B598,":",""),"no unit")</f>
        <v>unit</v>
      </c>
      <c r="D605" t="s">
        <v>749</v>
      </c>
      <c r="E605" s="8" t="str">
        <f t="shared" si="607"/>
        <v>605 DAYRENT-PV</v>
      </c>
      <c r="G605" t="s">
        <v>332</v>
      </c>
      <c r="H605" s="31"/>
      <c r="I605" s="73"/>
      <c r="J605" s="73"/>
      <c r="K605" s="39"/>
      <c r="L605" s="39"/>
      <c r="M605" s="39"/>
      <c r="N605" s="39"/>
      <c r="O605" s="39"/>
      <c r="P605" s="39"/>
      <c r="R605" s="38"/>
      <c r="S605" s="76"/>
      <c r="T605" s="76"/>
      <c r="U605" s="76"/>
      <c r="V605" s="76"/>
      <c r="W605" s="76"/>
      <c r="X605" s="76"/>
      <c r="Y605" s="76"/>
      <c r="Z605" s="76"/>
      <c r="AA605" s="76"/>
      <c r="AB605" s="76"/>
      <c r="AC605" s="76"/>
      <c r="AD605" s="76"/>
      <c r="AE605" s="76"/>
      <c r="AF605" s="76"/>
      <c r="AG605" s="76"/>
      <c r="AH605" s="76"/>
      <c r="AI605" s="76"/>
      <c r="AJ605" s="76"/>
      <c r="AK605" s="76"/>
      <c r="AL605" s="76"/>
      <c r="AM605" s="76"/>
      <c r="AN605" s="76"/>
      <c r="AO605" s="76"/>
      <c r="AP605" s="76"/>
      <c r="AQ605" s="76"/>
      <c r="AR605" s="76"/>
      <c r="AS605" s="76"/>
      <c r="AT605" s="76"/>
      <c r="AU605" s="76"/>
      <c r="AV605" s="76"/>
      <c r="AW605" s="76"/>
      <c r="AX605" s="76"/>
      <c r="AY605" s="76"/>
      <c r="AZ605" s="76"/>
      <c r="BA605" s="76"/>
      <c r="BB605" s="76"/>
      <c r="BC605" s="76"/>
      <c r="BD605" s="76"/>
      <c r="BE605" s="76"/>
      <c r="BF605" s="76"/>
      <c r="BG605" s="76"/>
      <c r="BH605" s="76"/>
      <c r="BI605" s="76"/>
      <c r="BJ605" s="76"/>
      <c r="BK605" s="76"/>
      <c r="BL605" s="76"/>
      <c r="BM605" s="76"/>
      <c r="BN605" s="76"/>
      <c r="BO605" s="76"/>
      <c r="BP605" s="76"/>
      <c r="BQ605" s="76"/>
      <c r="BR605" s="76"/>
      <c r="BS605" s="76"/>
      <c r="BT605" s="76"/>
      <c r="BU605" s="76"/>
      <c r="BV605" s="76"/>
      <c r="BW605" s="76"/>
      <c r="BX605" s="76"/>
      <c r="BY605" s="76"/>
      <c r="BZ605" s="76"/>
      <c r="CA605" s="76"/>
      <c r="CB605" s="76"/>
      <c r="CC605" s="76"/>
      <c r="CD605" s="76"/>
      <c r="CE605" s="76"/>
      <c r="CF605" s="76"/>
      <c r="CG605" s="76"/>
      <c r="CH605" s="76"/>
      <c r="CI605" s="76"/>
      <c r="CJ605" s="76"/>
      <c r="CK605" s="76"/>
      <c r="CL605" s="76"/>
    </row>
    <row r="606" spans="2:90" x14ac:dyDescent="0.4">
      <c r="B606" s="132" t="str">
        <f>B592</f>
        <v>Primary revenue driver</v>
      </c>
      <c r="D606" t="s">
        <v>749</v>
      </c>
      <c r="E606" s="8" t="str">
        <f t="shared" si="607"/>
        <v>606 DAYRENT-PV</v>
      </c>
      <c r="G606" t="s">
        <v>332</v>
      </c>
      <c r="H606" s="31"/>
      <c r="I606" s="73"/>
      <c r="J606" s="73"/>
      <c r="K606" s="39"/>
      <c r="L606" s="39"/>
      <c r="M606" s="39"/>
      <c r="N606" s="39"/>
      <c r="O606" s="39"/>
      <c r="P606" s="39"/>
      <c r="R606" s="38"/>
      <c r="S606" s="199" t="str">
        <f t="shared" ref="S606" si="610">ADDRESS(ROW(S602),COLUMN(S602),2)</f>
        <v>S$602</v>
      </c>
      <c r="T606" s="199" t="str">
        <f t="shared" ref="T606:BX606" si="611">ADDRESS(ROW(T602),COLUMN(T602),2)</f>
        <v>T$602</v>
      </c>
      <c r="U606" s="199" t="str">
        <f t="shared" si="611"/>
        <v>U$602</v>
      </c>
      <c r="V606" s="199" t="str">
        <f t="shared" si="611"/>
        <v>V$602</v>
      </c>
      <c r="W606" s="199" t="str">
        <f t="shared" si="611"/>
        <v>W$602</v>
      </c>
      <c r="X606" s="199" t="str">
        <f t="shared" si="611"/>
        <v>X$602</v>
      </c>
      <c r="Y606" s="199" t="str">
        <f t="shared" si="611"/>
        <v>Y$602</v>
      </c>
      <c r="Z606" s="199" t="str">
        <f t="shared" si="611"/>
        <v>Z$602</v>
      </c>
      <c r="AA606" s="199" t="str">
        <f t="shared" si="611"/>
        <v>AA$602</v>
      </c>
      <c r="AB606" s="199" t="str">
        <f t="shared" si="611"/>
        <v>AB$602</v>
      </c>
      <c r="AC606" s="199" t="str">
        <f t="shared" si="611"/>
        <v>AC$602</v>
      </c>
      <c r="AD606" s="199" t="str">
        <f t="shared" si="611"/>
        <v>AD$602</v>
      </c>
      <c r="AE606" s="199" t="str">
        <f t="shared" si="611"/>
        <v>AE$602</v>
      </c>
      <c r="AF606" s="199" t="str">
        <f t="shared" si="611"/>
        <v>AF$602</v>
      </c>
      <c r="AG606" s="199" t="str">
        <f t="shared" si="611"/>
        <v>AG$602</v>
      </c>
      <c r="AH606" s="199" t="str">
        <f t="shared" si="611"/>
        <v>AH$602</v>
      </c>
      <c r="AI606" s="199" t="str">
        <f t="shared" si="611"/>
        <v>AI$602</v>
      </c>
      <c r="AJ606" s="199" t="str">
        <f t="shared" si="611"/>
        <v>AJ$602</v>
      </c>
      <c r="AK606" s="199" t="str">
        <f t="shared" si="611"/>
        <v>AK$602</v>
      </c>
      <c r="AL606" s="199" t="str">
        <f t="shared" si="611"/>
        <v>AL$602</v>
      </c>
      <c r="AM606" s="199" t="str">
        <f t="shared" si="611"/>
        <v>AM$602</v>
      </c>
      <c r="AN606" s="199" t="str">
        <f t="shared" si="611"/>
        <v>AN$602</v>
      </c>
      <c r="AO606" s="199" t="str">
        <f t="shared" si="611"/>
        <v>AO$602</v>
      </c>
      <c r="AP606" s="199" t="str">
        <f t="shared" si="611"/>
        <v>AP$602</v>
      </c>
      <c r="AQ606" s="199" t="str">
        <f t="shared" si="611"/>
        <v>AQ$602</v>
      </c>
      <c r="AR606" s="199" t="str">
        <f t="shared" si="611"/>
        <v>AR$602</v>
      </c>
      <c r="AS606" s="199" t="str">
        <f t="shared" si="611"/>
        <v>AS$602</v>
      </c>
      <c r="AT606" s="199" t="str">
        <f t="shared" si="611"/>
        <v>AT$602</v>
      </c>
      <c r="AU606" s="199" t="str">
        <f t="shared" si="611"/>
        <v>AU$602</v>
      </c>
      <c r="AV606" s="199" t="str">
        <f t="shared" si="611"/>
        <v>AV$602</v>
      </c>
      <c r="AW606" s="199" t="str">
        <f t="shared" si="611"/>
        <v>AW$602</v>
      </c>
      <c r="AX606" s="199" t="str">
        <f t="shared" si="611"/>
        <v>AX$602</v>
      </c>
      <c r="AY606" s="199" t="str">
        <f t="shared" si="611"/>
        <v>AY$602</v>
      </c>
      <c r="AZ606" s="199" t="str">
        <f t="shared" si="611"/>
        <v>AZ$602</v>
      </c>
      <c r="BA606" s="199" t="str">
        <f t="shared" si="611"/>
        <v>BA$602</v>
      </c>
      <c r="BB606" s="199" t="str">
        <f t="shared" si="611"/>
        <v>BB$602</v>
      </c>
      <c r="BC606" s="199" t="str">
        <f t="shared" si="611"/>
        <v>BC$602</v>
      </c>
      <c r="BD606" s="199" t="str">
        <f t="shared" si="611"/>
        <v>BD$602</v>
      </c>
      <c r="BE606" s="199" t="str">
        <f t="shared" si="611"/>
        <v>BE$602</v>
      </c>
      <c r="BF606" s="199" t="str">
        <f t="shared" si="611"/>
        <v>BF$602</v>
      </c>
      <c r="BG606" s="199" t="str">
        <f t="shared" si="611"/>
        <v>BG$602</v>
      </c>
      <c r="BH606" s="199" t="str">
        <f t="shared" si="611"/>
        <v>BH$602</v>
      </c>
      <c r="BI606" s="199" t="str">
        <f t="shared" si="611"/>
        <v>BI$602</v>
      </c>
      <c r="BJ606" s="199" t="str">
        <f t="shared" si="611"/>
        <v>BJ$602</v>
      </c>
      <c r="BK606" s="199" t="str">
        <f t="shared" si="611"/>
        <v>BK$602</v>
      </c>
      <c r="BL606" s="199" t="str">
        <f t="shared" si="611"/>
        <v>BL$602</v>
      </c>
      <c r="BM606" s="199" t="str">
        <f t="shared" si="611"/>
        <v>BM$602</v>
      </c>
      <c r="BN606" s="199" t="str">
        <f t="shared" si="611"/>
        <v>BN$602</v>
      </c>
      <c r="BO606" s="199" t="str">
        <f t="shared" si="611"/>
        <v>BO$602</v>
      </c>
      <c r="BP606" s="199" t="str">
        <f t="shared" si="611"/>
        <v>BP$602</v>
      </c>
      <c r="BQ606" s="199" t="str">
        <f t="shared" si="611"/>
        <v>BQ$602</v>
      </c>
      <c r="BR606" s="199" t="str">
        <f t="shared" si="611"/>
        <v>BR$602</v>
      </c>
      <c r="BS606" s="199" t="str">
        <f t="shared" si="611"/>
        <v>BS$602</v>
      </c>
      <c r="BT606" s="199" t="str">
        <f t="shared" si="611"/>
        <v>BT$602</v>
      </c>
      <c r="BU606" s="199" t="str">
        <f t="shared" si="611"/>
        <v>BU$602</v>
      </c>
      <c r="BV606" s="199" t="str">
        <f t="shared" si="611"/>
        <v>BV$602</v>
      </c>
      <c r="BW606" s="199" t="str">
        <f t="shared" si="611"/>
        <v>BW$602</v>
      </c>
      <c r="BX606" s="199" t="str">
        <f t="shared" si="611"/>
        <v>BX$602</v>
      </c>
      <c r="BY606" s="199" t="str">
        <f>BY592</f>
        <v>BY$12</v>
      </c>
      <c r="BZ606" s="199" t="str">
        <f t="shared" ref="BZ606:CK606" si="612">ADDRESS(ROW(BZ602),COLUMN(BZ602),2)</f>
        <v>BZ$602</v>
      </c>
      <c r="CA606" s="199" t="str">
        <f t="shared" si="612"/>
        <v>CA$602</v>
      </c>
      <c r="CB606" s="199" t="str">
        <f t="shared" si="612"/>
        <v>CB$602</v>
      </c>
      <c r="CC606" s="199" t="str">
        <f t="shared" si="612"/>
        <v>CC$602</v>
      </c>
      <c r="CD606" s="199" t="str">
        <f t="shared" si="612"/>
        <v>CD$602</v>
      </c>
      <c r="CE606" s="199" t="str">
        <f t="shared" si="612"/>
        <v>CE$602</v>
      </c>
      <c r="CF606" s="199" t="str">
        <f t="shared" si="612"/>
        <v>CF$602</v>
      </c>
      <c r="CG606" s="199" t="str">
        <f t="shared" si="612"/>
        <v>CG$602</v>
      </c>
      <c r="CH606" s="199" t="str">
        <f t="shared" si="612"/>
        <v>CH$602</v>
      </c>
      <c r="CI606" s="199" t="str">
        <f t="shared" si="612"/>
        <v>CI$602</v>
      </c>
      <c r="CJ606" s="199" t="str">
        <f t="shared" si="612"/>
        <v>CJ$602</v>
      </c>
      <c r="CK606" s="199" t="str">
        <f t="shared" si="612"/>
        <v>CK$602</v>
      </c>
      <c r="CL606" s="199" t="str">
        <f t="shared" ref="CL606" si="613">ADDRESS(ROW(CL602),COLUMN(CL602),2)</f>
        <v>CL$602</v>
      </c>
    </row>
    <row r="607" spans="2:90" x14ac:dyDescent="0.4">
      <c r="B607" s="132" t="str">
        <f>B593</f>
        <v>Primary volume driver</v>
      </c>
      <c r="D607" t="s">
        <v>749</v>
      </c>
      <c r="E607" s="8" t="str">
        <f t="shared" si="607"/>
        <v>607 DAYRENT-PV</v>
      </c>
      <c r="G607" t="s">
        <v>332</v>
      </c>
      <c r="H607" s="31"/>
      <c r="I607" s="73"/>
      <c r="J607" s="73"/>
      <c r="K607" s="39"/>
      <c r="L607" s="39"/>
      <c r="M607" s="39"/>
      <c r="N607" s="39"/>
      <c r="O607" s="39"/>
      <c r="P607" s="39"/>
      <c r="R607" s="38"/>
      <c r="S607" s="199" t="str">
        <f t="shared" ref="S607" si="614">S593</f>
        <v>S$13</v>
      </c>
      <c r="T607" s="199" t="str">
        <f t="shared" ref="T607:CD607" si="615">T593</f>
        <v>T$13</v>
      </c>
      <c r="U607" s="199" t="str">
        <f t="shared" si="615"/>
        <v>U$13</v>
      </c>
      <c r="V607" s="199" t="str">
        <f t="shared" si="615"/>
        <v>V$13</v>
      </c>
      <c r="W607" s="199" t="str">
        <f t="shared" si="615"/>
        <v>W$13</v>
      </c>
      <c r="X607" s="199" t="str">
        <f t="shared" si="615"/>
        <v>X$13</v>
      </c>
      <c r="Y607" s="199" t="str">
        <f t="shared" si="615"/>
        <v>Y$13</v>
      </c>
      <c r="Z607" s="199" t="str">
        <f t="shared" si="615"/>
        <v>Z$13</v>
      </c>
      <c r="AA607" s="199" t="str">
        <f t="shared" si="615"/>
        <v>AA$13</v>
      </c>
      <c r="AB607" s="199" t="str">
        <f t="shared" si="615"/>
        <v>AB$13</v>
      </c>
      <c r="AC607" s="199" t="str">
        <f t="shared" si="615"/>
        <v>AC$13</v>
      </c>
      <c r="AD607" s="199" t="str">
        <f t="shared" si="615"/>
        <v>AD$13</v>
      </c>
      <c r="AE607" s="199" t="str">
        <f t="shared" si="615"/>
        <v>AE$13</v>
      </c>
      <c r="AF607" s="199" t="str">
        <f t="shared" si="615"/>
        <v>AF$13</v>
      </c>
      <c r="AG607" s="199" t="str">
        <f t="shared" si="615"/>
        <v>AG$13</v>
      </c>
      <c r="AH607" s="199" t="str">
        <f t="shared" si="615"/>
        <v>AH$13</v>
      </c>
      <c r="AI607" s="199" t="str">
        <f t="shared" si="615"/>
        <v>AI$13</v>
      </c>
      <c r="AJ607" s="199" t="str">
        <f t="shared" si="615"/>
        <v>AJ$13</v>
      </c>
      <c r="AK607" s="199" t="str">
        <f t="shared" si="615"/>
        <v>AK$13</v>
      </c>
      <c r="AL607" s="199" t="str">
        <f t="shared" si="615"/>
        <v>AL$13</v>
      </c>
      <c r="AM607" s="199" t="str">
        <f t="shared" si="615"/>
        <v>AM$13</v>
      </c>
      <c r="AN607" s="199" t="str">
        <f t="shared" si="615"/>
        <v>AN$13</v>
      </c>
      <c r="AO607" s="199" t="str">
        <f t="shared" si="615"/>
        <v>AO$13</v>
      </c>
      <c r="AP607" s="199" t="str">
        <f t="shared" si="615"/>
        <v>AP$13</v>
      </c>
      <c r="AQ607" s="199" t="str">
        <f t="shared" si="615"/>
        <v>AQ$13</v>
      </c>
      <c r="AR607" s="199" t="str">
        <f t="shared" si="615"/>
        <v>AR$13</v>
      </c>
      <c r="AS607" s="199" t="str">
        <f t="shared" si="615"/>
        <v>AS$13</v>
      </c>
      <c r="AT607" s="199" t="str">
        <f t="shared" si="615"/>
        <v>AT$13</v>
      </c>
      <c r="AU607" s="199" t="str">
        <f t="shared" si="615"/>
        <v>AU$13</v>
      </c>
      <c r="AV607" s="199" t="str">
        <f t="shared" si="615"/>
        <v>AV$13</v>
      </c>
      <c r="AW607" s="199" t="str">
        <f t="shared" si="615"/>
        <v>AW$13</v>
      </c>
      <c r="AX607" s="199" t="str">
        <f t="shared" si="615"/>
        <v>AX$13</v>
      </c>
      <c r="AY607" s="199" t="str">
        <f t="shared" si="615"/>
        <v>AY$13</v>
      </c>
      <c r="AZ607" s="199" t="str">
        <f t="shared" si="615"/>
        <v>AZ$13</v>
      </c>
      <c r="BA607" s="199" t="str">
        <f t="shared" si="615"/>
        <v>BA$13</v>
      </c>
      <c r="BB607" s="199" t="str">
        <f t="shared" si="615"/>
        <v>BB$13</v>
      </c>
      <c r="BC607" s="199" t="str">
        <f t="shared" si="615"/>
        <v>BC$13</v>
      </c>
      <c r="BD607" s="199" t="str">
        <f t="shared" si="615"/>
        <v>BD$13</v>
      </c>
      <c r="BE607" s="199" t="str">
        <f t="shared" si="615"/>
        <v>BE$13</v>
      </c>
      <c r="BF607" s="199" t="str">
        <f t="shared" si="615"/>
        <v>BF$13</v>
      </c>
      <c r="BG607" s="199" t="str">
        <f t="shared" si="615"/>
        <v>BG$13</v>
      </c>
      <c r="BH607" s="199" t="str">
        <f t="shared" si="615"/>
        <v>BH$13</v>
      </c>
      <c r="BI607" s="199" t="str">
        <f t="shared" si="615"/>
        <v>BI$13</v>
      </c>
      <c r="BJ607" s="199" t="str">
        <f t="shared" si="615"/>
        <v>BJ$13</v>
      </c>
      <c r="BK607" s="199" t="str">
        <f t="shared" si="615"/>
        <v>BK$13</v>
      </c>
      <c r="BL607" s="199" t="str">
        <f t="shared" si="615"/>
        <v>BL$13</v>
      </c>
      <c r="BM607" s="199" t="str">
        <f t="shared" si="615"/>
        <v>BM$13</v>
      </c>
      <c r="BN607" s="199" t="str">
        <f t="shared" si="615"/>
        <v>BN$13</v>
      </c>
      <c r="BO607" s="199" t="str">
        <f t="shared" si="615"/>
        <v>BO$13</v>
      </c>
      <c r="BP607" s="199" t="str">
        <f t="shared" si="615"/>
        <v>BP$13</v>
      </c>
      <c r="BQ607" s="199" t="str">
        <f t="shared" si="615"/>
        <v>BQ$13</v>
      </c>
      <c r="BR607" s="199" t="str">
        <f t="shared" si="615"/>
        <v>BR$13</v>
      </c>
      <c r="BS607" s="199" t="str">
        <f t="shared" si="615"/>
        <v>BS$13</v>
      </c>
      <c r="BT607" s="199" t="str">
        <f t="shared" si="615"/>
        <v>BT$13</v>
      </c>
      <c r="BU607" s="199" t="str">
        <f t="shared" si="615"/>
        <v>BU$13</v>
      </c>
      <c r="BV607" s="199" t="str">
        <f t="shared" si="615"/>
        <v>BV$13</v>
      </c>
      <c r="BW607" s="199" t="str">
        <f t="shared" si="615"/>
        <v>BW$13</v>
      </c>
      <c r="BX607" s="199" t="str">
        <f t="shared" si="615"/>
        <v>BX$13</v>
      </c>
      <c r="BY607" s="199" t="str">
        <f t="shared" si="615"/>
        <v>BY$13</v>
      </c>
      <c r="BZ607" s="199" t="str">
        <f t="shared" si="615"/>
        <v>BZ$13</v>
      </c>
      <c r="CA607" s="199" t="str">
        <f t="shared" si="615"/>
        <v>CA$13</v>
      </c>
      <c r="CB607" s="199" t="str">
        <f t="shared" si="615"/>
        <v>CB$13</v>
      </c>
      <c r="CC607" s="199" t="str">
        <f t="shared" si="615"/>
        <v>CC$13</v>
      </c>
      <c r="CD607" s="199" t="str">
        <f t="shared" si="615"/>
        <v>CD$13</v>
      </c>
      <c r="CE607" s="199" t="str">
        <f t="shared" ref="CE607:CK607" si="616">CE593</f>
        <v>CE$13</v>
      </c>
      <c r="CF607" s="199" t="str">
        <f t="shared" si="616"/>
        <v>CF$13</v>
      </c>
      <c r="CG607" s="199" t="str">
        <f t="shared" si="616"/>
        <v>CG$13</v>
      </c>
      <c r="CH607" s="199" t="str">
        <f t="shared" si="616"/>
        <v>CH$13</v>
      </c>
      <c r="CI607" s="199" t="str">
        <f t="shared" si="616"/>
        <v>CI$13</v>
      </c>
      <c r="CJ607" s="199" t="str">
        <f t="shared" si="616"/>
        <v>CJ$13</v>
      </c>
      <c r="CK607" s="199" t="str">
        <f t="shared" si="616"/>
        <v>CK$13</v>
      </c>
      <c r="CL607" s="199" t="str">
        <f t="shared" ref="CL607" si="617">CL593</f>
        <v>CL$13</v>
      </c>
    </row>
    <row r="608" spans="2:90" x14ac:dyDescent="0.4">
      <c r="B608" s="132" t="str">
        <f>B594</f>
        <v>(Secondary label)</v>
      </c>
      <c r="D608" t="s">
        <v>749</v>
      </c>
      <c r="E608" s="8" t="str">
        <f t="shared" si="607"/>
        <v>608 DAYRENT-PV</v>
      </c>
      <c r="G608" t="s">
        <v>332</v>
      </c>
      <c r="H608" s="12"/>
      <c r="I608" s="60"/>
      <c r="J608" s="60"/>
      <c r="K608" s="15"/>
      <c r="L608" s="15"/>
      <c r="M608" s="15"/>
      <c r="N608" s="15"/>
      <c r="O608" s="15"/>
      <c r="P608" s="15"/>
      <c r="R608" s="15"/>
      <c r="S608" s="76"/>
      <c r="T608" s="76"/>
      <c r="U608" s="76"/>
      <c r="V608" s="76"/>
      <c r="W608" s="76"/>
      <c r="X608" s="76"/>
      <c r="Y608" s="76"/>
      <c r="Z608" s="76"/>
      <c r="AA608" s="76"/>
      <c r="AB608" s="76"/>
      <c r="AC608" s="76"/>
      <c r="AD608" s="76"/>
      <c r="AE608" s="76"/>
      <c r="AF608" s="76"/>
      <c r="AG608" s="76"/>
      <c r="AH608" s="76"/>
      <c r="AI608" s="76"/>
      <c r="AJ608" s="76"/>
      <c r="AK608" s="76"/>
      <c r="AL608" s="76"/>
      <c r="AM608" s="76"/>
      <c r="AN608" s="76"/>
      <c r="AO608" s="76"/>
      <c r="AP608" s="76"/>
      <c r="AQ608" s="76"/>
      <c r="AR608" s="76"/>
      <c r="AS608" s="76"/>
      <c r="AT608" s="76"/>
      <c r="AU608" s="76"/>
      <c r="AV608" s="76"/>
      <c r="AW608" s="76"/>
      <c r="AX608" s="76"/>
      <c r="AY608" s="76"/>
      <c r="AZ608" s="76"/>
      <c r="BA608" s="76"/>
      <c r="BB608" s="76"/>
      <c r="BC608" s="76"/>
      <c r="BD608" s="76"/>
      <c r="BE608" s="76"/>
      <c r="BF608" s="76"/>
      <c r="BG608" s="76"/>
      <c r="BH608" s="76"/>
      <c r="BI608" s="76"/>
      <c r="BJ608" s="76"/>
      <c r="BK608" s="76"/>
      <c r="BL608" s="76"/>
      <c r="BM608" s="76"/>
      <c r="BN608" s="76"/>
      <c r="BO608" s="76"/>
      <c r="BP608" s="76"/>
      <c r="BQ608" s="76"/>
      <c r="BR608" s="76"/>
      <c r="BS608" s="76"/>
      <c r="BT608" s="76"/>
      <c r="BU608" s="76"/>
      <c r="BV608" s="76"/>
      <c r="BW608" s="76"/>
      <c r="BX608" s="76"/>
      <c r="BY608" s="76"/>
      <c r="BZ608" s="76"/>
      <c r="CA608" s="76"/>
      <c r="CB608" s="76"/>
      <c r="CC608" s="76"/>
      <c r="CD608" s="76"/>
      <c r="CE608" s="76"/>
      <c r="CF608" s="76"/>
      <c r="CG608" s="76"/>
      <c r="CH608" s="76"/>
      <c r="CI608" s="76"/>
      <c r="CJ608" s="76"/>
      <c r="CK608" s="76"/>
      <c r="CL608" s="76"/>
    </row>
    <row r="609" spans="2:90" x14ac:dyDescent="0.4">
      <c r="B609" s="132" t="str">
        <f>B595</f>
        <v xml:space="preserve">secondary unit </v>
      </c>
      <c r="D609" t="s">
        <v>749</v>
      </c>
      <c r="E609" s="8" t="str">
        <f t="shared" si="607"/>
        <v>609 DAYRENT-PV</v>
      </c>
      <c r="G609" t="s">
        <v>332</v>
      </c>
      <c r="H609" s="12"/>
      <c r="I609" s="60"/>
      <c r="J609" s="60"/>
      <c r="K609" s="15"/>
      <c r="L609" s="15"/>
      <c r="M609" s="15"/>
      <c r="N609" s="15"/>
      <c r="O609" s="15"/>
      <c r="P609" s="15"/>
      <c r="R609" s="15"/>
      <c r="S609" s="76"/>
      <c r="T609" s="76"/>
      <c r="U609" s="76"/>
      <c r="V609" s="76"/>
      <c r="W609" s="76"/>
      <c r="X609" s="76"/>
      <c r="Y609" s="76"/>
      <c r="Z609" s="76"/>
      <c r="AA609" s="76"/>
      <c r="AB609" s="76"/>
      <c r="AC609" s="76"/>
      <c r="AD609" s="76"/>
      <c r="AE609" s="76"/>
      <c r="AF609" s="76"/>
      <c r="AG609" s="76"/>
      <c r="AH609" s="76"/>
      <c r="AI609" s="76"/>
      <c r="AJ609" s="76"/>
      <c r="AK609" s="76"/>
      <c r="AL609" s="76"/>
      <c r="AM609" s="76"/>
      <c r="AN609" s="76"/>
      <c r="AO609" s="76"/>
      <c r="AP609" s="76"/>
      <c r="AQ609" s="76"/>
      <c r="AR609" s="76"/>
      <c r="AS609" s="76"/>
      <c r="AT609" s="76"/>
      <c r="AU609" s="76"/>
      <c r="AV609" s="76"/>
      <c r="AW609" s="76"/>
      <c r="AX609" s="76"/>
      <c r="AY609" s="76"/>
      <c r="AZ609" s="76"/>
      <c r="BA609" s="76"/>
      <c r="BB609" s="76"/>
      <c r="BC609" s="76"/>
      <c r="BD609" s="76"/>
      <c r="BE609" s="76"/>
      <c r="BF609" s="76"/>
      <c r="BG609" s="76"/>
      <c r="BH609" s="76"/>
      <c r="BI609" s="76"/>
      <c r="BJ609" s="76"/>
      <c r="BK609" s="76"/>
      <c r="BL609" s="76"/>
      <c r="BM609" s="76"/>
      <c r="BN609" s="76"/>
      <c r="BO609" s="76"/>
      <c r="BP609" s="76"/>
      <c r="BQ609" s="76"/>
      <c r="BR609" s="76"/>
      <c r="BS609" s="76"/>
      <c r="BT609" s="76"/>
      <c r="BU609" s="76"/>
      <c r="BV609" s="76"/>
      <c r="BW609" s="76"/>
      <c r="BX609" s="76"/>
      <c r="BY609" s="76"/>
      <c r="BZ609" s="76"/>
      <c r="CA609" s="76"/>
      <c r="CB609" s="76"/>
      <c r="CC609" s="76"/>
      <c r="CD609" s="76"/>
      <c r="CE609" s="76"/>
      <c r="CF609" s="76"/>
      <c r="CG609" s="76"/>
      <c r="CH609" s="76"/>
      <c r="CI609" s="76"/>
      <c r="CJ609" s="76"/>
      <c r="CK609" s="76"/>
      <c r="CL609" s="76"/>
    </row>
    <row r="610" spans="2:90" x14ac:dyDescent="0.4">
      <c r="B610" s="132" t="str">
        <f>B596</f>
        <v>Secondary revenue driver</v>
      </c>
      <c r="D610" t="s">
        <v>749</v>
      </c>
      <c r="E610" s="8" t="str">
        <f t="shared" si="607"/>
        <v>610 DAYRENT-PV</v>
      </c>
      <c r="G610" t="s">
        <v>332</v>
      </c>
      <c r="H610" s="12"/>
      <c r="I610" s="60"/>
      <c r="J610" s="60"/>
      <c r="K610" s="15"/>
      <c r="L610" s="15"/>
      <c r="M610" s="15"/>
      <c r="N610" s="15"/>
      <c r="O610" s="15"/>
      <c r="P610" s="15"/>
      <c r="R610" s="15"/>
      <c r="S610" s="76"/>
      <c r="T610" s="76"/>
      <c r="U610" s="76"/>
      <c r="V610" s="76"/>
      <c r="W610" s="76"/>
      <c r="X610" s="76"/>
      <c r="Y610" s="76"/>
      <c r="Z610" s="76"/>
      <c r="AA610" s="76"/>
      <c r="AB610" s="76"/>
      <c r="AC610" s="76"/>
      <c r="AD610" s="76"/>
      <c r="AE610" s="76"/>
      <c r="AF610" s="76"/>
      <c r="AG610" s="76"/>
      <c r="AH610" s="76"/>
      <c r="AI610" s="76"/>
      <c r="AJ610" s="76"/>
      <c r="AK610" s="76"/>
      <c r="AL610" s="76"/>
      <c r="AM610" s="76"/>
      <c r="AN610" s="76"/>
      <c r="AO610" s="76"/>
      <c r="AP610" s="76"/>
      <c r="AQ610" s="76"/>
      <c r="AR610" s="76"/>
      <c r="AS610" s="76"/>
      <c r="AT610" s="76"/>
      <c r="AU610" s="76"/>
      <c r="AV610" s="76"/>
      <c r="AW610" s="76"/>
      <c r="AX610" s="76"/>
      <c r="AY610" s="76"/>
      <c r="AZ610" s="76"/>
      <c r="BA610" s="76"/>
      <c r="BB610" s="76"/>
      <c r="BC610" s="76"/>
      <c r="BD610" s="76"/>
      <c r="BE610" s="76"/>
      <c r="BF610" s="76"/>
      <c r="BG610" s="76"/>
      <c r="BH610" s="76"/>
      <c r="BI610" s="76"/>
      <c r="BJ610" s="76"/>
      <c r="BK610" s="76"/>
      <c r="BL610" s="76"/>
      <c r="BM610" s="76"/>
      <c r="BN610" s="76"/>
      <c r="BO610" s="76"/>
      <c r="BP610" s="76"/>
      <c r="BQ610" s="76"/>
      <c r="BR610" s="76"/>
      <c r="BS610" s="76"/>
      <c r="BT610" s="76"/>
      <c r="BU610" s="76"/>
      <c r="BV610" s="76"/>
      <c r="BW610" s="76"/>
      <c r="BX610" s="76"/>
      <c r="BY610" s="76"/>
      <c r="BZ610" s="76"/>
      <c r="CA610" s="76"/>
      <c r="CB610" s="76"/>
      <c r="CC610" s="76"/>
      <c r="CD610" s="76"/>
      <c r="CE610" s="76"/>
      <c r="CF610" s="76"/>
      <c r="CG610" s="76"/>
      <c r="CH610" s="76"/>
      <c r="CI610" s="76"/>
      <c r="CJ610" s="76"/>
      <c r="CK610" s="76"/>
      <c r="CL610" s="76"/>
    </row>
    <row r="611" spans="2:90" x14ac:dyDescent="0.4">
      <c r="B611" s="8" t="s">
        <v>464</v>
      </c>
      <c r="D611" t="s">
        <v>749</v>
      </c>
      <c r="E611" s="8" t="str">
        <f t="shared" si="607"/>
        <v>611 DAYRENT-PV</v>
      </c>
      <c r="G611" t="s">
        <v>332</v>
      </c>
      <c r="H611" s="12"/>
      <c r="I611" s="60"/>
      <c r="J611" s="60"/>
      <c r="K611" s="15"/>
      <c r="L611" s="15"/>
      <c r="M611" s="15"/>
      <c r="N611" s="15"/>
      <c r="O611" s="15"/>
      <c r="P611" s="15"/>
      <c r="R611" s="15"/>
      <c r="S611" s="76"/>
      <c r="T611" s="76"/>
      <c r="U611" s="76"/>
      <c r="V611" s="76"/>
      <c r="W611" s="76"/>
      <c r="X611" s="76"/>
      <c r="Y611" s="76"/>
      <c r="Z611" s="76"/>
      <c r="AA611" s="76"/>
      <c r="AB611" s="76"/>
      <c r="AC611" s="76"/>
      <c r="AD611" s="76"/>
      <c r="AE611" s="76"/>
      <c r="AF611" s="76"/>
      <c r="AG611" s="76"/>
      <c r="AH611" s="76"/>
      <c r="AI611" s="76"/>
      <c r="AJ611" s="76"/>
      <c r="AK611" s="76"/>
      <c r="AL611" s="76"/>
      <c r="AM611" s="76"/>
      <c r="AN611" s="76"/>
      <c r="AO611" s="76"/>
      <c r="AP611" s="76"/>
      <c r="AQ611" s="76"/>
      <c r="AR611" s="76"/>
      <c r="AS611" s="76"/>
      <c r="AT611" s="76"/>
      <c r="AU611" s="76"/>
      <c r="AV611" s="76"/>
      <c r="AW611" s="76"/>
      <c r="AX611" s="76"/>
      <c r="AY611" s="76"/>
      <c r="AZ611" s="76"/>
      <c r="BA611" s="76"/>
      <c r="BB611" s="76"/>
      <c r="BC611" s="76"/>
      <c r="BD611" s="76"/>
      <c r="BE611" s="76"/>
      <c r="BF611" s="76"/>
      <c r="BG611" s="76"/>
      <c r="BH611" s="76"/>
      <c r="BI611" s="76"/>
      <c r="BJ611" s="76"/>
      <c r="BK611" s="76"/>
      <c r="BL611" s="76"/>
      <c r="BM611" s="76"/>
      <c r="BN611" s="76"/>
      <c r="BO611" s="76"/>
      <c r="BP611" s="76"/>
      <c r="BQ611" s="76"/>
      <c r="BR611" s="76"/>
      <c r="BS611" s="76"/>
      <c r="BT611" s="76"/>
      <c r="BU611" s="76"/>
      <c r="BV611" s="76"/>
      <c r="BW611" s="76"/>
      <c r="BX611" s="76"/>
      <c r="BY611" s="76"/>
      <c r="BZ611" s="76"/>
      <c r="CA611" s="76"/>
      <c r="CB611" s="76"/>
      <c r="CC611" s="76"/>
      <c r="CD611" s="76"/>
      <c r="CE611" s="76"/>
      <c r="CF611" s="76"/>
      <c r="CG611" s="76"/>
      <c r="CH611" s="76"/>
      <c r="CI611" s="76"/>
      <c r="CJ611" s="76"/>
      <c r="CK611" s="76"/>
      <c r="CL611" s="76"/>
    </row>
    <row r="612" spans="2:90" x14ac:dyDescent="0.4">
      <c r="E612" s="8"/>
      <c r="H612" s="12"/>
      <c r="I612" s="60"/>
      <c r="J612" s="60"/>
      <c r="K612" s="15"/>
      <c r="L612" s="15"/>
      <c r="M612" s="15"/>
      <c r="N612" s="15"/>
      <c r="O612" s="15"/>
      <c r="P612" s="15"/>
      <c r="R612" s="15"/>
      <c r="S612" s="76"/>
      <c r="T612" s="76"/>
      <c r="U612" s="76"/>
      <c r="V612" s="76"/>
      <c r="W612" s="76"/>
      <c r="X612" s="76"/>
      <c r="Y612" s="76"/>
      <c r="Z612" s="76"/>
      <c r="AA612" s="76"/>
      <c r="AB612" s="76"/>
      <c r="AC612" s="76"/>
      <c r="AD612" s="76"/>
      <c r="AE612" s="76"/>
      <c r="AF612" s="76"/>
      <c r="AG612" s="76"/>
      <c r="AH612" s="76"/>
      <c r="AI612" s="76"/>
      <c r="AJ612" s="76"/>
      <c r="AK612" s="76"/>
      <c r="AL612" s="76"/>
      <c r="AM612" s="76"/>
      <c r="AN612" s="76"/>
      <c r="AO612" s="76"/>
      <c r="AP612" s="76"/>
      <c r="AQ612" s="76"/>
      <c r="AR612" s="76"/>
      <c r="AS612" s="76"/>
      <c r="AT612" s="76"/>
      <c r="AU612" s="76"/>
      <c r="AV612" s="76"/>
      <c r="AW612" s="76"/>
      <c r="AX612" s="76"/>
      <c r="AY612" s="76"/>
      <c r="AZ612" s="76"/>
      <c r="BA612" s="76"/>
      <c r="BB612" s="76"/>
      <c r="BC612" s="76"/>
      <c r="BD612" s="76"/>
      <c r="BE612" s="76"/>
      <c r="BF612" s="76"/>
      <c r="BG612" s="76"/>
      <c r="BH612" s="76"/>
      <c r="BI612" s="76"/>
      <c r="BJ612" s="76"/>
      <c r="BK612" s="76"/>
      <c r="BL612" s="76"/>
      <c r="BM612" s="76"/>
      <c r="BN612" s="76"/>
      <c r="BO612" s="76"/>
      <c r="BP612" s="76"/>
      <c r="BQ612" s="76"/>
      <c r="BR612" s="76"/>
      <c r="BS612" s="76"/>
      <c r="BT612" s="76"/>
      <c r="BU612" s="76"/>
      <c r="BV612" s="76"/>
      <c r="BW612" s="76"/>
      <c r="BX612" s="76"/>
      <c r="BY612" s="76"/>
      <c r="BZ612" s="76"/>
      <c r="CA612" s="76"/>
      <c r="CB612" s="76"/>
      <c r="CC612" s="76"/>
      <c r="CD612" s="76"/>
      <c r="CE612" s="76"/>
      <c r="CF612" s="76"/>
      <c r="CG612" s="76"/>
      <c r="CH612" s="76"/>
      <c r="CI612" s="76"/>
      <c r="CJ612" s="76"/>
      <c r="CK612" s="76"/>
      <c r="CL612" s="76"/>
    </row>
    <row r="613" spans="2:90" x14ac:dyDescent="0.4">
      <c r="E613" s="8"/>
      <c r="H613" s="12"/>
      <c r="I613" s="60"/>
      <c r="J613" s="60"/>
      <c r="K613" s="15"/>
      <c r="L613" s="15"/>
      <c r="M613" s="15"/>
      <c r="N613" s="15"/>
      <c r="O613" s="15"/>
      <c r="P613" s="15"/>
      <c r="R613" s="15"/>
      <c r="S613" s="76"/>
      <c r="T613" s="76"/>
      <c r="U613" s="76"/>
      <c r="V613" s="76"/>
      <c r="W613" s="76"/>
      <c r="X613" s="76"/>
      <c r="Y613" s="76"/>
      <c r="Z613" s="76"/>
      <c r="AA613" s="76"/>
      <c r="AB613" s="76"/>
      <c r="AC613" s="76"/>
      <c r="AD613" s="76"/>
      <c r="AE613" s="76"/>
      <c r="AF613" s="76"/>
      <c r="AG613" s="76"/>
      <c r="AH613" s="76"/>
      <c r="AI613" s="76"/>
      <c r="AJ613" s="76"/>
      <c r="AK613" s="76"/>
      <c r="AL613" s="76"/>
      <c r="AM613" s="76"/>
      <c r="AN613" s="76"/>
      <c r="AO613" s="76"/>
      <c r="AP613" s="76"/>
      <c r="AQ613" s="76"/>
      <c r="AR613" s="76"/>
      <c r="AS613" s="76"/>
      <c r="AT613" s="76"/>
      <c r="AU613" s="76"/>
      <c r="AV613" s="76"/>
      <c r="AW613" s="76"/>
      <c r="AX613" s="76"/>
      <c r="AY613" s="76"/>
      <c r="AZ613" s="76"/>
      <c r="BA613" s="76"/>
      <c r="BB613" s="76"/>
      <c r="BC613" s="76"/>
      <c r="BD613" s="76"/>
      <c r="BE613" s="76"/>
      <c r="BF613" s="76"/>
      <c r="BG613" s="76"/>
      <c r="BH613" s="76"/>
      <c r="BI613" s="76"/>
      <c r="BJ613" s="76"/>
      <c r="BK613" s="76"/>
      <c r="BL613" s="76"/>
      <c r="BM613" s="76"/>
      <c r="BN613" s="76"/>
      <c r="BO613" s="76"/>
      <c r="BP613" s="76"/>
      <c r="BQ613" s="76"/>
      <c r="BR613" s="76"/>
      <c r="BS613" s="76"/>
      <c r="BT613" s="76"/>
      <c r="BU613" s="76"/>
      <c r="BV613" s="76"/>
      <c r="BW613" s="76"/>
      <c r="BX613" s="76"/>
      <c r="BY613" s="76"/>
      <c r="BZ613" s="76"/>
      <c r="CA613" s="76"/>
      <c r="CB613" s="76"/>
      <c r="CC613" s="76"/>
      <c r="CD613" s="76"/>
      <c r="CE613" s="76"/>
      <c r="CF613" s="76"/>
      <c r="CG613" s="76"/>
      <c r="CH613" s="76"/>
      <c r="CI613" s="76"/>
      <c r="CJ613" s="76"/>
      <c r="CK613" s="76"/>
      <c r="CL613" s="76"/>
    </row>
    <row r="614" spans="2:90" x14ac:dyDescent="0.4">
      <c r="E614" s="8"/>
      <c r="H614" s="12"/>
      <c r="I614" s="60"/>
      <c r="J614" s="60"/>
      <c r="K614" s="15"/>
      <c r="L614" s="15"/>
      <c r="M614" s="15"/>
      <c r="N614" s="15"/>
      <c r="O614" s="15"/>
      <c r="P614" s="15"/>
      <c r="R614" s="15"/>
      <c r="S614" s="76"/>
      <c r="T614" s="76"/>
      <c r="U614" s="76"/>
      <c r="V614" s="76"/>
      <c r="W614" s="76"/>
      <c r="X614" s="76"/>
      <c r="Y614" s="76"/>
      <c r="Z614" s="76"/>
      <c r="AA614" s="76"/>
      <c r="AB614" s="76"/>
      <c r="AC614" s="76"/>
      <c r="AD614" s="76"/>
      <c r="AE614" s="76"/>
      <c r="AF614" s="76"/>
      <c r="AG614" s="76"/>
      <c r="AH614" s="76"/>
      <c r="AI614" s="76"/>
      <c r="AJ614" s="76"/>
      <c r="AK614" s="76"/>
      <c r="AL614" s="76"/>
      <c r="AM614" s="76"/>
      <c r="AN614" s="76"/>
      <c r="AO614" s="76"/>
      <c r="AP614" s="76"/>
      <c r="AQ614" s="76"/>
      <c r="AR614" s="76"/>
      <c r="AS614" s="76"/>
      <c r="AT614" s="76"/>
      <c r="AU614" s="76"/>
      <c r="AV614" s="76"/>
      <c r="AW614" s="76"/>
      <c r="AX614" s="76"/>
      <c r="AY614" s="76"/>
      <c r="AZ614" s="76"/>
      <c r="BA614" s="76"/>
      <c r="BB614" s="76"/>
      <c r="BC614" s="76"/>
      <c r="BD614" s="76"/>
      <c r="BE614" s="76"/>
      <c r="BF614" s="76"/>
      <c r="BG614" s="76"/>
      <c r="BH614" s="76"/>
      <c r="BI614" s="76"/>
      <c r="BJ614" s="76"/>
      <c r="BK614" s="76"/>
      <c r="BL614" s="76"/>
      <c r="BM614" s="76"/>
      <c r="BN614" s="76"/>
      <c r="BO614" s="76"/>
      <c r="BP614" s="76"/>
      <c r="BQ614" s="76"/>
      <c r="BR614" s="76"/>
      <c r="BS614" s="76"/>
      <c r="BT614" s="76"/>
      <c r="BU614" s="76"/>
      <c r="BV614" s="76"/>
      <c r="BW614" s="76"/>
      <c r="BX614" s="76"/>
      <c r="BY614" s="76"/>
      <c r="BZ614" s="76"/>
      <c r="CA614" s="76"/>
      <c r="CB614" s="76"/>
      <c r="CC614" s="76"/>
      <c r="CD614" s="76"/>
      <c r="CE614" s="76"/>
      <c r="CF614" s="76"/>
      <c r="CG614" s="76"/>
      <c r="CH614" s="76"/>
      <c r="CI614" s="76"/>
      <c r="CJ614" s="76"/>
      <c r="CK614" s="76"/>
      <c r="CL614" s="76"/>
    </row>
    <row r="615" spans="2:90" x14ac:dyDescent="0.4">
      <c r="E615" s="8"/>
      <c r="H615" s="12"/>
      <c r="I615" s="60"/>
      <c r="J615" s="60"/>
      <c r="K615" s="15"/>
      <c r="L615" s="15"/>
      <c r="M615" s="15"/>
      <c r="N615" s="15"/>
      <c r="O615" s="15"/>
      <c r="P615" s="15"/>
      <c r="R615" s="15"/>
      <c r="S615" s="76"/>
      <c r="T615" s="76"/>
      <c r="U615" s="76"/>
      <c r="V615" s="76"/>
      <c r="W615" s="76"/>
      <c r="X615" s="76"/>
      <c r="Y615" s="76"/>
      <c r="Z615" s="76"/>
      <c r="AA615" s="76"/>
      <c r="AB615" s="76"/>
      <c r="AC615" s="76"/>
      <c r="AD615" s="76"/>
      <c r="AE615" s="76"/>
      <c r="AF615" s="76"/>
      <c r="AG615" s="76"/>
      <c r="AH615" s="76"/>
      <c r="AI615" s="76"/>
      <c r="AJ615" s="76"/>
      <c r="AK615" s="76"/>
      <c r="AL615" s="76"/>
      <c r="AM615" s="76"/>
      <c r="AN615" s="76"/>
      <c r="AO615" s="76"/>
      <c r="AP615" s="76"/>
      <c r="AQ615" s="76"/>
      <c r="AR615" s="76"/>
      <c r="AS615" s="76"/>
      <c r="AT615" s="76"/>
      <c r="AU615" s="76"/>
      <c r="AV615" s="76"/>
      <c r="AW615" s="76"/>
      <c r="AX615" s="76"/>
      <c r="AY615" s="76"/>
      <c r="AZ615" s="76"/>
      <c r="BA615" s="76"/>
      <c r="BB615" s="76"/>
      <c r="BC615" s="76"/>
      <c r="BD615" s="76"/>
      <c r="BE615" s="76"/>
      <c r="BF615" s="76"/>
      <c r="BG615" s="76"/>
      <c r="BH615" s="76"/>
      <c r="BI615" s="76"/>
      <c r="BJ615" s="76"/>
      <c r="BK615" s="76"/>
      <c r="BL615" s="76"/>
      <c r="BM615" s="76"/>
      <c r="BN615" s="76"/>
      <c r="BO615" s="76"/>
      <c r="BP615" s="76"/>
      <c r="BQ615" s="76"/>
      <c r="BR615" s="76"/>
      <c r="BS615" s="76"/>
      <c r="BT615" s="76"/>
      <c r="BU615" s="76"/>
      <c r="BV615" s="76"/>
      <c r="BW615" s="76"/>
      <c r="BX615" s="76"/>
      <c r="BY615" s="76"/>
      <c r="BZ615" s="76"/>
      <c r="CA615" s="76"/>
      <c r="CB615" s="76"/>
      <c r="CC615" s="76"/>
      <c r="CD615" s="76"/>
      <c r="CE615" s="76"/>
      <c r="CF615" s="76"/>
      <c r="CG615" s="76"/>
      <c r="CH615" s="76"/>
      <c r="CI615" s="76"/>
      <c r="CJ615" s="76"/>
      <c r="CK615" s="76"/>
      <c r="CL615" s="76"/>
    </row>
    <row r="616" spans="2:90" x14ac:dyDescent="0.4">
      <c r="B616" s="167"/>
      <c r="E616" s="8"/>
      <c r="H616" s="31"/>
      <c r="I616" s="73"/>
      <c r="J616" s="73"/>
      <c r="K616" s="39"/>
      <c r="L616" s="39"/>
      <c r="M616" s="39"/>
      <c r="N616" s="39"/>
      <c r="O616" s="39"/>
      <c r="P616" s="39"/>
      <c r="R616" s="38"/>
      <c r="S616" s="76"/>
      <c r="T616" s="76"/>
      <c r="U616" s="76"/>
      <c r="V616" s="76"/>
      <c r="W616" s="76"/>
      <c r="X616" s="76"/>
      <c r="Y616" s="76"/>
      <c r="Z616" s="76"/>
      <c r="AA616" s="76"/>
      <c r="AB616" s="76"/>
      <c r="AC616" s="76"/>
      <c r="AD616" s="76"/>
      <c r="AE616" s="76"/>
      <c r="AF616" s="76"/>
      <c r="AG616" s="76"/>
      <c r="AH616" s="76"/>
      <c r="AI616" s="76"/>
      <c r="AJ616" s="76"/>
      <c r="AK616" s="76"/>
      <c r="AL616" s="76"/>
      <c r="AM616" s="76"/>
      <c r="AN616" s="76"/>
      <c r="AO616" s="76"/>
      <c r="AP616" s="76"/>
      <c r="AQ616" s="76"/>
      <c r="AR616" s="76"/>
      <c r="AS616" s="76"/>
      <c r="AT616" s="76"/>
      <c r="AU616" s="76"/>
      <c r="AV616" s="76"/>
      <c r="AW616" s="76"/>
      <c r="AX616" s="76"/>
      <c r="AY616" s="76"/>
      <c r="AZ616" s="76"/>
      <c r="BA616" s="76"/>
      <c r="BB616" s="76"/>
      <c r="BC616" s="76"/>
      <c r="BD616" s="76"/>
      <c r="BE616" s="76"/>
      <c r="BF616" s="76"/>
      <c r="BG616" s="76"/>
      <c r="BH616" s="76"/>
      <c r="BI616" s="76"/>
      <c r="BJ616" s="76"/>
      <c r="BK616" s="76"/>
      <c r="BL616" s="76"/>
      <c r="BM616" s="76"/>
      <c r="BN616" s="76"/>
      <c r="BO616" s="76"/>
      <c r="BP616" s="76"/>
      <c r="BQ616" s="76"/>
      <c r="BR616" s="76"/>
      <c r="BS616" s="76"/>
      <c r="BT616" s="76"/>
      <c r="BU616" s="76"/>
      <c r="BV616" s="76"/>
      <c r="BW616" s="76"/>
      <c r="BX616" s="76"/>
      <c r="BY616" s="76"/>
      <c r="BZ616" s="76"/>
      <c r="CA616" s="76"/>
      <c r="CB616" s="76"/>
      <c r="CC616" s="76"/>
      <c r="CD616" s="76"/>
      <c r="CE616" s="76"/>
      <c r="CF616" s="76"/>
      <c r="CG616" s="76"/>
      <c r="CH616" s="76"/>
      <c r="CI616" s="76"/>
      <c r="CJ616" s="76"/>
      <c r="CK616" s="76"/>
      <c r="CL616" s="76"/>
    </row>
    <row r="617" spans="2:90" x14ac:dyDescent="0.4">
      <c r="B617" s="171" t="s">
        <v>490</v>
      </c>
      <c r="E617" s="8"/>
      <c r="H617" s="189"/>
      <c r="I617" s="190"/>
      <c r="J617" s="190"/>
      <c r="K617" s="191"/>
      <c r="L617" s="191"/>
      <c r="M617" s="191"/>
      <c r="N617" s="191"/>
      <c r="O617" s="191"/>
      <c r="P617" s="191"/>
      <c r="R617" s="191"/>
      <c r="S617" s="192"/>
      <c r="T617" s="192"/>
      <c r="U617" s="192"/>
      <c r="V617" s="192"/>
      <c r="W617" s="192"/>
      <c r="X617" s="192"/>
      <c r="Y617" s="192"/>
      <c r="Z617" s="192"/>
      <c r="AA617" s="192"/>
      <c r="AB617" s="192"/>
      <c r="AC617" s="192"/>
      <c r="AD617" s="192"/>
      <c r="AE617" s="192"/>
      <c r="AF617" s="192"/>
      <c r="AG617" s="192"/>
      <c r="AH617" s="192"/>
      <c r="AI617" s="192"/>
      <c r="AJ617" s="192"/>
      <c r="AK617" s="192"/>
      <c r="AL617" s="192"/>
      <c r="AM617" s="192"/>
      <c r="AN617" s="192"/>
      <c r="AO617" s="192"/>
      <c r="AP617" s="192"/>
      <c r="AQ617" s="192"/>
      <c r="AR617" s="192"/>
      <c r="AS617" s="192"/>
      <c r="AT617" s="192"/>
      <c r="AU617" s="192"/>
      <c r="AV617" s="192"/>
      <c r="AW617" s="192"/>
      <c r="AX617" s="192"/>
      <c r="AY617" s="192"/>
      <c r="AZ617" s="192"/>
      <c r="BA617" s="192"/>
      <c r="BB617" s="192"/>
      <c r="BC617" s="192"/>
      <c r="BD617" s="192"/>
      <c r="BE617" s="192"/>
      <c r="BF617" s="192"/>
      <c r="BG617" s="192"/>
      <c r="BH617" s="192"/>
      <c r="BI617" s="192"/>
      <c r="BJ617" s="192"/>
      <c r="BK617" s="192"/>
      <c r="BL617" s="192"/>
      <c r="BM617" s="192"/>
      <c r="BN617" s="192"/>
      <c r="BO617" s="192"/>
      <c r="BP617" s="192"/>
      <c r="BQ617" s="192"/>
      <c r="BR617" s="192"/>
      <c r="BS617" s="192"/>
      <c r="BT617" s="192"/>
      <c r="BU617" s="192"/>
      <c r="BV617" s="192"/>
      <c r="BW617" s="192"/>
      <c r="BX617" s="192"/>
      <c r="BY617" s="192"/>
      <c r="BZ617" s="192"/>
      <c r="CA617" s="192"/>
      <c r="CB617" s="192"/>
      <c r="CC617" s="192"/>
      <c r="CD617" s="192"/>
      <c r="CE617" s="192"/>
      <c r="CF617" s="192"/>
      <c r="CG617" s="192"/>
      <c r="CH617" s="192"/>
      <c r="CI617" s="192"/>
      <c r="CJ617" s="192"/>
      <c r="CK617" s="192"/>
      <c r="CL617" s="192"/>
    </row>
    <row r="618" spans="2:90" x14ac:dyDescent="0.4">
      <c r="B618" s="171" t="s">
        <v>492</v>
      </c>
      <c r="E618" s="8"/>
      <c r="H618" s="170"/>
      <c r="I618" s="172"/>
      <c r="J618" s="172"/>
      <c r="K618" s="193"/>
      <c r="L618" s="193"/>
      <c r="M618" s="193"/>
      <c r="N618" s="193"/>
      <c r="O618" s="193"/>
      <c r="P618" s="193"/>
      <c r="R618" s="194"/>
      <c r="S618" s="170"/>
      <c r="T618" s="170"/>
      <c r="U618" s="170"/>
      <c r="V618" s="170"/>
      <c r="W618" s="170"/>
      <c r="X618" s="170"/>
      <c r="Y618" s="170"/>
      <c r="Z618" s="170"/>
      <c r="AA618" s="170"/>
      <c r="AB618" s="170"/>
      <c r="AC618" s="170"/>
      <c r="AD618" s="170"/>
      <c r="AE618" s="170"/>
      <c r="AF618" s="170"/>
      <c r="AG618" s="170"/>
      <c r="AH618" s="170"/>
      <c r="AI618" s="170"/>
      <c r="AJ618" s="170"/>
      <c r="AK618" s="170"/>
      <c r="AL618" s="170"/>
      <c r="AM618" s="170"/>
      <c r="AN618" s="170"/>
      <c r="AO618" s="170"/>
      <c r="AP618" s="170"/>
      <c r="AQ618" s="170"/>
      <c r="AR618" s="170"/>
      <c r="AS618" s="170"/>
      <c r="AT618" s="170"/>
      <c r="AU618" s="170"/>
      <c r="AV618" s="170"/>
      <c r="AW618" s="170"/>
      <c r="AX618" s="170"/>
      <c r="AY618" s="170"/>
      <c r="AZ618" s="170"/>
      <c r="BA618" s="170"/>
      <c r="BB618" s="170"/>
      <c r="BC618" s="170"/>
      <c r="BD618" s="170"/>
      <c r="BE618" s="170"/>
      <c r="BF618" s="170"/>
      <c r="BG618" s="170"/>
      <c r="BH618" s="170"/>
      <c r="BI618" s="170"/>
      <c r="BJ618" s="170"/>
      <c r="BK618" s="170"/>
      <c r="BL618" s="170"/>
      <c r="BM618" s="170"/>
      <c r="BN618" s="170"/>
      <c r="BO618" s="170"/>
      <c r="BP618" s="170"/>
      <c r="BQ618" s="170"/>
      <c r="BR618" s="170"/>
      <c r="BS618" s="170"/>
      <c r="BT618" s="170"/>
      <c r="BU618" s="170"/>
      <c r="BV618" s="170"/>
      <c r="BW618" s="170"/>
      <c r="BX618" s="170"/>
      <c r="BY618" s="170"/>
      <c r="BZ618" s="170"/>
      <c r="CA618" s="170"/>
      <c r="CB618" s="170"/>
      <c r="CC618" s="170"/>
      <c r="CD618" s="170"/>
      <c r="CE618" s="170"/>
      <c r="CF618" s="170"/>
      <c r="CG618" s="170"/>
      <c r="CH618" s="170"/>
      <c r="CI618" s="170"/>
      <c r="CJ618" s="170"/>
      <c r="CK618" s="170"/>
      <c r="CL618" s="170"/>
    </row>
    <row r="619" spans="2:90" x14ac:dyDescent="0.4">
      <c r="B619" s="171" t="s">
        <v>461</v>
      </c>
      <c r="E619" s="8"/>
      <c r="H619" s="170"/>
      <c r="I619" s="172"/>
      <c r="J619" s="172"/>
      <c r="K619" s="193"/>
      <c r="L619" s="193"/>
      <c r="M619" s="193"/>
      <c r="N619" s="193"/>
      <c r="O619" s="193"/>
      <c r="P619" s="193"/>
      <c r="R619" s="194"/>
      <c r="S619" s="195" t="str">
        <f t="shared" ref="S619:AX619" si="618">S$16</f>
        <v>S$12</v>
      </c>
      <c r="T619" s="195" t="str">
        <f t="shared" si="618"/>
        <v>T$12</v>
      </c>
      <c r="U619" s="195" t="str">
        <f t="shared" si="618"/>
        <v>U$12</v>
      </c>
      <c r="V619" s="195" t="str">
        <f t="shared" si="618"/>
        <v>V$12</v>
      </c>
      <c r="W619" s="195" t="str">
        <f t="shared" si="618"/>
        <v>W$12</v>
      </c>
      <c r="X619" s="195" t="str">
        <f t="shared" si="618"/>
        <v>X$12</v>
      </c>
      <c r="Y619" s="195" t="str">
        <f t="shared" si="618"/>
        <v>Y$12</v>
      </c>
      <c r="Z619" s="195" t="str">
        <f t="shared" si="618"/>
        <v>Z$12</v>
      </c>
      <c r="AA619" s="195" t="str">
        <f t="shared" si="618"/>
        <v>AA$12</v>
      </c>
      <c r="AB619" s="195" t="str">
        <f t="shared" si="618"/>
        <v>AB$12</v>
      </c>
      <c r="AC619" s="195" t="str">
        <f t="shared" si="618"/>
        <v>AC$12</v>
      </c>
      <c r="AD619" s="195" t="str">
        <f t="shared" si="618"/>
        <v>AD$12</v>
      </c>
      <c r="AE619" s="195" t="str">
        <f t="shared" si="618"/>
        <v>AE$12</v>
      </c>
      <c r="AF619" s="195" t="str">
        <f t="shared" si="618"/>
        <v>AF$12</v>
      </c>
      <c r="AG619" s="195" t="str">
        <f t="shared" si="618"/>
        <v>AG$12</v>
      </c>
      <c r="AH619" s="195" t="str">
        <f t="shared" si="618"/>
        <v>AH$12</v>
      </c>
      <c r="AI619" s="195" t="str">
        <f t="shared" si="618"/>
        <v>AI$12</v>
      </c>
      <c r="AJ619" s="195" t="str">
        <f t="shared" si="618"/>
        <v>AJ$12</v>
      </c>
      <c r="AK619" s="195" t="str">
        <f t="shared" si="618"/>
        <v>AK$12</v>
      </c>
      <c r="AL619" s="195" t="str">
        <f t="shared" si="618"/>
        <v>AL$12</v>
      </c>
      <c r="AM619" s="195" t="str">
        <f t="shared" si="618"/>
        <v>AM$12</v>
      </c>
      <c r="AN619" s="195" t="str">
        <f t="shared" si="618"/>
        <v>AN$12</v>
      </c>
      <c r="AO619" s="195" t="str">
        <f t="shared" si="618"/>
        <v>AO$12</v>
      </c>
      <c r="AP619" s="195" t="str">
        <f t="shared" si="618"/>
        <v>AP$12</v>
      </c>
      <c r="AQ619" s="195" t="str">
        <f t="shared" si="618"/>
        <v>AQ$12</v>
      </c>
      <c r="AR619" s="195" t="str">
        <f t="shared" si="618"/>
        <v>AR$12</v>
      </c>
      <c r="AS619" s="195" t="str">
        <f t="shared" si="618"/>
        <v>AS$12</v>
      </c>
      <c r="AT619" s="195" t="str">
        <f t="shared" si="618"/>
        <v>AT$12</v>
      </c>
      <c r="AU619" s="195" t="str">
        <f t="shared" si="618"/>
        <v>AU$12</v>
      </c>
      <c r="AV619" s="195" t="str">
        <f t="shared" si="618"/>
        <v>AV$12</v>
      </c>
      <c r="AW619" s="195" t="str">
        <f t="shared" si="618"/>
        <v>AW$12</v>
      </c>
      <c r="AX619" s="195" t="str">
        <f t="shared" si="618"/>
        <v>AX$12</v>
      </c>
      <c r="AY619" s="195" t="str">
        <f t="shared" ref="AY619:CD619" si="619">AY$16</f>
        <v>AY$12</v>
      </c>
      <c r="AZ619" s="195" t="str">
        <f t="shared" si="619"/>
        <v>AZ$12</v>
      </c>
      <c r="BA619" s="195" t="str">
        <f t="shared" si="619"/>
        <v>BA$12</v>
      </c>
      <c r="BB619" s="195" t="str">
        <f t="shared" si="619"/>
        <v>BB$12</v>
      </c>
      <c r="BC619" s="195" t="str">
        <f t="shared" si="619"/>
        <v>BC$12</v>
      </c>
      <c r="BD619" s="195" t="str">
        <f t="shared" si="619"/>
        <v>BD$12</v>
      </c>
      <c r="BE619" s="195" t="str">
        <f t="shared" si="619"/>
        <v>BE$12</v>
      </c>
      <c r="BF619" s="195" t="str">
        <f t="shared" si="619"/>
        <v>BF$12</v>
      </c>
      <c r="BG619" s="195" t="str">
        <f t="shared" si="619"/>
        <v>BG$12</v>
      </c>
      <c r="BH619" s="195" t="str">
        <f t="shared" si="619"/>
        <v>BH$12</v>
      </c>
      <c r="BI619" s="195" t="str">
        <f t="shared" si="619"/>
        <v>BI$12</v>
      </c>
      <c r="BJ619" s="195" t="str">
        <f t="shared" si="619"/>
        <v>BJ$12</v>
      </c>
      <c r="BK619" s="195" t="str">
        <f t="shared" si="619"/>
        <v>BK$12</v>
      </c>
      <c r="BL619" s="195" t="str">
        <f t="shared" si="619"/>
        <v>BL$12</v>
      </c>
      <c r="BM619" s="195" t="str">
        <f t="shared" si="619"/>
        <v>BM$12</v>
      </c>
      <c r="BN619" s="195" t="str">
        <f t="shared" si="619"/>
        <v>BN$12</v>
      </c>
      <c r="BO619" s="195" t="str">
        <f t="shared" si="619"/>
        <v>BO$12</v>
      </c>
      <c r="BP619" s="195" t="str">
        <f t="shared" si="619"/>
        <v>BP$12</v>
      </c>
      <c r="BQ619" s="195" t="str">
        <f t="shared" si="619"/>
        <v>BQ$12</v>
      </c>
      <c r="BR619" s="195" t="str">
        <f t="shared" si="619"/>
        <v>BR$12</v>
      </c>
      <c r="BS619" s="195" t="str">
        <f t="shared" si="619"/>
        <v>BS$12</v>
      </c>
      <c r="BT619" s="195" t="str">
        <f t="shared" si="619"/>
        <v>BT$12</v>
      </c>
      <c r="BU619" s="195" t="str">
        <f t="shared" si="619"/>
        <v>BU$12</v>
      </c>
      <c r="BV619" s="195" t="str">
        <f t="shared" si="619"/>
        <v>BV$12</v>
      </c>
      <c r="BW619" s="195" t="str">
        <f t="shared" si="619"/>
        <v>BW$12</v>
      </c>
      <c r="BX619" s="195" t="str">
        <f t="shared" si="619"/>
        <v>BX$12</v>
      </c>
      <c r="BY619" s="195" t="str">
        <f t="shared" si="619"/>
        <v>BY$12</v>
      </c>
      <c r="BZ619" s="195" t="str">
        <f t="shared" si="619"/>
        <v>BZ$12</v>
      </c>
      <c r="CA619" s="195" t="str">
        <f t="shared" si="619"/>
        <v>CA$12</v>
      </c>
      <c r="CB619" s="195" t="str">
        <f t="shared" si="619"/>
        <v>CB$12</v>
      </c>
      <c r="CC619" s="195" t="str">
        <f t="shared" si="619"/>
        <v>CC$12</v>
      </c>
      <c r="CD619" s="195" t="str">
        <f t="shared" si="619"/>
        <v>CD$12</v>
      </c>
      <c r="CE619" s="195" t="str">
        <f t="shared" ref="CE619:CL619" si="620">CE$16</f>
        <v>CE$12</v>
      </c>
      <c r="CF619" s="195" t="str">
        <f t="shared" si="620"/>
        <v>CF$12</v>
      </c>
      <c r="CG619" s="195" t="str">
        <f t="shared" si="620"/>
        <v>CG$12</v>
      </c>
      <c r="CH619" s="195" t="str">
        <f t="shared" si="620"/>
        <v>CH$12</v>
      </c>
      <c r="CI619" s="195" t="str">
        <f t="shared" si="620"/>
        <v>CI$12</v>
      </c>
      <c r="CJ619" s="195" t="str">
        <f t="shared" si="620"/>
        <v>CJ$12</v>
      </c>
      <c r="CK619" s="195" t="str">
        <f t="shared" si="620"/>
        <v>CK$12</v>
      </c>
      <c r="CL619" s="195" t="str">
        <f t="shared" si="620"/>
        <v>CL$12</v>
      </c>
    </row>
    <row r="620" spans="2:90" x14ac:dyDescent="0.4">
      <c r="B620" s="171" t="s">
        <v>462</v>
      </c>
      <c r="E620" s="8"/>
      <c r="H620" s="196"/>
      <c r="I620" s="197"/>
      <c r="J620" s="197"/>
      <c r="K620" s="198"/>
      <c r="L620" s="198"/>
      <c r="M620" s="198"/>
      <c r="N620" s="198"/>
      <c r="O620" s="198"/>
      <c r="P620" s="198"/>
      <c r="R620" s="198"/>
      <c r="S620" s="195" t="str">
        <f t="shared" ref="S620:AX620" si="621">S$17</f>
        <v>S$13</v>
      </c>
      <c r="T620" s="195" t="str">
        <f t="shared" si="621"/>
        <v>T$13</v>
      </c>
      <c r="U620" s="195" t="str">
        <f t="shared" si="621"/>
        <v>U$13</v>
      </c>
      <c r="V620" s="195" t="str">
        <f t="shared" si="621"/>
        <v>V$13</v>
      </c>
      <c r="W620" s="195" t="str">
        <f t="shared" si="621"/>
        <v>W$13</v>
      </c>
      <c r="X620" s="195" t="str">
        <f t="shared" si="621"/>
        <v>X$13</v>
      </c>
      <c r="Y620" s="195" t="str">
        <f t="shared" si="621"/>
        <v>Y$13</v>
      </c>
      <c r="Z620" s="195" t="str">
        <f t="shared" si="621"/>
        <v>Z$13</v>
      </c>
      <c r="AA620" s="195" t="str">
        <f t="shared" si="621"/>
        <v>AA$13</v>
      </c>
      <c r="AB620" s="195" t="str">
        <f t="shared" si="621"/>
        <v>AB$13</v>
      </c>
      <c r="AC620" s="195" t="str">
        <f t="shared" si="621"/>
        <v>AC$13</v>
      </c>
      <c r="AD620" s="195" t="str">
        <f t="shared" si="621"/>
        <v>AD$13</v>
      </c>
      <c r="AE620" s="195" t="str">
        <f t="shared" si="621"/>
        <v>AE$13</v>
      </c>
      <c r="AF620" s="195" t="str">
        <f t="shared" si="621"/>
        <v>AF$13</v>
      </c>
      <c r="AG620" s="195" t="str">
        <f t="shared" si="621"/>
        <v>AG$13</v>
      </c>
      <c r="AH620" s="195" t="str">
        <f t="shared" si="621"/>
        <v>AH$13</v>
      </c>
      <c r="AI620" s="195" t="str">
        <f t="shared" si="621"/>
        <v>AI$13</v>
      </c>
      <c r="AJ620" s="195" t="str">
        <f t="shared" si="621"/>
        <v>AJ$13</v>
      </c>
      <c r="AK620" s="195" t="str">
        <f t="shared" si="621"/>
        <v>AK$13</v>
      </c>
      <c r="AL620" s="195" t="str">
        <f t="shared" si="621"/>
        <v>AL$13</v>
      </c>
      <c r="AM620" s="195" t="str">
        <f t="shared" si="621"/>
        <v>AM$13</v>
      </c>
      <c r="AN620" s="195" t="str">
        <f t="shared" si="621"/>
        <v>AN$13</v>
      </c>
      <c r="AO620" s="195" t="str">
        <f t="shared" si="621"/>
        <v>AO$13</v>
      </c>
      <c r="AP620" s="195" t="str">
        <f t="shared" si="621"/>
        <v>AP$13</v>
      </c>
      <c r="AQ620" s="195" t="str">
        <f t="shared" si="621"/>
        <v>AQ$13</v>
      </c>
      <c r="AR620" s="195" t="str">
        <f t="shared" si="621"/>
        <v>AR$13</v>
      </c>
      <c r="AS620" s="195" t="str">
        <f t="shared" si="621"/>
        <v>AS$13</v>
      </c>
      <c r="AT620" s="195" t="str">
        <f t="shared" si="621"/>
        <v>AT$13</v>
      </c>
      <c r="AU620" s="195" t="str">
        <f t="shared" si="621"/>
        <v>AU$13</v>
      </c>
      <c r="AV620" s="195" t="str">
        <f t="shared" si="621"/>
        <v>AV$13</v>
      </c>
      <c r="AW620" s="195" t="str">
        <f t="shared" si="621"/>
        <v>AW$13</v>
      </c>
      <c r="AX620" s="195" t="str">
        <f t="shared" si="621"/>
        <v>AX$13</v>
      </c>
      <c r="AY620" s="195" t="str">
        <f t="shared" ref="AY620:CD620" si="622">AY$17</f>
        <v>AY$13</v>
      </c>
      <c r="AZ620" s="195" t="str">
        <f t="shared" si="622"/>
        <v>AZ$13</v>
      </c>
      <c r="BA620" s="195" t="str">
        <f t="shared" si="622"/>
        <v>BA$13</v>
      </c>
      <c r="BB620" s="195" t="str">
        <f t="shared" si="622"/>
        <v>BB$13</v>
      </c>
      <c r="BC620" s="195" t="str">
        <f t="shared" si="622"/>
        <v>BC$13</v>
      </c>
      <c r="BD620" s="195" t="str">
        <f t="shared" si="622"/>
        <v>BD$13</v>
      </c>
      <c r="BE620" s="195" t="str">
        <f t="shared" si="622"/>
        <v>BE$13</v>
      </c>
      <c r="BF620" s="195" t="str">
        <f t="shared" si="622"/>
        <v>BF$13</v>
      </c>
      <c r="BG620" s="195" t="str">
        <f t="shared" si="622"/>
        <v>BG$13</v>
      </c>
      <c r="BH620" s="195" t="str">
        <f t="shared" si="622"/>
        <v>BH$13</v>
      </c>
      <c r="BI620" s="195" t="str">
        <f t="shared" si="622"/>
        <v>BI$13</v>
      </c>
      <c r="BJ620" s="195" t="str">
        <f t="shared" si="622"/>
        <v>BJ$13</v>
      </c>
      <c r="BK620" s="195" t="str">
        <f t="shared" si="622"/>
        <v>BK$13</v>
      </c>
      <c r="BL620" s="195" t="str">
        <f t="shared" si="622"/>
        <v>BL$13</v>
      </c>
      <c r="BM620" s="195" t="str">
        <f t="shared" si="622"/>
        <v>BM$13</v>
      </c>
      <c r="BN620" s="195" t="str">
        <f t="shared" si="622"/>
        <v>BN$13</v>
      </c>
      <c r="BO620" s="195" t="str">
        <f t="shared" si="622"/>
        <v>BO$13</v>
      </c>
      <c r="BP620" s="195" t="str">
        <f t="shared" si="622"/>
        <v>BP$13</v>
      </c>
      <c r="BQ620" s="195" t="str">
        <f t="shared" si="622"/>
        <v>BQ$13</v>
      </c>
      <c r="BR620" s="195" t="str">
        <f t="shared" si="622"/>
        <v>BR$13</v>
      </c>
      <c r="BS620" s="195" t="str">
        <f t="shared" si="622"/>
        <v>BS$13</v>
      </c>
      <c r="BT620" s="195" t="str">
        <f t="shared" si="622"/>
        <v>BT$13</v>
      </c>
      <c r="BU620" s="195" t="str">
        <f t="shared" si="622"/>
        <v>BU$13</v>
      </c>
      <c r="BV620" s="195" t="str">
        <f t="shared" si="622"/>
        <v>BV$13</v>
      </c>
      <c r="BW620" s="195" t="str">
        <f t="shared" si="622"/>
        <v>BW$13</v>
      </c>
      <c r="BX620" s="195" t="str">
        <f t="shared" si="622"/>
        <v>BX$13</v>
      </c>
      <c r="BY620" s="195" t="str">
        <f t="shared" si="622"/>
        <v>BY$13</v>
      </c>
      <c r="BZ620" s="195" t="str">
        <f t="shared" si="622"/>
        <v>BZ$13</v>
      </c>
      <c r="CA620" s="195" t="str">
        <f t="shared" si="622"/>
        <v>CA$13</v>
      </c>
      <c r="CB620" s="195" t="str">
        <f t="shared" si="622"/>
        <v>CB$13</v>
      </c>
      <c r="CC620" s="195" t="str">
        <f t="shared" si="622"/>
        <v>CC$13</v>
      </c>
      <c r="CD620" s="195" t="str">
        <f t="shared" si="622"/>
        <v>CD$13</v>
      </c>
      <c r="CE620" s="195" t="str">
        <f t="shared" ref="CE620:CL620" si="623">CE$17</f>
        <v>CE$13</v>
      </c>
      <c r="CF620" s="195" t="str">
        <f t="shared" si="623"/>
        <v>CF$13</v>
      </c>
      <c r="CG620" s="195" t="str">
        <f t="shared" si="623"/>
        <v>CG$13</v>
      </c>
      <c r="CH620" s="195" t="str">
        <f t="shared" si="623"/>
        <v>CH$13</v>
      </c>
      <c r="CI620" s="195" t="str">
        <f t="shared" si="623"/>
        <v>CI$13</v>
      </c>
      <c r="CJ620" s="195" t="str">
        <f t="shared" si="623"/>
        <v>CJ$13</v>
      </c>
      <c r="CK620" s="195" t="str">
        <f t="shared" si="623"/>
        <v>CK$13</v>
      </c>
      <c r="CL620" s="195" t="str">
        <f t="shared" si="623"/>
        <v>CL$13</v>
      </c>
    </row>
    <row r="621" spans="2:90" x14ac:dyDescent="0.4">
      <c r="B621" s="171" t="s">
        <v>491</v>
      </c>
      <c r="E621" s="8"/>
      <c r="H621" s="196"/>
      <c r="I621" s="197"/>
      <c r="J621" s="197"/>
      <c r="K621" s="198"/>
      <c r="L621" s="198"/>
      <c r="M621" s="198"/>
      <c r="N621" s="198"/>
      <c r="O621" s="198"/>
      <c r="P621" s="198"/>
      <c r="R621" s="198"/>
      <c r="S621" s="186"/>
      <c r="T621" s="186"/>
      <c r="U621" s="186"/>
      <c r="V621" s="186"/>
      <c r="W621" s="186"/>
      <c r="X621" s="186"/>
      <c r="Y621" s="186"/>
      <c r="Z621" s="186"/>
      <c r="AA621" s="186"/>
      <c r="AB621" s="186"/>
      <c r="AC621" s="186"/>
      <c r="AD621" s="186"/>
      <c r="AE621" s="186"/>
      <c r="AF621" s="186"/>
      <c r="AG621" s="186"/>
      <c r="AH621" s="186"/>
      <c r="AI621" s="186"/>
      <c r="AJ621" s="186"/>
      <c r="AK621" s="186"/>
      <c r="AL621" s="186"/>
      <c r="AM621" s="186"/>
      <c r="AN621" s="186"/>
      <c r="AO621" s="186"/>
      <c r="AP621" s="186"/>
      <c r="AQ621" s="186"/>
      <c r="AR621" s="186"/>
      <c r="AS621" s="186"/>
      <c r="AT621" s="186"/>
      <c r="AU621" s="186"/>
      <c r="AV621" s="186"/>
      <c r="AW621" s="186"/>
      <c r="AX621" s="186"/>
      <c r="AY621" s="186"/>
      <c r="AZ621" s="186"/>
      <c r="BA621" s="186"/>
      <c r="BB621" s="186"/>
      <c r="BC621" s="186"/>
      <c r="BD621" s="186"/>
      <c r="BE621" s="186"/>
      <c r="BF621" s="186"/>
      <c r="BG621" s="186"/>
      <c r="BH621" s="186"/>
      <c r="BI621" s="186"/>
      <c r="BJ621" s="186"/>
      <c r="BK621" s="186"/>
      <c r="BL621" s="186"/>
      <c r="BM621" s="186"/>
      <c r="BN621" s="186"/>
      <c r="BO621" s="186"/>
      <c r="BP621" s="186"/>
      <c r="BQ621" s="186"/>
      <c r="BR621" s="186"/>
      <c r="BS621" s="186"/>
      <c r="BT621" s="186"/>
      <c r="BU621" s="186"/>
      <c r="BV621" s="186"/>
      <c r="BW621" s="186"/>
      <c r="BX621" s="186"/>
      <c r="BY621" s="186"/>
      <c r="BZ621" s="186"/>
      <c r="CA621" s="186"/>
      <c r="CB621" s="186"/>
      <c r="CC621" s="186"/>
      <c r="CD621" s="186"/>
      <c r="CE621" s="186"/>
      <c r="CF621" s="186"/>
      <c r="CG621" s="186"/>
      <c r="CH621" s="186"/>
      <c r="CI621" s="186"/>
      <c r="CJ621" s="186"/>
      <c r="CK621" s="186"/>
      <c r="CL621" s="186"/>
    </row>
    <row r="622" spans="2:90" x14ac:dyDescent="0.4">
      <c r="B622" s="171" t="s">
        <v>505</v>
      </c>
      <c r="E622" s="8"/>
      <c r="H622" s="196"/>
      <c r="I622" s="197"/>
      <c r="J622" s="197"/>
      <c r="K622" s="198"/>
      <c r="L622" s="198"/>
      <c r="M622" s="198"/>
      <c r="N622" s="198"/>
      <c r="O622" s="198"/>
      <c r="P622" s="198"/>
      <c r="R622" s="198"/>
      <c r="S622" s="186"/>
      <c r="T622" s="186"/>
      <c r="U622" s="186"/>
      <c r="V622" s="186"/>
      <c r="W622" s="186"/>
      <c r="X622" s="186"/>
      <c r="Y622" s="186"/>
      <c r="Z622" s="186"/>
      <c r="AA622" s="186"/>
      <c r="AB622" s="186"/>
      <c r="AC622" s="186"/>
      <c r="AD622" s="186"/>
      <c r="AE622" s="186"/>
      <c r="AF622" s="186"/>
      <c r="AG622" s="186"/>
      <c r="AH622" s="186"/>
      <c r="AI622" s="186"/>
      <c r="AJ622" s="186"/>
      <c r="AK622" s="186"/>
      <c r="AL622" s="186"/>
      <c r="AM622" s="186"/>
      <c r="AN622" s="186"/>
      <c r="AO622" s="186"/>
      <c r="AP622" s="186"/>
      <c r="AQ622" s="186"/>
      <c r="AR622" s="186"/>
      <c r="AS622" s="186"/>
      <c r="AT622" s="186"/>
      <c r="AU622" s="186"/>
      <c r="AV622" s="186"/>
      <c r="AW622" s="186"/>
      <c r="AX622" s="186"/>
      <c r="AY622" s="186"/>
      <c r="AZ622" s="186"/>
      <c r="BA622" s="186"/>
      <c r="BB622" s="186"/>
      <c r="BC622" s="186"/>
      <c r="BD622" s="186"/>
      <c r="BE622" s="186"/>
      <c r="BF622" s="186"/>
      <c r="BG622" s="186"/>
      <c r="BH622" s="186"/>
      <c r="BI622" s="186"/>
      <c r="BJ622" s="186"/>
      <c r="BK622" s="186"/>
      <c r="BL622" s="186"/>
      <c r="BM622" s="186"/>
      <c r="BN622" s="186"/>
      <c r="BO622" s="186"/>
      <c r="BP622" s="186"/>
      <c r="BQ622" s="186"/>
      <c r="BR622" s="186"/>
      <c r="BS622" s="186"/>
      <c r="BT622" s="186"/>
      <c r="BU622" s="186"/>
      <c r="BV622" s="186"/>
      <c r="BW622" s="186"/>
      <c r="BX622" s="186"/>
      <c r="BY622" s="186"/>
      <c r="BZ622" s="186"/>
      <c r="CA622" s="186"/>
      <c r="CB622" s="186"/>
      <c r="CC622" s="186"/>
      <c r="CD622" s="186"/>
      <c r="CE622" s="186"/>
      <c r="CF622" s="186"/>
      <c r="CG622" s="186"/>
      <c r="CH622" s="186"/>
      <c r="CI622" s="186"/>
      <c r="CJ622" s="186"/>
      <c r="CK622" s="186"/>
      <c r="CL622" s="186"/>
    </row>
    <row r="623" spans="2:90" x14ac:dyDescent="0.4">
      <c r="B623" s="171" t="s">
        <v>463</v>
      </c>
      <c r="E623" s="8"/>
      <c r="H623" s="196"/>
      <c r="I623" s="197"/>
      <c r="J623" s="197"/>
      <c r="K623" s="198"/>
      <c r="L623" s="198"/>
      <c r="M623" s="198"/>
      <c r="N623" s="198"/>
      <c r="O623" s="198"/>
      <c r="P623" s="198"/>
      <c r="R623" s="198"/>
      <c r="S623" s="186" t="str">
        <f t="shared" ref="S623:AX623" si="624">S$18</f>
        <v>S$14</v>
      </c>
      <c r="T623" s="186" t="str">
        <f t="shared" si="624"/>
        <v>T$14</v>
      </c>
      <c r="U623" s="186" t="str">
        <f t="shared" si="624"/>
        <v>U$14</v>
      </c>
      <c r="V623" s="186" t="str">
        <f t="shared" si="624"/>
        <v>V$14</v>
      </c>
      <c r="W623" s="186" t="str">
        <f t="shared" si="624"/>
        <v>W$14</v>
      </c>
      <c r="X623" s="186" t="str">
        <f t="shared" si="624"/>
        <v>X$14</v>
      </c>
      <c r="Y623" s="186" t="str">
        <f t="shared" si="624"/>
        <v>Y$14</v>
      </c>
      <c r="Z623" s="186" t="str">
        <f t="shared" si="624"/>
        <v>Z$14</v>
      </c>
      <c r="AA623" s="186" t="str">
        <f t="shared" si="624"/>
        <v>AA$14</v>
      </c>
      <c r="AB623" s="186" t="str">
        <f t="shared" si="624"/>
        <v>AB$14</v>
      </c>
      <c r="AC623" s="186" t="str">
        <f t="shared" si="624"/>
        <v>AC$14</v>
      </c>
      <c r="AD623" s="186" t="str">
        <f t="shared" si="624"/>
        <v>AD$14</v>
      </c>
      <c r="AE623" s="186" t="str">
        <f t="shared" si="624"/>
        <v>AE$14</v>
      </c>
      <c r="AF623" s="186" t="str">
        <f t="shared" si="624"/>
        <v>AF$14</v>
      </c>
      <c r="AG623" s="186" t="str">
        <f t="shared" si="624"/>
        <v>AG$14</v>
      </c>
      <c r="AH623" s="186" t="str">
        <f t="shared" si="624"/>
        <v>AH$14</v>
      </c>
      <c r="AI623" s="186" t="str">
        <f t="shared" si="624"/>
        <v>AI$14</v>
      </c>
      <c r="AJ623" s="186" t="str">
        <f t="shared" si="624"/>
        <v>AJ$14</v>
      </c>
      <c r="AK623" s="186" t="str">
        <f t="shared" si="624"/>
        <v>AK$14</v>
      </c>
      <c r="AL623" s="186" t="str">
        <f t="shared" si="624"/>
        <v>AL$14</v>
      </c>
      <c r="AM623" s="186" t="str">
        <f t="shared" si="624"/>
        <v>AM$14</v>
      </c>
      <c r="AN623" s="186" t="str">
        <f t="shared" si="624"/>
        <v>AN$14</v>
      </c>
      <c r="AO623" s="186" t="str">
        <f t="shared" si="624"/>
        <v>AO$14</v>
      </c>
      <c r="AP623" s="186" t="str">
        <f t="shared" si="624"/>
        <v>AP$14</v>
      </c>
      <c r="AQ623" s="186" t="str">
        <f t="shared" si="624"/>
        <v>AQ$14</v>
      </c>
      <c r="AR623" s="186" t="str">
        <f t="shared" si="624"/>
        <v>AR$14</v>
      </c>
      <c r="AS623" s="186" t="str">
        <f t="shared" si="624"/>
        <v>AS$14</v>
      </c>
      <c r="AT623" s="186" t="str">
        <f t="shared" si="624"/>
        <v>AT$14</v>
      </c>
      <c r="AU623" s="186" t="str">
        <f t="shared" si="624"/>
        <v>AU$14</v>
      </c>
      <c r="AV623" s="186" t="str">
        <f t="shared" si="624"/>
        <v>AV$14</v>
      </c>
      <c r="AW623" s="186" t="str">
        <f t="shared" si="624"/>
        <v>AW$14</v>
      </c>
      <c r="AX623" s="186" t="str">
        <f t="shared" si="624"/>
        <v>AX$14</v>
      </c>
      <c r="AY623" s="186" t="str">
        <f t="shared" ref="AY623:CD623" si="625">AY$18</f>
        <v>AY$14</v>
      </c>
      <c r="AZ623" s="186" t="str">
        <f t="shared" si="625"/>
        <v>AZ$14</v>
      </c>
      <c r="BA623" s="186" t="str">
        <f t="shared" si="625"/>
        <v>BA$14</v>
      </c>
      <c r="BB623" s="186" t="str">
        <f t="shared" si="625"/>
        <v>BB$14</v>
      </c>
      <c r="BC623" s="186" t="str">
        <f t="shared" si="625"/>
        <v>BC$14</v>
      </c>
      <c r="BD623" s="186" t="str">
        <f t="shared" si="625"/>
        <v>BD$14</v>
      </c>
      <c r="BE623" s="186" t="str">
        <f t="shared" si="625"/>
        <v>BE$14</v>
      </c>
      <c r="BF623" s="186" t="str">
        <f t="shared" si="625"/>
        <v>BF$14</v>
      </c>
      <c r="BG623" s="186" t="str">
        <f t="shared" si="625"/>
        <v>BG$14</v>
      </c>
      <c r="BH623" s="186" t="str">
        <f t="shared" si="625"/>
        <v>BH$14</v>
      </c>
      <c r="BI623" s="186" t="str">
        <f t="shared" si="625"/>
        <v>BI$14</v>
      </c>
      <c r="BJ623" s="186" t="str">
        <f t="shared" si="625"/>
        <v>BJ$14</v>
      </c>
      <c r="BK623" s="186" t="str">
        <f t="shared" si="625"/>
        <v>BK$14</v>
      </c>
      <c r="BL623" s="186" t="str">
        <f t="shared" si="625"/>
        <v>BL$14</v>
      </c>
      <c r="BM623" s="186" t="str">
        <f t="shared" si="625"/>
        <v>BM$14</v>
      </c>
      <c r="BN623" s="186" t="str">
        <f t="shared" si="625"/>
        <v>BN$14</v>
      </c>
      <c r="BO623" s="186" t="str">
        <f t="shared" si="625"/>
        <v>BO$14</v>
      </c>
      <c r="BP623" s="186" t="str">
        <f t="shared" si="625"/>
        <v>BP$14</v>
      </c>
      <c r="BQ623" s="186" t="str">
        <f t="shared" si="625"/>
        <v>BQ$14</v>
      </c>
      <c r="BR623" s="186" t="str">
        <f t="shared" si="625"/>
        <v>BR$14</v>
      </c>
      <c r="BS623" s="186" t="str">
        <f t="shared" si="625"/>
        <v>BS$14</v>
      </c>
      <c r="BT623" s="186" t="str">
        <f t="shared" si="625"/>
        <v>BT$14</v>
      </c>
      <c r="BU623" s="186" t="str">
        <f t="shared" si="625"/>
        <v>BU$14</v>
      </c>
      <c r="BV623" s="186" t="str">
        <f t="shared" si="625"/>
        <v>BV$14</v>
      </c>
      <c r="BW623" s="186" t="str">
        <f t="shared" si="625"/>
        <v>BW$14</v>
      </c>
      <c r="BX623" s="186" t="str">
        <f t="shared" si="625"/>
        <v>BX$14</v>
      </c>
      <c r="BY623" s="186" t="str">
        <f t="shared" si="625"/>
        <v>BY$14</v>
      </c>
      <c r="BZ623" s="186" t="str">
        <f t="shared" si="625"/>
        <v>BZ$14</v>
      </c>
      <c r="CA623" s="186" t="str">
        <f t="shared" si="625"/>
        <v>CA$14</v>
      </c>
      <c r="CB623" s="186" t="str">
        <f t="shared" si="625"/>
        <v>CB$14</v>
      </c>
      <c r="CC623" s="186" t="str">
        <f t="shared" si="625"/>
        <v>CC$14</v>
      </c>
      <c r="CD623" s="186" t="str">
        <f t="shared" si="625"/>
        <v>CD$14</v>
      </c>
      <c r="CE623" s="186" t="str">
        <f t="shared" ref="CE623:CL623" si="626">CE$18</f>
        <v>CE$14</v>
      </c>
      <c r="CF623" s="186" t="str">
        <f t="shared" si="626"/>
        <v>CF$14</v>
      </c>
      <c r="CG623" s="186" t="str">
        <f t="shared" si="626"/>
        <v>CG$14</v>
      </c>
      <c r="CH623" s="186" t="str">
        <f t="shared" si="626"/>
        <v>CH$14</v>
      </c>
      <c r="CI623" s="186" t="str">
        <f t="shared" si="626"/>
        <v>CI$14</v>
      </c>
      <c r="CJ623" s="186" t="str">
        <f t="shared" si="626"/>
        <v>CJ$14</v>
      </c>
      <c r="CK623" s="186" t="str">
        <f t="shared" si="626"/>
        <v>CK$14</v>
      </c>
      <c r="CL623" s="186" t="str">
        <f t="shared" si="626"/>
        <v>CL$14</v>
      </c>
    </row>
    <row r="624" spans="2:90" x14ac:dyDescent="0.4">
      <c r="B624" s="171" t="s">
        <v>464</v>
      </c>
      <c r="E624" s="8"/>
      <c r="H624" s="196"/>
      <c r="I624" s="197"/>
      <c r="J624" s="197"/>
      <c r="K624" s="198"/>
      <c r="L624" s="198"/>
      <c r="M624" s="198"/>
      <c r="N624" s="198"/>
      <c r="O624" s="198"/>
      <c r="P624" s="198"/>
      <c r="R624" s="198"/>
      <c r="S624" s="186" t="str">
        <f t="shared" ref="S624:AX624" si="627">S$19</f>
        <v>S$15</v>
      </c>
      <c r="T624" s="186" t="str">
        <f t="shared" si="627"/>
        <v>T$15</v>
      </c>
      <c r="U624" s="186" t="str">
        <f t="shared" si="627"/>
        <v>U$15</v>
      </c>
      <c r="V624" s="186" t="str">
        <f t="shared" si="627"/>
        <v>V$15</v>
      </c>
      <c r="W624" s="186" t="str">
        <f t="shared" si="627"/>
        <v>W$15</v>
      </c>
      <c r="X624" s="186" t="str">
        <f t="shared" si="627"/>
        <v>X$15</v>
      </c>
      <c r="Y624" s="186" t="str">
        <f t="shared" si="627"/>
        <v>Y$15</v>
      </c>
      <c r="Z624" s="186" t="str">
        <f t="shared" si="627"/>
        <v>Z$15</v>
      </c>
      <c r="AA624" s="186" t="str">
        <f t="shared" si="627"/>
        <v>AA$15</v>
      </c>
      <c r="AB624" s="186" t="str">
        <f t="shared" si="627"/>
        <v>AB$15</v>
      </c>
      <c r="AC624" s="186" t="str">
        <f t="shared" si="627"/>
        <v>AC$15</v>
      </c>
      <c r="AD624" s="186" t="str">
        <f t="shared" si="627"/>
        <v>AD$15</v>
      </c>
      <c r="AE624" s="186" t="str">
        <f t="shared" si="627"/>
        <v>AE$15</v>
      </c>
      <c r="AF624" s="186" t="str">
        <f t="shared" si="627"/>
        <v>AF$15</v>
      </c>
      <c r="AG624" s="186" t="str">
        <f t="shared" si="627"/>
        <v>AG$15</v>
      </c>
      <c r="AH624" s="186" t="str">
        <f t="shared" si="627"/>
        <v>AH$15</v>
      </c>
      <c r="AI624" s="186" t="str">
        <f t="shared" si="627"/>
        <v>AI$15</v>
      </c>
      <c r="AJ624" s="186" t="str">
        <f t="shared" si="627"/>
        <v>AJ$15</v>
      </c>
      <c r="AK624" s="186" t="str">
        <f t="shared" si="627"/>
        <v>AK$15</v>
      </c>
      <c r="AL624" s="186" t="str">
        <f t="shared" si="627"/>
        <v>AL$15</v>
      </c>
      <c r="AM624" s="186" t="str">
        <f t="shared" si="627"/>
        <v>AM$15</v>
      </c>
      <c r="AN624" s="186" t="str">
        <f t="shared" si="627"/>
        <v>AN$15</v>
      </c>
      <c r="AO624" s="186" t="str">
        <f t="shared" si="627"/>
        <v>AO$15</v>
      </c>
      <c r="AP624" s="186" t="str">
        <f t="shared" si="627"/>
        <v>AP$15</v>
      </c>
      <c r="AQ624" s="186" t="str">
        <f t="shared" si="627"/>
        <v>AQ$15</v>
      </c>
      <c r="AR624" s="186" t="str">
        <f t="shared" si="627"/>
        <v>AR$15</v>
      </c>
      <c r="AS624" s="186" t="str">
        <f t="shared" si="627"/>
        <v>AS$15</v>
      </c>
      <c r="AT624" s="186" t="str">
        <f t="shared" si="627"/>
        <v>AT$15</v>
      </c>
      <c r="AU624" s="186" t="str">
        <f t="shared" si="627"/>
        <v>AU$15</v>
      </c>
      <c r="AV624" s="186" t="str">
        <f t="shared" si="627"/>
        <v>AV$15</v>
      </c>
      <c r="AW624" s="186" t="str">
        <f t="shared" si="627"/>
        <v>AW$15</v>
      </c>
      <c r="AX624" s="186" t="str">
        <f t="shared" si="627"/>
        <v>AX$15</v>
      </c>
      <c r="AY624" s="186" t="str">
        <f t="shared" ref="AY624:CD624" si="628">AY$19</f>
        <v>AY$15</v>
      </c>
      <c r="AZ624" s="186" t="str">
        <f t="shared" si="628"/>
        <v>AZ$15</v>
      </c>
      <c r="BA624" s="186" t="str">
        <f t="shared" si="628"/>
        <v>BA$15</v>
      </c>
      <c r="BB624" s="186" t="str">
        <f t="shared" si="628"/>
        <v>BB$15</v>
      </c>
      <c r="BC624" s="186" t="str">
        <f t="shared" si="628"/>
        <v>BC$15</v>
      </c>
      <c r="BD624" s="186" t="str">
        <f t="shared" si="628"/>
        <v>BD$15</v>
      </c>
      <c r="BE624" s="186" t="str">
        <f t="shared" si="628"/>
        <v>BE$15</v>
      </c>
      <c r="BF624" s="186" t="str">
        <f t="shared" si="628"/>
        <v>BF$15</v>
      </c>
      <c r="BG624" s="186" t="str">
        <f t="shared" si="628"/>
        <v>BG$15</v>
      </c>
      <c r="BH624" s="186" t="str">
        <f t="shared" si="628"/>
        <v>BH$15</v>
      </c>
      <c r="BI624" s="186" t="str">
        <f t="shared" si="628"/>
        <v>BI$15</v>
      </c>
      <c r="BJ624" s="186" t="str">
        <f t="shared" si="628"/>
        <v>BJ$15</v>
      </c>
      <c r="BK624" s="186" t="str">
        <f t="shared" si="628"/>
        <v>BK$15</v>
      </c>
      <c r="BL624" s="186" t="str">
        <f t="shared" si="628"/>
        <v>BL$15</v>
      </c>
      <c r="BM624" s="186" t="str">
        <f t="shared" si="628"/>
        <v>BM$15</v>
      </c>
      <c r="BN624" s="186" t="str">
        <f t="shared" si="628"/>
        <v>BN$15</v>
      </c>
      <c r="BO624" s="186" t="str">
        <f t="shared" si="628"/>
        <v>BO$15</v>
      </c>
      <c r="BP624" s="186" t="str">
        <f t="shared" si="628"/>
        <v>BP$15</v>
      </c>
      <c r="BQ624" s="186" t="str">
        <f t="shared" si="628"/>
        <v>BQ$15</v>
      </c>
      <c r="BR624" s="186" t="str">
        <f t="shared" si="628"/>
        <v>BR$15</v>
      </c>
      <c r="BS624" s="186" t="str">
        <f t="shared" si="628"/>
        <v>BS$15</v>
      </c>
      <c r="BT624" s="186" t="str">
        <f t="shared" si="628"/>
        <v>BT$15</v>
      </c>
      <c r="BU624" s="186" t="str">
        <f t="shared" si="628"/>
        <v>BU$15</v>
      </c>
      <c r="BV624" s="186" t="str">
        <f t="shared" si="628"/>
        <v>BV$15</v>
      </c>
      <c r="BW624" s="186" t="str">
        <f t="shared" si="628"/>
        <v>BW$15</v>
      </c>
      <c r="BX624" s="186" t="str">
        <f t="shared" si="628"/>
        <v>BX$15</v>
      </c>
      <c r="BY624" s="186" t="str">
        <f t="shared" si="628"/>
        <v>BY$15</v>
      </c>
      <c r="BZ624" s="186" t="str">
        <f t="shared" si="628"/>
        <v>BZ$15</v>
      </c>
      <c r="CA624" s="186" t="str">
        <f t="shared" si="628"/>
        <v>CA$15</v>
      </c>
      <c r="CB624" s="186" t="str">
        <f t="shared" si="628"/>
        <v>CB$15</v>
      </c>
      <c r="CC624" s="186" t="str">
        <f t="shared" si="628"/>
        <v>CC$15</v>
      </c>
      <c r="CD624" s="186" t="str">
        <f t="shared" si="628"/>
        <v>CD$15</v>
      </c>
      <c r="CE624" s="186" t="str">
        <f t="shared" ref="CE624:CL624" si="629">CE$19</f>
        <v>CE$15</v>
      </c>
      <c r="CF624" s="186" t="str">
        <f t="shared" si="629"/>
        <v>CF$15</v>
      </c>
      <c r="CG624" s="186" t="str">
        <f t="shared" si="629"/>
        <v>CG$15</v>
      </c>
      <c r="CH624" s="186" t="str">
        <f t="shared" si="629"/>
        <v>CH$15</v>
      </c>
      <c r="CI624" s="186" t="str">
        <f t="shared" si="629"/>
        <v>CI$15</v>
      </c>
      <c r="CJ624" s="186" t="str">
        <f t="shared" si="629"/>
        <v>CJ$15</v>
      </c>
      <c r="CK624" s="186" t="str">
        <f t="shared" si="629"/>
        <v>CK$15</v>
      </c>
      <c r="CL624" s="186" t="str">
        <f t="shared" si="629"/>
        <v>CL$15</v>
      </c>
    </row>
    <row r="625" spans="2:90" x14ac:dyDescent="0.4">
      <c r="B625" s="70" t="s">
        <v>772</v>
      </c>
      <c r="C625" s="31"/>
      <c r="D625" t="s">
        <v>268</v>
      </c>
      <c r="E625" s="8" t="str">
        <f t="shared" ref="E625:E647" si="630">ROW()&amp;" "&amp;D625</f>
        <v>625 SUB-PV</v>
      </c>
      <c r="F625" t="s">
        <v>445</v>
      </c>
      <c r="G625" s="31" t="s">
        <v>81</v>
      </c>
      <c r="H625" s="48"/>
      <c r="I625" s="285"/>
      <c r="J625" s="285"/>
      <c r="K625" s="48"/>
      <c r="L625" s="48"/>
      <c r="M625" s="48"/>
      <c r="N625" s="48"/>
      <c r="O625" s="48"/>
      <c r="P625" s="48"/>
      <c r="R625" s="70"/>
      <c r="S625" s="286"/>
      <c r="T625" s="286"/>
      <c r="U625" s="286"/>
      <c r="V625" s="286"/>
      <c r="W625" s="286"/>
      <c r="X625" s="286"/>
      <c r="Y625" s="286"/>
      <c r="Z625" s="286"/>
      <c r="AA625" s="286"/>
      <c r="AB625" s="286"/>
      <c r="AC625" s="286"/>
      <c r="AD625" s="286"/>
      <c r="AE625" s="286"/>
      <c r="AF625" s="286"/>
      <c r="AG625" s="286"/>
      <c r="AH625" s="286"/>
      <c r="AI625" s="286"/>
      <c r="AJ625" s="286"/>
      <c r="AK625" s="286"/>
      <c r="AL625" s="286"/>
      <c r="AM625" s="286"/>
      <c r="AN625" s="286"/>
      <c r="AO625" s="286"/>
      <c r="AP625" s="286"/>
      <c r="AQ625" s="286"/>
      <c r="AR625" s="286"/>
      <c r="AS625" s="286"/>
      <c r="AT625" s="286"/>
      <c r="AU625" s="286"/>
      <c r="AV625" s="286"/>
      <c r="AW625" s="286"/>
      <c r="AX625" s="286"/>
      <c r="AY625" s="286"/>
      <c r="AZ625" s="286"/>
      <c r="BA625" s="286"/>
      <c r="BB625" s="286"/>
      <c r="BC625" s="286"/>
      <c r="BD625" s="286"/>
      <c r="BE625" s="286"/>
      <c r="BF625" s="286"/>
      <c r="BG625" s="286"/>
      <c r="BH625" s="286"/>
      <c r="BI625" s="286"/>
      <c r="BJ625" s="286"/>
      <c r="BK625" s="286"/>
      <c r="BL625" s="286"/>
      <c r="BM625" s="286"/>
      <c r="BN625" s="286"/>
      <c r="BO625" s="286"/>
      <c r="BP625" s="286"/>
      <c r="BQ625" s="286"/>
      <c r="BR625" s="286"/>
      <c r="BS625" s="286"/>
      <c r="BT625" s="286"/>
      <c r="BU625" s="286"/>
      <c r="BV625" s="286"/>
      <c r="BW625" s="286"/>
      <c r="BX625" s="286"/>
      <c r="BY625" s="286"/>
      <c r="BZ625" s="286"/>
      <c r="CA625" s="286"/>
      <c r="CB625" s="286"/>
      <c r="CC625" s="286"/>
      <c r="CD625" s="286"/>
      <c r="CE625" s="286"/>
      <c r="CF625" s="286"/>
      <c r="CG625" s="286"/>
      <c r="CH625" s="286"/>
      <c r="CI625" s="286"/>
      <c r="CJ625" s="286"/>
      <c r="CK625" s="286"/>
      <c r="CL625" s="286"/>
    </row>
    <row r="626" spans="2:90" collapsed="1" x14ac:dyDescent="0.4">
      <c r="B626" s="141" t="str">
        <f>"# of new "&amp;B641&amp;"s"</f>
        <v># of new subscribers</v>
      </c>
      <c r="D626" t="s">
        <v>268</v>
      </c>
      <c r="E626" s="8" t="str">
        <f t="shared" si="630"/>
        <v>626 SUB-PV</v>
      </c>
      <c r="G626" t="s">
        <v>332</v>
      </c>
      <c r="H626" s="12"/>
      <c r="I626" s="60"/>
      <c r="J626" s="60"/>
      <c r="K626" s="16"/>
      <c r="L626" s="16"/>
      <c r="M626" s="16"/>
      <c r="N626" s="16"/>
      <c r="O626" s="16"/>
      <c r="P626" s="16"/>
      <c r="R626" s="15"/>
      <c r="S626" s="76"/>
      <c r="T626" s="76"/>
      <c r="U626" s="76"/>
      <c r="V626" s="76"/>
      <c r="W626" s="76"/>
      <c r="X626" s="76"/>
      <c r="Y626" s="76"/>
      <c r="Z626" s="76"/>
      <c r="AA626" s="76"/>
      <c r="AB626" s="76"/>
      <c r="AC626" s="76"/>
      <c r="AD626" s="76"/>
      <c r="AE626" s="76"/>
      <c r="AF626" s="76"/>
      <c r="AG626" s="76"/>
      <c r="AH626" s="76"/>
      <c r="AI626" s="76"/>
      <c r="AJ626" s="76"/>
      <c r="AK626" s="76"/>
      <c r="AL626" s="76"/>
      <c r="AM626" s="76"/>
      <c r="AN626" s="76"/>
      <c r="AO626" s="76"/>
      <c r="AP626" s="76"/>
      <c r="AQ626" s="76"/>
      <c r="AR626" s="76"/>
      <c r="AS626" s="76"/>
      <c r="AT626" s="76"/>
      <c r="AU626" s="76"/>
      <c r="AV626" s="76"/>
      <c r="AW626" s="76"/>
      <c r="AX626" s="76"/>
      <c r="AY626" s="76"/>
      <c r="AZ626" s="76"/>
      <c r="BA626" s="76"/>
      <c r="BB626" s="76"/>
      <c r="BC626" s="76"/>
      <c r="BD626" s="76"/>
      <c r="BE626" s="76"/>
      <c r="BF626" s="76"/>
      <c r="BG626" s="76"/>
      <c r="BH626" s="76"/>
      <c r="BI626" s="76"/>
      <c r="BJ626" s="76"/>
      <c r="BK626" s="76"/>
      <c r="BL626" s="76"/>
      <c r="BM626" s="76"/>
      <c r="BN626" s="76"/>
      <c r="BO626" s="76"/>
      <c r="BP626" s="76"/>
      <c r="BQ626" s="76"/>
      <c r="BR626" s="76"/>
      <c r="BS626" s="76"/>
      <c r="BT626" s="76"/>
      <c r="BU626" s="76"/>
      <c r="BV626" s="76"/>
      <c r="BW626" s="76"/>
      <c r="BX626" s="76"/>
      <c r="BY626" s="76"/>
      <c r="BZ626" s="76"/>
      <c r="CA626" s="76"/>
      <c r="CB626" s="76"/>
      <c r="CC626" s="76"/>
      <c r="CD626" s="76"/>
      <c r="CE626" s="76"/>
      <c r="CF626" s="76"/>
      <c r="CG626" s="76"/>
      <c r="CH626" s="76"/>
      <c r="CI626" s="76"/>
      <c r="CJ626" s="76"/>
      <c r="CK626" s="76"/>
      <c r="CL626" s="76"/>
    </row>
    <row r="627" spans="2:90" x14ac:dyDescent="0.4">
      <c r="D627" t="s">
        <v>268</v>
      </c>
      <c r="E627" s="8" t="str">
        <f t="shared" si="630"/>
        <v>627 SUB-PV</v>
      </c>
      <c r="S627" s="72"/>
      <c r="T627" s="72"/>
      <c r="U627" s="72"/>
      <c r="V627" s="72"/>
      <c r="W627" s="72"/>
      <c r="X627" s="72"/>
      <c r="Y627" s="72"/>
      <c r="Z627" s="72"/>
      <c r="AA627" s="72"/>
      <c r="AB627" s="72"/>
      <c r="AC627" s="72"/>
      <c r="AD627" s="72"/>
      <c r="AE627" s="72"/>
      <c r="AF627" s="72"/>
      <c r="AG627" s="72"/>
      <c r="AH627" s="72"/>
      <c r="AI627" s="72"/>
      <c r="AJ627" s="72"/>
      <c r="AK627" s="72"/>
      <c r="AL627" s="72"/>
      <c r="AM627" s="72"/>
      <c r="AN627" s="72"/>
      <c r="AO627" s="72"/>
      <c r="AP627" s="72"/>
      <c r="AQ627" s="72"/>
      <c r="AR627" s="72"/>
      <c r="AS627" s="72"/>
      <c r="AT627" s="72"/>
      <c r="AU627" s="72"/>
      <c r="AV627" s="72"/>
      <c r="AW627" s="72"/>
      <c r="AX627" s="72"/>
      <c r="AY627" s="72"/>
      <c r="AZ627" s="72"/>
      <c r="BA627" s="72"/>
      <c r="BB627" s="72"/>
      <c r="BC627" s="72"/>
      <c r="BD627" s="72"/>
      <c r="BE627" s="72"/>
      <c r="BF627" s="72"/>
      <c r="BG627" s="72"/>
      <c r="BH627" s="72"/>
      <c r="BI627" s="72"/>
      <c r="BJ627" s="72"/>
      <c r="BK627" s="72"/>
      <c r="BL627" s="72"/>
      <c r="BM627" s="72"/>
      <c r="BN627" s="72"/>
      <c r="BO627" s="72"/>
      <c r="BP627" s="72"/>
      <c r="BQ627" s="72"/>
      <c r="BR627" s="72"/>
      <c r="BS627" s="72"/>
      <c r="BT627" s="72"/>
      <c r="BU627" s="72"/>
      <c r="BV627" s="72"/>
      <c r="BW627" s="72"/>
      <c r="BX627" s="72"/>
      <c r="BY627" s="72"/>
      <c r="BZ627" s="72"/>
      <c r="CA627" s="72"/>
      <c r="CB627" s="72"/>
      <c r="CC627" s="72"/>
      <c r="CD627" s="72"/>
      <c r="CE627" s="72"/>
      <c r="CF627" s="72"/>
      <c r="CG627" s="72"/>
      <c r="CH627" s="72"/>
      <c r="CI627" s="72"/>
      <c r="CJ627" s="72"/>
      <c r="CK627" s="72"/>
      <c r="CL627" s="72"/>
    </row>
    <row r="628" spans="2:90" x14ac:dyDescent="0.4">
      <c r="B628" s="95" t="str">
        <f>B633&amp;":"</f>
        <v># of subscribers:</v>
      </c>
      <c r="C628" s="6"/>
      <c r="D628" t="s">
        <v>268</v>
      </c>
      <c r="E628" s="8" t="str">
        <f t="shared" si="630"/>
        <v>628 SUB-PV</v>
      </c>
      <c r="G628" s="6"/>
      <c r="H628" s="12"/>
      <c r="I628" s="60"/>
      <c r="J628" s="60"/>
      <c r="S628" s="72"/>
      <c r="T628" s="72"/>
      <c r="U628" s="72"/>
      <c r="V628" s="72"/>
      <c r="W628" s="72"/>
      <c r="X628" s="72"/>
      <c r="Y628" s="72"/>
      <c r="Z628" s="72"/>
      <c r="AA628" s="72"/>
      <c r="AB628" s="72"/>
      <c r="AC628" s="72"/>
      <c r="AD628" s="72"/>
      <c r="AE628" s="72"/>
      <c r="AF628" s="72"/>
      <c r="AG628" s="72"/>
      <c r="AH628" s="72"/>
      <c r="AI628" s="72"/>
      <c r="AJ628" s="72"/>
      <c r="AK628" s="72"/>
      <c r="AL628" s="72"/>
      <c r="AM628" s="72"/>
      <c r="AN628" s="72"/>
      <c r="AO628" s="72"/>
      <c r="AP628" s="72"/>
      <c r="AQ628" s="72"/>
      <c r="AR628" s="72"/>
      <c r="AS628" s="72"/>
      <c r="AT628" s="72"/>
      <c r="AU628" s="72"/>
      <c r="AV628" s="72"/>
      <c r="AW628" s="72"/>
      <c r="AX628" s="72"/>
      <c r="AY628" s="72"/>
      <c r="AZ628" s="72"/>
      <c r="BA628" s="72"/>
      <c r="BB628" s="72"/>
      <c r="BC628" s="72"/>
      <c r="BD628" s="72"/>
      <c r="BE628" s="72"/>
      <c r="BF628" s="72"/>
      <c r="BG628" s="72"/>
      <c r="BH628" s="72"/>
      <c r="BI628" s="72"/>
      <c r="BJ628" s="72"/>
      <c r="BK628" s="72"/>
      <c r="BL628" s="72"/>
      <c r="BM628" s="72"/>
      <c r="BN628" s="72"/>
      <c r="BO628" s="72"/>
      <c r="BP628" s="72"/>
      <c r="BQ628" s="72"/>
      <c r="BR628" s="72"/>
      <c r="BS628" s="72"/>
      <c r="BT628" s="72"/>
      <c r="BU628" s="72"/>
      <c r="BV628" s="72"/>
      <c r="BW628" s="72"/>
      <c r="BX628" s="72"/>
      <c r="BY628" s="72"/>
      <c r="BZ628" s="72"/>
      <c r="CA628" s="72"/>
      <c r="CB628" s="72"/>
      <c r="CC628" s="72"/>
      <c r="CD628" s="72"/>
      <c r="CE628" s="72"/>
      <c r="CF628" s="72"/>
      <c r="CG628" s="72"/>
      <c r="CH628" s="72"/>
      <c r="CI628" s="72"/>
      <c r="CJ628" s="72"/>
      <c r="CK628" s="72"/>
      <c r="CL628" s="72"/>
    </row>
    <row r="629" spans="2:90" x14ac:dyDescent="0.4">
      <c r="B629" s="154" t="s">
        <v>71</v>
      </c>
      <c r="C629" s="6"/>
      <c r="D629" t="s">
        <v>268</v>
      </c>
      <c r="E629" s="8" t="str">
        <f t="shared" si="630"/>
        <v>629 SUB-PV</v>
      </c>
      <c r="G629" s="6"/>
      <c r="K629" s="15">
        <f>SUMIF($4:$4,K$2-1,629:629)</f>
        <v>0</v>
      </c>
      <c r="L629" s="15">
        <f ca="1">K633</f>
        <v>43665.791672049476</v>
      </c>
      <c r="M629" s="15">
        <f ca="1">L633</f>
        <v>67261.042687816574</v>
      </c>
      <c r="N629" s="15">
        <f ca="1">M633</f>
        <v>80010.97459511843</v>
      </c>
      <c r="O629" s="15">
        <f ca="1">N633</f>
        <v>86900.528918240714</v>
      </c>
      <c r="P629" s="15">
        <f ca="1">O633</f>
        <v>90623.369096239563</v>
      </c>
      <c r="R629" s="15"/>
      <c r="S629" s="76">
        <f t="shared" ref="S629:AY629" si="631">R633</f>
        <v>0</v>
      </c>
      <c r="T629" s="76">
        <f t="shared" ca="1" si="631"/>
        <v>4750</v>
      </c>
      <c r="U629" s="76">
        <f t="shared" ca="1" si="631"/>
        <v>9262.5</v>
      </c>
      <c r="V629" s="76">
        <f t="shared" ca="1" si="631"/>
        <v>13549.375</v>
      </c>
      <c r="W629" s="76">
        <f t="shared" ca="1" si="631"/>
        <v>17621.90625</v>
      </c>
      <c r="X629" s="76">
        <f t="shared" ca="1" si="631"/>
        <v>21490.810937499999</v>
      </c>
      <c r="Y629" s="76">
        <f t="shared" ca="1" si="631"/>
        <v>25166.270390624999</v>
      </c>
      <c r="Z629" s="76">
        <f t="shared" ca="1" si="631"/>
        <v>28657.956871093749</v>
      </c>
      <c r="AA629" s="76">
        <f t="shared" ca="1" si="631"/>
        <v>31975.059027539057</v>
      </c>
      <c r="AB629" s="76">
        <f t="shared" ca="1" si="631"/>
        <v>35126.306076162102</v>
      </c>
      <c r="AC629" s="76">
        <f t="shared" ca="1" si="631"/>
        <v>38119.990772353995</v>
      </c>
      <c r="AD629" s="76">
        <f t="shared" ca="1" si="631"/>
        <v>40963.991233736291</v>
      </c>
      <c r="AE629" s="76">
        <f t="shared" ca="1" si="631"/>
        <v>43665.791672049476</v>
      </c>
      <c r="AF629" s="76">
        <f t="shared" ca="1" si="631"/>
        <v>46232.502088447</v>
      </c>
      <c r="AG629" s="76">
        <f t="shared" ca="1" si="631"/>
        <v>48670.876984024653</v>
      </c>
      <c r="AH629" s="76">
        <f t="shared" ca="1" si="631"/>
        <v>50987.333134823421</v>
      </c>
      <c r="AI629" s="76">
        <f t="shared" ca="1" si="631"/>
        <v>53187.96647808225</v>
      </c>
      <c r="AJ629" s="76">
        <f t="shared" ca="1" si="631"/>
        <v>55278.568154178138</v>
      </c>
      <c r="AK629" s="76">
        <f t="shared" ca="1" si="631"/>
        <v>57264.639746469227</v>
      </c>
      <c r="AL629" s="76">
        <f t="shared" ca="1" si="631"/>
        <v>59151.407759145768</v>
      </c>
      <c r="AM629" s="76">
        <f t="shared" ca="1" si="631"/>
        <v>60943.837371188478</v>
      </c>
      <c r="AN629" s="76">
        <f t="shared" ca="1" si="631"/>
        <v>62646.645502629057</v>
      </c>
      <c r="AO629" s="76">
        <f t="shared" ca="1" si="631"/>
        <v>64264.313227497594</v>
      </c>
      <c r="AP629" s="76">
        <f t="shared" ca="1" si="631"/>
        <v>65801.097566122713</v>
      </c>
      <c r="AQ629" s="76">
        <f t="shared" ca="1" si="631"/>
        <v>67261.042687816574</v>
      </c>
      <c r="AR629" s="76">
        <f t="shared" ca="1" si="631"/>
        <v>68647.990553425741</v>
      </c>
      <c r="AS629" s="76">
        <f t="shared" ca="1" si="631"/>
        <v>69965.59102575446</v>
      </c>
      <c r="AT629" s="76">
        <f t="shared" ca="1" si="631"/>
        <v>71217.31147446674</v>
      </c>
      <c r="AU629" s="76">
        <f t="shared" ca="1" si="631"/>
        <v>72406.445900743405</v>
      </c>
      <c r="AV629" s="76">
        <f t="shared" ca="1" si="631"/>
        <v>73536.123605706234</v>
      </c>
      <c r="AW629" s="76">
        <f t="shared" ca="1" si="631"/>
        <v>74609.317425420915</v>
      </c>
      <c r="AX629" s="76">
        <f t="shared" ca="1" si="631"/>
        <v>75628.851554149864</v>
      </c>
      <c r="AY629" s="76">
        <f t="shared" ca="1" si="631"/>
        <v>76597.40897644237</v>
      </c>
      <c r="AZ629" s="76">
        <f t="shared" ref="AZ629:CE629" ca="1" si="632">AY633</f>
        <v>77517.538527620258</v>
      </c>
      <c r="BA629" s="76">
        <f t="shared" ca="1" si="632"/>
        <v>78391.661601239248</v>
      </c>
      <c r="BB629" s="76">
        <f t="shared" ca="1" si="632"/>
        <v>79222.078521177289</v>
      </c>
      <c r="BC629" s="76">
        <f t="shared" ca="1" si="632"/>
        <v>80010.97459511843</v>
      </c>
      <c r="BD629" s="76">
        <f t="shared" ca="1" si="632"/>
        <v>80760.425865362515</v>
      </c>
      <c r="BE629" s="76">
        <f t="shared" ca="1" si="632"/>
        <v>81472.404572094383</v>
      </c>
      <c r="BF629" s="76">
        <f t="shared" ca="1" si="632"/>
        <v>82148.784343489664</v>
      </c>
      <c r="BG629" s="76">
        <f t="shared" ca="1" si="632"/>
        <v>82791.34512631518</v>
      </c>
      <c r="BH629" s="76">
        <f t="shared" ca="1" si="632"/>
        <v>83401.777869999423</v>
      </c>
      <c r="BI629" s="76">
        <f t="shared" ca="1" si="632"/>
        <v>83981.688976499456</v>
      </c>
      <c r="BJ629" s="76">
        <f t="shared" ca="1" si="632"/>
        <v>84532.604527674484</v>
      </c>
      <c r="BK629" s="76">
        <f t="shared" ca="1" si="632"/>
        <v>85055.974301290757</v>
      </c>
      <c r="BL629" s="76">
        <f t="shared" ca="1" si="632"/>
        <v>85553.175586226222</v>
      </c>
      <c r="BM629" s="76">
        <f t="shared" ca="1" si="632"/>
        <v>86025.516806914908</v>
      </c>
      <c r="BN629" s="76">
        <f t="shared" ca="1" si="632"/>
        <v>86474.240966569167</v>
      </c>
      <c r="BO629" s="76">
        <f t="shared" ca="1" si="632"/>
        <v>86900.528918240714</v>
      </c>
      <c r="BP629" s="76">
        <f t="shared" ca="1" si="632"/>
        <v>87305.502472328677</v>
      </c>
      <c r="BQ629" s="76">
        <f t="shared" ca="1" si="632"/>
        <v>87690.227348712244</v>
      </c>
      <c r="BR629" s="76">
        <f t="shared" ca="1" si="632"/>
        <v>88055.715981276633</v>
      </c>
      <c r="BS629" s="76">
        <f t="shared" ca="1" si="632"/>
        <v>88402.930182212804</v>
      </c>
      <c r="BT629" s="76">
        <f t="shared" ca="1" si="632"/>
        <v>88732.783673102167</v>
      </c>
      <c r="BU629" s="76">
        <f t="shared" ca="1" si="632"/>
        <v>89046.144489447062</v>
      </c>
      <c r="BV629" s="76">
        <f t="shared" ca="1" si="632"/>
        <v>89343.837264974703</v>
      </c>
      <c r="BW629" s="76">
        <f t="shared" ca="1" si="632"/>
        <v>89626.645401725968</v>
      </c>
      <c r="BX629" s="76">
        <f t="shared" ca="1" si="632"/>
        <v>89895.313131639676</v>
      </c>
      <c r="BY629" s="76">
        <f t="shared" ca="1" si="632"/>
        <v>90150.547475057698</v>
      </c>
      <c r="BZ629" s="76">
        <f t="shared" ca="1" si="632"/>
        <v>90393.020101304806</v>
      </c>
      <c r="CA629" s="76">
        <f t="shared" ca="1" si="632"/>
        <v>90623.369096239563</v>
      </c>
      <c r="CB629" s="76">
        <f t="shared" ca="1" si="632"/>
        <v>90842.200641427582</v>
      </c>
      <c r="CC629" s="76">
        <f t="shared" ca="1" si="632"/>
        <v>91050.090609356208</v>
      </c>
      <c r="CD629" s="76">
        <f t="shared" ca="1" si="632"/>
        <v>91247.586078888402</v>
      </c>
      <c r="CE629" s="76">
        <f t="shared" ca="1" si="632"/>
        <v>91435.206774943988</v>
      </c>
      <c r="CF629" s="76">
        <f t="shared" ref="CF629:CL629" ca="1" si="633">CE633</f>
        <v>91613.446436196784</v>
      </c>
      <c r="CG629" s="76">
        <f t="shared" ca="1" si="633"/>
        <v>91782.77411438695</v>
      </c>
      <c r="CH629" s="76">
        <f t="shared" ca="1" si="633"/>
        <v>91943.6354086676</v>
      </c>
      <c r="CI629" s="76">
        <f t="shared" ca="1" si="633"/>
        <v>92096.453638234219</v>
      </c>
      <c r="CJ629" s="76">
        <f t="shared" ca="1" si="633"/>
        <v>92241.630956322508</v>
      </c>
      <c r="CK629" s="76">
        <f t="shared" ca="1" si="633"/>
        <v>92379.549408506384</v>
      </c>
      <c r="CL629" s="76">
        <f t="shared" ca="1" si="633"/>
        <v>92510.571938081062</v>
      </c>
    </row>
    <row r="630" spans="2:90" x14ac:dyDescent="0.4">
      <c r="B630" s="154" t="s">
        <v>72</v>
      </c>
      <c r="C630" s="6"/>
      <c r="D630" t="s">
        <v>268</v>
      </c>
      <c r="E630" s="8" t="str">
        <f t="shared" si="630"/>
        <v>630 SUB-PV</v>
      </c>
      <c r="G630" s="6"/>
      <c r="K630" s="34">
        <f t="shared" ref="K630:P630" ca="1" si="634">SUMIF($3:$3,K$2,630:630)</f>
        <v>60000</v>
      </c>
      <c r="L630" s="34">
        <f t="shared" ca="1" si="634"/>
        <v>60000</v>
      </c>
      <c r="M630" s="34">
        <f t="shared" ca="1" si="634"/>
        <v>60000</v>
      </c>
      <c r="N630" s="34">
        <f t="shared" ca="1" si="634"/>
        <v>60000</v>
      </c>
      <c r="O630" s="34">
        <f t="shared" ca="1" si="634"/>
        <v>60000</v>
      </c>
      <c r="P630" s="34">
        <f t="shared" ca="1" si="634"/>
        <v>60000</v>
      </c>
      <c r="R630" s="15"/>
      <c r="S630" s="76" cm="1">
        <f t="array" aca="1" ref="S630" ca="1">INDIRECT(S620)</f>
        <v>5000</v>
      </c>
      <c r="T630" s="76" cm="1">
        <f t="array" aca="1" ref="T630" ca="1">INDIRECT(T620)</f>
        <v>5000</v>
      </c>
      <c r="U630" s="76" cm="1">
        <f t="array" aca="1" ref="U630" ca="1">INDIRECT(U620)</f>
        <v>5000</v>
      </c>
      <c r="V630" s="76" cm="1">
        <f t="array" aca="1" ref="V630" ca="1">INDIRECT(V620)</f>
        <v>5000</v>
      </c>
      <c r="W630" s="76" cm="1">
        <f t="array" aca="1" ref="W630" ca="1">INDIRECT(W620)</f>
        <v>5000</v>
      </c>
      <c r="X630" s="76" cm="1">
        <f t="array" aca="1" ref="X630" ca="1">INDIRECT(X620)</f>
        <v>5000</v>
      </c>
      <c r="Y630" s="76" cm="1">
        <f t="array" aca="1" ref="Y630" ca="1">INDIRECT(Y620)</f>
        <v>5000</v>
      </c>
      <c r="Z630" s="76" cm="1">
        <f t="array" aca="1" ref="Z630" ca="1">INDIRECT(Z620)</f>
        <v>5000</v>
      </c>
      <c r="AA630" s="76" cm="1">
        <f t="array" aca="1" ref="AA630" ca="1">INDIRECT(AA620)</f>
        <v>5000</v>
      </c>
      <c r="AB630" s="76" cm="1">
        <f t="array" aca="1" ref="AB630" ca="1">INDIRECT(AB620)</f>
        <v>5000</v>
      </c>
      <c r="AC630" s="76" cm="1">
        <f t="array" aca="1" ref="AC630" ca="1">INDIRECT(AC620)</f>
        <v>5000</v>
      </c>
      <c r="AD630" s="76" cm="1">
        <f t="array" aca="1" ref="AD630" ca="1">INDIRECT(AD620)</f>
        <v>5000</v>
      </c>
      <c r="AE630" s="76" cm="1">
        <f t="array" aca="1" ref="AE630" ca="1">INDIRECT(AE620)</f>
        <v>5000</v>
      </c>
      <c r="AF630" s="76" cm="1">
        <f t="array" aca="1" ref="AF630" ca="1">INDIRECT(AF620)</f>
        <v>5000</v>
      </c>
      <c r="AG630" s="76" cm="1">
        <f t="array" aca="1" ref="AG630" ca="1">INDIRECT(AG620)</f>
        <v>5000</v>
      </c>
      <c r="AH630" s="76" cm="1">
        <f t="array" aca="1" ref="AH630" ca="1">INDIRECT(AH620)</f>
        <v>5000</v>
      </c>
      <c r="AI630" s="76" cm="1">
        <f t="array" aca="1" ref="AI630" ca="1">INDIRECT(AI620)</f>
        <v>5000</v>
      </c>
      <c r="AJ630" s="76" cm="1">
        <f t="array" aca="1" ref="AJ630" ca="1">INDIRECT(AJ620)</f>
        <v>5000</v>
      </c>
      <c r="AK630" s="76" cm="1">
        <f t="array" aca="1" ref="AK630" ca="1">INDIRECT(AK620)</f>
        <v>5000</v>
      </c>
      <c r="AL630" s="76" cm="1">
        <f t="array" aca="1" ref="AL630" ca="1">INDIRECT(AL620)</f>
        <v>5000</v>
      </c>
      <c r="AM630" s="76" cm="1">
        <f t="array" aca="1" ref="AM630" ca="1">INDIRECT(AM620)</f>
        <v>5000</v>
      </c>
      <c r="AN630" s="76" cm="1">
        <f t="array" aca="1" ref="AN630" ca="1">INDIRECT(AN620)</f>
        <v>5000</v>
      </c>
      <c r="AO630" s="76" cm="1">
        <f t="array" aca="1" ref="AO630" ca="1">INDIRECT(AO620)</f>
        <v>5000</v>
      </c>
      <c r="AP630" s="76" cm="1">
        <f t="array" aca="1" ref="AP630" ca="1">INDIRECT(AP620)</f>
        <v>5000</v>
      </c>
      <c r="AQ630" s="76" cm="1">
        <f t="array" aca="1" ref="AQ630" ca="1">INDIRECT(AQ620)</f>
        <v>5000</v>
      </c>
      <c r="AR630" s="76" cm="1">
        <f t="array" aca="1" ref="AR630" ca="1">INDIRECT(AR620)</f>
        <v>5000</v>
      </c>
      <c r="AS630" s="76" cm="1">
        <f t="array" aca="1" ref="AS630" ca="1">INDIRECT(AS620)</f>
        <v>5000</v>
      </c>
      <c r="AT630" s="76" cm="1">
        <f t="array" aca="1" ref="AT630" ca="1">INDIRECT(AT620)</f>
        <v>5000</v>
      </c>
      <c r="AU630" s="76" cm="1">
        <f t="array" aca="1" ref="AU630" ca="1">INDIRECT(AU620)</f>
        <v>5000</v>
      </c>
      <c r="AV630" s="76" cm="1">
        <f t="array" aca="1" ref="AV630" ca="1">INDIRECT(AV620)</f>
        <v>5000</v>
      </c>
      <c r="AW630" s="76" cm="1">
        <f t="array" aca="1" ref="AW630" ca="1">INDIRECT(AW620)</f>
        <v>5000</v>
      </c>
      <c r="AX630" s="76" cm="1">
        <f t="array" aca="1" ref="AX630" ca="1">INDIRECT(AX620)</f>
        <v>5000</v>
      </c>
      <c r="AY630" s="76" cm="1">
        <f t="array" aca="1" ref="AY630" ca="1">INDIRECT(AY620)</f>
        <v>5000</v>
      </c>
      <c r="AZ630" s="76" cm="1">
        <f t="array" aca="1" ref="AZ630" ca="1">INDIRECT(AZ620)</f>
        <v>5000</v>
      </c>
      <c r="BA630" s="76" cm="1">
        <f t="array" aca="1" ref="BA630" ca="1">INDIRECT(BA620)</f>
        <v>5000</v>
      </c>
      <c r="BB630" s="76" cm="1">
        <f t="array" aca="1" ref="BB630" ca="1">INDIRECT(BB620)</f>
        <v>5000</v>
      </c>
      <c r="BC630" s="76" cm="1">
        <f t="array" aca="1" ref="BC630" ca="1">INDIRECT(BC620)</f>
        <v>5000</v>
      </c>
      <c r="BD630" s="76" cm="1">
        <f t="array" aca="1" ref="BD630" ca="1">INDIRECT(BD620)</f>
        <v>5000</v>
      </c>
      <c r="BE630" s="76" cm="1">
        <f t="array" aca="1" ref="BE630" ca="1">INDIRECT(BE620)</f>
        <v>5000</v>
      </c>
      <c r="BF630" s="76" cm="1">
        <f t="array" aca="1" ref="BF630" ca="1">INDIRECT(BF620)</f>
        <v>5000</v>
      </c>
      <c r="BG630" s="76" cm="1">
        <f t="array" aca="1" ref="BG630" ca="1">INDIRECT(BG620)</f>
        <v>5000</v>
      </c>
      <c r="BH630" s="76" cm="1">
        <f t="array" aca="1" ref="BH630" ca="1">INDIRECT(BH620)</f>
        <v>5000</v>
      </c>
      <c r="BI630" s="76" cm="1">
        <f t="array" aca="1" ref="BI630" ca="1">INDIRECT(BI620)</f>
        <v>5000</v>
      </c>
      <c r="BJ630" s="76" cm="1">
        <f t="array" aca="1" ref="BJ630" ca="1">INDIRECT(BJ620)</f>
        <v>5000</v>
      </c>
      <c r="BK630" s="76" cm="1">
        <f t="array" aca="1" ref="BK630" ca="1">INDIRECT(BK620)</f>
        <v>5000</v>
      </c>
      <c r="BL630" s="76" cm="1">
        <f t="array" aca="1" ref="BL630" ca="1">INDIRECT(BL620)</f>
        <v>5000</v>
      </c>
      <c r="BM630" s="76" cm="1">
        <f t="array" aca="1" ref="BM630" ca="1">INDIRECT(BM620)</f>
        <v>5000</v>
      </c>
      <c r="BN630" s="76" cm="1">
        <f t="array" aca="1" ref="BN630" ca="1">INDIRECT(BN620)</f>
        <v>5000</v>
      </c>
      <c r="BO630" s="76" cm="1">
        <f t="array" aca="1" ref="BO630" ca="1">INDIRECT(BO620)</f>
        <v>5000</v>
      </c>
      <c r="BP630" s="76" cm="1">
        <f t="array" aca="1" ref="BP630" ca="1">INDIRECT(BP620)</f>
        <v>5000</v>
      </c>
      <c r="BQ630" s="76" cm="1">
        <f t="array" aca="1" ref="BQ630" ca="1">INDIRECT(BQ620)</f>
        <v>5000</v>
      </c>
      <c r="BR630" s="76" cm="1">
        <f t="array" aca="1" ref="BR630" ca="1">INDIRECT(BR620)</f>
        <v>5000</v>
      </c>
      <c r="BS630" s="76" cm="1">
        <f t="array" aca="1" ref="BS630" ca="1">INDIRECT(BS620)</f>
        <v>5000</v>
      </c>
      <c r="BT630" s="76" cm="1">
        <f t="array" aca="1" ref="BT630" ca="1">INDIRECT(BT620)</f>
        <v>5000</v>
      </c>
      <c r="BU630" s="76" cm="1">
        <f t="array" aca="1" ref="BU630" ca="1">INDIRECT(BU620)</f>
        <v>5000</v>
      </c>
      <c r="BV630" s="76" cm="1">
        <f t="array" aca="1" ref="BV630" ca="1">INDIRECT(BV620)</f>
        <v>5000</v>
      </c>
      <c r="BW630" s="76" cm="1">
        <f t="array" aca="1" ref="BW630" ca="1">INDIRECT(BW620)</f>
        <v>5000</v>
      </c>
      <c r="BX630" s="76" cm="1">
        <f t="array" aca="1" ref="BX630" ca="1">INDIRECT(BX620)</f>
        <v>5000</v>
      </c>
      <c r="BY630" s="76" cm="1">
        <f t="array" aca="1" ref="BY630" ca="1">INDIRECT(BY620)</f>
        <v>5000</v>
      </c>
      <c r="BZ630" s="76" cm="1">
        <f t="array" aca="1" ref="BZ630" ca="1">INDIRECT(BZ620)</f>
        <v>5000</v>
      </c>
      <c r="CA630" s="76" cm="1">
        <f t="array" aca="1" ref="CA630" ca="1">INDIRECT(CA620)</f>
        <v>5000</v>
      </c>
      <c r="CB630" s="76" cm="1">
        <f t="array" aca="1" ref="CB630" ca="1">INDIRECT(CB620)</f>
        <v>5000</v>
      </c>
      <c r="CC630" s="76" cm="1">
        <f t="array" aca="1" ref="CC630" ca="1">INDIRECT(CC620)</f>
        <v>5000</v>
      </c>
      <c r="CD630" s="76" cm="1">
        <f t="array" aca="1" ref="CD630" ca="1">INDIRECT(CD620)</f>
        <v>5000</v>
      </c>
      <c r="CE630" s="76" cm="1">
        <f t="array" aca="1" ref="CE630" ca="1">INDIRECT(CE620)</f>
        <v>5000</v>
      </c>
      <c r="CF630" s="76" cm="1">
        <f t="array" aca="1" ref="CF630" ca="1">INDIRECT(CF620)</f>
        <v>5000</v>
      </c>
      <c r="CG630" s="76" cm="1">
        <f t="array" aca="1" ref="CG630" ca="1">INDIRECT(CG620)</f>
        <v>5000</v>
      </c>
      <c r="CH630" s="76" cm="1">
        <f t="array" aca="1" ref="CH630" ca="1">INDIRECT(CH620)</f>
        <v>5000</v>
      </c>
      <c r="CI630" s="76" cm="1">
        <f t="array" aca="1" ref="CI630" ca="1">INDIRECT(CI620)</f>
        <v>5000</v>
      </c>
      <c r="CJ630" s="76" cm="1">
        <f t="array" aca="1" ref="CJ630" ca="1">INDIRECT(CJ620)</f>
        <v>5000</v>
      </c>
      <c r="CK630" s="76" cm="1">
        <f t="array" aca="1" ref="CK630" ca="1">INDIRECT(CK620)</f>
        <v>5000</v>
      </c>
      <c r="CL630" s="76" cm="1">
        <f t="array" aca="1" ref="CL630" ca="1">INDIRECT(CL620)</f>
        <v>5000</v>
      </c>
    </row>
    <row r="631" spans="2:90" x14ac:dyDescent="0.4">
      <c r="B631" s="141" t="s">
        <v>73</v>
      </c>
      <c r="D631" t="s">
        <v>268</v>
      </c>
      <c r="E631" s="8" t="str">
        <f t="shared" si="630"/>
        <v>631 SUB-PV</v>
      </c>
      <c r="G631" t="str">
        <f>E631</f>
        <v>631 SUB-PV</v>
      </c>
      <c r="H631" s="12"/>
      <c r="I631" s="60"/>
      <c r="J631" s="60"/>
      <c r="K631" s="16">
        <v>0.05</v>
      </c>
      <c r="L631" s="16">
        <v>0.05</v>
      </c>
      <c r="M631" s="16">
        <v>0.05</v>
      </c>
      <c r="N631" s="16">
        <v>0.05</v>
      </c>
      <c r="O631" s="16">
        <v>0.05</v>
      </c>
      <c r="P631" s="16">
        <v>0.05</v>
      </c>
      <c r="R631" s="20"/>
      <c r="S631" s="146" cm="1">
        <f t="array" ref="S631">INDEX($K:$P,ROW(),MATCH(S$3,$K$2:$P$2,0))</f>
        <v>0.05</v>
      </c>
      <c r="T631" s="146" cm="1">
        <f t="array" ref="T631">INDEX($K:$P,ROW(),MATCH(T$3,$K$2:$P$2,0))</f>
        <v>0.05</v>
      </c>
      <c r="U631" s="146" cm="1">
        <f t="array" ref="U631">INDEX($K:$P,ROW(),MATCH(U$3,$K$2:$P$2,0))</f>
        <v>0.05</v>
      </c>
      <c r="V631" s="146" cm="1">
        <f t="array" ref="V631">INDEX($K:$P,ROW(),MATCH(V$3,$K$2:$P$2,0))</f>
        <v>0.05</v>
      </c>
      <c r="W631" s="146" cm="1">
        <f t="array" ref="W631">INDEX($K:$P,ROW(),MATCH(W$3,$K$2:$P$2,0))</f>
        <v>0.05</v>
      </c>
      <c r="X631" s="146" cm="1">
        <f t="array" ref="X631">INDEX($K:$P,ROW(),MATCH(X$3,$K$2:$P$2,0))</f>
        <v>0.05</v>
      </c>
      <c r="Y631" s="146" cm="1">
        <f t="array" ref="Y631">INDEX($K:$P,ROW(),MATCH(Y$3,$K$2:$P$2,0))</f>
        <v>0.05</v>
      </c>
      <c r="Z631" s="146" cm="1">
        <f t="array" ref="Z631">INDEX($K:$P,ROW(),MATCH(Z$3,$K$2:$P$2,0))</f>
        <v>0.05</v>
      </c>
      <c r="AA631" s="146" cm="1">
        <f t="array" ref="AA631">INDEX($K:$P,ROW(),MATCH(AA$3,$K$2:$P$2,0))</f>
        <v>0.05</v>
      </c>
      <c r="AB631" s="146" cm="1">
        <f t="array" ref="AB631">INDEX($K:$P,ROW(),MATCH(AB$3,$K$2:$P$2,0))</f>
        <v>0.05</v>
      </c>
      <c r="AC631" s="146" cm="1">
        <f t="array" ref="AC631">INDEX($K:$P,ROW(),MATCH(AC$3,$K$2:$P$2,0))</f>
        <v>0.05</v>
      </c>
      <c r="AD631" s="146" cm="1">
        <f t="array" ref="AD631">INDEX($K:$P,ROW(),MATCH(AD$3,$K$2:$P$2,0))</f>
        <v>0.05</v>
      </c>
      <c r="AE631" s="146" cm="1">
        <f t="array" ref="AE631">INDEX($K:$P,ROW(),MATCH(AE$3,$K$2:$P$2,0))</f>
        <v>0.05</v>
      </c>
      <c r="AF631" s="146" cm="1">
        <f t="array" ref="AF631">INDEX($K:$P,ROW(),MATCH(AF$3,$K$2:$P$2,0))</f>
        <v>0.05</v>
      </c>
      <c r="AG631" s="146" cm="1">
        <f t="array" ref="AG631">INDEX($K:$P,ROW(),MATCH(AG$3,$K$2:$P$2,0))</f>
        <v>0.05</v>
      </c>
      <c r="AH631" s="146" cm="1">
        <f t="array" ref="AH631">INDEX($K:$P,ROW(),MATCH(AH$3,$K$2:$P$2,0))</f>
        <v>0.05</v>
      </c>
      <c r="AI631" s="146" cm="1">
        <f t="array" ref="AI631">INDEX($K:$P,ROW(),MATCH(AI$3,$K$2:$P$2,0))</f>
        <v>0.05</v>
      </c>
      <c r="AJ631" s="146" cm="1">
        <f t="array" ref="AJ631">INDEX($K:$P,ROW(),MATCH(AJ$3,$K$2:$P$2,0))</f>
        <v>0.05</v>
      </c>
      <c r="AK631" s="146" cm="1">
        <f t="array" ref="AK631">INDEX($K:$P,ROW(),MATCH(AK$3,$K$2:$P$2,0))</f>
        <v>0.05</v>
      </c>
      <c r="AL631" s="146" cm="1">
        <f t="array" ref="AL631">INDEX($K:$P,ROW(),MATCH(AL$3,$K$2:$P$2,0))</f>
        <v>0.05</v>
      </c>
      <c r="AM631" s="146" cm="1">
        <f t="array" ref="AM631">INDEX($K:$P,ROW(),MATCH(AM$3,$K$2:$P$2,0))</f>
        <v>0.05</v>
      </c>
      <c r="AN631" s="146" cm="1">
        <f t="array" ref="AN631">INDEX($K:$P,ROW(),MATCH(AN$3,$K$2:$P$2,0))</f>
        <v>0.05</v>
      </c>
      <c r="AO631" s="146" cm="1">
        <f t="array" ref="AO631">INDEX($K:$P,ROW(),MATCH(AO$3,$K$2:$P$2,0))</f>
        <v>0.05</v>
      </c>
      <c r="AP631" s="146" cm="1">
        <f t="array" ref="AP631">INDEX($K:$P,ROW(),MATCH(AP$3,$K$2:$P$2,0))</f>
        <v>0.05</v>
      </c>
      <c r="AQ631" s="146" cm="1">
        <f t="array" ref="AQ631">INDEX($K:$P,ROW(),MATCH(AQ$3,$K$2:$P$2,0))</f>
        <v>0.05</v>
      </c>
      <c r="AR631" s="146" cm="1">
        <f t="array" ref="AR631">INDEX($K:$P,ROW(),MATCH(AR$3,$K$2:$P$2,0))</f>
        <v>0.05</v>
      </c>
      <c r="AS631" s="146" cm="1">
        <f t="array" ref="AS631">INDEX($K:$P,ROW(),MATCH(AS$3,$K$2:$P$2,0))</f>
        <v>0.05</v>
      </c>
      <c r="AT631" s="146" cm="1">
        <f t="array" ref="AT631">INDEX($K:$P,ROW(),MATCH(AT$3,$K$2:$P$2,0))</f>
        <v>0.05</v>
      </c>
      <c r="AU631" s="146" cm="1">
        <f t="array" ref="AU631">INDEX($K:$P,ROW(),MATCH(AU$3,$K$2:$P$2,0))</f>
        <v>0.05</v>
      </c>
      <c r="AV631" s="146" cm="1">
        <f t="array" ref="AV631">INDEX($K:$P,ROW(),MATCH(AV$3,$K$2:$P$2,0))</f>
        <v>0.05</v>
      </c>
      <c r="AW631" s="146" cm="1">
        <f t="array" ref="AW631">INDEX($K:$P,ROW(),MATCH(AW$3,$K$2:$P$2,0))</f>
        <v>0.05</v>
      </c>
      <c r="AX631" s="146" cm="1">
        <f t="array" ref="AX631">INDEX($K:$P,ROW(),MATCH(AX$3,$K$2:$P$2,0))</f>
        <v>0.05</v>
      </c>
      <c r="AY631" s="146" cm="1">
        <f t="array" ref="AY631">INDEX($K:$P,ROW(),MATCH(AY$3,$K$2:$P$2,0))</f>
        <v>0.05</v>
      </c>
      <c r="AZ631" s="146" cm="1">
        <f t="array" ref="AZ631">INDEX($K:$P,ROW(),MATCH(AZ$3,$K$2:$P$2,0))</f>
        <v>0.05</v>
      </c>
      <c r="BA631" s="146" cm="1">
        <f t="array" ref="BA631">INDEX($K:$P,ROW(),MATCH(BA$3,$K$2:$P$2,0))</f>
        <v>0.05</v>
      </c>
      <c r="BB631" s="146" cm="1">
        <f t="array" ref="BB631">INDEX($K:$P,ROW(),MATCH(BB$3,$K$2:$P$2,0))</f>
        <v>0.05</v>
      </c>
      <c r="BC631" s="146" cm="1">
        <f t="array" ref="BC631">INDEX($K:$P,ROW(),MATCH(BC$3,$K$2:$P$2,0))</f>
        <v>0.05</v>
      </c>
      <c r="BD631" s="146" cm="1">
        <f t="array" ref="BD631">INDEX($K:$P,ROW(),MATCH(BD$3,$K$2:$P$2,0))</f>
        <v>0.05</v>
      </c>
      <c r="BE631" s="146" cm="1">
        <f t="array" ref="BE631">INDEX($K:$P,ROW(),MATCH(BE$3,$K$2:$P$2,0))</f>
        <v>0.05</v>
      </c>
      <c r="BF631" s="146" cm="1">
        <f t="array" ref="BF631">INDEX($K:$P,ROW(),MATCH(BF$3,$K$2:$P$2,0))</f>
        <v>0.05</v>
      </c>
      <c r="BG631" s="146" cm="1">
        <f t="array" ref="BG631">INDEX($K:$P,ROW(),MATCH(BG$3,$K$2:$P$2,0))</f>
        <v>0.05</v>
      </c>
      <c r="BH631" s="146" cm="1">
        <f t="array" ref="BH631">INDEX($K:$P,ROW(),MATCH(BH$3,$K$2:$P$2,0))</f>
        <v>0.05</v>
      </c>
      <c r="BI631" s="146" cm="1">
        <f t="array" ref="BI631">INDEX($K:$P,ROW(),MATCH(BI$3,$K$2:$P$2,0))</f>
        <v>0.05</v>
      </c>
      <c r="BJ631" s="146" cm="1">
        <f t="array" ref="BJ631">INDEX($K:$P,ROW(),MATCH(BJ$3,$K$2:$P$2,0))</f>
        <v>0.05</v>
      </c>
      <c r="BK631" s="146" cm="1">
        <f t="array" ref="BK631">INDEX($K:$P,ROW(),MATCH(BK$3,$K$2:$P$2,0))</f>
        <v>0.05</v>
      </c>
      <c r="BL631" s="146" cm="1">
        <f t="array" ref="BL631">INDEX($K:$P,ROW(),MATCH(BL$3,$K$2:$P$2,0))</f>
        <v>0.05</v>
      </c>
      <c r="BM631" s="146" cm="1">
        <f t="array" ref="BM631">INDEX($K:$P,ROW(),MATCH(BM$3,$K$2:$P$2,0))</f>
        <v>0.05</v>
      </c>
      <c r="BN631" s="146" cm="1">
        <f t="array" ref="BN631">INDEX($K:$P,ROW(),MATCH(BN$3,$K$2:$P$2,0))</f>
        <v>0.05</v>
      </c>
      <c r="BO631" s="146" cm="1">
        <f t="array" ref="BO631">INDEX($K:$P,ROW(),MATCH(BO$3,$K$2:$P$2,0))</f>
        <v>0.05</v>
      </c>
      <c r="BP631" s="146" cm="1">
        <f t="array" ref="BP631">INDEX($K:$P,ROW(),MATCH(BP$3,$K$2:$P$2,0))</f>
        <v>0.05</v>
      </c>
      <c r="BQ631" s="146" cm="1">
        <f t="array" ref="BQ631">INDEX($K:$P,ROW(),MATCH(BQ$3,$K$2:$P$2,0))</f>
        <v>0.05</v>
      </c>
      <c r="BR631" s="146" cm="1">
        <f t="array" ref="BR631">INDEX($K:$P,ROW(),MATCH(BR$3,$K$2:$P$2,0))</f>
        <v>0.05</v>
      </c>
      <c r="BS631" s="146" cm="1">
        <f t="array" ref="BS631">INDEX($K:$P,ROW(),MATCH(BS$3,$K$2:$P$2,0))</f>
        <v>0.05</v>
      </c>
      <c r="BT631" s="146" cm="1">
        <f t="array" ref="BT631">INDEX($K:$P,ROW(),MATCH(BT$3,$K$2:$P$2,0))</f>
        <v>0.05</v>
      </c>
      <c r="BU631" s="146" cm="1">
        <f t="array" ref="BU631">INDEX($K:$P,ROW(),MATCH(BU$3,$K$2:$P$2,0))</f>
        <v>0.05</v>
      </c>
      <c r="BV631" s="146" cm="1">
        <f t="array" ref="BV631">INDEX($K:$P,ROW(),MATCH(BV$3,$K$2:$P$2,0))</f>
        <v>0.05</v>
      </c>
      <c r="BW631" s="146" cm="1">
        <f t="array" ref="BW631">INDEX($K:$P,ROW(),MATCH(BW$3,$K$2:$P$2,0))</f>
        <v>0.05</v>
      </c>
      <c r="BX631" s="146" cm="1">
        <f t="array" ref="BX631">INDEX($K:$P,ROW(),MATCH(BX$3,$K$2:$P$2,0))</f>
        <v>0.05</v>
      </c>
      <c r="BY631" s="146" cm="1">
        <f t="array" ref="BY631">INDEX($K:$P,ROW(),MATCH(BY$3,$K$2:$P$2,0))</f>
        <v>0.05</v>
      </c>
      <c r="BZ631" s="146" cm="1">
        <f t="array" ref="BZ631">INDEX($K:$P,ROW(),MATCH(BZ$3,$K$2:$P$2,0))</f>
        <v>0.05</v>
      </c>
      <c r="CA631" s="146" cm="1">
        <f t="array" ref="CA631">INDEX($K:$P,ROW(),MATCH(CA$3,$K$2:$P$2,0))</f>
        <v>0.05</v>
      </c>
      <c r="CB631" s="146" cm="1">
        <f t="array" ref="CB631">INDEX($K:$P,ROW(),MATCH(CB$3,$K$2:$P$2,0))</f>
        <v>0.05</v>
      </c>
      <c r="CC631" s="146" cm="1">
        <f t="array" ref="CC631">INDEX($K:$P,ROW(),MATCH(CC$3,$K$2:$P$2,0))</f>
        <v>0.05</v>
      </c>
      <c r="CD631" s="146" cm="1">
        <f t="array" ref="CD631">INDEX($K:$P,ROW(),MATCH(CD$3,$K$2:$P$2,0))</f>
        <v>0.05</v>
      </c>
      <c r="CE631" s="146" cm="1">
        <f t="array" ref="CE631">INDEX($K:$P,ROW(),MATCH(CE$3,$K$2:$P$2,0))</f>
        <v>0.05</v>
      </c>
      <c r="CF631" s="146" cm="1">
        <f t="array" ref="CF631">INDEX($K:$P,ROW(),MATCH(CF$3,$K$2:$P$2,0))</f>
        <v>0.05</v>
      </c>
      <c r="CG631" s="146" cm="1">
        <f t="array" ref="CG631">INDEX($K:$P,ROW(),MATCH(CG$3,$K$2:$P$2,0))</f>
        <v>0.05</v>
      </c>
      <c r="CH631" s="146" cm="1">
        <f t="array" ref="CH631">INDEX($K:$P,ROW(),MATCH(CH$3,$K$2:$P$2,0))</f>
        <v>0.05</v>
      </c>
      <c r="CI631" s="146" cm="1">
        <f t="array" ref="CI631">INDEX($K:$P,ROW(),MATCH(CI$3,$K$2:$P$2,0))</f>
        <v>0.05</v>
      </c>
      <c r="CJ631" s="146" cm="1">
        <f t="array" ref="CJ631">INDEX($K:$P,ROW(),MATCH(CJ$3,$K$2:$P$2,0))</f>
        <v>0.05</v>
      </c>
      <c r="CK631" s="146" cm="1">
        <f t="array" ref="CK631">INDEX($K:$P,ROW(),MATCH(CK$3,$K$2:$P$2,0))</f>
        <v>0.05</v>
      </c>
      <c r="CL631" s="146" cm="1">
        <f t="array" ref="CL631">INDEX($K:$P,ROW(),MATCH(CL$3,$K$2:$P$2,0))</f>
        <v>0.05</v>
      </c>
    </row>
    <row r="632" spans="2:90" x14ac:dyDescent="0.4">
      <c r="B632" s="154" t="s">
        <v>74</v>
      </c>
      <c r="D632" t="s">
        <v>268</v>
      </c>
      <c r="E632" s="8" t="str">
        <f t="shared" si="630"/>
        <v>632 SUB-PV</v>
      </c>
      <c r="K632" s="34">
        <f t="shared" ref="K632:P632" ca="1" si="635">SUMIF($3:$3,K$2,632:632)</f>
        <v>-16334.208327950511</v>
      </c>
      <c r="L632" s="34">
        <f t="shared" ca="1" si="635"/>
        <v>-36404.748984232894</v>
      </c>
      <c r="M632" s="34">
        <f t="shared" ca="1" si="635"/>
        <v>-47250.068092698151</v>
      </c>
      <c r="N632" s="34">
        <f t="shared" ca="1" si="635"/>
        <v>-53110.445676877731</v>
      </c>
      <c r="O632" s="34">
        <f t="shared" ca="1" si="635"/>
        <v>-56277.159822001166</v>
      </c>
      <c r="P632" s="34">
        <f t="shared" ca="1" si="635"/>
        <v>-57988.325755062571</v>
      </c>
      <c r="R632" s="15"/>
      <c r="S632" s="76">
        <f ca="1">-SUM(S629:S630)*S631</f>
        <v>-250</v>
      </c>
      <c r="T632" s="76">
        <f t="shared" ref="T632:CE632" ca="1" si="636">-SUM(T629:T630)*T631</f>
        <v>-487.5</v>
      </c>
      <c r="U632" s="76">
        <f t="shared" ca="1" si="636"/>
        <v>-713.125</v>
      </c>
      <c r="V632" s="76">
        <f t="shared" ca="1" si="636"/>
        <v>-927.46875</v>
      </c>
      <c r="W632" s="76">
        <f t="shared" ca="1" si="636"/>
        <v>-1131.0953125000001</v>
      </c>
      <c r="X632" s="76">
        <f t="shared" ca="1" si="636"/>
        <v>-1324.540546875</v>
      </c>
      <c r="Y632" s="76">
        <f t="shared" ca="1" si="636"/>
        <v>-1508.31351953125</v>
      </c>
      <c r="Z632" s="76">
        <f t="shared" ca="1" si="636"/>
        <v>-1682.8978435546874</v>
      </c>
      <c r="AA632" s="76">
        <f t="shared" ca="1" si="636"/>
        <v>-1848.752951376953</v>
      </c>
      <c r="AB632" s="76">
        <f t="shared" ca="1" si="636"/>
        <v>-2006.3153038081052</v>
      </c>
      <c r="AC632" s="76">
        <f t="shared" ca="1" si="636"/>
        <v>-2155.9995386176997</v>
      </c>
      <c r="AD632" s="76">
        <f t="shared" ca="1" si="636"/>
        <v>-2298.1995616868148</v>
      </c>
      <c r="AE632" s="76">
        <f t="shared" ca="1" si="636"/>
        <v>-2433.2895836024741</v>
      </c>
      <c r="AF632" s="76">
        <f t="shared" ca="1" si="636"/>
        <v>-2561.62510442235</v>
      </c>
      <c r="AG632" s="76">
        <f t="shared" ca="1" si="636"/>
        <v>-2683.5438492012327</v>
      </c>
      <c r="AH632" s="76">
        <f t="shared" ca="1" si="636"/>
        <v>-2799.366656741171</v>
      </c>
      <c r="AI632" s="76">
        <f t="shared" ca="1" si="636"/>
        <v>-2909.3983239041127</v>
      </c>
      <c r="AJ632" s="76">
        <f t="shared" ca="1" si="636"/>
        <v>-3013.9284077089069</v>
      </c>
      <c r="AK632" s="76">
        <f t="shared" ca="1" si="636"/>
        <v>-3113.2319873234615</v>
      </c>
      <c r="AL632" s="76">
        <f t="shared" ca="1" si="636"/>
        <v>-3207.5703879572884</v>
      </c>
      <c r="AM632" s="76">
        <f t="shared" ca="1" si="636"/>
        <v>-3297.1918685594242</v>
      </c>
      <c r="AN632" s="76">
        <f t="shared" ca="1" si="636"/>
        <v>-3382.3322751314527</v>
      </c>
      <c r="AO632" s="76">
        <f t="shared" ca="1" si="636"/>
        <v>-3463.2156613748798</v>
      </c>
      <c r="AP632" s="76">
        <f t="shared" ca="1" si="636"/>
        <v>-3540.0548783061358</v>
      </c>
      <c r="AQ632" s="76">
        <f t="shared" ca="1" si="636"/>
        <v>-3613.052134390829</v>
      </c>
      <c r="AR632" s="76">
        <f t="shared" ca="1" si="636"/>
        <v>-3682.3995276712872</v>
      </c>
      <c r="AS632" s="76">
        <f t="shared" ca="1" si="636"/>
        <v>-3748.2795512877233</v>
      </c>
      <c r="AT632" s="76">
        <f t="shared" ca="1" si="636"/>
        <v>-3810.8655737233371</v>
      </c>
      <c r="AU632" s="76">
        <f t="shared" ca="1" si="636"/>
        <v>-3870.3222950371705</v>
      </c>
      <c r="AV632" s="76">
        <f t="shared" ca="1" si="636"/>
        <v>-3926.8061802853117</v>
      </c>
      <c r="AW632" s="76">
        <f t="shared" ca="1" si="636"/>
        <v>-3980.4658712710461</v>
      </c>
      <c r="AX632" s="76">
        <f t="shared" ca="1" si="636"/>
        <v>-4031.4425777074935</v>
      </c>
      <c r="AY632" s="76">
        <f t="shared" ca="1" si="636"/>
        <v>-4079.8704488221188</v>
      </c>
      <c r="AZ632" s="76">
        <f t="shared" ca="1" si="636"/>
        <v>-4125.8769263810127</v>
      </c>
      <c r="BA632" s="76">
        <f t="shared" ca="1" si="636"/>
        <v>-4169.5830800619624</v>
      </c>
      <c r="BB632" s="76">
        <f t="shared" ca="1" si="636"/>
        <v>-4211.103926058865</v>
      </c>
      <c r="BC632" s="76">
        <f t="shared" ca="1" si="636"/>
        <v>-4250.5487297559221</v>
      </c>
      <c r="BD632" s="76">
        <f t="shared" ca="1" si="636"/>
        <v>-4288.0212932681261</v>
      </c>
      <c r="BE632" s="76">
        <f t="shared" ca="1" si="636"/>
        <v>-4323.6202286047192</v>
      </c>
      <c r="BF632" s="76">
        <f t="shared" ca="1" si="636"/>
        <v>-4357.439217174483</v>
      </c>
      <c r="BG632" s="76">
        <f t="shared" ca="1" si="636"/>
        <v>-4389.5672563157596</v>
      </c>
      <c r="BH632" s="76">
        <f t="shared" ca="1" si="636"/>
        <v>-4420.0888934999712</v>
      </c>
      <c r="BI632" s="76">
        <f t="shared" ca="1" si="636"/>
        <v>-4449.0844488249732</v>
      </c>
      <c r="BJ632" s="76">
        <f t="shared" ca="1" si="636"/>
        <v>-4476.6302263837242</v>
      </c>
      <c r="BK632" s="76">
        <f t="shared" ca="1" si="636"/>
        <v>-4502.7987150645376</v>
      </c>
      <c r="BL632" s="76">
        <f t="shared" ca="1" si="636"/>
        <v>-4527.6587793113113</v>
      </c>
      <c r="BM632" s="76">
        <f t="shared" ca="1" si="636"/>
        <v>-4551.2758403457456</v>
      </c>
      <c r="BN632" s="76">
        <f t="shared" ca="1" si="636"/>
        <v>-4573.7120483284589</v>
      </c>
      <c r="BO632" s="76">
        <f t="shared" ca="1" si="636"/>
        <v>-4595.0264459120363</v>
      </c>
      <c r="BP632" s="76">
        <f t="shared" ca="1" si="636"/>
        <v>-4615.275123616434</v>
      </c>
      <c r="BQ632" s="76">
        <f t="shared" ca="1" si="636"/>
        <v>-4634.5113674356126</v>
      </c>
      <c r="BR632" s="76">
        <f t="shared" ca="1" si="636"/>
        <v>-4652.7857990638322</v>
      </c>
      <c r="BS632" s="76">
        <f t="shared" ca="1" si="636"/>
        <v>-4670.1465091106402</v>
      </c>
      <c r="BT632" s="76">
        <f t="shared" ca="1" si="636"/>
        <v>-4686.6391836551084</v>
      </c>
      <c r="BU632" s="76">
        <f t="shared" ca="1" si="636"/>
        <v>-4702.3072244723535</v>
      </c>
      <c r="BV632" s="76">
        <f t="shared" ca="1" si="636"/>
        <v>-4717.191863248735</v>
      </c>
      <c r="BW632" s="76">
        <f t="shared" ca="1" si="636"/>
        <v>-4731.3322700862982</v>
      </c>
      <c r="BX632" s="76">
        <f t="shared" ca="1" si="636"/>
        <v>-4744.7656565819843</v>
      </c>
      <c r="BY632" s="76">
        <f t="shared" ca="1" si="636"/>
        <v>-4757.5273737528851</v>
      </c>
      <c r="BZ632" s="76">
        <f t="shared" ca="1" si="636"/>
        <v>-4769.6510050652405</v>
      </c>
      <c r="CA632" s="76">
        <f t="shared" ca="1" si="636"/>
        <v>-4781.1684548119783</v>
      </c>
      <c r="CB632" s="76">
        <f t="shared" ca="1" si="636"/>
        <v>-4792.1100320713795</v>
      </c>
      <c r="CC632" s="76">
        <f t="shared" ca="1" si="636"/>
        <v>-4802.5045304678106</v>
      </c>
      <c r="CD632" s="76">
        <f t="shared" ca="1" si="636"/>
        <v>-4812.3793039444199</v>
      </c>
      <c r="CE632" s="76">
        <f t="shared" ca="1" si="636"/>
        <v>-4821.7603387472</v>
      </c>
      <c r="CF632" s="76">
        <f t="shared" ref="CF632:CL632" ca="1" si="637">-SUM(CF629:CF630)*CF631</f>
        <v>-4830.6723218098396</v>
      </c>
      <c r="CG632" s="76">
        <f t="shared" ca="1" si="637"/>
        <v>-4839.1387057193479</v>
      </c>
      <c r="CH632" s="76">
        <f t="shared" ca="1" si="637"/>
        <v>-4847.1817704333798</v>
      </c>
      <c r="CI632" s="76">
        <f t="shared" ca="1" si="637"/>
        <v>-4854.8226819117108</v>
      </c>
      <c r="CJ632" s="76">
        <f t="shared" ca="1" si="637"/>
        <v>-4862.0815478161257</v>
      </c>
      <c r="CK632" s="76">
        <f t="shared" ca="1" si="637"/>
        <v>-4868.9774704253196</v>
      </c>
      <c r="CL632" s="76">
        <f t="shared" ca="1" si="637"/>
        <v>-4875.5285969040533</v>
      </c>
    </row>
    <row r="633" spans="2:90" x14ac:dyDescent="0.4">
      <c r="B633" s="124" t="str">
        <f>"# of "&amp;B641&amp;"s"</f>
        <v># of subscribers</v>
      </c>
      <c r="C633" t="s">
        <v>80</v>
      </c>
      <c r="D633" t="s">
        <v>268</v>
      </c>
      <c r="E633" s="8" t="str">
        <f t="shared" si="630"/>
        <v>633 SUB-PV</v>
      </c>
      <c r="H633" s="31"/>
      <c r="I633" s="73"/>
      <c r="J633" s="73"/>
      <c r="K633" s="116">
        <f t="shared" ref="K633:P633" ca="1" si="638">SUMIF($4:$4,K$2,633:633)</f>
        <v>43665.791672049476</v>
      </c>
      <c r="L633" s="116">
        <f t="shared" ca="1" si="638"/>
        <v>67261.042687816574</v>
      </c>
      <c r="M633" s="116">
        <f t="shared" ca="1" si="638"/>
        <v>80010.97459511843</v>
      </c>
      <c r="N633" s="116">
        <f t="shared" ca="1" si="638"/>
        <v>86900.528918240714</v>
      </c>
      <c r="O633" s="116">
        <f t="shared" ca="1" si="638"/>
        <v>90623.369096239563</v>
      </c>
      <c r="P633" s="116">
        <f t="shared" ca="1" si="638"/>
        <v>92635.043341177006</v>
      </c>
      <c r="R633" s="114"/>
      <c r="S633" s="147">
        <f t="shared" ref="S633" ca="1" si="639">S629+S630+S632</f>
        <v>4750</v>
      </c>
      <c r="T633" s="147">
        <f t="shared" ref="T633:AX633" ca="1" si="640">T629+T630+T632</f>
        <v>9262.5</v>
      </c>
      <c r="U633" s="147">
        <f t="shared" ca="1" si="640"/>
        <v>13549.375</v>
      </c>
      <c r="V633" s="147">
        <f t="shared" ca="1" si="640"/>
        <v>17621.90625</v>
      </c>
      <c r="W633" s="147">
        <f t="shared" ca="1" si="640"/>
        <v>21490.810937499999</v>
      </c>
      <c r="X633" s="147">
        <f t="shared" ca="1" si="640"/>
        <v>25166.270390624999</v>
      </c>
      <c r="Y633" s="147">
        <f t="shared" ca="1" si="640"/>
        <v>28657.956871093749</v>
      </c>
      <c r="Z633" s="147">
        <f t="shared" ca="1" si="640"/>
        <v>31975.059027539057</v>
      </c>
      <c r="AA633" s="147">
        <f t="shared" ca="1" si="640"/>
        <v>35126.306076162102</v>
      </c>
      <c r="AB633" s="147">
        <f t="shared" ca="1" si="640"/>
        <v>38119.990772353995</v>
      </c>
      <c r="AC633" s="147">
        <f t="shared" ca="1" si="640"/>
        <v>40963.991233736291</v>
      </c>
      <c r="AD633" s="147">
        <f t="shared" ca="1" si="640"/>
        <v>43665.791672049476</v>
      </c>
      <c r="AE633" s="147">
        <f t="shared" ca="1" si="640"/>
        <v>46232.502088447</v>
      </c>
      <c r="AF633" s="147">
        <f t="shared" ca="1" si="640"/>
        <v>48670.876984024653</v>
      </c>
      <c r="AG633" s="147">
        <f t="shared" ca="1" si="640"/>
        <v>50987.333134823421</v>
      </c>
      <c r="AH633" s="147">
        <f t="shared" ca="1" si="640"/>
        <v>53187.96647808225</v>
      </c>
      <c r="AI633" s="147">
        <f t="shared" ca="1" si="640"/>
        <v>55278.568154178138</v>
      </c>
      <c r="AJ633" s="147">
        <f t="shared" ca="1" si="640"/>
        <v>57264.639746469227</v>
      </c>
      <c r="AK633" s="147">
        <f t="shared" ca="1" si="640"/>
        <v>59151.407759145768</v>
      </c>
      <c r="AL633" s="147">
        <f t="shared" ca="1" si="640"/>
        <v>60943.837371188478</v>
      </c>
      <c r="AM633" s="147">
        <f t="shared" ca="1" si="640"/>
        <v>62646.645502629057</v>
      </c>
      <c r="AN633" s="147">
        <f t="shared" ca="1" si="640"/>
        <v>64264.313227497594</v>
      </c>
      <c r="AO633" s="147">
        <f t="shared" ca="1" si="640"/>
        <v>65801.097566122713</v>
      </c>
      <c r="AP633" s="147">
        <f t="shared" ca="1" si="640"/>
        <v>67261.042687816574</v>
      </c>
      <c r="AQ633" s="147">
        <f t="shared" ca="1" si="640"/>
        <v>68647.990553425741</v>
      </c>
      <c r="AR633" s="147">
        <f t="shared" ca="1" si="640"/>
        <v>69965.59102575446</v>
      </c>
      <c r="AS633" s="147">
        <f t="shared" ca="1" si="640"/>
        <v>71217.31147446674</v>
      </c>
      <c r="AT633" s="147">
        <f t="shared" ca="1" si="640"/>
        <v>72406.445900743405</v>
      </c>
      <c r="AU633" s="147">
        <f t="shared" ca="1" si="640"/>
        <v>73536.123605706234</v>
      </c>
      <c r="AV633" s="147">
        <f t="shared" ca="1" si="640"/>
        <v>74609.317425420915</v>
      </c>
      <c r="AW633" s="147">
        <f t="shared" ca="1" si="640"/>
        <v>75628.851554149864</v>
      </c>
      <c r="AX633" s="147">
        <f t="shared" ca="1" si="640"/>
        <v>76597.40897644237</v>
      </c>
      <c r="AY633" s="147">
        <f t="shared" ref="AY633:CD633" ca="1" si="641">AY629+AY630+AY632</f>
        <v>77517.538527620258</v>
      </c>
      <c r="AZ633" s="147">
        <f t="shared" ca="1" si="641"/>
        <v>78391.661601239248</v>
      </c>
      <c r="BA633" s="147">
        <f t="shared" ca="1" si="641"/>
        <v>79222.078521177289</v>
      </c>
      <c r="BB633" s="147">
        <f t="shared" ca="1" si="641"/>
        <v>80010.97459511843</v>
      </c>
      <c r="BC633" s="147">
        <f t="shared" ca="1" si="641"/>
        <v>80760.425865362515</v>
      </c>
      <c r="BD633" s="147">
        <f t="shared" ca="1" si="641"/>
        <v>81472.404572094383</v>
      </c>
      <c r="BE633" s="147">
        <f t="shared" ca="1" si="641"/>
        <v>82148.784343489664</v>
      </c>
      <c r="BF633" s="147">
        <f t="shared" ca="1" si="641"/>
        <v>82791.34512631518</v>
      </c>
      <c r="BG633" s="147">
        <f t="shared" ca="1" si="641"/>
        <v>83401.777869999423</v>
      </c>
      <c r="BH633" s="147">
        <f t="shared" ca="1" si="641"/>
        <v>83981.688976499456</v>
      </c>
      <c r="BI633" s="147">
        <f t="shared" ca="1" si="641"/>
        <v>84532.604527674484</v>
      </c>
      <c r="BJ633" s="147">
        <f t="shared" ca="1" si="641"/>
        <v>85055.974301290757</v>
      </c>
      <c r="BK633" s="147">
        <f t="shared" ca="1" si="641"/>
        <v>85553.175586226222</v>
      </c>
      <c r="BL633" s="147">
        <f t="shared" ca="1" si="641"/>
        <v>86025.516806914908</v>
      </c>
      <c r="BM633" s="147">
        <f t="shared" ca="1" si="641"/>
        <v>86474.240966569167</v>
      </c>
      <c r="BN633" s="147">
        <f t="shared" ca="1" si="641"/>
        <v>86900.528918240714</v>
      </c>
      <c r="BO633" s="147">
        <f t="shared" ca="1" si="641"/>
        <v>87305.502472328677</v>
      </c>
      <c r="BP633" s="147">
        <f t="shared" ca="1" si="641"/>
        <v>87690.227348712244</v>
      </c>
      <c r="BQ633" s="147">
        <f t="shared" ca="1" si="641"/>
        <v>88055.715981276633</v>
      </c>
      <c r="BR633" s="147">
        <f t="shared" ca="1" si="641"/>
        <v>88402.930182212804</v>
      </c>
      <c r="BS633" s="147">
        <f t="shared" ca="1" si="641"/>
        <v>88732.783673102167</v>
      </c>
      <c r="BT633" s="147">
        <f t="shared" ca="1" si="641"/>
        <v>89046.144489447062</v>
      </c>
      <c r="BU633" s="147">
        <f t="shared" ca="1" si="641"/>
        <v>89343.837264974703</v>
      </c>
      <c r="BV633" s="147">
        <f t="shared" ca="1" si="641"/>
        <v>89626.645401725968</v>
      </c>
      <c r="BW633" s="147">
        <f t="shared" ca="1" si="641"/>
        <v>89895.313131639676</v>
      </c>
      <c r="BX633" s="147">
        <f t="shared" ca="1" si="641"/>
        <v>90150.547475057698</v>
      </c>
      <c r="BY633" s="147">
        <f t="shared" ca="1" si="641"/>
        <v>90393.020101304806</v>
      </c>
      <c r="BZ633" s="147">
        <f t="shared" ca="1" si="641"/>
        <v>90623.369096239563</v>
      </c>
      <c r="CA633" s="147">
        <f t="shared" ca="1" si="641"/>
        <v>90842.200641427582</v>
      </c>
      <c r="CB633" s="147">
        <f t="shared" ca="1" si="641"/>
        <v>91050.090609356208</v>
      </c>
      <c r="CC633" s="147">
        <f t="shared" ca="1" si="641"/>
        <v>91247.586078888402</v>
      </c>
      <c r="CD633" s="147">
        <f t="shared" ca="1" si="641"/>
        <v>91435.206774943988</v>
      </c>
      <c r="CE633" s="147">
        <f t="shared" ref="CE633:CK633" ca="1" si="642">CE629+CE630+CE632</f>
        <v>91613.446436196784</v>
      </c>
      <c r="CF633" s="147">
        <f t="shared" ca="1" si="642"/>
        <v>91782.77411438695</v>
      </c>
      <c r="CG633" s="147">
        <f t="shared" ca="1" si="642"/>
        <v>91943.6354086676</v>
      </c>
      <c r="CH633" s="147">
        <f t="shared" ca="1" si="642"/>
        <v>92096.453638234219</v>
      </c>
      <c r="CI633" s="147">
        <f t="shared" ca="1" si="642"/>
        <v>92241.630956322508</v>
      </c>
      <c r="CJ633" s="147">
        <f t="shared" ca="1" si="642"/>
        <v>92379.549408506384</v>
      </c>
      <c r="CK633" s="147">
        <f t="shared" ca="1" si="642"/>
        <v>92510.571938081062</v>
      </c>
      <c r="CL633" s="147">
        <f t="shared" ref="CL633" ca="1" si="643">CL629+CL630+CL632</f>
        <v>92635.043341177006</v>
      </c>
    </row>
    <row r="634" spans="2:90" x14ac:dyDescent="0.4">
      <c r="B634" s="141" t="s">
        <v>62</v>
      </c>
      <c r="D634" t="s">
        <v>268</v>
      </c>
      <c r="E634" s="8" t="str">
        <f t="shared" si="630"/>
        <v>634 SUB-PV</v>
      </c>
      <c r="H634" s="12"/>
      <c r="I634" s="60"/>
      <c r="J634" s="60"/>
      <c r="K634" s="34">
        <f t="shared" ref="K634:P634" ca="1" si="644">K633-SUM(K632,K629:K630)</f>
        <v>0</v>
      </c>
      <c r="L634" s="34">
        <f t="shared" ca="1" si="644"/>
        <v>0</v>
      </c>
      <c r="M634" s="34">
        <f t="shared" ca="1" si="644"/>
        <v>0</v>
      </c>
      <c r="N634" s="34">
        <f t="shared" ca="1" si="644"/>
        <v>0</v>
      </c>
      <c r="O634" s="34">
        <f t="shared" ca="1" si="644"/>
        <v>0</v>
      </c>
      <c r="P634" s="34">
        <f t="shared" ca="1" si="644"/>
        <v>0</v>
      </c>
      <c r="R634" s="15"/>
      <c r="S634" s="76">
        <f t="shared" ref="S634" ca="1" si="645">S633-SUM(S632,S629:S630)</f>
        <v>0</v>
      </c>
      <c r="T634" s="76">
        <f t="shared" ref="T634:AX634" ca="1" si="646">T633-SUM(T632,T629:T630)</f>
        <v>0</v>
      </c>
      <c r="U634" s="76">
        <f t="shared" ca="1" si="646"/>
        <v>0</v>
      </c>
      <c r="V634" s="76">
        <f t="shared" ca="1" si="646"/>
        <v>0</v>
      </c>
      <c r="W634" s="76">
        <f t="shared" ca="1" si="646"/>
        <v>0</v>
      </c>
      <c r="X634" s="76">
        <f t="shared" ca="1" si="646"/>
        <v>0</v>
      </c>
      <c r="Y634" s="76">
        <f t="shared" ca="1" si="646"/>
        <v>0</v>
      </c>
      <c r="Z634" s="76">
        <f t="shared" ca="1" si="646"/>
        <v>0</v>
      </c>
      <c r="AA634" s="76">
        <f t="shared" ca="1" si="646"/>
        <v>0</v>
      </c>
      <c r="AB634" s="76">
        <f t="shared" ca="1" si="646"/>
        <v>0</v>
      </c>
      <c r="AC634" s="76">
        <f t="shared" ca="1" si="646"/>
        <v>0</v>
      </c>
      <c r="AD634" s="76">
        <f t="shared" ca="1" si="646"/>
        <v>0</v>
      </c>
      <c r="AE634" s="76">
        <f t="shared" ca="1" si="646"/>
        <v>0</v>
      </c>
      <c r="AF634" s="76">
        <f t="shared" ca="1" si="646"/>
        <v>0</v>
      </c>
      <c r="AG634" s="76">
        <f t="shared" ca="1" si="646"/>
        <v>0</v>
      </c>
      <c r="AH634" s="76">
        <f t="shared" ca="1" si="646"/>
        <v>0</v>
      </c>
      <c r="AI634" s="76">
        <f t="shared" ca="1" si="646"/>
        <v>0</v>
      </c>
      <c r="AJ634" s="76">
        <f t="shared" ca="1" si="646"/>
        <v>0</v>
      </c>
      <c r="AK634" s="76">
        <f t="shared" ca="1" si="646"/>
        <v>0</v>
      </c>
      <c r="AL634" s="76">
        <f t="shared" ca="1" si="646"/>
        <v>0</v>
      </c>
      <c r="AM634" s="76">
        <f t="shared" ca="1" si="646"/>
        <v>0</v>
      </c>
      <c r="AN634" s="76">
        <f t="shared" ca="1" si="646"/>
        <v>0</v>
      </c>
      <c r="AO634" s="76">
        <f t="shared" ca="1" si="646"/>
        <v>0</v>
      </c>
      <c r="AP634" s="76">
        <f t="shared" ca="1" si="646"/>
        <v>0</v>
      </c>
      <c r="AQ634" s="76">
        <f t="shared" ca="1" si="646"/>
        <v>0</v>
      </c>
      <c r="AR634" s="76">
        <f t="shared" ca="1" si="646"/>
        <v>0</v>
      </c>
      <c r="AS634" s="76">
        <f t="shared" ca="1" si="646"/>
        <v>0</v>
      </c>
      <c r="AT634" s="76">
        <f t="shared" ca="1" si="646"/>
        <v>0</v>
      </c>
      <c r="AU634" s="76">
        <f t="shared" ca="1" si="646"/>
        <v>0</v>
      </c>
      <c r="AV634" s="76">
        <f t="shared" ca="1" si="646"/>
        <v>0</v>
      </c>
      <c r="AW634" s="76">
        <f t="shared" ca="1" si="646"/>
        <v>0</v>
      </c>
      <c r="AX634" s="76">
        <f t="shared" ca="1" si="646"/>
        <v>0</v>
      </c>
      <c r="AY634" s="76">
        <f t="shared" ref="AY634:CD634" ca="1" si="647">AY633-SUM(AY632,AY629:AY630)</f>
        <v>0</v>
      </c>
      <c r="AZ634" s="76">
        <f t="shared" ca="1" si="647"/>
        <v>0</v>
      </c>
      <c r="BA634" s="76">
        <f t="shared" ca="1" si="647"/>
        <v>0</v>
      </c>
      <c r="BB634" s="76">
        <f t="shared" ca="1" si="647"/>
        <v>0</v>
      </c>
      <c r="BC634" s="76">
        <f t="shared" ca="1" si="647"/>
        <v>0</v>
      </c>
      <c r="BD634" s="76">
        <f t="shared" ca="1" si="647"/>
        <v>0</v>
      </c>
      <c r="BE634" s="76">
        <f t="shared" ca="1" si="647"/>
        <v>0</v>
      </c>
      <c r="BF634" s="76">
        <f t="shared" ca="1" si="647"/>
        <v>0</v>
      </c>
      <c r="BG634" s="76">
        <f t="shared" ca="1" si="647"/>
        <v>0</v>
      </c>
      <c r="BH634" s="76">
        <f t="shared" ca="1" si="647"/>
        <v>0</v>
      </c>
      <c r="BI634" s="76">
        <f t="shared" ca="1" si="647"/>
        <v>0</v>
      </c>
      <c r="BJ634" s="76">
        <f t="shared" ca="1" si="647"/>
        <v>0</v>
      </c>
      <c r="BK634" s="76">
        <f t="shared" ca="1" si="647"/>
        <v>0</v>
      </c>
      <c r="BL634" s="76">
        <f t="shared" ca="1" si="647"/>
        <v>0</v>
      </c>
      <c r="BM634" s="76">
        <f t="shared" ca="1" si="647"/>
        <v>0</v>
      </c>
      <c r="BN634" s="76">
        <f t="shared" ca="1" si="647"/>
        <v>0</v>
      </c>
      <c r="BO634" s="76">
        <f t="shared" ca="1" si="647"/>
        <v>0</v>
      </c>
      <c r="BP634" s="76">
        <f t="shared" ca="1" si="647"/>
        <v>0</v>
      </c>
      <c r="BQ634" s="76">
        <f t="shared" ca="1" si="647"/>
        <v>0</v>
      </c>
      <c r="BR634" s="76">
        <f t="shared" ca="1" si="647"/>
        <v>0</v>
      </c>
      <c r="BS634" s="76">
        <f t="shared" ca="1" si="647"/>
        <v>0</v>
      </c>
      <c r="BT634" s="76">
        <f t="shared" ca="1" si="647"/>
        <v>0</v>
      </c>
      <c r="BU634" s="76">
        <f t="shared" ca="1" si="647"/>
        <v>0</v>
      </c>
      <c r="BV634" s="76">
        <f t="shared" ca="1" si="647"/>
        <v>0</v>
      </c>
      <c r="BW634" s="76">
        <f t="shared" ca="1" si="647"/>
        <v>0</v>
      </c>
      <c r="BX634" s="76">
        <f t="shared" ca="1" si="647"/>
        <v>0</v>
      </c>
      <c r="BY634" s="76">
        <f t="shared" ca="1" si="647"/>
        <v>0</v>
      </c>
      <c r="BZ634" s="76">
        <f t="shared" ca="1" si="647"/>
        <v>0</v>
      </c>
      <c r="CA634" s="76">
        <f t="shared" ca="1" si="647"/>
        <v>0</v>
      </c>
      <c r="CB634" s="76">
        <f t="shared" ca="1" si="647"/>
        <v>0</v>
      </c>
      <c r="CC634" s="76">
        <f t="shared" ca="1" si="647"/>
        <v>0</v>
      </c>
      <c r="CD634" s="76">
        <f t="shared" ca="1" si="647"/>
        <v>0</v>
      </c>
      <c r="CE634" s="76">
        <f t="shared" ref="CE634:CK634" ca="1" si="648">CE633-SUM(CE632,CE629:CE630)</f>
        <v>0</v>
      </c>
      <c r="CF634" s="76">
        <f t="shared" ca="1" si="648"/>
        <v>0</v>
      </c>
      <c r="CG634" s="76">
        <f t="shared" ca="1" si="648"/>
        <v>0</v>
      </c>
      <c r="CH634" s="76">
        <f t="shared" ca="1" si="648"/>
        <v>0</v>
      </c>
      <c r="CI634" s="76">
        <f t="shared" ca="1" si="648"/>
        <v>0</v>
      </c>
      <c r="CJ634" s="76">
        <f t="shared" ca="1" si="648"/>
        <v>0</v>
      </c>
      <c r="CK634" s="76">
        <f t="shared" ca="1" si="648"/>
        <v>0</v>
      </c>
      <c r="CL634" s="76">
        <f t="shared" ref="CL634" ca="1" si="649">CL633-SUM(CL632,CL629:CL630)</f>
        <v>0</v>
      </c>
    </row>
    <row r="635" spans="2:90" x14ac:dyDescent="0.4">
      <c r="B635" s="13"/>
      <c r="D635" t="s">
        <v>268</v>
      </c>
      <c r="E635" s="8" t="str">
        <f t="shared" si="630"/>
        <v>635 SUB-PV</v>
      </c>
      <c r="H635" s="12"/>
      <c r="K635" s="34"/>
      <c r="L635" s="34"/>
      <c r="M635" s="34"/>
      <c r="N635" s="34"/>
      <c r="O635" s="34"/>
      <c r="P635" s="34"/>
      <c r="R635" s="15"/>
      <c r="S635" s="76"/>
      <c r="T635" s="76"/>
      <c r="U635" s="76"/>
      <c r="V635" s="76"/>
      <c r="W635" s="76"/>
      <c r="X635" s="76"/>
      <c r="Y635" s="76"/>
      <c r="Z635" s="76"/>
      <c r="AA635" s="76"/>
      <c r="AB635" s="76"/>
      <c r="AC635" s="76"/>
      <c r="AD635" s="76"/>
      <c r="AE635" s="76"/>
      <c r="AF635" s="76"/>
      <c r="AG635" s="76"/>
      <c r="AH635" s="76"/>
      <c r="AI635" s="76"/>
      <c r="AJ635" s="76"/>
      <c r="AK635" s="76"/>
      <c r="AL635" s="76"/>
      <c r="AM635" s="76"/>
      <c r="AN635" s="76"/>
      <c r="AO635" s="76"/>
      <c r="AP635" s="76"/>
      <c r="AQ635" s="76"/>
      <c r="AR635" s="76"/>
      <c r="AS635" s="76"/>
      <c r="AT635" s="76"/>
      <c r="AU635" s="76"/>
      <c r="AV635" s="76"/>
      <c r="AW635" s="76"/>
      <c r="AX635" s="76"/>
      <c r="AY635" s="76"/>
      <c r="AZ635" s="76"/>
      <c r="BA635" s="76"/>
      <c r="BB635" s="76"/>
      <c r="BC635" s="76"/>
      <c r="BD635" s="76"/>
      <c r="BE635" s="76"/>
      <c r="BF635" s="76"/>
      <c r="BG635" s="76"/>
      <c r="BH635" s="76"/>
      <c r="BI635" s="76"/>
      <c r="BJ635" s="76"/>
      <c r="BK635" s="76"/>
      <c r="BL635" s="76"/>
      <c r="BM635" s="76"/>
      <c r="BN635" s="76"/>
      <c r="BO635" s="76"/>
      <c r="BP635" s="76"/>
      <c r="BQ635" s="76"/>
      <c r="BR635" s="76"/>
      <c r="BS635" s="76"/>
      <c r="BT635" s="76"/>
      <c r="BU635" s="76"/>
      <c r="BV635" s="76"/>
      <c r="BW635" s="76"/>
      <c r="BX635" s="76"/>
      <c r="BY635" s="76"/>
      <c r="BZ635" s="76"/>
      <c r="CA635" s="76"/>
      <c r="CB635" s="76"/>
      <c r="CC635" s="76"/>
      <c r="CD635" s="76"/>
      <c r="CE635" s="76"/>
      <c r="CF635" s="76"/>
      <c r="CG635" s="76"/>
      <c r="CH635" s="76"/>
      <c r="CI635" s="76"/>
      <c r="CJ635" s="76"/>
      <c r="CK635" s="76"/>
      <c r="CL635" s="76"/>
    </row>
    <row r="636" spans="2:90" x14ac:dyDescent="0.4">
      <c r="B636" s="95" t="str">
        <f>B638&amp;":"</f>
        <v>Revenue - (Primary label):</v>
      </c>
      <c r="D636" t="s">
        <v>268</v>
      </c>
      <c r="E636" s="8" t="str">
        <f t="shared" si="630"/>
        <v>636 SUB-PV</v>
      </c>
      <c r="H636" s="12"/>
      <c r="I636" s="60"/>
      <c r="J636" s="60"/>
      <c r="K636" s="34"/>
      <c r="L636" s="34"/>
      <c r="M636" s="34"/>
      <c r="N636" s="34"/>
      <c r="O636" s="34"/>
      <c r="P636" s="34"/>
      <c r="R636" s="15"/>
      <c r="S636" s="76"/>
      <c r="T636" s="76"/>
      <c r="U636" s="76"/>
      <c r="V636" s="76"/>
      <c r="W636" s="76"/>
      <c r="X636" s="76"/>
      <c r="Y636" s="76"/>
      <c r="Z636" s="76"/>
      <c r="AA636" s="76"/>
      <c r="AB636" s="76"/>
      <c r="AC636" s="76"/>
      <c r="AD636" s="76"/>
      <c r="AE636" s="76"/>
      <c r="AF636" s="76"/>
      <c r="AG636" s="76"/>
      <c r="AH636" s="76"/>
      <c r="AI636" s="76"/>
      <c r="AJ636" s="76"/>
      <c r="AK636" s="76"/>
      <c r="AL636" s="76"/>
      <c r="AM636" s="76"/>
      <c r="AN636" s="76"/>
      <c r="AO636" s="76"/>
      <c r="AP636" s="76"/>
      <c r="AQ636" s="76"/>
      <c r="AR636" s="76"/>
      <c r="AS636" s="76"/>
      <c r="AT636" s="76"/>
      <c r="AU636" s="76"/>
      <c r="AV636" s="76"/>
      <c r="AW636" s="76"/>
      <c r="AX636" s="76"/>
      <c r="AY636" s="76"/>
      <c r="AZ636" s="76"/>
      <c r="BA636" s="76"/>
      <c r="BB636" s="76"/>
      <c r="BC636" s="76"/>
      <c r="BD636" s="76"/>
      <c r="BE636" s="76"/>
      <c r="BF636" s="76"/>
      <c r="BG636" s="76"/>
      <c r="BH636" s="76"/>
      <c r="BI636" s="76"/>
      <c r="BJ636" s="76"/>
      <c r="BK636" s="76"/>
      <c r="BL636" s="76"/>
      <c r="BM636" s="76"/>
      <c r="BN636" s="76"/>
      <c r="BO636" s="76"/>
      <c r="BP636" s="76"/>
      <c r="BQ636" s="76"/>
      <c r="BR636" s="76"/>
      <c r="BS636" s="76"/>
      <c r="BT636" s="76"/>
      <c r="BU636" s="76"/>
      <c r="BV636" s="76"/>
      <c r="BW636" s="76"/>
      <c r="BX636" s="76"/>
      <c r="BY636" s="76"/>
      <c r="BZ636" s="76"/>
      <c r="CA636" s="76"/>
      <c r="CB636" s="76"/>
      <c r="CC636" s="76"/>
      <c r="CD636" s="76"/>
      <c r="CE636" s="76"/>
      <c r="CF636" s="76"/>
      <c r="CG636" s="76"/>
      <c r="CH636" s="76"/>
      <c r="CI636" s="76"/>
      <c r="CJ636" s="76"/>
      <c r="CK636" s="76"/>
      <c r="CL636" s="76"/>
    </row>
    <row r="637" spans="2:90" x14ac:dyDescent="0.4">
      <c r="B637" s="141" t="s">
        <v>498</v>
      </c>
      <c r="D637" t="s">
        <v>268</v>
      </c>
      <c r="E637" s="8" t="str">
        <f t="shared" si="630"/>
        <v>637 SUB-PV</v>
      </c>
      <c r="G637" t="str">
        <f>E637</f>
        <v>637 SUB-PV</v>
      </c>
      <c r="H637" s="12"/>
      <c r="I637" s="60"/>
      <c r="J637" s="60"/>
      <c r="K637" s="18">
        <v>20</v>
      </c>
      <c r="L637" s="18">
        <v>20</v>
      </c>
      <c r="M637" s="18">
        <v>20</v>
      </c>
      <c r="N637" s="18">
        <v>20</v>
      </c>
      <c r="O637" s="18">
        <v>20</v>
      </c>
      <c r="P637" s="18">
        <v>20</v>
      </c>
      <c r="R637" s="19"/>
      <c r="S637" s="143" cm="1">
        <f t="array" ref="S637">INDEX($K:$P,ROW(),MATCH(S$3,$K$2:$P$2,0))</f>
        <v>20</v>
      </c>
      <c r="T637" s="143" cm="1">
        <f t="array" ref="T637">INDEX($K:$P,ROW(),MATCH(T$3,$K$2:$P$2,0))</f>
        <v>20</v>
      </c>
      <c r="U637" s="143" cm="1">
        <f t="array" ref="U637">INDEX($K:$P,ROW(),MATCH(U$3,$K$2:$P$2,0))</f>
        <v>20</v>
      </c>
      <c r="V637" s="143" cm="1">
        <f t="array" ref="V637">INDEX($K:$P,ROW(),MATCH(V$3,$K$2:$P$2,0))</f>
        <v>20</v>
      </c>
      <c r="W637" s="143" cm="1">
        <f t="array" ref="W637">INDEX($K:$P,ROW(),MATCH(W$3,$K$2:$P$2,0))</f>
        <v>20</v>
      </c>
      <c r="X637" s="143" cm="1">
        <f t="array" ref="X637">INDEX($K:$P,ROW(),MATCH(X$3,$K$2:$P$2,0))</f>
        <v>20</v>
      </c>
      <c r="Y637" s="143" cm="1">
        <f t="array" ref="Y637">INDEX($K:$P,ROW(),MATCH(Y$3,$K$2:$P$2,0))</f>
        <v>20</v>
      </c>
      <c r="Z637" s="143" cm="1">
        <f t="array" ref="Z637">INDEX($K:$P,ROW(),MATCH(Z$3,$K$2:$P$2,0))</f>
        <v>20</v>
      </c>
      <c r="AA637" s="143" cm="1">
        <f t="array" ref="AA637">INDEX($K:$P,ROW(),MATCH(AA$3,$K$2:$P$2,0))</f>
        <v>20</v>
      </c>
      <c r="AB637" s="143" cm="1">
        <f t="array" ref="AB637">INDEX($K:$P,ROW(),MATCH(AB$3,$K$2:$P$2,0))</f>
        <v>20</v>
      </c>
      <c r="AC637" s="143" cm="1">
        <f t="array" ref="AC637">INDEX($K:$P,ROW(),MATCH(AC$3,$K$2:$P$2,0))</f>
        <v>20</v>
      </c>
      <c r="AD637" s="143" cm="1">
        <f t="array" ref="AD637">INDEX($K:$P,ROW(),MATCH(AD$3,$K$2:$P$2,0))</f>
        <v>20</v>
      </c>
      <c r="AE637" s="143" cm="1">
        <f t="array" ref="AE637">INDEX($K:$P,ROW(),MATCH(AE$3,$K$2:$P$2,0))</f>
        <v>20</v>
      </c>
      <c r="AF637" s="143" cm="1">
        <f t="array" ref="AF637">INDEX($K:$P,ROW(),MATCH(AF$3,$K$2:$P$2,0))</f>
        <v>20</v>
      </c>
      <c r="AG637" s="143" cm="1">
        <f t="array" ref="AG637">INDEX($K:$P,ROW(),MATCH(AG$3,$K$2:$P$2,0))</f>
        <v>20</v>
      </c>
      <c r="AH637" s="143" cm="1">
        <f t="array" ref="AH637">INDEX($K:$P,ROW(),MATCH(AH$3,$K$2:$P$2,0))</f>
        <v>20</v>
      </c>
      <c r="AI637" s="143" cm="1">
        <f t="array" ref="AI637">INDEX($K:$P,ROW(),MATCH(AI$3,$K$2:$P$2,0))</f>
        <v>20</v>
      </c>
      <c r="AJ637" s="143" cm="1">
        <f t="array" ref="AJ637">INDEX($K:$P,ROW(),MATCH(AJ$3,$K$2:$P$2,0))</f>
        <v>20</v>
      </c>
      <c r="AK637" s="143" cm="1">
        <f t="array" ref="AK637">INDEX($K:$P,ROW(),MATCH(AK$3,$K$2:$P$2,0))</f>
        <v>20</v>
      </c>
      <c r="AL637" s="143" cm="1">
        <f t="array" ref="AL637">INDEX($K:$P,ROW(),MATCH(AL$3,$K$2:$P$2,0))</f>
        <v>20</v>
      </c>
      <c r="AM637" s="143" cm="1">
        <f t="array" ref="AM637">INDEX($K:$P,ROW(),MATCH(AM$3,$K$2:$P$2,0))</f>
        <v>20</v>
      </c>
      <c r="AN637" s="143" cm="1">
        <f t="array" ref="AN637">INDEX($K:$P,ROW(),MATCH(AN$3,$K$2:$P$2,0))</f>
        <v>20</v>
      </c>
      <c r="AO637" s="143" cm="1">
        <f t="array" ref="AO637">INDEX($K:$P,ROW(),MATCH(AO$3,$K$2:$P$2,0))</f>
        <v>20</v>
      </c>
      <c r="AP637" s="143" cm="1">
        <f t="array" ref="AP637">INDEX($K:$P,ROW(),MATCH(AP$3,$K$2:$P$2,0))</f>
        <v>20</v>
      </c>
      <c r="AQ637" s="143" cm="1">
        <f t="array" ref="AQ637">INDEX($K:$P,ROW(),MATCH(AQ$3,$K$2:$P$2,0))</f>
        <v>20</v>
      </c>
      <c r="AR637" s="143" cm="1">
        <f t="array" ref="AR637">INDEX($K:$P,ROW(),MATCH(AR$3,$K$2:$P$2,0))</f>
        <v>20</v>
      </c>
      <c r="AS637" s="143" cm="1">
        <f t="array" ref="AS637">INDEX($K:$P,ROW(),MATCH(AS$3,$K$2:$P$2,0))</f>
        <v>20</v>
      </c>
      <c r="AT637" s="143" cm="1">
        <f t="array" ref="AT637">INDEX($K:$P,ROW(),MATCH(AT$3,$K$2:$P$2,0))</f>
        <v>20</v>
      </c>
      <c r="AU637" s="143" cm="1">
        <f t="array" ref="AU637">INDEX($K:$P,ROW(),MATCH(AU$3,$K$2:$P$2,0))</f>
        <v>20</v>
      </c>
      <c r="AV637" s="143" cm="1">
        <f t="array" ref="AV637">INDEX($K:$P,ROW(),MATCH(AV$3,$K$2:$P$2,0))</f>
        <v>20</v>
      </c>
      <c r="AW637" s="143" cm="1">
        <f t="array" ref="AW637">INDEX($K:$P,ROW(),MATCH(AW$3,$K$2:$P$2,0))</f>
        <v>20</v>
      </c>
      <c r="AX637" s="143" cm="1">
        <f t="array" ref="AX637">INDEX($K:$P,ROW(),MATCH(AX$3,$K$2:$P$2,0))</f>
        <v>20</v>
      </c>
      <c r="AY637" s="143" cm="1">
        <f t="array" ref="AY637">INDEX($K:$P,ROW(),MATCH(AY$3,$K$2:$P$2,0))</f>
        <v>20</v>
      </c>
      <c r="AZ637" s="143" cm="1">
        <f t="array" ref="AZ637">INDEX($K:$P,ROW(),MATCH(AZ$3,$K$2:$P$2,0))</f>
        <v>20</v>
      </c>
      <c r="BA637" s="143" cm="1">
        <f t="array" ref="BA637">INDEX($K:$P,ROW(),MATCH(BA$3,$K$2:$P$2,0))</f>
        <v>20</v>
      </c>
      <c r="BB637" s="143" cm="1">
        <f t="array" ref="BB637">INDEX($K:$P,ROW(),MATCH(BB$3,$K$2:$P$2,0))</f>
        <v>20</v>
      </c>
      <c r="BC637" s="143" cm="1">
        <f t="array" ref="BC637">INDEX($K:$P,ROW(),MATCH(BC$3,$K$2:$P$2,0))</f>
        <v>20</v>
      </c>
      <c r="BD637" s="143" cm="1">
        <f t="array" ref="BD637">INDEX($K:$P,ROW(),MATCH(BD$3,$K$2:$P$2,0))</f>
        <v>20</v>
      </c>
      <c r="BE637" s="143" cm="1">
        <f t="array" ref="BE637">INDEX($K:$P,ROW(),MATCH(BE$3,$K$2:$P$2,0))</f>
        <v>20</v>
      </c>
      <c r="BF637" s="143" cm="1">
        <f t="array" ref="BF637">INDEX($K:$P,ROW(),MATCH(BF$3,$K$2:$P$2,0))</f>
        <v>20</v>
      </c>
      <c r="BG637" s="143" cm="1">
        <f t="array" ref="BG637">INDEX($K:$P,ROW(),MATCH(BG$3,$K$2:$P$2,0))</f>
        <v>20</v>
      </c>
      <c r="BH637" s="143" cm="1">
        <f t="array" ref="BH637">INDEX($K:$P,ROW(),MATCH(BH$3,$K$2:$P$2,0))</f>
        <v>20</v>
      </c>
      <c r="BI637" s="143" cm="1">
        <f t="array" ref="BI637">INDEX($K:$P,ROW(),MATCH(BI$3,$K$2:$P$2,0))</f>
        <v>20</v>
      </c>
      <c r="BJ637" s="143" cm="1">
        <f t="array" ref="BJ637">INDEX($K:$P,ROW(),MATCH(BJ$3,$K$2:$P$2,0))</f>
        <v>20</v>
      </c>
      <c r="BK637" s="143" cm="1">
        <f t="array" ref="BK637">INDEX($K:$P,ROW(),MATCH(BK$3,$K$2:$P$2,0))</f>
        <v>20</v>
      </c>
      <c r="BL637" s="143" cm="1">
        <f t="array" ref="BL637">INDEX($K:$P,ROW(),MATCH(BL$3,$K$2:$P$2,0))</f>
        <v>20</v>
      </c>
      <c r="BM637" s="143" cm="1">
        <f t="array" ref="BM637">INDEX($K:$P,ROW(),MATCH(BM$3,$K$2:$P$2,0))</f>
        <v>20</v>
      </c>
      <c r="BN637" s="143" cm="1">
        <f t="array" ref="BN637">INDEX($K:$P,ROW(),MATCH(BN$3,$K$2:$P$2,0))</f>
        <v>20</v>
      </c>
      <c r="BO637" s="143" cm="1">
        <f t="array" ref="BO637">INDEX($K:$P,ROW(),MATCH(BO$3,$K$2:$P$2,0))</f>
        <v>20</v>
      </c>
      <c r="BP637" s="143" cm="1">
        <f t="array" ref="BP637">INDEX($K:$P,ROW(),MATCH(BP$3,$K$2:$P$2,0))</f>
        <v>20</v>
      </c>
      <c r="BQ637" s="143" cm="1">
        <f t="array" ref="BQ637">INDEX($K:$P,ROW(),MATCH(BQ$3,$K$2:$P$2,0))</f>
        <v>20</v>
      </c>
      <c r="BR637" s="143" cm="1">
        <f t="array" ref="BR637">INDEX($K:$P,ROW(),MATCH(BR$3,$K$2:$P$2,0))</f>
        <v>20</v>
      </c>
      <c r="BS637" s="143" cm="1">
        <f t="array" ref="BS637">INDEX($K:$P,ROW(),MATCH(BS$3,$K$2:$P$2,0))</f>
        <v>20</v>
      </c>
      <c r="BT637" s="143" cm="1">
        <f t="array" ref="BT637">INDEX($K:$P,ROW(),MATCH(BT$3,$K$2:$P$2,0))</f>
        <v>20</v>
      </c>
      <c r="BU637" s="143" cm="1">
        <f t="array" ref="BU637">INDEX($K:$P,ROW(),MATCH(BU$3,$K$2:$P$2,0))</f>
        <v>20</v>
      </c>
      <c r="BV637" s="143" cm="1">
        <f t="array" ref="BV637">INDEX($K:$P,ROW(),MATCH(BV$3,$K$2:$P$2,0))</f>
        <v>20</v>
      </c>
      <c r="BW637" s="143" cm="1">
        <f t="array" ref="BW637">INDEX($K:$P,ROW(),MATCH(BW$3,$K$2:$P$2,0))</f>
        <v>20</v>
      </c>
      <c r="BX637" s="143" cm="1">
        <f t="array" ref="BX637">INDEX($K:$P,ROW(),MATCH(BX$3,$K$2:$P$2,0))</f>
        <v>20</v>
      </c>
      <c r="BY637" s="143" cm="1">
        <f t="array" ref="BY637">INDEX($K:$P,ROW(),MATCH(BY$3,$K$2:$P$2,0))</f>
        <v>20</v>
      </c>
      <c r="BZ637" s="143" cm="1">
        <f t="array" ref="BZ637">INDEX($K:$P,ROW(),MATCH(BZ$3,$K$2:$P$2,0))</f>
        <v>20</v>
      </c>
      <c r="CA637" s="143" cm="1">
        <f t="array" ref="CA637">INDEX($K:$P,ROW(),MATCH(CA$3,$K$2:$P$2,0))</f>
        <v>20</v>
      </c>
      <c r="CB637" s="143" cm="1">
        <f t="array" ref="CB637">INDEX($K:$P,ROW(),MATCH(CB$3,$K$2:$P$2,0))</f>
        <v>20</v>
      </c>
      <c r="CC637" s="143" cm="1">
        <f t="array" ref="CC637">INDEX($K:$P,ROW(),MATCH(CC$3,$K$2:$P$2,0))</f>
        <v>20</v>
      </c>
      <c r="CD637" s="143" cm="1">
        <f t="array" ref="CD637">INDEX($K:$P,ROW(),MATCH(CD$3,$K$2:$P$2,0))</f>
        <v>20</v>
      </c>
      <c r="CE637" s="143" cm="1">
        <f t="array" ref="CE637">INDEX($K:$P,ROW(),MATCH(CE$3,$K$2:$P$2,0))</f>
        <v>20</v>
      </c>
      <c r="CF637" s="143" cm="1">
        <f t="array" ref="CF637">INDEX($K:$P,ROW(),MATCH(CF$3,$K$2:$P$2,0))</f>
        <v>20</v>
      </c>
      <c r="CG637" s="143" cm="1">
        <f t="array" ref="CG637">INDEX($K:$P,ROW(),MATCH(CG$3,$K$2:$P$2,0))</f>
        <v>20</v>
      </c>
      <c r="CH637" s="143" cm="1">
        <f t="array" ref="CH637">INDEX($K:$P,ROW(),MATCH(CH$3,$K$2:$P$2,0))</f>
        <v>20</v>
      </c>
      <c r="CI637" s="143" cm="1">
        <f t="array" ref="CI637">INDEX($K:$P,ROW(),MATCH(CI$3,$K$2:$P$2,0))</f>
        <v>20</v>
      </c>
      <c r="CJ637" s="143" cm="1">
        <f t="array" ref="CJ637">INDEX($K:$P,ROW(),MATCH(CJ$3,$K$2:$P$2,0))</f>
        <v>20</v>
      </c>
      <c r="CK637" s="143" cm="1">
        <f t="array" ref="CK637">INDEX($K:$P,ROW(),MATCH(CK$3,$K$2:$P$2,0))</f>
        <v>20</v>
      </c>
      <c r="CL637" s="143" cm="1">
        <f t="array" ref="CL637">INDEX($K:$P,ROW(),MATCH(CL$3,$K$2:$P$2,0))</f>
        <v>20</v>
      </c>
    </row>
    <row r="638" spans="2:90" x14ac:dyDescent="0.4">
      <c r="B638" s="123" t="str">
        <f>"Revenue - "&amp;B640</f>
        <v>Revenue - (Primary label)</v>
      </c>
      <c r="C638" t="s">
        <v>198</v>
      </c>
      <c r="D638" t="s">
        <v>268</v>
      </c>
      <c r="E638" s="8" t="str">
        <f t="shared" si="630"/>
        <v>638 SUB-PV</v>
      </c>
      <c r="H638" s="27"/>
      <c r="I638" s="78"/>
      <c r="J638" s="78"/>
      <c r="K638" s="63">
        <f t="shared" ref="K638:P638" ca="1" si="650">SUMIF($3:$3,K$2,638:638)</f>
        <v>5770341.2479006983</v>
      </c>
      <c r="L638" s="63">
        <f t="shared" ca="1" si="650"/>
        <v>13597852.103850828</v>
      </c>
      <c r="M638" s="63">
        <f t="shared" ca="1" si="650"/>
        <v>17827526.55615228</v>
      </c>
      <c r="N638" s="63">
        <f t="shared" ca="1" si="650"/>
        <v>20113073.813982312</v>
      </c>
      <c r="O638" s="63">
        <f t="shared" ca="1" si="650"/>
        <v>21348092.330580454</v>
      </c>
      <c r="P638" s="63">
        <f t="shared" ca="1" si="650"/>
        <v>22015447.044474397</v>
      </c>
      <c r="R638" s="115"/>
      <c r="S638" s="144">
        <f t="shared" ref="S638" ca="1" si="651">S637*AVERAGE(S633,S629)</f>
        <v>47500</v>
      </c>
      <c r="T638" s="144">
        <f t="shared" ref="T638:AX638" ca="1" si="652">T637*AVERAGE(T633,T629)</f>
        <v>140125</v>
      </c>
      <c r="U638" s="144">
        <f t="shared" ca="1" si="652"/>
        <v>228118.75</v>
      </c>
      <c r="V638" s="144">
        <f t="shared" ca="1" si="652"/>
        <v>311712.8125</v>
      </c>
      <c r="W638" s="144">
        <f t="shared" ca="1" si="652"/>
        <v>391127.171875</v>
      </c>
      <c r="X638" s="144">
        <f t="shared" ca="1" si="652"/>
        <v>466570.81328125001</v>
      </c>
      <c r="Y638" s="144">
        <f t="shared" ca="1" si="652"/>
        <v>538242.27261718747</v>
      </c>
      <c r="Z638" s="144">
        <f t="shared" ca="1" si="652"/>
        <v>606330.15898632805</v>
      </c>
      <c r="AA638" s="144">
        <f t="shared" ca="1" si="652"/>
        <v>671013.65103701153</v>
      </c>
      <c r="AB638" s="144">
        <f t="shared" ca="1" si="652"/>
        <v>732462.96848516096</v>
      </c>
      <c r="AC638" s="144">
        <f t="shared" ca="1" si="652"/>
        <v>790839.82006090286</v>
      </c>
      <c r="AD638" s="144">
        <f t="shared" ca="1" si="652"/>
        <v>846297.82905785774</v>
      </c>
      <c r="AE638" s="144">
        <f t="shared" ca="1" si="652"/>
        <v>898982.93760496483</v>
      </c>
      <c r="AF638" s="144">
        <f t="shared" ca="1" si="652"/>
        <v>949033.7907247165</v>
      </c>
      <c r="AG638" s="144">
        <f t="shared" ca="1" si="652"/>
        <v>996582.10118848074</v>
      </c>
      <c r="AH638" s="144">
        <f t="shared" ca="1" si="652"/>
        <v>1041752.9961290567</v>
      </c>
      <c r="AI638" s="144">
        <f t="shared" ca="1" si="652"/>
        <v>1084665.346322604</v>
      </c>
      <c r="AJ638" s="144">
        <f t="shared" ca="1" si="652"/>
        <v>1125432.0790064735</v>
      </c>
      <c r="AK638" s="144">
        <f t="shared" ca="1" si="652"/>
        <v>1164160.47505615</v>
      </c>
      <c r="AL638" s="144">
        <f t="shared" ca="1" si="652"/>
        <v>1200952.4513033426</v>
      </c>
      <c r="AM638" s="144">
        <f t="shared" ca="1" si="652"/>
        <v>1235904.8287381753</v>
      </c>
      <c r="AN638" s="144">
        <f t="shared" ca="1" si="652"/>
        <v>1269109.5873012664</v>
      </c>
      <c r="AO638" s="144">
        <f t="shared" ca="1" si="652"/>
        <v>1300654.107936203</v>
      </c>
      <c r="AP638" s="144">
        <f t="shared" ca="1" si="652"/>
        <v>1330621.4025393929</v>
      </c>
      <c r="AQ638" s="144">
        <f t="shared" ca="1" si="652"/>
        <v>1359090.3324124231</v>
      </c>
      <c r="AR638" s="144">
        <f t="shared" ca="1" si="652"/>
        <v>1386135.815791802</v>
      </c>
      <c r="AS638" s="144">
        <f t="shared" ca="1" si="652"/>
        <v>1411829.0250022123</v>
      </c>
      <c r="AT638" s="144">
        <f t="shared" ca="1" si="652"/>
        <v>1436237.5737521015</v>
      </c>
      <c r="AU638" s="144">
        <f t="shared" ca="1" si="652"/>
        <v>1459425.6950644962</v>
      </c>
      <c r="AV638" s="144">
        <f t="shared" ca="1" si="652"/>
        <v>1481454.4103112714</v>
      </c>
      <c r="AW638" s="144">
        <f t="shared" ca="1" si="652"/>
        <v>1502381.6897957078</v>
      </c>
      <c r="AX638" s="144">
        <f t="shared" ca="1" si="652"/>
        <v>1522262.6053059222</v>
      </c>
      <c r="AY638" s="144">
        <f t="shared" ref="AY638:CD638" ca="1" si="653">AY637*AVERAGE(AY633,AY629)</f>
        <v>1541149.4750406262</v>
      </c>
      <c r="AZ638" s="144">
        <f t="shared" ca="1" si="653"/>
        <v>1559092.0012885949</v>
      </c>
      <c r="BA638" s="144">
        <f t="shared" ca="1" si="653"/>
        <v>1576137.4012241652</v>
      </c>
      <c r="BB638" s="144">
        <f t="shared" ca="1" si="653"/>
        <v>1592330.5311629572</v>
      </c>
      <c r="BC638" s="144">
        <f t="shared" ca="1" si="653"/>
        <v>1607714.0046048095</v>
      </c>
      <c r="BD638" s="144">
        <f t="shared" ca="1" si="653"/>
        <v>1622328.3043745691</v>
      </c>
      <c r="BE638" s="144">
        <f t="shared" ca="1" si="653"/>
        <v>1636211.8891558405</v>
      </c>
      <c r="BF638" s="144">
        <f t="shared" ca="1" si="653"/>
        <v>1649401.2946980484</v>
      </c>
      <c r="BG638" s="144">
        <f t="shared" ca="1" si="653"/>
        <v>1661931.2299631462</v>
      </c>
      <c r="BH638" s="144">
        <f t="shared" ca="1" si="653"/>
        <v>1673834.6684649889</v>
      </c>
      <c r="BI638" s="144">
        <f t="shared" ca="1" si="653"/>
        <v>1685142.9350417391</v>
      </c>
      <c r="BJ638" s="144">
        <f t="shared" ca="1" si="653"/>
        <v>1695885.7882896527</v>
      </c>
      <c r="BK638" s="144">
        <f t="shared" ca="1" si="653"/>
        <v>1706091.4988751698</v>
      </c>
      <c r="BL638" s="144">
        <f t="shared" ca="1" si="653"/>
        <v>1715786.9239314112</v>
      </c>
      <c r="BM638" s="144">
        <f t="shared" ca="1" si="653"/>
        <v>1724997.5777348408</v>
      </c>
      <c r="BN638" s="144">
        <f t="shared" ca="1" si="653"/>
        <v>1733747.6988480987</v>
      </c>
      <c r="BO638" s="144">
        <f t="shared" ca="1" si="653"/>
        <v>1742060.3139056941</v>
      </c>
      <c r="BP638" s="144">
        <f t="shared" ca="1" si="653"/>
        <v>1749957.2982104095</v>
      </c>
      <c r="BQ638" s="144">
        <f t="shared" ca="1" si="653"/>
        <v>1757459.4332998886</v>
      </c>
      <c r="BR638" s="144">
        <f t="shared" ca="1" si="653"/>
        <v>1764586.4616348944</v>
      </c>
      <c r="BS638" s="144">
        <f t="shared" ca="1" si="653"/>
        <v>1771357.1385531498</v>
      </c>
      <c r="BT638" s="144">
        <f t="shared" ca="1" si="653"/>
        <v>1777789.281625492</v>
      </c>
      <c r="BU638" s="144">
        <f t="shared" ca="1" si="653"/>
        <v>1783899.8175442177</v>
      </c>
      <c r="BV638" s="144">
        <f t="shared" ca="1" si="653"/>
        <v>1789704.8266670066</v>
      </c>
      <c r="BW638" s="144">
        <f t="shared" ca="1" si="653"/>
        <v>1795219.5853336563</v>
      </c>
      <c r="BX638" s="144">
        <f t="shared" ca="1" si="653"/>
        <v>1800458.6060669739</v>
      </c>
      <c r="BY638" s="144">
        <f t="shared" ca="1" si="653"/>
        <v>1805435.6757636252</v>
      </c>
      <c r="BZ638" s="144">
        <f t="shared" ca="1" si="653"/>
        <v>1810163.8919754438</v>
      </c>
      <c r="CA638" s="144">
        <f t="shared" ca="1" si="653"/>
        <v>1814655.6973766717</v>
      </c>
      <c r="CB638" s="144">
        <f t="shared" ca="1" si="653"/>
        <v>1818922.9125078376</v>
      </c>
      <c r="CC638" s="144">
        <f t="shared" ca="1" si="653"/>
        <v>1822976.7668824461</v>
      </c>
      <c r="CD638" s="144">
        <f t="shared" ca="1" si="653"/>
        <v>1826827.9285383238</v>
      </c>
      <c r="CE638" s="144">
        <f t="shared" ref="CE638:CK638" ca="1" si="654">CE637*AVERAGE(CE633,CE629)</f>
        <v>1830486.5321114077</v>
      </c>
      <c r="CF638" s="144">
        <f t="shared" ca="1" si="654"/>
        <v>1833962.2055058372</v>
      </c>
      <c r="CG638" s="144">
        <f t="shared" ca="1" si="654"/>
        <v>1837264.0952305454</v>
      </c>
      <c r="CH638" s="144">
        <f t="shared" ca="1" si="654"/>
        <v>1840400.8904690181</v>
      </c>
      <c r="CI638" s="144">
        <f t="shared" ca="1" si="654"/>
        <v>1843380.8459455671</v>
      </c>
      <c r="CJ638" s="144">
        <f t="shared" ca="1" si="654"/>
        <v>1846211.8036482891</v>
      </c>
      <c r="CK638" s="144">
        <f t="shared" ca="1" si="654"/>
        <v>1848901.2134658743</v>
      </c>
      <c r="CL638" s="144">
        <f t="shared" ref="CL638" ca="1" si="655">CL637*AVERAGE(CL633,CL629)</f>
        <v>1851456.1527925804</v>
      </c>
    </row>
    <row r="639" spans="2:90" x14ac:dyDescent="0.4">
      <c r="B639" s="123"/>
      <c r="D639" t="s">
        <v>268</v>
      </c>
      <c r="E639" s="8" t="str">
        <f t="shared" ref="E639" si="656">ROW()&amp;" "&amp;D639</f>
        <v>639 SUB-PV</v>
      </c>
      <c r="H639" s="27"/>
      <c r="I639" s="78"/>
      <c r="J639" s="78"/>
      <c r="K639" s="28"/>
      <c r="L639" s="28"/>
      <c r="M639" s="28"/>
      <c r="N639" s="28"/>
      <c r="O639" s="28"/>
      <c r="P639" s="28"/>
      <c r="R639" s="33"/>
      <c r="S639" s="77"/>
      <c r="T639" s="77"/>
      <c r="U639" s="77"/>
      <c r="V639" s="77"/>
      <c r="W639" s="77"/>
      <c r="X639" s="77"/>
      <c r="Y639" s="77"/>
      <c r="Z639" s="77"/>
      <c r="AA639" s="77"/>
      <c r="AB639" s="77"/>
      <c r="AC639" s="77"/>
      <c r="AD639" s="77"/>
      <c r="AE639" s="77"/>
      <c r="AF639" s="77"/>
      <c r="AG639" s="77"/>
      <c r="AH639" s="77"/>
      <c r="AI639" s="77"/>
      <c r="AJ639" s="77"/>
      <c r="AK639" s="77"/>
      <c r="AL639" s="77"/>
      <c r="AM639" s="77"/>
      <c r="AN639" s="77"/>
      <c r="AO639" s="77"/>
      <c r="AP639" s="77"/>
      <c r="AQ639" s="77"/>
      <c r="AR639" s="77"/>
      <c r="AS639" s="77"/>
      <c r="AT639" s="77"/>
      <c r="AU639" s="77"/>
      <c r="AV639" s="77"/>
      <c r="AW639" s="77"/>
      <c r="AX639" s="77"/>
      <c r="AY639" s="77"/>
      <c r="AZ639" s="77"/>
      <c r="BA639" s="77"/>
      <c r="BB639" s="77"/>
      <c r="BC639" s="77"/>
      <c r="BD639" s="77"/>
      <c r="BE639" s="77"/>
      <c r="BF639" s="77"/>
      <c r="BG639" s="77"/>
      <c r="BH639" s="77"/>
      <c r="BI639" s="77"/>
      <c r="BJ639" s="77"/>
      <c r="BK639" s="77"/>
      <c r="BL639" s="77"/>
      <c r="BM639" s="77"/>
      <c r="BN639" s="77"/>
      <c r="BO639" s="77"/>
      <c r="BP639" s="77"/>
      <c r="BQ639" s="77"/>
      <c r="BR639" s="77"/>
      <c r="BS639" s="77"/>
      <c r="BT639" s="77"/>
      <c r="BU639" s="77"/>
      <c r="BV639" s="77"/>
      <c r="BW639" s="77"/>
      <c r="BX639" s="77"/>
      <c r="BY639" s="77"/>
      <c r="BZ639" s="77"/>
      <c r="CA639" s="77"/>
      <c r="CB639" s="77"/>
      <c r="CC639" s="77"/>
      <c r="CD639" s="77"/>
      <c r="CE639" s="77"/>
      <c r="CF639" s="77"/>
      <c r="CG639" s="77"/>
      <c r="CH639" s="77"/>
      <c r="CI639" s="77"/>
      <c r="CJ639" s="77"/>
      <c r="CK639" s="77"/>
      <c r="CL639" s="77"/>
    </row>
    <row r="640" spans="2:90" x14ac:dyDescent="0.4">
      <c r="B640" s="8" t="str">
        <f>B617</f>
        <v>(Primary label)</v>
      </c>
      <c r="D640" t="s">
        <v>268</v>
      </c>
      <c r="E640" s="8" t="str">
        <f t="shared" ref="E640:E646" si="657">ROW()&amp;" "&amp;D640</f>
        <v>640 SUB-PV</v>
      </c>
      <c r="G640" t="s">
        <v>332</v>
      </c>
      <c r="S640" s="72"/>
      <c r="T640" s="72"/>
      <c r="U640" s="72"/>
      <c r="V640" s="72"/>
      <c r="W640" s="72"/>
      <c r="X640" s="72"/>
      <c r="Y640" s="72"/>
      <c r="Z640" s="72"/>
      <c r="AA640" s="72"/>
      <c r="AB640" s="72"/>
      <c r="AC640" s="72"/>
      <c r="AD640" s="72"/>
      <c r="AE640" s="72"/>
      <c r="AF640" s="72"/>
      <c r="AG640" s="72"/>
      <c r="AH640" s="72"/>
      <c r="AI640" s="72"/>
      <c r="AJ640" s="72"/>
      <c r="AK640" s="72"/>
      <c r="AL640" s="72"/>
      <c r="AM640" s="72"/>
      <c r="AN640" s="72"/>
      <c r="AO640" s="72"/>
      <c r="AP640" s="72"/>
      <c r="AQ640" s="72"/>
      <c r="AR640" s="72"/>
      <c r="AS640" s="72"/>
      <c r="AT640" s="72"/>
      <c r="AU640" s="72"/>
      <c r="AV640" s="72"/>
      <c r="AW640" s="72"/>
      <c r="AX640" s="72"/>
      <c r="AY640" s="72"/>
      <c r="AZ640" s="72"/>
      <c r="BA640" s="72"/>
      <c r="BB640" s="72"/>
      <c r="BC640" s="72"/>
      <c r="BD640" s="72"/>
      <c r="BE640" s="72"/>
      <c r="BF640" s="72"/>
      <c r="BG640" s="72"/>
      <c r="BH640" s="72"/>
      <c r="BI640" s="72"/>
      <c r="BJ640" s="72"/>
      <c r="BK640" s="72"/>
      <c r="BL640" s="72"/>
      <c r="BM640" s="72"/>
      <c r="BN640" s="72"/>
      <c r="BO640" s="72"/>
      <c r="BP640" s="72"/>
      <c r="BQ640" s="72"/>
      <c r="BR640" s="72"/>
      <c r="BS640" s="72"/>
      <c r="BT640" s="72"/>
      <c r="BU640" s="72"/>
      <c r="BV640" s="72"/>
      <c r="BW640" s="72"/>
      <c r="BX640" s="72"/>
      <c r="BY640" s="72"/>
      <c r="BZ640" s="72"/>
      <c r="CA640" s="72"/>
      <c r="CB640" s="72"/>
      <c r="CC640" s="72"/>
      <c r="CD640" s="72"/>
      <c r="CE640" s="72"/>
      <c r="CF640" s="72"/>
      <c r="CG640" s="72"/>
      <c r="CH640" s="72"/>
      <c r="CI640" s="72"/>
      <c r="CJ640" s="72"/>
      <c r="CK640" s="72"/>
      <c r="CL640" s="72"/>
    </row>
    <row r="641" spans="2:90" x14ac:dyDescent="0.4">
      <c r="B641" s="235" t="str">
        <f>IFERROR(SUBSTITUTE(B625,":",""),"no unit")</f>
        <v>subscriber</v>
      </c>
      <c r="D641" t="s">
        <v>268</v>
      </c>
      <c r="E641" s="8" t="str">
        <f t="shared" ref="E641" si="658">ROW()&amp;" "&amp;D641</f>
        <v>641 SUB-PV</v>
      </c>
      <c r="G641" t="s">
        <v>332</v>
      </c>
      <c r="S641" s="72"/>
      <c r="T641" s="72"/>
      <c r="U641" s="72"/>
      <c r="V641" s="72"/>
      <c r="W641" s="72"/>
      <c r="X641" s="72"/>
      <c r="Y641" s="72"/>
      <c r="Z641" s="72"/>
      <c r="AA641" s="72"/>
      <c r="AB641" s="72"/>
      <c r="AC641" s="72"/>
      <c r="AD641" s="72"/>
      <c r="AE641" s="72"/>
      <c r="AF641" s="72"/>
      <c r="AG641" s="72"/>
      <c r="AH641" s="72"/>
      <c r="AI641" s="72"/>
      <c r="AJ641" s="72"/>
      <c r="AK641" s="72"/>
      <c r="AL641" s="72"/>
      <c r="AM641" s="72"/>
      <c r="AN641" s="72"/>
      <c r="AO641" s="72"/>
      <c r="AP641" s="72"/>
      <c r="AQ641" s="72"/>
      <c r="AR641" s="72"/>
      <c r="AS641" s="72"/>
      <c r="AT641" s="72"/>
      <c r="AU641" s="72"/>
      <c r="AV641" s="72"/>
      <c r="AW641" s="72"/>
      <c r="AX641" s="72"/>
      <c r="AY641" s="72"/>
      <c r="AZ641" s="72"/>
      <c r="BA641" s="72"/>
      <c r="BB641" s="72"/>
      <c r="BC641" s="72"/>
      <c r="BD641" s="72"/>
      <c r="BE641" s="72"/>
      <c r="BF641" s="72"/>
      <c r="BG641" s="72"/>
      <c r="BH641" s="72"/>
      <c r="BI641" s="72"/>
      <c r="BJ641" s="72"/>
      <c r="BK641" s="72"/>
      <c r="BL641" s="72"/>
      <c r="BM641" s="72"/>
      <c r="BN641" s="72"/>
      <c r="BO641" s="72"/>
      <c r="BP641" s="72"/>
      <c r="BQ641" s="72"/>
      <c r="BR641" s="72"/>
      <c r="BS641" s="72"/>
      <c r="BT641" s="72"/>
      <c r="BU641" s="72"/>
      <c r="BV641" s="72"/>
      <c r="BW641" s="72"/>
      <c r="BX641" s="72"/>
      <c r="BY641" s="72"/>
      <c r="BZ641" s="72"/>
      <c r="CA641" s="72"/>
      <c r="CB641" s="72"/>
      <c r="CC641" s="72"/>
      <c r="CD641" s="72"/>
      <c r="CE641" s="72"/>
      <c r="CF641" s="72"/>
      <c r="CG641" s="72"/>
      <c r="CH641" s="72"/>
      <c r="CI641" s="72"/>
      <c r="CJ641" s="72"/>
      <c r="CK641" s="72"/>
      <c r="CL641" s="72"/>
    </row>
    <row r="642" spans="2:90" x14ac:dyDescent="0.4">
      <c r="B642" s="8" t="str">
        <f t="shared" ref="B642:B647" si="659">B619</f>
        <v>Primary revenue driver</v>
      </c>
      <c r="D642" t="s">
        <v>268</v>
      </c>
      <c r="E642" s="8" t="str">
        <f t="shared" si="657"/>
        <v>642 SUB-PV</v>
      </c>
      <c r="G642" t="s">
        <v>332</v>
      </c>
      <c r="K642" s="53"/>
      <c r="L642" s="53"/>
      <c r="M642" s="53"/>
      <c r="N642" s="53"/>
      <c r="O642" s="53"/>
      <c r="P642" s="53"/>
      <c r="R642" s="24"/>
      <c r="S642" s="199" t="str">
        <f t="shared" ref="S642" si="660">ADDRESS(ROW(S638),COLUMN(S638))</f>
        <v>$S$638</v>
      </c>
      <c r="T642" s="199" t="str">
        <f t="shared" ref="T642:AY642" si="661">ADDRESS(ROW(T638),COLUMN(T638))</f>
        <v>$T$638</v>
      </c>
      <c r="U642" s="199" t="str">
        <f t="shared" si="661"/>
        <v>$U$638</v>
      </c>
      <c r="V642" s="199" t="str">
        <f t="shared" si="661"/>
        <v>$V$638</v>
      </c>
      <c r="W642" s="199" t="str">
        <f t="shared" si="661"/>
        <v>$W$638</v>
      </c>
      <c r="X642" s="199" t="str">
        <f t="shared" si="661"/>
        <v>$X$638</v>
      </c>
      <c r="Y642" s="199" t="str">
        <f t="shared" si="661"/>
        <v>$Y$638</v>
      </c>
      <c r="Z642" s="199" t="str">
        <f t="shared" si="661"/>
        <v>$Z$638</v>
      </c>
      <c r="AA642" s="199" t="str">
        <f t="shared" si="661"/>
        <v>$AA$638</v>
      </c>
      <c r="AB642" s="199" t="str">
        <f t="shared" si="661"/>
        <v>$AB$638</v>
      </c>
      <c r="AC642" s="199" t="str">
        <f t="shared" si="661"/>
        <v>$AC$638</v>
      </c>
      <c r="AD642" s="199" t="str">
        <f t="shared" si="661"/>
        <v>$AD$638</v>
      </c>
      <c r="AE642" s="199" t="str">
        <f t="shared" si="661"/>
        <v>$AE$638</v>
      </c>
      <c r="AF642" s="199" t="str">
        <f t="shared" si="661"/>
        <v>$AF$638</v>
      </c>
      <c r="AG642" s="199" t="str">
        <f t="shared" si="661"/>
        <v>$AG$638</v>
      </c>
      <c r="AH642" s="199" t="str">
        <f t="shared" si="661"/>
        <v>$AH$638</v>
      </c>
      <c r="AI642" s="199" t="str">
        <f t="shared" si="661"/>
        <v>$AI$638</v>
      </c>
      <c r="AJ642" s="199" t="str">
        <f t="shared" si="661"/>
        <v>$AJ$638</v>
      </c>
      <c r="AK642" s="199" t="str">
        <f t="shared" si="661"/>
        <v>$AK$638</v>
      </c>
      <c r="AL642" s="199" t="str">
        <f t="shared" si="661"/>
        <v>$AL$638</v>
      </c>
      <c r="AM642" s="199" t="str">
        <f t="shared" si="661"/>
        <v>$AM$638</v>
      </c>
      <c r="AN642" s="199" t="str">
        <f t="shared" si="661"/>
        <v>$AN$638</v>
      </c>
      <c r="AO642" s="199" t="str">
        <f t="shared" si="661"/>
        <v>$AO$638</v>
      </c>
      <c r="AP642" s="199" t="str">
        <f t="shared" si="661"/>
        <v>$AP$638</v>
      </c>
      <c r="AQ642" s="199" t="str">
        <f t="shared" si="661"/>
        <v>$AQ$638</v>
      </c>
      <c r="AR642" s="199" t="str">
        <f t="shared" si="661"/>
        <v>$AR$638</v>
      </c>
      <c r="AS642" s="199" t="str">
        <f t="shared" si="661"/>
        <v>$AS$638</v>
      </c>
      <c r="AT642" s="199" t="str">
        <f t="shared" si="661"/>
        <v>$AT$638</v>
      </c>
      <c r="AU642" s="199" t="str">
        <f t="shared" si="661"/>
        <v>$AU$638</v>
      </c>
      <c r="AV642" s="199" t="str">
        <f t="shared" si="661"/>
        <v>$AV$638</v>
      </c>
      <c r="AW642" s="199" t="str">
        <f t="shared" si="661"/>
        <v>$AW$638</v>
      </c>
      <c r="AX642" s="199" t="str">
        <f t="shared" si="661"/>
        <v>$AX$638</v>
      </c>
      <c r="AY642" s="199" t="str">
        <f t="shared" si="661"/>
        <v>$AY$638</v>
      </c>
      <c r="AZ642" s="199" t="str">
        <f t="shared" ref="AZ642:CE642" si="662">ADDRESS(ROW(AZ638),COLUMN(AZ638))</f>
        <v>$AZ$638</v>
      </c>
      <c r="BA642" s="199" t="str">
        <f t="shared" si="662"/>
        <v>$BA$638</v>
      </c>
      <c r="BB642" s="199" t="str">
        <f t="shared" si="662"/>
        <v>$BB$638</v>
      </c>
      <c r="BC642" s="199" t="str">
        <f t="shared" si="662"/>
        <v>$BC$638</v>
      </c>
      <c r="BD642" s="199" t="str">
        <f t="shared" si="662"/>
        <v>$BD$638</v>
      </c>
      <c r="BE642" s="199" t="str">
        <f t="shared" si="662"/>
        <v>$BE$638</v>
      </c>
      <c r="BF642" s="199" t="str">
        <f t="shared" si="662"/>
        <v>$BF$638</v>
      </c>
      <c r="BG642" s="199" t="str">
        <f t="shared" si="662"/>
        <v>$BG$638</v>
      </c>
      <c r="BH642" s="199" t="str">
        <f t="shared" si="662"/>
        <v>$BH$638</v>
      </c>
      <c r="BI642" s="199" t="str">
        <f t="shared" si="662"/>
        <v>$BI$638</v>
      </c>
      <c r="BJ642" s="199" t="str">
        <f t="shared" si="662"/>
        <v>$BJ$638</v>
      </c>
      <c r="BK642" s="199" t="str">
        <f t="shared" si="662"/>
        <v>$BK$638</v>
      </c>
      <c r="BL642" s="199" t="str">
        <f t="shared" si="662"/>
        <v>$BL$638</v>
      </c>
      <c r="BM642" s="199" t="str">
        <f t="shared" si="662"/>
        <v>$BM$638</v>
      </c>
      <c r="BN642" s="199" t="str">
        <f t="shared" si="662"/>
        <v>$BN$638</v>
      </c>
      <c r="BO642" s="199" t="str">
        <f t="shared" si="662"/>
        <v>$BO$638</v>
      </c>
      <c r="BP642" s="199" t="str">
        <f t="shared" si="662"/>
        <v>$BP$638</v>
      </c>
      <c r="BQ642" s="199" t="str">
        <f t="shared" si="662"/>
        <v>$BQ$638</v>
      </c>
      <c r="BR642" s="199" t="str">
        <f t="shared" si="662"/>
        <v>$BR$638</v>
      </c>
      <c r="BS642" s="199" t="str">
        <f t="shared" si="662"/>
        <v>$BS$638</v>
      </c>
      <c r="BT642" s="199" t="str">
        <f t="shared" si="662"/>
        <v>$BT$638</v>
      </c>
      <c r="BU642" s="199" t="str">
        <f t="shared" si="662"/>
        <v>$BU$638</v>
      </c>
      <c r="BV642" s="199" t="str">
        <f t="shared" si="662"/>
        <v>$BV$638</v>
      </c>
      <c r="BW642" s="199" t="str">
        <f t="shared" si="662"/>
        <v>$BW$638</v>
      </c>
      <c r="BX642" s="199" t="str">
        <f t="shared" si="662"/>
        <v>$BX$638</v>
      </c>
      <c r="BY642" s="199" t="str">
        <f t="shared" si="662"/>
        <v>$BY$638</v>
      </c>
      <c r="BZ642" s="199" t="str">
        <f t="shared" si="662"/>
        <v>$BZ$638</v>
      </c>
      <c r="CA642" s="199" t="str">
        <f t="shared" si="662"/>
        <v>$CA$638</v>
      </c>
      <c r="CB642" s="199" t="str">
        <f t="shared" si="662"/>
        <v>$CB$638</v>
      </c>
      <c r="CC642" s="199" t="str">
        <f t="shared" si="662"/>
        <v>$CC$638</v>
      </c>
      <c r="CD642" s="199" t="str">
        <f t="shared" si="662"/>
        <v>$CD$638</v>
      </c>
      <c r="CE642" s="199" t="str">
        <f t="shared" si="662"/>
        <v>$CE$638</v>
      </c>
      <c r="CF642" s="199" t="str">
        <f t="shared" ref="CF642:CK642" si="663">ADDRESS(ROW(CF638),COLUMN(CF638))</f>
        <v>$CF$638</v>
      </c>
      <c r="CG642" s="199" t="str">
        <f t="shared" si="663"/>
        <v>$CG$638</v>
      </c>
      <c r="CH642" s="199" t="str">
        <f t="shared" si="663"/>
        <v>$CH$638</v>
      </c>
      <c r="CI642" s="199" t="str">
        <f t="shared" si="663"/>
        <v>$CI$638</v>
      </c>
      <c r="CJ642" s="199" t="str">
        <f t="shared" si="663"/>
        <v>$CJ$638</v>
      </c>
      <c r="CK642" s="199" t="str">
        <f t="shared" si="663"/>
        <v>$CK$638</v>
      </c>
      <c r="CL642" s="199" t="str">
        <f t="shared" ref="CL642" si="664">ADDRESS(ROW(CL638),COLUMN(CL638))</f>
        <v>$CL$638</v>
      </c>
    </row>
    <row r="643" spans="2:90" x14ac:dyDescent="0.4">
      <c r="B643" s="8" t="str">
        <f t="shared" si="659"/>
        <v>Primary volume driver</v>
      </c>
      <c r="D643" t="s">
        <v>268</v>
      </c>
      <c r="E643" s="8" t="str">
        <f t="shared" si="657"/>
        <v>643 SUB-PV</v>
      </c>
      <c r="G643" t="s">
        <v>332</v>
      </c>
      <c r="H643" s="12"/>
      <c r="I643" s="60"/>
      <c r="J643" s="60"/>
      <c r="K643" s="34"/>
      <c r="L643" s="34"/>
      <c r="M643" s="34"/>
      <c r="N643" s="34"/>
      <c r="O643" s="34"/>
      <c r="P643" s="34"/>
      <c r="R643" s="15"/>
      <c r="S643" s="76" t="str">
        <f t="shared" ref="S643" si="665">S620</f>
        <v>S$13</v>
      </c>
      <c r="T643" s="76" t="str">
        <f t="shared" ref="T643:CE643" si="666">T620</f>
        <v>T$13</v>
      </c>
      <c r="U643" s="76" t="str">
        <f t="shared" si="666"/>
        <v>U$13</v>
      </c>
      <c r="V643" s="76" t="str">
        <f t="shared" si="666"/>
        <v>V$13</v>
      </c>
      <c r="W643" s="76" t="str">
        <f t="shared" si="666"/>
        <v>W$13</v>
      </c>
      <c r="X643" s="76" t="str">
        <f t="shared" si="666"/>
        <v>X$13</v>
      </c>
      <c r="Y643" s="76" t="str">
        <f t="shared" si="666"/>
        <v>Y$13</v>
      </c>
      <c r="Z643" s="76" t="str">
        <f t="shared" si="666"/>
        <v>Z$13</v>
      </c>
      <c r="AA643" s="76" t="str">
        <f t="shared" si="666"/>
        <v>AA$13</v>
      </c>
      <c r="AB643" s="76" t="str">
        <f t="shared" si="666"/>
        <v>AB$13</v>
      </c>
      <c r="AC643" s="76" t="str">
        <f t="shared" si="666"/>
        <v>AC$13</v>
      </c>
      <c r="AD643" s="76" t="str">
        <f t="shared" si="666"/>
        <v>AD$13</v>
      </c>
      <c r="AE643" s="76" t="str">
        <f t="shared" si="666"/>
        <v>AE$13</v>
      </c>
      <c r="AF643" s="76" t="str">
        <f t="shared" si="666"/>
        <v>AF$13</v>
      </c>
      <c r="AG643" s="76" t="str">
        <f t="shared" si="666"/>
        <v>AG$13</v>
      </c>
      <c r="AH643" s="76" t="str">
        <f t="shared" si="666"/>
        <v>AH$13</v>
      </c>
      <c r="AI643" s="76" t="str">
        <f t="shared" si="666"/>
        <v>AI$13</v>
      </c>
      <c r="AJ643" s="76" t="str">
        <f t="shared" si="666"/>
        <v>AJ$13</v>
      </c>
      <c r="AK643" s="76" t="str">
        <f t="shared" si="666"/>
        <v>AK$13</v>
      </c>
      <c r="AL643" s="76" t="str">
        <f t="shared" si="666"/>
        <v>AL$13</v>
      </c>
      <c r="AM643" s="76" t="str">
        <f t="shared" si="666"/>
        <v>AM$13</v>
      </c>
      <c r="AN643" s="76" t="str">
        <f t="shared" si="666"/>
        <v>AN$13</v>
      </c>
      <c r="AO643" s="76" t="str">
        <f t="shared" si="666"/>
        <v>AO$13</v>
      </c>
      <c r="AP643" s="76" t="str">
        <f t="shared" si="666"/>
        <v>AP$13</v>
      </c>
      <c r="AQ643" s="76" t="str">
        <f t="shared" si="666"/>
        <v>AQ$13</v>
      </c>
      <c r="AR643" s="76" t="str">
        <f t="shared" si="666"/>
        <v>AR$13</v>
      </c>
      <c r="AS643" s="76" t="str">
        <f t="shared" si="666"/>
        <v>AS$13</v>
      </c>
      <c r="AT643" s="76" t="str">
        <f t="shared" si="666"/>
        <v>AT$13</v>
      </c>
      <c r="AU643" s="76" t="str">
        <f t="shared" si="666"/>
        <v>AU$13</v>
      </c>
      <c r="AV643" s="76" t="str">
        <f t="shared" si="666"/>
        <v>AV$13</v>
      </c>
      <c r="AW643" s="76" t="str">
        <f t="shared" si="666"/>
        <v>AW$13</v>
      </c>
      <c r="AX643" s="76" t="str">
        <f t="shared" si="666"/>
        <v>AX$13</v>
      </c>
      <c r="AY643" s="76" t="str">
        <f t="shared" si="666"/>
        <v>AY$13</v>
      </c>
      <c r="AZ643" s="76" t="str">
        <f t="shared" si="666"/>
        <v>AZ$13</v>
      </c>
      <c r="BA643" s="76" t="str">
        <f t="shared" si="666"/>
        <v>BA$13</v>
      </c>
      <c r="BB643" s="76" t="str">
        <f t="shared" si="666"/>
        <v>BB$13</v>
      </c>
      <c r="BC643" s="76" t="str">
        <f t="shared" si="666"/>
        <v>BC$13</v>
      </c>
      <c r="BD643" s="76" t="str">
        <f t="shared" si="666"/>
        <v>BD$13</v>
      </c>
      <c r="BE643" s="76" t="str">
        <f t="shared" si="666"/>
        <v>BE$13</v>
      </c>
      <c r="BF643" s="76" t="str">
        <f t="shared" si="666"/>
        <v>BF$13</v>
      </c>
      <c r="BG643" s="76" t="str">
        <f t="shared" si="666"/>
        <v>BG$13</v>
      </c>
      <c r="BH643" s="76" t="str">
        <f t="shared" si="666"/>
        <v>BH$13</v>
      </c>
      <c r="BI643" s="76" t="str">
        <f t="shared" si="666"/>
        <v>BI$13</v>
      </c>
      <c r="BJ643" s="76" t="str">
        <f t="shared" si="666"/>
        <v>BJ$13</v>
      </c>
      <c r="BK643" s="76" t="str">
        <f t="shared" si="666"/>
        <v>BK$13</v>
      </c>
      <c r="BL643" s="76" t="str">
        <f t="shared" si="666"/>
        <v>BL$13</v>
      </c>
      <c r="BM643" s="76" t="str">
        <f t="shared" si="666"/>
        <v>BM$13</v>
      </c>
      <c r="BN643" s="76" t="str">
        <f t="shared" si="666"/>
        <v>BN$13</v>
      </c>
      <c r="BO643" s="76" t="str">
        <f t="shared" si="666"/>
        <v>BO$13</v>
      </c>
      <c r="BP643" s="76" t="str">
        <f t="shared" si="666"/>
        <v>BP$13</v>
      </c>
      <c r="BQ643" s="76" t="str">
        <f t="shared" si="666"/>
        <v>BQ$13</v>
      </c>
      <c r="BR643" s="76" t="str">
        <f t="shared" si="666"/>
        <v>BR$13</v>
      </c>
      <c r="BS643" s="76" t="str">
        <f t="shared" si="666"/>
        <v>BS$13</v>
      </c>
      <c r="BT643" s="76" t="str">
        <f t="shared" si="666"/>
        <v>BT$13</v>
      </c>
      <c r="BU643" s="76" t="str">
        <f t="shared" si="666"/>
        <v>BU$13</v>
      </c>
      <c r="BV643" s="76" t="str">
        <f t="shared" si="666"/>
        <v>BV$13</v>
      </c>
      <c r="BW643" s="76" t="str">
        <f t="shared" si="666"/>
        <v>BW$13</v>
      </c>
      <c r="BX643" s="76" t="str">
        <f t="shared" si="666"/>
        <v>BX$13</v>
      </c>
      <c r="BY643" s="76" t="str">
        <f t="shared" si="666"/>
        <v>BY$13</v>
      </c>
      <c r="BZ643" s="76" t="str">
        <f t="shared" si="666"/>
        <v>BZ$13</v>
      </c>
      <c r="CA643" s="76" t="str">
        <f t="shared" si="666"/>
        <v>CA$13</v>
      </c>
      <c r="CB643" s="76" t="str">
        <f t="shared" si="666"/>
        <v>CB$13</v>
      </c>
      <c r="CC643" s="76" t="str">
        <f t="shared" si="666"/>
        <v>CC$13</v>
      </c>
      <c r="CD643" s="76" t="str">
        <f t="shared" si="666"/>
        <v>CD$13</v>
      </c>
      <c r="CE643" s="76" t="str">
        <f t="shared" si="666"/>
        <v>CE$13</v>
      </c>
      <c r="CF643" s="76" t="str">
        <f t="shared" ref="CF643:CK643" si="667">CF620</f>
        <v>CF$13</v>
      </c>
      <c r="CG643" s="76" t="str">
        <f t="shared" si="667"/>
        <v>CG$13</v>
      </c>
      <c r="CH643" s="76" t="str">
        <f t="shared" si="667"/>
        <v>CH$13</v>
      </c>
      <c r="CI643" s="76" t="str">
        <f t="shared" si="667"/>
        <v>CI$13</v>
      </c>
      <c r="CJ643" s="76" t="str">
        <f t="shared" si="667"/>
        <v>CJ$13</v>
      </c>
      <c r="CK643" s="76" t="str">
        <f t="shared" si="667"/>
        <v>CK$13</v>
      </c>
      <c r="CL643" s="76" t="str">
        <f t="shared" ref="CL643" si="668">CL620</f>
        <v>CL$13</v>
      </c>
    </row>
    <row r="644" spans="2:90" x14ac:dyDescent="0.4">
      <c r="B644" s="8" t="str">
        <f t="shared" si="659"/>
        <v>(Secondary label)</v>
      </c>
      <c r="D644" t="s">
        <v>268</v>
      </c>
      <c r="E644" s="8" t="str">
        <f t="shared" si="657"/>
        <v>644 SUB-PV</v>
      </c>
      <c r="G644" t="s">
        <v>332</v>
      </c>
      <c r="H644" s="12"/>
      <c r="I644" s="60"/>
      <c r="J644" s="60"/>
      <c r="K644" s="15"/>
      <c r="L644" s="15"/>
      <c r="M644" s="15"/>
      <c r="N644" s="15"/>
      <c r="O644" s="15"/>
      <c r="P644" s="15"/>
      <c r="R644" s="15"/>
      <c r="S644" s="76"/>
      <c r="T644" s="76"/>
      <c r="U644" s="76"/>
      <c r="V644" s="76"/>
      <c r="W644" s="76"/>
      <c r="X644" s="76"/>
      <c r="Y644" s="76"/>
      <c r="Z644" s="76"/>
      <c r="AA644" s="76"/>
      <c r="AB644" s="76"/>
      <c r="AC644" s="76"/>
      <c r="AD644" s="76"/>
      <c r="AE644" s="76"/>
      <c r="AF644" s="76"/>
      <c r="AG644" s="76"/>
      <c r="AH644" s="76"/>
      <c r="AI644" s="76"/>
      <c r="AJ644" s="76"/>
      <c r="AK644" s="76"/>
      <c r="AL644" s="76"/>
      <c r="AM644" s="76"/>
      <c r="AN644" s="76"/>
      <c r="AO644" s="76"/>
      <c r="AP644" s="76"/>
      <c r="AQ644" s="76"/>
      <c r="AR644" s="76"/>
      <c r="AS644" s="76"/>
      <c r="AT644" s="76"/>
      <c r="AU644" s="76"/>
      <c r="AV644" s="76"/>
      <c r="AW644" s="76"/>
      <c r="AX644" s="76"/>
      <c r="AY644" s="76"/>
      <c r="AZ644" s="76"/>
      <c r="BA644" s="76"/>
      <c r="BB644" s="76"/>
      <c r="BC644" s="76"/>
      <c r="BD644" s="76"/>
      <c r="BE644" s="76"/>
      <c r="BF644" s="76"/>
      <c r="BG644" s="76"/>
      <c r="BH644" s="76"/>
      <c r="BI644" s="76"/>
      <c r="BJ644" s="76"/>
      <c r="BK644" s="76"/>
      <c r="BL644" s="76"/>
      <c r="BM644" s="76"/>
      <c r="BN644" s="76"/>
      <c r="BO644" s="76"/>
      <c r="BP644" s="76"/>
      <c r="BQ644" s="76"/>
      <c r="BR644" s="76"/>
      <c r="BS644" s="76"/>
      <c r="BT644" s="76"/>
      <c r="BU644" s="76"/>
      <c r="BV644" s="76"/>
      <c r="BW644" s="76"/>
      <c r="BX644" s="76"/>
      <c r="BY644" s="76"/>
      <c r="BZ644" s="76"/>
      <c r="CA644" s="76"/>
      <c r="CB644" s="76"/>
      <c r="CC644" s="76"/>
      <c r="CD644" s="76"/>
      <c r="CE644" s="76"/>
      <c r="CF644" s="76"/>
      <c r="CG644" s="76"/>
      <c r="CH644" s="76"/>
      <c r="CI644" s="76"/>
      <c r="CJ644" s="76"/>
      <c r="CK644" s="76"/>
      <c r="CL644" s="76"/>
    </row>
    <row r="645" spans="2:90" x14ac:dyDescent="0.4">
      <c r="B645" s="8" t="str">
        <f t="shared" si="659"/>
        <v xml:space="preserve">secondary unit </v>
      </c>
      <c r="D645" t="s">
        <v>268</v>
      </c>
      <c r="E645" s="8" t="str">
        <f t="shared" si="657"/>
        <v>645 SUB-PV</v>
      </c>
      <c r="G645" t="s">
        <v>332</v>
      </c>
      <c r="H645" s="12"/>
      <c r="I645" s="60"/>
      <c r="J645" s="60"/>
      <c r="K645" s="15"/>
      <c r="L645" s="15"/>
      <c r="M645" s="15"/>
      <c r="N645" s="15"/>
      <c r="O645" s="15"/>
      <c r="P645" s="15"/>
      <c r="R645" s="15"/>
      <c r="S645" s="76"/>
      <c r="T645" s="76"/>
      <c r="U645" s="76"/>
      <c r="V645" s="76"/>
      <c r="W645" s="76"/>
      <c r="X645" s="76"/>
      <c r="Y645" s="76"/>
      <c r="Z645" s="76"/>
      <c r="AA645" s="76"/>
      <c r="AB645" s="76"/>
      <c r="AC645" s="76"/>
      <c r="AD645" s="76"/>
      <c r="AE645" s="76"/>
      <c r="AF645" s="76"/>
      <c r="AG645" s="76"/>
      <c r="AH645" s="76"/>
      <c r="AI645" s="76"/>
      <c r="AJ645" s="76"/>
      <c r="AK645" s="76"/>
      <c r="AL645" s="76"/>
      <c r="AM645" s="76"/>
      <c r="AN645" s="76"/>
      <c r="AO645" s="76"/>
      <c r="AP645" s="76"/>
      <c r="AQ645" s="76"/>
      <c r="AR645" s="76"/>
      <c r="AS645" s="76"/>
      <c r="AT645" s="76"/>
      <c r="AU645" s="76"/>
      <c r="AV645" s="76"/>
      <c r="AW645" s="76"/>
      <c r="AX645" s="76"/>
      <c r="AY645" s="76"/>
      <c r="AZ645" s="76"/>
      <c r="BA645" s="76"/>
      <c r="BB645" s="76"/>
      <c r="BC645" s="76"/>
      <c r="BD645" s="76"/>
      <c r="BE645" s="76"/>
      <c r="BF645" s="76"/>
      <c r="BG645" s="76"/>
      <c r="BH645" s="76"/>
      <c r="BI645" s="76"/>
      <c r="BJ645" s="76"/>
      <c r="BK645" s="76"/>
      <c r="BL645" s="76"/>
      <c r="BM645" s="76"/>
      <c r="BN645" s="76"/>
      <c r="BO645" s="76"/>
      <c r="BP645" s="76"/>
      <c r="BQ645" s="76"/>
      <c r="BR645" s="76"/>
      <c r="BS645" s="76"/>
      <c r="BT645" s="76"/>
      <c r="BU645" s="76"/>
      <c r="BV645" s="76"/>
      <c r="BW645" s="76"/>
      <c r="BX645" s="76"/>
      <c r="BY645" s="76"/>
      <c r="BZ645" s="76"/>
      <c r="CA645" s="76"/>
      <c r="CB645" s="76"/>
      <c r="CC645" s="76"/>
      <c r="CD645" s="76"/>
      <c r="CE645" s="76"/>
      <c r="CF645" s="76"/>
      <c r="CG645" s="76"/>
      <c r="CH645" s="76"/>
      <c r="CI645" s="76"/>
      <c r="CJ645" s="76"/>
      <c r="CK645" s="76"/>
      <c r="CL645" s="76"/>
    </row>
    <row r="646" spans="2:90" x14ac:dyDescent="0.4">
      <c r="B646" s="8" t="str">
        <f t="shared" si="659"/>
        <v>Secondary revenue driver</v>
      </c>
      <c r="D646" t="s">
        <v>268</v>
      </c>
      <c r="E646" s="8" t="str">
        <f t="shared" si="657"/>
        <v>646 SUB-PV</v>
      </c>
      <c r="G646" t="s">
        <v>332</v>
      </c>
      <c r="H646" s="12"/>
      <c r="I646" s="60"/>
      <c r="J646" s="60"/>
      <c r="K646" s="15"/>
      <c r="L646" s="15"/>
      <c r="M646" s="15"/>
      <c r="N646" s="15"/>
      <c r="O646" s="15"/>
      <c r="P646" s="15"/>
      <c r="R646" s="15"/>
      <c r="S646" s="76"/>
      <c r="T646" s="76"/>
      <c r="U646" s="76"/>
      <c r="V646" s="76"/>
      <c r="W646" s="76"/>
      <c r="X646" s="76"/>
      <c r="Y646" s="76"/>
      <c r="Z646" s="76"/>
      <c r="AA646" s="76"/>
      <c r="AB646" s="76"/>
      <c r="AC646" s="76"/>
      <c r="AD646" s="76"/>
      <c r="AE646" s="76"/>
      <c r="AF646" s="76"/>
      <c r="AG646" s="76"/>
      <c r="AH646" s="76"/>
      <c r="AI646" s="76"/>
      <c r="AJ646" s="76"/>
      <c r="AK646" s="76"/>
      <c r="AL646" s="76"/>
      <c r="AM646" s="76"/>
      <c r="AN646" s="76"/>
      <c r="AO646" s="76"/>
      <c r="AP646" s="76"/>
      <c r="AQ646" s="76"/>
      <c r="AR646" s="76"/>
      <c r="AS646" s="76"/>
      <c r="AT646" s="76"/>
      <c r="AU646" s="76"/>
      <c r="AV646" s="76"/>
      <c r="AW646" s="76"/>
      <c r="AX646" s="76"/>
      <c r="AY646" s="76"/>
      <c r="AZ646" s="76"/>
      <c r="BA646" s="76"/>
      <c r="BB646" s="76"/>
      <c r="BC646" s="76"/>
      <c r="BD646" s="76"/>
      <c r="BE646" s="76"/>
      <c r="BF646" s="76"/>
      <c r="BG646" s="76"/>
      <c r="BH646" s="76"/>
      <c r="BI646" s="76"/>
      <c r="BJ646" s="76"/>
      <c r="BK646" s="76"/>
      <c r="BL646" s="76"/>
      <c r="BM646" s="76"/>
      <c r="BN646" s="76"/>
      <c r="BO646" s="76"/>
      <c r="BP646" s="76"/>
      <c r="BQ646" s="76"/>
      <c r="BR646" s="76"/>
      <c r="BS646" s="76"/>
      <c r="BT646" s="76"/>
      <c r="BU646" s="76"/>
      <c r="BV646" s="76"/>
      <c r="BW646" s="76"/>
      <c r="BX646" s="76"/>
      <c r="BY646" s="76"/>
      <c r="BZ646" s="76"/>
      <c r="CA646" s="76"/>
      <c r="CB646" s="76"/>
      <c r="CC646" s="76"/>
      <c r="CD646" s="76"/>
      <c r="CE646" s="76"/>
      <c r="CF646" s="76"/>
      <c r="CG646" s="76"/>
      <c r="CH646" s="76"/>
      <c r="CI646" s="76"/>
      <c r="CJ646" s="76"/>
      <c r="CK646" s="76"/>
      <c r="CL646" s="76"/>
    </row>
    <row r="647" spans="2:90" s="3" customFormat="1" x14ac:dyDescent="0.4">
      <c r="B647" s="89" t="str">
        <f t="shared" si="659"/>
        <v>Secondary volume driver</v>
      </c>
      <c r="D647" s="3" t="s">
        <v>268</v>
      </c>
      <c r="E647" s="89" t="str">
        <f t="shared" si="630"/>
        <v>647 SUB-PV</v>
      </c>
      <c r="G647" s="3" t="s">
        <v>332</v>
      </c>
      <c r="H647" s="90"/>
      <c r="I647" s="209"/>
      <c r="J647" s="209"/>
      <c r="K647" s="210"/>
      <c r="L647" s="210"/>
      <c r="M647" s="210"/>
      <c r="N647" s="210"/>
      <c r="O647" s="210"/>
      <c r="P647" s="210"/>
      <c r="R647" s="210"/>
      <c r="S647" s="199" t="str">
        <f t="shared" ref="S647" si="669">ADDRESS(ROW(S633),COLUMN(S633),2)</f>
        <v>S$633</v>
      </c>
      <c r="T647" s="199" t="str">
        <f t="shared" ref="T647:CE647" si="670">ADDRESS(ROW(T633),COLUMN(T633),2)</f>
        <v>T$633</v>
      </c>
      <c r="U647" s="199" t="str">
        <f t="shared" si="670"/>
        <v>U$633</v>
      </c>
      <c r="V647" s="199" t="str">
        <f t="shared" si="670"/>
        <v>V$633</v>
      </c>
      <c r="W647" s="199" t="str">
        <f t="shared" si="670"/>
        <v>W$633</v>
      </c>
      <c r="X647" s="199" t="str">
        <f t="shared" si="670"/>
        <v>X$633</v>
      </c>
      <c r="Y647" s="199" t="str">
        <f t="shared" si="670"/>
        <v>Y$633</v>
      </c>
      <c r="Z647" s="199" t="str">
        <f t="shared" si="670"/>
        <v>Z$633</v>
      </c>
      <c r="AA647" s="199" t="str">
        <f t="shared" si="670"/>
        <v>AA$633</v>
      </c>
      <c r="AB647" s="199" t="str">
        <f t="shared" si="670"/>
        <v>AB$633</v>
      </c>
      <c r="AC647" s="199" t="str">
        <f t="shared" si="670"/>
        <v>AC$633</v>
      </c>
      <c r="AD647" s="199" t="str">
        <f t="shared" si="670"/>
        <v>AD$633</v>
      </c>
      <c r="AE647" s="199" t="str">
        <f t="shared" si="670"/>
        <v>AE$633</v>
      </c>
      <c r="AF647" s="199" t="str">
        <f t="shared" si="670"/>
        <v>AF$633</v>
      </c>
      <c r="AG647" s="199" t="str">
        <f t="shared" si="670"/>
        <v>AG$633</v>
      </c>
      <c r="AH647" s="199" t="str">
        <f t="shared" si="670"/>
        <v>AH$633</v>
      </c>
      <c r="AI647" s="199" t="str">
        <f t="shared" si="670"/>
        <v>AI$633</v>
      </c>
      <c r="AJ647" s="199" t="str">
        <f t="shared" si="670"/>
        <v>AJ$633</v>
      </c>
      <c r="AK647" s="199" t="str">
        <f t="shared" si="670"/>
        <v>AK$633</v>
      </c>
      <c r="AL647" s="199" t="str">
        <f t="shared" si="670"/>
        <v>AL$633</v>
      </c>
      <c r="AM647" s="199" t="str">
        <f t="shared" si="670"/>
        <v>AM$633</v>
      </c>
      <c r="AN647" s="199" t="str">
        <f t="shared" si="670"/>
        <v>AN$633</v>
      </c>
      <c r="AO647" s="199" t="str">
        <f t="shared" si="670"/>
        <v>AO$633</v>
      </c>
      <c r="AP647" s="199" t="str">
        <f t="shared" si="670"/>
        <v>AP$633</v>
      </c>
      <c r="AQ647" s="199" t="str">
        <f t="shared" si="670"/>
        <v>AQ$633</v>
      </c>
      <c r="AR647" s="199" t="str">
        <f t="shared" si="670"/>
        <v>AR$633</v>
      </c>
      <c r="AS647" s="199" t="str">
        <f t="shared" si="670"/>
        <v>AS$633</v>
      </c>
      <c r="AT647" s="199" t="str">
        <f t="shared" si="670"/>
        <v>AT$633</v>
      </c>
      <c r="AU647" s="199" t="str">
        <f t="shared" si="670"/>
        <v>AU$633</v>
      </c>
      <c r="AV647" s="199" t="str">
        <f t="shared" si="670"/>
        <v>AV$633</v>
      </c>
      <c r="AW647" s="199" t="str">
        <f t="shared" si="670"/>
        <v>AW$633</v>
      </c>
      <c r="AX647" s="199" t="str">
        <f t="shared" si="670"/>
        <v>AX$633</v>
      </c>
      <c r="AY647" s="199" t="str">
        <f t="shared" si="670"/>
        <v>AY$633</v>
      </c>
      <c r="AZ647" s="199" t="str">
        <f t="shared" si="670"/>
        <v>AZ$633</v>
      </c>
      <c r="BA647" s="199" t="str">
        <f t="shared" si="670"/>
        <v>BA$633</v>
      </c>
      <c r="BB647" s="199" t="str">
        <f t="shared" si="670"/>
        <v>BB$633</v>
      </c>
      <c r="BC647" s="199" t="str">
        <f t="shared" si="670"/>
        <v>BC$633</v>
      </c>
      <c r="BD647" s="199" t="str">
        <f t="shared" si="670"/>
        <v>BD$633</v>
      </c>
      <c r="BE647" s="199" t="str">
        <f t="shared" si="670"/>
        <v>BE$633</v>
      </c>
      <c r="BF647" s="199" t="str">
        <f t="shared" si="670"/>
        <v>BF$633</v>
      </c>
      <c r="BG647" s="199" t="str">
        <f t="shared" si="670"/>
        <v>BG$633</v>
      </c>
      <c r="BH647" s="199" t="str">
        <f t="shared" si="670"/>
        <v>BH$633</v>
      </c>
      <c r="BI647" s="199" t="str">
        <f t="shared" si="670"/>
        <v>BI$633</v>
      </c>
      <c r="BJ647" s="199" t="str">
        <f t="shared" si="670"/>
        <v>BJ$633</v>
      </c>
      <c r="BK647" s="199" t="str">
        <f t="shared" si="670"/>
        <v>BK$633</v>
      </c>
      <c r="BL647" s="199" t="str">
        <f t="shared" si="670"/>
        <v>BL$633</v>
      </c>
      <c r="BM647" s="199" t="str">
        <f t="shared" si="670"/>
        <v>BM$633</v>
      </c>
      <c r="BN647" s="199" t="str">
        <f t="shared" si="670"/>
        <v>BN$633</v>
      </c>
      <c r="BO647" s="199" t="str">
        <f t="shared" si="670"/>
        <v>BO$633</v>
      </c>
      <c r="BP647" s="199" t="str">
        <f t="shared" si="670"/>
        <v>BP$633</v>
      </c>
      <c r="BQ647" s="199" t="str">
        <f t="shared" si="670"/>
        <v>BQ$633</v>
      </c>
      <c r="BR647" s="199" t="str">
        <f t="shared" si="670"/>
        <v>BR$633</v>
      </c>
      <c r="BS647" s="199" t="str">
        <f t="shared" si="670"/>
        <v>BS$633</v>
      </c>
      <c r="BT647" s="199" t="str">
        <f t="shared" si="670"/>
        <v>BT$633</v>
      </c>
      <c r="BU647" s="199" t="str">
        <f t="shared" si="670"/>
        <v>BU$633</v>
      </c>
      <c r="BV647" s="199" t="str">
        <f t="shared" si="670"/>
        <v>BV$633</v>
      </c>
      <c r="BW647" s="199" t="str">
        <f t="shared" si="670"/>
        <v>BW$633</v>
      </c>
      <c r="BX647" s="199" t="str">
        <f t="shared" si="670"/>
        <v>BX$633</v>
      </c>
      <c r="BY647" s="199" t="str">
        <f t="shared" si="670"/>
        <v>BY$633</v>
      </c>
      <c r="BZ647" s="199" t="str">
        <f t="shared" si="670"/>
        <v>BZ$633</v>
      </c>
      <c r="CA647" s="199" t="str">
        <f t="shared" si="670"/>
        <v>CA$633</v>
      </c>
      <c r="CB647" s="199" t="str">
        <f t="shared" si="670"/>
        <v>CB$633</v>
      </c>
      <c r="CC647" s="199" t="str">
        <f t="shared" si="670"/>
        <v>CC$633</v>
      </c>
      <c r="CD647" s="199" t="str">
        <f t="shared" si="670"/>
        <v>CD$633</v>
      </c>
      <c r="CE647" s="199" t="str">
        <f t="shared" si="670"/>
        <v>CE$633</v>
      </c>
      <c r="CF647" s="199" t="str">
        <f t="shared" ref="CF647:CK647" si="671">ADDRESS(ROW(CF633),COLUMN(CF633),2)</f>
        <v>CF$633</v>
      </c>
      <c r="CG647" s="199" t="str">
        <f t="shared" si="671"/>
        <v>CG$633</v>
      </c>
      <c r="CH647" s="199" t="str">
        <f t="shared" si="671"/>
        <v>CH$633</v>
      </c>
      <c r="CI647" s="199" t="str">
        <f t="shared" si="671"/>
        <v>CI$633</v>
      </c>
      <c r="CJ647" s="199" t="str">
        <f t="shared" si="671"/>
        <v>CJ$633</v>
      </c>
      <c r="CK647" s="199" t="str">
        <f t="shared" si="671"/>
        <v>CK$633</v>
      </c>
      <c r="CL647" s="199" t="str">
        <f t="shared" ref="CL647" si="672">ADDRESS(ROW(CL633),COLUMN(CL633),2)</f>
        <v>CL$633</v>
      </c>
    </row>
    <row r="648" spans="2:90" x14ac:dyDescent="0.4">
      <c r="E648" s="8"/>
      <c r="H648" s="12"/>
      <c r="I648" s="60"/>
      <c r="J648" s="60"/>
      <c r="K648" s="15"/>
      <c r="L648" s="15"/>
      <c r="M648" s="15"/>
      <c r="N648" s="15"/>
      <c r="O648" s="15"/>
      <c r="P648" s="15"/>
      <c r="R648" s="15"/>
      <c r="S648" s="76"/>
      <c r="T648" s="76"/>
      <c r="U648" s="76"/>
      <c r="V648" s="76"/>
      <c r="W648" s="76"/>
      <c r="X648" s="76"/>
      <c r="Y648" s="76"/>
      <c r="Z648" s="76"/>
      <c r="AA648" s="76"/>
      <c r="AB648" s="76"/>
      <c r="AC648" s="76"/>
      <c r="AD648" s="76"/>
      <c r="AE648" s="76"/>
      <c r="AF648" s="76"/>
      <c r="AG648" s="76"/>
      <c r="AH648" s="76"/>
      <c r="AI648" s="76"/>
      <c r="AJ648" s="76"/>
      <c r="AK648" s="76"/>
      <c r="AL648" s="76"/>
      <c r="AM648" s="76"/>
      <c r="AN648" s="76"/>
      <c r="AO648" s="76"/>
      <c r="AP648" s="76"/>
      <c r="AQ648" s="76"/>
      <c r="AR648" s="76"/>
      <c r="AS648" s="76"/>
      <c r="AT648" s="76"/>
      <c r="AU648" s="76"/>
      <c r="AV648" s="76"/>
      <c r="AW648" s="76"/>
      <c r="AX648" s="76"/>
      <c r="AY648" s="76"/>
      <c r="AZ648" s="76"/>
      <c r="BA648" s="76"/>
      <c r="BB648" s="76"/>
      <c r="BC648" s="76"/>
      <c r="BD648" s="76"/>
      <c r="BE648" s="76"/>
      <c r="BF648" s="76"/>
      <c r="BG648" s="76"/>
      <c r="BH648" s="76"/>
      <c r="BI648" s="76"/>
      <c r="BJ648" s="76"/>
      <c r="BK648" s="76"/>
      <c r="BL648" s="76"/>
      <c r="BM648" s="76"/>
      <c r="BN648" s="76"/>
      <c r="BO648" s="76"/>
      <c r="BP648" s="76"/>
      <c r="BQ648" s="76"/>
      <c r="BR648" s="76"/>
      <c r="BS648" s="76"/>
      <c r="BT648" s="76"/>
      <c r="BU648" s="76"/>
      <c r="BV648" s="76"/>
      <c r="BW648" s="76"/>
      <c r="BX648" s="76"/>
      <c r="BY648" s="76"/>
      <c r="BZ648" s="76"/>
      <c r="CA648" s="76"/>
      <c r="CB648" s="76"/>
      <c r="CC648" s="76"/>
      <c r="CD648" s="76"/>
      <c r="CE648" s="76"/>
      <c r="CF648" s="76"/>
      <c r="CG648" s="76"/>
      <c r="CH648" s="76"/>
      <c r="CI648" s="76"/>
      <c r="CJ648" s="76"/>
      <c r="CK648" s="76"/>
      <c r="CL648" s="76"/>
    </row>
    <row r="649" spans="2:90" ht="13.75" customHeight="1" x14ac:dyDescent="0.4">
      <c r="B649" s="171" t="s">
        <v>490</v>
      </c>
      <c r="E649" s="8"/>
      <c r="H649" s="189"/>
      <c r="I649" s="190"/>
      <c r="J649" s="190"/>
      <c r="K649" s="191"/>
      <c r="L649" s="191"/>
      <c r="M649" s="191"/>
      <c r="N649" s="191"/>
      <c r="O649" s="191"/>
      <c r="P649" s="191"/>
      <c r="R649" s="191"/>
      <c r="S649" s="192"/>
      <c r="T649" s="192"/>
      <c r="U649" s="192"/>
      <c r="V649" s="192"/>
      <c r="W649" s="192"/>
      <c r="X649" s="192"/>
      <c r="Y649" s="192"/>
      <c r="Z649" s="192"/>
      <c r="AA649" s="192"/>
      <c r="AB649" s="192"/>
      <c r="AC649" s="192"/>
      <c r="AD649" s="192"/>
      <c r="AE649" s="192"/>
      <c r="AF649" s="192"/>
      <c r="AG649" s="192"/>
      <c r="AH649" s="192"/>
      <c r="AI649" s="192"/>
      <c r="AJ649" s="192"/>
      <c r="AK649" s="192"/>
      <c r="AL649" s="192"/>
      <c r="AM649" s="192"/>
      <c r="AN649" s="192"/>
      <c r="AO649" s="192"/>
      <c r="AP649" s="192"/>
      <c r="AQ649" s="192"/>
      <c r="AR649" s="192"/>
      <c r="AS649" s="192"/>
      <c r="AT649" s="192"/>
      <c r="AU649" s="192"/>
      <c r="AV649" s="192"/>
      <c r="AW649" s="192"/>
      <c r="AX649" s="192"/>
      <c r="AY649" s="192"/>
      <c r="AZ649" s="192"/>
      <c r="BA649" s="192"/>
      <c r="BB649" s="192"/>
      <c r="BC649" s="192"/>
      <c r="BD649" s="192"/>
      <c r="BE649" s="192"/>
      <c r="BF649" s="192"/>
      <c r="BG649" s="192"/>
      <c r="BH649" s="192"/>
      <c r="BI649" s="192"/>
      <c r="BJ649" s="192"/>
      <c r="BK649" s="192"/>
      <c r="BL649" s="192"/>
      <c r="BM649" s="192"/>
      <c r="BN649" s="192"/>
      <c r="BO649" s="192"/>
      <c r="BP649" s="192"/>
      <c r="BQ649" s="192"/>
      <c r="BR649" s="192"/>
      <c r="BS649" s="192"/>
      <c r="BT649" s="192"/>
      <c r="BU649" s="192"/>
      <c r="BV649" s="192"/>
      <c r="BW649" s="192"/>
      <c r="BX649" s="192"/>
      <c r="BY649" s="192"/>
      <c r="BZ649" s="192"/>
      <c r="CA649" s="192"/>
      <c r="CB649" s="192"/>
      <c r="CC649" s="192"/>
      <c r="CD649" s="192"/>
      <c r="CE649" s="192"/>
      <c r="CF649" s="192"/>
      <c r="CG649" s="192"/>
      <c r="CH649" s="192"/>
      <c r="CI649" s="192"/>
      <c r="CJ649" s="192"/>
      <c r="CK649" s="192"/>
      <c r="CL649" s="192"/>
    </row>
    <row r="650" spans="2:90" x14ac:dyDescent="0.4">
      <c r="B650" s="171" t="s">
        <v>492</v>
      </c>
      <c r="E650" s="8"/>
      <c r="H650" s="170"/>
      <c r="I650" s="172"/>
      <c r="J650" s="172"/>
      <c r="K650" s="193"/>
      <c r="L650" s="193"/>
      <c r="M650" s="193"/>
      <c r="N650" s="193"/>
      <c r="O650" s="193"/>
      <c r="P650" s="193"/>
      <c r="R650" s="194"/>
      <c r="S650" s="170"/>
      <c r="T650" s="170"/>
      <c r="U650" s="170"/>
      <c r="V650" s="170"/>
      <c r="W650" s="170"/>
      <c r="X650" s="170"/>
      <c r="Y650" s="170"/>
      <c r="Z650" s="170"/>
      <c r="AA650" s="170"/>
      <c r="AB650" s="170"/>
      <c r="AC650" s="170"/>
      <c r="AD650" s="170"/>
      <c r="AE650" s="170"/>
      <c r="AF650" s="170"/>
      <c r="AG650" s="170"/>
      <c r="AH650" s="170"/>
      <c r="AI650" s="170"/>
      <c r="AJ650" s="170"/>
      <c r="AK650" s="170"/>
      <c r="AL650" s="170"/>
      <c r="AM650" s="170"/>
      <c r="AN650" s="170"/>
      <c r="AO650" s="170"/>
      <c r="AP650" s="170"/>
      <c r="AQ650" s="170"/>
      <c r="AR650" s="170"/>
      <c r="AS650" s="170"/>
      <c r="AT650" s="170"/>
      <c r="AU650" s="170"/>
      <c r="AV650" s="170"/>
      <c r="AW650" s="170"/>
      <c r="AX650" s="170"/>
      <c r="AY650" s="170"/>
      <c r="AZ650" s="170"/>
      <c r="BA650" s="170"/>
      <c r="BB650" s="170"/>
      <c r="BC650" s="170"/>
      <c r="BD650" s="170"/>
      <c r="BE650" s="170"/>
      <c r="BF650" s="170"/>
      <c r="BG650" s="170"/>
      <c r="BH650" s="170"/>
      <c r="BI650" s="170"/>
      <c r="BJ650" s="170"/>
      <c r="BK650" s="170"/>
      <c r="BL650" s="170"/>
      <c r="BM650" s="170"/>
      <c r="BN650" s="170"/>
      <c r="BO650" s="170"/>
      <c r="BP650" s="170"/>
      <c r="BQ650" s="170"/>
      <c r="BR650" s="170"/>
      <c r="BS650" s="170"/>
      <c r="BT650" s="170"/>
      <c r="BU650" s="170"/>
      <c r="BV650" s="170"/>
      <c r="BW650" s="170"/>
      <c r="BX650" s="170"/>
      <c r="BY650" s="170"/>
      <c r="BZ650" s="170"/>
      <c r="CA650" s="170"/>
      <c r="CB650" s="170"/>
      <c r="CC650" s="170"/>
      <c r="CD650" s="170"/>
      <c r="CE650" s="170"/>
      <c r="CF650" s="170"/>
      <c r="CG650" s="170"/>
      <c r="CH650" s="170"/>
      <c r="CI650" s="170"/>
      <c r="CJ650" s="170"/>
      <c r="CK650" s="170"/>
      <c r="CL650" s="170"/>
    </row>
    <row r="651" spans="2:90" x14ac:dyDescent="0.4">
      <c r="B651" s="171" t="s">
        <v>461</v>
      </c>
      <c r="E651" s="8"/>
      <c r="H651" s="170"/>
      <c r="I651" s="172"/>
      <c r="J651" s="172"/>
      <c r="K651" s="193"/>
      <c r="L651" s="193"/>
      <c r="M651" s="193"/>
      <c r="N651" s="193"/>
      <c r="O651" s="193"/>
      <c r="P651" s="193"/>
      <c r="R651" s="194"/>
      <c r="S651" s="195" t="str">
        <f t="shared" ref="S651:CD651" si="673">S$16</f>
        <v>S$12</v>
      </c>
      <c r="T651" s="195" t="str">
        <f t="shared" si="673"/>
        <v>T$12</v>
      </c>
      <c r="U651" s="195" t="str">
        <f t="shared" si="673"/>
        <v>U$12</v>
      </c>
      <c r="V651" s="195" t="str">
        <f t="shared" si="673"/>
        <v>V$12</v>
      </c>
      <c r="W651" s="195" t="str">
        <f t="shared" si="673"/>
        <v>W$12</v>
      </c>
      <c r="X651" s="195" t="str">
        <f t="shared" si="673"/>
        <v>X$12</v>
      </c>
      <c r="Y651" s="195" t="str">
        <f t="shared" si="673"/>
        <v>Y$12</v>
      </c>
      <c r="Z651" s="195" t="str">
        <f t="shared" si="673"/>
        <v>Z$12</v>
      </c>
      <c r="AA651" s="195" t="str">
        <f t="shared" si="673"/>
        <v>AA$12</v>
      </c>
      <c r="AB651" s="195" t="str">
        <f t="shared" si="673"/>
        <v>AB$12</v>
      </c>
      <c r="AC651" s="195" t="str">
        <f t="shared" si="673"/>
        <v>AC$12</v>
      </c>
      <c r="AD651" s="195" t="str">
        <f t="shared" si="673"/>
        <v>AD$12</v>
      </c>
      <c r="AE651" s="195" t="str">
        <f t="shared" si="673"/>
        <v>AE$12</v>
      </c>
      <c r="AF651" s="195" t="str">
        <f t="shared" si="673"/>
        <v>AF$12</v>
      </c>
      <c r="AG651" s="195" t="str">
        <f t="shared" si="673"/>
        <v>AG$12</v>
      </c>
      <c r="AH651" s="195" t="str">
        <f t="shared" si="673"/>
        <v>AH$12</v>
      </c>
      <c r="AI651" s="195" t="str">
        <f t="shared" si="673"/>
        <v>AI$12</v>
      </c>
      <c r="AJ651" s="195" t="str">
        <f t="shared" si="673"/>
        <v>AJ$12</v>
      </c>
      <c r="AK651" s="195" t="str">
        <f t="shared" si="673"/>
        <v>AK$12</v>
      </c>
      <c r="AL651" s="195" t="str">
        <f t="shared" si="673"/>
        <v>AL$12</v>
      </c>
      <c r="AM651" s="195" t="str">
        <f t="shared" si="673"/>
        <v>AM$12</v>
      </c>
      <c r="AN651" s="195" t="str">
        <f t="shared" si="673"/>
        <v>AN$12</v>
      </c>
      <c r="AO651" s="195" t="str">
        <f t="shared" si="673"/>
        <v>AO$12</v>
      </c>
      <c r="AP651" s="195" t="str">
        <f t="shared" si="673"/>
        <v>AP$12</v>
      </c>
      <c r="AQ651" s="195" t="str">
        <f t="shared" si="673"/>
        <v>AQ$12</v>
      </c>
      <c r="AR651" s="195" t="str">
        <f t="shared" si="673"/>
        <v>AR$12</v>
      </c>
      <c r="AS651" s="195" t="str">
        <f t="shared" si="673"/>
        <v>AS$12</v>
      </c>
      <c r="AT651" s="195" t="str">
        <f t="shared" si="673"/>
        <v>AT$12</v>
      </c>
      <c r="AU651" s="195" t="str">
        <f t="shared" si="673"/>
        <v>AU$12</v>
      </c>
      <c r="AV651" s="195" t="str">
        <f t="shared" si="673"/>
        <v>AV$12</v>
      </c>
      <c r="AW651" s="195" t="str">
        <f t="shared" si="673"/>
        <v>AW$12</v>
      </c>
      <c r="AX651" s="195" t="str">
        <f t="shared" si="673"/>
        <v>AX$12</v>
      </c>
      <c r="AY651" s="195" t="str">
        <f t="shared" si="673"/>
        <v>AY$12</v>
      </c>
      <c r="AZ651" s="195" t="str">
        <f t="shared" si="673"/>
        <v>AZ$12</v>
      </c>
      <c r="BA651" s="195" t="str">
        <f t="shared" si="673"/>
        <v>BA$12</v>
      </c>
      <c r="BB651" s="195" t="str">
        <f t="shared" si="673"/>
        <v>BB$12</v>
      </c>
      <c r="BC651" s="195" t="str">
        <f t="shared" si="673"/>
        <v>BC$12</v>
      </c>
      <c r="BD651" s="195" t="str">
        <f t="shared" si="673"/>
        <v>BD$12</v>
      </c>
      <c r="BE651" s="195" t="str">
        <f t="shared" si="673"/>
        <v>BE$12</v>
      </c>
      <c r="BF651" s="195" t="str">
        <f t="shared" si="673"/>
        <v>BF$12</v>
      </c>
      <c r="BG651" s="195" t="str">
        <f t="shared" si="673"/>
        <v>BG$12</v>
      </c>
      <c r="BH651" s="195" t="str">
        <f t="shared" si="673"/>
        <v>BH$12</v>
      </c>
      <c r="BI651" s="195" t="str">
        <f t="shared" si="673"/>
        <v>BI$12</v>
      </c>
      <c r="BJ651" s="195" t="str">
        <f t="shared" si="673"/>
        <v>BJ$12</v>
      </c>
      <c r="BK651" s="195" t="str">
        <f t="shared" si="673"/>
        <v>BK$12</v>
      </c>
      <c r="BL651" s="195" t="str">
        <f t="shared" si="673"/>
        <v>BL$12</v>
      </c>
      <c r="BM651" s="195" t="str">
        <f t="shared" si="673"/>
        <v>BM$12</v>
      </c>
      <c r="BN651" s="195" t="str">
        <f t="shared" si="673"/>
        <v>BN$12</v>
      </c>
      <c r="BO651" s="195" t="str">
        <f t="shared" si="673"/>
        <v>BO$12</v>
      </c>
      <c r="BP651" s="195" t="str">
        <f t="shared" si="673"/>
        <v>BP$12</v>
      </c>
      <c r="BQ651" s="195" t="str">
        <f t="shared" si="673"/>
        <v>BQ$12</v>
      </c>
      <c r="BR651" s="195" t="str">
        <f t="shared" si="673"/>
        <v>BR$12</v>
      </c>
      <c r="BS651" s="195" t="str">
        <f t="shared" si="673"/>
        <v>BS$12</v>
      </c>
      <c r="BT651" s="195" t="str">
        <f t="shared" si="673"/>
        <v>BT$12</v>
      </c>
      <c r="BU651" s="195" t="str">
        <f t="shared" si="673"/>
        <v>BU$12</v>
      </c>
      <c r="BV651" s="195" t="str">
        <f t="shared" si="673"/>
        <v>BV$12</v>
      </c>
      <c r="BW651" s="195" t="str">
        <f t="shared" si="673"/>
        <v>BW$12</v>
      </c>
      <c r="BX651" s="195" t="str">
        <f t="shared" si="673"/>
        <v>BX$12</v>
      </c>
      <c r="BY651" s="195" t="str">
        <f t="shared" si="673"/>
        <v>BY$12</v>
      </c>
      <c r="BZ651" s="195" t="str">
        <f t="shared" si="673"/>
        <v>BZ$12</v>
      </c>
      <c r="CA651" s="195" t="str">
        <f t="shared" si="673"/>
        <v>CA$12</v>
      </c>
      <c r="CB651" s="195" t="str">
        <f t="shared" si="673"/>
        <v>CB$12</v>
      </c>
      <c r="CC651" s="195" t="str">
        <f t="shared" si="673"/>
        <v>CC$12</v>
      </c>
      <c r="CD651" s="195" t="str">
        <f t="shared" si="673"/>
        <v>CD$12</v>
      </c>
      <c r="CE651" s="195" t="str">
        <f t="shared" ref="CE651:CL651" si="674">CE$16</f>
        <v>CE$12</v>
      </c>
      <c r="CF651" s="195" t="str">
        <f t="shared" si="674"/>
        <v>CF$12</v>
      </c>
      <c r="CG651" s="195" t="str">
        <f t="shared" si="674"/>
        <v>CG$12</v>
      </c>
      <c r="CH651" s="195" t="str">
        <f t="shared" si="674"/>
        <v>CH$12</v>
      </c>
      <c r="CI651" s="195" t="str">
        <f t="shared" si="674"/>
        <v>CI$12</v>
      </c>
      <c r="CJ651" s="195" t="str">
        <f t="shared" si="674"/>
        <v>CJ$12</v>
      </c>
      <c r="CK651" s="195" t="str">
        <f t="shared" si="674"/>
        <v>CK$12</v>
      </c>
      <c r="CL651" s="195" t="str">
        <f t="shared" si="674"/>
        <v>CL$12</v>
      </c>
    </row>
    <row r="652" spans="2:90" x14ac:dyDescent="0.4">
      <c r="B652" s="171" t="s">
        <v>462</v>
      </c>
      <c r="E652" s="8"/>
      <c r="H652" s="196"/>
      <c r="I652" s="197"/>
      <c r="J652" s="197"/>
      <c r="K652" s="198"/>
      <c r="L652" s="198"/>
      <c r="M652" s="198"/>
      <c r="N652" s="198"/>
      <c r="O652" s="198"/>
      <c r="P652" s="198"/>
      <c r="R652" s="198"/>
      <c r="S652" s="195" t="str">
        <f t="shared" ref="S652:CD652" si="675">S$17</f>
        <v>S$13</v>
      </c>
      <c r="T652" s="195" t="str">
        <f t="shared" si="675"/>
        <v>T$13</v>
      </c>
      <c r="U652" s="195" t="str">
        <f t="shared" si="675"/>
        <v>U$13</v>
      </c>
      <c r="V652" s="195" t="str">
        <f t="shared" si="675"/>
        <v>V$13</v>
      </c>
      <c r="W652" s="195" t="str">
        <f t="shared" si="675"/>
        <v>W$13</v>
      </c>
      <c r="X652" s="195" t="str">
        <f t="shared" si="675"/>
        <v>X$13</v>
      </c>
      <c r="Y652" s="195" t="str">
        <f t="shared" si="675"/>
        <v>Y$13</v>
      </c>
      <c r="Z652" s="195" t="str">
        <f t="shared" si="675"/>
        <v>Z$13</v>
      </c>
      <c r="AA652" s="195" t="str">
        <f t="shared" si="675"/>
        <v>AA$13</v>
      </c>
      <c r="AB652" s="195" t="str">
        <f t="shared" si="675"/>
        <v>AB$13</v>
      </c>
      <c r="AC652" s="195" t="str">
        <f t="shared" si="675"/>
        <v>AC$13</v>
      </c>
      <c r="AD652" s="195" t="str">
        <f t="shared" si="675"/>
        <v>AD$13</v>
      </c>
      <c r="AE652" s="195" t="str">
        <f t="shared" si="675"/>
        <v>AE$13</v>
      </c>
      <c r="AF652" s="195" t="str">
        <f t="shared" si="675"/>
        <v>AF$13</v>
      </c>
      <c r="AG652" s="195" t="str">
        <f t="shared" si="675"/>
        <v>AG$13</v>
      </c>
      <c r="AH652" s="195" t="str">
        <f t="shared" si="675"/>
        <v>AH$13</v>
      </c>
      <c r="AI652" s="195" t="str">
        <f t="shared" si="675"/>
        <v>AI$13</v>
      </c>
      <c r="AJ652" s="195" t="str">
        <f t="shared" si="675"/>
        <v>AJ$13</v>
      </c>
      <c r="AK652" s="195" t="str">
        <f t="shared" si="675"/>
        <v>AK$13</v>
      </c>
      <c r="AL652" s="195" t="str">
        <f t="shared" si="675"/>
        <v>AL$13</v>
      </c>
      <c r="AM652" s="195" t="str">
        <f t="shared" si="675"/>
        <v>AM$13</v>
      </c>
      <c r="AN652" s="195" t="str">
        <f t="shared" si="675"/>
        <v>AN$13</v>
      </c>
      <c r="AO652" s="195" t="str">
        <f t="shared" si="675"/>
        <v>AO$13</v>
      </c>
      <c r="AP652" s="195" t="str">
        <f t="shared" si="675"/>
        <v>AP$13</v>
      </c>
      <c r="AQ652" s="195" t="str">
        <f t="shared" si="675"/>
        <v>AQ$13</v>
      </c>
      <c r="AR652" s="195" t="str">
        <f t="shared" si="675"/>
        <v>AR$13</v>
      </c>
      <c r="AS652" s="195" t="str">
        <f t="shared" si="675"/>
        <v>AS$13</v>
      </c>
      <c r="AT652" s="195" t="str">
        <f t="shared" si="675"/>
        <v>AT$13</v>
      </c>
      <c r="AU652" s="195" t="str">
        <f t="shared" si="675"/>
        <v>AU$13</v>
      </c>
      <c r="AV652" s="195" t="str">
        <f t="shared" si="675"/>
        <v>AV$13</v>
      </c>
      <c r="AW652" s="195" t="str">
        <f t="shared" si="675"/>
        <v>AW$13</v>
      </c>
      <c r="AX652" s="195" t="str">
        <f t="shared" si="675"/>
        <v>AX$13</v>
      </c>
      <c r="AY652" s="195" t="str">
        <f t="shared" si="675"/>
        <v>AY$13</v>
      </c>
      <c r="AZ652" s="195" t="str">
        <f t="shared" si="675"/>
        <v>AZ$13</v>
      </c>
      <c r="BA652" s="195" t="str">
        <f t="shared" si="675"/>
        <v>BA$13</v>
      </c>
      <c r="BB652" s="195" t="str">
        <f t="shared" si="675"/>
        <v>BB$13</v>
      </c>
      <c r="BC652" s="195" t="str">
        <f t="shared" si="675"/>
        <v>BC$13</v>
      </c>
      <c r="BD652" s="195" t="str">
        <f t="shared" si="675"/>
        <v>BD$13</v>
      </c>
      <c r="BE652" s="195" t="str">
        <f t="shared" si="675"/>
        <v>BE$13</v>
      </c>
      <c r="BF652" s="195" t="str">
        <f t="shared" si="675"/>
        <v>BF$13</v>
      </c>
      <c r="BG652" s="195" t="str">
        <f t="shared" si="675"/>
        <v>BG$13</v>
      </c>
      <c r="BH652" s="195" t="str">
        <f t="shared" si="675"/>
        <v>BH$13</v>
      </c>
      <c r="BI652" s="195" t="str">
        <f t="shared" si="675"/>
        <v>BI$13</v>
      </c>
      <c r="BJ652" s="195" t="str">
        <f t="shared" si="675"/>
        <v>BJ$13</v>
      </c>
      <c r="BK652" s="195" t="str">
        <f t="shared" si="675"/>
        <v>BK$13</v>
      </c>
      <c r="BL652" s="195" t="str">
        <f t="shared" si="675"/>
        <v>BL$13</v>
      </c>
      <c r="BM652" s="195" t="str">
        <f t="shared" si="675"/>
        <v>BM$13</v>
      </c>
      <c r="BN652" s="195" t="str">
        <f t="shared" si="675"/>
        <v>BN$13</v>
      </c>
      <c r="BO652" s="195" t="str">
        <f t="shared" si="675"/>
        <v>BO$13</v>
      </c>
      <c r="BP652" s="195" t="str">
        <f t="shared" si="675"/>
        <v>BP$13</v>
      </c>
      <c r="BQ652" s="195" t="str">
        <f t="shared" si="675"/>
        <v>BQ$13</v>
      </c>
      <c r="BR652" s="195" t="str">
        <f t="shared" si="675"/>
        <v>BR$13</v>
      </c>
      <c r="BS652" s="195" t="str">
        <f t="shared" si="675"/>
        <v>BS$13</v>
      </c>
      <c r="BT652" s="195" t="str">
        <f t="shared" si="675"/>
        <v>BT$13</v>
      </c>
      <c r="BU652" s="195" t="str">
        <f t="shared" si="675"/>
        <v>BU$13</v>
      </c>
      <c r="BV652" s="195" t="str">
        <f t="shared" si="675"/>
        <v>BV$13</v>
      </c>
      <c r="BW652" s="195" t="str">
        <f t="shared" si="675"/>
        <v>BW$13</v>
      </c>
      <c r="BX652" s="195" t="str">
        <f t="shared" si="675"/>
        <v>BX$13</v>
      </c>
      <c r="BY652" s="195" t="str">
        <f t="shared" si="675"/>
        <v>BY$13</v>
      </c>
      <c r="BZ652" s="195" t="str">
        <f t="shared" si="675"/>
        <v>BZ$13</v>
      </c>
      <c r="CA652" s="195" t="str">
        <f t="shared" si="675"/>
        <v>CA$13</v>
      </c>
      <c r="CB652" s="195" t="str">
        <f t="shared" si="675"/>
        <v>CB$13</v>
      </c>
      <c r="CC652" s="195" t="str">
        <f t="shared" si="675"/>
        <v>CC$13</v>
      </c>
      <c r="CD652" s="195" t="str">
        <f t="shared" si="675"/>
        <v>CD$13</v>
      </c>
      <c r="CE652" s="195" t="str">
        <f t="shared" ref="CE652:CL652" si="676">CE$17</f>
        <v>CE$13</v>
      </c>
      <c r="CF652" s="195" t="str">
        <f t="shared" si="676"/>
        <v>CF$13</v>
      </c>
      <c r="CG652" s="195" t="str">
        <f t="shared" si="676"/>
        <v>CG$13</v>
      </c>
      <c r="CH652" s="195" t="str">
        <f t="shared" si="676"/>
        <v>CH$13</v>
      </c>
      <c r="CI652" s="195" t="str">
        <f t="shared" si="676"/>
        <v>CI$13</v>
      </c>
      <c r="CJ652" s="195" t="str">
        <f t="shared" si="676"/>
        <v>CJ$13</v>
      </c>
      <c r="CK652" s="195" t="str">
        <f t="shared" si="676"/>
        <v>CK$13</v>
      </c>
      <c r="CL652" s="195" t="str">
        <f t="shared" si="676"/>
        <v>CL$13</v>
      </c>
    </row>
    <row r="653" spans="2:90" x14ac:dyDescent="0.4">
      <c r="B653" s="171" t="s">
        <v>491</v>
      </c>
      <c r="E653" s="8"/>
      <c r="H653" s="196"/>
      <c r="I653" s="197"/>
      <c r="J653" s="197"/>
      <c r="K653" s="198"/>
      <c r="L653" s="198"/>
      <c r="M653" s="198"/>
      <c r="N653" s="198"/>
      <c r="O653" s="198"/>
      <c r="P653" s="198"/>
      <c r="R653" s="198"/>
      <c r="S653" s="186"/>
      <c r="T653" s="186"/>
      <c r="U653" s="186"/>
      <c r="V653" s="186"/>
      <c r="W653" s="186"/>
      <c r="X653" s="186"/>
      <c r="Y653" s="186"/>
      <c r="Z653" s="186"/>
      <c r="AA653" s="186"/>
      <c r="AB653" s="186"/>
      <c r="AC653" s="186"/>
      <c r="AD653" s="186"/>
      <c r="AE653" s="186"/>
      <c r="AF653" s="186"/>
      <c r="AG653" s="186"/>
      <c r="AH653" s="186"/>
      <c r="AI653" s="186"/>
      <c r="AJ653" s="186"/>
      <c r="AK653" s="186"/>
      <c r="AL653" s="186"/>
      <c r="AM653" s="186"/>
      <c r="AN653" s="186"/>
      <c r="AO653" s="186"/>
      <c r="AP653" s="186"/>
      <c r="AQ653" s="186"/>
      <c r="AR653" s="186"/>
      <c r="AS653" s="186"/>
      <c r="AT653" s="186"/>
      <c r="AU653" s="186"/>
      <c r="AV653" s="186"/>
      <c r="AW653" s="186"/>
      <c r="AX653" s="186"/>
      <c r="AY653" s="186"/>
      <c r="AZ653" s="186"/>
      <c r="BA653" s="186"/>
      <c r="BB653" s="186"/>
      <c r="BC653" s="186"/>
      <c r="BD653" s="186"/>
      <c r="BE653" s="186"/>
      <c r="BF653" s="186"/>
      <c r="BG653" s="186"/>
      <c r="BH653" s="186"/>
      <c r="BI653" s="186"/>
      <c r="BJ653" s="186"/>
      <c r="BK653" s="186"/>
      <c r="BL653" s="186"/>
      <c r="BM653" s="186"/>
      <c r="BN653" s="186"/>
      <c r="BO653" s="186"/>
      <c r="BP653" s="186"/>
      <c r="BQ653" s="186"/>
      <c r="BR653" s="186"/>
      <c r="BS653" s="186"/>
      <c r="BT653" s="186"/>
      <c r="BU653" s="186"/>
      <c r="BV653" s="186"/>
      <c r="BW653" s="186"/>
      <c r="BX653" s="186"/>
      <c r="BY653" s="186"/>
      <c r="BZ653" s="186"/>
      <c r="CA653" s="186"/>
      <c r="CB653" s="186"/>
      <c r="CC653" s="186"/>
      <c r="CD653" s="186"/>
      <c r="CE653" s="186"/>
      <c r="CF653" s="186"/>
      <c r="CG653" s="186"/>
      <c r="CH653" s="186"/>
      <c r="CI653" s="186"/>
      <c r="CJ653" s="186"/>
      <c r="CK653" s="186"/>
      <c r="CL653" s="186"/>
    </row>
    <row r="654" spans="2:90" x14ac:dyDescent="0.4">
      <c r="B654" s="171" t="s">
        <v>505</v>
      </c>
      <c r="E654" s="8"/>
      <c r="H654" s="196"/>
      <c r="I654" s="197"/>
      <c r="J654" s="197"/>
      <c r="K654" s="198"/>
      <c r="L654" s="198"/>
      <c r="M654" s="198"/>
      <c r="N654" s="198"/>
      <c r="O654" s="198"/>
      <c r="P654" s="198"/>
      <c r="R654" s="198"/>
      <c r="S654" s="186"/>
      <c r="T654" s="186"/>
      <c r="U654" s="186"/>
      <c r="V654" s="186"/>
      <c r="W654" s="186"/>
      <c r="X654" s="186"/>
      <c r="Y654" s="186"/>
      <c r="Z654" s="186"/>
      <c r="AA654" s="186"/>
      <c r="AB654" s="186"/>
      <c r="AC654" s="186"/>
      <c r="AD654" s="186"/>
      <c r="AE654" s="186"/>
      <c r="AF654" s="186"/>
      <c r="AG654" s="186"/>
      <c r="AH654" s="186"/>
      <c r="AI654" s="186"/>
      <c r="AJ654" s="186"/>
      <c r="AK654" s="186"/>
      <c r="AL654" s="186"/>
      <c r="AM654" s="186"/>
      <c r="AN654" s="186"/>
      <c r="AO654" s="186"/>
      <c r="AP654" s="186"/>
      <c r="AQ654" s="186"/>
      <c r="AR654" s="186"/>
      <c r="AS654" s="186"/>
      <c r="AT654" s="186"/>
      <c r="AU654" s="186"/>
      <c r="AV654" s="186"/>
      <c r="AW654" s="186"/>
      <c r="AX654" s="186"/>
      <c r="AY654" s="186"/>
      <c r="AZ654" s="186"/>
      <c r="BA654" s="186"/>
      <c r="BB654" s="186"/>
      <c r="BC654" s="186"/>
      <c r="BD654" s="186"/>
      <c r="BE654" s="186"/>
      <c r="BF654" s="186"/>
      <c r="BG654" s="186"/>
      <c r="BH654" s="186"/>
      <c r="BI654" s="186"/>
      <c r="BJ654" s="186"/>
      <c r="BK654" s="186"/>
      <c r="BL654" s="186"/>
      <c r="BM654" s="186"/>
      <c r="BN654" s="186"/>
      <c r="BO654" s="186"/>
      <c r="BP654" s="186"/>
      <c r="BQ654" s="186"/>
      <c r="BR654" s="186"/>
      <c r="BS654" s="186"/>
      <c r="BT654" s="186"/>
      <c r="BU654" s="186"/>
      <c r="BV654" s="186"/>
      <c r="BW654" s="186"/>
      <c r="BX654" s="186"/>
      <c r="BY654" s="186"/>
      <c r="BZ654" s="186"/>
      <c r="CA654" s="186"/>
      <c r="CB654" s="186"/>
      <c r="CC654" s="186"/>
      <c r="CD654" s="186"/>
      <c r="CE654" s="186"/>
      <c r="CF654" s="186"/>
      <c r="CG654" s="186"/>
      <c r="CH654" s="186"/>
      <c r="CI654" s="186"/>
      <c r="CJ654" s="186"/>
      <c r="CK654" s="186"/>
      <c r="CL654" s="186"/>
    </row>
    <row r="655" spans="2:90" x14ac:dyDescent="0.4">
      <c r="B655" s="171" t="s">
        <v>463</v>
      </c>
      <c r="E655" s="8"/>
      <c r="H655" s="196"/>
      <c r="I655" s="197"/>
      <c r="J655" s="197"/>
      <c r="K655" s="198"/>
      <c r="L655" s="198"/>
      <c r="M655" s="198"/>
      <c r="N655" s="198"/>
      <c r="O655" s="198"/>
      <c r="P655" s="198"/>
      <c r="R655" s="198"/>
      <c r="S655" s="186" t="str">
        <f t="shared" ref="S655:CD655" si="677">S$18</f>
        <v>S$14</v>
      </c>
      <c r="T655" s="186" t="str">
        <f t="shared" si="677"/>
        <v>T$14</v>
      </c>
      <c r="U655" s="186" t="str">
        <f t="shared" si="677"/>
        <v>U$14</v>
      </c>
      <c r="V655" s="186" t="str">
        <f t="shared" si="677"/>
        <v>V$14</v>
      </c>
      <c r="W655" s="186" t="str">
        <f t="shared" si="677"/>
        <v>W$14</v>
      </c>
      <c r="X655" s="186" t="str">
        <f t="shared" si="677"/>
        <v>X$14</v>
      </c>
      <c r="Y655" s="186" t="str">
        <f t="shared" si="677"/>
        <v>Y$14</v>
      </c>
      <c r="Z655" s="186" t="str">
        <f t="shared" si="677"/>
        <v>Z$14</v>
      </c>
      <c r="AA655" s="186" t="str">
        <f t="shared" si="677"/>
        <v>AA$14</v>
      </c>
      <c r="AB655" s="186" t="str">
        <f t="shared" si="677"/>
        <v>AB$14</v>
      </c>
      <c r="AC655" s="186" t="str">
        <f t="shared" si="677"/>
        <v>AC$14</v>
      </c>
      <c r="AD655" s="186" t="str">
        <f t="shared" si="677"/>
        <v>AD$14</v>
      </c>
      <c r="AE655" s="186" t="str">
        <f t="shared" si="677"/>
        <v>AE$14</v>
      </c>
      <c r="AF655" s="186" t="str">
        <f t="shared" si="677"/>
        <v>AF$14</v>
      </c>
      <c r="AG655" s="186" t="str">
        <f t="shared" si="677"/>
        <v>AG$14</v>
      </c>
      <c r="AH655" s="186" t="str">
        <f t="shared" si="677"/>
        <v>AH$14</v>
      </c>
      <c r="AI655" s="186" t="str">
        <f t="shared" si="677"/>
        <v>AI$14</v>
      </c>
      <c r="AJ655" s="186" t="str">
        <f t="shared" si="677"/>
        <v>AJ$14</v>
      </c>
      <c r="AK655" s="186" t="str">
        <f t="shared" si="677"/>
        <v>AK$14</v>
      </c>
      <c r="AL655" s="186" t="str">
        <f t="shared" si="677"/>
        <v>AL$14</v>
      </c>
      <c r="AM655" s="186" t="str">
        <f t="shared" si="677"/>
        <v>AM$14</v>
      </c>
      <c r="AN655" s="186" t="str">
        <f t="shared" si="677"/>
        <v>AN$14</v>
      </c>
      <c r="AO655" s="186" t="str">
        <f t="shared" si="677"/>
        <v>AO$14</v>
      </c>
      <c r="AP655" s="186" t="str">
        <f t="shared" si="677"/>
        <v>AP$14</v>
      </c>
      <c r="AQ655" s="186" t="str">
        <f t="shared" si="677"/>
        <v>AQ$14</v>
      </c>
      <c r="AR655" s="186" t="str">
        <f t="shared" si="677"/>
        <v>AR$14</v>
      </c>
      <c r="AS655" s="186" t="str">
        <f t="shared" si="677"/>
        <v>AS$14</v>
      </c>
      <c r="AT655" s="186" t="str">
        <f t="shared" si="677"/>
        <v>AT$14</v>
      </c>
      <c r="AU655" s="186" t="str">
        <f t="shared" si="677"/>
        <v>AU$14</v>
      </c>
      <c r="AV655" s="186" t="str">
        <f t="shared" si="677"/>
        <v>AV$14</v>
      </c>
      <c r="AW655" s="186" t="str">
        <f t="shared" si="677"/>
        <v>AW$14</v>
      </c>
      <c r="AX655" s="186" t="str">
        <f t="shared" si="677"/>
        <v>AX$14</v>
      </c>
      <c r="AY655" s="186" t="str">
        <f t="shared" si="677"/>
        <v>AY$14</v>
      </c>
      <c r="AZ655" s="186" t="str">
        <f t="shared" si="677"/>
        <v>AZ$14</v>
      </c>
      <c r="BA655" s="186" t="str">
        <f t="shared" si="677"/>
        <v>BA$14</v>
      </c>
      <c r="BB655" s="186" t="str">
        <f t="shared" si="677"/>
        <v>BB$14</v>
      </c>
      <c r="BC655" s="186" t="str">
        <f t="shared" si="677"/>
        <v>BC$14</v>
      </c>
      <c r="BD655" s="186" t="str">
        <f t="shared" si="677"/>
        <v>BD$14</v>
      </c>
      <c r="BE655" s="186" t="str">
        <f t="shared" si="677"/>
        <v>BE$14</v>
      </c>
      <c r="BF655" s="186" t="str">
        <f t="shared" si="677"/>
        <v>BF$14</v>
      </c>
      <c r="BG655" s="186" t="str">
        <f t="shared" si="677"/>
        <v>BG$14</v>
      </c>
      <c r="BH655" s="186" t="str">
        <f t="shared" si="677"/>
        <v>BH$14</v>
      </c>
      <c r="BI655" s="186" t="str">
        <f t="shared" si="677"/>
        <v>BI$14</v>
      </c>
      <c r="BJ655" s="186" t="str">
        <f t="shared" si="677"/>
        <v>BJ$14</v>
      </c>
      <c r="BK655" s="186" t="str">
        <f t="shared" si="677"/>
        <v>BK$14</v>
      </c>
      <c r="BL655" s="186" t="str">
        <f t="shared" si="677"/>
        <v>BL$14</v>
      </c>
      <c r="BM655" s="186" t="str">
        <f t="shared" si="677"/>
        <v>BM$14</v>
      </c>
      <c r="BN655" s="186" t="str">
        <f t="shared" si="677"/>
        <v>BN$14</v>
      </c>
      <c r="BO655" s="186" t="str">
        <f t="shared" si="677"/>
        <v>BO$14</v>
      </c>
      <c r="BP655" s="186" t="str">
        <f t="shared" si="677"/>
        <v>BP$14</v>
      </c>
      <c r="BQ655" s="186" t="str">
        <f t="shared" si="677"/>
        <v>BQ$14</v>
      </c>
      <c r="BR655" s="186" t="str">
        <f t="shared" si="677"/>
        <v>BR$14</v>
      </c>
      <c r="BS655" s="186" t="str">
        <f t="shared" si="677"/>
        <v>BS$14</v>
      </c>
      <c r="BT655" s="186" t="str">
        <f t="shared" si="677"/>
        <v>BT$14</v>
      </c>
      <c r="BU655" s="186" t="str">
        <f t="shared" si="677"/>
        <v>BU$14</v>
      </c>
      <c r="BV655" s="186" t="str">
        <f t="shared" si="677"/>
        <v>BV$14</v>
      </c>
      <c r="BW655" s="186" t="str">
        <f t="shared" si="677"/>
        <v>BW$14</v>
      </c>
      <c r="BX655" s="186" t="str">
        <f t="shared" si="677"/>
        <v>BX$14</v>
      </c>
      <c r="BY655" s="186" t="str">
        <f t="shared" si="677"/>
        <v>BY$14</v>
      </c>
      <c r="BZ655" s="186" t="str">
        <f t="shared" si="677"/>
        <v>BZ$14</v>
      </c>
      <c r="CA655" s="186" t="str">
        <f t="shared" si="677"/>
        <v>CA$14</v>
      </c>
      <c r="CB655" s="186" t="str">
        <f t="shared" si="677"/>
        <v>CB$14</v>
      </c>
      <c r="CC655" s="186" t="str">
        <f t="shared" si="677"/>
        <v>CC$14</v>
      </c>
      <c r="CD655" s="186" t="str">
        <f t="shared" si="677"/>
        <v>CD$14</v>
      </c>
      <c r="CE655" s="186" t="str">
        <f t="shared" ref="CE655:CL655" si="678">CE$18</f>
        <v>CE$14</v>
      </c>
      <c r="CF655" s="186" t="str">
        <f t="shared" si="678"/>
        <v>CF$14</v>
      </c>
      <c r="CG655" s="186" t="str">
        <f t="shared" si="678"/>
        <v>CG$14</v>
      </c>
      <c r="CH655" s="186" t="str">
        <f t="shared" si="678"/>
        <v>CH$14</v>
      </c>
      <c r="CI655" s="186" t="str">
        <f t="shared" si="678"/>
        <v>CI$14</v>
      </c>
      <c r="CJ655" s="186" t="str">
        <f t="shared" si="678"/>
        <v>CJ$14</v>
      </c>
      <c r="CK655" s="186" t="str">
        <f t="shared" si="678"/>
        <v>CK$14</v>
      </c>
      <c r="CL655" s="186" t="str">
        <f t="shared" si="678"/>
        <v>CL$14</v>
      </c>
    </row>
    <row r="656" spans="2:90" x14ac:dyDescent="0.4">
      <c r="B656" s="171" t="s">
        <v>464</v>
      </c>
      <c r="E656" s="8"/>
      <c r="H656" s="196"/>
      <c r="I656" s="197"/>
      <c r="J656" s="197"/>
      <c r="K656" s="198"/>
      <c r="L656" s="198"/>
      <c r="M656" s="198"/>
      <c r="N656" s="198"/>
      <c r="O656" s="198"/>
      <c r="P656" s="198"/>
      <c r="R656" s="198"/>
      <c r="S656" s="186" t="str">
        <f t="shared" ref="S656:CD656" si="679">S$19</f>
        <v>S$15</v>
      </c>
      <c r="T656" s="186" t="str">
        <f t="shared" si="679"/>
        <v>T$15</v>
      </c>
      <c r="U656" s="186" t="str">
        <f t="shared" si="679"/>
        <v>U$15</v>
      </c>
      <c r="V656" s="186" t="str">
        <f t="shared" si="679"/>
        <v>V$15</v>
      </c>
      <c r="W656" s="186" t="str">
        <f t="shared" si="679"/>
        <v>W$15</v>
      </c>
      <c r="X656" s="186" t="str">
        <f t="shared" si="679"/>
        <v>X$15</v>
      </c>
      <c r="Y656" s="186" t="str">
        <f t="shared" si="679"/>
        <v>Y$15</v>
      </c>
      <c r="Z656" s="186" t="str">
        <f t="shared" si="679"/>
        <v>Z$15</v>
      </c>
      <c r="AA656" s="186" t="str">
        <f t="shared" si="679"/>
        <v>AA$15</v>
      </c>
      <c r="AB656" s="186" t="str">
        <f t="shared" si="679"/>
        <v>AB$15</v>
      </c>
      <c r="AC656" s="186" t="str">
        <f t="shared" si="679"/>
        <v>AC$15</v>
      </c>
      <c r="AD656" s="186" t="str">
        <f t="shared" si="679"/>
        <v>AD$15</v>
      </c>
      <c r="AE656" s="186" t="str">
        <f t="shared" si="679"/>
        <v>AE$15</v>
      </c>
      <c r="AF656" s="186" t="str">
        <f t="shared" si="679"/>
        <v>AF$15</v>
      </c>
      <c r="AG656" s="186" t="str">
        <f t="shared" si="679"/>
        <v>AG$15</v>
      </c>
      <c r="AH656" s="186" t="str">
        <f t="shared" si="679"/>
        <v>AH$15</v>
      </c>
      <c r="AI656" s="186" t="str">
        <f t="shared" si="679"/>
        <v>AI$15</v>
      </c>
      <c r="AJ656" s="186" t="str">
        <f t="shared" si="679"/>
        <v>AJ$15</v>
      </c>
      <c r="AK656" s="186" t="str">
        <f t="shared" si="679"/>
        <v>AK$15</v>
      </c>
      <c r="AL656" s="186" t="str">
        <f t="shared" si="679"/>
        <v>AL$15</v>
      </c>
      <c r="AM656" s="186" t="str">
        <f t="shared" si="679"/>
        <v>AM$15</v>
      </c>
      <c r="AN656" s="186" t="str">
        <f t="shared" si="679"/>
        <v>AN$15</v>
      </c>
      <c r="AO656" s="186" t="str">
        <f t="shared" si="679"/>
        <v>AO$15</v>
      </c>
      <c r="AP656" s="186" t="str">
        <f t="shared" si="679"/>
        <v>AP$15</v>
      </c>
      <c r="AQ656" s="186" t="str">
        <f t="shared" si="679"/>
        <v>AQ$15</v>
      </c>
      <c r="AR656" s="186" t="str">
        <f t="shared" si="679"/>
        <v>AR$15</v>
      </c>
      <c r="AS656" s="186" t="str">
        <f t="shared" si="679"/>
        <v>AS$15</v>
      </c>
      <c r="AT656" s="186" t="str">
        <f t="shared" si="679"/>
        <v>AT$15</v>
      </c>
      <c r="AU656" s="186" t="str">
        <f t="shared" si="679"/>
        <v>AU$15</v>
      </c>
      <c r="AV656" s="186" t="str">
        <f t="shared" si="679"/>
        <v>AV$15</v>
      </c>
      <c r="AW656" s="186" t="str">
        <f t="shared" si="679"/>
        <v>AW$15</v>
      </c>
      <c r="AX656" s="186" t="str">
        <f t="shared" si="679"/>
        <v>AX$15</v>
      </c>
      <c r="AY656" s="186" t="str">
        <f t="shared" si="679"/>
        <v>AY$15</v>
      </c>
      <c r="AZ656" s="186" t="str">
        <f t="shared" si="679"/>
        <v>AZ$15</v>
      </c>
      <c r="BA656" s="186" t="str">
        <f t="shared" si="679"/>
        <v>BA$15</v>
      </c>
      <c r="BB656" s="186" t="str">
        <f t="shared" si="679"/>
        <v>BB$15</v>
      </c>
      <c r="BC656" s="186" t="str">
        <f t="shared" si="679"/>
        <v>BC$15</v>
      </c>
      <c r="BD656" s="186" t="str">
        <f t="shared" si="679"/>
        <v>BD$15</v>
      </c>
      <c r="BE656" s="186" t="str">
        <f t="shared" si="679"/>
        <v>BE$15</v>
      </c>
      <c r="BF656" s="186" t="str">
        <f t="shared" si="679"/>
        <v>BF$15</v>
      </c>
      <c r="BG656" s="186" t="str">
        <f t="shared" si="679"/>
        <v>BG$15</v>
      </c>
      <c r="BH656" s="186" t="str">
        <f t="shared" si="679"/>
        <v>BH$15</v>
      </c>
      <c r="BI656" s="186" t="str">
        <f t="shared" si="679"/>
        <v>BI$15</v>
      </c>
      <c r="BJ656" s="186" t="str">
        <f t="shared" si="679"/>
        <v>BJ$15</v>
      </c>
      <c r="BK656" s="186" t="str">
        <f t="shared" si="679"/>
        <v>BK$15</v>
      </c>
      <c r="BL656" s="186" t="str">
        <f t="shared" si="679"/>
        <v>BL$15</v>
      </c>
      <c r="BM656" s="186" t="str">
        <f t="shared" si="679"/>
        <v>BM$15</v>
      </c>
      <c r="BN656" s="186" t="str">
        <f t="shared" si="679"/>
        <v>BN$15</v>
      </c>
      <c r="BO656" s="186" t="str">
        <f t="shared" si="679"/>
        <v>BO$15</v>
      </c>
      <c r="BP656" s="186" t="str">
        <f t="shared" si="679"/>
        <v>BP$15</v>
      </c>
      <c r="BQ656" s="186" t="str">
        <f t="shared" si="679"/>
        <v>BQ$15</v>
      </c>
      <c r="BR656" s="186" t="str">
        <f t="shared" si="679"/>
        <v>BR$15</v>
      </c>
      <c r="BS656" s="186" t="str">
        <f t="shared" si="679"/>
        <v>BS$15</v>
      </c>
      <c r="BT656" s="186" t="str">
        <f t="shared" si="679"/>
        <v>BT$15</v>
      </c>
      <c r="BU656" s="186" t="str">
        <f t="shared" si="679"/>
        <v>BU$15</v>
      </c>
      <c r="BV656" s="186" t="str">
        <f t="shared" si="679"/>
        <v>BV$15</v>
      </c>
      <c r="BW656" s="186" t="str">
        <f t="shared" si="679"/>
        <v>BW$15</v>
      </c>
      <c r="BX656" s="186" t="str">
        <f t="shared" si="679"/>
        <v>BX$15</v>
      </c>
      <c r="BY656" s="186" t="str">
        <f t="shared" si="679"/>
        <v>BY$15</v>
      </c>
      <c r="BZ656" s="186" t="str">
        <f t="shared" si="679"/>
        <v>BZ$15</v>
      </c>
      <c r="CA656" s="186" t="str">
        <f t="shared" si="679"/>
        <v>CA$15</v>
      </c>
      <c r="CB656" s="186" t="str">
        <f t="shared" si="679"/>
        <v>CB$15</v>
      </c>
      <c r="CC656" s="186" t="str">
        <f t="shared" si="679"/>
        <v>CC$15</v>
      </c>
      <c r="CD656" s="186" t="str">
        <f t="shared" si="679"/>
        <v>CD$15</v>
      </c>
      <c r="CE656" s="186" t="str">
        <f t="shared" ref="CE656:CL656" si="680">CE$19</f>
        <v>CE$15</v>
      </c>
      <c r="CF656" s="186" t="str">
        <f t="shared" si="680"/>
        <v>CF$15</v>
      </c>
      <c r="CG656" s="186" t="str">
        <f t="shared" si="680"/>
        <v>CG$15</v>
      </c>
      <c r="CH656" s="186" t="str">
        <f t="shared" si="680"/>
        <v>CH$15</v>
      </c>
      <c r="CI656" s="186" t="str">
        <f t="shared" si="680"/>
        <v>CI$15</v>
      </c>
      <c r="CJ656" s="186" t="str">
        <f t="shared" si="680"/>
        <v>CJ$15</v>
      </c>
      <c r="CK656" s="186" t="str">
        <f t="shared" si="680"/>
        <v>CK$15</v>
      </c>
      <c r="CL656" s="186" t="str">
        <f t="shared" si="680"/>
        <v>CL$15</v>
      </c>
    </row>
    <row r="657" spans="2:90" x14ac:dyDescent="0.4">
      <c r="B657" s="70" t="s">
        <v>1006</v>
      </c>
      <c r="C657" s="31"/>
      <c r="D657" t="s">
        <v>1007</v>
      </c>
      <c r="E657" s="8" t="str">
        <f t="shared" ref="E657:E683" si="681">ROW()&amp;" "&amp;D657</f>
        <v>657 SUBCLIENT-PV</v>
      </c>
      <c r="F657" t="s">
        <v>445</v>
      </c>
      <c r="G657" s="31" t="s">
        <v>81</v>
      </c>
      <c r="H657" s="48"/>
      <c r="I657" s="285"/>
      <c r="J657" s="285"/>
      <c r="K657" s="48"/>
      <c r="L657" s="48"/>
      <c r="M657" s="48"/>
      <c r="N657" s="48"/>
      <c r="O657" s="48"/>
      <c r="P657" s="48"/>
      <c r="R657" s="70"/>
      <c r="S657" s="286"/>
      <c r="T657" s="286"/>
      <c r="U657" s="286"/>
      <c r="V657" s="286"/>
      <c r="W657" s="286"/>
      <c r="X657" s="286"/>
      <c r="Y657" s="286"/>
      <c r="Z657" s="286"/>
      <c r="AA657" s="286"/>
      <c r="AB657" s="286"/>
      <c r="AC657" s="286"/>
      <c r="AD657" s="286"/>
      <c r="AE657" s="286"/>
      <c r="AF657" s="286"/>
      <c r="AG657" s="286"/>
      <c r="AH657" s="286"/>
      <c r="AI657" s="286"/>
      <c r="AJ657" s="286"/>
      <c r="AK657" s="286"/>
      <c r="AL657" s="286"/>
      <c r="AM657" s="286"/>
      <c r="AN657" s="286"/>
      <c r="AO657" s="286"/>
      <c r="AP657" s="286"/>
      <c r="AQ657" s="286"/>
      <c r="AR657" s="286"/>
      <c r="AS657" s="286"/>
      <c r="AT657" s="286"/>
      <c r="AU657" s="286"/>
      <c r="AV657" s="286"/>
      <c r="AW657" s="286"/>
      <c r="AX657" s="286"/>
      <c r="AY657" s="286"/>
      <c r="AZ657" s="286"/>
      <c r="BA657" s="286"/>
      <c r="BB657" s="286"/>
      <c r="BC657" s="286"/>
      <c r="BD657" s="286"/>
      <c r="BE657" s="286"/>
      <c r="BF657" s="286"/>
      <c r="BG657" s="286"/>
      <c r="BH657" s="286"/>
      <c r="BI657" s="286"/>
      <c r="BJ657" s="286"/>
      <c r="BK657" s="286"/>
      <c r="BL657" s="286"/>
      <c r="BM657" s="286"/>
      <c r="BN657" s="286"/>
      <c r="BO657" s="286"/>
      <c r="BP657" s="286"/>
      <c r="BQ657" s="286"/>
      <c r="BR657" s="286"/>
      <c r="BS657" s="286"/>
      <c r="BT657" s="286"/>
      <c r="BU657" s="286"/>
      <c r="BV657" s="286"/>
      <c r="BW657" s="286"/>
      <c r="BX657" s="286"/>
      <c r="BY657" s="286"/>
      <c r="BZ657" s="286"/>
      <c r="CA657" s="286"/>
      <c r="CB657" s="286"/>
      <c r="CC657" s="286"/>
      <c r="CD657" s="286"/>
      <c r="CE657" s="286"/>
      <c r="CF657" s="286"/>
      <c r="CG657" s="286"/>
      <c r="CH657" s="286"/>
      <c r="CI657" s="286"/>
      <c r="CJ657" s="286"/>
      <c r="CK657" s="286"/>
      <c r="CL657" s="286"/>
    </row>
    <row r="658" spans="2:90" collapsed="1" x14ac:dyDescent="0.4">
      <c r="B658" s="141" t="str">
        <f>"# of new "&amp;B677&amp;"s"</f>
        <v># of new Firms</v>
      </c>
      <c r="D658" t="s">
        <v>1007</v>
      </c>
      <c r="E658" s="8" t="str">
        <f t="shared" si="681"/>
        <v>658 SUBCLIENT-PV</v>
      </c>
      <c r="G658" t="s">
        <v>332</v>
      </c>
      <c r="H658" s="12"/>
      <c r="I658" s="60"/>
      <c r="J658" s="60"/>
      <c r="K658" s="16"/>
      <c r="L658" s="16"/>
      <c r="M658" s="16"/>
      <c r="N658" s="16"/>
      <c r="O658" s="16"/>
      <c r="P658" s="16"/>
      <c r="R658" s="15"/>
      <c r="S658" s="76"/>
      <c r="T658" s="76"/>
      <c r="U658" s="76"/>
      <c r="V658" s="76"/>
      <c r="W658" s="76"/>
      <c r="X658" s="76"/>
      <c r="Y658" s="76"/>
      <c r="Z658" s="76"/>
      <c r="AA658" s="76"/>
      <c r="AB658" s="76"/>
      <c r="AC658" s="76"/>
      <c r="AD658" s="76"/>
      <c r="AE658" s="76"/>
      <c r="AF658" s="76"/>
      <c r="AG658" s="76"/>
      <c r="AH658" s="76"/>
      <c r="AI658" s="76"/>
      <c r="AJ658" s="76"/>
      <c r="AK658" s="76"/>
      <c r="AL658" s="76"/>
      <c r="AM658" s="76"/>
      <c r="AN658" s="76"/>
      <c r="AO658" s="76"/>
      <c r="AP658" s="76"/>
      <c r="AQ658" s="76"/>
      <c r="AR658" s="76"/>
      <c r="AS658" s="76"/>
      <c r="AT658" s="76"/>
      <c r="AU658" s="76"/>
      <c r="AV658" s="76"/>
      <c r="AW658" s="76"/>
      <c r="AX658" s="76"/>
      <c r="AY658" s="76"/>
      <c r="AZ658" s="76"/>
      <c r="BA658" s="76"/>
      <c r="BB658" s="76"/>
      <c r="BC658" s="76"/>
      <c r="BD658" s="76"/>
      <c r="BE658" s="76"/>
      <c r="BF658" s="76"/>
      <c r="BG658" s="76"/>
      <c r="BH658" s="76"/>
      <c r="BI658" s="76"/>
      <c r="BJ658" s="76"/>
      <c r="BK658" s="76"/>
      <c r="BL658" s="76"/>
      <c r="BM658" s="76"/>
      <c r="BN658" s="76"/>
      <c r="BO658" s="76"/>
      <c r="BP658" s="76"/>
      <c r="BQ658" s="76"/>
      <c r="BR658" s="76"/>
      <c r="BS658" s="76"/>
      <c r="BT658" s="76"/>
      <c r="BU658" s="76"/>
      <c r="BV658" s="76"/>
      <c r="BW658" s="76"/>
      <c r="BX658" s="76"/>
      <c r="BY658" s="76"/>
      <c r="BZ658" s="76"/>
      <c r="CA658" s="76"/>
      <c r="CB658" s="76"/>
      <c r="CC658" s="76"/>
      <c r="CD658" s="76"/>
      <c r="CE658" s="76"/>
      <c r="CF658" s="76"/>
      <c r="CG658" s="76"/>
      <c r="CH658" s="76"/>
      <c r="CI658" s="76"/>
      <c r="CJ658" s="76"/>
      <c r="CK658" s="76"/>
      <c r="CL658" s="76"/>
    </row>
    <row r="659" spans="2:90" x14ac:dyDescent="0.4">
      <c r="D659" t="s">
        <v>1007</v>
      </c>
      <c r="E659" s="8" t="str">
        <f t="shared" si="681"/>
        <v>659 SUBCLIENT-PV</v>
      </c>
      <c r="S659" s="72"/>
      <c r="T659" s="72"/>
      <c r="U659" s="72"/>
      <c r="V659" s="72"/>
      <c r="W659" s="72"/>
      <c r="X659" s="72"/>
      <c r="Y659" s="72"/>
      <c r="Z659" s="72"/>
      <c r="AA659" s="72"/>
      <c r="AB659" s="72"/>
      <c r="AC659" s="72"/>
      <c r="AD659" s="72"/>
      <c r="AE659" s="72"/>
      <c r="AF659" s="72"/>
      <c r="AG659" s="72"/>
      <c r="AH659" s="72"/>
      <c r="AI659" s="72"/>
      <c r="AJ659" s="72"/>
      <c r="AK659" s="72"/>
      <c r="AL659" s="72"/>
      <c r="AM659" s="72"/>
      <c r="AN659" s="72"/>
      <c r="AO659" s="72"/>
      <c r="AP659" s="72"/>
      <c r="AQ659" s="72"/>
      <c r="AR659" s="72"/>
      <c r="AS659" s="72"/>
      <c r="AT659" s="72"/>
      <c r="AU659" s="72"/>
      <c r="AV659" s="72"/>
      <c r="AW659" s="72"/>
      <c r="AX659" s="72"/>
      <c r="AY659" s="72"/>
      <c r="AZ659" s="72"/>
      <c r="BA659" s="72"/>
      <c r="BB659" s="72"/>
      <c r="BC659" s="72"/>
      <c r="BD659" s="72"/>
      <c r="BE659" s="72"/>
      <c r="BF659" s="72"/>
      <c r="BG659" s="72"/>
      <c r="BH659" s="72"/>
      <c r="BI659" s="72"/>
      <c r="BJ659" s="72"/>
      <c r="BK659" s="72"/>
      <c r="BL659" s="72"/>
      <c r="BM659" s="72"/>
      <c r="BN659" s="72"/>
      <c r="BO659" s="72"/>
      <c r="BP659" s="72"/>
      <c r="BQ659" s="72"/>
      <c r="BR659" s="72"/>
      <c r="BS659" s="72"/>
      <c r="BT659" s="72"/>
      <c r="BU659" s="72"/>
      <c r="BV659" s="72"/>
      <c r="BW659" s="72"/>
      <c r="BX659" s="72"/>
      <c r="BY659" s="72"/>
      <c r="BZ659" s="72"/>
      <c r="CA659" s="72"/>
      <c r="CB659" s="72"/>
      <c r="CC659" s="72"/>
      <c r="CD659" s="72"/>
      <c r="CE659" s="72"/>
      <c r="CF659" s="72"/>
      <c r="CG659" s="72"/>
      <c r="CH659" s="72"/>
      <c r="CI659" s="72"/>
      <c r="CJ659" s="72"/>
      <c r="CK659" s="72"/>
      <c r="CL659" s="72"/>
    </row>
    <row r="660" spans="2:90" x14ac:dyDescent="0.4">
      <c r="B660" s="95" t="str">
        <f>B665&amp;":"</f>
        <v># of Firms:</v>
      </c>
      <c r="C660" s="6"/>
      <c r="D660" t="s">
        <v>1007</v>
      </c>
      <c r="E660" s="8" t="str">
        <f t="shared" si="681"/>
        <v>660 SUBCLIENT-PV</v>
      </c>
      <c r="G660" s="6"/>
      <c r="H660" s="12"/>
      <c r="I660" s="60"/>
      <c r="J660" s="60"/>
      <c r="S660" s="72"/>
      <c r="T660" s="72"/>
      <c r="U660" s="72"/>
      <c r="V660" s="72"/>
      <c r="W660" s="72"/>
      <c r="X660" s="72"/>
      <c r="Y660" s="72"/>
      <c r="Z660" s="72"/>
      <c r="AA660" s="72"/>
      <c r="AB660" s="72"/>
      <c r="AC660" s="72"/>
      <c r="AD660" s="72"/>
      <c r="AE660" s="72"/>
      <c r="AF660" s="72"/>
      <c r="AG660" s="72"/>
      <c r="AH660" s="72"/>
      <c r="AI660" s="72"/>
      <c r="AJ660" s="72"/>
      <c r="AK660" s="72"/>
      <c r="AL660" s="72"/>
      <c r="AM660" s="72"/>
      <c r="AN660" s="72"/>
      <c r="AO660" s="72"/>
      <c r="AP660" s="72"/>
      <c r="AQ660" s="72"/>
      <c r="AR660" s="72"/>
      <c r="AS660" s="72"/>
      <c r="AT660" s="72"/>
      <c r="AU660" s="72"/>
      <c r="AV660" s="72"/>
      <c r="AW660" s="72"/>
      <c r="AX660" s="72"/>
      <c r="AY660" s="72"/>
      <c r="AZ660" s="72"/>
      <c r="BA660" s="72"/>
      <c r="BB660" s="72"/>
      <c r="BC660" s="72"/>
      <c r="BD660" s="72"/>
      <c r="BE660" s="72"/>
      <c r="BF660" s="72"/>
      <c r="BG660" s="72"/>
      <c r="BH660" s="72"/>
      <c r="BI660" s="72"/>
      <c r="BJ660" s="72"/>
      <c r="BK660" s="72"/>
      <c r="BL660" s="72"/>
      <c r="BM660" s="72"/>
      <c r="BN660" s="72"/>
      <c r="BO660" s="72"/>
      <c r="BP660" s="72"/>
      <c r="BQ660" s="72"/>
      <c r="BR660" s="72"/>
      <c r="BS660" s="72"/>
      <c r="BT660" s="72"/>
      <c r="BU660" s="72"/>
      <c r="BV660" s="72"/>
      <c r="BW660" s="72"/>
      <c r="BX660" s="72"/>
      <c r="BY660" s="72"/>
      <c r="BZ660" s="72"/>
      <c r="CA660" s="72"/>
      <c r="CB660" s="72"/>
      <c r="CC660" s="72"/>
      <c r="CD660" s="72"/>
      <c r="CE660" s="72"/>
      <c r="CF660" s="72"/>
      <c r="CG660" s="72"/>
      <c r="CH660" s="72"/>
      <c r="CI660" s="72"/>
      <c r="CJ660" s="72"/>
      <c r="CK660" s="72"/>
      <c r="CL660" s="72"/>
    </row>
    <row r="661" spans="2:90" x14ac:dyDescent="0.4">
      <c r="B661" s="154" t="s">
        <v>71</v>
      </c>
      <c r="C661" s="6"/>
      <c r="D661" t="s">
        <v>1007</v>
      </c>
      <c r="E661" s="8" t="str">
        <f t="shared" si="681"/>
        <v>661 SUBCLIENT-PV</v>
      </c>
      <c r="G661" s="6"/>
      <c r="K661" s="15">
        <f>SUMIF($4:$4,K$2-1,661:661)</f>
        <v>0</v>
      </c>
      <c r="L661" s="15">
        <f ca="1">K665</f>
        <v>57000</v>
      </c>
      <c r="M661" s="15">
        <f ca="1">L665</f>
        <v>114000</v>
      </c>
      <c r="N661" s="15">
        <f ca="1">M665</f>
        <v>171000</v>
      </c>
      <c r="O661" s="15">
        <f ca="1">N665</f>
        <v>228000</v>
      </c>
      <c r="P661" s="15">
        <f ca="1">O665</f>
        <v>285000</v>
      </c>
      <c r="R661" s="15"/>
      <c r="S661" s="76">
        <f t="shared" ref="S661:CD661" si="682">R665</f>
        <v>0</v>
      </c>
      <c r="T661" s="76">
        <f t="shared" ca="1" si="682"/>
        <v>4750</v>
      </c>
      <c r="U661" s="76">
        <f t="shared" ca="1" si="682"/>
        <v>9500</v>
      </c>
      <c r="V661" s="76">
        <f t="shared" ca="1" si="682"/>
        <v>14250</v>
      </c>
      <c r="W661" s="76">
        <f t="shared" ca="1" si="682"/>
        <v>19000</v>
      </c>
      <c r="X661" s="76">
        <f t="shared" ca="1" si="682"/>
        <v>23750</v>
      </c>
      <c r="Y661" s="76">
        <f t="shared" ca="1" si="682"/>
        <v>28500</v>
      </c>
      <c r="Z661" s="76">
        <f t="shared" ca="1" si="682"/>
        <v>33250</v>
      </c>
      <c r="AA661" s="76">
        <f t="shared" ca="1" si="682"/>
        <v>38000</v>
      </c>
      <c r="AB661" s="76">
        <f t="shared" ca="1" si="682"/>
        <v>42750</v>
      </c>
      <c r="AC661" s="76">
        <f t="shared" ca="1" si="682"/>
        <v>47500</v>
      </c>
      <c r="AD661" s="76">
        <f t="shared" ca="1" si="682"/>
        <v>52250</v>
      </c>
      <c r="AE661" s="76">
        <f t="shared" ca="1" si="682"/>
        <v>57000</v>
      </c>
      <c r="AF661" s="76">
        <f t="shared" ca="1" si="682"/>
        <v>61750</v>
      </c>
      <c r="AG661" s="76">
        <f t="shared" ca="1" si="682"/>
        <v>66500</v>
      </c>
      <c r="AH661" s="76">
        <f t="shared" ca="1" si="682"/>
        <v>71250</v>
      </c>
      <c r="AI661" s="76">
        <f t="shared" ca="1" si="682"/>
        <v>76000</v>
      </c>
      <c r="AJ661" s="76">
        <f t="shared" ca="1" si="682"/>
        <v>80750</v>
      </c>
      <c r="AK661" s="76">
        <f t="shared" ca="1" si="682"/>
        <v>85500</v>
      </c>
      <c r="AL661" s="76">
        <f t="shared" ca="1" si="682"/>
        <v>90250</v>
      </c>
      <c r="AM661" s="76">
        <f t="shared" ca="1" si="682"/>
        <v>95000</v>
      </c>
      <c r="AN661" s="76">
        <f t="shared" ca="1" si="682"/>
        <v>99750</v>
      </c>
      <c r="AO661" s="76">
        <f t="shared" ca="1" si="682"/>
        <v>104500</v>
      </c>
      <c r="AP661" s="76">
        <f t="shared" ca="1" si="682"/>
        <v>109250</v>
      </c>
      <c r="AQ661" s="76">
        <f t="shared" ca="1" si="682"/>
        <v>114000</v>
      </c>
      <c r="AR661" s="76">
        <f t="shared" ca="1" si="682"/>
        <v>118750</v>
      </c>
      <c r="AS661" s="76">
        <f t="shared" ca="1" si="682"/>
        <v>123500</v>
      </c>
      <c r="AT661" s="76">
        <f t="shared" ca="1" si="682"/>
        <v>128250</v>
      </c>
      <c r="AU661" s="76">
        <f t="shared" ca="1" si="682"/>
        <v>133000</v>
      </c>
      <c r="AV661" s="76">
        <f t="shared" ca="1" si="682"/>
        <v>137750</v>
      </c>
      <c r="AW661" s="76">
        <f t="shared" ca="1" si="682"/>
        <v>142500</v>
      </c>
      <c r="AX661" s="76">
        <f t="shared" ca="1" si="682"/>
        <v>147250</v>
      </c>
      <c r="AY661" s="76">
        <f t="shared" ca="1" si="682"/>
        <v>152000</v>
      </c>
      <c r="AZ661" s="76">
        <f t="shared" ca="1" si="682"/>
        <v>156750</v>
      </c>
      <c r="BA661" s="76">
        <f t="shared" ca="1" si="682"/>
        <v>161500</v>
      </c>
      <c r="BB661" s="76">
        <f t="shared" ca="1" si="682"/>
        <v>166250</v>
      </c>
      <c r="BC661" s="76">
        <f t="shared" ca="1" si="682"/>
        <v>171000</v>
      </c>
      <c r="BD661" s="76">
        <f t="shared" ca="1" si="682"/>
        <v>175750</v>
      </c>
      <c r="BE661" s="76">
        <f t="shared" ca="1" si="682"/>
        <v>180500</v>
      </c>
      <c r="BF661" s="76">
        <f t="shared" ca="1" si="682"/>
        <v>185250</v>
      </c>
      <c r="BG661" s="76">
        <f t="shared" ca="1" si="682"/>
        <v>190000</v>
      </c>
      <c r="BH661" s="76">
        <f t="shared" ca="1" si="682"/>
        <v>194750</v>
      </c>
      <c r="BI661" s="76">
        <f t="shared" ca="1" si="682"/>
        <v>199500</v>
      </c>
      <c r="BJ661" s="76">
        <f t="shared" ca="1" si="682"/>
        <v>204250</v>
      </c>
      <c r="BK661" s="76">
        <f t="shared" ca="1" si="682"/>
        <v>209000</v>
      </c>
      <c r="BL661" s="76">
        <f t="shared" ca="1" si="682"/>
        <v>213750</v>
      </c>
      <c r="BM661" s="76">
        <f t="shared" ca="1" si="682"/>
        <v>218500</v>
      </c>
      <c r="BN661" s="76">
        <f t="shared" ca="1" si="682"/>
        <v>223250</v>
      </c>
      <c r="BO661" s="76">
        <f t="shared" ca="1" si="682"/>
        <v>228000</v>
      </c>
      <c r="BP661" s="76">
        <f t="shared" ca="1" si="682"/>
        <v>232750</v>
      </c>
      <c r="BQ661" s="76">
        <f t="shared" ca="1" si="682"/>
        <v>237500</v>
      </c>
      <c r="BR661" s="76">
        <f t="shared" ca="1" si="682"/>
        <v>242250</v>
      </c>
      <c r="BS661" s="76">
        <f t="shared" ca="1" si="682"/>
        <v>247000</v>
      </c>
      <c r="BT661" s="76">
        <f t="shared" ca="1" si="682"/>
        <v>251750</v>
      </c>
      <c r="BU661" s="76">
        <f t="shared" ca="1" si="682"/>
        <v>256500</v>
      </c>
      <c r="BV661" s="76">
        <f t="shared" ca="1" si="682"/>
        <v>261250</v>
      </c>
      <c r="BW661" s="76">
        <f t="shared" ca="1" si="682"/>
        <v>266000</v>
      </c>
      <c r="BX661" s="76">
        <f t="shared" ca="1" si="682"/>
        <v>270750</v>
      </c>
      <c r="BY661" s="76">
        <f t="shared" ca="1" si="682"/>
        <v>275500</v>
      </c>
      <c r="BZ661" s="76">
        <f t="shared" ca="1" si="682"/>
        <v>280250</v>
      </c>
      <c r="CA661" s="76">
        <f t="shared" ca="1" si="682"/>
        <v>285000</v>
      </c>
      <c r="CB661" s="76">
        <f t="shared" ca="1" si="682"/>
        <v>289750</v>
      </c>
      <c r="CC661" s="76">
        <f t="shared" ca="1" si="682"/>
        <v>294500</v>
      </c>
      <c r="CD661" s="76">
        <f t="shared" ca="1" si="682"/>
        <v>299250</v>
      </c>
      <c r="CE661" s="76">
        <f t="shared" ref="CE661:CL661" ca="1" si="683">CD665</f>
        <v>304000</v>
      </c>
      <c r="CF661" s="76">
        <f t="shared" ca="1" si="683"/>
        <v>308750</v>
      </c>
      <c r="CG661" s="76">
        <f t="shared" ca="1" si="683"/>
        <v>313500</v>
      </c>
      <c r="CH661" s="76">
        <f t="shared" ca="1" si="683"/>
        <v>318250</v>
      </c>
      <c r="CI661" s="76">
        <f t="shared" ca="1" si="683"/>
        <v>323000</v>
      </c>
      <c r="CJ661" s="76">
        <f t="shared" ca="1" si="683"/>
        <v>327750</v>
      </c>
      <c r="CK661" s="76">
        <f t="shared" ca="1" si="683"/>
        <v>332500</v>
      </c>
      <c r="CL661" s="76">
        <f t="shared" ca="1" si="683"/>
        <v>337250</v>
      </c>
    </row>
    <row r="662" spans="2:90" x14ac:dyDescent="0.4">
      <c r="B662" s="154" t="s">
        <v>72</v>
      </c>
      <c r="C662" s="6"/>
      <c r="D662" t="s">
        <v>1007</v>
      </c>
      <c r="E662" s="8" t="str">
        <f t="shared" si="681"/>
        <v>662 SUBCLIENT-PV</v>
      </c>
      <c r="G662" s="6"/>
      <c r="K662" s="34">
        <f t="shared" ref="K662:P662" ca="1" si="684">SUMIF($3:$3,K$2,662:662)</f>
        <v>60000</v>
      </c>
      <c r="L662" s="34">
        <f t="shared" ca="1" si="684"/>
        <v>60000</v>
      </c>
      <c r="M662" s="34">
        <f t="shared" ca="1" si="684"/>
        <v>60000</v>
      </c>
      <c r="N662" s="34">
        <f t="shared" ca="1" si="684"/>
        <v>60000</v>
      </c>
      <c r="O662" s="34">
        <f t="shared" ca="1" si="684"/>
        <v>60000</v>
      </c>
      <c r="P662" s="34">
        <f t="shared" ca="1" si="684"/>
        <v>60000</v>
      </c>
      <c r="R662" s="15"/>
      <c r="S662" s="76" cm="1">
        <f t="array" aca="1" ref="S662" ca="1">INDIRECT(S652)</f>
        <v>5000</v>
      </c>
      <c r="T662" s="76" cm="1">
        <f t="array" aca="1" ref="T662" ca="1">INDIRECT(T652)</f>
        <v>5000</v>
      </c>
      <c r="U662" s="76" cm="1">
        <f t="array" aca="1" ref="U662" ca="1">INDIRECT(U652)</f>
        <v>5000</v>
      </c>
      <c r="V662" s="76" cm="1">
        <f t="array" aca="1" ref="V662" ca="1">INDIRECT(V652)</f>
        <v>5000</v>
      </c>
      <c r="W662" s="76" cm="1">
        <f t="array" aca="1" ref="W662" ca="1">INDIRECT(W652)</f>
        <v>5000</v>
      </c>
      <c r="X662" s="76" cm="1">
        <f t="array" aca="1" ref="X662" ca="1">INDIRECT(X652)</f>
        <v>5000</v>
      </c>
      <c r="Y662" s="76" cm="1">
        <f t="array" aca="1" ref="Y662" ca="1">INDIRECT(Y652)</f>
        <v>5000</v>
      </c>
      <c r="Z662" s="76" cm="1">
        <f t="array" aca="1" ref="Z662" ca="1">INDIRECT(Z652)</f>
        <v>5000</v>
      </c>
      <c r="AA662" s="76" cm="1">
        <f t="array" aca="1" ref="AA662" ca="1">INDIRECT(AA652)</f>
        <v>5000</v>
      </c>
      <c r="AB662" s="76" cm="1">
        <f t="array" aca="1" ref="AB662" ca="1">INDIRECT(AB652)</f>
        <v>5000</v>
      </c>
      <c r="AC662" s="76" cm="1">
        <f t="array" aca="1" ref="AC662" ca="1">INDIRECT(AC652)</f>
        <v>5000</v>
      </c>
      <c r="AD662" s="76" cm="1">
        <f t="array" aca="1" ref="AD662" ca="1">INDIRECT(AD652)</f>
        <v>5000</v>
      </c>
      <c r="AE662" s="76" cm="1">
        <f t="array" aca="1" ref="AE662" ca="1">INDIRECT(AE652)</f>
        <v>5000</v>
      </c>
      <c r="AF662" s="76" cm="1">
        <f t="array" aca="1" ref="AF662" ca="1">INDIRECT(AF652)</f>
        <v>5000</v>
      </c>
      <c r="AG662" s="76" cm="1">
        <f t="array" aca="1" ref="AG662" ca="1">INDIRECT(AG652)</f>
        <v>5000</v>
      </c>
      <c r="AH662" s="76" cm="1">
        <f t="array" aca="1" ref="AH662" ca="1">INDIRECT(AH652)</f>
        <v>5000</v>
      </c>
      <c r="AI662" s="76" cm="1">
        <f t="array" aca="1" ref="AI662" ca="1">INDIRECT(AI652)</f>
        <v>5000</v>
      </c>
      <c r="AJ662" s="76" cm="1">
        <f t="array" aca="1" ref="AJ662" ca="1">INDIRECT(AJ652)</f>
        <v>5000</v>
      </c>
      <c r="AK662" s="76" cm="1">
        <f t="array" aca="1" ref="AK662" ca="1">INDIRECT(AK652)</f>
        <v>5000</v>
      </c>
      <c r="AL662" s="76" cm="1">
        <f t="array" aca="1" ref="AL662" ca="1">INDIRECT(AL652)</f>
        <v>5000</v>
      </c>
      <c r="AM662" s="76" cm="1">
        <f t="array" aca="1" ref="AM662" ca="1">INDIRECT(AM652)</f>
        <v>5000</v>
      </c>
      <c r="AN662" s="76" cm="1">
        <f t="array" aca="1" ref="AN662" ca="1">INDIRECT(AN652)</f>
        <v>5000</v>
      </c>
      <c r="AO662" s="76" cm="1">
        <f t="array" aca="1" ref="AO662" ca="1">INDIRECT(AO652)</f>
        <v>5000</v>
      </c>
      <c r="AP662" s="76" cm="1">
        <f t="array" aca="1" ref="AP662" ca="1">INDIRECT(AP652)</f>
        <v>5000</v>
      </c>
      <c r="AQ662" s="76" cm="1">
        <f t="array" aca="1" ref="AQ662" ca="1">INDIRECT(AQ652)</f>
        <v>5000</v>
      </c>
      <c r="AR662" s="76" cm="1">
        <f t="array" aca="1" ref="AR662" ca="1">INDIRECT(AR652)</f>
        <v>5000</v>
      </c>
      <c r="AS662" s="76" cm="1">
        <f t="array" aca="1" ref="AS662" ca="1">INDIRECT(AS652)</f>
        <v>5000</v>
      </c>
      <c r="AT662" s="76" cm="1">
        <f t="array" aca="1" ref="AT662" ca="1">INDIRECT(AT652)</f>
        <v>5000</v>
      </c>
      <c r="AU662" s="76" cm="1">
        <f t="array" aca="1" ref="AU662" ca="1">INDIRECT(AU652)</f>
        <v>5000</v>
      </c>
      <c r="AV662" s="76" cm="1">
        <f t="array" aca="1" ref="AV662" ca="1">INDIRECT(AV652)</f>
        <v>5000</v>
      </c>
      <c r="AW662" s="76" cm="1">
        <f t="array" aca="1" ref="AW662" ca="1">INDIRECT(AW652)</f>
        <v>5000</v>
      </c>
      <c r="AX662" s="76" cm="1">
        <f t="array" aca="1" ref="AX662" ca="1">INDIRECT(AX652)</f>
        <v>5000</v>
      </c>
      <c r="AY662" s="76" cm="1">
        <f t="array" aca="1" ref="AY662" ca="1">INDIRECT(AY652)</f>
        <v>5000</v>
      </c>
      <c r="AZ662" s="76" cm="1">
        <f t="array" aca="1" ref="AZ662" ca="1">INDIRECT(AZ652)</f>
        <v>5000</v>
      </c>
      <c r="BA662" s="76" cm="1">
        <f t="array" aca="1" ref="BA662" ca="1">INDIRECT(BA652)</f>
        <v>5000</v>
      </c>
      <c r="BB662" s="76" cm="1">
        <f t="array" aca="1" ref="BB662" ca="1">INDIRECT(BB652)</f>
        <v>5000</v>
      </c>
      <c r="BC662" s="76" cm="1">
        <f t="array" aca="1" ref="BC662" ca="1">INDIRECT(BC652)</f>
        <v>5000</v>
      </c>
      <c r="BD662" s="76" cm="1">
        <f t="array" aca="1" ref="BD662" ca="1">INDIRECT(BD652)</f>
        <v>5000</v>
      </c>
      <c r="BE662" s="76" cm="1">
        <f t="array" aca="1" ref="BE662" ca="1">INDIRECT(BE652)</f>
        <v>5000</v>
      </c>
      <c r="BF662" s="76" cm="1">
        <f t="array" aca="1" ref="BF662" ca="1">INDIRECT(BF652)</f>
        <v>5000</v>
      </c>
      <c r="BG662" s="76" cm="1">
        <f t="array" aca="1" ref="BG662" ca="1">INDIRECT(BG652)</f>
        <v>5000</v>
      </c>
      <c r="BH662" s="76" cm="1">
        <f t="array" aca="1" ref="BH662" ca="1">INDIRECT(BH652)</f>
        <v>5000</v>
      </c>
      <c r="BI662" s="76" cm="1">
        <f t="array" aca="1" ref="BI662" ca="1">INDIRECT(BI652)</f>
        <v>5000</v>
      </c>
      <c r="BJ662" s="76" cm="1">
        <f t="array" aca="1" ref="BJ662" ca="1">INDIRECT(BJ652)</f>
        <v>5000</v>
      </c>
      <c r="BK662" s="76" cm="1">
        <f t="array" aca="1" ref="BK662" ca="1">INDIRECT(BK652)</f>
        <v>5000</v>
      </c>
      <c r="BL662" s="76" cm="1">
        <f t="array" aca="1" ref="BL662" ca="1">INDIRECT(BL652)</f>
        <v>5000</v>
      </c>
      <c r="BM662" s="76" cm="1">
        <f t="array" aca="1" ref="BM662" ca="1">INDIRECT(BM652)</f>
        <v>5000</v>
      </c>
      <c r="BN662" s="76" cm="1">
        <f t="array" aca="1" ref="BN662" ca="1">INDIRECT(BN652)</f>
        <v>5000</v>
      </c>
      <c r="BO662" s="76" cm="1">
        <f t="array" aca="1" ref="BO662" ca="1">INDIRECT(BO652)</f>
        <v>5000</v>
      </c>
      <c r="BP662" s="76" cm="1">
        <f t="array" aca="1" ref="BP662" ca="1">INDIRECT(BP652)</f>
        <v>5000</v>
      </c>
      <c r="BQ662" s="76" cm="1">
        <f t="array" aca="1" ref="BQ662" ca="1">INDIRECT(BQ652)</f>
        <v>5000</v>
      </c>
      <c r="BR662" s="76" cm="1">
        <f t="array" aca="1" ref="BR662" ca="1">INDIRECT(BR652)</f>
        <v>5000</v>
      </c>
      <c r="BS662" s="76" cm="1">
        <f t="array" aca="1" ref="BS662" ca="1">INDIRECT(BS652)</f>
        <v>5000</v>
      </c>
      <c r="BT662" s="76" cm="1">
        <f t="array" aca="1" ref="BT662" ca="1">INDIRECT(BT652)</f>
        <v>5000</v>
      </c>
      <c r="BU662" s="76" cm="1">
        <f t="array" aca="1" ref="BU662" ca="1">INDIRECT(BU652)</f>
        <v>5000</v>
      </c>
      <c r="BV662" s="76" cm="1">
        <f t="array" aca="1" ref="BV662" ca="1">INDIRECT(BV652)</f>
        <v>5000</v>
      </c>
      <c r="BW662" s="76" cm="1">
        <f t="array" aca="1" ref="BW662" ca="1">INDIRECT(BW652)</f>
        <v>5000</v>
      </c>
      <c r="BX662" s="76" cm="1">
        <f t="array" aca="1" ref="BX662" ca="1">INDIRECT(BX652)</f>
        <v>5000</v>
      </c>
      <c r="BY662" s="76" cm="1">
        <f t="array" aca="1" ref="BY662" ca="1">INDIRECT(BY652)</f>
        <v>5000</v>
      </c>
      <c r="BZ662" s="76" cm="1">
        <f t="array" aca="1" ref="BZ662" ca="1">INDIRECT(BZ652)</f>
        <v>5000</v>
      </c>
      <c r="CA662" s="76" cm="1">
        <f t="array" aca="1" ref="CA662" ca="1">INDIRECT(CA652)</f>
        <v>5000</v>
      </c>
      <c r="CB662" s="76" cm="1">
        <f t="array" aca="1" ref="CB662" ca="1">INDIRECT(CB652)</f>
        <v>5000</v>
      </c>
      <c r="CC662" s="76" cm="1">
        <f t="array" aca="1" ref="CC662" ca="1">INDIRECT(CC652)</f>
        <v>5000</v>
      </c>
      <c r="CD662" s="76" cm="1">
        <f t="array" aca="1" ref="CD662" ca="1">INDIRECT(CD652)</f>
        <v>5000</v>
      </c>
      <c r="CE662" s="76" cm="1">
        <f t="array" aca="1" ref="CE662" ca="1">INDIRECT(CE652)</f>
        <v>5000</v>
      </c>
      <c r="CF662" s="76" cm="1">
        <f t="array" aca="1" ref="CF662" ca="1">INDIRECT(CF652)</f>
        <v>5000</v>
      </c>
      <c r="CG662" s="76" cm="1">
        <f t="array" aca="1" ref="CG662" ca="1">INDIRECT(CG652)</f>
        <v>5000</v>
      </c>
      <c r="CH662" s="76" cm="1">
        <f t="array" aca="1" ref="CH662" ca="1">INDIRECT(CH652)</f>
        <v>5000</v>
      </c>
      <c r="CI662" s="76" cm="1">
        <f t="array" aca="1" ref="CI662" ca="1">INDIRECT(CI652)</f>
        <v>5000</v>
      </c>
      <c r="CJ662" s="76" cm="1">
        <f t="array" aca="1" ref="CJ662" ca="1">INDIRECT(CJ652)</f>
        <v>5000</v>
      </c>
      <c r="CK662" s="76" cm="1">
        <f t="array" aca="1" ref="CK662" ca="1">INDIRECT(CK652)</f>
        <v>5000</v>
      </c>
      <c r="CL662" s="76" cm="1">
        <f t="array" aca="1" ref="CL662" ca="1">INDIRECT(CL652)</f>
        <v>5000</v>
      </c>
    </row>
    <row r="663" spans="2:90" x14ac:dyDescent="0.4">
      <c r="B663" s="141" t="s">
        <v>73</v>
      </c>
      <c r="D663" t="s">
        <v>1007</v>
      </c>
      <c r="E663" s="8" t="str">
        <f t="shared" si="681"/>
        <v>663 SUBCLIENT-PV</v>
      </c>
      <c r="G663" t="str">
        <f>E663</f>
        <v>663 SUBCLIENT-PV</v>
      </c>
      <c r="H663" s="12"/>
      <c r="I663" s="60"/>
      <c r="J663" s="60"/>
      <c r="K663" s="16">
        <v>0.05</v>
      </c>
      <c r="L663" s="16">
        <v>0.05</v>
      </c>
      <c r="M663" s="16">
        <v>0.05</v>
      </c>
      <c r="N663" s="16">
        <v>0.05</v>
      </c>
      <c r="O663" s="16">
        <v>0.05</v>
      </c>
      <c r="P663" s="16">
        <v>0.05</v>
      </c>
      <c r="R663" s="20"/>
      <c r="S663" s="146" cm="1">
        <f t="array" ref="S663">INDEX($K:$P,ROW(),MATCH(S$3,$K$2:$P$2,0))</f>
        <v>0.05</v>
      </c>
      <c r="T663" s="146" cm="1">
        <f t="array" ref="T663">INDEX($K:$P,ROW(),MATCH(T$3,$K$2:$P$2,0))</f>
        <v>0.05</v>
      </c>
      <c r="U663" s="146" cm="1">
        <f t="array" ref="U663">INDEX($K:$P,ROW(),MATCH(U$3,$K$2:$P$2,0))</f>
        <v>0.05</v>
      </c>
      <c r="V663" s="146" cm="1">
        <f t="array" ref="V663">INDEX($K:$P,ROW(),MATCH(V$3,$K$2:$P$2,0))</f>
        <v>0.05</v>
      </c>
      <c r="W663" s="146" cm="1">
        <f t="array" ref="W663">INDEX($K:$P,ROW(),MATCH(W$3,$K$2:$P$2,0))</f>
        <v>0.05</v>
      </c>
      <c r="X663" s="146" cm="1">
        <f t="array" ref="X663">INDEX($K:$P,ROW(),MATCH(X$3,$K$2:$P$2,0))</f>
        <v>0.05</v>
      </c>
      <c r="Y663" s="146" cm="1">
        <f t="array" ref="Y663">INDEX($K:$P,ROW(),MATCH(Y$3,$K$2:$P$2,0))</f>
        <v>0.05</v>
      </c>
      <c r="Z663" s="146" cm="1">
        <f t="array" ref="Z663">INDEX($K:$P,ROW(),MATCH(Z$3,$K$2:$P$2,0))</f>
        <v>0.05</v>
      </c>
      <c r="AA663" s="146" cm="1">
        <f t="array" ref="AA663">INDEX($K:$P,ROW(),MATCH(AA$3,$K$2:$P$2,0))</f>
        <v>0.05</v>
      </c>
      <c r="AB663" s="146" cm="1">
        <f t="array" ref="AB663">INDEX($K:$P,ROW(),MATCH(AB$3,$K$2:$P$2,0))</f>
        <v>0.05</v>
      </c>
      <c r="AC663" s="146" cm="1">
        <f t="array" ref="AC663">INDEX($K:$P,ROW(),MATCH(AC$3,$K$2:$P$2,0))</f>
        <v>0.05</v>
      </c>
      <c r="AD663" s="146" cm="1">
        <f t="array" ref="AD663">INDEX($K:$P,ROW(),MATCH(AD$3,$K$2:$P$2,0))</f>
        <v>0.05</v>
      </c>
      <c r="AE663" s="146" cm="1">
        <f t="array" ref="AE663">INDEX($K:$P,ROW(),MATCH(AE$3,$K$2:$P$2,0))</f>
        <v>0.05</v>
      </c>
      <c r="AF663" s="146" cm="1">
        <f t="array" ref="AF663">INDEX($K:$P,ROW(),MATCH(AF$3,$K$2:$P$2,0))</f>
        <v>0.05</v>
      </c>
      <c r="AG663" s="146" cm="1">
        <f t="array" ref="AG663">INDEX($K:$P,ROW(),MATCH(AG$3,$K$2:$P$2,0))</f>
        <v>0.05</v>
      </c>
      <c r="AH663" s="146" cm="1">
        <f t="array" ref="AH663">INDEX($K:$P,ROW(),MATCH(AH$3,$K$2:$P$2,0))</f>
        <v>0.05</v>
      </c>
      <c r="AI663" s="146" cm="1">
        <f t="array" ref="AI663">INDEX($K:$P,ROW(),MATCH(AI$3,$K$2:$P$2,0))</f>
        <v>0.05</v>
      </c>
      <c r="AJ663" s="146" cm="1">
        <f t="array" ref="AJ663">INDEX($K:$P,ROW(),MATCH(AJ$3,$K$2:$P$2,0))</f>
        <v>0.05</v>
      </c>
      <c r="AK663" s="146" cm="1">
        <f t="array" ref="AK663">INDEX($K:$P,ROW(),MATCH(AK$3,$K$2:$P$2,0))</f>
        <v>0.05</v>
      </c>
      <c r="AL663" s="146" cm="1">
        <f t="array" ref="AL663">INDEX($K:$P,ROW(),MATCH(AL$3,$K$2:$P$2,0))</f>
        <v>0.05</v>
      </c>
      <c r="AM663" s="146" cm="1">
        <f t="array" ref="AM663">INDEX($K:$P,ROW(),MATCH(AM$3,$K$2:$P$2,0))</f>
        <v>0.05</v>
      </c>
      <c r="AN663" s="146" cm="1">
        <f t="array" ref="AN663">INDEX($K:$P,ROW(),MATCH(AN$3,$K$2:$P$2,0))</f>
        <v>0.05</v>
      </c>
      <c r="AO663" s="146" cm="1">
        <f t="array" ref="AO663">INDEX($K:$P,ROW(),MATCH(AO$3,$K$2:$P$2,0))</f>
        <v>0.05</v>
      </c>
      <c r="AP663" s="146" cm="1">
        <f t="array" ref="AP663">INDEX($K:$P,ROW(),MATCH(AP$3,$K$2:$P$2,0))</f>
        <v>0.05</v>
      </c>
      <c r="AQ663" s="146" cm="1">
        <f t="array" ref="AQ663">INDEX($K:$P,ROW(),MATCH(AQ$3,$K$2:$P$2,0))</f>
        <v>0.05</v>
      </c>
      <c r="AR663" s="146" cm="1">
        <f t="array" ref="AR663">INDEX($K:$P,ROW(),MATCH(AR$3,$K$2:$P$2,0))</f>
        <v>0.05</v>
      </c>
      <c r="AS663" s="146" cm="1">
        <f t="array" ref="AS663">INDEX($K:$P,ROW(),MATCH(AS$3,$K$2:$P$2,0))</f>
        <v>0.05</v>
      </c>
      <c r="AT663" s="146" cm="1">
        <f t="array" ref="AT663">INDEX($K:$P,ROW(),MATCH(AT$3,$K$2:$P$2,0))</f>
        <v>0.05</v>
      </c>
      <c r="AU663" s="146" cm="1">
        <f t="array" ref="AU663">INDEX($K:$P,ROW(),MATCH(AU$3,$K$2:$P$2,0))</f>
        <v>0.05</v>
      </c>
      <c r="AV663" s="146" cm="1">
        <f t="array" ref="AV663">INDEX($K:$P,ROW(),MATCH(AV$3,$K$2:$P$2,0))</f>
        <v>0.05</v>
      </c>
      <c r="AW663" s="146" cm="1">
        <f t="array" ref="AW663">INDEX($K:$P,ROW(),MATCH(AW$3,$K$2:$P$2,0))</f>
        <v>0.05</v>
      </c>
      <c r="AX663" s="146" cm="1">
        <f t="array" ref="AX663">INDEX($K:$P,ROW(),MATCH(AX$3,$K$2:$P$2,0))</f>
        <v>0.05</v>
      </c>
      <c r="AY663" s="146" cm="1">
        <f t="array" ref="AY663">INDEX($K:$P,ROW(),MATCH(AY$3,$K$2:$P$2,0))</f>
        <v>0.05</v>
      </c>
      <c r="AZ663" s="146" cm="1">
        <f t="array" ref="AZ663">INDEX($K:$P,ROW(),MATCH(AZ$3,$K$2:$P$2,0))</f>
        <v>0.05</v>
      </c>
      <c r="BA663" s="146" cm="1">
        <f t="array" ref="BA663">INDEX($K:$P,ROW(),MATCH(BA$3,$K$2:$P$2,0))</f>
        <v>0.05</v>
      </c>
      <c r="BB663" s="146" cm="1">
        <f t="array" ref="BB663">INDEX($K:$P,ROW(),MATCH(BB$3,$K$2:$P$2,0))</f>
        <v>0.05</v>
      </c>
      <c r="BC663" s="146" cm="1">
        <f t="array" ref="BC663">INDEX($K:$P,ROW(),MATCH(BC$3,$K$2:$P$2,0))</f>
        <v>0.05</v>
      </c>
      <c r="BD663" s="146" cm="1">
        <f t="array" ref="BD663">INDEX($K:$P,ROW(),MATCH(BD$3,$K$2:$P$2,0))</f>
        <v>0.05</v>
      </c>
      <c r="BE663" s="146" cm="1">
        <f t="array" ref="BE663">INDEX($K:$P,ROW(),MATCH(BE$3,$K$2:$P$2,0))</f>
        <v>0.05</v>
      </c>
      <c r="BF663" s="146" cm="1">
        <f t="array" ref="BF663">INDEX($K:$P,ROW(),MATCH(BF$3,$K$2:$P$2,0))</f>
        <v>0.05</v>
      </c>
      <c r="BG663" s="146" cm="1">
        <f t="array" ref="BG663">INDEX($K:$P,ROW(),MATCH(BG$3,$K$2:$P$2,0))</f>
        <v>0.05</v>
      </c>
      <c r="BH663" s="146" cm="1">
        <f t="array" ref="BH663">INDEX($K:$P,ROW(),MATCH(BH$3,$K$2:$P$2,0))</f>
        <v>0.05</v>
      </c>
      <c r="BI663" s="146" cm="1">
        <f t="array" ref="BI663">INDEX($K:$P,ROW(),MATCH(BI$3,$K$2:$P$2,0))</f>
        <v>0.05</v>
      </c>
      <c r="BJ663" s="146" cm="1">
        <f t="array" ref="BJ663">INDEX($K:$P,ROW(),MATCH(BJ$3,$K$2:$P$2,0))</f>
        <v>0.05</v>
      </c>
      <c r="BK663" s="146" cm="1">
        <f t="array" ref="BK663">INDEX($K:$P,ROW(),MATCH(BK$3,$K$2:$P$2,0))</f>
        <v>0.05</v>
      </c>
      <c r="BL663" s="146" cm="1">
        <f t="array" ref="BL663">INDEX($K:$P,ROW(),MATCH(BL$3,$K$2:$P$2,0))</f>
        <v>0.05</v>
      </c>
      <c r="BM663" s="146" cm="1">
        <f t="array" ref="BM663">INDEX($K:$P,ROW(),MATCH(BM$3,$K$2:$P$2,0))</f>
        <v>0.05</v>
      </c>
      <c r="BN663" s="146" cm="1">
        <f t="array" ref="BN663">INDEX($K:$P,ROW(),MATCH(BN$3,$K$2:$P$2,0))</f>
        <v>0.05</v>
      </c>
      <c r="BO663" s="146" cm="1">
        <f t="array" ref="BO663">INDEX($K:$P,ROW(),MATCH(BO$3,$K$2:$P$2,0))</f>
        <v>0.05</v>
      </c>
      <c r="BP663" s="146" cm="1">
        <f t="array" ref="BP663">INDEX($K:$P,ROW(),MATCH(BP$3,$K$2:$P$2,0))</f>
        <v>0.05</v>
      </c>
      <c r="BQ663" s="146" cm="1">
        <f t="array" ref="BQ663">INDEX($K:$P,ROW(),MATCH(BQ$3,$K$2:$P$2,0))</f>
        <v>0.05</v>
      </c>
      <c r="BR663" s="146" cm="1">
        <f t="array" ref="BR663">INDEX($K:$P,ROW(),MATCH(BR$3,$K$2:$P$2,0))</f>
        <v>0.05</v>
      </c>
      <c r="BS663" s="146" cm="1">
        <f t="array" ref="BS663">INDEX($K:$P,ROW(),MATCH(BS$3,$K$2:$P$2,0))</f>
        <v>0.05</v>
      </c>
      <c r="BT663" s="146" cm="1">
        <f t="array" ref="BT663">INDEX($K:$P,ROW(),MATCH(BT$3,$K$2:$P$2,0))</f>
        <v>0.05</v>
      </c>
      <c r="BU663" s="146" cm="1">
        <f t="array" ref="BU663">INDEX($K:$P,ROW(),MATCH(BU$3,$K$2:$P$2,0))</f>
        <v>0.05</v>
      </c>
      <c r="BV663" s="146" cm="1">
        <f t="array" ref="BV663">INDEX($K:$P,ROW(),MATCH(BV$3,$K$2:$P$2,0))</f>
        <v>0.05</v>
      </c>
      <c r="BW663" s="146" cm="1">
        <f t="array" ref="BW663">INDEX($K:$P,ROW(),MATCH(BW$3,$K$2:$P$2,0))</f>
        <v>0.05</v>
      </c>
      <c r="BX663" s="146" cm="1">
        <f t="array" ref="BX663">INDEX($K:$P,ROW(),MATCH(BX$3,$K$2:$P$2,0))</f>
        <v>0.05</v>
      </c>
      <c r="BY663" s="146" cm="1">
        <f t="array" ref="BY663">INDEX($K:$P,ROW(),MATCH(BY$3,$K$2:$P$2,0))</f>
        <v>0.05</v>
      </c>
      <c r="BZ663" s="146" cm="1">
        <f t="array" ref="BZ663">INDEX($K:$P,ROW(),MATCH(BZ$3,$K$2:$P$2,0))</f>
        <v>0.05</v>
      </c>
      <c r="CA663" s="146" cm="1">
        <f t="array" ref="CA663">INDEX($K:$P,ROW(),MATCH(CA$3,$K$2:$P$2,0))</f>
        <v>0.05</v>
      </c>
      <c r="CB663" s="146" cm="1">
        <f t="array" ref="CB663">INDEX($K:$P,ROW(),MATCH(CB$3,$K$2:$P$2,0))</f>
        <v>0.05</v>
      </c>
      <c r="CC663" s="146" cm="1">
        <f t="array" ref="CC663">INDEX($K:$P,ROW(),MATCH(CC$3,$K$2:$P$2,0))</f>
        <v>0.05</v>
      </c>
      <c r="CD663" s="146" cm="1">
        <f t="array" ref="CD663">INDEX($K:$P,ROW(),MATCH(CD$3,$K$2:$P$2,0))</f>
        <v>0.05</v>
      </c>
      <c r="CE663" s="146" cm="1">
        <f t="array" ref="CE663">INDEX($K:$P,ROW(),MATCH(CE$3,$K$2:$P$2,0))</f>
        <v>0.05</v>
      </c>
      <c r="CF663" s="146" cm="1">
        <f t="array" ref="CF663">INDEX($K:$P,ROW(),MATCH(CF$3,$K$2:$P$2,0))</f>
        <v>0.05</v>
      </c>
      <c r="CG663" s="146" cm="1">
        <f t="array" ref="CG663">INDEX($K:$P,ROW(),MATCH(CG$3,$K$2:$P$2,0))</f>
        <v>0.05</v>
      </c>
      <c r="CH663" s="146" cm="1">
        <f t="array" ref="CH663">INDEX($K:$P,ROW(),MATCH(CH$3,$K$2:$P$2,0))</f>
        <v>0.05</v>
      </c>
      <c r="CI663" s="146" cm="1">
        <f t="array" ref="CI663">INDEX($K:$P,ROW(),MATCH(CI$3,$K$2:$P$2,0))</f>
        <v>0.05</v>
      </c>
      <c r="CJ663" s="146" cm="1">
        <f t="array" ref="CJ663">INDEX($K:$P,ROW(),MATCH(CJ$3,$K$2:$P$2,0))</f>
        <v>0.05</v>
      </c>
      <c r="CK663" s="146" cm="1">
        <f t="array" ref="CK663">INDEX($K:$P,ROW(),MATCH(CK$3,$K$2:$P$2,0))</f>
        <v>0.05</v>
      </c>
      <c r="CL663" s="146" cm="1">
        <f t="array" ref="CL663">INDEX($K:$P,ROW(),MATCH(CL$3,$K$2:$P$2,0))</f>
        <v>0.05</v>
      </c>
    </row>
    <row r="664" spans="2:90" x14ac:dyDescent="0.4">
      <c r="B664" s="154" t="s">
        <v>74</v>
      </c>
      <c r="D664" t="s">
        <v>1007</v>
      </c>
      <c r="E664" s="8" t="str">
        <f t="shared" si="681"/>
        <v>664 SUBCLIENT-PV</v>
      </c>
      <c r="K664" s="34">
        <f t="shared" ref="K664:P664" ca="1" si="685">SUMIF($3:$3,K$2,664:664)</f>
        <v>-3000</v>
      </c>
      <c r="L664" s="34">
        <f t="shared" ca="1" si="685"/>
        <v>-3000</v>
      </c>
      <c r="M664" s="34">
        <f t="shared" ca="1" si="685"/>
        <v>-3000</v>
      </c>
      <c r="N664" s="34">
        <f t="shared" ca="1" si="685"/>
        <v>-3000</v>
      </c>
      <c r="O664" s="34">
        <f t="shared" ca="1" si="685"/>
        <v>-3000</v>
      </c>
      <c r="P664" s="34">
        <f t="shared" ca="1" si="685"/>
        <v>-3000</v>
      </c>
      <c r="R664" s="15"/>
      <c r="S664" s="76">
        <f t="shared" ref="S664:CD664" ca="1" si="686">-S662*S663</f>
        <v>-250</v>
      </c>
      <c r="T664" s="76">
        <f t="shared" ca="1" si="686"/>
        <v>-250</v>
      </c>
      <c r="U664" s="76">
        <f t="shared" ca="1" si="686"/>
        <v>-250</v>
      </c>
      <c r="V664" s="76">
        <f t="shared" ca="1" si="686"/>
        <v>-250</v>
      </c>
      <c r="W664" s="76">
        <f t="shared" ca="1" si="686"/>
        <v>-250</v>
      </c>
      <c r="X664" s="76">
        <f t="shared" ca="1" si="686"/>
        <v>-250</v>
      </c>
      <c r="Y664" s="76">
        <f t="shared" ca="1" si="686"/>
        <v>-250</v>
      </c>
      <c r="Z664" s="76">
        <f t="shared" ca="1" si="686"/>
        <v>-250</v>
      </c>
      <c r="AA664" s="76">
        <f t="shared" ca="1" si="686"/>
        <v>-250</v>
      </c>
      <c r="AB664" s="76">
        <f t="shared" ca="1" si="686"/>
        <v>-250</v>
      </c>
      <c r="AC664" s="76">
        <f t="shared" ca="1" si="686"/>
        <v>-250</v>
      </c>
      <c r="AD664" s="76">
        <f t="shared" ca="1" si="686"/>
        <v>-250</v>
      </c>
      <c r="AE664" s="76">
        <f t="shared" ca="1" si="686"/>
        <v>-250</v>
      </c>
      <c r="AF664" s="76">
        <f t="shared" ca="1" si="686"/>
        <v>-250</v>
      </c>
      <c r="AG664" s="76">
        <f t="shared" ca="1" si="686"/>
        <v>-250</v>
      </c>
      <c r="AH664" s="76">
        <f t="shared" ca="1" si="686"/>
        <v>-250</v>
      </c>
      <c r="AI664" s="76">
        <f t="shared" ca="1" si="686"/>
        <v>-250</v>
      </c>
      <c r="AJ664" s="76">
        <f t="shared" ca="1" si="686"/>
        <v>-250</v>
      </c>
      <c r="AK664" s="76">
        <f t="shared" ca="1" si="686"/>
        <v>-250</v>
      </c>
      <c r="AL664" s="76">
        <f t="shared" ca="1" si="686"/>
        <v>-250</v>
      </c>
      <c r="AM664" s="76">
        <f t="shared" ca="1" si="686"/>
        <v>-250</v>
      </c>
      <c r="AN664" s="76">
        <f t="shared" ca="1" si="686"/>
        <v>-250</v>
      </c>
      <c r="AO664" s="76">
        <f t="shared" ca="1" si="686"/>
        <v>-250</v>
      </c>
      <c r="AP664" s="76">
        <f t="shared" ca="1" si="686"/>
        <v>-250</v>
      </c>
      <c r="AQ664" s="76">
        <f t="shared" ca="1" si="686"/>
        <v>-250</v>
      </c>
      <c r="AR664" s="76">
        <f t="shared" ca="1" si="686"/>
        <v>-250</v>
      </c>
      <c r="AS664" s="76">
        <f t="shared" ca="1" si="686"/>
        <v>-250</v>
      </c>
      <c r="AT664" s="76">
        <f t="shared" ca="1" si="686"/>
        <v>-250</v>
      </c>
      <c r="AU664" s="76">
        <f t="shared" ca="1" si="686"/>
        <v>-250</v>
      </c>
      <c r="AV664" s="76">
        <f t="shared" ca="1" si="686"/>
        <v>-250</v>
      </c>
      <c r="AW664" s="76">
        <f t="shared" ca="1" si="686"/>
        <v>-250</v>
      </c>
      <c r="AX664" s="76">
        <f t="shared" ca="1" si="686"/>
        <v>-250</v>
      </c>
      <c r="AY664" s="76">
        <f t="shared" ca="1" si="686"/>
        <v>-250</v>
      </c>
      <c r="AZ664" s="76">
        <f t="shared" ca="1" si="686"/>
        <v>-250</v>
      </c>
      <c r="BA664" s="76">
        <f t="shared" ca="1" si="686"/>
        <v>-250</v>
      </c>
      <c r="BB664" s="76">
        <f t="shared" ca="1" si="686"/>
        <v>-250</v>
      </c>
      <c r="BC664" s="76">
        <f t="shared" ca="1" si="686"/>
        <v>-250</v>
      </c>
      <c r="BD664" s="76">
        <f t="shared" ca="1" si="686"/>
        <v>-250</v>
      </c>
      <c r="BE664" s="76">
        <f t="shared" ca="1" si="686"/>
        <v>-250</v>
      </c>
      <c r="BF664" s="76">
        <f t="shared" ca="1" si="686"/>
        <v>-250</v>
      </c>
      <c r="BG664" s="76">
        <f t="shared" ca="1" si="686"/>
        <v>-250</v>
      </c>
      <c r="BH664" s="76">
        <f t="shared" ca="1" si="686"/>
        <v>-250</v>
      </c>
      <c r="BI664" s="76">
        <f t="shared" ca="1" si="686"/>
        <v>-250</v>
      </c>
      <c r="BJ664" s="76">
        <f t="shared" ca="1" si="686"/>
        <v>-250</v>
      </c>
      <c r="BK664" s="76">
        <f t="shared" ca="1" si="686"/>
        <v>-250</v>
      </c>
      <c r="BL664" s="76">
        <f t="shared" ca="1" si="686"/>
        <v>-250</v>
      </c>
      <c r="BM664" s="76">
        <f t="shared" ca="1" si="686"/>
        <v>-250</v>
      </c>
      <c r="BN664" s="76">
        <f t="shared" ca="1" si="686"/>
        <v>-250</v>
      </c>
      <c r="BO664" s="76">
        <f t="shared" ca="1" si="686"/>
        <v>-250</v>
      </c>
      <c r="BP664" s="76">
        <f t="shared" ca="1" si="686"/>
        <v>-250</v>
      </c>
      <c r="BQ664" s="76">
        <f t="shared" ca="1" si="686"/>
        <v>-250</v>
      </c>
      <c r="BR664" s="76">
        <f t="shared" ca="1" si="686"/>
        <v>-250</v>
      </c>
      <c r="BS664" s="76">
        <f t="shared" ca="1" si="686"/>
        <v>-250</v>
      </c>
      <c r="BT664" s="76">
        <f t="shared" ca="1" si="686"/>
        <v>-250</v>
      </c>
      <c r="BU664" s="76">
        <f t="shared" ca="1" si="686"/>
        <v>-250</v>
      </c>
      <c r="BV664" s="76">
        <f t="shared" ca="1" si="686"/>
        <v>-250</v>
      </c>
      <c r="BW664" s="76">
        <f t="shared" ca="1" si="686"/>
        <v>-250</v>
      </c>
      <c r="BX664" s="76">
        <f t="shared" ca="1" si="686"/>
        <v>-250</v>
      </c>
      <c r="BY664" s="76">
        <f t="shared" ca="1" si="686"/>
        <v>-250</v>
      </c>
      <c r="BZ664" s="76">
        <f t="shared" ca="1" si="686"/>
        <v>-250</v>
      </c>
      <c r="CA664" s="76">
        <f t="shared" ca="1" si="686"/>
        <v>-250</v>
      </c>
      <c r="CB664" s="76">
        <f t="shared" ca="1" si="686"/>
        <v>-250</v>
      </c>
      <c r="CC664" s="76">
        <f t="shared" ca="1" si="686"/>
        <v>-250</v>
      </c>
      <c r="CD664" s="76">
        <f t="shared" ca="1" si="686"/>
        <v>-250</v>
      </c>
      <c r="CE664" s="76">
        <f t="shared" ref="CE664:CL664" ca="1" si="687">-CE662*CE663</f>
        <v>-250</v>
      </c>
      <c r="CF664" s="76">
        <f t="shared" ca="1" si="687"/>
        <v>-250</v>
      </c>
      <c r="CG664" s="76">
        <f t="shared" ca="1" si="687"/>
        <v>-250</v>
      </c>
      <c r="CH664" s="76">
        <f t="shared" ca="1" si="687"/>
        <v>-250</v>
      </c>
      <c r="CI664" s="76">
        <f t="shared" ca="1" si="687"/>
        <v>-250</v>
      </c>
      <c r="CJ664" s="76">
        <f t="shared" ca="1" si="687"/>
        <v>-250</v>
      </c>
      <c r="CK664" s="76">
        <f t="shared" ca="1" si="687"/>
        <v>-250</v>
      </c>
      <c r="CL664" s="76">
        <f t="shared" ca="1" si="687"/>
        <v>-250</v>
      </c>
    </row>
    <row r="665" spans="2:90" x14ac:dyDescent="0.4">
      <c r="B665" s="124" t="str">
        <f>"# of "&amp;B677&amp;"s"</f>
        <v># of Firms</v>
      </c>
      <c r="C665" t="s">
        <v>964</v>
      </c>
      <c r="D665" t="s">
        <v>1007</v>
      </c>
      <c r="E665" s="8" t="str">
        <f t="shared" si="681"/>
        <v>665 SUBCLIENT-PV</v>
      </c>
      <c r="H665" s="31"/>
      <c r="I665" s="73"/>
      <c r="J665" s="73"/>
      <c r="K665" s="116">
        <f t="shared" ref="K665:P665" ca="1" si="688">SUMIF($4:$4,K$2,665:665)</f>
        <v>57000</v>
      </c>
      <c r="L665" s="116">
        <f t="shared" ca="1" si="688"/>
        <v>114000</v>
      </c>
      <c r="M665" s="116">
        <f t="shared" ca="1" si="688"/>
        <v>171000</v>
      </c>
      <c r="N665" s="116">
        <f t="shared" ca="1" si="688"/>
        <v>228000</v>
      </c>
      <c r="O665" s="116">
        <f t="shared" ca="1" si="688"/>
        <v>285000</v>
      </c>
      <c r="P665" s="116">
        <f t="shared" ca="1" si="688"/>
        <v>342000</v>
      </c>
      <c r="R665" s="114"/>
      <c r="S665" s="147">
        <f t="shared" ref="S665:CD665" ca="1" si="689">S661+S662+S664</f>
        <v>4750</v>
      </c>
      <c r="T665" s="147">
        <f t="shared" ca="1" si="689"/>
        <v>9500</v>
      </c>
      <c r="U665" s="147">
        <f t="shared" ca="1" si="689"/>
        <v>14250</v>
      </c>
      <c r="V665" s="147">
        <f t="shared" ca="1" si="689"/>
        <v>19000</v>
      </c>
      <c r="W665" s="147">
        <f t="shared" ca="1" si="689"/>
        <v>23750</v>
      </c>
      <c r="X665" s="147">
        <f t="shared" ca="1" si="689"/>
        <v>28500</v>
      </c>
      <c r="Y665" s="147">
        <f t="shared" ca="1" si="689"/>
        <v>33250</v>
      </c>
      <c r="Z665" s="147">
        <f t="shared" ca="1" si="689"/>
        <v>38000</v>
      </c>
      <c r="AA665" s="147">
        <f t="shared" ca="1" si="689"/>
        <v>42750</v>
      </c>
      <c r="AB665" s="147">
        <f t="shared" ca="1" si="689"/>
        <v>47500</v>
      </c>
      <c r="AC665" s="147">
        <f t="shared" ca="1" si="689"/>
        <v>52250</v>
      </c>
      <c r="AD665" s="147">
        <f t="shared" ca="1" si="689"/>
        <v>57000</v>
      </c>
      <c r="AE665" s="147">
        <f t="shared" ca="1" si="689"/>
        <v>61750</v>
      </c>
      <c r="AF665" s="147">
        <f t="shared" ca="1" si="689"/>
        <v>66500</v>
      </c>
      <c r="AG665" s="147">
        <f t="shared" ca="1" si="689"/>
        <v>71250</v>
      </c>
      <c r="AH665" s="147">
        <f t="shared" ca="1" si="689"/>
        <v>76000</v>
      </c>
      <c r="AI665" s="147">
        <f t="shared" ca="1" si="689"/>
        <v>80750</v>
      </c>
      <c r="AJ665" s="147">
        <f t="shared" ca="1" si="689"/>
        <v>85500</v>
      </c>
      <c r="AK665" s="147">
        <f t="shared" ca="1" si="689"/>
        <v>90250</v>
      </c>
      <c r="AL665" s="147">
        <f t="shared" ca="1" si="689"/>
        <v>95000</v>
      </c>
      <c r="AM665" s="147">
        <f t="shared" ca="1" si="689"/>
        <v>99750</v>
      </c>
      <c r="AN665" s="147">
        <f t="shared" ca="1" si="689"/>
        <v>104500</v>
      </c>
      <c r="AO665" s="147">
        <f t="shared" ca="1" si="689"/>
        <v>109250</v>
      </c>
      <c r="AP665" s="147">
        <f t="shared" ca="1" si="689"/>
        <v>114000</v>
      </c>
      <c r="AQ665" s="147">
        <f t="shared" ca="1" si="689"/>
        <v>118750</v>
      </c>
      <c r="AR665" s="147">
        <f t="shared" ca="1" si="689"/>
        <v>123500</v>
      </c>
      <c r="AS665" s="147">
        <f t="shared" ca="1" si="689"/>
        <v>128250</v>
      </c>
      <c r="AT665" s="147">
        <f t="shared" ca="1" si="689"/>
        <v>133000</v>
      </c>
      <c r="AU665" s="147">
        <f t="shared" ca="1" si="689"/>
        <v>137750</v>
      </c>
      <c r="AV665" s="147">
        <f t="shared" ca="1" si="689"/>
        <v>142500</v>
      </c>
      <c r="AW665" s="147">
        <f t="shared" ca="1" si="689"/>
        <v>147250</v>
      </c>
      <c r="AX665" s="147">
        <f t="shared" ca="1" si="689"/>
        <v>152000</v>
      </c>
      <c r="AY665" s="147">
        <f t="shared" ca="1" si="689"/>
        <v>156750</v>
      </c>
      <c r="AZ665" s="147">
        <f t="shared" ca="1" si="689"/>
        <v>161500</v>
      </c>
      <c r="BA665" s="147">
        <f t="shared" ca="1" si="689"/>
        <v>166250</v>
      </c>
      <c r="BB665" s="147">
        <f t="shared" ca="1" si="689"/>
        <v>171000</v>
      </c>
      <c r="BC665" s="147">
        <f t="shared" ca="1" si="689"/>
        <v>175750</v>
      </c>
      <c r="BD665" s="147">
        <f t="shared" ca="1" si="689"/>
        <v>180500</v>
      </c>
      <c r="BE665" s="147">
        <f t="shared" ca="1" si="689"/>
        <v>185250</v>
      </c>
      <c r="BF665" s="147">
        <f t="shared" ca="1" si="689"/>
        <v>190000</v>
      </c>
      <c r="BG665" s="147">
        <f t="shared" ca="1" si="689"/>
        <v>194750</v>
      </c>
      <c r="BH665" s="147">
        <f t="shared" ca="1" si="689"/>
        <v>199500</v>
      </c>
      <c r="BI665" s="147">
        <f t="shared" ca="1" si="689"/>
        <v>204250</v>
      </c>
      <c r="BJ665" s="147">
        <f t="shared" ca="1" si="689"/>
        <v>209000</v>
      </c>
      <c r="BK665" s="147">
        <f t="shared" ca="1" si="689"/>
        <v>213750</v>
      </c>
      <c r="BL665" s="147">
        <f t="shared" ca="1" si="689"/>
        <v>218500</v>
      </c>
      <c r="BM665" s="147">
        <f t="shared" ca="1" si="689"/>
        <v>223250</v>
      </c>
      <c r="BN665" s="147">
        <f t="shared" ca="1" si="689"/>
        <v>228000</v>
      </c>
      <c r="BO665" s="147">
        <f t="shared" ca="1" si="689"/>
        <v>232750</v>
      </c>
      <c r="BP665" s="147">
        <f t="shared" ca="1" si="689"/>
        <v>237500</v>
      </c>
      <c r="BQ665" s="147">
        <f t="shared" ca="1" si="689"/>
        <v>242250</v>
      </c>
      <c r="BR665" s="147">
        <f t="shared" ca="1" si="689"/>
        <v>247000</v>
      </c>
      <c r="BS665" s="147">
        <f t="shared" ca="1" si="689"/>
        <v>251750</v>
      </c>
      <c r="BT665" s="147">
        <f t="shared" ca="1" si="689"/>
        <v>256500</v>
      </c>
      <c r="BU665" s="147">
        <f t="shared" ca="1" si="689"/>
        <v>261250</v>
      </c>
      <c r="BV665" s="147">
        <f t="shared" ca="1" si="689"/>
        <v>266000</v>
      </c>
      <c r="BW665" s="147">
        <f t="shared" ca="1" si="689"/>
        <v>270750</v>
      </c>
      <c r="BX665" s="147">
        <f t="shared" ca="1" si="689"/>
        <v>275500</v>
      </c>
      <c r="BY665" s="147">
        <f t="shared" ca="1" si="689"/>
        <v>280250</v>
      </c>
      <c r="BZ665" s="147">
        <f t="shared" ca="1" si="689"/>
        <v>285000</v>
      </c>
      <c r="CA665" s="147">
        <f t="shared" ca="1" si="689"/>
        <v>289750</v>
      </c>
      <c r="CB665" s="147">
        <f t="shared" ca="1" si="689"/>
        <v>294500</v>
      </c>
      <c r="CC665" s="147">
        <f t="shared" ca="1" si="689"/>
        <v>299250</v>
      </c>
      <c r="CD665" s="147">
        <f t="shared" ca="1" si="689"/>
        <v>304000</v>
      </c>
      <c r="CE665" s="147">
        <f t="shared" ref="CE665:CL665" ca="1" si="690">CE661+CE662+CE664</f>
        <v>308750</v>
      </c>
      <c r="CF665" s="147">
        <f t="shared" ca="1" si="690"/>
        <v>313500</v>
      </c>
      <c r="CG665" s="147">
        <f t="shared" ca="1" si="690"/>
        <v>318250</v>
      </c>
      <c r="CH665" s="147">
        <f t="shared" ca="1" si="690"/>
        <v>323000</v>
      </c>
      <c r="CI665" s="147">
        <f t="shared" ca="1" si="690"/>
        <v>327750</v>
      </c>
      <c r="CJ665" s="147">
        <f t="shared" ca="1" si="690"/>
        <v>332500</v>
      </c>
      <c r="CK665" s="147">
        <f t="shared" ca="1" si="690"/>
        <v>337250</v>
      </c>
      <c r="CL665" s="147">
        <f t="shared" ca="1" si="690"/>
        <v>342000</v>
      </c>
    </row>
    <row r="666" spans="2:90" x14ac:dyDescent="0.4">
      <c r="B666" s="141" t="s">
        <v>62</v>
      </c>
      <c r="D666" t="s">
        <v>1007</v>
      </c>
      <c r="E666" s="8" t="str">
        <f t="shared" si="681"/>
        <v>666 SUBCLIENT-PV</v>
      </c>
      <c r="H666" s="12"/>
      <c r="I666" s="60"/>
      <c r="J666" s="60"/>
      <c r="K666" s="34">
        <f t="shared" ref="K666:P666" ca="1" si="691">K665-SUM(K664,K661:K662)</f>
        <v>0</v>
      </c>
      <c r="L666" s="34">
        <f t="shared" ca="1" si="691"/>
        <v>0</v>
      </c>
      <c r="M666" s="34">
        <f t="shared" ca="1" si="691"/>
        <v>0</v>
      </c>
      <c r="N666" s="34">
        <f t="shared" ca="1" si="691"/>
        <v>0</v>
      </c>
      <c r="O666" s="34">
        <f t="shared" ca="1" si="691"/>
        <v>0</v>
      </c>
      <c r="P666" s="34">
        <f t="shared" ca="1" si="691"/>
        <v>0</v>
      </c>
      <c r="R666" s="15"/>
      <c r="S666" s="76">
        <f t="shared" ref="S666:CD666" ca="1" si="692">S665-SUM(S664,S661:S662)</f>
        <v>0</v>
      </c>
      <c r="T666" s="76">
        <f t="shared" ca="1" si="692"/>
        <v>0</v>
      </c>
      <c r="U666" s="76">
        <f t="shared" ca="1" si="692"/>
        <v>0</v>
      </c>
      <c r="V666" s="76">
        <f t="shared" ca="1" si="692"/>
        <v>0</v>
      </c>
      <c r="W666" s="76">
        <f t="shared" ca="1" si="692"/>
        <v>0</v>
      </c>
      <c r="X666" s="76">
        <f t="shared" ca="1" si="692"/>
        <v>0</v>
      </c>
      <c r="Y666" s="76">
        <f t="shared" ca="1" si="692"/>
        <v>0</v>
      </c>
      <c r="Z666" s="76">
        <f t="shared" ca="1" si="692"/>
        <v>0</v>
      </c>
      <c r="AA666" s="76">
        <f t="shared" ca="1" si="692"/>
        <v>0</v>
      </c>
      <c r="AB666" s="76">
        <f t="shared" ca="1" si="692"/>
        <v>0</v>
      </c>
      <c r="AC666" s="76">
        <f t="shared" ca="1" si="692"/>
        <v>0</v>
      </c>
      <c r="AD666" s="76">
        <f t="shared" ca="1" si="692"/>
        <v>0</v>
      </c>
      <c r="AE666" s="76">
        <f t="shared" ca="1" si="692"/>
        <v>0</v>
      </c>
      <c r="AF666" s="76">
        <f t="shared" ca="1" si="692"/>
        <v>0</v>
      </c>
      <c r="AG666" s="76">
        <f t="shared" ca="1" si="692"/>
        <v>0</v>
      </c>
      <c r="AH666" s="76">
        <f t="shared" ca="1" si="692"/>
        <v>0</v>
      </c>
      <c r="AI666" s="76">
        <f t="shared" ca="1" si="692"/>
        <v>0</v>
      </c>
      <c r="AJ666" s="76">
        <f t="shared" ca="1" si="692"/>
        <v>0</v>
      </c>
      <c r="AK666" s="76">
        <f t="shared" ca="1" si="692"/>
        <v>0</v>
      </c>
      <c r="AL666" s="76">
        <f t="shared" ca="1" si="692"/>
        <v>0</v>
      </c>
      <c r="AM666" s="76">
        <f t="shared" ca="1" si="692"/>
        <v>0</v>
      </c>
      <c r="AN666" s="76">
        <f t="shared" ca="1" si="692"/>
        <v>0</v>
      </c>
      <c r="AO666" s="76">
        <f t="shared" ca="1" si="692"/>
        <v>0</v>
      </c>
      <c r="AP666" s="76">
        <f t="shared" ca="1" si="692"/>
        <v>0</v>
      </c>
      <c r="AQ666" s="76">
        <f t="shared" ca="1" si="692"/>
        <v>0</v>
      </c>
      <c r="AR666" s="76">
        <f t="shared" ca="1" si="692"/>
        <v>0</v>
      </c>
      <c r="AS666" s="76">
        <f t="shared" ca="1" si="692"/>
        <v>0</v>
      </c>
      <c r="AT666" s="76">
        <f t="shared" ca="1" si="692"/>
        <v>0</v>
      </c>
      <c r="AU666" s="76">
        <f t="shared" ca="1" si="692"/>
        <v>0</v>
      </c>
      <c r="AV666" s="76">
        <f t="shared" ca="1" si="692"/>
        <v>0</v>
      </c>
      <c r="AW666" s="76">
        <f t="shared" ca="1" si="692"/>
        <v>0</v>
      </c>
      <c r="AX666" s="76">
        <f t="shared" ca="1" si="692"/>
        <v>0</v>
      </c>
      <c r="AY666" s="76">
        <f t="shared" ca="1" si="692"/>
        <v>0</v>
      </c>
      <c r="AZ666" s="76">
        <f t="shared" ca="1" si="692"/>
        <v>0</v>
      </c>
      <c r="BA666" s="76">
        <f t="shared" ca="1" si="692"/>
        <v>0</v>
      </c>
      <c r="BB666" s="76">
        <f t="shared" ca="1" si="692"/>
        <v>0</v>
      </c>
      <c r="BC666" s="76">
        <f t="shared" ca="1" si="692"/>
        <v>0</v>
      </c>
      <c r="BD666" s="76">
        <f t="shared" ca="1" si="692"/>
        <v>0</v>
      </c>
      <c r="BE666" s="76">
        <f t="shared" ca="1" si="692"/>
        <v>0</v>
      </c>
      <c r="BF666" s="76">
        <f t="shared" ca="1" si="692"/>
        <v>0</v>
      </c>
      <c r="BG666" s="76">
        <f t="shared" ca="1" si="692"/>
        <v>0</v>
      </c>
      <c r="BH666" s="76">
        <f t="shared" ca="1" si="692"/>
        <v>0</v>
      </c>
      <c r="BI666" s="76">
        <f t="shared" ca="1" si="692"/>
        <v>0</v>
      </c>
      <c r="BJ666" s="76">
        <f t="shared" ca="1" si="692"/>
        <v>0</v>
      </c>
      <c r="BK666" s="76">
        <f t="shared" ca="1" si="692"/>
        <v>0</v>
      </c>
      <c r="BL666" s="76">
        <f t="shared" ca="1" si="692"/>
        <v>0</v>
      </c>
      <c r="BM666" s="76">
        <f t="shared" ca="1" si="692"/>
        <v>0</v>
      </c>
      <c r="BN666" s="76">
        <f t="shared" ca="1" si="692"/>
        <v>0</v>
      </c>
      <c r="BO666" s="76">
        <f t="shared" ca="1" si="692"/>
        <v>0</v>
      </c>
      <c r="BP666" s="76">
        <f t="shared" ca="1" si="692"/>
        <v>0</v>
      </c>
      <c r="BQ666" s="76">
        <f t="shared" ca="1" si="692"/>
        <v>0</v>
      </c>
      <c r="BR666" s="76">
        <f t="shared" ca="1" si="692"/>
        <v>0</v>
      </c>
      <c r="BS666" s="76">
        <f t="shared" ca="1" si="692"/>
        <v>0</v>
      </c>
      <c r="BT666" s="76">
        <f t="shared" ca="1" si="692"/>
        <v>0</v>
      </c>
      <c r="BU666" s="76">
        <f t="shared" ca="1" si="692"/>
        <v>0</v>
      </c>
      <c r="BV666" s="76">
        <f t="shared" ca="1" si="692"/>
        <v>0</v>
      </c>
      <c r="BW666" s="76">
        <f t="shared" ca="1" si="692"/>
        <v>0</v>
      </c>
      <c r="BX666" s="76">
        <f t="shared" ca="1" si="692"/>
        <v>0</v>
      </c>
      <c r="BY666" s="76">
        <f t="shared" ca="1" si="692"/>
        <v>0</v>
      </c>
      <c r="BZ666" s="76">
        <f t="shared" ca="1" si="692"/>
        <v>0</v>
      </c>
      <c r="CA666" s="76">
        <f t="shared" ca="1" si="692"/>
        <v>0</v>
      </c>
      <c r="CB666" s="76">
        <f t="shared" ca="1" si="692"/>
        <v>0</v>
      </c>
      <c r="CC666" s="76">
        <f t="shared" ca="1" si="692"/>
        <v>0</v>
      </c>
      <c r="CD666" s="76">
        <f t="shared" ca="1" si="692"/>
        <v>0</v>
      </c>
      <c r="CE666" s="76">
        <f t="shared" ref="CE666:CL666" ca="1" si="693">CE665-SUM(CE664,CE661:CE662)</f>
        <v>0</v>
      </c>
      <c r="CF666" s="76">
        <f t="shared" ca="1" si="693"/>
        <v>0</v>
      </c>
      <c r="CG666" s="76">
        <f t="shared" ca="1" si="693"/>
        <v>0</v>
      </c>
      <c r="CH666" s="76">
        <f t="shared" ca="1" si="693"/>
        <v>0</v>
      </c>
      <c r="CI666" s="76">
        <f t="shared" ca="1" si="693"/>
        <v>0</v>
      </c>
      <c r="CJ666" s="76">
        <f t="shared" ca="1" si="693"/>
        <v>0</v>
      </c>
      <c r="CK666" s="76">
        <f t="shared" ca="1" si="693"/>
        <v>0</v>
      </c>
      <c r="CL666" s="76">
        <f t="shared" ca="1" si="693"/>
        <v>0</v>
      </c>
    </row>
    <row r="667" spans="2:90" x14ac:dyDescent="0.4">
      <c r="B667" s="13"/>
      <c r="D667" t="s">
        <v>1007</v>
      </c>
      <c r="E667" s="8" t="str">
        <f t="shared" si="681"/>
        <v>667 SUBCLIENT-PV</v>
      </c>
      <c r="H667" s="12"/>
      <c r="K667" s="34"/>
      <c r="L667" s="34"/>
      <c r="M667" s="34"/>
      <c r="N667" s="34"/>
      <c r="O667" s="34"/>
      <c r="P667" s="34"/>
      <c r="R667" s="15"/>
      <c r="S667" s="76"/>
      <c r="T667" s="76"/>
      <c r="U667" s="76"/>
      <c r="V667" s="76"/>
      <c r="W667" s="76"/>
      <c r="X667" s="76"/>
      <c r="Y667" s="76"/>
      <c r="Z667" s="76"/>
      <c r="AA667" s="76"/>
      <c r="AB667" s="76"/>
      <c r="AC667" s="76"/>
      <c r="AD667" s="76"/>
      <c r="AE667" s="76"/>
      <c r="AF667" s="76"/>
      <c r="AG667" s="76"/>
      <c r="AH667" s="76"/>
      <c r="AI667" s="76"/>
      <c r="AJ667" s="76"/>
      <c r="AK667" s="76"/>
      <c r="AL667" s="76"/>
      <c r="AM667" s="76"/>
      <c r="AN667" s="76"/>
      <c r="AO667" s="76"/>
      <c r="AP667" s="76"/>
      <c r="AQ667" s="76"/>
      <c r="AR667" s="76"/>
      <c r="AS667" s="76"/>
      <c r="AT667" s="76"/>
      <c r="AU667" s="76"/>
      <c r="AV667" s="76"/>
      <c r="AW667" s="76"/>
      <c r="AX667" s="76"/>
      <c r="AY667" s="76"/>
      <c r="AZ667" s="76"/>
      <c r="BA667" s="76"/>
      <c r="BB667" s="76"/>
      <c r="BC667" s="76"/>
      <c r="BD667" s="76"/>
      <c r="BE667" s="76"/>
      <c r="BF667" s="76"/>
      <c r="BG667" s="76"/>
      <c r="BH667" s="76"/>
      <c r="BI667" s="76"/>
      <c r="BJ667" s="76"/>
      <c r="BK667" s="76"/>
      <c r="BL667" s="76"/>
      <c r="BM667" s="76"/>
      <c r="BN667" s="76"/>
      <c r="BO667" s="76"/>
      <c r="BP667" s="76"/>
      <c r="BQ667" s="76"/>
      <c r="BR667" s="76"/>
      <c r="BS667" s="76"/>
      <c r="BT667" s="76"/>
      <c r="BU667" s="76"/>
      <c r="BV667" s="76"/>
      <c r="BW667" s="76"/>
      <c r="BX667" s="76"/>
      <c r="BY667" s="76"/>
      <c r="BZ667" s="76"/>
      <c r="CA667" s="76"/>
      <c r="CB667" s="76"/>
      <c r="CC667" s="76"/>
      <c r="CD667" s="76"/>
      <c r="CE667" s="76"/>
      <c r="CF667" s="76"/>
      <c r="CG667" s="76"/>
      <c r="CH667" s="76"/>
      <c r="CI667" s="76"/>
      <c r="CJ667" s="76"/>
      <c r="CK667" s="76"/>
      <c r="CL667" s="76"/>
    </row>
    <row r="668" spans="2:90" x14ac:dyDescent="0.4">
      <c r="B668" s="95" t="s">
        <v>1008</v>
      </c>
      <c r="D668" t="s">
        <v>1007</v>
      </c>
      <c r="E668" s="8" t="str">
        <f t="shared" si="681"/>
        <v>668 SUBCLIENT-PV</v>
      </c>
      <c r="H668" s="12"/>
      <c r="K668" s="34"/>
      <c r="L668" s="34"/>
      <c r="M668" s="34"/>
      <c r="N668" s="34"/>
      <c r="O668" s="34"/>
      <c r="P668" s="34"/>
      <c r="R668" s="15"/>
      <c r="S668" s="76"/>
      <c r="T668" s="76"/>
      <c r="U668" s="76"/>
      <c r="V668" s="76"/>
      <c r="W668" s="76"/>
      <c r="X668" s="76"/>
      <c r="Y668" s="76"/>
      <c r="Z668" s="76"/>
      <c r="AA668" s="76"/>
      <c r="AB668" s="76"/>
      <c r="AC668" s="76"/>
      <c r="AD668" s="76"/>
      <c r="AE668" s="76"/>
      <c r="AF668" s="76"/>
      <c r="AG668" s="76"/>
      <c r="AH668" s="76"/>
      <c r="AI668" s="76"/>
      <c r="AJ668" s="76"/>
      <c r="AK668" s="76"/>
      <c r="AL668" s="76"/>
      <c r="AM668" s="76"/>
      <c r="AN668" s="76"/>
      <c r="AO668" s="76"/>
      <c r="AP668" s="76"/>
      <c r="AQ668" s="76"/>
      <c r="AR668" s="76"/>
      <c r="AS668" s="76"/>
      <c r="AT668" s="76"/>
      <c r="AU668" s="76"/>
      <c r="AV668" s="76"/>
      <c r="AW668" s="76"/>
      <c r="AX668" s="76"/>
      <c r="AY668" s="76"/>
      <c r="AZ668" s="76"/>
      <c r="BA668" s="76"/>
      <c r="BB668" s="76"/>
      <c r="BC668" s="76"/>
      <c r="BD668" s="76"/>
      <c r="BE668" s="76"/>
      <c r="BF668" s="76"/>
      <c r="BG668" s="76"/>
      <c r="BH668" s="76"/>
      <c r="BI668" s="76"/>
      <c r="BJ668" s="76"/>
      <c r="BK668" s="76"/>
      <c r="BL668" s="76"/>
      <c r="BM668" s="76"/>
      <c r="BN668" s="76"/>
      <c r="BO668" s="76"/>
      <c r="BP668" s="76"/>
      <c r="BQ668" s="76"/>
      <c r="BR668" s="76"/>
      <c r="BS668" s="76"/>
      <c r="BT668" s="76"/>
      <c r="BU668" s="76"/>
      <c r="BV668" s="76"/>
      <c r="BW668" s="76"/>
      <c r="BX668" s="76"/>
      <c r="BY668" s="76"/>
      <c r="BZ668" s="76"/>
      <c r="CA668" s="76"/>
      <c r="CB668" s="76"/>
      <c r="CC668" s="76"/>
      <c r="CD668" s="76"/>
      <c r="CE668" s="76"/>
      <c r="CF668" s="76"/>
      <c r="CG668" s="76"/>
      <c r="CH668" s="76"/>
      <c r="CI668" s="76"/>
      <c r="CJ668" s="76"/>
      <c r="CK668" s="76"/>
      <c r="CL668" s="76"/>
    </row>
    <row r="669" spans="2:90" x14ac:dyDescent="0.4">
      <c r="B669" s="141" t="str">
        <f>"# of clients per "&amp;B677</f>
        <v># of clients per Firm</v>
      </c>
      <c r="D669" t="s">
        <v>1007</v>
      </c>
      <c r="E669" s="8" t="str">
        <f t="shared" si="681"/>
        <v>669 SUBCLIENT-PV</v>
      </c>
      <c r="H669" s="12"/>
      <c r="K669" s="17">
        <v>100</v>
      </c>
      <c r="L669" s="17">
        <v>100</v>
      </c>
      <c r="M669" s="17">
        <v>100</v>
      </c>
      <c r="N669" s="17">
        <v>100</v>
      </c>
      <c r="O669" s="17">
        <v>100</v>
      </c>
      <c r="P669" s="17">
        <v>100</v>
      </c>
      <c r="R669" s="19"/>
      <c r="S669" s="76" cm="1">
        <f t="array" ref="S669">INDEX($K:$P,ROW(),MATCH(S$3,$K$2:$P$2,0))</f>
        <v>100</v>
      </c>
      <c r="T669" s="76" cm="1">
        <f t="array" ref="T669">INDEX($K:$P,ROW(),MATCH(T$3,$K$2:$P$2,0))</f>
        <v>100</v>
      </c>
      <c r="U669" s="76" cm="1">
        <f t="array" ref="U669">INDEX($K:$P,ROW(),MATCH(U$3,$K$2:$P$2,0))</f>
        <v>100</v>
      </c>
      <c r="V669" s="76" cm="1">
        <f t="array" ref="V669">INDEX($K:$P,ROW(),MATCH(V$3,$K$2:$P$2,0))</f>
        <v>100</v>
      </c>
      <c r="W669" s="76" cm="1">
        <f t="array" ref="W669">INDEX($K:$P,ROW(),MATCH(W$3,$K$2:$P$2,0))</f>
        <v>100</v>
      </c>
      <c r="X669" s="76" cm="1">
        <f t="array" ref="X669">INDEX($K:$P,ROW(),MATCH(X$3,$K$2:$P$2,0))</f>
        <v>100</v>
      </c>
      <c r="Y669" s="76" cm="1">
        <f t="array" ref="Y669">INDEX($K:$P,ROW(),MATCH(Y$3,$K$2:$P$2,0))</f>
        <v>100</v>
      </c>
      <c r="Z669" s="76" cm="1">
        <f t="array" ref="Z669">INDEX($K:$P,ROW(),MATCH(Z$3,$K$2:$P$2,0))</f>
        <v>100</v>
      </c>
      <c r="AA669" s="76" cm="1">
        <f t="array" ref="AA669">INDEX($K:$P,ROW(),MATCH(AA$3,$K$2:$P$2,0))</f>
        <v>100</v>
      </c>
      <c r="AB669" s="76" cm="1">
        <f t="array" ref="AB669">INDEX($K:$P,ROW(),MATCH(AB$3,$K$2:$P$2,0))</f>
        <v>100</v>
      </c>
      <c r="AC669" s="76" cm="1">
        <f t="array" ref="AC669">INDEX($K:$P,ROW(),MATCH(AC$3,$K$2:$P$2,0))</f>
        <v>100</v>
      </c>
      <c r="AD669" s="76" cm="1">
        <f t="array" ref="AD669">INDEX($K:$P,ROW(),MATCH(AD$3,$K$2:$P$2,0))</f>
        <v>100</v>
      </c>
      <c r="AE669" s="76" cm="1">
        <f t="array" ref="AE669">INDEX($K:$P,ROW(),MATCH(AE$3,$K$2:$P$2,0))</f>
        <v>100</v>
      </c>
      <c r="AF669" s="76" cm="1">
        <f t="array" ref="AF669">INDEX($K:$P,ROW(),MATCH(AF$3,$K$2:$P$2,0))</f>
        <v>100</v>
      </c>
      <c r="AG669" s="76" cm="1">
        <f t="array" ref="AG669">INDEX($K:$P,ROW(),MATCH(AG$3,$K$2:$P$2,0))</f>
        <v>100</v>
      </c>
      <c r="AH669" s="76" cm="1">
        <f t="array" ref="AH669">INDEX($K:$P,ROW(),MATCH(AH$3,$K$2:$P$2,0))</f>
        <v>100</v>
      </c>
      <c r="AI669" s="76" cm="1">
        <f t="array" ref="AI669">INDEX($K:$P,ROW(),MATCH(AI$3,$K$2:$P$2,0))</f>
        <v>100</v>
      </c>
      <c r="AJ669" s="76" cm="1">
        <f t="array" ref="AJ669">INDEX($K:$P,ROW(),MATCH(AJ$3,$K$2:$P$2,0))</f>
        <v>100</v>
      </c>
      <c r="AK669" s="76" cm="1">
        <f t="array" ref="AK669">INDEX($K:$P,ROW(),MATCH(AK$3,$K$2:$P$2,0))</f>
        <v>100</v>
      </c>
      <c r="AL669" s="76" cm="1">
        <f t="array" ref="AL669">INDEX($K:$P,ROW(),MATCH(AL$3,$K$2:$P$2,0))</f>
        <v>100</v>
      </c>
      <c r="AM669" s="76" cm="1">
        <f t="array" ref="AM669">INDEX($K:$P,ROW(),MATCH(AM$3,$K$2:$P$2,0))</f>
        <v>100</v>
      </c>
      <c r="AN669" s="76" cm="1">
        <f t="array" ref="AN669">INDEX($K:$P,ROW(),MATCH(AN$3,$K$2:$P$2,0))</f>
        <v>100</v>
      </c>
      <c r="AO669" s="76" cm="1">
        <f t="array" ref="AO669">INDEX($K:$P,ROW(),MATCH(AO$3,$K$2:$P$2,0))</f>
        <v>100</v>
      </c>
      <c r="AP669" s="76" cm="1">
        <f t="array" ref="AP669">INDEX($K:$P,ROW(),MATCH(AP$3,$K$2:$P$2,0))</f>
        <v>100</v>
      </c>
      <c r="AQ669" s="76" cm="1">
        <f t="array" ref="AQ669">INDEX($K:$P,ROW(),MATCH(AQ$3,$K$2:$P$2,0))</f>
        <v>100</v>
      </c>
      <c r="AR669" s="76" cm="1">
        <f t="array" ref="AR669">INDEX($K:$P,ROW(),MATCH(AR$3,$K$2:$P$2,0))</f>
        <v>100</v>
      </c>
      <c r="AS669" s="76" cm="1">
        <f t="array" ref="AS669">INDEX($K:$P,ROW(),MATCH(AS$3,$K$2:$P$2,0))</f>
        <v>100</v>
      </c>
      <c r="AT669" s="76" cm="1">
        <f t="array" ref="AT669">INDEX($K:$P,ROW(),MATCH(AT$3,$K$2:$P$2,0))</f>
        <v>100</v>
      </c>
      <c r="AU669" s="76" cm="1">
        <f t="array" ref="AU669">INDEX($K:$P,ROW(),MATCH(AU$3,$K$2:$P$2,0))</f>
        <v>100</v>
      </c>
      <c r="AV669" s="76" cm="1">
        <f t="array" ref="AV669">INDEX($K:$P,ROW(),MATCH(AV$3,$K$2:$P$2,0))</f>
        <v>100</v>
      </c>
      <c r="AW669" s="76" cm="1">
        <f t="array" ref="AW669">INDEX($K:$P,ROW(),MATCH(AW$3,$K$2:$P$2,0))</f>
        <v>100</v>
      </c>
      <c r="AX669" s="76" cm="1">
        <f t="array" ref="AX669">INDEX($K:$P,ROW(),MATCH(AX$3,$K$2:$P$2,0))</f>
        <v>100</v>
      </c>
      <c r="AY669" s="76" cm="1">
        <f t="array" ref="AY669">INDEX($K:$P,ROW(),MATCH(AY$3,$K$2:$P$2,0))</f>
        <v>100</v>
      </c>
      <c r="AZ669" s="76" cm="1">
        <f t="array" ref="AZ669">INDEX($K:$P,ROW(),MATCH(AZ$3,$K$2:$P$2,0))</f>
        <v>100</v>
      </c>
      <c r="BA669" s="76" cm="1">
        <f t="array" ref="BA669">INDEX($K:$P,ROW(),MATCH(BA$3,$K$2:$P$2,0))</f>
        <v>100</v>
      </c>
      <c r="BB669" s="76" cm="1">
        <f t="array" ref="BB669">INDEX($K:$P,ROW(),MATCH(BB$3,$K$2:$P$2,0))</f>
        <v>100</v>
      </c>
      <c r="BC669" s="76" cm="1">
        <f t="array" ref="BC669">INDEX($K:$P,ROW(),MATCH(BC$3,$K$2:$P$2,0))</f>
        <v>100</v>
      </c>
      <c r="BD669" s="76" cm="1">
        <f t="array" ref="BD669">INDEX($K:$P,ROW(),MATCH(BD$3,$K$2:$P$2,0))</f>
        <v>100</v>
      </c>
      <c r="BE669" s="76" cm="1">
        <f t="array" ref="BE669">INDEX($K:$P,ROW(),MATCH(BE$3,$K$2:$P$2,0))</f>
        <v>100</v>
      </c>
      <c r="BF669" s="76" cm="1">
        <f t="array" ref="BF669">INDEX($K:$P,ROW(),MATCH(BF$3,$K$2:$P$2,0))</f>
        <v>100</v>
      </c>
      <c r="BG669" s="76" cm="1">
        <f t="array" ref="BG669">INDEX($K:$P,ROW(),MATCH(BG$3,$K$2:$P$2,0))</f>
        <v>100</v>
      </c>
      <c r="BH669" s="76" cm="1">
        <f t="array" ref="BH669">INDEX($K:$P,ROW(),MATCH(BH$3,$K$2:$P$2,0))</f>
        <v>100</v>
      </c>
      <c r="BI669" s="76" cm="1">
        <f t="array" ref="BI669">INDEX($K:$P,ROW(),MATCH(BI$3,$K$2:$P$2,0))</f>
        <v>100</v>
      </c>
      <c r="BJ669" s="76" cm="1">
        <f t="array" ref="BJ669">INDEX($K:$P,ROW(),MATCH(BJ$3,$K$2:$P$2,0))</f>
        <v>100</v>
      </c>
      <c r="BK669" s="76" cm="1">
        <f t="array" ref="BK669">INDEX($K:$P,ROW(),MATCH(BK$3,$K$2:$P$2,0))</f>
        <v>100</v>
      </c>
      <c r="BL669" s="76" cm="1">
        <f t="array" ref="BL669">INDEX($K:$P,ROW(),MATCH(BL$3,$K$2:$P$2,0))</f>
        <v>100</v>
      </c>
      <c r="BM669" s="76" cm="1">
        <f t="array" ref="BM669">INDEX($K:$P,ROW(),MATCH(BM$3,$K$2:$P$2,0))</f>
        <v>100</v>
      </c>
      <c r="BN669" s="76" cm="1">
        <f t="array" ref="BN669">INDEX($K:$P,ROW(),MATCH(BN$3,$K$2:$P$2,0))</f>
        <v>100</v>
      </c>
      <c r="BO669" s="76" cm="1">
        <f t="array" ref="BO669">INDEX($K:$P,ROW(),MATCH(BO$3,$K$2:$P$2,0))</f>
        <v>100</v>
      </c>
      <c r="BP669" s="76" cm="1">
        <f t="array" ref="BP669">INDEX($K:$P,ROW(),MATCH(BP$3,$K$2:$P$2,0))</f>
        <v>100</v>
      </c>
      <c r="BQ669" s="76" cm="1">
        <f t="array" ref="BQ669">INDEX($K:$P,ROW(),MATCH(BQ$3,$K$2:$P$2,0))</f>
        <v>100</v>
      </c>
      <c r="BR669" s="76" cm="1">
        <f t="array" ref="BR669">INDEX($K:$P,ROW(),MATCH(BR$3,$K$2:$P$2,0))</f>
        <v>100</v>
      </c>
      <c r="BS669" s="76" cm="1">
        <f t="array" ref="BS669">INDEX($K:$P,ROW(),MATCH(BS$3,$K$2:$P$2,0))</f>
        <v>100</v>
      </c>
      <c r="BT669" s="76" cm="1">
        <f t="array" ref="BT669">INDEX($K:$P,ROW(),MATCH(BT$3,$K$2:$P$2,0))</f>
        <v>100</v>
      </c>
      <c r="BU669" s="76" cm="1">
        <f t="array" ref="BU669">INDEX($K:$P,ROW(),MATCH(BU$3,$K$2:$P$2,0))</f>
        <v>100</v>
      </c>
      <c r="BV669" s="76" cm="1">
        <f t="array" ref="BV669">INDEX($K:$P,ROW(),MATCH(BV$3,$K$2:$P$2,0))</f>
        <v>100</v>
      </c>
      <c r="BW669" s="76" cm="1">
        <f t="array" ref="BW669">INDEX($K:$P,ROW(),MATCH(BW$3,$K$2:$P$2,0))</f>
        <v>100</v>
      </c>
      <c r="BX669" s="76" cm="1">
        <f t="array" ref="BX669">INDEX($K:$P,ROW(),MATCH(BX$3,$K$2:$P$2,0))</f>
        <v>100</v>
      </c>
      <c r="BY669" s="76" cm="1">
        <f t="array" ref="BY669">INDEX($K:$P,ROW(),MATCH(BY$3,$K$2:$P$2,0))</f>
        <v>100</v>
      </c>
      <c r="BZ669" s="76" cm="1">
        <f t="array" ref="BZ669">INDEX($K:$P,ROW(),MATCH(BZ$3,$K$2:$P$2,0))</f>
        <v>100</v>
      </c>
      <c r="CA669" s="76" cm="1">
        <f t="array" ref="CA669">INDEX($K:$P,ROW(),MATCH(CA$3,$K$2:$P$2,0))</f>
        <v>100</v>
      </c>
      <c r="CB669" s="76" cm="1">
        <f t="array" ref="CB669">INDEX($K:$P,ROW(),MATCH(CB$3,$K$2:$P$2,0))</f>
        <v>100</v>
      </c>
      <c r="CC669" s="76" cm="1">
        <f t="array" ref="CC669">INDEX($K:$P,ROW(),MATCH(CC$3,$K$2:$P$2,0))</f>
        <v>100</v>
      </c>
      <c r="CD669" s="76" cm="1">
        <f t="array" ref="CD669">INDEX($K:$P,ROW(),MATCH(CD$3,$K$2:$P$2,0))</f>
        <v>100</v>
      </c>
      <c r="CE669" s="76" cm="1">
        <f t="array" ref="CE669">INDEX($K:$P,ROW(),MATCH(CE$3,$K$2:$P$2,0))</f>
        <v>100</v>
      </c>
      <c r="CF669" s="76" cm="1">
        <f t="array" ref="CF669">INDEX($K:$P,ROW(),MATCH(CF$3,$K$2:$P$2,0))</f>
        <v>100</v>
      </c>
      <c r="CG669" s="76" cm="1">
        <f t="array" ref="CG669">INDEX($K:$P,ROW(),MATCH(CG$3,$K$2:$P$2,0))</f>
        <v>100</v>
      </c>
      <c r="CH669" s="76" cm="1">
        <f t="array" ref="CH669">INDEX($K:$P,ROW(),MATCH(CH$3,$K$2:$P$2,0))</f>
        <v>100</v>
      </c>
      <c r="CI669" s="76" cm="1">
        <f t="array" ref="CI669">INDEX($K:$P,ROW(),MATCH(CI$3,$K$2:$P$2,0))</f>
        <v>100</v>
      </c>
      <c r="CJ669" s="76" cm="1">
        <f t="array" ref="CJ669">INDEX($K:$P,ROW(),MATCH(CJ$3,$K$2:$P$2,0))</f>
        <v>100</v>
      </c>
      <c r="CK669" s="76" cm="1">
        <f t="array" ref="CK669">INDEX($K:$P,ROW(),MATCH(CK$3,$K$2:$P$2,0))</f>
        <v>100</v>
      </c>
      <c r="CL669" s="76" cm="1">
        <f t="array" ref="CL669">INDEX($K:$P,ROW(),MATCH(CL$3,$K$2:$P$2,0))</f>
        <v>100</v>
      </c>
    </row>
    <row r="670" spans="2:90" x14ac:dyDescent="0.4">
      <c r="B670" s="124" t="s">
        <v>1009</v>
      </c>
      <c r="C670" t="s">
        <v>964</v>
      </c>
      <c r="D670" t="s">
        <v>1007</v>
      </c>
      <c r="E670" s="8" t="str">
        <f t="shared" si="681"/>
        <v>670 SUBCLIENT-PV</v>
      </c>
      <c r="H670" s="12"/>
      <c r="K670" s="116">
        <f t="shared" ref="K670:P670" ca="1" si="694">SUMIF($4:$4,K$2,670:670)</f>
        <v>5700000</v>
      </c>
      <c r="L670" s="116">
        <f t="shared" ca="1" si="694"/>
        <v>11400000</v>
      </c>
      <c r="M670" s="116">
        <f t="shared" ca="1" si="694"/>
        <v>17100000</v>
      </c>
      <c r="N670" s="116">
        <f t="shared" ca="1" si="694"/>
        <v>22800000</v>
      </c>
      <c r="O670" s="116">
        <f t="shared" ca="1" si="694"/>
        <v>28500000</v>
      </c>
      <c r="P670" s="116">
        <f t="shared" ca="1" si="694"/>
        <v>34200000</v>
      </c>
      <c r="R670" s="15"/>
      <c r="S670" s="462">
        <f ca="1">+S665*S669</f>
        <v>475000</v>
      </c>
      <c r="T670" s="462">
        <f t="shared" ref="T670:CE670" ca="1" si="695">+T665*T669</f>
        <v>950000</v>
      </c>
      <c r="U670" s="462">
        <f t="shared" ca="1" si="695"/>
        <v>1425000</v>
      </c>
      <c r="V670" s="462">
        <f t="shared" ca="1" si="695"/>
        <v>1900000</v>
      </c>
      <c r="W670" s="462">
        <f t="shared" ca="1" si="695"/>
        <v>2375000</v>
      </c>
      <c r="X670" s="462">
        <f t="shared" ca="1" si="695"/>
        <v>2850000</v>
      </c>
      <c r="Y670" s="462">
        <f t="shared" ca="1" si="695"/>
        <v>3325000</v>
      </c>
      <c r="Z670" s="462">
        <f t="shared" ca="1" si="695"/>
        <v>3800000</v>
      </c>
      <c r="AA670" s="462">
        <f t="shared" ca="1" si="695"/>
        <v>4275000</v>
      </c>
      <c r="AB670" s="462">
        <f t="shared" ca="1" si="695"/>
        <v>4750000</v>
      </c>
      <c r="AC670" s="462">
        <f t="shared" ca="1" si="695"/>
        <v>5225000</v>
      </c>
      <c r="AD670" s="462">
        <f t="shared" ca="1" si="695"/>
        <v>5700000</v>
      </c>
      <c r="AE670" s="462">
        <f t="shared" ca="1" si="695"/>
        <v>6175000</v>
      </c>
      <c r="AF670" s="462">
        <f t="shared" ca="1" si="695"/>
        <v>6650000</v>
      </c>
      <c r="AG670" s="462">
        <f t="shared" ca="1" si="695"/>
        <v>7125000</v>
      </c>
      <c r="AH670" s="462">
        <f t="shared" ca="1" si="695"/>
        <v>7600000</v>
      </c>
      <c r="AI670" s="462">
        <f t="shared" ca="1" si="695"/>
        <v>8075000</v>
      </c>
      <c r="AJ670" s="462">
        <f t="shared" ca="1" si="695"/>
        <v>8550000</v>
      </c>
      <c r="AK670" s="462">
        <f t="shared" ca="1" si="695"/>
        <v>9025000</v>
      </c>
      <c r="AL670" s="462">
        <f t="shared" ca="1" si="695"/>
        <v>9500000</v>
      </c>
      <c r="AM670" s="462">
        <f t="shared" ca="1" si="695"/>
        <v>9975000</v>
      </c>
      <c r="AN670" s="462">
        <f t="shared" ca="1" si="695"/>
        <v>10450000</v>
      </c>
      <c r="AO670" s="462">
        <f t="shared" ca="1" si="695"/>
        <v>10925000</v>
      </c>
      <c r="AP670" s="462">
        <f t="shared" ca="1" si="695"/>
        <v>11400000</v>
      </c>
      <c r="AQ670" s="462">
        <f t="shared" ca="1" si="695"/>
        <v>11875000</v>
      </c>
      <c r="AR670" s="462">
        <f t="shared" ca="1" si="695"/>
        <v>12350000</v>
      </c>
      <c r="AS670" s="462">
        <f t="shared" ca="1" si="695"/>
        <v>12825000</v>
      </c>
      <c r="AT670" s="462">
        <f t="shared" ca="1" si="695"/>
        <v>13300000</v>
      </c>
      <c r="AU670" s="462">
        <f t="shared" ca="1" si="695"/>
        <v>13775000</v>
      </c>
      <c r="AV670" s="462">
        <f t="shared" ca="1" si="695"/>
        <v>14250000</v>
      </c>
      <c r="AW670" s="462">
        <f t="shared" ca="1" si="695"/>
        <v>14725000</v>
      </c>
      <c r="AX670" s="462">
        <f t="shared" ca="1" si="695"/>
        <v>15200000</v>
      </c>
      <c r="AY670" s="462">
        <f t="shared" ca="1" si="695"/>
        <v>15675000</v>
      </c>
      <c r="AZ670" s="462">
        <f t="shared" ca="1" si="695"/>
        <v>16150000</v>
      </c>
      <c r="BA670" s="462">
        <f t="shared" ca="1" si="695"/>
        <v>16625000</v>
      </c>
      <c r="BB670" s="462">
        <f t="shared" ca="1" si="695"/>
        <v>17100000</v>
      </c>
      <c r="BC670" s="462">
        <f t="shared" ca="1" si="695"/>
        <v>17575000</v>
      </c>
      <c r="BD670" s="462">
        <f t="shared" ca="1" si="695"/>
        <v>18050000</v>
      </c>
      <c r="BE670" s="462">
        <f t="shared" ca="1" si="695"/>
        <v>18525000</v>
      </c>
      <c r="BF670" s="462">
        <f t="shared" ca="1" si="695"/>
        <v>19000000</v>
      </c>
      <c r="BG670" s="462">
        <f t="shared" ca="1" si="695"/>
        <v>19475000</v>
      </c>
      <c r="BH670" s="462">
        <f t="shared" ca="1" si="695"/>
        <v>19950000</v>
      </c>
      <c r="BI670" s="462">
        <f t="shared" ca="1" si="695"/>
        <v>20425000</v>
      </c>
      <c r="BJ670" s="462">
        <f t="shared" ca="1" si="695"/>
        <v>20900000</v>
      </c>
      <c r="BK670" s="462">
        <f t="shared" ca="1" si="695"/>
        <v>21375000</v>
      </c>
      <c r="BL670" s="462">
        <f t="shared" ca="1" si="695"/>
        <v>21850000</v>
      </c>
      <c r="BM670" s="462">
        <f t="shared" ca="1" si="695"/>
        <v>22325000</v>
      </c>
      <c r="BN670" s="462">
        <f t="shared" ca="1" si="695"/>
        <v>22800000</v>
      </c>
      <c r="BO670" s="462">
        <f t="shared" ca="1" si="695"/>
        <v>23275000</v>
      </c>
      <c r="BP670" s="462">
        <f t="shared" ca="1" si="695"/>
        <v>23750000</v>
      </c>
      <c r="BQ670" s="462">
        <f t="shared" ca="1" si="695"/>
        <v>24225000</v>
      </c>
      <c r="BR670" s="462">
        <f t="shared" ca="1" si="695"/>
        <v>24700000</v>
      </c>
      <c r="BS670" s="462">
        <f t="shared" ca="1" si="695"/>
        <v>25175000</v>
      </c>
      <c r="BT670" s="462">
        <f t="shared" ca="1" si="695"/>
        <v>25650000</v>
      </c>
      <c r="BU670" s="462">
        <f t="shared" ca="1" si="695"/>
        <v>26125000</v>
      </c>
      <c r="BV670" s="462">
        <f t="shared" ca="1" si="695"/>
        <v>26600000</v>
      </c>
      <c r="BW670" s="462">
        <f t="shared" ca="1" si="695"/>
        <v>27075000</v>
      </c>
      <c r="BX670" s="462">
        <f t="shared" ca="1" si="695"/>
        <v>27550000</v>
      </c>
      <c r="BY670" s="462">
        <f t="shared" ca="1" si="695"/>
        <v>28025000</v>
      </c>
      <c r="BZ670" s="462">
        <f t="shared" ca="1" si="695"/>
        <v>28500000</v>
      </c>
      <c r="CA670" s="462">
        <f t="shared" ca="1" si="695"/>
        <v>28975000</v>
      </c>
      <c r="CB670" s="462">
        <f t="shared" ca="1" si="695"/>
        <v>29450000</v>
      </c>
      <c r="CC670" s="462">
        <f t="shared" ca="1" si="695"/>
        <v>29925000</v>
      </c>
      <c r="CD670" s="462">
        <f t="shared" ca="1" si="695"/>
        <v>30400000</v>
      </c>
      <c r="CE670" s="462">
        <f t="shared" ca="1" si="695"/>
        <v>30875000</v>
      </c>
      <c r="CF670" s="462">
        <f t="shared" ref="CF670:CL670" ca="1" si="696">+CF665*CF669</f>
        <v>31350000</v>
      </c>
      <c r="CG670" s="462">
        <f t="shared" ca="1" si="696"/>
        <v>31825000</v>
      </c>
      <c r="CH670" s="462">
        <f t="shared" ca="1" si="696"/>
        <v>32300000</v>
      </c>
      <c r="CI670" s="462">
        <f t="shared" ca="1" si="696"/>
        <v>32775000</v>
      </c>
      <c r="CJ670" s="462">
        <f t="shared" ca="1" si="696"/>
        <v>33250000</v>
      </c>
      <c r="CK670" s="462">
        <f t="shared" ca="1" si="696"/>
        <v>33725000</v>
      </c>
      <c r="CL670" s="462">
        <f t="shared" ca="1" si="696"/>
        <v>34200000</v>
      </c>
    </row>
    <row r="671" spans="2:90" x14ac:dyDescent="0.4">
      <c r="B671" s="13"/>
      <c r="D671" t="s">
        <v>1007</v>
      </c>
      <c r="E671" s="8" t="str">
        <f t="shared" si="681"/>
        <v>671 SUBCLIENT-PV</v>
      </c>
      <c r="H671" s="12"/>
      <c r="K671" s="34"/>
      <c r="L671" s="34"/>
      <c r="M671" s="34"/>
      <c r="N671" s="34"/>
      <c r="O671" s="34"/>
      <c r="P671" s="34"/>
      <c r="R671" s="15"/>
      <c r="S671" s="76"/>
      <c r="T671" s="76"/>
      <c r="U671" s="76"/>
      <c r="V671" s="76"/>
      <c r="W671" s="76"/>
      <c r="X671" s="76"/>
      <c r="Y671" s="76"/>
      <c r="Z671" s="76"/>
      <c r="AA671" s="76"/>
      <c r="AB671" s="76"/>
      <c r="AC671" s="76"/>
      <c r="AD671" s="76"/>
      <c r="AE671" s="76"/>
      <c r="AF671" s="76"/>
      <c r="AG671" s="76"/>
      <c r="AH671" s="76"/>
      <c r="AI671" s="76"/>
      <c r="AJ671" s="76"/>
      <c r="AK671" s="76"/>
      <c r="AL671" s="76"/>
      <c r="AM671" s="76"/>
      <c r="AN671" s="76"/>
      <c r="AO671" s="76"/>
      <c r="AP671" s="76"/>
      <c r="AQ671" s="76"/>
      <c r="AR671" s="76"/>
      <c r="AS671" s="76"/>
      <c r="AT671" s="76"/>
      <c r="AU671" s="76"/>
      <c r="AV671" s="76"/>
      <c r="AW671" s="76"/>
      <c r="AX671" s="76"/>
      <c r="AY671" s="76"/>
      <c r="AZ671" s="76"/>
      <c r="BA671" s="76"/>
      <c r="BB671" s="76"/>
      <c r="BC671" s="76"/>
      <c r="BD671" s="76"/>
      <c r="BE671" s="76"/>
      <c r="BF671" s="76"/>
      <c r="BG671" s="76"/>
      <c r="BH671" s="76"/>
      <c r="BI671" s="76"/>
      <c r="BJ671" s="76"/>
      <c r="BK671" s="76"/>
      <c r="BL671" s="76"/>
      <c r="BM671" s="76"/>
      <c r="BN671" s="76"/>
      <c r="BO671" s="76"/>
      <c r="BP671" s="76"/>
      <c r="BQ671" s="76"/>
      <c r="BR671" s="76"/>
      <c r="BS671" s="76"/>
      <c r="BT671" s="76"/>
      <c r="BU671" s="76"/>
      <c r="BV671" s="76"/>
      <c r="BW671" s="76"/>
      <c r="BX671" s="76"/>
      <c r="BY671" s="76"/>
      <c r="BZ671" s="76"/>
      <c r="CA671" s="76"/>
      <c r="CB671" s="76"/>
      <c r="CC671" s="76"/>
      <c r="CD671" s="76"/>
      <c r="CE671" s="76"/>
      <c r="CF671" s="76"/>
      <c r="CG671" s="76"/>
      <c r="CH671" s="76"/>
      <c r="CI671" s="76"/>
      <c r="CJ671" s="76"/>
      <c r="CK671" s="76"/>
      <c r="CL671" s="76"/>
    </row>
    <row r="672" spans="2:90" x14ac:dyDescent="0.4">
      <c r="B672" s="95" t="str">
        <f>B674&amp;":"</f>
        <v>Revenue - (Primary label):</v>
      </c>
      <c r="D672" t="s">
        <v>1007</v>
      </c>
      <c r="E672" s="8" t="str">
        <f t="shared" si="681"/>
        <v>672 SUBCLIENT-PV</v>
      </c>
      <c r="H672" s="12"/>
      <c r="I672" s="60"/>
      <c r="J672" s="60"/>
      <c r="K672" s="34"/>
      <c r="L672" s="34"/>
      <c r="M672" s="34"/>
      <c r="N672" s="34"/>
      <c r="O672" s="34"/>
      <c r="P672" s="34"/>
      <c r="R672" s="15"/>
      <c r="S672" s="76"/>
      <c r="T672" s="76"/>
      <c r="U672" s="76"/>
      <c r="V672" s="76"/>
      <c r="W672" s="76"/>
      <c r="X672" s="76"/>
      <c r="Y672" s="76"/>
      <c r="Z672" s="76"/>
      <c r="AA672" s="76"/>
      <c r="AB672" s="76"/>
      <c r="AC672" s="76"/>
      <c r="AD672" s="76"/>
      <c r="AE672" s="76"/>
      <c r="AF672" s="76"/>
      <c r="AG672" s="76"/>
      <c r="AH672" s="76"/>
      <c r="AI672" s="76"/>
      <c r="AJ672" s="76"/>
      <c r="AK672" s="76"/>
      <c r="AL672" s="76"/>
      <c r="AM672" s="76"/>
      <c r="AN672" s="76"/>
      <c r="AO672" s="76"/>
      <c r="AP672" s="76"/>
      <c r="AQ672" s="76"/>
      <c r="AR672" s="76"/>
      <c r="AS672" s="76"/>
      <c r="AT672" s="76"/>
      <c r="AU672" s="76"/>
      <c r="AV672" s="76"/>
      <c r="AW672" s="76"/>
      <c r="AX672" s="76"/>
      <c r="AY672" s="76"/>
      <c r="AZ672" s="76"/>
      <c r="BA672" s="76"/>
      <c r="BB672" s="76"/>
      <c r="BC672" s="76"/>
      <c r="BD672" s="76"/>
      <c r="BE672" s="76"/>
      <c r="BF672" s="76"/>
      <c r="BG672" s="76"/>
      <c r="BH672" s="76"/>
      <c r="BI672" s="76"/>
      <c r="BJ672" s="76"/>
      <c r="BK672" s="76"/>
      <c r="BL672" s="76"/>
      <c r="BM672" s="76"/>
      <c r="BN672" s="76"/>
      <c r="BO672" s="76"/>
      <c r="BP672" s="76"/>
      <c r="BQ672" s="76"/>
      <c r="BR672" s="76"/>
      <c r="BS672" s="76"/>
      <c r="BT672" s="76"/>
      <c r="BU672" s="76"/>
      <c r="BV672" s="76"/>
      <c r="BW672" s="76"/>
      <c r="BX672" s="76"/>
      <c r="BY672" s="76"/>
      <c r="BZ672" s="76"/>
      <c r="CA672" s="76"/>
      <c r="CB672" s="76"/>
      <c r="CC672" s="76"/>
      <c r="CD672" s="76"/>
      <c r="CE672" s="76"/>
      <c r="CF672" s="76"/>
      <c r="CG672" s="76"/>
      <c r="CH672" s="76"/>
      <c r="CI672" s="76"/>
      <c r="CJ672" s="76"/>
      <c r="CK672" s="76"/>
      <c r="CL672" s="76"/>
    </row>
    <row r="673" spans="2:90" x14ac:dyDescent="0.4">
      <c r="B673" s="141" t="s">
        <v>1010</v>
      </c>
      <c r="D673" t="s">
        <v>1007</v>
      </c>
      <c r="E673" s="8" t="str">
        <f t="shared" si="681"/>
        <v>673 SUBCLIENT-PV</v>
      </c>
      <c r="G673" t="str">
        <f>E673</f>
        <v>673 SUBCLIENT-PV</v>
      </c>
      <c r="H673" s="12"/>
      <c r="I673" s="60"/>
      <c r="J673" s="60"/>
      <c r="K673" s="18">
        <v>20</v>
      </c>
      <c r="L673" s="18">
        <v>20</v>
      </c>
      <c r="M673" s="18">
        <v>20</v>
      </c>
      <c r="N673" s="18">
        <v>20</v>
      </c>
      <c r="O673" s="18">
        <v>20</v>
      </c>
      <c r="P673" s="18">
        <v>20</v>
      </c>
      <c r="R673" s="19"/>
      <c r="S673" s="143" cm="1">
        <f t="array" ref="S673">INDEX($K:$P,ROW(),MATCH(S$3,$K$2:$P$2,0))</f>
        <v>20</v>
      </c>
      <c r="T673" s="143" cm="1">
        <f t="array" ref="T673">INDEX($K:$P,ROW(),MATCH(T$3,$K$2:$P$2,0))</f>
        <v>20</v>
      </c>
      <c r="U673" s="143" cm="1">
        <f t="array" ref="U673">INDEX($K:$P,ROW(),MATCH(U$3,$K$2:$P$2,0))</f>
        <v>20</v>
      </c>
      <c r="V673" s="143" cm="1">
        <f t="array" ref="V673">INDEX($K:$P,ROW(),MATCH(V$3,$K$2:$P$2,0))</f>
        <v>20</v>
      </c>
      <c r="W673" s="143" cm="1">
        <f t="array" ref="W673">INDEX($K:$P,ROW(),MATCH(W$3,$K$2:$P$2,0))</f>
        <v>20</v>
      </c>
      <c r="X673" s="143" cm="1">
        <f t="array" ref="X673">INDEX($K:$P,ROW(),MATCH(X$3,$K$2:$P$2,0))</f>
        <v>20</v>
      </c>
      <c r="Y673" s="143" cm="1">
        <f t="array" ref="Y673">INDEX($K:$P,ROW(),MATCH(Y$3,$K$2:$P$2,0))</f>
        <v>20</v>
      </c>
      <c r="Z673" s="143" cm="1">
        <f t="array" ref="Z673">INDEX($K:$P,ROW(),MATCH(Z$3,$K$2:$P$2,0))</f>
        <v>20</v>
      </c>
      <c r="AA673" s="143" cm="1">
        <f t="array" ref="AA673">INDEX($K:$P,ROW(),MATCH(AA$3,$K$2:$P$2,0))</f>
        <v>20</v>
      </c>
      <c r="AB673" s="143" cm="1">
        <f t="array" ref="AB673">INDEX($K:$P,ROW(),MATCH(AB$3,$K$2:$P$2,0))</f>
        <v>20</v>
      </c>
      <c r="AC673" s="143" cm="1">
        <f t="array" ref="AC673">INDEX($K:$P,ROW(),MATCH(AC$3,$K$2:$P$2,0))</f>
        <v>20</v>
      </c>
      <c r="AD673" s="143" cm="1">
        <f t="array" ref="AD673">INDEX($K:$P,ROW(),MATCH(AD$3,$K$2:$P$2,0))</f>
        <v>20</v>
      </c>
      <c r="AE673" s="143" cm="1">
        <f t="array" ref="AE673">INDEX($K:$P,ROW(),MATCH(AE$3,$K$2:$P$2,0))</f>
        <v>20</v>
      </c>
      <c r="AF673" s="143" cm="1">
        <f t="array" ref="AF673">INDEX($K:$P,ROW(),MATCH(AF$3,$K$2:$P$2,0))</f>
        <v>20</v>
      </c>
      <c r="AG673" s="143" cm="1">
        <f t="array" ref="AG673">INDEX($K:$P,ROW(),MATCH(AG$3,$K$2:$P$2,0))</f>
        <v>20</v>
      </c>
      <c r="AH673" s="143" cm="1">
        <f t="array" ref="AH673">INDEX($K:$P,ROW(),MATCH(AH$3,$K$2:$P$2,0))</f>
        <v>20</v>
      </c>
      <c r="AI673" s="143" cm="1">
        <f t="array" ref="AI673">INDEX($K:$P,ROW(),MATCH(AI$3,$K$2:$P$2,0))</f>
        <v>20</v>
      </c>
      <c r="AJ673" s="143" cm="1">
        <f t="array" ref="AJ673">INDEX($K:$P,ROW(),MATCH(AJ$3,$K$2:$P$2,0))</f>
        <v>20</v>
      </c>
      <c r="AK673" s="143" cm="1">
        <f t="array" ref="AK673">INDEX($K:$P,ROW(),MATCH(AK$3,$K$2:$P$2,0))</f>
        <v>20</v>
      </c>
      <c r="AL673" s="143" cm="1">
        <f t="array" ref="AL673">INDEX($K:$P,ROW(),MATCH(AL$3,$K$2:$P$2,0))</f>
        <v>20</v>
      </c>
      <c r="AM673" s="143" cm="1">
        <f t="array" ref="AM673">INDEX($K:$P,ROW(),MATCH(AM$3,$K$2:$P$2,0))</f>
        <v>20</v>
      </c>
      <c r="AN673" s="143" cm="1">
        <f t="array" ref="AN673">INDEX($K:$P,ROW(),MATCH(AN$3,$K$2:$P$2,0))</f>
        <v>20</v>
      </c>
      <c r="AO673" s="143" cm="1">
        <f t="array" ref="AO673">INDEX($K:$P,ROW(),MATCH(AO$3,$K$2:$P$2,0))</f>
        <v>20</v>
      </c>
      <c r="AP673" s="143" cm="1">
        <f t="array" ref="AP673">INDEX($K:$P,ROW(),MATCH(AP$3,$K$2:$P$2,0))</f>
        <v>20</v>
      </c>
      <c r="AQ673" s="143" cm="1">
        <f t="array" ref="AQ673">INDEX($K:$P,ROW(),MATCH(AQ$3,$K$2:$P$2,0))</f>
        <v>20</v>
      </c>
      <c r="AR673" s="143" cm="1">
        <f t="array" ref="AR673">INDEX($K:$P,ROW(),MATCH(AR$3,$K$2:$P$2,0))</f>
        <v>20</v>
      </c>
      <c r="AS673" s="143" cm="1">
        <f t="array" ref="AS673">INDEX($K:$P,ROW(),MATCH(AS$3,$K$2:$P$2,0))</f>
        <v>20</v>
      </c>
      <c r="AT673" s="143" cm="1">
        <f t="array" ref="AT673">INDEX($K:$P,ROW(),MATCH(AT$3,$K$2:$P$2,0))</f>
        <v>20</v>
      </c>
      <c r="AU673" s="143" cm="1">
        <f t="array" ref="AU673">INDEX($K:$P,ROW(),MATCH(AU$3,$K$2:$P$2,0))</f>
        <v>20</v>
      </c>
      <c r="AV673" s="143" cm="1">
        <f t="array" ref="AV673">INDEX($K:$P,ROW(),MATCH(AV$3,$K$2:$P$2,0))</f>
        <v>20</v>
      </c>
      <c r="AW673" s="143" cm="1">
        <f t="array" ref="AW673">INDEX($K:$P,ROW(),MATCH(AW$3,$K$2:$P$2,0))</f>
        <v>20</v>
      </c>
      <c r="AX673" s="143" cm="1">
        <f t="array" ref="AX673">INDEX($K:$P,ROW(),MATCH(AX$3,$K$2:$P$2,0))</f>
        <v>20</v>
      </c>
      <c r="AY673" s="143" cm="1">
        <f t="array" ref="AY673">INDEX($K:$P,ROW(),MATCH(AY$3,$K$2:$P$2,0))</f>
        <v>20</v>
      </c>
      <c r="AZ673" s="143" cm="1">
        <f t="array" ref="AZ673">INDEX($K:$P,ROW(),MATCH(AZ$3,$K$2:$P$2,0))</f>
        <v>20</v>
      </c>
      <c r="BA673" s="143" cm="1">
        <f t="array" ref="BA673">INDEX($K:$P,ROW(),MATCH(BA$3,$K$2:$P$2,0))</f>
        <v>20</v>
      </c>
      <c r="BB673" s="143" cm="1">
        <f t="array" ref="BB673">INDEX($K:$P,ROW(),MATCH(BB$3,$K$2:$P$2,0))</f>
        <v>20</v>
      </c>
      <c r="BC673" s="143" cm="1">
        <f t="array" ref="BC673">INDEX($K:$P,ROW(),MATCH(BC$3,$K$2:$P$2,0))</f>
        <v>20</v>
      </c>
      <c r="BD673" s="143" cm="1">
        <f t="array" ref="BD673">INDEX($K:$P,ROW(),MATCH(BD$3,$K$2:$P$2,0))</f>
        <v>20</v>
      </c>
      <c r="BE673" s="143" cm="1">
        <f t="array" ref="BE673">INDEX($K:$P,ROW(),MATCH(BE$3,$K$2:$P$2,0))</f>
        <v>20</v>
      </c>
      <c r="BF673" s="143" cm="1">
        <f t="array" ref="BF673">INDEX($K:$P,ROW(),MATCH(BF$3,$K$2:$P$2,0))</f>
        <v>20</v>
      </c>
      <c r="BG673" s="143" cm="1">
        <f t="array" ref="BG673">INDEX($K:$P,ROW(),MATCH(BG$3,$K$2:$P$2,0))</f>
        <v>20</v>
      </c>
      <c r="BH673" s="143" cm="1">
        <f t="array" ref="BH673">INDEX($K:$P,ROW(),MATCH(BH$3,$K$2:$P$2,0))</f>
        <v>20</v>
      </c>
      <c r="BI673" s="143" cm="1">
        <f t="array" ref="BI673">INDEX($K:$P,ROW(),MATCH(BI$3,$K$2:$P$2,0))</f>
        <v>20</v>
      </c>
      <c r="BJ673" s="143" cm="1">
        <f t="array" ref="BJ673">INDEX($K:$P,ROW(),MATCH(BJ$3,$K$2:$P$2,0))</f>
        <v>20</v>
      </c>
      <c r="BK673" s="143" cm="1">
        <f t="array" ref="BK673">INDEX($K:$P,ROW(),MATCH(BK$3,$K$2:$P$2,0))</f>
        <v>20</v>
      </c>
      <c r="BL673" s="143" cm="1">
        <f t="array" ref="BL673">INDEX($K:$P,ROW(),MATCH(BL$3,$K$2:$P$2,0))</f>
        <v>20</v>
      </c>
      <c r="BM673" s="143" cm="1">
        <f t="array" ref="BM673">INDEX($K:$P,ROW(),MATCH(BM$3,$K$2:$P$2,0))</f>
        <v>20</v>
      </c>
      <c r="BN673" s="143" cm="1">
        <f t="array" ref="BN673">INDEX($K:$P,ROW(),MATCH(BN$3,$K$2:$P$2,0))</f>
        <v>20</v>
      </c>
      <c r="BO673" s="143" cm="1">
        <f t="array" ref="BO673">INDEX($K:$P,ROW(),MATCH(BO$3,$K$2:$P$2,0))</f>
        <v>20</v>
      </c>
      <c r="BP673" s="143" cm="1">
        <f t="array" ref="BP673">INDEX($K:$P,ROW(),MATCH(BP$3,$K$2:$P$2,0))</f>
        <v>20</v>
      </c>
      <c r="BQ673" s="143" cm="1">
        <f t="array" ref="BQ673">INDEX($K:$P,ROW(),MATCH(BQ$3,$K$2:$P$2,0))</f>
        <v>20</v>
      </c>
      <c r="BR673" s="143" cm="1">
        <f t="array" ref="BR673">INDEX($K:$P,ROW(),MATCH(BR$3,$K$2:$P$2,0))</f>
        <v>20</v>
      </c>
      <c r="BS673" s="143" cm="1">
        <f t="array" ref="BS673">INDEX($K:$P,ROW(),MATCH(BS$3,$K$2:$P$2,0))</f>
        <v>20</v>
      </c>
      <c r="BT673" s="143" cm="1">
        <f t="array" ref="BT673">INDEX($K:$P,ROW(),MATCH(BT$3,$K$2:$P$2,0))</f>
        <v>20</v>
      </c>
      <c r="BU673" s="143" cm="1">
        <f t="array" ref="BU673">INDEX($K:$P,ROW(),MATCH(BU$3,$K$2:$P$2,0))</f>
        <v>20</v>
      </c>
      <c r="BV673" s="143" cm="1">
        <f t="array" ref="BV673">INDEX($K:$P,ROW(),MATCH(BV$3,$K$2:$P$2,0))</f>
        <v>20</v>
      </c>
      <c r="BW673" s="143" cm="1">
        <f t="array" ref="BW673">INDEX($K:$P,ROW(),MATCH(BW$3,$K$2:$P$2,0))</f>
        <v>20</v>
      </c>
      <c r="BX673" s="143" cm="1">
        <f t="array" ref="BX673">INDEX($K:$P,ROW(),MATCH(BX$3,$K$2:$P$2,0))</f>
        <v>20</v>
      </c>
      <c r="BY673" s="143" cm="1">
        <f t="array" ref="BY673">INDEX($K:$P,ROW(),MATCH(BY$3,$K$2:$P$2,0))</f>
        <v>20</v>
      </c>
      <c r="BZ673" s="143" cm="1">
        <f t="array" ref="BZ673">INDEX($K:$P,ROW(),MATCH(BZ$3,$K$2:$P$2,0))</f>
        <v>20</v>
      </c>
      <c r="CA673" s="143" cm="1">
        <f t="array" ref="CA673">INDEX($K:$P,ROW(),MATCH(CA$3,$K$2:$P$2,0))</f>
        <v>20</v>
      </c>
      <c r="CB673" s="143" cm="1">
        <f t="array" ref="CB673">INDEX($K:$P,ROW(),MATCH(CB$3,$K$2:$P$2,0))</f>
        <v>20</v>
      </c>
      <c r="CC673" s="143" cm="1">
        <f t="array" ref="CC673">INDEX($K:$P,ROW(),MATCH(CC$3,$K$2:$P$2,0))</f>
        <v>20</v>
      </c>
      <c r="CD673" s="143" cm="1">
        <f t="array" ref="CD673">INDEX($K:$P,ROW(),MATCH(CD$3,$K$2:$P$2,0))</f>
        <v>20</v>
      </c>
      <c r="CE673" s="143" cm="1">
        <f t="array" ref="CE673">INDEX($K:$P,ROW(),MATCH(CE$3,$K$2:$P$2,0))</f>
        <v>20</v>
      </c>
      <c r="CF673" s="143" cm="1">
        <f t="array" ref="CF673">INDEX($K:$P,ROW(),MATCH(CF$3,$K$2:$P$2,0))</f>
        <v>20</v>
      </c>
      <c r="CG673" s="143" cm="1">
        <f t="array" ref="CG673">INDEX($K:$P,ROW(),MATCH(CG$3,$K$2:$P$2,0))</f>
        <v>20</v>
      </c>
      <c r="CH673" s="143" cm="1">
        <f t="array" ref="CH673">INDEX($K:$P,ROW(),MATCH(CH$3,$K$2:$P$2,0))</f>
        <v>20</v>
      </c>
      <c r="CI673" s="143" cm="1">
        <f t="array" ref="CI673">INDEX($K:$P,ROW(),MATCH(CI$3,$K$2:$P$2,0))</f>
        <v>20</v>
      </c>
      <c r="CJ673" s="143" cm="1">
        <f t="array" ref="CJ673">INDEX($K:$P,ROW(),MATCH(CJ$3,$K$2:$P$2,0))</f>
        <v>20</v>
      </c>
      <c r="CK673" s="143" cm="1">
        <f t="array" ref="CK673">INDEX($K:$P,ROW(),MATCH(CK$3,$K$2:$P$2,0))</f>
        <v>20</v>
      </c>
      <c r="CL673" s="143" cm="1">
        <f t="array" ref="CL673">INDEX($K:$P,ROW(),MATCH(CL$3,$K$2:$P$2,0))</f>
        <v>20</v>
      </c>
    </row>
    <row r="674" spans="2:90" x14ac:dyDescent="0.4">
      <c r="B674" s="123" t="str">
        <f>"Revenue - "&amp;B676</f>
        <v>Revenue - (Primary label)</v>
      </c>
      <c r="C674" t="s">
        <v>198</v>
      </c>
      <c r="D674" t="s">
        <v>1007</v>
      </c>
      <c r="E674" s="8" t="str">
        <f t="shared" si="681"/>
        <v>674 SUBCLIENT-PV</v>
      </c>
      <c r="H674" s="27"/>
      <c r="I674" s="78"/>
      <c r="J674" s="78"/>
      <c r="K674" s="63">
        <f t="shared" ref="K674:P674" ca="1" si="697">SUMIF($3:$3,K$2,674:674)</f>
        <v>688750000</v>
      </c>
      <c r="L674" s="63">
        <f t="shared" ca="1" si="697"/>
        <v>2052000000</v>
      </c>
      <c r="M674" s="63">
        <f t="shared" ca="1" si="697"/>
        <v>3420000000</v>
      </c>
      <c r="N674" s="63">
        <f t="shared" ca="1" si="697"/>
        <v>4788000000</v>
      </c>
      <c r="O674" s="63">
        <f t="shared" ca="1" si="697"/>
        <v>6156000000</v>
      </c>
      <c r="P674" s="63">
        <f t="shared" ca="1" si="697"/>
        <v>7524000000</v>
      </c>
      <c r="R674" s="115"/>
      <c r="S674" s="144">
        <f ca="1">S673*AVERAGE(S670,R670)</f>
        <v>9500000</v>
      </c>
      <c r="T674" s="144">
        <f t="shared" ref="T674:CE674" ca="1" si="698">T673*AVERAGE(T670,S670)</f>
        <v>14250000</v>
      </c>
      <c r="U674" s="144">
        <f t="shared" ca="1" si="698"/>
        <v>23750000</v>
      </c>
      <c r="V674" s="144">
        <f t="shared" ca="1" si="698"/>
        <v>33250000</v>
      </c>
      <c r="W674" s="144">
        <f t="shared" ca="1" si="698"/>
        <v>42750000</v>
      </c>
      <c r="X674" s="144">
        <f t="shared" ca="1" si="698"/>
        <v>52250000</v>
      </c>
      <c r="Y674" s="144">
        <f t="shared" ca="1" si="698"/>
        <v>61750000</v>
      </c>
      <c r="Z674" s="144">
        <f t="shared" ca="1" si="698"/>
        <v>71250000</v>
      </c>
      <c r="AA674" s="144">
        <f t="shared" ca="1" si="698"/>
        <v>80750000</v>
      </c>
      <c r="AB674" s="144">
        <f t="shared" ca="1" si="698"/>
        <v>90250000</v>
      </c>
      <c r="AC674" s="144">
        <f t="shared" ca="1" si="698"/>
        <v>99750000</v>
      </c>
      <c r="AD674" s="144">
        <f t="shared" ca="1" si="698"/>
        <v>109250000</v>
      </c>
      <c r="AE674" s="144">
        <f t="shared" ca="1" si="698"/>
        <v>118750000</v>
      </c>
      <c r="AF674" s="144">
        <f t="shared" ca="1" si="698"/>
        <v>128250000</v>
      </c>
      <c r="AG674" s="144">
        <f t="shared" ca="1" si="698"/>
        <v>137750000</v>
      </c>
      <c r="AH674" s="144">
        <f t="shared" ca="1" si="698"/>
        <v>147250000</v>
      </c>
      <c r="AI674" s="144">
        <f t="shared" ca="1" si="698"/>
        <v>156750000</v>
      </c>
      <c r="AJ674" s="144">
        <f t="shared" ca="1" si="698"/>
        <v>166250000</v>
      </c>
      <c r="AK674" s="144">
        <f t="shared" ca="1" si="698"/>
        <v>175750000</v>
      </c>
      <c r="AL674" s="144">
        <f t="shared" ca="1" si="698"/>
        <v>185250000</v>
      </c>
      <c r="AM674" s="144">
        <f t="shared" ca="1" si="698"/>
        <v>194750000</v>
      </c>
      <c r="AN674" s="144">
        <f t="shared" ca="1" si="698"/>
        <v>204250000</v>
      </c>
      <c r="AO674" s="144">
        <f t="shared" ca="1" si="698"/>
        <v>213750000</v>
      </c>
      <c r="AP674" s="144">
        <f t="shared" ca="1" si="698"/>
        <v>223250000</v>
      </c>
      <c r="AQ674" s="144">
        <f t="shared" ca="1" si="698"/>
        <v>232750000</v>
      </c>
      <c r="AR674" s="144">
        <f t="shared" ca="1" si="698"/>
        <v>242250000</v>
      </c>
      <c r="AS674" s="144">
        <f t="shared" ca="1" si="698"/>
        <v>251750000</v>
      </c>
      <c r="AT674" s="144">
        <f t="shared" ca="1" si="698"/>
        <v>261250000</v>
      </c>
      <c r="AU674" s="144">
        <f t="shared" ca="1" si="698"/>
        <v>270750000</v>
      </c>
      <c r="AV674" s="144">
        <f t="shared" ca="1" si="698"/>
        <v>280250000</v>
      </c>
      <c r="AW674" s="144">
        <f t="shared" ca="1" si="698"/>
        <v>289750000</v>
      </c>
      <c r="AX674" s="144">
        <f t="shared" ca="1" si="698"/>
        <v>299250000</v>
      </c>
      <c r="AY674" s="144">
        <f t="shared" ca="1" si="698"/>
        <v>308750000</v>
      </c>
      <c r="AZ674" s="144">
        <f t="shared" ca="1" si="698"/>
        <v>318250000</v>
      </c>
      <c r="BA674" s="144">
        <f t="shared" ca="1" si="698"/>
        <v>327750000</v>
      </c>
      <c r="BB674" s="144">
        <f t="shared" ca="1" si="698"/>
        <v>337250000</v>
      </c>
      <c r="BC674" s="144">
        <f t="shared" ca="1" si="698"/>
        <v>346750000</v>
      </c>
      <c r="BD674" s="144">
        <f t="shared" ca="1" si="698"/>
        <v>356250000</v>
      </c>
      <c r="BE674" s="144">
        <f t="shared" ca="1" si="698"/>
        <v>365750000</v>
      </c>
      <c r="BF674" s="144">
        <f t="shared" ca="1" si="698"/>
        <v>375250000</v>
      </c>
      <c r="BG674" s="144">
        <f t="shared" ca="1" si="698"/>
        <v>384750000</v>
      </c>
      <c r="BH674" s="144">
        <f t="shared" ca="1" si="698"/>
        <v>394250000</v>
      </c>
      <c r="BI674" s="144">
        <f t="shared" ca="1" si="698"/>
        <v>403750000</v>
      </c>
      <c r="BJ674" s="144">
        <f t="shared" ca="1" si="698"/>
        <v>413250000</v>
      </c>
      <c r="BK674" s="144">
        <f t="shared" ca="1" si="698"/>
        <v>422750000</v>
      </c>
      <c r="BL674" s="144">
        <f t="shared" ca="1" si="698"/>
        <v>432250000</v>
      </c>
      <c r="BM674" s="144">
        <f t="shared" ca="1" si="698"/>
        <v>441750000</v>
      </c>
      <c r="BN674" s="144">
        <f t="shared" ca="1" si="698"/>
        <v>451250000</v>
      </c>
      <c r="BO674" s="144">
        <f t="shared" ca="1" si="698"/>
        <v>460750000</v>
      </c>
      <c r="BP674" s="144">
        <f t="shared" ca="1" si="698"/>
        <v>470250000</v>
      </c>
      <c r="BQ674" s="144">
        <f t="shared" ca="1" si="698"/>
        <v>479750000</v>
      </c>
      <c r="BR674" s="144">
        <f t="shared" ca="1" si="698"/>
        <v>489250000</v>
      </c>
      <c r="BS674" s="144">
        <f t="shared" ca="1" si="698"/>
        <v>498750000</v>
      </c>
      <c r="BT674" s="144">
        <f t="shared" ca="1" si="698"/>
        <v>508250000</v>
      </c>
      <c r="BU674" s="144">
        <f t="shared" ca="1" si="698"/>
        <v>517750000</v>
      </c>
      <c r="BV674" s="144">
        <f t="shared" ca="1" si="698"/>
        <v>527250000</v>
      </c>
      <c r="BW674" s="144">
        <f t="shared" ca="1" si="698"/>
        <v>536750000</v>
      </c>
      <c r="BX674" s="144">
        <f t="shared" ca="1" si="698"/>
        <v>546250000</v>
      </c>
      <c r="BY674" s="144">
        <f t="shared" ca="1" si="698"/>
        <v>555750000</v>
      </c>
      <c r="BZ674" s="144">
        <f t="shared" ca="1" si="698"/>
        <v>565250000</v>
      </c>
      <c r="CA674" s="144">
        <f t="shared" ca="1" si="698"/>
        <v>574750000</v>
      </c>
      <c r="CB674" s="144">
        <f t="shared" ca="1" si="698"/>
        <v>584250000</v>
      </c>
      <c r="CC674" s="144">
        <f t="shared" ca="1" si="698"/>
        <v>593750000</v>
      </c>
      <c r="CD674" s="144">
        <f t="shared" ca="1" si="698"/>
        <v>603250000</v>
      </c>
      <c r="CE674" s="144">
        <f t="shared" ca="1" si="698"/>
        <v>612750000</v>
      </c>
      <c r="CF674" s="144">
        <f t="shared" ref="CF674:CL674" ca="1" si="699">CF673*AVERAGE(CF670,CE670)</f>
        <v>622250000</v>
      </c>
      <c r="CG674" s="144">
        <f t="shared" ca="1" si="699"/>
        <v>631750000</v>
      </c>
      <c r="CH674" s="144">
        <f t="shared" ca="1" si="699"/>
        <v>641250000</v>
      </c>
      <c r="CI674" s="144">
        <f t="shared" ca="1" si="699"/>
        <v>650750000</v>
      </c>
      <c r="CJ674" s="144">
        <f t="shared" ca="1" si="699"/>
        <v>660250000</v>
      </c>
      <c r="CK674" s="144">
        <f t="shared" ca="1" si="699"/>
        <v>669750000</v>
      </c>
      <c r="CL674" s="144">
        <f t="shared" ca="1" si="699"/>
        <v>679250000</v>
      </c>
    </row>
    <row r="675" spans="2:90" x14ac:dyDescent="0.4">
      <c r="B675" s="123"/>
      <c r="D675" t="s">
        <v>1007</v>
      </c>
      <c r="E675" s="8" t="str">
        <f t="shared" si="681"/>
        <v>675 SUBCLIENT-PV</v>
      </c>
      <c r="H675" s="27"/>
      <c r="I675" s="78"/>
      <c r="J675" s="78"/>
      <c r="K675" s="28"/>
      <c r="L675" s="28"/>
      <c r="M675" s="28"/>
      <c r="N675" s="28"/>
      <c r="O675" s="28"/>
      <c r="P675" s="28"/>
      <c r="R675" s="33"/>
      <c r="S675" s="77"/>
      <c r="T675" s="77"/>
      <c r="U675" s="77"/>
      <c r="V675" s="77"/>
      <c r="W675" s="77"/>
      <c r="X675" s="77"/>
      <c r="Y675" s="77"/>
      <c r="Z675" s="77"/>
      <c r="AA675" s="77"/>
      <c r="AB675" s="77"/>
      <c r="AC675" s="77"/>
      <c r="AD675" s="77"/>
      <c r="AE675" s="77"/>
      <c r="AF675" s="77"/>
      <c r="AG675" s="77"/>
      <c r="AH675" s="77"/>
      <c r="AI675" s="77"/>
      <c r="AJ675" s="77"/>
      <c r="AK675" s="77"/>
      <c r="AL675" s="77"/>
      <c r="AM675" s="77"/>
      <c r="AN675" s="77"/>
      <c r="AO675" s="77"/>
      <c r="AP675" s="77"/>
      <c r="AQ675" s="77"/>
      <c r="AR675" s="77"/>
      <c r="AS675" s="77"/>
      <c r="AT675" s="77"/>
      <c r="AU675" s="77"/>
      <c r="AV675" s="77"/>
      <c r="AW675" s="77"/>
      <c r="AX675" s="77"/>
      <c r="AY675" s="77"/>
      <c r="AZ675" s="77"/>
      <c r="BA675" s="77"/>
      <c r="BB675" s="77"/>
      <c r="BC675" s="77"/>
      <c r="BD675" s="77"/>
      <c r="BE675" s="77"/>
      <c r="BF675" s="77"/>
      <c r="BG675" s="77"/>
      <c r="BH675" s="77"/>
      <c r="BI675" s="77"/>
      <c r="BJ675" s="77"/>
      <c r="BK675" s="77"/>
      <c r="BL675" s="77"/>
      <c r="BM675" s="77"/>
      <c r="BN675" s="77"/>
      <c r="BO675" s="77"/>
      <c r="BP675" s="77"/>
      <c r="BQ675" s="77"/>
      <c r="BR675" s="77"/>
      <c r="BS675" s="77"/>
      <c r="BT675" s="77"/>
      <c r="BU675" s="77"/>
      <c r="BV675" s="77"/>
      <c r="BW675" s="77"/>
      <c r="BX675" s="77"/>
      <c r="BY675" s="77"/>
      <c r="BZ675" s="77"/>
      <c r="CA675" s="77"/>
      <c r="CB675" s="77"/>
      <c r="CC675" s="77"/>
      <c r="CD675" s="77"/>
      <c r="CE675" s="77"/>
      <c r="CF675" s="77"/>
      <c r="CG675" s="77"/>
      <c r="CH675" s="77"/>
      <c r="CI675" s="77"/>
      <c r="CJ675" s="77"/>
      <c r="CK675" s="77"/>
      <c r="CL675" s="77"/>
    </row>
    <row r="676" spans="2:90" x14ac:dyDescent="0.4">
      <c r="B676" s="8" t="str">
        <f>B649</f>
        <v>(Primary label)</v>
      </c>
      <c r="D676" t="s">
        <v>1007</v>
      </c>
      <c r="E676" s="8" t="str">
        <f t="shared" si="681"/>
        <v>676 SUBCLIENT-PV</v>
      </c>
      <c r="G676" t="s">
        <v>332</v>
      </c>
      <c r="S676" s="72"/>
      <c r="T676" s="72"/>
      <c r="U676" s="72"/>
      <c r="V676" s="72"/>
      <c r="W676" s="72"/>
      <c r="X676" s="72"/>
      <c r="Y676" s="72"/>
      <c r="Z676" s="72"/>
      <c r="AA676" s="72"/>
      <c r="AB676" s="72"/>
      <c r="AC676" s="72"/>
      <c r="AD676" s="72"/>
      <c r="AE676" s="72"/>
      <c r="AF676" s="72"/>
      <c r="AG676" s="72"/>
      <c r="AH676" s="72"/>
      <c r="AI676" s="72"/>
      <c r="AJ676" s="72"/>
      <c r="AK676" s="72"/>
      <c r="AL676" s="72"/>
      <c r="AM676" s="72"/>
      <c r="AN676" s="72"/>
      <c r="AO676" s="72"/>
      <c r="AP676" s="72"/>
      <c r="AQ676" s="72"/>
      <c r="AR676" s="72"/>
      <c r="AS676" s="72"/>
      <c r="AT676" s="72"/>
      <c r="AU676" s="72"/>
      <c r="AV676" s="72"/>
      <c r="AW676" s="72"/>
      <c r="AX676" s="72"/>
      <c r="AY676" s="72"/>
      <c r="AZ676" s="72"/>
      <c r="BA676" s="72"/>
      <c r="BB676" s="72"/>
      <c r="BC676" s="72"/>
      <c r="BD676" s="72"/>
      <c r="BE676" s="72"/>
      <c r="BF676" s="72"/>
      <c r="BG676" s="72"/>
      <c r="BH676" s="72"/>
      <c r="BI676" s="72"/>
      <c r="BJ676" s="72"/>
      <c r="BK676" s="72"/>
      <c r="BL676" s="72"/>
      <c r="BM676" s="72"/>
      <c r="BN676" s="72"/>
      <c r="BO676" s="72"/>
      <c r="BP676" s="72"/>
      <c r="BQ676" s="72"/>
      <c r="BR676" s="72"/>
      <c r="BS676" s="72"/>
      <c r="BT676" s="72"/>
      <c r="BU676" s="72"/>
      <c r="BV676" s="72"/>
      <c r="BW676" s="72"/>
      <c r="BX676" s="72"/>
      <c r="BY676" s="72"/>
      <c r="BZ676" s="72"/>
      <c r="CA676" s="72"/>
      <c r="CB676" s="72"/>
      <c r="CC676" s="72"/>
      <c r="CD676" s="72"/>
      <c r="CE676" s="72"/>
      <c r="CF676" s="72"/>
      <c r="CG676" s="72"/>
      <c r="CH676" s="72"/>
      <c r="CI676" s="72"/>
      <c r="CJ676" s="72"/>
      <c r="CK676" s="72"/>
      <c r="CL676" s="72"/>
    </row>
    <row r="677" spans="2:90" x14ac:dyDescent="0.4">
      <c r="B677" s="235" t="str">
        <f>IFERROR(SUBSTITUTE(B657,":",""),"no unit")</f>
        <v>Firm</v>
      </c>
      <c r="D677" t="s">
        <v>1007</v>
      </c>
      <c r="E677" s="8" t="str">
        <f t="shared" si="681"/>
        <v>677 SUBCLIENT-PV</v>
      </c>
      <c r="G677" t="s">
        <v>332</v>
      </c>
      <c r="S677" s="72"/>
      <c r="T677" s="72"/>
      <c r="U677" s="72"/>
      <c r="V677" s="72"/>
      <c r="W677" s="72"/>
      <c r="X677" s="72"/>
      <c r="Y677" s="72"/>
      <c r="Z677" s="72"/>
      <c r="AA677" s="72"/>
      <c r="AB677" s="72"/>
      <c r="AC677" s="72"/>
      <c r="AD677" s="72"/>
      <c r="AE677" s="72"/>
      <c r="AF677" s="72"/>
      <c r="AG677" s="72"/>
      <c r="AH677" s="72"/>
      <c r="AI677" s="72"/>
      <c r="AJ677" s="72"/>
      <c r="AK677" s="72"/>
      <c r="AL677" s="72"/>
      <c r="AM677" s="72"/>
      <c r="AN677" s="72"/>
      <c r="AO677" s="72"/>
      <c r="AP677" s="72"/>
      <c r="AQ677" s="72"/>
      <c r="AR677" s="72"/>
      <c r="AS677" s="72"/>
      <c r="AT677" s="72"/>
      <c r="AU677" s="72"/>
      <c r="AV677" s="72"/>
      <c r="AW677" s="72"/>
      <c r="AX677" s="72"/>
      <c r="AY677" s="72"/>
      <c r="AZ677" s="72"/>
      <c r="BA677" s="72"/>
      <c r="BB677" s="72"/>
      <c r="BC677" s="72"/>
      <c r="BD677" s="72"/>
      <c r="BE677" s="72"/>
      <c r="BF677" s="72"/>
      <c r="BG677" s="72"/>
      <c r="BH677" s="72"/>
      <c r="BI677" s="72"/>
      <c r="BJ677" s="72"/>
      <c r="BK677" s="72"/>
      <c r="BL677" s="72"/>
      <c r="BM677" s="72"/>
      <c r="BN677" s="72"/>
      <c r="BO677" s="72"/>
      <c r="BP677" s="72"/>
      <c r="BQ677" s="72"/>
      <c r="BR677" s="72"/>
      <c r="BS677" s="72"/>
      <c r="BT677" s="72"/>
      <c r="BU677" s="72"/>
      <c r="BV677" s="72"/>
      <c r="BW677" s="72"/>
      <c r="BX677" s="72"/>
      <c r="BY677" s="72"/>
      <c r="BZ677" s="72"/>
      <c r="CA677" s="72"/>
      <c r="CB677" s="72"/>
      <c r="CC677" s="72"/>
      <c r="CD677" s="72"/>
      <c r="CE677" s="72"/>
      <c r="CF677" s="72"/>
      <c r="CG677" s="72"/>
      <c r="CH677" s="72"/>
      <c r="CI677" s="72"/>
      <c r="CJ677" s="72"/>
      <c r="CK677" s="72"/>
      <c r="CL677" s="72"/>
    </row>
    <row r="678" spans="2:90" x14ac:dyDescent="0.4">
      <c r="B678" s="8" t="str">
        <f t="shared" ref="B678:B683" si="700">B651</f>
        <v>Primary revenue driver</v>
      </c>
      <c r="D678" t="s">
        <v>1007</v>
      </c>
      <c r="E678" s="8" t="str">
        <f t="shared" si="681"/>
        <v>678 SUBCLIENT-PV</v>
      </c>
      <c r="G678" t="s">
        <v>332</v>
      </c>
      <c r="K678" s="53"/>
      <c r="L678" s="53"/>
      <c r="M678" s="53"/>
      <c r="N678" s="53"/>
      <c r="O678" s="53"/>
      <c r="P678" s="53"/>
      <c r="R678" s="24"/>
      <c r="S678" s="199" t="str">
        <f t="shared" ref="S678:CD678" si="701">ADDRESS(ROW(S674),COLUMN(S674))</f>
        <v>$S$674</v>
      </c>
      <c r="T678" s="199" t="str">
        <f t="shared" si="701"/>
        <v>$T$674</v>
      </c>
      <c r="U678" s="199" t="str">
        <f t="shared" si="701"/>
        <v>$U$674</v>
      </c>
      <c r="V678" s="199" t="str">
        <f t="shared" si="701"/>
        <v>$V$674</v>
      </c>
      <c r="W678" s="199" t="str">
        <f t="shared" si="701"/>
        <v>$W$674</v>
      </c>
      <c r="X678" s="199" t="str">
        <f t="shared" si="701"/>
        <v>$X$674</v>
      </c>
      <c r="Y678" s="199" t="str">
        <f t="shared" si="701"/>
        <v>$Y$674</v>
      </c>
      <c r="Z678" s="199" t="str">
        <f t="shared" si="701"/>
        <v>$Z$674</v>
      </c>
      <c r="AA678" s="199" t="str">
        <f t="shared" si="701"/>
        <v>$AA$674</v>
      </c>
      <c r="AB678" s="199" t="str">
        <f t="shared" si="701"/>
        <v>$AB$674</v>
      </c>
      <c r="AC678" s="199" t="str">
        <f t="shared" si="701"/>
        <v>$AC$674</v>
      </c>
      <c r="AD678" s="199" t="str">
        <f t="shared" si="701"/>
        <v>$AD$674</v>
      </c>
      <c r="AE678" s="199" t="str">
        <f t="shared" si="701"/>
        <v>$AE$674</v>
      </c>
      <c r="AF678" s="199" t="str">
        <f t="shared" si="701"/>
        <v>$AF$674</v>
      </c>
      <c r="AG678" s="199" t="str">
        <f t="shared" si="701"/>
        <v>$AG$674</v>
      </c>
      <c r="AH678" s="199" t="str">
        <f t="shared" si="701"/>
        <v>$AH$674</v>
      </c>
      <c r="AI678" s="199" t="str">
        <f t="shared" si="701"/>
        <v>$AI$674</v>
      </c>
      <c r="AJ678" s="199" t="str">
        <f t="shared" si="701"/>
        <v>$AJ$674</v>
      </c>
      <c r="AK678" s="199" t="str">
        <f t="shared" si="701"/>
        <v>$AK$674</v>
      </c>
      <c r="AL678" s="199" t="str">
        <f t="shared" si="701"/>
        <v>$AL$674</v>
      </c>
      <c r="AM678" s="199" t="str">
        <f t="shared" si="701"/>
        <v>$AM$674</v>
      </c>
      <c r="AN678" s="199" t="str">
        <f t="shared" si="701"/>
        <v>$AN$674</v>
      </c>
      <c r="AO678" s="199" t="str">
        <f t="shared" si="701"/>
        <v>$AO$674</v>
      </c>
      <c r="AP678" s="199" t="str">
        <f t="shared" si="701"/>
        <v>$AP$674</v>
      </c>
      <c r="AQ678" s="199" t="str">
        <f t="shared" si="701"/>
        <v>$AQ$674</v>
      </c>
      <c r="AR678" s="199" t="str">
        <f t="shared" si="701"/>
        <v>$AR$674</v>
      </c>
      <c r="AS678" s="199" t="str">
        <f t="shared" si="701"/>
        <v>$AS$674</v>
      </c>
      <c r="AT678" s="199" t="str">
        <f t="shared" si="701"/>
        <v>$AT$674</v>
      </c>
      <c r="AU678" s="199" t="str">
        <f t="shared" si="701"/>
        <v>$AU$674</v>
      </c>
      <c r="AV678" s="199" t="str">
        <f t="shared" si="701"/>
        <v>$AV$674</v>
      </c>
      <c r="AW678" s="199" t="str">
        <f t="shared" si="701"/>
        <v>$AW$674</v>
      </c>
      <c r="AX678" s="199" t="str">
        <f t="shared" si="701"/>
        <v>$AX$674</v>
      </c>
      <c r="AY678" s="199" t="str">
        <f t="shared" si="701"/>
        <v>$AY$674</v>
      </c>
      <c r="AZ678" s="199" t="str">
        <f t="shared" si="701"/>
        <v>$AZ$674</v>
      </c>
      <c r="BA678" s="199" t="str">
        <f t="shared" si="701"/>
        <v>$BA$674</v>
      </c>
      <c r="BB678" s="199" t="str">
        <f t="shared" si="701"/>
        <v>$BB$674</v>
      </c>
      <c r="BC678" s="199" t="str">
        <f t="shared" si="701"/>
        <v>$BC$674</v>
      </c>
      <c r="BD678" s="199" t="str">
        <f t="shared" si="701"/>
        <v>$BD$674</v>
      </c>
      <c r="BE678" s="199" t="str">
        <f t="shared" si="701"/>
        <v>$BE$674</v>
      </c>
      <c r="BF678" s="199" t="str">
        <f t="shared" si="701"/>
        <v>$BF$674</v>
      </c>
      <c r="BG678" s="199" t="str">
        <f t="shared" si="701"/>
        <v>$BG$674</v>
      </c>
      <c r="BH678" s="199" t="str">
        <f t="shared" si="701"/>
        <v>$BH$674</v>
      </c>
      <c r="BI678" s="199" t="str">
        <f t="shared" si="701"/>
        <v>$BI$674</v>
      </c>
      <c r="BJ678" s="199" t="str">
        <f t="shared" si="701"/>
        <v>$BJ$674</v>
      </c>
      <c r="BK678" s="199" t="str">
        <f t="shared" si="701"/>
        <v>$BK$674</v>
      </c>
      <c r="BL678" s="199" t="str">
        <f t="shared" si="701"/>
        <v>$BL$674</v>
      </c>
      <c r="BM678" s="199" t="str">
        <f t="shared" si="701"/>
        <v>$BM$674</v>
      </c>
      <c r="BN678" s="199" t="str">
        <f t="shared" si="701"/>
        <v>$BN$674</v>
      </c>
      <c r="BO678" s="199" t="str">
        <f t="shared" si="701"/>
        <v>$BO$674</v>
      </c>
      <c r="BP678" s="199" t="str">
        <f t="shared" si="701"/>
        <v>$BP$674</v>
      </c>
      <c r="BQ678" s="199" t="str">
        <f t="shared" si="701"/>
        <v>$BQ$674</v>
      </c>
      <c r="BR678" s="199" t="str">
        <f t="shared" si="701"/>
        <v>$BR$674</v>
      </c>
      <c r="BS678" s="199" t="str">
        <f t="shared" si="701"/>
        <v>$BS$674</v>
      </c>
      <c r="BT678" s="199" t="str">
        <f t="shared" si="701"/>
        <v>$BT$674</v>
      </c>
      <c r="BU678" s="199" t="str">
        <f t="shared" si="701"/>
        <v>$BU$674</v>
      </c>
      <c r="BV678" s="199" t="str">
        <f t="shared" si="701"/>
        <v>$BV$674</v>
      </c>
      <c r="BW678" s="199" t="str">
        <f t="shared" si="701"/>
        <v>$BW$674</v>
      </c>
      <c r="BX678" s="199" t="str">
        <f t="shared" si="701"/>
        <v>$BX$674</v>
      </c>
      <c r="BY678" s="199" t="str">
        <f t="shared" si="701"/>
        <v>$BY$674</v>
      </c>
      <c r="BZ678" s="199" t="str">
        <f t="shared" si="701"/>
        <v>$BZ$674</v>
      </c>
      <c r="CA678" s="199" t="str">
        <f t="shared" si="701"/>
        <v>$CA$674</v>
      </c>
      <c r="CB678" s="199" t="str">
        <f t="shared" si="701"/>
        <v>$CB$674</v>
      </c>
      <c r="CC678" s="199" t="str">
        <f t="shared" si="701"/>
        <v>$CC$674</v>
      </c>
      <c r="CD678" s="199" t="str">
        <f t="shared" si="701"/>
        <v>$CD$674</v>
      </c>
      <c r="CE678" s="199" t="str">
        <f t="shared" ref="CE678:CL678" si="702">ADDRESS(ROW(CE674),COLUMN(CE674))</f>
        <v>$CE$674</v>
      </c>
      <c r="CF678" s="199" t="str">
        <f t="shared" si="702"/>
        <v>$CF$674</v>
      </c>
      <c r="CG678" s="199" t="str">
        <f t="shared" si="702"/>
        <v>$CG$674</v>
      </c>
      <c r="CH678" s="199" t="str">
        <f t="shared" si="702"/>
        <v>$CH$674</v>
      </c>
      <c r="CI678" s="199" t="str">
        <f t="shared" si="702"/>
        <v>$CI$674</v>
      </c>
      <c r="CJ678" s="199" t="str">
        <f t="shared" si="702"/>
        <v>$CJ$674</v>
      </c>
      <c r="CK678" s="199" t="str">
        <f t="shared" si="702"/>
        <v>$CK$674</v>
      </c>
      <c r="CL678" s="199" t="str">
        <f t="shared" si="702"/>
        <v>$CL$674</v>
      </c>
    </row>
    <row r="679" spans="2:90" x14ac:dyDescent="0.4">
      <c r="B679" s="8" t="str">
        <f t="shared" si="700"/>
        <v>Primary volume driver</v>
      </c>
      <c r="D679" t="s">
        <v>1007</v>
      </c>
      <c r="E679" s="8" t="str">
        <f t="shared" si="681"/>
        <v>679 SUBCLIENT-PV</v>
      </c>
      <c r="G679" t="s">
        <v>332</v>
      </c>
      <c r="H679" s="12"/>
      <c r="I679" s="60"/>
      <c r="J679" s="60"/>
      <c r="K679" s="34"/>
      <c r="L679" s="34"/>
      <c r="M679" s="34"/>
      <c r="N679" s="34"/>
      <c r="O679" s="34"/>
      <c r="P679" s="34"/>
      <c r="R679" s="15"/>
      <c r="S679" s="76" t="str">
        <f t="shared" ref="S679:CD679" si="703">S652</f>
        <v>S$13</v>
      </c>
      <c r="T679" s="76" t="str">
        <f t="shared" si="703"/>
        <v>T$13</v>
      </c>
      <c r="U679" s="76" t="str">
        <f t="shared" si="703"/>
        <v>U$13</v>
      </c>
      <c r="V679" s="76" t="str">
        <f t="shared" si="703"/>
        <v>V$13</v>
      </c>
      <c r="W679" s="76" t="str">
        <f t="shared" si="703"/>
        <v>W$13</v>
      </c>
      <c r="X679" s="76" t="str">
        <f t="shared" si="703"/>
        <v>X$13</v>
      </c>
      <c r="Y679" s="76" t="str">
        <f t="shared" si="703"/>
        <v>Y$13</v>
      </c>
      <c r="Z679" s="76" t="str">
        <f t="shared" si="703"/>
        <v>Z$13</v>
      </c>
      <c r="AA679" s="76" t="str">
        <f t="shared" si="703"/>
        <v>AA$13</v>
      </c>
      <c r="AB679" s="76" t="str">
        <f t="shared" si="703"/>
        <v>AB$13</v>
      </c>
      <c r="AC679" s="76" t="str">
        <f t="shared" si="703"/>
        <v>AC$13</v>
      </c>
      <c r="AD679" s="76" t="str">
        <f t="shared" si="703"/>
        <v>AD$13</v>
      </c>
      <c r="AE679" s="76" t="str">
        <f t="shared" si="703"/>
        <v>AE$13</v>
      </c>
      <c r="AF679" s="76" t="str">
        <f t="shared" si="703"/>
        <v>AF$13</v>
      </c>
      <c r="AG679" s="76" t="str">
        <f t="shared" si="703"/>
        <v>AG$13</v>
      </c>
      <c r="AH679" s="76" t="str">
        <f t="shared" si="703"/>
        <v>AH$13</v>
      </c>
      <c r="AI679" s="76" t="str">
        <f t="shared" si="703"/>
        <v>AI$13</v>
      </c>
      <c r="AJ679" s="76" t="str">
        <f t="shared" si="703"/>
        <v>AJ$13</v>
      </c>
      <c r="AK679" s="76" t="str">
        <f t="shared" si="703"/>
        <v>AK$13</v>
      </c>
      <c r="AL679" s="76" t="str">
        <f t="shared" si="703"/>
        <v>AL$13</v>
      </c>
      <c r="AM679" s="76" t="str">
        <f t="shared" si="703"/>
        <v>AM$13</v>
      </c>
      <c r="AN679" s="76" t="str">
        <f t="shared" si="703"/>
        <v>AN$13</v>
      </c>
      <c r="AO679" s="76" t="str">
        <f t="shared" si="703"/>
        <v>AO$13</v>
      </c>
      <c r="AP679" s="76" t="str">
        <f t="shared" si="703"/>
        <v>AP$13</v>
      </c>
      <c r="AQ679" s="76" t="str">
        <f t="shared" si="703"/>
        <v>AQ$13</v>
      </c>
      <c r="AR679" s="76" t="str">
        <f t="shared" si="703"/>
        <v>AR$13</v>
      </c>
      <c r="AS679" s="76" t="str">
        <f t="shared" si="703"/>
        <v>AS$13</v>
      </c>
      <c r="AT679" s="76" t="str">
        <f t="shared" si="703"/>
        <v>AT$13</v>
      </c>
      <c r="AU679" s="76" t="str">
        <f t="shared" si="703"/>
        <v>AU$13</v>
      </c>
      <c r="AV679" s="76" t="str">
        <f t="shared" si="703"/>
        <v>AV$13</v>
      </c>
      <c r="AW679" s="76" t="str">
        <f t="shared" si="703"/>
        <v>AW$13</v>
      </c>
      <c r="AX679" s="76" t="str">
        <f t="shared" si="703"/>
        <v>AX$13</v>
      </c>
      <c r="AY679" s="76" t="str">
        <f t="shared" si="703"/>
        <v>AY$13</v>
      </c>
      <c r="AZ679" s="76" t="str">
        <f t="shared" si="703"/>
        <v>AZ$13</v>
      </c>
      <c r="BA679" s="76" t="str">
        <f t="shared" si="703"/>
        <v>BA$13</v>
      </c>
      <c r="BB679" s="76" t="str">
        <f t="shared" si="703"/>
        <v>BB$13</v>
      </c>
      <c r="BC679" s="76" t="str">
        <f t="shared" si="703"/>
        <v>BC$13</v>
      </c>
      <c r="BD679" s="76" t="str">
        <f t="shared" si="703"/>
        <v>BD$13</v>
      </c>
      <c r="BE679" s="76" t="str">
        <f t="shared" si="703"/>
        <v>BE$13</v>
      </c>
      <c r="BF679" s="76" t="str">
        <f t="shared" si="703"/>
        <v>BF$13</v>
      </c>
      <c r="BG679" s="76" t="str">
        <f t="shared" si="703"/>
        <v>BG$13</v>
      </c>
      <c r="BH679" s="76" t="str">
        <f t="shared" si="703"/>
        <v>BH$13</v>
      </c>
      <c r="BI679" s="76" t="str">
        <f t="shared" si="703"/>
        <v>BI$13</v>
      </c>
      <c r="BJ679" s="76" t="str">
        <f t="shared" si="703"/>
        <v>BJ$13</v>
      </c>
      <c r="BK679" s="76" t="str">
        <f t="shared" si="703"/>
        <v>BK$13</v>
      </c>
      <c r="BL679" s="76" t="str">
        <f t="shared" si="703"/>
        <v>BL$13</v>
      </c>
      <c r="BM679" s="76" t="str">
        <f t="shared" si="703"/>
        <v>BM$13</v>
      </c>
      <c r="BN679" s="76" t="str">
        <f t="shared" si="703"/>
        <v>BN$13</v>
      </c>
      <c r="BO679" s="76" t="str">
        <f t="shared" si="703"/>
        <v>BO$13</v>
      </c>
      <c r="BP679" s="76" t="str">
        <f t="shared" si="703"/>
        <v>BP$13</v>
      </c>
      <c r="BQ679" s="76" t="str">
        <f t="shared" si="703"/>
        <v>BQ$13</v>
      </c>
      <c r="BR679" s="76" t="str">
        <f t="shared" si="703"/>
        <v>BR$13</v>
      </c>
      <c r="BS679" s="76" t="str">
        <f t="shared" si="703"/>
        <v>BS$13</v>
      </c>
      <c r="BT679" s="76" t="str">
        <f t="shared" si="703"/>
        <v>BT$13</v>
      </c>
      <c r="BU679" s="76" t="str">
        <f t="shared" si="703"/>
        <v>BU$13</v>
      </c>
      <c r="BV679" s="76" t="str">
        <f t="shared" si="703"/>
        <v>BV$13</v>
      </c>
      <c r="BW679" s="76" t="str">
        <f t="shared" si="703"/>
        <v>BW$13</v>
      </c>
      <c r="BX679" s="76" t="str">
        <f t="shared" si="703"/>
        <v>BX$13</v>
      </c>
      <c r="BY679" s="76" t="str">
        <f t="shared" si="703"/>
        <v>BY$13</v>
      </c>
      <c r="BZ679" s="76" t="str">
        <f t="shared" si="703"/>
        <v>BZ$13</v>
      </c>
      <c r="CA679" s="76" t="str">
        <f t="shared" si="703"/>
        <v>CA$13</v>
      </c>
      <c r="CB679" s="76" t="str">
        <f t="shared" si="703"/>
        <v>CB$13</v>
      </c>
      <c r="CC679" s="76" t="str">
        <f t="shared" si="703"/>
        <v>CC$13</v>
      </c>
      <c r="CD679" s="76" t="str">
        <f t="shared" si="703"/>
        <v>CD$13</v>
      </c>
      <c r="CE679" s="76" t="str">
        <f t="shared" ref="CE679:CL679" si="704">CE652</f>
        <v>CE$13</v>
      </c>
      <c r="CF679" s="76" t="str">
        <f t="shared" si="704"/>
        <v>CF$13</v>
      </c>
      <c r="CG679" s="76" t="str">
        <f t="shared" si="704"/>
        <v>CG$13</v>
      </c>
      <c r="CH679" s="76" t="str">
        <f t="shared" si="704"/>
        <v>CH$13</v>
      </c>
      <c r="CI679" s="76" t="str">
        <f t="shared" si="704"/>
        <v>CI$13</v>
      </c>
      <c r="CJ679" s="76" t="str">
        <f t="shared" si="704"/>
        <v>CJ$13</v>
      </c>
      <c r="CK679" s="76" t="str">
        <f t="shared" si="704"/>
        <v>CK$13</v>
      </c>
      <c r="CL679" s="76" t="str">
        <f t="shared" si="704"/>
        <v>CL$13</v>
      </c>
    </row>
    <row r="680" spans="2:90" x14ac:dyDescent="0.4">
      <c r="B680" s="8" t="str">
        <f t="shared" si="700"/>
        <v>(Secondary label)</v>
      </c>
      <c r="D680" t="s">
        <v>1007</v>
      </c>
      <c r="E680" s="8" t="str">
        <f t="shared" si="681"/>
        <v>680 SUBCLIENT-PV</v>
      </c>
      <c r="G680" t="s">
        <v>332</v>
      </c>
      <c r="H680" s="12"/>
      <c r="I680" s="60"/>
      <c r="J680" s="60"/>
      <c r="K680" s="15"/>
      <c r="L680" s="15"/>
      <c r="M680" s="15"/>
      <c r="N680" s="15"/>
      <c r="O680" s="15"/>
      <c r="P680" s="15"/>
      <c r="R680" s="15"/>
      <c r="S680" s="76"/>
      <c r="T680" s="76"/>
      <c r="U680" s="76"/>
      <c r="V680" s="76"/>
      <c r="W680" s="76"/>
      <c r="X680" s="76"/>
      <c r="Y680" s="76"/>
      <c r="Z680" s="76"/>
      <c r="AA680" s="76"/>
      <c r="AB680" s="76"/>
      <c r="AC680" s="76"/>
      <c r="AD680" s="76"/>
      <c r="AE680" s="76"/>
      <c r="AF680" s="76"/>
      <c r="AG680" s="76"/>
      <c r="AH680" s="76"/>
      <c r="AI680" s="76"/>
      <c r="AJ680" s="76"/>
      <c r="AK680" s="76"/>
      <c r="AL680" s="76"/>
      <c r="AM680" s="76"/>
      <c r="AN680" s="76"/>
      <c r="AO680" s="76"/>
      <c r="AP680" s="76"/>
      <c r="AQ680" s="76"/>
      <c r="AR680" s="76"/>
      <c r="AS680" s="76"/>
      <c r="AT680" s="76"/>
      <c r="AU680" s="76"/>
      <c r="AV680" s="76"/>
      <c r="AW680" s="76"/>
      <c r="AX680" s="76"/>
      <c r="AY680" s="76"/>
      <c r="AZ680" s="76"/>
      <c r="BA680" s="76"/>
      <c r="BB680" s="76"/>
      <c r="BC680" s="76"/>
      <c r="BD680" s="76"/>
      <c r="BE680" s="76"/>
      <c r="BF680" s="76"/>
      <c r="BG680" s="76"/>
      <c r="BH680" s="76"/>
      <c r="BI680" s="76"/>
      <c r="BJ680" s="76"/>
      <c r="BK680" s="76"/>
      <c r="BL680" s="76"/>
      <c r="BM680" s="76"/>
      <c r="BN680" s="76"/>
      <c r="BO680" s="76"/>
      <c r="BP680" s="76"/>
      <c r="BQ680" s="76"/>
      <c r="BR680" s="76"/>
      <c r="BS680" s="76"/>
      <c r="BT680" s="76"/>
      <c r="BU680" s="76"/>
      <c r="BV680" s="76"/>
      <c r="BW680" s="76"/>
      <c r="BX680" s="76"/>
      <c r="BY680" s="76"/>
      <c r="BZ680" s="76"/>
      <c r="CA680" s="76"/>
      <c r="CB680" s="76"/>
      <c r="CC680" s="76"/>
      <c r="CD680" s="76"/>
      <c r="CE680" s="76"/>
      <c r="CF680" s="76"/>
      <c r="CG680" s="76"/>
      <c r="CH680" s="76"/>
      <c r="CI680" s="76"/>
      <c r="CJ680" s="76"/>
      <c r="CK680" s="76"/>
      <c r="CL680" s="76"/>
    </row>
    <row r="681" spans="2:90" x14ac:dyDescent="0.4">
      <c r="B681" s="8" t="str">
        <f t="shared" si="700"/>
        <v xml:space="preserve">secondary unit </v>
      </c>
      <c r="D681" t="s">
        <v>1007</v>
      </c>
      <c r="E681" s="8" t="str">
        <f t="shared" si="681"/>
        <v>681 SUBCLIENT-PV</v>
      </c>
      <c r="G681" t="s">
        <v>332</v>
      </c>
      <c r="H681" s="12"/>
      <c r="I681" s="60"/>
      <c r="J681" s="60"/>
      <c r="K681" s="15"/>
      <c r="L681" s="15"/>
      <c r="M681" s="15"/>
      <c r="N681" s="15"/>
      <c r="O681" s="15"/>
      <c r="P681" s="15"/>
      <c r="R681" s="15"/>
      <c r="S681" s="76"/>
      <c r="T681" s="76"/>
      <c r="U681" s="76"/>
      <c r="V681" s="76"/>
      <c r="W681" s="76"/>
      <c r="X681" s="76"/>
      <c r="Y681" s="76"/>
      <c r="Z681" s="76"/>
      <c r="AA681" s="76"/>
      <c r="AB681" s="76"/>
      <c r="AC681" s="76"/>
      <c r="AD681" s="76"/>
      <c r="AE681" s="76"/>
      <c r="AF681" s="76"/>
      <c r="AG681" s="76"/>
      <c r="AH681" s="76"/>
      <c r="AI681" s="76"/>
      <c r="AJ681" s="76"/>
      <c r="AK681" s="76"/>
      <c r="AL681" s="76"/>
      <c r="AM681" s="76"/>
      <c r="AN681" s="76"/>
      <c r="AO681" s="76"/>
      <c r="AP681" s="76"/>
      <c r="AQ681" s="76"/>
      <c r="AR681" s="76"/>
      <c r="AS681" s="76"/>
      <c r="AT681" s="76"/>
      <c r="AU681" s="76"/>
      <c r="AV681" s="76"/>
      <c r="AW681" s="76"/>
      <c r="AX681" s="76"/>
      <c r="AY681" s="76"/>
      <c r="AZ681" s="76"/>
      <c r="BA681" s="76"/>
      <c r="BB681" s="76"/>
      <c r="BC681" s="76"/>
      <c r="BD681" s="76"/>
      <c r="BE681" s="76"/>
      <c r="BF681" s="76"/>
      <c r="BG681" s="76"/>
      <c r="BH681" s="76"/>
      <c r="BI681" s="76"/>
      <c r="BJ681" s="76"/>
      <c r="BK681" s="76"/>
      <c r="BL681" s="76"/>
      <c r="BM681" s="76"/>
      <c r="BN681" s="76"/>
      <c r="BO681" s="76"/>
      <c r="BP681" s="76"/>
      <c r="BQ681" s="76"/>
      <c r="BR681" s="76"/>
      <c r="BS681" s="76"/>
      <c r="BT681" s="76"/>
      <c r="BU681" s="76"/>
      <c r="BV681" s="76"/>
      <c r="BW681" s="76"/>
      <c r="BX681" s="76"/>
      <c r="BY681" s="76"/>
      <c r="BZ681" s="76"/>
      <c r="CA681" s="76"/>
      <c r="CB681" s="76"/>
      <c r="CC681" s="76"/>
      <c r="CD681" s="76"/>
      <c r="CE681" s="76"/>
      <c r="CF681" s="76"/>
      <c r="CG681" s="76"/>
      <c r="CH681" s="76"/>
      <c r="CI681" s="76"/>
      <c r="CJ681" s="76"/>
      <c r="CK681" s="76"/>
      <c r="CL681" s="76"/>
    </row>
    <row r="682" spans="2:90" x14ac:dyDescent="0.4">
      <c r="B682" s="8" t="str">
        <f t="shared" si="700"/>
        <v>Secondary revenue driver</v>
      </c>
      <c r="D682" t="s">
        <v>1007</v>
      </c>
      <c r="E682" s="8" t="str">
        <f t="shared" si="681"/>
        <v>682 SUBCLIENT-PV</v>
      </c>
      <c r="G682" t="s">
        <v>332</v>
      </c>
      <c r="H682" s="12"/>
      <c r="I682" s="60"/>
      <c r="J682" s="60"/>
      <c r="K682" s="15"/>
      <c r="L682" s="15"/>
      <c r="M682" s="15"/>
      <c r="N682" s="15"/>
      <c r="O682" s="15"/>
      <c r="P682" s="15"/>
      <c r="R682" s="15"/>
      <c r="S682" s="76"/>
      <c r="T682" s="76"/>
      <c r="U682" s="76"/>
      <c r="V682" s="76"/>
      <c r="W682" s="76"/>
      <c r="X682" s="76"/>
      <c r="Y682" s="76"/>
      <c r="Z682" s="76"/>
      <c r="AA682" s="76"/>
      <c r="AB682" s="76"/>
      <c r="AC682" s="76"/>
      <c r="AD682" s="76"/>
      <c r="AE682" s="76"/>
      <c r="AF682" s="76"/>
      <c r="AG682" s="76"/>
      <c r="AH682" s="76"/>
      <c r="AI682" s="76"/>
      <c r="AJ682" s="76"/>
      <c r="AK682" s="76"/>
      <c r="AL682" s="76"/>
      <c r="AM682" s="76"/>
      <c r="AN682" s="76"/>
      <c r="AO682" s="76"/>
      <c r="AP682" s="76"/>
      <c r="AQ682" s="76"/>
      <c r="AR682" s="76"/>
      <c r="AS682" s="76"/>
      <c r="AT682" s="76"/>
      <c r="AU682" s="76"/>
      <c r="AV682" s="76"/>
      <c r="AW682" s="76"/>
      <c r="AX682" s="76"/>
      <c r="AY682" s="76"/>
      <c r="AZ682" s="76"/>
      <c r="BA682" s="76"/>
      <c r="BB682" s="76"/>
      <c r="BC682" s="76"/>
      <c r="BD682" s="76"/>
      <c r="BE682" s="76"/>
      <c r="BF682" s="76"/>
      <c r="BG682" s="76"/>
      <c r="BH682" s="76"/>
      <c r="BI682" s="76"/>
      <c r="BJ682" s="76"/>
      <c r="BK682" s="76"/>
      <c r="BL682" s="76"/>
      <c r="BM682" s="76"/>
      <c r="BN682" s="76"/>
      <c r="BO682" s="76"/>
      <c r="BP682" s="76"/>
      <c r="BQ682" s="76"/>
      <c r="BR682" s="76"/>
      <c r="BS682" s="76"/>
      <c r="BT682" s="76"/>
      <c r="BU682" s="76"/>
      <c r="BV682" s="76"/>
      <c r="BW682" s="76"/>
      <c r="BX682" s="76"/>
      <c r="BY682" s="76"/>
      <c r="BZ682" s="76"/>
      <c r="CA682" s="76"/>
      <c r="CB682" s="76"/>
      <c r="CC682" s="76"/>
      <c r="CD682" s="76"/>
      <c r="CE682" s="76"/>
      <c r="CF682" s="76"/>
      <c r="CG682" s="76"/>
      <c r="CH682" s="76"/>
      <c r="CI682" s="76"/>
      <c r="CJ682" s="76"/>
      <c r="CK682" s="76"/>
      <c r="CL682" s="76"/>
    </row>
    <row r="683" spans="2:90" s="3" customFormat="1" x14ac:dyDescent="0.4">
      <c r="B683" s="89" t="str">
        <f t="shared" si="700"/>
        <v>Secondary volume driver</v>
      </c>
      <c r="D683" t="s">
        <v>1007</v>
      </c>
      <c r="E683" s="8" t="str">
        <f t="shared" si="681"/>
        <v>683 SUBCLIENT-PV</v>
      </c>
      <c r="G683" s="3" t="s">
        <v>332</v>
      </c>
      <c r="H683" s="90"/>
      <c r="I683" s="209"/>
      <c r="J683" s="209"/>
      <c r="K683" s="210"/>
      <c r="L683" s="210"/>
      <c r="M683" s="210"/>
      <c r="N683" s="210"/>
      <c r="O683" s="210"/>
      <c r="P683" s="210"/>
      <c r="R683" s="210"/>
      <c r="S683" s="199" t="str">
        <f t="shared" ref="S683:CD683" si="705">ADDRESS(ROW(S665),COLUMN(S665),2)</f>
        <v>S$665</v>
      </c>
      <c r="T683" s="199" t="str">
        <f t="shared" si="705"/>
        <v>T$665</v>
      </c>
      <c r="U683" s="199" t="str">
        <f t="shared" si="705"/>
        <v>U$665</v>
      </c>
      <c r="V683" s="199" t="str">
        <f t="shared" si="705"/>
        <v>V$665</v>
      </c>
      <c r="W683" s="199" t="str">
        <f t="shared" si="705"/>
        <v>W$665</v>
      </c>
      <c r="X683" s="199" t="str">
        <f t="shared" si="705"/>
        <v>X$665</v>
      </c>
      <c r="Y683" s="199" t="str">
        <f t="shared" si="705"/>
        <v>Y$665</v>
      </c>
      <c r="Z683" s="199" t="str">
        <f t="shared" si="705"/>
        <v>Z$665</v>
      </c>
      <c r="AA683" s="199" t="str">
        <f t="shared" si="705"/>
        <v>AA$665</v>
      </c>
      <c r="AB683" s="199" t="str">
        <f t="shared" si="705"/>
        <v>AB$665</v>
      </c>
      <c r="AC683" s="199" t="str">
        <f t="shared" si="705"/>
        <v>AC$665</v>
      </c>
      <c r="AD683" s="199" t="str">
        <f t="shared" si="705"/>
        <v>AD$665</v>
      </c>
      <c r="AE683" s="199" t="str">
        <f t="shared" si="705"/>
        <v>AE$665</v>
      </c>
      <c r="AF683" s="199" t="str">
        <f t="shared" si="705"/>
        <v>AF$665</v>
      </c>
      <c r="AG683" s="199" t="str">
        <f t="shared" si="705"/>
        <v>AG$665</v>
      </c>
      <c r="AH683" s="199" t="str">
        <f t="shared" si="705"/>
        <v>AH$665</v>
      </c>
      <c r="AI683" s="199" t="str">
        <f t="shared" si="705"/>
        <v>AI$665</v>
      </c>
      <c r="AJ683" s="199" t="str">
        <f t="shared" si="705"/>
        <v>AJ$665</v>
      </c>
      <c r="AK683" s="199" t="str">
        <f t="shared" si="705"/>
        <v>AK$665</v>
      </c>
      <c r="AL683" s="199" t="str">
        <f t="shared" si="705"/>
        <v>AL$665</v>
      </c>
      <c r="AM683" s="199" t="str">
        <f t="shared" si="705"/>
        <v>AM$665</v>
      </c>
      <c r="AN683" s="199" t="str">
        <f t="shared" si="705"/>
        <v>AN$665</v>
      </c>
      <c r="AO683" s="199" t="str">
        <f t="shared" si="705"/>
        <v>AO$665</v>
      </c>
      <c r="AP683" s="199" t="str">
        <f t="shared" si="705"/>
        <v>AP$665</v>
      </c>
      <c r="AQ683" s="199" t="str">
        <f t="shared" si="705"/>
        <v>AQ$665</v>
      </c>
      <c r="AR683" s="199" t="str">
        <f t="shared" si="705"/>
        <v>AR$665</v>
      </c>
      <c r="AS683" s="199" t="str">
        <f t="shared" si="705"/>
        <v>AS$665</v>
      </c>
      <c r="AT683" s="199" t="str">
        <f t="shared" si="705"/>
        <v>AT$665</v>
      </c>
      <c r="AU683" s="199" t="str">
        <f t="shared" si="705"/>
        <v>AU$665</v>
      </c>
      <c r="AV683" s="199" t="str">
        <f t="shared" si="705"/>
        <v>AV$665</v>
      </c>
      <c r="AW683" s="199" t="str">
        <f t="shared" si="705"/>
        <v>AW$665</v>
      </c>
      <c r="AX683" s="199" t="str">
        <f t="shared" si="705"/>
        <v>AX$665</v>
      </c>
      <c r="AY683" s="199" t="str">
        <f t="shared" si="705"/>
        <v>AY$665</v>
      </c>
      <c r="AZ683" s="199" t="str">
        <f t="shared" si="705"/>
        <v>AZ$665</v>
      </c>
      <c r="BA683" s="199" t="str">
        <f t="shared" si="705"/>
        <v>BA$665</v>
      </c>
      <c r="BB683" s="199" t="str">
        <f t="shared" si="705"/>
        <v>BB$665</v>
      </c>
      <c r="BC683" s="199" t="str">
        <f t="shared" si="705"/>
        <v>BC$665</v>
      </c>
      <c r="BD683" s="199" t="str">
        <f t="shared" si="705"/>
        <v>BD$665</v>
      </c>
      <c r="BE683" s="199" t="str">
        <f t="shared" si="705"/>
        <v>BE$665</v>
      </c>
      <c r="BF683" s="199" t="str">
        <f t="shared" si="705"/>
        <v>BF$665</v>
      </c>
      <c r="BG683" s="199" t="str">
        <f t="shared" si="705"/>
        <v>BG$665</v>
      </c>
      <c r="BH683" s="199" t="str">
        <f t="shared" si="705"/>
        <v>BH$665</v>
      </c>
      <c r="BI683" s="199" t="str">
        <f t="shared" si="705"/>
        <v>BI$665</v>
      </c>
      <c r="BJ683" s="199" t="str">
        <f t="shared" si="705"/>
        <v>BJ$665</v>
      </c>
      <c r="BK683" s="199" t="str">
        <f t="shared" si="705"/>
        <v>BK$665</v>
      </c>
      <c r="BL683" s="199" t="str">
        <f t="shared" si="705"/>
        <v>BL$665</v>
      </c>
      <c r="BM683" s="199" t="str">
        <f t="shared" si="705"/>
        <v>BM$665</v>
      </c>
      <c r="BN683" s="199" t="str">
        <f t="shared" si="705"/>
        <v>BN$665</v>
      </c>
      <c r="BO683" s="199" t="str">
        <f t="shared" si="705"/>
        <v>BO$665</v>
      </c>
      <c r="BP683" s="199" t="str">
        <f t="shared" si="705"/>
        <v>BP$665</v>
      </c>
      <c r="BQ683" s="199" t="str">
        <f t="shared" si="705"/>
        <v>BQ$665</v>
      </c>
      <c r="BR683" s="199" t="str">
        <f t="shared" si="705"/>
        <v>BR$665</v>
      </c>
      <c r="BS683" s="199" t="str">
        <f t="shared" si="705"/>
        <v>BS$665</v>
      </c>
      <c r="BT683" s="199" t="str">
        <f t="shared" si="705"/>
        <v>BT$665</v>
      </c>
      <c r="BU683" s="199" t="str">
        <f t="shared" si="705"/>
        <v>BU$665</v>
      </c>
      <c r="BV683" s="199" t="str">
        <f t="shared" si="705"/>
        <v>BV$665</v>
      </c>
      <c r="BW683" s="199" t="str">
        <f t="shared" si="705"/>
        <v>BW$665</v>
      </c>
      <c r="BX683" s="199" t="str">
        <f t="shared" si="705"/>
        <v>BX$665</v>
      </c>
      <c r="BY683" s="199" t="str">
        <f t="shared" si="705"/>
        <v>BY$665</v>
      </c>
      <c r="BZ683" s="199" t="str">
        <f t="shared" si="705"/>
        <v>BZ$665</v>
      </c>
      <c r="CA683" s="199" t="str">
        <f t="shared" si="705"/>
        <v>CA$665</v>
      </c>
      <c r="CB683" s="199" t="str">
        <f t="shared" si="705"/>
        <v>CB$665</v>
      </c>
      <c r="CC683" s="199" t="str">
        <f t="shared" si="705"/>
        <v>CC$665</v>
      </c>
      <c r="CD683" s="199" t="str">
        <f t="shared" si="705"/>
        <v>CD$665</v>
      </c>
      <c r="CE683" s="199" t="str">
        <f t="shared" ref="CE683:CL683" si="706">ADDRESS(ROW(CE665),COLUMN(CE665),2)</f>
        <v>CE$665</v>
      </c>
      <c r="CF683" s="199" t="str">
        <f t="shared" si="706"/>
        <v>CF$665</v>
      </c>
      <c r="CG683" s="199" t="str">
        <f t="shared" si="706"/>
        <v>CG$665</v>
      </c>
      <c r="CH683" s="199" t="str">
        <f t="shared" si="706"/>
        <v>CH$665</v>
      </c>
      <c r="CI683" s="199" t="str">
        <f t="shared" si="706"/>
        <v>CI$665</v>
      </c>
      <c r="CJ683" s="199" t="str">
        <f t="shared" si="706"/>
        <v>CJ$665</v>
      </c>
      <c r="CK683" s="199" t="str">
        <f t="shared" si="706"/>
        <v>CK$665</v>
      </c>
      <c r="CL683" s="199" t="str">
        <f t="shared" si="706"/>
        <v>CL$665</v>
      </c>
    </row>
    <row r="684" spans="2:90" x14ac:dyDescent="0.4">
      <c r="E684" s="8"/>
      <c r="H684" s="12"/>
      <c r="I684" s="60"/>
      <c r="J684" s="60"/>
      <c r="K684" s="15"/>
      <c r="L684" s="15"/>
      <c r="M684" s="15"/>
      <c r="N684" s="15"/>
      <c r="O684" s="15"/>
      <c r="P684" s="15"/>
      <c r="R684" s="15"/>
      <c r="S684" s="76"/>
      <c r="T684" s="76"/>
      <c r="U684" s="76"/>
      <c r="V684" s="76"/>
      <c r="W684" s="76"/>
      <c r="X684" s="76"/>
      <c r="Y684" s="76"/>
      <c r="Z684" s="76"/>
      <c r="AA684" s="76"/>
      <c r="AB684" s="76"/>
      <c r="AC684" s="76"/>
      <c r="AD684" s="76"/>
      <c r="AE684" s="76"/>
      <c r="AF684" s="76"/>
      <c r="AG684" s="76"/>
      <c r="AH684" s="76"/>
      <c r="AI684" s="76"/>
      <c r="AJ684" s="76"/>
      <c r="AK684" s="76"/>
      <c r="AL684" s="76"/>
      <c r="AM684" s="76"/>
      <c r="AN684" s="76"/>
      <c r="AO684" s="76"/>
      <c r="AP684" s="76"/>
      <c r="AQ684" s="76"/>
      <c r="AR684" s="76"/>
      <c r="AS684" s="76"/>
      <c r="AT684" s="76"/>
      <c r="AU684" s="76"/>
      <c r="AV684" s="76"/>
      <c r="AW684" s="76"/>
      <c r="AX684" s="76"/>
      <c r="AY684" s="76"/>
      <c r="AZ684" s="76"/>
      <c r="BA684" s="76"/>
      <c r="BB684" s="76"/>
      <c r="BC684" s="76"/>
      <c r="BD684" s="76"/>
      <c r="BE684" s="76"/>
      <c r="BF684" s="76"/>
      <c r="BG684" s="76"/>
      <c r="BH684" s="76"/>
      <c r="BI684" s="76"/>
      <c r="BJ684" s="76"/>
      <c r="BK684" s="76"/>
      <c r="BL684" s="76"/>
      <c r="BM684" s="76"/>
      <c r="BN684" s="76"/>
      <c r="BO684" s="76"/>
      <c r="BP684" s="76"/>
      <c r="BQ684" s="76"/>
      <c r="BR684" s="76"/>
      <c r="BS684" s="76"/>
      <c r="BT684" s="76"/>
      <c r="BU684" s="76"/>
      <c r="BV684" s="76"/>
      <c r="BW684" s="76"/>
      <c r="BX684" s="76"/>
      <c r="BY684" s="76"/>
      <c r="BZ684" s="76"/>
      <c r="CA684" s="76"/>
      <c r="CB684" s="76"/>
      <c r="CC684" s="76"/>
      <c r="CD684" s="76"/>
      <c r="CE684" s="76"/>
      <c r="CF684" s="76"/>
      <c r="CG684" s="76"/>
      <c r="CH684" s="76"/>
      <c r="CI684" s="76"/>
      <c r="CJ684" s="76"/>
      <c r="CK684" s="76"/>
      <c r="CL684" s="76"/>
    </row>
    <row r="685" spans="2:90" x14ac:dyDescent="0.4">
      <c r="E685" s="8"/>
      <c r="H685" s="12"/>
      <c r="I685" s="60"/>
      <c r="J685" s="60"/>
      <c r="K685" s="15"/>
      <c r="L685" s="15"/>
      <c r="M685" s="15"/>
      <c r="N685" s="15"/>
      <c r="O685" s="15"/>
      <c r="P685" s="15"/>
      <c r="R685" s="15"/>
      <c r="S685" s="76"/>
      <c r="T685" s="76"/>
      <c r="U685" s="76"/>
      <c r="V685" s="76"/>
      <c r="W685" s="76"/>
      <c r="X685" s="76"/>
      <c r="Y685" s="76"/>
      <c r="Z685" s="76"/>
      <c r="AA685" s="76"/>
      <c r="AB685" s="76"/>
      <c r="AC685" s="76"/>
      <c r="AD685" s="76"/>
      <c r="AE685" s="76"/>
      <c r="AF685" s="76"/>
      <c r="AG685" s="76"/>
      <c r="AH685" s="76"/>
      <c r="AI685" s="76"/>
      <c r="AJ685" s="76"/>
      <c r="AK685" s="76"/>
      <c r="AL685" s="76"/>
      <c r="AM685" s="76"/>
      <c r="AN685" s="76"/>
      <c r="AO685" s="76"/>
      <c r="AP685" s="76"/>
      <c r="AQ685" s="76"/>
      <c r="AR685" s="76"/>
      <c r="AS685" s="76"/>
      <c r="AT685" s="76"/>
      <c r="AU685" s="76"/>
      <c r="AV685" s="76"/>
      <c r="AW685" s="76"/>
      <c r="AX685" s="76"/>
      <c r="AY685" s="76"/>
      <c r="AZ685" s="76"/>
      <c r="BA685" s="76"/>
      <c r="BB685" s="76"/>
      <c r="BC685" s="76"/>
      <c r="BD685" s="76"/>
      <c r="BE685" s="76"/>
      <c r="BF685" s="76"/>
      <c r="BG685" s="76"/>
      <c r="BH685" s="76"/>
      <c r="BI685" s="76"/>
      <c r="BJ685" s="76"/>
      <c r="BK685" s="76"/>
      <c r="BL685" s="76"/>
      <c r="BM685" s="76"/>
      <c r="BN685" s="76"/>
      <c r="BO685" s="76"/>
      <c r="BP685" s="76"/>
      <c r="BQ685" s="76"/>
      <c r="BR685" s="76"/>
      <c r="BS685" s="76"/>
      <c r="BT685" s="76"/>
      <c r="BU685" s="76"/>
      <c r="BV685" s="76"/>
      <c r="BW685" s="76"/>
      <c r="BX685" s="76"/>
      <c r="BY685" s="76"/>
      <c r="BZ685" s="76"/>
      <c r="CA685" s="76"/>
      <c r="CB685" s="76"/>
      <c r="CC685" s="76"/>
      <c r="CD685" s="76"/>
      <c r="CE685" s="76"/>
      <c r="CF685" s="76"/>
      <c r="CG685" s="76"/>
      <c r="CH685" s="76"/>
      <c r="CI685" s="76"/>
      <c r="CJ685" s="76"/>
      <c r="CK685" s="76"/>
      <c r="CL685" s="76"/>
    </row>
    <row r="686" spans="2:90" x14ac:dyDescent="0.4">
      <c r="E686" s="8"/>
      <c r="H686" s="12"/>
      <c r="I686" s="60"/>
      <c r="J686" s="60"/>
      <c r="K686" s="15"/>
      <c r="L686" s="15"/>
      <c r="M686" s="15"/>
      <c r="N686" s="15"/>
      <c r="O686" s="15"/>
      <c r="P686" s="15"/>
      <c r="R686" s="15"/>
      <c r="S686" s="76"/>
      <c r="T686" s="76"/>
      <c r="U686" s="76"/>
      <c r="V686" s="76"/>
      <c r="W686" s="76"/>
      <c r="X686" s="76"/>
      <c r="Y686" s="76"/>
      <c r="Z686" s="76"/>
      <c r="AA686" s="76"/>
      <c r="AB686" s="76"/>
      <c r="AC686" s="76"/>
      <c r="AD686" s="76"/>
      <c r="AE686" s="76"/>
      <c r="AF686" s="76"/>
      <c r="AG686" s="76"/>
      <c r="AH686" s="76"/>
      <c r="AI686" s="76"/>
      <c r="AJ686" s="76"/>
      <c r="AK686" s="76"/>
      <c r="AL686" s="76"/>
      <c r="AM686" s="76"/>
      <c r="AN686" s="76"/>
      <c r="AO686" s="76"/>
      <c r="AP686" s="76"/>
      <c r="AQ686" s="76"/>
      <c r="AR686" s="76"/>
      <c r="AS686" s="76"/>
      <c r="AT686" s="76"/>
      <c r="AU686" s="76"/>
      <c r="AV686" s="76"/>
      <c r="AW686" s="76"/>
      <c r="AX686" s="76"/>
      <c r="AY686" s="76"/>
      <c r="AZ686" s="76"/>
      <c r="BA686" s="76"/>
      <c r="BB686" s="76"/>
      <c r="BC686" s="76"/>
      <c r="BD686" s="76"/>
      <c r="BE686" s="76"/>
      <c r="BF686" s="76"/>
      <c r="BG686" s="76"/>
      <c r="BH686" s="76"/>
      <c r="BI686" s="76"/>
      <c r="BJ686" s="76"/>
      <c r="BK686" s="76"/>
      <c r="BL686" s="76"/>
      <c r="BM686" s="76"/>
      <c r="BN686" s="76"/>
      <c r="BO686" s="76"/>
      <c r="BP686" s="76"/>
      <c r="BQ686" s="76"/>
      <c r="BR686" s="76"/>
      <c r="BS686" s="76"/>
      <c r="BT686" s="76"/>
      <c r="BU686" s="76"/>
      <c r="BV686" s="76"/>
      <c r="BW686" s="76"/>
      <c r="BX686" s="76"/>
      <c r="BY686" s="76"/>
      <c r="BZ686" s="76"/>
      <c r="CA686" s="76"/>
      <c r="CB686" s="76"/>
      <c r="CC686" s="76"/>
      <c r="CD686" s="76"/>
      <c r="CE686" s="76"/>
      <c r="CF686" s="76"/>
      <c r="CG686" s="76"/>
      <c r="CH686" s="76"/>
      <c r="CI686" s="76"/>
      <c r="CJ686" s="76"/>
      <c r="CK686" s="76"/>
      <c r="CL686" s="76"/>
    </row>
    <row r="687" spans="2:90" x14ac:dyDescent="0.4">
      <c r="E687" s="8"/>
      <c r="H687" s="12"/>
      <c r="I687" s="60"/>
      <c r="J687" s="60"/>
      <c r="K687" s="15"/>
      <c r="L687" s="15"/>
      <c r="M687" s="15"/>
      <c r="N687" s="15"/>
      <c r="O687" s="15"/>
      <c r="P687" s="15"/>
      <c r="R687" s="15"/>
      <c r="S687" s="76"/>
      <c r="T687" s="76"/>
      <c r="U687" s="76"/>
      <c r="V687" s="76"/>
      <c r="W687" s="76"/>
      <c r="X687" s="76"/>
      <c r="Y687" s="76"/>
      <c r="Z687" s="76"/>
      <c r="AA687" s="76"/>
      <c r="AB687" s="76"/>
      <c r="AC687" s="76"/>
      <c r="AD687" s="76"/>
      <c r="AE687" s="76"/>
      <c r="AF687" s="76"/>
      <c r="AG687" s="76"/>
      <c r="AH687" s="76"/>
      <c r="AI687" s="76"/>
      <c r="AJ687" s="76"/>
      <c r="AK687" s="76"/>
      <c r="AL687" s="76"/>
      <c r="AM687" s="76"/>
      <c r="AN687" s="76"/>
      <c r="AO687" s="76"/>
      <c r="AP687" s="76"/>
      <c r="AQ687" s="76"/>
      <c r="AR687" s="76"/>
      <c r="AS687" s="76"/>
      <c r="AT687" s="76"/>
      <c r="AU687" s="76"/>
      <c r="AV687" s="76"/>
      <c r="AW687" s="76"/>
      <c r="AX687" s="76"/>
      <c r="AY687" s="76"/>
      <c r="AZ687" s="76"/>
      <c r="BA687" s="76"/>
      <c r="BB687" s="76"/>
      <c r="BC687" s="76"/>
      <c r="BD687" s="76"/>
      <c r="BE687" s="76"/>
      <c r="BF687" s="76"/>
      <c r="BG687" s="76"/>
      <c r="BH687" s="76"/>
      <c r="BI687" s="76"/>
      <c r="BJ687" s="76"/>
      <c r="BK687" s="76"/>
      <c r="BL687" s="76"/>
      <c r="BM687" s="76"/>
      <c r="BN687" s="76"/>
      <c r="BO687" s="76"/>
      <c r="BP687" s="76"/>
      <c r="BQ687" s="76"/>
      <c r="BR687" s="76"/>
      <c r="BS687" s="76"/>
      <c r="BT687" s="76"/>
      <c r="BU687" s="76"/>
      <c r="BV687" s="76"/>
      <c r="BW687" s="76"/>
      <c r="BX687" s="76"/>
      <c r="BY687" s="76"/>
      <c r="BZ687" s="76"/>
      <c r="CA687" s="76"/>
      <c r="CB687" s="76"/>
      <c r="CC687" s="76"/>
      <c r="CD687" s="76"/>
      <c r="CE687" s="76"/>
      <c r="CF687" s="76"/>
      <c r="CG687" s="76"/>
      <c r="CH687" s="76"/>
      <c r="CI687" s="76"/>
      <c r="CJ687" s="76"/>
      <c r="CK687" s="76"/>
      <c r="CL687" s="76"/>
    </row>
    <row r="688" spans="2:90" x14ac:dyDescent="0.4">
      <c r="E688" s="8"/>
      <c r="H688" s="12"/>
      <c r="I688" s="60"/>
      <c r="J688" s="60"/>
      <c r="K688" s="15"/>
      <c r="L688" s="15"/>
      <c r="M688" s="15"/>
      <c r="N688" s="15"/>
      <c r="O688" s="15"/>
      <c r="P688" s="15"/>
      <c r="R688" s="15"/>
      <c r="S688" s="76"/>
      <c r="T688" s="76"/>
      <c r="U688" s="76"/>
      <c r="V688" s="76"/>
      <c r="W688" s="76"/>
      <c r="X688" s="76"/>
      <c r="Y688" s="76"/>
      <c r="Z688" s="76"/>
      <c r="AA688" s="76"/>
      <c r="AB688" s="76"/>
      <c r="AC688" s="76"/>
      <c r="AD688" s="76"/>
      <c r="AE688" s="76"/>
      <c r="AF688" s="76"/>
      <c r="AG688" s="76"/>
      <c r="AH688" s="76"/>
      <c r="AI688" s="76"/>
      <c r="AJ688" s="76"/>
      <c r="AK688" s="76"/>
      <c r="AL688" s="76"/>
      <c r="AM688" s="76"/>
      <c r="AN688" s="76"/>
      <c r="AO688" s="76"/>
      <c r="AP688" s="76"/>
      <c r="AQ688" s="76"/>
      <c r="AR688" s="76"/>
      <c r="AS688" s="76"/>
      <c r="AT688" s="76"/>
      <c r="AU688" s="76"/>
      <c r="AV688" s="76"/>
      <c r="AW688" s="76"/>
      <c r="AX688" s="76"/>
      <c r="AY688" s="76"/>
      <c r="AZ688" s="76"/>
      <c r="BA688" s="76"/>
      <c r="BB688" s="76"/>
      <c r="BC688" s="76"/>
      <c r="BD688" s="76"/>
      <c r="BE688" s="76"/>
      <c r="BF688" s="76"/>
      <c r="BG688" s="76"/>
      <c r="BH688" s="76"/>
      <c r="BI688" s="76"/>
      <c r="BJ688" s="76"/>
      <c r="BK688" s="76"/>
      <c r="BL688" s="76"/>
      <c r="BM688" s="76"/>
      <c r="BN688" s="76"/>
      <c r="BO688" s="76"/>
      <c r="BP688" s="76"/>
      <c r="BQ688" s="76"/>
      <c r="BR688" s="76"/>
      <c r="BS688" s="76"/>
      <c r="BT688" s="76"/>
      <c r="BU688" s="76"/>
      <c r="BV688" s="76"/>
      <c r="BW688" s="76"/>
      <c r="BX688" s="76"/>
      <c r="BY688" s="76"/>
      <c r="BZ688" s="76"/>
      <c r="CA688" s="76"/>
      <c r="CB688" s="76"/>
      <c r="CC688" s="76"/>
      <c r="CD688" s="76"/>
      <c r="CE688" s="76"/>
      <c r="CF688" s="76"/>
      <c r="CG688" s="76"/>
      <c r="CH688" s="76"/>
      <c r="CI688" s="76"/>
      <c r="CJ688" s="76"/>
      <c r="CK688" s="76"/>
      <c r="CL688" s="76"/>
    </row>
    <row r="689" spans="5:90" x14ac:dyDescent="0.4">
      <c r="E689" s="8"/>
      <c r="H689" s="12"/>
      <c r="I689" s="60"/>
      <c r="J689" s="60"/>
      <c r="K689" s="15"/>
      <c r="L689" s="15"/>
      <c r="M689" s="15"/>
      <c r="N689" s="15"/>
      <c r="O689" s="15"/>
      <c r="P689" s="15"/>
      <c r="R689" s="15"/>
      <c r="S689" s="76"/>
      <c r="T689" s="76"/>
      <c r="U689" s="76"/>
      <c r="V689" s="76"/>
      <c r="W689" s="76"/>
      <c r="X689" s="76"/>
      <c r="Y689" s="76"/>
      <c r="Z689" s="76"/>
      <c r="AA689" s="76"/>
      <c r="AB689" s="76"/>
      <c r="AC689" s="76"/>
      <c r="AD689" s="76"/>
      <c r="AE689" s="76"/>
      <c r="AF689" s="76"/>
      <c r="AG689" s="76"/>
      <c r="AH689" s="76"/>
      <c r="AI689" s="76"/>
      <c r="AJ689" s="76"/>
      <c r="AK689" s="76"/>
      <c r="AL689" s="76"/>
      <c r="AM689" s="76"/>
      <c r="AN689" s="76"/>
      <c r="AO689" s="76"/>
      <c r="AP689" s="76"/>
      <c r="AQ689" s="76"/>
      <c r="AR689" s="76"/>
      <c r="AS689" s="76"/>
      <c r="AT689" s="76"/>
      <c r="AU689" s="76"/>
      <c r="AV689" s="76"/>
      <c r="AW689" s="76"/>
      <c r="AX689" s="76"/>
      <c r="AY689" s="76"/>
      <c r="AZ689" s="76"/>
      <c r="BA689" s="76"/>
      <c r="BB689" s="76"/>
      <c r="BC689" s="76"/>
      <c r="BD689" s="76"/>
      <c r="BE689" s="76"/>
      <c r="BF689" s="76"/>
      <c r="BG689" s="76"/>
      <c r="BH689" s="76"/>
      <c r="BI689" s="76"/>
      <c r="BJ689" s="76"/>
      <c r="BK689" s="76"/>
      <c r="BL689" s="76"/>
      <c r="BM689" s="76"/>
      <c r="BN689" s="76"/>
      <c r="BO689" s="76"/>
      <c r="BP689" s="76"/>
      <c r="BQ689" s="76"/>
      <c r="BR689" s="76"/>
      <c r="BS689" s="76"/>
      <c r="BT689" s="76"/>
      <c r="BU689" s="76"/>
      <c r="BV689" s="76"/>
      <c r="BW689" s="76"/>
      <c r="BX689" s="76"/>
      <c r="BY689" s="76"/>
      <c r="BZ689" s="76"/>
      <c r="CA689" s="76"/>
      <c r="CB689" s="76"/>
      <c r="CC689" s="76"/>
      <c r="CD689" s="76"/>
      <c r="CE689" s="76"/>
      <c r="CF689" s="76"/>
      <c r="CG689" s="76"/>
      <c r="CH689" s="76"/>
      <c r="CI689" s="76"/>
      <c r="CJ689" s="76"/>
      <c r="CK689" s="76"/>
      <c r="CL689" s="76"/>
    </row>
    <row r="690" spans="5:90" x14ac:dyDescent="0.4">
      <c r="E690" s="8"/>
      <c r="H690" s="12"/>
      <c r="I690" s="60"/>
      <c r="J690" s="60"/>
      <c r="K690" s="15"/>
      <c r="L690" s="15"/>
      <c r="M690" s="15"/>
      <c r="N690" s="15"/>
      <c r="O690" s="15"/>
      <c r="P690" s="15"/>
      <c r="R690" s="15"/>
      <c r="S690" s="76"/>
      <c r="T690" s="76"/>
      <c r="U690" s="76"/>
      <c r="V690" s="76"/>
      <c r="W690" s="76"/>
      <c r="X690" s="76"/>
      <c r="Y690" s="76"/>
      <c r="Z690" s="76"/>
      <c r="AA690" s="76"/>
      <c r="AB690" s="76"/>
      <c r="AC690" s="76"/>
      <c r="AD690" s="76"/>
      <c r="AE690" s="76"/>
      <c r="AF690" s="76"/>
      <c r="AG690" s="76"/>
      <c r="AH690" s="76"/>
      <c r="AI690" s="76"/>
      <c r="AJ690" s="76"/>
      <c r="AK690" s="76"/>
      <c r="AL690" s="76"/>
      <c r="AM690" s="76"/>
      <c r="AN690" s="76"/>
      <c r="AO690" s="76"/>
      <c r="AP690" s="76"/>
      <c r="AQ690" s="76"/>
      <c r="AR690" s="76"/>
      <c r="AS690" s="76"/>
      <c r="AT690" s="76"/>
      <c r="AU690" s="76"/>
      <c r="AV690" s="76"/>
      <c r="AW690" s="76"/>
      <c r="AX690" s="76"/>
      <c r="AY690" s="76"/>
      <c r="AZ690" s="76"/>
      <c r="BA690" s="76"/>
      <c r="BB690" s="76"/>
      <c r="BC690" s="76"/>
      <c r="BD690" s="76"/>
      <c r="BE690" s="76"/>
      <c r="BF690" s="76"/>
      <c r="BG690" s="76"/>
      <c r="BH690" s="76"/>
      <c r="BI690" s="76"/>
      <c r="BJ690" s="76"/>
      <c r="BK690" s="76"/>
      <c r="BL690" s="76"/>
      <c r="BM690" s="76"/>
      <c r="BN690" s="76"/>
      <c r="BO690" s="76"/>
      <c r="BP690" s="76"/>
      <c r="BQ690" s="76"/>
      <c r="BR690" s="76"/>
      <c r="BS690" s="76"/>
      <c r="BT690" s="76"/>
      <c r="BU690" s="76"/>
      <c r="BV690" s="76"/>
      <c r="BW690" s="76"/>
      <c r="BX690" s="76"/>
      <c r="BY690" s="76"/>
      <c r="BZ690" s="76"/>
      <c r="CA690" s="76"/>
      <c r="CB690" s="76"/>
      <c r="CC690" s="76"/>
      <c r="CD690" s="76"/>
      <c r="CE690" s="76"/>
      <c r="CF690" s="76"/>
      <c r="CG690" s="76"/>
      <c r="CH690" s="76"/>
      <c r="CI690" s="76"/>
      <c r="CJ690" s="76"/>
      <c r="CK690" s="76"/>
      <c r="CL690" s="76"/>
    </row>
    <row r="691" spans="5:90" x14ac:dyDescent="0.4">
      <c r="E691" s="8"/>
      <c r="H691" s="12"/>
      <c r="I691" s="60"/>
      <c r="J691" s="60"/>
      <c r="K691" s="15"/>
      <c r="L691" s="15"/>
      <c r="M691" s="15"/>
      <c r="N691" s="15"/>
      <c r="O691" s="15"/>
      <c r="P691" s="15"/>
      <c r="R691" s="15"/>
      <c r="S691" s="76"/>
      <c r="T691" s="76"/>
      <c r="U691" s="76"/>
      <c r="V691" s="76"/>
      <c r="W691" s="76"/>
      <c r="X691" s="76"/>
      <c r="Y691" s="76"/>
      <c r="Z691" s="76"/>
      <c r="AA691" s="76"/>
      <c r="AB691" s="76"/>
      <c r="AC691" s="76"/>
      <c r="AD691" s="76"/>
      <c r="AE691" s="76"/>
      <c r="AF691" s="76"/>
      <c r="AG691" s="76"/>
      <c r="AH691" s="76"/>
      <c r="AI691" s="76"/>
      <c r="AJ691" s="76"/>
      <c r="AK691" s="76"/>
      <c r="AL691" s="76"/>
      <c r="AM691" s="76"/>
      <c r="AN691" s="76"/>
      <c r="AO691" s="76"/>
      <c r="AP691" s="76"/>
      <c r="AQ691" s="76"/>
      <c r="AR691" s="76"/>
      <c r="AS691" s="76"/>
      <c r="AT691" s="76"/>
      <c r="AU691" s="76"/>
      <c r="AV691" s="76"/>
      <c r="AW691" s="76"/>
      <c r="AX691" s="76"/>
      <c r="AY691" s="76"/>
      <c r="AZ691" s="76"/>
      <c r="BA691" s="76"/>
      <c r="BB691" s="76"/>
      <c r="BC691" s="76"/>
      <c r="BD691" s="76"/>
      <c r="BE691" s="76"/>
      <c r="BF691" s="76"/>
      <c r="BG691" s="76"/>
      <c r="BH691" s="76"/>
      <c r="BI691" s="76"/>
      <c r="BJ691" s="76"/>
      <c r="BK691" s="76"/>
      <c r="BL691" s="76"/>
      <c r="BM691" s="76"/>
      <c r="BN691" s="76"/>
      <c r="BO691" s="76"/>
      <c r="BP691" s="76"/>
      <c r="BQ691" s="76"/>
      <c r="BR691" s="76"/>
      <c r="BS691" s="76"/>
      <c r="BT691" s="76"/>
      <c r="BU691" s="76"/>
      <c r="BV691" s="76"/>
      <c r="BW691" s="76"/>
      <c r="BX691" s="76"/>
      <c r="BY691" s="76"/>
      <c r="BZ691" s="76"/>
      <c r="CA691" s="76"/>
      <c r="CB691" s="76"/>
      <c r="CC691" s="76"/>
      <c r="CD691" s="76"/>
      <c r="CE691" s="76"/>
      <c r="CF691" s="76"/>
      <c r="CG691" s="76"/>
      <c r="CH691" s="76"/>
      <c r="CI691" s="76"/>
      <c r="CJ691" s="76"/>
      <c r="CK691" s="76"/>
      <c r="CL691" s="76"/>
    </row>
    <row r="692" spans="5:90" x14ac:dyDescent="0.4">
      <c r="E692" s="8"/>
      <c r="H692" s="12"/>
      <c r="I692" s="60"/>
      <c r="J692" s="60"/>
      <c r="K692" s="15"/>
      <c r="L692" s="15"/>
      <c r="M692" s="15"/>
      <c r="N692" s="15"/>
      <c r="O692" s="15"/>
      <c r="P692" s="15"/>
      <c r="R692" s="15"/>
      <c r="S692" s="76"/>
      <c r="T692" s="76"/>
      <c r="U692" s="76"/>
      <c r="V692" s="76"/>
      <c r="W692" s="76"/>
      <c r="X692" s="76"/>
      <c r="Y692" s="76"/>
      <c r="Z692" s="76"/>
      <c r="AA692" s="76"/>
      <c r="AB692" s="76"/>
      <c r="AC692" s="76"/>
      <c r="AD692" s="76"/>
      <c r="AE692" s="76"/>
      <c r="AF692" s="76"/>
      <c r="AG692" s="76"/>
      <c r="AH692" s="76"/>
      <c r="AI692" s="76"/>
      <c r="AJ692" s="76"/>
      <c r="AK692" s="76"/>
      <c r="AL692" s="76"/>
      <c r="AM692" s="76"/>
      <c r="AN692" s="76"/>
      <c r="AO692" s="76"/>
      <c r="AP692" s="76"/>
      <c r="AQ692" s="76"/>
      <c r="AR692" s="76"/>
      <c r="AS692" s="76"/>
      <c r="AT692" s="76"/>
      <c r="AU692" s="76"/>
      <c r="AV692" s="76"/>
      <c r="AW692" s="76"/>
      <c r="AX692" s="76"/>
      <c r="AY692" s="76"/>
      <c r="AZ692" s="76"/>
      <c r="BA692" s="76"/>
      <c r="BB692" s="76"/>
      <c r="BC692" s="76"/>
      <c r="BD692" s="76"/>
      <c r="BE692" s="76"/>
      <c r="BF692" s="76"/>
      <c r="BG692" s="76"/>
      <c r="BH692" s="76"/>
      <c r="BI692" s="76"/>
      <c r="BJ692" s="76"/>
      <c r="BK692" s="76"/>
      <c r="BL692" s="76"/>
      <c r="BM692" s="76"/>
      <c r="BN692" s="76"/>
      <c r="BO692" s="76"/>
      <c r="BP692" s="76"/>
      <c r="BQ692" s="76"/>
      <c r="BR692" s="76"/>
      <c r="BS692" s="76"/>
      <c r="BT692" s="76"/>
      <c r="BU692" s="76"/>
      <c r="BV692" s="76"/>
      <c r="BW692" s="76"/>
      <c r="BX692" s="76"/>
      <c r="BY692" s="76"/>
      <c r="BZ692" s="76"/>
      <c r="CA692" s="76"/>
      <c r="CB692" s="76"/>
      <c r="CC692" s="76"/>
      <c r="CD692" s="76"/>
      <c r="CE692" s="76"/>
      <c r="CF692" s="76"/>
      <c r="CG692" s="76"/>
      <c r="CH692" s="76"/>
      <c r="CI692" s="76"/>
      <c r="CJ692" s="76"/>
      <c r="CK692" s="76"/>
      <c r="CL692" s="76"/>
    </row>
    <row r="693" spans="5:90" x14ac:dyDescent="0.4">
      <c r="E693" s="8"/>
      <c r="H693" s="12"/>
      <c r="I693" s="60"/>
      <c r="J693" s="60"/>
      <c r="K693" s="15"/>
      <c r="L693" s="15"/>
      <c r="M693" s="15"/>
      <c r="N693" s="15"/>
      <c r="O693" s="15"/>
      <c r="P693" s="15"/>
      <c r="R693" s="15"/>
      <c r="S693" s="76"/>
      <c r="T693" s="76"/>
      <c r="U693" s="76"/>
      <c r="V693" s="76"/>
      <c r="W693" s="76"/>
      <c r="X693" s="76"/>
      <c r="Y693" s="76"/>
      <c r="Z693" s="76"/>
      <c r="AA693" s="76"/>
      <c r="AB693" s="76"/>
      <c r="AC693" s="76"/>
      <c r="AD693" s="76"/>
      <c r="AE693" s="76"/>
      <c r="AF693" s="76"/>
      <c r="AG693" s="76"/>
      <c r="AH693" s="76"/>
      <c r="AI693" s="76"/>
      <c r="AJ693" s="76"/>
      <c r="AK693" s="76"/>
      <c r="AL693" s="76"/>
      <c r="AM693" s="76"/>
      <c r="AN693" s="76"/>
      <c r="AO693" s="76"/>
      <c r="AP693" s="76"/>
      <c r="AQ693" s="76"/>
      <c r="AR693" s="76"/>
      <c r="AS693" s="76"/>
      <c r="AT693" s="76"/>
      <c r="AU693" s="76"/>
      <c r="AV693" s="76"/>
      <c r="AW693" s="76"/>
      <c r="AX693" s="76"/>
      <c r="AY693" s="76"/>
      <c r="AZ693" s="76"/>
      <c r="BA693" s="76"/>
      <c r="BB693" s="76"/>
      <c r="BC693" s="76"/>
      <c r="BD693" s="76"/>
      <c r="BE693" s="76"/>
      <c r="BF693" s="76"/>
      <c r="BG693" s="76"/>
      <c r="BH693" s="76"/>
      <c r="BI693" s="76"/>
      <c r="BJ693" s="76"/>
      <c r="BK693" s="76"/>
      <c r="BL693" s="76"/>
      <c r="BM693" s="76"/>
      <c r="BN693" s="76"/>
      <c r="BO693" s="76"/>
      <c r="BP693" s="76"/>
      <c r="BQ693" s="76"/>
      <c r="BR693" s="76"/>
      <c r="BS693" s="76"/>
      <c r="BT693" s="76"/>
      <c r="BU693" s="76"/>
      <c r="BV693" s="76"/>
      <c r="BW693" s="76"/>
      <c r="BX693" s="76"/>
      <c r="BY693" s="76"/>
      <c r="BZ693" s="76"/>
      <c r="CA693" s="76"/>
      <c r="CB693" s="76"/>
      <c r="CC693" s="76"/>
      <c r="CD693" s="76"/>
      <c r="CE693" s="76"/>
      <c r="CF693" s="76"/>
      <c r="CG693" s="76"/>
      <c r="CH693" s="76"/>
      <c r="CI693" s="76"/>
      <c r="CJ693" s="76"/>
      <c r="CK693" s="76"/>
      <c r="CL693" s="76"/>
    </row>
    <row r="694" spans="5:90" x14ac:dyDescent="0.4">
      <c r="E694" s="8"/>
      <c r="H694" s="12"/>
      <c r="I694" s="60"/>
      <c r="J694" s="60"/>
      <c r="K694" s="15"/>
      <c r="L694" s="15"/>
      <c r="M694" s="15"/>
      <c r="N694" s="15"/>
      <c r="O694" s="15"/>
      <c r="P694" s="15"/>
      <c r="R694" s="15"/>
      <c r="S694" s="76"/>
      <c r="T694" s="76"/>
      <c r="U694" s="76"/>
      <c r="V694" s="76"/>
      <c r="W694" s="76"/>
      <c r="X694" s="76"/>
      <c r="Y694" s="76"/>
      <c r="Z694" s="76"/>
      <c r="AA694" s="76"/>
      <c r="AB694" s="76"/>
      <c r="AC694" s="76"/>
      <c r="AD694" s="76"/>
      <c r="AE694" s="76"/>
      <c r="AF694" s="76"/>
      <c r="AG694" s="76"/>
      <c r="AH694" s="76"/>
      <c r="AI694" s="76"/>
      <c r="AJ694" s="76"/>
      <c r="AK694" s="76"/>
      <c r="AL694" s="76"/>
      <c r="AM694" s="76"/>
      <c r="AN694" s="76"/>
      <c r="AO694" s="76"/>
      <c r="AP694" s="76"/>
      <c r="AQ694" s="76"/>
      <c r="AR694" s="76"/>
      <c r="AS694" s="76"/>
      <c r="AT694" s="76"/>
      <c r="AU694" s="76"/>
      <c r="AV694" s="76"/>
      <c r="AW694" s="76"/>
      <c r="AX694" s="76"/>
      <c r="AY694" s="76"/>
      <c r="AZ694" s="76"/>
      <c r="BA694" s="76"/>
      <c r="BB694" s="76"/>
      <c r="BC694" s="76"/>
      <c r="BD694" s="76"/>
      <c r="BE694" s="76"/>
      <c r="BF694" s="76"/>
      <c r="BG694" s="76"/>
      <c r="BH694" s="76"/>
      <c r="BI694" s="76"/>
      <c r="BJ694" s="76"/>
      <c r="BK694" s="76"/>
      <c r="BL694" s="76"/>
      <c r="BM694" s="76"/>
      <c r="BN694" s="76"/>
      <c r="BO694" s="76"/>
      <c r="BP694" s="76"/>
      <c r="BQ694" s="76"/>
      <c r="BR694" s="76"/>
      <c r="BS694" s="76"/>
      <c r="BT694" s="76"/>
      <c r="BU694" s="76"/>
      <c r="BV694" s="76"/>
      <c r="BW694" s="76"/>
      <c r="BX694" s="76"/>
      <c r="BY694" s="76"/>
      <c r="BZ694" s="76"/>
      <c r="CA694" s="76"/>
      <c r="CB694" s="76"/>
      <c r="CC694" s="76"/>
      <c r="CD694" s="76"/>
      <c r="CE694" s="76"/>
      <c r="CF694" s="76"/>
      <c r="CG694" s="76"/>
      <c r="CH694" s="76"/>
      <c r="CI694" s="76"/>
      <c r="CJ694" s="76"/>
      <c r="CK694" s="76"/>
      <c r="CL694" s="76"/>
    </row>
    <row r="695" spans="5:90" x14ac:dyDescent="0.4">
      <c r="E695" s="8"/>
      <c r="H695" s="12"/>
      <c r="I695" s="60"/>
      <c r="J695" s="60"/>
      <c r="K695" s="15"/>
      <c r="L695" s="15"/>
      <c r="M695" s="15"/>
      <c r="N695" s="15"/>
      <c r="O695" s="15"/>
      <c r="P695" s="15"/>
      <c r="R695" s="15"/>
      <c r="S695" s="76"/>
      <c r="T695" s="76"/>
      <c r="U695" s="76"/>
      <c r="V695" s="76"/>
      <c r="W695" s="76"/>
      <c r="X695" s="76"/>
      <c r="Y695" s="76"/>
      <c r="Z695" s="76"/>
      <c r="AA695" s="76"/>
      <c r="AB695" s="76"/>
      <c r="AC695" s="76"/>
      <c r="AD695" s="76"/>
      <c r="AE695" s="76"/>
      <c r="AF695" s="76"/>
      <c r="AG695" s="76"/>
      <c r="AH695" s="76"/>
      <c r="AI695" s="76"/>
      <c r="AJ695" s="76"/>
      <c r="AK695" s="76"/>
      <c r="AL695" s="76"/>
      <c r="AM695" s="76"/>
      <c r="AN695" s="76"/>
      <c r="AO695" s="76"/>
      <c r="AP695" s="76"/>
      <c r="AQ695" s="76"/>
      <c r="AR695" s="76"/>
      <c r="AS695" s="76"/>
      <c r="AT695" s="76"/>
      <c r="AU695" s="76"/>
      <c r="AV695" s="76"/>
      <c r="AW695" s="76"/>
      <c r="AX695" s="76"/>
      <c r="AY695" s="76"/>
      <c r="AZ695" s="76"/>
      <c r="BA695" s="76"/>
      <c r="BB695" s="76"/>
      <c r="BC695" s="76"/>
      <c r="BD695" s="76"/>
      <c r="BE695" s="76"/>
      <c r="BF695" s="76"/>
      <c r="BG695" s="76"/>
      <c r="BH695" s="76"/>
      <c r="BI695" s="76"/>
      <c r="BJ695" s="76"/>
      <c r="BK695" s="76"/>
      <c r="BL695" s="76"/>
      <c r="BM695" s="76"/>
      <c r="BN695" s="76"/>
      <c r="BO695" s="76"/>
      <c r="BP695" s="76"/>
      <c r="BQ695" s="76"/>
      <c r="BR695" s="76"/>
      <c r="BS695" s="76"/>
      <c r="BT695" s="76"/>
      <c r="BU695" s="76"/>
      <c r="BV695" s="76"/>
      <c r="BW695" s="76"/>
      <c r="BX695" s="76"/>
      <c r="BY695" s="76"/>
      <c r="BZ695" s="76"/>
      <c r="CA695" s="76"/>
      <c r="CB695" s="76"/>
      <c r="CC695" s="76"/>
      <c r="CD695" s="76"/>
      <c r="CE695" s="76"/>
      <c r="CF695" s="76"/>
      <c r="CG695" s="76"/>
      <c r="CH695" s="76"/>
      <c r="CI695" s="76"/>
      <c r="CJ695" s="76"/>
      <c r="CK695" s="76"/>
      <c r="CL695" s="76"/>
    </row>
    <row r="696" spans="5:90" x14ac:dyDescent="0.4">
      <c r="E696" s="8"/>
      <c r="H696" s="12"/>
      <c r="I696" s="60"/>
      <c r="J696" s="60"/>
      <c r="K696" s="15"/>
      <c r="L696" s="15"/>
      <c r="M696" s="15"/>
      <c r="N696" s="15"/>
      <c r="O696" s="15"/>
      <c r="P696" s="15"/>
      <c r="R696" s="15"/>
      <c r="S696" s="76"/>
      <c r="T696" s="76"/>
      <c r="U696" s="76"/>
      <c r="V696" s="76"/>
      <c r="W696" s="76"/>
      <c r="X696" s="76"/>
      <c r="Y696" s="76"/>
      <c r="Z696" s="76"/>
      <c r="AA696" s="76"/>
      <c r="AB696" s="76"/>
      <c r="AC696" s="76"/>
      <c r="AD696" s="76"/>
      <c r="AE696" s="76"/>
      <c r="AF696" s="76"/>
      <c r="AG696" s="76"/>
      <c r="AH696" s="76"/>
      <c r="AI696" s="76"/>
      <c r="AJ696" s="76"/>
      <c r="AK696" s="76"/>
      <c r="AL696" s="76"/>
      <c r="AM696" s="76"/>
      <c r="AN696" s="76"/>
      <c r="AO696" s="76"/>
      <c r="AP696" s="76"/>
      <c r="AQ696" s="76"/>
      <c r="AR696" s="76"/>
      <c r="AS696" s="76"/>
      <c r="AT696" s="76"/>
      <c r="AU696" s="76"/>
      <c r="AV696" s="76"/>
      <c r="AW696" s="76"/>
      <c r="AX696" s="76"/>
      <c r="AY696" s="76"/>
      <c r="AZ696" s="76"/>
      <c r="BA696" s="76"/>
      <c r="BB696" s="76"/>
      <c r="BC696" s="76"/>
      <c r="BD696" s="76"/>
      <c r="BE696" s="76"/>
      <c r="BF696" s="76"/>
      <c r="BG696" s="76"/>
      <c r="BH696" s="76"/>
      <c r="BI696" s="76"/>
      <c r="BJ696" s="76"/>
      <c r="BK696" s="76"/>
      <c r="BL696" s="76"/>
      <c r="BM696" s="76"/>
      <c r="BN696" s="76"/>
      <c r="BO696" s="76"/>
      <c r="BP696" s="76"/>
      <c r="BQ696" s="76"/>
      <c r="BR696" s="76"/>
      <c r="BS696" s="76"/>
      <c r="BT696" s="76"/>
      <c r="BU696" s="76"/>
      <c r="BV696" s="76"/>
      <c r="BW696" s="76"/>
      <c r="BX696" s="76"/>
      <c r="BY696" s="76"/>
      <c r="BZ696" s="76"/>
      <c r="CA696" s="76"/>
      <c r="CB696" s="76"/>
      <c r="CC696" s="76"/>
      <c r="CD696" s="76"/>
      <c r="CE696" s="76"/>
      <c r="CF696" s="76"/>
      <c r="CG696" s="76"/>
      <c r="CH696" s="76"/>
      <c r="CI696" s="76"/>
      <c r="CJ696" s="76"/>
      <c r="CK696" s="76"/>
      <c r="CL696" s="76"/>
    </row>
    <row r="697" spans="5:90" x14ac:dyDescent="0.4">
      <c r="E697" s="8"/>
      <c r="H697" s="12"/>
      <c r="I697" s="60"/>
      <c r="J697" s="60"/>
      <c r="K697" s="15"/>
      <c r="L697" s="15"/>
      <c r="M697" s="15"/>
      <c r="N697" s="15"/>
      <c r="O697" s="15"/>
      <c r="P697" s="15"/>
      <c r="R697" s="15"/>
      <c r="S697" s="76"/>
      <c r="T697" s="76"/>
      <c r="U697" s="76"/>
      <c r="V697" s="76"/>
      <c r="W697" s="76"/>
      <c r="X697" s="76"/>
      <c r="Y697" s="76"/>
      <c r="Z697" s="76"/>
      <c r="AA697" s="76"/>
      <c r="AB697" s="76"/>
      <c r="AC697" s="76"/>
      <c r="AD697" s="76"/>
      <c r="AE697" s="76"/>
      <c r="AF697" s="76"/>
      <c r="AG697" s="76"/>
      <c r="AH697" s="76"/>
      <c r="AI697" s="76"/>
      <c r="AJ697" s="76"/>
      <c r="AK697" s="76"/>
      <c r="AL697" s="76"/>
      <c r="AM697" s="76"/>
      <c r="AN697" s="76"/>
      <c r="AO697" s="76"/>
      <c r="AP697" s="76"/>
      <c r="AQ697" s="76"/>
      <c r="AR697" s="76"/>
      <c r="AS697" s="76"/>
      <c r="AT697" s="76"/>
      <c r="AU697" s="76"/>
      <c r="AV697" s="76"/>
      <c r="AW697" s="76"/>
      <c r="AX697" s="76"/>
      <c r="AY697" s="76"/>
      <c r="AZ697" s="76"/>
      <c r="BA697" s="76"/>
      <c r="BB697" s="76"/>
      <c r="BC697" s="76"/>
      <c r="BD697" s="76"/>
      <c r="BE697" s="76"/>
      <c r="BF697" s="76"/>
      <c r="BG697" s="76"/>
      <c r="BH697" s="76"/>
      <c r="BI697" s="76"/>
      <c r="BJ697" s="76"/>
      <c r="BK697" s="76"/>
      <c r="BL697" s="76"/>
      <c r="BM697" s="76"/>
      <c r="BN697" s="76"/>
      <c r="BO697" s="76"/>
      <c r="BP697" s="76"/>
      <c r="BQ697" s="76"/>
      <c r="BR697" s="76"/>
      <c r="BS697" s="76"/>
      <c r="BT697" s="76"/>
      <c r="BU697" s="76"/>
      <c r="BV697" s="76"/>
      <c r="BW697" s="76"/>
      <c r="BX697" s="76"/>
      <c r="BY697" s="76"/>
      <c r="BZ697" s="76"/>
      <c r="CA697" s="76"/>
      <c r="CB697" s="76"/>
      <c r="CC697" s="76"/>
      <c r="CD697" s="76"/>
      <c r="CE697" s="76"/>
      <c r="CF697" s="76"/>
      <c r="CG697" s="76"/>
      <c r="CH697" s="76"/>
      <c r="CI697" s="76"/>
      <c r="CJ697" s="76"/>
      <c r="CK697" s="76"/>
      <c r="CL697" s="76"/>
    </row>
    <row r="698" spans="5:90" x14ac:dyDescent="0.4">
      <c r="E698" s="8"/>
      <c r="H698" s="12"/>
      <c r="I698" s="60"/>
      <c r="J698" s="60"/>
      <c r="K698" s="15"/>
      <c r="L698" s="15"/>
      <c r="M698" s="15"/>
      <c r="N698" s="15"/>
      <c r="O698" s="15"/>
      <c r="P698" s="15"/>
      <c r="R698" s="15"/>
      <c r="S698" s="76"/>
      <c r="T698" s="76"/>
      <c r="U698" s="76"/>
      <c r="V698" s="76"/>
      <c r="W698" s="76"/>
      <c r="X698" s="76"/>
      <c r="Y698" s="76"/>
      <c r="Z698" s="76"/>
      <c r="AA698" s="76"/>
      <c r="AB698" s="76"/>
      <c r="AC698" s="76"/>
      <c r="AD698" s="76"/>
      <c r="AE698" s="76"/>
      <c r="AF698" s="76"/>
      <c r="AG698" s="76"/>
      <c r="AH698" s="76"/>
      <c r="AI698" s="76"/>
      <c r="AJ698" s="76"/>
      <c r="AK698" s="76"/>
      <c r="AL698" s="76"/>
      <c r="AM698" s="76"/>
      <c r="AN698" s="76"/>
      <c r="AO698" s="76"/>
      <c r="AP698" s="76"/>
      <c r="AQ698" s="76"/>
      <c r="AR698" s="76"/>
      <c r="AS698" s="76"/>
      <c r="AT698" s="76"/>
      <c r="AU698" s="76"/>
      <c r="AV698" s="76"/>
      <c r="AW698" s="76"/>
      <c r="AX698" s="76"/>
      <c r="AY698" s="76"/>
      <c r="AZ698" s="76"/>
      <c r="BA698" s="76"/>
      <c r="BB698" s="76"/>
      <c r="BC698" s="76"/>
      <c r="BD698" s="76"/>
      <c r="BE698" s="76"/>
      <c r="BF698" s="76"/>
      <c r="BG698" s="76"/>
      <c r="BH698" s="76"/>
      <c r="BI698" s="76"/>
      <c r="BJ698" s="76"/>
      <c r="BK698" s="76"/>
      <c r="BL698" s="76"/>
      <c r="BM698" s="76"/>
      <c r="BN698" s="76"/>
      <c r="BO698" s="76"/>
      <c r="BP698" s="76"/>
      <c r="BQ698" s="76"/>
      <c r="BR698" s="76"/>
      <c r="BS698" s="76"/>
      <c r="BT698" s="76"/>
      <c r="BU698" s="76"/>
      <c r="BV698" s="76"/>
      <c r="BW698" s="76"/>
      <c r="BX698" s="76"/>
      <c r="BY698" s="76"/>
      <c r="BZ698" s="76"/>
      <c r="CA698" s="76"/>
      <c r="CB698" s="76"/>
      <c r="CC698" s="76"/>
      <c r="CD698" s="76"/>
      <c r="CE698" s="76"/>
      <c r="CF698" s="76"/>
      <c r="CG698" s="76"/>
      <c r="CH698" s="76"/>
      <c r="CI698" s="76"/>
      <c r="CJ698" s="76"/>
      <c r="CK698" s="76"/>
      <c r="CL698" s="76"/>
    </row>
    <row r="699" spans="5:90" x14ac:dyDescent="0.4">
      <c r="E699" s="8"/>
      <c r="H699" s="12"/>
      <c r="I699" s="60"/>
      <c r="J699" s="60"/>
      <c r="K699" s="15"/>
      <c r="L699" s="15"/>
      <c r="M699" s="15"/>
      <c r="N699" s="15"/>
      <c r="O699" s="15"/>
      <c r="P699" s="15"/>
      <c r="R699" s="15"/>
      <c r="S699" s="76"/>
      <c r="T699" s="76"/>
      <c r="U699" s="76"/>
      <c r="V699" s="76"/>
      <c r="W699" s="76"/>
      <c r="X699" s="76"/>
      <c r="Y699" s="76"/>
      <c r="Z699" s="76"/>
      <c r="AA699" s="76"/>
      <c r="AB699" s="76"/>
      <c r="AC699" s="76"/>
      <c r="AD699" s="76"/>
      <c r="AE699" s="76"/>
      <c r="AF699" s="76"/>
      <c r="AG699" s="76"/>
      <c r="AH699" s="76"/>
      <c r="AI699" s="76"/>
      <c r="AJ699" s="76"/>
      <c r="AK699" s="76"/>
      <c r="AL699" s="76"/>
      <c r="AM699" s="76"/>
      <c r="AN699" s="76"/>
      <c r="AO699" s="76"/>
      <c r="AP699" s="76"/>
      <c r="AQ699" s="76"/>
      <c r="AR699" s="76"/>
      <c r="AS699" s="76"/>
      <c r="AT699" s="76"/>
      <c r="AU699" s="76"/>
      <c r="AV699" s="76"/>
      <c r="AW699" s="76"/>
      <c r="AX699" s="76"/>
      <c r="AY699" s="76"/>
      <c r="AZ699" s="76"/>
      <c r="BA699" s="76"/>
      <c r="BB699" s="76"/>
      <c r="BC699" s="76"/>
      <c r="BD699" s="76"/>
      <c r="BE699" s="76"/>
      <c r="BF699" s="76"/>
      <c r="BG699" s="76"/>
      <c r="BH699" s="76"/>
      <c r="BI699" s="76"/>
      <c r="BJ699" s="76"/>
      <c r="BK699" s="76"/>
      <c r="BL699" s="76"/>
      <c r="BM699" s="76"/>
      <c r="BN699" s="76"/>
      <c r="BO699" s="76"/>
      <c r="BP699" s="76"/>
      <c r="BQ699" s="76"/>
      <c r="BR699" s="76"/>
      <c r="BS699" s="76"/>
      <c r="BT699" s="76"/>
      <c r="BU699" s="76"/>
      <c r="BV699" s="76"/>
      <c r="BW699" s="76"/>
      <c r="BX699" s="76"/>
      <c r="BY699" s="76"/>
      <c r="BZ699" s="76"/>
      <c r="CA699" s="76"/>
      <c r="CB699" s="76"/>
      <c r="CC699" s="76"/>
      <c r="CD699" s="76"/>
      <c r="CE699" s="76"/>
      <c r="CF699" s="76"/>
      <c r="CG699" s="76"/>
      <c r="CH699" s="76"/>
      <c r="CI699" s="76"/>
      <c r="CJ699" s="76"/>
      <c r="CK699" s="76"/>
      <c r="CL699" s="76"/>
    </row>
    <row r="700" spans="5:90" x14ac:dyDescent="0.4">
      <c r="E700" s="8"/>
      <c r="H700" s="12"/>
      <c r="I700" s="60"/>
      <c r="J700" s="60"/>
      <c r="K700" s="15"/>
      <c r="L700" s="15"/>
      <c r="M700" s="15"/>
      <c r="N700" s="15"/>
      <c r="O700" s="15"/>
      <c r="P700" s="15"/>
      <c r="R700" s="15"/>
      <c r="S700" s="76"/>
      <c r="T700" s="76"/>
      <c r="U700" s="76"/>
      <c r="V700" s="76"/>
      <c r="W700" s="76"/>
      <c r="X700" s="76"/>
      <c r="Y700" s="76"/>
      <c r="Z700" s="76"/>
      <c r="AA700" s="76"/>
      <c r="AB700" s="76"/>
      <c r="AC700" s="76"/>
      <c r="AD700" s="76"/>
      <c r="AE700" s="76"/>
      <c r="AF700" s="76"/>
      <c r="AG700" s="76"/>
      <c r="AH700" s="76"/>
      <c r="AI700" s="76"/>
      <c r="AJ700" s="76"/>
      <c r="AK700" s="76"/>
      <c r="AL700" s="76"/>
      <c r="AM700" s="76"/>
      <c r="AN700" s="76"/>
      <c r="AO700" s="76"/>
      <c r="AP700" s="76"/>
      <c r="AQ700" s="76"/>
      <c r="AR700" s="76"/>
      <c r="AS700" s="76"/>
      <c r="AT700" s="76"/>
      <c r="AU700" s="76"/>
      <c r="AV700" s="76"/>
      <c r="AW700" s="76"/>
      <c r="AX700" s="76"/>
      <c r="AY700" s="76"/>
      <c r="AZ700" s="76"/>
      <c r="BA700" s="76"/>
      <c r="BB700" s="76"/>
      <c r="BC700" s="76"/>
      <c r="BD700" s="76"/>
      <c r="BE700" s="76"/>
      <c r="BF700" s="76"/>
      <c r="BG700" s="76"/>
      <c r="BH700" s="76"/>
      <c r="BI700" s="76"/>
      <c r="BJ700" s="76"/>
      <c r="BK700" s="76"/>
      <c r="BL700" s="76"/>
      <c r="BM700" s="76"/>
      <c r="BN700" s="76"/>
      <c r="BO700" s="76"/>
      <c r="BP700" s="76"/>
      <c r="BQ700" s="76"/>
      <c r="BR700" s="76"/>
      <c r="BS700" s="76"/>
      <c r="BT700" s="76"/>
      <c r="BU700" s="76"/>
      <c r="BV700" s="76"/>
      <c r="BW700" s="76"/>
      <c r="BX700" s="76"/>
      <c r="BY700" s="76"/>
      <c r="BZ700" s="76"/>
      <c r="CA700" s="76"/>
      <c r="CB700" s="76"/>
      <c r="CC700" s="76"/>
      <c r="CD700" s="76"/>
      <c r="CE700" s="76"/>
      <c r="CF700" s="76"/>
      <c r="CG700" s="76"/>
      <c r="CH700" s="76"/>
      <c r="CI700" s="76"/>
      <c r="CJ700" s="76"/>
      <c r="CK700" s="76"/>
      <c r="CL700" s="76"/>
    </row>
    <row r="701" spans="5:90" x14ac:dyDescent="0.4">
      <c r="E701" s="8"/>
      <c r="H701" s="12"/>
      <c r="I701" s="60"/>
      <c r="J701" s="60"/>
      <c r="K701" s="15"/>
      <c r="L701" s="15"/>
      <c r="M701" s="15"/>
      <c r="N701" s="15"/>
      <c r="O701" s="15"/>
      <c r="P701" s="15"/>
      <c r="R701" s="15"/>
      <c r="S701" s="76"/>
      <c r="T701" s="76"/>
      <c r="U701" s="76"/>
      <c r="V701" s="76"/>
      <c r="W701" s="76"/>
      <c r="X701" s="76"/>
      <c r="Y701" s="76"/>
      <c r="Z701" s="76"/>
      <c r="AA701" s="76"/>
      <c r="AB701" s="76"/>
      <c r="AC701" s="76"/>
      <c r="AD701" s="76"/>
      <c r="AE701" s="76"/>
      <c r="AF701" s="76"/>
      <c r="AG701" s="76"/>
      <c r="AH701" s="76"/>
      <c r="AI701" s="76"/>
      <c r="AJ701" s="76"/>
      <c r="AK701" s="76"/>
      <c r="AL701" s="76"/>
      <c r="AM701" s="76"/>
      <c r="AN701" s="76"/>
      <c r="AO701" s="76"/>
      <c r="AP701" s="76"/>
      <c r="AQ701" s="76"/>
      <c r="AR701" s="76"/>
      <c r="AS701" s="76"/>
      <c r="AT701" s="76"/>
      <c r="AU701" s="76"/>
      <c r="AV701" s="76"/>
      <c r="AW701" s="76"/>
      <c r="AX701" s="76"/>
      <c r="AY701" s="76"/>
      <c r="AZ701" s="76"/>
      <c r="BA701" s="76"/>
      <c r="BB701" s="76"/>
      <c r="BC701" s="76"/>
      <c r="BD701" s="76"/>
      <c r="BE701" s="76"/>
      <c r="BF701" s="76"/>
      <c r="BG701" s="76"/>
      <c r="BH701" s="76"/>
      <c r="BI701" s="76"/>
      <c r="BJ701" s="76"/>
      <c r="BK701" s="76"/>
      <c r="BL701" s="76"/>
      <c r="BM701" s="76"/>
      <c r="BN701" s="76"/>
      <c r="BO701" s="76"/>
      <c r="BP701" s="76"/>
      <c r="BQ701" s="76"/>
      <c r="BR701" s="76"/>
      <c r="BS701" s="76"/>
      <c r="BT701" s="76"/>
      <c r="BU701" s="76"/>
      <c r="BV701" s="76"/>
      <c r="BW701" s="76"/>
      <c r="BX701" s="76"/>
      <c r="BY701" s="76"/>
      <c r="BZ701" s="76"/>
      <c r="CA701" s="76"/>
      <c r="CB701" s="76"/>
      <c r="CC701" s="76"/>
      <c r="CD701" s="76"/>
      <c r="CE701" s="76"/>
      <c r="CF701" s="76"/>
      <c r="CG701" s="76"/>
      <c r="CH701" s="76"/>
      <c r="CI701" s="76"/>
      <c r="CJ701" s="76"/>
      <c r="CK701" s="76"/>
      <c r="CL701" s="76"/>
    </row>
    <row r="702" spans="5:90" x14ac:dyDescent="0.4">
      <c r="E702" s="8"/>
      <c r="H702" s="12"/>
      <c r="I702" s="60"/>
      <c r="J702" s="60"/>
      <c r="K702" s="15"/>
      <c r="L702" s="15"/>
      <c r="M702" s="15"/>
      <c r="N702" s="15"/>
      <c r="O702" s="15"/>
      <c r="P702" s="15"/>
      <c r="R702" s="15"/>
      <c r="S702" s="76"/>
      <c r="T702" s="76"/>
      <c r="U702" s="76"/>
      <c r="V702" s="76"/>
      <c r="W702" s="76"/>
      <c r="X702" s="76"/>
      <c r="Y702" s="76"/>
      <c r="Z702" s="76"/>
      <c r="AA702" s="76"/>
      <c r="AB702" s="76"/>
      <c r="AC702" s="76"/>
      <c r="AD702" s="76"/>
      <c r="AE702" s="76"/>
      <c r="AF702" s="76"/>
      <c r="AG702" s="76"/>
      <c r="AH702" s="76"/>
      <c r="AI702" s="76"/>
      <c r="AJ702" s="76"/>
      <c r="AK702" s="76"/>
      <c r="AL702" s="76"/>
      <c r="AM702" s="76"/>
      <c r="AN702" s="76"/>
      <c r="AO702" s="76"/>
      <c r="AP702" s="76"/>
      <c r="AQ702" s="76"/>
      <c r="AR702" s="76"/>
      <c r="AS702" s="76"/>
      <c r="AT702" s="76"/>
      <c r="AU702" s="76"/>
      <c r="AV702" s="76"/>
      <c r="AW702" s="76"/>
      <c r="AX702" s="76"/>
      <c r="AY702" s="76"/>
      <c r="AZ702" s="76"/>
      <c r="BA702" s="76"/>
      <c r="BB702" s="76"/>
      <c r="BC702" s="76"/>
      <c r="BD702" s="76"/>
      <c r="BE702" s="76"/>
      <c r="BF702" s="76"/>
      <c r="BG702" s="76"/>
      <c r="BH702" s="76"/>
      <c r="BI702" s="76"/>
      <c r="BJ702" s="76"/>
      <c r="BK702" s="76"/>
      <c r="BL702" s="76"/>
      <c r="BM702" s="76"/>
      <c r="BN702" s="76"/>
      <c r="BO702" s="76"/>
      <c r="BP702" s="76"/>
      <c r="BQ702" s="76"/>
      <c r="BR702" s="76"/>
      <c r="BS702" s="76"/>
      <c r="BT702" s="76"/>
      <c r="BU702" s="76"/>
      <c r="BV702" s="76"/>
      <c r="BW702" s="76"/>
      <c r="BX702" s="76"/>
      <c r="BY702" s="76"/>
      <c r="BZ702" s="76"/>
      <c r="CA702" s="76"/>
      <c r="CB702" s="76"/>
      <c r="CC702" s="76"/>
      <c r="CD702" s="76"/>
      <c r="CE702" s="76"/>
      <c r="CF702" s="76"/>
      <c r="CG702" s="76"/>
      <c r="CH702" s="76"/>
      <c r="CI702" s="76"/>
      <c r="CJ702" s="76"/>
      <c r="CK702" s="76"/>
      <c r="CL702" s="76"/>
    </row>
    <row r="703" spans="5:90" x14ac:dyDescent="0.4">
      <c r="E703" s="8"/>
      <c r="H703" s="12"/>
      <c r="I703" s="60"/>
      <c r="J703" s="60"/>
      <c r="K703" s="15"/>
      <c r="L703" s="15"/>
      <c r="M703" s="15"/>
      <c r="N703" s="15"/>
      <c r="O703" s="15"/>
      <c r="P703" s="15"/>
      <c r="R703" s="15"/>
      <c r="S703" s="76"/>
      <c r="T703" s="76"/>
      <c r="U703" s="76"/>
      <c r="V703" s="76"/>
      <c r="W703" s="76"/>
      <c r="X703" s="76"/>
      <c r="Y703" s="76"/>
      <c r="Z703" s="76"/>
      <c r="AA703" s="76"/>
      <c r="AB703" s="76"/>
      <c r="AC703" s="76"/>
      <c r="AD703" s="76"/>
      <c r="AE703" s="76"/>
      <c r="AF703" s="76"/>
      <c r="AG703" s="76"/>
      <c r="AH703" s="76"/>
      <c r="AI703" s="76"/>
      <c r="AJ703" s="76"/>
      <c r="AK703" s="76"/>
      <c r="AL703" s="76"/>
      <c r="AM703" s="76"/>
      <c r="AN703" s="76"/>
      <c r="AO703" s="76"/>
      <c r="AP703" s="76"/>
      <c r="AQ703" s="76"/>
      <c r="AR703" s="76"/>
      <c r="AS703" s="76"/>
      <c r="AT703" s="76"/>
      <c r="AU703" s="76"/>
      <c r="AV703" s="76"/>
      <c r="AW703" s="76"/>
      <c r="AX703" s="76"/>
      <c r="AY703" s="76"/>
      <c r="AZ703" s="76"/>
      <c r="BA703" s="76"/>
      <c r="BB703" s="76"/>
      <c r="BC703" s="76"/>
      <c r="BD703" s="76"/>
      <c r="BE703" s="76"/>
      <c r="BF703" s="76"/>
      <c r="BG703" s="76"/>
      <c r="BH703" s="76"/>
      <c r="BI703" s="76"/>
      <c r="BJ703" s="76"/>
      <c r="BK703" s="76"/>
      <c r="BL703" s="76"/>
      <c r="BM703" s="76"/>
      <c r="BN703" s="76"/>
      <c r="BO703" s="76"/>
      <c r="BP703" s="76"/>
      <c r="BQ703" s="76"/>
      <c r="BR703" s="76"/>
      <c r="BS703" s="76"/>
      <c r="BT703" s="76"/>
      <c r="BU703" s="76"/>
      <c r="BV703" s="76"/>
      <c r="BW703" s="76"/>
      <c r="BX703" s="76"/>
      <c r="BY703" s="76"/>
      <c r="BZ703" s="76"/>
      <c r="CA703" s="76"/>
      <c r="CB703" s="76"/>
      <c r="CC703" s="76"/>
      <c r="CD703" s="76"/>
      <c r="CE703" s="76"/>
      <c r="CF703" s="76"/>
      <c r="CG703" s="76"/>
      <c r="CH703" s="76"/>
      <c r="CI703" s="76"/>
      <c r="CJ703" s="76"/>
      <c r="CK703" s="76"/>
      <c r="CL703" s="76"/>
    </row>
    <row r="704" spans="5:90" x14ac:dyDescent="0.4">
      <c r="E704" s="8"/>
      <c r="H704" s="12"/>
      <c r="I704" s="60"/>
      <c r="J704" s="60"/>
      <c r="K704" s="15"/>
      <c r="L704" s="15"/>
      <c r="M704" s="15"/>
      <c r="N704" s="15"/>
      <c r="O704" s="15"/>
      <c r="P704" s="15"/>
      <c r="R704" s="15"/>
      <c r="S704" s="76"/>
      <c r="T704" s="76"/>
      <c r="U704" s="76"/>
      <c r="V704" s="76"/>
      <c r="W704" s="76"/>
      <c r="X704" s="76"/>
      <c r="Y704" s="76"/>
      <c r="Z704" s="76"/>
      <c r="AA704" s="76"/>
      <c r="AB704" s="76"/>
      <c r="AC704" s="76"/>
      <c r="AD704" s="76"/>
      <c r="AE704" s="76"/>
      <c r="AF704" s="76"/>
      <c r="AG704" s="76"/>
      <c r="AH704" s="76"/>
      <c r="AI704" s="76"/>
      <c r="AJ704" s="76"/>
      <c r="AK704" s="76"/>
      <c r="AL704" s="76"/>
      <c r="AM704" s="76"/>
      <c r="AN704" s="76"/>
      <c r="AO704" s="76"/>
      <c r="AP704" s="76"/>
      <c r="AQ704" s="76"/>
      <c r="AR704" s="76"/>
      <c r="AS704" s="76"/>
      <c r="AT704" s="76"/>
      <c r="AU704" s="76"/>
      <c r="AV704" s="76"/>
      <c r="AW704" s="76"/>
      <c r="AX704" s="76"/>
      <c r="AY704" s="76"/>
      <c r="AZ704" s="76"/>
      <c r="BA704" s="76"/>
      <c r="BB704" s="76"/>
      <c r="BC704" s="76"/>
      <c r="BD704" s="76"/>
      <c r="BE704" s="76"/>
      <c r="BF704" s="76"/>
      <c r="BG704" s="76"/>
      <c r="BH704" s="76"/>
      <c r="BI704" s="76"/>
      <c r="BJ704" s="76"/>
      <c r="BK704" s="76"/>
      <c r="BL704" s="76"/>
      <c r="BM704" s="76"/>
      <c r="BN704" s="76"/>
      <c r="BO704" s="76"/>
      <c r="BP704" s="76"/>
      <c r="BQ704" s="76"/>
      <c r="BR704" s="76"/>
      <c r="BS704" s="76"/>
      <c r="BT704" s="76"/>
      <c r="BU704" s="76"/>
      <c r="BV704" s="76"/>
      <c r="BW704" s="76"/>
      <c r="BX704" s="76"/>
      <c r="BY704" s="76"/>
      <c r="BZ704" s="76"/>
      <c r="CA704" s="76"/>
      <c r="CB704" s="76"/>
      <c r="CC704" s="76"/>
      <c r="CD704" s="76"/>
      <c r="CE704" s="76"/>
      <c r="CF704" s="76"/>
      <c r="CG704" s="76"/>
      <c r="CH704" s="76"/>
      <c r="CI704" s="76"/>
      <c r="CJ704" s="76"/>
      <c r="CK704" s="76"/>
      <c r="CL704" s="76"/>
    </row>
    <row r="705" spans="5:90" x14ac:dyDescent="0.4">
      <c r="E705" s="8"/>
      <c r="H705" s="12"/>
      <c r="I705" s="60"/>
      <c r="J705" s="60"/>
      <c r="K705" s="15"/>
      <c r="L705" s="15"/>
      <c r="M705" s="15"/>
      <c r="N705" s="15"/>
      <c r="O705" s="15"/>
      <c r="P705" s="15"/>
      <c r="R705" s="15"/>
      <c r="S705" s="76"/>
      <c r="T705" s="76"/>
      <c r="U705" s="76"/>
      <c r="V705" s="76"/>
      <c r="W705" s="76"/>
      <c r="X705" s="76"/>
      <c r="Y705" s="76"/>
      <c r="Z705" s="76"/>
      <c r="AA705" s="76"/>
      <c r="AB705" s="76"/>
      <c r="AC705" s="76"/>
      <c r="AD705" s="76"/>
      <c r="AE705" s="76"/>
      <c r="AF705" s="76"/>
      <c r="AG705" s="76"/>
      <c r="AH705" s="76"/>
      <c r="AI705" s="76"/>
      <c r="AJ705" s="76"/>
      <c r="AK705" s="76"/>
      <c r="AL705" s="76"/>
      <c r="AM705" s="76"/>
      <c r="AN705" s="76"/>
      <c r="AO705" s="76"/>
      <c r="AP705" s="76"/>
      <c r="AQ705" s="76"/>
      <c r="AR705" s="76"/>
      <c r="AS705" s="76"/>
      <c r="AT705" s="76"/>
      <c r="AU705" s="76"/>
      <c r="AV705" s="76"/>
      <c r="AW705" s="76"/>
      <c r="AX705" s="76"/>
      <c r="AY705" s="76"/>
      <c r="AZ705" s="76"/>
      <c r="BA705" s="76"/>
      <c r="BB705" s="76"/>
      <c r="BC705" s="76"/>
      <c r="BD705" s="76"/>
      <c r="BE705" s="76"/>
      <c r="BF705" s="76"/>
      <c r="BG705" s="76"/>
      <c r="BH705" s="76"/>
      <c r="BI705" s="76"/>
      <c r="BJ705" s="76"/>
      <c r="BK705" s="76"/>
      <c r="BL705" s="76"/>
      <c r="BM705" s="76"/>
      <c r="BN705" s="76"/>
      <c r="BO705" s="76"/>
      <c r="BP705" s="76"/>
      <c r="BQ705" s="76"/>
      <c r="BR705" s="76"/>
      <c r="BS705" s="76"/>
      <c r="BT705" s="76"/>
      <c r="BU705" s="76"/>
      <c r="BV705" s="76"/>
      <c r="BW705" s="76"/>
      <c r="BX705" s="76"/>
      <c r="BY705" s="76"/>
      <c r="BZ705" s="76"/>
      <c r="CA705" s="76"/>
      <c r="CB705" s="76"/>
      <c r="CC705" s="76"/>
      <c r="CD705" s="76"/>
      <c r="CE705" s="76"/>
      <c r="CF705" s="76"/>
      <c r="CG705" s="76"/>
      <c r="CH705" s="76"/>
      <c r="CI705" s="76"/>
      <c r="CJ705" s="76"/>
      <c r="CK705" s="76"/>
      <c r="CL705" s="76"/>
    </row>
    <row r="706" spans="5:90" x14ac:dyDescent="0.4">
      <c r="E706" s="8"/>
      <c r="H706" s="12"/>
      <c r="I706" s="60"/>
      <c r="J706" s="60"/>
      <c r="K706" s="15"/>
      <c r="L706" s="15"/>
      <c r="M706" s="15"/>
      <c r="N706" s="15"/>
      <c r="O706" s="15"/>
      <c r="P706" s="15"/>
      <c r="R706" s="15"/>
      <c r="S706" s="76"/>
      <c r="T706" s="76"/>
      <c r="U706" s="76"/>
      <c r="V706" s="76"/>
      <c r="W706" s="76"/>
      <c r="X706" s="76"/>
      <c r="Y706" s="76"/>
      <c r="Z706" s="76"/>
      <c r="AA706" s="76"/>
      <c r="AB706" s="76"/>
      <c r="AC706" s="76"/>
      <c r="AD706" s="76"/>
      <c r="AE706" s="76"/>
      <c r="AF706" s="76"/>
      <c r="AG706" s="76"/>
      <c r="AH706" s="76"/>
      <c r="AI706" s="76"/>
      <c r="AJ706" s="76"/>
      <c r="AK706" s="76"/>
      <c r="AL706" s="76"/>
      <c r="AM706" s="76"/>
      <c r="AN706" s="76"/>
      <c r="AO706" s="76"/>
      <c r="AP706" s="76"/>
      <c r="AQ706" s="76"/>
      <c r="AR706" s="76"/>
      <c r="AS706" s="76"/>
      <c r="AT706" s="76"/>
      <c r="AU706" s="76"/>
      <c r="AV706" s="76"/>
      <c r="AW706" s="76"/>
      <c r="AX706" s="76"/>
      <c r="AY706" s="76"/>
      <c r="AZ706" s="76"/>
      <c r="BA706" s="76"/>
      <c r="BB706" s="76"/>
      <c r="BC706" s="76"/>
      <c r="BD706" s="76"/>
      <c r="BE706" s="76"/>
      <c r="BF706" s="76"/>
      <c r="BG706" s="76"/>
      <c r="BH706" s="76"/>
      <c r="BI706" s="76"/>
      <c r="BJ706" s="76"/>
      <c r="BK706" s="76"/>
      <c r="BL706" s="76"/>
      <c r="BM706" s="76"/>
      <c r="BN706" s="76"/>
      <c r="BO706" s="76"/>
      <c r="BP706" s="76"/>
      <c r="BQ706" s="76"/>
      <c r="BR706" s="76"/>
      <c r="BS706" s="76"/>
      <c r="BT706" s="76"/>
      <c r="BU706" s="76"/>
      <c r="BV706" s="76"/>
      <c r="BW706" s="76"/>
      <c r="BX706" s="76"/>
      <c r="BY706" s="76"/>
      <c r="BZ706" s="76"/>
      <c r="CA706" s="76"/>
      <c r="CB706" s="76"/>
      <c r="CC706" s="76"/>
      <c r="CD706" s="76"/>
      <c r="CE706" s="76"/>
      <c r="CF706" s="76"/>
      <c r="CG706" s="76"/>
      <c r="CH706" s="76"/>
      <c r="CI706" s="76"/>
      <c r="CJ706" s="76"/>
      <c r="CK706" s="76"/>
      <c r="CL706" s="76"/>
    </row>
    <row r="707" spans="5:90" x14ac:dyDescent="0.4">
      <c r="E707" s="8"/>
      <c r="H707" s="12"/>
      <c r="I707" s="60"/>
      <c r="J707" s="60"/>
      <c r="K707" s="15"/>
      <c r="L707" s="15"/>
      <c r="M707" s="15"/>
      <c r="N707" s="15"/>
      <c r="O707" s="15"/>
      <c r="P707" s="15"/>
      <c r="R707" s="15"/>
      <c r="S707" s="76"/>
      <c r="T707" s="76"/>
      <c r="U707" s="76"/>
      <c r="V707" s="76"/>
      <c r="W707" s="76"/>
      <c r="X707" s="76"/>
      <c r="Y707" s="76"/>
      <c r="Z707" s="76"/>
      <c r="AA707" s="76"/>
      <c r="AB707" s="76"/>
      <c r="AC707" s="76"/>
      <c r="AD707" s="76"/>
      <c r="AE707" s="76"/>
      <c r="AF707" s="76"/>
      <c r="AG707" s="76"/>
      <c r="AH707" s="76"/>
      <c r="AI707" s="76"/>
      <c r="AJ707" s="76"/>
      <c r="AK707" s="76"/>
      <c r="AL707" s="76"/>
      <c r="AM707" s="76"/>
      <c r="AN707" s="76"/>
      <c r="AO707" s="76"/>
      <c r="AP707" s="76"/>
      <c r="AQ707" s="76"/>
      <c r="AR707" s="76"/>
      <c r="AS707" s="76"/>
      <c r="AT707" s="76"/>
      <c r="AU707" s="76"/>
      <c r="AV707" s="76"/>
      <c r="AW707" s="76"/>
      <c r="AX707" s="76"/>
      <c r="AY707" s="76"/>
      <c r="AZ707" s="76"/>
      <c r="BA707" s="76"/>
      <c r="BB707" s="76"/>
      <c r="BC707" s="76"/>
      <c r="BD707" s="76"/>
      <c r="BE707" s="76"/>
      <c r="BF707" s="76"/>
      <c r="BG707" s="76"/>
      <c r="BH707" s="76"/>
      <c r="BI707" s="76"/>
      <c r="BJ707" s="76"/>
      <c r="BK707" s="76"/>
      <c r="BL707" s="76"/>
      <c r="BM707" s="76"/>
      <c r="BN707" s="76"/>
      <c r="BO707" s="76"/>
      <c r="BP707" s="76"/>
      <c r="BQ707" s="76"/>
      <c r="BR707" s="76"/>
      <c r="BS707" s="76"/>
      <c r="BT707" s="76"/>
      <c r="BU707" s="76"/>
      <c r="BV707" s="76"/>
      <c r="BW707" s="76"/>
      <c r="BX707" s="76"/>
      <c r="BY707" s="76"/>
      <c r="BZ707" s="76"/>
      <c r="CA707" s="76"/>
      <c r="CB707" s="76"/>
      <c r="CC707" s="76"/>
      <c r="CD707" s="76"/>
      <c r="CE707" s="76"/>
      <c r="CF707" s="76"/>
      <c r="CG707" s="76"/>
      <c r="CH707" s="76"/>
      <c r="CI707" s="76"/>
      <c r="CJ707" s="76"/>
      <c r="CK707" s="76"/>
      <c r="CL707" s="76"/>
    </row>
    <row r="708" spans="5:90" x14ac:dyDescent="0.4">
      <c r="E708" s="8"/>
      <c r="H708" s="12"/>
      <c r="I708" s="60"/>
      <c r="J708" s="60"/>
      <c r="K708" s="15"/>
      <c r="L708" s="15"/>
      <c r="M708" s="15"/>
      <c r="N708" s="15"/>
      <c r="O708" s="15"/>
      <c r="P708" s="15"/>
      <c r="R708" s="15"/>
      <c r="S708" s="76"/>
      <c r="T708" s="76"/>
      <c r="U708" s="76"/>
      <c r="V708" s="76"/>
      <c r="W708" s="76"/>
      <c r="X708" s="76"/>
      <c r="Y708" s="76"/>
      <c r="Z708" s="76"/>
      <c r="AA708" s="76"/>
      <c r="AB708" s="76"/>
      <c r="AC708" s="76"/>
      <c r="AD708" s="76"/>
      <c r="AE708" s="76"/>
      <c r="AF708" s="76"/>
      <c r="AG708" s="76"/>
      <c r="AH708" s="76"/>
      <c r="AI708" s="76"/>
      <c r="AJ708" s="76"/>
      <c r="AK708" s="76"/>
      <c r="AL708" s="76"/>
      <c r="AM708" s="76"/>
      <c r="AN708" s="76"/>
      <c r="AO708" s="76"/>
      <c r="AP708" s="76"/>
      <c r="AQ708" s="76"/>
      <c r="AR708" s="76"/>
      <c r="AS708" s="76"/>
      <c r="AT708" s="76"/>
      <c r="AU708" s="76"/>
      <c r="AV708" s="76"/>
      <c r="AW708" s="76"/>
      <c r="AX708" s="76"/>
      <c r="AY708" s="76"/>
      <c r="AZ708" s="76"/>
      <c r="BA708" s="76"/>
      <c r="BB708" s="76"/>
      <c r="BC708" s="76"/>
      <c r="BD708" s="76"/>
      <c r="BE708" s="76"/>
      <c r="BF708" s="76"/>
      <c r="BG708" s="76"/>
      <c r="BH708" s="76"/>
      <c r="BI708" s="76"/>
      <c r="BJ708" s="76"/>
      <c r="BK708" s="76"/>
      <c r="BL708" s="76"/>
      <c r="BM708" s="76"/>
      <c r="BN708" s="76"/>
      <c r="BO708" s="76"/>
      <c r="BP708" s="76"/>
      <c r="BQ708" s="76"/>
      <c r="BR708" s="76"/>
      <c r="BS708" s="76"/>
      <c r="BT708" s="76"/>
      <c r="BU708" s="76"/>
      <c r="BV708" s="76"/>
      <c r="BW708" s="76"/>
      <c r="BX708" s="76"/>
      <c r="BY708" s="76"/>
      <c r="BZ708" s="76"/>
      <c r="CA708" s="76"/>
      <c r="CB708" s="76"/>
      <c r="CC708" s="76"/>
      <c r="CD708" s="76"/>
      <c r="CE708" s="76"/>
      <c r="CF708" s="76"/>
      <c r="CG708" s="76"/>
      <c r="CH708" s="76"/>
      <c r="CI708" s="76"/>
      <c r="CJ708" s="76"/>
      <c r="CK708" s="76"/>
      <c r="CL708" s="76"/>
    </row>
    <row r="709" spans="5:90" x14ac:dyDescent="0.4">
      <c r="E709" s="8"/>
      <c r="H709" s="12"/>
      <c r="I709" s="60"/>
      <c r="J709" s="60"/>
      <c r="K709" s="15"/>
      <c r="L709" s="15"/>
      <c r="M709" s="15"/>
      <c r="N709" s="15"/>
      <c r="O709" s="15"/>
      <c r="P709" s="15"/>
      <c r="R709" s="15"/>
      <c r="S709" s="76"/>
      <c r="T709" s="76"/>
      <c r="U709" s="76"/>
      <c r="V709" s="76"/>
      <c r="W709" s="76"/>
      <c r="X709" s="76"/>
      <c r="Y709" s="76"/>
      <c r="Z709" s="76"/>
      <c r="AA709" s="76"/>
      <c r="AB709" s="76"/>
      <c r="AC709" s="76"/>
      <c r="AD709" s="76"/>
      <c r="AE709" s="76"/>
      <c r="AF709" s="76"/>
      <c r="AG709" s="76"/>
      <c r="AH709" s="76"/>
      <c r="AI709" s="76"/>
      <c r="AJ709" s="76"/>
      <c r="AK709" s="76"/>
      <c r="AL709" s="76"/>
      <c r="AM709" s="76"/>
      <c r="AN709" s="76"/>
      <c r="AO709" s="76"/>
      <c r="AP709" s="76"/>
      <c r="AQ709" s="76"/>
      <c r="AR709" s="76"/>
      <c r="AS709" s="76"/>
      <c r="AT709" s="76"/>
      <c r="AU709" s="76"/>
      <c r="AV709" s="76"/>
      <c r="AW709" s="76"/>
      <c r="AX709" s="76"/>
      <c r="AY709" s="76"/>
      <c r="AZ709" s="76"/>
      <c r="BA709" s="76"/>
      <c r="BB709" s="76"/>
      <c r="BC709" s="76"/>
      <c r="BD709" s="76"/>
      <c r="BE709" s="76"/>
      <c r="BF709" s="76"/>
      <c r="BG709" s="76"/>
      <c r="BH709" s="76"/>
      <c r="BI709" s="76"/>
      <c r="BJ709" s="76"/>
      <c r="BK709" s="76"/>
      <c r="BL709" s="76"/>
      <c r="BM709" s="76"/>
      <c r="BN709" s="76"/>
      <c r="BO709" s="76"/>
      <c r="BP709" s="76"/>
      <c r="BQ709" s="76"/>
      <c r="BR709" s="76"/>
      <c r="BS709" s="76"/>
      <c r="BT709" s="76"/>
      <c r="BU709" s="76"/>
      <c r="BV709" s="76"/>
      <c r="BW709" s="76"/>
      <c r="BX709" s="76"/>
      <c r="BY709" s="76"/>
      <c r="BZ709" s="76"/>
      <c r="CA709" s="76"/>
      <c r="CB709" s="76"/>
      <c r="CC709" s="76"/>
      <c r="CD709" s="76"/>
      <c r="CE709" s="76"/>
      <c r="CF709" s="76"/>
      <c r="CG709" s="76"/>
      <c r="CH709" s="76"/>
      <c r="CI709" s="76"/>
      <c r="CJ709" s="76"/>
      <c r="CK709" s="76"/>
      <c r="CL709" s="76"/>
    </row>
    <row r="710" spans="5:90" x14ac:dyDescent="0.4">
      <c r="E710" s="8"/>
      <c r="H710" s="12"/>
      <c r="I710" s="60"/>
      <c r="J710" s="60"/>
      <c r="K710" s="15"/>
      <c r="L710" s="15"/>
      <c r="M710" s="15"/>
      <c r="N710" s="15"/>
      <c r="O710" s="15"/>
      <c r="P710" s="15"/>
      <c r="R710" s="15"/>
      <c r="S710" s="76"/>
      <c r="T710" s="76"/>
      <c r="U710" s="76"/>
      <c r="V710" s="76"/>
      <c r="W710" s="76"/>
      <c r="X710" s="76"/>
      <c r="Y710" s="76"/>
      <c r="Z710" s="76"/>
      <c r="AA710" s="76"/>
      <c r="AB710" s="76"/>
      <c r="AC710" s="76"/>
      <c r="AD710" s="76"/>
      <c r="AE710" s="76"/>
      <c r="AF710" s="76"/>
      <c r="AG710" s="76"/>
      <c r="AH710" s="76"/>
      <c r="AI710" s="76"/>
      <c r="AJ710" s="76"/>
      <c r="AK710" s="76"/>
      <c r="AL710" s="76"/>
      <c r="AM710" s="76"/>
      <c r="AN710" s="76"/>
      <c r="AO710" s="76"/>
      <c r="AP710" s="76"/>
      <c r="AQ710" s="76"/>
      <c r="AR710" s="76"/>
      <c r="AS710" s="76"/>
      <c r="AT710" s="76"/>
      <c r="AU710" s="76"/>
      <c r="AV710" s="76"/>
      <c r="AW710" s="76"/>
      <c r="AX710" s="76"/>
      <c r="AY710" s="76"/>
      <c r="AZ710" s="76"/>
      <c r="BA710" s="76"/>
      <c r="BB710" s="76"/>
      <c r="BC710" s="76"/>
      <c r="BD710" s="76"/>
      <c r="BE710" s="76"/>
      <c r="BF710" s="76"/>
      <c r="BG710" s="76"/>
      <c r="BH710" s="76"/>
      <c r="BI710" s="76"/>
      <c r="BJ710" s="76"/>
      <c r="BK710" s="76"/>
      <c r="BL710" s="76"/>
      <c r="BM710" s="76"/>
      <c r="BN710" s="76"/>
      <c r="BO710" s="76"/>
      <c r="BP710" s="76"/>
      <c r="BQ710" s="76"/>
      <c r="BR710" s="76"/>
      <c r="BS710" s="76"/>
      <c r="BT710" s="76"/>
      <c r="BU710" s="76"/>
      <c r="BV710" s="76"/>
      <c r="BW710" s="76"/>
      <c r="BX710" s="76"/>
      <c r="BY710" s="76"/>
      <c r="BZ710" s="76"/>
      <c r="CA710" s="76"/>
      <c r="CB710" s="76"/>
      <c r="CC710" s="76"/>
      <c r="CD710" s="76"/>
      <c r="CE710" s="76"/>
      <c r="CF710" s="76"/>
      <c r="CG710" s="76"/>
      <c r="CH710" s="76"/>
      <c r="CI710" s="76"/>
      <c r="CJ710" s="76"/>
      <c r="CK710" s="76"/>
      <c r="CL710" s="76"/>
    </row>
    <row r="711" spans="5:90" x14ac:dyDescent="0.4">
      <c r="E711" s="8"/>
      <c r="H711" s="12"/>
      <c r="I711" s="60"/>
      <c r="J711" s="60"/>
      <c r="K711" s="15"/>
      <c r="L711" s="15"/>
      <c r="M711" s="15"/>
      <c r="N711" s="15"/>
      <c r="O711" s="15"/>
      <c r="P711" s="15"/>
      <c r="R711" s="15"/>
      <c r="S711" s="76"/>
      <c r="T711" s="76"/>
      <c r="U711" s="76"/>
      <c r="V711" s="76"/>
      <c r="W711" s="76"/>
      <c r="X711" s="76"/>
      <c r="Y711" s="76"/>
      <c r="Z711" s="76"/>
      <c r="AA711" s="76"/>
      <c r="AB711" s="76"/>
      <c r="AC711" s="76"/>
      <c r="AD711" s="76"/>
      <c r="AE711" s="76"/>
      <c r="AF711" s="76"/>
      <c r="AG711" s="76"/>
      <c r="AH711" s="76"/>
      <c r="AI711" s="76"/>
      <c r="AJ711" s="76"/>
      <c r="AK711" s="76"/>
      <c r="AL711" s="76"/>
      <c r="AM711" s="76"/>
      <c r="AN711" s="76"/>
      <c r="AO711" s="76"/>
      <c r="AP711" s="76"/>
      <c r="AQ711" s="76"/>
      <c r="AR711" s="76"/>
      <c r="AS711" s="76"/>
      <c r="AT711" s="76"/>
      <c r="AU711" s="76"/>
      <c r="AV711" s="76"/>
      <c r="AW711" s="76"/>
      <c r="AX711" s="76"/>
      <c r="AY711" s="76"/>
      <c r="AZ711" s="76"/>
      <c r="BA711" s="76"/>
      <c r="BB711" s="76"/>
      <c r="BC711" s="76"/>
      <c r="BD711" s="76"/>
      <c r="BE711" s="76"/>
      <c r="BF711" s="76"/>
      <c r="BG711" s="76"/>
      <c r="BH711" s="76"/>
      <c r="BI711" s="76"/>
      <c r="BJ711" s="76"/>
      <c r="BK711" s="76"/>
      <c r="BL711" s="76"/>
      <c r="BM711" s="76"/>
      <c r="BN711" s="76"/>
      <c r="BO711" s="76"/>
      <c r="BP711" s="76"/>
      <c r="BQ711" s="76"/>
      <c r="BR711" s="76"/>
      <c r="BS711" s="76"/>
      <c r="BT711" s="76"/>
      <c r="BU711" s="76"/>
      <c r="BV711" s="76"/>
      <c r="BW711" s="76"/>
      <c r="BX711" s="76"/>
      <c r="BY711" s="76"/>
      <c r="BZ711" s="76"/>
      <c r="CA711" s="76"/>
      <c r="CB711" s="76"/>
      <c r="CC711" s="76"/>
      <c r="CD711" s="76"/>
      <c r="CE711" s="76"/>
      <c r="CF711" s="76"/>
      <c r="CG711" s="76"/>
      <c r="CH711" s="76"/>
      <c r="CI711" s="76"/>
      <c r="CJ711" s="76"/>
      <c r="CK711" s="76"/>
      <c r="CL711" s="76"/>
    </row>
    <row r="712" spans="5:90" x14ac:dyDescent="0.4">
      <c r="E712" s="8"/>
      <c r="H712" s="12"/>
      <c r="I712" s="60"/>
      <c r="J712" s="60"/>
      <c r="K712" s="15"/>
      <c r="L712" s="15"/>
      <c r="M712" s="15"/>
      <c r="N712" s="15"/>
      <c r="O712" s="15"/>
      <c r="P712" s="15"/>
      <c r="R712" s="15"/>
      <c r="S712" s="76"/>
      <c r="T712" s="76"/>
      <c r="U712" s="76"/>
      <c r="V712" s="76"/>
      <c r="W712" s="76"/>
      <c r="X712" s="76"/>
      <c r="Y712" s="76"/>
      <c r="Z712" s="76"/>
      <c r="AA712" s="76"/>
      <c r="AB712" s="76"/>
      <c r="AC712" s="76"/>
      <c r="AD712" s="76"/>
      <c r="AE712" s="76"/>
      <c r="AF712" s="76"/>
      <c r="AG712" s="76"/>
      <c r="AH712" s="76"/>
      <c r="AI712" s="76"/>
      <c r="AJ712" s="76"/>
      <c r="AK712" s="76"/>
      <c r="AL712" s="76"/>
      <c r="AM712" s="76"/>
      <c r="AN712" s="76"/>
      <c r="AO712" s="76"/>
      <c r="AP712" s="76"/>
      <c r="AQ712" s="76"/>
      <c r="AR712" s="76"/>
      <c r="AS712" s="76"/>
      <c r="AT712" s="76"/>
      <c r="AU712" s="76"/>
      <c r="AV712" s="76"/>
      <c r="AW712" s="76"/>
      <c r="AX712" s="76"/>
      <c r="AY712" s="76"/>
      <c r="AZ712" s="76"/>
      <c r="BA712" s="76"/>
      <c r="BB712" s="76"/>
      <c r="BC712" s="76"/>
      <c r="BD712" s="76"/>
      <c r="BE712" s="76"/>
      <c r="BF712" s="76"/>
      <c r="BG712" s="76"/>
      <c r="BH712" s="76"/>
      <c r="BI712" s="76"/>
      <c r="BJ712" s="76"/>
      <c r="BK712" s="76"/>
      <c r="BL712" s="76"/>
      <c r="BM712" s="76"/>
      <c r="BN712" s="76"/>
      <c r="BO712" s="76"/>
      <c r="BP712" s="76"/>
      <c r="BQ712" s="76"/>
      <c r="BR712" s="76"/>
      <c r="BS712" s="76"/>
      <c r="BT712" s="76"/>
      <c r="BU712" s="76"/>
      <c r="BV712" s="76"/>
      <c r="BW712" s="76"/>
      <c r="BX712" s="76"/>
      <c r="BY712" s="76"/>
      <c r="BZ712" s="76"/>
      <c r="CA712" s="76"/>
      <c r="CB712" s="76"/>
      <c r="CC712" s="76"/>
      <c r="CD712" s="76"/>
      <c r="CE712" s="76"/>
      <c r="CF712" s="76"/>
      <c r="CG712" s="76"/>
      <c r="CH712" s="76"/>
      <c r="CI712" s="76"/>
      <c r="CJ712" s="76"/>
      <c r="CK712" s="76"/>
      <c r="CL712" s="76"/>
    </row>
    <row r="713" spans="5:90" x14ac:dyDescent="0.4">
      <c r="E713" s="8"/>
      <c r="H713" s="12"/>
      <c r="I713" s="60"/>
      <c r="J713" s="60"/>
      <c r="K713" s="15"/>
      <c r="L713" s="15"/>
      <c r="M713" s="15"/>
      <c r="N713" s="15"/>
      <c r="O713" s="15"/>
      <c r="P713" s="15"/>
      <c r="R713" s="15"/>
      <c r="S713" s="76"/>
      <c r="T713" s="76"/>
      <c r="U713" s="76"/>
      <c r="V713" s="76"/>
      <c r="W713" s="76"/>
      <c r="X713" s="76"/>
      <c r="Y713" s="76"/>
      <c r="Z713" s="76"/>
      <c r="AA713" s="76"/>
      <c r="AB713" s="76"/>
      <c r="AC713" s="76"/>
      <c r="AD713" s="76"/>
      <c r="AE713" s="76"/>
      <c r="AF713" s="76"/>
      <c r="AG713" s="76"/>
      <c r="AH713" s="76"/>
      <c r="AI713" s="76"/>
      <c r="AJ713" s="76"/>
      <c r="AK713" s="76"/>
      <c r="AL713" s="76"/>
      <c r="AM713" s="76"/>
      <c r="AN713" s="76"/>
      <c r="AO713" s="76"/>
      <c r="AP713" s="76"/>
      <c r="AQ713" s="76"/>
      <c r="AR713" s="76"/>
      <c r="AS713" s="76"/>
      <c r="AT713" s="76"/>
      <c r="AU713" s="76"/>
      <c r="AV713" s="76"/>
      <c r="AW713" s="76"/>
      <c r="AX713" s="76"/>
      <c r="AY713" s="76"/>
      <c r="AZ713" s="76"/>
      <c r="BA713" s="76"/>
      <c r="BB713" s="76"/>
      <c r="BC713" s="76"/>
      <c r="BD713" s="76"/>
      <c r="BE713" s="76"/>
      <c r="BF713" s="76"/>
      <c r="BG713" s="76"/>
      <c r="BH713" s="76"/>
      <c r="BI713" s="76"/>
      <c r="BJ713" s="76"/>
      <c r="BK713" s="76"/>
      <c r="BL713" s="76"/>
      <c r="BM713" s="76"/>
      <c r="BN713" s="76"/>
      <c r="BO713" s="76"/>
      <c r="BP713" s="76"/>
      <c r="BQ713" s="76"/>
      <c r="BR713" s="76"/>
      <c r="BS713" s="76"/>
      <c r="BT713" s="76"/>
      <c r="BU713" s="76"/>
      <c r="BV713" s="76"/>
      <c r="BW713" s="76"/>
      <c r="BX713" s="76"/>
      <c r="BY713" s="76"/>
      <c r="BZ713" s="76"/>
      <c r="CA713" s="76"/>
      <c r="CB713" s="76"/>
      <c r="CC713" s="76"/>
      <c r="CD713" s="76"/>
      <c r="CE713" s="76"/>
      <c r="CF713" s="76"/>
      <c r="CG713" s="76"/>
      <c r="CH713" s="76"/>
      <c r="CI713" s="76"/>
      <c r="CJ713" s="76"/>
      <c r="CK713" s="76"/>
      <c r="CL713" s="76"/>
    </row>
    <row r="714" spans="5:90" x14ac:dyDescent="0.4">
      <c r="E714" s="8"/>
      <c r="H714" s="12"/>
      <c r="I714" s="60"/>
      <c r="J714" s="60"/>
      <c r="K714" s="15"/>
      <c r="L714" s="15"/>
      <c r="M714" s="15"/>
      <c r="N714" s="15"/>
      <c r="O714" s="15"/>
      <c r="P714" s="15"/>
      <c r="R714" s="15"/>
      <c r="S714" s="76"/>
      <c r="T714" s="76"/>
      <c r="U714" s="76"/>
      <c r="V714" s="76"/>
      <c r="W714" s="76"/>
      <c r="X714" s="76"/>
      <c r="Y714" s="76"/>
      <c r="Z714" s="76"/>
      <c r="AA714" s="76"/>
      <c r="AB714" s="76"/>
      <c r="AC714" s="76"/>
      <c r="AD714" s="76"/>
      <c r="AE714" s="76"/>
      <c r="AF714" s="76"/>
      <c r="AG714" s="76"/>
      <c r="AH714" s="76"/>
      <c r="AI714" s="76"/>
      <c r="AJ714" s="76"/>
      <c r="AK714" s="76"/>
      <c r="AL714" s="76"/>
      <c r="AM714" s="76"/>
      <c r="AN714" s="76"/>
      <c r="AO714" s="76"/>
      <c r="AP714" s="76"/>
      <c r="AQ714" s="76"/>
      <c r="AR714" s="76"/>
      <c r="AS714" s="76"/>
      <c r="AT714" s="76"/>
      <c r="AU714" s="76"/>
      <c r="AV714" s="76"/>
      <c r="AW714" s="76"/>
      <c r="AX714" s="76"/>
      <c r="AY714" s="76"/>
      <c r="AZ714" s="76"/>
      <c r="BA714" s="76"/>
      <c r="BB714" s="76"/>
      <c r="BC714" s="76"/>
      <c r="BD714" s="76"/>
      <c r="BE714" s="76"/>
      <c r="BF714" s="76"/>
      <c r="BG714" s="76"/>
      <c r="BH714" s="76"/>
      <c r="BI714" s="76"/>
      <c r="BJ714" s="76"/>
      <c r="BK714" s="76"/>
      <c r="BL714" s="76"/>
      <c r="BM714" s="76"/>
      <c r="BN714" s="76"/>
      <c r="BO714" s="76"/>
      <c r="BP714" s="76"/>
      <c r="BQ714" s="76"/>
      <c r="BR714" s="76"/>
      <c r="BS714" s="76"/>
      <c r="BT714" s="76"/>
      <c r="BU714" s="76"/>
      <c r="BV714" s="76"/>
      <c r="BW714" s="76"/>
      <c r="BX714" s="76"/>
      <c r="BY714" s="76"/>
      <c r="BZ714" s="76"/>
      <c r="CA714" s="76"/>
      <c r="CB714" s="76"/>
      <c r="CC714" s="76"/>
      <c r="CD714" s="76"/>
      <c r="CE714" s="76"/>
      <c r="CF714" s="76"/>
      <c r="CG714" s="76"/>
      <c r="CH714" s="76"/>
      <c r="CI714" s="76"/>
      <c r="CJ714" s="76"/>
      <c r="CK714" s="76"/>
      <c r="CL714" s="76"/>
    </row>
    <row r="715" spans="5:90" x14ac:dyDescent="0.4">
      <c r="E715" s="8"/>
      <c r="H715" s="12"/>
      <c r="I715" s="60"/>
      <c r="J715" s="60"/>
      <c r="K715" s="15"/>
      <c r="L715" s="15"/>
      <c r="M715" s="15"/>
      <c r="N715" s="15"/>
      <c r="O715" s="15"/>
      <c r="P715" s="15"/>
      <c r="R715" s="15"/>
      <c r="S715" s="76"/>
      <c r="T715" s="76"/>
      <c r="U715" s="76"/>
      <c r="V715" s="76"/>
      <c r="W715" s="76"/>
      <c r="X715" s="76"/>
      <c r="Y715" s="76"/>
      <c r="Z715" s="76"/>
      <c r="AA715" s="76"/>
      <c r="AB715" s="76"/>
      <c r="AC715" s="76"/>
      <c r="AD715" s="76"/>
      <c r="AE715" s="76"/>
      <c r="AF715" s="76"/>
      <c r="AG715" s="76"/>
      <c r="AH715" s="76"/>
      <c r="AI715" s="76"/>
      <c r="AJ715" s="76"/>
      <c r="AK715" s="76"/>
      <c r="AL715" s="76"/>
      <c r="AM715" s="76"/>
      <c r="AN715" s="76"/>
      <c r="AO715" s="76"/>
      <c r="AP715" s="76"/>
      <c r="AQ715" s="76"/>
      <c r="AR715" s="76"/>
      <c r="AS715" s="76"/>
      <c r="AT715" s="76"/>
      <c r="AU715" s="76"/>
      <c r="AV715" s="76"/>
      <c r="AW715" s="76"/>
      <c r="AX715" s="76"/>
      <c r="AY715" s="76"/>
      <c r="AZ715" s="76"/>
      <c r="BA715" s="76"/>
      <c r="BB715" s="76"/>
      <c r="BC715" s="76"/>
      <c r="BD715" s="76"/>
      <c r="BE715" s="76"/>
      <c r="BF715" s="76"/>
      <c r="BG715" s="76"/>
      <c r="BH715" s="76"/>
      <c r="BI715" s="76"/>
      <c r="BJ715" s="76"/>
      <c r="BK715" s="76"/>
      <c r="BL715" s="76"/>
      <c r="BM715" s="76"/>
      <c r="BN715" s="76"/>
      <c r="BO715" s="76"/>
      <c r="BP715" s="76"/>
      <c r="BQ715" s="76"/>
      <c r="BR715" s="76"/>
      <c r="BS715" s="76"/>
      <c r="BT715" s="76"/>
      <c r="BU715" s="76"/>
      <c r="BV715" s="76"/>
      <c r="BW715" s="76"/>
      <c r="BX715" s="76"/>
      <c r="BY715" s="76"/>
      <c r="BZ715" s="76"/>
      <c r="CA715" s="76"/>
      <c r="CB715" s="76"/>
      <c r="CC715" s="76"/>
      <c r="CD715" s="76"/>
      <c r="CE715" s="76"/>
      <c r="CF715" s="76"/>
      <c r="CG715" s="76"/>
      <c r="CH715" s="76"/>
      <c r="CI715" s="76"/>
      <c r="CJ715" s="76"/>
      <c r="CK715" s="76"/>
      <c r="CL715" s="76"/>
    </row>
    <row r="716" spans="5:90" x14ac:dyDescent="0.4">
      <c r="E716" s="8"/>
      <c r="H716" s="12"/>
      <c r="I716" s="60"/>
      <c r="J716" s="60"/>
      <c r="K716" s="15"/>
      <c r="L716" s="15"/>
      <c r="M716" s="15"/>
      <c r="N716" s="15"/>
      <c r="O716" s="15"/>
      <c r="P716" s="15"/>
      <c r="R716" s="15"/>
      <c r="S716" s="76"/>
      <c r="T716" s="76"/>
      <c r="U716" s="76"/>
      <c r="V716" s="76"/>
      <c r="W716" s="76"/>
      <c r="X716" s="76"/>
      <c r="Y716" s="76"/>
      <c r="Z716" s="76"/>
      <c r="AA716" s="76"/>
      <c r="AB716" s="76"/>
      <c r="AC716" s="76"/>
      <c r="AD716" s="76"/>
      <c r="AE716" s="76"/>
      <c r="AF716" s="76"/>
      <c r="AG716" s="76"/>
      <c r="AH716" s="76"/>
      <c r="AI716" s="76"/>
      <c r="AJ716" s="76"/>
      <c r="AK716" s="76"/>
      <c r="AL716" s="76"/>
      <c r="AM716" s="76"/>
      <c r="AN716" s="76"/>
      <c r="AO716" s="76"/>
      <c r="AP716" s="76"/>
      <c r="AQ716" s="76"/>
      <c r="AR716" s="76"/>
      <c r="AS716" s="76"/>
      <c r="AT716" s="76"/>
      <c r="AU716" s="76"/>
      <c r="AV716" s="76"/>
      <c r="AW716" s="76"/>
      <c r="AX716" s="76"/>
      <c r="AY716" s="76"/>
      <c r="AZ716" s="76"/>
      <c r="BA716" s="76"/>
      <c r="BB716" s="76"/>
      <c r="BC716" s="76"/>
      <c r="BD716" s="76"/>
      <c r="BE716" s="76"/>
      <c r="BF716" s="76"/>
      <c r="BG716" s="76"/>
      <c r="BH716" s="76"/>
      <c r="BI716" s="76"/>
      <c r="BJ716" s="76"/>
      <c r="BK716" s="76"/>
      <c r="BL716" s="76"/>
      <c r="BM716" s="76"/>
      <c r="BN716" s="76"/>
      <c r="BO716" s="76"/>
      <c r="BP716" s="76"/>
      <c r="BQ716" s="76"/>
      <c r="BR716" s="76"/>
      <c r="BS716" s="76"/>
      <c r="BT716" s="76"/>
      <c r="BU716" s="76"/>
      <c r="BV716" s="76"/>
      <c r="BW716" s="76"/>
      <c r="BX716" s="76"/>
      <c r="BY716" s="76"/>
      <c r="BZ716" s="76"/>
      <c r="CA716" s="76"/>
      <c r="CB716" s="76"/>
      <c r="CC716" s="76"/>
      <c r="CD716" s="76"/>
      <c r="CE716" s="76"/>
      <c r="CF716" s="76"/>
      <c r="CG716" s="76"/>
      <c r="CH716" s="76"/>
      <c r="CI716" s="76"/>
      <c r="CJ716" s="76"/>
      <c r="CK716" s="76"/>
      <c r="CL716" s="76"/>
    </row>
    <row r="717" spans="5:90" x14ac:dyDescent="0.4">
      <c r="E717" s="8"/>
      <c r="H717" s="12"/>
      <c r="I717" s="60"/>
      <c r="J717" s="60"/>
      <c r="K717" s="15"/>
      <c r="L717" s="15"/>
      <c r="M717" s="15"/>
      <c r="N717" s="15"/>
      <c r="O717" s="15"/>
      <c r="P717" s="15"/>
      <c r="R717" s="15"/>
      <c r="S717" s="76"/>
      <c r="T717" s="76"/>
      <c r="U717" s="76"/>
      <c r="V717" s="76"/>
      <c r="W717" s="76"/>
      <c r="X717" s="76"/>
      <c r="Y717" s="76"/>
      <c r="Z717" s="76"/>
      <c r="AA717" s="76"/>
      <c r="AB717" s="76"/>
      <c r="AC717" s="76"/>
      <c r="AD717" s="76"/>
      <c r="AE717" s="76"/>
      <c r="AF717" s="76"/>
      <c r="AG717" s="76"/>
      <c r="AH717" s="76"/>
      <c r="AI717" s="76"/>
      <c r="AJ717" s="76"/>
      <c r="AK717" s="76"/>
      <c r="AL717" s="76"/>
      <c r="AM717" s="76"/>
      <c r="AN717" s="76"/>
      <c r="AO717" s="76"/>
      <c r="AP717" s="76"/>
      <c r="AQ717" s="76"/>
      <c r="AR717" s="76"/>
      <c r="AS717" s="76"/>
      <c r="AT717" s="76"/>
      <c r="AU717" s="76"/>
      <c r="AV717" s="76"/>
      <c r="AW717" s="76"/>
      <c r="AX717" s="76"/>
      <c r="AY717" s="76"/>
      <c r="AZ717" s="76"/>
      <c r="BA717" s="76"/>
      <c r="BB717" s="76"/>
      <c r="BC717" s="76"/>
      <c r="BD717" s="76"/>
      <c r="BE717" s="76"/>
      <c r="BF717" s="76"/>
      <c r="BG717" s="76"/>
      <c r="BH717" s="76"/>
      <c r="BI717" s="76"/>
      <c r="BJ717" s="76"/>
      <c r="BK717" s="76"/>
      <c r="BL717" s="76"/>
      <c r="BM717" s="76"/>
      <c r="BN717" s="76"/>
      <c r="BO717" s="76"/>
      <c r="BP717" s="76"/>
      <c r="BQ717" s="76"/>
      <c r="BR717" s="76"/>
      <c r="BS717" s="76"/>
      <c r="BT717" s="76"/>
      <c r="BU717" s="76"/>
      <c r="BV717" s="76"/>
      <c r="BW717" s="76"/>
      <c r="BX717" s="76"/>
      <c r="BY717" s="76"/>
      <c r="BZ717" s="76"/>
      <c r="CA717" s="76"/>
      <c r="CB717" s="76"/>
      <c r="CC717" s="76"/>
      <c r="CD717" s="76"/>
      <c r="CE717" s="76"/>
      <c r="CF717" s="76"/>
      <c r="CG717" s="76"/>
      <c r="CH717" s="76"/>
      <c r="CI717" s="76"/>
      <c r="CJ717" s="76"/>
      <c r="CK717" s="76"/>
      <c r="CL717" s="76"/>
    </row>
    <row r="718" spans="5:90" x14ac:dyDescent="0.4">
      <c r="E718" s="8"/>
      <c r="H718" s="12"/>
      <c r="I718" s="60"/>
      <c r="J718" s="60"/>
      <c r="K718" s="15"/>
      <c r="L718" s="15"/>
      <c r="M718" s="15"/>
      <c r="N718" s="15"/>
      <c r="O718" s="15"/>
      <c r="P718" s="15"/>
      <c r="R718" s="15"/>
      <c r="S718" s="76"/>
      <c r="T718" s="76"/>
      <c r="U718" s="76"/>
      <c r="V718" s="76"/>
      <c r="W718" s="76"/>
      <c r="X718" s="76"/>
      <c r="Y718" s="76"/>
      <c r="Z718" s="76"/>
      <c r="AA718" s="76"/>
      <c r="AB718" s="76"/>
      <c r="AC718" s="76"/>
      <c r="AD718" s="76"/>
      <c r="AE718" s="76"/>
      <c r="AF718" s="76"/>
      <c r="AG718" s="76"/>
      <c r="AH718" s="76"/>
      <c r="AI718" s="76"/>
      <c r="AJ718" s="76"/>
      <c r="AK718" s="76"/>
      <c r="AL718" s="76"/>
      <c r="AM718" s="76"/>
      <c r="AN718" s="76"/>
      <c r="AO718" s="76"/>
      <c r="AP718" s="76"/>
      <c r="AQ718" s="76"/>
      <c r="AR718" s="76"/>
      <c r="AS718" s="76"/>
      <c r="AT718" s="76"/>
      <c r="AU718" s="76"/>
      <c r="AV718" s="76"/>
      <c r="AW718" s="76"/>
      <c r="AX718" s="76"/>
      <c r="AY718" s="76"/>
      <c r="AZ718" s="76"/>
      <c r="BA718" s="76"/>
      <c r="BB718" s="76"/>
      <c r="BC718" s="76"/>
      <c r="BD718" s="76"/>
      <c r="BE718" s="76"/>
      <c r="BF718" s="76"/>
      <c r="BG718" s="76"/>
      <c r="BH718" s="76"/>
      <c r="BI718" s="76"/>
      <c r="BJ718" s="76"/>
      <c r="BK718" s="76"/>
      <c r="BL718" s="76"/>
      <c r="BM718" s="76"/>
      <c r="BN718" s="76"/>
      <c r="BO718" s="76"/>
      <c r="BP718" s="76"/>
      <c r="BQ718" s="76"/>
      <c r="BR718" s="76"/>
      <c r="BS718" s="76"/>
      <c r="BT718" s="76"/>
      <c r="BU718" s="76"/>
      <c r="BV718" s="76"/>
      <c r="BW718" s="76"/>
      <c r="BX718" s="76"/>
      <c r="BY718" s="76"/>
      <c r="BZ718" s="76"/>
      <c r="CA718" s="76"/>
      <c r="CB718" s="76"/>
      <c r="CC718" s="76"/>
      <c r="CD718" s="76"/>
      <c r="CE718" s="76"/>
      <c r="CF718" s="76"/>
      <c r="CG718" s="76"/>
      <c r="CH718" s="76"/>
      <c r="CI718" s="76"/>
      <c r="CJ718" s="76"/>
      <c r="CK718" s="76"/>
      <c r="CL718" s="76"/>
    </row>
    <row r="719" spans="5:90" x14ac:dyDescent="0.4">
      <c r="E719" s="8"/>
      <c r="H719" s="12"/>
      <c r="I719" s="60"/>
      <c r="J719" s="60"/>
      <c r="K719" s="15"/>
      <c r="L719" s="15"/>
      <c r="M719" s="15"/>
      <c r="N719" s="15"/>
      <c r="O719" s="15"/>
      <c r="P719" s="15"/>
      <c r="R719" s="15"/>
      <c r="S719" s="76"/>
      <c r="T719" s="76"/>
      <c r="U719" s="76"/>
      <c r="V719" s="76"/>
      <c r="W719" s="76"/>
      <c r="X719" s="76"/>
      <c r="Y719" s="76"/>
      <c r="Z719" s="76"/>
      <c r="AA719" s="76"/>
      <c r="AB719" s="76"/>
      <c r="AC719" s="76"/>
      <c r="AD719" s="76"/>
      <c r="AE719" s="76"/>
      <c r="AF719" s="76"/>
      <c r="AG719" s="76"/>
      <c r="AH719" s="76"/>
      <c r="AI719" s="76"/>
      <c r="AJ719" s="76"/>
      <c r="AK719" s="76"/>
      <c r="AL719" s="76"/>
      <c r="AM719" s="76"/>
      <c r="AN719" s="76"/>
      <c r="AO719" s="76"/>
      <c r="AP719" s="76"/>
      <c r="AQ719" s="76"/>
      <c r="AR719" s="76"/>
      <c r="AS719" s="76"/>
      <c r="AT719" s="76"/>
      <c r="AU719" s="76"/>
      <c r="AV719" s="76"/>
      <c r="AW719" s="76"/>
      <c r="AX719" s="76"/>
      <c r="AY719" s="76"/>
      <c r="AZ719" s="76"/>
      <c r="BA719" s="76"/>
      <c r="BB719" s="76"/>
      <c r="BC719" s="76"/>
      <c r="BD719" s="76"/>
      <c r="BE719" s="76"/>
      <c r="BF719" s="76"/>
      <c r="BG719" s="76"/>
      <c r="BH719" s="76"/>
      <c r="BI719" s="76"/>
      <c r="BJ719" s="76"/>
      <c r="BK719" s="76"/>
      <c r="BL719" s="76"/>
      <c r="BM719" s="76"/>
      <c r="BN719" s="76"/>
      <c r="BO719" s="76"/>
      <c r="BP719" s="76"/>
      <c r="BQ719" s="76"/>
      <c r="BR719" s="76"/>
      <c r="BS719" s="76"/>
      <c r="BT719" s="76"/>
      <c r="BU719" s="76"/>
      <c r="BV719" s="76"/>
      <c r="BW719" s="76"/>
      <c r="BX719" s="76"/>
      <c r="BY719" s="76"/>
      <c r="BZ719" s="76"/>
      <c r="CA719" s="76"/>
      <c r="CB719" s="76"/>
      <c r="CC719" s="76"/>
      <c r="CD719" s="76"/>
      <c r="CE719" s="76"/>
      <c r="CF719" s="76"/>
      <c r="CG719" s="76"/>
      <c r="CH719" s="76"/>
      <c r="CI719" s="76"/>
      <c r="CJ719" s="76"/>
      <c r="CK719" s="76"/>
      <c r="CL719" s="76"/>
    </row>
    <row r="720" spans="5:90" x14ac:dyDescent="0.4">
      <c r="E720" s="8"/>
      <c r="H720" s="12"/>
      <c r="I720" s="60"/>
      <c r="J720" s="60"/>
      <c r="K720" s="15"/>
      <c r="L720" s="15"/>
      <c r="M720" s="15"/>
      <c r="N720" s="15"/>
      <c r="O720" s="15"/>
      <c r="P720" s="15"/>
      <c r="R720" s="15"/>
      <c r="S720" s="76"/>
      <c r="T720" s="76"/>
      <c r="U720" s="76"/>
      <c r="V720" s="76"/>
      <c r="W720" s="76"/>
      <c r="X720" s="76"/>
      <c r="Y720" s="76"/>
      <c r="Z720" s="76"/>
      <c r="AA720" s="76"/>
      <c r="AB720" s="76"/>
      <c r="AC720" s="76"/>
      <c r="AD720" s="76"/>
      <c r="AE720" s="76"/>
      <c r="AF720" s="76"/>
      <c r="AG720" s="76"/>
      <c r="AH720" s="76"/>
      <c r="AI720" s="76"/>
      <c r="AJ720" s="76"/>
      <c r="AK720" s="76"/>
      <c r="AL720" s="76"/>
      <c r="AM720" s="76"/>
      <c r="AN720" s="76"/>
      <c r="AO720" s="76"/>
      <c r="AP720" s="76"/>
      <c r="AQ720" s="76"/>
      <c r="AR720" s="76"/>
      <c r="AS720" s="76"/>
      <c r="AT720" s="76"/>
      <c r="AU720" s="76"/>
      <c r="AV720" s="76"/>
      <c r="AW720" s="76"/>
      <c r="AX720" s="76"/>
      <c r="AY720" s="76"/>
      <c r="AZ720" s="76"/>
      <c r="BA720" s="76"/>
      <c r="BB720" s="76"/>
      <c r="BC720" s="76"/>
      <c r="BD720" s="76"/>
      <c r="BE720" s="76"/>
      <c r="BF720" s="76"/>
      <c r="BG720" s="76"/>
      <c r="BH720" s="76"/>
      <c r="BI720" s="76"/>
      <c r="BJ720" s="76"/>
      <c r="BK720" s="76"/>
      <c r="BL720" s="76"/>
      <c r="BM720" s="76"/>
      <c r="BN720" s="76"/>
      <c r="BO720" s="76"/>
      <c r="BP720" s="76"/>
      <c r="BQ720" s="76"/>
      <c r="BR720" s="76"/>
      <c r="BS720" s="76"/>
      <c r="BT720" s="76"/>
      <c r="BU720" s="76"/>
      <c r="BV720" s="76"/>
      <c r="BW720" s="76"/>
      <c r="BX720" s="76"/>
      <c r="BY720" s="76"/>
      <c r="BZ720" s="76"/>
      <c r="CA720" s="76"/>
      <c r="CB720" s="76"/>
      <c r="CC720" s="76"/>
      <c r="CD720" s="76"/>
      <c r="CE720" s="76"/>
      <c r="CF720" s="76"/>
      <c r="CG720" s="76"/>
      <c r="CH720" s="76"/>
      <c r="CI720" s="76"/>
      <c r="CJ720" s="76"/>
      <c r="CK720" s="76"/>
      <c r="CL720" s="76"/>
    </row>
    <row r="721" spans="5:90" x14ac:dyDescent="0.4">
      <c r="E721" s="8"/>
      <c r="H721" s="12"/>
      <c r="I721" s="60"/>
      <c r="J721" s="60"/>
      <c r="K721" s="15"/>
      <c r="L721" s="15"/>
      <c r="M721" s="15"/>
      <c r="N721" s="15"/>
      <c r="O721" s="15"/>
      <c r="P721" s="15"/>
      <c r="R721" s="15"/>
      <c r="S721" s="76"/>
      <c r="T721" s="76"/>
      <c r="U721" s="76"/>
      <c r="V721" s="76"/>
      <c r="W721" s="76"/>
      <c r="X721" s="76"/>
      <c r="Y721" s="76"/>
      <c r="Z721" s="76"/>
      <c r="AA721" s="76"/>
      <c r="AB721" s="76"/>
      <c r="AC721" s="76"/>
      <c r="AD721" s="76"/>
      <c r="AE721" s="76"/>
      <c r="AF721" s="76"/>
      <c r="AG721" s="76"/>
      <c r="AH721" s="76"/>
      <c r="AI721" s="76"/>
      <c r="AJ721" s="76"/>
      <c r="AK721" s="76"/>
      <c r="AL721" s="76"/>
      <c r="AM721" s="76"/>
      <c r="AN721" s="76"/>
      <c r="AO721" s="76"/>
      <c r="AP721" s="76"/>
      <c r="AQ721" s="76"/>
      <c r="AR721" s="76"/>
      <c r="AS721" s="76"/>
      <c r="AT721" s="76"/>
      <c r="AU721" s="76"/>
      <c r="AV721" s="76"/>
      <c r="AW721" s="76"/>
      <c r="AX721" s="76"/>
      <c r="AY721" s="76"/>
      <c r="AZ721" s="76"/>
      <c r="BA721" s="76"/>
      <c r="BB721" s="76"/>
      <c r="BC721" s="76"/>
      <c r="BD721" s="76"/>
      <c r="BE721" s="76"/>
      <c r="BF721" s="76"/>
      <c r="BG721" s="76"/>
      <c r="BH721" s="76"/>
      <c r="BI721" s="76"/>
      <c r="BJ721" s="76"/>
      <c r="BK721" s="76"/>
      <c r="BL721" s="76"/>
      <c r="BM721" s="76"/>
      <c r="BN721" s="76"/>
      <c r="BO721" s="76"/>
      <c r="BP721" s="76"/>
      <c r="BQ721" s="76"/>
      <c r="BR721" s="76"/>
      <c r="BS721" s="76"/>
      <c r="BT721" s="76"/>
      <c r="BU721" s="76"/>
      <c r="BV721" s="76"/>
      <c r="BW721" s="76"/>
      <c r="BX721" s="76"/>
      <c r="BY721" s="76"/>
      <c r="BZ721" s="76"/>
      <c r="CA721" s="76"/>
      <c r="CB721" s="76"/>
      <c r="CC721" s="76"/>
      <c r="CD721" s="76"/>
      <c r="CE721" s="76"/>
      <c r="CF721" s="76"/>
      <c r="CG721" s="76"/>
      <c r="CH721" s="76"/>
      <c r="CI721" s="76"/>
      <c r="CJ721" s="76"/>
      <c r="CK721" s="76"/>
      <c r="CL721" s="76"/>
    </row>
    <row r="722" spans="5:90" x14ac:dyDescent="0.4">
      <c r="E722" s="8"/>
      <c r="H722" s="12"/>
      <c r="I722" s="60"/>
      <c r="J722" s="60"/>
      <c r="K722" s="15"/>
      <c r="L722" s="15"/>
      <c r="M722" s="15"/>
      <c r="N722" s="15"/>
      <c r="O722" s="15"/>
      <c r="P722" s="15"/>
      <c r="R722" s="15"/>
      <c r="S722" s="76"/>
      <c r="T722" s="76"/>
      <c r="U722" s="76"/>
      <c r="V722" s="76"/>
      <c r="W722" s="76"/>
      <c r="X722" s="76"/>
      <c r="Y722" s="76"/>
      <c r="Z722" s="76"/>
      <c r="AA722" s="76"/>
      <c r="AB722" s="76"/>
      <c r="AC722" s="76"/>
      <c r="AD722" s="76"/>
      <c r="AE722" s="76"/>
      <c r="AF722" s="76"/>
      <c r="AG722" s="76"/>
      <c r="AH722" s="76"/>
      <c r="AI722" s="76"/>
      <c r="AJ722" s="76"/>
      <c r="AK722" s="76"/>
      <c r="AL722" s="76"/>
      <c r="AM722" s="76"/>
      <c r="AN722" s="76"/>
      <c r="AO722" s="76"/>
      <c r="AP722" s="76"/>
      <c r="AQ722" s="76"/>
      <c r="AR722" s="76"/>
      <c r="AS722" s="76"/>
      <c r="AT722" s="76"/>
      <c r="AU722" s="76"/>
      <c r="AV722" s="76"/>
      <c r="AW722" s="76"/>
      <c r="AX722" s="76"/>
      <c r="AY722" s="76"/>
      <c r="AZ722" s="76"/>
      <c r="BA722" s="76"/>
      <c r="BB722" s="76"/>
      <c r="BC722" s="76"/>
      <c r="BD722" s="76"/>
      <c r="BE722" s="76"/>
      <c r="BF722" s="76"/>
      <c r="BG722" s="76"/>
      <c r="BH722" s="76"/>
      <c r="BI722" s="76"/>
      <c r="BJ722" s="76"/>
      <c r="BK722" s="76"/>
      <c r="BL722" s="76"/>
      <c r="BM722" s="76"/>
      <c r="BN722" s="76"/>
      <c r="BO722" s="76"/>
      <c r="BP722" s="76"/>
      <c r="BQ722" s="76"/>
      <c r="BR722" s="76"/>
      <c r="BS722" s="76"/>
      <c r="BT722" s="76"/>
      <c r="BU722" s="76"/>
      <c r="BV722" s="76"/>
      <c r="BW722" s="76"/>
      <c r="BX722" s="76"/>
      <c r="BY722" s="76"/>
      <c r="BZ722" s="76"/>
      <c r="CA722" s="76"/>
      <c r="CB722" s="76"/>
      <c r="CC722" s="76"/>
      <c r="CD722" s="76"/>
      <c r="CE722" s="76"/>
      <c r="CF722" s="76"/>
      <c r="CG722" s="76"/>
      <c r="CH722" s="76"/>
      <c r="CI722" s="76"/>
      <c r="CJ722" s="76"/>
      <c r="CK722" s="76"/>
      <c r="CL722" s="76"/>
    </row>
    <row r="723" spans="5:90" x14ac:dyDescent="0.4">
      <c r="E723" s="8"/>
      <c r="H723" s="12"/>
      <c r="I723" s="60"/>
      <c r="J723" s="60"/>
      <c r="K723" s="15"/>
      <c r="L723" s="15"/>
      <c r="M723" s="15"/>
      <c r="N723" s="15"/>
      <c r="O723" s="15"/>
      <c r="P723" s="15"/>
      <c r="R723" s="15"/>
      <c r="S723" s="76"/>
      <c r="T723" s="76"/>
      <c r="U723" s="76"/>
      <c r="V723" s="76"/>
      <c r="W723" s="76"/>
      <c r="X723" s="76"/>
      <c r="Y723" s="76"/>
      <c r="Z723" s="76"/>
      <c r="AA723" s="76"/>
      <c r="AB723" s="76"/>
      <c r="AC723" s="76"/>
      <c r="AD723" s="76"/>
      <c r="AE723" s="76"/>
      <c r="AF723" s="76"/>
      <c r="AG723" s="76"/>
      <c r="AH723" s="76"/>
      <c r="AI723" s="76"/>
      <c r="AJ723" s="76"/>
      <c r="AK723" s="76"/>
      <c r="AL723" s="76"/>
      <c r="AM723" s="76"/>
      <c r="AN723" s="76"/>
      <c r="AO723" s="76"/>
      <c r="AP723" s="76"/>
      <c r="AQ723" s="76"/>
      <c r="AR723" s="76"/>
      <c r="AS723" s="76"/>
      <c r="AT723" s="76"/>
      <c r="AU723" s="76"/>
      <c r="AV723" s="76"/>
      <c r="AW723" s="76"/>
      <c r="AX723" s="76"/>
      <c r="AY723" s="76"/>
      <c r="AZ723" s="76"/>
      <c r="BA723" s="76"/>
      <c r="BB723" s="76"/>
      <c r="BC723" s="76"/>
      <c r="BD723" s="76"/>
      <c r="BE723" s="76"/>
      <c r="BF723" s="76"/>
      <c r="BG723" s="76"/>
      <c r="BH723" s="76"/>
      <c r="BI723" s="76"/>
      <c r="BJ723" s="76"/>
      <c r="BK723" s="76"/>
      <c r="BL723" s="76"/>
      <c r="BM723" s="76"/>
      <c r="BN723" s="76"/>
      <c r="BO723" s="76"/>
      <c r="BP723" s="76"/>
      <c r="BQ723" s="76"/>
      <c r="BR723" s="76"/>
      <c r="BS723" s="76"/>
      <c r="BT723" s="76"/>
      <c r="BU723" s="76"/>
      <c r="BV723" s="76"/>
      <c r="BW723" s="76"/>
      <c r="BX723" s="76"/>
      <c r="BY723" s="76"/>
      <c r="BZ723" s="76"/>
      <c r="CA723" s="76"/>
      <c r="CB723" s="76"/>
      <c r="CC723" s="76"/>
      <c r="CD723" s="76"/>
      <c r="CE723" s="76"/>
      <c r="CF723" s="76"/>
      <c r="CG723" s="76"/>
      <c r="CH723" s="76"/>
      <c r="CI723" s="76"/>
      <c r="CJ723" s="76"/>
      <c r="CK723" s="76"/>
      <c r="CL723" s="76"/>
    </row>
    <row r="724" spans="5:90" x14ac:dyDescent="0.4">
      <c r="E724" s="8"/>
      <c r="H724" s="12"/>
      <c r="I724" s="60"/>
      <c r="J724" s="60"/>
      <c r="K724" s="15"/>
      <c r="L724" s="15"/>
      <c r="M724" s="15"/>
      <c r="N724" s="15"/>
      <c r="O724" s="15"/>
      <c r="P724" s="15"/>
      <c r="R724" s="15"/>
      <c r="S724" s="76"/>
      <c r="T724" s="76"/>
      <c r="U724" s="76"/>
      <c r="V724" s="76"/>
      <c r="W724" s="76"/>
      <c r="X724" s="76"/>
      <c r="Y724" s="76"/>
      <c r="Z724" s="76"/>
      <c r="AA724" s="76"/>
      <c r="AB724" s="76"/>
      <c r="AC724" s="76"/>
      <c r="AD724" s="76"/>
      <c r="AE724" s="76"/>
      <c r="AF724" s="76"/>
      <c r="AG724" s="76"/>
      <c r="AH724" s="76"/>
      <c r="AI724" s="76"/>
      <c r="AJ724" s="76"/>
      <c r="AK724" s="76"/>
      <c r="AL724" s="76"/>
      <c r="AM724" s="76"/>
      <c r="AN724" s="76"/>
      <c r="AO724" s="76"/>
      <c r="AP724" s="76"/>
      <c r="AQ724" s="76"/>
      <c r="AR724" s="76"/>
      <c r="AS724" s="76"/>
      <c r="AT724" s="76"/>
      <c r="AU724" s="76"/>
      <c r="AV724" s="76"/>
      <c r="AW724" s="76"/>
      <c r="AX724" s="76"/>
      <c r="AY724" s="76"/>
      <c r="AZ724" s="76"/>
      <c r="BA724" s="76"/>
      <c r="BB724" s="76"/>
      <c r="BC724" s="76"/>
      <c r="BD724" s="76"/>
      <c r="BE724" s="76"/>
      <c r="BF724" s="76"/>
      <c r="BG724" s="76"/>
      <c r="BH724" s="76"/>
      <c r="BI724" s="76"/>
      <c r="BJ724" s="76"/>
      <c r="BK724" s="76"/>
      <c r="BL724" s="76"/>
      <c r="BM724" s="76"/>
      <c r="BN724" s="76"/>
      <c r="BO724" s="76"/>
      <c r="BP724" s="76"/>
      <c r="BQ724" s="76"/>
      <c r="BR724" s="76"/>
      <c r="BS724" s="76"/>
      <c r="BT724" s="76"/>
      <c r="BU724" s="76"/>
      <c r="BV724" s="76"/>
      <c r="BW724" s="76"/>
      <c r="BX724" s="76"/>
      <c r="BY724" s="76"/>
      <c r="BZ724" s="76"/>
      <c r="CA724" s="76"/>
      <c r="CB724" s="76"/>
      <c r="CC724" s="76"/>
      <c r="CD724" s="76"/>
      <c r="CE724" s="76"/>
      <c r="CF724" s="76"/>
      <c r="CG724" s="76"/>
      <c r="CH724" s="76"/>
      <c r="CI724" s="76"/>
      <c r="CJ724" s="76"/>
      <c r="CK724" s="76"/>
      <c r="CL724" s="76"/>
    </row>
    <row r="725" spans="5:90" x14ac:dyDescent="0.4">
      <c r="E725" s="8"/>
      <c r="H725" s="12"/>
      <c r="I725" s="60"/>
      <c r="J725" s="60"/>
      <c r="K725" s="15"/>
      <c r="L725" s="15"/>
      <c r="M725" s="15"/>
      <c r="N725" s="15"/>
      <c r="O725" s="15"/>
      <c r="P725" s="15"/>
      <c r="R725" s="15"/>
      <c r="S725" s="76"/>
      <c r="T725" s="76"/>
      <c r="U725" s="76"/>
      <c r="V725" s="76"/>
      <c r="W725" s="76"/>
      <c r="X725" s="76"/>
      <c r="Y725" s="76"/>
      <c r="Z725" s="76"/>
      <c r="AA725" s="76"/>
      <c r="AB725" s="76"/>
      <c r="AC725" s="76"/>
      <c r="AD725" s="76"/>
      <c r="AE725" s="76"/>
      <c r="AF725" s="76"/>
      <c r="AG725" s="76"/>
      <c r="AH725" s="76"/>
      <c r="AI725" s="76"/>
      <c r="AJ725" s="76"/>
      <c r="AK725" s="76"/>
      <c r="AL725" s="76"/>
      <c r="AM725" s="76"/>
      <c r="AN725" s="76"/>
      <c r="AO725" s="76"/>
      <c r="AP725" s="76"/>
      <c r="AQ725" s="76"/>
      <c r="AR725" s="76"/>
      <c r="AS725" s="76"/>
      <c r="AT725" s="76"/>
      <c r="AU725" s="76"/>
      <c r="AV725" s="76"/>
      <c r="AW725" s="76"/>
      <c r="AX725" s="76"/>
      <c r="AY725" s="76"/>
      <c r="AZ725" s="76"/>
      <c r="BA725" s="76"/>
      <c r="BB725" s="76"/>
      <c r="BC725" s="76"/>
      <c r="BD725" s="76"/>
      <c r="BE725" s="76"/>
      <c r="BF725" s="76"/>
      <c r="BG725" s="76"/>
      <c r="BH725" s="76"/>
      <c r="BI725" s="76"/>
      <c r="BJ725" s="76"/>
      <c r="BK725" s="76"/>
      <c r="BL725" s="76"/>
      <c r="BM725" s="76"/>
      <c r="BN725" s="76"/>
      <c r="BO725" s="76"/>
      <c r="BP725" s="76"/>
      <c r="BQ725" s="76"/>
      <c r="BR725" s="76"/>
      <c r="BS725" s="76"/>
      <c r="BT725" s="76"/>
      <c r="BU725" s="76"/>
      <c r="BV725" s="76"/>
      <c r="BW725" s="76"/>
      <c r="BX725" s="76"/>
      <c r="BY725" s="76"/>
      <c r="BZ725" s="76"/>
      <c r="CA725" s="76"/>
      <c r="CB725" s="76"/>
      <c r="CC725" s="76"/>
      <c r="CD725" s="76"/>
      <c r="CE725" s="76"/>
      <c r="CF725" s="76"/>
      <c r="CG725" s="76"/>
      <c r="CH725" s="76"/>
      <c r="CI725" s="76"/>
      <c r="CJ725" s="76"/>
      <c r="CK725" s="76"/>
      <c r="CL725" s="76"/>
    </row>
    <row r="726" spans="5:90" x14ac:dyDescent="0.4">
      <c r="E726" s="8"/>
      <c r="H726" s="12"/>
      <c r="I726" s="60"/>
      <c r="J726" s="60"/>
      <c r="K726" s="15"/>
      <c r="L726" s="15"/>
      <c r="M726" s="15"/>
      <c r="N726" s="15"/>
      <c r="O726" s="15"/>
      <c r="P726" s="15"/>
      <c r="R726" s="15"/>
      <c r="S726" s="76"/>
      <c r="T726" s="76"/>
      <c r="U726" s="76"/>
      <c r="V726" s="76"/>
      <c r="W726" s="76"/>
      <c r="X726" s="76"/>
      <c r="Y726" s="76"/>
      <c r="Z726" s="76"/>
      <c r="AA726" s="76"/>
      <c r="AB726" s="76"/>
      <c r="AC726" s="76"/>
      <c r="AD726" s="76"/>
      <c r="AE726" s="76"/>
      <c r="AF726" s="76"/>
      <c r="AG726" s="76"/>
      <c r="AH726" s="76"/>
      <c r="AI726" s="76"/>
      <c r="AJ726" s="76"/>
      <c r="AK726" s="76"/>
      <c r="AL726" s="76"/>
      <c r="AM726" s="76"/>
      <c r="AN726" s="76"/>
      <c r="AO726" s="76"/>
      <c r="AP726" s="76"/>
      <c r="AQ726" s="76"/>
      <c r="AR726" s="76"/>
      <c r="AS726" s="76"/>
      <c r="AT726" s="76"/>
      <c r="AU726" s="76"/>
      <c r="AV726" s="76"/>
      <c r="AW726" s="76"/>
      <c r="AX726" s="76"/>
      <c r="AY726" s="76"/>
      <c r="AZ726" s="76"/>
      <c r="BA726" s="76"/>
      <c r="BB726" s="76"/>
      <c r="BC726" s="76"/>
      <c r="BD726" s="76"/>
      <c r="BE726" s="76"/>
      <c r="BF726" s="76"/>
      <c r="BG726" s="76"/>
      <c r="BH726" s="76"/>
      <c r="BI726" s="76"/>
      <c r="BJ726" s="76"/>
      <c r="BK726" s="76"/>
      <c r="BL726" s="76"/>
      <c r="BM726" s="76"/>
      <c r="BN726" s="76"/>
      <c r="BO726" s="76"/>
      <c r="BP726" s="76"/>
      <c r="BQ726" s="76"/>
      <c r="BR726" s="76"/>
      <c r="BS726" s="76"/>
      <c r="BT726" s="76"/>
      <c r="BU726" s="76"/>
      <c r="BV726" s="76"/>
      <c r="BW726" s="76"/>
      <c r="BX726" s="76"/>
      <c r="BY726" s="76"/>
      <c r="BZ726" s="76"/>
      <c r="CA726" s="76"/>
      <c r="CB726" s="76"/>
      <c r="CC726" s="76"/>
      <c r="CD726" s="76"/>
      <c r="CE726" s="76"/>
      <c r="CF726" s="76"/>
      <c r="CG726" s="76"/>
      <c r="CH726" s="76"/>
      <c r="CI726" s="76"/>
      <c r="CJ726" s="76"/>
      <c r="CK726" s="76"/>
      <c r="CL726" s="76"/>
    </row>
    <row r="727" spans="5:90" x14ac:dyDescent="0.4">
      <c r="E727" s="8"/>
      <c r="H727" s="12"/>
      <c r="I727" s="60"/>
      <c r="J727" s="60"/>
      <c r="K727" s="15"/>
      <c r="L727" s="15"/>
      <c r="M727" s="15"/>
      <c r="N727" s="15"/>
      <c r="O727" s="15"/>
      <c r="P727" s="15"/>
      <c r="R727" s="15"/>
      <c r="S727" s="76"/>
      <c r="T727" s="76"/>
      <c r="U727" s="76"/>
      <c r="V727" s="76"/>
      <c r="W727" s="76"/>
      <c r="X727" s="76"/>
      <c r="Y727" s="76"/>
      <c r="Z727" s="76"/>
      <c r="AA727" s="76"/>
      <c r="AB727" s="76"/>
      <c r="AC727" s="76"/>
      <c r="AD727" s="76"/>
      <c r="AE727" s="76"/>
      <c r="AF727" s="76"/>
      <c r="AG727" s="76"/>
      <c r="AH727" s="76"/>
      <c r="AI727" s="76"/>
      <c r="AJ727" s="76"/>
      <c r="AK727" s="76"/>
      <c r="AL727" s="76"/>
      <c r="AM727" s="76"/>
      <c r="AN727" s="76"/>
      <c r="AO727" s="76"/>
      <c r="AP727" s="76"/>
      <c r="AQ727" s="76"/>
      <c r="AR727" s="76"/>
      <c r="AS727" s="76"/>
      <c r="AT727" s="76"/>
      <c r="AU727" s="76"/>
      <c r="AV727" s="76"/>
      <c r="AW727" s="76"/>
      <c r="AX727" s="76"/>
      <c r="AY727" s="76"/>
      <c r="AZ727" s="76"/>
      <c r="BA727" s="76"/>
      <c r="BB727" s="76"/>
      <c r="BC727" s="76"/>
      <c r="BD727" s="76"/>
      <c r="BE727" s="76"/>
      <c r="BF727" s="76"/>
      <c r="BG727" s="76"/>
      <c r="BH727" s="76"/>
      <c r="BI727" s="76"/>
      <c r="BJ727" s="76"/>
      <c r="BK727" s="76"/>
      <c r="BL727" s="76"/>
      <c r="BM727" s="76"/>
      <c r="BN727" s="76"/>
      <c r="BO727" s="76"/>
      <c r="BP727" s="76"/>
      <c r="BQ727" s="76"/>
      <c r="BR727" s="76"/>
      <c r="BS727" s="76"/>
      <c r="BT727" s="76"/>
      <c r="BU727" s="76"/>
      <c r="BV727" s="76"/>
      <c r="BW727" s="76"/>
      <c r="BX727" s="76"/>
      <c r="BY727" s="76"/>
      <c r="BZ727" s="76"/>
      <c r="CA727" s="76"/>
      <c r="CB727" s="76"/>
      <c r="CC727" s="76"/>
      <c r="CD727" s="76"/>
      <c r="CE727" s="76"/>
      <c r="CF727" s="76"/>
      <c r="CG727" s="76"/>
      <c r="CH727" s="76"/>
      <c r="CI727" s="76"/>
      <c r="CJ727" s="76"/>
      <c r="CK727" s="76"/>
      <c r="CL727" s="76"/>
    </row>
    <row r="728" spans="5:90" x14ac:dyDescent="0.4">
      <c r="E728" s="8"/>
      <c r="H728" s="12"/>
      <c r="I728" s="60"/>
      <c r="J728" s="60"/>
      <c r="K728" s="15"/>
      <c r="L728" s="15"/>
      <c r="M728" s="15"/>
      <c r="N728" s="15"/>
      <c r="O728" s="15"/>
      <c r="P728" s="15"/>
      <c r="R728" s="15"/>
      <c r="S728" s="76"/>
      <c r="T728" s="76"/>
      <c r="U728" s="76"/>
      <c r="V728" s="76"/>
      <c r="W728" s="76"/>
      <c r="X728" s="76"/>
      <c r="Y728" s="76"/>
      <c r="Z728" s="76"/>
      <c r="AA728" s="76"/>
      <c r="AB728" s="76"/>
      <c r="AC728" s="76"/>
      <c r="AD728" s="76"/>
      <c r="AE728" s="76"/>
      <c r="AF728" s="76"/>
      <c r="AG728" s="76"/>
      <c r="AH728" s="76"/>
      <c r="AI728" s="76"/>
      <c r="AJ728" s="76"/>
      <c r="AK728" s="76"/>
      <c r="AL728" s="76"/>
      <c r="AM728" s="76"/>
      <c r="AN728" s="76"/>
      <c r="AO728" s="76"/>
      <c r="AP728" s="76"/>
      <c r="AQ728" s="76"/>
      <c r="AR728" s="76"/>
      <c r="AS728" s="76"/>
      <c r="AT728" s="76"/>
      <c r="AU728" s="76"/>
      <c r="AV728" s="76"/>
      <c r="AW728" s="76"/>
      <c r="AX728" s="76"/>
      <c r="AY728" s="76"/>
      <c r="AZ728" s="76"/>
      <c r="BA728" s="76"/>
      <c r="BB728" s="76"/>
      <c r="BC728" s="76"/>
      <c r="BD728" s="76"/>
      <c r="BE728" s="76"/>
      <c r="BF728" s="76"/>
      <c r="BG728" s="76"/>
      <c r="BH728" s="76"/>
      <c r="BI728" s="76"/>
      <c r="BJ728" s="76"/>
      <c r="BK728" s="76"/>
      <c r="BL728" s="76"/>
      <c r="BM728" s="76"/>
      <c r="BN728" s="76"/>
      <c r="BO728" s="76"/>
      <c r="BP728" s="76"/>
      <c r="BQ728" s="76"/>
      <c r="BR728" s="76"/>
      <c r="BS728" s="76"/>
      <c r="BT728" s="76"/>
      <c r="BU728" s="76"/>
      <c r="BV728" s="76"/>
      <c r="BW728" s="76"/>
      <c r="BX728" s="76"/>
      <c r="BY728" s="76"/>
      <c r="BZ728" s="76"/>
      <c r="CA728" s="76"/>
      <c r="CB728" s="76"/>
      <c r="CC728" s="76"/>
      <c r="CD728" s="76"/>
      <c r="CE728" s="76"/>
      <c r="CF728" s="76"/>
      <c r="CG728" s="76"/>
      <c r="CH728" s="76"/>
      <c r="CI728" s="76"/>
      <c r="CJ728" s="76"/>
      <c r="CK728" s="76"/>
      <c r="CL728" s="76"/>
    </row>
    <row r="729" spans="5:90" x14ac:dyDescent="0.4">
      <c r="E729" s="8"/>
      <c r="H729" s="12"/>
      <c r="I729" s="60"/>
      <c r="J729" s="60"/>
      <c r="K729" s="15"/>
      <c r="L729" s="15"/>
      <c r="M729" s="15"/>
      <c r="N729" s="15"/>
      <c r="O729" s="15"/>
      <c r="P729" s="15"/>
      <c r="R729" s="15"/>
      <c r="S729" s="76"/>
      <c r="T729" s="76"/>
      <c r="U729" s="76"/>
      <c r="V729" s="76"/>
      <c r="W729" s="76"/>
      <c r="X729" s="76"/>
      <c r="Y729" s="76"/>
      <c r="Z729" s="76"/>
      <c r="AA729" s="76"/>
      <c r="AB729" s="76"/>
      <c r="AC729" s="76"/>
      <c r="AD729" s="76"/>
      <c r="AE729" s="76"/>
      <c r="AF729" s="76"/>
      <c r="AG729" s="76"/>
      <c r="AH729" s="76"/>
      <c r="AI729" s="76"/>
      <c r="AJ729" s="76"/>
      <c r="AK729" s="76"/>
      <c r="AL729" s="76"/>
      <c r="AM729" s="76"/>
      <c r="AN729" s="76"/>
      <c r="AO729" s="76"/>
      <c r="AP729" s="76"/>
      <c r="AQ729" s="76"/>
      <c r="AR729" s="76"/>
      <c r="AS729" s="76"/>
      <c r="AT729" s="76"/>
      <c r="AU729" s="76"/>
      <c r="AV729" s="76"/>
      <c r="AW729" s="76"/>
      <c r="AX729" s="76"/>
      <c r="AY729" s="76"/>
      <c r="AZ729" s="76"/>
      <c r="BA729" s="76"/>
      <c r="BB729" s="76"/>
      <c r="BC729" s="76"/>
      <c r="BD729" s="76"/>
      <c r="BE729" s="76"/>
      <c r="BF729" s="76"/>
      <c r="BG729" s="76"/>
      <c r="BH729" s="76"/>
      <c r="BI729" s="76"/>
      <c r="BJ729" s="76"/>
      <c r="BK729" s="76"/>
      <c r="BL729" s="76"/>
      <c r="BM729" s="76"/>
      <c r="BN729" s="76"/>
      <c r="BO729" s="76"/>
      <c r="BP729" s="76"/>
      <c r="BQ729" s="76"/>
      <c r="BR729" s="76"/>
      <c r="BS729" s="76"/>
      <c r="BT729" s="76"/>
      <c r="BU729" s="76"/>
      <c r="BV729" s="76"/>
      <c r="BW729" s="76"/>
      <c r="BX729" s="76"/>
      <c r="BY729" s="76"/>
      <c r="BZ729" s="76"/>
      <c r="CA729" s="76"/>
      <c r="CB729" s="76"/>
      <c r="CC729" s="76"/>
      <c r="CD729" s="76"/>
      <c r="CE729" s="76"/>
      <c r="CF729" s="76"/>
      <c r="CG729" s="76"/>
      <c r="CH729" s="76"/>
      <c r="CI729" s="76"/>
      <c r="CJ729" s="76"/>
      <c r="CK729" s="76"/>
      <c r="CL729" s="76"/>
    </row>
    <row r="730" spans="5:90" x14ac:dyDescent="0.4">
      <c r="E730" s="8"/>
      <c r="H730" s="12"/>
      <c r="I730" s="60"/>
      <c r="J730" s="60"/>
      <c r="K730" s="15"/>
      <c r="L730" s="15"/>
      <c r="M730" s="15"/>
      <c r="N730" s="15"/>
      <c r="O730" s="15"/>
      <c r="P730" s="15"/>
      <c r="R730" s="15"/>
      <c r="S730" s="76"/>
      <c r="T730" s="76"/>
      <c r="U730" s="76"/>
      <c r="V730" s="76"/>
      <c r="W730" s="76"/>
      <c r="X730" s="76"/>
      <c r="Y730" s="76"/>
      <c r="Z730" s="76"/>
      <c r="AA730" s="76"/>
      <c r="AB730" s="76"/>
      <c r="AC730" s="76"/>
      <c r="AD730" s="76"/>
      <c r="AE730" s="76"/>
      <c r="AF730" s="76"/>
      <c r="AG730" s="76"/>
      <c r="AH730" s="76"/>
      <c r="AI730" s="76"/>
      <c r="AJ730" s="76"/>
      <c r="AK730" s="76"/>
      <c r="AL730" s="76"/>
      <c r="AM730" s="76"/>
      <c r="AN730" s="76"/>
      <c r="AO730" s="76"/>
      <c r="AP730" s="76"/>
      <c r="AQ730" s="76"/>
      <c r="AR730" s="76"/>
      <c r="AS730" s="76"/>
      <c r="AT730" s="76"/>
      <c r="AU730" s="76"/>
      <c r="AV730" s="76"/>
      <c r="AW730" s="76"/>
      <c r="AX730" s="76"/>
      <c r="AY730" s="76"/>
      <c r="AZ730" s="76"/>
      <c r="BA730" s="76"/>
      <c r="BB730" s="76"/>
      <c r="BC730" s="76"/>
      <c r="BD730" s="76"/>
      <c r="BE730" s="76"/>
      <c r="BF730" s="76"/>
      <c r="BG730" s="76"/>
      <c r="BH730" s="76"/>
      <c r="BI730" s="76"/>
      <c r="BJ730" s="76"/>
      <c r="BK730" s="76"/>
      <c r="BL730" s="76"/>
      <c r="BM730" s="76"/>
      <c r="BN730" s="76"/>
      <c r="BO730" s="76"/>
      <c r="BP730" s="76"/>
      <c r="BQ730" s="76"/>
      <c r="BR730" s="76"/>
      <c r="BS730" s="76"/>
      <c r="BT730" s="76"/>
      <c r="BU730" s="76"/>
      <c r="BV730" s="76"/>
      <c r="BW730" s="76"/>
      <c r="BX730" s="76"/>
      <c r="BY730" s="76"/>
      <c r="BZ730" s="76"/>
      <c r="CA730" s="76"/>
      <c r="CB730" s="76"/>
      <c r="CC730" s="76"/>
      <c r="CD730" s="76"/>
      <c r="CE730" s="76"/>
      <c r="CF730" s="76"/>
      <c r="CG730" s="76"/>
      <c r="CH730" s="76"/>
      <c r="CI730" s="76"/>
      <c r="CJ730" s="76"/>
      <c r="CK730" s="76"/>
      <c r="CL730" s="76"/>
    </row>
    <row r="731" spans="5:90" x14ac:dyDescent="0.4">
      <c r="E731" s="8"/>
      <c r="H731" s="12"/>
      <c r="I731" s="60"/>
      <c r="J731" s="60"/>
      <c r="K731" s="15"/>
      <c r="L731" s="15"/>
      <c r="M731" s="15"/>
      <c r="N731" s="15"/>
      <c r="O731" s="15"/>
      <c r="P731" s="15"/>
      <c r="R731" s="15"/>
      <c r="S731" s="76"/>
      <c r="T731" s="76"/>
      <c r="U731" s="76"/>
      <c r="V731" s="76"/>
      <c r="W731" s="76"/>
      <c r="X731" s="76"/>
      <c r="Y731" s="76"/>
      <c r="Z731" s="76"/>
      <c r="AA731" s="76"/>
      <c r="AB731" s="76"/>
      <c r="AC731" s="76"/>
      <c r="AD731" s="76"/>
      <c r="AE731" s="76"/>
      <c r="AF731" s="76"/>
      <c r="AG731" s="76"/>
      <c r="AH731" s="76"/>
      <c r="AI731" s="76"/>
      <c r="AJ731" s="76"/>
      <c r="AK731" s="76"/>
      <c r="AL731" s="76"/>
      <c r="AM731" s="76"/>
      <c r="AN731" s="76"/>
      <c r="AO731" s="76"/>
      <c r="AP731" s="76"/>
      <c r="AQ731" s="76"/>
      <c r="AR731" s="76"/>
      <c r="AS731" s="76"/>
      <c r="AT731" s="76"/>
      <c r="AU731" s="76"/>
      <c r="AV731" s="76"/>
      <c r="AW731" s="76"/>
      <c r="AX731" s="76"/>
      <c r="AY731" s="76"/>
      <c r="AZ731" s="76"/>
      <c r="BA731" s="76"/>
      <c r="BB731" s="76"/>
      <c r="BC731" s="76"/>
      <c r="BD731" s="76"/>
      <c r="BE731" s="76"/>
      <c r="BF731" s="76"/>
      <c r="BG731" s="76"/>
      <c r="BH731" s="76"/>
      <c r="BI731" s="76"/>
      <c r="BJ731" s="76"/>
      <c r="BK731" s="76"/>
      <c r="BL731" s="76"/>
      <c r="BM731" s="76"/>
      <c r="BN731" s="76"/>
      <c r="BO731" s="76"/>
      <c r="BP731" s="76"/>
      <c r="BQ731" s="76"/>
      <c r="BR731" s="76"/>
      <c r="BS731" s="76"/>
      <c r="BT731" s="76"/>
      <c r="BU731" s="76"/>
      <c r="BV731" s="76"/>
      <c r="BW731" s="76"/>
      <c r="BX731" s="76"/>
      <c r="BY731" s="76"/>
      <c r="BZ731" s="76"/>
      <c r="CA731" s="76"/>
      <c r="CB731" s="76"/>
      <c r="CC731" s="76"/>
      <c r="CD731" s="76"/>
      <c r="CE731" s="76"/>
      <c r="CF731" s="76"/>
      <c r="CG731" s="76"/>
      <c r="CH731" s="76"/>
      <c r="CI731" s="76"/>
      <c r="CJ731" s="76"/>
      <c r="CK731" s="76"/>
      <c r="CL731" s="76"/>
    </row>
    <row r="732" spans="5:90" x14ac:dyDescent="0.4">
      <c r="E732" s="8"/>
      <c r="H732" s="12"/>
      <c r="I732" s="60"/>
      <c r="J732" s="60"/>
      <c r="K732" s="15"/>
      <c r="L732" s="15"/>
      <c r="M732" s="15"/>
      <c r="N732" s="15"/>
      <c r="O732" s="15"/>
      <c r="P732" s="15"/>
      <c r="R732" s="15"/>
      <c r="S732" s="76"/>
      <c r="T732" s="76"/>
      <c r="U732" s="76"/>
      <c r="V732" s="76"/>
      <c r="W732" s="76"/>
      <c r="X732" s="76"/>
      <c r="Y732" s="76"/>
      <c r="Z732" s="76"/>
      <c r="AA732" s="76"/>
      <c r="AB732" s="76"/>
      <c r="AC732" s="76"/>
      <c r="AD732" s="76"/>
      <c r="AE732" s="76"/>
      <c r="AF732" s="76"/>
      <c r="AG732" s="76"/>
      <c r="AH732" s="76"/>
      <c r="AI732" s="76"/>
      <c r="AJ732" s="76"/>
      <c r="AK732" s="76"/>
      <c r="AL732" s="76"/>
      <c r="AM732" s="76"/>
      <c r="AN732" s="76"/>
      <c r="AO732" s="76"/>
      <c r="AP732" s="76"/>
      <c r="AQ732" s="76"/>
      <c r="AR732" s="76"/>
      <c r="AS732" s="76"/>
      <c r="AT732" s="76"/>
      <c r="AU732" s="76"/>
      <c r="AV732" s="76"/>
      <c r="AW732" s="76"/>
      <c r="AX732" s="76"/>
      <c r="AY732" s="76"/>
      <c r="AZ732" s="76"/>
      <c r="BA732" s="76"/>
      <c r="BB732" s="76"/>
      <c r="BC732" s="76"/>
      <c r="BD732" s="76"/>
      <c r="BE732" s="76"/>
      <c r="BF732" s="76"/>
      <c r="BG732" s="76"/>
      <c r="BH732" s="76"/>
      <c r="BI732" s="76"/>
      <c r="BJ732" s="76"/>
      <c r="BK732" s="76"/>
      <c r="BL732" s="76"/>
      <c r="BM732" s="76"/>
      <c r="BN732" s="76"/>
      <c r="BO732" s="76"/>
      <c r="BP732" s="76"/>
      <c r="BQ732" s="76"/>
      <c r="BR732" s="76"/>
      <c r="BS732" s="76"/>
      <c r="BT732" s="76"/>
      <c r="BU732" s="76"/>
      <c r="BV732" s="76"/>
      <c r="BW732" s="76"/>
      <c r="BX732" s="76"/>
      <c r="BY732" s="76"/>
      <c r="BZ732" s="76"/>
      <c r="CA732" s="76"/>
      <c r="CB732" s="76"/>
      <c r="CC732" s="76"/>
      <c r="CD732" s="76"/>
      <c r="CE732" s="76"/>
      <c r="CF732" s="76"/>
      <c r="CG732" s="76"/>
      <c r="CH732" s="76"/>
      <c r="CI732" s="76"/>
      <c r="CJ732" s="76"/>
      <c r="CK732" s="76"/>
      <c r="CL732" s="76"/>
    </row>
    <row r="733" spans="5:90" x14ac:dyDescent="0.4">
      <c r="E733" s="8"/>
      <c r="H733" s="12"/>
      <c r="I733" s="60"/>
      <c r="J733" s="60"/>
      <c r="K733" s="15"/>
      <c r="L733" s="15"/>
      <c r="M733" s="15"/>
      <c r="N733" s="15"/>
      <c r="O733" s="15"/>
      <c r="P733" s="15"/>
      <c r="R733" s="15"/>
      <c r="S733" s="76"/>
      <c r="T733" s="76"/>
      <c r="U733" s="76"/>
      <c r="V733" s="76"/>
      <c r="W733" s="76"/>
      <c r="X733" s="76"/>
      <c r="Y733" s="76"/>
      <c r="Z733" s="76"/>
      <c r="AA733" s="76"/>
      <c r="AB733" s="76"/>
      <c r="AC733" s="76"/>
      <c r="AD733" s="76"/>
      <c r="AE733" s="76"/>
      <c r="AF733" s="76"/>
      <c r="AG733" s="76"/>
      <c r="AH733" s="76"/>
      <c r="AI733" s="76"/>
      <c r="AJ733" s="76"/>
      <c r="AK733" s="76"/>
      <c r="AL733" s="76"/>
      <c r="AM733" s="76"/>
      <c r="AN733" s="76"/>
      <c r="AO733" s="76"/>
      <c r="AP733" s="76"/>
      <c r="AQ733" s="76"/>
      <c r="AR733" s="76"/>
      <c r="AS733" s="76"/>
      <c r="AT733" s="76"/>
      <c r="AU733" s="76"/>
      <c r="AV733" s="76"/>
      <c r="AW733" s="76"/>
      <c r="AX733" s="76"/>
      <c r="AY733" s="76"/>
      <c r="AZ733" s="76"/>
      <c r="BA733" s="76"/>
      <c r="BB733" s="76"/>
      <c r="BC733" s="76"/>
      <c r="BD733" s="76"/>
      <c r="BE733" s="76"/>
      <c r="BF733" s="76"/>
      <c r="BG733" s="76"/>
      <c r="BH733" s="76"/>
      <c r="BI733" s="76"/>
      <c r="BJ733" s="76"/>
      <c r="BK733" s="76"/>
      <c r="BL733" s="76"/>
      <c r="BM733" s="76"/>
      <c r="BN733" s="76"/>
      <c r="BO733" s="76"/>
      <c r="BP733" s="76"/>
      <c r="BQ733" s="76"/>
      <c r="BR733" s="76"/>
      <c r="BS733" s="76"/>
      <c r="BT733" s="76"/>
      <c r="BU733" s="76"/>
      <c r="BV733" s="76"/>
      <c r="BW733" s="76"/>
      <c r="BX733" s="76"/>
      <c r="BY733" s="76"/>
      <c r="BZ733" s="76"/>
      <c r="CA733" s="76"/>
      <c r="CB733" s="76"/>
      <c r="CC733" s="76"/>
      <c r="CD733" s="76"/>
      <c r="CE733" s="76"/>
      <c r="CF733" s="76"/>
      <c r="CG733" s="76"/>
      <c r="CH733" s="76"/>
      <c r="CI733" s="76"/>
      <c r="CJ733" s="76"/>
      <c r="CK733" s="76"/>
      <c r="CL733" s="76"/>
    </row>
    <row r="734" spans="5:90" x14ac:dyDescent="0.4">
      <c r="E734" s="8"/>
      <c r="H734" s="12"/>
      <c r="I734" s="60"/>
      <c r="J734" s="60"/>
      <c r="K734" s="15"/>
      <c r="L734" s="15"/>
      <c r="M734" s="15"/>
      <c r="N734" s="15"/>
      <c r="O734" s="15"/>
      <c r="P734" s="15"/>
      <c r="R734" s="15"/>
      <c r="S734" s="76"/>
      <c r="T734" s="76"/>
      <c r="U734" s="76"/>
      <c r="V734" s="76"/>
      <c r="W734" s="76"/>
      <c r="X734" s="76"/>
      <c r="Y734" s="76"/>
      <c r="Z734" s="76"/>
      <c r="AA734" s="76"/>
      <c r="AB734" s="76"/>
      <c r="AC734" s="76"/>
      <c r="AD734" s="76"/>
      <c r="AE734" s="76"/>
      <c r="AF734" s="76"/>
      <c r="AG734" s="76"/>
      <c r="AH734" s="76"/>
      <c r="AI734" s="76"/>
      <c r="AJ734" s="76"/>
      <c r="AK734" s="76"/>
      <c r="AL734" s="76"/>
      <c r="AM734" s="76"/>
      <c r="AN734" s="76"/>
      <c r="AO734" s="76"/>
      <c r="AP734" s="76"/>
      <c r="AQ734" s="76"/>
      <c r="AR734" s="76"/>
      <c r="AS734" s="76"/>
      <c r="AT734" s="76"/>
      <c r="AU734" s="76"/>
      <c r="AV734" s="76"/>
      <c r="AW734" s="76"/>
      <c r="AX734" s="76"/>
      <c r="AY734" s="76"/>
      <c r="AZ734" s="76"/>
      <c r="BA734" s="76"/>
      <c r="BB734" s="76"/>
      <c r="BC734" s="76"/>
      <c r="BD734" s="76"/>
      <c r="BE734" s="76"/>
      <c r="BF734" s="76"/>
      <c r="BG734" s="76"/>
      <c r="BH734" s="76"/>
      <c r="BI734" s="76"/>
      <c r="BJ734" s="76"/>
      <c r="BK734" s="76"/>
      <c r="BL734" s="76"/>
      <c r="BM734" s="76"/>
      <c r="BN734" s="76"/>
      <c r="BO734" s="76"/>
      <c r="BP734" s="76"/>
      <c r="BQ734" s="76"/>
      <c r="BR734" s="76"/>
      <c r="BS734" s="76"/>
      <c r="BT734" s="76"/>
      <c r="BU734" s="76"/>
      <c r="BV734" s="76"/>
      <c r="BW734" s="76"/>
      <c r="BX734" s="76"/>
      <c r="BY734" s="76"/>
      <c r="BZ734" s="76"/>
      <c r="CA734" s="76"/>
      <c r="CB734" s="76"/>
      <c r="CC734" s="76"/>
      <c r="CD734" s="76"/>
      <c r="CE734" s="76"/>
      <c r="CF734" s="76"/>
      <c r="CG734" s="76"/>
      <c r="CH734" s="76"/>
      <c r="CI734" s="76"/>
      <c r="CJ734" s="76"/>
      <c r="CK734" s="76"/>
      <c r="CL734" s="76"/>
    </row>
    <row r="735" spans="5:90" x14ac:dyDescent="0.4">
      <c r="E735" s="8"/>
      <c r="H735" s="12"/>
      <c r="I735" s="60"/>
      <c r="J735" s="60"/>
      <c r="K735" s="15"/>
      <c r="L735" s="15"/>
      <c r="M735" s="15"/>
      <c r="N735" s="15"/>
      <c r="O735" s="15"/>
      <c r="P735" s="15"/>
      <c r="R735" s="15"/>
      <c r="S735" s="76"/>
      <c r="T735" s="76"/>
      <c r="U735" s="76"/>
      <c r="V735" s="76"/>
      <c r="W735" s="76"/>
      <c r="X735" s="76"/>
      <c r="Y735" s="76"/>
      <c r="Z735" s="76"/>
      <c r="AA735" s="76"/>
      <c r="AB735" s="76"/>
      <c r="AC735" s="76"/>
      <c r="AD735" s="76"/>
      <c r="AE735" s="76"/>
      <c r="AF735" s="76"/>
      <c r="AG735" s="76"/>
      <c r="AH735" s="76"/>
      <c r="AI735" s="76"/>
      <c r="AJ735" s="76"/>
      <c r="AK735" s="76"/>
      <c r="AL735" s="76"/>
      <c r="AM735" s="76"/>
      <c r="AN735" s="76"/>
      <c r="AO735" s="76"/>
      <c r="AP735" s="76"/>
      <c r="AQ735" s="76"/>
      <c r="AR735" s="76"/>
      <c r="AS735" s="76"/>
      <c r="AT735" s="76"/>
      <c r="AU735" s="76"/>
      <c r="AV735" s="76"/>
      <c r="AW735" s="76"/>
      <c r="AX735" s="76"/>
      <c r="AY735" s="76"/>
      <c r="AZ735" s="76"/>
      <c r="BA735" s="76"/>
      <c r="BB735" s="76"/>
      <c r="BC735" s="76"/>
      <c r="BD735" s="76"/>
      <c r="BE735" s="76"/>
      <c r="BF735" s="76"/>
      <c r="BG735" s="76"/>
      <c r="BH735" s="76"/>
      <c r="BI735" s="76"/>
      <c r="BJ735" s="76"/>
      <c r="BK735" s="76"/>
      <c r="BL735" s="76"/>
      <c r="BM735" s="76"/>
      <c r="BN735" s="76"/>
      <c r="BO735" s="76"/>
      <c r="BP735" s="76"/>
      <c r="BQ735" s="76"/>
      <c r="BR735" s="76"/>
      <c r="BS735" s="76"/>
      <c r="BT735" s="76"/>
      <c r="BU735" s="76"/>
      <c r="BV735" s="76"/>
      <c r="BW735" s="76"/>
      <c r="BX735" s="76"/>
      <c r="BY735" s="76"/>
      <c r="BZ735" s="76"/>
      <c r="CA735" s="76"/>
      <c r="CB735" s="76"/>
      <c r="CC735" s="76"/>
      <c r="CD735" s="76"/>
      <c r="CE735" s="76"/>
      <c r="CF735" s="76"/>
      <c r="CG735" s="76"/>
      <c r="CH735" s="76"/>
      <c r="CI735" s="76"/>
      <c r="CJ735" s="76"/>
      <c r="CK735" s="76"/>
      <c r="CL735" s="76"/>
    </row>
    <row r="736" spans="5:90" x14ac:dyDescent="0.4">
      <c r="E736" s="8"/>
      <c r="H736" s="12"/>
      <c r="I736" s="60"/>
      <c r="J736" s="60"/>
      <c r="K736" s="15"/>
      <c r="L736" s="15"/>
      <c r="M736" s="15"/>
      <c r="N736" s="15"/>
      <c r="O736" s="15"/>
      <c r="P736" s="15"/>
      <c r="R736" s="15"/>
      <c r="S736" s="76"/>
      <c r="T736" s="76"/>
      <c r="U736" s="76"/>
      <c r="V736" s="76"/>
      <c r="W736" s="76"/>
      <c r="X736" s="76"/>
      <c r="Y736" s="76"/>
      <c r="Z736" s="76"/>
      <c r="AA736" s="76"/>
      <c r="AB736" s="76"/>
      <c r="AC736" s="76"/>
      <c r="AD736" s="76"/>
      <c r="AE736" s="76"/>
      <c r="AF736" s="76"/>
      <c r="AG736" s="76"/>
      <c r="AH736" s="76"/>
      <c r="AI736" s="76"/>
      <c r="AJ736" s="76"/>
      <c r="AK736" s="76"/>
      <c r="AL736" s="76"/>
      <c r="AM736" s="76"/>
      <c r="AN736" s="76"/>
      <c r="AO736" s="76"/>
      <c r="AP736" s="76"/>
      <c r="AQ736" s="76"/>
      <c r="AR736" s="76"/>
      <c r="AS736" s="76"/>
      <c r="AT736" s="76"/>
      <c r="AU736" s="76"/>
      <c r="AV736" s="76"/>
      <c r="AW736" s="76"/>
      <c r="AX736" s="76"/>
      <c r="AY736" s="76"/>
      <c r="AZ736" s="76"/>
      <c r="BA736" s="76"/>
      <c r="BB736" s="76"/>
      <c r="BC736" s="76"/>
      <c r="BD736" s="76"/>
      <c r="BE736" s="76"/>
      <c r="BF736" s="76"/>
      <c r="BG736" s="76"/>
      <c r="BH736" s="76"/>
      <c r="BI736" s="76"/>
      <c r="BJ736" s="76"/>
      <c r="BK736" s="76"/>
      <c r="BL736" s="76"/>
      <c r="BM736" s="76"/>
      <c r="BN736" s="76"/>
      <c r="BO736" s="76"/>
      <c r="BP736" s="76"/>
      <c r="BQ736" s="76"/>
      <c r="BR736" s="76"/>
      <c r="BS736" s="76"/>
      <c r="BT736" s="76"/>
      <c r="BU736" s="76"/>
      <c r="BV736" s="76"/>
      <c r="BW736" s="76"/>
      <c r="BX736" s="76"/>
      <c r="BY736" s="76"/>
      <c r="BZ736" s="76"/>
      <c r="CA736" s="76"/>
      <c r="CB736" s="76"/>
      <c r="CC736" s="76"/>
      <c r="CD736" s="76"/>
      <c r="CE736" s="76"/>
      <c r="CF736" s="76"/>
      <c r="CG736" s="76"/>
      <c r="CH736" s="76"/>
      <c r="CI736" s="76"/>
      <c r="CJ736" s="76"/>
      <c r="CK736" s="76"/>
      <c r="CL736" s="76"/>
    </row>
    <row r="737" spans="5:90" x14ac:dyDescent="0.4">
      <c r="E737" s="8"/>
      <c r="H737" s="12"/>
      <c r="I737" s="60"/>
      <c r="J737" s="60"/>
      <c r="K737" s="15"/>
      <c r="L737" s="15"/>
      <c r="M737" s="15"/>
      <c r="N737" s="15"/>
      <c r="O737" s="15"/>
      <c r="P737" s="15"/>
      <c r="R737" s="15"/>
      <c r="S737" s="76"/>
      <c r="T737" s="76"/>
      <c r="U737" s="76"/>
      <c r="V737" s="76"/>
      <c r="W737" s="76"/>
      <c r="X737" s="76"/>
      <c r="Y737" s="76"/>
      <c r="Z737" s="76"/>
      <c r="AA737" s="76"/>
      <c r="AB737" s="76"/>
      <c r="AC737" s="76"/>
      <c r="AD737" s="76"/>
      <c r="AE737" s="76"/>
      <c r="AF737" s="76"/>
      <c r="AG737" s="76"/>
      <c r="AH737" s="76"/>
      <c r="AI737" s="76"/>
      <c r="AJ737" s="76"/>
      <c r="AK737" s="76"/>
      <c r="AL737" s="76"/>
      <c r="AM737" s="76"/>
      <c r="AN737" s="76"/>
      <c r="AO737" s="76"/>
      <c r="AP737" s="76"/>
      <c r="AQ737" s="76"/>
      <c r="AR737" s="76"/>
      <c r="AS737" s="76"/>
      <c r="AT737" s="76"/>
      <c r="AU737" s="76"/>
      <c r="AV737" s="76"/>
      <c r="AW737" s="76"/>
      <c r="AX737" s="76"/>
      <c r="AY737" s="76"/>
      <c r="AZ737" s="76"/>
      <c r="BA737" s="76"/>
      <c r="BB737" s="76"/>
      <c r="BC737" s="76"/>
      <c r="BD737" s="76"/>
      <c r="BE737" s="76"/>
      <c r="BF737" s="76"/>
      <c r="BG737" s="76"/>
      <c r="BH737" s="76"/>
      <c r="BI737" s="76"/>
      <c r="BJ737" s="76"/>
      <c r="BK737" s="76"/>
      <c r="BL737" s="76"/>
      <c r="BM737" s="76"/>
      <c r="BN737" s="76"/>
      <c r="BO737" s="76"/>
      <c r="BP737" s="76"/>
      <c r="BQ737" s="76"/>
      <c r="BR737" s="76"/>
      <c r="BS737" s="76"/>
      <c r="BT737" s="76"/>
      <c r="BU737" s="76"/>
      <c r="BV737" s="76"/>
      <c r="BW737" s="76"/>
      <c r="BX737" s="76"/>
      <c r="BY737" s="76"/>
      <c r="BZ737" s="76"/>
      <c r="CA737" s="76"/>
      <c r="CB737" s="76"/>
      <c r="CC737" s="76"/>
      <c r="CD737" s="76"/>
      <c r="CE737" s="76"/>
      <c r="CF737" s="76"/>
      <c r="CG737" s="76"/>
      <c r="CH737" s="76"/>
      <c r="CI737" s="76"/>
      <c r="CJ737" s="76"/>
      <c r="CK737" s="76"/>
      <c r="CL737" s="76"/>
    </row>
    <row r="738" spans="5:90" x14ac:dyDescent="0.4">
      <c r="E738" s="8"/>
      <c r="H738" s="12"/>
      <c r="I738" s="60"/>
      <c r="J738" s="60"/>
      <c r="K738" s="15"/>
      <c r="L738" s="15"/>
      <c r="M738" s="15"/>
      <c r="N738" s="15"/>
      <c r="O738" s="15"/>
      <c r="P738" s="15"/>
      <c r="R738" s="15"/>
      <c r="S738" s="76"/>
      <c r="T738" s="76"/>
      <c r="U738" s="76"/>
      <c r="V738" s="76"/>
      <c r="W738" s="76"/>
      <c r="X738" s="76"/>
      <c r="Y738" s="76"/>
      <c r="Z738" s="76"/>
      <c r="AA738" s="76"/>
      <c r="AB738" s="76"/>
      <c r="AC738" s="76"/>
      <c r="AD738" s="76"/>
      <c r="AE738" s="76"/>
      <c r="AF738" s="76"/>
      <c r="AG738" s="76"/>
      <c r="AH738" s="76"/>
      <c r="AI738" s="76"/>
      <c r="AJ738" s="76"/>
      <c r="AK738" s="76"/>
      <c r="AL738" s="76"/>
      <c r="AM738" s="76"/>
      <c r="AN738" s="76"/>
      <c r="AO738" s="76"/>
      <c r="AP738" s="76"/>
      <c r="AQ738" s="76"/>
      <c r="AR738" s="76"/>
      <c r="AS738" s="76"/>
      <c r="AT738" s="76"/>
      <c r="AU738" s="76"/>
      <c r="AV738" s="76"/>
      <c r="AW738" s="76"/>
      <c r="AX738" s="76"/>
      <c r="AY738" s="76"/>
      <c r="AZ738" s="76"/>
      <c r="BA738" s="76"/>
      <c r="BB738" s="76"/>
      <c r="BC738" s="76"/>
      <c r="BD738" s="76"/>
      <c r="BE738" s="76"/>
      <c r="BF738" s="76"/>
      <c r="BG738" s="76"/>
      <c r="BH738" s="76"/>
      <c r="BI738" s="76"/>
      <c r="BJ738" s="76"/>
      <c r="BK738" s="76"/>
      <c r="BL738" s="76"/>
      <c r="BM738" s="76"/>
      <c r="BN738" s="76"/>
      <c r="BO738" s="76"/>
      <c r="BP738" s="76"/>
      <c r="BQ738" s="76"/>
      <c r="BR738" s="76"/>
      <c r="BS738" s="76"/>
      <c r="BT738" s="76"/>
      <c r="BU738" s="76"/>
      <c r="BV738" s="76"/>
      <c r="BW738" s="76"/>
      <c r="BX738" s="76"/>
      <c r="BY738" s="76"/>
      <c r="BZ738" s="76"/>
      <c r="CA738" s="76"/>
      <c r="CB738" s="76"/>
      <c r="CC738" s="76"/>
      <c r="CD738" s="76"/>
      <c r="CE738" s="76"/>
      <c r="CF738" s="76"/>
      <c r="CG738" s="76"/>
      <c r="CH738" s="76"/>
      <c r="CI738" s="76"/>
      <c r="CJ738" s="76"/>
      <c r="CK738" s="76"/>
      <c r="CL738" s="76"/>
    </row>
    <row r="739" spans="5:90" x14ac:dyDescent="0.4">
      <c r="E739" s="8"/>
      <c r="H739" s="12"/>
      <c r="I739" s="60"/>
      <c r="J739" s="60"/>
      <c r="K739" s="15"/>
      <c r="L739" s="15"/>
      <c r="M739" s="15"/>
      <c r="N739" s="15"/>
      <c r="O739" s="15"/>
      <c r="P739" s="15"/>
      <c r="R739" s="15"/>
      <c r="S739" s="76"/>
      <c r="T739" s="76"/>
      <c r="U739" s="76"/>
      <c r="V739" s="76"/>
      <c r="W739" s="76"/>
      <c r="X739" s="76"/>
      <c r="Y739" s="76"/>
      <c r="Z739" s="76"/>
      <c r="AA739" s="76"/>
      <c r="AB739" s="76"/>
      <c r="AC739" s="76"/>
      <c r="AD739" s="76"/>
      <c r="AE739" s="76"/>
      <c r="AF739" s="76"/>
      <c r="AG739" s="76"/>
      <c r="AH739" s="76"/>
      <c r="AI739" s="76"/>
      <c r="AJ739" s="76"/>
      <c r="AK739" s="76"/>
      <c r="AL739" s="76"/>
      <c r="AM739" s="76"/>
      <c r="AN739" s="76"/>
      <c r="AO739" s="76"/>
      <c r="AP739" s="76"/>
      <c r="AQ739" s="76"/>
      <c r="AR739" s="76"/>
      <c r="AS739" s="76"/>
      <c r="AT739" s="76"/>
      <c r="AU739" s="76"/>
      <c r="AV739" s="76"/>
      <c r="AW739" s="76"/>
      <c r="AX739" s="76"/>
      <c r="AY739" s="76"/>
      <c r="AZ739" s="76"/>
      <c r="BA739" s="76"/>
      <c r="BB739" s="76"/>
      <c r="BC739" s="76"/>
      <c r="BD739" s="76"/>
      <c r="BE739" s="76"/>
      <c r="BF739" s="76"/>
      <c r="BG739" s="76"/>
      <c r="BH739" s="76"/>
      <c r="BI739" s="76"/>
      <c r="BJ739" s="76"/>
      <c r="BK739" s="76"/>
      <c r="BL739" s="76"/>
      <c r="BM739" s="76"/>
      <c r="BN739" s="76"/>
      <c r="BO739" s="76"/>
      <c r="BP739" s="76"/>
      <c r="BQ739" s="76"/>
      <c r="BR739" s="76"/>
      <c r="BS739" s="76"/>
      <c r="BT739" s="76"/>
      <c r="BU739" s="76"/>
      <c r="BV739" s="76"/>
      <c r="BW739" s="76"/>
      <c r="BX739" s="76"/>
      <c r="BY739" s="76"/>
      <c r="BZ739" s="76"/>
      <c r="CA739" s="76"/>
      <c r="CB739" s="76"/>
      <c r="CC739" s="76"/>
      <c r="CD739" s="76"/>
      <c r="CE739" s="76"/>
      <c r="CF739" s="76"/>
      <c r="CG739" s="76"/>
      <c r="CH739" s="76"/>
      <c r="CI739" s="76"/>
      <c r="CJ739" s="76"/>
      <c r="CK739" s="76"/>
      <c r="CL739" s="76"/>
    </row>
    <row r="740" spans="5:90" x14ac:dyDescent="0.4">
      <c r="E740" s="8"/>
      <c r="H740" s="12"/>
      <c r="I740" s="60"/>
      <c r="J740" s="60"/>
      <c r="K740" s="15"/>
      <c r="L740" s="15"/>
      <c r="M740" s="15"/>
      <c r="N740" s="15"/>
      <c r="O740" s="15"/>
      <c r="P740" s="15"/>
      <c r="R740" s="15"/>
      <c r="S740" s="76"/>
      <c r="T740" s="76"/>
      <c r="U740" s="76"/>
      <c r="V740" s="76"/>
      <c r="W740" s="76"/>
      <c r="X740" s="76"/>
      <c r="Y740" s="76"/>
      <c r="Z740" s="76"/>
      <c r="AA740" s="76"/>
      <c r="AB740" s="76"/>
      <c r="AC740" s="76"/>
      <c r="AD740" s="76"/>
      <c r="AE740" s="76"/>
      <c r="AF740" s="76"/>
      <c r="AG740" s="76"/>
      <c r="AH740" s="76"/>
      <c r="AI740" s="76"/>
      <c r="AJ740" s="76"/>
      <c r="AK740" s="76"/>
      <c r="AL740" s="76"/>
      <c r="AM740" s="76"/>
      <c r="AN740" s="76"/>
      <c r="AO740" s="76"/>
      <c r="AP740" s="76"/>
      <c r="AQ740" s="76"/>
      <c r="AR740" s="76"/>
      <c r="AS740" s="76"/>
      <c r="AT740" s="76"/>
      <c r="AU740" s="76"/>
      <c r="AV740" s="76"/>
      <c r="AW740" s="76"/>
      <c r="AX740" s="76"/>
      <c r="AY740" s="76"/>
      <c r="AZ740" s="76"/>
      <c r="BA740" s="76"/>
      <c r="BB740" s="76"/>
      <c r="BC740" s="76"/>
      <c r="BD740" s="76"/>
      <c r="BE740" s="76"/>
      <c r="BF740" s="76"/>
      <c r="BG740" s="76"/>
      <c r="BH740" s="76"/>
      <c r="BI740" s="76"/>
      <c r="BJ740" s="76"/>
      <c r="BK740" s="76"/>
      <c r="BL740" s="76"/>
      <c r="BM740" s="76"/>
      <c r="BN740" s="76"/>
      <c r="BO740" s="76"/>
      <c r="BP740" s="76"/>
      <c r="BQ740" s="76"/>
      <c r="BR740" s="76"/>
      <c r="BS740" s="76"/>
      <c r="BT740" s="76"/>
      <c r="BU740" s="76"/>
      <c r="BV740" s="76"/>
      <c r="BW740" s="76"/>
      <c r="BX740" s="76"/>
      <c r="BY740" s="76"/>
      <c r="BZ740" s="76"/>
      <c r="CA740" s="76"/>
      <c r="CB740" s="76"/>
      <c r="CC740" s="76"/>
      <c r="CD740" s="76"/>
      <c r="CE740" s="76"/>
      <c r="CF740" s="76"/>
      <c r="CG740" s="76"/>
      <c r="CH740" s="76"/>
      <c r="CI740" s="76"/>
      <c r="CJ740" s="76"/>
      <c r="CK740" s="76"/>
      <c r="CL740" s="76"/>
    </row>
    <row r="741" spans="5:90" x14ac:dyDescent="0.4">
      <c r="E741" s="8"/>
      <c r="H741" s="12"/>
      <c r="I741" s="60"/>
      <c r="J741" s="60"/>
      <c r="K741" s="15"/>
      <c r="L741" s="15"/>
      <c r="M741" s="15"/>
      <c r="N741" s="15"/>
      <c r="O741" s="15"/>
      <c r="P741" s="15"/>
      <c r="R741" s="15"/>
      <c r="S741" s="76"/>
      <c r="T741" s="76"/>
      <c r="U741" s="76"/>
      <c r="V741" s="76"/>
      <c r="W741" s="76"/>
      <c r="X741" s="76"/>
      <c r="Y741" s="76"/>
      <c r="Z741" s="76"/>
      <c r="AA741" s="76"/>
      <c r="AB741" s="76"/>
      <c r="AC741" s="76"/>
      <c r="AD741" s="76"/>
      <c r="AE741" s="76"/>
      <c r="AF741" s="76"/>
      <c r="AG741" s="76"/>
      <c r="AH741" s="76"/>
      <c r="AI741" s="76"/>
      <c r="AJ741" s="76"/>
      <c r="AK741" s="76"/>
      <c r="AL741" s="76"/>
      <c r="AM741" s="76"/>
      <c r="AN741" s="76"/>
      <c r="AO741" s="76"/>
      <c r="AP741" s="76"/>
      <c r="AQ741" s="76"/>
      <c r="AR741" s="76"/>
      <c r="AS741" s="76"/>
      <c r="AT741" s="76"/>
      <c r="AU741" s="76"/>
      <c r="AV741" s="76"/>
      <c r="AW741" s="76"/>
      <c r="AX741" s="76"/>
      <c r="AY741" s="76"/>
      <c r="AZ741" s="76"/>
      <c r="BA741" s="76"/>
      <c r="BB741" s="76"/>
      <c r="BC741" s="76"/>
      <c r="BD741" s="76"/>
      <c r="BE741" s="76"/>
      <c r="BF741" s="76"/>
      <c r="BG741" s="76"/>
      <c r="BH741" s="76"/>
      <c r="BI741" s="76"/>
      <c r="BJ741" s="76"/>
      <c r="BK741" s="76"/>
      <c r="BL741" s="76"/>
      <c r="BM741" s="76"/>
      <c r="BN741" s="76"/>
      <c r="BO741" s="76"/>
      <c r="BP741" s="76"/>
      <c r="BQ741" s="76"/>
      <c r="BR741" s="76"/>
      <c r="BS741" s="76"/>
      <c r="BT741" s="76"/>
      <c r="BU741" s="76"/>
      <c r="BV741" s="76"/>
      <c r="BW741" s="76"/>
      <c r="BX741" s="76"/>
      <c r="BY741" s="76"/>
      <c r="BZ741" s="76"/>
      <c r="CA741" s="76"/>
      <c r="CB741" s="76"/>
      <c r="CC741" s="76"/>
      <c r="CD741" s="76"/>
      <c r="CE741" s="76"/>
      <c r="CF741" s="76"/>
      <c r="CG741" s="76"/>
      <c r="CH741" s="76"/>
      <c r="CI741" s="76"/>
      <c r="CJ741" s="76"/>
      <c r="CK741" s="76"/>
      <c r="CL741" s="76"/>
    </row>
    <row r="742" spans="5:90" x14ac:dyDescent="0.4">
      <c r="E742" s="8"/>
      <c r="H742" s="12"/>
      <c r="I742" s="60"/>
      <c r="J742" s="60"/>
      <c r="K742" s="15"/>
      <c r="L742" s="15"/>
      <c r="M742" s="15"/>
      <c r="N742" s="15"/>
      <c r="O742" s="15"/>
      <c r="P742" s="15"/>
      <c r="R742" s="15"/>
      <c r="S742" s="76"/>
      <c r="T742" s="76"/>
      <c r="U742" s="76"/>
      <c r="V742" s="76"/>
      <c r="W742" s="76"/>
      <c r="X742" s="76"/>
      <c r="Y742" s="76"/>
      <c r="Z742" s="76"/>
      <c r="AA742" s="76"/>
      <c r="AB742" s="76"/>
      <c r="AC742" s="76"/>
      <c r="AD742" s="76"/>
      <c r="AE742" s="76"/>
      <c r="AF742" s="76"/>
      <c r="AG742" s="76"/>
      <c r="AH742" s="76"/>
      <c r="AI742" s="76"/>
      <c r="AJ742" s="76"/>
      <c r="AK742" s="76"/>
      <c r="AL742" s="76"/>
      <c r="AM742" s="76"/>
      <c r="AN742" s="76"/>
      <c r="AO742" s="76"/>
      <c r="AP742" s="76"/>
      <c r="AQ742" s="76"/>
      <c r="AR742" s="76"/>
      <c r="AS742" s="76"/>
      <c r="AT742" s="76"/>
      <c r="AU742" s="76"/>
      <c r="AV742" s="76"/>
      <c r="AW742" s="76"/>
      <c r="AX742" s="76"/>
      <c r="AY742" s="76"/>
      <c r="AZ742" s="76"/>
      <c r="BA742" s="76"/>
      <c r="BB742" s="76"/>
      <c r="BC742" s="76"/>
      <c r="BD742" s="76"/>
      <c r="BE742" s="76"/>
      <c r="BF742" s="76"/>
      <c r="BG742" s="76"/>
      <c r="BH742" s="76"/>
      <c r="BI742" s="76"/>
      <c r="BJ742" s="76"/>
      <c r="BK742" s="76"/>
      <c r="BL742" s="76"/>
      <c r="BM742" s="76"/>
      <c r="BN742" s="76"/>
      <c r="BO742" s="76"/>
      <c r="BP742" s="76"/>
      <c r="BQ742" s="76"/>
      <c r="BR742" s="76"/>
      <c r="BS742" s="76"/>
      <c r="BT742" s="76"/>
      <c r="BU742" s="76"/>
      <c r="BV742" s="76"/>
      <c r="BW742" s="76"/>
      <c r="BX742" s="76"/>
      <c r="BY742" s="76"/>
      <c r="BZ742" s="76"/>
      <c r="CA742" s="76"/>
      <c r="CB742" s="76"/>
      <c r="CC742" s="76"/>
      <c r="CD742" s="76"/>
      <c r="CE742" s="76"/>
      <c r="CF742" s="76"/>
      <c r="CG742" s="76"/>
      <c r="CH742" s="76"/>
      <c r="CI742" s="76"/>
      <c r="CJ742" s="76"/>
      <c r="CK742" s="76"/>
      <c r="CL742" s="76"/>
    </row>
    <row r="743" spans="5:90" x14ac:dyDescent="0.4">
      <c r="E743" s="8"/>
      <c r="H743" s="12"/>
      <c r="I743" s="60"/>
      <c r="J743" s="60"/>
      <c r="K743" s="15"/>
      <c r="L743" s="15"/>
      <c r="M743" s="15"/>
      <c r="N743" s="15"/>
      <c r="O743" s="15"/>
      <c r="P743" s="15"/>
      <c r="R743" s="15"/>
      <c r="S743" s="76"/>
      <c r="T743" s="76"/>
      <c r="U743" s="76"/>
      <c r="V743" s="76"/>
      <c r="W743" s="76"/>
      <c r="X743" s="76"/>
      <c r="Y743" s="76"/>
      <c r="Z743" s="76"/>
      <c r="AA743" s="76"/>
      <c r="AB743" s="76"/>
      <c r="AC743" s="76"/>
      <c r="AD743" s="76"/>
      <c r="AE743" s="76"/>
      <c r="AF743" s="76"/>
      <c r="AG743" s="76"/>
      <c r="AH743" s="76"/>
      <c r="AI743" s="76"/>
      <c r="AJ743" s="76"/>
      <c r="AK743" s="76"/>
      <c r="AL743" s="76"/>
      <c r="AM743" s="76"/>
      <c r="AN743" s="76"/>
      <c r="AO743" s="76"/>
      <c r="AP743" s="76"/>
      <c r="AQ743" s="76"/>
      <c r="AR743" s="76"/>
      <c r="AS743" s="76"/>
      <c r="AT743" s="76"/>
      <c r="AU743" s="76"/>
      <c r="AV743" s="76"/>
      <c r="AW743" s="76"/>
      <c r="AX743" s="76"/>
      <c r="AY743" s="76"/>
      <c r="AZ743" s="76"/>
      <c r="BA743" s="76"/>
      <c r="BB743" s="76"/>
      <c r="BC743" s="76"/>
      <c r="BD743" s="76"/>
      <c r="BE743" s="76"/>
      <c r="BF743" s="76"/>
      <c r="BG743" s="76"/>
      <c r="BH743" s="76"/>
      <c r="BI743" s="76"/>
      <c r="BJ743" s="76"/>
      <c r="BK743" s="76"/>
      <c r="BL743" s="76"/>
      <c r="BM743" s="76"/>
      <c r="BN743" s="76"/>
      <c r="BO743" s="76"/>
      <c r="BP743" s="76"/>
      <c r="BQ743" s="76"/>
      <c r="BR743" s="76"/>
      <c r="BS743" s="76"/>
      <c r="BT743" s="76"/>
      <c r="BU743" s="76"/>
      <c r="BV743" s="76"/>
      <c r="BW743" s="76"/>
      <c r="BX743" s="76"/>
      <c r="BY743" s="76"/>
      <c r="BZ743" s="76"/>
      <c r="CA743" s="76"/>
      <c r="CB743" s="76"/>
      <c r="CC743" s="76"/>
      <c r="CD743" s="76"/>
      <c r="CE743" s="76"/>
      <c r="CF743" s="76"/>
      <c r="CG743" s="76"/>
      <c r="CH743" s="76"/>
      <c r="CI743" s="76"/>
      <c r="CJ743" s="76"/>
      <c r="CK743" s="76"/>
      <c r="CL743" s="76"/>
    </row>
    <row r="744" spans="5:90" x14ac:dyDescent="0.4">
      <c r="E744" s="8"/>
      <c r="H744" s="12"/>
      <c r="I744" s="60"/>
      <c r="J744" s="60"/>
      <c r="K744" s="15"/>
      <c r="L744" s="15"/>
      <c r="M744" s="15"/>
      <c r="N744" s="15"/>
      <c r="O744" s="15"/>
      <c r="P744" s="15"/>
      <c r="R744" s="15"/>
      <c r="S744" s="76"/>
      <c r="T744" s="76"/>
      <c r="U744" s="76"/>
      <c r="V744" s="76"/>
      <c r="W744" s="76"/>
      <c r="X744" s="76"/>
      <c r="Y744" s="76"/>
      <c r="Z744" s="76"/>
      <c r="AA744" s="76"/>
      <c r="AB744" s="76"/>
      <c r="AC744" s="76"/>
      <c r="AD744" s="76"/>
      <c r="AE744" s="76"/>
      <c r="AF744" s="76"/>
      <c r="AG744" s="76"/>
      <c r="AH744" s="76"/>
      <c r="AI744" s="76"/>
      <c r="AJ744" s="76"/>
      <c r="AK744" s="76"/>
      <c r="AL744" s="76"/>
      <c r="AM744" s="76"/>
      <c r="AN744" s="76"/>
      <c r="AO744" s="76"/>
      <c r="AP744" s="76"/>
      <c r="AQ744" s="76"/>
      <c r="AR744" s="76"/>
      <c r="AS744" s="76"/>
      <c r="AT744" s="76"/>
      <c r="AU744" s="76"/>
      <c r="AV744" s="76"/>
      <c r="AW744" s="76"/>
      <c r="AX744" s="76"/>
      <c r="AY744" s="76"/>
      <c r="AZ744" s="76"/>
      <c r="BA744" s="76"/>
      <c r="BB744" s="76"/>
      <c r="BC744" s="76"/>
      <c r="BD744" s="76"/>
      <c r="BE744" s="76"/>
      <c r="BF744" s="76"/>
      <c r="BG744" s="76"/>
      <c r="BH744" s="76"/>
      <c r="BI744" s="76"/>
      <c r="BJ744" s="76"/>
      <c r="BK744" s="76"/>
      <c r="BL744" s="76"/>
      <c r="BM744" s="76"/>
      <c r="BN744" s="76"/>
      <c r="BO744" s="76"/>
      <c r="BP744" s="76"/>
      <c r="BQ744" s="76"/>
      <c r="BR744" s="76"/>
      <c r="BS744" s="76"/>
      <c r="BT744" s="76"/>
      <c r="BU744" s="76"/>
      <c r="BV744" s="76"/>
      <c r="BW744" s="76"/>
      <c r="BX744" s="76"/>
      <c r="BY744" s="76"/>
      <c r="BZ744" s="76"/>
      <c r="CA744" s="76"/>
      <c r="CB744" s="76"/>
      <c r="CC744" s="76"/>
      <c r="CD744" s="76"/>
      <c r="CE744" s="76"/>
      <c r="CF744" s="76"/>
      <c r="CG744" s="76"/>
      <c r="CH744" s="76"/>
      <c r="CI744" s="76"/>
      <c r="CJ744" s="76"/>
      <c r="CK744" s="76"/>
      <c r="CL744" s="76"/>
    </row>
    <row r="745" spans="5:90" x14ac:dyDescent="0.4">
      <c r="E745" s="8"/>
      <c r="H745" s="12"/>
      <c r="I745" s="60"/>
      <c r="J745" s="60"/>
      <c r="K745" s="15"/>
      <c r="L745" s="15"/>
      <c r="M745" s="15"/>
      <c r="N745" s="15"/>
      <c r="O745" s="15"/>
      <c r="P745" s="15"/>
      <c r="R745" s="15"/>
      <c r="S745" s="76"/>
      <c r="T745" s="76"/>
      <c r="U745" s="76"/>
      <c r="V745" s="76"/>
      <c r="W745" s="76"/>
      <c r="X745" s="76"/>
      <c r="Y745" s="76"/>
      <c r="Z745" s="76"/>
      <c r="AA745" s="76"/>
      <c r="AB745" s="76"/>
      <c r="AC745" s="76"/>
      <c r="AD745" s="76"/>
      <c r="AE745" s="76"/>
      <c r="AF745" s="76"/>
      <c r="AG745" s="76"/>
      <c r="AH745" s="76"/>
      <c r="AI745" s="76"/>
      <c r="AJ745" s="76"/>
      <c r="AK745" s="76"/>
      <c r="AL745" s="76"/>
      <c r="AM745" s="76"/>
      <c r="AN745" s="76"/>
      <c r="AO745" s="76"/>
      <c r="AP745" s="76"/>
      <c r="AQ745" s="76"/>
      <c r="AR745" s="76"/>
      <c r="AS745" s="76"/>
      <c r="AT745" s="76"/>
      <c r="AU745" s="76"/>
      <c r="AV745" s="76"/>
      <c r="AW745" s="76"/>
      <c r="AX745" s="76"/>
      <c r="AY745" s="76"/>
      <c r="AZ745" s="76"/>
      <c r="BA745" s="76"/>
      <c r="BB745" s="76"/>
      <c r="BC745" s="76"/>
      <c r="BD745" s="76"/>
      <c r="BE745" s="76"/>
      <c r="BF745" s="76"/>
      <c r="BG745" s="76"/>
      <c r="BH745" s="76"/>
      <c r="BI745" s="76"/>
      <c r="BJ745" s="76"/>
      <c r="BK745" s="76"/>
      <c r="BL745" s="76"/>
      <c r="BM745" s="76"/>
      <c r="BN745" s="76"/>
      <c r="BO745" s="76"/>
      <c r="BP745" s="76"/>
      <c r="BQ745" s="76"/>
      <c r="BR745" s="76"/>
      <c r="BS745" s="76"/>
      <c r="BT745" s="76"/>
      <c r="BU745" s="76"/>
      <c r="BV745" s="76"/>
      <c r="BW745" s="76"/>
      <c r="BX745" s="76"/>
      <c r="BY745" s="76"/>
      <c r="BZ745" s="76"/>
      <c r="CA745" s="76"/>
      <c r="CB745" s="76"/>
      <c r="CC745" s="76"/>
      <c r="CD745" s="76"/>
      <c r="CE745" s="76"/>
      <c r="CF745" s="76"/>
      <c r="CG745" s="76"/>
      <c r="CH745" s="76"/>
      <c r="CI745" s="76"/>
      <c r="CJ745" s="76"/>
      <c r="CK745" s="76"/>
      <c r="CL745" s="76"/>
    </row>
    <row r="746" spans="5:90" x14ac:dyDescent="0.4">
      <c r="E746" s="8"/>
      <c r="H746" s="12"/>
      <c r="I746" s="60"/>
      <c r="J746" s="60"/>
      <c r="K746" s="15"/>
      <c r="L746" s="15"/>
      <c r="M746" s="15"/>
      <c r="N746" s="15"/>
      <c r="O746" s="15"/>
      <c r="P746" s="15"/>
      <c r="R746" s="15"/>
      <c r="S746" s="76"/>
      <c r="T746" s="76"/>
      <c r="U746" s="76"/>
      <c r="V746" s="76"/>
      <c r="W746" s="76"/>
      <c r="X746" s="76"/>
      <c r="Y746" s="76"/>
      <c r="Z746" s="76"/>
      <c r="AA746" s="76"/>
      <c r="AB746" s="76"/>
      <c r="AC746" s="76"/>
      <c r="AD746" s="76"/>
      <c r="AE746" s="76"/>
      <c r="AF746" s="76"/>
      <c r="AG746" s="76"/>
      <c r="AH746" s="76"/>
      <c r="AI746" s="76"/>
      <c r="AJ746" s="76"/>
      <c r="AK746" s="76"/>
      <c r="AL746" s="76"/>
      <c r="AM746" s="76"/>
      <c r="AN746" s="76"/>
      <c r="AO746" s="76"/>
      <c r="AP746" s="76"/>
      <c r="AQ746" s="76"/>
      <c r="AR746" s="76"/>
      <c r="AS746" s="76"/>
      <c r="AT746" s="76"/>
      <c r="AU746" s="76"/>
      <c r="AV746" s="76"/>
      <c r="AW746" s="76"/>
      <c r="AX746" s="76"/>
      <c r="AY746" s="76"/>
      <c r="AZ746" s="76"/>
      <c r="BA746" s="76"/>
      <c r="BB746" s="76"/>
      <c r="BC746" s="76"/>
      <c r="BD746" s="76"/>
      <c r="BE746" s="76"/>
      <c r="BF746" s="76"/>
      <c r="BG746" s="76"/>
      <c r="BH746" s="76"/>
      <c r="BI746" s="76"/>
      <c r="BJ746" s="76"/>
      <c r="BK746" s="76"/>
      <c r="BL746" s="76"/>
      <c r="BM746" s="76"/>
      <c r="BN746" s="76"/>
      <c r="BO746" s="76"/>
      <c r="BP746" s="76"/>
      <c r="BQ746" s="76"/>
      <c r="BR746" s="76"/>
      <c r="BS746" s="76"/>
      <c r="BT746" s="76"/>
      <c r="BU746" s="76"/>
      <c r="BV746" s="76"/>
      <c r="BW746" s="76"/>
      <c r="BX746" s="76"/>
      <c r="BY746" s="76"/>
      <c r="BZ746" s="76"/>
      <c r="CA746" s="76"/>
      <c r="CB746" s="76"/>
      <c r="CC746" s="76"/>
      <c r="CD746" s="76"/>
      <c r="CE746" s="76"/>
      <c r="CF746" s="76"/>
      <c r="CG746" s="76"/>
      <c r="CH746" s="76"/>
      <c r="CI746" s="76"/>
      <c r="CJ746" s="76"/>
      <c r="CK746" s="76"/>
      <c r="CL746" s="76"/>
    </row>
    <row r="747" spans="5:90" x14ac:dyDescent="0.4">
      <c r="E747" s="8"/>
      <c r="H747" s="12"/>
      <c r="I747" s="60"/>
      <c r="J747" s="60"/>
      <c r="K747" s="15"/>
      <c r="L747" s="15"/>
      <c r="M747" s="15"/>
      <c r="N747" s="15"/>
      <c r="O747" s="15"/>
      <c r="P747" s="15"/>
      <c r="R747" s="15"/>
      <c r="S747" s="76"/>
      <c r="T747" s="76"/>
      <c r="U747" s="76"/>
      <c r="V747" s="76"/>
      <c r="W747" s="76"/>
      <c r="X747" s="76"/>
      <c r="Y747" s="76"/>
      <c r="Z747" s="76"/>
      <c r="AA747" s="76"/>
      <c r="AB747" s="76"/>
      <c r="AC747" s="76"/>
      <c r="AD747" s="76"/>
      <c r="AE747" s="76"/>
      <c r="AF747" s="76"/>
      <c r="AG747" s="76"/>
      <c r="AH747" s="76"/>
      <c r="AI747" s="76"/>
      <c r="AJ747" s="76"/>
      <c r="AK747" s="76"/>
      <c r="AL747" s="76"/>
      <c r="AM747" s="76"/>
      <c r="AN747" s="76"/>
      <c r="AO747" s="76"/>
      <c r="AP747" s="76"/>
      <c r="AQ747" s="76"/>
      <c r="AR747" s="76"/>
      <c r="AS747" s="76"/>
      <c r="AT747" s="76"/>
      <c r="AU747" s="76"/>
      <c r="AV747" s="76"/>
      <c r="AW747" s="76"/>
      <c r="AX747" s="76"/>
      <c r="AY747" s="76"/>
      <c r="AZ747" s="76"/>
      <c r="BA747" s="76"/>
      <c r="BB747" s="76"/>
      <c r="BC747" s="76"/>
      <c r="BD747" s="76"/>
      <c r="BE747" s="76"/>
      <c r="BF747" s="76"/>
      <c r="BG747" s="76"/>
      <c r="BH747" s="76"/>
      <c r="BI747" s="76"/>
      <c r="BJ747" s="76"/>
      <c r="BK747" s="76"/>
      <c r="BL747" s="76"/>
      <c r="BM747" s="76"/>
      <c r="BN747" s="76"/>
      <c r="BO747" s="76"/>
      <c r="BP747" s="76"/>
      <c r="BQ747" s="76"/>
      <c r="BR747" s="76"/>
      <c r="BS747" s="76"/>
      <c r="BT747" s="76"/>
      <c r="BU747" s="76"/>
      <c r="BV747" s="76"/>
      <c r="BW747" s="76"/>
      <c r="BX747" s="76"/>
      <c r="BY747" s="76"/>
      <c r="BZ747" s="76"/>
      <c r="CA747" s="76"/>
      <c r="CB747" s="76"/>
      <c r="CC747" s="76"/>
      <c r="CD747" s="76"/>
      <c r="CE747" s="76"/>
      <c r="CF747" s="76"/>
      <c r="CG747" s="76"/>
      <c r="CH747" s="76"/>
      <c r="CI747" s="76"/>
      <c r="CJ747" s="76"/>
      <c r="CK747" s="76"/>
      <c r="CL747" s="76"/>
    </row>
    <row r="748" spans="5:90" x14ac:dyDescent="0.4">
      <c r="E748" s="8"/>
      <c r="H748" s="12"/>
      <c r="I748" s="60"/>
      <c r="J748" s="60"/>
      <c r="K748" s="15"/>
      <c r="L748" s="15"/>
      <c r="M748" s="15"/>
      <c r="N748" s="15"/>
      <c r="O748" s="15"/>
      <c r="P748" s="15"/>
      <c r="R748" s="15"/>
      <c r="S748" s="76"/>
      <c r="T748" s="76"/>
      <c r="U748" s="76"/>
      <c r="V748" s="76"/>
      <c r="W748" s="76"/>
      <c r="X748" s="76"/>
      <c r="Y748" s="76"/>
      <c r="Z748" s="76"/>
      <c r="AA748" s="76"/>
      <c r="AB748" s="76"/>
      <c r="AC748" s="76"/>
      <c r="AD748" s="76"/>
      <c r="AE748" s="76"/>
      <c r="AF748" s="76"/>
      <c r="AG748" s="76"/>
      <c r="AH748" s="76"/>
      <c r="AI748" s="76"/>
      <c r="AJ748" s="76"/>
      <c r="AK748" s="76"/>
      <c r="AL748" s="76"/>
      <c r="AM748" s="76"/>
      <c r="AN748" s="76"/>
      <c r="AO748" s="76"/>
      <c r="AP748" s="76"/>
      <c r="AQ748" s="76"/>
      <c r="AR748" s="76"/>
      <c r="AS748" s="76"/>
      <c r="AT748" s="76"/>
      <c r="AU748" s="76"/>
      <c r="AV748" s="76"/>
      <c r="AW748" s="76"/>
      <c r="AX748" s="76"/>
      <c r="AY748" s="76"/>
      <c r="AZ748" s="76"/>
      <c r="BA748" s="76"/>
      <c r="BB748" s="76"/>
      <c r="BC748" s="76"/>
      <c r="BD748" s="76"/>
      <c r="BE748" s="76"/>
      <c r="BF748" s="76"/>
      <c r="BG748" s="76"/>
      <c r="BH748" s="76"/>
      <c r="BI748" s="76"/>
      <c r="BJ748" s="76"/>
      <c r="BK748" s="76"/>
      <c r="BL748" s="76"/>
      <c r="BM748" s="76"/>
      <c r="BN748" s="76"/>
      <c r="BO748" s="76"/>
      <c r="BP748" s="76"/>
      <c r="BQ748" s="76"/>
      <c r="BR748" s="76"/>
      <c r="BS748" s="76"/>
      <c r="BT748" s="76"/>
      <c r="BU748" s="76"/>
      <c r="BV748" s="76"/>
      <c r="BW748" s="76"/>
      <c r="BX748" s="76"/>
      <c r="BY748" s="76"/>
      <c r="BZ748" s="76"/>
      <c r="CA748" s="76"/>
      <c r="CB748" s="76"/>
      <c r="CC748" s="76"/>
      <c r="CD748" s="76"/>
      <c r="CE748" s="76"/>
      <c r="CF748" s="76"/>
      <c r="CG748" s="76"/>
      <c r="CH748" s="76"/>
      <c r="CI748" s="76"/>
      <c r="CJ748" s="76"/>
      <c r="CK748" s="76"/>
      <c r="CL748" s="76"/>
    </row>
    <row r="749" spans="5:90" x14ac:dyDescent="0.4">
      <c r="E749" s="8"/>
      <c r="H749" s="12"/>
      <c r="I749" s="60"/>
      <c r="J749" s="60"/>
      <c r="K749" s="15"/>
      <c r="L749" s="15"/>
      <c r="M749" s="15"/>
      <c r="N749" s="15"/>
      <c r="O749" s="15"/>
      <c r="P749" s="15"/>
      <c r="R749" s="15"/>
      <c r="S749" s="76"/>
      <c r="T749" s="76"/>
      <c r="U749" s="76"/>
      <c r="V749" s="76"/>
      <c r="W749" s="76"/>
      <c r="X749" s="76"/>
      <c r="Y749" s="76"/>
      <c r="Z749" s="76"/>
      <c r="AA749" s="76"/>
      <c r="AB749" s="76"/>
      <c r="AC749" s="76"/>
      <c r="AD749" s="76"/>
      <c r="AE749" s="76"/>
      <c r="AF749" s="76"/>
      <c r="AG749" s="76"/>
      <c r="AH749" s="76"/>
      <c r="AI749" s="76"/>
      <c r="AJ749" s="76"/>
      <c r="AK749" s="76"/>
      <c r="AL749" s="76"/>
      <c r="AM749" s="76"/>
      <c r="AN749" s="76"/>
      <c r="AO749" s="76"/>
      <c r="AP749" s="76"/>
      <c r="AQ749" s="76"/>
      <c r="AR749" s="76"/>
      <c r="AS749" s="76"/>
      <c r="AT749" s="76"/>
      <c r="AU749" s="76"/>
      <c r="AV749" s="76"/>
      <c r="AW749" s="76"/>
      <c r="AX749" s="76"/>
      <c r="AY749" s="76"/>
      <c r="AZ749" s="76"/>
      <c r="BA749" s="76"/>
      <c r="BB749" s="76"/>
      <c r="BC749" s="76"/>
      <c r="BD749" s="76"/>
      <c r="BE749" s="76"/>
      <c r="BF749" s="76"/>
      <c r="BG749" s="76"/>
      <c r="BH749" s="76"/>
      <c r="BI749" s="76"/>
      <c r="BJ749" s="76"/>
      <c r="BK749" s="76"/>
      <c r="BL749" s="76"/>
      <c r="BM749" s="76"/>
      <c r="BN749" s="76"/>
      <c r="BO749" s="76"/>
      <c r="BP749" s="76"/>
      <c r="BQ749" s="76"/>
      <c r="BR749" s="76"/>
      <c r="BS749" s="76"/>
      <c r="BT749" s="76"/>
      <c r="BU749" s="76"/>
      <c r="BV749" s="76"/>
      <c r="BW749" s="76"/>
      <c r="BX749" s="76"/>
      <c r="BY749" s="76"/>
      <c r="BZ749" s="76"/>
      <c r="CA749" s="76"/>
      <c r="CB749" s="76"/>
      <c r="CC749" s="76"/>
      <c r="CD749" s="76"/>
      <c r="CE749" s="76"/>
      <c r="CF749" s="76"/>
      <c r="CG749" s="76"/>
      <c r="CH749" s="76"/>
      <c r="CI749" s="76"/>
      <c r="CJ749" s="76"/>
      <c r="CK749" s="76"/>
      <c r="CL749" s="76"/>
    </row>
    <row r="750" spans="5:90" x14ac:dyDescent="0.4">
      <c r="E750" s="8"/>
      <c r="H750" s="12"/>
      <c r="I750" s="60"/>
      <c r="J750" s="60"/>
      <c r="K750" s="15"/>
      <c r="L750" s="15"/>
      <c r="M750" s="15"/>
      <c r="N750" s="15"/>
      <c r="O750" s="15"/>
      <c r="P750" s="15"/>
      <c r="R750" s="15"/>
      <c r="S750" s="76"/>
      <c r="T750" s="76"/>
      <c r="U750" s="76"/>
      <c r="V750" s="76"/>
      <c r="W750" s="76"/>
      <c r="X750" s="76"/>
      <c r="Y750" s="76"/>
      <c r="Z750" s="76"/>
      <c r="AA750" s="76"/>
      <c r="AB750" s="76"/>
      <c r="AC750" s="76"/>
      <c r="AD750" s="76"/>
      <c r="AE750" s="76"/>
      <c r="AF750" s="76"/>
      <c r="AG750" s="76"/>
      <c r="AH750" s="76"/>
      <c r="AI750" s="76"/>
      <c r="AJ750" s="76"/>
      <c r="AK750" s="76"/>
      <c r="AL750" s="76"/>
      <c r="AM750" s="76"/>
      <c r="AN750" s="76"/>
      <c r="AO750" s="76"/>
      <c r="AP750" s="76"/>
      <c r="AQ750" s="76"/>
      <c r="AR750" s="76"/>
      <c r="AS750" s="76"/>
      <c r="AT750" s="76"/>
      <c r="AU750" s="76"/>
      <c r="AV750" s="76"/>
      <c r="AW750" s="76"/>
      <c r="AX750" s="76"/>
      <c r="AY750" s="76"/>
      <c r="AZ750" s="76"/>
      <c r="BA750" s="76"/>
      <c r="BB750" s="76"/>
      <c r="BC750" s="76"/>
      <c r="BD750" s="76"/>
      <c r="BE750" s="76"/>
      <c r="BF750" s="76"/>
      <c r="BG750" s="76"/>
      <c r="BH750" s="76"/>
      <c r="BI750" s="76"/>
      <c r="BJ750" s="76"/>
      <c r="BK750" s="76"/>
      <c r="BL750" s="76"/>
      <c r="BM750" s="76"/>
      <c r="BN750" s="76"/>
      <c r="BO750" s="76"/>
      <c r="BP750" s="76"/>
      <c r="BQ750" s="76"/>
      <c r="BR750" s="76"/>
      <c r="BS750" s="76"/>
      <c r="BT750" s="76"/>
      <c r="BU750" s="76"/>
      <c r="BV750" s="76"/>
      <c r="BW750" s="76"/>
      <c r="BX750" s="76"/>
      <c r="BY750" s="76"/>
      <c r="BZ750" s="76"/>
      <c r="CA750" s="76"/>
      <c r="CB750" s="76"/>
      <c r="CC750" s="76"/>
      <c r="CD750" s="76"/>
      <c r="CE750" s="76"/>
      <c r="CF750" s="76"/>
      <c r="CG750" s="76"/>
      <c r="CH750" s="76"/>
      <c r="CI750" s="76"/>
      <c r="CJ750" s="76"/>
      <c r="CK750" s="76"/>
      <c r="CL750" s="76"/>
    </row>
    <row r="751" spans="5:90" x14ac:dyDescent="0.4">
      <c r="E751" s="8"/>
      <c r="H751" s="12"/>
      <c r="I751" s="60"/>
      <c r="J751" s="60"/>
      <c r="K751" s="15"/>
      <c r="L751" s="15"/>
      <c r="M751" s="15"/>
      <c r="N751" s="15"/>
      <c r="O751" s="15"/>
      <c r="P751" s="15"/>
      <c r="R751" s="15"/>
      <c r="S751" s="76"/>
      <c r="T751" s="76"/>
      <c r="U751" s="76"/>
      <c r="V751" s="76"/>
      <c r="W751" s="76"/>
      <c r="X751" s="76"/>
      <c r="Y751" s="76"/>
      <c r="Z751" s="76"/>
      <c r="AA751" s="76"/>
      <c r="AB751" s="76"/>
      <c r="AC751" s="76"/>
      <c r="AD751" s="76"/>
      <c r="AE751" s="76"/>
      <c r="AF751" s="76"/>
      <c r="AG751" s="76"/>
      <c r="AH751" s="76"/>
      <c r="AI751" s="76"/>
      <c r="AJ751" s="76"/>
      <c r="AK751" s="76"/>
      <c r="AL751" s="76"/>
      <c r="AM751" s="76"/>
      <c r="AN751" s="76"/>
      <c r="AO751" s="76"/>
      <c r="AP751" s="76"/>
      <c r="AQ751" s="76"/>
      <c r="AR751" s="76"/>
      <c r="AS751" s="76"/>
      <c r="AT751" s="76"/>
      <c r="AU751" s="76"/>
      <c r="AV751" s="76"/>
      <c r="AW751" s="76"/>
      <c r="AX751" s="76"/>
      <c r="AY751" s="76"/>
      <c r="AZ751" s="76"/>
      <c r="BA751" s="76"/>
      <c r="BB751" s="76"/>
      <c r="BC751" s="76"/>
      <c r="BD751" s="76"/>
      <c r="BE751" s="76"/>
      <c r="BF751" s="76"/>
      <c r="BG751" s="76"/>
      <c r="BH751" s="76"/>
      <c r="BI751" s="76"/>
      <c r="BJ751" s="76"/>
      <c r="BK751" s="76"/>
      <c r="BL751" s="76"/>
      <c r="BM751" s="76"/>
      <c r="BN751" s="76"/>
      <c r="BO751" s="76"/>
      <c r="BP751" s="76"/>
      <c r="BQ751" s="76"/>
      <c r="BR751" s="76"/>
      <c r="BS751" s="76"/>
      <c r="BT751" s="76"/>
      <c r="BU751" s="76"/>
      <c r="BV751" s="76"/>
      <c r="BW751" s="76"/>
      <c r="BX751" s="76"/>
      <c r="BY751" s="76"/>
      <c r="BZ751" s="76"/>
      <c r="CA751" s="76"/>
      <c r="CB751" s="76"/>
      <c r="CC751" s="76"/>
      <c r="CD751" s="76"/>
      <c r="CE751" s="76"/>
      <c r="CF751" s="76"/>
      <c r="CG751" s="76"/>
      <c r="CH751" s="76"/>
      <c r="CI751" s="76"/>
      <c r="CJ751" s="76"/>
      <c r="CK751" s="76"/>
      <c r="CL751" s="76"/>
    </row>
    <row r="752" spans="5:90" x14ac:dyDescent="0.4">
      <c r="E752" s="8"/>
      <c r="H752" s="12"/>
      <c r="I752" s="60"/>
      <c r="J752" s="60"/>
      <c r="K752" s="15"/>
      <c r="L752" s="15"/>
      <c r="M752" s="15"/>
      <c r="N752" s="15"/>
      <c r="O752" s="15"/>
      <c r="P752" s="15"/>
      <c r="R752" s="15"/>
      <c r="S752" s="76"/>
      <c r="T752" s="76"/>
      <c r="U752" s="76"/>
      <c r="V752" s="76"/>
      <c r="W752" s="76"/>
      <c r="X752" s="76"/>
      <c r="Y752" s="76"/>
      <c r="Z752" s="76"/>
      <c r="AA752" s="76"/>
      <c r="AB752" s="76"/>
      <c r="AC752" s="76"/>
      <c r="AD752" s="76"/>
      <c r="AE752" s="76"/>
      <c r="AF752" s="76"/>
      <c r="AG752" s="76"/>
      <c r="AH752" s="76"/>
      <c r="AI752" s="76"/>
      <c r="AJ752" s="76"/>
      <c r="AK752" s="76"/>
      <c r="AL752" s="76"/>
      <c r="AM752" s="76"/>
      <c r="AN752" s="76"/>
      <c r="AO752" s="76"/>
      <c r="AP752" s="76"/>
      <c r="AQ752" s="76"/>
      <c r="AR752" s="76"/>
      <c r="AS752" s="76"/>
      <c r="AT752" s="76"/>
      <c r="AU752" s="76"/>
      <c r="AV752" s="76"/>
      <c r="AW752" s="76"/>
      <c r="AX752" s="76"/>
      <c r="AY752" s="76"/>
      <c r="AZ752" s="76"/>
      <c r="BA752" s="76"/>
      <c r="BB752" s="76"/>
      <c r="BC752" s="76"/>
      <c r="BD752" s="76"/>
      <c r="BE752" s="76"/>
      <c r="BF752" s="76"/>
      <c r="BG752" s="76"/>
      <c r="BH752" s="76"/>
      <c r="BI752" s="76"/>
      <c r="BJ752" s="76"/>
      <c r="BK752" s="76"/>
      <c r="BL752" s="76"/>
      <c r="BM752" s="76"/>
      <c r="BN752" s="76"/>
      <c r="BO752" s="76"/>
      <c r="BP752" s="76"/>
      <c r="BQ752" s="76"/>
      <c r="BR752" s="76"/>
      <c r="BS752" s="76"/>
      <c r="BT752" s="76"/>
      <c r="BU752" s="76"/>
      <c r="BV752" s="76"/>
      <c r="BW752" s="76"/>
      <c r="BX752" s="76"/>
      <c r="BY752" s="76"/>
      <c r="BZ752" s="76"/>
      <c r="CA752" s="76"/>
      <c r="CB752" s="76"/>
      <c r="CC752" s="76"/>
      <c r="CD752" s="76"/>
      <c r="CE752" s="76"/>
      <c r="CF752" s="76"/>
      <c r="CG752" s="76"/>
      <c r="CH752" s="76"/>
      <c r="CI752" s="76"/>
      <c r="CJ752" s="76"/>
      <c r="CK752" s="76"/>
      <c r="CL752" s="76"/>
    </row>
    <row r="753" spans="2:90" x14ac:dyDescent="0.4">
      <c r="E753" s="8"/>
      <c r="H753" s="12"/>
      <c r="I753" s="60"/>
      <c r="J753" s="60"/>
      <c r="K753" s="15"/>
      <c r="L753" s="15"/>
      <c r="M753" s="15"/>
      <c r="N753" s="15"/>
      <c r="O753" s="15"/>
      <c r="P753" s="15"/>
      <c r="R753" s="15"/>
      <c r="S753" s="76"/>
      <c r="T753" s="76"/>
      <c r="U753" s="76"/>
      <c r="V753" s="76"/>
      <c r="W753" s="76"/>
      <c r="X753" s="76"/>
      <c r="Y753" s="76"/>
      <c r="Z753" s="76"/>
      <c r="AA753" s="76"/>
      <c r="AB753" s="76"/>
      <c r="AC753" s="76"/>
      <c r="AD753" s="76"/>
      <c r="AE753" s="76"/>
      <c r="AF753" s="76"/>
      <c r="AG753" s="76"/>
      <c r="AH753" s="76"/>
      <c r="AI753" s="76"/>
      <c r="AJ753" s="76"/>
      <c r="AK753" s="76"/>
      <c r="AL753" s="76"/>
      <c r="AM753" s="76"/>
      <c r="AN753" s="76"/>
      <c r="AO753" s="76"/>
      <c r="AP753" s="76"/>
      <c r="AQ753" s="76"/>
      <c r="AR753" s="76"/>
      <c r="AS753" s="76"/>
      <c r="AT753" s="76"/>
      <c r="AU753" s="76"/>
      <c r="AV753" s="76"/>
      <c r="AW753" s="76"/>
      <c r="AX753" s="76"/>
      <c r="AY753" s="76"/>
      <c r="AZ753" s="76"/>
      <c r="BA753" s="76"/>
      <c r="BB753" s="76"/>
      <c r="BC753" s="76"/>
      <c r="BD753" s="76"/>
      <c r="BE753" s="76"/>
      <c r="BF753" s="76"/>
      <c r="BG753" s="76"/>
      <c r="BH753" s="76"/>
      <c r="BI753" s="76"/>
      <c r="BJ753" s="76"/>
      <c r="BK753" s="76"/>
      <c r="BL753" s="76"/>
      <c r="BM753" s="76"/>
      <c r="BN753" s="76"/>
      <c r="BO753" s="76"/>
      <c r="BP753" s="76"/>
      <c r="BQ753" s="76"/>
      <c r="BR753" s="76"/>
      <c r="BS753" s="76"/>
      <c r="BT753" s="76"/>
      <c r="BU753" s="76"/>
      <c r="BV753" s="76"/>
      <c r="BW753" s="76"/>
      <c r="BX753" s="76"/>
      <c r="BY753" s="76"/>
      <c r="BZ753" s="76"/>
      <c r="CA753" s="76"/>
      <c r="CB753" s="76"/>
      <c r="CC753" s="76"/>
      <c r="CD753" s="76"/>
      <c r="CE753" s="76"/>
      <c r="CF753" s="76"/>
      <c r="CG753" s="76"/>
      <c r="CH753" s="76"/>
      <c r="CI753" s="76"/>
      <c r="CJ753" s="76"/>
      <c r="CK753" s="76"/>
      <c r="CL753" s="76"/>
    </row>
    <row r="754" spans="2:90" x14ac:dyDescent="0.4">
      <c r="E754" s="8"/>
      <c r="H754" s="12"/>
      <c r="I754" s="60"/>
      <c r="J754" s="60"/>
      <c r="K754" s="15"/>
      <c r="L754" s="15"/>
      <c r="M754" s="15"/>
      <c r="N754" s="15"/>
      <c r="O754" s="15"/>
      <c r="P754" s="15"/>
      <c r="R754" s="15"/>
      <c r="S754" s="76"/>
      <c r="T754" s="76"/>
      <c r="U754" s="76"/>
      <c r="V754" s="76"/>
      <c r="W754" s="76"/>
      <c r="X754" s="76"/>
      <c r="Y754" s="76"/>
      <c r="Z754" s="76"/>
      <c r="AA754" s="76"/>
      <c r="AB754" s="76"/>
      <c r="AC754" s="76"/>
      <c r="AD754" s="76"/>
      <c r="AE754" s="76"/>
      <c r="AF754" s="76"/>
      <c r="AG754" s="76"/>
      <c r="AH754" s="76"/>
      <c r="AI754" s="76"/>
      <c r="AJ754" s="76"/>
      <c r="AK754" s="76"/>
      <c r="AL754" s="76"/>
      <c r="AM754" s="76"/>
      <c r="AN754" s="76"/>
      <c r="AO754" s="76"/>
      <c r="AP754" s="76"/>
      <c r="AQ754" s="76"/>
      <c r="AR754" s="76"/>
      <c r="AS754" s="76"/>
      <c r="AT754" s="76"/>
      <c r="AU754" s="76"/>
      <c r="AV754" s="76"/>
      <c r="AW754" s="76"/>
      <c r="AX754" s="76"/>
      <c r="AY754" s="76"/>
      <c r="AZ754" s="76"/>
      <c r="BA754" s="76"/>
      <c r="BB754" s="76"/>
      <c r="BC754" s="76"/>
      <c r="BD754" s="76"/>
      <c r="BE754" s="76"/>
      <c r="BF754" s="76"/>
      <c r="BG754" s="76"/>
      <c r="BH754" s="76"/>
      <c r="BI754" s="76"/>
      <c r="BJ754" s="76"/>
      <c r="BK754" s="76"/>
      <c r="BL754" s="76"/>
      <c r="BM754" s="76"/>
      <c r="BN754" s="76"/>
      <c r="BO754" s="76"/>
      <c r="BP754" s="76"/>
      <c r="BQ754" s="76"/>
      <c r="BR754" s="76"/>
      <c r="BS754" s="76"/>
      <c r="BT754" s="76"/>
      <c r="BU754" s="76"/>
      <c r="BV754" s="76"/>
      <c r="BW754" s="76"/>
      <c r="BX754" s="76"/>
      <c r="BY754" s="76"/>
      <c r="BZ754" s="76"/>
      <c r="CA754" s="76"/>
      <c r="CB754" s="76"/>
      <c r="CC754" s="76"/>
      <c r="CD754" s="76"/>
      <c r="CE754" s="76"/>
      <c r="CF754" s="76"/>
      <c r="CG754" s="76"/>
      <c r="CH754" s="76"/>
      <c r="CI754" s="76"/>
      <c r="CJ754" s="76"/>
      <c r="CK754" s="76"/>
      <c r="CL754" s="76"/>
    </row>
    <row r="755" spans="2:90" x14ac:dyDescent="0.4">
      <c r="E755" s="8"/>
      <c r="H755" s="12"/>
      <c r="I755" s="60"/>
      <c r="J755" s="60"/>
      <c r="K755" s="15"/>
      <c r="L755" s="15"/>
      <c r="M755" s="15"/>
      <c r="N755" s="15"/>
      <c r="O755" s="15"/>
      <c r="P755" s="15"/>
      <c r="R755" s="15"/>
      <c r="S755" s="76"/>
      <c r="T755" s="76"/>
      <c r="U755" s="76"/>
      <c r="V755" s="76"/>
      <c r="W755" s="76"/>
      <c r="X755" s="76"/>
      <c r="Y755" s="76"/>
      <c r="Z755" s="76"/>
      <c r="AA755" s="76"/>
      <c r="AB755" s="76"/>
      <c r="AC755" s="76"/>
      <c r="AD755" s="76"/>
      <c r="AE755" s="76"/>
      <c r="AF755" s="76"/>
      <c r="AG755" s="76"/>
      <c r="AH755" s="76"/>
      <c r="AI755" s="76"/>
      <c r="AJ755" s="76"/>
      <c r="AK755" s="76"/>
      <c r="AL755" s="76"/>
      <c r="AM755" s="76"/>
      <c r="AN755" s="76"/>
      <c r="AO755" s="76"/>
      <c r="AP755" s="76"/>
      <c r="AQ755" s="76"/>
      <c r="AR755" s="76"/>
      <c r="AS755" s="76"/>
      <c r="AT755" s="76"/>
      <c r="AU755" s="76"/>
      <c r="AV755" s="76"/>
      <c r="AW755" s="76"/>
      <c r="AX755" s="76"/>
      <c r="AY755" s="76"/>
      <c r="AZ755" s="76"/>
      <c r="BA755" s="76"/>
      <c r="BB755" s="76"/>
      <c r="BC755" s="76"/>
      <c r="BD755" s="76"/>
      <c r="BE755" s="76"/>
      <c r="BF755" s="76"/>
      <c r="BG755" s="76"/>
      <c r="BH755" s="76"/>
      <c r="BI755" s="76"/>
      <c r="BJ755" s="76"/>
      <c r="BK755" s="76"/>
      <c r="BL755" s="76"/>
      <c r="BM755" s="76"/>
      <c r="BN755" s="76"/>
      <c r="BO755" s="76"/>
      <c r="BP755" s="76"/>
      <c r="BQ755" s="76"/>
      <c r="BR755" s="76"/>
      <c r="BS755" s="76"/>
      <c r="BT755" s="76"/>
      <c r="BU755" s="76"/>
      <c r="BV755" s="76"/>
      <c r="BW755" s="76"/>
      <c r="BX755" s="76"/>
      <c r="BY755" s="76"/>
      <c r="BZ755" s="76"/>
      <c r="CA755" s="76"/>
      <c r="CB755" s="76"/>
      <c r="CC755" s="76"/>
      <c r="CD755" s="76"/>
      <c r="CE755" s="76"/>
      <c r="CF755" s="76"/>
      <c r="CG755" s="76"/>
      <c r="CH755" s="76"/>
      <c r="CI755" s="76"/>
      <c r="CJ755" s="76"/>
      <c r="CK755" s="76"/>
      <c r="CL755" s="76"/>
    </row>
    <row r="756" spans="2:90" x14ac:dyDescent="0.4">
      <c r="E756" s="8"/>
      <c r="H756" s="12"/>
      <c r="I756" s="60"/>
      <c r="J756" s="60"/>
      <c r="K756" s="15"/>
      <c r="L756" s="15"/>
      <c r="M756" s="15"/>
      <c r="N756" s="15"/>
      <c r="O756" s="15"/>
      <c r="P756" s="15"/>
      <c r="R756" s="15"/>
      <c r="S756" s="76"/>
      <c r="T756" s="76"/>
      <c r="U756" s="76"/>
      <c r="V756" s="76"/>
      <c r="W756" s="76"/>
      <c r="X756" s="76"/>
      <c r="Y756" s="76"/>
      <c r="Z756" s="76"/>
      <c r="AA756" s="76"/>
      <c r="AB756" s="76"/>
      <c r="AC756" s="76"/>
      <c r="AD756" s="76"/>
      <c r="AE756" s="76"/>
      <c r="AF756" s="76"/>
      <c r="AG756" s="76"/>
      <c r="AH756" s="76"/>
      <c r="AI756" s="76"/>
      <c r="AJ756" s="76"/>
      <c r="AK756" s="76"/>
      <c r="AL756" s="76"/>
      <c r="AM756" s="76"/>
      <c r="AN756" s="76"/>
      <c r="AO756" s="76"/>
      <c r="AP756" s="76"/>
      <c r="AQ756" s="76"/>
      <c r="AR756" s="76"/>
      <c r="AS756" s="76"/>
      <c r="AT756" s="76"/>
      <c r="AU756" s="76"/>
      <c r="AV756" s="76"/>
      <c r="AW756" s="76"/>
      <c r="AX756" s="76"/>
      <c r="AY756" s="76"/>
      <c r="AZ756" s="76"/>
      <c r="BA756" s="76"/>
      <c r="BB756" s="76"/>
      <c r="BC756" s="76"/>
      <c r="BD756" s="76"/>
      <c r="BE756" s="76"/>
      <c r="BF756" s="76"/>
      <c r="BG756" s="76"/>
      <c r="BH756" s="76"/>
      <c r="BI756" s="76"/>
      <c r="BJ756" s="76"/>
      <c r="BK756" s="76"/>
      <c r="BL756" s="76"/>
      <c r="BM756" s="76"/>
      <c r="BN756" s="76"/>
      <c r="BO756" s="76"/>
      <c r="BP756" s="76"/>
      <c r="BQ756" s="76"/>
      <c r="BR756" s="76"/>
      <c r="BS756" s="76"/>
      <c r="BT756" s="76"/>
      <c r="BU756" s="76"/>
      <c r="BV756" s="76"/>
      <c r="BW756" s="76"/>
      <c r="BX756" s="76"/>
      <c r="BY756" s="76"/>
      <c r="BZ756" s="76"/>
      <c r="CA756" s="76"/>
      <c r="CB756" s="76"/>
      <c r="CC756" s="76"/>
      <c r="CD756" s="76"/>
      <c r="CE756" s="76"/>
      <c r="CF756" s="76"/>
      <c r="CG756" s="76"/>
      <c r="CH756" s="76"/>
      <c r="CI756" s="76"/>
      <c r="CJ756" s="76"/>
      <c r="CK756" s="76"/>
      <c r="CL756" s="76"/>
    </row>
    <row r="757" spans="2:90" x14ac:dyDescent="0.4">
      <c r="E757" s="8"/>
      <c r="H757" s="12"/>
      <c r="I757" s="60"/>
      <c r="J757" s="60"/>
      <c r="K757" s="15"/>
      <c r="L757" s="15"/>
      <c r="M757" s="15"/>
      <c r="N757" s="15"/>
      <c r="O757" s="15"/>
      <c r="P757" s="15"/>
      <c r="R757" s="15"/>
      <c r="S757" s="76"/>
      <c r="T757" s="76"/>
      <c r="U757" s="76"/>
      <c r="V757" s="76"/>
      <c r="W757" s="76"/>
      <c r="X757" s="76"/>
      <c r="Y757" s="76"/>
      <c r="Z757" s="76"/>
      <c r="AA757" s="76"/>
      <c r="AB757" s="76"/>
      <c r="AC757" s="76"/>
      <c r="AD757" s="76"/>
      <c r="AE757" s="76"/>
      <c r="AF757" s="76"/>
      <c r="AG757" s="76"/>
      <c r="AH757" s="76"/>
      <c r="AI757" s="76"/>
      <c r="AJ757" s="76"/>
      <c r="AK757" s="76"/>
      <c r="AL757" s="76"/>
      <c r="AM757" s="76"/>
      <c r="AN757" s="76"/>
      <c r="AO757" s="76"/>
      <c r="AP757" s="76"/>
      <c r="AQ757" s="76"/>
      <c r="AR757" s="76"/>
      <c r="AS757" s="76"/>
      <c r="AT757" s="76"/>
      <c r="AU757" s="76"/>
      <c r="AV757" s="76"/>
      <c r="AW757" s="76"/>
      <c r="AX757" s="76"/>
      <c r="AY757" s="76"/>
      <c r="AZ757" s="76"/>
      <c r="BA757" s="76"/>
      <c r="BB757" s="76"/>
      <c r="BC757" s="76"/>
      <c r="BD757" s="76"/>
      <c r="BE757" s="76"/>
      <c r="BF757" s="76"/>
      <c r="BG757" s="76"/>
      <c r="BH757" s="76"/>
      <c r="BI757" s="76"/>
      <c r="BJ757" s="76"/>
      <c r="BK757" s="76"/>
      <c r="BL757" s="76"/>
      <c r="BM757" s="76"/>
      <c r="BN757" s="76"/>
      <c r="BO757" s="76"/>
      <c r="BP757" s="76"/>
      <c r="BQ757" s="76"/>
      <c r="BR757" s="76"/>
      <c r="BS757" s="76"/>
      <c r="BT757" s="76"/>
      <c r="BU757" s="76"/>
      <c r="BV757" s="76"/>
      <c r="BW757" s="76"/>
      <c r="BX757" s="76"/>
      <c r="BY757" s="76"/>
      <c r="BZ757" s="76"/>
      <c r="CA757" s="76"/>
      <c r="CB757" s="76"/>
      <c r="CC757" s="76"/>
      <c r="CD757" s="76"/>
      <c r="CE757" s="76"/>
      <c r="CF757" s="76"/>
      <c r="CG757" s="76"/>
      <c r="CH757" s="76"/>
      <c r="CI757" s="76"/>
      <c r="CJ757" s="76"/>
      <c r="CK757" s="76"/>
      <c r="CL757" s="76"/>
    </row>
    <row r="758" spans="2:90" x14ac:dyDescent="0.4">
      <c r="E758" s="8"/>
      <c r="H758" s="12"/>
      <c r="I758" s="60"/>
      <c r="J758" s="60"/>
      <c r="K758" s="15"/>
      <c r="L758" s="15"/>
      <c r="M758" s="15"/>
      <c r="N758" s="15"/>
      <c r="O758" s="15"/>
      <c r="P758" s="15"/>
      <c r="R758" s="15"/>
      <c r="S758" s="76"/>
      <c r="T758" s="76"/>
      <c r="U758" s="76"/>
      <c r="V758" s="76"/>
      <c r="W758" s="76"/>
      <c r="X758" s="76"/>
      <c r="Y758" s="76"/>
      <c r="Z758" s="76"/>
      <c r="AA758" s="76"/>
      <c r="AB758" s="76"/>
      <c r="AC758" s="76"/>
      <c r="AD758" s="76"/>
      <c r="AE758" s="76"/>
      <c r="AF758" s="76"/>
      <c r="AG758" s="76"/>
      <c r="AH758" s="76"/>
      <c r="AI758" s="76"/>
      <c r="AJ758" s="76"/>
      <c r="AK758" s="76"/>
      <c r="AL758" s="76"/>
      <c r="AM758" s="76"/>
      <c r="AN758" s="76"/>
      <c r="AO758" s="76"/>
      <c r="AP758" s="76"/>
      <c r="AQ758" s="76"/>
      <c r="AR758" s="76"/>
      <c r="AS758" s="76"/>
      <c r="AT758" s="76"/>
      <c r="AU758" s="76"/>
      <c r="AV758" s="76"/>
      <c r="AW758" s="76"/>
      <c r="AX758" s="76"/>
      <c r="AY758" s="76"/>
      <c r="AZ758" s="76"/>
      <c r="BA758" s="76"/>
      <c r="BB758" s="76"/>
      <c r="BC758" s="76"/>
      <c r="BD758" s="76"/>
      <c r="BE758" s="76"/>
      <c r="BF758" s="76"/>
      <c r="BG758" s="76"/>
      <c r="BH758" s="76"/>
      <c r="BI758" s="76"/>
      <c r="BJ758" s="76"/>
      <c r="BK758" s="76"/>
      <c r="BL758" s="76"/>
      <c r="BM758" s="76"/>
      <c r="BN758" s="76"/>
      <c r="BO758" s="76"/>
      <c r="BP758" s="76"/>
      <c r="BQ758" s="76"/>
      <c r="BR758" s="76"/>
      <c r="BS758" s="76"/>
      <c r="BT758" s="76"/>
      <c r="BU758" s="76"/>
      <c r="BV758" s="76"/>
      <c r="BW758" s="76"/>
      <c r="BX758" s="76"/>
      <c r="BY758" s="76"/>
      <c r="BZ758" s="76"/>
      <c r="CA758" s="76"/>
      <c r="CB758" s="76"/>
      <c r="CC758" s="76"/>
      <c r="CD758" s="76"/>
      <c r="CE758" s="76"/>
      <c r="CF758" s="76"/>
      <c r="CG758" s="76"/>
      <c r="CH758" s="76"/>
      <c r="CI758" s="76"/>
      <c r="CJ758" s="76"/>
      <c r="CK758" s="76"/>
      <c r="CL758" s="76"/>
    </row>
    <row r="759" spans="2:90" x14ac:dyDescent="0.4">
      <c r="E759" s="8"/>
      <c r="H759" s="12"/>
      <c r="I759" s="60"/>
      <c r="J759" s="60"/>
      <c r="K759" s="15"/>
      <c r="L759" s="15"/>
      <c r="M759" s="15"/>
      <c r="N759" s="15"/>
      <c r="O759" s="15"/>
      <c r="P759" s="15"/>
      <c r="R759" s="15"/>
      <c r="S759" s="76"/>
      <c r="T759" s="76"/>
      <c r="U759" s="76"/>
      <c r="V759" s="76"/>
      <c r="W759" s="76"/>
      <c r="X759" s="76"/>
      <c r="Y759" s="76"/>
      <c r="Z759" s="76"/>
      <c r="AA759" s="76"/>
      <c r="AB759" s="76"/>
      <c r="AC759" s="76"/>
      <c r="AD759" s="76"/>
      <c r="AE759" s="76"/>
      <c r="AF759" s="76"/>
      <c r="AG759" s="76"/>
      <c r="AH759" s="76"/>
      <c r="AI759" s="76"/>
      <c r="AJ759" s="76"/>
      <c r="AK759" s="76"/>
      <c r="AL759" s="76"/>
      <c r="AM759" s="76"/>
      <c r="AN759" s="76"/>
      <c r="AO759" s="76"/>
      <c r="AP759" s="76"/>
      <c r="AQ759" s="76"/>
      <c r="AR759" s="76"/>
      <c r="AS759" s="76"/>
      <c r="AT759" s="76"/>
      <c r="AU759" s="76"/>
      <c r="AV759" s="76"/>
      <c r="AW759" s="76"/>
      <c r="AX759" s="76"/>
      <c r="AY759" s="76"/>
      <c r="AZ759" s="76"/>
      <c r="BA759" s="76"/>
      <c r="BB759" s="76"/>
      <c r="BC759" s="76"/>
      <c r="BD759" s="76"/>
      <c r="BE759" s="76"/>
      <c r="BF759" s="76"/>
      <c r="BG759" s="76"/>
      <c r="BH759" s="76"/>
      <c r="BI759" s="76"/>
      <c r="BJ759" s="76"/>
      <c r="BK759" s="76"/>
      <c r="BL759" s="76"/>
      <c r="BM759" s="76"/>
      <c r="BN759" s="76"/>
      <c r="BO759" s="76"/>
      <c r="BP759" s="76"/>
      <c r="BQ759" s="76"/>
      <c r="BR759" s="76"/>
      <c r="BS759" s="76"/>
      <c r="BT759" s="76"/>
      <c r="BU759" s="76"/>
      <c r="BV759" s="76"/>
      <c r="BW759" s="76"/>
      <c r="BX759" s="76"/>
      <c r="BY759" s="76"/>
      <c r="BZ759" s="76"/>
      <c r="CA759" s="76"/>
      <c r="CB759" s="76"/>
      <c r="CC759" s="76"/>
      <c r="CD759" s="76"/>
      <c r="CE759" s="76"/>
      <c r="CF759" s="76"/>
      <c r="CG759" s="76"/>
      <c r="CH759" s="76"/>
      <c r="CI759" s="76"/>
      <c r="CJ759" s="76"/>
      <c r="CK759" s="76"/>
      <c r="CL759" s="76"/>
    </row>
    <row r="760" spans="2:90" x14ac:dyDescent="0.4">
      <c r="E760" s="8"/>
      <c r="H760" s="12"/>
      <c r="I760" s="60"/>
      <c r="J760" s="60"/>
      <c r="K760" s="15"/>
      <c r="L760" s="15"/>
      <c r="M760" s="15"/>
      <c r="N760" s="15"/>
      <c r="O760" s="15"/>
      <c r="P760" s="15"/>
      <c r="R760" s="15"/>
      <c r="S760" s="76"/>
      <c r="T760" s="76"/>
      <c r="U760" s="76"/>
      <c r="V760" s="76"/>
      <c r="W760" s="76"/>
      <c r="X760" s="76"/>
      <c r="Y760" s="76"/>
      <c r="Z760" s="76"/>
      <c r="AA760" s="76"/>
      <c r="AB760" s="76"/>
      <c r="AC760" s="76"/>
      <c r="AD760" s="76"/>
      <c r="AE760" s="76"/>
      <c r="AF760" s="76"/>
      <c r="AG760" s="76"/>
      <c r="AH760" s="76"/>
      <c r="AI760" s="76"/>
      <c r="AJ760" s="76"/>
      <c r="AK760" s="76"/>
      <c r="AL760" s="76"/>
      <c r="AM760" s="76"/>
      <c r="AN760" s="76"/>
      <c r="AO760" s="76"/>
      <c r="AP760" s="76"/>
      <c r="AQ760" s="76"/>
      <c r="AR760" s="76"/>
      <c r="AS760" s="76"/>
      <c r="AT760" s="76"/>
      <c r="AU760" s="76"/>
      <c r="AV760" s="76"/>
      <c r="AW760" s="76"/>
      <c r="AX760" s="76"/>
      <c r="AY760" s="76"/>
      <c r="AZ760" s="76"/>
      <c r="BA760" s="76"/>
      <c r="BB760" s="76"/>
      <c r="BC760" s="76"/>
      <c r="BD760" s="76"/>
      <c r="BE760" s="76"/>
      <c r="BF760" s="76"/>
      <c r="BG760" s="76"/>
      <c r="BH760" s="76"/>
      <c r="BI760" s="76"/>
      <c r="BJ760" s="76"/>
      <c r="BK760" s="76"/>
      <c r="BL760" s="76"/>
      <c r="BM760" s="76"/>
      <c r="BN760" s="76"/>
      <c r="BO760" s="76"/>
      <c r="BP760" s="76"/>
      <c r="BQ760" s="76"/>
      <c r="BR760" s="76"/>
      <c r="BS760" s="76"/>
      <c r="BT760" s="76"/>
      <c r="BU760" s="76"/>
      <c r="BV760" s="76"/>
      <c r="BW760" s="76"/>
      <c r="BX760" s="76"/>
      <c r="BY760" s="76"/>
      <c r="BZ760" s="76"/>
      <c r="CA760" s="76"/>
      <c r="CB760" s="76"/>
      <c r="CC760" s="76"/>
      <c r="CD760" s="76"/>
      <c r="CE760" s="76"/>
      <c r="CF760" s="76"/>
      <c r="CG760" s="76"/>
      <c r="CH760" s="76"/>
      <c r="CI760" s="76"/>
      <c r="CJ760" s="76"/>
      <c r="CK760" s="76"/>
      <c r="CL760" s="76"/>
    </row>
    <row r="761" spans="2:90" x14ac:dyDescent="0.4">
      <c r="E761" s="8"/>
      <c r="H761" s="12"/>
      <c r="I761" s="60"/>
      <c r="J761" s="60"/>
      <c r="K761" s="15"/>
      <c r="L761" s="15"/>
      <c r="M761" s="15"/>
      <c r="N761" s="15"/>
      <c r="O761" s="15"/>
      <c r="P761" s="15"/>
      <c r="R761" s="15"/>
      <c r="S761" s="76"/>
      <c r="T761" s="76"/>
      <c r="U761" s="76"/>
      <c r="V761" s="76"/>
      <c r="W761" s="76"/>
      <c r="X761" s="76"/>
      <c r="Y761" s="76"/>
      <c r="Z761" s="76"/>
      <c r="AA761" s="76"/>
      <c r="AB761" s="76"/>
      <c r="AC761" s="76"/>
      <c r="AD761" s="76"/>
      <c r="AE761" s="76"/>
      <c r="AF761" s="76"/>
      <c r="AG761" s="76"/>
      <c r="AH761" s="76"/>
      <c r="AI761" s="76"/>
      <c r="AJ761" s="76"/>
      <c r="AK761" s="76"/>
      <c r="AL761" s="76"/>
      <c r="AM761" s="76"/>
      <c r="AN761" s="76"/>
      <c r="AO761" s="76"/>
      <c r="AP761" s="76"/>
      <c r="AQ761" s="76"/>
      <c r="AR761" s="76"/>
      <c r="AS761" s="76"/>
      <c r="AT761" s="76"/>
      <c r="AU761" s="76"/>
      <c r="AV761" s="76"/>
      <c r="AW761" s="76"/>
      <c r="AX761" s="76"/>
      <c r="AY761" s="76"/>
      <c r="AZ761" s="76"/>
      <c r="BA761" s="76"/>
      <c r="BB761" s="76"/>
      <c r="BC761" s="76"/>
      <c r="BD761" s="76"/>
      <c r="BE761" s="76"/>
      <c r="BF761" s="76"/>
      <c r="BG761" s="76"/>
      <c r="BH761" s="76"/>
      <c r="BI761" s="76"/>
      <c r="BJ761" s="76"/>
      <c r="BK761" s="76"/>
      <c r="BL761" s="76"/>
      <c r="BM761" s="76"/>
      <c r="BN761" s="76"/>
      <c r="BO761" s="76"/>
      <c r="BP761" s="76"/>
      <c r="BQ761" s="76"/>
      <c r="BR761" s="76"/>
      <c r="BS761" s="76"/>
      <c r="BT761" s="76"/>
      <c r="BU761" s="76"/>
      <c r="BV761" s="76"/>
      <c r="BW761" s="76"/>
      <c r="BX761" s="76"/>
      <c r="BY761" s="76"/>
      <c r="BZ761" s="76"/>
      <c r="CA761" s="76"/>
      <c r="CB761" s="76"/>
      <c r="CC761" s="76"/>
      <c r="CD761" s="76"/>
      <c r="CE761" s="76"/>
      <c r="CF761" s="76"/>
      <c r="CG761" s="76"/>
      <c r="CH761" s="76"/>
      <c r="CI761" s="76"/>
      <c r="CJ761" s="76"/>
      <c r="CK761" s="76"/>
      <c r="CL761" s="76"/>
    </row>
    <row r="762" spans="2:90" x14ac:dyDescent="0.4">
      <c r="E762" s="8"/>
      <c r="H762" s="12"/>
      <c r="I762" s="60"/>
      <c r="J762" s="60"/>
      <c r="K762" s="15"/>
      <c r="L762" s="15"/>
      <c r="M762" s="15"/>
      <c r="N762" s="15"/>
      <c r="O762" s="15"/>
      <c r="P762" s="15"/>
      <c r="R762" s="15"/>
      <c r="S762" s="76"/>
      <c r="T762" s="76"/>
      <c r="U762" s="76"/>
      <c r="V762" s="76"/>
      <c r="W762" s="76"/>
      <c r="X762" s="76"/>
      <c r="Y762" s="76"/>
      <c r="Z762" s="76"/>
      <c r="AA762" s="76"/>
      <c r="AB762" s="76"/>
      <c r="AC762" s="76"/>
      <c r="AD762" s="76"/>
      <c r="AE762" s="76"/>
      <c r="AF762" s="76"/>
      <c r="AG762" s="76"/>
      <c r="AH762" s="76"/>
      <c r="AI762" s="76"/>
      <c r="AJ762" s="76"/>
      <c r="AK762" s="76"/>
      <c r="AL762" s="76"/>
      <c r="AM762" s="76"/>
      <c r="AN762" s="76"/>
      <c r="AO762" s="76"/>
      <c r="AP762" s="76"/>
      <c r="AQ762" s="76"/>
      <c r="AR762" s="76"/>
      <c r="AS762" s="76"/>
      <c r="AT762" s="76"/>
      <c r="AU762" s="76"/>
      <c r="AV762" s="76"/>
      <c r="AW762" s="76"/>
      <c r="AX762" s="76"/>
      <c r="AY762" s="76"/>
      <c r="AZ762" s="76"/>
      <c r="BA762" s="76"/>
      <c r="BB762" s="76"/>
      <c r="BC762" s="76"/>
      <c r="BD762" s="76"/>
      <c r="BE762" s="76"/>
      <c r="BF762" s="76"/>
      <c r="BG762" s="76"/>
      <c r="BH762" s="76"/>
      <c r="BI762" s="76"/>
      <c r="BJ762" s="76"/>
      <c r="BK762" s="76"/>
      <c r="BL762" s="76"/>
      <c r="BM762" s="76"/>
      <c r="BN762" s="76"/>
      <c r="BO762" s="76"/>
      <c r="BP762" s="76"/>
      <c r="BQ762" s="76"/>
      <c r="BR762" s="76"/>
      <c r="BS762" s="76"/>
      <c r="BT762" s="76"/>
      <c r="BU762" s="76"/>
      <c r="BV762" s="76"/>
      <c r="BW762" s="76"/>
      <c r="BX762" s="76"/>
      <c r="BY762" s="76"/>
      <c r="BZ762" s="76"/>
      <c r="CA762" s="76"/>
      <c r="CB762" s="76"/>
      <c r="CC762" s="76"/>
      <c r="CD762" s="76"/>
      <c r="CE762" s="76"/>
      <c r="CF762" s="76"/>
      <c r="CG762" s="76"/>
      <c r="CH762" s="76"/>
      <c r="CI762" s="76"/>
      <c r="CJ762" s="76"/>
      <c r="CK762" s="76"/>
      <c r="CL762" s="76"/>
    </row>
    <row r="763" spans="2:90" x14ac:dyDescent="0.4">
      <c r="E763" s="8"/>
      <c r="H763" s="12"/>
      <c r="I763" s="60"/>
      <c r="J763" s="60"/>
      <c r="K763" s="15"/>
      <c r="L763" s="15"/>
      <c r="M763" s="15"/>
      <c r="N763" s="15"/>
      <c r="O763" s="15"/>
      <c r="P763" s="15"/>
      <c r="R763" s="15"/>
      <c r="S763" s="76"/>
      <c r="T763" s="76"/>
      <c r="U763" s="76"/>
      <c r="V763" s="76"/>
      <c r="W763" s="76"/>
      <c r="X763" s="76"/>
      <c r="Y763" s="76"/>
      <c r="Z763" s="76"/>
      <c r="AA763" s="76"/>
      <c r="AB763" s="76"/>
      <c r="AC763" s="76"/>
      <c r="AD763" s="76"/>
      <c r="AE763" s="76"/>
      <c r="AF763" s="76"/>
      <c r="AG763" s="76"/>
      <c r="AH763" s="76"/>
      <c r="AI763" s="76"/>
      <c r="AJ763" s="76"/>
      <c r="AK763" s="76"/>
      <c r="AL763" s="76"/>
      <c r="AM763" s="76"/>
      <c r="AN763" s="76"/>
      <c r="AO763" s="76"/>
      <c r="AP763" s="76"/>
      <c r="AQ763" s="76"/>
      <c r="AR763" s="76"/>
      <c r="AS763" s="76"/>
      <c r="AT763" s="76"/>
      <c r="AU763" s="76"/>
      <c r="AV763" s="76"/>
      <c r="AW763" s="76"/>
      <c r="AX763" s="76"/>
      <c r="AY763" s="76"/>
      <c r="AZ763" s="76"/>
      <c r="BA763" s="76"/>
      <c r="BB763" s="76"/>
      <c r="BC763" s="76"/>
      <c r="BD763" s="76"/>
      <c r="BE763" s="76"/>
      <c r="BF763" s="76"/>
      <c r="BG763" s="76"/>
      <c r="BH763" s="76"/>
      <c r="BI763" s="76"/>
      <c r="BJ763" s="76"/>
      <c r="BK763" s="76"/>
      <c r="BL763" s="76"/>
      <c r="BM763" s="76"/>
      <c r="BN763" s="76"/>
      <c r="BO763" s="76"/>
      <c r="BP763" s="76"/>
      <c r="BQ763" s="76"/>
      <c r="BR763" s="76"/>
      <c r="BS763" s="76"/>
      <c r="BT763" s="76"/>
      <c r="BU763" s="76"/>
      <c r="BV763" s="76"/>
      <c r="BW763" s="76"/>
      <c r="BX763" s="76"/>
      <c r="BY763" s="76"/>
      <c r="BZ763" s="76"/>
      <c r="CA763" s="76"/>
      <c r="CB763" s="76"/>
      <c r="CC763" s="76"/>
      <c r="CD763" s="76"/>
      <c r="CE763" s="76"/>
      <c r="CF763" s="76"/>
      <c r="CG763" s="76"/>
      <c r="CH763" s="76"/>
      <c r="CI763" s="76"/>
      <c r="CJ763" s="76"/>
      <c r="CK763" s="76"/>
      <c r="CL763" s="76"/>
    </row>
    <row r="764" spans="2:90" x14ac:dyDescent="0.4">
      <c r="E764" s="8"/>
      <c r="H764" s="12"/>
      <c r="I764" s="60"/>
      <c r="J764" s="60"/>
      <c r="K764" s="15"/>
      <c r="L764" s="15"/>
      <c r="M764" s="15"/>
      <c r="N764" s="15"/>
      <c r="O764" s="15"/>
      <c r="P764" s="15"/>
      <c r="R764" s="15"/>
      <c r="S764" s="76"/>
      <c r="T764" s="76"/>
      <c r="U764" s="76"/>
      <c r="V764" s="76"/>
      <c r="W764" s="76"/>
      <c r="X764" s="76"/>
      <c r="Y764" s="76"/>
      <c r="Z764" s="76"/>
      <c r="AA764" s="76"/>
      <c r="AB764" s="76"/>
      <c r="AC764" s="76"/>
      <c r="AD764" s="76"/>
      <c r="AE764" s="76"/>
      <c r="AF764" s="76"/>
      <c r="AG764" s="76"/>
      <c r="AH764" s="76"/>
      <c r="AI764" s="76"/>
      <c r="AJ764" s="76"/>
      <c r="AK764" s="76"/>
      <c r="AL764" s="76"/>
      <c r="AM764" s="76"/>
      <c r="AN764" s="76"/>
      <c r="AO764" s="76"/>
      <c r="AP764" s="76"/>
      <c r="AQ764" s="76"/>
      <c r="AR764" s="76"/>
      <c r="AS764" s="76"/>
      <c r="AT764" s="76"/>
      <c r="AU764" s="76"/>
      <c r="AV764" s="76"/>
      <c r="AW764" s="76"/>
      <c r="AX764" s="76"/>
      <c r="AY764" s="76"/>
      <c r="AZ764" s="76"/>
      <c r="BA764" s="76"/>
      <c r="BB764" s="76"/>
      <c r="BC764" s="76"/>
      <c r="BD764" s="76"/>
      <c r="BE764" s="76"/>
      <c r="BF764" s="76"/>
      <c r="BG764" s="76"/>
      <c r="BH764" s="76"/>
      <c r="BI764" s="76"/>
      <c r="BJ764" s="76"/>
      <c r="BK764" s="76"/>
      <c r="BL764" s="76"/>
      <c r="BM764" s="76"/>
      <c r="BN764" s="76"/>
      <c r="BO764" s="76"/>
      <c r="BP764" s="76"/>
      <c r="BQ764" s="76"/>
      <c r="BR764" s="76"/>
      <c r="BS764" s="76"/>
      <c r="BT764" s="76"/>
      <c r="BU764" s="76"/>
      <c r="BV764" s="76"/>
      <c r="BW764" s="76"/>
      <c r="BX764" s="76"/>
      <c r="BY764" s="76"/>
      <c r="BZ764" s="76"/>
      <c r="CA764" s="76"/>
      <c r="CB764" s="76"/>
      <c r="CC764" s="76"/>
      <c r="CD764" s="76"/>
      <c r="CE764" s="76"/>
      <c r="CF764" s="76"/>
      <c r="CG764" s="76"/>
      <c r="CH764" s="76"/>
      <c r="CI764" s="76"/>
      <c r="CJ764" s="76"/>
      <c r="CK764" s="76"/>
      <c r="CL764" s="76"/>
    </row>
    <row r="765" spans="2:90" x14ac:dyDescent="0.4">
      <c r="E765" s="8"/>
      <c r="H765" s="12"/>
      <c r="I765" s="60"/>
      <c r="J765" s="60"/>
      <c r="K765" s="15"/>
      <c r="L765" s="15"/>
      <c r="M765" s="15"/>
      <c r="N765" s="15"/>
      <c r="O765" s="15"/>
      <c r="P765" s="15"/>
      <c r="R765" s="15"/>
      <c r="S765" s="76"/>
      <c r="T765" s="76"/>
      <c r="U765" s="76"/>
      <c r="V765" s="76"/>
      <c r="W765" s="76"/>
      <c r="X765" s="76"/>
      <c r="Y765" s="76"/>
      <c r="Z765" s="76"/>
      <c r="AA765" s="76"/>
      <c r="AB765" s="76"/>
      <c r="AC765" s="76"/>
      <c r="AD765" s="76"/>
      <c r="AE765" s="76"/>
      <c r="AF765" s="76"/>
      <c r="AG765" s="76"/>
      <c r="AH765" s="76"/>
      <c r="AI765" s="76"/>
      <c r="AJ765" s="76"/>
      <c r="AK765" s="76"/>
      <c r="AL765" s="76"/>
      <c r="AM765" s="76"/>
      <c r="AN765" s="76"/>
      <c r="AO765" s="76"/>
      <c r="AP765" s="76"/>
      <c r="AQ765" s="76"/>
      <c r="AR765" s="76"/>
      <c r="AS765" s="76"/>
      <c r="AT765" s="76"/>
      <c r="AU765" s="76"/>
      <c r="AV765" s="76"/>
      <c r="AW765" s="76"/>
      <c r="AX765" s="76"/>
      <c r="AY765" s="76"/>
      <c r="AZ765" s="76"/>
      <c r="BA765" s="76"/>
      <c r="BB765" s="76"/>
      <c r="BC765" s="76"/>
      <c r="BD765" s="76"/>
      <c r="BE765" s="76"/>
      <c r="BF765" s="76"/>
      <c r="BG765" s="76"/>
      <c r="BH765" s="76"/>
      <c r="BI765" s="76"/>
      <c r="BJ765" s="76"/>
      <c r="BK765" s="76"/>
      <c r="BL765" s="76"/>
      <c r="BM765" s="76"/>
      <c r="BN765" s="76"/>
      <c r="BO765" s="76"/>
      <c r="BP765" s="76"/>
      <c r="BQ765" s="76"/>
      <c r="BR765" s="76"/>
      <c r="BS765" s="76"/>
      <c r="BT765" s="76"/>
      <c r="BU765" s="76"/>
      <c r="BV765" s="76"/>
      <c r="BW765" s="76"/>
      <c r="BX765" s="76"/>
      <c r="BY765" s="76"/>
      <c r="BZ765" s="76"/>
      <c r="CA765" s="76"/>
      <c r="CB765" s="76"/>
      <c r="CC765" s="76"/>
      <c r="CD765" s="76"/>
      <c r="CE765" s="76"/>
      <c r="CF765" s="76"/>
      <c r="CG765" s="76"/>
      <c r="CH765" s="76"/>
      <c r="CI765" s="76"/>
      <c r="CJ765" s="76"/>
      <c r="CK765" s="76"/>
      <c r="CL765" s="76"/>
    </row>
    <row r="766" spans="2:90" x14ac:dyDescent="0.4">
      <c r="E766" s="8"/>
      <c r="H766" s="12"/>
      <c r="I766" s="60"/>
      <c r="J766" s="60"/>
      <c r="K766" s="15"/>
      <c r="L766" s="15"/>
      <c r="M766" s="15"/>
      <c r="N766" s="15"/>
      <c r="O766" s="15"/>
      <c r="P766" s="15"/>
      <c r="R766" s="15"/>
      <c r="S766" s="76"/>
      <c r="T766" s="76"/>
      <c r="U766" s="76"/>
      <c r="V766" s="76"/>
      <c r="W766" s="76"/>
      <c r="X766" s="76"/>
      <c r="Y766" s="76"/>
      <c r="Z766" s="76"/>
      <c r="AA766" s="76"/>
      <c r="AB766" s="76"/>
      <c r="AC766" s="76"/>
      <c r="AD766" s="76"/>
      <c r="AE766" s="76"/>
      <c r="AF766" s="76"/>
      <c r="AG766" s="76"/>
      <c r="AH766" s="76"/>
      <c r="AI766" s="76"/>
      <c r="AJ766" s="76"/>
      <c r="AK766" s="76"/>
      <c r="AL766" s="76"/>
      <c r="AM766" s="76"/>
      <c r="AN766" s="76"/>
      <c r="AO766" s="76"/>
      <c r="AP766" s="76"/>
      <c r="AQ766" s="76"/>
      <c r="AR766" s="76"/>
      <c r="AS766" s="76"/>
      <c r="AT766" s="76"/>
      <c r="AU766" s="76"/>
      <c r="AV766" s="76"/>
      <c r="AW766" s="76"/>
      <c r="AX766" s="76"/>
      <c r="AY766" s="76"/>
      <c r="AZ766" s="76"/>
      <c r="BA766" s="76"/>
      <c r="BB766" s="76"/>
      <c r="BC766" s="76"/>
      <c r="BD766" s="76"/>
      <c r="BE766" s="76"/>
      <c r="BF766" s="76"/>
      <c r="BG766" s="76"/>
      <c r="BH766" s="76"/>
      <c r="BI766" s="76"/>
      <c r="BJ766" s="76"/>
      <c r="BK766" s="76"/>
      <c r="BL766" s="76"/>
      <c r="BM766" s="76"/>
      <c r="BN766" s="76"/>
      <c r="BO766" s="76"/>
      <c r="BP766" s="76"/>
      <c r="BQ766" s="76"/>
      <c r="BR766" s="76"/>
      <c r="BS766" s="76"/>
      <c r="BT766" s="76"/>
      <c r="BU766" s="76"/>
      <c r="BV766" s="76"/>
      <c r="BW766" s="76"/>
      <c r="BX766" s="76"/>
      <c r="BY766" s="76"/>
      <c r="BZ766" s="76"/>
      <c r="CA766" s="76"/>
      <c r="CB766" s="76"/>
      <c r="CC766" s="76"/>
      <c r="CD766" s="76"/>
      <c r="CE766" s="76"/>
      <c r="CF766" s="76"/>
      <c r="CG766" s="76"/>
      <c r="CH766" s="76"/>
      <c r="CI766" s="76"/>
      <c r="CJ766" s="76"/>
      <c r="CK766" s="76"/>
      <c r="CL766" s="76"/>
    </row>
    <row r="767" spans="2:90" x14ac:dyDescent="0.4">
      <c r="E767" s="8"/>
      <c r="H767" s="12"/>
      <c r="I767" s="60"/>
      <c r="J767" s="60"/>
      <c r="K767" s="15"/>
      <c r="L767" s="15"/>
      <c r="M767" s="15"/>
      <c r="N767" s="15"/>
      <c r="O767" s="15"/>
      <c r="P767" s="15"/>
      <c r="R767" s="15"/>
      <c r="S767" s="76"/>
      <c r="T767" s="76"/>
      <c r="U767" s="76"/>
      <c r="V767" s="76"/>
      <c r="W767" s="76"/>
      <c r="X767" s="76"/>
      <c r="Y767" s="76"/>
      <c r="Z767" s="76"/>
      <c r="AA767" s="76"/>
      <c r="AB767" s="76"/>
      <c r="AC767" s="76"/>
      <c r="AD767" s="76"/>
      <c r="AE767" s="76"/>
      <c r="AF767" s="76"/>
      <c r="AG767" s="76"/>
      <c r="AH767" s="76"/>
      <c r="AI767" s="76"/>
      <c r="AJ767" s="76"/>
      <c r="AK767" s="76"/>
      <c r="AL767" s="76"/>
      <c r="AM767" s="76"/>
      <c r="AN767" s="76"/>
      <c r="AO767" s="76"/>
      <c r="AP767" s="76"/>
      <c r="AQ767" s="76"/>
      <c r="AR767" s="76"/>
      <c r="AS767" s="76"/>
      <c r="AT767" s="76"/>
      <c r="AU767" s="76"/>
      <c r="AV767" s="76"/>
      <c r="AW767" s="76"/>
      <c r="AX767" s="76"/>
      <c r="AY767" s="76"/>
      <c r="AZ767" s="76"/>
      <c r="BA767" s="76"/>
      <c r="BB767" s="76"/>
      <c r="BC767" s="76"/>
      <c r="BD767" s="76"/>
      <c r="BE767" s="76"/>
      <c r="BF767" s="76"/>
      <c r="BG767" s="76"/>
      <c r="BH767" s="76"/>
      <c r="BI767" s="76"/>
      <c r="BJ767" s="76"/>
      <c r="BK767" s="76"/>
      <c r="BL767" s="76"/>
      <c r="BM767" s="76"/>
      <c r="BN767" s="76"/>
      <c r="BO767" s="76"/>
      <c r="BP767" s="76"/>
      <c r="BQ767" s="76"/>
      <c r="BR767" s="76"/>
      <c r="BS767" s="76"/>
      <c r="BT767" s="76"/>
      <c r="BU767" s="76"/>
      <c r="BV767" s="76"/>
      <c r="BW767" s="76"/>
      <c r="BX767" s="76"/>
      <c r="BY767" s="76"/>
      <c r="BZ767" s="76"/>
      <c r="CA767" s="76"/>
      <c r="CB767" s="76"/>
      <c r="CC767" s="76"/>
      <c r="CD767" s="76"/>
      <c r="CE767" s="76"/>
      <c r="CF767" s="76"/>
      <c r="CG767" s="76"/>
      <c r="CH767" s="76"/>
      <c r="CI767" s="76"/>
      <c r="CJ767" s="76"/>
      <c r="CK767" s="76"/>
      <c r="CL767" s="76"/>
    </row>
    <row r="768" spans="2:90" x14ac:dyDescent="0.4">
      <c r="B768" s="171" t="s">
        <v>490</v>
      </c>
      <c r="E768" s="8"/>
      <c r="H768" s="189"/>
      <c r="I768" s="190"/>
      <c r="J768" s="190"/>
      <c r="K768" s="191"/>
      <c r="L768" s="191"/>
      <c r="M768" s="191"/>
      <c r="N768" s="191"/>
      <c r="O768" s="191"/>
      <c r="P768" s="191"/>
      <c r="R768" s="191"/>
      <c r="S768" s="192"/>
      <c r="T768" s="192"/>
      <c r="U768" s="192"/>
      <c r="V768" s="192"/>
      <c r="W768" s="192"/>
      <c r="X768" s="192"/>
      <c r="Y768" s="192"/>
      <c r="Z768" s="192"/>
      <c r="AA768" s="192"/>
      <c r="AB768" s="192"/>
      <c r="AC768" s="192"/>
      <c r="AD768" s="192"/>
      <c r="AE768" s="192"/>
      <c r="AF768" s="192"/>
      <c r="AG768" s="192"/>
      <c r="AH768" s="192"/>
      <c r="AI768" s="192"/>
      <c r="AJ768" s="192"/>
      <c r="AK768" s="192"/>
      <c r="AL768" s="192"/>
      <c r="AM768" s="192"/>
      <c r="AN768" s="192"/>
      <c r="AO768" s="192"/>
      <c r="AP768" s="192"/>
      <c r="AQ768" s="192"/>
      <c r="AR768" s="192"/>
      <c r="AS768" s="192"/>
      <c r="AT768" s="192"/>
      <c r="AU768" s="192"/>
      <c r="AV768" s="192"/>
      <c r="AW768" s="192"/>
      <c r="AX768" s="192"/>
      <c r="AY768" s="192"/>
      <c r="AZ768" s="192"/>
      <c r="BA768" s="192"/>
      <c r="BB768" s="192"/>
      <c r="BC768" s="192"/>
      <c r="BD768" s="192"/>
      <c r="BE768" s="192"/>
      <c r="BF768" s="192"/>
      <c r="BG768" s="192"/>
      <c r="BH768" s="192"/>
      <c r="BI768" s="192"/>
      <c r="BJ768" s="192"/>
      <c r="BK768" s="192"/>
      <c r="BL768" s="192"/>
      <c r="BM768" s="192"/>
      <c r="BN768" s="192"/>
      <c r="BO768" s="192"/>
      <c r="BP768" s="192"/>
      <c r="BQ768" s="192"/>
      <c r="BR768" s="192"/>
      <c r="BS768" s="192"/>
      <c r="BT768" s="192"/>
      <c r="BU768" s="192"/>
      <c r="BV768" s="192"/>
      <c r="BW768" s="192"/>
      <c r="BX768" s="192"/>
      <c r="BY768" s="192"/>
      <c r="BZ768" s="192"/>
      <c r="CA768" s="192"/>
      <c r="CB768" s="192"/>
      <c r="CC768" s="192"/>
      <c r="CD768" s="192"/>
      <c r="CE768" s="192"/>
      <c r="CF768" s="192"/>
      <c r="CG768" s="192"/>
      <c r="CH768" s="192"/>
      <c r="CI768" s="192"/>
      <c r="CJ768" s="192"/>
      <c r="CK768" s="192"/>
      <c r="CL768" s="192"/>
    </row>
    <row r="769" spans="2:90" x14ac:dyDescent="0.4">
      <c r="B769" s="171" t="s">
        <v>492</v>
      </c>
      <c r="E769" s="8"/>
      <c r="H769" s="170"/>
      <c r="I769" s="172"/>
      <c r="J769" s="172"/>
      <c r="K769" s="193"/>
      <c r="L769" s="193"/>
      <c r="M769" s="193"/>
      <c r="N769" s="193"/>
      <c r="O769" s="193"/>
      <c r="P769" s="193"/>
      <c r="R769" s="194"/>
      <c r="S769" s="170"/>
      <c r="T769" s="170"/>
      <c r="U769" s="170"/>
      <c r="V769" s="170"/>
      <c r="W769" s="170"/>
      <c r="X769" s="170"/>
      <c r="Y769" s="170"/>
      <c r="Z769" s="170"/>
      <c r="AA769" s="170"/>
      <c r="AB769" s="170"/>
      <c r="AC769" s="170"/>
      <c r="AD769" s="170"/>
      <c r="AE769" s="170"/>
      <c r="AF769" s="170"/>
      <c r="AG769" s="170"/>
      <c r="AH769" s="170"/>
      <c r="AI769" s="170"/>
      <c r="AJ769" s="170"/>
      <c r="AK769" s="170"/>
      <c r="AL769" s="170"/>
      <c r="AM769" s="170"/>
      <c r="AN769" s="170"/>
      <c r="AO769" s="170"/>
      <c r="AP769" s="170"/>
      <c r="AQ769" s="170"/>
      <c r="AR769" s="170"/>
      <c r="AS769" s="170"/>
      <c r="AT769" s="170"/>
      <c r="AU769" s="170"/>
      <c r="AV769" s="170"/>
      <c r="AW769" s="170"/>
      <c r="AX769" s="170"/>
      <c r="AY769" s="170"/>
      <c r="AZ769" s="170"/>
      <c r="BA769" s="170"/>
      <c r="BB769" s="170"/>
      <c r="BC769" s="170"/>
      <c r="BD769" s="170"/>
      <c r="BE769" s="170"/>
      <c r="BF769" s="170"/>
      <c r="BG769" s="170"/>
      <c r="BH769" s="170"/>
      <c r="BI769" s="170"/>
      <c r="BJ769" s="170"/>
      <c r="BK769" s="170"/>
      <c r="BL769" s="170"/>
      <c r="BM769" s="170"/>
      <c r="BN769" s="170"/>
      <c r="BO769" s="170"/>
      <c r="BP769" s="170"/>
      <c r="BQ769" s="170"/>
      <c r="BR769" s="170"/>
      <c r="BS769" s="170"/>
      <c r="BT769" s="170"/>
      <c r="BU769" s="170"/>
      <c r="BV769" s="170"/>
      <c r="BW769" s="170"/>
      <c r="BX769" s="170"/>
      <c r="BY769" s="170"/>
      <c r="BZ769" s="170"/>
      <c r="CA769" s="170"/>
      <c r="CB769" s="170"/>
      <c r="CC769" s="170"/>
      <c r="CD769" s="170"/>
      <c r="CE769" s="170"/>
      <c r="CF769" s="170"/>
      <c r="CG769" s="170"/>
      <c r="CH769" s="170"/>
      <c r="CI769" s="170"/>
      <c r="CJ769" s="170"/>
      <c r="CK769" s="170"/>
      <c r="CL769" s="170"/>
    </row>
    <row r="770" spans="2:90" x14ac:dyDescent="0.4">
      <c r="B770" s="171" t="s">
        <v>461</v>
      </c>
      <c r="E770" s="8"/>
      <c r="H770" s="170"/>
      <c r="I770" s="172"/>
      <c r="J770" s="172"/>
      <c r="K770" s="193"/>
      <c r="L770" s="193"/>
      <c r="M770" s="193"/>
      <c r="N770" s="193"/>
      <c r="O770" s="193"/>
      <c r="P770" s="193"/>
      <c r="R770" s="194"/>
      <c r="S770" s="195" t="str">
        <f t="shared" ref="S770:AX770" si="707">S$16</f>
        <v>S$12</v>
      </c>
      <c r="T770" s="195" t="str">
        <f t="shared" si="707"/>
        <v>T$12</v>
      </c>
      <c r="U770" s="195" t="str">
        <f t="shared" si="707"/>
        <v>U$12</v>
      </c>
      <c r="V770" s="195" t="str">
        <f t="shared" si="707"/>
        <v>V$12</v>
      </c>
      <c r="W770" s="195" t="str">
        <f t="shared" si="707"/>
        <v>W$12</v>
      </c>
      <c r="X770" s="195" t="str">
        <f t="shared" si="707"/>
        <v>X$12</v>
      </c>
      <c r="Y770" s="195" t="str">
        <f t="shared" si="707"/>
        <v>Y$12</v>
      </c>
      <c r="Z770" s="195" t="str">
        <f t="shared" si="707"/>
        <v>Z$12</v>
      </c>
      <c r="AA770" s="195" t="str">
        <f t="shared" si="707"/>
        <v>AA$12</v>
      </c>
      <c r="AB770" s="195" t="str">
        <f t="shared" si="707"/>
        <v>AB$12</v>
      </c>
      <c r="AC770" s="195" t="str">
        <f t="shared" si="707"/>
        <v>AC$12</v>
      </c>
      <c r="AD770" s="195" t="str">
        <f t="shared" si="707"/>
        <v>AD$12</v>
      </c>
      <c r="AE770" s="195" t="str">
        <f t="shared" si="707"/>
        <v>AE$12</v>
      </c>
      <c r="AF770" s="195" t="str">
        <f t="shared" si="707"/>
        <v>AF$12</v>
      </c>
      <c r="AG770" s="195" t="str">
        <f t="shared" si="707"/>
        <v>AG$12</v>
      </c>
      <c r="AH770" s="195" t="str">
        <f t="shared" si="707"/>
        <v>AH$12</v>
      </c>
      <c r="AI770" s="195" t="str">
        <f t="shared" si="707"/>
        <v>AI$12</v>
      </c>
      <c r="AJ770" s="195" t="str">
        <f t="shared" si="707"/>
        <v>AJ$12</v>
      </c>
      <c r="AK770" s="195" t="str">
        <f t="shared" si="707"/>
        <v>AK$12</v>
      </c>
      <c r="AL770" s="195" t="str">
        <f t="shared" si="707"/>
        <v>AL$12</v>
      </c>
      <c r="AM770" s="195" t="str">
        <f t="shared" si="707"/>
        <v>AM$12</v>
      </c>
      <c r="AN770" s="195" t="str">
        <f t="shared" si="707"/>
        <v>AN$12</v>
      </c>
      <c r="AO770" s="195" t="str">
        <f t="shared" si="707"/>
        <v>AO$12</v>
      </c>
      <c r="AP770" s="195" t="str">
        <f t="shared" si="707"/>
        <v>AP$12</v>
      </c>
      <c r="AQ770" s="195" t="str">
        <f t="shared" si="707"/>
        <v>AQ$12</v>
      </c>
      <c r="AR770" s="195" t="str">
        <f t="shared" si="707"/>
        <v>AR$12</v>
      </c>
      <c r="AS770" s="195" t="str">
        <f t="shared" si="707"/>
        <v>AS$12</v>
      </c>
      <c r="AT770" s="195" t="str">
        <f t="shared" si="707"/>
        <v>AT$12</v>
      </c>
      <c r="AU770" s="195" t="str">
        <f t="shared" si="707"/>
        <v>AU$12</v>
      </c>
      <c r="AV770" s="195" t="str">
        <f t="shared" si="707"/>
        <v>AV$12</v>
      </c>
      <c r="AW770" s="195" t="str">
        <f t="shared" si="707"/>
        <v>AW$12</v>
      </c>
      <c r="AX770" s="195" t="str">
        <f t="shared" si="707"/>
        <v>AX$12</v>
      </c>
      <c r="AY770" s="195" t="str">
        <f t="shared" ref="AY770:CD770" si="708">AY$16</f>
        <v>AY$12</v>
      </c>
      <c r="AZ770" s="195" t="str">
        <f t="shared" si="708"/>
        <v>AZ$12</v>
      </c>
      <c r="BA770" s="195" t="str">
        <f t="shared" si="708"/>
        <v>BA$12</v>
      </c>
      <c r="BB770" s="195" t="str">
        <f t="shared" si="708"/>
        <v>BB$12</v>
      </c>
      <c r="BC770" s="195" t="str">
        <f t="shared" si="708"/>
        <v>BC$12</v>
      </c>
      <c r="BD770" s="195" t="str">
        <f t="shared" si="708"/>
        <v>BD$12</v>
      </c>
      <c r="BE770" s="195" t="str">
        <f t="shared" si="708"/>
        <v>BE$12</v>
      </c>
      <c r="BF770" s="195" t="str">
        <f t="shared" si="708"/>
        <v>BF$12</v>
      </c>
      <c r="BG770" s="195" t="str">
        <f t="shared" si="708"/>
        <v>BG$12</v>
      </c>
      <c r="BH770" s="195" t="str">
        <f t="shared" si="708"/>
        <v>BH$12</v>
      </c>
      <c r="BI770" s="195" t="str">
        <f t="shared" si="708"/>
        <v>BI$12</v>
      </c>
      <c r="BJ770" s="195" t="str">
        <f t="shared" si="708"/>
        <v>BJ$12</v>
      </c>
      <c r="BK770" s="195" t="str">
        <f t="shared" si="708"/>
        <v>BK$12</v>
      </c>
      <c r="BL770" s="195" t="str">
        <f t="shared" si="708"/>
        <v>BL$12</v>
      </c>
      <c r="BM770" s="195" t="str">
        <f t="shared" si="708"/>
        <v>BM$12</v>
      </c>
      <c r="BN770" s="195" t="str">
        <f t="shared" si="708"/>
        <v>BN$12</v>
      </c>
      <c r="BO770" s="195" t="str">
        <f t="shared" si="708"/>
        <v>BO$12</v>
      </c>
      <c r="BP770" s="195" t="str">
        <f t="shared" si="708"/>
        <v>BP$12</v>
      </c>
      <c r="BQ770" s="195" t="str">
        <f t="shared" si="708"/>
        <v>BQ$12</v>
      </c>
      <c r="BR770" s="195" t="str">
        <f t="shared" si="708"/>
        <v>BR$12</v>
      </c>
      <c r="BS770" s="195" t="str">
        <f t="shared" si="708"/>
        <v>BS$12</v>
      </c>
      <c r="BT770" s="195" t="str">
        <f t="shared" si="708"/>
        <v>BT$12</v>
      </c>
      <c r="BU770" s="195" t="str">
        <f t="shared" si="708"/>
        <v>BU$12</v>
      </c>
      <c r="BV770" s="195" t="str">
        <f t="shared" si="708"/>
        <v>BV$12</v>
      </c>
      <c r="BW770" s="195" t="str">
        <f t="shared" si="708"/>
        <v>BW$12</v>
      </c>
      <c r="BX770" s="195" t="str">
        <f t="shared" si="708"/>
        <v>BX$12</v>
      </c>
      <c r="BY770" s="195" t="str">
        <f t="shared" si="708"/>
        <v>BY$12</v>
      </c>
      <c r="BZ770" s="195" t="str">
        <f t="shared" si="708"/>
        <v>BZ$12</v>
      </c>
      <c r="CA770" s="195" t="str">
        <f t="shared" si="708"/>
        <v>CA$12</v>
      </c>
      <c r="CB770" s="195" t="str">
        <f t="shared" si="708"/>
        <v>CB$12</v>
      </c>
      <c r="CC770" s="195" t="str">
        <f t="shared" si="708"/>
        <v>CC$12</v>
      </c>
      <c r="CD770" s="195" t="str">
        <f t="shared" si="708"/>
        <v>CD$12</v>
      </c>
      <c r="CE770" s="195" t="str">
        <f t="shared" ref="CE770:CL770" si="709">CE$16</f>
        <v>CE$12</v>
      </c>
      <c r="CF770" s="195" t="str">
        <f t="shared" si="709"/>
        <v>CF$12</v>
      </c>
      <c r="CG770" s="195" t="str">
        <f t="shared" si="709"/>
        <v>CG$12</v>
      </c>
      <c r="CH770" s="195" t="str">
        <f t="shared" si="709"/>
        <v>CH$12</v>
      </c>
      <c r="CI770" s="195" t="str">
        <f t="shared" si="709"/>
        <v>CI$12</v>
      </c>
      <c r="CJ770" s="195" t="str">
        <f t="shared" si="709"/>
        <v>CJ$12</v>
      </c>
      <c r="CK770" s="195" t="str">
        <f t="shared" si="709"/>
        <v>CK$12</v>
      </c>
      <c r="CL770" s="195" t="str">
        <f t="shared" si="709"/>
        <v>CL$12</v>
      </c>
    </row>
    <row r="771" spans="2:90" x14ac:dyDescent="0.4">
      <c r="B771" s="171" t="s">
        <v>462</v>
      </c>
      <c r="E771" s="8"/>
      <c r="H771" s="196"/>
      <c r="I771" s="197"/>
      <c r="J771" s="197"/>
      <c r="K771" s="198"/>
      <c r="L771" s="198"/>
      <c r="M771" s="198"/>
      <c r="N771" s="198"/>
      <c r="O771" s="198"/>
      <c r="P771" s="198"/>
      <c r="R771" s="198"/>
      <c r="S771" s="195" t="str">
        <f t="shared" ref="S771:AX771" si="710">S$17</f>
        <v>S$13</v>
      </c>
      <c r="T771" s="195" t="str">
        <f t="shared" si="710"/>
        <v>T$13</v>
      </c>
      <c r="U771" s="195" t="str">
        <f t="shared" si="710"/>
        <v>U$13</v>
      </c>
      <c r="V771" s="195" t="str">
        <f t="shared" si="710"/>
        <v>V$13</v>
      </c>
      <c r="W771" s="195" t="str">
        <f t="shared" si="710"/>
        <v>W$13</v>
      </c>
      <c r="X771" s="195" t="str">
        <f t="shared" si="710"/>
        <v>X$13</v>
      </c>
      <c r="Y771" s="195" t="str">
        <f t="shared" si="710"/>
        <v>Y$13</v>
      </c>
      <c r="Z771" s="195" t="str">
        <f t="shared" si="710"/>
        <v>Z$13</v>
      </c>
      <c r="AA771" s="195" t="str">
        <f t="shared" si="710"/>
        <v>AA$13</v>
      </c>
      <c r="AB771" s="195" t="str">
        <f t="shared" si="710"/>
        <v>AB$13</v>
      </c>
      <c r="AC771" s="195" t="str">
        <f t="shared" si="710"/>
        <v>AC$13</v>
      </c>
      <c r="AD771" s="195" t="str">
        <f t="shared" si="710"/>
        <v>AD$13</v>
      </c>
      <c r="AE771" s="195" t="str">
        <f t="shared" si="710"/>
        <v>AE$13</v>
      </c>
      <c r="AF771" s="195" t="str">
        <f t="shared" si="710"/>
        <v>AF$13</v>
      </c>
      <c r="AG771" s="195" t="str">
        <f t="shared" si="710"/>
        <v>AG$13</v>
      </c>
      <c r="AH771" s="195" t="str">
        <f t="shared" si="710"/>
        <v>AH$13</v>
      </c>
      <c r="AI771" s="195" t="str">
        <f t="shared" si="710"/>
        <v>AI$13</v>
      </c>
      <c r="AJ771" s="195" t="str">
        <f t="shared" si="710"/>
        <v>AJ$13</v>
      </c>
      <c r="AK771" s="195" t="str">
        <f t="shared" si="710"/>
        <v>AK$13</v>
      </c>
      <c r="AL771" s="195" t="str">
        <f t="shared" si="710"/>
        <v>AL$13</v>
      </c>
      <c r="AM771" s="195" t="str">
        <f t="shared" si="710"/>
        <v>AM$13</v>
      </c>
      <c r="AN771" s="195" t="str">
        <f t="shared" si="710"/>
        <v>AN$13</v>
      </c>
      <c r="AO771" s="195" t="str">
        <f t="shared" si="710"/>
        <v>AO$13</v>
      </c>
      <c r="AP771" s="195" t="str">
        <f t="shared" si="710"/>
        <v>AP$13</v>
      </c>
      <c r="AQ771" s="195" t="str">
        <f t="shared" si="710"/>
        <v>AQ$13</v>
      </c>
      <c r="AR771" s="195" t="str">
        <f t="shared" si="710"/>
        <v>AR$13</v>
      </c>
      <c r="AS771" s="195" t="str">
        <f t="shared" si="710"/>
        <v>AS$13</v>
      </c>
      <c r="AT771" s="195" t="str">
        <f t="shared" si="710"/>
        <v>AT$13</v>
      </c>
      <c r="AU771" s="195" t="str">
        <f t="shared" si="710"/>
        <v>AU$13</v>
      </c>
      <c r="AV771" s="195" t="str">
        <f t="shared" si="710"/>
        <v>AV$13</v>
      </c>
      <c r="AW771" s="195" t="str">
        <f t="shared" si="710"/>
        <v>AW$13</v>
      </c>
      <c r="AX771" s="195" t="str">
        <f t="shared" si="710"/>
        <v>AX$13</v>
      </c>
      <c r="AY771" s="195" t="str">
        <f t="shared" ref="AY771:CD771" si="711">AY$17</f>
        <v>AY$13</v>
      </c>
      <c r="AZ771" s="195" t="str">
        <f t="shared" si="711"/>
        <v>AZ$13</v>
      </c>
      <c r="BA771" s="195" t="str">
        <f t="shared" si="711"/>
        <v>BA$13</v>
      </c>
      <c r="BB771" s="195" t="str">
        <f t="shared" si="711"/>
        <v>BB$13</v>
      </c>
      <c r="BC771" s="195" t="str">
        <f t="shared" si="711"/>
        <v>BC$13</v>
      </c>
      <c r="BD771" s="195" t="str">
        <f t="shared" si="711"/>
        <v>BD$13</v>
      </c>
      <c r="BE771" s="195" t="str">
        <f t="shared" si="711"/>
        <v>BE$13</v>
      </c>
      <c r="BF771" s="195" t="str">
        <f t="shared" si="711"/>
        <v>BF$13</v>
      </c>
      <c r="BG771" s="195" t="str">
        <f t="shared" si="711"/>
        <v>BG$13</v>
      </c>
      <c r="BH771" s="195" t="str">
        <f t="shared" si="711"/>
        <v>BH$13</v>
      </c>
      <c r="BI771" s="195" t="str">
        <f t="shared" si="711"/>
        <v>BI$13</v>
      </c>
      <c r="BJ771" s="195" t="str">
        <f t="shared" si="711"/>
        <v>BJ$13</v>
      </c>
      <c r="BK771" s="195" t="str">
        <f t="shared" si="711"/>
        <v>BK$13</v>
      </c>
      <c r="BL771" s="195" t="str">
        <f t="shared" si="711"/>
        <v>BL$13</v>
      </c>
      <c r="BM771" s="195" t="str">
        <f t="shared" si="711"/>
        <v>BM$13</v>
      </c>
      <c r="BN771" s="195" t="str">
        <f t="shared" si="711"/>
        <v>BN$13</v>
      </c>
      <c r="BO771" s="195" t="str">
        <f t="shared" si="711"/>
        <v>BO$13</v>
      </c>
      <c r="BP771" s="195" t="str">
        <f t="shared" si="711"/>
        <v>BP$13</v>
      </c>
      <c r="BQ771" s="195" t="str">
        <f t="shared" si="711"/>
        <v>BQ$13</v>
      </c>
      <c r="BR771" s="195" t="str">
        <f t="shared" si="711"/>
        <v>BR$13</v>
      </c>
      <c r="BS771" s="195" t="str">
        <f t="shared" si="711"/>
        <v>BS$13</v>
      </c>
      <c r="BT771" s="195" t="str">
        <f t="shared" si="711"/>
        <v>BT$13</v>
      </c>
      <c r="BU771" s="195" t="str">
        <f t="shared" si="711"/>
        <v>BU$13</v>
      </c>
      <c r="BV771" s="195" t="str">
        <f t="shared" si="711"/>
        <v>BV$13</v>
      </c>
      <c r="BW771" s="195" t="str">
        <f t="shared" si="711"/>
        <v>BW$13</v>
      </c>
      <c r="BX771" s="195" t="str">
        <f t="shared" si="711"/>
        <v>BX$13</v>
      </c>
      <c r="BY771" s="195" t="str">
        <f t="shared" si="711"/>
        <v>BY$13</v>
      </c>
      <c r="BZ771" s="195" t="str">
        <f t="shared" si="711"/>
        <v>BZ$13</v>
      </c>
      <c r="CA771" s="195" t="str">
        <f t="shared" si="711"/>
        <v>CA$13</v>
      </c>
      <c r="CB771" s="195" t="str">
        <f t="shared" si="711"/>
        <v>CB$13</v>
      </c>
      <c r="CC771" s="195" t="str">
        <f t="shared" si="711"/>
        <v>CC$13</v>
      </c>
      <c r="CD771" s="195" t="str">
        <f t="shared" si="711"/>
        <v>CD$13</v>
      </c>
      <c r="CE771" s="195" t="str">
        <f t="shared" ref="CE771:CL771" si="712">CE$17</f>
        <v>CE$13</v>
      </c>
      <c r="CF771" s="195" t="str">
        <f t="shared" si="712"/>
        <v>CF$13</v>
      </c>
      <c r="CG771" s="195" t="str">
        <f t="shared" si="712"/>
        <v>CG$13</v>
      </c>
      <c r="CH771" s="195" t="str">
        <f t="shared" si="712"/>
        <v>CH$13</v>
      </c>
      <c r="CI771" s="195" t="str">
        <f t="shared" si="712"/>
        <v>CI$13</v>
      </c>
      <c r="CJ771" s="195" t="str">
        <f t="shared" si="712"/>
        <v>CJ$13</v>
      </c>
      <c r="CK771" s="195" t="str">
        <f t="shared" si="712"/>
        <v>CK$13</v>
      </c>
      <c r="CL771" s="195" t="str">
        <f t="shared" si="712"/>
        <v>CL$13</v>
      </c>
    </row>
    <row r="772" spans="2:90" x14ac:dyDescent="0.4">
      <c r="B772" s="171" t="s">
        <v>491</v>
      </c>
      <c r="E772" s="8"/>
      <c r="H772" s="196"/>
      <c r="I772" s="197"/>
      <c r="J772" s="197"/>
      <c r="K772" s="198"/>
      <c r="L772" s="198"/>
      <c r="M772" s="198"/>
      <c r="N772" s="198"/>
      <c r="O772" s="198"/>
      <c r="P772" s="198"/>
      <c r="R772" s="198"/>
      <c r="S772" s="186"/>
      <c r="T772" s="186"/>
      <c r="U772" s="186"/>
      <c r="V772" s="186"/>
      <c r="W772" s="186"/>
      <c r="X772" s="186"/>
      <c r="Y772" s="186"/>
      <c r="Z772" s="186"/>
      <c r="AA772" s="186"/>
      <c r="AB772" s="186"/>
      <c r="AC772" s="186"/>
      <c r="AD772" s="186"/>
      <c r="AE772" s="186"/>
      <c r="AF772" s="186"/>
      <c r="AG772" s="186"/>
      <c r="AH772" s="186"/>
      <c r="AI772" s="186"/>
      <c r="AJ772" s="186"/>
      <c r="AK772" s="186"/>
      <c r="AL772" s="186"/>
      <c r="AM772" s="186"/>
      <c r="AN772" s="186"/>
      <c r="AO772" s="186"/>
      <c r="AP772" s="186"/>
      <c r="AQ772" s="186"/>
      <c r="AR772" s="186"/>
      <c r="AS772" s="186"/>
      <c r="AT772" s="186"/>
      <c r="AU772" s="186"/>
      <c r="AV772" s="186"/>
      <c r="AW772" s="186"/>
      <c r="AX772" s="186"/>
      <c r="AY772" s="186"/>
      <c r="AZ772" s="186"/>
      <c r="BA772" s="186"/>
      <c r="BB772" s="186"/>
      <c r="BC772" s="186"/>
      <c r="BD772" s="186"/>
      <c r="BE772" s="186"/>
      <c r="BF772" s="186"/>
      <c r="BG772" s="186"/>
      <c r="BH772" s="186"/>
      <c r="BI772" s="186"/>
      <c r="BJ772" s="186"/>
      <c r="BK772" s="186"/>
      <c r="BL772" s="186"/>
      <c r="BM772" s="186"/>
      <c r="BN772" s="186"/>
      <c r="BO772" s="186"/>
      <c r="BP772" s="186"/>
      <c r="BQ772" s="186"/>
      <c r="BR772" s="186"/>
      <c r="BS772" s="186"/>
      <c r="BT772" s="186"/>
      <c r="BU772" s="186"/>
      <c r="BV772" s="186"/>
      <c r="BW772" s="186"/>
      <c r="BX772" s="186"/>
      <c r="BY772" s="186"/>
      <c r="BZ772" s="186"/>
      <c r="CA772" s="186"/>
      <c r="CB772" s="186"/>
      <c r="CC772" s="186"/>
      <c r="CD772" s="186"/>
      <c r="CE772" s="186"/>
      <c r="CF772" s="186"/>
      <c r="CG772" s="186"/>
      <c r="CH772" s="186"/>
      <c r="CI772" s="186"/>
      <c r="CJ772" s="186"/>
      <c r="CK772" s="186"/>
      <c r="CL772" s="186"/>
    </row>
    <row r="773" spans="2:90" x14ac:dyDescent="0.4">
      <c r="B773" s="171" t="s">
        <v>505</v>
      </c>
      <c r="E773" s="8"/>
      <c r="H773" s="196"/>
      <c r="I773" s="197"/>
      <c r="J773" s="197"/>
      <c r="K773" s="198"/>
      <c r="L773" s="198"/>
      <c r="M773" s="198"/>
      <c r="N773" s="198"/>
      <c r="O773" s="198"/>
      <c r="P773" s="198"/>
      <c r="R773" s="198"/>
      <c r="S773" s="186"/>
      <c r="T773" s="186"/>
      <c r="U773" s="186"/>
      <c r="V773" s="186"/>
      <c r="W773" s="186"/>
      <c r="X773" s="186"/>
      <c r="Y773" s="186"/>
      <c r="Z773" s="186"/>
      <c r="AA773" s="186"/>
      <c r="AB773" s="186"/>
      <c r="AC773" s="186"/>
      <c r="AD773" s="186"/>
      <c r="AE773" s="186"/>
      <c r="AF773" s="186"/>
      <c r="AG773" s="186"/>
      <c r="AH773" s="186"/>
      <c r="AI773" s="186"/>
      <c r="AJ773" s="186"/>
      <c r="AK773" s="186"/>
      <c r="AL773" s="186"/>
      <c r="AM773" s="186"/>
      <c r="AN773" s="186"/>
      <c r="AO773" s="186"/>
      <c r="AP773" s="186"/>
      <c r="AQ773" s="186"/>
      <c r="AR773" s="186"/>
      <c r="AS773" s="186"/>
      <c r="AT773" s="186"/>
      <c r="AU773" s="186"/>
      <c r="AV773" s="186"/>
      <c r="AW773" s="186"/>
      <c r="AX773" s="186"/>
      <c r="AY773" s="186"/>
      <c r="AZ773" s="186"/>
      <c r="BA773" s="186"/>
      <c r="BB773" s="186"/>
      <c r="BC773" s="186"/>
      <c r="BD773" s="186"/>
      <c r="BE773" s="186"/>
      <c r="BF773" s="186"/>
      <c r="BG773" s="186"/>
      <c r="BH773" s="186"/>
      <c r="BI773" s="186"/>
      <c r="BJ773" s="186"/>
      <c r="BK773" s="186"/>
      <c r="BL773" s="186"/>
      <c r="BM773" s="186"/>
      <c r="BN773" s="186"/>
      <c r="BO773" s="186"/>
      <c r="BP773" s="186"/>
      <c r="BQ773" s="186"/>
      <c r="BR773" s="186"/>
      <c r="BS773" s="186"/>
      <c r="BT773" s="186"/>
      <c r="BU773" s="186"/>
      <c r="BV773" s="186"/>
      <c r="BW773" s="186"/>
      <c r="BX773" s="186"/>
      <c r="BY773" s="186"/>
      <c r="BZ773" s="186"/>
      <c r="CA773" s="186"/>
      <c r="CB773" s="186"/>
      <c r="CC773" s="186"/>
      <c r="CD773" s="186"/>
      <c r="CE773" s="186"/>
      <c r="CF773" s="186"/>
      <c r="CG773" s="186"/>
      <c r="CH773" s="186"/>
      <c r="CI773" s="186"/>
      <c r="CJ773" s="186"/>
      <c r="CK773" s="186"/>
      <c r="CL773" s="186"/>
    </row>
    <row r="774" spans="2:90" x14ac:dyDescent="0.4">
      <c r="B774" s="171" t="s">
        <v>463</v>
      </c>
      <c r="E774" s="8"/>
      <c r="H774" s="196"/>
      <c r="I774" s="197"/>
      <c r="J774" s="197"/>
      <c r="K774" s="198"/>
      <c r="L774" s="198"/>
      <c r="M774" s="198"/>
      <c r="N774" s="198"/>
      <c r="O774" s="198"/>
      <c r="P774" s="198"/>
      <c r="R774" s="198"/>
      <c r="S774" s="186" t="str">
        <f t="shared" ref="S774:AX774" si="713">S$18</f>
        <v>S$14</v>
      </c>
      <c r="T774" s="186" t="str">
        <f t="shared" si="713"/>
        <v>T$14</v>
      </c>
      <c r="U774" s="186" t="str">
        <f t="shared" si="713"/>
        <v>U$14</v>
      </c>
      <c r="V774" s="186" t="str">
        <f t="shared" si="713"/>
        <v>V$14</v>
      </c>
      <c r="W774" s="186" t="str">
        <f t="shared" si="713"/>
        <v>W$14</v>
      </c>
      <c r="X774" s="186" t="str">
        <f t="shared" si="713"/>
        <v>X$14</v>
      </c>
      <c r="Y774" s="186" t="str">
        <f t="shared" si="713"/>
        <v>Y$14</v>
      </c>
      <c r="Z774" s="186" t="str">
        <f t="shared" si="713"/>
        <v>Z$14</v>
      </c>
      <c r="AA774" s="186" t="str">
        <f t="shared" si="713"/>
        <v>AA$14</v>
      </c>
      <c r="AB774" s="186" t="str">
        <f t="shared" si="713"/>
        <v>AB$14</v>
      </c>
      <c r="AC774" s="186" t="str">
        <f t="shared" si="713"/>
        <v>AC$14</v>
      </c>
      <c r="AD774" s="186" t="str">
        <f t="shared" si="713"/>
        <v>AD$14</v>
      </c>
      <c r="AE774" s="186" t="str">
        <f t="shared" si="713"/>
        <v>AE$14</v>
      </c>
      <c r="AF774" s="186" t="str">
        <f t="shared" si="713"/>
        <v>AF$14</v>
      </c>
      <c r="AG774" s="186" t="str">
        <f t="shared" si="713"/>
        <v>AG$14</v>
      </c>
      <c r="AH774" s="186" t="str">
        <f t="shared" si="713"/>
        <v>AH$14</v>
      </c>
      <c r="AI774" s="186" t="str">
        <f t="shared" si="713"/>
        <v>AI$14</v>
      </c>
      <c r="AJ774" s="186" t="str">
        <f t="shared" si="713"/>
        <v>AJ$14</v>
      </c>
      <c r="AK774" s="186" t="str">
        <f t="shared" si="713"/>
        <v>AK$14</v>
      </c>
      <c r="AL774" s="186" t="str">
        <f t="shared" si="713"/>
        <v>AL$14</v>
      </c>
      <c r="AM774" s="186" t="str">
        <f t="shared" si="713"/>
        <v>AM$14</v>
      </c>
      <c r="AN774" s="186" t="str">
        <f t="shared" si="713"/>
        <v>AN$14</v>
      </c>
      <c r="AO774" s="186" t="str">
        <f t="shared" si="713"/>
        <v>AO$14</v>
      </c>
      <c r="AP774" s="186" t="str">
        <f t="shared" si="713"/>
        <v>AP$14</v>
      </c>
      <c r="AQ774" s="186" t="str">
        <f t="shared" si="713"/>
        <v>AQ$14</v>
      </c>
      <c r="AR774" s="186" t="str">
        <f t="shared" si="713"/>
        <v>AR$14</v>
      </c>
      <c r="AS774" s="186" t="str">
        <f t="shared" si="713"/>
        <v>AS$14</v>
      </c>
      <c r="AT774" s="186" t="str">
        <f t="shared" si="713"/>
        <v>AT$14</v>
      </c>
      <c r="AU774" s="186" t="str">
        <f t="shared" si="713"/>
        <v>AU$14</v>
      </c>
      <c r="AV774" s="186" t="str">
        <f t="shared" si="713"/>
        <v>AV$14</v>
      </c>
      <c r="AW774" s="186" t="str">
        <f t="shared" si="713"/>
        <v>AW$14</v>
      </c>
      <c r="AX774" s="186" t="str">
        <f t="shared" si="713"/>
        <v>AX$14</v>
      </c>
      <c r="AY774" s="186" t="str">
        <f t="shared" ref="AY774:CD774" si="714">AY$18</f>
        <v>AY$14</v>
      </c>
      <c r="AZ774" s="186" t="str">
        <f t="shared" si="714"/>
        <v>AZ$14</v>
      </c>
      <c r="BA774" s="186" t="str">
        <f t="shared" si="714"/>
        <v>BA$14</v>
      </c>
      <c r="BB774" s="186" t="str">
        <f t="shared" si="714"/>
        <v>BB$14</v>
      </c>
      <c r="BC774" s="186" t="str">
        <f t="shared" si="714"/>
        <v>BC$14</v>
      </c>
      <c r="BD774" s="186" t="str">
        <f t="shared" si="714"/>
        <v>BD$14</v>
      </c>
      <c r="BE774" s="186" t="str">
        <f t="shared" si="714"/>
        <v>BE$14</v>
      </c>
      <c r="BF774" s="186" t="str">
        <f t="shared" si="714"/>
        <v>BF$14</v>
      </c>
      <c r="BG774" s="186" t="str">
        <f t="shared" si="714"/>
        <v>BG$14</v>
      </c>
      <c r="BH774" s="186" t="str">
        <f t="shared" si="714"/>
        <v>BH$14</v>
      </c>
      <c r="BI774" s="186" t="str">
        <f t="shared" si="714"/>
        <v>BI$14</v>
      </c>
      <c r="BJ774" s="186" t="str">
        <f t="shared" si="714"/>
        <v>BJ$14</v>
      </c>
      <c r="BK774" s="186" t="str">
        <f t="shared" si="714"/>
        <v>BK$14</v>
      </c>
      <c r="BL774" s="186" t="str">
        <f t="shared" si="714"/>
        <v>BL$14</v>
      </c>
      <c r="BM774" s="186" t="str">
        <f t="shared" si="714"/>
        <v>BM$14</v>
      </c>
      <c r="BN774" s="186" t="str">
        <f t="shared" si="714"/>
        <v>BN$14</v>
      </c>
      <c r="BO774" s="186" t="str">
        <f t="shared" si="714"/>
        <v>BO$14</v>
      </c>
      <c r="BP774" s="186" t="str">
        <f t="shared" si="714"/>
        <v>BP$14</v>
      </c>
      <c r="BQ774" s="186" t="str">
        <f t="shared" si="714"/>
        <v>BQ$14</v>
      </c>
      <c r="BR774" s="186" t="str">
        <f t="shared" si="714"/>
        <v>BR$14</v>
      </c>
      <c r="BS774" s="186" t="str">
        <f t="shared" si="714"/>
        <v>BS$14</v>
      </c>
      <c r="BT774" s="186" t="str">
        <f t="shared" si="714"/>
        <v>BT$14</v>
      </c>
      <c r="BU774" s="186" t="str">
        <f t="shared" si="714"/>
        <v>BU$14</v>
      </c>
      <c r="BV774" s="186" t="str">
        <f t="shared" si="714"/>
        <v>BV$14</v>
      </c>
      <c r="BW774" s="186" t="str">
        <f t="shared" si="714"/>
        <v>BW$14</v>
      </c>
      <c r="BX774" s="186" t="str">
        <f t="shared" si="714"/>
        <v>BX$14</v>
      </c>
      <c r="BY774" s="186" t="str">
        <f t="shared" si="714"/>
        <v>BY$14</v>
      </c>
      <c r="BZ774" s="186" t="str">
        <f t="shared" si="714"/>
        <v>BZ$14</v>
      </c>
      <c r="CA774" s="186" t="str">
        <f t="shared" si="714"/>
        <v>CA$14</v>
      </c>
      <c r="CB774" s="186" t="str">
        <f t="shared" si="714"/>
        <v>CB$14</v>
      </c>
      <c r="CC774" s="186" t="str">
        <f t="shared" si="714"/>
        <v>CC$14</v>
      </c>
      <c r="CD774" s="186" t="str">
        <f t="shared" si="714"/>
        <v>CD$14</v>
      </c>
      <c r="CE774" s="186" t="str">
        <f t="shared" ref="CE774:CL774" si="715">CE$18</f>
        <v>CE$14</v>
      </c>
      <c r="CF774" s="186" t="str">
        <f t="shared" si="715"/>
        <v>CF$14</v>
      </c>
      <c r="CG774" s="186" t="str">
        <f t="shared" si="715"/>
        <v>CG$14</v>
      </c>
      <c r="CH774" s="186" t="str">
        <f t="shared" si="715"/>
        <v>CH$14</v>
      </c>
      <c r="CI774" s="186" t="str">
        <f t="shared" si="715"/>
        <v>CI$14</v>
      </c>
      <c r="CJ774" s="186" t="str">
        <f t="shared" si="715"/>
        <v>CJ$14</v>
      </c>
      <c r="CK774" s="186" t="str">
        <f t="shared" si="715"/>
        <v>CK$14</v>
      </c>
      <c r="CL774" s="186" t="str">
        <f t="shared" si="715"/>
        <v>CL$14</v>
      </c>
    </row>
    <row r="775" spans="2:90" x14ac:dyDescent="0.4">
      <c r="B775" s="171" t="s">
        <v>464</v>
      </c>
      <c r="E775" s="8"/>
      <c r="H775" s="196"/>
      <c r="I775" s="197"/>
      <c r="J775" s="197"/>
      <c r="K775" s="198"/>
      <c r="L775" s="198"/>
      <c r="M775" s="198"/>
      <c r="N775" s="198"/>
      <c r="O775" s="198"/>
      <c r="P775" s="198"/>
      <c r="R775" s="198"/>
      <c r="S775" s="186" t="str">
        <f t="shared" ref="S775:AX775" si="716">S$19</f>
        <v>S$15</v>
      </c>
      <c r="T775" s="186" t="str">
        <f t="shared" si="716"/>
        <v>T$15</v>
      </c>
      <c r="U775" s="186" t="str">
        <f t="shared" si="716"/>
        <v>U$15</v>
      </c>
      <c r="V775" s="186" t="str">
        <f t="shared" si="716"/>
        <v>V$15</v>
      </c>
      <c r="W775" s="186" t="str">
        <f t="shared" si="716"/>
        <v>W$15</v>
      </c>
      <c r="X775" s="186" t="str">
        <f t="shared" si="716"/>
        <v>X$15</v>
      </c>
      <c r="Y775" s="186" t="str">
        <f t="shared" si="716"/>
        <v>Y$15</v>
      </c>
      <c r="Z775" s="186" t="str">
        <f t="shared" si="716"/>
        <v>Z$15</v>
      </c>
      <c r="AA775" s="186" t="str">
        <f t="shared" si="716"/>
        <v>AA$15</v>
      </c>
      <c r="AB775" s="186" t="str">
        <f t="shared" si="716"/>
        <v>AB$15</v>
      </c>
      <c r="AC775" s="186" t="str">
        <f t="shared" si="716"/>
        <v>AC$15</v>
      </c>
      <c r="AD775" s="186" t="str">
        <f t="shared" si="716"/>
        <v>AD$15</v>
      </c>
      <c r="AE775" s="186" t="str">
        <f t="shared" si="716"/>
        <v>AE$15</v>
      </c>
      <c r="AF775" s="186" t="str">
        <f t="shared" si="716"/>
        <v>AF$15</v>
      </c>
      <c r="AG775" s="186" t="str">
        <f t="shared" si="716"/>
        <v>AG$15</v>
      </c>
      <c r="AH775" s="186" t="str">
        <f t="shared" si="716"/>
        <v>AH$15</v>
      </c>
      <c r="AI775" s="186" t="str">
        <f t="shared" si="716"/>
        <v>AI$15</v>
      </c>
      <c r="AJ775" s="186" t="str">
        <f t="shared" si="716"/>
        <v>AJ$15</v>
      </c>
      <c r="AK775" s="186" t="str">
        <f t="shared" si="716"/>
        <v>AK$15</v>
      </c>
      <c r="AL775" s="186" t="str">
        <f t="shared" si="716"/>
        <v>AL$15</v>
      </c>
      <c r="AM775" s="186" t="str">
        <f t="shared" si="716"/>
        <v>AM$15</v>
      </c>
      <c r="AN775" s="186" t="str">
        <f t="shared" si="716"/>
        <v>AN$15</v>
      </c>
      <c r="AO775" s="186" t="str">
        <f t="shared" si="716"/>
        <v>AO$15</v>
      </c>
      <c r="AP775" s="186" t="str">
        <f t="shared" si="716"/>
        <v>AP$15</v>
      </c>
      <c r="AQ775" s="186" t="str">
        <f t="shared" si="716"/>
        <v>AQ$15</v>
      </c>
      <c r="AR775" s="186" t="str">
        <f t="shared" si="716"/>
        <v>AR$15</v>
      </c>
      <c r="AS775" s="186" t="str">
        <f t="shared" si="716"/>
        <v>AS$15</v>
      </c>
      <c r="AT775" s="186" t="str">
        <f t="shared" si="716"/>
        <v>AT$15</v>
      </c>
      <c r="AU775" s="186" t="str">
        <f t="shared" si="716"/>
        <v>AU$15</v>
      </c>
      <c r="AV775" s="186" t="str">
        <f t="shared" si="716"/>
        <v>AV$15</v>
      </c>
      <c r="AW775" s="186" t="str">
        <f t="shared" si="716"/>
        <v>AW$15</v>
      </c>
      <c r="AX775" s="186" t="str">
        <f t="shared" si="716"/>
        <v>AX$15</v>
      </c>
      <c r="AY775" s="186" t="str">
        <f t="shared" ref="AY775:CD775" si="717">AY$19</f>
        <v>AY$15</v>
      </c>
      <c r="AZ775" s="186" t="str">
        <f t="shared" si="717"/>
        <v>AZ$15</v>
      </c>
      <c r="BA775" s="186" t="str">
        <f t="shared" si="717"/>
        <v>BA$15</v>
      </c>
      <c r="BB775" s="186" t="str">
        <f t="shared" si="717"/>
        <v>BB$15</v>
      </c>
      <c r="BC775" s="186" t="str">
        <f t="shared" si="717"/>
        <v>BC$15</v>
      </c>
      <c r="BD775" s="186" t="str">
        <f t="shared" si="717"/>
        <v>BD$15</v>
      </c>
      <c r="BE775" s="186" t="str">
        <f t="shared" si="717"/>
        <v>BE$15</v>
      </c>
      <c r="BF775" s="186" t="str">
        <f t="shared" si="717"/>
        <v>BF$15</v>
      </c>
      <c r="BG775" s="186" t="str">
        <f t="shared" si="717"/>
        <v>BG$15</v>
      </c>
      <c r="BH775" s="186" t="str">
        <f t="shared" si="717"/>
        <v>BH$15</v>
      </c>
      <c r="BI775" s="186" t="str">
        <f t="shared" si="717"/>
        <v>BI$15</v>
      </c>
      <c r="BJ775" s="186" t="str">
        <f t="shared" si="717"/>
        <v>BJ$15</v>
      </c>
      <c r="BK775" s="186" t="str">
        <f t="shared" si="717"/>
        <v>BK$15</v>
      </c>
      <c r="BL775" s="186" t="str">
        <f t="shared" si="717"/>
        <v>BL$15</v>
      </c>
      <c r="BM775" s="186" t="str">
        <f t="shared" si="717"/>
        <v>BM$15</v>
      </c>
      <c r="BN775" s="186" t="str">
        <f t="shared" si="717"/>
        <v>BN$15</v>
      </c>
      <c r="BO775" s="186" t="str">
        <f t="shared" si="717"/>
        <v>BO$15</v>
      </c>
      <c r="BP775" s="186" t="str">
        <f t="shared" si="717"/>
        <v>BP$15</v>
      </c>
      <c r="BQ775" s="186" t="str">
        <f t="shared" si="717"/>
        <v>BQ$15</v>
      </c>
      <c r="BR775" s="186" t="str">
        <f t="shared" si="717"/>
        <v>BR$15</v>
      </c>
      <c r="BS775" s="186" t="str">
        <f t="shared" si="717"/>
        <v>BS$15</v>
      </c>
      <c r="BT775" s="186" t="str">
        <f t="shared" si="717"/>
        <v>BT$15</v>
      </c>
      <c r="BU775" s="186" t="str">
        <f t="shared" si="717"/>
        <v>BU$15</v>
      </c>
      <c r="BV775" s="186" t="str">
        <f t="shared" si="717"/>
        <v>BV$15</v>
      </c>
      <c r="BW775" s="186" t="str">
        <f t="shared" si="717"/>
        <v>BW$15</v>
      </c>
      <c r="BX775" s="186" t="str">
        <f t="shared" si="717"/>
        <v>BX$15</v>
      </c>
      <c r="BY775" s="186" t="str">
        <f t="shared" si="717"/>
        <v>BY$15</v>
      </c>
      <c r="BZ775" s="186" t="str">
        <f t="shared" si="717"/>
        <v>BZ$15</v>
      </c>
      <c r="CA775" s="186" t="str">
        <f t="shared" si="717"/>
        <v>CA$15</v>
      </c>
      <c r="CB775" s="186" t="str">
        <f t="shared" si="717"/>
        <v>CB$15</v>
      </c>
      <c r="CC775" s="186" t="str">
        <f t="shared" si="717"/>
        <v>CC$15</v>
      </c>
      <c r="CD775" s="186" t="str">
        <f t="shared" si="717"/>
        <v>CD$15</v>
      </c>
      <c r="CE775" s="186" t="str">
        <f t="shared" ref="CE775:CL775" si="718">CE$19</f>
        <v>CE$15</v>
      </c>
      <c r="CF775" s="186" t="str">
        <f t="shared" si="718"/>
        <v>CF$15</v>
      </c>
      <c r="CG775" s="186" t="str">
        <f t="shared" si="718"/>
        <v>CG$15</v>
      </c>
      <c r="CH775" s="186" t="str">
        <f t="shared" si="718"/>
        <v>CH$15</v>
      </c>
      <c r="CI775" s="186" t="str">
        <f t="shared" si="718"/>
        <v>CI$15</v>
      </c>
      <c r="CJ775" s="186" t="str">
        <f t="shared" si="718"/>
        <v>CJ$15</v>
      </c>
      <c r="CK775" s="186" t="str">
        <f t="shared" si="718"/>
        <v>CK$15</v>
      </c>
      <c r="CL775" s="186" t="str">
        <f t="shared" si="718"/>
        <v>CL$15</v>
      </c>
    </row>
    <row r="776" spans="2:90" x14ac:dyDescent="0.4">
      <c r="B776" s="70" t="s">
        <v>772</v>
      </c>
      <c r="C776" s="31"/>
      <c r="D776" t="s">
        <v>826</v>
      </c>
      <c r="E776" s="8" t="str">
        <f t="shared" ref="E776:E781" si="719">ROW()&amp;" "&amp;D776</f>
        <v>776 SUBFREE-PV</v>
      </c>
      <c r="F776" t="s">
        <v>827</v>
      </c>
      <c r="G776" s="31" t="s">
        <v>81</v>
      </c>
      <c r="H776" s="48"/>
      <c r="I776" s="285"/>
      <c r="J776" s="285"/>
      <c r="K776" s="48"/>
      <c r="L776" s="48"/>
      <c r="M776" s="48"/>
      <c r="N776" s="48"/>
      <c r="O776" s="48"/>
      <c r="P776" s="48"/>
      <c r="R776" s="70"/>
      <c r="S776" s="286"/>
      <c r="T776" s="286"/>
      <c r="U776" s="286"/>
      <c r="V776" s="286"/>
      <c r="W776" s="286"/>
      <c r="X776" s="286"/>
      <c r="Y776" s="286"/>
      <c r="Z776" s="286"/>
      <c r="AA776" s="286"/>
      <c r="AB776" s="286"/>
      <c r="AC776" s="286"/>
      <c r="AD776" s="286"/>
      <c r="AE776" s="286"/>
      <c r="AF776" s="286"/>
      <c r="AG776" s="286"/>
      <c r="AH776" s="286"/>
      <c r="AI776" s="286"/>
      <c r="AJ776" s="286"/>
      <c r="AK776" s="286"/>
      <c r="AL776" s="286"/>
      <c r="AM776" s="286"/>
      <c r="AN776" s="286"/>
      <c r="AO776" s="286"/>
      <c r="AP776" s="286"/>
      <c r="AQ776" s="286"/>
      <c r="AR776" s="286"/>
      <c r="AS776" s="286"/>
      <c r="AT776" s="286"/>
      <c r="AU776" s="286"/>
      <c r="AV776" s="286"/>
      <c r="AW776" s="286"/>
      <c r="AX776" s="286"/>
      <c r="AY776" s="286"/>
      <c r="AZ776" s="286"/>
      <c r="BA776" s="286"/>
      <c r="BB776" s="286"/>
      <c r="BC776" s="286"/>
      <c r="BD776" s="286"/>
      <c r="BE776" s="286"/>
      <c r="BF776" s="286"/>
      <c r="BG776" s="286"/>
      <c r="BH776" s="286"/>
      <c r="BI776" s="286"/>
      <c r="BJ776" s="286"/>
      <c r="BK776" s="286"/>
      <c r="BL776" s="286"/>
      <c r="BM776" s="286"/>
      <c r="BN776" s="286"/>
      <c r="BO776" s="286"/>
      <c r="BP776" s="286"/>
      <c r="BQ776" s="286"/>
      <c r="BR776" s="286"/>
      <c r="BS776" s="286"/>
      <c r="BT776" s="286"/>
      <c r="BU776" s="286"/>
      <c r="BV776" s="286"/>
      <c r="BW776" s="286"/>
      <c r="BX776" s="286"/>
      <c r="BY776" s="286"/>
      <c r="BZ776" s="286"/>
      <c r="CA776" s="286"/>
      <c r="CB776" s="286"/>
      <c r="CC776" s="286"/>
      <c r="CD776" s="286"/>
      <c r="CE776" s="286"/>
      <c r="CF776" s="286"/>
      <c r="CG776" s="286"/>
      <c r="CH776" s="286"/>
      <c r="CI776" s="286"/>
      <c r="CJ776" s="286"/>
      <c r="CK776" s="286"/>
      <c r="CL776" s="286"/>
    </row>
    <row r="777" spans="2:90" collapsed="1" x14ac:dyDescent="0.4">
      <c r="B777" s="141" t="str">
        <f>"# of new "&amp;B803&amp;"s"</f>
        <v># of new subscribers</v>
      </c>
      <c r="D777" t="s">
        <v>826</v>
      </c>
      <c r="E777" s="8" t="str">
        <f t="shared" si="719"/>
        <v>777 SUBFREE-PV</v>
      </c>
      <c r="G777" t="s">
        <v>332</v>
      </c>
      <c r="H777" s="12"/>
      <c r="I777" s="60"/>
      <c r="J777" s="60"/>
      <c r="K777" s="16"/>
      <c r="L777" s="16"/>
      <c r="M777" s="16"/>
      <c r="N777" s="16"/>
      <c r="O777" s="16"/>
      <c r="P777" s="16"/>
      <c r="R777" s="15"/>
      <c r="S777" s="76"/>
      <c r="T777" s="76"/>
      <c r="U777" s="76"/>
      <c r="V777" s="76"/>
      <c r="W777" s="76"/>
      <c r="X777" s="76"/>
      <c r="Y777" s="76"/>
      <c r="Z777" s="76"/>
      <c r="AA777" s="76"/>
      <c r="AB777" s="76"/>
      <c r="AC777" s="76"/>
      <c r="AD777" s="76"/>
      <c r="AE777" s="76"/>
      <c r="AF777" s="76"/>
      <c r="AG777" s="76"/>
      <c r="AH777" s="76"/>
      <c r="AI777" s="76"/>
      <c r="AJ777" s="76"/>
      <c r="AK777" s="76"/>
      <c r="AL777" s="76"/>
      <c r="AM777" s="76"/>
      <c r="AN777" s="76"/>
      <c r="AO777" s="76"/>
      <c r="AP777" s="76"/>
      <c r="AQ777" s="76"/>
      <c r="AR777" s="76"/>
      <c r="AS777" s="76"/>
      <c r="AT777" s="76"/>
      <c r="AU777" s="76"/>
      <c r="AV777" s="76"/>
      <c r="AW777" s="76"/>
      <c r="AX777" s="76"/>
      <c r="AY777" s="76"/>
      <c r="AZ777" s="76"/>
      <c r="BA777" s="76"/>
      <c r="BB777" s="76"/>
      <c r="BC777" s="76"/>
      <c r="BD777" s="76"/>
      <c r="BE777" s="76"/>
      <c r="BF777" s="76"/>
      <c r="BG777" s="76"/>
      <c r="BH777" s="76"/>
      <c r="BI777" s="76"/>
      <c r="BJ777" s="76"/>
      <c r="BK777" s="76"/>
      <c r="BL777" s="76"/>
      <c r="BM777" s="76"/>
      <c r="BN777" s="76"/>
      <c r="BO777" s="76"/>
      <c r="BP777" s="76"/>
      <c r="BQ777" s="76"/>
      <c r="BR777" s="76"/>
      <c r="BS777" s="76"/>
      <c r="BT777" s="76"/>
      <c r="BU777" s="76"/>
      <c r="BV777" s="76"/>
      <c r="BW777" s="76"/>
      <c r="BX777" s="76"/>
      <c r="BY777" s="76"/>
      <c r="BZ777" s="76"/>
      <c r="CA777" s="76"/>
      <c r="CB777" s="76"/>
      <c r="CC777" s="76"/>
      <c r="CD777" s="76"/>
      <c r="CE777" s="76"/>
      <c r="CF777" s="76"/>
      <c r="CG777" s="76"/>
      <c r="CH777" s="76"/>
      <c r="CI777" s="76"/>
      <c r="CJ777" s="76"/>
      <c r="CK777" s="76"/>
      <c r="CL777" s="76"/>
    </row>
    <row r="778" spans="2:90" x14ac:dyDescent="0.4">
      <c r="D778" t="s">
        <v>826</v>
      </c>
      <c r="E778" s="8" t="str">
        <f t="shared" si="719"/>
        <v>778 SUBFREE-PV</v>
      </c>
      <c r="S778" s="72"/>
      <c r="T778" s="72"/>
      <c r="U778" s="72"/>
      <c r="V778" s="72"/>
      <c r="W778" s="72"/>
      <c r="X778" s="72"/>
      <c r="Y778" s="72"/>
      <c r="Z778" s="72"/>
      <c r="AA778" s="72"/>
      <c r="AB778" s="72"/>
      <c r="AC778" s="72"/>
      <c r="AD778" s="72"/>
      <c r="AE778" s="72"/>
      <c r="AF778" s="72"/>
      <c r="AG778" s="72"/>
      <c r="AH778" s="72"/>
      <c r="AI778" s="72"/>
      <c r="AJ778" s="72"/>
      <c r="AK778" s="72"/>
      <c r="AL778" s="72"/>
      <c r="AM778" s="72"/>
      <c r="AN778" s="72"/>
      <c r="AO778" s="72"/>
      <c r="AP778" s="72"/>
      <c r="AQ778" s="72"/>
      <c r="AR778" s="72"/>
      <c r="AS778" s="72"/>
      <c r="AT778" s="72"/>
      <c r="AU778" s="72"/>
      <c r="AV778" s="72"/>
      <c r="AW778" s="72"/>
      <c r="AX778" s="72"/>
      <c r="AY778" s="72"/>
      <c r="AZ778" s="72"/>
      <c r="BA778" s="72"/>
      <c r="BB778" s="72"/>
      <c r="BC778" s="72"/>
      <c r="BD778" s="72"/>
      <c r="BE778" s="72"/>
      <c r="BF778" s="72"/>
      <c r="BG778" s="72"/>
      <c r="BH778" s="72"/>
      <c r="BI778" s="72"/>
      <c r="BJ778" s="72"/>
      <c r="BK778" s="72"/>
      <c r="BL778" s="72"/>
      <c r="BM778" s="72"/>
      <c r="BN778" s="72"/>
      <c r="BO778" s="72"/>
      <c r="BP778" s="72"/>
      <c r="BQ778" s="72"/>
      <c r="BR778" s="72"/>
      <c r="BS778" s="72"/>
      <c r="BT778" s="72"/>
      <c r="BU778" s="72"/>
      <c r="BV778" s="72"/>
      <c r="BW778" s="72"/>
      <c r="BX778" s="72"/>
      <c r="BY778" s="72"/>
      <c r="BZ778" s="72"/>
      <c r="CA778" s="72"/>
      <c r="CB778" s="72"/>
      <c r="CC778" s="72"/>
      <c r="CD778" s="72"/>
      <c r="CE778" s="72"/>
      <c r="CF778" s="72"/>
      <c r="CG778" s="72"/>
      <c r="CH778" s="72"/>
      <c r="CI778" s="72"/>
      <c r="CJ778" s="72"/>
      <c r="CK778" s="72"/>
      <c r="CL778" s="72"/>
    </row>
    <row r="779" spans="2:90" x14ac:dyDescent="0.4">
      <c r="B779" s="95" t="str">
        <f>B787&amp;":"</f>
        <v># of subscribers - Free:</v>
      </c>
      <c r="C779" s="6"/>
      <c r="D779" t="s">
        <v>826</v>
      </c>
      <c r="E779" s="8" t="str">
        <f t="shared" si="719"/>
        <v>779 SUBFREE-PV</v>
      </c>
      <c r="G779" s="6"/>
      <c r="H779" s="12"/>
      <c r="I779" s="60"/>
      <c r="J779" s="60"/>
      <c r="S779" s="72"/>
      <c r="T779" s="72"/>
      <c r="U779" s="72"/>
      <c r="V779" s="72"/>
      <c r="W779" s="72"/>
      <c r="X779" s="72"/>
      <c r="Y779" s="72"/>
      <c r="Z779" s="72"/>
      <c r="AA779" s="72"/>
      <c r="AB779" s="72"/>
      <c r="AC779" s="72"/>
      <c r="AD779" s="72"/>
      <c r="AE779" s="72"/>
      <c r="AF779" s="72"/>
      <c r="AG779" s="72"/>
      <c r="AH779" s="72"/>
      <c r="AI779" s="72"/>
      <c r="AJ779" s="72"/>
      <c r="AK779" s="72"/>
      <c r="AL779" s="72"/>
      <c r="AM779" s="72"/>
      <c r="AN779" s="72"/>
      <c r="AO779" s="72"/>
      <c r="AP779" s="72"/>
      <c r="AQ779" s="72"/>
      <c r="AR779" s="72"/>
      <c r="AS779" s="72"/>
      <c r="AT779" s="72"/>
      <c r="AU779" s="72"/>
      <c r="AV779" s="72"/>
      <c r="AW779" s="72"/>
      <c r="AX779" s="72"/>
      <c r="AY779" s="72"/>
      <c r="AZ779" s="72"/>
      <c r="BA779" s="72"/>
      <c r="BB779" s="72"/>
      <c r="BC779" s="72"/>
      <c r="BD779" s="72"/>
      <c r="BE779" s="72"/>
      <c r="BF779" s="72"/>
      <c r="BG779" s="72"/>
      <c r="BH779" s="72"/>
      <c r="BI779" s="72"/>
      <c r="BJ779" s="72"/>
      <c r="BK779" s="72"/>
      <c r="BL779" s="72"/>
      <c r="BM779" s="72"/>
      <c r="BN779" s="72"/>
      <c r="BO779" s="72"/>
      <c r="BP779" s="72"/>
      <c r="BQ779" s="72"/>
      <c r="BR779" s="72"/>
      <c r="BS779" s="72"/>
      <c r="BT779" s="72"/>
      <c r="BU779" s="72"/>
      <c r="BV779" s="72"/>
      <c r="BW779" s="72"/>
      <c r="BX779" s="72"/>
      <c r="BY779" s="72"/>
      <c r="BZ779" s="72"/>
      <c r="CA779" s="72"/>
      <c r="CB779" s="72"/>
      <c r="CC779" s="72"/>
      <c r="CD779" s="72"/>
      <c r="CE779" s="72"/>
      <c r="CF779" s="72"/>
      <c r="CG779" s="72"/>
      <c r="CH779" s="72"/>
      <c r="CI779" s="72"/>
      <c r="CJ779" s="72"/>
      <c r="CK779" s="72"/>
      <c r="CL779" s="72"/>
    </row>
    <row r="780" spans="2:90" x14ac:dyDescent="0.4">
      <c r="B780" s="154" t="s">
        <v>71</v>
      </c>
      <c r="C780" s="6"/>
      <c r="D780" t="s">
        <v>826</v>
      </c>
      <c r="E780" s="8" t="str">
        <f t="shared" si="719"/>
        <v>780 SUBFREE-PV</v>
      </c>
      <c r="G780" s="6"/>
      <c r="K780" s="15">
        <f>SUMIF($4:$4,K$2-1,780:780)</f>
        <v>0</v>
      </c>
      <c r="L780" s="15">
        <f ca="1">K787</f>
        <v>33229.751231447357</v>
      </c>
      <c r="M780" s="15">
        <f ca="1">L787</f>
        <v>43243.349535312154</v>
      </c>
      <c r="N780" s="15">
        <f ca="1">M787</f>
        <v>46260.890963557045</v>
      </c>
      <c r="O780" s="15">
        <f ca="1">N787</f>
        <v>47170.210070921268</v>
      </c>
      <c r="P780" s="15">
        <f ca="1">O787</f>
        <v>47444.228260457319</v>
      </c>
      <c r="R780" s="15"/>
      <c r="S780" s="76">
        <f t="shared" ref="S780:AY780" si="720">+R787</f>
        <v>0</v>
      </c>
      <c r="T780" s="76">
        <f t="shared" ca="1" si="720"/>
        <v>4524.375</v>
      </c>
      <c r="U780" s="76">
        <f t="shared" ca="1" si="720"/>
        <v>8618.3688281249997</v>
      </c>
      <c r="V780" s="76">
        <f t="shared" ca="1" si="720"/>
        <v>12322.92149334961</v>
      </c>
      <c r="W780" s="76">
        <f t="shared" ca="1" si="720"/>
        <v>15675.078586294729</v>
      </c>
      <c r="X780" s="76">
        <f t="shared" ca="1" si="720"/>
        <v>18708.361735773444</v>
      </c>
      <c r="Y780" s="76">
        <f t="shared" ca="1" si="720"/>
        <v>21453.103825657996</v>
      </c>
      <c r="Z780" s="76">
        <f t="shared" ca="1" si="720"/>
        <v>23936.752324242279</v>
      </c>
      <c r="AA780" s="76">
        <f t="shared" ca="1" si="720"/>
        <v>26184.143759398736</v>
      </c>
      <c r="AB780" s="76">
        <f t="shared" ca="1" si="720"/>
        <v>28217.752084285934</v>
      </c>
      <c r="AC780" s="76">
        <f t="shared" ca="1" si="720"/>
        <v>30057.913417268235</v>
      </c>
      <c r="AD780" s="76">
        <f t="shared" ca="1" si="720"/>
        <v>31723.029403450601</v>
      </c>
      <c r="AE780" s="76">
        <f t="shared" ca="1" si="720"/>
        <v>33229.751231447357</v>
      </c>
      <c r="AF780" s="76">
        <f t="shared" ca="1" si="720"/>
        <v>34593.146145555933</v>
      </c>
      <c r="AG780" s="76">
        <f t="shared" ca="1" si="720"/>
        <v>35826.848118459922</v>
      </c>
      <c r="AH780" s="76">
        <f t="shared" ca="1" si="720"/>
        <v>36943.194191191425</v>
      </c>
      <c r="AI780" s="76">
        <f t="shared" ca="1" si="720"/>
        <v>37953.347843754345</v>
      </c>
      <c r="AJ780" s="76">
        <f t="shared" ca="1" si="720"/>
        <v>38867.410630117214</v>
      </c>
      <c r="AK780" s="76">
        <f t="shared" ca="1" si="720"/>
        <v>39694.523193927307</v>
      </c>
      <c r="AL780" s="76">
        <f t="shared" ca="1" si="720"/>
        <v>40442.956675104972</v>
      </c>
      <c r="AM780" s="76">
        <f t="shared" ca="1" si="720"/>
        <v>41120.195421385615</v>
      </c>
      <c r="AN780" s="76">
        <f t="shared" ca="1" si="720"/>
        <v>41733.011831926306</v>
      </c>
      <c r="AO780" s="76">
        <f t="shared" ca="1" si="720"/>
        <v>42287.534081414313</v>
      </c>
      <c r="AP780" s="76">
        <f t="shared" ca="1" si="720"/>
        <v>42789.307401919774</v>
      </c>
      <c r="AQ780" s="76">
        <f t="shared" ca="1" si="720"/>
        <v>43243.349535312154</v>
      </c>
      <c r="AR780" s="76">
        <f t="shared" ca="1" si="720"/>
        <v>43654.200910765583</v>
      </c>
      <c r="AS780" s="76">
        <f t="shared" ca="1" si="720"/>
        <v>44025.970049129006</v>
      </c>
      <c r="AT780" s="76">
        <f t="shared" ca="1" si="720"/>
        <v>44362.374648205616</v>
      </c>
      <c r="AU780" s="76">
        <f t="shared" ca="1" si="720"/>
        <v>44666.778759795052</v>
      </c>
      <c r="AV780" s="76">
        <f t="shared" ca="1" si="720"/>
        <v>44942.226430269548</v>
      </c>
      <c r="AW780" s="76">
        <f t="shared" ca="1" si="720"/>
        <v>45191.472141090162</v>
      </c>
      <c r="AX780" s="76">
        <f t="shared" ca="1" si="720"/>
        <v>45417.008353668956</v>
      </c>
      <c r="AY780" s="76">
        <f t="shared" ca="1" si="720"/>
        <v>45621.090434026199</v>
      </c>
      <c r="AZ780" s="76">
        <f t="shared" ref="AZ780:CE780" ca="1" si="721">+AY787</f>
        <v>45805.759206489456</v>
      </c>
      <c r="BA780" s="76">
        <f t="shared" ca="1" si="721"/>
        <v>45972.861361972151</v>
      </c>
      <c r="BB780" s="76">
        <f t="shared" ca="1" si="721"/>
        <v>46124.067924914547</v>
      </c>
      <c r="BC780" s="76">
        <f t="shared" ca="1" si="721"/>
        <v>46260.890963557045</v>
      </c>
      <c r="BD780" s="76">
        <f t="shared" ca="1" si="721"/>
        <v>46384.698710648685</v>
      </c>
      <c r="BE780" s="76">
        <f t="shared" ca="1" si="721"/>
        <v>46496.729245798233</v>
      </c>
      <c r="BF780" s="76">
        <f t="shared" ca="1" si="721"/>
        <v>46598.102876291683</v>
      </c>
      <c r="BG780" s="76">
        <f t="shared" ca="1" si="721"/>
        <v>46689.833340184436</v>
      </c>
      <c r="BH780" s="76">
        <f t="shared" ca="1" si="721"/>
        <v>46772.837943699393</v>
      </c>
      <c r="BI780" s="76">
        <f t="shared" ca="1" si="721"/>
        <v>46847.946734304991</v>
      </c>
      <c r="BJ780" s="76">
        <f t="shared" ca="1" si="721"/>
        <v>46915.910801204227</v>
      </c>
      <c r="BK780" s="76">
        <f t="shared" ca="1" si="721"/>
        <v>46977.409786239674</v>
      </c>
      <c r="BL780" s="76">
        <f t="shared" ca="1" si="721"/>
        <v>47033.058680323622</v>
      </c>
      <c r="BM780" s="76">
        <f t="shared" ca="1" si="721"/>
        <v>47083.413973357841</v>
      </c>
      <c r="BN780" s="76">
        <f t="shared" ca="1" si="721"/>
        <v>47128.979219142173</v>
      </c>
      <c r="BO780" s="76">
        <f t="shared" ca="1" si="721"/>
        <v>47170.210070921268</v>
      </c>
      <c r="BP780" s="76">
        <f t="shared" ca="1" si="721"/>
        <v>47207.518837924887</v>
      </c>
      <c r="BQ780" s="76">
        <f t="shared" ca="1" si="721"/>
        <v>47241.278608467277</v>
      </c>
      <c r="BR780" s="76">
        <f t="shared" ca="1" si="721"/>
        <v>47271.826980836828</v>
      </c>
      <c r="BS780" s="76">
        <f t="shared" ca="1" si="721"/>
        <v>47299.469439284723</v>
      </c>
      <c r="BT780" s="76">
        <f t="shared" ca="1" si="721"/>
        <v>47324.482408872762</v>
      </c>
      <c r="BU780" s="76">
        <f t="shared" ca="1" si="721"/>
        <v>47347.116019728746</v>
      </c>
      <c r="BV780" s="76">
        <f t="shared" ca="1" si="721"/>
        <v>47367.596608352047</v>
      </c>
      <c r="BW780" s="76">
        <f t="shared" ca="1" si="721"/>
        <v>47386.128980982554</v>
      </c>
      <c r="BX780" s="76">
        <f t="shared" ca="1" si="721"/>
        <v>47402.898461666591</v>
      </c>
      <c r="BY780" s="76">
        <f t="shared" ca="1" si="721"/>
        <v>47418.072745500554</v>
      </c>
      <c r="BZ780" s="76">
        <f t="shared" ca="1" si="721"/>
        <v>47431.803575584818</v>
      </c>
      <c r="CA780" s="76">
        <f t="shared" ca="1" si="721"/>
        <v>47444.228260457319</v>
      </c>
      <c r="CB780" s="76">
        <f t="shared" ca="1" si="721"/>
        <v>47455.471047181316</v>
      </c>
      <c r="CC780" s="76">
        <f t="shared" ca="1" si="721"/>
        <v>47465.644363818188</v>
      </c>
      <c r="CD780" s="76">
        <f t="shared" ca="1" si="721"/>
        <v>47474.849943709982</v>
      </c>
      <c r="CE780" s="76">
        <f t="shared" ca="1" si="721"/>
        <v>47483.17984281457</v>
      </c>
      <c r="CF780" s="76">
        <f t="shared" ref="CF780:CL780" ca="1" si="722">+CE787</f>
        <v>47490.717360266834</v>
      </c>
      <c r="CG780" s="76">
        <f t="shared" ca="1" si="722"/>
        <v>47497.537871371453</v>
      </c>
      <c r="CH780" s="76">
        <f t="shared" ca="1" si="722"/>
        <v>47503.709581357245</v>
      </c>
      <c r="CI780" s="76">
        <f t="shared" ca="1" si="722"/>
        <v>47509.294207430641</v>
      </c>
      <c r="CJ780" s="76">
        <f t="shared" ca="1" si="722"/>
        <v>47514.347595948806</v>
      </c>
      <c r="CK780" s="76">
        <f t="shared" ca="1" si="722"/>
        <v>47518.920280884173</v>
      </c>
      <c r="CL780" s="76">
        <f t="shared" ca="1" si="722"/>
        <v>47523.057989165063</v>
      </c>
    </row>
    <row r="781" spans="2:90" x14ac:dyDescent="0.4">
      <c r="B781" s="154" t="s">
        <v>72</v>
      </c>
      <c r="C781" s="6"/>
      <c r="D781" t="s">
        <v>826</v>
      </c>
      <c r="E781" s="8" t="str">
        <f t="shared" si="719"/>
        <v>781 SUBFREE-PV</v>
      </c>
      <c r="G781" s="6"/>
      <c r="K781" s="34">
        <f t="shared" ref="K781:P781" ca="1" si="723">SUMIF($3:$3,K$2,781:781)</f>
        <v>60000</v>
      </c>
      <c r="L781" s="34">
        <f t="shared" ca="1" si="723"/>
        <v>60000</v>
      </c>
      <c r="M781" s="34">
        <f t="shared" ca="1" si="723"/>
        <v>60000</v>
      </c>
      <c r="N781" s="34">
        <f t="shared" ca="1" si="723"/>
        <v>60000</v>
      </c>
      <c r="O781" s="34">
        <f t="shared" ca="1" si="723"/>
        <v>60000</v>
      </c>
      <c r="P781" s="34">
        <f t="shared" ca="1" si="723"/>
        <v>60000</v>
      </c>
      <c r="R781" s="15"/>
      <c r="S781" s="76" cm="1">
        <f t="array" aca="1" ref="S781" ca="1">INDIRECT(S771)</f>
        <v>5000</v>
      </c>
      <c r="T781" s="76" cm="1">
        <f t="array" aca="1" ref="T781" ca="1">INDIRECT(T771)</f>
        <v>5000</v>
      </c>
      <c r="U781" s="76" cm="1">
        <f t="array" aca="1" ref="U781" ca="1">INDIRECT(U771)</f>
        <v>5000</v>
      </c>
      <c r="V781" s="76" cm="1">
        <f t="array" aca="1" ref="V781" ca="1">INDIRECT(V771)</f>
        <v>5000</v>
      </c>
      <c r="W781" s="76" cm="1">
        <f t="array" aca="1" ref="W781" ca="1">INDIRECT(W771)</f>
        <v>5000</v>
      </c>
      <c r="X781" s="76" cm="1">
        <f t="array" aca="1" ref="X781" ca="1">INDIRECT(X771)</f>
        <v>5000</v>
      </c>
      <c r="Y781" s="76" cm="1">
        <f t="array" aca="1" ref="Y781" ca="1">INDIRECT(Y771)</f>
        <v>5000</v>
      </c>
      <c r="Z781" s="76" cm="1">
        <f t="array" aca="1" ref="Z781" ca="1">INDIRECT(Z771)</f>
        <v>5000</v>
      </c>
      <c r="AA781" s="76" cm="1">
        <f t="array" aca="1" ref="AA781" ca="1">INDIRECT(AA771)</f>
        <v>5000</v>
      </c>
      <c r="AB781" s="76" cm="1">
        <f t="array" aca="1" ref="AB781" ca="1">INDIRECT(AB771)</f>
        <v>5000</v>
      </c>
      <c r="AC781" s="76" cm="1">
        <f t="array" aca="1" ref="AC781" ca="1">INDIRECT(AC771)</f>
        <v>5000</v>
      </c>
      <c r="AD781" s="76" cm="1">
        <f t="array" aca="1" ref="AD781" ca="1">INDIRECT(AD771)</f>
        <v>5000</v>
      </c>
      <c r="AE781" s="76" cm="1">
        <f t="array" aca="1" ref="AE781" ca="1">INDIRECT(AE771)</f>
        <v>5000</v>
      </c>
      <c r="AF781" s="76" cm="1">
        <f t="array" aca="1" ref="AF781" ca="1">INDIRECT(AF771)</f>
        <v>5000</v>
      </c>
      <c r="AG781" s="76" cm="1">
        <f t="array" aca="1" ref="AG781" ca="1">INDIRECT(AG771)</f>
        <v>5000</v>
      </c>
      <c r="AH781" s="76" cm="1">
        <f t="array" aca="1" ref="AH781" ca="1">INDIRECT(AH771)</f>
        <v>5000</v>
      </c>
      <c r="AI781" s="76" cm="1">
        <f t="array" aca="1" ref="AI781" ca="1">INDIRECT(AI771)</f>
        <v>5000</v>
      </c>
      <c r="AJ781" s="76" cm="1">
        <f t="array" aca="1" ref="AJ781" ca="1">INDIRECT(AJ771)</f>
        <v>5000</v>
      </c>
      <c r="AK781" s="76" cm="1">
        <f t="array" aca="1" ref="AK781" ca="1">INDIRECT(AK771)</f>
        <v>5000</v>
      </c>
      <c r="AL781" s="76" cm="1">
        <f t="array" aca="1" ref="AL781" ca="1">INDIRECT(AL771)</f>
        <v>5000</v>
      </c>
      <c r="AM781" s="76" cm="1">
        <f t="array" aca="1" ref="AM781" ca="1">INDIRECT(AM771)</f>
        <v>5000</v>
      </c>
      <c r="AN781" s="76" cm="1">
        <f t="array" aca="1" ref="AN781" ca="1">INDIRECT(AN771)</f>
        <v>5000</v>
      </c>
      <c r="AO781" s="76" cm="1">
        <f t="array" aca="1" ref="AO781" ca="1">INDIRECT(AO771)</f>
        <v>5000</v>
      </c>
      <c r="AP781" s="76" cm="1">
        <f t="array" aca="1" ref="AP781" ca="1">INDIRECT(AP771)</f>
        <v>5000</v>
      </c>
      <c r="AQ781" s="76" cm="1">
        <f t="array" aca="1" ref="AQ781" ca="1">INDIRECT(AQ771)</f>
        <v>5000</v>
      </c>
      <c r="AR781" s="76" cm="1">
        <f t="array" aca="1" ref="AR781" ca="1">INDIRECT(AR771)</f>
        <v>5000</v>
      </c>
      <c r="AS781" s="76" cm="1">
        <f t="array" aca="1" ref="AS781" ca="1">INDIRECT(AS771)</f>
        <v>5000</v>
      </c>
      <c r="AT781" s="76" cm="1">
        <f t="array" aca="1" ref="AT781" ca="1">INDIRECT(AT771)</f>
        <v>5000</v>
      </c>
      <c r="AU781" s="76" cm="1">
        <f t="array" aca="1" ref="AU781" ca="1">INDIRECT(AU771)</f>
        <v>5000</v>
      </c>
      <c r="AV781" s="76" cm="1">
        <f t="array" aca="1" ref="AV781" ca="1">INDIRECT(AV771)</f>
        <v>5000</v>
      </c>
      <c r="AW781" s="76" cm="1">
        <f t="array" aca="1" ref="AW781" ca="1">INDIRECT(AW771)</f>
        <v>5000</v>
      </c>
      <c r="AX781" s="76" cm="1">
        <f t="array" aca="1" ref="AX781" ca="1">INDIRECT(AX771)</f>
        <v>5000</v>
      </c>
      <c r="AY781" s="76" cm="1">
        <f t="array" aca="1" ref="AY781" ca="1">INDIRECT(AY771)</f>
        <v>5000</v>
      </c>
      <c r="AZ781" s="76" cm="1">
        <f t="array" aca="1" ref="AZ781" ca="1">INDIRECT(AZ771)</f>
        <v>5000</v>
      </c>
      <c r="BA781" s="76" cm="1">
        <f t="array" aca="1" ref="BA781" ca="1">INDIRECT(BA771)</f>
        <v>5000</v>
      </c>
      <c r="BB781" s="76" cm="1">
        <f t="array" aca="1" ref="BB781" ca="1">INDIRECT(BB771)</f>
        <v>5000</v>
      </c>
      <c r="BC781" s="76" cm="1">
        <f t="array" aca="1" ref="BC781" ca="1">INDIRECT(BC771)</f>
        <v>5000</v>
      </c>
      <c r="BD781" s="76" cm="1">
        <f t="array" aca="1" ref="BD781" ca="1">INDIRECT(BD771)</f>
        <v>5000</v>
      </c>
      <c r="BE781" s="76" cm="1">
        <f t="array" aca="1" ref="BE781" ca="1">INDIRECT(BE771)</f>
        <v>5000</v>
      </c>
      <c r="BF781" s="76" cm="1">
        <f t="array" aca="1" ref="BF781" ca="1">INDIRECT(BF771)</f>
        <v>5000</v>
      </c>
      <c r="BG781" s="76" cm="1">
        <f t="array" aca="1" ref="BG781" ca="1">INDIRECT(BG771)</f>
        <v>5000</v>
      </c>
      <c r="BH781" s="76" cm="1">
        <f t="array" aca="1" ref="BH781" ca="1">INDIRECT(BH771)</f>
        <v>5000</v>
      </c>
      <c r="BI781" s="76" cm="1">
        <f t="array" aca="1" ref="BI781" ca="1">INDIRECT(BI771)</f>
        <v>5000</v>
      </c>
      <c r="BJ781" s="76" cm="1">
        <f t="array" aca="1" ref="BJ781" ca="1">INDIRECT(BJ771)</f>
        <v>5000</v>
      </c>
      <c r="BK781" s="76" cm="1">
        <f t="array" aca="1" ref="BK781" ca="1">INDIRECT(BK771)</f>
        <v>5000</v>
      </c>
      <c r="BL781" s="76" cm="1">
        <f t="array" aca="1" ref="BL781" ca="1">INDIRECT(BL771)</f>
        <v>5000</v>
      </c>
      <c r="BM781" s="76" cm="1">
        <f t="array" aca="1" ref="BM781" ca="1">INDIRECT(BM771)</f>
        <v>5000</v>
      </c>
      <c r="BN781" s="76" cm="1">
        <f t="array" aca="1" ref="BN781" ca="1">INDIRECT(BN771)</f>
        <v>5000</v>
      </c>
      <c r="BO781" s="76" cm="1">
        <f t="array" aca="1" ref="BO781" ca="1">INDIRECT(BO771)</f>
        <v>5000</v>
      </c>
      <c r="BP781" s="76" cm="1">
        <f t="array" aca="1" ref="BP781" ca="1">INDIRECT(BP771)</f>
        <v>5000</v>
      </c>
      <c r="BQ781" s="76" cm="1">
        <f t="array" aca="1" ref="BQ781" ca="1">INDIRECT(BQ771)</f>
        <v>5000</v>
      </c>
      <c r="BR781" s="76" cm="1">
        <f t="array" aca="1" ref="BR781" ca="1">INDIRECT(BR771)</f>
        <v>5000</v>
      </c>
      <c r="BS781" s="76" cm="1">
        <f t="array" aca="1" ref="BS781" ca="1">INDIRECT(BS771)</f>
        <v>5000</v>
      </c>
      <c r="BT781" s="76" cm="1">
        <f t="array" aca="1" ref="BT781" ca="1">INDIRECT(BT771)</f>
        <v>5000</v>
      </c>
      <c r="BU781" s="76" cm="1">
        <f t="array" aca="1" ref="BU781" ca="1">INDIRECT(BU771)</f>
        <v>5000</v>
      </c>
      <c r="BV781" s="76" cm="1">
        <f t="array" aca="1" ref="BV781" ca="1">INDIRECT(BV771)</f>
        <v>5000</v>
      </c>
      <c r="BW781" s="76" cm="1">
        <f t="array" aca="1" ref="BW781" ca="1">INDIRECT(BW771)</f>
        <v>5000</v>
      </c>
      <c r="BX781" s="76" cm="1">
        <f t="array" aca="1" ref="BX781" ca="1">INDIRECT(BX771)</f>
        <v>5000</v>
      </c>
      <c r="BY781" s="76" cm="1">
        <f t="array" aca="1" ref="BY781" ca="1">INDIRECT(BY771)</f>
        <v>5000</v>
      </c>
      <c r="BZ781" s="76" cm="1">
        <f t="array" aca="1" ref="BZ781" ca="1">INDIRECT(BZ771)</f>
        <v>5000</v>
      </c>
      <c r="CA781" s="76" cm="1">
        <f t="array" aca="1" ref="CA781" ca="1">INDIRECT(CA771)</f>
        <v>5000</v>
      </c>
      <c r="CB781" s="76" cm="1">
        <f t="array" aca="1" ref="CB781" ca="1">INDIRECT(CB771)</f>
        <v>5000</v>
      </c>
      <c r="CC781" s="76" cm="1">
        <f t="array" aca="1" ref="CC781" ca="1">INDIRECT(CC771)</f>
        <v>5000</v>
      </c>
      <c r="CD781" s="76" cm="1">
        <f t="array" aca="1" ref="CD781" ca="1">INDIRECT(CD771)</f>
        <v>5000</v>
      </c>
      <c r="CE781" s="76" cm="1">
        <f t="array" aca="1" ref="CE781" ca="1">INDIRECT(CE771)</f>
        <v>5000</v>
      </c>
      <c r="CF781" s="76" cm="1">
        <f t="array" aca="1" ref="CF781" ca="1">INDIRECT(CF771)</f>
        <v>5000</v>
      </c>
      <c r="CG781" s="76" cm="1">
        <f t="array" aca="1" ref="CG781" ca="1">INDIRECT(CG771)</f>
        <v>5000</v>
      </c>
      <c r="CH781" s="76" cm="1">
        <f t="array" aca="1" ref="CH781" ca="1">INDIRECT(CH771)</f>
        <v>5000</v>
      </c>
      <c r="CI781" s="76" cm="1">
        <f t="array" aca="1" ref="CI781" ca="1">INDIRECT(CI771)</f>
        <v>5000</v>
      </c>
      <c r="CJ781" s="76" cm="1">
        <f t="array" aca="1" ref="CJ781" ca="1">INDIRECT(CJ771)</f>
        <v>5000</v>
      </c>
      <c r="CK781" s="76" cm="1">
        <f t="array" aca="1" ref="CK781" ca="1">INDIRECT(CK771)</f>
        <v>5000</v>
      </c>
      <c r="CL781" s="76" cm="1">
        <f t="array" aca="1" ref="CL781" ca="1">INDIRECT(CL771)</f>
        <v>5000</v>
      </c>
    </row>
    <row r="782" spans="2:90" x14ac:dyDescent="0.4">
      <c r="B782" s="141" t="s">
        <v>823</v>
      </c>
      <c r="D782" t="s">
        <v>826</v>
      </c>
      <c r="E782" s="8" t="str">
        <f>ROW()&amp;" "&amp;D782</f>
        <v>782 SUBFREE-PV</v>
      </c>
      <c r="G782" t="str">
        <f>E782</f>
        <v>782 SUBFREE-PV</v>
      </c>
      <c r="H782" s="12"/>
      <c r="I782" s="60"/>
      <c r="J782" s="60"/>
      <c r="K782" s="16">
        <v>0.05</v>
      </c>
      <c r="L782" s="16">
        <v>0.05</v>
      </c>
      <c r="M782" s="16">
        <v>0.05</v>
      </c>
      <c r="N782" s="16">
        <v>0.05</v>
      </c>
      <c r="O782" s="16">
        <v>0.05</v>
      </c>
      <c r="P782" s="16">
        <v>0.05</v>
      </c>
      <c r="R782" s="20"/>
      <c r="S782" s="146" cm="1">
        <f t="array" ref="S782">INDEX($K:$P,ROW(),MATCH(S$3,$K$2:$P$2,0))</f>
        <v>0.05</v>
      </c>
      <c r="T782" s="146" cm="1">
        <f t="array" ref="T782">INDEX($K:$P,ROW(),MATCH(T$3,$K$2:$P$2,0))</f>
        <v>0.05</v>
      </c>
      <c r="U782" s="146" cm="1">
        <f t="array" ref="U782">INDEX($K:$P,ROW(),MATCH(U$3,$K$2:$P$2,0))</f>
        <v>0.05</v>
      </c>
      <c r="V782" s="146" cm="1">
        <f t="array" ref="V782">INDEX($K:$P,ROW(),MATCH(V$3,$K$2:$P$2,0))</f>
        <v>0.05</v>
      </c>
      <c r="W782" s="146" cm="1">
        <f t="array" ref="W782">INDEX($K:$P,ROW(),MATCH(W$3,$K$2:$P$2,0))</f>
        <v>0.05</v>
      </c>
      <c r="X782" s="146" cm="1">
        <f t="array" ref="X782">INDEX($K:$P,ROW(),MATCH(X$3,$K$2:$P$2,0))</f>
        <v>0.05</v>
      </c>
      <c r="Y782" s="146" cm="1">
        <f t="array" ref="Y782">INDEX($K:$P,ROW(),MATCH(Y$3,$K$2:$P$2,0))</f>
        <v>0.05</v>
      </c>
      <c r="Z782" s="146" cm="1">
        <f t="array" ref="Z782">INDEX($K:$P,ROW(),MATCH(Z$3,$K$2:$P$2,0))</f>
        <v>0.05</v>
      </c>
      <c r="AA782" s="146" cm="1">
        <f t="array" ref="AA782">INDEX($K:$P,ROW(),MATCH(AA$3,$K$2:$P$2,0))</f>
        <v>0.05</v>
      </c>
      <c r="AB782" s="146" cm="1">
        <f t="array" ref="AB782">INDEX($K:$P,ROW(),MATCH(AB$3,$K$2:$P$2,0))</f>
        <v>0.05</v>
      </c>
      <c r="AC782" s="146" cm="1">
        <f t="array" ref="AC782">INDEX($K:$P,ROW(),MATCH(AC$3,$K$2:$P$2,0))</f>
        <v>0.05</v>
      </c>
      <c r="AD782" s="146" cm="1">
        <f t="array" ref="AD782">INDEX($K:$P,ROW(),MATCH(AD$3,$K$2:$P$2,0))</f>
        <v>0.05</v>
      </c>
      <c r="AE782" s="146" cm="1">
        <f t="array" ref="AE782">INDEX($K:$P,ROW(),MATCH(AE$3,$K$2:$P$2,0))</f>
        <v>0.05</v>
      </c>
      <c r="AF782" s="146" cm="1">
        <f t="array" ref="AF782">INDEX($K:$P,ROW(),MATCH(AF$3,$K$2:$P$2,0))</f>
        <v>0.05</v>
      </c>
      <c r="AG782" s="146" cm="1">
        <f t="array" ref="AG782">INDEX($K:$P,ROW(),MATCH(AG$3,$K$2:$P$2,0))</f>
        <v>0.05</v>
      </c>
      <c r="AH782" s="146" cm="1">
        <f t="array" ref="AH782">INDEX($K:$P,ROW(),MATCH(AH$3,$K$2:$P$2,0))</f>
        <v>0.05</v>
      </c>
      <c r="AI782" s="146" cm="1">
        <f t="array" ref="AI782">INDEX($K:$P,ROW(),MATCH(AI$3,$K$2:$P$2,0))</f>
        <v>0.05</v>
      </c>
      <c r="AJ782" s="146" cm="1">
        <f t="array" ref="AJ782">INDEX($K:$P,ROW(),MATCH(AJ$3,$K$2:$P$2,0))</f>
        <v>0.05</v>
      </c>
      <c r="AK782" s="146" cm="1">
        <f t="array" ref="AK782">INDEX($K:$P,ROW(),MATCH(AK$3,$K$2:$P$2,0))</f>
        <v>0.05</v>
      </c>
      <c r="AL782" s="146" cm="1">
        <f t="array" ref="AL782">INDEX($K:$P,ROW(),MATCH(AL$3,$K$2:$P$2,0))</f>
        <v>0.05</v>
      </c>
      <c r="AM782" s="146" cm="1">
        <f t="array" ref="AM782">INDEX($K:$P,ROW(),MATCH(AM$3,$K$2:$P$2,0))</f>
        <v>0.05</v>
      </c>
      <c r="AN782" s="146" cm="1">
        <f t="array" ref="AN782">INDEX($K:$P,ROW(),MATCH(AN$3,$K$2:$P$2,0))</f>
        <v>0.05</v>
      </c>
      <c r="AO782" s="146" cm="1">
        <f t="array" ref="AO782">INDEX($K:$P,ROW(),MATCH(AO$3,$K$2:$P$2,0))</f>
        <v>0.05</v>
      </c>
      <c r="AP782" s="146" cm="1">
        <f t="array" ref="AP782">INDEX($K:$P,ROW(),MATCH(AP$3,$K$2:$P$2,0))</f>
        <v>0.05</v>
      </c>
      <c r="AQ782" s="146" cm="1">
        <f t="array" ref="AQ782">INDEX($K:$P,ROW(),MATCH(AQ$3,$K$2:$P$2,0))</f>
        <v>0.05</v>
      </c>
      <c r="AR782" s="146" cm="1">
        <f t="array" ref="AR782">INDEX($K:$P,ROW(),MATCH(AR$3,$K$2:$P$2,0))</f>
        <v>0.05</v>
      </c>
      <c r="AS782" s="146" cm="1">
        <f t="array" ref="AS782">INDEX($K:$P,ROW(),MATCH(AS$3,$K$2:$P$2,0))</f>
        <v>0.05</v>
      </c>
      <c r="AT782" s="146" cm="1">
        <f t="array" ref="AT782">INDEX($K:$P,ROW(),MATCH(AT$3,$K$2:$P$2,0))</f>
        <v>0.05</v>
      </c>
      <c r="AU782" s="146" cm="1">
        <f t="array" ref="AU782">INDEX($K:$P,ROW(),MATCH(AU$3,$K$2:$P$2,0))</f>
        <v>0.05</v>
      </c>
      <c r="AV782" s="146" cm="1">
        <f t="array" ref="AV782">INDEX($K:$P,ROW(),MATCH(AV$3,$K$2:$P$2,0))</f>
        <v>0.05</v>
      </c>
      <c r="AW782" s="146" cm="1">
        <f t="array" ref="AW782">INDEX($K:$P,ROW(),MATCH(AW$3,$K$2:$P$2,0))</f>
        <v>0.05</v>
      </c>
      <c r="AX782" s="146" cm="1">
        <f t="array" ref="AX782">INDEX($K:$P,ROW(),MATCH(AX$3,$K$2:$P$2,0))</f>
        <v>0.05</v>
      </c>
      <c r="AY782" s="146" cm="1">
        <f t="array" ref="AY782">INDEX($K:$P,ROW(),MATCH(AY$3,$K$2:$P$2,0))</f>
        <v>0.05</v>
      </c>
      <c r="AZ782" s="146" cm="1">
        <f t="array" ref="AZ782">INDEX($K:$P,ROW(),MATCH(AZ$3,$K$2:$P$2,0))</f>
        <v>0.05</v>
      </c>
      <c r="BA782" s="146" cm="1">
        <f t="array" ref="BA782">INDEX($K:$P,ROW(),MATCH(BA$3,$K$2:$P$2,0))</f>
        <v>0.05</v>
      </c>
      <c r="BB782" s="146" cm="1">
        <f t="array" ref="BB782">INDEX($K:$P,ROW(),MATCH(BB$3,$K$2:$P$2,0))</f>
        <v>0.05</v>
      </c>
      <c r="BC782" s="146" cm="1">
        <f t="array" ref="BC782">INDEX($K:$P,ROW(),MATCH(BC$3,$K$2:$P$2,0))</f>
        <v>0.05</v>
      </c>
      <c r="BD782" s="146" cm="1">
        <f t="array" ref="BD782">INDEX($K:$P,ROW(),MATCH(BD$3,$K$2:$P$2,0))</f>
        <v>0.05</v>
      </c>
      <c r="BE782" s="146" cm="1">
        <f t="array" ref="BE782">INDEX($K:$P,ROW(),MATCH(BE$3,$K$2:$P$2,0))</f>
        <v>0.05</v>
      </c>
      <c r="BF782" s="146" cm="1">
        <f t="array" ref="BF782">INDEX($K:$P,ROW(),MATCH(BF$3,$K$2:$P$2,0))</f>
        <v>0.05</v>
      </c>
      <c r="BG782" s="146" cm="1">
        <f t="array" ref="BG782">INDEX($K:$P,ROW(),MATCH(BG$3,$K$2:$P$2,0))</f>
        <v>0.05</v>
      </c>
      <c r="BH782" s="146" cm="1">
        <f t="array" ref="BH782">INDEX($K:$P,ROW(),MATCH(BH$3,$K$2:$P$2,0))</f>
        <v>0.05</v>
      </c>
      <c r="BI782" s="146" cm="1">
        <f t="array" ref="BI782">INDEX($K:$P,ROW(),MATCH(BI$3,$K$2:$P$2,0))</f>
        <v>0.05</v>
      </c>
      <c r="BJ782" s="146" cm="1">
        <f t="array" ref="BJ782">INDEX($K:$P,ROW(),MATCH(BJ$3,$K$2:$P$2,0))</f>
        <v>0.05</v>
      </c>
      <c r="BK782" s="146" cm="1">
        <f t="array" ref="BK782">INDEX($K:$P,ROW(),MATCH(BK$3,$K$2:$P$2,0))</f>
        <v>0.05</v>
      </c>
      <c r="BL782" s="146" cm="1">
        <f t="array" ref="BL782">INDEX($K:$P,ROW(),MATCH(BL$3,$K$2:$P$2,0))</f>
        <v>0.05</v>
      </c>
      <c r="BM782" s="146" cm="1">
        <f t="array" ref="BM782">INDEX($K:$P,ROW(),MATCH(BM$3,$K$2:$P$2,0))</f>
        <v>0.05</v>
      </c>
      <c r="BN782" s="146" cm="1">
        <f t="array" ref="BN782">INDEX($K:$P,ROW(),MATCH(BN$3,$K$2:$P$2,0))</f>
        <v>0.05</v>
      </c>
      <c r="BO782" s="146" cm="1">
        <f t="array" ref="BO782">INDEX($K:$P,ROW(),MATCH(BO$3,$K$2:$P$2,0))</f>
        <v>0.05</v>
      </c>
      <c r="BP782" s="146" cm="1">
        <f t="array" ref="BP782">INDEX($K:$P,ROW(),MATCH(BP$3,$K$2:$P$2,0))</f>
        <v>0.05</v>
      </c>
      <c r="BQ782" s="146" cm="1">
        <f t="array" ref="BQ782">INDEX($K:$P,ROW(),MATCH(BQ$3,$K$2:$P$2,0))</f>
        <v>0.05</v>
      </c>
      <c r="BR782" s="146" cm="1">
        <f t="array" ref="BR782">INDEX($K:$P,ROW(),MATCH(BR$3,$K$2:$P$2,0))</f>
        <v>0.05</v>
      </c>
      <c r="BS782" s="146" cm="1">
        <f t="array" ref="BS782">INDEX($K:$P,ROW(),MATCH(BS$3,$K$2:$P$2,0))</f>
        <v>0.05</v>
      </c>
      <c r="BT782" s="146" cm="1">
        <f t="array" ref="BT782">INDEX($K:$P,ROW(),MATCH(BT$3,$K$2:$P$2,0))</f>
        <v>0.05</v>
      </c>
      <c r="BU782" s="146" cm="1">
        <f t="array" ref="BU782">INDEX($K:$P,ROW(),MATCH(BU$3,$K$2:$P$2,0))</f>
        <v>0.05</v>
      </c>
      <c r="BV782" s="146" cm="1">
        <f t="array" ref="BV782">INDEX($K:$P,ROW(),MATCH(BV$3,$K$2:$P$2,0))</f>
        <v>0.05</v>
      </c>
      <c r="BW782" s="146" cm="1">
        <f t="array" ref="BW782">INDEX($K:$P,ROW(),MATCH(BW$3,$K$2:$P$2,0))</f>
        <v>0.05</v>
      </c>
      <c r="BX782" s="146" cm="1">
        <f t="array" ref="BX782">INDEX($K:$P,ROW(),MATCH(BX$3,$K$2:$P$2,0))</f>
        <v>0.05</v>
      </c>
      <c r="BY782" s="146" cm="1">
        <f t="array" ref="BY782">INDEX($K:$P,ROW(),MATCH(BY$3,$K$2:$P$2,0))</f>
        <v>0.05</v>
      </c>
      <c r="BZ782" s="146" cm="1">
        <f t="array" ref="BZ782">INDEX($K:$P,ROW(),MATCH(BZ$3,$K$2:$P$2,0))</f>
        <v>0.05</v>
      </c>
      <c r="CA782" s="146" cm="1">
        <f t="array" ref="CA782">INDEX($K:$P,ROW(),MATCH(CA$3,$K$2:$P$2,0))</f>
        <v>0.05</v>
      </c>
      <c r="CB782" s="146" cm="1">
        <f t="array" ref="CB782">INDEX($K:$P,ROW(),MATCH(CB$3,$K$2:$P$2,0))</f>
        <v>0.05</v>
      </c>
      <c r="CC782" s="146" cm="1">
        <f t="array" ref="CC782">INDEX($K:$P,ROW(),MATCH(CC$3,$K$2:$P$2,0))</f>
        <v>0.05</v>
      </c>
      <c r="CD782" s="146" cm="1">
        <f t="array" ref="CD782">INDEX($K:$P,ROW(),MATCH(CD$3,$K$2:$P$2,0))</f>
        <v>0.05</v>
      </c>
      <c r="CE782" s="146" cm="1">
        <f t="array" ref="CE782">INDEX($K:$P,ROW(),MATCH(CE$3,$K$2:$P$2,0))</f>
        <v>0.05</v>
      </c>
      <c r="CF782" s="146" cm="1">
        <f t="array" ref="CF782">INDEX($K:$P,ROW(),MATCH(CF$3,$K$2:$P$2,0))</f>
        <v>0.05</v>
      </c>
      <c r="CG782" s="146" cm="1">
        <f t="array" ref="CG782">INDEX($K:$P,ROW(),MATCH(CG$3,$K$2:$P$2,0))</f>
        <v>0.05</v>
      </c>
      <c r="CH782" s="146" cm="1">
        <f t="array" ref="CH782">INDEX($K:$P,ROW(),MATCH(CH$3,$K$2:$P$2,0))</f>
        <v>0.05</v>
      </c>
      <c r="CI782" s="146" cm="1">
        <f t="array" ref="CI782">INDEX($K:$P,ROW(),MATCH(CI$3,$K$2:$P$2,0))</f>
        <v>0.05</v>
      </c>
      <c r="CJ782" s="146" cm="1">
        <f t="array" ref="CJ782">INDEX($K:$P,ROW(),MATCH(CJ$3,$K$2:$P$2,0))</f>
        <v>0.05</v>
      </c>
      <c r="CK782" s="146" cm="1">
        <f t="array" ref="CK782">INDEX($K:$P,ROW(),MATCH(CK$3,$K$2:$P$2,0))</f>
        <v>0.05</v>
      </c>
      <c r="CL782" s="146" cm="1">
        <f t="array" ref="CL782">INDEX($K:$P,ROW(),MATCH(CL$3,$K$2:$P$2,0))</f>
        <v>0.05</v>
      </c>
    </row>
    <row r="783" spans="2:90" x14ac:dyDescent="0.4">
      <c r="B783" s="154" t="s">
        <v>822</v>
      </c>
      <c r="D783" t="s">
        <v>826</v>
      </c>
      <c r="E783" s="8" t="str">
        <f t="shared" ref="E783:E809" si="724">ROW()&amp;" "&amp;D783</f>
        <v>783 SUBFREE-PV</v>
      </c>
      <c r="K783" s="34">
        <f t="shared" ref="K783:P784" ca="1" si="725">SUMIF($3:$3,K$2,783:783)</f>
        <v>-14071.090022892329</v>
      </c>
      <c r="L783" s="34">
        <f t="shared" ca="1" si="725"/>
        <v>-26274.061338310225</v>
      </c>
      <c r="M783" s="34">
        <f t="shared" ca="1" si="725"/>
        <v>-29951.357987781921</v>
      </c>
      <c r="N783" s="34">
        <f t="shared" ca="1" si="725"/>
        <v>-31059.490613737602</v>
      </c>
      <c r="O783" s="34">
        <f t="shared" ca="1" si="725"/>
        <v>-31393.420136906148</v>
      </c>
      <c r="P783" s="34">
        <f t="shared" ca="1" si="725"/>
        <v>-31494.047917220283</v>
      </c>
      <c r="R783" s="15"/>
      <c r="S783" s="76">
        <f t="shared" ref="S783" ca="1" si="726">-+SUM(S780:S781)*S782</f>
        <v>-250</v>
      </c>
      <c r="T783" s="76">
        <f t="shared" ref="T783:AX783" ca="1" si="727">-+SUM(T780:T781)*T782</f>
        <v>-476.21875</v>
      </c>
      <c r="U783" s="76">
        <f t="shared" ca="1" si="727"/>
        <v>-680.91844140625005</v>
      </c>
      <c r="V783" s="76">
        <f t="shared" ca="1" si="727"/>
        <v>-866.14607466748066</v>
      </c>
      <c r="W783" s="76">
        <f t="shared" ca="1" si="727"/>
        <v>-1033.7539293147365</v>
      </c>
      <c r="X783" s="76">
        <f t="shared" ca="1" si="727"/>
        <v>-1185.4180867886723</v>
      </c>
      <c r="Y783" s="76">
        <f t="shared" ca="1" si="727"/>
        <v>-1322.6551912829</v>
      </c>
      <c r="Z783" s="76">
        <f t="shared" ca="1" si="727"/>
        <v>-1446.837616212114</v>
      </c>
      <c r="AA783" s="76">
        <f t="shared" ca="1" si="727"/>
        <v>-1559.207187969937</v>
      </c>
      <c r="AB783" s="76">
        <f t="shared" ca="1" si="727"/>
        <v>-1660.887604214297</v>
      </c>
      <c r="AC783" s="76">
        <f t="shared" ca="1" si="727"/>
        <v>-1752.8956708634121</v>
      </c>
      <c r="AD783" s="76">
        <f t="shared" ca="1" si="727"/>
        <v>-1836.15147017253</v>
      </c>
      <c r="AE783" s="76">
        <f t="shared" ca="1" si="727"/>
        <v>-1911.4875615723679</v>
      </c>
      <c r="AF783" s="76">
        <f t="shared" ca="1" si="727"/>
        <v>-1979.6573072777967</v>
      </c>
      <c r="AG783" s="76">
        <f t="shared" ca="1" si="727"/>
        <v>-2041.3424059229962</v>
      </c>
      <c r="AH783" s="76">
        <f t="shared" ca="1" si="727"/>
        <v>-2097.1597095595712</v>
      </c>
      <c r="AI783" s="76">
        <f t="shared" ca="1" si="727"/>
        <v>-2147.6673921877173</v>
      </c>
      <c r="AJ783" s="76">
        <f t="shared" ca="1" si="727"/>
        <v>-2193.370531505861</v>
      </c>
      <c r="AK783" s="76">
        <f t="shared" ca="1" si="727"/>
        <v>-2234.7261596963654</v>
      </c>
      <c r="AL783" s="76">
        <f t="shared" ca="1" si="727"/>
        <v>-2272.1478337552485</v>
      </c>
      <c r="AM783" s="76">
        <f t="shared" ca="1" si="727"/>
        <v>-2306.0097710692808</v>
      </c>
      <c r="AN783" s="76">
        <f t="shared" ca="1" si="727"/>
        <v>-2336.6505915963153</v>
      </c>
      <c r="AO783" s="76">
        <f t="shared" ca="1" si="727"/>
        <v>-2364.3767040707157</v>
      </c>
      <c r="AP783" s="76">
        <f t="shared" ca="1" si="727"/>
        <v>-2389.4653700959889</v>
      </c>
      <c r="AQ783" s="76">
        <f t="shared" ca="1" si="727"/>
        <v>-2412.1674767656077</v>
      </c>
      <c r="AR783" s="76">
        <f t="shared" ca="1" si="727"/>
        <v>-2432.7100455382792</v>
      </c>
      <c r="AS783" s="76">
        <f t="shared" ca="1" si="727"/>
        <v>-2451.2985024564505</v>
      </c>
      <c r="AT783" s="76">
        <f t="shared" ca="1" si="727"/>
        <v>-2468.1187324102812</v>
      </c>
      <c r="AU783" s="76">
        <f t="shared" ca="1" si="727"/>
        <v>-2483.3389379897526</v>
      </c>
      <c r="AV783" s="76">
        <f t="shared" ca="1" si="727"/>
        <v>-2497.1113215134774</v>
      </c>
      <c r="AW783" s="76">
        <f t="shared" ca="1" si="727"/>
        <v>-2509.5736070545081</v>
      </c>
      <c r="AX783" s="76">
        <f t="shared" ca="1" si="727"/>
        <v>-2520.8504176834481</v>
      </c>
      <c r="AY783" s="76">
        <f t="shared" ref="AY783:CD783" ca="1" si="728">-+SUM(AY780:AY781)*AY782</f>
        <v>-2531.05452170131</v>
      </c>
      <c r="AZ783" s="76">
        <f t="shared" ca="1" si="728"/>
        <v>-2540.2879603244728</v>
      </c>
      <c r="BA783" s="76">
        <f t="shared" ca="1" si="728"/>
        <v>-2548.6430680986077</v>
      </c>
      <c r="BB783" s="76">
        <f t="shared" ca="1" si="728"/>
        <v>-2556.2033962457276</v>
      </c>
      <c r="BC783" s="76">
        <f t="shared" ca="1" si="728"/>
        <v>-2563.0445481778524</v>
      </c>
      <c r="BD783" s="76">
        <f t="shared" ca="1" si="728"/>
        <v>-2569.2349355324345</v>
      </c>
      <c r="BE783" s="76">
        <f t="shared" ca="1" si="728"/>
        <v>-2574.8364622899117</v>
      </c>
      <c r="BF783" s="76">
        <f t="shared" ca="1" si="728"/>
        <v>-2579.9051438145843</v>
      </c>
      <c r="BG783" s="76">
        <f t="shared" ca="1" si="728"/>
        <v>-2584.4916670092221</v>
      </c>
      <c r="BH783" s="76">
        <f t="shared" ca="1" si="728"/>
        <v>-2588.6418971849698</v>
      </c>
      <c r="BI783" s="76">
        <f t="shared" ca="1" si="728"/>
        <v>-2592.3973367152498</v>
      </c>
      <c r="BJ783" s="76">
        <f t="shared" ca="1" si="728"/>
        <v>-2595.7955400602114</v>
      </c>
      <c r="BK783" s="76">
        <f t="shared" ca="1" si="728"/>
        <v>-2598.8704893119839</v>
      </c>
      <c r="BL783" s="76">
        <f t="shared" ca="1" si="728"/>
        <v>-2601.6529340161815</v>
      </c>
      <c r="BM783" s="76">
        <f t="shared" ca="1" si="728"/>
        <v>-2604.1706986678923</v>
      </c>
      <c r="BN783" s="76">
        <f t="shared" ca="1" si="728"/>
        <v>-2606.4489609571087</v>
      </c>
      <c r="BO783" s="76">
        <f t="shared" ca="1" si="728"/>
        <v>-2608.5105035460638</v>
      </c>
      <c r="BP783" s="76">
        <f t="shared" ca="1" si="728"/>
        <v>-2610.3759418962445</v>
      </c>
      <c r="BQ783" s="76">
        <f t="shared" ca="1" si="728"/>
        <v>-2612.0639304233641</v>
      </c>
      <c r="BR783" s="76">
        <f t="shared" ca="1" si="728"/>
        <v>-2613.5913490418416</v>
      </c>
      <c r="BS783" s="76">
        <f t="shared" ca="1" si="728"/>
        <v>-2614.9734719642365</v>
      </c>
      <c r="BT783" s="76">
        <f t="shared" ca="1" si="728"/>
        <v>-2616.2241204436382</v>
      </c>
      <c r="BU783" s="76">
        <f t="shared" ca="1" si="728"/>
        <v>-2617.3558009864373</v>
      </c>
      <c r="BV783" s="76">
        <f t="shared" ca="1" si="728"/>
        <v>-2618.3798304176025</v>
      </c>
      <c r="BW783" s="76">
        <f t="shared" ca="1" si="728"/>
        <v>-2619.3064490491279</v>
      </c>
      <c r="BX783" s="76">
        <f t="shared" ca="1" si="728"/>
        <v>-2620.1449230833296</v>
      </c>
      <c r="BY783" s="76">
        <f t="shared" ca="1" si="728"/>
        <v>-2620.9036372750279</v>
      </c>
      <c r="BZ783" s="76">
        <f t="shared" ca="1" si="728"/>
        <v>-2621.5901787792409</v>
      </c>
      <c r="CA783" s="76">
        <f t="shared" ca="1" si="728"/>
        <v>-2622.2114130228661</v>
      </c>
      <c r="CB783" s="76">
        <f t="shared" ca="1" si="728"/>
        <v>-2622.7735523590659</v>
      </c>
      <c r="CC783" s="76">
        <f t="shared" ca="1" si="728"/>
        <v>-2623.2822181909096</v>
      </c>
      <c r="CD783" s="76">
        <f t="shared" ca="1" si="728"/>
        <v>-2623.7424971854994</v>
      </c>
      <c r="CE783" s="76">
        <f t="shared" ref="CE783:CK783" ca="1" si="729">-+SUM(CE780:CE781)*CE782</f>
        <v>-2624.1589921407285</v>
      </c>
      <c r="CF783" s="76">
        <f t="shared" ca="1" si="729"/>
        <v>-2624.5358680133418</v>
      </c>
      <c r="CG783" s="76">
        <f t="shared" ca="1" si="729"/>
        <v>-2624.876893568573</v>
      </c>
      <c r="CH783" s="76">
        <f t="shared" ca="1" si="729"/>
        <v>-2625.1854790678626</v>
      </c>
      <c r="CI783" s="76">
        <f t="shared" ca="1" si="729"/>
        <v>-2625.4647103715324</v>
      </c>
      <c r="CJ783" s="76">
        <f t="shared" ca="1" si="729"/>
        <v>-2625.7173797974406</v>
      </c>
      <c r="CK783" s="76">
        <f t="shared" ca="1" si="729"/>
        <v>-2625.9460140442088</v>
      </c>
      <c r="CL783" s="76">
        <f t="shared" ref="CL783" ca="1" si="730">-+SUM(CL780:CL781)*CL782</f>
        <v>-2626.1528994582532</v>
      </c>
    </row>
    <row r="784" spans="2:90" x14ac:dyDescent="0.4">
      <c r="B784" s="154" t="s">
        <v>825</v>
      </c>
      <c r="D784" t="s">
        <v>826</v>
      </c>
      <c r="E784" s="8" t="str">
        <f t="shared" si="724"/>
        <v>784 SUBFREE-PV</v>
      </c>
      <c r="K784" s="34">
        <f t="shared" ca="1" si="725"/>
        <v>703.55450114461655</v>
      </c>
      <c r="L784" s="34">
        <f t="shared" ca="1" si="725"/>
        <v>1313.7030669155113</v>
      </c>
      <c r="M784" s="34">
        <f t="shared" ca="1" si="725"/>
        <v>1497.5678993890963</v>
      </c>
      <c r="N784" s="34">
        <f t="shared" ca="1" si="725"/>
        <v>1552.9745306868806</v>
      </c>
      <c r="O784" s="34">
        <f t="shared" ca="1" si="725"/>
        <v>1569.6710068453081</v>
      </c>
      <c r="P784" s="34">
        <f t="shared" ca="1" si="725"/>
        <v>1574.7023958610139</v>
      </c>
      <c r="R784" s="15"/>
      <c r="S784" s="76">
        <f t="shared" ref="S784" ca="1" si="731">-S794</f>
        <v>12.5</v>
      </c>
      <c r="T784" s="76">
        <f t="shared" ref="T784:AX784" ca="1" si="732">-T794</f>
        <v>23.810937500000001</v>
      </c>
      <c r="U784" s="76">
        <f t="shared" ca="1" si="732"/>
        <v>34.045922070312507</v>
      </c>
      <c r="V784" s="76">
        <f t="shared" ca="1" si="732"/>
        <v>43.307303733374034</v>
      </c>
      <c r="W784" s="76">
        <f t="shared" ca="1" si="732"/>
        <v>51.687696465736828</v>
      </c>
      <c r="X784" s="76">
        <f t="shared" ca="1" si="732"/>
        <v>59.270904339433621</v>
      </c>
      <c r="Y784" s="76">
        <f t="shared" ca="1" si="732"/>
        <v>66.132759564145005</v>
      </c>
      <c r="Z784" s="76">
        <f t="shared" ca="1" si="732"/>
        <v>72.341880810605701</v>
      </c>
      <c r="AA784" s="76">
        <f t="shared" ca="1" si="732"/>
        <v>77.960359398496848</v>
      </c>
      <c r="AB784" s="76">
        <f t="shared" ca="1" si="732"/>
        <v>83.044380210714849</v>
      </c>
      <c r="AC784" s="76">
        <f t="shared" ca="1" si="732"/>
        <v>87.644783543170604</v>
      </c>
      <c r="AD784" s="76">
        <f t="shared" ca="1" si="732"/>
        <v>91.807573508626504</v>
      </c>
      <c r="AE784" s="76">
        <f t="shared" ca="1" si="732"/>
        <v>95.574378078618395</v>
      </c>
      <c r="AF784" s="76">
        <f t="shared" ca="1" si="732"/>
        <v>98.982865363889843</v>
      </c>
      <c r="AG784" s="76">
        <f t="shared" ca="1" si="732"/>
        <v>102.06712029614982</v>
      </c>
      <c r="AH784" s="76">
        <f t="shared" ca="1" si="732"/>
        <v>104.85798547797856</v>
      </c>
      <c r="AI784" s="76">
        <f t="shared" ca="1" si="732"/>
        <v>107.38336960938587</v>
      </c>
      <c r="AJ784" s="76">
        <f t="shared" ca="1" si="732"/>
        <v>109.66852657529306</v>
      </c>
      <c r="AK784" s="76">
        <f t="shared" ca="1" si="732"/>
        <v>111.73630798481827</v>
      </c>
      <c r="AL784" s="76">
        <f t="shared" ca="1" si="732"/>
        <v>113.60739168776243</v>
      </c>
      <c r="AM784" s="76">
        <f t="shared" ca="1" si="732"/>
        <v>115.30048855346405</v>
      </c>
      <c r="AN784" s="76">
        <f t="shared" ca="1" si="732"/>
        <v>116.83252957981577</v>
      </c>
      <c r="AO784" s="76">
        <f t="shared" ca="1" si="732"/>
        <v>118.21883520353579</v>
      </c>
      <c r="AP784" s="76">
        <f t="shared" ca="1" si="732"/>
        <v>119.47326850479945</v>
      </c>
      <c r="AQ784" s="76">
        <f t="shared" ca="1" si="732"/>
        <v>120.60837383828039</v>
      </c>
      <c r="AR784" s="76">
        <f t="shared" ca="1" si="732"/>
        <v>121.63550227691397</v>
      </c>
      <c r="AS784" s="76">
        <f t="shared" ca="1" si="732"/>
        <v>122.56492512282253</v>
      </c>
      <c r="AT784" s="76">
        <f t="shared" ca="1" si="732"/>
        <v>123.40593662051407</v>
      </c>
      <c r="AU784" s="76">
        <f t="shared" ca="1" si="732"/>
        <v>124.16694689948764</v>
      </c>
      <c r="AV784" s="76">
        <f t="shared" ca="1" si="732"/>
        <v>124.85556607567388</v>
      </c>
      <c r="AW784" s="76">
        <f t="shared" ca="1" si="732"/>
        <v>125.47868035272541</v>
      </c>
      <c r="AX784" s="76">
        <f t="shared" ca="1" si="732"/>
        <v>126.0425208841724</v>
      </c>
      <c r="AY784" s="76">
        <f t="shared" ref="AY784:CD784" ca="1" si="733">-AY794</f>
        <v>126.5527260850655</v>
      </c>
      <c r="AZ784" s="76">
        <f t="shared" ca="1" si="733"/>
        <v>127.01439801622365</v>
      </c>
      <c r="BA784" s="76">
        <f t="shared" ca="1" si="733"/>
        <v>127.43215340493039</v>
      </c>
      <c r="BB784" s="76">
        <f t="shared" ca="1" si="733"/>
        <v>127.81016981228639</v>
      </c>
      <c r="BC784" s="76">
        <f t="shared" ca="1" si="733"/>
        <v>128.15222740889263</v>
      </c>
      <c r="BD784" s="76">
        <f t="shared" ca="1" si="733"/>
        <v>128.46174677662174</v>
      </c>
      <c r="BE784" s="76">
        <f t="shared" ca="1" si="733"/>
        <v>128.74182311449559</v>
      </c>
      <c r="BF784" s="76">
        <f t="shared" ca="1" si="733"/>
        <v>128.99525719072923</v>
      </c>
      <c r="BG784" s="76">
        <f t="shared" ca="1" si="733"/>
        <v>129.2245833504611</v>
      </c>
      <c r="BH784" s="76">
        <f t="shared" ca="1" si="733"/>
        <v>129.43209485924851</v>
      </c>
      <c r="BI784" s="76">
        <f t="shared" ca="1" si="733"/>
        <v>129.61986683576251</v>
      </c>
      <c r="BJ784" s="76">
        <f t="shared" ca="1" si="733"/>
        <v>129.78977700301058</v>
      </c>
      <c r="BK784" s="76">
        <f t="shared" ca="1" si="733"/>
        <v>129.94352446559921</v>
      </c>
      <c r="BL784" s="76">
        <f t="shared" ca="1" si="733"/>
        <v>130.08264670080908</v>
      </c>
      <c r="BM784" s="76">
        <f t="shared" ca="1" si="733"/>
        <v>130.20853493339462</v>
      </c>
      <c r="BN784" s="76">
        <f t="shared" ca="1" si="733"/>
        <v>130.32244804785543</v>
      </c>
      <c r="BO784" s="76">
        <f t="shared" ca="1" si="733"/>
        <v>130.4255251773032</v>
      </c>
      <c r="BP784" s="76">
        <f t="shared" ca="1" si="733"/>
        <v>130.51879709481224</v>
      </c>
      <c r="BQ784" s="76">
        <f t="shared" ca="1" si="733"/>
        <v>130.6031965211682</v>
      </c>
      <c r="BR784" s="76">
        <f t="shared" ca="1" si="733"/>
        <v>130.67956745209207</v>
      </c>
      <c r="BS784" s="76">
        <f t="shared" ca="1" si="733"/>
        <v>130.74867359821184</v>
      </c>
      <c r="BT784" s="76">
        <f t="shared" ca="1" si="733"/>
        <v>130.81120602218192</v>
      </c>
      <c r="BU784" s="76">
        <f t="shared" ca="1" si="733"/>
        <v>130.86779004932188</v>
      </c>
      <c r="BV784" s="76">
        <f t="shared" ca="1" si="733"/>
        <v>130.91899152088013</v>
      </c>
      <c r="BW784" s="76">
        <f t="shared" ca="1" si="733"/>
        <v>130.96532245245641</v>
      </c>
      <c r="BX784" s="76">
        <f t="shared" ca="1" si="733"/>
        <v>131.00724615416649</v>
      </c>
      <c r="BY784" s="76">
        <f t="shared" ca="1" si="733"/>
        <v>131.0451818637514</v>
      </c>
      <c r="BZ784" s="76">
        <f t="shared" ca="1" si="733"/>
        <v>131.07950893896205</v>
      </c>
      <c r="CA784" s="76">
        <f t="shared" ca="1" si="733"/>
        <v>131.11057065114332</v>
      </c>
      <c r="CB784" s="76">
        <f t="shared" ca="1" si="733"/>
        <v>131.13867761795331</v>
      </c>
      <c r="CC784" s="76">
        <f t="shared" ca="1" si="733"/>
        <v>131.16411090954549</v>
      </c>
      <c r="CD784" s="76">
        <f t="shared" ca="1" si="733"/>
        <v>131.18712485927497</v>
      </c>
      <c r="CE784" s="76">
        <f t="shared" ref="CE784:CK784" ca="1" si="734">-CE794</f>
        <v>131.20794960703643</v>
      </c>
      <c r="CF784" s="76">
        <f t="shared" ca="1" si="734"/>
        <v>131.22679340066711</v>
      </c>
      <c r="CG784" s="76">
        <f t="shared" ca="1" si="734"/>
        <v>131.24384467842864</v>
      </c>
      <c r="CH784" s="76">
        <f t="shared" ca="1" si="734"/>
        <v>131.25927395339315</v>
      </c>
      <c r="CI784" s="76">
        <f t="shared" ca="1" si="734"/>
        <v>131.27323551857663</v>
      </c>
      <c r="CJ784" s="76">
        <f t="shared" ca="1" si="734"/>
        <v>131.28586898987203</v>
      </c>
      <c r="CK784" s="76">
        <f t="shared" ca="1" si="734"/>
        <v>131.29730070221044</v>
      </c>
      <c r="CL784" s="76">
        <f t="shared" ref="CL784" ca="1" si="735">-CL794</f>
        <v>131.30764497291267</v>
      </c>
    </row>
    <row r="785" spans="2:90" x14ac:dyDescent="0.4">
      <c r="B785" s="141" t="s">
        <v>73</v>
      </c>
      <c r="D785" t="s">
        <v>826</v>
      </c>
      <c r="E785" s="8" t="str">
        <f t="shared" si="724"/>
        <v>785 SUBFREE-PV</v>
      </c>
      <c r="G785" t="str">
        <f>E785</f>
        <v>785 SUBFREE-PV</v>
      </c>
      <c r="H785" s="12"/>
      <c r="I785" s="60"/>
      <c r="J785" s="60"/>
      <c r="K785" s="16">
        <v>0.05</v>
      </c>
      <c r="L785" s="16">
        <v>0.05</v>
      </c>
      <c r="M785" s="16">
        <v>0.05</v>
      </c>
      <c r="N785" s="16">
        <v>0.05</v>
      </c>
      <c r="O785" s="16">
        <v>0.05</v>
      </c>
      <c r="P785" s="16">
        <v>0.05</v>
      </c>
      <c r="R785" s="20"/>
      <c r="S785" s="146" cm="1">
        <f t="array" ref="S785">INDEX($K:$P,ROW(),MATCH(S$3,$K$2:$P$2,0))</f>
        <v>0.05</v>
      </c>
      <c r="T785" s="146" cm="1">
        <f t="array" ref="T785">INDEX($K:$P,ROW(),MATCH(T$3,$K$2:$P$2,0))</f>
        <v>0.05</v>
      </c>
      <c r="U785" s="146" cm="1">
        <f t="array" ref="U785">INDEX($K:$P,ROW(),MATCH(U$3,$K$2:$P$2,0))</f>
        <v>0.05</v>
      </c>
      <c r="V785" s="146" cm="1">
        <f t="array" ref="V785">INDEX($K:$P,ROW(),MATCH(V$3,$K$2:$P$2,0))</f>
        <v>0.05</v>
      </c>
      <c r="W785" s="146" cm="1">
        <f t="array" ref="W785">INDEX($K:$P,ROW(),MATCH(W$3,$K$2:$P$2,0))</f>
        <v>0.05</v>
      </c>
      <c r="X785" s="146" cm="1">
        <f t="array" ref="X785">INDEX($K:$P,ROW(),MATCH(X$3,$K$2:$P$2,0))</f>
        <v>0.05</v>
      </c>
      <c r="Y785" s="146" cm="1">
        <f t="array" ref="Y785">INDEX($K:$P,ROW(),MATCH(Y$3,$K$2:$P$2,0))</f>
        <v>0.05</v>
      </c>
      <c r="Z785" s="146" cm="1">
        <f t="array" ref="Z785">INDEX($K:$P,ROW(),MATCH(Z$3,$K$2:$P$2,0))</f>
        <v>0.05</v>
      </c>
      <c r="AA785" s="146" cm="1">
        <f t="array" ref="AA785">INDEX($K:$P,ROW(),MATCH(AA$3,$K$2:$P$2,0))</f>
        <v>0.05</v>
      </c>
      <c r="AB785" s="146" cm="1">
        <f t="array" ref="AB785">INDEX($K:$P,ROW(),MATCH(AB$3,$K$2:$P$2,0))</f>
        <v>0.05</v>
      </c>
      <c r="AC785" s="146" cm="1">
        <f t="array" ref="AC785">INDEX($K:$P,ROW(),MATCH(AC$3,$K$2:$P$2,0))</f>
        <v>0.05</v>
      </c>
      <c r="AD785" s="146" cm="1">
        <f t="array" ref="AD785">INDEX($K:$P,ROW(),MATCH(AD$3,$K$2:$P$2,0))</f>
        <v>0.05</v>
      </c>
      <c r="AE785" s="146" cm="1">
        <f t="array" ref="AE785">INDEX($K:$P,ROW(),MATCH(AE$3,$K$2:$P$2,0))</f>
        <v>0.05</v>
      </c>
      <c r="AF785" s="146" cm="1">
        <f t="array" ref="AF785">INDEX($K:$P,ROW(),MATCH(AF$3,$K$2:$P$2,0))</f>
        <v>0.05</v>
      </c>
      <c r="AG785" s="146" cm="1">
        <f t="array" ref="AG785">INDEX($K:$P,ROW(),MATCH(AG$3,$K$2:$P$2,0))</f>
        <v>0.05</v>
      </c>
      <c r="AH785" s="146" cm="1">
        <f t="array" ref="AH785">INDEX($K:$P,ROW(),MATCH(AH$3,$K$2:$P$2,0))</f>
        <v>0.05</v>
      </c>
      <c r="AI785" s="146" cm="1">
        <f t="array" ref="AI785">INDEX($K:$P,ROW(),MATCH(AI$3,$K$2:$P$2,0))</f>
        <v>0.05</v>
      </c>
      <c r="AJ785" s="146" cm="1">
        <f t="array" ref="AJ785">INDEX($K:$P,ROW(),MATCH(AJ$3,$K$2:$P$2,0))</f>
        <v>0.05</v>
      </c>
      <c r="AK785" s="146" cm="1">
        <f t="array" ref="AK785">INDEX($K:$P,ROW(),MATCH(AK$3,$K$2:$P$2,0))</f>
        <v>0.05</v>
      </c>
      <c r="AL785" s="146" cm="1">
        <f t="array" ref="AL785">INDEX($K:$P,ROW(),MATCH(AL$3,$K$2:$P$2,0))</f>
        <v>0.05</v>
      </c>
      <c r="AM785" s="146" cm="1">
        <f t="array" ref="AM785">INDEX($K:$P,ROW(),MATCH(AM$3,$K$2:$P$2,0))</f>
        <v>0.05</v>
      </c>
      <c r="AN785" s="146" cm="1">
        <f t="array" ref="AN785">INDEX($K:$P,ROW(),MATCH(AN$3,$K$2:$P$2,0))</f>
        <v>0.05</v>
      </c>
      <c r="AO785" s="146" cm="1">
        <f t="array" ref="AO785">INDEX($K:$P,ROW(),MATCH(AO$3,$K$2:$P$2,0))</f>
        <v>0.05</v>
      </c>
      <c r="AP785" s="146" cm="1">
        <f t="array" ref="AP785">INDEX($K:$P,ROW(),MATCH(AP$3,$K$2:$P$2,0))</f>
        <v>0.05</v>
      </c>
      <c r="AQ785" s="146" cm="1">
        <f t="array" ref="AQ785">INDEX($K:$P,ROW(),MATCH(AQ$3,$K$2:$P$2,0))</f>
        <v>0.05</v>
      </c>
      <c r="AR785" s="146" cm="1">
        <f t="array" ref="AR785">INDEX($K:$P,ROW(),MATCH(AR$3,$K$2:$P$2,0))</f>
        <v>0.05</v>
      </c>
      <c r="AS785" s="146" cm="1">
        <f t="array" ref="AS785">INDEX($K:$P,ROW(),MATCH(AS$3,$K$2:$P$2,0))</f>
        <v>0.05</v>
      </c>
      <c r="AT785" s="146" cm="1">
        <f t="array" ref="AT785">INDEX($K:$P,ROW(),MATCH(AT$3,$K$2:$P$2,0))</f>
        <v>0.05</v>
      </c>
      <c r="AU785" s="146" cm="1">
        <f t="array" ref="AU785">INDEX($K:$P,ROW(),MATCH(AU$3,$K$2:$P$2,0))</f>
        <v>0.05</v>
      </c>
      <c r="AV785" s="146" cm="1">
        <f t="array" ref="AV785">INDEX($K:$P,ROW(),MATCH(AV$3,$K$2:$P$2,0))</f>
        <v>0.05</v>
      </c>
      <c r="AW785" s="146" cm="1">
        <f t="array" ref="AW785">INDEX($K:$P,ROW(),MATCH(AW$3,$K$2:$P$2,0))</f>
        <v>0.05</v>
      </c>
      <c r="AX785" s="146" cm="1">
        <f t="array" ref="AX785">INDEX($K:$P,ROW(),MATCH(AX$3,$K$2:$P$2,0))</f>
        <v>0.05</v>
      </c>
      <c r="AY785" s="146" cm="1">
        <f t="array" ref="AY785">INDEX($K:$P,ROW(),MATCH(AY$3,$K$2:$P$2,0))</f>
        <v>0.05</v>
      </c>
      <c r="AZ785" s="146" cm="1">
        <f t="array" ref="AZ785">INDEX($K:$P,ROW(),MATCH(AZ$3,$K$2:$P$2,0))</f>
        <v>0.05</v>
      </c>
      <c r="BA785" s="146" cm="1">
        <f t="array" ref="BA785">INDEX($K:$P,ROW(),MATCH(BA$3,$K$2:$P$2,0))</f>
        <v>0.05</v>
      </c>
      <c r="BB785" s="146" cm="1">
        <f t="array" ref="BB785">INDEX($K:$P,ROW(),MATCH(BB$3,$K$2:$P$2,0))</f>
        <v>0.05</v>
      </c>
      <c r="BC785" s="146" cm="1">
        <f t="array" ref="BC785">INDEX($K:$P,ROW(),MATCH(BC$3,$K$2:$P$2,0))</f>
        <v>0.05</v>
      </c>
      <c r="BD785" s="146" cm="1">
        <f t="array" ref="BD785">INDEX($K:$P,ROW(),MATCH(BD$3,$K$2:$P$2,0))</f>
        <v>0.05</v>
      </c>
      <c r="BE785" s="146" cm="1">
        <f t="array" ref="BE785">INDEX($K:$P,ROW(),MATCH(BE$3,$K$2:$P$2,0))</f>
        <v>0.05</v>
      </c>
      <c r="BF785" s="146" cm="1">
        <f t="array" ref="BF785">INDEX($K:$P,ROW(),MATCH(BF$3,$K$2:$P$2,0))</f>
        <v>0.05</v>
      </c>
      <c r="BG785" s="146" cm="1">
        <f t="array" ref="BG785">INDEX($K:$P,ROW(),MATCH(BG$3,$K$2:$P$2,0))</f>
        <v>0.05</v>
      </c>
      <c r="BH785" s="146" cm="1">
        <f t="array" ref="BH785">INDEX($K:$P,ROW(),MATCH(BH$3,$K$2:$P$2,0))</f>
        <v>0.05</v>
      </c>
      <c r="BI785" s="146" cm="1">
        <f t="array" ref="BI785">INDEX($K:$P,ROW(),MATCH(BI$3,$K$2:$P$2,0))</f>
        <v>0.05</v>
      </c>
      <c r="BJ785" s="146" cm="1">
        <f t="array" ref="BJ785">INDEX($K:$P,ROW(),MATCH(BJ$3,$K$2:$P$2,0))</f>
        <v>0.05</v>
      </c>
      <c r="BK785" s="146" cm="1">
        <f t="array" ref="BK785">INDEX($K:$P,ROW(),MATCH(BK$3,$K$2:$P$2,0))</f>
        <v>0.05</v>
      </c>
      <c r="BL785" s="146" cm="1">
        <f t="array" ref="BL785">INDEX($K:$P,ROW(),MATCH(BL$3,$K$2:$P$2,0))</f>
        <v>0.05</v>
      </c>
      <c r="BM785" s="146" cm="1">
        <f t="array" ref="BM785">INDEX($K:$P,ROW(),MATCH(BM$3,$K$2:$P$2,0))</f>
        <v>0.05</v>
      </c>
      <c r="BN785" s="146" cm="1">
        <f t="array" ref="BN785">INDEX($K:$P,ROW(),MATCH(BN$3,$K$2:$P$2,0))</f>
        <v>0.05</v>
      </c>
      <c r="BO785" s="146" cm="1">
        <f t="array" ref="BO785">INDEX($K:$P,ROW(),MATCH(BO$3,$K$2:$P$2,0))</f>
        <v>0.05</v>
      </c>
      <c r="BP785" s="146" cm="1">
        <f t="array" ref="BP785">INDEX($K:$P,ROW(),MATCH(BP$3,$K$2:$P$2,0))</f>
        <v>0.05</v>
      </c>
      <c r="BQ785" s="146" cm="1">
        <f t="array" ref="BQ785">INDEX($K:$P,ROW(),MATCH(BQ$3,$K$2:$P$2,0))</f>
        <v>0.05</v>
      </c>
      <c r="BR785" s="146" cm="1">
        <f t="array" ref="BR785">INDEX($K:$P,ROW(),MATCH(BR$3,$K$2:$P$2,0))</f>
        <v>0.05</v>
      </c>
      <c r="BS785" s="146" cm="1">
        <f t="array" ref="BS785">INDEX($K:$P,ROW(),MATCH(BS$3,$K$2:$P$2,0))</f>
        <v>0.05</v>
      </c>
      <c r="BT785" s="146" cm="1">
        <f t="array" ref="BT785">INDEX($K:$P,ROW(),MATCH(BT$3,$K$2:$P$2,0))</f>
        <v>0.05</v>
      </c>
      <c r="BU785" s="146" cm="1">
        <f t="array" ref="BU785">INDEX($K:$P,ROW(),MATCH(BU$3,$K$2:$P$2,0))</f>
        <v>0.05</v>
      </c>
      <c r="BV785" s="146" cm="1">
        <f t="array" ref="BV785">INDEX($K:$P,ROW(),MATCH(BV$3,$K$2:$P$2,0))</f>
        <v>0.05</v>
      </c>
      <c r="BW785" s="146" cm="1">
        <f t="array" ref="BW785">INDEX($K:$P,ROW(),MATCH(BW$3,$K$2:$P$2,0))</f>
        <v>0.05</v>
      </c>
      <c r="BX785" s="146" cm="1">
        <f t="array" ref="BX785">INDEX($K:$P,ROW(),MATCH(BX$3,$K$2:$P$2,0))</f>
        <v>0.05</v>
      </c>
      <c r="BY785" s="146" cm="1">
        <f t="array" ref="BY785">INDEX($K:$P,ROW(),MATCH(BY$3,$K$2:$P$2,0))</f>
        <v>0.05</v>
      </c>
      <c r="BZ785" s="146" cm="1">
        <f t="array" ref="BZ785">INDEX($K:$P,ROW(),MATCH(BZ$3,$K$2:$P$2,0))</f>
        <v>0.05</v>
      </c>
      <c r="CA785" s="146" cm="1">
        <f t="array" ref="CA785">INDEX($K:$P,ROW(),MATCH(CA$3,$K$2:$P$2,0))</f>
        <v>0.05</v>
      </c>
      <c r="CB785" s="146" cm="1">
        <f t="array" ref="CB785">INDEX($K:$P,ROW(),MATCH(CB$3,$K$2:$P$2,0))</f>
        <v>0.05</v>
      </c>
      <c r="CC785" s="146" cm="1">
        <f t="array" ref="CC785">INDEX($K:$P,ROW(),MATCH(CC$3,$K$2:$P$2,0))</f>
        <v>0.05</v>
      </c>
      <c r="CD785" s="146" cm="1">
        <f t="array" ref="CD785">INDEX($K:$P,ROW(),MATCH(CD$3,$K$2:$P$2,0))</f>
        <v>0.05</v>
      </c>
      <c r="CE785" s="146" cm="1">
        <f t="array" ref="CE785">INDEX($K:$P,ROW(),MATCH(CE$3,$K$2:$P$2,0))</f>
        <v>0.05</v>
      </c>
      <c r="CF785" s="146" cm="1">
        <f t="array" ref="CF785">INDEX($K:$P,ROW(),MATCH(CF$3,$K$2:$P$2,0))</f>
        <v>0.05</v>
      </c>
      <c r="CG785" s="146" cm="1">
        <f t="array" ref="CG785">INDEX($K:$P,ROW(),MATCH(CG$3,$K$2:$P$2,0))</f>
        <v>0.05</v>
      </c>
      <c r="CH785" s="146" cm="1">
        <f t="array" ref="CH785">INDEX($K:$P,ROW(),MATCH(CH$3,$K$2:$P$2,0))</f>
        <v>0.05</v>
      </c>
      <c r="CI785" s="146" cm="1">
        <f t="array" ref="CI785">INDEX($K:$P,ROW(),MATCH(CI$3,$K$2:$P$2,0))</f>
        <v>0.05</v>
      </c>
      <c r="CJ785" s="146" cm="1">
        <f t="array" ref="CJ785">INDEX($K:$P,ROW(),MATCH(CJ$3,$K$2:$P$2,0))</f>
        <v>0.05</v>
      </c>
      <c r="CK785" s="146" cm="1">
        <f t="array" ref="CK785">INDEX($K:$P,ROW(),MATCH(CK$3,$K$2:$P$2,0))</f>
        <v>0.05</v>
      </c>
      <c r="CL785" s="146" cm="1">
        <f t="array" ref="CL785">INDEX($K:$P,ROW(),MATCH(CL$3,$K$2:$P$2,0))</f>
        <v>0.05</v>
      </c>
    </row>
    <row r="786" spans="2:90" x14ac:dyDescent="0.4">
      <c r="B786" s="154" t="s">
        <v>74</v>
      </c>
      <c r="D786" t="s">
        <v>826</v>
      </c>
      <c r="E786" s="8" t="str">
        <f t="shared" si="724"/>
        <v>786 SUBFREE-PV</v>
      </c>
      <c r="K786" s="34">
        <f t="shared" ref="K786:P786" ca="1" si="736">SUMIF($3:$3,K$2,786:786)</f>
        <v>-13402.713246804942</v>
      </c>
      <c r="L786" s="34">
        <f t="shared" ca="1" si="736"/>
        <v>-25026.043424740485</v>
      </c>
      <c r="M786" s="34">
        <f t="shared" ca="1" si="736"/>
        <v>-28528.668483362278</v>
      </c>
      <c r="N786" s="34">
        <f t="shared" ca="1" si="736"/>
        <v>-29584.164809585069</v>
      </c>
      <c r="O786" s="34">
        <f t="shared" ca="1" si="736"/>
        <v>-29902.232680403111</v>
      </c>
      <c r="P786" s="34">
        <f t="shared" ca="1" si="736"/>
        <v>-29998.080641152323</v>
      </c>
      <c r="R786" s="15"/>
      <c r="S786" s="76">
        <f t="shared" ref="S786" ca="1" si="737">-SUM(S783,S781,S780,S784)*S785</f>
        <v>-238.125</v>
      </c>
      <c r="T786" s="76">
        <f t="shared" ref="T786:AX786" ca="1" si="738">-SUM(T783,T781,T780,T784)*T785</f>
        <v>-453.59835937500003</v>
      </c>
      <c r="U786" s="76">
        <f t="shared" ca="1" si="738"/>
        <v>-648.57481543945312</v>
      </c>
      <c r="V786" s="76">
        <f t="shared" ca="1" si="738"/>
        <v>-825.00413612077523</v>
      </c>
      <c r="W786" s="76">
        <f t="shared" ca="1" si="738"/>
        <v>-984.65061767228656</v>
      </c>
      <c r="X786" s="76">
        <f t="shared" ca="1" si="738"/>
        <v>-1129.1107276662103</v>
      </c>
      <c r="Y786" s="76">
        <f t="shared" ca="1" si="738"/>
        <v>-1259.8290696969623</v>
      </c>
      <c r="Z786" s="76">
        <f t="shared" ca="1" si="738"/>
        <v>-1378.1128294420387</v>
      </c>
      <c r="AA786" s="76">
        <f t="shared" ca="1" si="738"/>
        <v>-1485.144846541365</v>
      </c>
      <c r="AB786" s="76">
        <f t="shared" ca="1" si="738"/>
        <v>-1581.9954430141177</v>
      </c>
      <c r="AC786" s="76">
        <f t="shared" ca="1" si="738"/>
        <v>-1669.6331264973996</v>
      </c>
      <c r="AD786" s="76">
        <f t="shared" ca="1" si="738"/>
        <v>-1748.9342753393348</v>
      </c>
      <c r="AE786" s="76">
        <f t="shared" ca="1" si="738"/>
        <v>-1820.6919023976807</v>
      </c>
      <c r="AF786" s="76">
        <f t="shared" ca="1" si="738"/>
        <v>-1885.6235851821014</v>
      </c>
      <c r="AG786" s="76">
        <f t="shared" ca="1" si="738"/>
        <v>-1944.3786416416542</v>
      </c>
      <c r="AH786" s="76">
        <f t="shared" ca="1" si="738"/>
        <v>-1997.5446233554919</v>
      </c>
      <c r="AI786" s="76">
        <f t="shared" ca="1" si="738"/>
        <v>-2045.653191058801</v>
      </c>
      <c r="AJ786" s="76">
        <f t="shared" ca="1" si="738"/>
        <v>-2089.1854312593323</v>
      </c>
      <c r="AK786" s="76">
        <f t="shared" ca="1" si="738"/>
        <v>-2128.5766671107881</v>
      </c>
      <c r="AL786" s="76">
        <f t="shared" ca="1" si="738"/>
        <v>-2164.2208116518746</v>
      </c>
      <c r="AM786" s="76">
        <f t="shared" ca="1" si="738"/>
        <v>-2196.4743069434899</v>
      </c>
      <c r="AN786" s="76">
        <f t="shared" ca="1" si="738"/>
        <v>-2225.6596884954902</v>
      </c>
      <c r="AO786" s="76">
        <f t="shared" ca="1" si="738"/>
        <v>-2252.0688106273569</v>
      </c>
      <c r="AP786" s="76">
        <f t="shared" ca="1" si="738"/>
        <v>-2275.9657650164295</v>
      </c>
      <c r="AQ786" s="76">
        <f t="shared" ca="1" si="738"/>
        <v>-2297.5895216192416</v>
      </c>
      <c r="AR786" s="76">
        <f t="shared" ca="1" si="738"/>
        <v>-2317.156318375211</v>
      </c>
      <c r="AS786" s="76">
        <f t="shared" ca="1" si="738"/>
        <v>-2334.8618235897693</v>
      </c>
      <c r="AT786" s="76">
        <f t="shared" ca="1" si="738"/>
        <v>-2350.8830926207925</v>
      </c>
      <c r="AU786" s="76">
        <f t="shared" ca="1" si="738"/>
        <v>-2365.3803384352391</v>
      </c>
      <c r="AV786" s="76">
        <f t="shared" ca="1" si="738"/>
        <v>-2378.4985337415874</v>
      </c>
      <c r="AW786" s="76">
        <f t="shared" ca="1" si="738"/>
        <v>-2390.368860719419</v>
      </c>
      <c r="AX786" s="76">
        <f t="shared" ca="1" si="738"/>
        <v>-2401.1100228434839</v>
      </c>
      <c r="AY786" s="76">
        <f t="shared" ref="AY786:CD786" ca="1" si="739">-SUM(AY783,AY781,AY780,AY784)*AY785</f>
        <v>-2410.8294319204974</v>
      </c>
      <c r="AZ786" s="76">
        <f t="shared" ca="1" si="739"/>
        <v>-2419.6242822090603</v>
      </c>
      <c r="BA786" s="76">
        <f t="shared" ca="1" si="739"/>
        <v>-2427.5825223639235</v>
      </c>
      <c r="BB786" s="76">
        <f t="shared" ca="1" si="739"/>
        <v>-2434.7837349240554</v>
      </c>
      <c r="BC786" s="76">
        <f t="shared" ca="1" si="739"/>
        <v>-2441.2999321394045</v>
      </c>
      <c r="BD786" s="76">
        <f t="shared" ca="1" si="739"/>
        <v>-2447.196276094644</v>
      </c>
      <c r="BE786" s="76">
        <f t="shared" ca="1" si="739"/>
        <v>-2452.5317303311413</v>
      </c>
      <c r="BF786" s="76">
        <f t="shared" ca="1" si="739"/>
        <v>-2457.3596494833914</v>
      </c>
      <c r="BG786" s="76">
        <f t="shared" ca="1" si="739"/>
        <v>-2461.7283128262843</v>
      </c>
      <c r="BH786" s="76">
        <f t="shared" ca="1" si="739"/>
        <v>-2465.6814070686837</v>
      </c>
      <c r="BI786" s="76">
        <f t="shared" ca="1" si="739"/>
        <v>-2469.2584632212752</v>
      </c>
      <c r="BJ786" s="76">
        <f t="shared" ca="1" si="739"/>
        <v>-2472.4952519073518</v>
      </c>
      <c r="BK786" s="76">
        <f t="shared" ca="1" si="739"/>
        <v>-2475.4241410696645</v>
      </c>
      <c r="BL786" s="76">
        <f t="shared" ca="1" si="739"/>
        <v>-2478.0744196504129</v>
      </c>
      <c r="BM786" s="76">
        <f t="shared" ca="1" si="739"/>
        <v>-2480.4725904811676</v>
      </c>
      <c r="BN786" s="76">
        <f t="shared" ca="1" si="739"/>
        <v>-2482.6426353116458</v>
      </c>
      <c r="BO786" s="76">
        <f t="shared" ca="1" si="739"/>
        <v>-2484.6062546276257</v>
      </c>
      <c r="BP786" s="76">
        <f t="shared" ca="1" si="739"/>
        <v>-2486.3830846561727</v>
      </c>
      <c r="BQ786" s="76">
        <f t="shared" ca="1" si="739"/>
        <v>-2487.9908937282544</v>
      </c>
      <c r="BR786" s="76">
        <f t="shared" ca="1" si="739"/>
        <v>-2489.4457599623543</v>
      </c>
      <c r="BS786" s="76">
        <f t="shared" ca="1" si="739"/>
        <v>-2490.762232045935</v>
      </c>
      <c r="BT786" s="76">
        <f t="shared" ca="1" si="739"/>
        <v>-2491.9534747225657</v>
      </c>
      <c r="BU786" s="76">
        <f t="shared" ca="1" si="739"/>
        <v>-2493.0314004395818</v>
      </c>
      <c r="BV786" s="76">
        <f t="shared" ca="1" si="739"/>
        <v>-2494.0067884727664</v>
      </c>
      <c r="BW786" s="76">
        <f t="shared" ca="1" si="739"/>
        <v>-2494.8893927192944</v>
      </c>
      <c r="BX786" s="76">
        <f t="shared" ca="1" si="739"/>
        <v>-2495.6880392368712</v>
      </c>
      <c r="BY786" s="76">
        <f t="shared" ca="1" si="739"/>
        <v>-2496.4107145044641</v>
      </c>
      <c r="BZ786" s="76">
        <f t="shared" ca="1" si="739"/>
        <v>-2497.0646452872274</v>
      </c>
      <c r="CA786" s="76">
        <f t="shared" ca="1" si="739"/>
        <v>-2497.6563709042803</v>
      </c>
      <c r="CB786" s="76">
        <f t="shared" ca="1" si="739"/>
        <v>-2498.1918086220103</v>
      </c>
      <c r="CC786" s="76">
        <f t="shared" ca="1" si="739"/>
        <v>-2498.6763128268412</v>
      </c>
      <c r="CD786" s="76">
        <f t="shared" ca="1" si="739"/>
        <v>-2499.1147285691877</v>
      </c>
      <c r="CE786" s="76">
        <f t="shared" ref="CE786:CK786" ca="1" si="740">-SUM(CE783,CE781,CE780,CE784)*CE785</f>
        <v>-2499.5114400140442</v>
      </c>
      <c r="CF786" s="76">
        <f t="shared" ca="1" si="740"/>
        <v>-2499.8704142827082</v>
      </c>
      <c r="CG786" s="76">
        <f t="shared" ca="1" si="740"/>
        <v>-2500.1952411240654</v>
      </c>
      <c r="CH786" s="76">
        <f t="shared" ca="1" si="740"/>
        <v>-2500.4891688121388</v>
      </c>
      <c r="CI786" s="76">
        <f t="shared" ca="1" si="740"/>
        <v>-2500.7551366288844</v>
      </c>
      <c r="CJ786" s="76">
        <f t="shared" ca="1" si="740"/>
        <v>-2500.995804257062</v>
      </c>
      <c r="CK786" s="76">
        <f t="shared" ca="1" si="740"/>
        <v>-2501.2135783771087</v>
      </c>
      <c r="CL786" s="76">
        <f t="shared" ref="CL786" ca="1" si="741">-SUM(CL783,CL781,CL780,CL784)*CL785</f>
        <v>-2501.4106367339864</v>
      </c>
    </row>
    <row r="787" spans="2:90" x14ac:dyDescent="0.4">
      <c r="B787" s="124" t="str">
        <f>"# of "&amp;B803&amp;"s - Free"</f>
        <v># of subscribers - Free</v>
      </c>
      <c r="C787" t="s">
        <v>80</v>
      </c>
      <c r="D787" t="s">
        <v>826</v>
      </c>
      <c r="E787" s="8" t="str">
        <f t="shared" si="724"/>
        <v>787 SUBFREE-PV</v>
      </c>
      <c r="H787" s="31"/>
      <c r="I787" s="73"/>
      <c r="J787" s="73"/>
      <c r="K787" s="116">
        <f t="shared" ref="K787:P787" ca="1" si="742">SUMIF($4:$4,K$2,787:787)</f>
        <v>33229.751231447357</v>
      </c>
      <c r="L787" s="116">
        <f t="shared" ca="1" si="742"/>
        <v>43243.349535312154</v>
      </c>
      <c r="M787" s="116">
        <f t="shared" ca="1" si="742"/>
        <v>46260.890963557045</v>
      </c>
      <c r="N787" s="116">
        <f t="shared" ca="1" si="742"/>
        <v>47170.210070921268</v>
      </c>
      <c r="O787" s="116">
        <f t="shared" ca="1" si="742"/>
        <v>47444.228260457319</v>
      </c>
      <c r="P787" s="116">
        <f t="shared" ca="1" si="742"/>
        <v>47526.802097945736</v>
      </c>
      <c r="R787" s="114"/>
      <c r="S787" s="147">
        <f t="shared" ref="S787" ca="1" si="743">S780+S781+S786+S783+S784</f>
        <v>4524.375</v>
      </c>
      <c r="T787" s="147">
        <f t="shared" ref="T787:AX787" ca="1" si="744">T780+T781+T786+T783+T784</f>
        <v>8618.3688281249997</v>
      </c>
      <c r="U787" s="147">
        <f t="shared" ca="1" si="744"/>
        <v>12322.92149334961</v>
      </c>
      <c r="V787" s="147">
        <f t="shared" ca="1" si="744"/>
        <v>15675.078586294729</v>
      </c>
      <c r="W787" s="147">
        <f t="shared" ca="1" si="744"/>
        <v>18708.361735773444</v>
      </c>
      <c r="X787" s="147">
        <f t="shared" ca="1" si="744"/>
        <v>21453.103825657996</v>
      </c>
      <c r="Y787" s="147">
        <f t="shared" ca="1" si="744"/>
        <v>23936.752324242279</v>
      </c>
      <c r="Z787" s="147">
        <f t="shared" ca="1" si="744"/>
        <v>26184.143759398736</v>
      </c>
      <c r="AA787" s="147">
        <f t="shared" ca="1" si="744"/>
        <v>28217.752084285934</v>
      </c>
      <c r="AB787" s="147">
        <f t="shared" ca="1" si="744"/>
        <v>30057.913417268235</v>
      </c>
      <c r="AC787" s="147">
        <f t="shared" ca="1" si="744"/>
        <v>31723.029403450601</v>
      </c>
      <c r="AD787" s="147">
        <f t="shared" ca="1" si="744"/>
        <v>33229.751231447357</v>
      </c>
      <c r="AE787" s="147">
        <f t="shared" ca="1" si="744"/>
        <v>34593.146145555933</v>
      </c>
      <c r="AF787" s="147">
        <f t="shared" ca="1" si="744"/>
        <v>35826.848118459922</v>
      </c>
      <c r="AG787" s="147">
        <f t="shared" ca="1" si="744"/>
        <v>36943.194191191425</v>
      </c>
      <c r="AH787" s="147">
        <f t="shared" ca="1" si="744"/>
        <v>37953.347843754345</v>
      </c>
      <c r="AI787" s="147">
        <f t="shared" ca="1" si="744"/>
        <v>38867.410630117214</v>
      </c>
      <c r="AJ787" s="147">
        <f t="shared" ca="1" si="744"/>
        <v>39694.523193927307</v>
      </c>
      <c r="AK787" s="147">
        <f t="shared" ca="1" si="744"/>
        <v>40442.956675104972</v>
      </c>
      <c r="AL787" s="147">
        <f t="shared" ca="1" si="744"/>
        <v>41120.195421385615</v>
      </c>
      <c r="AM787" s="147">
        <f t="shared" ca="1" si="744"/>
        <v>41733.011831926306</v>
      </c>
      <c r="AN787" s="147">
        <f t="shared" ca="1" si="744"/>
        <v>42287.534081414313</v>
      </c>
      <c r="AO787" s="147">
        <f t="shared" ca="1" si="744"/>
        <v>42789.307401919774</v>
      </c>
      <c r="AP787" s="147">
        <f t="shared" ca="1" si="744"/>
        <v>43243.349535312154</v>
      </c>
      <c r="AQ787" s="147">
        <f t="shared" ca="1" si="744"/>
        <v>43654.200910765583</v>
      </c>
      <c r="AR787" s="147">
        <f t="shared" ca="1" si="744"/>
        <v>44025.970049129006</v>
      </c>
      <c r="AS787" s="147">
        <f t="shared" ca="1" si="744"/>
        <v>44362.374648205616</v>
      </c>
      <c r="AT787" s="147">
        <f t="shared" ca="1" si="744"/>
        <v>44666.778759795052</v>
      </c>
      <c r="AU787" s="147">
        <f t="shared" ca="1" si="744"/>
        <v>44942.226430269548</v>
      </c>
      <c r="AV787" s="147">
        <f t="shared" ca="1" si="744"/>
        <v>45191.472141090162</v>
      </c>
      <c r="AW787" s="147">
        <f t="shared" ca="1" si="744"/>
        <v>45417.008353668956</v>
      </c>
      <c r="AX787" s="147">
        <f t="shared" ca="1" si="744"/>
        <v>45621.090434026199</v>
      </c>
      <c r="AY787" s="147">
        <f t="shared" ref="AY787:CD787" ca="1" si="745">AY780+AY781+AY786+AY783+AY784</f>
        <v>45805.759206489456</v>
      </c>
      <c r="AZ787" s="147">
        <f t="shared" ca="1" si="745"/>
        <v>45972.861361972151</v>
      </c>
      <c r="BA787" s="147">
        <f t="shared" ca="1" si="745"/>
        <v>46124.067924914547</v>
      </c>
      <c r="BB787" s="147">
        <f t="shared" ca="1" si="745"/>
        <v>46260.890963557045</v>
      </c>
      <c r="BC787" s="147">
        <f t="shared" ca="1" si="745"/>
        <v>46384.698710648685</v>
      </c>
      <c r="BD787" s="147">
        <f t="shared" ca="1" si="745"/>
        <v>46496.729245798233</v>
      </c>
      <c r="BE787" s="147">
        <f t="shared" ca="1" si="745"/>
        <v>46598.102876291683</v>
      </c>
      <c r="BF787" s="147">
        <f t="shared" ca="1" si="745"/>
        <v>46689.833340184436</v>
      </c>
      <c r="BG787" s="147">
        <f t="shared" ca="1" si="745"/>
        <v>46772.837943699393</v>
      </c>
      <c r="BH787" s="147">
        <f t="shared" ca="1" si="745"/>
        <v>46847.946734304991</v>
      </c>
      <c r="BI787" s="147">
        <f t="shared" ca="1" si="745"/>
        <v>46915.910801204227</v>
      </c>
      <c r="BJ787" s="147">
        <f t="shared" ca="1" si="745"/>
        <v>46977.409786239674</v>
      </c>
      <c r="BK787" s="147">
        <f t="shared" ca="1" si="745"/>
        <v>47033.058680323622</v>
      </c>
      <c r="BL787" s="147">
        <f t="shared" ca="1" si="745"/>
        <v>47083.413973357841</v>
      </c>
      <c r="BM787" s="147">
        <f t="shared" ca="1" si="745"/>
        <v>47128.979219142173</v>
      </c>
      <c r="BN787" s="147">
        <f t="shared" ca="1" si="745"/>
        <v>47170.210070921268</v>
      </c>
      <c r="BO787" s="147">
        <f t="shared" ca="1" si="745"/>
        <v>47207.518837924887</v>
      </c>
      <c r="BP787" s="147">
        <f t="shared" ca="1" si="745"/>
        <v>47241.278608467277</v>
      </c>
      <c r="BQ787" s="147">
        <f t="shared" ca="1" si="745"/>
        <v>47271.826980836828</v>
      </c>
      <c r="BR787" s="147">
        <f t="shared" ca="1" si="745"/>
        <v>47299.469439284723</v>
      </c>
      <c r="BS787" s="147">
        <f t="shared" ca="1" si="745"/>
        <v>47324.482408872762</v>
      </c>
      <c r="BT787" s="147">
        <f t="shared" ca="1" si="745"/>
        <v>47347.116019728746</v>
      </c>
      <c r="BU787" s="147">
        <f t="shared" ca="1" si="745"/>
        <v>47367.596608352047</v>
      </c>
      <c r="BV787" s="147">
        <f t="shared" ca="1" si="745"/>
        <v>47386.128980982554</v>
      </c>
      <c r="BW787" s="147">
        <f t="shared" ca="1" si="745"/>
        <v>47402.898461666591</v>
      </c>
      <c r="BX787" s="147">
        <f t="shared" ca="1" si="745"/>
        <v>47418.072745500554</v>
      </c>
      <c r="BY787" s="147">
        <f t="shared" ca="1" si="745"/>
        <v>47431.803575584818</v>
      </c>
      <c r="BZ787" s="147">
        <f t="shared" ca="1" si="745"/>
        <v>47444.228260457319</v>
      </c>
      <c r="CA787" s="147">
        <f t="shared" ca="1" si="745"/>
        <v>47455.471047181316</v>
      </c>
      <c r="CB787" s="147">
        <f t="shared" ca="1" si="745"/>
        <v>47465.644363818188</v>
      </c>
      <c r="CC787" s="147">
        <f t="shared" ca="1" si="745"/>
        <v>47474.849943709982</v>
      </c>
      <c r="CD787" s="147">
        <f t="shared" ca="1" si="745"/>
        <v>47483.17984281457</v>
      </c>
      <c r="CE787" s="147">
        <f t="shared" ref="CE787:CK787" ca="1" si="746">CE780+CE781+CE786+CE783+CE784</f>
        <v>47490.717360266834</v>
      </c>
      <c r="CF787" s="147">
        <f t="shared" ca="1" si="746"/>
        <v>47497.537871371453</v>
      </c>
      <c r="CG787" s="147">
        <f t="shared" ca="1" si="746"/>
        <v>47503.709581357245</v>
      </c>
      <c r="CH787" s="147">
        <f t="shared" ca="1" si="746"/>
        <v>47509.294207430641</v>
      </c>
      <c r="CI787" s="147">
        <f t="shared" ca="1" si="746"/>
        <v>47514.347595948806</v>
      </c>
      <c r="CJ787" s="147">
        <f t="shared" ca="1" si="746"/>
        <v>47518.920280884173</v>
      </c>
      <c r="CK787" s="147">
        <f t="shared" ca="1" si="746"/>
        <v>47523.057989165063</v>
      </c>
      <c r="CL787" s="147">
        <f t="shared" ref="CL787" ca="1" si="747">CL780+CL781+CL786+CL783+CL784</f>
        <v>47526.802097945736</v>
      </c>
    </row>
    <row r="788" spans="2:90" x14ac:dyDescent="0.4">
      <c r="B788" s="141" t="s">
        <v>62</v>
      </c>
      <c r="D788" t="s">
        <v>826</v>
      </c>
      <c r="E788" s="8" t="str">
        <f t="shared" si="724"/>
        <v>788 SUBFREE-PV</v>
      </c>
      <c r="H788" s="12"/>
      <c r="I788" s="60"/>
      <c r="J788" s="60"/>
      <c r="K788" s="76">
        <f t="shared" ref="K788:P788" ca="1" si="748">K787-SUM(K786,K780:K781,K783)</f>
        <v>703.55450114462292</v>
      </c>
      <c r="L788" s="76">
        <f t="shared" ca="1" si="748"/>
        <v>1313.7030669155138</v>
      </c>
      <c r="M788" s="76">
        <f t="shared" ca="1" si="748"/>
        <v>1497.5678993890833</v>
      </c>
      <c r="N788" s="76">
        <f t="shared" ca="1" si="748"/>
        <v>1552.9745306868936</v>
      </c>
      <c r="O788" s="76">
        <f t="shared" ca="1" si="748"/>
        <v>1569.6710068453176</v>
      </c>
      <c r="P788" s="76">
        <f t="shared" ca="1" si="748"/>
        <v>1574.7023958610152</v>
      </c>
      <c r="R788" s="15"/>
      <c r="S788" s="76">
        <f t="shared" ref="S788" ca="1" si="749">S787-SUM(S786,S780:S781,S783,S784)</f>
        <v>0</v>
      </c>
      <c r="T788" s="76">
        <f t="shared" ref="T788:AX788" ca="1" si="750">T787-SUM(T786,T780:T781,T783,T784)</f>
        <v>0</v>
      </c>
      <c r="U788" s="76">
        <f t="shared" ca="1" si="750"/>
        <v>0</v>
      </c>
      <c r="V788" s="76">
        <f t="shared" ca="1" si="750"/>
        <v>0</v>
      </c>
      <c r="W788" s="76">
        <f t="shared" ca="1" si="750"/>
        <v>0</v>
      </c>
      <c r="X788" s="76">
        <f t="shared" ca="1" si="750"/>
        <v>0</v>
      </c>
      <c r="Y788" s="76">
        <f t="shared" ca="1" si="750"/>
        <v>0</v>
      </c>
      <c r="Z788" s="76">
        <f t="shared" ca="1" si="750"/>
        <v>0</v>
      </c>
      <c r="AA788" s="76">
        <f t="shared" ca="1" si="750"/>
        <v>0</v>
      </c>
      <c r="AB788" s="76">
        <f t="shared" ca="1" si="750"/>
        <v>0</v>
      </c>
      <c r="AC788" s="76">
        <f t="shared" ca="1" si="750"/>
        <v>0</v>
      </c>
      <c r="AD788" s="76">
        <f t="shared" ca="1" si="750"/>
        <v>0</v>
      </c>
      <c r="AE788" s="76">
        <f t="shared" ca="1" si="750"/>
        <v>0</v>
      </c>
      <c r="AF788" s="76">
        <f t="shared" ca="1" si="750"/>
        <v>0</v>
      </c>
      <c r="AG788" s="76">
        <f t="shared" ca="1" si="750"/>
        <v>0</v>
      </c>
      <c r="AH788" s="76">
        <f t="shared" ca="1" si="750"/>
        <v>0</v>
      </c>
      <c r="AI788" s="76">
        <f t="shared" ca="1" si="750"/>
        <v>0</v>
      </c>
      <c r="AJ788" s="76">
        <f t="shared" ca="1" si="750"/>
        <v>0</v>
      </c>
      <c r="AK788" s="76">
        <f t="shared" ca="1" si="750"/>
        <v>0</v>
      </c>
      <c r="AL788" s="76">
        <f t="shared" ca="1" si="750"/>
        <v>0</v>
      </c>
      <c r="AM788" s="76">
        <f t="shared" ca="1" si="750"/>
        <v>0</v>
      </c>
      <c r="AN788" s="76">
        <f t="shared" ca="1" si="750"/>
        <v>0</v>
      </c>
      <c r="AO788" s="76">
        <f t="shared" ca="1" si="750"/>
        <v>0</v>
      </c>
      <c r="AP788" s="76">
        <f t="shared" ca="1" si="750"/>
        <v>0</v>
      </c>
      <c r="AQ788" s="76">
        <f t="shared" ca="1" si="750"/>
        <v>0</v>
      </c>
      <c r="AR788" s="76">
        <f t="shared" ca="1" si="750"/>
        <v>0</v>
      </c>
      <c r="AS788" s="76">
        <f t="shared" ca="1" si="750"/>
        <v>0</v>
      </c>
      <c r="AT788" s="76">
        <f t="shared" ca="1" si="750"/>
        <v>0</v>
      </c>
      <c r="AU788" s="76">
        <f t="shared" ca="1" si="750"/>
        <v>0</v>
      </c>
      <c r="AV788" s="76">
        <f t="shared" ca="1" si="750"/>
        <v>0</v>
      </c>
      <c r="AW788" s="76">
        <f t="shared" ca="1" si="750"/>
        <v>0</v>
      </c>
      <c r="AX788" s="76">
        <f t="shared" ca="1" si="750"/>
        <v>0</v>
      </c>
      <c r="AY788" s="76">
        <f t="shared" ref="AY788:CD788" ca="1" si="751">AY787-SUM(AY786,AY780:AY781,AY783,AY784)</f>
        <v>0</v>
      </c>
      <c r="AZ788" s="76">
        <f t="shared" ca="1" si="751"/>
        <v>0</v>
      </c>
      <c r="BA788" s="76">
        <f t="shared" ca="1" si="751"/>
        <v>0</v>
      </c>
      <c r="BB788" s="76">
        <f t="shared" ca="1" si="751"/>
        <v>0</v>
      </c>
      <c r="BC788" s="76">
        <f t="shared" ca="1" si="751"/>
        <v>0</v>
      </c>
      <c r="BD788" s="76">
        <f t="shared" ca="1" si="751"/>
        <v>0</v>
      </c>
      <c r="BE788" s="76">
        <f t="shared" ca="1" si="751"/>
        <v>0</v>
      </c>
      <c r="BF788" s="76">
        <f t="shared" ca="1" si="751"/>
        <v>0</v>
      </c>
      <c r="BG788" s="76">
        <f t="shared" ca="1" si="751"/>
        <v>0</v>
      </c>
      <c r="BH788" s="76">
        <f t="shared" ca="1" si="751"/>
        <v>0</v>
      </c>
      <c r="BI788" s="76">
        <f t="shared" ca="1" si="751"/>
        <v>0</v>
      </c>
      <c r="BJ788" s="76">
        <f t="shared" ca="1" si="751"/>
        <v>0</v>
      </c>
      <c r="BK788" s="76">
        <f t="shared" ca="1" si="751"/>
        <v>0</v>
      </c>
      <c r="BL788" s="76">
        <f t="shared" ca="1" si="751"/>
        <v>0</v>
      </c>
      <c r="BM788" s="76">
        <f t="shared" ca="1" si="751"/>
        <v>0</v>
      </c>
      <c r="BN788" s="76">
        <f t="shared" ca="1" si="751"/>
        <v>0</v>
      </c>
      <c r="BO788" s="76">
        <f t="shared" ca="1" si="751"/>
        <v>0</v>
      </c>
      <c r="BP788" s="76">
        <f t="shared" ca="1" si="751"/>
        <v>0</v>
      </c>
      <c r="BQ788" s="76">
        <f t="shared" ca="1" si="751"/>
        <v>0</v>
      </c>
      <c r="BR788" s="76">
        <f t="shared" ca="1" si="751"/>
        <v>0</v>
      </c>
      <c r="BS788" s="76">
        <f t="shared" ca="1" si="751"/>
        <v>0</v>
      </c>
      <c r="BT788" s="76">
        <f t="shared" ca="1" si="751"/>
        <v>0</v>
      </c>
      <c r="BU788" s="76">
        <f t="shared" ca="1" si="751"/>
        <v>0</v>
      </c>
      <c r="BV788" s="76">
        <f t="shared" ca="1" si="751"/>
        <v>0</v>
      </c>
      <c r="BW788" s="76">
        <f t="shared" ca="1" si="751"/>
        <v>0</v>
      </c>
      <c r="BX788" s="76">
        <f t="shared" ca="1" si="751"/>
        <v>0</v>
      </c>
      <c r="BY788" s="76">
        <f t="shared" ca="1" si="751"/>
        <v>0</v>
      </c>
      <c r="BZ788" s="76">
        <f t="shared" ca="1" si="751"/>
        <v>0</v>
      </c>
      <c r="CA788" s="76">
        <f t="shared" ca="1" si="751"/>
        <v>0</v>
      </c>
      <c r="CB788" s="76">
        <f t="shared" ca="1" si="751"/>
        <v>0</v>
      </c>
      <c r="CC788" s="76">
        <f t="shared" ca="1" si="751"/>
        <v>0</v>
      </c>
      <c r="CD788" s="76">
        <f t="shared" ca="1" si="751"/>
        <v>0</v>
      </c>
      <c r="CE788" s="76">
        <f t="shared" ref="CE788:CK788" ca="1" si="752">CE787-SUM(CE786,CE780:CE781,CE783,CE784)</f>
        <v>0</v>
      </c>
      <c r="CF788" s="76">
        <f t="shared" ca="1" si="752"/>
        <v>0</v>
      </c>
      <c r="CG788" s="76">
        <f t="shared" ca="1" si="752"/>
        <v>0</v>
      </c>
      <c r="CH788" s="76">
        <f t="shared" ca="1" si="752"/>
        <v>0</v>
      </c>
      <c r="CI788" s="76">
        <f t="shared" ca="1" si="752"/>
        <v>0</v>
      </c>
      <c r="CJ788" s="76">
        <f t="shared" ca="1" si="752"/>
        <v>0</v>
      </c>
      <c r="CK788" s="76">
        <f t="shared" ca="1" si="752"/>
        <v>0</v>
      </c>
      <c r="CL788" s="76">
        <f t="shared" ref="CL788" ca="1" si="753">CL787-SUM(CL786,CL780:CL781,CL783,CL784)</f>
        <v>0</v>
      </c>
    </row>
    <row r="789" spans="2:90" x14ac:dyDescent="0.4">
      <c r="B789" s="13"/>
      <c r="D789" t="s">
        <v>826</v>
      </c>
      <c r="E789" s="8" t="str">
        <f t="shared" si="724"/>
        <v>789 SUBFREE-PV</v>
      </c>
      <c r="H789" s="12"/>
      <c r="K789" s="34"/>
      <c r="L789" s="34"/>
      <c r="M789" s="34"/>
      <c r="N789" s="34"/>
      <c r="O789" s="34"/>
      <c r="P789" s="34"/>
      <c r="R789" s="15"/>
      <c r="S789" s="76"/>
      <c r="T789" s="76"/>
      <c r="U789" s="76"/>
      <c r="V789" s="76"/>
      <c r="W789" s="76"/>
      <c r="X789" s="76"/>
      <c r="Y789" s="76"/>
      <c r="Z789" s="76"/>
      <c r="AA789" s="76"/>
      <c r="AB789" s="76"/>
      <c r="AC789" s="76"/>
      <c r="AD789" s="76"/>
      <c r="AE789" s="76"/>
      <c r="AF789" s="76"/>
      <c r="AG789" s="76"/>
      <c r="AH789" s="76"/>
      <c r="AI789" s="76"/>
      <c r="AJ789" s="76"/>
      <c r="AK789" s="76"/>
      <c r="AL789" s="76"/>
      <c r="AM789" s="76"/>
      <c r="AN789" s="76"/>
      <c r="AO789" s="76"/>
      <c r="AP789" s="76"/>
      <c r="AQ789" s="76"/>
      <c r="AR789" s="76"/>
      <c r="AS789" s="76"/>
      <c r="AT789" s="76"/>
      <c r="AU789" s="76"/>
      <c r="AV789" s="76"/>
      <c r="AW789" s="76"/>
      <c r="AX789" s="76"/>
      <c r="AY789" s="76"/>
      <c r="AZ789" s="76"/>
      <c r="BA789" s="76"/>
      <c r="BB789" s="76"/>
      <c r="BC789" s="76"/>
      <c r="BD789" s="76"/>
      <c r="BE789" s="76"/>
      <c r="BF789" s="76"/>
      <c r="BG789" s="76"/>
      <c r="BH789" s="76"/>
      <c r="BI789" s="76"/>
      <c r="BJ789" s="76"/>
      <c r="BK789" s="76"/>
      <c r="BL789" s="76"/>
      <c r="BM789" s="76"/>
      <c r="BN789" s="76"/>
      <c r="BO789" s="76"/>
      <c r="BP789" s="76"/>
      <c r="BQ789" s="76"/>
      <c r="BR789" s="76"/>
      <c r="BS789" s="76"/>
      <c r="BT789" s="76"/>
      <c r="BU789" s="76"/>
      <c r="BV789" s="76"/>
      <c r="BW789" s="76"/>
      <c r="BX789" s="76"/>
      <c r="BY789" s="76"/>
      <c r="BZ789" s="76"/>
      <c r="CA789" s="76"/>
      <c r="CB789" s="76"/>
      <c r="CC789" s="76"/>
      <c r="CD789" s="76"/>
      <c r="CE789" s="76"/>
      <c r="CF789" s="76"/>
      <c r="CG789" s="76"/>
      <c r="CH789" s="76"/>
      <c r="CI789" s="76"/>
      <c r="CJ789" s="76"/>
      <c r="CK789" s="76"/>
      <c r="CL789" s="76"/>
    </row>
    <row r="790" spans="2:90" x14ac:dyDescent="0.4">
      <c r="B790" s="95" t="str">
        <f>B795&amp;":"</f>
        <v># of subscribers - Paid:</v>
      </c>
      <c r="C790" s="6"/>
      <c r="D790" t="s">
        <v>826</v>
      </c>
      <c r="E790" s="8" t="str">
        <f t="shared" si="724"/>
        <v>790 SUBFREE-PV</v>
      </c>
      <c r="G790" s="6"/>
      <c r="H790" s="12"/>
      <c r="I790" s="60"/>
      <c r="J790" s="60"/>
      <c r="S790" s="72"/>
      <c r="T790" s="72"/>
      <c r="U790" s="72"/>
      <c r="V790" s="72"/>
      <c r="W790" s="72"/>
      <c r="X790" s="72"/>
      <c r="Y790" s="72"/>
      <c r="Z790" s="72"/>
      <c r="AA790" s="72"/>
      <c r="AB790" s="72"/>
      <c r="AC790" s="72"/>
      <c r="AD790" s="72"/>
      <c r="AE790" s="72"/>
      <c r="AF790" s="72"/>
      <c r="AG790" s="72"/>
      <c r="AH790" s="72"/>
      <c r="AI790" s="72"/>
      <c r="AJ790" s="72"/>
      <c r="AK790" s="72"/>
      <c r="AL790" s="72"/>
      <c r="AM790" s="72"/>
      <c r="AN790" s="72"/>
      <c r="AO790" s="72"/>
      <c r="AP790" s="72"/>
      <c r="AQ790" s="72"/>
      <c r="AR790" s="72"/>
      <c r="AS790" s="72"/>
      <c r="AT790" s="72"/>
      <c r="AU790" s="72"/>
      <c r="AV790" s="72"/>
      <c r="AW790" s="72"/>
      <c r="AX790" s="72"/>
      <c r="AY790" s="72"/>
      <c r="AZ790" s="72"/>
      <c r="BA790" s="72"/>
      <c r="BB790" s="72"/>
      <c r="BC790" s="72"/>
      <c r="BD790" s="72"/>
      <c r="BE790" s="72"/>
      <c r="BF790" s="72"/>
      <c r="BG790" s="72"/>
      <c r="BH790" s="72"/>
      <c r="BI790" s="72"/>
      <c r="BJ790" s="72"/>
      <c r="BK790" s="72"/>
      <c r="BL790" s="72"/>
      <c r="BM790" s="72"/>
      <c r="BN790" s="72"/>
      <c r="BO790" s="72"/>
      <c r="BP790" s="72"/>
      <c r="BQ790" s="72"/>
      <c r="BR790" s="72"/>
      <c r="BS790" s="72"/>
      <c r="BT790" s="72"/>
      <c r="BU790" s="72"/>
      <c r="BV790" s="72"/>
      <c r="BW790" s="72"/>
      <c r="BX790" s="72"/>
      <c r="BY790" s="72"/>
      <c r="BZ790" s="72"/>
      <c r="CA790" s="72"/>
      <c r="CB790" s="72"/>
      <c r="CC790" s="72"/>
      <c r="CD790" s="72"/>
      <c r="CE790" s="72"/>
      <c r="CF790" s="72"/>
      <c r="CG790" s="72"/>
      <c r="CH790" s="72"/>
      <c r="CI790" s="72"/>
      <c r="CJ790" s="72"/>
      <c r="CK790" s="72"/>
      <c r="CL790" s="72"/>
    </row>
    <row r="791" spans="2:90" x14ac:dyDescent="0.4">
      <c r="B791" s="154" t="s">
        <v>71</v>
      </c>
      <c r="C791" s="6"/>
      <c r="D791" t="s">
        <v>826</v>
      </c>
      <c r="E791" s="8" t="str">
        <f t="shared" si="724"/>
        <v>791 SUBFREE-PV</v>
      </c>
      <c r="G791" s="6"/>
      <c r="K791" s="15">
        <f>SUMIF($4:$4,K$2-1,791:791)</f>
        <v>0</v>
      </c>
      <c r="L791" s="15">
        <f ca="1">K795</f>
        <v>13367.535521747714</v>
      </c>
      <c r="M791" s="15">
        <f ca="1">L795</f>
        <v>38327.89379314243</v>
      </c>
      <c r="N791" s="15">
        <f ca="1">M795</f>
        <v>66781.683881535253</v>
      </c>
      <c r="O791" s="15">
        <f ca="1">N795</f>
        <v>96288.199964585947</v>
      </c>
      <c r="P791" s="15">
        <f ca="1">O795</f>
        <v>126111.94909464678</v>
      </c>
      <c r="R791" s="15"/>
      <c r="S791" s="76">
        <f t="shared" ref="S791:AY791" si="754">R795</f>
        <v>0</v>
      </c>
      <c r="T791" s="76">
        <f t="shared" ca="1" si="754"/>
        <v>237.5</v>
      </c>
      <c r="U791" s="76">
        <f t="shared" ca="1" si="754"/>
        <v>689.90781249999998</v>
      </c>
      <c r="V791" s="76">
        <f t="shared" ca="1" si="754"/>
        <v>1336.7803318359374</v>
      </c>
      <c r="W791" s="76">
        <f t="shared" ca="1" si="754"/>
        <v>2159.6191027700443</v>
      </c>
      <c r="X791" s="76">
        <f t="shared" ca="1" si="754"/>
        <v>3141.6853356190441</v>
      </c>
      <c r="Y791" s="76">
        <f t="shared" ca="1" si="754"/>
        <v>4267.8325180682832</v>
      </c>
      <c r="Z791" s="76">
        <f t="shared" ca="1" si="754"/>
        <v>5524.3549497870381</v>
      </c>
      <c r="AA791" s="76">
        <f t="shared" ca="1" si="754"/>
        <v>6898.8506851885468</v>
      </c>
      <c r="AB791" s="76">
        <f t="shared" ca="1" si="754"/>
        <v>8380.0975137599853</v>
      </c>
      <c r="AC791" s="76">
        <f t="shared" ca="1" si="754"/>
        <v>9957.9407377635671</v>
      </c>
      <c r="AD791" s="76">
        <f t="shared" ca="1" si="754"/>
        <v>11623.191625083809</v>
      </c>
      <c r="AE791" s="76">
        <f t="shared" ca="1" si="754"/>
        <v>13367.535521747714</v>
      </c>
      <c r="AF791" s="76">
        <f t="shared" ca="1" si="754"/>
        <v>15183.448705241464</v>
      </c>
      <c r="AG791" s="76">
        <f t="shared" ca="1" si="754"/>
        <v>17064.123147155369</v>
      </c>
      <c r="AH791" s="76">
        <f t="shared" ca="1" si="754"/>
        <v>19003.398432782215</v>
      </c>
      <c r="AI791" s="76">
        <f t="shared" ca="1" si="754"/>
        <v>20995.700156863808</v>
      </c>
      <c r="AJ791" s="76">
        <f t="shared" ca="1" si="754"/>
        <v>23035.984179442137</v>
      </c>
      <c r="AK791" s="76">
        <f t="shared" ca="1" si="754"/>
        <v>25119.686184372706</v>
      </c>
      <c r="AL791" s="76">
        <f t="shared" ca="1" si="754"/>
        <v>27242.676036084253</v>
      </c>
      <c r="AM791" s="76">
        <f t="shared" ca="1" si="754"/>
        <v>29401.216478151739</v>
      </c>
      <c r="AN791" s="76">
        <f t="shared" ca="1" si="754"/>
        <v>31591.925760667556</v>
      </c>
      <c r="AO791" s="76">
        <f t="shared" ca="1" si="754"/>
        <v>33811.74382268406</v>
      </c>
      <c r="AP791" s="76">
        <f t="shared" ca="1" si="754"/>
        <v>36057.90169155124</v>
      </c>
      <c r="AQ791" s="76">
        <f t="shared" ca="1" si="754"/>
        <v>38327.89379314243</v>
      </c>
      <c r="AR791" s="76">
        <f t="shared" ca="1" si="754"/>
        <v>40619.452896069757</v>
      </c>
      <c r="AS791" s="76">
        <f t="shared" ca="1" si="754"/>
        <v>42930.527439331127</v>
      </c>
      <c r="AT791" s="76">
        <f t="shared" ca="1" si="754"/>
        <v>45259.26101666475</v>
      </c>
      <c r="AU791" s="76">
        <f t="shared" ca="1" si="754"/>
        <v>47603.973812454518</v>
      </c>
      <c r="AV791" s="76">
        <f t="shared" ca="1" si="754"/>
        <v>49963.145803544779</v>
      </c>
      <c r="AW791" s="76">
        <f t="shared" ca="1" si="754"/>
        <v>52335.401558982579</v>
      </c>
      <c r="AX791" s="76">
        <f t="shared" ca="1" si="754"/>
        <v>54719.496485684365</v>
      </c>
      <c r="AY791" s="76">
        <f t="shared" ca="1" si="754"/>
        <v>57114.304382483642</v>
      </c>
      <c r="AZ791" s="76">
        <f t="shared" ref="AZ791:CE791" ca="1" si="755">AY795</f>
        <v>59518.806178099891</v>
      </c>
      <c r="BA791" s="76">
        <f t="shared" ca="1" si="755"/>
        <v>61932.079740408139</v>
      </c>
      <c r="BB791" s="76">
        <f t="shared" ca="1" si="755"/>
        <v>64353.290655101817</v>
      </c>
      <c r="BC791" s="76">
        <f t="shared" ca="1" si="755"/>
        <v>66781.683881535253</v>
      </c>
      <c r="BD791" s="76">
        <f t="shared" ca="1" si="755"/>
        <v>69216.576202304219</v>
      </c>
      <c r="BE791" s="76">
        <f t="shared" ca="1" si="755"/>
        <v>71657.349391060037</v>
      </c>
      <c r="BF791" s="76">
        <f t="shared" ca="1" si="755"/>
        <v>74103.444030235449</v>
      </c>
      <c r="BG791" s="76">
        <f t="shared" ca="1" si="755"/>
        <v>76554.353916859298</v>
      </c>
      <c r="BH791" s="76">
        <f t="shared" ca="1" si="755"/>
        <v>79009.621000518062</v>
      </c>
      <c r="BI791" s="76">
        <f t="shared" ca="1" si="755"/>
        <v>81468.830802843775</v>
      </c>
      <c r="BJ791" s="76">
        <f t="shared" ca="1" si="755"/>
        <v>83931.608272723257</v>
      </c>
      <c r="BK791" s="76">
        <f t="shared" ca="1" si="755"/>
        <v>86397.614035780454</v>
      </c>
      <c r="BL791" s="76">
        <f t="shared" ca="1" si="755"/>
        <v>88866.541000626836</v>
      </c>
      <c r="BM791" s="76">
        <f t="shared" ca="1" si="755"/>
        <v>91338.1112879422</v>
      </c>
      <c r="BN791" s="76">
        <f t="shared" ca="1" si="755"/>
        <v>93812.073451676697</v>
      </c>
      <c r="BO791" s="76">
        <f t="shared" ca="1" si="755"/>
        <v>96288.199964585947</v>
      </c>
      <c r="BP791" s="76">
        <f t="shared" ca="1" si="755"/>
        <v>98766.284942954706</v>
      </c>
      <c r="BQ791" s="76">
        <f t="shared" ca="1" si="755"/>
        <v>101246.14208775613</v>
      </c>
      <c r="BR791" s="76">
        <f t="shared" ca="1" si="755"/>
        <v>103727.60282165832</v>
      </c>
      <c r="BS791" s="76">
        <f t="shared" ca="1" si="755"/>
        <v>106210.51460324807</v>
      </c>
      <c r="BT791" s="76">
        <f t="shared" ca="1" si="755"/>
        <v>108694.7394016141</v>
      </c>
      <c r="BU791" s="76">
        <f t="shared" ca="1" si="755"/>
        <v>111180.15231603557</v>
      </c>
      <c r="BV791" s="76">
        <f t="shared" ca="1" si="755"/>
        <v>113666.64032697269</v>
      </c>
      <c r="BW791" s="76">
        <f t="shared" ca="1" si="755"/>
        <v>116154.1011658694</v>
      </c>
      <c r="BX791" s="76">
        <f t="shared" ca="1" si="755"/>
        <v>118642.44229246608</v>
      </c>
      <c r="BY791" s="76">
        <f t="shared" ca="1" si="755"/>
        <v>121131.57996939523</v>
      </c>
      <c r="BZ791" s="76">
        <f t="shared" ca="1" si="755"/>
        <v>123621.4384248065</v>
      </c>
      <c r="CA791" s="76">
        <f t="shared" ca="1" si="755"/>
        <v>126111.94909464678</v>
      </c>
      <c r="CB791" s="76">
        <f t="shared" ca="1" si="755"/>
        <v>128603.04993701851</v>
      </c>
      <c r="CC791" s="76">
        <f t="shared" ca="1" si="755"/>
        <v>131094.68481175962</v>
      </c>
      <c r="CD791" s="76">
        <f t="shared" ca="1" si="755"/>
        <v>133586.80291904099</v>
      </c>
      <c r="CE791" s="76">
        <f t="shared" ca="1" si="755"/>
        <v>136079.35829136721</v>
      </c>
      <c r="CF791" s="76">
        <f t="shared" ref="CF791:CL791" ca="1" si="756">CE795</f>
        <v>138572.30933390092</v>
      </c>
      <c r="CG791" s="76">
        <f t="shared" ca="1" si="756"/>
        <v>141065.61840851358</v>
      </c>
      <c r="CH791" s="76">
        <f t="shared" ca="1" si="756"/>
        <v>143559.25145740373</v>
      </c>
      <c r="CI791" s="76">
        <f t="shared" ca="1" si="756"/>
        <v>146053.17766251822</v>
      </c>
      <c r="CJ791" s="76">
        <f t="shared" ca="1" si="756"/>
        <v>148547.36913737119</v>
      </c>
      <c r="CK791" s="76">
        <f t="shared" ca="1" si="756"/>
        <v>151041.80064817876</v>
      </c>
      <c r="CL791" s="76">
        <f t="shared" ca="1" si="756"/>
        <v>153536.44936152073</v>
      </c>
    </row>
    <row r="792" spans="2:90" x14ac:dyDescent="0.4">
      <c r="B792" s="154" t="s">
        <v>822</v>
      </c>
      <c r="C792" s="6"/>
      <c r="D792" t="s">
        <v>826</v>
      </c>
      <c r="E792" s="8" t="str">
        <f t="shared" si="724"/>
        <v>792 SUBFREE-PV</v>
      </c>
      <c r="G792" s="6"/>
      <c r="K792" s="34">
        <f t="shared" ref="K792:P792" ca="1" si="757">SUMIF($3:$3,K$2,792:792)</f>
        <v>14071.090022892329</v>
      </c>
      <c r="L792" s="34">
        <f t="shared" ca="1" si="757"/>
        <v>26274.061338310225</v>
      </c>
      <c r="M792" s="34">
        <f t="shared" ca="1" si="757"/>
        <v>29951.357987781921</v>
      </c>
      <c r="N792" s="34">
        <f t="shared" ca="1" si="757"/>
        <v>31059.490613737602</v>
      </c>
      <c r="O792" s="34">
        <f t="shared" ca="1" si="757"/>
        <v>31393.420136906148</v>
      </c>
      <c r="P792" s="34">
        <f t="shared" ca="1" si="757"/>
        <v>31494.047917220283</v>
      </c>
      <c r="R792" s="15"/>
      <c r="S792" s="76">
        <f t="shared" ref="S792" ca="1" si="758">-S783</f>
        <v>250</v>
      </c>
      <c r="T792" s="76">
        <f t="shared" ref="T792:AX792" ca="1" si="759">-T783</f>
        <v>476.21875</v>
      </c>
      <c r="U792" s="76">
        <f t="shared" ca="1" si="759"/>
        <v>680.91844140625005</v>
      </c>
      <c r="V792" s="76">
        <f t="shared" ca="1" si="759"/>
        <v>866.14607466748066</v>
      </c>
      <c r="W792" s="76">
        <f t="shared" ca="1" si="759"/>
        <v>1033.7539293147365</v>
      </c>
      <c r="X792" s="76">
        <f t="shared" ca="1" si="759"/>
        <v>1185.4180867886723</v>
      </c>
      <c r="Y792" s="76">
        <f t="shared" ca="1" si="759"/>
        <v>1322.6551912829</v>
      </c>
      <c r="Z792" s="76">
        <f t="shared" ca="1" si="759"/>
        <v>1446.837616212114</v>
      </c>
      <c r="AA792" s="76">
        <f t="shared" ca="1" si="759"/>
        <v>1559.207187969937</v>
      </c>
      <c r="AB792" s="76">
        <f t="shared" ca="1" si="759"/>
        <v>1660.887604214297</v>
      </c>
      <c r="AC792" s="76">
        <f t="shared" ca="1" si="759"/>
        <v>1752.8956708634121</v>
      </c>
      <c r="AD792" s="76">
        <f t="shared" ca="1" si="759"/>
        <v>1836.15147017253</v>
      </c>
      <c r="AE792" s="76">
        <f t="shared" ca="1" si="759"/>
        <v>1911.4875615723679</v>
      </c>
      <c r="AF792" s="76">
        <f t="shared" ca="1" si="759"/>
        <v>1979.6573072777967</v>
      </c>
      <c r="AG792" s="76">
        <f t="shared" ca="1" si="759"/>
        <v>2041.3424059229962</v>
      </c>
      <c r="AH792" s="76">
        <f t="shared" ca="1" si="759"/>
        <v>2097.1597095595712</v>
      </c>
      <c r="AI792" s="76">
        <f t="shared" ca="1" si="759"/>
        <v>2147.6673921877173</v>
      </c>
      <c r="AJ792" s="76">
        <f t="shared" ca="1" si="759"/>
        <v>2193.370531505861</v>
      </c>
      <c r="AK792" s="76">
        <f t="shared" ca="1" si="759"/>
        <v>2234.7261596963654</v>
      </c>
      <c r="AL792" s="76">
        <f t="shared" ca="1" si="759"/>
        <v>2272.1478337552485</v>
      </c>
      <c r="AM792" s="76">
        <f t="shared" ca="1" si="759"/>
        <v>2306.0097710692808</v>
      </c>
      <c r="AN792" s="76">
        <f t="shared" ca="1" si="759"/>
        <v>2336.6505915963153</v>
      </c>
      <c r="AO792" s="76">
        <f t="shared" ca="1" si="759"/>
        <v>2364.3767040707157</v>
      </c>
      <c r="AP792" s="76">
        <f t="shared" ca="1" si="759"/>
        <v>2389.4653700959889</v>
      </c>
      <c r="AQ792" s="76">
        <f t="shared" ca="1" si="759"/>
        <v>2412.1674767656077</v>
      </c>
      <c r="AR792" s="76">
        <f t="shared" ca="1" si="759"/>
        <v>2432.7100455382792</v>
      </c>
      <c r="AS792" s="76">
        <f t="shared" ca="1" si="759"/>
        <v>2451.2985024564505</v>
      </c>
      <c r="AT792" s="76">
        <f t="shared" ca="1" si="759"/>
        <v>2468.1187324102812</v>
      </c>
      <c r="AU792" s="76">
        <f t="shared" ca="1" si="759"/>
        <v>2483.3389379897526</v>
      </c>
      <c r="AV792" s="76">
        <f t="shared" ca="1" si="759"/>
        <v>2497.1113215134774</v>
      </c>
      <c r="AW792" s="76">
        <f t="shared" ca="1" si="759"/>
        <v>2509.5736070545081</v>
      </c>
      <c r="AX792" s="76">
        <f t="shared" ca="1" si="759"/>
        <v>2520.8504176834481</v>
      </c>
      <c r="AY792" s="76">
        <f t="shared" ref="AY792:CD792" ca="1" si="760">-AY783</f>
        <v>2531.05452170131</v>
      </c>
      <c r="AZ792" s="76">
        <f t="shared" ca="1" si="760"/>
        <v>2540.2879603244728</v>
      </c>
      <c r="BA792" s="76">
        <f t="shared" ca="1" si="760"/>
        <v>2548.6430680986077</v>
      </c>
      <c r="BB792" s="76">
        <f t="shared" ca="1" si="760"/>
        <v>2556.2033962457276</v>
      </c>
      <c r="BC792" s="76">
        <f t="shared" ca="1" si="760"/>
        <v>2563.0445481778524</v>
      </c>
      <c r="BD792" s="76">
        <f t="shared" ca="1" si="760"/>
        <v>2569.2349355324345</v>
      </c>
      <c r="BE792" s="76">
        <f t="shared" ca="1" si="760"/>
        <v>2574.8364622899117</v>
      </c>
      <c r="BF792" s="76">
        <f t="shared" ca="1" si="760"/>
        <v>2579.9051438145843</v>
      </c>
      <c r="BG792" s="76">
        <f t="shared" ca="1" si="760"/>
        <v>2584.4916670092221</v>
      </c>
      <c r="BH792" s="76">
        <f t="shared" ca="1" si="760"/>
        <v>2588.6418971849698</v>
      </c>
      <c r="BI792" s="76">
        <f t="shared" ca="1" si="760"/>
        <v>2592.3973367152498</v>
      </c>
      <c r="BJ792" s="76">
        <f t="shared" ca="1" si="760"/>
        <v>2595.7955400602114</v>
      </c>
      <c r="BK792" s="76">
        <f t="shared" ca="1" si="760"/>
        <v>2598.8704893119839</v>
      </c>
      <c r="BL792" s="76">
        <f t="shared" ca="1" si="760"/>
        <v>2601.6529340161815</v>
      </c>
      <c r="BM792" s="76">
        <f t="shared" ca="1" si="760"/>
        <v>2604.1706986678923</v>
      </c>
      <c r="BN792" s="76">
        <f t="shared" ca="1" si="760"/>
        <v>2606.4489609571087</v>
      </c>
      <c r="BO792" s="76">
        <f t="shared" ca="1" si="760"/>
        <v>2608.5105035460638</v>
      </c>
      <c r="BP792" s="76">
        <f t="shared" ca="1" si="760"/>
        <v>2610.3759418962445</v>
      </c>
      <c r="BQ792" s="76">
        <f t="shared" ca="1" si="760"/>
        <v>2612.0639304233641</v>
      </c>
      <c r="BR792" s="76">
        <f t="shared" ca="1" si="760"/>
        <v>2613.5913490418416</v>
      </c>
      <c r="BS792" s="76">
        <f t="shared" ca="1" si="760"/>
        <v>2614.9734719642365</v>
      </c>
      <c r="BT792" s="76">
        <f t="shared" ca="1" si="760"/>
        <v>2616.2241204436382</v>
      </c>
      <c r="BU792" s="76">
        <f t="shared" ca="1" si="760"/>
        <v>2617.3558009864373</v>
      </c>
      <c r="BV792" s="76">
        <f t="shared" ca="1" si="760"/>
        <v>2618.3798304176025</v>
      </c>
      <c r="BW792" s="76">
        <f t="shared" ca="1" si="760"/>
        <v>2619.3064490491279</v>
      </c>
      <c r="BX792" s="76">
        <f t="shared" ca="1" si="760"/>
        <v>2620.1449230833296</v>
      </c>
      <c r="BY792" s="76">
        <f t="shared" ca="1" si="760"/>
        <v>2620.9036372750279</v>
      </c>
      <c r="BZ792" s="76">
        <f t="shared" ca="1" si="760"/>
        <v>2621.5901787792409</v>
      </c>
      <c r="CA792" s="76">
        <f t="shared" ca="1" si="760"/>
        <v>2622.2114130228661</v>
      </c>
      <c r="CB792" s="76">
        <f t="shared" ca="1" si="760"/>
        <v>2622.7735523590659</v>
      </c>
      <c r="CC792" s="76">
        <f t="shared" ca="1" si="760"/>
        <v>2623.2822181909096</v>
      </c>
      <c r="CD792" s="76">
        <f t="shared" ca="1" si="760"/>
        <v>2623.7424971854994</v>
      </c>
      <c r="CE792" s="76">
        <f t="shared" ref="CE792:CK792" ca="1" si="761">-CE783</f>
        <v>2624.1589921407285</v>
      </c>
      <c r="CF792" s="76">
        <f t="shared" ca="1" si="761"/>
        <v>2624.5358680133418</v>
      </c>
      <c r="CG792" s="76">
        <f t="shared" ca="1" si="761"/>
        <v>2624.876893568573</v>
      </c>
      <c r="CH792" s="76">
        <f t="shared" ca="1" si="761"/>
        <v>2625.1854790678626</v>
      </c>
      <c r="CI792" s="76">
        <f t="shared" ca="1" si="761"/>
        <v>2625.4647103715324</v>
      </c>
      <c r="CJ792" s="76">
        <f t="shared" ca="1" si="761"/>
        <v>2625.7173797974406</v>
      </c>
      <c r="CK792" s="76">
        <f t="shared" ca="1" si="761"/>
        <v>2625.9460140442088</v>
      </c>
      <c r="CL792" s="76">
        <f t="shared" ref="CL792" ca="1" si="762">-CL783</f>
        <v>2626.1528994582532</v>
      </c>
    </row>
    <row r="793" spans="2:90" x14ac:dyDescent="0.4">
      <c r="B793" s="141" t="s">
        <v>824</v>
      </c>
      <c r="D793" t="s">
        <v>826</v>
      </c>
      <c r="E793" s="8" t="str">
        <f t="shared" si="724"/>
        <v>793 SUBFREE-PV</v>
      </c>
      <c r="G793" t="str">
        <f>E793</f>
        <v>793 SUBFREE-PV</v>
      </c>
      <c r="H793" s="12"/>
      <c r="I793" s="60"/>
      <c r="J793" s="60"/>
      <c r="K793" s="16">
        <v>0.05</v>
      </c>
      <c r="L793" s="16">
        <v>0.05</v>
      </c>
      <c r="M793" s="16">
        <v>0.05</v>
      </c>
      <c r="N793" s="16">
        <v>0.05</v>
      </c>
      <c r="O793" s="16">
        <v>0.05</v>
      </c>
      <c r="P793" s="16">
        <v>0.05</v>
      </c>
      <c r="R793" s="20"/>
      <c r="S793" s="146" cm="1">
        <f t="array" ref="S793">INDEX($K:$P,ROW(),MATCH(S$3,$K$2:$P$2,0))</f>
        <v>0.05</v>
      </c>
      <c r="T793" s="146" cm="1">
        <f t="array" ref="T793">INDEX($K:$P,ROW(),MATCH(T$3,$K$2:$P$2,0))</f>
        <v>0.05</v>
      </c>
      <c r="U793" s="146" cm="1">
        <f t="array" ref="U793">INDEX($K:$P,ROW(),MATCH(U$3,$K$2:$P$2,0))</f>
        <v>0.05</v>
      </c>
      <c r="V793" s="146" cm="1">
        <f t="array" ref="V793">INDEX($K:$P,ROW(),MATCH(V$3,$K$2:$P$2,0))</f>
        <v>0.05</v>
      </c>
      <c r="W793" s="146" cm="1">
        <f t="array" ref="W793">INDEX($K:$P,ROW(),MATCH(W$3,$K$2:$P$2,0))</f>
        <v>0.05</v>
      </c>
      <c r="X793" s="146" cm="1">
        <f t="array" ref="X793">INDEX($K:$P,ROW(),MATCH(X$3,$K$2:$P$2,0))</f>
        <v>0.05</v>
      </c>
      <c r="Y793" s="146" cm="1">
        <f t="array" ref="Y793">INDEX($K:$P,ROW(),MATCH(Y$3,$K$2:$P$2,0))</f>
        <v>0.05</v>
      </c>
      <c r="Z793" s="146" cm="1">
        <f t="array" ref="Z793">INDEX($K:$P,ROW(),MATCH(Z$3,$K$2:$P$2,0))</f>
        <v>0.05</v>
      </c>
      <c r="AA793" s="146" cm="1">
        <f t="array" ref="AA793">INDEX($K:$P,ROW(),MATCH(AA$3,$K$2:$P$2,0))</f>
        <v>0.05</v>
      </c>
      <c r="AB793" s="146" cm="1">
        <f t="array" ref="AB793">INDEX($K:$P,ROW(),MATCH(AB$3,$K$2:$P$2,0))</f>
        <v>0.05</v>
      </c>
      <c r="AC793" s="146" cm="1">
        <f t="array" ref="AC793">INDEX($K:$P,ROW(),MATCH(AC$3,$K$2:$P$2,0))</f>
        <v>0.05</v>
      </c>
      <c r="AD793" s="146" cm="1">
        <f t="array" ref="AD793">INDEX($K:$P,ROW(),MATCH(AD$3,$K$2:$P$2,0))</f>
        <v>0.05</v>
      </c>
      <c r="AE793" s="146" cm="1">
        <f t="array" ref="AE793">INDEX($K:$P,ROW(),MATCH(AE$3,$K$2:$P$2,0))</f>
        <v>0.05</v>
      </c>
      <c r="AF793" s="146" cm="1">
        <f t="array" ref="AF793">INDEX($K:$P,ROW(),MATCH(AF$3,$K$2:$P$2,0))</f>
        <v>0.05</v>
      </c>
      <c r="AG793" s="146" cm="1">
        <f t="array" ref="AG793">INDEX($K:$P,ROW(),MATCH(AG$3,$K$2:$P$2,0))</f>
        <v>0.05</v>
      </c>
      <c r="AH793" s="146" cm="1">
        <f t="array" ref="AH793">INDEX($K:$P,ROW(),MATCH(AH$3,$K$2:$P$2,0))</f>
        <v>0.05</v>
      </c>
      <c r="AI793" s="146" cm="1">
        <f t="array" ref="AI793">INDEX($K:$P,ROW(),MATCH(AI$3,$K$2:$P$2,0))</f>
        <v>0.05</v>
      </c>
      <c r="AJ793" s="146" cm="1">
        <f t="array" ref="AJ793">INDEX($K:$P,ROW(),MATCH(AJ$3,$K$2:$P$2,0))</f>
        <v>0.05</v>
      </c>
      <c r="AK793" s="146" cm="1">
        <f t="array" ref="AK793">INDEX($K:$P,ROW(),MATCH(AK$3,$K$2:$P$2,0))</f>
        <v>0.05</v>
      </c>
      <c r="AL793" s="146" cm="1">
        <f t="array" ref="AL793">INDEX($K:$P,ROW(),MATCH(AL$3,$K$2:$P$2,0))</f>
        <v>0.05</v>
      </c>
      <c r="AM793" s="146" cm="1">
        <f t="array" ref="AM793">INDEX($K:$P,ROW(),MATCH(AM$3,$K$2:$P$2,0))</f>
        <v>0.05</v>
      </c>
      <c r="AN793" s="146" cm="1">
        <f t="array" ref="AN793">INDEX($K:$P,ROW(),MATCH(AN$3,$K$2:$P$2,0))</f>
        <v>0.05</v>
      </c>
      <c r="AO793" s="146" cm="1">
        <f t="array" ref="AO793">INDEX($K:$P,ROW(),MATCH(AO$3,$K$2:$P$2,0))</f>
        <v>0.05</v>
      </c>
      <c r="AP793" s="146" cm="1">
        <f t="array" ref="AP793">INDEX($K:$P,ROW(),MATCH(AP$3,$K$2:$P$2,0))</f>
        <v>0.05</v>
      </c>
      <c r="AQ793" s="146" cm="1">
        <f t="array" ref="AQ793">INDEX($K:$P,ROW(),MATCH(AQ$3,$K$2:$P$2,0))</f>
        <v>0.05</v>
      </c>
      <c r="AR793" s="146" cm="1">
        <f t="array" ref="AR793">INDEX($K:$P,ROW(),MATCH(AR$3,$K$2:$P$2,0))</f>
        <v>0.05</v>
      </c>
      <c r="AS793" s="146" cm="1">
        <f t="array" ref="AS793">INDEX($K:$P,ROW(),MATCH(AS$3,$K$2:$P$2,0))</f>
        <v>0.05</v>
      </c>
      <c r="AT793" s="146" cm="1">
        <f t="array" ref="AT793">INDEX($K:$P,ROW(),MATCH(AT$3,$K$2:$P$2,0))</f>
        <v>0.05</v>
      </c>
      <c r="AU793" s="146" cm="1">
        <f t="array" ref="AU793">INDEX($K:$P,ROW(),MATCH(AU$3,$K$2:$P$2,0))</f>
        <v>0.05</v>
      </c>
      <c r="AV793" s="146" cm="1">
        <f t="array" ref="AV793">INDEX($K:$P,ROW(),MATCH(AV$3,$K$2:$P$2,0))</f>
        <v>0.05</v>
      </c>
      <c r="AW793" s="146" cm="1">
        <f t="array" ref="AW793">INDEX($K:$P,ROW(),MATCH(AW$3,$K$2:$P$2,0))</f>
        <v>0.05</v>
      </c>
      <c r="AX793" s="146" cm="1">
        <f t="array" ref="AX793">INDEX($K:$P,ROW(),MATCH(AX$3,$K$2:$P$2,0))</f>
        <v>0.05</v>
      </c>
      <c r="AY793" s="146" cm="1">
        <f t="array" ref="AY793">INDEX($K:$P,ROW(),MATCH(AY$3,$K$2:$P$2,0))</f>
        <v>0.05</v>
      </c>
      <c r="AZ793" s="146" cm="1">
        <f t="array" ref="AZ793">INDEX($K:$P,ROW(),MATCH(AZ$3,$K$2:$P$2,0))</f>
        <v>0.05</v>
      </c>
      <c r="BA793" s="146" cm="1">
        <f t="array" ref="BA793">INDEX($K:$P,ROW(),MATCH(BA$3,$K$2:$P$2,0))</f>
        <v>0.05</v>
      </c>
      <c r="BB793" s="146" cm="1">
        <f t="array" ref="BB793">INDEX($K:$P,ROW(),MATCH(BB$3,$K$2:$P$2,0))</f>
        <v>0.05</v>
      </c>
      <c r="BC793" s="146" cm="1">
        <f t="array" ref="BC793">INDEX($K:$P,ROW(),MATCH(BC$3,$K$2:$P$2,0))</f>
        <v>0.05</v>
      </c>
      <c r="BD793" s="146" cm="1">
        <f t="array" ref="BD793">INDEX($K:$P,ROW(),MATCH(BD$3,$K$2:$P$2,0))</f>
        <v>0.05</v>
      </c>
      <c r="BE793" s="146" cm="1">
        <f t="array" ref="BE793">INDEX($K:$P,ROW(),MATCH(BE$3,$K$2:$P$2,0))</f>
        <v>0.05</v>
      </c>
      <c r="BF793" s="146" cm="1">
        <f t="array" ref="BF793">INDEX($K:$P,ROW(),MATCH(BF$3,$K$2:$P$2,0))</f>
        <v>0.05</v>
      </c>
      <c r="BG793" s="146" cm="1">
        <f t="array" ref="BG793">INDEX($K:$P,ROW(),MATCH(BG$3,$K$2:$P$2,0))</f>
        <v>0.05</v>
      </c>
      <c r="BH793" s="146" cm="1">
        <f t="array" ref="BH793">INDEX($K:$P,ROW(),MATCH(BH$3,$K$2:$P$2,0))</f>
        <v>0.05</v>
      </c>
      <c r="BI793" s="146" cm="1">
        <f t="array" ref="BI793">INDEX($K:$P,ROW(),MATCH(BI$3,$K$2:$P$2,0))</f>
        <v>0.05</v>
      </c>
      <c r="BJ793" s="146" cm="1">
        <f t="array" ref="BJ793">INDEX($K:$P,ROW(),MATCH(BJ$3,$K$2:$P$2,0))</f>
        <v>0.05</v>
      </c>
      <c r="BK793" s="146" cm="1">
        <f t="array" ref="BK793">INDEX($K:$P,ROW(),MATCH(BK$3,$K$2:$P$2,0))</f>
        <v>0.05</v>
      </c>
      <c r="BL793" s="146" cm="1">
        <f t="array" ref="BL793">INDEX($K:$P,ROW(),MATCH(BL$3,$K$2:$P$2,0))</f>
        <v>0.05</v>
      </c>
      <c r="BM793" s="146" cm="1">
        <f t="array" ref="BM793">INDEX($K:$P,ROW(),MATCH(BM$3,$K$2:$P$2,0))</f>
        <v>0.05</v>
      </c>
      <c r="BN793" s="146" cm="1">
        <f t="array" ref="BN793">INDEX($K:$P,ROW(),MATCH(BN$3,$K$2:$P$2,0))</f>
        <v>0.05</v>
      </c>
      <c r="BO793" s="146" cm="1">
        <f t="array" ref="BO793">INDEX($K:$P,ROW(),MATCH(BO$3,$K$2:$P$2,0))</f>
        <v>0.05</v>
      </c>
      <c r="BP793" s="146" cm="1">
        <f t="array" ref="BP793">INDEX($K:$P,ROW(),MATCH(BP$3,$K$2:$P$2,0))</f>
        <v>0.05</v>
      </c>
      <c r="BQ793" s="146" cm="1">
        <f t="array" ref="BQ793">INDEX($K:$P,ROW(),MATCH(BQ$3,$K$2:$P$2,0))</f>
        <v>0.05</v>
      </c>
      <c r="BR793" s="146" cm="1">
        <f t="array" ref="BR793">INDEX($K:$P,ROW(),MATCH(BR$3,$K$2:$P$2,0))</f>
        <v>0.05</v>
      </c>
      <c r="BS793" s="146" cm="1">
        <f t="array" ref="BS793">INDEX($K:$P,ROW(),MATCH(BS$3,$K$2:$P$2,0))</f>
        <v>0.05</v>
      </c>
      <c r="BT793" s="146" cm="1">
        <f t="array" ref="BT793">INDEX($K:$P,ROW(),MATCH(BT$3,$K$2:$P$2,0))</f>
        <v>0.05</v>
      </c>
      <c r="BU793" s="146" cm="1">
        <f t="array" ref="BU793">INDEX($K:$P,ROW(),MATCH(BU$3,$K$2:$P$2,0))</f>
        <v>0.05</v>
      </c>
      <c r="BV793" s="146" cm="1">
        <f t="array" ref="BV793">INDEX($K:$P,ROW(),MATCH(BV$3,$K$2:$P$2,0))</f>
        <v>0.05</v>
      </c>
      <c r="BW793" s="146" cm="1">
        <f t="array" ref="BW793">INDEX($K:$P,ROW(),MATCH(BW$3,$K$2:$P$2,0))</f>
        <v>0.05</v>
      </c>
      <c r="BX793" s="146" cm="1">
        <f t="array" ref="BX793">INDEX($K:$P,ROW(),MATCH(BX$3,$K$2:$P$2,0))</f>
        <v>0.05</v>
      </c>
      <c r="BY793" s="146" cm="1">
        <f t="array" ref="BY793">INDEX($K:$P,ROW(),MATCH(BY$3,$K$2:$P$2,0))</f>
        <v>0.05</v>
      </c>
      <c r="BZ793" s="146" cm="1">
        <f t="array" ref="BZ793">INDEX($K:$P,ROW(),MATCH(BZ$3,$K$2:$P$2,0))</f>
        <v>0.05</v>
      </c>
      <c r="CA793" s="146" cm="1">
        <f t="array" ref="CA793">INDEX($K:$P,ROW(),MATCH(CA$3,$K$2:$P$2,0))</f>
        <v>0.05</v>
      </c>
      <c r="CB793" s="146" cm="1">
        <f t="array" ref="CB793">INDEX($K:$P,ROW(),MATCH(CB$3,$K$2:$P$2,0))</f>
        <v>0.05</v>
      </c>
      <c r="CC793" s="146" cm="1">
        <f t="array" ref="CC793">INDEX($K:$P,ROW(),MATCH(CC$3,$K$2:$P$2,0))</f>
        <v>0.05</v>
      </c>
      <c r="CD793" s="146" cm="1">
        <f t="array" ref="CD793">INDEX($K:$P,ROW(),MATCH(CD$3,$K$2:$P$2,0))</f>
        <v>0.05</v>
      </c>
      <c r="CE793" s="146" cm="1">
        <f t="array" ref="CE793">INDEX($K:$P,ROW(),MATCH(CE$3,$K$2:$P$2,0))</f>
        <v>0.05</v>
      </c>
      <c r="CF793" s="146" cm="1">
        <f t="array" ref="CF793">INDEX($K:$P,ROW(),MATCH(CF$3,$K$2:$P$2,0))</f>
        <v>0.05</v>
      </c>
      <c r="CG793" s="146" cm="1">
        <f t="array" ref="CG793">INDEX($K:$P,ROW(),MATCH(CG$3,$K$2:$P$2,0))</f>
        <v>0.05</v>
      </c>
      <c r="CH793" s="146" cm="1">
        <f t="array" ref="CH793">INDEX($K:$P,ROW(),MATCH(CH$3,$K$2:$P$2,0))</f>
        <v>0.05</v>
      </c>
      <c r="CI793" s="146" cm="1">
        <f t="array" ref="CI793">INDEX($K:$P,ROW(),MATCH(CI$3,$K$2:$P$2,0))</f>
        <v>0.05</v>
      </c>
      <c r="CJ793" s="146" cm="1">
        <f t="array" ref="CJ793">INDEX($K:$P,ROW(),MATCH(CJ$3,$K$2:$P$2,0))</f>
        <v>0.05</v>
      </c>
      <c r="CK793" s="146" cm="1">
        <f t="array" ref="CK793">INDEX($K:$P,ROW(),MATCH(CK$3,$K$2:$P$2,0))</f>
        <v>0.05</v>
      </c>
      <c r="CL793" s="146" cm="1">
        <f t="array" ref="CL793">INDEX($K:$P,ROW(),MATCH(CL$3,$K$2:$P$2,0))</f>
        <v>0.05</v>
      </c>
    </row>
    <row r="794" spans="2:90" x14ac:dyDescent="0.4">
      <c r="B794" s="154" t="s">
        <v>74</v>
      </c>
      <c r="D794" t="s">
        <v>826</v>
      </c>
      <c r="E794" s="8" t="str">
        <f t="shared" si="724"/>
        <v>794 SUBFREE-PV</v>
      </c>
      <c r="K794" s="34">
        <f t="shared" ref="K794:P794" ca="1" si="763">SUMIF($3:$3,K$2,794:794)</f>
        <v>-703.55450114461655</v>
      </c>
      <c r="L794" s="34">
        <f t="shared" ca="1" si="763"/>
        <v>-1313.7030669155113</v>
      </c>
      <c r="M794" s="34">
        <f t="shared" ca="1" si="763"/>
        <v>-1497.5678993890963</v>
      </c>
      <c r="N794" s="34">
        <f t="shared" ca="1" si="763"/>
        <v>-1552.9745306868806</v>
      </c>
      <c r="O794" s="34">
        <f t="shared" ca="1" si="763"/>
        <v>-1569.6710068453081</v>
      </c>
      <c r="P794" s="34">
        <f t="shared" ca="1" si="763"/>
        <v>-1574.7023958610139</v>
      </c>
      <c r="R794" s="15"/>
      <c r="S794" s="76">
        <f t="shared" ref="S794" ca="1" si="764">-S792*S793</f>
        <v>-12.5</v>
      </c>
      <c r="T794" s="76">
        <f t="shared" ref="T794:AX794" ca="1" si="765">-T792*T793</f>
        <v>-23.810937500000001</v>
      </c>
      <c r="U794" s="76">
        <f t="shared" ca="1" si="765"/>
        <v>-34.045922070312507</v>
      </c>
      <c r="V794" s="76">
        <f t="shared" ca="1" si="765"/>
        <v>-43.307303733374034</v>
      </c>
      <c r="W794" s="76">
        <f t="shared" ca="1" si="765"/>
        <v>-51.687696465736828</v>
      </c>
      <c r="X794" s="76">
        <f t="shared" ca="1" si="765"/>
        <v>-59.270904339433621</v>
      </c>
      <c r="Y794" s="76">
        <f t="shared" ca="1" si="765"/>
        <v>-66.132759564145005</v>
      </c>
      <c r="Z794" s="76">
        <f t="shared" ca="1" si="765"/>
        <v>-72.341880810605701</v>
      </c>
      <c r="AA794" s="76">
        <f t="shared" ca="1" si="765"/>
        <v>-77.960359398496848</v>
      </c>
      <c r="AB794" s="76">
        <f t="shared" ca="1" si="765"/>
        <v>-83.044380210714849</v>
      </c>
      <c r="AC794" s="76">
        <f t="shared" ca="1" si="765"/>
        <v>-87.644783543170604</v>
      </c>
      <c r="AD794" s="76">
        <f t="shared" ca="1" si="765"/>
        <v>-91.807573508626504</v>
      </c>
      <c r="AE794" s="76">
        <f t="shared" ca="1" si="765"/>
        <v>-95.574378078618395</v>
      </c>
      <c r="AF794" s="76">
        <f t="shared" ca="1" si="765"/>
        <v>-98.982865363889843</v>
      </c>
      <c r="AG794" s="76">
        <f t="shared" ca="1" si="765"/>
        <v>-102.06712029614982</v>
      </c>
      <c r="AH794" s="76">
        <f t="shared" ca="1" si="765"/>
        <v>-104.85798547797856</v>
      </c>
      <c r="AI794" s="76">
        <f t="shared" ca="1" si="765"/>
        <v>-107.38336960938587</v>
      </c>
      <c r="AJ794" s="76">
        <f t="shared" ca="1" si="765"/>
        <v>-109.66852657529306</v>
      </c>
      <c r="AK794" s="76">
        <f t="shared" ca="1" si="765"/>
        <v>-111.73630798481827</v>
      </c>
      <c r="AL794" s="76">
        <f t="shared" ca="1" si="765"/>
        <v>-113.60739168776243</v>
      </c>
      <c r="AM794" s="76">
        <f t="shared" ca="1" si="765"/>
        <v>-115.30048855346405</v>
      </c>
      <c r="AN794" s="76">
        <f t="shared" ca="1" si="765"/>
        <v>-116.83252957981577</v>
      </c>
      <c r="AO794" s="76">
        <f t="shared" ca="1" si="765"/>
        <v>-118.21883520353579</v>
      </c>
      <c r="AP794" s="76">
        <f t="shared" ca="1" si="765"/>
        <v>-119.47326850479945</v>
      </c>
      <c r="AQ794" s="76">
        <f t="shared" ca="1" si="765"/>
        <v>-120.60837383828039</v>
      </c>
      <c r="AR794" s="76">
        <f t="shared" ca="1" si="765"/>
        <v>-121.63550227691397</v>
      </c>
      <c r="AS794" s="76">
        <f t="shared" ca="1" si="765"/>
        <v>-122.56492512282253</v>
      </c>
      <c r="AT794" s="76">
        <f t="shared" ca="1" si="765"/>
        <v>-123.40593662051407</v>
      </c>
      <c r="AU794" s="76">
        <f t="shared" ca="1" si="765"/>
        <v>-124.16694689948764</v>
      </c>
      <c r="AV794" s="76">
        <f t="shared" ca="1" si="765"/>
        <v>-124.85556607567388</v>
      </c>
      <c r="AW794" s="76">
        <f t="shared" ca="1" si="765"/>
        <v>-125.47868035272541</v>
      </c>
      <c r="AX794" s="76">
        <f t="shared" ca="1" si="765"/>
        <v>-126.0425208841724</v>
      </c>
      <c r="AY794" s="76">
        <f t="shared" ref="AY794:CD794" ca="1" si="766">-AY792*AY793</f>
        <v>-126.5527260850655</v>
      </c>
      <c r="AZ794" s="76">
        <f t="shared" ca="1" si="766"/>
        <v>-127.01439801622365</v>
      </c>
      <c r="BA794" s="76">
        <f t="shared" ca="1" si="766"/>
        <v>-127.43215340493039</v>
      </c>
      <c r="BB794" s="76">
        <f t="shared" ca="1" si="766"/>
        <v>-127.81016981228639</v>
      </c>
      <c r="BC794" s="76">
        <f t="shared" ca="1" si="766"/>
        <v>-128.15222740889263</v>
      </c>
      <c r="BD794" s="76">
        <f t="shared" ca="1" si="766"/>
        <v>-128.46174677662174</v>
      </c>
      <c r="BE794" s="76">
        <f t="shared" ca="1" si="766"/>
        <v>-128.74182311449559</v>
      </c>
      <c r="BF794" s="76">
        <f t="shared" ca="1" si="766"/>
        <v>-128.99525719072923</v>
      </c>
      <c r="BG794" s="76">
        <f t="shared" ca="1" si="766"/>
        <v>-129.2245833504611</v>
      </c>
      <c r="BH794" s="76">
        <f t="shared" ca="1" si="766"/>
        <v>-129.43209485924851</v>
      </c>
      <c r="BI794" s="76">
        <f t="shared" ca="1" si="766"/>
        <v>-129.61986683576251</v>
      </c>
      <c r="BJ794" s="76">
        <f t="shared" ca="1" si="766"/>
        <v>-129.78977700301058</v>
      </c>
      <c r="BK794" s="76">
        <f t="shared" ca="1" si="766"/>
        <v>-129.94352446559921</v>
      </c>
      <c r="BL794" s="76">
        <f t="shared" ca="1" si="766"/>
        <v>-130.08264670080908</v>
      </c>
      <c r="BM794" s="76">
        <f t="shared" ca="1" si="766"/>
        <v>-130.20853493339462</v>
      </c>
      <c r="BN794" s="76">
        <f t="shared" ca="1" si="766"/>
        <v>-130.32244804785543</v>
      </c>
      <c r="BO794" s="76">
        <f t="shared" ca="1" si="766"/>
        <v>-130.4255251773032</v>
      </c>
      <c r="BP794" s="76">
        <f t="shared" ca="1" si="766"/>
        <v>-130.51879709481224</v>
      </c>
      <c r="BQ794" s="76">
        <f t="shared" ca="1" si="766"/>
        <v>-130.6031965211682</v>
      </c>
      <c r="BR794" s="76">
        <f t="shared" ca="1" si="766"/>
        <v>-130.67956745209207</v>
      </c>
      <c r="BS794" s="76">
        <f t="shared" ca="1" si="766"/>
        <v>-130.74867359821184</v>
      </c>
      <c r="BT794" s="76">
        <f t="shared" ca="1" si="766"/>
        <v>-130.81120602218192</v>
      </c>
      <c r="BU794" s="76">
        <f t="shared" ca="1" si="766"/>
        <v>-130.86779004932188</v>
      </c>
      <c r="BV794" s="76">
        <f t="shared" ca="1" si="766"/>
        <v>-130.91899152088013</v>
      </c>
      <c r="BW794" s="76">
        <f t="shared" ca="1" si="766"/>
        <v>-130.96532245245641</v>
      </c>
      <c r="BX794" s="76">
        <f t="shared" ca="1" si="766"/>
        <v>-131.00724615416649</v>
      </c>
      <c r="BY794" s="76">
        <f t="shared" ca="1" si="766"/>
        <v>-131.0451818637514</v>
      </c>
      <c r="BZ794" s="76">
        <f t="shared" ca="1" si="766"/>
        <v>-131.07950893896205</v>
      </c>
      <c r="CA794" s="76">
        <f t="shared" ca="1" si="766"/>
        <v>-131.11057065114332</v>
      </c>
      <c r="CB794" s="76">
        <f t="shared" ca="1" si="766"/>
        <v>-131.13867761795331</v>
      </c>
      <c r="CC794" s="76">
        <f t="shared" ca="1" si="766"/>
        <v>-131.16411090954549</v>
      </c>
      <c r="CD794" s="76">
        <f t="shared" ca="1" si="766"/>
        <v>-131.18712485927497</v>
      </c>
      <c r="CE794" s="76">
        <f t="shared" ref="CE794:CK794" ca="1" si="767">-CE792*CE793</f>
        <v>-131.20794960703643</v>
      </c>
      <c r="CF794" s="76">
        <f t="shared" ca="1" si="767"/>
        <v>-131.22679340066711</v>
      </c>
      <c r="CG794" s="76">
        <f t="shared" ca="1" si="767"/>
        <v>-131.24384467842864</v>
      </c>
      <c r="CH794" s="76">
        <f t="shared" ca="1" si="767"/>
        <v>-131.25927395339315</v>
      </c>
      <c r="CI794" s="76">
        <f t="shared" ca="1" si="767"/>
        <v>-131.27323551857663</v>
      </c>
      <c r="CJ794" s="76">
        <f t="shared" ca="1" si="767"/>
        <v>-131.28586898987203</v>
      </c>
      <c r="CK794" s="76">
        <f t="shared" ca="1" si="767"/>
        <v>-131.29730070221044</v>
      </c>
      <c r="CL794" s="76">
        <f t="shared" ref="CL794" ca="1" si="768">-CL792*CL793</f>
        <v>-131.30764497291267</v>
      </c>
    </row>
    <row r="795" spans="2:90" x14ac:dyDescent="0.4">
      <c r="B795" s="124" t="str">
        <f>"# of "&amp;B803&amp;"s - Paid"</f>
        <v># of subscribers - Paid</v>
      </c>
      <c r="C795" t="s">
        <v>80</v>
      </c>
      <c r="D795" t="s">
        <v>826</v>
      </c>
      <c r="E795" s="8" t="str">
        <f t="shared" si="724"/>
        <v>795 SUBFREE-PV</v>
      </c>
      <c r="H795" s="31"/>
      <c r="I795" s="73"/>
      <c r="J795" s="73"/>
      <c r="K795" s="116">
        <f t="shared" ref="K795:P795" ca="1" si="769">SUMIF($4:$4,K$2,795:795)</f>
        <v>13367.535521747714</v>
      </c>
      <c r="L795" s="116">
        <f t="shared" ca="1" si="769"/>
        <v>38327.89379314243</v>
      </c>
      <c r="M795" s="116">
        <f t="shared" ca="1" si="769"/>
        <v>66781.683881535253</v>
      </c>
      <c r="N795" s="116">
        <f t="shared" ca="1" si="769"/>
        <v>96288.199964585947</v>
      </c>
      <c r="O795" s="116">
        <f t="shared" ca="1" si="769"/>
        <v>126111.94909464678</v>
      </c>
      <c r="P795" s="116">
        <f t="shared" ca="1" si="769"/>
        <v>156031.29461600605</v>
      </c>
      <c r="R795" s="114"/>
      <c r="S795" s="147">
        <f t="shared" ref="S795" ca="1" si="770">S791+S792+S794</f>
        <v>237.5</v>
      </c>
      <c r="T795" s="147">
        <f t="shared" ref="T795:AX795" ca="1" si="771">T791+T792+T794</f>
        <v>689.90781249999998</v>
      </c>
      <c r="U795" s="147">
        <f t="shared" ca="1" si="771"/>
        <v>1336.7803318359374</v>
      </c>
      <c r="V795" s="147">
        <f t="shared" ca="1" si="771"/>
        <v>2159.6191027700443</v>
      </c>
      <c r="W795" s="147">
        <f t="shared" ca="1" si="771"/>
        <v>3141.6853356190441</v>
      </c>
      <c r="X795" s="147">
        <f t="shared" ca="1" si="771"/>
        <v>4267.8325180682832</v>
      </c>
      <c r="Y795" s="147">
        <f t="shared" ca="1" si="771"/>
        <v>5524.3549497870381</v>
      </c>
      <c r="Z795" s="147">
        <f t="shared" ca="1" si="771"/>
        <v>6898.8506851885468</v>
      </c>
      <c r="AA795" s="147">
        <f t="shared" ca="1" si="771"/>
        <v>8380.0975137599853</v>
      </c>
      <c r="AB795" s="147">
        <f t="shared" ca="1" si="771"/>
        <v>9957.9407377635671</v>
      </c>
      <c r="AC795" s="147">
        <f t="shared" ca="1" si="771"/>
        <v>11623.191625083809</v>
      </c>
      <c r="AD795" s="147">
        <f t="shared" ca="1" si="771"/>
        <v>13367.535521747714</v>
      </c>
      <c r="AE795" s="147">
        <f t="shared" ca="1" si="771"/>
        <v>15183.448705241464</v>
      </c>
      <c r="AF795" s="147">
        <f t="shared" ca="1" si="771"/>
        <v>17064.123147155369</v>
      </c>
      <c r="AG795" s="147">
        <f t="shared" ca="1" si="771"/>
        <v>19003.398432782215</v>
      </c>
      <c r="AH795" s="147">
        <f t="shared" ca="1" si="771"/>
        <v>20995.700156863808</v>
      </c>
      <c r="AI795" s="147">
        <f t="shared" ca="1" si="771"/>
        <v>23035.984179442137</v>
      </c>
      <c r="AJ795" s="147">
        <f t="shared" ca="1" si="771"/>
        <v>25119.686184372706</v>
      </c>
      <c r="AK795" s="147">
        <f t="shared" ca="1" si="771"/>
        <v>27242.676036084253</v>
      </c>
      <c r="AL795" s="147">
        <f t="shared" ca="1" si="771"/>
        <v>29401.216478151739</v>
      </c>
      <c r="AM795" s="147">
        <f t="shared" ca="1" si="771"/>
        <v>31591.925760667556</v>
      </c>
      <c r="AN795" s="147">
        <f t="shared" ca="1" si="771"/>
        <v>33811.74382268406</v>
      </c>
      <c r="AO795" s="147">
        <f t="shared" ca="1" si="771"/>
        <v>36057.90169155124</v>
      </c>
      <c r="AP795" s="147">
        <f t="shared" ca="1" si="771"/>
        <v>38327.89379314243</v>
      </c>
      <c r="AQ795" s="147">
        <f t="shared" ca="1" si="771"/>
        <v>40619.452896069757</v>
      </c>
      <c r="AR795" s="147">
        <f t="shared" ca="1" si="771"/>
        <v>42930.527439331127</v>
      </c>
      <c r="AS795" s="147">
        <f t="shared" ca="1" si="771"/>
        <v>45259.26101666475</v>
      </c>
      <c r="AT795" s="147">
        <f t="shared" ca="1" si="771"/>
        <v>47603.973812454518</v>
      </c>
      <c r="AU795" s="147">
        <f t="shared" ca="1" si="771"/>
        <v>49963.145803544779</v>
      </c>
      <c r="AV795" s="147">
        <f t="shared" ca="1" si="771"/>
        <v>52335.401558982579</v>
      </c>
      <c r="AW795" s="147">
        <f t="shared" ca="1" si="771"/>
        <v>54719.496485684365</v>
      </c>
      <c r="AX795" s="147">
        <f t="shared" ca="1" si="771"/>
        <v>57114.304382483642</v>
      </c>
      <c r="AY795" s="147">
        <f t="shared" ref="AY795:CD795" ca="1" si="772">AY791+AY792+AY794</f>
        <v>59518.806178099891</v>
      </c>
      <c r="AZ795" s="147">
        <f t="shared" ca="1" si="772"/>
        <v>61932.079740408139</v>
      </c>
      <c r="BA795" s="147">
        <f t="shared" ca="1" si="772"/>
        <v>64353.290655101817</v>
      </c>
      <c r="BB795" s="147">
        <f t="shared" ca="1" si="772"/>
        <v>66781.683881535253</v>
      </c>
      <c r="BC795" s="147">
        <f t="shared" ca="1" si="772"/>
        <v>69216.576202304219</v>
      </c>
      <c r="BD795" s="147">
        <f t="shared" ca="1" si="772"/>
        <v>71657.349391060037</v>
      </c>
      <c r="BE795" s="147">
        <f t="shared" ca="1" si="772"/>
        <v>74103.444030235449</v>
      </c>
      <c r="BF795" s="147">
        <f t="shared" ca="1" si="772"/>
        <v>76554.353916859298</v>
      </c>
      <c r="BG795" s="147">
        <f t="shared" ca="1" si="772"/>
        <v>79009.621000518062</v>
      </c>
      <c r="BH795" s="147">
        <f t="shared" ca="1" si="772"/>
        <v>81468.830802843775</v>
      </c>
      <c r="BI795" s="147">
        <f t="shared" ca="1" si="772"/>
        <v>83931.608272723257</v>
      </c>
      <c r="BJ795" s="147">
        <f t="shared" ca="1" si="772"/>
        <v>86397.614035780454</v>
      </c>
      <c r="BK795" s="147">
        <f t="shared" ca="1" si="772"/>
        <v>88866.541000626836</v>
      </c>
      <c r="BL795" s="147">
        <f t="shared" ca="1" si="772"/>
        <v>91338.1112879422</v>
      </c>
      <c r="BM795" s="147">
        <f t="shared" ca="1" si="772"/>
        <v>93812.073451676697</v>
      </c>
      <c r="BN795" s="147">
        <f t="shared" ca="1" si="772"/>
        <v>96288.199964585947</v>
      </c>
      <c r="BO795" s="147">
        <f t="shared" ca="1" si="772"/>
        <v>98766.284942954706</v>
      </c>
      <c r="BP795" s="147">
        <f t="shared" ca="1" si="772"/>
        <v>101246.14208775613</v>
      </c>
      <c r="BQ795" s="147">
        <f t="shared" ca="1" si="772"/>
        <v>103727.60282165832</v>
      </c>
      <c r="BR795" s="147">
        <f t="shared" ca="1" si="772"/>
        <v>106210.51460324807</v>
      </c>
      <c r="BS795" s="147">
        <f t="shared" ca="1" si="772"/>
        <v>108694.7394016141</v>
      </c>
      <c r="BT795" s="147">
        <f t="shared" ca="1" si="772"/>
        <v>111180.15231603557</v>
      </c>
      <c r="BU795" s="147">
        <f t="shared" ca="1" si="772"/>
        <v>113666.64032697269</v>
      </c>
      <c r="BV795" s="147">
        <f t="shared" ca="1" si="772"/>
        <v>116154.1011658694</v>
      </c>
      <c r="BW795" s="147">
        <f t="shared" ca="1" si="772"/>
        <v>118642.44229246608</v>
      </c>
      <c r="BX795" s="147">
        <f t="shared" ca="1" si="772"/>
        <v>121131.57996939523</v>
      </c>
      <c r="BY795" s="147">
        <f t="shared" ca="1" si="772"/>
        <v>123621.4384248065</v>
      </c>
      <c r="BZ795" s="147">
        <f t="shared" ca="1" si="772"/>
        <v>126111.94909464678</v>
      </c>
      <c r="CA795" s="147">
        <f t="shared" ca="1" si="772"/>
        <v>128603.04993701851</v>
      </c>
      <c r="CB795" s="147">
        <f t="shared" ca="1" si="772"/>
        <v>131094.68481175962</v>
      </c>
      <c r="CC795" s="147">
        <f t="shared" ca="1" si="772"/>
        <v>133586.80291904099</v>
      </c>
      <c r="CD795" s="147">
        <f t="shared" ca="1" si="772"/>
        <v>136079.35829136721</v>
      </c>
      <c r="CE795" s="147">
        <f t="shared" ref="CE795:CK795" ca="1" si="773">CE791+CE792+CE794</f>
        <v>138572.30933390092</v>
      </c>
      <c r="CF795" s="147">
        <f t="shared" ca="1" si="773"/>
        <v>141065.61840851358</v>
      </c>
      <c r="CG795" s="147">
        <f t="shared" ca="1" si="773"/>
        <v>143559.25145740373</v>
      </c>
      <c r="CH795" s="147">
        <f t="shared" ca="1" si="773"/>
        <v>146053.17766251822</v>
      </c>
      <c r="CI795" s="147">
        <f t="shared" ca="1" si="773"/>
        <v>148547.36913737119</v>
      </c>
      <c r="CJ795" s="147">
        <f t="shared" ca="1" si="773"/>
        <v>151041.80064817876</v>
      </c>
      <c r="CK795" s="147">
        <f t="shared" ca="1" si="773"/>
        <v>153536.44936152073</v>
      </c>
      <c r="CL795" s="147">
        <f t="shared" ref="CL795" ca="1" si="774">CL791+CL792+CL794</f>
        <v>156031.29461600605</v>
      </c>
    </row>
    <row r="796" spans="2:90" x14ac:dyDescent="0.4">
      <c r="B796" s="141" t="s">
        <v>62</v>
      </c>
      <c r="D796" t="s">
        <v>826</v>
      </c>
      <c r="E796" s="8" t="str">
        <f t="shared" si="724"/>
        <v>796 SUBFREE-PV</v>
      </c>
      <c r="H796" s="12"/>
      <c r="I796" s="60"/>
      <c r="J796" s="60"/>
      <c r="K796" s="34">
        <f t="shared" ref="K796:P796" ca="1" si="775">K795-SUM(K794,K791:K792)</f>
        <v>0</v>
      </c>
      <c r="L796" s="34">
        <f t="shared" ca="1" si="775"/>
        <v>0</v>
      </c>
      <c r="M796" s="34">
        <f t="shared" ca="1" si="775"/>
        <v>0</v>
      </c>
      <c r="N796" s="34">
        <f t="shared" ca="1" si="775"/>
        <v>0</v>
      </c>
      <c r="O796" s="34">
        <f t="shared" ca="1" si="775"/>
        <v>0</v>
      </c>
      <c r="P796" s="34">
        <f t="shared" ca="1" si="775"/>
        <v>0</v>
      </c>
      <c r="R796" s="15"/>
      <c r="S796" s="76">
        <f t="shared" ref="S796" ca="1" si="776">S795-SUM(S794,S791:S792)</f>
        <v>0</v>
      </c>
      <c r="T796" s="76">
        <f t="shared" ref="T796:AX796" ca="1" si="777">T795-SUM(T794,T791:T792)</f>
        <v>0</v>
      </c>
      <c r="U796" s="76">
        <f t="shared" ca="1" si="777"/>
        <v>0</v>
      </c>
      <c r="V796" s="76">
        <f t="shared" ca="1" si="777"/>
        <v>0</v>
      </c>
      <c r="W796" s="76">
        <f t="shared" ca="1" si="777"/>
        <v>0</v>
      </c>
      <c r="X796" s="76">
        <f t="shared" ca="1" si="777"/>
        <v>0</v>
      </c>
      <c r="Y796" s="76">
        <f t="shared" ca="1" si="777"/>
        <v>0</v>
      </c>
      <c r="Z796" s="76">
        <f t="shared" ca="1" si="777"/>
        <v>0</v>
      </c>
      <c r="AA796" s="76">
        <f t="shared" ca="1" si="777"/>
        <v>0</v>
      </c>
      <c r="AB796" s="76">
        <f t="shared" ca="1" si="777"/>
        <v>0</v>
      </c>
      <c r="AC796" s="76">
        <f t="shared" ca="1" si="777"/>
        <v>0</v>
      </c>
      <c r="AD796" s="76">
        <f t="shared" ca="1" si="777"/>
        <v>0</v>
      </c>
      <c r="AE796" s="76">
        <f t="shared" ca="1" si="777"/>
        <v>0</v>
      </c>
      <c r="AF796" s="76">
        <f t="shared" ca="1" si="777"/>
        <v>0</v>
      </c>
      <c r="AG796" s="76">
        <f t="shared" ca="1" si="777"/>
        <v>0</v>
      </c>
      <c r="AH796" s="76">
        <f t="shared" ca="1" si="777"/>
        <v>0</v>
      </c>
      <c r="AI796" s="76">
        <f t="shared" ca="1" si="777"/>
        <v>0</v>
      </c>
      <c r="AJ796" s="76">
        <f t="shared" ca="1" si="777"/>
        <v>0</v>
      </c>
      <c r="AK796" s="76">
        <f t="shared" ca="1" si="777"/>
        <v>0</v>
      </c>
      <c r="AL796" s="76">
        <f t="shared" ca="1" si="777"/>
        <v>0</v>
      </c>
      <c r="AM796" s="76">
        <f t="shared" ca="1" si="777"/>
        <v>0</v>
      </c>
      <c r="AN796" s="76">
        <f t="shared" ca="1" si="777"/>
        <v>0</v>
      </c>
      <c r="AO796" s="76">
        <f t="shared" ca="1" si="777"/>
        <v>0</v>
      </c>
      <c r="AP796" s="76">
        <f t="shared" ca="1" si="777"/>
        <v>0</v>
      </c>
      <c r="AQ796" s="76">
        <f t="shared" ca="1" si="777"/>
        <v>0</v>
      </c>
      <c r="AR796" s="76">
        <f t="shared" ca="1" si="777"/>
        <v>0</v>
      </c>
      <c r="AS796" s="76">
        <f t="shared" ca="1" si="777"/>
        <v>0</v>
      </c>
      <c r="AT796" s="76">
        <f t="shared" ca="1" si="777"/>
        <v>0</v>
      </c>
      <c r="AU796" s="76">
        <f t="shared" ca="1" si="777"/>
        <v>0</v>
      </c>
      <c r="AV796" s="76">
        <f t="shared" ca="1" si="777"/>
        <v>0</v>
      </c>
      <c r="AW796" s="76">
        <f t="shared" ca="1" si="777"/>
        <v>0</v>
      </c>
      <c r="AX796" s="76">
        <f t="shared" ca="1" si="777"/>
        <v>0</v>
      </c>
      <c r="AY796" s="76">
        <f t="shared" ref="AY796:CD796" ca="1" si="778">AY795-SUM(AY794,AY791:AY792)</f>
        <v>0</v>
      </c>
      <c r="AZ796" s="76">
        <f t="shared" ca="1" si="778"/>
        <v>0</v>
      </c>
      <c r="BA796" s="76">
        <f t="shared" ca="1" si="778"/>
        <v>0</v>
      </c>
      <c r="BB796" s="76">
        <f t="shared" ca="1" si="778"/>
        <v>0</v>
      </c>
      <c r="BC796" s="76">
        <f t="shared" ca="1" si="778"/>
        <v>0</v>
      </c>
      <c r="BD796" s="76">
        <f t="shared" ca="1" si="778"/>
        <v>0</v>
      </c>
      <c r="BE796" s="76">
        <f t="shared" ca="1" si="778"/>
        <v>0</v>
      </c>
      <c r="BF796" s="76">
        <f t="shared" ca="1" si="778"/>
        <v>0</v>
      </c>
      <c r="BG796" s="76">
        <f t="shared" ca="1" si="778"/>
        <v>0</v>
      </c>
      <c r="BH796" s="76">
        <f t="shared" ca="1" si="778"/>
        <v>0</v>
      </c>
      <c r="BI796" s="76">
        <f t="shared" ca="1" si="778"/>
        <v>0</v>
      </c>
      <c r="BJ796" s="76">
        <f t="shared" ca="1" si="778"/>
        <v>0</v>
      </c>
      <c r="BK796" s="76">
        <f t="shared" ca="1" si="778"/>
        <v>0</v>
      </c>
      <c r="BL796" s="76">
        <f t="shared" ca="1" si="778"/>
        <v>0</v>
      </c>
      <c r="BM796" s="76">
        <f t="shared" ca="1" si="778"/>
        <v>0</v>
      </c>
      <c r="BN796" s="76">
        <f t="shared" ca="1" si="778"/>
        <v>0</v>
      </c>
      <c r="BO796" s="76">
        <f t="shared" ca="1" si="778"/>
        <v>0</v>
      </c>
      <c r="BP796" s="76">
        <f t="shared" ca="1" si="778"/>
        <v>0</v>
      </c>
      <c r="BQ796" s="76">
        <f t="shared" ca="1" si="778"/>
        <v>0</v>
      </c>
      <c r="BR796" s="76">
        <f t="shared" ca="1" si="778"/>
        <v>0</v>
      </c>
      <c r="BS796" s="76">
        <f t="shared" ca="1" si="778"/>
        <v>0</v>
      </c>
      <c r="BT796" s="76">
        <f t="shared" ca="1" si="778"/>
        <v>0</v>
      </c>
      <c r="BU796" s="76">
        <f t="shared" ca="1" si="778"/>
        <v>0</v>
      </c>
      <c r="BV796" s="76">
        <f t="shared" ca="1" si="778"/>
        <v>0</v>
      </c>
      <c r="BW796" s="76">
        <f t="shared" ca="1" si="778"/>
        <v>0</v>
      </c>
      <c r="BX796" s="76">
        <f t="shared" ca="1" si="778"/>
        <v>0</v>
      </c>
      <c r="BY796" s="76">
        <f t="shared" ca="1" si="778"/>
        <v>0</v>
      </c>
      <c r="BZ796" s="76">
        <f t="shared" ca="1" si="778"/>
        <v>0</v>
      </c>
      <c r="CA796" s="76">
        <f t="shared" ca="1" si="778"/>
        <v>0</v>
      </c>
      <c r="CB796" s="76">
        <f t="shared" ca="1" si="778"/>
        <v>0</v>
      </c>
      <c r="CC796" s="76">
        <f t="shared" ca="1" si="778"/>
        <v>0</v>
      </c>
      <c r="CD796" s="76">
        <f t="shared" ca="1" si="778"/>
        <v>0</v>
      </c>
      <c r="CE796" s="76">
        <f t="shared" ref="CE796:CK796" ca="1" si="779">CE795-SUM(CE794,CE791:CE792)</f>
        <v>0</v>
      </c>
      <c r="CF796" s="76">
        <f t="shared" ca="1" si="779"/>
        <v>0</v>
      </c>
      <c r="CG796" s="76">
        <f t="shared" ca="1" si="779"/>
        <v>0</v>
      </c>
      <c r="CH796" s="76">
        <f t="shared" ca="1" si="779"/>
        <v>0</v>
      </c>
      <c r="CI796" s="76">
        <f t="shared" ca="1" si="779"/>
        <v>0</v>
      </c>
      <c r="CJ796" s="76">
        <f t="shared" ca="1" si="779"/>
        <v>0</v>
      </c>
      <c r="CK796" s="76">
        <f t="shared" ca="1" si="779"/>
        <v>0</v>
      </c>
      <c r="CL796" s="76">
        <f t="shared" ref="CL796" ca="1" si="780">CL795-SUM(CL794,CL791:CL792)</f>
        <v>0</v>
      </c>
    </row>
    <row r="797" spans="2:90" x14ac:dyDescent="0.4">
      <c r="B797" s="13"/>
      <c r="D797" t="s">
        <v>826</v>
      </c>
      <c r="E797" s="8" t="str">
        <f t="shared" si="724"/>
        <v>797 SUBFREE-PV</v>
      </c>
      <c r="H797" s="12"/>
      <c r="K797" s="34"/>
      <c r="L797" s="34"/>
      <c r="M797" s="34"/>
      <c r="N797" s="34"/>
      <c r="O797" s="34"/>
      <c r="P797" s="34"/>
      <c r="R797" s="15"/>
      <c r="S797" s="76"/>
      <c r="T797" s="76"/>
      <c r="U797" s="76"/>
      <c r="V797" s="76"/>
      <c r="W797" s="76"/>
      <c r="X797" s="76"/>
      <c r="Y797" s="76"/>
      <c r="Z797" s="76"/>
      <c r="AA797" s="76"/>
      <c r="AB797" s="76"/>
      <c r="AC797" s="76"/>
      <c r="AD797" s="76"/>
      <c r="AE797" s="76"/>
      <c r="AF797" s="76"/>
      <c r="AG797" s="76"/>
      <c r="AH797" s="76"/>
      <c r="AI797" s="76"/>
      <c r="AJ797" s="76"/>
      <c r="AK797" s="76"/>
      <c r="AL797" s="76"/>
      <c r="AM797" s="76"/>
      <c r="AN797" s="76"/>
      <c r="AO797" s="76"/>
      <c r="AP797" s="76"/>
      <c r="AQ797" s="76"/>
      <c r="AR797" s="76"/>
      <c r="AS797" s="76"/>
      <c r="AT797" s="76"/>
      <c r="AU797" s="76"/>
      <c r="AV797" s="76"/>
      <c r="AW797" s="76"/>
      <c r="AX797" s="76"/>
      <c r="AY797" s="76"/>
      <c r="AZ797" s="76"/>
      <c r="BA797" s="76"/>
      <c r="BB797" s="76"/>
      <c r="BC797" s="76"/>
      <c r="BD797" s="76"/>
      <c r="BE797" s="76"/>
      <c r="BF797" s="76"/>
      <c r="BG797" s="76"/>
      <c r="BH797" s="76"/>
      <c r="BI797" s="76"/>
      <c r="BJ797" s="76"/>
      <c r="BK797" s="76"/>
      <c r="BL797" s="76"/>
      <c r="BM797" s="76"/>
      <c r="BN797" s="76"/>
      <c r="BO797" s="76"/>
      <c r="BP797" s="76"/>
      <c r="BQ797" s="76"/>
      <c r="BR797" s="76"/>
      <c r="BS797" s="76"/>
      <c r="BT797" s="76"/>
      <c r="BU797" s="76"/>
      <c r="BV797" s="76"/>
      <c r="BW797" s="76"/>
      <c r="BX797" s="76"/>
      <c r="BY797" s="76"/>
      <c r="BZ797" s="76"/>
      <c r="CA797" s="76"/>
      <c r="CB797" s="76"/>
      <c r="CC797" s="76"/>
      <c r="CD797" s="76"/>
      <c r="CE797" s="76"/>
      <c r="CF797" s="76"/>
      <c r="CG797" s="76"/>
      <c r="CH797" s="76"/>
      <c r="CI797" s="76"/>
      <c r="CJ797" s="76"/>
      <c r="CK797" s="76"/>
      <c r="CL797" s="76"/>
    </row>
    <row r="798" spans="2:90" x14ac:dyDescent="0.4">
      <c r="B798" s="95" t="str">
        <f>B800&amp;":"</f>
        <v>Revenue - (Primary label):</v>
      </c>
      <c r="D798" t="s">
        <v>826</v>
      </c>
      <c r="E798" s="8" t="str">
        <f t="shared" si="724"/>
        <v>798 SUBFREE-PV</v>
      </c>
      <c r="H798" s="12"/>
      <c r="I798" s="60"/>
      <c r="J798" s="60"/>
      <c r="K798" s="34"/>
      <c r="L798" s="34"/>
      <c r="M798" s="34"/>
      <c r="N798" s="34"/>
      <c r="O798" s="34"/>
      <c r="P798" s="34"/>
      <c r="R798" s="15"/>
      <c r="S798" s="76"/>
      <c r="T798" s="76"/>
      <c r="U798" s="76"/>
      <c r="V798" s="76"/>
      <c r="W798" s="76"/>
      <c r="X798" s="76"/>
      <c r="Y798" s="76"/>
      <c r="Z798" s="76"/>
      <c r="AA798" s="76"/>
      <c r="AB798" s="76"/>
      <c r="AC798" s="76"/>
      <c r="AD798" s="76"/>
      <c r="AE798" s="76"/>
      <c r="AF798" s="76"/>
      <c r="AG798" s="76"/>
      <c r="AH798" s="76"/>
      <c r="AI798" s="76"/>
      <c r="AJ798" s="76"/>
      <c r="AK798" s="76"/>
      <c r="AL798" s="76"/>
      <c r="AM798" s="76"/>
      <c r="AN798" s="76"/>
      <c r="AO798" s="76"/>
      <c r="AP798" s="76"/>
      <c r="AQ798" s="76"/>
      <c r="AR798" s="76"/>
      <c r="AS798" s="76"/>
      <c r="AT798" s="76"/>
      <c r="AU798" s="76"/>
      <c r="AV798" s="76"/>
      <c r="AW798" s="76"/>
      <c r="AX798" s="76"/>
      <c r="AY798" s="76"/>
      <c r="AZ798" s="76"/>
      <c r="BA798" s="76"/>
      <c r="BB798" s="76"/>
      <c r="BC798" s="76"/>
      <c r="BD798" s="76"/>
      <c r="BE798" s="76"/>
      <c r="BF798" s="76"/>
      <c r="BG798" s="76"/>
      <c r="BH798" s="76"/>
      <c r="BI798" s="76"/>
      <c r="BJ798" s="76"/>
      <c r="BK798" s="76"/>
      <c r="BL798" s="76"/>
      <c r="BM798" s="76"/>
      <c r="BN798" s="76"/>
      <c r="BO798" s="76"/>
      <c r="BP798" s="76"/>
      <c r="BQ798" s="76"/>
      <c r="BR798" s="76"/>
      <c r="BS798" s="76"/>
      <c r="BT798" s="76"/>
      <c r="BU798" s="76"/>
      <c r="BV798" s="76"/>
      <c r="BW798" s="76"/>
      <c r="BX798" s="76"/>
      <c r="BY798" s="76"/>
      <c r="BZ798" s="76"/>
      <c r="CA798" s="76"/>
      <c r="CB798" s="76"/>
      <c r="CC798" s="76"/>
      <c r="CD798" s="76"/>
      <c r="CE798" s="76"/>
      <c r="CF798" s="76"/>
      <c r="CG798" s="76"/>
      <c r="CH798" s="76"/>
      <c r="CI798" s="76"/>
      <c r="CJ798" s="76"/>
      <c r="CK798" s="76"/>
      <c r="CL798" s="76"/>
    </row>
    <row r="799" spans="2:90" x14ac:dyDescent="0.4">
      <c r="B799" s="141" t="s">
        <v>498</v>
      </c>
      <c r="D799" t="s">
        <v>826</v>
      </c>
      <c r="E799" s="8" t="str">
        <f t="shared" si="724"/>
        <v>799 SUBFREE-PV</v>
      </c>
      <c r="G799" t="str">
        <f>E799</f>
        <v>799 SUBFREE-PV</v>
      </c>
      <c r="H799" s="12"/>
      <c r="I799" s="60"/>
      <c r="J799" s="60"/>
      <c r="K799" s="18">
        <v>20</v>
      </c>
      <c r="L799" s="18">
        <v>20</v>
      </c>
      <c r="M799" s="18">
        <v>20</v>
      </c>
      <c r="N799" s="18">
        <v>20</v>
      </c>
      <c r="O799" s="18">
        <v>20</v>
      </c>
      <c r="P799" s="18">
        <v>20</v>
      </c>
      <c r="R799" s="19"/>
      <c r="S799" s="143" cm="1">
        <f t="array" ref="S799">INDEX($K:$P,ROW(),MATCH(S$3,$K$2:$P$2,0))</f>
        <v>20</v>
      </c>
      <c r="T799" s="143" cm="1">
        <f t="array" ref="T799">INDEX($K:$P,ROW(),MATCH(T$3,$K$2:$P$2,0))</f>
        <v>20</v>
      </c>
      <c r="U799" s="143" cm="1">
        <f t="array" ref="U799">INDEX($K:$P,ROW(),MATCH(U$3,$K$2:$P$2,0))</f>
        <v>20</v>
      </c>
      <c r="V799" s="143" cm="1">
        <f t="array" ref="V799">INDEX($K:$P,ROW(),MATCH(V$3,$K$2:$P$2,0))</f>
        <v>20</v>
      </c>
      <c r="W799" s="143" cm="1">
        <f t="array" ref="W799">INDEX($K:$P,ROW(),MATCH(W$3,$K$2:$P$2,0))</f>
        <v>20</v>
      </c>
      <c r="X799" s="143" cm="1">
        <f t="array" ref="X799">INDEX($K:$P,ROW(),MATCH(X$3,$K$2:$P$2,0))</f>
        <v>20</v>
      </c>
      <c r="Y799" s="143" cm="1">
        <f t="array" ref="Y799">INDEX($K:$P,ROW(),MATCH(Y$3,$K$2:$P$2,0))</f>
        <v>20</v>
      </c>
      <c r="Z799" s="143" cm="1">
        <f t="array" ref="Z799">INDEX($K:$P,ROW(),MATCH(Z$3,$K$2:$P$2,0))</f>
        <v>20</v>
      </c>
      <c r="AA799" s="143" cm="1">
        <f t="array" ref="AA799">INDEX($K:$P,ROW(),MATCH(AA$3,$K$2:$P$2,0))</f>
        <v>20</v>
      </c>
      <c r="AB799" s="143" cm="1">
        <f t="array" ref="AB799">INDEX($K:$P,ROW(),MATCH(AB$3,$K$2:$P$2,0))</f>
        <v>20</v>
      </c>
      <c r="AC799" s="143" cm="1">
        <f t="array" ref="AC799">INDEX($K:$P,ROW(),MATCH(AC$3,$K$2:$P$2,0))</f>
        <v>20</v>
      </c>
      <c r="AD799" s="143" cm="1">
        <f t="array" ref="AD799">INDEX($K:$P,ROW(),MATCH(AD$3,$K$2:$P$2,0))</f>
        <v>20</v>
      </c>
      <c r="AE799" s="143" cm="1">
        <f t="array" ref="AE799">INDEX($K:$P,ROW(),MATCH(AE$3,$K$2:$P$2,0))</f>
        <v>20</v>
      </c>
      <c r="AF799" s="143" cm="1">
        <f t="array" ref="AF799">INDEX($K:$P,ROW(),MATCH(AF$3,$K$2:$P$2,0))</f>
        <v>20</v>
      </c>
      <c r="AG799" s="143" cm="1">
        <f t="array" ref="AG799">INDEX($K:$P,ROW(),MATCH(AG$3,$K$2:$P$2,0))</f>
        <v>20</v>
      </c>
      <c r="AH799" s="143" cm="1">
        <f t="array" ref="AH799">INDEX($K:$P,ROW(),MATCH(AH$3,$K$2:$P$2,0))</f>
        <v>20</v>
      </c>
      <c r="AI799" s="143" cm="1">
        <f t="array" ref="AI799">INDEX($K:$P,ROW(),MATCH(AI$3,$K$2:$P$2,0))</f>
        <v>20</v>
      </c>
      <c r="AJ799" s="143" cm="1">
        <f t="array" ref="AJ799">INDEX($K:$P,ROW(),MATCH(AJ$3,$K$2:$P$2,0))</f>
        <v>20</v>
      </c>
      <c r="AK799" s="143" cm="1">
        <f t="array" ref="AK799">INDEX($K:$P,ROW(),MATCH(AK$3,$K$2:$P$2,0))</f>
        <v>20</v>
      </c>
      <c r="AL799" s="143" cm="1">
        <f t="array" ref="AL799">INDEX($K:$P,ROW(),MATCH(AL$3,$K$2:$P$2,0))</f>
        <v>20</v>
      </c>
      <c r="AM799" s="143" cm="1">
        <f t="array" ref="AM799">INDEX($K:$P,ROW(),MATCH(AM$3,$K$2:$P$2,0))</f>
        <v>20</v>
      </c>
      <c r="AN799" s="143" cm="1">
        <f t="array" ref="AN799">INDEX($K:$P,ROW(),MATCH(AN$3,$K$2:$P$2,0))</f>
        <v>20</v>
      </c>
      <c r="AO799" s="143" cm="1">
        <f t="array" ref="AO799">INDEX($K:$P,ROW(),MATCH(AO$3,$K$2:$P$2,0))</f>
        <v>20</v>
      </c>
      <c r="AP799" s="143" cm="1">
        <f t="array" ref="AP799">INDEX($K:$P,ROW(),MATCH(AP$3,$K$2:$P$2,0))</f>
        <v>20</v>
      </c>
      <c r="AQ799" s="143" cm="1">
        <f t="array" ref="AQ799">INDEX($K:$P,ROW(),MATCH(AQ$3,$K$2:$P$2,0))</f>
        <v>20</v>
      </c>
      <c r="AR799" s="143" cm="1">
        <f t="array" ref="AR799">INDEX($K:$P,ROW(),MATCH(AR$3,$K$2:$P$2,0))</f>
        <v>20</v>
      </c>
      <c r="AS799" s="143" cm="1">
        <f t="array" ref="AS799">INDEX($K:$P,ROW(),MATCH(AS$3,$K$2:$P$2,0))</f>
        <v>20</v>
      </c>
      <c r="AT799" s="143" cm="1">
        <f t="array" ref="AT799">INDEX($K:$P,ROW(),MATCH(AT$3,$K$2:$P$2,0))</f>
        <v>20</v>
      </c>
      <c r="AU799" s="143" cm="1">
        <f t="array" ref="AU799">INDEX($K:$P,ROW(),MATCH(AU$3,$K$2:$P$2,0))</f>
        <v>20</v>
      </c>
      <c r="AV799" s="143" cm="1">
        <f t="array" ref="AV799">INDEX($K:$P,ROW(),MATCH(AV$3,$K$2:$P$2,0))</f>
        <v>20</v>
      </c>
      <c r="AW799" s="143" cm="1">
        <f t="array" ref="AW799">INDEX($K:$P,ROW(),MATCH(AW$3,$K$2:$P$2,0))</f>
        <v>20</v>
      </c>
      <c r="AX799" s="143" cm="1">
        <f t="array" ref="AX799">INDEX($K:$P,ROW(),MATCH(AX$3,$K$2:$P$2,0))</f>
        <v>20</v>
      </c>
      <c r="AY799" s="143" cm="1">
        <f t="array" ref="AY799">INDEX($K:$P,ROW(),MATCH(AY$3,$K$2:$P$2,0))</f>
        <v>20</v>
      </c>
      <c r="AZ799" s="143" cm="1">
        <f t="array" ref="AZ799">INDEX($K:$P,ROW(),MATCH(AZ$3,$K$2:$P$2,0))</f>
        <v>20</v>
      </c>
      <c r="BA799" s="143" cm="1">
        <f t="array" ref="BA799">INDEX($K:$P,ROW(),MATCH(BA$3,$K$2:$P$2,0))</f>
        <v>20</v>
      </c>
      <c r="BB799" s="143" cm="1">
        <f t="array" ref="BB799">INDEX($K:$P,ROW(),MATCH(BB$3,$K$2:$P$2,0))</f>
        <v>20</v>
      </c>
      <c r="BC799" s="143" cm="1">
        <f t="array" ref="BC799">INDEX($K:$P,ROW(),MATCH(BC$3,$K$2:$P$2,0))</f>
        <v>20</v>
      </c>
      <c r="BD799" s="143" cm="1">
        <f t="array" ref="BD799">INDEX($K:$P,ROW(),MATCH(BD$3,$K$2:$P$2,0))</f>
        <v>20</v>
      </c>
      <c r="BE799" s="143" cm="1">
        <f t="array" ref="BE799">INDEX($K:$P,ROW(),MATCH(BE$3,$K$2:$P$2,0))</f>
        <v>20</v>
      </c>
      <c r="BF799" s="143" cm="1">
        <f t="array" ref="BF799">INDEX($K:$P,ROW(),MATCH(BF$3,$K$2:$P$2,0))</f>
        <v>20</v>
      </c>
      <c r="BG799" s="143" cm="1">
        <f t="array" ref="BG799">INDEX($K:$P,ROW(),MATCH(BG$3,$K$2:$P$2,0))</f>
        <v>20</v>
      </c>
      <c r="BH799" s="143" cm="1">
        <f t="array" ref="BH799">INDEX($K:$P,ROW(),MATCH(BH$3,$K$2:$P$2,0))</f>
        <v>20</v>
      </c>
      <c r="BI799" s="143" cm="1">
        <f t="array" ref="BI799">INDEX($K:$P,ROW(),MATCH(BI$3,$K$2:$P$2,0))</f>
        <v>20</v>
      </c>
      <c r="BJ799" s="143" cm="1">
        <f t="array" ref="BJ799">INDEX($K:$P,ROW(),MATCH(BJ$3,$K$2:$P$2,0))</f>
        <v>20</v>
      </c>
      <c r="BK799" s="143" cm="1">
        <f t="array" ref="BK799">INDEX($K:$P,ROW(),MATCH(BK$3,$K$2:$P$2,0))</f>
        <v>20</v>
      </c>
      <c r="BL799" s="143" cm="1">
        <f t="array" ref="BL799">INDEX($K:$P,ROW(),MATCH(BL$3,$K$2:$P$2,0))</f>
        <v>20</v>
      </c>
      <c r="BM799" s="143" cm="1">
        <f t="array" ref="BM799">INDEX($K:$P,ROW(),MATCH(BM$3,$K$2:$P$2,0))</f>
        <v>20</v>
      </c>
      <c r="BN799" s="143" cm="1">
        <f t="array" ref="BN799">INDEX($K:$P,ROW(),MATCH(BN$3,$K$2:$P$2,0))</f>
        <v>20</v>
      </c>
      <c r="BO799" s="143" cm="1">
        <f t="array" ref="BO799">INDEX($K:$P,ROW(),MATCH(BO$3,$K$2:$P$2,0))</f>
        <v>20</v>
      </c>
      <c r="BP799" s="143" cm="1">
        <f t="array" ref="BP799">INDEX($K:$P,ROW(),MATCH(BP$3,$K$2:$P$2,0))</f>
        <v>20</v>
      </c>
      <c r="BQ799" s="143" cm="1">
        <f t="array" ref="BQ799">INDEX($K:$P,ROW(),MATCH(BQ$3,$K$2:$P$2,0))</f>
        <v>20</v>
      </c>
      <c r="BR799" s="143" cm="1">
        <f t="array" ref="BR799">INDEX($K:$P,ROW(),MATCH(BR$3,$K$2:$P$2,0))</f>
        <v>20</v>
      </c>
      <c r="BS799" s="143" cm="1">
        <f t="array" ref="BS799">INDEX($K:$P,ROW(),MATCH(BS$3,$K$2:$P$2,0))</f>
        <v>20</v>
      </c>
      <c r="BT799" s="143" cm="1">
        <f t="array" ref="BT799">INDEX($K:$P,ROW(),MATCH(BT$3,$K$2:$P$2,0))</f>
        <v>20</v>
      </c>
      <c r="BU799" s="143" cm="1">
        <f t="array" ref="BU799">INDEX($K:$P,ROW(),MATCH(BU$3,$K$2:$P$2,0))</f>
        <v>20</v>
      </c>
      <c r="BV799" s="143" cm="1">
        <f t="array" ref="BV799">INDEX($K:$P,ROW(),MATCH(BV$3,$K$2:$P$2,0))</f>
        <v>20</v>
      </c>
      <c r="BW799" s="143" cm="1">
        <f t="array" ref="BW799">INDEX($K:$P,ROW(),MATCH(BW$3,$K$2:$P$2,0))</f>
        <v>20</v>
      </c>
      <c r="BX799" s="143" cm="1">
        <f t="array" ref="BX799">INDEX($K:$P,ROW(),MATCH(BX$3,$K$2:$P$2,0))</f>
        <v>20</v>
      </c>
      <c r="BY799" s="143" cm="1">
        <f t="array" ref="BY799">INDEX($K:$P,ROW(),MATCH(BY$3,$K$2:$P$2,0))</f>
        <v>20</v>
      </c>
      <c r="BZ799" s="143" cm="1">
        <f t="array" ref="BZ799">INDEX($K:$P,ROW(),MATCH(BZ$3,$K$2:$P$2,0))</f>
        <v>20</v>
      </c>
      <c r="CA799" s="143" cm="1">
        <f t="array" ref="CA799">INDEX($K:$P,ROW(),MATCH(CA$3,$K$2:$P$2,0))</f>
        <v>20</v>
      </c>
      <c r="CB799" s="143" cm="1">
        <f t="array" ref="CB799">INDEX($K:$P,ROW(),MATCH(CB$3,$K$2:$P$2,0))</f>
        <v>20</v>
      </c>
      <c r="CC799" s="143" cm="1">
        <f t="array" ref="CC799">INDEX($K:$P,ROW(),MATCH(CC$3,$K$2:$P$2,0))</f>
        <v>20</v>
      </c>
      <c r="CD799" s="143" cm="1">
        <f t="array" ref="CD799">INDEX($K:$P,ROW(),MATCH(CD$3,$K$2:$P$2,0))</f>
        <v>20</v>
      </c>
      <c r="CE799" s="143" cm="1">
        <f t="array" ref="CE799">INDEX($K:$P,ROW(),MATCH(CE$3,$K$2:$P$2,0))</f>
        <v>20</v>
      </c>
      <c r="CF799" s="143" cm="1">
        <f t="array" ref="CF799">INDEX($K:$P,ROW(),MATCH(CF$3,$K$2:$P$2,0))</f>
        <v>20</v>
      </c>
      <c r="CG799" s="143" cm="1">
        <f t="array" ref="CG799">INDEX($K:$P,ROW(),MATCH(CG$3,$K$2:$P$2,0))</f>
        <v>20</v>
      </c>
      <c r="CH799" s="143" cm="1">
        <f t="array" ref="CH799">INDEX($K:$P,ROW(),MATCH(CH$3,$K$2:$P$2,0))</f>
        <v>20</v>
      </c>
      <c r="CI799" s="143" cm="1">
        <f t="array" ref="CI799">INDEX($K:$P,ROW(),MATCH(CI$3,$K$2:$P$2,0))</f>
        <v>20</v>
      </c>
      <c r="CJ799" s="143" cm="1">
        <f t="array" ref="CJ799">INDEX($K:$P,ROW(),MATCH(CJ$3,$K$2:$P$2,0))</f>
        <v>20</v>
      </c>
      <c r="CK799" s="143" cm="1">
        <f t="array" ref="CK799">INDEX($K:$P,ROW(),MATCH(CK$3,$K$2:$P$2,0))</f>
        <v>20</v>
      </c>
      <c r="CL799" s="143" cm="1">
        <f t="array" ref="CL799">INDEX($K:$P,ROW(),MATCH(CL$3,$K$2:$P$2,0))</f>
        <v>20</v>
      </c>
    </row>
    <row r="800" spans="2:90" x14ac:dyDescent="0.4">
      <c r="B800" s="123" t="str">
        <f>"Revenue - "&amp;B802</f>
        <v>Revenue - (Primary label)</v>
      </c>
      <c r="C800" t="s">
        <v>198</v>
      </c>
      <c r="D800" t="s">
        <v>826</v>
      </c>
      <c r="E800" s="8" t="str">
        <f t="shared" si="724"/>
        <v>800 SUBFREE-PV</v>
      </c>
      <c r="H800" s="27"/>
      <c r="I800" s="78"/>
      <c r="J800" s="78"/>
      <c r="K800" s="63">
        <f t="shared" ref="K800:P800" ca="1" si="781">SUMIF($3:$3,K$2,800:800)</f>
        <v>1218030.5674650024</v>
      </c>
      <c r="L800" s="63">
        <f t="shared" ca="1" si="781"/>
        <v>6087110.3850488318</v>
      </c>
      <c r="M800" s="63">
        <f t="shared" ca="1" si="781"/>
        <v>12578090.576123284</v>
      </c>
      <c r="N800" s="63">
        <f t="shared" ca="1" si="781"/>
        <v>19557821.306312613</v>
      </c>
      <c r="O800" s="63">
        <f t="shared" ca="1" si="781"/>
        <v>26684834.257647865</v>
      </c>
      <c r="P800" s="63">
        <f t="shared" ca="1" si="781"/>
        <v>33856229.876478396</v>
      </c>
      <c r="R800" s="115"/>
      <c r="S800" s="144">
        <f t="shared" ref="S800" ca="1" si="782">S799*AVERAGE(S795,S791)</f>
        <v>2375</v>
      </c>
      <c r="T800" s="144">
        <f t="shared" ref="T800:AX800" ca="1" si="783">T799*AVERAGE(T795,T791)</f>
        <v>9274.078125</v>
      </c>
      <c r="U800" s="144">
        <f t="shared" ca="1" si="783"/>
        <v>20266.881443359376</v>
      </c>
      <c r="V800" s="144">
        <f t="shared" ca="1" si="783"/>
        <v>34963.994346059815</v>
      </c>
      <c r="W800" s="144">
        <f t="shared" ca="1" si="783"/>
        <v>53013.044383890883</v>
      </c>
      <c r="X800" s="144">
        <f t="shared" ca="1" si="783"/>
        <v>74095.178536873267</v>
      </c>
      <c r="Y800" s="144">
        <f t="shared" ca="1" si="783"/>
        <v>97921.874678553213</v>
      </c>
      <c r="Z800" s="144">
        <f t="shared" ca="1" si="783"/>
        <v>124232.05634975585</v>
      </c>
      <c r="AA800" s="144">
        <f t="shared" ca="1" si="783"/>
        <v>152789.48198948533</v>
      </c>
      <c r="AB800" s="144">
        <f t="shared" ca="1" si="783"/>
        <v>183380.38251523554</v>
      </c>
      <c r="AC800" s="144">
        <f t="shared" ca="1" si="783"/>
        <v>215811.32362847376</v>
      </c>
      <c r="AD800" s="144">
        <f t="shared" ca="1" si="783"/>
        <v>249907.27146831522</v>
      </c>
      <c r="AE800" s="144">
        <f t="shared" ca="1" si="783"/>
        <v>285509.84226989176</v>
      </c>
      <c r="AF800" s="144">
        <f t="shared" ca="1" si="783"/>
        <v>322475.7185239683</v>
      </c>
      <c r="AG800" s="144">
        <f t="shared" ca="1" si="783"/>
        <v>360675.2157993759</v>
      </c>
      <c r="AH800" s="144">
        <f t="shared" ca="1" si="783"/>
        <v>399990.98589646019</v>
      </c>
      <c r="AI800" s="144">
        <f t="shared" ca="1" si="783"/>
        <v>440316.84336305945</v>
      </c>
      <c r="AJ800" s="144">
        <f t="shared" ca="1" si="783"/>
        <v>481556.70363814849</v>
      </c>
      <c r="AK800" s="144">
        <f t="shared" ca="1" si="783"/>
        <v>523623.62220456952</v>
      </c>
      <c r="AL800" s="144">
        <f t="shared" ca="1" si="783"/>
        <v>566438.92514235992</v>
      </c>
      <c r="AM800" s="144">
        <f t="shared" ca="1" si="783"/>
        <v>609931.42238819296</v>
      </c>
      <c r="AN800" s="144">
        <f t="shared" ca="1" si="783"/>
        <v>654036.69583351607</v>
      </c>
      <c r="AO800" s="144">
        <f t="shared" ca="1" si="783"/>
        <v>698696.45514235308</v>
      </c>
      <c r="AP800" s="144">
        <f t="shared" ca="1" si="783"/>
        <v>743857.95484693663</v>
      </c>
      <c r="AQ800" s="144">
        <f t="shared" ca="1" si="783"/>
        <v>789473.46689212194</v>
      </c>
      <c r="AR800" s="144">
        <f t="shared" ca="1" si="783"/>
        <v>835499.80335400882</v>
      </c>
      <c r="AS800" s="144">
        <f t="shared" ca="1" si="783"/>
        <v>881897.88455995871</v>
      </c>
      <c r="AT800" s="144">
        <f t="shared" ca="1" si="783"/>
        <v>928632.34829119267</v>
      </c>
      <c r="AU800" s="144">
        <f t="shared" ca="1" si="783"/>
        <v>975671.19615999295</v>
      </c>
      <c r="AV800" s="144">
        <f t="shared" ca="1" si="783"/>
        <v>1022985.4736252736</v>
      </c>
      <c r="AW800" s="144">
        <f t="shared" ca="1" si="783"/>
        <v>1070548.9804466695</v>
      </c>
      <c r="AX800" s="144">
        <f t="shared" ca="1" si="783"/>
        <v>1118338.0086816801</v>
      </c>
      <c r="AY800" s="144">
        <f t="shared" ref="AY800:CD800" ca="1" si="784">AY799*AVERAGE(AY795,AY791)</f>
        <v>1166331.1056058353</v>
      </c>
      <c r="AZ800" s="144">
        <f t="shared" ca="1" si="784"/>
        <v>1214508.8591850803</v>
      </c>
      <c r="BA800" s="144">
        <f t="shared" ca="1" si="784"/>
        <v>1262853.7039550997</v>
      </c>
      <c r="BB800" s="144">
        <f t="shared" ca="1" si="784"/>
        <v>1311349.7453663708</v>
      </c>
      <c r="BC800" s="144">
        <f t="shared" ca="1" si="784"/>
        <v>1359982.6008383948</v>
      </c>
      <c r="BD800" s="144">
        <f t="shared" ca="1" si="784"/>
        <v>1408739.2559336426</v>
      </c>
      <c r="BE800" s="144">
        <f t="shared" ca="1" si="784"/>
        <v>1457607.9342129547</v>
      </c>
      <c r="BF800" s="144">
        <f t="shared" ca="1" si="784"/>
        <v>1506577.9794709475</v>
      </c>
      <c r="BG800" s="144">
        <f t="shared" ca="1" si="784"/>
        <v>1555639.7491737735</v>
      </c>
      <c r="BH800" s="144">
        <f t="shared" ca="1" si="784"/>
        <v>1604784.5180336181</v>
      </c>
      <c r="BI800" s="144">
        <f t="shared" ca="1" si="784"/>
        <v>1654004.3907556704</v>
      </c>
      <c r="BJ800" s="144">
        <f t="shared" ca="1" si="784"/>
        <v>1703292.223085037</v>
      </c>
      <c r="BK800" s="144">
        <f t="shared" ca="1" si="784"/>
        <v>1752641.5503640729</v>
      </c>
      <c r="BL800" s="144">
        <f t="shared" ca="1" si="784"/>
        <v>1802046.5228856902</v>
      </c>
      <c r="BM800" s="144">
        <f t="shared" ca="1" si="784"/>
        <v>1851501.8473961891</v>
      </c>
      <c r="BN800" s="144">
        <f t="shared" ca="1" si="784"/>
        <v>1901002.7341626263</v>
      </c>
      <c r="BO800" s="144">
        <f t="shared" ca="1" si="784"/>
        <v>1950544.8490754068</v>
      </c>
      <c r="BP800" s="144">
        <f t="shared" ca="1" si="784"/>
        <v>2000124.2703071085</v>
      </c>
      <c r="BQ800" s="144">
        <f t="shared" ca="1" si="784"/>
        <v>2049737.4490941444</v>
      </c>
      <c r="BR800" s="144">
        <f t="shared" ca="1" si="784"/>
        <v>2099381.1742490642</v>
      </c>
      <c r="BS800" s="144">
        <f t="shared" ca="1" si="784"/>
        <v>2149052.5400486216</v>
      </c>
      <c r="BT800" s="144">
        <f t="shared" ca="1" si="784"/>
        <v>2198748.9171764967</v>
      </c>
      <c r="BU800" s="144">
        <f t="shared" ca="1" si="784"/>
        <v>2248467.9264300824</v>
      </c>
      <c r="BV800" s="144">
        <f t="shared" ca="1" si="784"/>
        <v>2298207.4149284209</v>
      </c>
      <c r="BW800" s="144">
        <f t="shared" ca="1" si="784"/>
        <v>2347965.4345833547</v>
      </c>
      <c r="BX800" s="144">
        <f t="shared" ca="1" si="784"/>
        <v>2397740.2226186129</v>
      </c>
      <c r="BY800" s="144">
        <f t="shared" ca="1" si="784"/>
        <v>2447530.1839420171</v>
      </c>
      <c r="BZ800" s="144">
        <f t="shared" ca="1" si="784"/>
        <v>2497333.8751945328</v>
      </c>
      <c r="CA800" s="144">
        <f t="shared" ca="1" si="784"/>
        <v>2547149.9903166532</v>
      </c>
      <c r="CB800" s="144">
        <f t="shared" ca="1" si="784"/>
        <v>2596977.3474877812</v>
      </c>
      <c r="CC800" s="144">
        <f t="shared" ca="1" si="784"/>
        <v>2646814.8773080064</v>
      </c>
      <c r="CD800" s="144">
        <f t="shared" ca="1" si="784"/>
        <v>2696661.612104082</v>
      </c>
      <c r="CE800" s="144">
        <f t="shared" ref="CE800:CK800" ca="1" si="785">CE799*AVERAGE(CE795,CE791)</f>
        <v>2746516.6762526808</v>
      </c>
      <c r="CF800" s="144">
        <f t="shared" ca="1" si="785"/>
        <v>2796379.2774241455</v>
      </c>
      <c r="CG800" s="144">
        <f t="shared" ca="1" si="785"/>
        <v>2846248.6986591732</v>
      </c>
      <c r="CH800" s="144">
        <f t="shared" ca="1" si="785"/>
        <v>2896124.2911992199</v>
      </c>
      <c r="CI800" s="144">
        <f t="shared" ca="1" si="785"/>
        <v>2946005.4679988939</v>
      </c>
      <c r="CJ800" s="144">
        <f t="shared" ca="1" si="785"/>
        <v>2995891.6978554996</v>
      </c>
      <c r="CK800" s="144">
        <f t="shared" ca="1" si="785"/>
        <v>3045782.5000969949</v>
      </c>
      <c r="CL800" s="144">
        <f t="shared" ref="CL800" ca="1" si="786">CL799*AVERAGE(CL795,CL791)</f>
        <v>3095677.4397752676</v>
      </c>
    </row>
    <row r="801" spans="2:90" x14ac:dyDescent="0.4">
      <c r="B801" s="123"/>
      <c r="D801" t="s">
        <v>826</v>
      </c>
      <c r="E801" s="8" t="str">
        <f t="shared" si="724"/>
        <v>801 SUBFREE-PV</v>
      </c>
      <c r="H801" s="27"/>
      <c r="I801" s="78"/>
      <c r="J801" s="78"/>
      <c r="K801" s="28"/>
      <c r="L801" s="28"/>
      <c r="M801" s="28"/>
      <c r="N801" s="28"/>
      <c r="O801" s="28"/>
      <c r="P801" s="28"/>
      <c r="R801" s="33"/>
      <c r="S801" s="77"/>
      <c r="T801" s="77"/>
      <c r="U801" s="77"/>
      <c r="V801" s="77"/>
      <c r="W801" s="77"/>
      <c r="X801" s="77"/>
      <c r="Y801" s="77"/>
      <c r="Z801" s="77"/>
      <c r="AA801" s="77"/>
      <c r="AB801" s="77"/>
      <c r="AC801" s="77"/>
      <c r="AD801" s="77"/>
      <c r="AE801" s="77"/>
      <c r="AF801" s="77"/>
      <c r="AG801" s="77"/>
      <c r="AH801" s="77"/>
      <c r="AI801" s="77"/>
      <c r="AJ801" s="77"/>
      <c r="AK801" s="77"/>
      <c r="AL801" s="77"/>
      <c r="AM801" s="77"/>
      <c r="AN801" s="77"/>
      <c r="AO801" s="77"/>
      <c r="AP801" s="77"/>
      <c r="AQ801" s="77"/>
      <c r="AR801" s="77"/>
      <c r="AS801" s="77"/>
      <c r="AT801" s="77"/>
      <c r="AU801" s="77"/>
      <c r="AV801" s="77"/>
      <c r="AW801" s="77"/>
      <c r="AX801" s="77"/>
      <c r="AY801" s="77"/>
      <c r="AZ801" s="77"/>
      <c r="BA801" s="77"/>
      <c r="BB801" s="77"/>
      <c r="BC801" s="77"/>
      <c r="BD801" s="77"/>
      <c r="BE801" s="77"/>
      <c r="BF801" s="77"/>
      <c r="BG801" s="77"/>
      <c r="BH801" s="77"/>
      <c r="BI801" s="77"/>
      <c r="BJ801" s="77"/>
      <c r="BK801" s="77"/>
      <c r="BL801" s="77"/>
      <c r="BM801" s="77"/>
      <c r="BN801" s="77"/>
      <c r="BO801" s="77"/>
      <c r="BP801" s="77"/>
      <c r="BQ801" s="77"/>
      <c r="BR801" s="77"/>
      <c r="BS801" s="77"/>
      <c r="BT801" s="77"/>
      <c r="BU801" s="77"/>
      <c r="BV801" s="77"/>
      <c r="BW801" s="77"/>
      <c r="BX801" s="77"/>
      <c r="BY801" s="77"/>
      <c r="BZ801" s="77"/>
      <c r="CA801" s="77"/>
      <c r="CB801" s="77"/>
      <c r="CC801" s="77"/>
      <c r="CD801" s="77"/>
      <c r="CE801" s="77"/>
      <c r="CF801" s="77"/>
      <c r="CG801" s="77"/>
      <c r="CH801" s="77"/>
      <c r="CI801" s="77"/>
      <c r="CJ801" s="77"/>
      <c r="CK801" s="77"/>
      <c r="CL801" s="77"/>
    </row>
    <row r="802" spans="2:90" x14ac:dyDescent="0.4">
      <c r="B802" s="8" t="str">
        <f>B768</f>
        <v>(Primary label)</v>
      </c>
      <c r="D802" t="s">
        <v>826</v>
      </c>
      <c r="E802" s="8" t="str">
        <f t="shared" si="724"/>
        <v>802 SUBFREE-PV</v>
      </c>
      <c r="G802" t="s">
        <v>332</v>
      </c>
      <c r="S802" s="72"/>
      <c r="T802" s="72"/>
      <c r="U802" s="72"/>
      <c r="V802" s="72"/>
      <c r="W802" s="72"/>
      <c r="X802" s="72"/>
      <c r="Y802" s="72"/>
      <c r="Z802" s="72"/>
      <c r="AA802" s="72"/>
      <c r="AB802" s="72"/>
      <c r="AC802" s="72"/>
      <c r="AD802" s="72"/>
      <c r="AE802" s="72"/>
      <c r="AF802" s="72"/>
      <c r="AG802" s="72"/>
      <c r="AH802" s="72"/>
      <c r="AI802" s="72"/>
      <c r="AJ802" s="72"/>
      <c r="AK802" s="72"/>
      <c r="AL802" s="72"/>
      <c r="AM802" s="72"/>
      <c r="AN802" s="72"/>
      <c r="AO802" s="72"/>
      <c r="AP802" s="72"/>
      <c r="AQ802" s="72"/>
      <c r="AR802" s="72"/>
      <c r="AS802" s="72"/>
      <c r="AT802" s="72"/>
      <c r="AU802" s="72"/>
      <c r="AV802" s="72"/>
      <c r="AW802" s="72"/>
      <c r="AX802" s="72"/>
      <c r="AY802" s="72"/>
      <c r="AZ802" s="72"/>
      <c r="BA802" s="72"/>
      <c r="BB802" s="72"/>
      <c r="BC802" s="72"/>
      <c r="BD802" s="72"/>
      <c r="BE802" s="72"/>
      <c r="BF802" s="72"/>
      <c r="BG802" s="72"/>
      <c r="BH802" s="72"/>
      <c r="BI802" s="72"/>
      <c r="BJ802" s="72"/>
      <c r="BK802" s="72"/>
      <c r="BL802" s="72"/>
      <c r="BM802" s="72"/>
      <c r="BN802" s="72"/>
      <c r="BO802" s="72"/>
      <c r="BP802" s="72"/>
      <c r="BQ802" s="72"/>
      <c r="BR802" s="72"/>
      <c r="BS802" s="72"/>
      <c r="BT802" s="72"/>
      <c r="BU802" s="72"/>
      <c r="BV802" s="72"/>
      <c r="BW802" s="72"/>
      <c r="BX802" s="72"/>
      <c r="BY802" s="72"/>
      <c r="BZ802" s="72"/>
      <c r="CA802" s="72"/>
      <c r="CB802" s="72"/>
      <c r="CC802" s="72"/>
      <c r="CD802" s="72"/>
      <c r="CE802" s="72"/>
      <c r="CF802" s="72"/>
      <c r="CG802" s="72"/>
      <c r="CH802" s="72"/>
      <c r="CI802" s="72"/>
      <c r="CJ802" s="72"/>
      <c r="CK802" s="72"/>
      <c r="CL802" s="72"/>
    </row>
    <row r="803" spans="2:90" x14ac:dyDescent="0.4">
      <c r="B803" s="235" t="str">
        <f>IFERROR(SUBSTITUTE(B776,":",""),"no unit")</f>
        <v>subscriber</v>
      </c>
      <c r="D803" t="s">
        <v>826</v>
      </c>
      <c r="E803" s="8" t="str">
        <f t="shared" si="724"/>
        <v>803 SUBFREE-PV</v>
      </c>
      <c r="G803" t="s">
        <v>332</v>
      </c>
      <c r="S803" s="72"/>
      <c r="T803" s="72"/>
      <c r="U803" s="72"/>
      <c r="V803" s="72"/>
      <c r="W803" s="72"/>
      <c r="X803" s="72"/>
      <c r="Y803" s="72"/>
      <c r="Z803" s="72"/>
      <c r="AA803" s="72"/>
      <c r="AB803" s="72"/>
      <c r="AC803" s="72"/>
      <c r="AD803" s="72"/>
      <c r="AE803" s="72"/>
      <c r="AF803" s="72"/>
      <c r="AG803" s="72"/>
      <c r="AH803" s="72"/>
      <c r="AI803" s="72"/>
      <c r="AJ803" s="72"/>
      <c r="AK803" s="72"/>
      <c r="AL803" s="72"/>
      <c r="AM803" s="72"/>
      <c r="AN803" s="72"/>
      <c r="AO803" s="72"/>
      <c r="AP803" s="72"/>
      <c r="AQ803" s="72"/>
      <c r="AR803" s="72"/>
      <c r="AS803" s="72"/>
      <c r="AT803" s="72"/>
      <c r="AU803" s="72"/>
      <c r="AV803" s="72"/>
      <c r="AW803" s="72"/>
      <c r="AX803" s="72"/>
      <c r="AY803" s="72"/>
      <c r="AZ803" s="72"/>
      <c r="BA803" s="72"/>
      <c r="BB803" s="72"/>
      <c r="BC803" s="72"/>
      <c r="BD803" s="72"/>
      <c r="BE803" s="72"/>
      <c r="BF803" s="72"/>
      <c r="BG803" s="72"/>
      <c r="BH803" s="72"/>
      <c r="BI803" s="72"/>
      <c r="BJ803" s="72"/>
      <c r="BK803" s="72"/>
      <c r="BL803" s="72"/>
      <c r="BM803" s="72"/>
      <c r="BN803" s="72"/>
      <c r="BO803" s="72"/>
      <c r="BP803" s="72"/>
      <c r="BQ803" s="72"/>
      <c r="BR803" s="72"/>
      <c r="BS803" s="72"/>
      <c r="BT803" s="72"/>
      <c r="BU803" s="72"/>
      <c r="BV803" s="72"/>
      <c r="BW803" s="72"/>
      <c r="BX803" s="72"/>
      <c r="BY803" s="72"/>
      <c r="BZ803" s="72"/>
      <c r="CA803" s="72"/>
      <c r="CB803" s="72"/>
      <c r="CC803" s="72"/>
      <c r="CD803" s="72"/>
      <c r="CE803" s="72"/>
      <c r="CF803" s="72"/>
      <c r="CG803" s="72"/>
      <c r="CH803" s="72"/>
      <c r="CI803" s="72"/>
      <c r="CJ803" s="72"/>
      <c r="CK803" s="72"/>
      <c r="CL803" s="72"/>
    </row>
    <row r="804" spans="2:90" x14ac:dyDescent="0.4">
      <c r="B804" s="8" t="str">
        <f t="shared" ref="B804:B809" si="787">B770</f>
        <v>Primary revenue driver</v>
      </c>
      <c r="D804" t="s">
        <v>826</v>
      </c>
      <c r="E804" s="8" t="str">
        <f t="shared" si="724"/>
        <v>804 SUBFREE-PV</v>
      </c>
      <c r="G804" t="s">
        <v>332</v>
      </c>
      <c r="K804" s="53"/>
      <c r="L804" s="53"/>
      <c r="M804" s="53"/>
      <c r="N804" s="53"/>
      <c r="O804" s="53"/>
      <c r="P804" s="53"/>
      <c r="R804" s="24"/>
      <c r="S804" s="199" t="str">
        <f t="shared" ref="S804" si="788">ADDRESS(ROW(S800),COLUMN(S800))</f>
        <v>$S$800</v>
      </c>
      <c r="T804" s="199" t="str">
        <f t="shared" ref="T804:CE804" si="789">ADDRESS(ROW(T800),COLUMN(T800))</f>
        <v>$T$800</v>
      </c>
      <c r="U804" s="199" t="str">
        <f t="shared" si="789"/>
        <v>$U$800</v>
      </c>
      <c r="V804" s="199" t="str">
        <f t="shared" si="789"/>
        <v>$V$800</v>
      </c>
      <c r="W804" s="199" t="str">
        <f t="shared" si="789"/>
        <v>$W$800</v>
      </c>
      <c r="X804" s="199" t="str">
        <f t="shared" si="789"/>
        <v>$X$800</v>
      </c>
      <c r="Y804" s="199" t="str">
        <f t="shared" si="789"/>
        <v>$Y$800</v>
      </c>
      <c r="Z804" s="199" t="str">
        <f t="shared" si="789"/>
        <v>$Z$800</v>
      </c>
      <c r="AA804" s="199" t="str">
        <f t="shared" si="789"/>
        <v>$AA$800</v>
      </c>
      <c r="AB804" s="199" t="str">
        <f t="shared" si="789"/>
        <v>$AB$800</v>
      </c>
      <c r="AC804" s="199" t="str">
        <f t="shared" si="789"/>
        <v>$AC$800</v>
      </c>
      <c r="AD804" s="199" t="str">
        <f t="shared" si="789"/>
        <v>$AD$800</v>
      </c>
      <c r="AE804" s="199" t="str">
        <f t="shared" si="789"/>
        <v>$AE$800</v>
      </c>
      <c r="AF804" s="199" t="str">
        <f t="shared" si="789"/>
        <v>$AF$800</v>
      </c>
      <c r="AG804" s="199" t="str">
        <f t="shared" si="789"/>
        <v>$AG$800</v>
      </c>
      <c r="AH804" s="199" t="str">
        <f t="shared" si="789"/>
        <v>$AH$800</v>
      </c>
      <c r="AI804" s="199" t="str">
        <f t="shared" si="789"/>
        <v>$AI$800</v>
      </c>
      <c r="AJ804" s="199" t="str">
        <f t="shared" si="789"/>
        <v>$AJ$800</v>
      </c>
      <c r="AK804" s="199" t="str">
        <f t="shared" si="789"/>
        <v>$AK$800</v>
      </c>
      <c r="AL804" s="199" t="str">
        <f t="shared" si="789"/>
        <v>$AL$800</v>
      </c>
      <c r="AM804" s="199" t="str">
        <f t="shared" si="789"/>
        <v>$AM$800</v>
      </c>
      <c r="AN804" s="199" t="str">
        <f t="shared" si="789"/>
        <v>$AN$800</v>
      </c>
      <c r="AO804" s="199" t="str">
        <f t="shared" si="789"/>
        <v>$AO$800</v>
      </c>
      <c r="AP804" s="199" t="str">
        <f t="shared" si="789"/>
        <v>$AP$800</v>
      </c>
      <c r="AQ804" s="199" t="str">
        <f t="shared" si="789"/>
        <v>$AQ$800</v>
      </c>
      <c r="AR804" s="199" t="str">
        <f t="shared" si="789"/>
        <v>$AR$800</v>
      </c>
      <c r="AS804" s="199" t="str">
        <f t="shared" si="789"/>
        <v>$AS$800</v>
      </c>
      <c r="AT804" s="199" t="str">
        <f t="shared" si="789"/>
        <v>$AT$800</v>
      </c>
      <c r="AU804" s="199" t="str">
        <f t="shared" si="789"/>
        <v>$AU$800</v>
      </c>
      <c r="AV804" s="199" t="str">
        <f t="shared" si="789"/>
        <v>$AV$800</v>
      </c>
      <c r="AW804" s="199" t="str">
        <f t="shared" si="789"/>
        <v>$AW$800</v>
      </c>
      <c r="AX804" s="199" t="str">
        <f t="shared" si="789"/>
        <v>$AX$800</v>
      </c>
      <c r="AY804" s="199" t="str">
        <f t="shared" si="789"/>
        <v>$AY$800</v>
      </c>
      <c r="AZ804" s="199" t="str">
        <f t="shared" si="789"/>
        <v>$AZ$800</v>
      </c>
      <c r="BA804" s="199" t="str">
        <f t="shared" si="789"/>
        <v>$BA$800</v>
      </c>
      <c r="BB804" s="199" t="str">
        <f t="shared" si="789"/>
        <v>$BB$800</v>
      </c>
      <c r="BC804" s="199" t="str">
        <f t="shared" si="789"/>
        <v>$BC$800</v>
      </c>
      <c r="BD804" s="199" t="str">
        <f t="shared" si="789"/>
        <v>$BD$800</v>
      </c>
      <c r="BE804" s="199" t="str">
        <f t="shared" si="789"/>
        <v>$BE$800</v>
      </c>
      <c r="BF804" s="199" t="str">
        <f t="shared" si="789"/>
        <v>$BF$800</v>
      </c>
      <c r="BG804" s="199" t="str">
        <f t="shared" si="789"/>
        <v>$BG$800</v>
      </c>
      <c r="BH804" s="199" t="str">
        <f t="shared" si="789"/>
        <v>$BH$800</v>
      </c>
      <c r="BI804" s="199" t="str">
        <f t="shared" si="789"/>
        <v>$BI$800</v>
      </c>
      <c r="BJ804" s="199" t="str">
        <f t="shared" si="789"/>
        <v>$BJ$800</v>
      </c>
      <c r="BK804" s="199" t="str">
        <f t="shared" si="789"/>
        <v>$BK$800</v>
      </c>
      <c r="BL804" s="199" t="str">
        <f t="shared" si="789"/>
        <v>$BL$800</v>
      </c>
      <c r="BM804" s="199" t="str">
        <f t="shared" si="789"/>
        <v>$BM$800</v>
      </c>
      <c r="BN804" s="199" t="str">
        <f t="shared" si="789"/>
        <v>$BN$800</v>
      </c>
      <c r="BO804" s="199" t="str">
        <f t="shared" si="789"/>
        <v>$BO$800</v>
      </c>
      <c r="BP804" s="199" t="str">
        <f t="shared" si="789"/>
        <v>$BP$800</v>
      </c>
      <c r="BQ804" s="199" t="str">
        <f t="shared" si="789"/>
        <v>$BQ$800</v>
      </c>
      <c r="BR804" s="199" t="str">
        <f t="shared" si="789"/>
        <v>$BR$800</v>
      </c>
      <c r="BS804" s="199" t="str">
        <f t="shared" si="789"/>
        <v>$BS$800</v>
      </c>
      <c r="BT804" s="199" t="str">
        <f t="shared" si="789"/>
        <v>$BT$800</v>
      </c>
      <c r="BU804" s="199" t="str">
        <f t="shared" si="789"/>
        <v>$BU$800</v>
      </c>
      <c r="BV804" s="199" t="str">
        <f t="shared" si="789"/>
        <v>$BV$800</v>
      </c>
      <c r="BW804" s="199" t="str">
        <f t="shared" si="789"/>
        <v>$BW$800</v>
      </c>
      <c r="BX804" s="199" t="str">
        <f t="shared" si="789"/>
        <v>$BX$800</v>
      </c>
      <c r="BY804" s="199" t="str">
        <f t="shared" si="789"/>
        <v>$BY$800</v>
      </c>
      <c r="BZ804" s="199" t="str">
        <f t="shared" si="789"/>
        <v>$BZ$800</v>
      </c>
      <c r="CA804" s="199" t="str">
        <f t="shared" si="789"/>
        <v>$CA$800</v>
      </c>
      <c r="CB804" s="199" t="str">
        <f t="shared" si="789"/>
        <v>$CB$800</v>
      </c>
      <c r="CC804" s="199" t="str">
        <f t="shared" si="789"/>
        <v>$CC$800</v>
      </c>
      <c r="CD804" s="199" t="str">
        <f t="shared" si="789"/>
        <v>$CD$800</v>
      </c>
      <c r="CE804" s="199" t="str">
        <f t="shared" si="789"/>
        <v>$CE$800</v>
      </c>
      <c r="CF804" s="199" t="str">
        <f t="shared" ref="CF804:CK804" si="790">ADDRESS(ROW(CF800),COLUMN(CF800))</f>
        <v>$CF$800</v>
      </c>
      <c r="CG804" s="199" t="str">
        <f t="shared" si="790"/>
        <v>$CG$800</v>
      </c>
      <c r="CH804" s="199" t="str">
        <f t="shared" si="790"/>
        <v>$CH$800</v>
      </c>
      <c r="CI804" s="199" t="str">
        <f t="shared" si="790"/>
        <v>$CI$800</v>
      </c>
      <c r="CJ804" s="199" t="str">
        <f t="shared" si="790"/>
        <v>$CJ$800</v>
      </c>
      <c r="CK804" s="199" t="str">
        <f t="shared" si="790"/>
        <v>$CK$800</v>
      </c>
      <c r="CL804" s="199" t="str">
        <f t="shared" ref="CL804" si="791">ADDRESS(ROW(CL800),COLUMN(CL800))</f>
        <v>$CL$800</v>
      </c>
    </row>
    <row r="805" spans="2:90" x14ac:dyDescent="0.4">
      <c r="B805" s="8" t="str">
        <f t="shared" si="787"/>
        <v>Primary volume driver</v>
      </c>
      <c r="D805" t="s">
        <v>826</v>
      </c>
      <c r="E805" s="8" t="str">
        <f t="shared" si="724"/>
        <v>805 SUBFREE-PV</v>
      </c>
      <c r="G805" t="s">
        <v>332</v>
      </c>
      <c r="H805" s="12"/>
      <c r="I805" s="60"/>
      <c r="J805" s="60"/>
      <c r="K805" s="34"/>
      <c r="L805" s="34"/>
      <c r="M805" s="34"/>
      <c r="N805" s="34"/>
      <c r="O805" s="34"/>
      <c r="P805" s="34"/>
      <c r="R805" s="15"/>
      <c r="S805" s="76">
        <f t="shared" ref="S805" si="792">S768</f>
        <v>0</v>
      </c>
      <c r="T805" s="76">
        <f t="shared" ref="T805:AX805" si="793">T768</f>
        <v>0</v>
      </c>
      <c r="U805" s="76">
        <f t="shared" si="793"/>
        <v>0</v>
      </c>
      <c r="V805" s="76">
        <f t="shared" si="793"/>
        <v>0</v>
      </c>
      <c r="W805" s="76">
        <f t="shared" si="793"/>
        <v>0</v>
      </c>
      <c r="X805" s="76">
        <f t="shared" si="793"/>
        <v>0</v>
      </c>
      <c r="Y805" s="76">
        <f t="shared" si="793"/>
        <v>0</v>
      </c>
      <c r="Z805" s="76">
        <f t="shared" si="793"/>
        <v>0</v>
      </c>
      <c r="AA805" s="76">
        <f t="shared" si="793"/>
        <v>0</v>
      </c>
      <c r="AB805" s="76">
        <f t="shared" si="793"/>
        <v>0</v>
      </c>
      <c r="AC805" s="76">
        <f t="shared" si="793"/>
        <v>0</v>
      </c>
      <c r="AD805" s="76">
        <f t="shared" si="793"/>
        <v>0</v>
      </c>
      <c r="AE805" s="76">
        <f t="shared" si="793"/>
        <v>0</v>
      </c>
      <c r="AF805" s="76">
        <f t="shared" si="793"/>
        <v>0</v>
      </c>
      <c r="AG805" s="76">
        <f t="shared" si="793"/>
        <v>0</v>
      </c>
      <c r="AH805" s="76">
        <f t="shared" si="793"/>
        <v>0</v>
      </c>
      <c r="AI805" s="76">
        <f t="shared" si="793"/>
        <v>0</v>
      </c>
      <c r="AJ805" s="76">
        <f t="shared" si="793"/>
        <v>0</v>
      </c>
      <c r="AK805" s="76">
        <f t="shared" si="793"/>
        <v>0</v>
      </c>
      <c r="AL805" s="76">
        <f t="shared" si="793"/>
        <v>0</v>
      </c>
      <c r="AM805" s="76">
        <f t="shared" si="793"/>
        <v>0</v>
      </c>
      <c r="AN805" s="76">
        <f t="shared" si="793"/>
        <v>0</v>
      </c>
      <c r="AO805" s="76">
        <f t="shared" si="793"/>
        <v>0</v>
      </c>
      <c r="AP805" s="76">
        <f t="shared" si="793"/>
        <v>0</v>
      </c>
      <c r="AQ805" s="76">
        <f t="shared" si="793"/>
        <v>0</v>
      </c>
      <c r="AR805" s="76">
        <f t="shared" si="793"/>
        <v>0</v>
      </c>
      <c r="AS805" s="76">
        <f t="shared" si="793"/>
        <v>0</v>
      </c>
      <c r="AT805" s="76">
        <f t="shared" si="793"/>
        <v>0</v>
      </c>
      <c r="AU805" s="76">
        <f t="shared" si="793"/>
        <v>0</v>
      </c>
      <c r="AV805" s="76">
        <f t="shared" si="793"/>
        <v>0</v>
      </c>
      <c r="AW805" s="76">
        <f t="shared" si="793"/>
        <v>0</v>
      </c>
      <c r="AX805" s="76">
        <f t="shared" si="793"/>
        <v>0</v>
      </c>
      <c r="AY805" s="76">
        <f t="shared" ref="AY805:CD805" si="794">AY768</f>
        <v>0</v>
      </c>
      <c r="AZ805" s="76">
        <f t="shared" si="794"/>
        <v>0</v>
      </c>
      <c r="BA805" s="76">
        <f t="shared" si="794"/>
        <v>0</v>
      </c>
      <c r="BB805" s="76">
        <f t="shared" si="794"/>
        <v>0</v>
      </c>
      <c r="BC805" s="76">
        <f t="shared" si="794"/>
        <v>0</v>
      </c>
      <c r="BD805" s="76">
        <f t="shared" si="794"/>
        <v>0</v>
      </c>
      <c r="BE805" s="76">
        <f t="shared" si="794"/>
        <v>0</v>
      </c>
      <c r="BF805" s="76">
        <f t="shared" si="794"/>
        <v>0</v>
      </c>
      <c r="BG805" s="76">
        <f t="shared" si="794"/>
        <v>0</v>
      </c>
      <c r="BH805" s="76">
        <f t="shared" si="794"/>
        <v>0</v>
      </c>
      <c r="BI805" s="76">
        <f t="shared" si="794"/>
        <v>0</v>
      </c>
      <c r="BJ805" s="76">
        <f t="shared" si="794"/>
        <v>0</v>
      </c>
      <c r="BK805" s="76">
        <f t="shared" si="794"/>
        <v>0</v>
      </c>
      <c r="BL805" s="76">
        <f t="shared" si="794"/>
        <v>0</v>
      </c>
      <c r="BM805" s="76">
        <f t="shared" si="794"/>
        <v>0</v>
      </c>
      <c r="BN805" s="76">
        <f t="shared" si="794"/>
        <v>0</v>
      </c>
      <c r="BO805" s="76">
        <f t="shared" si="794"/>
        <v>0</v>
      </c>
      <c r="BP805" s="76">
        <f t="shared" si="794"/>
        <v>0</v>
      </c>
      <c r="BQ805" s="76">
        <f t="shared" si="794"/>
        <v>0</v>
      </c>
      <c r="BR805" s="76">
        <f t="shared" si="794"/>
        <v>0</v>
      </c>
      <c r="BS805" s="76">
        <f t="shared" si="794"/>
        <v>0</v>
      </c>
      <c r="BT805" s="76">
        <f t="shared" si="794"/>
        <v>0</v>
      </c>
      <c r="BU805" s="76">
        <f t="shared" si="794"/>
        <v>0</v>
      </c>
      <c r="BV805" s="76">
        <f t="shared" si="794"/>
        <v>0</v>
      </c>
      <c r="BW805" s="76">
        <f t="shared" si="794"/>
        <v>0</v>
      </c>
      <c r="BX805" s="76">
        <f t="shared" si="794"/>
        <v>0</v>
      </c>
      <c r="BY805" s="76">
        <f t="shared" si="794"/>
        <v>0</v>
      </c>
      <c r="BZ805" s="76">
        <f t="shared" si="794"/>
        <v>0</v>
      </c>
      <c r="CA805" s="76">
        <f t="shared" si="794"/>
        <v>0</v>
      </c>
      <c r="CB805" s="76">
        <f t="shared" si="794"/>
        <v>0</v>
      </c>
      <c r="CC805" s="76">
        <f t="shared" si="794"/>
        <v>0</v>
      </c>
      <c r="CD805" s="76">
        <f t="shared" si="794"/>
        <v>0</v>
      </c>
      <c r="CE805" s="76">
        <f t="shared" ref="CE805:CK805" si="795">CE768</f>
        <v>0</v>
      </c>
      <c r="CF805" s="76">
        <f t="shared" si="795"/>
        <v>0</v>
      </c>
      <c r="CG805" s="76">
        <f t="shared" si="795"/>
        <v>0</v>
      </c>
      <c r="CH805" s="76">
        <f t="shared" si="795"/>
        <v>0</v>
      </c>
      <c r="CI805" s="76">
        <f t="shared" si="795"/>
        <v>0</v>
      </c>
      <c r="CJ805" s="76">
        <f t="shared" si="795"/>
        <v>0</v>
      </c>
      <c r="CK805" s="76">
        <f t="shared" si="795"/>
        <v>0</v>
      </c>
      <c r="CL805" s="76">
        <f t="shared" ref="CL805" si="796">CL768</f>
        <v>0</v>
      </c>
    </row>
    <row r="806" spans="2:90" x14ac:dyDescent="0.4">
      <c r="B806" s="8" t="str">
        <f t="shared" si="787"/>
        <v>(Secondary label)</v>
      </c>
      <c r="D806" t="s">
        <v>826</v>
      </c>
      <c r="E806" s="8" t="str">
        <f t="shared" si="724"/>
        <v>806 SUBFREE-PV</v>
      </c>
      <c r="G806" t="s">
        <v>332</v>
      </c>
      <c r="H806" s="12"/>
      <c r="I806" s="60"/>
      <c r="J806" s="60"/>
      <c r="K806" s="15"/>
      <c r="L806" s="15"/>
      <c r="M806" s="15"/>
      <c r="N806" s="15"/>
      <c r="O806" s="15"/>
      <c r="P806" s="15"/>
      <c r="R806" s="15"/>
      <c r="S806" s="76"/>
      <c r="T806" s="76"/>
      <c r="U806" s="76"/>
      <c r="V806" s="76"/>
      <c r="W806" s="76"/>
      <c r="X806" s="76"/>
      <c r="Y806" s="76"/>
      <c r="Z806" s="76"/>
      <c r="AA806" s="76"/>
      <c r="AB806" s="76"/>
      <c r="AC806" s="76"/>
      <c r="AD806" s="76"/>
      <c r="AE806" s="76"/>
      <c r="AF806" s="76"/>
      <c r="AG806" s="76"/>
      <c r="AH806" s="76"/>
      <c r="AI806" s="76"/>
      <c r="AJ806" s="76"/>
      <c r="AK806" s="76"/>
      <c r="AL806" s="76"/>
      <c r="AM806" s="76"/>
      <c r="AN806" s="76"/>
      <c r="AO806" s="76"/>
      <c r="AP806" s="76"/>
      <c r="AQ806" s="76"/>
      <c r="AR806" s="76"/>
      <c r="AS806" s="76"/>
      <c r="AT806" s="76"/>
      <c r="AU806" s="76"/>
      <c r="AV806" s="76"/>
      <c r="AW806" s="76"/>
      <c r="AX806" s="76"/>
      <c r="AY806" s="76"/>
      <c r="AZ806" s="76"/>
      <c r="BA806" s="76"/>
      <c r="BB806" s="76"/>
      <c r="BC806" s="76"/>
      <c r="BD806" s="76"/>
      <c r="BE806" s="76"/>
      <c r="BF806" s="76"/>
      <c r="BG806" s="76"/>
      <c r="BH806" s="76"/>
      <c r="BI806" s="76"/>
      <c r="BJ806" s="76"/>
      <c r="BK806" s="76"/>
      <c r="BL806" s="76"/>
      <c r="BM806" s="76"/>
      <c r="BN806" s="76"/>
      <c r="BO806" s="76"/>
      <c r="BP806" s="76"/>
      <c r="BQ806" s="76"/>
      <c r="BR806" s="76"/>
      <c r="BS806" s="76"/>
      <c r="BT806" s="76"/>
      <c r="BU806" s="76"/>
      <c r="BV806" s="76"/>
      <c r="BW806" s="76"/>
      <c r="BX806" s="76"/>
      <c r="BY806" s="76"/>
      <c r="BZ806" s="76"/>
      <c r="CA806" s="76"/>
      <c r="CB806" s="76"/>
      <c r="CC806" s="76"/>
      <c r="CD806" s="76"/>
      <c r="CE806" s="76"/>
      <c r="CF806" s="76"/>
      <c r="CG806" s="76"/>
      <c r="CH806" s="76"/>
      <c r="CI806" s="76"/>
      <c r="CJ806" s="76"/>
      <c r="CK806" s="76"/>
      <c r="CL806" s="76"/>
    </row>
    <row r="807" spans="2:90" x14ac:dyDescent="0.4">
      <c r="B807" s="8" t="str">
        <f t="shared" si="787"/>
        <v xml:space="preserve">secondary unit </v>
      </c>
      <c r="D807" t="s">
        <v>826</v>
      </c>
      <c r="E807" s="8" t="str">
        <f t="shared" si="724"/>
        <v>807 SUBFREE-PV</v>
      </c>
      <c r="G807" t="s">
        <v>332</v>
      </c>
      <c r="H807" s="12"/>
      <c r="I807" s="60"/>
      <c r="J807" s="60"/>
      <c r="K807" s="15"/>
      <c r="L807" s="15"/>
      <c r="M807" s="15"/>
      <c r="N807" s="15"/>
      <c r="O807" s="15"/>
      <c r="P807" s="15"/>
      <c r="R807" s="15"/>
      <c r="S807" s="76"/>
      <c r="T807" s="76"/>
      <c r="U807" s="76"/>
      <c r="V807" s="76"/>
      <c r="W807" s="76"/>
      <c r="X807" s="76"/>
      <c r="Y807" s="76"/>
      <c r="Z807" s="76"/>
      <c r="AA807" s="76"/>
      <c r="AB807" s="76"/>
      <c r="AC807" s="76"/>
      <c r="AD807" s="76"/>
      <c r="AE807" s="76"/>
      <c r="AF807" s="76"/>
      <c r="AG807" s="76"/>
      <c r="AH807" s="76"/>
      <c r="AI807" s="76"/>
      <c r="AJ807" s="76"/>
      <c r="AK807" s="76"/>
      <c r="AL807" s="76"/>
      <c r="AM807" s="76"/>
      <c r="AN807" s="76"/>
      <c r="AO807" s="76"/>
      <c r="AP807" s="76"/>
      <c r="AQ807" s="76"/>
      <c r="AR807" s="76"/>
      <c r="AS807" s="76"/>
      <c r="AT807" s="76"/>
      <c r="AU807" s="76"/>
      <c r="AV807" s="76"/>
      <c r="AW807" s="76"/>
      <c r="AX807" s="76"/>
      <c r="AY807" s="76"/>
      <c r="AZ807" s="76"/>
      <c r="BA807" s="76"/>
      <c r="BB807" s="76"/>
      <c r="BC807" s="76"/>
      <c r="BD807" s="76"/>
      <c r="BE807" s="76"/>
      <c r="BF807" s="76"/>
      <c r="BG807" s="76"/>
      <c r="BH807" s="76"/>
      <c r="BI807" s="76"/>
      <c r="BJ807" s="76"/>
      <c r="BK807" s="76"/>
      <c r="BL807" s="76"/>
      <c r="BM807" s="76"/>
      <c r="BN807" s="76"/>
      <c r="BO807" s="76"/>
      <c r="BP807" s="76"/>
      <c r="BQ807" s="76"/>
      <c r="BR807" s="76"/>
      <c r="BS807" s="76"/>
      <c r="BT807" s="76"/>
      <c r="BU807" s="76"/>
      <c r="BV807" s="76"/>
      <c r="BW807" s="76"/>
      <c r="BX807" s="76"/>
      <c r="BY807" s="76"/>
      <c r="BZ807" s="76"/>
      <c r="CA807" s="76"/>
      <c r="CB807" s="76"/>
      <c r="CC807" s="76"/>
      <c r="CD807" s="76"/>
      <c r="CE807" s="76"/>
      <c r="CF807" s="76"/>
      <c r="CG807" s="76"/>
      <c r="CH807" s="76"/>
      <c r="CI807" s="76"/>
      <c r="CJ807" s="76"/>
      <c r="CK807" s="76"/>
      <c r="CL807" s="76"/>
    </row>
    <row r="808" spans="2:90" x14ac:dyDescent="0.4">
      <c r="B808" s="8" t="str">
        <f t="shared" si="787"/>
        <v>Secondary revenue driver</v>
      </c>
      <c r="D808" t="s">
        <v>826</v>
      </c>
      <c r="E808" s="8" t="str">
        <f t="shared" si="724"/>
        <v>808 SUBFREE-PV</v>
      </c>
      <c r="G808" t="s">
        <v>332</v>
      </c>
      <c r="H808" s="12"/>
      <c r="I808" s="60"/>
      <c r="J808" s="60"/>
      <c r="K808" s="15"/>
      <c r="L808" s="15"/>
      <c r="M808" s="15"/>
      <c r="N808" s="15"/>
      <c r="O808" s="15"/>
      <c r="P808" s="15"/>
      <c r="R808" s="15"/>
      <c r="S808" s="76"/>
      <c r="T808" s="76"/>
      <c r="U808" s="76"/>
      <c r="V808" s="76"/>
      <c r="W808" s="76"/>
      <c r="X808" s="76"/>
      <c r="Y808" s="76"/>
      <c r="Z808" s="76"/>
      <c r="AA808" s="76"/>
      <c r="AB808" s="76"/>
      <c r="AC808" s="76"/>
      <c r="AD808" s="76"/>
      <c r="AE808" s="76"/>
      <c r="AF808" s="76"/>
      <c r="AG808" s="76"/>
      <c r="AH808" s="76"/>
      <c r="AI808" s="76"/>
      <c r="AJ808" s="76"/>
      <c r="AK808" s="76"/>
      <c r="AL808" s="76"/>
      <c r="AM808" s="76"/>
      <c r="AN808" s="76"/>
      <c r="AO808" s="76"/>
      <c r="AP808" s="76"/>
      <c r="AQ808" s="76"/>
      <c r="AR808" s="76"/>
      <c r="AS808" s="76"/>
      <c r="AT808" s="76"/>
      <c r="AU808" s="76"/>
      <c r="AV808" s="76"/>
      <c r="AW808" s="76"/>
      <c r="AX808" s="76"/>
      <c r="AY808" s="76"/>
      <c r="AZ808" s="76"/>
      <c r="BA808" s="76"/>
      <c r="BB808" s="76"/>
      <c r="BC808" s="76"/>
      <c r="BD808" s="76"/>
      <c r="BE808" s="76"/>
      <c r="BF808" s="76"/>
      <c r="BG808" s="76"/>
      <c r="BH808" s="76"/>
      <c r="BI808" s="76"/>
      <c r="BJ808" s="76"/>
      <c r="BK808" s="76"/>
      <c r="BL808" s="76"/>
      <c r="BM808" s="76"/>
      <c r="BN808" s="76"/>
      <c r="BO808" s="76"/>
      <c r="BP808" s="76"/>
      <c r="BQ808" s="76"/>
      <c r="BR808" s="76"/>
      <c r="BS808" s="76"/>
      <c r="BT808" s="76"/>
      <c r="BU808" s="76"/>
      <c r="BV808" s="76"/>
      <c r="BW808" s="76"/>
      <c r="BX808" s="76"/>
      <c r="BY808" s="76"/>
      <c r="BZ808" s="76"/>
      <c r="CA808" s="76"/>
      <c r="CB808" s="76"/>
      <c r="CC808" s="76"/>
      <c r="CD808" s="76"/>
      <c r="CE808" s="76"/>
      <c r="CF808" s="76"/>
      <c r="CG808" s="76"/>
      <c r="CH808" s="76"/>
      <c r="CI808" s="76"/>
      <c r="CJ808" s="76"/>
      <c r="CK808" s="76"/>
      <c r="CL808" s="76"/>
    </row>
    <row r="809" spans="2:90" x14ac:dyDescent="0.4">
      <c r="B809" s="8" t="str">
        <f t="shared" si="787"/>
        <v>Secondary volume driver</v>
      </c>
      <c r="D809" t="s">
        <v>826</v>
      </c>
      <c r="E809" s="8" t="str">
        <f t="shared" si="724"/>
        <v>809 SUBFREE-PV</v>
      </c>
      <c r="G809" t="s">
        <v>332</v>
      </c>
      <c r="H809" s="12"/>
      <c r="I809" s="60"/>
      <c r="J809" s="60"/>
      <c r="K809" s="15"/>
      <c r="L809" s="15"/>
      <c r="M809" s="15"/>
      <c r="N809" s="15"/>
      <c r="O809" s="15"/>
      <c r="P809" s="15"/>
      <c r="R809" s="15"/>
      <c r="S809" s="76"/>
      <c r="T809" s="76"/>
      <c r="U809" s="76"/>
      <c r="V809" s="76"/>
      <c r="W809" s="76"/>
      <c r="X809" s="76"/>
      <c r="Y809" s="76"/>
      <c r="Z809" s="76"/>
      <c r="AA809" s="76"/>
      <c r="AB809" s="76"/>
      <c r="AC809" s="76"/>
      <c r="AD809" s="76"/>
      <c r="AE809" s="76"/>
      <c r="AF809" s="76"/>
      <c r="AG809" s="76"/>
      <c r="AH809" s="76"/>
      <c r="AI809" s="76"/>
      <c r="AJ809" s="76"/>
      <c r="AK809" s="76"/>
      <c r="AL809" s="76"/>
      <c r="AM809" s="76"/>
      <c r="AN809" s="76"/>
      <c r="AO809" s="76"/>
      <c r="AP809" s="76"/>
      <c r="AQ809" s="76"/>
      <c r="AR809" s="76"/>
      <c r="AS809" s="76"/>
      <c r="AT809" s="76"/>
      <c r="AU809" s="76"/>
      <c r="AV809" s="76"/>
      <c r="AW809" s="76"/>
      <c r="AX809" s="76"/>
      <c r="AY809" s="76"/>
      <c r="AZ809" s="76"/>
      <c r="BA809" s="76"/>
      <c r="BB809" s="76"/>
      <c r="BC809" s="76"/>
      <c r="BD809" s="76"/>
      <c r="BE809" s="76"/>
      <c r="BF809" s="76"/>
      <c r="BG809" s="76"/>
      <c r="BH809" s="76"/>
      <c r="BI809" s="76"/>
      <c r="BJ809" s="76"/>
      <c r="BK809" s="76"/>
      <c r="BL809" s="76"/>
      <c r="BM809" s="76"/>
      <c r="BN809" s="76"/>
      <c r="BO809" s="76"/>
      <c r="BP809" s="76"/>
      <c r="BQ809" s="76"/>
      <c r="BR809" s="76"/>
      <c r="BS809" s="76"/>
      <c r="BT809" s="76"/>
      <c r="BU809" s="76"/>
      <c r="BV809" s="76"/>
      <c r="BW809" s="76"/>
      <c r="BX809" s="76"/>
      <c r="BY809" s="76"/>
      <c r="BZ809" s="76"/>
      <c r="CA809" s="76"/>
      <c r="CB809" s="76"/>
      <c r="CC809" s="76"/>
      <c r="CD809" s="76"/>
      <c r="CE809" s="76"/>
      <c r="CF809" s="76"/>
      <c r="CG809" s="76"/>
      <c r="CH809" s="76"/>
      <c r="CI809" s="76"/>
      <c r="CJ809" s="76"/>
      <c r="CK809" s="76"/>
      <c r="CL809" s="76"/>
    </row>
    <row r="810" spans="2:90" x14ac:dyDescent="0.4">
      <c r="E810" s="8"/>
      <c r="H810" s="12"/>
      <c r="I810" s="60"/>
      <c r="J810" s="60"/>
      <c r="K810" s="15"/>
      <c r="L810" s="15"/>
      <c r="M810" s="15"/>
      <c r="N810" s="15"/>
      <c r="O810" s="15"/>
      <c r="P810" s="15"/>
      <c r="R810" s="15"/>
      <c r="S810" s="76"/>
      <c r="T810" s="76"/>
      <c r="U810" s="76"/>
      <c r="V810" s="76"/>
      <c r="W810" s="76"/>
      <c r="X810" s="76"/>
      <c r="Y810" s="76"/>
      <c r="Z810" s="76"/>
      <c r="AA810" s="76"/>
      <c r="AB810" s="76"/>
      <c r="AC810" s="76"/>
      <c r="AD810" s="76"/>
      <c r="AE810" s="76"/>
      <c r="AF810" s="76"/>
      <c r="AG810" s="76"/>
      <c r="AH810" s="76"/>
      <c r="AI810" s="76"/>
      <c r="AJ810" s="76"/>
      <c r="AK810" s="76"/>
      <c r="AL810" s="76"/>
      <c r="AM810" s="76"/>
      <c r="AN810" s="76"/>
      <c r="AO810" s="76"/>
      <c r="AP810" s="76"/>
      <c r="AQ810" s="76"/>
      <c r="AR810" s="76"/>
      <c r="AS810" s="76"/>
      <c r="AT810" s="76"/>
      <c r="AU810" s="76"/>
      <c r="AV810" s="76"/>
      <c r="AW810" s="76"/>
      <c r="AX810" s="76"/>
      <c r="AY810" s="76"/>
      <c r="AZ810" s="76"/>
      <c r="BA810" s="76"/>
      <c r="BB810" s="76"/>
      <c r="BC810" s="76"/>
      <c r="BD810" s="76"/>
      <c r="BE810" s="76"/>
      <c r="BF810" s="76"/>
      <c r="BG810" s="76"/>
      <c r="BH810" s="76"/>
      <c r="BI810" s="76"/>
      <c r="BJ810" s="76"/>
      <c r="BK810" s="76"/>
      <c r="BL810" s="76"/>
      <c r="BM810" s="76"/>
      <c r="BN810" s="76"/>
      <c r="BO810" s="76"/>
      <c r="BP810" s="76"/>
      <c r="BQ810" s="76"/>
      <c r="BR810" s="76"/>
      <c r="BS810" s="76"/>
      <c r="BT810" s="76"/>
      <c r="BU810" s="76"/>
      <c r="BV810" s="76"/>
      <c r="BW810" s="76"/>
      <c r="BX810" s="76"/>
      <c r="BY810" s="76"/>
      <c r="BZ810" s="76"/>
      <c r="CA810" s="76"/>
      <c r="CB810" s="76"/>
      <c r="CC810" s="76"/>
      <c r="CD810" s="76"/>
      <c r="CE810" s="76"/>
      <c r="CF810" s="76"/>
      <c r="CG810" s="76"/>
      <c r="CH810" s="76"/>
      <c r="CI810" s="76"/>
      <c r="CJ810" s="76"/>
      <c r="CK810" s="76"/>
      <c r="CL810" s="76"/>
    </row>
    <row r="811" spans="2:90" x14ac:dyDescent="0.4">
      <c r="E811" s="8"/>
      <c r="H811" s="12"/>
      <c r="I811" s="60"/>
      <c r="J811" s="60"/>
      <c r="K811" s="15"/>
      <c r="L811" s="15"/>
      <c r="M811" s="15"/>
      <c r="N811" s="15"/>
      <c r="O811" s="15"/>
      <c r="P811" s="15"/>
      <c r="R811" s="15"/>
      <c r="S811" s="76"/>
      <c r="T811" s="76"/>
      <c r="U811" s="76"/>
      <c r="V811" s="76"/>
      <c r="W811" s="76"/>
      <c r="X811" s="76"/>
      <c r="Y811" s="76"/>
      <c r="Z811" s="76"/>
      <c r="AA811" s="76"/>
      <c r="AB811" s="76"/>
      <c r="AC811" s="76"/>
      <c r="AD811" s="76"/>
      <c r="AE811" s="76"/>
      <c r="AF811" s="76"/>
      <c r="AG811" s="76"/>
      <c r="AH811" s="76"/>
      <c r="AI811" s="76"/>
      <c r="AJ811" s="76"/>
      <c r="AK811" s="76"/>
      <c r="AL811" s="76"/>
      <c r="AM811" s="76"/>
      <c r="AN811" s="76"/>
      <c r="AO811" s="76"/>
      <c r="AP811" s="76"/>
      <c r="AQ811" s="76"/>
      <c r="AR811" s="76"/>
      <c r="AS811" s="76"/>
      <c r="AT811" s="76"/>
      <c r="AU811" s="76"/>
      <c r="AV811" s="76"/>
      <c r="AW811" s="76"/>
      <c r="AX811" s="76"/>
      <c r="AY811" s="76"/>
      <c r="AZ811" s="76"/>
      <c r="BA811" s="76"/>
      <c r="BB811" s="76"/>
      <c r="BC811" s="76"/>
      <c r="BD811" s="76"/>
      <c r="BE811" s="76"/>
      <c r="BF811" s="76"/>
      <c r="BG811" s="76"/>
      <c r="BH811" s="76"/>
      <c r="BI811" s="76"/>
      <c r="BJ811" s="76"/>
      <c r="BK811" s="76"/>
      <c r="BL811" s="76"/>
      <c r="BM811" s="76"/>
      <c r="BN811" s="76"/>
      <c r="BO811" s="76"/>
      <c r="BP811" s="76"/>
      <c r="BQ811" s="76"/>
      <c r="BR811" s="76"/>
      <c r="BS811" s="76"/>
      <c r="BT811" s="76"/>
      <c r="BU811" s="76"/>
      <c r="BV811" s="76"/>
      <c r="BW811" s="76"/>
      <c r="BX811" s="76"/>
      <c r="BY811" s="76"/>
      <c r="BZ811" s="76"/>
      <c r="CA811" s="76"/>
      <c r="CB811" s="76"/>
      <c r="CC811" s="76"/>
      <c r="CD811" s="76"/>
      <c r="CE811" s="76"/>
      <c r="CF811" s="76"/>
      <c r="CG811" s="76"/>
      <c r="CH811" s="76"/>
      <c r="CI811" s="76"/>
      <c r="CJ811" s="76"/>
      <c r="CK811" s="76"/>
      <c r="CL811" s="76"/>
    </row>
    <row r="812" spans="2:90" x14ac:dyDescent="0.4">
      <c r="E812" s="8"/>
      <c r="H812" s="12"/>
      <c r="I812" s="60"/>
      <c r="J812" s="60"/>
      <c r="K812" s="15"/>
      <c r="L812" s="15"/>
      <c r="M812" s="15"/>
      <c r="N812" s="15"/>
      <c r="O812" s="15"/>
      <c r="P812" s="15"/>
      <c r="R812" s="15"/>
      <c r="S812" s="76"/>
      <c r="T812" s="76"/>
      <c r="U812" s="76"/>
      <c r="V812" s="76"/>
      <c r="W812" s="76"/>
      <c r="X812" s="76"/>
      <c r="Y812" s="76"/>
      <c r="Z812" s="76"/>
      <c r="AA812" s="76"/>
      <c r="AB812" s="76"/>
      <c r="AC812" s="76"/>
      <c r="AD812" s="76"/>
      <c r="AE812" s="76"/>
      <c r="AF812" s="76"/>
      <c r="AG812" s="76"/>
      <c r="AH812" s="76"/>
      <c r="AI812" s="76"/>
      <c r="AJ812" s="76"/>
      <c r="AK812" s="76"/>
      <c r="AL812" s="76"/>
      <c r="AM812" s="76"/>
      <c r="AN812" s="76"/>
      <c r="AO812" s="76"/>
      <c r="AP812" s="76"/>
      <c r="AQ812" s="76"/>
      <c r="AR812" s="76"/>
      <c r="AS812" s="76"/>
      <c r="AT812" s="76"/>
      <c r="AU812" s="76"/>
      <c r="AV812" s="76"/>
      <c r="AW812" s="76"/>
      <c r="AX812" s="76"/>
      <c r="AY812" s="76"/>
      <c r="AZ812" s="76"/>
      <c r="BA812" s="76"/>
      <c r="BB812" s="76"/>
      <c r="BC812" s="76"/>
      <c r="BD812" s="76"/>
      <c r="BE812" s="76"/>
      <c r="BF812" s="76"/>
      <c r="BG812" s="76"/>
      <c r="BH812" s="76"/>
      <c r="BI812" s="76"/>
      <c r="BJ812" s="76"/>
      <c r="BK812" s="76"/>
      <c r="BL812" s="76"/>
      <c r="BM812" s="76"/>
      <c r="BN812" s="76"/>
      <c r="BO812" s="76"/>
      <c r="BP812" s="76"/>
      <c r="BQ812" s="76"/>
      <c r="BR812" s="76"/>
      <c r="BS812" s="76"/>
      <c r="BT812" s="76"/>
      <c r="BU812" s="76"/>
      <c r="BV812" s="76"/>
      <c r="BW812" s="76"/>
      <c r="BX812" s="76"/>
      <c r="BY812" s="76"/>
      <c r="BZ812" s="76"/>
      <c r="CA812" s="76"/>
      <c r="CB812" s="76"/>
      <c r="CC812" s="76"/>
      <c r="CD812" s="76"/>
      <c r="CE812" s="76"/>
      <c r="CF812" s="76"/>
      <c r="CG812" s="76"/>
      <c r="CH812" s="76"/>
      <c r="CI812" s="76"/>
      <c r="CJ812" s="76"/>
      <c r="CK812" s="76"/>
      <c r="CL812" s="76"/>
    </row>
    <row r="813" spans="2:90" x14ac:dyDescent="0.4">
      <c r="E813" s="8"/>
      <c r="H813" s="12"/>
      <c r="I813" s="60"/>
      <c r="J813" s="60"/>
      <c r="K813" s="15"/>
      <c r="L813" s="15"/>
      <c r="M813" s="15"/>
      <c r="N813" s="15"/>
      <c r="O813" s="15"/>
      <c r="P813" s="15"/>
      <c r="R813" s="15"/>
      <c r="S813" s="76"/>
      <c r="T813" s="76"/>
      <c r="U813" s="76"/>
      <c r="V813" s="76"/>
      <c r="W813" s="76"/>
      <c r="X813" s="76"/>
      <c r="Y813" s="76"/>
      <c r="Z813" s="76"/>
      <c r="AA813" s="76"/>
      <c r="AB813" s="76"/>
      <c r="AC813" s="76"/>
      <c r="AD813" s="76"/>
      <c r="AE813" s="76"/>
      <c r="AF813" s="76"/>
      <c r="AG813" s="76"/>
      <c r="AH813" s="76"/>
      <c r="AI813" s="76"/>
      <c r="AJ813" s="76"/>
      <c r="AK813" s="76"/>
      <c r="AL813" s="76"/>
      <c r="AM813" s="76"/>
      <c r="AN813" s="76"/>
      <c r="AO813" s="76"/>
      <c r="AP813" s="76"/>
      <c r="AQ813" s="76"/>
      <c r="AR813" s="76"/>
      <c r="AS813" s="76"/>
      <c r="AT813" s="76"/>
      <c r="AU813" s="76"/>
      <c r="AV813" s="76"/>
      <c r="AW813" s="76"/>
      <c r="AX813" s="76"/>
      <c r="AY813" s="76"/>
      <c r="AZ813" s="76"/>
      <c r="BA813" s="76"/>
      <c r="BB813" s="76"/>
      <c r="BC813" s="76"/>
      <c r="BD813" s="76"/>
      <c r="BE813" s="76"/>
      <c r="BF813" s="76"/>
      <c r="BG813" s="76"/>
      <c r="BH813" s="76"/>
      <c r="BI813" s="76"/>
      <c r="BJ813" s="76"/>
      <c r="BK813" s="76"/>
      <c r="BL813" s="76"/>
      <c r="BM813" s="76"/>
      <c r="BN813" s="76"/>
      <c r="BO813" s="76"/>
      <c r="BP813" s="76"/>
      <c r="BQ813" s="76"/>
      <c r="BR813" s="76"/>
      <c r="BS813" s="76"/>
      <c r="BT813" s="76"/>
      <c r="BU813" s="76"/>
      <c r="BV813" s="76"/>
      <c r="BW813" s="76"/>
      <c r="BX813" s="76"/>
      <c r="BY813" s="76"/>
      <c r="BZ813" s="76"/>
      <c r="CA813" s="76"/>
      <c r="CB813" s="76"/>
      <c r="CC813" s="76"/>
      <c r="CD813" s="76"/>
      <c r="CE813" s="76"/>
      <c r="CF813" s="76"/>
      <c r="CG813" s="76"/>
      <c r="CH813" s="76"/>
      <c r="CI813" s="76"/>
      <c r="CJ813" s="76"/>
      <c r="CK813" s="76"/>
      <c r="CL813" s="76"/>
    </row>
    <row r="814" spans="2:90" x14ac:dyDescent="0.4">
      <c r="E814" s="8"/>
      <c r="H814" s="12"/>
      <c r="I814" s="60"/>
      <c r="J814" s="60"/>
      <c r="K814" s="15"/>
      <c r="L814" s="15"/>
      <c r="M814" s="15"/>
      <c r="N814" s="15"/>
      <c r="O814" s="15"/>
      <c r="P814" s="15"/>
      <c r="R814" s="15"/>
      <c r="S814" s="76"/>
      <c r="T814" s="76"/>
      <c r="U814" s="76"/>
      <c r="V814" s="76"/>
      <c r="W814" s="76"/>
      <c r="X814" s="76"/>
      <c r="Y814" s="76"/>
      <c r="Z814" s="76"/>
      <c r="AA814" s="76"/>
      <c r="AB814" s="76"/>
      <c r="AC814" s="76"/>
      <c r="AD814" s="76"/>
      <c r="AE814" s="76"/>
      <c r="AF814" s="76"/>
      <c r="AG814" s="76"/>
      <c r="AH814" s="76"/>
      <c r="AI814" s="76"/>
      <c r="AJ814" s="76"/>
      <c r="AK814" s="76"/>
      <c r="AL814" s="76"/>
      <c r="AM814" s="76"/>
      <c r="AN814" s="76"/>
      <c r="AO814" s="76"/>
      <c r="AP814" s="76"/>
      <c r="AQ814" s="76"/>
      <c r="AR814" s="76"/>
      <c r="AS814" s="76"/>
      <c r="AT814" s="76"/>
      <c r="AU814" s="76"/>
      <c r="AV814" s="76"/>
      <c r="AW814" s="76"/>
      <c r="AX814" s="76"/>
      <c r="AY814" s="76"/>
      <c r="AZ814" s="76"/>
      <c r="BA814" s="76"/>
      <c r="BB814" s="76"/>
      <c r="BC814" s="76"/>
      <c r="BD814" s="76"/>
      <c r="BE814" s="76"/>
      <c r="BF814" s="76"/>
      <c r="BG814" s="76"/>
      <c r="BH814" s="76"/>
      <c r="BI814" s="76"/>
      <c r="BJ814" s="76"/>
      <c r="BK814" s="76"/>
      <c r="BL814" s="76"/>
      <c r="BM814" s="76"/>
      <c r="BN814" s="76"/>
      <c r="BO814" s="76"/>
      <c r="BP814" s="76"/>
      <c r="BQ814" s="76"/>
      <c r="BR814" s="76"/>
      <c r="BS814" s="76"/>
      <c r="BT814" s="76"/>
      <c r="BU814" s="76"/>
      <c r="BV814" s="76"/>
      <c r="BW814" s="76"/>
      <c r="BX814" s="76"/>
      <c r="BY814" s="76"/>
      <c r="BZ814" s="76"/>
      <c r="CA814" s="76"/>
      <c r="CB814" s="76"/>
      <c r="CC814" s="76"/>
      <c r="CD814" s="76"/>
      <c r="CE814" s="76"/>
      <c r="CF814" s="76"/>
      <c r="CG814" s="76"/>
      <c r="CH814" s="76"/>
      <c r="CI814" s="76"/>
      <c r="CJ814" s="76"/>
      <c r="CK814" s="76"/>
      <c r="CL814" s="76"/>
    </row>
    <row r="815" spans="2:90" x14ac:dyDescent="0.4">
      <c r="E815" s="8"/>
      <c r="H815" s="12"/>
      <c r="I815" s="60"/>
      <c r="J815" s="60"/>
      <c r="K815" s="15"/>
      <c r="L815" s="15"/>
      <c r="M815" s="15"/>
      <c r="N815" s="15"/>
      <c r="O815" s="15"/>
      <c r="P815" s="15"/>
      <c r="R815" s="15"/>
      <c r="S815" s="76"/>
      <c r="T815" s="76"/>
      <c r="U815" s="76"/>
      <c r="V815" s="76"/>
      <c r="W815" s="76"/>
      <c r="X815" s="76"/>
      <c r="Y815" s="76"/>
      <c r="Z815" s="76"/>
      <c r="AA815" s="76"/>
      <c r="AB815" s="76"/>
      <c r="AC815" s="76"/>
      <c r="AD815" s="76"/>
      <c r="AE815" s="76"/>
      <c r="AF815" s="76"/>
      <c r="AG815" s="76"/>
      <c r="AH815" s="76"/>
      <c r="AI815" s="76"/>
      <c r="AJ815" s="76"/>
      <c r="AK815" s="76"/>
      <c r="AL815" s="76"/>
      <c r="AM815" s="76"/>
      <c r="AN815" s="76"/>
      <c r="AO815" s="76"/>
      <c r="AP815" s="76"/>
      <c r="AQ815" s="76"/>
      <c r="AR815" s="76"/>
      <c r="AS815" s="76"/>
      <c r="AT815" s="76"/>
      <c r="AU815" s="76"/>
      <c r="AV815" s="76"/>
      <c r="AW815" s="76"/>
      <c r="AX815" s="76"/>
      <c r="AY815" s="76"/>
      <c r="AZ815" s="76"/>
      <c r="BA815" s="76"/>
      <c r="BB815" s="76"/>
      <c r="BC815" s="76"/>
      <c r="BD815" s="76"/>
      <c r="BE815" s="76"/>
      <c r="BF815" s="76"/>
      <c r="BG815" s="76"/>
      <c r="BH815" s="76"/>
      <c r="BI815" s="76"/>
      <c r="BJ815" s="76"/>
      <c r="BK815" s="76"/>
      <c r="BL815" s="76"/>
      <c r="BM815" s="76"/>
      <c r="BN815" s="76"/>
      <c r="BO815" s="76"/>
      <c r="BP815" s="76"/>
      <c r="BQ815" s="76"/>
      <c r="BR815" s="76"/>
      <c r="BS815" s="76"/>
      <c r="BT815" s="76"/>
      <c r="BU815" s="76"/>
      <c r="BV815" s="76"/>
      <c r="BW815" s="76"/>
      <c r="BX815" s="76"/>
      <c r="BY815" s="76"/>
      <c r="BZ815" s="76"/>
      <c r="CA815" s="76"/>
      <c r="CB815" s="76"/>
      <c r="CC815" s="76"/>
      <c r="CD815" s="76"/>
      <c r="CE815" s="76"/>
      <c r="CF815" s="76"/>
      <c r="CG815" s="76"/>
      <c r="CH815" s="76"/>
      <c r="CI815" s="76"/>
      <c r="CJ815" s="76"/>
      <c r="CK815" s="76"/>
      <c r="CL815" s="76"/>
    </row>
    <row r="816" spans="2:90" x14ac:dyDescent="0.4">
      <c r="E816" s="8"/>
      <c r="H816" s="12"/>
      <c r="I816" s="60"/>
      <c r="J816" s="60"/>
      <c r="K816" s="15"/>
      <c r="L816" s="15"/>
      <c r="M816" s="15"/>
      <c r="N816" s="15"/>
      <c r="O816" s="15"/>
      <c r="P816" s="15"/>
      <c r="R816" s="15"/>
      <c r="S816" s="76"/>
      <c r="T816" s="76"/>
      <c r="U816" s="76"/>
      <c r="V816" s="76"/>
      <c r="W816" s="76"/>
      <c r="X816" s="76"/>
      <c r="Y816" s="76"/>
      <c r="Z816" s="76"/>
      <c r="AA816" s="76"/>
      <c r="AB816" s="76"/>
      <c r="AC816" s="76"/>
      <c r="AD816" s="76"/>
      <c r="AE816" s="76"/>
      <c r="AF816" s="76"/>
      <c r="AG816" s="76"/>
      <c r="AH816" s="76"/>
      <c r="AI816" s="76"/>
      <c r="AJ816" s="76"/>
      <c r="AK816" s="76"/>
      <c r="AL816" s="76"/>
      <c r="AM816" s="76"/>
      <c r="AN816" s="76"/>
      <c r="AO816" s="76"/>
      <c r="AP816" s="76"/>
      <c r="AQ816" s="76"/>
      <c r="AR816" s="76"/>
      <c r="AS816" s="76"/>
      <c r="AT816" s="76"/>
      <c r="AU816" s="76"/>
      <c r="AV816" s="76"/>
      <c r="AW816" s="76"/>
      <c r="AX816" s="76"/>
      <c r="AY816" s="76"/>
      <c r="AZ816" s="76"/>
      <c r="BA816" s="76"/>
      <c r="BB816" s="76"/>
      <c r="BC816" s="76"/>
      <c r="BD816" s="76"/>
      <c r="BE816" s="76"/>
      <c r="BF816" s="76"/>
      <c r="BG816" s="76"/>
      <c r="BH816" s="76"/>
      <c r="BI816" s="76"/>
      <c r="BJ816" s="76"/>
      <c r="BK816" s="76"/>
      <c r="BL816" s="76"/>
      <c r="BM816" s="76"/>
      <c r="BN816" s="76"/>
      <c r="BO816" s="76"/>
      <c r="BP816" s="76"/>
      <c r="BQ816" s="76"/>
      <c r="BR816" s="76"/>
      <c r="BS816" s="76"/>
      <c r="BT816" s="76"/>
      <c r="BU816" s="76"/>
      <c r="BV816" s="76"/>
      <c r="BW816" s="76"/>
      <c r="BX816" s="76"/>
      <c r="BY816" s="76"/>
      <c r="BZ816" s="76"/>
      <c r="CA816" s="76"/>
      <c r="CB816" s="76"/>
      <c r="CC816" s="76"/>
      <c r="CD816" s="76"/>
      <c r="CE816" s="76"/>
      <c r="CF816" s="76"/>
      <c r="CG816" s="76"/>
      <c r="CH816" s="76"/>
      <c r="CI816" s="76"/>
      <c r="CJ816" s="76"/>
      <c r="CK816" s="76"/>
      <c r="CL816" s="76"/>
    </row>
    <row r="817" spans="5:90" x14ac:dyDescent="0.4">
      <c r="E817" s="8"/>
      <c r="H817" s="12"/>
      <c r="I817" s="60"/>
      <c r="J817" s="60"/>
      <c r="K817" s="15"/>
      <c r="L817" s="15"/>
      <c r="M817" s="15"/>
      <c r="N817" s="15"/>
      <c r="O817" s="15"/>
      <c r="P817" s="15"/>
      <c r="R817" s="15"/>
      <c r="S817" s="76"/>
      <c r="T817" s="76"/>
      <c r="U817" s="76"/>
      <c r="V817" s="76"/>
      <c r="W817" s="76"/>
      <c r="X817" s="76"/>
      <c r="Y817" s="76"/>
      <c r="Z817" s="76"/>
      <c r="AA817" s="76"/>
      <c r="AB817" s="76"/>
      <c r="AC817" s="76"/>
      <c r="AD817" s="76"/>
      <c r="AE817" s="76"/>
      <c r="AF817" s="76"/>
      <c r="AG817" s="76"/>
      <c r="AH817" s="76"/>
      <c r="AI817" s="76"/>
      <c r="AJ817" s="76"/>
      <c r="AK817" s="76"/>
      <c r="AL817" s="76"/>
      <c r="AM817" s="76"/>
      <c r="AN817" s="76"/>
      <c r="AO817" s="76"/>
      <c r="AP817" s="76"/>
      <c r="AQ817" s="76"/>
      <c r="AR817" s="76"/>
      <c r="AS817" s="76"/>
      <c r="AT817" s="76"/>
      <c r="AU817" s="76"/>
      <c r="AV817" s="76"/>
      <c r="AW817" s="76"/>
      <c r="AX817" s="76"/>
      <c r="AY817" s="76"/>
      <c r="AZ817" s="76"/>
      <c r="BA817" s="76"/>
      <c r="BB817" s="76"/>
      <c r="BC817" s="76"/>
      <c r="BD817" s="76"/>
      <c r="BE817" s="76"/>
      <c r="BF817" s="76"/>
      <c r="BG817" s="76"/>
      <c r="BH817" s="76"/>
      <c r="BI817" s="76"/>
      <c r="BJ817" s="76"/>
      <c r="BK817" s="76"/>
      <c r="BL817" s="76"/>
      <c r="BM817" s="76"/>
      <c r="BN817" s="76"/>
      <c r="BO817" s="76"/>
      <c r="BP817" s="76"/>
      <c r="BQ817" s="76"/>
      <c r="BR817" s="76"/>
      <c r="BS817" s="76"/>
      <c r="BT817" s="76"/>
      <c r="BU817" s="76"/>
      <c r="BV817" s="76"/>
      <c r="BW817" s="76"/>
      <c r="BX817" s="76"/>
      <c r="BY817" s="76"/>
      <c r="BZ817" s="76"/>
      <c r="CA817" s="76"/>
      <c r="CB817" s="76"/>
      <c r="CC817" s="76"/>
      <c r="CD817" s="76"/>
      <c r="CE817" s="76"/>
      <c r="CF817" s="76"/>
      <c r="CG817" s="76"/>
      <c r="CH817" s="76"/>
      <c r="CI817" s="76"/>
      <c r="CJ817" s="76"/>
      <c r="CK817" s="76"/>
      <c r="CL817" s="76"/>
    </row>
    <row r="818" spans="5:90" x14ac:dyDescent="0.4">
      <c r="E818" s="8"/>
      <c r="H818" s="12"/>
      <c r="I818" s="60"/>
      <c r="J818" s="60"/>
      <c r="K818" s="15"/>
      <c r="L818" s="15"/>
      <c r="M818" s="15"/>
      <c r="N818" s="15"/>
      <c r="O818" s="15"/>
      <c r="P818" s="15"/>
      <c r="R818" s="15"/>
      <c r="S818" s="76"/>
      <c r="T818" s="76"/>
      <c r="U818" s="76"/>
      <c r="V818" s="76"/>
      <c r="W818" s="76"/>
      <c r="X818" s="76"/>
      <c r="Y818" s="76"/>
      <c r="Z818" s="76"/>
      <c r="AA818" s="76"/>
      <c r="AB818" s="76"/>
      <c r="AC818" s="76"/>
      <c r="AD818" s="76"/>
      <c r="AE818" s="76"/>
      <c r="AF818" s="76"/>
      <c r="AG818" s="76"/>
      <c r="AH818" s="76"/>
      <c r="AI818" s="76"/>
      <c r="AJ818" s="76"/>
      <c r="AK818" s="76"/>
      <c r="AL818" s="76"/>
      <c r="AM818" s="76"/>
      <c r="AN818" s="76"/>
      <c r="AO818" s="76"/>
      <c r="AP818" s="76"/>
      <c r="AQ818" s="76"/>
      <c r="AR818" s="76"/>
      <c r="AS818" s="76"/>
      <c r="AT818" s="76"/>
      <c r="AU818" s="76"/>
      <c r="AV818" s="76"/>
      <c r="AW818" s="76"/>
      <c r="AX818" s="76"/>
      <c r="AY818" s="76"/>
      <c r="AZ818" s="76"/>
      <c r="BA818" s="76"/>
      <c r="BB818" s="76"/>
      <c r="BC818" s="76"/>
      <c r="BD818" s="76"/>
      <c r="BE818" s="76"/>
      <c r="BF818" s="76"/>
      <c r="BG818" s="76"/>
      <c r="BH818" s="76"/>
      <c r="BI818" s="76"/>
      <c r="BJ818" s="76"/>
      <c r="BK818" s="76"/>
      <c r="BL818" s="76"/>
      <c r="BM818" s="76"/>
      <c r="BN818" s="76"/>
      <c r="BO818" s="76"/>
      <c r="BP818" s="76"/>
      <c r="BQ818" s="76"/>
      <c r="BR818" s="76"/>
      <c r="BS818" s="76"/>
      <c r="BT818" s="76"/>
      <c r="BU818" s="76"/>
      <c r="BV818" s="76"/>
      <c r="BW818" s="76"/>
      <c r="BX818" s="76"/>
      <c r="BY818" s="76"/>
      <c r="BZ818" s="76"/>
      <c r="CA818" s="76"/>
      <c r="CB818" s="76"/>
      <c r="CC818" s="76"/>
      <c r="CD818" s="76"/>
      <c r="CE818" s="76"/>
      <c r="CF818" s="76"/>
      <c r="CG818" s="76"/>
      <c r="CH818" s="76"/>
      <c r="CI818" s="76"/>
      <c r="CJ818" s="76"/>
      <c r="CK818" s="76"/>
      <c r="CL818" s="76"/>
    </row>
    <row r="819" spans="5:90" x14ac:dyDescent="0.4">
      <c r="E819" s="8"/>
      <c r="H819" s="12"/>
      <c r="I819" s="60"/>
      <c r="J819" s="60"/>
      <c r="K819" s="15"/>
      <c r="L819" s="15"/>
      <c r="M819" s="15"/>
      <c r="N819" s="15"/>
      <c r="O819" s="15"/>
      <c r="P819" s="15"/>
      <c r="R819" s="15"/>
      <c r="S819" s="76"/>
      <c r="T819" s="76"/>
      <c r="U819" s="76"/>
      <c r="V819" s="76"/>
      <c r="W819" s="76"/>
      <c r="X819" s="76"/>
      <c r="Y819" s="76"/>
      <c r="Z819" s="76"/>
      <c r="AA819" s="76"/>
      <c r="AB819" s="76"/>
      <c r="AC819" s="76"/>
      <c r="AD819" s="76"/>
      <c r="AE819" s="76"/>
      <c r="AF819" s="76"/>
      <c r="AG819" s="76"/>
      <c r="AH819" s="76"/>
      <c r="AI819" s="76"/>
      <c r="AJ819" s="76"/>
      <c r="AK819" s="76"/>
      <c r="AL819" s="76"/>
      <c r="AM819" s="76"/>
      <c r="AN819" s="76"/>
      <c r="AO819" s="76"/>
      <c r="AP819" s="76"/>
      <c r="AQ819" s="76"/>
      <c r="AR819" s="76"/>
      <c r="AS819" s="76"/>
      <c r="AT819" s="76"/>
      <c r="AU819" s="76"/>
      <c r="AV819" s="76"/>
      <c r="AW819" s="76"/>
      <c r="AX819" s="76"/>
      <c r="AY819" s="76"/>
      <c r="AZ819" s="76"/>
      <c r="BA819" s="76"/>
      <c r="BB819" s="76"/>
      <c r="BC819" s="76"/>
      <c r="BD819" s="76"/>
      <c r="BE819" s="76"/>
      <c r="BF819" s="76"/>
      <c r="BG819" s="76"/>
      <c r="BH819" s="76"/>
      <c r="BI819" s="76"/>
      <c r="BJ819" s="76"/>
      <c r="BK819" s="76"/>
      <c r="BL819" s="76"/>
      <c r="BM819" s="76"/>
      <c r="BN819" s="76"/>
      <c r="BO819" s="76"/>
      <c r="BP819" s="76"/>
      <c r="BQ819" s="76"/>
      <c r="BR819" s="76"/>
      <c r="BS819" s="76"/>
      <c r="BT819" s="76"/>
      <c r="BU819" s="76"/>
      <c r="BV819" s="76"/>
      <c r="BW819" s="76"/>
      <c r="BX819" s="76"/>
      <c r="BY819" s="76"/>
      <c r="BZ819" s="76"/>
      <c r="CA819" s="76"/>
      <c r="CB819" s="76"/>
      <c r="CC819" s="76"/>
      <c r="CD819" s="76"/>
      <c r="CE819" s="76"/>
      <c r="CF819" s="76"/>
      <c r="CG819" s="76"/>
      <c r="CH819" s="76"/>
      <c r="CI819" s="76"/>
      <c r="CJ819" s="76"/>
      <c r="CK819" s="76"/>
      <c r="CL819" s="76"/>
    </row>
    <row r="820" spans="5:90" x14ac:dyDescent="0.4">
      <c r="E820" s="8"/>
      <c r="H820" s="12"/>
      <c r="I820" s="60"/>
      <c r="J820" s="60"/>
      <c r="K820" s="15"/>
      <c r="L820" s="15"/>
      <c r="M820" s="15"/>
      <c r="N820" s="15"/>
      <c r="O820" s="15"/>
      <c r="P820" s="15"/>
      <c r="R820" s="15"/>
      <c r="S820" s="76"/>
      <c r="T820" s="76"/>
      <c r="U820" s="76"/>
      <c r="V820" s="76"/>
      <c r="W820" s="76"/>
      <c r="X820" s="76"/>
      <c r="Y820" s="76"/>
      <c r="Z820" s="76"/>
      <c r="AA820" s="76"/>
      <c r="AB820" s="76"/>
      <c r="AC820" s="76"/>
      <c r="AD820" s="76"/>
      <c r="AE820" s="76"/>
      <c r="AF820" s="76"/>
      <c r="AG820" s="76"/>
      <c r="AH820" s="76"/>
      <c r="AI820" s="76"/>
      <c r="AJ820" s="76"/>
      <c r="AK820" s="76"/>
      <c r="AL820" s="76"/>
      <c r="AM820" s="76"/>
      <c r="AN820" s="76"/>
      <c r="AO820" s="76"/>
      <c r="AP820" s="76"/>
      <c r="AQ820" s="76"/>
      <c r="AR820" s="76"/>
      <c r="AS820" s="76"/>
      <c r="AT820" s="76"/>
      <c r="AU820" s="76"/>
      <c r="AV820" s="76"/>
      <c r="AW820" s="76"/>
      <c r="AX820" s="76"/>
      <c r="AY820" s="76"/>
      <c r="AZ820" s="76"/>
      <c r="BA820" s="76"/>
      <c r="BB820" s="76"/>
      <c r="BC820" s="76"/>
      <c r="BD820" s="76"/>
      <c r="BE820" s="76"/>
      <c r="BF820" s="76"/>
      <c r="BG820" s="76"/>
      <c r="BH820" s="76"/>
      <c r="BI820" s="76"/>
      <c r="BJ820" s="76"/>
      <c r="BK820" s="76"/>
      <c r="BL820" s="76"/>
      <c r="BM820" s="76"/>
      <c r="BN820" s="76"/>
      <c r="BO820" s="76"/>
      <c r="BP820" s="76"/>
      <c r="BQ820" s="76"/>
      <c r="BR820" s="76"/>
      <c r="BS820" s="76"/>
      <c r="BT820" s="76"/>
      <c r="BU820" s="76"/>
      <c r="BV820" s="76"/>
      <c r="BW820" s="76"/>
      <c r="BX820" s="76"/>
      <c r="BY820" s="76"/>
      <c r="BZ820" s="76"/>
      <c r="CA820" s="76"/>
      <c r="CB820" s="76"/>
      <c r="CC820" s="76"/>
      <c r="CD820" s="76"/>
      <c r="CE820" s="76"/>
      <c r="CF820" s="76"/>
      <c r="CG820" s="76"/>
      <c r="CH820" s="76"/>
      <c r="CI820" s="76"/>
      <c r="CJ820" s="76"/>
      <c r="CK820" s="76"/>
      <c r="CL820" s="76"/>
    </row>
    <row r="821" spans="5:90" x14ac:dyDescent="0.4">
      <c r="E821" s="8"/>
      <c r="H821" s="12"/>
      <c r="I821" s="60"/>
      <c r="J821" s="60"/>
      <c r="K821" s="15"/>
      <c r="L821" s="15"/>
      <c r="M821" s="15"/>
      <c r="N821" s="15"/>
      <c r="O821" s="15"/>
      <c r="P821" s="15"/>
      <c r="R821" s="15"/>
      <c r="S821" s="76"/>
      <c r="T821" s="76"/>
      <c r="U821" s="76"/>
      <c r="V821" s="76"/>
      <c r="W821" s="76"/>
      <c r="X821" s="76"/>
      <c r="Y821" s="76"/>
      <c r="Z821" s="76"/>
      <c r="AA821" s="76"/>
      <c r="AB821" s="76"/>
      <c r="AC821" s="76"/>
      <c r="AD821" s="76"/>
      <c r="AE821" s="76"/>
      <c r="AF821" s="76"/>
      <c r="AG821" s="76"/>
      <c r="AH821" s="76"/>
      <c r="AI821" s="76"/>
      <c r="AJ821" s="76"/>
      <c r="AK821" s="76"/>
      <c r="AL821" s="76"/>
      <c r="AM821" s="76"/>
      <c r="AN821" s="76"/>
      <c r="AO821" s="76"/>
      <c r="AP821" s="76"/>
      <c r="AQ821" s="76"/>
      <c r="AR821" s="76"/>
      <c r="AS821" s="76"/>
      <c r="AT821" s="76"/>
      <c r="AU821" s="76"/>
      <c r="AV821" s="76"/>
      <c r="AW821" s="76"/>
      <c r="AX821" s="76"/>
      <c r="AY821" s="76"/>
      <c r="AZ821" s="76"/>
      <c r="BA821" s="76"/>
      <c r="BB821" s="76"/>
      <c r="BC821" s="76"/>
      <c r="BD821" s="76"/>
      <c r="BE821" s="76"/>
      <c r="BF821" s="76"/>
      <c r="BG821" s="76"/>
      <c r="BH821" s="76"/>
      <c r="BI821" s="76"/>
      <c r="BJ821" s="76"/>
      <c r="BK821" s="76"/>
      <c r="BL821" s="76"/>
      <c r="BM821" s="76"/>
      <c r="BN821" s="76"/>
      <c r="BO821" s="76"/>
      <c r="BP821" s="76"/>
      <c r="BQ821" s="76"/>
      <c r="BR821" s="76"/>
      <c r="BS821" s="76"/>
      <c r="BT821" s="76"/>
      <c r="BU821" s="76"/>
      <c r="BV821" s="76"/>
      <c r="BW821" s="76"/>
      <c r="BX821" s="76"/>
      <c r="BY821" s="76"/>
      <c r="BZ821" s="76"/>
      <c r="CA821" s="76"/>
      <c r="CB821" s="76"/>
      <c r="CC821" s="76"/>
      <c r="CD821" s="76"/>
      <c r="CE821" s="76"/>
      <c r="CF821" s="76"/>
      <c r="CG821" s="76"/>
      <c r="CH821" s="76"/>
      <c r="CI821" s="76"/>
      <c r="CJ821" s="76"/>
      <c r="CK821" s="76"/>
      <c r="CL821" s="76"/>
    </row>
    <row r="822" spans="5:90" x14ac:dyDescent="0.4">
      <c r="E822" s="8"/>
      <c r="H822" s="12"/>
      <c r="I822" s="60"/>
      <c r="J822" s="60"/>
      <c r="K822" s="15"/>
      <c r="L822" s="15"/>
      <c r="M822" s="15"/>
      <c r="N822" s="15"/>
      <c r="O822" s="15"/>
      <c r="P822" s="15"/>
      <c r="R822" s="15"/>
      <c r="S822" s="76"/>
      <c r="T822" s="76"/>
      <c r="U822" s="76"/>
      <c r="V822" s="76"/>
      <c r="W822" s="76"/>
      <c r="X822" s="76"/>
      <c r="Y822" s="76"/>
      <c r="Z822" s="76"/>
      <c r="AA822" s="76"/>
      <c r="AB822" s="76"/>
      <c r="AC822" s="76"/>
      <c r="AD822" s="76"/>
      <c r="AE822" s="76"/>
      <c r="AF822" s="76"/>
      <c r="AG822" s="76"/>
      <c r="AH822" s="76"/>
      <c r="AI822" s="76"/>
      <c r="AJ822" s="76"/>
      <c r="AK822" s="76"/>
      <c r="AL822" s="76"/>
      <c r="AM822" s="76"/>
      <c r="AN822" s="76"/>
      <c r="AO822" s="76"/>
      <c r="AP822" s="76"/>
      <c r="AQ822" s="76"/>
      <c r="AR822" s="76"/>
      <c r="AS822" s="76"/>
      <c r="AT822" s="76"/>
      <c r="AU822" s="76"/>
      <c r="AV822" s="76"/>
      <c r="AW822" s="76"/>
      <c r="AX822" s="76"/>
      <c r="AY822" s="76"/>
      <c r="AZ822" s="76"/>
      <c r="BA822" s="76"/>
      <c r="BB822" s="76"/>
      <c r="BC822" s="76"/>
      <c r="BD822" s="76"/>
      <c r="BE822" s="76"/>
      <c r="BF822" s="76"/>
      <c r="BG822" s="76"/>
      <c r="BH822" s="76"/>
      <c r="BI822" s="76"/>
      <c r="BJ822" s="76"/>
      <c r="BK822" s="76"/>
      <c r="BL822" s="76"/>
      <c r="BM822" s="76"/>
      <c r="BN822" s="76"/>
      <c r="BO822" s="76"/>
      <c r="BP822" s="76"/>
      <c r="BQ822" s="76"/>
      <c r="BR822" s="76"/>
      <c r="BS822" s="76"/>
      <c r="BT822" s="76"/>
      <c r="BU822" s="76"/>
      <c r="BV822" s="76"/>
      <c r="BW822" s="76"/>
      <c r="BX822" s="76"/>
      <c r="BY822" s="76"/>
      <c r="BZ822" s="76"/>
      <c r="CA822" s="76"/>
      <c r="CB822" s="76"/>
      <c r="CC822" s="76"/>
      <c r="CD822" s="76"/>
      <c r="CE822" s="76"/>
      <c r="CF822" s="76"/>
      <c r="CG822" s="76"/>
      <c r="CH822" s="76"/>
      <c r="CI822" s="76"/>
      <c r="CJ822" s="76"/>
      <c r="CK822" s="76"/>
      <c r="CL822" s="76"/>
    </row>
    <row r="823" spans="5:90" x14ac:dyDescent="0.4">
      <c r="E823" s="8"/>
      <c r="H823" s="12"/>
      <c r="I823" s="60"/>
      <c r="J823" s="60"/>
      <c r="K823" s="15"/>
      <c r="L823" s="15"/>
      <c r="M823" s="15"/>
      <c r="N823" s="15"/>
      <c r="O823" s="15"/>
      <c r="P823" s="15"/>
      <c r="R823" s="15"/>
      <c r="S823" s="76"/>
      <c r="T823" s="76"/>
      <c r="U823" s="76"/>
      <c r="V823" s="76"/>
      <c r="W823" s="76"/>
      <c r="X823" s="76"/>
      <c r="Y823" s="76"/>
      <c r="Z823" s="76"/>
      <c r="AA823" s="76"/>
      <c r="AB823" s="76"/>
      <c r="AC823" s="76"/>
      <c r="AD823" s="76"/>
      <c r="AE823" s="76"/>
      <c r="AF823" s="76"/>
      <c r="AG823" s="76"/>
      <c r="AH823" s="76"/>
      <c r="AI823" s="76"/>
      <c r="AJ823" s="76"/>
      <c r="AK823" s="76"/>
      <c r="AL823" s="76"/>
      <c r="AM823" s="76"/>
      <c r="AN823" s="76"/>
      <c r="AO823" s="76"/>
      <c r="AP823" s="76"/>
      <c r="AQ823" s="76"/>
      <c r="AR823" s="76"/>
      <c r="AS823" s="76"/>
      <c r="AT823" s="76"/>
      <c r="AU823" s="76"/>
      <c r="AV823" s="76"/>
      <c r="AW823" s="76"/>
      <c r="AX823" s="76"/>
      <c r="AY823" s="76"/>
      <c r="AZ823" s="76"/>
      <c r="BA823" s="76"/>
      <c r="BB823" s="76"/>
      <c r="BC823" s="76"/>
      <c r="BD823" s="76"/>
      <c r="BE823" s="76"/>
      <c r="BF823" s="76"/>
      <c r="BG823" s="76"/>
      <c r="BH823" s="76"/>
      <c r="BI823" s="76"/>
      <c r="BJ823" s="76"/>
      <c r="BK823" s="76"/>
      <c r="BL823" s="76"/>
      <c r="BM823" s="76"/>
      <c r="BN823" s="76"/>
      <c r="BO823" s="76"/>
      <c r="BP823" s="76"/>
      <c r="BQ823" s="76"/>
      <c r="BR823" s="76"/>
      <c r="BS823" s="76"/>
      <c r="BT823" s="76"/>
      <c r="BU823" s="76"/>
      <c r="BV823" s="76"/>
      <c r="BW823" s="76"/>
      <c r="BX823" s="76"/>
      <c r="BY823" s="76"/>
      <c r="BZ823" s="76"/>
      <c r="CA823" s="76"/>
      <c r="CB823" s="76"/>
      <c r="CC823" s="76"/>
      <c r="CD823" s="76"/>
      <c r="CE823" s="76"/>
      <c r="CF823" s="76"/>
      <c r="CG823" s="76"/>
      <c r="CH823" s="76"/>
      <c r="CI823" s="76"/>
      <c r="CJ823" s="76"/>
      <c r="CK823" s="76"/>
      <c r="CL823" s="76"/>
    </row>
    <row r="824" spans="5:90" x14ac:dyDescent="0.4">
      <c r="E824" s="8"/>
      <c r="H824" s="12"/>
      <c r="I824" s="60"/>
      <c r="J824" s="60"/>
      <c r="K824" s="15"/>
      <c r="L824" s="15"/>
      <c r="M824" s="15"/>
      <c r="N824" s="15"/>
      <c r="O824" s="15"/>
      <c r="P824" s="15"/>
      <c r="R824" s="15"/>
      <c r="S824" s="76"/>
      <c r="T824" s="76"/>
      <c r="U824" s="76"/>
      <c r="V824" s="76"/>
      <c r="W824" s="76"/>
      <c r="X824" s="76"/>
      <c r="Y824" s="76"/>
      <c r="Z824" s="76"/>
      <c r="AA824" s="76"/>
      <c r="AB824" s="76"/>
      <c r="AC824" s="76"/>
      <c r="AD824" s="76"/>
      <c r="AE824" s="76"/>
      <c r="AF824" s="76"/>
      <c r="AG824" s="76"/>
      <c r="AH824" s="76"/>
      <c r="AI824" s="76"/>
      <c r="AJ824" s="76"/>
      <c r="AK824" s="76"/>
      <c r="AL824" s="76"/>
      <c r="AM824" s="76"/>
      <c r="AN824" s="76"/>
      <c r="AO824" s="76"/>
      <c r="AP824" s="76"/>
      <c r="AQ824" s="76"/>
      <c r="AR824" s="76"/>
      <c r="AS824" s="76"/>
      <c r="AT824" s="76"/>
      <c r="AU824" s="76"/>
      <c r="AV824" s="76"/>
      <c r="AW824" s="76"/>
      <c r="AX824" s="76"/>
      <c r="AY824" s="76"/>
      <c r="AZ824" s="76"/>
      <c r="BA824" s="76"/>
      <c r="BB824" s="76"/>
      <c r="BC824" s="76"/>
      <c r="BD824" s="76"/>
      <c r="BE824" s="76"/>
      <c r="BF824" s="76"/>
      <c r="BG824" s="76"/>
      <c r="BH824" s="76"/>
      <c r="BI824" s="76"/>
      <c r="BJ824" s="76"/>
      <c r="BK824" s="76"/>
      <c r="BL824" s="76"/>
      <c r="BM824" s="76"/>
      <c r="BN824" s="76"/>
      <c r="BO824" s="76"/>
      <c r="BP824" s="76"/>
      <c r="BQ824" s="76"/>
      <c r="BR824" s="76"/>
      <c r="BS824" s="76"/>
      <c r="BT824" s="76"/>
      <c r="BU824" s="76"/>
      <c r="BV824" s="76"/>
      <c r="BW824" s="76"/>
      <c r="BX824" s="76"/>
      <c r="BY824" s="76"/>
      <c r="BZ824" s="76"/>
      <c r="CA824" s="76"/>
      <c r="CB824" s="76"/>
      <c r="CC824" s="76"/>
      <c r="CD824" s="76"/>
      <c r="CE824" s="76"/>
      <c r="CF824" s="76"/>
      <c r="CG824" s="76"/>
      <c r="CH824" s="76"/>
      <c r="CI824" s="76"/>
      <c r="CJ824" s="76"/>
      <c r="CK824" s="76"/>
      <c r="CL824" s="76"/>
    </row>
    <row r="825" spans="5:90" x14ac:dyDescent="0.4">
      <c r="E825" s="8"/>
      <c r="H825" s="12"/>
      <c r="I825" s="60"/>
      <c r="J825" s="60"/>
      <c r="K825" s="15"/>
      <c r="L825" s="15"/>
      <c r="M825" s="15"/>
      <c r="N825" s="15"/>
      <c r="O825" s="15"/>
      <c r="P825" s="15"/>
      <c r="R825" s="15"/>
      <c r="S825" s="76"/>
      <c r="T825" s="76"/>
      <c r="U825" s="76"/>
      <c r="V825" s="76"/>
      <c r="W825" s="76"/>
      <c r="X825" s="76"/>
      <c r="Y825" s="76"/>
      <c r="Z825" s="76"/>
      <c r="AA825" s="76"/>
      <c r="AB825" s="76"/>
      <c r="AC825" s="76"/>
      <c r="AD825" s="76"/>
      <c r="AE825" s="76"/>
      <c r="AF825" s="76"/>
      <c r="AG825" s="76"/>
      <c r="AH825" s="76"/>
      <c r="AI825" s="76"/>
      <c r="AJ825" s="76"/>
      <c r="AK825" s="76"/>
      <c r="AL825" s="76"/>
      <c r="AM825" s="76"/>
      <c r="AN825" s="76"/>
      <c r="AO825" s="76"/>
      <c r="AP825" s="76"/>
      <c r="AQ825" s="76"/>
      <c r="AR825" s="76"/>
      <c r="AS825" s="76"/>
      <c r="AT825" s="76"/>
      <c r="AU825" s="76"/>
      <c r="AV825" s="76"/>
      <c r="AW825" s="76"/>
      <c r="AX825" s="76"/>
      <c r="AY825" s="76"/>
      <c r="AZ825" s="76"/>
      <c r="BA825" s="76"/>
      <c r="BB825" s="76"/>
      <c r="BC825" s="76"/>
      <c r="BD825" s="76"/>
      <c r="BE825" s="76"/>
      <c r="BF825" s="76"/>
      <c r="BG825" s="76"/>
      <c r="BH825" s="76"/>
      <c r="BI825" s="76"/>
      <c r="BJ825" s="76"/>
      <c r="BK825" s="76"/>
      <c r="BL825" s="76"/>
      <c r="BM825" s="76"/>
      <c r="BN825" s="76"/>
      <c r="BO825" s="76"/>
      <c r="BP825" s="76"/>
      <c r="BQ825" s="76"/>
      <c r="BR825" s="76"/>
      <c r="BS825" s="76"/>
      <c r="BT825" s="76"/>
      <c r="BU825" s="76"/>
      <c r="BV825" s="76"/>
      <c r="BW825" s="76"/>
      <c r="BX825" s="76"/>
      <c r="BY825" s="76"/>
      <c r="BZ825" s="76"/>
      <c r="CA825" s="76"/>
      <c r="CB825" s="76"/>
      <c r="CC825" s="76"/>
      <c r="CD825" s="76"/>
      <c r="CE825" s="76"/>
      <c r="CF825" s="76"/>
      <c r="CG825" s="76"/>
      <c r="CH825" s="76"/>
      <c r="CI825" s="76"/>
      <c r="CJ825" s="76"/>
      <c r="CK825" s="76"/>
      <c r="CL825" s="76"/>
    </row>
    <row r="826" spans="5:90" x14ac:dyDescent="0.4">
      <c r="E826" s="8"/>
      <c r="H826" s="12"/>
      <c r="I826" s="60"/>
      <c r="J826" s="60"/>
      <c r="K826" s="15"/>
      <c r="L826" s="15"/>
      <c r="M826" s="15"/>
      <c r="N826" s="15"/>
      <c r="O826" s="15"/>
      <c r="P826" s="15"/>
      <c r="R826" s="15"/>
      <c r="S826" s="76"/>
      <c r="T826" s="76"/>
      <c r="U826" s="76"/>
      <c r="V826" s="76"/>
      <c r="W826" s="76"/>
      <c r="X826" s="76"/>
      <c r="Y826" s="76"/>
      <c r="Z826" s="76"/>
      <c r="AA826" s="76"/>
      <c r="AB826" s="76"/>
      <c r="AC826" s="76"/>
      <c r="AD826" s="76"/>
      <c r="AE826" s="76"/>
      <c r="AF826" s="76"/>
      <c r="AG826" s="76"/>
      <c r="AH826" s="76"/>
      <c r="AI826" s="76"/>
      <c r="AJ826" s="76"/>
      <c r="AK826" s="76"/>
      <c r="AL826" s="76"/>
      <c r="AM826" s="76"/>
      <c r="AN826" s="76"/>
      <c r="AO826" s="76"/>
      <c r="AP826" s="76"/>
      <c r="AQ826" s="76"/>
      <c r="AR826" s="76"/>
      <c r="AS826" s="76"/>
      <c r="AT826" s="76"/>
      <c r="AU826" s="76"/>
      <c r="AV826" s="76"/>
      <c r="AW826" s="76"/>
      <c r="AX826" s="76"/>
      <c r="AY826" s="76"/>
      <c r="AZ826" s="76"/>
      <c r="BA826" s="76"/>
      <c r="BB826" s="76"/>
      <c r="BC826" s="76"/>
      <c r="BD826" s="76"/>
      <c r="BE826" s="76"/>
      <c r="BF826" s="76"/>
      <c r="BG826" s="76"/>
      <c r="BH826" s="76"/>
      <c r="BI826" s="76"/>
      <c r="BJ826" s="76"/>
      <c r="BK826" s="76"/>
      <c r="BL826" s="76"/>
      <c r="BM826" s="76"/>
      <c r="BN826" s="76"/>
      <c r="BO826" s="76"/>
      <c r="BP826" s="76"/>
      <c r="BQ826" s="76"/>
      <c r="BR826" s="76"/>
      <c r="BS826" s="76"/>
      <c r="BT826" s="76"/>
      <c r="BU826" s="76"/>
      <c r="BV826" s="76"/>
      <c r="BW826" s="76"/>
      <c r="BX826" s="76"/>
      <c r="BY826" s="76"/>
      <c r="BZ826" s="76"/>
      <c r="CA826" s="76"/>
      <c r="CB826" s="76"/>
      <c r="CC826" s="76"/>
      <c r="CD826" s="76"/>
      <c r="CE826" s="76"/>
      <c r="CF826" s="76"/>
      <c r="CG826" s="76"/>
      <c r="CH826" s="76"/>
      <c r="CI826" s="76"/>
      <c r="CJ826" s="76"/>
      <c r="CK826" s="76"/>
      <c r="CL826" s="76"/>
    </row>
    <row r="827" spans="5:90" x14ac:dyDescent="0.4">
      <c r="E827" s="8"/>
      <c r="H827" s="12"/>
      <c r="I827" s="60"/>
      <c r="J827" s="60"/>
      <c r="K827" s="15"/>
      <c r="L827" s="15"/>
      <c r="M827" s="15"/>
      <c r="N827" s="15"/>
      <c r="O827" s="15"/>
      <c r="P827" s="15"/>
      <c r="R827" s="15"/>
      <c r="S827" s="76"/>
      <c r="T827" s="76"/>
      <c r="U827" s="76"/>
      <c r="V827" s="76"/>
      <c r="W827" s="76"/>
      <c r="X827" s="76"/>
      <c r="Y827" s="76"/>
      <c r="Z827" s="76"/>
      <c r="AA827" s="76"/>
      <c r="AB827" s="76"/>
      <c r="AC827" s="76"/>
      <c r="AD827" s="76"/>
      <c r="AE827" s="76"/>
      <c r="AF827" s="76"/>
      <c r="AG827" s="76"/>
      <c r="AH827" s="76"/>
      <c r="AI827" s="76"/>
      <c r="AJ827" s="76"/>
      <c r="AK827" s="76"/>
      <c r="AL827" s="76"/>
      <c r="AM827" s="76"/>
      <c r="AN827" s="76"/>
      <c r="AO827" s="76"/>
      <c r="AP827" s="76"/>
      <c r="AQ827" s="76"/>
      <c r="AR827" s="76"/>
      <c r="AS827" s="76"/>
      <c r="AT827" s="76"/>
      <c r="AU827" s="76"/>
      <c r="AV827" s="76"/>
      <c r="AW827" s="76"/>
      <c r="AX827" s="76"/>
      <c r="AY827" s="76"/>
      <c r="AZ827" s="76"/>
      <c r="BA827" s="76"/>
      <c r="BB827" s="76"/>
      <c r="BC827" s="76"/>
      <c r="BD827" s="76"/>
      <c r="BE827" s="76"/>
      <c r="BF827" s="76"/>
      <c r="BG827" s="76"/>
      <c r="BH827" s="76"/>
      <c r="BI827" s="76"/>
      <c r="BJ827" s="76"/>
      <c r="BK827" s="76"/>
      <c r="BL827" s="76"/>
      <c r="BM827" s="76"/>
      <c r="BN827" s="76"/>
      <c r="BO827" s="76"/>
      <c r="BP827" s="76"/>
      <c r="BQ827" s="76"/>
      <c r="BR827" s="76"/>
      <c r="BS827" s="76"/>
      <c r="BT827" s="76"/>
      <c r="BU827" s="76"/>
      <c r="BV827" s="76"/>
      <c r="BW827" s="76"/>
      <c r="BX827" s="76"/>
      <c r="BY827" s="76"/>
      <c r="BZ827" s="76"/>
      <c r="CA827" s="76"/>
      <c r="CB827" s="76"/>
      <c r="CC827" s="76"/>
      <c r="CD827" s="76"/>
      <c r="CE827" s="76"/>
      <c r="CF827" s="76"/>
      <c r="CG827" s="76"/>
      <c r="CH827" s="76"/>
      <c r="CI827" s="76"/>
      <c r="CJ827" s="76"/>
      <c r="CK827" s="76"/>
      <c r="CL827" s="76"/>
    </row>
    <row r="828" spans="5:90" x14ac:dyDescent="0.4">
      <c r="E828" s="8"/>
      <c r="H828" s="12"/>
      <c r="I828" s="60"/>
      <c r="J828" s="60"/>
      <c r="K828" s="15"/>
      <c r="L828" s="15"/>
      <c r="M828" s="15"/>
      <c r="N828" s="15"/>
      <c r="O828" s="15"/>
      <c r="P828" s="15"/>
      <c r="R828" s="15"/>
      <c r="S828" s="76"/>
      <c r="T828" s="76"/>
      <c r="U828" s="76"/>
      <c r="V828" s="76"/>
      <c r="W828" s="76"/>
      <c r="X828" s="76"/>
      <c r="Y828" s="76"/>
      <c r="Z828" s="76"/>
      <c r="AA828" s="76"/>
      <c r="AB828" s="76"/>
      <c r="AC828" s="76"/>
      <c r="AD828" s="76"/>
      <c r="AE828" s="76"/>
      <c r="AF828" s="76"/>
      <c r="AG828" s="76"/>
      <c r="AH828" s="76"/>
      <c r="AI828" s="76"/>
      <c r="AJ828" s="76"/>
      <c r="AK828" s="76"/>
      <c r="AL828" s="76"/>
      <c r="AM828" s="76"/>
      <c r="AN828" s="76"/>
      <c r="AO828" s="76"/>
      <c r="AP828" s="76"/>
      <c r="AQ828" s="76"/>
      <c r="AR828" s="76"/>
      <c r="AS828" s="76"/>
      <c r="AT828" s="76"/>
      <c r="AU828" s="76"/>
      <c r="AV828" s="76"/>
      <c r="AW828" s="76"/>
      <c r="AX828" s="76"/>
      <c r="AY828" s="76"/>
      <c r="AZ828" s="76"/>
      <c r="BA828" s="76"/>
      <c r="BB828" s="76"/>
      <c r="BC828" s="76"/>
      <c r="BD828" s="76"/>
      <c r="BE828" s="76"/>
      <c r="BF828" s="76"/>
      <c r="BG828" s="76"/>
      <c r="BH828" s="76"/>
      <c r="BI828" s="76"/>
      <c r="BJ828" s="76"/>
      <c r="BK828" s="76"/>
      <c r="BL828" s="76"/>
      <c r="BM828" s="76"/>
      <c r="BN828" s="76"/>
      <c r="BO828" s="76"/>
      <c r="BP828" s="76"/>
      <c r="BQ828" s="76"/>
      <c r="BR828" s="76"/>
      <c r="BS828" s="76"/>
      <c r="BT828" s="76"/>
      <c r="BU828" s="76"/>
      <c r="BV828" s="76"/>
      <c r="BW828" s="76"/>
      <c r="BX828" s="76"/>
      <c r="BY828" s="76"/>
      <c r="BZ828" s="76"/>
      <c r="CA828" s="76"/>
      <c r="CB828" s="76"/>
      <c r="CC828" s="76"/>
      <c r="CD828" s="76"/>
      <c r="CE828" s="76"/>
      <c r="CF828" s="76"/>
      <c r="CG828" s="76"/>
      <c r="CH828" s="76"/>
      <c r="CI828" s="76"/>
      <c r="CJ828" s="76"/>
      <c r="CK828" s="76"/>
      <c r="CL828" s="76"/>
    </row>
    <row r="829" spans="5:90" x14ac:dyDescent="0.4">
      <c r="E829" s="8"/>
      <c r="H829" s="12"/>
      <c r="I829" s="60"/>
      <c r="J829" s="60"/>
      <c r="K829" s="15"/>
      <c r="L829" s="15"/>
      <c r="M829" s="15"/>
      <c r="N829" s="15"/>
      <c r="O829" s="15"/>
      <c r="P829" s="15"/>
      <c r="R829" s="15"/>
      <c r="S829" s="76"/>
      <c r="T829" s="76"/>
      <c r="U829" s="76"/>
      <c r="V829" s="76"/>
      <c r="W829" s="76"/>
      <c r="X829" s="76"/>
      <c r="Y829" s="76"/>
      <c r="Z829" s="76"/>
      <c r="AA829" s="76"/>
      <c r="AB829" s="76"/>
      <c r="AC829" s="76"/>
      <c r="AD829" s="76"/>
      <c r="AE829" s="76"/>
      <c r="AF829" s="76"/>
      <c r="AG829" s="76"/>
      <c r="AH829" s="76"/>
      <c r="AI829" s="76"/>
      <c r="AJ829" s="76"/>
      <c r="AK829" s="76"/>
      <c r="AL829" s="76"/>
      <c r="AM829" s="76"/>
      <c r="AN829" s="76"/>
      <c r="AO829" s="76"/>
      <c r="AP829" s="76"/>
      <c r="AQ829" s="76"/>
      <c r="AR829" s="76"/>
      <c r="AS829" s="76"/>
      <c r="AT829" s="76"/>
      <c r="AU829" s="76"/>
      <c r="AV829" s="76"/>
      <c r="AW829" s="76"/>
      <c r="AX829" s="76"/>
      <c r="AY829" s="76"/>
      <c r="AZ829" s="76"/>
      <c r="BA829" s="76"/>
      <c r="BB829" s="76"/>
      <c r="BC829" s="76"/>
      <c r="BD829" s="76"/>
      <c r="BE829" s="76"/>
      <c r="BF829" s="76"/>
      <c r="BG829" s="76"/>
      <c r="BH829" s="76"/>
      <c r="BI829" s="76"/>
      <c r="BJ829" s="76"/>
      <c r="BK829" s="76"/>
      <c r="BL829" s="76"/>
      <c r="BM829" s="76"/>
      <c r="BN829" s="76"/>
      <c r="BO829" s="76"/>
      <c r="BP829" s="76"/>
      <c r="BQ829" s="76"/>
      <c r="BR829" s="76"/>
      <c r="BS829" s="76"/>
      <c r="BT829" s="76"/>
      <c r="BU829" s="76"/>
      <c r="BV829" s="76"/>
      <c r="BW829" s="76"/>
      <c r="BX829" s="76"/>
      <c r="BY829" s="76"/>
      <c r="BZ829" s="76"/>
      <c r="CA829" s="76"/>
      <c r="CB829" s="76"/>
      <c r="CC829" s="76"/>
      <c r="CD829" s="76"/>
      <c r="CE829" s="76"/>
      <c r="CF829" s="76"/>
      <c r="CG829" s="76"/>
      <c r="CH829" s="76"/>
      <c r="CI829" s="76"/>
      <c r="CJ829" s="76"/>
      <c r="CK829" s="76"/>
      <c r="CL829" s="76"/>
    </row>
    <row r="830" spans="5:90" x14ac:dyDescent="0.4">
      <c r="E830" s="8"/>
      <c r="H830" s="12"/>
      <c r="I830" s="60"/>
      <c r="J830" s="60"/>
      <c r="K830" s="15"/>
      <c r="L830" s="15"/>
      <c r="M830" s="15"/>
      <c r="N830" s="15"/>
      <c r="O830" s="15"/>
      <c r="P830" s="15"/>
      <c r="R830" s="15"/>
      <c r="S830" s="76"/>
      <c r="T830" s="76"/>
      <c r="U830" s="76"/>
      <c r="V830" s="76"/>
      <c r="W830" s="76"/>
      <c r="X830" s="76"/>
      <c r="Y830" s="76"/>
      <c r="Z830" s="76"/>
      <c r="AA830" s="76"/>
      <c r="AB830" s="76"/>
      <c r="AC830" s="76"/>
      <c r="AD830" s="76"/>
      <c r="AE830" s="76"/>
      <c r="AF830" s="76"/>
      <c r="AG830" s="76"/>
      <c r="AH830" s="76"/>
      <c r="AI830" s="76"/>
      <c r="AJ830" s="76"/>
      <c r="AK830" s="76"/>
      <c r="AL830" s="76"/>
      <c r="AM830" s="76"/>
      <c r="AN830" s="76"/>
      <c r="AO830" s="76"/>
      <c r="AP830" s="76"/>
      <c r="AQ830" s="76"/>
      <c r="AR830" s="76"/>
      <c r="AS830" s="76"/>
      <c r="AT830" s="76"/>
      <c r="AU830" s="76"/>
      <c r="AV830" s="76"/>
      <c r="AW830" s="76"/>
      <c r="AX830" s="76"/>
      <c r="AY830" s="76"/>
      <c r="AZ830" s="76"/>
      <c r="BA830" s="76"/>
      <c r="BB830" s="76"/>
      <c r="BC830" s="76"/>
      <c r="BD830" s="76"/>
      <c r="BE830" s="76"/>
      <c r="BF830" s="76"/>
      <c r="BG830" s="76"/>
      <c r="BH830" s="76"/>
      <c r="BI830" s="76"/>
      <c r="BJ830" s="76"/>
      <c r="BK830" s="76"/>
      <c r="BL830" s="76"/>
      <c r="BM830" s="76"/>
      <c r="BN830" s="76"/>
      <c r="BO830" s="76"/>
      <c r="BP830" s="76"/>
      <c r="BQ830" s="76"/>
      <c r="BR830" s="76"/>
      <c r="BS830" s="76"/>
      <c r="BT830" s="76"/>
      <c r="BU830" s="76"/>
      <c r="BV830" s="76"/>
      <c r="BW830" s="76"/>
      <c r="BX830" s="76"/>
      <c r="BY830" s="76"/>
      <c r="BZ830" s="76"/>
      <c r="CA830" s="76"/>
      <c r="CB830" s="76"/>
      <c r="CC830" s="76"/>
      <c r="CD830" s="76"/>
      <c r="CE830" s="76"/>
      <c r="CF830" s="76"/>
      <c r="CG830" s="76"/>
      <c r="CH830" s="76"/>
      <c r="CI830" s="76"/>
      <c r="CJ830" s="76"/>
      <c r="CK830" s="76"/>
      <c r="CL830" s="76"/>
    </row>
    <row r="831" spans="5:90" x14ac:dyDescent="0.4">
      <c r="E831" s="8"/>
      <c r="H831" s="12"/>
      <c r="I831" s="60"/>
      <c r="J831" s="60"/>
      <c r="K831" s="15"/>
      <c r="L831" s="15"/>
      <c r="M831" s="15"/>
      <c r="N831" s="15"/>
      <c r="O831" s="15"/>
      <c r="P831" s="15"/>
      <c r="R831" s="15"/>
      <c r="S831" s="76"/>
      <c r="T831" s="76"/>
      <c r="U831" s="76"/>
      <c r="V831" s="76"/>
      <c r="W831" s="76"/>
      <c r="X831" s="76"/>
      <c r="Y831" s="76"/>
      <c r="Z831" s="76"/>
      <c r="AA831" s="76"/>
      <c r="AB831" s="76"/>
      <c r="AC831" s="76"/>
      <c r="AD831" s="76"/>
      <c r="AE831" s="76"/>
      <c r="AF831" s="76"/>
      <c r="AG831" s="76"/>
      <c r="AH831" s="76"/>
      <c r="AI831" s="76"/>
      <c r="AJ831" s="76"/>
      <c r="AK831" s="76"/>
      <c r="AL831" s="76"/>
      <c r="AM831" s="76"/>
      <c r="AN831" s="76"/>
      <c r="AO831" s="76"/>
      <c r="AP831" s="76"/>
      <c r="AQ831" s="76"/>
      <c r="AR831" s="76"/>
      <c r="AS831" s="76"/>
      <c r="AT831" s="76"/>
      <c r="AU831" s="76"/>
      <c r="AV831" s="76"/>
      <c r="AW831" s="76"/>
      <c r="AX831" s="76"/>
      <c r="AY831" s="76"/>
      <c r="AZ831" s="76"/>
      <c r="BA831" s="76"/>
      <c r="BB831" s="76"/>
      <c r="BC831" s="76"/>
      <c r="BD831" s="76"/>
      <c r="BE831" s="76"/>
      <c r="BF831" s="76"/>
      <c r="BG831" s="76"/>
      <c r="BH831" s="76"/>
      <c r="BI831" s="76"/>
      <c r="BJ831" s="76"/>
      <c r="BK831" s="76"/>
      <c r="BL831" s="76"/>
      <c r="BM831" s="76"/>
      <c r="BN831" s="76"/>
      <c r="BO831" s="76"/>
      <c r="BP831" s="76"/>
      <c r="BQ831" s="76"/>
      <c r="BR831" s="76"/>
      <c r="BS831" s="76"/>
      <c r="BT831" s="76"/>
      <c r="BU831" s="76"/>
      <c r="BV831" s="76"/>
      <c r="BW831" s="76"/>
      <c r="BX831" s="76"/>
      <c r="BY831" s="76"/>
      <c r="BZ831" s="76"/>
      <c r="CA831" s="76"/>
      <c r="CB831" s="76"/>
      <c r="CC831" s="76"/>
      <c r="CD831" s="76"/>
      <c r="CE831" s="76"/>
      <c r="CF831" s="76"/>
      <c r="CG831" s="76"/>
      <c r="CH831" s="76"/>
      <c r="CI831" s="76"/>
      <c r="CJ831" s="76"/>
      <c r="CK831" s="76"/>
      <c r="CL831" s="76"/>
    </row>
    <row r="832" spans="5:90" x14ac:dyDescent="0.4">
      <c r="E832" s="8"/>
      <c r="H832" s="12"/>
      <c r="I832" s="60"/>
      <c r="J832" s="60"/>
      <c r="K832" s="15"/>
      <c r="L832" s="15"/>
      <c r="M832" s="15"/>
      <c r="N832" s="15"/>
      <c r="O832" s="15"/>
      <c r="P832" s="15"/>
      <c r="R832" s="15"/>
      <c r="S832" s="76"/>
      <c r="T832" s="76"/>
      <c r="U832" s="76"/>
      <c r="V832" s="76"/>
      <c r="W832" s="76"/>
      <c r="X832" s="76"/>
      <c r="Y832" s="76"/>
      <c r="Z832" s="76"/>
      <c r="AA832" s="76"/>
      <c r="AB832" s="76"/>
      <c r="AC832" s="76"/>
      <c r="AD832" s="76"/>
      <c r="AE832" s="76"/>
      <c r="AF832" s="76"/>
      <c r="AG832" s="76"/>
      <c r="AH832" s="76"/>
      <c r="AI832" s="76"/>
      <c r="AJ832" s="76"/>
      <c r="AK832" s="76"/>
      <c r="AL832" s="76"/>
      <c r="AM832" s="76"/>
      <c r="AN832" s="76"/>
      <c r="AO832" s="76"/>
      <c r="AP832" s="76"/>
      <c r="AQ832" s="76"/>
      <c r="AR832" s="76"/>
      <c r="AS832" s="76"/>
      <c r="AT832" s="76"/>
      <c r="AU832" s="76"/>
      <c r="AV832" s="76"/>
      <c r="AW832" s="76"/>
      <c r="AX832" s="76"/>
      <c r="AY832" s="76"/>
      <c r="AZ832" s="76"/>
      <c r="BA832" s="76"/>
      <c r="BB832" s="76"/>
      <c r="BC832" s="76"/>
      <c r="BD832" s="76"/>
      <c r="BE832" s="76"/>
      <c r="BF832" s="76"/>
      <c r="BG832" s="76"/>
      <c r="BH832" s="76"/>
      <c r="BI832" s="76"/>
      <c r="BJ832" s="76"/>
      <c r="BK832" s="76"/>
      <c r="BL832" s="76"/>
      <c r="BM832" s="76"/>
      <c r="BN832" s="76"/>
      <c r="BO832" s="76"/>
      <c r="BP832" s="76"/>
      <c r="BQ832" s="76"/>
      <c r="BR832" s="76"/>
      <c r="BS832" s="76"/>
      <c r="BT832" s="76"/>
      <c r="BU832" s="76"/>
      <c r="BV832" s="76"/>
      <c r="BW832" s="76"/>
      <c r="BX832" s="76"/>
      <c r="BY832" s="76"/>
      <c r="BZ832" s="76"/>
      <c r="CA832" s="76"/>
      <c r="CB832" s="76"/>
      <c r="CC832" s="76"/>
      <c r="CD832" s="76"/>
      <c r="CE832" s="76"/>
      <c r="CF832" s="76"/>
      <c r="CG832" s="76"/>
      <c r="CH832" s="76"/>
      <c r="CI832" s="76"/>
      <c r="CJ832" s="76"/>
      <c r="CK832" s="76"/>
      <c r="CL832" s="76"/>
    </row>
    <row r="833" spans="2:90" x14ac:dyDescent="0.4">
      <c r="E833" s="8"/>
      <c r="H833" s="12"/>
      <c r="I833" s="60"/>
      <c r="J833" s="60"/>
      <c r="K833" s="15"/>
      <c r="L833" s="15"/>
      <c r="M833" s="15"/>
      <c r="N833" s="15"/>
      <c r="O833" s="15"/>
      <c r="P833" s="15"/>
      <c r="R833" s="15"/>
      <c r="S833" s="76"/>
      <c r="T833" s="76"/>
      <c r="U833" s="76"/>
      <c r="V833" s="76"/>
      <c r="W833" s="76"/>
      <c r="X833" s="76"/>
      <c r="Y833" s="76"/>
      <c r="Z833" s="76"/>
      <c r="AA833" s="76"/>
      <c r="AB833" s="76"/>
      <c r="AC833" s="76"/>
      <c r="AD833" s="76"/>
      <c r="AE833" s="76"/>
      <c r="AF833" s="76"/>
      <c r="AG833" s="76"/>
      <c r="AH833" s="76"/>
      <c r="AI833" s="76"/>
      <c r="AJ833" s="76"/>
      <c r="AK833" s="76"/>
      <c r="AL833" s="76"/>
      <c r="AM833" s="76"/>
      <c r="AN833" s="76"/>
      <c r="AO833" s="76"/>
      <c r="AP833" s="76"/>
      <c r="AQ833" s="76"/>
      <c r="AR833" s="76"/>
      <c r="AS833" s="76"/>
      <c r="AT833" s="76"/>
      <c r="AU833" s="76"/>
      <c r="AV833" s="76"/>
      <c r="AW833" s="76"/>
      <c r="AX833" s="76"/>
      <c r="AY833" s="76"/>
      <c r="AZ833" s="76"/>
      <c r="BA833" s="76"/>
      <c r="BB833" s="76"/>
      <c r="BC833" s="76"/>
      <c r="BD833" s="76"/>
      <c r="BE833" s="76"/>
      <c r="BF833" s="76"/>
      <c r="BG833" s="76"/>
      <c r="BH833" s="76"/>
      <c r="BI833" s="76"/>
      <c r="BJ833" s="76"/>
      <c r="BK833" s="76"/>
      <c r="BL833" s="76"/>
      <c r="BM833" s="76"/>
      <c r="BN833" s="76"/>
      <c r="BO833" s="76"/>
      <c r="BP833" s="76"/>
      <c r="BQ833" s="76"/>
      <c r="BR833" s="76"/>
      <c r="BS833" s="76"/>
      <c r="BT833" s="76"/>
      <c r="BU833" s="76"/>
      <c r="BV833" s="76"/>
      <c r="BW833" s="76"/>
      <c r="BX833" s="76"/>
      <c r="BY833" s="76"/>
      <c r="BZ833" s="76"/>
      <c r="CA833" s="76"/>
      <c r="CB833" s="76"/>
      <c r="CC833" s="76"/>
      <c r="CD833" s="76"/>
      <c r="CE833" s="76"/>
      <c r="CF833" s="76"/>
      <c r="CG833" s="76"/>
      <c r="CH833" s="76"/>
      <c r="CI833" s="76"/>
      <c r="CJ833" s="76"/>
      <c r="CK833" s="76"/>
      <c r="CL833" s="76"/>
    </row>
    <row r="834" spans="2:90" x14ac:dyDescent="0.4">
      <c r="E834" s="8"/>
      <c r="H834" s="12"/>
      <c r="I834" s="60"/>
      <c r="J834" s="60"/>
      <c r="K834" s="15"/>
      <c r="L834" s="15"/>
      <c r="M834" s="15"/>
      <c r="N834" s="15"/>
      <c r="O834" s="15"/>
      <c r="P834" s="15"/>
      <c r="R834" s="15"/>
      <c r="S834" s="76"/>
      <c r="T834" s="76"/>
      <c r="U834" s="76"/>
      <c r="V834" s="76"/>
      <c r="W834" s="76"/>
      <c r="X834" s="76"/>
      <c r="Y834" s="76"/>
      <c r="Z834" s="76"/>
      <c r="AA834" s="76"/>
      <c r="AB834" s="76"/>
      <c r="AC834" s="76"/>
      <c r="AD834" s="76"/>
      <c r="AE834" s="76"/>
      <c r="AF834" s="76"/>
      <c r="AG834" s="76"/>
      <c r="AH834" s="76"/>
      <c r="AI834" s="76"/>
      <c r="AJ834" s="76"/>
      <c r="AK834" s="76"/>
      <c r="AL834" s="76"/>
      <c r="AM834" s="76"/>
      <c r="AN834" s="76"/>
      <c r="AO834" s="76"/>
      <c r="AP834" s="76"/>
      <c r="AQ834" s="76"/>
      <c r="AR834" s="76"/>
      <c r="AS834" s="76"/>
      <c r="AT834" s="76"/>
      <c r="AU834" s="76"/>
      <c r="AV834" s="76"/>
      <c r="AW834" s="76"/>
      <c r="AX834" s="76"/>
      <c r="AY834" s="76"/>
      <c r="AZ834" s="76"/>
      <c r="BA834" s="76"/>
      <c r="BB834" s="76"/>
      <c r="BC834" s="76"/>
      <c r="BD834" s="76"/>
      <c r="BE834" s="76"/>
      <c r="BF834" s="76"/>
      <c r="BG834" s="76"/>
      <c r="BH834" s="76"/>
      <c r="BI834" s="76"/>
      <c r="BJ834" s="76"/>
      <c r="BK834" s="76"/>
      <c r="BL834" s="76"/>
      <c r="BM834" s="76"/>
      <c r="BN834" s="76"/>
      <c r="BO834" s="76"/>
      <c r="BP834" s="76"/>
      <c r="BQ834" s="76"/>
      <c r="BR834" s="76"/>
      <c r="BS834" s="76"/>
      <c r="BT834" s="76"/>
      <c r="BU834" s="76"/>
      <c r="BV834" s="76"/>
      <c r="BW834" s="76"/>
      <c r="BX834" s="76"/>
      <c r="BY834" s="76"/>
      <c r="BZ834" s="76"/>
      <c r="CA834" s="76"/>
      <c r="CB834" s="76"/>
      <c r="CC834" s="76"/>
      <c r="CD834" s="76"/>
      <c r="CE834" s="76"/>
      <c r="CF834" s="76"/>
      <c r="CG834" s="76"/>
      <c r="CH834" s="76"/>
      <c r="CI834" s="76"/>
      <c r="CJ834" s="76"/>
      <c r="CK834" s="76"/>
      <c r="CL834" s="76"/>
    </row>
    <row r="835" spans="2:90" x14ac:dyDescent="0.4">
      <c r="E835" s="8"/>
      <c r="H835" s="12"/>
      <c r="I835" s="60"/>
      <c r="J835" s="60"/>
      <c r="K835" s="15"/>
      <c r="L835" s="15"/>
      <c r="M835" s="15"/>
      <c r="N835" s="15"/>
      <c r="O835" s="15"/>
      <c r="P835" s="15"/>
      <c r="R835" s="15"/>
      <c r="S835" s="76"/>
      <c r="T835" s="76"/>
      <c r="U835" s="76"/>
      <c r="V835" s="76"/>
      <c r="W835" s="76"/>
      <c r="X835" s="76"/>
      <c r="Y835" s="76"/>
      <c r="Z835" s="76"/>
      <c r="AA835" s="76"/>
      <c r="AB835" s="76"/>
      <c r="AC835" s="76"/>
      <c r="AD835" s="76"/>
      <c r="AE835" s="76"/>
      <c r="AF835" s="76"/>
      <c r="AG835" s="76"/>
      <c r="AH835" s="76"/>
      <c r="AI835" s="76"/>
      <c r="AJ835" s="76"/>
      <c r="AK835" s="76"/>
      <c r="AL835" s="76"/>
      <c r="AM835" s="76"/>
      <c r="AN835" s="76"/>
      <c r="AO835" s="76"/>
      <c r="AP835" s="76"/>
      <c r="AQ835" s="76"/>
      <c r="AR835" s="76"/>
      <c r="AS835" s="76"/>
      <c r="AT835" s="76"/>
      <c r="AU835" s="76"/>
      <c r="AV835" s="76"/>
      <c r="AW835" s="76"/>
      <c r="AX835" s="76"/>
      <c r="AY835" s="76"/>
      <c r="AZ835" s="76"/>
      <c r="BA835" s="76"/>
      <c r="BB835" s="76"/>
      <c r="BC835" s="76"/>
      <c r="BD835" s="76"/>
      <c r="BE835" s="76"/>
      <c r="BF835" s="76"/>
      <c r="BG835" s="76"/>
      <c r="BH835" s="76"/>
      <c r="BI835" s="76"/>
      <c r="BJ835" s="76"/>
      <c r="BK835" s="76"/>
      <c r="BL835" s="76"/>
      <c r="BM835" s="76"/>
      <c r="BN835" s="76"/>
      <c r="BO835" s="76"/>
      <c r="BP835" s="76"/>
      <c r="BQ835" s="76"/>
      <c r="BR835" s="76"/>
      <c r="BS835" s="76"/>
      <c r="BT835" s="76"/>
      <c r="BU835" s="76"/>
      <c r="BV835" s="76"/>
      <c r="BW835" s="76"/>
      <c r="BX835" s="76"/>
      <c r="BY835" s="76"/>
      <c r="BZ835" s="76"/>
      <c r="CA835" s="76"/>
      <c r="CB835" s="76"/>
      <c r="CC835" s="76"/>
      <c r="CD835" s="76"/>
      <c r="CE835" s="76"/>
      <c r="CF835" s="76"/>
      <c r="CG835" s="76"/>
      <c r="CH835" s="76"/>
      <c r="CI835" s="76"/>
      <c r="CJ835" s="76"/>
      <c r="CK835" s="76"/>
      <c r="CL835" s="76"/>
    </row>
    <row r="836" spans="2:90" x14ac:dyDescent="0.4">
      <c r="E836" s="8"/>
      <c r="H836" s="12"/>
      <c r="I836" s="60"/>
      <c r="J836" s="60"/>
      <c r="K836" s="15"/>
      <c r="L836" s="15"/>
      <c r="M836" s="15"/>
      <c r="N836" s="15"/>
      <c r="O836" s="15"/>
      <c r="P836" s="15"/>
      <c r="R836" s="15"/>
      <c r="S836" s="76"/>
      <c r="T836" s="76"/>
      <c r="U836" s="76"/>
      <c r="V836" s="76"/>
      <c r="W836" s="76"/>
      <c r="X836" s="76"/>
      <c r="Y836" s="76"/>
      <c r="Z836" s="76"/>
      <c r="AA836" s="76"/>
      <c r="AB836" s="76"/>
      <c r="AC836" s="76"/>
      <c r="AD836" s="76"/>
      <c r="AE836" s="76"/>
      <c r="AF836" s="76"/>
      <c r="AG836" s="76"/>
      <c r="AH836" s="76"/>
      <c r="AI836" s="76"/>
      <c r="AJ836" s="76"/>
      <c r="AK836" s="76"/>
      <c r="AL836" s="76"/>
      <c r="AM836" s="76"/>
      <c r="AN836" s="76"/>
      <c r="AO836" s="76"/>
      <c r="AP836" s="76"/>
      <c r="AQ836" s="76"/>
      <c r="AR836" s="76"/>
      <c r="AS836" s="76"/>
      <c r="AT836" s="76"/>
      <c r="AU836" s="76"/>
      <c r="AV836" s="76"/>
      <c r="AW836" s="76"/>
      <c r="AX836" s="76"/>
      <c r="AY836" s="76"/>
      <c r="AZ836" s="76"/>
      <c r="BA836" s="76"/>
      <c r="BB836" s="76"/>
      <c r="BC836" s="76"/>
      <c r="BD836" s="76"/>
      <c r="BE836" s="76"/>
      <c r="BF836" s="76"/>
      <c r="BG836" s="76"/>
      <c r="BH836" s="76"/>
      <c r="BI836" s="76"/>
      <c r="BJ836" s="76"/>
      <c r="BK836" s="76"/>
      <c r="BL836" s="76"/>
      <c r="BM836" s="76"/>
      <c r="BN836" s="76"/>
      <c r="BO836" s="76"/>
      <c r="BP836" s="76"/>
      <c r="BQ836" s="76"/>
      <c r="BR836" s="76"/>
      <c r="BS836" s="76"/>
      <c r="BT836" s="76"/>
      <c r="BU836" s="76"/>
      <c r="BV836" s="76"/>
      <c r="BW836" s="76"/>
      <c r="BX836" s="76"/>
      <c r="BY836" s="76"/>
      <c r="BZ836" s="76"/>
      <c r="CA836" s="76"/>
      <c r="CB836" s="76"/>
      <c r="CC836" s="76"/>
      <c r="CD836" s="76"/>
      <c r="CE836" s="76"/>
      <c r="CF836" s="76"/>
      <c r="CG836" s="76"/>
      <c r="CH836" s="76"/>
      <c r="CI836" s="76"/>
      <c r="CJ836" s="76"/>
      <c r="CK836" s="76"/>
      <c r="CL836" s="76"/>
    </row>
    <row r="837" spans="2:90" x14ac:dyDescent="0.4">
      <c r="E837" s="8"/>
      <c r="H837" s="12"/>
      <c r="I837" s="60"/>
      <c r="J837" s="60"/>
      <c r="K837" s="15"/>
      <c r="L837" s="15"/>
      <c r="M837" s="15"/>
      <c r="N837" s="15"/>
      <c r="O837" s="15"/>
      <c r="P837" s="15"/>
      <c r="R837" s="15"/>
      <c r="S837" s="76"/>
      <c r="T837" s="76"/>
      <c r="U837" s="76"/>
      <c r="V837" s="76"/>
      <c r="W837" s="76"/>
      <c r="X837" s="76"/>
      <c r="Y837" s="76"/>
      <c r="Z837" s="76"/>
      <c r="AA837" s="76"/>
      <c r="AB837" s="76"/>
      <c r="AC837" s="76"/>
      <c r="AD837" s="76"/>
      <c r="AE837" s="76"/>
      <c r="AF837" s="76"/>
      <c r="AG837" s="76"/>
      <c r="AH837" s="76"/>
      <c r="AI837" s="76"/>
      <c r="AJ837" s="76"/>
      <c r="AK837" s="76"/>
      <c r="AL837" s="76"/>
      <c r="AM837" s="76"/>
      <c r="AN837" s="76"/>
      <c r="AO837" s="76"/>
      <c r="AP837" s="76"/>
      <c r="AQ837" s="76"/>
      <c r="AR837" s="76"/>
      <c r="AS837" s="76"/>
      <c r="AT837" s="76"/>
      <c r="AU837" s="76"/>
      <c r="AV837" s="76"/>
      <c r="AW837" s="76"/>
      <c r="AX837" s="76"/>
      <c r="AY837" s="76"/>
      <c r="AZ837" s="76"/>
      <c r="BA837" s="76"/>
      <c r="BB837" s="76"/>
      <c r="BC837" s="76"/>
      <c r="BD837" s="76"/>
      <c r="BE837" s="76"/>
      <c r="BF837" s="76"/>
      <c r="BG837" s="76"/>
      <c r="BH837" s="76"/>
      <c r="BI837" s="76"/>
      <c r="BJ837" s="76"/>
      <c r="BK837" s="76"/>
      <c r="BL837" s="76"/>
      <c r="BM837" s="76"/>
      <c r="BN837" s="76"/>
      <c r="BO837" s="76"/>
      <c r="BP837" s="76"/>
      <c r="BQ837" s="76"/>
      <c r="BR837" s="76"/>
      <c r="BS837" s="76"/>
      <c r="BT837" s="76"/>
      <c r="BU837" s="76"/>
      <c r="BV837" s="76"/>
      <c r="BW837" s="76"/>
      <c r="BX837" s="76"/>
      <c r="BY837" s="76"/>
      <c r="BZ837" s="76"/>
      <c r="CA837" s="76"/>
      <c r="CB837" s="76"/>
      <c r="CC837" s="76"/>
      <c r="CD837" s="76"/>
      <c r="CE837" s="76"/>
      <c r="CF837" s="76"/>
      <c r="CG837" s="76"/>
      <c r="CH837" s="76"/>
      <c r="CI837" s="76"/>
      <c r="CJ837" s="76"/>
      <c r="CK837" s="76"/>
      <c r="CL837" s="76"/>
    </row>
    <row r="838" spans="2:90" x14ac:dyDescent="0.4">
      <c r="E838" s="8"/>
      <c r="H838" s="12"/>
      <c r="I838" s="60"/>
      <c r="J838" s="60"/>
      <c r="K838" s="15"/>
      <c r="L838" s="15"/>
      <c r="M838" s="15"/>
      <c r="N838" s="15"/>
      <c r="O838" s="15"/>
      <c r="P838" s="15"/>
      <c r="R838" s="15"/>
      <c r="S838" s="76"/>
      <c r="T838" s="76"/>
      <c r="U838" s="76"/>
      <c r="V838" s="76"/>
      <c r="W838" s="76"/>
      <c r="X838" s="76"/>
      <c r="Y838" s="76"/>
      <c r="Z838" s="76"/>
      <c r="AA838" s="76"/>
      <c r="AB838" s="76"/>
      <c r="AC838" s="76"/>
      <c r="AD838" s="76"/>
      <c r="AE838" s="76"/>
      <c r="AF838" s="76"/>
      <c r="AG838" s="76"/>
      <c r="AH838" s="76"/>
      <c r="AI838" s="76"/>
      <c r="AJ838" s="76"/>
      <c r="AK838" s="76"/>
      <c r="AL838" s="76"/>
      <c r="AM838" s="76"/>
      <c r="AN838" s="76"/>
      <c r="AO838" s="76"/>
      <c r="AP838" s="76"/>
      <c r="AQ838" s="76"/>
      <c r="AR838" s="76"/>
      <c r="AS838" s="76"/>
      <c r="AT838" s="76"/>
      <c r="AU838" s="76"/>
      <c r="AV838" s="76"/>
      <c r="AW838" s="76"/>
      <c r="AX838" s="76"/>
      <c r="AY838" s="76"/>
      <c r="AZ838" s="76"/>
      <c r="BA838" s="76"/>
      <c r="BB838" s="76"/>
      <c r="BC838" s="76"/>
      <c r="BD838" s="76"/>
      <c r="BE838" s="76"/>
      <c r="BF838" s="76"/>
      <c r="BG838" s="76"/>
      <c r="BH838" s="76"/>
      <c r="BI838" s="76"/>
      <c r="BJ838" s="76"/>
      <c r="BK838" s="76"/>
      <c r="BL838" s="76"/>
      <c r="BM838" s="76"/>
      <c r="BN838" s="76"/>
      <c r="BO838" s="76"/>
      <c r="BP838" s="76"/>
      <c r="BQ838" s="76"/>
      <c r="BR838" s="76"/>
      <c r="BS838" s="76"/>
      <c r="BT838" s="76"/>
      <c r="BU838" s="76"/>
      <c r="BV838" s="76"/>
      <c r="BW838" s="76"/>
      <c r="BX838" s="76"/>
      <c r="BY838" s="76"/>
      <c r="BZ838" s="76"/>
      <c r="CA838" s="76"/>
      <c r="CB838" s="76"/>
      <c r="CC838" s="76"/>
      <c r="CD838" s="76"/>
      <c r="CE838" s="76"/>
      <c r="CF838" s="76"/>
      <c r="CG838" s="76"/>
      <c r="CH838" s="76"/>
      <c r="CI838" s="76"/>
      <c r="CJ838" s="76"/>
      <c r="CK838" s="76"/>
      <c r="CL838" s="76"/>
    </row>
    <row r="839" spans="2:90" x14ac:dyDescent="0.4">
      <c r="E839" s="8"/>
      <c r="H839" s="12"/>
      <c r="I839" s="60"/>
      <c r="J839" s="60"/>
      <c r="K839" s="15"/>
      <c r="L839" s="15"/>
      <c r="M839" s="15"/>
      <c r="N839" s="15"/>
      <c r="O839" s="15"/>
      <c r="P839" s="15"/>
      <c r="R839" s="15"/>
      <c r="S839" s="76"/>
      <c r="T839" s="76"/>
      <c r="U839" s="76"/>
      <c r="V839" s="76"/>
      <c r="W839" s="76"/>
      <c r="X839" s="76"/>
      <c r="Y839" s="76"/>
      <c r="Z839" s="76"/>
      <c r="AA839" s="76"/>
      <c r="AB839" s="76"/>
      <c r="AC839" s="76"/>
      <c r="AD839" s="76"/>
      <c r="AE839" s="76"/>
      <c r="AF839" s="76"/>
      <c r="AG839" s="76"/>
      <c r="AH839" s="76"/>
      <c r="AI839" s="76"/>
      <c r="AJ839" s="76"/>
      <c r="AK839" s="76"/>
      <c r="AL839" s="76"/>
      <c r="AM839" s="76"/>
      <c r="AN839" s="76"/>
      <c r="AO839" s="76"/>
      <c r="AP839" s="76"/>
      <c r="AQ839" s="76"/>
      <c r="AR839" s="76"/>
      <c r="AS839" s="76"/>
      <c r="AT839" s="76"/>
      <c r="AU839" s="76"/>
      <c r="AV839" s="76"/>
      <c r="AW839" s="76"/>
      <c r="AX839" s="76"/>
      <c r="AY839" s="76"/>
      <c r="AZ839" s="76"/>
      <c r="BA839" s="76"/>
      <c r="BB839" s="76"/>
      <c r="BC839" s="76"/>
      <c r="BD839" s="76"/>
      <c r="BE839" s="76"/>
      <c r="BF839" s="76"/>
      <c r="BG839" s="76"/>
      <c r="BH839" s="76"/>
      <c r="BI839" s="76"/>
      <c r="BJ839" s="76"/>
      <c r="BK839" s="76"/>
      <c r="BL839" s="76"/>
      <c r="BM839" s="76"/>
      <c r="BN839" s="76"/>
      <c r="BO839" s="76"/>
      <c r="BP839" s="76"/>
      <c r="BQ839" s="76"/>
      <c r="BR839" s="76"/>
      <c r="BS839" s="76"/>
      <c r="BT839" s="76"/>
      <c r="BU839" s="76"/>
      <c r="BV839" s="76"/>
      <c r="BW839" s="76"/>
      <c r="BX839" s="76"/>
      <c r="BY839" s="76"/>
      <c r="BZ839" s="76"/>
      <c r="CA839" s="76"/>
      <c r="CB839" s="76"/>
      <c r="CC839" s="76"/>
      <c r="CD839" s="76"/>
      <c r="CE839" s="76"/>
      <c r="CF839" s="76"/>
      <c r="CG839" s="76"/>
      <c r="CH839" s="76"/>
      <c r="CI839" s="76"/>
      <c r="CJ839" s="76"/>
      <c r="CK839" s="76"/>
      <c r="CL839" s="76"/>
    </row>
    <row r="842" spans="2:90" x14ac:dyDescent="0.4">
      <c r="B842" s="171" t="s">
        <v>490</v>
      </c>
      <c r="E842" s="8"/>
      <c r="H842" s="170"/>
      <c r="I842" s="172"/>
      <c r="J842" s="172"/>
      <c r="K842" s="193"/>
      <c r="L842" s="193"/>
      <c r="M842" s="193"/>
      <c r="N842" s="193"/>
      <c r="O842" s="193"/>
      <c r="P842" s="193"/>
      <c r="R842" s="194"/>
      <c r="S842" s="170"/>
      <c r="T842" s="170"/>
      <c r="U842" s="170"/>
      <c r="V842" s="170"/>
      <c r="W842" s="170"/>
      <c r="X842" s="170"/>
      <c r="Y842" s="170"/>
      <c r="Z842" s="170"/>
      <c r="AA842" s="170"/>
      <c r="AB842" s="170"/>
      <c r="AC842" s="170"/>
      <c r="AD842" s="170"/>
      <c r="AE842" s="170"/>
      <c r="AF842" s="170"/>
      <c r="AG842" s="170"/>
      <c r="AH842" s="170"/>
      <c r="AI842" s="170"/>
      <c r="AJ842" s="170"/>
      <c r="AK842" s="170"/>
      <c r="AL842" s="170"/>
      <c r="AM842" s="170"/>
      <c r="AN842" s="170"/>
      <c r="AO842" s="170"/>
      <c r="AP842" s="170"/>
      <c r="AQ842" s="170"/>
      <c r="AR842" s="170"/>
      <c r="AS842" s="170"/>
      <c r="AT842" s="170"/>
      <c r="AU842" s="170"/>
      <c r="AV842" s="170"/>
      <c r="AW842" s="170"/>
      <c r="AX842" s="170"/>
      <c r="AY842" s="170"/>
      <c r="AZ842" s="170"/>
      <c r="BA842" s="170"/>
      <c r="BB842" s="170"/>
      <c r="BC842" s="170"/>
      <c r="BD842" s="170"/>
      <c r="BE842" s="170"/>
      <c r="BF842" s="170"/>
      <c r="BG842" s="170"/>
      <c r="BH842" s="170"/>
      <c r="BI842" s="170"/>
      <c r="BJ842" s="170"/>
      <c r="BK842" s="170"/>
      <c r="BL842" s="170"/>
      <c r="BM842" s="170"/>
      <c r="BN842" s="170"/>
      <c r="BO842" s="170"/>
      <c r="BP842" s="170"/>
      <c r="BQ842" s="170"/>
      <c r="BR842" s="170"/>
      <c r="BS842" s="170"/>
      <c r="BT842" s="170"/>
      <c r="BU842" s="170"/>
      <c r="BV842" s="170"/>
      <c r="BW842" s="170"/>
      <c r="BX842" s="170"/>
      <c r="BY842" s="170"/>
      <c r="BZ842" s="170"/>
      <c r="CA842" s="170"/>
      <c r="CB842" s="170"/>
      <c r="CC842" s="170"/>
      <c r="CD842" s="170"/>
      <c r="CE842" s="170"/>
      <c r="CF842" s="170"/>
      <c r="CG842" s="170"/>
      <c r="CH842" s="170"/>
      <c r="CI842" s="170"/>
      <c r="CJ842" s="170"/>
      <c r="CK842" s="170"/>
      <c r="CL842" s="170"/>
    </row>
    <row r="843" spans="2:90" x14ac:dyDescent="0.4">
      <c r="B843" s="171" t="s">
        <v>492</v>
      </c>
      <c r="E843" s="8"/>
      <c r="H843" s="170"/>
      <c r="I843" s="172"/>
      <c r="J843" s="172"/>
      <c r="K843" s="193"/>
      <c r="L843" s="193"/>
      <c r="M843" s="193"/>
      <c r="N843" s="193"/>
      <c r="O843" s="193"/>
      <c r="P843" s="193"/>
      <c r="R843" s="194"/>
      <c r="S843" s="170"/>
      <c r="T843" s="170"/>
      <c r="U843" s="170"/>
      <c r="V843" s="170"/>
      <c r="W843" s="170"/>
      <c r="X843" s="170"/>
      <c r="Y843" s="170"/>
      <c r="Z843" s="170"/>
      <c r="AA843" s="170"/>
      <c r="AB843" s="170"/>
      <c r="AC843" s="170"/>
      <c r="AD843" s="170"/>
      <c r="AE843" s="170"/>
      <c r="AF843" s="170"/>
      <c r="AG843" s="170"/>
      <c r="AH843" s="170"/>
      <c r="AI843" s="170"/>
      <c r="AJ843" s="170"/>
      <c r="AK843" s="170"/>
      <c r="AL843" s="170"/>
      <c r="AM843" s="170"/>
      <c r="AN843" s="170"/>
      <c r="AO843" s="170"/>
      <c r="AP843" s="170"/>
      <c r="AQ843" s="170"/>
      <c r="AR843" s="170"/>
      <c r="AS843" s="170"/>
      <c r="AT843" s="170"/>
      <c r="AU843" s="170"/>
      <c r="AV843" s="170"/>
      <c r="AW843" s="170"/>
      <c r="AX843" s="170"/>
      <c r="AY843" s="170"/>
      <c r="AZ843" s="170"/>
      <c r="BA843" s="170"/>
      <c r="BB843" s="170"/>
      <c r="BC843" s="170"/>
      <c r="BD843" s="170"/>
      <c r="BE843" s="170"/>
      <c r="BF843" s="170"/>
      <c r="BG843" s="170"/>
      <c r="BH843" s="170"/>
      <c r="BI843" s="170"/>
      <c r="BJ843" s="170"/>
      <c r="BK843" s="170"/>
      <c r="BL843" s="170"/>
      <c r="BM843" s="170"/>
      <c r="BN843" s="170"/>
      <c r="BO843" s="170"/>
      <c r="BP843" s="170"/>
      <c r="BQ843" s="170"/>
      <c r="BR843" s="170"/>
      <c r="BS843" s="170"/>
      <c r="BT843" s="170"/>
      <c r="BU843" s="170"/>
      <c r="BV843" s="170"/>
      <c r="BW843" s="170"/>
      <c r="BX843" s="170"/>
      <c r="BY843" s="170"/>
      <c r="BZ843" s="170"/>
      <c r="CA843" s="170"/>
      <c r="CB843" s="170"/>
      <c r="CC843" s="170"/>
      <c r="CD843" s="170"/>
      <c r="CE843" s="170"/>
      <c r="CF843" s="170"/>
      <c r="CG843" s="170"/>
      <c r="CH843" s="170"/>
      <c r="CI843" s="170"/>
      <c r="CJ843" s="170"/>
      <c r="CK843" s="170"/>
      <c r="CL843" s="170"/>
    </row>
    <row r="844" spans="2:90" x14ac:dyDescent="0.4">
      <c r="B844" s="171" t="s">
        <v>461</v>
      </c>
      <c r="E844" s="8"/>
      <c r="H844" s="170"/>
      <c r="I844" s="172"/>
      <c r="J844" s="172"/>
      <c r="K844" s="193"/>
      <c r="L844" s="193"/>
      <c r="M844" s="193"/>
      <c r="N844" s="193"/>
      <c r="O844" s="193"/>
      <c r="P844" s="193"/>
      <c r="R844" s="194"/>
      <c r="S844" s="195" t="str">
        <f t="shared" ref="S844:AX844" si="797">S$16</f>
        <v>S$12</v>
      </c>
      <c r="T844" s="195" t="str">
        <f t="shared" si="797"/>
        <v>T$12</v>
      </c>
      <c r="U844" s="195" t="str">
        <f t="shared" si="797"/>
        <v>U$12</v>
      </c>
      <c r="V844" s="195" t="str">
        <f t="shared" si="797"/>
        <v>V$12</v>
      </c>
      <c r="W844" s="195" t="str">
        <f t="shared" si="797"/>
        <v>W$12</v>
      </c>
      <c r="X844" s="195" t="str">
        <f t="shared" si="797"/>
        <v>X$12</v>
      </c>
      <c r="Y844" s="195" t="str">
        <f t="shared" si="797"/>
        <v>Y$12</v>
      </c>
      <c r="Z844" s="195" t="str">
        <f t="shared" si="797"/>
        <v>Z$12</v>
      </c>
      <c r="AA844" s="195" t="str">
        <f t="shared" si="797"/>
        <v>AA$12</v>
      </c>
      <c r="AB844" s="195" t="str">
        <f t="shared" si="797"/>
        <v>AB$12</v>
      </c>
      <c r="AC844" s="195" t="str">
        <f t="shared" si="797"/>
        <v>AC$12</v>
      </c>
      <c r="AD844" s="195" t="str">
        <f t="shared" si="797"/>
        <v>AD$12</v>
      </c>
      <c r="AE844" s="195" t="str">
        <f t="shared" si="797"/>
        <v>AE$12</v>
      </c>
      <c r="AF844" s="195" t="str">
        <f t="shared" si="797"/>
        <v>AF$12</v>
      </c>
      <c r="AG844" s="195" t="str">
        <f t="shared" si="797"/>
        <v>AG$12</v>
      </c>
      <c r="AH844" s="195" t="str">
        <f t="shared" si="797"/>
        <v>AH$12</v>
      </c>
      <c r="AI844" s="195" t="str">
        <f t="shared" si="797"/>
        <v>AI$12</v>
      </c>
      <c r="AJ844" s="195" t="str">
        <f t="shared" si="797"/>
        <v>AJ$12</v>
      </c>
      <c r="AK844" s="195" t="str">
        <f t="shared" si="797"/>
        <v>AK$12</v>
      </c>
      <c r="AL844" s="195" t="str">
        <f t="shared" si="797"/>
        <v>AL$12</v>
      </c>
      <c r="AM844" s="195" t="str">
        <f t="shared" si="797"/>
        <v>AM$12</v>
      </c>
      <c r="AN844" s="195" t="str">
        <f t="shared" si="797"/>
        <v>AN$12</v>
      </c>
      <c r="AO844" s="195" t="str">
        <f t="shared" si="797"/>
        <v>AO$12</v>
      </c>
      <c r="AP844" s="195" t="str">
        <f t="shared" si="797"/>
        <v>AP$12</v>
      </c>
      <c r="AQ844" s="195" t="str">
        <f t="shared" si="797"/>
        <v>AQ$12</v>
      </c>
      <c r="AR844" s="195" t="str">
        <f t="shared" si="797"/>
        <v>AR$12</v>
      </c>
      <c r="AS844" s="195" t="str">
        <f t="shared" si="797"/>
        <v>AS$12</v>
      </c>
      <c r="AT844" s="195" t="str">
        <f t="shared" si="797"/>
        <v>AT$12</v>
      </c>
      <c r="AU844" s="195" t="str">
        <f t="shared" si="797"/>
        <v>AU$12</v>
      </c>
      <c r="AV844" s="195" t="str">
        <f t="shared" si="797"/>
        <v>AV$12</v>
      </c>
      <c r="AW844" s="195" t="str">
        <f t="shared" si="797"/>
        <v>AW$12</v>
      </c>
      <c r="AX844" s="195" t="str">
        <f t="shared" si="797"/>
        <v>AX$12</v>
      </c>
      <c r="AY844" s="195" t="str">
        <f t="shared" ref="AY844:CD844" si="798">AY$16</f>
        <v>AY$12</v>
      </c>
      <c r="AZ844" s="195" t="str">
        <f t="shared" si="798"/>
        <v>AZ$12</v>
      </c>
      <c r="BA844" s="195" t="str">
        <f t="shared" si="798"/>
        <v>BA$12</v>
      </c>
      <c r="BB844" s="195" t="str">
        <f t="shared" si="798"/>
        <v>BB$12</v>
      </c>
      <c r="BC844" s="195" t="str">
        <f t="shared" si="798"/>
        <v>BC$12</v>
      </c>
      <c r="BD844" s="195" t="str">
        <f t="shared" si="798"/>
        <v>BD$12</v>
      </c>
      <c r="BE844" s="195" t="str">
        <f t="shared" si="798"/>
        <v>BE$12</v>
      </c>
      <c r="BF844" s="195" t="str">
        <f t="shared" si="798"/>
        <v>BF$12</v>
      </c>
      <c r="BG844" s="195" t="str">
        <f t="shared" si="798"/>
        <v>BG$12</v>
      </c>
      <c r="BH844" s="195" t="str">
        <f t="shared" si="798"/>
        <v>BH$12</v>
      </c>
      <c r="BI844" s="195" t="str">
        <f t="shared" si="798"/>
        <v>BI$12</v>
      </c>
      <c r="BJ844" s="195" t="str">
        <f t="shared" si="798"/>
        <v>BJ$12</v>
      </c>
      <c r="BK844" s="195" t="str">
        <f t="shared" si="798"/>
        <v>BK$12</v>
      </c>
      <c r="BL844" s="195" t="str">
        <f t="shared" si="798"/>
        <v>BL$12</v>
      </c>
      <c r="BM844" s="195" t="str">
        <f t="shared" si="798"/>
        <v>BM$12</v>
      </c>
      <c r="BN844" s="195" t="str">
        <f t="shared" si="798"/>
        <v>BN$12</v>
      </c>
      <c r="BO844" s="195" t="str">
        <f t="shared" si="798"/>
        <v>BO$12</v>
      </c>
      <c r="BP844" s="195" t="str">
        <f t="shared" si="798"/>
        <v>BP$12</v>
      </c>
      <c r="BQ844" s="195" t="str">
        <f t="shared" si="798"/>
        <v>BQ$12</v>
      </c>
      <c r="BR844" s="195" t="str">
        <f t="shared" si="798"/>
        <v>BR$12</v>
      </c>
      <c r="BS844" s="195" t="str">
        <f t="shared" si="798"/>
        <v>BS$12</v>
      </c>
      <c r="BT844" s="195" t="str">
        <f t="shared" si="798"/>
        <v>BT$12</v>
      </c>
      <c r="BU844" s="195" t="str">
        <f t="shared" si="798"/>
        <v>BU$12</v>
      </c>
      <c r="BV844" s="195" t="str">
        <f t="shared" si="798"/>
        <v>BV$12</v>
      </c>
      <c r="BW844" s="195" t="str">
        <f t="shared" si="798"/>
        <v>BW$12</v>
      </c>
      <c r="BX844" s="195" t="str">
        <f t="shared" si="798"/>
        <v>BX$12</v>
      </c>
      <c r="BY844" s="195" t="str">
        <f t="shared" si="798"/>
        <v>BY$12</v>
      </c>
      <c r="BZ844" s="195" t="str">
        <f t="shared" si="798"/>
        <v>BZ$12</v>
      </c>
      <c r="CA844" s="195" t="str">
        <f t="shared" si="798"/>
        <v>CA$12</v>
      </c>
      <c r="CB844" s="195" t="str">
        <f t="shared" si="798"/>
        <v>CB$12</v>
      </c>
      <c r="CC844" s="195" t="str">
        <f t="shared" si="798"/>
        <v>CC$12</v>
      </c>
      <c r="CD844" s="195" t="str">
        <f t="shared" si="798"/>
        <v>CD$12</v>
      </c>
      <c r="CE844" s="195" t="str">
        <f t="shared" ref="CE844:CL844" si="799">CE$16</f>
        <v>CE$12</v>
      </c>
      <c r="CF844" s="195" t="str">
        <f t="shared" si="799"/>
        <v>CF$12</v>
      </c>
      <c r="CG844" s="195" t="str">
        <f t="shared" si="799"/>
        <v>CG$12</v>
      </c>
      <c r="CH844" s="195" t="str">
        <f t="shared" si="799"/>
        <v>CH$12</v>
      </c>
      <c r="CI844" s="195" t="str">
        <f t="shared" si="799"/>
        <v>CI$12</v>
      </c>
      <c r="CJ844" s="195" t="str">
        <f t="shared" si="799"/>
        <v>CJ$12</v>
      </c>
      <c r="CK844" s="195" t="str">
        <f t="shared" si="799"/>
        <v>CK$12</v>
      </c>
      <c r="CL844" s="195" t="str">
        <f t="shared" si="799"/>
        <v>CL$12</v>
      </c>
    </row>
    <row r="845" spans="2:90" x14ac:dyDescent="0.4">
      <c r="B845" s="171" t="s">
        <v>462</v>
      </c>
      <c r="E845" s="8"/>
      <c r="H845" s="196"/>
      <c r="I845" s="197"/>
      <c r="J845" s="197"/>
      <c r="K845" s="198"/>
      <c r="L845" s="198"/>
      <c r="M845" s="198"/>
      <c r="N845" s="198"/>
      <c r="O845" s="198"/>
      <c r="P845" s="198"/>
      <c r="R845" s="198"/>
      <c r="S845" s="195" t="str">
        <f t="shared" ref="S845:AX845" si="800">S$17</f>
        <v>S$13</v>
      </c>
      <c r="T845" s="195" t="str">
        <f t="shared" si="800"/>
        <v>T$13</v>
      </c>
      <c r="U845" s="195" t="str">
        <f t="shared" si="800"/>
        <v>U$13</v>
      </c>
      <c r="V845" s="195" t="str">
        <f t="shared" si="800"/>
        <v>V$13</v>
      </c>
      <c r="W845" s="195" t="str">
        <f t="shared" si="800"/>
        <v>W$13</v>
      </c>
      <c r="X845" s="195" t="str">
        <f t="shared" si="800"/>
        <v>X$13</v>
      </c>
      <c r="Y845" s="195" t="str">
        <f t="shared" si="800"/>
        <v>Y$13</v>
      </c>
      <c r="Z845" s="195" t="str">
        <f t="shared" si="800"/>
        <v>Z$13</v>
      </c>
      <c r="AA845" s="195" t="str">
        <f t="shared" si="800"/>
        <v>AA$13</v>
      </c>
      <c r="AB845" s="195" t="str">
        <f t="shared" si="800"/>
        <v>AB$13</v>
      </c>
      <c r="AC845" s="195" t="str">
        <f t="shared" si="800"/>
        <v>AC$13</v>
      </c>
      <c r="AD845" s="195" t="str">
        <f t="shared" si="800"/>
        <v>AD$13</v>
      </c>
      <c r="AE845" s="195" t="str">
        <f t="shared" si="800"/>
        <v>AE$13</v>
      </c>
      <c r="AF845" s="195" t="str">
        <f t="shared" si="800"/>
        <v>AF$13</v>
      </c>
      <c r="AG845" s="195" t="str">
        <f t="shared" si="800"/>
        <v>AG$13</v>
      </c>
      <c r="AH845" s="195" t="str">
        <f t="shared" si="800"/>
        <v>AH$13</v>
      </c>
      <c r="AI845" s="195" t="str">
        <f t="shared" si="800"/>
        <v>AI$13</v>
      </c>
      <c r="AJ845" s="195" t="str">
        <f t="shared" si="800"/>
        <v>AJ$13</v>
      </c>
      <c r="AK845" s="195" t="str">
        <f t="shared" si="800"/>
        <v>AK$13</v>
      </c>
      <c r="AL845" s="195" t="str">
        <f t="shared" si="800"/>
        <v>AL$13</v>
      </c>
      <c r="AM845" s="195" t="str">
        <f t="shared" si="800"/>
        <v>AM$13</v>
      </c>
      <c r="AN845" s="195" t="str">
        <f t="shared" si="800"/>
        <v>AN$13</v>
      </c>
      <c r="AO845" s="195" t="str">
        <f t="shared" si="800"/>
        <v>AO$13</v>
      </c>
      <c r="AP845" s="195" t="str">
        <f t="shared" si="800"/>
        <v>AP$13</v>
      </c>
      <c r="AQ845" s="195" t="str">
        <f t="shared" si="800"/>
        <v>AQ$13</v>
      </c>
      <c r="AR845" s="195" t="str">
        <f t="shared" si="800"/>
        <v>AR$13</v>
      </c>
      <c r="AS845" s="195" t="str">
        <f t="shared" si="800"/>
        <v>AS$13</v>
      </c>
      <c r="AT845" s="195" t="str">
        <f t="shared" si="800"/>
        <v>AT$13</v>
      </c>
      <c r="AU845" s="195" t="str">
        <f t="shared" si="800"/>
        <v>AU$13</v>
      </c>
      <c r="AV845" s="195" t="str">
        <f t="shared" si="800"/>
        <v>AV$13</v>
      </c>
      <c r="AW845" s="195" t="str">
        <f t="shared" si="800"/>
        <v>AW$13</v>
      </c>
      <c r="AX845" s="195" t="str">
        <f t="shared" si="800"/>
        <v>AX$13</v>
      </c>
      <c r="AY845" s="195" t="str">
        <f t="shared" ref="AY845:CD845" si="801">AY$17</f>
        <v>AY$13</v>
      </c>
      <c r="AZ845" s="195" t="str">
        <f t="shared" si="801"/>
        <v>AZ$13</v>
      </c>
      <c r="BA845" s="195" t="str">
        <f t="shared" si="801"/>
        <v>BA$13</v>
      </c>
      <c r="BB845" s="195" t="str">
        <f t="shared" si="801"/>
        <v>BB$13</v>
      </c>
      <c r="BC845" s="195" t="str">
        <f t="shared" si="801"/>
        <v>BC$13</v>
      </c>
      <c r="BD845" s="195" t="str">
        <f t="shared" si="801"/>
        <v>BD$13</v>
      </c>
      <c r="BE845" s="195" t="str">
        <f t="shared" si="801"/>
        <v>BE$13</v>
      </c>
      <c r="BF845" s="195" t="str">
        <f t="shared" si="801"/>
        <v>BF$13</v>
      </c>
      <c r="BG845" s="195" t="str">
        <f t="shared" si="801"/>
        <v>BG$13</v>
      </c>
      <c r="BH845" s="195" t="str">
        <f t="shared" si="801"/>
        <v>BH$13</v>
      </c>
      <c r="BI845" s="195" t="str">
        <f t="shared" si="801"/>
        <v>BI$13</v>
      </c>
      <c r="BJ845" s="195" t="str">
        <f t="shared" si="801"/>
        <v>BJ$13</v>
      </c>
      <c r="BK845" s="195" t="str">
        <f t="shared" si="801"/>
        <v>BK$13</v>
      </c>
      <c r="BL845" s="195" t="str">
        <f t="shared" si="801"/>
        <v>BL$13</v>
      </c>
      <c r="BM845" s="195" t="str">
        <f t="shared" si="801"/>
        <v>BM$13</v>
      </c>
      <c r="BN845" s="195" t="str">
        <f t="shared" si="801"/>
        <v>BN$13</v>
      </c>
      <c r="BO845" s="195" t="str">
        <f t="shared" si="801"/>
        <v>BO$13</v>
      </c>
      <c r="BP845" s="195" t="str">
        <f t="shared" si="801"/>
        <v>BP$13</v>
      </c>
      <c r="BQ845" s="195" t="str">
        <f t="shared" si="801"/>
        <v>BQ$13</v>
      </c>
      <c r="BR845" s="195" t="str">
        <f t="shared" si="801"/>
        <v>BR$13</v>
      </c>
      <c r="BS845" s="195" t="str">
        <f t="shared" si="801"/>
        <v>BS$13</v>
      </c>
      <c r="BT845" s="195" t="str">
        <f t="shared" si="801"/>
        <v>BT$13</v>
      </c>
      <c r="BU845" s="195" t="str">
        <f t="shared" si="801"/>
        <v>BU$13</v>
      </c>
      <c r="BV845" s="195" t="str">
        <f t="shared" si="801"/>
        <v>BV$13</v>
      </c>
      <c r="BW845" s="195" t="str">
        <f t="shared" si="801"/>
        <v>BW$13</v>
      </c>
      <c r="BX845" s="195" t="str">
        <f t="shared" si="801"/>
        <v>BX$13</v>
      </c>
      <c r="BY845" s="195" t="str">
        <f t="shared" si="801"/>
        <v>BY$13</v>
      </c>
      <c r="BZ845" s="195" t="str">
        <f t="shared" si="801"/>
        <v>BZ$13</v>
      </c>
      <c r="CA845" s="195" t="str">
        <f t="shared" si="801"/>
        <v>CA$13</v>
      </c>
      <c r="CB845" s="195" t="str">
        <f t="shared" si="801"/>
        <v>CB$13</v>
      </c>
      <c r="CC845" s="195" t="str">
        <f t="shared" si="801"/>
        <v>CC$13</v>
      </c>
      <c r="CD845" s="195" t="str">
        <f t="shared" si="801"/>
        <v>CD$13</v>
      </c>
      <c r="CE845" s="195" t="str">
        <f t="shared" ref="CE845:CL845" si="802">CE$17</f>
        <v>CE$13</v>
      </c>
      <c r="CF845" s="195" t="str">
        <f t="shared" si="802"/>
        <v>CF$13</v>
      </c>
      <c r="CG845" s="195" t="str">
        <f t="shared" si="802"/>
        <v>CG$13</v>
      </c>
      <c r="CH845" s="195" t="str">
        <f t="shared" si="802"/>
        <v>CH$13</v>
      </c>
      <c r="CI845" s="195" t="str">
        <f t="shared" si="802"/>
        <v>CI$13</v>
      </c>
      <c r="CJ845" s="195" t="str">
        <f t="shared" si="802"/>
        <v>CJ$13</v>
      </c>
      <c r="CK845" s="195" t="str">
        <f t="shared" si="802"/>
        <v>CK$13</v>
      </c>
      <c r="CL845" s="195" t="str">
        <f t="shared" si="802"/>
        <v>CL$13</v>
      </c>
    </row>
    <row r="846" spans="2:90" x14ac:dyDescent="0.4">
      <c r="B846" s="171" t="s">
        <v>491</v>
      </c>
      <c r="E846" s="8"/>
      <c r="H846" s="196"/>
      <c r="I846" s="197"/>
      <c r="J846" s="197"/>
      <c r="K846" s="198"/>
      <c r="L846" s="198"/>
      <c r="M846" s="198"/>
      <c r="N846" s="198"/>
      <c r="O846" s="198"/>
      <c r="P846" s="198"/>
      <c r="R846" s="198"/>
      <c r="S846" s="186"/>
      <c r="T846" s="186"/>
      <c r="U846" s="186"/>
      <c r="V846" s="186"/>
      <c r="W846" s="186"/>
      <c r="X846" s="186"/>
      <c r="Y846" s="186"/>
      <c r="Z846" s="186"/>
      <c r="AA846" s="186"/>
      <c r="AB846" s="186"/>
      <c r="AC846" s="186"/>
      <c r="AD846" s="186"/>
      <c r="AE846" s="186"/>
      <c r="AF846" s="186"/>
      <c r="AG846" s="186"/>
      <c r="AH846" s="186"/>
      <c r="AI846" s="186"/>
      <c r="AJ846" s="186"/>
      <c r="AK846" s="186"/>
      <c r="AL846" s="186"/>
      <c r="AM846" s="186"/>
      <c r="AN846" s="186"/>
      <c r="AO846" s="186"/>
      <c r="AP846" s="186"/>
      <c r="AQ846" s="186"/>
      <c r="AR846" s="186"/>
      <c r="AS846" s="186"/>
      <c r="AT846" s="186"/>
      <c r="AU846" s="186"/>
      <c r="AV846" s="186"/>
      <c r="AW846" s="186"/>
      <c r="AX846" s="186"/>
      <c r="AY846" s="186"/>
      <c r="AZ846" s="186"/>
      <c r="BA846" s="186"/>
      <c r="BB846" s="186"/>
      <c r="BC846" s="186"/>
      <c r="BD846" s="186"/>
      <c r="BE846" s="186"/>
      <c r="BF846" s="186"/>
      <c r="BG846" s="186"/>
      <c r="BH846" s="186"/>
      <c r="BI846" s="186"/>
      <c r="BJ846" s="186"/>
      <c r="BK846" s="186"/>
      <c r="BL846" s="186"/>
      <c r="BM846" s="186"/>
      <c r="BN846" s="186"/>
      <c r="BO846" s="186"/>
      <c r="BP846" s="186"/>
      <c r="BQ846" s="186"/>
      <c r="BR846" s="186"/>
      <c r="BS846" s="186"/>
      <c r="BT846" s="186"/>
      <c r="BU846" s="186"/>
      <c r="BV846" s="186"/>
      <c r="BW846" s="186"/>
      <c r="BX846" s="186"/>
      <c r="BY846" s="186"/>
      <c r="BZ846" s="186"/>
      <c r="CA846" s="186"/>
      <c r="CB846" s="186"/>
      <c r="CC846" s="186"/>
      <c r="CD846" s="186"/>
      <c r="CE846" s="186"/>
      <c r="CF846" s="186"/>
      <c r="CG846" s="186"/>
      <c r="CH846" s="186"/>
      <c r="CI846" s="186"/>
      <c r="CJ846" s="186"/>
      <c r="CK846" s="186"/>
      <c r="CL846" s="186"/>
    </row>
    <row r="847" spans="2:90" x14ac:dyDescent="0.4">
      <c r="B847" s="171" t="s">
        <v>505</v>
      </c>
      <c r="E847" s="8"/>
      <c r="H847" s="196"/>
      <c r="I847" s="197"/>
      <c r="J847" s="197"/>
      <c r="K847" s="198"/>
      <c r="L847" s="198"/>
      <c r="M847" s="198"/>
      <c r="N847" s="198"/>
      <c r="O847" s="198"/>
      <c r="P847" s="198"/>
      <c r="R847" s="198"/>
      <c r="S847" s="186"/>
      <c r="T847" s="186"/>
      <c r="U847" s="186"/>
      <c r="V847" s="186"/>
      <c r="W847" s="186"/>
      <c r="X847" s="186"/>
      <c r="Y847" s="186"/>
      <c r="Z847" s="186"/>
      <c r="AA847" s="186"/>
      <c r="AB847" s="186"/>
      <c r="AC847" s="186"/>
      <c r="AD847" s="186"/>
      <c r="AE847" s="186"/>
      <c r="AF847" s="186"/>
      <c r="AG847" s="186"/>
      <c r="AH847" s="186"/>
      <c r="AI847" s="186"/>
      <c r="AJ847" s="186"/>
      <c r="AK847" s="186"/>
      <c r="AL847" s="186"/>
      <c r="AM847" s="186"/>
      <c r="AN847" s="186"/>
      <c r="AO847" s="186"/>
      <c r="AP847" s="186"/>
      <c r="AQ847" s="186"/>
      <c r="AR847" s="186"/>
      <c r="AS847" s="186"/>
      <c r="AT847" s="186"/>
      <c r="AU847" s="186"/>
      <c r="AV847" s="186"/>
      <c r="AW847" s="186"/>
      <c r="AX847" s="186"/>
      <c r="AY847" s="186"/>
      <c r="AZ847" s="186"/>
      <c r="BA847" s="186"/>
      <c r="BB847" s="186"/>
      <c r="BC847" s="186"/>
      <c r="BD847" s="186"/>
      <c r="BE847" s="186"/>
      <c r="BF847" s="186"/>
      <c r="BG847" s="186"/>
      <c r="BH847" s="186"/>
      <c r="BI847" s="186"/>
      <c r="BJ847" s="186"/>
      <c r="BK847" s="186"/>
      <c r="BL847" s="186"/>
      <c r="BM847" s="186"/>
      <c r="BN847" s="186"/>
      <c r="BO847" s="186"/>
      <c r="BP847" s="186"/>
      <c r="BQ847" s="186"/>
      <c r="BR847" s="186"/>
      <c r="BS847" s="186"/>
      <c r="BT847" s="186"/>
      <c r="BU847" s="186"/>
      <c r="BV847" s="186"/>
      <c r="BW847" s="186"/>
      <c r="BX847" s="186"/>
      <c r="BY847" s="186"/>
      <c r="BZ847" s="186"/>
      <c r="CA847" s="186"/>
      <c r="CB847" s="186"/>
      <c r="CC847" s="186"/>
      <c r="CD847" s="186"/>
      <c r="CE847" s="186"/>
      <c r="CF847" s="186"/>
      <c r="CG847" s="186"/>
      <c r="CH847" s="186"/>
      <c r="CI847" s="186"/>
      <c r="CJ847" s="186"/>
      <c r="CK847" s="186"/>
      <c r="CL847" s="186"/>
    </row>
    <row r="848" spans="2:90" x14ac:dyDescent="0.4">
      <c r="B848" s="171" t="s">
        <v>463</v>
      </c>
      <c r="E848" s="8"/>
      <c r="H848" s="196"/>
      <c r="I848" s="197"/>
      <c r="J848" s="197"/>
      <c r="K848" s="198"/>
      <c r="L848" s="198"/>
      <c r="M848" s="198"/>
      <c r="N848" s="198"/>
      <c r="O848" s="198"/>
      <c r="P848" s="198"/>
      <c r="R848" s="198"/>
      <c r="S848" s="186" t="str">
        <f t="shared" ref="S848:AX848" si="803">S$18</f>
        <v>S$14</v>
      </c>
      <c r="T848" s="186" t="str">
        <f t="shared" si="803"/>
        <v>T$14</v>
      </c>
      <c r="U848" s="186" t="str">
        <f t="shared" si="803"/>
        <v>U$14</v>
      </c>
      <c r="V848" s="186" t="str">
        <f t="shared" si="803"/>
        <v>V$14</v>
      </c>
      <c r="W848" s="186" t="str">
        <f t="shared" si="803"/>
        <v>W$14</v>
      </c>
      <c r="X848" s="186" t="str">
        <f t="shared" si="803"/>
        <v>X$14</v>
      </c>
      <c r="Y848" s="186" t="str">
        <f t="shared" si="803"/>
        <v>Y$14</v>
      </c>
      <c r="Z848" s="186" t="str">
        <f t="shared" si="803"/>
        <v>Z$14</v>
      </c>
      <c r="AA848" s="186" t="str">
        <f t="shared" si="803"/>
        <v>AA$14</v>
      </c>
      <c r="AB848" s="186" t="str">
        <f t="shared" si="803"/>
        <v>AB$14</v>
      </c>
      <c r="AC848" s="186" t="str">
        <f t="shared" si="803"/>
        <v>AC$14</v>
      </c>
      <c r="AD848" s="186" t="str">
        <f t="shared" si="803"/>
        <v>AD$14</v>
      </c>
      <c r="AE848" s="186" t="str">
        <f t="shared" si="803"/>
        <v>AE$14</v>
      </c>
      <c r="AF848" s="186" t="str">
        <f t="shared" si="803"/>
        <v>AF$14</v>
      </c>
      <c r="AG848" s="186" t="str">
        <f t="shared" si="803"/>
        <v>AG$14</v>
      </c>
      <c r="AH848" s="186" t="str">
        <f t="shared" si="803"/>
        <v>AH$14</v>
      </c>
      <c r="AI848" s="186" t="str">
        <f t="shared" si="803"/>
        <v>AI$14</v>
      </c>
      <c r="AJ848" s="186" t="str">
        <f t="shared" si="803"/>
        <v>AJ$14</v>
      </c>
      <c r="AK848" s="186" t="str">
        <f t="shared" si="803"/>
        <v>AK$14</v>
      </c>
      <c r="AL848" s="186" t="str">
        <f t="shared" si="803"/>
        <v>AL$14</v>
      </c>
      <c r="AM848" s="186" t="str">
        <f t="shared" si="803"/>
        <v>AM$14</v>
      </c>
      <c r="AN848" s="186" t="str">
        <f t="shared" si="803"/>
        <v>AN$14</v>
      </c>
      <c r="AO848" s="186" t="str">
        <f t="shared" si="803"/>
        <v>AO$14</v>
      </c>
      <c r="AP848" s="186" t="str">
        <f t="shared" si="803"/>
        <v>AP$14</v>
      </c>
      <c r="AQ848" s="186" t="str">
        <f t="shared" si="803"/>
        <v>AQ$14</v>
      </c>
      <c r="AR848" s="186" t="str">
        <f t="shared" si="803"/>
        <v>AR$14</v>
      </c>
      <c r="AS848" s="186" t="str">
        <f t="shared" si="803"/>
        <v>AS$14</v>
      </c>
      <c r="AT848" s="186" t="str">
        <f t="shared" si="803"/>
        <v>AT$14</v>
      </c>
      <c r="AU848" s="186" t="str">
        <f t="shared" si="803"/>
        <v>AU$14</v>
      </c>
      <c r="AV848" s="186" t="str">
        <f t="shared" si="803"/>
        <v>AV$14</v>
      </c>
      <c r="AW848" s="186" t="str">
        <f t="shared" si="803"/>
        <v>AW$14</v>
      </c>
      <c r="AX848" s="186" t="str">
        <f t="shared" si="803"/>
        <v>AX$14</v>
      </c>
      <c r="AY848" s="186" t="str">
        <f t="shared" ref="AY848:CD848" si="804">AY$18</f>
        <v>AY$14</v>
      </c>
      <c r="AZ848" s="186" t="str">
        <f t="shared" si="804"/>
        <v>AZ$14</v>
      </c>
      <c r="BA848" s="186" t="str">
        <f t="shared" si="804"/>
        <v>BA$14</v>
      </c>
      <c r="BB848" s="186" t="str">
        <f t="shared" si="804"/>
        <v>BB$14</v>
      </c>
      <c r="BC848" s="186" t="str">
        <f t="shared" si="804"/>
        <v>BC$14</v>
      </c>
      <c r="BD848" s="186" t="str">
        <f t="shared" si="804"/>
        <v>BD$14</v>
      </c>
      <c r="BE848" s="186" t="str">
        <f t="shared" si="804"/>
        <v>BE$14</v>
      </c>
      <c r="BF848" s="186" t="str">
        <f t="shared" si="804"/>
        <v>BF$14</v>
      </c>
      <c r="BG848" s="186" t="str">
        <f t="shared" si="804"/>
        <v>BG$14</v>
      </c>
      <c r="BH848" s="186" t="str">
        <f t="shared" si="804"/>
        <v>BH$14</v>
      </c>
      <c r="BI848" s="186" t="str">
        <f t="shared" si="804"/>
        <v>BI$14</v>
      </c>
      <c r="BJ848" s="186" t="str">
        <f t="shared" si="804"/>
        <v>BJ$14</v>
      </c>
      <c r="BK848" s="186" t="str">
        <f t="shared" si="804"/>
        <v>BK$14</v>
      </c>
      <c r="BL848" s="186" t="str">
        <f t="shared" si="804"/>
        <v>BL$14</v>
      </c>
      <c r="BM848" s="186" t="str">
        <f t="shared" si="804"/>
        <v>BM$14</v>
      </c>
      <c r="BN848" s="186" t="str">
        <f t="shared" si="804"/>
        <v>BN$14</v>
      </c>
      <c r="BO848" s="186" t="str">
        <f t="shared" si="804"/>
        <v>BO$14</v>
      </c>
      <c r="BP848" s="186" t="str">
        <f t="shared" si="804"/>
        <v>BP$14</v>
      </c>
      <c r="BQ848" s="186" t="str">
        <f t="shared" si="804"/>
        <v>BQ$14</v>
      </c>
      <c r="BR848" s="186" t="str">
        <f t="shared" si="804"/>
        <v>BR$14</v>
      </c>
      <c r="BS848" s="186" t="str">
        <f t="shared" si="804"/>
        <v>BS$14</v>
      </c>
      <c r="BT848" s="186" t="str">
        <f t="shared" si="804"/>
        <v>BT$14</v>
      </c>
      <c r="BU848" s="186" t="str">
        <f t="shared" si="804"/>
        <v>BU$14</v>
      </c>
      <c r="BV848" s="186" t="str">
        <f t="shared" si="804"/>
        <v>BV$14</v>
      </c>
      <c r="BW848" s="186" t="str">
        <f t="shared" si="804"/>
        <v>BW$14</v>
      </c>
      <c r="BX848" s="186" t="str">
        <f t="shared" si="804"/>
        <v>BX$14</v>
      </c>
      <c r="BY848" s="186" t="str">
        <f t="shared" si="804"/>
        <v>BY$14</v>
      </c>
      <c r="BZ848" s="186" t="str">
        <f t="shared" si="804"/>
        <v>BZ$14</v>
      </c>
      <c r="CA848" s="186" t="str">
        <f t="shared" si="804"/>
        <v>CA$14</v>
      </c>
      <c r="CB848" s="186" t="str">
        <f t="shared" si="804"/>
        <v>CB$14</v>
      </c>
      <c r="CC848" s="186" t="str">
        <f t="shared" si="804"/>
        <v>CC$14</v>
      </c>
      <c r="CD848" s="186" t="str">
        <f t="shared" si="804"/>
        <v>CD$14</v>
      </c>
      <c r="CE848" s="186" t="str">
        <f t="shared" ref="CE848:CL848" si="805">CE$18</f>
        <v>CE$14</v>
      </c>
      <c r="CF848" s="186" t="str">
        <f t="shared" si="805"/>
        <v>CF$14</v>
      </c>
      <c r="CG848" s="186" t="str">
        <f t="shared" si="805"/>
        <v>CG$14</v>
      </c>
      <c r="CH848" s="186" t="str">
        <f t="shared" si="805"/>
        <v>CH$14</v>
      </c>
      <c r="CI848" s="186" t="str">
        <f t="shared" si="805"/>
        <v>CI$14</v>
      </c>
      <c r="CJ848" s="186" t="str">
        <f t="shared" si="805"/>
        <v>CJ$14</v>
      </c>
      <c r="CK848" s="186" t="str">
        <f t="shared" si="805"/>
        <v>CK$14</v>
      </c>
      <c r="CL848" s="186" t="str">
        <f t="shared" si="805"/>
        <v>CL$14</v>
      </c>
    </row>
    <row r="849" spans="2:90" x14ac:dyDescent="0.4">
      <c r="B849" s="171" t="s">
        <v>464</v>
      </c>
      <c r="E849" s="8"/>
      <c r="H849" s="196"/>
      <c r="I849" s="197"/>
      <c r="J849" s="197"/>
      <c r="K849" s="198"/>
      <c r="L849" s="198"/>
      <c r="M849" s="198"/>
      <c r="N849" s="198"/>
      <c r="O849" s="198"/>
      <c r="P849" s="198"/>
      <c r="R849" s="198"/>
      <c r="S849" s="186" t="str">
        <f t="shared" ref="S849:AX849" si="806">S$19</f>
        <v>S$15</v>
      </c>
      <c r="T849" s="186" t="str">
        <f t="shared" si="806"/>
        <v>T$15</v>
      </c>
      <c r="U849" s="186" t="str">
        <f t="shared" si="806"/>
        <v>U$15</v>
      </c>
      <c r="V849" s="186" t="str">
        <f t="shared" si="806"/>
        <v>V$15</v>
      </c>
      <c r="W849" s="186" t="str">
        <f t="shared" si="806"/>
        <v>W$15</v>
      </c>
      <c r="X849" s="186" t="str">
        <f t="shared" si="806"/>
        <v>X$15</v>
      </c>
      <c r="Y849" s="186" t="str">
        <f t="shared" si="806"/>
        <v>Y$15</v>
      </c>
      <c r="Z849" s="186" t="str">
        <f t="shared" si="806"/>
        <v>Z$15</v>
      </c>
      <c r="AA849" s="186" t="str">
        <f t="shared" si="806"/>
        <v>AA$15</v>
      </c>
      <c r="AB849" s="186" t="str">
        <f t="shared" si="806"/>
        <v>AB$15</v>
      </c>
      <c r="AC849" s="186" t="str">
        <f t="shared" si="806"/>
        <v>AC$15</v>
      </c>
      <c r="AD849" s="186" t="str">
        <f t="shared" si="806"/>
        <v>AD$15</v>
      </c>
      <c r="AE849" s="186" t="str">
        <f t="shared" si="806"/>
        <v>AE$15</v>
      </c>
      <c r="AF849" s="186" t="str">
        <f t="shared" si="806"/>
        <v>AF$15</v>
      </c>
      <c r="AG849" s="186" t="str">
        <f t="shared" si="806"/>
        <v>AG$15</v>
      </c>
      <c r="AH849" s="186" t="str">
        <f t="shared" si="806"/>
        <v>AH$15</v>
      </c>
      <c r="AI849" s="186" t="str">
        <f t="shared" si="806"/>
        <v>AI$15</v>
      </c>
      <c r="AJ849" s="186" t="str">
        <f t="shared" si="806"/>
        <v>AJ$15</v>
      </c>
      <c r="AK849" s="186" t="str">
        <f t="shared" si="806"/>
        <v>AK$15</v>
      </c>
      <c r="AL849" s="186" t="str">
        <f t="shared" si="806"/>
        <v>AL$15</v>
      </c>
      <c r="AM849" s="186" t="str">
        <f t="shared" si="806"/>
        <v>AM$15</v>
      </c>
      <c r="AN849" s="186" t="str">
        <f t="shared" si="806"/>
        <v>AN$15</v>
      </c>
      <c r="AO849" s="186" t="str">
        <f t="shared" si="806"/>
        <v>AO$15</v>
      </c>
      <c r="AP849" s="186" t="str">
        <f t="shared" si="806"/>
        <v>AP$15</v>
      </c>
      <c r="AQ849" s="186" t="str">
        <f t="shared" si="806"/>
        <v>AQ$15</v>
      </c>
      <c r="AR849" s="186" t="str">
        <f t="shared" si="806"/>
        <v>AR$15</v>
      </c>
      <c r="AS849" s="186" t="str">
        <f t="shared" si="806"/>
        <v>AS$15</v>
      </c>
      <c r="AT849" s="186" t="str">
        <f t="shared" si="806"/>
        <v>AT$15</v>
      </c>
      <c r="AU849" s="186" t="str">
        <f t="shared" si="806"/>
        <v>AU$15</v>
      </c>
      <c r="AV849" s="186" t="str">
        <f t="shared" si="806"/>
        <v>AV$15</v>
      </c>
      <c r="AW849" s="186" t="str">
        <f t="shared" si="806"/>
        <v>AW$15</v>
      </c>
      <c r="AX849" s="186" t="str">
        <f t="shared" si="806"/>
        <v>AX$15</v>
      </c>
      <c r="AY849" s="186" t="str">
        <f t="shared" ref="AY849:CD849" si="807">AY$19</f>
        <v>AY$15</v>
      </c>
      <c r="AZ849" s="186" t="str">
        <f t="shared" si="807"/>
        <v>AZ$15</v>
      </c>
      <c r="BA849" s="186" t="str">
        <f t="shared" si="807"/>
        <v>BA$15</v>
      </c>
      <c r="BB849" s="186" t="str">
        <f t="shared" si="807"/>
        <v>BB$15</v>
      </c>
      <c r="BC849" s="186" t="str">
        <f t="shared" si="807"/>
        <v>BC$15</v>
      </c>
      <c r="BD849" s="186" t="str">
        <f t="shared" si="807"/>
        <v>BD$15</v>
      </c>
      <c r="BE849" s="186" t="str">
        <f t="shared" si="807"/>
        <v>BE$15</v>
      </c>
      <c r="BF849" s="186" t="str">
        <f t="shared" si="807"/>
        <v>BF$15</v>
      </c>
      <c r="BG849" s="186" t="str">
        <f t="shared" si="807"/>
        <v>BG$15</v>
      </c>
      <c r="BH849" s="186" t="str">
        <f t="shared" si="807"/>
        <v>BH$15</v>
      </c>
      <c r="BI849" s="186" t="str">
        <f t="shared" si="807"/>
        <v>BI$15</v>
      </c>
      <c r="BJ849" s="186" t="str">
        <f t="shared" si="807"/>
        <v>BJ$15</v>
      </c>
      <c r="BK849" s="186" t="str">
        <f t="shared" si="807"/>
        <v>BK$15</v>
      </c>
      <c r="BL849" s="186" t="str">
        <f t="shared" si="807"/>
        <v>BL$15</v>
      </c>
      <c r="BM849" s="186" t="str">
        <f t="shared" si="807"/>
        <v>BM$15</v>
      </c>
      <c r="BN849" s="186" t="str">
        <f t="shared" si="807"/>
        <v>BN$15</v>
      </c>
      <c r="BO849" s="186" t="str">
        <f t="shared" si="807"/>
        <v>BO$15</v>
      </c>
      <c r="BP849" s="186" t="str">
        <f t="shared" si="807"/>
        <v>BP$15</v>
      </c>
      <c r="BQ849" s="186" t="str">
        <f t="shared" si="807"/>
        <v>BQ$15</v>
      </c>
      <c r="BR849" s="186" t="str">
        <f t="shared" si="807"/>
        <v>BR$15</v>
      </c>
      <c r="BS849" s="186" t="str">
        <f t="shared" si="807"/>
        <v>BS$15</v>
      </c>
      <c r="BT849" s="186" t="str">
        <f t="shared" si="807"/>
        <v>BT$15</v>
      </c>
      <c r="BU849" s="186" t="str">
        <f t="shared" si="807"/>
        <v>BU$15</v>
      </c>
      <c r="BV849" s="186" t="str">
        <f t="shared" si="807"/>
        <v>BV$15</v>
      </c>
      <c r="BW849" s="186" t="str">
        <f t="shared" si="807"/>
        <v>BW$15</v>
      </c>
      <c r="BX849" s="186" t="str">
        <f t="shared" si="807"/>
        <v>BX$15</v>
      </c>
      <c r="BY849" s="186" t="str">
        <f t="shared" si="807"/>
        <v>BY$15</v>
      </c>
      <c r="BZ849" s="186" t="str">
        <f t="shared" si="807"/>
        <v>BZ$15</v>
      </c>
      <c r="CA849" s="186" t="str">
        <f t="shared" si="807"/>
        <v>CA$15</v>
      </c>
      <c r="CB849" s="186" t="str">
        <f t="shared" si="807"/>
        <v>CB$15</v>
      </c>
      <c r="CC849" s="186" t="str">
        <f t="shared" si="807"/>
        <v>CC$15</v>
      </c>
      <c r="CD849" s="186" t="str">
        <f t="shared" si="807"/>
        <v>CD$15</v>
      </c>
      <c r="CE849" s="186" t="str">
        <f t="shared" ref="CE849:CL849" si="808">CE$19</f>
        <v>CE$15</v>
      </c>
      <c r="CF849" s="186" t="str">
        <f t="shared" si="808"/>
        <v>CF$15</v>
      </c>
      <c r="CG849" s="186" t="str">
        <f t="shared" si="808"/>
        <v>CG$15</v>
      </c>
      <c r="CH849" s="186" t="str">
        <f t="shared" si="808"/>
        <v>CH$15</v>
      </c>
      <c r="CI849" s="186" t="str">
        <f t="shared" si="808"/>
        <v>CI$15</v>
      </c>
      <c r="CJ849" s="186" t="str">
        <f t="shared" si="808"/>
        <v>CJ$15</v>
      </c>
      <c r="CK849" s="186" t="str">
        <f t="shared" si="808"/>
        <v>CK$15</v>
      </c>
      <c r="CL849" s="186" t="str">
        <f t="shared" si="808"/>
        <v>CL$15</v>
      </c>
    </row>
    <row r="850" spans="2:90" x14ac:dyDescent="0.4">
      <c r="B850" s="70" t="s">
        <v>772</v>
      </c>
      <c r="C850" s="31"/>
      <c r="D850" t="s">
        <v>750</v>
      </c>
      <c r="E850" s="8" t="str">
        <f t="shared" ref="E850:E860" si="809">ROW()&amp;" "&amp;D850</f>
        <v>850 SUB-PR</v>
      </c>
      <c r="F850" t="s">
        <v>445</v>
      </c>
      <c r="G850" s="31" t="s">
        <v>81</v>
      </c>
      <c r="H850" s="48"/>
      <c r="I850" s="285"/>
      <c r="J850" s="285"/>
      <c r="K850" s="48"/>
      <c r="L850" s="48"/>
      <c r="M850" s="48"/>
      <c r="N850" s="48"/>
      <c r="O850" s="48"/>
      <c r="P850" s="48"/>
      <c r="R850" s="70"/>
      <c r="S850" s="286"/>
      <c r="T850" s="286"/>
      <c r="U850" s="286"/>
      <c r="V850" s="286"/>
      <c r="W850" s="286"/>
      <c r="X850" s="286"/>
      <c r="Y850" s="286"/>
      <c r="Z850" s="286"/>
      <c r="AA850" s="286"/>
      <c r="AB850" s="286"/>
      <c r="AC850" s="286"/>
      <c r="AD850" s="286"/>
      <c r="AE850" s="286"/>
      <c r="AF850" s="286"/>
      <c r="AG850" s="286"/>
      <c r="AH850" s="286"/>
      <c r="AI850" s="286"/>
      <c r="AJ850" s="286"/>
      <c r="AK850" s="286"/>
      <c r="AL850" s="286"/>
      <c r="AM850" s="286"/>
      <c r="AN850" s="286"/>
      <c r="AO850" s="286"/>
      <c r="AP850" s="286"/>
      <c r="AQ850" s="286"/>
      <c r="AR850" s="286"/>
      <c r="AS850" s="286"/>
      <c r="AT850" s="286"/>
      <c r="AU850" s="286"/>
      <c r="AV850" s="286"/>
      <c r="AW850" s="286"/>
      <c r="AX850" s="286"/>
      <c r="AY850" s="286"/>
      <c r="AZ850" s="286"/>
      <c r="BA850" s="286"/>
      <c r="BB850" s="286"/>
      <c r="BC850" s="286"/>
      <c r="BD850" s="286"/>
      <c r="BE850" s="286"/>
      <c r="BF850" s="286"/>
      <c r="BG850" s="286"/>
      <c r="BH850" s="286"/>
      <c r="BI850" s="286"/>
      <c r="BJ850" s="286"/>
      <c r="BK850" s="286"/>
      <c r="BL850" s="286"/>
      <c r="BM850" s="286"/>
      <c r="BN850" s="286"/>
      <c r="BO850" s="286"/>
      <c r="BP850" s="286"/>
      <c r="BQ850" s="286"/>
      <c r="BR850" s="286"/>
      <c r="BS850" s="286"/>
      <c r="BT850" s="286"/>
      <c r="BU850" s="286"/>
      <c r="BV850" s="286"/>
      <c r="BW850" s="286"/>
      <c r="BX850" s="286"/>
      <c r="BY850" s="286"/>
      <c r="BZ850" s="286"/>
      <c r="CA850" s="286"/>
      <c r="CB850" s="286"/>
      <c r="CC850" s="286"/>
      <c r="CD850" s="286"/>
      <c r="CE850" s="286"/>
      <c r="CF850" s="286"/>
      <c r="CG850" s="286"/>
      <c r="CH850" s="286"/>
      <c r="CI850" s="286"/>
      <c r="CJ850" s="286"/>
      <c r="CK850" s="286"/>
      <c r="CL850" s="286"/>
    </row>
    <row r="851" spans="2:90" x14ac:dyDescent="0.4">
      <c r="B851" s="13" t="str">
        <f>"Subscription Revenue - "&amp;B862</f>
        <v>Subscription Revenue - (Primary label)</v>
      </c>
      <c r="C851" s="31" t="s">
        <v>198</v>
      </c>
      <c r="D851" t="s">
        <v>750</v>
      </c>
      <c r="E851" s="8" t="str">
        <f>ROW()&amp;" "&amp;D851</f>
        <v>851 SUB-PR</v>
      </c>
      <c r="G851" s="31" t="s">
        <v>81</v>
      </c>
      <c r="H851" s="31"/>
      <c r="I851" s="73"/>
      <c r="J851" s="73"/>
      <c r="K851" s="31"/>
      <c r="L851" s="31"/>
      <c r="M851" s="31"/>
      <c r="N851" s="31"/>
      <c r="O851" s="31"/>
      <c r="P851" s="31"/>
      <c r="R851" s="67"/>
      <c r="S851" s="152"/>
      <c r="T851" s="152"/>
      <c r="U851" s="152"/>
      <c r="V851" s="152"/>
      <c r="W851" s="152"/>
      <c r="X851" s="152"/>
      <c r="Y851" s="152"/>
      <c r="Z851" s="152"/>
      <c r="AA851" s="152"/>
      <c r="AB851" s="152"/>
      <c r="AC851" s="152"/>
      <c r="AD851" s="152"/>
      <c r="AE851" s="152"/>
      <c r="AF851" s="152"/>
      <c r="AG851" s="152"/>
      <c r="AH851" s="152"/>
      <c r="AI851" s="152"/>
      <c r="AJ851" s="152"/>
      <c r="AK851" s="152"/>
      <c r="AL851" s="152"/>
      <c r="AM851" s="152"/>
      <c r="AN851" s="152"/>
      <c r="AO851" s="152"/>
      <c r="AP851" s="152"/>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52"/>
      <c r="BP851" s="152"/>
      <c r="BQ851" s="152"/>
      <c r="BR851" s="152"/>
      <c r="BS851" s="152"/>
      <c r="BT851" s="152"/>
      <c r="BU851" s="152"/>
      <c r="BV851" s="152"/>
      <c r="BW851" s="152"/>
      <c r="BX851" s="152"/>
      <c r="BY851" s="152"/>
      <c r="BZ851" s="152"/>
      <c r="CA851" s="152"/>
      <c r="CB851" s="152"/>
      <c r="CC851" s="152"/>
      <c r="CD851" s="152"/>
      <c r="CE851" s="152"/>
      <c r="CF851" s="152"/>
      <c r="CG851" s="152"/>
      <c r="CH851" s="152"/>
      <c r="CI851" s="152"/>
      <c r="CJ851" s="152"/>
      <c r="CK851" s="152"/>
      <c r="CL851" s="152"/>
    </row>
    <row r="852" spans="2:90" x14ac:dyDescent="0.4">
      <c r="B852" s="141" t="s">
        <v>414</v>
      </c>
      <c r="D852" t="s">
        <v>750</v>
      </c>
      <c r="E852" s="8" t="str">
        <f>ROW()&amp;" "&amp;D852</f>
        <v>852 SUB-PR</v>
      </c>
      <c r="G852" t="str">
        <f>E852</f>
        <v>852 SUB-PR</v>
      </c>
      <c r="H852" s="12"/>
      <c r="I852" s="60"/>
      <c r="J852" s="60"/>
      <c r="K852" s="18">
        <v>20</v>
      </c>
      <c r="L852" s="18">
        <v>20</v>
      </c>
      <c r="M852" s="18">
        <v>20</v>
      </c>
      <c r="N852" s="18">
        <v>20</v>
      </c>
      <c r="O852" s="18">
        <v>20</v>
      </c>
      <c r="P852" s="18">
        <v>20</v>
      </c>
      <c r="R852" s="19"/>
      <c r="S852" s="143" cm="1">
        <f t="array" ref="S852">INDEX($K:$P,ROW(),MATCH(S$3,$K$2:$P$2,0))</f>
        <v>20</v>
      </c>
      <c r="T852" s="143" cm="1">
        <f t="array" ref="T852">INDEX($K:$P,ROW(),MATCH(T$3,$K$2:$P$2,0))</f>
        <v>20</v>
      </c>
      <c r="U852" s="143" cm="1">
        <f t="array" ref="U852">INDEX($K:$P,ROW(),MATCH(U$3,$K$2:$P$2,0))</f>
        <v>20</v>
      </c>
      <c r="V852" s="143" cm="1">
        <f t="array" ref="V852">INDEX($K:$P,ROW(),MATCH(V$3,$K$2:$P$2,0))</f>
        <v>20</v>
      </c>
      <c r="W852" s="143" cm="1">
        <f t="array" ref="W852">INDEX($K:$P,ROW(),MATCH(W$3,$K$2:$P$2,0))</f>
        <v>20</v>
      </c>
      <c r="X852" s="143" cm="1">
        <f t="array" ref="X852">INDEX($K:$P,ROW(),MATCH(X$3,$K$2:$P$2,0))</f>
        <v>20</v>
      </c>
      <c r="Y852" s="143" cm="1">
        <f t="array" ref="Y852">INDEX($K:$P,ROW(),MATCH(Y$3,$K$2:$P$2,0))</f>
        <v>20</v>
      </c>
      <c r="Z852" s="143" cm="1">
        <f t="array" ref="Z852">INDEX($K:$P,ROW(),MATCH(Z$3,$K$2:$P$2,0))</f>
        <v>20</v>
      </c>
      <c r="AA852" s="143" cm="1">
        <f t="array" ref="AA852">INDEX($K:$P,ROW(),MATCH(AA$3,$K$2:$P$2,0))</f>
        <v>20</v>
      </c>
      <c r="AB852" s="143" cm="1">
        <f t="array" ref="AB852">INDEX($K:$P,ROW(),MATCH(AB$3,$K$2:$P$2,0))</f>
        <v>20</v>
      </c>
      <c r="AC852" s="143" cm="1">
        <f t="array" ref="AC852">INDEX($K:$P,ROW(),MATCH(AC$3,$K$2:$P$2,0))</f>
        <v>20</v>
      </c>
      <c r="AD852" s="143" cm="1">
        <f t="array" ref="AD852">INDEX($K:$P,ROW(),MATCH(AD$3,$K$2:$P$2,0))</f>
        <v>20</v>
      </c>
      <c r="AE852" s="143" cm="1">
        <f t="array" ref="AE852">INDEX($K:$P,ROW(),MATCH(AE$3,$K$2:$P$2,0))</f>
        <v>20</v>
      </c>
      <c r="AF852" s="143" cm="1">
        <f t="array" ref="AF852">INDEX($K:$P,ROW(),MATCH(AF$3,$K$2:$P$2,0))</f>
        <v>20</v>
      </c>
      <c r="AG852" s="143" cm="1">
        <f t="array" ref="AG852">INDEX($K:$P,ROW(),MATCH(AG$3,$K$2:$P$2,0))</f>
        <v>20</v>
      </c>
      <c r="AH852" s="143" cm="1">
        <f t="array" ref="AH852">INDEX($K:$P,ROW(),MATCH(AH$3,$K$2:$P$2,0))</f>
        <v>20</v>
      </c>
      <c r="AI852" s="143" cm="1">
        <f t="array" ref="AI852">INDEX($K:$P,ROW(),MATCH(AI$3,$K$2:$P$2,0))</f>
        <v>20</v>
      </c>
      <c r="AJ852" s="143" cm="1">
        <f t="array" ref="AJ852">INDEX($K:$P,ROW(),MATCH(AJ$3,$K$2:$P$2,0))</f>
        <v>20</v>
      </c>
      <c r="AK852" s="143" cm="1">
        <f t="array" ref="AK852">INDEX($K:$P,ROW(),MATCH(AK$3,$K$2:$P$2,0))</f>
        <v>20</v>
      </c>
      <c r="AL852" s="143" cm="1">
        <f t="array" ref="AL852">INDEX($K:$P,ROW(),MATCH(AL$3,$K$2:$P$2,0))</f>
        <v>20</v>
      </c>
      <c r="AM852" s="143" cm="1">
        <f t="array" ref="AM852">INDEX($K:$P,ROW(),MATCH(AM$3,$K$2:$P$2,0))</f>
        <v>20</v>
      </c>
      <c r="AN852" s="143" cm="1">
        <f t="array" ref="AN852">INDEX($K:$P,ROW(),MATCH(AN$3,$K$2:$P$2,0))</f>
        <v>20</v>
      </c>
      <c r="AO852" s="143" cm="1">
        <f t="array" ref="AO852">INDEX($K:$P,ROW(),MATCH(AO$3,$K$2:$P$2,0))</f>
        <v>20</v>
      </c>
      <c r="AP852" s="143" cm="1">
        <f t="array" ref="AP852">INDEX($K:$P,ROW(),MATCH(AP$3,$K$2:$P$2,0))</f>
        <v>20</v>
      </c>
      <c r="AQ852" s="143" cm="1">
        <f t="array" ref="AQ852">INDEX($K:$P,ROW(),MATCH(AQ$3,$K$2:$P$2,0))</f>
        <v>20</v>
      </c>
      <c r="AR852" s="143" cm="1">
        <f t="array" ref="AR852">INDEX($K:$P,ROW(),MATCH(AR$3,$K$2:$P$2,0))</f>
        <v>20</v>
      </c>
      <c r="AS852" s="143" cm="1">
        <f t="array" ref="AS852">INDEX($K:$P,ROW(),MATCH(AS$3,$K$2:$P$2,0))</f>
        <v>20</v>
      </c>
      <c r="AT852" s="143" cm="1">
        <f t="array" ref="AT852">INDEX($K:$P,ROW(),MATCH(AT$3,$K$2:$P$2,0))</f>
        <v>20</v>
      </c>
      <c r="AU852" s="143" cm="1">
        <f t="array" ref="AU852">INDEX($K:$P,ROW(),MATCH(AU$3,$K$2:$P$2,0))</f>
        <v>20</v>
      </c>
      <c r="AV852" s="143" cm="1">
        <f t="array" ref="AV852">INDEX($K:$P,ROW(),MATCH(AV$3,$K$2:$P$2,0))</f>
        <v>20</v>
      </c>
      <c r="AW852" s="143" cm="1">
        <f t="array" ref="AW852">INDEX($K:$P,ROW(),MATCH(AW$3,$K$2:$P$2,0))</f>
        <v>20</v>
      </c>
      <c r="AX852" s="143" cm="1">
        <f t="array" ref="AX852">INDEX($K:$P,ROW(),MATCH(AX$3,$K$2:$P$2,0))</f>
        <v>20</v>
      </c>
      <c r="AY852" s="143" cm="1">
        <f t="array" ref="AY852">INDEX($K:$P,ROW(),MATCH(AY$3,$K$2:$P$2,0))</f>
        <v>20</v>
      </c>
      <c r="AZ852" s="143" cm="1">
        <f t="array" ref="AZ852">INDEX($K:$P,ROW(),MATCH(AZ$3,$K$2:$P$2,0))</f>
        <v>20</v>
      </c>
      <c r="BA852" s="143" cm="1">
        <f t="array" ref="BA852">INDEX($K:$P,ROW(),MATCH(BA$3,$K$2:$P$2,0))</f>
        <v>20</v>
      </c>
      <c r="BB852" s="143" cm="1">
        <f t="array" ref="BB852">INDEX($K:$P,ROW(),MATCH(BB$3,$K$2:$P$2,0))</f>
        <v>20</v>
      </c>
      <c r="BC852" s="143" cm="1">
        <f t="array" ref="BC852">INDEX($K:$P,ROW(),MATCH(BC$3,$K$2:$P$2,0))</f>
        <v>20</v>
      </c>
      <c r="BD852" s="143" cm="1">
        <f t="array" ref="BD852">INDEX($K:$P,ROW(),MATCH(BD$3,$K$2:$P$2,0))</f>
        <v>20</v>
      </c>
      <c r="BE852" s="143" cm="1">
        <f t="array" ref="BE852">INDEX($K:$P,ROW(),MATCH(BE$3,$K$2:$P$2,0))</f>
        <v>20</v>
      </c>
      <c r="BF852" s="143" cm="1">
        <f t="array" ref="BF852">INDEX($K:$P,ROW(),MATCH(BF$3,$K$2:$P$2,0))</f>
        <v>20</v>
      </c>
      <c r="BG852" s="143" cm="1">
        <f t="array" ref="BG852">INDEX($K:$P,ROW(),MATCH(BG$3,$K$2:$P$2,0))</f>
        <v>20</v>
      </c>
      <c r="BH852" s="143" cm="1">
        <f t="array" ref="BH852">INDEX($K:$P,ROW(),MATCH(BH$3,$K$2:$P$2,0))</f>
        <v>20</v>
      </c>
      <c r="BI852" s="143" cm="1">
        <f t="array" ref="BI852">INDEX($K:$P,ROW(),MATCH(BI$3,$K$2:$P$2,0))</f>
        <v>20</v>
      </c>
      <c r="BJ852" s="143" cm="1">
        <f t="array" ref="BJ852">INDEX($K:$P,ROW(),MATCH(BJ$3,$K$2:$P$2,0))</f>
        <v>20</v>
      </c>
      <c r="BK852" s="143" cm="1">
        <f t="array" ref="BK852">INDEX($K:$P,ROW(),MATCH(BK$3,$K$2:$P$2,0))</f>
        <v>20</v>
      </c>
      <c r="BL852" s="143" cm="1">
        <f t="array" ref="BL852">INDEX($K:$P,ROW(),MATCH(BL$3,$K$2:$P$2,0))</f>
        <v>20</v>
      </c>
      <c r="BM852" s="143" cm="1">
        <f t="array" ref="BM852">INDEX($K:$P,ROW(),MATCH(BM$3,$K$2:$P$2,0))</f>
        <v>20</v>
      </c>
      <c r="BN852" s="143" cm="1">
        <f t="array" ref="BN852">INDEX($K:$P,ROW(),MATCH(BN$3,$K$2:$P$2,0))</f>
        <v>20</v>
      </c>
      <c r="BO852" s="143" cm="1">
        <f t="array" ref="BO852">INDEX($K:$P,ROW(),MATCH(BO$3,$K$2:$P$2,0))</f>
        <v>20</v>
      </c>
      <c r="BP852" s="143" cm="1">
        <f t="array" ref="BP852">INDEX($K:$P,ROW(),MATCH(BP$3,$K$2:$P$2,0))</f>
        <v>20</v>
      </c>
      <c r="BQ852" s="143" cm="1">
        <f t="array" ref="BQ852">INDEX($K:$P,ROW(),MATCH(BQ$3,$K$2:$P$2,0))</f>
        <v>20</v>
      </c>
      <c r="BR852" s="143" cm="1">
        <f t="array" ref="BR852">INDEX($K:$P,ROW(),MATCH(BR$3,$K$2:$P$2,0))</f>
        <v>20</v>
      </c>
      <c r="BS852" s="143" cm="1">
        <f t="array" ref="BS852">INDEX($K:$P,ROW(),MATCH(BS$3,$K$2:$P$2,0))</f>
        <v>20</v>
      </c>
      <c r="BT852" s="143" cm="1">
        <f t="array" ref="BT852">INDEX($K:$P,ROW(),MATCH(BT$3,$K$2:$P$2,0))</f>
        <v>20</v>
      </c>
      <c r="BU852" s="143" cm="1">
        <f t="array" ref="BU852">INDEX($K:$P,ROW(),MATCH(BU$3,$K$2:$P$2,0))</f>
        <v>20</v>
      </c>
      <c r="BV852" s="143" cm="1">
        <f t="array" ref="BV852">INDEX($K:$P,ROW(),MATCH(BV$3,$K$2:$P$2,0))</f>
        <v>20</v>
      </c>
      <c r="BW852" s="143" cm="1">
        <f t="array" ref="BW852">INDEX($K:$P,ROW(),MATCH(BW$3,$K$2:$P$2,0))</f>
        <v>20</v>
      </c>
      <c r="BX852" s="143" cm="1">
        <f t="array" ref="BX852">INDEX($K:$P,ROW(),MATCH(BX$3,$K$2:$P$2,0))</f>
        <v>20</v>
      </c>
      <c r="BY852" s="143" cm="1">
        <f t="array" ref="BY852">INDEX($K:$P,ROW(),MATCH(BY$3,$K$2:$P$2,0))</f>
        <v>20</v>
      </c>
      <c r="BZ852" s="143" cm="1">
        <f t="array" ref="BZ852">INDEX($K:$P,ROW(),MATCH(BZ$3,$K$2:$P$2,0))</f>
        <v>20</v>
      </c>
      <c r="CA852" s="143" cm="1">
        <f t="array" ref="CA852">INDEX($K:$P,ROW(),MATCH(CA$3,$K$2:$P$2,0))</f>
        <v>20</v>
      </c>
      <c r="CB852" s="143" cm="1">
        <f t="array" ref="CB852">INDEX($K:$P,ROW(),MATCH(CB$3,$K$2:$P$2,0))</f>
        <v>20</v>
      </c>
      <c r="CC852" s="143" cm="1">
        <f t="array" ref="CC852">INDEX($K:$P,ROW(),MATCH(CC$3,$K$2:$P$2,0))</f>
        <v>20</v>
      </c>
      <c r="CD852" s="143" cm="1">
        <f t="array" ref="CD852">INDEX($K:$P,ROW(),MATCH(CD$3,$K$2:$P$2,0))</f>
        <v>20</v>
      </c>
      <c r="CE852" s="143" cm="1">
        <f t="array" ref="CE852">INDEX($K:$P,ROW(),MATCH(CE$3,$K$2:$P$2,0))</f>
        <v>20</v>
      </c>
      <c r="CF852" s="143" cm="1">
        <f t="array" ref="CF852">INDEX($K:$P,ROW(),MATCH(CF$3,$K$2:$P$2,0))</f>
        <v>20</v>
      </c>
      <c r="CG852" s="143" cm="1">
        <f t="array" ref="CG852">INDEX($K:$P,ROW(),MATCH(CG$3,$K$2:$P$2,0))</f>
        <v>20</v>
      </c>
      <c r="CH852" s="143" cm="1">
        <f t="array" ref="CH852">INDEX($K:$P,ROW(),MATCH(CH$3,$K$2:$P$2,0))</f>
        <v>20</v>
      </c>
      <c r="CI852" s="143" cm="1">
        <f t="array" ref="CI852">INDEX($K:$P,ROW(),MATCH(CI$3,$K$2:$P$2,0))</f>
        <v>20</v>
      </c>
      <c r="CJ852" s="143" cm="1">
        <f t="array" ref="CJ852">INDEX($K:$P,ROW(),MATCH(CJ$3,$K$2:$P$2,0))</f>
        <v>20</v>
      </c>
      <c r="CK852" s="143" cm="1">
        <f t="array" ref="CK852">INDEX($K:$P,ROW(),MATCH(CK$3,$K$2:$P$2,0))</f>
        <v>20</v>
      </c>
      <c r="CL852" s="143" cm="1">
        <f t="array" ref="CL852">INDEX($K:$P,ROW(),MATCH(CL$3,$K$2:$P$2,0))</f>
        <v>20</v>
      </c>
    </row>
    <row r="853" spans="2:90" x14ac:dyDescent="0.4">
      <c r="B853"/>
      <c r="D853" t="s">
        <v>750</v>
      </c>
      <c r="E853" s="8" t="str">
        <f t="shared" ref="E853" si="810">ROW()&amp;" "&amp;D853</f>
        <v>853 SUB-PR</v>
      </c>
      <c r="I853"/>
      <c r="J853"/>
      <c r="R853" s="15"/>
      <c r="S853" s="76"/>
      <c r="T853" s="76"/>
      <c r="U853" s="76"/>
      <c r="V853" s="76"/>
      <c r="W853" s="76"/>
      <c r="X853" s="76"/>
      <c r="Y853" s="76"/>
      <c r="Z853" s="76"/>
      <c r="AA853" s="76"/>
      <c r="AB853" s="76"/>
      <c r="AC853" s="76"/>
      <c r="AD853" s="76"/>
      <c r="AE853" s="76"/>
      <c r="AF853" s="76"/>
      <c r="AG853" s="76"/>
      <c r="AH853" s="76"/>
      <c r="AI853" s="76"/>
      <c r="AJ853" s="76"/>
      <c r="AK853" s="76"/>
      <c r="AL853" s="76"/>
      <c r="AM853" s="76"/>
      <c r="AN853" s="76"/>
      <c r="AO853" s="76"/>
      <c r="AP853" s="76"/>
      <c r="AQ853" s="76"/>
      <c r="AR853" s="76"/>
      <c r="AS853" s="76"/>
      <c r="AT853" s="76"/>
      <c r="AU853" s="76"/>
      <c r="AV853" s="76"/>
      <c r="AW853" s="76"/>
      <c r="AX853" s="76"/>
      <c r="AY853" s="76"/>
      <c r="AZ853" s="76"/>
      <c r="BA853" s="76"/>
      <c r="BB853" s="76"/>
      <c r="BC853" s="76"/>
      <c r="BD853" s="76"/>
      <c r="BE853" s="76"/>
      <c r="BF853" s="76"/>
      <c r="BG853" s="76"/>
      <c r="BH853" s="76"/>
      <c r="BI853" s="76"/>
      <c r="BJ853" s="76"/>
      <c r="BK853" s="76"/>
      <c r="BL853" s="76"/>
      <c r="BM853" s="76"/>
      <c r="BN853" s="76"/>
      <c r="BO853" s="76"/>
      <c r="BP853" s="76"/>
      <c r="BQ853" s="76"/>
      <c r="BR853" s="76"/>
      <c r="BS853" s="76"/>
      <c r="BT853" s="76"/>
      <c r="BU853" s="76"/>
      <c r="BV853" s="76"/>
      <c r="BW853" s="76"/>
      <c r="BX853" s="76"/>
      <c r="BY853" s="76"/>
      <c r="BZ853" s="76"/>
      <c r="CA853" s="76"/>
      <c r="CB853" s="76"/>
      <c r="CC853" s="76"/>
      <c r="CD853" s="76"/>
      <c r="CE853" s="76"/>
      <c r="CF853" s="76"/>
      <c r="CG853" s="76"/>
      <c r="CH853" s="76"/>
      <c r="CI853" s="76"/>
      <c r="CJ853" s="76"/>
      <c r="CK853" s="76"/>
      <c r="CL853" s="76"/>
    </row>
    <row r="854" spans="2:90" x14ac:dyDescent="0.4">
      <c r="B854" s="95" t="str">
        <f>B859&amp;":"</f>
        <v># of subscribers:</v>
      </c>
      <c r="C854" s="6"/>
      <c r="D854" t="s">
        <v>750</v>
      </c>
      <c r="E854" s="8" t="str">
        <f t="shared" si="809"/>
        <v>854 SUB-PR</v>
      </c>
      <c r="G854" s="6"/>
      <c r="H854" s="12"/>
      <c r="I854" s="60"/>
      <c r="J854" s="60"/>
      <c r="S854" s="72"/>
      <c r="T854" s="72"/>
      <c r="U854" s="72"/>
      <c r="V854" s="72"/>
      <c r="W854" s="72"/>
      <c r="X854" s="72"/>
      <c r="Y854" s="72"/>
      <c r="Z854" s="72"/>
      <c r="AA854" s="72"/>
      <c r="AB854" s="72"/>
      <c r="AC854" s="72"/>
      <c r="AD854" s="72"/>
      <c r="AE854" s="72"/>
      <c r="AF854" s="72"/>
      <c r="AG854" s="72"/>
      <c r="AH854" s="72"/>
      <c r="AI854" s="72"/>
      <c r="AJ854" s="72"/>
      <c r="AK854" s="72"/>
      <c r="AL854" s="72"/>
      <c r="AM854" s="72"/>
      <c r="AN854" s="72"/>
      <c r="AO854" s="72"/>
      <c r="AP854" s="72"/>
      <c r="AQ854" s="72"/>
      <c r="AR854" s="72"/>
      <c r="AS854" s="72"/>
      <c r="AT854" s="72"/>
      <c r="AU854" s="72"/>
      <c r="AV854" s="72"/>
      <c r="AW854" s="72"/>
      <c r="AX854" s="72"/>
      <c r="AY854" s="72"/>
      <c r="AZ854" s="72"/>
      <c r="BA854" s="72"/>
      <c r="BB854" s="72"/>
      <c r="BC854" s="72"/>
      <c r="BD854" s="72"/>
      <c r="BE854" s="72"/>
      <c r="BF854" s="72"/>
      <c r="BG854" s="72"/>
      <c r="BH854" s="72"/>
      <c r="BI854" s="72"/>
      <c r="BJ854" s="72"/>
      <c r="BK854" s="72"/>
      <c r="BL854" s="72"/>
      <c r="BM854" s="72"/>
      <c r="BN854" s="72"/>
      <c r="BO854" s="72"/>
      <c r="BP854" s="72"/>
      <c r="BQ854" s="72"/>
      <c r="BR854" s="72"/>
      <c r="BS854" s="72"/>
      <c r="BT854" s="72"/>
      <c r="BU854" s="72"/>
      <c r="BV854" s="72"/>
      <c r="BW854" s="72"/>
      <c r="BX854" s="72"/>
      <c r="BY854" s="72"/>
      <c r="BZ854" s="72"/>
      <c r="CA854" s="72"/>
      <c r="CB854" s="72"/>
      <c r="CC854" s="72"/>
      <c r="CD854" s="72"/>
      <c r="CE854" s="72"/>
      <c r="CF854" s="72"/>
      <c r="CG854" s="72"/>
      <c r="CH854" s="72"/>
      <c r="CI854" s="72"/>
      <c r="CJ854" s="72"/>
      <c r="CK854" s="72"/>
      <c r="CL854" s="72"/>
    </row>
    <row r="855" spans="2:90" x14ac:dyDescent="0.4">
      <c r="B855" s="154" t="s">
        <v>71</v>
      </c>
      <c r="C855" s="6"/>
      <c r="D855" t="s">
        <v>750</v>
      </c>
      <c r="E855" s="8" t="str">
        <f t="shared" si="809"/>
        <v>855 SUB-PR</v>
      </c>
      <c r="G855" s="6"/>
      <c r="K855" s="15">
        <f>SUMIF($4:$4,K$2-1,855:855)</f>
        <v>0</v>
      </c>
      <c r="L855" s="15">
        <f ca="1">K859</f>
        <v>500</v>
      </c>
      <c r="M855" s="15">
        <f ca="1">L859</f>
        <v>500</v>
      </c>
      <c r="N855" s="15">
        <f ca="1">M859</f>
        <v>500</v>
      </c>
      <c r="O855" s="15">
        <f ca="1">N859</f>
        <v>500</v>
      </c>
      <c r="P855" s="15">
        <f ca="1">O859</f>
        <v>500</v>
      </c>
      <c r="R855" s="15"/>
      <c r="S855" s="76">
        <f t="shared" ref="S855:AY855" si="811">R859</f>
        <v>0</v>
      </c>
      <c r="T855" s="76">
        <f t="shared" ca="1" si="811"/>
        <v>500</v>
      </c>
      <c r="U855" s="76">
        <f t="shared" ca="1" si="811"/>
        <v>500</v>
      </c>
      <c r="V855" s="76">
        <f t="shared" ca="1" si="811"/>
        <v>500</v>
      </c>
      <c r="W855" s="76">
        <f t="shared" ca="1" si="811"/>
        <v>500</v>
      </c>
      <c r="X855" s="76">
        <f t="shared" ca="1" si="811"/>
        <v>500</v>
      </c>
      <c r="Y855" s="76">
        <f t="shared" ca="1" si="811"/>
        <v>500</v>
      </c>
      <c r="Z855" s="76">
        <f t="shared" ca="1" si="811"/>
        <v>500</v>
      </c>
      <c r="AA855" s="76">
        <f t="shared" ca="1" si="811"/>
        <v>500</v>
      </c>
      <c r="AB855" s="76">
        <f t="shared" ca="1" si="811"/>
        <v>500</v>
      </c>
      <c r="AC855" s="76">
        <f t="shared" ca="1" si="811"/>
        <v>500</v>
      </c>
      <c r="AD855" s="76">
        <f t="shared" ca="1" si="811"/>
        <v>500</v>
      </c>
      <c r="AE855" s="76">
        <f t="shared" ca="1" si="811"/>
        <v>500</v>
      </c>
      <c r="AF855" s="76">
        <f t="shared" ca="1" si="811"/>
        <v>500</v>
      </c>
      <c r="AG855" s="76">
        <f t="shared" ca="1" si="811"/>
        <v>500</v>
      </c>
      <c r="AH855" s="76">
        <f t="shared" ca="1" si="811"/>
        <v>500</v>
      </c>
      <c r="AI855" s="76">
        <f t="shared" ca="1" si="811"/>
        <v>500</v>
      </c>
      <c r="AJ855" s="76">
        <f t="shared" ca="1" si="811"/>
        <v>500</v>
      </c>
      <c r="AK855" s="76">
        <f t="shared" ca="1" si="811"/>
        <v>500</v>
      </c>
      <c r="AL855" s="76">
        <f t="shared" ca="1" si="811"/>
        <v>500</v>
      </c>
      <c r="AM855" s="76">
        <f t="shared" ca="1" si="811"/>
        <v>500</v>
      </c>
      <c r="AN855" s="76">
        <f t="shared" ca="1" si="811"/>
        <v>500</v>
      </c>
      <c r="AO855" s="76">
        <f t="shared" ca="1" si="811"/>
        <v>500</v>
      </c>
      <c r="AP855" s="76">
        <f t="shared" ca="1" si="811"/>
        <v>500</v>
      </c>
      <c r="AQ855" s="76">
        <f t="shared" ca="1" si="811"/>
        <v>500</v>
      </c>
      <c r="AR855" s="76">
        <f t="shared" ca="1" si="811"/>
        <v>500</v>
      </c>
      <c r="AS855" s="76">
        <f t="shared" ca="1" si="811"/>
        <v>500</v>
      </c>
      <c r="AT855" s="76">
        <f t="shared" ca="1" si="811"/>
        <v>500</v>
      </c>
      <c r="AU855" s="76">
        <f t="shared" ca="1" si="811"/>
        <v>500</v>
      </c>
      <c r="AV855" s="76">
        <f t="shared" ca="1" si="811"/>
        <v>500</v>
      </c>
      <c r="AW855" s="76">
        <f t="shared" ca="1" si="811"/>
        <v>500</v>
      </c>
      <c r="AX855" s="76">
        <f t="shared" ca="1" si="811"/>
        <v>500</v>
      </c>
      <c r="AY855" s="76">
        <f t="shared" ca="1" si="811"/>
        <v>500</v>
      </c>
      <c r="AZ855" s="76">
        <f t="shared" ref="AZ855:CE855" ca="1" si="812">AY859</f>
        <v>500</v>
      </c>
      <c r="BA855" s="76">
        <f t="shared" ca="1" si="812"/>
        <v>500</v>
      </c>
      <c r="BB855" s="76">
        <f t="shared" ca="1" si="812"/>
        <v>500</v>
      </c>
      <c r="BC855" s="76">
        <f t="shared" ca="1" si="812"/>
        <v>500</v>
      </c>
      <c r="BD855" s="76">
        <f t="shared" ca="1" si="812"/>
        <v>500</v>
      </c>
      <c r="BE855" s="76">
        <f t="shared" ca="1" si="812"/>
        <v>500</v>
      </c>
      <c r="BF855" s="76">
        <f t="shared" ca="1" si="812"/>
        <v>500</v>
      </c>
      <c r="BG855" s="76">
        <f t="shared" ca="1" si="812"/>
        <v>500</v>
      </c>
      <c r="BH855" s="76">
        <f t="shared" ca="1" si="812"/>
        <v>500</v>
      </c>
      <c r="BI855" s="76">
        <f t="shared" ca="1" si="812"/>
        <v>500</v>
      </c>
      <c r="BJ855" s="76">
        <f t="shared" ca="1" si="812"/>
        <v>500</v>
      </c>
      <c r="BK855" s="76">
        <f t="shared" ca="1" si="812"/>
        <v>500</v>
      </c>
      <c r="BL855" s="76">
        <f t="shared" ca="1" si="812"/>
        <v>500</v>
      </c>
      <c r="BM855" s="76">
        <f t="shared" ca="1" si="812"/>
        <v>500</v>
      </c>
      <c r="BN855" s="76">
        <f t="shared" ca="1" si="812"/>
        <v>500</v>
      </c>
      <c r="BO855" s="76">
        <f t="shared" ca="1" si="812"/>
        <v>500</v>
      </c>
      <c r="BP855" s="76">
        <f t="shared" ca="1" si="812"/>
        <v>500</v>
      </c>
      <c r="BQ855" s="76">
        <f t="shared" ca="1" si="812"/>
        <v>500</v>
      </c>
      <c r="BR855" s="76">
        <f t="shared" ca="1" si="812"/>
        <v>500</v>
      </c>
      <c r="BS855" s="76">
        <f t="shared" ca="1" si="812"/>
        <v>500</v>
      </c>
      <c r="BT855" s="76">
        <f t="shared" ca="1" si="812"/>
        <v>500</v>
      </c>
      <c r="BU855" s="76">
        <f t="shared" ca="1" si="812"/>
        <v>500</v>
      </c>
      <c r="BV855" s="76">
        <f t="shared" ca="1" si="812"/>
        <v>500</v>
      </c>
      <c r="BW855" s="76">
        <f t="shared" ca="1" si="812"/>
        <v>500</v>
      </c>
      <c r="BX855" s="76">
        <f t="shared" ca="1" si="812"/>
        <v>500</v>
      </c>
      <c r="BY855" s="76">
        <f t="shared" ca="1" si="812"/>
        <v>500</v>
      </c>
      <c r="BZ855" s="76">
        <f t="shared" ca="1" si="812"/>
        <v>500</v>
      </c>
      <c r="CA855" s="76">
        <f t="shared" ca="1" si="812"/>
        <v>500</v>
      </c>
      <c r="CB855" s="76">
        <f t="shared" ca="1" si="812"/>
        <v>500</v>
      </c>
      <c r="CC855" s="76">
        <f t="shared" ca="1" si="812"/>
        <v>500</v>
      </c>
      <c r="CD855" s="76">
        <f t="shared" ca="1" si="812"/>
        <v>500</v>
      </c>
      <c r="CE855" s="76">
        <f t="shared" ca="1" si="812"/>
        <v>500</v>
      </c>
      <c r="CF855" s="76">
        <f t="shared" ref="CF855:CL855" ca="1" si="813">CE859</f>
        <v>500</v>
      </c>
      <c r="CG855" s="76">
        <f t="shared" ca="1" si="813"/>
        <v>500</v>
      </c>
      <c r="CH855" s="76">
        <f t="shared" ca="1" si="813"/>
        <v>500</v>
      </c>
      <c r="CI855" s="76">
        <f t="shared" ca="1" si="813"/>
        <v>500</v>
      </c>
      <c r="CJ855" s="76">
        <f t="shared" ca="1" si="813"/>
        <v>500</v>
      </c>
      <c r="CK855" s="76">
        <f t="shared" ca="1" si="813"/>
        <v>500</v>
      </c>
      <c r="CL855" s="76">
        <f t="shared" ca="1" si="813"/>
        <v>500</v>
      </c>
    </row>
    <row r="856" spans="2:90" x14ac:dyDescent="0.4">
      <c r="B856" s="154" t="s">
        <v>72</v>
      </c>
      <c r="C856" s="6"/>
      <c r="D856" t="s">
        <v>750</v>
      </c>
      <c r="E856" s="8" t="str">
        <f t="shared" si="809"/>
        <v>856 SUB-PR</v>
      </c>
      <c r="G856" s="6"/>
      <c r="K856" s="34">
        <f t="shared" ref="K856:P856" ca="1" si="814">SUMIF($3:$3,K$2,856:856)</f>
        <v>815.78947368420995</v>
      </c>
      <c r="L856" s="34">
        <f t="shared" ca="1" si="814"/>
        <v>315.78947368420995</v>
      </c>
      <c r="M856" s="34">
        <f t="shared" ca="1" si="814"/>
        <v>315.78947368420995</v>
      </c>
      <c r="N856" s="34">
        <f t="shared" ca="1" si="814"/>
        <v>315.78947368420995</v>
      </c>
      <c r="O856" s="34">
        <f t="shared" ca="1" si="814"/>
        <v>315.78947368420995</v>
      </c>
      <c r="P856" s="34">
        <f t="shared" ca="1" si="814"/>
        <v>315.78947368420995</v>
      </c>
      <c r="R856" s="15"/>
      <c r="S856" s="76">
        <f t="shared" ref="S856" ca="1" si="815">S859-S858-S855</f>
        <v>526.31578947368416</v>
      </c>
      <c r="T856" s="76">
        <f t="shared" ref="T856:AX856" ca="1" si="816">T859-T858-T855</f>
        <v>26.315789473684163</v>
      </c>
      <c r="U856" s="76">
        <f t="shared" ca="1" si="816"/>
        <v>26.315789473684163</v>
      </c>
      <c r="V856" s="76">
        <f t="shared" ca="1" si="816"/>
        <v>26.315789473684163</v>
      </c>
      <c r="W856" s="76">
        <f t="shared" ca="1" si="816"/>
        <v>26.315789473684163</v>
      </c>
      <c r="X856" s="76">
        <f t="shared" ca="1" si="816"/>
        <v>26.315789473684163</v>
      </c>
      <c r="Y856" s="76">
        <f t="shared" ca="1" si="816"/>
        <v>26.315789473684163</v>
      </c>
      <c r="Z856" s="76">
        <f t="shared" ca="1" si="816"/>
        <v>26.315789473684163</v>
      </c>
      <c r="AA856" s="76">
        <f t="shared" ca="1" si="816"/>
        <v>26.315789473684163</v>
      </c>
      <c r="AB856" s="76">
        <f t="shared" ca="1" si="816"/>
        <v>26.315789473684163</v>
      </c>
      <c r="AC856" s="76">
        <f t="shared" ca="1" si="816"/>
        <v>26.315789473684163</v>
      </c>
      <c r="AD856" s="76">
        <f t="shared" ca="1" si="816"/>
        <v>26.315789473684163</v>
      </c>
      <c r="AE856" s="76">
        <f t="shared" ca="1" si="816"/>
        <v>26.315789473684163</v>
      </c>
      <c r="AF856" s="76">
        <f t="shared" ca="1" si="816"/>
        <v>26.315789473684163</v>
      </c>
      <c r="AG856" s="76">
        <f t="shared" ca="1" si="816"/>
        <v>26.315789473684163</v>
      </c>
      <c r="AH856" s="76">
        <f t="shared" ca="1" si="816"/>
        <v>26.315789473684163</v>
      </c>
      <c r="AI856" s="76">
        <f t="shared" ca="1" si="816"/>
        <v>26.315789473684163</v>
      </c>
      <c r="AJ856" s="76">
        <f t="shared" ca="1" si="816"/>
        <v>26.315789473684163</v>
      </c>
      <c r="AK856" s="76">
        <f t="shared" ca="1" si="816"/>
        <v>26.315789473684163</v>
      </c>
      <c r="AL856" s="76">
        <f t="shared" ca="1" si="816"/>
        <v>26.315789473684163</v>
      </c>
      <c r="AM856" s="76">
        <f t="shared" ca="1" si="816"/>
        <v>26.315789473684163</v>
      </c>
      <c r="AN856" s="76">
        <f t="shared" ca="1" si="816"/>
        <v>26.315789473684163</v>
      </c>
      <c r="AO856" s="76">
        <f t="shared" ca="1" si="816"/>
        <v>26.315789473684163</v>
      </c>
      <c r="AP856" s="76">
        <f t="shared" ca="1" si="816"/>
        <v>26.315789473684163</v>
      </c>
      <c r="AQ856" s="76">
        <f t="shared" ca="1" si="816"/>
        <v>26.315789473684163</v>
      </c>
      <c r="AR856" s="76">
        <f t="shared" ca="1" si="816"/>
        <v>26.315789473684163</v>
      </c>
      <c r="AS856" s="76">
        <f t="shared" ca="1" si="816"/>
        <v>26.315789473684163</v>
      </c>
      <c r="AT856" s="76">
        <f t="shared" ca="1" si="816"/>
        <v>26.315789473684163</v>
      </c>
      <c r="AU856" s="76">
        <f t="shared" ca="1" si="816"/>
        <v>26.315789473684163</v>
      </c>
      <c r="AV856" s="76">
        <f t="shared" ca="1" si="816"/>
        <v>26.315789473684163</v>
      </c>
      <c r="AW856" s="76">
        <f t="shared" ca="1" si="816"/>
        <v>26.315789473684163</v>
      </c>
      <c r="AX856" s="76">
        <f t="shared" ca="1" si="816"/>
        <v>26.315789473684163</v>
      </c>
      <c r="AY856" s="76">
        <f t="shared" ref="AY856:CD856" ca="1" si="817">AY859-AY858-AY855</f>
        <v>26.315789473684163</v>
      </c>
      <c r="AZ856" s="76">
        <f t="shared" ca="1" si="817"/>
        <v>26.315789473684163</v>
      </c>
      <c r="BA856" s="76">
        <f t="shared" ca="1" si="817"/>
        <v>26.315789473684163</v>
      </c>
      <c r="BB856" s="76">
        <f t="shared" ca="1" si="817"/>
        <v>26.315789473684163</v>
      </c>
      <c r="BC856" s="76">
        <f t="shared" ca="1" si="817"/>
        <v>26.315789473684163</v>
      </c>
      <c r="BD856" s="76">
        <f t="shared" ca="1" si="817"/>
        <v>26.315789473684163</v>
      </c>
      <c r="BE856" s="76">
        <f t="shared" ca="1" si="817"/>
        <v>26.315789473684163</v>
      </c>
      <c r="BF856" s="76">
        <f t="shared" ca="1" si="817"/>
        <v>26.315789473684163</v>
      </c>
      <c r="BG856" s="76">
        <f t="shared" ca="1" si="817"/>
        <v>26.315789473684163</v>
      </c>
      <c r="BH856" s="76">
        <f t="shared" ca="1" si="817"/>
        <v>26.315789473684163</v>
      </c>
      <c r="BI856" s="76">
        <f t="shared" ca="1" si="817"/>
        <v>26.315789473684163</v>
      </c>
      <c r="BJ856" s="76">
        <f t="shared" ca="1" si="817"/>
        <v>26.315789473684163</v>
      </c>
      <c r="BK856" s="76">
        <f t="shared" ca="1" si="817"/>
        <v>26.315789473684163</v>
      </c>
      <c r="BL856" s="76">
        <f t="shared" ca="1" si="817"/>
        <v>26.315789473684163</v>
      </c>
      <c r="BM856" s="76">
        <f t="shared" ca="1" si="817"/>
        <v>26.315789473684163</v>
      </c>
      <c r="BN856" s="76">
        <f t="shared" ca="1" si="817"/>
        <v>26.315789473684163</v>
      </c>
      <c r="BO856" s="76">
        <f t="shared" ca="1" si="817"/>
        <v>26.315789473684163</v>
      </c>
      <c r="BP856" s="76">
        <f t="shared" ca="1" si="817"/>
        <v>26.315789473684163</v>
      </c>
      <c r="BQ856" s="76">
        <f t="shared" ca="1" si="817"/>
        <v>26.315789473684163</v>
      </c>
      <c r="BR856" s="76">
        <f t="shared" ca="1" si="817"/>
        <v>26.315789473684163</v>
      </c>
      <c r="BS856" s="76">
        <f t="shared" ca="1" si="817"/>
        <v>26.315789473684163</v>
      </c>
      <c r="BT856" s="76">
        <f t="shared" ca="1" si="817"/>
        <v>26.315789473684163</v>
      </c>
      <c r="BU856" s="76">
        <f t="shared" ca="1" si="817"/>
        <v>26.315789473684163</v>
      </c>
      <c r="BV856" s="76">
        <f t="shared" ca="1" si="817"/>
        <v>26.315789473684163</v>
      </c>
      <c r="BW856" s="76">
        <f t="shared" ca="1" si="817"/>
        <v>26.315789473684163</v>
      </c>
      <c r="BX856" s="76">
        <f t="shared" ca="1" si="817"/>
        <v>26.315789473684163</v>
      </c>
      <c r="BY856" s="76">
        <f t="shared" ca="1" si="817"/>
        <v>26.315789473684163</v>
      </c>
      <c r="BZ856" s="76">
        <f t="shared" ca="1" si="817"/>
        <v>26.315789473684163</v>
      </c>
      <c r="CA856" s="76">
        <f t="shared" ca="1" si="817"/>
        <v>26.315789473684163</v>
      </c>
      <c r="CB856" s="76">
        <f t="shared" ca="1" si="817"/>
        <v>26.315789473684163</v>
      </c>
      <c r="CC856" s="76">
        <f t="shared" ca="1" si="817"/>
        <v>26.315789473684163</v>
      </c>
      <c r="CD856" s="76">
        <f t="shared" ca="1" si="817"/>
        <v>26.315789473684163</v>
      </c>
      <c r="CE856" s="76">
        <f t="shared" ref="CE856:CK856" ca="1" si="818">CE859-CE858-CE855</f>
        <v>26.315789473684163</v>
      </c>
      <c r="CF856" s="76">
        <f t="shared" ca="1" si="818"/>
        <v>26.315789473684163</v>
      </c>
      <c r="CG856" s="76">
        <f t="shared" ca="1" si="818"/>
        <v>26.315789473684163</v>
      </c>
      <c r="CH856" s="76">
        <f t="shared" ca="1" si="818"/>
        <v>26.315789473684163</v>
      </c>
      <c r="CI856" s="76">
        <f t="shared" ca="1" si="818"/>
        <v>26.315789473684163</v>
      </c>
      <c r="CJ856" s="76">
        <f t="shared" ca="1" si="818"/>
        <v>26.315789473684163</v>
      </c>
      <c r="CK856" s="76">
        <f t="shared" ca="1" si="818"/>
        <v>26.315789473684163</v>
      </c>
      <c r="CL856" s="76">
        <f t="shared" ref="CL856" ca="1" si="819">CL859-CL858-CL855</f>
        <v>26.315789473684163</v>
      </c>
    </row>
    <row r="857" spans="2:90" x14ac:dyDescent="0.4">
      <c r="B857" s="141" t="s">
        <v>73</v>
      </c>
      <c r="D857" t="s">
        <v>750</v>
      </c>
      <c r="E857" s="8" t="str">
        <f t="shared" si="809"/>
        <v>857 SUB-PR</v>
      </c>
      <c r="G857" t="str">
        <f>E857</f>
        <v>857 SUB-PR</v>
      </c>
      <c r="H857" s="12"/>
      <c r="I857" s="60"/>
      <c r="J857" s="60"/>
      <c r="K857" s="16">
        <v>0.05</v>
      </c>
      <c r="L857" s="16">
        <v>0.05</v>
      </c>
      <c r="M857" s="16">
        <v>0.05</v>
      </c>
      <c r="N857" s="16">
        <v>0.05</v>
      </c>
      <c r="O857" s="16">
        <v>0.05</v>
      </c>
      <c r="P857" s="16">
        <v>0.05</v>
      </c>
      <c r="R857" s="20"/>
      <c r="S857" s="146" cm="1">
        <f t="array" ref="S857">INDEX($K:$P,ROW(),MATCH(S$3,$K$2:$P$2,0))</f>
        <v>0.05</v>
      </c>
      <c r="T857" s="146" cm="1">
        <f t="array" ref="T857">INDEX($K:$P,ROW(),MATCH(T$3,$K$2:$P$2,0))</f>
        <v>0.05</v>
      </c>
      <c r="U857" s="146" cm="1">
        <f t="array" ref="U857">INDEX($K:$P,ROW(),MATCH(U$3,$K$2:$P$2,0))</f>
        <v>0.05</v>
      </c>
      <c r="V857" s="146" cm="1">
        <f t="array" ref="V857">INDEX($K:$P,ROW(),MATCH(V$3,$K$2:$P$2,0))</f>
        <v>0.05</v>
      </c>
      <c r="W857" s="146" cm="1">
        <f t="array" ref="W857">INDEX($K:$P,ROW(),MATCH(W$3,$K$2:$P$2,0))</f>
        <v>0.05</v>
      </c>
      <c r="X857" s="146" cm="1">
        <f t="array" ref="X857">INDEX($K:$P,ROW(),MATCH(X$3,$K$2:$P$2,0))</f>
        <v>0.05</v>
      </c>
      <c r="Y857" s="146" cm="1">
        <f t="array" ref="Y857">INDEX($K:$P,ROW(),MATCH(Y$3,$K$2:$P$2,0))</f>
        <v>0.05</v>
      </c>
      <c r="Z857" s="146" cm="1">
        <f t="array" ref="Z857">INDEX($K:$P,ROW(),MATCH(Z$3,$K$2:$P$2,0))</f>
        <v>0.05</v>
      </c>
      <c r="AA857" s="146" cm="1">
        <f t="array" ref="AA857">INDEX($K:$P,ROW(),MATCH(AA$3,$K$2:$P$2,0))</f>
        <v>0.05</v>
      </c>
      <c r="AB857" s="146" cm="1">
        <f t="array" ref="AB857">INDEX($K:$P,ROW(),MATCH(AB$3,$K$2:$P$2,0))</f>
        <v>0.05</v>
      </c>
      <c r="AC857" s="146" cm="1">
        <f t="array" ref="AC857">INDEX($K:$P,ROW(),MATCH(AC$3,$K$2:$P$2,0))</f>
        <v>0.05</v>
      </c>
      <c r="AD857" s="146" cm="1">
        <f t="array" ref="AD857">INDEX($K:$P,ROW(),MATCH(AD$3,$K$2:$P$2,0))</f>
        <v>0.05</v>
      </c>
      <c r="AE857" s="146" cm="1">
        <f t="array" ref="AE857">INDEX($K:$P,ROW(),MATCH(AE$3,$K$2:$P$2,0))</f>
        <v>0.05</v>
      </c>
      <c r="AF857" s="146" cm="1">
        <f t="array" ref="AF857">INDEX($K:$P,ROW(),MATCH(AF$3,$K$2:$P$2,0))</f>
        <v>0.05</v>
      </c>
      <c r="AG857" s="146" cm="1">
        <f t="array" ref="AG857">INDEX($K:$P,ROW(),MATCH(AG$3,$K$2:$P$2,0))</f>
        <v>0.05</v>
      </c>
      <c r="AH857" s="146" cm="1">
        <f t="array" ref="AH857">INDEX($K:$P,ROW(),MATCH(AH$3,$K$2:$P$2,0))</f>
        <v>0.05</v>
      </c>
      <c r="AI857" s="146" cm="1">
        <f t="array" ref="AI857">INDEX($K:$P,ROW(),MATCH(AI$3,$K$2:$P$2,0))</f>
        <v>0.05</v>
      </c>
      <c r="AJ857" s="146" cm="1">
        <f t="array" ref="AJ857">INDEX($K:$P,ROW(),MATCH(AJ$3,$K$2:$P$2,0))</f>
        <v>0.05</v>
      </c>
      <c r="AK857" s="146" cm="1">
        <f t="array" ref="AK857">INDEX($K:$P,ROW(),MATCH(AK$3,$K$2:$P$2,0))</f>
        <v>0.05</v>
      </c>
      <c r="AL857" s="146" cm="1">
        <f t="array" ref="AL857">INDEX($K:$P,ROW(),MATCH(AL$3,$K$2:$P$2,0))</f>
        <v>0.05</v>
      </c>
      <c r="AM857" s="146" cm="1">
        <f t="array" ref="AM857">INDEX($K:$P,ROW(),MATCH(AM$3,$K$2:$P$2,0))</f>
        <v>0.05</v>
      </c>
      <c r="AN857" s="146" cm="1">
        <f t="array" ref="AN857">INDEX($K:$P,ROW(),MATCH(AN$3,$K$2:$P$2,0))</f>
        <v>0.05</v>
      </c>
      <c r="AO857" s="146" cm="1">
        <f t="array" ref="AO857">INDEX($K:$P,ROW(),MATCH(AO$3,$K$2:$P$2,0))</f>
        <v>0.05</v>
      </c>
      <c r="AP857" s="146" cm="1">
        <f t="array" ref="AP857">INDEX($K:$P,ROW(),MATCH(AP$3,$K$2:$P$2,0))</f>
        <v>0.05</v>
      </c>
      <c r="AQ857" s="146" cm="1">
        <f t="array" ref="AQ857">INDEX($K:$P,ROW(),MATCH(AQ$3,$K$2:$P$2,0))</f>
        <v>0.05</v>
      </c>
      <c r="AR857" s="146" cm="1">
        <f t="array" ref="AR857">INDEX($K:$P,ROW(),MATCH(AR$3,$K$2:$P$2,0))</f>
        <v>0.05</v>
      </c>
      <c r="AS857" s="146" cm="1">
        <f t="array" ref="AS857">INDEX($K:$P,ROW(),MATCH(AS$3,$K$2:$P$2,0))</f>
        <v>0.05</v>
      </c>
      <c r="AT857" s="146" cm="1">
        <f t="array" ref="AT857">INDEX($K:$P,ROW(),MATCH(AT$3,$K$2:$P$2,0))</f>
        <v>0.05</v>
      </c>
      <c r="AU857" s="146" cm="1">
        <f t="array" ref="AU857">INDEX($K:$P,ROW(),MATCH(AU$3,$K$2:$P$2,0))</f>
        <v>0.05</v>
      </c>
      <c r="AV857" s="146" cm="1">
        <f t="array" ref="AV857">INDEX($K:$P,ROW(),MATCH(AV$3,$K$2:$P$2,0))</f>
        <v>0.05</v>
      </c>
      <c r="AW857" s="146" cm="1">
        <f t="array" ref="AW857">INDEX($K:$P,ROW(),MATCH(AW$3,$K$2:$P$2,0))</f>
        <v>0.05</v>
      </c>
      <c r="AX857" s="146" cm="1">
        <f t="array" ref="AX857">INDEX($K:$P,ROW(),MATCH(AX$3,$K$2:$P$2,0))</f>
        <v>0.05</v>
      </c>
      <c r="AY857" s="146" cm="1">
        <f t="array" ref="AY857">INDEX($K:$P,ROW(),MATCH(AY$3,$K$2:$P$2,0))</f>
        <v>0.05</v>
      </c>
      <c r="AZ857" s="146" cm="1">
        <f t="array" ref="AZ857">INDEX($K:$P,ROW(),MATCH(AZ$3,$K$2:$P$2,0))</f>
        <v>0.05</v>
      </c>
      <c r="BA857" s="146" cm="1">
        <f t="array" ref="BA857">INDEX($K:$P,ROW(),MATCH(BA$3,$K$2:$P$2,0))</f>
        <v>0.05</v>
      </c>
      <c r="BB857" s="146" cm="1">
        <f t="array" ref="BB857">INDEX($K:$P,ROW(),MATCH(BB$3,$K$2:$P$2,0))</f>
        <v>0.05</v>
      </c>
      <c r="BC857" s="146" cm="1">
        <f t="array" ref="BC857">INDEX($K:$P,ROW(),MATCH(BC$3,$K$2:$P$2,0))</f>
        <v>0.05</v>
      </c>
      <c r="BD857" s="146" cm="1">
        <f t="array" ref="BD857">INDEX($K:$P,ROW(),MATCH(BD$3,$K$2:$P$2,0))</f>
        <v>0.05</v>
      </c>
      <c r="BE857" s="146" cm="1">
        <f t="array" ref="BE857">INDEX($K:$P,ROW(),MATCH(BE$3,$K$2:$P$2,0))</f>
        <v>0.05</v>
      </c>
      <c r="BF857" s="146" cm="1">
        <f t="array" ref="BF857">INDEX($K:$P,ROW(),MATCH(BF$3,$K$2:$P$2,0))</f>
        <v>0.05</v>
      </c>
      <c r="BG857" s="146" cm="1">
        <f t="array" ref="BG857">INDEX($K:$P,ROW(),MATCH(BG$3,$K$2:$P$2,0))</f>
        <v>0.05</v>
      </c>
      <c r="BH857" s="146" cm="1">
        <f t="array" ref="BH857">INDEX($K:$P,ROW(),MATCH(BH$3,$K$2:$P$2,0))</f>
        <v>0.05</v>
      </c>
      <c r="BI857" s="146" cm="1">
        <f t="array" ref="BI857">INDEX($K:$P,ROW(),MATCH(BI$3,$K$2:$P$2,0))</f>
        <v>0.05</v>
      </c>
      <c r="BJ857" s="146" cm="1">
        <f t="array" ref="BJ857">INDEX($K:$P,ROW(),MATCH(BJ$3,$K$2:$P$2,0))</f>
        <v>0.05</v>
      </c>
      <c r="BK857" s="146" cm="1">
        <f t="array" ref="BK857">INDEX($K:$P,ROW(),MATCH(BK$3,$K$2:$P$2,0))</f>
        <v>0.05</v>
      </c>
      <c r="BL857" s="146" cm="1">
        <f t="array" ref="BL857">INDEX($K:$P,ROW(),MATCH(BL$3,$K$2:$P$2,0))</f>
        <v>0.05</v>
      </c>
      <c r="BM857" s="146" cm="1">
        <f t="array" ref="BM857">INDEX($K:$P,ROW(),MATCH(BM$3,$K$2:$P$2,0))</f>
        <v>0.05</v>
      </c>
      <c r="BN857" s="146" cm="1">
        <f t="array" ref="BN857">INDEX($K:$P,ROW(),MATCH(BN$3,$K$2:$P$2,0))</f>
        <v>0.05</v>
      </c>
      <c r="BO857" s="146" cm="1">
        <f t="array" ref="BO857">INDEX($K:$P,ROW(),MATCH(BO$3,$K$2:$P$2,0))</f>
        <v>0.05</v>
      </c>
      <c r="BP857" s="146" cm="1">
        <f t="array" ref="BP857">INDEX($K:$P,ROW(),MATCH(BP$3,$K$2:$P$2,0))</f>
        <v>0.05</v>
      </c>
      <c r="BQ857" s="146" cm="1">
        <f t="array" ref="BQ857">INDEX($K:$P,ROW(),MATCH(BQ$3,$K$2:$P$2,0))</f>
        <v>0.05</v>
      </c>
      <c r="BR857" s="146" cm="1">
        <f t="array" ref="BR857">INDEX($K:$P,ROW(),MATCH(BR$3,$K$2:$P$2,0))</f>
        <v>0.05</v>
      </c>
      <c r="BS857" s="146" cm="1">
        <f t="array" ref="BS857">INDEX($K:$P,ROW(),MATCH(BS$3,$K$2:$P$2,0))</f>
        <v>0.05</v>
      </c>
      <c r="BT857" s="146" cm="1">
        <f t="array" ref="BT857">INDEX($K:$P,ROW(),MATCH(BT$3,$K$2:$P$2,0))</f>
        <v>0.05</v>
      </c>
      <c r="BU857" s="146" cm="1">
        <f t="array" ref="BU857">INDEX($K:$P,ROW(),MATCH(BU$3,$K$2:$P$2,0))</f>
        <v>0.05</v>
      </c>
      <c r="BV857" s="146" cm="1">
        <f t="array" ref="BV857">INDEX($K:$P,ROW(),MATCH(BV$3,$K$2:$P$2,0))</f>
        <v>0.05</v>
      </c>
      <c r="BW857" s="146" cm="1">
        <f t="array" ref="BW857">INDEX($K:$P,ROW(),MATCH(BW$3,$K$2:$P$2,0))</f>
        <v>0.05</v>
      </c>
      <c r="BX857" s="146" cm="1">
        <f t="array" ref="BX857">INDEX($K:$P,ROW(),MATCH(BX$3,$K$2:$P$2,0))</f>
        <v>0.05</v>
      </c>
      <c r="BY857" s="146" cm="1">
        <f t="array" ref="BY857">INDEX($K:$P,ROW(),MATCH(BY$3,$K$2:$P$2,0))</f>
        <v>0.05</v>
      </c>
      <c r="BZ857" s="146" cm="1">
        <f t="array" ref="BZ857">INDEX($K:$P,ROW(),MATCH(BZ$3,$K$2:$P$2,0))</f>
        <v>0.05</v>
      </c>
      <c r="CA857" s="146" cm="1">
        <f t="array" ref="CA857">INDEX($K:$P,ROW(),MATCH(CA$3,$K$2:$P$2,0))</f>
        <v>0.05</v>
      </c>
      <c r="CB857" s="146" cm="1">
        <f t="array" ref="CB857">INDEX($K:$P,ROW(),MATCH(CB$3,$K$2:$P$2,0))</f>
        <v>0.05</v>
      </c>
      <c r="CC857" s="146" cm="1">
        <f t="array" ref="CC857">INDEX($K:$P,ROW(),MATCH(CC$3,$K$2:$P$2,0))</f>
        <v>0.05</v>
      </c>
      <c r="CD857" s="146" cm="1">
        <f t="array" ref="CD857">INDEX($K:$P,ROW(),MATCH(CD$3,$K$2:$P$2,0))</f>
        <v>0.05</v>
      </c>
      <c r="CE857" s="146" cm="1">
        <f t="array" ref="CE857">INDEX($K:$P,ROW(),MATCH(CE$3,$K$2:$P$2,0))</f>
        <v>0.05</v>
      </c>
      <c r="CF857" s="146" cm="1">
        <f t="array" ref="CF857">INDEX($K:$P,ROW(),MATCH(CF$3,$K$2:$P$2,0))</f>
        <v>0.05</v>
      </c>
      <c r="CG857" s="146" cm="1">
        <f t="array" ref="CG857">INDEX($K:$P,ROW(),MATCH(CG$3,$K$2:$P$2,0))</f>
        <v>0.05</v>
      </c>
      <c r="CH857" s="146" cm="1">
        <f t="array" ref="CH857">INDEX($K:$P,ROW(),MATCH(CH$3,$K$2:$P$2,0))</f>
        <v>0.05</v>
      </c>
      <c r="CI857" s="146" cm="1">
        <f t="array" ref="CI857">INDEX($K:$P,ROW(),MATCH(CI$3,$K$2:$P$2,0))</f>
        <v>0.05</v>
      </c>
      <c r="CJ857" s="146" cm="1">
        <f t="array" ref="CJ857">INDEX($K:$P,ROW(),MATCH(CJ$3,$K$2:$P$2,0))</f>
        <v>0.05</v>
      </c>
      <c r="CK857" s="146" cm="1">
        <f t="array" ref="CK857">INDEX($K:$P,ROW(),MATCH(CK$3,$K$2:$P$2,0))</f>
        <v>0.05</v>
      </c>
      <c r="CL857" s="146" cm="1">
        <f t="array" ref="CL857">INDEX($K:$P,ROW(),MATCH(CL$3,$K$2:$P$2,0))</f>
        <v>0.05</v>
      </c>
    </row>
    <row r="858" spans="2:90" x14ac:dyDescent="0.4">
      <c r="B858" s="154" t="s">
        <v>74</v>
      </c>
      <c r="D858" t="s">
        <v>750</v>
      </c>
      <c r="E858" s="8" t="str">
        <f t="shared" si="809"/>
        <v>858 SUB-PR</v>
      </c>
      <c r="K858" s="34">
        <f t="shared" ref="K858:P858" ca="1" si="820">SUMIF($3:$3,K$2,858:858)</f>
        <v>-315.78947368421058</v>
      </c>
      <c r="L858" s="34">
        <f t="shared" ca="1" si="820"/>
        <v>-315.78947368421058</v>
      </c>
      <c r="M858" s="34">
        <f t="shared" ca="1" si="820"/>
        <v>-315.78947368421058</v>
      </c>
      <c r="N858" s="34">
        <f t="shared" ca="1" si="820"/>
        <v>-315.78947368421058</v>
      </c>
      <c r="O858" s="34">
        <f t="shared" ca="1" si="820"/>
        <v>-315.78947368421058</v>
      </c>
      <c r="P858" s="34">
        <f t="shared" ca="1" si="820"/>
        <v>-315.78947368421058</v>
      </c>
      <c r="R858" s="15"/>
      <c r="S858" s="76">
        <f t="shared" ref="S858" ca="1" si="821">-S859/(1-S857)*S857</f>
        <v>-26.315789473684216</v>
      </c>
      <c r="T858" s="76">
        <f t="shared" ref="T858:AX858" ca="1" si="822">-T859/(1-T857)*T857</f>
        <v>-26.315789473684216</v>
      </c>
      <c r="U858" s="76">
        <f t="shared" ca="1" si="822"/>
        <v>-26.315789473684216</v>
      </c>
      <c r="V858" s="76">
        <f t="shared" ca="1" si="822"/>
        <v>-26.315789473684216</v>
      </c>
      <c r="W858" s="76">
        <f t="shared" ca="1" si="822"/>
        <v>-26.315789473684216</v>
      </c>
      <c r="X858" s="76">
        <f t="shared" ca="1" si="822"/>
        <v>-26.315789473684216</v>
      </c>
      <c r="Y858" s="76">
        <f t="shared" ca="1" si="822"/>
        <v>-26.315789473684216</v>
      </c>
      <c r="Z858" s="76">
        <f t="shared" ca="1" si="822"/>
        <v>-26.315789473684216</v>
      </c>
      <c r="AA858" s="76">
        <f t="shared" ca="1" si="822"/>
        <v>-26.315789473684216</v>
      </c>
      <c r="AB858" s="76">
        <f t="shared" ca="1" si="822"/>
        <v>-26.315789473684216</v>
      </c>
      <c r="AC858" s="76">
        <f t="shared" ca="1" si="822"/>
        <v>-26.315789473684216</v>
      </c>
      <c r="AD858" s="76">
        <f t="shared" ca="1" si="822"/>
        <v>-26.315789473684216</v>
      </c>
      <c r="AE858" s="76">
        <f t="shared" ca="1" si="822"/>
        <v>-26.315789473684216</v>
      </c>
      <c r="AF858" s="76">
        <f t="shared" ca="1" si="822"/>
        <v>-26.315789473684216</v>
      </c>
      <c r="AG858" s="76">
        <f t="shared" ca="1" si="822"/>
        <v>-26.315789473684216</v>
      </c>
      <c r="AH858" s="76">
        <f t="shared" ca="1" si="822"/>
        <v>-26.315789473684216</v>
      </c>
      <c r="AI858" s="76">
        <f t="shared" ca="1" si="822"/>
        <v>-26.315789473684216</v>
      </c>
      <c r="AJ858" s="76">
        <f t="shared" ca="1" si="822"/>
        <v>-26.315789473684216</v>
      </c>
      <c r="AK858" s="76">
        <f t="shared" ca="1" si="822"/>
        <v>-26.315789473684216</v>
      </c>
      <c r="AL858" s="76">
        <f t="shared" ca="1" si="822"/>
        <v>-26.315789473684216</v>
      </c>
      <c r="AM858" s="76">
        <f t="shared" ca="1" si="822"/>
        <v>-26.315789473684216</v>
      </c>
      <c r="AN858" s="76">
        <f t="shared" ca="1" si="822"/>
        <v>-26.315789473684216</v>
      </c>
      <c r="AO858" s="76">
        <f t="shared" ca="1" si="822"/>
        <v>-26.315789473684216</v>
      </c>
      <c r="AP858" s="76">
        <f t="shared" ca="1" si="822"/>
        <v>-26.315789473684216</v>
      </c>
      <c r="AQ858" s="76">
        <f t="shared" ca="1" si="822"/>
        <v>-26.315789473684216</v>
      </c>
      <c r="AR858" s="76">
        <f t="shared" ca="1" si="822"/>
        <v>-26.315789473684216</v>
      </c>
      <c r="AS858" s="76">
        <f t="shared" ca="1" si="822"/>
        <v>-26.315789473684216</v>
      </c>
      <c r="AT858" s="76">
        <f t="shared" ca="1" si="822"/>
        <v>-26.315789473684216</v>
      </c>
      <c r="AU858" s="76">
        <f t="shared" ca="1" si="822"/>
        <v>-26.315789473684216</v>
      </c>
      <c r="AV858" s="76">
        <f t="shared" ca="1" si="822"/>
        <v>-26.315789473684216</v>
      </c>
      <c r="AW858" s="76">
        <f t="shared" ca="1" si="822"/>
        <v>-26.315789473684216</v>
      </c>
      <c r="AX858" s="76">
        <f t="shared" ca="1" si="822"/>
        <v>-26.315789473684216</v>
      </c>
      <c r="AY858" s="76">
        <f t="shared" ref="AY858:CD858" ca="1" si="823">-AY859/(1-AY857)*AY857</f>
        <v>-26.315789473684216</v>
      </c>
      <c r="AZ858" s="76">
        <f t="shared" ca="1" si="823"/>
        <v>-26.315789473684216</v>
      </c>
      <c r="BA858" s="76">
        <f t="shared" ca="1" si="823"/>
        <v>-26.315789473684216</v>
      </c>
      <c r="BB858" s="76">
        <f t="shared" ca="1" si="823"/>
        <v>-26.315789473684216</v>
      </c>
      <c r="BC858" s="76">
        <f t="shared" ca="1" si="823"/>
        <v>-26.315789473684216</v>
      </c>
      <c r="BD858" s="76">
        <f t="shared" ca="1" si="823"/>
        <v>-26.315789473684216</v>
      </c>
      <c r="BE858" s="76">
        <f t="shared" ca="1" si="823"/>
        <v>-26.315789473684216</v>
      </c>
      <c r="BF858" s="76">
        <f t="shared" ca="1" si="823"/>
        <v>-26.315789473684216</v>
      </c>
      <c r="BG858" s="76">
        <f t="shared" ca="1" si="823"/>
        <v>-26.315789473684216</v>
      </c>
      <c r="BH858" s="76">
        <f t="shared" ca="1" si="823"/>
        <v>-26.315789473684216</v>
      </c>
      <c r="BI858" s="76">
        <f t="shared" ca="1" si="823"/>
        <v>-26.315789473684216</v>
      </c>
      <c r="BJ858" s="76">
        <f t="shared" ca="1" si="823"/>
        <v>-26.315789473684216</v>
      </c>
      <c r="BK858" s="76">
        <f t="shared" ca="1" si="823"/>
        <v>-26.315789473684216</v>
      </c>
      <c r="BL858" s="76">
        <f t="shared" ca="1" si="823"/>
        <v>-26.315789473684216</v>
      </c>
      <c r="BM858" s="76">
        <f t="shared" ca="1" si="823"/>
        <v>-26.315789473684216</v>
      </c>
      <c r="BN858" s="76">
        <f t="shared" ca="1" si="823"/>
        <v>-26.315789473684216</v>
      </c>
      <c r="BO858" s="76">
        <f t="shared" ca="1" si="823"/>
        <v>-26.315789473684216</v>
      </c>
      <c r="BP858" s="76">
        <f t="shared" ca="1" si="823"/>
        <v>-26.315789473684216</v>
      </c>
      <c r="BQ858" s="76">
        <f t="shared" ca="1" si="823"/>
        <v>-26.315789473684216</v>
      </c>
      <c r="BR858" s="76">
        <f t="shared" ca="1" si="823"/>
        <v>-26.315789473684216</v>
      </c>
      <c r="BS858" s="76">
        <f t="shared" ca="1" si="823"/>
        <v>-26.315789473684216</v>
      </c>
      <c r="BT858" s="76">
        <f t="shared" ca="1" si="823"/>
        <v>-26.315789473684216</v>
      </c>
      <c r="BU858" s="76">
        <f t="shared" ca="1" si="823"/>
        <v>-26.315789473684216</v>
      </c>
      <c r="BV858" s="76">
        <f t="shared" ca="1" si="823"/>
        <v>-26.315789473684216</v>
      </c>
      <c r="BW858" s="76">
        <f t="shared" ca="1" si="823"/>
        <v>-26.315789473684216</v>
      </c>
      <c r="BX858" s="76">
        <f t="shared" ca="1" si="823"/>
        <v>-26.315789473684216</v>
      </c>
      <c r="BY858" s="76">
        <f t="shared" ca="1" si="823"/>
        <v>-26.315789473684216</v>
      </c>
      <c r="BZ858" s="76">
        <f t="shared" ca="1" si="823"/>
        <v>-26.315789473684216</v>
      </c>
      <c r="CA858" s="76">
        <f t="shared" ca="1" si="823"/>
        <v>-26.315789473684216</v>
      </c>
      <c r="CB858" s="76">
        <f t="shared" ca="1" si="823"/>
        <v>-26.315789473684216</v>
      </c>
      <c r="CC858" s="76">
        <f t="shared" ca="1" si="823"/>
        <v>-26.315789473684216</v>
      </c>
      <c r="CD858" s="76">
        <f t="shared" ca="1" si="823"/>
        <v>-26.315789473684216</v>
      </c>
      <c r="CE858" s="76">
        <f t="shared" ref="CE858:CK858" ca="1" si="824">-CE859/(1-CE857)*CE857</f>
        <v>-26.315789473684216</v>
      </c>
      <c r="CF858" s="76">
        <f t="shared" ca="1" si="824"/>
        <v>-26.315789473684216</v>
      </c>
      <c r="CG858" s="76">
        <f t="shared" ca="1" si="824"/>
        <v>-26.315789473684216</v>
      </c>
      <c r="CH858" s="76">
        <f t="shared" ca="1" si="824"/>
        <v>-26.315789473684216</v>
      </c>
      <c r="CI858" s="76">
        <f t="shared" ca="1" si="824"/>
        <v>-26.315789473684216</v>
      </c>
      <c r="CJ858" s="76">
        <f t="shared" ca="1" si="824"/>
        <v>-26.315789473684216</v>
      </c>
      <c r="CK858" s="76">
        <f t="shared" ca="1" si="824"/>
        <v>-26.315789473684216</v>
      </c>
      <c r="CL858" s="76">
        <f t="shared" ref="CL858" ca="1" si="825">-CL859/(1-CL857)*CL857</f>
        <v>-26.315789473684216</v>
      </c>
    </row>
    <row r="859" spans="2:90" x14ac:dyDescent="0.4">
      <c r="B859" s="124" t="str">
        <f>"# of "&amp;B863&amp;"s"</f>
        <v># of subscribers</v>
      </c>
      <c r="C859" t="s">
        <v>80</v>
      </c>
      <c r="D859" t="s">
        <v>750</v>
      </c>
      <c r="E859" s="8" t="str">
        <f t="shared" si="809"/>
        <v>859 SUB-PR</v>
      </c>
      <c r="H859" s="31"/>
      <c r="I859" s="73"/>
      <c r="J859" s="73"/>
      <c r="K859" s="116">
        <f t="shared" ref="K859:P859" ca="1" si="826">SUMIF($4:$4,K$2,859:859)</f>
        <v>500</v>
      </c>
      <c r="L859" s="116">
        <f t="shared" ca="1" si="826"/>
        <v>500</v>
      </c>
      <c r="M859" s="116">
        <f t="shared" ca="1" si="826"/>
        <v>500</v>
      </c>
      <c r="N859" s="116">
        <f t="shared" ca="1" si="826"/>
        <v>500</v>
      </c>
      <c r="O859" s="116">
        <f t="shared" ca="1" si="826"/>
        <v>500</v>
      </c>
      <c r="P859" s="116">
        <f t="shared" ca="1" si="826"/>
        <v>500</v>
      </c>
      <c r="R859" s="38"/>
      <c r="S859" s="147" cm="1">
        <f t="array" aca="1" ref="S859" ca="1">INDIRECT(S844)/S852</f>
        <v>500</v>
      </c>
      <c r="T859" s="147" cm="1">
        <f t="array" aca="1" ref="T859" ca="1">INDIRECT(T844)/T852</f>
        <v>500</v>
      </c>
      <c r="U859" s="147" cm="1">
        <f t="array" aca="1" ref="U859" ca="1">INDIRECT(U844)/U852</f>
        <v>500</v>
      </c>
      <c r="V859" s="147" cm="1">
        <f t="array" aca="1" ref="V859" ca="1">INDIRECT(V844)/V852</f>
        <v>500</v>
      </c>
      <c r="W859" s="147" cm="1">
        <f t="array" aca="1" ref="W859" ca="1">INDIRECT(W844)/W852</f>
        <v>500</v>
      </c>
      <c r="X859" s="147" cm="1">
        <f t="array" aca="1" ref="X859" ca="1">INDIRECT(X844)/X852</f>
        <v>500</v>
      </c>
      <c r="Y859" s="147" cm="1">
        <f t="array" aca="1" ref="Y859" ca="1">INDIRECT(Y844)/Y852</f>
        <v>500</v>
      </c>
      <c r="Z859" s="147" cm="1">
        <f t="array" aca="1" ref="Z859" ca="1">INDIRECT(Z844)/Z852</f>
        <v>500</v>
      </c>
      <c r="AA859" s="147" cm="1">
        <f t="array" aca="1" ref="AA859" ca="1">INDIRECT(AA844)/AA852</f>
        <v>500</v>
      </c>
      <c r="AB859" s="147" cm="1">
        <f t="array" aca="1" ref="AB859" ca="1">INDIRECT(AB844)/AB852</f>
        <v>500</v>
      </c>
      <c r="AC859" s="147" cm="1">
        <f t="array" aca="1" ref="AC859" ca="1">INDIRECT(AC844)/AC852</f>
        <v>500</v>
      </c>
      <c r="AD859" s="147" cm="1">
        <f t="array" aca="1" ref="AD859" ca="1">INDIRECT(AD844)/AD852</f>
        <v>500</v>
      </c>
      <c r="AE859" s="147" cm="1">
        <f t="array" aca="1" ref="AE859" ca="1">INDIRECT(AE844)/AE852</f>
        <v>500</v>
      </c>
      <c r="AF859" s="147" cm="1">
        <f t="array" aca="1" ref="AF859" ca="1">INDIRECT(AF844)/AF852</f>
        <v>500</v>
      </c>
      <c r="AG859" s="147" cm="1">
        <f t="array" aca="1" ref="AG859" ca="1">INDIRECT(AG844)/AG852</f>
        <v>500</v>
      </c>
      <c r="AH859" s="147" cm="1">
        <f t="array" aca="1" ref="AH859" ca="1">INDIRECT(AH844)/AH852</f>
        <v>500</v>
      </c>
      <c r="AI859" s="147" cm="1">
        <f t="array" aca="1" ref="AI859" ca="1">INDIRECT(AI844)/AI852</f>
        <v>500</v>
      </c>
      <c r="AJ859" s="147" cm="1">
        <f t="array" aca="1" ref="AJ859" ca="1">INDIRECT(AJ844)/AJ852</f>
        <v>500</v>
      </c>
      <c r="AK859" s="147" cm="1">
        <f t="array" aca="1" ref="AK859" ca="1">INDIRECT(AK844)/AK852</f>
        <v>500</v>
      </c>
      <c r="AL859" s="147" cm="1">
        <f t="array" aca="1" ref="AL859" ca="1">INDIRECT(AL844)/AL852</f>
        <v>500</v>
      </c>
      <c r="AM859" s="147" cm="1">
        <f t="array" aca="1" ref="AM859" ca="1">INDIRECT(AM844)/AM852</f>
        <v>500</v>
      </c>
      <c r="AN859" s="147" cm="1">
        <f t="array" aca="1" ref="AN859" ca="1">INDIRECT(AN844)/AN852</f>
        <v>500</v>
      </c>
      <c r="AO859" s="147" cm="1">
        <f t="array" aca="1" ref="AO859" ca="1">INDIRECT(AO844)/AO852</f>
        <v>500</v>
      </c>
      <c r="AP859" s="147" cm="1">
        <f t="array" aca="1" ref="AP859" ca="1">INDIRECT(AP844)/AP852</f>
        <v>500</v>
      </c>
      <c r="AQ859" s="147" cm="1">
        <f t="array" aca="1" ref="AQ859" ca="1">INDIRECT(AQ844)/AQ852</f>
        <v>500</v>
      </c>
      <c r="AR859" s="147" cm="1">
        <f t="array" aca="1" ref="AR859" ca="1">INDIRECT(AR844)/AR852</f>
        <v>500</v>
      </c>
      <c r="AS859" s="147" cm="1">
        <f t="array" aca="1" ref="AS859" ca="1">INDIRECT(AS844)/AS852</f>
        <v>500</v>
      </c>
      <c r="AT859" s="147" cm="1">
        <f t="array" aca="1" ref="AT859" ca="1">INDIRECT(AT844)/AT852</f>
        <v>500</v>
      </c>
      <c r="AU859" s="147" cm="1">
        <f t="array" aca="1" ref="AU859" ca="1">INDIRECT(AU844)/AU852</f>
        <v>500</v>
      </c>
      <c r="AV859" s="147" cm="1">
        <f t="array" aca="1" ref="AV859" ca="1">INDIRECT(AV844)/AV852</f>
        <v>500</v>
      </c>
      <c r="AW859" s="147" cm="1">
        <f t="array" aca="1" ref="AW859" ca="1">INDIRECT(AW844)/AW852</f>
        <v>500</v>
      </c>
      <c r="AX859" s="147" cm="1">
        <f t="array" aca="1" ref="AX859" ca="1">INDIRECT(AX844)/AX852</f>
        <v>500</v>
      </c>
      <c r="AY859" s="147" cm="1">
        <f t="array" aca="1" ref="AY859" ca="1">INDIRECT(AY844)/AY852</f>
        <v>500</v>
      </c>
      <c r="AZ859" s="147" cm="1">
        <f t="array" aca="1" ref="AZ859" ca="1">INDIRECT(AZ844)/AZ852</f>
        <v>500</v>
      </c>
      <c r="BA859" s="147" cm="1">
        <f t="array" aca="1" ref="BA859" ca="1">INDIRECT(BA844)/BA852</f>
        <v>500</v>
      </c>
      <c r="BB859" s="147" cm="1">
        <f t="array" aca="1" ref="BB859" ca="1">INDIRECT(BB844)/BB852</f>
        <v>500</v>
      </c>
      <c r="BC859" s="147" cm="1">
        <f t="array" aca="1" ref="BC859" ca="1">INDIRECT(BC844)/BC852</f>
        <v>500</v>
      </c>
      <c r="BD859" s="147" cm="1">
        <f t="array" aca="1" ref="BD859" ca="1">INDIRECT(BD844)/BD852</f>
        <v>500</v>
      </c>
      <c r="BE859" s="147" cm="1">
        <f t="array" aca="1" ref="BE859" ca="1">INDIRECT(BE844)/BE852</f>
        <v>500</v>
      </c>
      <c r="BF859" s="147" cm="1">
        <f t="array" aca="1" ref="BF859" ca="1">INDIRECT(BF844)/BF852</f>
        <v>500</v>
      </c>
      <c r="BG859" s="147" cm="1">
        <f t="array" aca="1" ref="BG859" ca="1">INDIRECT(BG844)/BG852</f>
        <v>500</v>
      </c>
      <c r="BH859" s="147" cm="1">
        <f t="array" aca="1" ref="BH859" ca="1">INDIRECT(BH844)/BH852</f>
        <v>500</v>
      </c>
      <c r="BI859" s="147" cm="1">
        <f t="array" aca="1" ref="BI859" ca="1">INDIRECT(BI844)/BI852</f>
        <v>500</v>
      </c>
      <c r="BJ859" s="147" cm="1">
        <f t="array" aca="1" ref="BJ859" ca="1">INDIRECT(BJ844)/BJ852</f>
        <v>500</v>
      </c>
      <c r="BK859" s="147" cm="1">
        <f t="array" aca="1" ref="BK859" ca="1">INDIRECT(BK844)/BK852</f>
        <v>500</v>
      </c>
      <c r="BL859" s="147" cm="1">
        <f t="array" aca="1" ref="BL859" ca="1">INDIRECT(BL844)/BL852</f>
        <v>500</v>
      </c>
      <c r="BM859" s="147" cm="1">
        <f t="array" aca="1" ref="BM859" ca="1">INDIRECT(BM844)/BM852</f>
        <v>500</v>
      </c>
      <c r="BN859" s="147" cm="1">
        <f t="array" aca="1" ref="BN859" ca="1">INDIRECT(BN844)/BN852</f>
        <v>500</v>
      </c>
      <c r="BO859" s="147" cm="1">
        <f t="array" aca="1" ref="BO859" ca="1">INDIRECT(BO844)/BO852</f>
        <v>500</v>
      </c>
      <c r="BP859" s="147" cm="1">
        <f t="array" aca="1" ref="BP859" ca="1">INDIRECT(BP844)/BP852</f>
        <v>500</v>
      </c>
      <c r="BQ859" s="147" cm="1">
        <f t="array" aca="1" ref="BQ859" ca="1">INDIRECT(BQ844)/BQ852</f>
        <v>500</v>
      </c>
      <c r="BR859" s="147" cm="1">
        <f t="array" aca="1" ref="BR859" ca="1">INDIRECT(BR844)/BR852</f>
        <v>500</v>
      </c>
      <c r="BS859" s="147" cm="1">
        <f t="array" aca="1" ref="BS859" ca="1">INDIRECT(BS844)/BS852</f>
        <v>500</v>
      </c>
      <c r="BT859" s="147" cm="1">
        <f t="array" aca="1" ref="BT859" ca="1">INDIRECT(BT844)/BT852</f>
        <v>500</v>
      </c>
      <c r="BU859" s="147" cm="1">
        <f t="array" aca="1" ref="BU859" ca="1">INDIRECT(BU844)/BU852</f>
        <v>500</v>
      </c>
      <c r="BV859" s="147" cm="1">
        <f t="array" aca="1" ref="BV859" ca="1">INDIRECT(BV844)/BV852</f>
        <v>500</v>
      </c>
      <c r="BW859" s="147" cm="1">
        <f t="array" aca="1" ref="BW859" ca="1">INDIRECT(BW844)/BW852</f>
        <v>500</v>
      </c>
      <c r="BX859" s="147" cm="1">
        <f t="array" aca="1" ref="BX859" ca="1">INDIRECT(BX844)/BX852</f>
        <v>500</v>
      </c>
      <c r="BY859" s="147" cm="1">
        <f t="array" aca="1" ref="BY859" ca="1">INDIRECT(BY844)/BY852</f>
        <v>500</v>
      </c>
      <c r="BZ859" s="147" cm="1">
        <f t="array" aca="1" ref="BZ859" ca="1">INDIRECT(BZ844)/BZ852</f>
        <v>500</v>
      </c>
      <c r="CA859" s="147" cm="1">
        <f t="array" aca="1" ref="CA859" ca="1">INDIRECT(CA844)/CA852</f>
        <v>500</v>
      </c>
      <c r="CB859" s="147" cm="1">
        <f t="array" aca="1" ref="CB859" ca="1">INDIRECT(CB844)/CB852</f>
        <v>500</v>
      </c>
      <c r="CC859" s="147" cm="1">
        <f t="array" aca="1" ref="CC859" ca="1">INDIRECT(CC844)/CC852</f>
        <v>500</v>
      </c>
      <c r="CD859" s="147" cm="1">
        <f t="array" aca="1" ref="CD859" ca="1">INDIRECT(CD844)/CD852</f>
        <v>500</v>
      </c>
      <c r="CE859" s="147" cm="1">
        <f t="array" aca="1" ref="CE859" ca="1">INDIRECT(CE844)/CE852</f>
        <v>500</v>
      </c>
      <c r="CF859" s="147" cm="1">
        <f t="array" aca="1" ref="CF859" ca="1">INDIRECT(CF844)/CF852</f>
        <v>500</v>
      </c>
      <c r="CG859" s="147" cm="1">
        <f t="array" aca="1" ref="CG859" ca="1">INDIRECT(CG844)/CG852</f>
        <v>500</v>
      </c>
      <c r="CH859" s="147" cm="1">
        <f t="array" aca="1" ref="CH859" ca="1">INDIRECT(CH844)/CH852</f>
        <v>500</v>
      </c>
      <c r="CI859" s="147" cm="1">
        <f t="array" aca="1" ref="CI859" ca="1">INDIRECT(CI844)/CI852</f>
        <v>500</v>
      </c>
      <c r="CJ859" s="147" cm="1">
        <f t="array" aca="1" ref="CJ859" ca="1">INDIRECT(CJ844)/CJ852</f>
        <v>500</v>
      </c>
      <c r="CK859" s="147" cm="1">
        <f t="array" aca="1" ref="CK859" ca="1">INDIRECT(CK844)/CK852</f>
        <v>500</v>
      </c>
      <c r="CL859" s="147" cm="1">
        <f t="array" aca="1" ref="CL859" ca="1">INDIRECT(CL844)/CL852</f>
        <v>500</v>
      </c>
    </row>
    <row r="860" spans="2:90" x14ac:dyDescent="0.4">
      <c r="B860" s="141" t="s">
        <v>62</v>
      </c>
      <c r="D860" t="s">
        <v>750</v>
      </c>
      <c r="E860" s="8" t="str">
        <f t="shared" si="809"/>
        <v>860 SUB-PR</v>
      </c>
      <c r="H860" s="12"/>
      <c r="I860" s="60"/>
      <c r="J860" s="60"/>
      <c r="K860" s="34">
        <f t="shared" ref="K860:P860" ca="1" si="827">K859-SUM(K858,K855:K856)</f>
        <v>6.2527760746888816E-13</v>
      </c>
      <c r="L860" s="34">
        <f t="shared" ca="1" si="827"/>
        <v>6.2527760746888816E-13</v>
      </c>
      <c r="M860" s="34">
        <f t="shared" ca="1" si="827"/>
        <v>6.2527760746888816E-13</v>
      </c>
      <c r="N860" s="34">
        <f t="shared" ca="1" si="827"/>
        <v>6.2527760746888816E-13</v>
      </c>
      <c r="O860" s="34">
        <f t="shared" ca="1" si="827"/>
        <v>6.2527760746888816E-13</v>
      </c>
      <c r="P860" s="34">
        <f t="shared" ca="1" si="827"/>
        <v>6.2527760746888816E-13</v>
      </c>
      <c r="R860" s="15"/>
      <c r="S860" s="76">
        <f t="shared" ref="S860" ca="1" si="828">S859-SUM(S858,S855:S856)</f>
        <v>0</v>
      </c>
      <c r="T860" s="76">
        <f t="shared" ref="T860:AX860" ca="1" si="829">T859-SUM(T858,T855:T856)</f>
        <v>0</v>
      </c>
      <c r="U860" s="76">
        <f t="shared" ca="1" si="829"/>
        <v>0</v>
      </c>
      <c r="V860" s="76">
        <f t="shared" ca="1" si="829"/>
        <v>0</v>
      </c>
      <c r="W860" s="76">
        <f t="shared" ca="1" si="829"/>
        <v>0</v>
      </c>
      <c r="X860" s="76">
        <f t="shared" ca="1" si="829"/>
        <v>0</v>
      </c>
      <c r="Y860" s="76">
        <f t="shared" ca="1" si="829"/>
        <v>0</v>
      </c>
      <c r="Z860" s="76">
        <f t="shared" ca="1" si="829"/>
        <v>0</v>
      </c>
      <c r="AA860" s="76">
        <f t="shared" ca="1" si="829"/>
        <v>0</v>
      </c>
      <c r="AB860" s="76">
        <f t="shared" ca="1" si="829"/>
        <v>0</v>
      </c>
      <c r="AC860" s="76">
        <f t="shared" ca="1" si="829"/>
        <v>0</v>
      </c>
      <c r="AD860" s="76">
        <f t="shared" ca="1" si="829"/>
        <v>0</v>
      </c>
      <c r="AE860" s="76">
        <f t="shared" ca="1" si="829"/>
        <v>0</v>
      </c>
      <c r="AF860" s="76">
        <f t="shared" ca="1" si="829"/>
        <v>0</v>
      </c>
      <c r="AG860" s="76">
        <f t="shared" ca="1" si="829"/>
        <v>0</v>
      </c>
      <c r="AH860" s="76">
        <f t="shared" ca="1" si="829"/>
        <v>0</v>
      </c>
      <c r="AI860" s="76">
        <f t="shared" ca="1" si="829"/>
        <v>0</v>
      </c>
      <c r="AJ860" s="76">
        <f t="shared" ca="1" si="829"/>
        <v>0</v>
      </c>
      <c r="AK860" s="76">
        <f t="shared" ca="1" si="829"/>
        <v>0</v>
      </c>
      <c r="AL860" s="76">
        <f t="shared" ca="1" si="829"/>
        <v>0</v>
      </c>
      <c r="AM860" s="76">
        <f t="shared" ca="1" si="829"/>
        <v>0</v>
      </c>
      <c r="AN860" s="76">
        <f t="shared" ca="1" si="829"/>
        <v>0</v>
      </c>
      <c r="AO860" s="76">
        <f t="shared" ca="1" si="829"/>
        <v>0</v>
      </c>
      <c r="AP860" s="76">
        <f t="shared" ca="1" si="829"/>
        <v>0</v>
      </c>
      <c r="AQ860" s="76">
        <f t="shared" ca="1" si="829"/>
        <v>0</v>
      </c>
      <c r="AR860" s="76">
        <f t="shared" ca="1" si="829"/>
        <v>0</v>
      </c>
      <c r="AS860" s="76">
        <f t="shared" ca="1" si="829"/>
        <v>0</v>
      </c>
      <c r="AT860" s="76">
        <f t="shared" ca="1" si="829"/>
        <v>0</v>
      </c>
      <c r="AU860" s="76">
        <f t="shared" ca="1" si="829"/>
        <v>0</v>
      </c>
      <c r="AV860" s="76">
        <f t="shared" ca="1" si="829"/>
        <v>0</v>
      </c>
      <c r="AW860" s="76">
        <f t="shared" ca="1" si="829"/>
        <v>0</v>
      </c>
      <c r="AX860" s="76">
        <f t="shared" ca="1" si="829"/>
        <v>0</v>
      </c>
      <c r="AY860" s="76">
        <f t="shared" ref="AY860:CD860" ca="1" si="830">AY859-SUM(AY858,AY855:AY856)</f>
        <v>0</v>
      </c>
      <c r="AZ860" s="76">
        <f t="shared" ca="1" si="830"/>
        <v>0</v>
      </c>
      <c r="BA860" s="76">
        <f t="shared" ca="1" si="830"/>
        <v>0</v>
      </c>
      <c r="BB860" s="76">
        <f t="shared" ca="1" si="830"/>
        <v>0</v>
      </c>
      <c r="BC860" s="76">
        <f t="shared" ca="1" si="830"/>
        <v>0</v>
      </c>
      <c r="BD860" s="76">
        <f t="shared" ca="1" si="830"/>
        <v>0</v>
      </c>
      <c r="BE860" s="76">
        <f t="shared" ca="1" si="830"/>
        <v>0</v>
      </c>
      <c r="BF860" s="76">
        <f t="shared" ca="1" si="830"/>
        <v>0</v>
      </c>
      <c r="BG860" s="76">
        <f t="shared" ca="1" si="830"/>
        <v>0</v>
      </c>
      <c r="BH860" s="76">
        <f t="shared" ca="1" si="830"/>
        <v>0</v>
      </c>
      <c r="BI860" s="76">
        <f t="shared" ca="1" si="830"/>
        <v>0</v>
      </c>
      <c r="BJ860" s="76">
        <f t="shared" ca="1" si="830"/>
        <v>0</v>
      </c>
      <c r="BK860" s="76">
        <f t="shared" ca="1" si="830"/>
        <v>0</v>
      </c>
      <c r="BL860" s="76">
        <f t="shared" ca="1" si="830"/>
        <v>0</v>
      </c>
      <c r="BM860" s="76">
        <f t="shared" ca="1" si="830"/>
        <v>0</v>
      </c>
      <c r="BN860" s="76">
        <f t="shared" ca="1" si="830"/>
        <v>0</v>
      </c>
      <c r="BO860" s="76">
        <f t="shared" ca="1" si="830"/>
        <v>0</v>
      </c>
      <c r="BP860" s="76">
        <f t="shared" ca="1" si="830"/>
        <v>0</v>
      </c>
      <c r="BQ860" s="76">
        <f t="shared" ca="1" si="830"/>
        <v>0</v>
      </c>
      <c r="BR860" s="76">
        <f t="shared" ca="1" si="830"/>
        <v>0</v>
      </c>
      <c r="BS860" s="76">
        <f t="shared" ca="1" si="830"/>
        <v>0</v>
      </c>
      <c r="BT860" s="76">
        <f t="shared" ca="1" si="830"/>
        <v>0</v>
      </c>
      <c r="BU860" s="76">
        <f t="shared" ca="1" si="830"/>
        <v>0</v>
      </c>
      <c r="BV860" s="76">
        <f t="shared" ca="1" si="830"/>
        <v>0</v>
      </c>
      <c r="BW860" s="76">
        <f t="shared" ca="1" si="830"/>
        <v>0</v>
      </c>
      <c r="BX860" s="76">
        <f t="shared" ca="1" si="830"/>
        <v>0</v>
      </c>
      <c r="BY860" s="76">
        <f t="shared" ca="1" si="830"/>
        <v>0</v>
      </c>
      <c r="BZ860" s="76">
        <f t="shared" ca="1" si="830"/>
        <v>0</v>
      </c>
      <c r="CA860" s="76">
        <f t="shared" ca="1" si="830"/>
        <v>0</v>
      </c>
      <c r="CB860" s="76">
        <f t="shared" ca="1" si="830"/>
        <v>0</v>
      </c>
      <c r="CC860" s="76">
        <f t="shared" ca="1" si="830"/>
        <v>0</v>
      </c>
      <c r="CD860" s="76">
        <f t="shared" ca="1" si="830"/>
        <v>0</v>
      </c>
      <c r="CE860" s="76">
        <f t="shared" ref="CE860:CK860" ca="1" si="831">CE859-SUM(CE858,CE855:CE856)</f>
        <v>0</v>
      </c>
      <c r="CF860" s="76">
        <f t="shared" ca="1" si="831"/>
        <v>0</v>
      </c>
      <c r="CG860" s="76">
        <f t="shared" ca="1" si="831"/>
        <v>0</v>
      </c>
      <c r="CH860" s="76">
        <f t="shared" ca="1" si="831"/>
        <v>0</v>
      </c>
      <c r="CI860" s="76">
        <f t="shared" ca="1" si="831"/>
        <v>0</v>
      </c>
      <c r="CJ860" s="76">
        <f t="shared" ca="1" si="831"/>
        <v>0</v>
      </c>
      <c r="CK860" s="76">
        <f t="shared" ca="1" si="831"/>
        <v>0</v>
      </c>
      <c r="CL860" s="76">
        <f t="shared" ref="CL860" ca="1" si="832">CL859-SUM(CL858,CL855:CL856)</f>
        <v>0</v>
      </c>
    </row>
    <row r="861" spans="2:90" x14ac:dyDescent="0.4">
      <c r="B861" s="95"/>
      <c r="D861" t="s">
        <v>750</v>
      </c>
      <c r="E861" s="8" t="str">
        <f t="shared" ref="E861" si="833">ROW()&amp;" "&amp;D861</f>
        <v>861 SUB-PR</v>
      </c>
      <c r="H861" s="12"/>
      <c r="I861" s="60"/>
      <c r="J861" s="60"/>
      <c r="K861" s="34"/>
      <c r="L861" s="34"/>
      <c r="M861" s="34"/>
      <c r="N861" s="34"/>
      <c r="O861" s="34"/>
      <c r="P861" s="34"/>
      <c r="R861" s="15"/>
      <c r="S861" s="76"/>
      <c r="T861" s="76"/>
      <c r="U861" s="76"/>
      <c r="V861" s="76"/>
      <c r="W861" s="76"/>
      <c r="X861" s="76"/>
      <c r="Y861" s="76"/>
      <c r="Z861" s="76"/>
      <c r="AA861" s="76"/>
      <c r="AB861" s="76"/>
      <c r="AC861" s="76"/>
      <c r="AD861" s="76"/>
      <c r="AE861" s="76"/>
      <c r="AF861" s="76"/>
      <c r="AG861" s="76"/>
      <c r="AH861" s="76"/>
      <c r="AI861" s="76"/>
      <c r="AJ861" s="76"/>
      <c r="AK861" s="76"/>
      <c r="AL861" s="76"/>
      <c r="AM861" s="76"/>
      <c r="AN861" s="76"/>
      <c r="AO861" s="76"/>
      <c r="AP861" s="76"/>
      <c r="AQ861" s="76"/>
      <c r="AR861" s="76"/>
      <c r="AS861" s="76"/>
      <c r="AT861" s="76"/>
      <c r="AU861" s="76"/>
      <c r="AV861" s="76"/>
      <c r="AW861" s="76"/>
      <c r="AX861" s="76"/>
      <c r="AY861" s="76"/>
      <c r="AZ861" s="76"/>
      <c r="BA861" s="76"/>
      <c r="BB861" s="76"/>
      <c r="BC861" s="76"/>
      <c r="BD861" s="76"/>
      <c r="BE861" s="76"/>
      <c r="BF861" s="76"/>
      <c r="BG861" s="76"/>
      <c r="BH861" s="76"/>
      <c r="BI861" s="76"/>
      <c r="BJ861" s="76"/>
      <c r="BK861" s="76"/>
      <c r="BL861" s="76"/>
      <c r="BM861" s="76"/>
      <c r="BN861" s="76"/>
      <c r="BO861" s="76"/>
      <c r="BP861" s="76"/>
      <c r="BQ861" s="76"/>
      <c r="BR861" s="76"/>
      <c r="BS861" s="76"/>
      <c r="BT861" s="76"/>
      <c r="BU861" s="76"/>
      <c r="BV861" s="76"/>
      <c r="BW861" s="76"/>
      <c r="BX861" s="76"/>
      <c r="BY861" s="76"/>
      <c r="BZ861" s="76"/>
      <c r="CA861" s="76"/>
      <c r="CB861" s="76"/>
      <c r="CC861" s="76"/>
      <c r="CD861" s="76"/>
      <c r="CE861" s="76"/>
      <c r="CF861" s="76"/>
      <c r="CG861" s="76"/>
      <c r="CH861" s="76"/>
      <c r="CI861" s="76"/>
      <c r="CJ861" s="76"/>
      <c r="CK861" s="76"/>
      <c r="CL861" s="76"/>
    </row>
    <row r="862" spans="2:90" x14ac:dyDescent="0.4">
      <c r="B862" s="8" t="str">
        <f>B842</f>
        <v>(Primary label)</v>
      </c>
      <c r="D862" t="s">
        <v>750</v>
      </c>
      <c r="E862" s="8" t="str">
        <f t="shared" ref="E862:E867" si="834">ROW()&amp;" "&amp;D862</f>
        <v>862 SUB-PR</v>
      </c>
      <c r="F862" t="s">
        <v>490</v>
      </c>
      <c r="G862" t="s">
        <v>332</v>
      </c>
      <c r="S862" s="72"/>
      <c r="T862" s="72"/>
      <c r="U862" s="72"/>
      <c r="V862" s="72"/>
      <c r="W862" s="72"/>
      <c r="X862" s="72"/>
      <c r="Y862" s="72"/>
      <c r="Z862" s="72"/>
      <c r="AA862" s="72"/>
      <c r="AB862" s="72"/>
      <c r="AC862" s="72"/>
      <c r="AD862" s="72"/>
      <c r="AE862" s="72"/>
      <c r="AF862" s="72"/>
      <c r="AG862" s="72"/>
      <c r="AH862" s="72"/>
      <c r="AI862" s="72"/>
      <c r="AJ862" s="72"/>
      <c r="AK862" s="72"/>
      <c r="AL862" s="72"/>
      <c r="AM862" s="72"/>
      <c r="AN862" s="72"/>
      <c r="AO862" s="72"/>
      <c r="AP862" s="72"/>
      <c r="AQ862" s="72"/>
      <c r="AR862" s="72"/>
      <c r="AS862" s="72"/>
      <c r="AT862" s="72"/>
      <c r="AU862" s="72"/>
      <c r="AV862" s="72"/>
      <c r="AW862" s="72"/>
      <c r="AX862" s="72"/>
      <c r="AY862" s="72"/>
      <c r="AZ862" s="72"/>
      <c r="BA862" s="72"/>
      <c r="BB862" s="72"/>
      <c r="BC862" s="72"/>
      <c r="BD862" s="72"/>
      <c r="BE862" s="72"/>
      <c r="BF862" s="72"/>
      <c r="BG862" s="72"/>
      <c r="BH862" s="72"/>
      <c r="BI862" s="72"/>
      <c r="BJ862" s="72"/>
      <c r="BK862" s="72"/>
      <c r="BL862" s="72"/>
      <c r="BM862" s="72"/>
      <c r="BN862" s="72"/>
      <c r="BO862" s="72"/>
      <c r="BP862" s="72"/>
      <c r="BQ862" s="72"/>
      <c r="BR862" s="72"/>
      <c r="BS862" s="72"/>
      <c r="BT862" s="72"/>
      <c r="BU862" s="72"/>
      <c r="BV862" s="72"/>
      <c r="BW862" s="72"/>
      <c r="BX862" s="72"/>
      <c r="BY862" s="72"/>
      <c r="BZ862" s="72"/>
      <c r="CA862" s="72"/>
      <c r="CB862" s="72"/>
      <c r="CC862" s="72"/>
      <c r="CD862" s="72"/>
      <c r="CE862" s="72"/>
      <c r="CF862" s="72"/>
      <c r="CG862" s="72"/>
      <c r="CH862" s="72"/>
      <c r="CI862" s="72"/>
      <c r="CJ862" s="72"/>
      <c r="CK862" s="72"/>
      <c r="CL862" s="72"/>
    </row>
    <row r="863" spans="2:90" x14ac:dyDescent="0.4">
      <c r="B863" s="235" t="str">
        <f>IFERROR(SUBSTITUTE(B850,":",""),"no unit")</f>
        <v>subscriber</v>
      </c>
      <c r="D863" t="s">
        <v>750</v>
      </c>
      <c r="E863" s="8" t="str">
        <f t="shared" si="834"/>
        <v>863 SUB-PR</v>
      </c>
      <c r="F863" t="s">
        <v>492</v>
      </c>
      <c r="G863" t="s">
        <v>332</v>
      </c>
      <c r="K863" s="53"/>
      <c r="L863" s="53"/>
      <c r="M863" s="53"/>
      <c r="N863" s="53"/>
      <c r="O863" s="53"/>
      <c r="P863" s="53"/>
      <c r="R863" s="24"/>
    </row>
    <row r="864" spans="2:90" x14ac:dyDescent="0.4">
      <c r="B864" s="8" t="str">
        <f>B844</f>
        <v>Primary revenue driver</v>
      </c>
      <c r="D864" t="s">
        <v>750</v>
      </c>
      <c r="E864" s="8" t="str">
        <f t="shared" si="834"/>
        <v>864 SUB-PR</v>
      </c>
      <c r="F864" t="s">
        <v>461</v>
      </c>
      <c r="G864" t="s">
        <v>332</v>
      </c>
      <c r="H864" s="90"/>
      <c r="I864" s="209"/>
      <c r="J864" s="209"/>
      <c r="K864" s="212"/>
      <c r="L864" s="212"/>
      <c r="M864" s="212"/>
      <c r="N864" s="212"/>
      <c r="O864" s="212"/>
      <c r="P864" s="212"/>
      <c r="R864" s="210"/>
      <c r="S864" s="76" t="str">
        <f t="shared" ref="S864" si="835">S844</f>
        <v>S$12</v>
      </c>
      <c r="T864" s="76" t="str">
        <f t="shared" ref="T864:AX864" si="836">T844</f>
        <v>T$12</v>
      </c>
      <c r="U864" s="76" t="str">
        <f t="shared" si="836"/>
        <v>U$12</v>
      </c>
      <c r="V864" s="76" t="str">
        <f t="shared" si="836"/>
        <v>V$12</v>
      </c>
      <c r="W864" s="76" t="str">
        <f t="shared" si="836"/>
        <v>W$12</v>
      </c>
      <c r="X864" s="76" t="str">
        <f t="shared" si="836"/>
        <v>X$12</v>
      </c>
      <c r="Y864" s="76" t="str">
        <f t="shared" si="836"/>
        <v>Y$12</v>
      </c>
      <c r="Z864" s="76" t="str">
        <f t="shared" si="836"/>
        <v>Z$12</v>
      </c>
      <c r="AA864" s="76" t="str">
        <f t="shared" si="836"/>
        <v>AA$12</v>
      </c>
      <c r="AB864" s="76" t="str">
        <f t="shared" si="836"/>
        <v>AB$12</v>
      </c>
      <c r="AC864" s="76" t="str">
        <f t="shared" si="836"/>
        <v>AC$12</v>
      </c>
      <c r="AD864" s="76" t="str">
        <f t="shared" si="836"/>
        <v>AD$12</v>
      </c>
      <c r="AE864" s="76" t="str">
        <f t="shared" si="836"/>
        <v>AE$12</v>
      </c>
      <c r="AF864" s="76" t="str">
        <f t="shared" si="836"/>
        <v>AF$12</v>
      </c>
      <c r="AG864" s="76" t="str">
        <f t="shared" si="836"/>
        <v>AG$12</v>
      </c>
      <c r="AH864" s="76" t="str">
        <f t="shared" si="836"/>
        <v>AH$12</v>
      </c>
      <c r="AI864" s="76" t="str">
        <f t="shared" si="836"/>
        <v>AI$12</v>
      </c>
      <c r="AJ864" s="76" t="str">
        <f t="shared" si="836"/>
        <v>AJ$12</v>
      </c>
      <c r="AK864" s="76" t="str">
        <f t="shared" si="836"/>
        <v>AK$12</v>
      </c>
      <c r="AL864" s="76" t="str">
        <f t="shared" si="836"/>
        <v>AL$12</v>
      </c>
      <c r="AM864" s="76" t="str">
        <f t="shared" si="836"/>
        <v>AM$12</v>
      </c>
      <c r="AN864" s="76" t="str">
        <f t="shared" si="836"/>
        <v>AN$12</v>
      </c>
      <c r="AO864" s="76" t="str">
        <f t="shared" si="836"/>
        <v>AO$12</v>
      </c>
      <c r="AP864" s="76" t="str">
        <f t="shared" si="836"/>
        <v>AP$12</v>
      </c>
      <c r="AQ864" s="76" t="str">
        <f t="shared" si="836"/>
        <v>AQ$12</v>
      </c>
      <c r="AR864" s="76" t="str">
        <f t="shared" si="836"/>
        <v>AR$12</v>
      </c>
      <c r="AS864" s="76" t="str">
        <f t="shared" si="836"/>
        <v>AS$12</v>
      </c>
      <c r="AT864" s="76" t="str">
        <f t="shared" si="836"/>
        <v>AT$12</v>
      </c>
      <c r="AU864" s="76" t="str">
        <f t="shared" si="836"/>
        <v>AU$12</v>
      </c>
      <c r="AV864" s="76" t="str">
        <f t="shared" si="836"/>
        <v>AV$12</v>
      </c>
      <c r="AW864" s="76" t="str">
        <f t="shared" si="836"/>
        <v>AW$12</v>
      </c>
      <c r="AX864" s="76" t="str">
        <f t="shared" si="836"/>
        <v>AX$12</v>
      </c>
      <c r="AY864" s="76" t="str">
        <f t="shared" ref="AY864:CD864" si="837">AY844</f>
        <v>AY$12</v>
      </c>
      <c r="AZ864" s="76" t="str">
        <f t="shared" si="837"/>
        <v>AZ$12</v>
      </c>
      <c r="BA864" s="76" t="str">
        <f t="shared" si="837"/>
        <v>BA$12</v>
      </c>
      <c r="BB864" s="76" t="str">
        <f t="shared" si="837"/>
        <v>BB$12</v>
      </c>
      <c r="BC864" s="76" t="str">
        <f t="shared" si="837"/>
        <v>BC$12</v>
      </c>
      <c r="BD864" s="76" t="str">
        <f t="shared" si="837"/>
        <v>BD$12</v>
      </c>
      <c r="BE864" s="76" t="str">
        <f t="shared" si="837"/>
        <v>BE$12</v>
      </c>
      <c r="BF864" s="76" t="str">
        <f t="shared" si="837"/>
        <v>BF$12</v>
      </c>
      <c r="BG864" s="76" t="str">
        <f t="shared" si="837"/>
        <v>BG$12</v>
      </c>
      <c r="BH864" s="76" t="str">
        <f t="shared" si="837"/>
        <v>BH$12</v>
      </c>
      <c r="BI864" s="76" t="str">
        <f t="shared" si="837"/>
        <v>BI$12</v>
      </c>
      <c r="BJ864" s="76" t="str">
        <f t="shared" si="837"/>
        <v>BJ$12</v>
      </c>
      <c r="BK864" s="76" t="str">
        <f t="shared" si="837"/>
        <v>BK$12</v>
      </c>
      <c r="BL864" s="76" t="str">
        <f t="shared" si="837"/>
        <v>BL$12</v>
      </c>
      <c r="BM864" s="76" t="str">
        <f t="shared" si="837"/>
        <v>BM$12</v>
      </c>
      <c r="BN864" s="76" t="str">
        <f t="shared" si="837"/>
        <v>BN$12</v>
      </c>
      <c r="BO864" s="76" t="str">
        <f t="shared" si="837"/>
        <v>BO$12</v>
      </c>
      <c r="BP864" s="76" t="str">
        <f t="shared" si="837"/>
        <v>BP$12</v>
      </c>
      <c r="BQ864" s="76" t="str">
        <f t="shared" si="837"/>
        <v>BQ$12</v>
      </c>
      <c r="BR864" s="76" t="str">
        <f t="shared" si="837"/>
        <v>BR$12</v>
      </c>
      <c r="BS864" s="76" t="str">
        <f t="shared" si="837"/>
        <v>BS$12</v>
      </c>
      <c r="BT864" s="76" t="str">
        <f t="shared" si="837"/>
        <v>BT$12</v>
      </c>
      <c r="BU864" s="76" t="str">
        <f t="shared" si="837"/>
        <v>BU$12</v>
      </c>
      <c r="BV864" s="76" t="str">
        <f t="shared" si="837"/>
        <v>BV$12</v>
      </c>
      <c r="BW864" s="76" t="str">
        <f t="shared" si="837"/>
        <v>BW$12</v>
      </c>
      <c r="BX864" s="76" t="str">
        <f t="shared" si="837"/>
        <v>BX$12</v>
      </c>
      <c r="BY864" s="76" t="str">
        <f t="shared" si="837"/>
        <v>BY$12</v>
      </c>
      <c r="BZ864" s="76" t="str">
        <f t="shared" si="837"/>
        <v>BZ$12</v>
      </c>
      <c r="CA864" s="76" t="str">
        <f t="shared" si="837"/>
        <v>CA$12</v>
      </c>
      <c r="CB864" s="76" t="str">
        <f t="shared" si="837"/>
        <v>CB$12</v>
      </c>
      <c r="CC864" s="76" t="str">
        <f t="shared" si="837"/>
        <v>CC$12</v>
      </c>
      <c r="CD864" s="76" t="str">
        <f t="shared" si="837"/>
        <v>CD$12</v>
      </c>
      <c r="CE864" s="76" t="str">
        <f t="shared" ref="CE864:CK864" si="838">CE844</f>
        <v>CE$12</v>
      </c>
      <c r="CF864" s="76" t="str">
        <f t="shared" si="838"/>
        <v>CF$12</v>
      </c>
      <c r="CG864" s="76" t="str">
        <f t="shared" si="838"/>
        <v>CG$12</v>
      </c>
      <c r="CH864" s="76" t="str">
        <f t="shared" si="838"/>
        <v>CH$12</v>
      </c>
      <c r="CI864" s="76" t="str">
        <f t="shared" si="838"/>
        <v>CI$12</v>
      </c>
      <c r="CJ864" s="76" t="str">
        <f t="shared" si="838"/>
        <v>CJ$12</v>
      </c>
      <c r="CK864" s="76" t="str">
        <f t="shared" si="838"/>
        <v>CK$12</v>
      </c>
      <c r="CL864" s="76" t="str">
        <f t="shared" ref="CL864" si="839">CL844</f>
        <v>CL$12</v>
      </c>
    </row>
    <row r="865" spans="2:90" x14ac:dyDescent="0.4">
      <c r="B865" s="8" t="str">
        <f>B845</f>
        <v>Primary volume driver</v>
      </c>
      <c r="D865" t="s">
        <v>750</v>
      </c>
      <c r="E865" s="8" t="str">
        <f t="shared" si="834"/>
        <v>865 SUB-PR</v>
      </c>
      <c r="F865" t="s">
        <v>462</v>
      </c>
      <c r="G865" t="s">
        <v>332</v>
      </c>
      <c r="H865" s="12"/>
      <c r="I865" s="60"/>
      <c r="J865" s="60"/>
      <c r="K865" s="15"/>
      <c r="L865" s="15"/>
      <c r="M865" s="15"/>
      <c r="N865" s="15"/>
      <c r="O865" s="15"/>
      <c r="P865" s="15"/>
      <c r="R865" s="15"/>
      <c r="S865" s="199" t="str">
        <f t="shared" ref="S865" si="840">ADDRESS(ROW(S859),COLUMN(S859),2)</f>
        <v>S$859</v>
      </c>
      <c r="T865" s="199" t="str">
        <f t="shared" ref="T865:AX865" si="841">ADDRESS(ROW(T859),COLUMN(T859),2)</f>
        <v>T$859</v>
      </c>
      <c r="U865" s="199" t="str">
        <f t="shared" si="841"/>
        <v>U$859</v>
      </c>
      <c r="V865" s="199" t="str">
        <f t="shared" si="841"/>
        <v>V$859</v>
      </c>
      <c r="W865" s="199" t="str">
        <f t="shared" si="841"/>
        <v>W$859</v>
      </c>
      <c r="X865" s="199" t="str">
        <f t="shared" si="841"/>
        <v>X$859</v>
      </c>
      <c r="Y865" s="199" t="str">
        <f t="shared" si="841"/>
        <v>Y$859</v>
      </c>
      <c r="Z865" s="199" t="str">
        <f t="shared" si="841"/>
        <v>Z$859</v>
      </c>
      <c r="AA865" s="199" t="str">
        <f t="shared" si="841"/>
        <v>AA$859</v>
      </c>
      <c r="AB865" s="199" t="str">
        <f t="shared" si="841"/>
        <v>AB$859</v>
      </c>
      <c r="AC865" s="199" t="str">
        <f t="shared" si="841"/>
        <v>AC$859</v>
      </c>
      <c r="AD865" s="199" t="str">
        <f t="shared" si="841"/>
        <v>AD$859</v>
      </c>
      <c r="AE865" s="199" t="str">
        <f t="shared" si="841"/>
        <v>AE$859</v>
      </c>
      <c r="AF865" s="199" t="str">
        <f t="shared" si="841"/>
        <v>AF$859</v>
      </c>
      <c r="AG865" s="199" t="str">
        <f t="shared" si="841"/>
        <v>AG$859</v>
      </c>
      <c r="AH865" s="199" t="str">
        <f t="shared" si="841"/>
        <v>AH$859</v>
      </c>
      <c r="AI865" s="199" t="str">
        <f t="shared" si="841"/>
        <v>AI$859</v>
      </c>
      <c r="AJ865" s="199" t="str">
        <f t="shared" si="841"/>
        <v>AJ$859</v>
      </c>
      <c r="AK865" s="199" t="str">
        <f t="shared" si="841"/>
        <v>AK$859</v>
      </c>
      <c r="AL865" s="199" t="str">
        <f t="shared" si="841"/>
        <v>AL$859</v>
      </c>
      <c r="AM865" s="199" t="str">
        <f t="shared" si="841"/>
        <v>AM$859</v>
      </c>
      <c r="AN865" s="199" t="str">
        <f t="shared" si="841"/>
        <v>AN$859</v>
      </c>
      <c r="AO865" s="199" t="str">
        <f t="shared" si="841"/>
        <v>AO$859</v>
      </c>
      <c r="AP865" s="199" t="str">
        <f t="shared" si="841"/>
        <v>AP$859</v>
      </c>
      <c r="AQ865" s="199" t="str">
        <f t="shared" si="841"/>
        <v>AQ$859</v>
      </c>
      <c r="AR865" s="199" t="str">
        <f t="shared" si="841"/>
        <v>AR$859</v>
      </c>
      <c r="AS865" s="199" t="str">
        <f t="shared" si="841"/>
        <v>AS$859</v>
      </c>
      <c r="AT865" s="199" t="str">
        <f t="shared" si="841"/>
        <v>AT$859</v>
      </c>
      <c r="AU865" s="199" t="str">
        <f t="shared" si="841"/>
        <v>AU$859</v>
      </c>
      <c r="AV865" s="199" t="str">
        <f t="shared" si="841"/>
        <v>AV$859</v>
      </c>
      <c r="AW865" s="199" t="str">
        <f t="shared" si="841"/>
        <v>AW$859</v>
      </c>
      <c r="AX865" s="199" t="str">
        <f t="shared" si="841"/>
        <v>AX$859</v>
      </c>
      <c r="AY865" s="199" t="str">
        <f t="shared" ref="AY865:CD865" si="842">ADDRESS(ROW(AY859),COLUMN(AY859),2)</f>
        <v>AY$859</v>
      </c>
      <c r="AZ865" s="199" t="str">
        <f t="shared" si="842"/>
        <v>AZ$859</v>
      </c>
      <c r="BA865" s="199" t="str">
        <f t="shared" si="842"/>
        <v>BA$859</v>
      </c>
      <c r="BB865" s="199" t="str">
        <f t="shared" si="842"/>
        <v>BB$859</v>
      </c>
      <c r="BC865" s="199" t="str">
        <f t="shared" si="842"/>
        <v>BC$859</v>
      </c>
      <c r="BD865" s="199" t="str">
        <f t="shared" si="842"/>
        <v>BD$859</v>
      </c>
      <c r="BE865" s="199" t="str">
        <f t="shared" si="842"/>
        <v>BE$859</v>
      </c>
      <c r="BF865" s="199" t="str">
        <f t="shared" si="842"/>
        <v>BF$859</v>
      </c>
      <c r="BG865" s="199" t="str">
        <f t="shared" si="842"/>
        <v>BG$859</v>
      </c>
      <c r="BH865" s="199" t="str">
        <f t="shared" si="842"/>
        <v>BH$859</v>
      </c>
      <c r="BI865" s="199" t="str">
        <f t="shared" si="842"/>
        <v>BI$859</v>
      </c>
      <c r="BJ865" s="199" t="str">
        <f t="shared" si="842"/>
        <v>BJ$859</v>
      </c>
      <c r="BK865" s="199" t="str">
        <f t="shared" si="842"/>
        <v>BK$859</v>
      </c>
      <c r="BL865" s="199" t="str">
        <f t="shared" si="842"/>
        <v>BL$859</v>
      </c>
      <c r="BM865" s="199" t="str">
        <f t="shared" si="842"/>
        <v>BM$859</v>
      </c>
      <c r="BN865" s="199" t="str">
        <f t="shared" si="842"/>
        <v>BN$859</v>
      </c>
      <c r="BO865" s="199" t="str">
        <f t="shared" si="842"/>
        <v>BO$859</v>
      </c>
      <c r="BP865" s="199" t="str">
        <f t="shared" si="842"/>
        <v>BP$859</v>
      </c>
      <c r="BQ865" s="199" t="str">
        <f t="shared" si="842"/>
        <v>BQ$859</v>
      </c>
      <c r="BR865" s="199" t="str">
        <f t="shared" si="842"/>
        <v>BR$859</v>
      </c>
      <c r="BS865" s="199" t="str">
        <f t="shared" si="842"/>
        <v>BS$859</v>
      </c>
      <c r="BT865" s="199" t="str">
        <f t="shared" si="842"/>
        <v>BT$859</v>
      </c>
      <c r="BU865" s="199" t="str">
        <f t="shared" si="842"/>
        <v>BU$859</v>
      </c>
      <c r="BV865" s="199" t="str">
        <f t="shared" si="842"/>
        <v>BV$859</v>
      </c>
      <c r="BW865" s="199" t="str">
        <f t="shared" si="842"/>
        <v>BW$859</v>
      </c>
      <c r="BX865" s="199" t="str">
        <f t="shared" si="842"/>
        <v>BX$859</v>
      </c>
      <c r="BY865" s="199" t="str">
        <f t="shared" si="842"/>
        <v>BY$859</v>
      </c>
      <c r="BZ865" s="199" t="str">
        <f t="shared" si="842"/>
        <v>BZ$859</v>
      </c>
      <c r="CA865" s="199" t="str">
        <f t="shared" si="842"/>
        <v>CA$859</v>
      </c>
      <c r="CB865" s="199" t="str">
        <f t="shared" si="842"/>
        <v>CB$859</v>
      </c>
      <c r="CC865" s="199" t="str">
        <f t="shared" si="842"/>
        <v>CC$859</v>
      </c>
      <c r="CD865" s="199" t="str">
        <f t="shared" si="842"/>
        <v>CD$859</v>
      </c>
      <c r="CE865" s="199" t="str">
        <f t="shared" ref="CE865:CK865" si="843">ADDRESS(ROW(CE859),COLUMN(CE859),2)</f>
        <v>CE$859</v>
      </c>
      <c r="CF865" s="199" t="str">
        <f t="shared" si="843"/>
        <v>CF$859</v>
      </c>
      <c r="CG865" s="199" t="str">
        <f t="shared" si="843"/>
        <v>CG$859</v>
      </c>
      <c r="CH865" s="199" t="str">
        <f t="shared" si="843"/>
        <v>CH$859</v>
      </c>
      <c r="CI865" s="199" t="str">
        <f t="shared" si="843"/>
        <v>CI$859</v>
      </c>
      <c r="CJ865" s="199" t="str">
        <f t="shared" si="843"/>
        <v>CJ$859</v>
      </c>
      <c r="CK865" s="199" t="str">
        <f t="shared" si="843"/>
        <v>CK$859</v>
      </c>
      <c r="CL865" s="199" t="str">
        <f t="shared" ref="CL865" si="844">ADDRESS(ROW(CL859),COLUMN(CL859),2)</f>
        <v>CL$859</v>
      </c>
    </row>
    <row r="866" spans="2:90" x14ac:dyDescent="0.4">
      <c r="B866" s="8" t="str">
        <f>B851</f>
        <v>Subscription Revenue - (Primary label)</v>
      </c>
      <c r="D866" t="s">
        <v>750</v>
      </c>
      <c r="E866" s="8" t="str">
        <f t="shared" si="834"/>
        <v>866 SUB-PR</v>
      </c>
      <c r="F866" t="s">
        <v>491</v>
      </c>
      <c r="G866" t="s">
        <v>332</v>
      </c>
      <c r="H866" s="12"/>
      <c r="I866" s="60"/>
      <c r="J866" s="60"/>
      <c r="K866" s="15"/>
      <c r="L866" s="15"/>
      <c r="M866" s="15"/>
      <c r="N866" s="15"/>
      <c r="O866" s="15"/>
      <c r="P866" s="15"/>
      <c r="R866" s="15"/>
      <c r="S866" s="76"/>
      <c r="T866" s="76"/>
      <c r="U866" s="76"/>
      <c r="V866" s="76"/>
      <c r="W866" s="76"/>
      <c r="X866" s="76"/>
      <c r="Y866" s="76"/>
      <c r="Z866" s="76"/>
      <c r="AA866" s="76"/>
      <c r="AB866" s="76"/>
      <c r="AC866" s="76"/>
      <c r="AD866" s="76"/>
      <c r="AE866" s="76"/>
      <c r="AF866" s="76"/>
      <c r="AG866" s="76"/>
      <c r="AH866" s="76"/>
      <c r="AI866" s="76"/>
      <c r="AJ866" s="76"/>
      <c r="AK866" s="76"/>
      <c r="AL866" s="76"/>
      <c r="AM866" s="76"/>
      <c r="AN866" s="76"/>
      <c r="AO866" s="76"/>
      <c r="AP866" s="76"/>
      <c r="AQ866" s="76"/>
      <c r="AR866" s="76"/>
      <c r="AS866" s="76"/>
      <c r="AT866" s="76"/>
      <c r="AU866" s="76"/>
      <c r="AV866" s="76"/>
      <c r="AW866" s="76"/>
      <c r="AX866" s="76"/>
      <c r="AY866" s="76"/>
      <c r="AZ866" s="76"/>
      <c r="BA866" s="76"/>
      <c r="BB866" s="76"/>
      <c r="BC866" s="76"/>
      <c r="BD866" s="76"/>
      <c r="BE866" s="76"/>
      <c r="BF866" s="76"/>
      <c r="BG866" s="76"/>
      <c r="BH866" s="76"/>
      <c r="BI866" s="76"/>
      <c r="BJ866" s="76"/>
      <c r="BK866" s="76"/>
      <c r="BL866" s="76"/>
      <c r="BM866" s="76"/>
      <c r="BN866" s="76"/>
      <c r="BO866" s="76"/>
      <c r="BP866" s="76"/>
      <c r="BQ866" s="76"/>
      <c r="BR866" s="76"/>
      <c r="BS866" s="76"/>
      <c r="BT866" s="76"/>
      <c r="BU866" s="76"/>
      <c r="BV866" s="76"/>
      <c r="BW866" s="76"/>
      <c r="BX866" s="76"/>
      <c r="BY866" s="76"/>
      <c r="BZ866" s="76"/>
      <c r="CA866" s="76"/>
      <c r="CB866" s="76"/>
      <c r="CC866" s="76"/>
      <c r="CD866" s="76"/>
      <c r="CE866" s="76"/>
      <c r="CF866" s="76"/>
      <c r="CG866" s="76"/>
      <c r="CH866" s="76"/>
      <c r="CI866" s="76"/>
      <c r="CJ866" s="76"/>
      <c r="CK866" s="76"/>
      <c r="CL866" s="76"/>
    </row>
    <row r="867" spans="2:90" x14ac:dyDescent="0.4">
      <c r="B867" s="8" t="str">
        <f>B847</f>
        <v xml:space="preserve">secondary unit </v>
      </c>
      <c r="D867" t="s">
        <v>750</v>
      </c>
      <c r="E867" s="8" t="str">
        <f t="shared" si="834"/>
        <v>867 SUB-PR</v>
      </c>
      <c r="F867" t="s">
        <v>505</v>
      </c>
      <c r="G867" t="s">
        <v>332</v>
      </c>
      <c r="H867" s="12"/>
      <c r="I867" s="60"/>
      <c r="J867" s="60"/>
      <c r="K867" s="15"/>
      <c r="L867" s="15"/>
      <c r="M867" s="15"/>
      <c r="N867" s="15"/>
      <c r="O867" s="15"/>
      <c r="P867" s="15"/>
      <c r="R867" s="15"/>
      <c r="S867" s="76"/>
      <c r="T867" s="76"/>
      <c r="U867" s="76"/>
      <c r="V867" s="76"/>
      <c r="W867" s="76"/>
      <c r="X867" s="76"/>
      <c r="Y867" s="76"/>
      <c r="Z867" s="76"/>
      <c r="AA867" s="76"/>
      <c r="AB867" s="76"/>
      <c r="AC867" s="76"/>
      <c r="AD867" s="76"/>
      <c r="AE867" s="76"/>
      <c r="AF867" s="76"/>
      <c r="AG867" s="76"/>
      <c r="AH867" s="76"/>
      <c r="AI867" s="76"/>
      <c r="AJ867" s="76"/>
      <c r="AK867" s="76"/>
      <c r="AL867" s="76"/>
      <c r="AM867" s="76"/>
      <c r="AN867" s="76"/>
      <c r="AO867" s="76"/>
      <c r="AP867" s="76"/>
      <c r="AQ867" s="76"/>
      <c r="AR867" s="76"/>
      <c r="AS867" s="76"/>
      <c r="AT867" s="76"/>
      <c r="AU867" s="76"/>
      <c r="AV867" s="76"/>
      <c r="AW867" s="76"/>
      <c r="AX867" s="76"/>
      <c r="AY867" s="76"/>
      <c r="AZ867" s="76"/>
      <c r="BA867" s="76"/>
      <c r="BB867" s="76"/>
      <c r="BC867" s="76"/>
      <c r="BD867" s="76"/>
      <c r="BE867" s="76"/>
      <c r="BF867" s="76"/>
      <c r="BG867" s="76"/>
      <c r="BH867" s="76"/>
      <c r="BI867" s="76"/>
      <c r="BJ867" s="76"/>
      <c r="BK867" s="76"/>
      <c r="BL867" s="76"/>
      <c r="BM867" s="76"/>
      <c r="BN867" s="76"/>
      <c r="BO867" s="76"/>
      <c r="BP867" s="76"/>
      <c r="BQ867" s="76"/>
      <c r="BR867" s="76"/>
      <c r="BS867" s="76"/>
      <c r="BT867" s="76"/>
      <c r="BU867" s="76"/>
      <c r="BV867" s="76"/>
      <c r="BW867" s="76"/>
      <c r="BX867" s="76"/>
      <c r="BY867" s="76"/>
      <c r="BZ867" s="76"/>
      <c r="CA867" s="76"/>
      <c r="CB867" s="76"/>
      <c r="CC867" s="76"/>
      <c r="CD867" s="76"/>
      <c r="CE867" s="76"/>
      <c r="CF867" s="76"/>
      <c r="CG867" s="76"/>
      <c r="CH867" s="76"/>
      <c r="CI867" s="76"/>
      <c r="CJ867" s="76"/>
      <c r="CK867" s="76"/>
      <c r="CL867" s="76"/>
    </row>
    <row r="868" spans="2:90" x14ac:dyDescent="0.4">
      <c r="B868" s="8" t="str">
        <f>B848</f>
        <v>Secondary revenue driver</v>
      </c>
      <c r="D868" t="s">
        <v>750</v>
      </c>
      <c r="E868" s="8" t="str">
        <f t="shared" ref="E868" si="845">ROW()&amp;" "&amp;D868</f>
        <v>868 SUB-PR</v>
      </c>
      <c r="F868" t="s">
        <v>463</v>
      </c>
      <c r="G868" t="s">
        <v>332</v>
      </c>
      <c r="H868" s="12"/>
      <c r="I868" s="60"/>
      <c r="J868" s="60"/>
      <c r="K868" s="15"/>
      <c r="L868" s="15"/>
      <c r="M868" s="15"/>
      <c r="N868" s="15"/>
      <c r="O868" s="15"/>
      <c r="P868" s="15"/>
      <c r="R868" s="15"/>
      <c r="S868" s="76"/>
      <c r="T868" s="76"/>
      <c r="U868" s="76"/>
      <c r="V868" s="76"/>
      <c r="W868" s="76"/>
      <c r="X868" s="76"/>
      <c r="Y868" s="76"/>
      <c r="Z868" s="76"/>
      <c r="AA868" s="76"/>
      <c r="AB868" s="76"/>
      <c r="AC868" s="76"/>
      <c r="AD868" s="76"/>
      <c r="AE868" s="76"/>
      <c r="AF868" s="76"/>
      <c r="AG868" s="76"/>
      <c r="AH868" s="76"/>
      <c r="AI868" s="76"/>
      <c r="AJ868" s="76"/>
      <c r="AK868" s="76"/>
      <c r="AL868" s="76"/>
      <c r="AM868" s="76"/>
      <c r="AN868" s="76"/>
      <c r="AO868" s="76"/>
      <c r="AP868" s="76"/>
      <c r="AQ868" s="76"/>
      <c r="AR868" s="76"/>
      <c r="AS868" s="76"/>
      <c r="AT868" s="76"/>
      <c r="AU868" s="76"/>
      <c r="AV868" s="76"/>
      <c r="AW868" s="76"/>
      <c r="AX868" s="76"/>
      <c r="AY868" s="76"/>
      <c r="AZ868" s="76"/>
      <c r="BA868" s="76"/>
      <c r="BB868" s="76"/>
      <c r="BC868" s="76"/>
      <c r="BD868" s="76"/>
      <c r="BE868" s="76"/>
      <c r="BF868" s="76"/>
      <c r="BG868" s="76"/>
      <c r="BH868" s="76"/>
      <c r="BI868" s="76"/>
      <c r="BJ868" s="76"/>
      <c r="BK868" s="76"/>
      <c r="BL868" s="76"/>
      <c r="BM868" s="76"/>
      <c r="BN868" s="76"/>
      <c r="BO868" s="76"/>
      <c r="BP868" s="76"/>
      <c r="BQ868" s="76"/>
      <c r="BR868" s="76"/>
      <c r="BS868" s="76"/>
      <c r="BT868" s="76"/>
      <c r="BU868" s="76"/>
      <c r="BV868" s="76"/>
      <c r="BW868" s="76"/>
      <c r="BX868" s="76"/>
      <c r="BY868" s="76"/>
      <c r="BZ868" s="76"/>
      <c r="CA868" s="76"/>
      <c r="CB868" s="76"/>
      <c r="CC868" s="76"/>
      <c r="CD868" s="76"/>
      <c r="CE868" s="76"/>
      <c r="CF868" s="76"/>
      <c r="CG868" s="76"/>
      <c r="CH868" s="76"/>
      <c r="CI868" s="76"/>
      <c r="CJ868" s="76"/>
      <c r="CK868" s="76"/>
      <c r="CL868" s="76"/>
    </row>
    <row r="869" spans="2:90" x14ac:dyDescent="0.4">
      <c r="B869" t="s">
        <v>464</v>
      </c>
      <c r="D869" t="s">
        <v>750</v>
      </c>
      <c r="E869" s="8" t="str">
        <f t="shared" ref="E869" si="846">ROW()&amp;" "&amp;D869</f>
        <v>869 SUB-PR</v>
      </c>
      <c r="F869" t="s">
        <v>464</v>
      </c>
      <c r="G869" t="s">
        <v>332</v>
      </c>
    </row>
    <row r="870" spans="2:90" x14ac:dyDescent="0.4">
      <c r="B870" s="171" t="s">
        <v>490</v>
      </c>
      <c r="E870" s="8"/>
      <c r="H870" s="170"/>
      <c r="I870" s="172"/>
      <c r="J870" s="172"/>
      <c r="K870" s="193"/>
      <c r="L870" s="193"/>
      <c r="M870" s="193"/>
      <c r="N870" s="193"/>
      <c r="O870" s="193"/>
      <c r="P870" s="193"/>
      <c r="R870" s="194"/>
      <c r="S870" s="170"/>
      <c r="T870" s="170"/>
      <c r="U870" s="170"/>
      <c r="V870" s="170"/>
      <c r="W870" s="170"/>
      <c r="X870" s="170"/>
      <c r="Y870" s="170"/>
      <c r="Z870" s="170"/>
      <c r="AA870" s="170"/>
      <c r="AB870" s="170"/>
      <c r="AC870" s="170"/>
      <c r="AD870" s="170"/>
      <c r="AE870" s="170"/>
      <c r="AF870" s="170"/>
      <c r="AG870" s="170"/>
      <c r="AH870" s="170"/>
      <c r="AI870" s="170"/>
      <c r="AJ870" s="170"/>
      <c r="AK870" s="170"/>
      <c r="AL870" s="170"/>
      <c r="AM870" s="170"/>
      <c r="AN870" s="170"/>
      <c r="AO870" s="170"/>
      <c r="AP870" s="170"/>
      <c r="AQ870" s="170"/>
      <c r="AR870" s="170"/>
      <c r="AS870" s="170"/>
      <c r="AT870" s="170"/>
      <c r="AU870" s="170"/>
      <c r="AV870" s="170"/>
      <c r="AW870" s="170"/>
      <c r="AX870" s="170"/>
      <c r="AY870" s="170"/>
      <c r="AZ870" s="170"/>
      <c r="BA870" s="170"/>
      <c r="BB870" s="170"/>
      <c r="BC870" s="170"/>
      <c r="BD870" s="170"/>
      <c r="BE870" s="170"/>
      <c r="BF870" s="170"/>
      <c r="BG870" s="170"/>
      <c r="BH870" s="170"/>
      <c r="BI870" s="170"/>
      <c r="BJ870" s="170"/>
      <c r="BK870" s="170"/>
      <c r="BL870" s="170"/>
      <c r="BM870" s="170"/>
      <c r="BN870" s="170"/>
      <c r="BO870" s="170"/>
      <c r="BP870" s="170"/>
      <c r="BQ870" s="170"/>
      <c r="BR870" s="170"/>
      <c r="BS870" s="170"/>
      <c r="BT870" s="170"/>
      <c r="BU870" s="170"/>
      <c r="BV870" s="170"/>
      <c r="BW870" s="170"/>
      <c r="BX870" s="170"/>
      <c r="BY870" s="170"/>
      <c r="BZ870" s="170"/>
      <c r="CA870" s="170"/>
      <c r="CB870" s="170"/>
      <c r="CC870" s="170"/>
      <c r="CD870" s="170"/>
      <c r="CE870" s="170"/>
      <c r="CF870" s="170"/>
      <c r="CG870" s="170"/>
      <c r="CH870" s="170"/>
      <c r="CI870" s="170"/>
      <c r="CJ870" s="170"/>
      <c r="CK870" s="170"/>
      <c r="CL870" s="170"/>
    </row>
    <row r="871" spans="2:90" x14ac:dyDescent="0.4">
      <c r="B871" s="171" t="s">
        <v>492</v>
      </c>
      <c r="E871" s="8"/>
      <c r="H871" s="170"/>
      <c r="I871" s="172"/>
      <c r="J871" s="172"/>
      <c r="K871" s="193"/>
      <c r="L871" s="193"/>
      <c r="M871" s="193"/>
      <c r="N871" s="193"/>
      <c r="O871" s="193"/>
      <c r="P871" s="193"/>
      <c r="R871" s="194"/>
      <c r="S871" s="170"/>
      <c r="T871" s="170"/>
      <c r="U871" s="170"/>
      <c r="V871" s="170"/>
      <c r="W871" s="170"/>
      <c r="X871" s="170"/>
      <c r="Y871" s="170"/>
      <c r="Z871" s="170"/>
      <c r="AA871" s="170"/>
      <c r="AB871" s="170"/>
      <c r="AC871" s="170"/>
      <c r="AD871" s="170"/>
      <c r="AE871" s="170"/>
      <c r="AF871" s="170"/>
      <c r="AG871" s="170"/>
      <c r="AH871" s="170"/>
      <c r="AI871" s="170"/>
      <c r="AJ871" s="170"/>
      <c r="AK871" s="170"/>
      <c r="AL871" s="170"/>
      <c r="AM871" s="170"/>
      <c r="AN871" s="170"/>
      <c r="AO871" s="170"/>
      <c r="AP871" s="170"/>
      <c r="AQ871" s="170"/>
      <c r="AR871" s="170"/>
      <c r="AS871" s="170"/>
      <c r="AT871" s="170"/>
      <c r="AU871" s="170"/>
      <c r="AV871" s="170"/>
      <c r="AW871" s="170"/>
      <c r="AX871" s="170"/>
      <c r="AY871" s="170"/>
      <c r="AZ871" s="170"/>
      <c r="BA871" s="170"/>
      <c r="BB871" s="170"/>
      <c r="BC871" s="170"/>
      <c r="BD871" s="170"/>
      <c r="BE871" s="170"/>
      <c r="BF871" s="170"/>
      <c r="BG871" s="170"/>
      <c r="BH871" s="170"/>
      <c r="BI871" s="170"/>
      <c r="BJ871" s="170"/>
      <c r="BK871" s="170"/>
      <c r="BL871" s="170"/>
      <c r="BM871" s="170"/>
      <c r="BN871" s="170"/>
      <c r="BO871" s="170"/>
      <c r="BP871" s="170"/>
      <c r="BQ871" s="170"/>
      <c r="BR871" s="170"/>
      <c r="BS871" s="170"/>
      <c r="BT871" s="170"/>
      <c r="BU871" s="170"/>
      <c r="BV871" s="170"/>
      <c r="BW871" s="170"/>
      <c r="BX871" s="170"/>
      <c r="BY871" s="170"/>
      <c r="BZ871" s="170"/>
      <c r="CA871" s="170"/>
      <c r="CB871" s="170"/>
      <c r="CC871" s="170"/>
      <c r="CD871" s="170"/>
      <c r="CE871" s="170"/>
      <c r="CF871" s="170"/>
      <c r="CG871" s="170"/>
      <c r="CH871" s="170"/>
      <c r="CI871" s="170"/>
      <c r="CJ871" s="170"/>
      <c r="CK871" s="170"/>
      <c r="CL871" s="170"/>
    </row>
    <row r="872" spans="2:90" x14ac:dyDescent="0.4">
      <c r="B872" s="171" t="s">
        <v>461</v>
      </c>
      <c r="E872" s="8"/>
      <c r="H872" s="170"/>
      <c r="I872" s="172"/>
      <c r="J872" s="172"/>
      <c r="K872" s="193"/>
      <c r="L872" s="193"/>
      <c r="M872" s="193"/>
      <c r="N872" s="193"/>
      <c r="O872" s="193"/>
      <c r="P872" s="193"/>
      <c r="R872" s="194"/>
      <c r="S872" s="195" t="str">
        <f t="shared" ref="S872:AX872" si="847">S$16</f>
        <v>S$12</v>
      </c>
      <c r="T872" s="195" t="str">
        <f t="shared" si="847"/>
        <v>T$12</v>
      </c>
      <c r="U872" s="195" t="str">
        <f t="shared" si="847"/>
        <v>U$12</v>
      </c>
      <c r="V872" s="195" t="str">
        <f t="shared" si="847"/>
        <v>V$12</v>
      </c>
      <c r="W872" s="195" t="str">
        <f t="shared" si="847"/>
        <v>W$12</v>
      </c>
      <c r="X872" s="195" t="str">
        <f t="shared" si="847"/>
        <v>X$12</v>
      </c>
      <c r="Y872" s="195" t="str">
        <f t="shared" si="847"/>
        <v>Y$12</v>
      </c>
      <c r="Z872" s="195" t="str">
        <f t="shared" si="847"/>
        <v>Z$12</v>
      </c>
      <c r="AA872" s="195" t="str">
        <f t="shared" si="847"/>
        <v>AA$12</v>
      </c>
      <c r="AB872" s="195" t="str">
        <f t="shared" si="847"/>
        <v>AB$12</v>
      </c>
      <c r="AC872" s="195" t="str">
        <f t="shared" si="847"/>
        <v>AC$12</v>
      </c>
      <c r="AD872" s="195" t="str">
        <f t="shared" si="847"/>
        <v>AD$12</v>
      </c>
      <c r="AE872" s="195" t="str">
        <f t="shared" si="847"/>
        <v>AE$12</v>
      </c>
      <c r="AF872" s="195" t="str">
        <f t="shared" si="847"/>
        <v>AF$12</v>
      </c>
      <c r="AG872" s="195" t="str">
        <f t="shared" si="847"/>
        <v>AG$12</v>
      </c>
      <c r="AH872" s="195" t="str">
        <f t="shared" si="847"/>
        <v>AH$12</v>
      </c>
      <c r="AI872" s="195" t="str">
        <f t="shared" si="847"/>
        <v>AI$12</v>
      </c>
      <c r="AJ872" s="195" t="str">
        <f t="shared" si="847"/>
        <v>AJ$12</v>
      </c>
      <c r="AK872" s="195" t="str">
        <f t="shared" si="847"/>
        <v>AK$12</v>
      </c>
      <c r="AL872" s="195" t="str">
        <f t="shared" si="847"/>
        <v>AL$12</v>
      </c>
      <c r="AM872" s="195" t="str">
        <f t="shared" si="847"/>
        <v>AM$12</v>
      </c>
      <c r="AN872" s="195" t="str">
        <f t="shared" si="847"/>
        <v>AN$12</v>
      </c>
      <c r="AO872" s="195" t="str">
        <f t="shared" si="847"/>
        <v>AO$12</v>
      </c>
      <c r="AP872" s="195" t="str">
        <f t="shared" si="847"/>
        <v>AP$12</v>
      </c>
      <c r="AQ872" s="195" t="str">
        <f t="shared" si="847"/>
        <v>AQ$12</v>
      </c>
      <c r="AR872" s="195" t="str">
        <f t="shared" si="847"/>
        <v>AR$12</v>
      </c>
      <c r="AS872" s="195" t="str">
        <f t="shared" si="847"/>
        <v>AS$12</v>
      </c>
      <c r="AT872" s="195" t="str">
        <f t="shared" si="847"/>
        <v>AT$12</v>
      </c>
      <c r="AU872" s="195" t="str">
        <f t="shared" si="847"/>
        <v>AU$12</v>
      </c>
      <c r="AV872" s="195" t="str">
        <f t="shared" si="847"/>
        <v>AV$12</v>
      </c>
      <c r="AW872" s="195" t="str">
        <f t="shared" si="847"/>
        <v>AW$12</v>
      </c>
      <c r="AX872" s="195" t="str">
        <f t="shared" si="847"/>
        <v>AX$12</v>
      </c>
      <c r="AY872" s="195" t="str">
        <f t="shared" ref="AY872:CD872" si="848">AY$16</f>
        <v>AY$12</v>
      </c>
      <c r="AZ872" s="195" t="str">
        <f t="shared" si="848"/>
        <v>AZ$12</v>
      </c>
      <c r="BA872" s="195" t="str">
        <f t="shared" si="848"/>
        <v>BA$12</v>
      </c>
      <c r="BB872" s="195" t="str">
        <f t="shared" si="848"/>
        <v>BB$12</v>
      </c>
      <c r="BC872" s="195" t="str">
        <f t="shared" si="848"/>
        <v>BC$12</v>
      </c>
      <c r="BD872" s="195" t="str">
        <f t="shared" si="848"/>
        <v>BD$12</v>
      </c>
      <c r="BE872" s="195" t="str">
        <f t="shared" si="848"/>
        <v>BE$12</v>
      </c>
      <c r="BF872" s="195" t="str">
        <f t="shared" si="848"/>
        <v>BF$12</v>
      </c>
      <c r="BG872" s="195" t="str">
        <f t="shared" si="848"/>
        <v>BG$12</v>
      </c>
      <c r="BH872" s="195" t="str">
        <f t="shared" si="848"/>
        <v>BH$12</v>
      </c>
      <c r="BI872" s="195" t="str">
        <f t="shared" si="848"/>
        <v>BI$12</v>
      </c>
      <c r="BJ872" s="195" t="str">
        <f t="shared" si="848"/>
        <v>BJ$12</v>
      </c>
      <c r="BK872" s="195" t="str">
        <f t="shared" si="848"/>
        <v>BK$12</v>
      </c>
      <c r="BL872" s="195" t="str">
        <f t="shared" si="848"/>
        <v>BL$12</v>
      </c>
      <c r="BM872" s="195" t="str">
        <f t="shared" si="848"/>
        <v>BM$12</v>
      </c>
      <c r="BN872" s="195" t="str">
        <f t="shared" si="848"/>
        <v>BN$12</v>
      </c>
      <c r="BO872" s="195" t="str">
        <f t="shared" si="848"/>
        <v>BO$12</v>
      </c>
      <c r="BP872" s="195" t="str">
        <f t="shared" si="848"/>
        <v>BP$12</v>
      </c>
      <c r="BQ872" s="195" t="str">
        <f t="shared" si="848"/>
        <v>BQ$12</v>
      </c>
      <c r="BR872" s="195" t="str">
        <f t="shared" si="848"/>
        <v>BR$12</v>
      </c>
      <c r="BS872" s="195" t="str">
        <f t="shared" si="848"/>
        <v>BS$12</v>
      </c>
      <c r="BT872" s="195" t="str">
        <f t="shared" si="848"/>
        <v>BT$12</v>
      </c>
      <c r="BU872" s="195" t="str">
        <f t="shared" si="848"/>
        <v>BU$12</v>
      </c>
      <c r="BV872" s="195" t="str">
        <f t="shared" si="848"/>
        <v>BV$12</v>
      </c>
      <c r="BW872" s="195" t="str">
        <f t="shared" si="848"/>
        <v>BW$12</v>
      </c>
      <c r="BX872" s="195" t="str">
        <f t="shared" si="848"/>
        <v>BX$12</v>
      </c>
      <c r="BY872" s="195" t="str">
        <f t="shared" si="848"/>
        <v>BY$12</v>
      </c>
      <c r="BZ872" s="195" t="str">
        <f t="shared" si="848"/>
        <v>BZ$12</v>
      </c>
      <c r="CA872" s="195" t="str">
        <f t="shared" si="848"/>
        <v>CA$12</v>
      </c>
      <c r="CB872" s="195" t="str">
        <f t="shared" si="848"/>
        <v>CB$12</v>
      </c>
      <c r="CC872" s="195" t="str">
        <f t="shared" si="848"/>
        <v>CC$12</v>
      </c>
      <c r="CD872" s="195" t="str">
        <f t="shared" si="848"/>
        <v>CD$12</v>
      </c>
      <c r="CE872" s="195" t="str">
        <f t="shared" ref="CE872:CL872" si="849">CE$16</f>
        <v>CE$12</v>
      </c>
      <c r="CF872" s="195" t="str">
        <f t="shared" si="849"/>
        <v>CF$12</v>
      </c>
      <c r="CG872" s="195" t="str">
        <f t="shared" si="849"/>
        <v>CG$12</v>
      </c>
      <c r="CH872" s="195" t="str">
        <f t="shared" si="849"/>
        <v>CH$12</v>
      </c>
      <c r="CI872" s="195" t="str">
        <f t="shared" si="849"/>
        <v>CI$12</v>
      </c>
      <c r="CJ872" s="195" t="str">
        <f t="shared" si="849"/>
        <v>CJ$12</v>
      </c>
      <c r="CK872" s="195" t="str">
        <f t="shared" si="849"/>
        <v>CK$12</v>
      </c>
      <c r="CL872" s="195" t="str">
        <f t="shared" si="849"/>
        <v>CL$12</v>
      </c>
    </row>
    <row r="873" spans="2:90" x14ac:dyDescent="0.4">
      <c r="B873" s="171" t="s">
        <v>462</v>
      </c>
      <c r="E873" s="8"/>
      <c r="H873" s="196"/>
      <c r="I873" s="197"/>
      <c r="J873" s="197"/>
      <c r="K873" s="198"/>
      <c r="L873" s="198"/>
      <c r="M873" s="198"/>
      <c r="N873" s="198"/>
      <c r="O873" s="198"/>
      <c r="P873" s="198"/>
      <c r="R873" s="198"/>
      <c r="S873" s="195" t="str">
        <f t="shared" ref="S873:AX873" si="850">S$17</f>
        <v>S$13</v>
      </c>
      <c r="T873" s="195" t="str">
        <f t="shared" si="850"/>
        <v>T$13</v>
      </c>
      <c r="U873" s="195" t="str">
        <f t="shared" si="850"/>
        <v>U$13</v>
      </c>
      <c r="V873" s="195" t="str">
        <f t="shared" si="850"/>
        <v>V$13</v>
      </c>
      <c r="W873" s="195" t="str">
        <f t="shared" si="850"/>
        <v>W$13</v>
      </c>
      <c r="X873" s="195" t="str">
        <f t="shared" si="850"/>
        <v>X$13</v>
      </c>
      <c r="Y873" s="195" t="str">
        <f t="shared" si="850"/>
        <v>Y$13</v>
      </c>
      <c r="Z873" s="195" t="str">
        <f t="shared" si="850"/>
        <v>Z$13</v>
      </c>
      <c r="AA873" s="195" t="str">
        <f t="shared" si="850"/>
        <v>AA$13</v>
      </c>
      <c r="AB873" s="195" t="str">
        <f t="shared" si="850"/>
        <v>AB$13</v>
      </c>
      <c r="AC873" s="195" t="str">
        <f t="shared" si="850"/>
        <v>AC$13</v>
      </c>
      <c r="AD873" s="195" t="str">
        <f t="shared" si="850"/>
        <v>AD$13</v>
      </c>
      <c r="AE873" s="195" t="str">
        <f t="shared" si="850"/>
        <v>AE$13</v>
      </c>
      <c r="AF873" s="195" t="str">
        <f t="shared" si="850"/>
        <v>AF$13</v>
      </c>
      <c r="AG873" s="195" t="str">
        <f t="shared" si="850"/>
        <v>AG$13</v>
      </c>
      <c r="AH873" s="195" t="str">
        <f t="shared" si="850"/>
        <v>AH$13</v>
      </c>
      <c r="AI873" s="195" t="str">
        <f t="shared" si="850"/>
        <v>AI$13</v>
      </c>
      <c r="AJ873" s="195" t="str">
        <f t="shared" si="850"/>
        <v>AJ$13</v>
      </c>
      <c r="AK873" s="195" t="str">
        <f t="shared" si="850"/>
        <v>AK$13</v>
      </c>
      <c r="AL873" s="195" t="str">
        <f t="shared" si="850"/>
        <v>AL$13</v>
      </c>
      <c r="AM873" s="195" t="str">
        <f t="shared" si="850"/>
        <v>AM$13</v>
      </c>
      <c r="AN873" s="195" t="str">
        <f t="shared" si="850"/>
        <v>AN$13</v>
      </c>
      <c r="AO873" s="195" t="str">
        <f t="shared" si="850"/>
        <v>AO$13</v>
      </c>
      <c r="AP873" s="195" t="str">
        <f t="shared" si="850"/>
        <v>AP$13</v>
      </c>
      <c r="AQ873" s="195" t="str">
        <f t="shared" si="850"/>
        <v>AQ$13</v>
      </c>
      <c r="AR873" s="195" t="str">
        <f t="shared" si="850"/>
        <v>AR$13</v>
      </c>
      <c r="AS873" s="195" t="str">
        <f t="shared" si="850"/>
        <v>AS$13</v>
      </c>
      <c r="AT873" s="195" t="str">
        <f t="shared" si="850"/>
        <v>AT$13</v>
      </c>
      <c r="AU873" s="195" t="str">
        <f t="shared" si="850"/>
        <v>AU$13</v>
      </c>
      <c r="AV873" s="195" t="str">
        <f t="shared" si="850"/>
        <v>AV$13</v>
      </c>
      <c r="AW873" s="195" t="str">
        <f t="shared" si="850"/>
        <v>AW$13</v>
      </c>
      <c r="AX873" s="195" t="str">
        <f t="shared" si="850"/>
        <v>AX$13</v>
      </c>
      <c r="AY873" s="195" t="str">
        <f t="shared" ref="AY873:CD873" si="851">AY$17</f>
        <v>AY$13</v>
      </c>
      <c r="AZ873" s="195" t="str">
        <f t="shared" si="851"/>
        <v>AZ$13</v>
      </c>
      <c r="BA873" s="195" t="str">
        <f t="shared" si="851"/>
        <v>BA$13</v>
      </c>
      <c r="BB873" s="195" t="str">
        <f t="shared" si="851"/>
        <v>BB$13</v>
      </c>
      <c r="BC873" s="195" t="str">
        <f t="shared" si="851"/>
        <v>BC$13</v>
      </c>
      <c r="BD873" s="195" t="str">
        <f t="shared" si="851"/>
        <v>BD$13</v>
      </c>
      <c r="BE873" s="195" t="str">
        <f t="shared" si="851"/>
        <v>BE$13</v>
      </c>
      <c r="BF873" s="195" t="str">
        <f t="shared" si="851"/>
        <v>BF$13</v>
      </c>
      <c r="BG873" s="195" t="str">
        <f t="shared" si="851"/>
        <v>BG$13</v>
      </c>
      <c r="BH873" s="195" t="str">
        <f t="shared" si="851"/>
        <v>BH$13</v>
      </c>
      <c r="BI873" s="195" t="str">
        <f t="shared" si="851"/>
        <v>BI$13</v>
      </c>
      <c r="BJ873" s="195" t="str">
        <f t="shared" si="851"/>
        <v>BJ$13</v>
      </c>
      <c r="BK873" s="195" t="str">
        <f t="shared" si="851"/>
        <v>BK$13</v>
      </c>
      <c r="BL873" s="195" t="str">
        <f t="shared" si="851"/>
        <v>BL$13</v>
      </c>
      <c r="BM873" s="195" t="str">
        <f t="shared" si="851"/>
        <v>BM$13</v>
      </c>
      <c r="BN873" s="195" t="str">
        <f t="shared" si="851"/>
        <v>BN$13</v>
      </c>
      <c r="BO873" s="195" t="str">
        <f t="shared" si="851"/>
        <v>BO$13</v>
      </c>
      <c r="BP873" s="195" t="str">
        <f t="shared" si="851"/>
        <v>BP$13</v>
      </c>
      <c r="BQ873" s="195" t="str">
        <f t="shared" si="851"/>
        <v>BQ$13</v>
      </c>
      <c r="BR873" s="195" t="str">
        <f t="shared" si="851"/>
        <v>BR$13</v>
      </c>
      <c r="BS873" s="195" t="str">
        <f t="shared" si="851"/>
        <v>BS$13</v>
      </c>
      <c r="BT873" s="195" t="str">
        <f t="shared" si="851"/>
        <v>BT$13</v>
      </c>
      <c r="BU873" s="195" t="str">
        <f t="shared" si="851"/>
        <v>BU$13</v>
      </c>
      <c r="BV873" s="195" t="str">
        <f t="shared" si="851"/>
        <v>BV$13</v>
      </c>
      <c r="BW873" s="195" t="str">
        <f t="shared" si="851"/>
        <v>BW$13</v>
      </c>
      <c r="BX873" s="195" t="str">
        <f t="shared" si="851"/>
        <v>BX$13</v>
      </c>
      <c r="BY873" s="195" t="str">
        <f t="shared" si="851"/>
        <v>BY$13</v>
      </c>
      <c r="BZ873" s="195" t="str">
        <f t="shared" si="851"/>
        <v>BZ$13</v>
      </c>
      <c r="CA873" s="195" t="str">
        <f t="shared" si="851"/>
        <v>CA$13</v>
      </c>
      <c r="CB873" s="195" t="str">
        <f t="shared" si="851"/>
        <v>CB$13</v>
      </c>
      <c r="CC873" s="195" t="str">
        <f t="shared" si="851"/>
        <v>CC$13</v>
      </c>
      <c r="CD873" s="195" t="str">
        <f t="shared" si="851"/>
        <v>CD$13</v>
      </c>
      <c r="CE873" s="195" t="str">
        <f t="shared" ref="CE873:CL873" si="852">CE$17</f>
        <v>CE$13</v>
      </c>
      <c r="CF873" s="195" t="str">
        <f t="shared" si="852"/>
        <v>CF$13</v>
      </c>
      <c r="CG873" s="195" t="str">
        <f t="shared" si="852"/>
        <v>CG$13</v>
      </c>
      <c r="CH873" s="195" t="str">
        <f t="shared" si="852"/>
        <v>CH$13</v>
      </c>
      <c r="CI873" s="195" t="str">
        <f t="shared" si="852"/>
        <v>CI$13</v>
      </c>
      <c r="CJ873" s="195" t="str">
        <f t="shared" si="852"/>
        <v>CJ$13</v>
      </c>
      <c r="CK873" s="195" t="str">
        <f t="shared" si="852"/>
        <v>CK$13</v>
      </c>
      <c r="CL873" s="195" t="str">
        <f t="shared" si="852"/>
        <v>CL$13</v>
      </c>
    </row>
    <row r="874" spans="2:90" x14ac:dyDescent="0.4">
      <c r="B874" s="171" t="s">
        <v>491</v>
      </c>
      <c r="E874" s="8"/>
      <c r="H874" s="196"/>
      <c r="I874" s="197"/>
      <c r="J874" s="197"/>
      <c r="K874" s="198"/>
      <c r="L874" s="198"/>
      <c r="M874" s="198"/>
      <c r="N874" s="198"/>
      <c r="O874" s="198"/>
      <c r="P874" s="198"/>
      <c r="R874" s="198"/>
      <c r="S874" s="186"/>
      <c r="T874" s="186"/>
      <c r="U874" s="186"/>
      <c r="V874" s="186"/>
      <c r="W874" s="186"/>
      <c r="X874" s="186"/>
      <c r="Y874" s="186"/>
      <c r="Z874" s="186"/>
      <c r="AA874" s="186"/>
      <c r="AB874" s="186"/>
      <c r="AC874" s="186"/>
      <c r="AD874" s="186"/>
      <c r="AE874" s="186"/>
      <c r="AF874" s="186"/>
      <c r="AG874" s="186"/>
      <c r="AH874" s="186"/>
      <c r="AI874" s="186"/>
      <c r="AJ874" s="186"/>
      <c r="AK874" s="186"/>
      <c r="AL874" s="186"/>
      <c r="AM874" s="186"/>
      <c r="AN874" s="186"/>
      <c r="AO874" s="186"/>
      <c r="AP874" s="186"/>
      <c r="AQ874" s="186"/>
      <c r="AR874" s="186"/>
      <c r="AS874" s="186"/>
      <c r="AT874" s="186"/>
      <c r="AU874" s="186"/>
      <c r="AV874" s="186"/>
      <c r="AW874" s="186"/>
      <c r="AX874" s="186"/>
      <c r="AY874" s="186"/>
      <c r="AZ874" s="186"/>
      <c r="BA874" s="186"/>
      <c r="BB874" s="186"/>
      <c r="BC874" s="186"/>
      <c r="BD874" s="186"/>
      <c r="BE874" s="186"/>
      <c r="BF874" s="186"/>
      <c r="BG874" s="186"/>
      <c r="BH874" s="186"/>
      <c r="BI874" s="186"/>
      <c r="BJ874" s="186"/>
      <c r="BK874" s="186"/>
      <c r="BL874" s="186"/>
      <c r="BM874" s="186"/>
      <c r="BN874" s="186"/>
      <c r="BO874" s="186"/>
      <c r="BP874" s="186"/>
      <c r="BQ874" s="186"/>
      <c r="BR874" s="186"/>
      <c r="BS874" s="186"/>
      <c r="BT874" s="186"/>
      <c r="BU874" s="186"/>
      <c r="BV874" s="186"/>
      <c r="BW874" s="186"/>
      <c r="BX874" s="186"/>
      <c r="BY874" s="186"/>
      <c r="BZ874" s="186"/>
      <c r="CA874" s="186"/>
      <c r="CB874" s="186"/>
      <c r="CC874" s="186"/>
      <c r="CD874" s="186"/>
      <c r="CE874" s="186"/>
      <c r="CF874" s="186"/>
      <c r="CG874" s="186"/>
      <c r="CH874" s="186"/>
      <c r="CI874" s="186"/>
      <c r="CJ874" s="186"/>
      <c r="CK874" s="186"/>
      <c r="CL874" s="186"/>
    </row>
    <row r="875" spans="2:90" x14ac:dyDescent="0.4">
      <c r="B875" s="171" t="s">
        <v>505</v>
      </c>
      <c r="E875" s="8"/>
      <c r="H875" s="196"/>
      <c r="I875" s="197"/>
      <c r="J875" s="197"/>
      <c r="K875" s="198"/>
      <c r="L875" s="198"/>
      <c r="M875" s="198"/>
      <c r="N875" s="198"/>
      <c r="O875" s="198"/>
      <c r="P875" s="198"/>
      <c r="R875" s="198"/>
      <c r="S875" s="186"/>
      <c r="T875" s="186"/>
      <c r="U875" s="186"/>
      <c r="V875" s="186"/>
      <c r="W875" s="186"/>
      <c r="X875" s="186"/>
      <c r="Y875" s="186"/>
      <c r="Z875" s="186"/>
      <c r="AA875" s="186"/>
      <c r="AB875" s="186"/>
      <c r="AC875" s="186"/>
      <c r="AD875" s="186"/>
      <c r="AE875" s="186"/>
      <c r="AF875" s="186"/>
      <c r="AG875" s="186"/>
      <c r="AH875" s="186"/>
      <c r="AI875" s="186"/>
      <c r="AJ875" s="186"/>
      <c r="AK875" s="186"/>
      <c r="AL875" s="186"/>
      <c r="AM875" s="186"/>
      <c r="AN875" s="186"/>
      <c r="AO875" s="186"/>
      <c r="AP875" s="186"/>
      <c r="AQ875" s="186"/>
      <c r="AR875" s="186"/>
      <c r="AS875" s="186"/>
      <c r="AT875" s="186"/>
      <c r="AU875" s="186"/>
      <c r="AV875" s="186"/>
      <c r="AW875" s="186"/>
      <c r="AX875" s="186"/>
      <c r="AY875" s="186"/>
      <c r="AZ875" s="186"/>
      <c r="BA875" s="186"/>
      <c r="BB875" s="186"/>
      <c r="BC875" s="186"/>
      <c r="BD875" s="186"/>
      <c r="BE875" s="186"/>
      <c r="BF875" s="186"/>
      <c r="BG875" s="186"/>
      <c r="BH875" s="186"/>
      <c r="BI875" s="186"/>
      <c r="BJ875" s="186"/>
      <c r="BK875" s="186"/>
      <c r="BL875" s="186"/>
      <c r="BM875" s="186"/>
      <c r="BN875" s="186"/>
      <c r="BO875" s="186"/>
      <c r="BP875" s="186"/>
      <c r="BQ875" s="186"/>
      <c r="BR875" s="186"/>
      <c r="BS875" s="186"/>
      <c r="BT875" s="186"/>
      <c r="BU875" s="186"/>
      <c r="BV875" s="186"/>
      <c r="BW875" s="186"/>
      <c r="BX875" s="186"/>
      <c r="BY875" s="186"/>
      <c r="BZ875" s="186"/>
      <c r="CA875" s="186"/>
      <c r="CB875" s="186"/>
      <c r="CC875" s="186"/>
      <c r="CD875" s="186"/>
      <c r="CE875" s="186"/>
      <c r="CF875" s="186"/>
      <c r="CG875" s="186"/>
      <c r="CH875" s="186"/>
      <c r="CI875" s="186"/>
      <c r="CJ875" s="186"/>
      <c r="CK875" s="186"/>
      <c r="CL875" s="186"/>
    </row>
    <row r="876" spans="2:90" x14ac:dyDescent="0.4">
      <c r="B876" s="171" t="s">
        <v>463</v>
      </c>
      <c r="E876" s="8"/>
      <c r="H876" s="196"/>
      <c r="I876" s="197"/>
      <c r="J876" s="197"/>
      <c r="K876" s="198"/>
      <c r="L876" s="198"/>
      <c r="M876" s="198"/>
      <c r="N876" s="198"/>
      <c r="O876" s="198"/>
      <c r="P876" s="198"/>
      <c r="R876" s="198"/>
      <c r="S876" s="186" t="str">
        <f t="shared" ref="S876:AX876" si="853">S$18</f>
        <v>S$14</v>
      </c>
      <c r="T876" s="186" t="str">
        <f t="shared" si="853"/>
        <v>T$14</v>
      </c>
      <c r="U876" s="186" t="str">
        <f t="shared" si="853"/>
        <v>U$14</v>
      </c>
      <c r="V876" s="186" t="str">
        <f t="shared" si="853"/>
        <v>V$14</v>
      </c>
      <c r="W876" s="186" t="str">
        <f t="shared" si="853"/>
        <v>W$14</v>
      </c>
      <c r="X876" s="186" t="str">
        <f t="shared" si="853"/>
        <v>X$14</v>
      </c>
      <c r="Y876" s="186" t="str">
        <f t="shared" si="853"/>
        <v>Y$14</v>
      </c>
      <c r="Z876" s="186" t="str">
        <f t="shared" si="853"/>
        <v>Z$14</v>
      </c>
      <c r="AA876" s="186" t="str">
        <f t="shared" si="853"/>
        <v>AA$14</v>
      </c>
      <c r="AB876" s="186" t="str">
        <f t="shared" si="853"/>
        <v>AB$14</v>
      </c>
      <c r="AC876" s="186" t="str">
        <f t="shared" si="853"/>
        <v>AC$14</v>
      </c>
      <c r="AD876" s="186" t="str">
        <f t="shared" si="853"/>
        <v>AD$14</v>
      </c>
      <c r="AE876" s="186" t="str">
        <f t="shared" si="853"/>
        <v>AE$14</v>
      </c>
      <c r="AF876" s="186" t="str">
        <f t="shared" si="853"/>
        <v>AF$14</v>
      </c>
      <c r="AG876" s="186" t="str">
        <f t="shared" si="853"/>
        <v>AG$14</v>
      </c>
      <c r="AH876" s="186" t="str">
        <f t="shared" si="853"/>
        <v>AH$14</v>
      </c>
      <c r="AI876" s="186" t="str">
        <f t="shared" si="853"/>
        <v>AI$14</v>
      </c>
      <c r="AJ876" s="186" t="str">
        <f t="shared" si="853"/>
        <v>AJ$14</v>
      </c>
      <c r="AK876" s="186" t="str">
        <f t="shared" si="853"/>
        <v>AK$14</v>
      </c>
      <c r="AL876" s="186" t="str">
        <f t="shared" si="853"/>
        <v>AL$14</v>
      </c>
      <c r="AM876" s="186" t="str">
        <f t="shared" si="853"/>
        <v>AM$14</v>
      </c>
      <c r="AN876" s="186" t="str">
        <f t="shared" si="853"/>
        <v>AN$14</v>
      </c>
      <c r="AO876" s="186" t="str">
        <f t="shared" si="853"/>
        <v>AO$14</v>
      </c>
      <c r="AP876" s="186" t="str">
        <f t="shared" si="853"/>
        <v>AP$14</v>
      </c>
      <c r="AQ876" s="186" t="str">
        <f t="shared" si="853"/>
        <v>AQ$14</v>
      </c>
      <c r="AR876" s="186" t="str">
        <f t="shared" si="853"/>
        <v>AR$14</v>
      </c>
      <c r="AS876" s="186" t="str">
        <f t="shared" si="853"/>
        <v>AS$14</v>
      </c>
      <c r="AT876" s="186" t="str">
        <f t="shared" si="853"/>
        <v>AT$14</v>
      </c>
      <c r="AU876" s="186" t="str">
        <f t="shared" si="853"/>
        <v>AU$14</v>
      </c>
      <c r="AV876" s="186" t="str">
        <f t="shared" si="853"/>
        <v>AV$14</v>
      </c>
      <c r="AW876" s="186" t="str">
        <f t="shared" si="853"/>
        <v>AW$14</v>
      </c>
      <c r="AX876" s="186" t="str">
        <f t="shared" si="853"/>
        <v>AX$14</v>
      </c>
      <c r="AY876" s="186" t="str">
        <f t="shared" ref="AY876:CD876" si="854">AY$18</f>
        <v>AY$14</v>
      </c>
      <c r="AZ876" s="186" t="str">
        <f t="shared" si="854"/>
        <v>AZ$14</v>
      </c>
      <c r="BA876" s="186" t="str">
        <f t="shared" si="854"/>
        <v>BA$14</v>
      </c>
      <c r="BB876" s="186" t="str">
        <f t="shared" si="854"/>
        <v>BB$14</v>
      </c>
      <c r="BC876" s="186" t="str">
        <f t="shared" si="854"/>
        <v>BC$14</v>
      </c>
      <c r="BD876" s="186" t="str">
        <f t="shared" si="854"/>
        <v>BD$14</v>
      </c>
      <c r="BE876" s="186" t="str">
        <f t="shared" si="854"/>
        <v>BE$14</v>
      </c>
      <c r="BF876" s="186" t="str">
        <f t="shared" si="854"/>
        <v>BF$14</v>
      </c>
      <c r="BG876" s="186" t="str">
        <f t="shared" si="854"/>
        <v>BG$14</v>
      </c>
      <c r="BH876" s="186" t="str">
        <f t="shared" si="854"/>
        <v>BH$14</v>
      </c>
      <c r="BI876" s="186" t="str">
        <f t="shared" si="854"/>
        <v>BI$14</v>
      </c>
      <c r="BJ876" s="186" t="str">
        <f t="shared" si="854"/>
        <v>BJ$14</v>
      </c>
      <c r="BK876" s="186" t="str">
        <f t="shared" si="854"/>
        <v>BK$14</v>
      </c>
      <c r="BL876" s="186" t="str">
        <f t="shared" si="854"/>
        <v>BL$14</v>
      </c>
      <c r="BM876" s="186" t="str">
        <f t="shared" si="854"/>
        <v>BM$14</v>
      </c>
      <c r="BN876" s="186" t="str">
        <f t="shared" si="854"/>
        <v>BN$14</v>
      </c>
      <c r="BO876" s="186" t="str">
        <f t="shared" si="854"/>
        <v>BO$14</v>
      </c>
      <c r="BP876" s="186" t="str">
        <f t="shared" si="854"/>
        <v>BP$14</v>
      </c>
      <c r="BQ876" s="186" t="str">
        <f t="shared" si="854"/>
        <v>BQ$14</v>
      </c>
      <c r="BR876" s="186" t="str">
        <f t="shared" si="854"/>
        <v>BR$14</v>
      </c>
      <c r="BS876" s="186" t="str">
        <f t="shared" si="854"/>
        <v>BS$14</v>
      </c>
      <c r="BT876" s="186" t="str">
        <f t="shared" si="854"/>
        <v>BT$14</v>
      </c>
      <c r="BU876" s="186" t="str">
        <f t="shared" si="854"/>
        <v>BU$14</v>
      </c>
      <c r="BV876" s="186" t="str">
        <f t="shared" si="854"/>
        <v>BV$14</v>
      </c>
      <c r="BW876" s="186" t="str">
        <f t="shared" si="854"/>
        <v>BW$14</v>
      </c>
      <c r="BX876" s="186" t="str">
        <f t="shared" si="854"/>
        <v>BX$14</v>
      </c>
      <c r="BY876" s="186" t="str">
        <f t="shared" si="854"/>
        <v>BY$14</v>
      </c>
      <c r="BZ876" s="186" t="str">
        <f t="shared" si="854"/>
        <v>BZ$14</v>
      </c>
      <c r="CA876" s="186" t="str">
        <f t="shared" si="854"/>
        <v>CA$14</v>
      </c>
      <c r="CB876" s="186" t="str">
        <f t="shared" si="854"/>
        <v>CB$14</v>
      </c>
      <c r="CC876" s="186" t="str">
        <f t="shared" si="854"/>
        <v>CC$14</v>
      </c>
      <c r="CD876" s="186" t="str">
        <f t="shared" si="854"/>
        <v>CD$14</v>
      </c>
      <c r="CE876" s="186" t="str">
        <f t="shared" ref="CE876:CL876" si="855">CE$18</f>
        <v>CE$14</v>
      </c>
      <c r="CF876" s="186" t="str">
        <f t="shared" si="855"/>
        <v>CF$14</v>
      </c>
      <c r="CG876" s="186" t="str">
        <f t="shared" si="855"/>
        <v>CG$14</v>
      </c>
      <c r="CH876" s="186" t="str">
        <f t="shared" si="855"/>
        <v>CH$14</v>
      </c>
      <c r="CI876" s="186" t="str">
        <f t="shared" si="855"/>
        <v>CI$14</v>
      </c>
      <c r="CJ876" s="186" t="str">
        <f t="shared" si="855"/>
        <v>CJ$14</v>
      </c>
      <c r="CK876" s="186" t="str">
        <f t="shared" si="855"/>
        <v>CK$14</v>
      </c>
      <c r="CL876" s="186" t="str">
        <f t="shared" si="855"/>
        <v>CL$14</v>
      </c>
    </row>
    <row r="877" spans="2:90" x14ac:dyDescent="0.4">
      <c r="B877" s="171" t="s">
        <v>464</v>
      </c>
      <c r="E877" s="8"/>
      <c r="H877" s="196"/>
      <c r="I877" s="197"/>
      <c r="J877" s="197"/>
      <c r="K877" s="198"/>
      <c r="L877" s="198"/>
      <c r="M877" s="198"/>
      <c r="N877" s="198"/>
      <c r="O877" s="198"/>
      <c r="P877" s="198"/>
      <c r="R877" s="198"/>
      <c r="S877" s="186" t="str">
        <f t="shared" ref="S877:AX877" si="856">S$19</f>
        <v>S$15</v>
      </c>
      <c r="T877" s="186" t="str">
        <f t="shared" si="856"/>
        <v>T$15</v>
      </c>
      <c r="U877" s="186" t="str">
        <f t="shared" si="856"/>
        <v>U$15</v>
      </c>
      <c r="V877" s="186" t="str">
        <f t="shared" si="856"/>
        <v>V$15</v>
      </c>
      <c r="W877" s="186" t="str">
        <f t="shared" si="856"/>
        <v>W$15</v>
      </c>
      <c r="X877" s="186" t="str">
        <f t="shared" si="856"/>
        <v>X$15</v>
      </c>
      <c r="Y877" s="186" t="str">
        <f t="shared" si="856"/>
        <v>Y$15</v>
      </c>
      <c r="Z877" s="186" t="str">
        <f t="shared" si="856"/>
        <v>Z$15</v>
      </c>
      <c r="AA877" s="186" t="str">
        <f t="shared" si="856"/>
        <v>AA$15</v>
      </c>
      <c r="AB877" s="186" t="str">
        <f t="shared" si="856"/>
        <v>AB$15</v>
      </c>
      <c r="AC877" s="186" t="str">
        <f t="shared" si="856"/>
        <v>AC$15</v>
      </c>
      <c r="AD877" s="186" t="str">
        <f t="shared" si="856"/>
        <v>AD$15</v>
      </c>
      <c r="AE877" s="186" t="str">
        <f t="shared" si="856"/>
        <v>AE$15</v>
      </c>
      <c r="AF877" s="186" t="str">
        <f t="shared" si="856"/>
        <v>AF$15</v>
      </c>
      <c r="AG877" s="186" t="str">
        <f t="shared" si="856"/>
        <v>AG$15</v>
      </c>
      <c r="AH877" s="186" t="str">
        <f t="shared" si="856"/>
        <v>AH$15</v>
      </c>
      <c r="AI877" s="186" t="str">
        <f t="shared" si="856"/>
        <v>AI$15</v>
      </c>
      <c r="AJ877" s="186" t="str">
        <f t="shared" si="856"/>
        <v>AJ$15</v>
      </c>
      <c r="AK877" s="186" t="str">
        <f t="shared" si="856"/>
        <v>AK$15</v>
      </c>
      <c r="AL877" s="186" t="str">
        <f t="shared" si="856"/>
        <v>AL$15</v>
      </c>
      <c r="AM877" s="186" t="str">
        <f t="shared" si="856"/>
        <v>AM$15</v>
      </c>
      <c r="AN877" s="186" t="str">
        <f t="shared" si="856"/>
        <v>AN$15</v>
      </c>
      <c r="AO877" s="186" t="str">
        <f t="shared" si="856"/>
        <v>AO$15</v>
      </c>
      <c r="AP877" s="186" t="str">
        <f t="shared" si="856"/>
        <v>AP$15</v>
      </c>
      <c r="AQ877" s="186" t="str">
        <f t="shared" si="856"/>
        <v>AQ$15</v>
      </c>
      <c r="AR877" s="186" t="str">
        <f t="shared" si="856"/>
        <v>AR$15</v>
      </c>
      <c r="AS877" s="186" t="str">
        <f t="shared" si="856"/>
        <v>AS$15</v>
      </c>
      <c r="AT877" s="186" t="str">
        <f t="shared" si="856"/>
        <v>AT$15</v>
      </c>
      <c r="AU877" s="186" t="str">
        <f t="shared" si="856"/>
        <v>AU$15</v>
      </c>
      <c r="AV877" s="186" t="str">
        <f t="shared" si="856"/>
        <v>AV$15</v>
      </c>
      <c r="AW877" s="186" t="str">
        <f t="shared" si="856"/>
        <v>AW$15</v>
      </c>
      <c r="AX877" s="186" t="str">
        <f t="shared" si="856"/>
        <v>AX$15</v>
      </c>
      <c r="AY877" s="186" t="str">
        <f t="shared" ref="AY877:CD877" si="857">AY$19</f>
        <v>AY$15</v>
      </c>
      <c r="AZ877" s="186" t="str">
        <f t="shared" si="857"/>
        <v>AZ$15</v>
      </c>
      <c r="BA877" s="186" t="str">
        <f t="shared" si="857"/>
        <v>BA$15</v>
      </c>
      <c r="BB877" s="186" t="str">
        <f t="shared" si="857"/>
        <v>BB$15</v>
      </c>
      <c r="BC877" s="186" t="str">
        <f t="shared" si="857"/>
        <v>BC$15</v>
      </c>
      <c r="BD877" s="186" t="str">
        <f t="shared" si="857"/>
        <v>BD$15</v>
      </c>
      <c r="BE877" s="186" t="str">
        <f t="shared" si="857"/>
        <v>BE$15</v>
      </c>
      <c r="BF877" s="186" t="str">
        <f t="shared" si="857"/>
        <v>BF$15</v>
      </c>
      <c r="BG877" s="186" t="str">
        <f t="shared" si="857"/>
        <v>BG$15</v>
      </c>
      <c r="BH877" s="186" t="str">
        <f t="shared" si="857"/>
        <v>BH$15</v>
      </c>
      <c r="BI877" s="186" t="str">
        <f t="shared" si="857"/>
        <v>BI$15</v>
      </c>
      <c r="BJ877" s="186" t="str">
        <f t="shared" si="857"/>
        <v>BJ$15</v>
      </c>
      <c r="BK877" s="186" t="str">
        <f t="shared" si="857"/>
        <v>BK$15</v>
      </c>
      <c r="BL877" s="186" t="str">
        <f t="shared" si="857"/>
        <v>BL$15</v>
      </c>
      <c r="BM877" s="186" t="str">
        <f t="shared" si="857"/>
        <v>BM$15</v>
      </c>
      <c r="BN877" s="186" t="str">
        <f t="shared" si="857"/>
        <v>BN$15</v>
      </c>
      <c r="BO877" s="186" t="str">
        <f t="shared" si="857"/>
        <v>BO$15</v>
      </c>
      <c r="BP877" s="186" t="str">
        <f t="shared" si="857"/>
        <v>BP$15</v>
      </c>
      <c r="BQ877" s="186" t="str">
        <f t="shared" si="857"/>
        <v>BQ$15</v>
      </c>
      <c r="BR877" s="186" t="str">
        <f t="shared" si="857"/>
        <v>BR$15</v>
      </c>
      <c r="BS877" s="186" t="str">
        <f t="shared" si="857"/>
        <v>BS$15</v>
      </c>
      <c r="BT877" s="186" t="str">
        <f t="shared" si="857"/>
        <v>BT$15</v>
      </c>
      <c r="BU877" s="186" t="str">
        <f t="shared" si="857"/>
        <v>BU$15</v>
      </c>
      <c r="BV877" s="186" t="str">
        <f t="shared" si="857"/>
        <v>BV$15</v>
      </c>
      <c r="BW877" s="186" t="str">
        <f t="shared" si="857"/>
        <v>BW$15</v>
      </c>
      <c r="BX877" s="186" t="str">
        <f t="shared" si="857"/>
        <v>BX$15</v>
      </c>
      <c r="BY877" s="186" t="str">
        <f t="shared" si="857"/>
        <v>BY$15</v>
      </c>
      <c r="BZ877" s="186" t="str">
        <f t="shared" si="857"/>
        <v>BZ$15</v>
      </c>
      <c r="CA877" s="186" t="str">
        <f t="shared" si="857"/>
        <v>CA$15</v>
      </c>
      <c r="CB877" s="186" t="str">
        <f t="shared" si="857"/>
        <v>CB$15</v>
      </c>
      <c r="CC877" s="186" t="str">
        <f t="shared" si="857"/>
        <v>CC$15</v>
      </c>
      <c r="CD877" s="186" t="str">
        <f t="shared" si="857"/>
        <v>CD$15</v>
      </c>
      <c r="CE877" s="186" t="str">
        <f t="shared" ref="CE877:CL877" si="858">CE$19</f>
        <v>CE$15</v>
      </c>
      <c r="CF877" s="186" t="str">
        <f t="shared" si="858"/>
        <v>CF$15</v>
      </c>
      <c r="CG877" s="186" t="str">
        <f t="shared" si="858"/>
        <v>CG$15</v>
      </c>
      <c r="CH877" s="186" t="str">
        <f t="shared" si="858"/>
        <v>CH$15</v>
      </c>
      <c r="CI877" s="186" t="str">
        <f t="shared" si="858"/>
        <v>CI$15</v>
      </c>
      <c r="CJ877" s="186" t="str">
        <f t="shared" si="858"/>
        <v>CJ$15</v>
      </c>
      <c r="CK877" s="186" t="str">
        <f t="shared" si="858"/>
        <v>CK$15</v>
      </c>
      <c r="CL877" s="186" t="str">
        <f t="shared" si="858"/>
        <v>CL$15</v>
      </c>
    </row>
    <row r="878" spans="2:90" x14ac:dyDescent="0.4">
      <c r="B878" s="66" t="s">
        <v>771</v>
      </c>
      <c r="C878" s="31"/>
      <c r="D878" t="s">
        <v>751</v>
      </c>
      <c r="E878" s="8" t="str">
        <f t="shared" ref="E878:E881" si="859">ROW()&amp;" "&amp;D878</f>
        <v>878 SALES-PR</v>
      </c>
      <c r="F878" t="s">
        <v>415</v>
      </c>
      <c r="G878" s="31" t="s">
        <v>81</v>
      </c>
      <c r="H878" s="22"/>
      <c r="I878" s="287"/>
      <c r="J878" s="287"/>
      <c r="K878" s="22"/>
      <c r="L878" s="22"/>
      <c r="M878" s="22"/>
      <c r="N878" s="22"/>
      <c r="O878" s="22"/>
      <c r="P878" s="22"/>
      <c r="R878" s="66"/>
      <c r="S878" s="66"/>
      <c r="T878" s="66"/>
      <c r="U878" s="66"/>
      <c r="V878" s="66"/>
      <c r="W878" s="66"/>
      <c r="X878" s="66"/>
      <c r="Y878" s="66"/>
      <c r="Z878" s="66"/>
      <c r="AA878" s="66"/>
      <c r="AB878" s="66"/>
      <c r="AC878" s="66"/>
      <c r="AD878" s="66"/>
      <c r="AE878" s="66"/>
      <c r="AF878" s="66"/>
      <c r="AG878" s="66"/>
      <c r="AH878" s="66"/>
      <c r="AI878" s="66"/>
      <c r="AJ878" s="66"/>
      <c r="AK878" s="66"/>
      <c r="AL878" s="66"/>
      <c r="AM878" s="66"/>
      <c r="AN878" s="66"/>
      <c r="AO878" s="66"/>
      <c r="AP878" s="66"/>
      <c r="AQ878" s="66"/>
      <c r="AR878" s="66"/>
      <c r="AS878" s="66"/>
      <c r="AT878" s="66"/>
      <c r="AU878" s="66"/>
      <c r="AV878" s="66"/>
      <c r="AW878" s="66"/>
      <c r="AX878" s="66"/>
      <c r="AY878" s="66"/>
      <c r="AZ878" s="66"/>
      <c r="BA878" s="66"/>
      <c r="BB878" s="66"/>
      <c r="BC878" s="66"/>
      <c r="BD878" s="66"/>
      <c r="BE878" s="66"/>
      <c r="BF878" s="66"/>
      <c r="BG878" s="66"/>
      <c r="BH878" s="66"/>
      <c r="BI878" s="66"/>
      <c r="BJ878" s="66"/>
      <c r="BK878" s="66"/>
      <c r="BL878" s="66"/>
      <c r="BM878" s="66"/>
      <c r="BN878" s="66"/>
      <c r="BO878" s="66"/>
      <c r="BP878" s="66"/>
      <c r="BQ878" s="66"/>
      <c r="BR878" s="66"/>
      <c r="BS878" s="66"/>
      <c r="BT878" s="66"/>
      <c r="BU878" s="66"/>
      <c r="BV878" s="66"/>
      <c r="BW878" s="66"/>
      <c r="BX878" s="66"/>
      <c r="BY878" s="66"/>
      <c r="BZ878" s="66"/>
      <c r="CA878" s="66"/>
      <c r="CB878" s="66"/>
      <c r="CC878" s="66"/>
      <c r="CD878" s="66"/>
      <c r="CE878" s="66"/>
      <c r="CF878" s="66"/>
      <c r="CG878" s="66"/>
      <c r="CH878" s="66"/>
      <c r="CI878" s="66"/>
      <c r="CJ878" s="66"/>
      <c r="CK878" s="66"/>
      <c r="CL878" s="66"/>
    </row>
    <row r="879" spans="2:90" x14ac:dyDescent="0.4">
      <c r="B879" s="122" t="str">
        <f>"Revenue - "&amp;B885</f>
        <v>Revenue - (Primary label)</v>
      </c>
      <c r="C879" t="s">
        <v>198</v>
      </c>
      <c r="D879" t="s">
        <v>751</v>
      </c>
      <c r="E879" s="8" t="str">
        <f t="shared" si="859"/>
        <v>879 SALES-PR</v>
      </c>
      <c r="G879" t="s">
        <v>332</v>
      </c>
      <c r="H879" s="31"/>
      <c r="I879" s="73"/>
      <c r="J879" s="73"/>
      <c r="K879" s="58"/>
      <c r="L879" s="58"/>
      <c r="M879" s="58"/>
      <c r="N879" s="58"/>
      <c r="O879" s="58"/>
      <c r="P879" s="58"/>
      <c r="R879" s="33"/>
    </row>
    <row r="880" spans="2:90" x14ac:dyDescent="0.4">
      <c r="B880" s="122"/>
      <c r="D880" t="s">
        <v>751</v>
      </c>
      <c r="E880" s="8" t="str">
        <f t="shared" si="859"/>
        <v>880 SALES-PR</v>
      </c>
      <c r="H880" s="31"/>
      <c r="I880" s="73"/>
      <c r="J880" s="73"/>
      <c r="K880" s="58"/>
      <c r="L880" s="58"/>
      <c r="M880" s="58"/>
      <c r="N880" s="58"/>
      <c r="O880" s="58"/>
      <c r="P880" s="58"/>
      <c r="R880" s="33"/>
    </row>
    <row r="881" spans="2:90" x14ac:dyDescent="0.4">
      <c r="B881" s="95" t="s">
        <v>343</v>
      </c>
      <c r="D881" t="s">
        <v>751</v>
      </c>
      <c r="E881" s="8" t="str">
        <f t="shared" si="859"/>
        <v>881 SALES-PR</v>
      </c>
      <c r="H881" s="31"/>
      <c r="I881" s="73"/>
      <c r="J881" s="73"/>
      <c r="K881" s="58"/>
      <c r="L881" s="58"/>
      <c r="M881" s="58"/>
      <c r="N881" s="58"/>
      <c r="O881" s="58"/>
      <c r="P881" s="58"/>
      <c r="R881" s="33"/>
    </row>
    <row r="882" spans="2:90" x14ac:dyDescent="0.4">
      <c r="B882" s="141" t="str">
        <f>"Price/"&amp;B886</f>
        <v>Price/unit</v>
      </c>
      <c r="D882" t="s">
        <v>751</v>
      </c>
      <c r="E882" s="8" t="str">
        <f t="shared" ref="E882:E883" si="860">ROW()&amp;" "&amp;D882</f>
        <v>882 SALES-PR</v>
      </c>
      <c r="H882" s="31"/>
      <c r="I882" s="73"/>
      <c r="J882" s="73"/>
      <c r="K882" s="135">
        <v>20</v>
      </c>
      <c r="L882" s="135">
        <v>20</v>
      </c>
      <c r="M882" s="135">
        <v>20</v>
      </c>
      <c r="N882" s="135">
        <v>20</v>
      </c>
      <c r="O882" s="135">
        <v>20</v>
      </c>
      <c r="P882" s="135">
        <v>20</v>
      </c>
      <c r="R882" s="33"/>
      <c r="S882" s="136" cm="1">
        <f t="array" ref="S882">INDEX($K:$P,ROW(),MATCH(S$3,$K$2:$P$2,0))</f>
        <v>20</v>
      </c>
      <c r="T882" s="136" cm="1">
        <f t="array" ref="T882">INDEX($K:$P,ROW(),MATCH(T$3,$K$2:$P$2,0))</f>
        <v>20</v>
      </c>
      <c r="U882" s="136" cm="1">
        <f t="array" ref="U882">INDEX($K:$P,ROW(),MATCH(U$3,$K$2:$P$2,0))</f>
        <v>20</v>
      </c>
      <c r="V882" s="136" cm="1">
        <f t="array" ref="V882">INDEX($K:$P,ROW(),MATCH(V$3,$K$2:$P$2,0))</f>
        <v>20</v>
      </c>
      <c r="W882" s="136" cm="1">
        <f t="array" ref="W882">INDEX($K:$P,ROW(),MATCH(W$3,$K$2:$P$2,0))</f>
        <v>20</v>
      </c>
      <c r="X882" s="136" cm="1">
        <f t="array" ref="X882">INDEX($K:$P,ROW(),MATCH(X$3,$K$2:$P$2,0))</f>
        <v>20</v>
      </c>
      <c r="Y882" s="136" cm="1">
        <f t="array" ref="Y882">INDEX($K:$P,ROW(),MATCH(Y$3,$K$2:$P$2,0))</f>
        <v>20</v>
      </c>
      <c r="Z882" s="136" cm="1">
        <f t="array" ref="Z882">INDEX($K:$P,ROW(),MATCH(Z$3,$K$2:$P$2,0))</f>
        <v>20</v>
      </c>
      <c r="AA882" s="136" cm="1">
        <f t="array" ref="AA882">INDEX($K:$P,ROW(),MATCH(AA$3,$K$2:$P$2,0))</f>
        <v>20</v>
      </c>
      <c r="AB882" s="136" cm="1">
        <f t="array" ref="AB882">INDEX($K:$P,ROW(),MATCH(AB$3,$K$2:$P$2,0))</f>
        <v>20</v>
      </c>
      <c r="AC882" s="136" cm="1">
        <f t="array" ref="AC882">INDEX($K:$P,ROW(),MATCH(AC$3,$K$2:$P$2,0))</f>
        <v>20</v>
      </c>
      <c r="AD882" s="136" cm="1">
        <f t="array" ref="AD882">INDEX($K:$P,ROW(),MATCH(AD$3,$K$2:$P$2,0))</f>
        <v>20</v>
      </c>
      <c r="AE882" s="136" cm="1">
        <f t="array" ref="AE882">INDEX($K:$P,ROW(),MATCH(AE$3,$K$2:$P$2,0))</f>
        <v>20</v>
      </c>
      <c r="AF882" s="136" cm="1">
        <f t="array" ref="AF882">INDEX($K:$P,ROW(),MATCH(AF$3,$K$2:$P$2,0))</f>
        <v>20</v>
      </c>
      <c r="AG882" s="136" cm="1">
        <f t="array" ref="AG882">INDEX($K:$P,ROW(),MATCH(AG$3,$K$2:$P$2,0))</f>
        <v>20</v>
      </c>
      <c r="AH882" s="136" cm="1">
        <f t="array" ref="AH882">INDEX($K:$P,ROW(),MATCH(AH$3,$K$2:$P$2,0))</f>
        <v>20</v>
      </c>
      <c r="AI882" s="136" cm="1">
        <f t="array" ref="AI882">INDEX($K:$P,ROW(),MATCH(AI$3,$K$2:$P$2,0))</f>
        <v>20</v>
      </c>
      <c r="AJ882" s="136" cm="1">
        <f t="array" ref="AJ882">INDEX($K:$P,ROW(),MATCH(AJ$3,$K$2:$P$2,0))</f>
        <v>20</v>
      </c>
      <c r="AK882" s="136" cm="1">
        <f t="array" ref="AK882">INDEX($K:$P,ROW(),MATCH(AK$3,$K$2:$P$2,0))</f>
        <v>20</v>
      </c>
      <c r="AL882" s="136" cm="1">
        <f t="array" ref="AL882">INDEX($K:$P,ROW(),MATCH(AL$3,$K$2:$P$2,0))</f>
        <v>20</v>
      </c>
      <c r="AM882" s="136" cm="1">
        <f t="array" ref="AM882">INDEX($K:$P,ROW(),MATCH(AM$3,$K$2:$P$2,0))</f>
        <v>20</v>
      </c>
      <c r="AN882" s="136" cm="1">
        <f t="array" ref="AN882">INDEX($K:$P,ROW(),MATCH(AN$3,$K$2:$P$2,0))</f>
        <v>20</v>
      </c>
      <c r="AO882" s="136" cm="1">
        <f t="array" ref="AO882">INDEX($K:$P,ROW(),MATCH(AO$3,$K$2:$P$2,0))</f>
        <v>20</v>
      </c>
      <c r="AP882" s="136" cm="1">
        <f t="array" ref="AP882">INDEX($K:$P,ROW(),MATCH(AP$3,$K$2:$P$2,0))</f>
        <v>20</v>
      </c>
      <c r="AQ882" s="136" cm="1">
        <f t="array" ref="AQ882">INDEX($K:$P,ROW(),MATCH(AQ$3,$K$2:$P$2,0))</f>
        <v>20</v>
      </c>
      <c r="AR882" s="136" cm="1">
        <f t="array" ref="AR882">INDEX($K:$P,ROW(),MATCH(AR$3,$K$2:$P$2,0))</f>
        <v>20</v>
      </c>
      <c r="AS882" s="136" cm="1">
        <f t="array" ref="AS882">INDEX($K:$P,ROW(),MATCH(AS$3,$K$2:$P$2,0))</f>
        <v>20</v>
      </c>
      <c r="AT882" s="136" cm="1">
        <f t="array" ref="AT882">INDEX($K:$P,ROW(),MATCH(AT$3,$K$2:$P$2,0))</f>
        <v>20</v>
      </c>
      <c r="AU882" s="136" cm="1">
        <f t="array" ref="AU882">INDEX($K:$P,ROW(),MATCH(AU$3,$K$2:$P$2,0))</f>
        <v>20</v>
      </c>
      <c r="AV882" s="136" cm="1">
        <f t="array" ref="AV882">INDEX($K:$P,ROW(),MATCH(AV$3,$K$2:$P$2,0))</f>
        <v>20</v>
      </c>
      <c r="AW882" s="136" cm="1">
        <f t="array" ref="AW882">INDEX($K:$P,ROW(),MATCH(AW$3,$K$2:$P$2,0))</f>
        <v>20</v>
      </c>
      <c r="AX882" s="136" cm="1">
        <f t="array" ref="AX882">INDEX($K:$P,ROW(),MATCH(AX$3,$K$2:$P$2,0))</f>
        <v>20</v>
      </c>
      <c r="AY882" s="136" cm="1">
        <f t="array" ref="AY882">INDEX($K:$P,ROW(),MATCH(AY$3,$K$2:$P$2,0))</f>
        <v>20</v>
      </c>
      <c r="AZ882" s="136" cm="1">
        <f t="array" ref="AZ882">INDEX($K:$P,ROW(),MATCH(AZ$3,$K$2:$P$2,0))</f>
        <v>20</v>
      </c>
      <c r="BA882" s="136" cm="1">
        <f t="array" ref="BA882">INDEX($K:$P,ROW(),MATCH(BA$3,$K$2:$P$2,0))</f>
        <v>20</v>
      </c>
      <c r="BB882" s="136" cm="1">
        <f t="array" ref="BB882">INDEX($K:$P,ROW(),MATCH(BB$3,$K$2:$P$2,0))</f>
        <v>20</v>
      </c>
      <c r="BC882" s="136" cm="1">
        <f t="array" ref="BC882">INDEX($K:$P,ROW(),MATCH(BC$3,$K$2:$P$2,0))</f>
        <v>20</v>
      </c>
      <c r="BD882" s="136" cm="1">
        <f t="array" ref="BD882">INDEX($K:$P,ROW(),MATCH(BD$3,$K$2:$P$2,0))</f>
        <v>20</v>
      </c>
      <c r="BE882" s="136" cm="1">
        <f t="array" ref="BE882">INDEX($K:$P,ROW(),MATCH(BE$3,$K$2:$P$2,0))</f>
        <v>20</v>
      </c>
      <c r="BF882" s="136" cm="1">
        <f t="array" ref="BF882">INDEX($K:$P,ROW(),MATCH(BF$3,$K$2:$P$2,0))</f>
        <v>20</v>
      </c>
      <c r="BG882" s="136" cm="1">
        <f t="array" ref="BG882">INDEX($K:$P,ROW(),MATCH(BG$3,$K$2:$P$2,0))</f>
        <v>20</v>
      </c>
      <c r="BH882" s="136" cm="1">
        <f t="array" ref="BH882">INDEX($K:$P,ROW(),MATCH(BH$3,$K$2:$P$2,0))</f>
        <v>20</v>
      </c>
      <c r="BI882" s="136" cm="1">
        <f t="array" ref="BI882">INDEX($K:$P,ROW(),MATCH(BI$3,$K$2:$P$2,0))</f>
        <v>20</v>
      </c>
      <c r="BJ882" s="136" cm="1">
        <f t="array" ref="BJ882">INDEX($K:$P,ROW(),MATCH(BJ$3,$K$2:$P$2,0))</f>
        <v>20</v>
      </c>
      <c r="BK882" s="136" cm="1">
        <f t="array" ref="BK882">INDEX($K:$P,ROW(),MATCH(BK$3,$K$2:$P$2,0))</f>
        <v>20</v>
      </c>
      <c r="BL882" s="136" cm="1">
        <f t="array" ref="BL882">INDEX($K:$P,ROW(),MATCH(BL$3,$K$2:$P$2,0))</f>
        <v>20</v>
      </c>
      <c r="BM882" s="136" cm="1">
        <f t="array" ref="BM882">INDEX($K:$P,ROW(),MATCH(BM$3,$K$2:$P$2,0))</f>
        <v>20</v>
      </c>
      <c r="BN882" s="136" cm="1">
        <f t="array" ref="BN882">INDEX($K:$P,ROW(),MATCH(BN$3,$K$2:$P$2,0))</f>
        <v>20</v>
      </c>
      <c r="BO882" s="136" cm="1">
        <f t="array" ref="BO882">INDEX($K:$P,ROW(),MATCH(BO$3,$K$2:$P$2,0))</f>
        <v>20</v>
      </c>
      <c r="BP882" s="136" cm="1">
        <f t="array" ref="BP882">INDEX($K:$P,ROW(),MATCH(BP$3,$K$2:$P$2,0))</f>
        <v>20</v>
      </c>
      <c r="BQ882" s="136" cm="1">
        <f t="array" ref="BQ882">INDEX($K:$P,ROW(),MATCH(BQ$3,$K$2:$P$2,0))</f>
        <v>20</v>
      </c>
      <c r="BR882" s="136" cm="1">
        <f t="array" ref="BR882">INDEX($K:$P,ROW(),MATCH(BR$3,$K$2:$P$2,0))</f>
        <v>20</v>
      </c>
      <c r="BS882" s="136" cm="1">
        <f t="array" ref="BS882">INDEX($K:$P,ROW(),MATCH(BS$3,$K$2:$P$2,0))</f>
        <v>20</v>
      </c>
      <c r="BT882" s="136" cm="1">
        <f t="array" ref="BT882">INDEX($K:$P,ROW(),MATCH(BT$3,$K$2:$P$2,0))</f>
        <v>20</v>
      </c>
      <c r="BU882" s="136" cm="1">
        <f t="array" ref="BU882">INDEX($K:$P,ROW(),MATCH(BU$3,$K$2:$P$2,0))</f>
        <v>20</v>
      </c>
      <c r="BV882" s="136" cm="1">
        <f t="array" ref="BV882">INDEX($K:$P,ROW(),MATCH(BV$3,$K$2:$P$2,0))</f>
        <v>20</v>
      </c>
      <c r="BW882" s="136" cm="1">
        <f t="array" ref="BW882">INDEX($K:$P,ROW(),MATCH(BW$3,$K$2:$P$2,0))</f>
        <v>20</v>
      </c>
      <c r="BX882" s="136" cm="1">
        <f t="array" ref="BX882">INDEX($K:$P,ROW(),MATCH(BX$3,$K$2:$P$2,0))</f>
        <v>20</v>
      </c>
      <c r="BY882" s="136" cm="1">
        <f t="array" ref="BY882">INDEX($K:$P,ROW(),MATCH(BY$3,$K$2:$P$2,0))</f>
        <v>20</v>
      </c>
      <c r="BZ882" s="136" cm="1">
        <f t="array" ref="BZ882">INDEX($K:$P,ROW(),MATCH(BZ$3,$K$2:$P$2,0))</f>
        <v>20</v>
      </c>
      <c r="CA882" s="136" cm="1">
        <f t="array" ref="CA882">INDEX($K:$P,ROW(),MATCH(CA$3,$K$2:$P$2,0))</f>
        <v>20</v>
      </c>
      <c r="CB882" s="136" cm="1">
        <f t="array" ref="CB882">INDEX($K:$P,ROW(),MATCH(CB$3,$K$2:$P$2,0))</f>
        <v>20</v>
      </c>
      <c r="CC882" s="136" cm="1">
        <f t="array" ref="CC882">INDEX($K:$P,ROW(),MATCH(CC$3,$K$2:$P$2,0))</f>
        <v>20</v>
      </c>
      <c r="CD882" s="136" cm="1">
        <f t="array" ref="CD882">INDEX($K:$P,ROW(),MATCH(CD$3,$K$2:$P$2,0))</f>
        <v>20</v>
      </c>
      <c r="CE882" s="136" cm="1">
        <f t="array" ref="CE882">INDEX($K:$P,ROW(),MATCH(CE$3,$K$2:$P$2,0))</f>
        <v>20</v>
      </c>
      <c r="CF882" s="136" cm="1">
        <f t="array" ref="CF882">INDEX($K:$P,ROW(),MATCH(CF$3,$K$2:$P$2,0))</f>
        <v>20</v>
      </c>
      <c r="CG882" s="136" cm="1">
        <f t="array" ref="CG882">INDEX($K:$P,ROW(),MATCH(CG$3,$K$2:$P$2,0))</f>
        <v>20</v>
      </c>
      <c r="CH882" s="136" cm="1">
        <f t="array" ref="CH882">INDEX($K:$P,ROW(),MATCH(CH$3,$K$2:$P$2,0))</f>
        <v>20</v>
      </c>
      <c r="CI882" s="136" cm="1">
        <f t="array" ref="CI882">INDEX($K:$P,ROW(),MATCH(CI$3,$K$2:$P$2,0))</f>
        <v>20</v>
      </c>
      <c r="CJ882" s="136" cm="1">
        <f t="array" ref="CJ882">INDEX($K:$P,ROW(),MATCH(CJ$3,$K$2:$P$2,0))</f>
        <v>20</v>
      </c>
      <c r="CK882" s="136" cm="1">
        <f t="array" ref="CK882">INDEX($K:$P,ROW(),MATCH(CK$3,$K$2:$P$2,0))</f>
        <v>20</v>
      </c>
      <c r="CL882" s="136" cm="1">
        <f t="array" ref="CL882">INDEX($K:$P,ROW(),MATCH(CL$3,$K$2:$P$2,0))</f>
        <v>20</v>
      </c>
    </row>
    <row r="883" spans="2:90" x14ac:dyDescent="0.4">
      <c r="B883" s="124" t="str">
        <f>"# of "&amp;B886&amp;"s sold"</f>
        <v># of units sold</v>
      </c>
      <c r="C883" s="27"/>
      <c r="D883" t="s">
        <v>751</v>
      </c>
      <c r="E883" s="9" t="str">
        <f t="shared" si="860"/>
        <v>883 SALES-PR</v>
      </c>
      <c r="F883" s="27"/>
      <c r="G883" s="27"/>
      <c r="H883" s="31"/>
      <c r="I883" s="73"/>
      <c r="J883" s="73"/>
      <c r="K883" s="38">
        <f t="shared" ref="K883:P883" ca="1" si="861">SUMIF($3:$3,K$2,883:883)</f>
        <v>6000</v>
      </c>
      <c r="L883" s="38">
        <f t="shared" ca="1" si="861"/>
        <v>6000</v>
      </c>
      <c r="M883" s="38">
        <f t="shared" ca="1" si="861"/>
        <v>6000</v>
      </c>
      <c r="N883" s="38">
        <f t="shared" ca="1" si="861"/>
        <v>6000</v>
      </c>
      <c r="O883" s="38">
        <f t="shared" ca="1" si="861"/>
        <v>6000</v>
      </c>
      <c r="P883" s="38">
        <f t="shared" ca="1" si="861"/>
        <v>6000</v>
      </c>
      <c r="R883" s="33"/>
      <c r="S883" s="38" cm="1">
        <f t="array" aca="1" ref="S883" ca="1">INDIRECT(S872)/S882</f>
        <v>500</v>
      </c>
      <c r="T883" s="38" cm="1">
        <f t="array" aca="1" ref="T883" ca="1">INDIRECT(T872)/T882</f>
        <v>500</v>
      </c>
      <c r="U883" s="38" cm="1">
        <f t="array" aca="1" ref="U883" ca="1">INDIRECT(U872)/U882</f>
        <v>500</v>
      </c>
      <c r="V883" s="38" cm="1">
        <f t="array" aca="1" ref="V883" ca="1">INDIRECT(V872)/V882</f>
        <v>500</v>
      </c>
      <c r="W883" s="38" cm="1">
        <f t="array" aca="1" ref="W883" ca="1">INDIRECT(W872)/W882</f>
        <v>500</v>
      </c>
      <c r="X883" s="38" cm="1">
        <f t="array" aca="1" ref="X883" ca="1">INDIRECT(X872)/X882</f>
        <v>500</v>
      </c>
      <c r="Y883" s="38" cm="1">
        <f t="array" aca="1" ref="Y883" ca="1">INDIRECT(Y872)/Y882</f>
        <v>500</v>
      </c>
      <c r="Z883" s="38" cm="1">
        <f t="array" aca="1" ref="Z883" ca="1">INDIRECT(Z872)/Z882</f>
        <v>500</v>
      </c>
      <c r="AA883" s="38" cm="1">
        <f t="array" aca="1" ref="AA883" ca="1">INDIRECT(AA872)/AA882</f>
        <v>500</v>
      </c>
      <c r="AB883" s="38" cm="1">
        <f t="array" aca="1" ref="AB883" ca="1">INDIRECT(AB872)/AB882</f>
        <v>500</v>
      </c>
      <c r="AC883" s="38" cm="1">
        <f t="array" aca="1" ref="AC883" ca="1">INDIRECT(AC872)/AC882</f>
        <v>500</v>
      </c>
      <c r="AD883" s="38" cm="1">
        <f t="array" aca="1" ref="AD883" ca="1">INDIRECT(AD872)/AD882</f>
        <v>500</v>
      </c>
      <c r="AE883" s="38" cm="1">
        <f t="array" aca="1" ref="AE883" ca="1">INDIRECT(AE872)/AE882</f>
        <v>500</v>
      </c>
      <c r="AF883" s="38" cm="1">
        <f t="array" aca="1" ref="AF883" ca="1">INDIRECT(AF872)/AF882</f>
        <v>500</v>
      </c>
      <c r="AG883" s="38" cm="1">
        <f t="array" aca="1" ref="AG883" ca="1">INDIRECT(AG872)/AG882</f>
        <v>500</v>
      </c>
      <c r="AH883" s="38" cm="1">
        <f t="array" aca="1" ref="AH883" ca="1">INDIRECT(AH872)/AH882</f>
        <v>500</v>
      </c>
      <c r="AI883" s="38" cm="1">
        <f t="array" aca="1" ref="AI883" ca="1">INDIRECT(AI872)/AI882</f>
        <v>500</v>
      </c>
      <c r="AJ883" s="38" cm="1">
        <f t="array" aca="1" ref="AJ883" ca="1">INDIRECT(AJ872)/AJ882</f>
        <v>500</v>
      </c>
      <c r="AK883" s="38" cm="1">
        <f t="array" aca="1" ref="AK883" ca="1">INDIRECT(AK872)/AK882</f>
        <v>500</v>
      </c>
      <c r="AL883" s="38" cm="1">
        <f t="array" aca="1" ref="AL883" ca="1">INDIRECT(AL872)/AL882</f>
        <v>500</v>
      </c>
      <c r="AM883" s="38" cm="1">
        <f t="array" aca="1" ref="AM883" ca="1">INDIRECT(AM872)/AM882</f>
        <v>500</v>
      </c>
      <c r="AN883" s="38" cm="1">
        <f t="array" aca="1" ref="AN883" ca="1">INDIRECT(AN872)/AN882</f>
        <v>500</v>
      </c>
      <c r="AO883" s="38" cm="1">
        <f t="array" aca="1" ref="AO883" ca="1">INDIRECT(AO872)/AO882</f>
        <v>500</v>
      </c>
      <c r="AP883" s="38" cm="1">
        <f t="array" aca="1" ref="AP883" ca="1">INDIRECT(AP872)/AP882</f>
        <v>500</v>
      </c>
      <c r="AQ883" s="38" cm="1">
        <f t="array" aca="1" ref="AQ883" ca="1">INDIRECT(AQ872)/AQ882</f>
        <v>500</v>
      </c>
      <c r="AR883" s="38" cm="1">
        <f t="array" aca="1" ref="AR883" ca="1">INDIRECT(AR872)/AR882</f>
        <v>500</v>
      </c>
      <c r="AS883" s="38" cm="1">
        <f t="array" aca="1" ref="AS883" ca="1">INDIRECT(AS872)/AS882</f>
        <v>500</v>
      </c>
      <c r="AT883" s="38" cm="1">
        <f t="array" aca="1" ref="AT883" ca="1">INDIRECT(AT872)/AT882</f>
        <v>500</v>
      </c>
      <c r="AU883" s="38" cm="1">
        <f t="array" aca="1" ref="AU883" ca="1">INDIRECT(AU872)/AU882</f>
        <v>500</v>
      </c>
      <c r="AV883" s="38" cm="1">
        <f t="array" aca="1" ref="AV883" ca="1">INDIRECT(AV872)/AV882</f>
        <v>500</v>
      </c>
      <c r="AW883" s="38" cm="1">
        <f t="array" aca="1" ref="AW883" ca="1">INDIRECT(AW872)/AW882</f>
        <v>500</v>
      </c>
      <c r="AX883" s="38" cm="1">
        <f t="array" aca="1" ref="AX883" ca="1">INDIRECT(AX872)/AX882</f>
        <v>500</v>
      </c>
      <c r="AY883" s="38" cm="1">
        <f t="array" aca="1" ref="AY883" ca="1">INDIRECT(AY872)/AY882</f>
        <v>500</v>
      </c>
      <c r="AZ883" s="38" cm="1">
        <f t="array" aca="1" ref="AZ883" ca="1">INDIRECT(AZ872)/AZ882</f>
        <v>500</v>
      </c>
      <c r="BA883" s="38" cm="1">
        <f t="array" aca="1" ref="BA883" ca="1">INDIRECT(BA872)/BA882</f>
        <v>500</v>
      </c>
      <c r="BB883" s="38" cm="1">
        <f t="array" aca="1" ref="BB883" ca="1">INDIRECT(BB872)/BB882</f>
        <v>500</v>
      </c>
      <c r="BC883" s="38" cm="1">
        <f t="array" aca="1" ref="BC883" ca="1">INDIRECT(BC872)/BC882</f>
        <v>500</v>
      </c>
      <c r="BD883" s="38" cm="1">
        <f t="array" aca="1" ref="BD883" ca="1">INDIRECT(BD872)/BD882</f>
        <v>500</v>
      </c>
      <c r="BE883" s="38" cm="1">
        <f t="array" aca="1" ref="BE883" ca="1">INDIRECT(BE872)/BE882</f>
        <v>500</v>
      </c>
      <c r="BF883" s="38" cm="1">
        <f t="array" aca="1" ref="BF883" ca="1">INDIRECT(BF872)/BF882</f>
        <v>500</v>
      </c>
      <c r="BG883" s="38" cm="1">
        <f t="array" aca="1" ref="BG883" ca="1">INDIRECT(BG872)/BG882</f>
        <v>500</v>
      </c>
      <c r="BH883" s="38" cm="1">
        <f t="array" aca="1" ref="BH883" ca="1">INDIRECT(BH872)/BH882</f>
        <v>500</v>
      </c>
      <c r="BI883" s="38" cm="1">
        <f t="array" aca="1" ref="BI883" ca="1">INDIRECT(BI872)/BI882</f>
        <v>500</v>
      </c>
      <c r="BJ883" s="38" cm="1">
        <f t="array" aca="1" ref="BJ883" ca="1">INDIRECT(BJ872)/BJ882</f>
        <v>500</v>
      </c>
      <c r="BK883" s="38" cm="1">
        <f t="array" aca="1" ref="BK883" ca="1">INDIRECT(BK872)/BK882</f>
        <v>500</v>
      </c>
      <c r="BL883" s="38" cm="1">
        <f t="array" aca="1" ref="BL883" ca="1">INDIRECT(BL872)/BL882</f>
        <v>500</v>
      </c>
      <c r="BM883" s="38" cm="1">
        <f t="array" aca="1" ref="BM883" ca="1">INDIRECT(BM872)/BM882</f>
        <v>500</v>
      </c>
      <c r="BN883" s="38" cm="1">
        <f t="array" aca="1" ref="BN883" ca="1">INDIRECT(BN872)/BN882</f>
        <v>500</v>
      </c>
      <c r="BO883" s="38" cm="1">
        <f t="array" aca="1" ref="BO883" ca="1">INDIRECT(BO872)/BO882</f>
        <v>500</v>
      </c>
      <c r="BP883" s="38" cm="1">
        <f t="array" aca="1" ref="BP883" ca="1">INDIRECT(BP872)/BP882</f>
        <v>500</v>
      </c>
      <c r="BQ883" s="38" cm="1">
        <f t="array" aca="1" ref="BQ883" ca="1">INDIRECT(BQ872)/BQ882</f>
        <v>500</v>
      </c>
      <c r="BR883" s="38" cm="1">
        <f t="array" aca="1" ref="BR883" ca="1">INDIRECT(BR872)/BR882</f>
        <v>500</v>
      </c>
      <c r="BS883" s="38" cm="1">
        <f t="array" aca="1" ref="BS883" ca="1">INDIRECT(BS872)/BS882</f>
        <v>500</v>
      </c>
      <c r="BT883" s="38" cm="1">
        <f t="array" aca="1" ref="BT883" ca="1">INDIRECT(BT872)/BT882</f>
        <v>500</v>
      </c>
      <c r="BU883" s="38" cm="1">
        <f t="array" aca="1" ref="BU883" ca="1">INDIRECT(BU872)/BU882</f>
        <v>500</v>
      </c>
      <c r="BV883" s="38" cm="1">
        <f t="array" aca="1" ref="BV883" ca="1">INDIRECT(BV872)/BV882</f>
        <v>500</v>
      </c>
      <c r="BW883" s="38" cm="1">
        <f t="array" aca="1" ref="BW883" ca="1">INDIRECT(BW872)/BW882</f>
        <v>500</v>
      </c>
      <c r="BX883" s="38" cm="1">
        <f t="array" aca="1" ref="BX883" ca="1">INDIRECT(BX872)/BX882</f>
        <v>500</v>
      </c>
      <c r="BY883" s="38" cm="1">
        <f t="array" aca="1" ref="BY883" ca="1">INDIRECT(BY872)/BY882</f>
        <v>500</v>
      </c>
      <c r="BZ883" s="38" cm="1">
        <f t="array" aca="1" ref="BZ883" ca="1">INDIRECT(BZ872)/BZ882</f>
        <v>500</v>
      </c>
      <c r="CA883" s="38" cm="1">
        <f t="array" aca="1" ref="CA883" ca="1">INDIRECT(CA872)/CA882</f>
        <v>500</v>
      </c>
      <c r="CB883" s="38" cm="1">
        <f t="array" aca="1" ref="CB883" ca="1">INDIRECT(CB872)/CB882</f>
        <v>500</v>
      </c>
      <c r="CC883" s="38" cm="1">
        <f t="array" aca="1" ref="CC883" ca="1">INDIRECT(CC872)/CC882</f>
        <v>500</v>
      </c>
      <c r="CD883" s="38" cm="1">
        <f t="array" aca="1" ref="CD883" ca="1">INDIRECT(CD872)/CD882</f>
        <v>500</v>
      </c>
      <c r="CE883" s="38" cm="1">
        <f t="array" aca="1" ref="CE883" ca="1">INDIRECT(CE872)/CE882</f>
        <v>500</v>
      </c>
      <c r="CF883" s="38" cm="1">
        <f t="array" aca="1" ref="CF883" ca="1">INDIRECT(CF872)/CF882</f>
        <v>500</v>
      </c>
      <c r="CG883" s="38" cm="1">
        <f t="array" aca="1" ref="CG883" ca="1">INDIRECT(CG872)/CG882</f>
        <v>500</v>
      </c>
      <c r="CH883" s="38" cm="1">
        <f t="array" aca="1" ref="CH883" ca="1">INDIRECT(CH872)/CH882</f>
        <v>500</v>
      </c>
      <c r="CI883" s="38" cm="1">
        <f t="array" aca="1" ref="CI883" ca="1">INDIRECT(CI872)/CI882</f>
        <v>500</v>
      </c>
      <c r="CJ883" s="38" cm="1">
        <f t="array" aca="1" ref="CJ883" ca="1">INDIRECT(CJ872)/CJ882</f>
        <v>500</v>
      </c>
      <c r="CK883" s="38" cm="1">
        <f t="array" aca="1" ref="CK883" ca="1">INDIRECT(CK872)/CK882</f>
        <v>500</v>
      </c>
      <c r="CL883" s="38" cm="1">
        <f t="array" aca="1" ref="CL883" ca="1">INDIRECT(CL872)/CL882</f>
        <v>500</v>
      </c>
    </row>
    <row r="884" spans="2:90" x14ac:dyDescent="0.4">
      <c r="B884" s="124"/>
      <c r="C884" s="27"/>
      <c r="D884" t="s">
        <v>751</v>
      </c>
      <c r="E884" s="9" t="str">
        <f t="shared" ref="E884" si="862">ROW()&amp;" "&amp;D884</f>
        <v>884 SALES-PR</v>
      </c>
      <c r="F884" s="27"/>
      <c r="G884" s="27"/>
      <c r="H884" s="31"/>
      <c r="I884" s="73"/>
      <c r="J884" s="73"/>
      <c r="K884" s="38"/>
      <c r="L884" s="38"/>
      <c r="M884" s="38"/>
      <c r="N884" s="38"/>
      <c r="O884" s="38"/>
      <c r="P884" s="38"/>
      <c r="R884" s="33"/>
      <c r="S884" s="38"/>
      <c r="T884" s="38"/>
      <c r="U884" s="38"/>
      <c r="V884" s="38"/>
      <c r="W884" s="38"/>
      <c r="X884" s="38"/>
      <c r="Y884" s="38"/>
      <c r="Z884" s="38"/>
      <c r="AA884" s="38"/>
      <c r="AB884" s="38"/>
      <c r="AC884" s="38"/>
      <c r="AD884" s="38"/>
      <c r="AE884" s="38"/>
      <c r="AF884" s="38"/>
      <c r="AG884" s="38"/>
      <c r="AH884" s="38"/>
      <c r="AI884" s="38"/>
      <c r="AJ884" s="38"/>
      <c r="AK884" s="38"/>
      <c r="AL884" s="38"/>
      <c r="AM884" s="38"/>
      <c r="AN884" s="38"/>
      <c r="AO884" s="38"/>
      <c r="AP884" s="38"/>
      <c r="AQ884" s="38"/>
      <c r="AR884" s="38"/>
      <c r="AS884" s="38"/>
      <c r="AT884" s="38"/>
      <c r="AU884" s="38"/>
      <c r="AV884" s="38"/>
      <c r="AW884" s="38"/>
      <c r="AX884" s="38"/>
      <c r="AY884" s="38"/>
      <c r="AZ884" s="38"/>
      <c r="BA884" s="38"/>
      <c r="BB884" s="38"/>
      <c r="BC884" s="38"/>
      <c r="BD884" s="38"/>
      <c r="BE884" s="38"/>
      <c r="BF884" s="38"/>
      <c r="BG884" s="38"/>
      <c r="BH884" s="38"/>
      <c r="BI884" s="38"/>
      <c r="BJ884" s="38"/>
      <c r="BK884" s="38"/>
      <c r="BL884" s="38"/>
      <c r="BM884" s="38"/>
      <c r="BN884" s="38"/>
      <c r="BO884" s="38"/>
      <c r="BP884" s="38"/>
      <c r="BQ884" s="38"/>
      <c r="BR884" s="38"/>
      <c r="BS884" s="38"/>
      <c r="BT884" s="38"/>
      <c r="BU884" s="38"/>
      <c r="BV884" s="38"/>
      <c r="BW884" s="38"/>
      <c r="BX884" s="38"/>
      <c r="BY884" s="38"/>
      <c r="BZ884" s="38"/>
      <c r="CA884" s="38"/>
      <c r="CB884" s="38"/>
      <c r="CC884" s="38"/>
      <c r="CD884" s="38"/>
      <c r="CE884" s="38"/>
      <c r="CF884" s="38"/>
      <c r="CG884" s="38"/>
      <c r="CH884" s="38"/>
      <c r="CI884" s="38"/>
      <c r="CJ884" s="38"/>
      <c r="CK884" s="38"/>
      <c r="CL884" s="38"/>
    </row>
    <row r="885" spans="2:90" x14ac:dyDescent="0.4">
      <c r="B885" s="132" t="str">
        <f>B870</f>
        <v>(Primary label)</v>
      </c>
      <c r="D885" t="s">
        <v>751</v>
      </c>
      <c r="E885" s="8" t="str">
        <f>ROW()&amp;" "&amp;D885</f>
        <v>885 SALES-PR</v>
      </c>
      <c r="G885" t="s">
        <v>332</v>
      </c>
      <c r="H885" s="31"/>
      <c r="I885" s="73"/>
      <c r="J885" s="73"/>
      <c r="K885" s="58"/>
      <c r="L885" s="58"/>
      <c r="M885" s="58"/>
      <c r="N885" s="58"/>
      <c r="O885" s="58"/>
      <c r="P885" s="58"/>
      <c r="R885" s="33"/>
    </row>
    <row r="886" spans="2:90" x14ac:dyDescent="0.4">
      <c r="B886" s="235" t="str">
        <f>IFERROR(SUBSTITUTE(B878,":",""),"no unit")</f>
        <v>unit</v>
      </c>
      <c r="D886" t="s">
        <v>751</v>
      </c>
      <c r="E886" s="8" t="str">
        <f>ROW()&amp;" "&amp;D886</f>
        <v>886 SALES-PR</v>
      </c>
      <c r="G886" t="s">
        <v>332</v>
      </c>
      <c r="H886" s="31"/>
      <c r="I886" s="73"/>
      <c r="J886" s="73"/>
      <c r="K886" s="58"/>
      <c r="L886" s="58"/>
      <c r="M886" s="58"/>
      <c r="N886" s="58"/>
      <c r="O886" s="58"/>
      <c r="P886" s="58"/>
      <c r="R886" s="33"/>
    </row>
    <row r="887" spans="2:90" x14ac:dyDescent="0.4">
      <c r="B887" s="8" t="str">
        <f t="shared" ref="B887:B892" si="863">B872</f>
        <v>Primary revenue driver</v>
      </c>
      <c r="D887" t="s">
        <v>751</v>
      </c>
      <c r="E887" s="8" t="str">
        <f>ROW()&amp;" "&amp;D887</f>
        <v>887 SALES-PR</v>
      </c>
      <c r="G887" t="s">
        <v>332</v>
      </c>
      <c r="H887" s="31"/>
      <c r="I887" s="73"/>
      <c r="J887" s="73"/>
      <c r="K887" s="58"/>
      <c r="L887" s="58"/>
      <c r="M887" s="58"/>
      <c r="N887" s="58"/>
      <c r="O887" s="58"/>
      <c r="P887" s="58"/>
      <c r="R887" s="33"/>
      <c r="S887" s="175" t="str">
        <f t="shared" ref="S887" si="864">S872</f>
        <v>S$12</v>
      </c>
      <c r="T887" s="175" t="str">
        <f t="shared" ref="T887:AX887" si="865">T872</f>
        <v>T$12</v>
      </c>
      <c r="U887" s="175" t="str">
        <f t="shared" si="865"/>
        <v>U$12</v>
      </c>
      <c r="V887" s="175" t="str">
        <f t="shared" si="865"/>
        <v>V$12</v>
      </c>
      <c r="W887" s="175" t="str">
        <f t="shared" si="865"/>
        <v>W$12</v>
      </c>
      <c r="X887" s="175" t="str">
        <f t="shared" si="865"/>
        <v>X$12</v>
      </c>
      <c r="Y887" s="175" t="str">
        <f t="shared" si="865"/>
        <v>Y$12</v>
      </c>
      <c r="Z887" s="175" t="str">
        <f t="shared" si="865"/>
        <v>Z$12</v>
      </c>
      <c r="AA887" s="175" t="str">
        <f t="shared" si="865"/>
        <v>AA$12</v>
      </c>
      <c r="AB887" s="175" t="str">
        <f t="shared" si="865"/>
        <v>AB$12</v>
      </c>
      <c r="AC887" s="175" t="str">
        <f t="shared" si="865"/>
        <v>AC$12</v>
      </c>
      <c r="AD887" s="175" t="str">
        <f t="shared" si="865"/>
        <v>AD$12</v>
      </c>
      <c r="AE887" s="175" t="str">
        <f t="shared" si="865"/>
        <v>AE$12</v>
      </c>
      <c r="AF887" s="175" t="str">
        <f t="shared" si="865"/>
        <v>AF$12</v>
      </c>
      <c r="AG887" s="175" t="str">
        <f t="shared" si="865"/>
        <v>AG$12</v>
      </c>
      <c r="AH887" s="175" t="str">
        <f t="shared" si="865"/>
        <v>AH$12</v>
      </c>
      <c r="AI887" s="175" t="str">
        <f t="shared" si="865"/>
        <v>AI$12</v>
      </c>
      <c r="AJ887" s="175" t="str">
        <f t="shared" si="865"/>
        <v>AJ$12</v>
      </c>
      <c r="AK887" s="175" t="str">
        <f t="shared" si="865"/>
        <v>AK$12</v>
      </c>
      <c r="AL887" s="175" t="str">
        <f t="shared" si="865"/>
        <v>AL$12</v>
      </c>
      <c r="AM887" s="175" t="str">
        <f t="shared" si="865"/>
        <v>AM$12</v>
      </c>
      <c r="AN887" s="175" t="str">
        <f t="shared" si="865"/>
        <v>AN$12</v>
      </c>
      <c r="AO887" s="175" t="str">
        <f t="shared" si="865"/>
        <v>AO$12</v>
      </c>
      <c r="AP887" s="175" t="str">
        <f t="shared" si="865"/>
        <v>AP$12</v>
      </c>
      <c r="AQ887" s="175" t="str">
        <f t="shared" si="865"/>
        <v>AQ$12</v>
      </c>
      <c r="AR887" s="175" t="str">
        <f t="shared" si="865"/>
        <v>AR$12</v>
      </c>
      <c r="AS887" s="175" t="str">
        <f t="shared" si="865"/>
        <v>AS$12</v>
      </c>
      <c r="AT887" s="175" t="str">
        <f t="shared" si="865"/>
        <v>AT$12</v>
      </c>
      <c r="AU887" s="175" t="str">
        <f t="shared" si="865"/>
        <v>AU$12</v>
      </c>
      <c r="AV887" s="175" t="str">
        <f t="shared" si="865"/>
        <v>AV$12</v>
      </c>
      <c r="AW887" s="175" t="str">
        <f t="shared" si="865"/>
        <v>AW$12</v>
      </c>
      <c r="AX887" s="175" t="str">
        <f t="shared" si="865"/>
        <v>AX$12</v>
      </c>
      <c r="AY887" s="175" t="str">
        <f t="shared" ref="AY887:CD887" si="866">AY872</f>
        <v>AY$12</v>
      </c>
      <c r="AZ887" s="175" t="str">
        <f t="shared" si="866"/>
        <v>AZ$12</v>
      </c>
      <c r="BA887" s="175" t="str">
        <f t="shared" si="866"/>
        <v>BA$12</v>
      </c>
      <c r="BB887" s="175" t="str">
        <f t="shared" si="866"/>
        <v>BB$12</v>
      </c>
      <c r="BC887" s="175" t="str">
        <f t="shared" si="866"/>
        <v>BC$12</v>
      </c>
      <c r="BD887" s="175" t="str">
        <f t="shared" si="866"/>
        <v>BD$12</v>
      </c>
      <c r="BE887" s="175" t="str">
        <f t="shared" si="866"/>
        <v>BE$12</v>
      </c>
      <c r="BF887" s="175" t="str">
        <f t="shared" si="866"/>
        <v>BF$12</v>
      </c>
      <c r="BG887" s="175" t="str">
        <f t="shared" si="866"/>
        <v>BG$12</v>
      </c>
      <c r="BH887" s="175" t="str">
        <f t="shared" si="866"/>
        <v>BH$12</v>
      </c>
      <c r="BI887" s="175" t="str">
        <f t="shared" si="866"/>
        <v>BI$12</v>
      </c>
      <c r="BJ887" s="175" t="str">
        <f t="shared" si="866"/>
        <v>BJ$12</v>
      </c>
      <c r="BK887" s="175" t="str">
        <f t="shared" si="866"/>
        <v>BK$12</v>
      </c>
      <c r="BL887" s="175" t="str">
        <f t="shared" si="866"/>
        <v>BL$12</v>
      </c>
      <c r="BM887" s="175" t="str">
        <f t="shared" si="866"/>
        <v>BM$12</v>
      </c>
      <c r="BN887" s="175" t="str">
        <f t="shared" si="866"/>
        <v>BN$12</v>
      </c>
      <c r="BO887" s="175" t="str">
        <f t="shared" si="866"/>
        <v>BO$12</v>
      </c>
      <c r="BP887" s="175" t="str">
        <f t="shared" si="866"/>
        <v>BP$12</v>
      </c>
      <c r="BQ887" s="175" t="str">
        <f t="shared" si="866"/>
        <v>BQ$12</v>
      </c>
      <c r="BR887" s="175" t="str">
        <f t="shared" si="866"/>
        <v>BR$12</v>
      </c>
      <c r="BS887" s="175" t="str">
        <f t="shared" si="866"/>
        <v>BS$12</v>
      </c>
      <c r="BT887" s="175" t="str">
        <f t="shared" si="866"/>
        <v>BT$12</v>
      </c>
      <c r="BU887" s="175" t="str">
        <f t="shared" si="866"/>
        <v>BU$12</v>
      </c>
      <c r="BV887" s="175" t="str">
        <f t="shared" si="866"/>
        <v>BV$12</v>
      </c>
      <c r="BW887" s="175" t="str">
        <f t="shared" si="866"/>
        <v>BW$12</v>
      </c>
      <c r="BX887" s="175" t="str">
        <f t="shared" si="866"/>
        <v>BX$12</v>
      </c>
      <c r="BY887" s="175" t="str">
        <f t="shared" si="866"/>
        <v>BY$12</v>
      </c>
      <c r="BZ887" s="175" t="str">
        <f t="shared" si="866"/>
        <v>BZ$12</v>
      </c>
      <c r="CA887" s="175" t="str">
        <f t="shared" si="866"/>
        <v>CA$12</v>
      </c>
      <c r="CB887" s="175" t="str">
        <f t="shared" si="866"/>
        <v>CB$12</v>
      </c>
      <c r="CC887" s="175" t="str">
        <f t="shared" si="866"/>
        <v>CC$12</v>
      </c>
      <c r="CD887" s="175" t="str">
        <f t="shared" si="866"/>
        <v>CD$12</v>
      </c>
      <c r="CE887" s="175" t="str">
        <f t="shared" ref="CE887:CK887" si="867">CE872</f>
        <v>CE$12</v>
      </c>
      <c r="CF887" s="175" t="str">
        <f t="shared" si="867"/>
        <v>CF$12</v>
      </c>
      <c r="CG887" s="175" t="str">
        <f t="shared" si="867"/>
        <v>CG$12</v>
      </c>
      <c r="CH887" s="175" t="str">
        <f t="shared" si="867"/>
        <v>CH$12</v>
      </c>
      <c r="CI887" s="175" t="str">
        <f t="shared" si="867"/>
        <v>CI$12</v>
      </c>
      <c r="CJ887" s="175" t="str">
        <f t="shared" si="867"/>
        <v>CJ$12</v>
      </c>
      <c r="CK887" s="175" t="str">
        <f t="shared" si="867"/>
        <v>CK$12</v>
      </c>
      <c r="CL887" s="175" t="str">
        <f t="shared" ref="CL887" si="868">CL872</f>
        <v>CL$12</v>
      </c>
    </row>
    <row r="888" spans="2:90" x14ac:dyDescent="0.4">
      <c r="B888" s="89" t="str">
        <f t="shared" si="863"/>
        <v>Primary volume driver</v>
      </c>
      <c r="D888" t="s">
        <v>751</v>
      </c>
      <c r="E888" s="8" t="str">
        <f>ROW()&amp;" "&amp;D888</f>
        <v>888 SALES-PR</v>
      </c>
      <c r="G888" t="s">
        <v>332</v>
      </c>
      <c r="H888" s="204"/>
      <c r="I888" s="205"/>
      <c r="J888" s="205"/>
      <c r="K888" s="213"/>
      <c r="L888" s="213"/>
      <c r="M888" s="213"/>
      <c r="N888" s="213"/>
      <c r="O888" s="213"/>
      <c r="P888" s="213"/>
      <c r="R888" s="214"/>
      <c r="S888" s="208" t="str">
        <f t="shared" ref="S888" si="869">ADDRESS(ROW(S883),COLUMN(S883),2)</f>
        <v>S$883</v>
      </c>
      <c r="T888" s="208" t="str">
        <f t="shared" ref="T888:AX888" si="870">ADDRESS(ROW(T883),COLUMN(T883),2)</f>
        <v>T$883</v>
      </c>
      <c r="U888" s="208" t="str">
        <f t="shared" si="870"/>
        <v>U$883</v>
      </c>
      <c r="V888" s="208" t="str">
        <f t="shared" si="870"/>
        <v>V$883</v>
      </c>
      <c r="W888" s="208" t="str">
        <f t="shared" si="870"/>
        <v>W$883</v>
      </c>
      <c r="X888" s="208" t="str">
        <f t="shared" si="870"/>
        <v>X$883</v>
      </c>
      <c r="Y888" s="208" t="str">
        <f t="shared" si="870"/>
        <v>Y$883</v>
      </c>
      <c r="Z888" s="208" t="str">
        <f t="shared" si="870"/>
        <v>Z$883</v>
      </c>
      <c r="AA888" s="208" t="str">
        <f t="shared" si="870"/>
        <v>AA$883</v>
      </c>
      <c r="AB888" s="208" t="str">
        <f t="shared" si="870"/>
        <v>AB$883</v>
      </c>
      <c r="AC888" s="208" t="str">
        <f t="shared" si="870"/>
        <v>AC$883</v>
      </c>
      <c r="AD888" s="208" t="str">
        <f t="shared" si="870"/>
        <v>AD$883</v>
      </c>
      <c r="AE888" s="208" t="str">
        <f t="shared" si="870"/>
        <v>AE$883</v>
      </c>
      <c r="AF888" s="208" t="str">
        <f t="shared" si="870"/>
        <v>AF$883</v>
      </c>
      <c r="AG888" s="208" t="str">
        <f t="shared" si="870"/>
        <v>AG$883</v>
      </c>
      <c r="AH888" s="208" t="str">
        <f t="shared" si="870"/>
        <v>AH$883</v>
      </c>
      <c r="AI888" s="208" t="str">
        <f t="shared" si="870"/>
        <v>AI$883</v>
      </c>
      <c r="AJ888" s="208" t="str">
        <f t="shared" si="870"/>
        <v>AJ$883</v>
      </c>
      <c r="AK888" s="208" t="str">
        <f t="shared" si="870"/>
        <v>AK$883</v>
      </c>
      <c r="AL888" s="208" t="str">
        <f t="shared" si="870"/>
        <v>AL$883</v>
      </c>
      <c r="AM888" s="208" t="str">
        <f t="shared" si="870"/>
        <v>AM$883</v>
      </c>
      <c r="AN888" s="208" t="str">
        <f t="shared" si="870"/>
        <v>AN$883</v>
      </c>
      <c r="AO888" s="208" t="str">
        <f t="shared" si="870"/>
        <v>AO$883</v>
      </c>
      <c r="AP888" s="208" t="str">
        <f t="shared" si="870"/>
        <v>AP$883</v>
      </c>
      <c r="AQ888" s="208" t="str">
        <f t="shared" si="870"/>
        <v>AQ$883</v>
      </c>
      <c r="AR888" s="208" t="str">
        <f t="shared" si="870"/>
        <v>AR$883</v>
      </c>
      <c r="AS888" s="208" t="str">
        <f t="shared" si="870"/>
        <v>AS$883</v>
      </c>
      <c r="AT888" s="208" t="str">
        <f t="shared" si="870"/>
        <v>AT$883</v>
      </c>
      <c r="AU888" s="208" t="str">
        <f t="shared" si="870"/>
        <v>AU$883</v>
      </c>
      <c r="AV888" s="208" t="str">
        <f t="shared" si="870"/>
        <v>AV$883</v>
      </c>
      <c r="AW888" s="208" t="str">
        <f t="shared" si="870"/>
        <v>AW$883</v>
      </c>
      <c r="AX888" s="208" t="str">
        <f t="shared" si="870"/>
        <v>AX$883</v>
      </c>
      <c r="AY888" s="208" t="str">
        <f t="shared" ref="AY888:CD888" si="871">ADDRESS(ROW(AY883),COLUMN(AY883),2)</f>
        <v>AY$883</v>
      </c>
      <c r="AZ888" s="208" t="str">
        <f t="shared" si="871"/>
        <v>AZ$883</v>
      </c>
      <c r="BA888" s="208" t="str">
        <f t="shared" si="871"/>
        <v>BA$883</v>
      </c>
      <c r="BB888" s="208" t="str">
        <f t="shared" si="871"/>
        <v>BB$883</v>
      </c>
      <c r="BC888" s="208" t="str">
        <f t="shared" si="871"/>
        <v>BC$883</v>
      </c>
      <c r="BD888" s="208" t="str">
        <f t="shared" si="871"/>
        <v>BD$883</v>
      </c>
      <c r="BE888" s="208" t="str">
        <f t="shared" si="871"/>
        <v>BE$883</v>
      </c>
      <c r="BF888" s="208" t="str">
        <f t="shared" si="871"/>
        <v>BF$883</v>
      </c>
      <c r="BG888" s="208" t="str">
        <f t="shared" si="871"/>
        <v>BG$883</v>
      </c>
      <c r="BH888" s="208" t="str">
        <f t="shared" si="871"/>
        <v>BH$883</v>
      </c>
      <c r="BI888" s="208" t="str">
        <f t="shared" si="871"/>
        <v>BI$883</v>
      </c>
      <c r="BJ888" s="208" t="str">
        <f t="shared" si="871"/>
        <v>BJ$883</v>
      </c>
      <c r="BK888" s="208" t="str">
        <f t="shared" si="871"/>
        <v>BK$883</v>
      </c>
      <c r="BL888" s="208" t="str">
        <f t="shared" si="871"/>
        <v>BL$883</v>
      </c>
      <c r="BM888" s="208" t="str">
        <f t="shared" si="871"/>
        <v>BM$883</v>
      </c>
      <c r="BN888" s="208" t="str">
        <f t="shared" si="871"/>
        <v>BN$883</v>
      </c>
      <c r="BO888" s="208" t="str">
        <f t="shared" si="871"/>
        <v>BO$883</v>
      </c>
      <c r="BP888" s="208" t="str">
        <f t="shared" si="871"/>
        <v>BP$883</v>
      </c>
      <c r="BQ888" s="208" t="str">
        <f t="shared" si="871"/>
        <v>BQ$883</v>
      </c>
      <c r="BR888" s="208" t="str">
        <f t="shared" si="871"/>
        <v>BR$883</v>
      </c>
      <c r="BS888" s="208" t="str">
        <f t="shared" si="871"/>
        <v>BS$883</v>
      </c>
      <c r="BT888" s="208" t="str">
        <f t="shared" si="871"/>
        <v>BT$883</v>
      </c>
      <c r="BU888" s="208" t="str">
        <f t="shared" si="871"/>
        <v>BU$883</v>
      </c>
      <c r="BV888" s="208" t="str">
        <f t="shared" si="871"/>
        <v>BV$883</v>
      </c>
      <c r="BW888" s="208" t="str">
        <f t="shared" si="871"/>
        <v>BW$883</v>
      </c>
      <c r="BX888" s="208" t="str">
        <f t="shared" si="871"/>
        <v>BX$883</v>
      </c>
      <c r="BY888" s="208" t="str">
        <f t="shared" si="871"/>
        <v>BY$883</v>
      </c>
      <c r="BZ888" s="208" t="str">
        <f t="shared" si="871"/>
        <v>BZ$883</v>
      </c>
      <c r="CA888" s="208" t="str">
        <f t="shared" si="871"/>
        <v>CA$883</v>
      </c>
      <c r="CB888" s="208" t="str">
        <f t="shared" si="871"/>
        <v>CB$883</v>
      </c>
      <c r="CC888" s="208" t="str">
        <f t="shared" si="871"/>
        <v>CC$883</v>
      </c>
      <c r="CD888" s="208" t="str">
        <f t="shared" si="871"/>
        <v>CD$883</v>
      </c>
      <c r="CE888" s="208" t="str">
        <f t="shared" ref="CE888:CK888" si="872">ADDRESS(ROW(CE883),COLUMN(CE883),2)</f>
        <v>CE$883</v>
      </c>
      <c r="CF888" s="208" t="str">
        <f t="shared" si="872"/>
        <v>CF$883</v>
      </c>
      <c r="CG888" s="208" t="str">
        <f t="shared" si="872"/>
        <v>CG$883</v>
      </c>
      <c r="CH888" s="208" t="str">
        <f t="shared" si="872"/>
        <v>CH$883</v>
      </c>
      <c r="CI888" s="208" t="str">
        <f t="shared" si="872"/>
        <v>CI$883</v>
      </c>
      <c r="CJ888" s="208" t="str">
        <f t="shared" si="872"/>
        <v>CJ$883</v>
      </c>
      <c r="CK888" s="208" t="str">
        <f t="shared" si="872"/>
        <v>CK$883</v>
      </c>
      <c r="CL888" s="208" t="str">
        <f t="shared" ref="CL888" si="873">ADDRESS(ROW(CL883),COLUMN(CL883),2)</f>
        <v>CL$883</v>
      </c>
    </row>
    <row r="889" spans="2:90" x14ac:dyDescent="0.4">
      <c r="B889" s="8" t="str">
        <f t="shared" si="863"/>
        <v>(Secondary label)</v>
      </c>
      <c r="D889" t="s">
        <v>751</v>
      </c>
      <c r="E889" s="8" t="str">
        <f t="shared" ref="E889:E892" si="874">ROW()&amp;" "&amp;D889</f>
        <v>889 SALES-PR</v>
      </c>
      <c r="G889" t="s">
        <v>332</v>
      </c>
      <c r="H889" s="12"/>
      <c r="I889" s="60"/>
      <c r="J889" s="60"/>
      <c r="K889" s="15"/>
      <c r="L889" s="15"/>
      <c r="M889" s="15"/>
      <c r="N889" s="15"/>
      <c r="O889" s="15"/>
      <c r="P889" s="15"/>
      <c r="R889" s="15"/>
      <c r="S889" s="175"/>
      <c r="T889" s="175"/>
      <c r="U889" s="175"/>
      <c r="V889" s="175"/>
      <c r="W889" s="175"/>
      <c r="X889" s="175"/>
      <c r="Y889" s="175"/>
      <c r="Z889" s="175"/>
      <c r="AA889" s="175"/>
      <c r="AB889" s="175"/>
      <c r="AC889" s="175"/>
      <c r="AD889" s="175"/>
      <c r="AE889" s="175"/>
      <c r="AF889" s="175"/>
      <c r="AG889" s="175"/>
      <c r="AH889" s="175"/>
      <c r="AI889" s="175"/>
      <c r="AJ889" s="175"/>
      <c r="AK889" s="175"/>
      <c r="AL889" s="175"/>
      <c r="AM889" s="175"/>
      <c r="AN889" s="175"/>
      <c r="AO889" s="175"/>
      <c r="AP889" s="175"/>
      <c r="AQ889" s="175"/>
      <c r="AR889" s="175"/>
      <c r="AS889" s="175"/>
      <c r="AT889" s="175"/>
      <c r="AU889" s="175"/>
      <c r="AV889" s="175"/>
      <c r="AW889" s="175"/>
      <c r="AX889" s="175"/>
      <c r="AY889" s="175"/>
      <c r="AZ889" s="175"/>
      <c r="BA889" s="175"/>
      <c r="BB889" s="175"/>
      <c r="BC889" s="175"/>
      <c r="BD889" s="175"/>
      <c r="BE889" s="175"/>
      <c r="BF889" s="175"/>
      <c r="BG889" s="175"/>
      <c r="BH889" s="175"/>
      <c r="BI889" s="175"/>
      <c r="BJ889" s="175"/>
      <c r="BK889" s="175"/>
      <c r="BL889" s="175"/>
      <c r="BM889" s="175"/>
      <c r="BN889" s="175"/>
      <c r="BO889" s="175"/>
      <c r="BP889" s="175"/>
      <c r="BQ889" s="175"/>
      <c r="BR889" s="175"/>
      <c r="BS889" s="175"/>
      <c r="BT889" s="175"/>
      <c r="BU889" s="175"/>
      <c r="BV889" s="175"/>
      <c r="BW889" s="175"/>
      <c r="BX889" s="175"/>
      <c r="BY889" s="175"/>
      <c r="BZ889" s="175"/>
      <c r="CA889" s="175"/>
      <c r="CB889" s="175"/>
      <c r="CC889" s="175"/>
      <c r="CD889" s="175"/>
      <c r="CE889" s="175"/>
      <c r="CF889" s="175"/>
      <c r="CG889" s="175"/>
      <c r="CH889" s="175"/>
      <c r="CI889" s="175"/>
      <c r="CJ889" s="175"/>
      <c r="CK889" s="175"/>
      <c r="CL889" s="175"/>
    </row>
    <row r="890" spans="2:90" x14ac:dyDescent="0.4">
      <c r="B890" s="8" t="str">
        <f t="shared" si="863"/>
        <v xml:space="preserve">secondary unit </v>
      </c>
      <c r="D890" t="s">
        <v>751</v>
      </c>
      <c r="E890" s="8" t="str">
        <f t="shared" ref="E890:E891" si="875">ROW()&amp;" "&amp;D890</f>
        <v>890 SALES-PR</v>
      </c>
      <c r="G890" t="s">
        <v>332</v>
      </c>
      <c r="H890" s="12"/>
      <c r="I890" s="60"/>
      <c r="J890" s="60"/>
      <c r="K890" s="15"/>
      <c r="L890" s="15"/>
      <c r="M890" s="15"/>
      <c r="N890" s="15"/>
      <c r="O890" s="15"/>
      <c r="P890" s="15"/>
      <c r="R890" s="15"/>
      <c r="S890" s="175"/>
      <c r="T890" s="175"/>
      <c r="U890" s="175"/>
      <c r="V890" s="175"/>
      <c r="W890" s="175"/>
      <c r="X890" s="175"/>
      <c r="Y890" s="175"/>
      <c r="Z890" s="175"/>
      <c r="AA890" s="175"/>
      <c r="AB890" s="175"/>
      <c r="AC890" s="175"/>
      <c r="AD890" s="175"/>
      <c r="AE890" s="175"/>
      <c r="AF890" s="175"/>
      <c r="AG890" s="175"/>
      <c r="AH890" s="175"/>
      <c r="AI890" s="175"/>
      <c r="AJ890" s="175"/>
      <c r="AK890" s="175"/>
      <c r="AL890" s="175"/>
      <c r="AM890" s="175"/>
      <c r="AN890" s="175"/>
      <c r="AO890" s="175"/>
      <c r="AP890" s="175"/>
      <c r="AQ890" s="175"/>
      <c r="AR890" s="175"/>
      <c r="AS890" s="175"/>
      <c r="AT890" s="175"/>
      <c r="AU890" s="175"/>
      <c r="AV890" s="175"/>
      <c r="AW890" s="175"/>
      <c r="AX890" s="175"/>
      <c r="AY890" s="175"/>
      <c r="AZ890" s="175"/>
      <c r="BA890" s="175"/>
      <c r="BB890" s="175"/>
      <c r="BC890" s="175"/>
      <c r="BD890" s="175"/>
      <c r="BE890" s="175"/>
      <c r="BF890" s="175"/>
      <c r="BG890" s="175"/>
      <c r="BH890" s="175"/>
      <c r="BI890" s="175"/>
      <c r="BJ890" s="175"/>
      <c r="BK890" s="175"/>
      <c r="BL890" s="175"/>
      <c r="BM890" s="175"/>
      <c r="BN890" s="175"/>
      <c r="BO890" s="175"/>
      <c r="BP890" s="175"/>
      <c r="BQ890" s="175"/>
      <c r="BR890" s="175"/>
      <c r="BS890" s="175"/>
      <c r="BT890" s="175"/>
      <c r="BU890" s="175"/>
      <c r="BV890" s="175"/>
      <c r="BW890" s="175"/>
      <c r="BX890" s="175"/>
      <c r="BY890" s="175"/>
      <c r="BZ890" s="175"/>
      <c r="CA890" s="175"/>
      <c r="CB890" s="175"/>
      <c r="CC890" s="175"/>
      <c r="CD890" s="175"/>
      <c r="CE890" s="175"/>
      <c r="CF890" s="175"/>
      <c r="CG890" s="175"/>
      <c r="CH890" s="175"/>
      <c r="CI890" s="175"/>
      <c r="CJ890" s="175"/>
      <c r="CK890" s="175"/>
      <c r="CL890" s="175"/>
    </row>
    <row r="891" spans="2:90" x14ac:dyDescent="0.4">
      <c r="B891" s="8" t="str">
        <f t="shared" si="863"/>
        <v>Secondary revenue driver</v>
      </c>
      <c r="D891" t="s">
        <v>751</v>
      </c>
      <c r="E891" s="8" t="str">
        <f t="shared" si="875"/>
        <v>891 SALES-PR</v>
      </c>
      <c r="G891" t="s">
        <v>332</v>
      </c>
      <c r="H891" s="12"/>
      <c r="I891" s="60"/>
      <c r="J891" s="60"/>
      <c r="K891" s="15"/>
      <c r="L891" s="15"/>
      <c r="M891" s="15"/>
      <c r="N891" s="15"/>
      <c r="O891" s="15"/>
      <c r="P891" s="15"/>
      <c r="R891" s="15"/>
      <c r="S891" s="175"/>
      <c r="T891" s="175"/>
      <c r="U891" s="175"/>
      <c r="V891" s="175"/>
      <c r="W891" s="175"/>
      <c r="X891" s="175"/>
      <c r="Y891" s="175"/>
      <c r="Z891" s="175"/>
      <c r="AA891" s="175"/>
      <c r="AB891" s="175"/>
      <c r="AC891" s="175"/>
      <c r="AD891" s="175"/>
      <c r="AE891" s="175"/>
      <c r="AF891" s="175"/>
      <c r="AG891" s="175"/>
      <c r="AH891" s="175"/>
      <c r="AI891" s="175"/>
      <c r="AJ891" s="175"/>
      <c r="AK891" s="175"/>
      <c r="AL891" s="175"/>
      <c r="AM891" s="175"/>
      <c r="AN891" s="175"/>
      <c r="AO891" s="175"/>
      <c r="AP891" s="175"/>
      <c r="AQ891" s="175"/>
      <c r="AR891" s="175"/>
      <c r="AS891" s="175"/>
      <c r="AT891" s="175"/>
      <c r="AU891" s="175"/>
      <c r="AV891" s="175"/>
      <c r="AW891" s="175"/>
      <c r="AX891" s="175"/>
      <c r="AY891" s="175"/>
      <c r="AZ891" s="175"/>
      <c r="BA891" s="175"/>
      <c r="BB891" s="175"/>
      <c r="BC891" s="175"/>
      <c r="BD891" s="175"/>
      <c r="BE891" s="175"/>
      <c r="BF891" s="175"/>
      <c r="BG891" s="175"/>
      <c r="BH891" s="175"/>
      <c r="BI891" s="175"/>
      <c r="BJ891" s="175"/>
      <c r="BK891" s="175"/>
      <c r="BL891" s="175"/>
      <c r="BM891" s="175"/>
      <c r="BN891" s="175"/>
      <c r="BO891" s="175"/>
      <c r="BP891" s="175"/>
      <c r="BQ891" s="175"/>
      <c r="BR891" s="175"/>
      <c r="BS891" s="175"/>
      <c r="BT891" s="175"/>
      <c r="BU891" s="175"/>
      <c r="BV891" s="175"/>
      <c r="BW891" s="175"/>
      <c r="BX891" s="175"/>
      <c r="BY891" s="175"/>
      <c r="BZ891" s="175"/>
      <c r="CA891" s="175"/>
      <c r="CB891" s="175"/>
      <c r="CC891" s="175"/>
      <c r="CD891" s="175"/>
      <c r="CE891" s="175"/>
      <c r="CF891" s="175"/>
      <c r="CG891" s="175"/>
      <c r="CH891" s="175"/>
      <c r="CI891" s="175"/>
      <c r="CJ891" s="175"/>
      <c r="CK891" s="175"/>
      <c r="CL891" s="175"/>
    </row>
    <row r="892" spans="2:90" x14ac:dyDescent="0.4">
      <c r="B892" s="8" t="str">
        <f t="shared" si="863"/>
        <v>Secondary volume driver</v>
      </c>
      <c r="D892" t="s">
        <v>751</v>
      </c>
      <c r="E892" s="8" t="str">
        <f t="shared" si="874"/>
        <v>892 SALES-PR</v>
      </c>
      <c r="G892" t="s">
        <v>332</v>
      </c>
      <c r="H892" s="12"/>
      <c r="I892" s="60"/>
      <c r="J892" s="60"/>
      <c r="K892" s="15"/>
      <c r="L892" s="15"/>
      <c r="M892" s="15"/>
      <c r="N892" s="15"/>
      <c r="O892" s="15"/>
      <c r="P892" s="15"/>
      <c r="R892" s="15"/>
      <c r="S892" s="175"/>
      <c r="T892" s="175"/>
      <c r="U892" s="175"/>
      <c r="V892" s="175"/>
      <c r="W892" s="175"/>
      <c r="X892" s="175"/>
      <c r="Y892" s="175"/>
      <c r="Z892" s="175"/>
      <c r="AA892" s="175"/>
      <c r="AB892" s="175"/>
      <c r="AC892" s="175"/>
      <c r="AD892" s="175"/>
      <c r="AE892" s="175"/>
      <c r="AF892" s="175"/>
      <c r="AG892" s="175"/>
      <c r="AH892" s="175"/>
      <c r="AI892" s="175"/>
      <c r="AJ892" s="175"/>
      <c r="AK892" s="175"/>
      <c r="AL892" s="175"/>
      <c r="AM892" s="175"/>
      <c r="AN892" s="175"/>
      <c r="AO892" s="175"/>
      <c r="AP892" s="175"/>
      <c r="AQ892" s="175"/>
      <c r="AR892" s="175"/>
      <c r="AS892" s="175"/>
      <c r="AT892" s="175"/>
      <c r="AU892" s="175"/>
      <c r="AV892" s="175"/>
      <c r="AW892" s="175"/>
      <c r="AX892" s="175"/>
      <c r="AY892" s="175"/>
      <c r="AZ892" s="175"/>
      <c r="BA892" s="175"/>
      <c r="BB892" s="175"/>
      <c r="BC892" s="175"/>
      <c r="BD892" s="175"/>
      <c r="BE892" s="175"/>
      <c r="BF892" s="175"/>
      <c r="BG892" s="175"/>
      <c r="BH892" s="175"/>
      <c r="BI892" s="175"/>
      <c r="BJ892" s="175"/>
      <c r="BK892" s="175"/>
      <c r="BL892" s="175"/>
      <c r="BM892" s="175"/>
      <c r="BN892" s="175"/>
      <c r="BO892" s="175"/>
      <c r="BP892" s="175"/>
      <c r="BQ892" s="175"/>
      <c r="BR892" s="175"/>
      <c r="BS892" s="175"/>
      <c r="BT892" s="175"/>
      <c r="BU892" s="175"/>
      <c r="BV892" s="175"/>
      <c r="BW892" s="175"/>
      <c r="BX892" s="175"/>
      <c r="BY892" s="175"/>
      <c r="BZ892" s="175"/>
      <c r="CA892" s="175"/>
      <c r="CB892" s="175"/>
      <c r="CC892" s="175"/>
      <c r="CD892" s="175"/>
      <c r="CE892" s="175"/>
      <c r="CF892" s="175"/>
      <c r="CG892" s="175"/>
      <c r="CH892" s="175"/>
      <c r="CI892" s="175"/>
      <c r="CJ892" s="175"/>
      <c r="CK892" s="175"/>
      <c r="CL892" s="175"/>
    </row>
    <row r="894" spans="2:90" x14ac:dyDescent="0.4">
      <c r="B894" s="171" t="s">
        <v>490</v>
      </c>
      <c r="E894" s="8"/>
      <c r="H894" s="170"/>
      <c r="I894" s="172"/>
      <c r="J894" s="172"/>
      <c r="K894" s="193"/>
      <c r="L894" s="193"/>
      <c r="M894" s="193"/>
      <c r="N894" s="193"/>
      <c r="O894" s="193"/>
      <c r="P894" s="193"/>
      <c r="R894" s="194"/>
      <c r="S894" s="170"/>
      <c r="T894" s="170"/>
      <c r="U894" s="170"/>
      <c r="V894" s="170"/>
      <c r="W894" s="170"/>
      <c r="X894" s="170"/>
      <c r="Y894" s="170"/>
      <c r="Z894" s="170"/>
      <c r="AA894" s="170"/>
      <c r="AB894" s="170"/>
      <c r="AC894" s="170"/>
      <c r="AD894" s="170"/>
      <c r="AE894" s="170"/>
      <c r="AF894" s="170"/>
      <c r="AG894" s="170"/>
      <c r="AH894" s="170"/>
      <c r="AI894" s="170"/>
      <c r="AJ894" s="170"/>
      <c r="AK894" s="170"/>
      <c r="AL894" s="170"/>
      <c r="AM894" s="170"/>
      <c r="AN894" s="170"/>
      <c r="AO894" s="170"/>
      <c r="AP894" s="170"/>
      <c r="AQ894" s="170"/>
      <c r="AR894" s="170"/>
      <c r="AS894" s="170"/>
      <c r="AT894" s="170"/>
      <c r="AU894" s="170"/>
      <c r="AV894" s="170"/>
      <c r="AW894" s="170"/>
      <c r="AX894" s="170"/>
      <c r="AY894" s="170"/>
      <c r="AZ894" s="170"/>
      <c r="BA894" s="170"/>
      <c r="BB894" s="170"/>
      <c r="BC894" s="170"/>
      <c r="BD894" s="170"/>
      <c r="BE894" s="170"/>
      <c r="BF894" s="170"/>
      <c r="BG894" s="170"/>
      <c r="BH894" s="170"/>
      <c r="BI894" s="170"/>
      <c r="BJ894" s="170"/>
      <c r="BK894" s="170"/>
      <c r="BL894" s="170"/>
      <c r="BM894" s="170"/>
      <c r="BN894" s="170"/>
      <c r="BO894" s="170"/>
      <c r="BP894" s="170"/>
      <c r="BQ894" s="170"/>
      <c r="BR894" s="170"/>
      <c r="BS894" s="170"/>
      <c r="BT894" s="170"/>
      <c r="BU894" s="170"/>
      <c r="BV894" s="170"/>
      <c r="BW894" s="170"/>
      <c r="BX894" s="170"/>
      <c r="BY894" s="170"/>
      <c r="BZ894" s="170"/>
      <c r="CA894" s="170"/>
      <c r="CB894" s="170"/>
      <c r="CC894" s="170"/>
      <c r="CD894" s="170"/>
      <c r="CE894" s="170"/>
      <c r="CF894" s="170"/>
      <c r="CG894" s="170"/>
      <c r="CH894" s="170"/>
      <c r="CI894" s="170"/>
      <c r="CJ894" s="170"/>
      <c r="CK894" s="170"/>
      <c r="CL894" s="170"/>
    </row>
    <row r="895" spans="2:90" x14ac:dyDescent="0.4">
      <c r="B895" s="171" t="s">
        <v>492</v>
      </c>
      <c r="E895" s="8"/>
      <c r="H895" s="170"/>
      <c r="I895" s="172"/>
      <c r="J895" s="172"/>
      <c r="K895" s="193"/>
      <c r="L895" s="193"/>
      <c r="M895" s="193"/>
      <c r="N895" s="193"/>
      <c r="O895" s="193"/>
      <c r="P895" s="193"/>
      <c r="R895" s="194"/>
      <c r="S895" s="170"/>
      <c r="T895" s="170"/>
      <c r="U895" s="170"/>
      <c r="V895" s="170"/>
      <c r="W895" s="170"/>
      <c r="X895" s="170"/>
      <c r="Y895" s="170"/>
      <c r="Z895" s="170"/>
      <c r="AA895" s="170"/>
      <c r="AB895" s="170"/>
      <c r="AC895" s="170"/>
      <c r="AD895" s="170"/>
      <c r="AE895" s="170"/>
      <c r="AF895" s="170"/>
      <c r="AG895" s="170"/>
      <c r="AH895" s="170"/>
      <c r="AI895" s="170"/>
      <c r="AJ895" s="170"/>
      <c r="AK895" s="170"/>
      <c r="AL895" s="170"/>
      <c r="AM895" s="170"/>
      <c r="AN895" s="170"/>
      <c r="AO895" s="170"/>
      <c r="AP895" s="170"/>
      <c r="AQ895" s="170"/>
      <c r="AR895" s="170"/>
      <c r="AS895" s="170"/>
      <c r="AT895" s="170"/>
      <c r="AU895" s="170"/>
      <c r="AV895" s="170"/>
      <c r="AW895" s="170"/>
      <c r="AX895" s="170"/>
      <c r="AY895" s="170"/>
      <c r="AZ895" s="170"/>
      <c r="BA895" s="170"/>
      <c r="BB895" s="170"/>
      <c r="BC895" s="170"/>
      <c r="BD895" s="170"/>
      <c r="BE895" s="170"/>
      <c r="BF895" s="170"/>
      <c r="BG895" s="170"/>
      <c r="BH895" s="170"/>
      <c r="BI895" s="170"/>
      <c r="BJ895" s="170"/>
      <c r="BK895" s="170"/>
      <c r="BL895" s="170"/>
      <c r="BM895" s="170"/>
      <c r="BN895" s="170"/>
      <c r="BO895" s="170"/>
      <c r="BP895" s="170"/>
      <c r="BQ895" s="170"/>
      <c r="BR895" s="170"/>
      <c r="BS895" s="170"/>
      <c r="BT895" s="170"/>
      <c r="BU895" s="170"/>
      <c r="BV895" s="170"/>
      <c r="BW895" s="170"/>
      <c r="BX895" s="170"/>
      <c r="BY895" s="170"/>
      <c r="BZ895" s="170"/>
      <c r="CA895" s="170"/>
      <c r="CB895" s="170"/>
      <c r="CC895" s="170"/>
      <c r="CD895" s="170"/>
      <c r="CE895" s="170"/>
      <c r="CF895" s="170"/>
      <c r="CG895" s="170"/>
      <c r="CH895" s="170"/>
      <c r="CI895" s="170"/>
      <c r="CJ895" s="170"/>
      <c r="CK895" s="170"/>
      <c r="CL895" s="170"/>
    </row>
    <row r="896" spans="2:90" x14ac:dyDescent="0.4">
      <c r="B896" s="171" t="s">
        <v>461</v>
      </c>
      <c r="E896" s="8"/>
      <c r="H896" s="170"/>
      <c r="I896" s="172"/>
      <c r="J896" s="172"/>
      <c r="K896" s="193"/>
      <c r="L896" s="193"/>
      <c r="M896" s="193"/>
      <c r="N896" s="193"/>
      <c r="O896" s="193"/>
      <c r="P896" s="193"/>
      <c r="R896" s="194"/>
      <c r="S896" s="195" t="str">
        <f t="shared" ref="S896:AX896" si="876">S$16</f>
        <v>S$12</v>
      </c>
      <c r="T896" s="195" t="str">
        <f t="shared" si="876"/>
        <v>T$12</v>
      </c>
      <c r="U896" s="195" t="str">
        <f t="shared" si="876"/>
        <v>U$12</v>
      </c>
      <c r="V896" s="195" t="str">
        <f t="shared" si="876"/>
        <v>V$12</v>
      </c>
      <c r="W896" s="195" t="str">
        <f t="shared" si="876"/>
        <v>W$12</v>
      </c>
      <c r="X896" s="195" t="str">
        <f t="shared" si="876"/>
        <v>X$12</v>
      </c>
      <c r="Y896" s="195" t="str">
        <f t="shared" si="876"/>
        <v>Y$12</v>
      </c>
      <c r="Z896" s="195" t="str">
        <f t="shared" si="876"/>
        <v>Z$12</v>
      </c>
      <c r="AA896" s="195" t="str">
        <f t="shared" si="876"/>
        <v>AA$12</v>
      </c>
      <c r="AB896" s="195" t="str">
        <f t="shared" si="876"/>
        <v>AB$12</v>
      </c>
      <c r="AC896" s="195" t="str">
        <f t="shared" si="876"/>
        <v>AC$12</v>
      </c>
      <c r="AD896" s="195" t="str">
        <f t="shared" si="876"/>
        <v>AD$12</v>
      </c>
      <c r="AE896" s="195" t="str">
        <f t="shared" si="876"/>
        <v>AE$12</v>
      </c>
      <c r="AF896" s="195" t="str">
        <f t="shared" si="876"/>
        <v>AF$12</v>
      </c>
      <c r="AG896" s="195" t="str">
        <f t="shared" si="876"/>
        <v>AG$12</v>
      </c>
      <c r="AH896" s="195" t="str">
        <f t="shared" si="876"/>
        <v>AH$12</v>
      </c>
      <c r="AI896" s="195" t="str">
        <f t="shared" si="876"/>
        <v>AI$12</v>
      </c>
      <c r="AJ896" s="195" t="str">
        <f t="shared" si="876"/>
        <v>AJ$12</v>
      </c>
      <c r="AK896" s="195" t="str">
        <f t="shared" si="876"/>
        <v>AK$12</v>
      </c>
      <c r="AL896" s="195" t="str">
        <f t="shared" si="876"/>
        <v>AL$12</v>
      </c>
      <c r="AM896" s="195" t="str">
        <f t="shared" si="876"/>
        <v>AM$12</v>
      </c>
      <c r="AN896" s="195" t="str">
        <f t="shared" si="876"/>
        <v>AN$12</v>
      </c>
      <c r="AO896" s="195" t="str">
        <f t="shared" si="876"/>
        <v>AO$12</v>
      </c>
      <c r="AP896" s="195" t="str">
        <f t="shared" si="876"/>
        <v>AP$12</v>
      </c>
      <c r="AQ896" s="195" t="str">
        <f t="shared" si="876"/>
        <v>AQ$12</v>
      </c>
      <c r="AR896" s="195" t="str">
        <f t="shared" si="876"/>
        <v>AR$12</v>
      </c>
      <c r="AS896" s="195" t="str">
        <f t="shared" si="876"/>
        <v>AS$12</v>
      </c>
      <c r="AT896" s="195" t="str">
        <f t="shared" si="876"/>
        <v>AT$12</v>
      </c>
      <c r="AU896" s="195" t="str">
        <f t="shared" si="876"/>
        <v>AU$12</v>
      </c>
      <c r="AV896" s="195" t="str">
        <f t="shared" si="876"/>
        <v>AV$12</v>
      </c>
      <c r="AW896" s="195" t="str">
        <f t="shared" si="876"/>
        <v>AW$12</v>
      </c>
      <c r="AX896" s="195" t="str">
        <f t="shared" si="876"/>
        <v>AX$12</v>
      </c>
      <c r="AY896" s="195" t="str">
        <f t="shared" ref="AY896:CD896" si="877">AY$16</f>
        <v>AY$12</v>
      </c>
      <c r="AZ896" s="195" t="str">
        <f t="shared" si="877"/>
        <v>AZ$12</v>
      </c>
      <c r="BA896" s="195" t="str">
        <f t="shared" si="877"/>
        <v>BA$12</v>
      </c>
      <c r="BB896" s="195" t="str">
        <f t="shared" si="877"/>
        <v>BB$12</v>
      </c>
      <c r="BC896" s="195" t="str">
        <f t="shared" si="877"/>
        <v>BC$12</v>
      </c>
      <c r="BD896" s="195" t="str">
        <f t="shared" si="877"/>
        <v>BD$12</v>
      </c>
      <c r="BE896" s="195" t="str">
        <f t="shared" si="877"/>
        <v>BE$12</v>
      </c>
      <c r="BF896" s="195" t="str">
        <f t="shared" si="877"/>
        <v>BF$12</v>
      </c>
      <c r="BG896" s="195" t="str">
        <f t="shared" si="877"/>
        <v>BG$12</v>
      </c>
      <c r="BH896" s="195" t="str">
        <f t="shared" si="877"/>
        <v>BH$12</v>
      </c>
      <c r="BI896" s="195" t="str">
        <f t="shared" si="877"/>
        <v>BI$12</v>
      </c>
      <c r="BJ896" s="195" t="str">
        <f t="shared" si="877"/>
        <v>BJ$12</v>
      </c>
      <c r="BK896" s="195" t="str">
        <f t="shared" si="877"/>
        <v>BK$12</v>
      </c>
      <c r="BL896" s="195" t="str">
        <f t="shared" si="877"/>
        <v>BL$12</v>
      </c>
      <c r="BM896" s="195" t="str">
        <f t="shared" si="877"/>
        <v>BM$12</v>
      </c>
      <c r="BN896" s="195" t="str">
        <f t="shared" si="877"/>
        <v>BN$12</v>
      </c>
      <c r="BO896" s="195" t="str">
        <f t="shared" si="877"/>
        <v>BO$12</v>
      </c>
      <c r="BP896" s="195" t="str">
        <f t="shared" si="877"/>
        <v>BP$12</v>
      </c>
      <c r="BQ896" s="195" t="str">
        <f t="shared" si="877"/>
        <v>BQ$12</v>
      </c>
      <c r="BR896" s="195" t="str">
        <f t="shared" si="877"/>
        <v>BR$12</v>
      </c>
      <c r="BS896" s="195" t="str">
        <f t="shared" si="877"/>
        <v>BS$12</v>
      </c>
      <c r="BT896" s="195" t="str">
        <f t="shared" si="877"/>
        <v>BT$12</v>
      </c>
      <c r="BU896" s="195" t="str">
        <f t="shared" si="877"/>
        <v>BU$12</v>
      </c>
      <c r="BV896" s="195" t="str">
        <f t="shared" si="877"/>
        <v>BV$12</v>
      </c>
      <c r="BW896" s="195" t="str">
        <f t="shared" si="877"/>
        <v>BW$12</v>
      </c>
      <c r="BX896" s="195" t="str">
        <f t="shared" si="877"/>
        <v>BX$12</v>
      </c>
      <c r="BY896" s="195" t="str">
        <f t="shared" si="877"/>
        <v>BY$12</v>
      </c>
      <c r="BZ896" s="195" t="str">
        <f t="shared" si="877"/>
        <v>BZ$12</v>
      </c>
      <c r="CA896" s="195" t="str">
        <f t="shared" si="877"/>
        <v>CA$12</v>
      </c>
      <c r="CB896" s="195" t="str">
        <f t="shared" si="877"/>
        <v>CB$12</v>
      </c>
      <c r="CC896" s="195" t="str">
        <f t="shared" si="877"/>
        <v>CC$12</v>
      </c>
      <c r="CD896" s="195" t="str">
        <f t="shared" si="877"/>
        <v>CD$12</v>
      </c>
      <c r="CE896" s="195" t="str">
        <f t="shared" ref="CE896:CL896" si="878">CE$16</f>
        <v>CE$12</v>
      </c>
      <c r="CF896" s="195" t="str">
        <f t="shared" si="878"/>
        <v>CF$12</v>
      </c>
      <c r="CG896" s="195" t="str">
        <f t="shared" si="878"/>
        <v>CG$12</v>
      </c>
      <c r="CH896" s="195" t="str">
        <f t="shared" si="878"/>
        <v>CH$12</v>
      </c>
      <c r="CI896" s="195" t="str">
        <f t="shared" si="878"/>
        <v>CI$12</v>
      </c>
      <c r="CJ896" s="195" t="str">
        <f t="shared" si="878"/>
        <v>CJ$12</v>
      </c>
      <c r="CK896" s="195" t="str">
        <f t="shared" si="878"/>
        <v>CK$12</v>
      </c>
      <c r="CL896" s="195" t="str">
        <f t="shared" si="878"/>
        <v>CL$12</v>
      </c>
    </row>
    <row r="897" spans="2:90" x14ac:dyDescent="0.4">
      <c r="B897" s="171" t="s">
        <v>462</v>
      </c>
      <c r="E897" s="8"/>
      <c r="H897" s="196"/>
      <c r="I897" s="197"/>
      <c r="J897" s="197"/>
      <c r="K897" s="198"/>
      <c r="L897" s="198"/>
      <c r="M897" s="198"/>
      <c r="N897" s="198"/>
      <c r="O897" s="198"/>
      <c r="P897" s="198"/>
      <c r="R897" s="198"/>
      <c r="S897" s="195" t="str">
        <f t="shared" ref="S897:AX897" si="879">S$17</f>
        <v>S$13</v>
      </c>
      <c r="T897" s="195" t="str">
        <f t="shared" si="879"/>
        <v>T$13</v>
      </c>
      <c r="U897" s="195" t="str">
        <f t="shared" si="879"/>
        <v>U$13</v>
      </c>
      <c r="V897" s="195" t="str">
        <f t="shared" si="879"/>
        <v>V$13</v>
      </c>
      <c r="W897" s="195" t="str">
        <f t="shared" si="879"/>
        <v>W$13</v>
      </c>
      <c r="X897" s="195" t="str">
        <f t="shared" si="879"/>
        <v>X$13</v>
      </c>
      <c r="Y897" s="195" t="str">
        <f t="shared" si="879"/>
        <v>Y$13</v>
      </c>
      <c r="Z897" s="195" t="str">
        <f t="shared" si="879"/>
        <v>Z$13</v>
      </c>
      <c r="AA897" s="195" t="str">
        <f t="shared" si="879"/>
        <v>AA$13</v>
      </c>
      <c r="AB897" s="195" t="str">
        <f t="shared" si="879"/>
        <v>AB$13</v>
      </c>
      <c r="AC897" s="195" t="str">
        <f t="shared" si="879"/>
        <v>AC$13</v>
      </c>
      <c r="AD897" s="195" t="str">
        <f t="shared" si="879"/>
        <v>AD$13</v>
      </c>
      <c r="AE897" s="195" t="str">
        <f t="shared" si="879"/>
        <v>AE$13</v>
      </c>
      <c r="AF897" s="195" t="str">
        <f t="shared" si="879"/>
        <v>AF$13</v>
      </c>
      <c r="AG897" s="195" t="str">
        <f t="shared" si="879"/>
        <v>AG$13</v>
      </c>
      <c r="AH897" s="195" t="str">
        <f t="shared" si="879"/>
        <v>AH$13</v>
      </c>
      <c r="AI897" s="195" t="str">
        <f t="shared" si="879"/>
        <v>AI$13</v>
      </c>
      <c r="AJ897" s="195" t="str">
        <f t="shared" si="879"/>
        <v>AJ$13</v>
      </c>
      <c r="AK897" s="195" t="str">
        <f t="shared" si="879"/>
        <v>AK$13</v>
      </c>
      <c r="AL897" s="195" t="str">
        <f t="shared" si="879"/>
        <v>AL$13</v>
      </c>
      <c r="AM897" s="195" t="str">
        <f t="shared" si="879"/>
        <v>AM$13</v>
      </c>
      <c r="AN897" s="195" t="str">
        <f t="shared" si="879"/>
        <v>AN$13</v>
      </c>
      <c r="AO897" s="195" t="str">
        <f t="shared" si="879"/>
        <v>AO$13</v>
      </c>
      <c r="AP897" s="195" t="str">
        <f t="shared" si="879"/>
        <v>AP$13</v>
      </c>
      <c r="AQ897" s="195" t="str">
        <f t="shared" si="879"/>
        <v>AQ$13</v>
      </c>
      <c r="AR897" s="195" t="str">
        <f t="shared" si="879"/>
        <v>AR$13</v>
      </c>
      <c r="AS897" s="195" t="str">
        <f t="shared" si="879"/>
        <v>AS$13</v>
      </c>
      <c r="AT897" s="195" t="str">
        <f t="shared" si="879"/>
        <v>AT$13</v>
      </c>
      <c r="AU897" s="195" t="str">
        <f t="shared" si="879"/>
        <v>AU$13</v>
      </c>
      <c r="AV897" s="195" t="str">
        <f t="shared" si="879"/>
        <v>AV$13</v>
      </c>
      <c r="AW897" s="195" t="str">
        <f t="shared" si="879"/>
        <v>AW$13</v>
      </c>
      <c r="AX897" s="195" t="str">
        <f t="shared" si="879"/>
        <v>AX$13</v>
      </c>
      <c r="AY897" s="195" t="str">
        <f t="shared" ref="AY897:CD897" si="880">AY$17</f>
        <v>AY$13</v>
      </c>
      <c r="AZ897" s="195" t="str">
        <f t="shared" si="880"/>
        <v>AZ$13</v>
      </c>
      <c r="BA897" s="195" t="str">
        <f t="shared" si="880"/>
        <v>BA$13</v>
      </c>
      <c r="BB897" s="195" t="str">
        <f t="shared" si="880"/>
        <v>BB$13</v>
      </c>
      <c r="BC897" s="195" t="str">
        <f t="shared" si="880"/>
        <v>BC$13</v>
      </c>
      <c r="BD897" s="195" t="str">
        <f t="shared" si="880"/>
        <v>BD$13</v>
      </c>
      <c r="BE897" s="195" t="str">
        <f t="shared" si="880"/>
        <v>BE$13</v>
      </c>
      <c r="BF897" s="195" t="str">
        <f t="shared" si="880"/>
        <v>BF$13</v>
      </c>
      <c r="BG897" s="195" t="str">
        <f t="shared" si="880"/>
        <v>BG$13</v>
      </c>
      <c r="BH897" s="195" t="str">
        <f t="shared" si="880"/>
        <v>BH$13</v>
      </c>
      <c r="BI897" s="195" t="str">
        <f t="shared" si="880"/>
        <v>BI$13</v>
      </c>
      <c r="BJ897" s="195" t="str">
        <f t="shared" si="880"/>
        <v>BJ$13</v>
      </c>
      <c r="BK897" s="195" t="str">
        <f t="shared" si="880"/>
        <v>BK$13</v>
      </c>
      <c r="BL897" s="195" t="str">
        <f t="shared" si="880"/>
        <v>BL$13</v>
      </c>
      <c r="BM897" s="195" t="str">
        <f t="shared" si="880"/>
        <v>BM$13</v>
      </c>
      <c r="BN897" s="195" t="str">
        <f t="shared" si="880"/>
        <v>BN$13</v>
      </c>
      <c r="BO897" s="195" t="str">
        <f t="shared" si="880"/>
        <v>BO$13</v>
      </c>
      <c r="BP897" s="195" t="str">
        <f t="shared" si="880"/>
        <v>BP$13</v>
      </c>
      <c r="BQ897" s="195" t="str">
        <f t="shared" si="880"/>
        <v>BQ$13</v>
      </c>
      <c r="BR897" s="195" t="str">
        <f t="shared" si="880"/>
        <v>BR$13</v>
      </c>
      <c r="BS897" s="195" t="str">
        <f t="shared" si="880"/>
        <v>BS$13</v>
      </c>
      <c r="BT897" s="195" t="str">
        <f t="shared" si="880"/>
        <v>BT$13</v>
      </c>
      <c r="BU897" s="195" t="str">
        <f t="shared" si="880"/>
        <v>BU$13</v>
      </c>
      <c r="BV897" s="195" t="str">
        <f t="shared" si="880"/>
        <v>BV$13</v>
      </c>
      <c r="BW897" s="195" t="str">
        <f t="shared" si="880"/>
        <v>BW$13</v>
      </c>
      <c r="BX897" s="195" t="str">
        <f t="shared" si="880"/>
        <v>BX$13</v>
      </c>
      <c r="BY897" s="195" t="str">
        <f t="shared" si="880"/>
        <v>BY$13</v>
      </c>
      <c r="BZ897" s="195" t="str">
        <f t="shared" si="880"/>
        <v>BZ$13</v>
      </c>
      <c r="CA897" s="195" t="str">
        <f t="shared" si="880"/>
        <v>CA$13</v>
      </c>
      <c r="CB897" s="195" t="str">
        <f t="shared" si="880"/>
        <v>CB$13</v>
      </c>
      <c r="CC897" s="195" t="str">
        <f t="shared" si="880"/>
        <v>CC$13</v>
      </c>
      <c r="CD897" s="195" t="str">
        <f t="shared" si="880"/>
        <v>CD$13</v>
      </c>
      <c r="CE897" s="195" t="str">
        <f t="shared" ref="CE897:CL897" si="881">CE$17</f>
        <v>CE$13</v>
      </c>
      <c r="CF897" s="195" t="str">
        <f t="shared" si="881"/>
        <v>CF$13</v>
      </c>
      <c r="CG897" s="195" t="str">
        <f t="shared" si="881"/>
        <v>CG$13</v>
      </c>
      <c r="CH897" s="195" t="str">
        <f t="shared" si="881"/>
        <v>CH$13</v>
      </c>
      <c r="CI897" s="195" t="str">
        <f t="shared" si="881"/>
        <v>CI$13</v>
      </c>
      <c r="CJ897" s="195" t="str">
        <f t="shared" si="881"/>
        <v>CJ$13</v>
      </c>
      <c r="CK897" s="195" t="str">
        <f t="shared" si="881"/>
        <v>CK$13</v>
      </c>
      <c r="CL897" s="195" t="str">
        <f t="shared" si="881"/>
        <v>CL$13</v>
      </c>
    </row>
    <row r="898" spans="2:90" x14ac:dyDescent="0.4">
      <c r="B898" s="171" t="s">
        <v>491</v>
      </c>
      <c r="E898" s="8"/>
      <c r="H898" s="196"/>
      <c r="I898" s="197"/>
      <c r="J898" s="197"/>
      <c r="K898" s="198"/>
      <c r="L898" s="198"/>
      <c r="M898" s="198"/>
      <c r="N898" s="198"/>
      <c r="O898" s="198"/>
      <c r="P898" s="198"/>
      <c r="R898" s="198"/>
      <c r="S898" s="195"/>
      <c r="T898" s="195"/>
      <c r="U898" s="195"/>
      <c r="V898" s="195"/>
      <c r="W898" s="195"/>
      <c r="X898" s="195"/>
      <c r="Y898" s="195"/>
      <c r="Z898" s="195"/>
      <c r="AA898" s="195"/>
      <c r="AB898" s="195"/>
      <c r="AC898" s="195"/>
      <c r="AD898" s="195"/>
      <c r="AE898" s="195"/>
      <c r="AF898" s="195"/>
      <c r="AG898" s="195"/>
      <c r="AH898" s="195"/>
      <c r="AI898" s="195"/>
      <c r="AJ898" s="195"/>
      <c r="AK898" s="195"/>
      <c r="AL898" s="195"/>
      <c r="AM898" s="195"/>
      <c r="AN898" s="195"/>
      <c r="AO898" s="195"/>
      <c r="AP898" s="195"/>
      <c r="AQ898" s="195"/>
      <c r="AR898" s="195"/>
      <c r="AS898" s="195"/>
      <c r="AT898" s="195"/>
      <c r="AU898" s="195"/>
      <c r="AV898" s="195"/>
      <c r="AW898" s="195"/>
      <c r="AX898" s="195"/>
      <c r="AY898" s="195"/>
      <c r="AZ898" s="195"/>
      <c r="BA898" s="195"/>
      <c r="BB898" s="195"/>
      <c r="BC898" s="195"/>
      <c r="BD898" s="195"/>
      <c r="BE898" s="195"/>
      <c r="BF898" s="195"/>
      <c r="BG898" s="195"/>
      <c r="BH898" s="195"/>
      <c r="BI898" s="195"/>
      <c r="BJ898" s="195"/>
      <c r="BK898" s="195"/>
      <c r="BL898" s="195"/>
      <c r="BM898" s="195"/>
      <c r="BN898" s="195"/>
      <c r="BO898" s="195"/>
      <c r="BP898" s="195"/>
      <c r="BQ898" s="195"/>
      <c r="BR898" s="195"/>
      <c r="BS898" s="195"/>
      <c r="BT898" s="195"/>
      <c r="BU898" s="195"/>
      <c r="BV898" s="195"/>
      <c r="BW898" s="195"/>
      <c r="BX898" s="195"/>
      <c r="BY898" s="195"/>
      <c r="BZ898" s="195"/>
      <c r="CA898" s="195"/>
      <c r="CB898" s="195"/>
      <c r="CC898" s="195"/>
      <c r="CD898" s="195"/>
      <c r="CE898" s="195"/>
      <c r="CF898" s="195"/>
      <c r="CG898" s="195"/>
      <c r="CH898" s="195"/>
      <c r="CI898" s="195"/>
      <c r="CJ898" s="195"/>
      <c r="CK898" s="195"/>
      <c r="CL898" s="195"/>
    </row>
    <row r="899" spans="2:90" x14ac:dyDescent="0.4">
      <c r="B899" s="171" t="s">
        <v>505</v>
      </c>
      <c r="E899" s="8"/>
      <c r="H899" s="196"/>
      <c r="I899" s="197"/>
      <c r="J899" s="197"/>
      <c r="K899" s="198"/>
      <c r="L899" s="198"/>
      <c r="M899" s="198"/>
      <c r="N899" s="198"/>
      <c r="O899" s="198"/>
      <c r="P899" s="198"/>
      <c r="R899" s="198"/>
      <c r="S899" s="186"/>
      <c r="T899" s="186"/>
      <c r="U899" s="186"/>
      <c r="V899" s="186"/>
      <c r="W899" s="186"/>
      <c r="X899" s="186"/>
      <c r="Y899" s="186"/>
      <c r="Z899" s="186"/>
      <c r="AA899" s="186"/>
      <c r="AB899" s="186"/>
      <c r="AC899" s="186"/>
      <c r="AD899" s="186"/>
      <c r="AE899" s="186"/>
      <c r="AF899" s="186"/>
      <c r="AG899" s="186"/>
      <c r="AH899" s="186"/>
      <c r="AI899" s="186"/>
      <c r="AJ899" s="186"/>
      <c r="AK899" s="186"/>
      <c r="AL899" s="186"/>
      <c r="AM899" s="186"/>
      <c r="AN899" s="186"/>
      <c r="AO899" s="186"/>
      <c r="AP899" s="186"/>
      <c r="AQ899" s="186"/>
      <c r="AR899" s="186"/>
      <c r="AS899" s="186"/>
      <c r="AT899" s="186"/>
      <c r="AU899" s="186"/>
      <c r="AV899" s="186"/>
      <c r="AW899" s="186"/>
      <c r="AX899" s="186"/>
      <c r="AY899" s="186"/>
      <c r="AZ899" s="186"/>
      <c r="BA899" s="186"/>
      <c r="BB899" s="186"/>
      <c r="BC899" s="186"/>
      <c r="BD899" s="186"/>
      <c r="BE899" s="186"/>
      <c r="BF899" s="186"/>
      <c r="BG899" s="186"/>
      <c r="BH899" s="186"/>
      <c r="BI899" s="186"/>
      <c r="BJ899" s="186"/>
      <c r="BK899" s="186"/>
      <c r="BL899" s="186"/>
      <c r="BM899" s="186"/>
      <c r="BN899" s="186"/>
      <c r="BO899" s="186"/>
      <c r="BP899" s="186"/>
      <c r="BQ899" s="186"/>
      <c r="BR899" s="186"/>
      <c r="BS899" s="186"/>
      <c r="BT899" s="186"/>
      <c r="BU899" s="186"/>
      <c r="BV899" s="186"/>
      <c r="BW899" s="186"/>
      <c r="BX899" s="186"/>
      <c r="BY899" s="186"/>
      <c r="BZ899" s="186"/>
      <c r="CA899" s="186"/>
      <c r="CB899" s="186"/>
      <c r="CC899" s="186"/>
      <c r="CD899" s="186"/>
      <c r="CE899" s="186"/>
      <c r="CF899" s="186"/>
      <c r="CG899" s="186"/>
      <c r="CH899" s="186"/>
      <c r="CI899" s="186"/>
      <c r="CJ899" s="186"/>
      <c r="CK899" s="186"/>
      <c r="CL899" s="186"/>
    </row>
    <row r="900" spans="2:90" x14ac:dyDescent="0.4">
      <c r="B900" s="171" t="s">
        <v>463</v>
      </c>
      <c r="E900" s="8"/>
      <c r="H900" s="196"/>
      <c r="I900" s="197"/>
      <c r="J900" s="197"/>
      <c r="K900" s="198"/>
      <c r="L900" s="198"/>
      <c r="M900" s="198"/>
      <c r="N900" s="198"/>
      <c r="O900" s="198"/>
      <c r="P900" s="198"/>
      <c r="R900" s="198"/>
      <c r="S900" s="186" t="str">
        <f t="shared" ref="S900:AX900" si="882">S$18</f>
        <v>S$14</v>
      </c>
      <c r="T900" s="186" t="str">
        <f t="shared" si="882"/>
        <v>T$14</v>
      </c>
      <c r="U900" s="186" t="str">
        <f t="shared" si="882"/>
        <v>U$14</v>
      </c>
      <c r="V900" s="186" t="str">
        <f t="shared" si="882"/>
        <v>V$14</v>
      </c>
      <c r="W900" s="186" t="str">
        <f t="shared" si="882"/>
        <v>W$14</v>
      </c>
      <c r="X900" s="186" t="str">
        <f t="shared" si="882"/>
        <v>X$14</v>
      </c>
      <c r="Y900" s="186" t="str">
        <f t="shared" si="882"/>
        <v>Y$14</v>
      </c>
      <c r="Z900" s="186" t="str">
        <f t="shared" si="882"/>
        <v>Z$14</v>
      </c>
      <c r="AA900" s="186" t="str">
        <f t="shared" si="882"/>
        <v>AA$14</v>
      </c>
      <c r="AB900" s="186" t="str">
        <f t="shared" si="882"/>
        <v>AB$14</v>
      </c>
      <c r="AC900" s="186" t="str">
        <f t="shared" si="882"/>
        <v>AC$14</v>
      </c>
      <c r="AD900" s="186" t="str">
        <f t="shared" si="882"/>
        <v>AD$14</v>
      </c>
      <c r="AE900" s="186" t="str">
        <f t="shared" si="882"/>
        <v>AE$14</v>
      </c>
      <c r="AF900" s="186" t="str">
        <f t="shared" si="882"/>
        <v>AF$14</v>
      </c>
      <c r="AG900" s="186" t="str">
        <f t="shared" si="882"/>
        <v>AG$14</v>
      </c>
      <c r="AH900" s="186" t="str">
        <f t="shared" si="882"/>
        <v>AH$14</v>
      </c>
      <c r="AI900" s="186" t="str">
        <f t="shared" si="882"/>
        <v>AI$14</v>
      </c>
      <c r="AJ900" s="186" t="str">
        <f t="shared" si="882"/>
        <v>AJ$14</v>
      </c>
      <c r="AK900" s="186" t="str">
        <f t="shared" si="882"/>
        <v>AK$14</v>
      </c>
      <c r="AL900" s="186" t="str">
        <f t="shared" si="882"/>
        <v>AL$14</v>
      </c>
      <c r="AM900" s="186" t="str">
        <f t="shared" si="882"/>
        <v>AM$14</v>
      </c>
      <c r="AN900" s="186" t="str">
        <f t="shared" si="882"/>
        <v>AN$14</v>
      </c>
      <c r="AO900" s="186" t="str">
        <f t="shared" si="882"/>
        <v>AO$14</v>
      </c>
      <c r="AP900" s="186" t="str">
        <f t="shared" si="882"/>
        <v>AP$14</v>
      </c>
      <c r="AQ900" s="186" t="str">
        <f t="shared" si="882"/>
        <v>AQ$14</v>
      </c>
      <c r="AR900" s="186" t="str">
        <f t="shared" si="882"/>
        <v>AR$14</v>
      </c>
      <c r="AS900" s="186" t="str">
        <f t="shared" si="882"/>
        <v>AS$14</v>
      </c>
      <c r="AT900" s="186" t="str">
        <f t="shared" si="882"/>
        <v>AT$14</v>
      </c>
      <c r="AU900" s="186" t="str">
        <f t="shared" si="882"/>
        <v>AU$14</v>
      </c>
      <c r="AV900" s="186" t="str">
        <f t="shared" si="882"/>
        <v>AV$14</v>
      </c>
      <c r="AW900" s="186" t="str">
        <f t="shared" si="882"/>
        <v>AW$14</v>
      </c>
      <c r="AX900" s="186" t="str">
        <f t="shared" si="882"/>
        <v>AX$14</v>
      </c>
      <c r="AY900" s="186" t="str">
        <f t="shared" ref="AY900:CD900" si="883">AY$18</f>
        <v>AY$14</v>
      </c>
      <c r="AZ900" s="186" t="str">
        <f t="shared" si="883"/>
        <v>AZ$14</v>
      </c>
      <c r="BA900" s="186" t="str">
        <f t="shared" si="883"/>
        <v>BA$14</v>
      </c>
      <c r="BB900" s="186" t="str">
        <f t="shared" si="883"/>
        <v>BB$14</v>
      </c>
      <c r="BC900" s="186" t="str">
        <f t="shared" si="883"/>
        <v>BC$14</v>
      </c>
      <c r="BD900" s="186" t="str">
        <f t="shared" si="883"/>
        <v>BD$14</v>
      </c>
      <c r="BE900" s="186" t="str">
        <f t="shared" si="883"/>
        <v>BE$14</v>
      </c>
      <c r="BF900" s="186" t="str">
        <f t="shared" si="883"/>
        <v>BF$14</v>
      </c>
      <c r="BG900" s="186" t="str">
        <f t="shared" si="883"/>
        <v>BG$14</v>
      </c>
      <c r="BH900" s="186" t="str">
        <f t="shared" si="883"/>
        <v>BH$14</v>
      </c>
      <c r="BI900" s="186" t="str">
        <f t="shared" si="883"/>
        <v>BI$14</v>
      </c>
      <c r="BJ900" s="186" t="str">
        <f t="shared" si="883"/>
        <v>BJ$14</v>
      </c>
      <c r="BK900" s="186" t="str">
        <f t="shared" si="883"/>
        <v>BK$14</v>
      </c>
      <c r="BL900" s="186" t="str">
        <f t="shared" si="883"/>
        <v>BL$14</v>
      </c>
      <c r="BM900" s="186" t="str">
        <f t="shared" si="883"/>
        <v>BM$14</v>
      </c>
      <c r="BN900" s="186" t="str">
        <f t="shared" si="883"/>
        <v>BN$14</v>
      </c>
      <c r="BO900" s="186" t="str">
        <f t="shared" si="883"/>
        <v>BO$14</v>
      </c>
      <c r="BP900" s="186" t="str">
        <f t="shared" si="883"/>
        <v>BP$14</v>
      </c>
      <c r="BQ900" s="186" t="str">
        <f t="shared" si="883"/>
        <v>BQ$14</v>
      </c>
      <c r="BR900" s="186" t="str">
        <f t="shared" si="883"/>
        <v>BR$14</v>
      </c>
      <c r="BS900" s="186" t="str">
        <f t="shared" si="883"/>
        <v>BS$14</v>
      </c>
      <c r="BT900" s="186" t="str">
        <f t="shared" si="883"/>
        <v>BT$14</v>
      </c>
      <c r="BU900" s="186" t="str">
        <f t="shared" si="883"/>
        <v>BU$14</v>
      </c>
      <c r="BV900" s="186" t="str">
        <f t="shared" si="883"/>
        <v>BV$14</v>
      </c>
      <c r="BW900" s="186" t="str">
        <f t="shared" si="883"/>
        <v>BW$14</v>
      </c>
      <c r="BX900" s="186" t="str">
        <f t="shared" si="883"/>
        <v>BX$14</v>
      </c>
      <c r="BY900" s="186" t="str">
        <f t="shared" si="883"/>
        <v>BY$14</v>
      </c>
      <c r="BZ900" s="186" t="str">
        <f t="shared" si="883"/>
        <v>BZ$14</v>
      </c>
      <c r="CA900" s="186" t="str">
        <f t="shared" si="883"/>
        <v>CA$14</v>
      </c>
      <c r="CB900" s="186" t="str">
        <f t="shared" si="883"/>
        <v>CB$14</v>
      </c>
      <c r="CC900" s="186" t="str">
        <f t="shared" si="883"/>
        <v>CC$14</v>
      </c>
      <c r="CD900" s="186" t="str">
        <f t="shared" si="883"/>
        <v>CD$14</v>
      </c>
      <c r="CE900" s="186" t="str">
        <f t="shared" ref="CE900:CL900" si="884">CE$18</f>
        <v>CE$14</v>
      </c>
      <c r="CF900" s="186" t="str">
        <f t="shared" si="884"/>
        <v>CF$14</v>
      </c>
      <c r="CG900" s="186" t="str">
        <f t="shared" si="884"/>
        <v>CG$14</v>
      </c>
      <c r="CH900" s="186" t="str">
        <f t="shared" si="884"/>
        <v>CH$14</v>
      </c>
      <c r="CI900" s="186" t="str">
        <f t="shared" si="884"/>
        <v>CI$14</v>
      </c>
      <c r="CJ900" s="186" t="str">
        <f t="shared" si="884"/>
        <v>CJ$14</v>
      </c>
      <c r="CK900" s="186" t="str">
        <f t="shared" si="884"/>
        <v>CK$14</v>
      </c>
      <c r="CL900" s="186" t="str">
        <f t="shared" si="884"/>
        <v>CL$14</v>
      </c>
    </row>
    <row r="901" spans="2:90" x14ac:dyDescent="0.4">
      <c r="B901" s="171" t="s">
        <v>464</v>
      </c>
      <c r="E901" s="8"/>
      <c r="H901" s="196"/>
      <c r="I901" s="197"/>
      <c r="J901" s="197"/>
      <c r="K901" s="198"/>
      <c r="L901" s="198"/>
      <c r="M901" s="198"/>
      <c r="N901" s="198"/>
      <c r="O901" s="198"/>
      <c r="P901" s="198"/>
      <c r="R901" s="198"/>
      <c r="S901" s="186" t="str">
        <f t="shared" ref="S901:AX901" si="885">S$19</f>
        <v>S$15</v>
      </c>
      <c r="T901" s="186" t="str">
        <f t="shared" si="885"/>
        <v>T$15</v>
      </c>
      <c r="U901" s="186" t="str">
        <f t="shared" si="885"/>
        <v>U$15</v>
      </c>
      <c r="V901" s="186" t="str">
        <f t="shared" si="885"/>
        <v>V$15</v>
      </c>
      <c r="W901" s="186" t="str">
        <f t="shared" si="885"/>
        <v>W$15</v>
      </c>
      <c r="X901" s="186" t="str">
        <f t="shared" si="885"/>
        <v>X$15</v>
      </c>
      <c r="Y901" s="186" t="str">
        <f t="shared" si="885"/>
        <v>Y$15</v>
      </c>
      <c r="Z901" s="186" t="str">
        <f t="shared" si="885"/>
        <v>Z$15</v>
      </c>
      <c r="AA901" s="186" t="str">
        <f t="shared" si="885"/>
        <v>AA$15</v>
      </c>
      <c r="AB901" s="186" t="str">
        <f t="shared" si="885"/>
        <v>AB$15</v>
      </c>
      <c r="AC901" s="186" t="str">
        <f t="shared" si="885"/>
        <v>AC$15</v>
      </c>
      <c r="AD901" s="186" t="str">
        <f t="shared" si="885"/>
        <v>AD$15</v>
      </c>
      <c r="AE901" s="186" t="str">
        <f t="shared" si="885"/>
        <v>AE$15</v>
      </c>
      <c r="AF901" s="186" t="str">
        <f t="shared" si="885"/>
        <v>AF$15</v>
      </c>
      <c r="AG901" s="186" t="str">
        <f t="shared" si="885"/>
        <v>AG$15</v>
      </c>
      <c r="AH901" s="186" t="str">
        <f t="shared" si="885"/>
        <v>AH$15</v>
      </c>
      <c r="AI901" s="186" t="str">
        <f t="shared" si="885"/>
        <v>AI$15</v>
      </c>
      <c r="AJ901" s="186" t="str">
        <f t="shared" si="885"/>
        <v>AJ$15</v>
      </c>
      <c r="AK901" s="186" t="str">
        <f t="shared" si="885"/>
        <v>AK$15</v>
      </c>
      <c r="AL901" s="186" t="str">
        <f t="shared" si="885"/>
        <v>AL$15</v>
      </c>
      <c r="AM901" s="186" t="str">
        <f t="shared" si="885"/>
        <v>AM$15</v>
      </c>
      <c r="AN901" s="186" t="str">
        <f t="shared" si="885"/>
        <v>AN$15</v>
      </c>
      <c r="AO901" s="186" t="str">
        <f t="shared" si="885"/>
        <v>AO$15</v>
      </c>
      <c r="AP901" s="186" t="str">
        <f t="shared" si="885"/>
        <v>AP$15</v>
      </c>
      <c r="AQ901" s="186" t="str">
        <f t="shared" si="885"/>
        <v>AQ$15</v>
      </c>
      <c r="AR901" s="186" t="str">
        <f t="shared" si="885"/>
        <v>AR$15</v>
      </c>
      <c r="AS901" s="186" t="str">
        <f t="shared" si="885"/>
        <v>AS$15</v>
      </c>
      <c r="AT901" s="186" t="str">
        <f t="shared" si="885"/>
        <v>AT$15</v>
      </c>
      <c r="AU901" s="186" t="str">
        <f t="shared" si="885"/>
        <v>AU$15</v>
      </c>
      <c r="AV901" s="186" t="str">
        <f t="shared" si="885"/>
        <v>AV$15</v>
      </c>
      <c r="AW901" s="186" t="str">
        <f t="shared" si="885"/>
        <v>AW$15</v>
      </c>
      <c r="AX901" s="186" t="str">
        <f t="shared" si="885"/>
        <v>AX$15</v>
      </c>
      <c r="AY901" s="186" t="str">
        <f t="shared" ref="AY901:CD901" si="886">AY$19</f>
        <v>AY$15</v>
      </c>
      <c r="AZ901" s="186" t="str">
        <f t="shared" si="886"/>
        <v>AZ$15</v>
      </c>
      <c r="BA901" s="186" t="str">
        <f t="shared" si="886"/>
        <v>BA$15</v>
      </c>
      <c r="BB901" s="186" t="str">
        <f t="shared" si="886"/>
        <v>BB$15</v>
      </c>
      <c r="BC901" s="186" t="str">
        <f t="shared" si="886"/>
        <v>BC$15</v>
      </c>
      <c r="BD901" s="186" t="str">
        <f t="shared" si="886"/>
        <v>BD$15</v>
      </c>
      <c r="BE901" s="186" t="str">
        <f t="shared" si="886"/>
        <v>BE$15</v>
      </c>
      <c r="BF901" s="186" t="str">
        <f t="shared" si="886"/>
        <v>BF$15</v>
      </c>
      <c r="BG901" s="186" t="str">
        <f t="shared" si="886"/>
        <v>BG$15</v>
      </c>
      <c r="BH901" s="186" t="str">
        <f t="shared" si="886"/>
        <v>BH$15</v>
      </c>
      <c r="BI901" s="186" t="str">
        <f t="shared" si="886"/>
        <v>BI$15</v>
      </c>
      <c r="BJ901" s="186" t="str">
        <f t="shared" si="886"/>
        <v>BJ$15</v>
      </c>
      <c r="BK901" s="186" t="str">
        <f t="shared" si="886"/>
        <v>BK$15</v>
      </c>
      <c r="BL901" s="186" t="str">
        <f t="shared" si="886"/>
        <v>BL$15</v>
      </c>
      <c r="BM901" s="186" t="str">
        <f t="shared" si="886"/>
        <v>BM$15</v>
      </c>
      <c r="BN901" s="186" t="str">
        <f t="shared" si="886"/>
        <v>BN$15</v>
      </c>
      <c r="BO901" s="186" t="str">
        <f t="shared" si="886"/>
        <v>BO$15</v>
      </c>
      <c r="BP901" s="186" t="str">
        <f t="shared" si="886"/>
        <v>BP$15</v>
      </c>
      <c r="BQ901" s="186" t="str">
        <f t="shared" si="886"/>
        <v>BQ$15</v>
      </c>
      <c r="BR901" s="186" t="str">
        <f t="shared" si="886"/>
        <v>BR$15</v>
      </c>
      <c r="BS901" s="186" t="str">
        <f t="shared" si="886"/>
        <v>BS$15</v>
      </c>
      <c r="BT901" s="186" t="str">
        <f t="shared" si="886"/>
        <v>BT$15</v>
      </c>
      <c r="BU901" s="186" t="str">
        <f t="shared" si="886"/>
        <v>BU$15</v>
      </c>
      <c r="BV901" s="186" t="str">
        <f t="shared" si="886"/>
        <v>BV$15</v>
      </c>
      <c r="BW901" s="186" t="str">
        <f t="shared" si="886"/>
        <v>BW$15</v>
      </c>
      <c r="BX901" s="186" t="str">
        <f t="shared" si="886"/>
        <v>BX$15</v>
      </c>
      <c r="BY901" s="186" t="str">
        <f t="shared" si="886"/>
        <v>BY$15</v>
      </c>
      <c r="BZ901" s="186" t="str">
        <f t="shared" si="886"/>
        <v>BZ$15</v>
      </c>
      <c r="CA901" s="186" t="str">
        <f t="shared" si="886"/>
        <v>CA$15</v>
      </c>
      <c r="CB901" s="186" t="str">
        <f t="shared" si="886"/>
        <v>CB$15</v>
      </c>
      <c r="CC901" s="186" t="str">
        <f t="shared" si="886"/>
        <v>CC$15</v>
      </c>
      <c r="CD901" s="186" t="str">
        <f t="shared" si="886"/>
        <v>CD$15</v>
      </c>
      <c r="CE901" s="186" t="str">
        <f t="shared" ref="CE901:CL901" si="887">CE$19</f>
        <v>CE$15</v>
      </c>
      <c r="CF901" s="186" t="str">
        <f t="shared" si="887"/>
        <v>CF$15</v>
      </c>
      <c r="CG901" s="186" t="str">
        <f t="shared" si="887"/>
        <v>CG$15</v>
      </c>
      <c r="CH901" s="186" t="str">
        <f t="shared" si="887"/>
        <v>CH$15</v>
      </c>
      <c r="CI901" s="186" t="str">
        <f t="shared" si="887"/>
        <v>CI$15</v>
      </c>
      <c r="CJ901" s="186" t="str">
        <f t="shared" si="887"/>
        <v>CJ$15</v>
      </c>
      <c r="CK901" s="186" t="str">
        <f t="shared" si="887"/>
        <v>CK$15</v>
      </c>
      <c r="CL901" s="186" t="str">
        <f t="shared" si="887"/>
        <v>CL$15</v>
      </c>
    </row>
    <row r="902" spans="2:90" x14ac:dyDescent="0.4">
      <c r="B902" s="66" t="s">
        <v>771</v>
      </c>
      <c r="C902" s="31"/>
      <c r="D902" t="s">
        <v>478</v>
      </c>
      <c r="E902" s="8" t="str">
        <f t="shared" ref="E902:E905" si="888">ROW()&amp;" "&amp;D902</f>
        <v>902 SAM-PR-R</v>
      </c>
      <c r="F902" t="s">
        <v>440</v>
      </c>
      <c r="G902" s="31" t="s">
        <v>81</v>
      </c>
      <c r="H902" s="22"/>
      <c r="I902" s="287"/>
      <c r="J902" s="287"/>
      <c r="K902" s="22"/>
      <c r="L902" s="22"/>
      <c r="M902" s="22"/>
      <c r="N902" s="22"/>
      <c r="O902" s="22"/>
      <c r="P902" s="22"/>
      <c r="R902" s="66"/>
      <c r="S902" s="66"/>
      <c r="T902" s="66"/>
      <c r="U902" s="66"/>
      <c r="V902" s="66"/>
      <c r="W902" s="66"/>
      <c r="X902" s="66"/>
      <c r="Y902" s="66"/>
      <c r="Z902" s="66"/>
      <c r="AA902" s="66"/>
      <c r="AB902" s="66"/>
      <c r="AC902" s="66"/>
      <c r="AD902" s="66"/>
      <c r="AE902" s="66"/>
      <c r="AF902" s="66"/>
      <c r="AG902" s="66"/>
      <c r="AH902" s="66"/>
      <c r="AI902" s="66"/>
      <c r="AJ902" s="66"/>
      <c r="AK902" s="66"/>
      <c r="AL902" s="66"/>
      <c r="AM902" s="66"/>
      <c r="AN902" s="66"/>
      <c r="AO902" s="66"/>
      <c r="AP902" s="66"/>
      <c r="AQ902" s="66"/>
      <c r="AR902" s="66"/>
      <c r="AS902" s="66"/>
      <c r="AT902" s="66"/>
      <c r="AU902" s="66"/>
      <c r="AV902" s="66"/>
      <c r="AW902" s="66"/>
      <c r="AX902" s="66"/>
      <c r="AY902" s="66"/>
      <c r="AZ902" s="66"/>
      <c r="BA902" s="66"/>
      <c r="BB902" s="66"/>
      <c r="BC902" s="66"/>
      <c r="BD902" s="66"/>
      <c r="BE902" s="66"/>
      <c r="BF902" s="66"/>
      <c r="BG902" s="66"/>
      <c r="BH902" s="66"/>
      <c r="BI902" s="66"/>
      <c r="BJ902" s="66"/>
      <c r="BK902" s="66"/>
      <c r="BL902" s="66"/>
      <c r="BM902" s="66"/>
      <c r="BN902" s="66"/>
      <c r="BO902" s="66"/>
      <c r="BP902" s="66"/>
      <c r="BQ902" s="66"/>
      <c r="BR902" s="66"/>
      <c r="BS902" s="66"/>
      <c r="BT902" s="66"/>
      <c r="BU902" s="66"/>
      <c r="BV902" s="66"/>
      <c r="BW902" s="66"/>
      <c r="BX902" s="66"/>
      <c r="BY902" s="66"/>
      <c r="BZ902" s="66"/>
      <c r="CA902" s="66"/>
      <c r="CB902" s="66"/>
      <c r="CC902" s="66"/>
      <c r="CD902" s="66"/>
      <c r="CE902" s="66"/>
      <c r="CF902" s="66"/>
      <c r="CG902" s="66"/>
      <c r="CH902" s="66"/>
      <c r="CI902" s="66"/>
      <c r="CJ902" s="66"/>
      <c r="CK902" s="66"/>
      <c r="CL902" s="66"/>
    </row>
    <row r="903" spans="2:90" x14ac:dyDescent="0.4">
      <c r="B903" s="122" t="str">
        <f>"SAM - "&amp;SUBSTITUTE(B902,":","")</f>
        <v>SAM - unit</v>
      </c>
      <c r="D903" t="s">
        <v>478</v>
      </c>
      <c r="E903" s="8" t="str">
        <f t="shared" si="888"/>
        <v>903 SAM-PR-R</v>
      </c>
      <c r="G903" t="s">
        <v>332</v>
      </c>
      <c r="I903" s="74"/>
      <c r="J903" s="74"/>
      <c r="K903" s="24"/>
      <c r="L903" s="24"/>
      <c r="M903" s="24"/>
      <c r="N903" s="24"/>
      <c r="O903" s="24"/>
      <c r="P903" s="24"/>
      <c r="R903" s="19"/>
      <c r="S903" s="19"/>
      <c r="T903" s="19"/>
      <c r="U903" s="19"/>
      <c r="V903" s="19"/>
      <c r="W903" s="19"/>
      <c r="X903" s="19"/>
      <c r="Y903" s="19"/>
      <c r="Z903" s="19"/>
      <c r="AA903" s="19"/>
      <c r="AB903" s="19"/>
      <c r="AC903" s="19"/>
      <c r="AD903" s="19"/>
      <c r="AE903" s="19"/>
      <c r="AF903" s="19"/>
      <c r="AG903" s="19"/>
      <c r="AH903" s="19"/>
      <c r="AI903" s="19"/>
      <c r="AJ903" s="19"/>
      <c r="AK903" s="19"/>
      <c r="AL903" s="19"/>
      <c r="AM903" s="19"/>
      <c r="AN903" s="19"/>
      <c r="AO903" s="19"/>
      <c r="AP903" s="19"/>
      <c r="AQ903" s="19"/>
      <c r="AR903" s="19"/>
      <c r="AS903" s="19"/>
      <c r="AT903" s="19"/>
      <c r="AU903" s="19"/>
      <c r="AV903" s="19"/>
      <c r="AW903" s="19"/>
      <c r="AX903" s="19"/>
      <c r="AY903" s="19"/>
      <c r="AZ903" s="19"/>
      <c r="BA903" s="19"/>
      <c r="BB903" s="19"/>
      <c r="BC903" s="19"/>
      <c r="BD903" s="19"/>
      <c r="BE903" s="19"/>
      <c r="BF903" s="19"/>
      <c r="BG903" s="19"/>
      <c r="BH903" s="19"/>
      <c r="BI903" s="19"/>
      <c r="BJ903" s="19"/>
      <c r="BK903" s="19"/>
      <c r="BL903" s="19"/>
      <c r="BM903" s="19"/>
      <c r="BN903" s="19"/>
      <c r="BO903" s="19"/>
      <c r="BP903" s="19"/>
      <c r="BQ903" s="19"/>
      <c r="BR903" s="19"/>
      <c r="BS903" s="19"/>
      <c r="BT903" s="19"/>
      <c r="BU903" s="19"/>
      <c r="BV903" s="19"/>
      <c r="BW903" s="19"/>
      <c r="BX903" s="19"/>
      <c r="BY903" s="19"/>
      <c r="BZ903" s="19"/>
      <c r="CA903" s="19"/>
      <c r="CB903" s="19"/>
      <c r="CC903" s="19"/>
      <c r="CD903" s="19"/>
      <c r="CE903" s="19"/>
      <c r="CF903" s="19"/>
      <c r="CG903" s="19"/>
      <c r="CH903" s="19"/>
      <c r="CI903" s="19"/>
      <c r="CJ903" s="19"/>
      <c r="CK903" s="19"/>
      <c r="CL903" s="19"/>
    </row>
    <row r="904" spans="2:90" x14ac:dyDescent="0.4">
      <c r="B904" s="141" t="s">
        <v>65</v>
      </c>
      <c r="D904" t="s">
        <v>478</v>
      </c>
      <c r="E904" s="8" t="str">
        <f t="shared" si="888"/>
        <v>904 SAM-PR-R</v>
      </c>
      <c r="G904" t="str">
        <f>E904</f>
        <v>904 SAM-PR-R</v>
      </c>
      <c r="H904" s="12"/>
      <c r="J904" s="75">
        <v>0.01</v>
      </c>
      <c r="K904" s="162">
        <v>4.8000000000000001E-2</v>
      </c>
      <c r="L904" s="162">
        <v>8.5999999999999993E-2</v>
      </c>
      <c r="M904" s="162">
        <v>0.124</v>
      </c>
      <c r="N904" s="162">
        <v>0.16200000000000001</v>
      </c>
      <c r="O904" s="162">
        <v>0.2</v>
      </c>
      <c r="P904" s="162">
        <v>0.2</v>
      </c>
      <c r="R904" s="20"/>
      <c r="S904" s="163" cm="1">
        <f t="array" ref="S904">(INDEX($I:$O,ROW(),MATCH(S$3,$I$2:$O$2,0))/12-INDEX($I:$O,ROW(),MATCH(S$3-1,$I$2:$O$2,0))/12)+R904</f>
        <v>3.1666666666666666E-3</v>
      </c>
      <c r="T904" s="163" cm="1">
        <f t="array" ref="T904">(INDEX($I:$O,ROW(),MATCH(T$3,$I$2:$O$2,0))/12-INDEX($I:$O,ROW(),MATCH(T$3-1,$I$2:$O$2,0))/12)+S904</f>
        <v>6.3333333333333332E-3</v>
      </c>
      <c r="U904" s="163" cm="1">
        <f t="array" ref="U904">(INDEX($I:$O,ROW(),MATCH(U$3,$I$2:$O$2,0))/12-INDEX($I:$O,ROW(),MATCH(U$3-1,$I$2:$O$2,0))/12)+T904</f>
        <v>9.4999999999999998E-3</v>
      </c>
      <c r="V904" s="163" cm="1">
        <f t="array" ref="V904">(INDEX($I:$O,ROW(),MATCH(V$3,$I$2:$O$2,0))/12-INDEX($I:$O,ROW(),MATCH(V$3-1,$I$2:$O$2,0))/12)+U904</f>
        <v>1.2666666666666666E-2</v>
      </c>
      <c r="W904" s="163" cm="1">
        <f t="array" ref="W904">(INDEX($I:$O,ROW(),MATCH(W$3,$I$2:$O$2,0))/12-INDEX($I:$O,ROW(),MATCH(W$3-1,$I$2:$O$2,0))/12)+V904</f>
        <v>1.5833333333333331E-2</v>
      </c>
      <c r="X904" s="163" cm="1">
        <f t="array" ref="X904">(INDEX($I:$O,ROW(),MATCH(X$3,$I$2:$O$2,0))/12-INDEX($I:$O,ROW(),MATCH(X$3-1,$I$2:$O$2,0))/12)+W904</f>
        <v>1.8999999999999996E-2</v>
      </c>
      <c r="Y904" s="163" cm="1">
        <f t="array" ref="Y904">(INDEX($I:$O,ROW(),MATCH(Y$3,$I$2:$O$2,0))/12-INDEX($I:$O,ROW(),MATCH(Y$3-1,$I$2:$O$2,0))/12)+X904</f>
        <v>2.2166666666666661E-2</v>
      </c>
      <c r="Z904" s="163" cm="1">
        <f t="array" ref="Z904">(INDEX($I:$O,ROW(),MATCH(Z$3,$I$2:$O$2,0))/12-INDEX($I:$O,ROW(),MATCH(Z$3-1,$I$2:$O$2,0))/12)+Y904</f>
        <v>2.5333333333333326E-2</v>
      </c>
      <c r="AA904" s="163" cm="1">
        <f t="array" ref="AA904">(INDEX($I:$O,ROW(),MATCH(AA$3,$I$2:$O$2,0))/12-INDEX($I:$O,ROW(),MATCH(AA$3-1,$I$2:$O$2,0))/12)+Z904</f>
        <v>2.8499999999999991E-2</v>
      </c>
      <c r="AB904" s="163" cm="1">
        <f t="array" ref="AB904">(INDEX($I:$O,ROW(),MATCH(AB$3,$I$2:$O$2,0))/12-INDEX($I:$O,ROW(),MATCH(AB$3-1,$I$2:$O$2,0))/12)+AA904</f>
        <v>3.1666666666666655E-2</v>
      </c>
      <c r="AC904" s="163" cm="1">
        <f t="array" ref="AC904">(INDEX($I:$O,ROW(),MATCH(AC$3,$I$2:$O$2,0))/12-INDEX($I:$O,ROW(),MATCH(AC$3-1,$I$2:$O$2,0))/12)+AB904</f>
        <v>3.483333333333332E-2</v>
      </c>
      <c r="AD904" s="163" cm="1">
        <f t="array" ref="AD904">(INDEX($I:$O,ROW(),MATCH(AD$3,$I$2:$O$2,0))/12-INDEX($I:$O,ROW(),MATCH(AD$3-1,$I$2:$O$2,0))/12)+AC904</f>
        <v>3.7999999999999985E-2</v>
      </c>
      <c r="AE904" s="163" cm="1">
        <f t="array" ref="AE904">(INDEX($I:$O,ROW(),MATCH(AE$3,$I$2:$O$2,0))/12-INDEX($I:$O,ROW(),MATCH(AE$3-1,$I$2:$O$2,0))/12)+AD904</f>
        <v>4.116666666666665E-2</v>
      </c>
      <c r="AF904" s="163" cm="1">
        <f t="array" ref="AF904">(INDEX($I:$O,ROW(),MATCH(AF$3,$I$2:$O$2,0))/12-INDEX($I:$O,ROW(),MATCH(AF$3-1,$I$2:$O$2,0))/12)+AE904</f>
        <v>4.4333333333333315E-2</v>
      </c>
      <c r="AG904" s="163" cm="1">
        <f t="array" ref="AG904">(INDEX($I:$O,ROW(),MATCH(AG$3,$I$2:$O$2,0))/12-INDEX($I:$O,ROW(),MATCH(AG$3-1,$I$2:$O$2,0))/12)+AF904</f>
        <v>4.749999999999998E-2</v>
      </c>
      <c r="AH904" s="163" cm="1">
        <f t="array" ref="AH904">(INDEX($I:$O,ROW(),MATCH(AH$3,$I$2:$O$2,0))/12-INDEX($I:$O,ROW(),MATCH(AH$3-1,$I$2:$O$2,0))/12)+AG904</f>
        <v>5.0666666666666645E-2</v>
      </c>
      <c r="AI904" s="163" cm="1">
        <f t="array" ref="AI904">(INDEX($I:$O,ROW(),MATCH(AI$3,$I$2:$O$2,0))/12-INDEX($I:$O,ROW(),MATCH(AI$3-1,$I$2:$O$2,0))/12)+AH904</f>
        <v>5.3833333333333309E-2</v>
      </c>
      <c r="AJ904" s="163" cm="1">
        <f t="array" ref="AJ904">(INDEX($I:$O,ROW(),MATCH(AJ$3,$I$2:$O$2,0))/12-INDEX($I:$O,ROW(),MATCH(AJ$3-1,$I$2:$O$2,0))/12)+AI904</f>
        <v>5.6999999999999974E-2</v>
      </c>
      <c r="AK904" s="163" cm="1">
        <f t="array" ref="AK904">(INDEX($I:$O,ROW(),MATCH(AK$3,$I$2:$O$2,0))/12-INDEX($I:$O,ROW(),MATCH(AK$3-1,$I$2:$O$2,0))/12)+AJ904</f>
        <v>6.0166666666666639E-2</v>
      </c>
      <c r="AL904" s="163" cm="1">
        <f t="array" ref="AL904">(INDEX($I:$O,ROW(),MATCH(AL$3,$I$2:$O$2,0))/12-INDEX($I:$O,ROW(),MATCH(AL$3-1,$I$2:$O$2,0))/12)+AK904</f>
        <v>6.3333333333333311E-2</v>
      </c>
      <c r="AM904" s="163" cm="1">
        <f t="array" ref="AM904">(INDEX($I:$O,ROW(),MATCH(AM$3,$I$2:$O$2,0))/12-INDEX($I:$O,ROW(),MATCH(AM$3-1,$I$2:$O$2,0))/12)+AL904</f>
        <v>6.6499999999999976E-2</v>
      </c>
      <c r="AN904" s="163" cm="1">
        <f t="array" ref="AN904">(INDEX($I:$O,ROW(),MATCH(AN$3,$I$2:$O$2,0))/12-INDEX($I:$O,ROW(),MATCH(AN$3-1,$I$2:$O$2,0))/12)+AM904</f>
        <v>6.9666666666666641E-2</v>
      </c>
      <c r="AO904" s="163" cm="1">
        <f t="array" ref="AO904">(INDEX($I:$O,ROW(),MATCH(AO$3,$I$2:$O$2,0))/12-INDEX($I:$O,ROW(),MATCH(AO$3-1,$I$2:$O$2,0))/12)+AN904</f>
        <v>7.2833333333333306E-2</v>
      </c>
      <c r="AP904" s="163" cm="1">
        <f t="array" ref="AP904">(INDEX($I:$O,ROW(),MATCH(AP$3,$I$2:$O$2,0))/12-INDEX($I:$O,ROW(),MATCH(AP$3-1,$I$2:$O$2,0))/12)+AO904</f>
        <v>7.599999999999997E-2</v>
      </c>
      <c r="AQ904" s="163" cm="1">
        <f t="array" ref="AQ904">(INDEX($I:$O,ROW(),MATCH(AQ$3,$I$2:$O$2,0))/12-INDEX($I:$O,ROW(),MATCH(AQ$3-1,$I$2:$O$2,0))/12)+AP904</f>
        <v>7.9166666666666635E-2</v>
      </c>
      <c r="AR904" s="163" cm="1">
        <f t="array" ref="AR904">(INDEX($I:$O,ROW(),MATCH(AR$3,$I$2:$O$2,0))/12-INDEX($I:$O,ROW(),MATCH(AR$3-1,$I$2:$O$2,0))/12)+AQ904</f>
        <v>8.23333333333333E-2</v>
      </c>
      <c r="AS904" s="163" cm="1">
        <f t="array" ref="AS904">(INDEX($I:$O,ROW(),MATCH(AS$3,$I$2:$O$2,0))/12-INDEX($I:$O,ROW(),MATCH(AS$3-1,$I$2:$O$2,0))/12)+AR904</f>
        <v>8.5499999999999965E-2</v>
      </c>
      <c r="AT904" s="163" cm="1">
        <f t="array" ref="AT904">(INDEX($I:$O,ROW(),MATCH(AT$3,$I$2:$O$2,0))/12-INDEX($I:$O,ROW(),MATCH(AT$3-1,$I$2:$O$2,0))/12)+AS904</f>
        <v>8.866666666666663E-2</v>
      </c>
      <c r="AU904" s="163" cm="1">
        <f t="array" ref="AU904">(INDEX($I:$O,ROW(),MATCH(AU$3,$I$2:$O$2,0))/12-INDEX($I:$O,ROW(),MATCH(AU$3-1,$I$2:$O$2,0))/12)+AT904</f>
        <v>9.1833333333333295E-2</v>
      </c>
      <c r="AV904" s="163" cm="1">
        <f t="array" ref="AV904">(INDEX($I:$O,ROW(),MATCH(AV$3,$I$2:$O$2,0))/12-INDEX($I:$O,ROW(),MATCH(AV$3-1,$I$2:$O$2,0))/12)+AU904</f>
        <v>9.4999999999999959E-2</v>
      </c>
      <c r="AW904" s="163" cm="1">
        <f t="array" ref="AW904">(INDEX($I:$O,ROW(),MATCH(AW$3,$I$2:$O$2,0))/12-INDEX($I:$O,ROW(),MATCH(AW$3-1,$I$2:$O$2,0))/12)+AV904</f>
        <v>9.8166666666666624E-2</v>
      </c>
      <c r="AX904" s="163" cm="1">
        <f t="array" ref="AX904">(INDEX($I:$O,ROW(),MATCH(AX$3,$I$2:$O$2,0))/12-INDEX($I:$O,ROW(),MATCH(AX$3-1,$I$2:$O$2,0))/12)+AW904</f>
        <v>0.10133333333333329</v>
      </c>
      <c r="AY904" s="163" cm="1">
        <f t="array" ref="AY904">(INDEX($I:$O,ROW(),MATCH(AY$3,$I$2:$O$2,0))/12-INDEX($I:$O,ROW(),MATCH(AY$3-1,$I$2:$O$2,0))/12)+AX904</f>
        <v>0.10449999999999995</v>
      </c>
      <c r="AZ904" s="163" cm="1">
        <f t="array" ref="AZ904">(INDEX($I:$O,ROW(),MATCH(AZ$3,$I$2:$O$2,0))/12-INDEX($I:$O,ROW(),MATCH(AZ$3-1,$I$2:$O$2,0))/12)+AY904</f>
        <v>0.10766666666666662</v>
      </c>
      <c r="BA904" s="163" cm="1">
        <f t="array" ref="BA904">(INDEX($I:$O,ROW(),MATCH(BA$3,$I$2:$O$2,0))/12-INDEX($I:$O,ROW(),MATCH(BA$3-1,$I$2:$O$2,0))/12)+AZ904</f>
        <v>0.11083333333333328</v>
      </c>
      <c r="BB904" s="163" cm="1">
        <f t="array" ref="BB904">(INDEX($I:$O,ROW(),MATCH(BB$3,$I$2:$O$2,0))/12-INDEX($I:$O,ROW(),MATCH(BB$3-1,$I$2:$O$2,0))/12)+BA904</f>
        <v>0.11399999999999995</v>
      </c>
      <c r="BC904" s="163" cm="1">
        <f t="array" ref="BC904">(INDEX($I:$O,ROW(),MATCH(BC$3,$I$2:$O$2,0))/12-INDEX($I:$O,ROW(),MATCH(BC$3-1,$I$2:$O$2,0))/12)+BB904</f>
        <v>0.11716666666666661</v>
      </c>
      <c r="BD904" s="163" cm="1">
        <f t="array" ref="BD904">(INDEX($I:$O,ROW(),MATCH(BD$3,$I$2:$O$2,0))/12-INDEX($I:$O,ROW(),MATCH(BD$3-1,$I$2:$O$2,0))/12)+BC904</f>
        <v>0.12033333333333328</v>
      </c>
      <c r="BE904" s="163" cm="1">
        <f t="array" ref="BE904">(INDEX($I:$O,ROW(),MATCH(BE$3,$I$2:$O$2,0))/12-INDEX($I:$O,ROW(),MATCH(BE$3-1,$I$2:$O$2,0))/12)+BD904</f>
        <v>0.12349999999999994</v>
      </c>
      <c r="BF904" s="163" cm="1">
        <f t="array" ref="BF904">(INDEX($I:$O,ROW(),MATCH(BF$3,$I$2:$O$2,0))/12-INDEX($I:$O,ROW(),MATCH(BF$3-1,$I$2:$O$2,0))/12)+BE904</f>
        <v>0.12666666666666662</v>
      </c>
      <c r="BG904" s="163" cm="1">
        <f t="array" ref="BG904">(INDEX($I:$O,ROW(),MATCH(BG$3,$I$2:$O$2,0))/12-INDEX($I:$O,ROW(),MATCH(BG$3-1,$I$2:$O$2,0))/12)+BF904</f>
        <v>0.1298333333333333</v>
      </c>
      <c r="BH904" s="163" cm="1">
        <f t="array" ref="BH904">(INDEX($I:$O,ROW(),MATCH(BH$3,$I$2:$O$2,0))/12-INDEX($I:$O,ROW(),MATCH(BH$3-1,$I$2:$O$2,0))/12)+BG904</f>
        <v>0.13299999999999998</v>
      </c>
      <c r="BI904" s="163" cm="1">
        <f t="array" ref="BI904">(INDEX($I:$O,ROW(),MATCH(BI$3,$I$2:$O$2,0))/12-INDEX($I:$O,ROW(),MATCH(BI$3-1,$I$2:$O$2,0))/12)+BH904</f>
        <v>0.13616666666666666</v>
      </c>
      <c r="BJ904" s="163" cm="1">
        <f t="array" ref="BJ904">(INDEX($I:$O,ROW(),MATCH(BJ$3,$I$2:$O$2,0))/12-INDEX($I:$O,ROW(),MATCH(BJ$3-1,$I$2:$O$2,0))/12)+BI904</f>
        <v>0.13933333333333334</v>
      </c>
      <c r="BK904" s="163" cm="1">
        <f t="array" ref="BK904">(INDEX($I:$O,ROW(),MATCH(BK$3,$I$2:$O$2,0))/12-INDEX($I:$O,ROW(),MATCH(BK$3-1,$I$2:$O$2,0))/12)+BJ904</f>
        <v>0.14250000000000002</v>
      </c>
      <c r="BL904" s="163" cm="1">
        <f t="array" ref="BL904">(INDEX($I:$O,ROW(),MATCH(BL$3,$I$2:$O$2,0))/12-INDEX($I:$O,ROW(),MATCH(BL$3-1,$I$2:$O$2,0))/12)+BK904</f>
        <v>0.14566666666666669</v>
      </c>
      <c r="BM904" s="163" cm="1">
        <f t="array" ref="BM904">(INDEX($I:$O,ROW(),MATCH(BM$3,$I$2:$O$2,0))/12-INDEX($I:$O,ROW(),MATCH(BM$3-1,$I$2:$O$2,0))/12)+BL904</f>
        <v>0.14883333333333337</v>
      </c>
      <c r="BN904" s="163" cm="1">
        <f t="array" ref="BN904">(INDEX($I:$O,ROW(),MATCH(BN$3,$I$2:$O$2,0))/12-INDEX($I:$O,ROW(),MATCH(BN$3-1,$I$2:$O$2,0))/12)+BM904</f>
        <v>0.15200000000000005</v>
      </c>
      <c r="BO904" s="163" cm="1">
        <f t="array" ref="BO904">(INDEX($I:$O,ROW(),MATCH(BO$3,$I$2:$O$2,0))/12-INDEX($I:$O,ROW(),MATCH(BO$3-1,$I$2:$O$2,0))/12)+BN904</f>
        <v>0.15516666666666673</v>
      </c>
      <c r="BP904" s="163" cm="1">
        <f t="array" ref="BP904">(INDEX($I:$O,ROW(),MATCH(BP$3,$I$2:$O$2,0))/12-INDEX($I:$O,ROW(),MATCH(BP$3-1,$I$2:$O$2,0))/12)+BO904</f>
        <v>0.15833333333333341</v>
      </c>
      <c r="BQ904" s="163" cm="1">
        <f t="array" ref="BQ904">(INDEX($I:$O,ROW(),MATCH(BQ$3,$I$2:$O$2,0))/12-INDEX($I:$O,ROW(),MATCH(BQ$3-1,$I$2:$O$2,0))/12)+BP904</f>
        <v>0.16150000000000009</v>
      </c>
      <c r="BR904" s="163" cm="1">
        <f t="array" ref="BR904">(INDEX($I:$O,ROW(),MATCH(BR$3,$I$2:$O$2,0))/12-INDEX($I:$O,ROW(),MATCH(BR$3-1,$I$2:$O$2,0))/12)+BQ904</f>
        <v>0.16466666666666677</v>
      </c>
      <c r="BS904" s="163" cm="1">
        <f t="array" ref="BS904">(INDEX($I:$O,ROW(),MATCH(BS$3,$I$2:$O$2,0))/12-INDEX($I:$O,ROW(),MATCH(BS$3-1,$I$2:$O$2,0))/12)+BR904</f>
        <v>0.16783333333333345</v>
      </c>
      <c r="BT904" s="163" cm="1">
        <f t="array" ref="BT904">(INDEX($I:$O,ROW(),MATCH(BT$3,$I$2:$O$2,0))/12-INDEX($I:$O,ROW(),MATCH(BT$3-1,$I$2:$O$2,0))/12)+BS904</f>
        <v>0.17100000000000012</v>
      </c>
      <c r="BU904" s="163" cm="1">
        <f t="array" ref="BU904">(INDEX($I:$O,ROW(),MATCH(BU$3,$I$2:$O$2,0))/12-INDEX($I:$O,ROW(),MATCH(BU$3-1,$I$2:$O$2,0))/12)+BT904</f>
        <v>0.1741666666666668</v>
      </c>
      <c r="BV904" s="163" cm="1">
        <f t="array" ref="BV904">(INDEX($I:$O,ROW(),MATCH(BV$3,$I$2:$O$2,0))/12-INDEX($I:$O,ROW(),MATCH(BV$3-1,$I$2:$O$2,0))/12)+BU904</f>
        <v>0.17733333333333348</v>
      </c>
      <c r="BW904" s="163" cm="1">
        <f t="array" ref="BW904">(INDEX($I:$O,ROW(),MATCH(BW$3,$I$2:$O$2,0))/12-INDEX($I:$O,ROW(),MATCH(BW$3-1,$I$2:$O$2,0))/12)+BV904</f>
        <v>0.18050000000000016</v>
      </c>
      <c r="BX904" s="163" cm="1">
        <f t="array" ref="BX904">(INDEX($I:$O,ROW(),MATCH(BX$3,$I$2:$O$2,0))/12-INDEX($I:$O,ROW(),MATCH(BX$3-1,$I$2:$O$2,0))/12)+BW904</f>
        <v>0.18366666666666684</v>
      </c>
      <c r="BY904" s="163" cm="1">
        <f t="array" ref="BY904">(INDEX($I:$O,ROW(),MATCH(BY$3,$I$2:$O$2,0))/12-INDEX($I:$O,ROW(),MATCH(BY$3-1,$I$2:$O$2,0))/12)+BX904</f>
        <v>0.18683333333333352</v>
      </c>
      <c r="BZ904" s="163" cm="1">
        <f t="array" ref="BZ904">(INDEX($I:$O,ROW(),MATCH(BZ$3,$I$2:$O$2,0))/12-INDEX($I:$O,ROW(),MATCH(BZ$3-1,$I$2:$O$2,0))/12)+BY904</f>
        <v>0.1900000000000002</v>
      </c>
      <c r="CA904" s="163" cm="1">
        <f t="array" ref="CA904">(INDEX($I:$P,ROW(),MATCH(CA$3,$I$2:$P$2,0))/12-INDEX($I:$P,ROW(),MATCH(CA$3-1,$I$2:$P$2,0))/12)+BZ904</f>
        <v>0.1900000000000002</v>
      </c>
      <c r="CB904" s="163" cm="1">
        <f t="array" ref="CB904">(INDEX($I:$P,ROW(),MATCH(CB$3,$I$2:$P$2,0))/12-INDEX($I:$P,ROW(),MATCH(CB$3-1,$I$2:$P$2,0))/12)+CA904</f>
        <v>0.1900000000000002</v>
      </c>
      <c r="CC904" s="163" cm="1">
        <f t="array" ref="CC904">(INDEX($I:$P,ROW(),MATCH(CC$3,$I$2:$P$2,0))/12-INDEX($I:$P,ROW(),MATCH(CC$3-1,$I$2:$P$2,0))/12)+CB904</f>
        <v>0.1900000000000002</v>
      </c>
      <c r="CD904" s="163" cm="1">
        <f t="array" ref="CD904">(INDEX($I:$P,ROW(),MATCH(CD$3,$I$2:$P$2,0))/12-INDEX($I:$P,ROW(),MATCH(CD$3-1,$I$2:$P$2,0))/12)+CC904</f>
        <v>0.1900000000000002</v>
      </c>
      <c r="CE904" s="163" cm="1">
        <f t="array" ref="CE904">(INDEX($I:$P,ROW(),MATCH(CE$3,$I$2:$P$2,0))/12-INDEX($I:$P,ROW(),MATCH(CE$3-1,$I$2:$P$2,0))/12)+CD904</f>
        <v>0.1900000000000002</v>
      </c>
      <c r="CF904" s="163" cm="1">
        <f t="array" ref="CF904">(INDEX($I:$P,ROW(),MATCH(CF$3,$I$2:$P$2,0))/12-INDEX($I:$P,ROW(),MATCH(CF$3-1,$I$2:$P$2,0))/12)+CE904</f>
        <v>0.1900000000000002</v>
      </c>
      <c r="CG904" s="163" cm="1">
        <f t="array" ref="CG904">(INDEX($I:$P,ROW(),MATCH(CG$3,$I$2:$P$2,0))/12-INDEX($I:$P,ROW(),MATCH(CG$3-1,$I$2:$P$2,0))/12)+CF904</f>
        <v>0.1900000000000002</v>
      </c>
      <c r="CH904" s="163" cm="1">
        <f t="array" ref="CH904">(INDEX($I:$P,ROW(),MATCH(CH$3,$I$2:$P$2,0))/12-INDEX($I:$P,ROW(),MATCH(CH$3-1,$I$2:$P$2,0))/12)+CG904</f>
        <v>0.1900000000000002</v>
      </c>
      <c r="CI904" s="163" cm="1">
        <f t="array" ref="CI904">(INDEX($I:$P,ROW(),MATCH(CI$3,$I$2:$P$2,0))/12-INDEX($I:$P,ROW(),MATCH(CI$3-1,$I$2:$P$2,0))/12)+CH904</f>
        <v>0.1900000000000002</v>
      </c>
      <c r="CJ904" s="163" cm="1">
        <f t="array" ref="CJ904">(INDEX($I:$P,ROW(),MATCH(CJ$3,$I$2:$P$2,0))/12-INDEX($I:$P,ROW(),MATCH(CJ$3-1,$I$2:$P$2,0))/12)+CI904</f>
        <v>0.1900000000000002</v>
      </c>
      <c r="CK904" s="163" cm="1">
        <f t="array" ref="CK904">(INDEX($I:$P,ROW(),MATCH(CK$3,$I$2:$P$2,0))/12-INDEX($I:$P,ROW(),MATCH(CK$3-1,$I$2:$P$2,0))/12)+CJ904</f>
        <v>0.1900000000000002</v>
      </c>
      <c r="CL904" s="163" cm="1">
        <f t="array" ref="CL904">(INDEX($I:$P,ROW(),MATCH(CL$3,$I$2:$P$2,0))/12-INDEX($I:$P,ROW(),MATCH(CL$3-1,$I$2:$P$2,0))/12)+CK904</f>
        <v>0.1900000000000002</v>
      </c>
    </row>
    <row r="905" spans="2:90" x14ac:dyDescent="0.4">
      <c r="B905" s="123" t="str">
        <f>"Revenue - "&amp;B907</f>
        <v>Revenue - (Primary label)</v>
      </c>
      <c r="C905" s="27" t="s">
        <v>198</v>
      </c>
      <c r="D905" t="s">
        <v>478</v>
      </c>
      <c r="E905" s="9" t="str">
        <f t="shared" si="888"/>
        <v>905 SAM-PR-R</v>
      </c>
      <c r="F905" s="27"/>
      <c r="G905" s="27" t="str">
        <f>E905</f>
        <v>905 SAM-PR-R</v>
      </c>
      <c r="H905" s="24"/>
      <c r="I905" s="24"/>
      <c r="J905" s="24"/>
      <c r="K905" s="33">
        <f t="shared" ref="K905:P905" ca="1" si="889">SUMIF($3:$3,K$2,905:905)</f>
        <v>2469.9999999999991</v>
      </c>
      <c r="L905" s="33">
        <f t="shared" ca="1" si="889"/>
        <v>7029.9999999999982</v>
      </c>
      <c r="M905" s="33">
        <f t="shared" ca="1" si="889"/>
        <v>11589.999999999995</v>
      </c>
      <c r="N905" s="33">
        <f t="shared" ca="1" si="889"/>
        <v>16149.999999999998</v>
      </c>
      <c r="O905" s="33">
        <f t="shared" ca="1" si="889"/>
        <v>20710.000000000018</v>
      </c>
      <c r="P905" s="33">
        <f t="shared" ca="1" si="889"/>
        <v>22800.000000000029</v>
      </c>
      <c r="R905" s="161"/>
      <c r="S905" s="33" cm="1">
        <f t="array" aca="1" ref="S905" ca="1">S904*INDIRECT(S896)</f>
        <v>31.666666666666664</v>
      </c>
      <c r="T905" s="33" cm="1">
        <f t="array" aca="1" ref="T905" ca="1">T904*INDIRECT(T896)</f>
        <v>63.333333333333329</v>
      </c>
      <c r="U905" s="33" cm="1">
        <f t="array" aca="1" ref="U905" ca="1">U904*INDIRECT(U896)</f>
        <v>95</v>
      </c>
      <c r="V905" s="33" cm="1">
        <f t="array" aca="1" ref="V905" ca="1">V904*INDIRECT(V896)</f>
        <v>126.66666666666666</v>
      </c>
      <c r="W905" s="33" cm="1">
        <f t="array" aca="1" ref="W905" ca="1">W904*INDIRECT(W896)</f>
        <v>158.33333333333331</v>
      </c>
      <c r="X905" s="33" cm="1">
        <f t="array" aca="1" ref="X905" ca="1">X904*INDIRECT(X896)</f>
        <v>189.99999999999997</v>
      </c>
      <c r="Y905" s="33" cm="1">
        <f t="array" aca="1" ref="Y905" ca="1">Y904*INDIRECT(Y896)</f>
        <v>221.6666666666666</v>
      </c>
      <c r="Z905" s="33" cm="1">
        <f t="array" aca="1" ref="Z905" ca="1">Z904*INDIRECT(Z896)</f>
        <v>253.33333333333326</v>
      </c>
      <c r="AA905" s="33" cm="1">
        <f t="array" aca="1" ref="AA905" ca="1">AA904*INDIRECT(AA896)</f>
        <v>284.99999999999989</v>
      </c>
      <c r="AB905" s="33" cm="1">
        <f t="array" aca="1" ref="AB905" ca="1">AB904*INDIRECT(AB896)</f>
        <v>316.66666666666657</v>
      </c>
      <c r="AC905" s="33" cm="1">
        <f t="array" aca="1" ref="AC905" ca="1">AC904*INDIRECT(AC896)</f>
        <v>348.3333333333332</v>
      </c>
      <c r="AD905" s="33" cm="1">
        <f t="array" aca="1" ref="AD905" ca="1">AD904*INDIRECT(AD896)</f>
        <v>379.99999999999983</v>
      </c>
      <c r="AE905" s="33" cm="1">
        <f t="array" aca="1" ref="AE905" ca="1">AE904*INDIRECT(AE896)</f>
        <v>411.66666666666652</v>
      </c>
      <c r="AF905" s="33" cm="1">
        <f t="array" aca="1" ref="AF905" ca="1">AF904*INDIRECT(AF896)</f>
        <v>443.33333333333314</v>
      </c>
      <c r="AG905" s="33" cm="1">
        <f t="array" aca="1" ref="AG905" ca="1">AG904*INDIRECT(AG896)</f>
        <v>474.99999999999977</v>
      </c>
      <c r="AH905" s="33" cm="1">
        <f t="array" aca="1" ref="AH905" ca="1">AH904*INDIRECT(AH896)</f>
        <v>506.66666666666646</v>
      </c>
      <c r="AI905" s="33" cm="1">
        <f t="array" aca="1" ref="AI905" ca="1">AI904*INDIRECT(AI896)</f>
        <v>538.33333333333314</v>
      </c>
      <c r="AJ905" s="33" cm="1">
        <f t="array" aca="1" ref="AJ905" ca="1">AJ904*INDIRECT(AJ896)</f>
        <v>569.99999999999977</v>
      </c>
      <c r="AK905" s="33" cm="1">
        <f t="array" aca="1" ref="AK905" ca="1">AK904*INDIRECT(AK896)</f>
        <v>601.6666666666664</v>
      </c>
      <c r="AL905" s="33" cm="1">
        <f t="array" aca="1" ref="AL905" ca="1">AL904*INDIRECT(AL896)</f>
        <v>633.33333333333314</v>
      </c>
      <c r="AM905" s="33" cm="1">
        <f t="array" aca="1" ref="AM905" ca="1">AM904*INDIRECT(AM896)</f>
        <v>664.99999999999977</v>
      </c>
      <c r="AN905" s="33" cm="1">
        <f t="array" aca="1" ref="AN905" ca="1">AN904*INDIRECT(AN896)</f>
        <v>696.6666666666664</v>
      </c>
      <c r="AO905" s="33" cm="1">
        <f t="array" aca="1" ref="AO905" ca="1">AO904*INDIRECT(AO896)</f>
        <v>728.33333333333303</v>
      </c>
      <c r="AP905" s="33" cm="1">
        <f t="array" aca="1" ref="AP905" ca="1">AP904*INDIRECT(AP896)</f>
        <v>759.99999999999966</v>
      </c>
      <c r="AQ905" s="33" cm="1">
        <f t="array" aca="1" ref="AQ905" ca="1">AQ904*INDIRECT(AQ896)</f>
        <v>791.6666666666664</v>
      </c>
      <c r="AR905" s="33" cm="1">
        <f t="array" aca="1" ref="AR905" ca="1">AR904*INDIRECT(AR896)</f>
        <v>823.33333333333303</v>
      </c>
      <c r="AS905" s="33" cm="1">
        <f t="array" aca="1" ref="AS905" ca="1">AS904*INDIRECT(AS896)</f>
        <v>854.99999999999966</v>
      </c>
      <c r="AT905" s="33" cm="1">
        <f t="array" aca="1" ref="AT905" ca="1">AT904*INDIRECT(AT896)</f>
        <v>886.66666666666629</v>
      </c>
      <c r="AU905" s="33" cm="1">
        <f t="array" aca="1" ref="AU905" ca="1">AU904*INDIRECT(AU896)</f>
        <v>918.33333333333292</v>
      </c>
      <c r="AV905" s="33" cm="1">
        <f t="array" aca="1" ref="AV905" ca="1">AV904*INDIRECT(AV896)</f>
        <v>949.99999999999955</v>
      </c>
      <c r="AW905" s="33" cm="1">
        <f t="array" aca="1" ref="AW905" ca="1">AW904*INDIRECT(AW896)</f>
        <v>981.66666666666629</v>
      </c>
      <c r="AX905" s="33" cm="1">
        <f t="array" aca="1" ref="AX905" ca="1">AX904*INDIRECT(AX896)</f>
        <v>1013.3333333333329</v>
      </c>
      <c r="AY905" s="33" cm="1">
        <f t="array" aca="1" ref="AY905" ca="1">AY904*INDIRECT(AY896)</f>
        <v>1044.9999999999995</v>
      </c>
      <c r="AZ905" s="33" cm="1">
        <f t="array" aca="1" ref="AZ905" ca="1">AZ904*INDIRECT(AZ896)</f>
        <v>1076.6666666666663</v>
      </c>
      <c r="BA905" s="33" cm="1">
        <f t="array" aca="1" ref="BA905" ca="1">BA904*INDIRECT(BA896)</f>
        <v>1108.3333333333328</v>
      </c>
      <c r="BB905" s="33" cm="1">
        <f t="array" aca="1" ref="BB905" ca="1">BB904*INDIRECT(BB896)</f>
        <v>1139.9999999999995</v>
      </c>
      <c r="BC905" s="33" cm="1">
        <f t="array" aca="1" ref="BC905" ca="1">BC904*INDIRECT(BC896)</f>
        <v>1171.6666666666661</v>
      </c>
      <c r="BD905" s="33" cm="1">
        <f t="array" aca="1" ref="BD905" ca="1">BD904*INDIRECT(BD896)</f>
        <v>1203.3333333333328</v>
      </c>
      <c r="BE905" s="33" cm="1">
        <f t="array" aca="1" ref="BE905" ca="1">BE904*INDIRECT(BE896)</f>
        <v>1234.9999999999995</v>
      </c>
      <c r="BF905" s="33" cm="1">
        <f t="array" aca="1" ref="BF905" ca="1">BF904*INDIRECT(BF896)</f>
        <v>1266.6666666666663</v>
      </c>
      <c r="BG905" s="33" cm="1">
        <f t="array" aca="1" ref="BG905" ca="1">BG904*INDIRECT(BG896)</f>
        <v>1298.333333333333</v>
      </c>
      <c r="BH905" s="33" cm="1">
        <f t="array" aca="1" ref="BH905" ca="1">BH904*INDIRECT(BH896)</f>
        <v>1329.9999999999998</v>
      </c>
      <c r="BI905" s="33" cm="1">
        <f t="array" aca="1" ref="BI905" ca="1">BI904*INDIRECT(BI896)</f>
        <v>1361.6666666666665</v>
      </c>
      <c r="BJ905" s="33" cm="1">
        <f t="array" aca="1" ref="BJ905" ca="1">BJ904*INDIRECT(BJ896)</f>
        <v>1393.3333333333333</v>
      </c>
      <c r="BK905" s="33" cm="1">
        <f t="array" aca="1" ref="BK905" ca="1">BK904*INDIRECT(BK896)</f>
        <v>1425.0000000000002</v>
      </c>
      <c r="BL905" s="33" cm="1">
        <f t="array" aca="1" ref="BL905" ca="1">BL904*INDIRECT(BL896)</f>
        <v>1456.666666666667</v>
      </c>
      <c r="BM905" s="33" cm="1">
        <f t="array" aca="1" ref="BM905" ca="1">BM904*INDIRECT(BM896)</f>
        <v>1488.3333333333337</v>
      </c>
      <c r="BN905" s="33" cm="1">
        <f t="array" aca="1" ref="BN905" ca="1">BN904*INDIRECT(BN896)</f>
        <v>1520.0000000000005</v>
      </c>
      <c r="BO905" s="33" cm="1">
        <f t="array" aca="1" ref="BO905" ca="1">BO904*INDIRECT(BO896)</f>
        <v>1551.6666666666672</v>
      </c>
      <c r="BP905" s="33" cm="1">
        <f t="array" aca="1" ref="BP905" ca="1">BP904*INDIRECT(BP896)</f>
        <v>1583.3333333333342</v>
      </c>
      <c r="BQ905" s="33" cm="1">
        <f t="array" aca="1" ref="BQ905" ca="1">BQ904*INDIRECT(BQ896)</f>
        <v>1615.0000000000009</v>
      </c>
      <c r="BR905" s="33" cm="1">
        <f t="array" aca="1" ref="BR905" ca="1">BR904*INDIRECT(BR896)</f>
        <v>1646.6666666666677</v>
      </c>
      <c r="BS905" s="33" cm="1">
        <f t="array" aca="1" ref="BS905" ca="1">BS904*INDIRECT(BS896)</f>
        <v>1678.3333333333344</v>
      </c>
      <c r="BT905" s="33" cm="1">
        <f t="array" aca="1" ref="BT905" ca="1">BT904*INDIRECT(BT896)</f>
        <v>1710.0000000000011</v>
      </c>
      <c r="BU905" s="33" cm="1">
        <f t="array" aca="1" ref="BU905" ca="1">BU904*INDIRECT(BU896)</f>
        <v>1741.6666666666681</v>
      </c>
      <c r="BV905" s="33" cm="1">
        <f t="array" aca="1" ref="BV905" ca="1">BV904*INDIRECT(BV896)</f>
        <v>1773.3333333333348</v>
      </c>
      <c r="BW905" s="33" cm="1">
        <f t="array" aca="1" ref="BW905" ca="1">BW904*INDIRECT(BW896)</f>
        <v>1805.0000000000016</v>
      </c>
      <c r="BX905" s="33" cm="1">
        <f t="array" aca="1" ref="BX905" ca="1">BX904*INDIRECT(BX896)</f>
        <v>1836.6666666666683</v>
      </c>
      <c r="BY905" s="33" cm="1">
        <f t="array" aca="1" ref="BY905" ca="1">BY904*INDIRECT(BY896)</f>
        <v>1868.3333333333351</v>
      </c>
      <c r="BZ905" s="33" cm="1">
        <f t="array" aca="1" ref="BZ905" ca="1">BZ904*INDIRECT(BZ896)</f>
        <v>1900.000000000002</v>
      </c>
      <c r="CA905" s="33" cm="1">
        <f t="array" aca="1" ref="CA905" ca="1">CA904*INDIRECT(CA896)</f>
        <v>1900.000000000002</v>
      </c>
      <c r="CB905" s="33" cm="1">
        <f t="array" aca="1" ref="CB905" ca="1">CB904*INDIRECT(CB896)</f>
        <v>1900.000000000002</v>
      </c>
      <c r="CC905" s="33" cm="1">
        <f t="array" aca="1" ref="CC905" ca="1">CC904*INDIRECT(CC896)</f>
        <v>1900.000000000002</v>
      </c>
      <c r="CD905" s="33" cm="1">
        <f t="array" aca="1" ref="CD905" ca="1">CD904*INDIRECT(CD896)</f>
        <v>1900.000000000002</v>
      </c>
      <c r="CE905" s="33" cm="1">
        <f t="array" aca="1" ref="CE905" ca="1">CE904*INDIRECT(CE896)</f>
        <v>1900.000000000002</v>
      </c>
      <c r="CF905" s="33" cm="1">
        <f t="array" aca="1" ref="CF905" ca="1">CF904*INDIRECT(CF896)</f>
        <v>1900.000000000002</v>
      </c>
      <c r="CG905" s="33" cm="1">
        <f t="array" aca="1" ref="CG905" ca="1">CG904*INDIRECT(CG896)</f>
        <v>1900.000000000002</v>
      </c>
      <c r="CH905" s="33" cm="1">
        <f t="array" aca="1" ref="CH905" ca="1">CH904*INDIRECT(CH896)</f>
        <v>1900.000000000002</v>
      </c>
      <c r="CI905" s="33" cm="1">
        <f t="array" aca="1" ref="CI905" ca="1">CI904*INDIRECT(CI896)</f>
        <v>1900.000000000002</v>
      </c>
      <c r="CJ905" s="33" cm="1">
        <f t="array" aca="1" ref="CJ905" ca="1">CJ904*INDIRECT(CJ896)</f>
        <v>1900.000000000002</v>
      </c>
      <c r="CK905" s="33" cm="1">
        <f t="array" aca="1" ref="CK905" ca="1">CK904*INDIRECT(CK896)</f>
        <v>1900.000000000002</v>
      </c>
      <c r="CL905" s="33" cm="1">
        <f t="array" aca="1" ref="CL905" ca="1">CL904*INDIRECT(CL896)</f>
        <v>1900.000000000002</v>
      </c>
    </row>
    <row r="906" spans="2:90" x14ac:dyDescent="0.4">
      <c r="B906" s="123"/>
      <c r="C906" s="27"/>
      <c r="D906" t="s">
        <v>478</v>
      </c>
      <c r="E906" s="9" t="str">
        <f t="shared" ref="E906" si="890">ROW()&amp;" "&amp;D906</f>
        <v>906 SAM-PR-R</v>
      </c>
      <c r="F906" s="27"/>
      <c r="G906" s="27"/>
      <c r="H906" s="24"/>
      <c r="I906" s="24"/>
      <c r="J906" s="24"/>
      <c r="K906" s="33"/>
      <c r="L906" s="33"/>
      <c r="M906" s="33"/>
      <c r="N906" s="33"/>
      <c r="O906" s="33"/>
      <c r="P906" s="33"/>
      <c r="R906" s="161"/>
      <c r="S906" s="33"/>
      <c r="T906" s="33"/>
      <c r="U906" s="33"/>
      <c r="V906" s="33"/>
      <c r="W906" s="33"/>
      <c r="X906" s="33"/>
      <c r="Y906" s="33"/>
      <c r="Z906" s="33"/>
      <c r="AA906" s="33"/>
      <c r="AB906" s="33"/>
      <c r="AC906" s="33"/>
      <c r="AD906" s="33"/>
      <c r="AE906" s="33"/>
      <c r="AF906" s="33"/>
      <c r="AG906" s="33"/>
      <c r="AH906" s="33"/>
      <c r="AI906" s="33"/>
      <c r="AJ906" s="33"/>
      <c r="AK906" s="33"/>
      <c r="AL906" s="33"/>
      <c r="AM906" s="33"/>
      <c r="AN906" s="33"/>
      <c r="AO906" s="33"/>
      <c r="AP906" s="33"/>
      <c r="AQ906" s="33"/>
      <c r="AR906" s="33"/>
      <c r="AS906" s="33"/>
      <c r="AT906" s="33"/>
      <c r="AU906" s="33"/>
      <c r="AV906" s="33"/>
      <c r="AW906" s="33"/>
      <c r="AX906" s="33"/>
      <c r="AY906" s="33"/>
      <c r="AZ906" s="33"/>
      <c r="BA906" s="33"/>
      <c r="BB906" s="33"/>
      <c r="BC906" s="33"/>
      <c r="BD906" s="33"/>
      <c r="BE906" s="33"/>
      <c r="BF906" s="33"/>
      <c r="BG906" s="33"/>
      <c r="BH906" s="33"/>
      <c r="BI906" s="33"/>
      <c r="BJ906" s="33"/>
      <c r="BK906" s="33"/>
      <c r="BL906" s="33"/>
      <c r="BM906" s="33"/>
      <c r="BN906" s="33"/>
      <c r="BO906" s="33"/>
      <c r="BP906" s="33"/>
      <c r="BQ906" s="33"/>
      <c r="BR906" s="33"/>
      <c r="BS906" s="33"/>
      <c r="BT906" s="33"/>
      <c r="BU906" s="33"/>
      <c r="BV906" s="33"/>
      <c r="BW906" s="33"/>
      <c r="BX906" s="33"/>
      <c r="BY906" s="33"/>
      <c r="BZ906" s="33"/>
      <c r="CA906" s="33"/>
      <c r="CB906" s="33"/>
      <c r="CC906" s="33"/>
      <c r="CD906" s="33"/>
      <c r="CE906" s="33"/>
      <c r="CF906" s="33"/>
      <c r="CG906" s="33"/>
      <c r="CH906" s="33"/>
      <c r="CI906" s="33"/>
      <c r="CJ906" s="33"/>
      <c r="CK906" s="33"/>
      <c r="CL906" s="33"/>
    </row>
    <row r="907" spans="2:90" x14ac:dyDescent="0.4">
      <c r="B907" s="132" t="str">
        <f>B894</f>
        <v>(Primary label)</v>
      </c>
      <c r="D907" t="s">
        <v>478</v>
      </c>
      <c r="E907" s="8" t="str">
        <f>ROW()&amp;" "&amp;D907</f>
        <v>907 SAM-PR-R</v>
      </c>
      <c r="G907" t="s">
        <v>332</v>
      </c>
      <c r="H907" s="31"/>
      <c r="I907" s="73"/>
      <c r="J907" s="73"/>
      <c r="K907" s="58"/>
      <c r="L907" s="58"/>
      <c r="M907" s="58"/>
      <c r="N907" s="58"/>
      <c r="O907" s="58"/>
      <c r="P907" s="58"/>
      <c r="R907" s="33"/>
      <c r="S907" s="33"/>
      <c r="T907" s="33"/>
      <c r="U907" s="33"/>
      <c r="V907" s="33"/>
      <c r="W907" s="33"/>
      <c r="X907" s="33"/>
      <c r="Y907" s="33"/>
      <c r="Z907" s="33"/>
      <c r="AA907" s="33"/>
      <c r="AB907" s="33"/>
      <c r="AC907" s="33"/>
      <c r="AD907" s="33"/>
      <c r="AE907" s="33"/>
      <c r="AF907" s="33"/>
      <c r="AG907" s="33"/>
      <c r="AH907" s="33"/>
      <c r="AI907" s="33"/>
      <c r="AJ907" s="33"/>
      <c r="AK907" s="33"/>
      <c r="AL907" s="33"/>
      <c r="AM907" s="33"/>
      <c r="AN907" s="33"/>
      <c r="AO907" s="33"/>
      <c r="AP907" s="33"/>
      <c r="AQ907" s="33"/>
      <c r="AR907" s="33"/>
      <c r="AS907" s="33"/>
      <c r="AT907" s="33"/>
      <c r="AU907" s="33"/>
      <c r="AV907" s="33"/>
      <c r="AW907" s="33"/>
      <c r="AX907" s="33"/>
      <c r="AY907" s="33"/>
      <c r="AZ907" s="33"/>
      <c r="BA907" s="33"/>
      <c r="BB907" s="33"/>
      <c r="BC907" s="33"/>
      <c r="BD907" s="33"/>
      <c r="BE907" s="33"/>
      <c r="BF907" s="33"/>
      <c r="BG907" s="33"/>
      <c r="BH907" s="33"/>
      <c r="BI907" s="33"/>
      <c r="BJ907" s="33"/>
      <c r="BK907" s="33"/>
      <c r="BL907" s="33"/>
      <c r="BM907" s="33"/>
      <c r="BN907" s="33"/>
      <c r="BO907" s="33"/>
      <c r="BP907" s="33"/>
      <c r="BQ907" s="33"/>
      <c r="BR907" s="33"/>
      <c r="BS907" s="33"/>
      <c r="BT907" s="33"/>
      <c r="BU907" s="33"/>
      <c r="BV907" s="33"/>
      <c r="BW907" s="33"/>
      <c r="BX907" s="33"/>
      <c r="BY907" s="33"/>
      <c r="BZ907" s="33"/>
      <c r="CA907" s="33"/>
      <c r="CB907" s="33"/>
      <c r="CC907" s="33"/>
      <c r="CD907" s="33"/>
      <c r="CE907" s="33"/>
      <c r="CF907" s="33"/>
      <c r="CG907" s="33"/>
      <c r="CH907" s="33"/>
      <c r="CI907" s="33"/>
      <c r="CJ907" s="33"/>
      <c r="CK907" s="33"/>
      <c r="CL907" s="33"/>
    </row>
    <row r="908" spans="2:90" x14ac:dyDescent="0.4">
      <c r="B908" s="235" t="str">
        <f>IFERROR(SUBSTITUTE(B902,":",""),"no unit")</f>
        <v>unit</v>
      </c>
      <c r="D908" t="s">
        <v>478</v>
      </c>
      <c r="E908" s="8" t="str">
        <f>ROW()&amp;" "&amp;D908</f>
        <v>908 SAM-PR-R</v>
      </c>
      <c r="G908" t="s">
        <v>332</v>
      </c>
      <c r="H908" s="204"/>
      <c r="I908" s="205"/>
      <c r="J908" s="205"/>
      <c r="K908" s="213"/>
      <c r="L908" s="213"/>
      <c r="M908" s="213"/>
      <c r="N908" s="213"/>
      <c r="O908" s="213"/>
      <c r="P908" s="213"/>
      <c r="R908" s="214"/>
      <c r="S908" s="208" t="str">
        <f t="shared" ref="S908" si="891">ADDRESS(ROW(S905),COLUMN(S905),2)</f>
        <v>S$905</v>
      </c>
      <c r="T908" s="208" t="str">
        <f t="shared" ref="T908:AX908" si="892">ADDRESS(ROW(T905),COLUMN(T905),2)</f>
        <v>T$905</v>
      </c>
      <c r="U908" s="208" t="str">
        <f t="shared" si="892"/>
        <v>U$905</v>
      </c>
      <c r="V908" s="208" t="str">
        <f t="shared" si="892"/>
        <v>V$905</v>
      </c>
      <c r="W908" s="208" t="str">
        <f t="shared" si="892"/>
        <v>W$905</v>
      </c>
      <c r="X908" s="208" t="str">
        <f t="shared" si="892"/>
        <v>X$905</v>
      </c>
      <c r="Y908" s="208" t="str">
        <f t="shared" si="892"/>
        <v>Y$905</v>
      </c>
      <c r="Z908" s="208" t="str">
        <f t="shared" si="892"/>
        <v>Z$905</v>
      </c>
      <c r="AA908" s="208" t="str">
        <f t="shared" si="892"/>
        <v>AA$905</v>
      </c>
      <c r="AB908" s="208" t="str">
        <f t="shared" si="892"/>
        <v>AB$905</v>
      </c>
      <c r="AC908" s="208" t="str">
        <f t="shared" si="892"/>
        <v>AC$905</v>
      </c>
      <c r="AD908" s="208" t="str">
        <f t="shared" si="892"/>
        <v>AD$905</v>
      </c>
      <c r="AE908" s="208" t="str">
        <f t="shared" si="892"/>
        <v>AE$905</v>
      </c>
      <c r="AF908" s="208" t="str">
        <f t="shared" si="892"/>
        <v>AF$905</v>
      </c>
      <c r="AG908" s="208" t="str">
        <f t="shared" si="892"/>
        <v>AG$905</v>
      </c>
      <c r="AH908" s="208" t="str">
        <f t="shared" si="892"/>
        <v>AH$905</v>
      </c>
      <c r="AI908" s="208" t="str">
        <f t="shared" si="892"/>
        <v>AI$905</v>
      </c>
      <c r="AJ908" s="208" t="str">
        <f t="shared" si="892"/>
        <v>AJ$905</v>
      </c>
      <c r="AK908" s="208" t="str">
        <f t="shared" si="892"/>
        <v>AK$905</v>
      </c>
      <c r="AL908" s="208" t="str">
        <f t="shared" si="892"/>
        <v>AL$905</v>
      </c>
      <c r="AM908" s="208" t="str">
        <f t="shared" si="892"/>
        <v>AM$905</v>
      </c>
      <c r="AN908" s="208" t="str">
        <f t="shared" si="892"/>
        <v>AN$905</v>
      </c>
      <c r="AO908" s="208" t="str">
        <f t="shared" si="892"/>
        <v>AO$905</v>
      </c>
      <c r="AP908" s="208" t="str">
        <f t="shared" si="892"/>
        <v>AP$905</v>
      </c>
      <c r="AQ908" s="208" t="str">
        <f t="shared" si="892"/>
        <v>AQ$905</v>
      </c>
      <c r="AR908" s="208" t="str">
        <f t="shared" si="892"/>
        <v>AR$905</v>
      </c>
      <c r="AS908" s="208" t="str">
        <f t="shared" si="892"/>
        <v>AS$905</v>
      </c>
      <c r="AT908" s="208" t="str">
        <f t="shared" si="892"/>
        <v>AT$905</v>
      </c>
      <c r="AU908" s="208" t="str">
        <f t="shared" si="892"/>
        <v>AU$905</v>
      </c>
      <c r="AV908" s="208" t="str">
        <f t="shared" si="892"/>
        <v>AV$905</v>
      </c>
      <c r="AW908" s="208" t="str">
        <f t="shared" si="892"/>
        <v>AW$905</v>
      </c>
      <c r="AX908" s="208" t="str">
        <f t="shared" si="892"/>
        <v>AX$905</v>
      </c>
      <c r="AY908" s="208" t="str">
        <f t="shared" ref="AY908:CD908" si="893">ADDRESS(ROW(AY905),COLUMN(AY905),2)</f>
        <v>AY$905</v>
      </c>
      <c r="AZ908" s="208" t="str">
        <f t="shared" si="893"/>
        <v>AZ$905</v>
      </c>
      <c r="BA908" s="208" t="str">
        <f t="shared" si="893"/>
        <v>BA$905</v>
      </c>
      <c r="BB908" s="208" t="str">
        <f t="shared" si="893"/>
        <v>BB$905</v>
      </c>
      <c r="BC908" s="208" t="str">
        <f t="shared" si="893"/>
        <v>BC$905</v>
      </c>
      <c r="BD908" s="208" t="str">
        <f t="shared" si="893"/>
        <v>BD$905</v>
      </c>
      <c r="BE908" s="208" t="str">
        <f t="shared" si="893"/>
        <v>BE$905</v>
      </c>
      <c r="BF908" s="208" t="str">
        <f t="shared" si="893"/>
        <v>BF$905</v>
      </c>
      <c r="BG908" s="208" t="str">
        <f t="shared" si="893"/>
        <v>BG$905</v>
      </c>
      <c r="BH908" s="208" t="str">
        <f t="shared" si="893"/>
        <v>BH$905</v>
      </c>
      <c r="BI908" s="208" t="str">
        <f t="shared" si="893"/>
        <v>BI$905</v>
      </c>
      <c r="BJ908" s="208" t="str">
        <f t="shared" si="893"/>
        <v>BJ$905</v>
      </c>
      <c r="BK908" s="208" t="str">
        <f t="shared" si="893"/>
        <v>BK$905</v>
      </c>
      <c r="BL908" s="208" t="str">
        <f t="shared" si="893"/>
        <v>BL$905</v>
      </c>
      <c r="BM908" s="208" t="str">
        <f t="shared" si="893"/>
        <v>BM$905</v>
      </c>
      <c r="BN908" s="208" t="str">
        <f t="shared" si="893"/>
        <v>BN$905</v>
      </c>
      <c r="BO908" s="208" t="str">
        <f t="shared" si="893"/>
        <v>BO$905</v>
      </c>
      <c r="BP908" s="208" t="str">
        <f t="shared" si="893"/>
        <v>BP$905</v>
      </c>
      <c r="BQ908" s="208" t="str">
        <f t="shared" si="893"/>
        <v>BQ$905</v>
      </c>
      <c r="BR908" s="208" t="str">
        <f t="shared" si="893"/>
        <v>BR$905</v>
      </c>
      <c r="BS908" s="208" t="str">
        <f t="shared" si="893"/>
        <v>BS$905</v>
      </c>
      <c r="BT908" s="208" t="str">
        <f t="shared" si="893"/>
        <v>BT$905</v>
      </c>
      <c r="BU908" s="208" t="str">
        <f t="shared" si="893"/>
        <v>BU$905</v>
      </c>
      <c r="BV908" s="208" t="str">
        <f t="shared" si="893"/>
        <v>BV$905</v>
      </c>
      <c r="BW908" s="208" t="str">
        <f t="shared" si="893"/>
        <v>BW$905</v>
      </c>
      <c r="BX908" s="208" t="str">
        <f t="shared" si="893"/>
        <v>BX$905</v>
      </c>
      <c r="BY908" s="208" t="str">
        <f t="shared" si="893"/>
        <v>BY$905</v>
      </c>
      <c r="BZ908" s="208" t="str">
        <f t="shared" si="893"/>
        <v>BZ$905</v>
      </c>
      <c r="CA908" s="208" t="str">
        <f t="shared" si="893"/>
        <v>CA$905</v>
      </c>
      <c r="CB908" s="208" t="str">
        <f t="shared" si="893"/>
        <v>CB$905</v>
      </c>
      <c r="CC908" s="208" t="str">
        <f t="shared" si="893"/>
        <v>CC$905</v>
      </c>
      <c r="CD908" s="208" t="str">
        <f t="shared" si="893"/>
        <v>CD$905</v>
      </c>
      <c r="CE908" s="208" t="str">
        <f t="shared" ref="CE908:CK908" si="894">ADDRESS(ROW(CE905),COLUMN(CE905),2)</f>
        <v>CE$905</v>
      </c>
      <c r="CF908" s="208" t="str">
        <f t="shared" si="894"/>
        <v>CF$905</v>
      </c>
      <c r="CG908" s="208" t="str">
        <f t="shared" si="894"/>
        <v>CG$905</v>
      </c>
      <c r="CH908" s="208" t="str">
        <f t="shared" si="894"/>
        <v>CH$905</v>
      </c>
      <c r="CI908" s="208" t="str">
        <f t="shared" si="894"/>
        <v>CI$905</v>
      </c>
      <c r="CJ908" s="208" t="str">
        <f t="shared" si="894"/>
        <v>CJ$905</v>
      </c>
      <c r="CK908" s="208" t="str">
        <f t="shared" si="894"/>
        <v>CK$905</v>
      </c>
      <c r="CL908" s="208" t="str">
        <f t="shared" ref="CL908" si="895">ADDRESS(ROW(CL905),COLUMN(CL905),2)</f>
        <v>CL$905</v>
      </c>
    </row>
    <row r="909" spans="2:90" x14ac:dyDescent="0.4">
      <c r="B909" s="132" t="str">
        <f>B896</f>
        <v>Primary revenue driver</v>
      </c>
      <c r="D909" t="s">
        <v>478</v>
      </c>
      <c r="E909" s="8" t="str">
        <f>ROW()&amp;" "&amp;D909</f>
        <v>909 SAM-PR-R</v>
      </c>
      <c r="G909" t="s">
        <v>332</v>
      </c>
      <c r="H909" s="31"/>
      <c r="I909" s="73"/>
      <c r="J909" s="73"/>
      <c r="K909" s="58"/>
      <c r="L909" s="58"/>
      <c r="M909" s="58"/>
      <c r="N909" s="58"/>
      <c r="O909" s="58"/>
      <c r="P909" s="58"/>
      <c r="R909" s="33"/>
      <c r="S909" s="76"/>
      <c r="T909" s="76"/>
      <c r="U909" s="76"/>
      <c r="V909" s="76"/>
      <c r="W909" s="76"/>
      <c r="X909" s="76"/>
      <c r="Y909" s="76"/>
      <c r="Z909" s="76"/>
      <c r="AA909" s="76"/>
      <c r="AB909" s="76"/>
      <c r="AC909" s="76"/>
      <c r="AD909" s="76"/>
      <c r="AE909" s="76"/>
      <c r="AF909" s="76"/>
      <c r="AG909" s="76"/>
      <c r="AH909" s="76"/>
      <c r="AI909" s="76"/>
      <c r="AJ909" s="76"/>
      <c r="AK909" s="76"/>
      <c r="AL909" s="76"/>
      <c r="AM909" s="76"/>
      <c r="AN909" s="76"/>
      <c r="AO909" s="76"/>
      <c r="AP909" s="76"/>
      <c r="AQ909" s="76"/>
      <c r="AR909" s="76"/>
      <c r="AS909" s="76"/>
      <c r="AT909" s="76"/>
      <c r="AU909" s="76"/>
      <c r="AV909" s="76"/>
      <c r="AW909" s="76"/>
      <c r="AX909" s="76"/>
      <c r="AY909" s="76"/>
      <c r="AZ909" s="76"/>
      <c r="BA909" s="76"/>
      <c r="BB909" s="76"/>
      <c r="BC909" s="76"/>
      <c r="BD909" s="76"/>
      <c r="BE909" s="76"/>
      <c r="BF909" s="76"/>
      <c r="BG909" s="76"/>
      <c r="BH909" s="76"/>
      <c r="BI909" s="76"/>
      <c r="BJ909" s="76"/>
      <c r="BK909" s="76"/>
      <c r="BL909" s="76"/>
      <c r="BM909" s="76"/>
      <c r="BN909" s="76"/>
      <c r="BO909" s="76"/>
      <c r="BP909" s="76"/>
      <c r="BQ909" s="76"/>
      <c r="BR909" s="76"/>
      <c r="BS909" s="76"/>
      <c r="BT909" s="76"/>
      <c r="BU909" s="76"/>
      <c r="BV909" s="76"/>
      <c r="BW909" s="76"/>
      <c r="BX909" s="76"/>
      <c r="BY909" s="76"/>
      <c r="BZ909" s="76"/>
      <c r="CA909" s="76"/>
      <c r="CB909" s="76"/>
      <c r="CC909" s="76"/>
      <c r="CD909" s="76"/>
      <c r="CE909" s="76"/>
      <c r="CF909" s="76"/>
      <c r="CG909" s="76"/>
      <c r="CH909" s="76"/>
      <c r="CI909" s="76"/>
      <c r="CJ909" s="76"/>
      <c r="CK909" s="76"/>
      <c r="CL909" s="76"/>
    </row>
    <row r="910" spans="2:90" x14ac:dyDescent="0.4">
      <c r="B910" s="132" t="str">
        <f>B897</f>
        <v>Primary volume driver</v>
      </c>
      <c r="D910" t="s">
        <v>478</v>
      </c>
      <c r="E910" s="8" t="str">
        <f t="shared" ref="E910:E913" si="896">ROW()&amp;" "&amp;D910</f>
        <v>910 SAM-PR-R</v>
      </c>
      <c r="G910" t="s">
        <v>332</v>
      </c>
      <c r="H910" s="12"/>
      <c r="I910" s="60"/>
      <c r="J910" s="60"/>
      <c r="K910" s="15"/>
      <c r="L910" s="15"/>
      <c r="M910" s="15"/>
      <c r="N910" s="15"/>
      <c r="O910" s="15"/>
      <c r="P910" s="15"/>
      <c r="R910" s="15"/>
      <c r="S910" s="76"/>
      <c r="T910" s="76"/>
      <c r="U910" s="76"/>
      <c r="V910" s="76"/>
      <c r="W910" s="76"/>
      <c r="X910" s="76"/>
      <c r="Y910" s="76"/>
      <c r="Z910" s="76"/>
      <c r="AA910" s="76"/>
      <c r="AB910" s="76"/>
      <c r="AC910" s="76"/>
      <c r="AD910" s="76"/>
      <c r="AE910" s="76"/>
      <c r="AF910" s="76"/>
      <c r="AG910" s="76"/>
      <c r="AH910" s="76"/>
      <c r="AI910" s="76"/>
      <c r="AJ910" s="76"/>
      <c r="AK910" s="76"/>
      <c r="AL910" s="76"/>
      <c r="AM910" s="76"/>
      <c r="AN910" s="76"/>
      <c r="AO910" s="76"/>
      <c r="AP910" s="76"/>
      <c r="AQ910" s="76"/>
      <c r="AR910" s="76"/>
      <c r="AS910" s="76"/>
      <c r="AT910" s="76"/>
      <c r="AU910" s="76"/>
      <c r="AV910" s="76"/>
      <c r="AW910" s="76"/>
      <c r="AX910" s="76"/>
      <c r="AY910" s="76"/>
      <c r="AZ910" s="76"/>
      <c r="BA910" s="76"/>
      <c r="BB910" s="76"/>
      <c r="BC910" s="76"/>
      <c r="BD910" s="76"/>
      <c r="BE910" s="76"/>
      <c r="BF910" s="76"/>
      <c r="BG910" s="76"/>
      <c r="BH910" s="76"/>
      <c r="BI910" s="76"/>
      <c r="BJ910" s="76"/>
      <c r="BK910" s="76"/>
      <c r="BL910" s="76"/>
      <c r="BM910" s="76"/>
      <c r="BN910" s="76"/>
      <c r="BO910" s="76"/>
      <c r="BP910" s="76"/>
      <c r="BQ910" s="76"/>
      <c r="BR910" s="76"/>
      <c r="BS910" s="76"/>
      <c r="BT910" s="76"/>
      <c r="BU910" s="76"/>
      <c r="BV910" s="76"/>
      <c r="BW910" s="76"/>
      <c r="BX910" s="76"/>
      <c r="BY910" s="76"/>
      <c r="BZ910" s="76"/>
      <c r="CA910" s="76"/>
      <c r="CB910" s="76"/>
      <c r="CC910" s="76"/>
      <c r="CD910" s="76"/>
      <c r="CE910" s="76"/>
      <c r="CF910" s="76"/>
      <c r="CG910" s="76"/>
      <c r="CH910" s="76"/>
      <c r="CI910" s="76"/>
      <c r="CJ910" s="76"/>
      <c r="CK910" s="76"/>
      <c r="CL910" s="76"/>
    </row>
    <row r="911" spans="2:90" x14ac:dyDescent="0.4">
      <c r="B911" s="132" t="str">
        <f>B898</f>
        <v>(Secondary label)</v>
      </c>
      <c r="D911" t="s">
        <v>478</v>
      </c>
      <c r="E911" s="8" t="str">
        <f t="shared" ref="E911" si="897">ROW()&amp;" "&amp;D911</f>
        <v>911 SAM-PR-R</v>
      </c>
      <c r="G911" t="s">
        <v>332</v>
      </c>
      <c r="H911" s="12"/>
      <c r="I911" s="60"/>
      <c r="J911" s="60"/>
      <c r="K911" s="15"/>
      <c r="L911" s="15"/>
      <c r="M911" s="15"/>
      <c r="N911" s="15"/>
      <c r="O911" s="15"/>
      <c r="P911" s="15"/>
      <c r="R911" s="15"/>
      <c r="S911" s="76"/>
      <c r="T911" s="76"/>
      <c r="U911" s="76"/>
      <c r="V911" s="76"/>
      <c r="W911" s="76"/>
      <c r="X911" s="76"/>
      <c r="Y911" s="76"/>
      <c r="Z911" s="76"/>
      <c r="AA911" s="76"/>
      <c r="AB911" s="76"/>
      <c r="AC911" s="76"/>
      <c r="AD911" s="76"/>
      <c r="AE911" s="76"/>
      <c r="AF911" s="76"/>
      <c r="AG911" s="76"/>
      <c r="AH911" s="76"/>
      <c r="AI911" s="76"/>
      <c r="AJ911" s="76"/>
      <c r="AK911" s="76"/>
      <c r="AL911" s="76"/>
      <c r="AM911" s="76"/>
      <c r="AN911" s="76"/>
      <c r="AO911" s="76"/>
      <c r="AP911" s="76"/>
      <c r="AQ911" s="76"/>
      <c r="AR911" s="76"/>
      <c r="AS911" s="76"/>
      <c r="AT911" s="76"/>
      <c r="AU911" s="76"/>
      <c r="AV911" s="76"/>
      <c r="AW911" s="76"/>
      <c r="AX911" s="76"/>
      <c r="AY911" s="76"/>
      <c r="AZ911" s="76"/>
      <c r="BA911" s="76"/>
      <c r="BB911" s="76"/>
      <c r="BC911" s="76"/>
      <c r="BD911" s="76"/>
      <c r="BE911" s="76"/>
      <c r="BF911" s="76"/>
      <c r="BG911" s="76"/>
      <c r="BH911" s="76"/>
      <c r="BI911" s="76"/>
      <c r="BJ911" s="76"/>
      <c r="BK911" s="76"/>
      <c r="BL911" s="76"/>
      <c r="BM911" s="76"/>
      <c r="BN911" s="76"/>
      <c r="BO911" s="76"/>
      <c r="BP911" s="76"/>
      <c r="BQ911" s="76"/>
      <c r="BR911" s="76"/>
      <c r="BS911" s="76"/>
      <c r="BT911" s="76"/>
      <c r="BU911" s="76"/>
      <c r="BV911" s="76"/>
      <c r="BW911" s="76"/>
      <c r="BX911" s="76"/>
      <c r="BY911" s="76"/>
      <c r="BZ911" s="76"/>
      <c r="CA911" s="76"/>
      <c r="CB911" s="76"/>
      <c r="CC911" s="76"/>
      <c r="CD911" s="76"/>
      <c r="CE911" s="76"/>
      <c r="CF911" s="76"/>
      <c r="CG911" s="76"/>
      <c r="CH911" s="76"/>
      <c r="CI911" s="76"/>
      <c r="CJ911" s="76"/>
      <c r="CK911" s="76"/>
      <c r="CL911" s="76"/>
    </row>
    <row r="912" spans="2:90" x14ac:dyDescent="0.4">
      <c r="B912" s="132" t="str">
        <f>B899</f>
        <v xml:space="preserve">secondary unit </v>
      </c>
      <c r="D912" t="s">
        <v>478</v>
      </c>
      <c r="E912" s="8" t="str">
        <f t="shared" si="896"/>
        <v>912 SAM-PR-R</v>
      </c>
      <c r="G912" t="s">
        <v>332</v>
      </c>
      <c r="H912" s="12"/>
      <c r="I912" s="60"/>
      <c r="J912" s="60"/>
      <c r="K912" s="15"/>
      <c r="L912" s="15"/>
      <c r="M912" s="15"/>
      <c r="N912" s="15"/>
      <c r="O912" s="15"/>
      <c r="P912" s="15"/>
      <c r="R912" s="15"/>
      <c r="S912" s="76"/>
      <c r="T912" s="76"/>
      <c r="U912" s="76"/>
      <c r="V912" s="76"/>
      <c r="W912" s="76"/>
      <c r="X912" s="76"/>
      <c r="Y912" s="76"/>
      <c r="Z912" s="76"/>
      <c r="AA912" s="76"/>
      <c r="AB912" s="76"/>
      <c r="AC912" s="76"/>
      <c r="AD912" s="76"/>
      <c r="AE912" s="76"/>
      <c r="AF912" s="76"/>
      <c r="AG912" s="76"/>
      <c r="AH912" s="76"/>
      <c r="AI912" s="76"/>
      <c r="AJ912" s="76"/>
      <c r="AK912" s="76"/>
      <c r="AL912" s="76"/>
      <c r="AM912" s="76"/>
      <c r="AN912" s="76"/>
      <c r="AO912" s="76"/>
      <c r="AP912" s="76"/>
      <c r="AQ912" s="76"/>
      <c r="AR912" s="76"/>
      <c r="AS912" s="76"/>
      <c r="AT912" s="76"/>
      <c r="AU912" s="76"/>
      <c r="AV912" s="76"/>
      <c r="AW912" s="76"/>
      <c r="AX912" s="76"/>
      <c r="AY912" s="76"/>
      <c r="AZ912" s="76"/>
      <c r="BA912" s="76"/>
      <c r="BB912" s="76"/>
      <c r="BC912" s="76"/>
      <c r="BD912" s="76"/>
      <c r="BE912" s="76"/>
      <c r="BF912" s="76"/>
      <c r="BG912" s="76"/>
      <c r="BH912" s="76"/>
      <c r="BI912" s="76"/>
      <c r="BJ912" s="76"/>
      <c r="BK912" s="76"/>
      <c r="BL912" s="76"/>
      <c r="BM912" s="76"/>
      <c r="BN912" s="76"/>
      <c r="BO912" s="76"/>
      <c r="BP912" s="76"/>
      <c r="BQ912" s="76"/>
      <c r="BR912" s="76"/>
      <c r="BS912" s="76"/>
      <c r="BT912" s="76"/>
      <c r="BU912" s="76"/>
      <c r="BV912" s="76"/>
      <c r="BW912" s="76"/>
      <c r="BX912" s="76"/>
      <c r="BY912" s="76"/>
      <c r="BZ912" s="76"/>
      <c r="CA912" s="76"/>
      <c r="CB912" s="76"/>
      <c r="CC912" s="76"/>
      <c r="CD912" s="76"/>
      <c r="CE912" s="76"/>
      <c r="CF912" s="76"/>
      <c r="CG912" s="76"/>
      <c r="CH912" s="76"/>
      <c r="CI912" s="76"/>
      <c r="CJ912" s="76"/>
      <c r="CK912" s="76"/>
      <c r="CL912" s="76"/>
    </row>
    <row r="913" spans="2:90" x14ac:dyDescent="0.4">
      <c r="B913" s="132" t="str">
        <f>B900</f>
        <v>Secondary revenue driver</v>
      </c>
      <c r="D913" t="s">
        <v>478</v>
      </c>
      <c r="E913" s="8" t="str">
        <f t="shared" si="896"/>
        <v>913 SAM-PR-R</v>
      </c>
      <c r="G913" t="s">
        <v>332</v>
      </c>
      <c r="H913" s="12"/>
      <c r="I913" s="60"/>
      <c r="J913" s="60"/>
      <c r="K913" s="15"/>
      <c r="L913" s="15"/>
      <c r="M913" s="15"/>
      <c r="N913" s="15"/>
      <c r="O913" s="15"/>
      <c r="P913" s="15"/>
      <c r="R913" s="15"/>
      <c r="S913" s="76"/>
      <c r="T913" s="76"/>
      <c r="U913" s="76"/>
      <c r="V913" s="76"/>
      <c r="W913" s="76"/>
      <c r="X913" s="76"/>
      <c r="Y913" s="76"/>
      <c r="Z913" s="76"/>
      <c r="AA913" s="76"/>
      <c r="AB913" s="76"/>
      <c r="AC913" s="76"/>
      <c r="AD913" s="76"/>
      <c r="AE913" s="76"/>
      <c r="AF913" s="76"/>
      <c r="AG913" s="76"/>
      <c r="AH913" s="76"/>
      <c r="AI913" s="76"/>
      <c r="AJ913" s="76"/>
      <c r="AK913" s="76"/>
      <c r="AL913" s="76"/>
      <c r="AM913" s="76"/>
      <c r="AN913" s="76"/>
      <c r="AO913" s="76"/>
      <c r="AP913" s="76"/>
      <c r="AQ913" s="76"/>
      <c r="AR913" s="76"/>
      <c r="AS913" s="76"/>
      <c r="AT913" s="76"/>
      <c r="AU913" s="76"/>
      <c r="AV913" s="76"/>
      <c r="AW913" s="76"/>
      <c r="AX913" s="76"/>
      <c r="AY913" s="76"/>
      <c r="AZ913" s="76"/>
      <c r="BA913" s="76"/>
      <c r="BB913" s="76"/>
      <c r="BC913" s="76"/>
      <c r="BD913" s="76"/>
      <c r="BE913" s="76"/>
      <c r="BF913" s="76"/>
      <c r="BG913" s="76"/>
      <c r="BH913" s="76"/>
      <c r="BI913" s="76"/>
      <c r="BJ913" s="76"/>
      <c r="BK913" s="76"/>
      <c r="BL913" s="76"/>
      <c r="BM913" s="76"/>
      <c r="BN913" s="76"/>
      <c r="BO913" s="76"/>
      <c r="BP913" s="76"/>
      <c r="BQ913" s="76"/>
      <c r="BR913" s="76"/>
      <c r="BS913" s="76"/>
      <c r="BT913" s="76"/>
      <c r="BU913" s="76"/>
      <c r="BV913" s="76"/>
      <c r="BW913" s="76"/>
      <c r="BX913" s="76"/>
      <c r="BY913" s="76"/>
      <c r="BZ913" s="76"/>
      <c r="CA913" s="76"/>
      <c r="CB913" s="76"/>
      <c r="CC913" s="76"/>
      <c r="CD913" s="76"/>
      <c r="CE913" s="76"/>
      <c r="CF913" s="76"/>
      <c r="CG913" s="76"/>
      <c r="CH913" s="76"/>
      <c r="CI913" s="76"/>
      <c r="CJ913" s="76"/>
      <c r="CK913" s="76"/>
      <c r="CL913" s="76"/>
    </row>
    <row r="914" spans="2:90" x14ac:dyDescent="0.4">
      <c r="B914" s="8" t="s">
        <v>459</v>
      </c>
      <c r="E914" s="8"/>
      <c r="H914" s="12"/>
      <c r="I914" s="60"/>
      <c r="J914" s="60"/>
      <c r="K914" s="15"/>
      <c r="L914" s="15"/>
      <c r="M914" s="15"/>
      <c r="N914" s="15"/>
      <c r="O914" s="15"/>
      <c r="P914" s="15"/>
      <c r="R914" s="15"/>
      <c r="S914" s="76"/>
      <c r="T914" s="76"/>
      <c r="U914" s="76"/>
      <c r="V914" s="76"/>
      <c r="W914" s="76"/>
      <c r="X914" s="76"/>
      <c r="Y914" s="76"/>
      <c r="Z914" s="76"/>
      <c r="AA914" s="76"/>
      <c r="AB914" s="76"/>
      <c r="AC914" s="76"/>
      <c r="AD914" s="76"/>
      <c r="AE914" s="76"/>
      <c r="AF914" s="76"/>
      <c r="AG914" s="76"/>
      <c r="AH914" s="76"/>
      <c r="AI914" s="76"/>
      <c r="AJ914" s="76"/>
      <c r="AK914" s="76"/>
      <c r="AL914" s="76"/>
      <c r="AM914" s="76"/>
      <c r="AN914" s="76"/>
      <c r="AO914" s="76"/>
      <c r="AP914" s="76"/>
      <c r="AQ914" s="76"/>
      <c r="AR914" s="76"/>
      <c r="AS914" s="76"/>
      <c r="AT914" s="76"/>
      <c r="AU914" s="76"/>
      <c r="AV914" s="76"/>
      <c r="AW914" s="76"/>
      <c r="AX914" s="76"/>
      <c r="AY914" s="76"/>
      <c r="AZ914" s="76"/>
      <c r="BA914" s="76"/>
      <c r="BB914" s="76"/>
      <c r="BC914" s="76"/>
      <c r="BD914" s="76"/>
      <c r="BE914" s="76"/>
      <c r="BF914" s="76"/>
      <c r="BG914" s="76"/>
      <c r="BH914" s="76"/>
      <c r="BI914" s="76"/>
      <c r="BJ914" s="76"/>
      <c r="BK914" s="76"/>
      <c r="BL914" s="76"/>
      <c r="BM914" s="76"/>
      <c r="BN914" s="76"/>
      <c r="BO914" s="76"/>
      <c r="BP914" s="76"/>
      <c r="BQ914" s="76"/>
      <c r="BR914" s="76"/>
      <c r="BS914" s="76"/>
      <c r="BT914" s="76"/>
      <c r="BU914" s="76"/>
      <c r="BV914" s="76"/>
      <c r="BW914" s="76"/>
      <c r="BX914" s="76"/>
      <c r="BY914" s="76"/>
      <c r="BZ914" s="76"/>
      <c r="CA914" s="76"/>
      <c r="CB914" s="76"/>
      <c r="CC914" s="76"/>
      <c r="CD914" s="76"/>
      <c r="CE914" s="76"/>
      <c r="CF914" s="76"/>
      <c r="CG914" s="76"/>
      <c r="CH914" s="76"/>
      <c r="CI914" s="76"/>
      <c r="CJ914" s="76"/>
      <c r="CK914" s="76"/>
      <c r="CL914" s="76"/>
    </row>
    <row r="915" spans="2:90" x14ac:dyDescent="0.4">
      <c r="B915" s="8" t="s">
        <v>5</v>
      </c>
      <c r="E915" s="8"/>
      <c r="H915" s="12"/>
      <c r="I915" s="60"/>
      <c r="J915" s="60"/>
      <c r="K915" s="15"/>
      <c r="L915" s="15"/>
      <c r="M915" s="15"/>
      <c r="N915" s="15"/>
      <c r="O915" s="15"/>
      <c r="P915" s="15"/>
      <c r="R915" s="15"/>
      <c r="S915" s="76"/>
      <c r="T915" s="76"/>
      <c r="U915" s="76"/>
      <c r="V915" s="76"/>
      <c r="W915" s="76"/>
      <c r="X915" s="76"/>
      <c r="Y915" s="76"/>
      <c r="Z915" s="76"/>
      <c r="AA915" s="76"/>
      <c r="AB915" s="76"/>
      <c r="AC915" s="76"/>
      <c r="AD915" s="76"/>
      <c r="AE915" s="76"/>
      <c r="AF915" s="76"/>
      <c r="AG915" s="76"/>
      <c r="AH915" s="76"/>
      <c r="AI915" s="76"/>
      <c r="AJ915" s="76"/>
      <c r="AK915" s="76"/>
      <c r="AL915" s="76"/>
      <c r="AM915" s="76"/>
      <c r="AN915" s="76"/>
      <c r="AO915" s="76"/>
      <c r="AP915" s="76"/>
      <c r="AQ915" s="76"/>
      <c r="AR915" s="76"/>
      <c r="AS915" s="76"/>
      <c r="AT915" s="76"/>
      <c r="AU915" s="76"/>
      <c r="AV915" s="76"/>
      <c r="AW915" s="76"/>
      <c r="AX915" s="76"/>
      <c r="AY915" s="76"/>
      <c r="AZ915" s="76"/>
      <c r="BA915" s="76"/>
      <c r="BB915" s="76"/>
      <c r="BC915" s="76"/>
      <c r="BD915" s="76"/>
      <c r="BE915" s="76"/>
      <c r="BF915" s="76"/>
      <c r="BG915" s="76"/>
      <c r="BH915" s="76"/>
      <c r="BI915" s="76"/>
      <c r="BJ915" s="76"/>
      <c r="BK915" s="76"/>
      <c r="BL915" s="76"/>
      <c r="BM915" s="76"/>
      <c r="BN915" s="76"/>
      <c r="BO915" s="76"/>
      <c r="BP915" s="76"/>
      <c r="BQ915" s="76"/>
      <c r="BR915" s="76"/>
      <c r="BS915" s="76"/>
      <c r="BT915" s="76"/>
      <c r="BU915" s="76"/>
      <c r="BV915" s="76"/>
      <c r="BW915" s="76"/>
      <c r="BX915" s="76"/>
      <c r="BY915" s="76"/>
      <c r="BZ915" s="76"/>
      <c r="CA915" s="76"/>
      <c r="CB915" s="76"/>
      <c r="CC915" s="76"/>
      <c r="CD915" s="76"/>
      <c r="CE915" s="76"/>
      <c r="CF915" s="76"/>
      <c r="CG915" s="76"/>
      <c r="CH915" s="76"/>
      <c r="CI915" s="76"/>
      <c r="CJ915" s="76"/>
      <c r="CK915" s="76"/>
      <c r="CL915" s="76"/>
    </row>
    <row r="916" spans="2:90" x14ac:dyDescent="0.4">
      <c r="E916" s="8"/>
      <c r="H916" s="12"/>
      <c r="I916" s="60"/>
      <c r="J916" s="60"/>
      <c r="K916" s="15"/>
      <c r="L916" s="15"/>
      <c r="M916" s="15"/>
      <c r="N916" s="15"/>
      <c r="O916" s="15"/>
      <c r="P916" s="15"/>
      <c r="R916" s="15"/>
      <c r="S916" s="76"/>
      <c r="T916" s="76"/>
      <c r="U916" s="76"/>
      <c r="V916" s="76"/>
      <c r="W916" s="76"/>
      <c r="X916" s="76"/>
      <c r="Y916" s="76"/>
      <c r="Z916" s="76"/>
      <c r="AA916" s="76"/>
      <c r="AB916" s="76"/>
      <c r="AC916" s="76"/>
      <c r="AD916" s="76"/>
      <c r="AE916" s="76"/>
      <c r="AF916" s="76"/>
      <c r="AG916" s="76"/>
      <c r="AH916" s="76"/>
      <c r="AI916" s="76"/>
      <c r="AJ916" s="76"/>
      <c r="AK916" s="76"/>
      <c r="AL916" s="76"/>
      <c r="AM916" s="76"/>
      <c r="AN916" s="76"/>
      <c r="AO916" s="76"/>
      <c r="AP916" s="76"/>
      <c r="AQ916" s="76"/>
      <c r="AR916" s="76"/>
      <c r="AS916" s="76"/>
      <c r="AT916" s="76"/>
      <c r="AU916" s="76"/>
      <c r="AV916" s="76"/>
      <c r="AW916" s="76"/>
      <c r="AX916" s="76"/>
      <c r="AY916" s="76"/>
      <c r="AZ916" s="76"/>
      <c r="BA916" s="76"/>
      <c r="BB916" s="76"/>
      <c r="BC916" s="76"/>
      <c r="BD916" s="76"/>
      <c r="BE916" s="76"/>
      <c r="BF916" s="76"/>
      <c r="BG916" s="76"/>
      <c r="BH916" s="76"/>
      <c r="BI916" s="76"/>
      <c r="BJ916" s="76"/>
      <c r="BK916" s="76"/>
      <c r="BL916" s="76"/>
      <c r="BM916" s="76"/>
      <c r="BN916" s="76"/>
      <c r="BO916" s="76"/>
      <c r="BP916" s="76"/>
      <c r="BQ916" s="76"/>
      <c r="BR916" s="76"/>
      <c r="BS916" s="76"/>
      <c r="BT916" s="76"/>
      <c r="BU916" s="76"/>
      <c r="BV916" s="76"/>
      <c r="BW916" s="76"/>
      <c r="BX916" s="76"/>
      <c r="BY916" s="76"/>
      <c r="BZ916" s="76"/>
      <c r="CA916" s="76"/>
      <c r="CB916" s="76"/>
      <c r="CC916" s="76"/>
      <c r="CD916" s="76"/>
      <c r="CE916" s="76"/>
      <c r="CF916" s="76"/>
      <c r="CG916" s="76"/>
      <c r="CH916" s="76"/>
      <c r="CI916" s="76"/>
      <c r="CJ916" s="76"/>
      <c r="CK916" s="76"/>
      <c r="CL916" s="76"/>
    </row>
    <row r="917" spans="2:90" x14ac:dyDescent="0.4">
      <c r="E917" s="8"/>
      <c r="H917" s="12"/>
      <c r="I917" s="60"/>
      <c r="J917" s="60"/>
      <c r="K917" s="15"/>
      <c r="L917" s="15"/>
      <c r="M917" s="15"/>
      <c r="N917" s="15"/>
      <c r="O917" s="15"/>
      <c r="P917" s="15"/>
      <c r="R917" s="15"/>
      <c r="S917" s="76"/>
      <c r="T917" s="76"/>
      <c r="U917" s="76"/>
      <c r="V917" s="76"/>
      <c r="W917" s="76"/>
      <c r="X917" s="76"/>
      <c r="Y917" s="76"/>
      <c r="Z917" s="76"/>
      <c r="AA917" s="76"/>
      <c r="AB917" s="76"/>
      <c r="AC917" s="76"/>
      <c r="AD917" s="76"/>
      <c r="AE917" s="76"/>
      <c r="AF917" s="76"/>
      <c r="AG917" s="76"/>
      <c r="AH917" s="76"/>
      <c r="AI917" s="76"/>
      <c r="AJ917" s="76"/>
      <c r="AK917" s="76"/>
      <c r="AL917" s="76"/>
      <c r="AM917" s="76"/>
      <c r="AN917" s="76"/>
      <c r="AO917" s="76"/>
      <c r="AP917" s="76"/>
      <c r="AQ917" s="76"/>
      <c r="AR917" s="76"/>
      <c r="AS917" s="76"/>
      <c r="AT917" s="76"/>
      <c r="AU917" s="76"/>
      <c r="AV917" s="76"/>
      <c r="AW917" s="76"/>
      <c r="AX917" s="76"/>
      <c r="AY917" s="76"/>
      <c r="AZ917" s="76"/>
      <c r="BA917" s="76"/>
      <c r="BB917" s="76"/>
      <c r="BC917" s="76"/>
      <c r="BD917" s="76"/>
      <c r="BE917" s="76"/>
      <c r="BF917" s="76"/>
      <c r="BG917" s="76"/>
      <c r="BH917" s="76"/>
      <c r="BI917" s="76"/>
      <c r="BJ917" s="76"/>
      <c r="BK917" s="76"/>
      <c r="BL917" s="76"/>
      <c r="BM917" s="76"/>
      <c r="BN917" s="76"/>
      <c r="BO917" s="76"/>
      <c r="BP917" s="76"/>
      <c r="BQ917" s="76"/>
      <c r="BR917" s="76"/>
      <c r="BS917" s="76"/>
      <c r="BT917" s="76"/>
      <c r="BU917" s="76"/>
      <c r="BV917" s="76"/>
      <c r="BW917" s="76"/>
      <c r="BX917" s="76"/>
      <c r="BY917" s="76"/>
      <c r="BZ917" s="76"/>
      <c r="CA917" s="76"/>
      <c r="CB917" s="76"/>
      <c r="CC917" s="76"/>
      <c r="CD917" s="76"/>
      <c r="CE917" s="76"/>
      <c r="CF917" s="76"/>
      <c r="CG917" s="76"/>
      <c r="CH917" s="76"/>
      <c r="CI917" s="76"/>
      <c r="CJ917" s="76"/>
      <c r="CK917" s="76"/>
      <c r="CL917" s="76"/>
    </row>
    <row r="918" spans="2:90" x14ac:dyDescent="0.4">
      <c r="B918" s="132"/>
      <c r="E918" s="8"/>
      <c r="H918" s="31"/>
      <c r="I918" s="73"/>
      <c r="J918" s="73"/>
      <c r="K918" s="39"/>
      <c r="L918" s="39"/>
      <c r="M918" s="39"/>
      <c r="N918" s="39"/>
      <c r="O918" s="39"/>
      <c r="P918" s="39"/>
      <c r="R918" s="38"/>
      <c r="S918" s="76"/>
      <c r="T918" s="76"/>
      <c r="U918" s="76"/>
      <c r="V918" s="76"/>
      <c r="W918" s="76"/>
      <c r="X918" s="76"/>
      <c r="Y918" s="76"/>
      <c r="Z918" s="76"/>
      <c r="AA918" s="76"/>
      <c r="AB918" s="76"/>
      <c r="AC918" s="76"/>
      <c r="AD918" s="76"/>
      <c r="AE918" s="76"/>
      <c r="AF918" s="76"/>
      <c r="AG918" s="76"/>
      <c r="AH918" s="76"/>
      <c r="AI918" s="76"/>
      <c r="AJ918" s="76"/>
      <c r="AK918" s="76"/>
      <c r="AL918" s="76"/>
      <c r="AM918" s="76"/>
      <c r="AN918" s="76"/>
      <c r="AO918" s="76"/>
      <c r="AP918" s="76"/>
      <c r="AQ918" s="76"/>
      <c r="AR918" s="76"/>
      <c r="AS918" s="76"/>
      <c r="AT918" s="76"/>
      <c r="AU918" s="76"/>
      <c r="AV918" s="76"/>
      <c r="AW918" s="76"/>
      <c r="AX918" s="76"/>
      <c r="AY918" s="76"/>
      <c r="AZ918" s="76"/>
      <c r="BA918" s="76"/>
      <c r="BB918" s="76"/>
      <c r="BC918" s="76"/>
      <c r="BD918" s="76"/>
      <c r="BE918" s="76"/>
      <c r="BF918" s="76"/>
      <c r="BG918" s="76"/>
      <c r="BH918" s="76"/>
      <c r="BI918" s="76"/>
      <c r="BJ918" s="76"/>
      <c r="BK918" s="76"/>
      <c r="BL918" s="76"/>
      <c r="BM918" s="76"/>
      <c r="BN918" s="76"/>
      <c r="BO918" s="76"/>
      <c r="BP918" s="76"/>
      <c r="BQ918" s="76"/>
      <c r="BR918" s="76"/>
      <c r="BS918" s="76"/>
      <c r="BT918" s="76"/>
      <c r="BU918" s="76"/>
      <c r="BV918" s="76"/>
      <c r="BW918" s="76"/>
      <c r="BX918" s="76"/>
      <c r="BY918" s="76"/>
      <c r="BZ918" s="76"/>
      <c r="CA918" s="76"/>
      <c r="CB918" s="76"/>
      <c r="CC918" s="76"/>
      <c r="CD918" s="76"/>
      <c r="CE918" s="76"/>
      <c r="CF918" s="76"/>
      <c r="CG918" s="76"/>
      <c r="CH918" s="76"/>
      <c r="CI918" s="76"/>
      <c r="CJ918" s="76"/>
      <c r="CK918" s="76"/>
      <c r="CL918" s="76"/>
    </row>
    <row r="919" spans="2:90" x14ac:dyDescent="0.4">
      <c r="B919" s="171" t="s">
        <v>490</v>
      </c>
      <c r="E919" s="8"/>
      <c r="H919" s="170"/>
      <c r="I919" s="172"/>
      <c r="J919" s="172"/>
      <c r="K919" s="193"/>
      <c r="L919" s="193"/>
      <c r="M919" s="193"/>
      <c r="N919" s="193"/>
      <c r="O919" s="193"/>
      <c r="P919" s="193"/>
      <c r="R919" s="194"/>
      <c r="S919" s="170"/>
      <c r="T919" s="170"/>
      <c r="U919" s="170"/>
      <c r="V919" s="170"/>
      <c r="W919" s="170"/>
      <c r="X919" s="170"/>
      <c r="Y919" s="170"/>
      <c r="Z919" s="170"/>
      <c r="AA919" s="170"/>
      <c r="AB919" s="170"/>
      <c r="AC919" s="170"/>
      <c r="AD919" s="170"/>
      <c r="AE919" s="170"/>
      <c r="AF919" s="170"/>
      <c r="AG919" s="170"/>
      <c r="AH919" s="170"/>
      <c r="AI919" s="170"/>
      <c r="AJ919" s="170"/>
      <c r="AK919" s="170"/>
      <c r="AL919" s="170"/>
      <c r="AM919" s="170"/>
      <c r="AN919" s="170"/>
      <c r="AO919" s="170"/>
      <c r="AP919" s="170"/>
      <c r="AQ919" s="170"/>
      <c r="AR919" s="170"/>
      <c r="AS919" s="170"/>
      <c r="AT919" s="170"/>
      <c r="AU919" s="170"/>
      <c r="AV919" s="170"/>
      <c r="AW919" s="170"/>
      <c r="AX919" s="170"/>
      <c r="AY919" s="170"/>
      <c r="AZ919" s="170"/>
      <c r="BA919" s="170"/>
      <c r="BB919" s="170"/>
      <c r="BC919" s="170"/>
      <c r="BD919" s="170"/>
      <c r="BE919" s="170"/>
      <c r="BF919" s="170"/>
      <c r="BG919" s="170"/>
      <c r="BH919" s="170"/>
      <c r="BI919" s="170"/>
      <c r="BJ919" s="170"/>
      <c r="BK919" s="170"/>
      <c r="BL919" s="170"/>
      <c r="BM919" s="170"/>
      <c r="BN919" s="170"/>
      <c r="BO919" s="170"/>
      <c r="BP919" s="170"/>
      <c r="BQ919" s="170"/>
      <c r="BR919" s="170"/>
      <c r="BS919" s="170"/>
      <c r="BT919" s="170"/>
      <c r="BU919" s="170"/>
      <c r="BV919" s="170"/>
      <c r="BW919" s="170"/>
      <c r="BX919" s="170"/>
      <c r="BY919" s="170"/>
      <c r="BZ919" s="170"/>
      <c r="CA919" s="170"/>
      <c r="CB919" s="170"/>
      <c r="CC919" s="170"/>
      <c r="CD919" s="170"/>
      <c r="CE919" s="170"/>
      <c r="CF919" s="170"/>
      <c r="CG919" s="170"/>
      <c r="CH919" s="170"/>
      <c r="CI919" s="170"/>
      <c r="CJ919" s="170"/>
      <c r="CK919" s="170"/>
      <c r="CL919" s="170"/>
    </row>
    <row r="920" spans="2:90" x14ac:dyDescent="0.4">
      <c r="B920" s="171" t="s">
        <v>492</v>
      </c>
      <c r="E920" s="8"/>
      <c r="H920" s="170"/>
      <c r="I920" s="172"/>
      <c r="J920" s="172"/>
      <c r="K920" s="193"/>
      <c r="L920" s="193"/>
      <c r="M920" s="193"/>
      <c r="N920" s="193"/>
      <c r="O920" s="193"/>
      <c r="P920" s="193"/>
      <c r="R920" s="194"/>
      <c r="S920" s="170"/>
      <c r="T920" s="170"/>
      <c r="U920" s="170"/>
      <c r="V920" s="170"/>
      <c r="W920" s="170"/>
      <c r="X920" s="170"/>
      <c r="Y920" s="170"/>
      <c r="Z920" s="170"/>
      <c r="AA920" s="170"/>
      <c r="AB920" s="170"/>
      <c r="AC920" s="170"/>
      <c r="AD920" s="170"/>
      <c r="AE920" s="170"/>
      <c r="AF920" s="170"/>
      <c r="AG920" s="170"/>
      <c r="AH920" s="170"/>
      <c r="AI920" s="170"/>
      <c r="AJ920" s="170"/>
      <c r="AK920" s="170"/>
      <c r="AL920" s="170"/>
      <c r="AM920" s="170"/>
      <c r="AN920" s="170"/>
      <c r="AO920" s="170"/>
      <c r="AP920" s="170"/>
      <c r="AQ920" s="170"/>
      <c r="AR920" s="170"/>
      <c r="AS920" s="170"/>
      <c r="AT920" s="170"/>
      <c r="AU920" s="170"/>
      <c r="AV920" s="170"/>
      <c r="AW920" s="170"/>
      <c r="AX920" s="170"/>
      <c r="AY920" s="170"/>
      <c r="AZ920" s="170"/>
      <c r="BA920" s="170"/>
      <c r="BB920" s="170"/>
      <c r="BC920" s="170"/>
      <c r="BD920" s="170"/>
      <c r="BE920" s="170"/>
      <c r="BF920" s="170"/>
      <c r="BG920" s="170"/>
      <c r="BH920" s="170"/>
      <c r="BI920" s="170"/>
      <c r="BJ920" s="170"/>
      <c r="BK920" s="170"/>
      <c r="BL920" s="170"/>
      <c r="BM920" s="170"/>
      <c r="BN920" s="170"/>
      <c r="BO920" s="170"/>
      <c r="BP920" s="170"/>
      <c r="BQ920" s="170"/>
      <c r="BR920" s="170"/>
      <c r="BS920" s="170"/>
      <c r="BT920" s="170"/>
      <c r="BU920" s="170"/>
      <c r="BV920" s="170"/>
      <c r="BW920" s="170"/>
      <c r="BX920" s="170"/>
      <c r="BY920" s="170"/>
      <c r="BZ920" s="170"/>
      <c r="CA920" s="170"/>
      <c r="CB920" s="170"/>
      <c r="CC920" s="170"/>
      <c r="CD920" s="170"/>
      <c r="CE920" s="170"/>
      <c r="CF920" s="170"/>
      <c r="CG920" s="170"/>
      <c r="CH920" s="170"/>
      <c r="CI920" s="170"/>
      <c r="CJ920" s="170"/>
      <c r="CK920" s="170"/>
      <c r="CL920" s="170"/>
    </row>
    <row r="921" spans="2:90" x14ac:dyDescent="0.4">
      <c r="B921" s="171" t="s">
        <v>461</v>
      </c>
      <c r="E921" s="8"/>
      <c r="H921" s="170"/>
      <c r="I921" s="172"/>
      <c r="J921" s="172"/>
      <c r="K921" s="193"/>
      <c r="L921" s="193"/>
      <c r="M921" s="193"/>
      <c r="N921" s="193"/>
      <c r="O921" s="193"/>
      <c r="P921" s="193"/>
      <c r="R921" s="194"/>
      <c r="S921" s="195" t="str">
        <f t="shared" ref="S921:AX921" si="898">S$16</f>
        <v>S$12</v>
      </c>
      <c r="T921" s="195" t="str">
        <f t="shared" si="898"/>
        <v>T$12</v>
      </c>
      <c r="U921" s="195" t="str">
        <f t="shared" si="898"/>
        <v>U$12</v>
      </c>
      <c r="V921" s="195" t="str">
        <f t="shared" si="898"/>
        <v>V$12</v>
      </c>
      <c r="W921" s="195" t="str">
        <f t="shared" si="898"/>
        <v>W$12</v>
      </c>
      <c r="X921" s="195" t="str">
        <f t="shared" si="898"/>
        <v>X$12</v>
      </c>
      <c r="Y921" s="195" t="str">
        <f t="shared" si="898"/>
        <v>Y$12</v>
      </c>
      <c r="Z921" s="195" t="str">
        <f t="shared" si="898"/>
        <v>Z$12</v>
      </c>
      <c r="AA921" s="195" t="str">
        <f t="shared" si="898"/>
        <v>AA$12</v>
      </c>
      <c r="AB921" s="195" t="str">
        <f t="shared" si="898"/>
        <v>AB$12</v>
      </c>
      <c r="AC921" s="195" t="str">
        <f t="shared" si="898"/>
        <v>AC$12</v>
      </c>
      <c r="AD921" s="195" t="str">
        <f t="shared" si="898"/>
        <v>AD$12</v>
      </c>
      <c r="AE921" s="195" t="str">
        <f t="shared" si="898"/>
        <v>AE$12</v>
      </c>
      <c r="AF921" s="195" t="str">
        <f t="shared" si="898"/>
        <v>AF$12</v>
      </c>
      <c r="AG921" s="195" t="str">
        <f t="shared" si="898"/>
        <v>AG$12</v>
      </c>
      <c r="AH921" s="195" t="str">
        <f t="shared" si="898"/>
        <v>AH$12</v>
      </c>
      <c r="AI921" s="195" t="str">
        <f t="shared" si="898"/>
        <v>AI$12</v>
      </c>
      <c r="AJ921" s="195" t="str">
        <f t="shared" si="898"/>
        <v>AJ$12</v>
      </c>
      <c r="AK921" s="195" t="str">
        <f t="shared" si="898"/>
        <v>AK$12</v>
      </c>
      <c r="AL921" s="195" t="str">
        <f t="shared" si="898"/>
        <v>AL$12</v>
      </c>
      <c r="AM921" s="195" t="str">
        <f t="shared" si="898"/>
        <v>AM$12</v>
      </c>
      <c r="AN921" s="195" t="str">
        <f t="shared" si="898"/>
        <v>AN$12</v>
      </c>
      <c r="AO921" s="195" t="str">
        <f t="shared" si="898"/>
        <v>AO$12</v>
      </c>
      <c r="AP921" s="195" t="str">
        <f t="shared" si="898"/>
        <v>AP$12</v>
      </c>
      <c r="AQ921" s="195" t="str">
        <f t="shared" si="898"/>
        <v>AQ$12</v>
      </c>
      <c r="AR921" s="195" t="str">
        <f t="shared" si="898"/>
        <v>AR$12</v>
      </c>
      <c r="AS921" s="195" t="str">
        <f t="shared" si="898"/>
        <v>AS$12</v>
      </c>
      <c r="AT921" s="195" t="str">
        <f t="shared" si="898"/>
        <v>AT$12</v>
      </c>
      <c r="AU921" s="195" t="str">
        <f t="shared" si="898"/>
        <v>AU$12</v>
      </c>
      <c r="AV921" s="195" t="str">
        <f t="shared" si="898"/>
        <v>AV$12</v>
      </c>
      <c r="AW921" s="195" t="str">
        <f t="shared" si="898"/>
        <v>AW$12</v>
      </c>
      <c r="AX921" s="195" t="str">
        <f t="shared" si="898"/>
        <v>AX$12</v>
      </c>
      <c r="AY921" s="195" t="str">
        <f t="shared" ref="AY921:CD921" si="899">AY$16</f>
        <v>AY$12</v>
      </c>
      <c r="AZ921" s="195" t="str">
        <f t="shared" si="899"/>
        <v>AZ$12</v>
      </c>
      <c r="BA921" s="195" t="str">
        <f t="shared" si="899"/>
        <v>BA$12</v>
      </c>
      <c r="BB921" s="195" t="str">
        <f t="shared" si="899"/>
        <v>BB$12</v>
      </c>
      <c r="BC921" s="195" t="str">
        <f t="shared" si="899"/>
        <v>BC$12</v>
      </c>
      <c r="BD921" s="195" t="str">
        <f t="shared" si="899"/>
        <v>BD$12</v>
      </c>
      <c r="BE921" s="195" t="str">
        <f t="shared" si="899"/>
        <v>BE$12</v>
      </c>
      <c r="BF921" s="195" t="str">
        <f t="shared" si="899"/>
        <v>BF$12</v>
      </c>
      <c r="BG921" s="195" t="str">
        <f t="shared" si="899"/>
        <v>BG$12</v>
      </c>
      <c r="BH921" s="195" t="str">
        <f t="shared" si="899"/>
        <v>BH$12</v>
      </c>
      <c r="BI921" s="195" t="str">
        <f t="shared" si="899"/>
        <v>BI$12</v>
      </c>
      <c r="BJ921" s="195" t="str">
        <f t="shared" si="899"/>
        <v>BJ$12</v>
      </c>
      <c r="BK921" s="195" t="str">
        <f t="shared" si="899"/>
        <v>BK$12</v>
      </c>
      <c r="BL921" s="195" t="str">
        <f t="shared" si="899"/>
        <v>BL$12</v>
      </c>
      <c r="BM921" s="195" t="str">
        <f t="shared" si="899"/>
        <v>BM$12</v>
      </c>
      <c r="BN921" s="195" t="str">
        <f t="shared" si="899"/>
        <v>BN$12</v>
      </c>
      <c r="BO921" s="195" t="str">
        <f t="shared" si="899"/>
        <v>BO$12</v>
      </c>
      <c r="BP921" s="195" t="str">
        <f t="shared" si="899"/>
        <v>BP$12</v>
      </c>
      <c r="BQ921" s="195" t="str">
        <f t="shared" si="899"/>
        <v>BQ$12</v>
      </c>
      <c r="BR921" s="195" t="str">
        <f t="shared" si="899"/>
        <v>BR$12</v>
      </c>
      <c r="BS921" s="195" t="str">
        <f t="shared" si="899"/>
        <v>BS$12</v>
      </c>
      <c r="BT921" s="195" t="str">
        <f t="shared" si="899"/>
        <v>BT$12</v>
      </c>
      <c r="BU921" s="195" t="str">
        <f t="shared" si="899"/>
        <v>BU$12</v>
      </c>
      <c r="BV921" s="195" t="str">
        <f t="shared" si="899"/>
        <v>BV$12</v>
      </c>
      <c r="BW921" s="195" t="str">
        <f t="shared" si="899"/>
        <v>BW$12</v>
      </c>
      <c r="BX921" s="195" t="str">
        <f t="shared" si="899"/>
        <v>BX$12</v>
      </c>
      <c r="BY921" s="195" t="str">
        <f t="shared" si="899"/>
        <v>BY$12</v>
      </c>
      <c r="BZ921" s="195" t="str">
        <f t="shared" si="899"/>
        <v>BZ$12</v>
      </c>
      <c r="CA921" s="195" t="str">
        <f t="shared" si="899"/>
        <v>CA$12</v>
      </c>
      <c r="CB921" s="195" t="str">
        <f t="shared" si="899"/>
        <v>CB$12</v>
      </c>
      <c r="CC921" s="195" t="str">
        <f t="shared" si="899"/>
        <v>CC$12</v>
      </c>
      <c r="CD921" s="195" t="str">
        <f t="shared" si="899"/>
        <v>CD$12</v>
      </c>
      <c r="CE921" s="195" t="str">
        <f t="shared" ref="CE921:CL921" si="900">CE$16</f>
        <v>CE$12</v>
      </c>
      <c r="CF921" s="195" t="str">
        <f t="shared" si="900"/>
        <v>CF$12</v>
      </c>
      <c r="CG921" s="195" t="str">
        <f t="shared" si="900"/>
        <v>CG$12</v>
      </c>
      <c r="CH921" s="195" t="str">
        <f t="shared" si="900"/>
        <v>CH$12</v>
      </c>
      <c r="CI921" s="195" t="str">
        <f t="shared" si="900"/>
        <v>CI$12</v>
      </c>
      <c r="CJ921" s="195" t="str">
        <f t="shared" si="900"/>
        <v>CJ$12</v>
      </c>
      <c r="CK921" s="195" t="str">
        <f t="shared" si="900"/>
        <v>CK$12</v>
      </c>
      <c r="CL921" s="195" t="str">
        <f t="shared" si="900"/>
        <v>CL$12</v>
      </c>
    </row>
    <row r="922" spans="2:90" x14ac:dyDescent="0.4">
      <c r="B922" s="171" t="s">
        <v>462</v>
      </c>
      <c r="E922" s="8"/>
      <c r="H922" s="196"/>
      <c r="I922" s="197"/>
      <c r="J922" s="197"/>
      <c r="K922" s="198"/>
      <c r="L922" s="198"/>
      <c r="M922" s="198"/>
      <c r="N922" s="198"/>
      <c r="O922" s="198"/>
      <c r="P922" s="198"/>
      <c r="R922" s="198"/>
      <c r="S922" s="195" t="str">
        <f t="shared" ref="S922:AX922" si="901">S$17</f>
        <v>S$13</v>
      </c>
      <c r="T922" s="195" t="str">
        <f t="shared" si="901"/>
        <v>T$13</v>
      </c>
      <c r="U922" s="195" t="str">
        <f t="shared" si="901"/>
        <v>U$13</v>
      </c>
      <c r="V922" s="195" t="str">
        <f t="shared" si="901"/>
        <v>V$13</v>
      </c>
      <c r="W922" s="195" t="str">
        <f t="shared" si="901"/>
        <v>W$13</v>
      </c>
      <c r="X922" s="195" t="str">
        <f t="shared" si="901"/>
        <v>X$13</v>
      </c>
      <c r="Y922" s="195" t="str">
        <f t="shared" si="901"/>
        <v>Y$13</v>
      </c>
      <c r="Z922" s="195" t="str">
        <f t="shared" si="901"/>
        <v>Z$13</v>
      </c>
      <c r="AA922" s="195" t="str">
        <f t="shared" si="901"/>
        <v>AA$13</v>
      </c>
      <c r="AB922" s="195" t="str">
        <f t="shared" si="901"/>
        <v>AB$13</v>
      </c>
      <c r="AC922" s="195" t="str">
        <f t="shared" si="901"/>
        <v>AC$13</v>
      </c>
      <c r="AD922" s="195" t="str">
        <f t="shared" si="901"/>
        <v>AD$13</v>
      </c>
      <c r="AE922" s="195" t="str">
        <f t="shared" si="901"/>
        <v>AE$13</v>
      </c>
      <c r="AF922" s="195" t="str">
        <f t="shared" si="901"/>
        <v>AF$13</v>
      </c>
      <c r="AG922" s="195" t="str">
        <f t="shared" si="901"/>
        <v>AG$13</v>
      </c>
      <c r="AH922" s="195" t="str">
        <f t="shared" si="901"/>
        <v>AH$13</v>
      </c>
      <c r="AI922" s="195" t="str">
        <f t="shared" si="901"/>
        <v>AI$13</v>
      </c>
      <c r="AJ922" s="195" t="str">
        <f t="shared" si="901"/>
        <v>AJ$13</v>
      </c>
      <c r="AK922" s="195" t="str">
        <f t="shared" si="901"/>
        <v>AK$13</v>
      </c>
      <c r="AL922" s="195" t="str">
        <f t="shared" si="901"/>
        <v>AL$13</v>
      </c>
      <c r="AM922" s="195" t="str">
        <f t="shared" si="901"/>
        <v>AM$13</v>
      </c>
      <c r="AN922" s="195" t="str">
        <f t="shared" si="901"/>
        <v>AN$13</v>
      </c>
      <c r="AO922" s="195" t="str">
        <f t="shared" si="901"/>
        <v>AO$13</v>
      </c>
      <c r="AP922" s="195" t="str">
        <f t="shared" si="901"/>
        <v>AP$13</v>
      </c>
      <c r="AQ922" s="195" t="str">
        <f t="shared" si="901"/>
        <v>AQ$13</v>
      </c>
      <c r="AR922" s="195" t="str">
        <f t="shared" si="901"/>
        <v>AR$13</v>
      </c>
      <c r="AS922" s="195" t="str">
        <f t="shared" si="901"/>
        <v>AS$13</v>
      </c>
      <c r="AT922" s="195" t="str">
        <f t="shared" si="901"/>
        <v>AT$13</v>
      </c>
      <c r="AU922" s="195" t="str">
        <f t="shared" si="901"/>
        <v>AU$13</v>
      </c>
      <c r="AV922" s="195" t="str">
        <f t="shared" si="901"/>
        <v>AV$13</v>
      </c>
      <c r="AW922" s="195" t="str">
        <f t="shared" si="901"/>
        <v>AW$13</v>
      </c>
      <c r="AX922" s="195" t="str">
        <f t="shared" si="901"/>
        <v>AX$13</v>
      </c>
      <c r="AY922" s="195" t="str">
        <f t="shared" ref="AY922:CD922" si="902">AY$17</f>
        <v>AY$13</v>
      </c>
      <c r="AZ922" s="195" t="str">
        <f t="shared" si="902"/>
        <v>AZ$13</v>
      </c>
      <c r="BA922" s="195" t="str">
        <f t="shared" si="902"/>
        <v>BA$13</v>
      </c>
      <c r="BB922" s="195" t="str">
        <f t="shared" si="902"/>
        <v>BB$13</v>
      </c>
      <c r="BC922" s="195" t="str">
        <f t="shared" si="902"/>
        <v>BC$13</v>
      </c>
      <c r="BD922" s="195" t="str">
        <f t="shared" si="902"/>
        <v>BD$13</v>
      </c>
      <c r="BE922" s="195" t="str">
        <f t="shared" si="902"/>
        <v>BE$13</v>
      </c>
      <c r="BF922" s="195" t="str">
        <f t="shared" si="902"/>
        <v>BF$13</v>
      </c>
      <c r="BG922" s="195" t="str">
        <f t="shared" si="902"/>
        <v>BG$13</v>
      </c>
      <c r="BH922" s="195" t="str">
        <f t="shared" si="902"/>
        <v>BH$13</v>
      </c>
      <c r="BI922" s="195" t="str">
        <f t="shared" si="902"/>
        <v>BI$13</v>
      </c>
      <c r="BJ922" s="195" t="str">
        <f t="shared" si="902"/>
        <v>BJ$13</v>
      </c>
      <c r="BK922" s="195" t="str">
        <f t="shared" si="902"/>
        <v>BK$13</v>
      </c>
      <c r="BL922" s="195" t="str">
        <f t="shared" si="902"/>
        <v>BL$13</v>
      </c>
      <c r="BM922" s="195" t="str">
        <f t="shared" si="902"/>
        <v>BM$13</v>
      </c>
      <c r="BN922" s="195" t="str">
        <f t="shared" si="902"/>
        <v>BN$13</v>
      </c>
      <c r="BO922" s="195" t="str">
        <f t="shared" si="902"/>
        <v>BO$13</v>
      </c>
      <c r="BP922" s="195" t="str">
        <f t="shared" si="902"/>
        <v>BP$13</v>
      </c>
      <c r="BQ922" s="195" t="str">
        <f t="shared" si="902"/>
        <v>BQ$13</v>
      </c>
      <c r="BR922" s="195" t="str">
        <f t="shared" si="902"/>
        <v>BR$13</v>
      </c>
      <c r="BS922" s="195" t="str">
        <f t="shared" si="902"/>
        <v>BS$13</v>
      </c>
      <c r="BT922" s="195" t="str">
        <f t="shared" si="902"/>
        <v>BT$13</v>
      </c>
      <c r="BU922" s="195" t="str">
        <f t="shared" si="902"/>
        <v>BU$13</v>
      </c>
      <c r="BV922" s="195" t="str">
        <f t="shared" si="902"/>
        <v>BV$13</v>
      </c>
      <c r="BW922" s="195" t="str">
        <f t="shared" si="902"/>
        <v>BW$13</v>
      </c>
      <c r="BX922" s="195" t="str">
        <f t="shared" si="902"/>
        <v>BX$13</v>
      </c>
      <c r="BY922" s="195" t="str">
        <f t="shared" si="902"/>
        <v>BY$13</v>
      </c>
      <c r="BZ922" s="195" t="str">
        <f t="shared" si="902"/>
        <v>BZ$13</v>
      </c>
      <c r="CA922" s="195" t="str">
        <f t="shared" si="902"/>
        <v>CA$13</v>
      </c>
      <c r="CB922" s="195" t="str">
        <f t="shared" si="902"/>
        <v>CB$13</v>
      </c>
      <c r="CC922" s="195" t="str">
        <f t="shared" si="902"/>
        <v>CC$13</v>
      </c>
      <c r="CD922" s="195" t="str">
        <f t="shared" si="902"/>
        <v>CD$13</v>
      </c>
      <c r="CE922" s="195" t="str">
        <f t="shared" ref="CE922:CL922" si="903">CE$17</f>
        <v>CE$13</v>
      </c>
      <c r="CF922" s="195" t="str">
        <f t="shared" si="903"/>
        <v>CF$13</v>
      </c>
      <c r="CG922" s="195" t="str">
        <f t="shared" si="903"/>
        <v>CG$13</v>
      </c>
      <c r="CH922" s="195" t="str">
        <f t="shared" si="903"/>
        <v>CH$13</v>
      </c>
      <c r="CI922" s="195" t="str">
        <f t="shared" si="903"/>
        <v>CI$13</v>
      </c>
      <c r="CJ922" s="195" t="str">
        <f t="shared" si="903"/>
        <v>CJ$13</v>
      </c>
      <c r="CK922" s="195" t="str">
        <f t="shared" si="903"/>
        <v>CK$13</v>
      </c>
      <c r="CL922" s="195" t="str">
        <f t="shared" si="903"/>
        <v>CL$13</v>
      </c>
    </row>
    <row r="923" spans="2:90" x14ac:dyDescent="0.4">
      <c r="B923" s="171" t="s">
        <v>491</v>
      </c>
      <c r="E923" s="8"/>
      <c r="H923" s="196"/>
      <c r="I923" s="197"/>
      <c r="J923" s="197"/>
      <c r="K923" s="198"/>
      <c r="L923" s="198"/>
      <c r="M923" s="198"/>
      <c r="N923" s="198"/>
      <c r="O923" s="198"/>
      <c r="P923" s="198"/>
      <c r="R923" s="198"/>
      <c r="S923" s="186"/>
      <c r="T923" s="186"/>
      <c r="U923" s="186"/>
      <c r="V923" s="186"/>
      <c r="W923" s="186"/>
      <c r="X923" s="186"/>
      <c r="Y923" s="186"/>
      <c r="Z923" s="186"/>
      <c r="AA923" s="186"/>
      <c r="AB923" s="186"/>
      <c r="AC923" s="186"/>
      <c r="AD923" s="186"/>
      <c r="AE923" s="186"/>
      <c r="AF923" s="186"/>
      <c r="AG923" s="186"/>
      <c r="AH923" s="186"/>
      <c r="AI923" s="186"/>
      <c r="AJ923" s="186"/>
      <c r="AK923" s="186"/>
      <c r="AL923" s="186"/>
      <c r="AM923" s="186"/>
      <c r="AN923" s="186"/>
      <c r="AO923" s="186"/>
      <c r="AP923" s="186"/>
      <c r="AQ923" s="186"/>
      <c r="AR923" s="186"/>
      <c r="AS923" s="186"/>
      <c r="AT923" s="186"/>
      <c r="AU923" s="186"/>
      <c r="AV923" s="186"/>
      <c r="AW923" s="186"/>
      <c r="AX923" s="186"/>
      <c r="AY923" s="186"/>
      <c r="AZ923" s="186"/>
      <c r="BA923" s="186"/>
      <c r="BB923" s="186"/>
      <c r="BC923" s="186"/>
      <c r="BD923" s="186"/>
      <c r="BE923" s="186"/>
      <c r="BF923" s="186"/>
      <c r="BG923" s="186"/>
      <c r="BH923" s="186"/>
      <c r="BI923" s="186"/>
      <c r="BJ923" s="186"/>
      <c r="BK923" s="186"/>
      <c r="BL923" s="186"/>
      <c r="BM923" s="186"/>
      <c r="BN923" s="186"/>
      <c r="BO923" s="186"/>
      <c r="BP923" s="186"/>
      <c r="BQ923" s="186"/>
      <c r="BR923" s="186"/>
      <c r="BS923" s="186"/>
      <c r="BT923" s="186"/>
      <c r="BU923" s="186"/>
      <c r="BV923" s="186"/>
      <c r="BW923" s="186"/>
      <c r="BX923" s="186"/>
      <c r="BY923" s="186"/>
      <c r="BZ923" s="186"/>
      <c r="CA923" s="186"/>
      <c r="CB923" s="186"/>
      <c r="CC923" s="186"/>
      <c r="CD923" s="186"/>
      <c r="CE923" s="186"/>
      <c r="CF923" s="186"/>
      <c r="CG923" s="186"/>
      <c r="CH923" s="186"/>
      <c r="CI923" s="186"/>
      <c r="CJ923" s="186"/>
      <c r="CK923" s="186"/>
      <c r="CL923" s="186"/>
    </row>
    <row r="924" spans="2:90" x14ac:dyDescent="0.4">
      <c r="B924" s="171" t="s">
        <v>505</v>
      </c>
      <c r="E924" s="8"/>
      <c r="H924" s="196"/>
      <c r="I924" s="197"/>
      <c r="J924" s="197"/>
      <c r="K924" s="198"/>
      <c r="L924" s="198"/>
      <c r="M924" s="198"/>
      <c r="N924" s="198"/>
      <c r="O924" s="198"/>
      <c r="P924" s="198"/>
      <c r="R924" s="198"/>
      <c r="S924" s="186"/>
      <c r="T924" s="186"/>
      <c r="U924" s="186"/>
      <c r="V924" s="186"/>
      <c r="W924" s="186"/>
      <c r="X924" s="186"/>
      <c r="Y924" s="186"/>
      <c r="Z924" s="186"/>
      <c r="AA924" s="186"/>
      <c r="AB924" s="186"/>
      <c r="AC924" s="186"/>
      <c r="AD924" s="186"/>
      <c r="AE924" s="186"/>
      <c r="AF924" s="186"/>
      <c r="AG924" s="186"/>
      <c r="AH924" s="186"/>
      <c r="AI924" s="186"/>
      <c r="AJ924" s="186"/>
      <c r="AK924" s="186"/>
      <c r="AL924" s="186"/>
      <c r="AM924" s="186"/>
      <c r="AN924" s="186"/>
      <c r="AO924" s="186"/>
      <c r="AP924" s="186"/>
      <c r="AQ924" s="186"/>
      <c r="AR924" s="186"/>
      <c r="AS924" s="186"/>
      <c r="AT924" s="186"/>
      <c r="AU924" s="186"/>
      <c r="AV924" s="186"/>
      <c r="AW924" s="186"/>
      <c r="AX924" s="186"/>
      <c r="AY924" s="186"/>
      <c r="AZ924" s="186"/>
      <c r="BA924" s="186"/>
      <c r="BB924" s="186"/>
      <c r="BC924" s="186"/>
      <c r="BD924" s="186"/>
      <c r="BE924" s="186"/>
      <c r="BF924" s="186"/>
      <c r="BG924" s="186"/>
      <c r="BH924" s="186"/>
      <c r="BI924" s="186"/>
      <c r="BJ924" s="186"/>
      <c r="BK924" s="186"/>
      <c r="BL924" s="186"/>
      <c r="BM924" s="186"/>
      <c r="BN924" s="186"/>
      <c r="BO924" s="186"/>
      <c r="BP924" s="186"/>
      <c r="BQ924" s="186"/>
      <c r="BR924" s="186"/>
      <c r="BS924" s="186"/>
      <c r="BT924" s="186"/>
      <c r="BU924" s="186"/>
      <c r="BV924" s="186"/>
      <c r="BW924" s="186"/>
      <c r="BX924" s="186"/>
      <c r="BY924" s="186"/>
      <c r="BZ924" s="186"/>
      <c r="CA924" s="186"/>
      <c r="CB924" s="186"/>
      <c r="CC924" s="186"/>
      <c r="CD924" s="186"/>
      <c r="CE924" s="186"/>
      <c r="CF924" s="186"/>
      <c r="CG924" s="186"/>
      <c r="CH924" s="186"/>
      <c r="CI924" s="186"/>
      <c r="CJ924" s="186"/>
      <c r="CK924" s="186"/>
      <c r="CL924" s="186"/>
    </row>
    <row r="925" spans="2:90" x14ac:dyDescent="0.4">
      <c r="B925" s="171" t="s">
        <v>463</v>
      </c>
      <c r="E925" s="8"/>
      <c r="H925" s="196"/>
      <c r="I925" s="197"/>
      <c r="J925" s="197"/>
      <c r="K925" s="198"/>
      <c r="L925" s="198"/>
      <c r="M925" s="198"/>
      <c r="N925" s="198"/>
      <c r="O925" s="198"/>
      <c r="P925" s="198"/>
      <c r="R925" s="198"/>
      <c r="S925" s="186" t="str">
        <f t="shared" ref="S925:AX925" si="904">S$18</f>
        <v>S$14</v>
      </c>
      <c r="T925" s="186" t="str">
        <f t="shared" si="904"/>
        <v>T$14</v>
      </c>
      <c r="U925" s="186" t="str">
        <f t="shared" si="904"/>
        <v>U$14</v>
      </c>
      <c r="V925" s="186" t="str">
        <f t="shared" si="904"/>
        <v>V$14</v>
      </c>
      <c r="W925" s="186" t="str">
        <f t="shared" si="904"/>
        <v>W$14</v>
      </c>
      <c r="X925" s="186" t="str">
        <f t="shared" si="904"/>
        <v>X$14</v>
      </c>
      <c r="Y925" s="186" t="str">
        <f t="shared" si="904"/>
        <v>Y$14</v>
      </c>
      <c r="Z925" s="186" t="str">
        <f t="shared" si="904"/>
        <v>Z$14</v>
      </c>
      <c r="AA925" s="186" t="str">
        <f t="shared" si="904"/>
        <v>AA$14</v>
      </c>
      <c r="AB925" s="186" t="str">
        <f t="shared" si="904"/>
        <v>AB$14</v>
      </c>
      <c r="AC925" s="186" t="str">
        <f t="shared" si="904"/>
        <v>AC$14</v>
      </c>
      <c r="AD925" s="186" t="str">
        <f t="shared" si="904"/>
        <v>AD$14</v>
      </c>
      <c r="AE925" s="186" t="str">
        <f t="shared" si="904"/>
        <v>AE$14</v>
      </c>
      <c r="AF925" s="186" t="str">
        <f t="shared" si="904"/>
        <v>AF$14</v>
      </c>
      <c r="AG925" s="186" t="str">
        <f t="shared" si="904"/>
        <v>AG$14</v>
      </c>
      <c r="AH925" s="186" t="str">
        <f t="shared" si="904"/>
        <v>AH$14</v>
      </c>
      <c r="AI925" s="186" t="str">
        <f t="shared" si="904"/>
        <v>AI$14</v>
      </c>
      <c r="AJ925" s="186" t="str">
        <f t="shared" si="904"/>
        <v>AJ$14</v>
      </c>
      <c r="AK925" s="186" t="str">
        <f t="shared" si="904"/>
        <v>AK$14</v>
      </c>
      <c r="AL925" s="186" t="str">
        <f t="shared" si="904"/>
        <v>AL$14</v>
      </c>
      <c r="AM925" s="186" t="str">
        <f t="shared" si="904"/>
        <v>AM$14</v>
      </c>
      <c r="AN925" s="186" t="str">
        <f t="shared" si="904"/>
        <v>AN$14</v>
      </c>
      <c r="AO925" s="186" t="str">
        <f t="shared" si="904"/>
        <v>AO$14</v>
      </c>
      <c r="AP925" s="186" t="str">
        <f t="shared" si="904"/>
        <v>AP$14</v>
      </c>
      <c r="AQ925" s="186" t="str">
        <f t="shared" si="904"/>
        <v>AQ$14</v>
      </c>
      <c r="AR925" s="186" t="str">
        <f t="shared" si="904"/>
        <v>AR$14</v>
      </c>
      <c r="AS925" s="186" t="str">
        <f t="shared" si="904"/>
        <v>AS$14</v>
      </c>
      <c r="AT925" s="186" t="str">
        <f t="shared" si="904"/>
        <v>AT$14</v>
      </c>
      <c r="AU925" s="186" t="str">
        <f t="shared" si="904"/>
        <v>AU$14</v>
      </c>
      <c r="AV925" s="186" t="str">
        <f t="shared" si="904"/>
        <v>AV$14</v>
      </c>
      <c r="AW925" s="186" t="str">
        <f t="shared" si="904"/>
        <v>AW$14</v>
      </c>
      <c r="AX925" s="186" t="str">
        <f t="shared" si="904"/>
        <v>AX$14</v>
      </c>
      <c r="AY925" s="186" t="str">
        <f t="shared" ref="AY925:CD925" si="905">AY$18</f>
        <v>AY$14</v>
      </c>
      <c r="AZ925" s="186" t="str">
        <f t="shared" si="905"/>
        <v>AZ$14</v>
      </c>
      <c r="BA925" s="186" t="str">
        <f t="shared" si="905"/>
        <v>BA$14</v>
      </c>
      <c r="BB925" s="186" t="str">
        <f t="shared" si="905"/>
        <v>BB$14</v>
      </c>
      <c r="BC925" s="186" t="str">
        <f t="shared" si="905"/>
        <v>BC$14</v>
      </c>
      <c r="BD925" s="186" t="str">
        <f t="shared" si="905"/>
        <v>BD$14</v>
      </c>
      <c r="BE925" s="186" t="str">
        <f t="shared" si="905"/>
        <v>BE$14</v>
      </c>
      <c r="BF925" s="186" t="str">
        <f t="shared" si="905"/>
        <v>BF$14</v>
      </c>
      <c r="BG925" s="186" t="str">
        <f t="shared" si="905"/>
        <v>BG$14</v>
      </c>
      <c r="BH925" s="186" t="str">
        <f t="shared" si="905"/>
        <v>BH$14</v>
      </c>
      <c r="BI925" s="186" t="str">
        <f t="shared" si="905"/>
        <v>BI$14</v>
      </c>
      <c r="BJ925" s="186" t="str">
        <f t="shared" si="905"/>
        <v>BJ$14</v>
      </c>
      <c r="BK925" s="186" t="str">
        <f t="shared" si="905"/>
        <v>BK$14</v>
      </c>
      <c r="BL925" s="186" t="str">
        <f t="shared" si="905"/>
        <v>BL$14</v>
      </c>
      <c r="BM925" s="186" t="str">
        <f t="shared" si="905"/>
        <v>BM$14</v>
      </c>
      <c r="BN925" s="186" t="str">
        <f t="shared" si="905"/>
        <v>BN$14</v>
      </c>
      <c r="BO925" s="186" t="str">
        <f t="shared" si="905"/>
        <v>BO$14</v>
      </c>
      <c r="BP925" s="186" t="str">
        <f t="shared" si="905"/>
        <v>BP$14</v>
      </c>
      <c r="BQ925" s="186" t="str">
        <f t="shared" si="905"/>
        <v>BQ$14</v>
      </c>
      <c r="BR925" s="186" t="str">
        <f t="shared" si="905"/>
        <v>BR$14</v>
      </c>
      <c r="BS925" s="186" t="str">
        <f t="shared" si="905"/>
        <v>BS$14</v>
      </c>
      <c r="BT925" s="186" t="str">
        <f t="shared" si="905"/>
        <v>BT$14</v>
      </c>
      <c r="BU925" s="186" t="str">
        <f t="shared" si="905"/>
        <v>BU$14</v>
      </c>
      <c r="BV925" s="186" t="str">
        <f t="shared" si="905"/>
        <v>BV$14</v>
      </c>
      <c r="BW925" s="186" t="str">
        <f t="shared" si="905"/>
        <v>BW$14</v>
      </c>
      <c r="BX925" s="186" t="str">
        <f t="shared" si="905"/>
        <v>BX$14</v>
      </c>
      <c r="BY925" s="186" t="str">
        <f t="shared" si="905"/>
        <v>BY$14</v>
      </c>
      <c r="BZ925" s="186" t="str">
        <f t="shared" si="905"/>
        <v>BZ$14</v>
      </c>
      <c r="CA925" s="186" t="str">
        <f t="shared" si="905"/>
        <v>CA$14</v>
      </c>
      <c r="CB925" s="186" t="str">
        <f t="shared" si="905"/>
        <v>CB$14</v>
      </c>
      <c r="CC925" s="186" t="str">
        <f t="shared" si="905"/>
        <v>CC$14</v>
      </c>
      <c r="CD925" s="186" t="str">
        <f t="shared" si="905"/>
        <v>CD$14</v>
      </c>
      <c r="CE925" s="186" t="str">
        <f t="shared" ref="CE925:CL925" si="906">CE$18</f>
        <v>CE$14</v>
      </c>
      <c r="CF925" s="186" t="str">
        <f t="shared" si="906"/>
        <v>CF$14</v>
      </c>
      <c r="CG925" s="186" t="str">
        <f t="shared" si="906"/>
        <v>CG$14</v>
      </c>
      <c r="CH925" s="186" t="str">
        <f t="shared" si="906"/>
        <v>CH$14</v>
      </c>
      <c r="CI925" s="186" t="str">
        <f t="shared" si="906"/>
        <v>CI$14</v>
      </c>
      <c r="CJ925" s="186" t="str">
        <f t="shared" si="906"/>
        <v>CJ$14</v>
      </c>
      <c r="CK925" s="186" t="str">
        <f t="shared" si="906"/>
        <v>CK$14</v>
      </c>
      <c r="CL925" s="186" t="str">
        <f t="shared" si="906"/>
        <v>CL$14</v>
      </c>
    </row>
    <row r="926" spans="2:90" x14ac:dyDescent="0.4">
      <c r="B926" s="171" t="s">
        <v>464</v>
      </c>
      <c r="E926" s="8"/>
      <c r="H926" s="196"/>
      <c r="I926" s="197"/>
      <c r="J926" s="197"/>
      <c r="K926" s="198"/>
      <c r="L926" s="198"/>
      <c r="M926" s="198"/>
      <c r="N926" s="198"/>
      <c r="O926" s="198"/>
      <c r="P926" s="198"/>
      <c r="R926" s="198"/>
      <c r="S926" s="186" t="str">
        <f t="shared" ref="S926:AX926" si="907">S$19</f>
        <v>S$15</v>
      </c>
      <c r="T926" s="186" t="str">
        <f t="shared" si="907"/>
        <v>T$15</v>
      </c>
      <c r="U926" s="186" t="str">
        <f t="shared" si="907"/>
        <v>U$15</v>
      </c>
      <c r="V926" s="186" t="str">
        <f t="shared" si="907"/>
        <v>V$15</v>
      </c>
      <c r="W926" s="186" t="str">
        <f t="shared" si="907"/>
        <v>W$15</v>
      </c>
      <c r="X926" s="186" t="str">
        <f t="shared" si="907"/>
        <v>X$15</v>
      </c>
      <c r="Y926" s="186" t="str">
        <f t="shared" si="907"/>
        <v>Y$15</v>
      </c>
      <c r="Z926" s="186" t="str">
        <f t="shared" si="907"/>
        <v>Z$15</v>
      </c>
      <c r="AA926" s="186" t="str">
        <f t="shared" si="907"/>
        <v>AA$15</v>
      </c>
      <c r="AB926" s="186" t="str">
        <f t="shared" si="907"/>
        <v>AB$15</v>
      </c>
      <c r="AC926" s="186" t="str">
        <f t="shared" si="907"/>
        <v>AC$15</v>
      </c>
      <c r="AD926" s="186" t="str">
        <f t="shared" si="907"/>
        <v>AD$15</v>
      </c>
      <c r="AE926" s="186" t="str">
        <f t="shared" si="907"/>
        <v>AE$15</v>
      </c>
      <c r="AF926" s="186" t="str">
        <f t="shared" si="907"/>
        <v>AF$15</v>
      </c>
      <c r="AG926" s="186" t="str">
        <f t="shared" si="907"/>
        <v>AG$15</v>
      </c>
      <c r="AH926" s="186" t="str">
        <f t="shared" si="907"/>
        <v>AH$15</v>
      </c>
      <c r="AI926" s="186" t="str">
        <f t="shared" si="907"/>
        <v>AI$15</v>
      </c>
      <c r="AJ926" s="186" t="str">
        <f t="shared" si="907"/>
        <v>AJ$15</v>
      </c>
      <c r="AK926" s="186" t="str">
        <f t="shared" si="907"/>
        <v>AK$15</v>
      </c>
      <c r="AL926" s="186" t="str">
        <f t="shared" si="907"/>
        <v>AL$15</v>
      </c>
      <c r="AM926" s="186" t="str">
        <f t="shared" si="907"/>
        <v>AM$15</v>
      </c>
      <c r="AN926" s="186" t="str">
        <f t="shared" si="907"/>
        <v>AN$15</v>
      </c>
      <c r="AO926" s="186" t="str">
        <f t="shared" si="907"/>
        <v>AO$15</v>
      </c>
      <c r="AP926" s="186" t="str">
        <f t="shared" si="907"/>
        <v>AP$15</v>
      </c>
      <c r="AQ926" s="186" t="str">
        <f t="shared" si="907"/>
        <v>AQ$15</v>
      </c>
      <c r="AR926" s="186" t="str">
        <f t="shared" si="907"/>
        <v>AR$15</v>
      </c>
      <c r="AS926" s="186" t="str">
        <f t="shared" si="907"/>
        <v>AS$15</v>
      </c>
      <c r="AT926" s="186" t="str">
        <f t="shared" si="907"/>
        <v>AT$15</v>
      </c>
      <c r="AU926" s="186" t="str">
        <f t="shared" si="907"/>
        <v>AU$15</v>
      </c>
      <c r="AV926" s="186" t="str">
        <f t="shared" si="907"/>
        <v>AV$15</v>
      </c>
      <c r="AW926" s="186" t="str">
        <f t="shared" si="907"/>
        <v>AW$15</v>
      </c>
      <c r="AX926" s="186" t="str">
        <f t="shared" si="907"/>
        <v>AX$15</v>
      </c>
      <c r="AY926" s="186" t="str">
        <f t="shared" ref="AY926:CD926" si="908">AY$19</f>
        <v>AY$15</v>
      </c>
      <c r="AZ926" s="186" t="str">
        <f t="shared" si="908"/>
        <v>AZ$15</v>
      </c>
      <c r="BA926" s="186" t="str">
        <f t="shared" si="908"/>
        <v>BA$15</v>
      </c>
      <c r="BB926" s="186" t="str">
        <f t="shared" si="908"/>
        <v>BB$15</v>
      </c>
      <c r="BC926" s="186" t="str">
        <f t="shared" si="908"/>
        <v>BC$15</v>
      </c>
      <c r="BD926" s="186" t="str">
        <f t="shared" si="908"/>
        <v>BD$15</v>
      </c>
      <c r="BE926" s="186" t="str">
        <f t="shared" si="908"/>
        <v>BE$15</v>
      </c>
      <c r="BF926" s="186" t="str">
        <f t="shared" si="908"/>
        <v>BF$15</v>
      </c>
      <c r="BG926" s="186" t="str">
        <f t="shared" si="908"/>
        <v>BG$15</v>
      </c>
      <c r="BH926" s="186" t="str">
        <f t="shared" si="908"/>
        <v>BH$15</v>
      </c>
      <c r="BI926" s="186" t="str">
        <f t="shared" si="908"/>
        <v>BI$15</v>
      </c>
      <c r="BJ926" s="186" t="str">
        <f t="shared" si="908"/>
        <v>BJ$15</v>
      </c>
      <c r="BK926" s="186" t="str">
        <f t="shared" si="908"/>
        <v>BK$15</v>
      </c>
      <c r="BL926" s="186" t="str">
        <f t="shared" si="908"/>
        <v>BL$15</v>
      </c>
      <c r="BM926" s="186" t="str">
        <f t="shared" si="908"/>
        <v>BM$15</v>
      </c>
      <c r="BN926" s="186" t="str">
        <f t="shared" si="908"/>
        <v>BN$15</v>
      </c>
      <c r="BO926" s="186" t="str">
        <f t="shared" si="908"/>
        <v>BO$15</v>
      </c>
      <c r="BP926" s="186" t="str">
        <f t="shared" si="908"/>
        <v>BP$15</v>
      </c>
      <c r="BQ926" s="186" t="str">
        <f t="shared" si="908"/>
        <v>BQ$15</v>
      </c>
      <c r="BR926" s="186" t="str">
        <f t="shared" si="908"/>
        <v>BR$15</v>
      </c>
      <c r="BS926" s="186" t="str">
        <f t="shared" si="908"/>
        <v>BS$15</v>
      </c>
      <c r="BT926" s="186" t="str">
        <f t="shared" si="908"/>
        <v>BT$15</v>
      </c>
      <c r="BU926" s="186" t="str">
        <f t="shared" si="908"/>
        <v>BU$15</v>
      </c>
      <c r="BV926" s="186" t="str">
        <f t="shared" si="908"/>
        <v>BV$15</v>
      </c>
      <c r="BW926" s="186" t="str">
        <f t="shared" si="908"/>
        <v>BW$15</v>
      </c>
      <c r="BX926" s="186" t="str">
        <f t="shared" si="908"/>
        <v>BX$15</v>
      </c>
      <c r="BY926" s="186" t="str">
        <f t="shared" si="908"/>
        <v>BY$15</v>
      </c>
      <c r="BZ926" s="186" t="str">
        <f t="shared" si="908"/>
        <v>BZ$15</v>
      </c>
      <c r="CA926" s="186" t="str">
        <f t="shared" si="908"/>
        <v>CA$15</v>
      </c>
      <c r="CB926" s="186" t="str">
        <f t="shared" si="908"/>
        <v>CB$15</v>
      </c>
      <c r="CC926" s="186" t="str">
        <f t="shared" si="908"/>
        <v>CC$15</v>
      </c>
      <c r="CD926" s="186" t="str">
        <f t="shared" si="908"/>
        <v>CD$15</v>
      </c>
      <c r="CE926" s="186" t="str">
        <f t="shared" ref="CE926:CL926" si="909">CE$19</f>
        <v>CE$15</v>
      </c>
      <c r="CF926" s="186" t="str">
        <f t="shared" si="909"/>
        <v>CF$15</v>
      </c>
      <c r="CG926" s="186" t="str">
        <f t="shared" si="909"/>
        <v>CG$15</v>
      </c>
      <c r="CH926" s="186" t="str">
        <f t="shared" si="909"/>
        <v>CH$15</v>
      </c>
      <c r="CI926" s="186" t="str">
        <f t="shared" si="909"/>
        <v>CI$15</v>
      </c>
      <c r="CJ926" s="186" t="str">
        <f t="shared" si="909"/>
        <v>CJ$15</v>
      </c>
      <c r="CK926" s="186" t="str">
        <f t="shared" si="909"/>
        <v>CK$15</v>
      </c>
      <c r="CL926" s="186" t="str">
        <f t="shared" si="909"/>
        <v>CL$15</v>
      </c>
    </row>
    <row r="927" spans="2:90" x14ac:dyDescent="0.4">
      <c r="B927" s="66" t="s">
        <v>771</v>
      </c>
      <c r="C927" s="31"/>
      <c r="D927" t="s">
        <v>272</v>
      </c>
      <c r="E927" s="8" t="str">
        <f t="shared" ref="E927:E937" si="910">ROW()&amp;" "&amp;D927</f>
        <v>927 GMV-PV</v>
      </c>
      <c r="F927" t="s">
        <v>417</v>
      </c>
      <c r="G927" s="31" t="s">
        <v>81</v>
      </c>
      <c r="H927" s="22"/>
      <c r="I927" s="287"/>
      <c r="J927" s="287"/>
      <c r="K927" s="22"/>
      <c r="L927" s="22"/>
      <c r="M927" s="22"/>
      <c r="N927" s="22"/>
      <c r="O927" s="22"/>
      <c r="P927" s="22"/>
      <c r="R927" s="66"/>
      <c r="S927" s="288"/>
      <c r="T927" s="288"/>
      <c r="U927" s="288"/>
      <c r="V927" s="288"/>
      <c r="W927" s="288"/>
      <c r="X927" s="288"/>
      <c r="Y927" s="288"/>
      <c r="Z927" s="288"/>
      <c r="AA927" s="288"/>
      <c r="AB927" s="288"/>
      <c r="AC927" s="288"/>
      <c r="AD927" s="288"/>
      <c r="AE927" s="288"/>
      <c r="AF927" s="288"/>
      <c r="AG927" s="288"/>
      <c r="AH927" s="288"/>
      <c r="AI927" s="288"/>
      <c r="AJ927" s="288"/>
      <c r="AK927" s="288"/>
      <c r="AL927" s="288"/>
      <c r="AM927" s="288"/>
      <c r="AN927" s="288"/>
      <c r="AO927" s="288"/>
      <c r="AP927" s="288"/>
      <c r="AQ927" s="288"/>
      <c r="AR927" s="288"/>
      <c r="AS927" s="288"/>
      <c r="AT927" s="288"/>
      <c r="AU927" s="288"/>
      <c r="AV927" s="288"/>
      <c r="AW927" s="288"/>
      <c r="AX927" s="288"/>
      <c r="AY927" s="288"/>
      <c r="AZ927" s="288"/>
      <c r="BA927" s="288"/>
      <c r="BB927" s="288"/>
      <c r="BC927" s="288"/>
      <c r="BD927" s="288"/>
      <c r="BE927" s="288"/>
      <c r="BF927" s="288"/>
      <c r="BG927" s="288"/>
      <c r="BH927" s="288"/>
      <c r="BI927" s="288"/>
      <c r="BJ927" s="288"/>
      <c r="BK927" s="288"/>
      <c r="BL927" s="288"/>
      <c r="BM927" s="288"/>
      <c r="BN927" s="288"/>
      <c r="BO927" s="288"/>
      <c r="BP927" s="288"/>
      <c r="BQ927" s="288"/>
      <c r="BR927" s="288"/>
      <c r="BS927" s="288"/>
      <c r="BT927" s="288"/>
      <c r="BU927" s="288"/>
      <c r="BV927" s="288"/>
      <c r="BW927" s="288"/>
      <c r="BX927" s="288"/>
      <c r="BY927" s="288"/>
      <c r="BZ927" s="288"/>
      <c r="CA927" s="288"/>
      <c r="CB927" s="288"/>
      <c r="CC927" s="288"/>
      <c r="CD927" s="288"/>
      <c r="CE927" s="288"/>
      <c r="CF927" s="288"/>
      <c r="CG927" s="288"/>
      <c r="CH927" s="288"/>
      <c r="CI927" s="288"/>
      <c r="CJ927" s="288"/>
      <c r="CK927" s="288"/>
      <c r="CL927" s="288"/>
    </row>
    <row r="928" spans="2:90" x14ac:dyDescent="0.4">
      <c r="B928" s="141" t="str">
        <f>"# of "&amp;B935&amp;"s"</f>
        <v># of units</v>
      </c>
      <c r="D928" t="s">
        <v>272</v>
      </c>
      <c r="E928" s="8" t="str">
        <f t="shared" si="910"/>
        <v>928 GMV-PV</v>
      </c>
      <c r="G928" t="s">
        <v>332</v>
      </c>
      <c r="H928" s="12"/>
      <c r="I928" s="60"/>
      <c r="J928" s="60"/>
      <c r="K928" s="15"/>
      <c r="L928" s="15"/>
      <c r="M928" s="15"/>
      <c r="N928" s="15"/>
      <c r="O928" s="15"/>
      <c r="P928" s="15"/>
      <c r="R928" s="15"/>
      <c r="S928" s="76" t="str">
        <f t="shared" ref="S928" si="911">S922</f>
        <v>S$13</v>
      </c>
      <c r="T928" s="76" t="str">
        <f t="shared" ref="T928:CE928" si="912">T922</f>
        <v>T$13</v>
      </c>
      <c r="U928" s="76" t="str">
        <f t="shared" si="912"/>
        <v>U$13</v>
      </c>
      <c r="V928" s="76" t="str">
        <f t="shared" si="912"/>
        <v>V$13</v>
      </c>
      <c r="W928" s="76" t="str">
        <f t="shared" si="912"/>
        <v>W$13</v>
      </c>
      <c r="X928" s="76" t="str">
        <f t="shared" si="912"/>
        <v>X$13</v>
      </c>
      <c r="Y928" s="76" t="str">
        <f t="shared" si="912"/>
        <v>Y$13</v>
      </c>
      <c r="Z928" s="76" t="str">
        <f t="shared" si="912"/>
        <v>Z$13</v>
      </c>
      <c r="AA928" s="76" t="str">
        <f t="shared" si="912"/>
        <v>AA$13</v>
      </c>
      <c r="AB928" s="76" t="str">
        <f t="shared" si="912"/>
        <v>AB$13</v>
      </c>
      <c r="AC928" s="76" t="str">
        <f t="shared" si="912"/>
        <v>AC$13</v>
      </c>
      <c r="AD928" s="76" t="str">
        <f t="shared" si="912"/>
        <v>AD$13</v>
      </c>
      <c r="AE928" s="76" t="str">
        <f t="shared" si="912"/>
        <v>AE$13</v>
      </c>
      <c r="AF928" s="76" t="str">
        <f t="shared" si="912"/>
        <v>AF$13</v>
      </c>
      <c r="AG928" s="76" t="str">
        <f t="shared" si="912"/>
        <v>AG$13</v>
      </c>
      <c r="AH928" s="76" t="str">
        <f t="shared" si="912"/>
        <v>AH$13</v>
      </c>
      <c r="AI928" s="76" t="str">
        <f t="shared" si="912"/>
        <v>AI$13</v>
      </c>
      <c r="AJ928" s="76" t="str">
        <f t="shared" si="912"/>
        <v>AJ$13</v>
      </c>
      <c r="AK928" s="76" t="str">
        <f t="shared" si="912"/>
        <v>AK$13</v>
      </c>
      <c r="AL928" s="76" t="str">
        <f t="shared" si="912"/>
        <v>AL$13</v>
      </c>
      <c r="AM928" s="76" t="str">
        <f t="shared" si="912"/>
        <v>AM$13</v>
      </c>
      <c r="AN928" s="76" t="str">
        <f t="shared" si="912"/>
        <v>AN$13</v>
      </c>
      <c r="AO928" s="76" t="str">
        <f t="shared" si="912"/>
        <v>AO$13</v>
      </c>
      <c r="AP928" s="76" t="str">
        <f t="shared" si="912"/>
        <v>AP$13</v>
      </c>
      <c r="AQ928" s="76" t="str">
        <f t="shared" si="912"/>
        <v>AQ$13</v>
      </c>
      <c r="AR928" s="76" t="str">
        <f t="shared" si="912"/>
        <v>AR$13</v>
      </c>
      <c r="AS928" s="76" t="str">
        <f t="shared" si="912"/>
        <v>AS$13</v>
      </c>
      <c r="AT928" s="76" t="str">
        <f t="shared" si="912"/>
        <v>AT$13</v>
      </c>
      <c r="AU928" s="76" t="str">
        <f t="shared" si="912"/>
        <v>AU$13</v>
      </c>
      <c r="AV928" s="76" t="str">
        <f t="shared" si="912"/>
        <v>AV$13</v>
      </c>
      <c r="AW928" s="76" t="str">
        <f t="shared" si="912"/>
        <v>AW$13</v>
      </c>
      <c r="AX928" s="76" t="str">
        <f t="shared" si="912"/>
        <v>AX$13</v>
      </c>
      <c r="AY928" s="76" t="str">
        <f t="shared" si="912"/>
        <v>AY$13</v>
      </c>
      <c r="AZ928" s="76" t="str">
        <f t="shared" si="912"/>
        <v>AZ$13</v>
      </c>
      <c r="BA928" s="76" t="str">
        <f t="shared" si="912"/>
        <v>BA$13</v>
      </c>
      <c r="BB928" s="76" t="str">
        <f t="shared" si="912"/>
        <v>BB$13</v>
      </c>
      <c r="BC928" s="76" t="str">
        <f t="shared" si="912"/>
        <v>BC$13</v>
      </c>
      <c r="BD928" s="76" t="str">
        <f t="shared" si="912"/>
        <v>BD$13</v>
      </c>
      <c r="BE928" s="76" t="str">
        <f t="shared" si="912"/>
        <v>BE$13</v>
      </c>
      <c r="BF928" s="76" t="str">
        <f t="shared" si="912"/>
        <v>BF$13</v>
      </c>
      <c r="BG928" s="76" t="str">
        <f t="shared" si="912"/>
        <v>BG$13</v>
      </c>
      <c r="BH928" s="76" t="str">
        <f t="shared" si="912"/>
        <v>BH$13</v>
      </c>
      <c r="BI928" s="76" t="str">
        <f t="shared" si="912"/>
        <v>BI$13</v>
      </c>
      <c r="BJ928" s="76" t="str">
        <f t="shared" si="912"/>
        <v>BJ$13</v>
      </c>
      <c r="BK928" s="76" t="str">
        <f t="shared" si="912"/>
        <v>BK$13</v>
      </c>
      <c r="BL928" s="76" t="str">
        <f t="shared" si="912"/>
        <v>BL$13</v>
      </c>
      <c r="BM928" s="76" t="str">
        <f t="shared" si="912"/>
        <v>BM$13</v>
      </c>
      <c r="BN928" s="76" t="str">
        <f t="shared" si="912"/>
        <v>BN$13</v>
      </c>
      <c r="BO928" s="76" t="str">
        <f t="shared" si="912"/>
        <v>BO$13</v>
      </c>
      <c r="BP928" s="76" t="str">
        <f t="shared" si="912"/>
        <v>BP$13</v>
      </c>
      <c r="BQ928" s="76" t="str">
        <f t="shared" si="912"/>
        <v>BQ$13</v>
      </c>
      <c r="BR928" s="76" t="str">
        <f t="shared" si="912"/>
        <v>BR$13</v>
      </c>
      <c r="BS928" s="76" t="str">
        <f t="shared" si="912"/>
        <v>BS$13</v>
      </c>
      <c r="BT928" s="76" t="str">
        <f t="shared" si="912"/>
        <v>BT$13</v>
      </c>
      <c r="BU928" s="76" t="str">
        <f t="shared" si="912"/>
        <v>BU$13</v>
      </c>
      <c r="BV928" s="76" t="str">
        <f t="shared" si="912"/>
        <v>BV$13</v>
      </c>
      <c r="BW928" s="76" t="str">
        <f t="shared" si="912"/>
        <v>BW$13</v>
      </c>
      <c r="BX928" s="76" t="str">
        <f t="shared" si="912"/>
        <v>BX$13</v>
      </c>
      <c r="BY928" s="76" t="str">
        <f t="shared" si="912"/>
        <v>BY$13</v>
      </c>
      <c r="BZ928" s="76" t="str">
        <f t="shared" si="912"/>
        <v>BZ$13</v>
      </c>
      <c r="CA928" s="76" t="str">
        <f t="shared" si="912"/>
        <v>CA$13</v>
      </c>
      <c r="CB928" s="76" t="str">
        <f t="shared" si="912"/>
        <v>CB$13</v>
      </c>
      <c r="CC928" s="76" t="str">
        <f t="shared" si="912"/>
        <v>CC$13</v>
      </c>
      <c r="CD928" s="76" t="str">
        <f t="shared" si="912"/>
        <v>CD$13</v>
      </c>
      <c r="CE928" s="76" t="str">
        <f t="shared" si="912"/>
        <v>CE$13</v>
      </c>
      <c r="CF928" s="76" t="str">
        <f t="shared" ref="CF928:CK928" si="913">CF922</f>
        <v>CF$13</v>
      </c>
      <c r="CG928" s="76" t="str">
        <f t="shared" si="913"/>
        <v>CG$13</v>
      </c>
      <c r="CH928" s="76" t="str">
        <f t="shared" si="913"/>
        <v>CH$13</v>
      </c>
      <c r="CI928" s="76" t="str">
        <f t="shared" si="913"/>
        <v>CI$13</v>
      </c>
      <c r="CJ928" s="76" t="str">
        <f t="shared" si="913"/>
        <v>CJ$13</v>
      </c>
      <c r="CK928" s="76" t="str">
        <f t="shared" si="913"/>
        <v>CK$13</v>
      </c>
      <c r="CL928" s="76" t="str">
        <f t="shared" ref="CL928" si="914">CL922</f>
        <v>CL$13</v>
      </c>
    </row>
    <row r="929" spans="2:90" x14ac:dyDescent="0.4">
      <c r="B929" s="141" t="str">
        <f>"Avg. "&amp;B935&amp;" value"</f>
        <v>Avg. unit value</v>
      </c>
      <c r="D929" t="s">
        <v>272</v>
      </c>
      <c r="E929" s="8" t="str">
        <f t="shared" si="910"/>
        <v>929 GMV-PV</v>
      </c>
      <c r="G929" t="str">
        <f>E929</f>
        <v>929 GMV-PV</v>
      </c>
      <c r="H929" s="12"/>
      <c r="I929" s="60"/>
      <c r="J929" s="60"/>
      <c r="K929" s="18">
        <v>10</v>
      </c>
      <c r="L929" s="18">
        <v>10</v>
      </c>
      <c r="M929" s="18">
        <v>10</v>
      </c>
      <c r="N929" s="18">
        <v>10</v>
      </c>
      <c r="O929" s="18">
        <v>10</v>
      </c>
      <c r="P929" s="18">
        <v>10</v>
      </c>
      <c r="R929" s="19"/>
      <c r="S929" s="143" cm="1">
        <f t="array" ref="S929">INDEX($K:$P,ROW(),MATCH(S$3,$K$2:$P$2,0))</f>
        <v>10</v>
      </c>
      <c r="T929" s="143" cm="1">
        <f t="array" ref="T929">INDEX($K:$P,ROW(),MATCH(T$3,$K$2:$P$2,0))</f>
        <v>10</v>
      </c>
      <c r="U929" s="143" cm="1">
        <f t="array" ref="U929">INDEX($K:$P,ROW(),MATCH(U$3,$K$2:$P$2,0))</f>
        <v>10</v>
      </c>
      <c r="V929" s="143" cm="1">
        <f t="array" ref="V929">INDEX($K:$P,ROW(),MATCH(V$3,$K$2:$P$2,0))</f>
        <v>10</v>
      </c>
      <c r="W929" s="143" cm="1">
        <f t="array" ref="W929">INDEX($K:$P,ROW(),MATCH(W$3,$K$2:$P$2,0))</f>
        <v>10</v>
      </c>
      <c r="X929" s="143" cm="1">
        <f t="array" ref="X929">INDEX($K:$P,ROW(),MATCH(X$3,$K$2:$P$2,0))</f>
        <v>10</v>
      </c>
      <c r="Y929" s="143" cm="1">
        <f t="array" ref="Y929">INDEX($K:$P,ROW(),MATCH(Y$3,$K$2:$P$2,0))</f>
        <v>10</v>
      </c>
      <c r="Z929" s="143" cm="1">
        <f t="array" ref="Z929">INDEX($K:$P,ROW(),MATCH(Z$3,$K$2:$P$2,0))</f>
        <v>10</v>
      </c>
      <c r="AA929" s="143" cm="1">
        <f t="array" ref="AA929">INDEX($K:$P,ROW(),MATCH(AA$3,$K$2:$P$2,0))</f>
        <v>10</v>
      </c>
      <c r="AB929" s="143" cm="1">
        <f t="array" ref="AB929">INDEX($K:$P,ROW(),MATCH(AB$3,$K$2:$P$2,0))</f>
        <v>10</v>
      </c>
      <c r="AC929" s="143" cm="1">
        <f t="array" ref="AC929">INDEX($K:$P,ROW(),MATCH(AC$3,$K$2:$P$2,0))</f>
        <v>10</v>
      </c>
      <c r="AD929" s="143" cm="1">
        <f t="array" ref="AD929">INDEX($K:$P,ROW(),MATCH(AD$3,$K$2:$P$2,0))</f>
        <v>10</v>
      </c>
      <c r="AE929" s="143" cm="1">
        <f t="array" ref="AE929">INDEX($K:$P,ROW(),MATCH(AE$3,$K$2:$P$2,0))</f>
        <v>10</v>
      </c>
      <c r="AF929" s="143" cm="1">
        <f t="array" ref="AF929">INDEX($K:$P,ROW(),MATCH(AF$3,$K$2:$P$2,0))</f>
        <v>10</v>
      </c>
      <c r="AG929" s="143" cm="1">
        <f t="array" ref="AG929">INDEX($K:$P,ROW(),MATCH(AG$3,$K$2:$P$2,0))</f>
        <v>10</v>
      </c>
      <c r="AH929" s="143" cm="1">
        <f t="array" ref="AH929">INDEX($K:$P,ROW(),MATCH(AH$3,$K$2:$P$2,0))</f>
        <v>10</v>
      </c>
      <c r="AI929" s="143" cm="1">
        <f t="array" ref="AI929">INDEX($K:$P,ROW(),MATCH(AI$3,$K$2:$P$2,0))</f>
        <v>10</v>
      </c>
      <c r="AJ929" s="143" cm="1">
        <f t="array" ref="AJ929">INDEX($K:$P,ROW(),MATCH(AJ$3,$K$2:$P$2,0))</f>
        <v>10</v>
      </c>
      <c r="AK929" s="143" cm="1">
        <f t="array" ref="AK929">INDEX($K:$P,ROW(),MATCH(AK$3,$K$2:$P$2,0))</f>
        <v>10</v>
      </c>
      <c r="AL929" s="143" cm="1">
        <f t="array" ref="AL929">INDEX($K:$P,ROW(),MATCH(AL$3,$K$2:$P$2,0))</f>
        <v>10</v>
      </c>
      <c r="AM929" s="143" cm="1">
        <f t="array" ref="AM929">INDEX($K:$P,ROW(),MATCH(AM$3,$K$2:$P$2,0))</f>
        <v>10</v>
      </c>
      <c r="AN929" s="143" cm="1">
        <f t="array" ref="AN929">INDEX($K:$P,ROW(),MATCH(AN$3,$K$2:$P$2,0))</f>
        <v>10</v>
      </c>
      <c r="AO929" s="143" cm="1">
        <f t="array" ref="AO929">INDEX($K:$P,ROW(),MATCH(AO$3,$K$2:$P$2,0))</f>
        <v>10</v>
      </c>
      <c r="AP929" s="143" cm="1">
        <f t="array" ref="AP929">INDEX($K:$P,ROW(),MATCH(AP$3,$K$2:$P$2,0))</f>
        <v>10</v>
      </c>
      <c r="AQ929" s="143" cm="1">
        <f t="array" ref="AQ929">INDEX($K:$P,ROW(),MATCH(AQ$3,$K$2:$P$2,0))</f>
        <v>10</v>
      </c>
      <c r="AR929" s="143" cm="1">
        <f t="array" ref="AR929">INDEX($K:$P,ROW(),MATCH(AR$3,$K$2:$P$2,0))</f>
        <v>10</v>
      </c>
      <c r="AS929" s="143" cm="1">
        <f t="array" ref="AS929">INDEX($K:$P,ROW(),MATCH(AS$3,$K$2:$P$2,0))</f>
        <v>10</v>
      </c>
      <c r="AT929" s="143" cm="1">
        <f t="array" ref="AT929">INDEX($K:$P,ROW(),MATCH(AT$3,$K$2:$P$2,0))</f>
        <v>10</v>
      </c>
      <c r="AU929" s="143" cm="1">
        <f t="array" ref="AU929">INDEX($K:$P,ROW(),MATCH(AU$3,$K$2:$P$2,0))</f>
        <v>10</v>
      </c>
      <c r="AV929" s="143" cm="1">
        <f t="array" ref="AV929">INDEX($K:$P,ROW(),MATCH(AV$3,$K$2:$P$2,0))</f>
        <v>10</v>
      </c>
      <c r="AW929" s="143" cm="1">
        <f t="array" ref="AW929">INDEX($K:$P,ROW(),MATCH(AW$3,$K$2:$P$2,0))</f>
        <v>10</v>
      </c>
      <c r="AX929" s="143" cm="1">
        <f t="array" ref="AX929">INDEX($K:$P,ROW(),MATCH(AX$3,$K$2:$P$2,0))</f>
        <v>10</v>
      </c>
      <c r="AY929" s="143" cm="1">
        <f t="array" ref="AY929">INDEX($K:$P,ROW(),MATCH(AY$3,$K$2:$P$2,0))</f>
        <v>10</v>
      </c>
      <c r="AZ929" s="143" cm="1">
        <f t="array" ref="AZ929">INDEX($K:$P,ROW(),MATCH(AZ$3,$K$2:$P$2,0))</f>
        <v>10</v>
      </c>
      <c r="BA929" s="143" cm="1">
        <f t="array" ref="BA929">INDEX($K:$P,ROW(),MATCH(BA$3,$K$2:$P$2,0))</f>
        <v>10</v>
      </c>
      <c r="BB929" s="143" cm="1">
        <f t="array" ref="BB929">INDEX($K:$P,ROW(),MATCH(BB$3,$K$2:$P$2,0))</f>
        <v>10</v>
      </c>
      <c r="BC929" s="143" cm="1">
        <f t="array" ref="BC929">INDEX($K:$P,ROW(),MATCH(BC$3,$K$2:$P$2,0))</f>
        <v>10</v>
      </c>
      <c r="BD929" s="143" cm="1">
        <f t="array" ref="BD929">INDEX($K:$P,ROW(),MATCH(BD$3,$K$2:$P$2,0))</f>
        <v>10</v>
      </c>
      <c r="BE929" s="143" cm="1">
        <f t="array" ref="BE929">INDEX($K:$P,ROW(),MATCH(BE$3,$K$2:$P$2,0))</f>
        <v>10</v>
      </c>
      <c r="BF929" s="143" cm="1">
        <f t="array" ref="BF929">INDEX($K:$P,ROW(),MATCH(BF$3,$K$2:$P$2,0))</f>
        <v>10</v>
      </c>
      <c r="BG929" s="143" cm="1">
        <f t="array" ref="BG929">INDEX($K:$P,ROW(),MATCH(BG$3,$K$2:$P$2,0))</f>
        <v>10</v>
      </c>
      <c r="BH929" s="143" cm="1">
        <f t="array" ref="BH929">INDEX($K:$P,ROW(),MATCH(BH$3,$K$2:$P$2,0))</f>
        <v>10</v>
      </c>
      <c r="BI929" s="143" cm="1">
        <f t="array" ref="BI929">INDEX($K:$P,ROW(),MATCH(BI$3,$K$2:$P$2,0))</f>
        <v>10</v>
      </c>
      <c r="BJ929" s="143" cm="1">
        <f t="array" ref="BJ929">INDEX($K:$P,ROW(),MATCH(BJ$3,$K$2:$P$2,0))</f>
        <v>10</v>
      </c>
      <c r="BK929" s="143" cm="1">
        <f t="array" ref="BK929">INDEX($K:$P,ROW(),MATCH(BK$3,$K$2:$P$2,0))</f>
        <v>10</v>
      </c>
      <c r="BL929" s="143" cm="1">
        <f t="array" ref="BL929">INDEX($K:$P,ROW(),MATCH(BL$3,$K$2:$P$2,0))</f>
        <v>10</v>
      </c>
      <c r="BM929" s="143" cm="1">
        <f t="array" ref="BM929">INDEX($K:$P,ROW(),MATCH(BM$3,$K$2:$P$2,0))</f>
        <v>10</v>
      </c>
      <c r="BN929" s="143" cm="1">
        <f t="array" ref="BN929">INDEX($K:$P,ROW(),MATCH(BN$3,$K$2:$P$2,0))</f>
        <v>10</v>
      </c>
      <c r="BO929" s="143" cm="1">
        <f t="array" ref="BO929">INDEX($K:$P,ROW(),MATCH(BO$3,$K$2:$P$2,0))</f>
        <v>10</v>
      </c>
      <c r="BP929" s="143" cm="1">
        <f t="array" ref="BP929">INDEX($K:$P,ROW(),MATCH(BP$3,$K$2:$P$2,0))</f>
        <v>10</v>
      </c>
      <c r="BQ929" s="143" cm="1">
        <f t="array" ref="BQ929">INDEX($K:$P,ROW(),MATCH(BQ$3,$K$2:$P$2,0))</f>
        <v>10</v>
      </c>
      <c r="BR929" s="143" cm="1">
        <f t="array" ref="BR929">INDEX($K:$P,ROW(),MATCH(BR$3,$K$2:$P$2,0))</f>
        <v>10</v>
      </c>
      <c r="BS929" s="143" cm="1">
        <f t="array" ref="BS929">INDEX($K:$P,ROW(),MATCH(BS$3,$K$2:$P$2,0))</f>
        <v>10</v>
      </c>
      <c r="BT929" s="143" cm="1">
        <f t="array" ref="BT929">INDEX($K:$P,ROW(),MATCH(BT$3,$K$2:$P$2,0))</f>
        <v>10</v>
      </c>
      <c r="BU929" s="143" cm="1">
        <f t="array" ref="BU929">INDEX($K:$P,ROW(),MATCH(BU$3,$K$2:$P$2,0))</f>
        <v>10</v>
      </c>
      <c r="BV929" s="143" cm="1">
        <f t="array" ref="BV929">INDEX($K:$P,ROW(),MATCH(BV$3,$K$2:$P$2,0))</f>
        <v>10</v>
      </c>
      <c r="BW929" s="143" cm="1">
        <f t="array" ref="BW929">INDEX($K:$P,ROW(),MATCH(BW$3,$K$2:$P$2,0))</f>
        <v>10</v>
      </c>
      <c r="BX929" s="143" cm="1">
        <f t="array" ref="BX929">INDEX($K:$P,ROW(),MATCH(BX$3,$K$2:$P$2,0))</f>
        <v>10</v>
      </c>
      <c r="BY929" s="143" cm="1">
        <f t="array" ref="BY929">INDEX($K:$P,ROW(),MATCH(BY$3,$K$2:$P$2,0))</f>
        <v>10</v>
      </c>
      <c r="BZ929" s="143" cm="1">
        <f t="array" ref="BZ929">INDEX($K:$P,ROW(),MATCH(BZ$3,$K$2:$P$2,0))</f>
        <v>10</v>
      </c>
      <c r="CA929" s="143" cm="1">
        <f t="array" ref="CA929">INDEX($K:$P,ROW(),MATCH(CA$3,$K$2:$P$2,0))</f>
        <v>10</v>
      </c>
      <c r="CB929" s="143" cm="1">
        <f t="array" ref="CB929">INDEX($K:$P,ROW(),MATCH(CB$3,$K$2:$P$2,0))</f>
        <v>10</v>
      </c>
      <c r="CC929" s="143" cm="1">
        <f t="array" ref="CC929">INDEX($K:$P,ROW(),MATCH(CC$3,$K$2:$P$2,0))</f>
        <v>10</v>
      </c>
      <c r="CD929" s="143" cm="1">
        <f t="array" ref="CD929">INDEX($K:$P,ROW(),MATCH(CD$3,$K$2:$P$2,0))</f>
        <v>10</v>
      </c>
      <c r="CE929" s="143" cm="1">
        <f t="array" ref="CE929">INDEX($K:$P,ROW(),MATCH(CE$3,$K$2:$P$2,0))</f>
        <v>10</v>
      </c>
      <c r="CF929" s="143" cm="1">
        <f t="array" ref="CF929">INDEX($K:$P,ROW(),MATCH(CF$3,$K$2:$P$2,0))</f>
        <v>10</v>
      </c>
      <c r="CG929" s="143" cm="1">
        <f t="array" ref="CG929">INDEX($K:$P,ROW(),MATCH(CG$3,$K$2:$P$2,0))</f>
        <v>10</v>
      </c>
      <c r="CH929" s="143" cm="1">
        <f t="array" ref="CH929">INDEX($K:$P,ROW(),MATCH(CH$3,$K$2:$P$2,0))</f>
        <v>10</v>
      </c>
      <c r="CI929" s="143" cm="1">
        <f t="array" ref="CI929">INDEX($K:$P,ROW(),MATCH(CI$3,$K$2:$P$2,0))</f>
        <v>10</v>
      </c>
      <c r="CJ929" s="143" cm="1">
        <f t="array" ref="CJ929">INDEX($K:$P,ROW(),MATCH(CJ$3,$K$2:$P$2,0))</f>
        <v>10</v>
      </c>
      <c r="CK929" s="143" cm="1">
        <f t="array" ref="CK929">INDEX($K:$P,ROW(),MATCH(CK$3,$K$2:$P$2,0))</f>
        <v>10</v>
      </c>
      <c r="CL929" s="143" cm="1">
        <f t="array" ref="CL929">INDEX($K:$P,ROW(),MATCH(CL$3,$K$2:$P$2,0))</f>
        <v>10</v>
      </c>
    </row>
    <row r="930" spans="2:90" x14ac:dyDescent="0.4">
      <c r="B930" s="123" t="str">
        <f>"GMV - "&amp;B934</f>
        <v>GMV - (Primary label)</v>
      </c>
      <c r="C930" t="s">
        <v>80</v>
      </c>
      <c r="D930" t="s">
        <v>272</v>
      </c>
      <c r="E930" s="8" t="str">
        <f t="shared" si="910"/>
        <v>930 GMV-PV</v>
      </c>
      <c r="H930" s="27"/>
      <c r="I930" s="78"/>
      <c r="J930" s="78"/>
      <c r="K930" s="115">
        <f t="shared" ref="K930:P930" ca="1" si="915">SUMIF($3:$3,K$2,930:930)</f>
        <v>600000</v>
      </c>
      <c r="L930" s="115">
        <f t="shared" ca="1" si="915"/>
        <v>600000</v>
      </c>
      <c r="M930" s="115">
        <f t="shared" ca="1" si="915"/>
        <v>600000</v>
      </c>
      <c r="N930" s="115">
        <f t="shared" ca="1" si="915"/>
        <v>600000</v>
      </c>
      <c r="O930" s="115">
        <f t="shared" ca="1" si="915"/>
        <v>600000</v>
      </c>
      <c r="P930" s="115">
        <f t="shared" ca="1" si="915"/>
        <v>600000</v>
      </c>
      <c r="R930" s="33"/>
      <c r="S930" s="144" cm="1">
        <f t="array" aca="1" ref="S930" ca="1">S929*INDIRECT(S928)</f>
        <v>50000</v>
      </c>
      <c r="T930" s="144" cm="1">
        <f t="array" aca="1" ref="T930" ca="1">T929*INDIRECT(T928)</f>
        <v>50000</v>
      </c>
      <c r="U930" s="144" cm="1">
        <f t="array" aca="1" ref="U930" ca="1">U929*INDIRECT(U928)</f>
        <v>50000</v>
      </c>
      <c r="V930" s="144" cm="1">
        <f t="array" aca="1" ref="V930" ca="1">V929*INDIRECT(V928)</f>
        <v>50000</v>
      </c>
      <c r="W930" s="144" cm="1">
        <f t="array" aca="1" ref="W930" ca="1">W929*INDIRECT(W928)</f>
        <v>50000</v>
      </c>
      <c r="X930" s="144" cm="1">
        <f t="array" aca="1" ref="X930" ca="1">X929*INDIRECT(X928)</f>
        <v>50000</v>
      </c>
      <c r="Y930" s="144" cm="1">
        <f t="array" aca="1" ref="Y930" ca="1">Y929*INDIRECT(Y928)</f>
        <v>50000</v>
      </c>
      <c r="Z930" s="144" cm="1">
        <f t="array" aca="1" ref="Z930" ca="1">Z929*INDIRECT(Z928)</f>
        <v>50000</v>
      </c>
      <c r="AA930" s="144" cm="1">
        <f t="array" aca="1" ref="AA930" ca="1">AA929*INDIRECT(AA928)</f>
        <v>50000</v>
      </c>
      <c r="AB930" s="144" cm="1">
        <f t="array" aca="1" ref="AB930" ca="1">AB929*INDIRECT(AB928)</f>
        <v>50000</v>
      </c>
      <c r="AC930" s="144" cm="1">
        <f t="array" aca="1" ref="AC930" ca="1">AC929*INDIRECT(AC928)</f>
        <v>50000</v>
      </c>
      <c r="AD930" s="144" cm="1">
        <f t="array" aca="1" ref="AD930" ca="1">AD929*INDIRECT(AD928)</f>
        <v>50000</v>
      </c>
      <c r="AE930" s="144" cm="1">
        <f t="array" aca="1" ref="AE930" ca="1">AE929*INDIRECT(AE928)</f>
        <v>50000</v>
      </c>
      <c r="AF930" s="144" cm="1">
        <f t="array" aca="1" ref="AF930" ca="1">AF929*INDIRECT(AF928)</f>
        <v>50000</v>
      </c>
      <c r="AG930" s="144" cm="1">
        <f t="array" aca="1" ref="AG930" ca="1">AG929*INDIRECT(AG928)</f>
        <v>50000</v>
      </c>
      <c r="AH930" s="144" cm="1">
        <f t="array" aca="1" ref="AH930" ca="1">AH929*INDIRECT(AH928)</f>
        <v>50000</v>
      </c>
      <c r="AI930" s="144" cm="1">
        <f t="array" aca="1" ref="AI930" ca="1">AI929*INDIRECT(AI928)</f>
        <v>50000</v>
      </c>
      <c r="AJ930" s="144" cm="1">
        <f t="array" aca="1" ref="AJ930" ca="1">AJ929*INDIRECT(AJ928)</f>
        <v>50000</v>
      </c>
      <c r="AK930" s="144" cm="1">
        <f t="array" aca="1" ref="AK930" ca="1">AK929*INDIRECT(AK928)</f>
        <v>50000</v>
      </c>
      <c r="AL930" s="144" cm="1">
        <f t="array" aca="1" ref="AL930" ca="1">AL929*INDIRECT(AL928)</f>
        <v>50000</v>
      </c>
      <c r="AM930" s="144" cm="1">
        <f t="array" aca="1" ref="AM930" ca="1">AM929*INDIRECT(AM928)</f>
        <v>50000</v>
      </c>
      <c r="AN930" s="144" cm="1">
        <f t="array" aca="1" ref="AN930" ca="1">AN929*INDIRECT(AN928)</f>
        <v>50000</v>
      </c>
      <c r="AO930" s="144" cm="1">
        <f t="array" aca="1" ref="AO930" ca="1">AO929*INDIRECT(AO928)</f>
        <v>50000</v>
      </c>
      <c r="AP930" s="144" cm="1">
        <f t="array" aca="1" ref="AP930" ca="1">AP929*INDIRECT(AP928)</f>
        <v>50000</v>
      </c>
      <c r="AQ930" s="144" cm="1">
        <f t="array" aca="1" ref="AQ930" ca="1">AQ929*INDIRECT(AQ928)</f>
        <v>50000</v>
      </c>
      <c r="AR930" s="144" cm="1">
        <f t="array" aca="1" ref="AR930" ca="1">AR929*INDIRECT(AR928)</f>
        <v>50000</v>
      </c>
      <c r="AS930" s="144" cm="1">
        <f t="array" aca="1" ref="AS930" ca="1">AS929*INDIRECT(AS928)</f>
        <v>50000</v>
      </c>
      <c r="AT930" s="144" cm="1">
        <f t="array" aca="1" ref="AT930" ca="1">AT929*INDIRECT(AT928)</f>
        <v>50000</v>
      </c>
      <c r="AU930" s="144" cm="1">
        <f t="array" aca="1" ref="AU930" ca="1">AU929*INDIRECT(AU928)</f>
        <v>50000</v>
      </c>
      <c r="AV930" s="144" cm="1">
        <f t="array" aca="1" ref="AV930" ca="1">AV929*INDIRECT(AV928)</f>
        <v>50000</v>
      </c>
      <c r="AW930" s="144" cm="1">
        <f t="array" aca="1" ref="AW930" ca="1">AW929*INDIRECT(AW928)</f>
        <v>50000</v>
      </c>
      <c r="AX930" s="144" cm="1">
        <f t="array" aca="1" ref="AX930" ca="1">AX929*INDIRECT(AX928)</f>
        <v>50000</v>
      </c>
      <c r="AY930" s="144" cm="1">
        <f t="array" aca="1" ref="AY930" ca="1">AY929*INDIRECT(AY928)</f>
        <v>50000</v>
      </c>
      <c r="AZ930" s="144" cm="1">
        <f t="array" aca="1" ref="AZ930" ca="1">AZ929*INDIRECT(AZ928)</f>
        <v>50000</v>
      </c>
      <c r="BA930" s="144" cm="1">
        <f t="array" aca="1" ref="BA930" ca="1">BA929*INDIRECT(BA928)</f>
        <v>50000</v>
      </c>
      <c r="BB930" s="144" cm="1">
        <f t="array" aca="1" ref="BB930" ca="1">BB929*INDIRECT(BB928)</f>
        <v>50000</v>
      </c>
      <c r="BC930" s="144" cm="1">
        <f t="array" aca="1" ref="BC930" ca="1">BC929*INDIRECT(BC928)</f>
        <v>50000</v>
      </c>
      <c r="BD930" s="144" cm="1">
        <f t="array" aca="1" ref="BD930" ca="1">BD929*INDIRECT(BD928)</f>
        <v>50000</v>
      </c>
      <c r="BE930" s="144" cm="1">
        <f t="array" aca="1" ref="BE930" ca="1">BE929*INDIRECT(BE928)</f>
        <v>50000</v>
      </c>
      <c r="BF930" s="144" cm="1">
        <f t="array" aca="1" ref="BF930" ca="1">BF929*INDIRECT(BF928)</f>
        <v>50000</v>
      </c>
      <c r="BG930" s="144" cm="1">
        <f t="array" aca="1" ref="BG930" ca="1">BG929*INDIRECT(BG928)</f>
        <v>50000</v>
      </c>
      <c r="BH930" s="144" cm="1">
        <f t="array" aca="1" ref="BH930" ca="1">BH929*INDIRECT(BH928)</f>
        <v>50000</v>
      </c>
      <c r="BI930" s="144" cm="1">
        <f t="array" aca="1" ref="BI930" ca="1">BI929*INDIRECT(BI928)</f>
        <v>50000</v>
      </c>
      <c r="BJ930" s="144" cm="1">
        <f t="array" aca="1" ref="BJ930" ca="1">BJ929*INDIRECT(BJ928)</f>
        <v>50000</v>
      </c>
      <c r="BK930" s="144" cm="1">
        <f t="array" aca="1" ref="BK930" ca="1">BK929*INDIRECT(BK928)</f>
        <v>50000</v>
      </c>
      <c r="BL930" s="144" cm="1">
        <f t="array" aca="1" ref="BL930" ca="1">BL929*INDIRECT(BL928)</f>
        <v>50000</v>
      </c>
      <c r="BM930" s="144" cm="1">
        <f t="array" aca="1" ref="BM930" ca="1">BM929*INDIRECT(BM928)</f>
        <v>50000</v>
      </c>
      <c r="BN930" s="144" cm="1">
        <f t="array" aca="1" ref="BN930" ca="1">BN929*INDIRECT(BN928)</f>
        <v>50000</v>
      </c>
      <c r="BO930" s="144" cm="1">
        <f t="array" aca="1" ref="BO930" ca="1">BO929*INDIRECT(BO928)</f>
        <v>50000</v>
      </c>
      <c r="BP930" s="144" cm="1">
        <f t="array" aca="1" ref="BP930" ca="1">BP929*INDIRECT(BP928)</f>
        <v>50000</v>
      </c>
      <c r="BQ930" s="144" cm="1">
        <f t="array" aca="1" ref="BQ930" ca="1">BQ929*INDIRECT(BQ928)</f>
        <v>50000</v>
      </c>
      <c r="BR930" s="144" cm="1">
        <f t="array" aca="1" ref="BR930" ca="1">BR929*INDIRECT(BR928)</f>
        <v>50000</v>
      </c>
      <c r="BS930" s="144" cm="1">
        <f t="array" aca="1" ref="BS930" ca="1">BS929*INDIRECT(BS928)</f>
        <v>50000</v>
      </c>
      <c r="BT930" s="144" cm="1">
        <f t="array" aca="1" ref="BT930" ca="1">BT929*INDIRECT(BT928)</f>
        <v>50000</v>
      </c>
      <c r="BU930" s="144" cm="1">
        <f t="array" aca="1" ref="BU930" ca="1">BU929*INDIRECT(BU928)</f>
        <v>50000</v>
      </c>
      <c r="BV930" s="144" cm="1">
        <f t="array" aca="1" ref="BV930" ca="1">BV929*INDIRECT(BV928)</f>
        <v>50000</v>
      </c>
      <c r="BW930" s="144" cm="1">
        <f t="array" aca="1" ref="BW930" ca="1">BW929*INDIRECT(BW928)</f>
        <v>50000</v>
      </c>
      <c r="BX930" s="144" cm="1">
        <f t="array" aca="1" ref="BX930" ca="1">BX929*INDIRECT(BX928)</f>
        <v>50000</v>
      </c>
      <c r="BY930" s="144" cm="1">
        <f t="array" aca="1" ref="BY930" ca="1">BY929*INDIRECT(BY928)</f>
        <v>50000</v>
      </c>
      <c r="BZ930" s="144" cm="1">
        <f t="array" aca="1" ref="BZ930" ca="1">BZ929*INDIRECT(BZ928)</f>
        <v>50000</v>
      </c>
      <c r="CA930" s="144" cm="1">
        <f t="array" aca="1" ref="CA930" ca="1">CA929*INDIRECT(CA928)</f>
        <v>50000</v>
      </c>
      <c r="CB930" s="144" cm="1">
        <f t="array" aca="1" ref="CB930" ca="1">CB929*INDIRECT(CB928)</f>
        <v>50000</v>
      </c>
      <c r="CC930" s="144" cm="1">
        <f t="array" aca="1" ref="CC930" ca="1">CC929*INDIRECT(CC928)</f>
        <v>50000</v>
      </c>
      <c r="CD930" s="144" cm="1">
        <f t="array" aca="1" ref="CD930" ca="1">CD929*INDIRECT(CD928)</f>
        <v>50000</v>
      </c>
      <c r="CE930" s="144" cm="1">
        <f t="array" aca="1" ref="CE930" ca="1">CE929*INDIRECT(CE928)</f>
        <v>50000</v>
      </c>
      <c r="CF930" s="144" cm="1">
        <f t="array" aca="1" ref="CF930" ca="1">CF929*INDIRECT(CF928)</f>
        <v>50000</v>
      </c>
      <c r="CG930" s="144" cm="1">
        <f t="array" aca="1" ref="CG930" ca="1">CG929*INDIRECT(CG928)</f>
        <v>50000</v>
      </c>
      <c r="CH930" s="144" cm="1">
        <f t="array" aca="1" ref="CH930" ca="1">CH929*INDIRECT(CH928)</f>
        <v>50000</v>
      </c>
      <c r="CI930" s="144" cm="1">
        <f t="array" aca="1" ref="CI930" ca="1">CI929*INDIRECT(CI928)</f>
        <v>50000</v>
      </c>
      <c r="CJ930" s="144" cm="1">
        <f t="array" aca="1" ref="CJ930" ca="1">CJ929*INDIRECT(CJ928)</f>
        <v>50000</v>
      </c>
      <c r="CK930" s="144" cm="1">
        <f t="array" aca="1" ref="CK930" ca="1">CK929*INDIRECT(CK928)</f>
        <v>50000</v>
      </c>
      <c r="CL930" s="144" cm="1">
        <f t="array" aca="1" ref="CL930" ca="1">CL929*INDIRECT(CL928)</f>
        <v>50000</v>
      </c>
    </row>
    <row r="931" spans="2:90" x14ac:dyDescent="0.4">
      <c r="B931" s="141" t="s">
        <v>79</v>
      </c>
      <c r="D931" t="s">
        <v>272</v>
      </c>
      <c r="E931" s="8" t="str">
        <f t="shared" si="910"/>
        <v>931 GMV-PV</v>
      </c>
      <c r="G931" t="str">
        <f>E931</f>
        <v>931 GMV-PV</v>
      </c>
      <c r="H931" s="12"/>
      <c r="I931" s="60"/>
      <c r="J931" s="60"/>
      <c r="K931" s="16">
        <v>0.1</v>
      </c>
      <c r="L931" s="16">
        <v>0.1</v>
      </c>
      <c r="M931" s="16">
        <v>0.1</v>
      </c>
      <c r="N931" s="16">
        <v>0.1</v>
      </c>
      <c r="O931" s="16">
        <v>0.1</v>
      </c>
      <c r="P931" s="16">
        <v>0.1</v>
      </c>
      <c r="R931" s="20"/>
      <c r="S931" s="146" cm="1">
        <f t="array" ref="S931">INDEX($K:$P,ROW(),MATCH(S$3,$K$2:$P$2,0))</f>
        <v>0.1</v>
      </c>
      <c r="T931" s="146" cm="1">
        <f t="array" ref="T931">INDEX($K:$P,ROW(),MATCH(T$3,$K$2:$P$2,0))</f>
        <v>0.1</v>
      </c>
      <c r="U931" s="146" cm="1">
        <f t="array" ref="U931">INDEX($K:$P,ROW(),MATCH(U$3,$K$2:$P$2,0))</f>
        <v>0.1</v>
      </c>
      <c r="V931" s="146" cm="1">
        <f t="array" ref="V931">INDEX($K:$P,ROW(),MATCH(V$3,$K$2:$P$2,0))</f>
        <v>0.1</v>
      </c>
      <c r="W931" s="146" cm="1">
        <f t="array" ref="W931">INDEX($K:$P,ROW(),MATCH(W$3,$K$2:$P$2,0))</f>
        <v>0.1</v>
      </c>
      <c r="X931" s="146" cm="1">
        <f t="array" ref="X931">INDEX($K:$P,ROW(),MATCH(X$3,$K$2:$P$2,0))</f>
        <v>0.1</v>
      </c>
      <c r="Y931" s="146" cm="1">
        <f t="array" ref="Y931">INDEX($K:$P,ROW(),MATCH(Y$3,$K$2:$P$2,0))</f>
        <v>0.1</v>
      </c>
      <c r="Z931" s="146" cm="1">
        <f t="array" ref="Z931">INDEX($K:$P,ROW(),MATCH(Z$3,$K$2:$P$2,0))</f>
        <v>0.1</v>
      </c>
      <c r="AA931" s="146" cm="1">
        <f t="array" ref="AA931">INDEX($K:$P,ROW(),MATCH(AA$3,$K$2:$P$2,0))</f>
        <v>0.1</v>
      </c>
      <c r="AB931" s="146" cm="1">
        <f t="array" ref="AB931">INDEX($K:$P,ROW(),MATCH(AB$3,$K$2:$P$2,0))</f>
        <v>0.1</v>
      </c>
      <c r="AC931" s="146" cm="1">
        <f t="array" ref="AC931">INDEX($K:$P,ROW(),MATCH(AC$3,$K$2:$P$2,0))</f>
        <v>0.1</v>
      </c>
      <c r="AD931" s="146" cm="1">
        <f t="array" ref="AD931">INDEX($K:$P,ROW(),MATCH(AD$3,$K$2:$P$2,0))</f>
        <v>0.1</v>
      </c>
      <c r="AE931" s="146" cm="1">
        <f t="array" ref="AE931">INDEX($K:$P,ROW(),MATCH(AE$3,$K$2:$P$2,0))</f>
        <v>0.1</v>
      </c>
      <c r="AF931" s="146" cm="1">
        <f t="array" ref="AF931">INDEX($K:$P,ROW(),MATCH(AF$3,$K$2:$P$2,0))</f>
        <v>0.1</v>
      </c>
      <c r="AG931" s="146" cm="1">
        <f t="array" ref="AG931">INDEX($K:$P,ROW(),MATCH(AG$3,$K$2:$P$2,0))</f>
        <v>0.1</v>
      </c>
      <c r="AH931" s="146" cm="1">
        <f t="array" ref="AH931">INDEX($K:$P,ROW(),MATCH(AH$3,$K$2:$P$2,0))</f>
        <v>0.1</v>
      </c>
      <c r="AI931" s="146" cm="1">
        <f t="array" ref="AI931">INDEX($K:$P,ROW(),MATCH(AI$3,$K$2:$P$2,0))</f>
        <v>0.1</v>
      </c>
      <c r="AJ931" s="146" cm="1">
        <f t="array" ref="AJ931">INDEX($K:$P,ROW(),MATCH(AJ$3,$K$2:$P$2,0))</f>
        <v>0.1</v>
      </c>
      <c r="AK931" s="146" cm="1">
        <f t="array" ref="AK931">INDEX($K:$P,ROW(),MATCH(AK$3,$K$2:$P$2,0))</f>
        <v>0.1</v>
      </c>
      <c r="AL931" s="146" cm="1">
        <f t="array" ref="AL931">INDEX($K:$P,ROW(),MATCH(AL$3,$K$2:$P$2,0))</f>
        <v>0.1</v>
      </c>
      <c r="AM931" s="146" cm="1">
        <f t="array" ref="AM931">INDEX($K:$P,ROW(),MATCH(AM$3,$K$2:$P$2,0))</f>
        <v>0.1</v>
      </c>
      <c r="AN931" s="146" cm="1">
        <f t="array" ref="AN931">INDEX($K:$P,ROW(),MATCH(AN$3,$K$2:$P$2,0))</f>
        <v>0.1</v>
      </c>
      <c r="AO931" s="146" cm="1">
        <f t="array" ref="AO931">INDEX($K:$P,ROW(),MATCH(AO$3,$K$2:$P$2,0))</f>
        <v>0.1</v>
      </c>
      <c r="AP931" s="146" cm="1">
        <f t="array" ref="AP931">INDEX($K:$P,ROW(),MATCH(AP$3,$K$2:$P$2,0))</f>
        <v>0.1</v>
      </c>
      <c r="AQ931" s="146" cm="1">
        <f t="array" ref="AQ931">INDEX($K:$P,ROW(),MATCH(AQ$3,$K$2:$P$2,0))</f>
        <v>0.1</v>
      </c>
      <c r="AR931" s="146" cm="1">
        <f t="array" ref="AR931">INDEX($K:$P,ROW(),MATCH(AR$3,$K$2:$P$2,0))</f>
        <v>0.1</v>
      </c>
      <c r="AS931" s="146" cm="1">
        <f t="array" ref="AS931">INDEX($K:$P,ROW(),MATCH(AS$3,$K$2:$P$2,0))</f>
        <v>0.1</v>
      </c>
      <c r="AT931" s="146" cm="1">
        <f t="array" ref="AT931">INDEX($K:$P,ROW(),MATCH(AT$3,$K$2:$P$2,0))</f>
        <v>0.1</v>
      </c>
      <c r="AU931" s="146" cm="1">
        <f t="array" ref="AU931">INDEX($K:$P,ROW(),MATCH(AU$3,$K$2:$P$2,0))</f>
        <v>0.1</v>
      </c>
      <c r="AV931" s="146" cm="1">
        <f t="array" ref="AV931">INDEX($K:$P,ROW(),MATCH(AV$3,$K$2:$P$2,0))</f>
        <v>0.1</v>
      </c>
      <c r="AW931" s="146" cm="1">
        <f t="array" ref="AW931">INDEX($K:$P,ROW(),MATCH(AW$3,$K$2:$P$2,0))</f>
        <v>0.1</v>
      </c>
      <c r="AX931" s="146" cm="1">
        <f t="array" ref="AX931">INDEX($K:$P,ROW(),MATCH(AX$3,$K$2:$P$2,0))</f>
        <v>0.1</v>
      </c>
      <c r="AY931" s="146" cm="1">
        <f t="array" ref="AY931">INDEX($K:$P,ROW(),MATCH(AY$3,$K$2:$P$2,0))</f>
        <v>0.1</v>
      </c>
      <c r="AZ931" s="146" cm="1">
        <f t="array" ref="AZ931">INDEX($K:$P,ROW(),MATCH(AZ$3,$K$2:$P$2,0))</f>
        <v>0.1</v>
      </c>
      <c r="BA931" s="146" cm="1">
        <f t="array" ref="BA931">INDEX($K:$P,ROW(),MATCH(BA$3,$K$2:$P$2,0))</f>
        <v>0.1</v>
      </c>
      <c r="BB931" s="146" cm="1">
        <f t="array" ref="BB931">INDEX($K:$P,ROW(),MATCH(BB$3,$K$2:$P$2,0))</f>
        <v>0.1</v>
      </c>
      <c r="BC931" s="146" cm="1">
        <f t="array" ref="BC931">INDEX($K:$P,ROW(),MATCH(BC$3,$K$2:$P$2,0))</f>
        <v>0.1</v>
      </c>
      <c r="BD931" s="146" cm="1">
        <f t="array" ref="BD931">INDEX($K:$P,ROW(),MATCH(BD$3,$K$2:$P$2,0))</f>
        <v>0.1</v>
      </c>
      <c r="BE931" s="146" cm="1">
        <f t="array" ref="BE931">INDEX($K:$P,ROW(),MATCH(BE$3,$K$2:$P$2,0))</f>
        <v>0.1</v>
      </c>
      <c r="BF931" s="146" cm="1">
        <f t="array" ref="BF931">INDEX($K:$P,ROW(),MATCH(BF$3,$K$2:$P$2,0))</f>
        <v>0.1</v>
      </c>
      <c r="BG931" s="146" cm="1">
        <f t="array" ref="BG931">INDEX($K:$P,ROW(),MATCH(BG$3,$K$2:$P$2,0))</f>
        <v>0.1</v>
      </c>
      <c r="BH931" s="146" cm="1">
        <f t="array" ref="BH931">INDEX($K:$P,ROW(),MATCH(BH$3,$K$2:$P$2,0))</f>
        <v>0.1</v>
      </c>
      <c r="BI931" s="146" cm="1">
        <f t="array" ref="BI931">INDEX($K:$P,ROW(),MATCH(BI$3,$K$2:$P$2,0))</f>
        <v>0.1</v>
      </c>
      <c r="BJ931" s="146" cm="1">
        <f t="array" ref="BJ931">INDEX($K:$P,ROW(),MATCH(BJ$3,$K$2:$P$2,0))</f>
        <v>0.1</v>
      </c>
      <c r="BK931" s="146" cm="1">
        <f t="array" ref="BK931">INDEX($K:$P,ROW(),MATCH(BK$3,$K$2:$P$2,0))</f>
        <v>0.1</v>
      </c>
      <c r="BL931" s="146" cm="1">
        <f t="array" ref="BL931">INDEX($K:$P,ROW(),MATCH(BL$3,$K$2:$P$2,0))</f>
        <v>0.1</v>
      </c>
      <c r="BM931" s="146" cm="1">
        <f t="array" ref="BM931">INDEX($K:$P,ROW(),MATCH(BM$3,$K$2:$P$2,0))</f>
        <v>0.1</v>
      </c>
      <c r="BN931" s="146" cm="1">
        <f t="array" ref="BN931">INDEX($K:$P,ROW(),MATCH(BN$3,$K$2:$P$2,0))</f>
        <v>0.1</v>
      </c>
      <c r="BO931" s="146" cm="1">
        <f t="array" ref="BO931">INDEX($K:$P,ROW(),MATCH(BO$3,$K$2:$P$2,0))</f>
        <v>0.1</v>
      </c>
      <c r="BP931" s="146" cm="1">
        <f t="array" ref="BP931">INDEX($K:$P,ROW(),MATCH(BP$3,$K$2:$P$2,0))</f>
        <v>0.1</v>
      </c>
      <c r="BQ931" s="146" cm="1">
        <f t="array" ref="BQ931">INDEX($K:$P,ROW(),MATCH(BQ$3,$K$2:$P$2,0))</f>
        <v>0.1</v>
      </c>
      <c r="BR931" s="146" cm="1">
        <f t="array" ref="BR931">INDEX($K:$P,ROW(),MATCH(BR$3,$K$2:$P$2,0))</f>
        <v>0.1</v>
      </c>
      <c r="BS931" s="146" cm="1">
        <f t="array" ref="BS931">INDEX($K:$P,ROW(),MATCH(BS$3,$K$2:$P$2,0))</f>
        <v>0.1</v>
      </c>
      <c r="BT931" s="146" cm="1">
        <f t="array" ref="BT931">INDEX($K:$P,ROW(),MATCH(BT$3,$K$2:$P$2,0))</f>
        <v>0.1</v>
      </c>
      <c r="BU931" s="146" cm="1">
        <f t="array" ref="BU931">INDEX($K:$P,ROW(),MATCH(BU$3,$K$2:$P$2,0))</f>
        <v>0.1</v>
      </c>
      <c r="BV931" s="146" cm="1">
        <f t="array" ref="BV931">INDEX($K:$P,ROW(),MATCH(BV$3,$K$2:$P$2,0))</f>
        <v>0.1</v>
      </c>
      <c r="BW931" s="146" cm="1">
        <f t="array" ref="BW931">INDEX($K:$P,ROW(),MATCH(BW$3,$K$2:$P$2,0))</f>
        <v>0.1</v>
      </c>
      <c r="BX931" s="146" cm="1">
        <f t="array" ref="BX931">INDEX($K:$P,ROW(),MATCH(BX$3,$K$2:$P$2,0))</f>
        <v>0.1</v>
      </c>
      <c r="BY931" s="146" cm="1">
        <f t="array" ref="BY931">INDEX($K:$P,ROW(),MATCH(BY$3,$K$2:$P$2,0))</f>
        <v>0.1</v>
      </c>
      <c r="BZ931" s="146" cm="1">
        <f t="array" ref="BZ931">INDEX($K:$P,ROW(),MATCH(BZ$3,$K$2:$P$2,0))</f>
        <v>0.1</v>
      </c>
      <c r="CA931" s="146" cm="1">
        <f t="array" ref="CA931">INDEX($K:$P,ROW(),MATCH(CA$3,$K$2:$P$2,0))</f>
        <v>0.1</v>
      </c>
      <c r="CB931" s="146" cm="1">
        <f t="array" ref="CB931">INDEX($K:$P,ROW(),MATCH(CB$3,$K$2:$P$2,0))</f>
        <v>0.1</v>
      </c>
      <c r="CC931" s="146" cm="1">
        <f t="array" ref="CC931">INDEX($K:$P,ROW(),MATCH(CC$3,$K$2:$P$2,0))</f>
        <v>0.1</v>
      </c>
      <c r="CD931" s="146" cm="1">
        <f t="array" ref="CD931">INDEX($K:$P,ROW(),MATCH(CD$3,$K$2:$P$2,0))</f>
        <v>0.1</v>
      </c>
      <c r="CE931" s="146" cm="1">
        <f t="array" ref="CE931">INDEX($K:$P,ROW(),MATCH(CE$3,$K$2:$P$2,0))</f>
        <v>0.1</v>
      </c>
      <c r="CF931" s="146" cm="1">
        <f t="array" ref="CF931">INDEX($K:$P,ROW(),MATCH(CF$3,$K$2:$P$2,0))</f>
        <v>0.1</v>
      </c>
      <c r="CG931" s="146" cm="1">
        <f t="array" ref="CG931">INDEX($K:$P,ROW(),MATCH(CG$3,$K$2:$P$2,0))</f>
        <v>0.1</v>
      </c>
      <c r="CH931" s="146" cm="1">
        <f t="array" ref="CH931">INDEX($K:$P,ROW(),MATCH(CH$3,$K$2:$P$2,0))</f>
        <v>0.1</v>
      </c>
      <c r="CI931" s="146" cm="1">
        <f t="array" ref="CI931">INDEX($K:$P,ROW(),MATCH(CI$3,$K$2:$P$2,0))</f>
        <v>0.1</v>
      </c>
      <c r="CJ931" s="146" cm="1">
        <f t="array" ref="CJ931">INDEX($K:$P,ROW(),MATCH(CJ$3,$K$2:$P$2,0))</f>
        <v>0.1</v>
      </c>
      <c r="CK931" s="146" cm="1">
        <f t="array" ref="CK931">INDEX($K:$P,ROW(),MATCH(CK$3,$K$2:$P$2,0))</f>
        <v>0.1</v>
      </c>
      <c r="CL931" s="146" cm="1">
        <f t="array" ref="CL931">INDEX($K:$P,ROW(),MATCH(CL$3,$K$2:$P$2,0))</f>
        <v>0.1</v>
      </c>
    </row>
    <row r="932" spans="2:90" x14ac:dyDescent="0.4">
      <c r="B932" s="123" t="str">
        <f>"Revenue - "&amp;B934</f>
        <v>Revenue - (Primary label)</v>
      </c>
      <c r="C932" t="s">
        <v>198</v>
      </c>
      <c r="D932" t="s">
        <v>272</v>
      </c>
      <c r="E932" s="8" t="str">
        <f t="shared" si="910"/>
        <v>932 GMV-PV</v>
      </c>
      <c r="H932" s="27"/>
      <c r="I932" s="78"/>
      <c r="J932" s="78"/>
      <c r="K932" s="115">
        <f t="shared" ref="K932:P932" ca="1" si="916">SUMIF($3:$3,K$2,932:932)</f>
        <v>60000</v>
      </c>
      <c r="L932" s="115">
        <f t="shared" ca="1" si="916"/>
        <v>60000</v>
      </c>
      <c r="M932" s="115">
        <f t="shared" ca="1" si="916"/>
        <v>60000</v>
      </c>
      <c r="N932" s="115">
        <f t="shared" ca="1" si="916"/>
        <v>60000</v>
      </c>
      <c r="O932" s="115">
        <f t="shared" ca="1" si="916"/>
        <v>60000</v>
      </c>
      <c r="P932" s="115">
        <f t="shared" ca="1" si="916"/>
        <v>60000</v>
      </c>
      <c r="R932" s="33"/>
      <c r="S932" s="144">
        <f t="shared" ref="S932" ca="1" si="917">S931*S930</f>
        <v>5000</v>
      </c>
      <c r="T932" s="144">
        <f t="shared" ref="T932:AX932" ca="1" si="918">T931*T930</f>
        <v>5000</v>
      </c>
      <c r="U932" s="144">
        <f t="shared" ca="1" si="918"/>
        <v>5000</v>
      </c>
      <c r="V932" s="144">
        <f t="shared" ca="1" si="918"/>
        <v>5000</v>
      </c>
      <c r="W932" s="144">
        <f t="shared" ca="1" si="918"/>
        <v>5000</v>
      </c>
      <c r="X932" s="144">
        <f t="shared" ca="1" si="918"/>
        <v>5000</v>
      </c>
      <c r="Y932" s="144">
        <f t="shared" ca="1" si="918"/>
        <v>5000</v>
      </c>
      <c r="Z932" s="144">
        <f t="shared" ca="1" si="918"/>
        <v>5000</v>
      </c>
      <c r="AA932" s="144">
        <f t="shared" ca="1" si="918"/>
        <v>5000</v>
      </c>
      <c r="AB932" s="144">
        <f t="shared" ca="1" si="918"/>
        <v>5000</v>
      </c>
      <c r="AC932" s="144">
        <f t="shared" ca="1" si="918"/>
        <v>5000</v>
      </c>
      <c r="AD932" s="144">
        <f t="shared" ca="1" si="918"/>
        <v>5000</v>
      </c>
      <c r="AE932" s="144">
        <f t="shared" ca="1" si="918"/>
        <v>5000</v>
      </c>
      <c r="AF932" s="144">
        <f t="shared" ca="1" si="918"/>
        <v>5000</v>
      </c>
      <c r="AG932" s="144">
        <f t="shared" ca="1" si="918"/>
        <v>5000</v>
      </c>
      <c r="AH932" s="144">
        <f t="shared" ca="1" si="918"/>
        <v>5000</v>
      </c>
      <c r="AI932" s="144">
        <f t="shared" ca="1" si="918"/>
        <v>5000</v>
      </c>
      <c r="AJ932" s="144">
        <f t="shared" ca="1" si="918"/>
        <v>5000</v>
      </c>
      <c r="AK932" s="144">
        <f t="shared" ca="1" si="918"/>
        <v>5000</v>
      </c>
      <c r="AL932" s="144">
        <f t="shared" ca="1" si="918"/>
        <v>5000</v>
      </c>
      <c r="AM932" s="144">
        <f t="shared" ca="1" si="918"/>
        <v>5000</v>
      </c>
      <c r="AN932" s="144">
        <f t="shared" ca="1" si="918"/>
        <v>5000</v>
      </c>
      <c r="AO932" s="144">
        <f t="shared" ca="1" si="918"/>
        <v>5000</v>
      </c>
      <c r="AP932" s="144">
        <f t="shared" ca="1" si="918"/>
        <v>5000</v>
      </c>
      <c r="AQ932" s="144">
        <f t="shared" ca="1" si="918"/>
        <v>5000</v>
      </c>
      <c r="AR932" s="144">
        <f t="shared" ca="1" si="918"/>
        <v>5000</v>
      </c>
      <c r="AS932" s="144">
        <f t="shared" ca="1" si="918"/>
        <v>5000</v>
      </c>
      <c r="AT932" s="144">
        <f t="shared" ca="1" si="918"/>
        <v>5000</v>
      </c>
      <c r="AU932" s="144">
        <f t="shared" ca="1" si="918"/>
        <v>5000</v>
      </c>
      <c r="AV932" s="144">
        <f t="shared" ca="1" si="918"/>
        <v>5000</v>
      </c>
      <c r="AW932" s="144">
        <f t="shared" ca="1" si="918"/>
        <v>5000</v>
      </c>
      <c r="AX932" s="144">
        <f t="shared" ca="1" si="918"/>
        <v>5000</v>
      </c>
      <c r="AY932" s="144">
        <f t="shared" ref="AY932:CD932" ca="1" si="919">AY931*AY930</f>
        <v>5000</v>
      </c>
      <c r="AZ932" s="144">
        <f t="shared" ca="1" si="919"/>
        <v>5000</v>
      </c>
      <c r="BA932" s="144">
        <f t="shared" ca="1" si="919"/>
        <v>5000</v>
      </c>
      <c r="BB932" s="144">
        <f t="shared" ca="1" si="919"/>
        <v>5000</v>
      </c>
      <c r="BC932" s="144">
        <f t="shared" ca="1" si="919"/>
        <v>5000</v>
      </c>
      <c r="BD932" s="144">
        <f t="shared" ca="1" si="919"/>
        <v>5000</v>
      </c>
      <c r="BE932" s="144">
        <f t="shared" ca="1" si="919"/>
        <v>5000</v>
      </c>
      <c r="BF932" s="144">
        <f t="shared" ca="1" si="919"/>
        <v>5000</v>
      </c>
      <c r="BG932" s="144">
        <f t="shared" ca="1" si="919"/>
        <v>5000</v>
      </c>
      <c r="BH932" s="144">
        <f t="shared" ca="1" si="919"/>
        <v>5000</v>
      </c>
      <c r="BI932" s="144">
        <f t="shared" ca="1" si="919"/>
        <v>5000</v>
      </c>
      <c r="BJ932" s="144">
        <f t="shared" ca="1" si="919"/>
        <v>5000</v>
      </c>
      <c r="BK932" s="144">
        <f t="shared" ca="1" si="919"/>
        <v>5000</v>
      </c>
      <c r="BL932" s="144">
        <f t="shared" ca="1" si="919"/>
        <v>5000</v>
      </c>
      <c r="BM932" s="144">
        <f t="shared" ca="1" si="919"/>
        <v>5000</v>
      </c>
      <c r="BN932" s="144">
        <f t="shared" ca="1" si="919"/>
        <v>5000</v>
      </c>
      <c r="BO932" s="144">
        <f t="shared" ca="1" si="919"/>
        <v>5000</v>
      </c>
      <c r="BP932" s="144">
        <f t="shared" ca="1" si="919"/>
        <v>5000</v>
      </c>
      <c r="BQ932" s="144">
        <f t="shared" ca="1" si="919"/>
        <v>5000</v>
      </c>
      <c r="BR932" s="144">
        <f t="shared" ca="1" si="919"/>
        <v>5000</v>
      </c>
      <c r="BS932" s="144">
        <f t="shared" ca="1" si="919"/>
        <v>5000</v>
      </c>
      <c r="BT932" s="144">
        <f t="shared" ca="1" si="919"/>
        <v>5000</v>
      </c>
      <c r="BU932" s="144">
        <f t="shared" ca="1" si="919"/>
        <v>5000</v>
      </c>
      <c r="BV932" s="144">
        <f t="shared" ca="1" si="919"/>
        <v>5000</v>
      </c>
      <c r="BW932" s="144">
        <f t="shared" ca="1" si="919"/>
        <v>5000</v>
      </c>
      <c r="BX932" s="144">
        <f t="shared" ca="1" si="919"/>
        <v>5000</v>
      </c>
      <c r="BY932" s="144">
        <f t="shared" ca="1" si="919"/>
        <v>5000</v>
      </c>
      <c r="BZ932" s="144">
        <f t="shared" ca="1" si="919"/>
        <v>5000</v>
      </c>
      <c r="CA932" s="144">
        <f t="shared" ca="1" si="919"/>
        <v>5000</v>
      </c>
      <c r="CB932" s="144">
        <f t="shared" ca="1" si="919"/>
        <v>5000</v>
      </c>
      <c r="CC932" s="144">
        <f t="shared" ca="1" si="919"/>
        <v>5000</v>
      </c>
      <c r="CD932" s="144">
        <f t="shared" ca="1" si="919"/>
        <v>5000</v>
      </c>
      <c r="CE932" s="144">
        <f t="shared" ref="CE932:CK932" ca="1" si="920">CE931*CE930</f>
        <v>5000</v>
      </c>
      <c r="CF932" s="144">
        <f t="shared" ca="1" si="920"/>
        <v>5000</v>
      </c>
      <c r="CG932" s="144">
        <f t="shared" ca="1" si="920"/>
        <v>5000</v>
      </c>
      <c r="CH932" s="144">
        <f t="shared" ca="1" si="920"/>
        <v>5000</v>
      </c>
      <c r="CI932" s="144">
        <f t="shared" ca="1" si="920"/>
        <v>5000</v>
      </c>
      <c r="CJ932" s="144">
        <f t="shared" ca="1" si="920"/>
        <v>5000</v>
      </c>
      <c r="CK932" s="144">
        <f t="shared" ca="1" si="920"/>
        <v>5000</v>
      </c>
      <c r="CL932" s="144">
        <f t="shared" ref="CL932" ca="1" si="921">CL931*CL930</f>
        <v>5000</v>
      </c>
    </row>
    <row r="933" spans="2:90" x14ac:dyDescent="0.4">
      <c r="B933" s="123"/>
      <c r="D933" t="s">
        <v>272</v>
      </c>
      <c r="E933" s="8" t="str">
        <f t="shared" ref="E933" si="922">ROW()&amp;" "&amp;D933</f>
        <v>933 GMV-PV</v>
      </c>
      <c r="H933" s="27"/>
      <c r="I933" s="78"/>
      <c r="J933" s="78"/>
      <c r="K933" s="33"/>
      <c r="L933" s="33"/>
      <c r="M933" s="33"/>
      <c r="N933" s="33"/>
      <c r="O933" s="33"/>
      <c r="P933" s="33"/>
      <c r="R933" s="33"/>
      <c r="S933" s="77"/>
      <c r="T933" s="77"/>
      <c r="U933" s="77"/>
      <c r="V933" s="77"/>
      <c r="W933" s="77"/>
      <c r="X933" s="77"/>
      <c r="Y933" s="77"/>
      <c r="Z933" s="77"/>
      <c r="AA933" s="77"/>
      <c r="AB933" s="77"/>
      <c r="AC933" s="77"/>
      <c r="AD933" s="77"/>
      <c r="AE933" s="77"/>
      <c r="AF933" s="77"/>
      <c r="AG933" s="77"/>
      <c r="AH933" s="77"/>
      <c r="AI933" s="77"/>
      <c r="AJ933" s="77"/>
      <c r="AK933" s="77"/>
      <c r="AL933" s="77"/>
      <c r="AM933" s="77"/>
      <c r="AN933" s="77"/>
      <c r="AO933" s="77"/>
      <c r="AP933" s="77"/>
      <c r="AQ933" s="77"/>
      <c r="AR933" s="77"/>
      <c r="AS933" s="77"/>
      <c r="AT933" s="77"/>
      <c r="AU933" s="77"/>
      <c r="AV933" s="77"/>
      <c r="AW933" s="77"/>
      <c r="AX933" s="77"/>
      <c r="AY933" s="77"/>
      <c r="AZ933" s="77"/>
      <c r="BA933" s="77"/>
      <c r="BB933" s="77"/>
      <c r="BC933" s="77"/>
      <c r="BD933" s="77"/>
      <c r="BE933" s="77"/>
      <c r="BF933" s="77"/>
      <c r="BG933" s="77"/>
      <c r="BH933" s="77"/>
      <c r="BI933" s="77"/>
      <c r="BJ933" s="77"/>
      <c r="BK933" s="77"/>
      <c r="BL933" s="77"/>
      <c r="BM933" s="77"/>
      <c r="BN933" s="77"/>
      <c r="BO933" s="77"/>
      <c r="BP933" s="77"/>
      <c r="BQ933" s="77"/>
      <c r="BR933" s="77"/>
      <c r="BS933" s="77"/>
      <c r="BT933" s="77"/>
      <c r="BU933" s="77"/>
      <c r="BV933" s="77"/>
      <c r="BW933" s="77"/>
      <c r="BX933" s="77"/>
      <c r="BY933" s="77"/>
      <c r="BZ933" s="77"/>
      <c r="CA933" s="77"/>
      <c r="CB933" s="77"/>
      <c r="CC933" s="77"/>
      <c r="CD933" s="77"/>
      <c r="CE933" s="77"/>
      <c r="CF933" s="77"/>
      <c r="CG933" s="77"/>
      <c r="CH933" s="77"/>
      <c r="CI933" s="77"/>
      <c r="CJ933" s="77"/>
      <c r="CK933" s="77"/>
      <c r="CL933" s="77"/>
    </row>
    <row r="934" spans="2:90" x14ac:dyDescent="0.4">
      <c r="B934" s="132" t="str">
        <f>B919</f>
        <v>(Primary label)</v>
      </c>
      <c r="D934" t="s">
        <v>272</v>
      </c>
      <c r="E934" s="8" t="str">
        <f t="shared" si="910"/>
        <v>934 GMV-PV</v>
      </c>
      <c r="G934" t="s">
        <v>332</v>
      </c>
      <c r="H934" s="27"/>
      <c r="I934" s="78"/>
      <c r="J934" s="78"/>
      <c r="K934" s="33"/>
      <c r="L934" s="33"/>
      <c r="M934" s="33"/>
      <c r="N934" s="33"/>
      <c r="O934" s="33"/>
      <c r="P934" s="33"/>
      <c r="R934" s="33"/>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c r="BT934" s="77"/>
      <c r="BU934" s="77"/>
      <c r="BV934" s="77"/>
      <c r="BW934" s="77"/>
      <c r="BX934" s="77"/>
      <c r="BY934" s="77"/>
      <c r="BZ934" s="77"/>
      <c r="CA934" s="77"/>
      <c r="CB934" s="77"/>
      <c r="CC934" s="77"/>
      <c r="CD934" s="77"/>
      <c r="CE934" s="77"/>
      <c r="CF934" s="77"/>
      <c r="CG934" s="77"/>
      <c r="CH934" s="77"/>
      <c r="CI934" s="77"/>
      <c r="CJ934" s="77"/>
      <c r="CK934" s="77"/>
      <c r="CL934" s="77"/>
    </row>
    <row r="935" spans="2:90" x14ac:dyDescent="0.4">
      <c r="B935" s="235" t="str">
        <f>IFERROR(SUBSTITUTE(B927,":",""),"no unit")</f>
        <v>unit</v>
      </c>
      <c r="D935" t="s">
        <v>272</v>
      </c>
      <c r="E935" s="8" t="str">
        <f>ROW()&amp;" "&amp;D935</f>
        <v>935 GMV-PV</v>
      </c>
      <c r="G935" t="s">
        <v>332</v>
      </c>
      <c r="H935" s="27"/>
      <c r="I935" s="78"/>
      <c r="J935" s="78"/>
      <c r="K935" s="33"/>
      <c r="L935" s="33"/>
      <c r="M935" s="33"/>
      <c r="N935" s="33"/>
      <c r="O935" s="33"/>
      <c r="P935" s="33"/>
      <c r="R935" s="33"/>
      <c r="S935" s="77"/>
      <c r="T935" s="77"/>
      <c r="U935" s="77"/>
      <c r="V935" s="77"/>
      <c r="W935" s="77"/>
      <c r="X935" s="77"/>
      <c r="Y935" s="77"/>
      <c r="Z935" s="77"/>
      <c r="AA935" s="77"/>
      <c r="AB935" s="77"/>
      <c r="AC935" s="77"/>
      <c r="AD935" s="77"/>
      <c r="AE935" s="77"/>
      <c r="AF935" s="77"/>
      <c r="AG935" s="77"/>
      <c r="AH935" s="77"/>
      <c r="AI935" s="77"/>
      <c r="AJ935" s="77"/>
      <c r="AK935" s="77"/>
      <c r="AL935" s="77"/>
      <c r="AM935" s="77"/>
      <c r="AN935" s="77"/>
      <c r="AO935" s="77"/>
      <c r="AP935" s="77"/>
      <c r="AQ935" s="77"/>
      <c r="AR935" s="77"/>
      <c r="AS935" s="77"/>
      <c r="AT935" s="77"/>
      <c r="AU935" s="77"/>
      <c r="AV935" s="77"/>
      <c r="AW935" s="77"/>
      <c r="AX935" s="77"/>
      <c r="AY935" s="77"/>
      <c r="AZ935" s="77"/>
      <c r="BA935" s="77"/>
      <c r="BB935" s="77"/>
      <c r="BC935" s="77"/>
      <c r="BD935" s="77"/>
      <c r="BE935" s="77"/>
      <c r="BF935" s="77"/>
      <c r="BG935" s="77"/>
      <c r="BH935" s="77"/>
      <c r="BI935" s="77"/>
      <c r="BJ935" s="77"/>
      <c r="BK935" s="77"/>
      <c r="BL935" s="77"/>
      <c r="BM935" s="77"/>
      <c r="BN935" s="77"/>
      <c r="BO935" s="77"/>
      <c r="BP935" s="77"/>
      <c r="BQ935" s="77"/>
      <c r="BR935" s="77"/>
      <c r="BS935" s="77"/>
      <c r="BT935" s="77"/>
      <c r="BU935" s="77"/>
      <c r="BV935" s="77"/>
      <c r="BW935" s="77"/>
      <c r="BX935" s="77"/>
      <c r="BY935" s="77"/>
      <c r="BZ935" s="77"/>
      <c r="CA935" s="77"/>
      <c r="CB935" s="77"/>
      <c r="CC935" s="77"/>
      <c r="CD935" s="77"/>
      <c r="CE935" s="77"/>
      <c r="CF935" s="77"/>
      <c r="CG935" s="77"/>
      <c r="CH935" s="77"/>
      <c r="CI935" s="77"/>
      <c r="CJ935" s="77"/>
      <c r="CK935" s="77"/>
      <c r="CL935" s="77"/>
    </row>
    <row r="936" spans="2:90" x14ac:dyDescent="0.4">
      <c r="B936" s="187" t="s">
        <v>334</v>
      </c>
      <c r="D936" t="s">
        <v>272</v>
      </c>
      <c r="E936" s="8" t="str">
        <f t="shared" si="910"/>
        <v>936 GMV-PV</v>
      </c>
      <c r="G936" t="s">
        <v>332</v>
      </c>
      <c r="H936" s="3"/>
      <c r="I936" s="4"/>
      <c r="J936" s="4"/>
      <c r="K936" s="215"/>
      <c r="L936" s="215"/>
      <c r="M936" s="215"/>
      <c r="N936" s="215"/>
      <c r="O936" s="215"/>
      <c r="P936" s="215"/>
      <c r="R936" s="216"/>
      <c r="S936" s="208" t="str">
        <f t="shared" ref="S936" si="923">ADDRESS(ROW(S932),COLUMN(S932),2)</f>
        <v>S$932</v>
      </c>
      <c r="T936" s="208" t="str">
        <f t="shared" ref="T936:AX936" si="924">ADDRESS(ROW(T932),COLUMN(T932),2)</f>
        <v>T$932</v>
      </c>
      <c r="U936" s="208" t="str">
        <f t="shared" si="924"/>
        <v>U$932</v>
      </c>
      <c r="V936" s="208" t="str">
        <f t="shared" si="924"/>
        <v>V$932</v>
      </c>
      <c r="W936" s="208" t="str">
        <f t="shared" si="924"/>
        <v>W$932</v>
      </c>
      <c r="X936" s="208" t="str">
        <f t="shared" si="924"/>
        <v>X$932</v>
      </c>
      <c r="Y936" s="208" t="str">
        <f t="shared" si="924"/>
        <v>Y$932</v>
      </c>
      <c r="Z936" s="208" t="str">
        <f t="shared" si="924"/>
        <v>Z$932</v>
      </c>
      <c r="AA936" s="208" t="str">
        <f t="shared" si="924"/>
        <v>AA$932</v>
      </c>
      <c r="AB936" s="208" t="str">
        <f t="shared" si="924"/>
        <v>AB$932</v>
      </c>
      <c r="AC936" s="208" t="str">
        <f t="shared" si="924"/>
        <v>AC$932</v>
      </c>
      <c r="AD936" s="208" t="str">
        <f t="shared" si="924"/>
        <v>AD$932</v>
      </c>
      <c r="AE936" s="208" t="str">
        <f t="shared" si="924"/>
        <v>AE$932</v>
      </c>
      <c r="AF936" s="208" t="str">
        <f t="shared" si="924"/>
        <v>AF$932</v>
      </c>
      <c r="AG936" s="208" t="str">
        <f t="shared" si="924"/>
        <v>AG$932</v>
      </c>
      <c r="AH936" s="208" t="str">
        <f t="shared" si="924"/>
        <v>AH$932</v>
      </c>
      <c r="AI936" s="208" t="str">
        <f t="shared" si="924"/>
        <v>AI$932</v>
      </c>
      <c r="AJ936" s="208" t="str">
        <f t="shared" si="924"/>
        <v>AJ$932</v>
      </c>
      <c r="AK936" s="208" t="str">
        <f t="shared" si="924"/>
        <v>AK$932</v>
      </c>
      <c r="AL936" s="208" t="str">
        <f t="shared" si="924"/>
        <v>AL$932</v>
      </c>
      <c r="AM936" s="208" t="str">
        <f t="shared" si="924"/>
        <v>AM$932</v>
      </c>
      <c r="AN936" s="208" t="str">
        <f t="shared" si="924"/>
        <v>AN$932</v>
      </c>
      <c r="AO936" s="208" t="str">
        <f t="shared" si="924"/>
        <v>AO$932</v>
      </c>
      <c r="AP936" s="208" t="str">
        <f t="shared" si="924"/>
        <v>AP$932</v>
      </c>
      <c r="AQ936" s="208" t="str">
        <f t="shared" si="924"/>
        <v>AQ$932</v>
      </c>
      <c r="AR936" s="208" t="str">
        <f t="shared" si="924"/>
        <v>AR$932</v>
      </c>
      <c r="AS936" s="208" t="str">
        <f t="shared" si="924"/>
        <v>AS$932</v>
      </c>
      <c r="AT936" s="208" t="str">
        <f t="shared" si="924"/>
        <v>AT$932</v>
      </c>
      <c r="AU936" s="208" t="str">
        <f t="shared" si="924"/>
        <v>AU$932</v>
      </c>
      <c r="AV936" s="208" t="str">
        <f t="shared" si="924"/>
        <v>AV$932</v>
      </c>
      <c r="AW936" s="208" t="str">
        <f t="shared" si="924"/>
        <v>AW$932</v>
      </c>
      <c r="AX936" s="208" t="str">
        <f t="shared" si="924"/>
        <v>AX$932</v>
      </c>
      <c r="AY936" s="208" t="str">
        <f t="shared" ref="AY936:CD936" si="925">ADDRESS(ROW(AY932),COLUMN(AY932),2)</f>
        <v>AY$932</v>
      </c>
      <c r="AZ936" s="208" t="str">
        <f t="shared" si="925"/>
        <v>AZ$932</v>
      </c>
      <c r="BA936" s="208" t="str">
        <f t="shared" si="925"/>
        <v>BA$932</v>
      </c>
      <c r="BB936" s="208" t="str">
        <f t="shared" si="925"/>
        <v>BB$932</v>
      </c>
      <c r="BC936" s="208" t="str">
        <f t="shared" si="925"/>
        <v>BC$932</v>
      </c>
      <c r="BD936" s="208" t="str">
        <f t="shared" si="925"/>
        <v>BD$932</v>
      </c>
      <c r="BE936" s="208" t="str">
        <f t="shared" si="925"/>
        <v>BE$932</v>
      </c>
      <c r="BF936" s="208" t="str">
        <f t="shared" si="925"/>
        <v>BF$932</v>
      </c>
      <c r="BG936" s="208" t="str">
        <f t="shared" si="925"/>
        <v>BG$932</v>
      </c>
      <c r="BH936" s="208" t="str">
        <f t="shared" si="925"/>
        <v>BH$932</v>
      </c>
      <c r="BI936" s="208" t="str">
        <f t="shared" si="925"/>
        <v>BI$932</v>
      </c>
      <c r="BJ936" s="208" t="str">
        <f t="shared" si="925"/>
        <v>BJ$932</v>
      </c>
      <c r="BK936" s="208" t="str">
        <f t="shared" si="925"/>
        <v>BK$932</v>
      </c>
      <c r="BL936" s="208" t="str">
        <f t="shared" si="925"/>
        <v>BL$932</v>
      </c>
      <c r="BM936" s="208" t="str">
        <f t="shared" si="925"/>
        <v>BM$932</v>
      </c>
      <c r="BN936" s="208" t="str">
        <f t="shared" si="925"/>
        <v>BN$932</v>
      </c>
      <c r="BO936" s="208" t="str">
        <f t="shared" si="925"/>
        <v>BO$932</v>
      </c>
      <c r="BP936" s="208" t="str">
        <f t="shared" si="925"/>
        <v>BP$932</v>
      </c>
      <c r="BQ936" s="208" t="str">
        <f t="shared" si="925"/>
        <v>BQ$932</v>
      </c>
      <c r="BR936" s="208" t="str">
        <f t="shared" si="925"/>
        <v>BR$932</v>
      </c>
      <c r="BS936" s="208" t="str">
        <f t="shared" si="925"/>
        <v>BS$932</v>
      </c>
      <c r="BT936" s="208" t="str">
        <f t="shared" si="925"/>
        <v>BT$932</v>
      </c>
      <c r="BU936" s="208" t="str">
        <f t="shared" si="925"/>
        <v>BU$932</v>
      </c>
      <c r="BV936" s="208" t="str">
        <f t="shared" si="925"/>
        <v>BV$932</v>
      </c>
      <c r="BW936" s="208" t="str">
        <f t="shared" si="925"/>
        <v>BW$932</v>
      </c>
      <c r="BX936" s="208" t="str">
        <f t="shared" si="925"/>
        <v>BX$932</v>
      </c>
      <c r="BY936" s="208" t="str">
        <f t="shared" si="925"/>
        <v>BY$932</v>
      </c>
      <c r="BZ936" s="208" t="str">
        <f t="shared" si="925"/>
        <v>BZ$932</v>
      </c>
      <c r="CA936" s="208" t="str">
        <f t="shared" si="925"/>
        <v>CA$932</v>
      </c>
      <c r="CB936" s="208" t="str">
        <f t="shared" si="925"/>
        <v>CB$932</v>
      </c>
      <c r="CC936" s="208" t="str">
        <f t="shared" si="925"/>
        <v>CC$932</v>
      </c>
      <c r="CD936" s="208" t="str">
        <f t="shared" si="925"/>
        <v>CD$932</v>
      </c>
      <c r="CE936" s="208" t="str">
        <f t="shared" ref="CE936:CK936" si="926">ADDRESS(ROW(CE932),COLUMN(CE932),2)</f>
        <v>CE$932</v>
      </c>
      <c r="CF936" s="208" t="str">
        <f t="shared" si="926"/>
        <v>CF$932</v>
      </c>
      <c r="CG936" s="208" t="str">
        <f t="shared" si="926"/>
        <v>CG$932</v>
      </c>
      <c r="CH936" s="208" t="str">
        <f t="shared" si="926"/>
        <v>CH$932</v>
      </c>
      <c r="CI936" s="208" t="str">
        <f t="shared" si="926"/>
        <v>CI$932</v>
      </c>
      <c r="CJ936" s="208" t="str">
        <f t="shared" si="926"/>
        <v>CJ$932</v>
      </c>
      <c r="CK936" s="208" t="str">
        <f t="shared" si="926"/>
        <v>CK$932</v>
      </c>
      <c r="CL936" s="208" t="str">
        <f t="shared" ref="CL936" si="927">ADDRESS(ROW(CL932),COLUMN(CL932),2)</f>
        <v>CL$932</v>
      </c>
    </row>
    <row r="937" spans="2:90" x14ac:dyDescent="0.4">
      <c r="B937" s="132" t="s">
        <v>333</v>
      </c>
      <c r="D937" t="s">
        <v>272</v>
      </c>
      <c r="E937" s="8" t="str">
        <f t="shared" si="910"/>
        <v>937 GMV-PV</v>
      </c>
      <c r="G937" t="s">
        <v>332</v>
      </c>
      <c r="H937" s="12"/>
      <c r="I937" s="60"/>
      <c r="J937" s="60"/>
      <c r="K937" s="15"/>
      <c r="L937" s="15"/>
      <c r="M937" s="15"/>
      <c r="N937" s="15"/>
      <c r="O937" s="15"/>
      <c r="P937" s="15"/>
      <c r="R937" s="15"/>
      <c r="S937" s="175" t="str">
        <f t="shared" ref="S937" si="928">S922</f>
        <v>S$13</v>
      </c>
      <c r="T937" s="175" t="str">
        <f t="shared" ref="T937:AX937" si="929">T922</f>
        <v>T$13</v>
      </c>
      <c r="U937" s="175" t="str">
        <f t="shared" si="929"/>
        <v>U$13</v>
      </c>
      <c r="V937" s="175" t="str">
        <f t="shared" si="929"/>
        <v>V$13</v>
      </c>
      <c r="W937" s="175" t="str">
        <f t="shared" si="929"/>
        <v>W$13</v>
      </c>
      <c r="X937" s="175" t="str">
        <f t="shared" si="929"/>
        <v>X$13</v>
      </c>
      <c r="Y937" s="175" t="str">
        <f t="shared" si="929"/>
        <v>Y$13</v>
      </c>
      <c r="Z937" s="175" t="str">
        <f t="shared" si="929"/>
        <v>Z$13</v>
      </c>
      <c r="AA937" s="175" t="str">
        <f t="shared" si="929"/>
        <v>AA$13</v>
      </c>
      <c r="AB937" s="175" t="str">
        <f t="shared" si="929"/>
        <v>AB$13</v>
      </c>
      <c r="AC937" s="175" t="str">
        <f t="shared" si="929"/>
        <v>AC$13</v>
      </c>
      <c r="AD937" s="175" t="str">
        <f t="shared" si="929"/>
        <v>AD$13</v>
      </c>
      <c r="AE937" s="175" t="str">
        <f t="shared" si="929"/>
        <v>AE$13</v>
      </c>
      <c r="AF937" s="175" t="str">
        <f t="shared" si="929"/>
        <v>AF$13</v>
      </c>
      <c r="AG937" s="175" t="str">
        <f t="shared" si="929"/>
        <v>AG$13</v>
      </c>
      <c r="AH937" s="175" t="str">
        <f t="shared" si="929"/>
        <v>AH$13</v>
      </c>
      <c r="AI937" s="175" t="str">
        <f t="shared" si="929"/>
        <v>AI$13</v>
      </c>
      <c r="AJ937" s="175" t="str">
        <f t="shared" si="929"/>
        <v>AJ$13</v>
      </c>
      <c r="AK937" s="175" t="str">
        <f t="shared" si="929"/>
        <v>AK$13</v>
      </c>
      <c r="AL937" s="175" t="str">
        <f t="shared" si="929"/>
        <v>AL$13</v>
      </c>
      <c r="AM937" s="175" t="str">
        <f t="shared" si="929"/>
        <v>AM$13</v>
      </c>
      <c r="AN937" s="175" t="str">
        <f t="shared" si="929"/>
        <v>AN$13</v>
      </c>
      <c r="AO937" s="175" t="str">
        <f t="shared" si="929"/>
        <v>AO$13</v>
      </c>
      <c r="AP937" s="175" t="str">
        <f t="shared" si="929"/>
        <v>AP$13</v>
      </c>
      <c r="AQ937" s="175" t="str">
        <f t="shared" si="929"/>
        <v>AQ$13</v>
      </c>
      <c r="AR937" s="175" t="str">
        <f t="shared" si="929"/>
        <v>AR$13</v>
      </c>
      <c r="AS937" s="175" t="str">
        <f t="shared" si="929"/>
        <v>AS$13</v>
      </c>
      <c r="AT937" s="175" t="str">
        <f t="shared" si="929"/>
        <v>AT$13</v>
      </c>
      <c r="AU937" s="175" t="str">
        <f t="shared" si="929"/>
        <v>AU$13</v>
      </c>
      <c r="AV937" s="175" t="str">
        <f t="shared" si="929"/>
        <v>AV$13</v>
      </c>
      <c r="AW937" s="175" t="str">
        <f t="shared" si="929"/>
        <v>AW$13</v>
      </c>
      <c r="AX937" s="175" t="str">
        <f t="shared" si="929"/>
        <v>AX$13</v>
      </c>
      <c r="AY937" s="175" t="str">
        <f t="shared" ref="AY937:CD937" si="930">AY922</f>
        <v>AY$13</v>
      </c>
      <c r="AZ937" s="175" t="str">
        <f t="shared" si="930"/>
        <v>AZ$13</v>
      </c>
      <c r="BA937" s="175" t="str">
        <f t="shared" si="930"/>
        <v>BA$13</v>
      </c>
      <c r="BB937" s="175" t="str">
        <f t="shared" si="930"/>
        <v>BB$13</v>
      </c>
      <c r="BC937" s="175" t="str">
        <f t="shared" si="930"/>
        <v>BC$13</v>
      </c>
      <c r="BD937" s="175" t="str">
        <f t="shared" si="930"/>
        <v>BD$13</v>
      </c>
      <c r="BE937" s="175" t="str">
        <f t="shared" si="930"/>
        <v>BE$13</v>
      </c>
      <c r="BF937" s="175" t="str">
        <f t="shared" si="930"/>
        <v>BF$13</v>
      </c>
      <c r="BG937" s="175" t="str">
        <f t="shared" si="930"/>
        <v>BG$13</v>
      </c>
      <c r="BH937" s="175" t="str">
        <f t="shared" si="930"/>
        <v>BH$13</v>
      </c>
      <c r="BI937" s="175" t="str">
        <f t="shared" si="930"/>
        <v>BI$13</v>
      </c>
      <c r="BJ937" s="175" t="str">
        <f t="shared" si="930"/>
        <v>BJ$13</v>
      </c>
      <c r="BK937" s="175" t="str">
        <f t="shared" si="930"/>
        <v>BK$13</v>
      </c>
      <c r="BL937" s="175" t="str">
        <f t="shared" si="930"/>
        <v>BL$13</v>
      </c>
      <c r="BM937" s="175" t="str">
        <f t="shared" si="930"/>
        <v>BM$13</v>
      </c>
      <c r="BN937" s="175" t="str">
        <f t="shared" si="930"/>
        <v>BN$13</v>
      </c>
      <c r="BO937" s="175" t="str">
        <f t="shared" si="930"/>
        <v>BO$13</v>
      </c>
      <c r="BP937" s="175" t="str">
        <f t="shared" si="930"/>
        <v>BP$13</v>
      </c>
      <c r="BQ937" s="175" t="str">
        <f t="shared" si="930"/>
        <v>BQ$13</v>
      </c>
      <c r="BR937" s="175" t="str">
        <f t="shared" si="930"/>
        <v>BR$13</v>
      </c>
      <c r="BS937" s="175" t="str">
        <f t="shared" si="930"/>
        <v>BS$13</v>
      </c>
      <c r="BT937" s="175" t="str">
        <f t="shared" si="930"/>
        <v>BT$13</v>
      </c>
      <c r="BU937" s="175" t="str">
        <f t="shared" si="930"/>
        <v>BU$13</v>
      </c>
      <c r="BV937" s="175" t="str">
        <f t="shared" si="930"/>
        <v>BV$13</v>
      </c>
      <c r="BW937" s="175" t="str">
        <f t="shared" si="930"/>
        <v>BW$13</v>
      </c>
      <c r="BX937" s="175" t="str">
        <f t="shared" si="930"/>
        <v>BX$13</v>
      </c>
      <c r="BY937" s="175" t="str">
        <f t="shared" si="930"/>
        <v>BY$13</v>
      </c>
      <c r="BZ937" s="175" t="str">
        <f t="shared" si="930"/>
        <v>BZ$13</v>
      </c>
      <c r="CA937" s="175" t="str">
        <f t="shared" si="930"/>
        <v>CA$13</v>
      </c>
      <c r="CB937" s="175" t="str">
        <f t="shared" si="930"/>
        <v>CB$13</v>
      </c>
      <c r="CC937" s="175" t="str">
        <f t="shared" si="930"/>
        <v>CC$13</v>
      </c>
      <c r="CD937" s="175" t="str">
        <f t="shared" si="930"/>
        <v>CD$13</v>
      </c>
      <c r="CE937" s="175" t="str">
        <f t="shared" ref="CE937:CK937" si="931">CE922</f>
        <v>CE$13</v>
      </c>
      <c r="CF937" s="175" t="str">
        <f t="shared" si="931"/>
        <v>CF$13</v>
      </c>
      <c r="CG937" s="175" t="str">
        <f t="shared" si="931"/>
        <v>CG$13</v>
      </c>
      <c r="CH937" s="175" t="str">
        <f t="shared" si="931"/>
        <v>CH$13</v>
      </c>
      <c r="CI937" s="175" t="str">
        <f t="shared" si="931"/>
        <v>CI$13</v>
      </c>
      <c r="CJ937" s="175" t="str">
        <f t="shared" si="931"/>
        <v>CJ$13</v>
      </c>
      <c r="CK937" s="175" t="str">
        <f t="shared" si="931"/>
        <v>CK$13</v>
      </c>
      <c r="CL937" s="175" t="str">
        <f t="shared" ref="CL937" si="932">CL922</f>
        <v>CL$13</v>
      </c>
    </row>
    <row r="938" spans="2:90" x14ac:dyDescent="0.4">
      <c r="B938" s="132" t="str">
        <f>B923</f>
        <v>(Secondary label)</v>
      </c>
      <c r="D938" t="s">
        <v>272</v>
      </c>
      <c r="E938" s="8" t="str">
        <f t="shared" ref="E938:E941" si="933">ROW()&amp;" "&amp;D938</f>
        <v>938 GMV-PV</v>
      </c>
      <c r="G938" t="s">
        <v>332</v>
      </c>
      <c r="H938" s="12"/>
      <c r="I938" s="60"/>
      <c r="J938" s="60"/>
      <c r="K938" s="15"/>
      <c r="L938" s="15"/>
      <c r="M938" s="15"/>
      <c r="N938" s="15"/>
      <c r="O938" s="15"/>
      <c r="P938" s="15"/>
      <c r="R938" s="15"/>
      <c r="S938" s="175"/>
      <c r="T938" s="175"/>
      <c r="U938" s="175"/>
      <c r="V938" s="175"/>
      <c r="W938" s="175"/>
      <c r="X938" s="175"/>
      <c r="Y938" s="175"/>
      <c r="Z938" s="175"/>
      <c r="AA938" s="175"/>
      <c r="AB938" s="175"/>
      <c r="AC938" s="175"/>
      <c r="AD938" s="175"/>
      <c r="AE938" s="175"/>
      <c r="AF938" s="175"/>
      <c r="AG938" s="175"/>
      <c r="AH938" s="175"/>
      <c r="AI938" s="175"/>
      <c r="AJ938" s="175"/>
      <c r="AK938" s="175"/>
      <c r="AL938" s="175"/>
      <c r="AM938" s="175"/>
      <c r="AN938" s="175"/>
      <c r="AO938" s="175"/>
      <c r="AP938" s="175"/>
      <c r="AQ938" s="175"/>
      <c r="AR938" s="175"/>
      <c r="AS938" s="175"/>
      <c r="AT938" s="175"/>
      <c r="AU938" s="175"/>
      <c r="AV938" s="175"/>
      <c r="AW938" s="175"/>
      <c r="AX938" s="175"/>
      <c r="AY938" s="175"/>
      <c r="AZ938" s="175"/>
      <c r="BA938" s="175"/>
      <c r="BB938" s="175"/>
      <c r="BC938" s="175"/>
      <c r="BD938" s="175"/>
      <c r="BE938" s="175"/>
      <c r="BF938" s="175"/>
      <c r="BG938" s="175"/>
      <c r="BH938" s="175"/>
      <c r="BI938" s="175"/>
      <c r="BJ938" s="175"/>
      <c r="BK938" s="175"/>
      <c r="BL938" s="175"/>
      <c r="BM938" s="175"/>
      <c r="BN938" s="175"/>
      <c r="BO938" s="175"/>
      <c r="BP938" s="175"/>
      <c r="BQ938" s="175"/>
      <c r="BR938" s="175"/>
      <c r="BS938" s="175"/>
      <c r="BT938" s="175"/>
      <c r="BU938" s="175"/>
      <c r="BV938" s="175"/>
      <c r="BW938" s="175"/>
      <c r="BX938" s="175"/>
      <c r="BY938" s="175"/>
      <c r="BZ938" s="175"/>
      <c r="CA938" s="175"/>
      <c r="CB938" s="175"/>
      <c r="CC938" s="175"/>
      <c r="CD938" s="175"/>
      <c r="CE938" s="175"/>
      <c r="CF938" s="175"/>
      <c r="CG938" s="175"/>
      <c r="CH938" s="175"/>
      <c r="CI938" s="175"/>
      <c r="CJ938" s="175"/>
      <c r="CK938" s="175"/>
      <c r="CL938" s="175"/>
    </row>
    <row r="939" spans="2:90" x14ac:dyDescent="0.4">
      <c r="B939" s="132" t="str">
        <f>B924</f>
        <v xml:space="preserve">secondary unit </v>
      </c>
      <c r="D939" t="s">
        <v>272</v>
      </c>
      <c r="E939" s="8" t="str">
        <f t="shared" ref="E939" si="934">ROW()&amp;" "&amp;D939</f>
        <v>939 GMV-PV</v>
      </c>
      <c r="G939" t="s">
        <v>332</v>
      </c>
      <c r="H939" s="12"/>
      <c r="I939" s="60"/>
      <c r="J939" s="60"/>
      <c r="K939" s="15"/>
      <c r="L939" s="15"/>
      <c r="M939" s="15"/>
      <c r="N939" s="15"/>
      <c r="O939" s="15"/>
      <c r="P939" s="15"/>
      <c r="R939" s="15"/>
      <c r="S939" s="175"/>
      <c r="T939" s="175"/>
      <c r="U939" s="175"/>
      <c r="V939" s="175"/>
      <c r="W939" s="175"/>
      <c r="X939" s="175"/>
      <c r="Y939" s="175"/>
      <c r="Z939" s="175"/>
      <c r="AA939" s="175"/>
      <c r="AB939" s="175"/>
      <c r="AC939" s="175"/>
      <c r="AD939" s="175"/>
      <c r="AE939" s="175"/>
      <c r="AF939" s="175"/>
      <c r="AG939" s="175"/>
      <c r="AH939" s="175"/>
      <c r="AI939" s="175"/>
      <c r="AJ939" s="175"/>
      <c r="AK939" s="175"/>
      <c r="AL939" s="175"/>
      <c r="AM939" s="175"/>
      <c r="AN939" s="175"/>
      <c r="AO939" s="175"/>
      <c r="AP939" s="175"/>
      <c r="AQ939" s="175"/>
      <c r="AR939" s="175"/>
      <c r="AS939" s="175"/>
      <c r="AT939" s="175"/>
      <c r="AU939" s="175"/>
      <c r="AV939" s="175"/>
      <c r="AW939" s="175"/>
      <c r="AX939" s="175"/>
      <c r="AY939" s="175"/>
      <c r="AZ939" s="175"/>
      <c r="BA939" s="175"/>
      <c r="BB939" s="175"/>
      <c r="BC939" s="175"/>
      <c r="BD939" s="175"/>
      <c r="BE939" s="175"/>
      <c r="BF939" s="175"/>
      <c r="BG939" s="175"/>
      <c r="BH939" s="175"/>
      <c r="BI939" s="175"/>
      <c r="BJ939" s="175"/>
      <c r="BK939" s="175"/>
      <c r="BL939" s="175"/>
      <c r="BM939" s="175"/>
      <c r="BN939" s="175"/>
      <c r="BO939" s="175"/>
      <c r="BP939" s="175"/>
      <c r="BQ939" s="175"/>
      <c r="BR939" s="175"/>
      <c r="BS939" s="175"/>
      <c r="BT939" s="175"/>
      <c r="BU939" s="175"/>
      <c r="BV939" s="175"/>
      <c r="BW939" s="175"/>
      <c r="BX939" s="175"/>
      <c r="BY939" s="175"/>
      <c r="BZ939" s="175"/>
      <c r="CA939" s="175"/>
      <c r="CB939" s="175"/>
      <c r="CC939" s="175"/>
      <c r="CD939" s="175"/>
      <c r="CE939" s="175"/>
      <c r="CF939" s="175"/>
      <c r="CG939" s="175"/>
      <c r="CH939" s="175"/>
      <c r="CI939" s="175"/>
      <c r="CJ939" s="175"/>
      <c r="CK939" s="175"/>
      <c r="CL939" s="175"/>
    </row>
    <row r="940" spans="2:90" x14ac:dyDescent="0.4">
      <c r="B940" s="8" t="s">
        <v>463</v>
      </c>
      <c r="D940" t="s">
        <v>272</v>
      </c>
      <c r="E940" s="8" t="str">
        <f t="shared" si="933"/>
        <v>940 GMV-PV</v>
      </c>
      <c r="G940" t="s">
        <v>332</v>
      </c>
      <c r="H940" s="12"/>
      <c r="I940" s="60"/>
      <c r="J940" s="60"/>
      <c r="K940" s="15"/>
      <c r="L940" s="15"/>
      <c r="M940" s="15"/>
      <c r="N940" s="15"/>
      <c r="O940" s="15"/>
      <c r="P940" s="15"/>
      <c r="R940" s="15"/>
      <c r="S940" s="175"/>
      <c r="T940" s="175"/>
      <c r="U940" s="175"/>
      <c r="V940" s="175"/>
      <c r="W940" s="175"/>
      <c r="X940" s="175"/>
      <c r="Y940" s="175"/>
      <c r="Z940" s="175"/>
      <c r="AA940" s="175"/>
      <c r="AB940" s="175"/>
      <c r="AC940" s="175"/>
      <c r="AD940" s="175"/>
      <c r="AE940" s="175"/>
      <c r="AF940" s="175"/>
      <c r="AG940" s="175"/>
      <c r="AH940" s="175"/>
      <c r="AI940" s="175"/>
      <c r="AJ940" s="175"/>
      <c r="AK940" s="175"/>
      <c r="AL940" s="175"/>
      <c r="AM940" s="175"/>
      <c r="AN940" s="175"/>
      <c r="AO940" s="175"/>
      <c r="AP940" s="175"/>
      <c r="AQ940" s="175"/>
      <c r="AR940" s="175"/>
      <c r="AS940" s="175"/>
      <c r="AT940" s="175"/>
      <c r="AU940" s="175"/>
      <c r="AV940" s="175"/>
      <c r="AW940" s="175"/>
      <c r="AX940" s="175"/>
      <c r="AY940" s="175"/>
      <c r="AZ940" s="175"/>
      <c r="BA940" s="175"/>
      <c r="BB940" s="175"/>
      <c r="BC940" s="175"/>
      <c r="BD940" s="175"/>
      <c r="BE940" s="175"/>
      <c r="BF940" s="175"/>
      <c r="BG940" s="175"/>
      <c r="BH940" s="175"/>
      <c r="BI940" s="175"/>
      <c r="BJ940" s="175"/>
      <c r="BK940" s="175"/>
      <c r="BL940" s="175"/>
      <c r="BM940" s="175"/>
      <c r="BN940" s="175"/>
      <c r="BO940" s="175"/>
      <c r="BP940" s="175"/>
      <c r="BQ940" s="175"/>
      <c r="BR940" s="175"/>
      <c r="BS940" s="175"/>
      <c r="BT940" s="175"/>
      <c r="BU940" s="175"/>
      <c r="BV940" s="175"/>
      <c r="BW940" s="175"/>
      <c r="BX940" s="175"/>
      <c r="BY940" s="175"/>
      <c r="BZ940" s="175"/>
      <c r="CA940" s="175"/>
      <c r="CB940" s="175"/>
      <c r="CC940" s="175"/>
      <c r="CD940" s="175"/>
      <c r="CE940" s="175"/>
      <c r="CF940" s="175"/>
      <c r="CG940" s="175"/>
      <c r="CH940" s="175"/>
      <c r="CI940" s="175"/>
      <c r="CJ940" s="175"/>
      <c r="CK940" s="175"/>
      <c r="CL940" s="175"/>
    </row>
    <row r="941" spans="2:90" x14ac:dyDescent="0.4">
      <c r="B941" s="8" t="s">
        <v>464</v>
      </c>
      <c r="D941" t="s">
        <v>272</v>
      </c>
      <c r="E941" s="8" t="str">
        <f t="shared" si="933"/>
        <v>941 GMV-PV</v>
      </c>
      <c r="G941" t="s">
        <v>332</v>
      </c>
      <c r="H941" s="12"/>
      <c r="I941" s="60"/>
      <c r="J941" s="60"/>
      <c r="K941" s="15"/>
      <c r="L941" s="15"/>
      <c r="M941" s="15"/>
      <c r="N941" s="15"/>
      <c r="O941" s="15"/>
      <c r="P941" s="15"/>
      <c r="R941" s="15"/>
      <c r="S941" s="175"/>
      <c r="T941" s="175"/>
      <c r="U941" s="175"/>
      <c r="V941" s="175"/>
      <c r="W941" s="175"/>
      <c r="X941" s="175"/>
      <c r="Y941" s="175"/>
      <c r="Z941" s="175"/>
      <c r="AA941" s="175"/>
      <c r="AB941" s="175"/>
      <c r="AC941" s="175"/>
      <c r="AD941" s="175"/>
      <c r="AE941" s="175"/>
      <c r="AF941" s="175"/>
      <c r="AG941" s="175"/>
      <c r="AH941" s="175"/>
      <c r="AI941" s="175"/>
      <c r="AJ941" s="175"/>
      <c r="AK941" s="175"/>
      <c r="AL941" s="175"/>
      <c r="AM941" s="175"/>
      <c r="AN941" s="175"/>
      <c r="AO941" s="175"/>
      <c r="AP941" s="175"/>
      <c r="AQ941" s="175"/>
      <c r="AR941" s="175"/>
      <c r="AS941" s="175"/>
      <c r="AT941" s="175"/>
      <c r="AU941" s="175"/>
      <c r="AV941" s="175"/>
      <c r="AW941" s="175"/>
      <c r="AX941" s="175"/>
      <c r="AY941" s="175"/>
      <c r="AZ941" s="175"/>
      <c r="BA941" s="175"/>
      <c r="BB941" s="175"/>
      <c r="BC941" s="175"/>
      <c r="BD941" s="175"/>
      <c r="BE941" s="175"/>
      <c r="BF941" s="175"/>
      <c r="BG941" s="175"/>
      <c r="BH941" s="175"/>
      <c r="BI941" s="175"/>
      <c r="BJ941" s="175"/>
      <c r="BK941" s="175"/>
      <c r="BL941" s="175"/>
      <c r="BM941" s="175"/>
      <c r="BN941" s="175"/>
      <c r="BO941" s="175"/>
      <c r="BP941" s="175"/>
      <c r="BQ941" s="175"/>
      <c r="BR941" s="175"/>
      <c r="BS941" s="175"/>
      <c r="BT941" s="175"/>
      <c r="BU941" s="175"/>
      <c r="BV941" s="175"/>
      <c r="BW941" s="175"/>
      <c r="BX941" s="175"/>
      <c r="BY941" s="175"/>
      <c r="BZ941" s="175"/>
      <c r="CA941" s="175"/>
      <c r="CB941" s="175"/>
      <c r="CC941" s="175"/>
      <c r="CD941" s="175"/>
      <c r="CE941" s="175"/>
      <c r="CF941" s="175"/>
      <c r="CG941" s="175"/>
      <c r="CH941" s="175"/>
      <c r="CI941" s="175"/>
      <c r="CJ941" s="175"/>
      <c r="CK941" s="175"/>
      <c r="CL941" s="175"/>
    </row>
    <row r="942" spans="2:90" x14ac:dyDescent="0.4">
      <c r="E942" s="8"/>
      <c r="H942" s="12"/>
      <c r="I942" s="60"/>
      <c r="J942" s="60"/>
      <c r="K942" s="15"/>
      <c r="L942" s="15"/>
      <c r="M942" s="15"/>
      <c r="N942" s="15"/>
      <c r="O942" s="15"/>
      <c r="P942" s="15"/>
      <c r="R942" s="15"/>
      <c r="S942" s="175"/>
      <c r="T942" s="175"/>
      <c r="U942" s="175"/>
      <c r="V942" s="175"/>
      <c r="W942" s="175"/>
      <c r="X942" s="175"/>
      <c r="Y942" s="175"/>
      <c r="Z942" s="175"/>
      <c r="AA942" s="175"/>
      <c r="AB942" s="175"/>
      <c r="AC942" s="175"/>
      <c r="AD942" s="175"/>
      <c r="AE942" s="175"/>
      <c r="AF942" s="175"/>
      <c r="AG942" s="175"/>
      <c r="AH942" s="175"/>
      <c r="AI942" s="175"/>
      <c r="AJ942" s="175"/>
      <c r="AK942" s="175"/>
      <c r="AL942" s="175"/>
      <c r="AM942" s="175"/>
      <c r="AN942" s="175"/>
      <c r="AO942" s="175"/>
      <c r="AP942" s="175"/>
      <c r="AQ942" s="175"/>
      <c r="AR942" s="175"/>
      <c r="AS942" s="175"/>
      <c r="AT942" s="175"/>
      <c r="AU942" s="175"/>
      <c r="AV942" s="175"/>
      <c r="AW942" s="175"/>
      <c r="AX942" s="175"/>
      <c r="AY942" s="175"/>
      <c r="AZ942" s="175"/>
      <c r="BA942" s="175"/>
      <c r="BB942" s="175"/>
      <c r="BC942" s="175"/>
      <c r="BD942" s="175"/>
      <c r="BE942" s="175"/>
      <c r="BF942" s="175"/>
      <c r="BG942" s="175"/>
      <c r="BH942" s="175"/>
      <c r="BI942" s="175"/>
      <c r="BJ942" s="175"/>
      <c r="BK942" s="175"/>
      <c r="BL942" s="175"/>
      <c r="BM942" s="175"/>
      <c r="BN942" s="175"/>
      <c r="BO942" s="175"/>
      <c r="BP942" s="175"/>
      <c r="BQ942" s="175"/>
      <c r="BR942" s="175"/>
      <c r="BS942" s="175"/>
      <c r="BT942" s="175"/>
      <c r="BU942" s="175"/>
      <c r="BV942" s="175"/>
      <c r="BW942" s="175"/>
      <c r="BX942" s="175"/>
      <c r="BY942" s="175"/>
      <c r="BZ942" s="175"/>
      <c r="CA942" s="175"/>
      <c r="CB942" s="175"/>
      <c r="CC942" s="175"/>
      <c r="CD942" s="175"/>
      <c r="CE942" s="175"/>
      <c r="CF942" s="175"/>
      <c r="CG942" s="175"/>
      <c r="CH942" s="175"/>
      <c r="CI942" s="175"/>
      <c r="CJ942" s="175"/>
      <c r="CK942" s="175"/>
      <c r="CL942" s="175"/>
    </row>
    <row r="943" spans="2:90" x14ac:dyDescent="0.4">
      <c r="B943" s="171" t="s">
        <v>490</v>
      </c>
      <c r="E943" s="8"/>
      <c r="H943" s="170"/>
      <c r="I943" s="172"/>
      <c r="J943" s="172"/>
      <c r="K943" s="193"/>
      <c r="L943" s="193"/>
      <c r="M943" s="193"/>
      <c r="N943" s="193"/>
      <c r="O943" s="193"/>
      <c r="P943" s="193"/>
      <c r="R943" s="194"/>
      <c r="S943" s="170"/>
      <c r="T943" s="170"/>
      <c r="U943" s="170"/>
      <c r="V943" s="170"/>
      <c r="W943" s="170"/>
      <c r="X943" s="170"/>
      <c r="Y943" s="170"/>
      <c r="Z943" s="170"/>
      <c r="AA943" s="170"/>
      <c r="AB943" s="170"/>
      <c r="AC943" s="170"/>
      <c r="AD943" s="170"/>
      <c r="AE943" s="170"/>
      <c r="AF943" s="170"/>
      <c r="AG943" s="170"/>
      <c r="AH943" s="170"/>
      <c r="AI943" s="170"/>
      <c r="AJ943" s="170"/>
      <c r="AK943" s="170"/>
      <c r="AL943" s="170"/>
      <c r="AM943" s="170"/>
      <c r="AN943" s="170"/>
      <c r="AO943" s="170"/>
      <c r="AP943" s="170"/>
      <c r="AQ943" s="170"/>
      <c r="AR943" s="170"/>
      <c r="AS943" s="170"/>
      <c r="AT943" s="170"/>
      <c r="AU943" s="170"/>
      <c r="AV943" s="170"/>
      <c r="AW943" s="170"/>
      <c r="AX943" s="170"/>
      <c r="AY943" s="170"/>
      <c r="AZ943" s="170"/>
      <c r="BA943" s="170"/>
      <c r="BB943" s="170"/>
      <c r="BC943" s="170"/>
      <c r="BD943" s="170"/>
      <c r="BE943" s="170"/>
      <c r="BF943" s="170"/>
      <c r="BG943" s="170"/>
      <c r="BH943" s="170"/>
      <c r="BI943" s="170"/>
      <c r="BJ943" s="170"/>
      <c r="BK943" s="170"/>
      <c r="BL943" s="170"/>
      <c r="BM943" s="170"/>
      <c r="BN943" s="170"/>
      <c r="BO943" s="170"/>
      <c r="BP943" s="170"/>
      <c r="BQ943" s="170"/>
      <c r="BR943" s="170"/>
      <c r="BS943" s="170"/>
      <c r="BT943" s="170"/>
      <c r="BU943" s="170"/>
      <c r="BV943" s="170"/>
      <c r="BW943" s="170"/>
      <c r="BX943" s="170"/>
      <c r="BY943" s="170"/>
      <c r="BZ943" s="170"/>
      <c r="CA943" s="170"/>
      <c r="CB943" s="170"/>
      <c r="CC943" s="170"/>
      <c r="CD943" s="170"/>
      <c r="CE943" s="170"/>
      <c r="CF943" s="170"/>
      <c r="CG943" s="170"/>
      <c r="CH943" s="170"/>
      <c r="CI943" s="170"/>
      <c r="CJ943" s="170"/>
      <c r="CK943" s="170"/>
      <c r="CL943" s="170"/>
    </row>
    <row r="944" spans="2:90" x14ac:dyDescent="0.4">
      <c r="B944" s="171" t="s">
        <v>492</v>
      </c>
      <c r="E944" s="8"/>
      <c r="H944" s="170"/>
      <c r="I944" s="172"/>
      <c r="J944" s="172"/>
      <c r="K944" s="193"/>
      <c r="L944" s="193"/>
      <c r="M944" s="193"/>
      <c r="N944" s="193"/>
      <c r="O944" s="193"/>
      <c r="P944" s="193"/>
      <c r="R944" s="194"/>
      <c r="S944" s="170"/>
      <c r="T944" s="170"/>
      <c r="U944" s="170"/>
      <c r="V944" s="170"/>
      <c r="W944" s="170"/>
      <c r="X944" s="170"/>
      <c r="Y944" s="170"/>
      <c r="Z944" s="170"/>
      <c r="AA944" s="170"/>
      <c r="AB944" s="170"/>
      <c r="AC944" s="170"/>
      <c r="AD944" s="170"/>
      <c r="AE944" s="170"/>
      <c r="AF944" s="170"/>
      <c r="AG944" s="170"/>
      <c r="AH944" s="170"/>
      <c r="AI944" s="170"/>
      <c r="AJ944" s="170"/>
      <c r="AK944" s="170"/>
      <c r="AL944" s="170"/>
      <c r="AM944" s="170"/>
      <c r="AN944" s="170"/>
      <c r="AO944" s="170"/>
      <c r="AP944" s="170"/>
      <c r="AQ944" s="170"/>
      <c r="AR944" s="170"/>
      <c r="AS944" s="170"/>
      <c r="AT944" s="170"/>
      <c r="AU944" s="170"/>
      <c r="AV944" s="170"/>
      <c r="AW944" s="170"/>
      <c r="AX944" s="170"/>
      <c r="AY944" s="170"/>
      <c r="AZ944" s="170"/>
      <c r="BA944" s="170"/>
      <c r="BB944" s="170"/>
      <c r="BC944" s="170"/>
      <c r="BD944" s="170"/>
      <c r="BE944" s="170"/>
      <c r="BF944" s="170"/>
      <c r="BG944" s="170"/>
      <c r="BH944" s="170"/>
      <c r="BI944" s="170"/>
      <c r="BJ944" s="170"/>
      <c r="BK944" s="170"/>
      <c r="BL944" s="170"/>
      <c r="BM944" s="170"/>
      <c r="BN944" s="170"/>
      <c r="BO944" s="170"/>
      <c r="BP944" s="170"/>
      <c r="BQ944" s="170"/>
      <c r="BR944" s="170"/>
      <c r="BS944" s="170"/>
      <c r="BT944" s="170"/>
      <c r="BU944" s="170"/>
      <c r="BV944" s="170"/>
      <c r="BW944" s="170"/>
      <c r="BX944" s="170"/>
      <c r="BY944" s="170"/>
      <c r="BZ944" s="170"/>
      <c r="CA944" s="170"/>
      <c r="CB944" s="170"/>
      <c r="CC944" s="170"/>
      <c r="CD944" s="170"/>
      <c r="CE944" s="170"/>
      <c r="CF944" s="170"/>
      <c r="CG944" s="170"/>
      <c r="CH944" s="170"/>
      <c r="CI944" s="170"/>
      <c r="CJ944" s="170"/>
      <c r="CK944" s="170"/>
      <c r="CL944" s="170"/>
    </row>
    <row r="945" spans="2:90" x14ac:dyDescent="0.4">
      <c r="B945" s="171" t="s">
        <v>461</v>
      </c>
      <c r="E945" s="8"/>
      <c r="H945" s="170"/>
      <c r="I945" s="172"/>
      <c r="J945" s="172"/>
      <c r="K945" s="193"/>
      <c r="L945" s="193"/>
      <c r="M945" s="193"/>
      <c r="N945" s="193"/>
      <c r="O945" s="193"/>
      <c r="P945" s="193"/>
      <c r="R945" s="194"/>
      <c r="S945" s="195" t="str">
        <f t="shared" ref="S945:AX945" si="935">S$16</f>
        <v>S$12</v>
      </c>
      <c r="T945" s="195" t="str">
        <f t="shared" si="935"/>
        <v>T$12</v>
      </c>
      <c r="U945" s="195" t="str">
        <f t="shared" si="935"/>
        <v>U$12</v>
      </c>
      <c r="V945" s="195" t="str">
        <f t="shared" si="935"/>
        <v>V$12</v>
      </c>
      <c r="W945" s="195" t="str">
        <f t="shared" si="935"/>
        <v>W$12</v>
      </c>
      <c r="X945" s="195" t="str">
        <f t="shared" si="935"/>
        <v>X$12</v>
      </c>
      <c r="Y945" s="195" t="str">
        <f t="shared" si="935"/>
        <v>Y$12</v>
      </c>
      <c r="Z945" s="195" t="str">
        <f t="shared" si="935"/>
        <v>Z$12</v>
      </c>
      <c r="AA945" s="195" t="str">
        <f t="shared" si="935"/>
        <v>AA$12</v>
      </c>
      <c r="AB945" s="195" t="str">
        <f t="shared" si="935"/>
        <v>AB$12</v>
      </c>
      <c r="AC945" s="195" t="str">
        <f t="shared" si="935"/>
        <v>AC$12</v>
      </c>
      <c r="AD945" s="195" t="str">
        <f t="shared" si="935"/>
        <v>AD$12</v>
      </c>
      <c r="AE945" s="195" t="str">
        <f t="shared" si="935"/>
        <v>AE$12</v>
      </c>
      <c r="AF945" s="195" t="str">
        <f t="shared" si="935"/>
        <v>AF$12</v>
      </c>
      <c r="AG945" s="195" t="str">
        <f t="shared" si="935"/>
        <v>AG$12</v>
      </c>
      <c r="AH945" s="195" t="str">
        <f t="shared" si="935"/>
        <v>AH$12</v>
      </c>
      <c r="AI945" s="195" t="str">
        <f t="shared" si="935"/>
        <v>AI$12</v>
      </c>
      <c r="AJ945" s="195" t="str">
        <f t="shared" si="935"/>
        <v>AJ$12</v>
      </c>
      <c r="AK945" s="195" t="str">
        <f t="shared" si="935"/>
        <v>AK$12</v>
      </c>
      <c r="AL945" s="195" t="str">
        <f t="shared" si="935"/>
        <v>AL$12</v>
      </c>
      <c r="AM945" s="195" t="str">
        <f t="shared" si="935"/>
        <v>AM$12</v>
      </c>
      <c r="AN945" s="195" t="str">
        <f t="shared" si="935"/>
        <v>AN$12</v>
      </c>
      <c r="AO945" s="195" t="str">
        <f t="shared" si="935"/>
        <v>AO$12</v>
      </c>
      <c r="AP945" s="195" t="str">
        <f t="shared" si="935"/>
        <v>AP$12</v>
      </c>
      <c r="AQ945" s="195" t="str">
        <f t="shared" si="935"/>
        <v>AQ$12</v>
      </c>
      <c r="AR945" s="195" t="str">
        <f t="shared" si="935"/>
        <v>AR$12</v>
      </c>
      <c r="AS945" s="195" t="str">
        <f t="shared" si="935"/>
        <v>AS$12</v>
      </c>
      <c r="AT945" s="195" t="str">
        <f t="shared" si="935"/>
        <v>AT$12</v>
      </c>
      <c r="AU945" s="195" t="str">
        <f t="shared" si="935"/>
        <v>AU$12</v>
      </c>
      <c r="AV945" s="195" t="str">
        <f t="shared" si="935"/>
        <v>AV$12</v>
      </c>
      <c r="AW945" s="195" t="str">
        <f t="shared" si="935"/>
        <v>AW$12</v>
      </c>
      <c r="AX945" s="195" t="str">
        <f t="shared" si="935"/>
        <v>AX$12</v>
      </c>
      <c r="AY945" s="195" t="str">
        <f t="shared" ref="AY945:CD945" si="936">AY$16</f>
        <v>AY$12</v>
      </c>
      <c r="AZ945" s="195" t="str">
        <f t="shared" si="936"/>
        <v>AZ$12</v>
      </c>
      <c r="BA945" s="195" t="str">
        <f t="shared" si="936"/>
        <v>BA$12</v>
      </c>
      <c r="BB945" s="195" t="str">
        <f t="shared" si="936"/>
        <v>BB$12</v>
      </c>
      <c r="BC945" s="195" t="str">
        <f t="shared" si="936"/>
        <v>BC$12</v>
      </c>
      <c r="BD945" s="195" t="str">
        <f t="shared" si="936"/>
        <v>BD$12</v>
      </c>
      <c r="BE945" s="195" t="str">
        <f t="shared" si="936"/>
        <v>BE$12</v>
      </c>
      <c r="BF945" s="195" t="str">
        <f t="shared" si="936"/>
        <v>BF$12</v>
      </c>
      <c r="BG945" s="195" t="str">
        <f t="shared" si="936"/>
        <v>BG$12</v>
      </c>
      <c r="BH945" s="195" t="str">
        <f t="shared" si="936"/>
        <v>BH$12</v>
      </c>
      <c r="BI945" s="195" t="str">
        <f t="shared" si="936"/>
        <v>BI$12</v>
      </c>
      <c r="BJ945" s="195" t="str">
        <f t="shared" si="936"/>
        <v>BJ$12</v>
      </c>
      <c r="BK945" s="195" t="str">
        <f t="shared" si="936"/>
        <v>BK$12</v>
      </c>
      <c r="BL945" s="195" t="str">
        <f t="shared" si="936"/>
        <v>BL$12</v>
      </c>
      <c r="BM945" s="195" t="str">
        <f t="shared" si="936"/>
        <v>BM$12</v>
      </c>
      <c r="BN945" s="195" t="str">
        <f t="shared" si="936"/>
        <v>BN$12</v>
      </c>
      <c r="BO945" s="195" t="str">
        <f t="shared" si="936"/>
        <v>BO$12</v>
      </c>
      <c r="BP945" s="195" t="str">
        <f t="shared" si="936"/>
        <v>BP$12</v>
      </c>
      <c r="BQ945" s="195" t="str">
        <f t="shared" si="936"/>
        <v>BQ$12</v>
      </c>
      <c r="BR945" s="195" t="str">
        <f t="shared" si="936"/>
        <v>BR$12</v>
      </c>
      <c r="BS945" s="195" t="str">
        <f t="shared" si="936"/>
        <v>BS$12</v>
      </c>
      <c r="BT945" s="195" t="str">
        <f t="shared" si="936"/>
        <v>BT$12</v>
      </c>
      <c r="BU945" s="195" t="str">
        <f t="shared" si="936"/>
        <v>BU$12</v>
      </c>
      <c r="BV945" s="195" t="str">
        <f t="shared" si="936"/>
        <v>BV$12</v>
      </c>
      <c r="BW945" s="195" t="str">
        <f t="shared" si="936"/>
        <v>BW$12</v>
      </c>
      <c r="BX945" s="195" t="str">
        <f t="shared" si="936"/>
        <v>BX$12</v>
      </c>
      <c r="BY945" s="195" t="str">
        <f t="shared" si="936"/>
        <v>BY$12</v>
      </c>
      <c r="BZ945" s="195" t="str">
        <f t="shared" si="936"/>
        <v>BZ$12</v>
      </c>
      <c r="CA945" s="195" t="str">
        <f t="shared" si="936"/>
        <v>CA$12</v>
      </c>
      <c r="CB945" s="195" t="str">
        <f t="shared" si="936"/>
        <v>CB$12</v>
      </c>
      <c r="CC945" s="195" t="str">
        <f t="shared" si="936"/>
        <v>CC$12</v>
      </c>
      <c r="CD945" s="195" t="str">
        <f t="shared" si="936"/>
        <v>CD$12</v>
      </c>
      <c r="CE945" s="195" t="str">
        <f t="shared" ref="CE945:CL945" si="937">CE$16</f>
        <v>CE$12</v>
      </c>
      <c r="CF945" s="195" t="str">
        <f t="shared" si="937"/>
        <v>CF$12</v>
      </c>
      <c r="CG945" s="195" t="str">
        <f t="shared" si="937"/>
        <v>CG$12</v>
      </c>
      <c r="CH945" s="195" t="str">
        <f t="shared" si="937"/>
        <v>CH$12</v>
      </c>
      <c r="CI945" s="195" t="str">
        <f t="shared" si="937"/>
        <v>CI$12</v>
      </c>
      <c r="CJ945" s="195" t="str">
        <f t="shared" si="937"/>
        <v>CJ$12</v>
      </c>
      <c r="CK945" s="195" t="str">
        <f t="shared" si="937"/>
        <v>CK$12</v>
      </c>
      <c r="CL945" s="195" t="str">
        <f t="shared" si="937"/>
        <v>CL$12</v>
      </c>
    </row>
    <row r="946" spans="2:90" x14ac:dyDescent="0.4">
      <c r="B946" s="171" t="s">
        <v>462</v>
      </c>
      <c r="E946" s="8"/>
      <c r="H946" s="196"/>
      <c r="I946" s="197"/>
      <c r="J946" s="197"/>
      <c r="K946" s="198"/>
      <c r="L946" s="198"/>
      <c r="M946" s="198"/>
      <c r="N946" s="198"/>
      <c r="O946" s="198"/>
      <c r="P946" s="198"/>
      <c r="R946" s="198"/>
      <c r="S946" s="195" t="str">
        <f t="shared" ref="S946:AX946" si="938">S$17</f>
        <v>S$13</v>
      </c>
      <c r="T946" s="195" t="str">
        <f t="shared" si="938"/>
        <v>T$13</v>
      </c>
      <c r="U946" s="195" t="str">
        <f t="shared" si="938"/>
        <v>U$13</v>
      </c>
      <c r="V946" s="195" t="str">
        <f t="shared" si="938"/>
        <v>V$13</v>
      </c>
      <c r="W946" s="195" t="str">
        <f t="shared" si="938"/>
        <v>W$13</v>
      </c>
      <c r="X946" s="195" t="str">
        <f t="shared" si="938"/>
        <v>X$13</v>
      </c>
      <c r="Y946" s="195" t="str">
        <f t="shared" si="938"/>
        <v>Y$13</v>
      </c>
      <c r="Z946" s="195" t="str">
        <f t="shared" si="938"/>
        <v>Z$13</v>
      </c>
      <c r="AA946" s="195" t="str">
        <f t="shared" si="938"/>
        <v>AA$13</v>
      </c>
      <c r="AB946" s="195" t="str">
        <f t="shared" si="938"/>
        <v>AB$13</v>
      </c>
      <c r="AC946" s="195" t="str">
        <f t="shared" si="938"/>
        <v>AC$13</v>
      </c>
      <c r="AD946" s="195" t="str">
        <f t="shared" si="938"/>
        <v>AD$13</v>
      </c>
      <c r="AE946" s="195" t="str">
        <f t="shared" si="938"/>
        <v>AE$13</v>
      </c>
      <c r="AF946" s="195" t="str">
        <f t="shared" si="938"/>
        <v>AF$13</v>
      </c>
      <c r="AG946" s="195" t="str">
        <f t="shared" si="938"/>
        <v>AG$13</v>
      </c>
      <c r="AH946" s="195" t="str">
        <f t="shared" si="938"/>
        <v>AH$13</v>
      </c>
      <c r="AI946" s="195" t="str">
        <f t="shared" si="938"/>
        <v>AI$13</v>
      </c>
      <c r="AJ946" s="195" t="str">
        <f t="shared" si="938"/>
        <v>AJ$13</v>
      </c>
      <c r="AK946" s="195" t="str">
        <f t="shared" si="938"/>
        <v>AK$13</v>
      </c>
      <c r="AL946" s="195" t="str">
        <f t="shared" si="938"/>
        <v>AL$13</v>
      </c>
      <c r="AM946" s="195" t="str">
        <f t="shared" si="938"/>
        <v>AM$13</v>
      </c>
      <c r="AN946" s="195" t="str">
        <f t="shared" si="938"/>
        <v>AN$13</v>
      </c>
      <c r="AO946" s="195" t="str">
        <f t="shared" si="938"/>
        <v>AO$13</v>
      </c>
      <c r="AP946" s="195" t="str">
        <f t="shared" si="938"/>
        <v>AP$13</v>
      </c>
      <c r="AQ946" s="195" t="str">
        <f t="shared" si="938"/>
        <v>AQ$13</v>
      </c>
      <c r="AR946" s="195" t="str">
        <f t="shared" si="938"/>
        <v>AR$13</v>
      </c>
      <c r="AS946" s="195" t="str">
        <f t="shared" si="938"/>
        <v>AS$13</v>
      </c>
      <c r="AT946" s="195" t="str">
        <f t="shared" si="938"/>
        <v>AT$13</v>
      </c>
      <c r="AU946" s="195" t="str">
        <f t="shared" si="938"/>
        <v>AU$13</v>
      </c>
      <c r="AV946" s="195" t="str">
        <f t="shared" si="938"/>
        <v>AV$13</v>
      </c>
      <c r="AW946" s="195" t="str">
        <f t="shared" si="938"/>
        <v>AW$13</v>
      </c>
      <c r="AX946" s="195" t="str">
        <f t="shared" si="938"/>
        <v>AX$13</v>
      </c>
      <c r="AY946" s="195" t="str">
        <f t="shared" ref="AY946:CD946" si="939">AY$17</f>
        <v>AY$13</v>
      </c>
      <c r="AZ946" s="195" t="str">
        <f t="shared" si="939"/>
        <v>AZ$13</v>
      </c>
      <c r="BA946" s="195" t="str">
        <f t="shared" si="939"/>
        <v>BA$13</v>
      </c>
      <c r="BB946" s="195" t="str">
        <f t="shared" si="939"/>
        <v>BB$13</v>
      </c>
      <c r="BC946" s="195" t="str">
        <f t="shared" si="939"/>
        <v>BC$13</v>
      </c>
      <c r="BD946" s="195" t="str">
        <f t="shared" si="939"/>
        <v>BD$13</v>
      </c>
      <c r="BE946" s="195" t="str">
        <f t="shared" si="939"/>
        <v>BE$13</v>
      </c>
      <c r="BF946" s="195" t="str">
        <f t="shared" si="939"/>
        <v>BF$13</v>
      </c>
      <c r="BG946" s="195" t="str">
        <f t="shared" si="939"/>
        <v>BG$13</v>
      </c>
      <c r="BH946" s="195" t="str">
        <f t="shared" si="939"/>
        <v>BH$13</v>
      </c>
      <c r="BI946" s="195" t="str">
        <f t="shared" si="939"/>
        <v>BI$13</v>
      </c>
      <c r="BJ946" s="195" t="str">
        <f t="shared" si="939"/>
        <v>BJ$13</v>
      </c>
      <c r="BK946" s="195" t="str">
        <f t="shared" si="939"/>
        <v>BK$13</v>
      </c>
      <c r="BL946" s="195" t="str">
        <f t="shared" si="939"/>
        <v>BL$13</v>
      </c>
      <c r="BM946" s="195" t="str">
        <f t="shared" si="939"/>
        <v>BM$13</v>
      </c>
      <c r="BN946" s="195" t="str">
        <f t="shared" si="939"/>
        <v>BN$13</v>
      </c>
      <c r="BO946" s="195" t="str">
        <f t="shared" si="939"/>
        <v>BO$13</v>
      </c>
      <c r="BP946" s="195" t="str">
        <f t="shared" si="939"/>
        <v>BP$13</v>
      </c>
      <c r="BQ946" s="195" t="str">
        <f t="shared" si="939"/>
        <v>BQ$13</v>
      </c>
      <c r="BR946" s="195" t="str">
        <f t="shared" si="939"/>
        <v>BR$13</v>
      </c>
      <c r="BS946" s="195" t="str">
        <f t="shared" si="939"/>
        <v>BS$13</v>
      </c>
      <c r="BT946" s="195" t="str">
        <f t="shared" si="939"/>
        <v>BT$13</v>
      </c>
      <c r="BU946" s="195" t="str">
        <f t="shared" si="939"/>
        <v>BU$13</v>
      </c>
      <c r="BV946" s="195" t="str">
        <f t="shared" si="939"/>
        <v>BV$13</v>
      </c>
      <c r="BW946" s="195" t="str">
        <f t="shared" si="939"/>
        <v>BW$13</v>
      </c>
      <c r="BX946" s="195" t="str">
        <f t="shared" si="939"/>
        <v>BX$13</v>
      </c>
      <c r="BY946" s="195" t="str">
        <f t="shared" si="939"/>
        <v>BY$13</v>
      </c>
      <c r="BZ946" s="195" t="str">
        <f t="shared" si="939"/>
        <v>BZ$13</v>
      </c>
      <c r="CA946" s="195" t="str">
        <f t="shared" si="939"/>
        <v>CA$13</v>
      </c>
      <c r="CB946" s="195" t="str">
        <f t="shared" si="939"/>
        <v>CB$13</v>
      </c>
      <c r="CC946" s="195" t="str">
        <f t="shared" si="939"/>
        <v>CC$13</v>
      </c>
      <c r="CD946" s="195" t="str">
        <f t="shared" si="939"/>
        <v>CD$13</v>
      </c>
      <c r="CE946" s="195" t="str">
        <f t="shared" ref="CE946:CL946" si="940">CE$17</f>
        <v>CE$13</v>
      </c>
      <c r="CF946" s="195" t="str">
        <f t="shared" si="940"/>
        <v>CF$13</v>
      </c>
      <c r="CG946" s="195" t="str">
        <f t="shared" si="940"/>
        <v>CG$13</v>
      </c>
      <c r="CH946" s="195" t="str">
        <f t="shared" si="940"/>
        <v>CH$13</v>
      </c>
      <c r="CI946" s="195" t="str">
        <f t="shared" si="940"/>
        <v>CI$13</v>
      </c>
      <c r="CJ946" s="195" t="str">
        <f t="shared" si="940"/>
        <v>CJ$13</v>
      </c>
      <c r="CK946" s="195" t="str">
        <f t="shared" si="940"/>
        <v>CK$13</v>
      </c>
      <c r="CL946" s="195" t="str">
        <f t="shared" si="940"/>
        <v>CL$13</v>
      </c>
    </row>
    <row r="947" spans="2:90" x14ac:dyDescent="0.4">
      <c r="B947" s="171" t="s">
        <v>491</v>
      </c>
      <c r="E947" s="8"/>
      <c r="H947" s="196"/>
      <c r="I947" s="197"/>
      <c r="J947" s="197"/>
      <c r="K947" s="198"/>
      <c r="L947" s="198"/>
      <c r="M947" s="198"/>
      <c r="N947" s="198"/>
      <c r="O947" s="198"/>
      <c r="P947" s="198"/>
      <c r="R947" s="198"/>
      <c r="S947" s="186"/>
      <c r="T947" s="186"/>
      <c r="U947" s="186"/>
      <c r="V947" s="186"/>
      <c r="W947" s="186"/>
      <c r="X947" s="186"/>
      <c r="Y947" s="186"/>
      <c r="Z947" s="186"/>
      <c r="AA947" s="186"/>
      <c r="AB947" s="186"/>
      <c r="AC947" s="186"/>
      <c r="AD947" s="186"/>
      <c r="AE947" s="186"/>
      <c r="AF947" s="186"/>
      <c r="AG947" s="186"/>
      <c r="AH947" s="186"/>
      <c r="AI947" s="186"/>
      <c r="AJ947" s="186"/>
      <c r="AK947" s="186"/>
      <c r="AL947" s="186"/>
      <c r="AM947" s="186"/>
      <c r="AN947" s="186"/>
      <c r="AO947" s="186"/>
      <c r="AP947" s="186"/>
      <c r="AQ947" s="186"/>
      <c r="AR947" s="186"/>
      <c r="AS947" s="186"/>
      <c r="AT947" s="186"/>
      <c r="AU947" s="186"/>
      <c r="AV947" s="186"/>
      <c r="AW947" s="186"/>
      <c r="AX947" s="186"/>
      <c r="AY947" s="186"/>
      <c r="AZ947" s="186"/>
      <c r="BA947" s="186"/>
      <c r="BB947" s="186"/>
      <c r="BC947" s="186"/>
      <c r="BD947" s="186"/>
      <c r="BE947" s="186"/>
      <c r="BF947" s="186"/>
      <c r="BG947" s="186"/>
      <c r="BH947" s="186"/>
      <c r="BI947" s="186"/>
      <c r="BJ947" s="186"/>
      <c r="BK947" s="186"/>
      <c r="BL947" s="186"/>
      <c r="BM947" s="186"/>
      <c r="BN947" s="186"/>
      <c r="BO947" s="186"/>
      <c r="BP947" s="186"/>
      <c r="BQ947" s="186"/>
      <c r="BR947" s="186"/>
      <c r="BS947" s="186"/>
      <c r="BT947" s="186"/>
      <c r="BU947" s="186"/>
      <c r="BV947" s="186"/>
      <c r="BW947" s="186"/>
      <c r="BX947" s="186"/>
      <c r="BY947" s="186"/>
      <c r="BZ947" s="186"/>
      <c r="CA947" s="186"/>
      <c r="CB947" s="186"/>
      <c r="CC947" s="186"/>
      <c r="CD947" s="186"/>
      <c r="CE947" s="186"/>
      <c r="CF947" s="186"/>
      <c r="CG947" s="186"/>
      <c r="CH947" s="186"/>
      <c r="CI947" s="186"/>
      <c r="CJ947" s="186"/>
      <c r="CK947" s="186"/>
      <c r="CL947" s="186"/>
    </row>
    <row r="948" spans="2:90" x14ac:dyDescent="0.4">
      <c r="B948" s="171" t="s">
        <v>505</v>
      </c>
      <c r="E948" s="8"/>
      <c r="H948" s="196"/>
      <c r="I948" s="197"/>
      <c r="J948" s="197"/>
      <c r="K948" s="198"/>
      <c r="L948" s="198"/>
      <c r="M948" s="198"/>
      <c r="N948" s="198"/>
      <c r="O948" s="198"/>
      <c r="P948" s="198"/>
      <c r="R948" s="198"/>
      <c r="S948" s="186"/>
      <c r="T948" s="186"/>
      <c r="U948" s="186"/>
      <c r="V948" s="186"/>
      <c r="W948" s="186"/>
      <c r="X948" s="186"/>
      <c r="Y948" s="186"/>
      <c r="Z948" s="186"/>
      <c r="AA948" s="186"/>
      <c r="AB948" s="186"/>
      <c r="AC948" s="186"/>
      <c r="AD948" s="186"/>
      <c r="AE948" s="186"/>
      <c r="AF948" s="186"/>
      <c r="AG948" s="186"/>
      <c r="AH948" s="186"/>
      <c r="AI948" s="186"/>
      <c r="AJ948" s="186"/>
      <c r="AK948" s="186"/>
      <c r="AL948" s="186"/>
      <c r="AM948" s="186"/>
      <c r="AN948" s="186"/>
      <c r="AO948" s="186"/>
      <c r="AP948" s="186"/>
      <c r="AQ948" s="186"/>
      <c r="AR948" s="186"/>
      <c r="AS948" s="186"/>
      <c r="AT948" s="186"/>
      <c r="AU948" s="186"/>
      <c r="AV948" s="186"/>
      <c r="AW948" s="186"/>
      <c r="AX948" s="186"/>
      <c r="AY948" s="186"/>
      <c r="AZ948" s="186"/>
      <c r="BA948" s="186"/>
      <c r="BB948" s="186"/>
      <c r="BC948" s="186"/>
      <c r="BD948" s="186"/>
      <c r="BE948" s="186"/>
      <c r="BF948" s="186"/>
      <c r="BG948" s="186"/>
      <c r="BH948" s="186"/>
      <c r="BI948" s="186"/>
      <c r="BJ948" s="186"/>
      <c r="BK948" s="186"/>
      <c r="BL948" s="186"/>
      <c r="BM948" s="186"/>
      <c r="BN948" s="186"/>
      <c r="BO948" s="186"/>
      <c r="BP948" s="186"/>
      <c r="BQ948" s="186"/>
      <c r="BR948" s="186"/>
      <c r="BS948" s="186"/>
      <c r="BT948" s="186"/>
      <c r="BU948" s="186"/>
      <c r="BV948" s="186"/>
      <c r="BW948" s="186"/>
      <c r="BX948" s="186"/>
      <c r="BY948" s="186"/>
      <c r="BZ948" s="186"/>
      <c r="CA948" s="186"/>
      <c r="CB948" s="186"/>
      <c r="CC948" s="186"/>
      <c r="CD948" s="186"/>
      <c r="CE948" s="186"/>
      <c r="CF948" s="186"/>
      <c r="CG948" s="186"/>
      <c r="CH948" s="186"/>
      <c r="CI948" s="186"/>
      <c r="CJ948" s="186"/>
      <c r="CK948" s="186"/>
      <c r="CL948" s="186"/>
    </row>
    <row r="949" spans="2:90" x14ac:dyDescent="0.4">
      <c r="B949" s="171" t="s">
        <v>463</v>
      </c>
      <c r="E949" s="8"/>
      <c r="H949" s="196"/>
      <c r="I949" s="197"/>
      <c r="J949" s="197"/>
      <c r="K949" s="198"/>
      <c r="L949" s="198"/>
      <c r="M949" s="198"/>
      <c r="N949" s="198"/>
      <c r="O949" s="198"/>
      <c r="P949" s="198"/>
      <c r="R949" s="198"/>
      <c r="S949" s="186" t="str">
        <f t="shared" ref="S949:AX949" si="941">S$18</f>
        <v>S$14</v>
      </c>
      <c r="T949" s="186" t="str">
        <f t="shared" si="941"/>
        <v>T$14</v>
      </c>
      <c r="U949" s="186" t="str">
        <f t="shared" si="941"/>
        <v>U$14</v>
      </c>
      <c r="V949" s="186" t="str">
        <f t="shared" si="941"/>
        <v>V$14</v>
      </c>
      <c r="W949" s="186" t="str">
        <f t="shared" si="941"/>
        <v>W$14</v>
      </c>
      <c r="X949" s="186" t="str">
        <f t="shared" si="941"/>
        <v>X$14</v>
      </c>
      <c r="Y949" s="186" t="str">
        <f t="shared" si="941"/>
        <v>Y$14</v>
      </c>
      <c r="Z949" s="186" t="str">
        <f t="shared" si="941"/>
        <v>Z$14</v>
      </c>
      <c r="AA949" s="186" t="str">
        <f t="shared" si="941"/>
        <v>AA$14</v>
      </c>
      <c r="AB949" s="186" t="str">
        <f t="shared" si="941"/>
        <v>AB$14</v>
      </c>
      <c r="AC949" s="186" t="str">
        <f t="shared" si="941"/>
        <v>AC$14</v>
      </c>
      <c r="AD949" s="186" t="str">
        <f t="shared" si="941"/>
        <v>AD$14</v>
      </c>
      <c r="AE949" s="186" t="str">
        <f t="shared" si="941"/>
        <v>AE$14</v>
      </c>
      <c r="AF949" s="186" t="str">
        <f t="shared" si="941"/>
        <v>AF$14</v>
      </c>
      <c r="AG949" s="186" t="str">
        <f t="shared" si="941"/>
        <v>AG$14</v>
      </c>
      <c r="AH949" s="186" t="str">
        <f t="shared" si="941"/>
        <v>AH$14</v>
      </c>
      <c r="AI949" s="186" t="str">
        <f t="shared" si="941"/>
        <v>AI$14</v>
      </c>
      <c r="AJ949" s="186" t="str">
        <f t="shared" si="941"/>
        <v>AJ$14</v>
      </c>
      <c r="AK949" s="186" t="str">
        <f t="shared" si="941"/>
        <v>AK$14</v>
      </c>
      <c r="AL949" s="186" t="str">
        <f t="shared" si="941"/>
        <v>AL$14</v>
      </c>
      <c r="AM949" s="186" t="str">
        <f t="shared" si="941"/>
        <v>AM$14</v>
      </c>
      <c r="AN949" s="186" t="str">
        <f t="shared" si="941"/>
        <v>AN$14</v>
      </c>
      <c r="AO949" s="186" t="str">
        <f t="shared" si="941"/>
        <v>AO$14</v>
      </c>
      <c r="AP949" s="186" t="str">
        <f t="shared" si="941"/>
        <v>AP$14</v>
      </c>
      <c r="AQ949" s="186" t="str">
        <f t="shared" si="941"/>
        <v>AQ$14</v>
      </c>
      <c r="AR949" s="186" t="str">
        <f t="shared" si="941"/>
        <v>AR$14</v>
      </c>
      <c r="AS949" s="186" t="str">
        <f t="shared" si="941"/>
        <v>AS$14</v>
      </c>
      <c r="AT949" s="186" t="str">
        <f t="shared" si="941"/>
        <v>AT$14</v>
      </c>
      <c r="AU949" s="186" t="str">
        <f t="shared" si="941"/>
        <v>AU$14</v>
      </c>
      <c r="AV949" s="186" t="str">
        <f t="shared" si="941"/>
        <v>AV$14</v>
      </c>
      <c r="AW949" s="186" t="str">
        <f t="shared" si="941"/>
        <v>AW$14</v>
      </c>
      <c r="AX949" s="186" t="str">
        <f t="shared" si="941"/>
        <v>AX$14</v>
      </c>
      <c r="AY949" s="186" t="str">
        <f t="shared" ref="AY949:CD949" si="942">AY$18</f>
        <v>AY$14</v>
      </c>
      <c r="AZ949" s="186" t="str">
        <f t="shared" si="942"/>
        <v>AZ$14</v>
      </c>
      <c r="BA949" s="186" t="str">
        <f t="shared" si="942"/>
        <v>BA$14</v>
      </c>
      <c r="BB949" s="186" t="str">
        <f t="shared" si="942"/>
        <v>BB$14</v>
      </c>
      <c r="BC949" s="186" t="str">
        <f t="shared" si="942"/>
        <v>BC$14</v>
      </c>
      <c r="BD949" s="186" t="str">
        <f t="shared" si="942"/>
        <v>BD$14</v>
      </c>
      <c r="BE949" s="186" t="str">
        <f t="shared" si="942"/>
        <v>BE$14</v>
      </c>
      <c r="BF949" s="186" t="str">
        <f t="shared" si="942"/>
        <v>BF$14</v>
      </c>
      <c r="BG949" s="186" t="str">
        <f t="shared" si="942"/>
        <v>BG$14</v>
      </c>
      <c r="BH949" s="186" t="str">
        <f t="shared" si="942"/>
        <v>BH$14</v>
      </c>
      <c r="BI949" s="186" t="str">
        <f t="shared" si="942"/>
        <v>BI$14</v>
      </c>
      <c r="BJ949" s="186" t="str">
        <f t="shared" si="942"/>
        <v>BJ$14</v>
      </c>
      <c r="BK949" s="186" t="str">
        <f t="shared" si="942"/>
        <v>BK$14</v>
      </c>
      <c r="BL949" s="186" t="str">
        <f t="shared" si="942"/>
        <v>BL$14</v>
      </c>
      <c r="BM949" s="186" t="str">
        <f t="shared" si="942"/>
        <v>BM$14</v>
      </c>
      <c r="BN949" s="186" t="str">
        <f t="shared" si="942"/>
        <v>BN$14</v>
      </c>
      <c r="BO949" s="186" t="str">
        <f t="shared" si="942"/>
        <v>BO$14</v>
      </c>
      <c r="BP949" s="186" t="str">
        <f t="shared" si="942"/>
        <v>BP$14</v>
      </c>
      <c r="BQ949" s="186" t="str">
        <f t="shared" si="942"/>
        <v>BQ$14</v>
      </c>
      <c r="BR949" s="186" t="str">
        <f t="shared" si="942"/>
        <v>BR$14</v>
      </c>
      <c r="BS949" s="186" t="str">
        <f t="shared" si="942"/>
        <v>BS$14</v>
      </c>
      <c r="BT949" s="186" t="str">
        <f t="shared" si="942"/>
        <v>BT$14</v>
      </c>
      <c r="BU949" s="186" t="str">
        <f t="shared" si="942"/>
        <v>BU$14</v>
      </c>
      <c r="BV949" s="186" t="str">
        <f t="shared" si="942"/>
        <v>BV$14</v>
      </c>
      <c r="BW949" s="186" t="str">
        <f t="shared" si="942"/>
        <v>BW$14</v>
      </c>
      <c r="BX949" s="186" t="str">
        <f t="shared" si="942"/>
        <v>BX$14</v>
      </c>
      <c r="BY949" s="186" t="str">
        <f t="shared" si="942"/>
        <v>BY$14</v>
      </c>
      <c r="BZ949" s="186" t="str">
        <f t="shared" si="942"/>
        <v>BZ$14</v>
      </c>
      <c r="CA949" s="186" t="str">
        <f t="shared" si="942"/>
        <v>CA$14</v>
      </c>
      <c r="CB949" s="186" t="str">
        <f t="shared" si="942"/>
        <v>CB$14</v>
      </c>
      <c r="CC949" s="186" t="str">
        <f t="shared" si="942"/>
        <v>CC$14</v>
      </c>
      <c r="CD949" s="186" t="str">
        <f t="shared" si="942"/>
        <v>CD$14</v>
      </c>
      <c r="CE949" s="186" t="str">
        <f t="shared" ref="CE949:CL949" si="943">CE$18</f>
        <v>CE$14</v>
      </c>
      <c r="CF949" s="186" t="str">
        <f t="shared" si="943"/>
        <v>CF$14</v>
      </c>
      <c r="CG949" s="186" t="str">
        <f t="shared" si="943"/>
        <v>CG$14</v>
      </c>
      <c r="CH949" s="186" t="str">
        <f t="shared" si="943"/>
        <v>CH$14</v>
      </c>
      <c r="CI949" s="186" t="str">
        <f t="shared" si="943"/>
        <v>CI$14</v>
      </c>
      <c r="CJ949" s="186" t="str">
        <f t="shared" si="943"/>
        <v>CJ$14</v>
      </c>
      <c r="CK949" s="186" t="str">
        <f t="shared" si="943"/>
        <v>CK$14</v>
      </c>
      <c r="CL949" s="186" t="str">
        <f t="shared" si="943"/>
        <v>CL$14</v>
      </c>
    </row>
    <row r="950" spans="2:90" x14ac:dyDescent="0.4">
      <c r="B950" s="171" t="s">
        <v>464</v>
      </c>
      <c r="E950" s="8"/>
      <c r="H950" s="196"/>
      <c r="I950" s="197"/>
      <c r="J950" s="197"/>
      <c r="K950" s="198"/>
      <c r="L950" s="198"/>
      <c r="M950" s="198"/>
      <c r="N950" s="198"/>
      <c r="O950" s="198"/>
      <c r="P950" s="198"/>
      <c r="R950" s="198"/>
      <c r="S950" s="186" t="str">
        <f t="shared" ref="S950:AX950" si="944">S$19</f>
        <v>S$15</v>
      </c>
      <c r="T950" s="186" t="str">
        <f t="shared" si="944"/>
        <v>T$15</v>
      </c>
      <c r="U950" s="186" t="str">
        <f t="shared" si="944"/>
        <v>U$15</v>
      </c>
      <c r="V950" s="186" t="str">
        <f t="shared" si="944"/>
        <v>V$15</v>
      </c>
      <c r="W950" s="186" t="str">
        <f t="shared" si="944"/>
        <v>W$15</v>
      </c>
      <c r="X950" s="186" t="str">
        <f t="shared" si="944"/>
        <v>X$15</v>
      </c>
      <c r="Y950" s="186" t="str">
        <f t="shared" si="944"/>
        <v>Y$15</v>
      </c>
      <c r="Z950" s="186" t="str">
        <f t="shared" si="944"/>
        <v>Z$15</v>
      </c>
      <c r="AA950" s="186" t="str">
        <f t="shared" si="944"/>
        <v>AA$15</v>
      </c>
      <c r="AB950" s="186" t="str">
        <f t="shared" si="944"/>
        <v>AB$15</v>
      </c>
      <c r="AC950" s="186" t="str">
        <f t="shared" si="944"/>
        <v>AC$15</v>
      </c>
      <c r="AD950" s="186" t="str">
        <f t="shared" si="944"/>
        <v>AD$15</v>
      </c>
      <c r="AE950" s="186" t="str">
        <f t="shared" si="944"/>
        <v>AE$15</v>
      </c>
      <c r="AF950" s="186" t="str">
        <f t="shared" si="944"/>
        <v>AF$15</v>
      </c>
      <c r="AG950" s="186" t="str">
        <f t="shared" si="944"/>
        <v>AG$15</v>
      </c>
      <c r="AH950" s="186" t="str">
        <f t="shared" si="944"/>
        <v>AH$15</v>
      </c>
      <c r="AI950" s="186" t="str">
        <f t="shared" si="944"/>
        <v>AI$15</v>
      </c>
      <c r="AJ950" s="186" t="str">
        <f t="shared" si="944"/>
        <v>AJ$15</v>
      </c>
      <c r="AK950" s="186" t="str">
        <f t="shared" si="944"/>
        <v>AK$15</v>
      </c>
      <c r="AL950" s="186" t="str">
        <f t="shared" si="944"/>
        <v>AL$15</v>
      </c>
      <c r="AM950" s="186" t="str">
        <f t="shared" si="944"/>
        <v>AM$15</v>
      </c>
      <c r="AN950" s="186" t="str">
        <f t="shared" si="944"/>
        <v>AN$15</v>
      </c>
      <c r="AO950" s="186" t="str">
        <f t="shared" si="944"/>
        <v>AO$15</v>
      </c>
      <c r="AP950" s="186" t="str">
        <f t="shared" si="944"/>
        <v>AP$15</v>
      </c>
      <c r="AQ950" s="186" t="str">
        <f t="shared" si="944"/>
        <v>AQ$15</v>
      </c>
      <c r="AR950" s="186" t="str">
        <f t="shared" si="944"/>
        <v>AR$15</v>
      </c>
      <c r="AS950" s="186" t="str">
        <f t="shared" si="944"/>
        <v>AS$15</v>
      </c>
      <c r="AT950" s="186" t="str">
        <f t="shared" si="944"/>
        <v>AT$15</v>
      </c>
      <c r="AU950" s="186" t="str">
        <f t="shared" si="944"/>
        <v>AU$15</v>
      </c>
      <c r="AV950" s="186" t="str">
        <f t="shared" si="944"/>
        <v>AV$15</v>
      </c>
      <c r="AW950" s="186" t="str">
        <f t="shared" si="944"/>
        <v>AW$15</v>
      </c>
      <c r="AX950" s="186" t="str">
        <f t="shared" si="944"/>
        <v>AX$15</v>
      </c>
      <c r="AY950" s="186" t="str">
        <f t="shared" ref="AY950:CD950" si="945">AY$19</f>
        <v>AY$15</v>
      </c>
      <c r="AZ950" s="186" t="str">
        <f t="shared" si="945"/>
        <v>AZ$15</v>
      </c>
      <c r="BA950" s="186" t="str">
        <f t="shared" si="945"/>
        <v>BA$15</v>
      </c>
      <c r="BB950" s="186" t="str">
        <f t="shared" si="945"/>
        <v>BB$15</v>
      </c>
      <c r="BC950" s="186" t="str">
        <f t="shared" si="945"/>
        <v>BC$15</v>
      </c>
      <c r="BD950" s="186" t="str">
        <f t="shared" si="945"/>
        <v>BD$15</v>
      </c>
      <c r="BE950" s="186" t="str">
        <f t="shared" si="945"/>
        <v>BE$15</v>
      </c>
      <c r="BF950" s="186" t="str">
        <f t="shared" si="945"/>
        <v>BF$15</v>
      </c>
      <c r="BG950" s="186" t="str">
        <f t="shared" si="945"/>
        <v>BG$15</v>
      </c>
      <c r="BH950" s="186" t="str">
        <f t="shared" si="945"/>
        <v>BH$15</v>
      </c>
      <c r="BI950" s="186" t="str">
        <f t="shared" si="945"/>
        <v>BI$15</v>
      </c>
      <c r="BJ950" s="186" t="str">
        <f t="shared" si="945"/>
        <v>BJ$15</v>
      </c>
      <c r="BK950" s="186" t="str">
        <f t="shared" si="945"/>
        <v>BK$15</v>
      </c>
      <c r="BL950" s="186" t="str">
        <f t="shared" si="945"/>
        <v>BL$15</v>
      </c>
      <c r="BM950" s="186" t="str">
        <f t="shared" si="945"/>
        <v>BM$15</v>
      </c>
      <c r="BN950" s="186" t="str">
        <f t="shared" si="945"/>
        <v>BN$15</v>
      </c>
      <c r="BO950" s="186" t="str">
        <f t="shared" si="945"/>
        <v>BO$15</v>
      </c>
      <c r="BP950" s="186" t="str">
        <f t="shared" si="945"/>
        <v>BP$15</v>
      </c>
      <c r="BQ950" s="186" t="str">
        <f t="shared" si="945"/>
        <v>BQ$15</v>
      </c>
      <c r="BR950" s="186" t="str">
        <f t="shared" si="945"/>
        <v>BR$15</v>
      </c>
      <c r="BS950" s="186" t="str">
        <f t="shared" si="945"/>
        <v>BS$15</v>
      </c>
      <c r="BT950" s="186" t="str">
        <f t="shared" si="945"/>
        <v>BT$15</v>
      </c>
      <c r="BU950" s="186" t="str">
        <f t="shared" si="945"/>
        <v>BU$15</v>
      </c>
      <c r="BV950" s="186" t="str">
        <f t="shared" si="945"/>
        <v>BV$15</v>
      </c>
      <c r="BW950" s="186" t="str">
        <f t="shared" si="945"/>
        <v>BW$15</v>
      </c>
      <c r="BX950" s="186" t="str">
        <f t="shared" si="945"/>
        <v>BX$15</v>
      </c>
      <c r="BY950" s="186" t="str">
        <f t="shared" si="945"/>
        <v>BY$15</v>
      </c>
      <c r="BZ950" s="186" t="str">
        <f t="shared" si="945"/>
        <v>BZ$15</v>
      </c>
      <c r="CA950" s="186" t="str">
        <f t="shared" si="945"/>
        <v>CA$15</v>
      </c>
      <c r="CB950" s="186" t="str">
        <f t="shared" si="945"/>
        <v>CB$15</v>
      </c>
      <c r="CC950" s="186" t="str">
        <f t="shared" si="945"/>
        <v>CC$15</v>
      </c>
      <c r="CD950" s="186" t="str">
        <f t="shared" si="945"/>
        <v>CD$15</v>
      </c>
      <c r="CE950" s="186" t="str">
        <f t="shared" ref="CE950:CL950" si="946">CE$19</f>
        <v>CE$15</v>
      </c>
      <c r="CF950" s="186" t="str">
        <f t="shared" si="946"/>
        <v>CF$15</v>
      </c>
      <c r="CG950" s="186" t="str">
        <f t="shared" si="946"/>
        <v>CG$15</v>
      </c>
      <c r="CH950" s="186" t="str">
        <f t="shared" si="946"/>
        <v>CH$15</v>
      </c>
      <c r="CI950" s="186" t="str">
        <f t="shared" si="946"/>
        <v>CI$15</v>
      </c>
      <c r="CJ950" s="186" t="str">
        <f t="shared" si="946"/>
        <v>CJ$15</v>
      </c>
      <c r="CK950" s="186" t="str">
        <f t="shared" si="946"/>
        <v>CK$15</v>
      </c>
      <c r="CL950" s="186" t="str">
        <f t="shared" si="946"/>
        <v>CL$15</v>
      </c>
    </row>
    <row r="951" spans="2:90" x14ac:dyDescent="0.4">
      <c r="B951" s="70" t="s">
        <v>771</v>
      </c>
      <c r="C951" s="31"/>
      <c r="D951" t="s">
        <v>752</v>
      </c>
      <c r="E951" s="8" t="str">
        <f t="shared" ref="E951:E963" si="947">ROW()&amp;" "&amp;D951</f>
        <v>951 SALES-PV</v>
      </c>
      <c r="F951" t="s">
        <v>413</v>
      </c>
      <c r="G951" s="31" t="s">
        <v>81</v>
      </c>
      <c r="H951" s="48"/>
      <c r="I951" s="285"/>
      <c r="J951" s="285"/>
      <c r="K951" s="48"/>
      <c r="L951" s="48"/>
      <c r="M951" s="48"/>
      <c r="N951" s="48"/>
      <c r="O951" s="48"/>
      <c r="P951" s="48"/>
      <c r="R951" s="70"/>
      <c r="S951" s="70"/>
      <c r="T951" s="70"/>
      <c r="U951" s="70"/>
      <c r="V951" s="70"/>
      <c r="W951" s="70"/>
      <c r="X951" s="70"/>
      <c r="Y951" s="70"/>
      <c r="Z951" s="70"/>
      <c r="AA951" s="70"/>
      <c r="AB951" s="70"/>
      <c r="AC951" s="70"/>
      <c r="AD951" s="70"/>
      <c r="AE951" s="70"/>
      <c r="AF951" s="70"/>
      <c r="AG951" s="70"/>
      <c r="AH951" s="70"/>
      <c r="AI951" s="70"/>
      <c r="AJ951" s="70"/>
      <c r="AK951" s="70"/>
      <c r="AL951" s="70"/>
      <c r="AM951" s="70"/>
      <c r="AN951" s="70"/>
      <c r="AO951" s="70"/>
      <c r="AP951" s="70"/>
      <c r="AQ951" s="70"/>
      <c r="AR951" s="70"/>
      <c r="AS951" s="70"/>
      <c r="AT951" s="70"/>
      <c r="AU951" s="70"/>
      <c r="AV951" s="70"/>
      <c r="AW951" s="70"/>
      <c r="AX951" s="70"/>
      <c r="AY951" s="70"/>
      <c r="AZ951" s="70"/>
      <c r="BA951" s="70"/>
      <c r="BB951" s="70"/>
      <c r="BC951" s="70"/>
      <c r="BD951" s="70"/>
      <c r="BE951" s="70"/>
      <c r="BF951" s="70"/>
      <c r="BG951" s="70"/>
      <c r="BH951" s="70"/>
      <c r="BI951" s="70"/>
      <c r="BJ951" s="70"/>
      <c r="BK951" s="70"/>
      <c r="BL951" s="70"/>
      <c r="BM951" s="70"/>
      <c r="BN951" s="70"/>
      <c r="BO951" s="70"/>
      <c r="BP951" s="70"/>
      <c r="BQ951" s="70"/>
      <c r="BR951" s="70"/>
      <c r="BS951" s="70"/>
      <c r="BT951" s="70"/>
      <c r="BU951" s="70"/>
      <c r="BV951" s="70"/>
      <c r="BW951" s="70"/>
      <c r="BX951" s="70"/>
      <c r="BY951" s="70"/>
      <c r="BZ951" s="70"/>
      <c r="CA951" s="70"/>
      <c r="CB951" s="70"/>
      <c r="CC951" s="70"/>
      <c r="CD951" s="70"/>
      <c r="CE951" s="70"/>
      <c r="CF951" s="70"/>
      <c r="CG951" s="70"/>
      <c r="CH951" s="70"/>
      <c r="CI951" s="70"/>
      <c r="CJ951" s="70"/>
      <c r="CK951" s="70"/>
      <c r="CL951" s="70"/>
    </row>
    <row r="952" spans="2:90" x14ac:dyDescent="0.4">
      <c r="B952" s="141" t="str">
        <f>"# of "&amp;B957&amp;"s"</f>
        <v># of units</v>
      </c>
      <c r="C952" t="s">
        <v>80</v>
      </c>
      <c r="D952" t="s">
        <v>752</v>
      </c>
      <c r="E952" s="8" t="str">
        <f t="shared" si="947"/>
        <v>952 SALES-PV</v>
      </c>
      <c r="G952" t="s">
        <v>332</v>
      </c>
      <c r="H952" s="12"/>
      <c r="I952" s="60"/>
      <c r="J952" s="60"/>
      <c r="K952" s="15">
        <f t="shared" ref="K952:P952" si="948">SUMIF($3:$3,K$2,952:952)</f>
        <v>0</v>
      </c>
      <c r="L952" s="15">
        <f t="shared" si="948"/>
        <v>0</v>
      </c>
      <c r="M952" s="15">
        <f t="shared" si="948"/>
        <v>0</v>
      </c>
      <c r="N952" s="15">
        <f t="shared" si="948"/>
        <v>0</v>
      </c>
      <c r="O952" s="15">
        <f t="shared" si="948"/>
        <v>0</v>
      </c>
      <c r="P952" s="15">
        <f t="shared" si="948"/>
        <v>0</v>
      </c>
      <c r="R952" s="15"/>
      <c r="S952" s="15">
        <f t="shared" ref="S952:AX952" si="949">S207</f>
        <v>0</v>
      </c>
      <c r="T952" s="15">
        <f t="shared" si="949"/>
        <v>0</v>
      </c>
      <c r="U952" s="15">
        <f t="shared" si="949"/>
        <v>0</v>
      </c>
      <c r="V952" s="15">
        <f t="shared" si="949"/>
        <v>0</v>
      </c>
      <c r="W952" s="15">
        <f t="shared" si="949"/>
        <v>0</v>
      </c>
      <c r="X952" s="15">
        <f t="shared" si="949"/>
        <v>0</v>
      </c>
      <c r="Y952" s="15">
        <f t="shared" si="949"/>
        <v>0</v>
      </c>
      <c r="Z952" s="15">
        <f t="shared" si="949"/>
        <v>0</v>
      </c>
      <c r="AA952" s="15">
        <f t="shared" si="949"/>
        <v>0</v>
      </c>
      <c r="AB952" s="15">
        <f t="shared" si="949"/>
        <v>0</v>
      </c>
      <c r="AC952" s="15">
        <f t="shared" si="949"/>
        <v>0</v>
      </c>
      <c r="AD952" s="15">
        <f t="shared" si="949"/>
        <v>0</v>
      </c>
      <c r="AE952" s="15">
        <f t="shared" si="949"/>
        <v>0</v>
      </c>
      <c r="AF952" s="15">
        <f t="shared" si="949"/>
        <v>0</v>
      </c>
      <c r="AG952" s="15">
        <f t="shared" si="949"/>
        <v>0</v>
      </c>
      <c r="AH952" s="15">
        <f t="shared" si="949"/>
        <v>0</v>
      </c>
      <c r="AI952" s="15">
        <f t="shared" si="949"/>
        <v>0</v>
      </c>
      <c r="AJ952" s="15">
        <f t="shared" si="949"/>
        <v>0</v>
      </c>
      <c r="AK952" s="15">
        <f t="shared" si="949"/>
        <v>0</v>
      </c>
      <c r="AL952" s="15">
        <f t="shared" si="949"/>
        <v>0</v>
      </c>
      <c r="AM952" s="15">
        <f t="shared" si="949"/>
        <v>0</v>
      </c>
      <c r="AN952" s="15">
        <f t="shared" si="949"/>
        <v>0</v>
      </c>
      <c r="AO952" s="15">
        <f t="shared" si="949"/>
        <v>0</v>
      </c>
      <c r="AP952" s="15">
        <f t="shared" si="949"/>
        <v>0</v>
      </c>
      <c r="AQ952" s="15">
        <f t="shared" si="949"/>
        <v>0</v>
      </c>
      <c r="AR952" s="15">
        <f t="shared" si="949"/>
        <v>0</v>
      </c>
      <c r="AS952" s="15">
        <f t="shared" si="949"/>
        <v>0</v>
      </c>
      <c r="AT952" s="15">
        <f t="shared" si="949"/>
        <v>0</v>
      </c>
      <c r="AU952" s="15">
        <f t="shared" si="949"/>
        <v>0</v>
      </c>
      <c r="AV952" s="15">
        <f t="shared" si="949"/>
        <v>0</v>
      </c>
      <c r="AW952" s="15">
        <f t="shared" si="949"/>
        <v>0</v>
      </c>
      <c r="AX952" s="15">
        <f t="shared" si="949"/>
        <v>0</v>
      </c>
      <c r="AY952" s="15">
        <f t="shared" ref="AY952:CD952" si="950">AY207</f>
        <v>0</v>
      </c>
      <c r="AZ952" s="15">
        <f t="shared" si="950"/>
        <v>0</v>
      </c>
      <c r="BA952" s="15">
        <f t="shared" si="950"/>
        <v>0</v>
      </c>
      <c r="BB952" s="15">
        <f t="shared" si="950"/>
        <v>0</v>
      </c>
      <c r="BC952" s="15">
        <f t="shared" si="950"/>
        <v>0</v>
      </c>
      <c r="BD952" s="15">
        <f t="shared" si="950"/>
        <v>0</v>
      </c>
      <c r="BE952" s="15">
        <f t="shared" si="950"/>
        <v>0</v>
      </c>
      <c r="BF952" s="15">
        <f t="shared" si="950"/>
        <v>0</v>
      </c>
      <c r="BG952" s="15">
        <f t="shared" si="950"/>
        <v>0</v>
      </c>
      <c r="BH952" s="15">
        <f t="shared" si="950"/>
        <v>0</v>
      </c>
      <c r="BI952" s="15">
        <f t="shared" si="950"/>
        <v>0</v>
      </c>
      <c r="BJ952" s="15">
        <f t="shared" si="950"/>
        <v>0</v>
      </c>
      <c r="BK952" s="15">
        <f t="shared" si="950"/>
        <v>0</v>
      </c>
      <c r="BL952" s="15">
        <f t="shared" si="950"/>
        <v>0</v>
      </c>
      <c r="BM952" s="15">
        <f t="shared" si="950"/>
        <v>0</v>
      </c>
      <c r="BN952" s="15">
        <f t="shared" si="950"/>
        <v>0</v>
      </c>
      <c r="BO952" s="15">
        <f t="shared" si="950"/>
        <v>0</v>
      </c>
      <c r="BP952" s="15">
        <f t="shared" si="950"/>
        <v>0</v>
      </c>
      <c r="BQ952" s="15">
        <f t="shared" si="950"/>
        <v>0</v>
      </c>
      <c r="BR952" s="15">
        <f t="shared" si="950"/>
        <v>0</v>
      </c>
      <c r="BS952" s="15">
        <f t="shared" si="950"/>
        <v>0</v>
      </c>
      <c r="BT952" s="15">
        <f t="shared" si="950"/>
        <v>0</v>
      </c>
      <c r="BU952" s="15">
        <f t="shared" si="950"/>
        <v>0</v>
      </c>
      <c r="BV952" s="15">
        <f t="shared" si="950"/>
        <v>0</v>
      </c>
      <c r="BW952" s="15">
        <f t="shared" si="950"/>
        <v>0</v>
      </c>
      <c r="BX952" s="15">
        <f t="shared" si="950"/>
        <v>0</v>
      </c>
      <c r="BY952" s="15">
        <f t="shared" si="950"/>
        <v>0</v>
      </c>
      <c r="BZ952" s="15">
        <f t="shared" si="950"/>
        <v>0</v>
      </c>
      <c r="CA952" s="15">
        <f t="shared" si="950"/>
        <v>0</v>
      </c>
      <c r="CB952" s="15">
        <f t="shared" si="950"/>
        <v>0</v>
      </c>
      <c r="CC952" s="15">
        <f t="shared" si="950"/>
        <v>0</v>
      </c>
      <c r="CD952" s="15">
        <f t="shared" si="950"/>
        <v>0</v>
      </c>
      <c r="CE952" s="15">
        <f t="shared" ref="CE952:CL952" si="951">CE207</f>
        <v>0</v>
      </c>
      <c r="CF952" s="15">
        <f t="shared" si="951"/>
        <v>0</v>
      </c>
      <c r="CG952" s="15">
        <f t="shared" si="951"/>
        <v>0</v>
      </c>
      <c r="CH952" s="15">
        <f t="shared" si="951"/>
        <v>0</v>
      </c>
      <c r="CI952" s="15">
        <f t="shared" si="951"/>
        <v>0</v>
      </c>
      <c r="CJ952" s="15">
        <f t="shared" si="951"/>
        <v>0</v>
      </c>
      <c r="CK952" s="15">
        <f t="shared" si="951"/>
        <v>0</v>
      </c>
      <c r="CL952" s="15">
        <f t="shared" si="951"/>
        <v>0</v>
      </c>
    </row>
    <row r="953" spans="2:90" x14ac:dyDescent="0.4">
      <c r="B953" s="141" t="str">
        <f>"Avg. "&amp;B957&amp;" value"</f>
        <v>Avg. unit value</v>
      </c>
      <c r="D953" t="s">
        <v>752</v>
      </c>
      <c r="E953" s="8" t="str">
        <f t="shared" si="947"/>
        <v>953 SALES-PV</v>
      </c>
      <c r="G953" t="str">
        <f>E953</f>
        <v>953 SALES-PV</v>
      </c>
      <c r="H953" s="12"/>
      <c r="I953" s="60"/>
      <c r="J953" s="60"/>
      <c r="K953" s="135">
        <v>10</v>
      </c>
      <c r="L953" s="135">
        <v>10</v>
      </c>
      <c r="M953" s="135">
        <v>10</v>
      </c>
      <c r="N953" s="135">
        <v>10</v>
      </c>
      <c r="O953" s="135">
        <v>10</v>
      </c>
      <c r="P953" s="135">
        <v>10</v>
      </c>
      <c r="R953" s="19"/>
      <c r="S953" s="136" cm="1">
        <f t="array" ref="S953">INDEX($K:$P,ROW(),MATCH(S$3,$K$2:$P$2,0))</f>
        <v>10</v>
      </c>
      <c r="T953" s="136" cm="1">
        <f t="array" ref="T953">INDEX($K:$P,ROW(),MATCH(T$3,$K$2:$P$2,0))</f>
        <v>10</v>
      </c>
      <c r="U953" s="136" cm="1">
        <f t="array" ref="U953">INDEX($K:$P,ROW(),MATCH(U$3,$K$2:$P$2,0))</f>
        <v>10</v>
      </c>
      <c r="V953" s="136" cm="1">
        <f t="array" ref="V953">INDEX($K:$P,ROW(),MATCH(V$3,$K$2:$P$2,0))</f>
        <v>10</v>
      </c>
      <c r="W953" s="136" cm="1">
        <f t="array" ref="W953">INDEX($K:$P,ROW(),MATCH(W$3,$K$2:$P$2,0))</f>
        <v>10</v>
      </c>
      <c r="X953" s="136" cm="1">
        <f t="array" ref="X953">INDEX($K:$P,ROW(),MATCH(X$3,$K$2:$P$2,0))</f>
        <v>10</v>
      </c>
      <c r="Y953" s="136" cm="1">
        <f t="array" ref="Y953">INDEX($K:$P,ROW(),MATCH(Y$3,$K$2:$P$2,0))</f>
        <v>10</v>
      </c>
      <c r="Z953" s="136" cm="1">
        <f t="array" ref="Z953">INDEX($K:$P,ROW(),MATCH(Z$3,$K$2:$P$2,0))</f>
        <v>10</v>
      </c>
      <c r="AA953" s="136" cm="1">
        <f t="array" ref="AA953">INDEX($K:$P,ROW(),MATCH(AA$3,$K$2:$P$2,0))</f>
        <v>10</v>
      </c>
      <c r="AB953" s="136" cm="1">
        <f t="array" ref="AB953">INDEX($K:$P,ROW(),MATCH(AB$3,$K$2:$P$2,0))</f>
        <v>10</v>
      </c>
      <c r="AC953" s="136" cm="1">
        <f t="array" ref="AC953">INDEX($K:$P,ROW(),MATCH(AC$3,$K$2:$P$2,0))</f>
        <v>10</v>
      </c>
      <c r="AD953" s="136" cm="1">
        <f t="array" ref="AD953">INDEX($K:$P,ROW(),MATCH(AD$3,$K$2:$P$2,0))</f>
        <v>10</v>
      </c>
      <c r="AE953" s="136" cm="1">
        <f t="array" ref="AE953">INDEX($K:$P,ROW(),MATCH(AE$3,$K$2:$P$2,0))</f>
        <v>10</v>
      </c>
      <c r="AF953" s="136" cm="1">
        <f t="array" ref="AF953">INDEX($K:$P,ROW(),MATCH(AF$3,$K$2:$P$2,0))</f>
        <v>10</v>
      </c>
      <c r="AG953" s="136" cm="1">
        <f t="array" ref="AG953">INDEX($K:$P,ROW(),MATCH(AG$3,$K$2:$P$2,0))</f>
        <v>10</v>
      </c>
      <c r="AH953" s="136" cm="1">
        <f t="array" ref="AH953">INDEX($K:$P,ROW(),MATCH(AH$3,$K$2:$P$2,0))</f>
        <v>10</v>
      </c>
      <c r="AI953" s="136" cm="1">
        <f t="array" ref="AI953">INDEX($K:$P,ROW(),MATCH(AI$3,$K$2:$P$2,0))</f>
        <v>10</v>
      </c>
      <c r="AJ953" s="136" cm="1">
        <f t="array" ref="AJ953">INDEX($K:$P,ROW(),MATCH(AJ$3,$K$2:$P$2,0))</f>
        <v>10</v>
      </c>
      <c r="AK953" s="136" cm="1">
        <f t="array" ref="AK953">INDEX($K:$P,ROW(),MATCH(AK$3,$K$2:$P$2,0))</f>
        <v>10</v>
      </c>
      <c r="AL953" s="136" cm="1">
        <f t="array" ref="AL953">INDEX($K:$P,ROW(),MATCH(AL$3,$K$2:$P$2,0))</f>
        <v>10</v>
      </c>
      <c r="AM953" s="136" cm="1">
        <f t="array" ref="AM953">INDEX($K:$P,ROW(),MATCH(AM$3,$K$2:$P$2,0))</f>
        <v>10</v>
      </c>
      <c r="AN953" s="136" cm="1">
        <f t="array" ref="AN953">INDEX($K:$P,ROW(),MATCH(AN$3,$K$2:$P$2,0))</f>
        <v>10</v>
      </c>
      <c r="AO953" s="136" cm="1">
        <f t="array" ref="AO953">INDEX($K:$P,ROW(),MATCH(AO$3,$K$2:$P$2,0))</f>
        <v>10</v>
      </c>
      <c r="AP953" s="136" cm="1">
        <f t="array" ref="AP953">INDEX($K:$P,ROW(),MATCH(AP$3,$K$2:$P$2,0))</f>
        <v>10</v>
      </c>
      <c r="AQ953" s="136" cm="1">
        <f t="array" ref="AQ953">INDEX($K:$P,ROW(),MATCH(AQ$3,$K$2:$P$2,0))</f>
        <v>10</v>
      </c>
      <c r="AR953" s="136" cm="1">
        <f t="array" ref="AR953">INDEX($K:$P,ROW(),MATCH(AR$3,$K$2:$P$2,0))</f>
        <v>10</v>
      </c>
      <c r="AS953" s="136" cm="1">
        <f t="array" ref="AS953">INDEX($K:$P,ROW(),MATCH(AS$3,$K$2:$P$2,0))</f>
        <v>10</v>
      </c>
      <c r="AT953" s="136" cm="1">
        <f t="array" ref="AT953">INDEX($K:$P,ROW(),MATCH(AT$3,$K$2:$P$2,0))</f>
        <v>10</v>
      </c>
      <c r="AU953" s="136" cm="1">
        <f t="array" ref="AU953">INDEX($K:$P,ROW(),MATCH(AU$3,$K$2:$P$2,0))</f>
        <v>10</v>
      </c>
      <c r="AV953" s="136" cm="1">
        <f t="array" ref="AV953">INDEX($K:$P,ROW(),MATCH(AV$3,$K$2:$P$2,0))</f>
        <v>10</v>
      </c>
      <c r="AW953" s="136" cm="1">
        <f t="array" ref="AW953">INDEX($K:$P,ROW(),MATCH(AW$3,$K$2:$P$2,0))</f>
        <v>10</v>
      </c>
      <c r="AX953" s="136" cm="1">
        <f t="array" ref="AX953">INDEX($K:$P,ROW(),MATCH(AX$3,$K$2:$P$2,0))</f>
        <v>10</v>
      </c>
      <c r="AY953" s="136" cm="1">
        <f t="array" ref="AY953">INDEX($K:$P,ROW(),MATCH(AY$3,$K$2:$P$2,0))</f>
        <v>10</v>
      </c>
      <c r="AZ953" s="136" cm="1">
        <f t="array" ref="AZ953">INDEX($K:$P,ROW(),MATCH(AZ$3,$K$2:$P$2,0))</f>
        <v>10</v>
      </c>
      <c r="BA953" s="136" cm="1">
        <f t="array" ref="BA953">INDEX($K:$P,ROW(),MATCH(BA$3,$K$2:$P$2,0))</f>
        <v>10</v>
      </c>
      <c r="BB953" s="136" cm="1">
        <f t="array" ref="BB953">INDEX($K:$P,ROW(),MATCH(BB$3,$K$2:$P$2,0))</f>
        <v>10</v>
      </c>
      <c r="BC953" s="136" cm="1">
        <f t="array" ref="BC953">INDEX($K:$P,ROW(),MATCH(BC$3,$K$2:$P$2,0))</f>
        <v>10</v>
      </c>
      <c r="BD953" s="136" cm="1">
        <f t="array" ref="BD953">INDEX($K:$P,ROW(),MATCH(BD$3,$K$2:$P$2,0))</f>
        <v>10</v>
      </c>
      <c r="BE953" s="136" cm="1">
        <f t="array" ref="BE953">INDEX($K:$P,ROW(),MATCH(BE$3,$K$2:$P$2,0))</f>
        <v>10</v>
      </c>
      <c r="BF953" s="136" cm="1">
        <f t="array" ref="BF953">INDEX($K:$P,ROW(),MATCH(BF$3,$K$2:$P$2,0))</f>
        <v>10</v>
      </c>
      <c r="BG953" s="136" cm="1">
        <f t="array" ref="BG953">INDEX($K:$P,ROW(),MATCH(BG$3,$K$2:$P$2,0))</f>
        <v>10</v>
      </c>
      <c r="BH953" s="136" cm="1">
        <f t="array" ref="BH953">INDEX($K:$P,ROW(),MATCH(BH$3,$K$2:$P$2,0))</f>
        <v>10</v>
      </c>
      <c r="BI953" s="136" cm="1">
        <f t="array" ref="BI953">INDEX($K:$P,ROW(),MATCH(BI$3,$K$2:$P$2,0))</f>
        <v>10</v>
      </c>
      <c r="BJ953" s="136" cm="1">
        <f t="array" ref="BJ953">INDEX($K:$P,ROW(),MATCH(BJ$3,$K$2:$P$2,0))</f>
        <v>10</v>
      </c>
      <c r="BK953" s="136" cm="1">
        <f t="array" ref="BK953">INDEX($K:$P,ROW(),MATCH(BK$3,$K$2:$P$2,0))</f>
        <v>10</v>
      </c>
      <c r="BL953" s="136" cm="1">
        <f t="array" ref="BL953">INDEX($K:$P,ROW(),MATCH(BL$3,$K$2:$P$2,0))</f>
        <v>10</v>
      </c>
      <c r="BM953" s="136" cm="1">
        <f t="array" ref="BM953">INDEX($K:$P,ROW(),MATCH(BM$3,$K$2:$P$2,0))</f>
        <v>10</v>
      </c>
      <c r="BN953" s="136" cm="1">
        <f t="array" ref="BN953">INDEX($K:$P,ROW(),MATCH(BN$3,$K$2:$P$2,0))</f>
        <v>10</v>
      </c>
      <c r="BO953" s="136" cm="1">
        <f t="array" ref="BO953">INDEX($K:$P,ROW(),MATCH(BO$3,$K$2:$P$2,0))</f>
        <v>10</v>
      </c>
      <c r="BP953" s="136" cm="1">
        <f t="array" ref="BP953">INDEX($K:$P,ROW(),MATCH(BP$3,$K$2:$P$2,0))</f>
        <v>10</v>
      </c>
      <c r="BQ953" s="136" cm="1">
        <f t="array" ref="BQ953">INDEX($K:$P,ROW(),MATCH(BQ$3,$K$2:$P$2,0))</f>
        <v>10</v>
      </c>
      <c r="BR953" s="136" cm="1">
        <f t="array" ref="BR953">INDEX($K:$P,ROW(),MATCH(BR$3,$K$2:$P$2,0))</f>
        <v>10</v>
      </c>
      <c r="BS953" s="136" cm="1">
        <f t="array" ref="BS953">INDEX($K:$P,ROW(),MATCH(BS$3,$K$2:$P$2,0))</f>
        <v>10</v>
      </c>
      <c r="BT953" s="136" cm="1">
        <f t="array" ref="BT953">INDEX($K:$P,ROW(),MATCH(BT$3,$K$2:$P$2,0))</f>
        <v>10</v>
      </c>
      <c r="BU953" s="136" cm="1">
        <f t="array" ref="BU953">INDEX($K:$P,ROW(),MATCH(BU$3,$K$2:$P$2,0))</f>
        <v>10</v>
      </c>
      <c r="BV953" s="136" cm="1">
        <f t="array" ref="BV953">INDEX($K:$P,ROW(),MATCH(BV$3,$K$2:$P$2,0))</f>
        <v>10</v>
      </c>
      <c r="BW953" s="136" cm="1">
        <f t="array" ref="BW953">INDEX($K:$P,ROW(),MATCH(BW$3,$K$2:$P$2,0))</f>
        <v>10</v>
      </c>
      <c r="BX953" s="136" cm="1">
        <f t="array" ref="BX953">INDEX($K:$P,ROW(),MATCH(BX$3,$K$2:$P$2,0))</f>
        <v>10</v>
      </c>
      <c r="BY953" s="136" cm="1">
        <f t="array" ref="BY953">INDEX($K:$P,ROW(),MATCH(BY$3,$K$2:$P$2,0))</f>
        <v>10</v>
      </c>
      <c r="BZ953" s="136" cm="1">
        <f t="array" ref="BZ953">INDEX($K:$P,ROW(),MATCH(BZ$3,$K$2:$P$2,0))</f>
        <v>10</v>
      </c>
      <c r="CA953" s="136" cm="1">
        <f t="array" ref="CA953">INDEX($K:$P,ROW(),MATCH(CA$3,$K$2:$P$2,0))</f>
        <v>10</v>
      </c>
      <c r="CB953" s="136" cm="1">
        <f t="array" ref="CB953">INDEX($K:$P,ROW(),MATCH(CB$3,$K$2:$P$2,0))</f>
        <v>10</v>
      </c>
      <c r="CC953" s="136" cm="1">
        <f t="array" ref="CC953">INDEX($K:$P,ROW(),MATCH(CC$3,$K$2:$P$2,0))</f>
        <v>10</v>
      </c>
      <c r="CD953" s="136" cm="1">
        <f t="array" ref="CD953">INDEX($K:$P,ROW(),MATCH(CD$3,$K$2:$P$2,0))</f>
        <v>10</v>
      </c>
      <c r="CE953" s="136" cm="1">
        <f t="array" ref="CE953">INDEX($K:$P,ROW(),MATCH(CE$3,$K$2:$P$2,0))</f>
        <v>10</v>
      </c>
      <c r="CF953" s="136" cm="1">
        <f t="array" ref="CF953">INDEX($K:$P,ROW(),MATCH(CF$3,$K$2:$P$2,0))</f>
        <v>10</v>
      </c>
      <c r="CG953" s="136" cm="1">
        <f t="array" ref="CG953">INDEX($K:$P,ROW(),MATCH(CG$3,$K$2:$P$2,0))</f>
        <v>10</v>
      </c>
      <c r="CH953" s="136" cm="1">
        <f t="array" ref="CH953">INDEX($K:$P,ROW(),MATCH(CH$3,$K$2:$P$2,0))</f>
        <v>10</v>
      </c>
      <c r="CI953" s="136" cm="1">
        <f t="array" ref="CI953">INDEX($K:$P,ROW(),MATCH(CI$3,$K$2:$P$2,0))</f>
        <v>10</v>
      </c>
      <c r="CJ953" s="136" cm="1">
        <f t="array" ref="CJ953">INDEX($K:$P,ROW(),MATCH(CJ$3,$K$2:$P$2,0))</f>
        <v>10</v>
      </c>
      <c r="CK953" s="136" cm="1">
        <f t="array" ref="CK953">INDEX($K:$P,ROW(),MATCH(CK$3,$K$2:$P$2,0))</f>
        <v>10</v>
      </c>
      <c r="CL953" s="136" cm="1">
        <f t="array" ref="CL953">INDEX($K:$P,ROW(),MATCH(CL$3,$K$2:$P$2,0))</f>
        <v>10</v>
      </c>
    </row>
    <row r="954" spans="2:90" x14ac:dyDescent="0.4">
      <c r="B954" s="123" t="str">
        <f>"Revenue - "&amp;B956</f>
        <v>Revenue - (Primary label)</v>
      </c>
      <c r="C954" t="s">
        <v>198</v>
      </c>
      <c r="D954" t="s">
        <v>752</v>
      </c>
      <c r="E954" s="8" t="str">
        <f t="shared" si="947"/>
        <v>954 SALES-PV</v>
      </c>
      <c r="H954" s="27"/>
      <c r="I954" s="78"/>
      <c r="J954" s="78"/>
      <c r="K954" s="33">
        <f t="shared" ref="K954:P954" ca="1" si="952">SUMIF($3:$3,K$2,954:954)</f>
        <v>600000</v>
      </c>
      <c r="L954" s="33">
        <f t="shared" ca="1" si="952"/>
        <v>600000</v>
      </c>
      <c r="M954" s="33">
        <f t="shared" ca="1" si="952"/>
        <v>600000</v>
      </c>
      <c r="N954" s="33">
        <f t="shared" ca="1" si="952"/>
        <v>600000</v>
      </c>
      <c r="O954" s="33">
        <f t="shared" ca="1" si="952"/>
        <v>600000</v>
      </c>
      <c r="P954" s="33">
        <f t="shared" ca="1" si="952"/>
        <v>600000</v>
      </c>
      <c r="R954" s="33"/>
      <c r="S954" s="33" cm="1">
        <f t="array" aca="1" ref="S954" ca="1">S953*INDIRECT(S946)</f>
        <v>50000</v>
      </c>
      <c r="T954" s="33" cm="1">
        <f t="array" aca="1" ref="T954" ca="1">T953*INDIRECT(T946)</f>
        <v>50000</v>
      </c>
      <c r="U954" s="33" cm="1">
        <f t="array" aca="1" ref="U954" ca="1">U953*INDIRECT(U946)</f>
        <v>50000</v>
      </c>
      <c r="V954" s="33" cm="1">
        <f t="array" aca="1" ref="V954" ca="1">V953*INDIRECT(V946)</f>
        <v>50000</v>
      </c>
      <c r="W954" s="33" cm="1">
        <f t="array" aca="1" ref="W954" ca="1">W953*INDIRECT(W946)</f>
        <v>50000</v>
      </c>
      <c r="X954" s="33" cm="1">
        <f t="array" aca="1" ref="X954" ca="1">X953*INDIRECT(X946)</f>
        <v>50000</v>
      </c>
      <c r="Y954" s="33" cm="1">
        <f t="array" aca="1" ref="Y954" ca="1">Y953*INDIRECT(Y946)</f>
        <v>50000</v>
      </c>
      <c r="Z954" s="33" cm="1">
        <f t="array" aca="1" ref="Z954" ca="1">Z953*INDIRECT(Z946)</f>
        <v>50000</v>
      </c>
      <c r="AA954" s="33" cm="1">
        <f t="array" aca="1" ref="AA954" ca="1">AA953*INDIRECT(AA946)</f>
        <v>50000</v>
      </c>
      <c r="AB954" s="33" cm="1">
        <f t="array" aca="1" ref="AB954" ca="1">AB953*INDIRECT(AB946)</f>
        <v>50000</v>
      </c>
      <c r="AC954" s="33" cm="1">
        <f t="array" aca="1" ref="AC954" ca="1">AC953*INDIRECT(AC946)</f>
        <v>50000</v>
      </c>
      <c r="AD954" s="33" cm="1">
        <f t="array" aca="1" ref="AD954" ca="1">AD953*INDIRECT(AD946)</f>
        <v>50000</v>
      </c>
      <c r="AE954" s="33" cm="1">
        <f t="array" aca="1" ref="AE954" ca="1">AE953*INDIRECT(AE946)</f>
        <v>50000</v>
      </c>
      <c r="AF954" s="33" cm="1">
        <f t="array" aca="1" ref="AF954" ca="1">AF953*INDIRECT(AF946)</f>
        <v>50000</v>
      </c>
      <c r="AG954" s="33" cm="1">
        <f t="array" aca="1" ref="AG954" ca="1">AG953*INDIRECT(AG946)</f>
        <v>50000</v>
      </c>
      <c r="AH954" s="33" cm="1">
        <f t="array" aca="1" ref="AH954" ca="1">AH953*INDIRECT(AH946)</f>
        <v>50000</v>
      </c>
      <c r="AI954" s="33" cm="1">
        <f t="array" aca="1" ref="AI954" ca="1">AI953*INDIRECT(AI946)</f>
        <v>50000</v>
      </c>
      <c r="AJ954" s="33" cm="1">
        <f t="array" aca="1" ref="AJ954" ca="1">AJ953*INDIRECT(AJ946)</f>
        <v>50000</v>
      </c>
      <c r="AK954" s="33" cm="1">
        <f t="array" aca="1" ref="AK954" ca="1">AK953*INDIRECT(AK946)</f>
        <v>50000</v>
      </c>
      <c r="AL954" s="33" cm="1">
        <f t="array" aca="1" ref="AL954" ca="1">AL953*INDIRECT(AL946)</f>
        <v>50000</v>
      </c>
      <c r="AM954" s="33" cm="1">
        <f t="array" aca="1" ref="AM954" ca="1">AM953*INDIRECT(AM946)</f>
        <v>50000</v>
      </c>
      <c r="AN954" s="33" cm="1">
        <f t="array" aca="1" ref="AN954" ca="1">AN953*INDIRECT(AN946)</f>
        <v>50000</v>
      </c>
      <c r="AO954" s="33" cm="1">
        <f t="array" aca="1" ref="AO954" ca="1">AO953*INDIRECT(AO946)</f>
        <v>50000</v>
      </c>
      <c r="AP954" s="33" cm="1">
        <f t="array" aca="1" ref="AP954" ca="1">AP953*INDIRECT(AP946)</f>
        <v>50000</v>
      </c>
      <c r="AQ954" s="33" cm="1">
        <f t="array" aca="1" ref="AQ954" ca="1">AQ953*INDIRECT(AQ946)</f>
        <v>50000</v>
      </c>
      <c r="AR954" s="33" cm="1">
        <f t="array" aca="1" ref="AR954" ca="1">AR953*INDIRECT(AR946)</f>
        <v>50000</v>
      </c>
      <c r="AS954" s="33" cm="1">
        <f t="array" aca="1" ref="AS954" ca="1">AS953*INDIRECT(AS946)</f>
        <v>50000</v>
      </c>
      <c r="AT954" s="33" cm="1">
        <f t="array" aca="1" ref="AT954" ca="1">AT953*INDIRECT(AT946)</f>
        <v>50000</v>
      </c>
      <c r="AU954" s="33" cm="1">
        <f t="array" aca="1" ref="AU954" ca="1">AU953*INDIRECT(AU946)</f>
        <v>50000</v>
      </c>
      <c r="AV954" s="33" cm="1">
        <f t="array" aca="1" ref="AV954" ca="1">AV953*INDIRECT(AV946)</f>
        <v>50000</v>
      </c>
      <c r="AW954" s="33" cm="1">
        <f t="array" aca="1" ref="AW954" ca="1">AW953*INDIRECT(AW946)</f>
        <v>50000</v>
      </c>
      <c r="AX954" s="33" cm="1">
        <f t="array" aca="1" ref="AX954" ca="1">AX953*INDIRECT(AX946)</f>
        <v>50000</v>
      </c>
      <c r="AY954" s="33" cm="1">
        <f t="array" aca="1" ref="AY954" ca="1">AY953*INDIRECT(AY946)</f>
        <v>50000</v>
      </c>
      <c r="AZ954" s="33" cm="1">
        <f t="array" aca="1" ref="AZ954" ca="1">AZ953*INDIRECT(AZ946)</f>
        <v>50000</v>
      </c>
      <c r="BA954" s="33" cm="1">
        <f t="array" aca="1" ref="BA954" ca="1">BA953*INDIRECT(BA946)</f>
        <v>50000</v>
      </c>
      <c r="BB954" s="33" cm="1">
        <f t="array" aca="1" ref="BB954" ca="1">BB953*INDIRECT(BB946)</f>
        <v>50000</v>
      </c>
      <c r="BC954" s="33" cm="1">
        <f t="array" aca="1" ref="BC954" ca="1">BC953*INDIRECT(BC946)</f>
        <v>50000</v>
      </c>
      <c r="BD954" s="33" cm="1">
        <f t="array" aca="1" ref="BD954" ca="1">BD953*INDIRECT(BD946)</f>
        <v>50000</v>
      </c>
      <c r="BE954" s="33" cm="1">
        <f t="array" aca="1" ref="BE954" ca="1">BE953*INDIRECT(BE946)</f>
        <v>50000</v>
      </c>
      <c r="BF954" s="33" cm="1">
        <f t="array" aca="1" ref="BF954" ca="1">BF953*INDIRECT(BF946)</f>
        <v>50000</v>
      </c>
      <c r="BG954" s="33" cm="1">
        <f t="array" aca="1" ref="BG954" ca="1">BG953*INDIRECT(BG946)</f>
        <v>50000</v>
      </c>
      <c r="BH954" s="33" cm="1">
        <f t="array" aca="1" ref="BH954" ca="1">BH953*INDIRECT(BH946)</f>
        <v>50000</v>
      </c>
      <c r="BI954" s="33" cm="1">
        <f t="array" aca="1" ref="BI954" ca="1">BI953*INDIRECT(BI946)</f>
        <v>50000</v>
      </c>
      <c r="BJ954" s="33" cm="1">
        <f t="array" aca="1" ref="BJ954" ca="1">BJ953*INDIRECT(BJ946)</f>
        <v>50000</v>
      </c>
      <c r="BK954" s="33" cm="1">
        <f t="array" aca="1" ref="BK954" ca="1">BK953*INDIRECT(BK946)</f>
        <v>50000</v>
      </c>
      <c r="BL954" s="33" cm="1">
        <f t="array" aca="1" ref="BL954" ca="1">BL953*INDIRECT(BL946)</f>
        <v>50000</v>
      </c>
      <c r="BM954" s="33" cm="1">
        <f t="array" aca="1" ref="BM954" ca="1">BM953*INDIRECT(BM946)</f>
        <v>50000</v>
      </c>
      <c r="BN954" s="33" cm="1">
        <f t="array" aca="1" ref="BN954" ca="1">BN953*INDIRECT(BN946)</f>
        <v>50000</v>
      </c>
      <c r="BO954" s="33" cm="1">
        <f t="array" aca="1" ref="BO954" ca="1">BO953*INDIRECT(BO946)</f>
        <v>50000</v>
      </c>
      <c r="BP954" s="33" cm="1">
        <f t="array" aca="1" ref="BP954" ca="1">BP953*INDIRECT(BP946)</f>
        <v>50000</v>
      </c>
      <c r="BQ954" s="33" cm="1">
        <f t="array" aca="1" ref="BQ954" ca="1">BQ953*INDIRECT(BQ946)</f>
        <v>50000</v>
      </c>
      <c r="BR954" s="33" cm="1">
        <f t="array" aca="1" ref="BR954" ca="1">BR953*INDIRECT(BR946)</f>
        <v>50000</v>
      </c>
      <c r="BS954" s="33" cm="1">
        <f t="array" aca="1" ref="BS954" ca="1">BS953*INDIRECT(BS946)</f>
        <v>50000</v>
      </c>
      <c r="BT954" s="33" cm="1">
        <f t="array" aca="1" ref="BT954" ca="1">BT953*INDIRECT(BT946)</f>
        <v>50000</v>
      </c>
      <c r="BU954" s="33" cm="1">
        <f t="array" aca="1" ref="BU954" ca="1">BU953*INDIRECT(BU946)</f>
        <v>50000</v>
      </c>
      <c r="BV954" s="33" cm="1">
        <f t="array" aca="1" ref="BV954" ca="1">BV953*INDIRECT(BV946)</f>
        <v>50000</v>
      </c>
      <c r="BW954" s="33" cm="1">
        <f t="array" aca="1" ref="BW954" ca="1">BW953*INDIRECT(BW946)</f>
        <v>50000</v>
      </c>
      <c r="BX954" s="33" cm="1">
        <f t="array" aca="1" ref="BX954" ca="1">BX953*INDIRECT(BX946)</f>
        <v>50000</v>
      </c>
      <c r="BY954" s="33" cm="1">
        <f t="array" aca="1" ref="BY954" ca="1">BY953*INDIRECT(BY946)</f>
        <v>50000</v>
      </c>
      <c r="BZ954" s="33" cm="1">
        <f t="array" aca="1" ref="BZ954" ca="1">BZ953*INDIRECT(BZ946)</f>
        <v>50000</v>
      </c>
      <c r="CA954" s="33" cm="1">
        <f t="array" aca="1" ref="CA954" ca="1">CA953*INDIRECT(CA946)</f>
        <v>50000</v>
      </c>
      <c r="CB954" s="33" cm="1">
        <f t="array" aca="1" ref="CB954" ca="1">CB953*INDIRECT(CB946)</f>
        <v>50000</v>
      </c>
      <c r="CC954" s="33" cm="1">
        <f t="array" aca="1" ref="CC954" ca="1">CC953*INDIRECT(CC946)</f>
        <v>50000</v>
      </c>
      <c r="CD954" s="33" cm="1">
        <f t="array" aca="1" ref="CD954" ca="1">CD953*INDIRECT(CD946)</f>
        <v>50000</v>
      </c>
      <c r="CE954" s="33" cm="1">
        <f t="array" aca="1" ref="CE954" ca="1">CE953*INDIRECT(CE946)</f>
        <v>50000</v>
      </c>
      <c r="CF954" s="33" cm="1">
        <f t="array" aca="1" ref="CF954" ca="1">CF953*INDIRECT(CF946)</f>
        <v>50000</v>
      </c>
      <c r="CG954" s="33" cm="1">
        <f t="array" aca="1" ref="CG954" ca="1">CG953*INDIRECT(CG946)</f>
        <v>50000</v>
      </c>
      <c r="CH954" s="33" cm="1">
        <f t="array" aca="1" ref="CH954" ca="1">CH953*INDIRECT(CH946)</f>
        <v>50000</v>
      </c>
      <c r="CI954" s="33" cm="1">
        <f t="array" aca="1" ref="CI954" ca="1">CI953*INDIRECT(CI946)</f>
        <v>50000</v>
      </c>
      <c r="CJ954" s="33" cm="1">
        <f t="array" aca="1" ref="CJ954" ca="1">CJ953*INDIRECT(CJ946)</f>
        <v>50000</v>
      </c>
      <c r="CK954" s="33" cm="1">
        <f t="array" aca="1" ref="CK954" ca="1">CK953*INDIRECT(CK946)</f>
        <v>50000</v>
      </c>
      <c r="CL954" s="33" cm="1">
        <f t="array" aca="1" ref="CL954" ca="1">CL953*INDIRECT(CL946)</f>
        <v>50000</v>
      </c>
    </row>
    <row r="955" spans="2:90" x14ac:dyDescent="0.4">
      <c r="B955" s="123"/>
      <c r="D955" t="s">
        <v>752</v>
      </c>
      <c r="E955" s="8" t="str">
        <f t="shared" ref="E955" si="953">ROW()&amp;" "&amp;D955</f>
        <v>955 SALES-PV</v>
      </c>
      <c r="H955" s="27"/>
      <c r="I955" s="78"/>
      <c r="J955" s="78"/>
      <c r="K955" s="33"/>
      <c r="L955" s="33"/>
      <c r="M955" s="33"/>
      <c r="N955" s="33"/>
      <c r="O955" s="33"/>
      <c r="P955" s="33"/>
      <c r="R955" s="33"/>
      <c r="S955" s="33"/>
      <c r="T955" s="33"/>
      <c r="U955" s="33"/>
      <c r="V955" s="33"/>
      <c r="W955" s="33"/>
      <c r="X955" s="33"/>
      <c r="Y955" s="33"/>
      <c r="Z955" s="33"/>
      <c r="AA955" s="33"/>
      <c r="AB955" s="33"/>
      <c r="AC955" s="33"/>
      <c r="AD955" s="33"/>
      <c r="AE955" s="33"/>
      <c r="AF955" s="33"/>
      <c r="AG955" s="33"/>
      <c r="AH955" s="33"/>
      <c r="AI955" s="33"/>
      <c r="AJ955" s="33"/>
      <c r="AK955" s="33"/>
      <c r="AL955" s="33"/>
      <c r="AM955" s="33"/>
      <c r="AN955" s="33"/>
      <c r="AO955" s="33"/>
      <c r="AP955" s="33"/>
      <c r="AQ955" s="33"/>
      <c r="AR955" s="33"/>
      <c r="AS955" s="33"/>
      <c r="AT955" s="33"/>
      <c r="AU955" s="33"/>
      <c r="AV955" s="33"/>
      <c r="AW955" s="33"/>
      <c r="AX955" s="33"/>
      <c r="AY955" s="33"/>
      <c r="AZ955" s="33"/>
      <c r="BA955" s="33"/>
      <c r="BB955" s="33"/>
      <c r="BC955" s="33"/>
      <c r="BD955" s="33"/>
      <c r="BE955" s="33"/>
      <c r="BF955" s="33"/>
      <c r="BG955" s="33"/>
      <c r="BH955" s="33"/>
      <c r="BI955" s="33"/>
      <c r="BJ955" s="33"/>
      <c r="BK955" s="33"/>
      <c r="BL955" s="33"/>
      <c r="BM955" s="33"/>
      <c r="BN955" s="33"/>
      <c r="BO955" s="33"/>
      <c r="BP955" s="33"/>
      <c r="BQ955" s="33"/>
      <c r="BR955" s="33"/>
      <c r="BS955" s="33"/>
      <c r="BT955" s="33"/>
      <c r="BU955" s="33"/>
      <c r="BV955" s="33"/>
      <c r="BW955" s="33"/>
      <c r="BX955" s="33"/>
      <c r="BY955" s="33"/>
      <c r="BZ955" s="33"/>
      <c r="CA955" s="33"/>
      <c r="CB955" s="33"/>
      <c r="CC955" s="33"/>
      <c r="CD955" s="33"/>
      <c r="CE955" s="33"/>
      <c r="CF955" s="33"/>
      <c r="CG955" s="33"/>
      <c r="CH955" s="33"/>
      <c r="CI955" s="33"/>
      <c r="CJ955" s="33"/>
      <c r="CK955" s="33"/>
      <c r="CL955" s="33"/>
    </row>
    <row r="956" spans="2:90" x14ac:dyDescent="0.4">
      <c r="B956" s="8" t="str">
        <f>B943</f>
        <v>(Primary label)</v>
      </c>
      <c r="D956" t="s">
        <v>752</v>
      </c>
      <c r="E956" s="8" t="str">
        <f t="shared" si="947"/>
        <v>956 SALES-PV</v>
      </c>
      <c r="G956" t="s">
        <v>332</v>
      </c>
      <c r="H956" s="27"/>
      <c r="I956" s="78"/>
      <c r="J956" s="78"/>
      <c r="K956" s="33"/>
      <c r="L956" s="33"/>
      <c r="M956" s="33"/>
      <c r="N956" s="33"/>
      <c r="O956" s="33"/>
      <c r="P956" s="33"/>
      <c r="R956" s="33"/>
      <c r="S956" s="33"/>
      <c r="T956" s="33"/>
      <c r="U956" s="33"/>
      <c r="V956" s="33"/>
      <c r="W956" s="33"/>
      <c r="X956" s="33"/>
      <c r="Y956" s="33"/>
      <c r="Z956" s="33"/>
      <c r="AA956" s="33"/>
      <c r="AB956" s="33"/>
      <c r="AC956" s="33"/>
      <c r="AD956" s="33"/>
      <c r="AE956" s="33"/>
      <c r="AF956" s="33"/>
      <c r="AG956" s="33"/>
      <c r="AH956" s="33"/>
      <c r="AI956" s="33"/>
      <c r="AJ956" s="33"/>
      <c r="AK956" s="33"/>
      <c r="AL956" s="33"/>
      <c r="AM956" s="33"/>
      <c r="AN956" s="33"/>
      <c r="AO956" s="33"/>
      <c r="AP956" s="33"/>
      <c r="AQ956" s="33"/>
      <c r="AR956" s="33"/>
      <c r="AS956" s="33"/>
      <c r="AT956" s="33"/>
      <c r="AU956" s="33"/>
      <c r="AV956" s="33"/>
      <c r="AW956" s="33"/>
      <c r="AX956" s="33"/>
      <c r="AY956" s="33"/>
      <c r="AZ956" s="33"/>
      <c r="BA956" s="33"/>
      <c r="BB956" s="33"/>
      <c r="BC956" s="33"/>
      <c r="BD956" s="33"/>
      <c r="BE956" s="33"/>
      <c r="BF956" s="33"/>
      <c r="BG956" s="33"/>
      <c r="BH956" s="33"/>
      <c r="BI956" s="33"/>
      <c r="BJ956" s="33"/>
      <c r="BK956" s="33"/>
      <c r="BL956" s="33"/>
      <c r="BM956" s="33"/>
      <c r="BN956" s="33"/>
      <c r="BO956" s="33"/>
      <c r="BP956" s="33"/>
      <c r="BQ956" s="33"/>
      <c r="BR956" s="33"/>
      <c r="BS956" s="33"/>
      <c r="BT956" s="33"/>
      <c r="BU956" s="33"/>
      <c r="BV956" s="33"/>
      <c r="BW956" s="33"/>
      <c r="BX956" s="33"/>
      <c r="BY956" s="33"/>
      <c r="BZ956" s="33"/>
      <c r="CA956" s="33"/>
      <c r="CB956" s="33"/>
      <c r="CC956" s="33"/>
      <c r="CD956" s="33"/>
      <c r="CE956" s="33"/>
      <c r="CF956" s="33"/>
      <c r="CG956" s="33"/>
      <c r="CH956" s="33"/>
      <c r="CI956" s="33"/>
      <c r="CJ956" s="33"/>
      <c r="CK956" s="33"/>
      <c r="CL956" s="33"/>
    </row>
    <row r="957" spans="2:90" x14ac:dyDescent="0.4">
      <c r="B957" s="235" t="str">
        <f>IFERROR(SUBSTITUTE(B951,":",""),"no unit")</f>
        <v>unit</v>
      </c>
      <c r="D957" t="s">
        <v>752</v>
      </c>
      <c r="E957" s="8" t="str">
        <f>ROW()&amp;" "&amp;D957</f>
        <v>957 SALES-PV</v>
      </c>
      <c r="G957" t="s">
        <v>332</v>
      </c>
      <c r="H957" s="27"/>
      <c r="I957" s="78"/>
      <c r="J957" s="78"/>
      <c r="K957" s="33"/>
      <c r="L957" s="33"/>
      <c r="M957" s="33"/>
      <c r="N957" s="33"/>
      <c r="O957" s="33"/>
      <c r="P957" s="33"/>
      <c r="R957" s="33"/>
      <c r="S957" s="33"/>
      <c r="T957" s="33"/>
      <c r="U957" s="33"/>
      <c r="V957" s="33"/>
      <c r="W957" s="33"/>
      <c r="X957" s="33"/>
      <c r="Y957" s="33"/>
      <c r="Z957" s="33"/>
      <c r="AA957" s="33"/>
      <c r="AB957" s="33"/>
      <c r="AC957" s="33"/>
      <c r="AD957" s="33"/>
      <c r="AE957" s="33"/>
      <c r="AF957" s="33"/>
      <c r="AG957" s="33"/>
      <c r="AH957" s="33"/>
      <c r="AI957" s="33"/>
      <c r="AJ957" s="33"/>
      <c r="AK957" s="33"/>
      <c r="AL957" s="33"/>
      <c r="AM957" s="33"/>
      <c r="AN957" s="33"/>
      <c r="AO957" s="33"/>
      <c r="AP957" s="33"/>
      <c r="AQ957" s="33"/>
      <c r="AR957" s="33"/>
      <c r="AS957" s="33"/>
      <c r="AT957" s="33"/>
      <c r="AU957" s="33"/>
      <c r="AV957" s="33"/>
      <c r="AW957" s="33"/>
      <c r="AX957" s="33"/>
      <c r="AY957" s="33"/>
      <c r="AZ957" s="33"/>
      <c r="BA957" s="33"/>
      <c r="BB957" s="33"/>
      <c r="BC957" s="33"/>
      <c r="BD957" s="33"/>
      <c r="BE957" s="33"/>
      <c r="BF957" s="33"/>
      <c r="BG957" s="33"/>
      <c r="BH957" s="33"/>
      <c r="BI957" s="33"/>
      <c r="BJ957" s="33"/>
      <c r="BK957" s="33"/>
      <c r="BL957" s="33"/>
      <c r="BM957" s="33"/>
      <c r="BN957" s="33"/>
      <c r="BO957" s="33"/>
      <c r="BP957" s="33"/>
      <c r="BQ957" s="33"/>
      <c r="BR957" s="33"/>
      <c r="BS957" s="33"/>
      <c r="BT957" s="33"/>
      <c r="BU957" s="33"/>
      <c r="BV957" s="33"/>
      <c r="BW957" s="33"/>
      <c r="BX957" s="33"/>
      <c r="BY957" s="33"/>
      <c r="BZ957" s="33"/>
      <c r="CA957" s="33"/>
      <c r="CB957" s="33"/>
      <c r="CC957" s="33"/>
      <c r="CD957" s="33"/>
      <c r="CE957" s="33"/>
      <c r="CF957" s="33"/>
      <c r="CG957" s="33"/>
      <c r="CH957" s="33"/>
      <c r="CI957" s="33"/>
      <c r="CJ957" s="33"/>
      <c r="CK957" s="33"/>
      <c r="CL957" s="33"/>
    </row>
    <row r="958" spans="2:90" x14ac:dyDescent="0.4">
      <c r="B958" s="8" t="s">
        <v>334</v>
      </c>
      <c r="D958" t="s">
        <v>752</v>
      </c>
      <c r="E958" s="8" t="str">
        <f t="shared" si="947"/>
        <v>958 SALES-PV</v>
      </c>
      <c r="G958" t="s">
        <v>332</v>
      </c>
      <c r="H958" s="27"/>
      <c r="I958" s="78"/>
      <c r="J958" s="78"/>
      <c r="K958" s="33"/>
      <c r="L958" s="33"/>
      <c r="M958" s="33"/>
      <c r="N958" s="33"/>
      <c r="O958" s="33"/>
      <c r="P958" s="33"/>
      <c r="R958" s="33"/>
      <c r="S958" s="4" t="str">
        <f t="shared" ref="S958" si="954">ADDRESS(ROW(S954),COLUMN(S954),2)</f>
        <v>S$954</v>
      </c>
      <c r="T958" s="4" t="str">
        <f t="shared" ref="T958:AX958" si="955">ADDRESS(ROW(T954),COLUMN(T954),2)</f>
        <v>T$954</v>
      </c>
      <c r="U958" s="4" t="str">
        <f t="shared" si="955"/>
        <v>U$954</v>
      </c>
      <c r="V958" s="4" t="str">
        <f t="shared" si="955"/>
        <v>V$954</v>
      </c>
      <c r="W958" s="4" t="str">
        <f t="shared" si="955"/>
        <v>W$954</v>
      </c>
      <c r="X958" s="4" t="str">
        <f t="shared" si="955"/>
        <v>X$954</v>
      </c>
      <c r="Y958" s="4" t="str">
        <f t="shared" si="955"/>
        <v>Y$954</v>
      </c>
      <c r="Z958" s="4" t="str">
        <f t="shared" si="955"/>
        <v>Z$954</v>
      </c>
      <c r="AA958" s="4" t="str">
        <f t="shared" si="955"/>
        <v>AA$954</v>
      </c>
      <c r="AB958" s="4" t="str">
        <f t="shared" si="955"/>
        <v>AB$954</v>
      </c>
      <c r="AC958" s="4" t="str">
        <f t="shared" si="955"/>
        <v>AC$954</v>
      </c>
      <c r="AD958" s="4" t="str">
        <f t="shared" si="955"/>
        <v>AD$954</v>
      </c>
      <c r="AE958" s="4" t="str">
        <f t="shared" si="955"/>
        <v>AE$954</v>
      </c>
      <c r="AF958" s="4" t="str">
        <f t="shared" si="955"/>
        <v>AF$954</v>
      </c>
      <c r="AG958" s="4" t="str">
        <f t="shared" si="955"/>
        <v>AG$954</v>
      </c>
      <c r="AH958" s="4" t="str">
        <f t="shared" si="955"/>
        <v>AH$954</v>
      </c>
      <c r="AI958" s="4" t="str">
        <f t="shared" si="955"/>
        <v>AI$954</v>
      </c>
      <c r="AJ958" s="4" t="str">
        <f t="shared" si="955"/>
        <v>AJ$954</v>
      </c>
      <c r="AK958" s="4" t="str">
        <f t="shared" si="955"/>
        <v>AK$954</v>
      </c>
      <c r="AL958" s="4" t="str">
        <f t="shared" si="955"/>
        <v>AL$954</v>
      </c>
      <c r="AM958" s="4" t="str">
        <f t="shared" si="955"/>
        <v>AM$954</v>
      </c>
      <c r="AN958" s="4" t="str">
        <f t="shared" si="955"/>
        <v>AN$954</v>
      </c>
      <c r="AO958" s="4" t="str">
        <f t="shared" si="955"/>
        <v>AO$954</v>
      </c>
      <c r="AP958" s="4" t="str">
        <f t="shared" si="955"/>
        <v>AP$954</v>
      </c>
      <c r="AQ958" s="4" t="str">
        <f t="shared" si="955"/>
        <v>AQ$954</v>
      </c>
      <c r="AR958" s="4" t="str">
        <f t="shared" si="955"/>
        <v>AR$954</v>
      </c>
      <c r="AS958" s="4" t="str">
        <f t="shared" si="955"/>
        <v>AS$954</v>
      </c>
      <c r="AT958" s="4" t="str">
        <f t="shared" si="955"/>
        <v>AT$954</v>
      </c>
      <c r="AU958" s="4" t="str">
        <f t="shared" si="955"/>
        <v>AU$954</v>
      </c>
      <c r="AV958" s="4" t="str">
        <f t="shared" si="955"/>
        <v>AV$954</v>
      </c>
      <c r="AW958" s="4" t="str">
        <f t="shared" si="955"/>
        <v>AW$954</v>
      </c>
      <c r="AX958" s="4" t="str">
        <f t="shared" si="955"/>
        <v>AX$954</v>
      </c>
      <c r="AY958" s="4" t="str">
        <f t="shared" ref="AY958:CD958" si="956">ADDRESS(ROW(AY954),COLUMN(AY954),2)</f>
        <v>AY$954</v>
      </c>
      <c r="AZ958" s="4" t="str">
        <f t="shared" si="956"/>
        <v>AZ$954</v>
      </c>
      <c r="BA958" s="4" t="str">
        <f t="shared" si="956"/>
        <v>BA$954</v>
      </c>
      <c r="BB958" s="4" t="str">
        <f t="shared" si="956"/>
        <v>BB$954</v>
      </c>
      <c r="BC958" s="4" t="str">
        <f t="shared" si="956"/>
        <v>BC$954</v>
      </c>
      <c r="BD958" s="4" t="str">
        <f t="shared" si="956"/>
        <v>BD$954</v>
      </c>
      <c r="BE958" s="4" t="str">
        <f t="shared" si="956"/>
        <v>BE$954</v>
      </c>
      <c r="BF958" s="4" t="str">
        <f t="shared" si="956"/>
        <v>BF$954</v>
      </c>
      <c r="BG958" s="4" t="str">
        <f t="shared" si="956"/>
        <v>BG$954</v>
      </c>
      <c r="BH958" s="4" t="str">
        <f t="shared" si="956"/>
        <v>BH$954</v>
      </c>
      <c r="BI958" s="4" t="str">
        <f t="shared" si="956"/>
        <v>BI$954</v>
      </c>
      <c r="BJ958" s="4" t="str">
        <f t="shared" si="956"/>
        <v>BJ$954</v>
      </c>
      <c r="BK958" s="4" t="str">
        <f t="shared" si="956"/>
        <v>BK$954</v>
      </c>
      <c r="BL958" s="4" t="str">
        <f t="shared" si="956"/>
        <v>BL$954</v>
      </c>
      <c r="BM958" s="4" t="str">
        <f t="shared" si="956"/>
        <v>BM$954</v>
      </c>
      <c r="BN958" s="4" t="str">
        <f t="shared" si="956"/>
        <v>BN$954</v>
      </c>
      <c r="BO958" s="4" t="str">
        <f t="shared" si="956"/>
        <v>BO$954</v>
      </c>
      <c r="BP958" s="4" t="str">
        <f t="shared" si="956"/>
        <v>BP$954</v>
      </c>
      <c r="BQ958" s="4" t="str">
        <f t="shared" si="956"/>
        <v>BQ$954</v>
      </c>
      <c r="BR958" s="4" t="str">
        <f t="shared" si="956"/>
        <v>BR$954</v>
      </c>
      <c r="BS958" s="4" t="str">
        <f t="shared" si="956"/>
        <v>BS$954</v>
      </c>
      <c r="BT958" s="4" t="str">
        <f t="shared" si="956"/>
        <v>BT$954</v>
      </c>
      <c r="BU958" s="4" t="str">
        <f t="shared" si="956"/>
        <v>BU$954</v>
      </c>
      <c r="BV958" s="4" t="str">
        <f t="shared" si="956"/>
        <v>BV$954</v>
      </c>
      <c r="BW958" s="4" t="str">
        <f t="shared" si="956"/>
        <v>BW$954</v>
      </c>
      <c r="BX958" s="4" t="str">
        <f t="shared" si="956"/>
        <v>BX$954</v>
      </c>
      <c r="BY958" s="4" t="str">
        <f t="shared" si="956"/>
        <v>BY$954</v>
      </c>
      <c r="BZ958" s="4" t="str">
        <f t="shared" si="956"/>
        <v>BZ$954</v>
      </c>
      <c r="CA958" s="4" t="str">
        <f t="shared" si="956"/>
        <v>CA$954</v>
      </c>
      <c r="CB958" s="4" t="str">
        <f t="shared" si="956"/>
        <v>CB$954</v>
      </c>
      <c r="CC958" s="4" t="str">
        <f t="shared" si="956"/>
        <v>CC$954</v>
      </c>
      <c r="CD958" s="4" t="str">
        <f t="shared" si="956"/>
        <v>CD$954</v>
      </c>
      <c r="CE958" s="4" t="str">
        <f t="shared" ref="CE958:CK958" si="957">ADDRESS(ROW(CE954),COLUMN(CE954),2)</f>
        <v>CE$954</v>
      </c>
      <c r="CF958" s="4" t="str">
        <f t="shared" si="957"/>
        <v>CF$954</v>
      </c>
      <c r="CG958" s="4" t="str">
        <f t="shared" si="957"/>
        <v>CG$954</v>
      </c>
      <c r="CH958" s="4" t="str">
        <f t="shared" si="957"/>
        <v>CH$954</v>
      </c>
      <c r="CI958" s="4" t="str">
        <f t="shared" si="957"/>
        <v>CI$954</v>
      </c>
      <c r="CJ958" s="4" t="str">
        <f t="shared" si="957"/>
        <v>CJ$954</v>
      </c>
      <c r="CK958" s="4" t="str">
        <f t="shared" si="957"/>
        <v>CK$954</v>
      </c>
      <c r="CL958" s="4" t="str">
        <f t="shared" ref="CL958" si="958">ADDRESS(ROW(CL954),COLUMN(CL954),2)</f>
        <v>CL$954</v>
      </c>
    </row>
    <row r="959" spans="2:90" x14ac:dyDescent="0.4">
      <c r="B959" s="125" t="s">
        <v>333</v>
      </c>
      <c r="D959" t="s">
        <v>752</v>
      </c>
      <c r="E959" s="8" t="str">
        <f t="shared" si="947"/>
        <v>959 SALES-PV</v>
      </c>
      <c r="G959" t="s">
        <v>332</v>
      </c>
      <c r="H959" s="56"/>
      <c r="I959" s="79"/>
      <c r="J959" s="79"/>
      <c r="K959" s="15"/>
      <c r="L959" s="15"/>
      <c r="M959" s="15"/>
      <c r="N959" s="15"/>
      <c r="O959" s="15"/>
      <c r="P959" s="15"/>
      <c r="R959" s="15"/>
      <c r="S959" s="175" t="str">
        <f t="shared" ref="S959" si="959">S946</f>
        <v>S$13</v>
      </c>
      <c r="T959" s="175" t="str">
        <f t="shared" ref="T959:AX959" si="960">T946</f>
        <v>T$13</v>
      </c>
      <c r="U959" s="175" t="str">
        <f t="shared" si="960"/>
        <v>U$13</v>
      </c>
      <c r="V959" s="175" t="str">
        <f t="shared" si="960"/>
        <v>V$13</v>
      </c>
      <c r="W959" s="175" t="str">
        <f t="shared" si="960"/>
        <v>W$13</v>
      </c>
      <c r="X959" s="175" t="str">
        <f t="shared" si="960"/>
        <v>X$13</v>
      </c>
      <c r="Y959" s="175" t="str">
        <f t="shared" si="960"/>
        <v>Y$13</v>
      </c>
      <c r="Z959" s="175" t="str">
        <f t="shared" si="960"/>
        <v>Z$13</v>
      </c>
      <c r="AA959" s="175" t="str">
        <f t="shared" si="960"/>
        <v>AA$13</v>
      </c>
      <c r="AB959" s="175" t="str">
        <f t="shared" si="960"/>
        <v>AB$13</v>
      </c>
      <c r="AC959" s="175" t="str">
        <f t="shared" si="960"/>
        <v>AC$13</v>
      </c>
      <c r="AD959" s="175" t="str">
        <f t="shared" si="960"/>
        <v>AD$13</v>
      </c>
      <c r="AE959" s="175" t="str">
        <f t="shared" si="960"/>
        <v>AE$13</v>
      </c>
      <c r="AF959" s="175" t="str">
        <f t="shared" si="960"/>
        <v>AF$13</v>
      </c>
      <c r="AG959" s="175" t="str">
        <f t="shared" si="960"/>
        <v>AG$13</v>
      </c>
      <c r="AH959" s="175" t="str">
        <f t="shared" si="960"/>
        <v>AH$13</v>
      </c>
      <c r="AI959" s="175" t="str">
        <f t="shared" si="960"/>
        <v>AI$13</v>
      </c>
      <c r="AJ959" s="175" t="str">
        <f t="shared" si="960"/>
        <v>AJ$13</v>
      </c>
      <c r="AK959" s="175" t="str">
        <f t="shared" si="960"/>
        <v>AK$13</v>
      </c>
      <c r="AL959" s="175" t="str">
        <f t="shared" si="960"/>
        <v>AL$13</v>
      </c>
      <c r="AM959" s="175" t="str">
        <f t="shared" si="960"/>
        <v>AM$13</v>
      </c>
      <c r="AN959" s="175" t="str">
        <f t="shared" si="960"/>
        <v>AN$13</v>
      </c>
      <c r="AO959" s="175" t="str">
        <f t="shared" si="960"/>
        <v>AO$13</v>
      </c>
      <c r="AP959" s="175" t="str">
        <f t="shared" si="960"/>
        <v>AP$13</v>
      </c>
      <c r="AQ959" s="175" t="str">
        <f t="shared" si="960"/>
        <v>AQ$13</v>
      </c>
      <c r="AR959" s="175" t="str">
        <f t="shared" si="960"/>
        <v>AR$13</v>
      </c>
      <c r="AS959" s="175" t="str">
        <f t="shared" si="960"/>
        <v>AS$13</v>
      </c>
      <c r="AT959" s="175" t="str">
        <f t="shared" si="960"/>
        <v>AT$13</v>
      </c>
      <c r="AU959" s="175" t="str">
        <f t="shared" si="960"/>
        <v>AU$13</v>
      </c>
      <c r="AV959" s="175" t="str">
        <f t="shared" si="960"/>
        <v>AV$13</v>
      </c>
      <c r="AW959" s="175" t="str">
        <f t="shared" si="960"/>
        <v>AW$13</v>
      </c>
      <c r="AX959" s="175" t="str">
        <f t="shared" si="960"/>
        <v>AX$13</v>
      </c>
      <c r="AY959" s="175" t="str">
        <f t="shared" ref="AY959:CD959" si="961">AY946</f>
        <v>AY$13</v>
      </c>
      <c r="AZ959" s="175" t="str">
        <f t="shared" si="961"/>
        <v>AZ$13</v>
      </c>
      <c r="BA959" s="175" t="str">
        <f t="shared" si="961"/>
        <v>BA$13</v>
      </c>
      <c r="BB959" s="175" t="str">
        <f t="shared" si="961"/>
        <v>BB$13</v>
      </c>
      <c r="BC959" s="175" t="str">
        <f t="shared" si="961"/>
        <v>BC$13</v>
      </c>
      <c r="BD959" s="175" t="str">
        <f t="shared" si="961"/>
        <v>BD$13</v>
      </c>
      <c r="BE959" s="175" t="str">
        <f t="shared" si="961"/>
        <v>BE$13</v>
      </c>
      <c r="BF959" s="175" t="str">
        <f t="shared" si="961"/>
        <v>BF$13</v>
      </c>
      <c r="BG959" s="175" t="str">
        <f t="shared" si="961"/>
        <v>BG$13</v>
      </c>
      <c r="BH959" s="175" t="str">
        <f t="shared" si="961"/>
        <v>BH$13</v>
      </c>
      <c r="BI959" s="175" t="str">
        <f t="shared" si="961"/>
        <v>BI$13</v>
      </c>
      <c r="BJ959" s="175" t="str">
        <f t="shared" si="961"/>
        <v>BJ$13</v>
      </c>
      <c r="BK959" s="175" t="str">
        <f t="shared" si="961"/>
        <v>BK$13</v>
      </c>
      <c r="BL959" s="175" t="str">
        <f t="shared" si="961"/>
        <v>BL$13</v>
      </c>
      <c r="BM959" s="175" t="str">
        <f t="shared" si="961"/>
        <v>BM$13</v>
      </c>
      <c r="BN959" s="175" t="str">
        <f t="shared" si="961"/>
        <v>BN$13</v>
      </c>
      <c r="BO959" s="175" t="str">
        <f t="shared" si="961"/>
        <v>BO$13</v>
      </c>
      <c r="BP959" s="175" t="str">
        <f t="shared" si="961"/>
        <v>BP$13</v>
      </c>
      <c r="BQ959" s="175" t="str">
        <f t="shared" si="961"/>
        <v>BQ$13</v>
      </c>
      <c r="BR959" s="175" t="str">
        <f t="shared" si="961"/>
        <v>BR$13</v>
      </c>
      <c r="BS959" s="175" t="str">
        <f t="shared" si="961"/>
        <v>BS$13</v>
      </c>
      <c r="BT959" s="175" t="str">
        <f t="shared" si="961"/>
        <v>BT$13</v>
      </c>
      <c r="BU959" s="175" t="str">
        <f t="shared" si="961"/>
        <v>BU$13</v>
      </c>
      <c r="BV959" s="175" t="str">
        <f t="shared" si="961"/>
        <v>BV$13</v>
      </c>
      <c r="BW959" s="175" t="str">
        <f t="shared" si="961"/>
        <v>BW$13</v>
      </c>
      <c r="BX959" s="175" t="str">
        <f t="shared" si="961"/>
        <v>BX$13</v>
      </c>
      <c r="BY959" s="175" t="str">
        <f t="shared" si="961"/>
        <v>BY$13</v>
      </c>
      <c r="BZ959" s="175" t="str">
        <f t="shared" si="961"/>
        <v>BZ$13</v>
      </c>
      <c r="CA959" s="175" t="str">
        <f t="shared" si="961"/>
        <v>CA$13</v>
      </c>
      <c r="CB959" s="175" t="str">
        <f t="shared" si="961"/>
        <v>CB$13</v>
      </c>
      <c r="CC959" s="175" t="str">
        <f t="shared" si="961"/>
        <v>CC$13</v>
      </c>
      <c r="CD959" s="175" t="str">
        <f t="shared" si="961"/>
        <v>CD$13</v>
      </c>
      <c r="CE959" s="175" t="str">
        <f t="shared" ref="CE959:CK959" si="962">CE946</f>
        <v>CE$13</v>
      </c>
      <c r="CF959" s="175" t="str">
        <f t="shared" si="962"/>
        <v>CF$13</v>
      </c>
      <c r="CG959" s="175" t="str">
        <f t="shared" si="962"/>
        <v>CG$13</v>
      </c>
      <c r="CH959" s="175" t="str">
        <f t="shared" si="962"/>
        <v>CH$13</v>
      </c>
      <c r="CI959" s="175" t="str">
        <f t="shared" si="962"/>
        <v>CI$13</v>
      </c>
      <c r="CJ959" s="175" t="str">
        <f t="shared" si="962"/>
        <v>CJ$13</v>
      </c>
      <c r="CK959" s="175" t="str">
        <f t="shared" si="962"/>
        <v>CK$13</v>
      </c>
      <c r="CL959" s="175" t="str">
        <f t="shared" ref="CL959" si="963">CL946</f>
        <v>CL$13</v>
      </c>
    </row>
    <row r="960" spans="2:90" x14ac:dyDescent="0.4">
      <c r="B960" s="8" t="str">
        <f>B947</f>
        <v>(Secondary label)</v>
      </c>
      <c r="D960" t="s">
        <v>752</v>
      </c>
      <c r="E960" s="8" t="str">
        <f t="shared" si="947"/>
        <v>960 SALES-PV</v>
      </c>
      <c r="G960" t="s">
        <v>332</v>
      </c>
      <c r="H960" s="12"/>
      <c r="I960" s="60"/>
      <c r="J960" s="60"/>
      <c r="K960" s="15"/>
      <c r="L960" s="15"/>
      <c r="M960" s="15"/>
      <c r="N960" s="15"/>
      <c r="O960" s="15"/>
      <c r="P960" s="15"/>
      <c r="R960" s="15"/>
      <c r="S960" s="175">
        <f t="shared" ref="S960" si="964">S947</f>
        <v>0</v>
      </c>
      <c r="T960" s="175">
        <f t="shared" ref="T960:AX960" si="965">T947</f>
        <v>0</v>
      </c>
      <c r="U960" s="175">
        <f t="shared" si="965"/>
        <v>0</v>
      </c>
      <c r="V960" s="175">
        <f t="shared" si="965"/>
        <v>0</v>
      </c>
      <c r="W960" s="175">
        <f t="shared" si="965"/>
        <v>0</v>
      </c>
      <c r="X960" s="175">
        <f t="shared" si="965"/>
        <v>0</v>
      </c>
      <c r="Y960" s="175">
        <f t="shared" si="965"/>
        <v>0</v>
      </c>
      <c r="Z960" s="175">
        <f t="shared" si="965"/>
        <v>0</v>
      </c>
      <c r="AA960" s="175">
        <f t="shared" si="965"/>
        <v>0</v>
      </c>
      <c r="AB960" s="175">
        <f t="shared" si="965"/>
        <v>0</v>
      </c>
      <c r="AC960" s="175">
        <f t="shared" si="965"/>
        <v>0</v>
      </c>
      <c r="AD960" s="175">
        <f t="shared" si="965"/>
        <v>0</v>
      </c>
      <c r="AE960" s="175">
        <f t="shared" si="965"/>
        <v>0</v>
      </c>
      <c r="AF960" s="175">
        <f t="shared" si="965"/>
        <v>0</v>
      </c>
      <c r="AG960" s="175">
        <f t="shared" si="965"/>
        <v>0</v>
      </c>
      <c r="AH960" s="175">
        <f t="shared" si="965"/>
        <v>0</v>
      </c>
      <c r="AI960" s="175">
        <f t="shared" si="965"/>
        <v>0</v>
      </c>
      <c r="AJ960" s="175">
        <f t="shared" si="965"/>
        <v>0</v>
      </c>
      <c r="AK960" s="175">
        <f t="shared" si="965"/>
        <v>0</v>
      </c>
      <c r="AL960" s="175">
        <f t="shared" si="965"/>
        <v>0</v>
      </c>
      <c r="AM960" s="175">
        <f t="shared" si="965"/>
        <v>0</v>
      </c>
      <c r="AN960" s="175">
        <f t="shared" si="965"/>
        <v>0</v>
      </c>
      <c r="AO960" s="175">
        <f t="shared" si="965"/>
        <v>0</v>
      </c>
      <c r="AP960" s="175">
        <f t="shared" si="965"/>
        <v>0</v>
      </c>
      <c r="AQ960" s="175">
        <f t="shared" si="965"/>
        <v>0</v>
      </c>
      <c r="AR960" s="175">
        <f t="shared" si="965"/>
        <v>0</v>
      </c>
      <c r="AS960" s="175">
        <f t="shared" si="965"/>
        <v>0</v>
      </c>
      <c r="AT960" s="175">
        <f t="shared" si="965"/>
        <v>0</v>
      </c>
      <c r="AU960" s="175">
        <f t="shared" si="965"/>
        <v>0</v>
      </c>
      <c r="AV960" s="175">
        <f t="shared" si="965"/>
        <v>0</v>
      </c>
      <c r="AW960" s="175">
        <f t="shared" si="965"/>
        <v>0</v>
      </c>
      <c r="AX960" s="175">
        <f t="shared" si="965"/>
        <v>0</v>
      </c>
      <c r="AY960" s="175">
        <f t="shared" ref="AY960:CD960" si="966">AY947</f>
        <v>0</v>
      </c>
      <c r="AZ960" s="175">
        <f t="shared" si="966"/>
        <v>0</v>
      </c>
      <c r="BA960" s="175">
        <f t="shared" si="966"/>
        <v>0</v>
      </c>
      <c r="BB960" s="175">
        <f t="shared" si="966"/>
        <v>0</v>
      </c>
      <c r="BC960" s="175">
        <f t="shared" si="966"/>
        <v>0</v>
      </c>
      <c r="BD960" s="175">
        <f t="shared" si="966"/>
        <v>0</v>
      </c>
      <c r="BE960" s="175">
        <f t="shared" si="966"/>
        <v>0</v>
      </c>
      <c r="BF960" s="175">
        <f t="shared" si="966"/>
        <v>0</v>
      </c>
      <c r="BG960" s="175">
        <f t="shared" si="966"/>
        <v>0</v>
      </c>
      <c r="BH960" s="175">
        <f t="shared" si="966"/>
        <v>0</v>
      </c>
      <c r="BI960" s="175">
        <f t="shared" si="966"/>
        <v>0</v>
      </c>
      <c r="BJ960" s="175">
        <f t="shared" si="966"/>
        <v>0</v>
      </c>
      <c r="BK960" s="175">
        <f t="shared" si="966"/>
        <v>0</v>
      </c>
      <c r="BL960" s="175">
        <f t="shared" si="966"/>
        <v>0</v>
      </c>
      <c r="BM960" s="175">
        <f t="shared" si="966"/>
        <v>0</v>
      </c>
      <c r="BN960" s="175">
        <f t="shared" si="966"/>
        <v>0</v>
      </c>
      <c r="BO960" s="175">
        <f t="shared" si="966"/>
        <v>0</v>
      </c>
      <c r="BP960" s="175">
        <f t="shared" si="966"/>
        <v>0</v>
      </c>
      <c r="BQ960" s="175">
        <f t="shared" si="966"/>
        <v>0</v>
      </c>
      <c r="BR960" s="175">
        <f t="shared" si="966"/>
        <v>0</v>
      </c>
      <c r="BS960" s="175">
        <f t="shared" si="966"/>
        <v>0</v>
      </c>
      <c r="BT960" s="175">
        <f t="shared" si="966"/>
        <v>0</v>
      </c>
      <c r="BU960" s="175">
        <f t="shared" si="966"/>
        <v>0</v>
      </c>
      <c r="BV960" s="175">
        <f t="shared" si="966"/>
        <v>0</v>
      </c>
      <c r="BW960" s="175">
        <f t="shared" si="966"/>
        <v>0</v>
      </c>
      <c r="BX960" s="175">
        <f t="shared" si="966"/>
        <v>0</v>
      </c>
      <c r="BY960" s="175">
        <f t="shared" si="966"/>
        <v>0</v>
      </c>
      <c r="BZ960" s="175">
        <f t="shared" si="966"/>
        <v>0</v>
      </c>
      <c r="CA960" s="175">
        <f t="shared" si="966"/>
        <v>0</v>
      </c>
      <c r="CB960" s="175">
        <f t="shared" si="966"/>
        <v>0</v>
      </c>
      <c r="CC960" s="175">
        <f t="shared" si="966"/>
        <v>0</v>
      </c>
      <c r="CD960" s="175">
        <f t="shared" si="966"/>
        <v>0</v>
      </c>
      <c r="CE960" s="175">
        <f t="shared" ref="CE960:CK960" si="967">CE947</f>
        <v>0</v>
      </c>
      <c r="CF960" s="175">
        <f t="shared" si="967"/>
        <v>0</v>
      </c>
      <c r="CG960" s="175">
        <f t="shared" si="967"/>
        <v>0</v>
      </c>
      <c r="CH960" s="175">
        <f t="shared" si="967"/>
        <v>0</v>
      </c>
      <c r="CI960" s="175">
        <f t="shared" si="967"/>
        <v>0</v>
      </c>
      <c r="CJ960" s="175">
        <f t="shared" si="967"/>
        <v>0</v>
      </c>
      <c r="CK960" s="175">
        <f t="shared" si="967"/>
        <v>0</v>
      </c>
      <c r="CL960" s="175">
        <f t="shared" ref="CL960" si="968">CL947</f>
        <v>0</v>
      </c>
    </row>
    <row r="961" spans="2:90" x14ac:dyDescent="0.4">
      <c r="B961" s="8" t="str">
        <f>B948</f>
        <v xml:space="preserve">secondary unit </v>
      </c>
      <c r="D961" t="s">
        <v>752</v>
      </c>
      <c r="E961" s="8" t="str">
        <f t="shared" ref="E961" si="969">ROW()&amp;" "&amp;D961</f>
        <v>961 SALES-PV</v>
      </c>
      <c r="G961" t="s">
        <v>332</v>
      </c>
      <c r="H961" s="12"/>
      <c r="I961" s="60"/>
      <c r="J961" s="60"/>
      <c r="K961" s="15"/>
      <c r="L961" s="15"/>
      <c r="M961" s="15"/>
      <c r="N961" s="15"/>
      <c r="O961" s="15"/>
      <c r="P961" s="15"/>
      <c r="R961" s="15"/>
      <c r="S961" s="175"/>
      <c r="T961" s="175"/>
      <c r="U961" s="175"/>
      <c r="V961" s="175"/>
      <c r="W961" s="175"/>
      <c r="X961" s="175"/>
      <c r="Y961" s="175"/>
      <c r="Z961" s="175"/>
      <c r="AA961" s="175"/>
      <c r="AB961" s="175"/>
      <c r="AC961" s="175"/>
      <c r="AD961" s="175"/>
      <c r="AE961" s="175"/>
      <c r="AF961" s="175"/>
      <c r="AG961" s="175"/>
      <c r="AH961" s="175"/>
      <c r="AI961" s="175"/>
      <c r="AJ961" s="175"/>
      <c r="AK961" s="175"/>
      <c r="AL961" s="175"/>
      <c r="AM961" s="175"/>
      <c r="AN961" s="175"/>
      <c r="AO961" s="175"/>
      <c r="AP961" s="175"/>
      <c r="AQ961" s="175"/>
      <c r="AR961" s="175"/>
      <c r="AS961" s="175"/>
      <c r="AT961" s="175"/>
      <c r="AU961" s="175"/>
      <c r="AV961" s="175"/>
      <c r="AW961" s="175"/>
      <c r="AX961" s="175"/>
      <c r="AY961" s="175"/>
      <c r="AZ961" s="175"/>
      <c r="BA961" s="175"/>
      <c r="BB961" s="175"/>
      <c r="BC961" s="175"/>
      <c r="BD961" s="175"/>
      <c r="BE961" s="175"/>
      <c r="BF961" s="175"/>
      <c r="BG961" s="175"/>
      <c r="BH961" s="175"/>
      <c r="BI961" s="175"/>
      <c r="BJ961" s="175"/>
      <c r="BK961" s="175"/>
      <c r="BL961" s="175"/>
      <c r="BM961" s="175"/>
      <c r="BN961" s="175"/>
      <c r="BO961" s="175"/>
      <c r="BP961" s="175"/>
      <c r="BQ961" s="175"/>
      <c r="BR961" s="175"/>
      <c r="BS961" s="175"/>
      <c r="BT961" s="175"/>
      <c r="BU961" s="175"/>
      <c r="BV961" s="175"/>
      <c r="BW961" s="175"/>
      <c r="BX961" s="175"/>
      <c r="BY961" s="175"/>
      <c r="BZ961" s="175"/>
      <c r="CA961" s="175"/>
      <c r="CB961" s="175"/>
      <c r="CC961" s="175"/>
      <c r="CD961" s="175"/>
      <c r="CE961" s="175"/>
      <c r="CF961" s="175"/>
      <c r="CG961" s="175"/>
      <c r="CH961" s="175"/>
      <c r="CI961" s="175"/>
      <c r="CJ961" s="175"/>
      <c r="CK961" s="175"/>
      <c r="CL961" s="175"/>
    </row>
    <row r="962" spans="2:90" x14ac:dyDescent="0.4">
      <c r="B962" s="8" t="str">
        <f>B949</f>
        <v>Secondary revenue driver</v>
      </c>
      <c r="D962" t="s">
        <v>752</v>
      </c>
      <c r="E962" s="8" t="str">
        <f t="shared" si="947"/>
        <v>962 SALES-PV</v>
      </c>
      <c r="G962" t="s">
        <v>332</v>
      </c>
      <c r="H962" s="12"/>
      <c r="I962" s="60"/>
      <c r="J962" s="60"/>
      <c r="K962" s="15"/>
      <c r="L962" s="15"/>
      <c r="M962" s="15"/>
      <c r="N962" s="15"/>
      <c r="O962" s="15"/>
      <c r="P962" s="15"/>
      <c r="R962" s="15"/>
      <c r="S962" s="175" t="str">
        <f t="shared" ref="S962" si="970">S949</f>
        <v>S$14</v>
      </c>
      <c r="T962" s="175" t="str">
        <f t="shared" ref="T962:AX962" si="971">T949</f>
        <v>T$14</v>
      </c>
      <c r="U962" s="175" t="str">
        <f t="shared" si="971"/>
        <v>U$14</v>
      </c>
      <c r="V962" s="175" t="str">
        <f t="shared" si="971"/>
        <v>V$14</v>
      </c>
      <c r="W962" s="175" t="str">
        <f t="shared" si="971"/>
        <v>W$14</v>
      </c>
      <c r="X962" s="175" t="str">
        <f t="shared" si="971"/>
        <v>X$14</v>
      </c>
      <c r="Y962" s="175" t="str">
        <f t="shared" si="971"/>
        <v>Y$14</v>
      </c>
      <c r="Z962" s="175" t="str">
        <f t="shared" si="971"/>
        <v>Z$14</v>
      </c>
      <c r="AA962" s="175" t="str">
        <f t="shared" si="971"/>
        <v>AA$14</v>
      </c>
      <c r="AB962" s="175" t="str">
        <f t="shared" si="971"/>
        <v>AB$14</v>
      </c>
      <c r="AC962" s="175" t="str">
        <f t="shared" si="971"/>
        <v>AC$14</v>
      </c>
      <c r="AD962" s="175" t="str">
        <f t="shared" si="971"/>
        <v>AD$14</v>
      </c>
      <c r="AE962" s="175" t="str">
        <f t="shared" si="971"/>
        <v>AE$14</v>
      </c>
      <c r="AF962" s="175" t="str">
        <f t="shared" si="971"/>
        <v>AF$14</v>
      </c>
      <c r="AG962" s="175" t="str">
        <f t="shared" si="971"/>
        <v>AG$14</v>
      </c>
      <c r="AH962" s="175" t="str">
        <f t="shared" si="971"/>
        <v>AH$14</v>
      </c>
      <c r="AI962" s="175" t="str">
        <f t="shared" si="971"/>
        <v>AI$14</v>
      </c>
      <c r="AJ962" s="175" t="str">
        <f t="shared" si="971"/>
        <v>AJ$14</v>
      </c>
      <c r="AK962" s="175" t="str">
        <f t="shared" si="971"/>
        <v>AK$14</v>
      </c>
      <c r="AL962" s="175" t="str">
        <f t="shared" si="971"/>
        <v>AL$14</v>
      </c>
      <c r="AM962" s="175" t="str">
        <f t="shared" si="971"/>
        <v>AM$14</v>
      </c>
      <c r="AN962" s="175" t="str">
        <f t="shared" si="971"/>
        <v>AN$14</v>
      </c>
      <c r="AO962" s="175" t="str">
        <f t="shared" si="971"/>
        <v>AO$14</v>
      </c>
      <c r="AP962" s="175" t="str">
        <f t="shared" si="971"/>
        <v>AP$14</v>
      </c>
      <c r="AQ962" s="175" t="str">
        <f t="shared" si="971"/>
        <v>AQ$14</v>
      </c>
      <c r="AR962" s="175" t="str">
        <f t="shared" si="971"/>
        <v>AR$14</v>
      </c>
      <c r="AS962" s="175" t="str">
        <f t="shared" si="971"/>
        <v>AS$14</v>
      </c>
      <c r="AT962" s="175" t="str">
        <f t="shared" si="971"/>
        <v>AT$14</v>
      </c>
      <c r="AU962" s="175" t="str">
        <f t="shared" si="971"/>
        <v>AU$14</v>
      </c>
      <c r="AV962" s="175" t="str">
        <f t="shared" si="971"/>
        <v>AV$14</v>
      </c>
      <c r="AW962" s="175" t="str">
        <f t="shared" si="971"/>
        <v>AW$14</v>
      </c>
      <c r="AX962" s="175" t="str">
        <f t="shared" si="971"/>
        <v>AX$14</v>
      </c>
      <c r="AY962" s="175" t="str">
        <f t="shared" ref="AY962:CD962" si="972">AY949</f>
        <v>AY$14</v>
      </c>
      <c r="AZ962" s="175" t="str">
        <f t="shared" si="972"/>
        <v>AZ$14</v>
      </c>
      <c r="BA962" s="175" t="str">
        <f t="shared" si="972"/>
        <v>BA$14</v>
      </c>
      <c r="BB962" s="175" t="str">
        <f t="shared" si="972"/>
        <v>BB$14</v>
      </c>
      <c r="BC962" s="175" t="str">
        <f t="shared" si="972"/>
        <v>BC$14</v>
      </c>
      <c r="BD962" s="175" t="str">
        <f t="shared" si="972"/>
        <v>BD$14</v>
      </c>
      <c r="BE962" s="175" t="str">
        <f t="shared" si="972"/>
        <v>BE$14</v>
      </c>
      <c r="BF962" s="175" t="str">
        <f t="shared" si="972"/>
        <v>BF$14</v>
      </c>
      <c r="BG962" s="175" t="str">
        <f t="shared" si="972"/>
        <v>BG$14</v>
      </c>
      <c r="BH962" s="175" t="str">
        <f t="shared" si="972"/>
        <v>BH$14</v>
      </c>
      <c r="BI962" s="175" t="str">
        <f t="shared" si="972"/>
        <v>BI$14</v>
      </c>
      <c r="BJ962" s="175" t="str">
        <f t="shared" si="972"/>
        <v>BJ$14</v>
      </c>
      <c r="BK962" s="175" t="str">
        <f t="shared" si="972"/>
        <v>BK$14</v>
      </c>
      <c r="BL962" s="175" t="str">
        <f t="shared" si="972"/>
        <v>BL$14</v>
      </c>
      <c r="BM962" s="175" t="str">
        <f t="shared" si="972"/>
        <v>BM$14</v>
      </c>
      <c r="BN962" s="175" t="str">
        <f t="shared" si="972"/>
        <v>BN$14</v>
      </c>
      <c r="BO962" s="175" t="str">
        <f t="shared" si="972"/>
        <v>BO$14</v>
      </c>
      <c r="BP962" s="175" t="str">
        <f t="shared" si="972"/>
        <v>BP$14</v>
      </c>
      <c r="BQ962" s="175" t="str">
        <f t="shared" si="972"/>
        <v>BQ$14</v>
      </c>
      <c r="BR962" s="175" t="str">
        <f t="shared" si="972"/>
        <v>BR$14</v>
      </c>
      <c r="BS962" s="175" t="str">
        <f t="shared" si="972"/>
        <v>BS$14</v>
      </c>
      <c r="BT962" s="175" t="str">
        <f t="shared" si="972"/>
        <v>BT$14</v>
      </c>
      <c r="BU962" s="175" t="str">
        <f t="shared" si="972"/>
        <v>BU$14</v>
      </c>
      <c r="BV962" s="175" t="str">
        <f t="shared" si="972"/>
        <v>BV$14</v>
      </c>
      <c r="BW962" s="175" t="str">
        <f t="shared" si="972"/>
        <v>BW$14</v>
      </c>
      <c r="BX962" s="175" t="str">
        <f t="shared" si="972"/>
        <v>BX$14</v>
      </c>
      <c r="BY962" s="175" t="str">
        <f t="shared" si="972"/>
        <v>BY$14</v>
      </c>
      <c r="BZ962" s="175" t="str">
        <f t="shared" si="972"/>
        <v>BZ$14</v>
      </c>
      <c r="CA962" s="175" t="str">
        <f t="shared" si="972"/>
        <v>CA$14</v>
      </c>
      <c r="CB962" s="175" t="str">
        <f t="shared" si="972"/>
        <v>CB$14</v>
      </c>
      <c r="CC962" s="175" t="str">
        <f t="shared" si="972"/>
        <v>CC$14</v>
      </c>
      <c r="CD962" s="175" t="str">
        <f t="shared" si="972"/>
        <v>CD$14</v>
      </c>
      <c r="CE962" s="175" t="str">
        <f t="shared" ref="CE962:CK962" si="973">CE949</f>
        <v>CE$14</v>
      </c>
      <c r="CF962" s="175" t="str">
        <f t="shared" si="973"/>
        <v>CF$14</v>
      </c>
      <c r="CG962" s="175" t="str">
        <f t="shared" si="973"/>
        <v>CG$14</v>
      </c>
      <c r="CH962" s="175" t="str">
        <f t="shared" si="973"/>
        <v>CH$14</v>
      </c>
      <c r="CI962" s="175" t="str">
        <f t="shared" si="973"/>
        <v>CI$14</v>
      </c>
      <c r="CJ962" s="175" t="str">
        <f t="shared" si="973"/>
        <v>CJ$14</v>
      </c>
      <c r="CK962" s="175" t="str">
        <f t="shared" si="973"/>
        <v>CK$14</v>
      </c>
      <c r="CL962" s="175" t="str">
        <f t="shared" ref="CL962" si="974">CL949</f>
        <v>CL$14</v>
      </c>
    </row>
    <row r="963" spans="2:90" x14ac:dyDescent="0.4">
      <c r="B963" s="8" t="str">
        <f>B950</f>
        <v>Secondary volume driver</v>
      </c>
      <c r="D963" t="s">
        <v>752</v>
      </c>
      <c r="E963" s="8" t="str">
        <f t="shared" si="947"/>
        <v>963 SALES-PV</v>
      </c>
      <c r="G963" t="s">
        <v>332</v>
      </c>
      <c r="H963" s="12"/>
      <c r="I963" s="60"/>
      <c r="J963" s="60"/>
      <c r="K963" s="15"/>
      <c r="L963" s="15"/>
      <c r="M963" s="15"/>
      <c r="N963" s="15"/>
      <c r="O963" s="15"/>
      <c r="P963" s="15"/>
      <c r="R963" s="15"/>
      <c r="S963" s="175" t="str">
        <f t="shared" ref="S963" si="975">S950</f>
        <v>S$15</v>
      </c>
      <c r="T963" s="175" t="str">
        <f t="shared" ref="T963:AX963" si="976">T950</f>
        <v>T$15</v>
      </c>
      <c r="U963" s="175" t="str">
        <f t="shared" si="976"/>
        <v>U$15</v>
      </c>
      <c r="V963" s="175" t="str">
        <f t="shared" si="976"/>
        <v>V$15</v>
      </c>
      <c r="W963" s="175" t="str">
        <f t="shared" si="976"/>
        <v>W$15</v>
      </c>
      <c r="X963" s="175" t="str">
        <f t="shared" si="976"/>
        <v>X$15</v>
      </c>
      <c r="Y963" s="175" t="str">
        <f t="shared" si="976"/>
        <v>Y$15</v>
      </c>
      <c r="Z963" s="175" t="str">
        <f t="shared" si="976"/>
        <v>Z$15</v>
      </c>
      <c r="AA963" s="175" t="str">
        <f t="shared" si="976"/>
        <v>AA$15</v>
      </c>
      <c r="AB963" s="175" t="str">
        <f t="shared" si="976"/>
        <v>AB$15</v>
      </c>
      <c r="AC963" s="175" t="str">
        <f t="shared" si="976"/>
        <v>AC$15</v>
      </c>
      <c r="AD963" s="175" t="str">
        <f t="shared" si="976"/>
        <v>AD$15</v>
      </c>
      <c r="AE963" s="175" t="str">
        <f t="shared" si="976"/>
        <v>AE$15</v>
      </c>
      <c r="AF963" s="175" t="str">
        <f t="shared" si="976"/>
        <v>AF$15</v>
      </c>
      <c r="AG963" s="175" t="str">
        <f t="shared" si="976"/>
        <v>AG$15</v>
      </c>
      <c r="AH963" s="175" t="str">
        <f t="shared" si="976"/>
        <v>AH$15</v>
      </c>
      <c r="AI963" s="175" t="str">
        <f t="shared" si="976"/>
        <v>AI$15</v>
      </c>
      <c r="AJ963" s="175" t="str">
        <f t="shared" si="976"/>
        <v>AJ$15</v>
      </c>
      <c r="AK963" s="175" t="str">
        <f t="shared" si="976"/>
        <v>AK$15</v>
      </c>
      <c r="AL963" s="175" t="str">
        <f t="shared" si="976"/>
        <v>AL$15</v>
      </c>
      <c r="AM963" s="175" t="str">
        <f t="shared" si="976"/>
        <v>AM$15</v>
      </c>
      <c r="AN963" s="175" t="str">
        <f t="shared" si="976"/>
        <v>AN$15</v>
      </c>
      <c r="AO963" s="175" t="str">
        <f t="shared" si="976"/>
        <v>AO$15</v>
      </c>
      <c r="AP963" s="175" t="str">
        <f t="shared" si="976"/>
        <v>AP$15</v>
      </c>
      <c r="AQ963" s="175" t="str">
        <f t="shared" si="976"/>
        <v>AQ$15</v>
      </c>
      <c r="AR963" s="175" t="str">
        <f t="shared" si="976"/>
        <v>AR$15</v>
      </c>
      <c r="AS963" s="175" t="str">
        <f t="shared" si="976"/>
        <v>AS$15</v>
      </c>
      <c r="AT963" s="175" t="str">
        <f t="shared" si="976"/>
        <v>AT$15</v>
      </c>
      <c r="AU963" s="175" t="str">
        <f t="shared" si="976"/>
        <v>AU$15</v>
      </c>
      <c r="AV963" s="175" t="str">
        <f t="shared" si="976"/>
        <v>AV$15</v>
      </c>
      <c r="AW963" s="175" t="str">
        <f t="shared" si="976"/>
        <v>AW$15</v>
      </c>
      <c r="AX963" s="175" t="str">
        <f t="shared" si="976"/>
        <v>AX$15</v>
      </c>
      <c r="AY963" s="175" t="str">
        <f t="shared" ref="AY963:CD963" si="977">AY950</f>
        <v>AY$15</v>
      </c>
      <c r="AZ963" s="175" t="str">
        <f t="shared" si="977"/>
        <v>AZ$15</v>
      </c>
      <c r="BA963" s="175" t="str">
        <f t="shared" si="977"/>
        <v>BA$15</v>
      </c>
      <c r="BB963" s="175" t="str">
        <f t="shared" si="977"/>
        <v>BB$15</v>
      </c>
      <c r="BC963" s="175" t="str">
        <f t="shared" si="977"/>
        <v>BC$15</v>
      </c>
      <c r="BD963" s="175" t="str">
        <f t="shared" si="977"/>
        <v>BD$15</v>
      </c>
      <c r="BE963" s="175" t="str">
        <f t="shared" si="977"/>
        <v>BE$15</v>
      </c>
      <c r="BF963" s="175" t="str">
        <f t="shared" si="977"/>
        <v>BF$15</v>
      </c>
      <c r="BG963" s="175" t="str">
        <f t="shared" si="977"/>
        <v>BG$15</v>
      </c>
      <c r="BH963" s="175" t="str">
        <f t="shared" si="977"/>
        <v>BH$15</v>
      </c>
      <c r="BI963" s="175" t="str">
        <f t="shared" si="977"/>
        <v>BI$15</v>
      </c>
      <c r="BJ963" s="175" t="str">
        <f t="shared" si="977"/>
        <v>BJ$15</v>
      </c>
      <c r="BK963" s="175" t="str">
        <f t="shared" si="977"/>
        <v>BK$15</v>
      </c>
      <c r="BL963" s="175" t="str">
        <f t="shared" si="977"/>
        <v>BL$15</v>
      </c>
      <c r="BM963" s="175" t="str">
        <f t="shared" si="977"/>
        <v>BM$15</v>
      </c>
      <c r="BN963" s="175" t="str">
        <f t="shared" si="977"/>
        <v>BN$15</v>
      </c>
      <c r="BO963" s="175" t="str">
        <f t="shared" si="977"/>
        <v>BO$15</v>
      </c>
      <c r="BP963" s="175" t="str">
        <f t="shared" si="977"/>
        <v>BP$15</v>
      </c>
      <c r="BQ963" s="175" t="str">
        <f t="shared" si="977"/>
        <v>BQ$15</v>
      </c>
      <c r="BR963" s="175" t="str">
        <f t="shared" si="977"/>
        <v>BR$15</v>
      </c>
      <c r="BS963" s="175" t="str">
        <f t="shared" si="977"/>
        <v>BS$15</v>
      </c>
      <c r="BT963" s="175" t="str">
        <f t="shared" si="977"/>
        <v>BT$15</v>
      </c>
      <c r="BU963" s="175" t="str">
        <f t="shared" si="977"/>
        <v>BU$15</v>
      </c>
      <c r="BV963" s="175" t="str">
        <f t="shared" si="977"/>
        <v>BV$15</v>
      </c>
      <c r="BW963" s="175" t="str">
        <f t="shared" si="977"/>
        <v>BW$15</v>
      </c>
      <c r="BX963" s="175" t="str">
        <f t="shared" si="977"/>
        <v>BX$15</v>
      </c>
      <c r="BY963" s="175" t="str">
        <f t="shared" si="977"/>
        <v>BY$15</v>
      </c>
      <c r="BZ963" s="175" t="str">
        <f t="shared" si="977"/>
        <v>BZ$15</v>
      </c>
      <c r="CA963" s="175" t="str">
        <f t="shared" si="977"/>
        <v>CA$15</v>
      </c>
      <c r="CB963" s="175" t="str">
        <f t="shared" si="977"/>
        <v>CB$15</v>
      </c>
      <c r="CC963" s="175" t="str">
        <f t="shared" si="977"/>
        <v>CC$15</v>
      </c>
      <c r="CD963" s="175" t="str">
        <f t="shared" si="977"/>
        <v>CD$15</v>
      </c>
      <c r="CE963" s="175" t="str">
        <f t="shared" ref="CE963:CK963" si="978">CE950</f>
        <v>CE$15</v>
      </c>
      <c r="CF963" s="175" t="str">
        <f t="shared" si="978"/>
        <v>CF$15</v>
      </c>
      <c r="CG963" s="175" t="str">
        <f t="shared" si="978"/>
        <v>CG$15</v>
      </c>
      <c r="CH963" s="175" t="str">
        <f t="shared" si="978"/>
        <v>CH$15</v>
      </c>
      <c r="CI963" s="175" t="str">
        <f t="shared" si="978"/>
        <v>CI$15</v>
      </c>
      <c r="CJ963" s="175" t="str">
        <f t="shared" si="978"/>
        <v>CJ$15</v>
      </c>
      <c r="CK963" s="175" t="str">
        <f t="shared" si="978"/>
        <v>CK$15</v>
      </c>
      <c r="CL963" s="175" t="str">
        <f t="shared" ref="CL963" si="979">CL950</f>
        <v>CL$15</v>
      </c>
    </row>
    <row r="964" spans="2:90" x14ac:dyDescent="0.4">
      <c r="E964" s="8"/>
      <c r="H964" s="12"/>
      <c r="I964" s="60"/>
      <c r="J964" s="60"/>
      <c r="K964" s="15"/>
      <c r="L964" s="15"/>
      <c r="M964" s="15"/>
      <c r="N964" s="15"/>
      <c r="O964" s="15"/>
      <c r="P964" s="15"/>
      <c r="R964" s="15"/>
      <c r="S964" s="175">
        <v>20</v>
      </c>
      <c r="T964" s="175">
        <v>20</v>
      </c>
      <c r="U964" s="175">
        <v>20</v>
      </c>
      <c r="V964" s="175">
        <v>20</v>
      </c>
      <c r="W964" s="175">
        <v>20</v>
      </c>
      <c r="X964" s="175">
        <v>20</v>
      </c>
      <c r="Y964" s="175">
        <v>20</v>
      </c>
      <c r="Z964" s="175"/>
      <c r="AA964" s="175"/>
      <c r="AB964" s="175"/>
      <c r="AC964" s="175"/>
      <c r="AD964" s="175"/>
      <c r="AE964" s="175"/>
      <c r="AF964" s="175"/>
      <c r="AG964" s="175"/>
      <c r="AH964" s="175"/>
      <c r="AI964" s="175"/>
      <c r="AJ964" s="175"/>
      <c r="AK964" s="175"/>
      <c r="AL964" s="175"/>
      <c r="AM964" s="175"/>
      <c r="AN964" s="175"/>
      <c r="AO964" s="175"/>
      <c r="AP964" s="175"/>
      <c r="AQ964" s="175"/>
      <c r="AR964" s="175"/>
      <c r="AS964" s="175"/>
      <c r="AT964" s="175"/>
      <c r="AU964" s="175"/>
      <c r="AV964" s="175"/>
      <c r="AW964" s="175"/>
      <c r="AX964" s="175"/>
      <c r="AY964" s="175"/>
      <c r="AZ964" s="175"/>
      <c r="BA964" s="175"/>
      <c r="BB964" s="175"/>
      <c r="BC964" s="175"/>
      <c r="BD964" s="175"/>
      <c r="BE964" s="175"/>
      <c r="BF964" s="175"/>
      <c r="BG964" s="175"/>
      <c r="BH964" s="175"/>
      <c r="BI964" s="175"/>
      <c r="BJ964" s="175"/>
      <c r="BK964" s="175"/>
      <c r="BL964" s="175"/>
      <c r="BM964" s="175"/>
      <c r="BN964" s="175"/>
      <c r="BO964" s="175"/>
      <c r="BP964" s="175"/>
      <c r="BQ964" s="175"/>
      <c r="BR964" s="175"/>
      <c r="BS964" s="175"/>
      <c r="BT964" s="175"/>
      <c r="BU964" s="175"/>
      <c r="BV964" s="175"/>
      <c r="BW964" s="175"/>
      <c r="BX964" s="175"/>
      <c r="BY964" s="175"/>
      <c r="BZ964" s="175"/>
      <c r="CA964" s="175"/>
      <c r="CB964" s="175"/>
      <c r="CC964" s="175"/>
      <c r="CD964" s="175"/>
      <c r="CE964" s="175"/>
      <c r="CF964" s="175"/>
      <c r="CG964" s="175"/>
      <c r="CH964" s="175"/>
      <c r="CI964" s="175"/>
      <c r="CJ964" s="175"/>
      <c r="CK964" s="175"/>
      <c r="CL964" s="175"/>
    </row>
    <row r="965" spans="2:90" x14ac:dyDescent="0.4">
      <c r="B965" s="171" t="s">
        <v>490</v>
      </c>
      <c r="E965" s="8"/>
      <c r="H965" s="170"/>
      <c r="I965" s="172"/>
      <c r="J965" s="172"/>
      <c r="K965" s="193"/>
      <c r="L965" s="193"/>
      <c r="M965" s="193"/>
      <c r="N965" s="193"/>
      <c r="O965" s="193"/>
      <c r="P965" s="193"/>
      <c r="R965" s="194"/>
      <c r="S965" s="170"/>
      <c r="T965" s="170"/>
      <c r="U965" s="170"/>
      <c r="V965" s="170"/>
      <c r="W965" s="170"/>
      <c r="X965" s="170"/>
      <c r="Y965" s="170"/>
      <c r="Z965" s="170"/>
      <c r="AA965" s="170"/>
      <c r="AB965" s="170"/>
      <c r="AC965" s="170"/>
      <c r="AD965" s="170"/>
      <c r="AE965" s="170"/>
      <c r="AF965" s="170"/>
      <c r="AG965" s="170"/>
      <c r="AH965" s="170"/>
      <c r="AI965" s="170"/>
      <c r="AJ965" s="170"/>
      <c r="AK965" s="170"/>
      <c r="AL965" s="170"/>
      <c r="AM965" s="170"/>
      <c r="AN965" s="170"/>
      <c r="AO965" s="170"/>
      <c r="AP965" s="170"/>
      <c r="AQ965" s="170"/>
      <c r="AR965" s="170"/>
      <c r="AS965" s="170"/>
      <c r="AT965" s="170"/>
      <c r="AU965" s="170"/>
      <c r="AV965" s="170"/>
      <c r="AW965" s="170"/>
      <c r="AX965" s="170"/>
      <c r="AY965" s="170"/>
      <c r="AZ965" s="170"/>
      <c r="BA965" s="170"/>
      <c r="BB965" s="170"/>
      <c r="BC965" s="170"/>
      <c r="BD965" s="170"/>
      <c r="BE965" s="170"/>
      <c r="BF965" s="170"/>
      <c r="BG965" s="170"/>
      <c r="BH965" s="170"/>
      <c r="BI965" s="170"/>
      <c r="BJ965" s="170"/>
      <c r="BK965" s="170"/>
      <c r="BL965" s="170"/>
      <c r="BM965" s="170"/>
      <c r="BN965" s="170"/>
      <c r="BO965" s="170"/>
      <c r="BP965" s="170"/>
      <c r="BQ965" s="170"/>
      <c r="BR965" s="170"/>
      <c r="BS965" s="170"/>
      <c r="BT965" s="170"/>
      <c r="BU965" s="170"/>
      <c r="BV965" s="170"/>
      <c r="BW965" s="170"/>
      <c r="BX965" s="170"/>
      <c r="BY965" s="170"/>
      <c r="BZ965" s="170"/>
      <c r="CA965" s="170"/>
      <c r="CB965" s="170"/>
      <c r="CC965" s="170"/>
      <c r="CD965" s="170"/>
      <c r="CE965" s="170"/>
      <c r="CF965" s="170"/>
      <c r="CG965" s="170"/>
      <c r="CH965" s="170"/>
      <c r="CI965" s="170"/>
      <c r="CJ965" s="170"/>
      <c r="CK965" s="170"/>
      <c r="CL965" s="170"/>
    </row>
    <row r="966" spans="2:90" x14ac:dyDescent="0.4">
      <c r="B966" s="171" t="s">
        <v>492</v>
      </c>
      <c r="E966" s="8"/>
      <c r="H966" s="170"/>
      <c r="I966" s="172"/>
      <c r="J966" s="172"/>
      <c r="K966" s="193"/>
      <c r="L966" s="193"/>
      <c r="M966" s="193"/>
      <c r="N966" s="193"/>
      <c r="O966" s="193"/>
      <c r="P966" s="193"/>
      <c r="R966" s="194"/>
      <c r="S966" s="170"/>
      <c r="T966" s="170"/>
      <c r="U966" s="170"/>
      <c r="V966" s="170"/>
      <c r="W966" s="170"/>
      <c r="X966" s="170"/>
      <c r="Y966" s="170"/>
      <c r="Z966" s="170"/>
      <c r="AA966" s="170"/>
      <c r="AB966" s="170"/>
      <c r="AC966" s="170"/>
      <c r="AD966" s="170"/>
      <c r="AE966" s="170"/>
      <c r="AF966" s="170"/>
      <c r="AG966" s="170"/>
      <c r="AH966" s="170"/>
      <c r="AI966" s="170"/>
      <c r="AJ966" s="170"/>
      <c r="AK966" s="170"/>
      <c r="AL966" s="170"/>
      <c r="AM966" s="170"/>
      <c r="AN966" s="170"/>
      <c r="AO966" s="170"/>
      <c r="AP966" s="170"/>
      <c r="AQ966" s="170"/>
      <c r="AR966" s="170"/>
      <c r="AS966" s="170"/>
      <c r="AT966" s="170"/>
      <c r="AU966" s="170"/>
      <c r="AV966" s="170"/>
      <c r="AW966" s="170"/>
      <c r="AX966" s="170"/>
      <c r="AY966" s="170"/>
      <c r="AZ966" s="170"/>
      <c r="BA966" s="170"/>
      <c r="BB966" s="170"/>
      <c r="BC966" s="170"/>
      <c r="BD966" s="170"/>
      <c r="BE966" s="170"/>
      <c r="BF966" s="170"/>
      <c r="BG966" s="170"/>
      <c r="BH966" s="170"/>
      <c r="BI966" s="170"/>
      <c r="BJ966" s="170"/>
      <c r="BK966" s="170"/>
      <c r="BL966" s="170"/>
      <c r="BM966" s="170"/>
      <c r="BN966" s="170"/>
      <c r="BO966" s="170"/>
      <c r="BP966" s="170"/>
      <c r="BQ966" s="170"/>
      <c r="BR966" s="170"/>
      <c r="BS966" s="170"/>
      <c r="BT966" s="170"/>
      <c r="BU966" s="170"/>
      <c r="BV966" s="170"/>
      <c r="BW966" s="170"/>
      <c r="BX966" s="170"/>
      <c r="BY966" s="170"/>
      <c r="BZ966" s="170"/>
      <c r="CA966" s="170"/>
      <c r="CB966" s="170"/>
      <c r="CC966" s="170"/>
      <c r="CD966" s="170"/>
      <c r="CE966" s="170"/>
      <c r="CF966" s="170"/>
      <c r="CG966" s="170"/>
      <c r="CH966" s="170"/>
      <c r="CI966" s="170"/>
      <c r="CJ966" s="170"/>
      <c r="CK966" s="170"/>
      <c r="CL966" s="170"/>
    </row>
    <row r="967" spans="2:90" x14ac:dyDescent="0.4">
      <c r="B967" s="171" t="s">
        <v>461</v>
      </c>
      <c r="E967" s="8"/>
      <c r="H967" s="170"/>
      <c r="I967" s="172"/>
      <c r="J967" s="172"/>
      <c r="K967" s="193"/>
      <c r="L967" s="193"/>
      <c r="M967" s="193"/>
      <c r="N967" s="193"/>
      <c r="O967" s="193"/>
      <c r="P967" s="193"/>
      <c r="R967" s="194"/>
      <c r="S967" s="195" t="str">
        <f t="shared" ref="S967:AX967" si="980">S$16</f>
        <v>S$12</v>
      </c>
      <c r="T967" s="195" t="str">
        <f t="shared" si="980"/>
        <v>T$12</v>
      </c>
      <c r="U967" s="195" t="str">
        <f t="shared" si="980"/>
        <v>U$12</v>
      </c>
      <c r="V967" s="195" t="str">
        <f t="shared" si="980"/>
        <v>V$12</v>
      </c>
      <c r="W967" s="195" t="str">
        <f t="shared" si="980"/>
        <v>W$12</v>
      </c>
      <c r="X967" s="195" t="str">
        <f t="shared" si="980"/>
        <v>X$12</v>
      </c>
      <c r="Y967" s="195" t="str">
        <f t="shared" si="980"/>
        <v>Y$12</v>
      </c>
      <c r="Z967" s="195" t="str">
        <f t="shared" si="980"/>
        <v>Z$12</v>
      </c>
      <c r="AA967" s="195" t="str">
        <f t="shared" si="980"/>
        <v>AA$12</v>
      </c>
      <c r="AB967" s="195" t="str">
        <f t="shared" si="980"/>
        <v>AB$12</v>
      </c>
      <c r="AC967" s="195" t="str">
        <f t="shared" si="980"/>
        <v>AC$12</v>
      </c>
      <c r="AD967" s="195" t="str">
        <f t="shared" si="980"/>
        <v>AD$12</v>
      </c>
      <c r="AE967" s="195" t="str">
        <f t="shared" si="980"/>
        <v>AE$12</v>
      </c>
      <c r="AF967" s="195" t="str">
        <f t="shared" si="980"/>
        <v>AF$12</v>
      </c>
      <c r="AG967" s="195" t="str">
        <f t="shared" si="980"/>
        <v>AG$12</v>
      </c>
      <c r="AH967" s="195" t="str">
        <f t="shared" si="980"/>
        <v>AH$12</v>
      </c>
      <c r="AI967" s="195" t="str">
        <f t="shared" si="980"/>
        <v>AI$12</v>
      </c>
      <c r="AJ967" s="195" t="str">
        <f t="shared" si="980"/>
        <v>AJ$12</v>
      </c>
      <c r="AK967" s="195" t="str">
        <f t="shared" si="980"/>
        <v>AK$12</v>
      </c>
      <c r="AL967" s="195" t="str">
        <f t="shared" si="980"/>
        <v>AL$12</v>
      </c>
      <c r="AM967" s="195" t="str">
        <f t="shared" si="980"/>
        <v>AM$12</v>
      </c>
      <c r="AN967" s="195" t="str">
        <f t="shared" si="980"/>
        <v>AN$12</v>
      </c>
      <c r="AO967" s="195" t="str">
        <f t="shared" si="980"/>
        <v>AO$12</v>
      </c>
      <c r="AP967" s="195" t="str">
        <f t="shared" si="980"/>
        <v>AP$12</v>
      </c>
      <c r="AQ967" s="195" t="str">
        <f t="shared" si="980"/>
        <v>AQ$12</v>
      </c>
      <c r="AR967" s="195" t="str">
        <f t="shared" si="980"/>
        <v>AR$12</v>
      </c>
      <c r="AS967" s="195" t="str">
        <f t="shared" si="980"/>
        <v>AS$12</v>
      </c>
      <c r="AT967" s="195" t="str">
        <f t="shared" si="980"/>
        <v>AT$12</v>
      </c>
      <c r="AU967" s="195" t="str">
        <f t="shared" si="980"/>
        <v>AU$12</v>
      </c>
      <c r="AV967" s="195" t="str">
        <f t="shared" si="980"/>
        <v>AV$12</v>
      </c>
      <c r="AW967" s="195" t="str">
        <f t="shared" si="980"/>
        <v>AW$12</v>
      </c>
      <c r="AX967" s="195" t="str">
        <f t="shared" si="980"/>
        <v>AX$12</v>
      </c>
      <c r="AY967" s="195" t="str">
        <f t="shared" ref="AY967:CD967" si="981">AY$16</f>
        <v>AY$12</v>
      </c>
      <c r="AZ967" s="195" t="str">
        <f t="shared" si="981"/>
        <v>AZ$12</v>
      </c>
      <c r="BA967" s="195" t="str">
        <f t="shared" si="981"/>
        <v>BA$12</v>
      </c>
      <c r="BB967" s="195" t="str">
        <f t="shared" si="981"/>
        <v>BB$12</v>
      </c>
      <c r="BC967" s="195" t="str">
        <f t="shared" si="981"/>
        <v>BC$12</v>
      </c>
      <c r="BD967" s="195" t="str">
        <f t="shared" si="981"/>
        <v>BD$12</v>
      </c>
      <c r="BE967" s="195" t="str">
        <f t="shared" si="981"/>
        <v>BE$12</v>
      </c>
      <c r="BF967" s="195" t="str">
        <f t="shared" si="981"/>
        <v>BF$12</v>
      </c>
      <c r="BG967" s="195" t="str">
        <f t="shared" si="981"/>
        <v>BG$12</v>
      </c>
      <c r="BH967" s="195" t="str">
        <f t="shared" si="981"/>
        <v>BH$12</v>
      </c>
      <c r="BI967" s="195" t="str">
        <f t="shared" si="981"/>
        <v>BI$12</v>
      </c>
      <c r="BJ967" s="195" t="str">
        <f t="shared" si="981"/>
        <v>BJ$12</v>
      </c>
      <c r="BK967" s="195" t="str">
        <f t="shared" si="981"/>
        <v>BK$12</v>
      </c>
      <c r="BL967" s="195" t="str">
        <f t="shared" si="981"/>
        <v>BL$12</v>
      </c>
      <c r="BM967" s="195" t="str">
        <f t="shared" si="981"/>
        <v>BM$12</v>
      </c>
      <c r="BN967" s="195" t="str">
        <f t="shared" si="981"/>
        <v>BN$12</v>
      </c>
      <c r="BO967" s="195" t="str">
        <f t="shared" si="981"/>
        <v>BO$12</v>
      </c>
      <c r="BP967" s="195" t="str">
        <f t="shared" si="981"/>
        <v>BP$12</v>
      </c>
      <c r="BQ967" s="195" t="str">
        <f t="shared" si="981"/>
        <v>BQ$12</v>
      </c>
      <c r="BR967" s="195" t="str">
        <f t="shared" si="981"/>
        <v>BR$12</v>
      </c>
      <c r="BS967" s="195" t="str">
        <f t="shared" si="981"/>
        <v>BS$12</v>
      </c>
      <c r="BT967" s="195" t="str">
        <f t="shared" si="981"/>
        <v>BT$12</v>
      </c>
      <c r="BU967" s="195" t="str">
        <f t="shared" si="981"/>
        <v>BU$12</v>
      </c>
      <c r="BV967" s="195" t="str">
        <f t="shared" si="981"/>
        <v>BV$12</v>
      </c>
      <c r="BW967" s="195" t="str">
        <f t="shared" si="981"/>
        <v>BW$12</v>
      </c>
      <c r="BX967" s="195" t="str">
        <f t="shared" si="981"/>
        <v>BX$12</v>
      </c>
      <c r="BY967" s="195" t="str">
        <f t="shared" si="981"/>
        <v>BY$12</v>
      </c>
      <c r="BZ967" s="195" t="str">
        <f t="shared" si="981"/>
        <v>BZ$12</v>
      </c>
      <c r="CA967" s="195" t="str">
        <f t="shared" si="981"/>
        <v>CA$12</v>
      </c>
      <c r="CB967" s="195" t="str">
        <f t="shared" si="981"/>
        <v>CB$12</v>
      </c>
      <c r="CC967" s="195" t="str">
        <f t="shared" si="981"/>
        <v>CC$12</v>
      </c>
      <c r="CD967" s="195" t="str">
        <f t="shared" si="981"/>
        <v>CD$12</v>
      </c>
      <c r="CE967" s="195" t="str">
        <f t="shared" ref="CE967:CL967" si="982">CE$16</f>
        <v>CE$12</v>
      </c>
      <c r="CF967" s="195" t="str">
        <f t="shared" si="982"/>
        <v>CF$12</v>
      </c>
      <c r="CG967" s="195" t="str">
        <f t="shared" si="982"/>
        <v>CG$12</v>
      </c>
      <c r="CH967" s="195" t="str">
        <f t="shared" si="982"/>
        <v>CH$12</v>
      </c>
      <c r="CI967" s="195" t="str">
        <f t="shared" si="982"/>
        <v>CI$12</v>
      </c>
      <c r="CJ967" s="195" t="str">
        <f t="shared" si="982"/>
        <v>CJ$12</v>
      </c>
      <c r="CK967" s="195" t="str">
        <f t="shared" si="982"/>
        <v>CK$12</v>
      </c>
      <c r="CL967" s="195" t="str">
        <f t="shared" si="982"/>
        <v>CL$12</v>
      </c>
    </row>
    <row r="968" spans="2:90" x14ac:dyDescent="0.4">
      <c r="B968" s="171" t="s">
        <v>462</v>
      </c>
      <c r="E968" s="8"/>
      <c r="H968" s="196"/>
      <c r="I968" s="197"/>
      <c r="J968" s="197"/>
      <c r="K968" s="198"/>
      <c r="L968" s="198"/>
      <c r="M968" s="198"/>
      <c r="N968" s="198"/>
      <c r="O968" s="198"/>
      <c r="P968" s="198"/>
      <c r="R968" s="195" t="str">
        <f>ADDRESS(ROW(R964),COLUMN(R964),4)</f>
        <v>R964</v>
      </c>
      <c r="S968" s="195" t="str">
        <f t="shared" ref="S968" si="983">ADDRESS(ROW(S964),COLUMN(S964),4)</f>
        <v>S964</v>
      </c>
      <c r="T968" s="195" t="str">
        <f t="shared" ref="T968:CE968" si="984">ADDRESS(ROW(T964),COLUMN(T964),4)</f>
        <v>T964</v>
      </c>
      <c r="U968" s="195" t="str">
        <f t="shared" si="984"/>
        <v>U964</v>
      </c>
      <c r="V968" s="195" t="str">
        <f t="shared" si="984"/>
        <v>V964</v>
      </c>
      <c r="W968" s="195" t="str">
        <f t="shared" si="984"/>
        <v>W964</v>
      </c>
      <c r="X968" s="195" t="str">
        <f t="shared" si="984"/>
        <v>X964</v>
      </c>
      <c r="Y968" s="195" t="str">
        <f t="shared" si="984"/>
        <v>Y964</v>
      </c>
      <c r="Z968" s="195" t="str">
        <f t="shared" si="984"/>
        <v>Z964</v>
      </c>
      <c r="AA968" s="195" t="str">
        <f t="shared" si="984"/>
        <v>AA964</v>
      </c>
      <c r="AB968" s="195" t="str">
        <f t="shared" si="984"/>
        <v>AB964</v>
      </c>
      <c r="AC968" s="195" t="str">
        <f t="shared" si="984"/>
        <v>AC964</v>
      </c>
      <c r="AD968" s="195" t="str">
        <f t="shared" si="984"/>
        <v>AD964</v>
      </c>
      <c r="AE968" s="195" t="str">
        <f t="shared" si="984"/>
        <v>AE964</v>
      </c>
      <c r="AF968" s="195" t="str">
        <f t="shared" si="984"/>
        <v>AF964</v>
      </c>
      <c r="AG968" s="195" t="str">
        <f t="shared" si="984"/>
        <v>AG964</v>
      </c>
      <c r="AH968" s="195" t="str">
        <f t="shared" si="984"/>
        <v>AH964</v>
      </c>
      <c r="AI968" s="195" t="str">
        <f t="shared" si="984"/>
        <v>AI964</v>
      </c>
      <c r="AJ968" s="195" t="str">
        <f t="shared" si="984"/>
        <v>AJ964</v>
      </c>
      <c r="AK968" s="195" t="str">
        <f t="shared" si="984"/>
        <v>AK964</v>
      </c>
      <c r="AL968" s="195" t="str">
        <f t="shared" si="984"/>
        <v>AL964</v>
      </c>
      <c r="AM968" s="195" t="str">
        <f t="shared" si="984"/>
        <v>AM964</v>
      </c>
      <c r="AN968" s="195" t="str">
        <f t="shared" si="984"/>
        <v>AN964</v>
      </c>
      <c r="AO968" s="195" t="str">
        <f t="shared" si="984"/>
        <v>AO964</v>
      </c>
      <c r="AP968" s="195" t="str">
        <f t="shared" si="984"/>
        <v>AP964</v>
      </c>
      <c r="AQ968" s="195" t="str">
        <f t="shared" si="984"/>
        <v>AQ964</v>
      </c>
      <c r="AR968" s="195" t="str">
        <f t="shared" si="984"/>
        <v>AR964</v>
      </c>
      <c r="AS968" s="195" t="str">
        <f t="shared" si="984"/>
        <v>AS964</v>
      </c>
      <c r="AT968" s="195" t="str">
        <f t="shared" si="984"/>
        <v>AT964</v>
      </c>
      <c r="AU968" s="195" t="str">
        <f t="shared" si="984"/>
        <v>AU964</v>
      </c>
      <c r="AV968" s="195" t="str">
        <f t="shared" si="984"/>
        <v>AV964</v>
      </c>
      <c r="AW968" s="195" t="str">
        <f t="shared" si="984"/>
        <v>AW964</v>
      </c>
      <c r="AX968" s="195" t="str">
        <f t="shared" si="984"/>
        <v>AX964</v>
      </c>
      <c r="AY968" s="195" t="str">
        <f t="shared" si="984"/>
        <v>AY964</v>
      </c>
      <c r="AZ968" s="195" t="str">
        <f t="shared" si="984"/>
        <v>AZ964</v>
      </c>
      <c r="BA968" s="195" t="str">
        <f t="shared" si="984"/>
        <v>BA964</v>
      </c>
      <c r="BB968" s="195" t="str">
        <f t="shared" si="984"/>
        <v>BB964</v>
      </c>
      <c r="BC968" s="195" t="str">
        <f t="shared" si="984"/>
        <v>BC964</v>
      </c>
      <c r="BD968" s="195" t="str">
        <f t="shared" si="984"/>
        <v>BD964</v>
      </c>
      <c r="BE968" s="195" t="str">
        <f t="shared" si="984"/>
        <v>BE964</v>
      </c>
      <c r="BF968" s="195" t="str">
        <f t="shared" si="984"/>
        <v>BF964</v>
      </c>
      <c r="BG968" s="195" t="str">
        <f t="shared" si="984"/>
        <v>BG964</v>
      </c>
      <c r="BH968" s="195" t="str">
        <f t="shared" si="984"/>
        <v>BH964</v>
      </c>
      <c r="BI968" s="195" t="str">
        <f t="shared" si="984"/>
        <v>BI964</v>
      </c>
      <c r="BJ968" s="195" t="str">
        <f t="shared" si="984"/>
        <v>BJ964</v>
      </c>
      <c r="BK968" s="195" t="str">
        <f t="shared" si="984"/>
        <v>BK964</v>
      </c>
      <c r="BL968" s="195" t="str">
        <f t="shared" si="984"/>
        <v>BL964</v>
      </c>
      <c r="BM968" s="195" t="str">
        <f t="shared" si="984"/>
        <v>BM964</v>
      </c>
      <c r="BN968" s="195" t="str">
        <f t="shared" si="984"/>
        <v>BN964</v>
      </c>
      <c r="BO968" s="195" t="str">
        <f t="shared" si="984"/>
        <v>BO964</v>
      </c>
      <c r="BP968" s="195" t="str">
        <f t="shared" si="984"/>
        <v>BP964</v>
      </c>
      <c r="BQ968" s="195" t="str">
        <f t="shared" si="984"/>
        <v>BQ964</v>
      </c>
      <c r="BR968" s="195" t="str">
        <f t="shared" si="984"/>
        <v>BR964</v>
      </c>
      <c r="BS968" s="195" t="str">
        <f t="shared" si="984"/>
        <v>BS964</v>
      </c>
      <c r="BT968" s="195" t="str">
        <f t="shared" si="984"/>
        <v>BT964</v>
      </c>
      <c r="BU968" s="195" t="str">
        <f t="shared" si="984"/>
        <v>BU964</v>
      </c>
      <c r="BV968" s="195" t="str">
        <f t="shared" si="984"/>
        <v>BV964</v>
      </c>
      <c r="BW968" s="195" t="str">
        <f t="shared" si="984"/>
        <v>BW964</v>
      </c>
      <c r="BX968" s="195" t="str">
        <f t="shared" si="984"/>
        <v>BX964</v>
      </c>
      <c r="BY968" s="195" t="str">
        <f t="shared" si="984"/>
        <v>BY964</v>
      </c>
      <c r="BZ968" s="195" t="str">
        <f t="shared" si="984"/>
        <v>BZ964</v>
      </c>
      <c r="CA968" s="195" t="str">
        <f t="shared" si="984"/>
        <v>CA964</v>
      </c>
      <c r="CB968" s="195" t="str">
        <f t="shared" si="984"/>
        <v>CB964</v>
      </c>
      <c r="CC968" s="195" t="str">
        <f t="shared" si="984"/>
        <v>CC964</v>
      </c>
      <c r="CD968" s="195" t="str">
        <f t="shared" si="984"/>
        <v>CD964</v>
      </c>
      <c r="CE968" s="195" t="str">
        <f t="shared" si="984"/>
        <v>CE964</v>
      </c>
      <c r="CF968" s="195" t="str">
        <f t="shared" ref="CF968:CK968" si="985">ADDRESS(ROW(CF964),COLUMN(CF964),4)</f>
        <v>CF964</v>
      </c>
      <c r="CG968" s="195" t="str">
        <f t="shared" si="985"/>
        <v>CG964</v>
      </c>
      <c r="CH968" s="195" t="str">
        <f t="shared" si="985"/>
        <v>CH964</v>
      </c>
      <c r="CI968" s="195" t="str">
        <f t="shared" si="985"/>
        <v>CI964</v>
      </c>
      <c r="CJ968" s="195" t="str">
        <f t="shared" si="985"/>
        <v>CJ964</v>
      </c>
      <c r="CK968" s="195" t="str">
        <f t="shared" si="985"/>
        <v>CK964</v>
      </c>
      <c r="CL968" s="195" t="str">
        <f t="shared" ref="CL968" si="986">ADDRESS(ROW(CL964),COLUMN(CL964),4)</f>
        <v>CL964</v>
      </c>
    </row>
    <row r="969" spans="2:90" x14ac:dyDescent="0.4">
      <c r="B969" s="171" t="s">
        <v>491</v>
      </c>
      <c r="E969" s="8"/>
      <c r="H969" s="196"/>
      <c r="I969" s="197"/>
      <c r="J969" s="197"/>
      <c r="K969" s="198"/>
      <c r="L969" s="198"/>
      <c r="M969" s="198"/>
      <c r="N969" s="198"/>
      <c r="O969" s="198"/>
      <c r="P969" s="198"/>
      <c r="R969" s="198"/>
      <c r="S969" s="186"/>
      <c r="T969" s="186"/>
      <c r="U969" s="186"/>
      <c r="V969" s="186"/>
      <c r="W969" s="186"/>
      <c r="X969" s="186"/>
      <c r="Y969" s="186"/>
      <c r="Z969" s="186"/>
      <c r="AA969" s="186"/>
      <c r="AB969" s="186"/>
      <c r="AC969" s="186"/>
      <c r="AD969" s="186"/>
      <c r="AE969" s="186"/>
      <c r="AF969" s="186"/>
      <c r="AG969" s="186"/>
      <c r="AH969" s="186"/>
      <c r="AI969" s="186"/>
      <c r="AJ969" s="186"/>
      <c r="AK969" s="186"/>
      <c r="AL969" s="186"/>
      <c r="AM969" s="186"/>
      <c r="AN969" s="186"/>
      <c r="AO969" s="186"/>
      <c r="AP969" s="186"/>
      <c r="AQ969" s="186"/>
      <c r="AR969" s="186"/>
      <c r="AS969" s="186"/>
      <c r="AT969" s="186"/>
      <c r="AU969" s="186"/>
      <c r="AV969" s="186"/>
      <c r="AW969" s="186"/>
      <c r="AX969" s="186"/>
      <c r="AY969" s="186"/>
      <c r="AZ969" s="186"/>
      <c r="BA969" s="186"/>
      <c r="BB969" s="186"/>
      <c r="BC969" s="186"/>
      <c r="BD969" s="186"/>
      <c r="BE969" s="186"/>
      <c r="BF969" s="186"/>
      <c r="BG969" s="186"/>
      <c r="BH969" s="186"/>
      <c r="BI969" s="186"/>
      <c r="BJ969" s="186"/>
      <c r="BK969" s="186"/>
      <c r="BL969" s="186"/>
      <c r="BM969" s="186"/>
      <c r="BN969" s="186"/>
      <c r="BO969" s="186"/>
      <c r="BP969" s="186"/>
      <c r="BQ969" s="186"/>
      <c r="BR969" s="186"/>
      <c r="BS969" s="186"/>
      <c r="BT969" s="186"/>
      <c r="BU969" s="186"/>
      <c r="BV969" s="186"/>
      <c r="BW969" s="186"/>
      <c r="BX969" s="186"/>
      <c r="BY969" s="186"/>
      <c r="BZ969" s="186"/>
      <c r="CA969" s="186"/>
      <c r="CB969" s="186"/>
      <c r="CC969" s="186"/>
      <c r="CD969" s="186"/>
      <c r="CE969" s="186"/>
      <c r="CF969" s="186"/>
      <c r="CG969" s="186"/>
      <c r="CH969" s="186"/>
      <c r="CI969" s="186"/>
      <c r="CJ969" s="186"/>
      <c r="CK969" s="186"/>
      <c r="CL969" s="186"/>
    </row>
    <row r="970" spans="2:90" x14ac:dyDescent="0.4">
      <c r="B970" s="171" t="s">
        <v>505</v>
      </c>
      <c r="E970" s="8"/>
      <c r="H970" s="196"/>
      <c r="I970" s="197"/>
      <c r="J970" s="197"/>
      <c r="K970" s="198"/>
      <c r="L970" s="198"/>
      <c r="M970" s="198"/>
      <c r="N970" s="198"/>
      <c r="O970" s="198"/>
      <c r="P970" s="198"/>
      <c r="R970" s="198"/>
      <c r="S970" s="186"/>
      <c r="T970" s="186"/>
      <c r="U970" s="186"/>
      <c r="V970" s="186"/>
      <c r="W970" s="186"/>
      <c r="X970" s="186"/>
      <c r="Y970" s="186"/>
      <c r="Z970" s="186"/>
      <c r="AA970" s="186"/>
      <c r="AB970" s="186"/>
      <c r="AC970" s="186"/>
      <c r="AD970" s="186"/>
      <c r="AE970" s="186"/>
      <c r="AF970" s="186"/>
      <c r="AG970" s="186"/>
      <c r="AH970" s="186"/>
      <c r="AI970" s="186"/>
      <c r="AJ970" s="186"/>
      <c r="AK970" s="186"/>
      <c r="AL970" s="186"/>
      <c r="AM970" s="186"/>
      <c r="AN970" s="186"/>
      <c r="AO970" s="186"/>
      <c r="AP970" s="186"/>
      <c r="AQ970" s="186"/>
      <c r="AR970" s="186"/>
      <c r="AS970" s="186"/>
      <c r="AT970" s="186"/>
      <c r="AU970" s="186"/>
      <c r="AV970" s="186"/>
      <c r="AW970" s="186"/>
      <c r="AX970" s="186"/>
      <c r="AY970" s="186"/>
      <c r="AZ970" s="186"/>
      <c r="BA970" s="186"/>
      <c r="BB970" s="186"/>
      <c r="BC970" s="186"/>
      <c r="BD970" s="186"/>
      <c r="BE970" s="186"/>
      <c r="BF970" s="186"/>
      <c r="BG970" s="186"/>
      <c r="BH970" s="186"/>
      <c r="BI970" s="186"/>
      <c r="BJ970" s="186"/>
      <c r="BK970" s="186"/>
      <c r="BL970" s="186"/>
      <c r="BM970" s="186"/>
      <c r="BN970" s="186"/>
      <c r="BO970" s="186"/>
      <c r="BP970" s="186"/>
      <c r="BQ970" s="186"/>
      <c r="BR970" s="186"/>
      <c r="BS970" s="186"/>
      <c r="BT970" s="186"/>
      <c r="BU970" s="186"/>
      <c r="BV970" s="186"/>
      <c r="BW970" s="186"/>
      <c r="BX970" s="186"/>
      <c r="BY970" s="186"/>
      <c r="BZ970" s="186"/>
      <c r="CA970" s="186"/>
      <c r="CB970" s="186"/>
      <c r="CC970" s="186"/>
      <c r="CD970" s="186"/>
      <c r="CE970" s="186"/>
      <c r="CF970" s="186"/>
      <c r="CG970" s="186"/>
      <c r="CH970" s="186"/>
      <c r="CI970" s="186"/>
      <c r="CJ970" s="186"/>
      <c r="CK970" s="186"/>
      <c r="CL970" s="186"/>
    </row>
    <row r="971" spans="2:90" x14ac:dyDescent="0.4">
      <c r="B971" s="171" t="s">
        <v>463</v>
      </c>
      <c r="E971" s="8"/>
      <c r="H971" s="196"/>
      <c r="I971" s="197"/>
      <c r="J971" s="197"/>
      <c r="K971" s="198"/>
      <c r="L971" s="198"/>
      <c r="M971" s="198"/>
      <c r="N971" s="198"/>
      <c r="O971" s="198"/>
      <c r="P971" s="198"/>
      <c r="R971" s="198"/>
      <c r="S971" s="186" t="str">
        <f t="shared" ref="S971:AX971" si="987">S$18</f>
        <v>S$14</v>
      </c>
      <c r="T971" s="186" t="str">
        <f t="shared" si="987"/>
        <v>T$14</v>
      </c>
      <c r="U971" s="186" t="str">
        <f t="shared" si="987"/>
        <v>U$14</v>
      </c>
      <c r="V971" s="186" t="str">
        <f t="shared" si="987"/>
        <v>V$14</v>
      </c>
      <c r="W971" s="186" t="str">
        <f t="shared" si="987"/>
        <v>W$14</v>
      </c>
      <c r="X971" s="186" t="str">
        <f t="shared" si="987"/>
        <v>X$14</v>
      </c>
      <c r="Y971" s="186" t="str">
        <f t="shared" si="987"/>
        <v>Y$14</v>
      </c>
      <c r="Z971" s="186" t="str">
        <f t="shared" si="987"/>
        <v>Z$14</v>
      </c>
      <c r="AA971" s="186" t="str">
        <f t="shared" si="987"/>
        <v>AA$14</v>
      </c>
      <c r="AB971" s="186" t="str">
        <f t="shared" si="987"/>
        <v>AB$14</v>
      </c>
      <c r="AC971" s="186" t="str">
        <f t="shared" si="987"/>
        <v>AC$14</v>
      </c>
      <c r="AD971" s="186" t="str">
        <f t="shared" si="987"/>
        <v>AD$14</v>
      </c>
      <c r="AE971" s="186" t="str">
        <f t="shared" si="987"/>
        <v>AE$14</v>
      </c>
      <c r="AF971" s="186" t="str">
        <f t="shared" si="987"/>
        <v>AF$14</v>
      </c>
      <c r="AG971" s="186" t="str">
        <f t="shared" si="987"/>
        <v>AG$14</v>
      </c>
      <c r="AH971" s="186" t="str">
        <f t="shared" si="987"/>
        <v>AH$14</v>
      </c>
      <c r="AI971" s="186" t="str">
        <f t="shared" si="987"/>
        <v>AI$14</v>
      </c>
      <c r="AJ971" s="186" t="str">
        <f t="shared" si="987"/>
        <v>AJ$14</v>
      </c>
      <c r="AK971" s="186" t="str">
        <f t="shared" si="987"/>
        <v>AK$14</v>
      </c>
      <c r="AL971" s="186" t="str">
        <f t="shared" si="987"/>
        <v>AL$14</v>
      </c>
      <c r="AM971" s="186" t="str">
        <f t="shared" si="987"/>
        <v>AM$14</v>
      </c>
      <c r="AN971" s="186" t="str">
        <f t="shared" si="987"/>
        <v>AN$14</v>
      </c>
      <c r="AO971" s="186" t="str">
        <f t="shared" si="987"/>
        <v>AO$14</v>
      </c>
      <c r="AP971" s="186" t="str">
        <f t="shared" si="987"/>
        <v>AP$14</v>
      </c>
      <c r="AQ971" s="186" t="str">
        <f t="shared" si="987"/>
        <v>AQ$14</v>
      </c>
      <c r="AR971" s="186" t="str">
        <f t="shared" si="987"/>
        <v>AR$14</v>
      </c>
      <c r="AS971" s="186" t="str">
        <f t="shared" si="987"/>
        <v>AS$14</v>
      </c>
      <c r="AT971" s="186" t="str">
        <f t="shared" si="987"/>
        <v>AT$14</v>
      </c>
      <c r="AU971" s="186" t="str">
        <f t="shared" si="987"/>
        <v>AU$14</v>
      </c>
      <c r="AV971" s="186" t="str">
        <f t="shared" si="987"/>
        <v>AV$14</v>
      </c>
      <c r="AW971" s="186" t="str">
        <f t="shared" si="987"/>
        <v>AW$14</v>
      </c>
      <c r="AX971" s="186" t="str">
        <f t="shared" si="987"/>
        <v>AX$14</v>
      </c>
      <c r="AY971" s="186" t="str">
        <f t="shared" ref="AY971:CD971" si="988">AY$18</f>
        <v>AY$14</v>
      </c>
      <c r="AZ971" s="186" t="str">
        <f t="shared" si="988"/>
        <v>AZ$14</v>
      </c>
      <c r="BA971" s="186" t="str">
        <f t="shared" si="988"/>
        <v>BA$14</v>
      </c>
      <c r="BB971" s="186" t="str">
        <f t="shared" si="988"/>
        <v>BB$14</v>
      </c>
      <c r="BC971" s="186" t="str">
        <f t="shared" si="988"/>
        <v>BC$14</v>
      </c>
      <c r="BD971" s="186" t="str">
        <f t="shared" si="988"/>
        <v>BD$14</v>
      </c>
      <c r="BE971" s="186" t="str">
        <f t="shared" si="988"/>
        <v>BE$14</v>
      </c>
      <c r="BF971" s="186" t="str">
        <f t="shared" si="988"/>
        <v>BF$14</v>
      </c>
      <c r="BG971" s="186" t="str">
        <f t="shared" si="988"/>
        <v>BG$14</v>
      </c>
      <c r="BH971" s="186" t="str">
        <f t="shared" si="988"/>
        <v>BH$14</v>
      </c>
      <c r="BI971" s="186" t="str">
        <f t="shared" si="988"/>
        <v>BI$14</v>
      </c>
      <c r="BJ971" s="186" t="str">
        <f t="shared" si="988"/>
        <v>BJ$14</v>
      </c>
      <c r="BK971" s="186" t="str">
        <f t="shared" si="988"/>
        <v>BK$14</v>
      </c>
      <c r="BL971" s="186" t="str">
        <f t="shared" si="988"/>
        <v>BL$14</v>
      </c>
      <c r="BM971" s="186" t="str">
        <f t="shared" si="988"/>
        <v>BM$14</v>
      </c>
      <c r="BN971" s="186" t="str">
        <f t="shared" si="988"/>
        <v>BN$14</v>
      </c>
      <c r="BO971" s="186" t="str">
        <f t="shared" si="988"/>
        <v>BO$14</v>
      </c>
      <c r="BP971" s="186" t="str">
        <f t="shared" si="988"/>
        <v>BP$14</v>
      </c>
      <c r="BQ971" s="186" t="str">
        <f t="shared" si="988"/>
        <v>BQ$14</v>
      </c>
      <c r="BR971" s="186" t="str">
        <f t="shared" si="988"/>
        <v>BR$14</v>
      </c>
      <c r="BS971" s="186" t="str">
        <f t="shared" si="988"/>
        <v>BS$14</v>
      </c>
      <c r="BT971" s="186" t="str">
        <f t="shared" si="988"/>
        <v>BT$14</v>
      </c>
      <c r="BU971" s="186" t="str">
        <f t="shared" si="988"/>
        <v>BU$14</v>
      </c>
      <c r="BV971" s="186" t="str">
        <f t="shared" si="988"/>
        <v>BV$14</v>
      </c>
      <c r="BW971" s="186" t="str">
        <f t="shared" si="988"/>
        <v>BW$14</v>
      </c>
      <c r="BX971" s="186" t="str">
        <f t="shared" si="988"/>
        <v>BX$14</v>
      </c>
      <c r="BY971" s="186" t="str">
        <f t="shared" si="988"/>
        <v>BY$14</v>
      </c>
      <c r="BZ971" s="186" t="str">
        <f t="shared" si="988"/>
        <v>BZ$14</v>
      </c>
      <c r="CA971" s="186" t="str">
        <f t="shared" si="988"/>
        <v>CA$14</v>
      </c>
      <c r="CB971" s="186" t="str">
        <f t="shared" si="988"/>
        <v>CB$14</v>
      </c>
      <c r="CC971" s="186" t="str">
        <f t="shared" si="988"/>
        <v>CC$14</v>
      </c>
      <c r="CD971" s="186" t="str">
        <f t="shared" si="988"/>
        <v>CD$14</v>
      </c>
      <c r="CE971" s="186" t="str">
        <f t="shared" ref="CE971:CL971" si="989">CE$18</f>
        <v>CE$14</v>
      </c>
      <c r="CF971" s="186" t="str">
        <f t="shared" si="989"/>
        <v>CF$14</v>
      </c>
      <c r="CG971" s="186" t="str">
        <f t="shared" si="989"/>
        <v>CG$14</v>
      </c>
      <c r="CH971" s="186" t="str">
        <f t="shared" si="989"/>
        <v>CH$14</v>
      </c>
      <c r="CI971" s="186" t="str">
        <f t="shared" si="989"/>
        <v>CI$14</v>
      </c>
      <c r="CJ971" s="186" t="str">
        <f t="shared" si="989"/>
        <v>CJ$14</v>
      </c>
      <c r="CK971" s="186" t="str">
        <f t="shared" si="989"/>
        <v>CK$14</v>
      </c>
      <c r="CL971" s="186" t="str">
        <f t="shared" si="989"/>
        <v>CL$14</v>
      </c>
    </row>
    <row r="972" spans="2:90" x14ac:dyDescent="0.4">
      <c r="B972" s="171" t="s">
        <v>464</v>
      </c>
      <c r="E972" s="8"/>
      <c r="H972" s="196"/>
      <c r="I972" s="197"/>
      <c r="J972" s="197"/>
      <c r="K972" s="198"/>
      <c r="L972" s="198"/>
      <c r="M972" s="198"/>
      <c r="N972" s="198"/>
      <c r="O972" s="198"/>
      <c r="P972" s="198"/>
      <c r="R972" s="198"/>
      <c r="S972" s="186" t="str">
        <f t="shared" ref="S972:AX972" si="990">S$19</f>
        <v>S$15</v>
      </c>
      <c r="T972" s="186" t="str">
        <f t="shared" si="990"/>
        <v>T$15</v>
      </c>
      <c r="U972" s="186" t="str">
        <f t="shared" si="990"/>
        <v>U$15</v>
      </c>
      <c r="V972" s="186" t="str">
        <f t="shared" si="990"/>
        <v>V$15</v>
      </c>
      <c r="W972" s="186" t="str">
        <f t="shared" si="990"/>
        <v>W$15</v>
      </c>
      <c r="X972" s="186" t="str">
        <f t="shared" si="990"/>
        <v>X$15</v>
      </c>
      <c r="Y972" s="186" t="str">
        <f t="shared" si="990"/>
        <v>Y$15</v>
      </c>
      <c r="Z972" s="186" t="str">
        <f t="shared" si="990"/>
        <v>Z$15</v>
      </c>
      <c r="AA972" s="186" t="str">
        <f t="shared" si="990"/>
        <v>AA$15</v>
      </c>
      <c r="AB972" s="186" t="str">
        <f t="shared" si="990"/>
        <v>AB$15</v>
      </c>
      <c r="AC972" s="186" t="str">
        <f t="shared" si="990"/>
        <v>AC$15</v>
      </c>
      <c r="AD972" s="186" t="str">
        <f t="shared" si="990"/>
        <v>AD$15</v>
      </c>
      <c r="AE972" s="186" t="str">
        <f t="shared" si="990"/>
        <v>AE$15</v>
      </c>
      <c r="AF972" s="186" t="str">
        <f t="shared" si="990"/>
        <v>AF$15</v>
      </c>
      <c r="AG972" s="186" t="str">
        <f t="shared" si="990"/>
        <v>AG$15</v>
      </c>
      <c r="AH972" s="186" t="str">
        <f t="shared" si="990"/>
        <v>AH$15</v>
      </c>
      <c r="AI972" s="186" t="str">
        <f t="shared" si="990"/>
        <v>AI$15</v>
      </c>
      <c r="AJ972" s="186" t="str">
        <f t="shared" si="990"/>
        <v>AJ$15</v>
      </c>
      <c r="AK972" s="186" t="str">
        <f t="shared" si="990"/>
        <v>AK$15</v>
      </c>
      <c r="AL972" s="186" t="str">
        <f t="shared" si="990"/>
        <v>AL$15</v>
      </c>
      <c r="AM972" s="186" t="str">
        <f t="shared" si="990"/>
        <v>AM$15</v>
      </c>
      <c r="AN972" s="186" t="str">
        <f t="shared" si="990"/>
        <v>AN$15</v>
      </c>
      <c r="AO972" s="186" t="str">
        <f t="shared" si="990"/>
        <v>AO$15</v>
      </c>
      <c r="AP972" s="186" t="str">
        <f t="shared" si="990"/>
        <v>AP$15</v>
      </c>
      <c r="AQ972" s="186" t="str">
        <f t="shared" si="990"/>
        <v>AQ$15</v>
      </c>
      <c r="AR972" s="186" t="str">
        <f t="shared" si="990"/>
        <v>AR$15</v>
      </c>
      <c r="AS972" s="186" t="str">
        <f t="shared" si="990"/>
        <v>AS$15</v>
      </c>
      <c r="AT972" s="186" t="str">
        <f t="shared" si="990"/>
        <v>AT$15</v>
      </c>
      <c r="AU972" s="186" t="str">
        <f t="shared" si="990"/>
        <v>AU$15</v>
      </c>
      <c r="AV972" s="186" t="str">
        <f t="shared" si="990"/>
        <v>AV$15</v>
      </c>
      <c r="AW972" s="186" t="str">
        <f t="shared" si="990"/>
        <v>AW$15</v>
      </c>
      <c r="AX972" s="186" t="str">
        <f t="shared" si="990"/>
        <v>AX$15</v>
      </c>
      <c r="AY972" s="186" t="str">
        <f t="shared" ref="AY972:CD972" si="991">AY$19</f>
        <v>AY$15</v>
      </c>
      <c r="AZ972" s="186" t="str">
        <f t="shared" si="991"/>
        <v>AZ$15</v>
      </c>
      <c r="BA972" s="186" t="str">
        <f t="shared" si="991"/>
        <v>BA$15</v>
      </c>
      <c r="BB972" s="186" t="str">
        <f t="shared" si="991"/>
        <v>BB$15</v>
      </c>
      <c r="BC972" s="186" t="str">
        <f t="shared" si="991"/>
        <v>BC$15</v>
      </c>
      <c r="BD972" s="186" t="str">
        <f t="shared" si="991"/>
        <v>BD$15</v>
      </c>
      <c r="BE972" s="186" t="str">
        <f t="shared" si="991"/>
        <v>BE$15</v>
      </c>
      <c r="BF972" s="186" t="str">
        <f t="shared" si="991"/>
        <v>BF$15</v>
      </c>
      <c r="BG972" s="186" t="str">
        <f t="shared" si="991"/>
        <v>BG$15</v>
      </c>
      <c r="BH972" s="186" t="str">
        <f t="shared" si="991"/>
        <v>BH$15</v>
      </c>
      <c r="BI972" s="186" t="str">
        <f t="shared" si="991"/>
        <v>BI$15</v>
      </c>
      <c r="BJ972" s="186" t="str">
        <f t="shared" si="991"/>
        <v>BJ$15</v>
      </c>
      <c r="BK972" s="186" t="str">
        <f t="shared" si="991"/>
        <v>BK$15</v>
      </c>
      <c r="BL972" s="186" t="str">
        <f t="shared" si="991"/>
        <v>BL$15</v>
      </c>
      <c r="BM972" s="186" t="str">
        <f t="shared" si="991"/>
        <v>BM$15</v>
      </c>
      <c r="BN972" s="186" t="str">
        <f t="shared" si="991"/>
        <v>BN$15</v>
      </c>
      <c r="BO972" s="186" t="str">
        <f t="shared" si="991"/>
        <v>BO$15</v>
      </c>
      <c r="BP972" s="186" t="str">
        <f t="shared" si="991"/>
        <v>BP$15</v>
      </c>
      <c r="BQ972" s="186" t="str">
        <f t="shared" si="991"/>
        <v>BQ$15</v>
      </c>
      <c r="BR972" s="186" t="str">
        <f t="shared" si="991"/>
        <v>BR$15</v>
      </c>
      <c r="BS972" s="186" t="str">
        <f t="shared" si="991"/>
        <v>BS$15</v>
      </c>
      <c r="BT972" s="186" t="str">
        <f t="shared" si="991"/>
        <v>BT$15</v>
      </c>
      <c r="BU972" s="186" t="str">
        <f t="shared" si="991"/>
        <v>BU$15</v>
      </c>
      <c r="BV972" s="186" t="str">
        <f t="shared" si="991"/>
        <v>BV$15</v>
      </c>
      <c r="BW972" s="186" t="str">
        <f t="shared" si="991"/>
        <v>BW$15</v>
      </c>
      <c r="BX972" s="186" t="str">
        <f t="shared" si="991"/>
        <v>BX$15</v>
      </c>
      <c r="BY972" s="186" t="str">
        <f t="shared" si="991"/>
        <v>BY$15</v>
      </c>
      <c r="BZ972" s="186" t="str">
        <f t="shared" si="991"/>
        <v>BZ$15</v>
      </c>
      <c r="CA972" s="186" t="str">
        <f t="shared" si="991"/>
        <v>CA$15</v>
      </c>
      <c r="CB972" s="186" t="str">
        <f t="shared" si="991"/>
        <v>CB$15</v>
      </c>
      <c r="CC972" s="186" t="str">
        <f t="shared" si="991"/>
        <v>CC$15</v>
      </c>
      <c r="CD972" s="186" t="str">
        <f t="shared" si="991"/>
        <v>CD$15</v>
      </c>
      <c r="CE972" s="186" t="str">
        <f t="shared" ref="CE972:CL972" si="992">CE$19</f>
        <v>CE$15</v>
      </c>
      <c r="CF972" s="186" t="str">
        <f t="shared" si="992"/>
        <v>CF$15</v>
      </c>
      <c r="CG972" s="186" t="str">
        <f t="shared" si="992"/>
        <v>CG$15</v>
      </c>
      <c r="CH972" s="186" t="str">
        <f t="shared" si="992"/>
        <v>CH$15</v>
      </c>
      <c r="CI972" s="186" t="str">
        <f t="shared" si="992"/>
        <v>CI$15</v>
      </c>
      <c r="CJ972" s="186" t="str">
        <f t="shared" si="992"/>
        <v>CJ$15</v>
      </c>
      <c r="CK972" s="186" t="str">
        <f t="shared" si="992"/>
        <v>CK$15</v>
      </c>
      <c r="CL972" s="186" t="str">
        <f t="shared" si="992"/>
        <v>CL$15</v>
      </c>
    </row>
    <row r="973" spans="2:90" x14ac:dyDescent="0.4">
      <c r="B973" s="70" t="s">
        <v>561</v>
      </c>
      <c r="C973" s="31"/>
      <c r="D973" t="s">
        <v>753</v>
      </c>
      <c r="E973" s="8" t="str">
        <f t="shared" ref="E973:E994" si="993">ROW()&amp;" "&amp;D973</f>
        <v>973 ASSETSALE-PV</v>
      </c>
      <c r="F973" t="s">
        <v>575</v>
      </c>
      <c r="G973" s="31" t="s">
        <v>81</v>
      </c>
      <c r="H973" s="48"/>
      <c r="I973" s="285"/>
      <c r="J973" s="285"/>
      <c r="K973" s="48"/>
      <c r="L973" s="48"/>
      <c r="M973" s="48"/>
      <c r="N973" s="48"/>
      <c r="O973" s="48"/>
      <c r="P973" s="48"/>
      <c r="R973" s="70"/>
      <c r="S973" s="70"/>
      <c r="T973" s="70"/>
      <c r="U973" s="70"/>
      <c r="V973" s="70"/>
      <c r="W973" s="70"/>
      <c r="X973" s="70"/>
      <c r="Y973" s="70"/>
      <c r="Z973" s="70"/>
      <c r="AA973" s="70"/>
      <c r="AB973" s="70"/>
      <c r="AC973" s="70"/>
      <c r="AD973" s="70"/>
      <c r="AE973" s="70"/>
      <c r="AF973" s="70"/>
      <c r="AG973" s="70"/>
      <c r="AH973" s="70"/>
      <c r="AI973" s="70"/>
      <c r="AJ973" s="70"/>
      <c r="AK973" s="70"/>
      <c r="AL973" s="70"/>
      <c r="AM973" s="70"/>
      <c r="AN973" s="70"/>
      <c r="AO973" s="70"/>
      <c r="AP973" s="70"/>
      <c r="AQ973" s="70"/>
      <c r="AR973" s="70"/>
      <c r="AS973" s="70"/>
      <c r="AT973" s="70"/>
      <c r="AU973" s="70"/>
      <c r="AV973" s="70"/>
      <c r="AW973" s="70"/>
      <c r="AX973" s="70"/>
      <c r="AY973" s="70"/>
      <c r="AZ973" s="70"/>
      <c r="BA973" s="70"/>
      <c r="BB973" s="70"/>
      <c r="BC973" s="70"/>
      <c r="BD973" s="70"/>
      <c r="BE973" s="70"/>
      <c r="BF973" s="70"/>
      <c r="BG973" s="70"/>
      <c r="BH973" s="70"/>
      <c r="BI973" s="70"/>
      <c r="BJ973" s="70"/>
      <c r="BK973" s="70"/>
      <c r="BL973" s="70"/>
      <c r="BM973" s="70"/>
      <c r="BN973" s="70"/>
      <c r="BO973" s="70"/>
      <c r="BP973" s="70"/>
      <c r="BQ973" s="70"/>
      <c r="BR973" s="70"/>
      <c r="BS973" s="70"/>
      <c r="BT973" s="70"/>
      <c r="BU973" s="70"/>
      <c r="BV973" s="70"/>
      <c r="BW973" s="70"/>
      <c r="BX973" s="70"/>
      <c r="BY973" s="70"/>
      <c r="BZ973" s="70"/>
      <c r="CA973" s="70"/>
      <c r="CB973" s="70"/>
      <c r="CC973" s="70"/>
      <c r="CD973" s="70"/>
      <c r="CE973" s="70"/>
      <c r="CF973" s="70"/>
      <c r="CG973" s="70"/>
      <c r="CH973" s="70"/>
      <c r="CI973" s="70"/>
      <c r="CJ973" s="70"/>
      <c r="CK973" s="70"/>
      <c r="CL973" s="70"/>
    </row>
    <row r="974" spans="2:90" x14ac:dyDescent="0.4">
      <c r="B974" s="126" t="str">
        <f>"Assumptions - "&amp;B994</f>
        <v>Assumptions - (Primary label)</v>
      </c>
      <c r="C974" t="s">
        <v>80</v>
      </c>
      <c r="D974" t="s">
        <v>753</v>
      </c>
      <c r="E974" s="8" t="str">
        <f t="shared" ref="E974" si="994">ROW()&amp;" "&amp;D974</f>
        <v>974 ASSETSALE-PV</v>
      </c>
      <c r="I974"/>
      <c r="J974"/>
      <c r="R974"/>
      <c r="S974"/>
      <c r="T974"/>
      <c r="U974"/>
      <c r="V974"/>
      <c r="W974"/>
      <c r="X974"/>
      <c r="Y974"/>
      <c r="Z974"/>
      <c r="AA974"/>
      <c r="AB974"/>
      <c r="AC974"/>
      <c r="AD974"/>
      <c r="AE974"/>
      <c r="AF974"/>
      <c r="AG974"/>
      <c r="AH974"/>
      <c r="AI974"/>
      <c r="AJ974"/>
      <c r="AK974"/>
      <c r="AL974"/>
      <c r="AM974"/>
      <c r="AN974"/>
      <c r="AO974"/>
      <c r="AP974"/>
      <c r="AQ974"/>
      <c r="AR974"/>
      <c r="AS974"/>
      <c r="AT974"/>
      <c r="AU974"/>
      <c r="AV974"/>
      <c r="AW974"/>
      <c r="AX974"/>
      <c r="AY974"/>
      <c r="AZ974"/>
      <c r="BA974"/>
      <c r="BB974"/>
      <c r="BC974"/>
      <c r="BD974"/>
      <c r="BE974"/>
      <c r="BF974"/>
      <c r="BG974"/>
      <c r="BH974"/>
      <c r="BI974"/>
      <c r="BJ974"/>
      <c r="BK974"/>
      <c r="BL974"/>
      <c r="BM974"/>
      <c r="BN974"/>
      <c r="BO974"/>
      <c r="BP974"/>
      <c r="BQ974"/>
      <c r="BR974"/>
      <c r="BS974"/>
      <c r="BT974"/>
      <c r="BU974"/>
      <c r="BV974"/>
      <c r="BW974"/>
      <c r="BX974"/>
      <c r="BY974"/>
      <c r="BZ974"/>
      <c r="CA974"/>
      <c r="CB974"/>
      <c r="CC974"/>
      <c r="CD974"/>
      <c r="CE974"/>
      <c r="CF974"/>
      <c r="CG974"/>
      <c r="CH974"/>
      <c r="CI974"/>
      <c r="CJ974"/>
      <c r="CK974"/>
      <c r="CL974"/>
    </row>
    <row r="975" spans="2:90" x14ac:dyDescent="0.4">
      <c r="B975" s="141" t="str">
        <f>"# of "&amp;B995&amp;"s constructed"</f>
        <v># of Units constructed</v>
      </c>
      <c r="C975" t="s">
        <v>80</v>
      </c>
      <c r="D975" t="s">
        <v>753</v>
      </c>
      <c r="E975" s="8" t="str">
        <f t="shared" si="993"/>
        <v>975 ASSETSALE-PV</v>
      </c>
      <c r="G975" t="s">
        <v>332</v>
      </c>
      <c r="H975" s="12"/>
      <c r="I975" s="60"/>
      <c r="J975" s="60"/>
      <c r="K975" s="15">
        <f t="shared" ref="K975:P975" ca="1" si="995">SUMIF($3:$3,K$2,975:975)</f>
        <v>140</v>
      </c>
      <c r="L975" s="15">
        <f t="shared" ca="1" si="995"/>
        <v>0</v>
      </c>
      <c r="M975" s="15">
        <f t="shared" ca="1" si="995"/>
        <v>0</v>
      </c>
      <c r="N975" s="15">
        <f t="shared" ca="1" si="995"/>
        <v>0</v>
      </c>
      <c r="O975" s="15">
        <f t="shared" ca="1" si="995"/>
        <v>0</v>
      </c>
      <c r="P975" s="15">
        <f t="shared" ca="1" si="995"/>
        <v>0</v>
      </c>
      <c r="R975" s="15"/>
      <c r="S975" s="15" cm="1">
        <f t="array" aca="1" ref="S975" ca="1">INDIRECT(S968)</f>
        <v>20</v>
      </c>
      <c r="T975" s="15" cm="1">
        <f t="array" aca="1" ref="T975" ca="1">INDIRECT(T968)</f>
        <v>20</v>
      </c>
      <c r="U975" s="15" cm="1">
        <f t="array" aca="1" ref="U975" ca="1">INDIRECT(U968)</f>
        <v>20</v>
      </c>
      <c r="V975" s="15" cm="1">
        <f t="array" aca="1" ref="V975" ca="1">INDIRECT(V968)</f>
        <v>20</v>
      </c>
      <c r="W975" s="15" cm="1">
        <f t="array" aca="1" ref="W975" ca="1">INDIRECT(W968)</f>
        <v>20</v>
      </c>
      <c r="X975" s="15" cm="1">
        <f t="array" aca="1" ref="X975" ca="1">INDIRECT(X968)</f>
        <v>20</v>
      </c>
      <c r="Y975" s="15" cm="1">
        <f t="array" aca="1" ref="Y975" ca="1">INDIRECT(Y968)</f>
        <v>20</v>
      </c>
      <c r="Z975" s="15" cm="1">
        <f t="array" aca="1" ref="Z975" ca="1">INDIRECT(Z968)</f>
        <v>0</v>
      </c>
      <c r="AA975" s="15" cm="1">
        <f t="array" aca="1" ref="AA975" ca="1">INDIRECT(AA968)</f>
        <v>0</v>
      </c>
      <c r="AB975" s="15" cm="1">
        <f t="array" aca="1" ref="AB975" ca="1">INDIRECT(AB968)</f>
        <v>0</v>
      </c>
      <c r="AC975" s="15" cm="1">
        <f t="array" aca="1" ref="AC975" ca="1">INDIRECT(AC968)</f>
        <v>0</v>
      </c>
      <c r="AD975" s="15" cm="1">
        <f t="array" aca="1" ref="AD975" ca="1">INDIRECT(AD968)</f>
        <v>0</v>
      </c>
      <c r="AE975" s="15" cm="1">
        <f t="array" aca="1" ref="AE975" ca="1">INDIRECT(AE968)</f>
        <v>0</v>
      </c>
      <c r="AF975" s="15" cm="1">
        <f t="array" aca="1" ref="AF975" ca="1">INDIRECT(AF968)</f>
        <v>0</v>
      </c>
      <c r="AG975" s="15" cm="1">
        <f t="array" aca="1" ref="AG975" ca="1">INDIRECT(AG968)</f>
        <v>0</v>
      </c>
      <c r="AH975" s="15" cm="1">
        <f t="array" aca="1" ref="AH975" ca="1">INDIRECT(AH968)</f>
        <v>0</v>
      </c>
      <c r="AI975" s="15" cm="1">
        <f t="array" aca="1" ref="AI975" ca="1">INDIRECT(AI968)</f>
        <v>0</v>
      </c>
      <c r="AJ975" s="15" cm="1">
        <f t="array" aca="1" ref="AJ975" ca="1">INDIRECT(AJ968)</f>
        <v>0</v>
      </c>
      <c r="AK975" s="15" cm="1">
        <f t="array" aca="1" ref="AK975" ca="1">INDIRECT(AK968)</f>
        <v>0</v>
      </c>
      <c r="AL975" s="15" cm="1">
        <f t="array" aca="1" ref="AL975" ca="1">INDIRECT(AL968)</f>
        <v>0</v>
      </c>
      <c r="AM975" s="15" cm="1">
        <f t="array" aca="1" ref="AM975" ca="1">INDIRECT(AM968)</f>
        <v>0</v>
      </c>
      <c r="AN975" s="15" cm="1">
        <f t="array" aca="1" ref="AN975" ca="1">INDIRECT(AN968)</f>
        <v>0</v>
      </c>
      <c r="AO975" s="15" cm="1">
        <f t="array" aca="1" ref="AO975" ca="1">INDIRECT(AO968)</f>
        <v>0</v>
      </c>
      <c r="AP975" s="15" cm="1">
        <f t="array" aca="1" ref="AP975" ca="1">INDIRECT(AP968)</f>
        <v>0</v>
      </c>
      <c r="AQ975" s="15" cm="1">
        <f t="array" aca="1" ref="AQ975" ca="1">INDIRECT(AQ968)</f>
        <v>0</v>
      </c>
      <c r="AR975" s="15" cm="1">
        <f t="array" aca="1" ref="AR975" ca="1">INDIRECT(AR968)</f>
        <v>0</v>
      </c>
      <c r="AS975" s="15" cm="1">
        <f t="array" aca="1" ref="AS975" ca="1">INDIRECT(AS968)</f>
        <v>0</v>
      </c>
      <c r="AT975" s="15" cm="1">
        <f t="array" aca="1" ref="AT975" ca="1">INDIRECT(AT968)</f>
        <v>0</v>
      </c>
      <c r="AU975" s="15" cm="1">
        <f t="array" aca="1" ref="AU975" ca="1">INDIRECT(AU968)</f>
        <v>0</v>
      </c>
      <c r="AV975" s="15" cm="1">
        <f t="array" aca="1" ref="AV975" ca="1">INDIRECT(AV968)</f>
        <v>0</v>
      </c>
      <c r="AW975" s="15" cm="1">
        <f t="array" aca="1" ref="AW975" ca="1">INDIRECT(AW968)</f>
        <v>0</v>
      </c>
      <c r="AX975" s="15" cm="1">
        <f t="array" aca="1" ref="AX975" ca="1">INDIRECT(AX968)</f>
        <v>0</v>
      </c>
      <c r="AY975" s="15" cm="1">
        <f t="array" aca="1" ref="AY975" ca="1">INDIRECT(AY968)</f>
        <v>0</v>
      </c>
      <c r="AZ975" s="15" cm="1">
        <f t="array" aca="1" ref="AZ975" ca="1">INDIRECT(AZ968)</f>
        <v>0</v>
      </c>
      <c r="BA975" s="15" cm="1">
        <f t="array" aca="1" ref="BA975" ca="1">INDIRECT(BA968)</f>
        <v>0</v>
      </c>
      <c r="BB975" s="15" cm="1">
        <f t="array" aca="1" ref="BB975" ca="1">INDIRECT(BB968)</f>
        <v>0</v>
      </c>
      <c r="BC975" s="15" cm="1">
        <f t="array" aca="1" ref="BC975" ca="1">INDIRECT(BC968)</f>
        <v>0</v>
      </c>
      <c r="BD975" s="15" cm="1">
        <f t="array" aca="1" ref="BD975" ca="1">INDIRECT(BD968)</f>
        <v>0</v>
      </c>
      <c r="BE975" s="15" cm="1">
        <f t="array" aca="1" ref="BE975" ca="1">INDIRECT(BE968)</f>
        <v>0</v>
      </c>
      <c r="BF975" s="15" cm="1">
        <f t="array" aca="1" ref="BF975" ca="1">INDIRECT(BF968)</f>
        <v>0</v>
      </c>
      <c r="BG975" s="15" cm="1">
        <f t="array" aca="1" ref="BG975" ca="1">INDIRECT(BG968)</f>
        <v>0</v>
      </c>
      <c r="BH975" s="15" cm="1">
        <f t="array" aca="1" ref="BH975" ca="1">INDIRECT(BH968)</f>
        <v>0</v>
      </c>
      <c r="BI975" s="15" cm="1">
        <f t="array" aca="1" ref="BI975" ca="1">INDIRECT(BI968)</f>
        <v>0</v>
      </c>
      <c r="BJ975" s="15" cm="1">
        <f t="array" aca="1" ref="BJ975" ca="1">INDIRECT(BJ968)</f>
        <v>0</v>
      </c>
      <c r="BK975" s="15" cm="1">
        <f t="array" aca="1" ref="BK975" ca="1">INDIRECT(BK968)</f>
        <v>0</v>
      </c>
      <c r="BL975" s="15" cm="1">
        <f t="array" aca="1" ref="BL975" ca="1">INDIRECT(BL968)</f>
        <v>0</v>
      </c>
      <c r="BM975" s="15" cm="1">
        <f t="array" aca="1" ref="BM975" ca="1">INDIRECT(BM968)</f>
        <v>0</v>
      </c>
      <c r="BN975" s="15" cm="1">
        <f t="array" aca="1" ref="BN975" ca="1">INDIRECT(BN968)</f>
        <v>0</v>
      </c>
      <c r="BO975" s="15" cm="1">
        <f t="array" aca="1" ref="BO975" ca="1">INDIRECT(BO968)</f>
        <v>0</v>
      </c>
      <c r="BP975" s="15" cm="1">
        <f t="array" aca="1" ref="BP975" ca="1">INDIRECT(BP968)</f>
        <v>0</v>
      </c>
      <c r="BQ975" s="15" cm="1">
        <f t="array" aca="1" ref="BQ975" ca="1">INDIRECT(BQ968)</f>
        <v>0</v>
      </c>
      <c r="BR975" s="15" cm="1">
        <f t="array" aca="1" ref="BR975" ca="1">INDIRECT(BR968)</f>
        <v>0</v>
      </c>
      <c r="BS975" s="15" cm="1">
        <f t="array" aca="1" ref="BS975" ca="1">INDIRECT(BS968)</f>
        <v>0</v>
      </c>
      <c r="BT975" s="15" cm="1">
        <f t="array" aca="1" ref="BT975" ca="1">INDIRECT(BT968)</f>
        <v>0</v>
      </c>
      <c r="BU975" s="15" cm="1">
        <f t="array" aca="1" ref="BU975" ca="1">INDIRECT(BU968)</f>
        <v>0</v>
      </c>
      <c r="BV975" s="15" cm="1">
        <f t="array" aca="1" ref="BV975" ca="1">INDIRECT(BV968)</f>
        <v>0</v>
      </c>
      <c r="BW975" s="15" cm="1">
        <f t="array" aca="1" ref="BW975" ca="1">INDIRECT(BW968)</f>
        <v>0</v>
      </c>
      <c r="BX975" s="15" cm="1">
        <f t="array" aca="1" ref="BX975" ca="1">INDIRECT(BX968)</f>
        <v>0</v>
      </c>
      <c r="BY975" s="15" cm="1">
        <f t="array" aca="1" ref="BY975" ca="1">INDIRECT(BY968)</f>
        <v>0</v>
      </c>
      <c r="BZ975" s="15" cm="1">
        <f t="array" aca="1" ref="BZ975" ca="1">INDIRECT(BZ968)</f>
        <v>0</v>
      </c>
      <c r="CA975" s="15" cm="1">
        <f t="array" aca="1" ref="CA975" ca="1">INDIRECT(CA968)</f>
        <v>0</v>
      </c>
      <c r="CB975" s="15" cm="1">
        <f t="array" aca="1" ref="CB975" ca="1">INDIRECT(CB968)</f>
        <v>0</v>
      </c>
      <c r="CC975" s="15" cm="1">
        <f t="array" aca="1" ref="CC975" ca="1">INDIRECT(CC968)</f>
        <v>0</v>
      </c>
      <c r="CD975" s="15" cm="1">
        <f t="array" aca="1" ref="CD975" ca="1">INDIRECT(CD968)</f>
        <v>0</v>
      </c>
      <c r="CE975" s="15" cm="1">
        <f t="array" aca="1" ref="CE975" ca="1">INDIRECT(CE968)</f>
        <v>0</v>
      </c>
      <c r="CF975" s="15" cm="1">
        <f t="array" aca="1" ref="CF975" ca="1">INDIRECT(CF968)</f>
        <v>0</v>
      </c>
      <c r="CG975" s="15" cm="1">
        <f t="array" aca="1" ref="CG975" ca="1">INDIRECT(CG968)</f>
        <v>0</v>
      </c>
      <c r="CH975" s="15" cm="1">
        <f t="array" aca="1" ref="CH975" ca="1">INDIRECT(CH968)</f>
        <v>0</v>
      </c>
      <c r="CI975" s="15" cm="1">
        <f t="array" aca="1" ref="CI975" ca="1">INDIRECT(CI968)</f>
        <v>0</v>
      </c>
      <c r="CJ975" s="15" cm="1">
        <f t="array" aca="1" ref="CJ975" ca="1">INDIRECT(CJ968)</f>
        <v>0</v>
      </c>
      <c r="CK975" s="15" cm="1">
        <f t="array" aca="1" ref="CK975" ca="1">INDIRECT(CK968)</f>
        <v>0</v>
      </c>
      <c r="CL975" s="15" cm="1">
        <f t="array" aca="1" ref="CL975" ca="1">INDIRECT(CL968)</f>
        <v>0</v>
      </c>
    </row>
    <row r="976" spans="2:90" x14ac:dyDescent="0.4">
      <c r="B976" s="141" t="s">
        <v>682</v>
      </c>
      <c r="D976" t="s">
        <v>753</v>
      </c>
      <c r="E976" s="8" t="str">
        <f t="shared" ref="E976" si="996">ROW()&amp;" "&amp;D976</f>
        <v>976 ASSETSALE-PV</v>
      </c>
      <c r="H976" s="64">
        <v>12</v>
      </c>
      <c r="I976" s="60"/>
      <c r="J976" s="60"/>
      <c r="K976" s="15"/>
      <c r="L976" s="15"/>
      <c r="M976" s="15"/>
      <c r="N976" s="15"/>
      <c r="O976" s="15"/>
      <c r="P976" s="15"/>
      <c r="R976" s="15"/>
      <c r="S976" s="15"/>
      <c r="T976" s="15"/>
      <c r="U976" s="15"/>
      <c r="V976" s="76"/>
      <c r="W976" s="76"/>
      <c r="X976" s="76"/>
      <c r="Y976" s="76"/>
      <c r="Z976" s="76"/>
      <c r="AA976" s="76"/>
      <c r="AB976" s="76"/>
      <c r="AC976" s="76"/>
      <c r="AD976" s="76"/>
      <c r="AE976" s="76"/>
      <c r="AF976" s="76"/>
      <c r="AG976" s="76"/>
      <c r="AH976" s="76"/>
      <c r="AI976" s="76"/>
      <c r="AJ976" s="76"/>
      <c r="AK976" s="76"/>
      <c r="AL976" s="76"/>
      <c r="AM976" s="76"/>
      <c r="AN976" s="76"/>
      <c r="AO976" s="76"/>
      <c r="AP976" s="76"/>
      <c r="AQ976" s="76"/>
      <c r="AR976" s="76"/>
      <c r="AS976" s="76"/>
      <c r="AT976" s="76"/>
      <c r="AU976" s="76"/>
      <c r="AV976" s="76"/>
      <c r="AW976" s="76"/>
      <c r="AX976" s="76"/>
      <c r="AY976" s="76"/>
      <c r="AZ976" s="76"/>
      <c r="BA976" s="76"/>
      <c r="BB976" s="76"/>
      <c r="BC976" s="76"/>
      <c r="BD976" s="76"/>
      <c r="BE976" s="76"/>
      <c r="BF976" s="76"/>
      <c r="BG976" s="76"/>
      <c r="BH976" s="76"/>
      <c r="BI976" s="76"/>
      <c r="BJ976" s="76"/>
      <c r="BK976" s="76"/>
      <c r="BL976" s="76"/>
      <c r="BM976" s="76"/>
      <c r="BN976" s="76"/>
      <c r="BO976" s="76"/>
      <c r="BP976" s="76"/>
      <c r="BQ976" s="76"/>
      <c r="BR976" s="76"/>
      <c r="BS976" s="76"/>
      <c r="BT976" s="76"/>
      <c r="BU976" s="76"/>
      <c r="BV976" s="76"/>
      <c r="BW976" s="76"/>
      <c r="BX976" s="76"/>
      <c r="BY976" s="76"/>
      <c r="BZ976" s="76"/>
      <c r="CA976" s="76"/>
      <c r="CB976" s="76"/>
      <c r="CC976" s="76"/>
      <c r="CD976" s="76"/>
      <c r="CE976" s="76"/>
      <c r="CF976" s="76"/>
      <c r="CG976" s="76"/>
      <c r="CH976" s="76"/>
      <c r="CI976" s="76"/>
      <c r="CJ976" s="76"/>
      <c r="CK976" s="76"/>
      <c r="CL976" s="76"/>
    </row>
    <row r="977" spans="2:90" x14ac:dyDescent="0.4">
      <c r="B977" s="141" t="str">
        <f>"# of "&amp;B995&amp;"s sold"</f>
        <v># of Units sold</v>
      </c>
      <c r="D977" t="s">
        <v>753</v>
      </c>
      <c r="E977" s="8" t="str">
        <f t="shared" ref="E977" si="997">ROW()&amp;" "&amp;D977</f>
        <v>977 ASSETSALE-PV</v>
      </c>
      <c r="H977" s="12"/>
      <c r="I977" s="60"/>
      <c r="J977" s="60"/>
      <c r="K977" s="15"/>
      <c r="L977" s="15"/>
      <c r="M977" s="15"/>
      <c r="N977" s="15"/>
      <c r="O977" s="15"/>
      <c r="P977" s="15"/>
      <c r="R977" s="15"/>
      <c r="S977" s="76" cm="1">
        <f t="array" aca="1" ref="S977" ca="1">-IFERROR(OFFSET(INDIRECT(S968),0,-$H976)*(COUNT($S977:S977)&gt;$H976),0)</f>
        <v>0</v>
      </c>
      <c r="T977" s="76" cm="1">
        <f t="array" aca="1" ref="T977" ca="1">-IFERROR(OFFSET(INDIRECT(T968),0,-$H976)*(COUNT($S977:T977)&gt;$H976),0)</f>
        <v>0</v>
      </c>
      <c r="U977" s="76" cm="1">
        <f t="array" aca="1" ref="U977" ca="1">-IFERROR(OFFSET(INDIRECT(U968),0,-$H976)*(COUNT($S977:U977)&gt;$H976),0)</f>
        <v>0</v>
      </c>
      <c r="V977" s="76" cm="1">
        <f t="array" aca="1" ref="V977" ca="1">-IFERROR(OFFSET(INDIRECT(V968),0,-$H976)*(COUNT($S977:V977)&gt;$H976),0)</f>
        <v>0</v>
      </c>
      <c r="W977" s="76" cm="1">
        <f t="array" aca="1" ref="W977" ca="1">-IFERROR(OFFSET(INDIRECT(W968),0,-$H976)*(COUNT($S977:W977)&gt;$H976),0)</f>
        <v>0</v>
      </c>
      <c r="X977" s="76" cm="1">
        <f t="array" aca="1" ref="X977" ca="1">-IFERROR(OFFSET(INDIRECT(X968),0,-$H976)*(COUNT($S977:X977)&gt;$H976),0)</f>
        <v>0</v>
      </c>
      <c r="Y977" s="76" cm="1">
        <f t="array" aca="1" ref="Y977" ca="1">-IFERROR(OFFSET(INDIRECT(Y968),0,-$H976)*(COUNT($S977:Y977)&gt;$H976),0)</f>
        <v>0</v>
      </c>
      <c r="Z977" s="76" cm="1">
        <f t="array" aca="1" ref="Z977" ca="1">-IFERROR(OFFSET(INDIRECT(Z968),0,-$H976)*(COUNT($S977:Z977)&gt;$H976),0)</f>
        <v>0</v>
      </c>
      <c r="AA977" s="76" cm="1">
        <f t="array" aca="1" ref="AA977" ca="1">-IFERROR(OFFSET(INDIRECT(AA968),0,-$H976)*(COUNT($S977:AA977)&gt;$H976),0)</f>
        <v>0</v>
      </c>
      <c r="AB977" s="76" cm="1">
        <f t="array" aca="1" ref="AB977" ca="1">-IFERROR(OFFSET(INDIRECT(AB968),0,-$H976)*(COUNT($S977:AB977)&gt;$H976),0)</f>
        <v>0</v>
      </c>
      <c r="AC977" s="76" cm="1">
        <f t="array" aca="1" ref="AC977" ca="1">-IFERROR(OFFSET(INDIRECT(AC968),0,-$H976)*(COUNT($S977:AC977)&gt;$H976),0)</f>
        <v>0</v>
      </c>
      <c r="AD977" s="76" cm="1">
        <f t="array" aca="1" ref="AD977" ca="1">-IFERROR(OFFSET(INDIRECT(AD968),0,-$H976)*(COUNT($S977:AD977)&gt;$H976),0)</f>
        <v>0</v>
      </c>
      <c r="AE977" s="76" cm="1">
        <f t="array" aca="1" ref="AE977" ca="1">-IFERROR(OFFSET(INDIRECT(AE968),0,-$H976)*(COUNT($S977:AE977)&gt;$H976),0)</f>
        <v>-20</v>
      </c>
      <c r="AF977" s="76" cm="1">
        <f t="array" aca="1" ref="AF977" ca="1">-IFERROR(OFFSET(INDIRECT(AF968),0,-$H976)*(COUNT($S977:AF977)&gt;$H976),0)</f>
        <v>-20</v>
      </c>
      <c r="AG977" s="76" cm="1">
        <f t="array" aca="1" ref="AG977" ca="1">-IFERROR(OFFSET(INDIRECT(AG968),0,-$H976)*(COUNT($S977:AG977)&gt;$H976),0)</f>
        <v>-20</v>
      </c>
      <c r="AH977" s="76" cm="1">
        <f t="array" aca="1" ref="AH977" ca="1">-IFERROR(OFFSET(INDIRECT(AH968),0,-$H976)*(COUNT($S977:AH977)&gt;$H976),0)</f>
        <v>-20</v>
      </c>
      <c r="AI977" s="76" cm="1">
        <f t="array" aca="1" ref="AI977" ca="1">-IFERROR(OFFSET(INDIRECT(AI968),0,-$H976)*(COUNT($S977:AI977)&gt;$H976),0)</f>
        <v>-20</v>
      </c>
      <c r="AJ977" s="76" cm="1">
        <f t="array" aca="1" ref="AJ977" ca="1">-IFERROR(OFFSET(INDIRECT(AJ968),0,-$H976)*(COUNT($S977:AJ977)&gt;$H976),0)</f>
        <v>-20</v>
      </c>
      <c r="AK977" s="76" cm="1">
        <f t="array" aca="1" ref="AK977" ca="1">-IFERROR(OFFSET(INDIRECT(AK968),0,-$H976)*(COUNT($S977:AK977)&gt;$H976),0)</f>
        <v>-20</v>
      </c>
      <c r="AL977" s="76" cm="1">
        <f t="array" aca="1" ref="AL977" ca="1">-IFERROR(OFFSET(INDIRECT(AL968),0,-$H976)*(COUNT($S977:AL977)&gt;$H976),0)</f>
        <v>0</v>
      </c>
      <c r="AM977" s="76" cm="1">
        <f t="array" aca="1" ref="AM977" ca="1">-IFERROR(OFFSET(INDIRECT(AM968),0,-$H976)*(COUNT($S977:AM977)&gt;$H976),0)</f>
        <v>0</v>
      </c>
      <c r="AN977" s="76" cm="1">
        <f t="array" aca="1" ref="AN977" ca="1">-IFERROR(OFFSET(INDIRECT(AN968),0,-$H976)*(COUNT($S977:AN977)&gt;$H976),0)</f>
        <v>0</v>
      </c>
      <c r="AO977" s="76" cm="1">
        <f t="array" aca="1" ref="AO977" ca="1">-IFERROR(OFFSET(INDIRECT(AO968),0,-$H976)*(COUNT($S977:AO977)&gt;$H976),0)</f>
        <v>0</v>
      </c>
      <c r="AP977" s="76" cm="1">
        <f t="array" aca="1" ref="AP977" ca="1">-IFERROR(OFFSET(INDIRECT(AP968),0,-$H976)*(COUNT($S977:AP977)&gt;$H976),0)</f>
        <v>0</v>
      </c>
      <c r="AQ977" s="76" cm="1">
        <f t="array" aca="1" ref="AQ977" ca="1">-IFERROR(OFFSET(INDIRECT(AQ968),0,-$H976)*(COUNT($S977:AQ977)&gt;$H976),0)</f>
        <v>0</v>
      </c>
      <c r="AR977" s="76" cm="1">
        <f t="array" aca="1" ref="AR977" ca="1">-IFERROR(OFFSET(INDIRECT(AR968),0,-$H976)*(COUNT($S977:AR977)&gt;$H976),0)</f>
        <v>0</v>
      </c>
      <c r="AS977" s="76" cm="1">
        <f t="array" aca="1" ref="AS977" ca="1">-IFERROR(OFFSET(INDIRECT(AS968),0,-$H976)*(COUNT($S977:AS977)&gt;$H976),0)</f>
        <v>0</v>
      </c>
      <c r="AT977" s="76" cm="1">
        <f t="array" aca="1" ref="AT977" ca="1">-IFERROR(OFFSET(INDIRECT(AT968),0,-$H976)*(COUNT($S977:AT977)&gt;$H976),0)</f>
        <v>0</v>
      </c>
      <c r="AU977" s="76" cm="1">
        <f t="array" aca="1" ref="AU977" ca="1">-IFERROR(OFFSET(INDIRECT(AU968),0,-$H976)*(COUNT($S977:AU977)&gt;$H976),0)</f>
        <v>0</v>
      </c>
      <c r="AV977" s="76" cm="1">
        <f t="array" aca="1" ref="AV977" ca="1">-IFERROR(OFFSET(INDIRECT(AV968),0,-$H976)*(COUNT($S977:AV977)&gt;$H976),0)</f>
        <v>0</v>
      </c>
      <c r="AW977" s="76" cm="1">
        <f t="array" aca="1" ref="AW977" ca="1">-IFERROR(OFFSET(INDIRECT(AW968),0,-$H976)*(COUNT($S977:AW977)&gt;$H976),0)</f>
        <v>0</v>
      </c>
      <c r="AX977" s="76" cm="1">
        <f t="array" aca="1" ref="AX977" ca="1">-IFERROR(OFFSET(INDIRECT(AX968),0,-$H976)*(COUNT($S977:AX977)&gt;$H976),0)</f>
        <v>0</v>
      </c>
      <c r="AY977" s="76" cm="1">
        <f t="array" aca="1" ref="AY977" ca="1">-IFERROR(OFFSET(INDIRECT(AY968),0,-$H976)*(COUNT($S977:AY977)&gt;$H976),0)</f>
        <v>0</v>
      </c>
      <c r="AZ977" s="76" cm="1">
        <f t="array" aca="1" ref="AZ977" ca="1">-IFERROR(OFFSET(INDIRECT(AZ968),0,-$H976)*(COUNT($S977:AZ977)&gt;$H976),0)</f>
        <v>0</v>
      </c>
      <c r="BA977" s="76" cm="1">
        <f t="array" aca="1" ref="BA977" ca="1">-IFERROR(OFFSET(INDIRECT(BA968),0,-$H976)*(COUNT($S977:BA977)&gt;$H976),0)</f>
        <v>0</v>
      </c>
      <c r="BB977" s="76" cm="1">
        <f t="array" aca="1" ref="BB977" ca="1">-IFERROR(OFFSET(INDIRECT(BB968),0,-$H976)*(COUNT($S977:BB977)&gt;$H976),0)</f>
        <v>0</v>
      </c>
      <c r="BC977" s="76" cm="1">
        <f t="array" aca="1" ref="BC977" ca="1">-IFERROR(OFFSET(INDIRECT(BC968),0,-$H976)*(COUNT($S977:BC977)&gt;$H976),0)</f>
        <v>0</v>
      </c>
      <c r="BD977" s="76" cm="1">
        <f t="array" aca="1" ref="BD977" ca="1">-IFERROR(OFFSET(INDIRECT(BD968),0,-$H976)*(COUNT($S977:BD977)&gt;$H976),0)</f>
        <v>0</v>
      </c>
      <c r="BE977" s="76" cm="1">
        <f t="array" aca="1" ref="BE977" ca="1">-IFERROR(OFFSET(INDIRECT(BE968),0,-$H976)*(COUNT($S977:BE977)&gt;$H976),0)</f>
        <v>0</v>
      </c>
      <c r="BF977" s="76" cm="1">
        <f t="array" aca="1" ref="BF977" ca="1">-IFERROR(OFFSET(INDIRECT(BF968),0,-$H976)*(COUNT($S977:BF977)&gt;$H976),0)</f>
        <v>0</v>
      </c>
      <c r="BG977" s="76" cm="1">
        <f t="array" aca="1" ref="BG977" ca="1">-IFERROR(OFFSET(INDIRECT(BG968),0,-$H976)*(COUNT($S977:BG977)&gt;$H976),0)</f>
        <v>0</v>
      </c>
      <c r="BH977" s="76" cm="1">
        <f t="array" aca="1" ref="BH977" ca="1">-IFERROR(OFFSET(INDIRECT(BH968),0,-$H976)*(COUNT($S977:BH977)&gt;$H976),0)</f>
        <v>0</v>
      </c>
      <c r="BI977" s="76" cm="1">
        <f t="array" aca="1" ref="BI977" ca="1">-IFERROR(OFFSET(INDIRECT(BI968),0,-$H976)*(COUNT($S977:BI977)&gt;$H976),0)</f>
        <v>0</v>
      </c>
      <c r="BJ977" s="76" cm="1">
        <f t="array" aca="1" ref="BJ977" ca="1">-IFERROR(OFFSET(INDIRECT(BJ968),0,-$H976)*(COUNT($S977:BJ977)&gt;$H976),0)</f>
        <v>0</v>
      </c>
      <c r="BK977" s="76" cm="1">
        <f t="array" aca="1" ref="BK977" ca="1">-IFERROR(OFFSET(INDIRECT(BK968),0,-$H976)*(COUNT($S977:BK977)&gt;$H976),0)</f>
        <v>0</v>
      </c>
      <c r="BL977" s="76" cm="1">
        <f t="array" aca="1" ref="BL977" ca="1">-IFERROR(OFFSET(INDIRECT(BL968),0,-$H976)*(COUNT($S977:BL977)&gt;$H976),0)</f>
        <v>0</v>
      </c>
      <c r="BM977" s="76" cm="1">
        <f t="array" aca="1" ref="BM977" ca="1">-IFERROR(OFFSET(INDIRECT(BM968),0,-$H976)*(COUNT($S977:BM977)&gt;$H976),0)</f>
        <v>0</v>
      </c>
      <c r="BN977" s="76" cm="1">
        <f t="array" aca="1" ref="BN977" ca="1">-IFERROR(OFFSET(INDIRECT(BN968),0,-$H976)*(COUNT($S977:BN977)&gt;$H976),0)</f>
        <v>0</v>
      </c>
      <c r="BO977" s="76" cm="1">
        <f t="array" aca="1" ref="BO977" ca="1">-IFERROR(OFFSET(INDIRECT(BO968),0,-$H976)*(COUNT($S977:BO977)&gt;$H976),0)</f>
        <v>0</v>
      </c>
      <c r="BP977" s="76" cm="1">
        <f t="array" aca="1" ref="BP977" ca="1">-IFERROR(OFFSET(INDIRECT(BP968),0,-$H976)*(COUNT($S977:BP977)&gt;$H976),0)</f>
        <v>0</v>
      </c>
      <c r="BQ977" s="76" cm="1">
        <f t="array" aca="1" ref="BQ977" ca="1">-IFERROR(OFFSET(INDIRECT(BQ968),0,-$H976)*(COUNT($S977:BQ977)&gt;$H976),0)</f>
        <v>0</v>
      </c>
      <c r="BR977" s="76" cm="1">
        <f t="array" aca="1" ref="BR977" ca="1">-IFERROR(OFFSET(INDIRECT(BR968),0,-$H976)*(COUNT($S977:BR977)&gt;$H976),0)</f>
        <v>0</v>
      </c>
      <c r="BS977" s="76" cm="1">
        <f t="array" aca="1" ref="BS977" ca="1">-IFERROR(OFFSET(INDIRECT(BS968),0,-$H976)*(COUNT($S977:BS977)&gt;$H976),0)</f>
        <v>0</v>
      </c>
      <c r="BT977" s="76" cm="1">
        <f t="array" aca="1" ref="BT977" ca="1">-IFERROR(OFFSET(INDIRECT(BT968),0,-$H976)*(COUNT($S977:BT977)&gt;$H976),0)</f>
        <v>0</v>
      </c>
      <c r="BU977" s="76" cm="1">
        <f t="array" aca="1" ref="BU977" ca="1">-IFERROR(OFFSET(INDIRECT(BU968),0,-$H976)*(COUNT($S977:BU977)&gt;$H976),0)</f>
        <v>0</v>
      </c>
      <c r="BV977" s="76" cm="1">
        <f t="array" aca="1" ref="BV977" ca="1">-IFERROR(OFFSET(INDIRECT(BV968),0,-$H976)*(COUNT($S977:BV977)&gt;$H976),0)</f>
        <v>0</v>
      </c>
      <c r="BW977" s="76" cm="1">
        <f t="array" aca="1" ref="BW977" ca="1">-IFERROR(OFFSET(INDIRECT(BW968),0,-$H976)*(COUNT($S977:BW977)&gt;$H976),0)</f>
        <v>0</v>
      </c>
      <c r="BX977" s="76" cm="1">
        <f t="array" aca="1" ref="BX977" ca="1">-IFERROR(OFFSET(INDIRECT(BX968),0,-$H976)*(COUNT($S977:BX977)&gt;$H976),0)</f>
        <v>0</v>
      </c>
      <c r="BY977" s="76" cm="1">
        <f t="array" aca="1" ref="BY977" ca="1">-IFERROR(OFFSET(INDIRECT(BY968),0,-$H976)*(COUNT($S977:BY977)&gt;$H976),0)</f>
        <v>0</v>
      </c>
      <c r="BZ977" s="76" cm="1">
        <f t="array" aca="1" ref="BZ977" ca="1">-IFERROR(OFFSET(INDIRECT(BZ968),0,-$H976)*(COUNT($S977:BZ977)&gt;$H976),0)</f>
        <v>0</v>
      </c>
      <c r="CA977" s="76" cm="1">
        <f t="array" aca="1" ref="CA977" ca="1">-IFERROR(OFFSET(INDIRECT(CA968),0,-$H976)*(COUNT($S977:CA977)&gt;$H976),0)</f>
        <v>0</v>
      </c>
      <c r="CB977" s="76" cm="1">
        <f t="array" aca="1" ref="CB977" ca="1">-IFERROR(OFFSET(INDIRECT(CB968),0,-$H976)*(COUNT($S977:CB977)&gt;$H976),0)</f>
        <v>0</v>
      </c>
      <c r="CC977" s="76" cm="1">
        <f t="array" aca="1" ref="CC977" ca="1">-IFERROR(OFFSET(INDIRECT(CC968),0,-$H976)*(COUNT($S977:CC977)&gt;$H976),0)</f>
        <v>0</v>
      </c>
      <c r="CD977" s="76" cm="1">
        <f t="array" aca="1" ref="CD977" ca="1">-IFERROR(OFFSET(INDIRECT(CD968),0,-$H976)*(COUNT($S977:CD977)&gt;$H976),0)</f>
        <v>0</v>
      </c>
      <c r="CE977" s="76" cm="1">
        <f t="array" aca="1" ref="CE977" ca="1">-IFERROR(OFFSET(INDIRECT(CE968),0,-$H976)*(COUNT($S977:CE977)&gt;$H976),0)</f>
        <v>0</v>
      </c>
      <c r="CF977" s="76" cm="1">
        <f t="array" aca="1" ref="CF977" ca="1">-IFERROR(OFFSET(INDIRECT(CF968),0,-$H976)*(COUNT($S977:CF977)&gt;$H976),0)</f>
        <v>0</v>
      </c>
      <c r="CG977" s="76" cm="1">
        <f t="array" aca="1" ref="CG977" ca="1">-IFERROR(OFFSET(INDIRECT(CG968),0,-$H976)*(COUNT($S977:CG977)&gt;$H976),0)</f>
        <v>0</v>
      </c>
      <c r="CH977" s="76" cm="1">
        <f t="array" aca="1" ref="CH977" ca="1">-IFERROR(OFFSET(INDIRECT(CH968),0,-$H976)*(COUNT($S977:CH977)&gt;$H976),0)</f>
        <v>0</v>
      </c>
      <c r="CI977" s="76" cm="1">
        <f t="array" aca="1" ref="CI977" ca="1">-IFERROR(OFFSET(INDIRECT(CI968),0,-$H976)*(COUNT($S977:CI977)&gt;$H976),0)</f>
        <v>0</v>
      </c>
      <c r="CJ977" s="76" cm="1">
        <f t="array" aca="1" ref="CJ977" ca="1">-IFERROR(OFFSET(INDIRECT(CJ968),0,-$H976)*(COUNT($S977:CJ977)&gt;$H976),0)</f>
        <v>0</v>
      </c>
      <c r="CK977" s="76" cm="1">
        <f t="array" aca="1" ref="CK977" ca="1">-IFERROR(OFFSET(INDIRECT(CK968),0,-$H976)*(COUNT($S977:CK977)&gt;$H976),0)</f>
        <v>0</v>
      </c>
      <c r="CL977" s="76" cm="1">
        <f t="array" aca="1" ref="CL977" ca="1">-IFERROR(OFFSET(INDIRECT(CL968),0,-$H976)*(COUNT($S977:CL977)&gt;$H976),0)</f>
        <v>0</v>
      </c>
    </row>
    <row r="978" spans="2:90" x14ac:dyDescent="0.4">
      <c r="B978" s="123"/>
      <c r="D978" t="s">
        <v>753</v>
      </c>
      <c r="E978" s="8" t="str">
        <f t="shared" ref="E978:E986" si="998">ROW()&amp;" "&amp;D978</f>
        <v>978 ASSETSALE-PV</v>
      </c>
      <c r="H978" s="27"/>
      <c r="I978" s="78"/>
      <c r="J978" s="78"/>
      <c r="K978" s="33"/>
      <c r="L978" s="24"/>
      <c r="M978" s="24"/>
      <c r="N978" s="24"/>
      <c r="O978" s="24"/>
      <c r="P978" s="24"/>
      <c r="R978" s="33"/>
      <c r="S978" s="33"/>
      <c r="T978" s="33"/>
      <c r="U978" s="33"/>
      <c r="V978" s="33"/>
      <c r="W978" s="33"/>
      <c r="X978" s="33"/>
      <c r="Y978" s="33"/>
      <c r="Z978" s="33"/>
      <c r="AA978" s="33"/>
      <c r="AB978" s="33"/>
      <c r="AC978" s="33"/>
      <c r="AD978" s="33"/>
      <c r="AE978" s="33"/>
      <c r="AF978" s="33"/>
      <c r="AG978" s="33"/>
      <c r="AH978" s="33"/>
      <c r="AI978" s="33"/>
      <c r="AJ978" s="33"/>
      <c r="AK978" s="33"/>
      <c r="AL978" s="33"/>
      <c r="AM978" s="33"/>
      <c r="AN978" s="33"/>
      <c r="AO978" s="33"/>
      <c r="AP978" s="33"/>
      <c r="AQ978" s="33"/>
      <c r="AR978" s="33"/>
      <c r="AS978" s="33"/>
      <c r="AT978" s="33"/>
      <c r="AU978" s="33"/>
      <c r="AV978" s="33"/>
      <c r="AW978" s="33"/>
      <c r="AX978" s="33"/>
      <c r="AY978" s="33"/>
      <c r="AZ978" s="33"/>
      <c r="BA978" s="33"/>
      <c r="BB978" s="33"/>
      <c r="BC978" s="33"/>
      <c r="BD978" s="33"/>
      <c r="BE978" s="33"/>
      <c r="BF978" s="33"/>
      <c r="BG978" s="33"/>
      <c r="BH978" s="33"/>
      <c r="BI978" s="33"/>
      <c r="BJ978" s="33"/>
      <c r="BK978" s="33"/>
      <c r="BL978" s="33"/>
      <c r="BM978" s="33"/>
      <c r="BN978" s="33"/>
      <c r="BO978" s="33"/>
      <c r="BP978" s="33"/>
      <c r="BQ978" s="33"/>
      <c r="BR978" s="33"/>
      <c r="BS978" s="33"/>
      <c r="BT978" s="33"/>
      <c r="BU978" s="33"/>
      <c r="BV978" s="33"/>
      <c r="BW978" s="33"/>
      <c r="BX978" s="33"/>
      <c r="BY978" s="33"/>
      <c r="BZ978" s="33"/>
      <c r="CA978" s="33"/>
      <c r="CB978" s="33"/>
      <c r="CC978" s="33"/>
      <c r="CD978" s="33"/>
      <c r="CE978" s="33"/>
      <c r="CF978" s="33"/>
      <c r="CG978" s="33"/>
      <c r="CH978" s="33"/>
      <c r="CI978" s="33"/>
      <c r="CJ978" s="33"/>
      <c r="CK978" s="33"/>
      <c r="CL978" s="33"/>
    </row>
    <row r="979" spans="2:90" x14ac:dyDescent="0.4">
      <c r="B979" s="95" t="s">
        <v>290</v>
      </c>
      <c r="D979" t="s">
        <v>753</v>
      </c>
      <c r="E979" s="8" t="str">
        <f t="shared" si="998"/>
        <v>979 ASSETSALE-PV</v>
      </c>
      <c r="K979" s="24"/>
      <c r="L979" s="24"/>
      <c r="M979" s="24"/>
      <c r="N979" s="24"/>
      <c r="O979" s="24"/>
      <c r="P979" s="24"/>
      <c r="R979" s="24"/>
      <c r="S979" s="24"/>
      <c r="T979" s="24"/>
      <c r="U979" s="24"/>
      <c r="V979" s="24"/>
      <c r="W979" s="24"/>
      <c r="X979" s="24"/>
      <c r="Y979" s="24"/>
      <c r="Z979" s="24"/>
      <c r="AA979" s="24"/>
      <c r="AB979" s="24"/>
      <c r="AC979" s="24"/>
      <c r="AD979" s="24"/>
      <c r="AE979" s="24"/>
      <c r="AF979" s="24"/>
      <c r="AG979" s="24"/>
      <c r="AH979" s="24"/>
      <c r="AI979" s="24"/>
      <c r="AJ979" s="24"/>
      <c r="AK979" s="24"/>
      <c r="AL979" s="24"/>
      <c r="AM979" s="24"/>
      <c r="AN979" s="24"/>
      <c r="AO979" s="24"/>
      <c r="AP979" s="24"/>
      <c r="AQ979" s="24"/>
      <c r="AR979" s="24"/>
      <c r="AS979" s="24"/>
      <c r="AT979" s="24"/>
      <c r="AU979" s="24"/>
      <c r="AV979" s="24"/>
      <c r="AW979" s="24"/>
      <c r="AX979" s="24"/>
      <c r="AY979" s="24"/>
      <c r="AZ979" s="24"/>
      <c r="BA979" s="24"/>
      <c r="BB979" s="24"/>
      <c r="BC979" s="24"/>
      <c r="BD979" s="24"/>
      <c r="BE979" s="24"/>
      <c r="BF979" s="24"/>
      <c r="BG979" s="24"/>
      <c r="BH979" s="24"/>
      <c r="BI979" s="24"/>
      <c r="BJ979" s="24"/>
      <c r="BK979" s="24"/>
      <c r="BL979" s="24"/>
      <c r="BM979" s="24"/>
      <c r="BN979" s="24"/>
      <c r="BO979" s="24"/>
      <c r="BP979" s="24"/>
      <c r="BQ979" s="24"/>
      <c r="BR979" s="24"/>
      <c r="BS979" s="24"/>
      <c r="BT979" s="24"/>
      <c r="BU979" s="24"/>
      <c r="BV979" s="24"/>
      <c r="BW979" s="24"/>
      <c r="BX979" s="24"/>
      <c r="BY979" s="24"/>
      <c r="BZ979" s="24"/>
      <c r="CA979" s="24"/>
      <c r="CB979" s="24"/>
      <c r="CC979" s="24"/>
      <c r="CD979" s="24"/>
      <c r="CE979" s="24"/>
      <c r="CF979" s="24"/>
      <c r="CG979" s="24"/>
      <c r="CH979" s="24"/>
      <c r="CI979" s="24"/>
      <c r="CJ979" s="24"/>
      <c r="CK979" s="24"/>
      <c r="CL979" s="24"/>
    </row>
    <row r="980" spans="2:90" x14ac:dyDescent="0.4">
      <c r="B980" s="154" t="s">
        <v>71</v>
      </c>
      <c r="D980" t="s">
        <v>753</v>
      </c>
      <c r="E980" s="8" t="str">
        <f t="shared" si="998"/>
        <v>980 ASSETSALE-PV</v>
      </c>
      <c r="H980" s="27"/>
      <c r="I980" s="78"/>
      <c r="J980" s="78"/>
      <c r="K980" s="24">
        <v>0</v>
      </c>
      <c r="L980" s="24">
        <f ca="1">K984</f>
        <v>14000000</v>
      </c>
      <c r="M980" s="24">
        <f ca="1">L987</f>
        <v>28000000</v>
      </c>
      <c r="N980" s="24">
        <f ca="1">M987</f>
        <v>0</v>
      </c>
      <c r="O980" s="24">
        <f ca="1">N987</f>
        <v>0</v>
      </c>
      <c r="P980" s="24">
        <f ca="1">O987</f>
        <v>0</v>
      </c>
      <c r="R980" s="33"/>
      <c r="S980" s="24">
        <f t="shared" ref="S980:AY980" si="999">R984</f>
        <v>0</v>
      </c>
      <c r="T980" s="24">
        <f t="shared" ca="1" si="999"/>
        <v>2000000</v>
      </c>
      <c r="U980" s="24">
        <f t="shared" ca="1" si="999"/>
        <v>4000000</v>
      </c>
      <c r="V980" s="24">
        <f t="shared" ca="1" si="999"/>
        <v>6000000</v>
      </c>
      <c r="W980" s="24">
        <f t="shared" ca="1" si="999"/>
        <v>8000000</v>
      </c>
      <c r="X980" s="24">
        <f t="shared" ca="1" si="999"/>
        <v>10000000</v>
      </c>
      <c r="Y980" s="24">
        <f t="shared" ca="1" si="999"/>
        <v>12000000</v>
      </c>
      <c r="Z980" s="24">
        <f t="shared" ca="1" si="999"/>
        <v>14000000</v>
      </c>
      <c r="AA980" s="24">
        <f t="shared" ca="1" si="999"/>
        <v>14000000</v>
      </c>
      <c r="AB980" s="24">
        <f t="shared" ca="1" si="999"/>
        <v>14000000</v>
      </c>
      <c r="AC980" s="24">
        <f t="shared" ca="1" si="999"/>
        <v>14000000</v>
      </c>
      <c r="AD980" s="24">
        <f t="shared" ca="1" si="999"/>
        <v>14000000</v>
      </c>
      <c r="AE980" s="24">
        <f t="shared" ca="1" si="999"/>
        <v>14000000</v>
      </c>
      <c r="AF980" s="24">
        <f t="shared" ca="1" si="999"/>
        <v>12000000</v>
      </c>
      <c r="AG980" s="24">
        <f t="shared" ca="1" si="999"/>
        <v>10000000</v>
      </c>
      <c r="AH980" s="24">
        <f t="shared" ca="1" si="999"/>
        <v>8000000</v>
      </c>
      <c r="AI980" s="24">
        <f t="shared" ca="1" si="999"/>
        <v>6000000</v>
      </c>
      <c r="AJ980" s="24">
        <f t="shared" ca="1" si="999"/>
        <v>4000000</v>
      </c>
      <c r="AK980" s="24">
        <f t="shared" ca="1" si="999"/>
        <v>2000000</v>
      </c>
      <c r="AL980" s="24">
        <f t="shared" ca="1" si="999"/>
        <v>0</v>
      </c>
      <c r="AM980" s="24">
        <f t="shared" ca="1" si="999"/>
        <v>0</v>
      </c>
      <c r="AN980" s="24">
        <f t="shared" ca="1" si="999"/>
        <v>0</v>
      </c>
      <c r="AO980" s="24">
        <f t="shared" ca="1" si="999"/>
        <v>0</v>
      </c>
      <c r="AP980" s="24">
        <f t="shared" ca="1" si="999"/>
        <v>0</v>
      </c>
      <c r="AQ980" s="24">
        <f t="shared" ca="1" si="999"/>
        <v>0</v>
      </c>
      <c r="AR980" s="24">
        <f t="shared" ca="1" si="999"/>
        <v>0</v>
      </c>
      <c r="AS980" s="24">
        <f t="shared" ca="1" si="999"/>
        <v>0</v>
      </c>
      <c r="AT980" s="24">
        <f t="shared" ca="1" si="999"/>
        <v>0</v>
      </c>
      <c r="AU980" s="24">
        <f t="shared" ca="1" si="999"/>
        <v>0</v>
      </c>
      <c r="AV980" s="24">
        <f t="shared" ca="1" si="999"/>
        <v>0</v>
      </c>
      <c r="AW980" s="24">
        <f t="shared" ca="1" si="999"/>
        <v>0</v>
      </c>
      <c r="AX980" s="24">
        <f t="shared" ca="1" si="999"/>
        <v>0</v>
      </c>
      <c r="AY980" s="24">
        <f t="shared" ca="1" si="999"/>
        <v>0</v>
      </c>
      <c r="AZ980" s="24">
        <f t="shared" ref="AZ980:CE980" ca="1" si="1000">AY984</f>
        <v>0</v>
      </c>
      <c r="BA980" s="24">
        <f t="shared" ca="1" si="1000"/>
        <v>0</v>
      </c>
      <c r="BB980" s="24">
        <f t="shared" ca="1" si="1000"/>
        <v>0</v>
      </c>
      <c r="BC980" s="24">
        <f t="shared" ca="1" si="1000"/>
        <v>0</v>
      </c>
      <c r="BD980" s="24">
        <f t="shared" ca="1" si="1000"/>
        <v>0</v>
      </c>
      <c r="BE980" s="24">
        <f t="shared" ca="1" si="1000"/>
        <v>0</v>
      </c>
      <c r="BF980" s="24">
        <f t="shared" ca="1" si="1000"/>
        <v>0</v>
      </c>
      <c r="BG980" s="24">
        <f t="shared" ca="1" si="1000"/>
        <v>0</v>
      </c>
      <c r="BH980" s="24">
        <f t="shared" ca="1" si="1000"/>
        <v>0</v>
      </c>
      <c r="BI980" s="24">
        <f t="shared" ca="1" si="1000"/>
        <v>0</v>
      </c>
      <c r="BJ980" s="24">
        <f t="shared" ca="1" si="1000"/>
        <v>0</v>
      </c>
      <c r="BK980" s="24">
        <f t="shared" ca="1" si="1000"/>
        <v>0</v>
      </c>
      <c r="BL980" s="24">
        <f t="shared" ca="1" si="1000"/>
        <v>0</v>
      </c>
      <c r="BM980" s="24">
        <f t="shared" ca="1" si="1000"/>
        <v>0</v>
      </c>
      <c r="BN980" s="24">
        <f t="shared" ca="1" si="1000"/>
        <v>0</v>
      </c>
      <c r="BO980" s="24">
        <f t="shared" ca="1" si="1000"/>
        <v>0</v>
      </c>
      <c r="BP980" s="24">
        <f t="shared" ca="1" si="1000"/>
        <v>0</v>
      </c>
      <c r="BQ980" s="24">
        <f t="shared" ca="1" si="1000"/>
        <v>0</v>
      </c>
      <c r="BR980" s="24">
        <f t="shared" ca="1" si="1000"/>
        <v>0</v>
      </c>
      <c r="BS980" s="24">
        <f t="shared" ca="1" si="1000"/>
        <v>0</v>
      </c>
      <c r="BT980" s="24">
        <f t="shared" ca="1" si="1000"/>
        <v>0</v>
      </c>
      <c r="BU980" s="24">
        <f t="shared" ca="1" si="1000"/>
        <v>0</v>
      </c>
      <c r="BV980" s="24">
        <f t="shared" ca="1" si="1000"/>
        <v>0</v>
      </c>
      <c r="BW980" s="24">
        <f t="shared" ca="1" si="1000"/>
        <v>0</v>
      </c>
      <c r="BX980" s="24">
        <f t="shared" ca="1" si="1000"/>
        <v>0</v>
      </c>
      <c r="BY980" s="24">
        <f t="shared" ca="1" si="1000"/>
        <v>0</v>
      </c>
      <c r="BZ980" s="24">
        <f t="shared" ca="1" si="1000"/>
        <v>0</v>
      </c>
      <c r="CA980" s="24">
        <f t="shared" ca="1" si="1000"/>
        <v>0</v>
      </c>
      <c r="CB980" s="24">
        <f t="shared" ca="1" si="1000"/>
        <v>0</v>
      </c>
      <c r="CC980" s="24">
        <f t="shared" ca="1" si="1000"/>
        <v>0</v>
      </c>
      <c r="CD980" s="24">
        <f t="shared" ca="1" si="1000"/>
        <v>0</v>
      </c>
      <c r="CE980" s="24">
        <f t="shared" ca="1" si="1000"/>
        <v>0</v>
      </c>
      <c r="CF980" s="24">
        <f t="shared" ref="CF980:CL980" ca="1" si="1001">CE984</f>
        <v>0</v>
      </c>
      <c r="CG980" s="24">
        <f t="shared" ca="1" si="1001"/>
        <v>0</v>
      </c>
      <c r="CH980" s="24">
        <f t="shared" ca="1" si="1001"/>
        <v>0</v>
      </c>
      <c r="CI980" s="24">
        <f t="shared" ca="1" si="1001"/>
        <v>0</v>
      </c>
      <c r="CJ980" s="24">
        <f t="shared" ca="1" si="1001"/>
        <v>0</v>
      </c>
      <c r="CK980" s="24">
        <f t="shared" ca="1" si="1001"/>
        <v>0</v>
      </c>
      <c r="CL980" s="24">
        <f t="shared" ca="1" si="1001"/>
        <v>0</v>
      </c>
    </row>
    <row r="981" spans="2:90" x14ac:dyDescent="0.4">
      <c r="B981" s="141" t="s">
        <v>574</v>
      </c>
      <c r="D981" t="s">
        <v>753</v>
      </c>
      <c r="E981" s="8" t="str">
        <f t="shared" si="998"/>
        <v>981 ASSETSALE-PV</v>
      </c>
      <c r="H981" s="27"/>
      <c r="I981" s="78"/>
      <c r="J981" s="78"/>
      <c r="K981" s="19">
        <v>100000</v>
      </c>
      <c r="L981" s="19">
        <v>100000</v>
      </c>
      <c r="M981" s="19">
        <v>100000</v>
      </c>
      <c r="N981" s="19">
        <v>100000</v>
      </c>
      <c r="O981" s="19">
        <v>100000</v>
      </c>
      <c r="P981" s="19">
        <v>100000</v>
      </c>
      <c r="R981" s="33"/>
      <c r="S981" s="19" cm="1">
        <f t="array" ref="S981">INDEX($K:$P,ROW(),MATCH(S$3,$K$2:$P$2,0))</f>
        <v>100000</v>
      </c>
      <c r="T981" s="19" cm="1">
        <f t="array" ref="T981">INDEX($K:$P,ROW(),MATCH(T$3,$K$2:$P$2,0))</f>
        <v>100000</v>
      </c>
      <c r="U981" s="19" cm="1">
        <f t="array" ref="U981">INDEX($K:$P,ROW(),MATCH(U$3,$K$2:$P$2,0))</f>
        <v>100000</v>
      </c>
      <c r="V981" s="19" cm="1">
        <f t="array" ref="V981">INDEX($K:$P,ROW(),MATCH(V$3,$K$2:$P$2,0))</f>
        <v>100000</v>
      </c>
      <c r="W981" s="19" cm="1">
        <f t="array" ref="W981">INDEX($K:$P,ROW(),MATCH(W$3,$K$2:$P$2,0))</f>
        <v>100000</v>
      </c>
      <c r="X981" s="19" cm="1">
        <f t="array" ref="X981">INDEX($K:$P,ROW(),MATCH(X$3,$K$2:$P$2,0))</f>
        <v>100000</v>
      </c>
      <c r="Y981" s="19" cm="1">
        <f t="array" ref="Y981">INDEX($K:$P,ROW(),MATCH(Y$3,$K$2:$P$2,0))</f>
        <v>100000</v>
      </c>
      <c r="Z981" s="19" cm="1">
        <f t="array" ref="Z981">INDEX($K:$P,ROW(),MATCH(Z$3,$K$2:$P$2,0))</f>
        <v>100000</v>
      </c>
      <c r="AA981" s="19" cm="1">
        <f t="array" ref="AA981">INDEX($K:$P,ROW(),MATCH(AA$3,$K$2:$P$2,0))</f>
        <v>100000</v>
      </c>
      <c r="AB981" s="19" cm="1">
        <f t="array" ref="AB981">INDEX($K:$P,ROW(),MATCH(AB$3,$K$2:$P$2,0))</f>
        <v>100000</v>
      </c>
      <c r="AC981" s="19" cm="1">
        <f t="array" ref="AC981">INDEX($K:$P,ROW(),MATCH(AC$3,$K$2:$P$2,0))</f>
        <v>100000</v>
      </c>
      <c r="AD981" s="19" cm="1">
        <f t="array" ref="AD981">INDEX($K:$P,ROW(),MATCH(AD$3,$K$2:$P$2,0))</f>
        <v>100000</v>
      </c>
      <c r="AE981" s="19" cm="1">
        <f t="array" ref="AE981">INDEX($K:$P,ROW(),MATCH(AE$3,$K$2:$P$2,0))</f>
        <v>100000</v>
      </c>
      <c r="AF981" s="19" cm="1">
        <f t="array" ref="AF981">INDEX($K:$P,ROW(),MATCH(AF$3,$K$2:$P$2,0))</f>
        <v>100000</v>
      </c>
      <c r="AG981" s="19" cm="1">
        <f t="array" ref="AG981">INDEX($K:$P,ROW(),MATCH(AG$3,$K$2:$P$2,0))</f>
        <v>100000</v>
      </c>
      <c r="AH981" s="19" cm="1">
        <f t="array" ref="AH981">INDEX($K:$P,ROW(),MATCH(AH$3,$K$2:$P$2,0))</f>
        <v>100000</v>
      </c>
      <c r="AI981" s="19" cm="1">
        <f t="array" ref="AI981">INDEX($K:$P,ROW(),MATCH(AI$3,$K$2:$P$2,0))</f>
        <v>100000</v>
      </c>
      <c r="AJ981" s="19" cm="1">
        <f t="array" ref="AJ981">INDEX($K:$P,ROW(),MATCH(AJ$3,$K$2:$P$2,0))</f>
        <v>100000</v>
      </c>
      <c r="AK981" s="19" cm="1">
        <f t="array" ref="AK981">INDEX($K:$P,ROW(),MATCH(AK$3,$K$2:$P$2,0))</f>
        <v>100000</v>
      </c>
      <c r="AL981" s="19" cm="1">
        <f t="array" ref="AL981">INDEX($K:$P,ROW(),MATCH(AL$3,$K$2:$P$2,0))</f>
        <v>100000</v>
      </c>
      <c r="AM981" s="19" cm="1">
        <f t="array" ref="AM981">INDEX($K:$P,ROW(),MATCH(AM$3,$K$2:$P$2,0))</f>
        <v>100000</v>
      </c>
      <c r="AN981" s="19" cm="1">
        <f t="array" ref="AN981">INDEX($K:$P,ROW(),MATCH(AN$3,$K$2:$P$2,0))</f>
        <v>100000</v>
      </c>
      <c r="AO981" s="19" cm="1">
        <f t="array" ref="AO981">INDEX($K:$P,ROW(),MATCH(AO$3,$K$2:$P$2,0))</f>
        <v>100000</v>
      </c>
      <c r="AP981" s="19" cm="1">
        <f t="array" ref="AP981">INDEX($K:$P,ROW(),MATCH(AP$3,$K$2:$P$2,0))</f>
        <v>100000</v>
      </c>
      <c r="AQ981" s="19" cm="1">
        <f t="array" ref="AQ981">INDEX($K:$P,ROW(),MATCH(AQ$3,$K$2:$P$2,0))</f>
        <v>100000</v>
      </c>
      <c r="AR981" s="19" cm="1">
        <f t="array" ref="AR981">INDEX($K:$P,ROW(),MATCH(AR$3,$K$2:$P$2,0))</f>
        <v>100000</v>
      </c>
      <c r="AS981" s="19" cm="1">
        <f t="array" ref="AS981">INDEX($K:$P,ROW(),MATCH(AS$3,$K$2:$P$2,0))</f>
        <v>100000</v>
      </c>
      <c r="AT981" s="19" cm="1">
        <f t="array" ref="AT981">INDEX($K:$P,ROW(),MATCH(AT$3,$K$2:$P$2,0))</f>
        <v>100000</v>
      </c>
      <c r="AU981" s="19" cm="1">
        <f t="array" ref="AU981">INDEX($K:$P,ROW(),MATCH(AU$3,$K$2:$P$2,0))</f>
        <v>100000</v>
      </c>
      <c r="AV981" s="19" cm="1">
        <f t="array" ref="AV981">INDEX($K:$P,ROW(),MATCH(AV$3,$K$2:$P$2,0))</f>
        <v>100000</v>
      </c>
      <c r="AW981" s="19" cm="1">
        <f t="array" ref="AW981">INDEX($K:$P,ROW(),MATCH(AW$3,$K$2:$P$2,0))</f>
        <v>100000</v>
      </c>
      <c r="AX981" s="19" cm="1">
        <f t="array" ref="AX981">INDEX($K:$P,ROW(),MATCH(AX$3,$K$2:$P$2,0))</f>
        <v>100000</v>
      </c>
      <c r="AY981" s="19" cm="1">
        <f t="array" ref="AY981">INDEX($K:$P,ROW(),MATCH(AY$3,$K$2:$P$2,0))</f>
        <v>100000</v>
      </c>
      <c r="AZ981" s="19" cm="1">
        <f t="array" ref="AZ981">INDEX($K:$P,ROW(),MATCH(AZ$3,$K$2:$P$2,0))</f>
        <v>100000</v>
      </c>
      <c r="BA981" s="19" cm="1">
        <f t="array" ref="BA981">INDEX($K:$P,ROW(),MATCH(BA$3,$K$2:$P$2,0))</f>
        <v>100000</v>
      </c>
      <c r="BB981" s="19" cm="1">
        <f t="array" ref="BB981">INDEX($K:$P,ROW(),MATCH(BB$3,$K$2:$P$2,0))</f>
        <v>100000</v>
      </c>
      <c r="BC981" s="19" cm="1">
        <f t="array" ref="BC981">INDEX($K:$P,ROW(),MATCH(BC$3,$K$2:$P$2,0))</f>
        <v>100000</v>
      </c>
      <c r="BD981" s="19" cm="1">
        <f t="array" ref="BD981">INDEX($K:$P,ROW(),MATCH(BD$3,$K$2:$P$2,0))</f>
        <v>100000</v>
      </c>
      <c r="BE981" s="19" cm="1">
        <f t="array" ref="BE981">INDEX($K:$P,ROW(),MATCH(BE$3,$K$2:$P$2,0))</f>
        <v>100000</v>
      </c>
      <c r="BF981" s="19" cm="1">
        <f t="array" ref="BF981">INDEX($K:$P,ROW(),MATCH(BF$3,$K$2:$P$2,0))</f>
        <v>100000</v>
      </c>
      <c r="BG981" s="19" cm="1">
        <f t="array" ref="BG981">INDEX($K:$P,ROW(),MATCH(BG$3,$K$2:$P$2,0))</f>
        <v>100000</v>
      </c>
      <c r="BH981" s="19" cm="1">
        <f t="array" ref="BH981">INDEX($K:$P,ROW(),MATCH(BH$3,$K$2:$P$2,0))</f>
        <v>100000</v>
      </c>
      <c r="BI981" s="19" cm="1">
        <f t="array" ref="BI981">INDEX($K:$P,ROW(),MATCH(BI$3,$K$2:$P$2,0))</f>
        <v>100000</v>
      </c>
      <c r="BJ981" s="19" cm="1">
        <f t="array" ref="BJ981">INDEX($K:$P,ROW(),MATCH(BJ$3,$K$2:$P$2,0))</f>
        <v>100000</v>
      </c>
      <c r="BK981" s="19" cm="1">
        <f t="array" ref="BK981">INDEX($K:$P,ROW(),MATCH(BK$3,$K$2:$P$2,0))</f>
        <v>100000</v>
      </c>
      <c r="BL981" s="19" cm="1">
        <f t="array" ref="BL981">INDEX($K:$P,ROW(),MATCH(BL$3,$K$2:$P$2,0))</f>
        <v>100000</v>
      </c>
      <c r="BM981" s="19" cm="1">
        <f t="array" ref="BM981">INDEX($K:$P,ROW(),MATCH(BM$3,$K$2:$P$2,0))</f>
        <v>100000</v>
      </c>
      <c r="BN981" s="19" cm="1">
        <f t="array" ref="BN981">INDEX($K:$P,ROW(),MATCH(BN$3,$K$2:$P$2,0))</f>
        <v>100000</v>
      </c>
      <c r="BO981" s="19" cm="1">
        <f t="array" ref="BO981">INDEX($K:$P,ROW(),MATCH(BO$3,$K$2:$P$2,0))</f>
        <v>100000</v>
      </c>
      <c r="BP981" s="19" cm="1">
        <f t="array" ref="BP981">INDEX($K:$P,ROW(),MATCH(BP$3,$K$2:$P$2,0))</f>
        <v>100000</v>
      </c>
      <c r="BQ981" s="19" cm="1">
        <f t="array" ref="BQ981">INDEX($K:$P,ROW(),MATCH(BQ$3,$K$2:$P$2,0))</f>
        <v>100000</v>
      </c>
      <c r="BR981" s="19" cm="1">
        <f t="array" ref="BR981">INDEX($K:$P,ROW(),MATCH(BR$3,$K$2:$P$2,0))</f>
        <v>100000</v>
      </c>
      <c r="BS981" s="19" cm="1">
        <f t="array" ref="BS981">INDEX($K:$P,ROW(),MATCH(BS$3,$K$2:$P$2,0))</f>
        <v>100000</v>
      </c>
      <c r="BT981" s="19" cm="1">
        <f t="array" ref="BT981">INDEX($K:$P,ROW(),MATCH(BT$3,$K$2:$P$2,0))</f>
        <v>100000</v>
      </c>
      <c r="BU981" s="19" cm="1">
        <f t="array" ref="BU981">INDEX($K:$P,ROW(),MATCH(BU$3,$K$2:$P$2,0))</f>
        <v>100000</v>
      </c>
      <c r="BV981" s="19" cm="1">
        <f t="array" ref="BV981">INDEX($K:$P,ROW(),MATCH(BV$3,$K$2:$P$2,0))</f>
        <v>100000</v>
      </c>
      <c r="BW981" s="19" cm="1">
        <f t="array" ref="BW981">INDEX($K:$P,ROW(),MATCH(BW$3,$K$2:$P$2,0))</f>
        <v>100000</v>
      </c>
      <c r="BX981" s="19" cm="1">
        <f t="array" ref="BX981">INDEX($K:$P,ROW(),MATCH(BX$3,$K$2:$P$2,0))</f>
        <v>100000</v>
      </c>
      <c r="BY981" s="19" cm="1">
        <f t="array" ref="BY981">INDEX($K:$P,ROW(),MATCH(BY$3,$K$2:$P$2,0))</f>
        <v>100000</v>
      </c>
      <c r="BZ981" s="19" cm="1">
        <f t="array" ref="BZ981">INDEX($K:$P,ROW(),MATCH(BZ$3,$K$2:$P$2,0))</f>
        <v>100000</v>
      </c>
      <c r="CA981" s="19" cm="1">
        <f t="array" ref="CA981">INDEX($K:$P,ROW(),MATCH(CA$3,$K$2:$P$2,0))</f>
        <v>100000</v>
      </c>
      <c r="CB981" s="19" cm="1">
        <f t="array" ref="CB981">INDEX($K:$P,ROW(),MATCH(CB$3,$K$2:$P$2,0))</f>
        <v>100000</v>
      </c>
      <c r="CC981" s="19" cm="1">
        <f t="array" ref="CC981">INDEX($K:$P,ROW(),MATCH(CC$3,$K$2:$P$2,0))</f>
        <v>100000</v>
      </c>
      <c r="CD981" s="19" cm="1">
        <f t="array" ref="CD981">INDEX($K:$P,ROW(),MATCH(CD$3,$K$2:$P$2,0))</f>
        <v>100000</v>
      </c>
      <c r="CE981" s="19" cm="1">
        <f t="array" ref="CE981">INDEX($K:$P,ROW(),MATCH(CE$3,$K$2:$P$2,0))</f>
        <v>100000</v>
      </c>
      <c r="CF981" s="19" cm="1">
        <f t="array" ref="CF981">INDEX($K:$P,ROW(),MATCH(CF$3,$K$2:$P$2,0))</f>
        <v>100000</v>
      </c>
      <c r="CG981" s="19" cm="1">
        <f t="array" ref="CG981">INDEX($K:$P,ROW(),MATCH(CG$3,$K$2:$P$2,0))</f>
        <v>100000</v>
      </c>
      <c r="CH981" s="19" cm="1">
        <f t="array" ref="CH981">INDEX($K:$P,ROW(),MATCH(CH$3,$K$2:$P$2,0))</f>
        <v>100000</v>
      </c>
      <c r="CI981" s="19" cm="1">
        <f t="array" ref="CI981">INDEX($K:$P,ROW(),MATCH(CI$3,$K$2:$P$2,0))</f>
        <v>100000</v>
      </c>
      <c r="CJ981" s="19" cm="1">
        <f t="array" ref="CJ981">INDEX($K:$P,ROW(),MATCH(CJ$3,$K$2:$P$2,0))</f>
        <v>100000</v>
      </c>
      <c r="CK981" s="19" cm="1">
        <f t="array" ref="CK981">INDEX($K:$P,ROW(),MATCH(CK$3,$K$2:$P$2,0))</f>
        <v>100000</v>
      </c>
      <c r="CL981" s="19" cm="1">
        <f t="array" ref="CL981">INDEX($K:$P,ROW(),MATCH(CL$3,$K$2:$P$2,0))</f>
        <v>100000</v>
      </c>
    </row>
    <row r="982" spans="2:90" x14ac:dyDescent="0.4">
      <c r="B982" s="154" t="str">
        <f>PROPER(B995&amp;"s constructed")</f>
        <v>Units Constructed</v>
      </c>
      <c r="D982" t="s">
        <v>753</v>
      </c>
      <c r="E982" s="8" t="str">
        <f t="shared" si="998"/>
        <v>982 ASSETSALE-PV</v>
      </c>
      <c r="H982" s="27"/>
      <c r="I982" s="78"/>
      <c r="J982" s="78"/>
      <c r="K982" s="24">
        <f t="shared" ref="K982:P983" ca="1" si="1002">SUMIF($3:$3,K$2,982:982)</f>
        <v>14000000</v>
      </c>
      <c r="L982" s="24">
        <f t="shared" ca="1" si="1002"/>
        <v>0</v>
      </c>
      <c r="M982" s="24">
        <f t="shared" ca="1" si="1002"/>
        <v>0</v>
      </c>
      <c r="N982" s="24">
        <f t="shared" ca="1" si="1002"/>
        <v>0</v>
      </c>
      <c r="O982" s="24">
        <f t="shared" ca="1" si="1002"/>
        <v>0</v>
      </c>
      <c r="P982" s="24">
        <f t="shared" ca="1" si="1002"/>
        <v>0</v>
      </c>
      <c r="R982" s="33"/>
      <c r="S982" s="24" cm="1">
        <f t="array" aca="1" ref="S982" ca="1">INDIRECT(S968)*S981</f>
        <v>2000000</v>
      </c>
      <c r="T982" s="24" cm="1">
        <f t="array" aca="1" ref="T982" ca="1">INDIRECT(T968)*T981</f>
        <v>2000000</v>
      </c>
      <c r="U982" s="24" cm="1">
        <f t="array" aca="1" ref="U982" ca="1">INDIRECT(U968)*U981</f>
        <v>2000000</v>
      </c>
      <c r="V982" s="24" cm="1">
        <f t="array" aca="1" ref="V982" ca="1">INDIRECT(V968)*V981</f>
        <v>2000000</v>
      </c>
      <c r="W982" s="24" cm="1">
        <f t="array" aca="1" ref="W982" ca="1">INDIRECT(W968)*W981</f>
        <v>2000000</v>
      </c>
      <c r="X982" s="24" cm="1">
        <f t="array" aca="1" ref="X982" ca="1">INDIRECT(X968)*X981</f>
        <v>2000000</v>
      </c>
      <c r="Y982" s="24" cm="1">
        <f t="array" aca="1" ref="Y982" ca="1">INDIRECT(Y968)*Y981</f>
        <v>2000000</v>
      </c>
      <c r="Z982" s="24" cm="1">
        <f t="array" aca="1" ref="Z982" ca="1">INDIRECT(Z968)*Z981</f>
        <v>0</v>
      </c>
      <c r="AA982" s="24" cm="1">
        <f t="array" aca="1" ref="AA982" ca="1">INDIRECT(AA968)*AA981</f>
        <v>0</v>
      </c>
      <c r="AB982" s="24" cm="1">
        <f t="array" aca="1" ref="AB982" ca="1">INDIRECT(AB968)*AB981</f>
        <v>0</v>
      </c>
      <c r="AC982" s="24" cm="1">
        <f t="array" aca="1" ref="AC982" ca="1">INDIRECT(AC968)*AC981</f>
        <v>0</v>
      </c>
      <c r="AD982" s="24" cm="1">
        <f t="array" aca="1" ref="AD982" ca="1">INDIRECT(AD968)*AD981</f>
        <v>0</v>
      </c>
      <c r="AE982" s="24" cm="1">
        <f t="array" aca="1" ref="AE982" ca="1">INDIRECT(AE968)*AE981</f>
        <v>0</v>
      </c>
      <c r="AF982" s="24" cm="1">
        <f t="array" aca="1" ref="AF982" ca="1">INDIRECT(AF968)*AF981</f>
        <v>0</v>
      </c>
      <c r="AG982" s="24" cm="1">
        <f t="array" aca="1" ref="AG982" ca="1">INDIRECT(AG968)*AG981</f>
        <v>0</v>
      </c>
      <c r="AH982" s="24" cm="1">
        <f t="array" aca="1" ref="AH982" ca="1">INDIRECT(AH968)*AH981</f>
        <v>0</v>
      </c>
      <c r="AI982" s="24" cm="1">
        <f t="array" aca="1" ref="AI982" ca="1">INDIRECT(AI968)*AI981</f>
        <v>0</v>
      </c>
      <c r="AJ982" s="24" cm="1">
        <f t="array" aca="1" ref="AJ982" ca="1">INDIRECT(AJ968)*AJ981</f>
        <v>0</v>
      </c>
      <c r="AK982" s="24" cm="1">
        <f t="array" aca="1" ref="AK982" ca="1">INDIRECT(AK968)*AK981</f>
        <v>0</v>
      </c>
      <c r="AL982" s="24" cm="1">
        <f t="array" aca="1" ref="AL982" ca="1">INDIRECT(AL968)*AL981</f>
        <v>0</v>
      </c>
      <c r="AM982" s="24" cm="1">
        <f t="array" aca="1" ref="AM982" ca="1">INDIRECT(AM968)*AM981</f>
        <v>0</v>
      </c>
      <c r="AN982" s="24" cm="1">
        <f t="array" aca="1" ref="AN982" ca="1">INDIRECT(AN968)*AN981</f>
        <v>0</v>
      </c>
      <c r="AO982" s="24" cm="1">
        <f t="array" aca="1" ref="AO982" ca="1">INDIRECT(AO968)*AO981</f>
        <v>0</v>
      </c>
      <c r="AP982" s="24" cm="1">
        <f t="array" aca="1" ref="AP982" ca="1">INDIRECT(AP968)*AP981</f>
        <v>0</v>
      </c>
      <c r="AQ982" s="24" cm="1">
        <f t="array" aca="1" ref="AQ982" ca="1">INDIRECT(AQ968)*AQ981</f>
        <v>0</v>
      </c>
      <c r="AR982" s="24" cm="1">
        <f t="array" aca="1" ref="AR982" ca="1">INDIRECT(AR968)*AR981</f>
        <v>0</v>
      </c>
      <c r="AS982" s="24" cm="1">
        <f t="array" aca="1" ref="AS982" ca="1">INDIRECT(AS968)*AS981</f>
        <v>0</v>
      </c>
      <c r="AT982" s="24" cm="1">
        <f t="array" aca="1" ref="AT982" ca="1">INDIRECT(AT968)*AT981</f>
        <v>0</v>
      </c>
      <c r="AU982" s="24" cm="1">
        <f t="array" aca="1" ref="AU982" ca="1">INDIRECT(AU968)*AU981</f>
        <v>0</v>
      </c>
      <c r="AV982" s="24" cm="1">
        <f t="array" aca="1" ref="AV982" ca="1">INDIRECT(AV968)*AV981</f>
        <v>0</v>
      </c>
      <c r="AW982" s="24" cm="1">
        <f t="array" aca="1" ref="AW982" ca="1">INDIRECT(AW968)*AW981</f>
        <v>0</v>
      </c>
      <c r="AX982" s="24" cm="1">
        <f t="array" aca="1" ref="AX982" ca="1">INDIRECT(AX968)*AX981</f>
        <v>0</v>
      </c>
      <c r="AY982" s="24" cm="1">
        <f t="array" aca="1" ref="AY982" ca="1">INDIRECT(AY968)*AY981</f>
        <v>0</v>
      </c>
      <c r="AZ982" s="24" cm="1">
        <f t="array" aca="1" ref="AZ982" ca="1">INDIRECT(AZ968)*AZ981</f>
        <v>0</v>
      </c>
      <c r="BA982" s="24" cm="1">
        <f t="array" aca="1" ref="BA982" ca="1">INDIRECT(BA968)*BA981</f>
        <v>0</v>
      </c>
      <c r="BB982" s="24" cm="1">
        <f t="array" aca="1" ref="BB982" ca="1">INDIRECT(BB968)*BB981</f>
        <v>0</v>
      </c>
      <c r="BC982" s="24" cm="1">
        <f t="array" aca="1" ref="BC982" ca="1">INDIRECT(BC968)*BC981</f>
        <v>0</v>
      </c>
      <c r="BD982" s="24" cm="1">
        <f t="array" aca="1" ref="BD982" ca="1">INDIRECT(BD968)*BD981</f>
        <v>0</v>
      </c>
      <c r="BE982" s="24" cm="1">
        <f t="array" aca="1" ref="BE982" ca="1">INDIRECT(BE968)*BE981</f>
        <v>0</v>
      </c>
      <c r="BF982" s="24" cm="1">
        <f t="array" aca="1" ref="BF982" ca="1">INDIRECT(BF968)*BF981</f>
        <v>0</v>
      </c>
      <c r="BG982" s="24" cm="1">
        <f t="array" aca="1" ref="BG982" ca="1">INDIRECT(BG968)*BG981</f>
        <v>0</v>
      </c>
      <c r="BH982" s="24" cm="1">
        <f t="array" aca="1" ref="BH982" ca="1">INDIRECT(BH968)*BH981</f>
        <v>0</v>
      </c>
      <c r="BI982" s="24" cm="1">
        <f t="array" aca="1" ref="BI982" ca="1">INDIRECT(BI968)*BI981</f>
        <v>0</v>
      </c>
      <c r="BJ982" s="24" cm="1">
        <f t="array" aca="1" ref="BJ982" ca="1">INDIRECT(BJ968)*BJ981</f>
        <v>0</v>
      </c>
      <c r="BK982" s="24" cm="1">
        <f t="array" aca="1" ref="BK982" ca="1">INDIRECT(BK968)*BK981</f>
        <v>0</v>
      </c>
      <c r="BL982" s="24" cm="1">
        <f t="array" aca="1" ref="BL982" ca="1">INDIRECT(BL968)*BL981</f>
        <v>0</v>
      </c>
      <c r="BM982" s="24" cm="1">
        <f t="array" aca="1" ref="BM982" ca="1">INDIRECT(BM968)*BM981</f>
        <v>0</v>
      </c>
      <c r="BN982" s="24" cm="1">
        <f t="array" aca="1" ref="BN982" ca="1">INDIRECT(BN968)*BN981</f>
        <v>0</v>
      </c>
      <c r="BO982" s="24" cm="1">
        <f t="array" aca="1" ref="BO982" ca="1">INDIRECT(BO968)*BO981</f>
        <v>0</v>
      </c>
      <c r="BP982" s="24" cm="1">
        <f t="array" aca="1" ref="BP982" ca="1">INDIRECT(BP968)*BP981</f>
        <v>0</v>
      </c>
      <c r="BQ982" s="24" cm="1">
        <f t="array" aca="1" ref="BQ982" ca="1">INDIRECT(BQ968)*BQ981</f>
        <v>0</v>
      </c>
      <c r="BR982" s="24" cm="1">
        <f t="array" aca="1" ref="BR982" ca="1">INDIRECT(BR968)*BR981</f>
        <v>0</v>
      </c>
      <c r="BS982" s="24" cm="1">
        <f t="array" aca="1" ref="BS982" ca="1">INDIRECT(BS968)*BS981</f>
        <v>0</v>
      </c>
      <c r="BT982" s="24" cm="1">
        <f t="array" aca="1" ref="BT982" ca="1">INDIRECT(BT968)*BT981</f>
        <v>0</v>
      </c>
      <c r="BU982" s="24" cm="1">
        <f t="array" aca="1" ref="BU982" ca="1">INDIRECT(BU968)*BU981</f>
        <v>0</v>
      </c>
      <c r="BV982" s="24" cm="1">
        <f t="array" aca="1" ref="BV982" ca="1">INDIRECT(BV968)*BV981</f>
        <v>0</v>
      </c>
      <c r="BW982" s="24" cm="1">
        <f t="array" aca="1" ref="BW982" ca="1">INDIRECT(BW968)*BW981</f>
        <v>0</v>
      </c>
      <c r="BX982" s="24" cm="1">
        <f t="array" aca="1" ref="BX982" ca="1">INDIRECT(BX968)*BX981</f>
        <v>0</v>
      </c>
      <c r="BY982" s="24" cm="1">
        <f t="array" aca="1" ref="BY982" ca="1">INDIRECT(BY968)*BY981</f>
        <v>0</v>
      </c>
      <c r="BZ982" s="24" cm="1">
        <f t="array" aca="1" ref="BZ982" ca="1">INDIRECT(BZ968)*BZ981</f>
        <v>0</v>
      </c>
      <c r="CA982" s="24" cm="1">
        <f t="array" aca="1" ref="CA982" ca="1">INDIRECT(CA968)*CA981</f>
        <v>0</v>
      </c>
      <c r="CB982" s="24" cm="1">
        <f t="array" aca="1" ref="CB982" ca="1">INDIRECT(CB968)*CB981</f>
        <v>0</v>
      </c>
      <c r="CC982" s="24" cm="1">
        <f t="array" aca="1" ref="CC982" ca="1">INDIRECT(CC968)*CC981</f>
        <v>0</v>
      </c>
      <c r="CD982" s="24" cm="1">
        <f t="array" aca="1" ref="CD982" ca="1">INDIRECT(CD968)*CD981</f>
        <v>0</v>
      </c>
      <c r="CE982" s="24" cm="1">
        <f t="array" aca="1" ref="CE982" ca="1">INDIRECT(CE968)*CE981</f>
        <v>0</v>
      </c>
      <c r="CF982" s="24" cm="1">
        <f t="array" aca="1" ref="CF982" ca="1">INDIRECT(CF968)*CF981</f>
        <v>0</v>
      </c>
      <c r="CG982" s="24" cm="1">
        <f t="array" aca="1" ref="CG982" ca="1">INDIRECT(CG968)*CG981</f>
        <v>0</v>
      </c>
      <c r="CH982" s="24" cm="1">
        <f t="array" aca="1" ref="CH982" ca="1">INDIRECT(CH968)*CH981</f>
        <v>0</v>
      </c>
      <c r="CI982" s="24" cm="1">
        <f t="array" aca="1" ref="CI982" ca="1">INDIRECT(CI968)*CI981</f>
        <v>0</v>
      </c>
      <c r="CJ982" s="24" cm="1">
        <f t="array" aca="1" ref="CJ982" ca="1">INDIRECT(CJ968)*CJ981</f>
        <v>0</v>
      </c>
      <c r="CK982" s="24" cm="1">
        <f t="array" aca="1" ref="CK982" ca="1">INDIRECT(CK968)*CK981</f>
        <v>0</v>
      </c>
      <c r="CL982" s="24" cm="1">
        <f t="array" aca="1" ref="CL982" ca="1">INDIRECT(CL968)*CL981</f>
        <v>0</v>
      </c>
    </row>
    <row r="983" spans="2:90" x14ac:dyDescent="0.4">
      <c r="B983" s="154" t="str">
        <f>PROPER(B995)&amp;"s sold"</f>
        <v>Units sold</v>
      </c>
      <c r="D983" t="s">
        <v>753</v>
      </c>
      <c r="E983" s="8" t="str">
        <f t="shared" si="998"/>
        <v>983 ASSETSALE-PV</v>
      </c>
      <c r="H983" s="27"/>
      <c r="I983" s="78"/>
      <c r="J983" s="78"/>
      <c r="K983" s="24">
        <f t="shared" ca="1" si="1002"/>
        <v>0</v>
      </c>
      <c r="L983" s="24">
        <f t="shared" ca="1" si="1002"/>
        <v>-14000000</v>
      </c>
      <c r="M983" s="24">
        <f t="shared" ca="1" si="1002"/>
        <v>0</v>
      </c>
      <c r="N983" s="24">
        <f t="shared" ca="1" si="1002"/>
        <v>0</v>
      </c>
      <c r="O983" s="24">
        <f t="shared" ca="1" si="1002"/>
        <v>0</v>
      </c>
      <c r="P983" s="24">
        <f t="shared" ca="1" si="1002"/>
        <v>0</v>
      </c>
      <c r="R983" s="33"/>
      <c r="S983" s="244">
        <f t="shared" ref="S983" ca="1" si="1003">OFFSET(S981,0,-$H982)*S977</f>
        <v>0</v>
      </c>
      <c r="T983" s="244">
        <f t="shared" ref="T983:AX983" ca="1" si="1004">OFFSET(T981,0,-$H982)*T977</f>
        <v>0</v>
      </c>
      <c r="U983" s="244">
        <f t="shared" ca="1" si="1004"/>
        <v>0</v>
      </c>
      <c r="V983" s="244">
        <f t="shared" ca="1" si="1004"/>
        <v>0</v>
      </c>
      <c r="W983" s="244">
        <f t="shared" ca="1" si="1004"/>
        <v>0</v>
      </c>
      <c r="X983" s="244">
        <f t="shared" ca="1" si="1004"/>
        <v>0</v>
      </c>
      <c r="Y983" s="244">
        <f t="shared" ca="1" si="1004"/>
        <v>0</v>
      </c>
      <c r="Z983" s="244">
        <f t="shared" ca="1" si="1004"/>
        <v>0</v>
      </c>
      <c r="AA983" s="244">
        <f t="shared" ca="1" si="1004"/>
        <v>0</v>
      </c>
      <c r="AB983" s="244">
        <f t="shared" ca="1" si="1004"/>
        <v>0</v>
      </c>
      <c r="AC983" s="244">
        <f t="shared" ca="1" si="1004"/>
        <v>0</v>
      </c>
      <c r="AD983" s="244">
        <f t="shared" ca="1" si="1004"/>
        <v>0</v>
      </c>
      <c r="AE983" s="244">
        <f t="shared" ca="1" si="1004"/>
        <v>-2000000</v>
      </c>
      <c r="AF983" s="244">
        <f t="shared" ca="1" si="1004"/>
        <v>-2000000</v>
      </c>
      <c r="AG983" s="244">
        <f t="shared" ca="1" si="1004"/>
        <v>-2000000</v>
      </c>
      <c r="AH983" s="244">
        <f t="shared" ca="1" si="1004"/>
        <v>-2000000</v>
      </c>
      <c r="AI983" s="244">
        <f t="shared" ca="1" si="1004"/>
        <v>-2000000</v>
      </c>
      <c r="AJ983" s="244">
        <f t="shared" ca="1" si="1004"/>
        <v>-2000000</v>
      </c>
      <c r="AK983" s="244">
        <f t="shared" ca="1" si="1004"/>
        <v>-2000000</v>
      </c>
      <c r="AL983" s="244">
        <f t="shared" ca="1" si="1004"/>
        <v>0</v>
      </c>
      <c r="AM983" s="244">
        <f t="shared" ca="1" si="1004"/>
        <v>0</v>
      </c>
      <c r="AN983" s="244">
        <f t="shared" ca="1" si="1004"/>
        <v>0</v>
      </c>
      <c r="AO983" s="244">
        <f t="shared" ca="1" si="1004"/>
        <v>0</v>
      </c>
      <c r="AP983" s="244">
        <f t="shared" ca="1" si="1004"/>
        <v>0</v>
      </c>
      <c r="AQ983" s="244">
        <f t="shared" ca="1" si="1004"/>
        <v>0</v>
      </c>
      <c r="AR983" s="244">
        <f t="shared" ca="1" si="1004"/>
        <v>0</v>
      </c>
      <c r="AS983" s="244">
        <f t="shared" ca="1" si="1004"/>
        <v>0</v>
      </c>
      <c r="AT983" s="244">
        <f t="shared" ca="1" si="1004"/>
        <v>0</v>
      </c>
      <c r="AU983" s="244">
        <f t="shared" ca="1" si="1004"/>
        <v>0</v>
      </c>
      <c r="AV983" s="244">
        <f t="shared" ca="1" si="1004"/>
        <v>0</v>
      </c>
      <c r="AW983" s="244">
        <f t="shared" ca="1" si="1004"/>
        <v>0</v>
      </c>
      <c r="AX983" s="244">
        <f t="shared" ca="1" si="1004"/>
        <v>0</v>
      </c>
      <c r="AY983" s="244">
        <f t="shared" ref="AY983:CD983" ca="1" si="1005">OFFSET(AY981,0,-$H982)*AY977</f>
        <v>0</v>
      </c>
      <c r="AZ983" s="244">
        <f t="shared" ca="1" si="1005"/>
        <v>0</v>
      </c>
      <c r="BA983" s="244">
        <f t="shared" ca="1" si="1005"/>
        <v>0</v>
      </c>
      <c r="BB983" s="244">
        <f t="shared" ca="1" si="1005"/>
        <v>0</v>
      </c>
      <c r="BC983" s="244">
        <f t="shared" ca="1" si="1005"/>
        <v>0</v>
      </c>
      <c r="BD983" s="244">
        <f t="shared" ca="1" si="1005"/>
        <v>0</v>
      </c>
      <c r="BE983" s="244">
        <f t="shared" ca="1" si="1005"/>
        <v>0</v>
      </c>
      <c r="BF983" s="244">
        <f t="shared" ca="1" si="1005"/>
        <v>0</v>
      </c>
      <c r="BG983" s="244">
        <f t="shared" ca="1" si="1005"/>
        <v>0</v>
      </c>
      <c r="BH983" s="244">
        <f t="shared" ca="1" si="1005"/>
        <v>0</v>
      </c>
      <c r="BI983" s="244">
        <f t="shared" ca="1" si="1005"/>
        <v>0</v>
      </c>
      <c r="BJ983" s="244">
        <f t="shared" ca="1" si="1005"/>
        <v>0</v>
      </c>
      <c r="BK983" s="244">
        <f t="shared" ca="1" si="1005"/>
        <v>0</v>
      </c>
      <c r="BL983" s="244">
        <f t="shared" ca="1" si="1005"/>
        <v>0</v>
      </c>
      <c r="BM983" s="244">
        <f t="shared" ca="1" si="1005"/>
        <v>0</v>
      </c>
      <c r="BN983" s="244">
        <f t="shared" ca="1" si="1005"/>
        <v>0</v>
      </c>
      <c r="BO983" s="244">
        <f t="shared" ca="1" si="1005"/>
        <v>0</v>
      </c>
      <c r="BP983" s="244">
        <f t="shared" ca="1" si="1005"/>
        <v>0</v>
      </c>
      <c r="BQ983" s="244">
        <f t="shared" ca="1" si="1005"/>
        <v>0</v>
      </c>
      <c r="BR983" s="244">
        <f t="shared" ca="1" si="1005"/>
        <v>0</v>
      </c>
      <c r="BS983" s="244">
        <f t="shared" ca="1" si="1005"/>
        <v>0</v>
      </c>
      <c r="BT983" s="244">
        <f t="shared" ca="1" si="1005"/>
        <v>0</v>
      </c>
      <c r="BU983" s="244">
        <f t="shared" ca="1" si="1005"/>
        <v>0</v>
      </c>
      <c r="BV983" s="244">
        <f t="shared" ca="1" si="1005"/>
        <v>0</v>
      </c>
      <c r="BW983" s="244">
        <f t="shared" ca="1" si="1005"/>
        <v>0</v>
      </c>
      <c r="BX983" s="244">
        <f t="shared" ca="1" si="1005"/>
        <v>0</v>
      </c>
      <c r="BY983" s="244">
        <f t="shared" ca="1" si="1005"/>
        <v>0</v>
      </c>
      <c r="BZ983" s="244">
        <f t="shared" ca="1" si="1005"/>
        <v>0</v>
      </c>
      <c r="CA983" s="244">
        <f t="shared" ca="1" si="1005"/>
        <v>0</v>
      </c>
      <c r="CB983" s="244">
        <f t="shared" ca="1" si="1005"/>
        <v>0</v>
      </c>
      <c r="CC983" s="244">
        <f t="shared" ca="1" si="1005"/>
        <v>0</v>
      </c>
      <c r="CD983" s="244">
        <f t="shared" ca="1" si="1005"/>
        <v>0</v>
      </c>
      <c r="CE983" s="244">
        <f t="shared" ref="CE983:CK983" ca="1" si="1006">OFFSET(CE981,0,-$H982)*CE977</f>
        <v>0</v>
      </c>
      <c r="CF983" s="244">
        <f t="shared" ca="1" si="1006"/>
        <v>0</v>
      </c>
      <c r="CG983" s="244">
        <f t="shared" ca="1" si="1006"/>
        <v>0</v>
      </c>
      <c r="CH983" s="244">
        <f t="shared" ca="1" si="1006"/>
        <v>0</v>
      </c>
      <c r="CI983" s="244">
        <f t="shared" ca="1" si="1006"/>
        <v>0</v>
      </c>
      <c r="CJ983" s="244">
        <f t="shared" ca="1" si="1006"/>
        <v>0</v>
      </c>
      <c r="CK983" s="244">
        <f t="shared" ca="1" si="1006"/>
        <v>0</v>
      </c>
      <c r="CL983" s="244">
        <f t="shared" ref="CL983" ca="1" si="1007">OFFSET(CL981,0,-$H982)*CL977</f>
        <v>0</v>
      </c>
    </row>
    <row r="984" spans="2:90" x14ac:dyDescent="0.4">
      <c r="B984" s="123" t="str">
        <f>"Net fixed assets - "&amp;SUBSTITUTE(B994,":","")</f>
        <v>Net fixed assets - (Primary label)</v>
      </c>
      <c r="C984" t="s">
        <v>240</v>
      </c>
      <c r="D984" t="s">
        <v>753</v>
      </c>
      <c r="E984" s="8" t="str">
        <f t="shared" si="998"/>
        <v>984 ASSETSALE-PV</v>
      </c>
      <c r="H984" s="27"/>
      <c r="I984" s="78"/>
      <c r="J984" s="78"/>
      <c r="K984" s="115">
        <f t="shared" ref="K984:P984" ca="1" si="1008">SUMIF($4:$4,K$2,984:984)</f>
        <v>14000000</v>
      </c>
      <c r="L984" s="115">
        <f t="shared" ca="1" si="1008"/>
        <v>0</v>
      </c>
      <c r="M984" s="115">
        <f t="shared" ca="1" si="1008"/>
        <v>0</v>
      </c>
      <c r="N984" s="115">
        <f t="shared" ca="1" si="1008"/>
        <v>0</v>
      </c>
      <c r="O984" s="115">
        <f t="shared" ca="1" si="1008"/>
        <v>0</v>
      </c>
      <c r="P984" s="115">
        <f t="shared" ca="1" si="1008"/>
        <v>0</v>
      </c>
      <c r="R984" s="33"/>
      <c r="S984" s="115">
        <f t="shared" ref="S984" ca="1" si="1009">SUM(S982:S983,S980)</f>
        <v>2000000</v>
      </c>
      <c r="T984" s="115">
        <f t="shared" ref="T984:AX984" ca="1" si="1010">SUM(T982:T983,T980)</f>
        <v>4000000</v>
      </c>
      <c r="U984" s="115">
        <f t="shared" ca="1" si="1010"/>
        <v>6000000</v>
      </c>
      <c r="V984" s="115">
        <f t="shared" ca="1" si="1010"/>
        <v>8000000</v>
      </c>
      <c r="W984" s="115">
        <f t="shared" ca="1" si="1010"/>
        <v>10000000</v>
      </c>
      <c r="X984" s="115">
        <f t="shared" ca="1" si="1010"/>
        <v>12000000</v>
      </c>
      <c r="Y984" s="115">
        <f t="shared" ca="1" si="1010"/>
        <v>14000000</v>
      </c>
      <c r="Z984" s="115">
        <f t="shared" ca="1" si="1010"/>
        <v>14000000</v>
      </c>
      <c r="AA984" s="115">
        <f t="shared" ca="1" si="1010"/>
        <v>14000000</v>
      </c>
      <c r="AB984" s="115">
        <f t="shared" ca="1" si="1010"/>
        <v>14000000</v>
      </c>
      <c r="AC984" s="115">
        <f t="shared" ca="1" si="1010"/>
        <v>14000000</v>
      </c>
      <c r="AD984" s="115">
        <f t="shared" ca="1" si="1010"/>
        <v>14000000</v>
      </c>
      <c r="AE984" s="115">
        <f t="shared" ca="1" si="1010"/>
        <v>12000000</v>
      </c>
      <c r="AF984" s="115">
        <f t="shared" ca="1" si="1010"/>
        <v>10000000</v>
      </c>
      <c r="AG984" s="115">
        <f t="shared" ca="1" si="1010"/>
        <v>8000000</v>
      </c>
      <c r="AH984" s="115">
        <f t="shared" ca="1" si="1010"/>
        <v>6000000</v>
      </c>
      <c r="AI984" s="115">
        <f t="shared" ca="1" si="1010"/>
        <v>4000000</v>
      </c>
      <c r="AJ984" s="115">
        <f t="shared" ca="1" si="1010"/>
        <v>2000000</v>
      </c>
      <c r="AK984" s="115">
        <f t="shared" ca="1" si="1010"/>
        <v>0</v>
      </c>
      <c r="AL984" s="115">
        <f t="shared" ca="1" si="1010"/>
        <v>0</v>
      </c>
      <c r="AM984" s="115">
        <f t="shared" ca="1" si="1010"/>
        <v>0</v>
      </c>
      <c r="AN984" s="115">
        <f t="shared" ca="1" si="1010"/>
        <v>0</v>
      </c>
      <c r="AO984" s="115">
        <f t="shared" ca="1" si="1010"/>
        <v>0</v>
      </c>
      <c r="AP984" s="115">
        <f t="shared" ca="1" si="1010"/>
        <v>0</v>
      </c>
      <c r="AQ984" s="115">
        <f t="shared" ca="1" si="1010"/>
        <v>0</v>
      </c>
      <c r="AR984" s="115">
        <f t="shared" ca="1" si="1010"/>
        <v>0</v>
      </c>
      <c r="AS984" s="115">
        <f t="shared" ca="1" si="1010"/>
        <v>0</v>
      </c>
      <c r="AT984" s="115">
        <f t="shared" ca="1" si="1010"/>
        <v>0</v>
      </c>
      <c r="AU984" s="115">
        <f t="shared" ca="1" si="1010"/>
        <v>0</v>
      </c>
      <c r="AV984" s="115">
        <f t="shared" ca="1" si="1010"/>
        <v>0</v>
      </c>
      <c r="AW984" s="115">
        <f t="shared" ca="1" si="1010"/>
        <v>0</v>
      </c>
      <c r="AX984" s="115">
        <f t="shared" ca="1" si="1010"/>
        <v>0</v>
      </c>
      <c r="AY984" s="115">
        <f t="shared" ref="AY984:CD984" ca="1" si="1011">SUM(AY982:AY983,AY980)</f>
        <v>0</v>
      </c>
      <c r="AZ984" s="115">
        <f t="shared" ca="1" si="1011"/>
        <v>0</v>
      </c>
      <c r="BA984" s="115">
        <f t="shared" ca="1" si="1011"/>
        <v>0</v>
      </c>
      <c r="BB984" s="115">
        <f t="shared" ca="1" si="1011"/>
        <v>0</v>
      </c>
      <c r="BC984" s="115">
        <f t="shared" ca="1" si="1011"/>
        <v>0</v>
      </c>
      <c r="BD984" s="115">
        <f t="shared" ca="1" si="1011"/>
        <v>0</v>
      </c>
      <c r="BE984" s="115">
        <f t="shared" ca="1" si="1011"/>
        <v>0</v>
      </c>
      <c r="BF984" s="115">
        <f t="shared" ca="1" si="1011"/>
        <v>0</v>
      </c>
      <c r="BG984" s="115">
        <f t="shared" ca="1" si="1011"/>
        <v>0</v>
      </c>
      <c r="BH984" s="115">
        <f t="shared" ca="1" si="1011"/>
        <v>0</v>
      </c>
      <c r="BI984" s="115">
        <f t="shared" ca="1" si="1011"/>
        <v>0</v>
      </c>
      <c r="BJ984" s="115">
        <f t="shared" ca="1" si="1011"/>
        <v>0</v>
      </c>
      <c r="BK984" s="115">
        <f t="shared" ca="1" si="1011"/>
        <v>0</v>
      </c>
      <c r="BL984" s="115">
        <f t="shared" ca="1" si="1011"/>
        <v>0</v>
      </c>
      <c r="BM984" s="115">
        <f t="shared" ca="1" si="1011"/>
        <v>0</v>
      </c>
      <c r="BN984" s="115">
        <f t="shared" ca="1" si="1011"/>
        <v>0</v>
      </c>
      <c r="BO984" s="115">
        <f t="shared" ca="1" si="1011"/>
        <v>0</v>
      </c>
      <c r="BP984" s="115">
        <f t="shared" ca="1" si="1011"/>
        <v>0</v>
      </c>
      <c r="BQ984" s="115">
        <f t="shared" ca="1" si="1011"/>
        <v>0</v>
      </c>
      <c r="BR984" s="115">
        <f t="shared" ca="1" si="1011"/>
        <v>0</v>
      </c>
      <c r="BS984" s="115">
        <f t="shared" ca="1" si="1011"/>
        <v>0</v>
      </c>
      <c r="BT984" s="115">
        <f t="shared" ca="1" si="1011"/>
        <v>0</v>
      </c>
      <c r="BU984" s="115">
        <f t="shared" ca="1" si="1011"/>
        <v>0</v>
      </c>
      <c r="BV984" s="115">
        <f t="shared" ca="1" si="1011"/>
        <v>0</v>
      </c>
      <c r="BW984" s="115">
        <f t="shared" ca="1" si="1011"/>
        <v>0</v>
      </c>
      <c r="BX984" s="115">
        <f t="shared" ca="1" si="1011"/>
        <v>0</v>
      </c>
      <c r="BY984" s="115">
        <f t="shared" ca="1" si="1011"/>
        <v>0</v>
      </c>
      <c r="BZ984" s="115">
        <f t="shared" ca="1" si="1011"/>
        <v>0</v>
      </c>
      <c r="CA984" s="115">
        <f t="shared" ca="1" si="1011"/>
        <v>0</v>
      </c>
      <c r="CB984" s="115">
        <f t="shared" ca="1" si="1011"/>
        <v>0</v>
      </c>
      <c r="CC984" s="115">
        <f t="shared" ca="1" si="1011"/>
        <v>0</v>
      </c>
      <c r="CD984" s="115">
        <f t="shared" ca="1" si="1011"/>
        <v>0</v>
      </c>
      <c r="CE984" s="115">
        <f t="shared" ref="CE984:CK984" ca="1" si="1012">SUM(CE982:CE983,CE980)</f>
        <v>0</v>
      </c>
      <c r="CF984" s="115">
        <f t="shared" ca="1" si="1012"/>
        <v>0</v>
      </c>
      <c r="CG984" s="115">
        <f t="shared" ca="1" si="1012"/>
        <v>0</v>
      </c>
      <c r="CH984" s="115">
        <f t="shared" ca="1" si="1012"/>
        <v>0</v>
      </c>
      <c r="CI984" s="115">
        <f t="shared" ca="1" si="1012"/>
        <v>0</v>
      </c>
      <c r="CJ984" s="115">
        <f t="shared" ca="1" si="1012"/>
        <v>0</v>
      </c>
      <c r="CK984" s="115">
        <f t="shared" ca="1" si="1012"/>
        <v>0</v>
      </c>
      <c r="CL984" s="115">
        <f t="shared" ref="CL984" ca="1" si="1013">SUM(CL982:CL983,CL980)</f>
        <v>0</v>
      </c>
    </row>
    <row r="985" spans="2:90" x14ac:dyDescent="0.4">
      <c r="B985" s="123"/>
      <c r="D985" t="s">
        <v>753</v>
      </c>
      <c r="E985" s="8" t="str">
        <f t="shared" si="998"/>
        <v>985 ASSETSALE-PV</v>
      </c>
      <c r="H985" s="27"/>
      <c r="I985" s="78"/>
      <c r="J985" s="78"/>
      <c r="K985" s="33"/>
      <c r="L985" s="33"/>
      <c r="M985" s="33"/>
      <c r="N985" s="33"/>
      <c r="O985" s="33"/>
      <c r="P985" s="33"/>
      <c r="R985" s="33"/>
      <c r="S985" s="33"/>
      <c r="T985" s="33"/>
      <c r="U985" s="33"/>
      <c r="V985" s="33"/>
      <c r="W985" s="33"/>
      <c r="X985" s="33"/>
      <c r="Y985" s="33"/>
      <c r="Z985" s="33"/>
      <c r="AA985" s="33"/>
      <c r="AB985" s="33"/>
      <c r="AC985" s="33"/>
      <c r="AD985" s="33"/>
      <c r="AE985" s="33"/>
      <c r="AF985" s="33"/>
      <c r="AG985" s="33"/>
      <c r="AH985" s="33"/>
      <c r="AI985" s="33"/>
      <c r="AJ985" s="33"/>
      <c r="AK985" s="33"/>
      <c r="AL985" s="33"/>
      <c r="AM985" s="33"/>
      <c r="AN985" s="33"/>
      <c r="AO985" s="33"/>
      <c r="AP985" s="33"/>
      <c r="AQ985" s="33"/>
      <c r="AR985" s="33"/>
      <c r="AS985" s="33"/>
      <c r="AT985" s="33"/>
      <c r="AU985" s="33"/>
      <c r="AV985" s="33"/>
      <c r="AW985" s="33"/>
      <c r="AX985" s="33"/>
      <c r="AY985" s="33"/>
      <c r="AZ985" s="33"/>
      <c r="BA985" s="33"/>
      <c r="BB985" s="33"/>
      <c r="BC985" s="33"/>
      <c r="BD985" s="33"/>
      <c r="BE985" s="33"/>
      <c r="BF985" s="33"/>
      <c r="BG985" s="33"/>
      <c r="BH985" s="33"/>
      <c r="BI985" s="33"/>
      <c r="BJ985" s="33"/>
      <c r="BK985" s="33"/>
      <c r="BL985" s="33"/>
      <c r="BM985" s="33"/>
      <c r="BN985" s="33"/>
      <c r="BO985" s="33"/>
      <c r="BP985" s="33"/>
      <c r="BQ985" s="33"/>
      <c r="BR985" s="33"/>
      <c r="BS985" s="33"/>
      <c r="BT985" s="33"/>
      <c r="BU985" s="33"/>
      <c r="BV985" s="33"/>
      <c r="BW985" s="33"/>
      <c r="BX985" s="33"/>
      <c r="BY985" s="33"/>
      <c r="BZ985" s="33"/>
      <c r="CA985" s="33"/>
      <c r="CB985" s="33"/>
      <c r="CC985" s="33"/>
      <c r="CD985" s="33"/>
      <c r="CE985" s="33"/>
      <c r="CF985" s="33"/>
      <c r="CG985" s="33"/>
      <c r="CH985" s="33"/>
      <c r="CI985" s="33"/>
      <c r="CJ985" s="33"/>
      <c r="CK985" s="33"/>
      <c r="CL985" s="33"/>
    </row>
    <row r="986" spans="2:90" x14ac:dyDescent="0.4">
      <c r="B986" s="141" t="str">
        <f>"Sales price per "&amp;B995</f>
        <v>Sales price per Unit</v>
      </c>
      <c r="D986" t="s">
        <v>753</v>
      </c>
      <c r="E986" s="8" t="str">
        <f t="shared" si="998"/>
        <v>986 ASSETSALE-PV</v>
      </c>
      <c r="G986" t="str">
        <f>E986</f>
        <v>986 ASSETSALE-PV</v>
      </c>
      <c r="H986" s="12"/>
      <c r="I986" s="60"/>
      <c r="J986" s="60"/>
      <c r="K986" s="135">
        <v>200000</v>
      </c>
      <c r="L986" s="135">
        <v>200000</v>
      </c>
      <c r="M986" s="135">
        <v>200000</v>
      </c>
      <c r="N986" s="135">
        <v>200000</v>
      </c>
      <c r="O986" s="135">
        <v>200000</v>
      </c>
      <c r="P986" s="135">
        <v>200000</v>
      </c>
      <c r="R986" s="19"/>
      <c r="S986" s="136" cm="1">
        <f t="array" ref="S986">INDEX($K:$P,ROW(),MATCH(S$3,$K$2:$P$2,0))</f>
        <v>200000</v>
      </c>
      <c r="T986" s="136" cm="1">
        <f t="array" ref="T986">INDEX($K:$P,ROW(),MATCH(T$3,$K$2:$P$2,0))</f>
        <v>200000</v>
      </c>
      <c r="U986" s="136" cm="1">
        <f t="array" ref="U986">INDEX($K:$P,ROW(),MATCH(U$3,$K$2:$P$2,0))</f>
        <v>200000</v>
      </c>
      <c r="V986" s="136" cm="1">
        <f t="array" ref="V986">INDEX($K:$P,ROW(),MATCH(V$3,$K$2:$P$2,0))</f>
        <v>200000</v>
      </c>
      <c r="W986" s="136" cm="1">
        <f t="array" ref="W986">INDEX($K:$P,ROW(),MATCH(W$3,$K$2:$P$2,0))</f>
        <v>200000</v>
      </c>
      <c r="X986" s="136" cm="1">
        <f t="array" ref="X986">INDEX($K:$P,ROW(),MATCH(X$3,$K$2:$P$2,0))</f>
        <v>200000</v>
      </c>
      <c r="Y986" s="136" cm="1">
        <f t="array" ref="Y986">INDEX($K:$P,ROW(),MATCH(Y$3,$K$2:$P$2,0))</f>
        <v>200000</v>
      </c>
      <c r="Z986" s="136" cm="1">
        <f t="array" ref="Z986">INDEX($K:$P,ROW(),MATCH(Z$3,$K$2:$P$2,0))</f>
        <v>200000</v>
      </c>
      <c r="AA986" s="136" cm="1">
        <f t="array" ref="AA986">INDEX($K:$P,ROW(),MATCH(AA$3,$K$2:$P$2,0))</f>
        <v>200000</v>
      </c>
      <c r="AB986" s="136" cm="1">
        <f t="array" ref="AB986">INDEX($K:$P,ROW(),MATCH(AB$3,$K$2:$P$2,0))</f>
        <v>200000</v>
      </c>
      <c r="AC986" s="136" cm="1">
        <f t="array" ref="AC986">INDEX($K:$P,ROW(),MATCH(AC$3,$K$2:$P$2,0))</f>
        <v>200000</v>
      </c>
      <c r="AD986" s="136" cm="1">
        <f t="array" ref="AD986">INDEX($K:$P,ROW(),MATCH(AD$3,$K$2:$P$2,0))</f>
        <v>200000</v>
      </c>
      <c r="AE986" s="136" cm="1">
        <f t="array" ref="AE986">INDEX($K:$P,ROW(),MATCH(AE$3,$K$2:$P$2,0))</f>
        <v>200000</v>
      </c>
      <c r="AF986" s="136" cm="1">
        <f t="array" ref="AF986">INDEX($K:$P,ROW(),MATCH(AF$3,$K$2:$P$2,0))</f>
        <v>200000</v>
      </c>
      <c r="AG986" s="136" cm="1">
        <f t="array" ref="AG986">INDEX($K:$P,ROW(),MATCH(AG$3,$K$2:$P$2,0))</f>
        <v>200000</v>
      </c>
      <c r="AH986" s="136" cm="1">
        <f t="array" ref="AH986">INDEX($K:$P,ROW(),MATCH(AH$3,$K$2:$P$2,0))</f>
        <v>200000</v>
      </c>
      <c r="AI986" s="136" cm="1">
        <f t="array" ref="AI986">INDEX($K:$P,ROW(),MATCH(AI$3,$K$2:$P$2,0))</f>
        <v>200000</v>
      </c>
      <c r="AJ986" s="136" cm="1">
        <f t="array" ref="AJ986">INDEX($K:$P,ROW(),MATCH(AJ$3,$K$2:$P$2,0))</f>
        <v>200000</v>
      </c>
      <c r="AK986" s="136" cm="1">
        <f t="array" ref="AK986">INDEX($K:$P,ROW(),MATCH(AK$3,$K$2:$P$2,0))</f>
        <v>200000</v>
      </c>
      <c r="AL986" s="136" cm="1">
        <f t="array" ref="AL986">INDEX($K:$P,ROW(),MATCH(AL$3,$K$2:$P$2,0))</f>
        <v>200000</v>
      </c>
      <c r="AM986" s="136" cm="1">
        <f t="array" ref="AM986">INDEX($K:$P,ROW(),MATCH(AM$3,$K$2:$P$2,0))</f>
        <v>200000</v>
      </c>
      <c r="AN986" s="136" cm="1">
        <f t="array" ref="AN986">INDEX($K:$P,ROW(),MATCH(AN$3,$K$2:$P$2,0))</f>
        <v>200000</v>
      </c>
      <c r="AO986" s="136" cm="1">
        <f t="array" ref="AO986">INDEX($K:$P,ROW(),MATCH(AO$3,$K$2:$P$2,0))</f>
        <v>200000</v>
      </c>
      <c r="AP986" s="136" cm="1">
        <f t="array" ref="AP986">INDEX($K:$P,ROW(),MATCH(AP$3,$K$2:$P$2,0))</f>
        <v>200000</v>
      </c>
      <c r="AQ986" s="136" cm="1">
        <f t="array" ref="AQ986">INDEX($K:$P,ROW(),MATCH(AQ$3,$K$2:$P$2,0))</f>
        <v>200000</v>
      </c>
      <c r="AR986" s="136" cm="1">
        <f t="array" ref="AR986">INDEX($K:$P,ROW(),MATCH(AR$3,$K$2:$P$2,0))</f>
        <v>200000</v>
      </c>
      <c r="AS986" s="136" cm="1">
        <f t="array" ref="AS986">INDEX($K:$P,ROW(),MATCH(AS$3,$K$2:$P$2,0))</f>
        <v>200000</v>
      </c>
      <c r="AT986" s="136" cm="1">
        <f t="array" ref="AT986">INDEX($K:$P,ROW(),MATCH(AT$3,$K$2:$P$2,0))</f>
        <v>200000</v>
      </c>
      <c r="AU986" s="136" cm="1">
        <f t="array" ref="AU986">INDEX($K:$P,ROW(),MATCH(AU$3,$K$2:$P$2,0))</f>
        <v>200000</v>
      </c>
      <c r="AV986" s="136" cm="1">
        <f t="array" ref="AV986">INDEX($K:$P,ROW(),MATCH(AV$3,$K$2:$P$2,0))</f>
        <v>200000</v>
      </c>
      <c r="AW986" s="136" cm="1">
        <f t="array" ref="AW986">INDEX($K:$P,ROW(),MATCH(AW$3,$K$2:$P$2,0))</f>
        <v>200000</v>
      </c>
      <c r="AX986" s="136" cm="1">
        <f t="array" ref="AX986">INDEX($K:$P,ROW(),MATCH(AX$3,$K$2:$P$2,0))</f>
        <v>200000</v>
      </c>
      <c r="AY986" s="136" cm="1">
        <f t="array" ref="AY986">INDEX($K:$P,ROW(),MATCH(AY$3,$K$2:$P$2,0))</f>
        <v>200000</v>
      </c>
      <c r="AZ986" s="136" cm="1">
        <f t="array" ref="AZ986">INDEX($K:$P,ROW(),MATCH(AZ$3,$K$2:$P$2,0))</f>
        <v>200000</v>
      </c>
      <c r="BA986" s="136" cm="1">
        <f t="array" ref="BA986">INDEX($K:$P,ROW(),MATCH(BA$3,$K$2:$P$2,0))</f>
        <v>200000</v>
      </c>
      <c r="BB986" s="136" cm="1">
        <f t="array" ref="BB986">INDEX($K:$P,ROW(),MATCH(BB$3,$K$2:$P$2,0))</f>
        <v>200000</v>
      </c>
      <c r="BC986" s="136" cm="1">
        <f t="array" ref="BC986">INDEX($K:$P,ROW(),MATCH(BC$3,$K$2:$P$2,0))</f>
        <v>200000</v>
      </c>
      <c r="BD986" s="136" cm="1">
        <f t="array" ref="BD986">INDEX($K:$P,ROW(),MATCH(BD$3,$K$2:$P$2,0))</f>
        <v>200000</v>
      </c>
      <c r="BE986" s="136" cm="1">
        <f t="array" ref="BE986">INDEX($K:$P,ROW(),MATCH(BE$3,$K$2:$P$2,0))</f>
        <v>200000</v>
      </c>
      <c r="BF986" s="136" cm="1">
        <f t="array" ref="BF986">INDEX($K:$P,ROW(),MATCH(BF$3,$K$2:$P$2,0))</f>
        <v>200000</v>
      </c>
      <c r="BG986" s="136" cm="1">
        <f t="array" ref="BG986">INDEX($K:$P,ROW(),MATCH(BG$3,$K$2:$P$2,0))</f>
        <v>200000</v>
      </c>
      <c r="BH986" s="136" cm="1">
        <f t="array" ref="BH986">INDEX($K:$P,ROW(),MATCH(BH$3,$K$2:$P$2,0))</f>
        <v>200000</v>
      </c>
      <c r="BI986" s="136" cm="1">
        <f t="array" ref="BI986">INDEX($K:$P,ROW(),MATCH(BI$3,$K$2:$P$2,0))</f>
        <v>200000</v>
      </c>
      <c r="BJ986" s="136" cm="1">
        <f t="array" ref="BJ986">INDEX($K:$P,ROW(),MATCH(BJ$3,$K$2:$P$2,0))</f>
        <v>200000</v>
      </c>
      <c r="BK986" s="136" cm="1">
        <f t="array" ref="BK986">INDEX($K:$P,ROW(),MATCH(BK$3,$K$2:$P$2,0))</f>
        <v>200000</v>
      </c>
      <c r="BL986" s="136" cm="1">
        <f t="array" ref="BL986">INDEX($K:$P,ROW(),MATCH(BL$3,$K$2:$P$2,0))</f>
        <v>200000</v>
      </c>
      <c r="BM986" s="136" cm="1">
        <f t="array" ref="BM986">INDEX($K:$P,ROW(),MATCH(BM$3,$K$2:$P$2,0))</f>
        <v>200000</v>
      </c>
      <c r="BN986" s="136" cm="1">
        <f t="array" ref="BN986">INDEX($K:$P,ROW(),MATCH(BN$3,$K$2:$P$2,0))</f>
        <v>200000</v>
      </c>
      <c r="BO986" s="136" cm="1">
        <f t="array" ref="BO986">INDEX($K:$P,ROW(),MATCH(BO$3,$K$2:$P$2,0))</f>
        <v>200000</v>
      </c>
      <c r="BP986" s="136" cm="1">
        <f t="array" ref="BP986">INDEX($K:$P,ROW(),MATCH(BP$3,$K$2:$P$2,0))</f>
        <v>200000</v>
      </c>
      <c r="BQ986" s="136" cm="1">
        <f t="array" ref="BQ986">INDEX($K:$P,ROW(),MATCH(BQ$3,$K$2:$P$2,0))</f>
        <v>200000</v>
      </c>
      <c r="BR986" s="136" cm="1">
        <f t="array" ref="BR986">INDEX($K:$P,ROW(),MATCH(BR$3,$K$2:$P$2,0))</f>
        <v>200000</v>
      </c>
      <c r="BS986" s="136" cm="1">
        <f t="array" ref="BS986">INDEX($K:$P,ROW(),MATCH(BS$3,$K$2:$P$2,0))</f>
        <v>200000</v>
      </c>
      <c r="BT986" s="136" cm="1">
        <f t="array" ref="BT986">INDEX($K:$P,ROW(),MATCH(BT$3,$K$2:$P$2,0))</f>
        <v>200000</v>
      </c>
      <c r="BU986" s="136" cm="1">
        <f t="array" ref="BU986">INDEX($K:$P,ROW(),MATCH(BU$3,$K$2:$P$2,0))</f>
        <v>200000</v>
      </c>
      <c r="BV986" s="136" cm="1">
        <f t="array" ref="BV986">INDEX($K:$P,ROW(),MATCH(BV$3,$K$2:$P$2,0))</f>
        <v>200000</v>
      </c>
      <c r="BW986" s="136" cm="1">
        <f t="array" ref="BW986">INDEX($K:$P,ROW(),MATCH(BW$3,$K$2:$P$2,0))</f>
        <v>200000</v>
      </c>
      <c r="BX986" s="136" cm="1">
        <f t="array" ref="BX986">INDEX($K:$P,ROW(),MATCH(BX$3,$K$2:$P$2,0))</f>
        <v>200000</v>
      </c>
      <c r="BY986" s="136" cm="1">
        <f t="array" ref="BY986">INDEX($K:$P,ROW(),MATCH(BY$3,$K$2:$P$2,0))</f>
        <v>200000</v>
      </c>
      <c r="BZ986" s="136" cm="1">
        <f t="array" ref="BZ986">INDEX($K:$P,ROW(),MATCH(BZ$3,$K$2:$P$2,0))</f>
        <v>200000</v>
      </c>
      <c r="CA986" s="136" cm="1">
        <f t="array" ref="CA986">INDEX($K:$P,ROW(),MATCH(CA$3,$K$2:$P$2,0))</f>
        <v>200000</v>
      </c>
      <c r="CB986" s="136" cm="1">
        <f t="array" ref="CB986">INDEX($K:$P,ROW(),MATCH(CB$3,$K$2:$P$2,0))</f>
        <v>200000</v>
      </c>
      <c r="CC986" s="136" cm="1">
        <f t="array" ref="CC986">INDEX($K:$P,ROW(),MATCH(CC$3,$K$2:$P$2,0))</f>
        <v>200000</v>
      </c>
      <c r="CD986" s="136" cm="1">
        <f t="array" ref="CD986">INDEX($K:$P,ROW(),MATCH(CD$3,$K$2:$P$2,0))</f>
        <v>200000</v>
      </c>
      <c r="CE986" s="136" cm="1">
        <f t="array" ref="CE986">INDEX($K:$P,ROW(),MATCH(CE$3,$K$2:$P$2,0))</f>
        <v>200000</v>
      </c>
      <c r="CF986" s="136" cm="1">
        <f t="array" ref="CF986">INDEX($K:$P,ROW(),MATCH(CF$3,$K$2:$P$2,0))</f>
        <v>200000</v>
      </c>
      <c r="CG986" s="136" cm="1">
        <f t="array" ref="CG986">INDEX($K:$P,ROW(),MATCH(CG$3,$K$2:$P$2,0))</f>
        <v>200000</v>
      </c>
      <c r="CH986" s="136" cm="1">
        <f t="array" ref="CH986">INDEX($K:$P,ROW(),MATCH(CH$3,$K$2:$P$2,0))</f>
        <v>200000</v>
      </c>
      <c r="CI986" s="136" cm="1">
        <f t="array" ref="CI986">INDEX($K:$P,ROW(),MATCH(CI$3,$K$2:$P$2,0))</f>
        <v>200000</v>
      </c>
      <c r="CJ986" s="136" cm="1">
        <f t="array" ref="CJ986">INDEX($K:$P,ROW(),MATCH(CJ$3,$K$2:$P$2,0))</f>
        <v>200000</v>
      </c>
      <c r="CK986" s="136" cm="1">
        <f t="array" ref="CK986">INDEX($K:$P,ROW(),MATCH(CK$3,$K$2:$P$2,0))</f>
        <v>200000</v>
      </c>
      <c r="CL986" s="136" cm="1">
        <f t="array" ref="CL986">INDEX($K:$P,ROW(),MATCH(CL$3,$K$2:$P$2,0))</f>
        <v>200000</v>
      </c>
    </row>
    <row r="987" spans="2:90" x14ac:dyDescent="0.4">
      <c r="B987" s="123" t="str">
        <f>"Proceeds on sale of "&amp;B995&amp;"s - "&amp;B994</f>
        <v>Proceeds on sale of Units - (Primary label)</v>
      </c>
      <c r="C987" t="s">
        <v>235</v>
      </c>
      <c r="D987" t="s">
        <v>753</v>
      </c>
      <c r="E987" s="8" t="str">
        <f>ROW()&amp;" "&amp;D987</f>
        <v>987 ASSETSALE-PV</v>
      </c>
      <c r="H987" s="27"/>
      <c r="I987" s="78"/>
      <c r="J987" s="78"/>
      <c r="K987" s="33">
        <f t="shared" ref="K987:P987" ca="1" si="1014">SUMIF($3:$3,K$2,987:987)</f>
        <v>0</v>
      </c>
      <c r="L987" s="33">
        <f t="shared" ca="1" si="1014"/>
        <v>28000000</v>
      </c>
      <c r="M987" s="33">
        <f t="shared" ca="1" si="1014"/>
        <v>0</v>
      </c>
      <c r="N987" s="33">
        <f t="shared" ca="1" si="1014"/>
        <v>0</v>
      </c>
      <c r="O987" s="33">
        <f t="shared" ca="1" si="1014"/>
        <v>0</v>
      </c>
      <c r="P987" s="33">
        <f t="shared" ca="1" si="1014"/>
        <v>0</v>
      </c>
      <c r="R987" s="33"/>
      <c r="S987" s="33">
        <f t="shared" ref="S987" ca="1" si="1015">-S986*S977</f>
        <v>0</v>
      </c>
      <c r="T987" s="33">
        <f t="shared" ref="T987:AX987" ca="1" si="1016">-T986*T977</f>
        <v>0</v>
      </c>
      <c r="U987" s="33">
        <f t="shared" ca="1" si="1016"/>
        <v>0</v>
      </c>
      <c r="V987" s="33">
        <f t="shared" ca="1" si="1016"/>
        <v>0</v>
      </c>
      <c r="W987" s="33">
        <f t="shared" ca="1" si="1016"/>
        <v>0</v>
      </c>
      <c r="X987" s="33">
        <f t="shared" ca="1" si="1016"/>
        <v>0</v>
      </c>
      <c r="Y987" s="33">
        <f t="shared" ca="1" si="1016"/>
        <v>0</v>
      </c>
      <c r="Z987" s="33">
        <f t="shared" ca="1" si="1016"/>
        <v>0</v>
      </c>
      <c r="AA987" s="33">
        <f t="shared" ca="1" si="1016"/>
        <v>0</v>
      </c>
      <c r="AB987" s="33">
        <f t="shared" ca="1" si="1016"/>
        <v>0</v>
      </c>
      <c r="AC987" s="33">
        <f t="shared" ca="1" si="1016"/>
        <v>0</v>
      </c>
      <c r="AD987" s="33">
        <f t="shared" ca="1" si="1016"/>
        <v>0</v>
      </c>
      <c r="AE987" s="33">
        <f t="shared" ca="1" si="1016"/>
        <v>4000000</v>
      </c>
      <c r="AF987" s="33">
        <f t="shared" ca="1" si="1016"/>
        <v>4000000</v>
      </c>
      <c r="AG987" s="33">
        <f t="shared" ca="1" si="1016"/>
        <v>4000000</v>
      </c>
      <c r="AH987" s="33">
        <f t="shared" ca="1" si="1016"/>
        <v>4000000</v>
      </c>
      <c r="AI987" s="33">
        <f t="shared" ca="1" si="1016"/>
        <v>4000000</v>
      </c>
      <c r="AJ987" s="33">
        <f t="shared" ca="1" si="1016"/>
        <v>4000000</v>
      </c>
      <c r="AK987" s="33">
        <f t="shared" ca="1" si="1016"/>
        <v>4000000</v>
      </c>
      <c r="AL987" s="33">
        <f t="shared" ca="1" si="1016"/>
        <v>0</v>
      </c>
      <c r="AM987" s="33">
        <f t="shared" ca="1" si="1016"/>
        <v>0</v>
      </c>
      <c r="AN987" s="33">
        <f t="shared" ca="1" si="1016"/>
        <v>0</v>
      </c>
      <c r="AO987" s="33">
        <f t="shared" ca="1" si="1016"/>
        <v>0</v>
      </c>
      <c r="AP987" s="33">
        <f t="shared" ca="1" si="1016"/>
        <v>0</v>
      </c>
      <c r="AQ987" s="33">
        <f t="shared" ca="1" si="1016"/>
        <v>0</v>
      </c>
      <c r="AR987" s="33">
        <f t="shared" ca="1" si="1016"/>
        <v>0</v>
      </c>
      <c r="AS987" s="33">
        <f t="shared" ca="1" si="1016"/>
        <v>0</v>
      </c>
      <c r="AT987" s="33">
        <f t="shared" ca="1" si="1016"/>
        <v>0</v>
      </c>
      <c r="AU987" s="33">
        <f t="shared" ca="1" si="1016"/>
        <v>0</v>
      </c>
      <c r="AV987" s="33">
        <f t="shared" ca="1" si="1016"/>
        <v>0</v>
      </c>
      <c r="AW987" s="33">
        <f t="shared" ca="1" si="1016"/>
        <v>0</v>
      </c>
      <c r="AX987" s="33">
        <f t="shared" ca="1" si="1016"/>
        <v>0</v>
      </c>
      <c r="AY987" s="33">
        <f t="shared" ref="AY987:CD987" ca="1" si="1017">-AY986*AY977</f>
        <v>0</v>
      </c>
      <c r="AZ987" s="33">
        <f t="shared" ca="1" si="1017"/>
        <v>0</v>
      </c>
      <c r="BA987" s="33">
        <f t="shared" ca="1" si="1017"/>
        <v>0</v>
      </c>
      <c r="BB987" s="33">
        <f t="shared" ca="1" si="1017"/>
        <v>0</v>
      </c>
      <c r="BC987" s="33">
        <f t="shared" ca="1" si="1017"/>
        <v>0</v>
      </c>
      <c r="BD987" s="33">
        <f t="shared" ca="1" si="1017"/>
        <v>0</v>
      </c>
      <c r="BE987" s="33">
        <f t="shared" ca="1" si="1017"/>
        <v>0</v>
      </c>
      <c r="BF987" s="33">
        <f t="shared" ca="1" si="1017"/>
        <v>0</v>
      </c>
      <c r="BG987" s="33">
        <f t="shared" ca="1" si="1017"/>
        <v>0</v>
      </c>
      <c r="BH987" s="33">
        <f t="shared" ca="1" si="1017"/>
        <v>0</v>
      </c>
      <c r="BI987" s="33">
        <f t="shared" ca="1" si="1017"/>
        <v>0</v>
      </c>
      <c r="BJ987" s="33">
        <f t="shared" ca="1" si="1017"/>
        <v>0</v>
      </c>
      <c r="BK987" s="33">
        <f t="shared" ca="1" si="1017"/>
        <v>0</v>
      </c>
      <c r="BL987" s="33">
        <f t="shared" ca="1" si="1017"/>
        <v>0</v>
      </c>
      <c r="BM987" s="33">
        <f t="shared" ca="1" si="1017"/>
        <v>0</v>
      </c>
      <c r="BN987" s="33">
        <f t="shared" ca="1" si="1017"/>
        <v>0</v>
      </c>
      <c r="BO987" s="33">
        <f t="shared" ca="1" si="1017"/>
        <v>0</v>
      </c>
      <c r="BP987" s="33">
        <f t="shared" ca="1" si="1017"/>
        <v>0</v>
      </c>
      <c r="BQ987" s="33">
        <f t="shared" ca="1" si="1017"/>
        <v>0</v>
      </c>
      <c r="BR987" s="33">
        <f t="shared" ca="1" si="1017"/>
        <v>0</v>
      </c>
      <c r="BS987" s="33">
        <f t="shared" ca="1" si="1017"/>
        <v>0</v>
      </c>
      <c r="BT987" s="33">
        <f t="shared" ca="1" si="1017"/>
        <v>0</v>
      </c>
      <c r="BU987" s="33">
        <f t="shared" ca="1" si="1017"/>
        <v>0</v>
      </c>
      <c r="BV987" s="33">
        <f t="shared" ca="1" si="1017"/>
        <v>0</v>
      </c>
      <c r="BW987" s="33">
        <f t="shared" ca="1" si="1017"/>
        <v>0</v>
      </c>
      <c r="BX987" s="33">
        <f t="shared" ca="1" si="1017"/>
        <v>0</v>
      </c>
      <c r="BY987" s="33">
        <f t="shared" ca="1" si="1017"/>
        <v>0</v>
      </c>
      <c r="BZ987" s="33">
        <f t="shared" ca="1" si="1017"/>
        <v>0</v>
      </c>
      <c r="CA987" s="33">
        <f t="shared" ca="1" si="1017"/>
        <v>0</v>
      </c>
      <c r="CB987" s="33">
        <f t="shared" ca="1" si="1017"/>
        <v>0</v>
      </c>
      <c r="CC987" s="33">
        <f t="shared" ca="1" si="1017"/>
        <v>0</v>
      </c>
      <c r="CD987" s="33">
        <f t="shared" ca="1" si="1017"/>
        <v>0</v>
      </c>
      <c r="CE987" s="33">
        <f t="shared" ref="CE987:CK987" ca="1" si="1018">-CE986*CE977</f>
        <v>0</v>
      </c>
      <c r="CF987" s="33">
        <f t="shared" ca="1" si="1018"/>
        <v>0</v>
      </c>
      <c r="CG987" s="33">
        <f t="shared" ca="1" si="1018"/>
        <v>0</v>
      </c>
      <c r="CH987" s="33">
        <f t="shared" ca="1" si="1018"/>
        <v>0</v>
      </c>
      <c r="CI987" s="33">
        <f t="shared" ca="1" si="1018"/>
        <v>0</v>
      </c>
      <c r="CJ987" s="33">
        <f t="shared" ca="1" si="1018"/>
        <v>0</v>
      </c>
      <c r="CK987" s="33">
        <f t="shared" ca="1" si="1018"/>
        <v>0</v>
      </c>
      <c r="CL987" s="33">
        <f t="shared" ref="CL987" ca="1" si="1019">-CL986*CL977</f>
        <v>0</v>
      </c>
    </row>
    <row r="988" spans="2:90" x14ac:dyDescent="0.4">
      <c r="B988" s="123"/>
      <c r="D988" t="s">
        <v>753</v>
      </c>
      <c r="E988" s="8"/>
      <c r="H988" s="27"/>
      <c r="I988" s="78"/>
      <c r="J988" s="78"/>
      <c r="K988" s="33"/>
      <c r="L988" s="33"/>
      <c r="M988" s="33"/>
      <c r="N988" s="33"/>
      <c r="O988" s="33"/>
      <c r="P988" s="33"/>
      <c r="R988" s="33"/>
      <c r="S988" s="33"/>
      <c r="T988" s="33"/>
      <c r="U988" s="33"/>
      <c r="V988" s="33"/>
      <c r="W988" s="33"/>
      <c r="X988" s="33"/>
      <c r="Y988" s="33"/>
      <c r="Z988" s="33"/>
      <c r="AA988" s="33"/>
      <c r="AB988" s="33"/>
      <c r="AC988" s="33"/>
      <c r="AD988" s="33"/>
      <c r="AE988" s="33"/>
      <c r="AF988" s="33"/>
      <c r="AG988" s="33"/>
      <c r="AH988" s="33"/>
      <c r="AI988" s="33"/>
      <c r="AJ988" s="33"/>
      <c r="AK988" s="33"/>
      <c r="AL988" s="33"/>
      <c r="AM988" s="33"/>
      <c r="AN988" s="33"/>
      <c r="AO988" s="33"/>
      <c r="AP988" s="33"/>
      <c r="AQ988" s="33"/>
      <c r="AR988" s="33"/>
      <c r="AS988" s="33"/>
      <c r="AT988" s="33"/>
      <c r="AU988" s="33"/>
      <c r="AV988" s="33"/>
      <c r="AW988" s="33"/>
      <c r="AX988" s="33"/>
      <c r="AY988" s="33"/>
      <c r="AZ988" s="33"/>
      <c r="BA988" s="33"/>
      <c r="BB988" s="33"/>
      <c r="BC988" s="33"/>
      <c r="BD988" s="33"/>
      <c r="BE988" s="33"/>
      <c r="BF988" s="33"/>
      <c r="BG988" s="33"/>
      <c r="BH988" s="33"/>
      <c r="BI988" s="33"/>
      <c r="BJ988" s="33"/>
      <c r="BK988" s="33"/>
      <c r="BL988" s="33"/>
      <c r="BM988" s="33"/>
      <c r="BN988" s="33"/>
      <c r="BO988" s="33"/>
      <c r="BP988" s="33"/>
      <c r="BQ988" s="33"/>
      <c r="BR988" s="33"/>
      <c r="BS988" s="33"/>
      <c r="BT988" s="33"/>
      <c r="BU988" s="33"/>
      <c r="BV988" s="33"/>
      <c r="BW988" s="33"/>
      <c r="BX988" s="33"/>
      <c r="BY988" s="33"/>
      <c r="BZ988" s="33"/>
      <c r="CA988" s="33"/>
      <c r="CB988" s="33"/>
      <c r="CC988" s="33"/>
      <c r="CD988" s="33"/>
      <c r="CE988" s="33"/>
      <c r="CF988" s="33"/>
      <c r="CG988" s="33"/>
      <c r="CH988" s="33"/>
      <c r="CI988" s="33"/>
      <c r="CJ988" s="33"/>
      <c r="CK988" s="33"/>
      <c r="CL988" s="33"/>
    </row>
    <row r="989" spans="2:90" x14ac:dyDescent="0.4">
      <c r="B989" s="95" t="s">
        <v>576</v>
      </c>
      <c r="D989" t="s">
        <v>753</v>
      </c>
      <c r="E989" s="8"/>
      <c r="H989" s="27"/>
      <c r="I989" s="78"/>
      <c r="J989" s="78"/>
      <c r="K989" s="33"/>
      <c r="L989" s="33"/>
      <c r="M989" s="33"/>
      <c r="N989" s="33"/>
      <c r="O989" s="33"/>
      <c r="P989" s="33"/>
      <c r="R989" s="33"/>
      <c r="S989" s="33"/>
      <c r="T989" s="33"/>
      <c r="U989" s="33"/>
      <c r="V989" s="33"/>
      <c r="W989" s="33"/>
      <c r="X989" s="33"/>
      <c r="Y989" s="33"/>
      <c r="Z989" s="33"/>
      <c r="AA989" s="33"/>
      <c r="AB989" s="33"/>
      <c r="AC989" s="33"/>
      <c r="AD989" s="33"/>
      <c r="AE989" s="33"/>
      <c r="AF989" s="33"/>
      <c r="AG989" s="33"/>
      <c r="AH989" s="33"/>
      <c r="AI989" s="33"/>
      <c r="AJ989" s="33"/>
      <c r="AK989" s="33"/>
      <c r="AL989" s="33"/>
      <c r="AM989" s="33"/>
      <c r="AN989" s="33"/>
      <c r="AO989" s="33"/>
      <c r="AP989" s="33"/>
      <c r="AQ989" s="33"/>
      <c r="AR989" s="33"/>
      <c r="AS989" s="33"/>
      <c r="AT989" s="33"/>
      <c r="AU989" s="33"/>
      <c r="AV989" s="33"/>
      <c r="AW989" s="33"/>
      <c r="AX989" s="33"/>
      <c r="AY989" s="33"/>
      <c r="AZ989" s="33"/>
      <c r="BA989" s="33"/>
      <c r="BB989" s="33"/>
      <c r="BC989" s="33"/>
      <c r="BD989" s="33"/>
      <c r="BE989" s="33"/>
      <c r="BF989" s="33"/>
      <c r="BG989" s="33"/>
      <c r="BH989" s="33"/>
      <c r="BI989" s="33"/>
      <c r="BJ989" s="33"/>
      <c r="BK989" s="33"/>
      <c r="BL989" s="33"/>
      <c r="BM989" s="33"/>
      <c r="BN989" s="33"/>
      <c r="BO989" s="33"/>
      <c r="BP989" s="33"/>
      <c r="BQ989" s="33"/>
      <c r="BR989" s="33"/>
      <c r="BS989" s="33"/>
      <c r="BT989" s="33"/>
      <c r="BU989" s="33"/>
      <c r="BV989" s="33"/>
      <c r="BW989" s="33"/>
      <c r="BX989" s="33"/>
      <c r="BY989" s="33"/>
      <c r="BZ989" s="33"/>
      <c r="CA989" s="33"/>
      <c r="CB989" s="33"/>
      <c r="CC989" s="33"/>
      <c r="CD989" s="33"/>
      <c r="CE989" s="33"/>
      <c r="CF989" s="33"/>
      <c r="CG989" s="33"/>
      <c r="CH989" s="33"/>
      <c r="CI989" s="33"/>
      <c r="CJ989" s="33"/>
      <c r="CK989" s="33"/>
      <c r="CL989" s="33"/>
    </row>
    <row r="990" spans="2:90" x14ac:dyDescent="0.4">
      <c r="B990" s="154" t="str">
        <f>"Gain on sale of "&amp;B995&amp;"s - "&amp;B994</f>
        <v>Gain on sale of Units - (Primary label)</v>
      </c>
      <c r="C990" t="s">
        <v>198</v>
      </c>
      <c r="D990" t="s">
        <v>753</v>
      </c>
      <c r="E990" s="8"/>
      <c r="K990" s="24">
        <f t="shared" ref="K990:P992" ca="1" si="1020">SUMIF($3:$3,K$2,990:990)</f>
        <v>0</v>
      </c>
      <c r="L990" s="24">
        <f t="shared" ca="1" si="1020"/>
        <v>14000000</v>
      </c>
      <c r="M990" s="24">
        <f t="shared" ca="1" si="1020"/>
        <v>0</v>
      </c>
      <c r="N990" s="24">
        <f t="shared" ca="1" si="1020"/>
        <v>0</v>
      </c>
      <c r="O990" s="24">
        <f t="shared" ca="1" si="1020"/>
        <v>0</v>
      </c>
      <c r="P990" s="24">
        <f t="shared" ca="1" si="1020"/>
        <v>0</v>
      </c>
      <c r="R990" s="24"/>
      <c r="S990" s="24">
        <f t="shared" ref="S990" ca="1" si="1021">S987+S983</f>
        <v>0</v>
      </c>
      <c r="T990" s="24">
        <f t="shared" ref="T990:AX990" ca="1" si="1022">T987+T983</f>
        <v>0</v>
      </c>
      <c r="U990" s="24">
        <f t="shared" ca="1" si="1022"/>
        <v>0</v>
      </c>
      <c r="V990" s="24">
        <f t="shared" ca="1" si="1022"/>
        <v>0</v>
      </c>
      <c r="W990" s="24">
        <f t="shared" ca="1" si="1022"/>
        <v>0</v>
      </c>
      <c r="X990" s="24">
        <f t="shared" ca="1" si="1022"/>
        <v>0</v>
      </c>
      <c r="Y990" s="24">
        <f t="shared" ca="1" si="1022"/>
        <v>0</v>
      </c>
      <c r="Z990" s="24">
        <f t="shared" ca="1" si="1022"/>
        <v>0</v>
      </c>
      <c r="AA990" s="24">
        <f t="shared" ca="1" si="1022"/>
        <v>0</v>
      </c>
      <c r="AB990" s="24">
        <f t="shared" ca="1" si="1022"/>
        <v>0</v>
      </c>
      <c r="AC990" s="24">
        <f t="shared" ca="1" si="1022"/>
        <v>0</v>
      </c>
      <c r="AD990" s="24">
        <f t="shared" ca="1" si="1022"/>
        <v>0</v>
      </c>
      <c r="AE990" s="24">
        <f t="shared" ca="1" si="1022"/>
        <v>2000000</v>
      </c>
      <c r="AF990" s="24">
        <f t="shared" ca="1" si="1022"/>
        <v>2000000</v>
      </c>
      <c r="AG990" s="24">
        <f t="shared" ca="1" si="1022"/>
        <v>2000000</v>
      </c>
      <c r="AH990" s="24">
        <f t="shared" ca="1" si="1022"/>
        <v>2000000</v>
      </c>
      <c r="AI990" s="24">
        <f t="shared" ca="1" si="1022"/>
        <v>2000000</v>
      </c>
      <c r="AJ990" s="24">
        <f t="shared" ca="1" si="1022"/>
        <v>2000000</v>
      </c>
      <c r="AK990" s="24">
        <f t="shared" ca="1" si="1022"/>
        <v>2000000</v>
      </c>
      <c r="AL990" s="24">
        <f t="shared" ca="1" si="1022"/>
        <v>0</v>
      </c>
      <c r="AM990" s="24">
        <f t="shared" ca="1" si="1022"/>
        <v>0</v>
      </c>
      <c r="AN990" s="24">
        <f t="shared" ca="1" si="1022"/>
        <v>0</v>
      </c>
      <c r="AO990" s="24">
        <f t="shared" ca="1" si="1022"/>
        <v>0</v>
      </c>
      <c r="AP990" s="24">
        <f t="shared" ca="1" si="1022"/>
        <v>0</v>
      </c>
      <c r="AQ990" s="24">
        <f t="shared" ca="1" si="1022"/>
        <v>0</v>
      </c>
      <c r="AR990" s="24">
        <f t="shared" ca="1" si="1022"/>
        <v>0</v>
      </c>
      <c r="AS990" s="24">
        <f t="shared" ca="1" si="1022"/>
        <v>0</v>
      </c>
      <c r="AT990" s="24">
        <f t="shared" ca="1" si="1022"/>
        <v>0</v>
      </c>
      <c r="AU990" s="24">
        <f t="shared" ca="1" si="1022"/>
        <v>0</v>
      </c>
      <c r="AV990" s="24">
        <f t="shared" ca="1" si="1022"/>
        <v>0</v>
      </c>
      <c r="AW990" s="24">
        <f t="shared" ca="1" si="1022"/>
        <v>0</v>
      </c>
      <c r="AX990" s="24">
        <f t="shared" ca="1" si="1022"/>
        <v>0</v>
      </c>
      <c r="AY990" s="24">
        <f t="shared" ref="AY990:CD990" ca="1" si="1023">AY987+AY983</f>
        <v>0</v>
      </c>
      <c r="AZ990" s="24">
        <f t="shared" ca="1" si="1023"/>
        <v>0</v>
      </c>
      <c r="BA990" s="24">
        <f t="shared" ca="1" si="1023"/>
        <v>0</v>
      </c>
      <c r="BB990" s="24">
        <f t="shared" ca="1" si="1023"/>
        <v>0</v>
      </c>
      <c r="BC990" s="24">
        <f t="shared" ca="1" si="1023"/>
        <v>0</v>
      </c>
      <c r="BD990" s="24">
        <f t="shared" ca="1" si="1023"/>
        <v>0</v>
      </c>
      <c r="BE990" s="24">
        <f t="shared" ca="1" si="1023"/>
        <v>0</v>
      </c>
      <c r="BF990" s="24">
        <f t="shared" ca="1" si="1023"/>
        <v>0</v>
      </c>
      <c r="BG990" s="24">
        <f t="shared" ca="1" si="1023"/>
        <v>0</v>
      </c>
      <c r="BH990" s="24">
        <f t="shared" ca="1" si="1023"/>
        <v>0</v>
      </c>
      <c r="BI990" s="24">
        <f t="shared" ca="1" si="1023"/>
        <v>0</v>
      </c>
      <c r="BJ990" s="24">
        <f t="shared" ca="1" si="1023"/>
        <v>0</v>
      </c>
      <c r="BK990" s="24">
        <f t="shared" ca="1" si="1023"/>
        <v>0</v>
      </c>
      <c r="BL990" s="24">
        <f t="shared" ca="1" si="1023"/>
        <v>0</v>
      </c>
      <c r="BM990" s="24">
        <f t="shared" ca="1" si="1023"/>
        <v>0</v>
      </c>
      <c r="BN990" s="24">
        <f t="shared" ca="1" si="1023"/>
        <v>0</v>
      </c>
      <c r="BO990" s="24">
        <f t="shared" ca="1" si="1023"/>
        <v>0</v>
      </c>
      <c r="BP990" s="24">
        <f t="shared" ca="1" si="1023"/>
        <v>0</v>
      </c>
      <c r="BQ990" s="24">
        <f t="shared" ca="1" si="1023"/>
        <v>0</v>
      </c>
      <c r="BR990" s="24">
        <f t="shared" ca="1" si="1023"/>
        <v>0</v>
      </c>
      <c r="BS990" s="24">
        <f t="shared" ca="1" si="1023"/>
        <v>0</v>
      </c>
      <c r="BT990" s="24">
        <f t="shared" ca="1" si="1023"/>
        <v>0</v>
      </c>
      <c r="BU990" s="24">
        <f t="shared" ca="1" si="1023"/>
        <v>0</v>
      </c>
      <c r="BV990" s="24">
        <f t="shared" ca="1" si="1023"/>
        <v>0</v>
      </c>
      <c r="BW990" s="24">
        <f t="shared" ca="1" si="1023"/>
        <v>0</v>
      </c>
      <c r="BX990" s="24">
        <f t="shared" ca="1" si="1023"/>
        <v>0</v>
      </c>
      <c r="BY990" s="24">
        <f t="shared" ca="1" si="1023"/>
        <v>0</v>
      </c>
      <c r="BZ990" s="24">
        <f t="shared" ca="1" si="1023"/>
        <v>0</v>
      </c>
      <c r="CA990" s="24">
        <f t="shared" ca="1" si="1023"/>
        <v>0</v>
      </c>
      <c r="CB990" s="24">
        <f t="shared" ca="1" si="1023"/>
        <v>0</v>
      </c>
      <c r="CC990" s="24">
        <f t="shared" ca="1" si="1023"/>
        <v>0</v>
      </c>
      <c r="CD990" s="24">
        <f t="shared" ca="1" si="1023"/>
        <v>0</v>
      </c>
      <c r="CE990" s="24">
        <f t="shared" ref="CE990:CK990" ca="1" si="1024">CE987+CE983</f>
        <v>0</v>
      </c>
      <c r="CF990" s="24">
        <f t="shared" ca="1" si="1024"/>
        <v>0</v>
      </c>
      <c r="CG990" s="24">
        <f t="shared" ca="1" si="1024"/>
        <v>0</v>
      </c>
      <c r="CH990" s="24">
        <f t="shared" ca="1" si="1024"/>
        <v>0</v>
      </c>
      <c r="CI990" s="24">
        <f t="shared" ca="1" si="1024"/>
        <v>0</v>
      </c>
      <c r="CJ990" s="24">
        <f t="shared" ca="1" si="1024"/>
        <v>0</v>
      </c>
      <c r="CK990" s="24">
        <f t="shared" ca="1" si="1024"/>
        <v>0</v>
      </c>
      <c r="CL990" s="24">
        <f t="shared" ref="CL990" ca="1" si="1025">CL987+CL983</f>
        <v>0</v>
      </c>
    </row>
    <row r="991" spans="2:90" x14ac:dyDescent="0.4">
      <c r="B991" s="154" t="str">
        <f>"Gain on sale of "&amp;B995&amp;"s - "&amp;B994</f>
        <v>Gain on sale of Units - (Primary label)</v>
      </c>
      <c r="C991" t="s">
        <v>577</v>
      </c>
      <c r="D991" t="s">
        <v>753</v>
      </c>
      <c r="E991" s="8"/>
      <c r="K991" s="24">
        <f t="shared" ca="1" si="1020"/>
        <v>0</v>
      </c>
      <c r="L991" s="24">
        <f t="shared" ca="1" si="1020"/>
        <v>-14000000</v>
      </c>
      <c r="M991" s="24">
        <f t="shared" ca="1" si="1020"/>
        <v>0</v>
      </c>
      <c r="N991" s="24">
        <f t="shared" ca="1" si="1020"/>
        <v>0</v>
      </c>
      <c r="O991" s="24">
        <f t="shared" ca="1" si="1020"/>
        <v>0</v>
      </c>
      <c r="P991" s="24">
        <f t="shared" ca="1" si="1020"/>
        <v>0</v>
      </c>
      <c r="R991" s="24"/>
      <c r="S991" s="24">
        <f ca="1">-S987+S983</f>
        <v>0</v>
      </c>
      <c r="T991" s="24">
        <f ca="1">-T987+T983</f>
        <v>0</v>
      </c>
      <c r="U991" s="24">
        <f ca="1">-U987+U983</f>
        <v>0</v>
      </c>
      <c r="V991" s="24">
        <f ca="1">-V987+V983</f>
        <v>0</v>
      </c>
      <c r="W991" s="24">
        <f ca="1">-W987+W983</f>
        <v>0</v>
      </c>
      <c r="X991" s="24">
        <f t="shared" ref="X991:BC991" ca="1" si="1026">-(X987+X983)</f>
        <v>0</v>
      </c>
      <c r="Y991" s="24">
        <f t="shared" ca="1" si="1026"/>
        <v>0</v>
      </c>
      <c r="Z991" s="24">
        <f t="shared" ca="1" si="1026"/>
        <v>0</v>
      </c>
      <c r="AA991" s="24">
        <f t="shared" ca="1" si="1026"/>
        <v>0</v>
      </c>
      <c r="AB991" s="24">
        <f t="shared" ca="1" si="1026"/>
        <v>0</v>
      </c>
      <c r="AC991" s="24">
        <f t="shared" ca="1" si="1026"/>
        <v>0</v>
      </c>
      <c r="AD991" s="24">
        <f t="shared" ca="1" si="1026"/>
        <v>0</v>
      </c>
      <c r="AE991" s="24">
        <f t="shared" ca="1" si="1026"/>
        <v>-2000000</v>
      </c>
      <c r="AF991" s="24">
        <f t="shared" ca="1" si="1026"/>
        <v>-2000000</v>
      </c>
      <c r="AG991" s="24">
        <f t="shared" ca="1" si="1026"/>
        <v>-2000000</v>
      </c>
      <c r="AH991" s="24">
        <f t="shared" ca="1" si="1026"/>
        <v>-2000000</v>
      </c>
      <c r="AI991" s="24">
        <f t="shared" ca="1" si="1026"/>
        <v>-2000000</v>
      </c>
      <c r="AJ991" s="24">
        <f t="shared" ca="1" si="1026"/>
        <v>-2000000</v>
      </c>
      <c r="AK991" s="24">
        <f t="shared" ca="1" si="1026"/>
        <v>-2000000</v>
      </c>
      <c r="AL991" s="24">
        <f t="shared" ca="1" si="1026"/>
        <v>0</v>
      </c>
      <c r="AM991" s="24">
        <f t="shared" ca="1" si="1026"/>
        <v>0</v>
      </c>
      <c r="AN991" s="24">
        <f t="shared" ca="1" si="1026"/>
        <v>0</v>
      </c>
      <c r="AO991" s="24">
        <f t="shared" ca="1" si="1026"/>
        <v>0</v>
      </c>
      <c r="AP991" s="24">
        <f t="shared" ca="1" si="1026"/>
        <v>0</v>
      </c>
      <c r="AQ991" s="24">
        <f t="shared" ca="1" si="1026"/>
        <v>0</v>
      </c>
      <c r="AR991" s="24">
        <f t="shared" ca="1" si="1026"/>
        <v>0</v>
      </c>
      <c r="AS991" s="24">
        <f t="shared" ca="1" si="1026"/>
        <v>0</v>
      </c>
      <c r="AT991" s="24">
        <f t="shared" ca="1" si="1026"/>
        <v>0</v>
      </c>
      <c r="AU991" s="24">
        <f t="shared" ca="1" si="1026"/>
        <v>0</v>
      </c>
      <c r="AV991" s="24">
        <f t="shared" ca="1" si="1026"/>
        <v>0</v>
      </c>
      <c r="AW991" s="24">
        <f t="shared" ca="1" si="1026"/>
        <v>0</v>
      </c>
      <c r="AX991" s="24">
        <f t="shared" ca="1" si="1026"/>
        <v>0</v>
      </c>
      <c r="AY991" s="24">
        <f t="shared" ca="1" si="1026"/>
        <v>0</v>
      </c>
      <c r="AZ991" s="24">
        <f t="shared" ca="1" si="1026"/>
        <v>0</v>
      </c>
      <c r="BA991" s="24">
        <f t="shared" ca="1" si="1026"/>
        <v>0</v>
      </c>
      <c r="BB991" s="24">
        <f t="shared" ca="1" si="1026"/>
        <v>0</v>
      </c>
      <c r="BC991" s="24">
        <f t="shared" ca="1" si="1026"/>
        <v>0</v>
      </c>
      <c r="BD991" s="24">
        <f t="shared" ref="BD991:CK991" ca="1" si="1027">-(BD987+BD983)</f>
        <v>0</v>
      </c>
      <c r="BE991" s="24">
        <f t="shared" ca="1" si="1027"/>
        <v>0</v>
      </c>
      <c r="BF991" s="24">
        <f t="shared" ca="1" si="1027"/>
        <v>0</v>
      </c>
      <c r="BG991" s="24">
        <f t="shared" ca="1" si="1027"/>
        <v>0</v>
      </c>
      <c r="BH991" s="24">
        <f t="shared" ca="1" si="1027"/>
        <v>0</v>
      </c>
      <c r="BI991" s="24">
        <f t="shared" ca="1" si="1027"/>
        <v>0</v>
      </c>
      <c r="BJ991" s="24">
        <f t="shared" ca="1" si="1027"/>
        <v>0</v>
      </c>
      <c r="BK991" s="24">
        <f t="shared" ca="1" si="1027"/>
        <v>0</v>
      </c>
      <c r="BL991" s="24">
        <f t="shared" ca="1" si="1027"/>
        <v>0</v>
      </c>
      <c r="BM991" s="24">
        <f t="shared" ca="1" si="1027"/>
        <v>0</v>
      </c>
      <c r="BN991" s="24">
        <f t="shared" ca="1" si="1027"/>
        <v>0</v>
      </c>
      <c r="BO991" s="24">
        <f t="shared" ca="1" si="1027"/>
        <v>0</v>
      </c>
      <c r="BP991" s="24">
        <f t="shared" ca="1" si="1027"/>
        <v>0</v>
      </c>
      <c r="BQ991" s="24">
        <f t="shared" ca="1" si="1027"/>
        <v>0</v>
      </c>
      <c r="BR991" s="24">
        <f t="shared" ca="1" si="1027"/>
        <v>0</v>
      </c>
      <c r="BS991" s="24">
        <f t="shared" ca="1" si="1027"/>
        <v>0</v>
      </c>
      <c r="BT991" s="24">
        <f t="shared" ca="1" si="1027"/>
        <v>0</v>
      </c>
      <c r="BU991" s="24">
        <f t="shared" ca="1" si="1027"/>
        <v>0</v>
      </c>
      <c r="BV991" s="24">
        <f t="shared" ca="1" si="1027"/>
        <v>0</v>
      </c>
      <c r="BW991" s="24">
        <f t="shared" ca="1" si="1027"/>
        <v>0</v>
      </c>
      <c r="BX991" s="24">
        <f t="shared" ca="1" si="1027"/>
        <v>0</v>
      </c>
      <c r="BY991" s="24">
        <f t="shared" ca="1" si="1027"/>
        <v>0</v>
      </c>
      <c r="BZ991" s="24">
        <f t="shared" ca="1" si="1027"/>
        <v>0</v>
      </c>
      <c r="CA991" s="24">
        <f t="shared" ca="1" si="1027"/>
        <v>0</v>
      </c>
      <c r="CB991" s="24">
        <f t="shared" ca="1" si="1027"/>
        <v>0</v>
      </c>
      <c r="CC991" s="24">
        <f t="shared" ca="1" si="1027"/>
        <v>0</v>
      </c>
      <c r="CD991" s="24">
        <f t="shared" ca="1" si="1027"/>
        <v>0</v>
      </c>
      <c r="CE991" s="24">
        <f t="shared" ca="1" si="1027"/>
        <v>0</v>
      </c>
      <c r="CF991" s="24">
        <f t="shared" ca="1" si="1027"/>
        <v>0</v>
      </c>
      <c r="CG991" s="24">
        <f t="shared" ca="1" si="1027"/>
        <v>0</v>
      </c>
      <c r="CH991" s="24">
        <f t="shared" ca="1" si="1027"/>
        <v>0</v>
      </c>
      <c r="CI991" s="24">
        <f t="shared" ca="1" si="1027"/>
        <v>0</v>
      </c>
      <c r="CJ991" s="24">
        <f t="shared" ca="1" si="1027"/>
        <v>0</v>
      </c>
      <c r="CK991" s="24">
        <f t="shared" ca="1" si="1027"/>
        <v>0</v>
      </c>
      <c r="CL991" s="24">
        <f t="shared" ref="CL991" ca="1" si="1028">-(CL987+CL983)</f>
        <v>0</v>
      </c>
    </row>
    <row r="992" spans="2:90" x14ac:dyDescent="0.4">
      <c r="B992" s="154" t="str">
        <f>B982&amp;" - "&amp;B965</f>
        <v>Units Constructed - (Primary label)</v>
      </c>
      <c r="C992" t="s">
        <v>235</v>
      </c>
      <c r="D992" t="s">
        <v>753</v>
      </c>
      <c r="E992" s="8"/>
      <c r="H992" s="27"/>
      <c r="I992" s="78"/>
      <c r="J992" s="78"/>
      <c r="K992" s="24">
        <f t="shared" ca="1" si="1020"/>
        <v>-14000000</v>
      </c>
      <c r="L992" s="24">
        <f t="shared" ca="1" si="1020"/>
        <v>0</v>
      </c>
      <c r="M992" s="24">
        <f t="shared" ca="1" si="1020"/>
        <v>0</v>
      </c>
      <c r="N992" s="24">
        <f t="shared" ca="1" si="1020"/>
        <v>0</v>
      </c>
      <c r="O992" s="24">
        <f t="shared" ca="1" si="1020"/>
        <v>0</v>
      </c>
      <c r="P992" s="24">
        <f t="shared" ca="1" si="1020"/>
        <v>0</v>
      </c>
      <c r="R992" s="33"/>
      <c r="S992" s="24">
        <f t="shared" ref="S992" ca="1" si="1029">-S982</f>
        <v>-2000000</v>
      </c>
      <c r="T992" s="24">
        <f t="shared" ref="T992:AX992" ca="1" si="1030">-T982</f>
        <v>-2000000</v>
      </c>
      <c r="U992" s="24">
        <f t="shared" ca="1" si="1030"/>
        <v>-2000000</v>
      </c>
      <c r="V992" s="24">
        <f t="shared" ca="1" si="1030"/>
        <v>-2000000</v>
      </c>
      <c r="W992" s="24">
        <f t="shared" ca="1" si="1030"/>
        <v>-2000000</v>
      </c>
      <c r="X992" s="24">
        <f t="shared" ca="1" si="1030"/>
        <v>-2000000</v>
      </c>
      <c r="Y992" s="24">
        <f t="shared" ca="1" si="1030"/>
        <v>-2000000</v>
      </c>
      <c r="Z992" s="24">
        <f t="shared" ca="1" si="1030"/>
        <v>0</v>
      </c>
      <c r="AA992" s="24">
        <f t="shared" ca="1" si="1030"/>
        <v>0</v>
      </c>
      <c r="AB992" s="24">
        <f t="shared" ca="1" si="1030"/>
        <v>0</v>
      </c>
      <c r="AC992" s="24">
        <f t="shared" ca="1" si="1030"/>
        <v>0</v>
      </c>
      <c r="AD992" s="24">
        <f t="shared" ca="1" si="1030"/>
        <v>0</v>
      </c>
      <c r="AE992" s="24">
        <f t="shared" ca="1" si="1030"/>
        <v>0</v>
      </c>
      <c r="AF992" s="24">
        <f t="shared" ca="1" si="1030"/>
        <v>0</v>
      </c>
      <c r="AG992" s="24">
        <f t="shared" ca="1" si="1030"/>
        <v>0</v>
      </c>
      <c r="AH992" s="24">
        <f t="shared" ca="1" si="1030"/>
        <v>0</v>
      </c>
      <c r="AI992" s="24">
        <f t="shared" ca="1" si="1030"/>
        <v>0</v>
      </c>
      <c r="AJ992" s="24">
        <f t="shared" ca="1" si="1030"/>
        <v>0</v>
      </c>
      <c r="AK992" s="24">
        <f t="shared" ca="1" si="1030"/>
        <v>0</v>
      </c>
      <c r="AL992" s="24">
        <f t="shared" ca="1" si="1030"/>
        <v>0</v>
      </c>
      <c r="AM992" s="24">
        <f t="shared" ca="1" si="1030"/>
        <v>0</v>
      </c>
      <c r="AN992" s="24">
        <f t="shared" ca="1" si="1030"/>
        <v>0</v>
      </c>
      <c r="AO992" s="24">
        <f t="shared" ca="1" si="1030"/>
        <v>0</v>
      </c>
      <c r="AP992" s="24">
        <f t="shared" ca="1" si="1030"/>
        <v>0</v>
      </c>
      <c r="AQ992" s="24">
        <f t="shared" ca="1" si="1030"/>
        <v>0</v>
      </c>
      <c r="AR992" s="24">
        <f t="shared" ca="1" si="1030"/>
        <v>0</v>
      </c>
      <c r="AS992" s="24">
        <f t="shared" ca="1" si="1030"/>
        <v>0</v>
      </c>
      <c r="AT992" s="24">
        <f t="shared" ca="1" si="1030"/>
        <v>0</v>
      </c>
      <c r="AU992" s="24">
        <f t="shared" ca="1" si="1030"/>
        <v>0</v>
      </c>
      <c r="AV992" s="24">
        <f t="shared" ca="1" si="1030"/>
        <v>0</v>
      </c>
      <c r="AW992" s="24">
        <f t="shared" ca="1" si="1030"/>
        <v>0</v>
      </c>
      <c r="AX992" s="24">
        <f t="shared" ca="1" si="1030"/>
        <v>0</v>
      </c>
      <c r="AY992" s="24">
        <f t="shared" ref="AY992:CD992" ca="1" si="1031">-AY982</f>
        <v>0</v>
      </c>
      <c r="AZ992" s="24">
        <f t="shared" ca="1" si="1031"/>
        <v>0</v>
      </c>
      <c r="BA992" s="24">
        <f t="shared" ca="1" si="1031"/>
        <v>0</v>
      </c>
      <c r="BB992" s="24">
        <f t="shared" ca="1" si="1031"/>
        <v>0</v>
      </c>
      <c r="BC992" s="24">
        <f t="shared" ca="1" si="1031"/>
        <v>0</v>
      </c>
      <c r="BD992" s="24">
        <f t="shared" ca="1" si="1031"/>
        <v>0</v>
      </c>
      <c r="BE992" s="24">
        <f t="shared" ca="1" si="1031"/>
        <v>0</v>
      </c>
      <c r="BF992" s="24">
        <f t="shared" ca="1" si="1031"/>
        <v>0</v>
      </c>
      <c r="BG992" s="24">
        <f t="shared" ca="1" si="1031"/>
        <v>0</v>
      </c>
      <c r="BH992" s="24">
        <f t="shared" ca="1" si="1031"/>
        <v>0</v>
      </c>
      <c r="BI992" s="24">
        <f t="shared" ca="1" si="1031"/>
        <v>0</v>
      </c>
      <c r="BJ992" s="24">
        <f t="shared" ca="1" si="1031"/>
        <v>0</v>
      </c>
      <c r="BK992" s="24">
        <f t="shared" ca="1" si="1031"/>
        <v>0</v>
      </c>
      <c r="BL992" s="24">
        <f t="shared" ca="1" si="1031"/>
        <v>0</v>
      </c>
      <c r="BM992" s="24">
        <f t="shared" ca="1" si="1031"/>
        <v>0</v>
      </c>
      <c r="BN992" s="24">
        <f t="shared" ca="1" si="1031"/>
        <v>0</v>
      </c>
      <c r="BO992" s="24">
        <f t="shared" ca="1" si="1031"/>
        <v>0</v>
      </c>
      <c r="BP992" s="24">
        <f t="shared" ca="1" si="1031"/>
        <v>0</v>
      </c>
      <c r="BQ992" s="24">
        <f t="shared" ca="1" si="1031"/>
        <v>0</v>
      </c>
      <c r="BR992" s="24">
        <f t="shared" ca="1" si="1031"/>
        <v>0</v>
      </c>
      <c r="BS992" s="24">
        <f t="shared" ca="1" si="1031"/>
        <v>0</v>
      </c>
      <c r="BT992" s="24">
        <f t="shared" ca="1" si="1031"/>
        <v>0</v>
      </c>
      <c r="BU992" s="24">
        <f t="shared" ca="1" si="1031"/>
        <v>0</v>
      </c>
      <c r="BV992" s="24">
        <f t="shared" ca="1" si="1031"/>
        <v>0</v>
      </c>
      <c r="BW992" s="24">
        <f t="shared" ca="1" si="1031"/>
        <v>0</v>
      </c>
      <c r="BX992" s="24">
        <f t="shared" ca="1" si="1031"/>
        <v>0</v>
      </c>
      <c r="BY992" s="24">
        <f t="shared" ca="1" si="1031"/>
        <v>0</v>
      </c>
      <c r="BZ992" s="24">
        <f t="shared" ca="1" si="1031"/>
        <v>0</v>
      </c>
      <c r="CA992" s="24">
        <f t="shared" ca="1" si="1031"/>
        <v>0</v>
      </c>
      <c r="CB992" s="24">
        <f t="shared" ca="1" si="1031"/>
        <v>0</v>
      </c>
      <c r="CC992" s="24">
        <f t="shared" ca="1" si="1031"/>
        <v>0</v>
      </c>
      <c r="CD992" s="24">
        <f t="shared" ca="1" si="1031"/>
        <v>0</v>
      </c>
      <c r="CE992" s="24">
        <f t="shared" ref="CE992:CK992" ca="1" si="1032">-CE982</f>
        <v>0</v>
      </c>
      <c r="CF992" s="24">
        <f t="shared" ca="1" si="1032"/>
        <v>0</v>
      </c>
      <c r="CG992" s="24">
        <f t="shared" ca="1" si="1032"/>
        <v>0</v>
      </c>
      <c r="CH992" s="24">
        <f t="shared" ca="1" si="1032"/>
        <v>0</v>
      </c>
      <c r="CI992" s="24">
        <f t="shared" ca="1" si="1032"/>
        <v>0</v>
      </c>
      <c r="CJ992" s="24">
        <f t="shared" ca="1" si="1032"/>
        <v>0</v>
      </c>
      <c r="CK992" s="24">
        <f t="shared" ca="1" si="1032"/>
        <v>0</v>
      </c>
      <c r="CL992" s="24">
        <f t="shared" ref="CL992" ca="1" si="1033">-CL982</f>
        <v>0</v>
      </c>
    </row>
    <row r="993" spans="2:90" x14ac:dyDescent="0.4">
      <c r="B993" s="122"/>
      <c r="D993" t="s">
        <v>753</v>
      </c>
      <c r="E993" s="8"/>
      <c r="H993" s="27"/>
      <c r="I993" s="78"/>
      <c r="J993" s="78"/>
      <c r="K993" s="24"/>
      <c r="L993" s="24"/>
      <c r="M993" s="24"/>
      <c r="N993" s="24"/>
      <c r="O993" s="24"/>
      <c r="P993" s="24"/>
      <c r="R993" s="33"/>
      <c r="S993" s="24"/>
      <c r="T993" s="24"/>
      <c r="U993" s="24"/>
      <c r="V993" s="24"/>
      <c r="W993" s="24"/>
      <c r="X993" s="24"/>
      <c r="Y993" s="24"/>
      <c r="Z993" s="24"/>
      <c r="AA993" s="24"/>
      <c r="AB993" s="24"/>
      <c r="AC993" s="24"/>
      <c r="AD993" s="24"/>
      <c r="AE993" s="24"/>
      <c r="AF993" s="24"/>
      <c r="AG993" s="24"/>
      <c r="AH993" s="24"/>
      <c r="AI993" s="24"/>
      <c r="AJ993" s="24"/>
      <c r="AK993" s="24"/>
      <c r="AL993" s="24"/>
      <c r="AM993" s="24"/>
      <c r="AN993" s="24"/>
      <c r="AO993" s="24"/>
      <c r="AP993" s="24"/>
      <c r="AQ993" s="24"/>
      <c r="AR993" s="24"/>
      <c r="AS993" s="24"/>
      <c r="AT993" s="24"/>
      <c r="AU993" s="24"/>
      <c r="AV993" s="24"/>
      <c r="AW993" s="24"/>
      <c r="AX993" s="24"/>
      <c r="AY993" s="24"/>
      <c r="AZ993" s="24"/>
      <c r="BA993" s="24"/>
      <c r="BB993" s="24"/>
      <c r="BC993" s="24"/>
      <c r="BD993" s="24"/>
      <c r="BE993" s="24"/>
      <c r="BF993" s="24"/>
      <c r="BG993" s="24"/>
      <c r="BH993" s="24"/>
      <c r="BI993" s="24"/>
      <c r="BJ993" s="24"/>
      <c r="BK993" s="24"/>
      <c r="BL993" s="24"/>
      <c r="BM993" s="24"/>
      <c r="BN993" s="24"/>
      <c r="BO993" s="24"/>
      <c r="BP993" s="24"/>
      <c r="BQ993" s="24"/>
      <c r="BR993" s="24"/>
      <c r="BS993" s="24"/>
      <c r="BT993" s="24"/>
      <c r="BU993" s="24"/>
      <c r="BV993" s="24"/>
      <c r="BW993" s="24"/>
      <c r="BX993" s="24"/>
      <c r="BY993" s="24"/>
      <c r="BZ993" s="24"/>
      <c r="CA993" s="24"/>
      <c r="CB993" s="24"/>
      <c r="CC993" s="24"/>
      <c r="CD993" s="24"/>
      <c r="CE993" s="24"/>
      <c r="CF993" s="24"/>
      <c r="CG993" s="24"/>
      <c r="CH993" s="24"/>
      <c r="CI993" s="24"/>
      <c r="CJ993" s="24"/>
      <c r="CK993" s="24"/>
      <c r="CL993" s="24"/>
    </row>
    <row r="994" spans="2:90" x14ac:dyDescent="0.4">
      <c r="B994" s="8" t="str">
        <f>B965</f>
        <v>(Primary label)</v>
      </c>
      <c r="D994" t="s">
        <v>753</v>
      </c>
      <c r="E994" s="8" t="str">
        <f t="shared" si="993"/>
        <v>994 ASSETSALE-PV</v>
      </c>
      <c r="G994" t="s">
        <v>332</v>
      </c>
      <c r="H994" s="27"/>
      <c r="I994" s="78"/>
      <c r="J994" s="78"/>
      <c r="K994" s="33"/>
      <c r="L994" s="33"/>
      <c r="M994" s="33"/>
      <c r="N994" s="33"/>
      <c r="O994" s="33"/>
      <c r="P994" s="33"/>
      <c r="R994" s="33"/>
      <c r="S994" s="33"/>
      <c r="T994" s="33"/>
      <c r="U994" s="33"/>
      <c r="V994" s="33"/>
      <c r="W994" s="33"/>
      <c r="X994" s="33"/>
      <c r="Y994" s="33"/>
      <c r="Z994" s="33"/>
      <c r="AA994" s="33"/>
      <c r="AB994" s="33"/>
      <c r="AC994" s="33"/>
      <c r="AD994" s="33"/>
      <c r="AE994" s="33"/>
      <c r="AF994" s="33"/>
      <c r="AG994" s="33"/>
      <c r="AH994" s="33"/>
      <c r="AI994" s="33"/>
      <c r="AJ994" s="33"/>
      <c r="AK994" s="33"/>
      <c r="AL994" s="33"/>
      <c r="AM994" s="33"/>
      <c r="AN994" s="33"/>
      <c r="AO994" s="33"/>
      <c r="AP994" s="33"/>
      <c r="AQ994" s="33"/>
      <c r="AR994" s="33"/>
      <c r="AS994" s="33"/>
      <c r="AT994" s="33"/>
      <c r="AU994" s="33"/>
      <c r="AV994" s="33"/>
      <c r="AW994" s="33"/>
      <c r="AX994" s="33"/>
      <c r="AY994" s="33"/>
      <c r="AZ994" s="33"/>
      <c r="BA994" s="33"/>
      <c r="BB994" s="33"/>
      <c r="BC994" s="33"/>
      <c r="BD994" s="33"/>
      <c r="BE994" s="33"/>
      <c r="BF994" s="33"/>
      <c r="BG994" s="33"/>
      <c r="BH994" s="33"/>
      <c r="BI994" s="33"/>
      <c r="BJ994" s="33"/>
      <c r="BK994" s="33"/>
      <c r="BL994" s="33"/>
      <c r="BM994" s="33"/>
      <c r="BN994" s="33"/>
      <c r="BO994" s="33"/>
      <c r="BP994" s="33"/>
      <c r="BQ994" s="33"/>
      <c r="BR994" s="33"/>
      <c r="BS994" s="33"/>
      <c r="BT994" s="33"/>
      <c r="BU994" s="33"/>
      <c r="BV994" s="33"/>
      <c r="BW994" s="33"/>
      <c r="BX994" s="33"/>
      <c r="BY994" s="33"/>
      <c r="BZ994" s="33"/>
      <c r="CA994" s="33"/>
      <c r="CB994" s="33"/>
      <c r="CC994" s="33"/>
      <c r="CD994" s="33"/>
      <c r="CE994" s="33"/>
      <c r="CF994" s="33"/>
      <c r="CG994" s="33"/>
      <c r="CH994" s="33"/>
      <c r="CI994" s="33"/>
      <c r="CJ994" s="33"/>
      <c r="CK994" s="33"/>
      <c r="CL994" s="33"/>
    </row>
    <row r="995" spans="2:90" x14ac:dyDescent="0.4">
      <c r="B995" s="235" t="str">
        <f>IFERROR(SUBSTITUTE(B973,":",""),"no unit")</f>
        <v>Unit</v>
      </c>
      <c r="D995" t="s">
        <v>753</v>
      </c>
      <c r="E995" s="8" t="str">
        <f>ROW()&amp;" "&amp;D995</f>
        <v>995 ASSETSALE-PV</v>
      </c>
      <c r="G995" t="s">
        <v>332</v>
      </c>
      <c r="H995" s="27"/>
      <c r="I995" s="78"/>
      <c r="J995" s="78"/>
      <c r="K995" s="33"/>
      <c r="L995" s="33"/>
      <c r="M995" s="33"/>
      <c r="N995" s="33"/>
      <c r="O995" s="33"/>
      <c r="P995" s="33"/>
      <c r="R995" s="33"/>
      <c r="S995" s="33"/>
      <c r="T995" s="33"/>
      <c r="U995" s="33"/>
      <c r="V995" s="33"/>
      <c r="W995" s="33"/>
      <c r="X995" s="33"/>
      <c r="Y995" s="33"/>
      <c r="Z995" s="33"/>
      <c r="AA995" s="33"/>
      <c r="AB995" s="33"/>
      <c r="AC995" s="33"/>
      <c r="AD995" s="33"/>
      <c r="AE995" s="33"/>
      <c r="AF995" s="33"/>
      <c r="AG995" s="33"/>
      <c r="AH995" s="33"/>
      <c r="AI995" s="33"/>
      <c r="AJ995" s="33"/>
      <c r="AK995" s="33"/>
      <c r="AL995" s="33"/>
      <c r="AM995" s="33"/>
      <c r="AN995" s="33"/>
      <c r="AO995" s="33"/>
      <c r="AP995" s="33"/>
      <c r="AQ995" s="33"/>
      <c r="AR995" s="33"/>
      <c r="AS995" s="33"/>
      <c r="AT995" s="33"/>
      <c r="AU995" s="33"/>
      <c r="AV995" s="33"/>
      <c r="AW995" s="33"/>
      <c r="AX995" s="33"/>
      <c r="AY995" s="33"/>
      <c r="AZ995" s="33"/>
      <c r="BA995" s="33"/>
      <c r="BB995" s="33"/>
      <c r="BC995" s="33"/>
      <c r="BD995" s="33"/>
      <c r="BE995" s="33"/>
      <c r="BF995" s="33"/>
      <c r="BG995" s="33"/>
      <c r="BH995" s="33"/>
      <c r="BI995" s="33"/>
      <c r="BJ995" s="33"/>
      <c r="BK995" s="33"/>
      <c r="BL995" s="33"/>
      <c r="BM995" s="33"/>
      <c r="BN995" s="33"/>
      <c r="BO995" s="33"/>
      <c r="BP995" s="33"/>
      <c r="BQ995" s="33"/>
      <c r="BR995" s="33"/>
      <c r="BS995" s="33"/>
      <c r="BT995" s="33"/>
      <c r="BU995" s="33"/>
      <c r="BV995" s="33"/>
      <c r="BW995" s="33"/>
      <c r="BX995" s="33"/>
      <c r="BY995" s="33"/>
      <c r="BZ995" s="33"/>
      <c r="CA995" s="33"/>
      <c r="CB995" s="33"/>
      <c r="CC995" s="33"/>
      <c r="CD995" s="33"/>
      <c r="CE995" s="33"/>
      <c r="CF995" s="33"/>
      <c r="CG995" s="33"/>
      <c r="CH995" s="33"/>
      <c r="CI995" s="33"/>
      <c r="CJ995" s="33"/>
      <c r="CK995" s="33"/>
      <c r="CL995" s="33"/>
    </row>
    <row r="996" spans="2:90" x14ac:dyDescent="0.4">
      <c r="B996" s="8" t="s">
        <v>334</v>
      </c>
      <c r="D996" t="s">
        <v>753</v>
      </c>
      <c r="E996" s="8" t="str">
        <f t="shared" ref="E996:E1001" si="1034">ROW()&amp;" "&amp;D996</f>
        <v>996 ASSETSALE-PV</v>
      </c>
      <c r="G996" t="s">
        <v>332</v>
      </c>
      <c r="H996" s="27"/>
      <c r="I996" s="78"/>
      <c r="J996" s="78"/>
      <c r="K996" s="33"/>
      <c r="L996" s="33"/>
      <c r="M996" s="33"/>
      <c r="N996" s="33"/>
      <c r="O996" s="33"/>
      <c r="P996" s="33"/>
      <c r="R996" s="33"/>
      <c r="S996" s="4" t="str">
        <f t="shared" ref="S996" si="1035">ADDRESS(ROW(S987),COLUMN(S987),2)</f>
        <v>S$987</v>
      </c>
      <c r="T996" s="4" t="str">
        <f t="shared" ref="T996:AX996" si="1036">ADDRESS(ROW(T987),COLUMN(T987),2)</f>
        <v>T$987</v>
      </c>
      <c r="U996" s="4" t="str">
        <f t="shared" si="1036"/>
        <v>U$987</v>
      </c>
      <c r="V996" s="4" t="str">
        <f t="shared" si="1036"/>
        <v>V$987</v>
      </c>
      <c r="W996" s="4" t="str">
        <f t="shared" si="1036"/>
        <v>W$987</v>
      </c>
      <c r="X996" s="4" t="str">
        <f t="shared" si="1036"/>
        <v>X$987</v>
      </c>
      <c r="Y996" s="4" t="str">
        <f t="shared" si="1036"/>
        <v>Y$987</v>
      </c>
      <c r="Z996" s="4" t="str">
        <f t="shared" si="1036"/>
        <v>Z$987</v>
      </c>
      <c r="AA996" s="4" t="str">
        <f t="shared" si="1036"/>
        <v>AA$987</v>
      </c>
      <c r="AB996" s="4" t="str">
        <f t="shared" si="1036"/>
        <v>AB$987</v>
      </c>
      <c r="AC996" s="4" t="str">
        <f t="shared" si="1036"/>
        <v>AC$987</v>
      </c>
      <c r="AD996" s="4" t="str">
        <f t="shared" si="1036"/>
        <v>AD$987</v>
      </c>
      <c r="AE996" s="4" t="str">
        <f t="shared" si="1036"/>
        <v>AE$987</v>
      </c>
      <c r="AF996" s="4" t="str">
        <f t="shared" si="1036"/>
        <v>AF$987</v>
      </c>
      <c r="AG996" s="4" t="str">
        <f t="shared" si="1036"/>
        <v>AG$987</v>
      </c>
      <c r="AH996" s="4" t="str">
        <f t="shared" si="1036"/>
        <v>AH$987</v>
      </c>
      <c r="AI996" s="4" t="str">
        <f t="shared" si="1036"/>
        <v>AI$987</v>
      </c>
      <c r="AJ996" s="4" t="str">
        <f t="shared" si="1036"/>
        <v>AJ$987</v>
      </c>
      <c r="AK996" s="4" t="str">
        <f t="shared" si="1036"/>
        <v>AK$987</v>
      </c>
      <c r="AL996" s="4" t="str">
        <f t="shared" si="1036"/>
        <v>AL$987</v>
      </c>
      <c r="AM996" s="4" t="str">
        <f t="shared" si="1036"/>
        <v>AM$987</v>
      </c>
      <c r="AN996" s="4" t="str">
        <f t="shared" si="1036"/>
        <v>AN$987</v>
      </c>
      <c r="AO996" s="4" t="str">
        <f t="shared" si="1036"/>
        <v>AO$987</v>
      </c>
      <c r="AP996" s="4" t="str">
        <f t="shared" si="1036"/>
        <v>AP$987</v>
      </c>
      <c r="AQ996" s="4" t="str">
        <f t="shared" si="1036"/>
        <v>AQ$987</v>
      </c>
      <c r="AR996" s="4" t="str">
        <f t="shared" si="1036"/>
        <v>AR$987</v>
      </c>
      <c r="AS996" s="4" t="str">
        <f t="shared" si="1036"/>
        <v>AS$987</v>
      </c>
      <c r="AT996" s="4" t="str">
        <f t="shared" si="1036"/>
        <v>AT$987</v>
      </c>
      <c r="AU996" s="4" t="str">
        <f t="shared" si="1036"/>
        <v>AU$987</v>
      </c>
      <c r="AV996" s="4" t="str">
        <f t="shared" si="1036"/>
        <v>AV$987</v>
      </c>
      <c r="AW996" s="4" t="str">
        <f t="shared" si="1036"/>
        <v>AW$987</v>
      </c>
      <c r="AX996" s="4" t="str">
        <f t="shared" si="1036"/>
        <v>AX$987</v>
      </c>
      <c r="AY996" s="4" t="str">
        <f t="shared" ref="AY996:CD996" si="1037">ADDRESS(ROW(AY987),COLUMN(AY987),2)</f>
        <v>AY$987</v>
      </c>
      <c r="AZ996" s="4" t="str">
        <f t="shared" si="1037"/>
        <v>AZ$987</v>
      </c>
      <c r="BA996" s="4" t="str">
        <f t="shared" si="1037"/>
        <v>BA$987</v>
      </c>
      <c r="BB996" s="4" t="str">
        <f t="shared" si="1037"/>
        <v>BB$987</v>
      </c>
      <c r="BC996" s="4" t="str">
        <f t="shared" si="1037"/>
        <v>BC$987</v>
      </c>
      <c r="BD996" s="4" t="str">
        <f t="shared" si="1037"/>
        <v>BD$987</v>
      </c>
      <c r="BE996" s="4" t="str">
        <f t="shared" si="1037"/>
        <v>BE$987</v>
      </c>
      <c r="BF996" s="4" t="str">
        <f t="shared" si="1037"/>
        <v>BF$987</v>
      </c>
      <c r="BG996" s="4" t="str">
        <f t="shared" si="1037"/>
        <v>BG$987</v>
      </c>
      <c r="BH996" s="4" t="str">
        <f t="shared" si="1037"/>
        <v>BH$987</v>
      </c>
      <c r="BI996" s="4" t="str">
        <f t="shared" si="1037"/>
        <v>BI$987</v>
      </c>
      <c r="BJ996" s="4" t="str">
        <f t="shared" si="1037"/>
        <v>BJ$987</v>
      </c>
      <c r="BK996" s="4" t="str">
        <f t="shared" si="1037"/>
        <v>BK$987</v>
      </c>
      <c r="BL996" s="4" t="str">
        <f t="shared" si="1037"/>
        <v>BL$987</v>
      </c>
      <c r="BM996" s="4" t="str">
        <f t="shared" si="1037"/>
        <v>BM$987</v>
      </c>
      <c r="BN996" s="4" t="str">
        <f t="shared" si="1037"/>
        <v>BN$987</v>
      </c>
      <c r="BO996" s="4" t="str">
        <f t="shared" si="1037"/>
        <v>BO$987</v>
      </c>
      <c r="BP996" s="4" t="str">
        <f t="shared" si="1037"/>
        <v>BP$987</v>
      </c>
      <c r="BQ996" s="4" t="str">
        <f t="shared" si="1037"/>
        <v>BQ$987</v>
      </c>
      <c r="BR996" s="4" t="str">
        <f t="shared" si="1037"/>
        <v>BR$987</v>
      </c>
      <c r="BS996" s="4" t="str">
        <f t="shared" si="1037"/>
        <v>BS$987</v>
      </c>
      <c r="BT996" s="4" t="str">
        <f t="shared" si="1037"/>
        <v>BT$987</v>
      </c>
      <c r="BU996" s="4" t="str">
        <f t="shared" si="1037"/>
        <v>BU$987</v>
      </c>
      <c r="BV996" s="4" t="str">
        <f t="shared" si="1037"/>
        <v>BV$987</v>
      </c>
      <c r="BW996" s="4" t="str">
        <f t="shared" si="1037"/>
        <v>BW$987</v>
      </c>
      <c r="BX996" s="4" t="str">
        <f t="shared" si="1037"/>
        <v>BX$987</v>
      </c>
      <c r="BY996" s="4" t="str">
        <f t="shared" si="1037"/>
        <v>BY$987</v>
      </c>
      <c r="BZ996" s="4" t="str">
        <f t="shared" si="1037"/>
        <v>BZ$987</v>
      </c>
      <c r="CA996" s="4" t="str">
        <f t="shared" si="1037"/>
        <v>CA$987</v>
      </c>
      <c r="CB996" s="4" t="str">
        <f t="shared" si="1037"/>
        <v>CB$987</v>
      </c>
      <c r="CC996" s="4" t="str">
        <f t="shared" si="1037"/>
        <v>CC$987</v>
      </c>
      <c r="CD996" s="4" t="str">
        <f t="shared" si="1037"/>
        <v>CD$987</v>
      </c>
      <c r="CE996" s="4" t="str">
        <f t="shared" ref="CE996:CK996" si="1038">ADDRESS(ROW(CE987),COLUMN(CE987),2)</f>
        <v>CE$987</v>
      </c>
      <c r="CF996" s="4" t="str">
        <f t="shared" si="1038"/>
        <v>CF$987</v>
      </c>
      <c r="CG996" s="4" t="str">
        <f t="shared" si="1038"/>
        <v>CG$987</v>
      </c>
      <c r="CH996" s="4" t="str">
        <f t="shared" si="1038"/>
        <v>CH$987</v>
      </c>
      <c r="CI996" s="4" t="str">
        <f t="shared" si="1038"/>
        <v>CI$987</v>
      </c>
      <c r="CJ996" s="4" t="str">
        <f t="shared" si="1038"/>
        <v>CJ$987</v>
      </c>
      <c r="CK996" s="4" t="str">
        <f t="shared" si="1038"/>
        <v>CK$987</v>
      </c>
      <c r="CL996" s="4" t="str">
        <f t="shared" ref="CL996" si="1039">ADDRESS(ROW(CL987),COLUMN(CL987),2)</f>
        <v>CL$987</v>
      </c>
    </row>
    <row r="997" spans="2:90" x14ac:dyDescent="0.4">
      <c r="B997" s="125" t="s">
        <v>333</v>
      </c>
      <c r="D997" t="s">
        <v>753</v>
      </c>
      <c r="E997" s="8" t="str">
        <f t="shared" si="1034"/>
        <v>997 ASSETSALE-PV</v>
      </c>
      <c r="G997" t="s">
        <v>332</v>
      </c>
      <c r="H997" s="56"/>
      <c r="I997" s="79"/>
      <c r="J997" s="79"/>
      <c r="K997" s="15"/>
      <c r="L997" s="15"/>
      <c r="M997" s="15"/>
      <c r="N997" s="15"/>
      <c r="O997" s="15"/>
      <c r="P997" s="15"/>
      <c r="R997" s="15"/>
      <c r="S997" s="175" t="str">
        <f t="shared" ref="S997" si="1040">S968</f>
        <v>S964</v>
      </c>
      <c r="T997" s="175" t="str">
        <f t="shared" ref="T997:AX997" si="1041">T968</f>
        <v>T964</v>
      </c>
      <c r="U997" s="175" t="str">
        <f t="shared" si="1041"/>
        <v>U964</v>
      </c>
      <c r="V997" s="175" t="str">
        <f t="shared" si="1041"/>
        <v>V964</v>
      </c>
      <c r="W997" s="175" t="str">
        <f t="shared" si="1041"/>
        <v>W964</v>
      </c>
      <c r="X997" s="175" t="str">
        <f t="shared" si="1041"/>
        <v>X964</v>
      </c>
      <c r="Y997" s="175" t="str">
        <f t="shared" si="1041"/>
        <v>Y964</v>
      </c>
      <c r="Z997" s="175" t="str">
        <f t="shared" si="1041"/>
        <v>Z964</v>
      </c>
      <c r="AA997" s="175" t="str">
        <f t="shared" si="1041"/>
        <v>AA964</v>
      </c>
      <c r="AB997" s="175" t="str">
        <f t="shared" si="1041"/>
        <v>AB964</v>
      </c>
      <c r="AC997" s="175" t="str">
        <f t="shared" si="1041"/>
        <v>AC964</v>
      </c>
      <c r="AD997" s="175" t="str">
        <f t="shared" si="1041"/>
        <v>AD964</v>
      </c>
      <c r="AE997" s="175" t="str">
        <f t="shared" si="1041"/>
        <v>AE964</v>
      </c>
      <c r="AF997" s="175" t="str">
        <f t="shared" si="1041"/>
        <v>AF964</v>
      </c>
      <c r="AG997" s="175" t="str">
        <f t="shared" si="1041"/>
        <v>AG964</v>
      </c>
      <c r="AH997" s="175" t="str">
        <f t="shared" si="1041"/>
        <v>AH964</v>
      </c>
      <c r="AI997" s="175" t="str">
        <f t="shared" si="1041"/>
        <v>AI964</v>
      </c>
      <c r="AJ997" s="175" t="str">
        <f t="shared" si="1041"/>
        <v>AJ964</v>
      </c>
      <c r="AK997" s="175" t="str">
        <f t="shared" si="1041"/>
        <v>AK964</v>
      </c>
      <c r="AL997" s="175" t="str">
        <f t="shared" si="1041"/>
        <v>AL964</v>
      </c>
      <c r="AM997" s="175" t="str">
        <f t="shared" si="1041"/>
        <v>AM964</v>
      </c>
      <c r="AN997" s="175" t="str">
        <f t="shared" si="1041"/>
        <v>AN964</v>
      </c>
      <c r="AO997" s="175" t="str">
        <f t="shared" si="1041"/>
        <v>AO964</v>
      </c>
      <c r="AP997" s="175" t="str">
        <f t="shared" si="1041"/>
        <v>AP964</v>
      </c>
      <c r="AQ997" s="175" t="str">
        <f t="shared" si="1041"/>
        <v>AQ964</v>
      </c>
      <c r="AR997" s="175" t="str">
        <f t="shared" si="1041"/>
        <v>AR964</v>
      </c>
      <c r="AS997" s="175" t="str">
        <f t="shared" si="1041"/>
        <v>AS964</v>
      </c>
      <c r="AT997" s="175" t="str">
        <f t="shared" si="1041"/>
        <v>AT964</v>
      </c>
      <c r="AU997" s="175" t="str">
        <f t="shared" si="1041"/>
        <v>AU964</v>
      </c>
      <c r="AV997" s="175" t="str">
        <f t="shared" si="1041"/>
        <v>AV964</v>
      </c>
      <c r="AW997" s="175" t="str">
        <f t="shared" si="1041"/>
        <v>AW964</v>
      </c>
      <c r="AX997" s="175" t="str">
        <f t="shared" si="1041"/>
        <v>AX964</v>
      </c>
      <c r="AY997" s="175" t="str">
        <f t="shared" ref="AY997:CD997" si="1042">AY968</f>
        <v>AY964</v>
      </c>
      <c r="AZ997" s="175" t="str">
        <f t="shared" si="1042"/>
        <v>AZ964</v>
      </c>
      <c r="BA997" s="175" t="str">
        <f t="shared" si="1042"/>
        <v>BA964</v>
      </c>
      <c r="BB997" s="175" t="str">
        <f t="shared" si="1042"/>
        <v>BB964</v>
      </c>
      <c r="BC997" s="175" t="str">
        <f t="shared" si="1042"/>
        <v>BC964</v>
      </c>
      <c r="BD997" s="175" t="str">
        <f t="shared" si="1042"/>
        <v>BD964</v>
      </c>
      <c r="BE997" s="175" t="str">
        <f t="shared" si="1042"/>
        <v>BE964</v>
      </c>
      <c r="BF997" s="175" t="str">
        <f t="shared" si="1042"/>
        <v>BF964</v>
      </c>
      <c r="BG997" s="175" t="str">
        <f t="shared" si="1042"/>
        <v>BG964</v>
      </c>
      <c r="BH997" s="175" t="str">
        <f t="shared" si="1042"/>
        <v>BH964</v>
      </c>
      <c r="BI997" s="175" t="str">
        <f t="shared" si="1042"/>
        <v>BI964</v>
      </c>
      <c r="BJ997" s="175" t="str">
        <f t="shared" si="1042"/>
        <v>BJ964</v>
      </c>
      <c r="BK997" s="175" t="str">
        <f t="shared" si="1042"/>
        <v>BK964</v>
      </c>
      <c r="BL997" s="175" t="str">
        <f t="shared" si="1042"/>
        <v>BL964</v>
      </c>
      <c r="BM997" s="175" t="str">
        <f t="shared" si="1042"/>
        <v>BM964</v>
      </c>
      <c r="BN997" s="175" t="str">
        <f t="shared" si="1042"/>
        <v>BN964</v>
      </c>
      <c r="BO997" s="175" t="str">
        <f t="shared" si="1042"/>
        <v>BO964</v>
      </c>
      <c r="BP997" s="175" t="str">
        <f t="shared" si="1042"/>
        <v>BP964</v>
      </c>
      <c r="BQ997" s="175" t="str">
        <f t="shared" si="1042"/>
        <v>BQ964</v>
      </c>
      <c r="BR997" s="175" t="str">
        <f t="shared" si="1042"/>
        <v>BR964</v>
      </c>
      <c r="BS997" s="175" t="str">
        <f t="shared" si="1042"/>
        <v>BS964</v>
      </c>
      <c r="BT997" s="175" t="str">
        <f t="shared" si="1042"/>
        <v>BT964</v>
      </c>
      <c r="BU997" s="175" t="str">
        <f t="shared" si="1042"/>
        <v>BU964</v>
      </c>
      <c r="BV997" s="175" t="str">
        <f t="shared" si="1042"/>
        <v>BV964</v>
      </c>
      <c r="BW997" s="175" t="str">
        <f t="shared" si="1042"/>
        <v>BW964</v>
      </c>
      <c r="BX997" s="175" t="str">
        <f t="shared" si="1042"/>
        <v>BX964</v>
      </c>
      <c r="BY997" s="175" t="str">
        <f t="shared" si="1042"/>
        <v>BY964</v>
      </c>
      <c r="BZ997" s="175" t="str">
        <f t="shared" si="1042"/>
        <v>BZ964</v>
      </c>
      <c r="CA997" s="175" t="str">
        <f t="shared" si="1042"/>
        <v>CA964</v>
      </c>
      <c r="CB997" s="175" t="str">
        <f t="shared" si="1042"/>
        <v>CB964</v>
      </c>
      <c r="CC997" s="175" t="str">
        <f t="shared" si="1042"/>
        <v>CC964</v>
      </c>
      <c r="CD997" s="175" t="str">
        <f t="shared" si="1042"/>
        <v>CD964</v>
      </c>
      <c r="CE997" s="175" t="str">
        <f t="shared" ref="CE997:CK997" si="1043">CE968</f>
        <v>CE964</v>
      </c>
      <c r="CF997" s="175" t="str">
        <f t="shared" si="1043"/>
        <v>CF964</v>
      </c>
      <c r="CG997" s="175" t="str">
        <f t="shared" si="1043"/>
        <v>CG964</v>
      </c>
      <c r="CH997" s="175" t="str">
        <f t="shared" si="1043"/>
        <v>CH964</v>
      </c>
      <c r="CI997" s="175" t="str">
        <f t="shared" si="1043"/>
        <v>CI964</v>
      </c>
      <c r="CJ997" s="175" t="str">
        <f t="shared" si="1043"/>
        <v>CJ964</v>
      </c>
      <c r="CK997" s="175" t="str">
        <f t="shared" si="1043"/>
        <v>CK964</v>
      </c>
      <c r="CL997" s="175" t="str">
        <f t="shared" ref="CL997" si="1044">CL968</f>
        <v>CL964</v>
      </c>
    </row>
    <row r="998" spans="2:90" x14ac:dyDescent="0.4">
      <c r="B998" s="8" t="str">
        <f>B969</f>
        <v>(Secondary label)</v>
      </c>
      <c r="D998" t="s">
        <v>753</v>
      </c>
      <c r="E998" s="8" t="str">
        <f t="shared" si="1034"/>
        <v>998 ASSETSALE-PV</v>
      </c>
      <c r="G998" t="s">
        <v>332</v>
      </c>
      <c r="H998" s="12"/>
      <c r="I998" s="60"/>
      <c r="J998" s="60"/>
      <c r="K998" s="15"/>
      <c r="L998" s="15"/>
      <c r="M998" s="15"/>
      <c r="N998" s="15"/>
      <c r="O998" s="15"/>
      <c r="P998" s="15"/>
      <c r="R998" s="15"/>
      <c r="S998" s="175">
        <f t="shared" ref="S998" si="1045">S969</f>
        <v>0</v>
      </c>
      <c r="T998" s="175">
        <f t="shared" ref="T998:AX998" si="1046">T969</f>
        <v>0</v>
      </c>
      <c r="U998" s="175">
        <f t="shared" si="1046"/>
        <v>0</v>
      </c>
      <c r="V998" s="175">
        <f t="shared" si="1046"/>
        <v>0</v>
      </c>
      <c r="W998" s="175">
        <f t="shared" si="1046"/>
        <v>0</v>
      </c>
      <c r="X998" s="175">
        <f t="shared" si="1046"/>
        <v>0</v>
      </c>
      <c r="Y998" s="175">
        <f t="shared" si="1046"/>
        <v>0</v>
      </c>
      <c r="Z998" s="175">
        <f t="shared" si="1046"/>
        <v>0</v>
      </c>
      <c r="AA998" s="175">
        <f t="shared" si="1046"/>
        <v>0</v>
      </c>
      <c r="AB998" s="175">
        <f t="shared" si="1046"/>
        <v>0</v>
      </c>
      <c r="AC998" s="175">
        <f t="shared" si="1046"/>
        <v>0</v>
      </c>
      <c r="AD998" s="175">
        <f t="shared" si="1046"/>
        <v>0</v>
      </c>
      <c r="AE998" s="175">
        <f t="shared" si="1046"/>
        <v>0</v>
      </c>
      <c r="AF998" s="175">
        <f t="shared" si="1046"/>
        <v>0</v>
      </c>
      <c r="AG998" s="175">
        <f t="shared" si="1046"/>
        <v>0</v>
      </c>
      <c r="AH998" s="175">
        <f t="shared" si="1046"/>
        <v>0</v>
      </c>
      <c r="AI998" s="175">
        <f t="shared" si="1046"/>
        <v>0</v>
      </c>
      <c r="AJ998" s="175">
        <f t="shared" si="1046"/>
        <v>0</v>
      </c>
      <c r="AK998" s="175">
        <f t="shared" si="1046"/>
        <v>0</v>
      </c>
      <c r="AL998" s="175">
        <f t="shared" si="1046"/>
        <v>0</v>
      </c>
      <c r="AM998" s="175">
        <f t="shared" si="1046"/>
        <v>0</v>
      </c>
      <c r="AN998" s="175">
        <f t="shared" si="1046"/>
        <v>0</v>
      </c>
      <c r="AO998" s="175">
        <f t="shared" si="1046"/>
        <v>0</v>
      </c>
      <c r="AP998" s="175">
        <f t="shared" si="1046"/>
        <v>0</v>
      </c>
      <c r="AQ998" s="175">
        <f t="shared" si="1046"/>
        <v>0</v>
      </c>
      <c r="AR998" s="175">
        <f t="shared" si="1046"/>
        <v>0</v>
      </c>
      <c r="AS998" s="175">
        <f t="shared" si="1046"/>
        <v>0</v>
      </c>
      <c r="AT998" s="175">
        <f t="shared" si="1046"/>
        <v>0</v>
      </c>
      <c r="AU998" s="175">
        <f t="shared" si="1046"/>
        <v>0</v>
      </c>
      <c r="AV998" s="175">
        <f t="shared" si="1046"/>
        <v>0</v>
      </c>
      <c r="AW998" s="175">
        <f t="shared" si="1046"/>
        <v>0</v>
      </c>
      <c r="AX998" s="175">
        <f t="shared" si="1046"/>
        <v>0</v>
      </c>
      <c r="AY998" s="175">
        <f t="shared" ref="AY998:CD998" si="1047">AY969</f>
        <v>0</v>
      </c>
      <c r="AZ998" s="175">
        <f t="shared" si="1047"/>
        <v>0</v>
      </c>
      <c r="BA998" s="175">
        <f t="shared" si="1047"/>
        <v>0</v>
      </c>
      <c r="BB998" s="175">
        <f t="shared" si="1047"/>
        <v>0</v>
      </c>
      <c r="BC998" s="175">
        <f t="shared" si="1047"/>
        <v>0</v>
      </c>
      <c r="BD998" s="175">
        <f t="shared" si="1047"/>
        <v>0</v>
      </c>
      <c r="BE998" s="175">
        <f t="shared" si="1047"/>
        <v>0</v>
      </c>
      <c r="BF998" s="175">
        <f t="shared" si="1047"/>
        <v>0</v>
      </c>
      <c r="BG998" s="175">
        <f t="shared" si="1047"/>
        <v>0</v>
      </c>
      <c r="BH998" s="175">
        <f t="shared" si="1047"/>
        <v>0</v>
      </c>
      <c r="BI998" s="175">
        <f t="shared" si="1047"/>
        <v>0</v>
      </c>
      <c r="BJ998" s="175">
        <f t="shared" si="1047"/>
        <v>0</v>
      </c>
      <c r="BK998" s="175">
        <f t="shared" si="1047"/>
        <v>0</v>
      </c>
      <c r="BL998" s="175">
        <f t="shared" si="1047"/>
        <v>0</v>
      </c>
      <c r="BM998" s="175">
        <f t="shared" si="1047"/>
        <v>0</v>
      </c>
      <c r="BN998" s="175">
        <f t="shared" si="1047"/>
        <v>0</v>
      </c>
      <c r="BO998" s="175">
        <f t="shared" si="1047"/>
        <v>0</v>
      </c>
      <c r="BP998" s="175">
        <f t="shared" si="1047"/>
        <v>0</v>
      </c>
      <c r="BQ998" s="175">
        <f t="shared" si="1047"/>
        <v>0</v>
      </c>
      <c r="BR998" s="175">
        <f t="shared" si="1047"/>
        <v>0</v>
      </c>
      <c r="BS998" s="175">
        <f t="shared" si="1047"/>
        <v>0</v>
      </c>
      <c r="BT998" s="175">
        <f t="shared" si="1047"/>
        <v>0</v>
      </c>
      <c r="BU998" s="175">
        <f t="shared" si="1047"/>
        <v>0</v>
      </c>
      <c r="BV998" s="175">
        <f t="shared" si="1047"/>
        <v>0</v>
      </c>
      <c r="BW998" s="175">
        <f t="shared" si="1047"/>
        <v>0</v>
      </c>
      <c r="BX998" s="175">
        <f t="shared" si="1047"/>
        <v>0</v>
      </c>
      <c r="BY998" s="175">
        <f t="shared" si="1047"/>
        <v>0</v>
      </c>
      <c r="BZ998" s="175">
        <f t="shared" si="1047"/>
        <v>0</v>
      </c>
      <c r="CA998" s="175">
        <f t="shared" si="1047"/>
        <v>0</v>
      </c>
      <c r="CB998" s="175">
        <f t="shared" si="1047"/>
        <v>0</v>
      </c>
      <c r="CC998" s="175">
        <f t="shared" si="1047"/>
        <v>0</v>
      </c>
      <c r="CD998" s="175">
        <f t="shared" si="1047"/>
        <v>0</v>
      </c>
      <c r="CE998" s="175">
        <f t="shared" ref="CE998:CK998" si="1048">CE969</f>
        <v>0</v>
      </c>
      <c r="CF998" s="175">
        <f t="shared" si="1048"/>
        <v>0</v>
      </c>
      <c r="CG998" s="175">
        <f t="shared" si="1048"/>
        <v>0</v>
      </c>
      <c r="CH998" s="175">
        <f t="shared" si="1048"/>
        <v>0</v>
      </c>
      <c r="CI998" s="175">
        <f t="shared" si="1048"/>
        <v>0</v>
      </c>
      <c r="CJ998" s="175">
        <f t="shared" si="1048"/>
        <v>0</v>
      </c>
      <c r="CK998" s="175">
        <f t="shared" si="1048"/>
        <v>0</v>
      </c>
      <c r="CL998" s="175">
        <f t="shared" ref="CL998" si="1049">CL969</f>
        <v>0</v>
      </c>
    </row>
    <row r="999" spans="2:90" x14ac:dyDescent="0.4">
      <c r="B999" s="8" t="str">
        <f>B970</f>
        <v xml:space="preserve">secondary unit </v>
      </c>
      <c r="D999" t="s">
        <v>753</v>
      </c>
      <c r="E999" s="8" t="str">
        <f t="shared" si="1034"/>
        <v>999 ASSETSALE-PV</v>
      </c>
      <c r="G999" t="s">
        <v>332</v>
      </c>
      <c r="H999" s="12"/>
      <c r="I999" s="60"/>
      <c r="J999" s="60"/>
      <c r="K999" s="15"/>
      <c r="L999" s="15"/>
      <c r="M999" s="15"/>
      <c r="N999" s="15"/>
      <c r="O999" s="15"/>
      <c r="P999" s="15"/>
      <c r="R999" s="15"/>
      <c r="S999" s="175"/>
      <c r="T999" s="175"/>
      <c r="U999" s="175"/>
      <c r="V999" s="175"/>
      <c r="W999" s="175"/>
      <c r="X999" s="175"/>
      <c r="Y999" s="175"/>
      <c r="Z999" s="175"/>
      <c r="AA999" s="175"/>
      <c r="AB999" s="175"/>
      <c r="AC999" s="175"/>
      <c r="AD999" s="175"/>
      <c r="AE999" s="175"/>
      <c r="AF999" s="175"/>
      <c r="AG999" s="175"/>
      <c r="AH999" s="175"/>
      <c r="AI999" s="175"/>
      <c r="AJ999" s="175"/>
      <c r="AK999" s="175"/>
      <c r="AL999" s="175"/>
      <c r="AM999" s="175"/>
      <c r="AN999" s="175"/>
      <c r="AO999" s="175"/>
      <c r="AP999" s="175"/>
      <c r="AQ999" s="175"/>
      <c r="AR999" s="175"/>
      <c r="AS999" s="175"/>
      <c r="AT999" s="175"/>
      <c r="AU999" s="175"/>
      <c r="AV999" s="175"/>
      <c r="AW999" s="175"/>
      <c r="AX999" s="175"/>
      <c r="AY999" s="175"/>
      <c r="AZ999" s="175"/>
      <c r="BA999" s="175"/>
      <c r="BB999" s="175"/>
      <c r="BC999" s="175"/>
      <c r="BD999" s="175"/>
      <c r="BE999" s="175"/>
      <c r="BF999" s="175"/>
      <c r="BG999" s="175"/>
      <c r="BH999" s="175"/>
      <c r="BI999" s="175"/>
      <c r="BJ999" s="175"/>
      <c r="BK999" s="175"/>
      <c r="BL999" s="175"/>
      <c r="BM999" s="175"/>
      <c r="BN999" s="175"/>
      <c r="BO999" s="175"/>
      <c r="BP999" s="175"/>
      <c r="BQ999" s="175"/>
      <c r="BR999" s="175"/>
      <c r="BS999" s="175"/>
      <c r="BT999" s="175"/>
      <c r="BU999" s="175"/>
      <c r="BV999" s="175"/>
      <c r="BW999" s="175"/>
      <c r="BX999" s="175"/>
      <c r="BY999" s="175"/>
      <c r="BZ999" s="175"/>
      <c r="CA999" s="175"/>
      <c r="CB999" s="175"/>
      <c r="CC999" s="175"/>
      <c r="CD999" s="175"/>
      <c r="CE999" s="175"/>
      <c r="CF999" s="175"/>
      <c r="CG999" s="175"/>
      <c r="CH999" s="175"/>
      <c r="CI999" s="175"/>
      <c r="CJ999" s="175"/>
      <c r="CK999" s="175"/>
      <c r="CL999" s="175"/>
    </row>
    <row r="1000" spans="2:90" x14ac:dyDescent="0.4">
      <c r="B1000" s="8" t="str">
        <f>B971</f>
        <v>Secondary revenue driver</v>
      </c>
      <c r="D1000" t="s">
        <v>753</v>
      </c>
      <c r="E1000" s="8" t="str">
        <f t="shared" si="1034"/>
        <v>1000 ASSETSALE-PV</v>
      </c>
      <c r="G1000" t="s">
        <v>332</v>
      </c>
      <c r="H1000" s="12"/>
      <c r="I1000" s="60"/>
      <c r="J1000" s="60"/>
      <c r="K1000" s="15"/>
      <c r="L1000" s="15"/>
      <c r="M1000" s="15"/>
      <c r="N1000" s="15"/>
      <c r="O1000" s="15"/>
      <c r="P1000" s="15"/>
      <c r="R1000" s="15"/>
      <c r="S1000" s="175" t="str">
        <f t="shared" ref="S1000" si="1050">S971</f>
        <v>S$14</v>
      </c>
      <c r="T1000" s="175" t="str">
        <f t="shared" ref="T1000:AX1000" si="1051">T971</f>
        <v>T$14</v>
      </c>
      <c r="U1000" s="175" t="str">
        <f t="shared" si="1051"/>
        <v>U$14</v>
      </c>
      <c r="V1000" s="175" t="str">
        <f t="shared" si="1051"/>
        <v>V$14</v>
      </c>
      <c r="W1000" s="175" t="str">
        <f t="shared" si="1051"/>
        <v>W$14</v>
      </c>
      <c r="X1000" s="175" t="str">
        <f t="shared" si="1051"/>
        <v>X$14</v>
      </c>
      <c r="Y1000" s="175" t="str">
        <f t="shared" si="1051"/>
        <v>Y$14</v>
      </c>
      <c r="Z1000" s="175" t="str">
        <f t="shared" si="1051"/>
        <v>Z$14</v>
      </c>
      <c r="AA1000" s="175" t="str">
        <f t="shared" si="1051"/>
        <v>AA$14</v>
      </c>
      <c r="AB1000" s="175" t="str">
        <f t="shared" si="1051"/>
        <v>AB$14</v>
      </c>
      <c r="AC1000" s="175" t="str">
        <f t="shared" si="1051"/>
        <v>AC$14</v>
      </c>
      <c r="AD1000" s="175" t="str">
        <f t="shared" si="1051"/>
        <v>AD$14</v>
      </c>
      <c r="AE1000" s="175" t="str">
        <f t="shared" si="1051"/>
        <v>AE$14</v>
      </c>
      <c r="AF1000" s="175" t="str">
        <f t="shared" si="1051"/>
        <v>AF$14</v>
      </c>
      <c r="AG1000" s="175" t="str">
        <f t="shared" si="1051"/>
        <v>AG$14</v>
      </c>
      <c r="AH1000" s="175" t="str">
        <f t="shared" si="1051"/>
        <v>AH$14</v>
      </c>
      <c r="AI1000" s="175" t="str">
        <f t="shared" si="1051"/>
        <v>AI$14</v>
      </c>
      <c r="AJ1000" s="175" t="str">
        <f t="shared" si="1051"/>
        <v>AJ$14</v>
      </c>
      <c r="AK1000" s="175" t="str">
        <f t="shared" si="1051"/>
        <v>AK$14</v>
      </c>
      <c r="AL1000" s="175" t="str">
        <f t="shared" si="1051"/>
        <v>AL$14</v>
      </c>
      <c r="AM1000" s="175" t="str">
        <f t="shared" si="1051"/>
        <v>AM$14</v>
      </c>
      <c r="AN1000" s="175" t="str">
        <f t="shared" si="1051"/>
        <v>AN$14</v>
      </c>
      <c r="AO1000" s="175" t="str">
        <f t="shared" si="1051"/>
        <v>AO$14</v>
      </c>
      <c r="AP1000" s="175" t="str">
        <f t="shared" si="1051"/>
        <v>AP$14</v>
      </c>
      <c r="AQ1000" s="175" t="str">
        <f t="shared" si="1051"/>
        <v>AQ$14</v>
      </c>
      <c r="AR1000" s="175" t="str">
        <f t="shared" si="1051"/>
        <v>AR$14</v>
      </c>
      <c r="AS1000" s="175" t="str">
        <f t="shared" si="1051"/>
        <v>AS$14</v>
      </c>
      <c r="AT1000" s="175" t="str">
        <f t="shared" si="1051"/>
        <v>AT$14</v>
      </c>
      <c r="AU1000" s="175" t="str">
        <f t="shared" si="1051"/>
        <v>AU$14</v>
      </c>
      <c r="AV1000" s="175" t="str">
        <f t="shared" si="1051"/>
        <v>AV$14</v>
      </c>
      <c r="AW1000" s="175" t="str">
        <f t="shared" si="1051"/>
        <v>AW$14</v>
      </c>
      <c r="AX1000" s="175" t="str">
        <f t="shared" si="1051"/>
        <v>AX$14</v>
      </c>
      <c r="AY1000" s="175" t="str">
        <f t="shared" ref="AY1000:CD1000" si="1052">AY971</f>
        <v>AY$14</v>
      </c>
      <c r="AZ1000" s="175" t="str">
        <f t="shared" si="1052"/>
        <v>AZ$14</v>
      </c>
      <c r="BA1000" s="175" t="str">
        <f t="shared" si="1052"/>
        <v>BA$14</v>
      </c>
      <c r="BB1000" s="175" t="str">
        <f t="shared" si="1052"/>
        <v>BB$14</v>
      </c>
      <c r="BC1000" s="175" t="str">
        <f t="shared" si="1052"/>
        <v>BC$14</v>
      </c>
      <c r="BD1000" s="175" t="str">
        <f t="shared" si="1052"/>
        <v>BD$14</v>
      </c>
      <c r="BE1000" s="175" t="str">
        <f t="shared" si="1052"/>
        <v>BE$14</v>
      </c>
      <c r="BF1000" s="175" t="str">
        <f t="shared" si="1052"/>
        <v>BF$14</v>
      </c>
      <c r="BG1000" s="175" t="str">
        <f t="shared" si="1052"/>
        <v>BG$14</v>
      </c>
      <c r="BH1000" s="175" t="str">
        <f t="shared" si="1052"/>
        <v>BH$14</v>
      </c>
      <c r="BI1000" s="175" t="str">
        <f t="shared" si="1052"/>
        <v>BI$14</v>
      </c>
      <c r="BJ1000" s="175" t="str">
        <f t="shared" si="1052"/>
        <v>BJ$14</v>
      </c>
      <c r="BK1000" s="175" t="str">
        <f t="shared" si="1052"/>
        <v>BK$14</v>
      </c>
      <c r="BL1000" s="175" t="str">
        <f t="shared" si="1052"/>
        <v>BL$14</v>
      </c>
      <c r="BM1000" s="175" t="str">
        <f t="shared" si="1052"/>
        <v>BM$14</v>
      </c>
      <c r="BN1000" s="175" t="str">
        <f t="shared" si="1052"/>
        <v>BN$14</v>
      </c>
      <c r="BO1000" s="175" t="str">
        <f t="shared" si="1052"/>
        <v>BO$14</v>
      </c>
      <c r="BP1000" s="175" t="str">
        <f t="shared" si="1052"/>
        <v>BP$14</v>
      </c>
      <c r="BQ1000" s="175" t="str">
        <f t="shared" si="1052"/>
        <v>BQ$14</v>
      </c>
      <c r="BR1000" s="175" t="str">
        <f t="shared" si="1052"/>
        <v>BR$14</v>
      </c>
      <c r="BS1000" s="175" t="str">
        <f t="shared" si="1052"/>
        <v>BS$14</v>
      </c>
      <c r="BT1000" s="175" t="str">
        <f t="shared" si="1052"/>
        <v>BT$14</v>
      </c>
      <c r="BU1000" s="175" t="str">
        <f t="shared" si="1052"/>
        <v>BU$14</v>
      </c>
      <c r="BV1000" s="175" t="str">
        <f t="shared" si="1052"/>
        <v>BV$14</v>
      </c>
      <c r="BW1000" s="175" t="str">
        <f t="shared" si="1052"/>
        <v>BW$14</v>
      </c>
      <c r="BX1000" s="175" t="str">
        <f t="shared" si="1052"/>
        <v>BX$14</v>
      </c>
      <c r="BY1000" s="175" t="str">
        <f t="shared" si="1052"/>
        <v>BY$14</v>
      </c>
      <c r="BZ1000" s="175" t="str">
        <f t="shared" si="1052"/>
        <v>BZ$14</v>
      </c>
      <c r="CA1000" s="175" t="str">
        <f t="shared" si="1052"/>
        <v>CA$14</v>
      </c>
      <c r="CB1000" s="175" t="str">
        <f t="shared" si="1052"/>
        <v>CB$14</v>
      </c>
      <c r="CC1000" s="175" t="str">
        <f t="shared" si="1052"/>
        <v>CC$14</v>
      </c>
      <c r="CD1000" s="175" t="str">
        <f t="shared" si="1052"/>
        <v>CD$14</v>
      </c>
      <c r="CE1000" s="175" t="str">
        <f t="shared" ref="CE1000:CK1000" si="1053">CE971</f>
        <v>CE$14</v>
      </c>
      <c r="CF1000" s="175" t="str">
        <f t="shared" si="1053"/>
        <v>CF$14</v>
      </c>
      <c r="CG1000" s="175" t="str">
        <f t="shared" si="1053"/>
        <v>CG$14</v>
      </c>
      <c r="CH1000" s="175" t="str">
        <f t="shared" si="1053"/>
        <v>CH$14</v>
      </c>
      <c r="CI1000" s="175" t="str">
        <f t="shared" si="1053"/>
        <v>CI$14</v>
      </c>
      <c r="CJ1000" s="175" t="str">
        <f t="shared" si="1053"/>
        <v>CJ$14</v>
      </c>
      <c r="CK1000" s="175" t="str">
        <f t="shared" si="1053"/>
        <v>CK$14</v>
      </c>
      <c r="CL1000" s="175" t="str">
        <f t="shared" ref="CL1000" si="1054">CL971</f>
        <v>CL$14</v>
      </c>
    </row>
    <row r="1001" spans="2:90" x14ac:dyDescent="0.4">
      <c r="B1001" s="8" t="str">
        <f>B972</f>
        <v>Secondary volume driver</v>
      </c>
      <c r="D1001" t="s">
        <v>753</v>
      </c>
      <c r="E1001" s="8" t="str">
        <f t="shared" si="1034"/>
        <v>1001 ASSETSALE-PV</v>
      </c>
      <c r="G1001" t="s">
        <v>332</v>
      </c>
      <c r="H1001" s="12"/>
      <c r="I1001" s="60"/>
      <c r="J1001" s="60"/>
      <c r="K1001" s="15"/>
      <c r="L1001" s="15"/>
      <c r="M1001" s="15"/>
      <c r="N1001" s="15"/>
      <c r="O1001" s="15"/>
      <c r="P1001" s="15"/>
      <c r="R1001" s="15"/>
      <c r="S1001" s="175" t="str">
        <f t="shared" ref="S1001" si="1055">S972</f>
        <v>S$15</v>
      </c>
      <c r="T1001" s="175" t="str">
        <f t="shared" ref="T1001:AX1001" si="1056">T972</f>
        <v>T$15</v>
      </c>
      <c r="U1001" s="175" t="str">
        <f t="shared" si="1056"/>
        <v>U$15</v>
      </c>
      <c r="V1001" s="175" t="str">
        <f t="shared" si="1056"/>
        <v>V$15</v>
      </c>
      <c r="W1001" s="175" t="str">
        <f t="shared" si="1056"/>
        <v>W$15</v>
      </c>
      <c r="X1001" s="175" t="str">
        <f t="shared" si="1056"/>
        <v>X$15</v>
      </c>
      <c r="Y1001" s="175" t="str">
        <f t="shared" si="1056"/>
        <v>Y$15</v>
      </c>
      <c r="Z1001" s="175" t="str">
        <f t="shared" si="1056"/>
        <v>Z$15</v>
      </c>
      <c r="AA1001" s="175" t="str">
        <f t="shared" si="1056"/>
        <v>AA$15</v>
      </c>
      <c r="AB1001" s="175" t="str">
        <f t="shared" si="1056"/>
        <v>AB$15</v>
      </c>
      <c r="AC1001" s="175" t="str">
        <f t="shared" si="1056"/>
        <v>AC$15</v>
      </c>
      <c r="AD1001" s="175" t="str">
        <f t="shared" si="1056"/>
        <v>AD$15</v>
      </c>
      <c r="AE1001" s="175" t="str">
        <f t="shared" si="1056"/>
        <v>AE$15</v>
      </c>
      <c r="AF1001" s="175" t="str">
        <f t="shared" si="1056"/>
        <v>AF$15</v>
      </c>
      <c r="AG1001" s="175" t="str">
        <f t="shared" si="1056"/>
        <v>AG$15</v>
      </c>
      <c r="AH1001" s="175" t="str">
        <f t="shared" si="1056"/>
        <v>AH$15</v>
      </c>
      <c r="AI1001" s="175" t="str">
        <f t="shared" si="1056"/>
        <v>AI$15</v>
      </c>
      <c r="AJ1001" s="175" t="str">
        <f t="shared" si="1056"/>
        <v>AJ$15</v>
      </c>
      <c r="AK1001" s="175" t="str">
        <f t="shared" si="1056"/>
        <v>AK$15</v>
      </c>
      <c r="AL1001" s="175" t="str">
        <f t="shared" si="1056"/>
        <v>AL$15</v>
      </c>
      <c r="AM1001" s="175" t="str">
        <f t="shared" si="1056"/>
        <v>AM$15</v>
      </c>
      <c r="AN1001" s="175" t="str">
        <f t="shared" si="1056"/>
        <v>AN$15</v>
      </c>
      <c r="AO1001" s="175" t="str">
        <f t="shared" si="1056"/>
        <v>AO$15</v>
      </c>
      <c r="AP1001" s="175" t="str">
        <f t="shared" si="1056"/>
        <v>AP$15</v>
      </c>
      <c r="AQ1001" s="175" t="str">
        <f t="shared" si="1056"/>
        <v>AQ$15</v>
      </c>
      <c r="AR1001" s="175" t="str">
        <f t="shared" si="1056"/>
        <v>AR$15</v>
      </c>
      <c r="AS1001" s="175" t="str">
        <f t="shared" si="1056"/>
        <v>AS$15</v>
      </c>
      <c r="AT1001" s="175" t="str">
        <f t="shared" si="1056"/>
        <v>AT$15</v>
      </c>
      <c r="AU1001" s="175" t="str">
        <f t="shared" si="1056"/>
        <v>AU$15</v>
      </c>
      <c r="AV1001" s="175" t="str">
        <f t="shared" si="1056"/>
        <v>AV$15</v>
      </c>
      <c r="AW1001" s="175" t="str">
        <f t="shared" si="1056"/>
        <v>AW$15</v>
      </c>
      <c r="AX1001" s="175" t="str">
        <f t="shared" si="1056"/>
        <v>AX$15</v>
      </c>
      <c r="AY1001" s="175" t="str">
        <f t="shared" ref="AY1001:CD1001" si="1057">AY972</f>
        <v>AY$15</v>
      </c>
      <c r="AZ1001" s="175" t="str">
        <f t="shared" si="1057"/>
        <v>AZ$15</v>
      </c>
      <c r="BA1001" s="175" t="str">
        <f t="shared" si="1057"/>
        <v>BA$15</v>
      </c>
      <c r="BB1001" s="175" t="str">
        <f t="shared" si="1057"/>
        <v>BB$15</v>
      </c>
      <c r="BC1001" s="175" t="str">
        <f t="shared" si="1057"/>
        <v>BC$15</v>
      </c>
      <c r="BD1001" s="175" t="str">
        <f t="shared" si="1057"/>
        <v>BD$15</v>
      </c>
      <c r="BE1001" s="175" t="str">
        <f t="shared" si="1057"/>
        <v>BE$15</v>
      </c>
      <c r="BF1001" s="175" t="str">
        <f t="shared" si="1057"/>
        <v>BF$15</v>
      </c>
      <c r="BG1001" s="175" t="str">
        <f t="shared" si="1057"/>
        <v>BG$15</v>
      </c>
      <c r="BH1001" s="175" t="str">
        <f t="shared" si="1057"/>
        <v>BH$15</v>
      </c>
      <c r="BI1001" s="175" t="str">
        <f t="shared" si="1057"/>
        <v>BI$15</v>
      </c>
      <c r="BJ1001" s="175" t="str">
        <f t="shared" si="1057"/>
        <v>BJ$15</v>
      </c>
      <c r="BK1001" s="175" t="str">
        <f t="shared" si="1057"/>
        <v>BK$15</v>
      </c>
      <c r="BL1001" s="175" t="str">
        <f t="shared" si="1057"/>
        <v>BL$15</v>
      </c>
      <c r="BM1001" s="175" t="str">
        <f t="shared" si="1057"/>
        <v>BM$15</v>
      </c>
      <c r="BN1001" s="175" t="str">
        <f t="shared" si="1057"/>
        <v>BN$15</v>
      </c>
      <c r="BO1001" s="175" t="str">
        <f t="shared" si="1057"/>
        <v>BO$15</v>
      </c>
      <c r="BP1001" s="175" t="str">
        <f t="shared" si="1057"/>
        <v>BP$15</v>
      </c>
      <c r="BQ1001" s="175" t="str">
        <f t="shared" si="1057"/>
        <v>BQ$15</v>
      </c>
      <c r="BR1001" s="175" t="str">
        <f t="shared" si="1057"/>
        <v>BR$15</v>
      </c>
      <c r="BS1001" s="175" t="str">
        <f t="shared" si="1057"/>
        <v>BS$15</v>
      </c>
      <c r="BT1001" s="175" t="str">
        <f t="shared" si="1057"/>
        <v>BT$15</v>
      </c>
      <c r="BU1001" s="175" t="str">
        <f t="shared" si="1057"/>
        <v>BU$15</v>
      </c>
      <c r="BV1001" s="175" t="str">
        <f t="shared" si="1057"/>
        <v>BV$15</v>
      </c>
      <c r="BW1001" s="175" t="str">
        <f t="shared" si="1057"/>
        <v>BW$15</v>
      </c>
      <c r="BX1001" s="175" t="str">
        <f t="shared" si="1057"/>
        <v>BX$15</v>
      </c>
      <c r="BY1001" s="175" t="str">
        <f t="shared" si="1057"/>
        <v>BY$15</v>
      </c>
      <c r="BZ1001" s="175" t="str">
        <f t="shared" si="1057"/>
        <v>BZ$15</v>
      </c>
      <c r="CA1001" s="175" t="str">
        <f t="shared" si="1057"/>
        <v>CA$15</v>
      </c>
      <c r="CB1001" s="175" t="str">
        <f t="shared" si="1057"/>
        <v>CB$15</v>
      </c>
      <c r="CC1001" s="175" t="str">
        <f t="shared" si="1057"/>
        <v>CC$15</v>
      </c>
      <c r="CD1001" s="175" t="str">
        <f t="shared" si="1057"/>
        <v>CD$15</v>
      </c>
      <c r="CE1001" s="175" t="str">
        <f t="shared" ref="CE1001:CK1001" si="1058">CE972</f>
        <v>CE$15</v>
      </c>
      <c r="CF1001" s="175" t="str">
        <f t="shared" si="1058"/>
        <v>CF$15</v>
      </c>
      <c r="CG1001" s="175" t="str">
        <f t="shared" si="1058"/>
        <v>CG$15</v>
      </c>
      <c r="CH1001" s="175" t="str">
        <f t="shared" si="1058"/>
        <v>CH$15</v>
      </c>
      <c r="CI1001" s="175" t="str">
        <f t="shared" si="1058"/>
        <v>CI$15</v>
      </c>
      <c r="CJ1001" s="175" t="str">
        <f t="shared" si="1058"/>
        <v>CJ$15</v>
      </c>
      <c r="CK1001" s="175" t="str">
        <f t="shared" si="1058"/>
        <v>CK$15</v>
      </c>
      <c r="CL1001" s="175" t="str">
        <f t="shared" ref="CL1001" si="1059">CL972</f>
        <v>CL$15</v>
      </c>
    </row>
    <row r="1002" spans="2:90" x14ac:dyDescent="0.4">
      <c r="E1002" s="8"/>
      <c r="H1002" s="12"/>
      <c r="I1002" s="60"/>
      <c r="J1002" s="60"/>
      <c r="K1002" s="15"/>
      <c r="L1002" s="15"/>
      <c r="M1002" s="15"/>
      <c r="N1002" s="15"/>
      <c r="O1002" s="15"/>
      <c r="P1002" s="15"/>
      <c r="R1002" s="15"/>
      <c r="S1002" s="175"/>
      <c r="T1002" s="175"/>
      <c r="U1002" s="175"/>
      <c r="V1002" s="175"/>
      <c r="W1002" s="175"/>
      <c r="X1002" s="175"/>
      <c r="Y1002" s="175"/>
      <c r="Z1002" s="175"/>
      <c r="AA1002" s="175"/>
      <c r="AB1002" s="175"/>
      <c r="AC1002" s="175"/>
      <c r="AD1002" s="175"/>
      <c r="AE1002" s="175"/>
      <c r="AF1002" s="175"/>
      <c r="AG1002" s="175"/>
      <c r="AH1002" s="175"/>
      <c r="AI1002" s="175"/>
      <c r="AJ1002" s="175"/>
      <c r="AK1002" s="175"/>
      <c r="AL1002" s="175"/>
      <c r="AM1002" s="175"/>
      <c r="AN1002" s="175"/>
      <c r="AO1002" s="175"/>
      <c r="AP1002" s="175"/>
      <c r="AQ1002" s="175"/>
      <c r="AR1002" s="175"/>
      <c r="AS1002" s="175"/>
      <c r="AT1002" s="175"/>
      <c r="AU1002" s="175"/>
      <c r="AV1002" s="175"/>
      <c r="AW1002" s="175"/>
      <c r="AX1002" s="175"/>
      <c r="AY1002" s="175"/>
      <c r="AZ1002" s="175"/>
      <c r="BA1002" s="175"/>
      <c r="BB1002" s="175"/>
      <c r="BC1002" s="175"/>
      <c r="BD1002" s="175"/>
      <c r="BE1002" s="175"/>
      <c r="BF1002" s="175"/>
      <c r="BG1002" s="175"/>
      <c r="BH1002" s="175"/>
      <c r="BI1002" s="175"/>
      <c r="BJ1002" s="175"/>
      <c r="BK1002" s="175"/>
      <c r="BL1002" s="175"/>
      <c r="BM1002" s="175"/>
      <c r="BN1002" s="175"/>
      <c r="BO1002" s="175"/>
      <c r="BP1002" s="175"/>
      <c r="BQ1002" s="175"/>
      <c r="BR1002" s="175"/>
      <c r="BS1002" s="175"/>
      <c r="BT1002" s="175"/>
      <c r="BU1002" s="175"/>
      <c r="BV1002" s="175"/>
      <c r="BW1002" s="175"/>
      <c r="BX1002" s="175"/>
      <c r="BY1002" s="175"/>
      <c r="BZ1002" s="175"/>
      <c r="CA1002" s="175"/>
      <c r="CB1002" s="175"/>
      <c r="CC1002" s="175"/>
      <c r="CD1002" s="175"/>
      <c r="CE1002" s="175"/>
      <c r="CF1002" s="175"/>
      <c r="CG1002" s="175"/>
      <c r="CH1002" s="175"/>
      <c r="CI1002" s="175"/>
      <c r="CJ1002" s="175"/>
      <c r="CK1002" s="175"/>
      <c r="CL1002" s="175"/>
    </row>
    <row r="1003" spans="2:90" x14ac:dyDescent="0.4">
      <c r="E1003" s="8"/>
      <c r="H1003" s="12"/>
      <c r="I1003" s="60"/>
      <c r="J1003" s="60"/>
      <c r="K1003" s="15"/>
      <c r="L1003" s="15"/>
      <c r="M1003" s="15"/>
      <c r="N1003" s="15"/>
      <c r="O1003" s="15"/>
      <c r="P1003" s="15"/>
      <c r="R1003" s="15"/>
      <c r="S1003" s="175"/>
      <c r="T1003" s="175"/>
      <c r="U1003" s="175"/>
      <c r="V1003" s="175"/>
      <c r="W1003" s="175"/>
      <c r="X1003" s="175"/>
      <c r="Y1003" s="175"/>
      <c r="Z1003" s="175"/>
      <c r="AA1003" s="175"/>
      <c r="AB1003" s="175"/>
      <c r="AC1003" s="175"/>
      <c r="AD1003" s="175"/>
      <c r="AE1003" s="175"/>
      <c r="AF1003" s="175"/>
      <c r="AG1003" s="175"/>
      <c r="AH1003" s="175"/>
      <c r="AI1003" s="175"/>
      <c r="AJ1003" s="175"/>
      <c r="AK1003" s="175"/>
      <c r="AL1003" s="175"/>
      <c r="AM1003" s="175"/>
      <c r="AN1003" s="175"/>
      <c r="AO1003" s="175"/>
      <c r="AP1003" s="175"/>
      <c r="AQ1003" s="175"/>
      <c r="AR1003" s="175"/>
      <c r="AS1003" s="175"/>
      <c r="AT1003" s="175"/>
      <c r="AU1003" s="175"/>
      <c r="AV1003" s="175"/>
      <c r="AW1003" s="175"/>
      <c r="AX1003" s="175"/>
      <c r="AY1003" s="175"/>
      <c r="AZ1003" s="175"/>
      <c r="BA1003" s="175"/>
      <c r="BB1003" s="175"/>
      <c r="BC1003" s="175"/>
      <c r="BD1003" s="175"/>
      <c r="BE1003" s="175"/>
      <c r="BF1003" s="175"/>
      <c r="BG1003" s="175"/>
      <c r="BH1003" s="175"/>
      <c r="BI1003" s="175"/>
      <c r="BJ1003" s="175"/>
      <c r="BK1003" s="175"/>
      <c r="BL1003" s="175"/>
      <c r="BM1003" s="175"/>
      <c r="BN1003" s="175"/>
      <c r="BO1003" s="175"/>
      <c r="BP1003" s="175"/>
      <c r="BQ1003" s="175"/>
      <c r="BR1003" s="175"/>
      <c r="BS1003" s="175"/>
      <c r="BT1003" s="175"/>
      <c r="BU1003" s="175"/>
      <c r="BV1003" s="175"/>
      <c r="BW1003" s="175"/>
      <c r="BX1003" s="175"/>
      <c r="BY1003" s="175"/>
      <c r="BZ1003" s="175"/>
      <c r="CA1003" s="175"/>
      <c r="CB1003" s="175"/>
      <c r="CC1003" s="175"/>
      <c r="CD1003" s="175"/>
      <c r="CE1003" s="175"/>
      <c r="CF1003" s="175"/>
      <c r="CG1003" s="175"/>
      <c r="CH1003" s="175"/>
      <c r="CI1003" s="175"/>
      <c r="CJ1003" s="175"/>
      <c r="CK1003" s="175"/>
      <c r="CL1003" s="175"/>
    </row>
    <row r="1004" spans="2:90" x14ac:dyDescent="0.4">
      <c r="E1004" s="8"/>
      <c r="H1004" s="12"/>
      <c r="I1004" s="60"/>
      <c r="J1004" s="60"/>
      <c r="K1004" s="15"/>
      <c r="L1004" s="15"/>
      <c r="M1004" s="15"/>
      <c r="N1004" s="15"/>
      <c r="O1004" s="15"/>
      <c r="P1004" s="15"/>
      <c r="R1004" s="15"/>
      <c r="S1004" s="175"/>
      <c r="T1004" s="175"/>
      <c r="U1004" s="175"/>
      <c r="V1004" s="175"/>
      <c r="W1004" s="175"/>
      <c r="X1004" s="175"/>
      <c r="Y1004" s="175"/>
      <c r="Z1004" s="175"/>
      <c r="AA1004" s="175"/>
      <c r="AB1004" s="175"/>
      <c r="AC1004" s="175"/>
      <c r="AD1004" s="175"/>
      <c r="AE1004" s="175"/>
      <c r="AF1004" s="175"/>
      <c r="AG1004" s="175"/>
      <c r="AH1004" s="175"/>
      <c r="AI1004" s="175"/>
      <c r="AJ1004" s="175"/>
      <c r="AK1004" s="175"/>
      <c r="AL1004" s="175"/>
      <c r="AM1004" s="175"/>
      <c r="AN1004" s="175"/>
      <c r="AO1004" s="175"/>
      <c r="AP1004" s="175"/>
      <c r="AQ1004" s="175"/>
      <c r="AR1004" s="175"/>
      <c r="AS1004" s="175"/>
      <c r="AT1004" s="175"/>
      <c r="AU1004" s="175"/>
      <c r="AV1004" s="175"/>
      <c r="AW1004" s="175"/>
      <c r="AX1004" s="175"/>
      <c r="AY1004" s="175"/>
      <c r="AZ1004" s="175"/>
      <c r="BA1004" s="175"/>
      <c r="BB1004" s="175"/>
      <c r="BC1004" s="175"/>
      <c r="BD1004" s="175"/>
      <c r="BE1004" s="175"/>
      <c r="BF1004" s="175"/>
      <c r="BG1004" s="175"/>
      <c r="BH1004" s="175"/>
      <c r="BI1004" s="175"/>
      <c r="BJ1004" s="175"/>
      <c r="BK1004" s="175"/>
      <c r="BL1004" s="175"/>
      <c r="BM1004" s="175"/>
      <c r="BN1004" s="175"/>
      <c r="BO1004" s="175"/>
      <c r="BP1004" s="175"/>
      <c r="BQ1004" s="175"/>
      <c r="BR1004" s="175"/>
      <c r="BS1004" s="175"/>
      <c r="BT1004" s="175"/>
      <c r="BU1004" s="175"/>
      <c r="BV1004" s="175"/>
      <c r="BW1004" s="175"/>
      <c r="BX1004" s="175"/>
      <c r="BY1004" s="175"/>
      <c r="BZ1004" s="175"/>
      <c r="CA1004" s="175"/>
      <c r="CB1004" s="175"/>
      <c r="CC1004" s="175"/>
      <c r="CD1004" s="175"/>
      <c r="CE1004" s="175"/>
      <c r="CF1004" s="175"/>
      <c r="CG1004" s="175"/>
      <c r="CH1004" s="175"/>
      <c r="CI1004" s="175"/>
      <c r="CJ1004" s="175"/>
      <c r="CK1004" s="175"/>
      <c r="CL1004" s="175"/>
    </row>
    <row r="1005" spans="2:90" x14ac:dyDescent="0.4">
      <c r="B1005" s="171" t="s">
        <v>490</v>
      </c>
      <c r="E1005" s="8"/>
      <c r="H1005" s="170"/>
      <c r="I1005" s="172"/>
      <c r="J1005" s="172"/>
      <c r="K1005" s="193"/>
      <c r="L1005" s="193"/>
      <c r="M1005" s="193"/>
      <c r="N1005" s="193"/>
      <c r="O1005" s="193"/>
      <c r="P1005" s="193"/>
      <c r="R1005" s="194"/>
      <c r="S1005" s="170"/>
      <c r="T1005" s="170"/>
      <c r="U1005" s="170"/>
      <c r="V1005" s="170"/>
      <c r="W1005" s="170"/>
      <c r="X1005" s="170"/>
      <c r="Y1005" s="170"/>
      <c r="Z1005" s="170"/>
      <c r="AA1005" s="170"/>
      <c r="AB1005" s="170"/>
      <c r="AC1005" s="170"/>
      <c r="AD1005" s="170"/>
      <c r="AE1005" s="170"/>
      <c r="AF1005" s="170"/>
      <c r="AG1005" s="170"/>
      <c r="AH1005" s="170"/>
      <c r="AI1005" s="170"/>
      <c r="AJ1005" s="170"/>
      <c r="AK1005" s="170"/>
      <c r="AL1005" s="170"/>
      <c r="AM1005" s="170"/>
      <c r="AN1005" s="170"/>
      <c r="AO1005" s="170"/>
      <c r="AP1005" s="170"/>
      <c r="AQ1005" s="170"/>
      <c r="AR1005" s="170"/>
      <c r="AS1005" s="170"/>
      <c r="AT1005" s="170"/>
      <c r="AU1005" s="170"/>
      <c r="AV1005" s="170"/>
      <c r="AW1005" s="170"/>
      <c r="AX1005" s="170"/>
      <c r="AY1005" s="170"/>
      <c r="AZ1005" s="170"/>
      <c r="BA1005" s="170"/>
      <c r="BB1005" s="170"/>
      <c r="BC1005" s="170"/>
      <c r="BD1005" s="170"/>
      <c r="BE1005" s="170"/>
      <c r="BF1005" s="170"/>
      <c r="BG1005" s="170"/>
      <c r="BH1005" s="170"/>
      <c r="BI1005" s="170"/>
      <c r="BJ1005" s="170"/>
      <c r="BK1005" s="170"/>
      <c r="BL1005" s="170"/>
      <c r="BM1005" s="170"/>
      <c r="BN1005" s="170"/>
      <c r="BO1005" s="170"/>
      <c r="BP1005" s="170"/>
      <c r="BQ1005" s="170"/>
      <c r="BR1005" s="170"/>
      <c r="BS1005" s="170"/>
      <c r="BT1005" s="170"/>
      <c r="BU1005" s="170"/>
      <c r="BV1005" s="170"/>
      <c r="BW1005" s="170"/>
      <c r="BX1005" s="170"/>
      <c r="BY1005" s="170"/>
      <c r="BZ1005" s="170"/>
      <c r="CA1005" s="170"/>
      <c r="CB1005" s="170"/>
      <c r="CC1005" s="170"/>
      <c r="CD1005" s="170"/>
      <c r="CE1005" s="170"/>
      <c r="CF1005" s="170"/>
      <c r="CG1005" s="170"/>
      <c r="CH1005" s="170"/>
      <c r="CI1005" s="170"/>
      <c r="CJ1005" s="170"/>
      <c r="CK1005" s="170"/>
      <c r="CL1005" s="170"/>
    </row>
    <row r="1006" spans="2:90" x14ac:dyDescent="0.4">
      <c r="B1006" s="171" t="s">
        <v>492</v>
      </c>
      <c r="E1006" s="8"/>
      <c r="H1006" s="170"/>
      <c r="I1006" s="172"/>
      <c r="J1006" s="172"/>
      <c r="K1006" s="193"/>
      <c r="L1006" s="193"/>
      <c r="M1006" s="193"/>
      <c r="N1006" s="193"/>
      <c r="O1006" s="193"/>
      <c r="P1006" s="193"/>
      <c r="R1006" s="194"/>
      <c r="S1006" s="170"/>
      <c r="T1006" s="170"/>
      <c r="U1006" s="170"/>
      <c r="V1006" s="170"/>
      <c r="W1006" s="170"/>
      <c r="X1006" s="170"/>
      <c r="Y1006" s="170"/>
      <c r="Z1006" s="170"/>
      <c r="AA1006" s="170"/>
      <c r="AB1006" s="170"/>
      <c r="AC1006" s="170"/>
      <c r="AD1006" s="170"/>
      <c r="AE1006" s="170"/>
      <c r="AF1006" s="170"/>
      <c r="AG1006" s="170"/>
      <c r="AH1006" s="170"/>
      <c r="AI1006" s="170"/>
      <c r="AJ1006" s="170"/>
      <c r="AK1006" s="170"/>
      <c r="AL1006" s="170"/>
      <c r="AM1006" s="170"/>
      <c r="AN1006" s="170"/>
      <c r="AO1006" s="170"/>
      <c r="AP1006" s="170"/>
      <c r="AQ1006" s="170"/>
      <c r="AR1006" s="170"/>
      <c r="AS1006" s="170"/>
      <c r="AT1006" s="170"/>
      <c r="AU1006" s="170"/>
      <c r="AV1006" s="170"/>
      <c r="AW1006" s="170"/>
      <c r="AX1006" s="170"/>
      <c r="AY1006" s="170"/>
      <c r="AZ1006" s="170"/>
      <c r="BA1006" s="170"/>
      <c r="BB1006" s="170"/>
      <c r="BC1006" s="170"/>
      <c r="BD1006" s="170"/>
      <c r="BE1006" s="170"/>
      <c r="BF1006" s="170"/>
      <c r="BG1006" s="170"/>
      <c r="BH1006" s="170"/>
      <c r="BI1006" s="170"/>
      <c r="BJ1006" s="170"/>
      <c r="BK1006" s="170"/>
      <c r="BL1006" s="170"/>
      <c r="BM1006" s="170"/>
      <c r="BN1006" s="170"/>
      <c r="BO1006" s="170"/>
      <c r="BP1006" s="170"/>
      <c r="BQ1006" s="170"/>
      <c r="BR1006" s="170"/>
      <c r="BS1006" s="170"/>
      <c r="BT1006" s="170"/>
      <c r="BU1006" s="170"/>
      <c r="BV1006" s="170"/>
      <c r="BW1006" s="170"/>
      <c r="BX1006" s="170"/>
      <c r="BY1006" s="170"/>
      <c r="BZ1006" s="170"/>
      <c r="CA1006" s="170"/>
      <c r="CB1006" s="170"/>
      <c r="CC1006" s="170"/>
      <c r="CD1006" s="170"/>
      <c r="CE1006" s="170"/>
      <c r="CF1006" s="170"/>
      <c r="CG1006" s="170"/>
      <c r="CH1006" s="170"/>
      <c r="CI1006" s="170"/>
      <c r="CJ1006" s="170"/>
      <c r="CK1006" s="170"/>
      <c r="CL1006" s="170"/>
    </row>
    <row r="1007" spans="2:90" x14ac:dyDescent="0.4">
      <c r="B1007" s="171" t="s">
        <v>461</v>
      </c>
      <c r="E1007" s="8"/>
      <c r="H1007" s="170"/>
      <c r="I1007" s="172"/>
      <c r="J1007" s="172"/>
      <c r="K1007" s="193"/>
      <c r="L1007" s="193"/>
      <c r="M1007" s="193"/>
      <c r="N1007" s="193"/>
      <c r="O1007" s="193"/>
      <c r="P1007" s="193"/>
      <c r="R1007" s="194"/>
      <c r="S1007" s="195" t="str">
        <f t="shared" ref="S1007:AX1007" si="1060">S$16</f>
        <v>S$12</v>
      </c>
      <c r="T1007" s="195" t="str">
        <f t="shared" si="1060"/>
        <v>T$12</v>
      </c>
      <c r="U1007" s="195" t="str">
        <f t="shared" si="1060"/>
        <v>U$12</v>
      </c>
      <c r="V1007" s="195" t="str">
        <f t="shared" si="1060"/>
        <v>V$12</v>
      </c>
      <c r="W1007" s="195" t="str">
        <f t="shared" si="1060"/>
        <v>W$12</v>
      </c>
      <c r="X1007" s="195" t="str">
        <f t="shared" si="1060"/>
        <v>X$12</v>
      </c>
      <c r="Y1007" s="195" t="str">
        <f t="shared" si="1060"/>
        <v>Y$12</v>
      </c>
      <c r="Z1007" s="195" t="str">
        <f t="shared" si="1060"/>
        <v>Z$12</v>
      </c>
      <c r="AA1007" s="195" t="str">
        <f t="shared" si="1060"/>
        <v>AA$12</v>
      </c>
      <c r="AB1007" s="195" t="str">
        <f t="shared" si="1060"/>
        <v>AB$12</v>
      </c>
      <c r="AC1007" s="195" t="str">
        <f t="shared" si="1060"/>
        <v>AC$12</v>
      </c>
      <c r="AD1007" s="195" t="str">
        <f t="shared" si="1060"/>
        <v>AD$12</v>
      </c>
      <c r="AE1007" s="195" t="str">
        <f t="shared" si="1060"/>
        <v>AE$12</v>
      </c>
      <c r="AF1007" s="195" t="str">
        <f t="shared" si="1060"/>
        <v>AF$12</v>
      </c>
      <c r="AG1007" s="195" t="str">
        <f t="shared" si="1060"/>
        <v>AG$12</v>
      </c>
      <c r="AH1007" s="195" t="str">
        <f t="shared" si="1060"/>
        <v>AH$12</v>
      </c>
      <c r="AI1007" s="195" t="str">
        <f t="shared" si="1060"/>
        <v>AI$12</v>
      </c>
      <c r="AJ1007" s="195" t="str">
        <f t="shared" si="1060"/>
        <v>AJ$12</v>
      </c>
      <c r="AK1007" s="195" t="str">
        <f t="shared" si="1060"/>
        <v>AK$12</v>
      </c>
      <c r="AL1007" s="195" t="str">
        <f t="shared" si="1060"/>
        <v>AL$12</v>
      </c>
      <c r="AM1007" s="195" t="str">
        <f t="shared" si="1060"/>
        <v>AM$12</v>
      </c>
      <c r="AN1007" s="195" t="str">
        <f t="shared" si="1060"/>
        <v>AN$12</v>
      </c>
      <c r="AO1007" s="195" t="str">
        <f t="shared" si="1060"/>
        <v>AO$12</v>
      </c>
      <c r="AP1007" s="195" t="str">
        <f t="shared" si="1060"/>
        <v>AP$12</v>
      </c>
      <c r="AQ1007" s="195" t="str">
        <f t="shared" si="1060"/>
        <v>AQ$12</v>
      </c>
      <c r="AR1007" s="195" t="str">
        <f t="shared" si="1060"/>
        <v>AR$12</v>
      </c>
      <c r="AS1007" s="195" t="str">
        <f t="shared" si="1060"/>
        <v>AS$12</v>
      </c>
      <c r="AT1007" s="195" t="str">
        <f t="shared" si="1060"/>
        <v>AT$12</v>
      </c>
      <c r="AU1007" s="195" t="str">
        <f t="shared" si="1060"/>
        <v>AU$12</v>
      </c>
      <c r="AV1007" s="195" t="str">
        <f t="shared" si="1060"/>
        <v>AV$12</v>
      </c>
      <c r="AW1007" s="195" t="str">
        <f t="shared" si="1060"/>
        <v>AW$12</v>
      </c>
      <c r="AX1007" s="195" t="str">
        <f t="shared" si="1060"/>
        <v>AX$12</v>
      </c>
      <c r="AY1007" s="195" t="str">
        <f t="shared" ref="AY1007:CD1007" si="1061">AY$16</f>
        <v>AY$12</v>
      </c>
      <c r="AZ1007" s="195" t="str">
        <f t="shared" si="1061"/>
        <v>AZ$12</v>
      </c>
      <c r="BA1007" s="195" t="str">
        <f t="shared" si="1061"/>
        <v>BA$12</v>
      </c>
      <c r="BB1007" s="195" t="str">
        <f t="shared" si="1061"/>
        <v>BB$12</v>
      </c>
      <c r="BC1007" s="195" t="str">
        <f t="shared" si="1061"/>
        <v>BC$12</v>
      </c>
      <c r="BD1007" s="195" t="str">
        <f t="shared" si="1061"/>
        <v>BD$12</v>
      </c>
      <c r="BE1007" s="195" t="str">
        <f t="shared" si="1061"/>
        <v>BE$12</v>
      </c>
      <c r="BF1007" s="195" t="str">
        <f t="shared" si="1061"/>
        <v>BF$12</v>
      </c>
      <c r="BG1007" s="195" t="str">
        <f t="shared" si="1061"/>
        <v>BG$12</v>
      </c>
      <c r="BH1007" s="195" t="str">
        <f t="shared" si="1061"/>
        <v>BH$12</v>
      </c>
      <c r="BI1007" s="195" t="str">
        <f t="shared" si="1061"/>
        <v>BI$12</v>
      </c>
      <c r="BJ1007" s="195" t="str">
        <f t="shared" si="1061"/>
        <v>BJ$12</v>
      </c>
      <c r="BK1007" s="195" t="str">
        <f t="shared" si="1061"/>
        <v>BK$12</v>
      </c>
      <c r="BL1007" s="195" t="str">
        <f t="shared" si="1061"/>
        <v>BL$12</v>
      </c>
      <c r="BM1007" s="195" t="str">
        <f t="shared" si="1061"/>
        <v>BM$12</v>
      </c>
      <c r="BN1007" s="195" t="str">
        <f t="shared" si="1061"/>
        <v>BN$12</v>
      </c>
      <c r="BO1007" s="195" t="str">
        <f t="shared" si="1061"/>
        <v>BO$12</v>
      </c>
      <c r="BP1007" s="195" t="str">
        <f t="shared" si="1061"/>
        <v>BP$12</v>
      </c>
      <c r="BQ1007" s="195" t="str">
        <f t="shared" si="1061"/>
        <v>BQ$12</v>
      </c>
      <c r="BR1007" s="195" t="str">
        <f t="shared" si="1061"/>
        <v>BR$12</v>
      </c>
      <c r="BS1007" s="195" t="str">
        <f t="shared" si="1061"/>
        <v>BS$12</v>
      </c>
      <c r="BT1007" s="195" t="str">
        <f t="shared" si="1061"/>
        <v>BT$12</v>
      </c>
      <c r="BU1007" s="195" t="str">
        <f t="shared" si="1061"/>
        <v>BU$12</v>
      </c>
      <c r="BV1007" s="195" t="str">
        <f t="shared" si="1061"/>
        <v>BV$12</v>
      </c>
      <c r="BW1007" s="195" t="str">
        <f t="shared" si="1061"/>
        <v>BW$12</v>
      </c>
      <c r="BX1007" s="195" t="str">
        <f t="shared" si="1061"/>
        <v>BX$12</v>
      </c>
      <c r="BY1007" s="195" t="str">
        <f t="shared" si="1061"/>
        <v>BY$12</v>
      </c>
      <c r="BZ1007" s="195" t="str">
        <f t="shared" si="1061"/>
        <v>BZ$12</v>
      </c>
      <c r="CA1007" s="195" t="str">
        <f t="shared" si="1061"/>
        <v>CA$12</v>
      </c>
      <c r="CB1007" s="195" t="str">
        <f t="shared" si="1061"/>
        <v>CB$12</v>
      </c>
      <c r="CC1007" s="195" t="str">
        <f t="shared" si="1061"/>
        <v>CC$12</v>
      </c>
      <c r="CD1007" s="195" t="str">
        <f t="shared" si="1061"/>
        <v>CD$12</v>
      </c>
      <c r="CE1007" s="195" t="str">
        <f t="shared" ref="CE1007:CL1007" si="1062">CE$16</f>
        <v>CE$12</v>
      </c>
      <c r="CF1007" s="195" t="str">
        <f t="shared" si="1062"/>
        <v>CF$12</v>
      </c>
      <c r="CG1007" s="195" t="str">
        <f t="shared" si="1062"/>
        <v>CG$12</v>
      </c>
      <c r="CH1007" s="195" t="str">
        <f t="shared" si="1062"/>
        <v>CH$12</v>
      </c>
      <c r="CI1007" s="195" t="str">
        <f t="shared" si="1062"/>
        <v>CI$12</v>
      </c>
      <c r="CJ1007" s="195" t="str">
        <f t="shared" si="1062"/>
        <v>CJ$12</v>
      </c>
      <c r="CK1007" s="195" t="str">
        <f t="shared" si="1062"/>
        <v>CK$12</v>
      </c>
      <c r="CL1007" s="195" t="str">
        <f t="shared" si="1062"/>
        <v>CL$12</v>
      </c>
    </row>
    <row r="1008" spans="2:90" x14ac:dyDescent="0.4">
      <c r="B1008" s="171" t="s">
        <v>462</v>
      </c>
      <c r="E1008" s="8"/>
      <c r="H1008" s="196"/>
      <c r="I1008" s="197"/>
      <c r="J1008" s="197"/>
      <c r="K1008" s="198"/>
      <c r="L1008" s="198"/>
      <c r="M1008" s="198"/>
      <c r="N1008" s="198"/>
      <c r="O1008" s="198"/>
      <c r="P1008" s="198"/>
      <c r="R1008" s="198"/>
      <c r="S1008" s="195" t="str">
        <f t="shared" ref="S1008:AX1008" si="1063">S$17</f>
        <v>S$13</v>
      </c>
      <c r="T1008" s="195" t="str">
        <f t="shared" si="1063"/>
        <v>T$13</v>
      </c>
      <c r="U1008" s="195" t="str">
        <f t="shared" si="1063"/>
        <v>U$13</v>
      </c>
      <c r="V1008" s="195" t="str">
        <f t="shared" si="1063"/>
        <v>V$13</v>
      </c>
      <c r="W1008" s="195" t="str">
        <f t="shared" si="1063"/>
        <v>W$13</v>
      </c>
      <c r="X1008" s="195" t="str">
        <f t="shared" si="1063"/>
        <v>X$13</v>
      </c>
      <c r="Y1008" s="195" t="str">
        <f t="shared" si="1063"/>
        <v>Y$13</v>
      </c>
      <c r="Z1008" s="195" t="str">
        <f t="shared" si="1063"/>
        <v>Z$13</v>
      </c>
      <c r="AA1008" s="195" t="str">
        <f t="shared" si="1063"/>
        <v>AA$13</v>
      </c>
      <c r="AB1008" s="195" t="str">
        <f t="shared" si="1063"/>
        <v>AB$13</v>
      </c>
      <c r="AC1008" s="195" t="str">
        <f t="shared" si="1063"/>
        <v>AC$13</v>
      </c>
      <c r="AD1008" s="195" t="str">
        <f t="shared" si="1063"/>
        <v>AD$13</v>
      </c>
      <c r="AE1008" s="195" t="str">
        <f t="shared" si="1063"/>
        <v>AE$13</v>
      </c>
      <c r="AF1008" s="195" t="str">
        <f t="shared" si="1063"/>
        <v>AF$13</v>
      </c>
      <c r="AG1008" s="195" t="str">
        <f t="shared" si="1063"/>
        <v>AG$13</v>
      </c>
      <c r="AH1008" s="195" t="str">
        <f t="shared" si="1063"/>
        <v>AH$13</v>
      </c>
      <c r="AI1008" s="195" t="str">
        <f t="shared" si="1063"/>
        <v>AI$13</v>
      </c>
      <c r="AJ1008" s="195" t="str">
        <f t="shared" si="1063"/>
        <v>AJ$13</v>
      </c>
      <c r="AK1008" s="195" t="str">
        <f t="shared" si="1063"/>
        <v>AK$13</v>
      </c>
      <c r="AL1008" s="195" t="str">
        <f t="shared" si="1063"/>
        <v>AL$13</v>
      </c>
      <c r="AM1008" s="195" t="str">
        <f t="shared" si="1063"/>
        <v>AM$13</v>
      </c>
      <c r="AN1008" s="195" t="str">
        <f t="shared" si="1063"/>
        <v>AN$13</v>
      </c>
      <c r="AO1008" s="195" t="str">
        <f t="shared" si="1063"/>
        <v>AO$13</v>
      </c>
      <c r="AP1008" s="195" t="str">
        <f t="shared" si="1063"/>
        <v>AP$13</v>
      </c>
      <c r="AQ1008" s="195" t="str">
        <f t="shared" si="1063"/>
        <v>AQ$13</v>
      </c>
      <c r="AR1008" s="195" t="str">
        <f t="shared" si="1063"/>
        <v>AR$13</v>
      </c>
      <c r="AS1008" s="195" t="str">
        <f t="shared" si="1063"/>
        <v>AS$13</v>
      </c>
      <c r="AT1008" s="195" t="str">
        <f t="shared" si="1063"/>
        <v>AT$13</v>
      </c>
      <c r="AU1008" s="195" t="str">
        <f t="shared" si="1063"/>
        <v>AU$13</v>
      </c>
      <c r="AV1008" s="195" t="str">
        <f t="shared" si="1063"/>
        <v>AV$13</v>
      </c>
      <c r="AW1008" s="195" t="str">
        <f t="shared" si="1063"/>
        <v>AW$13</v>
      </c>
      <c r="AX1008" s="195" t="str">
        <f t="shared" si="1063"/>
        <v>AX$13</v>
      </c>
      <c r="AY1008" s="195" t="str">
        <f t="shared" ref="AY1008:CD1008" si="1064">AY$17</f>
        <v>AY$13</v>
      </c>
      <c r="AZ1008" s="195" t="str">
        <f t="shared" si="1064"/>
        <v>AZ$13</v>
      </c>
      <c r="BA1008" s="195" t="str">
        <f t="shared" si="1064"/>
        <v>BA$13</v>
      </c>
      <c r="BB1008" s="195" t="str">
        <f t="shared" si="1064"/>
        <v>BB$13</v>
      </c>
      <c r="BC1008" s="195" t="str">
        <f t="shared" si="1064"/>
        <v>BC$13</v>
      </c>
      <c r="BD1008" s="195" t="str">
        <f t="shared" si="1064"/>
        <v>BD$13</v>
      </c>
      <c r="BE1008" s="195" t="str">
        <f t="shared" si="1064"/>
        <v>BE$13</v>
      </c>
      <c r="BF1008" s="195" t="str">
        <f t="shared" si="1064"/>
        <v>BF$13</v>
      </c>
      <c r="BG1008" s="195" t="str">
        <f t="shared" si="1064"/>
        <v>BG$13</v>
      </c>
      <c r="BH1008" s="195" t="str">
        <f t="shared" si="1064"/>
        <v>BH$13</v>
      </c>
      <c r="BI1008" s="195" t="str">
        <f t="shared" si="1064"/>
        <v>BI$13</v>
      </c>
      <c r="BJ1008" s="195" t="str">
        <f t="shared" si="1064"/>
        <v>BJ$13</v>
      </c>
      <c r="BK1008" s="195" t="str">
        <f t="shared" si="1064"/>
        <v>BK$13</v>
      </c>
      <c r="BL1008" s="195" t="str">
        <f t="shared" si="1064"/>
        <v>BL$13</v>
      </c>
      <c r="BM1008" s="195" t="str">
        <f t="shared" si="1064"/>
        <v>BM$13</v>
      </c>
      <c r="BN1008" s="195" t="str">
        <f t="shared" si="1064"/>
        <v>BN$13</v>
      </c>
      <c r="BO1008" s="195" t="str">
        <f t="shared" si="1064"/>
        <v>BO$13</v>
      </c>
      <c r="BP1008" s="195" t="str">
        <f t="shared" si="1064"/>
        <v>BP$13</v>
      </c>
      <c r="BQ1008" s="195" t="str">
        <f t="shared" si="1064"/>
        <v>BQ$13</v>
      </c>
      <c r="BR1008" s="195" t="str">
        <f t="shared" si="1064"/>
        <v>BR$13</v>
      </c>
      <c r="BS1008" s="195" t="str">
        <f t="shared" si="1064"/>
        <v>BS$13</v>
      </c>
      <c r="BT1008" s="195" t="str">
        <f t="shared" si="1064"/>
        <v>BT$13</v>
      </c>
      <c r="BU1008" s="195" t="str">
        <f t="shared" si="1064"/>
        <v>BU$13</v>
      </c>
      <c r="BV1008" s="195" t="str">
        <f t="shared" si="1064"/>
        <v>BV$13</v>
      </c>
      <c r="BW1008" s="195" t="str">
        <f t="shared" si="1064"/>
        <v>BW$13</v>
      </c>
      <c r="BX1008" s="195" t="str">
        <f t="shared" si="1064"/>
        <v>BX$13</v>
      </c>
      <c r="BY1008" s="195" t="str">
        <f t="shared" si="1064"/>
        <v>BY$13</v>
      </c>
      <c r="BZ1008" s="195" t="str">
        <f t="shared" si="1064"/>
        <v>BZ$13</v>
      </c>
      <c r="CA1008" s="195" t="str">
        <f t="shared" si="1064"/>
        <v>CA$13</v>
      </c>
      <c r="CB1008" s="195" t="str">
        <f t="shared" si="1064"/>
        <v>CB$13</v>
      </c>
      <c r="CC1008" s="195" t="str">
        <f t="shared" si="1064"/>
        <v>CC$13</v>
      </c>
      <c r="CD1008" s="195" t="str">
        <f t="shared" si="1064"/>
        <v>CD$13</v>
      </c>
      <c r="CE1008" s="195" t="str">
        <f t="shared" ref="CE1008:CL1008" si="1065">CE$17</f>
        <v>CE$13</v>
      </c>
      <c r="CF1008" s="195" t="str">
        <f t="shared" si="1065"/>
        <v>CF$13</v>
      </c>
      <c r="CG1008" s="195" t="str">
        <f t="shared" si="1065"/>
        <v>CG$13</v>
      </c>
      <c r="CH1008" s="195" t="str">
        <f t="shared" si="1065"/>
        <v>CH$13</v>
      </c>
      <c r="CI1008" s="195" t="str">
        <f t="shared" si="1065"/>
        <v>CI$13</v>
      </c>
      <c r="CJ1008" s="195" t="str">
        <f t="shared" si="1065"/>
        <v>CJ$13</v>
      </c>
      <c r="CK1008" s="195" t="str">
        <f t="shared" si="1065"/>
        <v>CK$13</v>
      </c>
      <c r="CL1008" s="195" t="str">
        <f t="shared" si="1065"/>
        <v>CL$13</v>
      </c>
    </row>
    <row r="1009" spans="2:90" x14ac:dyDescent="0.4">
      <c r="B1009" s="171" t="s">
        <v>491</v>
      </c>
      <c r="E1009" s="8"/>
      <c r="H1009" s="196"/>
      <c r="I1009" s="197"/>
      <c r="J1009" s="197"/>
      <c r="K1009" s="198"/>
      <c r="L1009" s="198"/>
      <c r="M1009" s="198"/>
      <c r="N1009" s="198"/>
      <c r="O1009" s="198"/>
      <c r="P1009" s="198"/>
      <c r="R1009" s="198"/>
      <c r="S1009" s="186"/>
      <c r="T1009" s="186"/>
      <c r="U1009" s="186"/>
      <c r="V1009" s="186"/>
      <c r="W1009" s="186"/>
      <c r="X1009" s="186"/>
      <c r="Y1009" s="186"/>
      <c r="Z1009" s="186"/>
      <c r="AA1009" s="186"/>
      <c r="AB1009" s="186"/>
      <c r="AC1009" s="186"/>
      <c r="AD1009" s="186"/>
      <c r="AE1009" s="186"/>
      <c r="AF1009" s="186"/>
      <c r="AG1009" s="186"/>
      <c r="AH1009" s="186"/>
      <c r="AI1009" s="186"/>
      <c r="AJ1009" s="186"/>
      <c r="AK1009" s="186"/>
      <c r="AL1009" s="186"/>
      <c r="AM1009" s="186"/>
      <c r="AN1009" s="186"/>
      <c r="AO1009" s="186"/>
      <c r="AP1009" s="186"/>
      <c r="AQ1009" s="186"/>
      <c r="AR1009" s="186"/>
      <c r="AS1009" s="186"/>
      <c r="AT1009" s="186"/>
      <c r="AU1009" s="186"/>
      <c r="AV1009" s="186"/>
      <c r="AW1009" s="186"/>
      <c r="AX1009" s="186"/>
      <c r="AY1009" s="186"/>
      <c r="AZ1009" s="186"/>
      <c r="BA1009" s="186"/>
      <c r="BB1009" s="186"/>
      <c r="BC1009" s="186"/>
      <c r="BD1009" s="186"/>
      <c r="BE1009" s="186"/>
      <c r="BF1009" s="186"/>
      <c r="BG1009" s="186"/>
      <c r="BH1009" s="186"/>
      <c r="BI1009" s="186"/>
      <c r="BJ1009" s="186"/>
      <c r="BK1009" s="186"/>
      <c r="BL1009" s="186"/>
      <c r="BM1009" s="186"/>
      <c r="BN1009" s="186"/>
      <c r="BO1009" s="186"/>
      <c r="BP1009" s="186"/>
      <c r="BQ1009" s="186"/>
      <c r="BR1009" s="186"/>
      <c r="BS1009" s="186"/>
      <c r="BT1009" s="186"/>
      <c r="BU1009" s="186"/>
      <c r="BV1009" s="186"/>
      <c r="BW1009" s="186"/>
      <c r="BX1009" s="186"/>
      <c r="BY1009" s="186"/>
      <c r="BZ1009" s="186"/>
      <c r="CA1009" s="186"/>
      <c r="CB1009" s="186"/>
      <c r="CC1009" s="186"/>
      <c r="CD1009" s="186"/>
      <c r="CE1009" s="186"/>
      <c r="CF1009" s="186"/>
      <c r="CG1009" s="186"/>
      <c r="CH1009" s="186"/>
      <c r="CI1009" s="186"/>
      <c r="CJ1009" s="186"/>
      <c r="CK1009" s="186"/>
      <c r="CL1009" s="186"/>
    </row>
    <row r="1010" spans="2:90" x14ac:dyDescent="0.4">
      <c r="B1010" s="171" t="s">
        <v>505</v>
      </c>
      <c r="E1010" s="8"/>
      <c r="H1010" s="196"/>
      <c r="I1010" s="197"/>
      <c r="J1010" s="197"/>
      <c r="K1010" s="198"/>
      <c r="L1010" s="198"/>
      <c r="M1010" s="198"/>
      <c r="N1010" s="198"/>
      <c r="O1010" s="198"/>
      <c r="P1010" s="198"/>
      <c r="R1010" s="198"/>
      <c r="S1010" s="186"/>
      <c r="T1010" s="186"/>
      <c r="U1010" s="186"/>
      <c r="V1010" s="186"/>
      <c r="W1010" s="186"/>
      <c r="X1010" s="186"/>
      <c r="Y1010" s="186"/>
      <c r="Z1010" s="186"/>
      <c r="AA1010" s="186"/>
      <c r="AB1010" s="186"/>
      <c r="AC1010" s="186"/>
      <c r="AD1010" s="186"/>
      <c r="AE1010" s="186"/>
      <c r="AF1010" s="186"/>
      <c r="AG1010" s="186"/>
      <c r="AH1010" s="186"/>
      <c r="AI1010" s="186"/>
      <c r="AJ1010" s="186"/>
      <c r="AK1010" s="186"/>
      <c r="AL1010" s="186"/>
      <c r="AM1010" s="186"/>
      <c r="AN1010" s="186"/>
      <c r="AO1010" s="186"/>
      <c r="AP1010" s="186"/>
      <c r="AQ1010" s="186"/>
      <c r="AR1010" s="186"/>
      <c r="AS1010" s="186"/>
      <c r="AT1010" s="186"/>
      <c r="AU1010" s="186"/>
      <c r="AV1010" s="186"/>
      <c r="AW1010" s="186"/>
      <c r="AX1010" s="186"/>
      <c r="AY1010" s="186"/>
      <c r="AZ1010" s="186"/>
      <c r="BA1010" s="186"/>
      <c r="BB1010" s="186"/>
      <c r="BC1010" s="186"/>
      <c r="BD1010" s="186"/>
      <c r="BE1010" s="186"/>
      <c r="BF1010" s="186"/>
      <c r="BG1010" s="186"/>
      <c r="BH1010" s="186"/>
      <c r="BI1010" s="186"/>
      <c r="BJ1010" s="186"/>
      <c r="BK1010" s="186"/>
      <c r="BL1010" s="186"/>
      <c r="BM1010" s="186"/>
      <c r="BN1010" s="186"/>
      <c r="BO1010" s="186"/>
      <c r="BP1010" s="186"/>
      <c r="BQ1010" s="186"/>
      <c r="BR1010" s="186"/>
      <c r="BS1010" s="186"/>
      <c r="BT1010" s="186"/>
      <c r="BU1010" s="186"/>
      <c r="BV1010" s="186"/>
      <c r="BW1010" s="186"/>
      <c r="BX1010" s="186"/>
      <c r="BY1010" s="186"/>
      <c r="BZ1010" s="186"/>
      <c r="CA1010" s="186"/>
      <c r="CB1010" s="186"/>
      <c r="CC1010" s="186"/>
      <c r="CD1010" s="186"/>
      <c r="CE1010" s="186"/>
      <c r="CF1010" s="186"/>
      <c r="CG1010" s="186"/>
      <c r="CH1010" s="186"/>
      <c r="CI1010" s="186"/>
      <c r="CJ1010" s="186"/>
      <c r="CK1010" s="186"/>
      <c r="CL1010" s="186"/>
    </row>
    <row r="1011" spans="2:90" x14ac:dyDescent="0.4">
      <c r="B1011" s="171" t="s">
        <v>463</v>
      </c>
      <c r="E1011" s="8"/>
      <c r="H1011" s="196"/>
      <c r="I1011" s="197"/>
      <c r="J1011" s="197"/>
      <c r="K1011" s="198"/>
      <c r="L1011" s="198"/>
      <c r="M1011" s="198"/>
      <c r="N1011" s="198"/>
      <c r="O1011" s="198"/>
      <c r="P1011" s="198"/>
      <c r="R1011" s="198"/>
      <c r="S1011" s="186" t="str">
        <f t="shared" ref="S1011:AX1011" si="1066">S$18</f>
        <v>S$14</v>
      </c>
      <c r="T1011" s="186" t="str">
        <f t="shared" si="1066"/>
        <v>T$14</v>
      </c>
      <c r="U1011" s="186" t="str">
        <f t="shared" si="1066"/>
        <v>U$14</v>
      </c>
      <c r="V1011" s="186" t="str">
        <f t="shared" si="1066"/>
        <v>V$14</v>
      </c>
      <c r="W1011" s="186" t="str">
        <f t="shared" si="1066"/>
        <v>W$14</v>
      </c>
      <c r="X1011" s="186" t="str">
        <f t="shared" si="1066"/>
        <v>X$14</v>
      </c>
      <c r="Y1011" s="186" t="str">
        <f t="shared" si="1066"/>
        <v>Y$14</v>
      </c>
      <c r="Z1011" s="186" t="str">
        <f t="shared" si="1066"/>
        <v>Z$14</v>
      </c>
      <c r="AA1011" s="186" t="str">
        <f t="shared" si="1066"/>
        <v>AA$14</v>
      </c>
      <c r="AB1011" s="186" t="str">
        <f t="shared" si="1066"/>
        <v>AB$14</v>
      </c>
      <c r="AC1011" s="186" t="str">
        <f t="shared" si="1066"/>
        <v>AC$14</v>
      </c>
      <c r="AD1011" s="186" t="str">
        <f t="shared" si="1066"/>
        <v>AD$14</v>
      </c>
      <c r="AE1011" s="186" t="str">
        <f t="shared" si="1066"/>
        <v>AE$14</v>
      </c>
      <c r="AF1011" s="186" t="str">
        <f t="shared" si="1066"/>
        <v>AF$14</v>
      </c>
      <c r="AG1011" s="186" t="str">
        <f t="shared" si="1066"/>
        <v>AG$14</v>
      </c>
      <c r="AH1011" s="186" t="str">
        <f t="shared" si="1066"/>
        <v>AH$14</v>
      </c>
      <c r="AI1011" s="186" t="str">
        <f t="shared" si="1066"/>
        <v>AI$14</v>
      </c>
      <c r="AJ1011" s="186" t="str">
        <f t="shared" si="1066"/>
        <v>AJ$14</v>
      </c>
      <c r="AK1011" s="186" t="str">
        <f t="shared" si="1066"/>
        <v>AK$14</v>
      </c>
      <c r="AL1011" s="186" t="str">
        <f t="shared" si="1066"/>
        <v>AL$14</v>
      </c>
      <c r="AM1011" s="186" t="str">
        <f t="shared" si="1066"/>
        <v>AM$14</v>
      </c>
      <c r="AN1011" s="186" t="str">
        <f t="shared" si="1066"/>
        <v>AN$14</v>
      </c>
      <c r="AO1011" s="186" t="str">
        <f t="shared" si="1066"/>
        <v>AO$14</v>
      </c>
      <c r="AP1011" s="186" t="str">
        <f t="shared" si="1066"/>
        <v>AP$14</v>
      </c>
      <c r="AQ1011" s="186" t="str">
        <f t="shared" si="1066"/>
        <v>AQ$14</v>
      </c>
      <c r="AR1011" s="186" t="str">
        <f t="shared" si="1066"/>
        <v>AR$14</v>
      </c>
      <c r="AS1011" s="186" t="str">
        <f t="shared" si="1066"/>
        <v>AS$14</v>
      </c>
      <c r="AT1011" s="186" t="str">
        <f t="shared" si="1066"/>
        <v>AT$14</v>
      </c>
      <c r="AU1011" s="186" t="str">
        <f t="shared" si="1066"/>
        <v>AU$14</v>
      </c>
      <c r="AV1011" s="186" t="str">
        <f t="shared" si="1066"/>
        <v>AV$14</v>
      </c>
      <c r="AW1011" s="186" t="str">
        <f t="shared" si="1066"/>
        <v>AW$14</v>
      </c>
      <c r="AX1011" s="186" t="str">
        <f t="shared" si="1066"/>
        <v>AX$14</v>
      </c>
      <c r="AY1011" s="186" t="str">
        <f t="shared" ref="AY1011:CD1011" si="1067">AY$18</f>
        <v>AY$14</v>
      </c>
      <c r="AZ1011" s="186" t="str">
        <f t="shared" si="1067"/>
        <v>AZ$14</v>
      </c>
      <c r="BA1011" s="186" t="str">
        <f t="shared" si="1067"/>
        <v>BA$14</v>
      </c>
      <c r="BB1011" s="186" t="str">
        <f t="shared" si="1067"/>
        <v>BB$14</v>
      </c>
      <c r="BC1011" s="186" t="str">
        <f t="shared" si="1067"/>
        <v>BC$14</v>
      </c>
      <c r="BD1011" s="186" t="str">
        <f t="shared" si="1067"/>
        <v>BD$14</v>
      </c>
      <c r="BE1011" s="186" t="str">
        <f t="shared" si="1067"/>
        <v>BE$14</v>
      </c>
      <c r="BF1011" s="186" t="str">
        <f t="shared" si="1067"/>
        <v>BF$14</v>
      </c>
      <c r="BG1011" s="186" t="str">
        <f t="shared" si="1067"/>
        <v>BG$14</v>
      </c>
      <c r="BH1011" s="186" t="str">
        <f t="shared" si="1067"/>
        <v>BH$14</v>
      </c>
      <c r="BI1011" s="186" t="str">
        <f t="shared" si="1067"/>
        <v>BI$14</v>
      </c>
      <c r="BJ1011" s="186" t="str">
        <f t="shared" si="1067"/>
        <v>BJ$14</v>
      </c>
      <c r="BK1011" s="186" t="str">
        <f t="shared" si="1067"/>
        <v>BK$14</v>
      </c>
      <c r="BL1011" s="186" t="str">
        <f t="shared" si="1067"/>
        <v>BL$14</v>
      </c>
      <c r="BM1011" s="186" t="str">
        <f t="shared" si="1067"/>
        <v>BM$14</v>
      </c>
      <c r="BN1011" s="186" t="str">
        <f t="shared" si="1067"/>
        <v>BN$14</v>
      </c>
      <c r="BO1011" s="186" t="str">
        <f t="shared" si="1067"/>
        <v>BO$14</v>
      </c>
      <c r="BP1011" s="186" t="str">
        <f t="shared" si="1067"/>
        <v>BP$14</v>
      </c>
      <c r="BQ1011" s="186" t="str">
        <f t="shared" si="1067"/>
        <v>BQ$14</v>
      </c>
      <c r="BR1011" s="186" t="str">
        <f t="shared" si="1067"/>
        <v>BR$14</v>
      </c>
      <c r="BS1011" s="186" t="str">
        <f t="shared" si="1067"/>
        <v>BS$14</v>
      </c>
      <c r="BT1011" s="186" t="str">
        <f t="shared" si="1067"/>
        <v>BT$14</v>
      </c>
      <c r="BU1011" s="186" t="str">
        <f t="shared" si="1067"/>
        <v>BU$14</v>
      </c>
      <c r="BV1011" s="186" t="str">
        <f t="shared" si="1067"/>
        <v>BV$14</v>
      </c>
      <c r="BW1011" s="186" t="str">
        <f t="shared" si="1067"/>
        <v>BW$14</v>
      </c>
      <c r="BX1011" s="186" t="str">
        <f t="shared" si="1067"/>
        <v>BX$14</v>
      </c>
      <c r="BY1011" s="186" t="str">
        <f t="shared" si="1067"/>
        <v>BY$14</v>
      </c>
      <c r="BZ1011" s="186" t="str">
        <f t="shared" si="1067"/>
        <v>BZ$14</v>
      </c>
      <c r="CA1011" s="186" t="str">
        <f t="shared" si="1067"/>
        <v>CA$14</v>
      </c>
      <c r="CB1011" s="186" t="str">
        <f t="shared" si="1067"/>
        <v>CB$14</v>
      </c>
      <c r="CC1011" s="186" t="str">
        <f t="shared" si="1067"/>
        <v>CC$14</v>
      </c>
      <c r="CD1011" s="186" t="str">
        <f t="shared" si="1067"/>
        <v>CD$14</v>
      </c>
      <c r="CE1011" s="186" t="str">
        <f t="shared" ref="CE1011:CL1011" si="1068">CE$18</f>
        <v>CE$14</v>
      </c>
      <c r="CF1011" s="186" t="str">
        <f t="shared" si="1068"/>
        <v>CF$14</v>
      </c>
      <c r="CG1011" s="186" t="str">
        <f t="shared" si="1068"/>
        <v>CG$14</v>
      </c>
      <c r="CH1011" s="186" t="str">
        <f t="shared" si="1068"/>
        <v>CH$14</v>
      </c>
      <c r="CI1011" s="186" t="str">
        <f t="shared" si="1068"/>
        <v>CI$14</v>
      </c>
      <c r="CJ1011" s="186" t="str">
        <f t="shared" si="1068"/>
        <v>CJ$14</v>
      </c>
      <c r="CK1011" s="186" t="str">
        <f t="shared" si="1068"/>
        <v>CK$14</v>
      </c>
      <c r="CL1011" s="186" t="str">
        <f t="shared" si="1068"/>
        <v>CL$14</v>
      </c>
    </row>
    <row r="1012" spans="2:90" x14ac:dyDescent="0.4">
      <c r="B1012" s="171" t="s">
        <v>464</v>
      </c>
      <c r="E1012" s="8"/>
      <c r="H1012" s="196"/>
      <c r="I1012" s="197"/>
      <c r="J1012" s="197"/>
      <c r="K1012" s="198"/>
      <c r="L1012" s="198"/>
      <c r="M1012" s="198"/>
      <c r="N1012" s="198"/>
      <c r="O1012" s="198"/>
      <c r="P1012" s="198"/>
      <c r="R1012" s="198"/>
      <c r="S1012" s="186" t="str">
        <f t="shared" ref="S1012:AX1012" si="1069">S$19</f>
        <v>S$15</v>
      </c>
      <c r="T1012" s="186" t="str">
        <f t="shared" si="1069"/>
        <v>T$15</v>
      </c>
      <c r="U1012" s="186" t="str">
        <f t="shared" si="1069"/>
        <v>U$15</v>
      </c>
      <c r="V1012" s="186" t="str">
        <f t="shared" si="1069"/>
        <v>V$15</v>
      </c>
      <c r="W1012" s="186" t="str">
        <f t="shared" si="1069"/>
        <v>W$15</v>
      </c>
      <c r="X1012" s="186" t="str">
        <f t="shared" si="1069"/>
        <v>X$15</v>
      </c>
      <c r="Y1012" s="186" t="str">
        <f t="shared" si="1069"/>
        <v>Y$15</v>
      </c>
      <c r="Z1012" s="186" t="str">
        <f t="shared" si="1069"/>
        <v>Z$15</v>
      </c>
      <c r="AA1012" s="186" t="str">
        <f t="shared" si="1069"/>
        <v>AA$15</v>
      </c>
      <c r="AB1012" s="186" t="str">
        <f t="shared" si="1069"/>
        <v>AB$15</v>
      </c>
      <c r="AC1012" s="186" t="str">
        <f t="shared" si="1069"/>
        <v>AC$15</v>
      </c>
      <c r="AD1012" s="186" t="str">
        <f t="shared" si="1069"/>
        <v>AD$15</v>
      </c>
      <c r="AE1012" s="186" t="str">
        <f t="shared" si="1069"/>
        <v>AE$15</v>
      </c>
      <c r="AF1012" s="186" t="str">
        <f t="shared" si="1069"/>
        <v>AF$15</v>
      </c>
      <c r="AG1012" s="186" t="str">
        <f t="shared" si="1069"/>
        <v>AG$15</v>
      </c>
      <c r="AH1012" s="186" t="str">
        <f t="shared" si="1069"/>
        <v>AH$15</v>
      </c>
      <c r="AI1012" s="186" t="str">
        <f t="shared" si="1069"/>
        <v>AI$15</v>
      </c>
      <c r="AJ1012" s="186" t="str">
        <f t="shared" si="1069"/>
        <v>AJ$15</v>
      </c>
      <c r="AK1012" s="186" t="str">
        <f t="shared" si="1069"/>
        <v>AK$15</v>
      </c>
      <c r="AL1012" s="186" t="str">
        <f t="shared" si="1069"/>
        <v>AL$15</v>
      </c>
      <c r="AM1012" s="186" t="str">
        <f t="shared" si="1069"/>
        <v>AM$15</v>
      </c>
      <c r="AN1012" s="186" t="str">
        <f t="shared" si="1069"/>
        <v>AN$15</v>
      </c>
      <c r="AO1012" s="186" t="str">
        <f t="shared" si="1069"/>
        <v>AO$15</v>
      </c>
      <c r="AP1012" s="186" t="str">
        <f t="shared" si="1069"/>
        <v>AP$15</v>
      </c>
      <c r="AQ1012" s="186" t="str">
        <f t="shared" si="1069"/>
        <v>AQ$15</v>
      </c>
      <c r="AR1012" s="186" t="str">
        <f t="shared" si="1069"/>
        <v>AR$15</v>
      </c>
      <c r="AS1012" s="186" t="str">
        <f t="shared" si="1069"/>
        <v>AS$15</v>
      </c>
      <c r="AT1012" s="186" t="str">
        <f t="shared" si="1069"/>
        <v>AT$15</v>
      </c>
      <c r="AU1012" s="186" t="str">
        <f t="shared" si="1069"/>
        <v>AU$15</v>
      </c>
      <c r="AV1012" s="186" t="str">
        <f t="shared" si="1069"/>
        <v>AV$15</v>
      </c>
      <c r="AW1012" s="186" t="str">
        <f t="shared" si="1069"/>
        <v>AW$15</v>
      </c>
      <c r="AX1012" s="186" t="str">
        <f t="shared" si="1069"/>
        <v>AX$15</v>
      </c>
      <c r="AY1012" s="186" t="str">
        <f t="shared" ref="AY1012:CD1012" si="1070">AY$19</f>
        <v>AY$15</v>
      </c>
      <c r="AZ1012" s="186" t="str">
        <f t="shared" si="1070"/>
        <v>AZ$15</v>
      </c>
      <c r="BA1012" s="186" t="str">
        <f t="shared" si="1070"/>
        <v>BA$15</v>
      </c>
      <c r="BB1012" s="186" t="str">
        <f t="shared" si="1070"/>
        <v>BB$15</v>
      </c>
      <c r="BC1012" s="186" t="str">
        <f t="shared" si="1070"/>
        <v>BC$15</v>
      </c>
      <c r="BD1012" s="186" t="str">
        <f t="shared" si="1070"/>
        <v>BD$15</v>
      </c>
      <c r="BE1012" s="186" t="str">
        <f t="shared" si="1070"/>
        <v>BE$15</v>
      </c>
      <c r="BF1012" s="186" t="str">
        <f t="shared" si="1070"/>
        <v>BF$15</v>
      </c>
      <c r="BG1012" s="186" t="str">
        <f t="shared" si="1070"/>
        <v>BG$15</v>
      </c>
      <c r="BH1012" s="186" t="str">
        <f t="shared" si="1070"/>
        <v>BH$15</v>
      </c>
      <c r="BI1012" s="186" t="str">
        <f t="shared" si="1070"/>
        <v>BI$15</v>
      </c>
      <c r="BJ1012" s="186" t="str">
        <f t="shared" si="1070"/>
        <v>BJ$15</v>
      </c>
      <c r="BK1012" s="186" t="str">
        <f t="shared" si="1070"/>
        <v>BK$15</v>
      </c>
      <c r="BL1012" s="186" t="str">
        <f t="shared" si="1070"/>
        <v>BL$15</v>
      </c>
      <c r="BM1012" s="186" t="str">
        <f t="shared" si="1070"/>
        <v>BM$15</v>
      </c>
      <c r="BN1012" s="186" t="str">
        <f t="shared" si="1070"/>
        <v>BN$15</v>
      </c>
      <c r="BO1012" s="186" t="str">
        <f t="shared" si="1070"/>
        <v>BO$15</v>
      </c>
      <c r="BP1012" s="186" t="str">
        <f t="shared" si="1070"/>
        <v>BP$15</v>
      </c>
      <c r="BQ1012" s="186" t="str">
        <f t="shared" si="1070"/>
        <v>BQ$15</v>
      </c>
      <c r="BR1012" s="186" t="str">
        <f t="shared" si="1070"/>
        <v>BR$15</v>
      </c>
      <c r="BS1012" s="186" t="str">
        <f t="shared" si="1070"/>
        <v>BS$15</v>
      </c>
      <c r="BT1012" s="186" t="str">
        <f t="shared" si="1070"/>
        <v>BT$15</v>
      </c>
      <c r="BU1012" s="186" t="str">
        <f t="shared" si="1070"/>
        <v>BU$15</v>
      </c>
      <c r="BV1012" s="186" t="str">
        <f t="shared" si="1070"/>
        <v>BV$15</v>
      </c>
      <c r="BW1012" s="186" t="str">
        <f t="shared" si="1070"/>
        <v>BW$15</v>
      </c>
      <c r="BX1012" s="186" t="str">
        <f t="shared" si="1070"/>
        <v>BX$15</v>
      </c>
      <c r="BY1012" s="186" t="str">
        <f t="shared" si="1070"/>
        <v>BY$15</v>
      </c>
      <c r="BZ1012" s="186" t="str">
        <f t="shared" si="1070"/>
        <v>BZ$15</v>
      </c>
      <c r="CA1012" s="186" t="str">
        <f t="shared" si="1070"/>
        <v>CA$15</v>
      </c>
      <c r="CB1012" s="186" t="str">
        <f t="shared" si="1070"/>
        <v>CB$15</v>
      </c>
      <c r="CC1012" s="186" t="str">
        <f t="shared" si="1070"/>
        <v>CC$15</v>
      </c>
      <c r="CD1012" s="186" t="str">
        <f t="shared" si="1070"/>
        <v>CD$15</v>
      </c>
      <c r="CE1012" s="186" t="str">
        <f t="shared" ref="CE1012:CL1012" si="1071">CE$19</f>
        <v>CE$15</v>
      </c>
      <c r="CF1012" s="186" t="str">
        <f t="shared" si="1071"/>
        <v>CF$15</v>
      </c>
      <c r="CG1012" s="186" t="str">
        <f t="shared" si="1071"/>
        <v>CG$15</v>
      </c>
      <c r="CH1012" s="186" t="str">
        <f t="shared" si="1071"/>
        <v>CH$15</v>
      </c>
      <c r="CI1012" s="186" t="str">
        <f t="shared" si="1071"/>
        <v>CI$15</v>
      </c>
      <c r="CJ1012" s="186" t="str">
        <f t="shared" si="1071"/>
        <v>CJ$15</v>
      </c>
      <c r="CK1012" s="186" t="str">
        <f t="shared" si="1071"/>
        <v>CK$15</v>
      </c>
      <c r="CL1012" s="186" t="str">
        <f t="shared" si="1071"/>
        <v>CL$15</v>
      </c>
    </row>
    <row r="1013" spans="2:90" x14ac:dyDescent="0.4">
      <c r="B1013" s="70" t="s">
        <v>777</v>
      </c>
      <c r="C1013" s="31"/>
      <c r="D1013" t="s">
        <v>776</v>
      </c>
      <c r="E1013" s="8" t="str">
        <f t="shared" ref="E1013:E1026" si="1072">ROW()&amp;" "&amp;D1013</f>
        <v>1013 HOURLY-PV</v>
      </c>
      <c r="F1013" t="s">
        <v>413</v>
      </c>
      <c r="G1013" s="31" t="s">
        <v>81</v>
      </c>
      <c r="H1013" s="48"/>
      <c r="I1013" s="285"/>
      <c r="J1013" s="285"/>
      <c r="K1013" s="48"/>
      <c r="L1013" s="48"/>
      <c r="M1013" s="48"/>
      <c r="N1013" s="48"/>
      <c r="O1013" s="48"/>
      <c r="P1013" s="48"/>
      <c r="R1013" s="70"/>
      <c r="S1013" s="70"/>
      <c r="T1013" s="70"/>
      <c r="U1013" s="70"/>
      <c r="V1013" s="70"/>
      <c r="W1013" s="70"/>
      <c r="X1013" s="70"/>
      <c r="Y1013" s="70"/>
      <c r="Z1013" s="70"/>
      <c r="AA1013" s="70"/>
      <c r="AB1013" s="70"/>
      <c r="AC1013" s="70"/>
      <c r="AD1013" s="70"/>
      <c r="AE1013" s="70"/>
      <c r="AF1013" s="70"/>
      <c r="AG1013" s="70"/>
      <c r="AH1013" s="70"/>
      <c r="AI1013" s="70"/>
      <c r="AJ1013" s="70"/>
      <c r="AK1013" s="70"/>
      <c r="AL1013" s="70"/>
      <c r="AM1013" s="70"/>
      <c r="AN1013" s="70"/>
      <c r="AO1013" s="70"/>
      <c r="AP1013" s="70"/>
      <c r="AQ1013" s="70"/>
      <c r="AR1013" s="70"/>
      <c r="AS1013" s="70"/>
      <c r="AT1013" s="70"/>
      <c r="AU1013" s="70"/>
      <c r="AV1013" s="70"/>
      <c r="AW1013" s="70"/>
      <c r="AX1013" s="70"/>
      <c r="AY1013" s="70"/>
      <c r="AZ1013" s="70"/>
      <c r="BA1013" s="70"/>
      <c r="BB1013" s="70"/>
      <c r="BC1013" s="70"/>
      <c r="BD1013" s="70"/>
      <c r="BE1013" s="70"/>
      <c r="BF1013" s="70"/>
      <c r="BG1013" s="70"/>
      <c r="BH1013" s="70"/>
      <c r="BI1013" s="70"/>
      <c r="BJ1013" s="70"/>
      <c r="BK1013" s="70"/>
      <c r="BL1013" s="70"/>
      <c r="BM1013" s="70"/>
      <c r="BN1013" s="70"/>
      <c r="BO1013" s="70"/>
      <c r="BP1013" s="70"/>
      <c r="BQ1013" s="70"/>
      <c r="BR1013" s="70"/>
      <c r="BS1013" s="70"/>
      <c r="BT1013" s="70"/>
      <c r="BU1013" s="70"/>
      <c r="BV1013" s="70"/>
      <c r="BW1013" s="70"/>
      <c r="BX1013" s="70"/>
      <c r="BY1013" s="70"/>
      <c r="BZ1013" s="70"/>
      <c r="CA1013" s="70"/>
      <c r="CB1013" s="70"/>
      <c r="CC1013" s="70"/>
      <c r="CD1013" s="70"/>
      <c r="CE1013" s="70"/>
      <c r="CF1013" s="70"/>
      <c r="CG1013" s="70"/>
      <c r="CH1013" s="70"/>
      <c r="CI1013" s="70"/>
      <c r="CJ1013" s="70"/>
      <c r="CK1013" s="70"/>
      <c r="CL1013" s="70"/>
    </row>
    <row r="1014" spans="2:90" x14ac:dyDescent="0.4">
      <c r="B1014" s="141" t="str">
        <f>"# of "&amp;B1027&amp;"s"</f>
        <v># of projects</v>
      </c>
      <c r="C1014" t="s">
        <v>80</v>
      </c>
      <c r="D1014" t="s">
        <v>776</v>
      </c>
      <c r="E1014" s="8" t="str">
        <f t="shared" si="1072"/>
        <v>1014 HOURLY-PV</v>
      </c>
      <c r="G1014" t="s">
        <v>332</v>
      </c>
      <c r="H1014" s="12"/>
      <c r="I1014" s="60"/>
      <c r="J1014" s="60"/>
      <c r="K1014" s="15">
        <f t="shared" ref="K1014:P1014" ca="1" si="1073">SUMIF($3:$3,K$2,1014:1014)</f>
        <v>60000</v>
      </c>
      <c r="L1014" s="15">
        <f t="shared" ca="1" si="1073"/>
        <v>60000</v>
      </c>
      <c r="M1014" s="15">
        <f t="shared" ca="1" si="1073"/>
        <v>60000</v>
      </c>
      <c r="N1014" s="15">
        <f t="shared" ca="1" si="1073"/>
        <v>60000</v>
      </c>
      <c r="O1014" s="15">
        <f t="shared" ca="1" si="1073"/>
        <v>60000</v>
      </c>
      <c r="P1014" s="15">
        <f t="shared" ca="1" si="1073"/>
        <v>60000</v>
      </c>
      <c r="R1014" s="15"/>
      <c r="S1014" s="15" cm="1">
        <f t="array" aca="1" ref="S1014" ca="1">INDIRECT(S1008)</f>
        <v>5000</v>
      </c>
      <c r="T1014" s="15" cm="1">
        <f t="array" aca="1" ref="T1014" ca="1">INDIRECT(T1008)</f>
        <v>5000</v>
      </c>
      <c r="U1014" s="15" cm="1">
        <f t="array" aca="1" ref="U1014" ca="1">INDIRECT(U1008)</f>
        <v>5000</v>
      </c>
      <c r="V1014" s="15" cm="1">
        <f t="array" aca="1" ref="V1014" ca="1">INDIRECT(V1008)</f>
        <v>5000</v>
      </c>
      <c r="W1014" s="15" cm="1">
        <f t="array" aca="1" ref="W1014" ca="1">INDIRECT(W1008)</f>
        <v>5000</v>
      </c>
      <c r="X1014" s="15" cm="1">
        <f t="array" aca="1" ref="X1014" ca="1">INDIRECT(X1008)</f>
        <v>5000</v>
      </c>
      <c r="Y1014" s="15" cm="1">
        <f t="array" aca="1" ref="Y1014" ca="1">INDIRECT(Y1008)</f>
        <v>5000</v>
      </c>
      <c r="Z1014" s="15" cm="1">
        <f t="array" aca="1" ref="Z1014" ca="1">INDIRECT(Z1008)</f>
        <v>5000</v>
      </c>
      <c r="AA1014" s="15" cm="1">
        <f t="array" aca="1" ref="AA1014" ca="1">INDIRECT(AA1008)</f>
        <v>5000</v>
      </c>
      <c r="AB1014" s="15" cm="1">
        <f t="array" aca="1" ref="AB1014" ca="1">INDIRECT(AB1008)</f>
        <v>5000</v>
      </c>
      <c r="AC1014" s="15" cm="1">
        <f t="array" aca="1" ref="AC1014" ca="1">INDIRECT(AC1008)</f>
        <v>5000</v>
      </c>
      <c r="AD1014" s="15" cm="1">
        <f t="array" aca="1" ref="AD1014" ca="1">INDIRECT(AD1008)</f>
        <v>5000</v>
      </c>
      <c r="AE1014" s="15" cm="1">
        <f t="array" aca="1" ref="AE1014" ca="1">INDIRECT(AE1008)</f>
        <v>5000</v>
      </c>
      <c r="AF1014" s="15" cm="1">
        <f t="array" aca="1" ref="AF1014" ca="1">INDIRECT(AF1008)</f>
        <v>5000</v>
      </c>
      <c r="AG1014" s="15" cm="1">
        <f t="array" aca="1" ref="AG1014" ca="1">INDIRECT(AG1008)</f>
        <v>5000</v>
      </c>
      <c r="AH1014" s="15" cm="1">
        <f t="array" aca="1" ref="AH1014" ca="1">INDIRECT(AH1008)</f>
        <v>5000</v>
      </c>
      <c r="AI1014" s="15" cm="1">
        <f t="array" aca="1" ref="AI1014" ca="1">INDIRECT(AI1008)</f>
        <v>5000</v>
      </c>
      <c r="AJ1014" s="15" cm="1">
        <f t="array" aca="1" ref="AJ1014" ca="1">INDIRECT(AJ1008)</f>
        <v>5000</v>
      </c>
      <c r="AK1014" s="15" cm="1">
        <f t="array" aca="1" ref="AK1014" ca="1">INDIRECT(AK1008)</f>
        <v>5000</v>
      </c>
      <c r="AL1014" s="15" cm="1">
        <f t="array" aca="1" ref="AL1014" ca="1">INDIRECT(AL1008)</f>
        <v>5000</v>
      </c>
      <c r="AM1014" s="15" cm="1">
        <f t="array" aca="1" ref="AM1014" ca="1">INDIRECT(AM1008)</f>
        <v>5000</v>
      </c>
      <c r="AN1014" s="15" cm="1">
        <f t="array" aca="1" ref="AN1014" ca="1">INDIRECT(AN1008)</f>
        <v>5000</v>
      </c>
      <c r="AO1014" s="15" cm="1">
        <f t="array" aca="1" ref="AO1014" ca="1">INDIRECT(AO1008)</f>
        <v>5000</v>
      </c>
      <c r="AP1014" s="15" cm="1">
        <f t="array" aca="1" ref="AP1014" ca="1">INDIRECT(AP1008)</f>
        <v>5000</v>
      </c>
      <c r="AQ1014" s="15" cm="1">
        <f t="array" aca="1" ref="AQ1014" ca="1">INDIRECT(AQ1008)</f>
        <v>5000</v>
      </c>
      <c r="AR1014" s="15" cm="1">
        <f t="array" aca="1" ref="AR1014" ca="1">INDIRECT(AR1008)</f>
        <v>5000</v>
      </c>
      <c r="AS1014" s="15" cm="1">
        <f t="array" aca="1" ref="AS1014" ca="1">INDIRECT(AS1008)</f>
        <v>5000</v>
      </c>
      <c r="AT1014" s="15" cm="1">
        <f t="array" aca="1" ref="AT1014" ca="1">INDIRECT(AT1008)</f>
        <v>5000</v>
      </c>
      <c r="AU1014" s="15" cm="1">
        <f t="array" aca="1" ref="AU1014" ca="1">INDIRECT(AU1008)</f>
        <v>5000</v>
      </c>
      <c r="AV1014" s="15" cm="1">
        <f t="array" aca="1" ref="AV1014" ca="1">INDIRECT(AV1008)</f>
        <v>5000</v>
      </c>
      <c r="AW1014" s="15" cm="1">
        <f t="array" aca="1" ref="AW1014" ca="1">INDIRECT(AW1008)</f>
        <v>5000</v>
      </c>
      <c r="AX1014" s="15" cm="1">
        <f t="array" aca="1" ref="AX1014" ca="1">INDIRECT(AX1008)</f>
        <v>5000</v>
      </c>
      <c r="AY1014" s="15" cm="1">
        <f t="array" aca="1" ref="AY1014" ca="1">INDIRECT(AY1008)</f>
        <v>5000</v>
      </c>
      <c r="AZ1014" s="15" cm="1">
        <f t="array" aca="1" ref="AZ1014" ca="1">INDIRECT(AZ1008)</f>
        <v>5000</v>
      </c>
      <c r="BA1014" s="15" cm="1">
        <f t="array" aca="1" ref="BA1014" ca="1">INDIRECT(BA1008)</f>
        <v>5000</v>
      </c>
      <c r="BB1014" s="15" cm="1">
        <f t="array" aca="1" ref="BB1014" ca="1">INDIRECT(BB1008)</f>
        <v>5000</v>
      </c>
      <c r="BC1014" s="15" cm="1">
        <f t="array" aca="1" ref="BC1014" ca="1">INDIRECT(BC1008)</f>
        <v>5000</v>
      </c>
      <c r="BD1014" s="15" cm="1">
        <f t="array" aca="1" ref="BD1014" ca="1">INDIRECT(BD1008)</f>
        <v>5000</v>
      </c>
      <c r="BE1014" s="15" cm="1">
        <f t="array" aca="1" ref="BE1014" ca="1">INDIRECT(BE1008)</f>
        <v>5000</v>
      </c>
      <c r="BF1014" s="15" cm="1">
        <f t="array" aca="1" ref="BF1014" ca="1">INDIRECT(BF1008)</f>
        <v>5000</v>
      </c>
      <c r="BG1014" s="15" cm="1">
        <f t="array" aca="1" ref="BG1014" ca="1">INDIRECT(BG1008)</f>
        <v>5000</v>
      </c>
      <c r="BH1014" s="15" cm="1">
        <f t="array" aca="1" ref="BH1014" ca="1">INDIRECT(BH1008)</f>
        <v>5000</v>
      </c>
      <c r="BI1014" s="15" cm="1">
        <f t="array" aca="1" ref="BI1014" ca="1">INDIRECT(BI1008)</f>
        <v>5000</v>
      </c>
      <c r="BJ1014" s="15" cm="1">
        <f t="array" aca="1" ref="BJ1014" ca="1">INDIRECT(BJ1008)</f>
        <v>5000</v>
      </c>
      <c r="BK1014" s="15" cm="1">
        <f t="array" aca="1" ref="BK1014" ca="1">INDIRECT(BK1008)</f>
        <v>5000</v>
      </c>
      <c r="BL1014" s="15" cm="1">
        <f t="array" aca="1" ref="BL1014" ca="1">INDIRECT(BL1008)</f>
        <v>5000</v>
      </c>
      <c r="BM1014" s="15" cm="1">
        <f t="array" aca="1" ref="BM1014" ca="1">INDIRECT(BM1008)</f>
        <v>5000</v>
      </c>
      <c r="BN1014" s="15" cm="1">
        <f t="array" aca="1" ref="BN1014" ca="1">INDIRECT(BN1008)</f>
        <v>5000</v>
      </c>
      <c r="BO1014" s="15" cm="1">
        <f t="array" aca="1" ref="BO1014" ca="1">INDIRECT(BO1008)</f>
        <v>5000</v>
      </c>
      <c r="BP1014" s="15" cm="1">
        <f t="array" aca="1" ref="BP1014" ca="1">INDIRECT(BP1008)</f>
        <v>5000</v>
      </c>
      <c r="BQ1014" s="15" cm="1">
        <f t="array" aca="1" ref="BQ1014" ca="1">INDIRECT(BQ1008)</f>
        <v>5000</v>
      </c>
      <c r="BR1014" s="15" cm="1">
        <f t="array" aca="1" ref="BR1014" ca="1">INDIRECT(BR1008)</f>
        <v>5000</v>
      </c>
      <c r="BS1014" s="15" cm="1">
        <f t="array" aca="1" ref="BS1014" ca="1">INDIRECT(BS1008)</f>
        <v>5000</v>
      </c>
      <c r="BT1014" s="15" cm="1">
        <f t="array" aca="1" ref="BT1014" ca="1">INDIRECT(BT1008)</f>
        <v>5000</v>
      </c>
      <c r="BU1014" s="15" cm="1">
        <f t="array" aca="1" ref="BU1014" ca="1">INDIRECT(BU1008)</f>
        <v>5000</v>
      </c>
      <c r="BV1014" s="15" cm="1">
        <f t="array" aca="1" ref="BV1014" ca="1">INDIRECT(BV1008)</f>
        <v>5000</v>
      </c>
      <c r="BW1014" s="15" cm="1">
        <f t="array" aca="1" ref="BW1014" ca="1">INDIRECT(BW1008)</f>
        <v>5000</v>
      </c>
      <c r="BX1014" s="15" cm="1">
        <f t="array" aca="1" ref="BX1014" ca="1">INDIRECT(BX1008)</f>
        <v>5000</v>
      </c>
      <c r="BY1014" s="15" cm="1">
        <f t="array" aca="1" ref="BY1014" ca="1">INDIRECT(BY1008)</f>
        <v>5000</v>
      </c>
      <c r="BZ1014" s="15" cm="1">
        <f t="array" aca="1" ref="BZ1014" ca="1">INDIRECT(BZ1008)</f>
        <v>5000</v>
      </c>
      <c r="CA1014" s="15" cm="1">
        <f t="array" aca="1" ref="CA1014" ca="1">INDIRECT(CA1008)</f>
        <v>5000</v>
      </c>
      <c r="CB1014" s="15" cm="1">
        <f t="array" aca="1" ref="CB1014" ca="1">INDIRECT(CB1008)</f>
        <v>5000</v>
      </c>
      <c r="CC1014" s="15" cm="1">
        <f t="array" aca="1" ref="CC1014" ca="1">INDIRECT(CC1008)</f>
        <v>5000</v>
      </c>
      <c r="CD1014" s="15" cm="1">
        <f t="array" aca="1" ref="CD1014" ca="1">INDIRECT(CD1008)</f>
        <v>5000</v>
      </c>
      <c r="CE1014" s="15" cm="1">
        <f t="array" aca="1" ref="CE1014" ca="1">INDIRECT(CE1008)</f>
        <v>5000</v>
      </c>
      <c r="CF1014" s="15" cm="1">
        <f t="array" aca="1" ref="CF1014" ca="1">INDIRECT(CF1008)</f>
        <v>5000</v>
      </c>
      <c r="CG1014" s="15" cm="1">
        <f t="array" aca="1" ref="CG1014" ca="1">INDIRECT(CG1008)</f>
        <v>5000</v>
      </c>
      <c r="CH1014" s="15" cm="1">
        <f t="array" aca="1" ref="CH1014" ca="1">INDIRECT(CH1008)</f>
        <v>5000</v>
      </c>
      <c r="CI1014" s="15" cm="1">
        <f t="array" aca="1" ref="CI1014" ca="1">INDIRECT(CI1008)</f>
        <v>5000</v>
      </c>
      <c r="CJ1014" s="15" cm="1">
        <f t="array" aca="1" ref="CJ1014" ca="1">INDIRECT(CJ1008)</f>
        <v>5000</v>
      </c>
      <c r="CK1014" s="15" cm="1">
        <f t="array" aca="1" ref="CK1014" ca="1">INDIRECT(CK1008)</f>
        <v>5000</v>
      </c>
      <c r="CL1014" s="15" cm="1">
        <f t="array" aca="1" ref="CL1014" ca="1">INDIRECT(CL1008)</f>
        <v>5000</v>
      </c>
    </row>
    <row r="1015" spans="2:90" x14ac:dyDescent="0.4">
      <c r="B1015" s="141" t="str">
        <f>"Avg. # of billable hours/"&amp;B1027</f>
        <v>Avg. # of billable hours/project</v>
      </c>
      <c r="D1015" t="s">
        <v>776</v>
      </c>
      <c r="E1015" s="8" t="str">
        <f t="shared" si="1072"/>
        <v>1015 HOURLY-PV</v>
      </c>
      <c r="G1015" t="str">
        <f>E1015</f>
        <v>1015 HOURLY-PV</v>
      </c>
      <c r="H1015" s="12"/>
      <c r="I1015" s="60"/>
      <c r="J1015" s="60"/>
      <c r="K1015" s="249">
        <v>100</v>
      </c>
      <c r="L1015" s="249">
        <v>100</v>
      </c>
      <c r="M1015" s="249">
        <v>100</v>
      </c>
      <c r="N1015" s="249">
        <v>100</v>
      </c>
      <c r="O1015" s="249">
        <v>100</v>
      </c>
      <c r="P1015" s="249">
        <v>100</v>
      </c>
      <c r="R1015" s="19"/>
      <c r="S1015" s="250" cm="1">
        <f t="array" ref="S1015">INDEX($K:$P,ROW(),MATCH(S$3,$K$2:$P$2,0))</f>
        <v>100</v>
      </c>
      <c r="T1015" s="250" cm="1">
        <f t="array" ref="T1015">INDEX($K:$P,ROW(),MATCH(T$3,$K$2:$P$2,0))</f>
        <v>100</v>
      </c>
      <c r="U1015" s="250" cm="1">
        <f t="array" ref="U1015">INDEX($K:$P,ROW(),MATCH(U$3,$K$2:$P$2,0))</f>
        <v>100</v>
      </c>
      <c r="V1015" s="250" cm="1">
        <f t="array" ref="V1015">INDEX($K:$P,ROW(),MATCH(V$3,$K$2:$P$2,0))</f>
        <v>100</v>
      </c>
      <c r="W1015" s="250" cm="1">
        <f t="array" ref="W1015">INDEX($K:$P,ROW(),MATCH(W$3,$K$2:$P$2,0))</f>
        <v>100</v>
      </c>
      <c r="X1015" s="250" cm="1">
        <f t="array" ref="X1015">INDEX($K:$P,ROW(),MATCH(X$3,$K$2:$P$2,0))</f>
        <v>100</v>
      </c>
      <c r="Y1015" s="250" cm="1">
        <f t="array" ref="Y1015">INDEX($K:$P,ROW(),MATCH(Y$3,$K$2:$P$2,0))</f>
        <v>100</v>
      </c>
      <c r="Z1015" s="250" cm="1">
        <f t="array" ref="Z1015">INDEX($K:$P,ROW(),MATCH(Z$3,$K$2:$P$2,0))</f>
        <v>100</v>
      </c>
      <c r="AA1015" s="250" cm="1">
        <f t="array" ref="AA1015">INDEX($K:$P,ROW(),MATCH(AA$3,$K$2:$P$2,0))</f>
        <v>100</v>
      </c>
      <c r="AB1015" s="250" cm="1">
        <f t="array" ref="AB1015">INDEX($K:$P,ROW(),MATCH(AB$3,$K$2:$P$2,0))</f>
        <v>100</v>
      </c>
      <c r="AC1015" s="250" cm="1">
        <f t="array" ref="AC1015">INDEX($K:$P,ROW(),MATCH(AC$3,$K$2:$P$2,0))</f>
        <v>100</v>
      </c>
      <c r="AD1015" s="250" cm="1">
        <f t="array" ref="AD1015">INDEX($K:$P,ROW(),MATCH(AD$3,$K$2:$P$2,0))</f>
        <v>100</v>
      </c>
      <c r="AE1015" s="250" cm="1">
        <f t="array" ref="AE1015">INDEX($K:$P,ROW(),MATCH(AE$3,$K$2:$P$2,0))</f>
        <v>100</v>
      </c>
      <c r="AF1015" s="250" cm="1">
        <f t="array" ref="AF1015">INDEX($K:$P,ROW(),MATCH(AF$3,$K$2:$P$2,0))</f>
        <v>100</v>
      </c>
      <c r="AG1015" s="250" cm="1">
        <f t="array" ref="AG1015">INDEX($K:$P,ROW(),MATCH(AG$3,$K$2:$P$2,0))</f>
        <v>100</v>
      </c>
      <c r="AH1015" s="250" cm="1">
        <f t="array" ref="AH1015">INDEX($K:$P,ROW(),MATCH(AH$3,$K$2:$P$2,0))</f>
        <v>100</v>
      </c>
      <c r="AI1015" s="250" cm="1">
        <f t="array" ref="AI1015">INDEX($K:$P,ROW(),MATCH(AI$3,$K$2:$P$2,0))</f>
        <v>100</v>
      </c>
      <c r="AJ1015" s="250" cm="1">
        <f t="array" ref="AJ1015">INDEX($K:$P,ROW(),MATCH(AJ$3,$K$2:$P$2,0))</f>
        <v>100</v>
      </c>
      <c r="AK1015" s="250" cm="1">
        <f t="array" ref="AK1015">INDEX($K:$P,ROW(),MATCH(AK$3,$K$2:$P$2,0))</f>
        <v>100</v>
      </c>
      <c r="AL1015" s="250" cm="1">
        <f t="array" ref="AL1015">INDEX($K:$P,ROW(),MATCH(AL$3,$K$2:$P$2,0))</f>
        <v>100</v>
      </c>
      <c r="AM1015" s="250" cm="1">
        <f t="array" ref="AM1015">INDEX($K:$P,ROW(),MATCH(AM$3,$K$2:$P$2,0))</f>
        <v>100</v>
      </c>
      <c r="AN1015" s="250" cm="1">
        <f t="array" ref="AN1015">INDEX($K:$P,ROW(),MATCH(AN$3,$K$2:$P$2,0))</f>
        <v>100</v>
      </c>
      <c r="AO1015" s="250" cm="1">
        <f t="array" ref="AO1015">INDEX($K:$P,ROW(),MATCH(AO$3,$K$2:$P$2,0))</f>
        <v>100</v>
      </c>
      <c r="AP1015" s="250" cm="1">
        <f t="array" ref="AP1015">INDEX($K:$P,ROW(),MATCH(AP$3,$K$2:$P$2,0))</f>
        <v>100</v>
      </c>
      <c r="AQ1015" s="250" cm="1">
        <f t="array" ref="AQ1015">INDEX($K:$P,ROW(),MATCH(AQ$3,$K$2:$P$2,0))</f>
        <v>100</v>
      </c>
      <c r="AR1015" s="250" cm="1">
        <f t="array" ref="AR1015">INDEX($K:$P,ROW(),MATCH(AR$3,$K$2:$P$2,0))</f>
        <v>100</v>
      </c>
      <c r="AS1015" s="250" cm="1">
        <f t="array" ref="AS1015">INDEX($K:$P,ROW(),MATCH(AS$3,$K$2:$P$2,0))</f>
        <v>100</v>
      </c>
      <c r="AT1015" s="250" cm="1">
        <f t="array" ref="AT1015">INDEX($K:$P,ROW(),MATCH(AT$3,$K$2:$P$2,0))</f>
        <v>100</v>
      </c>
      <c r="AU1015" s="250" cm="1">
        <f t="array" ref="AU1015">INDEX($K:$P,ROW(),MATCH(AU$3,$K$2:$P$2,0))</f>
        <v>100</v>
      </c>
      <c r="AV1015" s="250" cm="1">
        <f t="array" ref="AV1015">INDEX($K:$P,ROW(),MATCH(AV$3,$K$2:$P$2,0))</f>
        <v>100</v>
      </c>
      <c r="AW1015" s="250" cm="1">
        <f t="array" ref="AW1015">INDEX($K:$P,ROW(),MATCH(AW$3,$K$2:$P$2,0))</f>
        <v>100</v>
      </c>
      <c r="AX1015" s="250" cm="1">
        <f t="array" ref="AX1015">INDEX($K:$P,ROW(),MATCH(AX$3,$K$2:$P$2,0))</f>
        <v>100</v>
      </c>
      <c r="AY1015" s="250" cm="1">
        <f t="array" ref="AY1015">INDEX($K:$P,ROW(),MATCH(AY$3,$K$2:$P$2,0))</f>
        <v>100</v>
      </c>
      <c r="AZ1015" s="250" cm="1">
        <f t="array" ref="AZ1015">INDEX($K:$P,ROW(),MATCH(AZ$3,$K$2:$P$2,0))</f>
        <v>100</v>
      </c>
      <c r="BA1015" s="250" cm="1">
        <f t="array" ref="BA1015">INDEX($K:$P,ROW(),MATCH(BA$3,$K$2:$P$2,0))</f>
        <v>100</v>
      </c>
      <c r="BB1015" s="250" cm="1">
        <f t="array" ref="BB1015">INDEX($K:$P,ROW(),MATCH(BB$3,$K$2:$P$2,0))</f>
        <v>100</v>
      </c>
      <c r="BC1015" s="250" cm="1">
        <f t="array" ref="BC1015">INDEX($K:$P,ROW(),MATCH(BC$3,$K$2:$P$2,0))</f>
        <v>100</v>
      </c>
      <c r="BD1015" s="250" cm="1">
        <f t="array" ref="BD1015">INDEX($K:$P,ROW(),MATCH(BD$3,$K$2:$P$2,0))</f>
        <v>100</v>
      </c>
      <c r="BE1015" s="250" cm="1">
        <f t="array" ref="BE1015">INDEX($K:$P,ROW(),MATCH(BE$3,$K$2:$P$2,0))</f>
        <v>100</v>
      </c>
      <c r="BF1015" s="250" cm="1">
        <f t="array" ref="BF1015">INDEX($K:$P,ROW(),MATCH(BF$3,$K$2:$P$2,0))</f>
        <v>100</v>
      </c>
      <c r="BG1015" s="250" cm="1">
        <f t="array" ref="BG1015">INDEX($K:$P,ROW(),MATCH(BG$3,$K$2:$P$2,0))</f>
        <v>100</v>
      </c>
      <c r="BH1015" s="250" cm="1">
        <f t="array" ref="BH1015">INDEX($K:$P,ROW(),MATCH(BH$3,$K$2:$P$2,0))</f>
        <v>100</v>
      </c>
      <c r="BI1015" s="250" cm="1">
        <f t="array" ref="BI1015">INDEX($K:$P,ROW(),MATCH(BI$3,$K$2:$P$2,0))</f>
        <v>100</v>
      </c>
      <c r="BJ1015" s="250" cm="1">
        <f t="array" ref="BJ1015">INDEX($K:$P,ROW(),MATCH(BJ$3,$K$2:$P$2,0))</f>
        <v>100</v>
      </c>
      <c r="BK1015" s="250" cm="1">
        <f t="array" ref="BK1015">INDEX($K:$P,ROW(),MATCH(BK$3,$K$2:$P$2,0))</f>
        <v>100</v>
      </c>
      <c r="BL1015" s="250" cm="1">
        <f t="array" ref="BL1015">INDEX($K:$P,ROW(),MATCH(BL$3,$K$2:$P$2,0))</f>
        <v>100</v>
      </c>
      <c r="BM1015" s="250" cm="1">
        <f t="array" ref="BM1015">INDEX($K:$P,ROW(),MATCH(BM$3,$K$2:$P$2,0))</f>
        <v>100</v>
      </c>
      <c r="BN1015" s="250" cm="1">
        <f t="array" ref="BN1015">INDEX($K:$P,ROW(),MATCH(BN$3,$K$2:$P$2,0))</f>
        <v>100</v>
      </c>
      <c r="BO1015" s="250" cm="1">
        <f t="array" ref="BO1015">INDEX($K:$P,ROW(),MATCH(BO$3,$K$2:$P$2,0))</f>
        <v>100</v>
      </c>
      <c r="BP1015" s="250" cm="1">
        <f t="array" ref="BP1015">INDEX($K:$P,ROW(),MATCH(BP$3,$K$2:$P$2,0))</f>
        <v>100</v>
      </c>
      <c r="BQ1015" s="250" cm="1">
        <f t="array" ref="BQ1015">INDEX($K:$P,ROW(),MATCH(BQ$3,$K$2:$P$2,0))</f>
        <v>100</v>
      </c>
      <c r="BR1015" s="250" cm="1">
        <f t="array" ref="BR1015">INDEX($K:$P,ROW(),MATCH(BR$3,$K$2:$P$2,0))</f>
        <v>100</v>
      </c>
      <c r="BS1015" s="250" cm="1">
        <f t="array" ref="BS1015">INDEX($K:$P,ROW(),MATCH(BS$3,$K$2:$P$2,0))</f>
        <v>100</v>
      </c>
      <c r="BT1015" s="250" cm="1">
        <f t="array" ref="BT1015">INDEX($K:$P,ROW(),MATCH(BT$3,$K$2:$P$2,0))</f>
        <v>100</v>
      </c>
      <c r="BU1015" s="250" cm="1">
        <f t="array" ref="BU1015">INDEX($K:$P,ROW(),MATCH(BU$3,$K$2:$P$2,0))</f>
        <v>100</v>
      </c>
      <c r="BV1015" s="250" cm="1">
        <f t="array" ref="BV1015">INDEX($K:$P,ROW(),MATCH(BV$3,$K$2:$P$2,0))</f>
        <v>100</v>
      </c>
      <c r="BW1015" s="250" cm="1">
        <f t="array" ref="BW1015">INDEX($K:$P,ROW(),MATCH(BW$3,$K$2:$P$2,0))</f>
        <v>100</v>
      </c>
      <c r="BX1015" s="250" cm="1">
        <f t="array" ref="BX1015">INDEX($K:$P,ROW(),MATCH(BX$3,$K$2:$P$2,0))</f>
        <v>100</v>
      </c>
      <c r="BY1015" s="250" cm="1">
        <f t="array" ref="BY1015">INDEX($K:$P,ROW(),MATCH(BY$3,$K$2:$P$2,0))</f>
        <v>100</v>
      </c>
      <c r="BZ1015" s="250" cm="1">
        <f t="array" ref="BZ1015">INDEX($K:$P,ROW(),MATCH(BZ$3,$K$2:$P$2,0))</f>
        <v>100</v>
      </c>
      <c r="CA1015" s="250" cm="1">
        <f t="array" ref="CA1015">INDEX($K:$P,ROW(),MATCH(CA$3,$K$2:$P$2,0))</f>
        <v>100</v>
      </c>
      <c r="CB1015" s="250" cm="1">
        <f t="array" ref="CB1015">INDEX($K:$P,ROW(),MATCH(CB$3,$K$2:$P$2,0))</f>
        <v>100</v>
      </c>
      <c r="CC1015" s="250" cm="1">
        <f t="array" ref="CC1015">INDEX($K:$P,ROW(),MATCH(CC$3,$K$2:$P$2,0))</f>
        <v>100</v>
      </c>
      <c r="CD1015" s="250" cm="1">
        <f t="array" ref="CD1015">INDEX($K:$P,ROW(),MATCH(CD$3,$K$2:$P$2,0))</f>
        <v>100</v>
      </c>
      <c r="CE1015" s="250" cm="1">
        <f t="array" ref="CE1015">INDEX($K:$P,ROW(),MATCH(CE$3,$K$2:$P$2,0))</f>
        <v>100</v>
      </c>
      <c r="CF1015" s="250" cm="1">
        <f t="array" ref="CF1015">INDEX($K:$P,ROW(),MATCH(CF$3,$K$2:$P$2,0))</f>
        <v>100</v>
      </c>
      <c r="CG1015" s="250" cm="1">
        <f t="array" ref="CG1015">INDEX($K:$P,ROW(),MATCH(CG$3,$K$2:$P$2,0))</f>
        <v>100</v>
      </c>
      <c r="CH1015" s="250" cm="1">
        <f t="array" ref="CH1015">INDEX($K:$P,ROW(),MATCH(CH$3,$K$2:$P$2,0))</f>
        <v>100</v>
      </c>
      <c r="CI1015" s="250" cm="1">
        <f t="array" ref="CI1015">INDEX($K:$P,ROW(),MATCH(CI$3,$K$2:$P$2,0))</f>
        <v>100</v>
      </c>
      <c r="CJ1015" s="250" cm="1">
        <f t="array" ref="CJ1015">INDEX($K:$P,ROW(),MATCH(CJ$3,$K$2:$P$2,0))</f>
        <v>100</v>
      </c>
      <c r="CK1015" s="250" cm="1">
        <f t="array" ref="CK1015">INDEX($K:$P,ROW(),MATCH(CK$3,$K$2:$P$2,0))</f>
        <v>100</v>
      </c>
      <c r="CL1015" s="250" cm="1">
        <f t="array" ref="CL1015">INDEX($K:$P,ROW(),MATCH(CL$3,$K$2:$P$2,0))</f>
        <v>100</v>
      </c>
    </row>
    <row r="1016" spans="2:90" x14ac:dyDescent="0.4">
      <c r="B1016" s="124" t="s">
        <v>778</v>
      </c>
      <c r="D1016" t="s">
        <v>776</v>
      </c>
      <c r="E1016" s="8" t="str">
        <f t="shared" ref="E1016:E1019" si="1074">ROW()&amp;" "&amp;D1016</f>
        <v>1016 HOURLY-PV</v>
      </c>
      <c r="H1016" s="12"/>
      <c r="I1016" s="60"/>
      <c r="J1016" s="60"/>
      <c r="K1016" s="38">
        <f t="shared" ref="K1016:P1016" ca="1" si="1075">SUMIF($3:$3,K$2,1016:1016)</f>
        <v>6000000</v>
      </c>
      <c r="L1016" s="38">
        <f t="shared" ca="1" si="1075"/>
        <v>6000000</v>
      </c>
      <c r="M1016" s="38">
        <f t="shared" ca="1" si="1075"/>
        <v>6000000</v>
      </c>
      <c r="N1016" s="38">
        <f t="shared" ca="1" si="1075"/>
        <v>6000000</v>
      </c>
      <c r="O1016" s="38">
        <f t="shared" ca="1" si="1075"/>
        <v>6000000</v>
      </c>
      <c r="P1016" s="38">
        <f t="shared" ca="1" si="1075"/>
        <v>6000000</v>
      </c>
      <c r="R1016" s="19"/>
      <c r="S1016" s="38" cm="1">
        <f t="array" aca="1" ref="S1016" ca="1">S1015*INDIRECT(S1008)</f>
        <v>500000</v>
      </c>
      <c r="T1016" s="38" cm="1">
        <f t="array" aca="1" ref="T1016" ca="1">T1015*INDIRECT(T1008)</f>
        <v>500000</v>
      </c>
      <c r="U1016" s="38" cm="1">
        <f t="array" aca="1" ref="U1016" ca="1">U1015*INDIRECT(U1008)</f>
        <v>500000</v>
      </c>
      <c r="V1016" s="38" cm="1">
        <f t="array" aca="1" ref="V1016" ca="1">V1015*INDIRECT(V1008)</f>
        <v>500000</v>
      </c>
      <c r="W1016" s="38" cm="1">
        <f t="array" aca="1" ref="W1016" ca="1">W1015*INDIRECT(W1008)</f>
        <v>500000</v>
      </c>
      <c r="X1016" s="38" cm="1">
        <f t="array" aca="1" ref="X1016" ca="1">X1015*INDIRECT(X1008)</f>
        <v>500000</v>
      </c>
      <c r="Y1016" s="38" cm="1">
        <f t="array" aca="1" ref="Y1016" ca="1">Y1015*INDIRECT(Y1008)</f>
        <v>500000</v>
      </c>
      <c r="Z1016" s="38" cm="1">
        <f t="array" aca="1" ref="Z1016" ca="1">Z1015*INDIRECT(Z1008)</f>
        <v>500000</v>
      </c>
      <c r="AA1016" s="38" cm="1">
        <f t="array" aca="1" ref="AA1016" ca="1">AA1015*INDIRECT(AA1008)</f>
        <v>500000</v>
      </c>
      <c r="AB1016" s="38" cm="1">
        <f t="array" aca="1" ref="AB1016" ca="1">AB1015*INDIRECT(AB1008)</f>
        <v>500000</v>
      </c>
      <c r="AC1016" s="38" cm="1">
        <f t="array" aca="1" ref="AC1016" ca="1">AC1015*INDIRECT(AC1008)</f>
        <v>500000</v>
      </c>
      <c r="AD1016" s="38" cm="1">
        <f t="array" aca="1" ref="AD1016" ca="1">AD1015*INDIRECT(AD1008)</f>
        <v>500000</v>
      </c>
      <c r="AE1016" s="38" cm="1">
        <f t="array" aca="1" ref="AE1016" ca="1">AE1015*INDIRECT(AE1008)</f>
        <v>500000</v>
      </c>
      <c r="AF1016" s="38" cm="1">
        <f t="array" aca="1" ref="AF1016" ca="1">AF1015*INDIRECT(AF1008)</f>
        <v>500000</v>
      </c>
      <c r="AG1016" s="38" cm="1">
        <f t="array" aca="1" ref="AG1016" ca="1">AG1015*INDIRECT(AG1008)</f>
        <v>500000</v>
      </c>
      <c r="AH1016" s="38" cm="1">
        <f t="array" aca="1" ref="AH1016" ca="1">AH1015*INDIRECT(AH1008)</f>
        <v>500000</v>
      </c>
      <c r="AI1016" s="38" cm="1">
        <f t="array" aca="1" ref="AI1016" ca="1">AI1015*INDIRECT(AI1008)</f>
        <v>500000</v>
      </c>
      <c r="AJ1016" s="38" cm="1">
        <f t="array" aca="1" ref="AJ1016" ca="1">AJ1015*INDIRECT(AJ1008)</f>
        <v>500000</v>
      </c>
      <c r="AK1016" s="38" cm="1">
        <f t="array" aca="1" ref="AK1016" ca="1">AK1015*INDIRECT(AK1008)</f>
        <v>500000</v>
      </c>
      <c r="AL1016" s="38" cm="1">
        <f t="array" aca="1" ref="AL1016" ca="1">AL1015*INDIRECT(AL1008)</f>
        <v>500000</v>
      </c>
      <c r="AM1016" s="38" cm="1">
        <f t="array" aca="1" ref="AM1016" ca="1">AM1015*INDIRECT(AM1008)</f>
        <v>500000</v>
      </c>
      <c r="AN1016" s="38" cm="1">
        <f t="array" aca="1" ref="AN1016" ca="1">AN1015*INDIRECT(AN1008)</f>
        <v>500000</v>
      </c>
      <c r="AO1016" s="38" cm="1">
        <f t="array" aca="1" ref="AO1016" ca="1">AO1015*INDIRECT(AO1008)</f>
        <v>500000</v>
      </c>
      <c r="AP1016" s="38" cm="1">
        <f t="array" aca="1" ref="AP1016" ca="1">AP1015*INDIRECT(AP1008)</f>
        <v>500000</v>
      </c>
      <c r="AQ1016" s="38" cm="1">
        <f t="array" aca="1" ref="AQ1016" ca="1">AQ1015*INDIRECT(AQ1008)</f>
        <v>500000</v>
      </c>
      <c r="AR1016" s="38" cm="1">
        <f t="array" aca="1" ref="AR1016" ca="1">AR1015*INDIRECT(AR1008)</f>
        <v>500000</v>
      </c>
      <c r="AS1016" s="38" cm="1">
        <f t="array" aca="1" ref="AS1016" ca="1">AS1015*INDIRECT(AS1008)</f>
        <v>500000</v>
      </c>
      <c r="AT1016" s="38" cm="1">
        <f t="array" aca="1" ref="AT1016" ca="1">AT1015*INDIRECT(AT1008)</f>
        <v>500000</v>
      </c>
      <c r="AU1016" s="38" cm="1">
        <f t="array" aca="1" ref="AU1016" ca="1">AU1015*INDIRECT(AU1008)</f>
        <v>500000</v>
      </c>
      <c r="AV1016" s="38" cm="1">
        <f t="array" aca="1" ref="AV1016" ca="1">AV1015*INDIRECT(AV1008)</f>
        <v>500000</v>
      </c>
      <c r="AW1016" s="38" cm="1">
        <f t="array" aca="1" ref="AW1016" ca="1">AW1015*INDIRECT(AW1008)</f>
        <v>500000</v>
      </c>
      <c r="AX1016" s="38" cm="1">
        <f t="array" aca="1" ref="AX1016" ca="1">AX1015*INDIRECT(AX1008)</f>
        <v>500000</v>
      </c>
      <c r="AY1016" s="38" cm="1">
        <f t="array" aca="1" ref="AY1016" ca="1">AY1015*INDIRECT(AY1008)</f>
        <v>500000</v>
      </c>
      <c r="AZ1016" s="38" cm="1">
        <f t="array" aca="1" ref="AZ1016" ca="1">AZ1015*INDIRECT(AZ1008)</f>
        <v>500000</v>
      </c>
      <c r="BA1016" s="38" cm="1">
        <f t="array" aca="1" ref="BA1016" ca="1">BA1015*INDIRECT(BA1008)</f>
        <v>500000</v>
      </c>
      <c r="BB1016" s="38" cm="1">
        <f t="array" aca="1" ref="BB1016" ca="1">BB1015*INDIRECT(BB1008)</f>
        <v>500000</v>
      </c>
      <c r="BC1016" s="38" cm="1">
        <f t="array" aca="1" ref="BC1016" ca="1">BC1015*INDIRECT(BC1008)</f>
        <v>500000</v>
      </c>
      <c r="BD1016" s="38" cm="1">
        <f t="array" aca="1" ref="BD1016" ca="1">BD1015*INDIRECT(BD1008)</f>
        <v>500000</v>
      </c>
      <c r="BE1016" s="38" cm="1">
        <f t="array" aca="1" ref="BE1016" ca="1">BE1015*INDIRECT(BE1008)</f>
        <v>500000</v>
      </c>
      <c r="BF1016" s="38" cm="1">
        <f t="array" aca="1" ref="BF1016" ca="1">BF1015*INDIRECT(BF1008)</f>
        <v>500000</v>
      </c>
      <c r="BG1016" s="38" cm="1">
        <f t="array" aca="1" ref="BG1016" ca="1">BG1015*INDIRECT(BG1008)</f>
        <v>500000</v>
      </c>
      <c r="BH1016" s="38" cm="1">
        <f t="array" aca="1" ref="BH1016" ca="1">BH1015*INDIRECT(BH1008)</f>
        <v>500000</v>
      </c>
      <c r="BI1016" s="38" cm="1">
        <f t="array" aca="1" ref="BI1016" ca="1">BI1015*INDIRECT(BI1008)</f>
        <v>500000</v>
      </c>
      <c r="BJ1016" s="38" cm="1">
        <f t="array" aca="1" ref="BJ1016" ca="1">BJ1015*INDIRECT(BJ1008)</f>
        <v>500000</v>
      </c>
      <c r="BK1016" s="38" cm="1">
        <f t="array" aca="1" ref="BK1016" ca="1">BK1015*INDIRECT(BK1008)</f>
        <v>500000</v>
      </c>
      <c r="BL1016" s="38" cm="1">
        <f t="array" aca="1" ref="BL1016" ca="1">BL1015*INDIRECT(BL1008)</f>
        <v>500000</v>
      </c>
      <c r="BM1016" s="38" cm="1">
        <f t="array" aca="1" ref="BM1016" ca="1">BM1015*INDIRECT(BM1008)</f>
        <v>500000</v>
      </c>
      <c r="BN1016" s="38" cm="1">
        <f t="array" aca="1" ref="BN1016" ca="1">BN1015*INDIRECT(BN1008)</f>
        <v>500000</v>
      </c>
      <c r="BO1016" s="38" cm="1">
        <f t="array" aca="1" ref="BO1016" ca="1">BO1015*INDIRECT(BO1008)</f>
        <v>500000</v>
      </c>
      <c r="BP1016" s="38" cm="1">
        <f t="array" aca="1" ref="BP1016" ca="1">BP1015*INDIRECT(BP1008)</f>
        <v>500000</v>
      </c>
      <c r="BQ1016" s="38" cm="1">
        <f t="array" aca="1" ref="BQ1016" ca="1">BQ1015*INDIRECT(BQ1008)</f>
        <v>500000</v>
      </c>
      <c r="BR1016" s="38" cm="1">
        <f t="array" aca="1" ref="BR1016" ca="1">BR1015*INDIRECT(BR1008)</f>
        <v>500000</v>
      </c>
      <c r="BS1016" s="38" cm="1">
        <f t="array" aca="1" ref="BS1016" ca="1">BS1015*INDIRECT(BS1008)</f>
        <v>500000</v>
      </c>
      <c r="BT1016" s="38" cm="1">
        <f t="array" aca="1" ref="BT1016" ca="1">BT1015*INDIRECT(BT1008)</f>
        <v>500000</v>
      </c>
      <c r="BU1016" s="38" cm="1">
        <f t="array" aca="1" ref="BU1016" ca="1">BU1015*INDIRECT(BU1008)</f>
        <v>500000</v>
      </c>
      <c r="BV1016" s="38" cm="1">
        <f t="array" aca="1" ref="BV1016" ca="1">BV1015*INDIRECT(BV1008)</f>
        <v>500000</v>
      </c>
      <c r="BW1016" s="38" cm="1">
        <f t="array" aca="1" ref="BW1016" ca="1">BW1015*INDIRECT(BW1008)</f>
        <v>500000</v>
      </c>
      <c r="BX1016" s="38" cm="1">
        <f t="array" aca="1" ref="BX1016" ca="1">BX1015*INDIRECT(BX1008)</f>
        <v>500000</v>
      </c>
      <c r="BY1016" s="38" cm="1">
        <f t="array" aca="1" ref="BY1016" ca="1">BY1015*INDIRECT(BY1008)</f>
        <v>500000</v>
      </c>
      <c r="BZ1016" s="38" cm="1">
        <f t="array" aca="1" ref="BZ1016" ca="1">BZ1015*INDIRECT(BZ1008)</f>
        <v>500000</v>
      </c>
      <c r="CA1016" s="38" cm="1">
        <f t="array" aca="1" ref="CA1016" ca="1">CA1015*INDIRECT(CA1008)</f>
        <v>500000</v>
      </c>
      <c r="CB1016" s="38" cm="1">
        <f t="array" aca="1" ref="CB1016" ca="1">CB1015*INDIRECT(CB1008)</f>
        <v>500000</v>
      </c>
      <c r="CC1016" s="38" cm="1">
        <f t="array" aca="1" ref="CC1016" ca="1">CC1015*INDIRECT(CC1008)</f>
        <v>500000</v>
      </c>
      <c r="CD1016" s="38" cm="1">
        <f t="array" aca="1" ref="CD1016" ca="1">CD1015*INDIRECT(CD1008)</f>
        <v>500000</v>
      </c>
      <c r="CE1016" s="38" cm="1">
        <f t="array" aca="1" ref="CE1016" ca="1">CE1015*INDIRECT(CE1008)</f>
        <v>500000</v>
      </c>
      <c r="CF1016" s="38" cm="1">
        <f t="array" aca="1" ref="CF1016" ca="1">CF1015*INDIRECT(CF1008)</f>
        <v>500000</v>
      </c>
      <c r="CG1016" s="38" cm="1">
        <f t="array" aca="1" ref="CG1016" ca="1">CG1015*INDIRECT(CG1008)</f>
        <v>500000</v>
      </c>
      <c r="CH1016" s="38" cm="1">
        <f t="array" aca="1" ref="CH1016" ca="1">CH1015*INDIRECT(CH1008)</f>
        <v>500000</v>
      </c>
      <c r="CI1016" s="38" cm="1">
        <f t="array" aca="1" ref="CI1016" ca="1">CI1015*INDIRECT(CI1008)</f>
        <v>500000</v>
      </c>
      <c r="CJ1016" s="38" cm="1">
        <f t="array" aca="1" ref="CJ1016" ca="1">CJ1015*INDIRECT(CJ1008)</f>
        <v>500000</v>
      </c>
      <c r="CK1016" s="38" cm="1">
        <f t="array" aca="1" ref="CK1016" ca="1">CK1015*INDIRECT(CK1008)</f>
        <v>500000</v>
      </c>
      <c r="CL1016" s="38" cm="1">
        <f t="array" aca="1" ref="CL1016" ca="1">CL1015*INDIRECT(CL1008)</f>
        <v>500000</v>
      </c>
    </row>
    <row r="1017" spans="2:90" x14ac:dyDescent="0.4">
      <c r="B1017" s="141"/>
      <c r="D1017" t="s">
        <v>776</v>
      </c>
      <c r="E1017" s="8" t="str">
        <f t="shared" si="1074"/>
        <v>1017 HOURLY-PV</v>
      </c>
      <c r="H1017" s="12"/>
      <c r="I1017" s="60"/>
      <c r="J1017" s="60"/>
      <c r="K1017" s="8"/>
      <c r="L1017" s="8"/>
      <c r="M1017" s="8"/>
      <c r="N1017" s="8"/>
      <c r="O1017" s="8"/>
      <c r="P1017" s="8"/>
      <c r="R1017" s="19"/>
      <c r="S1017" s="19"/>
      <c r="T1017" s="19"/>
      <c r="U1017" s="19"/>
      <c r="V1017" s="19"/>
      <c r="W1017" s="19"/>
      <c r="X1017" s="19"/>
      <c r="Y1017" s="19"/>
      <c r="Z1017" s="19"/>
      <c r="AA1017" s="19"/>
      <c r="AB1017" s="19"/>
      <c r="AC1017" s="19"/>
      <c r="AD1017" s="19"/>
      <c r="AE1017" s="19"/>
      <c r="AF1017" s="19"/>
      <c r="AG1017" s="19"/>
      <c r="AH1017" s="19"/>
      <c r="AI1017" s="19"/>
      <c r="AJ1017" s="19"/>
      <c r="AK1017" s="19"/>
      <c r="AL1017" s="19"/>
      <c r="AM1017" s="19"/>
      <c r="AN1017" s="19"/>
      <c r="AO1017" s="19"/>
      <c r="AP1017" s="19"/>
      <c r="AQ1017" s="19"/>
      <c r="AR1017" s="19"/>
      <c r="AS1017" s="19"/>
      <c r="AT1017" s="19"/>
      <c r="AU1017" s="19"/>
      <c r="AV1017" s="19"/>
      <c r="AW1017" s="19"/>
      <c r="AX1017" s="19"/>
      <c r="AY1017" s="19"/>
      <c r="AZ1017" s="19"/>
      <c r="BA1017" s="19"/>
      <c r="BB1017" s="19"/>
      <c r="BC1017" s="19"/>
      <c r="BD1017" s="19"/>
      <c r="BE1017" s="19"/>
      <c r="BF1017" s="19"/>
      <c r="BG1017" s="19"/>
      <c r="BH1017" s="19"/>
      <c r="BI1017" s="19"/>
      <c r="BJ1017" s="19"/>
      <c r="BK1017" s="19"/>
      <c r="BL1017" s="19"/>
      <c r="BM1017" s="19"/>
      <c r="BN1017" s="19"/>
      <c r="BO1017" s="19"/>
      <c r="BP1017" s="19"/>
      <c r="BQ1017" s="19"/>
      <c r="BR1017" s="19"/>
      <c r="BS1017" s="19"/>
      <c r="BT1017" s="19"/>
      <c r="BU1017" s="19"/>
      <c r="BV1017" s="19"/>
      <c r="BW1017" s="19"/>
      <c r="BX1017" s="19"/>
      <c r="BY1017" s="19"/>
      <c r="BZ1017" s="19"/>
      <c r="CA1017" s="19"/>
      <c r="CB1017" s="19"/>
      <c r="CC1017" s="19"/>
      <c r="CD1017" s="19"/>
      <c r="CE1017" s="19"/>
      <c r="CF1017" s="19"/>
      <c r="CG1017" s="19"/>
      <c r="CH1017" s="19"/>
      <c r="CI1017" s="19"/>
      <c r="CJ1017" s="19"/>
      <c r="CK1017" s="19"/>
      <c r="CL1017" s="19"/>
    </row>
    <row r="1018" spans="2:90" x14ac:dyDescent="0.4">
      <c r="B1018" s="95" t="str">
        <f>"Revenue - "&amp;B1026&amp;":"</f>
        <v>Revenue - (Primary label):</v>
      </c>
      <c r="D1018" t="s">
        <v>776</v>
      </c>
      <c r="E1018" s="8" t="str">
        <f t="shared" si="1074"/>
        <v>1018 HOURLY-PV</v>
      </c>
      <c r="H1018" s="12"/>
      <c r="I1018" s="60"/>
      <c r="J1018" s="60"/>
      <c r="K1018" s="8"/>
      <c r="L1018" s="8"/>
      <c r="M1018" s="8"/>
      <c r="N1018" s="8"/>
      <c r="O1018" s="8"/>
      <c r="P1018" s="8"/>
      <c r="R1018" s="19"/>
      <c r="S1018" s="19"/>
      <c r="T1018" s="19"/>
      <c r="U1018" s="19"/>
      <c r="V1018" s="19"/>
      <c r="W1018" s="19"/>
      <c r="X1018" s="19"/>
      <c r="Y1018" s="19"/>
      <c r="Z1018" s="19"/>
      <c r="AA1018" s="19"/>
      <c r="AB1018" s="19"/>
      <c r="AC1018" s="19"/>
      <c r="AD1018" s="19"/>
      <c r="AE1018" s="19"/>
      <c r="AF1018" s="19"/>
      <c r="AG1018" s="19"/>
      <c r="AH1018" s="19"/>
      <c r="AI1018" s="19"/>
      <c r="AJ1018" s="19"/>
      <c r="AK1018" s="19"/>
      <c r="AL1018" s="19"/>
      <c r="AM1018" s="19"/>
      <c r="AN1018" s="19"/>
      <c r="AO1018" s="19"/>
      <c r="AP1018" s="19"/>
      <c r="AQ1018" s="19"/>
      <c r="AR1018" s="19"/>
      <c r="AS1018" s="19"/>
      <c r="AT1018" s="19"/>
      <c r="AU1018" s="19"/>
      <c r="AV1018" s="19"/>
      <c r="AW1018" s="19"/>
      <c r="AX1018" s="19"/>
      <c r="AY1018" s="19"/>
      <c r="AZ1018" s="19"/>
      <c r="BA1018" s="19"/>
      <c r="BB1018" s="19"/>
      <c r="BC1018" s="19"/>
      <c r="BD1018" s="19"/>
      <c r="BE1018" s="19"/>
      <c r="BF1018" s="19"/>
      <c r="BG1018" s="19"/>
      <c r="BH1018" s="19"/>
      <c r="BI1018" s="19"/>
      <c r="BJ1018" s="19"/>
      <c r="BK1018" s="19"/>
      <c r="BL1018" s="19"/>
      <c r="BM1018" s="19"/>
      <c r="BN1018" s="19"/>
      <c r="BO1018" s="19"/>
      <c r="BP1018" s="19"/>
      <c r="BQ1018" s="19"/>
      <c r="BR1018" s="19"/>
      <c r="BS1018" s="19"/>
      <c r="BT1018" s="19"/>
      <c r="BU1018" s="19"/>
      <c r="BV1018" s="19"/>
      <c r="BW1018" s="19"/>
      <c r="BX1018" s="19"/>
      <c r="BY1018" s="19"/>
      <c r="BZ1018" s="19"/>
      <c r="CA1018" s="19"/>
      <c r="CB1018" s="19"/>
      <c r="CC1018" s="19"/>
      <c r="CD1018" s="19"/>
      <c r="CE1018" s="19"/>
      <c r="CF1018" s="19"/>
      <c r="CG1018" s="19"/>
      <c r="CH1018" s="19"/>
      <c r="CI1018" s="19"/>
      <c r="CJ1018" s="19"/>
      <c r="CK1018" s="19"/>
      <c r="CL1018" s="19"/>
    </row>
    <row r="1019" spans="2:90" x14ac:dyDescent="0.4">
      <c r="B1019" s="141" t="s">
        <v>779</v>
      </c>
      <c r="D1019" t="s">
        <v>776</v>
      </c>
      <c r="E1019" s="8" t="str">
        <f t="shared" si="1074"/>
        <v>1019 HOURLY-PV</v>
      </c>
      <c r="H1019" s="12"/>
      <c r="I1019" s="60"/>
      <c r="J1019" s="60"/>
      <c r="K1019" s="135">
        <v>50</v>
      </c>
      <c r="L1019" s="135">
        <v>50</v>
      </c>
      <c r="M1019" s="135">
        <v>50</v>
      </c>
      <c r="N1019" s="135">
        <v>50</v>
      </c>
      <c r="O1019" s="135">
        <v>50</v>
      </c>
      <c r="P1019" s="135">
        <v>50</v>
      </c>
      <c r="R1019" s="19"/>
      <c r="S1019" s="136" cm="1">
        <f t="array" ref="S1019">INDEX($K:$P,ROW(),MATCH(S$3,$K$2:$P$2,0))</f>
        <v>50</v>
      </c>
      <c r="T1019" s="136" cm="1">
        <f t="array" ref="T1019">INDEX($K:$P,ROW(),MATCH(T$3,$K$2:$P$2,0))</f>
        <v>50</v>
      </c>
      <c r="U1019" s="136" cm="1">
        <f t="array" ref="U1019">INDEX($K:$P,ROW(),MATCH(U$3,$K$2:$P$2,0))</f>
        <v>50</v>
      </c>
      <c r="V1019" s="136" cm="1">
        <f t="array" ref="V1019">INDEX($K:$P,ROW(),MATCH(V$3,$K$2:$P$2,0))</f>
        <v>50</v>
      </c>
      <c r="W1019" s="136" cm="1">
        <f t="array" ref="W1019">INDEX($K:$P,ROW(),MATCH(W$3,$K$2:$P$2,0))</f>
        <v>50</v>
      </c>
      <c r="X1019" s="136" cm="1">
        <f t="array" ref="X1019">INDEX($K:$P,ROW(),MATCH(X$3,$K$2:$P$2,0))</f>
        <v>50</v>
      </c>
      <c r="Y1019" s="136" cm="1">
        <f t="array" ref="Y1019">INDEX($K:$P,ROW(),MATCH(Y$3,$K$2:$P$2,0))</f>
        <v>50</v>
      </c>
      <c r="Z1019" s="136" cm="1">
        <f t="array" ref="Z1019">INDEX($K:$P,ROW(),MATCH(Z$3,$K$2:$P$2,0))</f>
        <v>50</v>
      </c>
      <c r="AA1019" s="136" cm="1">
        <f t="array" ref="AA1019">INDEX($K:$P,ROW(),MATCH(AA$3,$K$2:$P$2,0))</f>
        <v>50</v>
      </c>
      <c r="AB1019" s="136" cm="1">
        <f t="array" ref="AB1019">INDEX($K:$P,ROW(),MATCH(AB$3,$K$2:$P$2,0))</f>
        <v>50</v>
      </c>
      <c r="AC1019" s="136" cm="1">
        <f t="array" ref="AC1019">INDEX($K:$P,ROW(),MATCH(AC$3,$K$2:$P$2,0))</f>
        <v>50</v>
      </c>
      <c r="AD1019" s="136" cm="1">
        <f t="array" ref="AD1019">INDEX($K:$P,ROW(),MATCH(AD$3,$K$2:$P$2,0))</f>
        <v>50</v>
      </c>
      <c r="AE1019" s="136" cm="1">
        <f t="array" ref="AE1019">INDEX($K:$P,ROW(),MATCH(AE$3,$K$2:$P$2,0))</f>
        <v>50</v>
      </c>
      <c r="AF1019" s="136" cm="1">
        <f t="array" ref="AF1019">INDEX($K:$P,ROW(),MATCH(AF$3,$K$2:$P$2,0))</f>
        <v>50</v>
      </c>
      <c r="AG1019" s="136" cm="1">
        <f t="array" ref="AG1019">INDEX($K:$P,ROW(),MATCH(AG$3,$K$2:$P$2,0))</f>
        <v>50</v>
      </c>
      <c r="AH1019" s="136" cm="1">
        <f t="array" ref="AH1019">INDEX($K:$P,ROW(),MATCH(AH$3,$K$2:$P$2,0))</f>
        <v>50</v>
      </c>
      <c r="AI1019" s="136" cm="1">
        <f t="array" ref="AI1019">INDEX($K:$P,ROW(),MATCH(AI$3,$K$2:$P$2,0))</f>
        <v>50</v>
      </c>
      <c r="AJ1019" s="136" cm="1">
        <f t="array" ref="AJ1019">INDEX($K:$P,ROW(),MATCH(AJ$3,$K$2:$P$2,0))</f>
        <v>50</v>
      </c>
      <c r="AK1019" s="136" cm="1">
        <f t="array" ref="AK1019">INDEX($K:$P,ROW(),MATCH(AK$3,$K$2:$P$2,0))</f>
        <v>50</v>
      </c>
      <c r="AL1019" s="136" cm="1">
        <f t="array" ref="AL1019">INDEX($K:$P,ROW(),MATCH(AL$3,$K$2:$P$2,0))</f>
        <v>50</v>
      </c>
      <c r="AM1019" s="136" cm="1">
        <f t="array" ref="AM1019">INDEX($K:$P,ROW(),MATCH(AM$3,$K$2:$P$2,0))</f>
        <v>50</v>
      </c>
      <c r="AN1019" s="136" cm="1">
        <f t="array" ref="AN1019">INDEX($K:$P,ROW(),MATCH(AN$3,$K$2:$P$2,0))</f>
        <v>50</v>
      </c>
      <c r="AO1019" s="136" cm="1">
        <f t="array" ref="AO1019">INDEX($K:$P,ROW(),MATCH(AO$3,$K$2:$P$2,0))</f>
        <v>50</v>
      </c>
      <c r="AP1019" s="136" cm="1">
        <f t="array" ref="AP1019">INDEX($K:$P,ROW(),MATCH(AP$3,$K$2:$P$2,0))</f>
        <v>50</v>
      </c>
      <c r="AQ1019" s="136" cm="1">
        <f t="array" ref="AQ1019">INDEX($K:$P,ROW(),MATCH(AQ$3,$K$2:$P$2,0))</f>
        <v>50</v>
      </c>
      <c r="AR1019" s="136" cm="1">
        <f t="array" ref="AR1019">INDEX($K:$P,ROW(),MATCH(AR$3,$K$2:$P$2,0))</f>
        <v>50</v>
      </c>
      <c r="AS1019" s="136" cm="1">
        <f t="array" ref="AS1019">INDEX($K:$P,ROW(),MATCH(AS$3,$K$2:$P$2,0))</f>
        <v>50</v>
      </c>
      <c r="AT1019" s="136" cm="1">
        <f t="array" ref="AT1019">INDEX($K:$P,ROW(),MATCH(AT$3,$K$2:$P$2,0))</f>
        <v>50</v>
      </c>
      <c r="AU1019" s="136" cm="1">
        <f t="array" ref="AU1019">INDEX($K:$P,ROW(),MATCH(AU$3,$K$2:$P$2,0))</f>
        <v>50</v>
      </c>
      <c r="AV1019" s="136" cm="1">
        <f t="array" ref="AV1019">INDEX($K:$P,ROW(),MATCH(AV$3,$K$2:$P$2,0))</f>
        <v>50</v>
      </c>
      <c r="AW1019" s="136" cm="1">
        <f t="array" ref="AW1019">INDEX($K:$P,ROW(),MATCH(AW$3,$K$2:$P$2,0))</f>
        <v>50</v>
      </c>
      <c r="AX1019" s="136" cm="1">
        <f t="array" ref="AX1019">INDEX($K:$P,ROW(),MATCH(AX$3,$K$2:$P$2,0))</f>
        <v>50</v>
      </c>
      <c r="AY1019" s="136" cm="1">
        <f t="array" ref="AY1019">INDEX($K:$P,ROW(),MATCH(AY$3,$K$2:$P$2,0))</f>
        <v>50</v>
      </c>
      <c r="AZ1019" s="136" cm="1">
        <f t="array" ref="AZ1019">INDEX($K:$P,ROW(),MATCH(AZ$3,$K$2:$P$2,0))</f>
        <v>50</v>
      </c>
      <c r="BA1019" s="136" cm="1">
        <f t="array" ref="BA1019">INDEX($K:$P,ROW(),MATCH(BA$3,$K$2:$P$2,0))</f>
        <v>50</v>
      </c>
      <c r="BB1019" s="136" cm="1">
        <f t="array" ref="BB1019">INDEX($K:$P,ROW(),MATCH(BB$3,$K$2:$P$2,0))</f>
        <v>50</v>
      </c>
      <c r="BC1019" s="136" cm="1">
        <f t="array" ref="BC1019">INDEX($K:$P,ROW(),MATCH(BC$3,$K$2:$P$2,0))</f>
        <v>50</v>
      </c>
      <c r="BD1019" s="136" cm="1">
        <f t="array" ref="BD1019">INDEX($K:$P,ROW(),MATCH(BD$3,$K$2:$P$2,0))</f>
        <v>50</v>
      </c>
      <c r="BE1019" s="136" cm="1">
        <f t="array" ref="BE1019">INDEX($K:$P,ROW(),MATCH(BE$3,$K$2:$P$2,0))</f>
        <v>50</v>
      </c>
      <c r="BF1019" s="136" cm="1">
        <f t="array" ref="BF1019">INDEX($K:$P,ROW(),MATCH(BF$3,$K$2:$P$2,0))</f>
        <v>50</v>
      </c>
      <c r="BG1019" s="136" cm="1">
        <f t="array" ref="BG1019">INDEX($K:$P,ROW(),MATCH(BG$3,$K$2:$P$2,0))</f>
        <v>50</v>
      </c>
      <c r="BH1019" s="136" cm="1">
        <f t="array" ref="BH1019">INDEX($K:$P,ROW(),MATCH(BH$3,$K$2:$P$2,0))</f>
        <v>50</v>
      </c>
      <c r="BI1019" s="136" cm="1">
        <f t="array" ref="BI1019">INDEX($K:$P,ROW(),MATCH(BI$3,$K$2:$P$2,0))</f>
        <v>50</v>
      </c>
      <c r="BJ1019" s="136" cm="1">
        <f t="array" ref="BJ1019">INDEX($K:$P,ROW(),MATCH(BJ$3,$K$2:$P$2,0))</f>
        <v>50</v>
      </c>
      <c r="BK1019" s="136" cm="1">
        <f t="array" ref="BK1019">INDEX($K:$P,ROW(),MATCH(BK$3,$K$2:$P$2,0))</f>
        <v>50</v>
      </c>
      <c r="BL1019" s="136" cm="1">
        <f t="array" ref="BL1019">INDEX($K:$P,ROW(),MATCH(BL$3,$K$2:$P$2,0))</f>
        <v>50</v>
      </c>
      <c r="BM1019" s="136" cm="1">
        <f t="array" ref="BM1019">INDEX($K:$P,ROW(),MATCH(BM$3,$K$2:$P$2,0))</f>
        <v>50</v>
      </c>
      <c r="BN1019" s="136" cm="1">
        <f t="array" ref="BN1019">INDEX($K:$P,ROW(),MATCH(BN$3,$K$2:$P$2,0))</f>
        <v>50</v>
      </c>
      <c r="BO1019" s="136" cm="1">
        <f t="array" ref="BO1019">INDEX($K:$P,ROW(),MATCH(BO$3,$K$2:$P$2,0))</f>
        <v>50</v>
      </c>
      <c r="BP1019" s="136" cm="1">
        <f t="array" ref="BP1019">INDEX($K:$P,ROW(),MATCH(BP$3,$K$2:$P$2,0))</f>
        <v>50</v>
      </c>
      <c r="BQ1019" s="136" cm="1">
        <f t="array" ref="BQ1019">INDEX($K:$P,ROW(),MATCH(BQ$3,$K$2:$P$2,0))</f>
        <v>50</v>
      </c>
      <c r="BR1019" s="136" cm="1">
        <f t="array" ref="BR1019">INDEX($K:$P,ROW(),MATCH(BR$3,$K$2:$P$2,0))</f>
        <v>50</v>
      </c>
      <c r="BS1019" s="136" cm="1">
        <f t="array" ref="BS1019">INDEX($K:$P,ROW(),MATCH(BS$3,$K$2:$P$2,0))</f>
        <v>50</v>
      </c>
      <c r="BT1019" s="136" cm="1">
        <f t="array" ref="BT1019">INDEX($K:$P,ROW(),MATCH(BT$3,$K$2:$P$2,0))</f>
        <v>50</v>
      </c>
      <c r="BU1019" s="136" cm="1">
        <f t="array" ref="BU1019">INDEX($K:$P,ROW(),MATCH(BU$3,$K$2:$P$2,0))</f>
        <v>50</v>
      </c>
      <c r="BV1019" s="136" cm="1">
        <f t="array" ref="BV1019">INDEX($K:$P,ROW(),MATCH(BV$3,$K$2:$P$2,0))</f>
        <v>50</v>
      </c>
      <c r="BW1019" s="136" cm="1">
        <f t="array" ref="BW1019">INDEX($K:$P,ROW(),MATCH(BW$3,$K$2:$P$2,0))</f>
        <v>50</v>
      </c>
      <c r="BX1019" s="136" cm="1">
        <f t="array" ref="BX1019">INDEX($K:$P,ROW(),MATCH(BX$3,$K$2:$P$2,0))</f>
        <v>50</v>
      </c>
      <c r="BY1019" s="136" cm="1">
        <f t="array" ref="BY1019">INDEX($K:$P,ROW(),MATCH(BY$3,$K$2:$P$2,0))</f>
        <v>50</v>
      </c>
      <c r="BZ1019" s="136" cm="1">
        <f t="array" ref="BZ1019">INDEX($K:$P,ROW(),MATCH(BZ$3,$K$2:$P$2,0))</f>
        <v>50</v>
      </c>
      <c r="CA1019" s="136" cm="1">
        <f t="array" ref="CA1019">INDEX($K:$P,ROW(),MATCH(CA$3,$K$2:$P$2,0))</f>
        <v>50</v>
      </c>
      <c r="CB1019" s="136" cm="1">
        <f t="array" ref="CB1019">INDEX($K:$P,ROW(),MATCH(CB$3,$K$2:$P$2,0))</f>
        <v>50</v>
      </c>
      <c r="CC1019" s="136" cm="1">
        <f t="array" ref="CC1019">INDEX($K:$P,ROW(),MATCH(CC$3,$K$2:$P$2,0))</f>
        <v>50</v>
      </c>
      <c r="CD1019" s="136" cm="1">
        <f t="array" ref="CD1019">INDEX($K:$P,ROW(),MATCH(CD$3,$K$2:$P$2,0))</f>
        <v>50</v>
      </c>
      <c r="CE1019" s="136" cm="1">
        <f t="array" ref="CE1019">INDEX($K:$P,ROW(),MATCH(CE$3,$K$2:$P$2,0))</f>
        <v>50</v>
      </c>
      <c r="CF1019" s="136" cm="1">
        <f t="array" ref="CF1019">INDEX($K:$P,ROW(),MATCH(CF$3,$K$2:$P$2,0))</f>
        <v>50</v>
      </c>
      <c r="CG1019" s="136" cm="1">
        <f t="array" ref="CG1019">INDEX($K:$P,ROW(),MATCH(CG$3,$K$2:$P$2,0))</f>
        <v>50</v>
      </c>
      <c r="CH1019" s="136" cm="1">
        <f t="array" ref="CH1019">INDEX($K:$P,ROW(),MATCH(CH$3,$K$2:$P$2,0))</f>
        <v>50</v>
      </c>
      <c r="CI1019" s="136" cm="1">
        <f t="array" ref="CI1019">INDEX($K:$P,ROW(),MATCH(CI$3,$K$2:$P$2,0))</f>
        <v>50</v>
      </c>
      <c r="CJ1019" s="136" cm="1">
        <f t="array" ref="CJ1019">INDEX($K:$P,ROW(),MATCH(CJ$3,$K$2:$P$2,0))</f>
        <v>50</v>
      </c>
      <c r="CK1019" s="136" cm="1">
        <f t="array" ref="CK1019">INDEX($K:$P,ROW(),MATCH(CK$3,$K$2:$P$2,0))</f>
        <v>50</v>
      </c>
      <c r="CL1019" s="136" cm="1">
        <f t="array" ref="CL1019">INDEX($K:$P,ROW(),MATCH(CL$3,$K$2:$P$2,0))</f>
        <v>50</v>
      </c>
    </row>
    <row r="1020" spans="2:90" x14ac:dyDescent="0.4">
      <c r="B1020" s="123" t="str">
        <f>"Revenue - "&amp;B1026</f>
        <v>Revenue - (Primary label)</v>
      </c>
      <c r="C1020" t="s">
        <v>198</v>
      </c>
      <c r="D1020" t="s">
        <v>776</v>
      </c>
      <c r="E1020" s="8" t="str">
        <f t="shared" si="1072"/>
        <v>1020 HOURLY-PV</v>
      </c>
      <c r="H1020" s="27"/>
      <c r="I1020" s="78"/>
      <c r="J1020" s="78"/>
      <c r="K1020" s="33">
        <f t="shared" ref="K1020:P1020" ca="1" si="1076">SUMIF($3:$3,K$2,1020:1020)</f>
        <v>300000000</v>
      </c>
      <c r="L1020" s="33">
        <f t="shared" ca="1" si="1076"/>
        <v>300000000</v>
      </c>
      <c r="M1020" s="33">
        <f t="shared" ca="1" si="1076"/>
        <v>300000000</v>
      </c>
      <c r="N1020" s="33">
        <f t="shared" ca="1" si="1076"/>
        <v>300000000</v>
      </c>
      <c r="O1020" s="33">
        <f t="shared" ca="1" si="1076"/>
        <v>300000000</v>
      </c>
      <c r="P1020" s="33">
        <f t="shared" ca="1" si="1076"/>
        <v>300000000</v>
      </c>
      <c r="R1020" s="33"/>
      <c r="S1020" s="33">
        <f t="shared" ref="S1020" ca="1" si="1077">S1016*S1019</f>
        <v>25000000</v>
      </c>
      <c r="T1020" s="33">
        <f t="shared" ref="T1020:AX1020" ca="1" si="1078">T1016*T1019</f>
        <v>25000000</v>
      </c>
      <c r="U1020" s="33">
        <f t="shared" ca="1" si="1078"/>
        <v>25000000</v>
      </c>
      <c r="V1020" s="33">
        <f t="shared" ca="1" si="1078"/>
        <v>25000000</v>
      </c>
      <c r="W1020" s="33">
        <f t="shared" ca="1" si="1078"/>
        <v>25000000</v>
      </c>
      <c r="X1020" s="33">
        <f t="shared" ca="1" si="1078"/>
        <v>25000000</v>
      </c>
      <c r="Y1020" s="33">
        <f t="shared" ca="1" si="1078"/>
        <v>25000000</v>
      </c>
      <c r="Z1020" s="33">
        <f t="shared" ca="1" si="1078"/>
        <v>25000000</v>
      </c>
      <c r="AA1020" s="33">
        <f t="shared" ca="1" si="1078"/>
        <v>25000000</v>
      </c>
      <c r="AB1020" s="33">
        <f t="shared" ca="1" si="1078"/>
        <v>25000000</v>
      </c>
      <c r="AC1020" s="33">
        <f t="shared" ca="1" si="1078"/>
        <v>25000000</v>
      </c>
      <c r="AD1020" s="33">
        <f t="shared" ca="1" si="1078"/>
        <v>25000000</v>
      </c>
      <c r="AE1020" s="33">
        <f t="shared" ca="1" si="1078"/>
        <v>25000000</v>
      </c>
      <c r="AF1020" s="33">
        <f t="shared" ca="1" si="1078"/>
        <v>25000000</v>
      </c>
      <c r="AG1020" s="33">
        <f t="shared" ca="1" si="1078"/>
        <v>25000000</v>
      </c>
      <c r="AH1020" s="33">
        <f t="shared" ca="1" si="1078"/>
        <v>25000000</v>
      </c>
      <c r="AI1020" s="33">
        <f t="shared" ca="1" si="1078"/>
        <v>25000000</v>
      </c>
      <c r="AJ1020" s="33">
        <f t="shared" ca="1" si="1078"/>
        <v>25000000</v>
      </c>
      <c r="AK1020" s="33">
        <f t="shared" ca="1" si="1078"/>
        <v>25000000</v>
      </c>
      <c r="AL1020" s="33">
        <f t="shared" ca="1" si="1078"/>
        <v>25000000</v>
      </c>
      <c r="AM1020" s="33">
        <f t="shared" ca="1" si="1078"/>
        <v>25000000</v>
      </c>
      <c r="AN1020" s="33">
        <f t="shared" ca="1" si="1078"/>
        <v>25000000</v>
      </c>
      <c r="AO1020" s="33">
        <f t="shared" ca="1" si="1078"/>
        <v>25000000</v>
      </c>
      <c r="AP1020" s="33">
        <f t="shared" ca="1" si="1078"/>
        <v>25000000</v>
      </c>
      <c r="AQ1020" s="33">
        <f t="shared" ca="1" si="1078"/>
        <v>25000000</v>
      </c>
      <c r="AR1020" s="33">
        <f t="shared" ca="1" si="1078"/>
        <v>25000000</v>
      </c>
      <c r="AS1020" s="33">
        <f t="shared" ca="1" si="1078"/>
        <v>25000000</v>
      </c>
      <c r="AT1020" s="33">
        <f t="shared" ca="1" si="1078"/>
        <v>25000000</v>
      </c>
      <c r="AU1020" s="33">
        <f t="shared" ca="1" si="1078"/>
        <v>25000000</v>
      </c>
      <c r="AV1020" s="33">
        <f t="shared" ca="1" si="1078"/>
        <v>25000000</v>
      </c>
      <c r="AW1020" s="33">
        <f t="shared" ca="1" si="1078"/>
        <v>25000000</v>
      </c>
      <c r="AX1020" s="33">
        <f t="shared" ca="1" si="1078"/>
        <v>25000000</v>
      </c>
      <c r="AY1020" s="33">
        <f t="shared" ref="AY1020:CD1020" ca="1" si="1079">AY1016*AY1019</f>
        <v>25000000</v>
      </c>
      <c r="AZ1020" s="33">
        <f t="shared" ca="1" si="1079"/>
        <v>25000000</v>
      </c>
      <c r="BA1020" s="33">
        <f t="shared" ca="1" si="1079"/>
        <v>25000000</v>
      </c>
      <c r="BB1020" s="33">
        <f t="shared" ca="1" si="1079"/>
        <v>25000000</v>
      </c>
      <c r="BC1020" s="33">
        <f t="shared" ca="1" si="1079"/>
        <v>25000000</v>
      </c>
      <c r="BD1020" s="33">
        <f t="shared" ca="1" si="1079"/>
        <v>25000000</v>
      </c>
      <c r="BE1020" s="33">
        <f t="shared" ca="1" si="1079"/>
        <v>25000000</v>
      </c>
      <c r="BF1020" s="33">
        <f t="shared" ca="1" si="1079"/>
        <v>25000000</v>
      </c>
      <c r="BG1020" s="33">
        <f t="shared" ca="1" si="1079"/>
        <v>25000000</v>
      </c>
      <c r="BH1020" s="33">
        <f t="shared" ca="1" si="1079"/>
        <v>25000000</v>
      </c>
      <c r="BI1020" s="33">
        <f t="shared" ca="1" si="1079"/>
        <v>25000000</v>
      </c>
      <c r="BJ1020" s="33">
        <f t="shared" ca="1" si="1079"/>
        <v>25000000</v>
      </c>
      <c r="BK1020" s="33">
        <f t="shared" ca="1" si="1079"/>
        <v>25000000</v>
      </c>
      <c r="BL1020" s="33">
        <f t="shared" ca="1" si="1079"/>
        <v>25000000</v>
      </c>
      <c r="BM1020" s="33">
        <f t="shared" ca="1" si="1079"/>
        <v>25000000</v>
      </c>
      <c r="BN1020" s="33">
        <f t="shared" ca="1" si="1079"/>
        <v>25000000</v>
      </c>
      <c r="BO1020" s="33">
        <f t="shared" ca="1" si="1079"/>
        <v>25000000</v>
      </c>
      <c r="BP1020" s="33">
        <f t="shared" ca="1" si="1079"/>
        <v>25000000</v>
      </c>
      <c r="BQ1020" s="33">
        <f t="shared" ca="1" si="1079"/>
        <v>25000000</v>
      </c>
      <c r="BR1020" s="33">
        <f t="shared" ca="1" si="1079"/>
        <v>25000000</v>
      </c>
      <c r="BS1020" s="33">
        <f t="shared" ca="1" si="1079"/>
        <v>25000000</v>
      </c>
      <c r="BT1020" s="33">
        <f t="shared" ca="1" si="1079"/>
        <v>25000000</v>
      </c>
      <c r="BU1020" s="33">
        <f t="shared" ca="1" si="1079"/>
        <v>25000000</v>
      </c>
      <c r="BV1020" s="33">
        <f t="shared" ca="1" si="1079"/>
        <v>25000000</v>
      </c>
      <c r="BW1020" s="33">
        <f t="shared" ca="1" si="1079"/>
        <v>25000000</v>
      </c>
      <c r="BX1020" s="33">
        <f t="shared" ca="1" si="1079"/>
        <v>25000000</v>
      </c>
      <c r="BY1020" s="33">
        <f t="shared" ca="1" si="1079"/>
        <v>25000000</v>
      </c>
      <c r="BZ1020" s="33">
        <f t="shared" ca="1" si="1079"/>
        <v>25000000</v>
      </c>
      <c r="CA1020" s="33">
        <f t="shared" ca="1" si="1079"/>
        <v>25000000</v>
      </c>
      <c r="CB1020" s="33">
        <f t="shared" ca="1" si="1079"/>
        <v>25000000</v>
      </c>
      <c r="CC1020" s="33">
        <f t="shared" ca="1" si="1079"/>
        <v>25000000</v>
      </c>
      <c r="CD1020" s="33">
        <f t="shared" ca="1" si="1079"/>
        <v>25000000</v>
      </c>
      <c r="CE1020" s="33">
        <f t="shared" ref="CE1020:CK1020" ca="1" si="1080">CE1016*CE1019</f>
        <v>25000000</v>
      </c>
      <c r="CF1020" s="33">
        <f t="shared" ca="1" si="1080"/>
        <v>25000000</v>
      </c>
      <c r="CG1020" s="33">
        <f t="shared" ca="1" si="1080"/>
        <v>25000000</v>
      </c>
      <c r="CH1020" s="33">
        <f t="shared" ca="1" si="1080"/>
        <v>25000000</v>
      </c>
      <c r="CI1020" s="33">
        <f t="shared" ca="1" si="1080"/>
        <v>25000000</v>
      </c>
      <c r="CJ1020" s="33">
        <f t="shared" ca="1" si="1080"/>
        <v>25000000</v>
      </c>
      <c r="CK1020" s="33">
        <f t="shared" ca="1" si="1080"/>
        <v>25000000</v>
      </c>
      <c r="CL1020" s="33">
        <f t="shared" ref="CL1020" ca="1" si="1081">CL1016*CL1019</f>
        <v>25000000</v>
      </c>
    </row>
    <row r="1021" spans="2:90" x14ac:dyDescent="0.4">
      <c r="B1021" s="123"/>
      <c r="D1021" t="s">
        <v>776</v>
      </c>
      <c r="E1021" s="8" t="str">
        <f t="shared" si="1072"/>
        <v>1021 HOURLY-PV</v>
      </c>
      <c r="H1021" s="27"/>
      <c r="I1021" s="78"/>
      <c r="J1021" s="78"/>
      <c r="K1021" s="33"/>
      <c r="L1021" s="33"/>
      <c r="M1021" s="33"/>
      <c r="N1021" s="33"/>
      <c r="O1021" s="33"/>
      <c r="P1021" s="33"/>
      <c r="R1021" s="33"/>
      <c r="S1021" s="33"/>
      <c r="T1021" s="33"/>
      <c r="U1021" s="33"/>
      <c r="V1021" s="33"/>
      <c r="W1021" s="33"/>
      <c r="X1021" s="33"/>
      <c r="Y1021" s="33"/>
      <c r="Z1021" s="33"/>
      <c r="AA1021" s="33"/>
      <c r="AB1021" s="33"/>
      <c r="AC1021" s="33"/>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c r="AY1021" s="33"/>
      <c r="AZ1021" s="33"/>
      <c r="BA1021" s="33"/>
      <c r="BB1021" s="33"/>
      <c r="BC1021" s="33"/>
      <c r="BD1021" s="33"/>
      <c r="BE1021" s="33"/>
      <c r="BF1021" s="33"/>
      <c r="BG1021" s="33"/>
      <c r="BH1021" s="33"/>
      <c r="BI1021" s="33"/>
      <c r="BJ1021" s="33"/>
      <c r="BK1021" s="33"/>
      <c r="BL1021" s="33"/>
      <c r="BM1021" s="33"/>
      <c r="BN1021" s="33"/>
      <c r="BO1021" s="33"/>
      <c r="BP1021" s="33"/>
      <c r="BQ1021" s="33"/>
      <c r="BR1021" s="33"/>
      <c r="BS1021" s="33"/>
      <c r="BT1021" s="33"/>
      <c r="BU1021" s="33"/>
      <c r="BV1021" s="33"/>
      <c r="BW1021" s="33"/>
      <c r="BX1021" s="33"/>
      <c r="BY1021" s="33"/>
      <c r="BZ1021" s="33"/>
      <c r="CA1021" s="33"/>
      <c r="CB1021" s="33"/>
      <c r="CC1021" s="33"/>
      <c r="CD1021" s="33"/>
      <c r="CE1021" s="33"/>
      <c r="CF1021" s="33"/>
      <c r="CG1021" s="33"/>
      <c r="CH1021" s="33"/>
      <c r="CI1021" s="33"/>
      <c r="CJ1021" s="33"/>
      <c r="CK1021" s="33"/>
      <c r="CL1021" s="33"/>
    </row>
    <row r="1022" spans="2:90" x14ac:dyDescent="0.4">
      <c r="B1022" s="95" t="str">
        <f>"COGS - "&amp;B1030&amp;":"</f>
        <v>COGS - (Secondary label):</v>
      </c>
      <c r="D1022" t="s">
        <v>776</v>
      </c>
      <c r="E1022" s="8" t="str">
        <f t="shared" si="1072"/>
        <v>1022 HOURLY-PV</v>
      </c>
      <c r="H1022" s="12"/>
      <c r="I1022" s="60"/>
      <c r="J1022" s="60"/>
      <c r="K1022" s="17"/>
      <c r="L1022" s="17"/>
      <c r="M1022" s="17"/>
      <c r="N1022" s="17"/>
      <c r="O1022" s="17"/>
      <c r="P1022" s="17"/>
      <c r="R1022" s="19"/>
      <c r="S1022" s="19"/>
      <c r="T1022" s="19"/>
      <c r="U1022" s="19"/>
      <c r="V1022" s="19"/>
      <c r="W1022" s="19"/>
      <c r="X1022" s="19"/>
      <c r="Y1022" s="19"/>
      <c r="Z1022" s="19"/>
      <c r="AA1022" s="19"/>
      <c r="AB1022" s="19"/>
      <c r="AC1022" s="19"/>
      <c r="AD1022" s="19"/>
      <c r="AE1022" s="19"/>
      <c r="AF1022" s="19"/>
      <c r="AG1022" s="19"/>
      <c r="AH1022" s="19"/>
      <c r="AI1022" s="19"/>
      <c r="AJ1022" s="19"/>
      <c r="AK1022" s="19"/>
      <c r="AL1022" s="19"/>
      <c r="AM1022" s="19"/>
      <c r="AN1022" s="19"/>
      <c r="AO1022" s="19"/>
      <c r="AP1022" s="19"/>
      <c r="AQ1022" s="19"/>
      <c r="AR1022" s="19"/>
      <c r="AS1022" s="19"/>
      <c r="AT1022" s="19"/>
      <c r="AU1022" s="19"/>
      <c r="AV1022" s="19"/>
      <c r="AW1022" s="19"/>
      <c r="AX1022" s="19"/>
      <c r="AY1022" s="19"/>
      <c r="AZ1022" s="19"/>
      <c r="BA1022" s="19"/>
      <c r="BB1022" s="19"/>
      <c r="BC1022" s="19"/>
      <c r="BD1022" s="19"/>
      <c r="BE1022" s="19"/>
      <c r="BF1022" s="19"/>
      <c r="BG1022" s="19"/>
      <c r="BH1022" s="19"/>
      <c r="BI1022" s="19"/>
      <c r="BJ1022" s="19"/>
      <c r="BK1022" s="19"/>
      <c r="BL1022" s="19"/>
      <c r="BM1022" s="19"/>
      <c r="BN1022" s="19"/>
      <c r="BO1022" s="19"/>
      <c r="BP1022" s="19"/>
      <c r="BQ1022" s="19"/>
      <c r="BR1022" s="19"/>
      <c r="BS1022" s="19"/>
      <c r="BT1022" s="19"/>
      <c r="BU1022" s="19"/>
      <c r="BV1022" s="19"/>
      <c r="BW1022" s="19"/>
      <c r="BX1022" s="19"/>
      <c r="BY1022" s="19"/>
      <c r="BZ1022" s="19"/>
      <c r="CA1022" s="19"/>
      <c r="CB1022" s="19"/>
      <c r="CC1022" s="19"/>
      <c r="CD1022" s="19"/>
      <c r="CE1022" s="19"/>
      <c r="CF1022" s="19"/>
      <c r="CG1022" s="19"/>
      <c r="CH1022" s="19"/>
      <c r="CI1022" s="19"/>
      <c r="CJ1022" s="19"/>
      <c r="CK1022" s="19"/>
      <c r="CL1022" s="19"/>
    </row>
    <row r="1023" spans="2:90" x14ac:dyDescent="0.4">
      <c r="B1023" s="141" t="s">
        <v>779</v>
      </c>
      <c r="D1023" t="s">
        <v>776</v>
      </c>
      <c r="E1023" s="8" t="str">
        <f t="shared" si="1072"/>
        <v>1023 HOURLY-PV</v>
      </c>
      <c r="H1023" s="12"/>
      <c r="I1023" s="60"/>
      <c r="J1023" s="60"/>
      <c r="K1023" s="135">
        <v>25</v>
      </c>
      <c r="L1023" s="135">
        <v>25</v>
      </c>
      <c r="M1023" s="135">
        <v>25</v>
      </c>
      <c r="N1023" s="135">
        <v>25</v>
      </c>
      <c r="O1023" s="135">
        <v>25</v>
      </c>
      <c r="P1023" s="135">
        <v>25</v>
      </c>
      <c r="R1023" s="19"/>
      <c r="S1023" s="136" cm="1">
        <f t="array" ref="S1023">INDEX($K:$P,ROW(),MATCH(S$3,$K$2:$P$2,0))</f>
        <v>25</v>
      </c>
      <c r="T1023" s="136" cm="1">
        <f t="array" ref="T1023">INDEX($K:$P,ROW(),MATCH(T$3,$K$2:$P$2,0))</f>
        <v>25</v>
      </c>
      <c r="U1023" s="136" cm="1">
        <f t="array" ref="U1023">INDEX($K:$P,ROW(),MATCH(U$3,$K$2:$P$2,0))</f>
        <v>25</v>
      </c>
      <c r="V1023" s="136" cm="1">
        <f t="array" ref="V1023">INDEX($K:$P,ROW(),MATCH(V$3,$K$2:$P$2,0))</f>
        <v>25</v>
      </c>
      <c r="W1023" s="136" cm="1">
        <f t="array" ref="W1023">INDEX($K:$P,ROW(),MATCH(W$3,$K$2:$P$2,0))</f>
        <v>25</v>
      </c>
      <c r="X1023" s="136" cm="1">
        <f t="array" ref="X1023">INDEX($K:$P,ROW(),MATCH(X$3,$K$2:$P$2,0))</f>
        <v>25</v>
      </c>
      <c r="Y1023" s="136" cm="1">
        <f t="array" ref="Y1023">INDEX($K:$P,ROW(),MATCH(Y$3,$K$2:$P$2,0))</f>
        <v>25</v>
      </c>
      <c r="Z1023" s="136" cm="1">
        <f t="array" ref="Z1023">INDEX($K:$P,ROW(),MATCH(Z$3,$K$2:$P$2,0))</f>
        <v>25</v>
      </c>
      <c r="AA1023" s="136" cm="1">
        <f t="array" ref="AA1023">INDEX($K:$P,ROW(),MATCH(AA$3,$K$2:$P$2,0))</f>
        <v>25</v>
      </c>
      <c r="AB1023" s="136" cm="1">
        <f t="array" ref="AB1023">INDEX($K:$P,ROW(),MATCH(AB$3,$K$2:$P$2,0))</f>
        <v>25</v>
      </c>
      <c r="AC1023" s="136" cm="1">
        <f t="array" ref="AC1023">INDEX($K:$P,ROW(),MATCH(AC$3,$K$2:$P$2,0))</f>
        <v>25</v>
      </c>
      <c r="AD1023" s="136" cm="1">
        <f t="array" ref="AD1023">INDEX($K:$P,ROW(),MATCH(AD$3,$K$2:$P$2,0))</f>
        <v>25</v>
      </c>
      <c r="AE1023" s="136" cm="1">
        <f t="array" ref="AE1023">INDEX($K:$P,ROW(),MATCH(AE$3,$K$2:$P$2,0))</f>
        <v>25</v>
      </c>
      <c r="AF1023" s="136" cm="1">
        <f t="array" ref="AF1023">INDEX($K:$P,ROW(),MATCH(AF$3,$K$2:$P$2,0))</f>
        <v>25</v>
      </c>
      <c r="AG1023" s="136" cm="1">
        <f t="array" ref="AG1023">INDEX($K:$P,ROW(),MATCH(AG$3,$K$2:$P$2,0))</f>
        <v>25</v>
      </c>
      <c r="AH1023" s="136" cm="1">
        <f t="array" ref="AH1023">INDEX($K:$P,ROW(),MATCH(AH$3,$K$2:$P$2,0))</f>
        <v>25</v>
      </c>
      <c r="AI1023" s="136" cm="1">
        <f t="array" ref="AI1023">INDEX($K:$P,ROW(),MATCH(AI$3,$K$2:$P$2,0))</f>
        <v>25</v>
      </c>
      <c r="AJ1023" s="136" cm="1">
        <f t="array" ref="AJ1023">INDEX($K:$P,ROW(),MATCH(AJ$3,$K$2:$P$2,0))</f>
        <v>25</v>
      </c>
      <c r="AK1023" s="136" cm="1">
        <f t="array" ref="AK1023">INDEX($K:$P,ROW(),MATCH(AK$3,$K$2:$P$2,0))</f>
        <v>25</v>
      </c>
      <c r="AL1023" s="136" cm="1">
        <f t="array" ref="AL1023">INDEX($K:$P,ROW(),MATCH(AL$3,$K$2:$P$2,0))</f>
        <v>25</v>
      </c>
      <c r="AM1023" s="136" cm="1">
        <f t="array" ref="AM1023">INDEX($K:$P,ROW(),MATCH(AM$3,$K$2:$P$2,0))</f>
        <v>25</v>
      </c>
      <c r="AN1023" s="136" cm="1">
        <f t="array" ref="AN1023">INDEX($K:$P,ROW(),MATCH(AN$3,$K$2:$P$2,0))</f>
        <v>25</v>
      </c>
      <c r="AO1023" s="136" cm="1">
        <f t="array" ref="AO1023">INDEX($K:$P,ROW(),MATCH(AO$3,$K$2:$P$2,0))</f>
        <v>25</v>
      </c>
      <c r="AP1023" s="136" cm="1">
        <f t="array" ref="AP1023">INDEX($K:$P,ROW(),MATCH(AP$3,$K$2:$P$2,0))</f>
        <v>25</v>
      </c>
      <c r="AQ1023" s="136" cm="1">
        <f t="array" ref="AQ1023">INDEX($K:$P,ROW(),MATCH(AQ$3,$K$2:$P$2,0))</f>
        <v>25</v>
      </c>
      <c r="AR1023" s="136" cm="1">
        <f t="array" ref="AR1023">INDEX($K:$P,ROW(),MATCH(AR$3,$K$2:$P$2,0))</f>
        <v>25</v>
      </c>
      <c r="AS1023" s="136" cm="1">
        <f t="array" ref="AS1023">INDEX($K:$P,ROW(),MATCH(AS$3,$K$2:$P$2,0))</f>
        <v>25</v>
      </c>
      <c r="AT1023" s="136" cm="1">
        <f t="array" ref="AT1023">INDEX($K:$P,ROW(),MATCH(AT$3,$K$2:$P$2,0))</f>
        <v>25</v>
      </c>
      <c r="AU1023" s="136" cm="1">
        <f t="array" ref="AU1023">INDEX($K:$P,ROW(),MATCH(AU$3,$K$2:$P$2,0))</f>
        <v>25</v>
      </c>
      <c r="AV1023" s="136" cm="1">
        <f t="array" ref="AV1023">INDEX($K:$P,ROW(),MATCH(AV$3,$K$2:$P$2,0))</f>
        <v>25</v>
      </c>
      <c r="AW1023" s="136" cm="1">
        <f t="array" ref="AW1023">INDEX($K:$P,ROW(),MATCH(AW$3,$K$2:$P$2,0))</f>
        <v>25</v>
      </c>
      <c r="AX1023" s="136" cm="1">
        <f t="array" ref="AX1023">INDEX($K:$P,ROW(),MATCH(AX$3,$K$2:$P$2,0))</f>
        <v>25</v>
      </c>
      <c r="AY1023" s="136" cm="1">
        <f t="array" ref="AY1023">INDEX($K:$P,ROW(),MATCH(AY$3,$K$2:$P$2,0))</f>
        <v>25</v>
      </c>
      <c r="AZ1023" s="136" cm="1">
        <f t="array" ref="AZ1023">INDEX($K:$P,ROW(),MATCH(AZ$3,$K$2:$P$2,0))</f>
        <v>25</v>
      </c>
      <c r="BA1023" s="136" cm="1">
        <f t="array" ref="BA1023">INDEX($K:$P,ROW(),MATCH(BA$3,$K$2:$P$2,0))</f>
        <v>25</v>
      </c>
      <c r="BB1023" s="136" cm="1">
        <f t="array" ref="BB1023">INDEX($K:$P,ROW(),MATCH(BB$3,$K$2:$P$2,0))</f>
        <v>25</v>
      </c>
      <c r="BC1023" s="136" cm="1">
        <f t="array" ref="BC1023">INDEX($K:$P,ROW(),MATCH(BC$3,$K$2:$P$2,0))</f>
        <v>25</v>
      </c>
      <c r="BD1023" s="136" cm="1">
        <f t="array" ref="BD1023">INDEX($K:$P,ROW(),MATCH(BD$3,$K$2:$P$2,0))</f>
        <v>25</v>
      </c>
      <c r="BE1023" s="136" cm="1">
        <f t="array" ref="BE1023">INDEX($K:$P,ROW(),MATCH(BE$3,$K$2:$P$2,0))</f>
        <v>25</v>
      </c>
      <c r="BF1023" s="136" cm="1">
        <f t="array" ref="BF1023">INDEX($K:$P,ROW(),MATCH(BF$3,$K$2:$P$2,0))</f>
        <v>25</v>
      </c>
      <c r="BG1023" s="136" cm="1">
        <f t="array" ref="BG1023">INDEX($K:$P,ROW(),MATCH(BG$3,$K$2:$P$2,0))</f>
        <v>25</v>
      </c>
      <c r="BH1023" s="136" cm="1">
        <f t="array" ref="BH1023">INDEX($K:$P,ROW(),MATCH(BH$3,$K$2:$P$2,0))</f>
        <v>25</v>
      </c>
      <c r="BI1023" s="136" cm="1">
        <f t="array" ref="BI1023">INDEX($K:$P,ROW(),MATCH(BI$3,$K$2:$P$2,0))</f>
        <v>25</v>
      </c>
      <c r="BJ1023" s="136" cm="1">
        <f t="array" ref="BJ1023">INDEX($K:$P,ROW(),MATCH(BJ$3,$K$2:$P$2,0))</f>
        <v>25</v>
      </c>
      <c r="BK1023" s="136" cm="1">
        <f t="array" ref="BK1023">INDEX($K:$P,ROW(),MATCH(BK$3,$K$2:$P$2,0))</f>
        <v>25</v>
      </c>
      <c r="BL1023" s="136" cm="1">
        <f t="array" ref="BL1023">INDEX($K:$P,ROW(),MATCH(BL$3,$K$2:$P$2,0))</f>
        <v>25</v>
      </c>
      <c r="BM1023" s="136" cm="1">
        <f t="array" ref="BM1023">INDEX($K:$P,ROW(),MATCH(BM$3,$K$2:$P$2,0))</f>
        <v>25</v>
      </c>
      <c r="BN1023" s="136" cm="1">
        <f t="array" ref="BN1023">INDEX($K:$P,ROW(),MATCH(BN$3,$K$2:$P$2,0))</f>
        <v>25</v>
      </c>
      <c r="BO1023" s="136" cm="1">
        <f t="array" ref="BO1023">INDEX($K:$P,ROW(),MATCH(BO$3,$K$2:$P$2,0))</f>
        <v>25</v>
      </c>
      <c r="BP1023" s="136" cm="1">
        <f t="array" ref="BP1023">INDEX($K:$P,ROW(),MATCH(BP$3,$K$2:$P$2,0))</f>
        <v>25</v>
      </c>
      <c r="BQ1023" s="136" cm="1">
        <f t="array" ref="BQ1023">INDEX($K:$P,ROW(),MATCH(BQ$3,$K$2:$P$2,0))</f>
        <v>25</v>
      </c>
      <c r="BR1023" s="136" cm="1">
        <f t="array" ref="BR1023">INDEX($K:$P,ROW(),MATCH(BR$3,$K$2:$P$2,0))</f>
        <v>25</v>
      </c>
      <c r="BS1023" s="136" cm="1">
        <f t="array" ref="BS1023">INDEX($K:$P,ROW(),MATCH(BS$3,$K$2:$P$2,0))</f>
        <v>25</v>
      </c>
      <c r="BT1023" s="136" cm="1">
        <f t="array" ref="BT1023">INDEX($K:$P,ROW(),MATCH(BT$3,$K$2:$P$2,0))</f>
        <v>25</v>
      </c>
      <c r="BU1023" s="136" cm="1">
        <f t="array" ref="BU1023">INDEX($K:$P,ROW(),MATCH(BU$3,$K$2:$P$2,0))</f>
        <v>25</v>
      </c>
      <c r="BV1023" s="136" cm="1">
        <f t="array" ref="BV1023">INDEX($K:$P,ROW(),MATCH(BV$3,$K$2:$P$2,0))</f>
        <v>25</v>
      </c>
      <c r="BW1023" s="136" cm="1">
        <f t="array" ref="BW1023">INDEX($K:$P,ROW(),MATCH(BW$3,$K$2:$P$2,0))</f>
        <v>25</v>
      </c>
      <c r="BX1023" s="136" cm="1">
        <f t="array" ref="BX1023">INDEX($K:$P,ROW(),MATCH(BX$3,$K$2:$P$2,0))</f>
        <v>25</v>
      </c>
      <c r="BY1023" s="136" cm="1">
        <f t="array" ref="BY1023">INDEX($K:$P,ROW(),MATCH(BY$3,$K$2:$P$2,0))</f>
        <v>25</v>
      </c>
      <c r="BZ1023" s="136" cm="1">
        <f t="array" ref="BZ1023">INDEX($K:$P,ROW(),MATCH(BZ$3,$K$2:$P$2,0))</f>
        <v>25</v>
      </c>
      <c r="CA1023" s="136" cm="1">
        <f t="array" ref="CA1023">INDEX($K:$P,ROW(),MATCH(CA$3,$K$2:$P$2,0))</f>
        <v>25</v>
      </c>
      <c r="CB1023" s="136" cm="1">
        <f t="array" ref="CB1023">INDEX($K:$P,ROW(),MATCH(CB$3,$K$2:$P$2,0))</f>
        <v>25</v>
      </c>
      <c r="CC1023" s="136" cm="1">
        <f t="array" ref="CC1023">INDEX($K:$P,ROW(),MATCH(CC$3,$K$2:$P$2,0))</f>
        <v>25</v>
      </c>
      <c r="CD1023" s="136" cm="1">
        <f t="array" ref="CD1023">INDEX($K:$P,ROW(),MATCH(CD$3,$K$2:$P$2,0))</f>
        <v>25</v>
      </c>
      <c r="CE1023" s="136" cm="1">
        <f t="array" ref="CE1023">INDEX($K:$P,ROW(),MATCH(CE$3,$K$2:$P$2,0))</f>
        <v>25</v>
      </c>
      <c r="CF1023" s="136" cm="1">
        <f t="array" ref="CF1023">INDEX($K:$P,ROW(),MATCH(CF$3,$K$2:$P$2,0))</f>
        <v>25</v>
      </c>
      <c r="CG1023" s="136" cm="1">
        <f t="array" ref="CG1023">INDEX($K:$P,ROW(),MATCH(CG$3,$K$2:$P$2,0))</f>
        <v>25</v>
      </c>
      <c r="CH1023" s="136" cm="1">
        <f t="array" ref="CH1023">INDEX($K:$P,ROW(),MATCH(CH$3,$K$2:$P$2,0))</f>
        <v>25</v>
      </c>
      <c r="CI1023" s="136" cm="1">
        <f t="array" ref="CI1023">INDEX($K:$P,ROW(),MATCH(CI$3,$K$2:$P$2,0))</f>
        <v>25</v>
      </c>
      <c r="CJ1023" s="136" cm="1">
        <f t="array" ref="CJ1023">INDEX($K:$P,ROW(),MATCH(CJ$3,$K$2:$P$2,0))</f>
        <v>25</v>
      </c>
      <c r="CK1023" s="136" cm="1">
        <f t="array" ref="CK1023">INDEX($K:$P,ROW(),MATCH(CK$3,$K$2:$P$2,0))</f>
        <v>25</v>
      </c>
      <c r="CL1023" s="136" cm="1">
        <f t="array" ref="CL1023">INDEX($K:$P,ROW(),MATCH(CL$3,$K$2:$P$2,0))</f>
        <v>25</v>
      </c>
    </row>
    <row r="1024" spans="2:90" x14ac:dyDescent="0.4">
      <c r="B1024" s="123" t="str">
        <f>"COGS - "&amp;B1026</f>
        <v>COGS - (Primary label)</v>
      </c>
      <c r="C1024" t="s">
        <v>203</v>
      </c>
      <c r="D1024" t="s">
        <v>776</v>
      </c>
      <c r="E1024" s="8" t="str">
        <f t="shared" ref="E1024" si="1082">ROW()&amp;" "&amp;D1024</f>
        <v>1024 HOURLY-PV</v>
      </c>
      <c r="H1024" s="27"/>
      <c r="I1024" s="78"/>
      <c r="J1024" s="78"/>
      <c r="K1024" s="33">
        <f t="shared" ref="K1024:P1024" ca="1" si="1083">SUMIF($3:$3,K$2,1024:1024)</f>
        <v>-150000000</v>
      </c>
      <c r="L1024" s="33">
        <f t="shared" ca="1" si="1083"/>
        <v>-150000000</v>
      </c>
      <c r="M1024" s="33">
        <f t="shared" ca="1" si="1083"/>
        <v>-150000000</v>
      </c>
      <c r="N1024" s="33">
        <f t="shared" ca="1" si="1083"/>
        <v>-150000000</v>
      </c>
      <c r="O1024" s="33">
        <f t="shared" ca="1" si="1083"/>
        <v>-150000000</v>
      </c>
      <c r="P1024" s="33">
        <f t="shared" ca="1" si="1083"/>
        <v>-150000000</v>
      </c>
      <c r="R1024" s="33"/>
      <c r="S1024" s="33">
        <f t="shared" ref="S1024" ca="1" si="1084">-S1016*S1023</f>
        <v>-12500000</v>
      </c>
      <c r="T1024" s="33">
        <f t="shared" ref="T1024:AX1024" ca="1" si="1085">-T1016*T1023</f>
        <v>-12500000</v>
      </c>
      <c r="U1024" s="33">
        <f t="shared" ca="1" si="1085"/>
        <v>-12500000</v>
      </c>
      <c r="V1024" s="33">
        <f t="shared" ca="1" si="1085"/>
        <v>-12500000</v>
      </c>
      <c r="W1024" s="33">
        <f t="shared" ca="1" si="1085"/>
        <v>-12500000</v>
      </c>
      <c r="X1024" s="33">
        <f t="shared" ca="1" si="1085"/>
        <v>-12500000</v>
      </c>
      <c r="Y1024" s="33">
        <f t="shared" ca="1" si="1085"/>
        <v>-12500000</v>
      </c>
      <c r="Z1024" s="33">
        <f t="shared" ca="1" si="1085"/>
        <v>-12500000</v>
      </c>
      <c r="AA1024" s="33">
        <f t="shared" ca="1" si="1085"/>
        <v>-12500000</v>
      </c>
      <c r="AB1024" s="33">
        <f t="shared" ca="1" si="1085"/>
        <v>-12500000</v>
      </c>
      <c r="AC1024" s="33">
        <f t="shared" ca="1" si="1085"/>
        <v>-12500000</v>
      </c>
      <c r="AD1024" s="33">
        <f t="shared" ca="1" si="1085"/>
        <v>-12500000</v>
      </c>
      <c r="AE1024" s="33">
        <f t="shared" ca="1" si="1085"/>
        <v>-12500000</v>
      </c>
      <c r="AF1024" s="33">
        <f t="shared" ca="1" si="1085"/>
        <v>-12500000</v>
      </c>
      <c r="AG1024" s="33">
        <f t="shared" ca="1" si="1085"/>
        <v>-12500000</v>
      </c>
      <c r="AH1024" s="33">
        <f t="shared" ca="1" si="1085"/>
        <v>-12500000</v>
      </c>
      <c r="AI1024" s="33">
        <f t="shared" ca="1" si="1085"/>
        <v>-12500000</v>
      </c>
      <c r="AJ1024" s="33">
        <f t="shared" ca="1" si="1085"/>
        <v>-12500000</v>
      </c>
      <c r="AK1024" s="33">
        <f t="shared" ca="1" si="1085"/>
        <v>-12500000</v>
      </c>
      <c r="AL1024" s="33">
        <f t="shared" ca="1" si="1085"/>
        <v>-12500000</v>
      </c>
      <c r="AM1024" s="33">
        <f t="shared" ca="1" si="1085"/>
        <v>-12500000</v>
      </c>
      <c r="AN1024" s="33">
        <f t="shared" ca="1" si="1085"/>
        <v>-12500000</v>
      </c>
      <c r="AO1024" s="33">
        <f t="shared" ca="1" si="1085"/>
        <v>-12500000</v>
      </c>
      <c r="AP1024" s="33">
        <f t="shared" ca="1" si="1085"/>
        <v>-12500000</v>
      </c>
      <c r="AQ1024" s="33">
        <f t="shared" ca="1" si="1085"/>
        <v>-12500000</v>
      </c>
      <c r="AR1024" s="33">
        <f t="shared" ca="1" si="1085"/>
        <v>-12500000</v>
      </c>
      <c r="AS1024" s="33">
        <f t="shared" ca="1" si="1085"/>
        <v>-12500000</v>
      </c>
      <c r="AT1024" s="33">
        <f t="shared" ca="1" si="1085"/>
        <v>-12500000</v>
      </c>
      <c r="AU1024" s="33">
        <f t="shared" ca="1" si="1085"/>
        <v>-12500000</v>
      </c>
      <c r="AV1024" s="33">
        <f t="shared" ca="1" si="1085"/>
        <v>-12500000</v>
      </c>
      <c r="AW1024" s="33">
        <f t="shared" ca="1" si="1085"/>
        <v>-12500000</v>
      </c>
      <c r="AX1024" s="33">
        <f t="shared" ca="1" si="1085"/>
        <v>-12500000</v>
      </c>
      <c r="AY1024" s="33">
        <f t="shared" ref="AY1024:CD1024" ca="1" si="1086">-AY1016*AY1023</f>
        <v>-12500000</v>
      </c>
      <c r="AZ1024" s="33">
        <f t="shared" ca="1" si="1086"/>
        <v>-12500000</v>
      </c>
      <c r="BA1024" s="33">
        <f t="shared" ca="1" si="1086"/>
        <v>-12500000</v>
      </c>
      <c r="BB1024" s="33">
        <f t="shared" ca="1" si="1086"/>
        <v>-12500000</v>
      </c>
      <c r="BC1024" s="33">
        <f t="shared" ca="1" si="1086"/>
        <v>-12500000</v>
      </c>
      <c r="BD1024" s="33">
        <f t="shared" ca="1" si="1086"/>
        <v>-12500000</v>
      </c>
      <c r="BE1024" s="33">
        <f t="shared" ca="1" si="1086"/>
        <v>-12500000</v>
      </c>
      <c r="BF1024" s="33">
        <f t="shared" ca="1" si="1086"/>
        <v>-12500000</v>
      </c>
      <c r="BG1024" s="33">
        <f t="shared" ca="1" si="1086"/>
        <v>-12500000</v>
      </c>
      <c r="BH1024" s="33">
        <f t="shared" ca="1" si="1086"/>
        <v>-12500000</v>
      </c>
      <c r="BI1024" s="33">
        <f t="shared" ca="1" si="1086"/>
        <v>-12500000</v>
      </c>
      <c r="BJ1024" s="33">
        <f t="shared" ca="1" si="1086"/>
        <v>-12500000</v>
      </c>
      <c r="BK1024" s="33">
        <f t="shared" ca="1" si="1086"/>
        <v>-12500000</v>
      </c>
      <c r="BL1024" s="33">
        <f t="shared" ca="1" si="1086"/>
        <v>-12500000</v>
      </c>
      <c r="BM1024" s="33">
        <f t="shared" ca="1" si="1086"/>
        <v>-12500000</v>
      </c>
      <c r="BN1024" s="33">
        <f t="shared" ca="1" si="1086"/>
        <v>-12500000</v>
      </c>
      <c r="BO1024" s="33">
        <f t="shared" ca="1" si="1086"/>
        <v>-12500000</v>
      </c>
      <c r="BP1024" s="33">
        <f t="shared" ca="1" si="1086"/>
        <v>-12500000</v>
      </c>
      <c r="BQ1024" s="33">
        <f t="shared" ca="1" si="1086"/>
        <v>-12500000</v>
      </c>
      <c r="BR1024" s="33">
        <f t="shared" ca="1" si="1086"/>
        <v>-12500000</v>
      </c>
      <c r="BS1024" s="33">
        <f t="shared" ca="1" si="1086"/>
        <v>-12500000</v>
      </c>
      <c r="BT1024" s="33">
        <f t="shared" ca="1" si="1086"/>
        <v>-12500000</v>
      </c>
      <c r="BU1024" s="33">
        <f t="shared" ca="1" si="1086"/>
        <v>-12500000</v>
      </c>
      <c r="BV1024" s="33">
        <f t="shared" ca="1" si="1086"/>
        <v>-12500000</v>
      </c>
      <c r="BW1024" s="33">
        <f t="shared" ca="1" si="1086"/>
        <v>-12500000</v>
      </c>
      <c r="BX1024" s="33">
        <f t="shared" ca="1" si="1086"/>
        <v>-12500000</v>
      </c>
      <c r="BY1024" s="33">
        <f t="shared" ca="1" si="1086"/>
        <v>-12500000</v>
      </c>
      <c r="BZ1024" s="33">
        <f t="shared" ca="1" si="1086"/>
        <v>-12500000</v>
      </c>
      <c r="CA1024" s="33">
        <f t="shared" ca="1" si="1086"/>
        <v>-12500000</v>
      </c>
      <c r="CB1024" s="33">
        <f t="shared" ca="1" si="1086"/>
        <v>-12500000</v>
      </c>
      <c r="CC1024" s="33">
        <f t="shared" ca="1" si="1086"/>
        <v>-12500000</v>
      </c>
      <c r="CD1024" s="33">
        <f t="shared" ca="1" si="1086"/>
        <v>-12500000</v>
      </c>
      <c r="CE1024" s="33">
        <f t="shared" ref="CE1024:CK1024" ca="1" si="1087">-CE1016*CE1023</f>
        <v>-12500000</v>
      </c>
      <c r="CF1024" s="33">
        <f t="shared" ca="1" si="1087"/>
        <v>-12500000</v>
      </c>
      <c r="CG1024" s="33">
        <f t="shared" ca="1" si="1087"/>
        <v>-12500000</v>
      </c>
      <c r="CH1024" s="33">
        <f t="shared" ca="1" si="1087"/>
        <v>-12500000</v>
      </c>
      <c r="CI1024" s="33">
        <f t="shared" ca="1" si="1087"/>
        <v>-12500000</v>
      </c>
      <c r="CJ1024" s="33">
        <f t="shared" ca="1" si="1087"/>
        <v>-12500000</v>
      </c>
      <c r="CK1024" s="33">
        <f t="shared" ca="1" si="1087"/>
        <v>-12500000</v>
      </c>
      <c r="CL1024" s="33">
        <f t="shared" ref="CL1024" ca="1" si="1088">-CL1016*CL1023</f>
        <v>-12500000</v>
      </c>
    </row>
    <row r="1025" spans="2:90" x14ac:dyDescent="0.4">
      <c r="B1025" s="123"/>
      <c r="D1025" t="s">
        <v>776</v>
      </c>
      <c r="E1025" s="8" t="str">
        <f t="shared" ref="E1025" si="1089">ROW()&amp;" "&amp;D1025</f>
        <v>1025 HOURLY-PV</v>
      </c>
      <c r="H1025" s="27"/>
      <c r="I1025" s="78"/>
      <c r="J1025" s="78"/>
      <c r="K1025" s="33"/>
      <c r="L1025" s="33"/>
      <c r="M1025" s="33"/>
      <c r="N1025" s="33"/>
      <c r="O1025" s="33"/>
      <c r="P1025" s="33"/>
      <c r="R1025" s="33"/>
      <c r="S1025" s="33"/>
      <c r="T1025" s="33"/>
      <c r="U1025" s="33"/>
      <c r="V1025" s="33"/>
      <c r="W1025" s="33"/>
      <c r="X1025" s="33"/>
      <c r="Y1025" s="33"/>
      <c r="Z1025" s="33"/>
      <c r="AA1025" s="33"/>
      <c r="AB1025" s="33"/>
      <c r="AC1025" s="33"/>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c r="AY1025" s="33"/>
      <c r="AZ1025" s="33"/>
      <c r="BA1025" s="33"/>
      <c r="BB1025" s="33"/>
      <c r="BC1025" s="33"/>
      <c r="BD1025" s="33"/>
      <c r="BE1025" s="33"/>
      <c r="BF1025" s="33"/>
      <c r="BG1025" s="33"/>
      <c r="BH1025" s="33"/>
      <c r="BI1025" s="33"/>
      <c r="BJ1025" s="33"/>
      <c r="BK1025" s="33"/>
      <c r="BL1025" s="33"/>
      <c r="BM1025" s="33"/>
      <c r="BN1025" s="33"/>
      <c r="BO1025" s="33"/>
      <c r="BP1025" s="33"/>
      <c r="BQ1025" s="33"/>
      <c r="BR1025" s="33"/>
      <c r="BS1025" s="33"/>
      <c r="BT1025" s="33"/>
      <c r="BU1025" s="33"/>
      <c r="BV1025" s="33"/>
      <c r="BW1025" s="33"/>
      <c r="BX1025" s="33"/>
      <c r="BY1025" s="33"/>
      <c r="BZ1025" s="33"/>
      <c r="CA1025" s="33"/>
      <c r="CB1025" s="33"/>
      <c r="CC1025" s="33"/>
      <c r="CD1025" s="33"/>
      <c r="CE1025" s="33"/>
      <c r="CF1025" s="33"/>
      <c r="CG1025" s="33"/>
      <c r="CH1025" s="33"/>
      <c r="CI1025" s="33"/>
      <c r="CJ1025" s="33"/>
      <c r="CK1025" s="33"/>
      <c r="CL1025" s="33"/>
    </row>
    <row r="1026" spans="2:90" x14ac:dyDescent="0.4">
      <c r="B1026" s="8" t="str">
        <f>B1005</f>
        <v>(Primary label)</v>
      </c>
      <c r="D1026" t="s">
        <v>776</v>
      </c>
      <c r="E1026" s="8" t="str">
        <f t="shared" si="1072"/>
        <v>1026 HOURLY-PV</v>
      </c>
      <c r="G1026" t="s">
        <v>332</v>
      </c>
      <c r="H1026" s="27"/>
      <c r="I1026" s="78"/>
      <c r="J1026" s="78"/>
      <c r="K1026" s="33"/>
      <c r="L1026" s="33"/>
      <c r="M1026" s="33"/>
      <c r="N1026" s="33"/>
      <c r="O1026" s="33"/>
      <c r="P1026" s="33"/>
      <c r="R1026" s="33"/>
      <c r="S1026" s="33"/>
      <c r="T1026" s="33"/>
      <c r="U1026" s="33"/>
      <c r="V1026" s="33"/>
      <c r="W1026" s="33"/>
      <c r="X1026" s="33"/>
      <c r="Y1026" s="33"/>
      <c r="Z1026" s="33"/>
      <c r="AA1026" s="33"/>
      <c r="AB1026" s="33"/>
      <c r="AC1026" s="33"/>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c r="AY1026" s="33"/>
      <c r="AZ1026" s="33"/>
      <c r="BA1026" s="33"/>
      <c r="BB1026" s="33"/>
      <c r="BC1026" s="33"/>
      <c r="BD1026" s="33"/>
      <c r="BE1026" s="33"/>
      <c r="BF1026" s="33"/>
      <c r="BG1026" s="33"/>
      <c r="BH1026" s="33"/>
      <c r="BI1026" s="33"/>
      <c r="BJ1026" s="33"/>
      <c r="BK1026" s="33"/>
      <c r="BL1026" s="33"/>
      <c r="BM1026" s="33"/>
      <c r="BN1026" s="33"/>
      <c r="BO1026" s="33"/>
      <c r="BP1026" s="33"/>
      <c r="BQ1026" s="33"/>
      <c r="BR1026" s="33"/>
      <c r="BS1026" s="33"/>
      <c r="BT1026" s="33"/>
      <c r="BU1026" s="33"/>
      <c r="BV1026" s="33"/>
      <c r="BW1026" s="33"/>
      <c r="BX1026" s="33"/>
      <c r="BY1026" s="33"/>
      <c r="BZ1026" s="33"/>
      <c r="CA1026" s="33"/>
      <c r="CB1026" s="33"/>
      <c r="CC1026" s="33"/>
      <c r="CD1026" s="33"/>
      <c r="CE1026" s="33"/>
      <c r="CF1026" s="33"/>
      <c r="CG1026" s="33"/>
      <c r="CH1026" s="33"/>
      <c r="CI1026" s="33"/>
      <c r="CJ1026" s="33"/>
      <c r="CK1026" s="33"/>
      <c r="CL1026" s="33"/>
    </row>
    <row r="1027" spans="2:90" x14ac:dyDescent="0.4">
      <c r="B1027" s="235" t="str">
        <f>IFERROR(SUBSTITUTE(B1013,":",""),"no unit")</f>
        <v>project</v>
      </c>
      <c r="D1027" t="s">
        <v>776</v>
      </c>
      <c r="E1027" s="8" t="str">
        <f>ROW()&amp;" "&amp;D1027</f>
        <v>1027 HOURLY-PV</v>
      </c>
      <c r="G1027" t="s">
        <v>332</v>
      </c>
      <c r="H1027" s="27"/>
      <c r="I1027" s="78"/>
      <c r="J1027" s="78"/>
      <c r="K1027" s="33"/>
      <c r="L1027" s="33"/>
      <c r="M1027" s="33"/>
      <c r="N1027" s="33"/>
      <c r="O1027" s="33"/>
      <c r="P1027" s="33"/>
      <c r="R1027" s="33"/>
      <c r="S1027" s="33"/>
      <c r="T1027" s="33"/>
      <c r="U1027" s="33"/>
      <c r="V1027" s="33"/>
      <c r="W1027" s="33"/>
      <c r="X1027" s="33"/>
      <c r="Y1027" s="33"/>
      <c r="Z1027" s="33"/>
      <c r="AA1027" s="33"/>
      <c r="AB1027" s="33"/>
      <c r="AC1027" s="33"/>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c r="AY1027" s="33"/>
      <c r="AZ1027" s="33"/>
      <c r="BA1027" s="33"/>
      <c r="BB1027" s="33"/>
      <c r="BC1027" s="33"/>
      <c r="BD1027" s="33"/>
      <c r="BE1027" s="33"/>
      <c r="BF1027" s="33"/>
      <c r="BG1027" s="33"/>
      <c r="BH1027" s="33"/>
      <c r="BI1027" s="33"/>
      <c r="BJ1027" s="33"/>
      <c r="BK1027" s="33"/>
      <c r="BL1027" s="33"/>
      <c r="BM1027" s="33"/>
      <c r="BN1027" s="33"/>
      <c r="BO1027" s="33"/>
      <c r="BP1027" s="33"/>
      <c r="BQ1027" s="33"/>
      <c r="BR1027" s="33"/>
      <c r="BS1027" s="33"/>
      <c r="BT1027" s="33"/>
      <c r="BU1027" s="33"/>
      <c r="BV1027" s="33"/>
      <c r="BW1027" s="33"/>
      <c r="BX1027" s="33"/>
      <c r="BY1027" s="33"/>
      <c r="BZ1027" s="33"/>
      <c r="CA1027" s="33"/>
      <c r="CB1027" s="33"/>
      <c r="CC1027" s="33"/>
      <c r="CD1027" s="33"/>
      <c r="CE1027" s="33"/>
      <c r="CF1027" s="33"/>
      <c r="CG1027" s="33"/>
      <c r="CH1027" s="33"/>
      <c r="CI1027" s="33"/>
      <c r="CJ1027" s="33"/>
      <c r="CK1027" s="33"/>
      <c r="CL1027" s="33"/>
    </row>
    <row r="1028" spans="2:90" x14ac:dyDescent="0.4">
      <c r="B1028" s="8" t="s">
        <v>334</v>
      </c>
      <c r="D1028" t="s">
        <v>776</v>
      </c>
      <c r="E1028" s="8" t="str">
        <f t="shared" ref="E1028:E1033" si="1090">ROW()&amp;" "&amp;D1028</f>
        <v>1028 HOURLY-PV</v>
      </c>
      <c r="G1028" t="s">
        <v>332</v>
      </c>
      <c r="H1028" s="27"/>
      <c r="I1028" s="78"/>
      <c r="J1028" s="78"/>
      <c r="K1028" s="33"/>
      <c r="L1028" s="33"/>
      <c r="M1028" s="33"/>
      <c r="N1028" s="33"/>
      <c r="O1028" s="33"/>
      <c r="P1028" s="33"/>
      <c r="R1028" s="33"/>
      <c r="S1028" s="4" t="str">
        <f t="shared" ref="S1028" si="1091">ADDRESS(ROW(S1020),COLUMN(S1020),2)</f>
        <v>S$1020</v>
      </c>
      <c r="T1028" s="4" t="str">
        <f t="shared" ref="T1028:CD1028" si="1092">ADDRESS(ROW(T1020),COLUMN(T1020),2)</f>
        <v>T$1020</v>
      </c>
      <c r="U1028" s="4" t="str">
        <f t="shared" si="1092"/>
        <v>U$1020</v>
      </c>
      <c r="V1028" s="4" t="str">
        <f t="shared" si="1092"/>
        <v>V$1020</v>
      </c>
      <c r="W1028" s="4" t="str">
        <f t="shared" si="1092"/>
        <v>W$1020</v>
      </c>
      <c r="X1028" s="4" t="str">
        <f t="shared" si="1092"/>
        <v>X$1020</v>
      </c>
      <c r="Y1028" s="4" t="str">
        <f t="shared" si="1092"/>
        <v>Y$1020</v>
      </c>
      <c r="Z1028" s="4" t="str">
        <f t="shared" si="1092"/>
        <v>Z$1020</v>
      </c>
      <c r="AA1028" s="4" t="str">
        <f t="shared" si="1092"/>
        <v>AA$1020</v>
      </c>
      <c r="AB1028" s="4" t="str">
        <f t="shared" si="1092"/>
        <v>AB$1020</v>
      </c>
      <c r="AC1028" s="4" t="str">
        <f t="shared" si="1092"/>
        <v>AC$1020</v>
      </c>
      <c r="AD1028" s="4" t="str">
        <f t="shared" si="1092"/>
        <v>AD$1020</v>
      </c>
      <c r="AE1028" s="4" t="str">
        <f t="shared" si="1092"/>
        <v>AE$1020</v>
      </c>
      <c r="AF1028" s="4" t="str">
        <f t="shared" si="1092"/>
        <v>AF$1020</v>
      </c>
      <c r="AG1028" s="4" t="str">
        <f t="shared" si="1092"/>
        <v>AG$1020</v>
      </c>
      <c r="AH1028" s="4" t="str">
        <f t="shared" si="1092"/>
        <v>AH$1020</v>
      </c>
      <c r="AI1028" s="4" t="str">
        <f t="shared" si="1092"/>
        <v>AI$1020</v>
      </c>
      <c r="AJ1028" s="4" t="str">
        <f t="shared" si="1092"/>
        <v>AJ$1020</v>
      </c>
      <c r="AK1028" s="4" t="str">
        <f t="shared" si="1092"/>
        <v>AK$1020</v>
      </c>
      <c r="AL1028" s="4" t="str">
        <f t="shared" si="1092"/>
        <v>AL$1020</v>
      </c>
      <c r="AM1028" s="4" t="str">
        <f t="shared" si="1092"/>
        <v>AM$1020</v>
      </c>
      <c r="AN1028" s="4" t="str">
        <f t="shared" si="1092"/>
        <v>AN$1020</v>
      </c>
      <c r="AO1028" s="4" t="str">
        <f t="shared" si="1092"/>
        <v>AO$1020</v>
      </c>
      <c r="AP1028" s="4" t="str">
        <f t="shared" si="1092"/>
        <v>AP$1020</v>
      </c>
      <c r="AQ1028" s="4" t="str">
        <f t="shared" si="1092"/>
        <v>AQ$1020</v>
      </c>
      <c r="AR1028" s="4" t="str">
        <f t="shared" si="1092"/>
        <v>AR$1020</v>
      </c>
      <c r="AS1028" s="4" t="str">
        <f t="shared" si="1092"/>
        <v>AS$1020</v>
      </c>
      <c r="AT1028" s="4" t="str">
        <f t="shared" si="1092"/>
        <v>AT$1020</v>
      </c>
      <c r="AU1028" s="4" t="str">
        <f t="shared" si="1092"/>
        <v>AU$1020</v>
      </c>
      <c r="AV1028" s="4" t="str">
        <f t="shared" si="1092"/>
        <v>AV$1020</v>
      </c>
      <c r="AW1028" s="4" t="str">
        <f t="shared" si="1092"/>
        <v>AW$1020</v>
      </c>
      <c r="AX1028" s="4" t="str">
        <f t="shared" si="1092"/>
        <v>AX$1020</v>
      </c>
      <c r="AY1028" s="4" t="str">
        <f t="shared" si="1092"/>
        <v>AY$1020</v>
      </c>
      <c r="AZ1028" s="4" t="str">
        <f t="shared" si="1092"/>
        <v>AZ$1020</v>
      </c>
      <c r="BA1028" s="4" t="str">
        <f t="shared" si="1092"/>
        <v>BA$1020</v>
      </c>
      <c r="BB1028" s="4" t="str">
        <f t="shared" si="1092"/>
        <v>BB$1020</v>
      </c>
      <c r="BC1028" s="4" t="str">
        <f t="shared" si="1092"/>
        <v>BC$1020</v>
      </c>
      <c r="BD1028" s="4" t="str">
        <f t="shared" si="1092"/>
        <v>BD$1020</v>
      </c>
      <c r="BE1028" s="4" t="str">
        <f t="shared" si="1092"/>
        <v>BE$1020</v>
      </c>
      <c r="BF1028" s="4" t="str">
        <f t="shared" si="1092"/>
        <v>BF$1020</v>
      </c>
      <c r="BG1028" s="4" t="str">
        <f t="shared" si="1092"/>
        <v>BG$1020</v>
      </c>
      <c r="BH1028" s="4" t="str">
        <f t="shared" si="1092"/>
        <v>BH$1020</v>
      </c>
      <c r="BI1028" s="4" t="str">
        <f t="shared" si="1092"/>
        <v>BI$1020</v>
      </c>
      <c r="BJ1028" s="4" t="str">
        <f t="shared" si="1092"/>
        <v>BJ$1020</v>
      </c>
      <c r="BK1028" s="4" t="str">
        <f t="shared" si="1092"/>
        <v>BK$1020</v>
      </c>
      <c r="BL1028" s="4" t="str">
        <f t="shared" si="1092"/>
        <v>BL$1020</v>
      </c>
      <c r="BM1028" s="4" t="str">
        <f t="shared" si="1092"/>
        <v>BM$1020</v>
      </c>
      <c r="BN1028" s="4" t="str">
        <f t="shared" si="1092"/>
        <v>BN$1020</v>
      </c>
      <c r="BO1028" s="4" t="str">
        <f t="shared" si="1092"/>
        <v>BO$1020</v>
      </c>
      <c r="BP1028" s="4" t="str">
        <f t="shared" si="1092"/>
        <v>BP$1020</v>
      </c>
      <c r="BQ1028" s="4" t="str">
        <f t="shared" si="1092"/>
        <v>BQ$1020</v>
      </c>
      <c r="BR1028" s="4" t="str">
        <f t="shared" si="1092"/>
        <v>BR$1020</v>
      </c>
      <c r="BS1028" s="4" t="str">
        <f t="shared" si="1092"/>
        <v>BS$1020</v>
      </c>
      <c r="BT1028" s="4" t="str">
        <f t="shared" si="1092"/>
        <v>BT$1020</v>
      </c>
      <c r="BU1028" s="4" t="str">
        <f t="shared" si="1092"/>
        <v>BU$1020</v>
      </c>
      <c r="BV1028" s="4" t="str">
        <f t="shared" si="1092"/>
        <v>BV$1020</v>
      </c>
      <c r="BW1028" s="4" t="str">
        <f t="shared" si="1092"/>
        <v>BW$1020</v>
      </c>
      <c r="BX1028" s="4" t="str">
        <f t="shared" si="1092"/>
        <v>BX$1020</v>
      </c>
      <c r="BY1028" s="4" t="str">
        <f t="shared" si="1092"/>
        <v>BY$1020</v>
      </c>
      <c r="BZ1028" s="4" t="str">
        <f t="shared" si="1092"/>
        <v>BZ$1020</v>
      </c>
      <c r="CA1028" s="4" t="str">
        <f t="shared" si="1092"/>
        <v>CA$1020</v>
      </c>
      <c r="CB1028" s="4" t="str">
        <f t="shared" si="1092"/>
        <v>CB$1020</v>
      </c>
      <c r="CC1028" s="4" t="str">
        <f t="shared" si="1092"/>
        <v>CC$1020</v>
      </c>
      <c r="CD1028" s="4" t="str">
        <f t="shared" si="1092"/>
        <v>CD$1020</v>
      </c>
      <c r="CE1028" s="4" t="str">
        <f t="shared" ref="CE1028:CK1028" si="1093">ADDRESS(ROW(CE1020),COLUMN(CE1020),2)</f>
        <v>CE$1020</v>
      </c>
      <c r="CF1028" s="4" t="str">
        <f t="shared" si="1093"/>
        <v>CF$1020</v>
      </c>
      <c r="CG1028" s="4" t="str">
        <f t="shared" si="1093"/>
        <v>CG$1020</v>
      </c>
      <c r="CH1028" s="4" t="str">
        <f t="shared" si="1093"/>
        <v>CH$1020</v>
      </c>
      <c r="CI1028" s="4" t="str">
        <f t="shared" si="1093"/>
        <v>CI$1020</v>
      </c>
      <c r="CJ1028" s="4" t="str">
        <f t="shared" si="1093"/>
        <v>CJ$1020</v>
      </c>
      <c r="CK1028" s="4" t="str">
        <f t="shared" si="1093"/>
        <v>CK$1020</v>
      </c>
      <c r="CL1028" s="4" t="str">
        <f t="shared" ref="CL1028" si="1094">ADDRESS(ROW(CL1020),COLUMN(CL1020),2)</f>
        <v>CL$1020</v>
      </c>
    </row>
    <row r="1029" spans="2:90" x14ac:dyDescent="0.4">
      <c r="B1029" s="125" t="s">
        <v>333</v>
      </c>
      <c r="D1029" t="s">
        <v>776</v>
      </c>
      <c r="E1029" s="8" t="str">
        <f t="shared" si="1090"/>
        <v>1029 HOURLY-PV</v>
      </c>
      <c r="G1029" t="s">
        <v>332</v>
      </c>
      <c r="H1029" s="56"/>
      <c r="I1029" s="79"/>
      <c r="J1029" s="79"/>
      <c r="K1029" s="15"/>
      <c r="L1029" s="15"/>
      <c r="M1029" s="15"/>
      <c r="N1029" s="15"/>
      <c r="O1029" s="15"/>
      <c r="P1029" s="15"/>
      <c r="R1029" s="15"/>
      <c r="S1029" s="175" t="str">
        <f t="shared" ref="S1029" si="1095">S1008</f>
        <v>S$13</v>
      </c>
      <c r="T1029" s="175" t="str">
        <f t="shared" ref="T1029:AX1029" si="1096">T1008</f>
        <v>T$13</v>
      </c>
      <c r="U1029" s="175" t="str">
        <f t="shared" si="1096"/>
        <v>U$13</v>
      </c>
      <c r="V1029" s="175" t="str">
        <f t="shared" si="1096"/>
        <v>V$13</v>
      </c>
      <c r="W1029" s="175" t="str">
        <f t="shared" si="1096"/>
        <v>W$13</v>
      </c>
      <c r="X1029" s="175" t="str">
        <f t="shared" si="1096"/>
        <v>X$13</v>
      </c>
      <c r="Y1029" s="175" t="str">
        <f t="shared" si="1096"/>
        <v>Y$13</v>
      </c>
      <c r="Z1029" s="175" t="str">
        <f t="shared" si="1096"/>
        <v>Z$13</v>
      </c>
      <c r="AA1029" s="175" t="str">
        <f t="shared" si="1096"/>
        <v>AA$13</v>
      </c>
      <c r="AB1029" s="175" t="str">
        <f t="shared" si="1096"/>
        <v>AB$13</v>
      </c>
      <c r="AC1029" s="175" t="str">
        <f t="shared" si="1096"/>
        <v>AC$13</v>
      </c>
      <c r="AD1029" s="175" t="str">
        <f t="shared" si="1096"/>
        <v>AD$13</v>
      </c>
      <c r="AE1029" s="175" t="str">
        <f t="shared" si="1096"/>
        <v>AE$13</v>
      </c>
      <c r="AF1029" s="175" t="str">
        <f t="shared" si="1096"/>
        <v>AF$13</v>
      </c>
      <c r="AG1029" s="175" t="str">
        <f t="shared" si="1096"/>
        <v>AG$13</v>
      </c>
      <c r="AH1029" s="175" t="str">
        <f t="shared" si="1096"/>
        <v>AH$13</v>
      </c>
      <c r="AI1029" s="175" t="str">
        <f t="shared" si="1096"/>
        <v>AI$13</v>
      </c>
      <c r="AJ1029" s="175" t="str">
        <f t="shared" si="1096"/>
        <v>AJ$13</v>
      </c>
      <c r="AK1029" s="175" t="str">
        <f t="shared" si="1096"/>
        <v>AK$13</v>
      </c>
      <c r="AL1029" s="175" t="str">
        <f t="shared" si="1096"/>
        <v>AL$13</v>
      </c>
      <c r="AM1029" s="175" t="str">
        <f t="shared" si="1096"/>
        <v>AM$13</v>
      </c>
      <c r="AN1029" s="175" t="str">
        <f t="shared" si="1096"/>
        <v>AN$13</v>
      </c>
      <c r="AO1029" s="175" t="str">
        <f t="shared" si="1096"/>
        <v>AO$13</v>
      </c>
      <c r="AP1029" s="175" t="str">
        <f t="shared" si="1096"/>
        <v>AP$13</v>
      </c>
      <c r="AQ1029" s="175" t="str">
        <f t="shared" si="1096"/>
        <v>AQ$13</v>
      </c>
      <c r="AR1029" s="175" t="str">
        <f t="shared" si="1096"/>
        <v>AR$13</v>
      </c>
      <c r="AS1029" s="175" t="str">
        <f t="shared" si="1096"/>
        <v>AS$13</v>
      </c>
      <c r="AT1029" s="175" t="str">
        <f t="shared" si="1096"/>
        <v>AT$13</v>
      </c>
      <c r="AU1029" s="175" t="str">
        <f t="shared" si="1096"/>
        <v>AU$13</v>
      </c>
      <c r="AV1029" s="175" t="str">
        <f t="shared" si="1096"/>
        <v>AV$13</v>
      </c>
      <c r="AW1029" s="175" t="str">
        <f t="shared" si="1096"/>
        <v>AW$13</v>
      </c>
      <c r="AX1029" s="175" t="str">
        <f t="shared" si="1096"/>
        <v>AX$13</v>
      </c>
      <c r="AY1029" s="175" t="str">
        <f t="shared" ref="AY1029:CD1029" si="1097">AY1008</f>
        <v>AY$13</v>
      </c>
      <c r="AZ1029" s="175" t="str">
        <f t="shared" si="1097"/>
        <v>AZ$13</v>
      </c>
      <c r="BA1029" s="175" t="str">
        <f t="shared" si="1097"/>
        <v>BA$13</v>
      </c>
      <c r="BB1029" s="175" t="str">
        <f t="shared" si="1097"/>
        <v>BB$13</v>
      </c>
      <c r="BC1029" s="175" t="str">
        <f t="shared" si="1097"/>
        <v>BC$13</v>
      </c>
      <c r="BD1029" s="175" t="str">
        <f t="shared" si="1097"/>
        <v>BD$13</v>
      </c>
      <c r="BE1029" s="175" t="str">
        <f t="shared" si="1097"/>
        <v>BE$13</v>
      </c>
      <c r="BF1029" s="175" t="str">
        <f t="shared" si="1097"/>
        <v>BF$13</v>
      </c>
      <c r="BG1029" s="175" t="str">
        <f t="shared" si="1097"/>
        <v>BG$13</v>
      </c>
      <c r="BH1029" s="175" t="str">
        <f t="shared" si="1097"/>
        <v>BH$13</v>
      </c>
      <c r="BI1029" s="175" t="str">
        <f t="shared" si="1097"/>
        <v>BI$13</v>
      </c>
      <c r="BJ1029" s="175" t="str">
        <f t="shared" si="1097"/>
        <v>BJ$13</v>
      </c>
      <c r="BK1029" s="175" t="str">
        <f t="shared" si="1097"/>
        <v>BK$13</v>
      </c>
      <c r="BL1029" s="175" t="str">
        <f t="shared" si="1097"/>
        <v>BL$13</v>
      </c>
      <c r="BM1029" s="175" t="str">
        <f t="shared" si="1097"/>
        <v>BM$13</v>
      </c>
      <c r="BN1029" s="175" t="str">
        <f t="shared" si="1097"/>
        <v>BN$13</v>
      </c>
      <c r="BO1029" s="175" t="str">
        <f t="shared" si="1097"/>
        <v>BO$13</v>
      </c>
      <c r="BP1029" s="175" t="str">
        <f t="shared" si="1097"/>
        <v>BP$13</v>
      </c>
      <c r="BQ1029" s="175" t="str">
        <f t="shared" si="1097"/>
        <v>BQ$13</v>
      </c>
      <c r="BR1029" s="175" t="str">
        <f t="shared" si="1097"/>
        <v>BR$13</v>
      </c>
      <c r="BS1029" s="175" t="str">
        <f t="shared" si="1097"/>
        <v>BS$13</v>
      </c>
      <c r="BT1029" s="175" t="str">
        <f t="shared" si="1097"/>
        <v>BT$13</v>
      </c>
      <c r="BU1029" s="175" t="str">
        <f t="shared" si="1097"/>
        <v>BU$13</v>
      </c>
      <c r="BV1029" s="175" t="str">
        <f t="shared" si="1097"/>
        <v>BV$13</v>
      </c>
      <c r="BW1029" s="175" t="str">
        <f t="shared" si="1097"/>
        <v>BW$13</v>
      </c>
      <c r="BX1029" s="175" t="str">
        <f t="shared" si="1097"/>
        <v>BX$13</v>
      </c>
      <c r="BY1029" s="175" t="str">
        <f t="shared" si="1097"/>
        <v>BY$13</v>
      </c>
      <c r="BZ1029" s="175" t="str">
        <f t="shared" si="1097"/>
        <v>BZ$13</v>
      </c>
      <c r="CA1029" s="175" t="str">
        <f t="shared" si="1097"/>
        <v>CA$13</v>
      </c>
      <c r="CB1029" s="175" t="str">
        <f t="shared" si="1097"/>
        <v>CB$13</v>
      </c>
      <c r="CC1029" s="175" t="str">
        <f t="shared" si="1097"/>
        <v>CC$13</v>
      </c>
      <c r="CD1029" s="175" t="str">
        <f t="shared" si="1097"/>
        <v>CD$13</v>
      </c>
      <c r="CE1029" s="175" t="str">
        <f t="shared" ref="CE1029:CK1029" si="1098">CE1008</f>
        <v>CE$13</v>
      </c>
      <c r="CF1029" s="175" t="str">
        <f t="shared" si="1098"/>
        <v>CF$13</v>
      </c>
      <c r="CG1029" s="175" t="str">
        <f t="shared" si="1098"/>
        <v>CG$13</v>
      </c>
      <c r="CH1029" s="175" t="str">
        <f t="shared" si="1098"/>
        <v>CH$13</v>
      </c>
      <c r="CI1029" s="175" t="str">
        <f t="shared" si="1098"/>
        <v>CI$13</v>
      </c>
      <c r="CJ1029" s="175" t="str">
        <f t="shared" si="1098"/>
        <v>CJ$13</v>
      </c>
      <c r="CK1029" s="175" t="str">
        <f t="shared" si="1098"/>
        <v>CK$13</v>
      </c>
      <c r="CL1029" s="175" t="str">
        <f t="shared" ref="CL1029" si="1099">CL1008</f>
        <v>CL$13</v>
      </c>
    </row>
    <row r="1030" spans="2:90" x14ac:dyDescent="0.4">
      <c r="B1030" s="8" t="str">
        <f>B1009</f>
        <v>(Secondary label)</v>
      </c>
      <c r="D1030" t="s">
        <v>776</v>
      </c>
      <c r="E1030" s="8" t="str">
        <f t="shared" si="1090"/>
        <v>1030 HOURLY-PV</v>
      </c>
      <c r="G1030" t="s">
        <v>332</v>
      </c>
      <c r="H1030" s="12"/>
      <c r="I1030" s="60"/>
      <c r="J1030" s="60"/>
      <c r="K1030" s="15"/>
      <c r="L1030" s="15"/>
      <c r="M1030" s="15"/>
      <c r="N1030" s="15"/>
      <c r="O1030" s="15"/>
      <c r="P1030" s="15"/>
      <c r="R1030" s="15"/>
      <c r="S1030" s="175">
        <f t="shared" ref="S1030" si="1100">S1009</f>
        <v>0</v>
      </c>
      <c r="T1030" s="175">
        <f t="shared" ref="T1030:AX1030" si="1101">T1009</f>
        <v>0</v>
      </c>
      <c r="U1030" s="175">
        <f t="shared" si="1101"/>
        <v>0</v>
      </c>
      <c r="V1030" s="175">
        <f t="shared" si="1101"/>
        <v>0</v>
      </c>
      <c r="W1030" s="175">
        <f t="shared" si="1101"/>
        <v>0</v>
      </c>
      <c r="X1030" s="175">
        <f t="shared" si="1101"/>
        <v>0</v>
      </c>
      <c r="Y1030" s="175">
        <f t="shared" si="1101"/>
        <v>0</v>
      </c>
      <c r="Z1030" s="175">
        <f t="shared" si="1101"/>
        <v>0</v>
      </c>
      <c r="AA1030" s="175">
        <f t="shared" si="1101"/>
        <v>0</v>
      </c>
      <c r="AB1030" s="175">
        <f t="shared" si="1101"/>
        <v>0</v>
      </c>
      <c r="AC1030" s="175">
        <f t="shared" si="1101"/>
        <v>0</v>
      </c>
      <c r="AD1030" s="175">
        <f t="shared" si="1101"/>
        <v>0</v>
      </c>
      <c r="AE1030" s="175">
        <f t="shared" si="1101"/>
        <v>0</v>
      </c>
      <c r="AF1030" s="175">
        <f t="shared" si="1101"/>
        <v>0</v>
      </c>
      <c r="AG1030" s="175">
        <f t="shared" si="1101"/>
        <v>0</v>
      </c>
      <c r="AH1030" s="175">
        <f t="shared" si="1101"/>
        <v>0</v>
      </c>
      <c r="AI1030" s="175">
        <f t="shared" si="1101"/>
        <v>0</v>
      </c>
      <c r="AJ1030" s="175">
        <f t="shared" si="1101"/>
        <v>0</v>
      </c>
      <c r="AK1030" s="175">
        <f t="shared" si="1101"/>
        <v>0</v>
      </c>
      <c r="AL1030" s="175">
        <f t="shared" si="1101"/>
        <v>0</v>
      </c>
      <c r="AM1030" s="175">
        <f t="shared" si="1101"/>
        <v>0</v>
      </c>
      <c r="AN1030" s="175">
        <f t="shared" si="1101"/>
        <v>0</v>
      </c>
      <c r="AO1030" s="175">
        <f t="shared" si="1101"/>
        <v>0</v>
      </c>
      <c r="AP1030" s="175">
        <f t="shared" si="1101"/>
        <v>0</v>
      </c>
      <c r="AQ1030" s="175">
        <f t="shared" si="1101"/>
        <v>0</v>
      </c>
      <c r="AR1030" s="175">
        <f t="shared" si="1101"/>
        <v>0</v>
      </c>
      <c r="AS1030" s="175">
        <f t="shared" si="1101"/>
        <v>0</v>
      </c>
      <c r="AT1030" s="175">
        <f t="shared" si="1101"/>
        <v>0</v>
      </c>
      <c r="AU1030" s="175">
        <f t="shared" si="1101"/>
        <v>0</v>
      </c>
      <c r="AV1030" s="175">
        <f t="shared" si="1101"/>
        <v>0</v>
      </c>
      <c r="AW1030" s="175">
        <f t="shared" si="1101"/>
        <v>0</v>
      </c>
      <c r="AX1030" s="175">
        <f t="shared" si="1101"/>
        <v>0</v>
      </c>
      <c r="AY1030" s="175">
        <f t="shared" ref="AY1030:CD1030" si="1102">AY1009</f>
        <v>0</v>
      </c>
      <c r="AZ1030" s="175">
        <f t="shared" si="1102"/>
        <v>0</v>
      </c>
      <c r="BA1030" s="175">
        <f t="shared" si="1102"/>
        <v>0</v>
      </c>
      <c r="BB1030" s="175">
        <f t="shared" si="1102"/>
        <v>0</v>
      </c>
      <c r="BC1030" s="175">
        <f t="shared" si="1102"/>
        <v>0</v>
      </c>
      <c r="BD1030" s="175">
        <f t="shared" si="1102"/>
        <v>0</v>
      </c>
      <c r="BE1030" s="175">
        <f t="shared" si="1102"/>
        <v>0</v>
      </c>
      <c r="BF1030" s="175">
        <f t="shared" si="1102"/>
        <v>0</v>
      </c>
      <c r="BG1030" s="175">
        <f t="shared" si="1102"/>
        <v>0</v>
      </c>
      <c r="BH1030" s="175">
        <f t="shared" si="1102"/>
        <v>0</v>
      </c>
      <c r="BI1030" s="175">
        <f t="shared" si="1102"/>
        <v>0</v>
      </c>
      <c r="BJ1030" s="175">
        <f t="shared" si="1102"/>
        <v>0</v>
      </c>
      <c r="BK1030" s="175">
        <f t="shared" si="1102"/>
        <v>0</v>
      </c>
      <c r="BL1030" s="175">
        <f t="shared" si="1102"/>
        <v>0</v>
      </c>
      <c r="BM1030" s="175">
        <f t="shared" si="1102"/>
        <v>0</v>
      </c>
      <c r="BN1030" s="175">
        <f t="shared" si="1102"/>
        <v>0</v>
      </c>
      <c r="BO1030" s="175">
        <f t="shared" si="1102"/>
        <v>0</v>
      </c>
      <c r="BP1030" s="175">
        <f t="shared" si="1102"/>
        <v>0</v>
      </c>
      <c r="BQ1030" s="175">
        <f t="shared" si="1102"/>
        <v>0</v>
      </c>
      <c r="BR1030" s="175">
        <f t="shared" si="1102"/>
        <v>0</v>
      </c>
      <c r="BS1030" s="175">
        <f t="shared" si="1102"/>
        <v>0</v>
      </c>
      <c r="BT1030" s="175">
        <f t="shared" si="1102"/>
        <v>0</v>
      </c>
      <c r="BU1030" s="175">
        <f t="shared" si="1102"/>
        <v>0</v>
      </c>
      <c r="BV1030" s="175">
        <f t="shared" si="1102"/>
        <v>0</v>
      </c>
      <c r="BW1030" s="175">
        <f t="shared" si="1102"/>
        <v>0</v>
      </c>
      <c r="BX1030" s="175">
        <f t="shared" si="1102"/>
        <v>0</v>
      </c>
      <c r="BY1030" s="175">
        <f t="shared" si="1102"/>
        <v>0</v>
      </c>
      <c r="BZ1030" s="175">
        <f t="shared" si="1102"/>
        <v>0</v>
      </c>
      <c r="CA1030" s="175">
        <f t="shared" si="1102"/>
        <v>0</v>
      </c>
      <c r="CB1030" s="175">
        <f t="shared" si="1102"/>
        <v>0</v>
      </c>
      <c r="CC1030" s="175">
        <f t="shared" si="1102"/>
        <v>0</v>
      </c>
      <c r="CD1030" s="175">
        <f t="shared" si="1102"/>
        <v>0</v>
      </c>
      <c r="CE1030" s="175">
        <f t="shared" ref="CE1030:CK1030" si="1103">CE1009</f>
        <v>0</v>
      </c>
      <c r="CF1030" s="175">
        <f t="shared" si="1103"/>
        <v>0</v>
      </c>
      <c r="CG1030" s="175">
        <f t="shared" si="1103"/>
        <v>0</v>
      </c>
      <c r="CH1030" s="175">
        <f t="shared" si="1103"/>
        <v>0</v>
      </c>
      <c r="CI1030" s="175">
        <f t="shared" si="1103"/>
        <v>0</v>
      </c>
      <c r="CJ1030" s="175">
        <f t="shared" si="1103"/>
        <v>0</v>
      </c>
      <c r="CK1030" s="175">
        <f t="shared" si="1103"/>
        <v>0</v>
      </c>
      <c r="CL1030" s="175">
        <f t="shared" ref="CL1030" si="1104">CL1009</f>
        <v>0</v>
      </c>
    </row>
    <row r="1031" spans="2:90" x14ac:dyDescent="0.4">
      <c r="B1031" s="8" t="str">
        <f>B1010</f>
        <v xml:space="preserve">secondary unit </v>
      </c>
      <c r="D1031" t="s">
        <v>776</v>
      </c>
      <c r="E1031" s="8" t="str">
        <f t="shared" si="1090"/>
        <v>1031 HOURLY-PV</v>
      </c>
      <c r="G1031" t="s">
        <v>332</v>
      </c>
      <c r="H1031" s="12"/>
      <c r="I1031" s="60"/>
      <c r="J1031" s="60"/>
      <c r="K1031" s="15"/>
      <c r="L1031" s="15"/>
      <c r="M1031" s="15"/>
      <c r="N1031" s="15"/>
      <c r="O1031" s="15"/>
      <c r="P1031" s="15"/>
      <c r="R1031" s="15"/>
      <c r="S1031" s="175"/>
      <c r="T1031" s="175"/>
      <c r="U1031" s="175"/>
      <c r="V1031" s="175"/>
      <c r="W1031" s="175"/>
      <c r="X1031" s="175"/>
      <c r="Y1031" s="175"/>
      <c r="Z1031" s="175"/>
      <c r="AA1031" s="175"/>
      <c r="AB1031" s="175"/>
      <c r="AC1031" s="175"/>
      <c r="AD1031" s="175"/>
      <c r="AE1031" s="175"/>
      <c r="AF1031" s="175"/>
      <c r="AG1031" s="175"/>
      <c r="AH1031" s="175"/>
      <c r="AI1031" s="175"/>
      <c r="AJ1031" s="175"/>
      <c r="AK1031" s="175"/>
      <c r="AL1031" s="175"/>
      <c r="AM1031" s="175"/>
      <c r="AN1031" s="175"/>
      <c r="AO1031" s="175"/>
      <c r="AP1031" s="175"/>
      <c r="AQ1031" s="175"/>
      <c r="AR1031" s="175"/>
      <c r="AS1031" s="175"/>
      <c r="AT1031" s="175"/>
      <c r="AU1031" s="175"/>
      <c r="AV1031" s="175"/>
      <c r="AW1031" s="175"/>
      <c r="AX1031" s="175"/>
      <c r="AY1031" s="175"/>
      <c r="AZ1031" s="175"/>
      <c r="BA1031" s="175"/>
      <c r="BB1031" s="175"/>
      <c r="BC1031" s="175"/>
      <c r="BD1031" s="175"/>
      <c r="BE1031" s="175"/>
      <c r="BF1031" s="175"/>
      <c r="BG1031" s="175"/>
      <c r="BH1031" s="175"/>
      <c r="BI1031" s="175"/>
      <c r="BJ1031" s="175"/>
      <c r="BK1031" s="175"/>
      <c r="BL1031" s="175"/>
      <c r="BM1031" s="175"/>
      <c r="BN1031" s="175"/>
      <c r="BO1031" s="175"/>
      <c r="BP1031" s="175"/>
      <c r="BQ1031" s="175"/>
      <c r="BR1031" s="175"/>
      <c r="BS1031" s="175"/>
      <c r="BT1031" s="175"/>
      <c r="BU1031" s="175"/>
      <c r="BV1031" s="175"/>
      <c r="BW1031" s="175"/>
      <c r="BX1031" s="175"/>
      <c r="BY1031" s="175"/>
      <c r="BZ1031" s="175"/>
      <c r="CA1031" s="175"/>
      <c r="CB1031" s="175"/>
      <c r="CC1031" s="175"/>
      <c r="CD1031" s="175"/>
      <c r="CE1031" s="175"/>
      <c r="CF1031" s="175"/>
      <c r="CG1031" s="175"/>
      <c r="CH1031" s="175"/>
      <c r="CI1031" s="175"/>
      <c r="CJ1031" s="175"/>
      <c r="CK1031" s="175"/>
      <c r="CL1031" s="175"/>
    </row>
    <row r="1032" spans="2:90" x14ac:dyDescent="0.4">
      <c r="B1032" s="8" t="str">
        <f>B1011</f>
        <v>Secondary revenue driver</v>
      </c>
      <c r="D1032" t="s">
        <v>776</v>
      </c>
      <c r="E1032" s="8" t="str">
        <f t="shared" si="1090"/>
        <v>1032 HOURLY-PV</v>
      </c>
      <c r="G1032" t="s">
        <v>332</v>
      </c>
      <c r="H1032" s="12"/>
      <c r="I1032" s="60"/>
      <c r="J1032" s="60"/>
      <c r="K1032" s="15"/>
      <c r="L1032" s="15"/>
      <c r="M1032" s="15"/>
      <c r="N1032" s="15"/>
      <c r="O1032" s="15"/>
      <c r="P1032" s="15"/>
      <c r="R1032" s="15"/>
      <c r="S1032" s="175" t="str">
        <f t="shared" ref="S1032" si="1105">S1011</f>
        <v>S$14</v>
      </c>
      <c r="T1032" s="175" t="str">
        <f t="shared" ref="T1032:AX1032" si="1106">T1011</f>
        <v>T$14</v>
      </c>
      <c r="U1032" s="175" t="str">
        <f t="shared" si="1106"/>
        <v>U$14</v>
      </c>
      <c r="V1032" s="175" t="str">
        <f t="shared" si="1106"/>
        <v>V$14</v>
      </c>
      <c r="W1032" s="175" t="str">
        <f t="shared" si="1106"/>
        <v>W$14</v>
      </c>
      <c r="X1032" s="175" t="str">
        <f t="shared" si="1106"/>
        <v>X$14</v>
      </c>
      <c r="Y1032" s="175" t="str">
        <f t="shared" si="1106"/>
        <v>Y$14</v>
      </c>
      <c r="Z1032" s="175" t="str">
        <f t="shared" si="1106"/>
        <v>Z$14</v>
      </c>
      <c r="AA1032" s="175" t="str">
        <f t="shared" si="1106"/>
        <v>AA$14</v>
      </c>
      <c r="AB1032" s="175" t="str">
        <f t="shared" si="1106"/>
        <v>AB$14</v>
      </c>
      <c r="AC1032" s="175" t="str">
        <f t="shared" si="1106"/>
        <v>AC$14</v>
      </c>
      <c r="AD1032" s="175" t="str">
        <f t="shared" si="1106"/>
        <v>AD$14</v>
      </c>
      <c r="AE1032" s="175" t="str">
        <f t="shared" si="1106"/>
        <v>AE$14</v>
      </c>
      <c r="AF1032" s="175" t="str">
        <f t="shared" si="1106"/>
        <v>AF$14</v>
      </c>
      <c r="AG1032" s="175" t="str">
        <f t="shared" si="1106"/>
        <v>AG$14</v>
      </c>
      <c r="AH1032" s="175" t="str">
        <f t="shared" si="1106"/>
        <v>AH$14</v>
      </c>
      <c r="AI1032" s="175" t="str">
        <f t="shared" si="1106"/>
        <v>AI$14</v>
      </c>
      <c r="AJ1032" s="175" t="str">
        <f t="shared" si="1106"/>
        <v>AJ$14</v>
      </c>
      <c r="AK1032" s="175" t="str">
        <f t="shared" si="1106"/>
        <v>AK$14</v>
      </c>
      <c r="AL1032" s="175" t="str">
        <f t="shared" si="1106"/>
        <v>AL$14</v>
      </c>
      <c r="AM1032" s="175" t="str">
        <f t="shared" si="1106"/>
        <v>AM$14</v>
      </c>
      <c r="AN1032" s="175" t="str">
        <f t="shared" si="1106"/>
        <v>AN$14</v>
      </c>
      <c r="AO1032" s="175" t="str">
        <f t="shared" si="1106"/>
        <v>AO$14</v>
      </c>
      <c r="AP1032" s="175" t="str">
        <f t="shared" si="1106"/>
        <v>AP$14</v>
      </c>
      <c r="AQ1032" s="175" t="str">
        <f t="shared" si="1106"/>
        <v>AQ$14</v>
      </c>
      <c r="AR1032" s="175" t="str">
        <f t="shared" si="1106"/>
        <v>AR$14</v>
      </c>
      <c r="AS1032" s="175" t="str">
        <f t="shared" si="1106"/>
        <v>AS$14</v>
      </c>
      <c r="AT1032" s="175" t="str">
        <f t="shared" si="1106"/>
        <v>AT$14</v>
      </c>
      <c r="AU1032" s="175" t="str">
        <f t="shared" si="1106"/>
        <v>AU$14</v>
      </c>
      <c r="AV1032" s="175" t="str">
        <f t="shared" si="1106"/>
        <v>AV$14</v>
      </c>
      <c r="AW1032" s="175" t="str">
        <f t="shared" si="1106"/>
        <v>AW$14</v>
      </c>
      <c r="AX1032" s="175" t="str">
        <f t="shared" si="1106"/>
        <v>AX$14</v>
      </c>
      <c r="AY1032" s="175" t="str">
        <f t="shared" ref="AY1032:CD1032" si="1107">AY1011</f>
        <v>AY$14</v>
      </c>
      <c r="AZ1032" s="175" t="str">
        <f t="shared" si="1107"/>
        <v>AZ$14</v>
      </c>
      <c r="BA1032" s="175" t="str">
        <f t="shared" si="1107"/>
        <v>BA$14</v>
      </c>
      <c r="BB1032" s="175" t="str">
        <f t="shared" si="1107"/>
        <v>BB$14</v>
      </c>
      <c r="BC1032" s="175" t="str">
        <f t="shared" si="1107"/>
        <v>BC$14</v>
      </c>
      <c r="BD1032" s="175" t="str">
        <f t="shared" si="1107"/>
        <v>BD$14</v>
      </c>
      <c r="BE1032" s="175" t="str">
        <f t="shared" si="1107"/>
        <v>BE$14</v>
      </c>
      <c r="BF1032" s="175" t="str">
        <f t="shared" si="1107"/>
        <v>BF$14</v>
      </c>
      <c r="BG1032" s="175" t="str">
        <f t="shared" si="1107"/>
        <v>BG$14</v>
      </c>
      <c r="BH1032" s="175" t="str">
        <f t="shared" si="1107"/>
        <v>BH$14</v>
      </c>
      <c r="BI1032" s="175" t="str">
        <f t="shared" si="1107"/>
        <v>BI$14</v>
      </c>
      <c r="BJ1032" s="175" t="str">
        <f t="shared" si="1107"/>
        <v>BJ$14</v>
      </c>
      <c r="BK1032" s="175" t="str">
        <f t="shared" si="1107"/>
        <v>BK$14</v>
      </c>
      <c r="BL1032" s="175" t="str">
        <f t="shared" si="1107"/>
        <v>BL$14</v>
      </c>
      <c r="BM1032" s="175" t="str">
        <f t="shared" si="1107"/>
        <v>BM$14</v>
      </c>
      <c r="BN1032" s="175" t="str">
        <f t="shared" si="1107"/>
        <v>BN$14</v>
      </c>
      <c r="BO1032" s="175" t="str">
        <f t="shared" si="1107"/>
        <v>BO$14</v>
      </c>
      <c r="BP1032" s="175" t="str">
        <f t="shared" si="1107"/>
        <v>BP$14</v>
      </c>
      <c r="BQ1032" s="175" t="str">
        <f t="shared" si="1107"/>
        <v>BQ$14</v>
      </c>
      <c r="BR1032" s="175" t="str">
        <f t="shared" si="1107"/>
        <v>BR$14</v>
      </c>
      <c r="BS1032" s="175" t="str">
        <f t="shared" si="1107"/>
        <v>BS$14</v>
      </c>
      <c r="BT1032" s="175" t="str">
        <f t="shared" si="1107"/>
        <v>BT$14</v>
      </c>
      <c r="BU1032" s="175" t="str">
        <f t="shared" si="1107"/>
        <v>BU$14</v>
      </c>
      <c r="BV1032" s="175" t="str">
        <f t="shared" si="1107"/>
        <v>BV$14</v>
      </c>
      <c r="BW1032" s="175" t="str">
        <f t="shared" si="1107"/>
        <v>BW$14</v>
      </c>
      <c r="BX1032" s="175" t="str">
        <f t="shared" si="1107"/>
        <v>BX$14</v>
      </c>
      <c r="BY1032" s="175" t="str">
        <f t="shared" si="1107"/>
        <v>BY$14</v>
      </c>
      <c r="BZ1032" s="175" t="str">
        <f t="shared" si="1107"/>
        <v>BZ$14</v>
      </c>
      <c r="CA1032" s="175" t="str">
        <f t="shared" si="1107"/>
        <v>CA$14</v>
      </c>
      <c r="CB1032" s="175" t="str">
        <f t="shared" si="1107"/>
        <v>CB$14</v>
      </c>
      <c r="CC1032" s="175" t="str">
        <f t="shared" si="1107"/>
        <v>CC$14</v>
      </c>
      <c r="CD1032" s="175" t="str">
        <f t="shared" si="1107"/>
        <v>CD$14</v>
      </c>
      <c r="CE1032" s="175" t="str">
        <f t="shared" ref="CE1032:CK1032" si="1108">CE1011</f>
        <v>CE$14</v>
      </c>
      <c r="CF1032" s="175" t="str">
        <f t="shared" si="1108"/>
        <v>CF$14</v>
      </c>
      <c r="CG1032" s="175" t="str">
        <f t="shared" si="1108"/>
        <v>CG$14</v>
      </c>
      <c r="CH1032" s="175" t="str">
        <f t="shared" si="1108"/>
        <v>CH$14</v>
      </c>
      <c r="CI1032" s="175" t="str">
        <f t="shared" si="1108"/>
        <v>CI$14</v>
      </c>
      <c r="CJ1032" s="175" t="str">
        <f t="shared" si="1108"/>
        <v>CJ$14</v>
      </c>
      <c r="CK1032" s="175" t="str">
        <f t="shared" si="1108"/>
        <v>CK$14</v>
      </c>
      <c r="CL1032" s="175" t="str">
        <f t="shared" ref="CL1032" si="1109">CL1011</f>
        <v>CL$14</v>
      </c>
    </row>
    <row r="1033" spans="2:90" x14ac:dyDescent="0.4">
      <c r="B1033" s="8" t="str">
        <f>B1012</f>
        <v>Secondary volume driver</v>
      </c>
      <c r="D1033" t="s">
        <v>776</v>
      </c>
      <c r="E1033" s="8" t="str">
        <f t="shared" si="1090"/>
        <v>1033 HOURLY-PV</v>
      </c>
      <c r="G1033" t="s">
        <v>332</v>
      </c>
      <c r="H1033" s="12"/>
      <c r="I1033" s="60"/>
      <c r="J1033" s="60"/>
      <c r="K1033" s="15"/>
      <c r="L1033" s="15"/>
      <c r="M1033" s="15"/>
      <c r="N1033" s="15"/>
      <c r="O1033" s="15"/>
      <c r="P1033" s="15"/>
      <c r="R1033" s="15"/>
      <c r="S1033" s="175" t="str">
        <f t="shared" ref="S1033" si="1110">S1012</f>
        <v>S$15</v>
      </c>
      <c r="T1033" s="175" t="str">
        <f t="shared" ref="T1033:AX1033" si="1111">T1012</f>
        <v>T$15</v>
      </c>
      <c r="U1033" s="175" t="str">
        <f t="shared" si="1111"/>
        <v>U$15</v>
      </c>
      <c r="V1033" s="175" t="str">
        <f t="shared" si="1111"/>
        <v>V$15</v>
      </c>
      <c r="W1033" s="175" t="str">
        <f t="shared" si="1111"/>
        <v>W$15</v>
      </c>
      <c r="X1033" s="175" t="str">
        <f t="shared" si="1111"/>
        <v>X$15</v>
      </c>
      <c r="Y1033" s="175" t="str">
        <f t="shared" si="1111"/>
        <v>Y$15</v>
      </c>
      <c r="Z1033" s="175" t="str">
        <f t="shared" si="1111"/>
        <v>Z$15</v>
      </c>
      <c r="AA1033" s="175" t="str">
        <f t="shared" si="1111"/>
        <v>AA$15</v>
      </c>
      <c r="AB1033" s="175" t="str">
        <f t="shared" si="1111"/>
        <v>AB$15</v>
      </c>
      <c r="AC1033" s="175" t="str">
        <f t="shared" si="1111"/>
        <v>AC$15</v>
      </c>
      <c r="AD1033" s="175" t="str">
        <f t="shared" si="1111"/>
        <v>AD$15</v>
      </c>
      <c r="AE1033" s="175" t="str">
        <f t="shared" si="1111"/>
        <v>AE$15</v>
      </c>
      <c r="AF1033" s="175" t="str">
        <f t="shared" si="1111"/>
        <v>AF$15</v>
      </c>
      <c r="AG1033" s="175" t="str">
        <f t="shared" si="1111"/>
        <v>AG$15</v>
      </c>
      <c r="AH1033" s="175" t="str">
        <f t="shared" si="1111"/>
        <v>AH$15</v>
      </c>
      <c r="AI1033" s="175" t="str">
        <f t="shared" si="1111"/>
        <v>AI$15</v>
      </c>
      <c r="AJ1033" s="175" t="str">
        <f t="shared" si="1111"/>
        <v>AJ$15</v>
      </c>
      <c r="AK1033" s="175" t="str">
        <f t="shared" si="1111"/>
        <v>AK$15</v>
      </c>
      <c r="AL1033" s="175" t="str">
        <f t="shared" si="1111"/>
        <v>AL$15</v>
      </c>
      <c r="AM1033" s="175" t="str">
        <f t="shared" si="1111"/>
        <v>AM$15</v>
      </c>
      <c r="AN1033" s="175" t="str">
        <f t="shared" si="1111"/>
        <v>AN$15</v>
      </c>
      <c r="AO1033" s="175" t="str">
        <f t="shared" si="1111"/>
        <v>AO$15</v>
      </c>
      <c r="AP1033" s="175" t="str">
        <f t="shared" si="1111"/>
        <v>AP$15</v>
      </c>
      <c r="AQ1033" s="175" t="str">
        <f t="shared" si="1111"/>
        <v>AQ$15</v>
      </c>
      <c r="AR1033" s="175" t="str">
        <f t="shared" si="1111"/>
        <v>AR$15</v>
      </c>
      <c r="AS1033" s="175" t="str">
        <f t="shared" si="1111"/>
        <v>AS$15</v>
      </c>
      <c r="AT1033" s="175" t="str">
        <f t="shared" si="1111"/>
        <v>AT$15</v>
      </c>
      <c r="AU1033" s="175" t="str">
        <f t="shared" si="1111"/>
        <v>AU$15</v>
      </c>
      <c r="AV1033" s="175" t="str">
        <f t="shared" si="1111"/>
        <v>AV$15</v>
      </c>
      <c r="AW1033" s="175" t="str">
        <f t="shared" si="1111"/>
        <v>AW$15</v>
      </c>
      <c r="AX1033" s="175" t="str">
        <f t="shared" si="1111"/>
        <v>AX$15</v>
      </c>
      <c r="AY1033" s="175" t="str">
        <f t="shared" ref="AY1033:CD1033" si="1112">AY1012</f>
        <v>AY$15</v>
      </c>
      <c r="AZ1033" s="175" t="str">
        <f t="shared" si="1112"/>
        <v>AZ$15</v>
      </c>
      <c r="BA1033" s="175" t="str">
        <f t="shared" si="1112"/>
        <v>BA$15</v>
      </c>
      <c r="BB1033" s="175" t="str">
        <f t="shared" si="1112"/>
        <v>BB$15</v>
      </c>
      <c r="BC1033" s="175" t="str">
        <f t="shared" si="1112"/>
        <v>BC$15</v>
      </c>
      <c r="BD1033" s="175" t="str">
        <f t="shared" si="1112"/>
        <v>BD$15</v>
      </c>
      <c r="BE1033" s="175" t="str">
        <f t="shared" si="1112"/>
        <v>BE$15</v>
      </c>
      <c r="BF1033" s="175" t="str">
        <f t="shared" si="1112"/>
        <v>BF$15</v>
      </c>
      <c r="BG1033" s="175" t="str">
        <f t="shared" si="1112"/>
        <v>BG$15</v>
      </c>
      <c r="BH1033" s="175" t="str">
        <f t="shared" si="1112"/>
        <v>BH$15</v>
      </c>
      <c r="BI1033" s="175" t="str">
        <f t="shared" si="1112"/>
        <v>BI$15</v>
      </c>
      <c r="BJ1033" s="175" t="str">
        <f t="shared" si="1112"/>
        <v>BJ$15</v>
      </c>
      <c r="BK1033" s="175" t="str">
        <f t="shared" si="1112"/>
        <v>BK$15</v>
      </c>
      <c r="BL1033" s="175" t="str">
        <f t="shared" si="1112"/>
        <v>BL$15</v>
      </c>
      <c r="BM1033" s="175" t="str">
        <f t="shared" si="1112"/>
        <v>BM$15</v>
      </c>
      <c r="BN1033" s="175" t="str">
        <f t="shared" si="1112"/>
        <v>BN$15</v>
      </c>
      <c r="BO1033" s="175" t="str">
        <f t="shared" si="1112"/>
        <v>BO$15</v>
      </c>
      <c r="BP1033" s="175" t="str">
        <f t="shared" si="1112"/>
        <v>BP$15</v>
      </c>
      <c r="BQ1033" s="175" t="str">
        <f t="shared" si="1112"/>
        <v>BQ$15</v>
      </c>
      <c r="BR1033" s="175" t="str">
        <f t="shared" si="1112"/>
        <v>BR$15</v>
      </c>
      <c r="BS1033" s="175" t="str">
        <f t="shared" si="1112"/>
        <v>BS$15</v>
      </c>
      <c r="BT1033" s="175" t="str">
        <f t="shared" si="1112"/>
        <v>BT$15</v>
      </c>
      <c r="BU1033" s="175" t="str">
        <f t="shared" si="1112"/>
        <v>BU$15</v>
      </c>
      <c r="BV1033" s="175" t="str">
        <f t="shared" si="1112"/>
        <v>BV$15</v>
      </c>
      <c r="BW1033" s="175" t="str">
        <f t="shared" si="1112"/>
        <v>BW$15</v>
      </c>
      <c r="BX1033" s="175" t="str">
        <f t="shared" si="1112"/>
        <v>BX$15</v>
      </c>
      <c r="BY1033" s="175" t="str">
        <f t="shared" si="1112"/>
        <v>BY$15</v>
      </c>
      <c r="BZ1033" s="175" t="str">
        <f t="shared" si="1112"/>
        <v>BZ$15</v>
      </c>
      <c r="CA1033" s="175" t="str">
        <f t="shared" si="1112"/>
        <v>CA$15</v>
      </c>
      <c r="CB1033" s="175" t="str">
        <f t="shared" si="1112"/>
        <v>CB$15</v>
      </c>
      <c r="CC1033" s="175" t="str">
        <f t="shared" si="1112"/>
        <v>CC$15</v>
      </c>
      <c r="CD1033" s="175" t="str">
        <f t="shared" si="1112"/>
        <v>CD$15</v>
      </c>
      <c r="CE1033" s="175" t="str">
        <f t="shared" ref="CE1033:CK1033" si="1113">CE1012</f>
        <v>CE$15</v>
      </c>
      <c r="CF1033" s="175" t="str">
        <f t="shared" si="1113"/>
        <v>CF$15</v>
      </c>
      <c r="CG1033" s="175" t="str">
        <f t="shared" si="1113"/>
        <v>CG$15</v>
      </c>
      <c r="CH1033" s="175" t="str">
        <f t="shared" si="1113"/>
        <v>CH$15</v>
      </c>
      <c r="CI1033" s="175" t="str">
        <f t="shared" si="1113"/>
        <v>CI$15</v>
      </c>
      <c r="CJ1033" s="175" t="str">
        <f t="shared" si="1113"/>
        <v>CJ$15</v>
      </c>
      <c r="CK1033" s="175" t="str">
        <f t="shared" si="1113"/>
        <v>CK$15</v>
      </c>
      <c r="CL1033" s="175" t="str">
        <f t="shared" ref="CL1033" si="1114">CL1012</f>
        <v>CL$15</v>
      </c>
    </row>
    <row r="1034" spans="2:90" x14ac:dyDescent="0.4">
      <c r="E1034" s="8"/>
      <c r="H1034" s="12"/>
      <c r="I1034" s="60"/>
      <c r="J1034" s="60"/>
      <c r="K1034" s="15"/>
      <c r="L1034" s="15"/>
      <c r="M1034" s="15"/>
      <c r="N1034" s="15"/>
      <c r="O1034" s="15"/>
      <c r="P1034" s="15"/>
      <c r="R1034" s="15"/>
      <c r="S1034" s="175"/>
      <c r="T1034" s="175"/>
      <c r="U1034" s="175"/>
      <c r="V1034" s="175"/>
      <c r="W1034" s="175"/>
      <c r="X1034" s="175"/>
      <c r="Y1034" s="175"/>
      <c r="Z1034" s="175"/>
      <c r="AA1034" s="175"/>
      <c r="AB1034" s="175"/>
      <c r="AC1034" s="175"/>
      <c r="AD1034" s="175"/>
      <c r="AE1034" s="175"/>
      <c r="AF1034" s="175"/>
      <c r="AG1034" s="175"/>
      <c r="AH1034" s="175"/>
      <c r="AI1034" s="175"/>
      <c r="AJ1034" s="175"/>
      <c r="AK1034" s="175"/>
      <c r="AL1034" s="175"/>
      <c r="AM1034" s="175"/>
      <c r="AN1034" s="175"/>
      <c r="AO1034" s="175"/>
      <c r="AP1034" s="175"/>
      <c r="AQ1034" s="175"/>
      <c r="AR1034" s="175"/>
      <c r="AS1034" s="175"/>
      <c r="AT1034" s="175"/>
      <c r="AU1034" s="175"/>
      <c r="AV1034" s="175"/>
      <c r="AW1034" s="175"/>
      <c r="AX1034" s="175"/>
      <c r="AY1034" s="175"/>
      <c r="AZ1034" s="175"/>
      <c r="BA1034" s="175"/>
      <c r="BB1034" s="175"/>
      <c r="BC1034" s="175"/>
      <c r="BD1034" s="175"/>
      <c r="BE1034" s="175"/>
      <c r="BF1034" s="175"/>
      <c r="BG1034" s="175"/>
      <c r="BH1034" s="175"/>
      <c r="BI1034" s="175"/>
      <c r="BJ1034" s="175"/>
      <c r="BK1034" s="175"/>
      <c r="BL1034" s="175"/>
      <c r="BM1034" s="175"/>
      <c r="BN1034" s="175"/>
      <c r="BO1034" s="175"/>
      <c r="BP1034" s="175"/>
      <c r="BQ1034" s="175"/>
      <c r="BR1034" s="175"/>
      <c r="BS1034" s="175"/>
      <c r="BT1034" s="175"/>
      <c r="BU1034" s="175"/>
      <c r="BV1034" s="175"/>
      <c r="BW1034" s="175"/>
      <c r="BX1034" s="175"/>
      <c r="BY1034" s="175"/>
      <c r="BZ1034" s="175"/>
      <c r="CA1034" s="175"/>
      <c r="CB1034" s="175"/>
      <c r="CC1034" s="175"/>
      <c r="CD1034" s="175"/>
      <c r="CE1034" s="175"/>
      <c r="CF1034" s="175"/>
      <c r="CG1034" s="175"/>
      <c r="CH1034" s="175"/>
      <c r="CI1034" s="175"/>
      <c r="CJ1034" s="175"/>
      <c r="CK1034" s="175"/>
      <c r="CL1034" s="175"/>
    </row>
    <row r="1035" spans="2:90" x14ac:dyDescent="0.4">
      <c r="E1035" s="8"/>
      <c r="H1035" s="12"/>
      <c r="I1035" s="60"/>
      <c r="J1035" s="60"/>
      <c r="K1035" s="15"/>
      <c r="L1035" s="15"/>
      <c r="M1035" s="15"/>
      <c r="N1035" s="15"/>
      <c r="O1035" s="15"/>
      <c r="P1035" s="15"/>
      <c r="R1035" s="15"/>
      <c r="S1035" s="175"/>
      <c r="T1035" s="175"/>
      <c r="U1035" s="175"/>
      <c r="V1035" s="175"/>
      <c r="W1035" s="175"/>
      <c r="X1035" s="175"/>
      <c r="Y1035" s="175"/>
      <c r="Z1035" s="175"/>
      <c r="AA1035" s="175"/>
      <c r="AB1035" s="175"/>
      <c r="AC1035" s="175"/>
      <c r="AD1035" s="175"/>
      <c r="AE1035" s="175"/>
      <c r="AF1035" s="175"/>
      <c r="AG1035" s="175"/>
      <c r="AH1035" s="175"/>
      <c r="AI1035" s="175"/>
      <c r="AJ1035" s="175"/>
      <c r="AK1035" s="175"/>
      <c r="AL1035" s="175"/>
      <c r="AM1035" s="175"/>
      <c r="AN1035" s="175"/>
      <c r="AO1035" s="175"/>
      <c r="AP1035" s="175"/>
      <c r="AQ1035" s="175"/>
      <c r="AR1035" s="175"/>
      <c r="AS1035" s="175"/>
      <c r="AT1035" s="175"/>
      <c r="AU1035" s="175"/>
      <c r="AV1035" s="175"/>
      <c r="AW1035" s="175"/>
      <c r="AX1035" s="175"/>
      <c r="AY1035" s="175"/>
      <c r="AZ1035" s="175"/>
      <c r="BA1035" s="175"/>
      <c r="BB1035" s="175"/>
      <c r="BC1035" s="175"/>
      <c r="BD1035" s="175"/>
      <c r="BE1035" s="175"/>
      <c r="BF1035" s="175"/>
      <c r="BG1035" s="175"/>
      <c r="BH1035" s="175"/>
      <c r="BI1035" s="175"/>
      <c r="BJ1035" s="175"/>
      <c r="BK1035" s="175"/>
      <c r="BL1035" s="175"/>
      <c r="BM1035" s="175"/>
      <c r="BN1035" s="175"/>
      <c r="BO1035" s="175"/>
      <c r="BP1035" s="175"/>
      <c r="BQ1035" s="175"/>
      <c r="BR1035" s="175"/>
      <c r="BS1035" s="175"/>
      <c r="BT1035" s="175"/>
      <c r="BU1035" s="175"/>
      <c r="BV1035" s="175"/>
      <c r="BW1035" s="175"/>
      <c r="BX1035" s="175"/>
      <c r="BY1035" s="175"/>
      <c r="BZ1035" s="175"/>
      <c r="CA1035" s="175"/>
      <c r="CB1035" s="175"/>
      <c r="CC1035" s="175"/>
      <c r="CD1035" s="175"/>
      <c r="CE1035" s="175"/>
      <c r="CF1035" s="175"/>
      <c r="CG1035" s="175"/>
      <c r="CH1035" s="175"/>
      <c r="CI1035" s="175"/>
      <c r="CJ1035" s="175"/>
      <c r="CK1035" s="175"/>
      <c r="CL1035" s="175"/>
    </row>
    <row r="1036" spans="2:90" x14ac:dyDescent="0.4">
      <c r="E1036" s="8"/>
      <c r="H1036" s="12"/>
      <c r="I1036" s="60"/>
      <c r="J1036" s="60"/>
      <c r="K1036" s="15"/>
      <c r="L1036" s="15"/>
      <c r="M1036" s="15"/>
      <c r="N1036" s="15"/>
      <c r="O1036" s="15"/>
      <c r="P1036" s="15"/>
      <c r="R1036" s="15"/>
      <c r="S1036" s="175"/>
      <c r="T1036" s="175"/>
      <c r="U1036" s="175"/>
      <c r="V1036" s="175"/>
      <c r="W1036" s="175"/>
      <c r="X1036" s="175"/>
      <c r="Y1036" s="175"/>
      <c r="Z1036" s="175"/>
      <c r="AA1036" s="175"/>
      <c r="AB1036" s="175"/>
      <c r="AC1036" s="175"/>
      <c r="AD1036" s="175"/>
      <c r="AE1036" s="175"/>
      <c r="AF1036" s="175"/>
      <c r="AG1036" s="175"/>
      <c r="AH1036" s="175"/>
      <c r="AI1036" s="175"/>
      <c r="AJ1036" s="175"/>
      <c r="AK1036" s="175"/>
      <c r="AL1036" s="175"/>
      <c r="AM1036" s="175"/>
      <c r="AN1036" s="175"/>
      <c r="AO1036" s="175"/>
      <c r="AP1036" s="175"/>
      <c r="AQ1036" s="175"/>
      <c r="AR1036" s="175"/>
      <c r="AS1036" s="175"/>
      <c r="AT1036" s="175"/>
      <c r="AU1036" s="175"/>
      <c r="AV1036" s="175"/>
      <c r="AW1036" s="175"/>
      <c r="AX1036" s="175"/>
      <c r="AY1036" s="175"/>
      <c r="AZ1036" s="175"/>
      <c r="BA1036" s="175"/>
      <c r="BB1036" s="175"/>
      <c r="BC1036" s="175"/>
      <c r="BD1036" s="175"/>
      <c r="BE1036" s="175"/>
      <c r="BF1036" s="175"/>
      <c r="BG1036" s="175"/>
      <c r="BH1036" s="175"/>
      <c r="BI1036" s="175"/>
      <c r="BJ1036" s="175"/>
      <c r="BK1036" s="175"/>
      <c r="BL1036" s="175"/>
      <c r="BM1036" s="175"/>
      <c r="BN1036" s="175"/>
      <c r="BO1036" s="175"/>
      <c r="BP1036" s="175"/>
      <c r="BQ1036" s="175"/>
      <c r="BR1036" s="175"/>
      <c r="BS1036" s="175"/>
      <c r="BT1036" s="175"/>
      <c r="BU1036" s="175"/>
      <c r="BV1036" s="175"/>
      <c r="BW1036" s="175"/>
      <c r="BX1036" s="175"/>
      <c r="BY1036" s="175"/>
      <c r="BZ1036" s="175"/>
      <c r="CA1036" s="175"/>
      <c r="CB1036" s="175"/>
      <c r="CC1036" s="175"/>
      <c r="CD1036" s="175"/>
      <c r="CE1036" s="175"/>
      <c r="CF1036" s="175"/>
      <c r="CG1036" s="175"/>
      <c r="CH1036" s="175"/>
      <c r="CI1036" s="175"/>
      <c r="CJ1036" s="175"/>
      <c r="CK1036" s="175"/>
      <c r="CL1036" s="175"/>
    </row>
    <row r="1037" spans="2:90" x14ac:dyDescent="0.4">
      <c r="E1037" s="8"/>
      <c r="H1037" s="12"/>
      <c r="I1037" s="60"/>
      <c r="J1037" s="60"/>
      <c r="K1037" s="15"/>
      <c r="L1037" s="15"/>
      <c r="M1037" s="15"/>
      <c r="N1037" s="15"/>
      <c r="O1037" s="15"/>
      <c r="P1037" s="15"/>
      <c r="R1037" s="15"/>
      <c r="S1037" s="175"/>
      <c r="T1037" s="175"/>
      <c r="U1037" s="175"/>
      <c r="V1037" s="175"/>
      <c r="W1037" s="175"/>
      <c r="X1037" s="175"/>
      <c r="Y1037" s="175"/>
      <c r="Z1037" s="175"/>
      <c r="AA1037" s="175"/>
      <c r="AB1037" s="175"/>
      <c r="AC1037" s="175"/>
      <c r="AD1037" s="175"/>
      <c r="AE1037" s="175"/>
      <c r="AF1037" s="175"/>
      <c r="AG1037" s="175"/>
      <c r="AH1037" s="175"/>
      <c r="AI1037" s="175"/>
      <c r="AJ1037" s="175"/>
      <c r="AK1037" s="175"/>
      <c r="AL1037" s="175"/>
      <c r="AM1037" s="175"/>
      <c r="AN1037" s="175"/>
      <c r="AO1037" s="175"/>
      <c r="AP1037" s="175"/>
      <c r="AQ1037" s="175"/>
      <c r="AR1037" s="175"/>
      <c r="AS1037" s="175"/>
      <c r="AT1037" s="175"/>
      <c r="AU1037" s="175"/>
      <c r="AV1037" s="175"/>
      <c r="AW1037" s="175"/>
      <c r="AX1037" s="175"/>
      <c r="AY1037" s="175"/>
      <c r="AZ1037" s="175"/>
      <c r="BA1037" s="175"/>
      <c r="BB1037" s="175"/>
      <c r="BC1037" s="175"/>
      <c r="BD1037" s="175"/>
      <c r="BE1037" s="175"/>
      <c r="BF1037" s="175"/>
      <c r="BG1037" s="175"/>
      <c r="BH1037" s="175"/>
      <c r="BI1037" s="175"/>
      <c r="BJ1037" s="175"/>
      <c r="BK1037" s="175"/>
      <c r="BL1037" s="175"/>
      <c r="BM1037" s="175"/>
      <c r="BN1037" s="175"/>
      <c r="BO1037" s="175"/>
      <c r="BP1037" s="175"/>
      <c r="BQ1037" s="175"/>
      <c r="BR1037" s="175"/>
      <c r="BS1037" s="175"/>
      <c r="BT1037" s="175"/>
      <c r="BU1037" s="175"/>
      <c r="BV1037" s="175"/>
      <c r="BW1037" s="175"/>
      <c r="BX1037" s="175"/>
      <c r="BY1037" s="175"/>
      <c r="BZ1037" s="175"/>
      <c r="CA1037" s="175"/>
      <c r="CB1037" s="175"/>
      <c r="CC1037" s="175"/>
      <c r="CD1037" s="175"/>
      <c r="CE1037" s="175"/>
      <c r="CF1037" s="175"/>
      <c r="CG1037" s="175"/>
      <c r="CH1037" s="175"/>
      <c r="CI1037" s="175"/>
      <c r="CJ1037" s="175"/>
      <c r="CK1037" s="175"/>
      <c r="CL1037" s="175"/>
    </row>
    <row r="1038" spans="2:90" x14ac:dyDescent="0.4">
      <c r="E1038" s="8"/>
      <c r="H1038" s="12"/>
      <c r="I1038" s="60"/>
      <c r="J1038" s="60"/>
      <c r="K1038" s="15"/>
      <c r="L1038" s="15"/>
      <c r="M1038" s="15"/>
      <c r="N1038" s="15"/>
      <c r="O1038" s="15"/>
      <c r="P1038" s="15"/>
      <c r="R1038" s="15"/>
      <c r="S1038" s="175"/>
      <c r="T1038" s="175"/>
      <c r="U1038" s="175"/>
      <c r="V1038" s="175"/>
      <c r="W1038" s="175"/>
      <c r="X1038" s="175"/>
      <c r="Y1038" s="175"/>
      <c r="Z1038" s="175"/>
      <c r="AA1038" s="175"/>
      <c r="AB1038" s="175"/>
      <c r="AC1038" s="175"/>
      <c r="AD1038" s="175"/>
      <c r="AE1038" s="175"/>
      <c r="AF1038" s="175"/>
      <c r="AG1038" s="175"/>
      <c r="AH1038" s="175"/>
      <c r="AI1038" s="175"/>
      <c r="AJ1038" s="175"/>
      <c r="AK1038" s="175"/>
      <c r="AL1038" s="175"/>
      <c r="AM1038" s="175"/>
      <c r="AN1038" s="175"/>
      <c r="AO1038" s="175"/>
      <c r="AP1038" s="175"/>
      <c r="AQ1038" s="175"/>
      <c r="AR1038" s="175"/>
      <c r="AS1038" s="175"/>
      <c r="AT1038" s="175"/>
      <c r="AU1038" s="175"/>
      <c r="AV1038" s="175"/>
      <c r="AW1038" s="175"/>
      <c r="AX1038" s="175"/>
      <c r="AY1038" s="175"/>
      <c r="AZ1038" s="175"/>
      <c r="BA1038" s="175"/>
      <c r="BB1038" s="175"/>
      <c r="BC1038" s="175"/>
      <c r="BD1038" s="175"/>
      <c r="BE1038" s="175"/>
      <c r="BF1038" s="175"/>
      <c r="BG1038" s="175"/>
      <c r="BH1038" s="175"/>
      <c r="BI1038" s="175"/>
      <c r="BJ1038" s="175"/>
      <c r="BK1038" s="175"/>
      <c r="BL1038" s="175"/>
      <c r="BM1038" s="175"/>
      <c r="BN1038" s="175"/>
      <c r="BO1038" s="175"/>
      <c r="BP1038" s="175"/>
      <c r="BQ1038" s="175"/>
      <c r="BR1038" s="175"/>
      <c r="BS1038" s="175"/>
      <c r="BT1038" s="175"/>
      <c r="BU1038" s="175"/>
      <c r="BV1038" s="175"/>
      <c r="BW1038" s="175"/>
      <c r="BX1038" s="175"/>
      <c r="BY1038" s="175"/>
      <c r="BZ1038" s="175"/>
      <c r="CA1038" s="175"/>
      <c r="CB1038" s="175"/>
      <c r="CC1038" s="175"/>
      <c r="CD1038" s="175"/>
      <c r="CE1038" s="175"/>
      <c r="CF1038" s="175"/>
      <c r="CG1038" s="175"/>
      <c r="CH1038" s="175"/>
      <c r="CI1038" s="175"/>
      <c r="CJ1038" s="175"/>
      <c r="CK1038" s="175"/>
      <c r="CL1038" s="175"/>
    </row>
    <row r="1039" spans="2:90" x14ac:dyDescent="0.4">
      <c r="E1039" s="8"/>
      <c r="H1039" s="12"/>
      <c r="I1039" s="60"/>
      <c r="J1039" s="60"/>
      <c r="K1039" s="15"/>
      <c r="L1039" s="15"/>
      <c r="M1039" s="15"/>
      <c r="N1039" s="15"/>
      <c r="O1039" s="15"/>
      <c r="P1039" s="15"/>
      <c r="R1039" s="15"/>
      <c r="S1039" s="175"/>
      <c r="T1039" s="175"/>
      <c r="U1039" s="175"/>
      <c r="V1039" s="175"/>
      <c r="W1039" s="175"/>
      <c r="X1039" s="175"/>
      <c r="Y1039" s="175"/>
      <c r="Z1039" s="175"/>
      <c r="AA1039" s="175"/>
      <c r="AB1039" s="175"/>
      <c r="AC1039" s="175"/>
      <c r="AD1039" s="175"/>
      <c r="AE1039" s="175"/>
      <c r="AF1039" s="175"/>
      <c r="AG1039" s="175"/>
      <c r="AH1039" s="175"/>
      <c r="AI1039" s="175"/>
      <c r="AJ1039" s="175"/>
      <c r="AK1039" s="175"/>
      <c r="AL1039" s="175"/>
      <c r="AM1039" s="175"/>
      <c r="AN1039" s="175"/>
      <c r="AO1039" s="175"/>
      <c r="AP1039" s="175"/>
      <c r="AQ1039" s="175"/>
      <c r="AR1039" s="175"/>
      <c r="AS1039" s="175"/>
      <c r="AT1039" s="175"/>
      <c r="AU1039" s="175"/>
      <c r="AV1039" s="175"/>
      <c r="AW1039" s="175"/>
      <c r="AX1039" s="175"/>
      <c r="AY1039" s="175"/>
      <c r="AZ1039" s="175"/>
      <c r="BA1039" s="175"/>
      <c r="BB1039" s="175"/>
      <c r="BC1039" s="175"/>
      <c r="BD1039" s="175"/>
      <c r="BE1039" s="175"/>
      <c r="BF1039" s="175"/>
      <c r="BG1039" s="175"/>
      <c r="BH1039" s="175"/>
      <c r="BI1039" s="175"/>
      <c r="BJ1039" s="175"/>
      <c r="BK1039" s="175"/>
      <c r="BL1039" s="175"/>
      <c r="BM1039" s="175"/>
      <c r="BN1039" s="175"/>
      <c r="BO1039" s="175"/>
      <c r="BP1039" s="175"/>
      <c r="BQ1039" s="175"/>
      <c r="BR1039" s="175"/>
      <c r="BS1039" s="175"/>
      <c r="BT1039" s="175"/>
      <c r="BU1039" s="175"/>
      <c r="BV1039" s="175"/>
      <c r="BW1039" s="175"/>
      <c r="BX1039" s="175"/>
      <c r="BY1039" s="175"/>
      <c r="BZ1039" s="175"/>
      <c r="CA1039" s="175"/>
      <c r="CB1039" s="175"/>
      <c r="CC1039" s="175"/>
      <c r="CD1039" s="175"/>
      <c r="CE1039" s="175"/>
      <c r="CF1039" s="175"/>
      <c r="CG1039" s="175"/>
      <c r="CH1039" s="175"/>
      <c r="CI1039" s="175"/>
      <c r="CJ1039" s="175"/>
      <c r="CK1039" s="175"/>
      <c r="CL1039" s="175"/>
    </row>
    <row r="1040" spans="2:90" x14ac:dyDescent="0.4">
      <c r="E1040" s="8"/>
      <c r="H1040" s="12"/>
      <c r="I1040" s="60"/>
      <c r="J1040" s="60"/>
      <c r="K1040" s="15"/>
      <c r="L1040" s="15"/>
      <c r="M1040" s="15"/>
      <c r="N1040" s="15"/>
      <c r="O1040" s="15"/>
      <c r="P1040" s="15"/>
      <c r="R1040" s="15"/>
      <c r="S1040" s="175"/>
      <c r="T1040" s="175"/>
      <c r="U1040" s="175"/>
      <c r="V1040" s="175"/>
      <c r="W1040" s="175"/>
      <c r="X1040" s="175"/>
      <c r="Y1040" s="175"/>
      <c r="Z1040" s="175"/>
      <c r="AA1040" s="175"/>
      <c r="AB1040" s="175"/>
      <c r="AC1040" s="175"/>
      <c r="AD1040" s="175"/>
      <c r="AE1040" s="175"/>
      <c r="AF1040" s="175"/>
      <c r="AG1040" s="175"/>
      <c r="AH1040" s="175"/>
      <c r="AI1040" s="175"/>
      <c r="AJ1040" s="175"/>
      <c r="AK1040" s="175"/>
      <c r="AL1040" s="175"/>
      <c r="AM1040" s="175"/>
      <c r="AN1040" s="175"/>
      <c r="AO1040" s="175"/>
      <c r="AP1040" s="175"/>
      <c r="AQ1040" s="175"/>
      <c r="AR1040" s="175"/>
      <c r="AS1040" s="175"/>
      <c r="AT1040" s="175"/>
      <c r="AU1040" s="175"/>
      <c r="AV1040" s="175"/>
      <c r="AW1040" s="175"/>
      <c r="AX1040" s="175"/>
      <c r="AY1040" s="175"/>
      <c r="AZ1040" s="175"/>
      <c r="BA1040" s="175"/>
      <c r="BB1040" s="175"/>
      <c r="BC1040" s="175"/>
      <c r="BD1040" s="175"/>
      <c r="BE1040" s="175"/>
      <c r="BF1040" s="175"/>
      <c r="BG1040" s="175"/>
      <c r="BH1040" s="175"/>
      <c r="BI1040" s="175"/>
      <c r="BJ1040" s="175"/>
      <c r="BK1040" s="175"/>
      <c r="BL1040" s="175"/>
      <c r="BM1040" s="175"/>
      <c r="BN1040" s="175"/>
      <c r="BO1040" s="175"/>
      <c r="BP1040" s="175"/>
      <c r="BQ1040" s="175"/>
      <c r="BR1040" s="175"/>
      <c r="BS1040" s="175"/>
      <c r="BT1040" s="175"/>
      <c r="BU1040" s="175"/>
      <c r="BV1040" s="175"/>
      <c r="BW1040" s="175"/>
      <c r="BX1040" s="175"/>
      <c r="BY1040" s="175"/>
      <c r="BZ1040" s="175"/>
      <c r="CA1040" s="175"/>
      <c r="CB1040" s="175"/>
      <c r="CC1040" s="175"/>
      <c r="CD1040" s="175"/>
      <c r="CE1040" s="175"/>
      <c r="CF1040" s="175"/>
      <c r="CG1040" s="175"/>
      <c r="CH1040" s="175"/>
      <c r="CI1040" s="175"/>
      <c r="CJ1040" s="175"/>
      <c r="CK1040" s="175"/>
      <c r="CL1040" s="175"/>
    </row>
    <row r="1041" spans="2:90" x14ac:dyDescent="0.4">
      <c r="E1041" s="8"/>
      <c r="H1041" s="12"/>
      <c r="I1041" s="60"/>
      <c r="J1041" s="60"/>
      <c r="K1041" s="15"/>
      <c r="L1041" s="15"/>
      <c r="M1041" s="15"/>
      <c r="N1041" s="15"/>
      <c r="O1041" s="15"/>
      <c r="P1041" s="15"/>
      <c r="R1041" s="15"/>
      <c r="S1041" s="175"/>
      <c r="T1041" s="175"/>
      <c r="U1041" s="175"/>
      <c r="V1041" s="175"/>
      <c r="W1041" s="175"/>
      <c r="X1041" s="175"/>
      <c r="Y1041" s="175"/>
      <c r="Z1041" s="175"/>
      <c r="AA1041" s="175"/>
      <c r="AB1041" s="175"/>
      <c r="AC1041" s="175"/>
      <c r="AD1041" s="175"/>
      <c r="AE1041" s="175"/>
      <c r="AF1041" s="175"/>
      <c r="AG1041" s="175"/>
      <c r="AH1041" s="175"/>
      <c r="AI1041" s="175"/>
      <c r="AJ1041" s="175"/>
      <c r="AK1041" s="175"/>
      <c r="AL1041" s="175"/>
      <c r="AM1041" s="175"/>
      <c r="AN1041" s="175"/>
      <c r="AO1041" s="175"/>
      <c r="AP1041" s="175"/>
      <c r="AQ1041" s="175"/>
      <c r="AR1041" s="175"/>
      <c r="AS1041" s="175"/>
      <c r="AT1041" s="175"/>
      <c r="AU1041" s="175"/>
      <c r="AV1041" s="175"/>
      <c r="AW1041" s="175"/>
      <c r="AX1041" s="175"/>
      <c r="AY1041" s="175"/>
      <c r="AZ1041" s="175"/>
      <c r="BA1041" s="175"/>
      <c r="BB1041" s="175"/>
      <c r="BC1041" s="175"/>
      <c r="BD1041" s="175"/>
      <c r="BE1041" s="175"/>
      <c r="BF1041" s="175"/>
      <c r="BG1041" s="175"/>
      <c r="BH1041" s="175"/>
      <c r="BI1041" s="175"/>
      <c r="BJ1041" s="175"/>
      <c r="BK1041" s="175"/>
      <c r="BL1041" s="175"/>
      <c r="BM1041" s="175"/>
      <c r="BN1041" s="175"/>
      <c r="BO1041" s="175"/>
      <c r="BP1041" s="175"/>
      <c r="BQ1041" s="175"/>
      <c r="BR1041" s="175"/>
      <c r="BS1041" s="175"/>
      <c r="BT1041" s="175"/>
      <c r="BU1041" s="175"/>
      <c r="BV1041" s="175"/>
      <c r="BW1041" s="175"/>
      <c r="BX1041" s="175"/>
      <c r="BY1041" s="175"/>
      <c r="BZ1041" s="175"/>
      <c r="CA1041" s="175"/>
      <c r="CB1041" s="175"/>
      <c r="CC1041" s="175"/>
      <c r="CD1041" s="175"/>
      <c r="CE1041" s="175"/>
      <c r="CF1041" s="175"/>
      <c r="CG1041" s="175"/>
      <c r="CH1041" s="175"/>
      <c r="CI1041" s="175"/>
      <c r="CJ1041" s="175"/>
      <c r="CK1041" s="175"/>
      <c r="CL1041" s="175"/>
    </row>
    <row r="1042" spans="2:90" x14ac:dyDescent="0.4">
      <c r="E1042" s="8"/>
      <c r="H1042" s="12"/>
      <c r="I1042" s="60"/>
      <c r="J1042" s="60"/>
      <c r="K1042" s="15"/>
      <c r="L1042" s="15"/>
      <c r="M1042" s="15"/>
      <c r="N1042" s="15"/>
      <c r="O1042" s="15"/>
      <c r="P1042" s="15"/>
      <c r="R1042" s="15"/>
      <c r="S1042" s="175"/>
      <c r="T1042" s="175"/>
      <c r="U1042" s="175"/>
      <c r="V1042" s="175"/>
      <c r="W1042" s="175"/>
      <c r="X1042" s="175"/>
      <c r="Y1042" s="175"/>
      <c r="Z1042" s="175"/>
      <c r="AA1042" s="175"/>
      <c r="AB1042" s="175"/>
      <c r="AC1042" s="175"/>
      <c r="AD1042" s="175"/>
      <c r="AE1042" s="175"/>
      <c r="AF1042" s="175"/>
      <c r="AG1042" s="175"/>
      <c r="AH1042" s="175"/>
      <c r="AI1042" s="175"/>
      <c r="AJ1042" s="175"/>
      <c r="AK1042" s="175"/>
      <c r="AL1042" s="175"/>
      <c r="AM1042" s="175"/>
      <c r="AN1042" s="175"/>
      <c r="AO1042" s="175"/>
      <c r="AP1042" s="175"/>
      <c r="AQ1042" s="175"/>
      <c r="AR1042" s="175"/>
      <c r="AS1042" s="175"/>
      <c r="AT1042" s="175"/>
      <c r="AU1042" s="175"/>
      <c r="AV1042" s="175"/>
      <c r="AW1042" s="175"/>
      <c r="AX1042" s="175"/>
      <c r="AY1042" s="175"/>
      <c r="AZ1042" s="175"/>
      <c r="BA1042" s="175"/>
      <c r="BB1042" s="175"/>
      <c r="BC1042" s="175"/>
      <c r="BD1042" s="175"/>
      <c r="BE1042" s="175"/>
      <c r="BF1042" s="175"/>
      <c r="BG1042" s="175"/>
      <c r="BH1042" s="175"/>
      <c r="BI1042" s="175"/>
      <c r="BJ1042" s="175"/>
      <c r="BK1042" s="175"/>
      <c r="BL1042" s="175"/>
      <c r="BM1042" s="175"/>
      <c r="BN1042" s="175"/>
      <c r="BO1042" s="175"/>
      <c r="BP1042" s="175"/>
      <c r="BQ1042" s="175"/>
      <c r="BR1042" s="175"/>
      <c r="BS1042" s="175"/>
      <c r="BT1042" s="175"/>
      <c r="BU1042" s="175"/>
      <c r="BV1042" s="175"/>
      <c r="BW1042" s="175"/>
      <c r="BX1042" s="175"/>
      <c r="BY1042" s="175"/>
      <c r="BZ1042" s="175"/>
      <c r="CA1042" s="175"/>
      <c r="CB1042" s="175"/>
      <c r="CC1042" s="175"/>
      <c r="CD1042" s="175"/>
      <c r="CE1042" s="175"/>
      <c r="CF1042" s="175"/>
      <c r="CG1042" s="175"/>
      <c r="CH1042" s="175"/>
      <c r="CI1042" s="175"/>
      <c r="CJ1042" s="175"/>
      <c r="CK1042" s="175"/>
      <c r="CL1042" s="175"/>
    </row>
    <row r="1043" spans="2:90" x14ac:dyDescent="0.4">
      <c r="E1043" s="8"/>
      <c r="H1043" s="12"/>
      <c r="I1043" s="60"/>
      <c r="J1043" s="60"/>
      <c r="K1043" s="15"/>
      <c r="L1043" s="15"/>
      <c r="M1043" s="15"/>
      <c r="N1043" s="15"/>
      <c r="O1043" s="15"/>
      <c r="P1043" s="15"/>
      <c r="R1043" s="15"/>
      <c r="S1043" s="175"/>
      <c r="T1043" s="175"/>
      <c r="U1043" s="175"/>
      <c r="V1043" s="175"/>
      <c r="W1043" s="175"/>
      <c r="X1043" s="175"/>
      <c r="Y1043" s="175"/>
      <c r="Z1043" s="175"/>
      <c r="AA1043" s="175"/>
      <c r="AB1043" s="175"/>
      <c r="AC1043" s="175"/>
      <c r="AD1043" s="175"/>
      <c r="AE1043" s="175"/>
      <c r="AF1043" s="175"/>
      <c r="AG1043" s="175"/>
      <c r="AH1043" s="175"/>
      <c r="AI1043" s="175"/>
      <c r="AJ1043" s="175"/>
      <c r="AK1043" s="175"/>
      <c r="AL1043" s="175"/>
      <c r="AM1043" s="175"/>
      <c r="AN1043" s="175"/>
      <c r="AO1043" s="175"/>
      <c r="AP1043" s="175"/>
      <c r="AQ1043" s="175"/>
      <c r="AR1043" s="175"/>
      <c r="AS1043" s="175"/>
      <c r="AT1043" s="175"/>
      <c r="AU1043" s="175"/>
      <c r="AV1043" s="175"/>
      <c r="AW1043" s="175"/>
      <c r="AX1043" s="175"/>
      <c r="AY1043" s="175"/>
      <c r="AZ1043" s="175"/>
      <c r="BA1043" s="175"/>
      <c r="BB1043" s="175"/>
      <c r="BC1043" s="175"/>
      <c r="BD1043" s="175"/>
      <c r="BE1043" s="175"/>
      <c r="BF1043" s="175"/>
      <c r="BG1043" s="175"/>
      <c r="BH1043" s="175"/>
      <c r="BI1043" s="175"/>
      <c r="BJ1043" s="175"/>
      <c r="BK1043" s="175"/>
      <c r="BL1043" s="175"/>
      <c r="BM1043" s="175"/>
      <c r="BN1043" s="175"/>
      <c r="BO1043" s="175"/>
      <c r="BP1043" s="175"/>
      <c r="BQ1043" s="175"/>
      <c r="BR1043" s="175"/>
      <c r="BS1043" s="175"/>
      <c r="BT1043" s="175"/>
      <c r="BU1043" s="175"/>
      <c r="BV1043" s="175"/>
      <c r="BW1043" s="175"/>
      <c r="BX1043" s="175"/>
      <c r="BY1043" s="175"/>
      <c r="BZ1043" s="175"/>
      <c r="CA1043" s="175"/>
      <c r="CB1043" s="175"/>
      <c r="CC1043" s="175"/>
      <c r="CD1043" s="175"/>
      <c r="CE1043" s="175"/>
      <c r="CF1043" s="175"/>
      <c r="CG1043" s="175"/>
      <c r="CH1043" s="175"/>
      <c r="CI1043" s="175"/>
      <c r="CJ1043" s="175"/>
      <c r="CK1043" s="175"/>
      <c r="CL1043" s="175"/>
    </row>
    <row r="1044" spans="2:90" x14ac:dyDescent="0.4">
      <c r="B1044" s="171" t="s">
        <v>490</v>
      </c>
      <c r="E1044" s="8"/>
      <c r="H1044" s="170"/>
      <c r="I1044" s="172"/>
      <c r="J1044" s="172"/>
      <c r="K1044" s="193"/>
      <c r="L1044" s="193"/>
      <c r="M1044" s="193"/>
      <c r="N1044" s="193"/>
      <c r="O1044" s="193"/>
      <c r="P1044" s="193"/>
      <c r="R1044" s="194"/>
      <c r="S1044" s="170"/>
      <c r="T1044" s="170"/>
      <c r="U1044" s="170"/>
      <c r="V1044" s="170"/>
      <c r="W1044" s="170"/>
      <c r="X1044" s="170"/>
      <c r="Y1044" s="170"/>
      <c r="Z1044" s="170"/>
      <c r="AA1044" s="170"/>
      <c r="AB1044" s="170"/>
      <c r="AC1044" s="170"/>
      <c r="AD1044" s="170"/>
      <c r="AE1044" s="170"/>
      <c r="AF1044" s="170"/>
      <c r="AG1044" s="170"/>
      <c r="AH1044" s="170"/>
      <c r="AI1044" s="170"/>
      <c r="AJ1044" s="170"/>
      <c r="AK1044" s="170"/>
      <c r="AL1044" s="170"/>
      <c r="AM1044" s="170"/>
      <c r="AN1044" s="170"/>
      <c r="AO1044" s="170"/>
      <c r="AP1044" s="170"/>
      <c r="AQ1044" s="170"/>
      <c r="AR1044" s="170"/>
      <c r="AS1044" s="170"/>
      <c r="AT1044" s="170"/>
      <c r="AU1044" s="170"/>
      <c r="AV1044" s="170"/>
      <c r="AW1044" s="170"/>
      <c r="AX1044" s="170"/>
      <c r="AY1044" s="170"/>
      <c r="AZ1044" s="170"/>
      <c r="BA1044" s="170"/>
      <c r="BB1044" s="170"/>
      <c r="BC1044" s="170"/>
      <c r="BD1044" s="170"/>
      <c r="BE1044" s="170"/>
      <c r="BF1044" s="170"/>
      <c r="BG1044" s="170"/>
      <c r="BH1044" s="170"/>
      <c r="BI1044" s="170"/>
      <c r="BJ1044" s="170"/>
      <c r="BK1044" s="170"/>
      <c r="BL1044" s="170"/>
      <c r="BM1044" s="170"/>
      <c r="BN1044" s="170"/>
      <c r="BO1044" s="170"/>
      <c r="BP1044" s="170"/>
      <c r="BQ1044" s="170"/>
      <c r="BR1044" s="170"/>
      <c r="BS1044" s="170"/>
      <c r="BT1044" s="170"/>
      <c r="BU1044" s="170"/>
      <c r="BV1044" s="170"/>
      <c r="BW1044" s="170"/>
      <c r="BX1044" s="170"/>
      <c r="BY1044" s="170"/>
      <c r="BZ1044" s="170"/>
      <c r="CA1044" s="170"/>
      <c r="CB1044" s="170"/>
      <c r="CC1044" s="170"/>
      <c r="CD1044" s="170"/>
      <c r="CE1044" s="170"/>
      <c r="CF1044" s="170"/>
      <c r="CG1044" s="170"/>
      <c r="CH1044" s="170"/>
      <c r="CI1044" s="170"/>
      <c r="CJ1044" s="170"/>
      <c r="CK1044" s="170"/>
      <c r="CL1044" s="170"/>
    </row>
    <row r="1045" spans="2:90" x14ac:dyDescent="0.4">
      <c r="B1045" s="171" t="s">
        <v>492</v>
      </c>
      <c r="E1045" s="8"/>
      <c r="H1045" s="170"/>
      <c r="I1045" s="172"/>
      <c r="J1045" s="172"/>
      <c r="K1045" s="193"/>
      <c r="L1045" s="193"/>
      <c r="M1045" s="193"/>
      <c r="N1045" s="193"/>
      <c r="O1045" s="193"/>
      <c r="P1045" s="193"/>
      <c r="R1045" s="194"/>
      <c r="S1045" s="170"/>
      <c r="T1045" s="170"/>
      <c r="U1045" s="170"/>
      <c r="V1045" s="170"/>
      <c r="W1045" s="170"/>
      <c r="X1045" s="170"/>
      <c r="Y1045" s="170"/>
      <c r="Z1045" s="170"/>
      <c r="AA1045" s="170"/>
      <c r="AB1045" s="170"/>
      <c r="AC1045" s="170"/>
      <c r="AD1045" s="170"/>
      <c r="AE1045" s="170"/>
      <c r="AF1045" s="170"/>
      <c r="AG1045" s="170"/>
      <c r="AH1045" s="170"/>
      <c r="AI1045" s="170"/>
      <c r="AJ1045" s="170"/>
      <c r="AK1045" s="170"/>
      <c r="AL1045" s="170"/>
      <c r="AM1045" s="170"/>
      <c r="AN1045" s="170"/>
      <c r="AO1045" s="170"/>
      <c r="AP1045" s="170"/>
      <c r="AQ1045" s="170"/>
      <c r="AR1045" s="170"/>
      <c r="AS1045" s="170"/>
      <c r="AT1045" s="170"/>
      <c r="AU1045" s="170"/>
      <c r="AV1045" s="170"/>
      <c r="AW1045" s="170"/>
      <c r="AX1045" s="170"/>
      <c r="AY1045" s="170"/>
      <c r="AZ1045" s="170"/>
      <c r="BA1045" s="170"/>
      <c r="BB1045" s="170"/>
      <c r="BC1045" s="170"/>
      <c r="BD1045" s="170"/>
      <c r="BE1045" s="170"/>
      <c r="BF1045" s="170"/>
      <c r="BG1045" s="170"/>
      <c r="BH1045" s="170"/>
      <c r="BI1045" s="170"/>
      <c r="BJ1045" s="170"/>
      <c r="BK1045" s="170"/>
      <c r="BL1045" s="170"/>
      <c r="BM1045" s="170"/>
      <c r="BN1045" s="170"/>
      <c r="BO1045" s="170"/>
      <c r="BP1045" s="170"/>
      <c r="BQ1045" s="170"/>
      <c r="BR1045" s="170"/>
      <c r="BS1045" s="170"/>
      <c r="BT1045" s="170"/>
      <c r="BU1045" s="170"/>
      <c r="BV1045" s="170"/>
      <c r="BW1045" s="170"/>
      <c r="BX1045" s="170"/>
      <c r="BY1045" s="170"/>
      <c r="BZ1045" s="170"/>
      <c r="CA1045" s="170"/>
      <c r="CB1045" s="170"/>
      <c r="CC1045" s="170"/>
      <c r="CD1045" s="170"/>
      <c r="CE1045" s="170"/>
      <c r="CF1045" s="170"/>
      <c r="CG1045" s="170"/>
      <c r="CH1045" s="170"/>
      <c r="CI1045" s="170"/>
      <c r="CJ1045" s="170"/>
      <c r="CK1045" s="170"/>
      <c r="CL1045" s="170"/>
    </row>
    <row r="1046" spans="2:90" x14ac:dyDescent="0.4">
      <c r="B1046" s="171" t="s">
        <v>461</v>
      </c>
      <c r="E1046" s="8"/>
      <c r="H1046" s="170"/>
      <c r="I1046" s="172"/>
      <c r="J1046" s="172"/>
      <c r="K1046" s="195"/>
      <c r="L1046" s="195"/>
      <c r="M1046" s="195"/>
      <c r="N1046" s="195"/>
      <c r="O1046" s="195"/>
      <c r="P1046" s="195"/>
      <c r="R1046" s="194"/>
      <c r="S1046" s="195" t="str">
        <f t="shared" ref="S1046:AX1046" si="1115">ADDRESS(ROW(S341),COLUMN(S341),2)</f>
        <v>S$341</v>
      </c>
      <c r="T1046" s="195" t="str">
        <f t="shared" si="1115"/>
        <v>T$341</v>
      </c>
      <c r="U1046" s="195" t="str">
        <f t="shared" si="1115"/>
        <v>U$341</v>
      </c>
      <c r="V1046" s="195" t="str">
        <f t="shared" si="1115"/>
        <v>V$341</v>
      </c>
      <c r="W1046" s="195" t="str">
        <f t="shared" si="1115"/>
        <v>W$341</v>
      </c>
      <c r="X1046" s="195" t="str">
        <f t="shared" si="1115"/>
        <v>X$341</v>
      </c>
      <c r="Y1046" s="195" t="str">
        <f t="shared" si="1115"/>
        <v>Y$341</v>
      </c>
      <c r="Z1046" s="195" t="str">
        <f t="shared" si="1115"/>
        <v>Z$341</v>
      </c>
      <c r="AA1046" s="195" t="str">
        <f t="shared" si="1115"/>
        <v>AA$341</v>
      </c>
      <c r="AB1046" s="195" t="str">
        <f t="shared" si="1115"/>
        <v>AB$341</v>
      </c>
      <c r="AC1046" s="195" t="str">
        <f t="shared" si="1115"/>
        <v>AC$341</v>
      </c>
      <c r="AD1046" s="195" t="str">
        <f t="shared" si="1115"/>
        <v>AD$341</v>
      </c>
      <c r="AE1046" s="195" t="str">
        <f t="shared" si="1115"/>
        <v>AE$341</v>
      </c>
      <c r="AF1046" s="195" t="str">
        <f t="shared" si="1115"/>
        <v>AF$341</v>
      </c>
      <c r="AG1046" s="195" t="str">
        <f t="shared" si="1115"/>
        <v>AG$341</v>
      </c>
      <c r="AH1046" s="195" t="str">
        <f t="shared" si="1115"/>
        <v>AH$341</v>
      </c>
      <c r="AI1046" s="195" t="str">
        <f t="shared" si="1115"/>
        <v>AI$341</v>
      </c>
      <c r="AJ1046" s="195" t="str">
        <f t="shared" si="1115"/>
        <v>AJ$341</v>
      </c>
      <c r="AK1046" s="195" t="str">
        <f t="shared" si="1115"/>
        <v>AK$341</v>
      </c>
      <c r="AL1046" s="195" t="str">
        <f t="shared" si="1115"/>
        <v>AL$341</v>
      </c>
      <c r="AM1046" s="195" t="str">
        <f t="shared" si="1115"/>
        <v>AM$341</v>
      </c>
      <c r="AN1046" s="195" t="str">
        <f t="shared" si="1115"/>
        <v>AN$341</v>
      </c>
      <c r="AO1046" s="195" t="str">
        <f t="shared" si="1115"/>
        <v>AO$341</v>
      </c>
      <c r="AP1046" s="195" t="str">
        <f t="shared" si="1115"/>
        <v>AP$341</v>
      </c>
      <c r="AQ1046" s="195" t="str">
        <f t="shared" si="1115"/>
        <v>AQ$341</v>
      </c>
      <c r="AR1046" s="195" t="str">
        <f t="shared" si="1115"/>
        <v>AR$341</v>
      </c>
      <c r="AS1046" s="195" t="str">
        <f t="shared" si="1115"/>
        <v>AS$341</v>
      </c>
      <c r="AT1046" s="195" t="str">
        <f t="shared" si="1115"/>
        <v>AT$341</v>
      </c>
      <c r="AU1046" s="195" t="str">
        <f t="shared" si="1115"/>
        <v>AU$341</v>
      </c>
      <c r="AV1046" s="195" t="str">
        <f t="shared" si="1115"/>
        <v>AV$341</v>
      </c>
      <c r="AW1046" s="195" t="str">
        <f t="shared" si="1115"/>
        <v>AW$341</v>
      </c>
      <c r="AX1046" s="195" t="str">
        <f t="shared" si="1115"/>
        <v>AX$341</v>
      </c>
      <c r="AY1046" s="195" t="str">
        <f t="shared" ref="AY1046:CD1046" si="1116">ADDRESS(ROW(AY341),COLUMN(AY341),2)</f>
        <v>AY$341</v>
      </c>
      <c r="AZ1046" s="195" t="str">
        <f t="shared" si="1116"/>
        <v>AZ$341</v>
      </c>
      <c r="BA1046" s="195" t="str">
        <f t="shared" si="1116"/>
        <v>BA$341</v>
      </c>
      <c r="BB1046" s="195" t="str">
        <f t="shared" si="1116"/>
        <v>BB$341</v>
      </c>
      <c r="BC1046" s="195" t="str">
        <f t="shared" si="1116"/>
        <v>BC$341</v>
      </c>
      <c r="BD1046" s="195" t="str">
        <f t="shared" si="1116"/>
        <v>BD$341</v>
      </c>
      <c r="BE1046" s="195" t="str">
        <f t="shared" si="1116"/>
        <v>BE$341</v>
      </c>
      <c r="BF1046" s="195" t="str">
        <f t="shared" si="1116"/>
        <v>BF$341</v>
      </c>
      <c r="BG1046" s="195" t="str">
        <f t="shared" si="1116"/>
        <v>BG$341</v>
      </c>
      <c r="BH1046" s="195" t="str">
        <f t="shared" si="1116"/>
        <v>BH$341</v>
      </c>
      <c r="BI1046" s="195" t="str">
        <f t="shared" si="1116"/>
        <v>BI$341</v>
      </c>
      <c r="BJ1046" s="195" t="str">
        <f t="shared" si="1116"/>
        <v>BJ$341</v>
      </c>
      <c r="BK1046" s="195" t="str">
        <f t="shared" si="1116"/>
        <v>BK$341</v>
      </c>
      <c r="BL1046" s="195" t="str">
        <f t="shared" si="1116"/>
        <v>BL$341</v>
      </c>
      <c r="BM1046" s="195" t="str">
        <f t="shared" si="1116"/>
        <v>BM$341</v>
      </c>
      <c r="BN1046" s="195" t="str">
        <f t="shared" si="1116"/>
        <v>BN$341</v>
      </c>
      <c r="BO1046" s="195" t="str">
        <f t="shared" si="1116"/>
        <v>BO$341</v>
      </c>
      <c r="BP1046" s="195" t="str">
        <f t="shared" si="1116"/>
        <v>BP$341</v>
      </c>
      <c r="BQ1046" s="195" t="str">
        <f t="shared" si="1116"/>
        <v>BQ$341</v>
      </c>
      <c r="BR1046" s="195" t="str">
        <f t="shared" si="1116"/>
        <v>BR$341</v>
      </c>
      <c r="BS1046" s="195" t="str">
        <f t="shared" si="1116"/>
        <v>BS$341</v>
      </c>
      <c r="BT1046" s="195" t="str">
        <f t="shared" si="1116"/>
        <v>BT$341</v>
      </c>
      <c r="BU1046" s="195" t="str">
        <f t="shared" si="1116"/>
        <v>BU$341</v>
      </c>
      <c r="BV1046" s="195" t="str">
        <f t="shared" si="1116"/>
        <v>BV$341</v>
      </c>
      <c r="BW1046" s="195" t="str">
        <f t="shared" si="1116"/>
        <v>BW$341</v>
      </c>
      <c r="BX1046" s="195" t="str">
        <f t="shared" si="1116"/>
        <v>BX$341</v>
      </c>
      <c r="BY1046" s="195" t="str">
        <f t="shared" si="1116"/>
        <v>BY$341</v>
      </c>
      <c r="BZ1046" s="195" t="str">
        <f t="shared" si="1116"/>
        <v>BZ$341</v>
      </c>
      <c r="CA1046" s="195" t="str">
        <f t="shared" si="1116"/>
        <v>CA$341</v>
      </c>
      <c r="CB1046" s="195" t="str">
        <f t="shared" si="1116"/>
        <v>CB$341</v>
      </c>
      <c r="CC1046" s="195" t="str">
        <f t="shared" si="1116"/>
        <v>CC$341</v>
      </c>
      <c r="CD1046" s="195" t="str">
        <f t="shared" si="1116"/>
        <v>CD$341</v>
      </c>
      <c r="CE1046" s="195" t="str">
        <f t="shared" ref="CE1046:CL1046" si="1117">ADDRESS(ROW(CE341),COLUMN(CE341),2)</f>
        <v>CE$341</v>
      </c>
      <c r="CF1046" s="195" t="str">
        <f t="shared" si="1117"/>
        <v>CF$341</v>
      </c>
      <c r="CG1046" s="195" t="str">
        <f t="shared" si="1117"/>
        <v>CG$341</v>
      </c>
      <c r="CH1046" s="195" t="str">
        <f t="shared" si="1117"/>
        <v>CH$341</v>
      </c>
      <c r="CI1046" s="195" t="str">
        <f t="shared" si="1117"/>
        <v>CI$341</v>
      </c>
      <c r="CJ1046" s="195" t="str">
        <f t="shared" si="1117"/>
        <v>CJ$341</v>
      </c>
      <c r="CK1046" s="195" t="str">
        <f t="shared" si="1117"/>
        <v>CK$341</v>
      </c>
      <c r="CL1046" s="195" t="str">
        <f t="shared" si="1117"/>
        <v>CL$341</v>
      </c>
    </row>
    <row r="1047" spans="2:90" x14ac:dyDescent="0.4">
      <c r="B1047" s="171" t="s">
        <v>462</v>
      </c>
      <c r="E1047" s="8"/>
      <c r="H1047" s="196"/>
      <c r="I1047" s="197"/>
      <c r="J1047" s="197"/>
      <c r="K1047" s="195"/>
      <c r="L1047" s="195"/>
      <c r="M1047" s="195"/>
      <c r="N1047" s="195"/>
      <c r="O1047" s="195"/>
      <c r="P1047" s="195"/>
      <c r="R1047" s="198"/>
      <c r="S1047" s="313" t="str">
        <f t="shared" ref="S1047" si="1118">S1046</f>
        <v>S$341</v>
      </c>
      <c r="T1047" s="313" t="str">
        <f t="shared" ref="T1047:CE1047" si="1119">T1046</f>
        <v>T$341</v>
      </c>
      <c r="U1047" s="313" t="str">
        <f t="shared" si="1119"/>
        <v>U$341</v>
      </c>
      <c r="V1047" s="313" t="str">
        <f t="shared" si="1119"/>
        <v>V$341</v>
      </c>
      <c r="W1047" s="313" t="str">
        <f t="shared" si="1119"/>
        <v>W$341</v>
      </c>
      <c r="X1047" s="313" t="str">
        <f t="shared" si="1119"/>
        <v>X$341</v>
      </c>
      <c r="Y1047" s="313" t="str">
        <f t="shared" si="1119"/>
        <v>Y$341</v>
      </c>
      <c r="Z1047" s="313" t="str">
        <f t="shared" si="1119"/>
        <v>Z$341</v>
      </c>
      <c r="AA1047" s="313" t="str">
        <f t="shared" si="1119"/>
        <v>AA$341</v>
      </c>
      <c r="AB1047" s="313" t="str">
        <f t="shared" si="1119"/>
        <v>AB$341</v>
      </c>
      <c r="AC1047" s="313" t="str">
        <f t="shared" si="1119"/>
        <v>AC$341</v>
      </c>
      <c r="AD1047" s="313" t="str">
        <f t="shared" si="1119"/>
        <v>AD$341</v>
      </c>
      <c r="AE1047" s="313" t="str">
        <f t="shared" si="1119"/>
        <v>AE$341</v>
      </c>
      <c r="AF1047" s="313" t="str">
        <f t="shared" si="1119"/>
        <v>AF$341</v>
      </c>
      <c r="AG1047" s="313" t="str">
        <f t="shared" si="1119"/>
        <v>AG$341</v>
      </c>
      <c r="AH1047" s="313" t="str">
        <f t="shared" si="1119"/>
        <v>AH$341</v>
      </c>
      <c r="AI1047" s="313" t="str">
        <f t="shared" si="1119"/>
        <v>AI$341</v>
      </c>
      <c r="AJ1047" s="313" t="str">
        <f t="shared" si="1119"/>
        <v>AJ$341</v>
      </c>
      <c r="AK1047" s="313" t="str">
        <f t="shared" si="1119"/>
        <v>AK$341</v>
      </c>
      <c r="AL1047" s="313" t="str">
        <f t="shared" si="1119"/>
        <v>AL$341</v>
      </c>
      <c r="AM1047" s="313" t="str">
        <f t="shared" si="1119"/>
        <v>AM$341</v>
      </c>
      <c r="AN1047" s="313" t="str">
        <f t="shared" si="1119"/>
        <v>AN$341</v>
      </c>
      <c r="AO1047" s="313" t="str">
        <f t="shared" si="1119"/>
        <v>AO$341</v>
      </c>
      <c r="AP1047" s="313" t="str">
        <f t="shared" si="1119"/>
        <v>AP$341</v>
      </c>
      <c r="AQ1047" s="313" t="str">
        <f t="shared" si="1119"/>
        <v>AQ$341</v>
      </c>
      <c r="AR1047" s="313" t="str">
        <f t="shared" si="1119"/>
        <v>AR$341</v>
      </c>
      <c r="AS1047" s="313" t="str">
        <f t="shared" si="1119"/>
        <v>AS$341</v>
      </c>
      <c r="AT1047" s="313" t="str">
        <f t="shared" si="1119"/>
        <v>AT$341</v>
      </c>
      <c r="AU1047" s="313" t="str">
        <f t="shared" si="1119"/>
        <v>AU$341</v>
      </c>
      <c r="AV1047" s="313" t="str">
        <f t="shared" si="1119"/>
        <v>AV$341</v>
      </c>
      <c r="AW1047" s="313" t="str">
        <f t="shared" si="1119"/>
        <v>AW$341</v>
      </c>
      <c r="AX1047" s="313" t="str">
        <f t="shared" si="1119"/>
        <v>AX$341</v>
      </c>
      <c r="AY1047" s="313" t="str">
        <f t="shared" si="1119"/>
        <v>AY$341</v>
      </c>
      <c r="AZ1047" s="313" t="str">
        <f t="shared" si="1119"/>
        <v>AZ$341</v>
      </c>
      <c r="BA1047" s="313" t="str">
        <f t="shared" si="1119"/>
        <v>BA$341</v>
      </c>
      <c r="BB1047" s="313" t="str">
        <f t="shared" si="1119"/>
        <v>BB$341</v>
      </c>
      <c r="BC1047" s="313" t="str">
        <f t="shared" si="1119"/>
        <v>BC$341</v>
      </c>
      <c r="BD1047" s="313" t="str">
        <f t="shared" si="1119"/>
        <v>BD$341</v>
      </c>
      <c r="BE1047" s="313" t="str">
        <f t="shared" si="1119"/>
        <v>BE$341</v>
      </c>
      <c r="BF1047" s="313" t="str">
        <f t="shared" si="1119"/>
        <v>BF$341</v>
      </c>
      <c r="BG1047" s="313" t="str">
        <f t="shared" si="1119"/>
        <v>BG$341</v>
      </c>
      <c r="BH1047" s="313" t="str">
        <f t="shared" si="1119"/>
        <v>BH$341</v>
      </c>
      <c r="BI1047" s="313" t="str">
        <f t="shared" si="1119"/>
        <v>BI$341</v>
      </c>
      <c r="BJ1047" s="313" t="str">
        <f t="shared" si="1119"/>
        <v>BJ$341</v>
      </c>
      <c r="BK1047" s="313" t="str">
        <f t="shared" si="1119"/>
        <v>BK$341</v>
      </c>
      <c r="BL1047" s="313" t="str">
        <f t="shared" si="1119"/>
        <v>BL$341</v>
      </c>
      <c r="BM1047" s="313" t="str">
        <f t="shared" si="1119"/>
        <v>BM$341</v>
      </c>
      <c r="BN1047" s="313" t="str">
        <f t="shared" si="1119"/>
        <v>BN$341</v>
      </c>
      <c r="BO1047" s="313" t="str">
        <f t="shared" si="1119"/>
        <v>BO$341</v>
      </c>
      <c r="BP1047" s="313" t="str">
        <f t="shared" si="1119"/>
        <v>BP$341</v>
      </c>
      <c r="BQ1047" s="313" t="str">
        <f t="shared" si="1119"/>
        <v>BQ$341</v>
      </c>
      <c r="BR1047" s="313" t="str">
        <f t="shared" si="1119"/>
        <v>BR$341</v>
      </c>
      <c r="BS1047" s="313" t="str">
        <f t="shared" si="1119"/>
        <v>BS$341</v>
      </c>
      <c r="BT1047" s="313" t="str">
        <f t="shared" si="1119"/>
        <v>BT$341</v>
      </c>
      <c r="BU1047" s="313" t="str">
        <f t="shared" si="1119"/>
        <v>BU$341</v>
      </c>
      <c r="BV1047" s="313" t="str">
        <f t="shared" si="1119"/>
        <v>BV$341</v>
      </c>
      <c r="BW1047" s="313" t="str">
        <f t="shared" si="1119"/>
        <v>BW$341</v>
      </c>
      <c r="BX1047" s="313" t="str">
        <f t="shared" si="1119"/>
        <v>BX$341</v>
      </c>
      <c r="BY1047" s="313" t="str">
        <f t="shared" si="1119"/>
        <v>BY$341</v>
      </c>
      <c r="BZ1047" s="313" t="str">
        <f t="shared" si="1119"/>
        <v>BZ$341</v>
      </c>
      <c r="CA1047" s="313" t="str">
        <f t="shared" si="1119"/>
        <v>CA$341</v>
      </c>
      <c r="CB1047" s="313" t="str">
        <f t="shared" si="1119"/>
        <v>CB$341</v>
      </c>
      <c r="CC1047" s="313" t="str">
        <f t="shared" si="1119"/>
        <v>CC$341</v>
      </c>
      <c r="CD1047" s="313" t="str">
        <f t="shared" si="1119"/>
        <v>CD$341</v>
      </c>
      <c r="CE1047" s="313" t="str">
        <f t="shared" si="1119"/>
        <v>CE$341</v>
      </c>
      <c r="CF1047" s="313" t="str">
        <f t="shared" ref="CF1047:CK1047" si="1120">CF1046</f>
        <v>CF$341</v>
      </c>
      <c r="CG1047" s="313" t="str">
        <f t="shared" si="1120"/>
        <v>CG$341</v>
      </c>
      <c r="CH1047" s="313" t="str">
        <f t="shared" si="1120"/>
        <v>CH$341</v>
      </c>
      <c r="CI1047" s="313" t="str">
        <f t="shared" si="1120"/>
        <v>CI$341</v>
      </c>
      <c r="CJ1047" s="313" t="str">
        <f t="shared" si="1120"/>
        <v>CJ$341</v>
      </c>
      <c r="CK1047" s="313" t="str">
        <f t="shared" si="1120"/>
        <v>CK$341</v>
      </c>
      <c r="CL1047" s="313" t="str">
        <f t="shared" ref="CL1047" si="1121">CL1046</f>
        <v>CL$341</v>
      </c>
    </row>
    <row r="1048" spans="2:90" x14ac:dyDescent="0.4">
      <c r="B1048" s="171" t="s">
        <v>491</v>
      </c>
      <c r="E1048" s="8"/>
      <c r="H1048" s="196"/>
      <c r="I1048" s="197"/>
      <c r="J1048" s="197"/>
      <c r="K1048" s="198"/>
      <c r="L1048" s="198"/>
      <c r="M1048" s="198"/>
      <c r="N1048" s="198"/>
      <c r="O1048" s="198"/>
      <c r="P1048" s="198"/>
      <c r="R1048" s="198"/>
      <c r="S1048" s="195"/>
      <c r="T1048" s="195"/>
      <c r="U1048" s="195"/>
      <c r="V1048" s="195"/>
      <c r="W1048" s="195"/>
      <c r="X1048" s="195"/>
      <c r="Y1048" s="195"/>
      <c r="Z1048" s="195"/>
      <c r="AA1048" s="195"/>
      <c r="AB1048" s="195"/>
      <c r="AC1048" s="195"/>
      <c r="AD1048" s="195"/>
      <c r="AE1048" s="195"/>
      <c r="AF1048" s="195"/>
      <c r="AG1048" s="195"/>
      <c r="AH1048" s="195"/>
      <c r="AI1048" s="195"/>
      <c r="AJ1048" s="195"/>
      <c r="AK1048" s="195"/>
      <c r="AL1048" s="195"/>
      <c r="AM1048" s="195"/>
      <c r="AN1048" s="195"/>
      <c r="AO1048" s="195"/>
      <c r="AP1048" s="195"/>
      <c r="AQ1048" s="195"/>
      <c r="AR1048" s="195"/>
      <c r="AS1048" s="195"/>
      <c r="AT1048" s="195"/>
      <c r="AU1048" s="195"/>
      <c r="AV1048" s="195"/>
      <c r="AW1048" s="195"/>
      <c r="AX1048" s="195"/>
      <c r="AY1048" s="195"/>
      <c r="AZ1048" s="195"/>
      <c r="BA1048" s="195"/>
      <c r="BB1048" s="195"/>
      <c r="BC1048" s="195"/>
      <c r="BD1048" s="195"/>
      <c r="BE1048" s="195"/>
      <c r="BF1048" s="195"/>
      <c r="BG1048" s="195"/>
      <c r="BH1048" s="195"/>
      <c r="BI1048" s="195"/>
      <c r="BJ1048" s="195"/>
      <c r="BK1048" s="195"/>
      <c r="BL1048" s="195"/>
      <c r="BM1048" s="195"/>
      <c r="BN1048" s="195"/>
      <c r="BO1048" s="195"/>
      <c r="BP1048" s="195"/>
      <c r="BQ1048" s="195"/>
      <c r="BR1048" s="195"/>
      <c r="BS1048" s="195"/>
      <c r="BT1048" s="195"/>
      <c r="BU1048" s="195"/>
      <c r="BV1048" s="195"/>
      <c r="BW1048" s="195"/>
      <c r="BX1048" s="195"/>
      <c r="BY1048" s="195"/>
      <c r="BZ1048" s="195"/>
      <c r="CA1048" s="195"/>
      <c r="CB1048" s="195"/>
      <c r="CC1048" s="195"/>
      <c r="CD1048" s="195"/>
      <c r="CE1048" s="195"/>
      <c r="CF1048" s="195"/>
      <c r="CG1048" s="195"/>
      <c r="CH1048" s="195"/>
      <c r="CI1048" s="195"/>
      <c r="CJ1048" s="195"/>
      <c r="CK1048" s="195"/>
      <c r="CL1048" s="195"/>
    </row>
    <row r="1049" spans="2:90" x14ac:dyDescent="0.4">
      <c r="B1049" s="171" t="s">
        <v>505</v>
      </c>
      <c r="E1049" s="8"/>
      <c r="H1049" s="196"/>
      <c r="I1049" s="197"/>
      <c r="J1049" s="197"/>
      <c r="K1049" s="198"/>
      <c r="L1049" s="198"/>
      <c r="M1049" s="198"/>
      <c r="N1049" s="198"/>
      <c r="O1049" s="198"/>
      <c r="P1049" s="198"/>
      <c r="R1049" s="198"/>
      <c r="S1049" s="186"/>
      <c r="T1049" s="186"/>
      <c r="U1049" s="186"/>
      <c r="V1049" s="186"/>
      <c r="W1049" s="186"/>
      <c r="X1049" s="186"/>
      <c r="Y1049" s="186"/>
      <c r="Z1049" s="186"/>
      <c r="AA1049" s="186"/>
      <c r="AB1049" s="186"/>
      <c r="AC1049" s="186"/>
      <c r="AD1049" s="186"/>
      <c r="AE1049" s="186"/>
      <c r="AF1049" s="186"/>
      <c r="AG1049" s="186"/>
      <c r="AH1049" s="186"/>
      <c r="AI1049" s="186"/>
      <c r="AJ1049" s="186"/>
      <c r="AK1049" s="186"/>
      <c r="AL1049" s="186"/>
      <c r="AM1049" s="186"/>
      <c r="AN1049" s="186"/>
      <c r="AO1049" s="186"/>
      <c r="AP1049" s="186"/>
      <c r="AQ1049" s="186"/>
      <c r="AR1049" s="186"/>
      <c r="AS1049" s="186"/>
      <c r="AT1049" s="186"/>
      <c r="AU1049" s="186"/>
      <c r="AV1049" s="186"/>
      <c r="AW1049" s="186"/>
      <c r="AX1049" s="186"/>
      <c r="AY1049" s="186"/>
      <c r="AZ1049" s="186"/>
      <c r="BA1049" s="186"/>
      <c r="BB1049" s="186"/>
      <c r="BC1049" s="186"/>
      <c r="BD1049" s="186"/>
      <c r="BE1049" s="186"/>
      <c r="BF1049" s="186"/>
      <c r="BG1049" s="186"/>
      <c r="BH1049" s="186"/>
      <c r="BI1049" s="186"/>
      <c r="BJ1049" s="186"/>
      <c r="BK1049" s="186"/>
      <c r="BL1049" s="186"/>
      <c r="BM1049" s="186"/>
      <c r="BN1049" s="186"/>
      <c r="BO1049" s="186"/>
      <c r="BP1049" s="186"/>
      <c r="BQ1049" s="186"/>
      <c r="BR1049" s="186"/>
      <c r="BS1049" s="186"/>
      <c r="BT1049" s="186"/>
      <c r="BU1049" s="186"/>
      <c r="BV1049" s="186"/>
      <c r="BW1049" s="186"/>
      <c r="BX1049" s="186"/>
      <c r="BY1049" s="186"/>
      <c r="BZ1049" s="186"/>
      <c r="CA1049" s="186"/>
      <c r="CB1049" s="186"/>
      <c r="CC1049" s="186"/>
      <c r="CD1049" s="186"/>
      <c r="CE1049" s="186"/>
      <c r="CF1049" s="186"/>
      <c r="CG1049" s="186"/>
      <c r="CH1049" s="186"/>
      <c r="CI1049" s="186"/>
      <c r="CJ1049" s="186"/>
      <c r="CK1049" s="186"/>
      <c r="CL1049" s="186"/>
    </row>
    <row r="1050" spans="2:90" x14ac:dyDescent="0.4">
      <c r="B1050" s="171" t="s">
        <v>463</v>
      </c>
      <c r="E1050" s="8"/>
      <c r="H1050" s="196"/>
      <c r="I1050" s="197"/>
      <c r="J1050" s="197"/>
      <c r="K1050" s="198"/>
      <c r="L1050" s="198"/>
      <c r="M1050" s="198"/>
      <c r="N1050" s="198"/>
      <c r="O1050" s="198"/>
      <c r="P1050" s="198"/>
      <c r="R1050" s="198"/>
      <c r="S1050" s="186" t="str">
        <f t="shared" ref="S1050:AX1050" si="1122">S$18</f>
        <v>S$14</v>
      </c>
      <c r="T1050" s="186" t="str">
        <f t="shared" si="1122"/>
        <v>T$14</v>
      </c>
      <c r="U1050" s="186" t="str">
        <f t="shared" si="1122"/>
        <v>U$14</v>
      </c>
      <c r="V1050" s="186" t="str">
        <f t="shared" si="1122"/>
        <v>V$14</v>
      </c>
      <c r="W1050" s="186" t="str">
        <f t="shared" si="1122"/>
        <v>W$14</v>
      </c>
      <c r="X1050" s="186" t="str">
        <f t="shared" si="1122"/>
        <v>X$14</v>
      </c>
      <c r="Y1050" s="186" t="str">
        <f t="shared" si="1122"/>
        <v>Y$14</v>
      </c>
      <c r="Z1050" s="186" t="str">
        <f t="shared" si="1122"/>
        <v>Z$14</v>
      </c>
      <c r="AA1050" s="186" t="str">
        <f t="shared" si="1122"/>
        <v>AA$14</v>
      </c>
      <c r="AB1050" s="186" t="str">
        <f t="shared" si="1122"/>
        <v>AB$14</v>
      </c>
      <c r="AC1050" s="186" t="str">
        <f t="shared" si="1122"/>
        <v>AC$14</v>
      </c>
      <c r="AD1050" s="186" t="str">
        <f t="shared" si="1122"/>
        <v>AD$14</v>
      </c>
      <c r="AE1050" s="186" t="str">
        <f t="shared" si="1122"/>
        <v>AE$14</v>
      </c>
      <c r="AF1050" s="186" t="str">
        <f t="shared" si="1122"/>
        <v>AF$14</v>
      </c>
      <c r="AG1050" s="186" t="str">
        <f t="shared" si="1122"/>
        <v>AG$14</v>
      </c>
      <c r="AH1050" s="186" t="str">
        <f t="shared" si="1122"/>
        <v>AH$14</v>
      </c>
      <c r="AI1050" s="186" t="str">
        <f t="shared" si="1122"/>
        <v>AI$14</v>
      </c>
      <c r="AJ1050" s="186" t="str">
        <f t="shared" si="1122"/>
        <v>AJ$14</v>
      </c>
      <c r="AK1050" s="186" t="str">
        <f t="shared" si="1122"/>
        <v>AK$14</v>
      </c>
      <c r="AL1050" s="186" t="str">
        <f t="shared" si="1122"/>
        <v>AL$14</v>
      </c>
      <c r="AM1050" s="186" t="str">
        <f t="shared" si="1122"/>
        <v>AM$14</v>
      </c>
      <c r="AN1050" s="186" t="str">
        <f t="shared" si="1122"/>
        <v>AN$14</v>
      </c>
      <c r="AO1050" s="186" t="str">
        <f t="shared" si="1122"/>
        <v>AO$14</v>
      </c>
      <c r="AP1050" s="186" t="str">
        <f t="shared" si="1122"/>
        <v>AP$14</v>
      </c>
      <c r="AQ1050" s="186" t="str">
        <f t="shared" si="1122"/>
        <v>AQ$14</v>
      </c>
      <c r="AR1050" s="186" t="str">
        <f t="shared" si="1122"/>
        <v>AR$14</v>
      </c>
      <c r="AS1050" s="186" t="str">
        <f t="shared" si="1122"/>
        <v>AS$14</v>
      </c>
      <c r="AT1050" s="186" t="str">
        <f t="shared" si="1122"/>
        <v>AT$14</v>
      </c>
      <c r="AU1050" s="186" t="str">
        <f t="shared" si="1122"/>
        <v>AU$14</v>
      </c>
      <c r="AV1050" s="186" t="str">
        <f t="shared" si="1122"/>
        <v>AV$14</v>
      </c>
      <c r="AW1050" s="186" t="str">
        <f t="shared" si="1122"/>
        <v>AW$14</v>
      </c>
      <c r="AX1050" s="186" t="str">
        <f t="shared" si="1122"/>
        <v>AX$14</v>
      </c>
      <c r="AY1050" s="186" t="str">
        <f t="shared" ref="AY1050:CD1050" si="1123">AY$18</f>
        <v>AY$14</v>
      </c>
      <c r="AZ1050" s="186" t="str">
        <f t="shared" si="1123"/>
        <v>AZ$14</v>
      </c>
      <c r="BA1050" s="186" t="str">
        <f t="shared" si="1123"/>
        <v>BA$14</v>
      </c>
      <c r="BB1050" s="186" t="str">
        <f t="shared" si="1123"/>
        <v>BB$14</v>
      </c>
      <c r="BC1050" s="186" t="str">
        <f t="shared" si="1123"/>
        <v>BC$14</v>
      </c>
      <c r="BD1050" s="186" t="str">
        <f t="shared" si="1123"/>
        <v>BD$14</v>
      </c>
      <c r="BE1050" s="186" t="str">
        <f t="shared" si="1123"/>
        <v>BE$14</v>
      </c>
      <c r="BF1050" s="186" t="str">
        <f t="shared" si="1123"/>
        <v>BF$14</v>
      </c>
      <c r="BG1050" s="186" t="str">
        <f t="shared" si="1123"/>
        <v>BG$14</v>
      </c>
      <c r="BH1050" s="186" t="str">
        <f t="shared" si="1123"/>
        <v>BH$14</v>
      </c>
      <c r="BI1050" s="186" t="str">
        <f t="shared" si="1123"/>
        <v>BI$14</v>
      </c>
      <c r="BJ1050" s="186" t="str">
        <f t="shared" si="1123"/>
        <v>BJ$14</v>
      </c>
      <c r="BK1050" s="186" t="str">
        <f t="shared" si="1123"/>
        <v>BK$14</v>
      </c>
      <c r="BL1050" s="186" t="str">
        <f t="shared" si="1123"/>
        <v>BL$14</v>
      </c>
      <c r="BM1050" s="186" t="str">
        <f t="shared" si="1123"/>
        <v>BM$14</v>
      </c>
      <c r="BN1050" s="186" t="str">
        <f t="shared" si="1123"/>
        <v>BN$14</v>
      </c>
      <c r="BO1050" s="186" t="str">
        <f t="shared" si="1123"/>
        <v>BO$14</v>
      </c>
      <c r="BP1050" s="186" t="str">
        <f t="shared" si="1123"/>
        <v>BP$14</v>
      </c>
      <c r="BQ1050" s="186" t="str">
        <f t="shared" si="1123"/>
        <v>BQ$14</v>
      </c>
      <c r="BR1050" s="186" t="str">
        <f t="shared" si="1123"/>
        <v>BR$14</v>
      </c>
      <c r="BS1050" s="186" t="str">
        <f t="shared" si="1123"/>
        <v>BS$14</v>
      </c>
      <c r="BT1050" s="186" t="str">
        <f t="shared" si="1123"/>
        <v>BT$14</v>
      </c>
      <c r="BU1050" s="186" t="str">
        <f t="shared" si="1123"/>
        <v>BU$14</v>
      </c>
      <c r="BV1050" s="186" t="str">
        <f t="shared" si="1123"/>
        <v>BV$14</v>
      </c>
      <c r="BW1050" s="186" t="str">
        <f t="shared" si="1123"/>
        <v>BW$14</v>
      </c>
      <c r="BX1050" s="186" t="str">
        <f t="shared" si="1123"/>
        <v>BX$14</v>
      </c>
      <c r="BY1050" s="186" t="str">
        <f t="shared" si="1123"/>
        <v>BY$14</v>
      </c>
      <c r="BZ1050" s="186" t="str">
        <f t="shared" si="1123"/>
        <v>BZ$14</v>
      </c>
      <c r="CA1050" s="186" t="str">
        <f t="shared" si="1123"/>
        <v>CA$14</v>
      </c>
      <c r="CB1050" s="186" t="str">
        <f t="shared" si="1123"/>
        <v>CB$14</v>
      </c>
      <c r="CC1050" s="186" t="str">
        <f t="shared" si="1123"/>
        <v>CC$14</v>
      </c>
      <c r="CD1050" s="186" t="str">
        <f t="shared" si="1123"/>
        <v>CD$14</v>
      </c>
      <c r="CE1050" s="186" t="str">
        <f t="shared" ref="CE1050:CL1050" si="1124">CE$18</f>
        <v>CE$14</v>
      </c>
      <c r="CF1050" s="186" t="str">
        <f t="shared" si="1124"/>
        <v>CF$14</v>
      </c>
      <c r="CG1050" s="186" t="str">
        <f t="shared" si="1124"/>
        <v>CG$14</v>
      </c>
      <c r="CH1050" s="186" t="str">
        <f t="shared" si="1124"/>
        <v>CH$14</v>
      </c>
      <c r="CI1050" s="186" t="str">
        <f t="shared" si="1124"/>
        <v>CI$14</v>
      </c>
      <c r="CJ1050" s="186" t="str">
        <f t="shared" si="1124"/>
        <v>CJ$14</v>
      </c>
      <c r="CK1050" s="186" t="str">
        <f t="shared" si="1124"/>
        <v>CK$14</v>
      </c>
      <c r="CL1050" s="186" t="str">
        <f t="shared" si="1124"/>
        <v>CL$14</v>
      </c>
    </row>
    <row r="1051" spans="2:90" x14ac:dyDescent="0.4">
      <c r="B1051" s="171" t="s">
        <v>464</v>
      </c>
      <c r="E1051" s="8"/>
      <c r="H1051" s="196"/>
      <c r="I1051" s="197"/>
      <c r="J1051" s="197"/>
      <c r="K1051" s="198"/>
      <c r="L1051" s="198"/>
      <c r="M1051" s="198"/>
      <c r="N1051" s="198"/>
      <c r="O1051" s="198"/>
      <c r="P1051" s="198"/>
      <c r="R1051" s="198"/>
      <c r="S1051" s="186" t="str">
        <f t="shared" ref="S1051:AX1051" si="1125">S$19</f>
        <v>S$15</v>
      </c>
      <c r="T1051" s="186" t="str">
        <f t="shared" si="1125"/>
        <v>T$15</v>
      </c>
      <c r="U1051" s="186" t="str">
        <f t="shared" si="1125"/>
        <v>U$15</v>
      </c>
      <c r="V1051" s="186" t="str">
        <f t="shared" si="1125"/>
        <v>V$15</v>
      </c>
      <c r="W1051" s="186" t="str">
        <f t="shared" si="1125"/>
        <v>W$15</v>
      </c>
      <c r="X1051" s="186" t="str">
        <f t="shared" si="1125"/>
        <v>X$15</v>
      </c>
      <c r="Y1051" s="186" t="str">
        <f t="shared" si="1125"/>
        <v>Y$15</v>
      </c>
      <c r="Z1051" s="186" t="str">
        <f t="shared" si="1125"/>
        <v>Z$15</v>
      </c>
      <c r="AA1051" s="186" t="str">
        <f t="shared" si="1125"/>
        <v>AA$15</v>
      </c>
      <c r="AB1051" s="186" t="str">
        <f t="shared" si="1125"/>
        <v>AB$15</v>
      </c>
      <c r="AC1051" s="186" t="str">
        <f t="shared" si="1125"/>
        <v>AC$15</v>
      </c>
      <c r="AD1051" s="186" t="str">
        <f t="shared" si="1125"/>
        <v>AD$15</v>
      </c>
      <c r="AE1051" s="186" t="str">
        <f t="shared" si="1125"/>
        <v>AE$15</v>
      </c>
      <c r="AF1051" s="186" t="str">
        <f t="shared" si="1125"/>
        <v>AF$15</v>
      </c>
      <c r="AG1051" s="186" t="str">
        <f t="shared" si="1125"/>
        <v>AG$15</v>
      </c>
      <c r="AH1051" s="186" t="str">
        <f t="shared" si="1125"/>
        <v>AH$15</v>
      </c>
      <c r="AI1051" s="186" t="str">
        <f t="shared" si="1125"/>
        <v>AI$15</v>
      </c>
      <c r="AJ1051" s="186" t="str">
        <f t="shared" si="1125"/>
        <v>AJ$15</v>
      </c>
      <c r="AK1051" s="186" t="str">
        <f t="shared" si="1125"/>
        <v>AK$15</v>
      </c>
      <c r="AL1051" s="186" t="str">
        <f t="shared" si="1125"/>
        <v>AL$15</v>
      </c>
      <c r="AM1051" s="186" t="str">
        <f t="shared" si="1125"/>
        <v>AM$15</v>
      </c>
      <c r="AN1051" s="186" t="str">
        <f t="shared" si="1125"/>
        <v>AN$15</v>
      </c>
      <c r="AO1051" s="186" t="str">
        <f t="shared" si="1125"/>
        <v>AO$15</v>
      </c>
      <c r="AP1051" s="186" t="str">
        <f t="shared" si="1125"/>
        <v>AP$15</v>
      </c>
      <c r="AQ1051" s="186" t="str">
        <f t="shared" si="1125"/>
        <v>AQ$15</v>
      </c>
      <c r="AR1051" s="186" t="str">
        <f t="shared" si="1125"/>
        <v>AR$15</v>
      </c>
      <c r="AS1051" s="186" t="str">
        <f t="shared" si="1125"/>
        <v>AS$15</v>
      </c>
      <c r="AT1051" s="186" t="str">
        <f t="shared" si="1125"/>
        <v>AT$15</v>
      </c>
      <c r="AU1051" s="186" t="str">
        <f t="shared" si="1125"/>
        <v>AU$15</v>
      </c>
      <c r="AV1051" s="186" t="str">
        <f t="shared" si="1125"/>
        <v>AV$15</v>
      </c>
      <c r="AW1051" s="186" t="str">
        <f t="shared" si="1125"/>
        <v>AW$15</v>
      </c>
      <c r="AX1051" s="186" t="str">
        <f t="shared" si="1125"/>
        <v>AX$15</v>
      </c>
      <c r="AY1051" s="186" t="str">
        <f t="shared" ref="AY1051:CD1051" si="1126">AY$19</f>
        <v>AY$15</v>
      </c>
      <c r="AZ1051" s="186" t="str">
        <f t="shared" si="1126"/>
        <v>AZ$15</v>
      </c>
      <c r="BA1051" s="186" t="str">
        <f t="shared" si="1126"/>
        <v>BA$15</v>
      </c>
      <c r="BB1051" s="186" t="str">
        <f t="shared" si="1126"/>
        <v>BB$15</v>
      </c>
      <c r="BC1051" s="186" t="str">
        <f t="shared" si="1126"/>
        <v>BC$15</v>
      </c>
      <c r="BD1051" s="186" t="str">
        <f t="shared" si="1126"/>
        <v>BD$15</v>
      </c>
      <c r="BE1051" s="186" t="str">
        <f t="shared" si="1126"/>
        <v>BE$15</v>
      </c>
      <c r="BF1051" s="186" t="str">
        <f t="shared" si="1126"/>
        <v>BF$15</v>
      </c>
      <c r="BG1051" s="186" t="str">
        <f t="shared" si="1126"/>
        <v>BG$15</v>
      </c>
      <c r="BH1051" s="186" t="str">
        <f t="shared" si="1126"/>
        <v>BH$15</v>
      </c>
      <c r="BI1051" s="186" t="str">
        <f t="shared" si="1126"/>
        <v>BI$15</v>
      </c>
      <c r="BJ1051" s="186" t="str">
        <f t="shared" si="1126"/>
        <v>BJ$15</v>
      </c>
      <c r="BK1051" s="186" t="str">
        <f t="shared" si="1126"/>
        <v>BK$15</v>
      </c>
      <c r="BL1051" s="186" t="str">
        <f t="shared" si="1126"/>
        <v>BL$15</v>
      </c>
      <c r="BM1051" s="186" t="str">
        <f t="shared" si="1126"/>
        <v>BM$15</v>
      </c>
      <c r="BN1051" s="186" t="str">
        <f t="shared" si="1126"/>
        <v>BN$15</v>
      </c>
      <c r="BO1051" s="186" t="str">
        <f t="shared" si="1126"/>
        <v>BO$15</v>
      </c>
      <c r="BP1051" s="186" t="str">
        <f t="shared" si="1126"/>
        <v>BP$15</v>
      </c>
      <c r="BQ1051" s="186" t="str">
        <f t="shared" si="1126"/>
        <v>BQ$15</v>
      </c>
      <c r="BR1051" s="186" t="str">
        <f t="shared" si="1126"/>
        <v>BR$15</v>
      </c>
      <c r="BS1051" s="186" t="str">
        <f t="shared" si="1126"/>
        <v>BS$15</v>
      </c>
      <c r="BT1051" s="186" t="str">
        <f t="shared" si="1126"/>
        <v>BT$15</v>
      </c>
      <c r="BU1051" s="186" t="str">
        <f t="shared" si="1126"/>
        <v>BU$15</v>
      </c>
      <c r="BV1051" s="186" t="str">
        <f t="shared" si="1126"/>
        <v>BV$15</v>
      </c>
      <c r="BW1051" s="186" t="str">
        <f t="shared" si="1126"/>
        <v>BW$15</v>
      </c>
      <c r="BX1051" s="186" t="str">
        <f t="shared" si="1126"/>
        <v>BX$15</v>
      </c>
      <c r="BY1051" s="186" t="str">
        <f t="shared" si="1126"/>
        <v>BY$15</v>
      </c>
      <c r="BZ1051" s="186" t="str">
        <f t="shared" si="1126"/>
        <v>BZ$15</v>
      </c>
      <c r="CA1051" s="186" t="str">
        <f t="shared" si="1126"/>
        <v>CA$15</v>
      </c>
      <c r="CB1051" s="186" t="str">
        <f t="shared" si="1126"/>
        <v>CB$15</v>
      </c>
      <c r="CC1051" s="186" t="str">
        <f t="shared" si="1126"/>
        <v>CC$15</v>
      </c>
      <c r="CD1051" s="186" t="str">
        <f t="shared" si="1126"/>
        <v>CD$15</v>
      </c>
      <c r="CE1051" s="186" t="str">
        <f t="shared" ref="CE1051:CL1051" si="1127">CE$19</f>
        <v>CE$15</v>
      </c>
      <c r="CF1051" s="186" t="str">
        <f t="shared" si="1127"/>
        <v>CF$15</v>
      </c>
      <c r="CG1051" s="186" t="str">
        <f t="shared" si="1127"/>
        <v>CG$15</v>
      </c>
      <c r="CH1051" s="186" t="str">
        <f t="shared" si="1127"/>
        <v>CH$15</v>
      </c>
      <c r="CI1051" s="186" t="str">
        <f t="shared" si="1127"/>
        <v>CI$15</v>
      </c>
      <c r="CJ1051" s="186" t="str">
        <f t="shared" si="1127"/>
        <v>CJ$15</v>
      </c>
      <c r="CK1051" s="186" t="str">
        <f t="shared" si="1127"/>
        <v>CK$15</v>
      </c>
      <c r="CL1051" s="186" t="str">
        <f t="shared" si="1127"/>
        <v>CL$15</v>
      </c>
    </row>
    <row r="1052" spans="2:90" x14ac:dyDescent="0.4">
      <c r="B1052" s="66" t="s">
        <v>771</v>
      </c>
      <c r="C1052" s="31"/>
      <c r="D1052" t="s">
        <v>788</v>
      </c>
      <c r="E1052" s="8" t="str">
        <f t="shared" ref="E1052:E1059" si="1128">ROW()&amp;" "&amp;D1052</f>
        <v>1052 ORIGINATIONS-PP</v>
      </c>
      <c r="F1052" t="s">
        <v>787</v>
      </c>
      <c r="G1052" s="31" t="s">
        <v>81</v>
      </c>
      <c r="H1052" s="22"/>
      <c r="I1052" s="287"/>
      <c r="J1052" s="287"/>
      <c r="K1052" s="22"/>
      <c r="L1052" s="22"/>
      <c r="M1052" s="22"/>
      <c r="N1052" s="22"/>
      <c r="O1052" s="22"/>
      <c r="P1052" s="22"/>
      <c r="R1052" s="66"/>
      <c r="S1052" s="66"/>
      <c r="T1052" s="66"/>
      <c r="U1052" s="66"/>
      <c r="V1052" s="66"/>
      <c r="W1052" s="66"/>
      <c r="X1052" s="66"/>
      <c r="Y1052" s="66"/>
      <c r="Z1052" s="66"/>
      <c r="AA1052" s="66"/>
      <c r="AB1052" s="66"/>
      <c r="AC1052" s="66"/>
      <c r="AD1052" s="66"/>
      <c r="AE1052" s="66"/>
      <c r="AF1052" s="66"/>
      <c r="AG1052" s="66"/>
      <c r="AH1052" s="66"/>
      <c r="AI1052" s="66"/>
      <c r="AJ1052" s="66"/>
      <c r="AK1052" s="66"/>
      <c r="AL1052" s="66"/>
      <c r="AM1052" s="66"/>
      <c r="AN1052" s="66"/>
      <c r="AO1052" s="66"/>
      <c r="AP1052" s="66"/>
      <c r="AQ1052" s="66"/>
      <c r="AR1052" s="66"/>
      <c r="AS1052" s="66"/>
      <c r="AT1052" s="66"/>
      <c r="AU1052" s="66"/>
      <c r="AV1052" s="66"/>
      <c r="AW1052" s="66"/>
      <c r="AX1052" s="66"/>
      <c r="AY1052" s="66"/>
      <c r="AZ1052" s="66"/>
      <c r="BA1052" s="66"/>
      <c r="BB1052" s="66"/>
      <c r="BC1052" s="66"/>
      <c r="BD1052" s="66"/>
      <c r="BE1052" s="66"/>
      <c r="BF1052" s="66"/>
      <c r="BG1052" s="66"/>
      <c r="BH1052" s="66"/>
      <c r="BI1052" s="66"/>
      <c r="BJ1052" s="66"/>
      <c r="BK1052" s="66"/>
      <c r="BL1052" s="66"/>
      <c r="BM1052" s="66"/>
      <c r="BN1052" s="66"/>
      <c r="BO1052" s="66"/>
      <c r="BP1052" s="66"/>
      <c r="BQ1052" s="66"/>
      <c r="BR1052" s="66"/>
      <c r="BS1052" s="66"/>
      <c r="BT1052" s="66"/>
      <c r="BU1052" s="66"/>
      <c r="BV1052" s="66"/>
      <c r="BW1052" s="66"/>
      <c r="BX1052" s="66"/>
      <c r="BY1052" s="66"/>
      <c r="BZ1052" s="66"/>
      <c r="CA1052" s="66"/>
      <c r="CB1052" s="66"/>
      <c r="CC1052" s="66"/>
      <c r="CD1052" s="66"/>
      <c r="CE1052" s="66"/>
      <c r="CF1052" s="66"/>
      <c r="CG1052" s="66"/>
      <c r="CH1052" s="66"/>
      <c r="CI1052" s="66"/>
      <c r="CJ1052" s="66"/>
      <c r="CK1052" s="66"/>
      <c r="CL1052" s="66"/>
    </row>
    <row r="1053" spans="2:90" x14ac:dyDescent="0.4">
      <c r="B1053" s="95" t="str">
        <f>"% CAGR - "&amp;B1060</f>
        <v>% CAGR - (Primary label)</v>
      </c>
      <c r="D1053" t="s">
        <v>788</v>
      </c>
      <c r="E1053" s="8" t="str">
        <f t="shared" si="1128"/>
        <v>1053 ORIGINATIONS-PP</v>
      </c>
      <c r="G1053" t="s">
        <v>332</v>
      </c>
      <c r="H1053" s="31"/>
      <c r="I1053" s="73"/>
      <c r="J1053" s="73"/>
      <c r="K1053" s="58"/>
      <c r="L1053" s="58"/>
      <c r="M1053" s="58"/>
      <c r="N1053" s="58"/>
      <c r="O1053" s="58"/>
      <c r="P1053" s="58"/>
      <c r="R1053" s="33"/>
    </row>
    <row r="1054" spans="2:90" x14ac:dyDescent="0.4">
      <c r="B1054" s="122"/>
      <c r="D1054" t="s">
        <v>788</v>
      </c>
      <c r="E1054" s="8" t="str">
        <f t="shared" si="1128"/>
        <v>1054 ORIGINATIONS-PP</v>
      </c>
      <c r="H1054" s="31"/>
      <c r="I1054" s="73"/>
      <c r="J1054" s="73"/>
      <c r="K1054" s="58"/>
      <c r="L1054" s="58"/>
      <c r="M1054" s="58"/>
      <c r="N1054" s="58"/>
      <c r="O1054" s="58"/>
      <c r="P1054" s="58"/>
      <c r="R1054" s="33"/>
    </row>
    <row r="1055" spans="2:90" x14ac:dyDescent="0.4">
      <c r="B1055" s="95" t="s">
        <v>343</v>
      </c>
      <c r="D1055" t="s">
        <v>788</v>
      </c>
      <c r="E1055" s="8" t="str">
        <f t="shared" si="1128"/>
        <v>1055 ORIGINATIONS-PP</v>
      </c>
      <c r="H1055" s="31"/>
      <c r="I1055" s="73"/>
      <c r="J1055" s="73"/>
      <c r="K1055" s="58"/>
      <c r="L1055" s="58"/>
      <c r="M1055" s="58"/>
      <c r="N1055" s="58"/>
      <c r="O1055" s="58"/>
      <c r="P1055" s="58"/>
      <c r="R1055" s="33"/>
    </row>
    <row r="1056" spans="2:90" x14ac:dyDescent="0.4">
      <c r="B1056" s="141" t="str">
        <f>"# of "&amp;B1061&amp;"s originated"</f>
        <v># of units originated</v>
      </c>
      <c r="C1056" s="27"/>
      <c r="D1056" t="s">
        <v>788</v>
      </c>
      <c r="E1056" s="9" t="str">
        <f t="shared" ref="E1056" si="1129">ROW()&amp;" "&amp;D1056</f>
        <v>1056 ORIGINATIONS-PP</v>
      </c>
      <c r="F1056" s="27"/>
      <c r="G1056" s="27"/>
      <c r="H1056" s="31"/>
      <c r="I1056" s="73"/>
      <c r="J1056" s="73"/>
      <c r="K1056" s="15" t="e">
        <f t="shared" ref="K1056:P1056" ca="1" si="1130">SUMIF($3:$3,K$2,1056:1056)</f>
        <v>#REF!</v>
      </c>
      <c r="L1056" s="15" t="e">
        <f t="shared" ca="1" si="1130"/>
        <v>#REF!</v>
      </c>
      <c r="M1056" s="15" t="e">
        <f t="shared" ca="1" si="1130"/>
        <v>#REF!</v>
      </c>
      <c r="N1056" s="15" t="e">
        <f t="shared" ca="1" si="1130"/>
        <v>#REF!</v>
      </c>
      <c r="O1056" s="15" t="e">
        <f t="shared" ca="1" si="1130"/>
        <v>#REF!</v>
      </c>
      <c r="P1056" s="15" t="e">
        <f t="shared" ca="1" si="1130"/>
        <v>#REF!</v>
      </c>
      <c r="R1056" s="33"/>
      <c r="S1056" s="15" t="e" cm="1">
        <f t="array" aca="1" ref="S1056" ca="1">INDEX($K:$P,ROW(),MATCH(#REF!,$K$2:$P$2,0))*(1+INDIRECT(S1047))^(YEAR(S$1)-YEAR($S$1))/S$5</f>
        <v>#REF!</v>
      </c>
      <c r="T1056" s="15" t="e" cm="1">
        <f t="array" aca="1" ref="T1056" ca="1">INDEX($K:$P,ROW(),MATCH(#REF!,$K$2:$P$2,0))*(1+INDIRECT(T1047))^(YEAR(T$1)-YEAR($S$1))/T$5</f>
        <v>#REF!</v>
      </c>
      <c r="U1056" s="15" t="e" cm="1">
        <f t="array" aca="1" ref="U1056" ca="1">INDEX($K:$P,ROW(),MATCH(#REF!,$K$2:$P$2,0))*(1+INDIRECT(U1047))^(YEAR(U$1)-YEAR($S$1))/U$5</f>
        <v>#REF!</v>
      </c>
      <c r="V1056" s="15" t="e" cm="1">
        <f t="array" aca="1" ref="V1056" ca="1">INDEX($K:$P,ROW(),MATCH(#REF!,$K$2:$P$2,0))*(1+INDIRECT(V1047))^(YEAR(V$1)-YEAR($S$1))/V$5</f>
        <v>#REF!</v>
      </c>
      <c r="W1056" s="15" t="e" cm="1">
        <f t="array" aca="1" ref="W1056" ca="1">INDEX($K:$P,ROW(),MATCH(#REF!,$K$2:$P$2,0))*(1+INDIRECT(W1047))^(YEAR(W$1)-YEAR($S$1))/W$5</f>
        <v>#REF!</v>
      </c>
      <c r="X1056" s="15" t="e" cm="1">
        <f t="array" aca="1" ref="X1056" ca="1">INDEX($K:$P,ROW(),MATCH(#REF!,$K$2:$P$2,0))*(1+INDIRECT(X1047))^(YEAR(X$1)-YEAR($S$1))/X$5</f>
        <v>#REF!</v>
      </c>
      <c r="Y1056" s="15" t="e" cm="1">
        <f t="array" aca="1" ref="Y1056" ca="1">INDEX($K:$P,ROW(),MATCH(#REF!,$K$2:$P$2,0))*(1+INDIRECT(Y1047))^(YEAR(Y$1)-YEAR($S$1))/Y$5</f>
        <v>#REF!</v>
      </c>
      <c r="Z1056" s="15" t="e" cm="1">
        <f t="array" aca="1" ref="Z1056" ca="1">INDEX($K:$P,ROW(),MATCH(#REF!,$K$2:$P$2,0))*(1+INDIRECT(Z1047))^(YEAR(Z$1)-YEAR($S$1))/Z$5</f>
        <v>#REF!</v>
      </c>
      <c r="AA1056" s="15" t="e" cm="1">
        <f t="array" aca="1" ref="AA1056" ca="1">INDEX($K:$P,ROW(),MATCH(#REF!,$K$2:$P$2,0))*(1+INDIRECT(AA1047))^(YEAR(AA$1)-YEAR($S$1))/AA$5</f>
        <v>#REF!</v>
      </c>
      <c r="AB1056" s="15" t="e" cm="1">
        <f t="array" aca="1" ref="AB1056" ca="1">INDEX($K:$P,ROW(),MATCH(#REF!,$K$2:$P$2,0))*(1+INDIRECT(AB1047))^(YEAR(AB$1)-YEAR($S$1))/AB$5</f>
        <v>#REF!</v>
      </c>
      <c r="AC1056" s="15" t="e" cm="1">
        <f t="array" aca="1" ref="AC1056" ca="1">INDEX($K:$P,ROW(),MATCH(#REF!,$K$2:$P$2,0))*(1+INDIRECT(AC1047))^(YEAR(AC$1)-YEAR($S$1))/AC$5</f>
        <v>#REF!</v>
      </c>
      <c r="AD1056" s="15" t="e" cm="1">
        <f t="array" aca="1" ref="AD1056" ca="1">INDEX($K:$P,ROW(),MATCH(#REF!,$K$2:$P$2,0))*(1+INDIRECT(AD1047))^(YEAR(AD$1)-YEAR($S$1))/AD$5</f>
        <v>#REF!</v>
      </c>
      <c r="AE1056" s="15" t="e" cm="1">
        <f t="array" aca="1" ref="AE1056" ca="1">INDEX($K:$P,ROW(),MATCH(#REF!,$K$2:$P$2,0))*(1+INDIRECT(AE1047))^(YEAR(AE$1)-YEAR($S$1))/AE$5</f>
        <v>#REF!</v>
      </c>
      <c r="AF1056" s="15" t="e" cm="1">
        <f t="array" aca="1" ref="AF1056" ca="1">INDEX($K:$P,ROW(),MATCH(#REF!,$K$2:$P$2,0))*(1+INDIRECT(AF1047))^(YEAR(AF$1)-YEAR($S$1))/AF$5</f>
        <v>#REF!</v>
      </c>
      <c r="AG1056" s="15" t="e" cm="1">
        <f t="array" aca="1" ref="AG1056" ca="1">INDEX($K:$P,ROW(),MATCH(#REF!,$K$2:$P$2,0))*(1+INDIRECT(AG1047))^(YEAR(AG$1)-YEAR($S$1))/AG$5</f>
        <v>#REF!</v>
      </c>
      <c r="AH1056" s="15" t="e" cm="1">
        <f t="array" aca="1" ref="AH1056" ca="1">INDEX($K:$P,ROW(),MATCH(#REF!,$K$2:$P$2,0))*(1+INDIRECT(AH1047))^(YEAR(AH$1)-YEAR($S$1))/AH$5</f>
        <v>#REF!</v>
      </c>
      <c r="AI1056" s="15" t="e" cm="1">
        <f t="array" aca="1" ref="AI1056" ca="1">INDEX($K:$P,ROW(),MATCH(#REF!,$K$2:$P$2,0))*(1+INDIRECT(AI1047))^(YEAR(AI$1)-YEAR($S$1))/AI$5</f>
        <v>#REF!</v>
      </c>
      <c r="AJ1056" s="15" t="e" cm="1">
        <f t="array" aca="1" ref="AJ1056" ca="1">INDEX($K:$P,ROW(),MATCH(#REF!,$K$2:$P$2,0))*(1+INDIRECT(AJ1047))^(YEAR(AJ$1)-YEAR($S$1))/AJ$5</f>
        <v>#REF!</v>
      </c>
      <c r="AK1056" s="15" t="e" cm="1">
        <f t="array" aca="1" ref="AK1056" ca="1">INDEX($K:$P,ROW(),MATCH(#REF!,$K$2:$P$2,0))*(1+INDIRECT(AK1047))^(YEAR(AK$1)-YEAR($S$1))/AK$5</f>
        <v>#REF!</v>
      </c>
      <c r="AL1056" s="15" t="e" cm="1">
        <f t="array" aca="1" ref="AL1056" ca="1">INDEX($K:$P,ROW(),MATCH(#REF!,$K$2:$P$2,0))*(1+INDIRECT(AL1047))^(YEAR(AL$1)-YEAR($S$1))/AL$5</f>
        <v>#REF!</v>
      </c>
      <c r="AM1056" s="15" t="e" cm="1">
        <f t="array" aca="1" ref="AM1056" ca="1">INDEX($K:$P,ROW(),MATCH(#REF!,$K$2:$P$2,0))*(1+INDIRECT(AM1047))^(YEAR(AM$1)-YEAR($S$1))/AM$5</f>
        <v>#REF!</v>
      </c>
      <c r="AN1056" s="15" t="e" cm="1">
        <f t="array" aca="1" ref="AN1056" ca="1">INDEX($K:$P,ROW(),MATCH(#REF!,$K$2:$P$2,0))*(1+INDIRECT(AN1047))^(YEAR(AN$1)-YEAR($S$1))/AN$5</f>
        <v>#REF!</v>
      </c>
      <c r="AO1056" s="15" t="e" cm="1">
        <f t="array" aca="1" ref="AO1056" ca="1">INDEX($K:$P,ROW(),MATCH(#REF!,$K$2:$P$2,0))*(1+INDIRECT(AO1047))^(YEAR(AO$1)-YEAR($S$1))/AO$5</f>
        <v>#REF!</v>
      </c>
      <c r="AP1056" s="15" t="e" cm="1">
        <f t="array" aca="1" ref="AP1056" ca="1">INDEX($K:$P,ROW(),MATCH(#REF!,$K$2:$P$2,0))*(1+INDIRECT(AP1047))^(YEAR(AP$1)-YEAR($S$1))/AP$5</f>
        <v>#REF!</v>
      </c>
      <c r="AQ1056" s="15" t="e" cm="1">
        <f t="array" aca="1" ref="AQ1056" ca="1">INDEX($K:$P,ROW(),MATCH(#REF!,$K$2:$P$2,0))*(1+INDIRECT(AQ1047))^(YEAR(AQ$1)-YEAR($S$1))/AQ$5</f>
        <v>#REF!</v>
      </c>
      <c r="AR1056" s="15" t="e" cm="1">
        <f t="array" aca="1" ref="AR1056" ca="1">INDEX($K:$P,ROW(),MATCH(#REF!,$K$2:$P$2,0))*(1+INDIRECT(AR1047))^(YEAR(AR$1)-YEAR($S$1))/AR$5</f>
        <v>#REF!</v>
      </c>
      <c r="AS1056" s="15" t="e" cm="1">
        <f t="array" aca="1" ref="AS1056" ca="1">INDEX($K:$P,ROW(),MATCH(#REF!,$K$2:$P$2,0))*(1+INDIRECT(AS1047))^(YEAR(AS$1)-YEAR($S$1))/AS$5</f>
        <v>#REF!</v>
      </c>
      <c r="AT1056" s="15" t="e" cm="1">
        <f t="array" aca="1" ref="AT1056" ca="1">INDEX($K:$P,ROW(),MATCH(#REF!,$K$2:$P$2,0))*(1+INDIRECT(AT1047))^(YEAR(AT$1)-YEAR($S$1))/AT$5</f>
        <v>#REF!</v>
      </c>
      <c r="AU1056" s="15" t="e" cm="1">
        <f t="array" aca="1" ref="AU1056" ca="1">INDEX($K:$P,ROW(),MATCH(#REF!,$K$2:$P$2,0))*(1+INDIRECT(AU1047))^(YEAR(AU$1)-YEAR($S$1))/AU$5</f>
        <v>#REF!</v>
      </c>
      <c r="AV1056" s="15" t="e" cm="1">
        <f t="array" aca="1" ref="AV1056" ca="1">INDEX($K:$P,ROW(),MATCH(#REF!,$K$2:$P$2,0))*(1+INDIRECT(AV1047))^(YEAR(AV$1)-YEAR($S$1))/AV$5</f>
        <v>#REF!</v>
      </c>
      <c r="AW1056" s="15" t="e" cm="1">
        <f t="array" aca="1" ref="AW1056" ca="1">INDEX($K:$P,ROW(),MATCH(#REF!,$K$2:$P$2,0))*(1+INDIRECT(AW1047))^(YEAR(AW$1)-YEAR($S$1))/AW$5</f>
        <v>#REF!</v>
      </c>
      <c r="AX1056" s="15" t="e" cm="1">
        <f t="array" aca="1" ref="AX1056" ca="1">INDEX($K:$P,ROW(),MATCH(#REF!,$K$2:$P$2,0))*(1+INDIRECT(AX1047))^(YEAR(AX$1)-YEAR($S$1))/AX$5</f>
        <v>#REF!</v>
      </c>
      <c r="AY1056" s="15" t="e" cm="1">
        <f t="array" aca="1" ref="AY1056" ca="1">INDEX($K:$P,ROW(),MATCH(#REF!,$K$2:$P$2,0))*(1+INDIRECT(AY1047))^(YEAR(AY$1)-YEAR($S$1))/AY$5</f>
        <v>#REF!</v>
      </c>
      <c r="AZ1056" s="15" t="e" cm="1">
        <f t="array" aca="1" ref="AZ1056" ca="1">INDEX($K:$P,ROW(),MATCH(#REF!,$K$2:$P$2,0))*(1+INDIRECT(AZ1047))^(YEAR(AZ$1)-YEAR($S$1))/AZ$5</f>
        <v>#REF!</v>
      </c>
      <c r="BA1056" s="15" t="e" cm="1">
        <f t="array" aca="1" ref="BA1056" ca="1">INDEX($K:$P,ROW(),MATCH(#REF!,$K$2:$P$2,0))*(1+INDIRECT(BA1047))^(YEAR(BA$1)-YEAR($S$1))/BA$5</f>
        <v>#REF!</v>
      </c>
      <c r="BB1056" s="15" t="e" cm="1">
        <f t="array" aca="1" ref="BB1056" ca="1">INDEX($K:$P,ROW(),MATCH(#REF!,$K$2:$P$2,0))*(1+INDIRECT(BB1047))^(YEAR(BB$1)-YEAR($S$1))/BB$5</f>
        <v>#REF!</v>
      </c>
      <c r="BC1056" s="15" t="e" cm="1">
        <f t="array" aca="1" ref="BC1056" ca="1">INDEX($K:$P,ROW(),MATCH(#REF!,$K$2:$P$2,0))*(1+INDIRECT(BC1047))^(YEAR(BC$1)-YEAR($S$1))/BC$5</f>
        <v>#REF!</v>
      </c>
      <c r="BD1056" s="15" t="e" cm="1">
        <f t="array" aca="1" ref="BD1056" ca="1">INDEX($K:$P,ROW(),MATCH(#REF!,$K$2:$P$2,0))*(1+INDIRECT(BD1047))^(YEAR(BD$1)-YEAR($S$1))/BD$5</f>
        <v>#REF!</v>
      </c>
      <c r="BE1056" s="15" t="e" cm="1">
        <f t="array" aca="1" ref="BE1056" ca="1">INDEX($K:$P,ROW(),MATCH(#REF!,$K$2:$P$2,0))*(1+INDIRECT(BE1047))^(YEAR(BE$1)-YEAR($S$1))/BE$5</f>
        <v>#REF!</v>
      </c>
      <c r="BF1056" s="15" t="e" cm="1">
        <f t="array" aca="1" ref="BF1056" ca="1">INDEX($K:$P,ROW(),MATCH(#REF!,$K$2:$P$2,0))*(1+INDIRECT(BF1047))^(YEAR(BF$1)-YEAR($S$1))/BF$5</f>
        <v>#REF!</v>
      </c>
      <c r="BG1056" s="15" t="e" cm="1">
        <f t="array" aca="1" ref="BG1056" ca="1">INDEX($K:$P,ROW(),MATCH(#REF!,$K$2:$P$2,0))*(1+INDIRECT(BG1047))^(YEAR(BG$1)-YEAR($S$1))/BG$5</f>
        <v>#REF!</v>
      </c>
      <c r="BH1056" s="15" t="e" cm="1">
        <f t="array" aca="1" ref="BH1056" ca="1">INDEX($K:$P,ROW(),MATCH(#REF!,$K$2:$P$2,0))*(1+INDIRECT(BH1047))^(YEAR(BH$1)-YEAR($S$1))/BH$5</f>
        <v>#REF!</v>
      </c>
      <c r="BI1056" s="15" t="e" cm="1">
        <f t="array" aca="1" ref="BI1056" ca="1">INDEX($K:$P,ROW(),MATCH(#REF!,$K$2:$P$2,0))*(1+INDIRECT(BI1047))^(YEAR(BI$1)-YEAR($S$1))/BI$5</f>
        <v>#REF!</v>
      </c>
      <c r="BJ1056" s="15" t="e" cm="1">
        <f t="array" aca="1" ref="BJ1056" ca="1">INDEX($K:$P,ROW(),MATCH(#REF!,$K$2:$P$2,0))*(1+INDIRECT(BJ1047))^(YEAR(BJ$1)-YEAR($S$1))/BJ$5</f>
        <v>#REF!</v>
      </c>
      <c r="BK1056" s="15" t="e" cm="1">
        <f t="array" aca="1" ref="BK1056" ca="1">INDEX($K:$P,ROW(),MATCH(#REF!,$K$2:$P$2,0))*(1+INDIRECT(BK1047))^(YEAR(BK$1)-YEAR($S$1))/BK$5</f>
        <v>#REF!</v>
      </c>
      <c r="BL1056" s="15" t="e" cm="1">
        <f t="array" aca="1" ref="BL1056" ca="1">INDEX($K:$P,ROW(),MATCH(#REF!,$K$2:$P$2,0))*(1+INDIRECT(BL1047))^(YEAR(BL$1)-YEAR($S$1))/BL$5</f>
        <v>#REF!</v>
      </c>
      <c r="BM1056" s="15" t="e" cm="1">
        <f t="array" aca="1" ref="BM1056" ca="1">INDEX($K:$P,ROW(),MATCH(#REF!,$K$2:$P$2,0))*(1+INDIRECT(BM1047))^(YEAR(BM$1)-YEAR($S$1))/BM$5</f>
        <v>#REF!</v>
      </c>
      <c r="BN1056" s="15" t="e" cm="1">
        <f t="array" aca="1" ref="BN1056" ca="1">INDEX($K:$P,ROW(),MATCH(#REF!,$K$2:$P$2,0))*(1+INDIRECT(BN1047))^(YEAR(BN$1)-YEAR($S$1))/BN$5</f>
        <v>#REF!</v>
      </c>
      <c r="BO1056" s="15" t="e" cm="1">
        <f t="array" aca="1" ref="BO1056" ca="1">INDEX($K:$P,ROW(),MATCH(#REF!,$K$2:$P$2,0))*(1+INDIRECT(BO1047))^(YEAR(BO$1)-YEAR($S$1))/BO$5</f>
        <v>#REF!</v>
      </c>
      <c r="BP1056" s="15" t="e" cm="1">
        <f t="array" aca="1" ref="BP1056" ca="1">INDEX($K:$P,ROW(),MATCH(#REF!,$K$2:$P$2,0))*(1+INDIRECT(BP1047))^(YEAR(BP$1)-YEAR($S$1))/BP$5</f>
        <v>#REF!</v>
      </c>
      <c r="BQ1056" s="15" t="e" cm="1">
        <f t="array" aca="1" ref="BQ1056" ca="1">INDEX($K:$P,ROW(),MATCH(#REF!,$K$2:$P$2,0))*(1+INDIRECT(BQ1047))^(YEAR(BQ$1)-YEAR($S$1))/BQ$5</f>
        <v>#REF!</v>
      </c>
      <c r="BR1056" s="15" t="e" cm="1">
        <f t="array" aca="1" ref="BR1056" ca="1">INDEX($K:$P,ROW(),MATCH(#REF!,$K$2:$P$2,0))*(1+INDIRECT(BR1047))^(YEAR(BR$1)-YEAR($S$1))/BR$5</f>
        <v>#REF!</v>
      </c>
      <c r="BS1056" s="15" t="e" cm="1">
        <f t="array" aca="1" ref="BS1056" ca="1">INDEX($K:$P,ROW(),MATCH(#REF!,$K$2:$P$2,0))*(1+INDIRECT(BS1047))^(YEAR(BS$1)-YEAR($S$1))/BS$5</f>
        <v>#REF!</v>
      </c>
      <c r="BT1056" s="15" t="e" cm="1">
        <f t="array" aca="1" ref="BT1056" ca="1">INDEX($K:$P,ROW(),MATCH(#REF!,$K$2:$P$2,0))*(1+INDIRECT(BT1047))^(YEAR(BT$1)-YEAR($S$1))/BT$5</f>
        <v>#REF!</v>
      </c>
      <c r="BU1056" s="15" t="e" cm="1">
        <f t="array" aca="1" ref="BU1056" ca="1">INDEX($K:$P,ROW(),MATCH(#REF!,$K$2:$P$2,0))*(1+INDIRECT(BU1047))^(YEAR(BU$1)-YEAR($S$1))/BU$5</f>
        <v>#REF!</v>
      </c>
      <c r="BV1056" s="15" t="e" cm="1">
        <f t="array" aca="1" ref="BV1056" ca="1">INDEX($K:$P,ROW(),MATCH(#REF!,$K$2:$P$2,0))*(1+INDIRECT(BV1047))^(YEAR(BV$1)-YEAR($S$1))/BV$5</f>
        <v>#REF!</v>
      </c>
      <c r="BW1056" s="15" t="e" cm="1">
        <f t="array" aca="1" ref="BW1056" ca="1">INDEX($K:$P,ROW(),MATCH(#REF!,$K$2:$P$2,0))*(1+INDIRECT(BW1047))^(YEAR(BW$1)-YEAR($S$1))/BW$5</f>
        <v>#REF!</v>
      </c>
      <c r="BX1056" s="15" t="e" cm="1">
        <f t="array" aca="1" ref="BX1056" ca="1">INDEX($K:$P,ROW(),MATCH(#REF!,$K$2:$P$2,0))*(1+INDIRECT(BX1047))^(YEAR(BX$1)-YEAR($S$1))/BX$5</f>
        <v>#REF!</v>
      </c>
      <c r="BY1056" s="15" t="e" cm="1">
        <f t="array" aca="1" ref="BY1056" ca="1">INDEX($K:$P,ROW(),MATCH(#REF!,$K$2:$P$2,0))*(1+INDIRECT(BY1047))^(YEAR(BY$1)-YEAR($S$1))/BY$5</f>
        <v>#REF!</v>
      </c>
      <c r="BZ1056" s="15" t="e" cm="1">
        <f t="array" aca="1" ref="BZ1056" ca="1">INDEX($K:$P,ROW(),MATCH(#REF!,$K$2:$P$2,0))*(1+INDIRECT(BZ1047))^(YEAR(BZ$1)-YEAR($S$1))/BZ$5</f>
        <v>#REF!</v>
      </c>
      <c r="CA1056" s="15" t="e" cm="1">
        <f t="array" aca="1" ref="CA1056" ca="1">INDEX($K:$P,ROW(),MATCH(#REF!,$K$2:$P$2,0))*(1+INDIRECT(CA1047))^(YEAR(CA$1)-YEAR($S$1))/CA$5</f>
        <v>#REF!</v>
      </c>
      <c r="CB1056" s="15" t="e" cm="1">
        <f t="array" aca="1" ref="CB1056" ca="1">INDEX($K:$P,ROW(),MATCH(#REF!,$K$2:$P$2,0))*(1+INDIRECT(CB1047))^(YEAR(CB$1)-YEAR($S$1))/CB$5</f>
        <v>#REF!</v>
      </c>
      <c r="CC1056" s="15" t="e" cm="1">
        <f t="array" aca="1" ref="CC1056" ca="1">INDEX($K:$P,ROW(),MATCH(#REF!,$K$2:$P$2,0))*(1+INDIRECT(CC1047))^(YEAR(CC$1)-YEAR($S$1))/CC$5</f>
        <v>#REF!</v>
      </c>
      <c r="CD1056" s="15" t="e" cm="1">
        <f t="array" aca="1" ref="CD1056" ca="1">INDEX($K:$P,ROW(),MATCH(#REF!,$K$2:$P$2,0))*(1+INDIRECT(CD1047))^(YEAR(CD$1)-YEAR($S$1))/CD$5</f>
        <v>#REF!</v>
      </c>
      <c r="CE1056" s="15" t="e" cm="1">
        <f t="array" aca="1" ref="CE1056" ca="1">INDEX($K:$P,ROW(),MATCH(#REF!,$K$2:$P$2,0))*(1+INDIRECT(CE1047))^(YEAR(CE$1)-YEAR($S$1))/CE$5</f>
        <v>#REF!</v>
      </c>
      <c r="CF1056" s="15" t="e" cm="1">
        <f t="array" aca="1" ref="CF1056" ca="1">INDEX($K:$P,ROW(),MATCH(#REF!,$K$2:$P$2,0))*(1+INDIRECT(CF1047))^(YEAR(CF$1)-YEAR($S$1))/CF$5</f>
        <v>#REF!</v>
      </c>
      <c r="CG1056" s="15" t="e" cm="1">
        <f t="array" aca="1" ref="CG1056" ca="1">INDEX($K:$P,ROW(),MATCH(#REF!,$K$2:$P$2,0))*(1+INDIRECT(CG1047))^(YEAR(CG$1)-YEAR($S$1))/CG$5</f>
        <v>#REF!</v>
      </c>
      <c r="CH1056" s="15" t="e" cm="1">
        <f t="array" aca="1" ref="CH1056" ca="1">INDEX($K:$P,ROW(),MATCH(#REF!,$K$2:$P$2,0))*(1+INDIRECT(CH1047))^(YEAR(CH$1)-YEAR($S$1))/CH$5</f>
        <v>#REF!</v>
      </c>
      <c r="CI1056" s="15" t="e" cm="1">
        <f t="array" aca="1" ref="CI1056" ca="1">INDEX($K:$P,ROW(),MATCH(#REF!,$K$2:$P$2,0))*(1+INDIRECT(CI1047))^(YEAR(CI$1)-YEAR($S$1))/CI$5</f>
        <v>#REF!</v>
      </c>
      <c r="CJ1056" s="15" t="e" cm="1">
        <f t="array" aca="1" ref="CJ1056" ca="1">INDEX($K:$P,ROW(),MATCH(#REF!,$K$2:$P$2,0))*(1+INDIRECT(CJ1047))^(YEAR(CJ$1)-YEAR($S$1))/CJ$5</f>
        <v>#REF!</v>
      </c>
      <c r="CK1056" s="15" t="e" cm="1">
        <f t="array" aca="1" ref="CK1056" ca="1">INDEX($K:$P,ROW(),MATCH(#REF!,$K$2:$P$2,0))*(1+INDIRECT(CK1047))^(YEAR(CK$1)-YEAR($S$1))/CK$5</f>
        <v>#REF!</v>
      </c>
      <c r="CL1056" s="15" t="e" cm="1">
        <f t="array" aca="1" ref="CL1056" ca="1">INDEX($K:$P,ROW(),MATCH(#REF!,$K$2:$P$2,0))*(1+INDIRECT(CL1047))^(YEAR(CL$1)-YEAR($S$1))/CL$5</f>
        <v>#REF!</v>
      </c>
    </row>
    <row r="1057" spans="2:90" x14ac:dyDescent="0.4">
      <c r="B1057" s="141" t="str">
        <f>"Price/"&amp;B1061</f>
        <v>Price/unit</v>
      </c>
      <c r="D1057" t="s">
        <v>788</v>
      </c>
      <c r="E1057" s="8" t="str">
        <f t="shared" si="1128"/>
        <v>1057 ORIGINATIONS-PP</v>
      </c>
      <c r="H1057" s="31"/>
      <c r="I1057" s="73"/>
      <c r="J1057" s="73"/>
      <c r="K1057" s="135">
        <v>20</v>
      </c>
      <c r="L1057" s="135">
        <v>20</v>
      </c>
      <c r="M1057" s="135">
        <v>20</v>
      </c>
      <c r="N1057" s="135">
        <v>20</v>
      </c>
      <c r="O1057" s="135">
        <v>20</v>
      </c>
      <c r="P1057" s="135">
        <v>20</v>
      </c>
      <c r="R1057" s="33"/>
      <c r="S1057" s="136" cm="1">
        <f t="array" ref="S1057">INDEX($K:$P,ROW(),MATCH(S$3,$K$2:$P$2,0))</f>
        <v>20</v>
      </c>
      <c r="T1057" s="136" cm="1">
        <f t="array" ref="T1057">INDEX($K:$P,ROW(),MATCH(T$3,$K$2:$P$2,0))</f>
        <v>20</v>
      </c>
      <c r="U1057" s="136" cm="1">
        <f t="array" ref="U1057">INDEX($K:$P,ROW(),MATCH(U$3,$K$2:$P$2,0))</f>
        <v>20</v>
      </c>
      <c r="V1057" s="136" cm="1">
        <f t="array" ref="V1057">INDEX($K:$P,ROW(),MATCH(V$3,$K$2:$P$2,0))</f>
        <v>20</v>
      </c>
      <c r="W1057" s="136" cm="1">
        <f t="array" ref="W1057">INDEX($K:$P,ROW(),MATCH(W$3,$K$2:$P$2,0))</f>
        <v>20</v>
      </c>
      <c r="X1057" s="136" cm="1">
        <f t="array" ref="X1057">INDEX($K:$P,ROW(),MATCH(X$3,$K$2:$P$2,0))</f>
        <v>20</v>
      </c>
      <c r="Y1057" s="136" cm="1">
        <f t="array" ref="Y1057">INDEX($K:$P,ROW(),MATCH(Y$3,$K$2:$P$2,0))</f>
        <v>20</v>
      </c>
      <c r="Z1057" s="136" cm="1">
        <f t="array" ref="Z1057">INDEX($K:$P,ROW(),MATCH(Z$3,$K$2:$P$2,0))</f>
        <v>20</v>
      </c>
      <c r="AA1057" s="136" cm="1">
        <f t="array" ref="AA1057">INDEX($K:$P,ROW(),MATCH(AA$3,$K$2:$P$2,0))</f>
        <v>20</v>
      </c>
      <c r="AB1057" s="136" cm="1">
        <f t="array" ref="AB1057">INDEX($K:$P,ROW(),MATCH(AB$3,$K$2:$P$2,0))</f>
        <v>20</v>
      </c>
      <c r="AC1057" s="136" cm="1">
        <f t="array" ref="AC1057">INDEX($K:$P,ROW(),MATCH(AC$3,$K$2:$P$2,0))</f>
        <v>20</v>
      </c>
      <c r="AD1057" s="136" cm="1">
        <f t="array" ref="AD1057">INDEX($K:$P,ROW(),MATCH(AD$3,$K$2:$P$2,0))</f>
        <v>20</v>
      </c>
      <c r="AE1057" s="136" cm="1">
        <f t="array" ref="AE1057">INDEX($K:$P,ROW(),MATCH(AE$3,$K$2:$P$2,0))</f>
        <v>20</v>
      </c>
      <c r="AF1057" s="136" cm="1">
        <f t="array" ref="AF1057">INDEX($K:$P,ROW(),MATCH(AF$3,$K$2:$P$2,0))</f>
        <v>20</v>
      </c>
      <c r="AG1057" s="136" cm="1">
        <f t="array" ref="AG1057">INDEX($K:$P,ROW(),MATCH(AG$3,$K$2:$P$2,0))</f>
        <v>20</v>
      </c>
      <c r="AH1057" s="136" cm="1">
        <f t="array" ref="AH1057">INDEX($K:$P,ROW(),MATCH(AH$3,$K$2:$P$2,0))</f>
        <v>20</v>
      </c>
      <c r="AI1057" s="136" cm="1">
        <f t="array" ref="AI1057">INDEX($K:$P,ROW(),MATCH(AI$3,$K$2:$P$2,0))</f>
        <v>20</v>
      </c>
      <c r="AJ1057" s="136" cm="1">
        <f t="array" ref="AJ1057">INDEX($K:$P,ROW(),MATCH(AJ$3,$K$2:$P$2,0))</f>
        <v>20</v>
      </c>
      <c r="AK1057" s="136" cm="1">
        <f t="array" ref="AK1057">INDEX($K:$P,ROW(),MATCH(AK$3,$K$2:$P$2,0))</f>
        <v>20</v>
      </c>
      <c r="AL1057" s="136" cm="1">
        <f t="array" ref="AL1057">INDEX($K:$P,ROW(),MATCH(AL$3,$K$2:$P$2,0))</f>
        <v>20</v>
      </c>
      <c r="AM1057" s="136" cm="1">
        <f t="array" ref="AM1057">INDEX($K:$P,ROW(),MATCH(AM$3,$K$2:$P$2,0))</f>
        <v>20</v>
      </c>
      <c r="AN1057" s="136" cm="1">
        <f t="array" ref="AN1057">INDEX($K:$P,ROW(),MATCH(AN$3,$K$2:$P$2,0))</f>
        <v>20</v>
      </c>
      <c r="AO1057" s="136" cm="1">
        <f t="array" ref="AO1057">INDEX($K:$P,ROW(),MATCH(AO$3,$K$2:$P$2,0))</f>
        <v>20</v>
      </c>
      <c r="AP1057" s="136" cm="1">
        <f t="array" ref="AP1057">INDEX($K:$P,ROW(),MATCH(AP$3,$K$2:$P$2,0))</f>
        <v>20</v>
      </c>
      <c r="AQ1057" s="136" cm="1">
        <f t="array" ref="AQ1057">INDEX($K:$P,ROW(),MATCH(AQ$3,$K$2:$P$2,0))</f>
        <v>20</v>
      </c>
      <c r="AR1057" s="136" cm="1">
        <f t="array" ref="AR1057">INDEX($K:$P,ROW(),MATCH(AR$3,$K$2:$P$2,0))</f>
        <v>20</v>
      </c>
      <c r="AS1057" s="136" cm="1">
        <f t="array" ref="AS1057">INDEX($K:$P,ROW(),MATCH(AS$3,$K$2:$P$2,0))</f>
        <v>20</v>
      </c>
      <c r="AT1057" s="136" cm="1">
        <f t="array" ref="AT1057">INDEX($K:$P,ROW(),MATCH(AT$3,$K$2:$P$2,0))</f>
        <v>20</v>
      </c>
      <c r="AU1057" s="136" cm="1">
        <f t="array" ref="AU1057">INDEX($K:$P,ROW(),MATCH(AU$3,$K$2:$P$2,0))</f>
        <v>20</v>
      </c>
      <c r="AV1057" s="136" cm="1">
        <f t="array" ref="AV1057">INDEX($K:$P,ROW(),MATCH(AV$3,$K$2:$P$2,0))</f>
        <v>20</v>
      </c>
      <c r="AW1057" s="136" cm="1">
        <f t="array" ref="AW1057">INDEX($K:$P,ROW(),MATCH(AW$3,$K$2:$P$2,0))</f>
        <v>20</v>
      </c>
      <c r="AX1057" s="136" cm="1">
        <f t="array" ref="AX1057">INDEX($K:$P,ROW(),MATCH(AX$3,$K$2:$P$2,0))</f>
        <v>20</v>
      </c>
      <c r="AY1057" s="136" cm="1">
        <f t="array" ref="AY1057">INDEX($K:$P,ROW(),MATCH(AY$3,$K$2:$P$2,0))</f>
        <v>20</v>
      </c>
      <c r="AZ1057" s="136" cm="1">
        <f t="array" ref="AZ1057">INDEX($K:$P,ROW(),MATCH(AZ$3,$K$2:$P$2,0))</f>
        <v>20</v>
      </c>
      <c r="BA1057" s="136" cm="1">
        <f t="array" ref="BA1057">INDEX($K:$P,ROW(),MATCH(BA$3,$K$2:$P$2,0))</f>
        <v>20</v>
      </c>
      <c r="BB1057" s="136" cm="1">
        <f t="array" ref="BB1057">INDEX($K:$P,ROW(),MATCH(BB$3,$K$2:$P$2,0))</f>
        <v>20</v>
      </c>
      <c r="BC1057" s="136" cm="1">
        <f t="array" ref="BC1057">INDEX($K:$P,ROW(),MATCH(BC$3,$K$2:$P$2,0))</f>
        <v>20</v>
      </c>
      <c r="BD1057" s="136" cm="1">
        <f t="array" ref="BD1057">INDEX($K:$P,ROW(),MATCH(BD$3,$K$2:$P$2,0))</f>
        <v>20</v>
      </c>
      <c r="BE1057" s="136" cm="1">
        <f t="array" ref="BE1057">INDEX($K:$P,ROW(),MATCH(BE$3,$K$2:$P$2,0))</f>
        <v>20</v>
      </c>
      <c r="BF1057" s="136" cm="1">
        <f t="array" ref="BF1057">INDEX($K:$P,ROW(),MATCH(BF$3,$K$2:$P$2,0))</f>
        <v>20</v>
      </c>
      <c r="BG1057" s="136" cm="1">
        <f t="array" ref="BG1057">INDEX($K:$P,ROW(),MATCH(BG$3,$K$2:$P$2,0))</f>
        <v>20</v>
      </c>
      <c r="BH1057" s="136" cm="1">
        <f t="array" ref="BH1057">INDEX($K:$P,ROW(),MATCH(BH$3,$K$2:$P$2,0))</f>
        <v>20</v>
      </c>
      <c r="BI1057" s="136" cm="1">
        <f t="array" ref="BI1057">INDEX($K:$P,ROW(),MATCH(BI$3,$K$2:$P$2,0))</f>
        <v>20</v>
      </c>
      <c r="BJ1057" s="136" cm="1">
        <f t="array" ref="BJ1057">INDEX($K:$P,ROW(),MATCH(BJ$3,$K$2:$P$2,0))</f>
        <v>20</v>
      </c>
      <c r="BK1057" s="136" cm="1">
        <f t="array" ref="BK1057">INDEX($K:$P,ROW(),MATCH(BK$3,$K$2:$P$2,0))</f>
        <v>20</v>
      </c>
      <c r="BL1057" s="136" cm="1">
        <f t="array" ref="BL1057">INDEX($K:$P,ROW(),MATCH(BL$3,$K$2:$P$2,0))</f>
        <v>20</v>
      </c>
      <c r="BM1057" s="136" cm="1">
        <f t="array" ref="BM1057">INDEX($K:$P,ROW(),MATCH(BM$3,$K$2:$P$2,0))</f>
        <v>20</v>
      </c>
      <c r="BN1057" s="136" cm="1">
        <f t="array" ref="BN1057">INDEX($K:$P,ROW(),MATCH(BN$3,$K$2:$P$2,0))</f>
        <v>20</v>
      </c>
      <c r="BO1057" s="136" cm="1">
        <f t="array" ref="BO1057">INDEX($K:$P,ROW(),MATCH(BO$3,$K$2:$P$2,0))</f>
        <v>20</v>
      </c>
      <c r="BP1057" s="136" cm="1">
        <f t="array" ref="BP1057">INDEX($K:$P,ROW(),MATCH(BP$3,$K$2:$P$2,0))</f>
        <v>20</v>
      </c>
      <c r="BQ1057" s="136" cm="1">
        <f t="array" ref="BQ1057">INDEX($K:$P,ROW(),MATCH(BQ$3,$K$2:$P$2,0))</f>
        <v>20</v>
      </c>
      <c r="BR1057" s="136" cm="1">
        <f t="array" ref="BR1057">INDEX($K:$P,ROW(),MATCH(BR$3,$K$2:$P$2,0))</f>
        <v>20</v>
      </c>
      <c r="BS1057" s="136" cm="1">
        <f t="array" ref="BS1057">INDEX($K:$P,ROW(),MATCH(BS$3,$K$2:$P$2,0))</f>
        <v>20</v>
      </c>
      <c r="BT1057" s="136" cm="1">
        <f t="array" ref="BT1057">INDEX($K:$P,ROW(),MATCH(BT$3,$K$2:$P$2,0))</f>
        <v>20</v>
      </c>
      <c r="BU1057" s="136" cm="1">
        <f t="array" ref="BU1057">INDEX($K:$P,ROW(),MATCH(BU$3,$K$2:$P$2,0))</f>
        <v>20</v>
      </c>
      <c r="BV1057" s="136" cm="1">
        <f t="array" ref="BV1057">INDEX($K:$P,ROW(),MATCH(BV$3,$K$2:$P$2,0))</f>
        <v>20</v>
      </c>
      <c r="BW1057" s="136" cm="1">
        <f t="array" ref="BW1057">INDEX($K:$P,ROW(),MATCH(BW$3,$K$2:$P$2,0))</f>
        <v>20</v>
      </c>
      <c r="BX1057" s="136" cm="1">
        <f t="array" ref="BX1057">INDEX($K:$P,ROW(),MATCH(BX$3,$K$2:$P$2,0))</f>
        <v>20</v>
      </c>
      <c r="BY1057" s="136" cm="1">
        <f t="array" ref="BY1057">INDEX($K:$P,ROW(),MATCH(BY$3,$K$2:$P$2,0))</f>
        <v>20</v>
      </c>
      <c r="BZ1057" s="136" cm="1">
        <f t="array" ref="BZ1057">INDEX($K:$P,ROW(),MATCH(BZ$3,$K$2:$P$2,0))</f>
        <v>20</v>
      </c>
      <c r="CA1057" s="136" cm="1">
        <f t="array" ref="CA1057">INDEX($K:$P,ROW(),MATCH(CA$3,$K$2:$P$2,0))</f>
        <v>20</v>
      </c>
      <c r="CB1057" s="136" cm="1">
        <f t="array" ref="CB1057">INDEX($K:$P,ROW(),MATCH(CB$3,$K$2:$P$2,0))</f>
        <v>20</v>
      </c>
      <c r="CC1057" s="136" cm="1">
        <f t="array" ref="CC1057">INDEX($K:$P,ROW(),MATCH(CC$3,$K$2:$P$2,0))</f>
        <v>20</v>
      </c>
      <c r="CD1057" s="136" cm="1">
        <f t="array" ref="CD1057">INDEX($K:$P,ROW(),MATCH(CD$3,$K$2:$P$2,0))</f>
        <v>20</v>
      </c>
      <c r="CE1057" s="136" cm="1">
        <f t="array" ref="CE1057">INDEX($K:$P,ROW(),MATCH(CE$3,$K$2:$P$2,0))</f>
        <v>20</v>
      </c>
      <c r="CF1057" s="136" cm="1">
        <f t="array" ref="CF1057">INDEX($K:$P,ROW(),MATCH(CF$3,$K$2:$P$2,0))</f>
        <v>20</v>
      </c>
      <c r="CG1057" s="136" cm="1">
        <f t="array" ref="CG1057">INDEX($K:$P,ROW(),MATCH(CG$3,$K$2:$P$2,0))</f>
        <v>20</v>
      </c>
      <c r="CH1057" s="136" cm="1">
        <f t="array" ref="CH1057">INDEX($K:$P,ROW(),MATCH(CH$3,$K$2:$P$2,0))</f>
        <v>20</v>
      </c>
      <c r="CI1057" s="136" cm="1">
        <f t="array" ref="CI1057">INDEX($K:$P,ROW(),MATCH(CI$3,$K$2:$P$2,0))</f>
        <v>20</v>
      </c>
      <c r="CJ1057" s="136" cm="1">
        <f t="array" ref="CJ1057">INDEX($K:$P,ROW(),MATCH(CJ$3,$K$2:$P$2,0))</f>
        <v>20</v>
      </c>
      <c r="CK1057" s="136" cm="1">
        <f t="array" ref="CK1057">INDEX($K:$P,ROW(),MATCH(CK$3,$K$2:$P$2,0))</f>
        <v>20</v>
      </c>
      <c r="CL1057" s="136" cm="1">
        <f t="array" ref="CL1057">INDEX($K:$P,ROW(),MATCH(CL$3,$K$2:$P$2,0))</f>
        <v>20</v>
      </c>
    </row>
    <row r="1058" spans="2:90" x14ac:dyDescent="0.4">
      <c r="B1058" s="122" t="str">
        <f>"New originations - "&amp;B1060</f>
        <v>New originations - (Primary label)</v>
      </c>
      <c r="D1058" t="s">
        <v>788</v>
      </c>
      <c r="E1058" s="9" t="str">
        <f t="shared" si="1128"/>
        <v>1058 ORIGINATIONS-PP</v>
      </c>
      <c r="F1058" s="27"/>
      <c r="G1058" s="27"/>
      <c r="H1058" s="31"/>
      <c r="I1058" s="73"/>
      <c r="J1058" s="73"/>
      <c r="K1058" s="33" t="e">
        <f t="shared" ref="K1058:P1058" ca="1" si="1131">SUMIF($3:$3,K$2,1058:1058)</f>
        <v>#REF!</v>
      </c>
      <c r="L1058" s="33" t="e">
        <f t="shared" ca="1" si="1131"/>
        <v>#REF!</v>
      </c>
      <c r="M1058" s="33" t="e">
        <f t="shared" ca="1" si="1131"/>
        <v>#REF!</v>
      </c>
      <c r="N1058" s="33" t="e">
        <f t="shared" ca="1" si="1131"/>
        <v>#REF!</v>
      </c>
      <c r="O1058" s="33" t="e">
        <f t="shared" ca="1" si="1131"/>
        <v>#REF!</v>
      </c>
      <c r="P1058" s="33" t="e">
        <f t="shared" ca="1" si="1131"/>
        <v>#REF!</v>
      </c>
      <c r="R1058" s="33"/>
      <c r="S1058" s="33" t="e">
        <f t="shared" ref="S1058" ca="1" si="1132">S1056*S1057</f>
        <v>#REF!</v>
      </c>
      <c r="T1058" s="33" t="e">
        <f t="shared" ref="T1058:AX1058" ca="1" si="1133">T1056*T1057</f>
        <v>#REF!</v>
      </c>
      <c r="U1058" s="33" t="e">
        <f t="shared" ca="1" si="1133"/>
        <v>#REF!</v>
      </c>
      <c r="V1058" s="33" t="e">
        <f t="shared" ca="1" si="1133"/>
        <v>#REF!</v>
      </c>
      <c r="W1058" s="33" t="e">
        <f t="shared" ca="1" si="1133"/>
        <v>#REF!</v>
      </c>
      <c r="X1058" s="33" t="e">
        <f t="shared" ca="1" si="1133"/>
        <v>#REF!</v>
      </c>
      <c r="Y1058" s="33" t="e">
        <f t="shared" ca="1" si="1133"/>
        <v>#REF!</v>
      </c>
      <c r="Z1058" s="33" t="e">
        <f t="shared" ca="1" si="1133"/>
        <v>#REF!</v>
      </c>
      <c r="AA1058" s="33" t="e">
        <f t="shared" ca="1" si="1133"/>
        <v>#REF!</v>
      </c>
      <c r="AB1058" s="33" t="e">
        <f t="shared" ca="1" si="1133"/>
        <v>#REF!</v>
      </c>
      <c r="AC1058" s="33" t="e">
        <f t="shared" ca="1" si="1133"/>
        <v>#REF!</v>
      </c>
      <c r="AD1058" s="33" t="e">
        <f t="shared" ca="1" si="1133"/>
        <v>#REF!</v>
      </c>
      <c r="AE1058" s="33" t="e">
        <f t="shared" ca="1" si="1133"/>
        <v>#REF!</v>
      </c>
      <c r="AF1058" s="33" t="e">
        <f t="shared" ca="1" si="1133"/>
        <v>#REF!</v>
      </c>
      <c r="AG1058" s="33" t="e">
        <f t="shared" ca="1" si="1133"/>
        <v>#REF!</v>
      </c>
      <c r="AH1058" s="33" t="e">
        <f t="shared" ca="1" si="1133"/>
        <v>#REF!</v>
      </c>
      <c r="AI1058" s="33" t="e">
        <f t="shared" ca="1" si="1133"/>
        <v>#REF!</v>
      </c>
      <c r="AJ1058" s="33" t="e">
        <f t="shared" ca="1" si="1133"/>
        <v>#REF!</v>
      </c>
      <c r="AK1058" s="33" t="e">
        <f t="shared" ca="1" si="1133"/>
        <v>#REF!</v>
      </c>
      <c r="AL1058" s="33" t="e">
        <f t="shared" ca="1" si="1133"/>
        <v>#REF!</v>
      </c>
      <c r="AM1058" s="33" t="e">
        <f t="shared" ca="1" si="1133"/>
        <v>#REF!</v>
      </c>
      <c r="AN1058" s="33" t="e">
        <f t="shared" ca="1" si="1133"/>
        <v>#REF!</v>
      </c>
      <c r="AO1058" s="33" t="e">
        <f t="shared" ca="1" si="1133"/>
        <v>#REF!</v>
      </c>
      <c r="AP1058" s="33" t="e">
        <f t="shared" ca="1" si="1133"/>
        <v>#REF!</v>
      </c>
      <c r="AQ1058" s="33" t="e">
        <f t="shared" ca="1" si="1133"/>
        <v>#REF!</v>
      </c>
      <c r="AR1058" s="33" t="e">
        <f t="shared" ca="1" si="1133"/>
        <v>#REF!</v>
      </c>
      <c r="AS1058" s="33" t="e">
        <f t="shared" ca="1" si="1133"/>
        <v>#REF!</v>
      </c>
      <c r="AT1058" s="33" t="e">
        <f t="shared" ca="1" si="1133"/>
        <v>#REF!</v>
      </c>
      <c r="AU1058" s="33" t="e">
        <f t="shared" ca="1" si="1133"/>
        <v>#REF!</v>
      </c>
      <c r="AV1058" s="33" t="e">
        <f t="shared" ca="1" si="1133"/>
        <v>#REF!</v>
      </c>
      <c r="AW1058" s="33" t="e">
        <f t="shared" ca="1" si="1133"/>
        <v>#REF!</v>
      </c>
      <c r="AX1058" s="33" t="e">
        <f t="shared" ca="1" si="1133"/>
        <v>#REF!</v>
      </c>
      <c r="AY1058" s="33" t="e">
        <f t="shared" ref="AY1058:CD1058" ca="1" si="1134">AY1056*AY1057</f>
        <v>#REF!</v>
      </c>
      <c r="AZ1058" s="33" t="e">
        <f t="shared" ca="1" si="1134"/>
        <v>#REF!</v>
      </c>
      <c r="BA1058" s="33" t="e">
        <f t="shared" ca="1" si="1134"/>
        <v>#REF!</v>
      </c>
      <c r="BB1058" s="33" t="e">
        <f t="shared" ca="1" si="1134"/>
        <v>#REF!</v>
      </c>
      <c r="BC1058" s="33" t="e">
        <f t="shared" ca="1" si="1134"/>
        <v>#REF!</v>
      </c>
      <c r="BD1058" s="33" t="e">
        <f t="shared" ca="1" si="1134"/>
        <v>#REF!</v>
      </c>
      <c r="BE1058" s="33" t="e">
        <f t="shared" ca="1" si="1134"/>
        <v>#REF!</v>
      </c>
      <c r="BF1058" s="33" t="e">
        <f t="shared" ca="1" si="1134"/>
        <v>#REF!</v>
      </c>
      <c r="BG1058" s="33" t="e">
        <f t="shared" ca="1" si="1134"/>
        <v>#REF!</v>
      </c>
      <c r="BH1058" s="33" t="e">
        <f t="shared" ca="1" si="1134"/>
        <v>#REF!</v>
      </c>
      <c r="BI1058" s="33" t="e">
        <f t="shared" ca="1" si="1134"/>
        <v>#REF!</v>
      </c>
      <c r="BJ1058" s="33" t="e">
        <f t="shared" ca="1" si="1134"/>
        <v>#REF!</v>
      </c>
      <c r="BK1058" s="33" t="e">
        <f t="shared" ca="1" si="1134"/>
        <v>#REF!</v>
      </c>
      <c r="BL1058" s="33" t="e">
        <f t="shared" ca="1" si="1134"/>
        <v>#REF!</v>
      </c>
      <c r="BM1058" s="33" t="e">
        <f t="shared" ca="1" si="1134"/>
        <v>#REF!</v>
      </c>
      <c r="BN1058" s="33" t="e">
        <f t="shared" ca="1" si="1134"/>
        <v>#REF!</v>
      </c>
      <c r="BO1058" s="33" t="e">
        <f t="shared" ca="1" si="1134"/>
        <v>#REF!</v>
      </c>
      <c r="BP1058" s="33" t="e">
        <f t="shared" ca="1" si="1134"/>
        <v>#REF!</v>
      </c>
      <c r="BQ1058" s="33" t="e">
        <f t="shared" ca="1" si="1134"/>
        <v>#REF!</v>
      </c>
      <c r="BR1058" s="33" t="e">
        <f t="shared" ca="1" si="1134"/>
        <v>#REF!</v>
      </c>
      <c r="BS1058" s="33" t="e">
        <f t="shared" ca="1" si="1134"/>
        <v>#REF!</v>
      </c>
      <c r="BT1058" s="33" t="e">
        <f t="shared" ca="1" si="1134"/>
        <v>#REF!</v>
      </c>
      <c r="BU1058" s="33" t="e">
        <f t="shared" ca="1" si="1134"/>
        <v>#REF!</v>
      </c>
      <c r="BV1058" s="33" t="e">
        <f t="shared" ca="1" si="1134"/>
        <v>#REF!</v>
      </c>
      <c r="BW1058" s="33" t="e">
        <f t="shared" ca="1" si="1134"/>
        <v>#REF!</v>
      </c>
      <c r="BX1058" s="33" t="e">
        <f t="shared" ca="1" si="1134"/>
        <v>#REF!</v>
      </c>
      <c r="BY1058" s="33" t="e">
        <f t="shared" ca="1" si="1134"/>
        <v>#REF!</v>
      </c>
      <c r="BZ1058" s="33" t="e">
        <f t="shared" ca="1" si="1134"/>
        <v>#REF!</v>
      </c>
      <c r="CA1058" s="33" t="e">
        <f t="shared" ca="1" si="1134"/>
        <v>#REF!</v>
      </c>
      <c r="CB1058" s="33" t="e">
        <f t="shared" ca="1" si="1134"/>
        <v>#REF!</v>
      </c>
      <c r="CC1058" s="33" t="e">
        <f t="shared" ca="1" si="1134"/>
        <v>#REF!</v>
      </c>
      <c r="CD1058" s="33" t="e">
        <f t="shared" ca="1" si="1134"/>
        <v>#REF!</v>
      </c>
      <c r="CE1058" s="33" t="e">
        <f t="shared" ref="CE1058:CK1058" ca="1" si="1135">CE1056*CE1057</f>
        <v>#REF!</v>
      </c>
      <c r="CF1058" s="33" t="e">
        <f t="shared" ca="1" si="1135"/>
        <v>#REF!</v>
      </c>
      <c r="CG1058" s="33" t="e">
        <f t="shared" ca="1" si="1135"/>
        <v>#REF!</v>
      </c>
      <c r="CH1058" s="33" t="e">
        <f t="shared" ca="1" si="1135"/>
        <v>#REF!</v>
      </c>
      <c r="CI1058" s="33" t="e">
        <f t="shared" ca="1" si="1135"/>
        <v>#REF!</v>
      </c>
      <c r="CJ1058" s="33" t="e">
        <f t="shared" ca="1" si="1135"/>
        <v>#REF!</v>
      </c>
      <c r="CK1058" s="33" t="e">
        <f t="shared" ca="1" si="1135"/>
        <v>#REF!</v>
      </c>
      <c r="CL1058" s="33" t="e">
        <f t="shared" ref="CL1058" ca="1" si="1136">CL1056*CL1057</f>
        <v>#REF!</v>
      </c>
    </row>
    <row r="1059" spans="2:90" x14ac:dyDescent="0.4">
      <c r="B1059" s="124"/>
      <c r="C1059" s="27"/>
      <c r="D1059" t="s">
        <v>788</v>
      </c>
      <c r="E1059" s="9" t="str">
        <f t="shared" si="1128"/>
        <v>1059 ORIGINATIONS-PP</v>
      </c>
      <c r="F1059" s="27"/>
      <c r="G1059" s="27"/>
      <c r="H1059" s="31"/>
      <c r="I1059" s="73"/>
      <c r="J1059" s="73"/>
      <c r="K1059" s="38"/>
      <c r="L1059" s="38"/>
      <c r="M1059" s="38"/>
      <c r="N1059" s="38"/>
      <c r="O1059" s="38"/>
      <c r="P1059" s="38"/>
      <c r="R1059" s="33"/>
      <c r="S1059" s="38"/>
      <c r="T1059" s="38"/>
      <c r="U1059" s="38"/>
      <c r="V1059" s="38"/>
      <c r="W1059" s="38"/>
      <c r="X1059" s="38"/>
      <c r="Y1059" s="38"/>
      <c r="Z1059" s="38"/>
      <c r="AA1059" s="38"/>
      <c r="AB1059" s="38"/>
      <c r="AC1059" s="38"/>
      <c r="AD1059" s="38"/>
      <c r="AE1059" s="38"/>
      <c r="AF1059" s="38"/>
      <c r="AG1059" s="38"/>
      <c r="AH1059" s="38"/>
      <c r="AI1059" s="38"/>
      <c r="AJ1059" s="38"/>
      <c r="AK1059" s="38"/>
      <c r="AL1059" s="38"/>
      <c r="AM1059" s="38"/>
      <c r="AN1059" s="38"/>
      <c r="AO1059" s="38"/>
      <c r="AP1059" s="38"/>
      <c r="AQ1059" s="38"/>
      <c r="AR1059" s="38"/>
      <c r="AS1059" s="38"/>
      <c r="AT1059" s="38"/>
      <c r="AU1059" s="38"/>
      <c r="AV1059" s="38"/>
      <c r="AW1059" s="38"/>
      <c r="AX1059" s="38"/>
      <c r="AY1059" s="38"/>
      <c r="AZ1059" s="38"/>
      <c r="BA1059" s="38"/>
      <c r="BB1059" s="38"/>
      <c r="BC1059" s="38"/>
      <c r="BD1059" s="38"/>
      <c r="BE1059" s="38"/>
      <c r="BF1059" s="38"/>
      <c r="BG1059" s="38"/>
      <c r="BH1059" s="38"/>
      <c r="BI1059" s="38"/>
      <c r="BJ1059" s="38"/>
      <c r="BK1059" s="38"/>
      <c r="BL1059" s="38"/>
      <c r="BM1059" s="38"/>
      <c r="BN1059" s="38"/>
      <c r="BO1059" s="38"/>
      <c r="BP1059" s="38"/>
      <c r="BQ1059" s="38"/>
      <c r="BR1059" s="38"/>
      <c r="BS1059" s="38"/>
      <c r="BT1059" s="38"/>
      <c r="BU1059" s="38"/>
      <c r="BV1059" s="38"/>
      <c r="BW1059" s="38"/>
      <c r="BX1059" s="38"/>
      <c r="BY1059" s="38"/>
      <c r="BZ1059" s="38"/>
      <c r="CA1059" s="38"/>
      <c r="CB1059" s="38"/>
      <c r="CC1059" s="38"/>
      <c r="CD1059" s="38"/>
      <c r="CE1059" s="38"/>
      <c r="CF1059" s="38"/>
      <c r="CG1059" s="38"/>
      <c r="CH1059" s="38"/>
      <c r="CI1059" s="38"/>
      <c r="CJ1059" s="38"/>
      <c r="CK1059" s="38"/>
      <c r="CL1059" s="38"/>
    </row>
    <row r="1060" spans="2:90" x14ac:dyDescent="0.4">
      <c r="B1060" s="132" t="str">
        <f>B1044</f>
        <v>(Primary label)</v>
      </c>
      <c r="D1060" t="s">
        <v>788</v>
      </c>
      <c r="E1060" s="8" t="str">
        <f>ROW()&amp;" "&amp;D1060</f>
        <v>1060 ORIGINATIONS-PP</v>
      </c>
      <c r="G1060" t="s">
        <v>332</v>
      </c>
      <c r="H1060" s="31"/>
      <c r="I1060" s="73"/>
      <c r="J1060" s="73"/>
      <c r="K1060" s="58"/>
      <c r="L1060" s="58"/>
      <c r="M1060" s="58"/>
      <c r="N1060" s="58"/>
      <c r="O1060" s="58"/>
      <c r="P1060" s="58"/>
      <c r="R1060" s="33"/>
    </row>
    <row r="1061" spans="2:90" x14ac:dyDescent="0.4">
      <c r="B1061" s="235" t="str">
        <f>IFERROR(SUBSTITUTE(B1052,":",""),"no unit")</f>
        <v>unit</v>
      </c>
      <c r="D1061" t="s">
        <v>788</v>
      </c>
      <c r="E1061" s="8" t="str">
        <f>ROW()&amp;" "&amp;D1061</f>
        <v>1061 ORIGINATIONS-PP</v>
      </c>
      <c r="G1061" t="s">
        <v>332</v>
      </c>
      <c r="H1061" s="31"/>
      <c r="I1061" s="73"/>
      <c r="J1061" s="73"/>
      <c r="K1061" s="58"/>
      <c r="L1061" s="58"/>
      <c r="M1061" s="58"/>
      <c r="N1061" s="58"/>
      <c r="O1061" s="58"/>
      <c r="P1061" s="58"/>
      <c r="R1061" s="33"/>
    </row>
    <row r="1062" spans="2:90" x14ac:dyDescent="0.4">
      <c r="B1062" s="132" t="str">
        <f>B1046</f>
        <v>Primary revenue driver</v>
      </c>
      <c r="D1062" t="s">
        <v>788</v>
      </c>
      <c r="E1062" s="8" t="str">
        <f>ROW()&amp;" "&amp;D1062</f>
        <v>1062 ORIGINATIONS-PP</v>
      </c>
      <c r="G1062" t="s">
        <v>332</v>
      </c>
      <c r="H1062" s="31"/>
      <c r="I1062" s="73"/>
      <c r="J1062" s="73"/>
      <c r="K1062" s="58"/>
      <c r="L1062" s="58"/>
      <c r="M1062" s="58"/>
      <c r="N1062" s="58"/>
      <c r="O1062" s="58"/>
      <c r="P1062" s="58"/>
      <c r="R1062" s="33"/>
      <c r="S1062" s="175" t="str">
        <f t="shared" ref="S1062" si="1137">ADDRESS(ROW(S1058),COLUMN(S1058),2)</f>
        <v>S$1058</v>
      </c>
      <c r="T1062" s="175" t="str">
        <f t="shared" ref="T1062:AX1062" si="1138">ADDRESS(ROW(T1058),COLUMN(T1058),2)</f>
        <v>T$1058</v>
      </c>
      <c r="U1062" s="175" t="str">
        <f t="shared" si="1138"/>
        <v>U$1058</v>
      </c>
      <c r="V1062" s="175" t="str">
        <f t="shared" si="1138"/>
        <v>V$1058</v>
      </c>
      <c r="W1062" s="175" t="str">
        <f t="shared" si="1138"/>
        <v>W$1058</v>
      </c>
      <c r="X1062" s="175" t="str">
        <f t="shared" si="1138"/>
        <v>X$1058</v>
      </c>
      <c r="Y1062" s="175" t="str">
        <f t="shared" si="1138"/>
        <v>Y$1058</v>
      </c>
      <c r="Z1062" s="175" t="str">
        <f t="shared" si="1138"/>
        <v>Z$1058</v>
      </c>
      <c r="AA1062" s="175" t="str">
        <f t="shared" si="1138"/>
        <v>AA$1058</v>
      </c>
      <c r="AB1062" s="175" t="str">
        <f t="shared" si="1138"/>
        <v>AB$1058</v>
      </c>
      <c r="AC1062" s="175" t="str">
        <f t="shared" si="1138"/>
        <v>AC$1058</v>
      </c>
      <c r="AD1062" s="175" t="str">
        <f t="shared" si="1138"/>
        <v>AD$1058</v>
      </c>
      <c r="AE1062" s="175" t="str">
        <f t="shared" si="1138"/>
        <v>AE$1058</v>
      </c>
      <c r="AF1062" s="175" t="str">
        <f t="shared" si="1138"/>
        <v>AF$1058</v>
      </c>
      <c r="AG1062" s="175" t="str">
        <f t="shared" si="1138"/>
        <v>AG$1058</v>
      </c>
      <c r="AH1062" s="175" t="str">
        <f t="shared" si="1138"/>
        <v>AH$1058</v>
      </c>
      <c r="AI1062" s="175" t="str">
        <f t="shared" si="1138"/>
        <v>AI$1058</v>
      </c>
      <c r="AJ1062" s="175" t="str">
        <f t="shared" si="1138"/>
        <v>AJ$1058</v>
      </c>
      <c r="AK1062" s="175" t="str">
        <f t="shared" si="1138"/>
        <v>AK$1058</v>
      </c>
      <c r="AL1062" s="175" t="str">
        <f t="shared" si="1138"/>
        <v>AL$1058</v>
      </c>
      <c r="AM1062" s="175" t="str">
        <f t="shared" si="1138"/>
        <v>AM$1058</v>
      </c>
      <c r="AN1062" s="175" t="str">
        <f t="shared" si="1138"/>
        <v>AN$1058</v>
      </c>
      <c r="AO1062" s="175" t="str">
        <f t="shared" si="1138"/>
        <v>AO$1058</v>
      </c>
      <c r="AP1062" s="175" t="str">
        <f t="shared" si="1138"/>
        <v>AP$1058</v>
      </c>
      <c r="AQ1062" s="175" t="str">
        <f t="shared" si="1138"/>
        <v>AQ$1058</v>
      </c>
      <c r="AR1062" s="175" t="str">
        <f t="shared" si="1138"/>
        <v>AR$1058</v>
      </c>
      <c r="AS1062" s="175" t="str">
        <f t="shared" si="1138"/>
        <v>AS$1058</v>
      </c>
      <c r="AT1062" s="175" t="str">
        <f t="shared" si="1138"/>
        <v>AT$1058</v>
      </c>
      <c r="AU1062" s="175" t="str">
        <f t="shared" si="1138"/>
        <v>AU$1058</v>
      </c>
      <c r="AV1062" s="175" t="str">
        <f t="shared" si="1138"/>
        <v>AV$1058</v>
      </c>
      <c r="AW1062" s="175" t="str">
        <f t="shared" si="1138"/>
        <v>AW$1058</v>
      </c>
      <c r="AX1062" s="175" t="str">
        <f t="shared" si="1138"/>
        <v>AX$1058</v>
      </c>
      <c r="AY1062" s="175" t="str">
        <f t="shared" ref="AY1062:CD1062" si="1139">ADDRESS(ROW(AY1058),COLUMN(AY1058),2)</f>
        <v>AY$1058</v>
      </c>
      <c r="AZ1062" s="175" t="str">
        <f t="shared" si="1139"/>
        <v>AZ$1058</v>
      </c>
      <c r="BA1062" s="175" t="str">
        <f t="shared" si="1139"/>
        <v>BA$1058</v>
      </c>
      <c r="BB1062" s="175" t="str">
        <f t="shared" si="1139"/>
        <v>BB$1058</v>
      </c>
      <c r="BC1062" s="175" t="str">
        <f t="shared" si="1139"/>
        <v>BC$1058</v>
      </c>
      <c r="BD1062" s="175" t="str">
        <f t="shared" si="1139"/>
        <v>BD$1058</v>
      </c>
      <c r="BE1062" s="175" t="str">
        <f t="shared" si="1139"/>
        <v>BE$1058</v>
      </c>
      <c r="BF1062" s="175" t="str">
        <f t="shared" si="1139"/>
        <v>BF$1058</v>
      </c>
      <c r="BG1062" s="175" t="str">
        <f t="shared" si="1139"/>
        <v>BG$1058</v>
      </c>
      <c r="BH1062" s="175" t="str">
        <f t="shared" si="1139"/>
        <v>BH$1058</v>
      </c>
      <c r="BI1062" s="175" t="str">
        <f t="shared" si="1139"/>
        <v>BI$1058</v>
      </c>
      <c r="BJ1062" s="175" t="str">
        <f t="shared" si="1139"/>
        <v>BJ$1058</v>
      </c>
      <c r="BK1062" s="175" t="str">
        <f t="shared" si="1139"/>
        <v>BK$1058</v>
      </c>
      <c r="BL1062" s="175" t="str">
        <f t="shared" si="1139"/>
        <v>BL$1058</v>
      </c>
      <c r="BM1062" s="175" t="str">
        <f t="shared" si="1139"/>
        <v>BM$1058</v>
      </c>
      <c r="BN1062" s="175" t="str">
        <f t="shared" si="1139"/>
        <v>BN$1058</v>
      </c>
      <c r="BO1062" s="175" t="str">
        <f t="shared" si="1139"/>
        <v>BO$1058</v>
      </c>
      <c r="BP1062" s="175" t="str">
        <f t="shared" si="1139"/>
        <v>BP$1058</v>
      </c>
      <c r="BQ1062" s="175" t="str">
        <f t="shared" si="1139"/>
        <v>BQ$1058</v>
      </c>
      <c r="BR1062" s="175" t="str">
        <f t="shared" si="1139"/>
        <v>BR$1058</v>
      </c>
      <c r="BS1062" s="175" t="str">
        <f t="shared" si="1139"/>
        <v>BS$1058</v>
      </c>
      <c r="BT1062" s="175" t="str">
        <f t="shared" si="1139"/>
        <v>BT$1058</v>
      </c>
      <c r="BU1062" s="175" t="str">
        <f t="shared" si="1139"/>
        <v>BU$1058</v>
      </c>
      <c r="BV1062" s="175" t="str">
        <f t="shared" si="1139"/>
        <v>BV$1058</v>
      </c>
      <c r="BW1062" s="175" t="str">
        <f t="shared" si="1139"/>
        <v>BW$1058</v>
      </c>
      <c r="BX1062" s="175" t="str">
        <f t="shared" si="1139"/>
        <v>BX$1058</v>
      </c>
      <c r="BY1062" s="175" t="str">
        <f t="shared" si="1139"/>
        <v>BY$1058</v>
      </c>
      <c r="BZ1062" s="175" t="str">
        <f t="shared" si="1139"/>
        <v>BZ$1058</v>
      </c>
      <c r="CA1062" s="175" t="str">
        <f t="shared" si="1139"/>
        <v>CA$1058</v>
      </c>
      <c r="CB1062" s="175" t="str">
        <f t="shared" si="1139"/>
        <v>CB$1058</v>
      </c>
      <c r="CC1062" s="175" t="str">
        <f t="shared" si="1139"/>
        <v>CC$1058</v>
      </c>
      <c r="CD1062" s="175" t="str">
        <f t="shared" si="1139"/>
        <v>CD$1058</v>
      </c>
      <c r="CE1062" s="175" t="str">
        <f t="shared" ref="CE1062:CK1062" si="1140">ADDRESS(ROW(CE1058),COLUMN(CE1058),2)</f>
        <v>CE$1058</v>
      </c>
      <c r="CF1062" s="175" t="str">
        <f t="shared" si="1140"/>
        <v>CF$1058</v>
      </c>
      <c r="CG1062" s="175" t="str">
        <f t="shared" si="1140"/>
        <v>CG$1058</v>
      </c>
      <c r="CH1062" s="175" t="str">
        <f t="shared" si="1140"/>
        <v>CH$1058</v>
      </c>
      <c r="CI1062" s="175" t="str">
        <f t="shared" si="1140"/>
        <v>CI$1058</v>
      </c>
      <c r="CJ1062" s="175" t="str">
        <f t="shared" si="1140"/>
        <v>CJ$1058</v>
      </c>
      <c r="CK1062" s="175" t="str">
        <f t="shared" si="1140"/>
        <v>CK$1058</v>
      </c>
      <c r="CL1062" s="175" t="str">
        <f t="shared" ref="CL1062" si="1141">ADDRESS(ROW(CL1058),COLUMN(CL1058),2)</f>
        <v>CL$1058</v>
      </c>
    </row>
    <row r="1063" spans="2:90" x14ac:dyDescent="0.4">
      <c r="B1063" s="132" t="str">
        <f t="shared" ref="B1063:B1067" si="1142">B1047</f>
        <v>Primary volume driver</v>
      </c>
      <c r="D1063" t="s">
        <v>788</v>
      </c>
      <c r="E1063" s="8" t="str">
        <f>ROW()&amp;" "&amp;D1063</f>
        <v>1063 ORIGINATIONS-PP</v>
      </c>
      <c r="G1063" t="s">
        <v>332</v>
      </c>
      <c r="H1063" s="204"/>
      <c r="I1063" s="205"/>
      <c r="J1063" s="205"/>
      <c r="K1063" s="213"/>
      <c r="L1063" s="213"/>
      <c r="M1063" s="213"/>
      <c r="N1063" s="213"/>
      <c r="O1063" s="213"/>
      <c r="P1063" s="213"/>
      <c r="R1063" s="214"/>
      <c r="S1063" s="208" t="str">
        <f t="shared" ref="S1063" si="1143">S1047</f>
        <v>S$341</v>
      </c>
      <c r="T1063" s="208" t="str">
        <f t="shared" ref="T1063:CE1063" si="1144">T1047</f>
        <v>T$341</v>
      </c>
      <c r="U1063" s="208" t="str">
        <f t="shared" si="1144"/>
        <v>U$341</v>
      </c>
      <c r="V1063" s="208" t="str">
        <f t="shared" si="1144"/>
        <v>V$341</v>
      </c>
      <c r="W1063" s="208" t="str">
        <f t="shared" si="1144"/>
        <v>W$341</v>
      </c>
      <c r="X1063" s="208" t="str">
        <f t="shared" si="1144"/>
        <v>X$341</v>
      </c>
      <c r="Y1063" s="208" t="str">
        <f t="shared" si="1144"/>
        <v>Y$341</v>
      </c>
      <c r="Z1063" s="208" t="str">
        <f t="shared" si="1144"/>
        <v>Z$341</v>
      </c>
      <c r="AA1063" s="208" t="str">
        <f t="shared" si="1144"/>
        <v>AA$341</v>
      </c>
      <c r="AB1063" s="208" t="str">
        <f t="shared" si="1144"/>
        <v>AB$341</v>
      </c>
      <c r="AC1063" s="208" t="str">
        <f t="shared" si="1144"/>
        <v>AC$341</v>
      </c>
      <c r="AD1063" s="208" t="str">
        <f t="shared" si="1144"/>
        <v>AD$341</v>
      </c>
      <c r="AE1063" s="208" t="str">
        <f t="shared" si="1144"/>
        <v>AE$341</v>
      </c>
      <c r="AF1063" s="208" t="str">
        <f t="shared" si="1144"/>
        <v>AF$341</v>
      </c>
      <c r="AG1063" s="208" t="str">
        <f t="shared" si="1144"/>
        <v>AG$341</v>
      </c>
      <c r="AH1063" s="208" t="str">
        <f t="shared" si="1144"/>
        <v>AH$341</v>
      </c>
      <c r="AI1063" s="208" t="str">
        <f t="shared" si="1144"/>
        <v>AI$341</v>
      </c>
      <c r="AJ1063" s="208" t="str">
        <f t="shared" si="1144"/>
        <v>AJ$341</v>
      </c>
      <c r="AK1063" s="208" t="str">
        <f t="shared" si="1144"/>
        <v>AK$341</v>
      </c>
      <c r="AL1063" s="208" t="str">
        <f t="shared" si="1144"/>
        <v>AL$341</v>
      </c>
      <c r="AM1063" s="208" t="str">
        <f t="shared" si="1144"/>
        <v>AM$341</v>
      </c>
      <c r="AN1063" s="208" t="str">
        <f t="shared" si="1144"/>
        <v>AN$341</v>
      </c>
      <c r="AO1063" s="208" t="str">
        <f t="shared" si="1144"/>
        <v>AO$341</v>
      </c>
      <c r="AP1063" s="208" t="str">
        <f t="shared" si="1144"/>
        <v>AP$341</v>
      </c>
      <c r="AQ1063" s="208" t="str">
        <f t="shared" si="1144"/>
        <v>AQ$341</v>
      </c>
      <c r="AR1063" s="208" t="str">
        <f t="shared" si="1144"/>
        <v>AR$341</v>
      </c>
      <c r="AS1063" s="208" t="str">
        <f t="shared" si="1144"/>
        <v>AS$341</v>
      </c>
      <c r="AT1063" s="208" t="str">
        <f t="shared" si="1144"/>
        <v>AT$341</v>
      </c>
      <c r="AU1063" s="208" t="str">
        <f t="shared" si="1144"/>
        <v>AU$341</v>
      </c>
      <c r="AV1063" s="208" t="str">
        <f t="shared" si="1144"/>
        <v>AV$341</v>
      </c>
      <c r="AW1063" s="208" t="str">
        <f t="shared" si="1144"/>
        <v>AW$341</v>
      </c>
      <c r="AX1063" s="208" t="str">
        <f t="shared" si="1144"/>
        <v>AX$341</v>
      </c>
      <c r="AY1063" s="208" t="str">
        <f t="shared" si="1144"/>
        <v>AY$341</v>
      </c>
      <c r="AZ1063" s="208" t="str">
        <f t="shared" si="1144"/>
        <v>AZ$341</v>
      </c>
      <c r="BA1063" s="208" t="str">
        <f t="shared" si="1144"/>
        <v>BA$341</v>
      </c>
      <c r="BB1063" s="208" t="str">
        <f t="shared" si="1144"/>
        <v>BB$341</v>
      </c>
      <c r="BC1063" s="208" t="str">
        <f t="shared" si="1144"/>
        <v>BC$341</v>
      </c>
      <c r="BD1063" s="208" t="str">
        <f t="shared" si="1144"/>
        <v>BD$341</v>
      </c>
      <c r="BE1063" s="208" t="str">
        <f t="shared" si="1144"/>
        <v>BE$341</v>
      </c>
      <c r="BF1063" s="208" t="str">
        <f t="shared" si="1144"/>
        <v>BF$341</v>
      </c>
      <c r="BG1063" s="208" t="str">
        <f t="shared" si="1144"/>
        <v>BG$341</v>
      </c>
      <c r="BH1063" s="208" t="str">
        <f t="shared" si="1144"/>
        <v>BH$341</v>
      </c>
      <c r="BI1063" s="208" t="str">
        <f t="shared" si="1144"/>
        <v>BI$341</v>
      </c>
      <c r="BJ1063" s="208" t="str">
        <f t="shared" si="1144"/>
        <v>BJ$341</v>
      </c>
      <c r="BK1063" s="208" t="str">
        <f t="shared" si="1144"/>
        <v>BK$341</v>
      </c>
      <c r="BL1063" s="208" t="str">
        <f t="shared" si="1144"/>
        <v>BL$341</v>
      </c>
      <c r="BM1063" s="208" t="str">
        <f t="shared" si="1144"/>
        <v>BM$341</v>
      </c>
      <c r="BN1063" s="208" t="str">
        <f t="shared" si="1144"/>
        <v>BN$341</v>
      </c>
      <c r="BO1063" s="208" t="str">
        <f t="shared" si="1144"/>
        <v>BO$341</v>
      </c>
      <c r="BP1063" s="208" t="str">
        <f t="shared" si="1144"/>
        <v>BP$341</v>
      </c>
      <c r="BQ1063" s="208" t="str">
        <f t="shared" si="1144"/>
        <v>BQ$341</v>
      </c>
      <c r="BR1063" s="208" t="str">
        <f t="shared" si="1144"/>
        <v>BR$341</v>
      </c>
      <c r="BS1063" s="208" t="str">
        <f t="shared" si="1144"/>
        <v>BS$341</v>
      </c>
      <c r="BT1063" s="208" t="str">
        <f t="shared" si="1144"/>
        <v>BT$341</v>
      </c>
      <c r="BU1063" s="208" t="str">
        <f t="shared" si="1144"/>
        <v>BU$341</v>
      </c>
      <c r="BV1063" s="208" t="str">
        <f t="shared" si="1144"/>
        <v>BV$341</v>
      </c>
      <c r="BW1063" s="208" t="str">
        <f t="shared" si="1144"/>
        <v>BW$341</v>
      </c>
      <c r="BX1063" s="208" t="str">
        <f t="shared" si="1144"/>
        <v>BX$341</v>
      </c>
      <c r="BY1063" s="208" t="str">
        <f t="shared" si="1144"/>
        <v>BY$341</v>
      </c>
      <c r="BZ1063" s="208" t="str">
        <f t="shared" si="1144"/>
        <v>BZ$341</v>
      </c>
      <c r="CA1063" s="208" t="str">
        <f t="shared" si="1144"/>
        <v>CA$341</v>
      </c>
      <c r="CB1063" s="208" t="str">
        <f t="shared" si="1144"/>
        <v>CB$341</v>
      </c>
      <c r="CC1063" s="208" t="str">
        <f t="shared" si="1144"/>
        <v>CC$341</v>
      </c>
      <c r="CD1063" s="208" t="str">
        <f t="shared" si="1144"/>
        <v>CD$341</v>
      </c>
      <c r="CE1063" s="208" t="str">
        <f t="shared" si="1144"/>
        <v>CE$341</v>
      </c>
      <c r="CF1063" s="208" t="str">
        <f t="shared" ref="CF1063:CK1063" si="1145">CF1047</f>
        <v>CF$341</v>
      </c>
      <c r="CG1063" s="208" t="str">
        <f t="shared" si="1145"/>
        <v>CG$341</v>
      </c>
      <c r="CH1063" s="208" t="str">
        <f t="shared" si="1145"/>
        <v>CH$341</v>
      </c>
      <c r="CI1063" s="208" t="str">
        <f t="shared" si="1145"/>
        <v>CI$341</v>
      </c>
      <c r="CJ1063" s="208" t="str">
        <f t="shared" si="1145"/>
        <v>CJ$341</v>
      </c>
      <c r="CK1063" s="208" t="str">
        <f t="shared" si="1145"/>
        <v>CK$341</v>
      </c>
      <c r="CL1063" s="208" t="str">
        <f t="shared" ref="CL1063" si="1146">CL1047</f>
        <v>CL$341</v>
      </c>
    </row>
    <row r="1064" spans="2:90" x14ac:dyDescent="0.4">
      <c r="B1064" s="132" t="str">
        <f t="shared" si="1142"/>
        <v>(Secondary label)</v>
      </c>
      <c r="D1064" t="s">
        <v>788</v>
      </c>
      <c r="E1064" s="8" t="str">
        <f t="shared" ref="E1064:E1066" si="1147">ROW()&amp;" "&amp;D1064</f>
        <v>1064 ORIGINATIONS-PP</v>
      </c>
      <c r="G1064" t="s">
        <v>332</v>
      </c>
      <c r="H1064" s="12"/>
      <c r="I1064" s="60"/>
      <c r="J1064" s="60"/>
      <c r="K1064" s="15"/>
      <c r="L1064" s="15"/>
      <c r="M1064" s="15"/>
      <c r="N1064" s="15"/>
      <c r="O1064" s="15"/>
      <c r="P1064" s="15"/>
      <c r="R1064" s="15"/>
      <c r="S1064" s="175"/>
      <c r="T1064" s="175"/>
      <c r="U1064" s="175"/>
      <c r="V1064" s="175"/>
      <c r="W1064" s="175"/>
      <c r="X1064" s="175"/>
      <c r="Y1064" s="175"/>
      <c r="Z1064" s="175"/>
      <c r="AA1064" s="175"/>
      <c r="AB1064" s="175"/>
      <c r="AC1064" s="175"/>
      <c r="AD1064" s="175"/>
      <c r="AE1064" s="175"/>
      <c r="AF1064" s="175"/>
      <c r="AG1064" s="175"/>
      <c r="AH1064" s="175"/>
      <c r="AI1064" s="175"/>
      <c r="AJ1064" s="175"/>
      <c r="AK1064" s="175"/>
      <c r="AL1064" s="175"/>
      <c r="AM1064" s="175"/>
      <c r="AN1064" s="175"/>
      <c r="AO1064" s="175"/>
      <c r="AP1064" s="175"/>
      <c r="AQ1064" s="175"/>
      <c r="AR1064" s="175"/>
      <c r="AS1064" s="175"/>
      <c r="AT1064" s="175"/>
      <c r="AU1064" s="175"/>
      <c r="AV1064" s="175"/>
      <c r="AW1064" s="175"/>
      <c r="AX1064" s="175"/>
      <c r="AY1064" s="175"/>
      <c r="AZ1064" s="175"/>
      <c r="BA1064" s="175"/>
      <c r="BB1064" s="175"/>
      <c r="BC1064" s="175"/>
      <c r="BD1064" s="175"/>
      <c r="BE1064" s="175"/>
      <c r="BF1064" s="175"/>
      <c r="BG1064" s="175"/>
      <c r="BH1064" s="175"/>
      <c r="BI1064" s="175"/>
      <c r="BJ1064" s="175"/>
      <c r="BK1064" s="175"/>
      <c r="BL1064" s="175"/>
      <c r="BM1064" s="175"/>
      <c r="BN1064" s="175"/>
      <c r="BO1064" s="175"/>
      <c r="BP1064" s="175"/>
      <c r="BQ1064" s="175"/>
      <c r="BR1064" s="175"/>
      <c r="BS1064" s="175"/>
      <c r="BT1064" s="175"/>
      <c r="BU1064" s="175"/>
      <c r="BV1064" s="175"/>
      <c r="BW1064" s="175"/>
      <c r="BX1064" s="175"/>
      <c r="BY1064" s="175"/>
      <c r="BZ1064" s="175"/>
      <c r="CA1064" s="175"/>
      <c r="CB1064" s="175"/>
      <c r="CC1064" s="175"/>
      <c r="CD1064" s="175"/>
      <c r="CE1064" s="175"/>
      <c r="CF1064" s="175"/>
      <c r="CG1064" s="175"/>
      <c r="CH1064" s="175"/>
      <c r="CI1064" s="175"/>
      <c r="CJ1064" s="175"/>
      <c r="CK1064" s="175"/>
      <c r="CL1064" s="175"/>
    </row>
    <row r="1065" spans="2:90" x14ac:dyDescent="0.4">
      <c r="B1065" s="132" t="str">
        <f t="shared" si="1142"/>
        <v xml:space="preserve">secondary unit </v>
      </c>
      <c r="D1065" t="s">
        <v>788</v>
      </c>
      <c r="E1065" s="8" t="str">
        <f t="shared" si="1147"/>
        <v>1065 ORIGINATIONS-PP</v>
      </c>
      <c r="G1065" t="s">
        <v>332</v>
      </c>
      <c r="H1065" s="12"/>
      <c r="I1065" s="60"/>
      <c r="J1065" s="60"/>
      <c r="K1065" s="15"/>
      <c r="L1065" s="15"/>
      <c r="M1065" s="15"/>
      <c r="N1065" s="15"/>
      <c r="O1065" s="15"/>
      <c r="P1065" s="15"/>
      <c r="R1065" s="15"/>
      <c r="S1065" s="175"/>
      <c r="T1065" s="175"/>
      <c r="U1065" s="175"/>
      <c r="V1065" s="175"/>
      <c r="W1065" s="175"/>
      <c r="X1065" s="175"/>
      <c r="Y1065" s="175"/>
      <c r="Z1065" s="175"/>
      <c r="AA1065" s="175"/>
      <c r="AB1065" s="175"/>
      <c r="AC1065" s="175"/>
      <c r="AD1065" s="175"/>
      <c r="AE1065" s="175"/>
      <c r="AF1065" s="175"/>
      <c r="AG1065" s="175"/>
      <c r="AH1065" s="175"/>
      <c r="AI1065" s="175"/>
      <c r="AJ1065" s="175"/>
      <c r="AK1065" s="175"/>
      <c r="AL1065" s="175"/>
      <c r="AM1065" s="175"/>
      <c r="AN1065" s="175"/>
      <c r="AO1065" s="175"/>
      <c r="AP1065" s="175"/>
      <c r="AQ1065" s="175"/>
      <c r="AR1065" s="175"/>
      <c r="AS1065" s="175"/>
      <c r="AT1065" s="175"/>
      <c r="AU1065" s="175"/>
      <c r="AV1065" s="175"/>
      <c r="AW1065" s="175"/>
      <c r="AX1065" s="175"/>
      <c r="AY1065" s="175"/>
      <c r="AZ1065" s="175"/>
      <c r="BA1065" s="175"/>
      <c r="BB1065" s="175"/>
      <c r="BC1065" s="175"/>
      <c r="BD1065" s="175"/>
      <c r="BE1065" s="175"/>
      <c r="BF1065" s="175"/>
      <c r="BG1065" s="175"/>
      <c r="BH1065" s="175"/>
      <c r="BI1065" s="175"/>
      <c r="BJ1065" s="175"/>
      <c r="BK1065" s="175"/>
      <c r="BL1065" s="175"/>
      <c r="BM1065" s="175"/>
      <c r="BN1065" s="175"/>
      <c r="BO1065" s="175"/>
      <c r="BP1065" s="175"/>
      <c r="BQ1065" s="175"/>
      <c r="BR1065" s="175"/>
      <c r="BS1065" s="175"/>
      <c r="BT1065" s="175"/>
      <c r="BU1065" s="175"/>
      <c r="BV1065" s="175"/>
      <c r="BW1065" s="175"/>
      <c r="BX1065" s="175"/>
      <c r="BY1065" s="175"/>
      <c r="BZ1065" s="175"/>
      <c r="CA1065" s="175"/>
      <c r="CB1065" s="175"/>
      <c r="CC1065" s="175"/>
      <c r="CD1065" s="175"/>
      <c r="CE1065" s="175"/>
      <c r="CF1065" s="175"/>
      <c r="CG1065" s="175"/>
      <c r="CH1065" s="175"/>
      <c r="CI1065" s="175"/>
      <c r="CJ1065" s="175"/>
      <c r="CK1065" s="175"/>
      <c r="CL1065" s="175"/>
    </row>
    <row r="1066" spans="2:90" x14ac:dyDescent="0.4">
      <c r="B1066" s="132" t="str">
        <f t="shared" si="1142"/>
        <v>Secondary revenue driver</v>
      </c>
      <c r="D1066" t="s">
        <v>788</v>
      </c>
      <c r="E1066" s="8" t="str">
        <f t="shared" si="1147"/>
        <v>1066 ORIGINATIONS-PP</v>
      </c>
      <c r="G1066" t="s">
        <v>332</v>
      </c>
      <c r="H1066" s="12"/>
      <c r="I1066" s="60"/>
      <c r="J1066" s="60"/>
      <c r="K1066" s="15"/>
      <c r="L1066" s="15"/>
      <c r="M1066" s="15"/>
      <c r="N1066" s="15"/>
      <c r="O1066" s="15"/>
      <c r="P1066" s="15"/>
      <c r="R1066" s="15"/>
      <c r="S1066" s="175"/>
      <c r="T1066" s="175"/>
      <c r="U1066" s="175"/>
      <c r="V1066" s="175"/>
      <c r="W1066" s="175"/>
      <c r="X1066" s="175"/>
      <c r="Y1066" s="175"/>
      <c r="Z1066" s="175"/>
      <c r="AA1066" s="175"/>
      <c r="AB1066" s="175"/>
      <c r="AC1066" s="175"/>
      <c r="AD1066" s="175"/>
      <c r="AE1066" s="175"/>
      <c r="AF1066" s="175"/>
      <c r="AG1066" s="175"/>
      <c r="AH1066" s="175"/>
      <c r="AI1066" s="175"/>
      <c r="AJ1066" s="175"/>
      <c r="AK1066" s="175"/>
      <c r="AL1066" s="175"/>
      <c r="AM1066" s="175"/>
      <c r="AN1066" s="175"/>
      <c r="AO1066" s="175"/>
      <c r="AP1066" s="175"/>
      <c r="AQ1066" s="175"/>
      <c r="AR1066" s="175"/>
      <c r="AS1066" s="175"/>
      <c r="AT1066" s="175"/>
      <c r="AU1066" s="175"/>
      <c r="AV1066" s="175"/>
      <c r="AW1066" s="175"/>
      <c r="AX1066" s="175"/>
      <c r="AY1066" s="175"/>
      <c r="AZ1066" s="175"/>
      <c r="BA1066" s="175"/>
      <c r="BB1066" s="175"/>
      <c r="BC1066" s="175"/>
      <c r="BD1066" s="175"/>
      <c r="BE1066" s="175"/>
      <c r="BF1066" s="175"/>
      <c r="BG1066" s="175"/>
      <c r="BH1066" s="175"/>
      <c r="BI1066" s="175"/>
      <c r="BJ1066" s="175"/>
      <c r="BK1066" s="175"/>
      <c r="BL1066" s="175"/>
      <c r="BM1066" s="175"/>
      <c r="BN1066" s="175"/>
      <c r="BO1066" s="175"/>
      <c r="BP1066" s="175"/>
      <c r="BQ1066" s="175"/>
      <c r="BR1066" s="175"/>
      <c r="BS1066" s="175"/>
      <c r="BT1066" s="175"/>
      <c r="BU1066" s="175"/>
      <c r="BV1066" s="175"/>
      <c r="BW1066" s="175"/>
      <c r="BX1066" s="175"/>
      <c r="BY1066" s="175"/>
      <c r="BZ1066" s="175"/>
      <c r="CA1066" s="175"/>
      <c r="CB1066" s="175"/>
      <c r="CC1066" s="175"/>
      <c r="CD1066" s="175"/>
      <c r="CE1066" s="175"/>
      <c r="CF1066" s="175"/>
      <c r="CG1066" s="175"/>
      <c r="CH1066" s="175"/>
      <c r="CI1066" s="175"/>
      <c r="CJ1066" s="175"/>
      <c r="CK1066" s="175"/>
      <c r="CL1066" s="175"/>
    </row>
    <row r="1067" spans="2:90" x14ac:dyDescent="0.4">
      <c r="B1067" s="132" t="str">
        <f t="shared" si="1142"/>
        <v>Secondary volume driver</v>
      </c>
      <c r="D1067" t="s">
        <v>788</v>
      </c>
      <c r="E1067" s="8" t="str">
        <f t="shared" ref="E1067" si="1148">ROW()&amp;" "&amp;D1067</f>
        <v>1067 ORIGINATIONS-PP</v>
      </c>
      <c r="G1067" t="s">
        <v>332</v>
      </c>
    </row>
    <row r="1069" spans="2:90" x14ac:dyDescent="0.4">
      <c r="B1069" s="171" t="s">
        <v>490</v>
      </c>
      <c r="E1069" s="8"/>
      <c r="H1069" s="170"/>
      <c r="I1069" s="172"/>
      <c r="J1069" s="172"/>
      <c r="K1069" s="193"/>
      <c r="L1069" s="193"/>
      <c r="M1069" s="193"/>
      <c r="N1069" s="193"/>
      <c r="O1069" s="193"/>
      <c r="P1069" s="193"/>
      <c r="R1069" s="194"/>
      <c r="S1069" s="170"/>
      <c r="T1069" s="170"/>
      <c r="U1069" s="170"/>
      <c r="V1069" s="170"/>
      <c r="W1069" s="170"/>
      <c r="X1069" s="170"/>
      <c r="Y1069" s="170"/>
      <c r="Z1069" s="170"/>
      <c r="AA1069" s="170"/>
      <c r="AB1069" s="170"/>
      <c r="AC1069" s="170"/>
      <c r="AD1069" s="170"/>
      <c r="AE1069" s="170"/>
      <c r="AF1069" s="170"/>
      <c r="AG1069" s="170"/>
      <c r="AH1069" s="170"/>
      <c r="AI1069" s="170"/>
      <c r="AJ1069" s="170"/>
      <c r="AK1069" s="170"/>
      <c r="AL1069" s="170"/>
      <c r="AM1069" s="170"/>
      <c r="AN1069" s="170"/>
      <c r="AO1069" s="170"/>
      <c r="AP1069" s="170"/>
      <c r="AQ1069" s="170"/>
      <c r="AR1069" s="170"/>
      <c r="AS1069" s="170"/>
      <c r="AT1069" s="170"/>
      <c r="AU1069" s="170"/>
      <c r="AV1069" s="170"/>
      <c r="AW1069" s="170"/>
      <c r="AX1069" s="170"/>
      <c r="AY1069" s="170"/>
      <c r="AZ1069" s="170"/>
      <c r="BA1069" s="170"/>
      <c r="BB1069" s="170"/>
      <c r="BC1069" s="170"/>
      <c r="BD1069" s="170"/>
      <c r="BE1069" s="170"/>
      <c r="BF1069" s="170"/>
      <c r="BG1069" s="170"/>
      <c r="BH1069" s="170"/>
      <c r="BI1069" s="170"/>
      <c r="BJ1069" s="170"/>
      <c r="BK1069" s="170"/>
      <c r="BL1069" s="170"/>
      <c r="BM1069" s="170"/>
      <c r="BN1069" s="170"/>
      <c r="BO1069" s="170"/>
      <c r="BP1069" s="170"/>
      <c r="BQ1069" s="170"/>
      <c r="BR1069" s="170"/>
      <c r="BS1069" s="170"/>
      <c r="BT1069" s="170"/>
      <c r="BU1069" s="170"/>
      <c r="BV1069" s="170"/>
      <c r="BW1069" s="170"/>
      <c r="BX1069" s="170"/>
      <c r="BY1069" s="170"/>
      <c r="BZ1069" s="170"/>
      <c r="CA1069" s="170"/>
      <c r="CB1069" s="170"/>
      <c r="CC1069" s="170"/>
      <c r="CD1069" s="170"/>
      <c r="CE1069" s="170"/>
      <c r="CF1069" s="170"/>
      <c r="CG1069" s="170"/>
      <c r="CH1069" s="170"/>
      <c r="CI1069" s="170"/>
      <c r="CJ1069" s="170"/>
      <c r="CK1069" s="170"/>
      <c r="CL1069" s="170"/>
    </row>
    <row r="1070" spans="2:90" x14ac:dyDescent="0.4">
      <c r="B1070" s="171" t="s">
        <v>492</v>
      </c>
      <c r="E1070" s="8"/>
      <c r="H1070" s="170"/>
      <c r="I1070" s="172"/>
      <c r="J1070" s="172"/>
      <c r="K1070" s="193"/>
      <c r="L1070" s="193"/>
      <c r="M1070" s="193"/>
      <c r="N1070" s="193"/>
      <c r="O1070" s="193"/>
      <c r="P1070" s="193"/>
      <c r="R1070" s="194"/>
      <c r="S1070" s="170"/>
      <c r="T1070" s="170"/>
      <c r="U1070" s="170"/>
      <c r="V1070" s="170"/>
      <c r="W1070" s="170"/>
      <c r="X1070" s="170"/>
      <c r="Y1070" s="170"/>
      <c r="Z1070" s="170"/>
      <c r="AA1070" s="170"/>
      <c r="AB1070" s="170"/>
      <c r="AC1070" s="170"/>
      <c r="AD1070" s="170"/>
      <c r="AE1070" s="170"/>
      <c r="AF1070" s="170"/>
      <c r="AG1070" s="170"/>
      <c r="AH1070" s="170"/>
      <c r="AI1070" s="170"/>
      <c r="AJ1070" s="170"/>
      <c r="AK1070" s="170"/>
      <c r="AL1070" s="170"/>
      <c r="AM1070" s="170"/>
      <c r="AN1070" s="170"/>
      <c r="AO1070" s="170"/>
      <c r="AP1070" s="170"/>
      <c r="AQ1070" s="170"/>
      <c r="AR1070" s="170"/>
      <c r="AS1070" s="170"/>
      <c r="AT1070" s="170"/>
      <c r="AU1070" s="170"/>
      <c r="AV1070" s="170"/>
      <c r="AW1070" s="170"/>
      <c r="AX1070" s="170"/>
      <c r="AY1070" s="170"/>
      <c r="AZ1070" s="170"/>
      <c r="BA1070" s="170"/>
      <c r="BB1070" s="170"/>
      <c r="BC1070" s="170"/>
      <c r="BD1070" s="170"/>
      <c r="BE1070" s="170"/>
      <c r="BF1070" s="170"/>
      <c r="BG1070" s="170"/>
      <c r="BH1070" s="170"/>
      <c r="BI1070" s="170"/>
      <c r="BJ1070" s="170"/>
      <c r="BK1070" s="170"/>
      <c r="BL1070" s="170"/>
      <c r="BM1070" s="170"/>
      <c r="BN1070" s="170"/>
      <c r="BO1070" s="170"/>
      <c r="BP1070" s="170"/>
      <c r="BQ1070" s="170"/>
      <c r="BR1070" s="170"/>
      <c r="BS1070" s="170"/>
      <c r="BT1070" s="170"/>
      <c r="BU1070" s="170"/>
      <c r="BV1070" s="170"/>
      <c r="BW1070" s="170"/>
      <c r="BX1070" s="170"/>
      <c r="BY1070" s="170"/>
      <c r="BZ1070" s="170"/>
      <c r="CA1070" s="170"/>
      <c r="CB1070" s="170"/>
      <c r="CC1070" s="170"/>
      <c r="CD1070" s="170"/>
      <c r="CE1070" s="170"/>
      <c r="CF1070" s="170"/>
      <c r="CG1070" s="170"/>
      <c r="CH1070" s="170"/>
      <c r="CI1070" s="170"/>
      <c r="CJ1070" s="170"/>
      <c r="CK1070" s="170"/>
      <c r="CL1070" s="170"/>
    </row>
    <row r="1071" spans="2:90" x14ac:dyDescent="0.4">
      <c r="B1071" s="171" t="s">
        <v>461</v>
      </c>
      <c r="E1071" s="8"/>
      <c r="H1071" s="170"/>
      <c r="I1071" s="172"/>
      <c r="J1071" s="172"/>
      <c r="K1071" s="195"/>
      <c r="L1071" s="195"/>
      <c r="M1071" s="195"/>
      <c r="N1071" s="195"/>
      <c r="O1071" s="195"/>
      <c r="P1071" s="195"/>
      <c r="R1071" s="194"/>
      <c r="S1071" s="195" t="str">
        <f t="shared" ref="S1071:AX1071" si="1149">ADDRESS(ROW(S367),COLUMN(S367),2)</f>
        <v>S$367</v>
      </c>
      <c r="T1071" s="195" t="str">
        <f t="shared" si="1149"/>
        <v>T$367</v>
      </c>
      <c r="U1071" s="195" t="str">
        <f t="shared" si="1149"/>
        <v>U$367</v>
      </c>
      <c r="V1071" s="195" t="str">
        <f t="shared" si="1149"/>
        <v>V$367</v>
      </c>
      <c r="W1071" s="195" t="str">
        <f t="shared" si="1149"/>
        <v>W$367</v>
      </c>
      <c r="X1071" s="195" t="str">
        <f t="shared" si="1149"/>
        <v>X$367</v>
      </c>
      <c r="Y1071" s="195" t="str">
        <f t="shared" si="1149"/>
        <v>Y$367</v>
      </c>
      <c r="Z1071" s="195" t="str">
        <f t="shared" si="1149"/>
        <v>Z$367</v>
      </c>
      <c r="AA1071" s="195" t="str">
        <f t="shared" si="1149"/>
        <v>AA$367</v>
      </c>
      <c r="AB1071" s="195" t="str">
        <f t="shared" si="1149"/>
        <v>AB$367</v>
      </c>
      <c r="AC1071" s="195" t="str">
        <f t="shared" si="1149"/>
        <v>AC$367</v>
      </c>
      <c r="AD1071" s="195" t="str">
        <f t="shared" si="1149"/>
        <v>AD$367</v>
      </c>
      <c r="AE1071" s="195" t="str">
        <f t="shared" si="1149"/>
        <v>AE$367</v>
      </c>
      <c r="AF1071" s="195" t="str">
        <f t="shared" si="1149"/>
        <v>AF$367</v>
      </c>
      <c r="AG1071" s="195" t="str">
        <f t="shared" si="1149"/>
        <v>AG$367</v>
      </c>
      <c r="AH1071" s="195" t="str">
        <f t="shared" si="1149"/>
        <v>AH$367</v>
      </c>
      <c r="AI1071" s="195" t="str">
        <f t="shared" si="1149"/>
        <v>AI$367</v>
      </c>
      <c r="AJ1071" s="195" t="str">
        <f t="shared" si="1149"/>
        <v>AJ$367</v>
      </c>
      <c r="AK1071" s="195" t="str">
        <f t="shared" si="1149"/>
        <v>AK$367</v>
      </c>
      <c r="AL1071" s="195" t="str">
        <f t="shared" si="1149"/>
        <v>AL$367</v>
      </c>
      <c r="AM1071" s="195" t="str">
        <f t="shared" si="1149"/>
        <v>AM$367</v>
      </c>
      <c r="AN1071" s="195" t="str">
        <f t="shared" si="1149"/>
        <v>AN$367</v>
      </c>
      <c r="AO1071" s="195" t="str">
        <f t="shared" si="1149"/>
        <v>AO$367</v>
      </c>
      <c r="AP1071" s="195" t="str">
        <f t="shared" si="1149"/>
        <v>AP$367</v>
      </c>
      <c r="AQ1071" s="195" t="str">
        <f t="shared" si="1149"/>
        <v>AQ$367</v>
      </c>
      <c r="AR1071" s="195" t="str">
        <f t="shared" si="1149"/>
        <v>AR$367</v>
      </c>
      <c r="AS1071" s="195" t="str">
        <f t="shared" si="1149"/>
        <v>AS$367</v>
      </c>
      <c r="AT1071" s="195" t="str">
        <f t="shared" si="1149"/>
        <v>AT$367</v>
      </c>
      <c r="AU1071" s="195" t="str">
        <f t="shared" si="1149"/>
        <v>AU$367</v>
      </c>
      <c r="AV1071" s="195" t="str">
        <f t="shared" si="1149"/>
        <v>AV$367</v>
      </c>
      <c r="AW1071" s="195" t="str">
        <f t="shared" si="1149"/>
        <v>AW$367</v>
      </c>
      <c r="AX1071" s="195" t="str">
        <f t="shared" si="1149"/>
        <v>AX$367</v>
      </c>
      <c r="AY1071" s="195" t="str">
        <f t="shared" ref="AY1071:CD1071" si="1150">ADDRESS(ROW(AY367),COLUMN(AY367),2)</f>
        <v>AY$367</v>
      </c>
      <c r="AZ1071" s="195" t="str">
        <f t="shared" si="1150"/>
        <v>AZ$367</v>
      </c>
      <c r="BA1071" s="195" t="str">
        <f t="shared" si="1150"/>
        <v>BA$367</v>
      </c>
      <c r="BB1071" s="195" t="str">
        <f t="shared" si="1150"/>
        <v>BB$367</v>
      </c>
      <c r="BC1071" s="195" t="str">
        <f t="shared" si="1150"/>
        <v>BC$367</v>
      </c>
      <c r="BD1071" s="195" t="str">
        <f t="shared" si="1150"/>
        <v>BD$367</v>
      </c>
      <c r="BE1071" s="195" t="str">
        <f t="shared" si="1150"/>
        <v>BE$367</v>
      </c>
      <c r="BF1071" s="195" t="str">
        <f t="shared" si="1150"/>
        <v>BF$367</v>
      </c>
      <c r="BG1071" s="195" t="str">
        <f t="shared" si="1150"/>
        <v>BG$367</v>
      </c>
      <c r="BH1071" s="195" t="str">
        <f t="shared" si="1150"/>
        <v>BH$367</v>
      </c>
      <c r="BI1071" s="195" t="str">
        <f t="shared" si="1150"/>
        <v>BI$367</v>
      </c>
      <c r="BJ1071" s="195" t="str">
        <f t="shared" si="1150"/>
        <v>BJ$367</v>
      </c>
      <c r="BK1071" s="195" t="str">
        <f t="shared" si="1150"/>
        <v>BK$367</v>
      </c>
      <c r="BL1071" s="195" t="str">
        <f t="shared" si="1150"/>
        <v>BL$367</v>
      </c>
      <c r="BM1071" s="195" t="str">
        <f t="shared" si="1150"/>
        <v>BM$367</v>
      </c>
      <c r="BN1071" s="195" t="str">
        <f t="shared" si="1150"/>
        <v>BN$367</v>
      </c>
      <c r="BO1071" s="195" t="str">
        <f t="shared" si="1150"/>
        <v>BO$367</v>
      </c>
      <c r="BP1071" s="195" t="str">
        <f t="shared" si="1150"/>
        <v>BP$367</v>
      </c>
      <c r="BQ1071" s="195" t="str">
        <f t="shared" si="1150"/>
        <v>BQ$367</v>
      </c>
      <c r="BR1071" s="195" t="str">
        <f t="shared" si="1150"/>
        <v>BR$367</v>
      </c>
      <c r="BS1071" s="195" t="str">
        <f t="shared" si="1150"/>
        <v>BS$367</v>
      </c>
      <c r="BT1071" s="195" t="str">
        <f t="shared" si="1150"/>
        <v>BT$367</v>
      </c>
      <c r="BU1071" s="195" t="str">
        <f t="shared" si="1150"/>
        <v>BU$367</v>
      </c>
      <c r="BV1071" s="195" t="str">
        <f t="shared" si="1150"/>
        <v>BV$367</v>
      </c>
      <c r="BW1071" s="195" t="str">
        <f t="shared" si="1150"/>
        <v>BW$367</v>
      </c>
      <c r="BX1071" s="195" t="str">
        <f t="shared" si="1150"/>
        <v>BX$367</v>
      </c>
      <c r="BY1071" s="195" t="str">
        <f t="shared" si="1150"/>
        <v>BY$367</v>
      </c>
      <c r="BZ1071" s="195" t="str">
        <f t="shared" si="1150"/>
        <v>BZ$367</v>
      </c>
      <c r="CA1071" s="195" t="str">
        <f t="shared" si="1150"/>
        <v>CA$367</v>
      </c>
      <c r="CB1071" s="195" t="str">
        <f t="shared" si="1150"/>
        <v>CB$367</v>
      </c>
      <c r="CC1071" s="195" t="str">
        <f t="shared" si="1150"/>
        <v>CC$367</v>
      </c>
      <c r="CD1071" s="195" t="str">
        <f t="shared" si="1150"/>
        <v>CD$367</v>
      </c>
      <c r="CE1071" s="195" t="str">
        <f t="shared" ref="CE1071:CL1071" si="1151">ADDRESS(ROW(CE367),COLUMN(CE367),2)</f>
        <v>CE$367</v>
      </c>
      <c r="CF1071" s="195" t="str">
        <f t="shared" si="1151"/>
        <v>CF$367</v>
      </c>
      <c r="CG1071" s="195" t="str">
        <f t="shared" si="1151"/>
        <v>CG$367</v>
      </c>
      <c r="CH1071" s="195" t="str">
        <f t="shared" si="1151"/>
        <v>CH$367</v>
      </c>
      <c r="CI1071" s="195" t="str">
        <f t="shared" si="1151"/>
        <v>CI$367</v>
      </c>
      <c r="CJ1071" s="195" t="str">
        <f t="shared" si="1151"/>
        <v>CJ$367</v>
      </c>
      <c r="CK1071" s="195" t="str">
        <f t="shared" si="1151"/>
        <v>CK$367</v>
      </c>
      <c r="CL1071" s="195" t="str">
        <f t="shared" si="1151"/>
        <v>CL$367</v>
      </c>
    </row>
    <row r="1072" spans="2:90" x14ac:dyDescent="0.4">
      <c r="B1072" s="171" t="s">
        <v>462</v>
      </c>
      <c r="E1072" s="8"/>
      <c r="H1072" s="196"/>
      <c r="I1072" s="197"/>
      <c r="J1072" s="197"/>
      <c r="K1072" s="195"/>
      <c r="L1072" s="195"/>
      <c r="M1072" s="195"/>
      <c r="N1072" s="195"/>
      <c r="O1072" s="195"/>
      <c r="P1072" s="195"/>
      <c r="R1072" s="198"/>
      <c r="S1072" s="313" t="str">
        <f t="shared" ref="S1072" si="1152">S1008</f>
        <v>S$13</v>
      </c>
      <c r="T1072" s="313" t="str">
        <f t="shared" ref="T1072:CE1072" si="1153">T1008</f>
        <v>T$13</v>
      </c>
      <c r="U1072" s="313" t="str">
        <f t="shared" si="1153"/>
        <v>U$13</v>
      </c>
      <c r="V1072" s="313" t="str">
        <f t="shared" si="1153"/>
        <v>V$13</v>
      </c>
      <c r="W1072" s="313" t="str">
        <f t="shared" si="1153"/>
        <v>W$13</v>
      </c>
      <c r="X1072" s="313" t="str">
        <f t="shared" si="1153"/>
        <v>X$13</v>
      </c>
      <c r="Y1072" s="313" t="str">
        <f t="shared" si="1153"/>
        <v>Y$13</v>
      </c>
      <c r="Z1072" s="313" t="str">
        <f t="shared" si="1153"/>
        <v>Z$13</v>
      </c>
      <c r="AA1072" s="313" t="str">
        <f t="shared" si="1153"/>
        <v>AA$13</v>
      </c>
      <c r="AB1072" s="313" t="str">
        <f t="shared" si="1153"/>
        <v>AB$13</v>
      </c>
      <c r="AC1072" s="313" t="str">
        <f t="shared" si="1153"/>
        <v>AC$13</v>
      </c>
      <c r="AD1072" s="313" t="str">
        <f t="shared" si="1153"/>
        <v>AD$13</v>
      </c>
      <c r="AE1072" s="313" t="str">
        <f t="shared" si="1153"/>
        <v>AE$13</v>
      </c>
      <c r="AF1072" s="313" t="str">
        <f t="shared" si="1153"/>
        <v>AF$13</v>
      </c>
      <c r="AG1072" s="313" t="str">
        <f t="shared" si="1153"/>
        <v>AG$13</v>
      </c>
      <c r="AH1072" s="313" t="str">
        <f t="shared" si="1153"/>
        <v>AH$13</v>
      </c>
      <c r="AI1072" s="313" t="str">
        <f t="shared" si="1153"/>
        <v>AI$13</v>
      </c>
      <c r="AJ1072" s="313" t="str">
        <f t="shared" si="1153"/>
        <v>AJ$13</v>
      </c>
      <c r="AK1072" s="313" t="str">
        <f t="shared" si="1153"/>
        <v>AK$13</v>
      </c>
      <c r="AL1072" s="313" t="str">
        <f t="shared" si="1153"/>
        <v>AL$13</v>
      </c>
      <c r="AM1072" s="313" t="str">
        <f t="shared" si="1153"/>
        <v>AM$13</v>
      </c>
      <c r="AN1072" s="313" t="str">
        <f t="shared" si="1153"/>
        <v>AN$13</v>
      </c>
      <c r="AO1072" s="313" t="str">
        <f t="shared" si="1153"/>
        <v>AO$13</v>
      </c>
      <c r="AP1072" s="313" t="str">
        <f t="shared" si="1153"/>
        <v>AP$13</v>
      </c>
      <c r="AQ1072" s="313" t="str">
        <f t="shared" si="1153"/>
        <v>AQ$13</v>
      </c>
      <c r="AR1072" s="313" t="str">
        <f t="shared" si="1153"/>
        <v>AR$13</v>
      </c>
      <c r="AS1072" s="313" t="str">
        <f t="shared" si="1153"/>
        <v>AS$13</v>
      </c>
      <c r="AT1072" s="313" t="str">
        <f t="shared" si="1153"/>
        <v>AT$13</v>
      </c>
      <c r="AU1072" s="313" t="str">
        <f t="shared" si="1153"/>
        <v>AU$13</v>
      </c>
      <c r="AV1072" s="313" t="str">
        <f t="shared" si="1153"/>
        <v>AV$13</v>
      </c>
      <c r="AW1072" s="313" t="str">
        <f t="shared" si="1153"/>
        <v>AW$13</v>
      </c>
      <c r="AX1072" s="313" t="str">
        <f t="shared" si="1153"/>
        <v>AX$13</v>
      </c>
      <c r="AY1072" s="313" t="str">
        <f t="shared" si="1153"/>
        <v>AY$13</v>
      </c>
      <c r="AZ1072" s="313" t="str">
        <f t="shared" si="1153"/>
        <v>AZ$13</v>
      </c>
      <c r="BA1072" s="313" t="str">
        <f t="shared" si="1153"/>
        <v>BA$13</v>
      </c>
      <c r="BB1072" s="313" t="str">
        <f t="shared" si="1153"/>
        <v>BB$13</v>
      </c>
      <c r="BC1072" s="313" t="str">
        <f t="shared" si="1153"/>
        <v>BC$13</v>
      </c>
      <c r="BD1072" s="313" t="str">
        <f t="shared" si="1153"/>
        <v>BD$13</v>
      </c>
      <c r="BE1072" s="313" t="str">
        <f t="shared" si="1153"/>
        <v>BE$13</v>
      </c>
      <c r="BF1072" s="313" t="str">
        <f t="shared" si="1153"/>
        <v>BF$13</v>
      </c>
      <c r="BG1072" s="313" t="str">
        <f t="shared" si="1153"/>
        <v>BG$13</v>
      </c>
      <c r="BH1072" s="313" t="str">
        <f t="shared" si="1153"/>
        <v>BH$13</v>
      </c>
      <c r="BI1072" s="313" t="str">
        <f t="shared" si="1153"/>
        <v>BI$13</v>
      </c>
      <c r="BJ1072" s="313" t="str">
        <f t="shared" si="1153"/>
        <v>BJ$13</v>
      </c>
      <c r="BK1072" s="313" t="str">
        <f t="shared" si="1153"/>
        <v>BK$13</v>
      </c>
      <c r="BL1072" s="313" t="str">
        <f t="shared" si="1153"/>
        <v>BL$13</v>
      </c>
      <c r="BM1072" s="313" t="str">
        <f t="shared" si="1153"/>
        <v>BM$13</v>
      </c>
      <c r="BN1072" s="313" t="str">
        <f t="shared" si="1153"/>
        <v>BN$13</v>
      </c>
      <c r="BO1072" s="313" t="str">
        <f t="shared" si="1153"/>
        <v>BO$13</v>
      </c>
      <c r="BP1072" s="313" t="str">
        <f t="shared" si="1153"/>
        <v>BP$13</v>
      </c>
      <c r="BQ1072" s="313" t="str">
        <f t="shared" si="1153"/>
        <v>BQ$13</v>
      </c>
      <c r="BR1072" s="313" t="str">
        <f t="shared" si="1153"/>
        <v>BR$13</v>
      </c>
      <c r="BS1072" s="313" t="str">
        <f t="shared" si="1153"/>
        <v>BS$13</v>
      </c>
      <c r="BT1072" s="313" t="str">
        <f t="shared" si="1153"/>
        <v>BT$13</v>
      </c>
      <c r="BU1072" s="313" t="str">
        <f t="shared" si="1153"/>
        <v>BU$13</v>
      </c>
      <c r="BV1072" s="313" t="str">
        <f t="shared" si="1153"/>
        <v>BV$13</v>
      </c>
      <c r="BW1072" s="313" t="str">
        <f t="shared" si="1153"/>
        <v>BW$13</v>
      </c>
      <c r="BX1072" s="313" t="str">
        <f t="shared" si="1153"/>
        <v>BX$13</v>
      </c>
      <c r="BY1072" s="313" t="str">
        <f t="shared" si="1153"/>
        <v>BY$13</v>
      </c>
      <c r="BZ1072" s="313" t="str">
        <f t="shared" si="1153"/>
        <v>BZ$13</v>
      </c>
      <c r="CA1072" s="313" t="str">
        <f t="shared" si="1153"/>
        <v>CA$13</v>
      </c>
      <c r="CB1072" s="313" t="str">
        <f t="shared" si="1153"/>
        <v>CB$13</v>
      </c>
      <c r="CC1072" s="313" t="str">
        <f t="shared" si="1153"/>
        <v>CC$13</v>
      </c>
      <c r="CD1072" s="313" t="str">
        <f t="shared" si="1153"/>
        <v>CD$13</v>
      </c>
      <c r="CE1072" s="313" t="str">
        <f t="shared" si="1153"/>
        <v>CE$13</v>
      </c>
      <c r="CF1072" s="313" t="str">
        <f t="shared" ref="CF1072:CK1072" si="1154">CF1008</f>
        <v>CF$13</v>
      </c>
      <c r="CG1072" s="313" t="str">
        <f t="shared" si="1154"/>
        <v>CG$13</v>
      </c>
      <c r="CH1072" s="313" t="str">
        <f t="shared" si="1154"/>
        <v>CH$13</v>
      </c>
      <c r="CI1072" s="313" t="str">
        <f t="shared" si="1154"/>
        <v>CI$13</v>
      </c>
      <c r="CJ1072" s="313" t="str">
        <f t="shared" si="1154"/>
        <v>CJ$13</v>
      </c>
      <c r="CK1072" s="313" t="str">
        <f t="shared" si="1154"/>
        <v>CK$13</v>
      </c>
      <c r="CL1072" s="313" t="str">
        <f t="shared" ref="CL1072" si="1155">CL1008</f>
        <v>CL$13</v>
      </c>
    </row>
    <row r="1073" spans="2:90" x14ac:dyDescent="0.4">
      <c r="B1073" s="171" t="s">
        <v>491</v>
      </c>
      <c r="E1073" s="8"/>
      <c r="H1073" s="196"/>
      <c r="I1073" s="197"/>
      <c r="J1073" s="197"/>
      <c r="K1073" s="198"/>
      <c r="L1073" s="198"/>
      <c r="M1073" s="198"/>
      <c r="N1073" s="198"/>
      <c r="O1073" s="198"/>
      <c r="P1073" s="198"/>
      <c r="R1073" s="198"/>
      <c r="S1073" s="195"/>
      <c r="T1073" s="195"/>
      <c r="U1073" s="195"/>
      <c r="V1073" s="195"/>
      <c r="W1073" s="195"/>
      <c r="X1073" s="195"/>
      <c r="Y1073" s="195"/>
      <c r="Z1073" s="195"/>
      <c r="AA1073" s="195"/>
      <c r="AB1073" s="195"/>
      <c r="AC1073" s="195"/>
      <c r="AD1073" s="195"/>
      <c r="AE1073" s="195"/>
      <c r="AF1073" s="195"/>
      <c r="AG1073" s="195"/>
      <c r="AH1073" s="195"/>
      <c r="AI1073" s="195"/>
      <c r="AJ1073" s="195"/>
      <c r="AK1073" s="195"/>
      <c r="AL1073" s="195"/>
      <c r="AM1073" s="195"/>
      <c r="AN1073" s="195"/>
      <c r="AO1073" s="195"/>
      <c r="AP1073" s="195"/>
      <c r="AQ1073" s="195"/>
      <c r="AR1073" s="195"/>
      <c r="AS1073" s="195"/>
      <c r="AT1073" s="195"/>
      <c r="AU1073" s="195"/>
      <c r="AV1073" s="195"/>
      <c r="AW1073" s="195"/>
      <c r="AX1073" s="195"/>
      <c r="AY1073" s="195"/>
      <c r="AZ1073" s="195"/>
      <c r="BA1073" s="195"/>
      <c r="BB1073" s="195"/>
      <c r="BC1073" s="195"/>
      <c r="BD1073" s="195"/>
      <c r="BE1073" s="195"/>
      <c r="BF1073" s="195"/>
      <c r="BG1073" s="195"/>
      <c r="BH1073" s="195"/>
      <c r="BI1073" s="195"/>
      <c r="BJ1073" s="195"/>
      <c r="BK1073" s="195"/>
      <c r="BL1073" s="195"/>
      <c r="BM1073" s="195"/>
      <c r="BN1073" s="195"/>
      <c r="BO1073" s="195"/>
      <c r="BP1073" s="195"/>
      <c r="BQ1073" s="195"/>
      <c r="BR1073" s="195"/>
      <c r="BS1073" s="195"/>
      <c r="BT1073" s="195"/>
      <c r="BU1073" s="195"/>
      <c r="BV1073" s="195"/>
      <c r="BW1073" s="195"/>
      <c r="BX1073" s="195"/>
      <c r="BY1073" s="195"/>
      <c r="BZ1073" s="195"/>
      <c r="CA1073" s="195"/>
      <c r="CB1073" s="195"/>
      <c r="CC1073" s="195"/>
      <c r="CD1073" s="195"/>
      <c r="CE1073" s="195"/>
      <c r="CF1073" s="195"/>
      <c r="CG1073" s="195"/>
      <c r="CH1073" s="195"/>
      <c r="CI1073" s="195"/>
      <c r="CJ1073" s="195"/>
      <c r="CK1073" s="195"/>
      <c r="CL1073" s="195"/>
    </row>
    <row r="1074" spans="2:90" x14ac:dyDescent="0.4">
      <c r="B1074" s="171" t="s">
        <v>505</v>
      </c>
      <c r="E1074" s="8"/>
      <c r="H1074" s="196"/>
      <c r="I1074" s="197"/>
      <c r="J1074" s="197"/>
      <c r="K1074" s="198"/>
      <c r="L1074" s="198"/>
      <c r="M1074" s="198"/>
      <c r="N1074" s="198"/>
      <c r="O1074" s="198"/>
      <c r="P1074" s="198"/>
      <c r="R1074" s="198"/>
      <c r="S1074" s="186"/>
      <c r="T1074" s="186"/>
      <c r="U1074" s="186"/>
      <c r="V1074" s="186"/>
      <c r="W1074" s="186"/>
      <c r="X1074" s="186"/>
      <c r="Y1074" s="186"/>
      <c r="Z1074" s="186"/>
      <c r="AA1074" s="186"/>
      <c r="AB1074" s="186"/>
      <c r="AC1074" s="186"/>
      <c r="AD1074" s="186"/>
      <c r="AE1074" s="186"/>
      <c r="AF1074" s="186"/>
      <c r="AG1074" s="186"/>
      <c r="AH1074" s="186"/>
      <c r="AI1074" s="186"/>
      <c r="AJ1074" s="186"/>
      <c r="AK1074" s="186"/>
      <c r="AL1074" s="186"/>
      <c r="AM1074" s="186"/>
      <c r="AN1074" s="186"/>
      <c r="AO1074" s="186"/>
      <c r="AP1074" s="186"/>
      <c r="AQ1074" s="186"/>
      <c r="AR1074" s="186"/>
      <c r="AS1074" s="186"/>
      <c r="AT1074" s="186"/>
      <c r="AU1074" s="186"/>
      <c r="AV1074" s="186"/>
      <c r="AW1074" s="186"/>
      <c r="AX1074" s="186"/>
      <c r="AY1074" s="186"/>
      <c r="AZ1074" s="186"/>
      <c r="BA1074" s="186"/>
      <c r="BB1074" s="186"/>
      <c r="BC1074" s="186"/>
      <c r="BD1074" s="186"/>
      <c r="BE1074" s="186"/>
      <c r="BF1074" s="186"/>
      <c r="BG1074" s="186"/>
      <c r="BH1074" s="186"/>
      <c r="BI1074" s="186"/>
      <c r="BJ1074" s="186"/>
      <c r="BK1074" s="186"/>
      <c r="BL1074" s="186"/>
      <c r="BM1074" s="186"/>
      <c r="BN1074" s="186"/>
      <c r="BO1074" s="186"/>
      <c r="BP1074" s="186"/>
      <c r="BQ1074" s="186"/>
      <c r="BR1074" s="186"/>
      <c r="BS1074" s="186"/>
      <c r="BT1074" s="186"/>
      <c r="BU1074" s="186"/>
      <c r="BV1074" s="186"/>
      <c r="BW1074" s="186"/>
      <c r="BX1074" s="186"/>
      <c r="BY1074" s="186"/>
      <c r="BZ1074" s="186"/>
      <c r="CA1074" s="186"/>
      <c r="CB1074" s="186"/>
      <c r="CC1074" s="186"/>
      <c r="CD1074" s="186"/>
      <c r="CE1074" s="186"/>
      <c r="CF1074" s="186"/>
      <c r="CG1074" s="186"/>
      <c r="CH1074" s="186"/>
      <c r="CI1074" s="186"/>
      <c r="CJ1074" s="186"/>
      <c r="CK1074" s="186"/>
      <c r="CL1074" s="186"/>
    </row>
    <row r="1075" spans="2:90" x14ac:dyDescent="0.4">
      <c r="B1075" s="171" t="s">
        <v>463</v>
      </c>
      <c r="E1075" s="8"/>
      <c r="H1075" s="196"/>
      <c r="I1075" s="197"/>
      <c r="J1075" s="197"/>
      <c r="K1075" s="198"/>
      <c r="L1075" s="198"/>
      <c r="M1075" s="198"/>
      <c r="N1075" s="198"/>
      <c r="O1075" s="198"/>
      <c r="P1075" s="198"/>
      <c r="R1075" s="198"/>
      <c r="S1075" s="186" t="str">
        <f t="shared" ref="S1075:AX1075" si="1156">S$18</f>
        <v>S$14</v>
      </c>
      <c r="T1075" s="186" t="str">
        <f t="shared" si="1156"/>
        <v>T$14</v>
      </c>
      <c r="U1075" s="186" t="str">
        <f t="shared" si="1156"/>
        <v>U$14</v>
      </c>
      <c r="V1075" s="186" t="str">
        <f t="shared" si="1156"/>
        <v>V$14</v>
      </c>
      <c r="W1075" s="186" t="str">
        <f t="shared" si="1156"/>
        <v>W$14</v>
      </c>
      <c r="X1075" s="186" t="str">
        <f t="shared" si="1156"/>
        <v>X$14</v>
      </c>
      <c r="Y1075" s="186" t="str">
        <f t="shared" si="1156"/>
        <v>Y$14</v>
      </c>
      <c r="Z1075" s="186" t="str">
        <f t="shared" si="1156"/>
        <v>Z$14</v>
      </c>
      <c r="AA1075" s="186" t="str">
        <f t="shared" si="1156"/>
        <v>AA$14</v>
      </c>
      <c r="AB1075" s="186" t="str">
        <f t="shared" si="1156"/>
        <v>AB$14</v>
      </c>
      <c r="AC1075" s="186" t="str">
        <f t="shared" si="1156"/>
        <v>AC$14</v>
      </c>
      <c r="AD1075" s="186" t="str">
        <f t="shared" si="1156"/>
        <v>AD$14</v>
      </c>
      <c r="AE1075" s="186" t="str">
        <f t="shared" si="1156"/>
        <v>AE$14</v>
      </c>
      <c r="AF1075" s="186" t="str">
        <f t="shared" si="1156"/>
        <v>AF$14</v>
      </c>
      <c r="AG1075" s="186" t="str">
        <f t="shared" si="1156"/>
        <v>AG$14</v>
      </c>
      <c r="AH1075" s="186" t="str">
        <f t="shared" si="1156"/>
        <v>AH$14</v>
      </c>
      <c r="AI1075" s="186" t="str">
        <f t="shared" si="1156"/>
        <v>AI$14</v>
      </c>
      <c r="AJ1075" s="186" t="str">
        <f t="shared" si="1156"/>
        <v>AJ$14</v>
      </c>
      <c r="AK1075" s="186" t="str">
        <f t="shared" si="1156"/>
        <v>AK$14</v>
      </c>
      <c r="AL1075" s="186" t="str">
        <f t="shared" si="1156"/>
        <v>AL$14</v>
      </c>
      <c r="AM1075" s="186" t="str">
        <f t="shared" si="1156"/>
        <v>AM$14</v>
      </c>
      <c r="AN1075" s="186" t="str">
        <f t="shared" si="1156"/>
        <v>AN$14</v>
      </c>
      <c r="AO1075" s="186" t="str">
        <f t="shared" si="1156"/>
        <v>AO$14</v>
      </c>
      <c r="AP1075" s="186" t="str">
        <f t="shared" si="1156"/>
        <v>AP$14</v>
      </c>
      <c r="AQ1075" s="186" t="str">
        <f t="shared" si="1156"/>
        <v>AQ$14</v>
      </c>
      <c r="AR1075" s="186" t="str">
        <f t="shared" si="1156"/>
        <v>AR$14</v>
      </c>
      <c r="AS1075" s="186" t="str">
        <f t="shared" si="1156"/>
        <v>AS$14</v>
      </c>
      <c r="AT1075" s="186" t="str">
        <f t="shared" si="1156"/>
        <v>AT$14</v>
      </c>
      <c r="AU1075" s="186" t="str">
        <f t="shared" si="1156"/>
        <v>AU$14</v>
      </c>
      <c r="AV1075" s="186" t="str">
        <f t="shared" si="1156"/>
        <v>AV$14</v>
      </c>
      <c r="AW1075" s="186" t="str">
        <f t="shared" si="1156"/>
        <v>AW$14</v>
      </c>
      <c r="AX1075" s="186" t="str">
        <f t="shared" si="1156"/>
        <v>AX$14</v>
      </c>
      <c r="AY1075" s="186" t="str">
        <f t="shared" ref="AY1075:CD1075" si="1157">AY$18</f>
        <v>AY$14</v>
      </c>
      <c r="AZ1075" s="186" t="str">
        <f t="shared" si="1157"/>
        <v>AZ$14</v>
      </c>
      <c r="BA1075" s="186" t="str">
        <f t="shared" si="1157"/>
        <v>BA$14</v>
      </c>
      <c r="BB1075" s="186" t="str">
        <f t="shared" si="1157"/>
        <v>BB$14</v>
      </c>
      <c r="BC1075" s="186" t="str">
        <f t="shared" si="1157"/>
        <v>BC$14</v>
      </c>
      <c r="BD1075" s="186" t="str">
        <f t="shared" si="1157"/>
        <v>BD$14</v>
      </c>
      <c r="BE1075" s="186" t="str">
        <f t="shared" si="1157"/>
        <v>BE$14</v>
      </c>
      <c r="BF1075" s="186" t="str">
        <f t="shared" si="1157"/>
        <v>BF$14</v>
      </c>
      <c r="BG1075" s="186" t="str">
        <f t="shared" si="1157"/>
        <v>BG$14</v>
      </c>
      <c r="BH1075" s="186" t="str">
        <f t="shared" si="1157"/>
        <v>BH$14</v>
      </c>
      <c r="BI1075" s="186" t="str">
        <f t="shared" si="1157"/>
        <v>BI$14</v>
      </c>
      <c r="BJ1075" s="186" t="str">
        <f t="shared" si="1157"/>
        <v>BJ$14</v>
      </c>
      <c r="BK1075" s="186" t="str">
        <f t="shared" si="1157"/>
        <v>BK$14</v>
      </c>
      <c r="BL1075" s="186" t="str">
        <f t="shared" si="1157"/>
        <v>BL$14</v>
      </c>
      <c r="BM1075" s="186" t="str">
        <f t="shared" si="1157"/>
        <v>BM$14</v>
      </c>
      <c r="BN1075" s="186" t="str">
        <f t="shared" si="1157"/>
        <v>BN$14</v>
      </c>
      <c r="BO1075" s="186" t="str">
        <f t="shared" si="1157"/>
        <v>BO$14</v>
      </c>
      <c r="BP1075" s="186" t="str">
        <f t="shared" si="1157"/>
        <v>BP$14</v>
      </c>
      <c r="BQ1075" s="186" t="str">
        <f t="shared" si="1157"/>
        <v>BQ$14</v>
      </c>
      <c r="BR1075" s="186" t="str">
        <f t="shared" si="1157"/>
        <v>BR$14</v>
      </c>
      <c r="BS1075" s="186" t="str">
        <f t="shared" si="1157"/>
        <v>BS$14</v>
      </c>
      <c r="BT1075" s="186" t="str">
        <f t="shared" si="1157"/>
        <v>BT$14</v>
      </c>
      <c r="BU1075" s="186" t="str">
        <f t="shared" si="1157"/>
        <v>BU$14</v>
      </c>
      <c r="BV1075" s="186" t="str">
        <f t="shared" si="1157"/>
        <v>BV$14</v>
      </c>
      <c r="BW1075" s="186" t="str">
        <f t="shared" si="1157"/>
        <v>BW$14</v>
      </c>
      <c r="BX1075" s="186" t="str">
        <f t="shared" si="1157"/>
        <v>BX$14</v>
      </c>
      <c r="BY1075" s="186" t="str">
        <f t="shared" si="1157"/>
        <v>BY$14</v>
      </c>
      <c r="BZ1075" s="186" t="str">
        <f t="shared" si="1157"/>
        <v>BZ$14</v>
      </c>
      <c r="CA1075" s="186" t="str">
        <f t="shared" si="1157"/>
        <v>CA$14</v>
      </c>
      <c r="CB1075" s="186" t="str">
        <f t="shared" si="1157"/>
        <v>CB$14</v>
      </c>
      <c r="CC1075" s="186" t="str">
        <f t="shared" si="1157"/>
        <v>CC$14</v>
      </c>
      <c r="CD1075" s="186" t="str">
        <f t="shared" si="1157"/>
        <v>CD$14</v>
      </c>
      <c r="CE1075" s="186" t="str">
        <f t="shared" ref="CE1075:CL1075" si="1158">CE$18</f>
        <v>CE$14</v>
      </c>
      <c r="CF1075" s="186" t="str">
        <f t="shared" si="1158"/>
        <v>CF$14</v>
      </c>
      <c r="CG1075" s="186" t="str">
        <f t="shared" si="1158"/>
        <v>CG$14</v>
      </c>
      <c r="CH1075" s="186" t="str">
        <f t="shared" si="1158"/>
        <v>CH$14</v>
      </c>
      <c r="CI1075" s="186" t="str">
        <f t="shared" si="1158"/>
        <v>CI$14</v>
      </c>
      <c r="CJ1075" s="186" t="str">
        <f t="shared" si="1158"/>
        <v>CJ$14</v>
      </c>
      <c r="CK1075" s="186" t="str">
        <f t="shared" si="1158"/>
        <v>CK$14</v>
      </c>
      <c r="CL1075" s="186" t="str">
        <f t="shared" si="1158"/>
        <v>CL$14</v>
      </c>
    </row>
    <row r="1076" spans="2:90" x14ac:dyDescent="0.4">
      <c r="B1076" s="171" t="s">
        <v>464</v>
      </c>
      <c r="E1076" s="8"/>
      <c r="H1076" s="196"/>
      <c r="I1076" s="197"/>
      <c r="J1076" s="197"/>
      <c r="K1076" s="198"/>
      <c r="L1076" s="198"/>
      <c r="M1076" s="198"/>
      <c r="N1076" s="198"/>
      <c r="O1076" s="198"/>
      <c r="P1076" s="198"/>
      <c r="R1076" s="198"/>
      <c r="S1076" s="186" t="str">
        <f t="shared" ref="S1076:AX1076" si="1159">S$19</f>
        <v>S$15</v>
      </c>
      <c r="T1076" s="186" t="str">
        <f t="shared" si="1159"/>
        <v>T$15</v>
      </c>
      <c r="U1076" s="186" t="str">
        <f t="shared" si="1159"/>
        <v>U$15</v>
      </c>
      <c r="V1076" s="186" t="str">
        <f t="shared" si="1159"/>
        <v>V$15</v>
      </c>
      <c r="W1076" s="186" t="str">
        <f t="shared" si="1159"/>
        <v>W$15</v>
      </c>
      <c r="X1076" s="186" t="str">
        <f t="shared" si="1159"/>
        <v>X$15</v>
      </c>
      <c r="Y1076" s="186" t="str">
        <f t="shared" si="1159"/>
        <v>Y$15</v>
      </c>
      <c r="Z1076" s="186" t="str">
        <f t="shared" si="1159"/>
        <v>Z$15</v>
      </c>
      <c r="AA1076" s="186" t="str">
        <f t="shared" si="1159"/>
        <v>AA$15</v>
      </c>
      <c r="AB1076" s="186" t="str">
        <f t="shared" si="1159"/>
        <v>AB$15</v>
      </c>
      <c r="AC1076" s="186" t="str">
        <f t="shared" si="1159"/>
        <v>AC$15</v>
      </c>
      <c r="AD1076" s="186" t="str">
        <f t="shared" si="1159"/>
        <v>AD$15</v>
      </c>
      <c r="AE1076" s="186" t="str">
        <f t="shared" si="1159"/>
        <v>AE$15</v>
      </c>
      <c r="AF1076" s="186" t="str">
        <f t="shared" si="1159"/>
        <v>AF$15</v>
      </c>
      <c r="AG1076" s="186" t="str">
        <f t="shared" si="1159"/>
        <v>AG$15</v>
      </c>
      <c r="AH1076" s="186" t="str">
        <f t="shared" si="1159"/>
        <v>AH$15</v>
      </c>
      <c r="AI1076" s="186" t="str">
        <f t="shared" si="1159"/>
        <v>AI$15</v>
      </c>
      <c r="AJ1076" s="186" t="str">
        <f t="shared" si="1159"/>
        <v>AJ$15</v>
      </c>
      <c r="AK1076" s="186" t="str">
        <f t="shared" si="1159"/>
        <v>AK$15</v>
      </c>
      <c r="AL1076" s="186" t="str">
        <f t="shared" si="1159"/>
        <v>AL$15</v>
      </c>
      <c r="AM1076" s="186" t="str">
        <f t="shared" si="1159"/>
        <v>AM$15</v>
      </c>
      <c r="AN1076" s="186" t="str">
        <f t="shared" si="1159"/>
        <v>AN$15</v>
      </c>
      <c r="AO1076" s="186" t="str">
        <f t="shared" si="1159"/>
        <v>AO$15</v>
      </c>
      <c r="AP1076" s="186" t="str">
        <f t="shared" si="1159"/>
        <v>AP$15</v>
      </c>
      <c r="AQ1076" s="186" t="str">
        <f t="shared" si="1159"/>
        <v>AQ$15</v>
      </c>
      <c r="AR1076" s="186" t="str">
        <f t="shared" si="1159"/>
        <v>AR$15</v>
      </c>
      <c r="AS1076" s="186" t="str">
        <f t="shared" si="1159"/>
        <v>AS$15</v>
      </c>
      <c r="AT1076" s="186" t="str">
        <f t="shared" si="1159"/>
        <v>AT$15</v>
      </c>
      <c r="AU1076" s="186" t="str">
        <f t="shared" si="1159"/>
        <v>AU$15</v>
      </c>
      <c r="AV1076" s="186" t="str">
        <f t="shared" si="1159"/>
        <v>AV$15</v>
      </c>
      <c r="AW1076" s="186" t="str">
        <f t="shared" si="1159"/>
        <v>AW$15</v>
      </c>
      <c r="AX1076" s="186" t="str">
        <f t="shared" si="1159"/>
        <v>AX$15</v>
      </c>
      <c r="AY1076" s="186" t="str">
        <f t="shared" ref="AY1076:CD1076" si="1160">AY$19</f>
        <v>AY$15</v>
      </c>
      <c r="AZ1076" s="186" t="str">
        <f t="shared" si="1160"/>
        <v>AZ$15</v>
      </c>
      <c r="BA1076" s="186" t="str">
        <f t="shared" si="1160"/>
        <v>BA$15</v>
      </c>
      <c r="BB1076" s="186" t="str">
        <f t="shared" si="1160"/>
        <v>BB$15</v>
      </c>
      <c r="BC1076" s="186" t="str">
        <f t="shared" si="1160"/>
        <v>BC$15</v>
      </c>
      <c r="BD1076" s="186" t="str">
        <f t="shared" si="1160"/>
        <v>BD$15</v>
      </c>
      <c r="BE1076" s="186" t="str">
        <f t="shared" si="1160"/>
        <v>BE$15</v>
      </c>
      <c r="BF1076" s="186" t="str">
        <f t="shared" si="1160"/>
        <v>BF$15</v>
      </c>
      <c r="BG1076" s="186" t="str">
        <f t="shared" si="1160"/>
        <v>BG$15</v>
      </c>
      <c r="BH1076" s="186" t="str">
        <f t="shared" si="1160"/>
        <v>BH$15</v>
      </c>
      <c r="BI1076" s="186" t="str">
        <f t="shared" si="1160"/>
        <v>BI$15</v>
      </c>
      <c r="BJ1076" s="186" t="str">
        <f t="shared" si="1160"/>
        <v>BJ$15</v>
      </c>
      <c r="BK1076" s="186" t="str">
        <f t="shared" si="1160"/>
        <v>BK$15</v>
      </c>
      <c r="BL1076" s="186" t="str">
        <f t="shared" si="1160"/>
        <v>BL$15</v>
      </c>
      <c r="BM1076" s="186" t="str">
        <f t="shared" si="1160"/>
        <v>BM$15</v>
      </c>
      <c r="BN1076" s="186" t="str">
        <f t="shared" si="1160"/>
        <v>BN$15</v>
      </c>
      <c r="BO1076" s="186" t="str">
        <f t="shared" si="1160"/>
        <v>BO$15</v>
      </c>
      <c r="BP1076" s="186" t="str">
        <f t="shared" si="1160"/>
        <v>BP$15</v>
      </c>
      <c r="BQ1076" s="186" t="str">
        <f t="shared" si="1160"/>
        <v>BQ$15</v>
      </c>
      <c r="BR1076" s="186" t="str">
        <f t="shared" si="1160"/>
        <v>BR$15</v>
      </c>
      <c r="BS1076" s="186" t="str">
        <f t="shared" si="1160"/>
        <v>BS$15</v>
      </c>
      <c r="BT1076" s="186" t="str">
        <f t="shared" si="1160"/>
        <v>BT$15</v>
      </c>
      <c r="BU1076" s="186" t="str">
        <f t="shared" si="1160"/>
        <v>BU$15</v>
      </c>
      <c r="BV1076" s="186" t="str">
        <f t="shared" si="1160"/>
        <v>BV$15</v>
      </c>
      <c r="BW1076" s="186" t="str">
        <f t="shared" si="1160"/>
        <v>BW$15</v>
      </c>
      <c r="BX1076" s="186" t="str">
        <f t="shared" si="1160"/>
        <v>BX$15</v>
      </c>
      <c r="BY1076" s="186" t="str">
        <f t="shared" si="1160"/>
        <v>BY$15</v>
      </c>
      <c r="BZ1076" s="186" t="str">
        <f t="shared" si="1160"/>
        <v>BZ$15</v>
      </c>
      <c r="CA1076" s="186" t="str">
        <f t="shared" si="1160"/>
        <v>CA$15</v>
      </c>
      <c r="CB1076" s="186" t="str">
        <f t="shared" si="1160"/>
        <v>CB$15</v>
      </c>
      <c r="CC1076" s="186" t="str">
        <f t="shared" si="1160"/>
        <v>CC$15</v>
      </c>
      <c r="CD1076" s="186" t="str">
        <f t="shared" si="1160"/>
        <v>CD$15</v>
      </c>
      <c r="CE1076" s="186" t="str">
        <f t="shared" ref="CE1076:CL1076" si="1161">CE$19</f>
        <v>CE$15</v>
      </c>
      <c r="CF1076" s="186" t="str">
        <f t="shared" si="1161"/>
        <v>CF$15</v>
      </c>
      <c r="CG1076" s="186" t="str">
        <f t="shared" si="1161"/>
        <v>CG$15</v>
      </c>
      <c r="CH1076" s="186" t="str">
        <f t="shared" si="1161"/>
        <v>CH$15</v>
      </c>
      <c r="CI1076" s="186" t="str">
        <f t="shared" si="1161"/>
        <v>CI$15</v>
      </c>
      <c r="CJ1076" s="186" t="str">
        <f t="shared" si="1161"/>
        <v>CJ$15</v>
      </c>
      <c r="CK1076" s="186" t="str">
        <f t="shared" si="1161"/>
        <v>CK$15</v>
      </c>
      <c r="CL1076" s="186" t="str">
        <f t="shared" si="1161"/>
        <v>CL$15</v>
      </c>
    </row>
    <row r="1077" spans="2:90" x14ac:dyDescent="0.4">
      <c r="B1077" s="66" t="s">
        <v>771</v>
      </c>
      <c r="C1077" s="31"/>
      <c r="D1077" t="s">
        <v>807</v>
      </c>
      <c r="E1077" s="8" t="str">
        <f t="shared" ref="E1077:E1079" si="1162">ROW()&amp;" "&amp;D1077</f>
        <v>1077 LISTSALE-PV</v>
      </c>
      <c r="F1077" t="s">
        <v>787</v>
      </c>
      <c r="G1077" s="31" t="s">
        <v>81</v>
      </c>
      <c r="H1077" s="22"/>
      <c r="I1077" s="287"/>
      <c r="J1077" s="287"/>
      <c r="K1077" s="22"/>
      <c r="L1077" s="22"/>
      <c r="M1077" s="22"/>
      <c r="N1077" s="22"/>
      <c r="O1077" s="22"/>
      <c r="P1077" s="22"/>
      <c r="R1077" s="66"/>
      <c r="S1077" s="66"/>
      <c r="T1077" s="66"/>
      <c r="U1077" s="66"/>
      <c r="V1077" s="66"/>
      <c r="W1077" s="66"/>
      <c r="X1077" s="66"/>
      <c r="Y1077" s="66"/>
      <c r="Z1077" s="66"/>
      <c r="AA1077" s="66"/>
      <c r="AB1077" s="66"/>
      <c r="AC1077" s="66"/>
      <c r="AD1077" s="66"/>
      <c r="AE1077" s="66"/>
      <c r="AF1077" s="66"/>
      <c r="AG1077" s="66"/>
      <c r="AH1077" s="66"/>
      <c r="AI1077" s="66"/>
      <c r="AJ1077" s="66"/>
      <c r="AK1077" s="66"/>
      <c r="AL1077" s="66"/>
      <c r="AM1077" s="66"/>
      <c r="AN1077" s="66"/>
      <c r="AO1077" s="66"/>
      <c r="AP1077" s="66"/>
      <c r="AQ1077" s="66"/>
      <c r="AR1077" s="66"/>
      <c r="AS1077" s="66"/>
      <c r="AT1077" s="66"/>
      <c r="AU1077" s="66"/>
      <c r="AV1077" s="66"/>
      <c r="AW1077" s="66"/>
      <c r="AX1077" s="66"/>
      <c r="AY1077" s="66"/>
      <c r="AZ1077" s="66"/>
      <c r="BA1077" s="66"/>
      <c r="BB1077" s="66"/>
      <c r="BC1077" s="66"/>
      <c r="BD1077" s="66"/>
      <c r="BE1077" s="66"/>
      <c r="BF1077" s="66"/>
      <c r="BG1077" s="66"/>
      <c r="BH1077" s="66"/>
      <c r="BI1077" s="66"/>
      <c r="BJ1077" s="66"/>
      <c r="BK1077" s="66"/>
      <c r="BL1077" s="66"/>
      <c r="BM1077" s="66"/>
      <c r="BN1077" s="66"/>
      <c r="BO1077" s="66"/>
      <c r="BP1077" s="66"/>
      <c r="BQ1077" s="66"/>
      <c r="BR1077" s="66"/>
      <c r="BS1077" s="66"/>
      <c r="BT1077" s="66"/>
      <c r="BU1077" s="66"/>
      <c r="BV1077" s="66"/>
      <c r="BW1077" s="66"/>
      <c r="BX1077" s="66"/>
      <c r="BY1077" s="66"/>
      <c r="BZ1077" s="66"/>
      <c r="CA1077" s="66"/>
      <c r="CB1077" s="66"/>
      <c r="CC1077" s="66"/>
      <c r="CD1077" s="66"/>
      <c r="CE1077" s="66"/>
      <c r="CF1077" s="66"/>
      <c r="CG1077" s="66"/>
      <c r="CH1077" s="66"/>
      <c r="CI1077" s="66"/>
      <c r="CJ1077" s="66"/>
      <c r="CK1077" s="66"/>
      <c r="CL1077" s="66"/>
    </row>
    <row r="1078" spans="2:90" x14ac:dyDescent="0.4">
      <c r="B1078" s="95" t="s">
        <v>800</v>
      </c>
      <c r="D1078" t="s">
        <v>807</v>
      </c>
      <c r="E1078" s="8" t="str">
        <f t="shared" si="1162"/>
        <v>1078 LISTSALE-PV</v>
      </c>
      <c r="G1078" t="s">
        <v>332</v>
      </c>
      <c r="H1078" s="31"/>
      <c r="I1078" s="73"/>
      <c r="J1078" s="73"/>
      <c r="K1078" s="58"/>
      <c r="L1078" s="58"/>
      <c r="M1078" s="58"/>
      <c r="N1078" s="58"/>
      <c r="O1078" s="58"/>
      <c r="P1078" s="58"/>
      <c r="R1078" s="33"/>
    </row>
    <row r="1079" spans="2:90" x14ac:dyDescent="0.4">
      <c r="B1079" s="122"/>
      <c r="D1079" t="s">
        <v>807</v>
      </c>
      <c r="E1079" s="8" t="str">
        <f t="shared" si="1162"/>
        <v>1079 LISTSALE-PV</v>
      </c>
      <c r="H1079" s="31"/>
      <c r="I1079" s="73"/>
      <c r="J1079" s="73"/>
      <c r="K1079" s="58"/>
      <c r="L1079" s="58"/>
      <c r="M1079" s="58"/>
      <c r="N1079" s="58"/>
      <c r="O1079" s="58"/>
      <c r="P1079" s="58"/>
      <c r="R1079" s="33"/>
    </row>
    <row r="1080" spans="2:90" x14ac:dyDescent="0.4">
      <c r="B1080" s="95" t="s">
        <v>801</v>
      </c>
      <c r="D1080" t="s">
        <v>807</v>
      </c>
      <c r="E1080" s="8" t="str">
        <f t="shared" ref="E1080:E1134" si="1163">ROW()&amp;" "&amp;D1080</f>
        <v>1080 LISTSALE-PV</v>
      </c>
      <c r="H1080" s="31"/>
      <c r="I1080" s="73"/>
      <c r="J1080" s="73"/>
      <c r="K1080" s="58"/>
      <c r="L1080" s="58"/>
      <c r="M1080" s="58"/>
      <c r="N1080" s="58"/>
      <c r="O1080" s="58"/>
      <c r="P1080" s="58"/>
      <c r="R1080" s="33"/>
    </row>
    <row r="1081" spans="2:90" x14ac:dyDescent="0.4">
      <c r="B1081" s="141" t="s">
        <v>519</v>
      </c>
      <c r="D1081" t="s">
        <v>807</v>
      </c>
      <c r="E1081" s="8" t="str">
        <f t="shared" si="1163"/>
        <v>1081 LISTSALE-PV</v>
      </c>
      <c r="H1081" s="31"/>
      <c r="I1081" s="73"/>
      <c r="J1081" s="315"/>
      <c r="K1081" s="315">
        <v>0.2</v>
      </c>
      <c r="L1081" s="315">
        <v>0.2</v>
      </c>
      <c r="M1081" s="315">
        <v>0.2</v>
      </c>
      <c r="N1081" s="315">
        <v>0.2</v>
      </c>
      <c r="O1081" s="315">
        <v>0.2</v>
      </c>
      <c r="P1081" s="315">
        <v>0.2</v>
      </c>
      <c r="R1081" s="33"/>
      <c r="S1081" s="20" cm="1">
        <f t="array" ref="S1081">INDEX($K:$P,ROW(),MATCH(S$3,$K$2:$P$2,0))</f>
        <v>0.2</v>
      </c>
      <c r="T1081" s="20" cm="1">
        <f t="array" ref="T1081">INDEX($K:$P,ROW(),MATCH(T$3,$K$2:$P$2,0))</f>
        <v>0.2</v>
      </c>
      <c r="U1081" s="20" cm="1">
        <f t="array" ref="U1081">INDEX($K:$P,ROW(),MATCH(U$3,$K$2:$P$2,0))</f>
        <v>0.2</v>
      </c>
      <c r="V1081" s="20" cm="1">
        <f t="array" ref="V1081">INDEX($K:$P,ROW(),MATCH(V$3,$K$2:$P$2,0))</f>
        <v>0.2</v>
      </c>
      <c r="W1081" s="20" cm="1">
        <f t="array" ref="W1081">INDEX($K:$P,ROW(),MATCH(W$3,$K$2:$P$2,0))</f>
        <v>0.2</v>
      </c>
      <c r="X1081" s="20" cm="1">
        <f t="array" ref="X1081">INDEX($K:$P,ROW(),MATCH(X$3,$K$2:$P$2,0))</f>
        <v>0.2</v>
      </c>
      <c r="Y1081" s="20" cm="1">
        <f t="array" ref="Y1081">INDEX($K:$P,ROW(),MATCH(Y$3,$K$2:$P$2,0))</f>
        <v>0.2</v>
      </c>
      <c r="Z1081" s="20" cm="1">
        <f t="array" ref="Z1081">INDEX($K:$P,ROW(),MATCH(Z$3,$K$2:$P$2,0))</f>
        <v>0.2</v>
      </c>
      <c r="AA1081" s="20" cm="1">
        <f t="array" ref="AA1081">INDEX($K:$P,ROW(),MATCH(AA$3,$K$2:$P$2,0))</f>
        <v>0.2</v>
      </c>
      <c r="AB1081" s="20" cm="1">
        <f t="array" ref="AB1081">INDEX($K:$P,ROW(),MATCH(AB$3,$K$2:$P$2,0))</f>
        <v>0.2</v>
      </c>
      <c r="AC1081" s="20" cm="1">
        <f t="array" ref="AC1081">INDEX($K:$P,ROW(),MATCH(AC$3,$K$2:$P$2,0))</f>
        <v>0.2</v>
      </c>
      <c r="AD1081" s="20" cm="1">
        <f t="array" ref="AD1081">INDEX($K:$P,ROW(),MATCH(AD$3,$K$2:$P$2,0))</f>
        <v>0.2</v>
      </c>
      <c r="AE1081" s="20" cm="1">
        <f t="array" ref="AE1081">INDEX($K:$P,ROW(),MATCH(AE$3,$K$2:$P$2,0))</f>
        <v>0.2</v>
      </c>
      <c r="AF1081" s="20" cm="1">
        <f t="array" ref="AF1081">INDEX($K:$P,ROW(),MATCH(AF$3,$K$2:$P$2,0))</f>
        <v>0.2</v>
      </c>
      <c r="AG1081" s="20" cm="1">
        <f t="array" ref="AG1081">INDEX($K:$P,ROW(),MATCH(AG$3,$K$2:$P$2,0))</f>
        <v>0.2</v>
      </c>
      <c r="AH1081" s="20" cm="1">
        <f t="array" ref="AH1081">INDEX($K:$P,ROW(),MATCH(AH$3,$K$2:$P$2,0))</f>
        <v>0.2</v>
      </c>
      <c r="AI1081" s="20" cm="1">
        <f t="array" ref="AI1081">INDEX($K:$P,ROW(),MATCH(AI$3,$K$2:$P$2,0))</f>
        <v>0.2</v>
      </c>
      <c r="AJ1081" s="20" cm="1">
        <f t="array" ref="AJ1081">INDEX($K:$P,ROW(),MATCH(AJ$3,$K$2:$P$2,0))</f>
        <v>0.2</v>
      </c>
      <c r="AK1081" s="20" cm="1">
        <f t="array" ref="AK1081">INDEX($K:$P,ROW(),MATCH(AK$3,$K$2:$P$2,0))</f>
        <v>0.2</v>
      </c>
      <c r="AL1081" s="20" cm="1">
        <f t="array" ref="AL1081">INDEX($K:$P,ROW(),MATCH(AL$3,$K$2:$P$2,0))</f>
        <v>0.2</v>
      </c>
      <c r="AM1081" s="20" cm="1">
        <f t="array" ref="AM1081">INDEX($K:$P,ROW(),MATCH(AM$3,$K$2:$P$2,0))</f>
        <v>0.2</v>
      </c>
      <c r="AN1081" s="20" cm="1">
        <f t="array" ref="AN1081">INDEX($K:$P,ROW(),MATCH(AN$3,$K$2:$P$2,0))</f>
        <v>0.2</v>
      </c>
      <c r="AO1081" s="20" cm="1">
        <f t="array" ref="AO1081">INDEX($K:$P,ROW(),MATCH(AO$3,$K$2:$P$2,0))</f>
        <v>0.2</v>
      </c>
      <c r="AP1081" s="20" cm="1">
        <f t="array" ref="AP1081">INDEX($K:$P,ROW(),MATCH(AP$3,$K$2:$P$2,0))</f>
        <v>0.2</v>
      </c>
      <c r="AQ1081" s="20" cm="1">
        <f t="array" ref="AQ1081">INDEX($K:$P,ROW(),MATCH(AQ$3,$K$2:$P$2,0))</f>
        <v>0.2</v>
      </c>
      <c r="AR1081" s="20" cm="1">
        <f t="array" ref="AR1081">INDEX($K:$P,ROW(),MATCH(AR$3,$K$2:$P$2,0))</f>
        <v>0.2</v>
      </c>
      <c r="AS1081" s="20" cm="1">
        <f t="array" ref="AS1081">INDEX($K:$P,ROW(),MATCH(AS$3,$K$2:$P$2,0))</f>
        <v>0.2</v>
      </c>
      <c r="AT1081" s="20" cm="1">
        <f t="array" ref="AT1081">INDEX($K:$P,ROW(),MATCH(AT$3,$K$2:$P$2,0))</f>
        <v>0.2</v>
      </c>
      <c r="AU1081" s="20" cm="1">
        <f t="array" ref="AU1081">INDEX($K:$P,ROW(),MATCH(AU$3,$K$2:$P$2,0))</f>
        <v>0.2</v>
      </c>
      <c r="AV1081" s="20" cm="1">
        <f t="array" ref="AV1081">INDEX($K:$P,ROW(),MATCH(AV$3,$K$2:$P$2,0))</f>
        <v>0.2</v>
      </c>
      <c r="AW1081" s="20" cm="1">
        <f t="array" ref="AW1081">INDEX($K:$P,ROW(),MATCH(AW$3,$K$2:$P$2,0))</f>
        <v>0.2</v>
      </c>
      <c r="AX1081" s="20" cm="1">
        <f t="array" ref="AX1081">INDEX($K:$P,ROW(),MATCH(AX$3,$K$2:$P$2,0))</f>
        <v>0.2</v>
      </c>
      <c r="AY1081" s="20" cm="1">
        <f t="array" ref="AY1081">INDEX($K:$P,ROW(),MATCH(AY$3,$K$2:$P$2,0))</f>
        <v>0.2</v>
      </c>
      <c r="AZ1081" s="20" cm="1">
        <f t="array" ref="AZ1081">INDEX($K:$P,ROW(),MATCH(AZ$3,$K$2:$P$2,0))</f>
        <v>0.2</v>
      </c>
      <c r="BA1081" s="20" cm="1">
        <f t="array" ref="BA1081">INDEX($K:$P,ROW(),MATCH(BA$3,$K$2:$P$2,0))</f>
        <v>0.2</v>
      </c>
      <c r="BB1081" s="20" cm="1">
        <f t="array" ref="BB1081">INDEX($K:$P,ROW(),MATCH(BB$3,$K$2:$P$2,0))</f>
        <v>0.2</v>
      </c>
      <c r="BC1081" s="20" cm="1">
        <f t="array" ref="BC1081">INDEX($K:$P,ROW(),MATCH(BC$3,$K$2:$P$2,0))</f>
        <v>0.2</v>
      </c>
      <c r="BD1081" s="20" cm="1">
        <f t="array" ref="BD1081">INDEX($K:$P,ROW(),MATCH(BD$3,$K$2:$P$2,0))</f>
        <v>0.2</v>
      </c>
      <c r="BE1081" s="20" cm="1">
        <f t="array" ref="BE1081">INDEX($K:$P,ROW(),MATCH(BE$3,$K$2:$P$2,0))</f>
        <v>0.2</v>
      </c>
      <c r="BF1081" s="20" cm="1">
        <f t="array" ref="BF1081">INDEX($K:$P,ROW(),MATCH(BF$3,$K$2:$P$2,0))</f>
        <v>0.2</v>
      </c>
      <c r="BG1081" s="20" cm="1">
        <f t="array" ref="BG1081">INDEX($K:$P,ROW(),MATCH(BG$3,$K$2:$P$2,0))</f>
        <v>0.2</v>
      </c>
      <c r="BH1081" s="20" cm="1">
        <f t="array" ref="BH1081">INDEX($K:$P,ROW(),MATCH(BH$3,$K$2:$P$2,0))</f>
        <v>0.2</v>
      </c>
      <c r="BI1081" s="20" cm="1">
        <f t="array" ref="BI1081">INDEX($K:$P,ROW(),MATCH(BI$3,$K$2:$P$2,0))</f>
        <v>0.2</v>
      </c>
      <c r="BJ1081" s="20" cm="1">
        <f t="array" ref="BJ1081">INDEX($K:$P,ROW(),MATCH(BJ$3,$K$2:$P$2,0))</f>
        <v>0.2</v>
      </c>
      <c r="BK1081" s="20" cm="1">
        <f t="array" ref="BK1081">INDEX($K:$P,ROW(),MATCH(BK$3,$K$2:$P$2,0))</f>
        <v>0.2</v>
      </c>
      <c r="BL1081" s="20" cm="1">
        <f t="array" ref="BL1081">INDEX($K:$P,ROW(),MATCH(BL$3,$K$2:$P$2,0))</f>
        <v>0.2</v>
      </c>
      <c r="BM1081" s="20" cm="1">
        <f t="array" ref="BM1081">INDEX($K:$P,ROW(),MATCH(BM$3,$K$2:$P$2,0))</f>
        <v>0.2</v>
      </c>
      <c r="BN1081" s="20" cm="1">
        <f t="array" ref="BN1081">INDEX($K:$P,ROW(),MATCH(BN$3,$K$2:$P$2,0))</f>
        <v>0.2</v>
      </c>
      <c r="BO1081" s="20" cm="1">
        <f t="array" ref="BO1081">INDEX($K:$P,ROW(),MATCH(BO$3,$K$2:$P$2,0))</f>
        <v>0.2</v>
      </c>
      <c r="BP1081" s="20" cm="1">
        <f t="array" ref="BP1081">INDEX($K:$P,ROW(),MATCH(BP$3,$K$2:$P$2,0))</f>
        <v>0.2</v>
      </c>
      <c r="BQ1081" s="20" cm="1">
        <f t="array" ref="BQ1081">INDEX($K:$P,ROW(),MATCH(BQ$3,$K$2:$P$2,0))</f>
        <v>0.2</v>
      </c>
      <c r="BR1081" s="20" cm="1">
        <f t="array" ref="BR1081">INDEX($K:$P,ROW(),MATCH(BR$3,$K$2:$P$2,0))</f>
        <v>0.2</v>
      </c>
      <c r="BS1081" s="20" cm="1">
        <f t="array" ref="BS1081">INDEX($K:$P,ROW(),MATCH(BS$3,$K$2:$P$2,0))</f>
        <v>0.2</v>
      </c>
      <c r="BT1081" s="20" cm="1">
        <f t="array" ref="BT1081">INDEX($K:$P,ROW(),MATCH(BT$3,$K$2:$P$2,0))</f>
        <v>0.2</v>
      </c>
      <c r="BU1081" s="20" cm="1">
        <f t="array" ref="BU1081">INDEX($K:$P,ROW(),MATCH(BU$3,$K$2:$P$2,0))</f>
        <v>0.2</v>
      </c>
      <c r="BV1081" s="20" cm="1">
        <f t="array" ref="BV1081">INDEX($K:$P,ROW(),MATCH(BV$3,$K$2:$P$2,0))</f>
        <v>0.2</v>
      </c>
      <c r="BW1081" s="20" cm="1">
        <f t="array" ref="BW1081">INDEX($K:$P,ROW(),MATCH(BW$3,$K$2:$P$2,0))</f>
        <v>0.2</v>
      </c>
      <c r="BX1081" s="20" cm="1">
        <f t="array" ref="BX1081">INDEX($K:$P,ROW(),MATCH(BX$3,$K$2:$P$2,0))</f>
        <v>0.2</v>
      </c>
      <c r="BY1081" s="20" cm="1">
        <f t="array" ref="BY1081">INDEX($K:$P,ROW(),MATCH(BY$3,$K$2:$P$2,0))</f>
        <v>0.2</v>
      </c>
      <c r="BZ1081" s="20" cm="1">
        <f t="array" ref="BZ1081">INDEX($K:$P,ROW(),MATCH(BZ$3,$K$2:$P$2,0))</f>
        <v>0.2</v>
      </c>
      <c r="CA1081" s="20" cm="1">
        <f t="array" ref="CA1081">INDEX($K:$P,ROW(),MATCH(CA$3,$K$2:$P$2,0))</f>
        <v>0.2</v>
      </c>
      <c r="CB1081" s="20" cm="1">
        <f t="array" ref="CB1081">INDEX($K:$P,ROW(),MATCH(CB$3,$K$2:$P$2,0))</f>
        <v>0.2</v>
      </c>
      <c r="CC1081" s="20" cm="1">
        <f t="array" ref="CC1081">INDEX($K:$P,ROW(),MATCH(CC$3,$K$2:$P$2,0))</f>
        <v>0.2</v>
      </c>
      <c r="CD1081" s="20" cm="1">
        <f t="array" ref="CD1081">INDEX($K:$P,ROW(),MATCH(CD$3,$K$2:$P$2,0))</f>
        <v>0.2</v>
      </c>
      <c r="CE1081" s="20" cm="1">
        <f t="array" ref="CE1081">INDEX($K:$P,ROW(),MATCH(CE$3,$K$2:$P$2,0))</f>
        <v>0.2</v>
      </c>
      <c r="CF1081" s="20" cm="1">
        <f t="array" ref="CF1081">INDEX($K:$P,ROW(),MATCH(CF$3,$K$2:$P$2,0))</f>
        <v>0.2</v>
      </c>
      <c r="CG1081" s="20" cm="1">
        <f t="array" ref="CG1081">INDEX($K:$P,ROW(),MATCH(CG$3,$K$2:$P$2,0))</f>
        <v>0.2</v>
      </c>
      <c r="CH1081" s="20" cm="1">
        <f t="array" ref="CH1081">INDEX($K:$P,ROW(),MATCH(CH$3,$K$2:$P$2,0))</f>
        <v>0.2</v>
      </c>
      <c r="CI1081" s="20" cm="1">
        <f t="array" ref="CI1081">INDEX($K:$P,ROW(),MATCH(CI$3,$K$2:$P$2,0))</f>
        <v>0.2</v>
      </c>
      <c r="CJ1081" s="20" cm="1">
        <f t="array" ref="CJ1081">INDEX($K:$P,ROW(),MATCH(CJ$3,$K$2:$P$2,0))</f>
        <v>0.2</v>
      </c>
      <c r="CK1081" s="20" cm="1">
        <f t="array" ref="CK1081">INDEX($K:$P,ROW(),MATCH(CK$3,$K$2:$P$2,0))</f>
        <v>0.2</v>
      </c>
      <c r="CL1081" s="20" cm="1">
        <f t="array" ref="CL1081">INDEX($K:$P,ROW(),MATCH(CL$3,$K$2:$P$2,0))</f>
        <v>0.2</v>
      </c>
    </row>
    <row r="1082" spans="2:90" x14ac:dyDescent="0.4">
      <c r="B1082" s="141" t="s">
        <v>520</v>
      </c>
      <c r="D1082" t="s">
        <v>807</v>
      </c>
      <c r="E1082" s="8" t="str">
        <f t="shared" si="1163"/>
        <v>1082 LISTSALE-PV</v>
      </c>
      <c r="H1082" s="31"/>
      <c r="I1082" s="73"/>
      <c r="J1082" s="315"/>
      <c r="K1082" s="315">
        <v>0.2</v>
      </c>
      <c r="L1082" s="315">
        <v>0.2</v>
      </c>
      <c r="M1082" s="315">
        <v>0.2</v>
      </c>
      <c r="N1082" s="315">
        <v>0.2</v>
      </c>
      <c r="O1082" s="315">
        <v>0.2</v>
      </c>
      <c r="P1082" s="315">
        <v>0.2</v>
      </c>
      <c r="R1082" s="33"/>
      <c r="S1082" s="20" cm="1">
        <f t="array" ref="S1082">INDEX($K:$P,ROW(),MATCH(S$3,$K$2:$P$2,0))</f>
        <v>0.2</v>
      </c>
      <c r="T1082" s="20" cm="1">
        <f t="array" ref="T1082">INDEX($K:$P,ROW(),MATCH(T$3,$K$2:$P$2,0))</f>
        <v>0.2</v>
      </c>
      <c r="U1082" s="20" cm="1">
        <f t="array" ref="U1082">INDEX($K:$P,ROW(),MATCH(U$3,$K$2:$P$2,0))</f>
        <v>0.2</v>
      </c>
      <c r="V1082" s="20" cm="1">
        <f t="array" ref="V1082">INDEX($K:$P,ROW(),MATCH(V$3,$K$2:$P$2,0))</f>
        <v>0.2</v>
      </c>
      <c r="W1082" s="20" cm="1">
        <f t="array" ref="W1082">INDEX($K:$P,ROW(),MATCH(W$3,$K$2:$P$2,0))</f>
        <v>0.2</v>
      </c>
      <c r="X1082" s="20" cm="1">
        <f t="array" ref="X1082">INDEX($K:$P,ROW(),MATCH(X$3,$K$2:$P$2,0))</f>
        <v>0.2</v>
      </c>
      <c r="Y1082" s="20" cm="1">
        <f t="array" ref="Y1082">INDEX($K:$P,ROW(),MATCH(Y$3,$K$2:$P$2,0))</f>
        <v>0.2</v>
      </c>
      <c r="Z1082" s="20" cm="1">
        <f t="array" ref="Z1082">INDEX($K:$P,ROW(),MATCH(Z$3,$K$2:$P$2,0))</f>
        <v>0.2</v>
      </c>
      <c r="AA1082" s="20" cm="1">
        <f t="array" ref="AA1082">INDEX($K:$P,ROW(),MATCH(AA$3,$K$2:$P$2,0))</f>
        <v>0.2</v>
      </c>
      <c r="AB1082" s="20" cm="1">
        <f t="array" ref="AB1082">INDEX($K:$P,ROW(),MATCH(AB$3,$K$2:$P$2,0))</f>
        <v>0.2</v>
      </c>
      <c r="AC1082" s="20" cm="1">
        <f t="array" ref="AC1082">INDEX($K:$P,ROW(),MATCH(AC$3,$K$2:$P$2,0))</f>
        <v>0.2</v>
      </c>
      <c r="AD1082" s="20" cm="1">
        <f t="array" ref="AD1082">INDEX($K:$P,ROW(),MATCH(AD$3,$K$2:$P$2,0))</f>
        <v>0.2</v>
      </c>
      <c r="AE1082" s="20" cm="1">
        <f t="array" ref="AE1082">INDEX($K:$P,ROW(),MATCH(AE$3,$K$2:$P$2,0))</f>
        <v>0.2</v>
      </c>
      <c r="AF1082" s="20" cm="1">
        <f t="array" ref="AF1082">INDEX($K:$P,ROW(),MATCH(AF$3,$K$2:$P$2,0))</f>
        <v>0.2</v>
      </c>
      <c r="AG1082" s="20" cm="1">
        <f t="array" ref="AG1082">INDEX($K:$P,ROW(),MATCH(AG$3,$K$2:$P$2,0))</f>
        <v>0.2</v>
      </c>
      <c r="AH1082" s="20" cm="1">
        <f t="array" ref="AH1082">INDEX($K:$P,ROW(),MATCH(AH$3,$K$2:$P$2,0))</f>
        <v>0.2</v>
      </c>
      <c r="AI1082" s="20" cm="1">
        <f t="array" ref="AI1082">INDEX($K:$P,ROW(),MATCH(AI$3,$K$2:$P$2,0))</f>
        <v>0.2</v>
      </c>
      <c r="AJ1082" s="20" cm="1">
        <f t="array" ref="AJ1082">INDEX($K:$P,ROW(),MATCH(AJ$3,$K$2:$P$2,0))</f>
        <v>0.2</v>
      </c>
      <c r="AK1082" s="20" cm="1">
        <f t="array" ref="AK1082">INDEX($K:$P,ROW(),MATCH(AK$3,$K$2:$P$2,0))</f>
        <v>0.2</v>
      </c>
      <c r="AL1082" s="20" cm="1">
        <f t="array" ref="AL1082">INDEX($K:$P,ROW(),MATCH(AL$3,$K$2:$P$2,0))</f>
        <v>0.2</v>
      </c>
      <c r="AM1082" s="20" cm="1">
        <f t="array" ref="AM1082">INDEX($K:$P,ROW(),MATCH(AM$3,$K$2:$P$2,0))</f>
        <v>0.2</v>
      </c>
      <c r="AN1082" s="20" cm="1">
        <f t="array" ref="AN1082">INDEX($K:$P,ROW(),MATCH(AN$3,$K$2:$P$2,0))</f>
        <v>0.2</v>
      </c>
      <c r="AO1082" s="20" cm="1">
        <f t="array" ref="AO1082">INDEX($K:$P,ROW(),MATCH(AO$3,$K$2:$P$2,0))</f>
        <v>0.2</v>
      </c>
      <c r="AP1082" s="20" cm="1">
        <f t="array" ref="AP1082">INDEX($K:$P,ROW(),MATCH(AP$3,$K$2:$P$2,0))</f>
        <v>0.2</v>
      </c>
      <c r="AQ1082" s="20" cm="1">
        <f t="array" ref="AQ1082">INDEX($K:$P,ROW(),MATCH(AQ$3,$K$2:$P$2,0))</f>
        <v>0.2</v>
      </c>
      <c r="AR1082" s="20" cm="1">
        <f t="array" ref="AR1082">INDEX($K:$P,ROW(),MATCH(AR$3,$K$2:$P$2,0))</f>
        <v>0.2</v>
      </c>
      <c r="AS1082" s="20" cm="1">
        <f t="array" ref="AS1082">INDEX($K:$P,ROW(),MATCH(AS$3,$K$2:$P$2,0))</f>
        <v>0.2</v>
      </c>
      <c r="AT1082" s="20" cm="1">
        <f t="array" ref="AT1082">INDEX($K:$P,ROW(),MATCH(AT$3,$K$2:$P$2,0))</f>
        <v>0.2</v>
      </c>
      <c r="AU1082" s="20" cm="1">
        <f t="array" ref="AU1082">INDEX($K:$P,ROW(),MATCH(AU$3,$K$2:$P$2,0))</f>
        <v>0.2</v>
      </c>
      <c r="AV1082" s="20" cm="1">
        <f t="array" ref="AV1082">INDEX($K:$P,ROW(),MATCH(AV$3,$K$2:$P$2,0))</f>
        <v>0.2</v>
      </c>
      <c r="AW1082" s="20" cm="1">
        <f t="array" ref="AW1082">INDEX($K:$P,ROW(),MATCH(AW$3,$K$2:$P$2,0))</f>
        <v>0.2</v>
      </c>
      <c r="AX1082" s="20" cm="1">
        <f t="array" ref="AX1082">INDEX($K:$P,ROW(),MATCH(AX$3,$K$2:$P$2,0))</f>
        <v>0.2</v>
      </c>
      <c r="AY1082" s="20" cm="1">
        <f t="array" ref="AY1082">INDEX($K:$P,ROW(),MATCH(AY$3,$K$2:$P$2,0))</f>
        <v>0.2</v>
      </c>
      <c r="AZ1082" s="20" cm="1">
        <f t="array" ref="AZ1082">INDEX($K:$P,ROW(),MATCH(AZ$3,$K$2:$P$2,0))</f>
        <v>0.2</v>
      </c>
      <c r="BA1082" s="20" cm="1">
        <f t="array" ref="BA1082">INDEX($K:$P,ROW(),MATCH(BA$3,$K$2:$P$2,0))</f>
        <v>0.2</v>
      </c>
      <c r="BB1082" s="20" cm="1">
        <f t="array" ref="BB1082">INDEX($K:$P,ROW(),MATCH(BB$3,$K$2:$P$2,0))</f>
        <v>0.2</v>
      </c>
      <c r="BC1082" s="20" cm="1">
        <f t="array" ref="BC1082">INDEX($K:$P,ROW(),MATCH(BC$3,$K$2:$P$2,0))</f>
        <v>0.2</v>
      </c>
      <c r="BD1082" s="20" cm="1">
        <f t="array" ref="BD1082">INDEX($K:$P,ROW(),MATCH(BD$3,$K$2:$P$2,0))</f>
        <v>0.2</v>
      </c>
      <c r="BE1082" s="20" cm="1">
        <f t="array" ref="BE1082">INDEX($K:$P,ROW(),MATCH(BE$3,$K$2:$P$2,0))</f>
        <v>0.2</v>
      </c>
      <c r="BF1082" s="20" cm="1">
        <f t="array" ref="BF1082">INDEX($K:$P,ROW(),MATCH(BF$3,$K$2:$P$2,0))</f>
        <v>0.2</v>
      </c>
      <c r="BG1082" s="20" cm="1">
        <f t="array" ref="BG1082">INDEX($K:$P,ROW(),MATCH(BG$3,$K$2:$P$2,0))</f>
        <v>0.2</v>
      </c>
      <c r="BH1082" s="20" cm="1">
        <f t="array" ref="BH1082">INDEX($K:$P,ROW(),MATCH(BH$3,$K$2:$P$2,0))</f>
        <v>0.2</v>
      </c>
      <c r="BI1082" s="20" cm="1">
        <f t="array" ref="BI1082">INDEX($K:$P,ROW(),MATCH(BI$3,$K$2:$P$2,0))</f>
        <v>0.2</v>
      </c>
      <c r="BJ1082" s="20" cm="1">
        <f t="array" ref="BJ1082">INDEX($K:$P,ROW(),MATCH(BJ$3,$K$2:$P$2,0))</f>
        <v>0.2</v>
      </c>
      <c r="BK1082" s="20" cm="1">
        <f t="array" ref="BK1082">INDEX($K:$P,ROW(),MATCH(BK$3,$K$2:$P$2,0))</f>
        <v>0.2</v>
      </c>
      <c r="BL1082" s="20" cm="1">
        <f t="array" ref="BL1082">INDEX($K:$P,ROW(),MATCH(BL$3,$K$2:$P$2,0))</f>
        <v>0.2</v>
      </c>
      <c r="BM1082" s="20" cm="1">
        <f t="array" ref="BM1082">INDEX($K:$P,ROW(),MATCH(BM$3,$K$2:$P$2,0))</f>
        <v>0.2</v>
      </c>
      <c r="BN1082" s="20" cm="1">
        <f t="array" ref="BN1082">INDEX($K:$P,ROW(),MATCH(BN$3,$K$2:$P$2,0))</f>
        <v>0.2</v>
      </c>
      <c r="BO1082" s="20" cm="1">
        <f t="array" ref="BO1082">INDEX($K:$P,ROW(),MATCH(BO$3,$K$2:$P$2,0))</f>
        <v>0.2</v>
      </c>
      <c r="BP1082" s="20" cm="1">
        <f t="array" ref="BP1082">INDEX($K:$P,ROW(),MATCH(BP$3,$K$2:$P$2,0))</f>
        <v>0.2</v>
      </c>
      <c r="BQ1082" s="20" cm="1">
        <f t="array" ref="BQ1082">INDEX($K:$P,ROW(),MATCH(BQ$3,$K$2:$P$2,0))</f>
        <v>0.2</v>
      </c>
      <c r="BR1082" s="20" cm="1">
        <f t="array" ref="BR1082">INDEX($K:$P,ROW(),MATCH(BR$3,$K$2:$P$2,0))</f>
        <v>0.2</v>
      </c>
      <c r="BS1082" s="20" cm="1">
        <f t="array" ref="BS1082">INDEX($K:$P,ROW(),MATCH(BS$3,$K$2:$P$2,0))</f>
        <v>0.2</v>
      </c>
      <c r="BT1082" s="20" cm="1">
        <f t="array" ref="BT1082">INDEX($K:$P,ROW(),MATCH(BT$3,$K$2:$P$2,0))</f>
        <v>0.2</v>
      </c>
      <c r="BU1082" s="20" cm="1">
        <f t="array" ref="BU1082">INDEX($K:$P,ROW(),MATCH(BU$3,$K$2:$P$2,0))</f>
        <v>0.2</v>
      </c>
      <c r="BV1082" s="20" cm="1">
        <f t="array" ref="BV1082">INDEX($K:$P,ROW(),MATCH(BV$3,$K$2:$P$2,0))</f>
        <v>0.2</v>
      </c>
      <c r="BW1082" s="20" cm="1">
        <f t="array" ref="BW1082">INDEX($K:$P,ROW(),MATCH(BW$3,$K$2:$P$2,0))</f>
        <v>0.2</v>
      </c>
      <c r="BX1082" s="20" cm="1">
        <f t="array" ref="BX1082">INDEX($K:$P,ROW(),MATCH(BX$3,$K$2:$P$2,0))</f>
        <v>0.2</v>
      </c>
      <c r="BY1082" s="20" cm="1">
        <f t="array" ref="BY1082">INDEX($K:$P,ROW(),MATCH(BY$3,$K$2:$P$2,0))</f>
        <v>0.2</v>
      </c>
      <c r="BZ1082" s="20" cm="1">
        <f t="array" ref="BZ1082">INDEX($K:$P,ROW(),MATCH(BZ$3,$K$2:$P$2,0))</f>
        <v>0.2</v>
      </c>
      <c r="CA1082" s="20" cm="1">
        <f t="array" ref="CA1082">INDEX($K:$P,ROW(),MATCH(CA$3,$K$2:$P$2,0))</f>
        <v>0.2</v>
      </c>
      <c r="CB1082" s="20" cm="1">
        <f t="array" ref="CB1082">INDEX($K:$P,ROW(),MATCH(CB$3,$K$2:$P$2,0))</f>
        <v>0.2</v>
      </c>
      <c r="CC1082" s="20" cm="1">
        <f t="array" ref="CC1082">INDEX($K:$P,ROW(),MATCH(CC$3,$K$2:$P$2,0))</f>
        <v>0.2</v>
      </c>
      <c r="CD1082" s="20" cm="1">
        <f t="array" ref="CD1082">INDEX($K:$P,ROW(),MATCH(CD$3,$K$2:$P$2,0))</f>
        <v>0.2</v>
      </c>
      <c r="CE1082" s="20" cm="1">
        <f t="array" ref="CE1082">INDEX($K:$P,ROW(),MATCH(CE$3,$K$2:$P$2,0))</f>
        <v>0.2</v>
      </c>
      <c r="CF1082" s="20" cm="1">
        <f t="array" ref="CF1082">INDEX($K:$P,ROW(),MATCH(CF$3,$K$2:$P$2,0))</f>
        <v>0.2</v>
      </c>
      <c r="CG1082" s="20" cm="1">
        <f t="array" ref="CG1082">INDEX($K:$P,ROW(),MATCH(CG$3,$K$2:$P$2,0))</f>
        <v>0.2</v>
      </c>
      <c r="CH1082" s="20" cm="1">
        <f t="array" ref="CH1082">INDEX($K:$P,ROW(),MATCH(CH$3,$K$2:$P$2,0))</f>
        <v>0.2</v>
      </c>
      <c r="CI1082" s="20" cm="1">
        <f t="array" ref="CI1082">INDEX($K:$P,ROW(),MATCH(CI$3,$K$2:$P$2,0))</f>
        <v>0.2</v>
      </c>
      <c r="CJ1082" s="20" cm="1">
        <f t="array" ref="CJ1082">INDEX($K:$P,ROW(),MATCH(CJ$3,$K$2:$P$2,0))</f>
        <v>0.2</v>
      </c>
      <c r="CK1082" s="20" cm="1">
        <f t="array" ref="CK1082">INDEX($K:$P,ROW(),MATCH(CK$3,$K$2:$P$2,0))</f>
        <v>0.2</v>
      </c>
      <c r="CL1082" s="20" cm="1">
        <f t="array" ref="CL1082">INDEX($K:$P,ROW(),MATCH(CL$3,$K$2:$P$2,0))</f>
        <v>0.2</v>
      </c>
    </row>
    <row r="1083" spans="2:90" x14ac:dyDescent="0.4">
      <c r="B1083" s="141" t="s">
        <v>796</v>
      </c>
      <c r="D1083" t="s">
        <v>807</v>
      </c>
      <c r="E1083" s="8" t="str">
        <f t="shared" si="1163"/>
        <v>1083 LISTSALE-PV</v>
      </c>
      <c r="H1083" s="31"/>
      <c r="I1083" s="73"/>
      <c r="J1083" s="315"/>
      <c r="K1083" s="315">
        <v>0.1</v>
      </c>
      <c r="L1083" s="315">
        <v>0.1</v>
      </c>
      <c r="M1083" s="315">
        <v>0.1</v>
      </c>
      <c r="N1083" s="315">
        <v>0.1</v>
      </c>
      <c r="O1083" s="315">
        <v>0.1</v>
      </c>
      <c r="P1083" s="315">
        <v>0.1</v>
      </c>
      <c r="R1083" s="33"/>
      <c r="S1083" s="20" cm="1">
        <f t="array" ref="S1083">INDEX($K:$P,ROW(),MATCH(S$3,$K$2:$P$2,0))</f>
        <v>0.1</v>
      </c>
      <c r="T1083" s="20" cm="1">
        <f t="array" ref="T1083">INDEX($K:$P,ROW(),MATCH(T$3,$K$2:$P$2,0))</f>
        <v>0.1</v>
      </c>
      <c r="U1083" s="20" cm="1">
        <f t="array" ref="U1083">INDEX($K:$P,ROW(),MATCH(U$3,$K$2:$P$2,0))</f>
        <v>0.1</v>
      </c>
      <c r="V1083" s="20" cm="1">
        <f t="array" ref="V1083">INDEX($K:$P,ROW(),MATCH(V$3,$K$2:$P$2,0))</f>
        <v>0.1</v>
      </c>
      <c r="W1083" s="20" cm="1">
        <f t="array" ref="W1083">INDEX($K:$P,ROW(),MATCH(W$3,$K$2:$P$2,0))</f>
        <v>0.1</v>
      </c>
      <c r="X1083" s="20" cm="1">
        <f t="array" ref="X1083">INDEX($K:$P,ROW(),MATCH(X$3,$K$2:$P$2,0))</f>
        <v>0.1</v>
      </c>
      <c r="Y1083" s="20" cm="1">
        <f t="array" ref="Y1083">INDEX($K:$P,ROW(),MATCH(Y$3,$K$2:$P$2,0))</f>
        <v>0.1</v>
      </c>
      <c r="Z1083" s="20" cm="1">
        <f t="array" ref="Z1083">INDEX($K:$P,ROW(),MATCH(Z$3,$K$2:$P$2,0))</f>
        <v>0.1</v>
      </c>
      <c r="AA1083" s="20" cm="1">
        <f t="array" ref="AA1083">INDEX($K:$P,ROW(),MATCH(AA$3,$K$2:$P$2,0))</f>
        <v>0.1</v>
      </c>
      <c r="AB1083" s="20" cm="1">
        <f t="array" ref="AB1083">INDEX($K:$P,ROW(),MATCH(AB$3,$K$2:$P$2,0))</f>
        <v>0.1</v>
      </c>
      <c r="AC1083" s="20" cm="1">
        <f t="array" ref="AC1083">INDEX($K:$P,ROW(),MATCH(AC$3,$K$2:$P$2,0))</f>
        <v>0.1</v>
      </c>
      <c r="AD1083" s="20" cm="1">
        <f t="array" ref="AD1083">INDEX($K:$P,ROW(),MATCH(AD$3,$K$2:$P$2,0))</f>
        <v>0.1</v>
      </c>
      <c r="AE1083" s="20" cm="1">
        <f t="array" ref="AE1083">INDEX($K:$P,ROW(),MATCH(AE$3,$K$2:$P$2,0))</f>
        <v>0.1</v>
      </c>
      <c r="AF1083" s="20" cm="1">
        <f t="array" ref="AF1083">INDEX($K:$P,ROW(),MATCH(AF$3,$K$2:$P$2,0))</f>
        <v>0.1</v>
      </c>
      <c r="AG1083" s="20" cm="1">
        <f t="array" ref="AG1083">INDEX($K:$P,ROW(),MATCH(AG$3,$K$2:$P$2,0))</f>
        <v>0.1</v>
      </c>
      <c r="AH1083" s="20" cm="1">
        <f t="array" ref="AH1083">INDEX($K:$P,ROW(),MATCH(AH$3,$K$2:$P$2,0))</f>
        <v>0.1</v>
      </c>
      <c r="AI1083" s="20" cm="1">
        <f t="array" ref="AI1083">INDEX($K:$P,ROW(),MATCH(AI$3,$K$2:$P$2,0))</f>
        <v>0.1</v>
      </c>
      <c r="AJ1083" s="20" cm="1">
        <f t="array" ref="AJ1083">INDEX($K:$P,ROW(),MATCH(AJ$3,$K$2:$P$2,0))</f>
        <v>0.1</v>
      </c>
      <c r="AK1083" s="20" cm="1">
        <f t="array" ref="AK1083">INDEX($K:$P,ROW(),MATCH(AK$3,$K$2:$P$2,0))</f>
        <v>0.1</v>
      </c>
      <c r="AL1083" s="20" cm="1">
        <f t="array" ref="AL1083">INDEX($K:$P,ROW(),MATCH(AL$3,$K$2:$P$2,0))</f>
        <v>0.1</v>
      </c>
      <c r="AM1083" s="20" cm="1">
        <f t="array" ref="AM1083">INDEX($K:$P,ROW(),MATCH(AM$3,$K$2:$P$2,0))</f>
        <v>0.1</v>
      </c>
      <c r="AN1083" s="20" cm="1">
        <f t="array" ref="AN1083">INDEX($K:$P,ROW(),MATCH(AN$3,$K$2:$P$2,0))</f>
        <v>0.1</v>
      </c>
      <c r="AO1083" s="20" cm="1">
        <f t="array" ref="AO1083">INDEX($K:$P,ROW(),MATCH(AO$3,$K$2:$P$2,0))</f>
        <v>0.1</v>
      </c>
      <c r="AP1083" s="20" cm="1">
        <f t="array" ref="AP1083">INDEX($K:$P,ROW(),MATCH(AP$3,$K$2:$P$2,0))</f>
        <v>0.1</v>
      </c>
      <c r="AQ1083" s="20" cm="1">
        <f t="array" ref="AQ1083">INDEX($K:$P,ROW(),MATCH(AQ$3,$K$2:$P$2,0))</f>
        <v>0.1</v>
      </c>
      <c r="AR1083" s="20" cm="1">
        <f t="array" ref="AR1083">INDEX($K:$P,ROW(),MATCH(AR$3,$K$2:$P$2,0))</f>
        <v>0.1</v>
      </c>
      <c r="AS1083" s="20" cm="1">
        <f t="array" ref="AS1083">INDEX($K:$P,ROW(),MATCH(AS$3,$K$2:$P$2,0))</f>
        <v>0.1</v>
      </c>
      <c r="AT1083" s="20" cm="1">
        <f t="array" ref="AT1083">INDEX($K:$P,ROW(),MATCH(AT$3,$K$2:$P$2,0))</f>
        <v>0.1</v>
      </c>
      <c r="AU1083" s="20" cm="1">
        <f t="array" ref="AU1083">INDEX($K:$P,ROW(),MATCH(AU$3,$K$2:$P$2,0))</f>
        <v>0.1</v>
      </c>
      <c r="AV1083" s="20" cm="1">
        <f t="array" ref="AV1083">INDEX($K:$P,ROW(),MATCH(AV$3,$K$2:$P$2,0))</f>
        <v>0.1</v>
      </c>
      <c r="AW1083" s="20" cm="1">
        <f t="array" ref="AW1083">INDEX($K:$P,ROW(),MATCH(AW$3,$K$2:$P$2,0))</f>
        <v>0.1</v>
      </c>
      <c r="AX1083" s="20" cm="1">
        <f t="array" ref="AX1083">INDEX($K:$P,ROW(),MATCH(AX$3,$K$2:$P$2,0))</f>
        <v>0.1</v>
      </c>
      <c r="AY1083" s="20" cm="1">
        <f t="array" ref="AY1083">INDEX($K:$P,ROW(),MATCH(AY$3,$K$2:$P$2,0))</f>
        <v>0.1</v>
      </c>
      <c r="AZ1083" s="20" cm="1">
        <f t="array" ref="AZ1083">INDEX($K:$P,ROW(),MATCH(AZ$3,$K$2:$P$2,0))</f>
        <v>0.1</v>
      </c>
      <c r="BA1083" s="20" cm="1">
        <f t="array" ref="BA1083">INDEX($K:$P,ROW(),MATCH(BA$3,$K$2:$P$2,0))</f>
        <v>0.1</v>
      </c>
      <c r="BB1083" s="20" cm="1">
        <f t="array" ref="BB1083">INDEX($K:$P,ROW(),MATCH(BB$3,$K$2:$P$2,0))</f>
        <v>0.1</v>
      </c>
      <c r="BC1083" s="20" cm="1">
        <f t="array" ref="BC1083">INDEX($K:$P,ROW(),MATCH(BC$3,$K$2:$P$2,0))</f>
        <v>0.1</v>
      </c>
      <c r="BD1083" s="20" cm="1">
        <f t="array" ref="BD1083">INDEX($K:$P,ROW(),MATCH(BD$3,$K$2:$P$2,0))</f>
        <v>0.1</v>
      </c>
      <c r="BE1083" s="20" cm="1">
        <f t="array" ref="BE1083">INDEX($K:$P,ROW(),MATCH(BE$3,$K$2:$P$2,0))</f>
        <v>0.1</v>
      </c>
      <c r="BF1083" s="20" cm="1">
        <f t="array" ref="BF1083">INDEX($K:$P,ROW(),MATCH(BF$3,$K$2:$P$2,0))</f>
        <v>0.1</v>
      </c>
      <c r="BG1083" s="20" cm="1">
        <f t="array" ref="BG1083">INDEX($K:$P,ROW(),MATCH(BG$3,$K$2:$P$2,0))</f>
        <v>0.1</v>
      </c>
      <c r="BH1083" s="20" cm="1">
        <f t="array" ref="BH1083">INDEX($K:$P,ROW(),MATCH(BH$3,$K$2:$P$2,0))</f>
        <v>0.1</v>
      </c>
      <c r="BI1083" s="20" cm="1">
        <f t="array" ref="BI1083">INDEX($K:$P,ROW(),MATCH(BI$3,$K$2:$P$2,0))</f>
        <v>0.1</v>
      </c>
      <c r="BJ1083" s="20" cm="1">
        <f t="array" ref="BJ1083">INDEX($K:$P,ROW(),MATCH(BJ$3,$K$2:$P$2,0))</f>
        <v>0.1</v>
      </c>
      <c r="BK1083" s="20" cm="1">
        <f t="array" ref="BK1083">INDEX($K:$P,ROW(),MATCH(BK$3,$K$2:$P$2,0))</f>
        <v>0.1</v>
      </c>
      <c r="BL1083" s="20" cm="1">
        <f t="array" ref="BL1083">INDEX($K:$P,ROW(),MATCH(BL$3,$K$2:$P$2,0))</f>
        <v>0.1</v>
      </c>
      <c r="BM1083" s="20" cm="1">
        <f t="array" ref="BM1083">INDEX($K:$P,ROW(),MATCH(BM$3,$K$2:$P$2,0))</f>
        <v>0.1</v>
      </c>
      <c r="BN1083" s="20" cm="1">
        <f t="array" ref="BN1083">INDEX($K:$P,ROW(),MATCH(BN$3,$K$2:$P$2,0))</f>
        <v>0.1</v>
      </c>
      <c r="BO1083" s="20" cm="1">
        <f t="array" ref="BO1083">INDEX($K:$P,ROW(),MATCH(BO$3,$K$2:$P$2,0))</f>
        <v>0.1</v>
      </c>
      <c r="BP1083" s="20" cm="1">
        <f t="array" ref="BP1083">INDEX($K:$P,ROW(),MATCH(BP$3,$K$2:$P$2,0))</f>
        <v>0.1</v>
      </c>
      <c r="BQ1083" s="20" cm="1">
        <f t="array" ref="BQ1083">INDEX($K:$P,ROW(),MATCH(BQ$3,$K$2:$P$2,0))</f>
        <v>0.1</v>
      </c>
      <c r="BR1083" s="20" cm="1">
        <f t="array" ref="BR1083">INDEX($K:$P,ROW(),MATCH(BR$3,$K$2:$P$2,0))</f>
        <v>0.1</v>
      </c>
      <c r="BS1083" s="20" cm="1">
        <f t="array" ref="BS1083">INDEX($K:$P,ROW(),MATCH(BS$3,$K$2:$P$2,0))</f>
        <v>0.1</v>
      </c>
      <c r="BT1083" s="20" cm="1">
        <f t="array" ref="BT1083">INDEX($K:$P,ROW(),MATCH(BT$3,$K$2:$P$2,0))</f>
        <v>0.1</v>
      </c>
      <c r="BU1083" s="20" cm="1">
        <f t="array" ref="BU1083">INDEX($K:$P,ROW(),MATCH(BU$3,$K$2:$P$2,0))</f>
        <v>0.1</v>
      </c>
      <c r="BV1083" s="20" cm="1">
        <f t="array" ref="BV1083">INDEX($K:$P,ROW(),MATCH(BV$3,$K$2:$P$2,0))</f>
        <v>0.1</v>
      </c>
      <c r="BW1083" s="20" cm="1">
        <f t="array" ref="BW1083">INDEX($K:$P,ROW(),MATCH(BW$3,$K$2:$P$2,0))</f>
        <v>0.1</v>
      </c>
      <c r="BX1083" s="20" cm="1">
        <f t="array" ref="BX1083">INDEX($K:$P,ROW(),MATCH(BX$3,$K$2:$P$2,0))</f>
        <v>0.1</v>
      </c>
      <c r="BY1083" s="20" cm="1">
        <f t="array" ref="BY1083">INDEX($K:$P,ROW(),MATCH(BY$3,$K$2:$P$2,0))</f>
        <v>0.1</v>
      </c>
      <c r="BZ1083" s="20" cm="1">
        <f t="array" ref="BZ1083">INDEX($K:$P,ROW(),MATCH(BZ$3,$K$2:$P$2,0))</f>
        <v>0.1</v>
      </c>
      <c r="CA1083" s="20" cm="1">
        <f t="array" ref="CA1083">INDEX($K:$P,ROW(),MATCH(CA$3,$K$2:$P$2,0))</f>
        <v>0.1</v>
      </c>
      <c r="CB1083" s="20" cm="1">
        <f t="array" ref="CB1083">INDEX($K:$P,ROW(),MATCH(CB$3,$K$2:$P$2,0))</f>
        <v>0.1</v>
      </c>
      <c r="CC1083" s="20" cm="1">
        <f t="array" ref="CC1083">INDEX($K:$P,ROW(),MATCH(CC$3,$K$2:$P$2,0))</f>
        <v>0.1</v>
      </c>
      <c r="CD1083" s="20" cm="1">
        <f t="array" ref="CD1083">INDEX($K:$P,ROW(),MATCH(CD$3,$K$2:$P$2,0))</f>
        <v>0.1</v>
      </c>
      <c r="CE1083" s="20" cm="1">
        <f t="array" ref="CE1083">INDEX($K:$P,ROW(),MATCH(CE$3,$K$2:$P$2,0))</f>
        <v>0.1</v>
      </c>
      <c r="CF1083" s="20" cm="1">
        <f t="array" ref="CF1083">INDEX($K:$P,ROW(),MATCH(CF$3,$K$2:$P$2,0))</f>
        <v>0.1</v>
      </c>
      <c r="CG1083" s="20" cm="1">
        <f t="array" ref="CG1083">INDEX($K:$P,ROW(),MATCH(CG$3,$K$2:$P$2,0))</f>
        <v>0.1</v>
      </c>
      <c r="CH1083" s="20" cm="1">
        <f t="array" ref="CH1083">INDEX($K:$P,ROW(),MATCH(CH$3,$K$2:$P$2,0))</f>
        <v>0.1</v>
      </c>
      <c r="CI1083" s="20" cm="1">
        <f t="array" ref="CI1083">INDEX($K:$P,ROW(),MATCH(CI$3,$K$2:$P$2,0))</f>
        <v>0.1</v>
      </c>
      <c r="CJ1083" s="20" cm="1">
        <f t="array" ref="CJ1083">INDEX($K:$P,ROW(),MATCH(CJ$3,$K$2:$P$2,0))</f>
        <v>0.1</v>
      </c>
      <c r="CK1083" s="20" cm="1">
        <f t="array" ref="CK1083">INDEX($K:$P,ROW(),MATCH(CK$3,$K$2:$P$2,0))</f>
        <v>0.1</v>
      </c>
      <c r="CL1083" s="20" cm="1">
        <f t="array" ref="CL1083">INDEX($K:$P,ROW(),MATCH(CL$3,$K$2:$P$2,0))</f>
        <v>0.1</v>
      </c>
    </row>
    <row r="1084" spans="2:90" x14ac:dyDescent="0.4">
      <c r="B1084" s="141" t="s">
        <v>797</v>
      </c>
      <c r="D1084" t="s">
        <v>807</v>
      </c>
      <c r="E1084" s="8" t="str">
        <f t="shared" si="1163"/>
        <v>1084 LISTSALE-PV</v>
      </c>
      <c r="H1084" s="31"/>
      <c r="I1084" s="73"/>
      <c r="J1084" s="315"/>
      <c r="K1084" s="315">
        <v>0.3</v>
      </c>
      <c r="L1084" s="315">
        <v>0.3</v>
      </c>
      <c r="M1084" s="315">
        <v>0.3</v>
      </c>
      <c r="N1084" s="315">
        <v>0.3</v>
      </c>
      <c r="O1084" s="315">
        <v>0.3</v>
      </c>
      <c r="P1084" s="315">
        <v>0.3</v>
      </c>
      <c r="R1084" s="33"/>
      <c r="S1084" s="20" cm="1">
        <f t="array" ref="S1084">INDEX($K:$P,ROW(),MATCH(S$3,$K$2:$P$2,0))</f>
        <v>0.3</v>
      </c>
      <c r="T1084" s="20" cm="1">
        <f t="array" ref="T1084">INDEX($K:$P,ROW(),MATCH(T$3,$K$2:$P$2,0))</f>
        <v>0.3</v>
      </c>
      <c r="U1084" s="20" cm="1">
        <f t="array" ref="U1084">INDEX($K:$P,ROW(),MATCH(U$3,$K$2:$P$2,0))</f>
        <v>0.3</v>
      </c>
      <c r="V1084" s="20" cm="1">
        <f t="array" ref="V1084">INDEX($K:$P,ROW(),MATCH(V$3,$K$2:$P$2,0))</f>
        <v>0.3</v>
      </c>
      <c r="W1084" s="20" cm="1">
        <f t="array" ref="W1084">INDEX($K:$P,ROW(),MATCH(W$3,$K$2:$P$2,0))</f>
        <v>0.3</v>
      </c>
      <c r="X1084" s="20" cm="1">
        <f t="array" ref="X1084">INDEX($K:$P,ROW(),MATCH(X$3,$K$2:$P$2,0))</f>
        <v>0.3</v>
      </c>
      <c r="Y1084" s="20" cm="1">
        <f t="array" ref="Y1084">INDEX($K:$P,ROW(),MATCH(Y$3,$K$2:$P$2,0))</f>
        <v>0.3</v>
      </c>
      <c r="Z1084" s="20" cm="1">
        <f t="array" ref="Z1084">INDEX($K:$P,ROW(),MATCH(Z$3,$K$2:$P$2,0))</f>
        <v>0.3</v>
      </c>
      <c r="AA1084" s="20" cm="1">
        <f t="array" ref="AA1084">INDEX($K:$P,ROW(),MATCH(AA$3,$K$2:$P$2,0))</f>
        <v>0.3</v>
      </c>
      <c r="AB1084" s="20" cm="1">
        <f t="array" ref="AB1084">INDEX($K:$P,ROW(),MATCH(AB$3,$K$2:$P$2,0))</f>
        <v>0.3</v>
      </c>
      <c r="AC1084" s="20" cm="1">
        <f t="array" ref="AC1084">INDEX($K:$P,ROW(),MATCH(AC$3,$K$2:$P$2,0))</f>
        <v>0.3</v>
      </c>
      <c r="AD1084" s="20" cm="1">
        <f t="array" ref="AD1084">INDEX($K:$P,ROW(),MATCH(AD$3,$K$2:$P$2,0))</f>
        <v>0.3</v>
      </c>
      <c r="AE1084" s="20" cm="1">
        <f t="array" ref="AE1084">INDEX($K:$P,ROW(),MATCH(AE$3,$K$2:$P$2,0))</f>
        <v>0.3</v>
      </c>
      <c r="AF1084" s="20" cm="1">
        <f t="array" ref="AF1084">INDEX($K:$P,ROW(),MATCH(AF$3,$K$2:$P$2,0))</f>
        <v>0.3</v>
      </c>
      <c r="AG1084" s="20" cm="1">
        <f t="array" ref="AG1084">INDEX($K:$P,ROW(),MATCH(AG$3,$K$2:$P$2,0))</f>
        <v>0.3</v>
      </c>
      <c r="AH1084" s="20" cm="1">
        <f t="array" ref="AH1084">INDEX($K:$P,ROW(),MATCH(AH$3,$K$2:$P$2,0))</f>
        <v>0.3</v>
      </c>
      <c r="AI1084" s="20" cm="1">
        <f t="array" ref="AI1084">INDEX($K:$P,ROW(),MATCH(AI$3,$K$2:$P$2,0))</f>
        <v>0.3</v>
      </c>
      <c r="AJ1084" s="20" cm="1">
        <f t="array" ref="AJ1084">INDEX($K:$P,ROW(),MATCH(AJ$3,$K$2:$P$2,0))</f>
        <v>0.3</v>
      </c>
      <c r="AK1084" s="20" cm="1">
        <f t="array" ref="AK1084">INDEX($K:$P,ROW(),MATCH(AK$3,$K$2:$P$2,0))</f>
        <v>0.3</v>
      </c>
      <c r="AL1084" s="20" cm="1">
        <f t="array" ref="AL1084">INDEX($K:$P,ROW(),MATCH(AL$3,$K$2:$P$2,0))</f>
        <v>0.3</v>
      </c>
      <c r="AM1084" s="20" cm="1">
        <f t="array" ref="AM1084">INDEX($K:$P,ROW(),MATCH(AM$3,$K$2:$P$2,0))</f>
        <v>0.3</v>
      </c>
      <c r="AN1084" s="20" cm="1">
        <f t="array" ref="AN1084">INDEX($K:$P,ROW(),MATCH(AN$3,$K$2:$P$2,0))</f>
        <v>0.3</v>
      </c>
      <c r="AO1084" s="20" cm="1">
        <f t="array" ref="AO1084">INDEX($K:$P,ROW(),MATCH(AO$3,$K$2:$P$2,0))</f>
        <v>0.3</v>
      </c>
      <c r="AP1084" s="20" cm="1">
        <f t="array" ref="AP1084">INDEX($K:$P,ROW(),MATCH(AP$3,$K$2:$P$2,0))</f>
        <v>0.3</v>
      </c>
      <c r="AQ1084" s="20" cm="1">
        <f t="array" ref="AQ1084">INDEX($K:$P,ROW(),MATCH(AQ$3,$K$2:$P$2,0))</f>
        <v>0.3</v>
      </c>
      <c r="AR1084" s="20" cm="1">
        <f t="array" ref="AR1084">INDEX($K:$P,ROW(),MATCH(AR$3,$K$2:$P$2,0))</f>
        <v>0.3</v>
      </c>
      <c r="AS1084" s="20" cm="1">
        <f t="array" ref="AS1084">INDEX($K:$P,ROW(),MATCH(AS$3,$K$2:$P$2,0))</f>
        <v>0.3</v>
      </c>
      <c r="AT1084" s="20" cm="1">
        <f t="array" ref="AT1084">INDEX($K:$P,ROW(),MATCH(AT$3,$K$2:$P$2,0))</f>
        <v>0.3</v>
      </c>
      <c r="AU1084" s="20" cm="1">
        <f t="array" ref="AU1084">INDEX($K:$P,ROW(),MATCH(AU$3,$K$2:$P$2,0))</f>
        <v>0.3</v>
      </c>
      <c r="AV1084" s="20" cm="1">
        <f t="array" ref="AV1084">INDEX($K:$P,ROW(),MATCH(AV$3,$K$2:$P$2,0))</f>
        <v>0.3</v>
      </c>
      <c r="AW1084" s="20" cm="1">
        <f t="array" ref="AW1084">INDEX($K:$P,ROW(),MATCH(AW$3,$K$2:$P$2,0))</f>
        <v>0.3</v>
      </c>
      <c r="AX1084" s="20" cm="1">
        <f t="array" ref="AX1084">INDEX($K:$P,ROW(),MATCH(AX$3,$K$2:$P$2,0))</f>
        <v>0.3</v>
      </c>
      <c r="AY1084" s="20" cm="1">
        <f t="array" ref="AY1084">INDEX($K:$P,ROW(),MATCH(AY$3,$K$2:$P$2,0))</f>
        <v>0.3</v>
      </c>
      <c r="AZ1084" s="20" cm="1">
        <f t="array" ref="AZ1084">INDEX($K:$P,ROW(),MATCH(AZ$3,$K$2:$P$2,0))</f>
        <v>0.3</v>
      </c>
      <c r="BA1084" s="20" cm="1">
        <f t="array" ref="BA1084">INDEX($K:$P,ROW(),MATCH(BA$3,$K$2:$P$2,0))</f>
        <v>0.3</v>
      </c>
      <c r="BB1084" s="20" cm="1">
        <f t="array" ref="BB1084">INDEX($K:$P,ROW(),MATCH(BB$3,$K$2:$P$2,0))</f>
        <v>0.3</v>
      </c>
      <c r="BC1084" s="20" cm="1">
        <f t="array" ref="BC1084">INDEX($K:$P,ROW(),MATCH(BC$3,$K$2:$P$2,0))</f>
        <v>0.3</v>
      </c>
      <c r="BD1084" s="20" cm="1">
        <f t="array" ref="BD1084">INDEX($K:$P,ROW(),MATCH(BD$3,$K$2:$P$2,0))</f>
        <v>0.3</v>
      </c>
      <c r="BE1084" s="20" cm="1">
        <f t="array" ref="BE1084">INDEX($K:$P,ROW(),MATCH(BE$3,$K$2:$P$2,0))</f>
        <v>0.3</v>
      </c>
      <c r="BF1084" s="20" cm="1">
        <f t="array" ref="BF1084">INDEX($K:$P,ROW(),MATCH(BF$3,$K$2:$P$2,0))</f>
        <v>0.3</v>
      </c>
      <c r="BG1084" s="20" cm="1">
        <f t="array" ref="BG1084">INDEX($K:$P,ROW(),MATCH(BG$3,$K$2:$P$2,0))</f>
        <v>0.3</v>
      </c>
      <c r="BH1084" s="20" cm="1">
        <f t="array" ref="BH1084">INDEX($K:$P,ROW(),MATCH(BH$3,$K$2:$P$2,0))</f>
        <v>0.3</v>
      </c>
      <c r="BI1084" s="20" cm="1">
        <f t="array" ref="BI1084">INDEX($K:$P,ROW(),MATCH(BI$3,$K$2:$P$2,0))</f>
        <v>0.3</v>
      </c>
      <c r="BJ1084" s="20" cm="1">
        <f t="array" ref="BJ1084">INDEX($K:$P,ROW(),MATCH(BJ$3,$K$2:$P$2,0))</f>
        <v>0.3</v>
      </c>
      <c r="BK1084" s="20" cm="1">
        <f t="array" ref="BK1084">INDEX($K:$P,ROW(),MATCH(BK$3,$K$2:$P$2,0))</f>
        <v>0.3</v>
      </c>
      <c r="BL1084" s="20" cm="1">
        <f t="array" ref="BL1084">INDEX($K:$P,ROW(),MATCH(BL$3,$K$2:$P$2,0))</f>
        <v>0.3</v>
      </c>
      <c r="BM1084" s="20" cm="1">
        <f t="array" ref="BM1084">INDEX($K:$P,ROW(),MATCH(BM$3,$K$2:$P$2,0))</f>
        <v>0.3</v>
      </c>
      <c r="BN1084" s="20" cm="1">
        <f t="array" ref="BN1084">INDEX($K:$P,ROW(),MATCH(BN$3,$K$2:$P$2,0))</f>
        <v>0.3</v>
      </c>
      <c r="BO1084" s="20" cm="1">
        <f t="array" ref="BO1084">INDEX($K:$P,ROW(),MATCH(BO$3,$K$2:$P$2,0))</f>
        <v>0.3</v>
      </c>
      <c r="BP1084" s="20" cm="1">
        <f t="array" ref="BP1084">INDEX($K:$P,ROW(),MATCH(BP$3,$K$2:$P$2,0))</f>
        <v>0.3</v>
      </c>
      <c r="BQ1084" s="20" cm="1">
        <f t="array" ref="BQ1084">INDEX($K:$P,ROW(),MATCH(BQ$3,$K$2:$P$2,0))</f>
        <v>0.3</v>
      </c>
      <c r="BR1084" s="20" cm="1">
        <f t="array" ref="BR1084">INDEX($K:$P,ROW(),MATCH(BR$3,$K$2:$P$2,0))</f>
        <v>0.3</v>
      </c>
      <c r="BS1084" s="20" cm="1">
        <f t="array" ref="BS1084">INDEX($K:$P,ROW(),MATCH(BS$3,$K$2:$P$2,0))</f>
        <v>0.3</v>
      </c>
      <c r="BT1084" s="20" cm="1">
        <f t="array" ref="BT1084">INDEX($K:$P,ROW(),MATCH(BT$3,$K$2:$P$2,0))</f>
        <v>0.3</v>
      </c>
      <c r="BU1084" s="20" cm="1">
        <f t="array" ref="BU1084">INDEX($K:$P,ROW(),MATCH(BU$3,$K$2:$P$2,0))</f>
        <v>0.3</v>
      </c>
      <c r="BV1084" s="20" cm="1">
        <f t="array" ref="BV1084">INDEX($K:$P,ROW(),MATCH(BV$3,$K$2:$P$2,0))</f>
        <v>0.3</v>
      </c>
      <c r="BW1084" s="20" cm="1">
        <f t="array" ref="BW1084">INDEX($K:$P,ROW(),MATCH(BW$3,$K$2:$P$2,0))</f>
        <v>0.3</v>
      </c>
      <c r="BX1084" s="20" cm="1">
        <f t="array" ref="BX1084">INDEX($K:$P,ROW(),MATCH(BX$3,$K$2:$P$2,0))</f>
        <v>0.3</v>
      </c>
      <c r="BY1084" s="20" cm="1">
        <f t="array" ref="BY1084">INDEX($K:$P,ROW(),MATCH(BY$3,$K$2:$P$2,0))</f>
        <v>0.3</v>
      </c>
      <c r="BZ1084" s="20" cm="1">
        <f t="array" ref="BZ1084">INDEX($K:$P,ROW(),MATCH(BZ$3,$K$2:$P$2,0))</f>
        <v>0.3</v>
      </c>
      <c r="CA1084" s="20" cm="1">
        <f t="array" ref="CA1084">INDEX($K:$P,ROW(),MATCH(CA$3,$K$2:$P$2,0))</f>
        <v>0.3</v>
      </c>
      <c r="CB1084" s="20" cm="1">
        <f t="array" ref="CB1084">INDEX($K:$P,ROW(),MATCH(CB$3,$K$2:$P$2,0))</f>
        <v>0.3</v>
      </c>
      <c r="CC1084" s="20" cm="1">
        <f t="array" ref="CC1084">INDEX($K:$P,ROW(),MATCH(CC$3,$K$2:$P$2,0))</f>
        <v>0.3</v>
      </c>
      <c r="CD1084" s="20" cm="1">
        <f t="array" ref="CD1084">INDEX($K:$P,ROW(),MATCH(CD$3,$K$2:$P$2,0))</f>
        <v>0.3</v>
      </c>
      <c r="CE1084" s="20" cm="1">
        <f t="array" ref="CE1084">INDEX($K:$P,ROW(),MATCH(CE$3,$K$2:$P$2,0))</f>
        <v>0.3</v>
      </c>
      <c r="CF1084" s="20" cm="1">
        <f t="array" ref="CF1084">INDEX($K:$P,ROW(),MATCH(CF$3,$K$2:$P$2,0))</f>
        <v>0.3</v>
      </c>
      <c r="CG1084" s="20" cm="1">
        <f t="array" ref="CG1084">INDEX($K:$P,ROW(),MATCH(CG$3,$K$2:$P$2,0))</f>
        <v>0.3</v>
      </c>
      <c r="CH1084" s="20" cm="1">
        <f t="array" ref="CH1084">INDEX($K:$P,ROW(),MATCH(CH$3,$K$2:$P$2,0))</f>
        <v>0.3</v>
      </c>
      <c r="CI1084" s="20" cm="1">
        <f t="array" ref="CI1084">INDEX($K:$P,ROW(),MATCH(CI$3,$K$2:$P$2,0))</f>
        <v>0.3</v>
      </c>
      <c r="CJ1084" s="20" cm="1">
        <f t="array" ref="CJ1084">INDEX($K:$P,ROW(),MATCH(CJ$3,$K$2:$P$2,0))</f>
        <v>0.3</v>
      </c>
      <c r="CK1084" s="20" cm="1">
        <f t="array" ref="CK1084">INDEX($K:$P,ROW(),MATCH(CK$3,$K$2:$P$2,0))</f>
        <v>0.3</v>
      </c>
      <c r="CL1084" s="20" cm="1">
        <f t="array" ref="CL1084">INDEX($K:$P,ROW(),MATCH(CL$3,$K$2:$P$2,0))</f>
        <v>0.3</v>
      </c>
    </row>
    <row r="1085" spans="2:90" x14ac:dyDescent="0.4">
      <c r="B1085" s="141" t="s">
        <v>798</v>
      </c>
      <c r="D1085" t="s">
        <v>807</v>
      </c>
      <c r="E1085" s="8" t="str">
        <f t="shared" si="1163"/>
        <v>1085 LISTSALE-PV</v>
      </c>
      <c r="H1085" s="31"/>
      <c r="I1085" s="73"/>
      <c r="J1085" s="315"/>
      <c r="K1085" s="315">
        <v>0.2</v>
      </c>
      <c r="L1085" s="315">
        <v>0.2</v>
      </c>
      <c r="M1085" s="315">
        <v>0.2</v>
      </c>
      <c r="N1085" s="315">
        <v>0.2</v>
      </c>
      <c r="O1085" s="315">
        <v>0.2</v>
      </c>
      <c r="P1085" s="315">
        <v>0.2</v>
      </c>
      <c r="R1085" s="33"/>
      <c r="S1085" s="20" cm="1">
        <f t="array" ref="S1085">INDEX($K:$P,ROW(),MATCH(S$3,$K$2:$P$2,0))</f>
        <v>0.2</v>
      </c>
      <c r="T1085" s="20" cm="1">
        <f t="array" ref="T1085">INDEX($K:$P,ROW(),MATCH(T$3,$K$2:$P$2,0))</f>
        <v>0.2</v>
      </c>
      <c r="U1085" s="20" cm="1">
        <f t="array" ref="U1085">INDEX($K:$P,ROW(),MATCH(U$3,$K$2:$P$2,0))</f>
        <v>0.2</v>
      </c>
      <c r="V1085" s="20" cm="1">
        <f t="array" ref="V1085">INDEX($K:$P,ROW(),MATCH(V$3,$K$2:$P$2,0))</f>
        <v>0.2</v>
      </c>
      <c r="W1085" s="20" cm="1">
        <f t="array" ref="W1085">INDEX($K:$P,ROW(),MATCH(W$3,$K$2:$P$2,0))</f>
        <v>0.2</v>
      </c>
      <c r="X1085" s="20" cm="1">
        <f t="array" ref="X1085">INDEX($K:$P,ROW(),MATCH(X$3,$K$2:$P$2,0))</f>
        <v>0.2</v>
      </c>
      <c r="Y1085" s="20" cm="1">
        <f t="array" ref="Y1085">INDEX($K:$P,ROW(),MATCH(Y$3,$K$2:$P$2,0))</f>
        <v>0.2</v>
      </c>
      <c r="Z1085" s="20" cm="1">
        <f t="array" ref="Z1085">INDEX($K:$P,ROW(),MATCH(Z$3,$K$2:$P$2,0))</f>
        <v>0.2</v>
      </c>
      <c r="AA1085" s="20" cm="1">
        <f t="array" ref="AA1085">INDEX($K:$P,ROW(),MATCH(AA$3,$K$2:$P$2,0))</f>
        <v>0.2</v>
      </c>
      <c r="AB1085" s="20" cm="1">
        <f t="array" ref="AB1085">INDEX($K:$P,ROW(),MATCH(AB$3,$K$2:$P$2,0))</f>
        <v>0.2</v>
      </c>
      <c r="AC1085" s="20" cm="1">
        <f t="array" ref="AC1085">INDEX($K:$P,ROW(),MATCH(AC$3,$K$2:$P$2,0))</f>
        <v>0.2</v>
      </c>
      <c r="AD1085" s="20" cm="1">
        <f t="array" ref="AD1085">INDEX($K:$P,ROW(),MATCH(AD$3,$K$2:$P$2,0))</f>
        <v>0.2</v>
      </c>
      <c r="AE1085" s="20" cm="1">
        <f t="array" ref="AE1085">INDEX($K:$P,ROW(),MATCH(AE$3,$K$2:$P$2,0))</f>
        <v>0.2</v>
      </c>
      <c r="AF1085" s="20" cm="1">
        <f t="array" ref="AF1085">INDEX($K:$P,ROW(),MATCH(AF$3,$K$2:$P$2,0))</f>
        <v>0.2</v>
      </c>
      <c r="AG1085" s="20" cm="1">
        <f t="array" ref="AG1085">INDEX($K:$P,ROW(),MATCH(AG$3,$K$2:$P$2,0))</f>
        <v>0.2</v>
      </c>
      <c r="AH1085" s="20" cm="1">
        <f t="array" ref="AH1085">INDEX($K:$P,ROW(),MATCH(AH$3,$K$2:$P$2,0))</f>
        <v>0.2</v>
      </c>
      <c r="AI1085" s="20" cm="1">
        <f t="array" ref="AI1085">INDEX($K:$P,ROW(),MATCH(AI$3,$K$2:$P$2,0))</f>
        <v>0.2</v>
      </c>
      <c r="AJ1085" s="20" cm="1">
        <f t="array" ref="AJ1085">INDEX($K:$P,ROW(),MATCH(AJ$3,$K$2:$P$2,0))</f>
        <v>0.2</v>
      </c>
      <c r="AK1085" s="20" cm="1">
        <f t="array" ref="AK1085">INDEX($K:$P,ROW(),MATCH(AK$3,$K$2:$P$2,0))</f>
        <v>0.2</v>
      </c>
      <c r="AL1085" s="20" cm="1">
        <f t="array" ref="AL1085">INDEX($K:$P,ROW(),MATCH(AL$3,$K$2:$P$2,0))</f>
        <v>0.2</v>
      </c>
      <c r="AM1085" s="20" cm="1">
        <f t="array" ref="AM1085">INDEX($K:$P,ROW(),MATCH(AM$3,$K$2:$P$2,0))</f>
        <v>0.2</v>
      </c>
      <c r="AN1085" s="20" cm="1">
        <f t="array" ref="AN1085">INDEX($K:$P,ROW(),MATCH(AN$3,$K$2:$P$2,0))</f>
        <v>0.2</v>
      </c>
      <c r="AO1085" s="20" cm="1">
        <f t="array" ref="AO1085">INDEX($K:$P,ROW(),MATCH(AO$3,$K$2:$P$2,0))</f>
        <v>0.2</v>
      </c>
      <c r="AP1085" s="20" cm="1">
        <f t="array" ref="AP1085">INDEX($K:$P,ROW(),MATCH(AP$3,$K$2:$P$2,0))</f>
        <v>0.2</v>
      </c>
      <c r="AQ1085" s="20" cm="1">
        <f t="array" ref="AQ1085">INDEX($K:$P,ROW(),MATCH(AQ$3,$K$2:$P$2,0))</f>
        <v>0.2</v>
      </c>
      <c r="AR1085" s="20" cm="1">
        <f t="array" ref="AR1085">INDEX($K:$P,ROW(),MATCH(AR$3,$K$2:$P$2,0))</f>
        <v>0.2</v>
      </c>
      <c r="AS1085" s="20" cm="1">
        <f t="array" ref="AS1085">INDEX($K:$P,ROW(),MATCH(AS$3,$K$2:$P$2,0))</f>
        <v>0.2</v>
      </c>
      <c r="AT1085" s="20" cm="1">
        <f t="array" ref="AT1085">INDEX($K:$P,ROW(),MATCH(AT$3,$K$2:$P$2,0))</f>
        <v>0.2</v>
      </c>
      <c r="AU1085" s="20" cm="1">
        <f t="array" ref="AU1085">INDEX($K:$P,ROW(),MATCH(AU$3,$K$2:$P$2,0))</f>
        <v>0.2</v>
      </c>
      <c r="AV1085" s="20" cm="1">
        <f t="array" ref="AV1085">INDEX($K:$P,ROW(),MATCH(AV$3,$K$2:$P$2,0))</f>
        <v>0.2</v>
      </c>
      <c r="AW1085" s="20" cm="1">
        <f t="array" ref="AW1085">INDEX($K:$P,ROW(),MATCH(AW$3,$K$2:$P$2,0))</f>
        <v>0.2</v>
      </c>
      <c r="AX1085" s="20" cm="1">
        <f t="array" ref="AX1085">INDEX($K:$P,ROW(),MATCH(AX$3,$K$2:$P$2,0))</f>
        <v>0.2</v>
      </c>
      <c r="AY1085" s="20" cm="1">
        <f t="array" ref="AY1085">INDEX($K:$P,ROW(),MATCH(AY$3,$K$2:$P$2,0))</f>
        <v>0.2</v>
      </c>
      <c r="AZ1085" s="20" cm="1">
        <f t="array" ref="AZ1085">INDEX($K:$P,ROW(),MATCH(AZ$3,$K$2:$P$2,0))</f>
        <v>0.2</v>
      </c>
      <c r="BA1085" s="20" cm="1">
        <f t="array" ref="BA1085">INDEX($K:$P,ROW(),MATCH(BA$3,$K$2:$P$2,0))</f>
        <v>0.2</v>
      </c>
      <c r="BB1085" s="20" cm="1">
        <f t="array" ref="BB1085">INDEX($K:$P,ROW(),MATCH(BB$3,$K$2:$P$2,0))</f>
        <v>0.2</v>
      </c>
      <c r="BC1085" s="20" cm="1">
        <f t="array" ref="BC1085">INDEX($K:$P,ROW(),MATCH(BC$3,$K$2:$P$2,0))</f>
        <v>0.2</v>
      </c>
      <c r="BD1085" s="20" cm="1">
        <f t="array" ref="BD1085">INDEX($K:$P,ROW(),MATCH(BD$3,$K$2:$P$2,0))</f>
        <v>0.2</v>
      </c>
      <c r="BE1085" s="20" cm="1">
        <f t="array" ref="BE1085">INDEX($K:$P,ROW(),MATCH(BE$3,$K$2:$P$2,0))</f>
        <v>0.2</v>
      </c>
      <c r="BF1085" s="20" cm="1">
        <f t="array" ref="BF1085">INDEX($K:$P,ROW(),MATCH(BF$3,$K$2:$P$2,0))</f>
        <v>0.2</v>
      </c>
      <c r="BG1085" s="20" cm="1">
        <f t="array" ref="BG1085">INDEX($K:$P,ROW(),MATCH(BG$3,$K$2:$P$2,0))</f>
        <v>0.2</v>
      </c>
      <c r="BH1085" s="20" cm="1">
        <f t="array" ref="BH1085">INDEX($K:$P,ROW(),MATCH(BH$3,$K$2:$P$2,0))</f>
        <v>0.2</v>
      </c>
      <c r="BI1085" s="20" cm="1">
        <f t="array" ref="BI1085">INDEX($K:$P,ROW(),MATCH(BI$3,$K$2:$P$2,0))</f>
        <v>0.2</v>
      </c>
      <c r="BJ1085" s="20" cm="1">
        <f t="array" ref="BJ1085">INDEX($K:$P,ROW(),MATCH(BJ$3,$K$2:$P$2,0))</f>
        <v>0.2</v>
      </c>
      <c r="BK1085" s="20" cm="1">
        <f t="array" ref="BK1085">INDEX($K:$P,ROW(),MATCH(BK$3,$K$2:$P$2,0))</f>
        <v>0.2</v>
      </c>
      <c r="BL1085" s="20" cm="1">
        <f t="array" ref="BL1085">INDEX($K:$P,ROW(),MATCH(BL$3,$K$2:$P$2,0))</f>
        <v>0.2</v>
      </c>
      <c r="BM1085" s="20" cm="1">
        <f t="array" ref="BM1085">INDEX($K:$P,ROW(),MATCH(BM$3,$K$2:$P$2,0))</f>
        <v>0.2</v>
      </c>
      <c r="BN1085" s="20" cm="1">
        <f t="array" ref="BN1085">INDEX($K:$P,ROW(),MATCH(BN$3,$K$2:$P$2,0))</f>
        <v>0.2</v>
      </c>
      <c r="BO1085" s="20" cm="1">
        <f t="array" ref="BO1085">INDEX($K:$P,ROW(),MATCH(BO$3,$K$2:$P$2,0))</f>
        <v>0.2</v>
      </c>
      <c r="BP1085" s="20" cm="1">
        <f t="array" ref="BP1085">INDEX($K:$P,ROW(),MATCH(BP$3,$K$2:$P$2,0))</f>
        <v>0.2</v>
      </c>
      <c r="BQ1085" s="20" cm="1">
        <f t="array" ref="BQ1085">INDEX($K:$P,ROW(),MATCH(BQ$3,$K$2:$P$2,0))</f>
        <v>0.2</v>
      </c>
      <c r="BR1085" s="20" cm="1">
        <f t="array" ref="BR1085">INDEX($K:$P,ROW(),MATCH(BR$3,$K$2:$P$2,0))</f>
        <v>0.2</v>
      </c>
      <c r="BS1085" s="20" cm="1">
        <f t="array" ref="BS1085">INDEX($K:$P,ROW(),MATCH(BS$3,$K$2:$P$2,0))</f>
        <v>0.2</v>
      </c>
      <c r="BT1085" s="20" cm="1">
        <f t="array" ref="BT1085">INDEX($K:$P,ROW(),MATCH(BT$3,$K$2:$P$2,0))</f>
        <v>0.2</v>
      </c>
      <c r="BU1085" s="20" cm="1">
        <f t="array" ref="BU1085">INDEX($K:$P,ROW(),MATCH(BU$3,$K$2:$P$2,0))</f>
        <v>0.2</v>
      </c>
      <c r="BV1085" s="20" cm="1">
        <f t="array" ref="BV1085">INDEX($K:$P,ROW(),MATCH(BV$3,$K$2:$P$2,0))</f>
        <v>0.2</v>
      </c>
      <c r="BW1085" s="20" cm="1">
        <f t="array" ref="BW1085">INDEX($K:$P,ROW(),MATCH(BW$3,$K$2:$P$2,0))</f>
        <v>0.2</v>
      </c>
      <c r="BX1085" s="20" cm="1">
        <f t="array" ref="BX1085">INDEX($K:$P,ROW(),MATCH(BX$3,$K$2:$P$2,0))</f>
        <v>0.2</v>
      </c>
      <c r="BY1085" s="20" cm="1">
        <f t="array" ref="BY1085">INDEX($K:$P,ROW(),MATCH(BY$3,$K$2:$P$2,0))</f>
        <v>0.2</v>
      </c>
      <c r="BZ1085" s="20" cm="1">
        <f t="array" ref="BZ1085">INDEX($K:$P,ROW(),MATCH(BZ$3,$K$2:$P$2,0))</f>
        <v>0.2</v>
      </c>
      <c r="CA1085" s="20" cm="1">
        <f t="array" ref="CA1085">INDEX($K:$P,ROW(),MATCH(CA$3,$K$2:$P$2,0))</f>
        <v>0.2</v>
      </c>
      <c r="CB1085" s="20" cm="1">
        <f t="array" ref="CB1085">INDEX($K:$P,ROW(),MATCH(CB$3,$K$2:$P$2,0))</f>
        <v>0.2</v>
      </c>
      <c r="CC1085" s="20" cm="1">
        <f t="array" ref="CC1085">INDEX($K:$P,ROW(),MATCH(CC$3,$K$2:$P$2,0))</f>
        <v>0.2</v>
      </c>
      <c r="CD1085" s="20" cm="1">
        <f t="array" ref="CD1085">INDEX($K:$P,ROW(),MATCH(CD$3,$K$2:$P$2,0))</f>
        <v>0.2</v>
      </c>
      <c r="CE1085" s="20" cm="1">
        <f t="array" ref="CE1085">INDEX($K:$P,ROW(),MATCH(CE$3,$K$2:$P$2,0))</f>
        <v>0.2</v>
      </c>
      <c r="CF1085" s="20" cm="1">
        <f t="array" ref="CF1085">INDEX($K:$P,ROW(),MATCH(CF$3,$K$2:$P$2,0))</f>
        <v>0.2</v>
      </c>
      <c r="CG1085" s="20" cm="1">
        <f t="array" ref="CG1085">INDEX($K:$P,ROW(),MATCH(CG$3,$K$2:$P$2,0))</f>
        <v>0.2</v>
      </c>
      <c r="CH1085" s="20" cm="1">
        <f t="array" ref="CH1085">INDEX($K:$P,ROW(),MATCH(CH$3,$K$2:$P$2,0))</f>
        <v>0.2</v>
      </c>
      <c r="CI1085" s="20" cm="1">
        <f t="array" ref="CI1085">INDEX($K:$P,ROW(),MATCH(CI$3,$K$2:$P$2,0))</f>
        <v>0.2</v>
      </c>
      <c r="CJ1085" s="20" cm="1">
        <f t="array" ref="CJ1085">INDEX($K:$P,ROW(),MATCH(CJ$3,$K$2:$P$2,0))</f>
        <v>0.2</v>
      </c>
      <c r="CK1085" s="20" cm="1">
        <f t="array" ref="CK1085">INDEX($K:$P,ROW(),MATCH(CK$3,$K$2:$P$2,0))</f>
        <v>0.2</v>
      </c>
      <c r="CL1085" s="20" cm="1">
        <f t="array" ref="CL1085">INDEX($K:$P,ROW(),MATCH(CL$3,$K$2:$P$2,0))</f>
        <v>0.2</v>
      </c>
    </row>
    <row r="1086" spans="2:90" x14ac:dyDescent="0.4">
      <c r="B1086" s="124" t="str">
        <f>"# of "&amp;B1130&amp;"s sold"</f>
        <v># of units sold</v>
      </c>
      <c r="D1086" t="s">
        <v>807</v>
      </c>
      <c r="E1086" s="8" t="str">
        <f t="shared" si="1163"/>
        <v>1086 LISTSALE-PV</v>
      </c>
      <c r="H1086" s="31"/>
      <c r="I1086" s="73"/>
      <c r="J1086" s="73"/>
      <c r="K1086" s="58"/>
      <c r="L1086" s="58"/>
      <c r="M1086" s="58"/>
      <c r="N1086" s="58"/>
      <c r="O1086" s="58"/>
      <c r="P1086" s="58"/>
      <c r="R1086" s="33"/>
    </row>
    <row r="1087" spans="2:90" x14ac:dyDescent="0.4">
      <c r="B1087" s="122"/>
      <c r="D1087" t="s">
        <v>807</v>
      </c>
      <c r="E1087" s="8" t="str">
        <f t="shared" si="1163"/>
        <v>1087 LISTSALE-PV</v>
      </c>
      <c r="H1087" s="31"/>
      <c r="I1087" s="73"/>
      <c r="J1087" s="73"/>
      <c r="K1087" s="58"/>
      <c r="L1087" s="58"/>
      <c r="M1087" s="58"/>
      <c r="N1087" s="58"/>
      <c r="O1087" s="58"/>
      <c r="P1087" s="58"/>
      <c r="R1087" s="33"/>
    </row>
    <row r="1088" spans="2:90" x14ac:dyDescent="0.4">
      <c r="B1088" s="95" t="s">
        <v>343</v>
      </c>
      <c r="D1088" t="s">
        <v>807</v>
      </c>
      <c r="E1088" s="8" t="str">
        <f t="shared" si="1163"/>
        <v>1088 LISTSALE-PV</v>
      </c>
      <c r="H1088" s="31"/>
      <c r="I1088" s="73"/>
      <c r="J1088" s="73"/>
      <c r="K1088" s="58"/>
      <c r="L1088" s="58"/>
      <c r="M1088" s="58"/>
      <c r="N1088" s="58"/>
      <c r="O1088" s="58"/>
      <c r="P1088" s="58"/>
      <c r="R1088" s="33"/>
    </row>
    <row r="1089" spans="2:90" x14ac:dyDescent="0.4">
      <c r="B1089" s="141" t="s">
        <v>519</v>
      </c>
      <c r="D1089" t="s">
        <v>807</v>
      </c>
      <c r="E1089" s="8" t="str">
        <f t="shared" si="1163"/>
        <v>1089 LISTSALE-PV</v>
      </c>
      <c r="H1089" s="31"/>
      <c r="I1089" s="73"/>
      <c r="J1089" s="73"/>
      <c r="K1089" s="17">
        <f t="shared" ref="K1089:P1094" ca="1" si="1164">SUMIF($3:$3,K$2,1089:1089)</f>
        <v>12000</v>
      </c>
      <c r="L1089" s="17">
        <f t="shared" ca="1" si="1164"/>
        <v>12000</v>
      </c>
      <c r="M1089" s="17">
        <f t="shared" ca="1" si="1164"/>
        <v>12000</v>
      </c>
      <c r="N1089" s="17">
        <f t="shared" ca="1" si="1164"/>
        <v>12000</v>
      </c>
      <c r="O1089" s="17">
        <f t="shared" ca="1" si="1164"/>
        <v>12000</v>
      </c>
      <c r="P1089" s="17">
        <f t="shared" ca="1" si="1164"/>
        <v>12000</v>
      </c>
      <c r="R1089" s="33"/>
      <c r="S1089" s="15">
        <f t="shared" ref="S1089" ca="1" si="1165">S1081*S1094</f>
        <v>1000</v>
      </c>
      <c r="T1089" s="15">
        <f t="shared" ref="T1089:AX1089" ca="1" si="1166">T1081*T1094</f>
        <v>1000</v>
      </c>
      <c r="U1089" s="15">
        <f t="shared" ca="1" si="1166"/>
        <v>1000</v>
      </c>
      <c r="V1089" s="15">
        <f t="shared" ca="1" si="1166"/>
        <v>1000</v>
      </c>
      <c r="W1089" s="15">
        <f t="shared" ca="1" si="1166"/>
        <v>1000</v>
      </c>
      <c r="X1089" s="15">
        <f t="shared" ca="1" si="1166"/>
        <v>1000</v>
      </c>
      <c r="Y1089" s="15">
        <f t="shared" ca="1" si="1166"/>
        <v>1000</v>
      </c>
      <c r="Z1089" s="15">
        <f t="shared" ca="1" si="1166"/>
        <v>1000</v>
      </c>
      <c r="AA1089" s="15">
        <f t="shared" ca="1" si="1166"/>
        <v>1000</v>
      </c>
      <c r="AB1089" s="15">
        <f t="shared" ca="1" si="1166"/>
        <v>1000</v>
      </c>
      <c r="AC1089" s="15">
        <f t="shared" ca="1" si="1166"/>
        <v>1000</v>
      </c>
      <c r="AD1089" s="15">
        <f t="shared" ca="1" si="1166"/>
        <v>1000</v>
      </c>
      <c r="AE1089" s="15">
        <f t="shared" ca="1" si="1166"/>
        <v>1000</v>
      </c>
      <c r="AF1089" s="15">
        <f t="shared" ca="1" si="1166"/>
        <v>1000</v>
      </c>
      <c r="AG1089" s="15">
        <f t="shared" ca="1" si="1166"/>
        <v>1000</v>
      </c>
      <c r="AH1089" s="15">
        <f t="shared" ca="1" si="1166"/>
        <v>1000</v>
      </c>
      <c r="AI1089" s="15">
        <f t="shared" ca="1" si="1166"/>
        <v>1000</v>
      </c>
      <c r="AJ1089" s="15">
        <f t="shared" ca="1" si="1166"/>
        <v>1000</v>
      </c>
      <c r="AK1089" s="15">
        <f t="shared" ca="1" si="1166"/>
        <v>1000</v>
      </c>
      <c r="AL1089" s="15">
        <f t="shared" ca="1" si="1166"/>
        <v>1000</v>
      </c>
      <c r="AM1089" s="15">
        <f t="shared" ca="1" si="1166"/>
        <v>1000</v>
      </c>
      <c r="AN1089" s="15">
        <f t="shared" ca="1" si="1166"/>
        <v>1000</v>
      </c>
      <c r="AO1089" s="15">
        <f t="shared" ca="1" si="1166"/>
        <v>1000</v>
      </c>
      <c r="AP1089" s="15">
        <f t="shared" ca="1" si="1166"/>
        <v>1000</v>
      </c>
      <c r="AQ1089" s="15">
        <f t="shared" ca="1" si="1166"/>
        <v>1000</v>
      </c>
      <c r="AR1089" s="15">
        <f t="shared" ca="1" si="1166"/>
        <v>1000</v>
      </c>
      <c r="AS1089" s="15">
        <f t="shared" ca="1" si="1166"/>
        <v>1000</v>
      </c>
      <c r="AT1089" s="15">
        <f t="shared" ca="1" si="1166"/>
        <v>1000</v>
      </c>
      <c r="AU1089" s="15">
        <f t="shared" ca="1" si="1166"/>
        <v>1000</v>
      </c>
      <c r="AV1089" s="15">
        <f t="shared" ca="1" si="1166"/>
        <v>1000</v>
      </c>
      <c r="AW1089" s="15">
        <f t="shared" ca="1" si="1166"/>
        <v>1000</v>
      </c>
      <c r="AX1089" s="15">
        <f t="shared" ca="1" si="1166"/>
        <v>1000</v>
      </c>
      <c r="AY1089" s="15">
        <f t="shared" ref="AY1089:CD1089" ca="1" si="1167">AY1081*AY1094</f>
        <v>1000</v>
      </c>
      <c r="AZ1089" s="15">
        <f t="shared" ca="1" si="1167"/>
        <v>1000</v>
      </c>
      <c r="BA1089" s="15">
        <f t="shared" ca="1" si="1167"/>
        <v>1000</v>
      </c>
      <c r="BB1089" s="15">
        <f t="shared" ca="1" si="1167"/>
        <v>1000</v>
      </c>
      <c r="BC1089" s="15">
        <f t="shared" ca="1" si="1167"/>
        <v>1000</v>
      </c>
      <c r="BD1089" s="15">
        <f t="shared" ca="1" si="1167"/>
        <v>1000</v>
      </c>
      <c r="BE1089" s="15">
        <f t="shared" ca="1" si="1167"/>
        <v>1000</v>
      </c>
      <c r="BF1089" s="15">
        <f t="shared" ca="1" si="1167"/>
        <v>1000</v>
      </c>
      <c r="BG1089" s="15">
        <f t="shared" ca="1" si="1167"/>
        <v>1000</v>
      </c>
      <c r="BH1089" s="15">
        <f t="shared" ca="1" si="1167"/>
        <v>1000</v>
      </c>
      <c r="BI1089" s="15">
        <f t="shared" ca="1" si="1167"/>
        <v>1000</v>
      </c>
      <c r="BJ1089" s="15">
        <f t="shared" ca="1" si="1167"/>
        <v>1000</v>
      </c>
      <c r="BK1089" s="15">
        <f t="shared" ca="1" si="1167"/>
        <v>1000</v>
      </c>
      <c r="BL1089" s="15">
        <f t="shared" ca="1" si="1167"/>
        <v>1000</v>
      </c>
      <c r="BM1089" s="15">
        <f t="shared" ca="1" si="1167"/>
        <v>1000</v>
      </c>
      <c r="BN1089" s="15">
        <f t="shared" ca="1" si="1167"/>
        <v>1000</v>
      </c>
      <c r="BO1089" s="15">
        <f t="shared" ca="1" si="1167"/>
        <v>1000</v>
      </c>
      <c r="BP1089" s="15">
        <f t="shared" ca="1" si="1167"/>
        <v>1000</v>
      </c>
      <c r="BQ1089" s="15">
        <f t="shared" ca="1" si="1167"/>
        <v>1000</v>
      </c>
      <c r="BR1089" s="15">
        <f t="shared" ca="1" si="1167"/>
        <v>1000</v>
      </c>
      <c r="BS1089" s="15">
        <f t="shared" ca="1" si="1167"/>
        <v>1000</v>
      </c>
      <c r="BT1089" s="15">
        <f t="shared" ca="1" si="1167"/>
        <v>1000</v>
      </c>
      <c r="BU1089" s="15">
        <f t="shared" ca="1" si="1167"/>
        <v>1000</v>
      </c>
      <c r="BV1089" s="15">
        <f t="shared" ca="1" si="1167"/>
        <v>1000</v>
      </c>
      <c r="BW1089" s="15">
        <f t="shared" ca="1" si="1167"/>
        <v>1000</v>
      </c>
      <c r="BX1089" s="15">
        <f t="shared" ca="1" si="1167"/>
        <v>1000</v>
      </c>
      <c r="BY1089" s="15">
        <f t="shared" ca="1" si="1167"/>
        <v>1000</v>
      </c>
      <c r="BZ1089" s="15">
        <f t="shared" ca="1" si="1167"/>
        <v>1000</v>
      </c>
      <c r="CA1089" s="15">
        <f t="shared" ca="1" si="1167"/>
        <v>1000</v>
      </c>
      <c r="CB1089" s="15">
        <f t="shared" ca="1" si="1167"/>
        <v>1000</v>
      </c>
      <c r="CC1089" s="15">
        <f t="shared" ca="1" si="1167"/>
        <v>1000</v>
      </c>
      <c r="CD1089" s="15">
        <f t="shared" ca="1" si="1167"/>
        <v>1000</v>
      </c>
      <c r="CE1089" s="15">
        <f t="shared" ref="CE1089:CK1089" ca="1" si="1168">CE1081*CE1094</f>
        <v>1000</v>
      </c>
      <c r="CF1089" s="15">
        <f t="shared" ca="1" si="1168"/>
        <v>1000</v>
      </c>
      <c r="CG1089" s="15">
        <f t="shared" ca="1" si="1168"/>
        <v>1000</v>
      </c>
      <c r="CH1089" s="15">
        <f t="shared" ca="1" si="1168"/>
        <v>1000</v>
      </c>
      <c r="CI1089" s="15">
        <f t="shared" ca="1" si="1168"/>
        <v>1000</v>
      </c>
      <c r="CJ1089" s="15">
        <f t="shared" ca="1" si="1168"/>
        <v>1000</v>
      </c>
      <c r="CK1089" s="15">
        <f t="shared" ca="1" si="1168"/>
        <v>1000</v>
      </c>
      <c r="CL1089" s="15">
        <f t="shared" ref="CL1089" ca="1" si="1169">CL1081*CL1094</f>
        <v>1000</v>
      </c>
    </row>
    <row r="1090" spans="2:90" x14ac:dyDescent="0.4">
      <c r="B1090" s="141" t="s">
        <v>520</v>
      </c>
      <c r="D1090" t="s">
        <v>807</v>
      </c>
      <c r="E1090" s="8" t="str">
        <f t="shared" si="1163"/>
        <v>1090 LISTSALE-PV</v>
      </c>
      <c r="H1090" s="31"/>
      <c r="I1090" s="73"/>
      <c r="J1090" s="73"/>
      <c r="K1090" s="17">
        <f t="shared" ca="1" si="1164"/>
        <v>12000</v>
      </c>
      <c r="L1090" s="17">
        <f t="shared" ca="1" si="1164"/>
        <v>12000</v>
      </c>
      <c r="M1090" s="17">
        <f t="shared" ca="1" si="1164"/>
        <v>12000</v>
      </c>
      <c r="N1090" s="17">
        <f t="shared" ca="1" si="1164"/>
        <v>12000</v>
      </c>
      <c r="O1090" s="17">
        <f t="shared" ca="1" si="1164"/>
        <v>12000</v>
      </c>
      <c r="P1090" s="17">
        <f t="shared" ca="1" si="1164"/>
        <v>12000</v>
      </c>
      <c r="R1090" s="33"/>
      <c r="S1090" s="15">
        <f t="shared" ref="S1090" ca="1" si="1170">S1082*S1094</f>
        <v>1000</v>
      </c>
      <c r="T1090" s="15">
        <f t="shared" ref="T1090:AX1090" ca="1" si="1171">T1082*T1094</f>
        <v>1000</v>
      </c>
      <c r="U1090" s="15">
        <f t="shared" ca="1" si="1171"/>
        <v>1000</v>
      </c>
      <c r="V1090" s="15">
        <f t="shared" ca="1" si="1171"/>
        <v>1000</v>
      </c>
      <c r="W1090" s="15">
        <f t="shared" ca="1" si="1171"/>
        <v>1000</v>
      </c>
      <c r="X1090" s="15">
        <f t="shared" ca="1" si="1171"/>
        <v>1000</v>
      </c>
      <c r="Y1090" s="15">
        <f t="shared" ca="1" si="1171"/>
        <v>1000</v>
      </c>
      <c r="Z1090" s="15">
        <f t="shared" ca="1" si="1171"/>
        <v>1000</v>
      </c>
      <c r="AA1090" s="15">
        <f t="shared" ca="1" si="1171"/>
        <v>1000</v>
      </c>
      <c r="AB1090" s="15">
        <f t="shared" ca="1" si="1171"/>
        <v>1000</v>
      </c>
      <c r="AC1090" s="15">
        <f t="shared" ca="1" si="1171"/>
        <v>1000</v>
      </c>
      <c r="AD1090" s="15">
        <f t="shared" ca="1" si="1171"/>
        <v>1000</v>
      </c>
      <c r="AE1090" s="15">
        <f t="shared" ca="1" si="1171"/>
        <v>1000</v>
      </c>
      <c r="AF1090" s="15">
        <f t="shared" ca="1" si="1171"/>
        <v>1000</v>
      </c>
      <c r="AG1090" s="15">
        <f t="shared" ca="1" si="1171"/>
        <v>1000</v>
      </c>
      <c r="AH1090" s="15">
        <f t="shared" ca="1" si="1171"/>
        <v>1000</v>
      </c>
      <c r="AI1090" s="15">
        <f t="shared" ca="1" si="1171"/>
        <v>1000</v>
      </c>
      <c r="AJ1090" s="15">
        <f t="shared" ca="1" si="1171"/>
        <v>1000</v>
      </c>
      <c r="AK1090" s="15">
        <f t="shared" ca="1" si="1171"/>
        <v>1000</v>
      </c>
      <c r="AL1090" s="15">
        <f t="shared" ca="1" si="1171"/>
        <v>1000</v>
      </c>
      <c r="AM1090" s="15">
        <f t="shared" ca="1" si="1171"/>
        <v>1000</v>
      </c>
      <c r="AN1090" s="15">
        <f t="shared" ca="1" si="1171"/>
        <v>1000</v>
      </c>
      <c r="AO1090" s="15">
        <f t="shared" ca="1" si="1171"/>
        <v>1000</v>
      </c>
      <c r="AP1090" s="15">
        <f t="shared" ca="1" si="1171"/>
        <v>1000</v>
      </c>
      <c r="AQ1090" s="15">
        <f t="shared" ca="1" si="1171"/>
        <v>1000</v>
      </c>
      <c r="AR1090" s="15">
        <f t="shared" ca="1" si="1171"/>
        <v>1000</v>
      </c>
      <c r="AS1090" s="15">
        <f t="shared" ca="1" si="1171"/>
        <v>1000</v>
      </c>
      <c r="AT1090" s="15">
        <f t="shared" ca="1" si="1171"/>
        <v>1000</v>
      </c>
      <c r="AU1090" s="15">
        <f t="shared" ca="1" si="1171"/>
        <v>1000</v>
      </c>
      <c r="AV1090" s="15">
        <f t="shared" ca="1" si="1171"/>
        <v>1000</v>
      </c>
      <c r="AW1090" s="15">
        <f t="shared" ca="1" si="1171"/>
        <v>1000</v>
      </c>
      <c r="AX1090" s="15">
        <f t="shared" ca="1" si="1171"/>
        <v>1000</v>
      </c>
      <c r="AY1090" s="15">
        <f t="shared" ref="AY1090:CD1090" ca="1" si="1172">AY1082*AY1094</f>
        <v>1000</v>
      </c>
      <c r="AZ1090" s="15">
        <f t="shared" ca="1" si="1172"/>
        <v>1000</v>
      </c>
      <c r="BA1090" s="15">
        <f t="shared" ca="1" si="1172"/>
        <v>1000</v>
      </c>
      <c r="BB1090" s="15">
        <f t="shared" ca="1" si="1172"/>
        <v>1000</v>
      </c>
      <c r="BC1090" s="15">
        <f t="shared" ca="1" si="1172"/>
        <v>1000</v>
      </c>
      <c r="BD1090" s="15">
        <f t="shared" ca="1" si="1172"/>
        <v>1000</v>
      </c>
      <c r="BE1090" s="15">
        <f t="shared" ca="1" si="1172"/>
        <v>1000</v>
      </c>
      <c r="BF1090" s="15">
        <f t="shared" ca="1" si="1172"/>
        <v>1000</v>
      </c>
      <c r="BG1090" s="15">
        <f t="shared" ca="1" si="1172"/>
        <v>1000</v>
      </c>
      <c r="BH1090" s="15">
        <f t="shared" ca="1" si="1172"/>
        <v>1000</v>
      </c>
      <c r="BI1090" s="15">
        <f t="shared" ca="1" si="1172"/>
        <v>1000</v>
      </c>
      <c r="BJ1090" s="15">
        <f t="shared" ca="1" si="1172"/>
        <v>1000</v>
      </c>
      <c r="BK1090" s="15">
        <f t="shared" ca="1" si="1172"/>
        <v>1000</v>
      </c>
      <c r="BL1090" s="15">
        <f t="shared" ca="1" si="1172"/>
        <v>1000</v>
      </c>
      <c r="BM1090" s="15">
        <f t="shared" ca="1" si="1172"/>
        <v>1000</v>
      </c>
      <c r="BN1090" s="15">
        <f t="shared" ca="1" si="1172"/>
        <v>1000</v>
      </c>
      <c r="BO1090" s="15">
        <f t="shared" ca="1" si="1172"/>
        <v>1000</v>
      </c>
      <c r="BP1090" s="15">
        <f t="shared" ca="1" si="1172"/>
        <v>1000</v>
      </c>
      <c r="BQ1090" s="15">
        <f t="shared" ca="1" si="1172"/>
        <v>1000</v>
      </c>
      <c r="BR1090" s="15">
        <f t="shared" ca="1" si="1172"/>
        <v>1000</v>
      </c>
      <c r="BS1090" s="15">
        <f t="shared" ca="1" si="1172"/>
        <v>1000</v>
      </c>
      <c r="BT1090" s="15">
        <f t="shared" ca="1" si="1172"/>
        <v>1000</v>
      </c>
      <c r="BU1090" s="15">
        <f t="shared" ca="1" si="1172"/>
        <v>1000</v>
      </c>
      <c r="BV1090" s="15">
        <f t="shared" ca="1" si="1172"/>
        <v>1000</v>
      </c>
      <c r="BW1090" s="15">
        <f t="shared" ca="1" si="1172"/>
        <v>1000</v>
      </c>
      <c r="BX1090" s="15">
        <f t="shared" ca="1" si="1172"/>
        <v>1000</v>
      </c>
      <c r="BY1090" s="15">
        <f t="shared" ca="1" si="1172"/>
        <v>1000</v>
      </c>
      <c r="BZ1090" s="15">
        <f t="shared" ca="1" si="1172"/>
        <v>1000</v>
      </c>
      <c r="CA1090" s="15">
        <f t="shared" ca="1" si="1172"/>
        <v>1000</v>
      </c>
      <c r="CB1090" s="15">
        <f t="shared" ca="1" si="1172"/>
        <v>1000</v>
      </c>
      <c r="CC1090" s="15">
        <f t="shared" ca="1" si="1172"/>
        <v>1000</v>
      </c>
      <c r="CD1090" s="15">
        <f t="shared" ca="1" si="1172"/>
        <v>1000</v>
      </c>
      <c r="CE1090" s="15">
        <f t="shared" ref="CE1090:CK1090" ca="1" si="1173">CE1082*CE1094</f>
        <v>1000</v>
      </c>
      <c r="CF1090" s="15">
        <f t="shared" ca="1" si="1173"/>
        <v>1000</v>
      </c>
      <c r="CG1090" s="15">
        <f t="shared" ca="1" si="1173"/>
        <v>1000</v>
      </c>
      <c r="CH1090" s="15">
        <f t="shared" ca="1" si="1173"/>
        <v>1000</v>
      </c>
      <c r="CI1090" s="15">
        <f t="shared" ca="1" si="1173"/>
        <v>1000</v>
      </c>
      <c r="CJ1090" s="15">
        <f t="shared" ca="1" si="1173"/>
        <v>1000</v>
      </c>
      <c r="CK1090" s="15">
        <f t="shared" ca="1" si="1173"/>
        <v>1000</v>
      </c>
      <c r="CL1090" s="15">
        <f t="shared" ref="CL1090" ca="1" si="1174">CL1082*CL1094</f>
        <v>1000</v>
      </c>
    </row>
    <row r="1091" spans="2:90" x14ac:dyDescent="0.4">
      <c r="B1091" s="141" t="s">
        <v>796</v>
      </c>
      <c r="D1091" t="s">
        <v>807</v>
      </c>
      <c r="E1091" s="8" t="str">
        <f t="shared" si="1163"/>
        <v>1091 LISTSALE-PV</v>
      </c>
      <c r="H1091" s="31"/>
      <c r="I1091" s="73"/>
      <c r="J1091" s="73"/>
      <c r="K1091" s="17">
        <f t="shared" ca="1" si="1164"/>
        <v>6000</v>
      </c>
      <c r="L1091" s="17">
        <f t="shared" ca="1" si="1164"/>
        <v>6000</v>
      </c>
      <c r="M1091" s="17">
        <f t="shared" ca="1" si="1164"/>
        <v>6000</v>
      </c>
      <c r="N1091" s="17">
        <f t="shared" ca="1" si="1164"/>
        <v>6000</v>
      </c>
      <c r="O1091" s="17">
        <f t="shared" ca="1" si="1164"/>
        <v>6000</v>
      </c>
      <c r="P1091" s="17">
        <f t="shared" ca="1" si="1164"/>
        <v>6000</v>
      </c>
      <c r="R1091" s="33"/>
      <c r="S1091" s="15">
        <f t="shared" ref="S1091" ca="1" si="1175">S1083*S1094</f>
        <v>500</v>
      </c>
      <c r="T1091" s="15">
        <f t="shared" ref="T1091:AX1091" ca="1" si="1176">T1083*T1094</f>
        <v>500</v>
      </c>
      <c r="U1091" s="15">
        <f t="shared" ca="1" si="1176"/>
        <v>500</v>
      </c>
      <c r="V1091" s="15">
        <f t="shared" ca="1" si="1176"/>
        <v>500</v>
      </c>
      <c r="W1091" s="15">
        <f t="shared" ca="1" si="1176"/>
        <v>500</v>
      </c>
      <c r="X1091" s="15">
        <f t="shared" ca="1" si="1176"/>
        <v>500</v>
      </c>
      <c r="Y1091" s="15">
        <f t="shared" ca="1" si="1176"/>
        <v>500</v>
      </c>
      <c r="Z1091" s="15">
        <f t="shared" ca="1" si="1176"/>
        <v>500</v>
      </c>
      <c r="AA1091" s="15">
        <f t="shared" ca="1" si="1176"/>
        <v>500</v>
      </c>
      <c r="AB1091" s="15">
        <f t="shared" ca="1" si="1176"/>
        <v>500</v>
      </c>
      <c r="AC1091" s="15">
        <f t="shared" ca="1" si="1176"/>
        <v>500</v>
      </c>
      <c r="AD1091" s="15">
        <f t="shared" ca="1" si="1176"/>
        <v>500</v>
      </c>
      <c r="AE1091" s="15">
        <f t="shared" ca="1" si="1176"/>
        <v>500</v>
      </c>
      <c r="AF1091" s="15">
        <f t="shared" ca="1" si="1176"/>
        <v>500</v>
      </c>
      <c r="AG1091" s="15">
        <f t="shared" ca="1" si="1176"/>
        <v>500</v>
      </c>
      <c r="AH1091" s="15">
        <f t="shared" ca="1" si="1176"/>
        <v>500</v>
      </c>
      <c r="AI1091" s="15">
        <f t="shared" ca="1" si="1176"/>
        <v>500</v>
      </c>
      <c r="AJ1091" s="15">
        <f t="shared" ca="1" si="1176"/>
        <v>500</v>
      </c>
      <c r="AK1091" s="15">
        <f t="shared" ca="1" si="1176"/>
        <v>500</v>
      </c>
      <c r="AL1091" s="15">
        <f t="shared" ca="1" si="1176"/>
        <v>500</v>
      </c>
      <c r="AM1091" s="15">
        <f t="shared" ca="1" si="1176"/>
        <v>500</v>
      </c>
      <c r="AN1091" s="15">
        <f t="shared" ca="1" si="1176"/>
        <v>500</v>
      </c>
      <c r="AO1091" s="15">
        <f t="shared" ca="1" si="1176"/>
        <v>500</v>
      </c>
      <c r="AP1091" s="15">
        <f t="shared" ca="1" si="1176"/>
        <v>500</v>
      </c>
      <c r="AQ1091" s="15">
        <f t="shared" ca="1" si="1176"/>
        <v>500</v>
      </c>
      <c r="AR1091" s="15">
        <f t="shared" ca="1" si="1176"/>
        <v>500</v>
      </c>
      <c r="AS1091" s="15">
        <f t="shared" ca="1" si="1176"/>
        <v>500</v>
      </c>
      <c r="AT1091" s="15">
        <f t="shared" ca="1" si="1176"/>
        <v>500</v>
      </c>
      <c r="AU1091" s="15">
        <f t="shared" ca="1" si="1176"/>
        <v>500</v>
      </c>
      <c r="AV1091" s="15">
        <f t="shared" ca="1" si="1176"/>
        <v>500</v>
      </c>
      <c r="AW1091" s="15">
        <f t="shared" ca="1" si="1176"/>
        <v>500</v>
      </c>
      <c r="AX1091" s="15">
        <f t="shared" ca="1" si="1176"/>
        <v>500</v>
      </c>
      <c r="AY1091" s="15">
        <f t="shared" ref="AY1091:CD1091" ca="1" si="1177">AY1083*AY1094</f>
        <v>500</v>
      </c>
      <c r="AZ1091" s="15">
        <f t="shared" ca="1" si="1177"/>
        <v>500</v>
      </c>
      <c r="BA1091" s="15">
        <f t="shared" ca="1" si="1177"/>
        <v>500</v>
      </c>
      <c r="BB1091" s="15">
        <f t="shared" ca="1" si="1177"/>
        <v>500</v>
      </c>
      <c r="BC1091" s="15">
        <f t="shared" ca="1" si="1177"/>
        <v>500</v>
      </c>
      <c r="BD1091" s="15">
        <f t="shared" ca="1" si="1177"/>
        <v>500</v>
      </c>
      <c r="BE1091" s="15">
        <f t="shared" ca="1" si="1177"/>
        <v>500</v>
      </c>
      <c r="BF1091" s="15">
        <f t="shared" ca="1" si="1177"/>
        <v>500</v>
      </c>
      <c r="BG1091" s="15">
        <f t="shared" ca="1" si="1177"/>
        <v>500</v>
      </c>
      <c r="BH1091" s="15">
        <f t="shared" ca="1" si="1177"/>
        <v>500</v>
      </c>
      <c r="BI1091" s="15">
        <f t="shared" ca="1" si="1177"/>
        <v>500</v>
      </c>
      <c r="BJ1091" s="15">
        <f t="shared" ca="1" si="1177"/>
        <v>500</v>
      </c>
      <c r="BK1091" s="15">
        <f t="shared" ca="1" si="1177"/>
        <v>500</v>
      </c>
      <c r="BL1091" s="15">
        <f t="shared" ca="1" si="1177"/>
        <v>500</v>
      </c>
      <c r="BM1091" s="15">
        <f t="shared" ca="1" si="1177"/>
        <v>500</v>
      </c>
      <c r="BN1091" s="15">
        <f t="shared" ca="1" si="1177"/>
        <v>500</v>
      </c>
      <c r="BO1091" s="15">
        <f t="shared" ca="1" si="1177"/>
        <v>500</v>
      </c>
      <c r="BP1091" s="15">
        <f t="shared" ca="1" si="1177"/>
        <v>500</v>
      </c>
      <c r="BQ1091" s="15">
        <f t="shared" ca="1" si="1177"/>
        <v>500</v>
      </c>
      <c r="BR1091" s="15">
        <f t="shared" ca="1" si="1177"/>
        <v>500</v>
      </c>
      <c r="BS1091" s="15">
        <f t="shared" ca="1" si="1177"/>
        <v>500</v>
      </c>
      <c r="BT1091" s="15">
        <f t="shared" ca="1" si="1177"/>
        <v>500</v>
      </c>
      <c r="BU1091" s="15">
        <f t="shared" ca="1" si="1177"/>
        <v>500</v>
      </c>
      <c r="BV1091" s="15">
        <f t="shared" ca="1" si="1177"/>
        <v>500</v>
      </c>
      <c r="BW1091" s="15">
        <f t="shared" ca="1" si="1177"/>
        <v>500</v>
      </c>
      <c r="BX1091" s="15">
        <f t="shared" ca="1" si="1177"/>
        <v>500</v>
      </c>
      <c r="BY1091" s="15">
        <f t="shared" ca="1" si="1177"/>
        <v>500</v>
      </c>
      <c r="BZ1091" s="15">
        <f t="shared" ca="1" si="1177"/>
        <v>500</v>
      </c>
      <c r="CA1091" s="15">
        <f t="shared" ca="1" si="1177"/>
        <v>500</v>
      </c>
      <c r="CB1091" s="15">
        <f t="shared" ca="1" si="1177"/>
        <v>500</v>
      </c>
      <c r="CC1091" s="15">
        <f t="shared" ca="1" si="1177"/>
        <v>500</v>
      </c>
      <c r="CD1091" s="15">
        <f t="shared" ca="1" si="1177"/>
        <v>500</v>
      </c>
      <c r="CE1091" s="15">
        <f t="shared" ref="CE1091:CK1091" ca="1" si="1178">CE1083*CE1094</f>
        <v>500</v>
      </c>
      <c r="CF1091" s="15">
        <f t="shared" ca="1" si="1178"/>
        <v>500</v>
      </c>
      <c r="CG1091" s="15">
        <f t="shared" ca="1" si="1178"/>
        <v>500</v>
      </c>
      <c r="CH1091" s="15">
        <f t="shared" ca="1" si="1178"/>
        <v>500</v>
      </c>
      <c r="CI1091" s="15">
        <f t="shared" ca="1" si="1178"/>
        <v>500</v>
      </c>
      <c r="CJ1091" s="15">
        <f t="shared" ca="1" si="1178"/>
        <v>500</v>
      </c>
      <c r="CK1091" s="15">
        <f t="shared" ca="1" si="1178"/>
        <v>500</v>
      </c>
      <c r="CL1091" s="15">
        <f t="shared" ref="CL1091" ca="1" si="1179">CL1083*CL1094</f>
        <v>500</v>
      </c>
    </row>
    <row r="1092" spans="2:90" x14ac:dyDescent="0.4">
      <c r="B1092" s="141" t="s">
        <v>797</v>
      </c>
      <c r="D1092" t="s">
        <v>807</v>
      </c>
      <c r="E1092" s="8" t="str">
        <f t="shared" si="1163"/>
        <v>1092 LISTSALE-PV</v>
      </c>
      <c r="H1092" s="31"/>
      <c r="I1092" s="73"/>
      <c r="J1092" s="73"/>
      <c r="K1092" s="17">
        <f t="shared" ca="1" si="1164"/>
        <v>18000</v>
      </c>
      <c r="L1092" s="17">
        <f t="shared" ca="1" si="1164"/>
        <v>18000</v>
      </c>
      <c r="M1092" s="17">
        <f t="shared" ca="1" si="1164"/>
        <v>18000</v>
      </c>
      <c r="N1092" s="17">
        <f t="shared" ca="1" si="1164"/>
        <v>18000</v>
      </c>
      <c r="O1092" s="17">
        <f t="shared" ca="1" si="1164"/>
        <v>18000</v>
      </c>
      <c r="P1092" s="17">
        <f t="shared" ca="1" si="1164"/>
        <v>18000</v>
      </c>
      <c r="R1092" s="33"/>
      <c r="S1092" s="15">
        <f t="shared" ref="S1092" ca="1" si="1180">S1084*S1094</f>
        <v>1500</v>
      </c>
      <c r="T1092" s="15">
        <f t="shared" ref="T1092:AX1092" ca="1" si="1181">T1084*T1094</f>
        <v>1500</v>
      </c>
      <c r="U1092" s="15">
        <f t="shared" ca="1" si="1181"/>
        <v>1500</v>
      </c>
      <c r="V1092" s="15">
        <f t="shared" ca="1" si="1181"/>
        <v>1500</v>
      </c>
      <c r="W1092" s="15">
        <f t="shared" ca="1" si="1181"/>
        <v>1500</v>
      </c>
      <c r="X1092" s="15">
        <f t="shared" ca="1" si="1181"/>
        <v>1500</v>
      </c>
      <c r="Y1092" s="15">
        <f t="shared" ca="1" si="1181"/>
        <v>1500</v>
      </c>
      <c r="Z1092" s="15">
        <f t="shared" ca="1" si="1181"/>
        <v>1500</v>
      </c>
      <c r="AA1092" s="15">
        <f t="shared" ca="1" si="1181"/>
        <v>1500</v>
      </c>
      <c r="AB1092" s="15">
        <f t="shared" ca="1" si="1181"/>
        <v>1500</v>
      </c>
      <c r="AC1092" s="15">
        <f t="shared" ca="1" si="1181"/>
        <v>1500</v>
      </c>
      <c r="AD1092" s="15">
        <f t="shared" ca="1" si="1181"/>
        <v>1500</v>
      </c>
      <c r="AE1092" s="15">
        <f t="shared" ca="1" si="1181"/>
        <v>1500</v>
      </c>
      <c r="AF1092" s="15">
        <f t="shared" ca="1" si="1181"/>
        <v>1500</v>
      </c>
      <c r="AG1092" s="15">
        <f t="shared" ca="1" si="1181"/>
        <v>1500</v>
      </c>
      <c r="AH1092" s="15">
        <f t="shared" ca="1" si="1181"/>
        <v>1500</v>
      </c>
      <c r="AI1092" s="15">
        <f t="shared" ca="1" si="1181"/>
        <v>1500</v>
      </c>
      <c r="AJ1092" s="15">
        <f t="shared" ca="1" si="1181"/>
        <v>1500</v>
      </c>
      <c r="AK1092" s="15">
        <f t="shared" ca="1" si="1181"/>
        <v>1500</v>
      </c>
      <c r="AL1092" s="15">
        <f t="shared" ca="1" si="1181"/>
        <v>1500</v>
      </c>
      <c r="AM1092" s="15">
        <f t="shared" ca="1" si="1181"/>
        <v>1500</v>
      </c>
      <c r="AN1092" s="15">
        <f t="shared" ca="1" si="1181"/>
        <v>1500</v>
      </c>
      <c r="AO1092" s="15">
        <f t="shared" ca="1" si="1181"/>
        <v>1500</v>
      </c>
      <c r="AP1092" s="15">
        <f t="shared" ca="1" si="1181"/>
        <v>1500</v>
      </c>
      <c r="AQ1092" s="15">
        <f t="shared" ca="1" si="1181"/>
        <v>1500</v>
      </c>
      <c r="AR1092" s="15">
        <f t="shared" ca="1" si="1181"/>
        <v>1500</v>
      </c>
      <c r="AS1092" s="15">
        <f t="shared" ca="1" si="1181"/>
        <v>1500</v>
      </c>
      <c r="AT1092" s="15">
        <f t="shared" ca="1" si="1181"/>
        <v>1500</v>
      </c>
      <c r="AU1092" s="15">
        <f t="shared" ca="1" si="1181"/>
        <v>1500</v>
      </c>
      <c r="AV1092" s="15">
        <f t="shared" ca="1" si="1181"/>
        <v>1500</v>
      </c>
      <c r="AW1092" s="15">
        <f t="shared" ca="1" si="1181"/>
        <v>1500</v>
      </c>
      <c r="AX1092" s="15">
        <f t="shared" ca="1" si="1181"/>
        <v>1500</v>
      </c>
      <c r="AY1092" s="15">
        <f t="shared" ref="AY1092:CD1092" ca="1" si="1182">AY1084*AY1094</f>
        <v>1500</v>
      </c>
      <c r="AZ1092" s="15">
        <f t="shared" ca="1" si="1182"/>
        <v>1500</v>
      </c>
      <c r="BA1092" s="15">
        <f t="shared" ca="1" si="1182"/>
        <v>1500</v>
      </c>
      <c r="BB1092" s="15">
        <f t="shared" ca="1" si="1182"/>
        <v>1500</v>
      </c>
      <c r="BC1092" s="15">
        <f t="shared" ca="1" si="1182"/>
        <v>1500</v>
      </c>
      <c r="BD1092" s="15">
        <f t="shared" ca="1" si="1182"/>
        <v>1500</v>
      </c>
      <c r="BE1092" s="15">
        <f t="shared" ca="1" si="1182"/>
        <v>1500</v>
      </c>
      <c r="BF1092" s="15">
        <f t="shared" ca="1" si="1182"/>
        <v>1500</v>
      </c>
      <c r="BG1092" s="15">
        <f t="shared" ca="1" si="1182"/>
        <v>1500</v>
      </c>
      <c r="BH1092" s="15">
        <f t="shared" ca="1" si="1182"/>
        <v>1500</v>
      </c>
      <c r="BI1092" s="15">
        <f t="shared" ca="1" si="1182"/>
        <v>1500</v>
      </c>
      <c r="BJ1092" s="15">
        <f t="shared" ca="1" si="1182"/>
        <v>1500</v>
      </c>
      <c r="BK1092" s="15">
        <f t="shared" ca="1" si="1182"/>
        <v>1500</v>
      </c>
      <c r="BL1092" s="15">
        <f t="shared" ca="1" si="1182"/>
        <v>1500</v>
      </c>
      <c r="BM1092" s="15">
        <f t="shared" ca="1" si="1182"/>
        <v>1500</v>
      </c>
      <c r="BN1092" s="15">
        <f t="shared" ca="1" si="1182"/>
        <v>1500</v>
      </c>
      <c r="BO1092" s="15">
        <f t="shared" ca="1" si="1182"/>
        <v>1500</v>
      </c>
      <c r="BP1092" s="15">
        <f t="shared" ca="1" si="1182"/>
        <v>1500</v>
      </c>
      <c r="BQ1092" s="15">
        <f t="shared" ca="1" si="1182"/>
        <v>1500</v>
      </c>
      <c r="BR1092" s="15">
        <f t="shared" ca="1" si="1182"/>
        <v>1500</v>
      </c>
      <c r="BS1092" s="15">
        <f t="shared" ca="1" si="1182"/>
        <v>1500</v>
      </c>
      <c r="BT1092" s="15">
        <f t="shared" ca="1" si="1182"/>
        <v>1500</v>
      </c>
      <c r="BU1092" s="15">
        <f t="shared" ca="1" si="1182"/>
        <v>1500</v>
      </c>
      <c r="BV1092" s="15">
        <f t="shared" ca="1" si="1182"/>
        <v>1500</v>
      </c>
      <c r="BW1092" s="15">
        <f t="shared" ca="1" si="1182"/>
        <v>1500</v>
      </c>
      <c r="BX1092" s="15">
        <f t="shared" ca="1" si="1182"/>
        <v>1500</v>
      </c>
      <c r="BY1092" s="15">
        <f t="shared" ca="1" si="1182"/>
        <v>1500</v>
      </c>
      <c r="BZ1092" s="15">
        <f t="shared" ca="1" si="1182"/>
        <v>1500</v>
      </c>
      <c r="CA1092" s="15">
        <f t="shared" ca="1" si="1182"/>
        <v>1500</v>
      </c>
      <c r="CB1092" s="15">
        <f t="shared" ca="1" si="1182"/>
        <v>1500</v>
      </c>
      <c r="CC1092" s="15">
        <f t="shared" ca="1" si="1182"/>
        <v>1500</v>
      </c>
      <c r="CD1092" s="15">
        <f t="shared" ca="1" si="1182"/>
        <v>1500</v>
      </c>
      <c r="CE1092" s="15">
        <f t="shared" ref="CE1092:CK1092" ca="1" si="1183">CE1084*CE1094</f>
        <v>1500</v>
      </c>
      <c r="CF1092" s="15">
        <f t="shared" ca="1" si="1183"/>
        <v>1500</v>
      </c>
      <c r="CG1092" s="15">
        <f t="shared" ca="1" si="1183"/>
        <v>1500</v>
      </c>
      <c r="CH1092" s="15">
        <f t="shared" ca="1" si="1183"/>
        <v>1500</v>
      </c>
      <c r="CI1092" s="15">
        <f t="shared" ca="1" si="1183"/>
        <v>1500</v>
      </c>
      <c r="CJ1092" s="15">
        <f t="shared" ca="1" si="1183"/>
        <v>1500</v>
      </c>
      <c r="CK1092" s="15">
        <f t="shared" ca="1" si="1183"/>
        <v>1500</v>
      </c>
      <c r="CL1092" s="15">
        <f t="shared" ref="CL1092" ca="1" si="1184">CL1084*CL1094</f>
        <v>1500</v>
      </c>
    </row>
    <row r="1093" spans="2:90" x14ac:dyDescent="0.4">
      <c r="B1093" s="141" t="s">
        <v>798</v>
      </c>
      <c r="D1093" t="s">
        <v>807</v>
      </c>
      <c r="E1093" s="8" t="str">
        <f t="shared" si="1163"/>
        <v>1093 LISTSALE-PV</v>
      </c>
      <c r="H1093" s="31"/>
      <c r="I1093" s="73"/>
      <c r="J1093" s="73"/>
      <c r="K1093" s="249">
        <f t="shared" ca="1" si="1164"/>
        <v>12000</v>
      </c>
      <c r="L1093" s="249">
        <f t="shared" ca="1" si="1164"/>
        <v>12000</v>
      </c>
      <c r="M1093" s="249">
        <f t="shared" ca="1" si="1164"/>
        <v>12000</v>
      </c>
      <c r="N1093" s="249">
        <f t="shared" ca="1" si="1164"/>
        <v>12000</v>
      </c>
      <c r="O1093" s="249">
        <f t="shared" ca="1" si="1164"/>
        <v>12000</v>
      </c>
      <c r="P1093" s="249">
        <f t="shared" ca="1" si="1164"/>
        <v>12000</v>
      </c>
      <c r="R1093" s="33"/>
      <c r="S1093" s="15">
        <f t="shared" ref="S1093" ca="1" si="1185">S1085*S1094</f>
        <v>1000</v>
      </c>
      <c r="T1093" s="15">
        <f t="shared" ref="T1093:AX1093" ca="1" si="1186">T1085*T1094</f>
        <v>1000</v>
      </c>
      <c r="U1093" s="15">
        <f t="shared" ca="1" si="1186"/>
        <v>1000</v>
      </c>
      <c r="V1093" s="15">
        <f t="shared" ca="1" si="1186"/>
        <v>1000</v>
      </c>
      <c r="W1093" s="15">
        <f t="shared" ca="1" si="1186"/>
        <v>1000</v>
      </c>
      <c r="X1093" s="15">
        <f t="shared" ca="1" si="1186"/>
        <v>1000</v>
      </c>
      <c r="Y1093" s="15">
        <f t="shared" ca="1" si="1186"/>
        <v>1000</v>
      </c>
      <c r="Z1093" s="15">
        <f t="shared" ca="1" si="1186"/>
        <v>1000</v>
      </c>
      <c r="AA1093" s="15">
        <f t="shared" ca="1" si="1186"/>
        <v>1000</v>
      </c>
      <c r="AB1093" s="15">
        <f t="shared" ca="1" si="1186"/>
        <v>1000</v>
      </c>
      <c r="AC1093" s="15">
        <f t="shared" ca="1" si="1186"/>
        <v>1000</v>
      </c>
      <c r="AD1093" s="15">
        <f t="shared" ca="1" si="1186"/>
        <v>1000</v>
      </c>
      <c r="AE1093" s="15">
        <f t="shared" ca="1" si="1186"/>
        <v>1000</v>
      </c>
      <c r="AF1093" s="15">
        <f t="shared" ca="1" si="1186"/>
        <v>1000</v>
      </c>
      <c r="AG1093" s="15">
        <f t="shared" ca="1" si="1186"/>
        <v>1000</v>
      </c>
      <c r="AH1093" s="15">
        <f t="shared" ca="1" si="1186"/>
        <v>1000</v>
      </c>
      <c r="AI1093" s="15">
        <f t="shared" ca="1" si="1186"/>
        <v>1000</v>
      </c>
      <c r="AJ1093" s="15">
        <f t="shared" ca="1" si="1186"/>
        <v>1000</v>
      </c>
      <c r="AK1093" s="15">
        <f t="shared" ca="1" si="1186"/>
        <v>1000</v>
      </c>
      <c r="AL1093" s="15">
        <f t="shared" ca="1" si="1186"/>
        <v>1000</v>
      </c>
      <c r="AM1093" s="15">
        <f t="shared" ca="1" si="1186"/>
        <v>1000</v>
      </c>
      <c r="AN1093" s="15">
        <f t="shared" ca="1" si="1186"/>
        <v>1000</v>
      </c>
      <c r="AO1093" s="15">
        <f t="shared" ca="1" si="1186"/>
        <v>1000</v>
      </c>
      <c r="AP1093" s="15">
        <f t="shared" ca="1" si="1186"/>
        <v>1000</v>
      </c>
      <c r="AQ1093" s="15">
        <f t="shared" ca="1" si="1186"/>
        <v>1000</v>
      </c>
      <c r="AR1093" s="15">
        <f t="shared" ca="1" si="1186"/>
        <v>1000</v>
      </c>
      <c r="AS1093" s="15">
        <f t="shared" ca="1" si="1186"/>
        <v>1000</v>
      </c>
      <c r="AT1093" s="15">
        <f t="shared" ca="1" si="1186"/>
        <v>1000</v>
      </c>
      <c r="AU1093" s="15">
        <f t="shared" ca="1" si="1186"/>
        <v>1000</v>
      </c>
      <c r="AV1093" s="15">
        <f t="shared" ca="1" si="1186"/>
        <v>1000</v>
      </c>
      <c r="AW1093" s="15">
        <f t="shared" ca="1" si="1186"/>
        <v>1000</v>
      </c>
      <c r="AX1093" s="15">
        <f t="shared" ca="1" si="1186"/>
        <v>1000</v>
      </c>
      <c r="AY1093" s="15">
        <f t="shared" ref="AY1093:CD1093" ca="1" si="1187">AY1085*AY1094</f>
        <v>1000</v>
      </c>
      <c r="AZ1093" s="15">
        <f t="shared" ca="1" si="1187"/>
        <v>1000</v>
      </c>
      <c r="BA1093" s="15">
        <f t="shared" ca="1" si="1187"/>
        <v>1000</v>
      </c>
      <c r="BB1093" s="15">
        <f t="shared" ca="1" si="1187"/>
        <v>1000</v>
      </c>
      <c r="BC1093" s="15">
        <f t="shared" ca="1" si="1187"/>
        <v>1000</v>
      </c>
      <c r="BD1093" s="15">
        <f t="shared" ca="1" si="1187"/>
        <v>1000</v>
      </c>
      <c r="BE1093" s="15">
        <f t="shared" ca="1" si="1187"/>
        <v>1000</v>
      </c>
      <c r="BF1093" s="15">
        <f t="shared" ca="1" si="1187"/>
        <v>1000</v>
      </c>
      <c r="BG1093" s="15">
        <f t="shared" ca="1" si="1187"/>
        <v>1000</v>
      </c>
      <c r="BH1093" s="15">
        <f t="shared" ca="1" si="1187"/>
        <v>1000</v>
      </c>
      <c r="BI1093" s="15">
        <f t="shared" ca="1" si="1187"/>
        <v>1000</v>
      </c>
      <c r="BJ1093" s="15">
        <f t="shared" ca="1" si="1187"/>
        <v>1000</v>
      </c>
      <c r="BK1093" s="15">
        <f t="shared" ca="1" si="1187"/>
        <v>1000</v>
      </c>
      <c r="BL1093" s="15">
        <f t="shared" ca="1" si="1187"/>
        <v>1000</v>
      </c>
      <c r="BM1093" s="15">
        <f t="shared" ca="1" si="1187"/>
        <v>1000</v>
      </c>
      <c r="BN1093" s="15">
        <f t="shared" ca="1" si="1187"/>
        <v>1000</v>
      </c>
      <c r="BO1093" s="15">
        <f t="shared" ca="1" si="1187"/>
        <v>1000</v>
      </c>
      <c r="BP1093" s="15">
        <f t="shared" ca="1" si="1187"/>
        <v>1000</v>
      </c>
      <c r="BQ1093" s="15">
        <f t="shared" ca="1" si="1187"/>
        <v>1000</v>
      </c>
      <c r="BR1093" s="15">
        <f t="shared" ca="1" si="1187"/>
        <v>1000</v>
      </c>
      <c r="BS1093" s="15">
        <f t="shared" ca="1" si="1187"/>
        <v>1000</v>
      </c>
      <c r="BT1093" s="15">
        <f t="shared" ca="1" si="1187"/>
        <v>1000</v>
      </c>
      <c r="BU1093" s="15">
        <f t="shared" ca="1" si="1187"/>
        <v>1000</v>
      </c>
      <c r="BV1093" s="15">
        <f t="shared" ca="1" si="1187"/>
        <v>1000</v>
      </c>
      <c r="BW1093" s="15">
        <f t="shared" ca="1" si="1187"/>
        <v>1000</v>
      </c>
      <c r="BX1093" s="15">
        <f t="shared" ca="1" si="1187"/>
        <v>1000</v>
      </c>
      <c r="BY1093" s="15">
        <f t="shared" ca="1" si="1187"/>
        <v>1000</v>
      </c>
      <c r="BZ1093" s="15">
        <f t="shared" ca="1" si="1187"/>
        <v>1000</v>
      </c>
      <c r="CA1093" s="15">
        <f t="shared" ca="1" si="1187"/>
        <v>1000</v>
      </c>
      <c r="CB1093" s="15">
        <f t="shared" ca="1" si="1187"/>
        <v>1000</v>
      </c>
      <c r="CC1093" s="15">
        <f t="shared" ca="1" si="1187"/>
        <v>1000</v>
      </c>
      <c r="CD1093" s="15">
        <f t="shared" ca="1" si="1187"/>
        <v>1000</v>
      </c>
      <c r="CE1093" s="15">
        <f t="shared" ref="CE1093:CK1093" ca="1" si="1188">CE1085*CE1094</f>
        <v>1000</v>
      </c>
      <c r="CF1093" s="15">
        <f t="shared" ca="1" si="1188"/>
        <v>1000</v>
      </c>
      <c r="CG1093" s="15">
        <f t="shared" ca="1" si="1188"/>
        <v>1000</v>
      </c>
      <c r="CH1093" s="15">
        <f t="shared" ca="1" si="1188"/>
        <v>1000</v>
      </c>
      <c r="CI1093" s="15">
        <f t="shared" ca="1" si="1188"/>
        <v>1000</v>
      </c>
      <c r="CJ1093" s="15">
        <f t="shared" ca="1" si="1188"/>
        <v>1000</v>
      </c>
      <c r="CK1093" s="15">
        <f t="shared" ca="1" si="1188"/>
        <v>1000</v>
      </c>
      <c r="CL1093" s="15">
        <f t="shared" ref="CL1093" ca="1" si="1189">CL1085*CL1094</f>
        <v>1000</v>
      </c>
    </row>
    <row r="1094" spans="2:90" s="27" customFormat="1" x14ac:dyDescent="0.4">
      <c r="B1094" s="124" t="str">
        <f>"# of "&amp;B1130&amp;"s sold"</f>
        <v># of units sold</v>
      </c>
      <c r="D1094" t="s">
        <v>807</v>
      </c>
      <c r="E1094" s="8" t="str">
        <f t="shared" si="1163"/>
        <v>1094 LISTSALE-PV</v>
      </c>
      <c r="H1094" s="31"/>
      <c r="I1094" s="73"/>
      <c r="J1094" s="73"/>
      <c r="K1094" s="38">
        <f t="shared" ca="1" si="1164"/>
        <v>60000</v>
      </c>
      <c r="L1094" s="38">
        <f t="shared" ca="1" si="1164"/>
        <v>60000</v>
      </c>
      <c r="M1094" s="38">
        <f t="shared" ca="1" si="1164"/>
        <v>60000</v>
      </c>
      <c r="N1094" s="38">
        <f t="shared" ca="1" si="1164"/>
        <v>60000</v>
      </c>
      <c r="O1094" s="38">
        <f t="shared" ca="1" si="1164"/>
        <v>60000</v>
      </c>
      <c r="P1094" s="38">
        <f t="shared" ca="1" si="1164"/>
        <v>60000</v>
      </c>
      <c r="R1094" s="115"/>
      <c r="S1094" s="114" cm="1">
        <f t="array" aca="1" ref="S1094" ca="1">INDIRECT(S1072)</f>
        <v>5000</v>
      </c>
      <c r="T1094" s="114" cm="1">
        <f t="array" aca="1" ref="T1094" ca="1">INDIRECT(T1072)</f>
        <v>5000</v>
      </c>
      <c r="U1094" s="114" cm="1">
        <f t="array" aca="1" ref="U1094" ca="1">INDIRECT(U1072)</f>
        <v>5000</v>
      </c>
      <c r="V1094" s="114" cm="1">
        <f t="array" aca="1" ref="V1094" ca="1">INDIRECT(V1072)</f>
        <v>5000</v>
      </c>
      <c r="W1094" s="114" cm="1">
        <f t="array" aca="1" ref="W1094" ca="1">INDIRECT(W1072)</f>
        <v>5000</v>
      </c>
      <c r="X1094" s="114" cm="1">
        <f t="array" aca="1" ref="X1094" ca="1">INDIRECT(X1072)</f>
        <v>5000</v>
      </c>
      <c r="Y1094" s="114" cm="1">
        <f t="array" aca="1" ref="Y1094" ca="1">INDIRECT(Y1072)</f>
        <v>5000</v>
      </c>
      <c r="Z1094" s="114" cm="1">
        <f t="array" aca="1" ref="Z1094" ca="1">INDIRECT(Z1072)</f>
        <v>5000</v>
      </c>
      <c r="AA1094" s="114" cm="1">
        <f t="array" aca="1" ref="AA1094" ca="1">INDIRECT(AA1072)</f>
        <v>5000</v>
      </c>
      <c r="AB1094" s="114" cm="1">
        <f t="array" aca="1" ref="AB1094" ca="1">INDIRECT(AB1072)</f>
        <v>5000</v>
      </c>
      <c r="AC1094" s="114" cm="1">
        <f t="array" aca="1" ref="AC1094" ca="1">INDIRECT(AC1072)</f>
        <v>5000</v>
      </c>
      <c r="AD1094" s="114" cm="1">
        <f t="array" aca="1" ref="AD1094" ca="1">INDIRECT(AD1072)</f>
        <v>5000</v>
      </c>
      <c r="AE1094" s="114" cm="1">
        <f t="array" aca="1" ref="AE1094" ca="1">INDIRECT(AE1072)</f>
        <v>5000</v>
      </c>
      <c r="AF1094" s="114" cm="1">
        <f t="array" aca="1" ref="AF1094" ca="1">INDIRECT(AF1072)</f>
        <v>5000</v>
      </c>
      <c r="AG1094" s="114" cm="1">
        <f t="array" aca="1" ref="AG1094" ca="1">INDIRECT(AG1072)</f>
        <v>5000</v>
      </c>
      <c r="AH1094" s="114" cm="1">
        <f t="array" aca="1" ref="AH1094" ca="1">INDIRECT(AH1072)</f>
        <v>5000</v>
      </c>
      <c r="AI1094" s="114" cm="1">
        <f t="array" aca="1" ref="AI1094" ca="1">INDIRECT(AI1072)</f>
        <v>5000</v>
      </c>
      <c r="AJ1094" s="114" cm="1">
        <f t="array" aca="1" ref="AJ1094" ca="1">INDIRECT(AJ1072)</f>
        <v>5000</v>
      </c>
      <c r="AK1094" s="114" cm="1">
        <f t="array" aca="1" ref="AK1094" ca="1">INDIRECT(AK1072)</f>
        <v>5000</v>
      </c>
      <c r="AL1094" s="114" cm="1">
        <f t="array" aca="1" ref="AL1094" ca="1">INDIRECT(AL1072)</f>
        <v>5000</v>
      </c>
      <c r="AM1094" s="114" cm="1">
        <f t="array" aca="1" ref="AM1094" ca="1">INDIRECT(AM1072)</f>
        <v>5000</v>
      </c>
      <c r="AN1094" s="114" cm="1">
        <f t="array" aca="1" ref="AN1094" ca="1">INDIRECT(AN1072)</f>
        <v>5000</v>
      </c>
      <c r="AO1094" s="114" cm="1">
        <f t="array" aca="1" ref="AO1094" ca="1">INDIRECT(AO1072)</f>
        <v>5000</v>
      </c>
      <c r="AP1094" s="114" cm="1">
        <f t="array" aca="1" ref="AP1094" ca="1">INDIRECT(AP1072)</f>
        <v>5000</v>
      </c>
      <c r="AQ1094" s="114" cm="1">
        <f t="array" aca="1" ref="AQ1094" ca="1">INDIRECT(AQ1072)</f>
        <v>5000</v>
      </c>
      <c r="AR1094" s="114" cm="1">
        <f t="array" aca="1" ref="AR1094" ca="1">INDIRECT(AR1072)</f>
        <v>5000</v>
      </c>
      <c r="AS1094" s="114" cm="1">
        <f t="array" aca="1" ref="AS1094" ca="1">INDIRECT(AS1072)</f>
        <v>5000</v>
      </c>
      <c r="AT1094" s="114" cm="1">
        <f t="array" aca="1" ref="AT1094" ca="1">INDIRECT(AT1072)</f>
        <v>5000</v>
      </c>
      <c r="AU1094" s="114" cm="1">
        <f t="array" aca="1" ref="AU1094" ca="1">INDIRECT(AU1072)</f>
        <v>5000</v>
      </c>
      <c r="AV1094" s="114" cm="1">
        <f t="array" aca="1" ref="AV1094" ca="1">INDIRECT(AV1072)</f>
        <v>5000</v>
      </c>
      <c r="AW1094" s="114" cm="1">
        <f t="array" aca="1" ref="AW1094" ca="1">INDIRECT(AW1072)</f>
        <v>5000</v>
      </c>
      <c r="AX1094" s="114" cm="1">
        <f t="array" aca="1" ref="AX1094" ca="1">INDIRECT(AX1072)</f>
        <v>5000</v>
      </c>
      <c r="AY1094" s="114" cm="1">
        <f t="array" aca="1" ref="AY1094" ca="1">INDIRECT(AY1072)</f>
        <v>5000</v>
      </c>
      <c r="AZ1094" s="114" cm="1">
        <f t="array" aca="1" ref="AZ1094" ca="1">INDIRECT(AZ1072)</f>
        <v>5000</v>
      </c>
      <c r="BA1094" s="114" cm="1">
        <f t="array" aca="1" ref="BA1094" ca="1">INDIRECT(BA1072)</f>
        <v>5000</v>
      </c>
      <c r="BB1094" s="114" cm="1">
        <f t="array" aca="1" ref="BB1094" ca="1">INDIRECT(BB1072)</f>
        <v>5000</v>
      </c>
      <c r="BC1094" s="114" cm="1">
        <f t="array" aca="1" ref="BC1094" ca="1">INDIRECT(BC1072)</f>
        <v>5000</v>
      </c>
      <c r="BD1094" s="114" cm="1">
        <f t="array" aca="1" ref="BD1094" ca="1">INDIRECT(BD1072)</f>
        <v>5000</v>
      </c>
      <c r="BE1094" s="114" cm="1">
        <f t="array" aca="1" ref="BE1094" ca="1">INDIRECT(BE1072)</f>
        <v>5000</v>
      </c>
      <c r="BF1094" s="114" cm="1">
        <f t="array" aca="1" ref="BF1094" ca="1">INDIRECT(BF1072)</f>
        <v>5000</v>
      </c>
      <c r="BG1094" s="114" cm="1">
        <f t="array" aca="1" ref="BG1094" ca="1">INDIRECT(BG1072)</f>
        <v>5000</v>
      </c>
      <c r="BH1094" s="114" cm="1">
        <f t="array" aca="1" ref="BH1094" ca="1">INDIRECT(BH1072)</f>
        <v>5000</v>
      </c>
      <c r="BI1094" s="114" cm="1">
        <f t="array" aca="1" ref="BI1094" ca="1">INDIRECT(BI1072)</f>
        <v>5000</v>
      </c>
      <c r="BJ1094" s="114" cm="1">
        <f t="array" aca="1" ref="BJ1094" ca="1">INDIRECT(BJ1072)</f>
        <v>5000</v>
      </c>
      <c r="BK1094" s="114" cm="1">
        <f t="array" aca="1" ref="BK1094" ca="1">INDIRECT(BK1072)</f>
        <v>5000</v>
      </c>
      <c r="BL1094" s="114" cm="1">
        <f t="array" aca="1" ref="BL1094" ca="1">INDIRECT(BL1072)</f>
        <v>5000</v>
      </c>
      <c r="BM1094" s="114" cm="1">
        <f t="array" aca="1" ref="BM1094" ca="1">INDIRECT(BM1072)</f>
        <v>5000</v>
      </c>
      <c r="BN1094" s="114" cm="1">
        <f t="array" aca="1" ref="BN1094" ca="1">INDIRECT(BN1072)</f>
        <v>5000</v>
      </c>
      <c r="BO1094" s="114" cm="1">
        <f t="array" aca="1" ref="BO1094" ca="1">INDIRECT(BO1072)</f>
        <v>5000</v>
      </c>
      <c r="BP1094" s="114" cm="1">
        <f t="array" aca="1" ref="BP1094" ca="1">INDIRECT(BP1072)</f>
        <v>5000</v>
      </c>
      <c r="BQ1094" s="114" cm="1">
        <f t="array" aca="1" ref="BQ1094" ca="1">INDIRECT(BQ1072)</f>
        <v>5000</v>
      </c>
      <c r="BR1094" s="114" cm="1">
        <f t="array" aca="1" ref="BR1094" ca="1">INDIRECT(BR1072)</f>
        <v>5000</v>
      </c>
      <c r="BS1094" s="114" cm="1">
        <f t="array" aca="1" ref="BS1094" ca="1">INDIRECT(BS1072)</f>
        <v>5000</v>
      </c>
      <c r="BT1094" s="114" cm="1">
        <f t="array" aca="1" ref="BT1094" ca="1">INDIRECT(BT1072)</f>
        <v>5000</v>
      </c>
      <c r="BU1094" s="114" cm="1">
        <f t="array" aca="1" ref="BU1094" ca="1">INDIRECT(BU1072)</f>
        <v>5000</v>
      </c>
      <c r="BV1094" s="114" cm="1">
        <f t="array" aca="1" ref="BV1094" ca="1">INDIRECT(BV1072)</f>
        <v>5000</v>
      </c>
      <c r="BW1094" s="114" cm="1">
        <f t="array" aca="1" ref="BW1094" ca="1">INDIRECT(BW1072)</f>
        <v>5000</v>
      </c>
      <c r="BX1094" s="114" cm="1">
        <f t="array" aca="1" ref="BX1094" ca="1">INDIRECT(BX1072)</f>
        <v>5000</v>
      </c>
      <c r="BY1094" s="114" cm="1">
        <f t="array" aca="1" ref="BY1094" ca="1">INDIRECT(BY1072)</f>
        <v>5000</v>
      </c>
      <c r="BZ1094" s="114" cm="1">
        <f t="array" aca="1" ref="BZ1094" ca="1">INDIRECT(BZ1072)</f>
        <v>5000</v>
      </c>
      <c r="CA1094" s="114" cm="1">
        <f t="array" aca="1" ref="CA1094" ca="1">INDIRECT(CA1072)</f>
        <v>5000</v>
      </c>
      <c r="CB1094" s="114" cm="1">
        <f t="array" aca="1" ref="CB1094" ca="1">INDIRECT(CB1072)</f>
        <v>5000</v>
      </c>
      <c r="CC1094" s="114" cm="1">
        <f t="array" aca="1" ref="CC1094" ca="1">INDIRECT(CC1072)</f>
        <v>5000</v>
      </c>
      <c r="CD1094" s="114" cm="1">
        <f t="array" aca="1" ref="CD1094" ca="1">INDIRECT(CD1072)</f>
        <v>5000</v>
      </c>
      <c r="CE1094" s="114" cm="1">
        <f t="array" aca="1" ref="CE1094" ca="1">INDIRECT(CE1072)</f>
        <v>5000</v>
      </c>
      <c r="CF1094" s="114" cm="1">
        <f t="array" aca="1" ref="CF1094" ca="1">INDIRECT(CF1072)</f>
        <v>5000</v>
      </c>
      <c r="CG1094" s="114" cm="1">
        <f t="array" aca="1" ref="CG1094" ca="1">INDIRECT(CG1072)</f>
        <v>5000</v>
      </c>
      <c r="CH1094" s="114" cm="1">
        <f t="array" aca="1" ref="CH1094" ca="1">INDIRECT(CH1072)</f>
        <v>5000</v>
      </c>
      <c r="CI1094" s="114" cm="1">
        <f t="array" aca="1" ref="CI1094" ca="1">INDIRECT(CI1072)</f>
        <v>5000</v>
      </c>
      <c r="CJ1094" s="114" cm="1">
        <f t="array" aca="1" ref="CJ1094" ca="1">INDIRECT(CJ1072)</f>
        <v>5000</v>
      </c>
      <c r="CK1094" s="114" cm="1">
        <f t="array" aca="1" ref="CK1094" ca="1">INDIRECT(CK1072)</f>
        <v>5000</v>
      </c>
      <c r="CL1094" s="114" cm="1">
        <f t="array" aca="1" ref="CL1094" ca="1">INDIRECT(CL1072)</f>
        <v>5000</v>
      </c>
    </row>
    <row r="1095" spans="2:90" x14ac:dyDescent="0.4">
      <c r="B1095" s="141"/>
      <c r="D1095" t="s">
        <v>807</v>
      </c>
      <c r="E1095" s="8" t="str">
        <f t="shared" si="1163"/>
        <v>1095 LISTSALE-PV</v>
      </c>
      <c r="H1095" s="31"/>
      <c r="I1095" s="73"/>
      <c r="J1095" s="73"/>
      <c r="K1095" s="18"/>
      <c r="L1095" s="18"/>
      <c r="M1095" s="18"/>
      <c r="N1095" s="18"/>
      <c r="O1095" s="18"/>
      <c r="P1095" s="18"/>
      <c r="R1095" s="33"/>
      <c r="S1095" s="19"/>
      <c r="T1095" s="19"/>
      <c r="U1095" s="19"/>
      <c r="V1095" s="19"/>
      <c r="W1095" s="19"/>
      <c r="X1095" s="19"/>
      <c r="Y1095" s="19"/>
      <c r="Z1095" s="19"/>
      <c r="AA1095" s="19"/>
      <c r="AB1095" s="19"/>
      <c r="AC1095" s="19"/>
      <c r="AD1095" s="19"/>
      <c r="AE1095" s="19"/>
      <c r="AF1095" s="19"/>
      <c r="AG1095" s="19"/>
      <c r="AH1095" s="19"/>
      <c r="AI1095" s="19"/>
      <c r="AJ1095" s="19"/>
      <c r="AK1095" s="19"/>
      <c r="AL1095" s="19"/>
      <c r="AM1095" s="19"/>
      <c r="AN1095" s="19"/>
      <c r="AO1095" s="19"/>
      <c r="AP1095" s="19"/>
      <c r="AQ1095" s="19"/>
      <c r="AR1095" s="19"/>
      <c r="AS1095" s="19"/>
      <c r="AT1095" s="19"/>
      <c r="AU1095" s="19"/>
      <c r="AV1095" s="19"/>
      <c r="AW1095" s="19"/>
      <c r="AX1095" s="19"/>
      <c r="AY1095" s="19"/>
      <c r="AZ1095" s="19"/>
      <c r="BA1095" s="19"/>
      <c r="BB1095" s="19"/>
      <c r="BC1095" s="19"/>
      <c r="BD1095" s="19"/>
      <c r="BE1095" s="19"/>
      <c r="BF1095" s="19"/>
      <c r="BG1095" s="19"/>
      <c r="BH1095" s="19"/>
      <c r="BI1095" s="19"/>
      <c r="BJ1095" s="19"/>
      <c r="BK1095" s="19"/>
      <c r="BL1095" s="19"/>
      <c r="BM1095" s="19"/>
      <c r="BN1095" s="19"/>
      <c r="BO1095" s="19"/>
      <c r="BP1095" s="19"/>
      <c r="BQ1095" s="19"/>
      <c r="BR1095" s="19"/>
      <c r="BS1095" s="19"/>
      <c r="BT1095" s="19"/>
      <c r="BU1095" s="19"/>
      <c r="BV1095" s="19"/>
      <c r="BW1095" s="19"/>
      <c r="BX1095" s="19"/>
      <c r="BY1095" s="19"/>
      <c r="BZ1095" s="19"/>
      <c r="CA1095" s="19"/>
      <c r="CB1095" s="19"/>
      <c r="CC1095" s="19"/>
      <c r="CD1095" s="19"/>
      <c r="CE1095" s="19"/>
      <c r="CF1095" s="19"/>
      <c r="CG1095" s="19"/>
      <c r="CH1095" s="19"/>
      <c r="CI1095" s="19"/>
      <c r="CJ1095" s="19"/>
      <c r="CK1095" s="19"/>
      <c r="CL1095" s="19"/>
    </row>
    <row r="1096" spans="2:90" x14ac:dyDescent="0.4">
      <c r="B1096" s="95" t="str">
        <f>"$ price/"&amp;B1130</f>
        <v>$ price/unit</v>
      </c>
      <c r="D1096" t="s">
        <v>807</v>
      </c>
      <c r="E1096" s="8" t="str">
        <f t="shared" si="1163"/>
        <v>1096 LISTSALE-PV</v>
      </c>
      <c r="H1096" s="31"/>
      <c r="I1096" s="73"/>
      <c r="J1096" s="73"/>
      <c r="K1096" s="18"/>
      <c r="L1096" s="18"/>
      <c r="M1096" s="18"/>
      <c r="N1096" s="18"/>
      <c r="O1096" s="18"/>
      <c r="P1096" s="18"/>
      <c r="R1096" s="33"/>
      <c r="S1096" s="19"/>
      <c r="T1096" s="19"/>
      <c r="U1096" s="19"/>
      <c r="V1096" s="19"/>
      <c r="W1096" s="19"/>
      <c r="X1096" s="19"/>
      <c r="Y1096" s="19"/>
      <c r="Z1096" s="19"/>
      <c r="AA1096" s="19"/>
      <c r="AB1096" s="19"/>
      <c r="AC1096" s="19"/>
      <c r="AD1096" s="19"/>
      <c r="AE1096" s="19"/>
      <c r="AF1096" s="19"/>
      <c r="AG1096" s="19"/>
      <c r="AH1096" s="19"/>
      <c r="AI1096" s="19"/>
      <c r="AJ1096" s="19"/>
      <c r="AK1096" s="19"/>
      <c r="AL1096" s="19"/>
      <c r="AM1096" s="19"/>
      <c r="AN1096" s="19"/>
      <c r="AO1096" s="19"/>
      <c r="AP1096" s="19"/>
      <c r="AQ1096" s="19"/>
      <c r="AR1096" s="19"/>
      <c r="AS1096" s="19"/>
      <c r="AT1096" s="19"/>
      <c r="AU1096" s="19"/>
      <c r="AV1096" s="19"/>
      <c r="AW1096" s="19"/>
      <c r="AX1096" s="19"/>
      <c r="AY1096" s="19"/>
      <c r="AZ1096" s="19"/>
      <c r="BA1096" s="19"/>
      <c r="BB1096" s="19"/>
      <c r="BC1096" s="19"/>
      <c r="BD1096" s="19"/>
      <c r="BE1096" s="19"/>
      <c r="BF1096" s="19"/>
      <c r="BG1096" s="19"/>
      <c r="BH1096" s="19"/>
      <c r="BI1096" s="19"/>
      <c r="BJ1096" s="19"/>
      <c r="BK1096" s="19"/>
      <c r="BL1096" s="19"/>
      <c r="BM1096" s="19"/>
      <c r="BN1096" s="19"/>
      <c r="BO1096" s="19"/>
      <c r="BP1096" s="19"/>
      <c r="BQ1096" s="19"/>
      <c r="BR1096" s="19"/>
      <c r="BS1096" s="19"/>
      <c r="BT1096" s="19"/>
      <c r="BU1096" s="19"/>
      <c r="BV1096" s="19"/>
      <c r="BW1096" s="19"/>
      <c r="BX1096" s="19"/>
      <c r="BY1096" s="19"/>
      <c r="BZ1096" s="19"/>
      <c r="CA1096" s="19"/>
      <c r="CB1096" s="19"/>
      <c r="CC1096" s="19"/>
      <c r="CD1096" s="19"/>
      <c r="CE1096" s="19"/>
      <c r="CF1096" s="19"/>
      <c r="CG1096" s="19"/>
      <c r="CH1096" s="19"/>
      <c r="CI1096" s="19"/>
      <c r="CJ1096" s="19"/>
      <c r="CK1096" s="19"/>
      <c r="CL1096" s="19"/>
    </row>
    <row r="1097" spans="2:90" x14ac:dyDescent="0.4">
      <c r="B1097" s="141" t="s">
        <v>519</v>
      </c>
      <c r="D1097" t="s">
        <v>807</v>
      </c>
      <c r="E1097" s="8" t="str">
        <f t="shared" si="1163"/>
        <v>1097 LISTSALE-PV</v>
      </c>
      <c r="H1097" s="31"/>
      <c r="I1097" s="73"/>
      <c r="J1097" s="73"/>
      <c r="K1097" s="18">
        <v>10</v>
      </c>
      <c r="L1097" s="18">
        <v>10</v>
      </c>
      <c r="M1097" s="18">
        <v>10</v>
      </c>
      <c r="N1097" s="18">
        <v>10</v>
      </c>
      <c r="O1097" s="18">
        <v>10</v>
      </c>
      <c r="P1097" s="18">
        <v>10</v>
      </c>
      <c r="R1097" s="33"/>
      <c r="S1097" s="19" cm="1">
        <f t="array" ref="S1097">INDEX($K:$P,ROW(),MATCH(S$3,$K$2:$P$2,0))</f>
        <v>10</v>
      </c>
      <c r="T1097" s="19" cm="1">
        <f t="array" ref="T1097">INDEX($K:$P,ROW(),MATCH(T$3,$K$2:$P$2,0))</f>
        <v>10</v>
      </c>
      <c r="U1097" s="19" cm="1">
        <f t="array" ref="U1097">INDEX($K:$P,ROW(),MATCH(U$3,$K$2:$P$2,0))</f>
        <v>10</v>
      </c>
      <c r="V1097" s="19" cm="1">
        <f t="array" ref="V1097">INDEX($K:$P,ROW(),MATCH(V$3,$K$2:$P$2,0))</f>
        <v>10</v>
      </c>
      <c r="W1097" s="19" cm="1">
        <f t="array" ref="W1097">INDEX($K:$P,ROW(),MATCH(W$3,$K$2:$P$2,0))</f>
        <v>10</v>
      </c>
      <c r="X1097" s="19" cm="1">
        <f t="array" ref="X1097">INDEX($K:$P,ROW(),MATCH(X$3,$K$2:$P$2,0))</f>
        <v>10</v>
      </c>
      <c r="Y1097" s="19" cm="1">
        <f t="array" ref="Y1097">INDEX($K:$P,ROW(),MATCH(Y$3,$K$2:$P$2,0))</f>
        <v>10</v>
      </c>
      <c r="Z1097" s="19" cm="1">
        <f t="array" ref="Z1097">INDEX($K:$P,ROW(),MATCH(Z$3,$K$2:$P$2,0))</f>
        <v>10</v>
      </c>
      <c r="AA1097" s="19" cm="1">
        <f t="array" ref="AA1097">INDEX($K:$P,ROW(),MATCH(AA$3,$K$2:$P$2,0))</f>
        <v>10</v>
      </c>
      <c r="AB1097" s="19" cm="1">
        <f t="array" ref="AB1097">INDEX($K:$P,ROW(),MATCH(AB$3,$K$2:$P$2,0))</f>
        <v>10</v>
      </c>
      <c r="AC1097" s="19" cm="1">
        <f t="array" ref="AC1097">INDEX($K:$P,ROW(),MATCH(AC$3,$K$2:$P$2,0))</f>
        <v>10</v>
      </c>
      <c r="AD1097" s="19" cm="1">
        <f t="array" ref="AD1097">INDEX($K:$P,ROW(),MATCH(AD$3,$K$2:$P$2,0))</f>
        <v>10</v>
      </c>
      <c r="AE1097" s="19" cm="1">
        <f t="array" ref="AE1097">INDEX($K:$P,ROW(),MATCH(AE$3,$K$2:$P$2,0))</f>
        <v>10</v>
      </c>
      <c r="AF1097" s="19" cm="1">
        <f t="array" ref="AF1097">INDEX($K:$P,ROW(),MATCH(AF$3,$K$2:$P$2,0))</f>
        <v>10</v>
      </c>
      <c r="AG1097" s="19" cm="1">
        <f t="array" ref="AG1097">INDEX($K:$P,ROW(),MATCH(AG$3,$K$2:$P$2,0))</f>
        <v>10</v>
      </c>
      <c r="AH1097" s="19" cm="1">
        <f t="array" ref="AH1097">INDEX($K:$P,ROW(),MATCH(AH$3,$K$2:$P$2,0))</f>
        <v>10</v>
      </c>
      <c r="AI1097" s="19" cm="1">
        <f t="array" ref="AI1097">INDEX($K:$P,ROW(),MATCH(AI$3,$K$2:$P$2,0))</f>
        <v>10</v>
      </c>
      <c r="AJ1097" s="19" cm="1">
        <f t="array" ref="AJ1097">INDEX($K:$P,ROW(),MATCH(AJ$3,$K$2:$P$2,0))</f>
        <v>10</v>
      </c>
      <c r="AK1097" s="19" cm="1">
        <f t="array" ref="AK1097">INDEX($K:$P,ROW(),MATCH(AK$3,$K$2:$P$2,0))</f>
        <v>10</v>
      </c>
      <c r="AL1097" s="19" cm="1">
        <f t="array" ref="AL1097">INDEX($K:$P,ROW(),MATCH(AL$3,$K$2:$P$2,0))</f>
        <v>10</v>
      </c>
      <c r="AM1097" s="19" cm="1">
        <f t="array" ref="AM1097">INDEX($K:$P,ROW(),MATCH(AM$3,$K$2:$P$2,0))</f>
        <v>10</v>
      </c>
      <c r="AN1097" s="19" cm="1">
        <f t="array" ref="AN1097">INDEX($K:$P,ROW(),MATCH(AN$3,$K$2:$P$2,0))</f>
        <v>10</v>
      </c>
      <c r="AO1097" s="19" cm="1">
        <f t="array" ref="AO1097">INDEX($K:$P,ROW(),MATCH(AO$3,$K$2:$P$2,0))</f>
        <v>10</v>
      </c>
      <c r="AP1097" s="19" cm="1">
        <f t="array" ref="AP1097">INDEX($K:$P,ROW(),MATCH(AP$3,$K$2:$P$2,0))</f>
        <v>10</v>
      </c>
      <c r="AQ1097" s="19" cm="1">
        <f t="array" ref="AQ1097">INDEX($K:$P,ROW(),MATCH(AQ$3,$K$2:$P$2,0))</f>
        <v>10</v>
      </c>
      <c r="AR1097" s="19" cm="1">
        <f t="array" ref="AR1097">INDEX($K:$P,ROW(),MATCH(AR$3,$K$2:$P$2,0))</f>
        <v>10</v>
      </c>
      <c r="AS1097" s="19" cm="1">
        <f t="array" ref="AS1097">INDEX($K:$P,ROW(),MATCH(AS$3,$K$2:$P$2,0))</f>
        <v>10</v>
      </c>
      <c r="AT1097" s="19" cm="1">
        <f t="array" ref="AT1097">INDEX($K:$P,ROW(),MATCH(AT$3,$K$2:$P$2,0))</f>
        <v>10</v>
      </c>
      <c r="AU1097" s="19" cm="1">
        <f t="array" ref="AU1097">INDEX($K:$P,ROW(),MATCH(AU$3,$K$2:$P$2,0))</f>
        <v>10</v>
      </c>
      <c r="AV1097" s="19" cm="1">
        <f t="array" ref="AV1097">INDEX($K:$P,ROW(),MATCH(AV$3,$K$2:$P$2,0))</f>
        <v>10</v>
      </c>
      <c r="AW1097" s="19" cm="1">
        <f t="array" ref="AW1097">INDEX($K:$P,ROW(),MATCH(AW$3,$K$2:$P$2,0))</f>
        <v>10</v>
      </c>
      <c r="AX1097" s="19" cm="1">
        <f t="array" ref="AX1097">INDEX($K:$P,ROW(),MATCH(AX$3,$K$2:$P$2,0))</f>
        <v>10</v>
      </c>
      <c r="AY1097" s="19" cm="1">
        <f t="array" ref="AY1097">INDEX($K:$P,ROW(),MATCH(AY$3,$K$2:$P$2,0))</f>
        <v>10</v>
      </c>
      <c r="AZ1097" s="19" cm="1">
        <f t="array" ref="AZ1097">INDEX($K:$P,ROW(),MATCH(AZ$3,$K$2:$P$2,0))</f>
        <v>10</v>
      </c>
      <c r="BA1097" s="19" cm="1">
        <f t="array" ref="BA1097">INDEX($K:$P,ROW(),MATCH(BA$3,$K$2:$P$2,0))</f>
        <v>10</v>
      </c>
      <c r="BB1097" s="19" cm="1">
        <f t="array" ref="BB1097">INDEX($K:$P,ROW(),MATCH(BB$3,$K$2:$P$2,0))</f>
        <v>10</v>
      </c>
      <c r="BC1097" s="19" cm="1">
        <f t="array" ref="BC1097">INDEX($K:$P,ROW(),MATCH(BC$3,$K$2:$P$2,0))</f>
        <v>10</v>
      </c>
      <c r="BD1097" s="19" cm="1">
        <f t="array" ref="BD1097">INDEX($K:$P,ROW(),MATCH(BD$3,$K$2:$P$2,0))</f>
        <v>10</v>
      </c>
      <c r="BE1097" s="19" cm="1">
        <f t="array" ref="BE1097">INDEX($K:$P,ROW(),MATCH(BE$3,$K$2:$P$2,0))</f>
        <v>10</v>
      </c>
      <c r="BF1097" s="19" cm="1">
        <f t="array" ref="BF1097">INDEX($K:$P,ROW(),MATCH(BF$3,$K$2:$P$2,0))</f>
        <v>10</v>
      </c>
      <c r="BG1097" s="19" cm="1">
        <f t="array" ref="BG1097">INDEX($K:$P,ROW(),MATCH(BG$3,$K$2:$P$2,0))</f>
        <v>10</v>
      </c>
      <c r="BH1097" s="19" cm="1">
        <f t="array" ref="BH1097">INDEX($K:$P,ROW(),MATCH(BH$3,$K$2:$P$2,0))</f>
        <v>10</v>
      </c>
      <c r="BI1097" s="19" cm="1">
        <f t="array" ref="BI1097">INDEX($K:$P,ROW(),MATCH(BI$3,$K$2:$P$2,0))</f>
        <v>10</v>
      </c>
      <c r="BJ1097" s="19" cm="1">
        <f t="array" ref="BJ1097">INDEX($K:$P,ROW(),MATCH(BJ$3,$K$2:$P$2,0))</f>
        <v>10</v>
      </c>
      <c r="BK1097" s="19" cm="1">
        <f t="array" ref="BK1097">INDEX($K:$P,ROW(),MATCH(BK$3,$K$2:$P$2,0))</f>
        <v>10</v>
      </c>
      <c r="BL1097" s="19" cm="1">
        <f t="array" ref="BL1097">INDEX($K:$P,ROW(),MATCH(BL$3,$K$2:$P$2,0))</f>
        <v>10</v>
      </c>
      <c r="BM1097" s="19" cm="1">
        <f t="array" ref="BM1097">INDEX($K:$P,ROW(),MATCH(BM$3,$K$2:$P$2,0))</f>
        <v>10</v>
      </c>
      <c r="BN1097" s="19" cm="1">
        <f t="array" ref="BN1097">INDEX($K:$P,ROW(),MATCH(BN$3,$K$2:$P$2,0))</f>
        <v>10</v>
      </c>
      <c r="BO1097" s="19" cm="1">
        <f t="array" ref="BO1097">INDEX($K:$P,ROW(),MATCH(BO$3,$K$2:$P$2,0))</f>
        <v>10</v>
      </c>
      <c r="BP1097" s="19" cm="1">
        <f t="array" ref="BP1097">INDEX($K:$P,ROW(),MATCH(BP$3,$K$2:$P$2,0))</f>
        <v>10</v>
      </c>
      <c r="BQ1097" s="19" cm="1">
        <f t="array" ref="BQ1097">INDEX($K:$P,ROW(),MATCH(BQ$3,$K$2:$P$2,0))</f>
        <v>10</v>
      </c>
      <c r="BR1097" s="19" cm="1">
        <f t="array" ref="BR1097">INDEX($K:$P,ROW(),MATCH(BR$3,$K$2:$P$2,0))</f>
        <v>10</v>
      </c>
      <c r="BS1097" s="19" cm="1">
        <f t="array" ref="BS1097">INDEX($K:$P,ROW(),MATCH(BS$3,$K$2:$P$2,0))</f>
        <v>10</v>
      </c>
      <c r="BT1097" s="19" cm="1">
        <f t="array" ref="BT1097">INDEX($K:$P,ROW(),MATCH(BT$3,$K$2:$P$2,0))</f>
        <v>10</v>
      </c>
      <c r="BU1097" s="19" cm="1">
        <f t="array" ref="BU1097">INDEX($K:$P,ROW(),MATCH(BU$3,$K$2:$P$2,0))</f>
        <v>10</v>
      </c>
      <c r="BV1097" s="19" cm="1">
        <f t="array" ref="BV1097">INDEX($K:$P,ROW(),MATCH(BV$3,$K$2:$P$2,0))</f>
        <v>10</v>
      </c>
      <c r="BW1097" s="19" cm="1">
        <f t="array" ref="BW1097">INDEX($K:$P,ROW(),MATCH(BW$3,$K$2:$P$2,0))</f>
        <v>10</v>
      </c>
      <c r="BX1097" s="19" cm="1">
        <f t="array" ref="BX1097">INDEX($K:$P,ROW(),MATCH(BX$3,$K$2:$P$2,0))</f>
        <v>10</v>
      </c>
      <c r="BY1097" s="19" cm="1">
        <f t="array" ref="BY1097">INDEX($K:$P,ROW(),MATCH(BY$3,$K$2:$P$2,0))</f>
        <v>10</v>
      </c>
      <c r="BZ1097" s="19" cm="1">
        <f t="array" ref="BZ1097">INDEX($K:$P,ROW(),MATCH(BZ$3,$K$2:$P$2,0))</f>
        <v>10</v>
      </c>
      <c r="CA1097" s="19" cm="1">
        <f t="array" ref="CA1097">INDEX($K:$P,ROW(),MATCH(CA$3,$K$2:$P$2,0))</f>
        <v>10</v>
      </c>
      <c r="CB1097" s="19" cm="1">
        <f t="array" ref="CB1097">INDEX($K:$P,ROW(),MATCH(CB$3,$K$2:$P$2,0))</f>
        <v>10</v>
      </c>
      <c r="CC1097" s="19" cm="1">
        <f t="array" ref="CC1097">INDEX($K:$P,ROW(),MATCH(CC$3,$K$2:$P$2,0))</f>
        <v>10</v>
      </c>
      <c r="CD1097" s="19" cm="1">
        <f t="array" ref="CD1097">INDEX($K:$P,ROW(),MATCH(CD$3,$K$2:$P$2,0))</f>
        <v>10</v>
      </c>
      <c r="CE1097" s="19" cm="1">
        <f t="array" ref="CE1097">INDEX($K:$P,ROW(),MATCH(CE$3,$K$2:$P$2,0))</f>
        <v>10</v>
      </c>
      <c r="CF1097" s="19" cm="1">
        <f t="array" ref="CF1097">INDEX($K:$P,ROW(),MATCH(CF$3,$K$2:$P$2,0))</f>
        <v>10</v>
      </c>
      <c r="CG1097" s="19" cm="1">
        <f t="array" ref="CG1097">INDEX($K:$P,ROW(),MATCH(CG$3,$K$2:$P$2,0))</f>
        <v>10</v>
      </c>
      <c r="CH1097" s="19" cm="1">
        <f t="array" ref="CH1097">INDEX($K:$P,ROW(),MATCH(CH$3,$K$2:$P$2,0))</f>
        <v>10</v>
      </c>
      <c r="CI1097" s="19" cm="1">
        <f t="array" ref="CI1097">INDEX($K:$P,ROW(),MATCH(CI$3,$K$2:$P$2,0))</f>
        <v>10</v>
      </c>
      <c r="CJ1097" s="19" cm="1">
        <f t="array" ref="CJ1097">INDEX($K:$P,ROW(),MATCH(CJ$3,$K$2:$P$2,0))</f>
        <v>10</v>
      </c>
      <c r="CK1097" s="19" cm="1">
        <f t="array" ref="CK1097">INDEX($K:$P,ROW(),MATCH(CK$3,$K$2:$P$2,0))</f>
        <v>10</v>
      </c>
      <c r="CL1097" s="19" cm="1">
        <f t="array" ref="CL1097">INDEX($K:$P,ROW(),MATCH(CL$3,$K$2:$P$2,0))</f>
        <v>10</v>
      </c>
    </row>
    <row r="1098" spans="2:90" x14ac:dyDescent="0.4">
      <c r="B1098" s="141" t="s">
        <v>520</v>
      </c>
      <c r="D1098" t="s">
        <v>807</v>
      </c>
      <c r="E1098" s="8" t="str">
        <f t="shared" si="1163"/>
        <v>1098 LISTSALE-PV</v>
      </c>
      <c r="H1098" s="31"/>
      <c r="I1098" s="73"/>
      <c r="J1098" s="73"/>
      <c r="K1098" s="18">
        <v>10</v>
      </c>
      <c r="L1098" s="18">
        <v>10</v>
      </c>
      <c r="M1098" s="18">
        <v>10</v>
      </c>
      <c r="N1098" s="18">
        <v>10</v>
      </c>
      <c r="O1098" s="18">
        <v>10</v>
      </c>
      <c r="P1098" s="18">
        <v>10</v>
      </c>
      <c r="R1098" s="33"/>
      <c r="S1098" s="19" cm="1">
        <f t="array" ref="S1098">INDEX($K:$P,ROW(),MATCH(S$3,$K$2:$P$2,0))</f>
        <v>10</v>
      </c>
      <c r="T1098" s="19" cm="1">
        <f t="array" ref="T1098">INDEX($K:$P,ROW(),MATCH(T$3,$K$2:$P$2,0))</f>
        <v>10</v>
      </c>
      <c r="U1098" s="19" cm="1">
        <f t="array" ref="U1098">INDEX($K:$P,ROW(),MATCH(U$3,$K$2:$P$2,0))</f>
        <v>10</v>
      </c>
      <c r="V1098" s="19" cm="1">
        <f t="array" ref="V1098">INDEX($K:$P,ROW(),MATCH(V$3,$K$2:$P$2,0))</f>
        <v>10</v>
      </c>
      <c r="W1098" s="19" cm="1">
        <f t="array" ref="W1098">INDEX($K:$P,ROW(),MATCH(W$3,$K$2:$P$2,0))</f>
        <v>10</v>
      </c>
      <c r="X1098" s="19" cm="1">
        <f t="array" ref="X1098">INDEX($K:$P,ROW(),MATCH(X$3,$K$2:$P$2,0))</f>
        <v>10</v>
      </c>
      <c r="Y1098" s="19" cm="1">
        <f t="array" ref="Y1098">INDEX($K:$P,ROW(),MATCH(Y$3,$K$2:$P$2,0))</f>
        <v>10</v>
      </c>
      <c r="Z1098" s="19" cm="1">
        <f t="array" ref="Z1098">INDEX($K:$P,ROW(),MATCH(Z$3,$K$2:$P$2,0))</f>
        <v>10</v>
      </c>
      <c r="AA1098" s="19" cm="1">
        <f t="array" ref="AA1098">INDEX($K:$P,ROW(),MATCH(AA$3,$K$2:$P$2,0))</f>
        <v>10</v>
      </c>
      <c r="AB1098" s="19" cm="1">
        <f t="array" ref="AB1098">INDEX($K:$P,ROW(),MATCH(AB$3,$K$2:$P$2,0))</f>
        <v>10</v>
      </c>
      <c r="AC1098" s="19" cm="1">
        <f t="array" ref="AC1098">INDEX($K:$P,ROW(),MATCH(AC$3,$K$2:$P$2,0))</f>
        <v>10</v>
      </c>
      <c r="AD1098" s="19" cm="1">
        <f t="array" ref="AD1098">INDEX($K:$P,ROW(),MATCH(AD$3,$K$2:$P$2,0))</f>
        <v>10</v>
      </c>
      <c r="AE1098" s="19" cm="1">
        <f t="array" ref="AE1098">INDEX($K:$P,ROW(),MATCH(AE$3,$K$2:$P$2,0))</f>
        <v>10</v>
      </c>
      <c r="AF1098" s="19" cm="1">
        <f t="array" ref="AF1098">INDEX($K:$P,ROW(),MATCH(AF$3,$K$2:$P$2,0))</f>
        <v>10</v>
      </c>
      <c r="AG1098" s="19" cm="1">
        <f t="array" ref="AG1098">INDEX($K:$P,ROW(),MATCH(AG$3,$K$2:$P$2,0))</f>
        <v>10</v>
      </c>
      <c r="AH1098" s="19" cm="1">
        <f t="array" ref="AH1098">INDEX($K:$P,ROW(),MATCH(AH$3,$K$2:$P$2,0))</f>
        <v>10</v>
      </c>
      <c r="AI1098" s="19" cm="1">
        <f t="array" ref="AI1098">INDEX($K:$P,ROW(),MATCH(AI$3,$K$2:$P$2,0))</f>
        <v>10</v>
      </c>
      <c r="AJ1098" s="19" cm="1">
        <f t="array" ref="AJ1098">INDEX($K:$P,ROW(),MATCH(AJ$3,$K$2:$P$2,0))</f>
        <v>10</v>
      </c>
      <c r="AK1098" s="19" cm="1">
        <f t="array" ref="AK1098">INDEX($K:$P,ROW(),MATCH(AK$3,$K$2:$P$2,0))</f>
        <v>10</v>
      </c>
      <c r="AL1098" s="19" cm="1">
        <f t="array" ref="AL1098">INDEX($K:$P,ROW(),MATCH(AL$3,$K$2:$P$2,0))</f>
        <v>10</v>
      </c>
      <c r="AM1098" s="19" cm="1">
        <f t="array" ref="AM1098">INDEX($K:$P,ROW(),MATCH(AM$3,$K$2:$P$2,0))</f>
        <v>10</v>
      </c>
      <c r="AN1098" s="19" cm="1">
        <f t="array" ref="AN1098">INDEX($K:$P,ROW(),MATCH(AN$3,$K$2:$P$2,0))</f>
        <v>10</v>
      </c>
      <c r="AO1098" s="19" cm="1">
        <f t="array" ref="AO1098">INDEX($K:$P,ROW(),MATCH(AO$3,$K$2:$P$2,0))</f>
        <v>10</v>
      </c>
      <c r="AP1098" s="19" cm="1">
        <f t="array" ref="AP1098">INDEX($K:$P,ROW(),MATCH(AP$3,$K$2:$P$2,0))</f>
        <v>10</v>
      </c>
      <c r="AQ1098" s="19" cm="1">
        <f t="array" ref="AQ1098">INDEX($K:$P,ROW(),MATCH(AQ$3,$K$2:$P$2,0))</f>
        <v>10</v>
      </c>
      <c r="AR1098" s="19" cm="1">
        <f t="array" ref="AR1098">INDEX($K:$P,ROW(),MATCH(AR$3,$K$2:$P$2,0))</f>
        <v>10</v>
      </c>
      <c r="AS1098" s="19" cm="1">
        <f t="array" ref="AS1098">INDEX($K:$P,ROW(),MATCH(AS$3,$K$2:$P$2,0))</f>
        <v>10</v>
      </c>
      <c r="AT1098" s="19" cm="1">
        <f t="array" ref="AT1098">INDEX($K:$P,ROW(),MATCH(AT$3,$K$2:$P$2,0))</f>
        <v>10</v>
      </c>
      <c r="AU1098" s="19" cm="1">
        <f t="array" ref="AU1098">INDEX($K:$P,ROW(),MATCH(AU$3,$K$2:$P$2,0))</f>
        <v>10</v>
      </c>
      <c r="AV1098" s="19" cm="1">
        <f t="array" ref="AV1098">INDEX($K:$P,ROW(),MATCH(AV$3,$K$2:$P$2,0))</f>
        <v>10</v>
      </c>
      <c r="AW1098" s="19" cm="1">
        <f t="array" ref="AW1098">INDEX($K:$P,ROW(),MATCH(AW$3,$K$2:$P$2,0))</f>
        <v>10</v>
      </c>
      <c r="AX1098" s="19" cm="1">
        <f t="array" ref="AX1098">INDEX($K:$P,ROW(),MATCH(AX$3,$K$2:$P$2,0))</f>
        <v>10</v>
      </c>
      <c r="AY1098" s="19" cm="1">
        <f t="array" ref="AY1098">INDEX($K:$P,ROW(),MATCH(AY$3,$K$2:$P$2,0))</f>
        <v>10</v>
      </c>
      <c r="AZ1098" s="19" cm="1">
        <f t="array" ref="AZ1098">INDEX($K:$P,ROW(),MATCH(AZ$3,$K$2:$P$2,0))</f>
        <v>10</v>
      </c>
      <c r="BA1098" s="19" cm="1">
        <f t="array" ref="BA1098">INDEX($K:$P,ROW(),MATCH(BA$3,$K$2:$P$2,0))</f>
        <v>10</v>
      </c>
      <c r="BB1098" s="19" cm="1">
        <f t="array" ref="BB1098">INDEX($K:$P,ROW(),MATCH(BB$3,$K$2:$P$2,0))</f>
        <v>10</v>
      </c>
      <c r="BC1098" s="19" cm="1">
        <f t="array" ref="BC1098">INDEX($K:$P,ROW(),MATCH(BC$3,$K$2:$P$2,0))</f>
        <v>10</v>
      </c>
      <c r="BD1098" s="19" cm="1">
        <f t="array" ref="BD1098">INDEX($K:$P,ROW(),MATCH(BD$3,$K$2:$P$2,0))</f>
        <v>10</v>
      </c>
      <c r="BE1098" s="19" cm="1">
        <f t="array" ref="BE1098">INDEX($K:$P,ROW(),MATCH(BE$3,$K$2:$P$2,0))</f>
        <v>10</v>
      </c>
      <c r="BF1098" s="19" cm="1">
        <f t="array" ref="BF1098">INDEX($K:$P,ROW(),MATCH(BF$3,$K$2:$P$2,0))</f>
        <v>10</v>
      </c>
      <c r="BG1098" s="19" cm="1">
        <f t="array" ref="BG1098">INDEX($K:$P,ROW(),MATCH(BG$3,$K$2:$P$2,0))</f>
        <v>10</v>
      </c>
      <c r="BH1098" s="19" cm="1">
        <f t="array" ref="BH1098">INDEX($K:$P,ROW(),MATCH(BH$3,$K$2:$P$2,0))</f>
        <v>10</v>
      </c>
      <c r="BI1098" s="19" cm="1">
        <f t="array" ref="BI1098">INDEX($K:$P,ROW(),MATCH(BI$3,$K$2:$P$2,0))</f>
        <v>10</v>
      </c>
      <c r="BJ1098" s="19" cm="1">
        <f t="array" ref="BJ1098">INDEX($K:$P,ROW(),MATCH(BJ$3,$K$2:$P$2,0))</f>
        <v>10</v>
      </c>
      <c r="BK1098" s="19" cm="1">
        <f t="array" ref="BK1098">INDEX($K:$P,ROW(),MATCH(BK$3,$K$2:$P$2,0))</f>
        <v>10</v>
      </c>
      <c r="BL1098" s="19" cm="1">
        <f t="array" ref="BL1098">INDEX($K:$P,ROW(),MATCH(BL$3,$K$2:$P$2,0))</f>
        <v>10</v>
      </c>
      <c r="BM1098" s="19" cm="1">
        <f t="array" ref="BM1098">INDEX($K:$P,ROW(),MATCH(BM$3,$K$2:$P$2,0))</f>
        <v>10</v>
      </c>
      <c r="BN1098" s="19" cm="1">
        <f t="array" ref="BN1098">INDEX($K:$P,ROW(),MATCH(BN$3,$K$2:$P$2,0))</f>
        <v>10</v>
      </c>
      <c r="BO1098" s="19" cm="1">
        <f t="array" ref="BO1098">INDEX($K:$P,ROW(),MATCH(BO$3,$K$2:$P$2,0))</f>
        <v>10</v>
      </c>
      <c r="BP1098" s="19" cm="1">
        <f t="array" ref="BP1098">INDEX($K:$P,ROW(),MATCH(BP$3,$K$2:$P$2,0))</f>
        <v>10</v>
      </c>
      <c r="BQ1098" s="19" cm="1">
        <f t="array" ref="BQ1098">INDEX($K:$P,ROW(),MATCH(BQ$3,$K$2:$P$2,0))</f>
        <v>10</v>
      </c>
      <c r="BR1098" s="19" cm="1">
        <f t="array" ref="BR1098">INDEX($K:$P,ROW(),MATCH(BR$3,$K$2:$P$2,0))</f>
        <v>10</v>
      </c>
      <c r="BS1098" s="19" cm="1">
        <f t="array" ref="BS1098">INDEX($K:$P,ROW(),MATCH(BS$3,$K$2:$P$2,0))</f>
        <v>10</v>
      </c>
      <c r="BT1098" s="19" cm="1">
        <f t="array" ref="BT1098">INDEX($K:$P,ROW(),MATCH(BT$3,$K$2:$P$2,0))</f>
        <v>10</v>
      </c>
      <c r="BU1098" s="19" cm="1">
        <f t="array" ref="BU1098">INDEX($K:$P,ROW(),MATCH(BU$3,$K$2:$P$2,0))</f>
        <v>10</v>
      </c>
      <c r="BV1098" s="19" cm="1">
        <f t="array" ref="BV1098">INDEX($K:$P,ROW(),MATCH(BV$3,$K$2:$P$2,0))</f>
        <v>10</v>
      </c>
      <c r="BW1098" s="19" cm="1">
        <f t="array" ref="BW1098">INDEX($K:$P,ROW(),MATCH(BW$3,$K$2:$P$2,0))</f>
        <v>10</v>
      </c>
      <c r="BX1098" s="19" cm="1">
        <f t="array" ref="BX1098">INDEX($K:$P,ROW(),MATCH(BX$3,$K$2:$P$2,0))</f>
        <v>10</v>
      </c>
      <c r="BY1098" s="19" cm="1">
        <f t="array" ref="BY1098">INDEX($K:$P,ROW(),MATCH(BY$3,$K$2:$P$2,0))</f>
        <v>10</v>
      </c>
      <c r="BZ1098" s="19" cm="1">
        <f t="array" ref="BZ1098">INDEX($K:$P,ROW(),MATCH(BZ$3,$K$2:$P$2,0))</f>
        <v>10</v>
      </c>
      <c r="CA1098" s="19" cm="1">
        <f t="array" ref="CA1098">INDEX($K:$P,ROW(),MATCH(CA$3,$K$2:$P$2,0))</f>
        <v>10</v>
      </c>
      <c r="CB1098" s="19" cm="1">
        <f t="array" ref="CB1098">INDEX($K:$P,ROW(),MATCH(CB$3,$K$2:$P$2,0))</f>
        <v>10</v>
      </c>
      <c r="CC1098" s="19" cm="1">
        <f t="array" ref="CC1098">INDEX($K:$P,ROW(),MATCH(CC$3,$K$2:$P$2,0))</f>
        <v>10</v>
      </c>
      <c r="CD1098" s="19" cm="1">
        <f t="array" ref="CD1098">INDEX($K:$P,ROW(),MATCH(CD$3,$K$2:$P$2,0))</f>
        <v>10</v>
      </c>
      <c r="CE1098" s="19" cm="1">
        <f t="array" ref="CE1098">INDEX($K:$P,ROW(),MATCH(CE$3,$K$2:$P$2,0))</f>
        <v>10</v>
      </c>
      <c r="CF1098" s="19" cm="1">
        <f t="array" ref="CF1098">INDEX($K:$P,ROW(),MATCH(CF$3,$K$2:$P$2,0))</f>
        <v>10</v>
      </c>
      <c r="CG1098" s="19" cm="1">
        <f t="array" ref="CG1098">INDEX($K:$P,ROW(),MATCH(CG$3,$K$2:$P$2,0))</f>
        <v>10</v>
      </c>
      <c r="CH1098" s="19" cm="1">
        <f t="array" ref="CH1098">INDEX($K:$P,ROW(),MATCH(CH$3,$K$2:$P$2,0))</f>
        <v>10</v>
      </c>
      <c r="CI1098" s="19" cm="1">
        <f t="array" ref="CI1098">INDEX($K:$P,ROW(),MATCH(CI$3,$K$2:$P$2,0))</f>
        <v>10</v>
      </c>
      <c r="CJ1098" s="19" cm="1">
        <f t="array" ref="CJ1098">INDEX($K:$P,ROW(),MATCH(CJ$3,$K$2:$P$2,0))</f>
        <v>10</v>
      </c>
      <c r="CK1098" s="19" cm="1">
        <f t="array" ref="CK1098">INDEX($K:$P,ROW(),MATCH(CK$3,$K$2:$P$2,0))</f>
        <v>10</v>
      </c>
      <c r="CL1098" s="19" cm="1">
        <f t="array" ref="CL1098">INDEX($K:$P,ROW(),MATCH(CL$3,$K$2:$P$2,0))</f>
        <v>10</v>
      </c>
    </row>
    <row r="1099" spans="2:90" x14ac:dyDescent="0.4">
      <c r="B1099" s="141" t="s">
        <v>796</v>
      </c>
      <c r="D1099" t="s">
        <v>807</v>
      </c>
      <c r="E1099" s="8" t="str">
        <f t="shared" si="1163"/>
        <v>1099 LISTSALE-PV</v>
      </c>
      <c r="H1099" s="31"/>
      <c r="I1099" s="73"/>
      <c r="J1099" s="73"/>
      <c r="K1099" s="18">
        <v>10</v>
      </c>
      <c r="L1099" s="18">
        <v>10</v>
      </c>
      <c r="M1099" s="18">
        <v>10</v>
      </c>
      <c r="N1099" s="18">
        <v>10</v>
      </c>
      <c r="O1099" s="18">
        <v>10</v>
      </c>
      <c r="P1099" s="18">
        <v>10</v>
      </c>
      <c r="R1099" s="33"/>
      <c r="S1099" s="19" cm="1">
        <f t="array" ref="S1099">INDEX($K:$P,ROW(),MATCH(S$3,$K$2:$P$2,0))</f>
        <v>10</v>
      </c>
      <c r="T1099" s="19" cm="1">
        <f t="array" ref="T1099">INDEX($K:$P,ROW(),MATCH(T$3,$K$2:$P$2,0))</f>
        <v>10</v>
      </c>
      <c r="U1099" s="19" cm="1">
        <f t="array" ref="U1099">INDEX($K:$P,ROW(),MATCH(U$3,$K$2:$P$2,0))</f>
        <v>10</v>
      </c>
      <c r="V1099" s="19" cm="1">
        <f t="array" ref="V1099">INDEX($K:$P,ROW(),MATCH(V$3,$K$2:$P$2,0))</f>
        <v>10</v>
      </c>
      <c r="W1099" s="19" cm="1">
        <f t="array" ref="W1099">INDEX($K:$P,ROW(),MATCH(W$3,$K$2:$P$2,0))</f>
        <v>10</v>
      </c>
      <c r="X1099" s="19" cm="1">
        <f t="array" ref="X1099">INDEX($K:$P,ROW(),MATCH(X$3,$K$2:$P$2,0))</f>
        <v>10</v>
      </c>
      <c r="Y1099" s="19" cm="1">
        <f t="array" ref="Y1099">INDEX($K:$P,ROW(),MATCH(Y$3,$K$2:$P$2,0))</f>
        <v>10</v>
      </c>
      <c r="Z1099" s="19" cm="1">
        <f t="array" ref="Z1099">INDEX($K:$P,ROW(),MATCH(Z$3,$K$2:$P$2,0))</f>
        <v>10</v>
      </c>
      <c r="AA1099" s="19" cm="1">
        <f t="array" ref="AA1099">INDEX($K:$P,ROW(),MATCH(AA$3,$K$2:$P$2,0))</f>
        <v>10</v>
      </c>
      <c r="AB1099" s="19" cm="1">
        <f t="array" ref="AB1099">INDEX($K:$P,ROW(),MATCH(AB$3,$K$2:$P$2,0))</f>
        <v>10</v>
      </c>
      <c r="AC1099" s="19" cm="1">
        <f t="array" ref="AC1099">INDEX($K:$P,ROW(),MATCH(AC$3,$K$2:$P$2,0))</f>
        <v>10</v>
      </c>
      <c r="AD1099" s="19" cm="1">
        <f t="array" ref="AD1099">INDEX($K:$P,ROW(),MATCH(AD$3,$K$2:$P$2,0))</f>
        <v>10</v>
      </c>
      <c r="AE1099" s="19" cm="1">
        <f t="array" ref="AE1099">INDEX($K:$P,ROW(),MATCH(AE$3,$K$2:$P$2,0))</f>
        <v>10</v>
      </c>
      <c r="AF1099" s="19" cm="1">
        <f t="array" ref="AF1099">INDEX($K:$P,ROW(),MATCH(AF$3,$K$2:$P$2,0))</f>
        <v>10</v>
      </c>
      <c r="AG1099" s="19" cm="1">
        <f t="array" ref="AG1099">INDEX($K:$P,ROW(),MATCH(AG$3,$K$2:$P$2,0))</f>
        <v>10</v>
      </c>
      <c r="AH1099" s="19" cm="1">
        <f t="array" ref="AH1099">INDEX($K:$P,ROW(),MATCH(AH$3,$K$2:$P$2,0))</f>
        <v>10</v>
      </c>
      <c r="AI1099" s="19" cm="1">
        <f t="array" ref="AI1099">INDEX($K:$P,ROW(),MATCH(AI$3,$K$2:$P$2,0))</f>
        <v>10</v>
      </c>
      <c r="AJ1099" s="19" cm="1">
        <f t="array" ref="AJ1099">INDEX($K:$P,ROW(),MATCH(AJ$3,$K$2:$P$2,0))</f>
        <v>10</v>
      </c>
      <c r="AK1099" s="19" cm="1">
        <f t="array" ref="AK1099">INDEX($K:$P,ROW(),MATCH(AK$3,$K$2:$P$2,0))</f>
        <v>10</v>
      </c>
      <c r="AL1099" s="19" cm="1">
        <f t="array" ref="AL1099">INDEX($K:$P,ROW(),MATCH(AL$3,$K$2:$P$2,0))</f>
        <v>10</v>
      </c>
      <c r="AM1099" s="19" cm="1">
        <f t="array" ref="AM1099">INDEX($K:$P,ROW(),MATCH(AM$3,$K$2:$P$2,0))</f>
        <v>10</v>
      </c>
      <c r="AN1099" s="19" cm="1">
        <f t="array" ref="AN1099">INDEX($K:$P,ROW(),MATCH(AN$3,$K$2:$P$2,0))</f>
        <v>10</v>
      </c>
      <c r="AO1099" s="19" cm="1">
        <f t="array" ref="AO1099">INDEX($K:$P,ROW(),MATCH(AO$3,$K$2:$P$2,0))</f>
        <v>10</v>
      </c>
      <c r="AP1099" s="19" cm="1">
        <f t="array" ref="AP1099">INDEX($K:$P,ROW(),MATCH(AP$3,$K$2:$P$2,0))</f>
        <v>10</v>
      </c>
      <c r="AQ1099" s="19" cm="1">
        <f t="array" ref="AQ1099">INDEX($K:$P,ROW(),MATCH(AQ$3,$K$2:$P$2,0))</f>
        <v>10</v>
      </c>
      <c r="AR1099" s="19" cm="1">
        <f t="array" ref="AR1099">INDEX($K:$P,ROW(),MATCH(AR$3,$K$2:$P$2,0))</f>
        <v>10</v>
      </c>
      <c r="AS1099" s="19" cm="1">
        <f t="array" ref="AS1099">INDEX($K:$P,ROW(),MATCH(AS$3,$K$2:$P$2,0))</f>
        <v>10</v>
      </c>
      <c r="AT1099" s="19" cm="1">
        <f t="array" ref="AT1099">INDEX($K:$P,ROW(),MATCH(AT$3,$K$2:$P$2,0))</f>
        <v>10</v>
      </c>
      <c r="AU1099" s="19" cm="1">
        <f t="array" ref="AU1099">INDEX($K:$P,ROW(),MATCH(AU$3,$K$2:$P$2,0))</f>
        <v>10</v>
      </c>
      <c r="AV1099" s="19" cm="1">
        <f t="array" ref="AV1099">INDEX($K:$P,ROW(),MATCH(AV$3,$K$2:$P$2,0))</f>
        <v>10</v>
      </c>
      <c r="AW1099" s="19" cm="1">
        <f t="array" ref="AW1099">INDEX($K:$P,ROW(),MATCH(AW$3,$K$2:$P$2,0))</f>
        <v>10</v>
      </c>
      <c r="AX1099" s="19" cm="1">
        <f t="array" ref="AX1099">INDEX($K:$P,ROW(),MATCH(AX$3,$K$2:$P$2,0))</f>
        <v>10</v>
      </c>
      <c r="AY1099" s="19" cm="1">
        <f t="array" ref="AY1099">INDEX($K:$P,ROW(),MATCH(AY$3,$K$2:$P$2,0))</f>
        <v>10</v>
      </c>
      <c r="AZ1099" s="19" cm="1">
        <f t="array" ref="AZ1099">INDEX($K:$P,ROW(),MATCH(AZ$3,$K$2:$P$2,0))</f>
        <v>10</v>
      </c>
      <c r="BA1099" s="19" cm="1">
        <f t="array" ref="BA1099">INDEX($K:$P,ROW(),MATCH(BA$3,$K$2:$P$2,0))</f>
        <v>10</v>
      </c>
      <c r="BB1099" s="19" cm="1">
        <f t="array" ref="BB1099">INDEX($K:$P,ROW(),MATCH(BB$3,$K$2:$P$2,0))</f>
        <v>10</v>
      </c>
      <c r="BC1099" s="19" cm="1">
        <f t="array" ref="BC1099">INDEX($K:$P,ROW(),MATCH(BC$3,$K$2:$P$2,0))</f>
        <v>10</v>
      </c>
      <c r="BD1099" s="19" cm="1">
        <f t="array" ref="BD1099">INDEX($K:$P,ROW(),MATCH(BD$3,$K$2:$P$2,0))</f>
        <v>10</v>
      </c>
      <c r="BE1099" s="19" cm="1">
        <f t="array" ref="BE1099">INDEX($K:$P,ROW(),MATCH(BE$3,$K$2:$P$2,0))</f>
        <v>10</v>
      </c>
      <c r="BF1099" s="19" cm="1">
        <f t="array" ref="BF1099">INDEX($K:$P,ROW(),MATCH(BF$3,$K$2:$P$2,0))</f>
        <v>10</v>
      </c>
      <c r="BG1099" s="19" cm="1">
        <f t="array" ref="BG1099">INDEX($K:$P,ROW(),MATCH(BG$3,$K$2:$P$2,0))</f>
        <v>10</v>
      </c>
      <c r="BH1099" s="19" cm="1">
        <f t="array" ref="BH1099">INDEX($K:$P,ROW(),MATCH(BH$3,$K$2:$P$2,0))</f>
        <v>10</v>
      </c>
      <c r="BI1099" s="19" cm="1">
        <f t="array" ref="BI1099">INDEX($K:$P,ROW(),MATCH(BI$3,$K$2:$P$2,0))</f>
        <v>10</v>
      </c>
      <c r="BJ1099" s="19" cm="1">
        <f t="array" ref="BJ1099">INDEX($K:$P,ROW(),MATCH(BJ$3,$K$2:$P$2,0))</f>
        <v>10</v>
      </c>
      <c r="BK1099" s="19" cm="1">
        <f t="array" ref="BK1099">INDEX($K:$P,ROW(),MATCH(BK$3,$K$2:$P$2,0))</f>
        <v>10</v>
      </c>
      <c r="BL1099" s="19" cm="1">
        <f t="array" ref="BL1099">INDEX($K:$P,ROW(),MATCH(BL$3,$K$2:$P$2,0))</f>
        <v>10</v>
      </c>
      <c r="BM1099" s="19" cm="1">
        <f t="array" ref="BM1099">INDEX($K:$P,ROW(),MATCH(BM$3,$K$2:$P$2,0))</f>
        <v>10</v>
      </c>
      <c r="BN1099" s="19" cm="1">
        <f t="array" ref="BN1099">INDEX($K:$P,ROW(),MATCH(BN$3,$K$2:$P$2,0))</f>
        <v>10</v>
      </c>
      <c r="BO1099" s="19" cm="1">
        <f t="array" ref="BO1099">INDEX($K:$P,ROW(),MATCH(BO$3,$K$2:$P$2,0))</f>
        <v>10</v>
      </c>
      <c r="BP1099" s="19" cm="1">
        <f t="array" ref="BP1099">INDEX($K:$P,ROW(),MATCH(BP$3,$K$2:$P$2,0))</f>
        <v>10</v>
      </c>
      <c r="BQ1099" s="19" cm="1">
        <f t="array" ref="BQ1099">INDEX($K:$P,ROW(),MATCH(BQ$3,$K$2:$P$2,0))</f>
        <v>10</v>
      </c>
      <c r="BR1099" s="19" cm="1">
        <f t="array" ref="BR1099">INDEX($K:$P,ROW(),MATCH(BR$3,$K$2:$P$2,0))</f>
        <v>10</v>
      </c>
      <c r="BS1099" s="19" cm="1">
        <f t="array" ref="BS1099">INDEX($K:$P,ROW(),MATCH(BS$3,$K$2:$P$2,0))</f>
        <v>10</v>
      </c>
      <c r="BT1099" s="19" cm="1">
        <f t="array" ref="BT1099">INDEX($K:$P,ROW(),MATCH(BT$3,$K$2:$P$2,0))</f>
        <v>10</v>
      </c>
      <c r="BU1099" s="19" cm="1">
        <f t="array" ref="BU1099">INDEX($K:$P,ROW(),MATCH(BU$3,$K$2:$P$2,0))</f>
        <v>10</v>
      </c>
      <c r="BV1099" s="19" cm="1">
        <f t="array" ref="BV1099">INDEX($K:$P,ROW(),MATCH(BV$3,$K$2:$P$2,0))</f>
        <v>10</v>
      </c>
      <c r="BW1099" s="19" cm="1">
        <f t="array" ref="BW1099">INDEX($K:$P,ROW(),MATCH(BW$3,$K$2:$P$2,0))</f>
        <v>10</v>
      </c>
      <c r="BX1099" s="19" cm="1">
        <f t="array" ref="BX1099">INDEX($K:$P,ROW(),MATCH(BX$3,$K$2:$P$2,0))</f>
        <v>10</v>
      </c>
      <c r="BY1099" s="19" cm="1">
        <f t="array" ref="BY1099">INDEX($K:$P,ROW(),MATCH(BY$3,$K$2:$P$2,0))</f>
        <v>10</v>
      </c>
      <c r="BZ1099" s="19" cm="1">
        <f t="array" ref="BZ1099">INDEX($K:$P,ROW(),MATCH(BZ$3,$K$2:$P$2,0))</f>
        <v>10</v>
      </c>
      <c r="CA1099" s="19" cm="1">
        <f t="array" ref="CA1099">INDEX($K:$P,ROW(),MATCH(CA$3,$K$2:$P$2,0))</f>
        <v>10</v>
      </c>
      <c r="CB1099" s="19" cm="1">
        <f t="array" ref="CB1099">INDEX($K:$P,ROW(),MATCH(CB$3,$K$2:$P$2,0))</f>
        <v>10</v>
      </c>
      <c r="CC1099" s="19" cm="1">
        <f t="array" ref="CC1099">INDEX($K:$P,ROW(),MATCH(CC$3,$K$2:$P$2,0))</f>
        <v>10</v>
      </c>
      <c r="CD1099" s="19" cm="1">
        <f t="array" ref="CD1099">INDEX($K:$P,ROW(),MATCH(CD$3,$K$2:$P$2,0))</f>
        <v>10</v>
      </c>
      <c r="CE1099" s="19" cm="1">
        <f t="array" ref="CE1099">INDEX($K:$P,ROW(),MATCH(CE$3,$K$2:$P$2,0))</f>
        <v>10</v>
      </c>
      <c r="CF1099" s="19" cm="1">
        <f t="array" ref="CF1099">INDEX($K:$P,ROW(),MATCH(CF$3,$K$2:$P$2,0))</f>
        <v>10</v>
      </c>
      <c r="CG1099" s="19" cm="1">
        <f t="array" ref="CG1099">INDEX($K:$P,ROW(),MATCH(CG$3,$K$2:$P$2,0))</f>
        <v>10</v>
      </c>
      <c r="CH1099" s="19" cm="1">
        <f t="array" ref="CH1099">INDEX($K:$P,ROW(),MATCH(CH$3,$K$2:$P$2,0))</f>
        <v>10</v>
      </c>
      <c r="CI1099" s="19" cm="1">
        <f t="array" ref="CI1099">INDEX($K:$P,ROW(),MATCH(CI$3,$K$2:$P$2,0))</f>
        <v>10</v>
      </c>
      <c r="CJ1099" s="19" cm="1">
        <f t="array" ref="CJ1099">INDEX($K:$P,ROW(),MATCH(CJ$3,$K$2:$P$2,0))</f>
        <v>10</v>
      </c>
      <c r="CK1099" s="19" cm="1">
        <f t="array" ref="CK1099">INDEX($K:$P,ROW(),MATCH(CK$3,$K$2:$P$2,0))</f>
        <v>10</v>
      </c>
      <c r="CL1099" s="19" cm="1">
        <f t="array" ref="CL1099">INDEX($K:$P,ROW(),MATCH(CL$3,$K$2:$P$2,0))</f>
        <v>10</v>
      </c>
    </row>
    <row r="1100" spans="2:90" x14ac:dyDescent="0.4">
      <c r="B1100" s="141" t="s">
        <v>797</v>
      </c>
      <c r="D1100" t="s">
        <v>807</v>
      </c>
      <c r="E1100" s="8" t="str">
        <f t="shared" si="1163"/>
        <v>1100 LISTSALE-PV</v>
      </c>
      <c r="H1100" s="31"/>
      <c r="I1100" s="73"/>
      <c r="J1100" s="73"/>
      <c r="K1100" s="18">
        <v>10</v>
      </c>
      <c r="L1100" s="18">
        <v>10</v>
      </c>
      <c r="M1100" s="18">
        <v>10</v>
      </c>
      <c r="N1100" s="18">
        <v>10</v>
      </c>
      <c r="O1100" s="18">
        <v>10</v>
      </c>
      <c r="P1100" s="18">
        <v>10</v>
      </c>
      <c r="R1100" s="33"/>
      <c r="S1100" s="19" cm="1">
        <f t="array" ref="S1100">INDEX($K:$P,ROW(),MATCH(S$3,$K$2:$P$2,0))</f>
        <v>10</v>
      </c>
      <c r="T1100" s="19" cm="1">
        <f t="array" ref="T1100">INDEX($K:$P,ROW(),MATCH(T$3,$K$2:$P$2,0))</f>
        <v>10</v>
      </c>
      <c r="U1100" s="19" cm="1">
        <f t="array" ref="U1100">INDEX($K:$P,ROW(),MATCH(U$3,$K$2:$P$2,0))</f>
        <v>10</v>
      </c>
      <c r="V1100" s="19" cm="1">
        <f t="array" ref="V1100">INDEX($K:$P,ROW(),MATCH(V$3,$K$2:$P$2,0))</f>
        <v>10</v>
      </c>
      <c r="W1100" s="19" cm="1">
        <f t="array" ref="W1100">INDEX($K:$P,ROW(),MATCH(W$3,$K$2:$P$2,0))</f>
        <v>10</v>
      </c>
      <c r="X1100" s="19" cm="1">
        <f t="array" ref="X1100">INDEX($K:$P,ROW(),MATCH(X$3,$K$2:$P$2,0))</f>
        <v>10</v>
      </c>
      <c r="Y1100" s="19" cm="1">
        <f t="array" ref="Y1100">INDEX($K:$P,ROW(),MATCH(Y$3,$K$2:$P$2,0))</f>
        <v>10</v>
      </c>
      <c r="Z1100" s="19" cm="1">
        <f t="array" ref="Z1100">INDEX($K:$P,ROW(),MATCH(Z$3,$K$2:$P$2,0))</f>
        <v>10</v>
      </c>
      <c r="AA1100" s="19" cm="1">
        <f t="array" ref="AA1100">INDEX($K:$P,ROW(),MATCH(AA$3,$K$2:$P$2,0))</f>
        <v>10</v>
      </c>
      <c r="AB1100" s="19" cm="1">
        <f t="array" ref="AB1100">INDEX($K:$P,ROW(),MATCH(AB$3,$K$2:$P$2,0))</f>
        <v>10</v>
      </c>
      <c r="AC1100" s="19" cm="1">
        <f t="array" ref="AC1100">INDEX($K:$P,ROW(),MATCH(AC$3,$K$2:$P$2,0))</f>
        <v>10</v>
      </c>
      <c r="AD1100" s="19" cm="1">
        <f t="array" ref="AD1100">INDEX($K:$P,ROW(),MATCH(AD$3,$K$2:$P$2,0))</f>
        <v>10</v>
      </c>
      <c r="AE1100" s="19" cm="1">
        <f t="array" ref="AE1100">INDEX($K:$P,ROW(),MATCH(AE$3,$K$2:$P$2,0))</f>
        <v>10</v>
      </c>
      <c r="AF1100" s="19" cm="1">
        <f t="array" ref="AF1100">INDEX($K:$P,ROW(),MATCH(AF$3,$K$2:$P$2,0))</f>
        <v>10</v>
      </c>
      <c r="AG1100" s="19" cm="1">
        <f t="array" ref="AG1100">INDEX($K:$P,ROW(),MATCH(AG$3,$K$2:$P$2,0))</f>
        <v>10</v>
      </c>
      <c r="AH1100" s="19" cm="1">
        <f t="array" ref="AH1100">INDEX($K:$P,ROW(),MATCH(AH$3,$K$2:$P$2,0))</f>
        <v>10</v>
      </c>
      <c r="AI1100" s="19" cm="1">
        <f t="array" ref="AI1100">INDEX($K:$P,ROW(),MATCH(AI$3,$K$2:$P$2,0))</f>
        <v>10</v>
      </c>
      <c r="AJ1100" s="19" cm="1">
        <f t="array" ref="AJ1100">INDEX($K:$P,ROW(),MATCH(AJ$3,$K$2:$P$2,0))</f>
        <v>10</v>
      </c>
      <c r="AK1100" s="19" cm="1">
        <f t="array" ref="AK1100">INDEX($K:$P,ROW(),MATCH(AK$3,$K$2:$P$2,0))</f>
        <v>10</v>
      </c>
      <c r="AL1100" s="19" cm="1">
        <f t="array" ref="AL1100">INDEX($K:$P,ROW(),MATCH(AL$3,$K$2:$P$2,0))</f>
        <v>10</v>
      </c>
      <c r="AM1100" s="19" cm="1">
        <f t="array" ref="AM1100">INDEX($K:$P,ROW(),MATCH(AM$3,$K$2:$P$2,0))</f>
        <v>10</v>
      </c>
      <c r="AN1100" s="19" cm="1">
        <f t="array" ref="AN1100">INDEX($K:$P,ROW(),MATCH(AN$3,$K$2:$P$2,0))</f>
        <v>10</v>
      </c>
      <c r="AO1100" s="19" cm="1">
        <f t="array" ref="AO1100">INDEX($K:$P,ROW(),MATCH(AO$3,$K$2:$P$2,0))</f>
        <v>10</v>
      </c>
      <c r="AP1100" s="19" cm="1">
        <f t="array" ref="AP1100">INDEX($K:$P,ROW(),MATCH(AP$3,$K$2:$P$2,0))</f>
        <v>10</v>
      </c>
      <c r="AQ1100" s="19" cm="1">
        <f t="array" ref="AQ1100">INDEX($K:$P,ROW(),MATCH(AQ$3,$K$2:$P$2,0))</f>
        <v>10</v>
      </c>
      <c r="AR1100" s="19" cm="1">
        <f t="array" ref="AR1100">INDEX($K:$P,ROW(),MATCH(AR$3,$K$2:$P$2,0))</f>
        <v>10</v>
      </c>
      <c r="AS1100" s="19" cm="1">
        <f t="array" ref="AS1100">INDEX($K:$P,ROW(),MATCH(AS$3,$K$2:$P$2,0))</f>
        <v>10</v>
      </c>
      <c r="AT1100" s="19" cm="1">
        <f t="array" ref="AT1100">INDEX($K:$P,ROW(),MATCH(AT$3,$K$2:$P$2,0))</f>
        <v>10</v>
      </c>
      <c r="AU1100" s="19" cm="1">
        <f t="array" ref="AU1100">INDEX($K:$P,ROW(),MATCH(AU$3,$K$2:$P$2,0))</f>
        <v>10</v>
      </c>
      <c r="AV1100" s="19" cm="1">
        <f t="array" ref="AV1100">INDEX($K:$P,ROW(),MATCH(AV$3,$K$2:$P$2,0))</f>
        <v>10</v>
      </c>
      <c r="AW1100" s="19" cm="1">
        <f t="array" ref="AW1100">INDEX($K:$P,ROW(),MATCH(AW$3,$K$2:$P$2,0))</f>
        <v>10</v>
      </c>
      <c r="AX1100" s="19" cm="1">
        <f t="array" ref="AX1100">INDEX($K:$P,ROW(),MATCH(AX$3,$K$2:$P$2,0))</f>
        <v>10</v>
      </c>
      <c r="AY1100" s="19" cm="1">
        <f t="array" ref="AY1100">INDEX($K:$P,ROW(),MATCH(AY$3,$K$2:$P$2,0))</f>
        <v>10</v>
      </c>
      <c r="AZ1100" s="19" cm="1">
        <f t="array" ref="AZ1100">INDEX($K:$P,ROW(),MATCH(AZ$3,$K$2:$P$2,0))</f>
        <v>10</v>
      </c>
      <c r="BA1100" s="19" cm="1">
        <f t="array" ref="BA1100">INDEX($K:$P,ROW(),MATCH(BA$3,$K$2:$P$2,0))</f>
        <v>10</v>
      </c>
      <c r="BB1100" s="19" cm="1">
        <f t="array" ref="BB1100">INDEX($K:$P,ROW(),MATCH(BB$3,$K$2:$P$2,0))</f>
        <v>10</v>
      </c>
      <c r="BC1100" s="19" cm="1">
        <f t="array" ref="BC1100">INDEX($K:$P,ROW(),MATCH(BC$3,$K$2:$P$2,0))</f>
        <v>10</v>
      </c>
      <c r="BD1100" s="19" cm="1">
        <f t="array" ref="BD1100">INDEX($K:$P,ROW(),MATCH(BD$3,$K$2:$P$2,0))</f>
        <v>10</v>
      </c>
      <c r="BE1100" s="19" cm="1">
        <f t="array" ref="BE1100">INDEX($K:$P,ROW(),MATCH(BE$3,$K$2:$P$2,0))</f>
        <v>10</v>
      </c>
      <c r="BF1100" s="19" cm="1">
        <f t="array" ref="BF1100">INDEX($K:$P,ROW(),MATCH(BF$3,$K$2:$P$2,0))</f>
        <v>10</v>
      </c>
      <c r="BG1100" s="19" cm="1">
        <f t="array" ref="BG1100">INDEX($K:$P,ROW(),MATCH(BG$3,$K$2:$P$2,0))</f>
        <v>10</v>
      </c>
      <c r="BH1100" s="19" cm="1">
        <f t="array" ref="BH1100">INDEX($K:$P,ROW(),MATCH(BH$3,$K$2:$P$2,0))</f>
        <v>10</v>
      </c>
      <c r="BI1100" s="19" cm="1">
        <f t="array" ref="BI1100">INDEX($K:$P,ROW(),MATCH(BI$3,$K$2:$P$2,0))</f>
        <v>10</v>
      </c>
      <c r="BJ1100" s="19" cm="1">
        <f t="array" ref="BJ1100">INDEX($K:$P,ROW(),MATCH(BJ$3,$K$2:$P$2,0))</f>
        <v>10</v>
      </c>
      <c r="BK1100" s="19" cm="1">
        <f t="array" ref="BK1100">INDEX($K:$P,ROW(),MATCH(BK$3,$K$2:$P$2,0))</f>
        <v>10</v>
      </c>
      <c r="BL1100" s="19" cm="1">
        <f t="array" ref="BL1100">INDEX($K:$P,ROW(),MATCH(BL$3,$K$2:$P$2,0))</f>
        <v>10</v>
      </c>
      <c r="BM1100" s="19" cm="1">
        <f t="array" ref="BM1100">INDEX($K:$P,ROW(),MATCH(BM$3,$K$2:$P$2,0))</f>
        <v>10</v>
      </c>
      <c r="BN1100" s="19" cm="1">
        <f t="array" ref="BN1100">INDEX($K:$P,ROW(),MATCH(BN$3,$K$2:$P$2,0))</f>
        <v>10</v>
      </c>
      <c r="BO1100" s="19" cm="1">
        <f t="array" ref="BO1100">INDEX($K:$P,ROW(),MATCH(BO$3,$K$2:$P$2,0))</f>
        <v>10</v>
      </c>
      <c r="BP1100" s="19" cm="1">
        <f t="array" ref="BP1100">INDEX($K:$P,ROW(),MATCH(BP$3,$K$2:$P$2,0))</f>
        <v>10</v>
      </c>
      <c r="BQ1100" s="19" cm="1">
        <f t="array" ref="BQ1100">INDEX($K:$P,ROW(),MATCH(BQ$3,$K$2:$P$2,0))</f>
        <v>10</v>
      </c>
      <c r="BR1100" s="19" cm="1">
        <f t="array" ref="BR1100">INDEX($K:$P,ROW(),MATCH(BR$3,$K$2:$P$2,0))</f>
        <v>10</v>
      </c>
      <c r="BS1100" s="19" cm="1">
        <f t="array" ref="BS1100">INDEX($K:$P,ROW(),MATCH(BS$3,$K$2:$P$2,0))</f>
        <v>10</v>
      </c>
      <c r="BT1100" s="19" cm="1">
        <f t="array" ref="BT1100">INDEX($K:$P,ROW(),MATCH(BT$3,$K$2:$P$2,0))</f>
        <v>10</v>
      </c>
      <c r="BU1100" s="19" cm="1">
        <f t="array" ref="BU1100">INDEX($K:$P,ROW(),MATCH(BU$3,$K$2:$P$2,0))</f>
        <v>10</v>
      </c>
      <c r="BV1100" s="19" cm="1">
        <f t="array" ref="BV1100">INDEX($K:$P,ROW(),MATCH(BV$3,$K$2:$P$2,0))</f>
        <v>10</v>
      </c>
      <c r="BW1100" s="19" cm="1">
        <f t="array" ref="BW1100">INDEX($K:$P,ROW(),MATCH(BW$3,$K$2:$P$2,0))</f>
        <v>10</v>
      </c>
      <c r="BX1100" s="19" cm="1">
        <f t="array" ref="BX1100">INDEX($K:$P,ROW(),MATCH(BX$3,$K$2:$P$2,0))</f>
        <v>10</v>
      </c>
      <c r="BY1100" s="19" cm="1">
        <f t="array" ref="BY1100">INDEX($K:$P,ROW(),MATCH(BY$3,$K$2:$P$2,0))</f>
        <v>10</v>
      </c>
      <c r="BZ1100" s="19" cm="1">
        <f t="array" ref="BZ1100">INDEX($K:$P,ROW(),MATCH(BZ$3,$K$2:$P$2,0))</f>
        <v>10</v>
      </c>
      <c r="CA1100" s="19" cm="1">
        <f t="array" ref="CA1100">INDEX($K:$P,ROW(),MATCH(CA$3,$K$2:$P$2,0))</f>
        <v>10</v>
      </c>
      <c r="CB1100" s="19" cm="1">
        <f t="array" ref="CB1100">INDEX($K:$P,ROW(),MATCH(CB$3,$K$2:$P$2,0))</f>
        <v>10</v>
      </c>
      <c r="CC1100" s="19" cm="1">
        <f t="array" ref="CC1100">INDEX($K:$P,ROW(),MATCH(CC$3,$K$2:$P$2,0))</f>
        <v>10</v>
      </c>
      <c r="CD1100" s="19" cm="1">
        <f t="array" ref="CD1100">INDEX($K:$P,ROW(),MATCH(CD$3,$K$2:$P$2,0))</f>
        <v>10</v>
      </c>
      <c r="CE1100" s="19" cm="1">
        <f t="array" ref="CE1100">INDEX($K:$P,ROW(),MATCH(CE$3,$K$2:$P$2,0))</f>
        <v>10</v>
      </c>
      <c r="CF1100" s="19" cm="1">
        <f t="array" ref="CF1100">INDEX($K:$P,ROW(),MATCH(CF$3,$K$2:$P$2,0))</f>
        <v>10</v>
      </c>
      <c r="CG1100" s="19" cm="1">
        <f t="array" ref="CG1100">INDEX($K:$P,ROW(),MATCH(CG$3,$K$2:$P$2,0))</f>
        <v>10</v>
      </c>
      <c r="CH1100" s="19" cm="1">
        <f t="array" ref="CH1100">INDEX($K:$P,ROW(),MATCH(CH$3,$K$2:$P$2,0))</f>
        <v>10</v>
      </c>
      <c r="CI1100" s="19" cm="1">
        <f t="array" ref="CI1100">INDEX($K:$P,ROW(),MATCH(CI$3,$K$2:$P$2,0))</f>
        <v>10</v>
      </c>
      <c r="CJ1100" s="19" cm="1">
        <f t="array" ref="CJ1100">INDEX($K:$P,ROW(),MATCH(CJ$3,$K$2:$P$2,0))</f>
        <v>10</v>
      </c>
      <c r="CK1100" s="19" cm="1">
        <f t="array" ref="CK1100">INDEX($K:$P,ROW(),MATCH(CK$3,$K$2:$P$2,0))</f>
        <v>10</v>
      </c>
      <c r="CL1100" s="19" cm="1">
        <f t="array" ref="CL1100">INDEX($K:$P,ROW(),MATCH(CL$3,$K$2:$P$2,0))</f>
        <v>10</v>
      </c>
    </row>
    <row r="1101" spans="2:90" x14ac:dyDescent="0.4">
      <c r="B1101" s="141" t="s">
        <v>798</v>
      </c>
      <c r="D1101" t="s">
        <v>807</v>
      </c>
      <c r="E1101" s="8" t="str">
        <f t="shared" si="1163"/>
        <v>1101 LISTSALE-PV</v>
      </c>
      <c r="H1101" s="31"/>
      <c r="I1101" s="73"/>
      <c r="J1101" s="73"/>
      <c r="K1101" s="18">
        <v>10</v>
      </c>
      <c r="L1101" s="18">
        <v>10</v>
      </c>
      <c r="M1101" s="18">
        <v>10</v>
      </c>
      <c r="N1101" s="18">
        <v>10</v>
      </c>
      <c r="O1101" s="18">
        <v>10</v>
      </c>
      <c r="P1101" s="18">
        <v>10</v>
      </c>
      <c r="R1101" s="33"/>
      <c r="S1101" s="19" cm="1">
        <f t="array" ref="S1101">INDEX($K:$P,ROW(),MATCH(S$3,$K$2:$P$2,0))</f>
        <v>10</v>
      </c>
      <c r="T1101" s="19" cm="1">
        <f t="array" ref="T1101">INDEX($K:$P,ROW(),MATCH(T$3,$K$2:$P$2,0))</f>
        <v>10</v>
      </c>
      <c r="U1101" s="19" cm="1">
        <f t="array" ref="U1101">INDEX($K:$P,ROW(),MATCH(U$3,$K$2:$P$2,0))</f>
        <v>10</v>
      </c>
      <c r="V1101" s="19" cm="1">
        <f t="array" ref="V1101">INDEX($K:$P,ROW(),MATCH(V$3,$K$2:$P$2,0))</f>
        <v>10</v>
      </c>
      <c r="W1101" s="19" cm="1">
        <f t="array" ref="W1101">INDEX($K:$P,ROW(),MATCH(W$3,$K$2:$P$2,0))</f>
        <v>10</v>
      </c>
      <c r="X1101" s="19" cm="1">
        <f t="array" ref="X1101">INDEX($K:$P,ROW(),MATCH(X$3,$K$2:$P$2,0))</f>
        <v>10</v>
      </c>
      <c r="Y1101" s="19" cm="1">
        <f t="array" ref="Y1101">INDEX($K:$P,ROW(),MATCH(Y$3,$K$2:$P$2,0))</f>
        <v>10</v>
      </c>
      <c r="Z1101" s="19" cm="1">
        <f t="array" ref="Z1101">INDEX($K:$P,ROW(),MATCH(Z$3,$K$2:$P$2,0))</f>
        <v>10</v>
      </c>
      <c r="AA1101" s="19" cm="1">
        <f t="array" ref="AA1101">INDEX($K:$P,ROW(),MATCH(AA$3,$K$2:$P$2,0))</f>
        <v>10</v>
      </c>
      <c r="AB1101" s="19" cm="1">
        <f t="array" ref="AB1101">INDEX($K:$P,ROW(),MATCH(AB$3,$K$2:$P$2,0))</f>
        <v>10</v>
      </c>
      <c r="AC1101" s="19" cm="1">
        <f t="array" ref="AC1101">INDEX($K:$P,ROW(),MATCH(AC$3,$K$2:$P$2,0))</f>
        <v>10</v>
      </c>
      <c r="AD1101" s="19" cm="1">
        <f t="array" ref="AD1101">INDEX($K:$P,ROW(),MATCH(AD$3,$K$2:$P$2,0))</f>
        <v>10</v>
      </c>
      <c r="AE1101" s="19" cm="1">
        <f t="array" ref="AE1101">INDEX($K:$P,ROW(),MATCH(AE$3,$K$2:$P$2,0))</f>
        <v>10</v>
      </c>
      <c r="AF1101" s="19" cm="1">
        <f t="array" ref="AF1101">INDEX($K:$P,ROW(),MATCH(AF$3,$K$2:$P$2,0))</f>
        <v>10</v>
      </c>
      <c r="AG1101" s="19" cm="1">
        <f t="array" ref="AG1101">INDEX($K:$P,ROW(),MATCH(AG$3,$K$2:$P$2,0))</f>
        <v>10</v>
      </c>
      <c r="AH1101" s="19" cm="1">
        <f t="array" ref="AH1101">INDEX($K:$P,ROW(),MATCH(AH$3,$K$2:$P$2,0))</f>
        <v>10</v>
      </c>
      <c r="AI1101" s="19" cm="1">
        <f t="array" ref="AI1101">INDEX($K:$P,ROW(),MATCH(AI$3,$K$2:$P$2,0))</f>
        <v>10</v>
      </c>
      <c r="AJ1101" s="19" cm="1">
        <f t="array" ref="AJ1101">INDEX($K:$P,ROW(),MATCH(AJ$3,$K$2:$P$2,0))</f>
        <v>10</v>
      </c>
      <c r="AK1101" s="19" cm="1">
        <f t="array" ref="AK1101">INDEX($K:$P,ROW(),MATCH(AK$3,$K$2:$P$2,0))</f>
        <v>10</v>
      </c>
      <c r="AL1101" s="19" cm="1">
        <f t="array" ref="AL1101">INDEX($K:$P,ROW(),MATCH(AL$3,$K$2:$P$2,0))</f>
        <v>10</v>
      </c>
      <c r="AM1101" s="19" cm="1">
        <f t="array" ref="AM1101">INDEX($K:$P,ROW(),MATCH(AM$3,$K$2:$P$2,0))</f>
        <v>10</v>
      </c>
      <c r="AN1101" s="19" cm="1">
        <f t="array" ref="AN1101">INDEX($K:$P,ROW(),MATCH(AN$3,$K$2:$P$2,0))</f>
        <v>10</v>
      </c>
      <c r="AO1101" s="19" cm="1">
        <f t="array" ref="AO1101">INDEX($K:$P,ROW(),MATCH(AO$3,$K$2:$P$2,0))</f>
        <v>10</v>
      </c>
      <c r="AP1101" s="19" cm="1">
        <f t="array" ref="AP1101">INDEX($K:$P,ROW(),MATCH(AP$3,$K$2:$P$2,0))</f>
        <v>10</v>
      </c>
      <c r="AQ1101" s="19" cm="1">
        <f t="array" ref="AQ1101">INDEX($K:$P,ROW(),MATCH(AQ$3,$K$2:$P$2,0))</f>
        <v>10</v>
      </c>
      <c r="AR1101" s="19" cm="1">
        <f t="array" ref="AR1101">INDEX($K:$P,ROW(),MATCH(AR$3,$K$2:$P$2,0))</f>
        <v>10</v>
      </c>
      <c r="AS1101" s="19" cm="1">
        <f t="array" ref="AS1101">INDEX($K:$P,ROW(),MATCH(AS$3,$K$2:$P$2,0))</f>
        <v>10</v>
      </c>
      <c r="AT1101" s="19" cm="1">
        <f t="array" ref="AT1101">INDEX($K:$P,ROW(),MATCH(AT$3,$K$2:$P$2,0))</f>
        <v>10</v>
      </c>
      <c r="AU1101" s="19" cm="1">
        <f t="array" ref="AU1101">INDEX($K:$P,ROW(),MATCH(AU$3,$K$2:$P$2,0))</f>
        <v>10</v>
      </c>
      <c r="AV1101" s="19" cm="1">
        <f t="array" ref="AV1101">INDEX($K:$P,ROW(),MATCH(AV$3,$K$2:$P$2,0))</f>
        <v>10</v>
      </c>
      <c r="AW1101" s="19" cm="1">
        <f t="array" ref="AW1101">INDEX($K:$P,ROW(),MATCH(AW$3,$K$2:$P$2,0))</f>
        <v>10</v>
      </c>
      <c r="AX1101" s="19" cm="1">
        <f t="array" ref="AX1101">INDEX($K:$P,ROW(),MATCH(AX$3,$K$2:$P$2,0))</f>
        <v>10</v>
      </c>
      <c r="AY1101" s="19" cm="1">
        <f t="array" ref="AY1101">INDEX($K:$P,ROW(),MATCH(AY$3,$K$2:$P$2,0))</f>
        <v>10</v>
      </c>
      <c r="AZ1101" s="19" cm="1">
        <f t="array" ref="AZ1101">INDEX($K:$P,ROW(),MATCH(AZ$3,$K$2:$P$2,0))</f>
        <v>10</v>
      </c>
      <c r="BA1101" s="19" cm="1">
        <f t="array" ref="BA1101">INDEX($K:$P,ROW(),MATCH(BA$3,$K$2:$P$2,0))</f>
        <v>10</v>
      </c>
      <c r="BB1101" s="19" cm="1">
        <f t="array" ref="BB1101">INDEX($K:$P,ROW(),MATCH(BB$3,$K$2:$P$2,0))</f>
        <v>10</v>
      </c>
      <c r="BC1101" s="19" cm="1">
        <f t="array" ref="BC1101">INDEX($K:$P,ROW(),MATCH(BC$3,$K$2:$P$2,0))</f>
        <v>10</v>
      </c>
      <c r="BD1101" s="19" cm="1">
        <f t="array" ref="BD1101">INDEX($K:$P,ROW(),MATCH(BD$3,$K$2:$P$2,0))</f>
        <v>10</v>
      </c>
      <c r="BE1101" s="19" cm="1">
        <f t="array" ref="BE1101">INDEX($K:$P,ROW(),MATCH(BE$3,$K$2:$P$2,0))</f>
        <v>10</v>
      </c>
      <c r="BF1101" s="19" cm="1">
        <f t="array" ref="BF1101">INDEX($K:$P,ROW(),MATCH(BF$3,$K$2:$P$2,0))</f>
        <v>10</v>
      </c>
      <c r="BG1101" s="19" cm="1">
        <f t="array" ref="BG1101">INDEX($K:$P,ROW(),MATCH(BG$3,$K$2:$P$2,0))</f>
        <v>10</v>
      </c>
      <c r="BH1101" s="19" cm="1">
        <f t="array" ref="BH1101">INDEX($K:$P,ROW(),MATCH(BH$3,$K$2:$P$2,0))</f>
        <v>10</v>
      </c>
      <c r="BI1101" s="19" cm="1">
        <f t="array" ref="BI1101">INDEX($K:$P,ROW(),MATCH(BI$3,$K$2:$P$2,0))</f>
        <v>10</v>
      </c>
      <c r="BJ1101" s="19" cm="1">
        <f t="array" ref="BJ1101">INDEX($K:$P,ROW(),MATCH(BJ$3,$K$2:$P$2,0))</f>
        <v>10</v>
      </c>
      <c r="BK1101" s="19" cm="1">
        <f t="array" ref="BK1101">INDEX($K:$P,ROW(),MATCH(BK$3,$K$2:$P$2,0))</f>
        <v>10</v>
      </c>
      <c r="BL1101" s="19" cm="1">
        <f t="array" ref="BL1101">INDEX($K:$P,ROW(),MATCH(BL$3,$K$2:$P$2,0))</f>
        <v>10</v>
      </c>
      <c r="BM1101" s="19" cm="1">
        <f t="array" ref="BM1101">INDEX($K:$P,ROW(),MATCH(BM$3,$K$2:$P$2,0))</f>
        <v>10</v>
      </c>
      <c r="BN1101" s="19" cm="1">
        <f t="array" ref="BN1101">INDEX($K:$P,ROW(),MATCH(BN$3,$K$2:$P$2,0))</f>
        <v>10</v>
      </c>
      <c r="BO1101" s="19" cm="1">
        <f t="array" ref="BO1101">INDEX($K:$P,ROW(),MATCH(BO$3,$K$2:$P$2,0))</f>
        <v>10</v>
      </c>
      <c r="BP1101" s="19" cm="1">
        <f t="array" ref="BP1101">INDEX($K:$P,ROW(),MATCH(BP$3,$K$2:$P$2,0))</f>
        <v>10</v>
      </c>
      <c r="BQ1101" s="19" cm="1">
        <f t="array" ref="BQ1101">INDEX($K:$P,ROW(),MATCH(BQ$3,$K$2:$P$2,0))</f>
        <v>10</v>
      </c>
      <c r="BR1101" s="19" cm="1">
        <f t="array" ref="BR1101">INDEX($K:$P,ROW(),MATCH(BR$3,$K$2:$P$2,0))</f>
        <v>10</v>
      </c>
      <c r="BS1101" s="19" cm="1">
        <f t="array" ref="BS1101">INDEX($K:$P,ROW(),MATCH(BS$3,$K$2:$P$2,0))</f>
        <v>10</v>
      </c>
      <c r="BT1101" s="19" cm="1">
        <f t="array" ref="BT1101">INDEX($K:$P,ROW(),MATCH(BT$3,$K$2:$P$2,0))</f>
        <v>10</v>
      </c>
      <c r="BU1101" s="19" cm="1">
        <f t="array" ref="BU1101">INDEX($K:$P,ROW(),MATCH(BU$3,$K$2:$P$2,0))</f>
        <v>10</v>
      </c>
      <c r="BV1101" s="19" cm="1">
        <f t="array" ref="BV1101">INDEX($K:$P,ROW(),MATCH(BV$3,$K$2:$P$2,0))</f>
        <v>10</v>
      </c>
      <c r="BW1101" s="19" cm="1">
        <f t="array" ref="BW1101">INDEX($K:$P,ROW(),MATCH(BW$3,$K$2:$P$2,0))</f>
        <v>10</v>
      </c>
      <c r="BX1101" s="19" cm="1">
        <f t="array" ref="BX1101">INDEX($K:$P,ROW(),MATCH(BX$3,$K$2:$P$2,0))</f>
        <v>10</v>
      </c>
      <c r="BY1101" s="19" cm="1">
        <f t="array" ref="BY1101">INDEX($K:$P,ROW(),MATCH(BY$3,$K$2:$P$2,0))</f>
        <v>10</v>
      </c>
      <c r="BZ1101" s="19" cm="1">
        <f t="array" ref="BZ1101">INDEX($K:$P,ROW(),MATCH(BZ$3,$K$2:$P$2,0))</f>
        <v>10</v>
      </c>
      <c r="CA1101" s="19" cm="1">
        <f t="array" ref="CA1101">INDEX($K:$P,ROW(),MATCH(CA$3,$K$2:$P$2,0))</f>
        <v>10</v>
      </c>
      <c r="CB1101" s="19" cm="1">
        <f t="array" ref="CB1101">INDEX($K:$P,ROW(),MATCH(CB$3,$K$2:$P$2,0))</f>
        <v>10</v>
      </c>
      <c r="CC1101" s="19" cm="1">
        <f t="array" ref="CC1101">INDEX($K:$P,ROW(),MATCH(CC$3,$K$2:$P$2,0))</f>
        <v>10</v>
      </c>
      <c r="CD1101" s="19" cm="1">
        <f t="array" ref="CD1101">INDEX($K:$P,ROW(),MATCH(CD$3,$K$2:$P$2,0))</f>
        <v>10</v>
      </c>
      <c r="CE1101" s="19" cm="1">
        <f t="array" ref="CE1101">INDEX($K:$P,ROW(),MATCH(CE$3,$K$2:$P$2,0))</f>
        <v>10</v>
      </c>
      <c r="CF1101" s="19" cm="1">
        <f t="array" ref="CF1101">INDEX($K:$P,ROW(),MATCH(CF$3,$K$2:$P$2,0))</f>
        <v>10</v>
      </c>
      <c r="CG1101" s="19" cm="1">
        <f t="array" ref="CG1101">INDEX($K:$P,ROW(),MATCH(CG$3,$K$2:$P$2,0))</f>
        <v>10</v>
      </c>
      <c r="CH1101" s="19" cm="1">
        <f t="array" ref="CH1101">INDEX($K:$P,ROW(),MATCH(CH$3,$K$2:$P$2,0))</f>
        <v>10</v>
      </c>
      <c r="CI1101" s="19" cm="1">
        <f t="array" ref="CI1101">INDEX($K:$P,ROW(),MATCH(CI$3,$K$2:$P$2,0))</f>
        <v>10</v>
      </c>
      <c r="CJ1101" s="19" cm="1">
        <f t="array" ref="CJ1101">INDEX($K:$P,ROW(),MATCH(CJ$3,$K$2:$P$2,0))</f>
        <v>10</v>
      </c>
      <c r="CK1101" s="19" cm="1">
        <f t="array" ref="CK1101">INDEX($K:$P,ROW(),MATCH(CK$3,$K$2:$P$2,0))</f>
        <v>10</v>
      </c>
      <c r="CL1101" s="19" cm="1">
        <f t="array" ref="CL1101">INDEX($K:$P,ROW(),MATCH(CL$3,$K$2:$P$2,0))</f>
        <v>10</v>
      </c>
    </row>
    <row r="1102" spans="2:90" x14ac:dyDescent="0.4">
      <c r="B1102" s="124"/>
      <c r="D1102" t="s">
        <v>807</v>
      </c>
      <c r="E1102" s="8" t="str">
        <f t="shared" si="1163"/>
        <v>1102 LISTSALE-PV</v>
      </c>
      <c r="H1102" s="31"/>
      <c r="I1102" s="73"/>
      <c r="J1102" s="73"/>
      <c r="K1102" s="18"/>
      <c r="L1102" s="18"/>
      <c r="M1102" s="18"/>
      <c r="N1102" s="18"/>
      <c r="O1102" s="18"/>
      <c r="P1102" s="18"/>
      <c r="R1102" s="33"/>
      <c r="S1102" s="19"/>
      <c r="T1102" s="19"/>
      <c r="U1102" s="19"/>
      <c r="V1102" s="19"/>
      <c r="W1102" s="19"/>
      <c r="X1102" s="19"/>
      <c r="Y1102" s="19"/>
      <c r="Z1102" s="19"/>
      <c r="AA1102" s="19"/>
      <c r="AB1102" s="19"/>
      <c r="AC1102" s="19"/>
      <c r="AD1102" s="19"/>
      <c r="AE1102" s="19"/>
      <c r="AF1102" s="19"/>
      <c r="AG1102" s="19"/>
      <c r="AH1102" s="19"/>
      <c r="AI1102" s="19"/>
      <c r="AJ1102" s="19"/>
      <c r="AK1102" s="19"/>
      <c r="AL1102" s="19"/>
      <c r="AM1102" s="19"/>
      <c r="AN1102" s="19"/>
      <c r="AO1102" s="19"/>
      <c r="AP1102" s="19"/>
      <c r="AQ1102" s="19"/>
      <c r="AR1102" s="19"/>
      <c r="AS1102" s="19"/>
      <c r="AT1102" s="19"/>
      <c r="AU1102" s="19"/>
      <c r="AV1102" s="19"/>
      <c r="AW1102" s="19"/>
      <c r="AX1102" s="19"/>
      <c r="AY1102" s="19"/>
      <c r="AZ1102" s="19"/>
      <c r="BA1102" s="19"/>
      <c r="BB1102" s="19"/>
      <c r="BC1102" s="19"/>
      <c r="BD1102" s="19"/>
      <c r="BE1102" s="19"/>
      <c r="BF1102" s="19"/>
      <c r="BG1102" s="19"/>
      <c r="BH1102" s="19"/>
      <c r="BI1102" s="19"/>
      <c r="BJ1102" s="19"/>
      <c r="BK1102" s="19"/>
      <c r="BL1102" s="19"/>
      <c r="BM1102" s="19"/>
      <c r="BN1102" s="19"/>
      <c r="BO1102" s="19"/>
      <c r="BP1102" s="19"/>
      <c r="BQ1102" s="19"/>
      <c r="BR1102" s="19"/>
      <c r="BS1102" s="19"/>
      <c r="BT1102" s="19"/>
      <c r="BU1102" s="19"/>
      <c r="BV1102" s="19"/>
      <c r="BW1102" s="19"/>
      <c r="BX1102" s="19"/>
      <c r="BY1102" s="19"/>
      <c r="BZ1102" s="19"/>
      <c r="CA1102" s="19"/>
      <c r="CB1102" s="19"/>
      <c r="CC1102" s="19"/>
      <c r="CD1102" s="19"/>
      <c r="CE1102" s="19"/>
      <c r="CF1102" s="19"/>
      <c r="CG1102" s="19"/>
      <c r="CH1102" s="19"/>
      <c r="CI1102" s="19"/>
      <c r="CJ1102" s="19"/>
      <c r="CK1102" s="19"/>
      <c r="CL1102" s="19"/>
    </row>
    <row r="1103" spans="2:90" x14ac:dyDescent="0.4">
      <c r="B1103" s="124" t="s">
        <v>799</v>
      </c>
      <c r="D1103" t="s">
        <v>807</v>
      </c>
      <c r="E1103" s="8" t="str">
        <f t="shared" si="1163"/>
        <v>1103 LISTSALE-PV</v>
      </c>
      <c r="H1103" s="31"/>
      <c r="I1103" s="73"/>
      <c r="J1103" s="73"/>
      <c r="K1103" s="18"/>
      <c r="L1103" s="18"/>
      <c r="M1103" s="18"/>
      <c r="N1103" s="18"/>
      <c r="O1103" s="18"/>
      <c r="P1103" s="18"/>
      <c r="R1103" s="33"/>
      <c r="S1103" s="19"/>
      <c r="T1103" s="19"/>
      <c r="U1103" s="19"/>
      <c r="V1103" s="19"/>
      <c r="W1103" s="19"/>
      <c r="X1103" s="19"/>
      <c r="Y1103" s="19"/>
      <c r="Z1103" s="19"/>
      <c r="AA1103" s="19"/>
      <c r="AB1103" s="19"/>
      <c r="AC1103" s="19"/>
      <c r="AD1103" s="19"/>
      <c r="AE1103" s="19"/>
      <c r="AF1103" s="19"/>
      <c r="AG1103" s="19"/>
      <c r="AH1103" s="19"/>
      <c r="AI1103" s="19"/>
      <c r="AJ1103" s="19"/>
      <c r="AK1103" s="19"/>
      <c r="AL1103" s="19"/>
      <c r="AM1103" s="19"/>
      <c r="AN1103" s="19"/>
      <c r="AO1103" s="19"/>
      <c r="AP1103" s="19"/>
      <c r="AQ1103" s="19"/>
      <c r="AR1103" s="19"/>
      <c r="AS1103" s="19"/>
      <c r="AT1103" s="19"/>
      <c r="AU1103" s="19"/>
      <c r="AV1103" s="19"/>
      <c r="AW1103" s="19"/>
      <c r="AX1103" s="19"/>
      <c r="AY1103" s="19"/>
      <c r="AZ1103" s="19"/>
      <c r="BA1103" s="19"/>
      <c r="BB1103" s="19"/>
      <c r="BC1103" s="19"/>
      <c r="BD1103" s="19"/>
      <c r="BE1103" s="19"/>
      <c r="BF1103" s="19"/>
      <c r="BG1103" s="19"/>
      <c r="BH1103" s="19"/>
      <c r="BI1103" s="19"/>
      <c r="BJ1103" s="19"/>
      <c r="BK1103" s="19"/>
      <c r="BL1103" s="19"/>
      <c r="BM1103" s="19"/>
      <c r="BN1103" s="19"/>
      <c r="BO1103" s="19"/>
      <c r="BP1103" s="19"/>
      <c r="BQ1103" s="19"/>
      <c r="BR1103" s="19"/>
      <c r="BS1103" s="19"/>
      <c r="BT1103" s="19"/>
      <c r="BU1103" s="19"/>
      <c r="BV1103" s="19"/>
      <c r="BW1103" s="19"/>
      <c r="BX1103" s="19"/>
      <c r="BY1103" s="19"/>
      <c r="BZ1103" s="19"/>
      <c r="CA1103" s="19"/>
      <c r="CB1103" s="19"/>
      <c r="CC1103" s="19"/>
      <c r="CD1103" s="19"/>
      <c r="CE1103" s="19"/>
      <c r="CF1103" s="19"/>
      <c r="CG1103" s="19"/>
      <c r="CH1103" s="19"/>
      <c r="CI1103" s="19"/>
      <c r="CJ1103" s="19"/>
      <c r="CK1103" s="19"/>
      <c r="CL1103" s="19"/>
    </row>
    <row r="1104" spans="2:90" x14ac:dyDescent="0.4">
      <c r="B1104" s="154" t="s">
        <v>519</v>
      </c>
      <c r="D1104" t="s">
        <v>807</v>
      </c>
      <c r="E1104" s="8" t="str">
        <f t="shared" si="1163"/>
        <v>1104 LISTSALE-PV</v>
      </c>
      <c r="H1104" s="31"/>
      <c r="I1104" s="73"/>
      <c r="J1104" s="73"/>
      <c r="K1104" s="23">
        <f t="shared" ref="K1104:P1109" ca="1" si="1190">SUMIF($3:$3,K$2,1104:1104)</f>
        <v>120000</v>
      </c>
      <c r="L1104" s="23">
        <f t="shared" ca="1" si="1190"/>
        <v>120000</v>
      </c>
      <c r="M1104" s="23">
        <f t="shared" ca="1" si="1190"/>
        <v>120000</v>
      </c>
      <c r="N1104" s="23">
        <f t="shared" ca="1" si="1190"/>
        <v>120000</v>
      </c>
      <c r="O1104" s="23">
        <f t="shared" ca="1" si="1190"/>
        <v>120000</v>
      </c>
      <c r="P1104" s="23">
        <f t="shared" ca="1" si="1190"/>
        <v>120000</v>
      </c>
      <c r="R1104" s="33"/>
      <c r="S1104" s="24">
        <f t="shared" ref="S1104" ca="1" si="1191">+S1089*S1097</f>
        <v>10000</v>
      </c>
      <c r="T1104" s="24">
        <f t="shared" ref="T1104:AX1104" ca="1" si="1192">+T1089*T1097</f>
        <v>10000</v>
      </c>
      <c r="U1104" s="24">
        <f t="shared" ca="1" si="1192"/>
        <v>10000</v>
      </c>
      <c r="V1104" s="24">
        <f t="shared" ca="1" si="1192"/>
        <v>10000</v>
      </c>
      <c r="W1104" s="24">
        <f t="shared" ca="1" si="1192"/>
        <v>10000</v>
      </c>
      <c r="X1104" s="24">
        <f t="shared" ca="1" si="1192"/>
        <v>10000</v>
      </c>
      <c r="Y1104" s="24">
        <f t="shared" ca="1" si="1192"/>
        <v>10000</v>
      </c>
      <c r="Z1104" s="24">
        <f t="shared" ca="1" si="1192"/>
        <v>10000</v>
      </c>
      <c r="AA1104" s="24">
        <f t="shared" ca="1" si="1192"/>
        <v>10000</v>
      </c>
      <c r="AB1104" s="24">
        <f t="shared" ca="1" si="1192"/>
        <v>10000</v>
      </c>
      <c r="AC1104" s="24">
        <f t="shared" ca="1" si="1192"/>
        <v>10000</v>
      </c>
      <c r="AD1104" s="24">
        <f t="shared" ca="1" si="1192"/>
        <v>10000</v>
      </c>
      <c r="AE1104" s="24">
        <f t="shared" ca="1" si="1192"/>
        <v>10000</v>
      </c>
      <c r="AF1104" s="24">
        <f t="shared" ca="1" si="1192"/>
        <v>10000</v>
      </c>
      <c r="AG1104" s="24">
        <f t="shared" ca="1" si="1192"/>
        <v>10000</v>
      </c>
      <c r="AH1104" s="24">
        <f t="shared" ca="1" si="1192"/>
        <v>10000</v>
      </c>
      <c r="AI1104" s="24">
        <f t="shared" ca="1" si="1192"/>
        <v>10000</v>
      </c>
      <c r="AJ1104" s="24">
        <f t="shared" ca="1" si="1192"/>
        <v>10000</v>
      </c>
      <c r="AK1104" s="24">
        <f t="shared" ca="1" si="1192"/>
        <v>10000</v>
      </c>
      <c r="AL1104" s="24">
        <f t="shared" ca="1" si="1192"/>
        <v>10000</v>
      </c>
      <c r="AM1104" s="24">
        <f t="shared" ca="1" si="1192"/>
        <v>10000</v>
      </c>
      <c r="AN1104" s="24">
        <f t="shared" ca="1" si="1192"/>
        <v>10000</v>
      </c>
      <c r="AO1104" s="24">
        <f t="shared" ca="1" si="1192"/>
        <v>10000</v>
      </c>
      <c r="AP1104" s="24">
        <f t="shared" ca="1" si="1192"/>
        <v>10000</v>
      </c>
      <c r="AQ1104" s="24">
        <f t="shared" ca="1" si="1192"/>
        <v>10000</v>
      </c>
      <c r="AR1104" s="24">
        <f t="shared" ca="1" si="1192"/>
        <v>10000</v>
      </c>
      <c r="AS1104" s="24">
        <f t="shared" ca="1" si="1192"/>
        <v>10000</v>
      </c>
      <c r="AT1104" s="24">
        <f t="shared" ca="1" si="1192"/>
        <v>10000</v>
      </c>
      <c r="AU1104" s="24">
        <f t="shared" ca="1" si="1192"/>
        <v>10000</v>
      </c>
      <c r="AV1104" s="24">
        <f t="shared" ca="1" si="1192"/>
        <v>10000</v>
      </c>
      <c r="AW1104" s="24">
        <f t="shared" ca="1" si="1192"/>
        <v>10000</v>
      </c>
      <c r="AX1104" s="24">
        <f t="shared" ca="1" si="1192"/>
        <v>10000</v>
      </c>
      <c r="AY1104" s="24">
        <f t="shared" ref="AY1104:CD1104" ca="1" si="1193">+AY1089*AY1097</f>
        <v>10000</v>
      </c>
      <c r="AZ1104" s="24">
        <f t="shared" ca="1" si="1193"/>
        <v>10000</v>
      </c>
      <c r="BA1104" s="24">
        <f t="shared" ca="1" si="1193"/>
        <v>10000</v>
      </c>
      <c r="BB1104" s="24">
        <f t="shared" ca="1" si="1193"/>
        <v>10000</v>
      </c>
      <c r="BC1104" s="24">
        <f t="shared" ca="1" si="1193"/>
        <v>10000</v>
      </c>
      <c r="BD1104" s="24">
        <f t="shared" ca="1" si="1193"/>
        <v>10000</v>
      </c>
      <c r="BE1104" s="24">
        <f t="shared" ca="1" si="1193"/>
        <v>10000</v>
      </c>
      <c r="BF1104" s="24">
        <f t="shared" ca="1" si="1193"/>
        <v>10000</v>
      </c>
      <c r="BG1104" s="24">
        <f t="shared" ca="1" si="1193"/>
        <v>10000</v>
      </c>
      <c r="BH1104" s="24">
        <f t="shared" ca="1" si="1193"/>
        <v>10000</v>
      </c>
      <c r="BI1104" s="24">
        <f t="shared" ca="1" si="1193"/>
        <v>10000</v>
      </c>
      <c r="BJ1104" s="24">
        <f t="shared" ca="1" si="1193"/>
        <v>10000</v>
      </c>
      <c r="BK1104" s="24">
        <f t="shared" ca="1" si="1193"/>
        <v>10000</v>
      </c>
      <c r="BL1104" s="24">
        <f t="shared" ca="1" si="1193"/>
        <v>10000</v>
      </c>
      <c r="BM1104" s="24">
        <f t="shared" ca="1" si="1193"/>
        <v>10000</v>
      </c>
      <c r="BN1104" s="24">
        <f t="shared" ca="1" si="1193"/>
        <v>10000</v>
      </c>
      <c r="BO1104" s="24">
        <f t="shared" ca="1" si="1193"/>
        <v>10000</v>
      </c>
      <c r="BP1104" s="24">
        <f t="shared" ca="1" si="1193"/>
        <v>10000</v>
      </c>
      <c r="BQ1104" s="24">
        <f t="shared" ca="1" si="1193"/>
        <v>10000</v>
      </c>
      <c r="BR1104" s="24">
        <f t="shared" ca="1" si="1193"/>
        <v>10000</v>
      </c>
      <c r="BS1104" s="24">
        <f t="shared" ca="1" si="1193"/>
        <v>10000</v>
      </c>
      <c r="BT1104" s="24">
        <f t="shared" ca="1" si="1193"/>
        <v>10000</v>
      </c>
      <c r="BU1104" s="24">
        <f t="shared" ca="1" si="1193"/>
        <v>10000</v>
      </c>
      <c r="BV1104" s="24">
        <f t="shared" ca="1" si="1193"/>
        <v>10000</v>
      </c>
      <c r="BW1104" s="24">
        <f t="shared" ca="1" si="1193"/>
        <v>10000</v>
      </c>
      <c r="BX1104" s="24">
        <f t="shared" ca="1" si="1193"/>
        <v>10000</v>
      </c>
      <c r="BY1104" s="24">
        <f t="shared" ca="1" si="1193"/>
        <v>10000</v>
      </c>
      <c r="BZ1104" s="24">
        <f t="shared" ca="1" si="1193"/>
        <v>10000</v>
      </c>
      <c r="CA1104" s="24">
        <f t="shared" ca="1" si="1193"/>
        <v>10000</v>
      </c>
      <c r="CB1104" s="24">
        <f t="shared" ca="1" si="1193"/>
        <v>10000</v>
      </c>
      <c r="CC1104" s="24">
        <f t="shared" ca="1" si="1193"/>
        <v>10000</v>
      </c>
      <c r="CD1104" s="24">
        <f t="shared" ca="1" si="1193"/>
        <v>10000</v>
      </c>
      <c r="CE1104" s="24">
        <f t="shared" ref="CE1104:CK1104" ca="1" si="1194">+CE1089*CE1097</f>
        <v>10000</v>
      </c>
      <c r="CF1104" s="24">
        <f t="shared" ca="1" si="1194"/>
        <v>10000</v>
      </c>
      <c r="CG1104" s="24">
        <f t="shared" ca="1" si="1194"/>
        <v>10000</v>
      </c>
      <c r="CH1104" s="24">
        <f t="shared" ca="1" si="1194"/>
        <v>10000</v>
      </c>
      <c r="CI1104" s="24">
        <f t="shared" ca="1" si="1194"/>
        <v>10000</v>
      </c>
      <c r="CJ1104" s="24">
        <f t="shared" ca="1" si="1194"/>
        <v>10000</v>
      </c>
      <c r="CK1104" s="24">
        <f t="shared" ca="1" si="1194"/>
        <v>10000</v>
      </c>
      <c r="CL1104" s="24">
        <f t="shared" ref="CL1104" ca="1" si="1195">+CL1089*CL1097</f>
        <v>10000</v>
      </c>
    </row>
    <row r="1105" spans="2:90" x14ac:dyDescent="0.4">
      <c r="B1105" s="154" t="s">
        <v>520</v>
      </c>
      <c r="D1105" t="s">
        <v>807</v>
      </c>
      <c r="E1105" s="8" t="str">
        <f t="shared" si="1163"/>
        <v>1105 LISTSALE-PV</v>
      </c>
      <c r="H1105" s="31"/>
      <c r="I1105" s="73"/>
      <c r="J1105" s="73"/>
      <c r="K1105" s="23">
        <f t="shared" ca="1" si="1190"/>
        <v>120000</v>
      </c>
      <c r="L1105" s="23">
        <f t="shared" ca="1" si="1190"/>
        <v>120000</v>
      </c>
      <c r="M1105" s="23">
        <f t="shared" ca="1" si="1190"/>
        <v>120000</v>
      </c>
      <c r="N1105" s="23">
        <f t="shared" ca="1" si="1190"/>
        <v>120000</v>
      </c>
      <c r="O1105" s="23">
        <f t="shared" ca="1" si="1190"/>
        <v>120000</v>
      </c>
      <c r="P1105" s="23">
        <f t="shared" ca="1" si="1190"/>
        <v>120000</v>
      </c>
      <c r="R1105" s="33"/>
      <c r="S1105" s="24">
        <f t="shared" ref="S1105" ca="1" si="1196">+S1090*S1098</f>
        <v>10000</v>
      </c>
      <c r="T1105" s="24">
        <f t="shared" ref="T1105:AX1105" ca="1" si="1197">+T1090*T1098</f>
        <v>10000</v>
      </c>
      <c r="U1105" s="24">
        <f t="shared" ca="1" si="1197"/>
        <v>10000</v>
      </c>
      <c r="V1105" s="24">
        <f t="shared" ca="1" si="1197"/>
        <v>10000</v>
      </c>
      <c r="W1105" s="24">
        <f t="shared" ca="1" si="1197"/>
        <v>10000</v>
      </c>
      <c r="X1105" s="24">
        <f t="shared" ca="1" si="1197"/>
        <v>10000</v>
      </c>
      <c r="Y1105" s="24">
        <f t="shared" ca="1" si="1197"/>
        <v>10000</v>
      </c>
      <c r="Z1105" s="24">
        <f t="shared" ca="1" si="1197"/>
        <v>10000</v>
      </c>
      <c r="AA1105" s="24">
        <f t="shared" ca="1" si="1197"/>
        <v>10000</v>
      </c>
      <c r="AB1105" s="24">
        <f t="shared" ca="1" si="1197"/>
        <v>10000</v>
      </c>
      <c r="AC1105" s="24">
        <f t="shared" ca="1" si="1197"/>
        <v>10000</v>
      </c>
      <c r="AD1105" s="24">
        <f t="shared" ca="1" si="1197"/>
        <v>10000</v>
      </c>
      <c r="AE1105" s="24">
        <f t="shared" ca="1" si="1197"/>
        <v>10000</v>
      </c>
      <c r="AF1105" s="24">
        <f t="shared" ca="1" si="1197"/>
        <v>10000</v>
      </c>
      <c r="AG1105" s="24">
        <f t="shared" ca="1" si="1197"/>
        <v>10000</v>
      </c>
      <c r="AH1105" s="24">
        <f t="shared" ca="1" si="1197"/>
        <v>10000</v>
      </c>
      <c r="AI1105" s="24">
        <f t="shared" ca="1" si="1197"/>
        <v>10000</v>
      </c>
      <c r="AJ1105" s="24">
        <f t="shared" ca="1" si="1197"/>
        <v>10000</v>
      </c>
      <c r="AK1105" s="24">
        <f t="shared" ca="1" si="1197"/>
        <v>10000</v>
      </c>
      <c r="AL1105" s="24">
        <f t="shared" ca="1" si="1197"/>
        <v>10000</v>
      </c>
      <c r="AM1105" s="24">
        <f t="shared" ca="1" si="1197"/>
        <v>10000</v>
      </c>
      <c r="AN1105" s="24">
        <f t="shared" ca="1" si="1197"/>
        <v>10000</v>
      </c>
      <c r="AO1105" s="24">
        <f t="shared" ca="1" si="1197"/>
        <v>10000</v>
      </c>
      <c r="AP1105" s="24">
        <f t="shared" ca="1" si="1197"/>
        <v>10000</v>
      </c>
      <c r="AQ1105" s="24">
        <f t="shared" ca="1" si="1197"/>
        <v>10000</v>
      </c>
      <c r="AR1105" s="24">
        <f t="shared" ca="1" si="1197"/>
        <v>10000</v>
      </c>
      <c r="AS1105" s="24">
        <f t="shared" ca="1" si="1197"/>
        <v>10000</v>
      </c>
      <c r="AT1105" s="24">
        <f t="shared" ca="1" si="1197"/>
        <v>10000</v>
      </c>
      <c r="AU1105" s="24">
        <f t="shared" ca="1" si="1197"/>
        <v>10000</v>
      </c>
      <c r="AV1105" s="24">
        <f t="shared" ca="1" si="1197"/>
        <v>10000</v>
      </c>
      <c r="AW1105" s="24">
        <f t="shared" ca="1" si="1197"/>
        <v>10000</v>
      </c>
      <c r="AX1105" s="24">
        <f t="shared" ca="1" si="1197"/>
        <v>10000</v>
      </c>
      <c r="AY1105" s="24">
        <f t="shared" ref="AY1105:CD1105" ca="1" si="1198">+AY1090*AY1098</f>
        <v>10000</v>
      </c>
      <c r="AZ1105" s="24">
        <f t="shared" ca="1" si="1198"/>
        <v>10000</v>
      </c>
      <c r="BA1105" s="24">
        <f t="shared" ca="1" si="1198"/>
        <v>10000</v>
      </c>
      <c r="BB1105" s="24">
        <f t="shared" ca="1" si="1198"/>
        <v>10000</v>
      </c>
      <c r="BC1105" s="24">
        <f t="shared" ca="1" si="1198"/>
        <v>10000</v>
      </c>
      <c r="BD1105" s="24">
        <f t="shared" ca="1" si="1198"/>
        <v>10000</v>
      </c>
      <c r="BE1105" s="24">
        <f t="shared" ca="1" si="1198"/>
        <v>10000</v>
      </c>
      <c r="BF1105" s="24">
        <f t="shared" ca="1" si="1198"/>
        <v>10000</v>
      </c>
      <c r="BG1105" s="24">
        <f t="shared" ca="1" si="1198"/>
        <v>10000</v>
      </c>
      <c r="BH1105" s="24">
        <f t="shared" ca="1" si="1198"/>
        <v>10000</v>
      </c>
      <c r="BI1105" s="24">
        <f t="shared" ca="1" si="1198"/>
        <v>10000</v>
      </c>
      <c r="BJ1105" s="24">
        <f t="shared" ca="1" si="1198"/>
        <v>10000</v>
      </c>
      <c r="BK1105" s="24">
        <f t="shared" ca="1" si="1198"/>
        <v>10000</v>
      </c>
      <c r="BL1105" s="24">
        <f t="shared" ca="1" si="1198"/>
        <v>10000</v>
      </c>
      <c r="BM1105" s="24">
        <f t="shared" ca="1" si="1198"/>
        <v>10000</v>
      </c>
      <c r="BN1105" s="24">
        <f t="shared" ca="1" si="1198"/>
        <v>10000</v>
      </c>
      <c r="BO1105" s="24">
        <f t="shared" ca="1" si="1198"/>
        <v>10000</v>
      </c>
      <c r="BP1105" s="24">
        <f t="shared" ca="1" si="1198"/>
        <v>10000</v>
      </c>
      <c r="BQ1105" s="24">
        <f t="shared" ca="1" si="1198"/>
        <v>10000</v>
      </c>
      <c r="BR1105" s="24">
        <f t="shared" ca="1" si="1198"/>
        <v>10000</v>
      </c>
      <c r="BS1105" s="24">
        <f t="shared" ca="1" si="1198"/>
        <v>10000</v>
      </c>
      <c r="BT1105" s="24">
        <f t="shared" ca="1" si="1198"/>
        <v>10000</v>
      </c>
      <c r="BU1105" s="24">
        <f t="shared" ca="1" si="1198"/>
        <v>10000</v>
      </c>
      <c r="BV1105" s="24">
        <f t="shared" ca="1" si="1198"/>
        <v>10000</v>
      </c>
      <c r="BW1105" s="24">
        <f t="shared" ca="1" si="1198"/>
        <v>10000</v>
      </c>
      <c r="BX1105" s="24">
        <f t="shared" ca="1" si="1198"/>
        <v>10000</v>
      </c>
      <c r="BY1105" s="24">
        <f t="shared" ca="1" si="1198"/>
        <v>10000</v>
      </c>
      <c r="BZ1105" s="24">
        <f t="shared" ca="1" si="1198"/>
        <v>10000</v>
      </c>
      <c r="CA1105" s="24">
        <f t="shared" ca="1" si="1198"/>
        <v>10000</v>
      </c>
      <c r="CB1105" s="24">
        <f t="shared" ca="1" si="1198"/>
        <v>10000</v>
      </c>
      <c r="CC1105" s="24">
        <f t="shared" ca="1" si="1198"/>
        <v>10000</v>
      </c>
      <c r="CD1105" s="24">
        <f t="shared" ca="1" si="1198"/>
        <v>10000</v>
      </c>
      <c r="CE1105" s="24">
        <f t="shared" ref="CE1105:CK1105" ca="1" si="1199">+CE1090*CE1098</f>
        <v>10000</v>
      </c>
      <c r="CF1105" s="24">
        <f t="shared" ca="1" si="1199"/>
        <v>10000</v>
      </c>
      <c r="CG1105" s="24">
        <f t="shared" ca="1" si="1199"/>
        <v>10000</v>
      </c>
      <c r="CH1105" s="24">
        <f t="shared" ca="1" si="1199"/>
        <v>10000</v>
      </c>
      <c r="CI1105" s="24">
        <f t="shared" ca="1" si="1199"/>
        <v>10000</v>
      </c>
      <c r="CJ1105" s="24">
        <f t="shared" ca="1" si="1199"/>
        <v>10000</v>
      </c>
      <c r="CK1105" s="24">
        <f t="shared" ca="1" si="1199"/>
        <v>10000</v>
      </c>
      <c r="CL1105" s="24">
        <f t="shared" ref="CL1105" ca="1" si="1200">+CL1090*CL1098</f>
        <v>10000</v>
      </c>
    </row>
    <row r="1106" spans="2:90" x14ac:dyDescent="0.4">
      <c r="B1106" s="154" t="s">
        <v>796</v>
      </c>
      <c r="D1106" t="s">
        <v>807</v>
      </c>
      <c r="E1106" s="8" t="str">
        <f t="shared" si="1163"/>
        <v>1106 LISTSALE-PV</v>
      </c>
      <c r="H1106" s="31"/>
      <c r="I1106" s="73"/>
      <c r="J1106" s="73"/>
      <c r="K1106" s="23">
        <f t="shared" ca="1" si="1190"/>
        <v>60000</v>
      </c>
      <c r="L1106" s="23">
        <f t="shared" ca="1" si="1190"/>
        <v>60000</v>
      </c>
      <c r="M1106" s="23">
        <f t="shared" ca="1" si="1190"/>
        <v>60000</v>
      </c>
      <c r="N1106" s="23">
        <f t="shared" ca="1" si="1190"/>
        <v>60000</v>
      </c>
      <c r="O1106" s="23">
        <f t="shared" ca="1" si="1190"/>
        <v>60000</v>
      </c>
      <c r="P1106" s="23">
        <f t="shared" ca="1" si="1190"/>
        <v>60000</v>
      </c>
      <c r="R1106" s="33"/>
      <c r="S1106" s="24">
        <f t="shared" ref="S1106" ca="1" si="1201">+S1091*S1099</f>
        <v>5000</v>
      </c>
      <c r="T1106" s="24">
        <f t="shared" ref="T1106:AX1106" ca="1" si="1202">+T1091*T1099</f>
        <v>5000</v>
      </c>
      <c r="U1106" s="24">
        <f t="shared" ca="1" si="1202"/>
        <v>5000</v>
      </c>
      <c r="V1106" s="24">
        <f t="shared" ca="1" si="1202"/>
        <v>5000</v>
      </c>
      <c r="W1106" s="24">
        <f t="shared" ca="1" si="1202"/>
        <v>5000</v>
      </c>
      <c r="X1106" s="24">
        <f t="shared" ca="1" si="1202"/>
        <v>5000</v>
      </c>
      <c r="Y1106" s="24">
        <f t="shared" ca="1" si="1202"/>
        <v>5000</v>
      </c>
      <c r="Z1106" s="24">
        <f t="shared" ca="1" si="1202"/>
        <v>5000</v>
      </c>
      <c r="AA1106" s="24">
        <f t="shared" ca="1" si="1202"/>
        <v>5000</v>
      </c>
      <c r="AB1106" s="24">
        <f t="shared" ca="1" si="1202"/>
        <v>5000</v>
      </c>
      <c r="AC1106" s="24">
        <f t="shared" ca="1" si="1202"/>
        <v>5000</v>
      </c>
      <c r="AD1106" s="24">
        <f t="shared" ca="1" si="1202"/>
        <v>5000</v>
      </c>
      <c r="AE1106" s="24">
        <f t="shared" ca="1" si="1202"/>
        <v>5000</v>
      </c>
      <c r="AF1106" s="24">
        <f t="shared" ca="1" si="1202"/>
        <v>5000</v>
      </c>
      <c r="AG1106" s="24">
        <f t="shared" ca="1" si="1202"/>
        <v>5000</v>
      </c>
      <c r="AH1106" s="24">
        <f t="shared" ca="1" si="1202"/>
        <v>5000</v>
      </c>
      <c r="AI1106" s="24">
        <f t="shared" ca="1" si="1202"/>
        <v>5000</v>
      </c>
      <c r="AJ1106" s="24">
        <f t="shared" ca="1" si="1202"/>
        <v>5000</v>
      </c>
      <c r="AK1106" s="24">
        <f t="shared" ca="1" si="1202"/>
        <v>5000</v>
      </c>
      <c r="AL1106" s="24">
        <f t="shared" ca="1" si="1202"/>
        <v>5000</v>
      </c>
      <c r="AM1106" s="24">
        <f t="shared" ca="1" si="1202"/>
        <v>5000</v>
      </c>
      <c r="AN1106" s="24">
        <f t="shared" ca="1" si="1202"/>
        <v>5000</v>
      </c>
      <c r="AO1106" s="24">
        <f t="shared" ca="1" si="1202"/>
        <v>5000</v>
      </c>
      <c r="AP1106" s="24">
        <f t="shared" ca="1" si="1202"/>
        <v>5000</v>
      </c>
      <c r="AQ1106" s="24">
        <f t="shared" ca="1" si="1202"/>
        <v>5000</v>
      </c>
      <c r="AR1106" s="24">
        <f t="shared" ca="1" si="1202"/>
        <v>5000</v>
      </c>
      <c r="AS1106" s="24">
        <f t="shared" ca="1" si="1202"/>
        <v>5000</v>
      </c>
      <c r="AT1106" s="24">
        <f t="shared" ca="1" si="1202"/>
        <v>5000</v>
      </c>
      <c r="AU1106" s="24">
        <f t="shared" ca="1" si="1202"/>
        <v>5000</v>
      </c>
      <c r="AV1106" s="24">
        <f t="shared" ca="1" si="1202"/>
        <v>5000</v>
      </c>
      <c r="AW1106" s="24">
        <f t="shared" ca="1" si="1202"/>
        <v>5000</v>
      </c>
      <c r="AX1106" s="24">
        <f t="shared" ca="1" si="1202"/>
        <v>5000</v>
      </c>
      <c r="AY1106" s="24">
        <f t="shared" ref="AY1106:CD1106" ca="1" si="1203">+AY1091*AY1099</f>
        <v>5000</v>
      </c>
      <c r="AZ1106" s="24">
        <f t="shared" ca="1" si="1203"/>
        <v>5000</v>
      </c>
      <c r="BA1106" s="24">
        <f t="shared" ca="1" si="1203"/>
        <v>5000</v>
      </c>
      <c r="BB1106" s="24">
        <f t="shared" ca="1" si="1203"/>
        <v>5000</v>
      </c>
      <c r="BC1106" s="24">
        <f t="shared" ca="1" si="1203"/>
        <v>5000</v>
      </c>
      <c r="BD1106" s="24">
        <f t="shared" ca="1" si="1203"/>
        <v>5000</v>
      </c>
      <c r="BE1106" s="24">
        <f t="shared" ca="1" si="1203"/>
        <v>5000</v>
      </c>
      <c r="BF1106" s="24">
        <f t="shared" ca="1" si="1203"/>
        <v>5000</v>
      </c>
      <c r="BG1106" s="24">
        <f t="shared" ca="1" si="1203"/>
        <v>5000</v>
      </c>
      <c r="BH1106" s="24">
        <f t="shared" ca="1" si="1203"/>
        <v>5000</v>
      </c>
      <c r="BI1106" s="24">
        <f t="shared" ca="1" si="1203"/>
        <v>5000</v>
      </c>
      <c r="BJ1106" s="24">
        <f t="shared" ca="1" si="1203"/>
        <v>5000</v>
      </c>
      <c r="BK1106" s="24">
        <f t="shared" ca="1" si="1203"/>
        <v>5000</v>
      </c>
      <c r="BL1106" s="24">
        <f t="shared" ca="1" si="1203"/>
        <v>5000</v>
      </c>
      <c r="BM1106" s="24">
        <f t="shared" ca="1" si="1203"/>
        <v>5000</v>
      </c>
      <c r="BN1106" s="24">
        <f t="shared" ca="1" si="1203"/>
        <v>5000</v>
      </c>
      <c r="BO1106" s="24">
        <f t="shared" ca="1" si="1203"/>
        <v>5000</v>
      </c>
      <c r="BP1106" s="24">
        <f t="shared" ca="1" si="1203"/>
        <v>5000</v>
      </c>
      <c r="BQ1106" s="24">
        <f t="shared" ca="1" si="1203"/>
        <v>5000</v>
      </c>
      <c r="BR1106" s="24">
        <f t="shared" ca="1" si="1203"/>
        <v>5000</v>
      </c>
      <c r="BS1106" s="24">
        <f t="shared" ca="1" si="1203"/>
        <v>5000</v>
      </c>
      <c r="BT1106" s="24">
        <f t="shared" ca="1" si="1203"/>
        <v>5000</v>
      </c>
      <c r="BU1106" s="24">
        <f t="shared" ca="1" si="1203"/>
        <v>5000</v>
      </c>
      <c r="BV1106" s="24">
        <f t="shared" ca="1" si="1203"/>
        <v>5000</v>
      </c>
      <c r="BW1106" s="24">
        <f t="shared" ca="1" si="1203"/>
        <v>5000</v>
      </c>
      <c r="BX1106" s="24">
        <f t="shared" ca="1" si="1203"/>
        <v>5000</v>
      </c>
      <c r="BY1106" s="24">
        <f t="shared" ca="1" si="1203"/>
        <v>5000</v>
      </c>
      <c r="BZ1106" s="24">
        <f t="shared" ca="1" si="1203"/>
        <v>5000</v>
      </c>
      <c r="CA1106" s="24">
        <f t="shared" ca="1" si="1203"/>
        <v>5000</v>
      </c>
      <c r="CB1106" s="24">
        <f t="shared" ca="1" si="1203"/>
        <v>5000</v>
      </c>
      <c r="CC1106" s="24">
        <f t="shared" ca="1" si="1203"/>
        <v>5000</v>
      </c>
      <c r="CD1106" s="24">
        <f t="shared" ca="1" si="1203"/>
        <v>5000</v>
      </c>
      <c r="CE1106" s="24">
        <f t="shared" ref="CE1106:CK1106" ca="1" si="1204">+CE1091*CE1099</f>
        <v>5000</v>
      </c>
      <c r="CF1106" s="24">
        <f t="shared" ca="1" si="1204"/>
        <v>5000</v>
      </c>
      <c r="CG1106" s="24">
        <f t="shared" ca="1" si="1204"/>
        <v>5000</v>
      </c>
      <c r="CH1106" s="24">
        <f t="shared" ca="1" si="1204"/>
        <v>5000</v>
      </c>
      <c r="CI1106" s="24">
        <f t="shared" ca="1" si="1204"/>
        <v>5000</v>
      </c>
      <c r="CJ1106" s="24">
        <f t="shared" ca="1" si="1204"/>
        <v>5000</v>
      </c>
      <c r="CK1106" s="24">
        <f t="shared" ca="1" si="1204"/>
        <v>5000</v>
      </c>
      <c r="CL1106" s="24">
        <f t="shared" ref="CL1106" ca="1" si="1205">+CL1091*CL1099</f>
        <v>5000</v>
      </c>
    </row>
    <row r="1107" spans="2:90" x14ac:dyDescent="0.4">
      <c r="B1107" s="154" t="s">
        <v>797</v>
      </c>
      <c r="D1107" t="s">
        <v>807</v>
      </c>
      <c r="E1107" s="8" t="str">
        <f t="shared" si="1163"/>
        <v>1107 LISTSALE-PV</v>
      </c>
      <c r="H1107" s="31"/>
      <c r="I1107" s="73"/>
      <c r="J1107" s="73"/>
      <c r="K1107" s="23">
        <f t="shared" ca="1" si="1190"/>
        <v>180000</v>
      </c>
      <c r="L1107" s="23">
        <f t="shared" ca="1" si="1190"/>
        <v>180000</v>
      </c>
      <c r="M1107" s="23">
        <f t="shared" ca="1" si="1190"/>
        <v>180000</v>
      </c>
      <c r="N1107" s="23">
        <f t="shared" ca="1" si="1190"/>
        <v>180000</v>
      </c>
      <c r="O1107" s="23">
        <f t="shared" ca="1" si="1190"/>
        <v>180000</v>
      </c>
      <c r="P1107" s="23">
        <f t="shared" ca="1" si="1190"/>
        <v>180000</v>
      </c>
      <c r="R1107" s="33"/>
      <c r="S1107" s="24">
        <f t="shared" ref="S1107" ca="1" si="1206">+S1092*S1100</f>
        <v>15000</v>
      </c>
      <c r="T1107" s="24">
        <f t="shared" ref="T1107:AX1107" ca="1" si="1207">+T1092*T1100</f>
        <v>15000</v>
      </c>
      <c r="U1107" s="24">
        <f t="shared" ca="1" si="1207"/>
        <v>15000</v>
      </c>
      <c r="V1107" s="24">
        <f t="shared" ca="1" si="1207"/>
        <v>15000</v>
      </c>
      <c r="W1107" s="24">
        <f t="shared" ca="1" si="1207"/>
        <v>15000</v>
      </c>
      <c r="X1107" s="24">
        <f t="shared" ca="1" si="1207"/>
        <v>15000</v>
      </c>
      <c r="Y1107" s="24">
        <f t="shared" ca="1" si="1207"/>
        <v>15000</v>
      </c>
      <c r="Z1107" s="24">
        <f t="shared" ca="1" si="1207"/>
        <v>15000</v>
      </c>
      <c r="AA1107" s="24">
        <f t="shared" ca="1" si="1207"/>
        <v>15000</v>
      </c>
      <c r="AB1107" s="24">
        <f t="shared" ca="1" si="1207"/>
        <v>15000</v>
      </c>
      <c r="AC1107" s="24">
        <f t="shared" ca="1" si="1207"/>
        <v>15000</v>
      </c>
      <c r="AD1107" s="24">
        <f t="shared" ca="1" si="1207"/>
        <v>15000</v>
      </c>
      <c r="AE1107" s="24">
        <f t="shared" ca="1" si="1207"/>
        <v>15000</v>
      </c>
      <c r="AF1107" s="24">
        <f t="shared" ca="1" si="1207"/>
        <v>15000</v>
      </c>
      <c r="AG1107" s="24">
        <f t="shared" ca="1" si="1207"/>
        <v>15000</v>
      </c>
      <c r="AH1107" s="24">
        <f t="shared" ca="1" si="1207"/>
        <v>15000</v>
      </c>
      <c r="AI1107" s="24">
        <f t="shared" ca="1" si="1207"/>
        <v>15000</v>
      </c>
      <c r="AJ1107" s="24">
        <f t="shared" ca="1" si="1207"/>
        <v>15000</v>
      </c>
      <c r="AK1107" s="24">
        <f t="shared" ca="1" si="1207"/>
        <v>15000</v>
      </c>
      <c r="AL1107" s="24">
        <f t="shared" ca="1" si="1207"/>
        <v>15000</v>
      </c>
      <c r="AM1107" s="24">
        <f t="shared" ca="1" si="1207"/>
        <v>15000</v>
      </c>
      <c r="AN1107" s="24">
        <f t="shared" ca="1" si="1207"/>
        <v>15000</v>
      </c>
      <c r="AO1107" s="24">
        <f t="shared" ca="1" si="1207"/>
        <v>15000</v>
      </c>
      <c r="AP1107" s="24">
        <f t="shared" ca="1" si="1207"/>
        <v>15000</v>
      </c>
      <c r="AQ1107" s="24">
        <f t="shared" ca="1" si="1207"/>
        <v>15000</v>
      </c>
      <c r="AR1107" s="24">
        <f t="shared" ca="1" si="1207"/>
        <v>15000</v>
      </c>
      <c r="AS1107" s="24">
        <f t="shared" ca="1" si="1207"/>
        <v>15000</v>
      </c>
      <c r="AT1107" s="24">
        <f t="shared" ca="1" si="1207"/>
        <v>15000</v>
      </c>
      <c r="AU1107" s="24">
        <f t="shared" ca="1" si="1207"/>
        <v>15000</v>
      </c>
      <c r="AV1107" s="24">
        <f t="shared" ca="1" si="1207"/>
        <v>15000</v>
      </c>
      <c r="AW1107" s="24">
        <f t="shared" ca="1" si="1207"/>
        <v>15000</v>
      </c>
      <c r="AX1107" s="24">
        <f t="shared" ca="1" si="1207"/>
        <v>15000</v>
      </c>
      <c r="AY1107" s="24">
        <f t="shared" ref="AY1107:CD1107" ca="1" si="1208">+AY1092*AY1100</f>
        <v>15000</v>
      </c>
      <c r="AZ1107" s="24">
        <f t="shared" ca="1" si="1208"/>
        <v>15000</v>
      </c>
      <c r="BA1107" s="24">
        <f t="shared" ca="1" si="1208"/>
        <v>15000</v>
      </c>
      <c r="BB1107" s="24">
        <f t="shared" ca="1" si="1208"/>
        <v>15000</v>
      </c>
      <c r="BC1107" s="24">
        <f t="shared" ca="1" si="1208"/>
        <v>15000</v>
      </c>
      <c r="BD1107" s="24">
        <f t="shared" ca="1" si="1208"/>
        <v>15000</v>
      </c>
      <c r="BE1107" s="24">
        <f t="shared" ca="1" si="1208"/>
        <v>15000</v>
      </c>
      <c r="BF1107" s="24">
        <f t="shared" ca="1" si="1208"/>
        <v>15000</v>
      </c>
      <c r="BG1107" s="24">
        <f t="shared" ca="1" si="1208"/>
        <v>15000</v>
      </c>
      <c r="BH1107" s="24">
        <f t="shared" ca="1" si="1208"/>
        <v>15000</v>
      </c>
      <c r="BI1107" s="24">
        <f t="shared" ca="1" si="1208"/>
        <v>15000</v>
      </c>
      <c r="BJ1107" s="24">
        <f t="shared" ca="1" si="1208"/>
        <v>15000</v>
      </c>
      <c r="BK1107" s="24">
        <f t="shared" ca="1" si="1208"/>
        <v>15000</v>
      </c>
      <c r="BL1107" s="24">
        <f t="shared" ca="1" si="1208"/>
        <v>15000</v>
      </c>
      <c r="BM1107" s="24">
        <f t="shared" ca="1" si="1208"/>
        <v>15000</v>
      </c>
      <c r="BN1107" s="24">
        <f t="shared" ca="1" si="1208"/>
        <v>15000</v>
      </c>
      <c r="BO1107" s="24">
        <f t="shared" ca="1" si="1208"/>
        <v>15000</v>
      </c>
      <c r="BP1107" s="24">
        <f t="shared" ca="1" si="1208"/>
        <v>15000</v>
      </c>
      <c r="BQ1107" s="24">
        <f t="shared" ca="1" si="1208"/>
        <v>15000</v>
      </c>
      <c r="BR1107" s="24">
        <f t="shared" ca="1" si="1208"/>
        <v>15000</v>
      </c>
      <c r="BS1107" s="24">
        <f t="shared" ca="1" si="1208"/>
        <v>15000</v>
      </c>
      <c r="BT1107" s="24">
        <f t="shared" ca="1" si="1208"/>
        <v>15000</v>
      </c>
      <c r="BU1107" s="24">
        <f t="shared" ca="1" si="1208"/>
        <v>15000</v>
      </c>
      <c r="BV1107" s="24">
        <f t="shared" ca="1" si="1208"/>
        <v>15000</v>
      </c>
      <c r="BW1107" s="24">
        <f t="shared" ca="1" si="1208"/>
        <v>15000</v>
      </c>
      <c r="BX1107" s="24">
        <f t="shared" ca="1" si="1208"/>
        <v>15000</v>
      </c>
      <c r="BY1107" s="24">
        <f t="shared" ca="1" si="1208"/>
        <v>15000</v>
      </c>
      <c r="BZ1107" s="24">
        <f t="shared" ca="1" si="1208"/>
        <v>15000</v>
      </c>
      <c r="CA1107" s="24">
        <f t="shared" ca="1" si="1208"/>
        <v>15000</v>
      </c>
      <c r="CB1107" s="24">
        <f t="shared" ca="1" si="1208"/>
        <v>15000</v>
      </c>
      <c r="CC1107" s="24">
        <f t="shared" ca="1" si="1208"/>
        <v>15000</v>
      </c>
      <c r="CD1107" s="24">
        <f t="shared" ca="1" si="1208"/>
        <v>15000</v>
      </c>
      <c r="CE1107" s="24">
        <f t="shared" ref="CE1107:CK1107" ca="1" si="1209">+CE1092*CE1100</f>
        <v>15000</v>
      </c>
      <c r="CF1107" s="24">
        <f t="shared" ca="1" si="1209"/>
        <v>15000</v>
      </c>
      <c r="CG1107" s="24">
        <f t="shared" ca="1" si="1209"/>
        <v>15000</v>
      </c>
      <c r="CH1107" s="24">
        <f t="shared" ca="1" si="1209"/>
        <v>15000</v>
      </c>
      <c r="CI1107" s="24">
        <f t="shared" ca="1" si="1209"/>
        <v>15000</v>
      </c>
      <c r="CJ1107" s="24">
        <f t="shared" ca="1" si="1209"/>
        <v>15000</v>
      </c>
      <c r="CK1107" s="24">
        <f t="shared" ca="1" si="1209"/>
        <v>15000</v>
      </c>
      <c r="CL1107" s="24">
        <f t="shared" ref="CL1107" ca="1" si="1210">+CL1092*CL1100</f>
        <v>15000</v>
      </c>
    </row>
    <row r="1108" spans="2:90" x14ac:dyDescent="0.4">
      <c r="B1108" s="154" t="s">
        <v>798</v>
      </c>
      <c r="D1108" t="s">
        <v>807</v>
      </c>
      <c r="E1108" s="8" t="str">
        <f t="shared" si="1163"/>
        <v>1108 LISTSALE-PV</v>
      </c>
      <c r="H1108" s="31"/>
      <c r="I1108" s="73"/>
      <c r="J1108" s="73"/>
      <c r="K1108" s="251">
        <f t="shared" ca="1" si="1190"/>
        <v>120000</v>
      </c>
      <c r="L1108" s="251">
        <f t="shared" ca="1" si="1190"/>
        <v>120000</v>
      </c>
      <c r="M1108" s="251">
        <f t="shared" ca="1" si="1190"/>
        <v>120000</v>
      </c>
      <c r="N1108" s="251">
        <f t="shared" ca="1" si="1190"/>
        <v>120000</v>
      </c>
      <c r="O1108" s="251">
        <f t="shared" ca="1" si="1190"/>
        <v>120000</v>
      </c>
      <c r="P1108" s="251">
        <f t="shared" ca="1" si="1190"/>
        <v>120000</v>
      </c>
      <c r="R1108" s="33"/>
      <c r="S1108" s="134">
        <f t="shared" ref="S1108" ca="1" si="1211">+S1093*S1101</f>
        <v>10000</v>
      </c>
      <c r="T1108" s="134">
        <f t="shared" ref="T1108:AX1108" ca="1" si="1212">+T1093*T1101</f>
        <v>10000</v>
      </c>
      <c r="U1108" s="134">
        <f t="shared" ca="1" si="1212"/>
        <v>10000</v>
      </c>
      <c r="V1108" s="134">
        <f t="shared" ca="1" si="1212"/>
        <v>10000</v>
      </c>
      <c r="W1108" s="134">
        <f t="shared" ca="1" si="1212"/>
        <v>10000</v>
      </c>
      <c r="X1108" s="134">
        <f t="shared" ca="1" si="1212"/>
        <v>10000</v>
      </c>
      <c r="Y1108" s="134">
        <f t="shared" ca="1" si="1212"/>
        <v>10000</v>
      </c>
      <c r="Z1108" s="134">
        <f t="shared" ca="1" si="1212"/>
        <v>10000</v>
      </c>
      <c r="AA1108" s="134">
        <f t="shared" ca="1" si="1212"/>
        <v>10000</v>
      </c>
      <c r="AB1108" s="134">
        <f t="shared" ca="1" si="1212"/>
        <v>10000</v>
      </c>
      <c r="AC1108" s="134">
        <f t="shared" ca="1" si="1212"/>
        <v>10000</v>
      </c>
      <c r="AD1108" s="134">
        <f t="shared" ca="1" si="1212"/>
        <v>10000</v>
      </c>
      <c r="AE1108" s="134">
        <f t="shared" ca="1" si="1212"/>
        <v>10000</v>
      </c>
      <c r="AF1108" s="134">
        <f t="shared" ca="1" si="1212"/>
        <v>10000</v>
      </c>
      <c r="AG1108" s="134">
        <f t="shared" ca="1" si="1212"/>
        <v>10000</v>
      </c>
      <c r="AH1108" s="134">
        <f t="shared" ca="1" si="1212"/>
        <v>10000</v>
      </c>
      <c r="AI1108" s="134">
        <f t="shared" ca="1" si="1212"/>
        <v>10000</v>
      </c>
      <c r="AJ1108" s="134">
        <f t="shared" ca="1" si="1212"/>
        <v>10000</v>
      </c>
      <c r="AK1108" s="134">
        <f t="shared" ca="1" si="1212"/>
        <v>10000</v>
      </c>
      <c r="AL1108" s="134">
        <f t="shared" ca="1" si="1212"/>
        <v>10000</v>
      </c>
      <c r="AM1108" s="134">
        <f t="shared" ca="1" si="1212"/>
        <v>10000</v>
      </c>
      <c r="AN1108" s="134">
        <f t="shared" ca="1" si="1212"/>
        <v>10000</v>
      </c>
      <c r="AO1108" s="134">
        <f t="shared" ca="1" si="1212"/>
        <v>10000</v>
      </c>
      <c r="AP1108" s="134">
        <f t="shared" ca="1" si="1212"/>
        <v>10000</v>
      </c>
      <c r="AQ1108" s="134">
        <f t="shared" ca="1" si="1212"/>
        <v>10000</v>
      </c>
      <c r="AR1108" s="134">
        <f t="shared" ca="1" si="1212"/>
        <v>10000</v>
      </c>
      <c r="AS1108" s="134">
        <f t="shared" ca="1" si="1212"/>
        <v>10000</v>
      </c>
      <c r="AT1108" s="134">
        <f t="shared" ca="1" si="1212"/>
        <v>10000</v>
      </c>
      <c r="AU1108" s="134">
        <f t="shared" ca="1" si="1212"/>
        <v>10000</v>
      </c>
      <c r="AV1108" s="134">
        <f t="shared" ca="1" si="1212"/>
        <v>10000</v>
      </c>
      <c r="AW1108" s="134">
        <f t="shared" ca="1" si="1212"/>
        <v>10000</v>
      </c>
      <c r="AX1108" s="134">
        <f t="shared" ca="1" si="1212"/>
        <v>10000</v>
      </c>
      <c r="AY1108" s="134">
        <f t="shared" ref="AY1108:CD1108" ca="1" si="1213">+AY1093*AY1101</f>
        <v>10000</v>
      </c>
      <c r="AZ1108" s="134">
        <f t="shared" ca="1" si="1213"/>
        <v>10000</v>
      </c>
      <c r="BA1108" s="134">
        <f t="shared" ca="1" si="1213"/>
        <v>10000</v>
      </c>
      <c r="BB1108" s="134">
        <f t="shared" ca="1" si="1213"/>
        <v>10000</v>
      </c>
      <c r="BC1108" s="134">
        <f t="shared" ca="1" si="1213"/>
        <v>10000</v>
      </c>
      <c r="BD1108" s="134">
        <f t="shared" ca="1" si="1213"/>
        <v>10000</v>
      </c>
      <c r="BE1108" s="134">
        <f t="shared" ca="1" si="1213"/>
        <v>10000</v>
      </c>
      <c r="BF1108" s="134">
        <f t="shared" ca="1" si="1213"/>
        <v>10000</v>
      </c>
      <c r="BG1108" s="134">
        <f t="shared" ca="1" si="1213"/>
        <v>10000</v>
      </c>
      <c r="BH1108" s="134">
        <f t="shared" ca="1" si="1213"/>
        <v>10000</v>
      </c>
      <c r="BI1108" s="134">
        <f t="shared" ca="1" si="1213"/>
        <v>10000</v>
      </c>
      <c r="BJ1108" s="134">
        <f t="shared" ca="1" si="1213"/>
        <v>10000</v>
      </c>
      <c r="BK1108" s="134">
        <f t="shared" ca="1" si="1213"/>
        <v>10000</v>
      </c>
      <c r="BL1108" s="134">
        <f t="shared" ca="1" si="1213"/>
        <v>10000</v>
      </c>
      <c r="BM1108" s="134">
        <f t="shared" ca="1" si="1213"/>
        <v>10000</v>
      </c>
      <c r="BN1108" s="134">
        <f t="shared" ca="1" si="1213"/>
        <v>10000</v>
      </c>
      <c r="BO1108" s="134">
        <f t="shared" ca="1" si="1213"/>
        <v>10000</v>
      </c>
      <c r="BP1108" s="134">
        <f t="shared" ca="1" si="1213"/>
        <v>10000</v>
      </c>
      <c r="BQ1108" s="134">
        <f t="shared" ca="1" si="1213"/>
        <v>10000</v>
      </c>
      <c r="BR1108" s="134">
        <f t="shared" ca="1" si="1213"/>
        <v>10000</v>
      </c>
      <c r="BS1108" s="134">
        <f t="shared" ca="1" si="1213"/>
        <v>10000</v>
      </c>
      <c r="BT1108" s="134">
        <f t="shared" ca="1" si="1213"/>
        <v>10000</v>
      </c>
      <c r="BU1108" s="134">
        <f t="shared" ca="1" si="1213"/>
        <v>10000</v>
      </c>
      <c r="BV1108" s="134">
        <f t="shared" ca="1" si="1213"/>
        <v>10000</v>
      </c>
      <c r="BW1108" s="134">
        <f t="shared" ca="1" si="1213"/>
        <v>10000</v>
      </c>
      <c r="BX1108" s="134">
        <f t="shared" ca="1" si="1213"/>
        <v>10000</v>
      </c>
      <c r="BY1108" s="134">
        <f t="shared" ca="1" si="1213"/>
        <v>10000</v>
      </c>
      <c r="BZ1108" s="134">
        <f t="shared" ca="1" si="1213"/>
        <v>10000</v>
      </c>
      <c r="CA1108" s="134">
        <f t="shared" ca="1" si="1213"/>
        <v>10000</v>
      </c>
      <c r="CB1108" s="134">
        <f t="shared" ca="1" si="1213"/>
        <v>10000</v>
      </c>
      <c r="CC1108" s="134">
        <f t="shared" ca="1" si="1213"/>
        <v>10000</v>
      </c>
      <c r="CD1108" s="134">
        <f t="shared" ca="1" si="1213"/>
        <v>10000</v>
      </c>
      <c r="CE1108" s="134">
        <f t="shared" ref="CE1108:CK1108" ca="1" si="1214">+CE1093*CE1101</f>
        <v>10000</v>
      </c>
      <c r="CF1108" s="134">
        <f t="shared" ca="1" si="1214"/>
        <v>10000</v>
      </c>
      <c r="CG1108" s="134">
        <f t="shared" ca="1" si="1214"/>
        <v>10000</v>
      </c>
      <c r="CH1108" s="134">
        <f t="shared" ca="1" si="1214"/>
        <v>10000</v>
      </c>
      <c r="CI1108" s="134">
        <f t="shared" ca="1" si="1214"/>
        <v>10000</v>
      </c>
      <c r="CJ1108" s="134">
        <f t="shared" ca="1" si="1214"/>
        <v>10000</v>
      </c>
      <c r="CK1108" s="134">
        <f t="shared" ca="1" si="1214"/>
        <v>10000</v>
      </c>
      <c r="CL1108" s="134">
        <f t="shared" ref="CL1108" ca="1" si="1215">+CL1093*CL1101</f>
        <v>10000</v>
      </c>
    </row>
    <row r="1109" spans="2:90" x14ac:dyDescent="0.4">
      <c r="B1109" s="123" t="s">
        <v>802</v>
      </c>
      <c r="C1109" t="s">
        <v>198</v>
      </c>
      <c r="D1109" t="s">
        <v>807</v>
      </c>
      <c r="E1109" s="8" t="str">
        <f t="shared" si="1163"/>
        <v>1109 LISTSALE-PV</v>
      </c>
      <c r="F1109" s="27"/>
      <c r="G1109" s="27"/>
      <c r="H1109" s="31"/>
      <c r="I1109" s="73"/>
      <c r="J1109" s="73"/>
      <c r="K1109" s="33">
        <f t="shared" ca="1" si="1190"/>
        <v>600000</v>
      </c>
      <c r="L1109" s="33">
        <f t="shared" ca="1" si="1190"/>
        <v>600000</v>
      </c>
      <c r="M1109" s="33">
        <f t="shared" ca="1" si="1190"/>
        <v>600000</v>
      </c>
      <c r="N1109" s="33">
        <f t="shared" ca="1" si="1190"/>
        <v>600000</v>
      </c>
      <c r="O1109" s="33">
        <f t="shared" ca="1" si="1190"/>
        <v>600000</v>
      </c>
      <c r="P1109" s="33">
        <f t="shared" ca="1" si="1190"/>
        <v>600000</v>
      </c>
      <c r="R1109" s="33"/>
      <c r="S1109" s="33">
        <f t="shared" ref="S1109" ca="1" si="1216">SUM(S1104:S1108)</f>
        <v>50000</v>
      </c>
      <c r="T1109" s="33">
        <f t="shared" ref="T1109:AX1109" ca="1" si="1217">SUM(T1104:T1108)</f>
        <v>50000</v>
      </c>
      <c r="U1109" s="33">
        <f t="shared" ca="1" si="1217"/>
        <v>50000</v>
      </c>
      <c r="V1109" s="33">
        <f t="shared" ca="1" si="1217"/>
        <v>50000</v>
      </c>
      <c r="W1109" s="33">
        <f t="shared" ca="1" si="1217"/>
        <v>50000</v>
      </c>
      <c r="X1109" s="33">
        <f t="shared" ca="1" si="1217"/>
        <v>50000</v>
      </c>
      <c r="Y1109" s="33">
        <f t="shared" ca="1" si="1217"/>
        <v>50000</v>
      </c>
      <c r="Z1109" s="33">
        <f t="shared" ca="1" si="1217"/>
        <v>50000</v>
      </c>
      <c r="AA1109" s="33">
        <f t="shared" ca="1" si="1217"/>
        <v>50000</v>
      </c>
      <c r="AB1109" s="33">
        <f t="shared" ca="1" si="1217"/>
        <v>50000</v>
      </c>
      <c r="AC1109" s="33">
        <f t="shared" ca="1" si="1217"/>
        <v>50000</v>
      </c>
      <c r="AD1109" s="33">
        <f t="shared" ca="1" si="1217"/>
        <v>50000</v>
      </c>
      <c r="AE1109" s="33">
        <f t="shared" ca="1" si="1217"/>
        <v>50000</v>
      </c>
      <c r="AF1109" s="33">
        <f t="shared" ca="1" si="1217"/>
        <v>50000</v>
      </c>
      <c r="AG1109" s="33">
        <f t="shared" ca="1" si="1217"/>
        <v>50000</v>
      </c>
      <c r="AH1109" s="33">
        <f t="shared" ca="1" si="1217"/>
        <v>50000</v>
      </c>
      <c r="AI1109" s="33">
        <f t="shared" ca="1" si="1217"/>
        <v>50000</v>
      </c>
      <c r="AJ1109" s="33">
        <f t="shared" ca="1" si="1217"/>
        <v>50000</v>
      </c>
      <c r="AK1109" s="33">
        <f t="shared" ca="1" si="1217"/>
        <v>50000</v>
      </c>
      <c r="AL1109" s="33">
        <f t="shared" ca="1" si="1217"/>
        <v>50000</v>
      </c>
      <c r="AM1109" s="33">
        <f t="shared" ca="1" si="1217"/>
        <v>50000</v>
      </c>
      <c r="AN1109" s="33">
        <f t="shared" ca="1" si="1217"/>
        <v>50000</v>
      </c>
      <c r="AO1109" s="33">
        <f t="shared" ca="1" si="1217"/>
        <v>50000</v>
      </c>
      <c r="AP1109" s="33">
        <f t="shared" ca="1" si="1217"/>
        <v>50000</v>
      </c>
      <c r="AQ1109" s="33">
        <f t="shared" ca="1" si="1217"/>
        <v>50000</v>
      </c>
      <c r="AR1109" s="33">
        <f t="shared" ca="1" si="1217"/>
        <v>50000</v>
      </c>
      <c r="AS1109" s="33">
        <f t="shared" ca="1" si="1217"/>
        <v>50000</v>
      </c>
      <c r="AT1109" s="33">
        <f t="shared" ca="1" si="1217"/>
        <v>50000</v>
      </c>
      <c r="AU1109" s="33">
        <f t="shared" ca="1" si="1217"/>
        <v>50000</v>
      </c>
      <c r="AV1109" s="33">
        <f t="shared" ca="1" si="1217"/>
        <v>50000</v>
      </c>
      <c r="AW1109" s="33">
        <f t="shared" ca="1" si="1217"/>
        <v>50000</v>
      </c>
      <c r="AX1109" s="33">
        <f t="shared" ca="1" si="1217"/>
        <v>50000</v>
      </c>
      <c r="AY1109" s="33">
        <f t="shared" ref="AY1109:CD1109" ca="1" si="1218">SUM(AY1104:AY1108)</f>
        <v>50000</v>
      </c>
      <c r="AZ1109" s="33">
        <f t="shared" ca="1" si="1218"/>
        <v>50000</v>
      </c>
      <c r="BA1109" s="33">
        <f t="shared" ca="1" si="1218"/>
        <v>50000</v>
      </c>
      <c r="BB1109" s="33">
        <f t="shared" ca="1" si="1218"/>
        <v>50000</v>
      </c>
      <c r="BC1109" s="33">
        <f t="shared" ca="1" si="1218"/>
        <v>50000</v>
      </c>
      <c r="BD1109" s="33">
        <f t="shared" ca="1" si="1218"/>
        <v>50000</v>
      </c>
      <c r="BE1109" s="33">
        <f t="shared" ca="1" si="1218"/>
        <v>50000</v>
      </c>
      <c r="BF1109" s="33">
        <f t="shared" ca="1" si="1218"/>
        <v>50000</v>
      </c>
      <c r="BG1109" s="33">
        <f t="shared" ca="1" si="1218"/>
        <v>50000</v>
      </c>
      <c r="BH1109" s="33">
        <f t="shared" ca="1" si="1218"/>
        <v>50000</v>
      </c>
      <c r="BI1109" s="33">
        <f t="shared" ca="1" si="1218"/>
        <v>50000</v>
      </c>
      <c r="BJ1109" s="33">
        <f t="shared" ca="1" si="1218"/>
        <v>50000</v>
      </c>
      <c r="BK1109" s="33">
        <f t="shared" ca="1" si="1218"/>
        <v>50000</v>
      </c>
      <c r="BL1109" s="33">
        <f t="shared" ca="1" si="1218"/>
        <v>50000</v>
      </c>
      <c r="BM1109" s="33">
        <f t="shared" ca="1" si="1218"/>
        <v>50000</v>
      </c>
      <c r="BN1109" s="33">
        <f t="shared" ca="1" si="1218"/>
        <v>50000</v>
      </c>
      <c r="BO1109" s="33">
        <f t="shared" ca="1" si="1218"/>
        <v>50000</v>
      </c>
      <c r="BP1109" s="33">
        <f t="shared" ca="1" si="1218"/>
        <v>50000</v>
      </c>
      <c r="BQ1109" s="33">
        <f t="shared" ca="1" si="1218"/>
        <v>50000</v>
      </c>
      <c r="BR1109" s="33">
        <f t="shared" ca="1" si="1218"/>
        <v>50000</v>
      </c>
      <c r="BS1109" s="33">
        <f t="shared" ca="1" si="1218"/>
        <v>50000</v>
      </c>
      <c r="BT1109" s="33">
        <f t="shared" ca="1" si="1218"/>
        <v>50000</v>
      </c>
      <c r="BU1109" s="33">
        <f t="shared" ca="1" si="1218"/>
        <v>50000</v>
      </c>
      <c r="BV1109" s="33">
        <f t="shared" ca="1" si="1218"/>
        <v>50000</v>
      </c>
      <c r="BW1109" s="33">
        <f t="shared" ca="1" si="1218"/>
        <v>50000</v>
      </c>
      <c r="BX1109" s="33">
        <f t="shared" ca="1" si="1218"/>
        <v>50000</v>
      </c>
      <c r="BY1109" s="33">
        <f t="shared" ca="1" si="1218"/>
        <v>50000</v>
      </c>
      <c r="BZ1109" s="33">
        <f t="shared" ca="1" si="1218"/>
        <v>50000</v>
      </c>
      <c r="CA1109" s="33">
        <f t="shared" ca="1" si="1218"/>
        <v>50000</v>
      </c>
      <c r="CB1109" s="33">
        <f t="shared" ca="1" si="1218"/>
        <v>50000</v>
      </c>
      <c r="CC1109" s="33">
        <f t="shared" ca="1" si="1218"/>
        <v>50000</v>
      </c>
      <c r="CD1109" s="33">
        <f t="shared" ca="1" si="1218"/>
        <v>50000</v>
      </c>
      <c r="CE1109" s="33">
        <f t="shared" ref="CE1109:CK1109" ca="1" si="1219">SUM(CE1104:CE1108)</f>
        <v>50000</v>
      </c>
      <c r="CF1109" s="33">
        <f t="shared" ca="1" si="1219"/>
        <v>50000</v>
      </c>
      <c r="CG1109" s="33">
        <f t="shared" ca="1" si="1219"/>
        <v>50000</v>
      </c>
      <c r="CH1109" s="33">
        <f t="shared" ca="1" si="1219"/>
        <v>50000</v>
      </c>
      <c r="CI1109" s="33">
        <f t="shared" ca="1" si="1219"/>
        <v>50000</v>
      </c>
      <c r="CJ1109" s="33">
        <f t="shared" ca="1" si="1219"/>
        <v>50000</v>
      </c>
      <c r="CK1109" s="33">
        <f t="shared" ca="1" si="1219"/>
        <v>50000</v>
      </c>
      <c r="CL1109" s="33">
        <f t="shared" ref="CL1109" ca="1" si="1220">SUM(CL1104:CL1108)</f>
        <v>50000</v>
      </c>
    </row>
    <row r="1110" spans="2:90" x14ac:dyDescent="0.4">
      <c r="B1110" s="122"/>
      <c r="C1110" s="27"/>
      <c r="D1110" t="s">
        <v>807</v>
      </c>
      <c r="E1110" s="8" t="str">
        <f t="shared" si="1163"/>
        <v>1110 LISTSALE-PV</v>
      </c>
      <c r="F1110" s="27"/>
      <c r="G1110" s="27"/>
      <c r="H1110" s="31"/>
      <c r="I1110" s="73"/>
      <c r="J1110" s="73"/>
      <c r="K1110" s="38"/>
      <c r="L1110" s="38"/>
      <c r="M1110" s="38"/>
      <c r="N1110" s="38"/>
      <c r="O1110" s="38"/>
      <c r="P1110" s="38"/>
      <c r="R1110" s="33"/>
      <c r="S1110" s="38"/>
      <c r="T1110" s="38"/>
      <c r="U1110" s="38"/>
      <c r="V1110" s="38"/>
      <c r="W1110" s="38"/>
      <c r="X1110" s="38"/>
      <c r="Y1110" s="38"/>
      <c r="Z1110" s="38"/>
      <c r="AA1110" s="38"/>
      <c r="AB1110" s="38"/>
      <c r="AC1110" s="38"/>
      <c r="AD1110" s="38"/>
      <c r="AE1110" s="38"/>
      <c r="AF1110" s="38"/>
      <c r="AG1110" s="38"/>
      <c r="AH1110" s="38"/>
      <c r="AI1110" s="38"/>
      <c r="AJ1110" s="38"/>
      <c r="AK1110" s="38"/>
      <c r="AL1110" s="38"/>
      <c r="AM1110" s="38"/>
      <c r="AN1110" s="38"/>
      <c r="AO1110" s="38"/>
      <c r="AP1110" s="38"/>
      <c r="AQ1110" s="38"/>
      <c r="AR1110" s="38"/>
      <c r="AS1110" s="38"/>
      <c r="AT1110" s="38"/>
      <c r="AU1110" s="38"/>
      <c r="AV1110" s="38"/>
      <c r="AW1110" s="38"/>
      <c r="AX1110" s="38"/>
      <c r="AY1110" s="38"/>
      <c r="AZ1110" s="38"/>
      <c r="BA1110" s="38"/>
      <c r="BB1110" s="38"/>
      <c r="BC1110" s="38"/>
      <c r="BD1110" s="38"/>
      <c r="BE1110" s="38"/>
      <c r="BF1110" s="38"/>
      <c r="BG1110" s="38"/>
      <c r="BH1110" s="38"/>
      <c r="BI1110" s="38"/>
      <c r="BJ1110" s="38"/>
      <c r="BK1110" s="38"/>
      <c r="BL1110" s="38"/>
      <c r="BM1110" s="38"/>
      <c r="BN1110" s="38"/>
      <c r="BO1110" s="38"/>
      <c r="BP1110" s="38"/>
      <c r="BQ1110" s="38"/>
      <c r="BR1110" s="38"/>
      <c r="BS1110" s="38"/>
      <c r="BT1110" s="38"/>
      <c r="BU1110" s="38"/>
      <c r="BV1110" s="38"/>
      <c r="BW1110" s="38"/>
      <c r="BX1110" s="38"/>
      <c r="BY1110" s="38"/>
      <c r="BZ1110" s="38"/>
      <c r="CA1110" s="38"/>
      <c r="CB1110" s="38"/>
      <c r="CC1110" s="38"/>
      <c r="CD1110" s="38"/>
      <c r="CE1110" s="38"/>
      <c r="CF1110" s="38"/>
      <c r="CG1110" s="38"/>
      <c r="CH1110" s="38"/>
      <c r="CI1110" s="38"/>
      <c r="CJ1110" s="38"/>
      <c r="CK1110" s="38"/>
      <c r="CL1110" s="38"/>
    </row>
    <row r="1111" spans="2:90" x14ac:dyDescent="0.4">
      <c r="B1111" s="95" t="str">
        <f>"$ COGS/"&amp;B1130</f>
        <v>$ COGS/unit</v>
      </c>
      <c r="D1111" t="s">
        <v>807</v>
      </c>
      <c r="E1111" s="8" t="str">
        <f t="shared" ref="E1111:E1124" si="1221">ROW()&amp;" "&amp;D1111</f>
        <v>1111 LISTSALE-PV</v>
      </c>
      <c r="H1111" s="31"/>
      <c r="I1111" s="73"/>
      <c r="J1111" s="73"/>
      <c r="K1111" s="18"/>
      <c r="L1111" s="18"/>
      <c r="M1111" s="18"/>
      <c r="N1111" s="18"/>
      <c r="O1111" s="18"/>
      <c r="P1111" s="18"/>
      <c r="R1111" s="33"/>
      <c r="S1111" s="19"/>
      <c r="T1111" s="19"/>
      <c r="U1111" s="19"/>
      <c r="V1111" s="19"/>
      <c r="W1111" s="19"/>
      <c r="X1111" s="19"/>
      <c r="Y1111" s="19"/>
      <c r="Z1111" s="19"/>
      <c r="AA1111" s="19"/>
      <c r="AB1111" s="19"/>
      <c r="AC1111" s="19"/>
      <c r="AD1111" s="19"/>
      <c r="AE1111" s="19"/>
      <c r="AF1111" s="19"/>
      <c r="AG1111" s="19"/>
      <c r="AH1111" s="19"/>
      <c r="AI1111" s="19"/>
      <c r="AJ1111" s="19"/>
      <c r="AK1111" s="19"/>
      <c r="AL1111" s="19"/>
      <c r="AM1111" s="19"/>
      <c r="AN1111" s="19"/>
      <c r="AO1111" s="19"/>
      <c r="AP1111" s="19"/>
      <c r="AQ1111" s="19"/>
      <c r="AR1111" s="19"/>
      <c r="AS1111" s="19"/>
      <c r="AT1111" s="19"/>
      <c r="AU1111" s="19"/>
      <c r="AV1111" s="19"/>
      <c r="AW1111" s="19"/>
      <c r="AX1111" s="19"/>
      <c r="AY1111" s="19"/>
      <c r="AZ1111" s="19"/>
      <c r="BA1111" s="19"/>
      <c r="BB1111" s="19"/>
      <c r="BC1111" s="19"/>
      <c r="BD1111" s="19"/>
      <c r="BE1111" s="19"/>
      <c r="BF1111" s="19"/>
      <c r="BG1111" s="19"/>
      <c r="BH1111" s="19"/>
      <c r="BI1111" s="19"/>
      <c r="BJ1111" s="19"/>
      <c r="BK1111" s="19"/>
      <c r="BL1111" s="19"/>
      <c r="BM1111" s="19"/>
      <c r="BN1111" s="19"/>
      <c r="BO1111" s="19"/>
      <c r="BP1111" s="19"/>
      <c r="BQ1111" s="19"/>
      <c r="BR1111" s="19"/>
      <c r="BS1111" s="19"/>
      <c r="BT1111" s="19"/>
      <c r="BU1111" s="19"/>
      <c r="BV1111" s="19"/>
      <c r="BW1111" s="19"/>
      <c r="BX1111" s="19"/>
      <c r="BY1111" s="19"/>
      <c r="BZ1111" s="19"/>
      <c r="CA1111" s="19"/>
      <c r="CB1111" s="19"/>
      <c r="CC1111" s="19"/>
      <c r="CD1111" s="19"/>
      <c r="CE1111" s="19"/>
      <c r="CF1111" s="19"/>
      <c r="CG1111" s="19"/>
      <c r="CH1111" s="19"/>
      <c r="CI1111" s="19"/>
      <c r="CJ1111" s="19"/>
      <c r="CK1111" s="19"/>
      <c r="CL1111" s="19"/>
    </row>
    <row r="1112" spans="2:90" x14ac:dyDescent="0.4">
      <c r="B1112" s="141" t="s">
        <v>519</v>
      </c>
      <c r="D1112" t="s">
        <v>807</v>
      </c>
      <c r="E1112" s="8" t="str">
        <f t="shared" si="1221"/>
        <v>1112 LISTSALE-PV</v>
      </c>
      <c r="H1112" s="31"/>
      <c r="I1112" s="73"/>
      <c r="J1112" s="73"/>
      <c r="K1112" s="18">
        <v>10</v>
      </c>
      <c r="L1112" s="18">
        <v>10</v>
      </c>
      <c r="M1112" s="18">
        <v>10</v>
      </c>
      <c r="N1112" s="18">
        <v>10</v>
      </c>
      <c r="O1112" s="18">
        <v>10</v>
      </c>
      <c r="P1112" s="18">
        <v>10</v>
      </c>
      <c r="R1112" s="33"/>
      <c r="S1112" s="19" cm="1">
        <f t="array" ref="S1112">INDEX($K:$P,ROW(),MATCH(S$3,$K$2:$P$2,0))</f>
        <v>10</v>
      </c>
      <c r="T1112" s="19" cm="1">
        <f t="array" ref="T1112">INDEX($K:$P,ROW(),MATCH(T$3,$K$2:$P$2,0))</f>
        <v>10</v>
      </c>
      <c r="U1112" s="19" cm="1">
        <f t="array" ref="U1112">INDEX($K:$P,ROW(),MATCH(U$3,$K$2:$P$2,0))</f>
        <v>10</v>
      </c>
      <c r="V1112" s="19" cm="1">
        <f t="array" ref="V1112">INDEX($K:$P,ROW(),MATCH(V$3,$K$2:$P$2,0))</f>
        <v>10</v>
      </c>
      <c r="W1112" s="19" cm="1">
        <f t="array" ref="W1112">INDEX($K:$P,ROW(),MATCH(W$3,$K$2:$P$2,0))</f>
        <v>10</v>
      </c>
      <c r="X1112" s="19" cm="1">
        <f t="array" ref="X1112">INDEX($K:$P,ROW(),MATCH(X$3,$K$2:$P$2,0))</f>
        <v>10</v>
      </c>
      <c r="Y1112" s="19" cm="1">
        <f t="array" ref="Y1112">INDEX($K:$P,ROW(),MATCH(Y$3,$K$2:$P$2,0))</f>
        <v>10</v>
      </c>
      <c r="Z1112" s="19" cm="1">
        <f t="array" ref="Z1112">INDEX($K:$P,ROW(),MATCH(Z$3,$K$2:$P$2,0))</f>
        <v>10</v>
      </c>
      <c r="AA1112" s="19" cm="1">
        <f t="array" ref="AA1112">INDEX($K:$P,ROW(),MATCH(AA$3,$K$2:$P$2,0))</f>
        <v>10</v>
      </c>
      <c r="AB1112" s="19" cm="1">
        <f t="array" ref="AB1112">INDEX($K:$P,ROW(),MATCH(AB$3,$K$2:$P$2,0))</f>
        <v>10</v>
      </c>
      <c r="AC1112" s="19" cm="1">
        <f t="array" ref="AC1112">INDEX($K:$P,ROW(),MATCH(AC$3,$K$2:$P$2,0))</f>
        <v>10</v>
      </c>
      <c r="AD1112" s="19" cm="1">
        <f t="array" ref="AD1112">INDEX($K:$P,ROW(),MATCH(AD$3,$K$2:$P$2,0))</f>
        <v>10</v>
      </c>
      <c r="AE1112" s="19" cm="1">
        <f t="array" ref="AE1112">INDEX($K:$P,ROW(),MATCH(AE$3,$K$2:$P$2,0))</f>
        <v>10</v>
      </c>
      <c r="AF1112" s="19" cm="1">
        <f t="array" ref="AF1112">INDEX($K:$P,ROW(),MATCH(AF$3,$K$2:$P$2,0))</f>
        <v>10</v>
      </c>
      <c r="AG1112" s="19" cm="1">
        <f t="array" ref="AG1112">INDEX($K:$P,ROW(),MATCH(AG$3,$K$2:$P$2,0))</f>
        <v>10</v>
      </c>
      <c r="AH1112" s="19" cm="1">
        <f t="array" ref="AH1112">INDEX($K:$P,ROW(),MATCH(AH$3,$K$2:$P$2,0))</f>
        <v>10</v>
      </c>
      <c r="AI1112" s="19" cm="1">
        <f t="array" ref="AI1112">INDEX($K:$P,ROW(),MATCH(AI$3,$K$2:$P$2,0))</f>
        <v>10</v>
      </c>
      <c r="AJ1112" s="19" cm="1">
        <f t="array" ref="AJ1112">INDEX($K:$P,ROW(),MATCH(AJ$3,$K$2:$P$2,0))</f>
        <v>10</v>
      </c>
      <c r="AK1112" s="19" cm="1">
        <f t="array" ref="AK1112">INDEX($K:$P,ROW(),MATCH(AK$3,$K$2:$P$2,0))</f>
        <v>10</v>
      </c>
      <c r="AL1112" s="19" cm="1">
        <f t="array" ref="AL1112">INDEX($K:$P,ROW(),MATCH(AL$3,$K$2:$P$2,0))</f>
        <v>10</v>
      </c>
      <c r="AM1112" s="19" cm="1">
        <f t="array" ref="AM1112">INDEX($K:$P,ROW(),MATCH(AM$3,$K$2:$P$2,0))</f>
        <v>10</v>
      </c>
      <c r="AN1112" s="19" cm="1">
        <f t="array" ref="AN1112">INDEX($K:$P,ROW(),MATCH(AN$3,$K$2:$P$2,0))</f>
        <v>10</v>
      </c>
      <c r="AO1112" s="19" cm="1">
        <f t="array" ref="AO1112">INDEX($K:$P,ROW(),MATCH(AO$3,$K$2:$P$2,0))</f>
        <v>10</v>
      </c>
      <c r="AP1112" s="19" cm="1">
        <f t="array" ref="AP1112">INDEX($K:$P,ROW(),MATCH(AP$3,$K$2:$P$2,0))</f>
        <v>10</v>
      </c>
      <c r="AQ1112" s="19" cm="1">
        <f t="array" ref="AQ1112">INDEX($K:$P,ROW(),MATCH(AQ$3,$K$2:$P$2,0))</f>
        <v>10</v>
      </c>
      <c r="AR1112" s="19" cm="1">
        <f t="array" ref="AR1112">INDEX($K:$P,ROW(),MATCH(AR$3,$K$2:$P$2,0))</f>
        <v>10</v>
      </c>
      <c r="AS1112" s="19" cm="1">
        <f t="array" ref="AS1112">INDEX($K:$P,ROW(),MATCH(AS$3,$K$2:$P$2,0))</f>
        <v>10</v>
      </c>
      <c r="AT1112" s="19" cm="1">
        <f t="array" ref="AT1112">INDEX($K:$P,ROW(),MATCH(AT$3,$K$2:$P$2,0))</f>
        <v>10</v>
      </c>
      <c r="AU1112" s="19" cm="1">
        <f t="array" ref="AU1112">INDEX($K:$P,ROW(),MATCH(AU$3,$K$2:$P$2,0))</f>
        <v>10</v>
      </c>
      <c r="AV1112" s="19" cm="1">
        <f t="array" ref="AV1112">INDEX($K:$P,ROW(),MATCH(AV$3,$K$2:$P$2,0))</f>
        <v>10</v>
      </c>
      <c r="AW1112" s="19" cm="1">
        <f t="array" ref="AW1112">INDEX($K:$P,ROW(),MATCH(AW$3,$K$2:$P$2,0))</f>
        <v>10</v>
      </c>
      <c r="AX1112" s="19" cm="1">
        <f t="array" ref="AX1112">INDEX($K:$P,ROW(),MATCH(AX$3,$K$2:$P$2,0))</f>
        <v>10</v>
      </c>
      <c r="AY1112" s="19" cm="1">
        <f t="array" ref="AY1112">INDEX($K:$P,ROW(),MATCH(AY$3,$K$2:$P$2,0))</f>
        <v>10</v>
      </c>
      <c r="AZ1112" s="19" cm="1">
        <f t="array" ref="AZ1112">INDEX($K:$P,ROW(),MATCH(AZ$3,$K$2:$P$2,0))</f>
        <v>10</v>
      </c>
      <c r="BA1112" s="19" cm="1">
        <f t="array" ref="BA1112">INDEX($K:$P,ROW(),MATCH(BA$3,$K$2:$P$2,0))</f>
        <v>10</v>
      </c>
      <c r="BB1112" s="19" cm="1">
        <f t="array" ref="BB1112">INDEX($K:$P,ROW(),MATCH(BB$3,$K$2:$P$2,0))</f>
        <v>10</v>
      </c>
      <c r="BC1112" s="19" cm="1">
        <f t="array" ref="BC1112">INDEX($K:$P,ROW(),MATCH(BC$3,$K$2:$P$2,0))</f>
        <v>10</v>
      </c>
      <c r="BD1112" s="19" cm="1">
        <f t="array" ref="BD1112">INDEX($K:$P,ROW(),MATCH(BD$3,$K$2:$P$2,0))</f>
        <v>10</v>
      </c>
      <c r="BE1112" s="19" cm="1">
        <f t="array" ref="BE1112">INDEX($K:$P,ROW(),MATCH(BE$3,$K$2:$P$2,0))</f>
        <v>10</v>
      </c>
      <c r="BF1112" s="19" cm="1">
        <f t="array" ref="BF1112">INDEX($K:$P,ROW(),MATCH(BF$3,$K$2:$P$2,0))</f>
        <v>10</v>
      </c>
      <c r="BG1112" s="19" cm="1">
        <f t="array" ref="BG1112">INDEX($K:$P,ROW(),MATCH(BG$3,$K$2:$P$2,0))</f>
        <v>10</v>
      </c>
      <c r="BH1112" s="19" cm="1">
        <f t="array" ref="BH1112">INDEX($K:$P,ROW(),MATCH(BH$3,$K$2:$P$2,0))</f>
        <v>10</v>
      </c>
      <c r="BI1112" s="19" cm="1">
        <f t="array" ref="BI1112">INDEX($K:$P,ROW(),MATCH(BI$3,$K$2:$P$2,0))</f>
        <v>10</v>
      </c>
      <c r="BJ1112" s="19" cm="1">
        <f t="array" ref="BJ1112">INDEX($K:$P,ROW(),MATCH(BJ$3,$K$2:$P$2,0))</f>
        <v>10</v>
      </c>
      <c r="BK1112" s="19" cm="1">
        <f t="array" ref="BK1112">INDEX($K:$P,ROW(),MATCH(BK$3,$K$2:$P$2,0))</f>
        <v>10</v>
      </c>
      <c r="BL1112" s="19" cm="1">
        <f t="array" ref="BL1112">INDEX($K:$P,ROW(),MATCH(BL$3,$K$2:$P$2,0))</f>
        <v>10</v>
      </c>
      <c r="BM1112" s="19" cm="1">
        <f t="array" ref="BM1112">INDEX($K:$P,ROW(),MATCH(BM$3,$K$2:$P$2,0))</f>
        <v>10</v>
      </c>
      <c r="BN1112" s="19" cm="1">
        <f t="array" ref="BN1112">INDEX($K:$P,ROW(),MATCH(BN$3,$K$2:$P$2,0))</f>
        <v>10</v>
      </c>
      <c r="BO1112" s="19" cm="1">
        <f t="array" ref="BO1112">INDEX($K:$P,ROW(),MATCH(BO$3,$K$2:$P$2,0))</f>
        <v>10</v>
      </c>
      <c r="BP1112" s="19" cm="1">
        <f t="array" ref="BP1112">INDEX($K:$P,ROW(),MATCH(BP$3,$K$2:$P$2,0))</f>
        <v>10</v>
      </c>
      <c r="BQ1112" s="19" cm="1">
        <f t="array" ref="BQ1112">INDEX($K:$P,ROW(),MATCH(BQ$3,$K$2:$P$2,0))</f>
        <v>10</v>
      </c>
      <c r="BR1112" s="19" cm="1">
        <f t="array" ref="BR1112">INDEX($K:$P,ROW(),MATCH(BR$3,$K$2:$P$2,0))</f>
        <v>10</v>
      </c>
      <c r="BS1112" s="19" cm="1">
        <f t="array" ref="BS1112">INDEX($K:$P,ROW(),MATCH(BS$3,$K$2:$P$2,0))</f>
        <v>10</v>
      </c>
      <c r="BT1112" s="19" cm="1">
        <f t="array" ref="BT1112">INDEX($K:$P,ROW(),MATCH(BT$3,$K$2:$P$2,0))</f>
        <v>10</v>
      </c>
      <c r="BU1112" s="19" cm="1">
        <f t="array" ref="BU1112">INDEX($K:$P,ROW(),MATCH(BU$3,$K$2:$P$2,0))</f>
        <v>10</v>
      </c>
      <c r="BV1112" s="19" cm="1">
        <f t="array" ref="BV1112">INDEX($K:$P,ROW(),MATCH(BV$3,$K$2:$P$2,0))</f>
        <v>10</v>
      </c>
      <c r="BW1112" s="19" cm="1">
        <f t="array" ref="BW1112">INDEX($K:$P,ROW(),MATCH(BW$3,$K$2:$P$2,0))</f>
        <v>10</v>
      </c>
      <c r="BX1112" s="19" cm="1">
        <f t="array" ref="BX1112">INDEX($K:$P,ROW(),MATCH(BX$3,$K$2:$P$2,0))</f>
        <v>10</v>
      </c>
      <c r="BY1112" s="19" cm="1">
        <f t="array" ref="BY1112">INDEX($K:$P,ROW(),MATCH(BY$3,$K$2:$P$2,0))</f>
        <v>10</v>
      </c>
      <c r="BZ1112" s="19" cm="1">
        <f t="array" ref="BZ1112">INDEX($K:$P,ROW(),MATCH(BZ$3,$K$2:$P$2,0))</f>
        <v>10</v>
      </c>
      <c r="CA1112" s="19" cm="1">
        <f t="array" ref="CA1112">INDEX($K:$P,ROW(),MATCH(CA$3,$K$2:$P$2,0))</f>
        <v>10</v>
      </c>
      <c r="CB1112" s="19" cm="1">
        <f t="array" ref="CB1112">INDEX($K:$P,ROW(),MATCH(CB$3,$K$2:$P$2,0))</f>
        <v>10</v>
      </c>
      <c r="CC1112" s="19" cm="1">
        <f t="array" ref="CC1112">INDEX($K:$P,ROW(),MATCH(CC$3,$K$2:$P$2,0))</f>
        <v>10</v>
      </c>
      <c r="CD1112" s="19" cm="1">
        <f t="array" ref="CD1112">INDEX($K:$P,ROW(),MATCH(CD$3,$K$2:$P$2,0))</f>
        <v>10</v>
      </c>
      <c r="CE1112" s="19" cm="1">
        <f t="array" ref="CE1112">INDEX($K:$P,ROW(),MATCH(CE$3,$K$2:$P$2,0))</f>
        <v>10</v>
      </c>
      <c r="CF1112" s="19" cm="1">
        <f t="array" ref="CF1112">INDEX($K:$P,ROW(),MATCH(CF$3,$K$2:$P$2,0))</f>
        <v>10</v>
      </c>
      <c r="CG1112" s="19" cm="1">
        <f t="array" ref="CG1112">INDEX($K:$P,ROW(),MATCH(CG$3,$K$2:$P$2,0))</f>
        <v>10</v>
      </c>
      <c r="CH1112" s="19" cm="1">
        <f t="array" ref="CH1112">INDEX($K:$P,ROW(),MATCH(CH$3,$K$2:$P$2,0))</f>
        <v>10</v>
      </c>
      <c r="CI1112" s="19" cm="1">
        <f t="array" ref="CI1112">INDEX($K:$P,ROW(),MATCH(CI$3,$K$2:$P$2,0))</f>
        <v>10</v>
      </c>
      <c r="CJ1112" s="19" cm="1">
        <f t="array" ref="CJ1112">INDEX($K:$P,ROW(),MATCH(CJ$3,$K$2:$P$2,0))</f>
        <v>10</v>
      </c>
      <c r="CK1112" s="19" cm="1">
        <f t="array" ref="CK1112">INDEX($K:$P,ROW(),MATCH(CK$3,$K$2:$P$2,0))</f>
        <v>10</v>
      </c>
      <c r="CL1112" s="19" cm="1">
        <f t="array" ref="CL1112">INDEX($K:$P,ROW(),MATCH(CL$3,$K$2:$P$2,0))</f>
        <v>10</v>
      </c>
    </row>
    <row r="1113" spans="2:90" x14ac:dyDescent="0.4">
      <c r="B1113" s="141" t="s">
        <v>520</v>
      </c>
      <c r="D1113" t="s">
        <v>807</v>
      </c>
      <c r="E1113" s="8" t="str">
        <f t="shared" si="1221"/>
        <v>1113 LISTSALE-PV</v>
      </c>
      <c r="H1113" s="31"/>
      <c r="I1113" s="73"/>
      <c r="J1113" s="73"/>
      <c r="K1113" s="18">
        <v>10</v>
      </c>
      <c r="L1113" s="18">
        <v>10</v>
      </c>
      <c r="M1113" s="18">
        <v>10</v>
      </c>
      <c r="N1113" s="18">
        <v>10</v>
      </c>
      <c r="O1113" s="18">
        <v>10</v>
      </c>
      <c r="P1113" s="18">
        <v>10</v>
      </c>
      <c r="R1113" s="33"/>
      <c r="S1113" s="19" cm="1">
        <f t="array" ref="S1113">INDEX($K:$P,ROW(),MATCH(S$3,$K$2:$P$2,0))</f>
        <v>10</v>
      </c>
      <c r="T1113" s="19" cm="1">
        <f t="array" ref="T1113">INDEX($K:$P,ROW(),MATCH(T$3,$K$2:$P$2,0))</f>
        <v>10</v>
      </c>
      <c r="U1113" s="19" cm="1">
        <f t="array" ref="U1113">INDEX($K:$P,ROW(),MATCH(U$3,$K$2:$P$2,0))</f>
        <v>10</v>
      </c>
      <c r="V1113" s="19" cm="1">
        <f t="array" ref="V1113">INDEX($K:$P,ROW(),MATCH(V$3,$K$2:$P$2,0))</f>
        <v>10</v>
      </c>
      <c r="W1113" s="19" cm="1">
        <f t="array" ref="W1113">INDEX($K:$P,ROW(),MATCH(W$3,$K$2:$P$2,0))</f>
        <v>10</v>
      </c>
      <c r="X1113" s="19" cm="1">
        <f t="array" ref="X1113">INDEX($K:$P,ROW(),MATCH(X$3,$K$2:$P$2,0))</f>
        <v>10</v>
      </c>
      <c r="Y1113" s="19" cm="1">
        <f t="array" ref="Y1113">INDEX($K:$P,ROW(),MATCH(Y$3,$K$2:$P$2,0))</f>
        <v>10</v>
      </c>
      <c r="Z1113" s="19" cm="1">
        <f t="array" ref="Z1113">INDEX($K:$P,ROW(),MATCH(Z$3,$K$2:$P$2,0))</f>
        <v>10</v>
      </c>
      <c r="AA1113" s="19" cm="1">
        <f t="array" ref="AA1113">INDEX($K:$P,ROW(),MATCH(AA$3,$K$2:$P$2,0))</f>
        <v>10</v>
      </c>
      <c r="AB1113" s="19" cm="1">
        <f t="array" ref="AB1113">INDEX($K:$P,ROW(),MATCH(AB$3,$K$2:$P$2,0))</f>
        <v>10</v>
      </c>
      <c r="AC1113" s="19" cm="1">
        <f t="array" ref="AC1113">INDEX($K:$P,ROW(),MATCH(AC$3,$K$2:$P$2,0))</f>
        <v>10</v>
      </c>
      <c r="AD1113" s="19" cm="1">
        <f t="array" ref="AD1113">INDEX($K:$P,ROW(),MATCH(AD$3,$K$2:$P$2,0))</f>
        <v>10</v>
      </c>
      <c r="AE1113" s="19" cm="1">
        <f t="array" ref="AE1113">INDEX($K:$P,ROW(),MATCH(AE$3,$K$2:$P$2,0))</f>
        <v>10</v>
      </c>
      <c r="AF1113" s="19" cm="1">
        <f t="array" ref="AF1113">INDEX($K:$P,ROW(),MATCH(AF$3,$K$2:$P$2,0))</f>
        <v>10</v>
      </c>
      <c r="AG1113" s="19" cm="1">
        <f t="array" ref="AG1113">INDEX($K:$P,ROW(),MATCH(AG$3,$K$2:$P$2,0))</f>
        <v>10</v>
      </c>
      <c r="AH1113" s="19" cm="1">
        <f t="array" ref="AH1113">INDEX($K:$P,ROW(),MATCH(AH$3,$K$2:$P$2,0))</f>
        <v>10</v>
      </c>
      <c r="AI1113" s="19" cm="1">
        <f t="array" ref="AI1113">INDEX($K:$P,ROW(),MATCH(AI$3,$K$2:$P$2,0))</f>
        <v>10</v>
      </c>
      <c r="AJ1113" s="19" cm="1">
        <f t="array" ref="AJ1113">INDEX($K:$P,ROW(),MATCH(AJ$3,$K$2:$P$2,0))</f>
        <v>10</v>
      </c>
      <c r="AK1113" s="19" cm="1">
        <f t="array" ref="AK1113">INDEX($K:$P,ROW(),MATCH(AK$3,$K$2:$P$2,0))</f>
        <v>10</v>
      </c>
      <c r="AL1113" s="19" cm="1">
        <f t="array" ref="AL1113">INDEX($K:$P,ROW(),MATCH(AL$3,$K$2:$P$2,0))</f>
        <v>10</v>
      </c>
      <c r="AM1113" s="19" cm="1">
        <f t="array" ref="AM1113">INDEX($K:$P,ROW(),MATCH(AM$3,$K$2:$P$2,0))</f>
        <v>10</v>
      </c>
      <c r="AN1113" s="19" cm="1">
        <f t="array" ref="AN1113">INDEX($K:$P,ROW(),MATCH(AN$3,$K$2:$P$2,0))</f>
        <v>10</v>
      </c>
      <c r="AO1113" s="19" cm="1">
        <f t="array" ref="AO1113">INDEX($K:$P,ROW(),MATCH(AO$3,$K$2:$P$2,0))</f>
        <v>10</v>
      </c>
      <c r="AP1113" s="19" cm="1">
        <f t="array" ref="AP1113">INDEX($K:$P,ROW(),MATCH(AP$3,$K$2:$P$2,0))</f>
        <v>10</v>
      </c>
      <c r="AQ1113" s="19" cm="1">
        <f t="array" ref="AQ1113">INDEX($K:$P,ROW(),MATCH(AQ$3,$K$2:$P$2,0))</f>
        <v>10</v>
      </c>
      <c r="AR1113" s="19" cm="1">
        <f t="array" ref="AR1113">INDEX($K:$P,ROW(),MATCH(AR$3,$K$2:$P$2,0))</f>
        <v>10</v>
      </c>
      <c r="AS1113" s="19" cm="1">
        <f t="array" ref="AS1113">INDEX($K:$P,ROW(),MATCH(AS$3,$K$2:$P$2,0))</f>
        <v>10</v>
      </c>
      <c r="AT1113" s="19" cm="1">
        <f t="array" ref="AT1113">INDEX($K:$P,ROW(),MATCH(AT$3,$K$2:$P$2,0))</f>
        <v>10</v>
      </c>
      <c r="AU1113" s="19" cm="1">
        <f t="array" ref="AU1113">INDEX($K:$P,ROW(),MATCH(AU$3,$K$2:$P$2,0))</f>
        <v>10</v>
      </c>
      <c r="AV1113" s="19" cm="1">
        <f t="array" ref="AV1113">INDEX($K:$P,ROW(),MATCH(AV$3,$K$2:$P$2,0))</f>
        <v>10</v>
      </c>
      <c r="AW1113" s="19" cm="1">
        <f t="array" ref="AW1113">INDEX($K:$P,ROW(),MATCH(AW$3,$K$2:$P$2,0))</f>
        <v>10</v>
      </c>
      <c r="AX1113" s="19" cm="1">
        <f t="array" ref="AX1113">INDEX($K:$P,ROW(),MATCH(AX$3,$K$2:$P$2,0))</f>
        <v>10</v>
      </c>
      <c r="AY1113" s="19" cm="1">
        <f t="array" ref="AY1113">INDEX($K:$P,ROW(),MATCH(AY$3,$K$2:$P$2,0))</f>
        <v>10</v>
      </c>
      <c r="AZ1113" s="19" cm="1">
        <f t="array" ref="AZ1113">INDEX($K:$P,ROW(),MATCH(AZ$3,$K$2:$P$2,0))</f>
        <v>10</v>
      </c>
      <c r="BA1113" s="19" cm="1">
        <f t="array" ref="BA1113">INDEX($K:$P,ROW(),MATCH(BA$3,$K$2:$P$2,0))</f>
        <v>10</v>
      </c>
      <c r="BB1113" s="19" cm="1">
        <f t="array" ref="BB1113">INDEX($K:$P,ROW(),MATCH(BB$3,$K$2:$P$2,0))</f>
        <v>10</v>
      </c>
      <c r="BC1113" s="19" cm="1">
        <f t="array" ref="BC1113">INDEX($K:$P,ROW(),MATCH(BC$3,$K$2:$P$2,0))</f>
        <v>10</v>
      </c>
      <c r="BD1113" s="19" cm="1">
        <f t="array" ref="BD1113">INDEX($K:$P,ROW(),MATCH(BD$3,$K$2:$P$2,0))</f>
        <v>10</v>
      </c>
      <c r="BE1113" s="19" cm="1">
        <f t="array" ref="BE1113">INDEX($K:$P,ROW(),MATCH(BE$3,$K$2:$P$2,0))</f>
        <v>10</v>
      </c>
      <c r="BF1113" s="19" cm="1">
        <f t="array" ref="BF1113">INDEX($K:$P,ROW(),MATCH(BF$3,$K$2:$P$2,0))</f>
        <v>10</v>
      </c>
      <c r="BG1113" s="19" cm="1">
        <f t="array" ref="BG1113">INDEX($K:$P,ROW(),MATCH(BG$3,$K$2:$P$2,0))</f>
        <v>10</v>
      </c>
      <c r="BH1113" s="19" cm="1">
        <f t="array" ref="BH1113">INDEX($K:$P,ROW(),MATCH(BH$3,$K$2:$P$2,0))</f>
        <v>10</v>
      </c>
      <c r="BI1113" s="19" cm="1">
        <f t="array" ref="BI1113">INDEX($K:$P,ROW(),MATCH(BI$3,$K$2:$P$2,0))</f>
        <v>10</v>
      </c>
      <c r="BJ1113" s="19" cm="1">
        <f t="array" ref="BJ1113">INDEX($K:$P,ROW(),MATCH(BJ$3,$K$2:$P$2,0))</f>
        <v>10</v>
      </c>
      <c r="BK1113" s="19" cm="1">
        <f t="array" ref="BK1113">INDEX($K:$P,ROW(),MATCH(BK$3,$K$2:$P$2,0))</f>
        <v>10</v>
      </c>
      <c r="BL1113" s="19" cm="1">
        <f t="array" ref="BL1113">INDEX($K:$P,ROW(),MATCH(BL$3,$K$2:$P$2,0))</f>
        <v>10</v>
      </c>
      <c r="BM1113" s="19" cm="1">
        <f t="array" ref="BM1113">INDEX($K:$P,ROW(),MATCH(BM$3,$K$2:$P$2,0))</f>
        <v>10</v>
      </c>
      <c r="BN1113" s="19" cm="1">
        <f t="array" ref="BN1113">INDEX($K:$P,ROW(),MATCH(BN$3,$K$2:$P$2,0))</f>
        <v>10</v>
      </c>
      <c r="BO1113" s="19" cm="1">
        <f t="array" ref="BO1113">INDEX($K:$P,ROW(),MATCH(BO$3,$K$2:$P$2,0))</f>
        <v>10</v>
      </c>
      <c r="BP1113" s="19" cm="1">
        <f t="array" ref="BP1113">INDEX($K:$P,ROW(),MATCH(BP$3,$K$2:$P$2,0))</f>
        <v>10</v>
      </c>
      <c r="BQ1113" s="19" cm="1">
        <f t="array" ref="BQ1113">INDEX($K:$P,ROW(),MATCH(BQ$3,$K$2:$P$2,0))</f>
        <v>10</v>
      </c>
      <c r="BR1113" s="19" cm="1">
        <f t="array" ref="BR1113">INDEX($K:$P,ROW(),MATCH(BR$3,$K$2:$P$2,0))</f>
        <v>10</v>
      </c>
      <c r="BS1113" s="19" cm="1">
        <f t="array" ref="BS1113">INDEX($K:$P,ROW(),MATCH(BS$3,$K$2:$P$2,0))</f>
        <v>10</v>
      </c>
      <c r="BT1113" s="19" cm="1">
        <f t="array" ref="BT1113">INDEX($K:$P,ROW(),MATCH(BT$3,$K$2:$P$2,0))</f>
        <v>10</v>
      </c>
      <c r="BU1113" s="19" cm="1">
        <f t="array" ref="BU1113">INDEX($K:$P,ROW(),MATCH(BU$3,$K$2:$P$2,0))</f>
        <v>10</v>
      </c>
      <c r="BV1113" s="19" cm="1">
        <f t="array" ref="BV1113">INDEX($K:$P,ROW(),MATCH(BV$3,$K$2:$P$2,0))</f>
        <v>10</v>
      </c>
      <c r="BW1113" s="19" cm="1">
        <f t="array" ref="BW1113">INDEX($K:$P,ROW(),MATCH(BW$3,$K$2:$P$2,0))</f>
        <v>10</v>
      </c>
      <c r="BX1113" s="19" cm="1">
        <f t="array" ref="BX1113">INDEX($K:$P,ROW(),MATCH(BX$3,$K$2:$P$2,0))</f>
        <v>10</v>
      </c>
      <c r="BY1113" s="19" cm="1">
        <f t="array" ref="BY1113">INDEX($K:$P,ROW(),MATCH(BY$3,$K$2:$P$2,0))</f>
        <v>10</v>
      </c>
      <c r="BZ1113" s="19" cm="1">
        <f t="array" ref="BZ1113">INDEX($K:$P,ROW(),MATCH(BZ$3,$K$2:$P$2,0))</f>
        <v>10</v>
      </c>
      <c r="CA1113" s="19" cm="1">
        <f t="array" ref="CA1113">INDEX($K:$P,ROW(),MATCH(CA$3,$K$2:$P$2,0))</f>
        <v>10</v>
      </c>
      <c r="CB1113" s="19" cm="1">
        <f t="array" ref="CB1113">INDEX($K:$P,ROW(),MATCH(CB$3,$K$2:$P$2,0))</f>
        <v>10</v>
      </c>
      <c r="CC1113" s="19" cm="1">
        <f t="array" ref="CC1113">INDEX($K:$P,ROW(),MATCH(CC$3,$K$2:$P$2,0))</f>
        <v>10</v>
      </c>
      <c r="CD1113" s="19" cm="1">
        <f t="array" ref="CD1113">INDEX($K:$P,ROW(),MATCH(CD$3,$K$2:$P$2,0))</f>
        <v>10</v>
      </c>
      <c r="CE1113" s="19" cm="1">
        <f t="array" ref="CE1113">INDEX($K:$P,ROW(),MATCH(CE$3,$K$2:$P$2,0))</f>
        <v>10</v>
      </c>
      <c r="CF1113" s="19" cm="1">
        <f t="array" ref="CF1113">INDEX($K:$P,ROW(),MATCH(CF$3,$K$2:$P$2,0))</f>
        <v>10</v>
      </c>
      <c r="CG1113" s="19" cm="1">
        <f t="array" ref="CG1113">INDEX($K:$P,ROW(),MATCH(CG$3,$K$2:$P$2,0))</f>
        <v>10</v>
      </c>
      <c r="CH1113" s="19" cm="1">
        <f t="array" ref="CH1113">INDEX($K:$P,ROW(),MATCH(CH$3,$K$2:$P$2,0))</f>
        <v>10</v>
      </c>
      <c r="CI1113" s="19" cm="1">
        <f t="array" ref="CI1113">INDEX($K:$P,ROW(),MATCH(CI$3,$K$2:$P$2,0))</f>
        <v>10</v>
      </c>
      <c r="CJ1113" s="19" cm="1">
        <f t="array" ref="CJ1113">INDEX($K:$P,ROW(),MATCH(CJ$3,$K$2:$P$2,0))</f>
        <v>10</v>
      </c>
      <c r="CK1113" s="19" cm="1">
        <f t="array" ref="CK1113">INDEX($K:$P,ROW(),MATCH(CK$3,$K$2:$P$2,0))</f>
        <v>10</v>
      </c>
      <c r="CL1113" s="19" cm="1">
        <f t="array" ref="CL1113">INDEX($K:$P,ROW(),MATCH(CL$3,$K$2:$P$2,0))</f>
        <v>10</v>
      </c>
    </row>
    <row r="1114" spans="2:90" x14ac:dyDescent="0.4">
      <c r="B1114" s="141" t="s">
        <v>796</v>
      </c>
      <c r="D1114" t="s">
        <v>807</v>
      </c>
      <c r="E1114" s="8" t="str">
        <f t="shared" si="1221"/>
        <v>1114 LISTSALE-PV</v>
      </c>
      <c r="H1114" s="31"/>
      <c r="I1114" s="73"/>
      <c r="J1114" s="73"/>
      <c r="K1114" s="18">
        <v>10</v>
      </c>
      <c r="L1114" s="18">
        <v>10</v>
      </c>
      <c r="M1114" s="18">
        <v>10</v>
      </c>
      <c r="N1114" s="18">
        <v>10</v>
      </c>
      <c r="O1114" s="18">
        <v>10</v>
      </c>
      <c r="P1114" s="18">
        <v>10</v>
      </c>
      <c r="R1114" s="33"/>
      <c r="S1114" s="19" cm="1">
        <f t="array" ref="S1114">INDEX($K:$P,ROW(),MATCH(S$3,$K$2:$P$2,0))</f>
        <v>10</v>
      </c>
      <c r="T1114" s="19" cm="1">
        <f t="array" ref="T1114">INDEX($K:$P,ROW(),MATCH(T$3,$K$2:$P$2,0))</f>
        <v>10</v>
      </c>
      <c r="U1114" s="19" cm="1">
        <f t="array" ref="U1114">INDEX($K:$P,ROW(),MATCH(U$3,$K$2:$P$2,0))</f>
        <v>10</v>
      </c>
      <c r="V1114" s="19" cm="1">
        <f t="array" ref="V1114">INDEX($K:$P,ROW(),MATCH(V$3,$K$2:$P$2,0))</f>
        <v>10</v>
      </c>
      <c r="W1114" s="19" cm="1">
        <f t="array" ref="W1114">INDEX($K:$P,ROW(),MATCH(W$3,$K$2:$P$2,0))</f>
        <v>10</v>
      </c>
      <c r="X1114" s="19" cm="1">
        <f t="array" ref="X1114">INDEX($K:$P,ROW(),MATCH(X$3,$K$2:$P$2,0))</f>
        <v>10</v>
      </c>
      <c r="Y1114" s="19" cm="1">
        <f t="array" ref="Y1114">INDEX($K:$P,ROW(),MATCH(Y$3,$K$2:$P$2,0))</f>
        <v>10</v>
      </c>
      <c r="Z1114" s="19" cm="1">
        <f t="array" ref="Z1114">INDEX($K:$P,ROW(),MATCH(Z$3,$K$2:$P$2,0))</f>
        <v>10</v>
      </c>
      <c r="AA1114" s="19" cm="1">
        <f t="array" ref="AA1114">INDEX($K:$P,ROW(),MATCH(AA$3,$K$2:$P$2,0))</f>
        <v>10</v>
      </c>
      <c r="AB1114" s="19" cm="1">
        <f t="array" ref="AB1114">INDEX($K:$P,ROW(),MATCH(AB$3,$K$2:$P$2,0))</f>
        <v>10</v>
      </c>
      <c r="AC1114" s="19" cm="1">
        <f t="array" ref="AC1114">INDEX($K:$P,ROW(),MATCH(AC$3,$K$2:$P$2,0))</f>
        <v>10</v>
      </c>
      <c r="AD1114" s="19" cm="1">
        <f t="array" ref="AD1114">INDEX($K:$P,ROW(),MATCH(AD$3,$K$2:$P$2,0))</f>
        <v>10</v>
      </c>
      <c r="AE1114" s="19" cm="1">
        <f t="array" ref="AE1114">INDEX($K:$P,ROW(),MATCH(AE$3,$K$2:$P$2,0))</f>
        <v>10</v>
      </c>
      <c r="AF1114" s="19" cm="1">
        <f t="array" ref="AF1114">INDEX($K:$P,ROW(),MATCH(AF$3,$K$2:$P$2,0))</f>
        <v>10</v>
      </c>
      <c r="AG1114" s="19" cm="1">
        <f t="array" ref="AG1114">INDEX($K:$P,ROW(),MATCH(AG$3,$K$2:$P$2,0))</f>
        <v>10</v>
      </c>
      <c r="AH1114" s="19" cm="1">
        <f t="array" ref="AH1114">INDEX($K:$P,ROW(),MATCH(AH$3,$K$2:$P$2,0))</f>
        <v>10</v>
      </c>
      <c r="AI1114" s="19" cm="1">
        <f t="array" ref="AI1114">INDEX($K:$P,ROW(),MATCH(AI$3,$K$2:$P$2,0))</f>
        <v>10</v>
      </c>
      <c r="AJ1114" s="19" cm="1">
        <f t="array" ref="AJ1114">INDEX($K:$P,ROW(),MATCH(AJ$3,$K$2:$P$2,0))</f>
        <v>10</v>
      </c>
      <c r="AK1114" s="19" cm="1">
        <f t="array" ref="AK1114">INDEX($K:$P,ROW(),MATCH(AK$3,$K$2:$P$2,0))</f>
        <v>10</v>
      </c>
      <c r="AL1114" s="19" cm="1">
        <f t="array" ref="AL1114">INDEX($K:$P,ROW(),MATCH(AL$3,$K$2:$P$2,0))</f>
        <v>10</v>
      </c>
      <c r="AM1114" s="19" cm="1">
        <f t="array" ref="AM1114">INDEX($K:$P,ROW(),MATCH(AM$3,$K$2:$P$2,0))</f>
        <v>10</v>
      </c>
      <c r="AN1114" s="19" cm="1">
        <f t="array" ref="AN1114">INDEX($K:$P,ROW(),MATCH(AN$3,$K$2:$P$2,0))</f>
        <v>10</v>
      </c>
      <c r="AO1114" s="19" cm="1">
        <f t="array" ref="AO1114">INDEX($K:$P,ROW(),MATCH(AO$3,$K$2:$P$2,0))</f>
        <v>10</v>
      </c>
      <c r="AP1114" s="19" cm="1">
        <f t="array" ref="AP1114">INDEX($K:$P,ROW(),MATCH(AP$3,$K$2:$P$2,0))</f>
        <v>10</v>
      </c>
      <c r="AQ1114" s="19" cm="1">
        <f t="array" ref="AQ1114">INDEX($K:$P,ROW(),MATCH(AQ$3,$K$2:$P$2,0))</f>
        <v>10</v>
      </c>
      <c r="AR1114" s="19" cm="1">
        <f t="array" ref="AR1114">INDEX($K:$P,ROW(),MATCH(AR$3,$K$2:$P$2,0))</f>
        <v>10</v>
      </c>
      <c r="AS1114" s="19" cm="1">
        <f t="array" ref="AS1114">INDEX($K:$P,ROW(),MATCH(AS$3,$K$2:$P$2,0))</f>
        <v>10</v>
      </c>
      <c r="AT1114" s="19" cm="1">
        <f t="array" ref="AT1114">INDEX($K:$P,ROW(),MATCH(AT$3,$K$2:$P$2,0))</f>
        <v>10</v>
      </c>
      <c r="AU1114" s="19" cm="1">
        <f t="array" ref="AU1114">INDEX($K:$P,ROW(),MATCH(AU$3,$K$2:$P$2,0))</f>
        <v>10</v>
      </c>
      <c r="AV1114" s="19" cm="1">
        <f t="array" ref="AV1114">INDEX($K:$P,ROW(),MATCH(AV$3,$K$2:$P$2,0))</f>
        <v>10</v>
      </c>
      <c r="AW1114" s="19" cm="1">
        <f t="array" ref="AW1114">INDEX($K:$P,ROW(),MATCH(AW$3,$K$2:$P$2,0))</f>
        <v>10</v>
      </c>
      <c r="AX1114" s="19" cm="1">
        <f t="array" ref="AX1114">INDEX($K:$P,ROW(),MATCH(AX$3,$K$2:$P$2,0))</f>
        <v>10</v>
      </c>
      <c r="AY1114" s="19" cm="1">
        <f t="array" ref="AY1114">INDEX($K:$P,ROW(),MATCH(AY$3,$K$2:$P$2,0))</f>
        <v>10</v>
      </c>
      <c r="AZ1114" s="19" cm="1">
        <f t="array" ref="AZ1114">INDEX($K:$P,ROW(),MATCH(AZ$3,$K$2:$P$2,0))</f>
        <v>10</v>
      </c>
      <c r="BA1114" s="19" cm="1">
        <f t="array" ref="BA1114">INDEX($K:$P,ROW(),MATCH(BA$3,$K$2:$P$2,0))</f>
        <v>10</v>
      </c>
      <c r="BB1114" s="19" cm="1">
        <f t="array" ref="BB1114">INDEX($K:$P,ROW(),MATCH(BB$3,$K$2:$P$2,0))</f>
        <v>10</v>
      </c>
      <c r="BC1114" s="19" cm="1">
        <f t="array" ref="BC1114">INDEX($K:$P,ROW(),MATCH(BC$3,$K$2:$P$2,0))</f>
        <v>10</v>
      </c>
      <c r="BD1114" s="19" cm="1">
        <f t="array" ref="BD1114">INDEX($K:$P,ROW(),MATCH(BD$3,$K$2:$P$2,0))</f>
        <v>10</v>
      </c>
      <c r="BE1114" s="19" cm="1">
        <f t="array" ref="BE1114">INDEX($K:$P,ROW(),MATCH(BE$3,$K$2:$P$2,0))</f>
        <v>10</v>
      </c>
      <c r="BF1114" s="19" cm="1">
        <f t="array" ref="BF1114">INDEX($K:$P,ROW(),MATCH(BF$3,$K$2:$P$2,0))</f>
        <v>10</v>
      </c>
      <c r="BG1114" s="19" cm="1">
        <f t="array" ref="BG1114">INDEX($K:$P,ROW(),MATCH(BG$3,$K$2:$P$2,0))</f>
        <v>10</v>
      </c>
      <c r="BH1114" s="19" cm="1">
        <f t="array" ref="BH1114">INDEX($K:$P,ROW(),MATCH(BH$3,$K$2:$P$2,0))</f>
        <v>10</v>
      </c>
      <c r="BI1114" s="19" cm="1">
        <f t="array" ref="BI1114">INDEX($K:$P,ROW(),MATCH(BI$3,$K$2:$P$2,0))</f>
        <v>10</v>
      </c>
      <c r="BJ1114" s="19" cm="1">
        <f t="array" ref="BJ1114">INDEX($K:$P,ROW(),MATCH(BJ$3,$K$2:$P$2,0))</f>
        <v>10</v>
      </c>
      <c r="BK1114" s="19" cm="1">
        <f t="array" ref="BK1114">INDEX($K:$P,ROW(),MATCH(BK$3,$K$2:$P$2,0))</f>
        <v>10</v>
      </c>
      <c r="BL1114" s="19" cm="1">
        <f t="array" ref="BL1114">INDEX($K:$P,ROW(),MATCH(BL$3,$K$2:$P$2,0))</f>
        <v>10</v>
      </c>
      <c r="BM1114" s="19" cm="1">
        <f t="array" ref="BM1114">INDEX($K:$P,ROW(),MATCH(BM$3,$K$2:$P$2,0))</f>
        <v>10</v>
      </c>
      <c r="BN1114" s="19" cm="1">
        <f t="array" ref="BN1114">INDEX($K:$P,ROW(),MATCH(BN$3,$K$2:$P$2,0))</f>
        <v>10</v>
      </c>
      <c r="BO1114" s="19" cm="1">
        <f t="array" ref="BO1114">INDEX($K:$P,ROW(),MATCH(BO$3,$K$2:$P$2,0))</f>
        <v>10</v>
      </c>
      <c r="BP1114" s="19" cm="1">
        <f t="array" ref="BP1114">INDEX($K:$P,ROW(),MATCH(BP$3,$K$2:$P$2,0))</f>
        <v>10</v>
      </c>
      <c r="BQ1114" s="19" cm="1">
        <f t="array" ref="BQ1114">INDEX($K:$P,ROW(),MATCH(BQ$3,$K$2:$P$2,0))</f>
        <v>10</v>
      </c>
      <c r="BR1114" s="19" cm="1">
        <f t="array" ref="BR1114">INDEX($K:$P,ROW(),MATCH(BR$3,$K$2:$P$2,0))</f>
        <v>10</v>
      </c>
      <c r="BS1114" s="19" cm="1">
        <f t="array" ref="BS1114">INDEX($K:$P,ROW(),MATCH(BS$3,$K$2:$P$2,0))</f>
        <v>10</v>
      </c>
      <c r="BT1114" s="19" cm="1">
        <f t="array" ref="BT1114">INDEX($K:$P,ROW(),MATCH(BT$3,$K$2:$P$2,0))</f>
        <v>10</v>
      </c>
      <c r="BU1114" s="19" cm="1">
        <f t="array" ref="BU1114">INDEX($K:$P,ROW(),MATCH(BU$3,$K$2:$P$2,0))</f>
        <v>10</v>
      </c>
      <c r="BV1114" s="19" cm="1">
        <f t="array" ref="BV1114">INDEX($K:$P,ROW(),MATCH(BV$3,$K$2:$P$2,0))</f>
        <v>10</v>
      </c>
      <c r="BW1114" s="19" cm="1">
        <f t="array" ref="BW1114">INDEX($K:$P,ROW(),MATCH(BW$3,$K$2:$P$2,0))</f>
        <v>10</v>
      </c>
      <c r="BX1114" s="19" cm="1">
        <f t="array" ref="BX1114">INDEX($K:$P,ROW(),MATCH(BX$3,$K$2:$P$2,0))</f>
        <v>10</v>
      </c>
      <c r="BY1114" s="19" cm="1">
        <f t="array" ref="BY1114">INDEX($K:$P,ROW(),MATCH(BY$3,$K$2:$P$2,0))</f>
        <v>10</v>
      </c>
      <c r="BZ1114" s="19" cm="1">
        <f t="array" ref="BZ1114">INDEX($K:$P,ROW(),MATCH(BZ$3,$K$2:$P$2,0))</f>
        <v>10</v>
      </c>
      <c r="CA1114" s="19" cm="1">
        <f t="array" ref="CA1114">INDEX($K:$P,ROW(),MATCH(CA$3,$K$2:$P$2,0))</f>
        <v>10</v>
      </c>
      <c r="CB1114" s="19" cm="1">
        <f t="array" ref="CB1114">INDEX($K:$P,ROW(),MATCH(CB$3,$K$2:$P$2,0))</f>
        <v>10</v>
      </c>
      <c r="CC1114" s="19" cm="1">
        <f t="array" ref="CC1114">INDEX($K:$P,ROW(),MATCH(CC$3,$K$2:$P$2,0))</f>
        <v>10</v>
      </c>
      <c r="CD1114" s="19" cm="1">
        <f t="array" ref="CD1114">INDEX($K:$P,ROW(),MATCH(CD$3,$K$2:$P$2,0))</f>
        <v>10</v>
      </c>
      <c r="CE1114" s="19" cm="1">
        <f t="array" ref="CE1114">INDEX($K:$P,ROW(),MATCH(CE$3,$K$2:$P$2,0))</f>
        <v>10</v>
      </c>
      <c r="CF1114" s="19" cm="1">
        <f t="array" ref="CF1114">INDEX($K:$P,ROW(),MATCH(CF$3,$K$2:$P$2,0))</f>
        <v>10</v>
      </c>
      <c r="CG1114" s="19" cm="1">
        <f t="array" ref="CG1114">INDEX($K:$P,ROW(),MATCH(CG$3,$K$2:$P$2,0))</f>
        <v>10</v>
      </c>
      <c r="CH1114" s="19" cm="1">
        <f t="array" ref="CH1114">INDEX($K:$P,ROW(),MATCH(CH$3,$K$2:$P$2,0))</f>
        <v>10</v>
      </c>
      <c r="CI1114" s="19" cm="1">
        <f t="array" ref="CI1114">INDEX($K:$P,ROW(),MATCH(CI$3,$K$2:$P$2,0))</f>
        <v>10</v>
      </c>
      <c r="CJ1114" s="19" cm="1">
        <f t="array" ref="CJ1114">INDEX($K:$P,ROW(),MATCH(CJ$3,$K$2:$P$2,0))</f>
        <v>10</v>
      </c>
      <c r="CK1114" s="19" cm="1">
        <f t="array" ref="CK1114">INDEX($K:$P,ROW(),MATCH(CK$3,$K$2:$P$2,0))</f>
        <v>10</v>
      </c>
      <c r="CL1114" s="19" cm="1">
        <f t="array" ref="CL1114">INDEX($K:$P,ROW(),MATCH(CL$3,$K$2:$P$2,0))</f>
        <v>10</v>
      </c>
    </row>
    <row r="1115" spans="2:90" x14ac:dyDescent="0.4">
      <c r="B1115" s="141" t="s">
        <v>797</v>
      </c>
      <c r="D1115" t="s">
        <v>807</v>
      </c>
      <c r="E1115" s="8" t="str">
        <f t="shared" si="1221"/>
        <v>1115 LISTSALE-PV</v>
      </c>
      <c r="H1115" s="31"/>
      <c r="I1115" s="73"/>
      <c r="J1115" s="73"/>
      <c r="K1115" s="18">
        <v>10</v>
      </c>
      <c r="L1115" s="18">
        <v>10</v>
      </c>
      <c r="M1115" s="18">
        <v>10</v>
      </c>
      <c r="N1115" s="18">
        <v>10</v>
      </c>
      <c r="O1115" s="18">
        <v>10</v>
      </c>
      <c r="P1115" s="18">
        <v>10</v>
      </c>
      <c r="R1115" s="33"/>
      <c r="S1115" s="19" cm="1">
        <f t="array" ref="S1115">INDEX($K:$P,ROW(),MATCH(S$3,$K$2:$P$2,0))</f>
        <v>10</v>
      </c>
      <c r="T1115" s="19" cm="1">
        <f t="array" ref="T1115">INDEX($K:$P,ROW(),MATCH(T$3,$K$2:$P$2,0))</f>
        <v>10</v>
      </c>
      <c r="U1115" s="19" cm="1">
        <f t="array" ref="U1115">INDEX($K:$P,ROW(),MATCH(U$3,$K$2:$P$2,0))</f>
        <v>10</v>
      </c>
      <c r="V1115" s="19" cm="1">
        <f t="array" ref="V1115">INDEX($K:$P,ROW(),MATCH(V$3,$K$2:$P$2,0))</f>
        <v>10</v>
      </c>
      <c r="W1115" s="19" cm="1">
        <f t="array" ref="W1115">INDEX($K:$P,ROW(),MATCH(W$3,$K$2:$P$2,0))</f>
        <v>10</v>
      </c>
      <c r="X1115" s="19" cm="1">
        <f t="array" ref="X1115">INDEX($K:$P,ROW(),MATCH(X$3,$K$2:$P$2,0))</f>
        <v>10</v>
      </c>
      <c r="Y1115" s="19" cm="1">
        <f t="array" ref="Y1115">INDEX($K:$P,ROW(),MATCH(Y$3,$K$2:$P$2,0))</f>
        <v>10</v>
      </c>
      <c r="Z1115" s="19" cm="1">
        <f t="array" ref="Z1115">INDEX($K:$P,ROW(),MATCH(Z$3,$K$2:$P$2,0))</f>
        <v>10</v>
      </c>
      <c r="AA1115" s="19" cm="1">
        <f t="array" ref="AA1115">INDEX($K:$P,ROW(),MATCH(AA$3,$K$2:$P$2,0))</f>
        <v>10</v>
      </c>
      <c r="AB1115" s="19" cm="1">
        <f t="array" ref="AB1115">INDEX($K:$P,ROW(),MATCH(AB$3,$K$2:$P$2,0))</f>
        <v>10</v>
      </c>
      <c r="AC1115" s="19" cm="1">
        <f t="array" ref="AC1115">INDEX($K:$P,ROW(),MATCH(AC$3,$K$2:$P$2,0))</f>
        <v>10</v>
      </c>
      <c r="AD1115" s="19" cm="1">
        <f t="array" ref="AD1115">INDEX($K:$P,ROW(),MATCH(AD$3,$K$2:$P$2,0))</f>
        <v>10</v>
      </c>
      <c r="AE1115" s="19" cm="1">
        <f t="array" ref="AE1115">INDEX($K:$P,ROW(),MATCH(AE$3,$K$2:$P$2,0))</f>
        <v>10</v>
      </c>
      <c r="AF1115" s="19" cm="1">
        <f t="array" ref="AF1115">INDEX($K:$P,ROW(),MATCH(AF$3,$K$2:$P$2,0))</f>
        <v>10</v>
      </c>
      <c r="AG1115" s="19" cm="1">
        <f t="array" ref="AG1115">INDEX($K:$P,ROW(),MATCH(AG$3,$K$2:$P$2,0))</f>
        <v>10</v>
      </c>
      <c r="AH1115" s="19" cm="1">
        <f t="array" ref="AH1115">INDEX($K:$P,ROW(),MATCH(AH$3,$K$2:$P$2,0))</f>
        <v>10</v>
      </c>
      <c r="AI1115" s="19" cm="1">
        <f t="array" ref="AI1115">INDEX($K:$P,ROW(),MATCH(AI$3,$K$2:$P$2,0))</f>
        <v>10</v>
      </c>
      <c r="AJ1115" s="19" cm="1">
        <f t="array" ref="AJ1115">INDEX($K:$P,ROW(),MATCH(AJ$3,$K$2:$P$2,0))</f>
        <v>10</v>
      </c>
      <c r="AK1115" s="19" cm="1">
        <f t="array" ref="AK1115">INDEX($K:$P,ROW(),MATCH(AK$3,$K$2:$P$2,0))</f>
        <v>10</v>
      </c>
      <c r="AL1115" s="19" cm="1">
        <f t="array" ref="AL1115">INDEX($K:$P,ROW(),MATCH(AL$3,$K$2:$P$2,0))</f>
        <v>10</v>
      </c>
      <c r="AM1115" s="19" cm="1">
        <f t="array" ref="AM1115">INDEX($K:$P,ROW(),MATCH(AM$3,$K$2:$P$2,0))</f>
        <v>10</v>
      </c>
      <c r="AN1115" s="19" cm="1">
        <f t="array" ref="AN1115">INDEX($K:$P,ROW(),MATCH(AN$3,$K$2:$P$2,0))</f>
        <v>10</v>
      </c>
      <c r="AO1115" s="19" cm="1">
        <f t="array" ref="AO1115">INDEX($K:$P,ROW(),MATCH(AO$3,$K$2:$P$2,0))</f>
        <v>10</v>
      </c>
      <c r="AP1115" s="19" cm="1">
        <f t="array" ref="AP1115">INDEX($K:$P,ROW(),MATCH(AP$3,$K$2:$P$2,0))</f>
        <v>10</v>
      </c>
      <c r="AQ1115" s="19" cm="1">
        <f t="array" ref="AQ1115">INDEX($K:$P,ROW(),MATCH(AQ$3,$K$2:$P$2,0))</f>
        <v>10</v>
      </c>
      <c r="AR1115" s="19" cm="1">
        <f t="array" ref="AR1115">INDEX($K:$P,ROW(),MATCH(AR$3,$K$2:$P$2,0))</f>
        <v>10</v>
      </c>
      <c r="AS1115" s="19" cm="1">
        <f t="array" ref="AS1115">INDEX($K:$P,ROW(),MATCH(AS$3,$K$2:$P$2,0))</f>
        <v>10</v>
      </c>
      <c r="AT1115" s="19" cm="1">
        <f t="array" ref="AT1115">INDEX($K:$P,ROW(),MATCH(AT$3,$K$2:$P$2,0))</f>
        <v>10</v>
      </c>
      <c r="AU1115" s="19" cm="1">
        <f t="array" ref="AU1115">INDEX($K:$P,ROW(),MATCH(AU$3,$K$2:$P$2,0))</f>
        <v>10</v>
      </c>
      <c r="AV1115" s="19" cm="1">
        <f t="array" ref="AV1115">INDEX($K:$P,ROW(),MATCH(AV$3,$K$2:$P$2,0))</f>
        <v>10</v>
      </c>
      <c r="AW1115" s="19" cm="1">
        <f t="array" ref="AW1115">INDEX($K:$P,ROW(),MATCH(AW$3,$K$2:$P$2,0))</f>
        <v>10</v>
      </c>
      <c r="AX1115" s="19" cm="1">
        <f t="array" ref="AX1115">INDEX($K:$P,ROW(),MATCH(AX$3,$K$2:$P$2,0))</f>
        <v>10</v>
      </c>
      <c r="AY1115" s="19" cm="1">
        <f t="array" ref="AY1115">INDEX($K:$P,ROW(),MATCH(AY$3,$K$2:$P$2,0))</f>
        <v>10</v>
      </c>
      <c r="AZ1115" s="19" cm="1">
        <f t="array" ref="AZ1115">INDEX($K:$P,ROW(),MATCH(AZ$3,$K$2:$P$2,0))</f>
        <v>10</v>
      </c>
      <c r="BA1115" s="19" cm="1">
        <f t="array" ref="BA1115">INDEX($K:$P,ROW(),MATCH(BA$3,$K$2:$P$2,0))</f>
        <v>10</v>
      </c>
      <c r="BB1115" s="19" cm="1">
        <f t="array" ref="BB1115">INDEX($K:$P,ROW(),MATCH(BB$3,$K$2:$P$2,0))</f>
        <v>10</v>
      </c>
      <c r="BC1115" s="19" cm="1">
        <f t="array" ref="BC1115">INDEX($K:$P,ROW(),MATCH(BC$3,$K$2:$P$2,0))</f>
        <v>10</v>
      </c>
      <c r="BD1115" s="19" cm="1">
        <f t="array" ref="BD1115">INDEX($K:$P,ROW(),MATCH(BD$3,$K$2:$P$2,0))</f>
        <v>10</v>
      </c>
      <c r="BE1115" s="19" cm="1">
        <f t="array" ref="BE1115">INDEX($K:$P,ROW(),MATCH(BE$3,$K$2:$P$2,0))</f>
        <v>10</v>
      </c>
      <c r="BF1115" s="19" cm="1">
        <f t="array" ref="BF1115">INDEX($K:$P,ROW(),MATCH(BF$3,$K$2:$P$2,0))</f>
        <v>10</v>
      </c>
      <c r="BG1115" s="19" cm="1">
        <f t="array" ref="BG1115">INDEX($K:$P,ROW(),MATCH(BG$3,$K$2:$P$2,0))</f>
        <v>10</v>
      </c>
      <c r="BH1115" s="19" cm="1">
        <f t="array" ref="BH1115">INDEX($K:$P,ROW(),MATCH(BH$3,$K$2:$P$2,0))</f>
        <v>10</v>
      </c>
      <c r="BI1115" s="19" cm="1">
        <f t="array" ref="BI1115">INDEX($K:$P,ROW(),MATCH(BI$3,$K$2:$P$2,0))</f>
        <v>10</v>
      </c>
      <c r="BJ1115" s="19" cm="1">
        <f t="array" ref="BJ1115">INDEX($K:$P,ROW(),MATCH(BJ$3,$K$2:$P$2,0))</f>
        <v>10</v>
      </c>
      <c r="BK1115" s="19" cm="1">
        <f t="array" ref="BK1115">INDEX($K:$P,ROW(),MATCH(BK$3,$K$2:$P$2,0))</f>
        <v>10</v>
      </c>
      <c r="BL1115" s="19" cm="1">
        <f t="array" ref="BL1115">INDEX($K:$P,ROW(),MATCH(BL$3,$K$2:$P$2,0))</f>
        <v>10</v>
      </c>
      <c r="BM1115" s="19" cm="1">
        <f t="array" ref="BM1115">INDEX($K:$P,ROW(),MATCH(BM$3,$K$2:$P$2,0))</f>
        <v>10</v>
      </c>
      <c r="BN1115" s="19" cm="1">
        <f t="array" ref="BN1115">INDEX($K:$P,ROW(),MATCH(BN$3,$K$2:$P$2,0))</f>
        <v>10</v>
      </c>
      <c r="BO1115" s="19" cm="1">
        <f t="array" ref="BO1115">INDEX($K:$P,ROW(),MATCH(BO$3,$K$2:$P$2,0))</f>
        <v>10</v>
      </c>
      <c r="BP1115" s="19" cm="1">
        <f t="array" ref="BP1115">INDEX($K:$P,ROW(),MATCH(BP$3,$K$2:$P$2,0))</f>
        <v>10</v>
      </c>
      <c r="BQ1115" s="19" cm="1">
        <f t="array" ref="BQ1115">INDEX($K:$P,ROW(),MATCH(BQ$3,$K$2:$P$2,0))</f>
        <v>10</v>
      </c>
      <c r="BR1115" s="19" cm="1">
        <f t="array" ref="BR1115">INDEX($K:$P,ROW(),MATCH(BR$3,$K$2:$P$2,0))</f>
        <v>10</v>
      </c>
      <c r="BS1115" s="19" cm="1">
        <f t="array" ref="BS1115">INDEX($K:$P,ROW(),MATCH(BS$3,$K$2:$P$2,0))</f>
        <v>10</v>
      </c>
      <c r="BT1115" s="19" cm="1">
        <f t="array" ref="BT1115">INDEX($K:$P,ROW(),MATCH(BT$3,$K$2:$P$2,0))</f>
        <v>10</v>
      </c>
      <c r="BU1115" s="19" cm="1">
        <f t="array" ref="BU1115">INDEX($K:$P,ROW(),MATCH(BU$3,$K$2:$P$2,0))</f>
        <v>10</v>
      </c>
      <c r="BV1115" s="19" cm="1">
        <f t="array" ref="BV1115">INDEX($K:$P,ROW(),MATCH(BV$3,$K$2:$P$2,0))</f>
        <v>10</v>
      </c>
      <c r="BW1115" s="19" cm="1">
        <f t="array" ref="BW1115">INDEX($K:$P,ROW(),MATCH(BW$3,$K$2:$P$2,0))</f>
        <v>10</v>
      </c>
      <c r="BX1115" s="19" cm="1">
        <f t="array" ref="BX1115">INDEX($K:$P,ROW(),MATCH(BX$3,$K$2:$P$2,0))</f>
        <v>10</v>
      </c>
      <c r="BY1115" s="19" cm="1">
        <f t="array" ref="BY1115">INDEX($K:$P,ROW(),MATCH(BY$3,$K$2:$P$2,0))</f>
        <v>10</v>
      </c>
      <c r="BZ1115" s="19" cm="1">
        <f t="array" ref="BZ1115">INDEX($K:$P,ROW(),MATCH(BZ$3,$K$2:$P$2,0))</f>
        <v>10</v>
      </c>
      <c r="CA1115" s="19" cm="1">
        <f t="array" ref="CA1115">INDEX($K:$P,ROW(),MATCH(CA$3,$K$2:$P$2,0))</f>
        <v>10</v>
      </c>
      <c r="CB1115" s="19" cm="1">
        <f t="array" ref="CB1115">INDEX($K:$P,ROW(),MATCH(CB$3,$K$2:$P$2,0))</f>
        <v>10</v>
      </c>
      <c r="CC1115" s="19" cm="1">
        <f t="array" ref="CC1115">INDEX($K:$P,ROW(),MATCH(CC$3,$K$2:$P$2,0))</f>
        <v>10</v>
      </c>
      <c r="CD1115" s="19" cm="1">
        <f t="array" ref="CD1115">INDEX($K:$P,ROW(),MATCH(CD$3,$K$2:$P$2,0))</f>
        <v>10</v>
      </c>
      <c r="CE1115" s="19" cm="1">
        <f t="array" ref="CE1115">INDEX($K:$P,ROW(),MATCH(CE$3,$K$2:$P$2,0))</f>
        <v>10</v>
      </c>
      <c r="CF1115" s="19" cm="1">
        <f t="array" ref="CF1115">INDEX($K:$P,ROW(),MATCH(CF$3,$K$2:$P$2,0))</f>
        <v>10</v>
      </c>
      <c r="CG1115" s="19" cm="1">
        <f t="array" ref="CG1115">INDEX($K:$P,ROW(),MATCH(CG$3,$K$2:$P$2,0))</f>
        <v>10</v>
      </c>
      <c r="CH1115" s="19" cm="1">
        <f t="array" ref="CH1115">INDEX($K:$P,ROW(),MATCH(CH$3,$K$2:$P$2,0))</f>
        <v>10</v>
      </c>
      <c r="CI1115" s="19" cm="1">
        <f t="array" ref="CI1115">INDEX($K:$P,ROW(),MATCH(CI$3,$K$2:$P$2,0))</f>
        <v>10</v>
      </c>
      <c r="CJ1115" s="19" cm="1">
        <f t="array" ref="CJ1115">INDEX($K:$P,ROW(),MATCH(CJ$3,$K$2:$P$2,0))</f>
        <v>10</v>
      </c>
      <c r="CK1115" s="19" cm="1">
        <f t="array" ref="CK1115">INDEX($K:$P,ROW(),MATCH(CK$3,$K$2:$P$2,0))</f>
        <v>10</v>
      </c>
      <c r="CL1115" s="19" cm="1">
        <f t="array" ref="CL1115">INDEX($K:$P,ROW(),MATCH(CL$3,$K$2:$P$2,0))</f>
        <v>10</v>
      </c>
    </row>
    <row r="1116" spans="2:90" x14ac:dyDescent="0.4">
      <c r="B1116" s="141" t="s">
        <v>798</v>
      </c>
      <c r="D1116" t="s">
        <v>807</v>
      </c>
      <c r="E1116" s="8" t="str">
        <f t="shared" si="1221"/>
        <v>1116 LISTSALE-PV</v>
      </c>
      <c r="H1116" s="31"/>
      <c r="I1116" s="73"/>
      <c r="J1116" s="73"/>
      <c r="K1116" s="18">
        <v>10</v>
      </c>
      <c r="L1116" s="18">
        <v>10</v>
      </c>
      <c r="M1116" s="18">
        <v>10</v>
      </c>
      <c r="N1116" s="18">
        <v>10</v>
      </c>
      <c r="O1116" s="18">
        <v>10</v>
      </c>
      <c r="P1116" s="18">
        <v>10</v>
      </c>
      <c r="R1116" s="33"/>
      <c r="S1116" s="19" cm="1">
        <f t="array" ref="S1116">INDEX($K:$P,ROW(),MATCH(S$3,$K$2:$P$2,0))</f>
        <v>10</v>
      </c>
      <c r="T1116" s="19" cm="1">
        <f t="array" ref="T1116">INDEX($K:$P,ROW(),MATCH(T$3,$K$2:$P$2,0))</f>
        <v>10</v>
      </c>
      <c r="U1116" s="19" cm="1">
        <f t="array" ref="U1116">INDEX($K:$P,ROW(),MATCH(U$3,$K$2:$P$2,0))</f>
        <v>10</v>
      </c>
      <c r="V1116" s="19" cm="1">
        <f t="array" ref="V1116">INDEX($K:$P,ROW(),MATCH(V$3,$K$2:$P$2,0))</f>
        <v>10</v>
      </c>
      <c r="W1116" s="19" cm="1">
        <f t="array" ref="W1116">INDEX($K:$P,ROW(),MATCH(W$3,$K$2:$P$2,0))</f>
        <v>10</v>
      </c>
      <c r="X1116" s="19" cm="1">
        <f t="array" ref="X1116">INDEX($K:$P,ROW(),MATCH(X$3,$K$2:$P$2,0))</f>
        <v>10</v>
      </c>
      <c r="Y1116" s="19" cm="1">
        <f t="array" ref="Y1116">INDEX($K:$P,ROW(),MATCH(Y$3,$K$2:$P$2,0))</f>
        <v>10</v>
      </c>
      <c r="Z1116" s="19" cm="1">
        <f t="array" ref="Z1116">INDEX($K:$P,ROW(),MATCH(Z$3,$K$2:$P$2,0))</f>
        <v>10</v>
      </c>
      <c r="AA1116" s="19" cm="1">
        <f t="array" ref="AA1116">INDEX($K:$P,ROW(),MATCH(AA$3,$K$2:$P$2,0))</f>
        <v>10</v>
      </c>
      <c r="AB1116" s="19" cm="1">
        <f t="array" ref="AB1116">INDEX($K:$P,ROW(),MATCH(AB$3,$K$2:$P$2,0))</f>
        <v>10</v>
      </c>
      <c r="AC1116" s="19" cm="1">
        <f t="array" ref="AC1116">INDEX($K:$P,ROW(),MATCH(AC$3,$K$2:$P$2,0))</f>
        <v>10</v>
      </c>
      <c r="AD1116" s="19" cm="1">
        <f t="array" ref="AD1116">INDEX($K:$P,ROW(),MATCH(AD$3,$K$2:$P$2,0))</f>
        <v>10</v>
      </c>
      <c r="AE1116" s="19" cm="1">
        <f t="array" ref="AE1116">INDEX($K:$P,ROW(),MATCH(AE$3,$K$2:$P$2,0))</f>
        <v>10</v>
      </c>
      <c r="AF1116" s="19" cm="1">
        <f t="array" ref="AF1116">INDEX($K:$P,ROW(),MATCH(AF$3,$K$2:$P$2,0))</f>
        <v>10</v>
      </c>
      <c r="AG1116" s="19" cm="1">
        <f t="array" ref="AG1116">INDEX($K:$P,ROW(),MATCH(AG$3,$K$2:$P$2,0))</f>
        <v>10</v>
      </c>
      <c r="AH1116" s="19" cm="1">
        <f t="array" ref="AH1116">INDEX($K:$P,ROW(),MATCH(AH$3,$K$2:$P$2,0))</f>
        <v>10</v>
      </c>
      <c r="AI1116" s="19" cm="1">
        <f t="array" ref="AI1116">INDEX($K:$P,ROW(),MATCH(AI$3,$K$2:$P$2,0))</f>
        <v>10</v>
      </c>
      <c r="AJ1116" s="19" cm="1">
        <f t="array" ref="AJ1116">INDEX($K:$P,ROW(),MATCH(AJ$3,$K$2:$P$2,0))</f>
        <v>10</v>
      </c>
      <c r="AK1116" s="19" cm="1">
        <f t="array" ref="AK1116">INDEX($K:$P,ROW(),MATCH(AK$3,$K$2:$P$2,0))</f>
        <v>10</v>
      </c>
      <c r="AL1116" s="19" cm="1">
        <f t="array" ref="AL1116">INDEX($K:$P,ROW(),MATCH(AL$3,$K$2:$P$2,0))</f>
        <v>10</v>
      </c>
      <c r="AM1116" s="19" cm="1">
        <f t="array" ref="AM1116">INDEX($K:$P,ROW(),MATCH(AM$3,$K$2:$P$2,0))</f>
        <v>10</v>
      </c>
      <c r="AN1116" s="19" cm="1">
        <f t="array" ref="AN1116">INDEX($K:$P,ROW(),MATCH(AN$3,$K$2:$P$2,0))</f>
        <v>10</v>
      </c>
      <c r="AO1116" s="19" cm="1">
        <f t="array" ref="AO1116">INDEX($K:$P,ROW(),MATCH(AO$3,$K$2:$P$2,0))</f>
        <v>10</v>
      </c>
      <c r="AP1116" s="19" cm="1">
        <f t="array" ref="AP1116">INDEX($K:$P,ROW(),MATCH(AP$3,$K$2:$P$2,0))</f>
        <v>10</v>
      </c>
      <c r="AQ1116" s="19" cm="1">
        <f t="array" ref="AQ1116">INDEX($K:$P,ROW(),MATCH(AQ$3,$K$2:$P$2,0))</f>
        <v>10</v>
      </c>
      <c r="AR1116" s="19" cm="1">
        <f t="array" ref="AR1116">INDEX($K:$P,ROW(),MATCH(AR$3,$K$2:$P$2,0))</f>
        <v>10</v>
      </c>
      <c r="AS1116" s="19" cm="1">
        <f t="array" ref="AS1116">INDEX($K:$P,ROW(),MATCH(AS$3,$K$2:$P$2,0))</f>
        <v>10</v>
      </c>
      <c r="AT1116" s="19" cm="1">
        <f t="array" ref="AT1116">INDEX($K:$P,ROW(),MATCH(AT$3,$K$2:$P$2,0))</f>
        <v>10</v>
      </c>
      <c r="AU1116" s="19" cm="1">
        <f t="array" ref="AU1116">INDEX($K:$P,ROW(),MATCH(AU$3,$K$2:$P$2,0))</f>
        <v>10</v>
      </c>
      <c r="AV1116" s="19" cm="1">
        <f t="array" ref="AV1116">INDEX($K:$P,ROW(),MATCH(AV$3,$K$2:$P$2,0))</f>
        <v>10</v>
      </c>
      <c r="AW1116" s="19" cm="1">
        <f t="array" ref="AW1116">INDEX($K:$P,ROW(),MATCH(AW$3,$K$2:$P$2,0))</f>
        <v>10</v>
      </c>
      <c r="AX1116" s="19" cm="1">
        <f t="array" ref="AX1116">INDEX($K:$P,ROW(),MATCH(AX$3,$K$2:$P$2,0))</f>
        <v>10</v>
      </c>
      <c r="AY1116" s="19" cm="1">
        <f t="array" ref="AY1116">INDEX($K:$P,ROW(),MATCH(AY$3,$K$2:$P$2,0))</f>
        <v>10</v>
      </c>
      <c r="AZ1116" s="19" cm="1">
        <f t="array" ref="AZ1116">INDEX($K:$P,ROW(),MATCH(AZ$3,$K$2:$P$2,0))</f>
        <v>10</v>
      </c>
      <c r="BA1116" s="19" cm="1">
        <f t="array" ref="BA1116">INDEX($K:$P,ROW(),MATCH(BA$3,$K$2:$P$2,0))</f>
        <v>10</v>
      </c>
      <c r="BB1116" s="19" cm="1">
        <f t="array" ref="BB1116">INDEX($K:$P,ROW(),MATCH(BB$3,$K$2:$P$2,0))</f>
        <v>10</v>
      </c>
      <c r="BC1116" s="19" cm="1">
        <f t="array" ref="BC1116">INDEX($K:$P,ROW(),MATCH(BC$3,$K$2:$P$2,0))</f>
        <v>10</v>
      </c>
      <c r="BD1116" s="19" cm="1">
        <f t="array" ref="BD1116">INDEX($K:$P,ROW(),MATCH(BD$3,$K$2:$P$2,0))</f>
        <v>10</v>
      </c>
      <c r="BE1116" s="19" cm="1">
        <f t="array" ref="BE1116">INDEX($K:$P,ROW(),MATCH(BE$3,$K$2:$P$2,0))</f>
        <v>10</v>
      </c>
      <c r="BF1116" s="19" cm="1">
        <f t="array" ref="BF1116">INDEX($K:$P,ROW(),MATCH(BF$3,$K$2:$P$2,0))</f>
        <v>10</v>
      </c>
      <c r="BG1116" s="19" cm="1">
        <f t="array" ref="BG1116">INDEX($K:$P,ROW(),MATCH(BG$3,$K$2:$P$2,0))</f>
        <v>10</v>
      </c>
      <c r="BH1116" s="19" cm="1">
        <f t="array" ref="BH1116">INDEX($K:$P,ROW(),MATCH(BH$3,$K$2:$P$2,0))</f>
        <v>10</v>
      </c>
      <c r="BI1116" s="19" cm="1">
        <f t="array" ref="BI1116">INDEX($K:$P,ROW(),MATCH(BI$3,$K$2:$P$2,0))</f>
        <v>10</v>
      </c>
      <c r="BJ1116" s="19" cm="1">
        <f t="array" ref="BJ1116">INDEX($K:$P,ROW(),MATCH(BJ$3,$K$2:$P$2,0))</f>
        <v>10</v>
      </c>
      <c r="BK1116" s="19" cm="1">
        <f t="array" ref="BK1116">INDEX($K:$P,ROW(),MATCH(BK$3,$K$2:$P$2,0))</f>
        <v>10</v>
      </c>
      <c r="BL1116" s="19" cm="1">
        <f t="array" ref="BL1116">INDEX($K:$P,ROW(),MATCH(BL$3,$K$2:$P$2,0))</f>
        <v>10</v>
      </c>
      <c r="BM1116" s="19" cm="1">
        <f t="array" ref="BM1116">INDEX($K:$P,ROW(),MATCH(BM$3,$K$2:$P$2,0))</f>
        <v>10</v>
      </c>
      <c r="BN1116" s="19" cm="1">
        <f t="array" ref="BN1116">INDEX($K:$P,ROW(),MATCH(BN$3,$K$2:$P$2,0))</f>
        <v>10</v>
      </c>
      <c r="BO1116" s="19" cm="1">
        <f t="array" ref="BO1116">INDEX($K:$P,ROW(),MATCH(BO$3,$K$2:$P$2,0))</f>
        <v>10</v>
      </c>
      <c r="BP1116" s="19" cm="1">
        <f t="array" ref="BP1116">INDEX($K:$P,ROW(),MATCH(BP$3,$K$2:$P$2,0))</f>
        <v>10</v>
      </c>
      <c r="BQ1116" s="19" cm="1">
        <f t="array" ref="BQ1116">INDEX($K:$P,ROW(),MATCH(BQ$3,$K$2:$P$2,0))</f>
        <v>10</v>
      </c>
      <c r="BR1116" s="19" cm="1">
        <f t="array" ref="BR1116">INDEX($K:$P,ROW(),MATCH(BR$3,$K$2:$P$2,0))</f>
        <v>10</v>
      </c>
      <c r="BS1116" s="19" cm="1">
        <f t="array" ref="BS1116">INDEX($K:$P,ROW(),MATCH(BS$3,$K$2:$P$2,0))</f>
        <v>10</v>
      </c>
      <c r="BT1116" s="19" cm="1">
        <f t="array" ref="BT1116">INDEX($K:$P,ROW(),MATCH(BT$3,$K$2:$P$2,0))</f>
        <v>10</v>
      </c>
      <c r="BU1116" s="19" cm="1">
        <f t="array" ref="BU1116">INDEX($K:$P,ROW(),MATCH(BU$3,$K$2:$P$2,0))</f>
        <v>10</v>
      </c>
      <c r="BV1116" s="19" cm="1">
        <f t="array" ref="BV1116">INDEX($K:$P,ROW(),MATCH(BV$3,$K$2:$P$2,0))</f>
        <v>10</v>
      </c>
      <c r="BW1116" s="19" cm="1">
        <f t="array" ref="BW1116">INDEX($K:$P,ROW(),MATCH(BW$3,$K$2:$P$2,0))</f>
        <v>10</v>
      </c>
      <c r="BX1116" s="19" cm="1">
        <f t="array" ref="BX1116">INDEX($K:$P,ROW(),MATCH(BX$3,$K$2:$P$2,0))</f>
        <v>10</v>
      </c>
      <c r="BY1116" s="19" cm="1">
        <f t="array" ref="BY1116">INDEX($K:$P,ROW(),MATCH(BY$3,$K$2:$P$2,0))</f>
        <v>10</v>
      </c>
      <c r="BZ1116" s="19" cm="1">
        <f t="array" ref="BZ1116">INDEX($K:$P,ROW(),MATCH(BZ$3,$K$2:$P$2,0))</f>
        <v>10</v>
      </c>
      <c r="CA1116" s="19" cm="1">
        <f t="array" ref="CA1116">INDEX($K:$P,ROW(),MATCH(CA$3,$K$2:$P$2,0))</f>
        <v>10</v>
      </c>
      <c r="CB1116" s="19" cm="1">
        <f t="array" ref="CB1116">INDEX($K:$P,ROW(),MATCH(CB$3,$K$2:$P$2,0))</f>
        <v>10</v>
      </c>
      <c r="CC1116" s="19" cm="1">
        <f t="array" ref="CC1116">INDEX($K:$P,ROW(),MATCH(CC$3,$K$2:$P$2,0))</f>
        <v>10</v>
      </c>
      <c r="CD1116" s="19" cm="1">
        <f t="array" ref="CD1116">INDEX($K:$P,ROW(),MATCH(CD$3,$K$2:$P$2,0))</f>
        <v>10</v>
      </c>
      <c r="CE1116" s="19" cm="1">
        <f t="array" ref="CE1116">INDEX($K:$P,ROW(),MATCH(CE$3,$K$2:$P$2,0))</f>
        <v>10</v>
      </c>
      <c r="CF1116" s="19" cm="1">
        <f t="array" ref="CF1116">INDEX($K:$P,ROW(),MATCH(CF$3,$K$2:$P$2,0))</f>
        <v>10</v>
      </c>
      <c r="CG1116" s="19" cm="1">
        <f t="array" ref="CG1116">INDEX($K:$P,ROW(),MATCH(CG$3,$K$2:$P$2,0))</f>
        <v>10</v>
      </c>
      <c r="CH1116" s="19" cm="1">
        <f t="array" ref="CH1116">INDEX($K:$P,ROW(),MATCH(CH$3,$K$2:$P$2,0))</f>
        <v>10</v>
      </c>
      <c r="CI1116" s="19" cm="1">
        <f t="array" ref="CI1116">INDEX($K:$P,ROW(),MATCH(CI$3,$K$2:$P$2,0))</f>
        <v>10</v>
      </c>
      <c r="CJ1116" s="19" cm="1">
        <f t="array" ref="CJ1116">INDEX($K:$P,ROW(),MATCH(CJ$3,$K$2:$P$2,0))</f>
        <v>10</v>
      </c>
      <c r="CK1116" s="19" cm="1">
        <f t="array" ref="CK1116">INDEX($K:$P,ROW(),MATCH(CK$3,$K$2:$P$2,0))</f>
        <v>10</v>
      </c>
      <c r="CL1116" s="19" cm="1">
        <f t="array" ref="CL1116">INDEX($K:$P,ROW(),MATCH(CL$3,$K$2:$P$2,0))</f>
        <v>10</v>
      </c>
    </row>
    <row r="1117" spans="2:90" x14ac:dyDescent="0.4">
      <c r="B1117" s="124"/>
      <c r="D1117" t="s">
        <v>807</v>
      </c>
      <c r="E1117" s="8" t="str">
        <f t="shared" si="1221"/>
        <v>1117 LISTSALE-PV</v>
      </c>
      <c r="H1117" s="31"/>
      <c r="I1117" s="73"/>
      <c r="J1117" s="73"/>
      <c r="K1117" s="18"/>
      <c r="L1117" s="18"/>
      <c r="M1117" s="18"/>
      <c r="N1117" s="18"/>
      <c r="O1117" s="18"/>
      <c r="P1117" s="18"/>
      <c r="R1117" s="33"/>
      <c r="S1117" s="19"/>
      <c r="T1117" s="19"/>
      <c r="U1117" s="19"/>
      <c r="V1117" s="19"/>
      <c r="W1117" s="19"/>
      <c r="X1117" s="19"/>
      <c r="Y1117" s="19"/>
      <c r="Z1117" s="19"/>
      <c r="AA1117" s="19"/>
      <c r="AB1117" s="19"/>
      <c r="AC1117" s="19"/>
      <c r="AD1117" s="19"/>
      <c r="AE1117" s="19"/>
      <c r="AF1117" s="19"/>
      <c r="AG1117" s="19"/>
      <c r="AH1117" s="19"/>
      <c r="AI1117" s="19"/>
      <c r="AJ1117" s="19"/>
      <c r="AK1117" s="19"/>
      <c r="AL1117" s="19"/>
      <c r="AM1117" s="19"/>
      <c r="AN1117" s="19"/>
      <c r="AO1117" s="19"/>
      <c r="AP1117" s="19"/>
      <c r="AQ1117" s="19"/>
      <c r="AR1117" s="19"/>
      <c r="AS1117" s="19"/>
      <c r="AT1117" s="19"/>
      <c r="AU1117" s="19"/>
      <c r="AV1117" s="19"/>
      <c r="AW1117" s="19"/>
      <c r="AX1117" s="19"/>
      <c r="AY1117" s="19"/>
      <c r="AZ1117" s="19"/>
      <c r="BA1117" s="19"/>
      <c r="BB1117" s="19"/>
      <c r="BC1117" s="19"/>
      <c r="BD1117" s="19"/>
      <c r="BE1117" s="19"/>
      <c r="BF1117" s="19"/>
      <c r="BG1117" s="19"/>
      <c r="BH1117" s="19"/>
      <c r="BI1117" s="19"/>
      <c r="BJ1117" s="19"/>
      <c r="BK1117" s="19"/>
      <c r="BL1117" s="19"/>
      <c r="BM1117" s="19"/>
      <c r="BN1117" s="19"/>
      <c r="BO1117" s="19"/>
      <c r="BP1117" s="19"/>
      <c r="BQ1117" s="19"/>
      <c r="BR1117" s="19"/>
      <c r="BS1117" s="19"/>
      <c r="BT1117" s="19"/>
      <c r="BU1117" s="19"/>
      <c r="BV1117" s="19"/>
      <c r="BW1117" s="19"/>
      <c r="BX1117" s="19"/>
      <c r="BY1117" s="19"/>
      <c r="BZ1117" s="19"/>
      <c r="CA1117" s="19"/>
      <c r="CB1117" s="19"/>
      <c r="CC1117" s="19"/>
      <c r="CD1117" s="19"/>
      <c r="CE1117" s="19"/>
      <c r="CF1117" s="19"/>
      <c r="CG1117" s="19"/>
      <c r="CH1117" s="19"/>
      <c r="CI1117" s="19"/>
      <c r="CJ1117" s="19"/>
      <c r="CK1117" s="19"/>
      <c r="CL1117" s="19"/>
    </row>
    <row r="1118" spans="2:90" x14ac:dyDescent="0.4">
      <c r="B1118" s="124" t="s">
        <v>522</v>
      </c>
      <c r="D1118" t="s">
        <v>807</v>
      </c>
      <c r="E1118" s="8" t="str">
        <f t="shared" si="1221"/>
        <v>1118 LISTSALE-PV</v>
      </c>
      <c r="H1118" s="31"/>
      <c r="I1118" s="73"/>
      <c r="J1118" s="73"/>
      <c r="K1118" s="18"/>
      <c r="L1118" s="18"/>
      <c r="M1118" s="18"/>
      <c r="N1118" s="18"/>
      <c r="O1118" s="18"/>
      <c r="P1118" s="18"/>
      <c r="R1118" s="33"/>
      <c r="S1118" s="19"/>
      <c r="T1118" s="19"/>
      <c r="U1118" s="19"/>
      <c r="V1118" s="19"/>
      <c r="W1118" s="19"/>
      <c r="X1118" s="19"/>
      <c r="Y1118" s="19"/>
      <c r="Z1118" s="19"/>
      <c r="AA1118" s="19"/>
      <c r="AB1118" s="19"/>
      <c r="AC1118" s="19"/>
      <c r="AD1118" s="19"/>
      <c r="AE1118" s="19"/>
      <c r="AF1118" s="19"/>
      <c r="AG1118" s="19"/>
      <c r="AH1118" s="19"/>
      <c r="AI1118" s="19"/>
      <c r="AJ1118" s="19"/>
      <c r="AK1118" s="19"/>
      <c r="AL1118" s="19"/>
      <c r="AM1118" s="19"/>
      <c r="AN1118" s="19"/>
      <c r="AO1118" s="19"/>
      <c r="AP1118" s="19"/>
      <c r="AQ1118" s="19"/>
      <c r="AR1118" s="19"/>
      <c r="AS1118" s="19"/>
      <c r="AT1118" s="19"/>
      <c r="AU1118" s="19"/>
      <c r="AV1118" s="19"/>
      <c r="AW1118" s="19"/>
      <c r="AX1118" s="19"/>
      <c r="AY1118" s="19"/>
      <c r="AZ1118" s="19"/>
      <c r="BA1118" s="19"/>
      <c r="BB1118" s="19"/>
      <c r="BC1118" s="19"/>
      <c r="BD1118" s="19"/>
      <c r="BE1118" s="19"/>
      <c r="BF1118" s="19"/>
      <c r="BG1118" s="19"/>
      <c r="BH1118" s="19"/>
      <c r="BI1118" s="19"/>
      <c r="BJ1118" s="19"/>
      <c r="BK1118" s="19"/>
      <c r="BL1118" s="19"/>
      <c r="BM1118" s="19"/>
      <c r="BN1118" s="19"/>
      <c r="BO1118" s="19"/>
      <c r="BP1118" s="19"/>
      <c r="BQ1118" s="19"/>
      <c r="BR1118" s="19"/>
      <c r="BS1118" s="19"/>
      <c r="BT1118" s="19"/>
      <c r="BU1118" s="19"/>
      <c r="BV1118" s="19"/>
      <c r="BW1118" s="19"/>
      <c r="BX1118" s="19"/>
      <c r="BY1118" s="19"/>
      <c r="BZ1118" s="19"/>
      <c r="CA1118" s="19"/>
      <c r="CB1118" s="19"/>
      <c r="CC1118" s="19"/>
      <c r="CD1118" s="19"/>
      <c r="CE1118" s="19"/>
      <c r="CF1118" s="19"/>
      <c r="CG1118" s="19"/>
      <c r="CH1118" s="19"/>
      <c r="CI1118" s="19"/>
      <c r="CJ1118" s="19"/>
      <c r="CK1118" s="19"/>
      <c r="CL1118" s="19"/>
    </row>
    <row r="1119" spans="2:90" x14ac:dyDescent="0.4">
      <c r="B1119" s="154" t="s">
        <v>519</v>
      </c>
      <c r="D1119" t="s">
        <v>807</v>
      </c>
      <c r="E1119" s="8" t="str">
        <f t="shared" si="1221"/>
        <v>1119 LISTSALE-PV</v>
      </c>
      <c r="H1119" s="31"/>
      <c r="I1119" s="73"/>
      <c r="J1119" s="73"/>
      <c r="K1119" s="23">
        <f t="shared" ref="K1119:P1124" ca="1" si="1222">SUMIF($3:$3,K$2,1119:1119)</f>
        <v>-120000</v>
      </c>
      <c r="L1119" s="23">
        <f t="shared" ca="1" si="1222"/>
        <v>-120000</v>
      </c>
      <c r="M1119" s="23">
        <f t="shared" ca="1" si="1222"/>
        <v>-120000</v>
      </c>
      <c r="N1119" s="23">
        <f t="shared" ca="1" si="1222"/>
        <v>-120000</v>
      </c>
      <c r="O1119" s="23">
        <f t="shared" ca="1" si="1222"/>
        <v>-120000</v>
      </c>
      <c r="P1119" s="23">
        <f t="shared" ca="1" si="1222"/>
        <v>-120000</v>
      </c>
      <c r="R1119" s="33"/>
      <c r="S1119" s="24">
        <f t="shared" ref="S1119" ca="1" si="1223">-+S1089*S1112</f>
        <v>-10000</v>
      </c>
      <c r="T1119" s="24">
        <f t="shared" ref="T1119:AX1119" ca="1" si="1224">-+T1089*T1112</f>
        <v>-10000</v>
      </c>
      <c r="U1119" s="24">
        <f t="shared" ca="1" si="1224"/>
        <v>-10000</v>
      </c>
      <c r="V1119" s="24">
        <f t="shared" ca="1" si="1224"/>
        <v>-10000</v>
      </c>
      <c r="W1119" s="24">
        <f t="shared" ca="1" si="1224"/>
        <v>-10000</v>
      </c>
      <c r="X1119" s="24">
        <f t="shared" ca="1" si="1224"/>
        <v>-10000</v>
      </c>
      <c r="Y1119" s="24">
        <f t="shared" ca="1" si="1224"/>
        <v>-10000</v>
      </c>
      <c r="Z1119" s="24">
        <f t="shared" ca="1" si="1224"/>
        <v>-10000</v>
      </c>
      <c r="AA1119" s="24">
        <f t="shared" ca="1" si="1224"/>
        <v>-10000</v>
      </c>
      <c r="AB1119" s="24">
        <f t="shared" ca="1" si="1224"/>
        <v>-10000</v>
      </c>
      <c r="AC1119" s="24">
        <f t="shared" ca="1" si="1224"/>
        <v>-10000</v>
      </c>
      <c r="AD1119" s="24">
        <f t="shared" ca="1" si="1224"/>
        <v>-10000</v>
      </c>
      <c r="AE1119" s="24">
        <f t="shared" ca="1" si="1224"/>
        <v>-10000</v>
      </c>
      <c r="AF1119" s="24">
        <f t="shared" ca="1" si="1224"/>
        <v>-10000</v>
      </c>
      <c r="AG1119" s="24">
        <f t="shared" ca="1" si="1224"/>
        <v>-10000</v>
      </c>
      <c r="AH1119" s="24">
        <f t="shared" ca="1" si="1224"/>
        <v>-10000</v>
      </c>
      <c r="AI1119" s="24">
        <f t="shared" ca="1" si="1224"/>
        <v>-10000</v>
      </c>
      <c r="AJ1119" s="24">
        <f t="shared" ca="1" si="1224"/>
        <v>-10000</v>
      </c>
      <c r="AK1119" s="24">
        <f t="shared" ca="1" si="1224"/>
        <v>-10000</v>
      </c>
      <c r="AL1119" s="24">
        <f t="shared" ca="1" si="1224"/>
        <v>-10000</v>
      </c>
      <c r="AM1119" s="24">
        <f t="shared" ca="1" si="1224"/>
        <v>-10000</v>
      </c>
      <c r="AN1119" s="24">
        <f t="shared" ca="1" si="1224"/>
        <v>-10000</v>
      </c>
      <c r="AO1119" s="24">
        <f t="shared" ca="1" si="1224"/>
        <v>-10000</v>
      </c>
      <c r="AP1119" s="24">
        <f t="shared" ca="1" si="1224"/>
        <v>-10000</v>
      </c>
      <c r="AQ1119" s="24">
        <f t="shared" ca="1" si="1224"/>
        <v>-10000</v>
      </c>
      <c r="AR1119" s="24">
        <f t="shared" ca="1" si="1224"/>
        <v>-10000</v>
      </c>
      <c r="AS1119" s="24">
        <f t="shared" ca="1" si="1224"/>
        <v>-10000</v>
      </c>
      <c r="AT1119" s="24">
        <f t="shared" ca="1" si="1224"/>
        <v>-10000</v>
      </c>
      <c r="AU1119" s="24">
        <f t="shared" ca="1" si="1224"/>
        <v>-10000</v>
      </c>
      <c r="AV1119" s="24">
        <f t="shared" ca="1" si="1224"/>
        <v>-10000</v>
      </c>
      <c r="AW1119" s="24">
        <f t="shared" ca="1" si="1224"/>
        <v>-10000</v>
      </c>
      <c r="AX1119" s="24">
        <f t="shared" ca="1" si="1224"/>
        <v>-10000</v>
      </c>
      <c r="AY1119" s="24">
        <f t="shared" ref="AY1119:CD1119" ca="1" si="1225">-+AY1089*AY1112</f>
        <v>-10000</v>
      </c>
      <c r="AZ1119" s="24">
        <f t="shared" ca="1" si="1225"/>
        <v>-10000</v>
      </c>
      <c r="BA1119" s="24">
        <f t="shared" ca="1" si="1225"/>
        <v>-10000</v>
      </c>
      <c r="BB1119" s="24">
        <f t="shared" ca="1" si="1225"/>
        <v>-10000</v>
      </c>
      <c r="BC1119" s="24">
        <f t="shared" ca="1" si="1225"/>
        <v>-10000</v>
      </c>
      <c r="BD1119" s="24">
        <f t="shared" ca="1" si="1225"/>
        <v>-10000</v>
      </c>
      <c r="BE1119" s="24">
        <f t="shared" ca="1" si="1225"/>
        <v>-10000</v>
      </c>
      <c r="BF1119" s="24">
        <f t="shared" ca="1" si="1225"/>
        <v>-10000</v>
      </c>
      <c r="BG1119" s="24">
        <f t="shared" ca="1" si="1225"/>
        <v>-10000</v>
      </c>
      <c r="BH1119" s="24">
        <f t="shared" ca="1" si="1225"/>
        <v>-10000</v>
      </c>
      <c r="BI1119" s="24">
        <f t="shared" ca="1" si="1225"/>
        <v>-10000</v>
      </c>
      <c r="BJ1119" s="24">
        <f t="shared" ca="1" si="1225"/>
        <v>-10000</v>
      </c>
      <c r="BK1119" s="24">
        <f t="shared" ca="1" si="1225"/>
        <v>-10000</v>
      </c>
      <c r="BL1119" s="24">
        <f t="shared" ca="1" si="1225"/>
        <v>-10000</v>
      </c>
      <c r="BM1119" s="24">
        <f t="shared" ca="1" si="1225"/>
        <v>-10000</v>
      </c>
      <c r="BN1119" s="24">
        <f t="shared" ca="1" si="1225"/>
        <v>-10000</v>
      </c>
      <c r="BO1119" s="24">
        <f t="shared" ca="1" si="1225"/>
        <v>-10000</v>
      </c>
      <c r="BP1119" s="24">
        <f t="shared" ca="1" si="1225"/>
        <v>-10000</v>
      </c>
      <c r="BQ1119" s="24">
        <f t="shared" ca="1" si="1225"/>
        <v>-10000</v>
      </c>
      <c r="BR1119" s="24">
        <f t="shared" ca="1" si="1225"/>
        <v>-10000</v>
      </c>
      <c r="BS1119" s="24">
        <f t="shared" ca="1" si="1225"/>
        <v>-10000</v>
      </c>
      <c r="BT1119" s="24">
        <f t="shared" ca="1" si="1225"/>
        <v>-10000</v>
      </c>
      <c r="BU1119" s="24">
        <f t="shared" ca="1" si="1225"/>
        <v>-10000</v>
      </c>
      <c r="BV1119" s="24">
        <f t="shared" ca="1" si="1225"/>
        <v>-10000</v>
      </c>
      <c r="BW1119" s="24">
        <f t="shared" ca="1" si="1225"/>
        <v>-10000</v>
      </c>
      <c r="BX1119" s="24">
        <f t="shared" ca="1" si="1225"/>
        <v>-10000</v>
      </c>
      <c r="BY1119" s="24">
        <f t="shared" ca="1" si="1225"/>
        <v>-10000</v>
      </c>
      <c r="BZ1119" s="24">
        <f t="shared" ca="1" si="1225"/>
        <v>-10000</v>
      </c>
      <c r="CA1119" s="24">
        <f t="shared" ca="1" si="1225"/>
        <v>-10000</v>
      </c>
      <c r="CB1119" s="24">
        <f t="shared" ca="1" si="1225"/>
        <v>-10000</v>
      </c>
      <c r="CC1119" s="24">
        <f t="shared" ca="1" si="1225"/>
        <v>-10000</v>
      </c>
      <c r="CD1119" s="24">
        <f t="shared" ca="1" si="1225"/>
        <v>-10000</v>
      </c>
      <c r="CE1119" s="24">
        <f t="shared" ref="CE1119:CK1119" ca="1" si="1226">-+CE1089*CE1112</f>
        <v>-10000</v>
      </c>
      <c r="CF1119" s="24">
        <f t="shared" ca="1" si="1226"/>
        <v>-10000</v>
      </c>
      <c r="CG1119" s="24">
        <f t="shared" ca="1" si="1226"/>
        <v>-10000</v>
      </c>
      <c r="CH1119" s="24">
        <f t="shared" ca="1" si="1226"/>
        <v>-10000</v>
      </c>
      <c r="CI1119" s="24">
        <f t="shared" ca="1" si="1226"/>
        <v>-10000</v>
      </c>
      <c r="CJ1119" s="24">
        <f t="shared" ca="1" si="1226"/>
        <v>-10000</v>
      </c>
      <c r="CK1119" s="24">
        <f t="shared" ca="1" si="1226"/>
        <v>-10000</v>
      </c>
      <c r="CL1119" s="24">
        <f t="shared" ref="CL1119" ca="1" si="1227">-+CL1089*CL1112</f>
        <v>-10000</v>
      </c>
    </row>
    <row r="1120" spans="2:90" x14ac:dyDescent="0.4">
      <c r="B1120" s="154" t="s">
        <v>520</v>
      </c>
      <c r="D1120" t="s">
        <v>807</v>
      </c>
      <c r="E1120" s="8" t="str">
        <f t="shared" si="1221"/>
        <v>1120 LISTSALE-PV</v>
      </c>
      <c r="H1120" s="31"/>
      <c r="I1120" s="73"/>
      <c r="J1120" s="73"/>
      <c r="K1120" s="23">
        <f t="shared" ca="1" si="1222"/>
        <v>-120000</v>
      </c>
      <c r="L1120" s="23">
        <f t="shared" ca="1" si="1222"/>
        <v>-120000</v>
      </c>
      <c r="M1120" s="23">
        <f t="shared" ca="1" si="1222"/>
        <v>-120000</v>
      </c>
      <c r="N1120" s="23">
        <f t="shared" ca="1" si="1222"/>
        <v>-120000</v>
      </c>
      <c r="O1120" s="23">
        <f t="shared" ca="1" si="1222"/>
        <v>-120000</v>
      </c>
      <c r="P1120" s="23">
        <f t="shared" ca="1" si="1222"/>
        <v>-120000</v>
      </c>
      <c r="R1120" s="33"/>
      <c r="S1120" s="24">
        <f t="shared" ref="S1120" ca="1" si="1228">-+S1090*S1113</f>
        <v>-10000</v>
      </c>
      <c r="T1120" s="24">
        <f t="shared" ref="T1120:AX1120" ca="1" si="1229">-+T1090*T1113</f>
        <v>-10000</v>
      </c>
      <c r="U1120" s="24">
        <f t="shared" ca="1" si="1229"/>
        <v>-10000</v>
      </c>
      <c r="V1120" s="24">
        <f t="shared" ca="1" si="1229"/>
        <v>-10000</v>
      </c>
      <c r="W1120" s="24">
        <f t="shared" ca="1" si="1229"/>
        <v>-10000</v>
      </c>
      <c r="X1120" s="24">
        <f t="shared" ca="1" si="1229"/>
        <v>-10000</v>
      </c>
      <c r="Y1120" s="24">
        <f t="shared" ca="1" si="1229"/>
        <v>-10000</v>
      </c>
      <c r="Z1120" s="24">
        <f t="shared" ca="1" si="1229"/>
        <v>-10000</v>
      </c>
      <c r="AA1120" s="24">
        <f t="shared" ca="1" si="1229"/>
        <v>-10000</v>
      </c>
      <c r="AB1120" s="24">
        <f t="shared" ca="1" si="1229"/>
        <v>-10000</v>
      </c>
      <c r="AC1120" s="24">
        <f t="shared" ca="1" si="1229"/>
        <v>-10000</v>
      </c>
      <c r="AD1120" s="24">
        <f t="shared" ca="1" si="1229"/>
        <v>-10000</v>
      </c>
      <c r="AE1120" s="24">
        <f t="shared" ca="1" si="1229"/>
        <v>-10000</v>
      </c>
      <c r="AF1120" s="24">
        <f t="shared" ca="1" si="1229"/>
        <v>-10000</v>
      </c>
      <c r="AG1120" s="24">
        <f t="shared" ca="1" si="1229"/>
        <v>-10000</v>
      </c>
      <c r="AH1120" s="24">
        <f t="shared" ca="1" si="1229"/>
        <v>-10000</v>
      </c>
      <c r="AI1120" s="24">
        <f t="shared" ca="1" si="1229"/>
        <v>-10000</v>
      </c>
      <c r="AJ1120" s="24">
        <f t="shared" ca="1" si="1229"/>
        <v>-10000</v>
      </c>
      <c r="AK1120" s="24">
        <f t="shared" ca="1" si="1229"/>
        <v>-10000</v>
      </c>
      <c r="AL1120" s="24">
        <f t="shared" ca="1" si="1229"/>
        <v>-10000</v>
      </c>
      <c r="AM1120" s="24">
        <f t="shared" ca="1" si="1229"/>
        <v>-10000</v>
      </c>
      <c r="AN1120" s="24">
        <f t="shared" ca="1" si="1229"/>
        <v>-10000</v>
      </c>
      <c r="AO1120" s="24">
        <f t="shared" ca="1" si="1229"/>
        <v>-10000</v>
      </c>
      <c r="AP1120" s="24">
        <f t="shared" ca="1" si="1229"/>
        <v>-10000</v>
      </c>
      <c r="AQ1120" s="24">
        <f t="shared" ca="1" si="1229"/>
        <v>-10000</v>
      </c>
      <c r="AR1120" s="24">
        <f t="shared" ca="1" si="1229"/>
        <v>-10000</v>
      </c>
      <c r="AS1120" s="24">
        <f t="shared" ca="1" si="1229"/>
        <v>-10000</v>
      </c>
      <c r="AT1120" s="24">
        <f t="shared" ca="1" si="1229"/>
        <v>-10000</v>
      </c>
      <c r="AU1120" s="24">
        <f t="shared" ca="1" si="1229"/>
        <v>-10000</v>
      </c>
      <c r="AV1120" s="24">
        <f t="shared" ca="1" si="1229"/>
        <v>-10000</v>
      </c>
      <c r="AW1120" s="24">
        <f t="shared" ca="1" si="1229"/>
        <v>-10000</v>
      </c>
      <c r="AX1120" s="24">
        <f t="shared" ca="1" si="1229"/>
        <v>-10000</v>
      </c>
      <c r="AY1120" s="24">
        <f t="shared" ref="AY1120:CD1120" ca="1" si="1230">-+AY1090*AY1113</f>
        <v>-10000</v>
      </c>
      <c r="AZ1120" s="24">
        <f t="shared" ca="1" si="1230"/>
        <v>-10000</v>
      </c>
      <c r="BA1120" s="24">
        <f t="shared" ca="1" si="1230"/>
        <v>-10000</v>
      </c>
      <c r="BB1120" s="24">
        <f t="shared" ca="1" si="1230"/>
        <v>-10000</v>
      </c>
      <c r="BC1120" s="24">
        <f t="shared" ca="1" si="1230"/>
        <v>-10000</v>
      </c>
      <c r="BD1120" s="24">
        <f t="shared" ca="1" si="1230"/>
        <v>-10000</v>
      </c>
      <c r="BE1120" s="24">
        <f t="shared" ca="1" si="1230"/>
        <v>-10000</v>
      </c>
      <c r="BF1120" s="24">
        <f t="shared" ca="1" si="1230"/>
        <v>-10000</v>
      </c>
      <c r="BG1120" s="24">
        <f t="shared" ca="1" si="1230"/>
        <v>-10000</v>
      </c>
      <c r="BH1120" s="24">
        <f t="shared" ca="1" si="1230"/>
        <v>-10000</v>
      </c>
      <c r="BI1120" s="24">
        <f t="shared" ca="1" si="1230"/>
        <v>-10000</v>
      </c>
      <c r="BJ1120" s="24">
        <f t="shared" ca="1" si="1230"/>
        <v>-10000</v>
      </c>
      <c r="BK1120" s="24">
        <f t="shared" ca="1" si="1230"/>
        <v>-10000</v>
      </c>
      <c r="BL1120" s="24">
        <f t="shared" ca="1" si="1230"/>
        <v>-10000</v>
      </c>
      <c r="BM1120" s="24">
        <f t="shared" ca="1" si="1230"/>
        <v>-10000</v>
      </c>
      <c r="BN1120" s="24">
        <f t="shared" ca="1" si="1230"/>
        <v>-10000</v>
      </c>
      <c r="BO1120" s="24">
        <f t="shared" ca="1" si="1230"/>
        <v>-10000</v>
      </c>
      <c r="BP1120" s="24">
        <f t="shared" ca="1" si="1230"/>
        <v>-10000</v>
      </c>
      <c r="BQ1120" s="24">
        <f t="shared" ca="1" si="1230"/>
        <v>-10000</v>
      </c>
      <c r="BR1120" s="24">
        <f t="shared" ca="1" si="1230"/>
        <v>-10000</v>
      </c>
      <c r="BS1120" s="24">
        <f t="shared" ca="1" si="1230"/>
        <v>-10000</v>
      </c>
      <c r="BT1120" s="24">
        <f t="shared" ca="1" si="1230"/>
        <v>-10000</v>
      </c>
      <c r="BU1120" s="24">
        <f t="shared" ca="1" si="1230"/>
        <v>-10000</v>
      </c>
      <c r="BV1120" s="24">
        <f t="shared" ca="1" si="1230"/>
        <v>-10000</v>
      </c>
      <c r="BW1120" s="24">
        <f t="shared" ca="1" si="1230"/>
        <v>-10000</v>
      </c>
      <c r="BX1120" s="24">
        <f t="shared" ca="1" si="1230"/>
        <v>-10000</v>
      </c>
      <c r="BY1120" s="24">
        <f t="shared" ca="1" si="1230"/>
        <v>-10000</v>
      </c>
      <c r="BZ1120" s="24">
        <f t="shared" ca="1" si="1230"/>
        <v>-10000</v>
      </c>
      <c r="CA1120" s="24">
        <f t="shared" ca="1" si="1230"/>
        <v>-10000</v>
      </c>
      <c r="CB1120" s="24">
        <f t="shared" ca="1" si="1230"/>
        <v>-10000</v>
      </c>
      <c r="CC1120" s="24">
        <f t="shared" ca="1" si="1230"/>
        <v>-10000</v>
      </c>
      <c r="CD1120" s="24">
        <f t="shared" ca="1" si="1230"/>
        <v>-10000</v>
      </c>
      <c r="CE1120" s="24">
        <f t="shared" ref="CE1120:CK1120" ca="1" si="1231">-+CE1090*CE1113</f>
        <v>-10000</v>
      </c>
      <c r="CF1120" s="24">
        <f t="shared" ca="1" si="1231"/>
        <v>-10000</v>
      </c>
      <c r="CG1120" s="24">
        <f t="shared" ca="1" si="1231"/>
        <v>-10000</v>
      </c>
      <c r="CH1120" s="24">
        <f t="shared" ca="1" si="1231"/>
        <v>-10000</v>
      </c>
      <c r="CI1120" s="24">
        <f t="shared" ca="1" si="1231"/>
        <v>-10000</v>
      </c>
      <c r="CJ1120" s="24">
        <f t="shared" ca="1" si="1231"/>
        <v>-10000</v>
      </c>
      <c r="CK1120" s="24">
        <f t="shared" ca="1" si="1231"/>
        <v>-10000</v>
      </c>
      <c r="CL1120" s="24">
        <f t="shared" ref="CL1120" ca="1" si="1232">-+CL1090*CL1113</f>
        <v>-10000</v>
      </c>
    </row>
    <row r="1121" spans="2:90" x14ac:dyDescent="0.4">
      <c r="B1121" s="154" t="s">
        <v>796</v>
      </c>
      <c r="D1121" t="s">
        <v>807</v>
      </c>
      <c r="E1121" s="8" t="str">
        <f t="shared" si="1221"/>
        <v>1121 LISTSALE-PV</v>
      </c>
      <c r="H1121" s="31"/>
      <c r="I1121" s="73"/>
      <c r="J1121" s="73"/>
      <c r="K1121" s="23">
        <f t="shared" ca="1" si="1222"/>
        <v>-60000</v>
      </c>
      <c r="L1121" s="23">
        <f t="shared" ca="1" si="1222"/>
        <v>-60000</v>
      </c>
      <c r="M1121" s="23">
        <f t="shared" ca="1" si="1222"/>
        <v>-60000</v>
      </c>
      <c r="N1121" s="23">
        <f t="shared" ca="1" si="1222"/>
        <v>-60000</v>
      </c>
      <c r="O1121" s="23">
        <f t="shared" ca="1" si="1222"/>
        <v>-60000</v>
      </c>
      <c r="P1121" s="23">
        <f t="shared" ca="1" si="1222"/>
        <v>-60000</v>
      </c>
      <c r="R1121" s="33"/>
      <c r="S1121" s="24">
        <f t="shared" ref="S1121" ca="1" si="1233">-+S1091*S1114</f>
        <v>-5000</v>
      </c>
      <c r="T1121" s="24">
        <f t="shared" ref="T1121:AX1121" ca="1" si="1234">-+T1091*T1114</f>
        <v>-5000</v>
      </c>
      <c r="U1121" s="24">
        <f t="shared" ca="1" si="1234"/>
        <v>-5000</v>
      </c>
      <c r="V1121" s="24">
        <f t="shared" ca="1" si="1234"/>
        <v>-5000</v>
      </c>
      <c r="W1121" s="24">
        <f t="shared" ca="1" si="1234"/>
        <v>-5000</v>
      </c>
      <c r="X1121" s="24">
        <f t="shared" ca="1" si="1234"/>
        <v>-5000</v>
      </c>
      <c r="Y1121" s="24">
        <f t="shared" ca="1" si="1234"/>
        <v>-5000</v>
      </c>
      <c r="Z1121" s="24">
        <f t="shared" ca="1" si="1234"/>
        <v>-5000</v>
      </c>
      <c r="AA1121" s="24">
        <f t="shared" ca="1" si="1234"/>
        <v>-5000</v>
      </c>
      <c r="AB1121" s="24">
        <f t="shared" ca="1" si="1234"/>
        <v>-5000</v>
      </c>
      <c r="AC1121" s="24">
        <f t="shared" ca="1" si="1234"/>
        <v>-5000</v>
      </c>
      <c r="AD1121" s="24">
        <f t="shared" ca="1" si="1234"/>
        <v>-5000</v>
      </c>
      <c r="AE1121" s="24">
        <f t="shared" ca="1" si="1234"/>
        <v>-5000</v>
      </c>
      <c r="AF1121" s="24">
        <f t="shared" ca="1" si="1234"/>
        <v>-5000</v>
      </c>
      <c r="AG1121" s="24">
        <f t="shared" ca="1" si="1234"/>
        <v>-5000</v>
      </c>
      <c r="AH1121" s="24">
        <f t="shared" ca="1" si="1234"/>
        <v>-5000</v>
      </c>
      <c r="AI1121" s="24">
        <f t="shared" ca="1" si="1234"/>
        <v>-5000</v>
      </c>
      <c r="AJ1121" s="24">
        <f t="shared" ca="1" si="1234"/>
        <v>-5000</v>
      </c>
      <c r="AK1121" s="24">
        <f t="shared" ca="1" si="1234"/>
        <v>-5000</v>
      </c>
      <c r="AL1121" s="24">
        <f t="shared" ca="1" si="1234"/>
        <v>-5000</v>
      </c>
      <c r="AM1121" s="24">
        <f t="shared" ca="1" si="1234"/>
        <v>-5000</v>
      </c>
      <c r="AN1121" s="24">
        <f t="shared" ca="1" si="1234"/>
        <v>-5000</v>
      </c>
      <c r="AO1121" s="24">
        <f t="shared" ca="1" si="1234"/>
        <v>-5000</v>
      </c>
      <c r="AP1121" s="24">
        <f t="shared" ca="1" si="1234"/>
        <v>-5000</v>
      </c>
      <c r="AQ1121" s="24">
        <f t="shared" ca="1" si="1234"/>
        <v>-5000</v>
      </c>
      <c r="AR1121" s="24">
        <f t="shared" ca="1" si="1234"/>
        <v>-5000</v>
      </c>
      <c r="AS1121" s="24">
        <f t="shared" ca="1" si="1234"/>
        <v>-5000</v>
      </c>
      <c r="AT1121" s="24">
        <f t="shared" ca="1" si="1234"/>
        <v>-5000</v>
      </c>
      <c r="AU1121" s="24">
        <f t="shared" ca="1" si="1234"/>
        <v>-5000</v>
      </c>
      <c r="AV1121" s="24">
        <f t="shared" ca="1" si="1234"/>
        <v>-5000</v>
      </c>
      <c r="AW1121" s="24">
        <f t="shared" ca="1" si="1234"/>
        <v>-5000</v>
      </c>
      <c r="AX1121" s="24">
        <f t="shared" ca="1" si="1234"/>
        <v>-5000</v>
      </c>
      <c r="AY1121" s="24">
        <f t="shared" ref="AY1121:CD1121" ca="1" si="1235">-+AY1091*AY1114</f>
        <v>-5000</v>
      </c>
      <c r="AZ1121" s="24">
        <f t="shared" ca="1" si="1235"/>
        <v>-5000</v>
      </c>
      <c r="BA1121" s="24">
        <f t="shared" ca="1" si="1235"/>
        <v>-5000</v>
      </c>
      <c r="BB1121" s="24">
        <f t="shared" ca="1" si="1235"/>
        <v>-5000</v>
      </c>
      <c r="BC1121" s="24">
        <f t="shared" ca="1" si="1235"/>
        <v>-5000</v>
      </c>
      <c r="BD1121" s="24">
        <f t="shared" ca="1" si="1235"/>
        <v>-5000</v>
      </c>
      <c r="BE1121" s="24">
        <f t="shared" ca="1" si="1235"/>
        <v>-5000</v>
      </c>
      <c r="BF1121" s="24">
        <f t="shared" ca="1" si="1235"/>
        <v>-5000</v>
      </c>
      <c r="BG1121" s="24">
        <f t="shared" ca="1" si="1235"/>
        <v>-5000</v>
      </c>
      <c r="BH1121" s="24">
        <f t="shared" ca="1" si="1235"/>
        <v>-5000</v>
      </c>
      <c r="BI1121" s="24">
        <f t="shared" ca="1" si="1235"/>
        <v>-5000</v>
      </c>
      <c r="BJ1121" s="24">
        <f t="shared" ca="1" si="1235"/>
        <v>-5000</v>
      </c>
      <c r="BK1121" s="24">
        <f t="shared" ca="1" si="1235"/>
        <v>-5000</v>
      </c>
      <c r="BL1121" s="24">
        <f t="shared" ca="1" si="1235"/>
        <v>-5000</v>
      </c>
      <c r="BM1121" s="24">
        <f t="shared" ca="1" si="1235"/>
        <v>-5000</v>
      </c>
      <c r="BN1121" s="24">
        <f t="shared" ca="1" si="1235"/>
        <v>-5000</v>
      </c>
      <c r="BO1121" s="24">
        <f t="shared" ca="1" si="1235"/>
        <v>-5000</v>
      </c>
      <c r="BP1121" s="24">
        <f t="shared" ca="1" si="1235"/>
        <v>-5000</v>
      </c>
      <c r="BQ1121" s="24">
        <f t="shared" ca="1" si="1235"/>
        <v>-5000</v>
      </c>
      <c r="BR1121" s="24">
        <f t="shared" ca="1" si="1235"/>
        <v>-5000</v>
      </c>
      <c r="BS1121" s="24">
        <f t="shared" ca="1" si="1235"/>
        <v>-5000</v>
      </c>
      <c r="BT1121" s="24">
        <f t="shared" ca="1" si="1235"/>
        <v>-5000</v>
      </c>
      <c r="BU1121" s="24">
        <f t="shared" ca="1" si="1235"/>
        <v>-5000</v>
      </c>
      <c r="BV1121" s="24">
        <f t="shared" ca="1" si="1235"/>
        <v>-5000</v>
      </c>
      <c r="BW1121" s="24">
        <f t="shared" ca="1" si="1235"/>
        <v>-5000</v>
      </c>
      <c r="BX1121" s="24">
        <f t="shared" ca="1" si="1235"/>
        <v>-5000</v>
      </c>
      <c r="BY1121" s="24">
        <f t="shared" ca="1" si="1235"/>
        <v>-5000</v>
      </c>
      <c r="BZ1121" s="24">
        <f t="shared" ca="1" si="1235"/>
        <v>-5000</v>
      </c>
      <c r="CA1121" s="24">
        <f t="shared" ca="1" si="1235"/>
        <v>-5000</v>
      </c>
      <c r="CB1121" s="24">
        <f t="shared" ca="1" si="1235"/>
        <v>-5000</v>
      </c>
      <c r="CC1121" s="24">
        <f t="shared" ca="1" si="1235"/>
        <v>-5000</v>
      </c>
      <c r="CD1121" s="24">
        <f t="shared" ca="1" si="1235"/>
        <v>-5000</v>
      </c>
      <c r="CE1121" s="24">
        <f t="shared" ref="CE1121:CK1121" ca="1" si="1236">-+CE1091*CE1114</f>
        <v>-5000</v>
      </c>
      <c r="CF1121" s="24">
        <f t="shared" ca="1" si="1236"/>
        <v>-5000</v>
      </c>
      <c r="CG1121" s="24">
        <f t="shared" ca="1" si="1236"/>
        <v>-5000</v>
      </c>
      <c r="CH1121" s="24">
        <f t="shared" ca="1" si="1236"/>
        <v>-5000</v>
      </c>
      <c r="CI1121" s="24">
        <f t="shared" ca="1" si="1236"/>
        <v>-5000</v>
      </c>
      <c r="CJ1121" s="24">
        <f t="shared" ca="1" si="1236"/>
        <v>-5000</v>
      </c>
      <c r="CK1121" s="24">
        <f t="shared" ca="1" si="1236"/>
        <v>-5000</v>
      </c>
      <c r="CL1121" s="24">
        <f t="shared" ref="CL1121" ca="1" si="1237">-+CL1091*CL1114</f>
        <v>-5000</v>
      </c>
    </row>
    <row r="1122" spans="2:90" x14ac:dyDescent="0.4">
      <c r="B1122" s="154" t="s">
        <v>797</v>
      </c>
      <c r="D1122" t="s">
        <v>807</v>
      </c>
      <c r="E1122" s="8" t="str">
        <f t="shared" si="1221"/>
        <v>1122 LISTSALE-PV</v>
      </c>
      <c r="H1122" s="31"/>
      <c r="I1122" s="73"/>
      <c r="J1122" s="73"/>
      <c r="K1122" s="23">
        <f t="shared" ca="1" si="1222"/>
        <v>-180000</v>
      </c>
      <c r="L1122" s="23">
        <f t="shared" ca="1" si="1222"/>
        <v>-180000</v>
      </c>
      <c r="M1122" s="23">
        <f t="shared" ca="1" si="1222"/>
        <v>-180000</v>
      </c>
      <c r="N1122" s="23">
        <f t="shared" ca="1" si="1222"/>
        <v>-180000</v>
      </c>
      <c r="O1122" s="23">
        <f t="shared" ca="1" si="1222"/>
        <v>-180000</v>
      </c>
      <c r="P1122" s="23">
        <f t="shared" ca="1" si="1222"/>
        <v>-180000</v>
      </c>
      <c r="R1122" s="33"/>
      <c r="S1122" s="24">
        <f t="shared" ref="S1122" ca="1" si="1238">-+S1092*S1115</f>
        <v>-15000</v>
      </c>
      <c r="T1122" s="24">
        <f t="shared" ref="T1122:AX1122" ca="1" si="1239">-+T1092*T1115</f>
        <v>-15000</v>
      </c>
      <c r="U1122" s="24">
        <f t="shared" ca="1" si="1239"/>
        <v>-15000</v>
      </c>
      <c r="V1122" s="24">
        <f t="shared" ca="1" si="1239"/>
        <v>-15000</v>
      </c>
      <c r="W1122" s="24">
        <f t="shared" ca="1" si="1239"/>
        <v>-15000</v>
      </c>
      <c r="X1122" s="24">
        <f t="shared" ca="1" si="1239"/>
        <v>-15000</v>
      </c>
      <c r="Y1122" s="24">
        <f t="shared" ca="1" si="1239"/>
        <v>-15000</v>
      </c>
      <c r="Z1122" s="24">
        <f t="shared" ca="1" si="1239"/>
        <v>-15000</v>
      </c>
      <c r="AA1122" s="24">
        <f t="shared" ca="1" si="1239"/>
        <v>-15000</v>
      </c>
      <c r="AB1122" s="24">
        <f t="shared" ca="1" si="1239"/>
        <v>-15000</v>
      </c>
      <c r="AC1122" s="24">
        <f t="shared" ca="1" si="1239"/>
        <v>-15000</v>
      </c>
      <c r="AD1122" s="24">
        <f t="shared" ca="1" si="1239"/>
        <v>-15000</v>
      </c>
      <c r="AE1122" s="24">
        <f t="shared" ca="1" si="1239"/>
        <v>-15000</v>
      </c>
      <c r="AF1122" s="24">
        <f t="shared" ca="1" si="1239"/>
        <v>-15000</v>
      </c>
      <c r="AG1122" s="24">
        <f t="shared" ca="1" si="1239"/>
        <v>-15000</v>
      </c>
      <c r="AH1122" s="24">
        <f t="shared" ca="1" si="1239"/>
        <v>-15000</v>
      </c>
      <c r="AI1122" s="24">
        <f t="shared" ca="1" si="1239"/>
        <v>-15000</v>
      </c>
      <c r="AJ1122" s="24">
        <f t="shared" ca="1" si="1239"/>
        <v>-15000</v>
      </c>
      <c r="AK1122" s="24">
        <f t="shared" ca="1" si="1239"/>
        <v>-15000</v>
      </c>
      <c r="AL1122" s="24">
        <f t="shared" ca="1" si="1239"/>
        <v>-15000</v>
      </c>
      <c r="AM1122" s="24">
        <f t="shared" ca="1" si="1239"/>
        <v>-15000</v>
      </c>
      <c r="AN1122" s="24">
        <f t="shared" ca="1" si="1239"/>
        <v>-15000</v>
      </c>
      <c r="AO1122" s="24">
        <f t="shared" ca="1" si="1239"/>
        <v>-15000</v>
      </c>
      <c r="AP1122" s="24">
        <f t="shared" ca="1" si="1239"/>
        <v>-15000</v>
      </c>
      <c r="AQ1122" s="24">
        <f t="shared" ca="1" si="1239"/>
        <v>-15000</v>
      </c>
      <c r="AR1122" s="24">
        <f t="shared" ca="1" si="1239"/>
        <v>-15000</v>
      </c>
      <c r="AS1122" s="24">
        <f t="shared" ca="1" si="1239"/>
        <v>-15000</v>
      </c>
      <c r="AT1122" s="24">
        <f t="shared" ca="1" si="1239"/>
        <v>-15000</v>
      </c>
      <c r="AU1122" s="24">
        <f t="shared" ca="1" si="1239"/>
        <v>-15000</v>
      </c>
      <c r="AV1122" s="24">
        <f t="shared" ca="1" si="1239"/>
        <v>-15000</v>
      </c>
      <c r="AW1122" s="24">
        <f t="shared" ca="1" si="1239"/>
        <v>-15000</v>
      </c>
      <c r="AX1122" s="24">
        <f t="shared" ca="1" si="1239"/>
        <v>-15000</v>
      </c>
      <c r="AY1122" s="24">
        <f t="shared" ref="AY1122:CD1122" ca="1" si="1240">-+AY1092*AY1115</f>
        <v>-15000</v>
      </c>
      <c r="AZ1122" s="24">
        <f t="shared" ca="1" si="1240"/>
        <v>-15000</v>
      </c>
      <c r="BA1122" s="24">
        <f t="shared" ca="1" si="1240"/>
        <v>-15000</v>
      </c>
      <c r="BB1122" s="24">
        <f t="shared" ca="1" si="1240"/>
        <v>-15000</v>
      </c>
      <c r="BC1122" s="24">
        <f t="shared" ca="1" si="1240"/>
        <v>-15000</v>
      </c>
      <c r="BD1122" s="24">
        <f t="shared" ca="1" si="1240"/>
        <v>-15000</v>
      </c>
      <c r="BE1122" s="24">
        <f t="shared" ca="1" si="1240"/>
        <v>-15000</v>
      </c>
      <c r="BF1122" s="24">
        <f t="shared" ca="1" si="1240"/>
        <v>-15000</v>
      </c>
      <c r="BG1122" s="24">
        <f t="shared" ca="1" si="1240"/>
        <v>-15000</v>
      </c>
      <c r="BH1122" s="24">
        <f t="shared" ca="1" si="1240"/>
        <v>-15000</v>
      </c>
      <c r="BI1122" s="24">
        <f t="shared" ca="1" si="1240"/>
        <v>-15000</v>
      </c>
      <c r="BJ1122" s="24">
        <f t="shared" ca="1" si="1240"/>
        <v>-15000</v>
      </c>
      <c r="BK1122" s="24">
        <f t="shared" ca="1" si="1240"/>
        <v>-15000</v>
      </c>
      <c r="BL1122" s="24">
        <f t="shared" ca="1" si="1240"/>
        <v>-15000</v>
      </c>
      <c r="BM1122" s="24">
        <f t="shared" ca="1" si="1240"/>
        <v>-15000</v>
      </c>
      <c r="BN1122" s="24">
        <f t="shared" ca="1" si="1240"/>
        <v>-15000</v>
      </c>
      <c r="BO1122" s="24">
        <f t="shared" ca="1" si="1240"/>
        <v>-15000</v>
      </c>
      <c r="BP1122" s="24">
        <f t="shared" ca="1" si="1240"/>
        <v>-15000</v>
      </c>
      <c r="BQ1122" s="24">
        <f t="shared" ca="1" si="1240"/>
        <v>-15000</v>
      </c>
      <c r="BR1122" s="24">
        <f t="shared" ca="1" si="1240"/>
        <v>-15000</v>
      </c>
      <c r="BS1122" s="24">
        <f t="shared" ca="1" si="1240"/>
        <v>-15000</v>
      </c>
      <c r="BT1122" s="24">
        <f t="shared" ca="1" si="1240"/>
        <v>-15000</v>
      </c>
      <c r="BU1122" s="24">
        <f t="shared" ca="1" si="1240"/>
        <v>-15000</v>
      </c>
      <c r="BV1122" s="24">
        <f t="shared" ca="1" si="1240"/>
        <v>-15000</v>
      </c>
      <c r="BW1122" s="24">
        <f t="shared" ca="1" si="1240"/>
        <v>-15000</v>
      </c>
      <c r="BX1122" s="24">
        <f t="shared" ca="1" si="1240"/>
        <v>-15000</v>
      </c>
      <c r="BY1122" s="24">
        <f t="shared" ca="1" si="1240"/>
        <v>-15000</v>
      </c>
      <c r="BZ1122" s="24">
        <f t="shared" ca="1" si="1240"/>
        <v>-15000</v>
      </c>
      <c r="CA1122" s="24">
        <f t="shared" ca="1" si="1240"/>
        <v>-15000</v>
      </c>
      <c r="CB1122" s="24">
        <f t="shared" ca="1" si="1240"/>
        <v>-15000</v>
      </c>
      <c r="CC1122" s="24">
        <f t="shared" ca="1" si="1240"/>
        <v>-15000</v>
      </c>
      <c r="CD1122" s="24">
        <f t="shared" ca="1" si="1240"/>
        <v>-15000</v>
      </c>
      <c r="CE1122" s="24">
        <f t="shared" ref="CE1122:CK1122" ca="1" si="1241">-+CE1092*CE1115</f>
        <v>-15000</v>
      </c>
      <c r="CF1122" s="24">
        <f t="shared" ca="1" si="1241"/>
        <v>-15000</v>
      </c>
      <c r="CG1122" s="24">
        <f t="shared" ca="1" si="1241"/>
        <v>-15000</v>
      </c>
      <c r="CH1122" s="24">
        <f t="shared" ca="1" si="1241"/>
        <v>-15000</v>
      </c>
      <c r="CI1122" s="24">
        <f t="shared" ca="1" si="1241"/>
        <v>-15000</v>
      </c>
      <c r="CJ1122" s="24">
        <f t="shared" ca="1" si="1241"/>
        <v>-15000</v>
      </c>
      <c r="CK1122" s="24">
        <f t="shared" ca="1" si="1241"/>
        <v>-15000</v>
      </c>
      <c r="CL1122" s="24">
        <f t="shared" ref="CL1122" ca="1" si="1242">-+CL1092*CL1115</f>
        <v>-15000</v>
      </c>
    </row>
    <row r="1123" spans="2:90" x14ac:dyDescent="0.4">
      <c r="B1123" s="154" t="s">
        <v>798</v>
      </c>
      <c r="D1123" t="s">
        <v>807</v>
      </c>
      <c r="E1123" s="8" t="str">
        <f t="shared" si="1221"/>
        <v>1123 LISTSALE-PV</v>
      </c>
      <c r="H1123" s="31"/>
      <c r="I1123" s="73"/>
      <c r="J1123" s="73"/>
      <c r="K1123" s="251">
        <f t="shared" ca="1" si="1222"/>
        <v>-120000</v>
      </c>
      <c r="L1123" s="251">
        <f t="shared" ca="1" si="1222"/>
        <v>-120000</v>
      </c>
      <c r="M1123" s="251">
        <f t="shared" ca="1" si="1222"/>
        <v>-120000</v>
      </c>
      <c r="N1123" s="251">
        <f t="shared" ca="1" si="1222"/>
        <v>-120000</v>
      </c>
      <c r="O1123" s="251">
        <f t="shared" ca="1" si="1222"/>
        <v>-120000</v>
      </c>
      <c r="P1123" s="251">
        <f t="shared" ca="1" si="1222"/>
        <v>-120000</v>
      </c>
      <c r="R1123" s="33"/>
      <c r="S1123" s="134">
        <f t="shared" ref="S1123" ca="1" si="1243">-+S1093*S1116</f>
        <v>-10000</v>
      </c>
      <c r="T1123" s="134">
        <f t="shared" ref="T1123:AX1123" ca="1" si="1244">-+T1093*T1116</f>
        <v>-10000</v>
      </c>
      <c r="U1123" s="134">
        <f t="shared" ca="1" si="1244"/>
        <v>-10000</v>
      </c>
      <c r="V1123" s="134">
        <f t="shared" ca="1" si="1244"/>
        <v>-10000</v>
      </c>
      <c r="W1123" s="134">
        <f t="shared" ca="1" si="1244"/>
        <v>-10000</v>
      </c>
      <c r="X1123" s="134">
        <f t="shared" ca="1" si="1244"/>
        <v>-10000</v>
      </c>
      <c r="Y1123" s="134">
        <f t="shared" ca="1" si="1244"/>
        <v>-10000</v>
      </c>
      <c r="Z1123" s="134">
        <f t="shared" ca="1" si="1244"/>
        <v>-10000</v>
      </c>
      <c r="AA1123" s="134">
        <f t="shared" ca="1" si="1244"/>
        <v>-10000</v>
      </c>
      <c r="AB1123" s="134">
        <f t="shared" ca="1" si="1244"/>
        <v>-10000</v>
      </c>
      <c r="AC1123" s="134">
        <f t="shared" ca="1" si="1244"/>
        <v>-10000</v>
      </c>
      <c r="AD1123" s="134">
        <f t="shared" ca="1" si="1244"/>
        <v>-10000</v>
      </c>
      <c r="AE1123" s="134">
        <f t="shared" ca="1" si="1244"/>
        <v>-10000</v>
      </c>
      <c r="AF1123" s="134">
        <f t="shared" ca="1" si="1244"/>
        <v>-10000</v>
      </c>
      <c r="AG1123" s="134">
        <f t="shared" ca="1" si="1244"/>
        <v>-10000</v>
      </c>
      <c r="AH1123" s="134">
        <f t="shared" ca="1" si="1244"/>
        <v>-10000</v>
      </c>
      <c r="AI1123" s="134">
        <f t="shared" ca="1" si="1244"/>
        <v>-10000</v>
      </c>
      <c r="AJ1123" s="134">
        <f t="shared" ca="1" si="1244"/>
        <v>-10000</v>
      </c>
      <c r="AK1123" s="134">
        <f t="shared" ca="1" si="1244"/>
        <v>-10000</v>
      </c>
      <c r="AL1123" s="134">
        <f t="shared" ca="1" si="1244"/>
        <v>-10000</v>
      </c>
      <c r="AM1123" s="134">
        <f t="shared" ca="1" si="1244"/>
        <v>-10000</v>
      </c>
      <c r="AN1123" s="134">
        <f t="shared" ca="1" si="1244"/>
        <v>-10000</v>
      </c>
      <c r="AO1123" s="134">
        <f t="shared" ca="1" si="1244"/>
        <v>-10000</v>
      </c>
      <c r="AP1123" s="134">
        <f t="shared" ca="1" si="1244"/>
        <v>-10000</v>
      </c>
      <c r="AQ1123" s="134">
        <f t="shared" ca="1" si="1244"/>
        <v>-10000</v>
      </c>
      <c r="AR1123" s="134">
        <f t="shared" ca="1" si="1244"/>
        <v>-10000</v>
      </c>
      <c r="AS1123" s="134">
        <f t="shared" ca="1" si="1244"/>
        <v>-10000</v>
      </c>
      <c r="AT1123" s="134">
        <f t="shared" ca="1" si="1244"/>
        <v>-10000</v>
      </c>
      <c r="AU1123" s="134">
        <f t="shared" ca="1" si="1244"/>
        <v>-10000</v>
      </c>
      <c r="AV1123" s="134">
        <f t="shared" ca="1" si="1244"/>
        <v>-10000</v>
      </c>
      <c r="AW1123" s="134">
        <f t="shared" ca="1" si="1244"/>
        <v>-10000</v>
      </c>
      <c r="AX1123" s="134">
        <f t="shared" ca="1" si="1244"/>
        <v>-10000</v>
      </c>
      <c r="AY1123" s="134">
        <f t="shared" ref="AY1123:CD1123" ca="1" si="1245">-+AY1093*AY1116</f>
        <v>-10000</v>
      </c>
      <c r="AZ1123" s="134">
        <f t="shared" ca="1" si="1245"/>
        <v>-10000</v>
      </c>
      <c r="BA1123" s="134">
        <f t="shared" ca="1" si="1245"/>
        <v>-10000</v>
      </c>
      <c r="BB1123" s="134">
        <f t="shared" ca="1" si="1245"/>
        <v>-10000</v>
      </c>
      <c r="BC1123" s="134">
        <f t="shared" ca="1" si="1245"/>
        <v>-10000</v>
      </c>
      <c r="BD1123" s="134">
        <f t="shared" ca="1" si="1245"/>
        <v>-10000</v>
      </c>
      <c r="BE1123" s="134">
        <f t="shared" ca="1" si="1245"/>
        <v>-10000</v>
      </c>
      <c r="BF1123" s="134">
        <f t="shared" ca="1" si="1245"/>
        <v>-10000</v>
      </c>
      <c r="BG1123" s="134">
        <f t="shared" ca="1" si="1245"/>
        <v>-10000</v>
      </c>
      <c r="BH1123" s="134">
        <f t="shared" ca="1" si="1245"/>
        <v>-10000</v>
      </c>
      <c r="BI1123" s="134">
        <f t="shared" ca="1" si="1245"/>
        <v>-10000</v>
      </c>
      <c r="BJ1123" s="134">
        <f t="shared" ca="1" si="1245"/>
        <v>-10000</v>
      </c>
      <c r="BK1123" s="134">
        <f t="shared" ca="1" si="1245"/>
        <v>-10000</v>
      </c>
      <c r="BL1123" s="134">
        <f t="shared" ca="1" si="1245"/>
        <v>-10000</v>
      </c>
      <c r="BM1123" s="134">
        <f t="shared" ca="1" si="1245"/>
        <v>-10000</v>
      </c>
      <c r="BN1123" s="134">
        <f t="shared" ca="1" si="1245"/>
        <v>-10000</v>
      </c>
      <c r="BO1123" s="134">
        <f t="shared" ca="1" si="1245"/>
        <v>-10000</v>
      </c>
      <c r="BP1123" s="134">
        <f t="shared" ca="1" si="1245"/>
        <v>-10000</v>
      </c>
      <c r="BQ1123" s="134">
        <f t="shared" ca="1" si="1245"/>
        <v>-10000</v>
      </c>
      <c r="BR1123" s="134">
        <f t="shared" ca="1" si="1245"/>
        <v>-10000</v>
      </c>
      <c r="BS1123" s="134">
        <f t="shared" ca="1" si="1245"/>
        <v>-10000</v>
      </c>
      <c r="BT1123" s="134">
        <f t="shared" ca="1" si="1245"/>
        <v>-10000</v>
      </c>
      <c r="BU1123" s="134">
        <f t="shared" ca="1" si="1245"/>
        <v>-10000</v>
      </c>
      <c r="BV1123" s="134">
        <f t="shared" ca="1" si="1245"/>
        <v>-10000</v>
      </c>
      <c r="BW1123" s="134">
        <f t="shared" ca="1" si="1245"/>
        <v>-10000</v>
      </c>
      <c r="BX1123" s="134">
        <f t="shared" ca="1" si="1245"/>
        <v>-10000</v>
      </c>
      <c r="BY1123" s="134">
        <f t="shared" ca="1" si="1245"/>
        <v>-10000</v>
      </c>
      <c r="BZ1123" s="134">
        <f t="shared" ca="1" si="1245"/>
        <v>-10000</v>
      </c>
      <c r="CA1123" s="134">
        <f t="shared" ca="1" si="1245"/>
        <v>-10000</v>
      </c>
      <c r="CB1123" s="134">
        <f t="shared" ca="1" si="1245"/>
        <v>-10000</v>
      </c>
      <c r="CC1123" s="134">
        <f t="shared" ca="1" si="1245"/>
        <v>-10000</v>
      </c>
      <c r="CD1123" s="134">
        <f t="shared" ca="1" si="1245"/>
        <v>-10000</v>
      </c>
      <c r="CE1123" s="134">
        <f t="shared" ref="CE1123:CK1123" ca="1" si="1246">-+CE1093*CE1116</f>
        <v>-10000</v>
      </c>
      <c r="CF1123" s="134">
        <f t="shared" ca="1" si="1246"/>
        <v>-10000</v>
      </c>
      <c r="CG1123" s="134">
        <f t="shared" ca="1" si="1246"/>
        <v>-10000</v>
      </c>
      <c r="CH1123" s="134">
        <f t="shared" ca="1" si="1246"/>
        <v>-10000</v>
      </c>
      <c r="CI1123" s="134">
        <f t="shared" ca="1" si="1246"/>
        <v>-10000</v>
      </c>
      <c r="CJ1123" s="134">
        <f t="shared" ca="1" si="1246"/>
        <v>-10000</v>
      </c>
      <c r="CK1123" s="134">
        <f t="shared" ca="1" si="1246"/>
        <v>-10000</v>
      </c>
      <c r="CL1123" s="134">
        <f t="shared" ref="CL1123" ca="1" si="1247">-+CL1093*CL1116</f>
        <v>-10000</v>
      </c>
    </row>
    <row r="1124" spans="2:90" x14ac:dyDescent="0.4">
      <c r="B1124" s="123" t="s">
        <v>803</v>
      </c>
      <c r="C1124" t="s">
        <v>203</v>
      </c>
      <c r="D1124" t="s">
        <v>807</v>
      </c>
      <c r="E1124" s="8" t="str">
        <f t="shared" si="1221"/>
        <v>1124 LISTSALE-PV</v>
      </c>
      <c r="F1124" s="27"/>
      <c r="G1124" s="27"/>
      <c r="H1124" s="31"/>
      <c r="I1124" s="73"/>
      <c r="J1124" s="73"/>
      <c r="K1124" s="33">
        <f t="shared" ca="1" si="1222"/>
        <v>-600000</v>
      </c>
      <c r="L1124" s="33">
        <f t="shared" ca="1" si="1222"/>
        <v>-600000</v>
      </c>
      <c r="M1124" s="33">
        <f t="shared" ca="1" si="1222"/>
        <v>-600000</v>
      </c>
      <c r="N1124" s="33">
        <f t="shared" ca="1" si="1222"/>
        <v>-600000</v>
      </c>
      <c r="O1124" s="33">
        <f t="shared" ca="1" si="1222"/>
        <v>-600000</v>
      </c>
      <c r="P1124" s="33">
        <f t="shared" ca="1" si="1222"/>
        <v>-600000</v>
      </c>
      <c r="R1124" s="33"/>
      <c r="S1124" s="33">
        <f t="shared" ref="S1124" ca="1" si="1248">SUM(S1119:S1123)</f>
        <v>-50000</v>
      </c>
      <c r="T1124" s="33">
        <f t="shared" ref="T1124:AX1124" ca="1" si="1249">SUM(T1119:T1123)</f>
        <v>-50000</v>
      </c>
      <c r="U1124" s="33">
        <f t="shared" ca="1" si="1249"/>
        <v>-50000</v>
      </c>
      <c r="V1124" s="33">
        <f t="shared" ca="1" si="1249"/>
        <v>-50000</v>
      </c>
      <c r="W1124" s="33">
        <f t="shared" ca="1" si="1249"/>
        <v>-50000</v>
      </c>
      <c r="X1124" s="33">
        <f t="shared" ca="1" si="1249"/>
        <v>-50000</v>
      </c>
      <c r="Y1124" s="33">
        <f t="shared" ca="1" si="1249"/>
        <v>-50000</v>
      </c>
      <c r="Z1124" s="33">
        <f t="shared" ca="1" si="1249"/>
        <v>-50000</v>
      </c>
      <c r="AA1124" s="33">
        <f t="shared" ca="1" si="1249"/>
        <v>-50000</v>
      </c>
      <c r="AB1124" s="33">
        <f t="shared" ca="1" si="1249"/>
        <v>-50000</v>
      </c>
      <c r="AC1124" s="33">
        <f t="shared" ca="1" si="1249"/>
        <v>-50000</v>
      </c>
      <c r="AD1124" s="33">
        <f t="shared" ca="1" si="1249"/>
        <v>-50000</v>
      </c>
      <c r="AE1124" s="33">
        <f t="shared" ca="1" si="1249"/>
        <v>-50000</v>
      </c>
      <c r="AF1124" s="33">
        <f t="shared" ca="1" si="1249"/>
        <v>-50000</v>
      </c>
      <c r="AG1124" s="33">
        <f t="shared" ca="1" si="1249"/>
        <v>-50000</v>
      </c>
      <c r="AH1124" s="33">
        <f t="shared" ca="1" si="1249"/>
        <v>-50000</v>
      </c>
      <c r="AI1124" s="33">
        <f t="shared" ca="1" si="1249"/>
        <v>-50000</v>
      </c>
      <c r="AJ1124" s="33">
        <f t="shared" ca="1" si="1249"/>
        <v>-50000</v>
      </c>
      <c r="AK1124" s="33">
        <f t="shared" ca="1" si="1249"/>
        <v>-50000</v>
      </c>
      <c r="AL1124" s="33">
        <f t="shared" ca="1" si="1249"/>
        <v>-50000</v>
      </c>
      <c r="AM1124" s="33">
        <f t="shared" ca="1" si="1249"/>
        <v>-50000</v>
      </c>
      <c r="AN1124" s="33">
        <f t="shared" ca="1" si="1249"/>
        <v>-50000</v>
      </c>
      <c r="AO1124" s="33">
        <f t="shared" ca="1" si="1249"/>
        <v>-50000</v>
      </c>
      <c r="AP1124" s="33">
        <f t="shared" ca="1" si="1249"/>
        <v>-50000</v>
      </c>
      <c r="AQ1124" s="33">
        <f t="shared" ca="1" si="1249"/>
        <v>-50000</v>
      </c>
      <c r="AR1124" s="33">
        <f t="shared" ca="1" si="1249"/>
        <v>-50000</v>
      </c>
      <c r="AS1124" s="33">
        <f t="shared" ca="1" si="1249"/>
        <v>-50000</v>
      </c>
      <c r="AT1124" s="33">
        <f t="shared" ca="1" si="1249"/>
        <v>-50000</v>
      </c>
      <c r="AU1124" s="33">
        <f t="shared" ca="1" si="1249"/>
        <v>-50000</v>
      </c>
      <c r="AV1124" s="33">
        <f t="shared" ca="1" si="1249"/>
        <v>-50000</v>
      </c>
      <c r="AW1124" s="33">
        <f t="shared" ca="1" si="1249"/>
        <v>-50000</v>
      </c>
      <c r="AX1124" s="33">
        <f t="shared" ca="1" si="1249"/>
        <v>-50000</v>
      </c>
      <c r="AY1124" s="33">
        <f t="shared" ref="AY1124:CD1124" ca="1" si="1250">SUM(AY1119:AY1123)</f>
        <v>-50000</v>
      </c>
      <c r="AZ1124" s="33">
        <f t="shared" ca="1" si="1250"/>
        <v>-50000</v>
      </c>
      <c r="BA1124" s="33">
        <f t="shared" ca="1" si="1250"/>
        <v>-50000</v>
      </c>
      <c r="BB1124" s="33">
        <f t="shared" ca="1" si="1250"/>
        <v>-50000</v>
      </c>
      <c r="BC1124" s="33">
        <f t="shared" ca="1" si="1250"/>
        <v>-50000</v>
      </c>
      <c r="BD1124" s="33">
        <f t="shared" ca="1" si="1250"/>
        <v>-50000</v>
      </c>
      <c r="BE1124" s="33">
        <f t="shared" ca="1" si="1250"/>
        <v>-50000</v>
      </c>
      <c r="BF1124" s="33">
        <f t="shared" ca="1" si="1250"/>
        <v>-50000</v>
      </c>
      <c r="BG1124" s="33">
        <f t="shared" ca="1" si="1250"/>
        <v>-50000</v>
      </c>
      <c r="BH1124" s="33">
        <f t="shared" ca="1" si="1250"/>
        <v>-50000</v>
      </c>
      <c r="BI1124" s="33">
        <f t="shared" ca="1" si="1250"/>
        <v>-50000</v>
      </c>
      <c r="BJ1124" s="33">
        <f t="shared" ca="1" si="1250"/>
        <v>-50000</v>
      </c>
      <c r="BK1124" s="33">
        <f t="shared" ca="1" si="1250"/>
        <v>-50000</v>
      </c>
      <c r="BL1124" s="33">
        <f t="shared" ca="1" si="1250"/>
        <v>-50000</v>
      </c>
      <c r="BM1124" s="33">
        <f t="shared" ca="1" si="1250"/>
        <v>-50000</v>
      </c>
      <c r="BN1124" s="33">
        <f t="shared" ca="1" si="1250"/>
        <v>-50000</v>
      </c>
      <c r="BO1124" s="33">
        <f t="shared" ca="1" si="1250"/>
        <v>-50000</v>
      </c>
      <c r="BP1124" s="33">
        <f t="shared" ca="1" si="1250"/>
        <v>-50000</v>
      </c>
      <c r="BQ1124" s="33">
        <f t="shared" ca="1" si="1250"/>
        <v>-50000</v>
      </c>
      <c r="BR1124" s="33">
        <f t="shared" ca="1" si="1250"/>
        <v>-50000</v>
      </c>
      <c r="BS1124" s="33">
        <f t="shared" ca="1" si="1250"/>
        <v>-50000</v>
      </c>
      <c r="BT1124" s="33">
        <f t="shared" ca="1" si="1250"/>
        <v>-50000</v>
      </c>
      <c r="BU1124" s="33">
        <f t="shared" ca="1" si="1250"/>
        <v>-50000</v>
      </c>
      <c r="BV1124" s="33">
        <f t="shared" ca="1" si="1250"/>
        <v>-50000</v>
      </c>
      <c r="BW1124" s="33">
        <f t="shared" ca="1" si="1250"/>
        <v>-50000</v>
      </c>
      <c r="BX1124" s="33">
        <f t="shared" ca="1" si="1250"/>
        <v>-50000</v>
      </c>
      <c r="BY1124" s="33">
        <f t="shared" ca="1" si="1250"/>
        <v>-50000</v>
      </c>
      <c r="BZ1124" s="33">
        <f t="shared" ca="1" si="1250"/>
        <v>-50000</v>
      </c>
      <c r="CA1124" s="33">
        <f t="shared" ca="1" si="1250"/>
        <v>-50000</v>
      </c>
      <c r="CB1124" s="33">
        <f t="shared" ca="1" si="1250"/>
        <v>-50000</v>
      </c>
      <c r="CC1124" s="33">
        <f t="shared" ca="1" si="1250"/>
        <v>-50000</v>
      </c>
      <c r="CD1124" s="33">
        <f t="shared" ca="1" si="1250"/>
        <v>-50000</v>
      </c>
      <c r="CE1124" s="33">
        <f t="shared" ref="CE1124:CK1124" ca="1" si="1251">SUM(CE1119:CE1123)</f>
        <v>-50000</v>
      </c>
      <c r="CF1124" s="33">
        <f t="shared" ca="1" si="1251"/>
        <v>-50000</v>
      </c>
      <c r="CG1124" s="33">
        <f t="shared" ca="1" si="1251"/>
        <v>-50000</v>
      </c>
      <c r="CH1124" s="33">
        <f t="shared" ca="1" si="1251"/>
        <v>-50000</v>
      </c>
      <c r="CI1124" s="33">
        <f t="shared" ca="1" si="1251"/>
        <v>-50000</v>
      </c>
      <c r="CJ1124" s="33">
        <f t="shared" ca="1" si="1251"/>
        <v>-50000</v>
      </c>
      <c r="CK1124" s="33">
        <f t="shared" ca="1" si="1251"/>
        <v>-50000</v>
      </c>
      <c r="CL1124" s="33">
        <f t="shared" ref="CL1124" ca="1" si="1252">SUM(CL1119:CL1123)</f>
        <v>-50000</v>
      </c>
    </row>
    <row r="1125" spans="2:90" x14ac:dyDescent="0.4">
      <c r="B1125" s="123"/>
      <c r="C1125" s="27"/>
      <c r="D1125" t="s">
        <v>807</v>
      </c>
      <c r="E1125" s="8" t="str">
        <f t="shared" ref="E1125:E1126" si="1253">ROW()&amp;" "&amp;D1125</f>
        <v>1125 LISTSALE-PV</v>
      </c>
      <c r="F1125" s="27"/>
      <c r="G1125" s="27"/>
      <c r="H1125" s="31"/>
      <c r="I1125" s="73"/>
      <c r="J1125" s="73"/>
      <c r="K1125" s="38"/>
      <c r="L1125" s="38"/>
      <c r="M1125" s="38"/>
      <c r="N1125" s="38"/>
      <c r="O1125" s="38"/>
      <c r="P1125" s="38"/>
      <c r="R1125" s="33"/>
      <c r="S1125" s="38"/>
      <c r="T1125" s="38"/>
      <c r="U1125" s="38"/>
      <c r="V1125" s="38"/>
      <c r="W1125" s="38"/>
      <c r="X1125" s="38"/>
      <c r="Y1125" s="38"/>
      <c r="Z1125" s="38"/>
      <c r="AA1125" s="38"/>
      <c r="AB1125" s="38"/>
      <c r="AC1125" s="38"/>
      <c r="AD1125" s="38"/>
      <c r="AE1125" s="38"/>
      <c r="AF1125" s="38"/>
      <c r="AG1125" s="38"/>
      <c r="AH1125" s="38"/>
      <c r="AI1125" s="38"/>
      <c r="AJ1125" s="38"/>
      <c r="AK1125" s="38"/>
      <c r="AL1125" s="38"/>
      <c r="AM1125" s="38"/>
      <c r="AN1125" s="38"/>
      <c r="AO1125" s="38"/>
      <c r="AP1125" s="38"/>
      <c r="AQ1125" s="38"/>
      <c r="AR1125" s="38"/>
      <c r="AS1125" s="38"/>
      <c r="AT1125" s="38"/>
      <c r="AU1125" s="38"/>
      <c r="AV1125" s="38"/>
      <c r="AW1125" s="38"/>
      <c r="AX1125" s="38"/>
      <c r="AY1125" s="38"/>
      <c r="AZ1125" s="38"/>
      <c r="BA1125" s="38"/>
      <c r="BB1125" s="38"/>
      <c r="BC1125" s="38"/>
      <c r="BD1125" s="38"/>
      <c r="BE1125" s="38"/>
      <c r="BF1125" s="38"/>
      <c r="BG1125" s="38"/>
      <c r="BH1125" s="38"/>
      <c r="BI1125" s="38"/>
      <c r="BJ1125" s="38"/>
      <c r="BK1125" s="38"/>
      <c r="BL1125" s="38"/>
      <c r="BM1125" s="38"/>
      <c r="BN1125" s="38"/>
      <c r="BO1125" s="38"/>
      <c r="BP1125" s="38"/>
      <c r="BQ1125" s="38"/>
      <c r="BR1125" s="38"/>
      <c r="BS1125" s="38"/>
      <c r="BT1125" s="38"/>
      <c r="BU1125" s="38"/>
      <c r="BV1125" s="38"/>
      <c r="BW1125" s="38"/>
      <c r="BX1125" s="38"/>
      <c r="BY1125" s="38"/>
      <c r="BZ1125" s="38"/>
      <c r="CA1125" s="38"/>
      <c r="CB1125" s="38"/>
      <c r="CC1125" s="38"/>
      <c r="CD1125" s="38"/>
      <c r="CE1125" s="38"/>
      <c r="CF1125" s="38"/>
      <c r="CG1125" s="38"/>
      <c r="CH1125" s="38"/>
      <c r="CI1125" s="38"/>
      <c r="CJ1125" s="38"/>
      <c r="CK1125" s="38"/>
      <c r="CL1125" s="38"/>
    </row>
    <row r="1126" spans="2:90" x14ac:dyDescent="0.4">
      <c r="B1126" s="123" t="s">
        <v>804</v>
      </c>
      <c r="C1126" s="27"/>
      <c r="D1126" t="s">
        <v>807</v>
      </c>
      <c r="E1126" s="8" t="str">
        <f t="shared" si="1253"/>
        <v>1126 LISTSALE-PV</v>
      </c>
      <c r="F1126" s="27"/>
      <c r="G1126" s="27"/>
      <c r="H1126" s="31"/>
      <c r="I1126" s="73"/>
      <c r="J1126" s="73"/>
      <c r="K1126" s="33">
        <f t="shared" ref="K1126:P1126" ca="1" si="1254">SUMIF($3:$3,K$2,1126:1126)</f>
        <v>0</v>
      </c>
      <c r="L1126" s="33">
        <f t="shared" ca="1" si="1254"/>
        <v>0</v>
      </c>
      <c r="M1126" s="33">
        <f t="shared" ca="1" si="1254"/>
        <v>0</v>
      </c>
      <c r="N1126" s="33">
        <f t="shared" ca="1" si="1254"/>
        <v>0</v>
      </c>
      <c r="O1126" s="33">
        <f t="shared" ca="1" si="1254"/>
        <v>0</v>
      </c>
      <c r="P1126" s="33">
        <f t="shared" ca="1" si="1254"/>
        <v>0</v>
      </c>
      <c r="R1126" s="33"/>
      <c r="S1126" s="33">
        <f t="shared" ref="S1126" ca="1" si="1255">+S1109+S1124</f>
        <v>0</v>
      </c>
      <c r="T1126" s="33">
        <f t="shared" ref="T1126:AX1126" ca="1" si="1256">+T1109+T1124</f>
        <v>0</v>
      </c>
      <c r="U1126" s="33">
        <f t="shared" ca="1" si="1256"/>
        <v>0</v>
      </c>
      <c r="V1126" s="33">
        <f t="shared" ca="1" si="1256"/>
        <v>0</v>
      </c>
      <c r="W1126" s="33">
        <f t="shared" ca="1" si="1256"/>
        <v>0</v>
      </c>
      <c r="X1126" s="33">
        <f t="shared" ca="1" si="1256"/>
        <v>0</v>
      </c>
      <c r="Y1126" s="33">
        <f t="shared" ca="1" si="1256"/>
        <v>0</v>
      </c>
      <c r="Z1126" s="33">
        <f t="shared" ca="1" si="1256"/>
        <v>0</v>
      </c>
      <c r="AA1126" s="33">
        <f t="shared" ca="1" si="1256"/>
        <v>0</v>
      </c>
      <c r="AB1126" s="33">
        <f t="shared" ca="1" si="1256"/>
        <v>0</v>
      </c>
      <c r="AC1126" s="33">
        <f t="shared" ca="1" si="1256"/>
        <v>0</v>
      </c>
      <c r="AD1126" s="33">
        <f t="shared" ca="1" si="1256"/>
        <v>0</v>
      </c>
      <c r="AE1126" s="33">
        <f t="shared" ca="1" si="1256"/>
        <v>0</v>
      </c>
      <c r="AF1126" s="33">
        <f t="shared" ca="1" si="1256"/>
        <v>0</v>
      </c>
      <c r="AG1126" s="33">
        <f t="shared" ca="1" si="1256"/>
        <v>0</v>
      </c>
      <c r="AH1126" s="33">
        <f t="shared" ca="1" si="1256"/>
        <v>0</v>
      </c>
      <c r="AI1126" s="33">
        <f t="shared" ca="1" si="1256"/>
        <v>0</v>
      </c>
      <c r="AJ1126" s="33">
        <f t="shared" ca="1" si="1256"/>
        <v>0</v>
      </c>
      <c r="AK1126" s="33">
        <f t="shared" ca="1" si="1256"/>
        <v>0</v>
      </c>
      <c r="AL1126" s="33">
        <f t="shared" ca="1" si="1256"/>
        <v>0</v>
      </c>
      <c r="AM1126" s="33">
        <f t="shared" ca="1" si="1256"/>
        <v>0</v>
      </c>
      <c r="AN1126" s="33">
        <f t="shared" ca="1" si="1256"/>
        <v>0</v>
      </c>
      <c r="AO1126" s="33">
        <f t="shared" ca="1" si="1256"/>
        <v>0</v>
      </c>
      <c r="AP1126" s="33">
        <f t="shared" ca="1" si="1256"/>
        <v>0</v>
      </c>
      <c r="AQ1126" s="33">
        <f t="shared" ca="1" si="1256"/>
        <v>0</v>
      </c>
      <c r="AR1126" s="33">
        <f t="shared" ca="1" si="1256"/>
        <v>0</v>
      </c>
      <c r="AS1126" s="33">
        <f t="shared" ca="1" si="1256"/>
        <v>0</v>
      </c>
      <c r="AT1126" s="33">
        <f t="shared" ca="1" si="1256"/>
        <v>0</v>
      </c>
      <c r="AU1126" s="33">
        <f t="shared" ca="1" si="1256"/>
        <v>0</v>
      </c>
      <c r="AV1126" s="33">
        <f t="shared" ca="1" si="1256"/>
        <v>0</v>
      </c>
      <c r="AW1126" s="33">
        <f t="shared" ca="1" si="1256"/>
        <v>0</v>
      </c>
      <c r="AX1126" s="33">
        <f t="shared" ca="1" si="1256"/>
        <v>0</v>
      </c>
      <c r="AY1126" s="33">
        <f t="shared" ref="AY1126:CD1126" ca="1" si="1257">+AY1109+AY1124</f>
        <v>0</v>
      </c>
      <c r="AZ1126" s="33">
        <f t="shared" ca="1" si="1257"/>
        <v>0</v>
      </c>
      <c r="BA1126" s="33">
        <f t="shared" ca="1" si="1257"/>
        <v>0</v>
      </c>
      <c r="BB1126" s="33">
        <f t="shared" ca="1" si="1257"/>
        <v>0</v>
      </c>
      <c r="BC1126" s="33">
        <f t="shared" ca="1" si="1257"/>
        <v>0</v>
      </c>
      <c r="BD1126" s="33">
        <f t="shared" ca="1" si="1257"/>
        <v>0</v>
      </c>
      <c r="BE1126" s="33">
        <f t="shared" ca="1" si="1257"/>
        <v>0</v>
      </c>
      <c r="BF1126" s="33">
        <f t="shared" ca="1" si="1257"/>
        <v>0</v>
      </c>
      <c r="BG1126" s="33">
        <f t="shared" ca="1" si="1257"/>
        <v>0</v>
      </c>
      <c r="BH1126" s="33">
        <f t="shared" ca="1" si="1257"/>
        <v>0</v>
      </c>
      <c r="BI1126" s="33">
        <f t="shared" ca="1" si="1257"/>
        <v>0</v>
      </c>
      <c r="BJ1126" s="33">
        <f t="shared" ca="1" si="1257"/>
        <v>0</v>
      </c>
      <c r="BK1126" s="33">
        <f t="shared" ca="1" si="1257"/>
        <v>0</v>
      </c>
      <c r="BL1126" s="33">
        <f t="shared" ca="1" si="1257"/>
        <v>0</v>
      </c>
      <c r="BM1126" s="33">
        <f t="shared" ca="1" si="1257"/>
        <v>0</v>
      </c>
      <c r="BN1126" s="33">
        <f t="shared" ca="1" si="1257"/>
        <v>0</v>
      </c>
      <c r="BO1126" s="33">
        <f t="shared" ca="1" si="1257"/>
        <v>0</v>
      </c>
      <c r="BP1126" s="33">
        <f t="shared" ca="1" si="1257"/>
        <v>0</v>
      </c>
      <c r="BQ1126" s="33">
        <f t="shared" ca="1" si="1257"/>
        <v>0</v>
      </c>
      <c r="BR1126" s="33">
        <f t="shared" ca="1" si="1257"/>
        <v>0</v>
      </c>
      <c r="BS1126" s="33">
        <f t="shared" ca="1" si="1257"/>
        <v>0</v>
      </c>
      <c r="BT1126" s="33">
        <f t="shared" ca="1" si="1257"/>
        <v>0</v>
      </c>
      <c r="BU1126" s="33">
        <f t="shared" ca="1" si="1257"/>
        <v>0</v>
      </c>
      <c r="BV1126" s="33">
        <f t="shared" ca="1" si="1257"/>
        <v>0</v>
      </c>
      <c r="BW1126" s="33">
        <f t="shared" ca="1" si="1257"/>
        <v>0</v>
      </c>
      <c r="BX1126" s="33">
        <f t="shared" ca="1" si="1257"/>
        <v>0</v>
      </c>
      <c r="BY1126" s="33">
        <f t="shared" ca="1" si="1257"/>
        <v>0</v>
      </c>
      <c r="BZ1126" s="33">
        <f t="shared" ca="1" si="1257"/>
        <v>0</v>
      </c>
      <c r="CA1126" s="33">
        <f t="shared" ca="1" si="1257"/>
        <v>0</v>
      </c>
      <c r="CB1126" s="33">
        <f t="shared" ca="1" si="1257"/>
        <v>0</v>
      </c>
      <c r="CC1126" s="33">
        <f t="shared" ca="1" si="1257"/>
        <v>0</v>
      </c>
      <c r="CD1126" s="33">
        <f t="shared" ca="1" si="1257"/>
        <v>0</v>
      </c>
      <c r="CE1126" s="33">
        <f t="shared" ref="CE1126:CK1126" ca="1" si="1258">+CE1109+CE1124</f>
        <v>0</v>
      </c>
      <c r="CF1126" s="33">
        <f t="shared" ca="1" si="1258"/>
        <v>0</v>
      </c>
      <c r="CG1126" s="33">
        <f t="shared" ca="1" si="1258"/>
        <v>0</v>
      </c>
      <c r="CH1126" s="33">
        <f t="shared" ca="1" si="1258"/>
        <v>0</v>
      </c>
      <c r="CI1126" s="33">
        <f t="shared" ca="1" si="1258"/>
        <v>0</v>
      </c>
      <c r="CJ1126" s="33">
        <f t="shared" ca="1" si="1258"/>
        <v>0</v>
      </c>
      <c r="CK1126" s="33">
        <f t="shared" ca="1" si="1258"/>
        <v>0</v>
      </c>
      <c r="CL1126" s="33">
        <f t="shared" ref="CL1126" ca="1" si="1259">+CL1109+CL1124</f>
        <v>0</v>
      </c>
    </row>
    <row r="1127" spans="2:90" x14ac:dyDescent="0.4">
      <c r="B1127" s="141" t="s">
        <v>69</v>
      </c>
      <c r="C1127" s="27"/>
      <c r="D1127" t="s">
        <v>807</v>
      </c>
      <c r="E1127" s="8" t="str">
        <f t="shared" ref="E1127:E1128" si="1260">ROW()&amp;" "&amp;D1127</f>
        <v>1127 LISTSALE-PV</v>
      </c>
      <c r="F1127" s="27"/>
      <c r="G1127" s="27"/>
      <c r="H1127" s="31"/>
      <c r="I1127" s="73"/>
      <c r="J1127" s="73"/>
      <c r="K1127" s="20">
        <f t="shared" ref="K1127:P1127" ca="1" si="1261">+IFERROR(K1126/K1109,0)</f>
        <v>0</v>
      </c>
      <c r="L1127" s="20">
        <f t="shared" ca="1" si="1261"/>
        <v>0</v>
      </c>
      <c r="M1127" s="20">
        <f t="shared" ca="1" si="1261"/>
        <v>0</v>
      </c>
      <c r="N1127" s="20">
        <f t="shared" ca="1" si="1261"/>
        <v>0</v>
      </c>
      <c r="O1127" s="20">
        <f t="shared" ca="1" si="1261"/>
        <v>0</v>
      </c>
      <c r="P1127" s="20">
        <f t="shared" ca="1" si="1261"/>
        <v>0</v>
      </c>
      <c r="R1127" s="33"/>
      <c r="S1127" s="20">
        <f t="shared" ref="S1127" ca="1" si="1262">+IFERROR(S1126/S1109,0)</f>
        <v>0</v>
      </c>
      <c r="T1127" s="20">
        <f t="shared" ref="T1127:AX1127" ca="1" si="1263">+IFERROR(T1126/T1109,0)</f>
        <v>0</v>
      </c>
      <c r="U1127" s="20">
        <f t="shared" ca="1" si="1263"/>
        <v>0</v>
      </c>
      <c r="V1127" s="20">
        <f t="shared" ca="1" si="1263"/>
        <v>0</v>
      </c>
      <c r="W1127" s="20">
        <f t="shared" ca="1" si="1263"/>
        <v>0</v>
      </c>
      <c r="X1127" s="20">
        <f t="shared" ca="1" si="1263"/>
        <v>0</v>
      </c>
      <c r="Y1127" s="20">
        <f t="shared" ca="1" si="1263"/>
        <v>0</v>
      </c>
      <c r="Z1127" s="20">
        <f t="shared" ca="1" si="1263"/>
        <v>0</v>
      </c>
      <c r="AA1127" s="20">
        <f t="shared" ca="1" si="1263"/>
        <v>0</v>
      </c>
      <c r="AB1127" s="20">
        <f t="shared" ca="1" si="1263"/>
        <v>0</v>
      </c>
      <c r="AC1127" s="20">
        <f t="shared" ca="1" si="1263"/>
        <v>0</v>
      </c>
      <c r="AD1127" s="20">
        <f t="shared" ca="1" si="1263"/>
        <v>0</v>
      </c>
      <c r="AE1127" s="20">
        <f t="shared" ca="1" si="1263"/>
        <v>0</v>
      </c>
      <c r="AF1127" s="20">
        <f t="shared" ca="1" si="1263"/>
        <v>0</v>
      </c>
      <c r="AG1127" s="20">
        <f t="shared" ca="1" si="1263"/>
        <v>0</v>
      </c>
      <c r="AH1127" s="20">
        <f t="shared" ca="1" si="1263"/>
        <v>0</v>
      </c>
      <c r="AI1127" s="20">
        <f t="shared" ca="1" si="1263"/>
        <v>0</v>
      </c>
      <c r="AJ1127" s="20">
        <f t="shared" ca="1" si="1263"/>
        <v>0</v>
      </c>
      <c r="AK1127" s="20">
        <f t="shared" ca="1" si="1263"/>
        <v>0</v>
      </c>
      <c r="AL1127" s="20">
        <f t="shared" ca="1" si="1263"/>
        <v>0</v>
      </c>
      <c r="AM1127" s="20">
        <f t="shared" ca="1" si="1263"/>
        <v>0</v>
      </c>
      <c r="AN1127" s="20">
        <f t="shared" ca="1" si="1263"/>
        <v>0</v>
      </c>
      <c r="AO1127" s="20">
        <f t="shared" ca="1" si="1263"/>
        <v>0</v>
      </c>
      <c r="AP1127" s="20">
        <f t="shared" ca="1" si="1263"/>
        <v>0</v>
      </c>
      <c r="AQ1127" s="20">
        <f t="shared" ca="1" si="1263"/>
        <v>0</v>
      </c>
      <c r="AR1127" s="20">
        <f t="shared" ca="1" si="1263"/>
        <v>0</v>
      </c>
      <c r="AS1127" s="20">
        <f t="shared" ca="1" si="1263"/>
        <v>0</v>
      </c>
      <c r="AT1127" s="20">
        <f t="shared" ca="1" si="1263"/>
        <v>0</v>
      </c>
      <c r="AU1127" s="20">
        <f t="shared" ca="1" si="1263"/>
        <v>0</v>
      </c>
      <c r="AV1127" s="20">
        <f t="shared" ca="1" si="1263"/>
        <v>0</v>
      </c>
      <c r="AW1127" s="20">
        <f t="shared" ca="1" si="1263"/>
        <v>0</v>
      </c>
      <c r="AX1127" s="20">
        <f t="shared" ca="1" si="1263"/>
        <v>0</v>
      </c>
      <c r="AY1127" s="20">
        <f t="shared" ref="AY1127:CD1127" ca="1" si="1264">+IFERROR(AY1126/AY1109,0)</f>
        <v>0</v>
      </c>
      <c r="AZ1127" s="20">
        <f t="shared" ca="1" si="1264"/>
        <v>0</v>
      </c>
      <c r="BA1127" s="20">
        <f t="shared" ca="1" si="1264"/>
        <v>0</v>
      </c>
      <c r="BB1127" s="20">
        <f t="shared" ca="1" si="1264"/>
        <v>0</v>
      </c>
      <c r="BC1127" s="20">
        <f t="shared" ca="1" si="1264"/>
        <v>0</v>
      </c>
      <c r="BD1127" s="20">
        <f t="shared" ca="1" si="1264"/>
        <v>0</v>
      </c>
      <c r="BE1127" s="20">
        <f t="shared" ca="1" si="1264"/>
        <v>0</v>
      </c>
      <c r="BF1127" s="20">
        <f t="shared" ca="1" si="1264"/>
        <v>0</v>
      </c>
      <c r="BG1127" s="20">
        <f t="shared" ca="1" si="1264"/>
        <v>0</v>
      </c>
      <c r="BH1127" s="20">
        <f t="shared" ca="1" si="1264"/>
        <v>0</v>
      </c>
      <c r="BI1127" s="20">
        <f t="shared" ca="1" si="1264"/>
        <v>0</v>
      </c>
      <c r="BJ1127" s="20">
        <f t="shared" ca="1" si="1264"/>
        <v>0</v>
      </c>
      <c r="BK1127" s="20">
        <f t="shared" ca="1" si="1264"/>
        <v>0</v>
      </c>
      <c r="BL1127" s="20">
        <f t="shared" ca="1" si="1264"/>
        <v>0</v>
      </c>
      <c r="BM1127" s="20">
        <f t="shared" ca="1" si="1264"/>
        <v>0</v>
      </c>
      <c r="BN1127" s="20">
        <f t="shared" ca="1" si="1264"/>
        <v>0</v>
      </c>
      <c r="BO1127" s="20">
        <f t="shared" ca="1" si="1264"/>
        <v>0</v>
      </c>
      <c r="BP1127" s="20">
        <f t="shared" ca="1" si="1264"/>
        <v>0</v>
      </c>
      <c r="BQ1127" s="20">
        <f t="shared" ca="1" si="1264"/>
        <v>0</v>
      </c>
      <c r="BR1127" s="20">
        <f t="shared" ca="1" si="1264"/>
        <v>0</v>
      </c>
      <c r="BS1127" s="20">
        <f t="shared" ca="1" si="1264"/>
        <v>0</v>
      </c>
      <c r="BT1127" s="20">
        <f t="shared" ca="1" si="1264"/>
        <v>0</v>
      </c>
      <c r="BU1127" s="20">
        <f t="shared" ca="1" si="1264"/>
        <v>0</v>
      </c>
      <c r="BV1127" s="20">
        <f t="shared" ca="1" si="1264"/>
        <v>0</v>
      </c>
      <c r="BW1127" s="20">
        <f t="shared" ca="1" si="1264"/>
        <v>0</v>
      </c>
      <c r="BX1127" s="20">
        <f t="shared" ca="1" si="1264"/>
        <v>0</v>
      </c>
      <c r="BY1127" s="20">
        <f t="shared" ca="1" si="1264"/>
        <v>0</v>
      </c>
      <c r="BZ1127" s="20">
        <f t="shared" ca="1" si="1264"/>
        <v>0</v>
      </c>
      <c r="CA1127" s="20">
        <f t="shared" ca="1" si="1264"/>
        <v>0</v>
      </c>
      <c r="CB1127" s="20">
        <f t="shared" ca="1" si="1264"/>
        <v>0</v>
      </c>
      <c r="CC1127" s="20">
        <f t="shared" ca="1" si="1264"/>
        <v>0</v>
      </c>
      <c r="CD1127" s="20">
        <f t="shared" ca="1" si="1264"/>
        <v>0</v>
      </c>
      <c r="CE1127" s="20">
        <f t="shared" ref="CE1127:CK1127" ca="1" si="1265">+IFERROR(CE1126/CE1109,0)</f>
        <v>0</v>
      </c>
      <c r="CF1127" s="20">
        <f t="shared" ca="1" si="1265"/>
        <v>0</v>
      </c>
      <c r="CG1127" s="20">
        <f t="shared" ca="1" si="1265"/>
        <v>0</v>
      </c>
      <c r="CH1127" s="20">
        <f t="shared" ca="1" si="1265"/>
        <v>0</v>
      </c>
      <c r="CI1127" s="20">
        <f t="shared" ca="1" si="1265"/>
        <v>0</v>
      </c>
      <c r="CJ1127" s="20">
        <f t="shared" ca="1" si="1265"/>
        <v>0</v>
      </c>
      <c r="CK1127" s="20">
        <f t="shared" ca="1" si="1265"/>
        <v>0</v>
      </c>
      <c r="CL1127" s="20">
        <f t="shared" ref="CL1127" ca="1" si="1266">+IFERROR(CL1126/CL1109,0)</f>
        <v>0</v>
      </c>
    </row>
    <row r="1128" spans="2:90" x14ac:dyDescent="0.4">
      <c r="B1128" s="123"/>
      <c r="C1128" s="27"/>
      <c r="D1128" t="s">
        <v>807</v>
      </c>
      <c r="E1128" s="8" t="str">
        <f t="shared" si="1260"/>
        <v>1128 LISTSALE-PV</v>
      </c>
      <c r="F1128" s="27"/>
      <c r="G1128" s="27"/>
      <c r="H1128" s="31"/>
      <c r="I1128" s="73"/>
      <c r="J1128" s="73"/>
      <c r="K1128" s="38"/>
      <c r="L1128" s="38"/>
      <c r="M1128" s="38"/>
      <c r="N1128" s="38"/>
      <c r="O1128" s="38"/>
      <c r="P1128" s="38"/>
      <c r="R1128" s="33"/>
      <c r="S1128" s="38"/>
      <c r="T1128" s="38"/>
      <c r="U1128" s="38"/>
      <c r="V1128" s="38"/>
      <c r="W1128" s="38"/>
      <c r="X1128" s="38"/>
      <c r="Y1128" s="38"/>
      <c r="Z1128" s="38"/>
      <c r="AA1128" s="38"/>
      <c r="AB1128" s="38"/>
      <c r="AC1128" s="38"/>
      <c r="AD1128" s="38"/>
      <c r="AE1128" s="38"/>
      <c r="AF1128" s="38"/>
      <c r="AG1128" s="38"/>
      <c r="AH1128" s="38"/>
      <c r="AI1128" s="38"/>
      <c r="AJ1128" s="38"/>
      <c r="AK1128" s="38"/>
      <c r="AL1128" s="38"/>
      <c r="AM1128" s="38"/>
      <c r="AN1128" s="38"/>
      <c r="AO1128" s="38"/>
      <c r="AP1128" s="38"/>
      <c r="AQ1128" s="38"/>
      <c r="AR1128" s="38"/>
      <c r="AS1128" s="38"/>
      <c r="AT1128" s="38"/>
      <c r="AU1128" s="38"/>
      <c r="AV1128" s="38"/>
      <c r="AW1128" s="38"/>
      <c r="AX1128" s="38"/>
      <c r="AY1128" s="38"/>
      <c r="AZ1128" s="38"/>
      <c r="BA1128" s="38"/>
      <c r="BB1128" s="38"/>
      <c r="BC1128" s="38"/>
      <c r="BD1128" s="38"/>
      <c r="BE1128" s="38"/>
      <c r="BF1128" s="38"/>
      <c r="BG1128" s="38"/>
      <c r="BH1128" s="38"/>
      <c r="BI1128" s="38"/>
      <c r="BJ1128" s="38"/>
      <c r="BK1128" s="38"/>
      <c r="BL1128" s="38"/>
      <c r="BM1128" s="38"/>
      <c r="BN1128" s="38"/>
      <c r="BO1128" s="38"/>
      <c r="BP1128" s="38"/>
      <c r="BQ1128" s="38"/>
      <c r="BR1128" s="38"/>
      <c r="BS1128" s="38"/>
      <c r="BT1128" s="38"/>
      <c r="BU1128" s="38"/>
      <c r="BV1128" s="38"/>
      <c r="BW1128" s="38"/>
      <c r="BX1128" s="38"/>
      <c r="BY1128" s="38"/>
      <c r="BZ1128" s="38"/>
      <c r="CA1128" s="38"/>
      <c r="CB1128" s="38"/>
      <c r="CC1128" s="38"/>
      <c r="CD1128" s="38"/>
      <c r="CE1128" s="38"/>
      <c r="CF1128" s="38"/>
      <c r="CG1128" s="38"/>
      <c r="CH1128" s="38"/>
      <c r="CI1128" s="38"/>
      <c r="CJ1128" s="38"/>
      <c r="CK1128" s="38"/>
      <c r="CL1128" s="38"/>
    </row>
    <row r="1129" spans="2:90" x14ac:dyDescent="0.4">
      <c r="B1129" s="132" t="str">
        <f>B1069</f>
        <v>(Primary label)</v>
      </c>
      <c r="D1129" t="s">
        <v>807</v>
      </c>
      <c r="E1129" s="8" t="str">
        <f t="shared" si="1163"/>
        <v>1129 LISTSALE-PV</v>
      </c>
      <c r="G1129" t="s">
        <v>332</v>
      </c>
      <c r="H1129" s="31"/>
      <c r="I1129" s="73"/>
      <c r="J1129" s="73"/>
      <c r="K1129" s="58"/>
      <c r="L1129" s="58"/>
      <c r="M1129" s="58"/>
      <c r="N1129" s="58"/>
      <c r="O1129" s="58"/>
      <c r="P1129" s="58"/>
      <c r="R1129" s="33"/>
    </row>
    <row r="1130" spans="2:90" x14ac:dyDescent="0.4">
      <c r="B1130" s="235" t="str">
        <f>IFERROR(SUBSTITUTE(B1077,":",""),"no unit")</f>
        <v>unit</v>
      </c>
      <c r="D1130" t="s">
        <v>807</v>
      </c>
      <c r="E1130" s="8" t="str">
        <f t="shared" si="1163"/>
        <v>1130 LISTSALE-PV</v>
      </c>
      <c r="G1130" t="s">
        <v>332</v>
      </c>
      <c r="H1130" s="204"/>
      <c r="I1130" s="205"/>
      <c r="J1130" s="205"/>
      <c r="K1130" s="213"/>
      <c r="L1130" s="213"/>
      <c r="M1130" s="213"/>
      <c r="N1130" s="213"/>
      <c r="O1130" s="213"/>
      <c r="P1130" s="213"/>
      <c r="R1130" s="214"/>
    </row>
    <row r="1131" spans="2:90" x14ac:dyDescent="0.4">
      <c r="B1131" s="132" t="str">
        <f t="shared" ref="B1131:B1136" si="1267">B1071</f>
        <v>Primary revenue driver</v>
      </c>
      <c r="D1131" t="s">
        <v>807</v>
      </c>
      <c r="E1131" s="8" t="str">
        <f t="shared" si="1163"/>
        <v>1131 LISTSALE-PV</v>
      </c>
      <c r="G1131" t="s">
        <v>332</v>
      </c>
      <c r="H1131" s="12"/>
      <c r="I1131" s="60"/>
      <c r="J1131" s="60"/>
      <c r="K1131" s="15"/>
      <c r="L1131" s="15"/>
      <c r="M1131" s="15"/>
      <c r="N1131" s="15"/>
      <c r="O1131" s="15"/>
      <c r="P1131" s="15"/>
      <c r="R1131" s="15"/>
      <c r="S1131" s="175" t="str">
        <f t="shared" ref="S1131" si="1268">ADDRESS(ROW(S1109),COLUMN(S1109),2)</f>
        <v>S$1109</v>
      </c>
      <c r="T1131" s="175" t="str">
        <f t="shared" ref="T1131:AX1131" si="1269">ADDRESS(ROW(T1109),COLUMN(T1109),2)</f>
        <v>T$1109</v>
      </c>
      <c r="U1131" s="175" t="str">
        <f t="shared" si="1269"/>
        <v>U$1109</v>
      </c>
      <c r="V1131" s="175" t="str">
        <f t="shared" si="1269"/>
        <v>V$1109</v>
      </c>
      <c r="W1131" s="175" t="str">
        <f t="shared" si="1269"/>
        <v>W$1109</v>
      </c>
      <c r="X1131" s="175" t="str">
        <f t="shared" si="1269"/>
        <v>X$1109</v>
      </c>
      <c r="Y1131" s="175" t="str">
        <f t="shared" si="1269"/>
        <v>Y$1109</v>
      </c>
      <c r="Z1131" s="175" t="str">
        <f t="shared" si="1269"/>
        <v>Z$1109</v>
      </c>
      <c r="AA1131" s="175" t="str">
        <f t="shared" si="1269"/>
        <v>AA$1109</v>
      </c>
      <c r="AB1131" s="175" t="str">
        <f t="shared" si="1269"/>
        <v>AB$1109</v>
      </c>
      <c r="AC1131" s="175" t="str">
        <f t="shared" si="1269"/>
        <v>AC$1109</v>
      </c>
      <c r="AD1131" s="175" t="str">
        <f t="shared" si="1269"/>
        <v>AD$1109</v>
      </c>
      <c r="AE1131" s="175" t="str">
        <f t="shared" si="1269"/>
        <v>AE$1109</v>
      </c>
      <c r="AF1131" s="175" t="str">
        <f t="shared" si="1269"/>
        <v>AF$1109</v>
      </c>
      <c r="AG1131" s="175" t="str">
        <f t="shared" si="1269"/>
        <v>AG$1109</v>
      </c>
      <c r="AH1131" s="175" t="str">
        <f t="shared" si="1269"/>
        <v>AH$1109</v>
      </c>
      <c r="AI1131" s="175" t="str">
        <f t="shared" si="1269"/>
        <v>AI$1109</v>
      </c>
      <c r="AJ1131" s="175" t="str">
        <f t="shared" si="1269"/>
        <v>AJ$1109</v>
      </c>
      <c r="AK1131" s="175" t="str">
        <f t="shared" si="1269"/>
        <v>AK$1109</v>
      </c>
      <c r="AL1131" s="175" t="str">
        <f t="shared" si="1269"/>
        <v>AL$1109</v>
      </c>
      <c r="AM1131" s="175" t="str">
        <f t="shared" si="1269"/>
        <v>AM$1109</v>
      </c>
      <c r="AN1131" s="175" t="str">
        <f t="shared" si="1269"/>
        <v>AN$1109</v>
      </c>
      <c r="AO1131" s="175" t="str">
        <f t="shared" si="1269"/>
        <v>AO$1109</v>
      </c>
      <c r="AP1131" s="175" t="str">
        <f t="shared" si="1269"/>
        <v>AP$1109</v>
      </c>
      <c r="AQ1131" s="175" t="str">
        <f t="shared" si="1269"/>
        <v>AQ$1109</v>
      </c>
      <c r="AR1131" s="175" t="str">
        <f t="shared" si="1269"/>
        <v>AR$1109</v>
      </c>
      <c r="AS1131" s="175" t="str">
        <f t="shared" si="1269"/>
        <v>AS$1109</v>
      </c>
      <c r="AT1131" s="175" t="str">
        <f t="shared" si="1269"/>
        <v>AT$1109</v>
      </c>
      <c r="AU1131" s="175" t="str">
        <f t="shared" si="1269"/>
        <v>AU$1109</v>
      </c>
      <c r="AV1131" s="175" t="str">
        <f t="shared" si="1269"/>
        <v>AV$1109</v>
      </c>
      <c r="AW1131" s="175" t="str">
        <f t="shared" si="1269"/>
        <v>AW$1109</v>
      </c>
      <c r="AX1131" s="175" t="str">
        <f t="shared" si="1269"/>
        <v>AX$1109</v>
      </c>
      <c r="AY1131" s="175" t="str">
        <f t="shared" ref="AY1131:CD1131" si="1270">ADDRESS(ROW(AY1109),COLUMN(AY1109),2)</f>
        <v>AY$1109</v>
      </c>
      <c r="AZ1131" s="175" t="str">
        <f t="shared" si="1270"/>
        <v>AZ$1109</v>
      </c>
      <c r="BA1131" s="175" t="str">
        <f t="shared" si="1270"/>
        <v>BA$1109</v>
      </c>
      <c r="BB1131" s="175" t="str">
        <f t="shared" si="1270"/>
        <v>BB$1109</v>
      </c>
      <c r="BC1131" s="175" t="str">
        <f t="shared" si="1270"/>
        <v>BC$1109</v>
      </c>
      <c r="BD1131" s="175" t="str">
        <f t="shared" si="1270"/>
        <v>BD$1109</v>
      </c>
      <c r="BE1131" s="175" t="str">
        <f t="shared" si="1270"/>
        <v>BE$1109</v>
      </c>
      <c r="BF1131" s="175" t="str">
        <f t="shared" si="1270"/>
        <v>BF$1109</v>
      </c>
      <c r="BG1131" s="175" t="str">
        <f t="shared" si="1270"/>
        <v>BG$1109</v>
      </c>
      <c r="BH1131" s="175" t="str">
        <f t="shared" si="1270"/>
        <v>BH$1109</v>
      </c>
      <c r="BI1131" s="175" t="str">
        <f t="shared" si="1270"/>
        <v>BI$1109</v>
      </c>
      <c r="BJ1131" s="175" t="str">
        <f t="shared" si="1270"/>
        <v>BJ$1109</v>
      </c>
      <c r="BK1131" s="175" t="str">
        <f t="shared" si="1270"/>
        <v>BK$1109</v>
      </c>
      <c r="BL1131" s="175" t="str">
        <f t="shared" si="1270"/>
        <v>BL$1109</v>
      </c>
      <c r="BM1131" s="175" t="str">
        <f t="shared" si="1270"/>
        <v>BM$1109</v>
      </c>
      <c r="BN1131" s="175" t="str">
        <f t="shared" si="1270"/>
        <v>BN$1109</v>
      </c>
      <c r="BO1131" s="175" t="str">
        <f t="shared" si="1270"/>
        <v>BO$1109</v>
      </c>
      <c r="BP1131" s="175" t="str">
        <f t="shared" si="1270"/>
        <v>BP$1109</v>
      </c>
      <c r="BQ1131" s="175" t="str">
        <f t="shared" si="1270"/>
        <v>BQ$1109</v>
      </c>
      <c r="BR1131" s="175" t="str">
        <f t="shared" si="1270"/>
        <v>BR$1109</v>
      </c>
      <c r="BS1131" s="175" t="str">
        <f t="shared" si="1270"/>
        <v>BS$1109</v>
      </c>
      <c r="BT1131" s="175" t="str">
        <f t="shared" si="1270"/>
        <v>BT$1109</v>
      </c>
      <c r="BU1131" s="175" t="str">
        <f t="shared" si="1270"/>
        <v>BU$1109</v>
      </c>
      <c r="BV1131" s="175" t="str">
        <f t="shared" si="1270"/>
        <v>BV$1109</v>
      </c>
      <c r="BW1131" s="175" t="str">
        <f t="shared" si="1270"/>
        <v>BW$1109</v>
      </c>
      <c r="BX1131" s="175" t="str">
        <f t="shared" si="1270"/>
        <v>BX$1109</v>
      </c>
      <c r="BY1131" s="175" t="str">
        <f t="shared" si="1270"/>
        <v>BY$1109</v>
      </c>
      <c r="BZ1131" s="175" t="str">
        <f t="shared" si="1270"/>
        <v>BZ$1109</v>
      </c>
      <c r="CA1131" s="175" t="str">
        <f t="shared" si="1270"/>
        <v>CA$1109</v>
      </c>
      <c r="CB1131" s="175" t="str">
        <f t="shared" si="1270"/>
        <v>CB$1109</v>
      </c>
      <c r="CC1131" s="175" t="str">
        <f t="shared" si="1270"/>
        <v>CC$1109</v>
      </c>
      <c r="CD1131" s="175" t="str">
        <f t="shared" si="1270"/>
        <v>CD$1109</v>
      </c>
      <c r="CE1131" s="175" t="str">
        <f t="shared" ref="CE1131:CK1131" si="1271">ADDRESS(ROW(CE1109),COLUMN(CE1109),2)</f>
        <v>CE$1109</v>
      </c>
      <c r="CF1131" s="175" t="str">
        <f t="shared" si="1271"/>
        <v>CF$1109</v>
      </c>
      <c r="CG1131" s="175" t="str">
        <f t="shared" si="1271"/>
        <v>CG$1109</v>
      </c>
      <c r="CH1131" s="175" t="str">
        <f t="shared" si="1271"/>
        <v>CH$1109</v>
      </c>
      <c r="CI1131" s="175" t="str">
        <f t="shared" si="1271"/>
        <v>CI$1109</v>
      </c>
      <c r="CJ1131" s="175" t="str">
        <f t="shared" si="1271"/>
        <v>CJ$1109</v>
      </c>
      <c r="CK1131" s="175" t="str">
        <f t="shared" si="1271"/>
        <v>CK$1109</v>
      </c>
      <c r="CL1131" s="175" t="str">
        <f t="shared" ref="CL1131" si="1272">ADDRESS(ROW(CL1109),COLUMN(CL1109),2)</f>
        <v>CL$1109</v>
      </c>
    </row>
    <row r="1132" spans="2:90" x14ac:dyDescent="0.4">
      <c r="B1132" s="132" t="str">
        <f t="shared" si="1267"/>
        <v>Primary volume driver</v>
      </c>
      <c r="D1132" t="s">
        <v>807</v>
      </c>
      <c r="E1132" s="8" t="str">
        <f t="shared" si="1163"/>
        <v>1132 LISTSALE-PV</v>
      </c>
      <c r="G1132" t="s">
        <v>332</v>
      </c>
      <c r="H1132" s="12"/>
      <c r="I1132" s="60"/>
      <c r="J1132" s="60"/>
      <c r="K1132" s="208">
        <f t="shared" ref="K1132:S1132" si="1273">K1072</f>
        <v>0</v>
      </c>
      <c r="L1132" s="208">
        <f t="shared" si="1273"/>
        <v>0</v>
      </c>
      <c r="M1132" s="208">
        <f t="shared" si="1273"/>
        <v>0</v>
      </c>
      <c r="N1132" s="208">
        <f t="shared" si="1273"/>
        <v>0</v>
      </c>
      <c r="O1132" s="208">
        <f t="shared" si="1273"/>
        <v>0</v>
      </c>
      <c r="P1132" s="208">
        <f t="shared" si="1273"/>
        <v>0</v>
      </c>
      <c r="Q1132" s="208"/>
      <c r="R1132" s="208">
        <f t="shared" si="1273"/>
        <v>0</v>
      </c>
      <c r="S1132" s="208" t="str">
        <f t="shared" si="1273"/>
        <v>S$13</v>
      </c>
      <c r="T1132" s="208" t="str">
        <f t="shared" ref="T1132:AX1132" si="1274">T1072</f>
        <v>T$13</v>
      </c>
      <c r="U1132" s="208" t="str">
        <f t="shared" si="1274"/>
        <v>U$13</v>
      </c>
      <c r="V1132" s="208" t="str">
        <f t="shared" si="1274"/>
        <v>V$13</v>
      </c>
      <c r="W1132" s="208" t="str">
        <f t="shared" si="1274"/>
        <v>W$13</v>
      </c>
      <c r="X1132" s="208" t="str">
        <f t="shared" si="1274"/>
        <v>X$13</v>
      </c>
      <c r="Y1132" s="208" t="str">
        <f t="shared" si="1274"/>
        <v>Y$13</v>
      </c>
      <c r="Z1132" s="208" t="str">
        <f t="shared" si="1274"/>
        <v>Z$13</v>
      </c>
      <c r="AA1132" s="208" t="str">
        <f t="shared" si="1274"/>
        <v>AA$13</v>
      </c>
      <c r="AB1132" s="208" t="str">
        <f t="shared" si="1274"/>
        <v>AB$13</v>
      </c>
      <c r="AC1132" s="208" t="str">
        <f t="shared" si="1274"/>
        <v>AC$13</v>
      </c>
      <c r="AD1132" s="208" t="str">
        <f t="shared" si="1274"/>
        <v>AD$13</v>
      </c>
      <c r="AE1132" s="208" t="str">
        <f t="shared" si="1274"/>
        <v>AE$13</v>
      </c>
      <c r="AF1132" s="208" t="str">
        <f t="shared" si="1274"/>
        <v>AF$13</v>
      </c>
      <c r="AG1132" s="208" t="str">
        <f t="shared" si="1274"/>
        <v>AG$13</v>
      </c>
      <c r="AH1132" s="208" t="str">
        <f t="shared" si="1274"/>
        <v>AH$13</v>
      </c>
      <c r="AI1132" s="208" t="str">
        <f t="shared" si="1274"/>
        <v>AI$13</v>
      </c>
      <c r="AJ1132" s="208" t="str">
        <f t="shared" si="1274"/>
        <v>AJ$13</v>
      </c>
      <c r="AK1132" s="208" t="str">
        <f t="shared" si="1274"/>
        <v>AK$13</v>
      </c>
      <c r="AL1132" s="208" t="str">
        <f t="shared" si="1274"/>
        <v>AL$13</v>
      </c>
      <c r="AM1132" s="208" t="str">
        <f t="shared" si="1274"/>
        <v>AM$13</v>
      </c>
      <c r="AN1132" s="208" t="str">
        <f t="shared" si="1274"/>
        <v>AN$13</v>
      </c>
      <c r="AO1132" s="208" t="str">
        <f t="shared" si="1274"/>
        <v>AO$13</v>
      </c>
      <c r="AP1132" s="208" t="str">
        <f t="shared" si="1274"/>
        <v>AP$13</v>
      </c>
      <c r="AQ1132" s="208" t="str">
        <f t="shared" si="1274"/>
        <v>AQ$13</v>
      </c>
      <c r="AR1132" s="208" t="str">
        <f t="shared" si="1274"/>
        <v>AR$13</v>
      </c>
      <c r="AS1132" s="208" t="str">
        <f t="shared" si="1274"/>
        <v>AS$13</v>
      </c>
      <c r="AT1132" s="208" t="str">
        <f t="shared" si="1274"/>
        <v>AT$13</v>
      </c>
      <c r="AU1132" s="208" t="str">
        <f t="shared" si="1274"/>
        <v>AU$13</v>
      </c>
      <c r="AV1132" s="208" t="str">
        <f t="shared" si="1274"/>
        <v>AV$13</v>
      </c>
      <c r="AW1132" s="208" t="str">
        <f t="shared" si="1274"/>
        <v>AW$13</v>
      </c>
      <c r="AX1132" s="208" t="str">
        <f t="shared" si="1274"/>
        <v>AX$13</v>
      </c>
      <c r="AY1132" s="208" t="str">
        <f t="shared" ref="AY1132:CD1132" si="1275">AY1072</f>
        <v>AY$13</v>
      </c>
      <c r="AZ1132" s="208" t="str">
        <f t="shared" si="1275"/>
        <v>AZ$13</v>
      </c>
      <c r="BA1132" s="208" t="str">
        <f t="shared" si="1275"/>
        <v>BA$13</v>
      </c>
      <c r="BB1132" s="208" t="str">
        <f t="shared" si="1275"/>
        <v>BB$13</v>
      </c>
      <c r="BC1132" s="208" t="str">
        <f t="shared" si="1275"/>
        <v>BC$13</v>
      </c>
      <c r="BD1132" s="208" t="str">
        <f t="shared" si="1275"/>
        <v>BD$13</v>
      </c>
      <c r="BE1132" s="208" t="str">
        <f t="shared" si="1275"/>
        <v>BE$13</v>
      </c>
      <c r="BF1132" s="208" t="str">
        <f t="shared" si="1275"/>
        <v>BF$13</v>
      </c>
      <c r="BG1132" s="208" t="str">
        <f t="shared" si="1275"/>
        <v>BG$13</v>
      </c>
      <c r="BH1132" s="208" t="str">
        <f t="shared" si="1275"/>
        <v>BH$13</v>
      </c>
      <c r="BI1132" s="208" t="str">
        <f t="shared" si="1275"/>
        <v>BI$13</v>
      </c>
      <c r="BJ1132" s="208" t="str">
        <f t="shared" si="1275"/>
        <v>BJ$13</v>
      </c>
      <c r="BK1132" s="208" t="str">
        <f t="shared" si="1275"/>
        <v>BK$13</v>
      </c>
      <c r="BL1132" s="208" t="str">
        <f t="shared" si="1275"/>
        <v>BL$13</v>
      </c>
      <c r="BM1132" s="208" t="str">
        <f t="shared" si="1275"/>
        <v>BM$13</v>
      </c>
      <c r="BN1132" s="208" t="str">
        <f t="shared" si="1275"/>
        <v>BN$13</v>
      </c>
      <c r="BO1132" s="208" t="str">
        <f t="shared" si="1275"/>
        <v>BO$13</v>
      </c>
      <c r="BP1132" s="208" t="str">
        <f t="shared" si="1275"/>
        <v>BP$13</v>
      </c>
      <c r="BQ1132" s="208" t="str">
        <f t="shared" si="1275"/>
        <v>BQ$13</v>
      </c>
      <c r="BR1132" s="208" t="str">
        <f t="shared" si="1275"/>
        <v>BR$13</v>
      </c>
      <c r="BS1132" s="208" t="str">
        <f t="shared" si="1275"/>
        <v>BS$13</v>
      </c>
      <c r="BT1132" s="208" t="str">
        <f t="shared" si="1275"/>
        <v>BT$13</v>
      </c>
      <c r="BU1132" s="208" t="str">
        <f t="shared" si="1275"/>
        <v>BU$13</v>
      </c>
      <c r="BV1132" s="208" t="str">
        <f t="shared" si="1275"/>
        <v>BV$13</v>
      </c>
      <c r="BW1132" s="208" t="str">
        <f t="shared" si="1275"/>
        <v>BW$13</v>
      </c>
      <c r="BX1132" s="208" t="str">
        <f t="shared" si="1275"/>
        <v>BX$13</v>
      </c>
      <c r="BY1132" s="208" t="str">
        <f t="shared" si="1275"/>
        <v>BY$13</v>
      </c>
      <c r="BZ1132" s="208" t="str">
        <f t="shared" si="1275"/>
        <v>BZ$13</v>
      </c>
      <c r="CA1132" s="208" t="str">
        <f t="shared" si="1275"/>
        <v>CA$13</v>
      </c>
      <c r="CB1132" s="208" t="str">
        <f t="shared" si="1275"/>
        <v>CB$13</v>
      </c>
      <c r="CC1132" s="208" t="str">
        <f t="shared" si="1275"/>
        <v>CC$13</v>
      </c>
      <c r="CD1132" s="208" t="str">
        <f t="shared" si="1275"/>
        <v>CD$13</v>
      </c>
      <c r="CE1132" s="208" t="str">
        <f t="shared" ref="CE1132:CK1132" si="1276">CE1072</f>
        <v>CE$13</v>
      </c>
      <c r="CF1132" s="208" t="str">
        <f t="shared" si="1276"/>
        <v>CF$13</v>
      </c>
      <c r="CG1132" s="208" t="str">
        <f t="shared" si="1276"/>
        <v>CG$13</v>
      </c>
      <c r="CH1132" s="208" t="str">
        <f t="shared" si="1276"/>
        <v>CH$13</v>
      </c>
      <c r="CI1132" s="208" t="str">
        <f t="shared" si="1276"/>
        <v>CI$13</v>
      </c>
      <c r="CJ1132" s="208" t="str">
        <f t="shared" si="1276"/>
        <v>CJ$13</v>
      </c>
      <c r="CK1132" s="208" t="str">
        <f t="shared" si="1276"/>
        <v>CK$13</v>
      </c>
      <c r="CL1132" s="208" t="str">
        <f t="shared" ref="CL1132" si="1277">CL1072</f>
        <v>CL$13</v>
      </c>
    </row>
    <row r="1133" spans="2:90" x14ac:dyDescent="0.4">
      <c r="B1133" s="132" t="str">
        <f t="shared" si="1267"/>
        <v>(Secondary label)</v>
      </c>
      <c r="D1133" t="s">
        <v>807</v>
      </c>
      <c r="E1133" s="8" t="str">
        <f t="shared" si="1163"/>
        <v>1133 LISTSALE-PV</v>
      </c>
      <c r="G1133" t="s">
        <v>332</v>
      </c>
      <c r="H1133" s="12"/>
      <c r="I1133" s="60"/>
      <c r="J1133" s="60"/>
      <c r="K1133" s="15"/>
      <c r="L1133" s="15"/>
      <c r="M1133" s="15"/>
      <c r="N1133" s="15"/>
      <c r="O1133" s="15"/>
      <c r="P1133" s="15"/>
      <c r="R1133" s="15"/>
      <c r="S1133" s="175"/>
      <c r="T1133" s="175"/>
      <c r="U1133" s="175"/>
      <c r="V1133" s="175"/>
      <c r="W1133" s="175"/>
      <c r="X1133" s="175"/>
      <c r="Y1133" s="175"/>
      <c r="Z1133" s="175"/>
      <c r="AA1133" s="175"/>
      <c r="AB1133" s="175"/>
      <c r="AC1133" s="175"/>
      <c r="AD1133" s="175"/>
      <c r="AE1133" s="175"/>
      <c r="AF1133" s="175"/>
      <c r="AG1133" s="175"/>
      <c r="AH1133" s="175"/>
      <c r="AI1133" s="175"/>
      <c r="AJ1133" s="175"/>
      <c r="AK1133" s="175"/>
      <c r="AL1133" s="175"/>
      <c r="AM1133" s="175"/>
      <c r="AN1133" s="175"/>
      <c r="AO1133" s="175"/>
      <c r="AP1133" s="175"/>
      <c r="AQ1133" s="175"/>
      <c r="AR1133" s="175"/>
      <c r="AS1133" s="175"/>
      <c r="AT1133" s="175"/>
      <c r="AU1133" s="175"/>
      <c r="AV1133" s="175"/>
      <c r="AW1133" s="175"/>
      <c r="AX1133" s="175"/>
      <c r="AY1133" s="175"/>
      <c r="AZ1133" s="175"/>
      <c r="BA1133" s="175"/>
      <c r="BB1133" s="175"/>
      <c r="BC1133" s="175"/>
      <c r="BD1133" s="175"/>
      <c r="BE1133" s="175"/>
      <c r="BF1133" s="175"/>
      <c r="BG1133" s="175"/>
      <c r="BH1133" s="175"/>
      <c r="BI1133" s="175"/>
      <c r="BJ1133" s="175"/>
      <c r="BK1133" s="175"/>
      <c r="BL1133" s="175"/>
      <c r="BM1133" s="175"/>
      <c r="BN1133" s="175"/>
      <c r="BO1133" s="175"/>
      <c r="BP1133" s="175"/>
      <c r="BQ1133" s="175"/>
      <c r="BR1133" s="175"/>
      <c r="BS1133" s="175"/>
      <c r="BT1133" s="175"/>
      <c r="BU1133" s="175"/>
      <c r="BV1133" s="175"/>
      <c r="BW1133" s="175"/>
      <c r="BX1133" s="175"/>
      <c r="BY1133" s="175"/>
      <c r="BZ1133" s="175"/>
      <c r="CA1133" s="175"/>
      <c r="CB1133" s="175"/>
      <c r="CC1133" s="175"/>
      <c r="CD1133" s="175"/>
      <c r="CE1133" s="175"/>
      <c r="CF1133" s="175"/>
      <c r="CG1133" s="175"/>
      <c r="CH1133" s="175"/>
      <c r="CI1133" s="175"/>
      <c r="CJ1133" s="175"/>
      <c r="CK1133" s="175"/>
      <c r="CL1133" s="175"/>
    </row>
    <row r="1134" spans="2:90" x14ac:dyDescent="0.4">
      <c r="B1134" s="132" t="str">
        <f t="shared" si="1267"/>
        <v xml:space="preserve">secondary unit </v>
      </c>
      <c r="D1134" t="s">
        <v>807</v>
      </c>
      <c r="E1134" s="8" t="str">
        <f t="shared" si="1163"/>
        <v>1134 LISTSALE-PV</v>
      </c>
      <c r="G1134" t="s">
        <v>332</v>
      </c>
    </row>
    <row r="1135" spans="2:90" x14ac:dyDescent="0.4">
      <c r="B1135" s="132" t="str">
        <f t="shared" si="1267"/>
        <v>Secondary revenue driver</v>
      </c>
      <c r="D1135" t="s">
        <v>807</v>
      </c>
      <c r="E1135" s="8" t="str">
        <f t="shared" ref="E1135:E1136" si="1278">ROW()&amp;" "&amp;D1135</f>
        <v>1135 LISTSALE-PV</v>
      </c>
      <c r="G1135" t="s">
        <v>332</v>
      </c>
      <c r="H1135" s="12"/>
      <c r="I1135" s="60"/>
      <c r="J1135" s="60"/>
      <c r="K1135" s="15"/>
      <c r="L1135" s="15"/>
      <c r="M1135" s="15"/>
      <c r="N1135" s="15"/>
      <c r="O1135" s="15"/>
      <c r="P1135" s="15"/>
      <c r="R1135" s="15"/>
      <c r="S1135" s="76"/>
      <c r="T1135" s="76"/>
      <c r="U1135" s="76"/>
      <c r="V1135" s="76"/>
      <c r="W1135" s="76"/>
      <c r="X1135" s="76"/>
      <c r="Y1135" s="76"/>
      <c r="Z1135" s="76"/>
      <c r="AA1135" s="76"/>
      <c r="AB1135" s="76"/>
      <c r="AC1135" s="76"/>
      <c r="AD1135" s="76"/>
      <c r="AE1135" s="76"/>
      <c r="AF1135" s="76"/>
      <c r="AG1135" s="76"/>
      <c r="AH1135" s="76"/>
      <c r="AI1135" s="76"/>
      <c r="AJ1135" s="76"/>
      <c r="AK1135" s="76"/>
      <c r="AL1135" s="76"/>
      <c r="AM1135" s="76"/>
      <c r="AN1135" s="76"/>
      <c r="AO1135" s="76"/>
      <c r="AP1135" s="76"/>
      <c r="AQ1135" s="76"/>
      <c r="AR1135" s="76"/>
      <c r="AS1135" s="76"/>
      <c r="AT1135" s="76"/>
      <c r="AU1135" s="76"/>
      <c r="AV1135" s="76"/>
      <c r="AW1135" s="76"/>
      <c r="AX1135" s="76"/>
      <c r="AY1135" s="76"/>
      <c r="AZ1135" s="76"/>
      <c r="BA1135" s="76"/>
      <c r="BB1135" s="76"/>
      <c r="BC1135" s="76"/>
      <c r="BD1135" s="76"/>
      <c r="BE1135" s="76"/>
      <c r="BF1135" s="76"/>
      <c r="BG1135" s="76"/>
      <c r="BH1135" s="76"/>
      <c r="BI1135" s="76"/>
      <c r="BJ1135" s="76"/>
      <c r="BK1135" s="76"/>
      <c r="BL1135" s="76"/>
      <c r="BM1135" s="76"/>
      <c r="BN1135" s="76"/>
      <c r="BO1135" s="76"/>
      <c r="BP1135" s="76"/>
      <c r="BQ1135" s="76"/>
      <c r="BR1135" s="76"/>
      <c r="BS1135" s="76"/>
      <c r="BT1135" s="76"/>
      <c r="BU1135" s="76"/>
      <c r="BV1135" s="76"/>
      <c r="BW1135" s="76"/>
      <c r="BX1135" s="76"/>
      <c r="BY1135" s="76"/>
      <c r="BZ1135" s="76"/>
      <c r="CA1135" s="76"/>
      <c r="CB1135" s="76"/>
      <c r="CC1135" s="76"/>
      <c r="CD1135" s="76"/>
      <c r="CE1135" s="76"/>
      <c r="CF1135" s="76"/>
      <c r="CG1135" s="76"/>
      <c r="CH1135" s="76"/>
      <c r="CI1135" s="76"/>
      <c r="CJ1135" s="76"/>
      <c r="CK1135" s="76"/>
      <c r="CL1135" s="76"/>
    </row>
    <row r="1136" spans="2:90" x14ac:dyDescent="0.4">
      <c r="B1136" s="132" t="str">
        <f t="shared" si="1267"/>
        <v>Secondary volume driver</v>
      </c>
      <c r="D1136" t="s">
        <v>807</v>
      </c>
      <c r="E1136" s="8" t="str">
        <f t="shared" si="1278"/>
        <v>1136 LISTSALE-PV</v>
      </c>
      <c r="G1136" t="s">
        <v>332</v>
      </c>
      <c r="H1136" s="12"/>
      <c r="I1136" s="60"/>
      <c r="J1136" s="60"/>
      <c r="K1136" s="15"/>
      <c r="L1136" s="15"/>
      <c r="M1136" s="15"/>
      <c r="N1136" s="15"/>
      <c r="O1136" s="15"/>
      <c r="P1136" s="15"/>
      <c r="R1136" s="15"/>
      <c r="S1136" s="76"/>
      <c r="T1136" s="76"/>
      <c r="U1136" s="76"/>
      <c r="V1136" s="76"/>
      <c r="W1136" s="76"/>
      <c r="X1136" s="76"/>
      <c r="Y1136" s="76"/>
      <c r="Z1136" s="76"/>
      <c r="AA1136" s="76"/>
      <c r="AB1136" s="76"/>
      <c r="AC1136" s="76"/>
      <c r="AD1136" s="76"/>
      <c r="AE1136" s="76"/>
      <c r="AF1136" s="76"/>
      <c r="AG1136" s="76"/>
      <c r="AH1136" s="76"/>
      <c r="AI1136" s="76"/>
      <c r="AJ1136" s="76"/>
      <c r="AK1136" s="76"/>
      <c r="AL1136" s="76"/>
      <c r="AM1136" s="76"/>
      <c r="AN1136" s="76"/>
      <c r="AO1136" s="76"/>
      <c r="AP1136" s="76"/>
      <c r="AQ1136" s="76"/>
      <c r="AR1136" s="76"/>
      <c r="AS1136" s="76"/>
      <c r="AT1136" s="76"/>
      <c r="AU1136" s="76"/>
      <c r="AV1136" s="76"/>
      <c r="AW1136" s="76"/>
      <c r="AX1136" s="76"/>
      <c r="AY1136" s="76"/>
      <c r="AZ1136" s="76"/>
      <c r="BA1136" s="76"/>
      <c r="BB1136" s="76"/>
      <c r="BC1136" s="76"/>
      <c r="BD1136" s="76"/>
      <c r="BE1136" s="76"/>
      <c r="BF1136" s="76"/>
      <c r="BG1136" s="76"/>
      <c r="BH1136" s="76"/>
      <c r="BI1136" s="76"/>
      <c r="BJ1136" s="76"/>
      <c r="BK1136" s="76"/>
      <c r="BL1136" s="76"/>
      <c r="BM1136" s="76"/>
      <c r="BN1136" s="76"/>
      <c r="BO1136" s="76"/>
      <c r="BP1136" s="76"/>
      <c r="BQ1136" s="76"/>
      <c r="BR1136" s="76"/>
      <c r="BS1136" s="76"/>
      <c r="BT1136" s="76"/>
      <c r="BU1136" s="76"/>
      <c r="BV1136" s="76"/>
      <c r="BW1136" s="76"/>
      <c r="BX1136" s="76"/>
      <c r="BY1136" s="76"/>
      <c r="BZ1136" s="76"/>
      <c r="CA1136" s="76"/>
      <c r="CB1136" s="76"/>
      <c r="CC1136" s="76"/>
      <c r="CD1136" s="76"/>
      <c r="CE1136" s="76"/>
      <c r="CF1136" s="76"/>
      <c r="CG1136" s="76"/>
      <c r="CH1136" s="76"/>
      <c r="CI1136" s="76"/>
      <c r="CJ1136" s="76"/>
      <c r="CK1136" s="76"/>
      <c r="CL1136" s="76"/>
    </row>
    <row r="1137" spans="2:90" x14ac:dyDescent="0.4">
      <c r="E1137" s="8"/>
      <c r="H1137" s="12"/>
      <c r="I1137" s="60"/>
      <c r="J1137" s="60"/>
      <c r="K1137" s="15"/>
      <c r="L1137" s="15"/>
      <c r="M1137" s="15"/>
      <c r="N1137" s="15"/>
      <c r="O1137" s="15"/>
      <c r="P1137" s="15"/>
      <c r="R1137" s="15"/>
      <c r="S1137" s="76"/>
      <c r="T1137" s="76"/>
      <c r="U1137" s="76"/>
      <c r="V1137" s="76"/>
      <c r="W1137" s="76"/>
      <c r="X1137" s="76"/>
      <c r="Y1137" s="76"/>
      <c r="Z1137" s="76"/>
      <c r="AA1137" s="76"/>
      <c r="AB1137" s="76"/>
      <c r="AC1137" s="76"/>
      <c r="AD1137" s="76"/>
      <c r="AE1137" s="76"/>
      <c r="AF1137" s="76"/>
      <c r="AG1137" s="76"/>
      <c r="AH1137" s="76"/>
      <c r="AI1137" s="76"/>
      <c r="AJ1137" s="76"/>
      <c r="AK1137" s="76"/>
      <c r="AL1137" s="76"/>
      <c r="AM1137" s="76"/>
      <c r="AN1137" s="76"/>
      <c r="AO1137" s="76"/>
      <c r="AP1137" s="76"/>
      <c r="AQ1137" s="76"/>
      <c r="AR1137" s="76"/>
      <c r="AS1137" s="76"/>
      <c r="AT1137" s="76"/>
      <c r="AU1137" s="76"/>
      <c r="AV1137" s="76"/>
      <c r="AW1137" s="76"/>
      <c r="AX1137" s="76"/>
      <c r="AY1137" s="76"/>
      <c r="AZ1137" s="76"/>
      <c r="BA1137" s="76"/>
      <c r="BB1137" s="76"/>
      <c r="BC1137" s="76"/>
      <c r="BD1137" s="76"/>
      <c r="BE1137" s="76"/>
      <c r="BF1137" s="76"/>
      <c r="BG1137" s="76"/>
      <c r="BH1137" s="76"/>
      <c r="BI1137" s="76"/>
      <c r="BJ1137" s="76"/>
      <c r="BK1137" s="76"/>
      <c r="BL1137" s="76"/>
      <c r="BM1137" s="76"/>
      <c r="BN1137" s="76"/>
      <c r="BO1137" s="76"/>
      <c r="BP1137" s="76"/>
      <c r="BQ1137" s="76"/>
      <c r="BR1137" s="76"/>
      <c r="BS1137" s="76"/>
      <c r="BT1137" s="76"/>
      <c r="BU1137" s="76"/>
      <c r="BV1137" s="76"/>
      <c r="BW1137" s="76"/>
      <c r="BX1137" s="76"/>
      <c r="BY1137" s="76"/>
      <c r="BZ1137" s="76"/>
      <c r="CA1137" s="76"/>
      <c r="CB1137" s="76"/>
      <c r="CC1137" s="76"/>
      <c r="CD1137" s="76"/>
      <c r="CE1137" s="76"/>
      <c r="CF1137" s="76"/>
      <c r="CG1137" s="76"/>
      <c r="CH1137" s="76"/>
      <c r="CI1137" s="76"/>
      <c r="CJ1137" s="76"/>
      <c r="CK1137" s="76"/>
      <c r="CL1137" s="76"/>
    </row>
    <row r="1138" spans="2:90" x14ac:dyDescent="0.4">
      <c r="B1138" s="171" t="s">
        <v>490</v>
      </c>
      <c r="E1138" s="8"/>
      <c r="H1138" s="170"/>
      <c r="I1138" s="172"/>
      <c r="J1138" s="172"/>
      <c r="K1138" s="193"/>
      <c r="L1138" s="193"/>
      <c r="M1138" s="193"/>
      <c r="N1138" s="193"/>
      <c r="O1138" s="193"/>
      <c r="P1138" s="193"/>
      <c r="R1138" s="194"/>
      <c r="S1138" s="170"/>
      <c r="T1138" s="170"/>
      <c r="U1138" s="170"/>
      <c r="V1138" s="170"/>
      <c r="W1138" s="170"/>
      <c r="X1138" s="170"/>
      <c r="Y1138" s="170"/>
      <c r="Z1138" s="170"/>
      <c r="AA1138" s="170"/>
      <c r="AB1138" s="170"/>
      <c r="AC1138" s="170"/>
      <c r="AD1138" s="170"/>
      <c r="AE1138" s="170"/>
      <c r="AF1138" s="170"/>
      <c r="AG1138" s="170"/>
      <c r="AH1138" s="170"/>
      <c r="AI1138" s="170"/>
      <c r="AJ1138" s="170"/>
      <c r="AK1138" s="170"/>
      <c r="AL1138" s="170"/>
      <c r="AM1138" s="170"/>
      <c r="AN1138" s="170"/>
      <c r="AO1138" s="170"/>
      <c r="AP1138" s="170"/>
      <c r="AQ1138" s="170"/>
      <c r="AR1138" s="170"/>
      <c r="AS1138" s="170"/>
      <c r="AT1138" s="170"/>
      <c r="AU1138" s="170"/>
      <c r="AV1138" s="170"/>
      <c r="AW1138" s="170"/>
      <c r="AX1138" s="170"/>
      <c r="AY1138" s="170"/>
      <c r="AZ1138" s="170"/>
      <c r="BA1138" s="170"/>
      <c r="BB1138" s="170"/>
      <c r="BC1138" s="170"/>
      <c r="BD1138" s="170"/>
      <c r="BE1138" s="170"/>
      <c r="BF1138" s="170"/>
      <c r="BG1138" s="170"/>
      <c r="BH1138" s="170"/>
      <c r="BI1138" s="170"/>
      <c r="BJ1138" s="170"/>
      <c r="BK1138" s="170"/>
      <c r="BL1138" s="170"/>
      <c r="BM1138" s="170"/>
      <c r="BN1138" s="170"/>
      <c r="BO1138" s="170"/>
      <c r="BP1138" s="170"/>
      <c r="BQ1138" s="170"/>
      <c r="BR1138" s="170"/>
      <c r="BS1138" s="170"/>
      <c r="BT1138" s="170"/>
      <c r="BU1138" s="170"/>
      <c r="BV1138" s="170"/>
      <c r="BW1138" s="170"/>
      <c r="BX1138" s="170"/>
      <c r="BY1138" s="170"/>
      <c r="BZ1138" s="170"/>
      <c r="CA1138" s="170"/>
      <c r="CB1138" s="170"/>
      <c r="CC1138" s="170"/>
      <c r="CD1138" s="170"/>
      <c r="CE1138" s="170"/>
      <c r="CF1138" s="170"/>
      <c r="CG1138" s="170"/>
      <c r="CH1138" s="170"/>
      <c r="CI1138" s="170"/>
      <c r="CJ1138" s="170"/>
      <c r="CK1138" s="170"/>
      <c r="CL1138" s="170"/>
    </row>
    <row r="1139" spans="2:90" x14ac:dyDescent="0.4">
      <c r="B1139" s="171" t="s">
        <v>492</v>
      </c>
      <c r="E1139" s="8"/>
      <c r="H1139" s="170"/>
      <c r="I1139" s="172"/>
      <c r="J1139" s="172"/>
      <c r="K1139" s="193"/>
      <c r="L1139" s="193"/>
      <c r="M1139" s="193"/>
      <c r="N1139" s="193"/>
      <c r="O1139" s="193"/>
      <c r="P1139" s="193"/>
      <c r="R1139" s="194"/>
      <c r="S1139" s="170"/>
      <c r="T1139" s="170"/>
      <c r="U1139" s="170"/>
      <c r="V1139" s="170"/>
      <c r="W1139" s="170"/>
      <c r="X1139" s="170"/>
      <c r="Y1139" s="170"/>
      <c r="Z1139" s="170"/>
      <c r="AA1139" s="170"/>
      <c r="AB1139" s="170"/>
      <c r="AC1139" s="170"/>
      <c r="AD1139" s="170"/>
      <c r="AE1139" s="170"/>
      <c r="AF1139" s="170"/>
      <c r="AG1139" s="170"/>
      <c r="AH1139" s="170"/>
      <c r="AI1139" s="170"/>
      <c r="AJ1139" s="170"/>
      <c r="AK1139" s="170"/>
      <c r="AL1139" s="170"/>
      <c r="AM1139" s="170"/>
      <c r="AN1139" s="170"/>
      <c r="AO1139" s="170"/>
      <c r="AP1139" s="170"/>
      <c r="AQ1139" s="170"/>
      <c r="AR1139" s="170"/>
      <c r="AS1139" s="170"/>
      <c r="AT1139" s="170"/>
      <c r="AU1139" s="170"/>
      <c r="AV1139" s="170"/>
      <c r="AW1139" s="170"/>
      <c r="AX1139" s="170"/>
      <c r="AY1139" s="170"/>
      <c r="AZ1139" s="170"/>
      <c r="BA1139" s="170"/>
      <c r="BB1139" s="170"/>
      <c r="BC1139" s="170"/>
      <c r="BD1139" s="170"/>
      <c r="BE1139" s="170"/>
      <c r="BF1139" s="170"/>
      <c r="BG1139" s="170"/>
      <c r="BH1139" s="170"/>
      <c r="BI1139" s="170"/>
      <c r="BJ1139" s="170"/>
      <c r="BK1139" s="170"/>
      <c r="BL1139" s="170"/>
      <c r="BM1139" s="170"/>
      <c r="BN1139" s="170"/>
      <c r="BO1139" s="170"/>
      <c r="BP1139" s="170"/>
      <c r="BQ1139" s="170"/>
      <c r="BR1139" s="170"/>
      <c r="BS1139" s="170"/>
      <c r="BT1139" s="170"/>
      <c r="BU1139" s="170"/>
      <c r="BV1139" s="170"/>
      <c r="BW1139" s="170"/>
      <c r="BX1139" s="170"/>
      <c r="BY1139" s="170"/>
      <c r="BZ1139" s="170"/>
      <c r="CA1139" s="170"/>
      <c r="CB1139" s="170"/>
      <c r="CC1139" s="170"/>
      <c r="CD1139" s="170"/>
      <c r="CE1139" s="170"/>
      <c r="CF1139" s="170"/>
      <c r="CG1139" s="170"/>
      <c r="CH1139" s="170"/>
      <c r="CI1139" s="170"/>
      <c r="CJ1139" s="170"/>
      <c r="CK1139" s="170"/>
      <c r="CL1139" s="170"/>
    </row>
    <row r="1140" spans="2:90" x14ac:dyDescent="0.4">
      <c r="B1140" s="171" t="s">
        <v>461</v>
      </c>
      <c r="E1140" s="8"/>
      <c r="H1140" s="170"/>
      <c r="I1140" s="172"/>
      <c r="J1140" s="172"/>
      <c r="K1140" s="193"/>
      <c r="L1140" s="193"/>
      <c r="M1140" s="193"/>
      <c r="N1140" s="193"/>
      <c r="O1140" s="193"/>
      <c r="P1140" s="193"/>
      <c r="R1140" s="194"/>
      <c r="S1140" s="195" t="str">
        <f t="shared" ref="S1140:AX1140" si="1279">S$16</f>
        <v>S$12</v>
      </c>
      <c r="T1140" s="195" t="str">
        <f t="shared" si="1279"/>
        <v>T$12</v>
      </c>
      <c r="U1140" s="195" t="str">
        <f t="shared" si="1279"/>
        <v>U$12</v>
      </c>
      <c r="V1140" s="195" t="str">
        <f t="shared" si="1279"/>
        <v>V$12</v>
      </c>
      <c r="W1140" s="195" t="str">
        <f t="shared" si="1279"/>
        <v>W$12</v>
      </c>
      <c r="X1140" s="195" t="str">
        <f t="shared" si="1279"/>
        <v>X$12</v>
      </c>
      <c r="Y1140" s="195" t="str">
        <f t="shared" si="1279"/>
        <v>Y$12</v>
      </c>
      <c r="Z1140" s="195" t="str">
        <f t="shared" si="1279"/>
        <v>Z$12</v>
      </c>
      <c r="AA1140" s="195" t="str">
        <f t="shared" si="1279"/>
        <v>AA$12</v>
      </c>
      <c r="AB1140" s="195" t="str">
        <f t="shared" si="1279"/>
        <v>AB$12</v>
      </c>
      <c r="AC1140" s="195" t="str">
        <f t="shared" si="1279"/>
        <v>AC$12</v>
      </c>
      <c r="AD1140" s="195" t="str">
        <f t="shared" si="1279"/>
        <v>AD$12</v>
      </c>
      <c r="AE1140" s="195" t="str">
        <f t="shared" si="1279"/>
        <v>AE$12</v>
      </c>
      <c r="AF1140" s="195" t="str">
        <f t="shared" si="1279"/>
        <v>AF$12</v>
      </c>
      <c r="AG1140" s="195" t="str">
        <f t="shared" si="1279"/>
        <v>AG$12</v>
      </c>
      <c r="AH1140" s="195" t="str">
        <f t="shared" si="1279"/>
        <v>AH$12</v>
      </c>
      <c r="AI1140" s="195" t="str">
        <f t="shared" si="1279"/>
        <v>AI$12</v>
      </c>
      <c r="AJ1140" s="195" t="str">
        <f t="shared" si="1279"/>
        <v>AJ$12</v>
      </c>
      <c r="AK1140" s="195" t="str">
        <f t="shared" si="1279"/>
        <v>AK$12</v>
      </c>
      <c r="AL1140" s="195" t="str">
        <f t="shared" si="1279"/>
        <v>AL$12</v>
      </c>
      <c r="AM1140" s="195" t="str">
        <f t="shared" si="1279"/>
        <v>AM$12</v>
      </c>
      <c r="AN1140" s="195" t="str">
        <f t="shared" si="1279"/>
        <v>AN$12</v>
      </c>
      <c r="AO1140" s="195" t="str">
        <f t="shared" si="1279"/>
        <v>AO$12</v>
      </c>
      <c r="AP1140" s="195" t="str">
        <f t="shared" si="1279"/>
        <v>AP$12</v>
      </c>
      <c r="AQ1140" s="195" t="str">
        <f t="shared" si="1279"/>
        <v>AQ$12</v>
      </c>
      <c r="AR1140" s="195" t="str">
        <f t="shared" si="1279"/>
        <v>AR$12</v>
      </c>
      <c r="AS1140" s="195" t="str">
        <f t="shared" si="1279"/>
        <v>AS$12</v>
      </c>
      <c r="AT1140" s="195" t="str">
        <f t="shared" si="1279"/>
        <v>AT$12</v>
      </c>
      <c r="AU1140" s="195" t="str">
        <f t="shared" si="1279"/>
        <v>AU$12</v>
      </c>
      <c r="AV1140" s="195" t="str">
        <f t="shared" si="1279"/>
        <v>AV$12</v>
      </c>
      <c r="AW1140" s="195" t="str">
        <f t="shared" si="1279"/>
        <v>AW$12</v>
      </c>
      <c r="AX1140" s="195" t="str">
        <f t="shared" si="1279"/>
        <v>AX$12</v>
      </c>
      <c r="AY1140" s="195" t="str">
        <f t="shared" ref="AY1140:CD1140" si="1280">AY$16</f>
        <v>AY$12</v>
      </c>
      <c r="AZ1140" s="195" t="str">
        <f t="shared" si="1280"/>
        <v>AZ$12</v>
      </c>
      <c r="BA1140" s="195" t="str">
        <f t="shared" si="1280"/>
        <v>BA$12</v>
      </c>
      <c r="BB1140" s="195" t="str">
        <f t="shared" si="1280"/>
        <v>BB$12</v>
      </c>
      <c r="BC1140" s="195" t="str">
        <f t="shared" si="1280"/>
        <v>BC$12</v>
      </c>
      <c r="BD1140" s="195" t="str">
        <f t="shared" si="1280"/>
        <v>BD$12</v>
      </c>
      <c r="BE1140" s="195" t="str">
        <f t="shared" si="1280"/>
        <v>BE$12</v>
      </c>
      <c r="BF1140" s="195" t="str">
        <f t="shared" si="1280"/>
        <v>BF$12</v>
      </c>
      <c r="BG1140" s="195" t="str">
        <f t="shared" si="1280"/>
        <v>BG$12</v>
      </c>
      <c r="BH1140" s="195" t="str">
        <f t="shared" si="1280"/>
        <v>BH$12</v>
      </c>
      <c r="BI1140" s="195" t="str">
        <f t="shared" si="1280"/>
        <v>BI$12</v>
      </c>
      <c r="BJ1140" s="195" t="str">
        <f t="shared" si="1280"/>
        <v>BJ$12</v>
      </c>
      <c r="BK1140" s="195" t="str">
        <f t="shared" si="1280"/>
        <v>BK$12</v>
      </c>
      <c r="BL1140" s="195" t="str">
        <f t="shared" si="1280"/>
        <v>BL$12</v>
      </c>
      <c r="BM1140" s="195" t="str">
        <f t="shared" si="1280"/>
        <v>BM$12</v>
      </c>
      <c r="BN1140" s="195" t="str">
        <f t="shared" si="1280"/>
        <v>BN$12</v>
      </c>
      <c r="BO1140" s="195" t="str">
        <f t="shared" si="1280"/>
        <v>BO$12</v>
      </c>
      <c r="BP1140" s="195" t="str">
        <f t="shared" si="1280"/>
        <v>BP$12</v>
      </c>
      <c r="BQ1140" s="195" t="str">
        <f t="shared" si="1280"/>
        <v>BQ$12</v>
      </c>
      <c r="BR1140" s="195" t="str">
        <f t="shared" si="1280"/>
        <v>BR$12</v>
      </c>
      <c r="BS1140" s="195" t="str">
        <f t="shared" si="1280"/>
        <v>BS$12</v>
      </c>
      <c r="BT1140" s="195" t="str">
        <f t="shared" si="1280"/>
        <v>BT$12</v>
      </c>
      <c r="BU1140" s="195" t="str">
        <f t="shared" si="1280"/>
        <v>BU$12</v>
      </c>
      <c r="BV1140" s="195" t="str">
        <f t="shared" si="1280"/>
        <v>BV$12</v>
      </c>
      <c r="BW1140" s="195" t="str">
        <f t="shared" si="1280"/>
        <v>BW$12</v>
      </c>
      <c r="BX1140" s="195" t="str">
        <f t="shared" si="1280"/>
        <v>BX$12</v>
      </c>
      <c r="BY1140" s="195" t="str">
        <f t="shared" si="1280"/>
        <v>BY$12</v>
      </c>
      <c r="BZ1140" s="195" t="str">
        <f t="shared" si="1280"/>
        <v>BZ$12</v>
      </c>
      <c r="CA1140" s="195" t="str">
        <f t="shared" si="1280"/>
        <v>CA$12</v>
      </c>
      <c r="CB1140" s="195" t="str">
        <f t="shared" si="1280"/>
        <v>CB$12</v>
      </c>
      <c r="CC1140" s="195" t="str">
        <f t="shared" si="1280"/>
        <v>CC$12</v>
      </c>
      <c r="CD1140" s="195" t="str">
        <f t="shared" si="1280"/>
        <v>CD$12</v>
      </c>
      <c r="CE1140" s="195" t="str">
        <f t="shared" ref="CE1140:CL1140" si="1281">CE$16</f>
        <v>CE$12</v>
      </c>
      <c r="CF1140" s="195" t="str">
        <f t="shared" si="1281"/>
        <v>CF$12</v>
      </c>
      <c r="CG1140" s="195" t="str">
        <f t="shared" si="1281"/>
        <v>CG$12</v>
      </c>
      <c r="CH1140" s="195" t="str">
        <f t="shared" si="1281"/>
        <v>CH$12</v>
      </c>
      <c r="CI1140" s="195" t="str">
        <f t="shared" si="1281"/>
        <v>CI$12</v>
      </c>
      <c r="CJ1140" s="195" t="str">
        <f t="shared" si="1281"/>
        <v>CJ$12</v>
      </c>
      <c r="CK1140" s="195" t="str">
        <f t="shared" si="1281"/>
        <v>CK$12</v>
      </c>
      <c r="CL1140" s="195" t="str">
        <f t="shared" si="1281"/>
        <v>CL$12</v>
      </c>
    </row>
    <row r="1141" spans="2:90" x14ac:dyDescent="0.4">
      <c r="B1141" s="171" t="s">
        <v>462</v>
      </c>
      <c r="E1141" s="8"/>
      <c r="H1141" s="196"/>
      <c r="I1141" s="197"/>
      <c r="J1141" s="197"/>
      <c r="K1141" s="198"/>
      <c r="L1141" s="198"/>
      <c r="M1141" s="198"/>
      <c r="N1141" s="198"/>
      <c r="O1141" s="198"/>
      <c r="P1141" s="198"/>
      <c r="R1141" s="198"/>
      <c r="S1141" s="195" t="str">
        <f t="shared" ref="S1141:AX1141" si="1282">S$17</f>
        <v>S$13</v>
      </c>
      <c r="T1141" s="195" t="str">
        <f t="shared" si="1282"/>
        <v>T$13</v>
      </c>
      <c r="U1141" s="195" t="str">
        <f t="shared" si="1282"/>
        <v>U$13</v>
      </c>
      <c r="V1141" s="195" t="str">
        <f t="shared" si="1282"/>
        <v>V$13</v>
      </c>
      <c r="W1141" s="195" t="str">
        <f t="shared" si="1282"/>
        <v>W$13</v>
      </c>
      <c r="X1141" s="195" t="str">
        <f t="shared" si="1282"/>
        <v>X$13</v>
      </c>
      <c r="Y1141" s="195" t="str">
        <f t="shared" si="1282"/>
        <v>Y$13</v>
      </c>
      <c r="Z1141" s="195" t="str">
        <f t="shared" si="1282"/>
        <v>Z$13</v>
      </c>
      <c r="AA1141" s="195" t="str">
        <f t="shared" si="1282"/>
        <v>AA$13</v>
      </c>
      <c r="AB1141" s="195" t="str">
        <f t="shared" si="1282"/>
        <v>AB$13</v>
      </c>
      <c r="AC1141" s="195" t="str">
        <f t="shared" si="1282"/>
        <v>AC$13</v>
      </c>
      <c r="AD1141" s="195" t="str">
        <f t="shared" si="1282"/>
        <v>AD$13</v>
      </c>
      <c r="AE1141" s="195" t="str">
        <f t="shared" si="1282"/>
        <v>AE$13</v>
      </c>
      <c r="AF1141" s="195" t="str">
        <f t="shared" si="1282"/>
        <v>AF$13</v>
      </c>
      <c r="AG1141" s="195" t="str">
        <f t="shared" si="1282"/>
        <v>AG$13</v>
      </c>
      <c r="AH1141" s="195" t="str">
        <f t="shared" si="1282"/>
        <v>AH$13</v>
      </c>
      <c r="AI1141" s="195" t="str">
        <f t="shared" si="1282"/>
        <v>AI$13</v>
      </c>
      <c r="AJ1141" s="195" t="str">
        <f t="shared" si="1282"/>
        <v>AJ$13</v>
      </c>
      <c r="AK1141" s="195" t="str">
        <f t="shared" si="1282"/>
        <v>AK$13</v>
      </c>
      <c r="AL1141" s="195" t="str">
        <f t="shared" si="1282"/>
        <v>AL$13</v>
      </c>
      <c r="AM1141" s="195" t="str">
        <f t="shared" si="1282"/>
        <v>AM$13</v>
      </c>
      <c r="AN1141" s="195" t="str">
        <f t="shared" si="1282"/>
        <v>AN$13</v>
      </c>
      <c r="AO1141" s="195" t="str">
        <f t="shared" si="1282"/>
        <v>AO$13</v>
      </c>
      <c r="AP1141" s="195" t="str">
        <f t="shared" si="1282"/>
        <v>AP$13</v>
      </c>
      <c r="AQ1141" s="195" t="str">
        <f t="shared" si="1282"/>
        <v>AQ$13</v>
      </c>
      <c r="AR1141" s="195" t="str">
        <f t="shared" si="1282"/>
        <v>AR$13</v>
      </c>
      <c r="AS1141" s="195" t="str">
        <f t="shared" si="1282"/>
        <v>AS$13</v>
      </c>
      <c r="AT1141" s="195" t="str">
        <f t="shared" si="1282"/>
        <v>AT$13</v>
      </c>
      <c r="AU1141" s="195" t="str">
        <f t="shared" si="1282"/>
        <v>AU$13</v>
      </c>
      <c r="AV1141" s="195" t="str">
        <f t="shared" si="1282"/>
        <v>AV$13</v>
      </c>
      <c r="AW1141" s="195" t="str">
        <f t="shared" si="1282"/>
        <v>AW$13</v>
      </c>
      <c r="AX1141" s="195" t="str">
        <f t="shared" si="1282"/>
        <v>AX$13</v>
      </c>
      <c r="AY1141" s="195" t="str">
        <f t="shared" ref="AY1141:CD1141" si="1283">AY$17</f>
        <v>AY$13</v>
      </c>
      <c r="AZ1141" s="195" t="str">
        <f t="shared" si="1283"/>
        <v>AZ$13</v>
      </c>
      <c r="BA1141" s="195" t="str">
        <f t="shared" si="1283"/>
        <v>BA$13</v>
      </c>
      <c r="BB1141" s="195" t="str">
        <f t="shared" si="1283"/>
        <v>BB$13</v>
      </c>
      <c r="BC1141" s="195" t="str">
        <f t="shared" si="1283"/>
        <v>BC$13</v>
      </c>
      <c r="BD1141" s="195" t="str">
        <f t="shared" si="1283"/>
        <v>BD$13</v>
      </c>
      <c r="BE1141" s="195" t="str">
        <f t="shared" si="1283"/>
        <v>BE$13</v>
      </c>
      <c r="BF1141" s="195" t="str">
        <f t="shared" si="1283"/>
        <v>BF$13</v>
      </c>
      <c r="BG1141" s="195" t="str">
        <f t="shared" si="1283"/>
        <v>BG$13</v>
      </c>
      <c r="BH1141" s="195" t="str">
        <f t="shared" si="1283"/>
        <v>BH$13</v>
      </c>
      <c r="BI1141" s="195" t="str">
        <f t="shared" si="1283"/>
        <v>BI$13</v>
      </c>
      <c r="BJ1141" s="195" t="str">
        <f t="shared" si="1283"/>
        <v>BJ$13</v>
      </c>
      <c r="BK1141" s="195" t="str">
        <f t="shared" si="1283"/>
        <v>BK$13</v>
      </c>
      <c r="BL1141" s="195" t="str">
        <f t="shared" si="1283"/>
        <v>BL$13</v>
      </c>
      <c r="BM1141" s="195" t="str">
        <f t="shared" si="1283"/>
        <v>BM$13</v>
      </c>
      <c r="BN1141" s="195" t="str">
        <f t="shared" si="1283"/>
        <v>BN$13</v>
      </c>
      <c r="BO1141" s="195" t="str">
        <f t="shared" si="1283"/>
        <v>BO$13</v>
      </c>
      <c r="BP1141" s="195" t="str">
        <f t="shared" si="1283"/>
        <v>BP$13</v>
      </c>
      <c r="BQ1141" s="195" t="str">
        <f t="shared" si="1283"/>
        <v>BQ$13</v>
      </c>
      <c r="BR1141" s="195" t="str">
        <f t="shared" si="1283"/>
        <v>BR$13</v>
      </c>
      <c r="BS1141" s="195" t="str">
        <f t="shared" si="1283"/>
        <v>BS$13</v>
      </c>
      <c r="BT1141" s="195" t="str">
        <f t="shared" si="1283"/>
        <v>BT$13</v>
      </c>
      <c r="BU1141" s="195" t="str">
        <f t="shared" si="1283"/>
        <v>BU$13</v>
      </c>
      <c r="BV1141" s="195" t="str">
        <f t="shared" si="1283"/>
        <v>BV$13</v>
      </c>
      <c r="BW1141" s="195" t="str">
        <f t="shared" si="1283"/>
        <v>BW$13</v>
      </c>
      <c r="BX1141" s="195" t="str">
        <f t="shared" si="1283"/>
        <v>BX$13</v>
      </c>
      <c r="BY1141" s="195" t="str">
        <f t="shared" si="1283"/>
        <v>BY$13</v>
      </c>
      <c r="BZ1141" s="195" t="str">
        <f t="shared" si="1283"/>
        <v>BZ$13</v>
      </c>
      <c r="CA1141" s="195" t="str">
        <f t="shared" si="1283"/>
        <v>CA$13</v>
      </c>
      <c r="CB1141" s="195" t="str">
        <f t="shared" si="1283"/>
        <v>CB$13</v>
      </c>
      <c r="CC1141" s="195" t="str">
        <f t="shared" si="1283"/>
        <v>CC$13</v>
      </c>
      <c r="CD1141" s="195" t="str">
        <f t="shared" si="1283"/>
        <v>CD$13</v>
      </c>
      <c r="CE1141" s="195" t="str">
        <f t="shared" ref="CE1141:CL1141" si="1284">CE$17</f>
        <v>CE$13</v>
      </c>
      <c r="CF1141" s="195" t="str">
        <f t="shared" si="1284"/>
        <v>CF$13</v>
      </c>
      <c r="CG1141" s="195" t="str">
        <f t="shared" si="1284"/>
        <v>CG$13</v>
      </c>
      <c r="CH1141" s="195" t="str">
        <f t="shared" si="1284"/>
        <v>CH$13</v>
      </c>
      <c r="CI1141" s="195" t="str">
        <f t="shared" si="1284"/>
        <v>CI$13</v>
      </c>
      <c r="CJ1141" s="195" t="str">
        <f t="shared" si="1284"/>
        <v>CJ$13</v>
      </c>
      <c r="CK1141" s="195" t="str">
        <f t="shared" si="1284"/>
        <v>CK$13</v>
      </c>
      <c r="CL1141" s="195" t="str">
        <f t="shared" si="1284"/>
        <v>CL$13</v>
      </c>
    </row>
    <row r="1142" spans="2:90" x14ac:dyDescent="0.4">
      <c r="B1142" s="171" t="s">
        <v>491</v>
      </c>
      <c r="E1142" s="8"/>
      <c r="H1142" s="196"/>
      <c r="I1142" s="197"/>
      <c r="J1142" s="197"/>
      <c r="K1142" s="198"/>
      <c r="L1142" s="198"/>
      <c r="M1142" s="198"/>
      <c r="N1142" s="198"/>
      <c r="O1142" s="198"/>
      <c r="P1142" s="198"/>
      <c r="R1142" s="198"/>
      <c r="S1142" s="186"/>
      <c r="T1142" s="186"/>
      <c r="U1142" s="186"/>
      <c r="V1142" s="186"/>
      <c r="W1142" s="186"/>
      <c r="X1142" s="186"/>
      <c r="Y1142" s="186"/>
      <c r="Z1142" s="186"/>
      <c r="AA1142" s="186"/>
      <c r="AB1142" s="186"/>
      <c r="AC1142" s="186"/>
      <c r="AD1142" s="186"/>
      <c r="AE1142" s="186"/>
      <c r="AF1142" s="186"/>
      <c r="AG1142" s="186"/>
      <c r="AH1142" s="186"/>
      <c r="AI1142" s="186"/>
      <c r="AJ1142" s="186"/>
      <c r="AK1142" s="186"/>
      <c r="AL1142" s="186"/>
      <c r="AM1142" s="186"/>
      <c r="AN1142" s="186"/>
      <c r="AO1142" s="186"/>
      <c r="AP1142" s="186"/>
      <c r="AQ1142" s="186"/>
      <c r="AR1142" s="186"/>
      <c r="AS1142" s="186"/>
      <c r="AT1142" s="186"/>
      <c r="AU1142" s="186"/>
      <c r="AV1142" s="186"/>
      <c r="AW1142" s="186"/>
      <c r="AX1142" s="186"/>
      <c r="AY1142" s="186"/>
      <c r="AZ1142" s="186"/>
      <c r="BA1142" s="186"/>
      <c r="BB1142" s="186"/>
      <c r="BC1142" s="186"/>
      <c r="BD1142" s="186"/>
      <c r="BE1142" s="186"/>
      <c r="BF1142" s="186"/>
      <c r="BG1142" s="186"/>
      <c r="BH1142" s="186"/>
      <c r="BI1142" s="186"/>
      <c r="BJ1142" s="186"/>
      <c r="BK1142" s="186"/>
      <c r="BL1142" s="186"/>
      <c r="BM1142" s="186"/>
      <c r="BN1142" s="186"/>
      <c r="BO1142" s="186"/>
      <c r="BP1142" s="186"/>
      <c r="BQ1142" s="186"/>
      <c r="BR1142" s="186"/>
      <c r="BS1142" s="186"/>
      <c r="BT1142" s="186"/>
      <c r="BU1142" s="186"/>
      <c r="BV1142" s="186"/>
      <c r="BW1142" s="186"/>
      <c r="BX1142" s="186"/>
      <c r="BY1142" s="186"/>
      <c r="BZ1142" s="186"/>
      <c r="CA1142" s="186"/>
      <c r="CB1142" s="186"/>
      <c r="CC1142" s="186"/>
      <c r="CD1142" s="186"/>
      <c r="CE1142" s="186"/>
      <c r="CF1142" s="186"/>
      <c r="CG1142" s="186"/>
      <c r="CH1142" s="186"/>
      <c r="CI1142" s="186"/>
      <c r="CJ1142" s="186"/>
      <c r="CK1142" s="186"/>
      <c r="CL1142" s="186"/>
    </row>
    <row r="1143" spans="2:90" x14ac:dyDescent="0.4">
      <c r="B1143" s="171" t="s">
        <v>505</v>
      </c>
      <c r="E1143" s="8"/>
      <c r="H1143" s="196"/>
      <c r="I1143" s="197"/>
      <c r="J1143" s="197"/>
      <c r="K1143" s="198"/>
      <c r="L1143" s="198"/>
      <c r="M1143" s="198"/>
      <c r="N1143" s="198"/>
      <c r="O1143" s="198"/>
      <c r="P1143" s="198"/>
      <c r="R1143" s="198"/>
      <c r="S1143" s="186"/>
      <c r="T1143" s="186"/>
      <c r="U1143" s="186"/>
      <c r="V1143" s="186"/>
      <c r="W1143" s="186"/>
      <c r="X1143" s="186"/>
      <c r="Y1143" s="186"/>
      <c r="Z1143" s="186"/>
      <c r="AA1143" s="186"/>
      <c r="AB1143" s="186"/>
      <c r="AC1143" s="186"/>
      <c r="AD1143" s="186"/>
      <c r="AE1143" s="186"/>
      <c r="AF1143" s="186"/>
      <c r="AG1143" s="186"/>
      <c r="AH1143" s="186"/>
      <c r="AI1143" s="186"/>
      <c r="AJ1143" s="186"/>
      <c r="AK1143" s="186"/>
      <c r="AL1143" s="186"/>
      <c r="AM1143" s="186"/>
      <c r="AN1143" s="186"/>
      <c r="AO1143" s="186"/>
      <c r="AP1143" s="186"/>
      <c r="AQ1143" s="186"/>
      <c r="AR1143" s="186"/>
      <c r="AS1143" s="186"/>
      <c r="AT1143" s="186"/>
      <c r="AU1143" s="186"/>
      <c r="AV1143" s="186"/>
      <c r="AW1143" s="186"/>
      <c r="AX1143" s="186"/>
      <c r="AY1143" s="186"/>
      <c r="AZ1143" s="186"/>
      <c r="BA1143" s="186"/>
      <c r="BB1143" s="186"/>
      <c r="BC1143" s="186"/>
      <c r="BD1143" s="186"/>
      <c r="BE1143" s="186"/>
      <c r="BF1143" s="186"/>
      <c r="BG1143" s="186"/>
      <c r="BH1143" s="186"/>
      <c r="BI1143" s="186"/>
      <c r="BJ1143" s="186"/>
      <c r="BK1143" s="186"/>
      <c r="BL1143" s="186"/>
      <c r="BM1143" s="186"/>
      <c r="BN1143" s="186"/>
      <c r="BO1143" s="186"/>
      <c r="BP1143" s="186"/>
      <c r="BQ1143" s="186"/>
      <c r="BR1143" s="186"/>
      <c r="BS1143" s="186"/>
      <c r="BT1143" s="186"/>
      <c r="BU1143" s="186"/>
      <c r="BV1143" s="186"/>
      <c r="BW1143" s="186"/>
      <c r="BX1143" s="186"/>
      <c r="BY1143" s="186"/>
      <c r="BZ1143" s="186"/>
      <c r="CA1143" s="186"/>
      <c r="CB1143" s="186"/>
      <c r="CC1143" s="186"/>
      <c r="CD1143" s="186"/>
      <c r="CE1143" s="186"/>
      <c r="CF1143" s="186"/>
      <c r="CG1143" s="186"/>
      <c r="CH1143" s="186"/>
      <c r="CI1143" s="186"/>
      <c r="CJ1143" s="186"/>
      <c r="CK1143" s="186"/>
      <c r="CL1143" s="186"/>
    </row>
    <row r="1144" spans="2:90" x14ac:dyDescent="0.4">
      <c r="B1144" s="171" t="s">
        <v>463</v>
      </c>
      <c r="E1144" s="8"/>
      <c r="H1144" s="196"/>
      <c r="I1144" s="197"/>
      <c r="J1144" s="197"/>
      <c r="K1144" s="198"/>
      <c r="L1144" s="198"/>
      <c r="M1144" s="198"/>
      <c r="N1144" s="198"/>
      <c r="O1144" s="198"/>
      <c r="P1144" s="198"/>
      <c r="R1144" s="198"/>
      <c r="S1144" s="186" t="str">
        <f t="shared" ref="S1144:AX1144" si="1285">S$18</f>
        <v>S$14</v>
      </c>
      <c r="T1144" s="186" t="str">
        <f t="shared" si="1285"/>
        <v>T$14</v>
      </c>
      <c r="U1144" s="186" t="str">
        <f t="shared" si="1285"/>
        <v>U$14</v>
      </c>
      <c r="V1144" s="186" t="str">
        <f t="shared" si="1285"/>
        <v>V$14</v>
      </c>
      <c r="W1144" s="186" t="str">
        <f t="shared" si="1285"/>
        <v>W$14</v>
      </c>
      <c r="X1144" s="186" t="str">
        <f t="shared" si="1285"/>
        <v>X$14</v>
      </c>
      <c r="Y1144" s="186" t="str">
        <f t="shared" si="1285"/>
        <v>Y$14</v>
      </c>
      <c r="Z1144" s="186" t="str">
        <f t="shared" si="1285"/>
        <v>Z$14</v>
      </c>
      <c r="AA1144" s="186" t="str">
        <f t="shared" si="1285"/>
        <v>AA$14</v>
      </c>
      <c r="AB1144" s="186" t="str">
        <f t="shared" si="1285"/>
        <v>AB$14</v>
      </c>
      <c r="AC1144" s="186" t="str">
        <f t="shared" si="1285"/>
        <v>AC$14</v>
      </c>
      <c r="AD1144" s="186" t="str">
        <f t="shared" si="1285"/>
        <v>AD$14</v>
      </c>
      <c r="AE1144" s="186" t="str">
        <f t="shared" si="1285"/>
        <v>AE$14</v>
      </c>
      <c r="AF1144" s="186" t="str">
        <f t="shared" si="1285"/>
        <v>AF$14</v>
      </c>
      <c r="AG1144" s="186" t="str">
        <f t="shared" si="1285"/>
        <v>AG$14</v>
      </c>
      <c r="AH1144" s="186" t="str">
        <f t="shared" si="1285"/>
        <v>AH$14</v>
      </c>
      <c r="AI1144" s="186" t="str">
        <f t="shared" si="1285"/>
        <v>AI$14</v>
      </c>
      <c r="AJ1144" s="186" t="str">
        <f t="shared" si="1285"/>
        <v>AJ$14</v>
      </c>
      <c r="AK1144" s="186" t="str">
        <f t="shared" si="1285"/>
        <v>AK$14</v>
      </c>
      <c r="AL1144" s="186" t="str">
        <f t="shared" si="1285"/>
        <v>AL$14</v>
      </c>
      <c r="AM1144" s="186" t="str">
        <f t="shared" si="1285"/>
        <v>AM$14</v>
      </c>
      <c r="AN1144" s="186" t="str">
        <f t="shared" si="1285"/>
        <v>AN$14</v>
      </c>
      <c r="AO1144" s="186" t="str">
        <f t="shared" si="1285"/>
        <v>AO$14</v>
      </c>
      <c r="AP1144" s="186" t="str">
        <f t="shared" si="1285"/>
        <v>AP$14</v>
      </c>
      <c r="AQ1144" s="186" t="str">
        <f t="shared" si="1285"/>
        <v>AQ$14</v>
      </c>
      <c r="AR1144" s="186" t="str">
        <f t="shared" si="1285"/>
        <v>AR$14</v>
      </c>
      <c r="AS1144" s="186" t="str">
        <f t="shared" si="1285"/>
        <v>AS$14</v>
      </c>
      <c r="AT1144" s="186" t="str">
        <f t="shared" si="1285"/>
        <v>AT$14</v>
      </c>
      <c r="AU1144" s="186" t="str">
        <f t="shared" si="1285"/>
        <v>AU$14</v>
      </c>
      <c r="AV1144" s="186" t="str">
        <f t="shared" si="1285"/>
        <v>AV$14</v>
      </c>
      <c r="AW1144" s="186" t="str">
        <f t="shared" si="1285"/>
        <v>AW$14</v>
      </c>
      <c r="AX1144" s="186" t="str">
        <f t="shared" si="1285"/>
        <v>AX$14</v>
      </c>
      <c r="AY1144" s="186" t="str">
        <f t="shared" ref="AY1144:CD1144" si="1286">AY$18</f>
        <v>AY$14</v>
      </c>
      <c r="AZ1144" s="186" t="str">
        <f t="shared" si="1286"/>
        <v>AZ$14</v>
      </c>
      <c r="BA1144" s="186" t="str">
        <f t="shared" si="1286"/>
        <v>BA$14</v>
      </c>
      <c r="BB1144" s="186" t="str">
        <f t="shared" si="1286"/>
        <v>BB$14</v>
      </c>
      <c r="BC1144" s="186" t="str">
        <f t="shared" si="1286"/>
        <v>BC$14</v>
      </c>
      <c r="BD1144" s="186" t="str">
        <f t="shared" si="1286"/>
        <v>BD$14</v>
      </c>
      <c r="BE1144" s="186" t="str">
        <f t="shared" si="1286"/>
        <v>BE$14</v>
      </c>
      <c r="BF1144" s="186" t="str">
        <f t="shared" si="1286"/>
        <v>BF$14</v>
      </c>
      <c r="BG1144" s="186" t="str">
        <f t="shared" si="1286"/>
        <v>BG$14</v>
      </c>
      <c r="BH1144" s="186" t="str">
        <f t="shared" si="1286"/>
        <v>BH$14</v>
      </c>
      <c r="BI1144" s="186" t="str">
        <f t="shared" si="1286"/>
        <v>BI$14</v>
      </c>
      <c r="BJ1144" s="186" t="str">
        <f t="shared" si="1286"/>
        <v>BJ$14</v>
      </c>
      <c r="BK1144" s="186" t="str">
        <f t="shared" si="1286"/>
        <v>BK$14</v>
      </c>
      <c r="BL1144" s="186" t="str">
        <f t="shared" si="1286"/>
        <v>BL$14</v>
      </c>
      <c r="BM1144" s="186" t="str">
        <f t="shared" si="1286"/>
        <v>BM$14</v>
      </c>
      <c r="BN1144" s="186" t="str">
        <f t="shared" si="1286"/>
        <v>BN$14</v>
      </c>
      <c r="BO1144" s="186" t="str">
        <f t="shared" si="1286"/>
        <v>BO$14</v>
      </c>
      <c r="BP1144" s="186" t="str">
        <f t="shared" si="1286"/>
        <v>BP$14</v>
      </c>
      <c r="BQ1144" s="186" t="str">
        <f t="shared" si="1286"/>
        <v>BQ$14</v>
      </c>
      <c r="BR1144" s="186" t="str">
        <f t="shared" si="1286"/>
        <v>BR$14</v>
      </c>
      <c r="BS1144" s="186" t="str">
        <f t="shared" si="1286"/>
        <v>BS$14</v>
      </c>
      <c r="BT1144" s="186" t="str">
        <f t="shared" si="1286"/>
        <v>BT$14</v>
      </c>
      <c r="BU1144" s="186" t="str">
        <f t="shared" si="1286"/>
        <v>BU$14</v>
      </c>
      <c r="BV1144" s="186" t="str">
        <f t="shared" si="1286"/>
        <v>BV$14</v>
      </c>
      <c r="BW1144" s="186" t="str">
        <f t="shared" si="1286"/>
        <v>BW$14</v>
      </c>
      <c r="BX1144" s="186" t="str">
        <f t="shared" si="1286"/>
        <v>BX$14</v>
      </c>
      <c r="BY1144" s="186" t="str">
        <f t="shared" si="1286"/>
        <v>BY$14</v>
      </c>
      <c r="BZ1144" s="186" t="str">
        <f t="shared" si="1286"/>
        <v>BZ$14</v>
      </c>
      <c r="CA1144" s="186" t="str">
        <f t="shared" si="1286"/>
        <v>CA$14</v>
      </c>
      <c r="CB1144" s="186" t="str">
        <f t="shared" si="1286"/>
        <v>CB$14</v>
      </c>
      <c r="CC1144" s="186" t="str">
        <f t="shared" si="1286"/>
        <v>CC$14</v>
      </c>
      <c r="CD1144" s="186" t="str">
        <f t="shared" si="1286"/>
        <v>CD$14</v>
      </c>
      <c r="CE1144" s="186" t="str">
        <f t="shared" ref="CE1144:CL1144" si="1287">CE$18</f>
        <v>CE$14</v>
      </c>
      <c r="CF1144" s="186" t="str">
        <f t="shared" si="1287"/>
        <v>CF$14</v>
      </c>
      <c r="CG1144" s="186" t="str">
        <f t="shared" si="1287"/>
        <v>CG$14</v>
      </c>
      <c r="CH1144" s="186" t="str">
        <f t="shared" si="1287"/>
        <v>CH$14</v>
      </c>
      <c r="CI1144" s="186" t="str">
        <f t="shared" si="1287"/>
        <v>CI$14</v>
      </c>
      <c r="CJ1144" s="186" t="str">
        <f t="shared" si="1287"/>
        <v>CJ$14</v>
      </c>
      <c r="CK1144" s="186" t="str">
        <f t="shared" si="1287"/>
        <v>CK$14</v>
      </c>
      <c r="CL1144" s="186" t="str">
        <f t="shared" si="1287"/>
        <v>CL$14</v>
      </c>
    </row>
    <row r="1145" spans="2:90" x14ac:dyDescent="0.4">
      <c r="B1145" s="171" t="s">
        <v>464</v>
      </c>
      <c r="E1145" s="8"/>
      <c r="H1145" s="196"/>
      <c r="I1145" s="197"/>
      <c r="J1145" s="197"/>
      <c r="K1145" s="198"/>
      <c r="L1145" s="198"/>
      <c r="M1145" s="198"/>
      <c r="N1145" s="198"/>
      <c r="O1145" s="198"/>
      <c r="P1145" s="198"/>
      <c r="R1145" s="198"/>
      <c r="S1145" s="186" t="str">
        <f t="shared" ref="S1145:AX1145" si="1288">S$19</f>
        <v>S$15</v>
      </c>
      <c r="T1145" s="186" t="str">
        <f t="shared" si="1288"/>
        <v>T$15</v>
      </c>
      <c r="U1145" s="186" t="str">
        <f t="shared" si="1288"/>
        <v>U$15</v>
      </c>
      <c r="V1145" s="186" t="str">
        <f t="shared" si="1288"/>
        <v>V$15</v>
      </c>
      <c r="W1145" s="186" t="str">
        <f t="shared" si="1288"/>
        <v>W$15</v>
      </c>
      <c r="X1145" s="186" t="str">
        <f t="shared" si="1288"/>
        <v>X$15</v>
      </c>
      <c r="Y1145" s="186" t="str">
        <f t="shared" si="1288"/>
        <v>Y$15</v>
      </c>
      <c r="Z1145" s="186" t="str">
        <f t="shared" si="1288"/>
        <v>Z$15</v>
      </c>
      <c r="AA1145" s="186" t="str">
        <f t="shared" si="1288"/>
        <v>AA$15</v>
      </c>
      <c r="AB1145" s="186" t="str">
        <f t="shared" si="1288"/>
        <v>AB$15</v>
      </c>
      <c r="AC1145" s="186" t="str">
        <f t="shared" si="1288"/>
        <v>AC$15</v>
      </c>
      <c r="AD1145" s="186" t="str">
        <f t="shared" si="1288"/>
        <v>AD$15</v>
      </c>
      <c r="AE1145" s="186" t="str">
        <f t="shared" si="1288"/>
        <v>AE$15</v>
      </c>
      <c r="AF1145" s="186" t="str">
        <f t="shared" si="1288"/>
        <v>AF$15</v>
      </c>
      <c r="AG1145" s="186" t="str">
        <f t="shared" si="1288"/>
        <v>AG$15</v>
      </c>
      <c r="AH1145" s="186" t="str">
        <f t="shared" si="1288"/>
        <v>AH$15</v>
      </c>
      <c r="AI1145" s="186" t="str">
        <f t="shared" si="1288"/>
        <v>AI$15</v>
      </c>
      <c r="AJ1145" s="186" t="str">
        <f t="shared" si="1288"/>
        <v>AJ$15</v>
      </c>
      <c r="AK1145" s="186" t="str">
        <f t="shared" si="1288"/>
        <v>AK$15</v>
      </c>
      <c r="AL1145" s="186" t="str">
        <f t="shared" si="1288"/>
        <v>AL$15</v>
      </c>
      <c r="AM1145" s="186" t="str">
        <f t="shared" si="1288"/>
        <v>AM$15</v>
      </c>
      <c r="AN1145" s="186" t="str">
        <f t="shared" si="1288"/>
        <v>AN$15</v>
      </c>
      <c r="AO1145" s="186" t="str">
        <f t="shared" si="1288"/>
        <v>AO$15</v>
      </c>
      <c r="AP1145" s="186" t="str">
        <f t="shared" si="1288"/>
        <v>AP$15</v>
      </c>
      <c r="AQ1145" s="186" t="str">
        <f t="shared" si="1288"/>
        <v>AQ$15</v>
      </c>
      <c r="AR1145" s="186" t="str">
        <f t="shared" si="1288"/>
        <v>AR$15</v>
      </c>
      <c r="AS1145" s="186" t="str">
        <f t="shared" si="1288"/>
        <v>AS$15</v>
      </c>
      <c r="AT1145" s="186" t="str">
        <f t="shared" si="1288"/>
        <v>AT$15</v>
      </c>
      <c r="AU1145" s="186" t="str">
        <f t="shared" si="1288"/>
        <v>AU$15</v>
      </c>
      <c r="AV1145" s="186" t="str">
        <f t="shared" si="1288"/>
        <v>AV$15</v>
      </c>
      <c r="AW1145" s="186" t="str">
        <f t="shared" si="1288"/>
        <v>AW$15</v>
      </c>
      <c r="AX1145" s="186" t="str">
        <f t="shared" si="1288"/>
        <v>AX$15</v>
      </c>
      <c r="AY1145" s="186" t="str">
        <f t="shared" ref="AY1145:CD1145" si="1289">AY$19</f>
        <v>AY$15</v>
      </c>
      <c r="AZ1145" s="186" t="str">
        <f t="shared" si="1289"/>
        <v>AZ$15</v>
      </c>
      <c r="BA1145" s="186" t="str">
        <f t="shared" si="1289"/>
        <v>BA$15</v>
      </c>
      <c r="BB1145" s="186" t="str">
        <f t="shared" si="1289"/>
        <v>BB$15</v>
      </c>
      <c r="BC1145" s="186" t="str">
        <f t="shared" si="1289"/>
        <v>BC$15</v>
      </c>
      <c r="BD1145" s="186" t="str">
        <f t="shared" si="1289"/>
        <v>BD$15</v>
      </c>
      <c r="BE1145" s="186" t="str">
        <f t="shared" si="1289"/>
        <v>BE$15</v>
      </c>
      <c r="BF1145" s="186" t="str">
        <f t="shared" si="1289"/>
        <v>BF$15</v>
      </c>
      <c r="BG1145" s="186" t="str">
        <f t="shared" si="1289"/>
        <v>BG$15</v>
      </c>
      <c r="BH1145" s="186" t="str">
        <f t="shared" si="1289"/>
        <v>BH$15</v>
      </c>
      <c r="BI1145" s="186" t="str">
        <f t="shared" si="1289"/>
        <v>BI$15</v>
      </c>
      <c r="BJ1145" s="186" t="str">
        <f t="shared" si="1289"/>
        <v>BJ$15</v>
      </c>
      <c r="BK1145" s="186" t="str">
        <f t="shared" si="1289"/>
        <v>BK$15</v>
      </c>
      <c r="BL1145" s="186" t="str">
        <f t="shared" si="1289"/>
        <v>BL$15</v>
      </c>
      <c r="BM1145" s="186" t="str">
        <f t="shared" si="1289"/>
        <v>BM$15</v>
      </c>
      <c r="BN1145" s="186" t="str">
        <f t="shared" si="1289"/>
        <v>BN$15</v>
      </c>
      <c r="BO1145" s="186" t="str">
        <f t="shared" si="1289"/>
        <v>BO$15</v>
      </c>
      <c r="BP1145" s="186" t="str">
        <f t="shared" si="1289"/>
        <v>BP$15</v>
      </c>
      <c r="BQ1145" s="186" t="str">
        <f t="shared" si="1289"/>
        <v>BQ$15</v>
      </c>
      <c r="BR1145" s="186" t="str">
        <f t="shared" si="1289"/>
        <v>BR$15</v>
      </c>
      <c r="BS1145" s="186" t="str">
        <f t="shared" si="1289"/>
        <v>BS$15</v>
      </c>
      <c r="BT1145" s="186" t="str">
        <f t="shared" si="1289"/>
        <v>BT$15</v>
      </c>
      <c r="BU1145" s="186" t="str">
        <f t="shared" si="1289"/>
        <v>BU$15</v>
      </c>
      <c r="BV1145" s="186" t="str">
        <f t="shared" si="1289"/>
        <v>BV$15</v>
      </c>
      <c r="BW1145" s="186" t="str">
        <f t="shared" si="1289"/>
        <v>BW$15</v>
      </c>
      <c r="BX1145" s="186" t="str">
        <f t="shared" si="1289"/>
        <v>BX$15</v>
      </c>
      <c r="BY1145" s="186" t="str">
        <f t="shared" si="1289"/>
        <v>BY$15</v>
      </c>
      <c r="BZ1145" s="186" t="str">
        <f t="shared" si="1289"/>
        <v>BZ$15</v>
      </c>
      <c r="CA1145" s="186" t="str">
        <f t="shared" si="1289"/>
        <v>CA$15</v>
      </c>
      <c r="CB1145" s="186" t="str">
        <f t="shared" si="1289"/>
        <v>CB$15</v>
      </c>
      <c r="CC1145" s="186" t="str">
        <f t="shared" si="1289"/>
        <v>CC$15</v>
      </c>
      <c r="CD1145" s="186" t="str">
        <f t="shared" si="1289"/>
        <v>CD$15</v>
      </c>
      <c r="CE1145" s="186" t="str">
        <f t="shared" ref="CE1145:CL1145" si="1290">CE$19</f>
        <v>CE$15</v>
      </c>
      <c r="CF1145" s="186" t="str">
        <f t="shared" si="1290"/>
        <v>CF$15</v>
      </c>
      <c r="CG1145" s="186" t="str">
        <f t="shared" si="1290"/>
        <v>CG$15</v>
      </c>
      <c r="CH1145" s="186" t="str">
        <f t="shared" si="1290"/>
        <v>CH$15</v>
      </c>
      <c r="CI1145" s="186" t="str">
        <f t="shared" si="1290"/>
        <v>CI$15</v>
      </c>
      <c r="CJ1145" s="186" t="str">
        <f t="shared" si="1290"/>
        <v>CJ$15</v>
      </c>
      <c r="CK1145" s="186" t="str">
        <f t="shared" si="1290"/>
        <v>CK$15</v>
      </c>
      <c r="CL1145" s="186" t="str">
        <f t="shared" si="1290"/>
        <v>CL$15</v>
      </c>
    </row>
    <row r="1146" spans="2:90" x14ac:dyDescent="0.4">
      <c r="B1146" s="66" t="s">
        <v>306</v>
      </c>
      <c r="C1146" s="31"/>
      <c r="D1146" t="s">
        <v>840</v>
      </c>
      <c r="E1146" s="8" t="str">
        <f t="shared" ref="E1146:E1156" si="1291">ROW()&amp;" "&amp;D1146</f>
        <v>1146 LAMORT-PV</v>
      </c>
      <c r="F1146" t="s">
        <v>351</v>
      </c>
      <c r="H1146" s="22"/>
      <c r="I1146" s="287"/>
      <c r="J1146" s="287"/>
      <c r="K1146" s="22"/>
      <c r="L1146" s="22"/>
      <c r="M1146" s="22"/>
      <c r="N1146" s="22"/>
      <c r="O1146" s="22"/>
      <c r="P1146" s="22"/>
      <c r="R1146" s="66"/>
      <c r="S1146" s="289"/>
      <c r="T1146" s="289"/>
      <c r="U1146" s="289"/>
      <c r="V1146" s="289"/>
      <c r="W1146" s="289"/>
      <c r="X1146" s="289"/>
      <c r="Y1146" s="289"/>
      <c r="Z1146" s="289"/>
      <c r="AA1146" s="289"/>
      <c r="AB1146" s="289"/>
      <c r="AC1146" s="289"/>
      <c r="AD1146" s="289"/>
      <c r="AE1146" s="289"/>
      <c r="AF1146" s="289"/>
      <c r="AG1146" s="289"/>
      <c r="AH1146" s="289"/>
      <c r="AI1146" s="289"/>
      <c r="AJ1146" s="289"/>
      <c r="AK1146" s="289"/>
      <c r="AL1146" s="289"/>
      <c r="AM1146" s="289"/>
      <c r="AN1146" s="289"/>
      <c r="AO1146" s="289"/>
      <c r="AP1146" s="289"/>
      <c r="AQ1146" s="289"/>
      <c r="AR1146" s="289"/>
      <c r="AS1146" s="289"/>
      <c r="AT1146" s="289"/>
      <c r="AU1146" s="289"/>
      <c r="AV1146" s="289"/>
      <c r="AW1146" s="289"/>
      <c r="AX1146" s="289"/>
      <c r="AY1146" s="289"/>
      <c r="AZ1146" s="289"/>
      <c r="BA1146" s="289"/>
      <c r="BB1146" s="289"/>
      <c r="BC1146" s="289"/>
      <c r="BD1146" s="289"/>
      <c r="BE1146" s="289"/>
      <c r="BF1146" s="289"/>
      <c r="BG1146" s="289"/>
      <c r="BH1146" s="289"/>
      <c r="BI1146" s="289"/>
      <c r="BJ1146" s="289"/>
      <c r="BK1146" s="289"/>
      <c r="BL1146" s="289"/>
      <c r="BM1146" s="289"/>
      <c r="BN1146" s="289"/>
      <c r="BO1146" s="289"/>
      <c r="BP1146" s="289"/>
      <c r="BQ1146" s="289"/>
      <c r="BR1146" s="289"/>
      <c r="BS1146" s="289"/>
      <c r="BT1146" s="289"/>
      <c r="BU1146" s="289"/>
      <c r="BV1146" s="289"/>
      <c r="BW1146" s="289"/>
      <c r="BX1146" s="289"/>
      <c r="BY1146" s="289"/>
      <c r="BZ1146" s="289"/>
      <c r="CA1146" s="289"/>
      <c r="CB1146" s="289"/>
      <c r="CC1146" s="289"/>
      <c r="CD1146" s="289"/>
      <c r="CE1146" s="289"/>
      <c r="CF1146" s="289"/>
      <c r="CG1146" s="289"/>
      <c r="CH1146" s="289"/>
      <c r="CI1146" s="289"/>
      <c r="CJ1146" s="289"/>
      <c r="CK1146" s="289"/>
      <c r="CL1146" s="289"/>
    </row>
    <row r="1147" spans="2:90" x14ac:dyDescent="0.4">
      <c r="B1147" s="126" t="str">
        <f>"Assumptions - "&amp;B1146</f>
        <v>Assumptions - Volume driven amortizing loan - no defaults:</v>
      </c>
      <c r="D1147" t="s">
        <v>840</v>
      </c>
      <c r="E1147" s="12" t="str">
        <f t="shared" si="1291"/>
        <v>1147 LAMORT-PV</v>
      </c>
      <c r="G1147" t="str">
        <f>E1147</f>
        <v>1147 LAMORT-PV</v>
      </c>
      <c r="H1147" s="31"/>
      <c r="I1147" s="73"/>
      <c r="J1147" s="73"/>
      <c r="K1147" s="31"/>
      <c r="L1147" s="31"/>
      <c r="M1147" s="31"/>
      <c r="N1147" s="31"/>
      <c r="O1147" s="31"/>
      <c r="P1147" s="31"/>
      <c r="R1147" s="67"/>
      <c r="S1147" s="233"/>
      <c r="T1147" s="233"/>
      <c r="U1147" s="233"/>
      <c r="V1147" s="233"/>
      <c r="W1147" s="233"/>
      <c r="X1147" s="233"/>
      <c r="Y1147" s="233"/>
      <c r="Z1147" s="233"/>
      <c r="AA1147" s="233"/>
      <c r="AB1147" s="233"/>
      <c r="AC1147" s="233"/>
      <c r="AD1147" s="233"/>
      <c r="AE1147" s="233"/>
      <c r="AF1147" s="233"/>
      <c r="AG1147" s="233"/>
      <c r="AH1147" s="233"/>
      <c r="AI1147" s="233"/>
      <c r="AJ1147" s="233"/>
      <c r="AK1147" s="233"/>
      <c r="AL1147" s="233"/>
      <c r="AM1147" s="233"/>
      <c r="AN1147" s="233"/>
      <c r="AO1147" s="233"/>
      <c r="AP1147" s="233"/>
      <c r="AQ1147" s="233"/>
      <c r="AR1147" s="233"/>
      <c r="AS1147" s="233"/>
      <c r="AT1147" s="233"/>
      <c r="AU1147" s="233"/>
      <c r="AV1147" s="233"/>
      <c r="AW1147" s="233"/>
      <c r="AX1147" s="233"/>
      <c r="AY1147" s="233"/>
      <c r="AZ1147" s="233"/>
      <c r="BA1147" s="233"/>
      <c r="BB1147" s="233"/>
      <c r="BC1147" s="233"/>
      <c r="BD1147" s="233"/>
      <c r="BE1147" s="233"/>
      <c r="BF1147" s="233"/>
      <c r="BG1147" s="233"/>
      <c r="BH1147" s="233"/>
      <c r="BI1147" s="233"/>
      <c r="BJ1147" s="233"/>
      <c r="BK1147" s="233"/>
      <c r="BL1147" s="233"/>
      <c r="BM1147" s="233"/>
      <c r="BN1147" s="233"/>
      <c r="BO1147" s="233"/>
      <c r="BP1147" s="233"/>
      <c r="BQ1147" s="233"/>
      <c r="BR1147" s="233"/>
      <c r="BS1147" s="233"/>
      <c r="BT1147" s="233"/>
      <c r="BU1147" s="233"/>
      <c r="BV1147" s="233"/>
      <c r="BW1147" s="233"/>
      <c r="BX1147" s="233"/>
      <c r="BY1147" s="233"/>
      <c r="BZ1147" s="233"/>
      <c r="CA1147" s="233"/>
      <c r="CB1147" s="233"/>
      <c r="CC1147" s="233"/>
      <c r="CD1147" s="233"/>
      <c r="CE1147" s="233"/>
      <c r="CF1147" s="233"/>
      <c r="CG1147" s="233"/>
      <c r="CH1147" s="233"/>
      <c r="CI1147" s="233"/>
      <c r="CJ1147" s="233"/>
      <c r="CK1147" s="233"/>
      <c r="CL1147" s="233"/>
    </row>
    <row r="1148" spans="2:90" x14ac:dyDescent="0.4">
      <c r="B1148" s="155" t="s">
        <v>287</v>
      </c>
      <c r="D1148" t="s">
        <v>840</v>
      </c>
      <c r="E1148" s="12" t="str">
        <f t="shared" si="1291"/>
        <v>1148 LAMORT-PV</v>
      </c>
      <c r="F1148" s="31"/>
      <c r="G1148" t="str">
        <f>E1148</f>
        <v>1148 LAMORT-PV</v>
      </c>
      <c r="H1148" s="57">
        <v>12</v>
      </c>
      <c r="I1148" s="31"/>
      <c r="J1148" s="31"/>
      <c r="K1148" s="31"/>
      <c r="L1148" s="31"/>
      <c r="M1148" s="31"/>
      <c r="N1148" s="31"/>
      <c r="O1148" s="31"/>
      <c r="P1148" s="31"/>
      <c r="R1148" s="31"/>
      <c r="S1148" s="73"/>
      <c r="T1148" s="73"/>
      <c r="U1148" s="73"/>
      <c r="V1148" s="73"/>
      <c r="W1148" s="73"/>
      <c r="X1148" s="73"/>
      <c r="Y1148" s="73"/>
      <c r="Z1148" s="73"/>
      <c r="AA1148" s="73"/>
      <c r="AB1148" s="73"/>
      <c r="AC1148" s="73"/>
      <c r="AD1148" s="73"/>
      <c r="AE1148" s="73"/>
      <c r="AF1148" s="73"/>
      <c r="AG1148" s="73"/>
      <c r="AH1148" s="73"/>
      <c r="AI1148" s="73"/>
      <c r="AJ1148" s="73"/>
      <c r="AK1148" s="73"/>
      <c r="AL1148" s="73"/>
      <c r="AM1148" s="73"/>
      <c r="AN1148" s="73"/>
      <c r="AO1148" s="73"/>
      <c r="AP1148" s="73"/>
      <c r="AQ1148" s="73"/>
      <c r="AR1148" s="73"/>
      <c r="AS1148" s="73"/>
      <c r="AT1148" s="73"/>
      <c r="AU1148" s="73"/>
      <c r="AV1148" s="73"/>
      <c r="AW1148" s="73"/>
      <c r="AX1148" s="73"/>
      <c r="AY1148" s="73"/>
      <c r="AZ1148" s="73"/>
      <c r="BA1148" s="73"/>
      <c r="BB1148" s="73"/>
      <c r="BC1148" s="73"/>
      <c r="BD1148" s="73"/>
      <c r="BE1148" s="73"/>
      <c r="BF1148" s="73"/>
      <c r="BG1148" s="73"/>
      <c r="BH1148" s="73"/>
      <c r="BI1148" s="73"/>
      <c r="BJ1148" s="73"/>
      <c r="BK1148" s="73"/>
      <c r="BL1148" s="73"/>
      <c r="BM1148" s="73"/>
      <c r="BN1148" s="73"/>
      <c r="BO1148" s="73"/>
      <c r="BP1148" s="73"/>
      <c r="BQ1148" s="73"/>
      <c r="BR1148" s="73"/>
      <c r="BS1148" s="73"/>
      <c r="BT1148" s="73"/>
      <c r="BU1148" s="73"/>
      <c r="BV1148" s="73"/>
      <c r="BW1148" s="73"/>
      <c r="BX1148" s="73"/>
      <c r="BY1148" s="73"/>
      <c r="BZ1148" s="73"/>
      <c r="CA1148" s="73"/>
      <c r="CB1148" s="73"/>
      <c r="CC1148" s="73"/>
      <c r="CD1148" s="73"/>
      <c r="CE1148" s="73"/>
      <c r="CF1148" s="73"/>
      <c r="CG1148" s="73"/>
      <c r="CH1148" s="73"/>
      <c r="CI1148" s="73"/>
      <c r="CJ1148" s="73"/>
      <c r="CK1148" s="73"/>
      <c r="CL1148" s="73"/>
    </row>
    <row r="1149" spans="2:90" x14ac:dyDescent="0.4">
      <c r="B1149" s="155" t="s">
        <v>288</v>
      </c>
      <c r="D1149" t="s">
        <v>840</v>
      </c>
      <c r="E1149" s="12" t="str">
        <f t="shared" si="1291"/>
        <v>1149 LAMORT-PV</v>
      </c>
      <c r="F1149" s="31"/>
      <c r="G1149" t="str">
        <f>E1149</f>
        <v>1149 LAMORT-PV</v>
      </c>
      <c r="H1149" s="59">
        <v>0.1</v>
      </c>
      <c r="I1149" s="31"/>
      <c r="J1149" s="31"/>
      <c r="K1149" s="31"/>
      <c r="L1149" s="31"/>
      <c r="M1149" s="31"/>
      <c r="N1149" s="31"/>
      <c r="O1149" s="31"/>
      <c r="P1149" s="31"/>
      <c r="R1149" s="31"/>
      <c r="S1149" s="73"/>
      <c r="T1149" s="73"/>
      <c r="U1149" s="73"/>
      <c r="V1149" s="73"/>
      <c r="W1149" s="73"/>
      <c r="X1149" s="73"/>
      <c r="Y1149" s="73"/>
      <c r="Z1149" s="73"/>
      <c r="AA1149" s="73"/>
      <c r="AB1149" s="73"/>
      <c r="AC1149" s="73"/>
      <c r="AD1149" s="73"/>
      <c r="AE1149" s="73"/>
      <c r="AF1149" s="73"/>
      <c r="AG1149" s="73"/>
      <c r="AH1149" s="73"/>
      <c r="AI1149" s="73"/>
      <c r="AJ1149" s="73"/>
      <c r="AK1149" s="73"/>
      <c r="AL1149" s="73"/>
      <c r="AM1149" s="73"/>
      <c r="AN1149" s="73"/>
      <c r="AO1149" s="73"/>
      <c r="AP1149" s="73"/>
      <c r="AQ1149" s="73"/>
      <c r="AR1149" s="73"/>
      <c r="AS1149" s="73"/>
      <c r="AT1149" s="73"/>
      <c r="AU1149" s="73"/>
      <c r="AV1149" s="73"/>
      <c r="AW1149" s="73"/>
      <c r="AX1149" s="73"/>
      <c r="AY1149" s="73"/>
      <c r="AZ1149" s="73"/>
      <c r="BA1149" s="73"/>
      <c r="BB1149" s="73"/>
      <c r="BC1149" s="73"/>
      <c r="BD1149" s="73"/>
      <c r="BE1149" s="73"/>
      <c r="BF1149" s="73"/>
      <c r="BG1149" s="73"/>
      <c r="BH1149" s="73"/>
      <c r="BI1149" s="73"/>
      <c r="BJ1149" s="73"/>
      <c r="BK1149" s="73"/>
      <c r="BL1149" s="73"/>
      <c r="BM1149" s="73"/>
      <c r="BN1149" s="73"/>
      <c r="BO1149" s="73"/>
      <c r="BP1149" s="73"/>
      <c r="BQ1149" s="73"/>
      <c r="BR1149" s="73"/>
      <c r="BS1149" s="73"/>
      <c r="BT1149" s="73"/>
      <c r="BU1149" s="73"/>
      <c r="BV1149" s="73"/>
      <c r="BW1149" s="73"/>
      <c r="BX1149" s="73"/>
      <c r="BY1149" s="73"/>
      <c r="BZ1149" s="73"/>
      <c r="CA1149" s="73"/>
      <c r="CB1149" s="73"/>
      <c r="CC1149" s="73"/>
      <c r="CD1149" s="73"/>
      <c r="CE1149" s="73"/>
      <c r="CF1149" s="73"/>
      <c r="CG1149" s="73"/>
      <c r="CH1149" s="73"/>
      <c r="CI1149" s="73"/>
      <c r="CJ1149" s="73"/>
      <c r="CK1149" s="73"/>
      <c r="CL1149" s="73"/>
    </row>
    <row r="1150" spans="2:90" x14ac:dyDescent="0.4">
      <c r="B1150" s="155" t="s">
        <v>304</v>
      </c>
      <c r="D1150" t="s">
        <v>840</v>
      </c>
      <c r="E1150" s="12" t="str">
        <f t="shared" si="1291"/>
        <v>1150 LAMORT-PV</v>
      </c>
      <c r="F1150" s="31"/>
      <c r="G1150" t="str">
        <f>E1150</f>
        <v>1150 LAMORT-PV</v>
      </c>
      <c r="H1150" s="59">
        <v>0.1</v>
      </c>
      <c r="I1150" s="31"/>
      <c r="J1150" s="31"/>
      <c r="K1150" s="31"/>
      <c r="L1150" s="31"/>
      <c r="M1150" s="31"/>
      <c r="N1150" s="31"/>
      <c r="O1150" s="31"/>
      <c r="P1150" s="31"/>
      <c r="R1150" s="31"/>
      <c r="S1150" s="73"/>
      <c r="T1150" s="73"/>
      <c r="U1150" s="73"/>
      <c r="V1150" s="73"/>
      <c r="W1150" s="73"/>
      <c r="X1150" s="73"/>
      <c r="Y1150" s="73"/>
      <c r="Z1150" s="73"/>
      <c r="AA1150" s="73"/>
      <c r="AB1150" s="73"/>
      <c r="AC1150" s="73"/>
      <c r="AD1150" s="73"/>
      <c r="AE1150" s="73"/>
      <c r="AF1150" s="73"/>
      <c r="AG1150" s="73"/>
      <c r="AH1150" s="73"/>
      <c r="AI1150" s="73"/>
      <c r="AJ1150" s="73"/>
      <c r="AK1150" s="73"/>
      <c r="AL1150" s="73"/>
      <c r="AM1150" s="73"/>
      <c r="AN1150" s="73"/>
      <c r="AO1150" s="73"/>
      <c r="AP1150" s="73"/>
      <c r="AQ1150" s="73"/>
      <c r="AR1150" s="73"/>
      <c r="AS1150" s="73"/>
      <c r="AT1150" s="73"/>
      <c r="AU1150" s="73"/>
      <c r="AV1150" s="73"/>
      <c r="AW1150" s="73"/>
      <c r="AX1150" s="73"/>
      <c r="AY1150" s="73"/>
      <c r="AZ1150" s="73"/>
      <c r="BA1150" s="73"/>
      <c r="BB1150" s="73"/>
      <c r="BC1150" s="73"/>
      <c r="BD1150" s="73"/>
      <c r="BE1150" s="73"/>
      <c r="BF1150" s="73"/>
      <c r="BG1150" s="73"/>
      <c r="BH1150" s="73"/>
      <c r="BI1150" s="73"/>
      <c r="BJ1150" s="73"/>
      <c r="BK1150" s="73"/>
      <c r="BL1150" s="73"/>
      <c r="BM1150" s="73"/>
      <c r="BN1150" s="73"/>
      <c r="BO1150" s="73"/>
      <c r="BP1150" s="73"/>
      <c r="BQ1150" s="73"/>
      <c r="BR1150" s="73"/>
      <c r="BS1150" s="73"/>
      <c r="BT1150" s="73"/>
      <c r="BU1150" s="73"/>
      <c r="BV1150" s="73"/>
      <c r="BW1150" s="73"/>
      <c r="BX1150" s="73"/>
      <c r="BY1150" s="73"/>
      <c r="BZ1150" s="73"/>
      <c r="CA1150" s="73"/>
      <c r="CB1150" s="73"/>
      <c r="CC1150" s="73"/>
      <c r="CD1150" s="73"/>
      <c r="CE1150" s="73"/>
      <c r="CF1150" s="73"/>
      <c r="CG1150" s="73"/>
      <c r="CH1150" s="73"/>
      <c r="CI1150" s="73"/>
      <c r="CJ1150" s="73"/>
      <c r="CK1150" s="73"/>
      <c r="CL1150" s="73"/>
    </row>
    <row r="1151" spans="2:90" x14ac:dyDescent="0.4">
      <c r="B1151" s="155" t="s">
        <v>305</v>
      </c>
      <c r="C1151" s="31"/>
      <c r="D1151" t="s">
        <v>840</v>
      </c>
      <c r="E1151" s="12" t="str">
        <f t="shared" si="1291"/>
        <v>1151 LAMORT-PV</v>
      </c>
      <c r="F1151" s="31"/>
      <c r="G1151" s="31"/>
      <c r="H1151" s="59">
        <v>0.5</v>
      </c>
      <c r="I1151" s="31"/>
      <c r="J1151" s="31"/>
      <c r="K1151" s="31"/>
      <c r="L1151" s="31"/>
      <c r="M1151" s="31"/>
      <c r="N1151" s="31"/>
      <c r="O1151" s="31"/>
      <c r="P1151" s="31"/>
      <c r="R1151" s="31"/>
      <c r="S1151" s="73"/>
      <c r="T1151" s="73"/>
      <c r="U1151" s="73"/>
      <c r="V1151" s="73"/>
      <c r="W1151" s="73"/>
      <c r="X1151" s="73"/>
      <c r="Y1151" s="73"/>
      <c r="Z1151" s="73"/>
      <c r="AA1151" s="73"/>
      <c r="AB1151" s="73"/>
      <c r="AC1151" s="73"/>
      <c r="AD1151" s="73"/>
      <c r="AE1151" s="73"/>
      <c r="AF1151" s="73"/>
      <c r="AG1151" s="73"/>
      <c r="AH1151" s="73"/>
      <c r="AI1151" s="73"/>
      <c r="AJ1151" s="73"/>
      <c r="AK1151" s="73"/>
      <c r="AL1151" s="73"/>
      <c r="AM1151" s="73"/>
      <c r="AN1151" s="73"/>
      <c r="AO1151" s="73"/>
      <c r="AP1151" s="73"/>
      <c r="AQ1151" s="73"/>
      <c r="AR1151" s="73"/>
      <c r="AS1151" s="73"/>
      <c r="AT1151" s="73"/>
      <c r="AU1151" s="73"/>
      <c r="AV1151" s="73"/>
      <c r="AW1151" s="73"/>
      <c r="AX1151" s="73"/>
      <c r="AY1151" s="73"/>
      <c r="AZ1151" s="73"/>
      <c r="BA1151" s="73"/>
      <c r="BB1151" s="73"/>
      <c r="BC1151" s="73"/>
      <c r="BD1151" s="73"/>
      <c r="BE1151" s="73"/>
      <c r="BF1151" s="73"/>
      <c r="BG1151" s="73"/>
      <c r="BH1151" s="73"/>
      <c r="BI1151" s="73"/>
      <c r="BJ1151" s="73"/>
      <c r="BK1151" s="73"/>
      <c r="BL1151" s="73"/>
      <c r="BM1151" s="73"/>
      <c r="BN1151" s="73"/>
      <c r="BO1151" s="73"/>
      <c r="BP1151" s="73"/>
      <c r="BQ1151" s="73"/>
      <c r="BR1151" s="73"/>
      <c r="BS1151" s="73"/>
      <c r="BT1151" s="73"/>
      <c r="BU1151" s="73"/>
      <c r="BV1151" s="73"/>
      <c r="BW1151" s="73"/>
      <c r="BX1151" s="73"/>
      <c r="BY1151" s="73"/>
      <c r="BZ1151" s="73"/>
      <c r="CA1151" s="73"/>
      <c r="CB1151" s="73"/>
      <c r="CC1151" s="73"/>
      <c r="CD1151" s="73"/>
      <c r="CE1151" s="73"/>
      <c r="CF1151" s="73"/>
      <c r="CG1151" s="73"/>
      <c r="CH1151" s="73"/>
      <c r="CI1151" s="73"/>
      <c r="CJ1151" s="73"/>
      <c r="CK1151" s="73"/>
      <c r="CL1151" s="73"/>
    </row>
    <row r="1152" spans="2:90" x14ac:dyDescent="0.4">
      <c r="B1152" s="156" t="s">
        <v>289</v>
      </c>
      <c r="D1152" t="s">
        <v>840</v>
      </c>
      <c r="E1152" t="str">
        <f t="shared" si="1291"/>
        <v>1152 LAMORT-PV</v>
      </c>
      <c r="F1152" s="280"/>
      <c r="H1152" s="91">
        <v>0</v>
      </c>
      <c r="I1152" s="31"/>
      <c r="J1152" s="31"/>
      <c r="K1152" s="31"/>
      <c r="L1152" s="31"/>
      <c r="M1152" s="31"/>
      <c r="N1152" s="31"/>
      <c r="O1152" s="31"/>
      <c r="P1152" s="31"/>
      <c r="R1152" s="31"/>
      <c r="S1152" s="73"/>
      <c r="T1152" s="73"/>
      <c r="U1152" s="73"/>
      <c r="V1152" s="73"/>
      <c r="W1152" s="73"/>
      <c r="X1152" s="73"/>
      <c r="Y1152" s="73"/>
      <c r="Z1152" s="73"/>
      <c r="AA1152" s="73"/>
      <c r="AB1152" s="73"/>
      <c r="AC1152" s="73"/>
      <c r="AD1152" s="73"/>
      <c r="AE1152" s="73"/>
      <c r="AF1152" s="73"/>
      <c r="AG1152" s="73"/>
      <c r="AH1152" s="73"/>
      <c r="AI1152" s="73"/>
      <c r="AJ1152" s="73"/>
      <c r="AK1152" s="73"/>
      <c r="AL1152" s="73"/>
      <c r="AM1152" s="73"/>
      <c r="AN1152" s="73"/>
      <c r="AO1152" s="73"/>
      <c r="AP1152" s="73"/>
      <c r="AQ1152" s="73"/>
      <c r="AR1152" s="73"/>
      <c r="AS1152" s="73"/>
      <c r="AT1152" s="73"/>
      <c r="AU1152" s="73"/>
      <c r="AV1152" s="73"/>
      <c r="AW1152" s="73"/>
      <c r="AX1152" s="73"/>
      <c r="AY1152" s="73"/>
      <c r="AZ1152" s="73"/>
      <c r="BA1152" s="73"/>
      <c r="BB1152" s="73"/>
      <c r="BC1152" s="73"/>
      <c r="BD1152" s="73"/>
      <c r="BE1152" s="73"/>
      <c r="BF1152" s="73"/>
      <c r="BG1152" s="73"/>
      <c r="BH1152" s="73"/>
      <c r="BI1152" s="73"/>
      <c r="BJ1152" s="73"/>
      <c r="BK1152" s="73"/>
      <c r="BL1152" s="73"/>
      <c r="BM1152" s="73"/>
      <c r="BN1152" s="73"/>
      <c r="BO1152" s="73"/>
      <c r="BP1152" s="73"/>
      <c r="BQ1152" s="73"/>
      <c r="BR1152" s="73"/>
      <c r="BS1152" s="73"/>
      <c r="BT1152" s="73"/>
      <c r="BU1152" s="73"/>
      <c r="BV1152" s="73"/>
      <c r="BW1152" s="73"/>
      <c r="BX1152" s="73"/>
      <c r="BY1152" s="73"/>
      <c r="BZ1152" s="73"/>
      <c r="CA1152" s="73"/>
      <c r="CB1152" s="73"/>
      <c r="CC1152" s="73"/>
      <c r="CD1152" s="73"/>
      <c r="CE1152" s="73"/>
      <c r="CF1152" s="73"/>
      <c r="CG1152" s="73"/>
      <c r="CH1152" s="73"/>
      <c r="CI1152" s="73"/>
      <c r="CJ1152" s="73"/>
      <c r="CK1152" s="73"/>
      <c r="CL1152" s="73"/>
    </row>
    <row r="1153" spans="2:90" x14ac:dyDescent="0.4">
      <c r="B1153" s="124"/>
      <c r="D1153" t="s">
        <v>840</v>
      </c>
      <c r="E1153" t="str">
        <f t="shared" si="1291"/>
        <v>1153 LAMORT-PV</v>
      </c>
      <c r="F1153" s="280"/>
      <c r="H1153" s="31"/>
      <c r="I1153" s="31"/>
      <c r="J1153" s="31"/>
      <c r="K1153" s="31"/>
      <c r="L1153" s="31"/>
      <c r="M1153" s="31"/>
      <c r="N1153" s="31"/>
      <c r="O1153" s="31"/>
      <c r="P1153" s="31"/>
      <c r="R1153" s="31"/>
      <c r="S1153" s="73"/>
      <c r="T1153" s="73"/>
      <c r="U1153" s="73"/>
      <c r="V1153" s="73"/>
      <c r="W1153" s="73"/>
      <c r="X1153" s="73"/>
      <c r="Y1153" s="73"/>
      <c r="Z1153" s="73"/>
      <c r="AA1153" s="73"/>
      <c r="AB1153" s="73"/>
      <c r="AC1153" s="73"/>
      <c r="AD1153" s="73"/>
      <c r="AE1153" s="73"/>
      <c r="AF1153" s="73"/>
      <c r="AG1153" s="73"/>
      <c r="AH1153" s="73"/>
      <c r="AI1153" s="73"/>
      <c r="AJ1153" s="73"/>
      <c r="AK1153" s="73"/>
      <c r="AL1153" s="73"/>
      <c r="AM1153" s="73"/>
      <c r="AN1153" s="73"/>
      <c r="AO1153" s="73"/>
      <c r="AP1153" s="73"/>
      <c r="AQ1153" s="73"/>
      <c r="AR1153" s="73"/>
      <c r="AS1153" s="73"/>
      <c r="AT1153" s="73"/>
      <c r="AU1153" s="73"/>
      <c r="AV1153" s="73"/>
      <c r="AW1153" s="73"/>
      <c r="AX1153" s="73"/>
      <c r="AY1153" s="73"/>
      <c r="AZ1153" s="73"/>
      <c r="BA1153" s="73"/>
      <c r="BB1153" s="73"/>
      <c r="BC1153" s="73"/>
      <c r="BD1153" s="73"/>
      <c r="BE1153" s="73"/>
      <c r="BF1153" s="73"/>
      <c r="BG1153" s="73"/>
      <c r="BH1153" s="73"/>
      <c r="BI1153" s="73"/>
      <c r="BJ1153" s="73"/>
      <c r="BK1153" s="73"/>
      <c r="BL1153" s="73"/>
      <c r="BM1153" s="73"/>
      <c r="BN1153" s="73"/>
      <c r="BO1153" s="73"/>
      <c r="BP1153" s="73"/>
      <c r="BQ1153" s="73"/>
      <c r="BR1153" s="73"/>
      <c r="BS1153" s="73"/>
      <c r="BT1153" s="73"/>
      <c r="BU1153" s="73"/>
      <c r="BV1153" s="73"/>
      <c r="BW1153" s="73"/>
      <c r="BX1153" s="73"/>
      <c r="BY1153" s="73"/>
      <c r="BZ1153" s="73"/>
      <c r="CA1153" s="73"/>
      <c r="CB1153" s="73"/>
      <c r="CC1153" s="73"/>
      <c r="CD1153" s="73"/>
      <c r="CE1153" s="73"/>
      <c r="CF1153" s="73"/>
      <c r="CG1153" s="73"/>
      <c r="CH1153" s="73"/>
      <c r="CI1153" s="73"/>
      <c r="CJ1153" s="73"/>
      <c r="CK1153" s="73"/>
      <c r="CL1153" s="73"/>
    </row>
    <row r="1154" spans="2:90" x14ac:dyDescent="0.4">
      <c r="B1154" s="95" t="s">
        <v>290</v>
      </c>
      <c r="D1154" t="s">
        <v>840</v>
      </c>
      <c r="E1154" t="str">
        <f t="shared" si="1291"/>
        <v>1154 LAMORT-PV</v>
      </c>
      <c r="R1154" s="92"/>
      <c r="S1154" s="150"/>
      <c r="T1154" s="150"/>
      <c r="U1154" s="150"/>
      <c r="V1154" s="150"/>
      <c r="W1154" s="150"/>
      <c r="X1154" s="150"/>
      <c r="Y1154" s="150"/>
      <c r="Z1154" s="150"/>
      <c r="AA1154" s="150"/>
      <c r="AB1154" s="150"/>
      <c r="AC1154" s="150"/>
      <c r="AD1154" s="150"/>
      <c r="AE1154" s="150"/>
      <c r="AF1154" s="150"/>
      <c r="AG1154" s="150"/>
      <c r="AH1154" s="150"/>
      <c r="AI1154" s="150"/>
      <c r="AJ1154" s="150"/>
      <c r="AK1154" s="150"/>
      <c r="AL1154" s="150"/>
      <c r="AM1154" s="150"/>
      <c r="AN1154" s="150"/>
      <c r="AO1154" s="150"/>
      <c r="AP1154" s="150"/>
      <c r="AQ1154" s="150"/>
      <c r="AR1154" s="150"/>
      <c r="AS1154" s="150"/>
      <c r="AT1154" s="150"/>
      <c r="AU1154" s="150"/>
      <c r="AV1154" s="150"/>
      <c r="AW1154" s="150"/>
      <c r="AX1154" s="150"/>
      <c r="AY1154" s="150"/>
      <c r="AZ1154" s="150"/>
      <c r="BA1154" s="150"/>
      <c r="BB1154" s="150"/>
      <c r="BC1154" s="150"/>
      <c r="BD1154" s="150"/>
      <c r="BE1154" s="150"/>
      <c r="BF1154" s="150"/>
      <c r="BG1154" s="150"/>
      <c r="BH1154" s="150"/>
      <c r="BI1154" s="150"/>
      <c r="BJ1154" s="150"/>
      <c r="BK1154" s="150"/>
      <c r="BL1154" s="150"/>
      <c r="BM1154" s="150"/>
      <c r="BN1154" s="150"/>
      <c r="BO1154" s="150"/>
      <c r="BP1154" s="150"/>
      <c r="BQ1154" s="150"/>
      <c r="BR1154" s="150"/>
      <c r="BS1154" s="150"/>
      <c r="BT1154" s="150"/>
      <c r="BU1154" s="150"/>
      <c r="BV1154" s="150"/>
      <c r="BW1154" s="150"/>
      <c r="BX1154" s="150"/>
      <c r="BY1154" s="150"/>
      <c r="BZ1154" s="150"/>
      <c r="CA1154" s="150"/>
      <c r="CB1154" s="150"/>
      <c r="CC1154" s="150"/>
      <c r="CD1154" s="150"/>
      <c r="CE1154" s="150"/>
      <c r="CF1154" s="150"/>
      <c r="CG1154" s="150"/>
      <c r="CH1154" s="150"/>
      <c r="CI1154" s="150"/>
      <c r="CJ1154" s="150"/>
      <c r="CK1154" s="150"/>
      <c r="CL1154" s="150"/>
    </row>
    <row r="1155" spans="2:90" x14ac:dyDescent="0.4">
      <c r="B1155" s="154" t="s">
        <v>289</v>
      </c>
      <c r="D1155" t="s">
        <v>840</v>
      </c>
      <c r="E1155" t="str">
        <f t="shared" si="1291"/>
        <v>1155 LAMORT-PV</v>
      </c>
      <c r="K1155" s="24">
        <f t="shared" ref="K1155:P1156" ca="1" si="1292">SUMIF($4:$4,K$2,1155:1155)</f>
        <v>2410371.7343070023</v>
      </c>
      <c r="L1155" s="24">
        <f t="shared" ca="1" si="1292"/>
        <v>1817076.3391021655</v>
      </c>
      <c r="M1155" s="24">
        <f t="shared" ca="1" si="1292"/>
        <v>1280465.3505646121</v>
      </c>
      <c r="N1155" s="24">
        <f t="shared" ca="1" si="1292"/>
        <v>795123.04832099844</v>
      </c>
      <c r="O1155" s="24">
        <f t="shared" ca="1" si="1292"/>
        <v>356151.13872759964</v>
      </c>
      <c r="P1155" s="24">
        <f t="shared" ca="1" si="1292"/>
        <v>-40880.680920696119</v>
      </c>
      <c r="R1155"/>
      <c r="S1155" s="62">
        <f t="shared" ref="S1155:AY1155" ca="1" si="1293">R1160</f>
        <v>0</v>
      </c>
      <c r="T1155" s="62">
        <f t="shared" ca="1" si="1293"/>
        <v>451875.38971832854</v>
      </c>
      <c r="U1155" s="62">
        <f t="shared" ca="1" si="1293"/>
        <v>856027.20757399953</v>
      </c>
      <c r="V1155" s="62">
        <f t="shared" ca="1" si="1293"/>
        <v>1212853.1499992018</v>
      </c>
      <c r="W1155" s="62">
        <f t="shared" ca="1" si="1293"/>
        <v>1522747.5992891891</v>
      </c>
      <c r="X1155" s="62">
        <f t="shared" ca="1" si="1293"/>
        <v>1786101.6512200886</v>
      </c>
      <c r="Y1155" s="62">
        <f t="shared" ca="1" si="1293"/>
        <v>2003303.1424365591</v>
      </c>
      <c r="Z1155" s="62">
        <f t="shared" ca="1" si="1293"/>
        <v>2174736.6776112206</v>
      </c>
      <c r="AA1155" s="62">
        <f t="shared" ca="1" si="1293"/>
        <v>2300783.6563777551</v>
      </c>
      <c r="AB1155" s="62">
        <f t="shared" ca="1" si="1293"/>
        <v>2381822.3000395643</v>
      </c>
      <c r="AC1155" s="62">
        <f t="shared" ca="1" si="1293"/>
        <v>2418227.6780558536</v>
      </c>
      <c r="AD1155" s="62">
        <f t="shared" ca="1" si="1293"/>
        <v>2410371.7343070023</v>
      </c>
      <c r="AE1155" s="62">
        <f t="shared" ca="1" si="1293"/>
        <v>2358623.3131410531</v>
      </c>
      <c r="AF1155" s="62">
        <f t="shared" ca="1" si="1293"/>
        <v>2307306.1288181534</v>
      </c>
      <c r="AG1155" s="62">
        <f t="shared" ca="1" si="1293"/>
        <v>2256416.5876979446</v>
      </c>
      <c r="AH1155" s="62">
        <f t="shared" ca="1" si="1293"/>
        <v>2205951.1260870709</v>
      </c>
      <c r="AI1155" s="62">
        <f t="shared" ca="1" si="1293"/>
        <v>2155906.2099896213</v>
      </c>
      <c r="AJ1155" s="62">
        <f t="shared" ca="1" si="1293"/>
        <v>2106278.3348596506</v>
      </c>
      <c r="AK1155" s="62">
        <f t="shared" ca="1" si="1293"/>
        <v>2057064.0253557628</v>
      </c>
      <c r="AL1155" s="62">
        <f t="shared" ca="1" si="1293"/>
        <v>2008259.8350977406</v>
      </c>
      <c r="AM1155" s="62">
        <f t="shared" ca="1" si="1293"/>
        <v>1959862.346425202</v>
      </c>
      <c r="AN1155" s="62">
        <f t="shared" ca="1" si="1293"/>
        <v>1911868.170158268</v>
      </c>
      <c r="AO1155" s="62">
        <f t="shared" ca="1" si="1293"/>
        <v>1864273.9453602249</v>
      </c>
      <c r="AP1155" s="62">
        <f t="shared" ca="1" si="1293"/>
        <v>1817076.3391021655</v>
      </c>
      <c r="AQ1155" s="62">
        <f t="shared" ca="1" si="1293"/>
        <v>1770272.0462295902</v>
      </c>
      <c r="AR1155" s="62">
        <f t="shared" ca="1" si="1293"/>
        <v>1723857.7891309527</v>
      </c>
      <c r="AS1155" s="62">
        <f t="shared" ca="1" si="1293"/>
        <v>1677830.3175081373</v>
      </c>
      <c r="AT1155" s="62">
        <f t="shared" ca="1" si="1293"/>
        <v>1632186.4081488454</v>
      </c>
      <c r="AU1155" s="62">
        <f t="shared" ca="1" si="1293"/>
        <v>1586922.8647008808</v>
      </c>
      <c r="AV1155" s="62">
        <f t="shared" ca="1" si="1293"/>
        <v>1542036.5174483159</v>
      </c>
      <c r="AW1155" s="62">
        <f t="shared" ca="1" si="1293"/>
        <v>1497524.2230895224</v>
      </c>
      <c r="AX1155" s="62">
        <f t="shared" ca="1" si="1293"/>
        <v>1453382.8645170522</v>
      </c>
      <c r="AY1155" s="62">
        <f t="shared" ca="1" si="1293"/>
        <v>1409609.3505993527</v>
      </c>
      <c r="AZ1155" s="62">
        <f t="shared" ref="AZ1155:CE1155" ca="1" si="1294">AY1160</f>
        <v>1366200.6159643007</v>
      </c>
      <c r="BA1155" s="62">
        <f t="shared" ca="1" si="1294"/>
        <v>1323153.6207845407</v>
      </c>
      <c r="BB1155" s="62">
        <f t="shared" ca="1" si="1294"/>
        <v>1280465.3505646121</v>
      </c>
      <c r="BC1155" s="62">
        <f t="shared" ca="1" si="1294"/>
        <v>1238132.8159298496</v>
      </c>
      <c r="BD1155" s="62">
        <f t="shared" ca="1" si="1294"/>
        <v>1196153.0524170434</v>
      </c>
      <c r="BE1155" s="62">
        <f t="shared" ca="1" si="1294"/>
        <v>1154523.1202668438</v>
      </c>
      <c r="BF1155" s="62">
        <f t="shared" ca="1" si="1294"/>
        <v>1113240.104217896</v>
      </c>
      <c r="BG1155" s="62">
        <f t="shared" ca="1" si="1294"/>
        <v>1072301.1133026895</v>
      </c>
      <c r="BH1155" s="62">
        <f t="shared" ca="1" si="1294"/>
        <v>1031703.2806451096</v>
      </c>
      <c r="BI1155" s="62">
        <f t="shared" ca="1" si="1294"/>
        <v>991443.76325967617</v>
      </c>
      <c r="BJ1155" s="62">
        <f t="shared" ca="1" si="1294"/>
        <v>951519.74185245472</v>
      </c>
      <c r="BK1155" s="62">
        <f t="shared" ca="1" si="1294"/>
        <v>911928.42062362679</v>
      </c>
      <c r="BL1155" s="62">
        <f t="shared" ca="1" si="1294"/>
        <v>872667.02707170579</v>
      </c>
      <c r="BM1155" s="62">
        <f t="shared" ca="1" si="1294"/>
        <v>833732.81179938407</v>
      </c>
      <c r="BN1155" s="62">
        <f t="shared" ca="1" si="1294"/>
        <v>795123.04832099844</v>
      </c>
      <c r="BO1155" s="62">
        <f t="shared" ca="1" si="1294"/>
        <v>756835.03287159931</v>
      </c>
      <c r="BP1155" s="62">
        <f t="shared" ca="1" si="1294"/>
        <v>718866.08421761182</v>
      </c>
      <c r="BQ1155" s="62">
        <f t="shared" ca="1" si="1294"/>
        <v>681213.5434690743</v>
      </c>
      <c r="BR1155" s="62">
        <f t="shared" ca="1" si="1294"/>
        <v>643874.77389344119</v>
      </c>
      <c r="BS1155" s="62">
        <f t="shared" ca="1" si="1294"/>
        <v>606847.16073093843</v>
      </c>
      <c r="BT1155" s="62">
        <f t="shared" ca="1" si="1294"/>
        <v>570128.11101145647</v>
      </c>
      <c r="BU1155" s="62">
        <f t="shared" ca="1" si="1294"/>
        <v>533715.0533729702</v>
      </c>
      <c r="BV1155" s="62">
        <f t="shared" ca="1" si="1294"/>
        <v>497605.43788147136</v>
      </c>
      <c r="BW1155" s="62">
        <f t="shared" ca="1" si="1294"/>
        <v>461796.73585240159</v>
      </c>
      <c r="BX1155" s="62">
        <f t="shared" ca="1" si="1294"/>
        <v>426286.43967357406</v>
      </c>
      <c r="BY1155" s="62">
        <f t="shared" ca="1" si="1294"/>
        <v>391072.06262957014</v>
      </c>
      <c r="BZ1155" s="62">
        <f t="shared" ca="1" si="1294"/>
        <v>356151.13872759964</v>
      </c>
      <c r="CA1155" s="62">
        <f t="shared" ca="1" si="1294"/>
        <v>321521.22252481221</v>
      </c>
      <c r="CB1155" s="62">
        <f t="shared" ca="1" si="1294"/>
        <v>287179.88895704795</v>
      </c>
      <c r="CC1155" s="62">
        <f t="shared" ca="1" si="1294"/>
        <v>253124.73316901503</v>
      </c>
      <c r="CD1155" s="62">
        <f t="shared" ca="1" si="1294"/>
        <v>219353.37034588249</v>
      </c>
      <c r="CE1155" s="62">
        <f t="shared" ca="1" si="1294"/>
        <v>185863.43554627604</v>
      </c>
      <c r="CF1155" s="62">
        <f t="shared" ref="CF1155:CL1155" ca="1" si="1295">CE1160</f>
        <v>152652.58353666624</v>
      </c>
      <c r="CG1155" s="62">
        <f t="shared" ca="1" si="1295"/>
        <v>119718.48862713657</v>
      </c>
      <c r="CH1155" s="62">
        <f t="shared" ca="1" si="1295"/>
        <v>87058.844508519629</v>
      </c>
      <c r="CI1155" s="62">
        <f t="shared" ca="1" si="1295"/>
        <v>54671.364090891206</v>
      </c>
      <c r="CJ1155" s="62">
        <f t="shared" ca="1" si="1295"/>
        <v>22553.779343409697</v>
      </c>
      <c r="CK1155" s="62">
        <f t="shared" ca="1" si="1295"/>
        <v>-9296.1588645095471</v>
      </c>
      <c r="CL1155" s="62">
        <f t="shared" ca="1" si="1295"/>
        <v>-40880.680920696119</v>
      </c>
    </row>
    <row r="1156" spans="2:90" x14ac:dyDescent="0.4">
      <c r="B1156" s="154" t="str">
        <f>"New loans originated - "&amp;SUBSTITUTE(B1146,":","")</f>
        <v>New loans originated - Volume driven amortizing loan - no defaults</v>
      </c>
      <c r="D1156" t="s">
        <v>840</v>
      </c>
      <c r="E1156" t="str">
        <f t="shared" si="1291"/>
        <v>1156 LAMORT-PV</v>
      </c>
      <c r="K1156" s="24">
        <f t="shared" ca="1" si="1292"/>
        <v>500000</v>
      </c>
      <c r="L1156" s="24">
        <f t="shared" ca="1" si="1292"/>
        <v>500000</v>
      </c>
      <c r="M1156" s="24">
        <f t="shared" ca="1" si="1292"/>
        <v>500000</v>
      </c>
      <c r="N1156" s="24">
        <f t="shared" ca="1" si="1292"/>
        <v>500000</v>
      </c>
      <c r="O1156" s="24">
        <f t="shared" ca="1" si="1292"/>
        <v>500000</v>
      </c>
      <c r="P1156" s="24">
        <f t="shared" ca="1" si="1292"/>
        <v>500000</v>
      </c>
      <c r="R1156"/>
      <c r="S1156" s="80" cm="1">
        <f t="array" aca="1" ref="S1156" ca="1">S1157*INDIRECT(S1141)</f>
        <v>500000</v>
      </c>
      <c r="T1156" s="80" cm="1">
        <f t="array" aca="1" ref="T1156" ca="1">T1157*INDIRECT(T1141)</f>
        <v>500000</v>
      </c>
      <c r="U1156" s="80" cm="1">
        <f t="array" aca="1" ref="U1156" ca="1">U1157*INDIRECT(U1141)</f>
        <v>500000</v>
      </c>
      <c r="V1156" s="80" cm="1">
        <f t="array" aca="1" ref="V1156" ca="1">V1157*INDIRECT(V1141)</f>
        <v>500000</v>
      </c>
      <c r="W1156" s="80" cm="1">
        <f t="array" aca="1" ref="W1156" ca="1">W1157*INDIRECT(W1141)</f>
        <v>500000</v>
      </c>
      <c r="X1156" s="80" cm="1">
        <f t="array" aca="1" ref="X1156" ca="1">X1157*INDIRECT(X1141)</f>
        <v>500000</v>
      </c>
      <c r="Y1156" s="80" cm="1">
        <f t="array" aca="1" ref="Y1156" ca="1">Y1157*INDIRECT(Y1141)</f>
        <v>500000</v>
      </c>
      <c r="Z1156" s="80" cm="1">
        <f t="array" aca="1" ref="Z1156" ca="1">Z1157*INDIRECT(Z1141)</f>
        <v>500000</v>
      </c>
      <c r="AA1156" s="80" cm="1">
        <f t="array" aca="1" ref="AA1156" ca="1">AA1157*INDIRECT(AA1141)</f>
        <v>500000</v>
      </c>
      <c r="AB1156" s="80" cm="1">
        <f t="array" aca="1" ref="AB1156" ca="1">AB1157*INDIRECT(AB1141)</f>
        <v>500000</v>
      </c>
      <c r="AC1156" s="80" cm="1">
        <f t="array" aca="1" ref="AC1156" ca="1">AC1157*INDIRECT(AC1141)</f>
        <v>500000</v>
      </c>
      <c r="AD1156" s="80" cm="1">
        <f t="array" aca="1" ref="AD1156" ca="1">AD1157*INDIRECT(AD1141)</f>
        <v>500000</v>
      </c>
      <c r="AE1156" s="80" cm="1">
        <f t="array" aca="1" ref="AE1156" ca="1">AE1157*INDIRECT(AE1141)</f>
        <v>500000</v>
      </c>
      <c r="AF1156" s="80" cm="1">
        <f t="array" aca="1" ref="AF1156" ca="1">AF1157*INDIRECT(AF1141)</f>
        <v>500000</v>
      </c>
      <c r="AG1156" s="80" cm="1">
        <f t="array" aca="1" ref="AG1156" ca="1">AG1157*INDIRECT(AG1141)</f>
        <v>500000</v>
      </c>
      <c r="AH1156" s="80" cm="1">
        <f t="array" aca="1" ref="AH1156" ca="1">AH1157*INDIRECT(AH1141)</f>
        <v>500000</v>
      </c>
      <c r="AI1156" s="80" cm="1">
        <f t="array" aca="1" ref="AI1156" ca="1">AI1157*INDIRECT(AI1141)</f>
        <v>500000</v>
      </c>
      <c r="AJ1156" s="80" cm="1">
        <f t="array" aca="1" ref="AJ1156" ca="1">AJ1157*INDIRECT(AJ1141)</f>
        <v>500000</v>
      </c>
      <c r="AK1156" s="80" cm="1">
        <f t="array" aca="1" ref="AK1156" ca="1">AK1157*INDIRECT(AK1141)</f>
        <v>500000</v>
      </c>
      <c r="AL1156" s="80" cm="1">
        <f t="array" aca="1" ref="AL1156" ca="1">AL1157*INDIRECT(AL1141)</f>
        <v>500000</v>
      </c>
      <c r="AM1156" s="80" cm="1">
        <f t="array" aca="1" ref="AM1156" ca="1">AM1157*INDIRECT(AM1141)</f>
        <v>500000</v>
      </c>
      <c r="AN1156" s="80" cm="1">
        <f t="array" aca="1" ref="AN1156" ca="1">AN1157*INDIRECT(AN1141)</f>
        <v>500000</v>
      </c>
      <c r="AO1156" s="80" cm="1">
        <f t="array" aca="1" ref="AO1156" ca="1">AO1157*INDIRECT(AO1141)</f>
        <v>500000</v>
      </c>
      <c r="AP1156" s="80" cm="1">
        <f t="array" aca="1" ref="AP1156" ca="1">AP1157*INDIRECT(AP1141)</f>
        <v>500000</v>
      </c>
      <c r="AQ1156" s="80" cm="1">
        <f t="array" aca="1" ref="AQ1156" ca="1">AQ1157*INDIRECT(AQ1141)</f>
        <v>500000</v>
      </c>
      <c r="AR1156" s="80" cm="1">
        <f t="array" aca="1" ref="AR1156" ca="1">AR1157*INDIRECT(AR1141)</f>
        <v>500000</v>
      </c>
      <c r="AS1156" s="80" cm="1">
        <f t="array" aca="1" ref="AS1156" ca="1">AS1157*INDIRECT(AS1141)</f>
        <v>500000</v>
      </c>
      <c r="AT1156" s="80" cm="1">
        <f t="array" aca="1" ref="AT1156" ca="1">AT1157*INDIRECT(AT1141)</f>
        <v>500000</v>
      </c>
      <c r="AU1156" s="80" cm="1">
        <f t="array" aca="1" ref="AU1156" ca="1">AU1157*INDIRECT(AU1141)</f>
        <v>500000</v>
      </c>
      <c r="AV1156" s="80" cm="1">
        <f t="array" aca="1" ref="AV1156" ca="1">AV1157*INDIRECT(AV1141)</f>
        <v>500000</v>
      </c>
      <c r="AW1156" s="80" cm="1">
        <f t="array" aca="1" ref="AW1156" ca="1">AW1157*INDIRECT(AW1141)</f>
        <v>500000</v>
      </c>
      <c r="AX1156" s="80" cm="1">
        <f t="array" aca="1" ref="AX1156" ca="1">AX1157*INDIRECT(AX1141)</f>
        <v>500000</v>
      </c>
      <c r="AY1156" s="80" cm="1">
        <f t="array" aca="1" ref="AY1156" ca="1">AY1157*INDIRECT(AY1141)</f>
        <v>500000</v>
      </c>
      <c r="AZ1156" s="80" cm="1">
        <f t="array" aca="1" ref="AZ1156" ca="1">AZ1157*INDIRECT(AZ1141)</f>
        <v>500000</v>
      </c>
      <c r="BA1156" s="80" cm="1">
        <f t="array" aca="1" ref="BA1156" ca="1">BA1157*INDIRECT(BA1141)</f>
        <v>500000</v>
      </c>
      <c r="BB1156" s="80" cm="1">
        <f t="array" aca="1" ref="BB1156" ca="1">BB1157*INDIRECT(BB1141)</f>
        <v>500000</v>
      </c>
      <c r="BC1156" s="80" cm="1">
        <f t="array" aca="1" ref="BC1156" ca="1">BC1157*INDIRECT(BC1141)</f>
        <v>500000</v>
      </c>
      <c r="BD1156" s="80" cm="1">
        <f t="array" aca="1" ref="BD1156" ca="1">BD1157*INDIRECT(BD1141)</f>
        <v>500000</v>
      </c>
      <c r="BE1156" s="80" cm="1">
        <f t="array" aca="1" ref="BE1156" ca="1">BE1157*INDIRECT(BE1141)</f>
        <v>500000</v>
      </c>
      <c r="BF1156" s="80" cm="1">
        <f t="array" aca="1" ref="BF1156" ca="1">BF1157*INDIRECT(BF1141)</f>
        <v>500000</v>
      </c>
      <c r="BG1156" s="80" cm="1">
        <f t="array" aca="1" ref="BG1156" ca="1">BG1157*INDIRECT(BG1141)</f>
        <v>500000</v>
      </c>
      <c r="BH1156" s="80" cm="1">
        <f t="array" aca="1" ref="BH1156" ca="1">BH1157*INDIRECT(BH1141)</f>
        <v>500000</v>
      </c>
      <c r="BI1156" s="80" cm="1">
        <f t="array" aca="1" ref="BI1156" ca="1">BI1157*INDIRECT(BI1141)</f>
        <v>500000</v>
      </c>
      <c r="BJ1156" s="80" cm="1">
        <f t="array" aca="1" ref="BJ1156" ca="1">BJ1157*INDIRECT(BJ1141)</f>
        <v>500000</v>
      </c>
      <c r="BK1156" s="80" cm="1">
        <f t="array" aca="1" ref="BK1156" ca="1">BK1157*INDIRECT(BK1141)</f>
        <v>500000</v>
      </c>
      <c r="BL1156" s="80" cm="1">
        <f t="array" aca="1" ref="BL1156" ca="1">BL1157*INDIRECT(BL1141)</f>
        <v>500000</v>
      </c>
      <c r="BM1156" s="80" cm="1">
        <f t="array" aca="1" ref="BM1156" ca="1">BM1157*INDIRECT(BM1141)</f>
        <v>500000</v>
      </c>
      <c r="BN1156" s="80" cm="1">
        <f t="array" aca="1" ref="BN1156" ca="1">BN1157*INDIRECT(BN1141)</f>
        <v>500000</v>
      </c>
      <c r="BO1156" s="80" cm="1">
        <f t="array" aca="1" ref="BO1156" ca="1">BO1157*INDIRECT(BO1141)</f>
        <v>500000</v>
      </c>
      <c r="BP1156" s="80" cm="1">
        <f t="array" aca="1" ref="BP1156" ca="1">BP1157*INDIRECT(BP1141)</f>
        <v>500000</v>
      </c>
      <c r="BQ1156" s="80" cm="1">
        <f t="array" aca="1" ref="BQ1156" ca="1">BQ1157*INDIRECT(BQ1141)</f>
        <v>500000</v>
      </c>
      <c r="BR1156" s="80" cm="1">
        <f t="array" aca="1" ref="BR1156" ca="1">BR1157*INDIRECT(BR1141)</f>
        <v>500000</v>
      </c>
      <c r="BS1156" s="80" cm="1">
        <f t="array" aca="1" ref="BS1156" ca="1">BS1157*INDIRECT(BS1141)</f>
        <v>500000</v>
      </c>
      <c r="BT1156" s="80" cm="1">
        <f t="array" aca="1" ref="BT1156" ca="1">BT1157*INDIRECT(BT1141)</f>
        <v>500000</v>
      </c>
      <c r="BU1156" s="80" cm="1">
        <f t="array" aca="1" ref="BU1156" ca="1">BU1157*INDIRECT(BU1141)</f>
        <v>500000</v>
      </c>
      <c r="BV1156" s="80" cm="1">
        <f t="array" aca="1" ref="BV1156" ca="1">BV1157*INDIRECT(BV1141)</f>
        <v>500000</v>
      </c>
      <c r="BW1156" s="80" cm="1">
        <f t="array" aca="1" ref="BW1156" ca="1">BW1157*INDIRECT(BW1141)</f>
        <v>500000</v>
      </c>
      <c r="BX1156" s="80" cm="1">
        <f t="array" aca="1" ref="BX1156" ca="1">BX1157*INDIRECT(BX1141)</f>
        <v>500000</v>
      </c>
      <c r="BY1156" s="80" cm="1">
        <f t="array" aca="1" ref="BY1156" ca="1">BY1157*INDIRECT(BY1141)</f>
        <v>500000</v>
      </c>
      <c r="BZ1156" s="80" cm="1">
        <f t="array" aca="1" ref="BZ1156" ca="1">BZ1157*INDIRECT(BZ1141)</f>
        <v>500000</v>
      </c>
      <c r="CA1156" s="80" cm="1">
        <f t="array" aca="1" ref="CA1156" ca="1">CA1157*INDIRECT(CA1141)</f>
        <v>500000</v>
      </c>
      <c r="CB1156" s="80" cm="1">
        <f t="array" aca="1" ref="CB1156" ca="1">CB1157*INDIRECT(CB1141)</f>
        <v>500000</v>
      </c>
      <c r="CC1156" s="80" cm="1">
        <f t="array" aca="1" ref="CC1156" ca="1">CC1157*INDIRECT(CC1141)</f>
        <v>500000</v>
      </c>
      <c r="CD1156" s="80" cm="1">
        <f t="array" aca="1" ref="CD1156" ca="1">CD1157*INDIRECT(CD1141)</f>
        <v>500000</v>
      </c>
      <c r="CE1156" s="80" cm="1">
        <f t="array" aca="1" ref="CE1156" ca="1">CE1157*INDIRECT(CE1141)</f>
        <v>500000</v>
      </c>
      <c r="CF1156" s="80" cm="1">
        <f t="array" aca="1" ref="CF1156" ca="1">CF1157*INDIRECT(CF1141)</f>
        <v>500000</v>
      </c>
      <c r="CG1156" s="80" cm="1">
        <f t="array" aca="1" ref="CG1156" ca="1">CG1157*INDIRECT(CG1141)</f>
        <v>500000</v>
      </c>
      <c r="CH1156" s="80" cm="1">
        <f t="array" aca="1" ref="CH1156" ca="1">CH1157*INDIRECT(CH1141)</f>
        <v>500000</v>
      </c>
      <c r="CI1156" s="80" cm="1">
        <f t="array" aca="1" ref="CI1156" ca="1">CI1157*INDIRECT(CI1141)</f>
        <v>500000</v>
      </c>
      <c r="CJ1156" s="80" cm="1">
        <f t="array" aca="1" ref="CJ1156" ca="1">CJ1157*INDIRECT(CJ1141)</f>
        <v>500000</v>
      </c>
      <c r="CK1156" s="80" cm="1">
        <f t="array" aca="1" ref="CK1156" ca="1">CK1157*INDIRECT(CK1141)</f>
        <v>500000</v>
      </c>
      <c r="CL1156" s="80" cm="1">
        <f t="array" aca="1" ref="CL1156" ca="1">CL1157*INDIRECT(CL1141)</f>
        <v>500000</v>
      </c>
    </row>
    <row r="1157" spans="2:90" x14ac:dyDescent="0.4">
      <c r="B1157" s="141" t="s">
        <v>308</v>
      </c>
      <c r="C1157" s="12"/>
      <c r="D1157" t="s">
        <v>840</v>
      </c>
      <c r="E1157" t="str">
        <f>ROW()&amp;" "&amp;D1157</f>
        <v>1157 LAMORT-PV</v>
      </c>
      <c r="F1157" s="12"/>
      <c r="G1157" t="str">
        <f>E1157</f>
        <v>1157 LAMORT-PV</v>
      </c>
      <c r="H1157" s="12"/>
      <c r="I1157" s="60"/>
      <c r="J1157" s="60"/>
      <c r="K1157" s="18">
        <v>100</v>
      </c>
      <c r="L1157" s="18">
        <v>100</v>
      </c>
      <c r="M1157" s="18">
        <v>100</v>
      </c>
      <c r="N1157" s="18">
        <v>100</v>
      </c>
      <c r="O1157" s="18">
        <v>100</v>
      </c>
      <c r="P1157" s="18">
        <v>100</v>
      </c>
      <c r="R1157" s="12"/>
      <c r="S1157" s="143" cm="1">
        <f t="array" ref="S1157">IFERROR(INDEX($K:$Q,ROW(),MATCH(S$3,$K$2:$Q$2,0)),0)</f>
        <v>100</v>
      </c>
      <c r="T1157" s="143" cm="1">
        <f t="array" ref="T1157">IFERROR(INDEX($K:$Q,ROW(),MATCH(T$3,$K$2:$Q$2,0)),0)</f>
        <v>100</v>
      </c>
      <c r="U1157" s="143" cm="1">
        <f t="array" ref="U1157">IFERROR(INDEX($K:$Q,ROW(),MATCH(U$3,$K$2:$Q$2,0)),0)</f>
        <v>100</v>
      </c>
      <c r="V1157" s="143" cm="1">
        <f t="array" ref="V1157">IFERROR(INDEX($K:$Q,ROW(),MATCH(V$3,$K$2:$Q$2,0)),0)</f>
        <v>100</v>
      </c>
      <c r="W1157" s="143" cm="1">
        <f t="array" ref="W1157">IFERROR(INDEX($K:$Q,ROW(),MATCH(W$3,$K$2:$Q$2,0)),0)</f>
        <v>100</v>
      </c>
      <c r="X1157" s="143" cm="1">
        <f t="array" ref="X1157">IFERROR(INDEX($K:$Q,ROW(),MATCH(X$3,$K$2:$Q$2,0)),0)</f>
        <v>100</v>
      </c>
      <c r="Y1157" s="143" cm="1">
        <f t="array" ref="Y1157">IFERROR(INDEX($K:$Q,ROW(),MATCH(Y$3,$K$2:$Q$2,0)),0)</f>
        <v>100</v>
      </c>
      <c r="Z1157" s="143" cm="1">
        <f t="array" ref="Z1157">IFERROR(INDEX($K:$Q,ROW(),MATCH(Z$3,$K$2:$Q$2,0)),0)</f>
        <v>100</v>
      </c>
      <c r="AA1157" s="143" cm="1">
        <f t="array" ref="AA1157">IFERROR(INDEX($K:$Q,ROW(),MATCH(AA$3,$K$2:$Q$2,0)),0)</f>
        <v>100</v>
      </c>
      <c r="AB1157" s="143" cm="1">
        <f t="array" ref="AB1157">IFERROR(INDEX($K:$Q,ROW(),MATCH(AB$3,$K$2:$Q$2,0)),0)</f>
        <v>100</v>
      </c>
      <c r="AC1157" s="143" cm="1">
        <f t="array" ref="AC1157">IFERROR(INDEX($K:$Q,ROW(),MATCH(AC$3,$K$2:$Q$2,0)),0)</f>
        <v>100</v>
      </c>
      <c r="AD1157" s="143" cm="1">
        <f t="array" ref="AD1157">IFERROR(INDEX($K:$Q,ROW(),MATCH(AD$3,$K$2:$Q$2,0)),0)</f>
        <v>100</v>
      </c>
      <c r="AE1157" s="143" cm="1">
        <f t="array" ref="AE1157">IFERROR(INDEX($K:$Q,ROW(),MATCH(AE$3,$K$2:$Q$2,0)),0)</f>
        <v>100</v>
      </c>
      <c r="AF1157" s="143" cm="1">
        <f t="array" ref="AF1157">IFERROR(INDEX($K:$Q,ROW(),MATCH(AF$3,$K$2:$Q$2,0)),0)</f>
        <v>100</v>
      </c>
      <c r="AG1157" s="143" cm="1">
        <f t="array" ref="AG1157">IFERROR(INDEX($K:$Q,ROW(),MATCH(AG$3,$K$2:$Q$2,0)),0)</f>
        <v>100</v>
      </c>
      <c r="AH1157" s="143" cm="1">
        <f t="array" ref="AH1157">IFERROR(INDEX($K:$Q,ROW(),MATCH(AH$3,$K$2:$Q$2,0)),0)</f>
        <v>100</v>
      </c>
      <c r="AI1157" s="143" cm="1">
        <f t="array" ref="AI1157">IFERROR(INDEX($K:$Q,ROW(),MATCH(AI$3,$K$2:$Q$2,0)),0)</f>
        <v>100</v>
      </c>
      <c r="AJ1157" s="143" cm="1">
        <f t="array" ref="AJ1157">IFERROR(INDEX($K:$Q,ROW(),MATCH(AJ$3,$K$2:$Q$2,0)),0)</f>
        <v>100</v>
      </c>
      <c r="AK1157" s="143" cm="1">
        <f t="array" ref="AK1157">IFERROR(INDEX($K:$Q,ROW(),MATCH(AK$3,$K$2:$Q$2,0)),0)</f>
        <v>100</v>
      </c>
      <c r="AL1157" s="143" cm="1">
        <f t="array" ref="AL1157">IFERROR(INDEX($K:$Q,ROW(),MATCH(AL$3,$K$2:$Q$2,0)),0)</f>
        <v>100</v>
      </c>
      <c r="AM1157" s="143" cm="1">
        <f t="array" ref="AM1157">IFERROR(INDEX($K:$Q,ROW(),MATCH(AM$3,$K$2:$Q$2,0)),0)</f>
        <v>100</v>
      </c>
      <c r="AN1157" s="143" cm="1">
        <f t="array" ref="AN1157">IFERROR(INDEX($K:$Q,ROW(),MATCH(AN$3,$K$2:$Q$2,0)),0)</f>
        <v>100</v>
      </c>
      <c r="AO1157" s="143" cm="1">
        <f t="array" ref="AO1157">IFERROR(INDEX($K:$Q,ROW(),MATCH(AO$3,$K$2:$Q$2,0)),0)</f>
        <v>100</v>
      </c>
      <c r="AP1157" s="143" cm="1">
        <f t="array" ref="AP1157">IFERROR(INDEX($K:$Q,ROW(),MATCH(AP$3,$K$2:$Q$2,0)),0)</f>
        <v>100</v>
      </c>
      <c r="AQ1157" s="143" cm="1">
        <f t="array" ref="AQ1157">IFERROR(INDEX($K:$Q,ROW(),MATCH(AQ$3,$K$2:$Q$2,0)),0)</f>
        <v>100</v>
      </c>
      <c r="AR1157" s="143" cm="1">
        <f t="array" ref="AR1157">IFERROR(INDEX($K:$Q,ROW(),MATCH(AR$3,$K$2:$Q$2,0)),0)</f>
        <v>100</v>
      </c>
      <c r="AS1157" s="143" cm="1">
        <f t="array" ref="AS1157">IFERROR(INDEX($K:$Q,ROW(),MATCH(AS$3,$K$2:$Q$2,0)),0)</f>
        <v>100</v>
      </c>
      <c r="AT1157" s="143" cm="1">
        <f t="array" ref="AT1157">IFERROR(INDEX($K:$Q,ROW(),MATCH(AT$3,$K$2:$Q$2,0)),0)</f>
        <v>100</v>
      </c>
      <c r="AU1157" s="143" cm="1">
        <f t="array" ref="AU1157">IFERROR(INDEX($K:$Q,ROW(),MATCH(AU$3,$K$2:$Q$2,0)),0)</f>
        <v>100</v>
      </c>
      <c r="AV1157" s="143" cm="1">
        <f t="array" ref="AV1157">IFERROR(INDEX($K:$Q,ROW(),MATCH(AV$3,$K$2:$Q$2,0)),0)</f>
        <v>100</v>
      </c>
      <c r="AW1157" s="143" cm="1">
        <f t="array" ref="AW1157">IFERROR(INDEX($K:$Q,ROW(),MATCH(AW$3,$K$2:$Q$2,0)),0)</f>
        <v>100</v>
      </c>
      <c r="AX1157" s="143" cm="1">
        <f t="array" ref="AX1157">IFERROR(INDEX($K:$Q,ROW(),MATCH(AX$3,$K$2:$Q$2,0)),0)</f>
        <v>100</v>
      </c>
      <c r="AY1157" s="143" cm="1">
        <f t="array" ref="AY1157">IFERROR(INDEX($K:$Q,ROW(),MATCH(AY$3,$K$2:$Q$2,0)),0)</f>
        <v>100</v>
      </c>
      <c r="AZ1157" s="143" cm="1">
        <f t="array" ref="AZ1157">IFERROR(INDEX($K:$Q,ROW(),MATCH(AZ$3,$K$2:$Q$2,0)),0)</f>
        <v>100</v>
      </c>
      <c r="BA1157" s="143" cm="1">
        <f t="array" ref="BA1157">IFERROR(INDEX($K:$Q,ROW(),MATCH(BA$3,$K$2:$Q$2,0)),0)</f>
        <v>100</v>
      </c>
      <c r="BB1157" s="143" cm="1">
        <f t="array" ref="BB1157">IFERROR(INDEX($K:$Q,ROW(),MATCH(BB$3,$K$2:$Q$2,0)),0)</f>
        <v>100</v>
      </c>
      <c r="BC1157" s="143" cm="1">
        <f t="array" ref="BC1157">IFERROR(INDEX($K:$Q,ROW(),MATCH(BC$3,$K$2:$Q$2,0)),0)</f>
        <v>100</v>
      </c>
      <c r="BD1157" s="143" cm="1">
        <f t="array" ref="BD1157">IFERROR(INDEX($K:$Q,ROW(),MATCH(BD$3,$K$2:$Q$2,0)),0)</f>
        <v>100</v>
      </c>
      <c r="BE1157" s="143" cm="1">
        <f t="array" ref="BE1157">IFERROR(INDEX($K:$Q,ROW(),MATCH(BE$3,$K$2:$Q$2,0)),0)</f>
        <v>100</v>
      </c>
      <c r="BF1157" s="143" cm="1">
        <f t="array" ref="BF1157">IFERROR(INDEX($K:$Q,ROW(),MATCH(BF$3,$K$2:$Q$2,0)),0)</f>
        <v>100</v>
      </c>
      <c r="BG1157" s="143" cm="1">
        <f t="array" ref="BG1157">IFERROR(INDEX($K:$Q,ROW(),MATCH(BG$3,$K$2:$Q$2,0)),0)</f>
        <v>100</v>
      </c>
      <c r="BH1157" s="143" cm="1">
        <f t="array" ref="BH1157">IFERROR(INDEX($K:$Q,ROW(),MATCH(BH$3,$K$2:$Q$2,0)),0)</f>
        <v>100</v>
      </c>
      <c r="BI1157" s="143" cm="1">
        <f t="array" ref="BI1157">IFERROR(INDEX($K:$Q,ROW(),MATCH(BI$3,$K$2:$Q$2,0)),0)</f>
        <v>100</v>
      </c>
      <c r="BJ1157" s="143" cm="1">
        <f t="array" ref="BJ1157">IFERROR(INDEX($K:$Q,ROW(),MATCH(BJ$3,$K$2:$Q$2,0)),0)</f>
        <v>100</v>
      </c>
      <c r="BK1157" s="143" cm="1">
        <f t="array" ref="BK1157">IFERROR(INDEX($K:$Q,ROW(),MATCH(BK$3,$K$2:$Q$2,0)),0)</f>
        <v>100</v>
      </c>
      <c r="BL1157" s="143" cm="1">
        <f t="array" ref="BL1157">IFERROR(INDEX($K:$Q,ROW(),MATCH(BL$3,$K$2:$Q$2,0)),0)</f>
        <v>100</v>
      </c>
      <c r="BM1157" s="143" cm="1">
        <f t="array" ref="BM1157">IFERROR(INDEX($K:$Q,ROW(),MATCH(BM$3,$K$2:$Q$2,0)),0)</f>
        <v>100</v>
      </c>
      <c r="BN1157" s="143" cm="1">
        <f t="array" ref="BN1157">IFERROR(INDEX($K:$Q,ROW(),MATCH(BN$3,$K$2:$Q$2,0)),0)</f>
        <v>100</v>
      </c>
      <c r="BO1157" s="143" cm="1">
        <f t="array" ref="BO1157">IFERROR(INDEX($K:$Q,ROW(),MATCH(BO$3,$K$2:$Q$2,0)),0)</f>
        <v>100</v>
      </c>
      <c r="BP1157" s="143" cm="1">
        <f t="array" ref="BP1157">IFERROR(INDEX($K:$Q,ROW(),MATCH(BP$3,$K$2:$Q$2,0)),0)</f>
        <v>100</v>
      </c>
      <c r="BQ1157" s="143" cm="1">
        <f t="array" ref="BQ1157">IFERROR(INDEX($K:$Q,ROW(),MATCH(BQ$3,$K$2:$Q$2,0)),0)</f>
        <v>100</v>
      </c>
      <c r="BR1157" s="143" cm="1">
        <f t="array" ref="BR1157">IFERROR(INDEX($K:$Q,ROW(),MATCH(BR$3,$K$2:$Q$2,0)),0)</f>
        <v>100</v>
      </c>
      <c r="BS1157" s="143" cm="1">
        <f t="array" ref="BS1157">IFERROR(INDEX($K:$Q,ROW(),MATCH(BS$3,$K$2:$Q$2,0)),0)</f>
        <v>100</v>
      </c>
      <c r="BT1157" s="143" cm="1">
        <f t="array" ref="BT1157">IFERROR(INDEX($K:$Q,ROW(),MATCH(BT$3,$K$2:$Q$2,0)),0)</f>
        <v>100</v>
      </c>
      <c r="BU1157" s="143" cm="1">
        <f t="array" ref="BU1157">IFERROR(INDEX($K:$Q,ROW(),MATCH(BU$3,$K$2:$Q$2,0)),0)</f>
        <v>100</v>
      </c>
      <c r="BV1157" s="143" cm="1">
        <f t="array" ref="BV1157">IFERROR(INDEX($K:$Q,ROW(),MATCH(BV$3,$K$2:$Q$2,0)),0)</f>
        <v>100</v>
      </c>
      <c r="BW1157" s="143" cm="1">
        <f t="array" ref="BW1157">IFERROR(INDEX($K:$Q,ROW(),MATCH(BW$3,$K$2:$Q$2,0)),0)</f>
        <v>100</v>
      </c>
      <c r="BX1157" s="143" cm="1">
        <f t="array" ref="BX1157">IFERROR(INDEX($K:$Q,ROW(),MATCH(BX$3,$K$2:$Q$2,0)),0)</f>
        <v>100</v>
      </c>
      <c r="BY1157" s="143" cm="1">
        <f t="array" ref="BY1157">IFERROR(INDEX($K:$Q,ROW(),MATCH(BY$3,$K$2:$Q$2,0)),0)</f>
        <v>100</v>
      </c>
      <c r="BZ1157" s="143" cm="1">
        <f t="array" ref="BZ1157">IFERROR(INDEX($K:$Q,ROW(),MATCH(BZ$3,$K$2:$Q$2,0)),0)</f>
        <v>100</v>
      </c>
      <c r="CA1157" s="143" cm="1">
        <f t="array" ref="CA1157">IFERROR(INDEX($K:$Q,ROW(),MATCH(CA$3,$K$2:$Q$2,0)),0)</f>
        <v>100</v>
      </c>
      <c r="CB1157" s="143" cm="1">
        <f t="array" ref="CB1157">IFERROR(INDEX($K:$Q,ROW(),MATCH(CB$3,$K$2:$Q$2,0)),0)</f>
        <v>100</v>
      </c>
      <c r="CC1157" s="143" cm="1">
        <f t="array" ref="CC1157">IFERROR(INDEX($K:$Q,ROW(),MATCH(CC$3,$K$2:$Q$2,0)),0)</f>
        <v>100</v>
      </c>
      <c r="CD1157" s="143" cm="1">
        <f t="array" ref="CD1157">IFERROR(INDEX($K:$Q,ROW(),MATCH(CD$3,$K$2:$Q$2,0)),0)</f>
        <v>100</v>
      </c>
      <c r="CE1157" s="143" cm="1">
        <f t="array" ref="CE1157">IFERROR(INDEX($K:$Q,ROW(),MATCH(CE$3,$K$2:$Q$2,0)),0)</f>
        <v>100</v>
      </c>
      <c r="CF1157" s="143" cm="1">
        <f t="array" ref="CF1157">IFERROR(INDEX($K:$Q,ROW(),MATCH(CF$3,$K$2:$Q$2,0)),0)</f>
        <v>100</v>
      </c>
      <c r="CG1157" s="143" cm="1">
        <f t="array" ref="CG1157">IFERROR(INDEX($K:$Q,ROW(),MATCH(CG$3,$K$2:$Q$2,0)),0)</f>
        <v>100</v>
      </c>
      <c r="CH1157" s="143" cm="1">
        <f t="array" ref="CH1157">IFERROR(INDEX($K:$Q,ROW(),MATCH(CH$3,$K$2:$Q$2,0)),0)</f>
        <v>100</v>
      </c>
      <c r="CI1157" s="143" cm="1">
        <f t="array" ref="CI1157">IFERROR(INDEX($K:$Q,ROW(),MATCH(CI$3,$K$2:$Q$2,0)),0)</f>
        <v>100</v>
      </c>
      <c r="CJ1157" s="143" cm="1">
        <f t="array" ref="CJ1157">IFERROR(INDEX($K:$Q,ROW(),MATCH(CJ$3,$K$2:$Q$2,0)),0)</f>
        <v>100</v>
      </c>
      <c r="CK1157" s="143" cm="1">
        <f t="array" ref="CK1157">IFERROR(INDEX($K:$Q,ROW(),MATCH(CK$3,$K$2:$Q$2,0)),0)</f>
        <v>100</v>
      </c>
      <c r="CL1157" s="143" cm="1">
        <f t="array" ref="CL1157">IFERROR(INDEX($K:$Q,ROW(),MATCH(CL$3,$K$2:$Q$2,0)),0)</f>
        <v>100</v>
      </c>
    </row>
    <row r="1158" spans="2:90" x14ac:dyDescent="0.4">
      <c r="B1158" s="154" t="str">
        <f>"Prepayment - "&amp;SUBSTITUTE(B1146,":","")</f>
        <v>Prepayment - Volume driven amortizing loan - no defaults</v>
      </c>
      <c r="D1158" t="s">
        <v>840</v>
      </c>
      <c r="E1158" t="str">
        <f>ROW()&amp;" "&amp;D1158</f>
        <v>1158 LAMORT-PV</v>
      </c>
      <c r="K1158" s="24">
        <f t="shared" ref="K1158:P1160" si="1296">SUMIF($4:$4,K$2,1158:1158)</f>
        <v>0</v>
      </c>
      <c r="L1158" s="24">
        <f t="shared" si="1296"/>
        <v>0</v>
      </c>
      <c r="M1158" s="24">
        <f t="shared" si="1296"/>
        <v>0</v>
      </c>
      <c r="N1158" s="24">
        <f t="shared" si="1296"/>
        <v>0</v>
      </c>
      <c r="O1158" s="24">
        <f t="shared" si="1296"/>
        <v>0</v>
      </c>
      <c r="P1158" s="24">
        <f t="shared" si="1296"/>
        <v>0</v>
      </c>
      <c r="R1158"/>
      <c r="S1158" s="129">
        <v>0</v>
      </c>
      <c r="T1158" s="129">
        <v>0</v>
      </c>
      <c r="U1158" s="129">
        <v>0</v>
      </c>
      <c r="V1158" s="74">
        <v>0</v>
      </c>
      <c r="W1158" s="74">
        <v>0</v>
      </c>
      <c r="X1158" s="74">
        <v>0</v>
      </c>
      <c r="Y1158" s="74">
        <v>0</v>
      </c>
      <c r="Z1158" s="74">
        <v>0</v>
      </c>
      <c r="AA1158" s="74">
        <v>0</v>
      </c>
      <c r="AB1158" s="74">
        <v>0</v>
      </c>
      <c r="AC1158" s="74">
        <v>0</v>
      </c>
      <c r="AD1158" s="74">
        <v>0</v>
      </c>
      <c r="AE1158" s="74">
        <v>0</v>
      </c>
      <c r="AF1158" s="74">
        <v>0</v>
      </c>
      <c r="AG1158" s="74">
        <v>0</v>
      </c>
      <c r="AH1158" s="74">
        <v>0</v>
      </c>
      <c r="AI1158" s="74">
        <v>0</v>
      </c>
      <c r="AJ1158" s="74">
        <v>0</v>
      </c>
      <c r="AK1158" s="74">
        <v>0</v>
      </c>
      <c r="AL1158" s="74">
        <v>0</v>
      </c>
      <c r="AM1158" s="74">
        <v>0</v>
      </c>
      <c r="AN1158" s="74">
        <v>0</v>
      </c>
      <c r="AO1158" s="74">
        <v>0</v>
      </c>
      <c r="AP1158" s="74">
        <v>0</v>
      </c>
      <c r="AQ1158" s="74">
        <v>0</v>
      </c>
      <c r="AR1158" s="74">
        <v>0</v>
      </c>
      <c r="AS1158" s="74">
        <v>0</v>
      </c>
      <c r="AT1158" s="74">
        <v>0</v>
      </c>
      <c r="AU1158" s="74">
        <v>0</v>
      </c>
      <c r="AV1158" s="74">
        <v>0</v>
      </c>
      <c r="AW1158" s="74">
        <v>0</v>
      </c>
      <c r="AX1158" s="74">
        <v>0</v>
      </c>
      <c r="AY1158" s="74">
        <v>0</v>
      </c>
      <c r="AZ1158" s="74">
        <v>0</v>
      </c>
      <c r="BA1158" s="74">
        <v>0</v>
      </c>
      <c r="BB1158" s="74">
        <v>0</v>
      </c>
      <c r="BC1158" s="74">
        <v>0</v>
      </c>
      <c r="BD1158" s="74">
        <v>0</v>
      </c>
      <c r="BE1158" s="74">
        <v>0</v>
      </c>
      <c r="BF1158" s="74">
        <v>0</v>
      </c>
      <c r="BG1158" s="74">
        <v>0</v>
      </c>
      <c r="BH1158" s="74">
        <v>0</v>
      </c>
      <c r="BI1158" s="74">
        <v>0</v>
      </c>
      <c r="BJ1158" s="74">
        <v>0</v>
      </c>
      <c r="BK1158" s="74">
        <v>0</v>
      </c>
      <c r="BL1158" s="74">
        <v>0</v>
      </c>
      <c r="BM1158" s="74">
        <v>0</v>
      </c>
      <c r="BN1158" s="74">
        <v>0</v>
      </c>
      <c r="BO1158" s="74">
        <v>0</v>
      </c>
      <c r="BP1158" s="74">
        <v>0</v>
      </c>
      <c r="BQ1158" s="74">
        <v>0</v>
      </c>
      <c r="BR1158" s="74">
        <v>0</v>
      </c>
      <c r="BS1158" s="74">
        <v>0</v>
      </c>
      <c r="BT1158" s="74">
        <v>0</v>
      </c>
      <c r="BU1158" s="74">
        <v>0</v>
      </c>
      <c r="BV1158" s="74">
        <v>0</v>
      </c>
      <c r="BW1158" s="74">
        <v>0</v>
      </c>
      <c r="BX1158" s="74">
        <v>0</v>
      </c>
      <c r="BY1158" s="74">
        <v>0</v>
      </c>
      <c r="BZ1158" s="74">
        <v>0</v>
      </c>
      <c r="CA1158" s="74">
        <v>0</v>
      </c>
      <c r="CB1158" s="74">
        <v>0</v>
      </c>
      <c r="CC1158" s="74">
        <v>0</v>
      </c>
      <c r="CD1158" s="74">
        <v>0</v>
      </c>
      <c r="CE1158" s="74">
        <v>0</v>
      </c>
      <c r="CF1158" s="74">
        <v>0</v>
      </c>
      <c r="CG1158" s="74">
        <v>0</v>
      </c>
      <c r="CH1158" s="74">
        <v>0</v>
      </c>
      <c r="CI1158" s="74">
        <v>0</v>
      </c>
      <c r="CJ1158" s="74">
        <v>0</v>
      </c>
      <c r="CK1158" s="74">
        <v>0</v>
      </c>
      <c r="CL1158" s="74">
        <v>0</v>
      </c>
    </row>
    <row r="1159" spans="2:90" x14ac:dyDescent="0.4">
      <c r="B1159" s="154" t="str">
        <f>"Principal payments - "&amp;SUBSTITUTE(B1146,":","")</f>
        <v>Principal payments - Volume driven amortizing loan - no defaults</v>
      </c>
      <c r="D1159" t="s">
        <v>840</v>
      </c>
      <c r="E1159" t="str">
        <f>ROW()&amp;" "&amp;D1159</f>
        <v>1159 LAMORT-PV</v>
      </c>
      <c r="K1159" s="134">
        <f t="shared" ca="1" si="1296"/>
        <v>-551748.4211659492</v>
      </c>
      <c r="L1159" s="134">
        <f t="shared" ca="1" si="1296"/>
        <v>-546804.29287257546</v>
      </c>
      <c r="M1159" s="134">
        <f t="shared" ca="1" si="1296"/>
        <v>-542332.53463476256</v>
      </c>
      <c r="N1159" s="134">
        <f t="shared" ca="1" si="1296"/>
        <v>-538288.01544939913</v>
      </c>
      <c r="O1159" s="134">
        <f t="shared" ca="1" si="1296"/>
        <v>-534629.91620278743</v>
      </c>
      <c r="P1159" s="134">
        <f t="shared" ca="1" si="1296"/>
        <v>-531321.31770571833</v>
      </c>
      <c r="R1159"/>
      <c r="S1159" s="62">
        <f t="shared" ref="S1159" ca="1" si="1297">S1171-S1162</f>
        <v>-48124.610281671463</v>
      </c>
      <c r="T1159" s="62">
        <f t="shared" ref="T1159:AX1159" ca="1" si="1298">T1171-T1162</f>
        <v>-95848.18214432901</v>
      </c>
      <c r="U1159" s="62">
        <f t="shared" ca="1" si="1298"/>
        <v>-143174.05757479771</v>
      </c>
      <c r="V1159" s="62">
        <f t="shared" ca="1" si="1298"/>
        <v>-190105.55071001255</v>
      </c>
      <c r="W1159" s="62">
        <f t="shared" ca="1" si="1298"/>
        <v>-236645.94806910056</v>
      </c>
      <c r="X1159" s="62">
        <f t="shared" ca="1" si="1298"/>
        <v>-282798.50878352951</v>
      </c>
      <c r="Y1159" s="62">
        <f t="shared" ca="1" si="1298"/>
        <v>-328566.46482533828</v>
      </c>
      <c r="Z1159" s="62">
        <f t="shared" ca="1" si="1298"/>
        <v>-373953.02123346523</v>
      </c>
      <c r="AA1159" s="62">
        <f t="shared" ca="1" si="1298"/>
        <v>-418961.35633819114</v>
      </c>
      <c r="AB1159" s="62">
        <f t="shared" ca="1" si="1298"/>
        <v>-463594.62198371097</v>
      </c>
      <c r="AC1159" s="62">
        <f t="shared" ca="1" si="1298"/>
        <v>-507855.94374885148</v>
      </c>
      <c r="AD1159" s="62">
        <f t="shared" ca="1" si="1298"/>
        <v>-551748.4211659492</v>
      </c>
      <c r="AE1159" s="62">
        <f t="shared" ca="1" si="1298"/>
        <v>-551317.18432289956</v>
      </c>
      <c r="AF1159" s="62">
        <f t="shared" ca="1" si="1298"/>
        <v>-550889.5411202088</v>
      </c>
      <c r="AG1159" s="62">
        <f t="shared" ca="1" si="1298"/>
        <v>-550465.4616108737</v>
      </c>
      <c r="AH1159" s="62">
        <f t="shared" ca="1" si="1298"/>
        <v>-550044.91609744972</v>
      </c>
      <c r="AI1159" s="62">
        <f t="shared" ca="1" si="1298"/>
        <v>-549627.87512997095</v>
      </c>
      <c r="AJ1159" s="62">
        <f t="shared" ca="1" si="1298"/>
        <v>-549214.3095038879</v>
      </c>
      <c r="AK1159" s="62">
        <f t="shared" ca="1" si="1298"/>
        <v>-548804.19025802216</v>
      </c>
      <c r="AL1159" s="62">
        <f t="shared" ca="1" si="1298"/>
        <v>-548397.48867253866</v>
      </c>
      <c r="AM1159" s="62">
        <f t="shared" ca="1" si="1298"/>
        <v>-547994.17626693414</v>
      </c>
      <c r="AN1159" s="62">
        <f t="shared" ca="1" si="1298"/>
        <v>-547594.22479804303</v>
      </c>
      <c r="AO1159" s="62">
        <f t="shared" ca="1" si="1298"/>
        <v>-547197.60625805939</v>
      </c>
      <c r="AP1159" s="62">
        <f t="shared" ca="1" si="1298"/>
        <v>-546804.29287257546</v>
      </c>
      <c r="AQ1159" s="62">
        <f t="shared" ca="1" si="1298"/>
        <v>-546414.2570986374</v>
      </c>
      <c r="AR1159" s="62">
        <f t="shared" ca="1" si="1298"/>
        <v>-546027.47162281536</v>
      </c>
      <c r="AS1159" s="62">
        <f t="shared" ca="1" si="1298"/>
        <v>-545643.90935929189</v>
      </c>
      <c r="AT1159" s="62">
        <f t="shared" ca="1" si="1298"/>
        <v>-545263.54344796448</v>
      </c>
      <c r="AU1159" s="62">
        <f t="shared" ca="1" si="1298"/>
        <v>-544886.34725256485</v>
      </c>
      <c r="AV1159" s="62">
        <f t="shared" ca="1" si="1298"/>
        <v>-544512.29435879341</v>
      </c>
      <c r="AW1159" s="62">
        <f t="shared" ca="1" si="1298"/>
        <v>-544141.35857247014</v>
      </c>
      <c r="AX1159" s="62">
        <f t="shared" ca="1" si="1298"/>
        <v>-543773.51391769957</v>
      </c>
      <c r="AY1159" s="62">
        <f t="shared" ref="AY1159:CD1159" ca="1" si="1299">AY1171-AY1162</f>
        <v>-543408.73463505204</v>
      </c>
      <c r="AZ1159" s="62">
        <f t="shared" ca="1" si="1299"/>
        <v>-543046.99517975992</v>
      </c>
      <c r="BA1159" s="62">
        <f t="shared" ca="1" si="1299"/>
        <v>-542688.27021992858</v>
      </c>
      <c r="BB1159" s="62">
        <f t="shared" ca="1" si="1299"/>
        <v>-542332.53463476256</v>
      </c>
      <c r="BC1159" s="62">
        <f t="shared" ca="1" si="1299"/>
        <v>-541979.76351280627</v>
      </c>
      <c r="BD1159" s="62">
        <f t="shared" ca="1" si="1299"/>
        <v>-541629.93215019954</v>
      </c>
      <c r="BE1159" s="62">
        <f t="shared" ca="1" si="1299"/>
        <v>-541283.01604894781</v>
      </c>
      <c r="BF1159" s="62">
        <f t="shared" ca="1" si="1299"/>
        <v>-540938.99091520661</v>
      </c>
      <c r="BG1159" s="62">
        <f t="shared" ca="1" si="1299"/>
        <v>-540597.83265757991</v>
      </c>
      <c r="BH1159" s="62">
        <f t="shared" ca="1" si="1299"/>
        <v>-540259.51738543343</v>
      </c>
      <c r="BI1159" s="62">
        <f t="shared" ca="1" si="1299"/>
        <v>-539924.02140722144</v>
      </c>
      <c r="BJ1159" s="62">
        <f t="shared" ca="1" si="1299"/>
        <v>-539591.32122882793</v>
      </c>
      <c r="BK1159" s="62">
        <f t="shared" ca="1" si="1299"/>
        <v>-539261.39355192101</v>
      </c>
      <c r="BL1159" s="62">
        <f t="shared" ca="1" si="1299"/>
        <v>-538934.21527232172</v>
      </c>
      <c r="BM1159" s="62">
        <f t="shared" ca="1" si="1299"/>
        <v>-538609.76347838563</v>
      </c>
      <c r="BN1159" s="62">
        <f t="shared" ca="1" si="1299"/>
        <v>-538288.01544939913</v>
      </c>
      <c r="BO1159" s="62">
        <f t="shared" ca="1" si="1299"/>
        <v>-537968.94865398749</v>
      </c>
      <c r="BP1159" s="62">
        <f t="shared" ca="1" si="1299"/>
        <v>-537652.54074853752</v>
      </c>
      <c r="BQ1159" s="62">
        <f t="shared" ca="1" si="1299"/>
        <v>-537338.76957563311</v>
      </c>
      <c r="BR1159" s="62">
        <f t="shared" ca="1" si="1299"/>
        <v>-537027.61316250276</v>
      </c>
      <c r="BS1159" s="62">
        <f t="shared" ca="1" si="1299"/>
        <v>-536719.04971948196</v>
      </c>
      <c r="BT1159" s="62">
        <f t="shared" ca="1" si="1299"/>
        <v>-536413.05763848627</v>
      </c>
      <c r="BU1159" s="62">
        <f t="shared" ca="1" si="1299"/>
        <v>-536109.61549149884</v>
      </c>
      <c r="BV1159" s="62">
        <f t="shared" ca="1" si="1299"/>
        <v>-535808.70202906977</v>
      </c>
      <c r="BW1159" s="62">
        <f t="shared" ca="1" si="1299"/>
        <v>-535510.29617882753</v>
      </c>
      <c r="BX1159" s="62">
        <f t="shared" ca="1" si="1299"/>
        <v>-535214.37704400392</v>
      </c>
      <c r="BY1159" s="62">
        <f t="shared" ca="1" si="1299"/>
        <v>-534920.9239019705</v>
      </c>
      <c r="BZ1159" s="62">
        <f t="shared" ca="1" si="1299"/>
        <v>-534629.91620278743</v>
      </c>
      <c r="CA1159" s="62">
        <f t="shared" ca="1" si="1299"/>
        <v>-534341.33356776426</v>
      </c>
      <c r="CB1159" s="62">
        <f t="shared" ca="1" si="1299"/>
        <v>-534055.15578803292</v>
      </c>
      <c r="CC1159" s="62">
        <f t="shared" ca="1" si="1299"/>
        <v>-533771.36282313254</v>
      </c>
      <c r="CD1159" s="62">
        <f t="shared" ca="1" si="1299"/>
        <v>-533489.93479960645</v>
      </c>
      <c r="CE1159" s="62">
        <f t="shared" ref="CE1159:CK1159" ca="1" si="1300">CE1171-CE1162</f>
        <v>-533210.85200960981</v>
      </c>
      <c r="CF1159" s="62">
        <f t="shared" ca="1" si="1300"/>
        <v>-532934.09490952967</v>
      </c>
      <c r="CG1159" s="62">
        <f t="shared" ca="1" si="1300"/>
        <v>-532659.64411861694</v>
      </c>
      <c r="CH1159" s="62">
        <f t="shared" ca="1" si="1300"/>
        <v>-532387.48041762842</v>
      </c>
      <c r="CI1159" s="62">
        <f t="shared" ca="1" si="1300"/>
        <v>-532117.58474748151</v>
      </c>
      <c r="CJ1159" s="62">
        <f t="shared" ca="1" si="1300"/>
        <v>-531849.93820791924</v>
      </c>
      <c r="CK1159" s="62">
        <f t="shared" ca="1" si="1300"/>
        <v>-531584.52205618657</v>
      </c>
      <c r="CL1159" s="62">
        <f t="shared" ref="CL1159" ca="1" si="1301">CL1171-CL1162</f>
        <v>-531321.31770571833</v>
      </c>
    </row>
    <row r="1160" spans="2:90" x14ac:dyDescent="0.4">
      <c r="B1160" s="123" t="str">
        <f>"Loan - "&amp;SUBSTITUTE(B1146,":","")</f>
        <v>Loan - Volume driven amortizing loan - no defaults</v>
      </c>
      <c r="C1160" t="s">
        <v>240</v>
      </c>
      <c r="D1160" t="s">
        <v>840</v>
      </c>
      <c r="E1160" t="str">
        <f t="shared" ref="E1160:E1163" si="1302">ROW()&amp;" "&amp;D1160</f>
        <v>1160 LAMORT-PV</v>
      </c>
      <c r="F1160" s="27"/>
      <c r="G1160" s="57"/>
      <c r="I1160" s="74"/>
      <c r="J1160" s="74"/>
      <c r="K1160" s="33">
        <f t="shared" ca="1" si="1296"/>
        <v>2358623.3131410531</v>
      </c>
      <c r="L1160" s="33">
        <f t="shared" ca="1" si="1296"/>
        <v>1770272.0462295902</v>
      </c>
      <c r="M1160" s="33">
        <f t="shared" ca="1" si="1296"/>
        <v>1238132.8159298496</v>
      </c>
      <c r="N1160" s="33">
        <f t="shared" ca="1" si="1296"/>
        <v>756835.03287159931</v>
      </c>
      <c r="O1160" s="33">
        <f t="shared" ca="1" si="1296"/>
        <v>321521.22252481221</v>
      </c>
      <c r="P1160" s="33">
        <f t="shared" ca="1" si="1296"/>
        <v>-72201.998626414454</v>
      </c>
      <c r="Q1160" s="33"/>
      <c r="R1160" s="53">
        <f ca="1">S1155</f>
        <v>0</v>
      </c>
      <c r="S1160" s="332">
        <f t="shared" ref="S1160" ca="1" si="1303">SUM(S1158:S1159,S1155:S1156)</f>
        <v>451875.38971832854</v>
      </c>
      <c r="T1160" s="332">
        <f t="shared" ref="T1160:AX1160" ca="1" si="1304">SUM(T1158:T1159,T1155:T1156)</f>
        <v>856027.20757399953</v>
      </c>
      <c r="U1160" s="332">
        <f t="shared" ca="1" si="1304"/>
        <v>1212853.1499992018</v>
      </c>
      <c r="V1160" s="332">
        <f t="shared" ca="1" si="1304"/>
        <v>1522747.5992891891</v>
      </c>
      <c r="W1160" s="332">
        <f t="shared" ca="1" si="1304"/>
        <v>1786101.6512200886</v>
      </c>
      <c r="X1160" s="332">
        <f t="shared" ca="1" si="1304"/>
        <v>2003303.1424365591</v>
      </c>
      <c r="Y1160" s="332">
        <f t="shared" ca="1" si="1304"/>
        <v>2174736.6776112206</v>
      </c>
      <c r="Z1160" s="332">
        <f t="shared" ca="1" si="1304"/>
        <v>2300783.6563777551</v>
      </c>
      <c r="AA1160" s="332">
        <f t="shared" ca="1" si="1304"/>
        <v>2381822.3000395643</v>
      </c>
      <c r="AB1160" s="332">
        <f t="shared" ca="1" si="1304"/>
        <v>2418227.6780558536</v>
      </c>
      <c r="AC1160" s="332">
        <f t="shared" ca="1" si="1304"/>
        <v>2410371.7343070023</v>
      </c>
      <c r="AD1160" s="332">
        <f t="shared" ca="1" si="1304"/>
        <v>2358623.3131410531</v>
      </c>
      <c r="AE1160" s="332">
        <f t="shared" ca="1" si="1304"/>
        <v>2307306.1288181534</v>
      </c>
      <c r="AF1160" s="332">
        <f t="shared" ca="1" si="1304"/>
        <v>2256416.5876979446</v>
      </c>
      <c r="AG1160" s="332">
        <f t="shared" ca="1" si="1304"/>
        <v>2205951.1260870709</v>
      </c>
      <c r="AH1160" s="332">
        <f t="shared" ca="1" si="1304"/>
        <v>2155906.2099896213</v>
      </c>
      <c r="AI1160" s="332">
        <f t="shared" ca="1" si="1304"/>
        <v>2106278.3348596506</v>
      </c>
      <c r="AJ1160" s="332">
        <f t="shared" ca="1" si="1304"/>
        <v>2057064.0253557628</v>
      </c>
      <c r="AK1160" s="332">
        <f t="shared" ca="1" si="1304"/>
        <v>2008259.8350977406</v>
      </c>
      <c r="AL1160" s="332">
        <f t="shared" ca="1" si="1304"/>
        <v>1959862.346425202</v>
      </c>
      <c r="AM1160" s="332">
        <f t="shared" ca="1" si="1304"/>
        <v>1911868.170158268</v>
      </c>
      <c r="AN1160" s="332">
        <f t="shared" ca="1" si="1304"/>
        <v>1864273.9453602249</v>
      </c>
      <c r="AO1160" s="332">
        <f t="shared" ca="1" si="1304"/>
        <v>1817076.3391021655</v>
      </c>
      <c r="AP1160" s="332">
        <f t="shared" ca="1" si="1304"/>
        <v>1770272.0462295902</v>
      </c>
      <c r="AQ1160" s="332">
        <f t="shared" ca="1" si="1304"/>
        <v>1723857.7891309527</v>
      </c>
      <c r="AR1160" s="332">
        <f t="shared" ca="1" si="1304"/>
        <v>1677830.3175081373</v>
      </c>
      <c r="AS1160" s="332">
        <f t="shared" ca="1" si="1304"/>
        <v>1632186.4081488454</v>
      </c>
      <c r="AT1160" s="332">
        <f t="shared" ca="1" si="1304"/>
        <v>1586922.8647008808</v>
      </c>
      <c r="AU1160" s="332">
        <f t="shared" ca="1" si="1304"/>
        <v>1542036.5174483159</v>
      </c>
      <c r="AV1160" s="332">
        <f t="shared" ca="1" si="1304"/>
        <v>1497524.2230895224</v>
      </c>
      <c r="AW1160" s="332">
        <f t="shared" ca="1" si="1304"/>
        <v>1453382.8645170522</v>
      </c>
      <c r="AX1160" s="332">
        <f t="shared" ca="1" si="1304"/>
        <v>1409609.3505993527</v>
      </c>
      <c r="AY1160" s="332">
        <f t="shared" ref="AY1160:CD1160" ca="1" si="1305">SUM(AY1158:AY1159,AY1155:AY1156)</f>
        <v>1366200.6159643007</v>
      </c>
      <c r="AZ1160" s="332">
        <f t="shared" ca="1" si="1305"/>
        <v>1323153.6207845407</v>
      </c>
      <c r="BA1160" s="332">
        <f t="shared" ca="1" si="1305"/>
        <v>1280465.3505646121</v>
      </c>
      <c r="BB1160" s="332">
        <f t="shared" ca="1" si="1305"/>
        <v>1238132.8159298496</v>
      </c>
      <c r="BC1160" s="332">
        <f t="shared" ca="1" si="1305"/>
        <v>1196153.0524170434</v>
      </c>
      <c r="BD1160" s="332">
        <f t="shared" ca="1" si="1305"/>
        <v>1154523.1202668438</v>
      </c>
      <c r="BE1160" s="332">
        <f t="shared" ca="1" si="1305"/>
        <v>1113240.104217896</v>
      </c>
      <c r="BF1160" s="332">
        <f t="shared" ca="1" si="1305"/>
        <v>1072301.1133026895</v>
      </c>
      <c r="BG1160" s="332">
        <f t="shared" ca="1" si="1305"/>
        <v>1031703.2806451096</v>
      </c>
      <c r="BH1160" s="332">
        <f t="shared" ca="1" si="1305"/>
        <v>991443.76325967617</v>
      </c>
      <c r="BI1160" s="332">
        <f t="shared" ca="1" si="1305"/>
        <v>951519.74185245472</v>
      </c>
      <c r="BJ1160" s="332">
        <f t="shared" ca="1" si="1305"/>
        <v>911928.42062362679</v>
      </c>
      <c r="BK1160" s="332">
        <f t="shared" ca="1" si="1305"/>
        <v>872667.02707170579</v>
      </c>
      <c r="BL1160" s="332">
        <f t="shared" ca="1" si="1305"/>
        <v>833732.81179938407</v>
      </c>
      <c r="BM1160" s="332">
        <f t="shared" ca="1" si="1305"/>
        <v>795123.04832099844</v>
      </c>
      <c r="BN1160" s="332">
        <f t="shared" ca="1" si="1305"/>
        <v>756835.03287159931</v>
      </c>
      <c r="BO1160" s="332">
        <f t="shared" ca="1" si="1305"/>
        <v>718866.08421761182</v>
      </c>
      <c r="BP1160" s="332">
        <f t="shared" ca="1" si="1305"/>
        <v>681213.5434690743</v>
      </c>
      <c r="BQ1160" s="332">
        <f t="shared" ca="1" si="1305"/>
        <v>643874.77389344119</v>
      </c>
      <c r="BR1160" s="332">
        <f t="shared" ca="1" si="1305"/>
        <v>606847.16073093843</v>
      </c>
      <c r="BS1160" s="332">
        <f t="shared" ca="1" si="1305"/>
        <v>570128.11101145647</v>
      </c>
      <c r="BT1160" s="332">
        <f t="shared" ca="1" si="1305"/>
        <v>533715.0533729702</v>
      </c>
      <c r="BU1160" s="332">
        <f t="shared" ca="1" si="1305"/>
        <v>497605.43788147136</v>
      </c>
      <c r="BV1160" s="332">
        <f t="shared" ca="1" si="1305"/>
        <v>461796.73585240159</v>
      </c>
      <c r="BW1160" s="332">
        <f t="shared" ca="1" si="1305"/>
        <v>426286.43967357406</v>
      </c>
      <c r="BX1160" s="332">
        <f t="shared" ca="1" si="1305"/>
        <v>391072.06262957014</v>
      </c>
      <c r="BY1160" s="332">
        <f t="shared" ca="1" si="1305"/>
        <v>356151.13872759964</v>
      </c>
      <c r="BZ1160" s="332">
        <f t="shared" ca="1" si="1305"/>
        <v>321521.22252481221</v>
      </c>
      <c r="CA1160" s="332">
        <f t="shared" ca="1" si="1305"/>
        <v>287179.88895704795</v>
      </c>
      <c r="CB1160" s="332">
        <f t="shared" ca="1" si="1305"/>
        <v>253124.73316901503</v>
      </c>
      <c r="CC1160" s="332">
        <f t="shared" ca="1" si="1305"/>
        <v>219353.37034588249</v>
      </c>
      <c r="CD1160" s="332">
        <f t="shared" ca="1" si="1305"/>
        <v>185863.43554627604</v>
      </c>
      <c r="CE1160" s="332">
        <f t="shared" ref="CE1160:CK1160" ca="1" si="1306">SUM(CE1158:CE1159,CE1155:CE1156)</f>
        <v>152652.58353666624</v>
      </c>
      <c r="CF1160" s="332">
        <f t="shared" ca="1" si="1306"/>
        <v>119718.48862713657</v>
      </c>
      <c r="CG1160" s="332">
        <f t="shared" ca="1" si="1306"/>
        <v>87058.844508519629</v>
      </c>
      <c r="CH1160" s="332">
        <f t="shared" ca="1" si="1306"/>
        <v>54671.364090891206</v>
      </c>
      <c r="CI1160" s="332">
        <f t="shared" ca="1" si="1306"/>
        <v>22553.779343409697</v>
      </c>
      <c r="CJ1160" s="332">
        <f t="shared" ca="1" si="1306"/>
        <v>-9296.1588645095471</v>
      </c>
      <c r="CK1160" s="332">
        <f t="shared" ca="1" si="1306"/>
        <v>-40880.680920696119</v>
      </c>
      <c r="CL1160" s="332">
        <f t="shared" ref="CL1160" ca="1" si="1307">SUM(CL1158:CL1159,CL1155:CL1156)</f>
        <v>-72201.998626414454</v>
      </c>
    </row>
    <row r="1161" spans="2:90" x14ac:dyDescent="0.4">
      <c r="B1161" s="122"/>
      <c r="C1161" s="57"/>
      <c r="D1161" t="s">
        <v>840</v>
      </c>
      <c r="E1161" t="str">
        <f t="shared" si="1302"/>
        <v>1161 LAMORT-PV</v>
      </c>
      <c r="G1161" s="57" t="s">
        <v>244</v>
      </c>
      <c r="R1161"/>
      <c r="S1161" s="62"/>
      <c r="T1161" s="62"/>
      <c r="U1161" s="62"/>
      <c r="V1161" s="62"/>
      <c r="W1161" s="62"/>
      <c r="X1161" s="62"/>
      <c r="Y1161" s="62"/>
      <c r="Z1161" s="62"/>
      <c r="AA1161" s="62"/>
      <c r="AB1161" s="62"/>
      <c r="AC1161" s="62"/>
      <c r="AD1161" s="62"/>
      <c r="AE1161" s="62"/>
      <c r="AF1161" s="62"/>
      <c r="AG1161" s="62"/>
      <c r="AH1161" s="62"/>
      <c r="AI1161" s="62"/>
      <c r="AJ1161" s="62"/>
      <c r="AK1161" s="62"/>
      <c r="AL1161" s="62"/>
      <c r="AM1161" s="62"/>
      <c r="AN1161" s="62"/>
      <c r="AO1161" s="62"/>
      <c r="AP1161" s="62"/>
      <c r="AQ1161" s="62"/>
      <c r="AR1161" s="62"/>
      <c r="AS1161" s="62"/>
      <c r="AT1161" s="62"/>
      <c r="AU1161" s="62"/>
      <c r="AV1161" s="62"/>
      <c r="AW1161" s="62"/>
      <c r="AX1161" s="62"/>
      <c r="AY1161" s="62"/>
      <c r="AZ1161" s="62"/>
      <c r="BA1161" s="62"/>
      <c r="BB1161" s="62"/>
      <c r="BC1161" s="62"/>
      <c r="BD1161" s="62"/>
      <c r="BE1161" s="62"/>
      <c r="BF1161" s="62"/>
      <c r="BG1161" s="62"/>
      <c r="BH1161" s="62"/>
      <c r="BI1161" s="62"/>
      <c r="BJ1161" s="62"/>
      <c r="BK1161" s="62"/>
      <c r="BL1161" s="62"/>
      <c r="BM1161" s="62"/>
      <c r="BN1161" s="62"/>
      <c r="BO1161" s="62"/>
      <c r="BP1161" s="62"/>
      <c r="BQ1161" s="62"/>
      <c r="BR1161" s="62"/>
      <c r="BS1161" s="62"/>
      <c r="BT1161" s="62"/>
      <c r="BU1161" s="62"/>
      <c r="BV1161" s="62"/>
      <c r="BW1161" s="62"/>
      <c r="BX1161" s="62"/>
      <c r="BY1161" s="62"/>
      <c r="BZ1161" s="62"/>
      <c r="CA1161" s="62"/>
      <c r="CB1161" s="62"/>
      <c r="CC1161" s="62"/>
      <c r="CD1161" s="62"/>
      <c r="CE1161" s="62"/>
      <c r="CF1161" s="62"/>
      <c r="CG1161" s="62"/>
      <c r="CH1161" s="62"/>
      <c r="CI1161" s="62"/>
      <c r="CJ1161" s="62"/>
      <c r="CK1161" s="62"/>
      <c r="CL1161" s="62"/>
    </row>
    <row r="1162" spans="2:90" x14ac:dyDescent="0.4">
      <c r="B1162" s="123" t="str">
        <f>"Interest income - "&amp;SUBSTITUTE(B1146,":","")</f>
        <v>Interest income - Volume driven amortizing loan - no defaults</v>
      </c>
      <c r="C1162" t="s">
        <v>198</v>
      </c>
      <c r="D1162" t="s">
        <v>840</v>
      </c>
      <c r="E1162" t="str">
        <f t="shared" si="1302"/>
        <v>1162 LAMORT-PV</v>
      </c>
      <c r="G1162" s="57"/>
      <c r="I1162" s="93"/>
      <c r="J1162" s="93"/>
      <c r="K1162" s="28">
        <f t="shared" ref="K1162:P1162" ca="1" si="1308">SUMIF($3:$3,K$2,1162:1162)</f>
        <v>212657.08488857304</v>
      </c>
      <c r="L1162" s="28">
        <f t="shared" ca="1" si="1308"/>
        <v>258407.3863507738</v>
      </c>
      <c r="M1162" s="28">
        <f t="shared" ca="1" si="1308"/>
        <v>202195.34973905084</v>
      </c>
      <c r="N1162" s="28">
        <f t="shared" ca="1" si="1308"/>
        <v>151353.90249756069</v>
      </c>
      <c r="O1162" s="28">
        <f t="shared" ca="1" si="1308"/>
        <v>105369.92978609759</v>
      </c>
      <c r="P1162" s="28">
        <f t="shared" ca="1" si="1308"/>
        <v>63779.340590537104</v>
      </c>
      <c r="R1162" s="27"/>
      <c r="S1162" s="93">
        <f t="shared" ref="S1162" ca="1" si="1309">SUM(S1155:S1156,S1158)*$H1149/12</f>
        <v>4166.666666666667</v>
      </c>
      <c r="T1162" s="93">
        <f t="shared" ref="T1162:AX1162" ca="1" si="1310">SUM(T1155:T1156,T1158)*$H1149/12</f>
        <v>7932.2949143194055</v>
      </c>
      <c r="U1162" s="93">
        <f t="shared" ca="1" si="1310"/>
        <v>11300.226729783331</v>
      </c>
      <c r="V1162" s="93">
        <f t="shared" ca="1" si="1310"/>
        <v>14273.776249993351</v>
      </c>
      <c r="W1162" s="93">
        <f t="shared" ca="1" si="1310"/>
        <v>16856.229994076577</v>
      </c>
      <c r="X1162" s="93">
        <f t="shared" ca="1" si="1310"/>
        <v>19050.847093500739</v>
      </c>
      <c r="Y1162" s="93">
        <f t="shared" ca="1" si="1310"/>
        <v>20860.859520304661</v>
      </c>
      <c r="Z1162" s="93">
        <f t="shared" ca="1" si="1310"/>
        <v>22289.472313426839</v>
      </c>
      <c r="AA1162" s="93">
        <f t="shared" ca="1" si="1310"/>
        <v>23339.86380314796</v>
      </c>
      <c r="AB1162" s="93">
        <f t="shared" ca="1" si="1310"/>
        <v>24015.185833663036</v>
      </c>
      <c r="AC1162" s="93">
        <f t="shared" ca="1" si="1310"/>
        <v>24318.56398379878</v>
      </c>
      <c r="AD1162" s="93">
        <f t="shared" ca="1" si="1310"/>
        <v>24253.097785891689</v>
      </c>
      <c r="AE1162" s="93">
        <f t="shared" ca="1" si="1310"/>
        <v>23821.860942842108</v>
      </c>
      <c r="AF1162" s="93">
        <f t="shared" ca="1" si="1310"/>
        <v>23394.217740151278</v>
      </c>
      <c r="AG1162" s="93">
        <f t="shared" ca="1" si="1310"/>
        <v>22970.138230816203</v>
      </c>
      <c r="AH1162" s="93">
        <f t="shared" ca="1" si="1310"/>
        <v>22549.592717392257</v>
      </c>
      <c r="AI1162" s="93">
        <f t="shared" ca="1" si="1310"/>
        <v>22132.551749913513</v>
      </c>
      <c r="AJ1162" s="93">
        <f t="shared" ca="1" si="1310"/>
        <v>21718.986123830422</v>
      </c>
      <c r="AK1162" s="93">
        <f t="shared" ca="1" si="1310"/>
        <v>21308.866877964691</v>
      </c>
      <c r="AL1162" s="93">
        <f t="shared" ca="1" si="1310"/>
        <v>20902.165292481171</v>
      </c>
      <c r="AM1162" s="93">
        <f t="shared" ca="1" si="1310"/>
        <v>20498.852886876684</v>
      </c>
      <c r="AN1162" s="93">
        <f t="shared" ca="1" si="1310"/>
        <v>20098.901417985569</v>
      </c>
      <c r="AO1162" s="93">
        <f t="shared" ca="1" si="1310"/>
        <v>19702.282878001872</v>
      </c>
      <c r="AP1162" s="93">
        <f t="shared" ca="1" si="1310"/>
        <v>19308.969492518048</v>
      </c>
      <c r="AQ1162" s="93">
        <f t="shared" ca="1" si="1310"/>
        <v>18918.93371857992</v>
      </c>
      <c r="AR1162" s="93">
        <f t="shared" ca="1" si="1310"/>
        <v>18532.148242757939</v>
      </c>
      <c r="AS1162" s="93">
        <f t="shared" ca="1" si="1310"/>
        <v>18148.585979234478</v>
      </c>
      <c r="AT1162" s="93">
        <f t="shared" ca="1" si="1310"/>
        <v>17768.220067907048</v>
      </c>
      <c r="AU1162" s="93">
        <f t="shared" ca="1" si="1310"/>
        <v>17391.02387250734</v>
      </c>
      <c r="AV1162" s="93">
        <f t="shared" ca="1" si="1310"/>
        <v>17016.970978735964</v>
      </c>
      <c r="AW1162" s="93">
        <f t="shared" ca="1" si="1310"/>
        <v>16646.035192412688</v>
      </c>
      <c r="AX1162" s="93">
        <f t="shared" ca="1" si="1310"/>
        <v>16278.190537642104</v>
      </c>
      <c r="AY1162" s="93">
        <f t="shared" ref="AY1162:CD1162" ca="1" si="1311">SUM(AY1155:AY1156,AY1158)*$H1149/12</f>
        <v>15913.411254994608</v>
      </c>
      <c r="AZ1162" s="93">
        <f t="shared" ca="1" si="1311"/>
        <v>15551.671799702506</v>
      </c>
      <c r="BA1162" s="93">
        <f t="shared" ca="1" si="1311"/>
        <v>15192.946839871174</v>
      </c>
      <c r="BB1162" s="93">
        <f t="shared" ca="1" si="1311"/>
        <v>14837.211254705102</v>
      </c>
      <c r="BC1162" s="93">
        <f t="shared" ca="1" si="1311"/>
        <v>14484.440132748749</v>
      </c>
      <c r="BD1162" s="93">
        <f t="shared" ca="1" si="1311"/>
        <v>14134.608770142027</v>
      </c>
      <c r="BE1162" s="93">
        <f t="shared" ca="1" si="1311"/>
        <v>13787.692668890368</v>
      </c>
      <c r="BF1162" s="93">
        <f t="shared" ca="1" si="1311"/>
        <v>13443.667535149134</v>
      </c>
      <c r="BG1162" s="93">
        <f t="shared" ca="1" si="1311"/>
        <v>13102.509277522413</v>
      </c>
      <c r="BH1162" s="93">
        <f t="shared" ca="1" si="1311"/>
        <v>12764.194005375915</v>
      </c>
      <c r="BI1162" s="93">
        <f t="shared" ca="1" si="1311"/>
        <v>12428.69802716397</v>
      </c>
      <c r="BJ1162" s="93">
        <f t="shared" ca="1" si="1311"/>
        <v>12095.997848770457</v>
      </c>
      <c r="BK1162" s="93">
        <f t="shared" ca="1" si="1311"/>
        <v>11766.070171863556</v>
      </c>
      <c r="BL1162" s="93">
        <f t="shared" ca="1" si="1311"/>
        <v>11438.891892264217</v>
      </c>
      <c r="BM1162" s="93">
        <f t="shared" ca="1" si="1311"/>
        <v>11114.440098328203</v>
      </c>
      <c r="BN1162" s="93">
        <f t="shared" ca="1" si="1311"/>
        <v>10792.692069341654</v>
      </c>
      <c r="BO1162" s="93">
        <f t="shared" ca="1" si="1311"/>
        <v>10473.625273929994</v>
      </c>
      <c r="BP1162" s="93">
        <f t="shared" ca="1" si="1311"/>
        <v>10157.217368480098</v>
      </c>
      <c r="BQ1162" s="93">
        <f t="shared" ca="1" si="1311"/>
        <v>9843.4461955756178</v>
      </c>
      <c r="BR1162" s="93">
        <f t="shared" ca="1" si="1311"/>
        <v>9532.289782445343</v>
      </c>
      <c r="BS1162" s="93">
        <f t="shared" ca="1" si="1311"/>
        <v>9223.7263394244874</v>
      </c>
      <c r="BT1162" s="93">
        <f t="shared" ca="1" si="1311"/>
        <v>8917.7342584288035</v>
      </c>
      <c r="BU1162" s="93">
        <f t="shared" ca="1" si="1311"/>
        <v>8614.2921114414185</v>
      </c>
      <c r="BV1162" s="93">
        <f t="shared" ca="1" si="1311"/>
        <v>8313.378649012262</v>
      </c>
      <c r="BW1162" s="93">
        <f t="shared" ca="1" si="1311"/>
        <v>8014.9727987700135</v>
      </c>
      <c r="BX1162" s="93">
        <f t="shared" ca="1" si="1311"/>
        <v>7719.0536639464508</v>
      </c>
      <c r="BY1162" s="93">
        <f t="shared" ca="1" si="1311"/>
        <v>7425.6005219130848</v>
      </c>
      <c r="BZ1162" s="93">
        <f t="shared" ca="1" si="1311"/>
        <v>7134.5928227299983</v>
      </c>
      <c r="CA1162" s="93">
        <f t="shared" ca="1" si="1311"/>
        <v>6846.0101877067691</v>
      </c>
      <c r="CB1162" s="93">
        <f t="shared" ca="1" si="1311"/>
        <v>6559.8324079753993</v>
      </c>
      <c r="CC1162" s="93">
        <f t="shared" ca="1" si="1311"/>
        <v>6276.0394430751257</v>
      </c>
      <c r="CD1162" s="93">
        <f t="shared" ca="1" si="1311"/>
        <v>5994.6114195490218</v>
      </c>
      <c r="CE1162" s="93">
        <f t="shared" ref="CE1162:CK1162" ca="1" si="1312">SUM(CE1155:CE1156,CE1158)*$H1149/12</f>
        <v>5715.5286295523001</v>
      </c>
      <c r="CF1162" s="93">
        <f t="shared" ca="1" si="1312"/>
        <v>5438.7715294722193</v>
      </c>
      <c r="CG1162" s="93">
        <f t="shared" ca="1" si="1312"/>
        <v>5164.3207385594715</v>
      </c>
      <c r="CH1162" s="93">
        <f t="shared" ca="1" si="1312"/>
        <v>4892.1570375709971</v>
      </c>
      <c r="CI1162" s="93">
        <f t="shared" ca="1" si="1312"/>
        <v>4622.2613674240938</v>
      </c>
      <c r="CJ1162" s="93">
        <f t="shared" ca="1" si="1312"/>
        <v>4354.6148278617475</v>
      </c>
      <c r="CK1162" s="93">
        <f t="shared" ca="1" si="1312"/>
        <v>4089.1986761290877</v>
      </c>
      <c r="CL1162" s="93">
        <f t="shared" ref="CL1162" ca="1" si="1313">SUM(CL1155:CL1156,CL1158)*$H1149/12</f>
        <v>3825.9943256608658</v>
      </c>
    </row>
    <row r="1163" spans="2:90" x14ac:dyDescent="0.4">
      <c r="B1163" s="122"/>
      <c r="C1163" s="57"/>
      <c r="D1163" t="s">
        <v>840</v>
      </c>
      <c r="E1163" t="str">
        <f t="shared" si="1302"/>
        <v>1163 LAMORT-PV</v>
      </c>
      <c r="G1163" s="57"/>
      <c r="R1163"/>
      <c r="S1163" s="1"/>
      <c r="T1163" s="1"/>
      <c r="U1163" s="1"/>
      <c r="V1163" s="1"/>
      <c r="W1163" s="1"/>
      <c r="X1163" s="1"/>
      <c r="Y1163" s="1"/>
      <c r="Z1163" s="1"/>
      <c r="AA1163" s="1"/>
      <c r="AB1163" s="1"/>
      <c r="AC1163" s="1"/>
      <c r="AD1163" s="1"/>
      <c r="AE1163" s="1"/>
      <c r="AF1163" s="1"/>
      <c r="AG1163" s="1"/>
      <c r="AH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c r="BP1163" s="1"/>
      <c r="BQ1163" s="1"/>
      <c r="BR1163" s="1"/>
      <c r="BS1163" s="1"/>
      <c r="BT1163" s="1"/>
      <c r="BU1163" s="1"/>
      <c r="BV1163" s="1"/>
      <c r="BW1163" s="1"/>
      <c r="BX1163" s="1"/>
      <c r="BY1163" s="1"/>
      <c r="BZ1163" s="1"/>
      <c r="CA1163" s="1"/>
      <c r="CB1163" s="1"/>
      <c r="CC1163" s="1"/>
      <c r="CD1163" s="1"/>
      <c r="CE1163" s="1"/>
      <c r="CF1163" s="1"/>
      <c r="CG1163" s="1"/>
      <c r="CH1163" s="1"/>
      <c r="CI1163" s="1"/>
      <c r="CJ1163" s="1"/>
      <c r="CK1163" s="1"/>
      <c r="CL1163" s="1"/>
    </row>
    <row r="1164" spans="2:90" x14ac:dyDescent="0.4">
      <c r="B1164" s="95" t="s">
        <v>309</v>
      </c>
      <c r="C1164" s="57"/>
      <c r="D1164" t="s">
        <v>840</v>
      </c>
      <c r="E1164" t="str">
        <f>ROW()&amp;" "&amp;D1164</f>
        <v>1164 LAMORT-PV</v>
      </c>
      <c r="G1164" s="57"/>
      <c r="R1164"/>
      <c r="S1164" s="1"/>
      <c r="T1164" s="1"/>
      <c r="U1164" s="1"/>
      <c r="V1164" s="1"/>
      <c r="W1164" s="1"/>
      <c r="X1164" s="1"/>
      <c r="Y1164" s="1"/>
      <c r="Z1164" s="1"/>
      <c r="AA1164" s="1"/>
      <c r="AB1164" s="1"/>
      <c r="AC1164" s="1"/>
      <c r="AD1164" s="1"/>
      <c r="AE1164" s="1"/>
      <c r="AF1164" s="1"/>
      <c r="AG1164" s="1"/>
      <c r="AH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c r="BP1164" s="1"/>
      <c r="BQ1164" s="1"/>
      <c r="BR1164" s="1"/>
      <c r="BS1164" s="1"/>
      <c r="BT1164" s="1"/>
      <c r="BU1164" s="1"/>
      <c r="BV1164" s="1"/>
      <c r="BW1164" s="1"/>
      <c r="BX1164" s="1"/>
      <c r="BY1164" s="1"/>
      <c r="BZ1164" s="1"/>
      <c r="CA1164" s="1"/>
      <c r="CB1164" s="1"/>
      <c r="CC1164" s="1"/>
      <c r="CD1164" s="1"/>
      <c r="CE1164" s="1"/>
      <c r="CF1164" s="1"/>
      <c r="CG1164" s="1"/>
      <c r="CH1164" s="1"/>
      <c r="CI1164" s="1"/>
      <c r="CJ1164" s="1"/>
      <c r="CK1164" s="1"/>
      <c r="CL1164" s="1"/>
    </row>
    <row r="1165" spans="2:90" x14ac:dyDescent="0.4">
      <c r="B1165" s="154" t="str">
        <f>B1156</f>
        <v>New loans originated - Volume driven amortizing loan - no defaults</v>
      </c>
      <c r="C1165" t="s">
        <v>235</v>
      </c>
      <c r="D1165" t="s">
        <v>840</v>
      </c>
      <c r="E1165" t="str">
        <f>ROW()&amp;" "&amp;D1165</f>
        <v>1165 LAMORT-PV</v>
      </c>
      <c r="G1165" s="57"/>
      <c r="K1165" s="53">
        <f t="shared" ref="K1165:P1167" ca="1" si="1314">SUMIF($3:$3,K$2,1165:1165)</f>
        <v>-6000000</v>
      </c>
      <c r="L1165" s="53">
        <f t="shared" ca="1" si="1314"/>
        <v>-6000000</v>
      </c>
      <c r="M1165" s="53">
        <f t="shared" ca="1" si="1314"/>
        <v>-6000000</v>
      </c>
      <c r="N1165" s="53">
        <f t="shared" ca="1" si="1314"/>
        <v>-6000000</v>
      </c>
      <c r="O1165" s="53">
        <f t="shared" ca="1" si="1314"/>
        <v>-6000000</v>
      </c>
      <c r="P1165" s="53">
        <f t="shared" ca="1" si="1314"/>
        <v>-6000000</v>
      </c>
      <c r="R1165"/>
      <c r="S1165" s="62">
        <f t="shared" ref="S1165" ca="1" si="1315">-S1156</f>
        <v>-500000</v>
      </c>
      <c r="T1165" s="62">
        <f t="shared" ref="T1165:AX1165" ca="1" si="1316">-T1156</f>
        <v>-500000</v>
      </c>
      <c r="U1165" s="62">
        <f t="shared" ca="1" si="1316"/>
        <v>-500000</v>
      </c>
      <c r="V1165" s="62">
        <f t="shared" ca="1" si="1316"/>
        <v>-500000</v>
      </c>
      <c r="W1165" s="62">
        <f t="shared" ca="1" si="1316"/>
        <v>-500000</v>
      </c>
      <c r="X1165" s="62">
        <f t="shared" ca="1" si="1316"/>
        <v>-500000</v>
      </c>
      <c r="Y1165" s="62">
        <f t="shared" ca="1" si="1316"/>
        <v>-500000</v>
      </c>
      <c r="Z1165" s="62">
        <f t="shared" ca="1" si="1316"/>
        <v>-500000</v>
      </c>
      <c r="AA1165" s="62">
        <f t="shared" ca="1" si="1316"/>
        <v>-500000</v>
      </c>
      <c r="AB1165" s="62">
        <f t="shared" ca="1" si="1316"/>
        <v>-500000</v>
      </c>
      <c r="AC1165" s="62">
        <f t="shared" ca="1" si="1316"/>
        <v>-500000</v>
      </c>
      <c r="AD1165" s="62">
        <f t="shared" ca="1" si="1316"/>
        <v>-500000</v>
      </c>
      <c r="AE1165" s="62">
        <f t="shared" ca="1" si="1316"/>
        <v>-500000</v>
      </c>
      <c r="AF1165" s="62">
        <f t="shared" ca="1" si="1316"/>
        <v>-500000</v>
      </c>
      <c r="AG1165" s="62">
        <f t="shared" ca="1" si="1316"/>
        <v>-500000</v>
      </c>
      <c r="AH1165" s="62">
        <f t="shared" ca="1" si="1316"/>
        <v>-500000</v>
      </c>
      <c r="AI1165" s="62">
        <f t="shared" ca="1" si="1316"/>
        <v>-500000</v>
      </c>
      <c r="AJ1165" s="62">
        <f t="shared" ca="1" si="1316"/>
        <v>-500000</v>
      </c>
      <c r="AK1165" s="62">
        <f t="shared" ca="1" si="1316"/>
        <v>-500000</v>
      </c>
      <c r="AL1165" s="62">
        <f t="shared" ca="1" si="1316"/>
        <v>-500000</v>
      </c>
      <c r="AM1165" s="62">
        <f t="shared" ca="1" si="1316"/>
        <v>-500000</v>
      </c>
      <c r="AN1165" s="62">
        <f t="shared" ca="1" si="1316"/>
        <v>-500000</v>
      </c>
      <c r="AO1165" s="62">
        <f t="shared" ca="1" si="1316"/>
        <v>-500000</v>
      </c>
      <c r="AP1165" s="62">
        <f t="shared" ca="1" si="1316"/>
        <v>-500000</v>
      </c>
      <c r="AQ1165" s="62">
        <f t="shared" ca="1" si="1316"/>
        <v>-500000</v>
      </c>
      <c r="AR1165" s="62">
        <f t="shared" ca="1" si="1316"/>
        <v>-500000</v>
      </c>
      <c r="AS1165" s="62">
        <f t="shared" ca="1" si="1316"/>
        <v>-500000</v>
      </c>
      <c r="AT1165" s="62">
        <f t="shared" ca="1" si="1316"/>
        <v>-500000</v>
      </c>
      <c r="AU1165" s="62">
        <f t="shared" ca="1" si="1316"/>
        <v>-500000</v>
      </c>
      <c r="AV1165" s="62">
        <f t="shared" ca="1" si="1316"/>
        <v>-500000</v>
      </c>
      <c r="AW1165" s="62">
        <f t="shared" ca="1" si="1316"/>
        <v>-500000</v>
      </c>
      <c r="AX1165" s="62">
        <f t="shared" ca="1" si="1316"/>
        <v>-500000</v>
      </c>
      <c r="AY1165" s="62">
        <f t="shared" ref="AY1165:CD1165" ca="1" si="1317">-AY1156</f>
        <v>-500000</v>
      </c>
      <c r="AZ1165" s="62">
        <f t="shared" ca="1" si="1317"/>
        <v>-500000</v>
      </c>
      <c r="BA1165" s="62">
        <f t="shared" ca="1" si="1317"/>
        <v>-500000</v>
      </c>
      <c r="BB1165" s="62">
        <f t="shared" ca="1" si="1317"/>
        <v>-500000</v>
      </c>
      <c r="BC1165" s="62">
        <f t="shared" ca="1" si="1317"/>
        <v>-500000</v>
      </c>
      <c r="BD1165" s="62">
        <f t="shared" ca="1" si="1317"/>
        <v>-500000</v>
      </c>
      <c r="BE1165" s="62">
        <f t="shared" ca="1" si="1317"/>
        <v>-500000</v>
      </c>
      <c r="BF1165" s="62">
        <f t="shared" ca="1" si="1317"/>
        <v>-500000</v>
      </c>
      <c r="BG1165" s="62">
        <f t="shared" ca="1" si="1317"/>
        <v>-500000</v>
      </c>
      <c r="BH1165" s="62">
        <f t="shared" ca="1" si="1317"/>
        <v>-500000</v>
      </c>
      <c r="BI1165" s="62">
        <f t="shared" ca="1" si="1317"/>
        <v>-500000</v>
      </c>
      <c r="BJ1165" s="62">
        <f t="shared" ca="1" si="1317"/>
        <v>-500000</v>
      </c>
      <c r="BK1165" s="62">
        <f t="shared" ca="1" si="1317"/>
        <v>-500000</v>
      </c>
      <c r="BL1165" s="62">
        <f t="shared" ca="1" si="1317"/>
        <v>-500000</v>
      </c>
      <c r="BM1165" s="62">
        <f t="shared" ca="1" si="1317"/>
        <v>-500000</v>
      </c>
      <c r="BN1165" s="62">
        <f t="shared" ca="1" si="1317"/>
        <v>-500000</v>
      </c>
      <c r="BO1165" s="62">
        <f t="shared" ca="1" si="1317"/>
        <v>-500000</v>
      </c>
      <c r="BP1165" s="62">
        <f t="shared" ca="1" si="1317"/>
        <v>-500000</v>
      </c>
      <c r="BQ1165" s="62">
        <f t="shared" ca="1" si="1317"/>
        <v>-500000</v>
      </c>
      <c r="BR1165" s="62">
        <f t="shared" ca="1" si="1317"/>
        <v>-500000</v>
      </c>
      <c r="BS1165" s="62">
        <f t="shared" ca="1" si="1317"/>
        <v>-500000</v>
      </c>
      <c r="BT1165" s="62">
        <f t="shared" ca="1" si="1317"/>
        <v>-500000</v>
      </c>
      <c r="BU1165" s="62">
        <f t="shared" ca="1" si="1317"/>
        <v>-500000</v>
      </c>
      <c r="BV1165" s="62">
        <f t="shared" ca="1" si="1317"/>
        <v>-500000</v>
      </c>
      <c r="BW1165" s="62">
        <f t="shared" ca="1" si="1317"/>
        <v>-500000</v>
      </c>
      <c r="BX1165" s="62">
        <f t="shared" ca="1" si="1317"/>
        <v>-500000</v>
      </c>
      <c r="BY1165" s="62">
        <f t="shared" ca="1" si="1317"/>
        <v>-500000</v>
      </c>
      <c r="BZ1165" s="62">
        <f t="shared" ca="1" si="1317"/>
        <v>-500000</v>
      </c>
      <c r="CA1165" s="62">
        <f t="shared" ca="1" si="1317"/>
        <v>-500000</v>
      </c>
      <c r="CB1165" s="62">
        <f t="shared" ca="1" si="1317"/>
        <v>-500000</v>
      </c>
      <c r="CC1165" s="62">
        <f t="shared" ca="1" si="1317"/>
        <v>-500000</v>
      </c>
      <c r="CD1165" s="62">
        <f t="shared" ca="1" si="1317"/>
        <v>-500000</v>
      </c>
      <c r="CE1165" s="62">
        <f t="shared" ref="CE1165:CK1165" ca="1" si="1318">-CE1156</f>
        <v>-500000</v>
      </c>
      <c r="CF1165" s="62">
        <f t="shared" ca="1" si="1318"/>
        <v>-500000</v>
      </c>
      <c r="CG1165" s="62">
        <f t="shared" ca="1" si="1318"/>
        <v>-500000</v>
      </c>
      <c r="CH1165" s="62">
        <f t="shared" ca="1" si="1318"/>
        <v>-500000</v>
      </c>
      <c r="CI1165" s="62">
        <f t="shared" ca="1" si="1318"/>
        <v>-500000</v>
      </c>
      <c r="CJ1165" s="62">
        <f t="shared" ca="1" si="1318"/>
        <v>-500000</v>
      </c>
      <c r="CK1165" s="62">
        <f t="shared" ca="1" si="1318"/>
        <v>-500000</v>
      </c>
      <c r="CL1165" s="62">
        <f t="shared" ref="CL1165" ca="1" si="1319">-CL1156</f>
        <v>-500000</v>
      </c>
    </row>
    <row r="1166" spans="2:90" x14ac:dyDescent="0.4">
      <c r="B1166" s="154" t="str">
        <f>B1158</f>
        <v>Prepayment - Volume driven amortizing loan - no defaults</v>
      </c>
      <c r="C1166" t="s">
        <v>235</v>
      </c>
      <c r="D1166" t="s">
        <v>840</v>
      </c>
      <c r="E1166" t="str">
        <f>ROW()&amp;" "&amp;D1166</f>
        <v>1166 LAMORT-PV</v>
      </c>
      <c r="G1166" s="57"/>
      <c r="K1166" s="53">
        <f t="shared" si="1314"/>
        <v>0</v>
      </c>
      <c r="L1166" s="53">
        <f t="shared" si="1314"/>
        <v>0</v>
      </c>
      <c r="M1166" s="53">
        <f t="shared" si="1314"/>
        <v>0</v>
      </c>
      <c r="N1166" s="53">
        <f t="shared" si="1314"/>
        <v>0</v>
      </c>
      <c r="O1166" s="53">
        <f t="shared" si="1314"/>
        <v>0</v>
      </c>
      <c r="P1166" s="53">
        <f t="shared" si="1314"/>
        <v>0</v>
      </c>
      <c r="R1166"/>
      <c r="S1166" s="62">
        <f t="shared" ref="S1166" si="1320">-S1158</f>
        <v>0</v>
      </c>
      <c r="T1166" s="62">
        <f t="shared" ref="T1166:CD1166" si="1321">-T1158</f>
        <v>0</v>
      </c>
      <c r="U1166" s="62">
        <f t="shared" si="1321"/>
        <v>0</v>
      </c>
      <c r="V1166" s="62">
        <f t="shared" si="1321"/>
        <v>0</v>
      </c>
      <c r="W1166" s="62">
        <f t="shared" si="1321"/>
        <v>0</v>
      </c>
      <c r="X1166" s="62">
        <f t="shared" si="1321"/>
        <v>0</v>
      </c>
      <c r="Y1166" s="62">
        <f t="shared" si="1321"/>
        <v>0</v>
      </c>
      <c r="Z1166" s="62">
        <f t="shared" si="1321"/>
        <v>0</v>
      </c>
      <c r="AA1166" s="62">
        <f t="shared" si="1321"/>
        <v>0</v>
      </c>
      <c r="AB1166" s="62">
        <f t="shared" si="1321"/>
        <v>0</v>
      </c>
      <c r="AC1166" s="62">
        <f t="shared" si="1321"/>
        <v>0</v>
      </c>
      <c r="AD1166" s="62">
        <f t="shared" si="1321"/>
        <v>0</v>
      </c>
      <c r="AE1166" s="62">
        <f t="shared" si="1321"/>
        <v>0</v>
      </c>
      <c r="AF1166" s="62">
        <f t="shared" si="1321"/>
        <v>0</v>
      </c>
      <c r="AG1166" s="62">
        <f t="shared" si="1321"/>
        <v>0</v>
      </c>
      <c r="AH1166" s="62">
        <f t="shared" si="1321"/>
        <v>0</v>
      </c>
      <c r="AI1166" s="62">
        <f t="shared" si="1321"/>
        <v>0</v>
      </c>
      <c r="AJ1166" s="62">
        <f t="shared" si="1321"/>
        <v>0</v>
      </c>
      <c r="AK1166" s="62">
        <f t="shared" si="1321"/>
        <v>0</v>
      </c>
      <c r="AL1166" s="62">
        <f t="shared" si="1321"/>
        <v>0</v>
      </c>
      <c r="AM1166" s="62">
        <f t="shared" si="1321"/>
        <v>0</v>
      </c>
      <c r="AN1166" s="62">
        <f t="shared" si="1321"/>
        <v>0</v>
      </c>
      <c r="AO1166" s="62">
        <f t="shared" si="1321"/>
        <v>0</v>
      </c>
      <c r="AP1166" s="62">
        <f t="shared" si="1321"/>
        <v>0</v>
      </c>
      <c r="AQ1166" s="62">
        <f t="shared" si="1321"/>
        <v>0</v>
      </c>
      <c r="AR1166" s="62">
        <f t="shared" si="1321"/>
        <v>0</v>
      </c>
      <c r="AS1166" s="62">
        <f t="shared" si="1321"/>
        <v>0</v>
      </c>
      <c r="AT1166" s="62">
        <f t="shared" si="1321"/>
        <v>0</v>
      </c>
      <c r="AU1166" s="62">
        <f t="shared" si="1321"/>
        <v>0</v>
      </c>
      <c r="AV1166" s="62">
        <f t="shared" si="1321"/>
        <v>0</v>
      </c>
      <c r="AW1166" s="62">
        <f t="shared" si="1321"/>
        <v>0</v>
      </c>
      <c r="AX1166" s="62">
        <f t="shared" si="1321"/>
        <v>0</v>
      </c>
      <c r="AY1166" s="62">
        <f t="shared" si="1321"/>
        <v>0</v>
      </c>
      <c r="AZ1166" s="62">
        <f t="shared" si="1321"/>
        <v>0</v>
      </c>
      <c r="BA1166" s="62">
        <f t="shared" si="1321"/>
        <v>0</v>
      </c>
      <c r="BB1166" s="62">
        <f t="shared" si="1321"/>
        <v>0</v>
      </c>
      <c r="BC1166" s="62">
        <f t="shared" si="1321"/>
        <v>0</v>
      </c>
      <c r="BD1166" s="62">
        <f t="shared" si="1321"/>
        <v>0</v>
      </c>
      <c r="BE1166" s="62">
        <f t="shared" si="1321"/>
        <v>0</v>
      </c>
      <c r="BF1166" s="62">
        <f t="shared" si="1321"/>
        <v>0</v>
      </c>
      <c r="BG1166" s="62">
        <f t="shared" si="1321"/>
        <v>0</v>
      </c>
      <c r="BH1166" s="62">
        <f t="shared" si="1321"/>
        <v>0</v>
      </c>
      <c r="BI1166" s="62">
        <f t="shared" si="1321"/>
        <v>0</v>
      </c>
      <c r="BJ1166" s="62">
        <f t="shared" si="1321"/>
        <v>0</v>
      </c>
      <c r="BK1166" s="62">
        <f t="shared" si="1321"/>
        <v>0</v>
      </c>
      <c r="BL1166" s="62">
        <f t="shared" si="1321"/>
        <v>0</v>
      </c>
      <c r="BM1166" s="62">
        <f t="shared" si="1321"/>
        <v>0</v>
      </c>
      <c r="BN1166" s="62">
        <f t="shared" si="1321"/>
        <v>0</v>
      </c>
      <c r="BO1166" s="62">
        <f t="shared" si="1321"/>
        <v>0</v>
      </c>
      <c r="BP1166" s="62">
        <f t="shared" si="1321"/>
        <v>0</v>
      </c>
      <c r="BQ1166" s="62">
        <f t="shared" si="1321"/>
        <v>0</v>
      </c>
      <c r="BR1166" s="62">
        <f t="shared" si="1321"/>
        <v>0</v>
      </c>
      <c r="BS1166" s="62">
        <f t="shared" si="1321"/>
        <v>0</v>
      </c>
      <c r="BT1166" s="62">
        <f t="shared" si="1321"/>
        <v>0</v>
      </c>
      <c r="BU1166" s="62">
        <f t="shared" si="1321"/>
        <v>0</v>
      </c>
      <c r="BV1166" s="62">
        <f t="shared" si="1321"/>
        <v>0</v>
      </c>
      <c r="BW1166" s="62">
        <f t="shared" si="1321"/>
        <v>0</v>
      </c>
      <c r="BX1166" s="62">
        <f t="shared" si="1321"/>
        <v>0</v>
      </c>
      <c r="BY1166" s="62">
        <f t="shared" si="1321"/>
        <v>0</v>
      </c>
      <c r="BZ1166" s="62">
        <f t="shared" si="1321"/>
        <v>0</v>
      </c>
      <c r="CA1166" s="62">
        <f t="shared" si="1321"/>
        <v>0</v>
      </c>
      <c r="CB1166" s="62">
        <f t="shared" si="1321"/>
        <v>0</v>
      </c>
      <c r="CC1166" s="62">
        <f t="shared" si="1321"/>
        <v>0</v>
      </c>
      <c r="CD1166" s="62">
        <f t="shared" si="1321"/>
        <v>0</v>
      </c>
      <c r="CE1166" s="62">
        <f t="shared" ref="CE1166:CK1166" si="1322">-CE1158</f>
        <v>0</v>
      </c>
      <c r="CF1166" s="62">
        <f t="shared" si="1322"/>
        <v>0</v>
      </c>
      <c r="CG1166" s="62">
        <f t="shared" si="1322"/>
        <v>0</v>
      </c>
      <c r="CH1166" s="62">
        <f t="shared" si="1322"/>
        <v>0</v>
      </c>
      <c r="CI1166" s="62">
        <f t="shared" si="1322"/>
        <v>0</v>
      </c>
      <c r="CJ1166" s="62">
        <f t="shared" si="1322"/>
        <v>0</v>
      </c>
      <c r="CK1166" s="62">
        <f t="shared" si="1322"/>
        <v>0</v>
      </c>
      <c r="CL1166" s="62">
        <f t="shared" ref="CL1166" si="1323">-CL1158</f>
        <v>0</v>
      </c>
    </row>
    <row r="1167" spans="2:90" x14ac:dyDescent="0.4">
      <c r="B1167" s="154" t="str">
        <f>B1159</f>
        <v>Principal payments - Volume driven amortizing loan - no defaults</v>
      </c>
      <c r="C1167" t="s">
        <v>235</v>
      </c>
      <c r="D1167" t="s">
        <v>840</v>
      </c>
      <c r="E1167" t="str">
        <f>ROW()&amp;" "&amp;D1167</f>
        <v>1167 LAMORT-PV</v>
      </c>
      <c r="G1167" s="57"/>
      <c r="K1167" s="53">
        <f t="shared" ca="1" si="1314"/>
        <v>3641376.6868589474</v>
      </c>
      <c r="L1167" s="53">
        <f t="shared" ca="1" si="1314"/>
        <v>6588351.2669114629</v>
      </c>
      <c r="M1167" s="53">
        <f t="shared" ca="1" si="1314"/>
        <v>6532139.230299741</v>
      </c>
      <c r="N1167" s="53">
        <f t="shared" ca="1" si="1314"/>
        <v>6481297.7830582494</v>
      </c>
      <c r="O1167" s="53">
        <f t="shared" ca="1" si="1314"/>
        <v>6435313.8103467869</v>
      </c>
      <c r="P1167" s="53">
        <f t="shared" ca="1" si="1314"/>
        <v>6393723.2211512271</v>
      </c>
      <c r="R1167"/>
      <c r="S1167" s="62">
        <f t="shared" ref="S1167" ca="1" si="1324">-S1159</f>
        <v>48124.610281671463</v>
      </c>
      <c r="T1167" s="62">
        <f t="shared" ref="T1167:AX1167" ca="1" si="1325">-T1159</f>
        <v>95848.18214432901</v>
      </c>
      <c r="U1167" s="62">
        <f t="shared" ca="1" si="1325"/>
        <v>143174.05757479771</v>
      </c>
      <c r="V1167" s="62">
        <f t="shared" ca="1" si="1325"/>
        <v>190105.55071001255</v>
      </c>
      <c r="W1167" s="62">
        <f t="shared" ca="1" si="1325"/>
        <v>236645.94806910056</v>
      </c>
      <c r="X1167" s="62">
        <f t="shared" ca="1" si="1325"/>
        <v>282798.50878352951</v>
      </c>
      <c r="Y1167" s="62">
        <f t="shared" ca="1" si="1325"/>
        <v>328566.46482533828</v>
      </c>
      <c r="Z1167" s="62">
        <f t="shared" ca="1" si="1325"/>
        <v>373953.02123346523</v>
      </c>
      <c r="AA1167" s="62">
        <f t="shared" ca="1" si="1325"/>
        <v>418961.35633819114</v>
      </c>
      <c r="AB1167" s="62">
        <f t="shared" ca="1" si="1325"/>
        <v>463594.62198371097</v>
      </c>
      <c r="AC1167" s="62">
        <f t="shared" ca="1" si="1325"/>
        <v>507855.94374885148</v>
      </c>
      <c r="AD1167" s="62">
        <f t="shared" ca="1" si="1325"/>
        <v>551748.4211659492</v>
      </c>
      <c r="AE1167" s="62">
        <f t="shared" ca="1" si="1325"/>
        <v>551317.18432289956</v>
      </c>
      <c r="AF1167" s="62">
        <f t="shared" ca="1" si="1325"/>
        <v>550889.5411202088</v>
      </c>
      <c r="AG1167" s="62">
        <f t="shared" ca="1" si="1325"/>
        <v>550465.4616108737</v>
      </c>
      <c r="AH1167" s="62">
        <f t="shared" ca="1" si="1325"/>
        <v>550044.91609744972</v>
      </c>
      <c r="AI1167" s="62">
        <f t="shared" ca="1" si="1325"/>
        <v>549627.87512997095</v>
      </c>
      <c r="AJ1167" s="62">
        <f t="shared" ca="1" si="1325"/>
        <v>549214.3095038879</v>
      </c>
      <c r="AK1167" s="62">
        <f t="shared" ca="1" si="1325"/>
        <v>548804.19025802216</v>
      </c>
      <c r="AL1167" s="62">
        <f t="shared" ca="1" si="1325"/>
        <v>548397.48867253866</v>
      </c>
      <c r="AM1167" s="62">
        <f t="shared" ca="1" si="1325"/>
        <v>547994.17626693414</v>
      </c>
      <c r="AN1167" s="62">
        <f t="shared" ca="1" si="1325"/>
        <v>547594.22479804303</v>
      </c>
      <c r="AO1167" s="62">
        <f t="shared" ca="1" si="1325"/>
        <v>547197.60625805939</v>
      </c>
      <c r="AP1167" s="62">
        <f t="shared" ca="1" si="1325"/>
        <v>546804.29287257546</v>
      </c>
      <c r="AQ1167" s="62">
        <f t="shared" ca="1" si="1325"/>
        <v>546414.2570986374</v>
      </c>
      <c r="AR1167" s="62">
        <f t="shared" ca="1" si="1325"/>
        <v>546027.47162281536</v>
      </c>
      <c r="AS1167" s="62">
        <f t="shared" ca="1" si="1325"/>
        <v>545643.90935929189</v>
      </c>
      <c r="AT1167" s="62">
        <f t="shared" ca="1" si="1325"/>
        <v>545263.54344796448</v>
      </c>
      <c r="AU1167" s="62">
        <f t="shared" ca="1" si="1325"/>
        <v>544886.34725256485</v>
      </c>
      <c r="AV1167" s="62">
        <f t="shared" ca="1" si="1325"/>
        <v>544512.29435879341</v>
      </c>
      <c r="AW1167" s="62">
        <f t="shared" ca="1" si="1325"/>
        <v>544141.35857247014</v>
      </c>
      <c r="AX1167" s="62">
        <f t="shared" ca="1" si="1325"/>
        <v>543773.51391769957</v>
      </c>
      <c r="AY1167" s="62">
        <f t="shared" ref="AY1167:CD1167" ca="1" si="1326">-AY1159</f>
        <v>543408.73463505204</v>
      </c>
      <c r="AZ1167" s="62">
        <f t="shared" ca="1" si="1326"/>
        <v>543046.99517975992</v>
      </c>
      <c r="BA1167" s="62">
        <f t="shared" ca="1" si="1326"/>
        <v>542688.27021992858</v>
      </c>
      <c r="BB1167" s="62">
        <f t="shared" ca="1" si="1326"/>
        <v>542332.53463476256</v>
      </c>
      <c r="BC1167" s="62">
        <f t="shared" ca="1" si="1326"/>
        <v>541979.76351280627</v>
      </c>
      <c r="BD1167" s="62">
        <f t="shared" ca="1" si="1326"/>
        <v>541629.93215019954</v>
      </c>
      <c r="BE1167" s="62">
        <f t="shared" ca="1" si="1326"/>
        <v>541283.01604894781</v>
      </c>
      <c r="BF1167" s="62">
        <f t="shared" ca="1" si="1326"/>
        <v>540938.99091520661</v>
      </c>
      <c r="BG1167" s="62">
        <f t="shared" ca="1" si="1326"/>
        <v>540597.83265757991</v>
      </c>
      <c r="BH1167" s="62">
        <f t="shared" ca="1" si="1326"/>
        <v>540259.51738543343</v>
      </c>
      <c r="BI1167" s="62">
        <f t="shared" ca="1" si="1326"/>
        <v>539924.02140722144</v>
      </c>
      <c r="BJ1167" s="62">
        <f t="shared" ca="1" si="1326"/>
        <v>539591.32122882793</v>
      </c>
      <c r="BK1167" s="62">
        <f t="shared" ca="1" si="1326"/>
        <v>539261.39355192101</v>
      </c>
      <c r="BL1167" s="62">
        <f t="shared" ca="1" si="1326"/>
        <v>538934.21527232172</v>
      </c>
      <c r="BM1167" s="62">
        <f t="shared" ca="1" si="1326"/>
        <v>538609.76347838563</v>
      </c>
      <c r="BN1167" s="62">
        <f t="shared" ca="1" si="1326"/>
        <v>538288.01544939913</v>
      </c>
      <c r="BO1167" s="62">
        <f t="shared" ca="1" si="1326"/>
        <v>537968.94865398749</v>
      </c>
      <c r="BP1167" s="62">
        <f t="shared" ca="1" si="1326"/>
        <v>537652.54074853752</v>
      </c>
      <c r="BQ1167" s="62">
        <f t="shared" ca="1" si="1326"/>
        <v>537338.76957563311</v>
      </c>
      <c r="BR1167" s="62">
        <f t="shared" ca="1" si="1326"/>
        <v>537027.61316250276</v>
      </c>
      <c r="BS1167" s="62">
        <f t="shared" ca="1" si="1326"/>
        <v>536719.04971948196</v>
      </c>
      <c r="BT1167" s="62">
        <f t="shared" ca="1" si="1326"/>
        <v>536413.05763848627</v>
      </c>
      <c r="BU1167" s="62">
        <f t="shared" ca="1" si="1326"/>
        <v>536109.61549149884</v>
      </c>
      <c r="BV1167" s="62">
        <f t="shared" ca="1" si="1326"/>
        <v>535808.70202906977</v>
      </c>
      <c r="BW1167" s="62">
        <f t="shared" ca="1" si="1326"/>
        <v>535510.29617882753</v>
      </c>
      <c r="BX1167" s="62">
        <f t="shared" ca="1" si="1326"/>
        <v>535214.37704400392</v>
      </c>
      <c r="BY1167" s="62">
        <f t="shared" ca="1" si="1326"/>
        <v>534920.9239019705</v>
      </c>
      <c r="BZ1167" s="62">
        <f t="shared" ca="1" si="1326"/>
        <v>534629.91620278743</v>
      </c>
      <c r="CA1167" s="62">
        <f t="shared" ca="1" si="1326"/>
        <v>534341.33356776426</v>
      </c>
      <c r="CB1167" s="62">
        <f t="shared" ca="1" si="1326"/>
        <v>534055.15578803292</v>
      </c>
      <c r="CC1167" s="62">
        <f t="shared" ca="1" si="1326"/>
        <v>533771.36282313254</v>
      </c>
      <c r="CD1167" s="62">
        <f t="shared" ca="1" si="1326"/>
        <v>533489.93479960645</v>
      </c>
      <c r="CE1167" s="62">
        <f t="shared" ref="CE1167:CK1167" ca="1" si="1327">-CE1159</f>
        <v>533210.85200960981</v>
      </c>
      <c r="CF1167" s="62">
        <f t="shared" ca="1" si="1327"/>
        <v>532934.09490952967</v>
      </c>
      <c r="CG1167" s="62">
        <f t="shared" ca="1" si="1327"/>
        <v>532659.64411861694</v>
      </c>
      <c r="CH1167" s="62">
        <f t="shared" ca="1" si="1327"/>
        <v>532387.48041762842</v>
      </c>
      <c r="CI1167" s="62">
        <f t="shared" ca="1" si="1327"/>
        <v>532117.58474748151</v>
      </c>
      <c r="CJ1167" s="62">
        <f t="shared" ca="1" si="1327"/>
        <v>531849.93820791924</v>
      </c>
      <c r="CK1167" s="62">
        <f t="shared" ca="1" si="1327"/>
        <v>531584.52205618657</v>
      </c>
      <c r="CL1167" s="62">
        <f t="shared" ref="CL1167" ca="1" si="1328">-CL1159</f>
        <v>531321.31770571833</v>
      </c>
    </row>
    <row r="1168" spans="2:90" x14ac:dyDescent="0.4">
      <c r="B1168" s="122"/>
      <c r="C1168" s="57"/>
      <c r="D1168" t="s">
        <v>840</v>
      </c>
      <c r="E1168" t="str">
        <f>ROW()&amp;" "&amp;D1168</f>
        <v>1168 LAMORT-PV</v>
      </c>
      <c r="G1168" s="57"/>
      <c r="R1168"/>
      <c r="S1168" s="1"/>
      <c r="T1168" s="1"/>
      <c r="U1168" s="1"/>
      <c r="V1168" s="1"/>
      <c r="W1168" s="1"/>
      <c r="X1168" s="1"/>
      <c r="Y1168" s="1"/>
      <c r="Z1168" s="1"/>
      <c r="AA1168" s="1"/>
      <c r="AB1168" s="1"/>
      <c r="AC1168" s="1"/>
      <c r="AD1168" s="1"/>
      <c r="AE1168" s="1"/>
      <c r="AF1168" s="1"/>
      <c r="AG1168" s="1"/>
      <c r="AH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c r="BP1168" s="1"/>
      <c r="BQ1168" s="1"/>
      <c r="BR1168" s="1"/>
      <c r="BS1168" s="1"/>
      <c r="BT1168" s="1"/>
      <c r="BU1168" s="1"/>
      <c r="BV1168" s="1"/>
      <c r="BW1168" s="1"/>
      <c r="BX1168" s="1"/>
      <c r="BY1168" s="1"/>
      <c r="BZ1168" s="1"/>
      <c r="CA1168" s="1"/>
      <c r="CB1168" s="1"/>
      <c r="CC1168" s="1"/>
      <c r="CD1168" s="1"/>
      <c r="CE1168" s="1"/>
      <c r="CF1168" s="1"/>
      <c r="CG1168" s="1"/>
      <c r="CH1168" s="1"/>
      <c r="CI1168" s="1"/>
      <c r="CJ1168" s="1"/>
      <c r="CK1168" s="1"/>
      <c r="CL1168" s="1"/>
    </row>
    <row r="1169" spans="2:90" x14ac:dyDescent="0.4">
      <c r="B1169" s="95" t="s">
        <v>291</v>
      </c>
      <c r="C1169" s="281"/>
      <c r="D1169" t="s">
        <v>840</v>
      </c>
      <c r="E1169" t="str">
        <f t="shared" ref="E1169:E1172" si="1329">ROW()&amp;" "&amp;D1169</f>
        <v>1169 LAMORT-PV</v>
      </c>
      <c r="F1169" s="27"/>
      <c r="G1169" s="281"/>
      <c r="R1169"/>
      <c r="S1169" s="1"/>
      <c r="T1169" s="1"/>
      <c r="U1169" s="1"/>
      <c r="V1169" s="1"/>
      <c r="W1169" s="1"/>
      <c r="X1169" s="1"/>
      <c r="Y1169" s="1"/>
      <c r="Z1169" s="1"/>
      <c r="AA1169" s="1"/>
      <c r="AB1169" s="1"/>
      <c r="AC1169" s="1"/>
      <c r="AD1169" s="1"/>
      <c r="AE1169" s="1"/>
      <c r="AF1169" s="1"/>
      <c r="AG1169" s="1"/>
      <c r="AH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c r="BP1169" s="1"/>
      <c r="BQ1169" s="1"/>
      <c r="BR1169" s="1"/>
      <c r="BS1169" s="1"/>
      <c r="BT1169" s="1"/>
      <c r="BU1169" s="1"/>
      <c r="BV1169" s="1"/>
      <c r="BW1169" s="1"/>
      <c r="BX1169" s="1"/>
      <c r="BY1169" s="1"/>
      <c r="BZ1169" s="1"/>
      <c r="CA1169" s="1"/>
      <c r="CB1169" s="1"/>
      <c r="CC1169" s="1"/>
      <c r="CD1169" s="1"/>
      <c r="CE1169" s="1"/>
      <c r="CF1169" s="1"/>
      <c r="CG1169" s="1"/>
      <c r="CH1169" s="1"/>
      <c r="CI1169" s="1"/>
      <c r="CJ1169" s="1"/>
      <c r="CK1169" s="1"/>
      <c r="CL1169" s="1"/>
    </row>
    <row r="1170" spans="2:90" x14ac:dyDescent="0.4">
      <c r="B1170" s="154" t="s">
        <v>292</v>
      </c>
      <c r="D1170" t="s">
        <v>840</v>
      </c>
      <c r="E1170" t="str">
        <f t="shared" si="1329"/>
        <v>1170 LAMORT-PV</v>
      </c>
      <c r="G1170" s="57"/>
      <c r="I1170" s="80"/>
      <c r="J1170" s="80"/>
      <c r="K1170" s="81">
        <f t="shared" ref="K1170:P1171" ca="1" si="1330">SUMIF($3:$3,K$2,1170:1170)</f>
        <v>-527495.32338005747</v>
      </c>
      <c r="L1170" s="81">
        <f t="shared" ca="1" si="1330"/>
        <v>-527495.32338005747</v>
      </c>
      <c r="M1170" s="81">
        <f t="shared" ca="1" si="1330"/>
        <v>-527495.32338005747</v>
      </c>
      <c r="N1170" s="81">
        <f t="shared" ca="1" si="1330"/>
        <v>-527495.32338005747</v>
      </c>
      <c r="O1170" s="81">
        <f t="shared" ca="1" si="1330"/>
        <v>-527495.32338005747</v>
      </c>
      <c r="P1170" s="81">
        <f t="shared" ca="1" si="1330"/>
        <v>-527495.32338005747</v>
      </c>
      <c r="R1170" s="53"/>
      <c r="S1170" s="94">
        <f t="shared" ref="S1170" ca="1" si="1331">+PMT($H1149/12,$H1148,S1156+S1158,0)</f>
        <v>-43957.943615004799</v>
      </c>
      <c r="T1170" s="94">
        <f t="shared" ref="T1170:AY1170" ca="1" si="1332">+PMT($H1149/12,$H1148,T1156+T1158,0)</f>
        <v>-43957.943615004799</v>
      </c>
      <c r="U1170" s="94">
        <f t="shared" ca="1" si="1332"/>
        <v>-43957.943615004799</v>
      </c>
      <c r="V1170" s="94">
        <f t="shared" ca="1" si="1332"/>
        <v>-43957.943615004799</v>
      </c>
      <c r="W1170" s="94">
        <f t="shared" ca="1" si="1332"/>
        <v>-43957.943615004799</v>
      </c>
      <c r="X1170" s="94">
        <f t="shared" ca="1" si="1332"/>
        <v>-43957.943615004799</v>
      </c>
      <c r="Y1170" s="94">
        <f t="shared" ca="1" si="1332"/>
        <v>-43957.943615004799</v>
      </c>
      <c r="Z1170" s="94">
        <f t="shared" ca="1" si="1332"/>
        <v>-43957.943615004799</v>
      </c>
      <c r="AA1170" s="94">
        <f t="shared" ca="1" si="1332"/>
        <v>-43957.943615004799</v>
      </c>
      <c r="AB1170" s="94">
        <f t="shared" ca="1" si="1332"/>
        <v>-43957.943615004799</v>
      </c>
      <c r="AC1170" s="94">
        <f t="shared" ca="1" si="1332"/>
        <v>-43957.943615004799</v>
      </c>
      <c r="AD1170" s="94">
        <f t="shared" ca="1" si="1332"/>
        <v>-43957.943615004799</v>
      </c>
      <c r="AE1170" s="94">
        <f t="shared" ca="1" si="1332"/>
        <v>-43957.943615004799</v>
      </c>
      <c r="AF1170" s="94">
        <f t="shared" ca="1" si="1332"/>
        <v>-43957.943615004799</v>
      </c>
      <c r="AG1170" s="94">
        <f t="shared" ca="1" si="1332"/>
        <v>-43957.943615004799</v>
      </c>
      <c r="AH1170" s="94">
        <f t="shared" ca="1" si="1332"/>
        <v>-43957.943615004799</v>
      </c>
      <c r="AI1170" s="94">
        <f t="shared" ca="1" si="1332"/>
        <v>-43957.943615004799</v>
      </c>
      <c r="AJ1170" s="94">
        <f t="shared" ca="1" si="1332"/>
        <v>-43957.943615004799</v>
      </c>
      <c r="AK1170" s="94">
        <f t="shared" ca="1" si="1332"/>
        <v>-43957.943615004799</v>
      </c>
      <c r="AL1170" s="94">
        <f t="shared" ca="1" si="1332"/>
        <v>-43957.943615004799</v>
      </c>
      <c r="AM1170" s="94">
        <f t="shared" ca="1" si="1332"/>
        <v>-43957.943615004799</v>
      </c>
      <c r="AN1170" s="94">
        <f t="shared" ca="1" si="1332"/>
        <v>-43957.943615004799</v>
      </c>
      <c r="AO1170" s="94">
        <f t="shared" ca="1" si="1332"/>
        <v>-43957.943615004799</v>
      </c>
      <c r="AP1170" s="94">
        <f t="shared" ca="1" si="1332"/>
        <v>-43957.943615004799</v>
      </c>
      <c r="AQ1170" s="94">
        <f t="shared" ca="1" si="1332"/>
        <v>-43957.943615004799</v>
      </c>
      <c r="AR1170" s="94">
        <f t="shared" ca="1" si="1332"/>
        <v>-43957.943615004799</v>
      </c>
      <c r="AS1170" s="94">
        <f t="shared" ca="1" si="1332"/>
        <v>-43957.943615004799</v>
      </c>
      <c r="AT1170" s="94">
        <f t="shared" ca="1" si="1332"/>
        <v>-43957.943615004799</v>
      </c>
      <c r="AU1170" s="94">
        <f t="shared" ca="1" si="1332"/>
        <v>-43957.943615004799</v>
      </c>
      <c r="AV1170" s="94">
        <f t="shared" ca="1" si="1332"/>
        <v>-43957.943615004799</v>
      </c>
      <c r="AW1170" s="94">
        <f t="shared" ca="1" si="1332"/>
        <v>-43957.943615004799</v>
      </c>
      <c r="AX1170" s="94">
        <f t="shared" ca="1" si="1332"/>
        <v>-43957.943615004799</v>
      </c>
      <c r="AY1170" s="94">
        <f t="shared" ca="1" si="1332"/>
        <v>-43957.943615004799</v>
      </c>
      <c r="AZ1170" s="94">
        <f t="shared" ref="AZ1170:CE1170" ca="1" si="1333">+PMT($H1149/12,$H1148,AZ1156+AZ1158,0)</f>
        <v>-43957.943615004799</v>
      </c>
      <c r="BA1170" s="94">
        <f t="shared" ca="1" si="1333"/>
        <v>-43957.943615004799</v>
      </c>
      <c r="BB1170" s="94">
        <f t="shared" ca="1" si="1333"/>
        <v>-43957.943615004799</v>
      </c>
      <c r="BC1170" s="94">
        <f t="shared" ca="1" si="1333"/>
        <v>-43957.943615004799</v>
      </c>
      <c r="BD1170" s="94">
        <f t="shared" ca="1" si="1333"/>
        <v>-43957.943615004799</v>
      </c>
      <c r="BE1170" s="94">
        <f t="shared" ca="1" si="1333"/>
        <v>-43957.943615004799</v>
      </c>
      <c r="BF1170" s="94">
        <f t="shared" ca="1" si="1333"/>
        <v>-43957.943615004799</v>
      </c>
      <c r="BG1170" s="94">
        <f t="shared" ca="1" si="1333"/>
        <v>-43957.943615004799</v>
      </c>
      <c r="BH1170" s="94">
        <f t="shared" ca="1" si="1333"/>
        <v>-43957.943615004799</v>
      </c>
      <c r="BI1170" s="94">
        <f t="shared" ca="1" si="1333"/>
        <v>-43957.943615004799</v>
      </c>
      <c r="BJ1170" s="94">
        <f t="shared" ca="1" si="1333"/>
        <v>-43957.943615004799</v>
      </c>
      <c r="BK1170" s="94">
        <f t="shared" ca="1" si="1333"/>
        <v>-43957.943615004799</v>
      </c>
      <c r="BL1170" s="94">
        <f t="shared" ca="1" si="1333"/>
        <v>-43957.943615004799</v>
      </c>
      <c r="BM1170" s="94">
        <f t="shared" ca="1" si="1333"/>
        <v>-43957.943615004799</v>
      </c>
      <c r="BN1170" s="94">
        <f t="shared" ca="1" si="1333"/>
        <v>-43957.943615004799</v>
      </c>
      <c r="BO1170" s="94">
        <f t="shared" ca="1" si="1333"/>
        <v>-43957.943615004799</v>
      </c>
      <c r="BP1170" s="94">
        <f t="shared" ca="1" si="1333"/>
        <v>-43957.943615004799</v>
      </c>
      <c r="BQ1170" s="94">
        <f t="shared" ca="1" si="1333"/>
        <v>-43957.943615004799</v>
      </c>
      <c r="BR1170" s="94">
        <f t="shared" ca="1" si="1333"/>
        <v>-43957.943615004799</v>
      </c>
      <c r="BS1170" s="94">
        <f t="shared" ca="1" si="1333"/>
        <v>-43957.943615004799</v>
      </c>
      <c r="BT1170" s="94">
        <f t="shared" ca="1" si="1333"/>
        <v>-43957.943615004799</v>
      </c>
      <c r="BU1170" s="94">
        <f t="shared" ca="1" si="1333"/>
        <v>-43957.943615004799</v>
      </c>
      <c r="BV1170" s="94">
        <f t="shared" ca="1" si="1333"/>
        <v>-43957.943615004799</v>
      </c>
      <c r="BW1170" s="94">
        <f t="shared" ca="1" si="1333"/>
        <v>-43957.943615004799</v>
      </c>
      <c r="BX1170" s="94">
        <f t="shared" ca="1" si="1333"/>
        <v>-43957.943615004799</v>
      </c>
      <c r="BY1170" s="94">
        <f t="shared" ca="1" si="1333"/>
        <v>-43957.943615004799</v>
      </c>
      <c r="BZ1170" s="94">
        <f t="shared" ca="1" si="1333"/>
        <v>-43957.943615004799</v>
      </c>
      <c r="CA1170" s="94">
        <f t="shared" ca="1" si="1333"/>
        <v>-43957.943615004799</v>
      </c>
      <c r="CB1170" s="94">
        <f t="shared" ca="1" si="1333"/>
        <v>-43957.943615004799</v>
      </c>
      <c r="CC1170" s="94">
        <f t="shared" ca="1" si="1333"/>
        <v>-43957.943615004799</v>
      </c>
      <c r="CD1170" s="94">
        <f t="shared" ca="1" si="1333"/>
        <v>-43957.943615004799</v>
      </c>
      <c r="CE1170" s="94">
        <f t="shared" ca="1" si="1333"/>
        <v>-43957.943615004799</v>
      </c>
      <c r="CF1170" s="94">
        <f t="shared" ref="CF1170:CK1170" ca="1" si="1334">+PMT($H1149/12,$H1148,CF1156+CF1158,0)</f>
        <v>-43957.943615004799</v>
      </c>
      <c r="CG1170" s="94">
        <f t="shared" ca="1" si="1334"/>
        <v>-43957.943615004799</v>
      </c>
      <c r="CH1170" s="94">
        <f t="shared" ca="1" si="1334"/>
        <v>-43957.943615004799</v>
      </c>
      <c r="CI1170" s="94">
        <f t="shared" ca="1" si="1334"/>
        <v>-43957.943615004799</v>
      </c>
      <c r="CJ1170" s="94">
        <f t="shared" ca="1" si="1334"/>
        <v>-43957.943615004799</v>
      </c>
      <c r="CK1170" s="94">
        <f t="shared" ca="1" si="1334"/>
        <v>-43957.943615004799</v>
      </c>
      <c r="CL1170" s="94">
        <f t="shared" ref="CL1170" ca="1" si="1335">+PMT($H1149/12,$H1148,CL1156+CL1158,0)</f>
        <v>-43957.943615004799</v>
      </c>
    </row>
    <row r="1171" spans="2:90" x14ac:dyDescent="0.4">
      <c r="B1171" s="123" t="s">
        <v>293</v>
      </c>
      <c r="D1171" t="s">
        <v>840</v>
      </c>
      <c r="E1171" s="8" t="str">
        <f t="shared" si="1329"/>
        <v>1171 LAMORT-PV</v>
      </c>
      <c r="H1171" s="27"/>
      <c r="I1171" s="77"/>
      <c r="J1171" s="77"/>
      <c r="K1171" s="77">
        <f t="shared" ca="1" si="1330"/>
        <v>-3428719.6019703746</v>
      </c>
      <c r="L1171" s="77">
        <f t="shared" ca="1" si="1330"/>
        <v>-6329943.8805606915</v>
      </c>
      <c r="M1171" s="77">
        <f t="shared" ca="1" si="1330"/>
        <v>-6329943.8805606915</v>
      </c>
      <c r="N1171" s="77">
        <f t="shared" ca="1" si="1330"/>
        <v>-6329943.8805606915</v>
      </c>
      <c r="O1171" s="77">
        <f t="shared" ca="1" si="1330"/>
        <v>-6329943.8805606915</v>
      </c>
      <c r="P1171" s="77">
        <f t="shared" ca="1" si="1330"/>
        <v>-6329943.8805606915</v>
      </c>
      <c r="R1171" s="28"/>
      <c r="S1171" s="93" cm="1">
        <f t="array" aca="1" ref="S1171" ca="1">SUM(INDEX(1168:1168,1,MAX(COLUMN($R:$R),COLUMN()-($H1148-1))):S1170)</f>
        <v>-43957.943615004799</v>
      </c>
      <c r="T1171" s="93" cm="1">
        <f t="array" aca="1" ref="T1171" ca="1">SUM(INDEX(1168:1168,1,MAX(COLUMN($R:$R),COLUMN()-($H1148-1))):T1170)</f>
        <v>-87915.887230009597</v>
      </c>
      <c r="U1171" s="93" cm="1">
        <f t="array" aca="1" ref="U1171" ca="1">SUM(INDEX(1168:1168,1,MAX(COLUMN($R:$R),COLUMN()-($H1148-1))):U1170)</f>
        <v>-131873.8308450144</v>
      </c>
      <c r="V1171" s="93" cm="1">
        <f t="array" aca="1" ref="V1171" ca="1">SUM(INDEX(1168:1168,1,MAX(COLUMN($R:$R),COLUMN()-($H1148-1))):V1170)</f>
        <v>-175831.77446001919</v>
      </c>
      <c r="W1171" s="93" cm="1">
        <f t="array" aca="1" ref="W1171" ca="1">SUM(INDEX(1168:1168,1,MAX(COLUMN($R:$R),COLUMN()-($H1148-1))):W1170)</f>
        <v>-219789.71807502399</v>
      </c>
      <c r="X1171" s="93" cm="1">
        <f t="array" aca="1" ref="X1171" ca="1">SUM(INDEX(1168:1168,1,MAX(COLUMN($R:$R),COLUMN()-($H1148-1))):X1170)</f>
        <v>-263747.66169002879</v>
      </c>
      <c r="Y1171" s="93" cm="1">
        <f t="array" aca="1" ref="Y1171" ca="1">SUM(INDEX(1168:1168,1,MAX(COLUMN($R:$R),COLUMN()-($H1148-1))):Y1170)</f>
        <v>-307705.60530503362</v>
      </c>
      <c r="Z1171" s="93" cm="1">
        <f t="array" aca="1" ref="Z1171" ca="1">SUM(INDEX(1168:1168,1,MAX(COLUMN($R:$R),COLUMN()-($H1148-1))):Z1170)</f>
        <v>-351663.54892003839</v>
      </c>
      <c r="AA1171" s="93" cm="1">
        <f t="array" aca="1" ref="AA1171" ca="1">SUM(INDEX(1168:1168,1,MAX(COLUMN($R:$R),COLUMN()-($H1148-1))):AA1170)</f>
        <v>-395621.49253504316</v>
      </c>
      <c r="AB1171" s="93" cm="1">
        <f t="array" aca="1" ref="AB1171" ca="1">SUM(INDEX(1168:1168,1,MAX(COLUMN($R:$R),COLUMN()-($H1148-1))):AB1170)</f>
        <v>-439579.43615004793</v>
      </c>
      <c r="AC1171" s="93" cm="1">
        <f t="array" aca="1" ref="AC1171" ca="1">SUM(INDEX(1168:1168,1,MAX(COLUMN($R:$R),COLUMN()-($H1148-1))):AC1170)</f>
        <v>-483537.3797650527</v>
      </c>
      <c r="AD1171" s="93" cm="1">
        <f t="array" aca="1" ref="AD1171" ca="1">SUM(INDEX(1168:1168,1,MAX(COLUMN($R:$R),COLUMN()-($H1148-1))):AD1170)</f>
        <v>-527495.32338005747</v>
      </c>
      <c r="AE1171" s="93" cm="1">
        <f t="array" aca="1" ref="AE1171" ca="1">SUM(INDEX(1168:1168,1,MAX(COLUMN($R:$R),COLUMN()-($H1148-1))):AE1170)</f>
        <v>-527495.32338005747</v>
      </c>
      <c r="AF1171" s="93" cm="1">
        <f t="array" aca="1" ref="AF1171" ca="1">SUM(INDEX(1168:1168,1,MAX(COLUMN($R:$R),COLUMN()-($H1148-1))):AF1170)</f>
        <v>-527495.32338005747</v>
      </c>
      <c r="AG1171" s="93" cm="1">
        <f t="array" aca="1" ref="AG1171" ca="1">SUM(INDEX(1168:1168,1,MAX(COLUMN($R:$R),COLUMN()-($H1148-1))):AG1170)</f>
        <v>-527495.32338005747</v>
      </c>
      <c r="AH1171" s="93" cm="1">
        <f t="array" aca="1" ref="AH1171" ca="1">SUM(INDEX(1168:1168,1,MAX(COLUMN($R:$R),COLUMN()-($H1148-1))):AH1170)</f>
        <v>-527495.32338005747</v>
      </c>
      <c r="AI1171" s="93" cm="1">
        <f t="array" aca="1" ref="AI1171" ca="1">SUM(INDEX(1168:1168,1,MAX(COLUMN($R:$R),COLUMN()-($H1148-1))):AI1170)</f>
        <v>-527495.32338005747</v>
      </c>
      <c r="AJ1171" s="93" cm="1">
        <f t="array" aca="1" ref="AJ1171" ca="1">SUM(INDEX(1168:1168,1,MAX(COLUMN($R:$R),COLUMN()-($H1148-1))):AJ1170)</f>
        <v>-527495.32338005747</v>
      </c>
      <c r="AK1171" s="93" cm="1">
        <f t="array" aca="1" ref="AK1171" ca="1">SUM(INDEX(1168:1168,1,MAX(COLUMN($R:$R),COLUMN()-($H1148-1))):AK1170)</f>
        <v>-527495.32338005747</v>
      </c>
      <c r="AL1171" s="93" cm="1">
        <f t="array" aca="1" ref="AL1171" ca="1">SUM(INDEX(1168:1168,1,MAX(COLUMN($R:$R),COLUMN()-($H1148-1))):AL1170)</f>
        <v>-527495.32338005747</v>
      </c>
      <c r="AM1171" s="93" cm="1">
        <f t="array" aca="1" ref="AM1171" ca="1">SUM(INDEX(1168:1168,1,MAX(COLUMN($R:$R),COLUMN()-($H1148-1))):AM1170)</f>
        <v>-527495.32338005747</v>
      </c>
      <c r="AN1171" s="93" cm="1">
        <f t="array" aca="1" ref="AN1171" ca="1">SUM(INDEX(1168:1168,1,MAX(COLUMN($R:$R),COLUMN()-($H1148-1))):AN1170)</f>
        <v>-527495.32338005747</v>
      </c>
      <c r="AO1171" s="93" cm="1">
        <f t="array" aca="1" ref="AO1171" ca="1">SUM(INDEX(1168:1168,1,MAX(COLUMN($R:$R),COLUMN()-($H1148-1))):AO1170)</f>
        <v>-527495.32338005747</v>
      </c>
      <c r="AP1171" s="93" cm="1">
        <f t="array" aca="1" ref="AP1171" ca="1">SUM(INDEX(1168:1168,1,MAX(COLUMN($R:$R),COLUMN()-($H1148-1))):AP1170)</f>
        <v>-527495.32338005747</v>
      </c>
      <c r="AQ1171" s="93" cm="1">
        <f t="array" aca="1" ref="AQ1171" ca="1">SUM(INDEX(1168:1168,1,MAX(COLUMN($R:$R),COLUMN()-($H1148-1))):AQ1170)</f>
        <v>-527495.32338005747</v>
      </c>
      <c r="AR1171" s="93" cm="1">
        <f t="array" aca="1" ref="AR1171" ca="1">SUM(INDEX(1168:1168,1,MAX(COLUMN($R:$R),COLUMN()-($H1148-1))):AR1170)</f>
        <v>-527495.32338005747</v>
      </c>
      <c r="AS1171" s="93" cm="1">
        <f t="array" aca="1" ref="AS1171" ca="1">SUM(INDEX(1168:1168,1,MAX(COLUMN($R:$R),COLUMN()-($H1148-1))):AS1170)</f>
        <v>-527495.32338005747</v>
      </c>
      <c r="AT1171" s="93" cm="1">
        <f t="array" aca="1" ref="AT1171" ca="1">SUM(INDEX(1168:1168,1,MAX(COLUMN($R:$R),COLUMN()-($H1148-1))):AT1170)</f>
        <v>-527495.32338005747</v>
      </c>
      <c r="AU1171" s="93" cm="1">
        <f t="array" aca="1" ref="AU1171" ca="1">SUM(INDEX(1168:1168,1,MAX(COLUMN($R:$R),COLUMN()-($H1148-1))):AU1170)</f>
        <v>-527495.32338005747</v>
      </c>
      <c r="AV1171" s="93" cm="1">
        <f t="array" aca="1" ref="AV1171" ca="1">SUM(INDEX(1168:1168,1,MAX(COLUMN($R:$R),COLUMN()-($H1148-1))):AV1170)</f>
        <v>-527495.32338005747</v>
      </c>
      <c r="AW1171" s="93" cm="1">
        <f t="array" aca="1" ref="AW1171" ca="1">SUM(INDEX(1168:1168,1,MAX(COLUMN($R:$R),COLUMN()-($H1148-1))):AW1170)</f>
        <v>-527495.32338005747</v>
      </c>
      <c r="AX1171" s="93" cm="1">
        <f t="array" aca="1" ref="AX1171" ca="1">SUM(INDEX(1168:1168,1,MAX(COLUMN($R:$R),COLUMN()-($H1148-1))):AX1170)</f>
        <v>-527495.32338005747</v>
      </c>
      <c r="AY1171" s="93" cm="1">
        <f t="array" aca="1" ref="AY1171" ca="1">SUM(INDEX(1168:1168,1,MAX(COLUMN($R:$R),COLUMN()-($H1148-1))):AY1170)</f>
        <v>-527495.32338005747</v>
      </c>
      <c r="AZ1171" s="93" cm="1">
        <f t="array" aca="1" ref="AZ1171" ca="1">SUM(INDEX(1168:1168,1,MAX(COLUMN($R:$R),COLUMN()-($H1148-1))):AZ1170)</f>
        <v>-527495.32338005747</v>
      </c>
      <c r="BA1171" s="93" cm="1">
        <f t="array" aca="1" ref="BA1171" ca="1">SUM(INDEX(1168:1168,1,MAX(COLUMN($R:$R),COLUMN()-($H1148-1))):BA1170)</f>
        <v>-527495.32338005747</v>
      </c>
      <c r="BB1171" s="93" cm="1">
        <f t="array" aca="1" ref="BB1171" ca="1">SUM(INDEX(1168:1168,1,MAX(COLUMN($R:$R),COLUMN()-($H1148-1))):BB1170)</f>
        <v>-527495.32338005747</v>
      </c>
      <c r="BC1171" s="93" cm="1">
        <f t="array" aca="1" ref="BC1171" ca="1">SUM(INDEX(1168:1168,1,MAX(COLUMN($R:$R),COLUMN()-($H1148-1))):BC1170)</f>
        <v>-527495.32338005747</v>
      </c>
      <c r="BD1171" s="93" cm="1">
        <f t="array" aca="1" ref="BD1171" ca="1">SUM(INDEX(1168:1168,1,MAX(COLUMN($R:$R),COLUMN()-($H1148-1))):BD1170)</f>
        <v>-527495.32338005747</v>
      </c>
      <c r="BE1171" s="93" cm="1">
        <f t="array" aca="1" ref="BE1171" ca="1">SUM(INDEX(1168:1168,1,MAX(COLUMN($R:$R),COLUMN()-($H1148-1))):BE1170)</f>
        <v>-527495.32338005747</v>
      </c>
      <c r="BF1171" s="93" cm="1">
        <f t="array" aca="1" ref="BF1171" ca="1">SUM(INDEX(1168:1168,1,MAX(COLUMN($R:$R),COLUMN()-($H1148-1))):BF1170)</f>
        <v>-527495.32338005747</v>
      </c>
      <c r="BG1171" s="93" cm="1">
        <f t="array" aca="1" ref="BG1171" ca="1">SUM(INDEX(1168:1168,1,MAX(COLUMN($R:$R),COLUMN()-($H1148-1))):BG1170)</f>
        <v>-527495.32338005747</v>
      </c>
      <c r="BH1171" s="93" cm="1">
        <f t="array" aca="1" ref="BH1171" ca="1">SUM(INDEX(1168:1168,1,MAX(COLUMN($R:$R),COLUMN()-($H1148-1))):BH1170)</f>
        <v>-527495.32338005747</v>
      </c>
      <c r="BI1171" s="93" cm="1">
        <f t="array" aca="1" ref="BI1171" ca="1">SUM(INDEX(1168:1168,1,MAX(COLUMN($R:$R),COLUMN()-($H1148-1))):BI1170)</f>
        <v>-527495.32338005747</v>
      </c>
      <c r="BJ1171" s="93" cm="1">
        <f t="array" aca="1" ref="BJ1171" ca="1">SUM(INDEX(1168:1168,1,MAX(COLUMN($R:$R),COLUMN()-($H1148-1))):BJ1170)</f>
        <v>-527495.32338005747</v>
      </c>
      <c r="BK1171" s="93" cm="1">
        <f t="array" aca="1" ref="BK1171" ca="1">SUM(INDEX(1168:1168,1,MAX(COLUMN($R:$R),COLUMN()-($H1148-1))):BK1170)</f>
        <v>-527495.32338005747</v>
      </c>
      <c r="BL1171" s="93" cm="1">
        <f t="array" aca="1" ref="BL1171" ca="1">SUM(INDEX(1168:1168,1,MAX(COLUMN($R:$R),COLUMN()-($H1148-1))):BL1170)</f>
        <v>-527495.32338005747</v>
      </c>
      <c r="BM1171" s="93" cm="1">
        <f t="array" aca="1" ref="BM1171" ca="1">SUM(INDEX(1168:1168,1,MAX(COLUMN($R:$R),COLUMN()-($H1148-1))):BM1170)</f>
        <v>-527495.32338005747</v>
      </c>
      <c r="BN1171" s="93" cm="1">
        <f t="array" aca="1" ref="BN1171" ca="1">SUM(INDEX(1168:1168,1,MAX(COLUMN($R:$R),COLUMN()-($H1148-1))):BN1170)</f>
        <v>-527495.32338005747</v>
      </c>
      <c r="BO1171" s="93" cm="1">
        <f t="array" aca="1" ref="BO1171" ca="1">SUM(INDEX(1168:1168,1,MAX(COLUMN($R:$R),COLUMN()-($H1148-1))):BO1170)</f>
        <v>-527495.32338005747</v>
      </c>
      <c r="BP1171" s="93" cm="1">
        <f t="array" aca="1" ref="BP1171" ca="1">SUM(INDEX(1168:1168,1,MAX(COLUMN($R:$R),COLUMN()-($H1148-1))):BP1170)</f>
        <v>-527495.32338005747</v>
      </c>
      <c r="BQ1171" s="93" cm="1">
        <f t="array" aca="1" ref="BQ1171" ca="1">SUM(INDEX(1168:1168,1,MAX(COLUMN($R:$R),COLUMN()-($H1148-1))):BQ1170)</f>
        <v>-527495.32338005747</v>
      </c>
      <c r="BR1171" s="93" cm="1">
        <f t="array" aca="1" ref="BR1171" ca="1">SUM(INDEX(1168:1168,1,MAX(COLUMN($R:$R),COLUMN()-($H1148-1))):BR1170)</f>
        <v>-527495.32338005747</v>
      </c>
      <c r="BS1171" s="93" cm="1">
        <f t="array" aca="1" ref="BS1171" ca="1">SUM(INDEX(1168:1168,1,MAX(COLUMN($R:$R),COLUMN()-($H1148-1))):BS1170)</f>
        <v>-527495.32338005747</v>
      </c>
      <c r="BT1171" s="93" cm="1">
        <f t="array" aca="1" ref="BT1171" ca="1">SUM(INDEX(1168:1168,1,MAX(COLUMN($R:$R),COLUMN()-($H1148-1))):BT1170)</f>
        <v>-527495.32338005747</v>
      </c>
      <c r="BU1171" s="93" cm="1">
        <f t="array" aca="1" ref="BU1171" ca="1">SUM(INDEX(1168:1168,1,MAX(COLUMN($R:$R),COLUMN()-($H1148-1))):BU1170)</f>
        <v>-527495.32338005747</v>
      </c>
      <c r="BV1171" s="93" cm="1">
        <f t="array" aca="1" ref="BV1171" ca="1">SUM(INDEX(1168:1168,1,MAX(COLUMN($R:$R),COLUMN()-($H1148-1))):BV1170)</f>
        <v>-527495.32338005747</v>
      </c>
      <c r="BW1171" s="93" cm="1">
        <f t="array" aca="1" ref="BW1171" ca="1">SUM(INDEX(1168:1168,1,MAX(COLUMN($R:$R),COLUMN()-($H1148-1))):BW1170)</f>
        <v>-527495.32338005747</v>
      </c>
      <c r="BX1171" s="93" cm="1">
        <f t="array" aca="1" ref="BX1171" ca="1">SUM(INDEX(1168:1168,1,MAX(COLUMN($R:$R),COLUMN()-($H1148-1))):BX1170)</f>
        <v>-527495.32338005747</v>
      </c>
      <c r="BY1171" s="93" cm="1">
        <f t="array" aca="1" ref="BY1171" ca="1">SUM(INDEX(1168:1168,1,MAX(COLUMN($R:$R),COLUMN()-($H1148-1))):BY1170)</f>
        <v>-527495.32338005747</v>
      </c>
      <c r="BZ1171" s="93" cm="1">
        <f t="array" aca="1" ref="BZ1171" ca="1">SUM(INDEX(1168:1168,1,MAX(COLUMN($R:$R),COLUMN()-($H1148-1))):BZ1170)</f>
        <v>-527495.32338005747</v>
      </c>
      <c r="CA1171" s="93" cm="1">
        <f t="array" aca="1" ref="CA1171" ca="1">SUM(INDEX(1168:1168,1,MAX(COLUMN($R:$R),COLUMN()-($H1148-1))):CA1170)</f>
        <v>-527495.32338005747</v>
      </c>
      <c r="CB1171" s="93" cm="1">
        <f t="array" aca="1" ref="CB1171" ca="1">SUM(INDEX(1168:1168,1,MAX(COLUMN($R:$R),COLUMN()-($H1148-1))):CB1170)</f>
        <v>-527495.32338005747</v>
      </c>
      <c r="CC1171" s="93" cm="1">
        <f t="array" aca="1" ref="CC1171" ca="1">SUM(INDEX(1168:1168,1,MAX(COLUMN($R:$R),COLUMN()-($H1148-1))):CC1170)</f>
        <v>-527495.32338005747</v>
      </c>
      <c r="CD1171" s="93" cm="1">
        <f t="array" aca="1" ref="CD1171" ca="1">SUM(INDEX(1168:1168,1,MAX(COLUMN($R:$R),COLUMN()-($H1148-1))):CD1170)</f>
        <v>-527495.32338005747</v>
      </c>
      <c r="CE1171" s="93" cm="1">
        <f t="array" aca="1" ref="CE1171" ca="1">SUM(INDEX(1168:1168,1,MAX(COLUMN($R:$R),COLUMN()-($H1148-1))):CE1170)</f>
        <v>-527495.32338005747</v>
      </c>
      <c r="CF1171" s="93" cm="1">
        <f t="array" aca="1" ref="CF1171" ca="1">SUM(INDEX(1168:1168,1,MAX(COLUMN($R:$R),COLUMN()-($H1148-1))):CF1170)</f>
        <v>-527495.32338005747</v>
      </c>
      <c r="CG1171" s="93" cm="1">
        <f t="array" aca="1" ref="CG1171" ca="1">SUM(INDEX(1168:1168,1,MAX(COLUMN($R:$R),COLUMN()-($H1148-1))):CG1170)</f>
        <v>-527495.32338005747</v>
      </c>
      <c r="CH1171" s="93" cm="1">
        <f t="array" aca="1" ref="CH1171" ca="1">SUM(INDEX(1168:1168,1,MAX(COLUMN($R:$R),COLUMN()-($H1148-1))):CH1170)</f>
        <v>-527495.32338005747</v>
      </c>
      <c r="CI1171" s="93" cm="1">
        <f t="array" aca="1" ref="CI1171" ca="1">SUM(INDEX(1168:1168,1,MAX(COLUMN($R:$R),COLUMN()-($H1148-1))):CI1170)</f>
        <v>-527495.32338005747</v>
      </c>
      <c r="CJ1171" s="93" cm="1">
        <f t="array" aca="1" ref="CJ1171" ca="1">SUM(INDEX(1168:1168,1,MAX(COLUMN($R:$R),COLUMN()-($H1148-1))):CJ1170)</f>
        <v>-527495.32338005747</v>
      </c>
      <c r="CK1171" s="93" cm="1">
        <f t="array" aca="1" ref="CK1171" ca="1">SUM(INDEX(1168:1168,1,MAX(COLUMN($R:$R),COLUMN()-($H1148-1))):CK1170)</f>
        <v>-527495.32338005747</v>
      </c>
      <c r="CL1171" s="93" cm="1">
        <f t="array" aca="1" ref="CL1171" ca="1">SUM(INDEX(1168:1168,1,MAX(COLUMN($R:$R),COLUMN()-($H1148-1))):CL1170)</f>
        <v>-527495.32338005747</v>
      </c>
    </row>
    <row r="1172" spans="2:90" x14ac:dyDescent="0.4">
      <c r="B1172" s="122"/>
      <c r="D1172" t="s">
        <v>840</v>
      </c>
      <c r="E1172" s="8" t="str">
        <f t="shared" si="1329"/>
        <v>1172 LAMORT-PV</v>
      </c>
      <c r="G1172" t="s">
        <v>244</v>
      </c>
      <c r="I1172" s="53"/>
      <c r="J1172" s="53"/>
      <c r="R1172"/>
      <c r="S1172" s="1"/>
      <c r="T1172" s="1"/>
      <c r="U1172" s="1"/>
      <c r="V1172" s="1"/>
      <c r="W1172" s="1"/>
      <c r="X1172" s="1"/>
      <c r="Y1172" s="1"/>
      <c r="Z1172" s="1"/>
      <c r="AA1172" s="1"/>
      <c r="AB1172" s="1"/>
      <c r="AC1172" s="1"/>
      <c r="AD1172" s="1"/>
      <c r="AE1172" s="1"/>
      <c r="AF1172" s="1"/>
      <c r="AG1172" s="1"/>
      <c r="AH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c r="BP1172" s="1"/>
      <c r="BQ1172" s="1"/>
      <c r="BR1172" s="1"/>
      <c r="BS1172" s="1"/>
      <c r="BT1172" s="1"/>
      <c r="BU1172" s="1"/>
      <c r="BV1172" s="1"/>
      <c r="BW1172" s="1"/>
      <c r="BX1172" s="1"/>
      <c r="BY1172" s="1"/>
      <c r="BZ1172" s="1"/>
      <c r="CA1172" s="1"/>
      <c r="CB1172" s="1"/>
      <c r="CC1172" s="1"/>
      <c r="CD1172" s="1"/>
      <c r="CE1172" s="1"/>
      <c r="CF1172" s="1"/>
      <c r="CG1172" s="1"/>
      <c r="CH1172" s="1"/>
      <c r="CI1172" s="1"/>
      <c r="CJ1172" s="1"/>
      <c r="CK1172" s="1"/>
      <c r="CL1172" s="1"/>
    </row>
    <row r="1173" spans="2:90" x14ac:dyDescent="0.4">
      <c r="B1173" s="132" t="str">
        <f>B1138</f>
        <v>(Primary label)</v>
      </c>
      <c r="D1173" t="s">
        <v>840</v>
      </c>
      <c r="E1173" s="8" t="str">
        <f>ROW()&amp;" "&amp;D1173</f>
        <v>1173 LAMORT-PV</v>
      </c>
      <c r="G1173" t="s">
        <v>332</v>
      </c>
      <c r="H1173" s="27"/>
      <c r="I1173" s="78"/>
      <c r="J1173" s="78"/>
      <c r="K1173" s="33"/>
      <c r="L1173" s="33"/>
      <c r="M1173" s="33"/>
      <c r="N1173" s="33"/>
      <c r="O1173" s="33"/>
      <c r="P1173" s="33"/>
      <c r="R1173" s="33"/>
      <c r="S1173" s="77"/>
      <c r="T1173" s="77"/>
      <c r="U1173" s="77"/>
      <c r="V1173" s="77"/>
      <c r="W1173" s="77"/>
      <c r="X1173" s="77"/>
      <c r="Y1173" s="77"/>
      <c r="Z1173" s="77"/>
      <c r="AA1173" s="77"/>
      <c r="AB1173" s="77"/>
      <c r="AC1173" s="77"/>
      <c r="AD1173" s="77"/>
      <c r="AE1173" s="77"/>
      <c r="AF1173" s="77"/>
      <c r="AG1173" s="77"/>
      <c r="AH1173" s="77"/>
      <c r="AI1173" s="77"/>
      <c r="AJ1173" s="77"/>
      <c r="AK1173" s="77"/>
      <c r="AL1173" s="77"/>
      <c r="AM1173" s="77"/>
      <c r="AN1173" s="77"/>
      <c r="AO1173" s="77"/>
      <c r="AP1173" s="77"/>
      <c r="AQ1173" s="77"/>
      <c r="AR1173" s="77"/>
      <c r="AS1173" s="77"/>
      <c r="AT1173" s="77"/>
      <c r="AU1173" s="77"/>
      <c r="AV1173" s="77"/>
      <c r="AW1173" s="77"/>
      <c r="AX1173" s="77"/>
      <c r="AY1173" s="77"/>
      <c r="AZ1173" s="77"/>
      <c r="BA1173" s="77"/>
      <c r="BB1173" s="77"/>
      <c r="BC1173" s="77"/>
      <c r="BD1173" s="77"/>
      <c r="BE1173" s="77"/>
      <c r="BF1173" s="77"/>
      <c r="BG1173" s="77"/>
      <c r="BH1173" s="77"/>
      <c r="BI1173" s="77"/>
      <c r="BJ1173" s="77"/>
      <c r="BK1173" s="77"/>
      <c r="BL1173" s="77"/>
      <c r="BM1173" s="77"/>
      <c r="BN1173" s="77"/>
      <c r="BO1173" s="77"/>
      <c r="BP1173" s="77"/>
      <c r="BQ1173" s="77"/>
      <c r="BR1173" s="77"/>
      <c r="BS1173" s="77"/>
      <c r="BT1173" s="77"/>
      <c r="BU1173" s="77"/>
      <c r="BV1173" s="77"/>
      <c r="BW1173" s="77"/>
      <c r="BX1173" s="77"/>
      <c r="BY1173" s="77"/>
      <c r="BZ1173" s="77"/>
      <c r="CA1173" s="77"/>
      <c r="CB1173" s="77"/>
      <c r="CC1173" s="77"/>
      <c r="CD1173" s="77"/>
      <c r="CE1173" s="77"/>
      <c r="CF1173" s="77"/>
      <c r="CG1173" s="77"/>
      <c r="CH1173" s="77"/>
      <c r="CI1173" s="77"/>
      <c r="CJ1173" s="77"/>
      <c r="CK1173" s="77"/>
      <c r="CL1173" s="77"/>
    </row>
    <row r="1174" spans="2:90" x14ac:dyDescent="0.4">
      <c r="B1174" s="132" t="str">
        <f>B1139</f>
        <v>primary unit</v>
      </c>
      <c r="D1174" t="s">
        <v>840</v>
      </c>
      <c r="E1174" s="8" t="str">
        <f>ROW()&amp;" "&amp;D1174</f>
        <v>1174 LAMORT-PV</v>
      </c>
      <c r="G1174" t="s">
        <v>332</v>
      </c>
      <c r="H1174" s="27"/>
      <c r="I1174" s="78"/>
      <c r="J1174" s="78"/>
      <c r="K1174" s="33"/>
      <c r="L1174" s="33"/>
      <c r="M1174" s="33"/>
      <c r="N1174" s="33"/>
      <c r="O1174" s="33"/>
      <c r="P1174" s="33"/>
      <c r="R1174" s="33"/>
      <c r="S1174" s="77"/>
      <c r="T1174" s="77"/>
      <c r="U1174" s="77"/>
      <c r="V1174" s="77"/>
      <c r="W1174" s="77"/>
      <c r="X1174" s="77"/>
      <c r="Y1174" s="77"/>
      <c r="Z1174" s="77"/>
      <c r="AA1174" s="77"/>
      <c r="AB1174" s="77"/>
      <c r="AC1174" s="77"/>
      <c r="AD1174" s="77"/>
      <c r="AE1174" s="77"/>
      <c r="AF1174" s="77"/>
      <c r="AG1174" s="77"/>
      <c r="AH1174" s="77"/>
      <c r="AI1174" s="77"/>
      <c r="AJ1174" s="77"/>
      <c r="AK1174" s="77"/>
      <c r="AL1174" s="77"/>
      <c r="AM1174" s="77"/>
      <c r="AN1174" s="77"/>
      <c r="AO1174" s="77"/>
      <c r="AP1174" s="77"/>
      <c r="AQ1174" s="77"/>
      <c r="AR1174" s="77"/>
      <c r="AS1174" s="77"/>
      <c r="AT1174" s="77"/>
      <c r="AU1174" s="77"/>
      <c r="AV1174" s="77"/>
      <c r="AW1174" s="77"/>
      <c r="AX1174" s="77"/>
      <c r="AY1174" s="77"/>
      <c r="AZ1174" s="77"/>
      <c r="BA1174" s="77"/>
      <c r="BB1174" s="77"/>
      <c r="BC1174" s="77"/>
      <c r="BD1174" s="77"/>
      <c r="BE1174" s="77"/>
      <c r="BF1174" s="77"/>
      <c r="BG1174" s="77"/>
      <c r="BH1174" s="77"/>
      <c r="BI1174" s="77"/>
      <c r="BJ1174" s="77"/>
      <c r="BK1174" s="77"/>
      <c r="BL1174" s="77"/>
      <c r="BM1174" s="77"/>
      <c r="BN1174" s="77"/>
      <c r="BO1174" s="77"/>
      <c r="BP1174" s="77"/>
      <c r="BQ1174" s="77"/>
      <c r="BR1174" s="77"/>
      <c r="BS1174" s="77"/>
      <c r="BT1174" s="77"/>
      <c r="BU1174" s="77"/>
      <c r="BV1174" s="77"/>
      <c r="BW1174" s="77"/>
      <c r="BX1174" s="77"/>
      <c r="BY1174" s="77"/>
      <c r="BZ1174" s="77"/>
      <c r="CA1174" s="77"/>
      <c r="CB1174" s="77"/>
      <c r="CC1174" s="77"/>
      <c r="CD1174" s="77"/>
      <c r="CE1174" s="77"/>
      <c r="CF1174" s="77"/>
      <c r="CG1174" s="77"/>
      <c r="CH1174" s="77"/>
      <c r="CI1174" s="77"/>
      <c r="CJ1174" s="77"/>
      <c r="CK1174" s="77"/>
      <c r="CL1174" s="77"/>
    </row>
    <row r="1175" spans="2:90" x14ac:dyDescent="0.4">
      <c r="B1175" s="132" t="str">
        <f>B1140</f>
        <v>Primary revenue driver</v>
      </c>
      <c r="D1175" t="s">
        <v>840</v>
      </c>
      <c r="E1175" s="8" t="str">
        <f>ROW()&amp;" "&amp;D1175</f>
        <v>1175 LAMORT-PV</v>
      </c>
      <c r="G1175" t="s">
        <v>332</v>
      </c>
      <c r="K1175" s="53"/>
      <c r="L1175" s="53"/>
      <c r="M1175" s="53"/>
      <c r="N1175" s="53"/>
      <c r="O1175" s="53"/>
      <c r="P1175" s="53"/>
      <c r="R1175" s="24"/>
      <c r="S1175" s="175" t="str">
        <f t="shared" ref="S1175" si="1336">ADDRESS(ROW(S1160),COLUMN(S1160),2)</f>
        <v>S$1160</v>
      </c>
      <c r="T1175" s="175" t="str">
        <f t="shared" ref="T1175:CE1175" si="1337">ADDRESS(ROW(T1160),COLUMN(T1160),2)</f>
        <v>T$1160</v>
      </c>
      <c r="U1175" s="175" t="str">
        <f t="shared" si="1337"/>
        <v>U$1160</v>
      </c>
      <c r="V1175" s="175" t="str">
        <f t="shared" si="1337"/>
        <v>V$1160</v>
      </c>
      <c r="W1175" s="175" t="str">
        <f t="shared" si="1337"/>
        <v>W$1160</v>
      </c>
      <c r="X1175" s="175" t="str">
        <f t="shared" si="1337"/>
        <v>X$1160</v>
      </c>
      <c r="Y1175" s="175" t="str">
        <f t="shared" si="1337"/>
        <v>Y$1160</v>
      </c>
      <c r="Z1175" s="175" t="str">
        <f t="shared" si="1337"/>
        <v>Z$1160</v>
      </c>
      <c r="AA1175" s="175" t="str">
        <f t="shared" si="1337"/>
        <v>AA$1160</v>
      </c>
      <c r="AB1175" s="175" t="str">
        <f t="shared" si="1337"/>
        <v>AB$1160</v>
      </c>
      <c r="AC1175" s="175" t="str">
        <f t="shared" si="1337"/>
        <v>AC$1160</v>
      </c>
      <c r="AD1175" s="175" t="str">
        <f t="shared" si="1337"/>
        <v>AD$1160</v>
      </c>
      <c r="AE1175" s="175" t="str">
        <f t="shared" si="1337"/>
        <v>AE$1160</v>
      </c>
      <c r="AF1175" s="175" t="str">
        <f t="shared" si="1337"/>
        <v>AF$1160</v>
      </c>
      <c r="AG1175" s="175" t="str">
        <f t="shared" si="1337"/>
        <v>AG$1160</v>
      </c>
      <c r="AH1175" s="175" t="str">
        <f t="shared" si="1337"/>
        <v>AH$1160</v>
      </c>
      <c r="AI1175" s="175" t="str">
        <f t="shared" si="1337"/>
        <v>AI$1160</v>
      </c>
      <c r="AJ1175" s="175" t="str">
        <f t="shared" si="1337"/>
        <v>AJ$1160</v>
      </c>
      <c r="AK1175" s="175" t="str">
        <f t="shared" si="1337"/>
        <v>AK$1160</v>
      </c>
      <c r="AL1175" s="175" t="str">
        <f t="shared" si="1337"/>
        <v>AL$1160</v>
      </c>
      <c r="AM1175" s="175" t="str">
        <f t="shared" si="1337"/>
        <v>AM$1160</v>
      </c>
      <c r="AN1175" s="175" t="str">
        <f t="shared" si="1337"/>
        <v>AN$1160</v>
      </c>
      <c r="AO1175" s="175" t="str">
        <f t="shared" si="1337"/>
        <v>AO$1160</v>
      </c>
      <c r="AP1175" s="175" t="str">
        <f t="shared" si="1337"/>
        <v>AP$1160</v>
      </c>
      <c r="AQ1175" s="175" t="str">
        <f t="shared" si="1337"/>
        <v>AQ$1160</v>
      </c>
      <c r="AR1175" s="175" t="str">
        <f t="shared" si="1337"/>
        <v>AR$1160</v>
      </c>
      <c r="AS1175" s="175" t="str">
        <f t="shared" si="1337"/>
        <v>AS$1160</v>
      </c>
      <c r="AT1175" s="175" t="str">
        <f t="shared" si="1337"/>
        <v>AT$1160</v>
      </c>
      <c r="AU1175" s="175" t="str">
        <f t="shared" si="1337"/>
        <v>AU$1160</v>
      </c>
      <c r="AV1175" s="175" t="str">
        <f t="shared" si="1337"/>
        <v>AV$1160</v>
      </c>
      <c r="AW1175" s="175" t="str">
        <f t="shared" si="1337"/>
        <v>AW$1160</v>
      </c>
      <c r="AX1175" s="175" t="str">
        <f t="shared" si="1337"/>
        <v>AX$1160</v>
      </c>
      <c r="AY1175" s="175" t="str">
        <f t="shared" si="1337"/>
        <v>AY$1160</v>
      </c>
      <c r="AZ1175" s="175" t="str">
        <f t="shared" si="1337"/>
        <v>AZ$1160</v>
      </c>
      <c r="BA1175" s="175" t="str">
        <f t="shared" si="1337"/>
        <v>BA$1160</v>
      </c>
      <c r="BB1175" s="175" t="str">
        <f t="shared" si="1337"/>
        <v>BB$1160</v>
      </c>
      <c r="BC1175" s="175" t="str">
        <f t="shared" si="1337"/>
        <v>BC$1160</v>
      </c>
      <c r="BD1175" s="175" t="str">
        <f t="shared" si="1337"/>
        <v>BD$1160</v>
      </c>
      <c r="BE1175" s="175" t="str">
        <f t="shared" si="1337"/>
        <v>BE$1160</v>
      </c>
      <c r="BF1175" s="175" t="str">
        <f t="shared" si="1337"/>
        <v>BF$1160</v>
      </c>
      <c r="BG1175" s="175" t="str">
        <f t="shared" si="1337"/>
        <v>BG$1160</v>
      </c>
      <c r="BH1175" s="175" t="str">
        <f t="shared" si="1337"/>
        <v>BH$1160</v>
      </c>
      <c r="BI1175" s="175" t="str">
        <f t="shared" si="1337"/>
        <v>BI$1160</v>
      </c>
      <c r="BJ1175" s="175" t="str">
        <f t="shared" si="1337"/>
        <v>BJ$1160</v>
      </c>
      <c r="BK1175" s="175" t="str">
        <f t="shared" si="1337"/>
        <v>BK$1160</v>
      </c>
      <c r="BL1175" s="175" t="str">
        <f t="shared" si="1337"/>
        <v>BL$1160</v>
      </c>
      <c r="BM1175" s="175" t="str">
        <f t="shared" si="1337"/>
        <v>BM$1160</v>
      </c>
      <c r="BN1175" s="175" t="str">
        <f t="shared" si="1337"/>
        <v>BN$1160</v>
      </c>
      <c r="BO1175" s="175" t="str">
        <f t="shared" si="1337"/>
        <v>BO$1160</v>
      </c>
      <c r="BP1175" s="175" t="str">
        <f t="shared" si="1337"/>
        <v>BP$1160</v>
      </c>
      <c r="BQ1175" s="175" t="str">
        <f t="shared" si="1337"/>
        <v>BQ$1160</v>
      </c>
      <c r="BR1175" s="175" t="str">
        <f t="shared" si="1337"/>
        <v>BR$1160</v>
      </c>
      <c r="BS1175" s="175" t="str">
        <f t="shared" si="1337"/>
        <v>BS$1160</v>
      </c>
      <c r="BT1175" s="175" t="str">
        <f t="shared" si="1337"/>
        <v>BT$1160</v>
      </c>
      <c r="BU1175" s="175" t="str">
        <f t="shared" si="1337"/>
        <v>BU$1160</v>
      </c>
      <c r="BV1175" s="175" t="str">
        <f t="shared" si="1337"/>
        <v>BV$1160</v>
      </c>
      <c r="BW1175" s="175" t="str">
        <f t="shared" si="1337"/>
        <v>BW$1160</v>
      </c>
      <c r="BX1175" s="175" t="str">
        <f t="shared" si="1337"/>
        <v>BX$1160</v>
      </c>
      <c r="BY1175" s="175" t="str">
        <f t="shared" si="1337"/>
        <v>BY$1160</v>
      </c>
      <c r="BZ1175" s="175" t="str">
        <f t="shared" si="1337"/>
        <v>BZ$1160</v>
      </c>
      <c r="CA1175" s="175" t="str">
        <f t="shared" si="1337"/>
        <v>CA$1160</v>
      </c>
      <c r="CB1175" s="175" t="str">
        <f t="shared" si="1337"/>
        <v>CB$1160</v>
      </c>
      <c r="CC1175" s="175" t="str">
        <f t="shared" si="1337"/>
        <v>CC$1160</v>
      </c>
      <c r="CD1175" s="175" t="str">
        <f t="shared" si="1337"/>
        <v>CD$1160</v>
      </c>
      <c r="CE1175" s="175" t="str">
        <f t="shared" si="1337"/>
        <v>CE$1160</v>
      </c>
      <c r="CF1175" s="175" t="str">
        <f t="shared" ref="CF1175:CK1175" si="1338">ADDRESS(ROW(CF1160),COLUMN(CF1160),2)</f>
        <v>CF$1160</v>
      </c>
      <c r="CG1175" s="175" t="str">
        <f t="shared" si="1338"/>
        <v>CG$1160</v>
      </c>
      <c r="CH1175" s="175" t="str">
        <f t="shared" si="1338"/>
        <v>CH$1160</v>
      </c>
      <c r="CI1175" s="175" t="str">
        <f t="shared" si="1338"/>
        <v>CI$1160</v>
      </c>
      <c r="CJ1175" s="175" t="str">
        <f t="shared" si="1338"/>
        <v>CJ$1160</v>
      </c>
      <c r="CK1175" s="175" t="str">
        <f t="shared" si="1338"/>
        <v>CK$1160</v>
      </c>
      <c r="CL1175" s="175" t="str">
        <f t="shared" ref="CL1175" si="1339">ADDRESS(ROW(CL1160),COLUMN(CL1160),2)</f>
        <v>CL$1160</v>
      </c>
    </row>
    <row r="1176" spans="2:90" x14ac:dyDescent="0.4">
      <c r="B1176" s="132" t="str">
        <f>B1141</f>
        <v>Primary volume driver</v>
      </c>
      <c r="D1176" t="s">
        <v>840</v>
      </c>
      <c r="E1176" s="8" t="str">
        <f>ROW()&amp;" "&amp;D1176</f>
        <v>1176 LAMORT-PV</v>
      </c>
      <c r="G1176" t="s">
        <v>332</v>
      </c>
      <c r="H1176" s="12"/>
      <c r="I1176" s="60"/>
      <c r="J1176" s="60"/>
      <c r="K1176" s="15"/>
      <c r="L1176" s="15"/>
      <c r="M1176" s="15"/>
      <c r="N1176" s="15"/>
      <c r="O1176" s="15"/>
      <c r="P1176" s="15"/>
      <c r="R1176" s="15"/>
      <c r="S1176" s="175" t="str">
        <f t="shared" ref="S1176" si="1340">S1141</f>
        <v>S$13</v>
      </c>
      <c r="T1176" s="175" t="str">
        <f t="shared" ref="T1176:CD1176" si="1341">T1141</f>
        <v>T$13</v>
      </c>
      <c r="U1176" s="175" t="str">
        <f t="shared" si="1341"/>
        <v>U$13</v>
      </c>
      <c r="V1176" s="175" t="str">
        <f t="shared" si="1341"/>
        <v>V$13</v>
      </c>
      <c r="W1176" s="175" t="str">
        <f t="shared" si="1341"/>
        <v>W$13</v>
      </c>
      <c r="X1176" s="175" t="str">
        <f t="shared" si="1341"/>
        <v>X$13</v>
      </c>
      <c r="Y1176" s="175" t="str">
        <f t="shared" si="1341"/>
        <v>Y$13</v>
      </c>
      <c r="Z1176" s="175" t="str">
        <f t="shared" si="1341"/>
        <v>Z$13</v>
      </c>
      <c r="AA1176" s="175" t="str">
        <f t="shared" si="1341"/>
        <v>AA$13</v>
      </c>
      <c r="AB1176" s="175" t="str">
        <f t="shared" si="1341"/>
        <v>AB$13</v>
      </c>
      <c r="AC1176" s="175" t="str">
        <f t="shared" si="1341"/>
        <v>AC$13</v>
      </c>
      <c r="AD1176" s="175" t="str">
        <f t="shared" si="1341"/>
        <v>AD$13</v>
      </c>
      <c r="AE1176" s="175" t="str">
        <f t="shared" si="1341"/>
        <v>AE$13</v>
      </c>
      <c r="AF1176" s="175" t="str">
        <f t="shared" si="1341"/>
        <v>AF$13</v>
      </c>
      <c r="AG1176" s="175" t="str">
        <f t="shared" si="1341"/>
        <v>AG$13</v>
      </c>
      <c r="AH1176" s="175" t="str">
        <f t="shared" si="1341"/>
        <v>AH$13</v>
      </c>
      <c r="AI1176" s="175" t="str">
        <f t="shared" si="1341"/>
        <v>AI$13</v>
      </c>
      <c r="AJ1176" s="175" t="str">
        <f t="shared" si="1341"/>
        <v>AJ$13</v>
      </c>
      <c r="AK1176" s="175" t="str">
        <f t="shared" si="1341"/>
        <v>AK$13</v>
      </c>
      <c r="AL1176" s="175" t="str">
        <f t="shared" si="1341"/>
        <v>AL$13</v>
      </c>
      <c r="AM1176" s="175" t="str">
        <f t="shared" si="1341"/>
        <v>AM$13</v>
      </c>
      <c r="AN1176" s="175" t="str">
        <f t="shared" si="1341"/>
        <v>AN$13</v>
      </c>
      <c r="AO1176" s="175" t="str">
        <f t="shared" si="1341"/>
        <v>AO$13</v>
      </c>
      <c r="AP1176" s="175" t="str">
        <f t="shared" si="1341"/>
        <v>AP$13</v>
      </c>
      <c r="AQ1176" s="175" t="str">
        <f t="shared" si="1341"/>
        <v>AQ$13</v>
      </c>
      <c r="AR1176" s="175" t="str">
        <f t="shared" si="1341"/>
        <v>AR$13</v>
      </c>
      <c r="AS1176" s="175" t="str">
        <f t="shared" si="1341"/>
        <v>AS$13</v>
      </c>
      <c r="AT1176" s="175" t="str">
        <f t="shared" si="1341"/>
        <v>AT$13</v>
      </c>
      <c r="AU1176" s="175" t="str">
        <f t="shared" si="1341"/>
        <v>AU$13</v>
      </c>
      <c r="AV1176" s="175" t="str">
        <f t="shared" si="1341"/>
        <v>AV$13</v>
      </c>
      <c r="AW1176" s="175" t="str">
        <f t="shared" si="1341"/>
        <v>AW$13</v>
      </c>
      <c r="AX1176" s="175" t="str">
        <f t="shared" si="1341"/>
        <v>AX$13</v>
      </c>
      <c r="AY1176" s="175" t="str">
        <f t="shared" si="1341"/>
        <v>AY$13</v>
      </c>
      <c r="AZ1176" s="175" t="str">
        <f t="shared" si="1341"/>
        <v>AZ$13</v>
      </c>
      <c r="BA1176" s="175" t="str">
        <f t="shared" si="1341"/>
        <v>BA$13</v>
      </c>
      <c r="BB1176" s="175" t="str">
        <f t="shared" si="1341"/>
        <v>BB$13</v>
      </c>
      <c r="BC1176" s="175" t="str">
        <f t="shared" si="1341"/>
        <v>BC$13</v>
      </c>
      <c r="BD1176" s="175" t="str">
        <f t="shared" si="1341"/>
        <v>BD$13</v>
      </c>
      <c r="BE1176" s="175" t="str">
        <f t="shared" si="1341"/>
        <v>BE$13</v>
      </c>
      <c r="BF1176" s="175" t="str">
        <f t="shared" si="1341"/>
        <v>BF$13</v>
      </c>
      <c r="BG1176" s="175" t="str">
        <f t="shared" si="1341"/>
        <v>BG$13</v>
      </c>
      <c r="BH1176" s="175" t="str">
        <f t="shared" si="1341"/>
        <v>BH$13</v>
      </c>
      <c r="BI1176" s="175" t="str">
        <f t="shared" si="1341"/>
        <v>BI$13</v>
      </c>
      <c r="BJ1176" s="175" t="str">
        <f t="shared" si="1341"/>
        <v>BJ$13</v>
      </c>
      <c r="BK1176" s="175" t="str">
        <f t="shared" si="1341"/>
        <v>BK$13</v>
      </c>
      <c r="BL1176" s="175" t="str">
        <f t="shared" si="1341"/>
        <v>BL$13</v>
      </c>
      <c r="BM1176" s="175" t="str">
        <f t="shared" si="1341"/>
        <v>BM$13</v>
      </c>
      <c r="BN1176" s="175" t="str">
        <f t="shared" si="1341"/>
        <v>BN$13</v>
      </c>
      <c r="BO1176" s="175" t="str">
        <f t="shared" si="1341"/>
        <v>BO$13</v>
      </c>
      <c r="BP1176" s="175" t="str">
        <f t="shared" si="1341"/>
        <v>BP$13</v>
      </c>
      <c r="BQ1176" s="175" t="str">
        <f t="shared" si="1341"/>
        <v>BQ$13</v>
      </c>
      <c r="BR1176" s="175" t="str">
        <f t="shared" si="1341"/>
        <v>BR$13</v>
      </c>
      <c r="BS1176" s="175" t="str">
        <f t="shared" si="1341"/>
        <v>BS$13</v>
      </c>
      <c r="BT1176" s="175" t="str">
        <f t="shared" si="1341"/>
        <v>BT$13</v>
      </c>
      <c r="BU1176" s="175" t="str">
        <f t="shared" si="1341"/>
        <v>BU$13</v>
      </c>
      <c r="BV1176" s="175" t="str">
        <f t="shared" si="1341"/>
        <v>BV$13</v>
      </c>
      <c r="BW1176" s="175" t="str">
        <f t="shared" si="1341"/>
        <v>BW$13</v>
      </c>
      <c r="BX1176" s="175" t="str">
        <f t="shared" si="1341"/>
        <v>BX$13</v>
      </c>
      <c r="BY1176" s="175" t="str">
        <f t="shared" si="1341"/>
        <v>BY$13</v>
      </c>
      <c r="BZ1176" s="175" t="str">
        <f t="shared" si="1341"/>
        <v>BZ$13</v>
      </c>
      <c r="CA1176" s="175" t="str">
        <f t="shared" si="1341"/>
        <v>CA$13</v>
      </c>
      <c r="CB1176" s="175" t="str">
        <f t="shared" si="1341"/>
        <v>CB$13</v>
      </c>
      <c r="CC1176" s="175" t="str">
        <f t="shared" si="1341"/>
        <v>CC$13</v>
      </c>
      <c r="CD1176" s="175" t="str">
        <f t="shared" si="1341"/>
        <v>CD$13</v>
      </c>
      <c r="CE1176" s="175" t="str">
        <f t="shared" ref="CE1176:CK1176" si="1342">CE1141</f>
        <v>CE$13</v>
      </c>
      <c r="CF1176" s="175" t="str">
        <f t="shared" si="1342"/>
        <v>CF$13</v>
      </c>
      <c r="CG1176" s="175" t="str">
        <f t="shared" si="1342"/>
        <v>CG$13</v>
      </c>
      <c r="CH1176" s="175" t="str">
        <f t="shared" si="1342"/>
        <v>CH$13</v>
      </c>
      <c r="CI1176" s="175" t="str">
        <f t="shared" si="1342"/>
        <v>CI$13</v>
      </c>
      <c r="CJ1176" s="175" t="str">
        <f t="shared" si="1342"/>
        <v>CJ$13</v>
      </c>
      <c r="CK1176" s="175" t="str">
        <f t="shared" si="1342"/>
        <v>CK$13</v>
      </c>
      <c r="CL1176" s="175" t="str">
        <f t="shared" ref="CL1176" si="1343">CL1141</f>
        <v>CL$13</v>
      </c>
    </row>
    <row r="1177" spans="2:90" x14ac:dyDescent="0.4">
      <c r="B1177" s="187" t="str">
        <f>B1146</f>
        <v>Volume driven amortizing loan - no defaults:</v>
      </c>
      <c r="D1177" t="s">
        <v>840</v>
      </c>
      <c r="E1177" s="8" t="str">
        <f t="shared" ref="E1177:E1180" si="1344">ROW()&amp;" "&amp;D1177</f>
        <v>1177 LAMORT-PV</v>
      </c>
      <c r="G1177" t="s">
        <v>332</v>
      </c>
      <c r="H1177" s="12"/>
      <c r="I1177" s="60"/>
      <c r="J1177" s="60"/>
      <c r="K1177" s="15"/>
      <c r="L1177" s="15"/>
      <c r="M1177" s="15"/>
      <c r="N1177" s="15"/>
      <c r="O1177" s="15"/>
      <c r="P1177" s="15"/>
      <c r="R1177" s="15"/>
      <c r="S1177" s="175">
        <f t="shared" ref="S1177" si="1345">S1142</f>
        <v>0</v>
      </c>
      <c r="T1177" s="175">
        <f t="shared" ref="T1177:CD1177" si="1346">T1142</f>
        <v>0</v>
      </c>
      <c r="U1177" s="175">
        <f t="shared" si="1346"/>
        <v>0</v>
      </c>
      <c r="V1177" s="175">
        <f t="shared" si="1346"/>
        <v>0</v>
      </c>
      <c r="W1177" s="175">
        <f t="shared" si="1346"/>
        <v>0</v>
      </c>
      <c r="X1177" s="175">
        <f t="shared" si="1346"/>
        <v>0</v>
      </c>
      <c r="Y1177" s="175">
        <f t="shared" si="1346"/>
        <v>0</v>
      </c>
      <c r="Z1177" s="175">
        <f t="shared" si="1346"/>
        <v>0</v>
      </c>
      <c r="AA1177" s="175">
        <f t="shared" si="1346"/>
        <v>0</v>
      </c>
      <c r="AB1177" s="175">
        <f t="shared" si="1346"/>
        <v>0</v>
      </c>
      <c r="AC1177" s="175">
        <f t="shared" si="1346"/>
        <v>0</v>
      </c>
      <c r="AD1177" s="175">
        <f t="shared" si="1346"/>
        <v>0</v>
      </c>
      <c r="AE1177" s="175">
        <f t="shared" si="1346"/>
        <v>0</v>
      </c>
      <c r="AF1177" s="175">
        <f t="shared" si="1346"/>
        <v>0</v>
      </c>
      <c r="AG1177" s="175">
        <f t="shared" si="1346"/>
        <v>0</v>
      </c>
      <c r="AH1177" s="175">
        <f t="shared" si="1346"/>
        <v>0</v>
      </c>
      <c r="AI1177" s="175">
        <f t="shared" si="1346"/>
        <v>0</v>
      </c>
      <c r="AJ1177" s="175">
        <f t="shared" si="1346"/>
        <v>0</v>
      </c>
      <c r="AK1177" s="175">
        <f t="shared" si="1346"/>
        <v>0</v>
      </c>
      <c r="AL1177" s="175">
        <f t="shared" si="1346"/>
        <v>0</v>
      </c>
      <c r="AM1177" s="175">
        <f t="shared" si="1346"/>
        <v>0</v>
      </c>
      <c r="AN1177" s="175">
        <f t="shared" si="1346"/>
        <v>0</v>
      </c>
      <c r="AO1177" s="175">
        <f t="shared" si="1346"/>
        <v>0</v>
      </c>
      <c r="AP1177" s="175">
        <f t="shared" si="1346"/>
        <v>0</v>
      </c>
      <c r="AQ1177" s="175">
        <f t="shared" si="1346"/>
        <v>0</v>
      </c>
      <c r="AR1177" s="175">
        <f t="shared" si="1346"/>
        <v>0</v>
      </c>
      <c r="AS1177" s="175">
        <f t="shared" si="1346"/>
        <v>0</v>
      </c>
      <c r="AT1177" s="175">
        <f t="shared" si="1346"/>
        <v>0</v>
      </c>
      <c r="AU1177" s="175">
        <f t="shared" si="1346"/>
        <v>0</v>
      </c>
      <c r="AV1177" s="175">
        <f t="shared" si="1346"/>
        <v>0</v>
      </c>
      <c r="AW1177" s="175">
        <f t="shared" si="1346"/>
        <v>0</v>
      </c>
      <c r="AX1177" s="175">
        <f t="shared" si="1346"/>
        <v>0</v>
      </c>
      <c r="AY1177" s="175">
        <f t="shared" si="1346"/>
        <v>0</v>
      </c>
      <c r="AZ1177" s="175">
        <f t="shared" si="1346"/>
        <v>0</v>
      </c>
      <c r="BA1177" s="175">
        <f t="shared" si="1346"/>
        <v>0</v>
      </c>
      <c r="BB1177" s="175">
        <f t="shared" si="1346"/>
        <v>0</v>
      </c>
      <c r="BC1177" s="175">
        <f t="shared" si="1346"/>
        <v>0</v>
      </c>
      <c r="BD1177" s="175">
        <f t="shared" si="1346"/>
        <v>0</v>
      </c>
      <c r="BE1177" s="175">
        <f t="shared" si="1346"/>
        <v>0</v>
      </c>
      <c r="BF1177" s="175">
        <f t="shared" si="1346"/>
        <v>0</v>
      </c>
      <c r="BG1177" s="175">
        <f t="shared" si="1346"/>
        <v>0</v>
      </c>
      <c r="BH1177" s="175">
        <f t="shared" si="1346"/>
        <v>0</v>
      </c>
      <c r="BI1177" s="175">
        <f t="shared" si="1346"/>
        <v>0</v>
      </c>
      <c r="BJ1177" s="175">
        <f t="shared" si="1346"/>
        <v>0</v>
      </c>
      <c r="BK1177" s="175">
        <f t="shared" si="1346"/>
        <v>0</v>
      </c>
      <c r="BL1177" s="175">
        <f t="shared" si="1346"/>
        <v>0</v>
      </c>
      <c r="BM1177" s="175">
        <f t="shared" si="1346"/>
        <v>0</v>
      </c>
      <c r="BN1177" s="175">
        <f t="shared" si="1346"/>
        <v>0</v>
      </c>
      <c r="BO1177" s="175">
        <f t="shared" si="1346"/>
        <v>0</v>
      </c>
      <c r="BP1177" s="175">
        <f t="shared" si="1346"/>
        <v>0</v>
      </c>
      <c r="BQ1177" s="175">
        <f t="shared" si="1346"/>
        <v>0</v>
      </c>
      <c r="BR1177" s="175">
        <f t="shared" si="1346"/>
        <v>0</v>
      </c>
      <c r="BS1177" s="175">
        <f t="shared" si="1346"/>
        <v>0</v>
      </c>
      <c r="BT1177" s="175">
        <f t="shared" si="1346"/>
        <v>0</v>
      </c>
      <c r="BU1177" s="175">
        <f t="shared" si="1346"/>
        <v>0</v>
      </c>
      <c r="BV1177" s="175">
        <f t="shared" si="1346"/>
        <v>0</v>
      </c>
      <c r="BW1177" s="175">
        <f t="shared" si="1346"/>
        <v>0</v>
      </c>
      <c r="BX1177" s="175">
        <f t="shared" si="1346"/>
        <v>0</v>
      </c>
      <c r="BY1177" s="175">
        <f t="shared" si="1346"/>
        <v>0</v>
      </c>
      <c r="BZ1177" s="175">
        <f t="shared" si="1346"/>
        <v>0</v>
      </c>
      <c r="CA1177" s="175">
        <f t="shared" si="1346"/>
        <v>0</v>
      </c>
      <c r="CB1177" s="175">
        <f t="shared" si="1346"/>
        <v>0</v>
      </c>
      <c r="CC1177" s="175">
        <f t="shared" si="1346"/>
        <v>0</v>
      </c>
      <c r="CD1177" s="175">
        <f t="shared" si="1346"/>
        <v>0</v>
      </c>
      <c r="CE1177" s="175">
        <f t="shared" ref="CE1177:CK1177" si="1347">CE1142</f>
        <v>0</v>
      </c>
      <c r="CF1177" s="175">
        <f t="shared" si="1347"/>
        <v>0</v>
      </c>
      <c r="CG1177" s="175">
        <f t="shared" si="1347"/>
        <v>0</v>
      </c>
      <c r="CH1177" s="175">
        <f t="shared" si="1347"/>
        <v>0</v>
      </c>
      <c r="CI1177" s="175">
        <f t="shared" si="1347"/>
        <v>0</v>
      </c>
      <c r="CJ1177" s="175">
        <f t="shared" si="1347"/>
        <v>0</v>
      </c>
      <c r="CK1177" s="175">
        <f t="shared" si="1347"/>
        <v>0</v>
      </c>
      <c r="CL1177" s="175">
        <f t="shared" ref="CL1177" si="1348">CL1142</f>
        <v>0</v>
      </c>
    </row>
    <row r="1178" spans="2:90" x14ac:dyDescent="0.4">
      <c r="B1178" s="235" t="str">
        <f>IFERROR(SUBSTITUTE(TRIM(MID(B1146, SEARCH("-", B1146) + 1, LEN(B1146))),":",""),"no unit")</f>
        <v>no defaults</v>
      </c>
      <c r="D1178" t="s">
        <v>840</v>
      </c>
      <c r="E1178" s="8" t="str">
        <f t="shared" si="1344"/>
        <v>1178 LAMORT-PV</v>
      </c>
      <c r="G1178" t="s">
        <v>332</v>
      </c>
      <c r="H1178" s="12"/>
      <c r="I1178" s="60"/>
      <c r="J1178" s="60"/>
      <c r="K1178" s="15"/>
      <c r="L1178" s="15"/>
      <c r="M1178" s="15"/>
      <c r="N1178" s="15"/>
      <c r="O1178" s="15"/>
      <c r="P1178" s="15"/>
      <c r="R1178" s="15"/>
      <c r="S1178" s="175"/>
      <c r="T1178" s="175"/>
      <c r="U1178" s="175"/>
      <c r="V1178" s="175"/>
      <c r="W1178" s="175"/>
      <c r="X1178" s="175"/>
      <c r="Y1178" s="175"/>
      <c r="Z1178" s="175"/>
      <c r="AA1178" s="175"/>
      <c r="AB1178" s="175"/>
      <c r="AC1178" s="175"/>
      <c r="AD1178" s="175"/>
      <c r="AE1178" s="175"/>
      <c r="AF1178" s="175"/>
      <c r="AG1178" s="175"/>
      <c r="AH1178" s="175"/>
      <c r="AI1178" s="175"/>
      <c r="AJ1178" s="175"/>
      <c r="AK1178" s="175"/>
      <c r="AL1178" s="175"/>
      <c r="AM1178" s="175"/>
      <c r="AN1178" s="175"/>
      <c r="AO1178" s="175"/>
      <c r="AP1178" s="175"/>
      <c r="AQ1178" s="175"/>
      <c r="AR1178" s="175"/>
      <c r="AS1178" s="175"/>
      <c r="AT1178" s="175"/>
      <c r="AU1178" s="175"/>
      <c r="AV1178" s="175"/>
      <c r="AW1178" s="175"/>
      <c r="AX1178" s="175"/>
      <c r="AY1178" s="175"/>
      <c r="AZ1178" s="175"/>
      <c r="BA1178" s="175"/>
      <c r="BB1178" s="175"/>
      <c r="BC1178" s="175"/>
      <c r="BD1178" s="175"/>
      <c r="BE1178" s="175"/>
      <c r="BF1178" s="175"/>
      <c r="BG1178" s="175"/>
      <c r="BH1178" s="175"/>
      <c r="BI1178" s="175"/>
      <c r="BJ1178" s="175"/>
      <c r="BK1178" s="175"/>
      <c r="BL1178" s="175"/>
      <c r="BM1178" s="175"/>
      <c r="BN1178" s="175"/>
      <c r="BO1178" s="175"/>
      <c r="BP1178" s="175"/>
      <c r="BQ1178" s="175"/>
      <c r="BR1178" s="175"/>
      <c r="BS1178" s="175"/>
      <c r="BT1178" s="175"/>
      <c r="BU1178" s="175"/>
      <c r="BV1178" s="175"/>
      <c r="BW1178" s="175"/>
      <c r="BX1178" s="175"/>
      <c r="BY1178" s="175"/>
      <c r="BZ1178" s="175"/>
      <c r="CA1178" s="175"/>
      <c r="CB1178" s="175"/>
      <c r="CC1178" s="175"/>
      <c r="CD1178" s="175"/>
      <c r="CE1178" s="175"/>
      <c r="CF1178" s="175"/>
      <c r="CG1178" s="175"/>
      <c r="CH1178" s="175"/>
      <c r="CI1178" s="175"/>
      <c r="CJ1178" s="175"/>
      <c r="CK1178" s="175"/>
      <c r="CL1178" s="175"/>
    </row>
    <row r="1179" spans="2:90" x14ac:dyDescent="0.4">
      <c r="B1179" s="132" t="str">
        <f>B1144</f>
        <v>Secondary revenue driver</v>
      </c>
      <c r="D1179" t="s">
        <v>840</v>
      </c>
      <c r="E1179" s="8" t="str">
        <f t="shared" si="1344"/>
        <v>1179 LAMORT-PV</v>
      </c>
      <c r="G1179" t="s">
        <v>332</v>
      </c>
      <c r="H1179" s="90"/>
      <c r="I1179" s="209"/>
      <c r="J1179" s="209"/>
      <c r="K1179" s="210"/>
      <c r="L1179" s="210"/>
      <c r="M1179" s="210"/>
      <c r="N1179" s="210"/>
      <c r="O1179" s="210"/>
      <c r="P1179" s="210"/>
      <c r="R1179" s="210"/>
      <c r="S1179" s="4"/>
      <c r="T1179" s="4"/>
      <c r="U1179" s="4"/>
      <c r="V1179" s="4"/>
      <c r="W1179" s="4"/>
      <c r="X1179" s="4"/>
      <c r="Y1179" s="4"/>
      <c r="Z1179" s="4"/>
      <c r="AA1179" s="4"/>
      <c r="AB1179" s="4"/>
      <c r="AC1179" s="4"/>
      <c r="AD1179" s="4"/>
      <c r="AE1179" s="4"/>
      <c r="AF1179" s="4"/>
      <c r="AG1179" s="4"/>
      <c r="AH1179" s="4"/>
      <c r="AI1179" s="4"/>
      <c r="AJ1179" s="4"/>
      <c r="AK1179" s="4"/>
      <c r="AL1179" s="4"/>
      <c r="AM1179" s="4"/>
      <c r="AN1179" s="4"/>
      <c r="AO1179" s="4"/>
      <c r="AP1179" s="4"/>
      <c r="AQ1179" s="4"/>
      <c r="AR1179" s="4"/>
      <c r="AS1179" s="4"/>
      <c r="AT1179" s="4"/>
      <c r="AU1179" s="4"/>
      <c r="AV1179" s="4"/>
      <c r="AW1179" s="4"/>
      <c r="AX1179" s="4"/>
      <c r="AY1179" s="4"/>
      <c r="AZ1179" s="4"/>
      <c r="BA1179" s="4"/>
      <c r="BB1179" s="4"/>
      <c r="BC1179" s="4"/>
      <c r="BD1179" s="4"/>
      <c r="BE1179" s="4"/>
      <c r="BF1179" s="4"/>
      <c r="BG1179" s="4"/>
      <c r="BH1179" s="4"/>
      <c r="BI1179" s="4"/>
      <c r="BJ1179" s="4"/>
      <c r="BK1179" s="4"/>
      <c r="BL1179" s="4"/>
      <c r="BM1179" s="4"/>
      <c r="BN1179" s="4"/>
      <c r="BO1179" s="4"/>
      <c r="BP1179" s="4"/>
      <c r="BQ1179" s="4"/>
      <c r="BR1179" s="4"/>
      <c r="BS1179" s="4"/>
      <c r="BT1179" s="4"/>
      <c r="BU1179" s="4"/>
      <c r="BV1179" s="4"/>
      <c r="BW1179" s="4"/>
      <c r="BX1179" s="4"/>
      <c r="BY1179" s="4"/>
      <c r="BZ1179" s="4"/>
      <c r="CA1179" s="4"/>
      <c r="CB1179" s="4"/>
      <c r="CC1179" s="4"/>
      <c r="CD1179" s="4"/>
      <c r="CE1179" s="4"/>
      <c r="CF1179" s="4"/>
      <c r="CG1179" s="4"/>
      <c r="CH1179" s="4"/>
      <c r="CI1179" s="4"/>
      <c r="CJ1179" s="4"/>
      <c r="CK1179" s="4"/>
      <c r="CL1179" s="4"/>
    </row>
    <row r="1180" spans="2:90" x14ac:dyDescent="0.4">
      <c r="B1180" s="132" t="str">
        <f>B1145</f>
        <v>Secondary volume driver</v>
      </c>
      <c r="D1180" t="s">
        <v>840</v>
      </c>
      <c r="E1180" s="8" t="str">
        <f t="shared" si="1344"/>
        <v>1180 LAMORT-PV</v>
      </c>
      <c r="G1180" t="s">
        <v>332</v>
      </c>
      <c r="H1180" s="12"/>
      <c r="I1180" s="60"/>
      <c r="J1180" s="60"/>
      <c r="K1180" s="15"/>
      <c r="L1180" s="15"/>
      <c r="M1180" s="15"/>
      <c r="N1180" s="15"/>
      <c r="O1180" s="15"/>
      <c r="P1180" s="15"/>
      <c r="R1180" s="15"/>
      <c r="S1180" s="175" t="str">
        <f t="shared" ref="S1180" si="1349">S1145</f>
        <v>S$15</v>
      </c>
      <c r="T1180" s="175" t="str">
        <f t="shared" ref="T1180:CD1180" si="1350">T1145</f>
        <v>T$15</v>
      </c>
      <c r="U1180" s="175" t="str">
        <f t="shared" si="1350"/>
        <v>U$15</v>
      </c>
      <c r="V1180" s="175" t="str">
        <f t="shared" si="1350"/>
        <v>V$15</v>
      </c>
      <c r="W1180" s="175" t="str">
        <f t="shared" si="1350"/>
        <v>W$15</v>
      </c>
      <c r="X1180" s="175" t="str">
        <f t="shared" si="1350"/>
        <v>X$15</v>
      </c>
      <c r="Y1180" s="175" t="str">
        <f t="shared" si="1350"/>
        <v>Y$15</v>
      </c>
      <c r="Z1180" s="175" t="str">
        <f t="shared" si="1350"/>
        <v>Z$15</v>
      </c>
      <c r="AA1180" s="175" t="str">
        <f t="shared" si="1350"/>
        <v>AA$15</v>
      </c>
      <c r="AB1180" s="175" t="str">
        <f t="shared" si="1350"/>
        <v>AB$15</v>
      </c>
      <c r="AC1180" s="175" t="str">
        <f t="shared" si="1350"/>
        <v>AC$15</v>
      </c>
      <c r="AD1180" s="175" t="str">
        <f t="shared" si="1350"/>
        <v>AD$15</v>
      </c>
      <c r="AE1180" s="175" t="str">
        <f t="shared" si="1350"/>
        <v>AE$15</v>
      </c>
      <c r="AF1180" s="175" t="str">
        <f t="shared" si="1350"/>
        <v>AF$15</v>
      </c>
      <c r="AG1180" s="175" t="str">
        <f t="shared" si="1350"/>
        <v>AG$15</v>
      </c>
      <c r="AH1180" s="175" t="str">
        <f t="shared" si="1350"/>
        <v>AH$15</v>
      </c>
      <c r="AI1180" s="175" t="str">
        <f t="shared" si="1350"/>
        <v>AI$15</v>
      </c>
      <c r="AJ1180" s="175" t="str">
        <f t="shared" si="1350"/>
        <v>AJ$15</v>
      </c>
      <c r="AK1180" s="175" t="str">
        <f t="shared" si="1350"/>
        <v>AK$15</v>
      </c>
      <c r="AL1180" s="175" t="str">
        <f t="shared" si="1350"/>
        <v>AL$15</v>
      </c>
      <c r="AM1180" s="175" t="str">
        <f t="shared" si="1350"/>
        <v>AM$15</v>
      </c>
      <c r="AN1180" s="175" t="str">
        <f t="shared" si="1350"/>
        <v>AN$15</v>
      </c>
      <c r="AO1180" s="175" t="str">
        <f t="shared" si="1350"/>
        <v>AO$15</v>
      </c>
      <c r="AP1180" s="175" t="str">
        <f t="shared" si="1350"/>
        <v>AP$15</v>
      </c>
      <c r="AQ1180" s="175" t="str">
        <f t="shared" si="1350"/>
        <v>AQ$15</v>
      </c>
      <c r="AR1180" s="175" t="str">
        <f t="shared" si="1350"/>
        <v>AR$15</v>
      </c>
      <c r="AS1180" s="175" t="str">
        <f t="shared" si="1350"/>
        <v>AS$15</v>
      </c>
      <c r="AT1180" s="175" t="str">
        <f t="shared" si="1350"/>
        <v>AT$15</v>
      </c>
      <c r="AU1180" s="175" t="str">
        <f t="shared" si="1350"/>
        <v>AU$15</v>
      </c>
      <c r="AV1180" s="175" t="str">
        <f t="shared" si="1350"/>
        <v>AV$15</v>
      </c>
      <c r="AW1180" s="175" t="str">
        <f t="shared" si="1350"/>
        <v>AW$15</v>
      </c>
      <c r="AX1180" s="175" t="str">
        <f t="shared" si="1350"/>
        <v>AX$15</v>
      </c>
      <c r="AY1180" s="175" t="str">
        <f t="shared" si="1350"/>
        <v>AY$15</v>
      </c>
      <c r="AZ1180" s="175" t="str">
        <f t="shared" si="1350"/>
        <v>AZ$15</v>
      </c>
      <c r="BA1180" s="175" t="str">
        <f t="shared" si="1350"/>
        <v>BA$15</v>
      </c>
      <c r="BB1180" s="175" t="str">
        <f t="shared" si="1350"/>
        <v>BB$15</v>
      </c>
      <c r="BC1180" s="175" t="str">
        <f t="shared" si="1350"/>
        <v>BC$15</v>
      </c>
      <c r="BD1180" s="175" t="str">
        <f t="shared" si="1350"/>
        <v>BD$15</v>
      </c>
      <c r="BE1180" s="175" t="str">
        <f t="shared" si="1350"/>
        <v>BE$15</v>
      </c>
      <c r="BF1180" s="175" t="str">
        <f t="shared" si="1350"/>
        <v>BF$15</v>
      </c>
      <c r="BG1180" s="175" t="str">
        <f t="shared" si="1350"/>
        <v>BG$15</v>
      </c>
      <c r="BH1180" s="175" t="str">
        <f t="shared" si="1350"/>
        <v>BH$15</v>
      </c>
      <c r="BI1180" s="175" t="str">
        <f t="shared" si="1350"/>
        <v>BI$15</v>
      </c>
      <c r="BJ1180" s="175" t="str">
        <f t="shared" si="1350"/>
        <v>BJ$15</v>
      </c>
      <c r="BK1180" s="175" t="str">
        <f t="shared" si="1350"/>
        <v>BK$15</v>
      </c>
      <c r="BL1180" s="175" t="str">
        <f t="shared" si="1350"/>
        <v>BL$15</v>
      </c>
      <c r="BM1180" s="175" t="str">
        <f t="shared" si="1350"/>
        <v>BM$15</v>
      </c>
      <c r="BN1180" s="175" t="str">
        <f t="shared" si="1350"/>
        <v>BN$15</v>
      </c>
      <c r="BO1180" s="175" t="str">
        <f t="shared" si="1350"/>
        <v>BO$15</v>
      </c>
      <c r="BP1180" s="175" t="str">
        <f t="shared" si="1350"/>
        <v>BP$15</v>
      </c>
      <c r="BQ1180" s="175" t="str">
        <f t="shared" si="1350"/>
        <v>BQ$15</v>
      </c>
      <c r="BR1180" s="175" t="str">
        <f t="shared" si="1350"/>
        <v>BR$15</v>
      </c>
      <c r="BS1180" s="175" t="str">
        <f t="shared" si="1350"/>
        <v>BS$15</v>
      </c>
      <c r="BT1180" s="175" t="str">
        <f t="shared" si="1350"/>
        <v>BT$15</v>
      </c>
      <c r="BU1180" s="175" t="str">
        <f t="shared" si="1350"/>
        <v>BU$15</v>
      </c>
      <c r="BV1180" s="175" t="str">
        <f t="shared" si="1350"/>
        <v>BV$15</v>
      </c>
      <c r="BW1180" s="175" t="str">
        <f t="shared" si="1350"/>
        <v>BW$15</v>
      </c>
      <c r="BX1180" s="175" t="str">
        <f t="shared" si="1350"/>
        <v>BX$15</v>
      </c>
      <c r="BY1180" s="175" t="str">
        <f t="shared" si="1350"/>
        <v>BY$15</v>
      </c>
      <c r="BZ1180" s="175" t="str">
        <f t="shared" si="1350"/>
        <v>BZ$15</v>
      </c>
      <c r="CA1180" s="175" t="str">
        <f t="shared" si="1350"/>
        <v>CA$15</v>
      </c>
      <c r="CB1180" s="175" t="str">
        <f t="shared" si="1350"/>
        <v>CB$15</v>
      </c>
      <c r="CC1180" s="175" t="str">
        <f t="shared" si="1350"/>
        <v>CC$15</v>
      </c>
      <c r="CD1180" s="175" t="str">
        <f t="shared" si="1350"/>
        <v>CD$15</v>
      </c>
      <c r="CE1180" s="175" t="str">
        <f t="shared" ref="CE1180:CK1180" si="1351">CE1145</f>
        <v>CE$15</v>
      </c>
      <c r="CF1180" s="175" t="str">
        <f t="shared" si="1351"/>
        <v>CF$15</v>
      </c>
      <c r="CG1180" s="175" t="str">
        <f t="shared" si="1351"/>
        <v>CG$15</v>
      </c>
      <c r="CH1180" s="175" t="str">
        <f t="shared" si="1351"/>
        <v>CH$15</v>
      </c>
      <c r="CI1180" s="175" t="str">
        <f t="shared" si="1351"/>
        <v>CI$15</v>
      </c>
      <c r="CJ1180" s="175" t="str">
        <f t="shared" si="1351"/>
        <v>CJ$15</v>
      </c>
      <c r="CK1180" s="175" t="str">
        <f t="shared" si="1351"/>
        <v>CK$15</v>
      </c>
      <c r="CL1180" s="175" t="str">
        <f t="shared" ref="CL1180" si="1352">CL1145</f>
        <v>CL$15</v>
      </c>
    </row>
    <row r="1181" spans="2:90" x14ac:dyDescent="0.4">
      <c r="E1181" s="8"/>
      <c r="H1181" s="12"/>
      <c r="I1181" s="60"/>
      <c r="J1181" s="60"/>
      <c r="K1181" s="15"/>
      <c r="L1181" s="15"/>
      <c r="M1181" s="15"/>
      <c r="N1181" s="15"/>
      <c r="O1181" s="15"/>
      <c r="P1181" s="15"/>
      <c r="R1181" s="15"/>
      <c r="S1181" s="76"/>
      <c r="T1181" s="76"/>
      <c r="U1181" s="76"/>
      <c r="V1181" s="76"/>
      <c r="W1181" s="76"/>
      <c r="X1181" s="76"/>
      <c r="Y1181" s="76"/>
      <c r="Z1181" s="76"/>
      <c r="AA1181" s="76"/>
      <c r="AB1181" s="76"/>
      <c r="AC1181" s="76"/>
      <c r="AD1181" s="76"/>
      <c r="AE1181" s="76"/>
      <c r="AF1181" s="76"/>
      <c r="AG1181" s="76"/>
      <c r="AH1181" s="76"/>
      <c r="AI1181" s="76"/>
      <c r="AJ1181" s="76"/>
      <c r="AK1181" s="76"/>
      <c r="AL1181" s="76"/>
      <c r="AM1181" s="76"/>
      <c r="AN1181" s="76"/>
      <c r="AO1181" s="76"/>
      <c r="AP1181" s="76"/>
      <c r="AQ1181" s="76"/>
      <c r="AR1181" s="76"/>
      <c r="AS1181" s="76"/>
      <c r="AT1181" s="76"/>
      <c r="AU1181" s="76"/>
      <c r="AV1181" s="76"/>
      <c r="AW1181" s="76"/>
      <c r="AX1181" s="76"/>
      <c r="AY1181" s="76"/>
      <c r="AZ1181" s="76"/>
      <c r="BA1181" s="76"/>
      <c r="BB1181" s="76"/>
      <c r="BC1181" s="76"/>
      <c r="BD1181" s="76"/>
      <c r="BE1181" s="76"/>
      <c r="BF1181" s="76"/>
      <c r="BG1181" s="76"/>
      <c r="BH1181" s="76"/>
      <c r="BI1181" s="76"/>
      <c r="BJ1181" s="76"/>
      <c r="BK1181" s="76"/>
      <c r="BL1181" s="76"/>
      <c r="BM1181" s="76"/>
      <c r="BN1181" s="76"/>
      <c r="BO1181" s="76"/>
      <c r="BP1181" s="76"/>
      <c r="BQ1181" s="76"/>
      <c r="BR1181" s="76"/>
      <c r="BS1181" s="76"/>
      <c r="BT1181" s="76"/>
      <c r="BU1181" s="76"/>
      <c r="BV1181" s="76"/>
      <c r="BW1181" s="76"/>
      <c r="BX1181" s="76"/>
      <c r="BY1181" s="76"/>
      <c r="BZ1181" s="76"/>
      <c r="CA1181" s="76"/>
      <c r="CB1181" s="76"/>
      <c r="CC1181" s="76"/>
      <c r="CD1181" s="76"/>
      <c r="CE1181" s="76"/>
      <c r="CF1181" s="76"/>
      <c r="CG1181" s="76"/>
      <c r="CH1181" s="76"/>
      <c r="CI1181" s="76"/>
      <c r="CJ1181" s="76"/>
      <c r="CK1181" s="76"/>
      <c r="CL1181" s="76"/>
    </row>
    <row r="1182" spans="2:90" x14ac:dyDescent="0.4">
      <c r="B1182" s="171" t="s">
        <v>490</v>
      </c>
      <c r="E1182" s="8"/>
      <c r="H1182" s="170"/>
      <c r="I1182" s="172"/>
      <c r="J1182" s="172"/>
      <c r="K1182" s="193"/>
      <c r="L1182" s="193"/>
      <c r="M1182" s="193"/>
      <c r="N1182" s="193"/>
      <c r="O1182" s="193"/>
      <c r="P1182" s="193"/>
      <c r="R1182" s="194"/>
      <c r="S1182" s="170"/>
      <c r="T1182" s="170"/>
      <c r="U1182" s="170"/>
      <c r="V1182" s="170"/>
      <c r="W1182" s="170"/>
      <c r="X1182" s="170"/>
      <c r="Y1182" s="170"/>
      <c r="Z1182" s="170"/>
      <c r="AA1182" s="170"/>
      <c r="AB1182" s="170"/>
      <c r="AC1182" s="170"/>
      <c r="AD1182" s="170"/>
      <c r="AE1182" s="170"/>
      <c r="AF1182" s="170"/>
      <c r="AG1182" s="170"/>
      <c r="AH1182" s="170"/>
      <c r="AI1182" s="170"/>
      <c r="AJ1182" s="170"/>
      <c r="AK1182" s="170"/>
      <c r="AL1182" s="170"/>
      <c r="AM1182" s="170"/>
      <c r="AN1182" s="170"/>
      <c r="AO1182" s="170"/>
      <c r="AP1182" s="170"/>
      <c r="AQ1182" s="170"/>
      <c r="AR1182" s="170"/>
      <c r="AS1182" s="170"/>
      <c r="AT1182" s="170"/>
      <c r="AU1182" s="170"/>
      <c r="AV1182" s="170"/>
      <c r="AW1182" s="170"/>
      <c r="AX1182" s="170"/>
      <c r="AY1182" s="170"/>
      <c r="AZ1182" s="170"/>
      <c r="BA1182" s="170"/>
      <c r="BB1182" s="170"/>
      <c r="BC1182" s="170"/>
      <c r="BD1182" s="170"/>
      <c r="BE1182" s="170"/>
      <c r="BF1182" s="170"/>
      <c r="BG1182" s="170"/>
      <c r="BH1182" s="170"/>
      <c r="BI1182" s="170"/>
      <c r="BJ1182" s="170"/>
      <c r="BK1182" s="170"/>
      <c r="BL1182" s="170"/>
      <c r="BM1182" s="170"/>
      <c r="BN1182" s="170"/>
      <c r="BO1182" s="170"/>
      <c r="BP1182" s="170"/>
      <c r="BQ1182" s="170"/>
      <c r="BR1182" s="170"/>
      <c r="BS1182" s="170"/>
      <c r="BT1182" s="170"/>
      <c r="BU1182" s="170"/>
      <c r="BV1182" s="170"/>
      <c r="BW1182" s="170"/>
      <c r="BX1182" s="170"/>
      <c r="BY1182" s="170"/>
      <c r="BZ1182" s="170"/>
      <c r="CA1182" s="170"/>
      <c r="CB1182" s="170"/>
      <c r="CC1182" s="170"/>
      <c r="CD1182" s="170"/>
      <c r="CE1182" s="170"/>
      <c r="CF1182" s="170"/>
      <c r="CG1182" s="170"/>
      <c r="CH1182" s="170"/>
      <c r="CI1182" s="170"/>
      <c r="CJ1182" s="170"/>
      <c r="CK1182" s="170"/>
      <c r="CL1182" s="170"/>
    </row>
    <row r="1183" spans="2:90" x14ac:dyDescent="0.4">
      <c r="B1183" s="171" t="s">
        <v>492</v>
      </c>
      <c r="E1183" s="8"/>
      <c r="H1183" s="170"/>
      <c r="I1183" s="172"/>
      <c r="J1183" s="172"/>
      <c r="K1183" s="193"/>
      <c r="L1183" s="193"/>
      <c r="M1183" s="193"/>
      <c r="N1183" s="193"/>
      <c r="O1183" s="193"/>
      <c r="P1183" s="193"/>
      <c r="R1183" s="194"/>
      <c r="S1183" s="170"/>
      <c r="T1183" s="170"/>
      <c r="U1183" s="170"/>
      <c r="V1183" s="170"/>
      <c r="W1183" s="170"/>
      <c r="X1183" s="170"/>
      <c r="Y1183" s="170"/>
      <c r="Z1183" s="170"/>
      <c r="AA1183" s="170"/>
      <c r="AB1183" s="170"/>
      <c r="AC1183" s="170"/>
      <c r="AD1183" s="170"/>
      <c r="AE1183" s="170"/>
      <c r="AF1183" s="170"/>
      <c r="AG1183" s="170"/>
      <c r="AH1183" s="170"/>
      <c r="AI1183" s="170"/>
      <c r="AJ1183" s="170"/>
      <c r="AK1183" s="170"/>
      <c r="AL1183" s="170"/>
      <c r="AM1183" s="170"/>
      <c r="AN1183" s="170"/>
      <c r="AO1183" s="170"/>
      <c r="AP1183" s="170"/>
      <c r="AQ1183" s="170"/>
      <c r="AR1183" s="170"/>
      <c r="AS1183" s="170"/>
      <c r="AT1183" s="170"/>
      <c r="AU1183" s="170"/>
      <c r="AV1183" s="170"/>
      <c r="AW1183" s="170"/>
      <c r="AX1183" s="170"/>
      <c r="AY1183" s="170"/>
      <c r="AZ1183" s="170"/>
      <c r="BA1183" s="170"/>
      <c r="BB1183" s="170"/>
      <c r="BC1183" s="170"/>
      <c r="BD1183" s="170"/>
      <c r="BE1183" s="170"/>
      <c r="BF1183" s="170"/>
      <c r="BG1183" s="170"/>
      <c r="BH1183" s="170"/>
      <c r="BI1183" s="170"/>
      <c r="BJ1183" s="170"/>
      <c r="BK1183" s="170"/>
      <c r="BL1183" s="170"/>
      <c r="BM1183" s="170"/>
      <c r="BN1183" s="170"/>
      <c r="BO1183" s="170"/>
      <c r="BP1183" s="170"/>
      <c r="BQ1183" s="170"/>
      <c r="BR1183" s="170"/>
      <c r="BS1183" s="170"/>
      <c r="BT1183" s="170"/>
      <c r="BU1183" s="170"/>
      <c r="BV1183" s="170"/>
      <c r="BW1183" s="170"/>
      <c r="BX1183" s="170"/>
      <c r="BY1183" s="170"/>
      <c r="BZ1183" s="170"/>
      <c r="CA1183" s="170"/>
      <c r="CB1183" s="170"/>
      <c r="CC1183" s="170"/>
      <c r="CD1183" s="170"/>
      <c r="CE1183" s="170"/>
      <c r="CF1183" s="170"/>
      <c r="CG1183" s="170"/>
      <c r="CH1183" s="170"/>
      <c r="CI1183" s="170"/>
      <c r="CJ1183" s="170"/>
      <c r="CK1183" s="170"/>
      <c r="CL1183" s="170"/>
    </row>
    <row r="1184" spans="2:90" x14ac:dyDescent="0.4">
      <c r="B1184" s="171" t="s">
        <v>461</v>
      </c>
      <c r="E1184" s="8"/>
      <c r="H1184" s="170"/>
      <c r="I1184" s="172"/>
      <c r="J1184" s="172"/>
      <c r="K1184" s="193"/>
      <c r="L1184" s="193"/>
      <c r="M1184" s="193"/>
      <c r="N1184" s="193"/>
      <c r="O1184" s="193"/>
      <c r="P1184" s="193"/>
      <c r="R1184" s="194"/>
      <c r="S1184" s="195" t="str">
        <f t="shared" ref="S1184:AX1184" si="1353">S$16</f>
        <v>S$12</v>
      </c>
      <c r="T1184" s="195" t="str">
        <f t="shared" si="1353"/>
        <v>T$12</v>
      </c>
      <c r="U1184" s="195" t="str">
        <f t="shared" si="1353"/>
        <v>U$12</v>
      </c>
      <c r="V1184" s="195" t="str">
        <f t="shared" si="1353"/>
        <v>V$12</v>
      </c>
      <c r="W1184" s="195" t="str">
        <f t="shared" si="1353"/>
        <v>W$12</v>
      </c>
      <c r="X1184" s="195" t="str">
        <f t="shared" si="1353"/>
        <v>X$12</v>
      </c>
      <c r="Y1184" s="195" t="str">
        <f t="shared" si="1353"/>
        <v>Y$12</v>
      </c>
      <c r="Z1184" s="195" t="str">
        <f t="shared" si="1353"/>
        <v>Z$12</v>
      </c>
      <c r="AA1184" s="195" t="str">
        <f t="shared" si="1353"/>
        <v>AA$12</v>
      </c>
      <c r="AB1184" s="195" t="str">
        <f t="shared" si="1353"/>
        <v>AB$12</v>
      </c>
      <c r="AC1184" s="195" t="str">
        <f t="shared" si="1353"/>
        <v>AC$12</v>
      </c>
      <c r="AD1184" s="195" t="str">
        <f t="shared" si="1353"/>
        <v>AD$12</v>
      </c>
      <c r="AE1184" s="195" t="str">
        <f t="shared" si="1353"/>
        <v>AE$12</v>
      </c>
      <c r="AF1184" s="195" t="str">
        <f t="shared" si="1353"/>
        <v>AF$12</v>
      </c>
      <c r="AG1184" s="195" t="str">
        <f t="shared" si="1353"/>
        <v>AG$12</v>
      </c>
      <c r="AH1184" s="195" t="str">
        <f t="shared" si="1353"/>
        <v>AH$12</v>
      </c>
      <c r="AI1184" s="195" t="str">
        <f t="shared" si="1353"/>
        <v>AI$12</v>
      </c>
      <c r="AJ1184" s="195" t="str">
        <f t="shared" si="1353"/>
        <v>AJ$12</v>
      </c>
      <c r="AK1184" s="195" t="str">
        <f t="shared" si="1353"/>
        <v>AK$12</v>
      </c>
      <c r="AL1184" s="195" t="str">
        <f t="shared" si="1353"/>
        <v>AL$12</v>
      </c>
      <c r="AM1184" s="195" t="str">
        <f t="shared" si="1353"/>
        <v>AM$12</v>
      </c>
      <c r="AN1184" s="195" t="str">
        <f t="shared" si="1353"/>
        <v>AN$12</v>
      </c>
      <c r="AO1184" s="195" t="str">
        <f t="shared" si="1353"/>
        <v>AO$12</v>
      </c>
      <c r="AP1184" s="195" t="str">
        <f t="shared" si="1353"/>
        <v>AP$12</v>
      </c>
      <c r="AQ1184" s="195" t="str">
        <f t="shared" si="1353"/>
        <v>AQ$12</v>
      </c>
      <c r="AR1184" s="195" t="str">
        <f t="shared" si="1353"/>
        <v>AR$12</v>
      </c>
      <c r="AS1184" s="195" t="str">
        <f t="shared" si="1353"/>
        <v>AS$12</v>
      </c>
      <c r="AT1184" s="195" t="str">
        <f t="shared" si="1353"/>
        <v>AT$12</v>
      </c>
      <c r="AU1184" s="195" t="str">
        <f t="shared" si="1353"/>
        <v>AU$12</v>
      </c>
      <c r="AV1184" s="195" t="str">
        <f t="shared" si="1353"/>
        <v>AV$12</v>
      </c>
      <c r="AW1184" s="195" t="str">
        <f t="shared" si="1353"/>
        <v>AW$12</v>
      </c>
      <c r="AX1184" s="195" t="str">
        <f t="shared" si="1353"/>
        <v>AX$12</v>
      </c>
      <c r="AY1184" s="195" t="str">
        <f t="shared" ref="AY1184:CD1184" si="1354">AY$16</f>
        <v>AY$12</v>
      </c>
      <c r="AZ1184" s="195" t="str">
        <f t="shared" si="1354"/>
        <v>AZ$12</v>
      </c>
      <c r="BA1184" s="195" t="str">
        <f t="shared" si="1354"/>
        <v>BA$12</v>
      </c>
      <c r="BB1184" s="195" t="str">
        <f t="shared" si="1354"/>
        <v>BB$12</v>
      </c>
      <c r="BC1184" s="195" t="str">
        <f t="shared" si="1354"/>
        <v>BC$12</v>
      </c>
      <c r="BD1184" s="195" t="str">
        <f t="shared" si="1354"/>
        <v>BD$12</v>
      </c>
      <c r="BE1184" s="195" t="str">
        <f t="shared" si="1354"/>
        <v>BE$12</v>
      </c>
      <c r="BF1184" s="195" t="str">
        <f t="shared" si="1354"/>
        <v>BF$12</v>
      </c>
      <c r="BG1184" s="195" t="str">
        <f t="shared" si="1354"/>
        <v>BG$12</v>
      </c>
      <c r="BH1184" s="195" t="str">
        <f t="shared" si="1354"/>
        <v>BH$12</v>
      </c>
      <c r="BI1184" s="195" t="str">
        <f t="shared" si="1354"/>
        <v>BI$12</v>
      </c>
      <c r="BJ1184" s="195" t="str">
        <f t="shared" si="1354"/>
        <v>BJ$12</v>
      </c>
      <c r="BK1184" s="195" t="str">
        <f t="shared" si="1354"/>
        <v>BK$12</v>
      </c>
      <c r="BL1184" s="195" t="str">
        <f t="shared" si="1354"/>
        <v>BL$12</v>
      </c>
      <c r="BM1184" s="195" t="str">
        <f t="shared" si="1354"/>
        <v>BM$12</v>
      </c>
      <c r="BN1184" s="195" t="str">
        <f t="shared" si="1354"/>
        <v>BN$12</v>
      </c>
      <c r="BO1184" s="195" t="str">
        <f t="shared" si="1354"/>
        <v>BO$12</v>
      </c>
      <c r="BP1184" s="195" t="str">
        <f t="shared" si="1354"/>
        <v>BP$12</v>
      </c>
      <c r="BQ1184" s="195" t="str">
        <f t="shared" si="1354"/>
        <v>BQ$12</v>
      </c>
      <c r="BR1184" s="195" t="str">
        <f t="shared" si="1354"/>
        <v>BR$12</v>
      </c>
      <c r="BS1184" s="195" t="str">
        <f t="shared" si="1354"/>
        <v>BS$12</v>
      </c>
      <c r="BT1184" s="195" t="str">
        <f t="shared" si="1354"/>
        <v>BT$12</v>
      </c>
      <c r="BU1184" s="195" t="str">
        <f t="shared" si="1354"/>
        <v>BU$12</v>
      </c>
      <c r="BV1184" s="195" t="str">
        <f t="shared" si="1354"/>
        <v>BV$12</v>
      </c>
      <c r="BW1184" s="195" t="str">
        <f t="shared" si="1354"/>
        <v>BW$12</v>
      </c>
      <c r="BX1184" s="195" t="str">
        <f t="shared" si="1354"/>
        <v>BX$12</v>
      </c>
      <c r="BY1184" s="195" t="str">
        <f t="shared" si="1354"/>
        <v>BY$12</v>
      </c>
      <c r="BZ1184" s="195" t="str">
        <f t="shared" si="1354"/>
        <v>BZ$12</v>
      </c>
      <c r="CA1184" s="195" t="str">
        <f t="shared" si="1354"/>
        <v>CA$12</v>
      </c>
      <c r="CB1184" s="195" t="str">
        <f t="shared" si="1354"/>
        <v>CB$12</v>
      </c>
      <c r="CC1184" s="195" t="str">
        <f t="shared" si="1354"/>
        <v>CC$12</v>
      </c>
      <c r="CD1184" s="195" t="str">
        <f t="shared" si="1354"/>
        <v>CD$12</v>
      </c>
      <c r="CE1184" s="195" t="str">
        <f t="shared" ref="CE1184:CL1184" si="1355">CE$16</f>
        <v>CE$12</v>
      </c>
      <c r="CF1184" s="195" t="str">
        <f t="shared" si="1355"/>
        <v>CF$12</v>
      </c>
      <c r="CG1184" s="195" t="str">
        <f t="shared" si="1355"/>
        <v>CG$12</v>
      </c>
      <c r="CH1184" s="195" t="str">
        <f t="shared" si="1355"/>
        <v>CH$12</v>
      </c>
      <c r="CI1184" s="195" t="str">
        <f t="shared" si="1355"/>
        <v>CI$12</v>
      </c>
      <c r="CJ1184" s="195" t="str">
        <f t="shared" si="1355"/>
        <v>CJ$12</v>
      </c>
      <c r="CK1184" s="195" t="str">
        <f t="shared" si="1355"/>
        <v>CK$12</v>
      </c>
      <c r="CL1184" s="195" t="str">
        <f t="shared" si="1355"/>
        <v>CL$12</v>
      </c>
    </row>
    <row r="1185" spans="2:90" x14ac:dyDescent="0.4">
      <c r="B1185" s="171" t="s">
        <v>462</v>
      </c>
      <c r="E1185" s="8"/>
      <c r="H1185" s="196"/>
      <c r="I1185" s="197"/>
      <c r="J1185" s="197"/>
      <c r="K1185" s="198"/>
      <c r="L1185" s="198"/>
      <c r="M1185" s="198"/>
      <c r="N1185" s="198"/>
      <c r="O1185" s="198"/>
      <c r="P1185" s="198"/>
      <c r="R1185" s="198"/>
      <c r="S1185" s="195" t="str">
        <f t="shared" ref="S1185:AX1185" si="1356">S$17</f>
        <v>S$13</v>
      </c>
      <c r="T1185" s="195" t="str">
        <f t="shared" si="1356"/>
        <v>T$13</v>
      </c>
      <c r="U1185" s="195" t="str">
        <f t="shared" si="1356"/>
        <v>U$13</v>
      </c>
      <c r="V1185" s="195" t="str">
        <f t="shared" si="1356"/>
        <v>V$13</v>
      </c>
      <c r="W1185" s="195" t="str">
        <f t="shared" si="1356"/>
        <v>W$13</v>
      </c>
      <c r="X1185" s="195" t="str">
        <f t="shared" si="1356"/>
        <v>X$13</v>
      </c>
      <c r="Y1185" s="195" t="str">
        <f t="shared" si="1356"/>
        <v>Y$13</v>
      </c>
      <c r="Z1185" s="195" t="str">
        <f t="shared" si="1356"/>
        <v>Z$13</v>
      </c>
      <c r="AA1185" s="195" t="str">
        <f t="shared" si="1356"/>
        <v>AA$13</v>
      </c>
      <c r="AB1185" s="195" t="str">
        <f t="shared" si="1356"/>
        <v>AB$13</v>
      </c>
      <c r="AC1185" s="195" t="str">
        <f t="shared" si="1356"/>
        <v>AC$13</v>
      </c>
      <c r="AD1185" s="195" t="str">
        <f t="shared" si="1356"/>
        <v>AD$13</v>
      </c>
      <c r="AE1185" s="195" t="str">
        <f t="shared" si="1356"/>
        <v>AE$13</v>
      </c>
      <c r="AF1185" s="195" t="str">
        <f t="shared" si="1356"/>
        <v>AF$13</v>
      </c>
      <c r="AG1185" s="195" t="str">
        <f t="shared" si="1356"/>
        <v>AG$13</v>
      </c>
      <c r="AH1185" s="195" t="str">
        <f t="shared" si="1356"/>
        <v>AH$13</v>
      </c>
      <c r="AI1185" s="195" t="str">
        <f t="shared" si="1356"/>
        <v>AI$13</v>
      </c>
      <c r="AJ1185" s="195" t="str">
        <f t="shared" si="1356"/>
        <v>AJ$13</v>
      </c>
      <c r="AK1185" s="195" t="str">
        <f t="shared" si="1356"/>
        <v>AK$13</v>
      </c>
      <c r="AL1185" s="195" t="str">
        <f t="shared" si="1356"/>
        <v>AL$13</v>
      </c>
      <c r="AM1185" s="195" t="str">
        <f t="shared" si="1356"/>
        <v>AM$13</v>
      </c>
      <c r="AN1185" s="195" t="str">
        <f t="shared" si="1356"/>
        <v>AN$13</v>
      </c>
      <c r="AO1185" s="195" t="str">
        <f t="shared" si="1356"/>
        <v>AO$13</v>
      </c>
      <c r="AP1185" s="195" t="str">
        <f t="shared" si="1356"/>
        <v>AP$13</v>
      </c>
      <c r="AQ1185" s="195" t="str">
        <f t="shared" si="1356"/>
        <v>AQ$13</v>
      </c>
      <c r="AR1185" s="195" t="str">
        <f t="shared" si="1356"/>
        <v>AR$13</v>
      </c>
      <c r="AS1185" s="195" t="str">
        <f t="shared" si="1356"/>
        <v>AS$13</v>
      </c>
      <c r="AT1185" s="195" t="str">
        <f t="shared" si="1356"/>
        <v>AT$13</v>
      </c>
      <c r="AU1185" s="195" t="str">
        <f t="shared" si="1356"/>
        <v>AU$13</v>
      </c>
      <c r="AV1185" s="195" t="str">
        <f t="shared" si="1356"/>
        <v>AV$13</v>
      </c>
      <c r="AW1185" s="195" t="str">
        <f t="shared" si="1356"/>
        <v>AW$13</v>
      </c>
      <c r="AX1185" s="195" t="str">
        <f t="shared" si="1356"/>
        <v>AX$13</v>
      </c>
      <c r="AY1185" s="195" t="str">
        <f t="shared" ref="AY1185:CD1185" si="1357">AY$17</f>
        <v>AY$13</v>
      </c>
      <c r="AZ1185" s="195" t="str">
        <f t="shared" si="1357"/>
        <v>AZ$13</v>
      </c>
      <c r="BA1185" s="195" t="str">
        <f t="shared" si="1357"/>
        <v>BA$13</v>
      </c>
      <c r="BB1185" s="195" t="str">
        <f t="shared" si="1357"/>
        <v>BB$13</v>
      </c>
      <c r="BC1185" s="195" t="str">
        <f t="shared" si="1357"/>
        <v>BC$13</v>
      </c>
      <c r="BD1185" s="195" t="str">
        <f t="shared" si="1357"/>
        <v>BD$13</v>
      </c>
      <c r="BE1185" s="195" t="str">
        <f t="shared" si="1357"/>
        <v>BE$13</v>
      </c>
      <c r="BF1185" s="195" t="str">
        <f t="shared" si="1357"/>
        <v>BF$13</v>
      </c>
      <c r="BG1185" s="195" t="str">
        <f t="shared" si="1357"/>
        <v>BG$13</v>
      </c>
      <c r="BH1185" s="195" t="str">
        <f t="shared" si="1357"/>
        <v>BH$13</v>
      </c>
      <c r="BI1185" s="195" t="str">
        <f t="shared" si="1357"/>
        <v>BI$13</v>
      </c>
      <c r="BJ1185" s="195" t="str">
        <f t="shared" si="1357"/>
        <v>BJ$13</v>
      </c>
      <c r="BK1185" s="195" t="str">
        <f t="shared" si="1357"/>
        <v>BK$13</v>
      </c>
      <c r="BL1185" s="195" t="str">
        <f t="shared" si="1357"/>
        <v>BL$13</v>
      </c>
      <c r="BM1185" s="195" t="str">
        <f t="shared" si="1357"/>
        <v>BM$13</v>
      </c>
      <c r="BN1185" s="195" t="str">
        <f t="shared" si="1357"/>
        <v>BN$13</v>
      </c>
      <c r="BO1185" s="195" t="str">
        <f t="shared" si="1357"/>
        <v>BO$13</v>
      </c>
      <c r="BP1185" s="195" t="str">
        <f t="shared" si="1357"/>
        <v>BP$13</v>
      </c>
      <c r="BQ1185" s="195" t="str">
        <f t="shared" si="1357"/>
        <v>BQ$13</v>
      </c>
      <c r="BR1185" s="195" t="str">
        <f t="shared" si="1357"/>
        <v>BR$13</v>
      </c>
      <c r="BS1185" s="195" t="str">
        <f t="shared" si="1357"/>
        <v>BS$13</v>
      </c>
      <c r="BT1185" s="195" t="str">
        <f t="shared" si="1357"/>
        <v>BT$13</v>
      </c>
      <c r="BU1185" s="195" t="str">
        <f t="shared" si="1357"/>
        <v>BU$13</v>
      </c>
      <c r="BV1185" s="195" t="str">
        <f t="shared" si="1357"/>
        <v>BV$13</v>
      </c>
      <c r="BW1185" s="195" t="str">
        <f t="shared" si="1357"/>
        <v>BW$13</v>
      </c>
      <c r="BX1185" s="195" t="str">
        <f t="shared" si="1357"/>
        <v>BX$13</v>
      </c>
      <c r="BY1185" s="195" t="str">
        <f t="shared" si="1357"/>
        <v>BY$13</v>
      </c>
      <c r="BZ1185" s="195" t="str">
        <f t="shared" si="1357"/>
        <v>BZ$13</v>
      </c>
      <c r="CA1185" s="195" t="str">
        <f t="shared" si="1357"/>
        <v>CA$13</v>
      </c>
      <c r="CB1185" s="195" t="str">
        <f t="shared" si="1357"/>
        <v>CB$13</v>
      </c>
      <c r="CC1185" s="195" t="str">
        <f t="shared" si="1357"/>
        <v>CC$13</v>
      </c>
      <c r="CD1185" s="195" t="str">
        <f t="shared" si="1357"/>
        <v>CD$13</v>
      </c>
      <c r="CE1185" s="195" t="str">
        <f t="shared" ref="CE1185:CL1185" si="1358">CE$17</f>
        <v>CE$13</v>
      </c>
      <c r="CF1185" s="195" t="str">
        <f t="shared" si="1358"/>
        <v>CF$13</v>
      </c>
      <c r="CG1185" s="195" t="str">
        <f t="shared" si="1358"/>
        <v>CG$13</v>
      </c>
      <c r="CH1185" s="195" t="str">
        <f t="shared" si="1358"/>
        <v>CH$13</v>
      </c>
      <c r="CI1185" s="195" t="str">
        <f t="shared" si="1358"/>
        <v>CI$13</v>
      </c>
      <c r="CJ1185" s="195" t="str">
        <f t="shared" si="1358"/>
        <v>CJ$13</v>
      </c>
      <c r="CK1185" s="195" t="str">
        <f t="shared" si="1358"/>
        <v>CK$13</v>
      </c>
      <c r="CL1185" s="195" t="str">
        <f t="shared" si="1358"/>
        <v>CL$13</v>
      </c>
    </row>
    <row r="1186" spans="2:90" x14ac:dyDescent="0.4">
      <c r="B1186" s="171" t="s">
        <v>491</v>
      </c>
      <c r="E1186" s="8"/>
      <c r="H1186" s="196"/>
      <c r="I1186" s="197"/>
      <c r="J1186" s="197"/>
      <c r="K1186" s="198"/>
      <c r="L1186" s="198"/>
      <c r="M1186" s="198"/>
      <c r="N1186" s="198"/>
      <c r="O1186" s="198"/>
      <c r="P1186" s="198"/>
      <c r="R1186" s="198"/>
      <c r="S1186" s="186"/>
      <c r="T1186" s="186"/>
      <c r="U1186" s="186"/>
      <c r="V1186" s="186"/>
      <c r="W1186" s="186"/>
      <c r="X1186" s="186"/>
      <c r="Y1186" s="186"/>
      <c r="Z1186" s="186"/>
      <c r="AA1186" s="186"/>
      <c r="AB1186" s="186"/>
      <c r="AC1186" s="186"/>
      <c r="AD1186" s="186"/>
      <c r="AE1186" s="186"/>
      <c r="AF1186" s="186"/>
      <c r="AG1186" s="186"/>
      <c r="AH1186" s="186"/>
      <c r="AI1186" s="186"/>
      <c r="AJ1186" s="186"/>
      <c r="AK1186" s="186"/>
      <c r="AL1186" s="186"/>
      <c r="AM1186" s="186"/>
      <c r="AN1186" s="186"/>
      <c r="AO1186" s="186"/>
      <c r="AP1186" s="186"/>
      <c r="AQ1186" s="186"/>
      <c r="AR1186" s="186"/>
      <c r="AS1186" s="186"/>
      <c r="AT1186" s="186"/>
      <c r="AU1186" s="186"/>
      <c r="AV1186" s="186"/>
      <c r="AW1186" s="186"/>
      <c r="AX1186" s="186"/>
      <c r="AY1186" s="186"/>
      <c r="AZ1186" s="186"/>
      <c r="BA1186" s="186"/>
      <c r="BB1186" s="186"/>
      <c r="BC1186" s="186"/>
      <c r="BD1186" s="186"/>
      <c r="BE1186" s="186"/>
      <c r="BF1186" s="186"/>
      <c r="BG1186" s="186"/>
      <c r="BH1186" s="186"/>
      <c r="BI1186" s="186"/>
      <c r="BJ1186" s="186"/>
      <c r="BK1186" s="186"/>
      <c r="BL1186" s="186"/>
      <c r="BM1186" s="186"/>
      <c r="BN1186" s="186"/>
      <c r="BO1186" s="186"/>
      <c r="BP1186" s="186"/>
      <c r="BQ1186" s="186"/>
      <c r="BR1186" s="186"/>
      <c r="BS1186" s="186"/>
      <c r="BT1186" s="186"/>
      <c r="BU1186" s="186"/>
      <c r="BV1186" s="186"/>
      <c r="BW1186" s="186"/>
      <c r="BX1186" s="186"/>
      <c r="BY1186" s="186"/>
      <c r="BZ1186" s="186"/>
      <c r="CA1186" s="186"/>
      <c r="CB1186" s="186"/>
      <c r="CC1186" s="186"/>
      <c r="CD1186" s="186"/>
      <c r="CE1186" s="186"/>
      <c r="CF1186" s="186"/>
      <c r="CG1186" s="186"/>
      <c r="CH1186" s="186"/>
      <c r="CI1186" s="186"/>
      <c r="CJ1186" s="186"/>
      <c r="CK1186" s="186"/>
      <c r="CL1186" s="186"/>
    </row>
    <row r="1187" spans="2:90" x14ac:dyDescent="0.4">
      <c r="B1187" s="171" t="s">
        <v>505</v>
      </c>
      <c r="E1187" s="8"/>
      <c r="H1187" s="196"/>
      <c r="I1187" s="197"/>
      <c r="J1187" s="197"/>
      <c r="K1187" s="198"/>
      <c r="L1187" s="198"/>
      <c r="M1187" s="198"/>
      <c r="N1187" s="198"/>
      <c r="O1187" s="198"/>
      <c r="P1187" s="198"/>
      <c r="R1187" s="198"/>
      <c r="S1187" s="186"/>
      <c r="T1187" s="186"/>
      <c r="U1187" s="186"/>
      <c r="V1187" s="186"/>
      <c r="W1187" s="186"/>
      <c r="X1187" s="186"/>
      <c r="Y1187" s="186"/>
      <c r="Z1187" s="186"/>
      <c r="AA1187" s="186"/>
      <c r="AB1187" s="186"/>
      <c r="AC1187" s="186"/>
      <c r="AD1187" s="186"/>
      <c r="AE1187" s="186"/>
      <c r="AF1187" s="186"/>
      <c r="AG1187" s="186"/>
      <c r="AH1187" s="186"/>
      <c r="AI1187" s="186"/>
      <c r="AJ1187" s="186"/>
      <c r="AK1187" s="186"/>
      <c r="AL1187" s="186"/>
      <c r="AM1187" s="186"/>
      <c r="AN1187" s="186"/>
      <c r="AO1187" s="186"/>
      <c r="AP1187" s="186"/>
      <c r="AQ1187" s="186"/>
      <c r="AR1187" s="186"/>
      <c r="AS1187" s="186"/>
      <c r="AT1187" s="186"/>
      <c r="AU1187" s="186"/>
      <c r="AV1187" s="186"/>
      <c r="AW1187" s="186"/>
      <c r="AX1187" s="186"/>
      <c r="AY1187" s="186"/>
      <c r="AZ1187" s="186"/>
      <c r="BA1187" s="186"/>
      <c r="BB1187" s="186"/>
      <c r="BC1187" s="186"/>
      <c r="BD1187" s="186"/>
      <c r="BE1187" s="186"/>
      <c r="BF1187" s="186"/>
      <c r="BG1187" s="186"/>
      <c r="BH1187" s="186"/>
      <c r="BI1187" s="186"/>
      <c r="BJ1187" s="186"/>
      <c r="BK1187" s="186"/>
      <c r="BL1187" s="186"/>
      <c r="BM1187" s="186"/>
      <c r="BN1187" s="186"/>
      <c r="BO1187" s="186"/>
      <c r="BP1187" s="186"/>
      <c r="BQ1187" s="186"/>
      <c r="BR1187" s="186"/>
      <c r="BS1187" s="186"/>
      <c r="BT1187" s="186"/>
      <c r="BU1187" s="186"/>
      <c r="BV1187" s="186"/>
      <c r="BW1187" s="186"/>
      <c r="BX1187" s="186"/>
      <c r="BY1187" s="186"/>
      <c r="BZ1187" s="186"/>
      <c r="CA1187" s="186"/>
      <c r="CB1187" s="186"/>
      <c r="CC1187" s="186"/>
      <c r="CD1187" s="186"/>
      <c r="CE1187" s="186"/>
      <c r="CF1187" s="186"/>
      <c r="CG1187" s="186"/>
      <c r="CH1187" s="186"/>
      <c r="CI1187" s="186"/>
      <c r="CJ1187" s="186"/>
      <c r="CK1187" s="186"/>
      <c r="CL1187" s="186"/>
    </row>
    <row r="1188" spans="2:90" x14ac:dyDescent="0.4">
      <c r="B1188" s="171" t="s">
        <v>463</v>
      </c>
      <c r="E1188" s="8"/>
      <c r="H1188" s="196"/>
      <c r="I1188" s="197"/>
      <c r="J1188" s="197"/>
      <c r="K1188" s="198"/>
      <c r="L1188" s="198"/>
      <c r="M1188" s="198"/>
      <c r="N1188" s="198"/>
      <c r="O1188" s="198"/>
      <c r="P1188" s="198"/>
      <c r="R1188" s="198"/>
      <c r="S1188" s="186" t="str">
        <f t="shared" ref="S1188:AX1188" si="1359">S$18</f>
        <v>S$14</v>
      </c>
      <c r="T1188" s="186" t="str">
        <f t="shared" si="1359"/>
        <v>T$14</v>
      </c>
      <c r="U1188" s="186" t="str">
        <f t="shared" si="1359"/>
        <v>U$14</v>
      </c>
      <c r="V1188" s="186" t="str">
        <f t="shared" si="1359"/>
        <v>V$14</v>
      </c>
      <c r="W1188" s="186" t="str">
        <f t="shared" si="1359"/>
        <v>W$14</v>
      </c>
      <c r="X1188" s="186" t="str">
        <f t="shared" si="1359"/>
        <v>X$14</v>
      </c>
      <c r="Y1188" s="186" t="str">
        <f t="shared" si="1359"/>
        <v>Y$14</v>
      </c>
      <c r="Z1188" s="186" t="str">
        <f t="shared" si="1359"/>
        <v>Z$14</v>
      </c>
      <c r="AA1188" s="186" t="str">
        <f t="shared" si="1359"/>
        <v>AA$14</v>
      </c>
      <c r="AB1188" s="186" t="str">
        <f t="shared" si="1359"/>
        <v>AB$14</v>
      </c>
      <c r="AC1188" s="186" t="str">
        <f t="shared" si="1359"/>
        <v>AC$14</v>
      </c>
      <c r="AD1188" s="186" t="str">
        <f t="shared" si="1359"/>
        <v>AD$14</v>
      </c>
      <c r="AE1188" s="186" t="str">
        <f t="shared" si="1359"/>
        <v>AE$14</v>
      </c>
      <c r="AF1188" s="186" t="str">
        <f t="shared" si="1359"/>
        <v>AF$14</v>
      </c>
      <c r="AG1188" s="186" t="str">
        <f t="shared" si="1359"/>
        <v>AG$14</v>
      </c>
      <c r="AH1188" s="186" t="str">
        <f t="shared" si="1359"/>
        <v>AH$14</v>
      </c>
      <c r="AI1188" s="186" t="str">
        <f t="shared" si="1359"/>
        <v>AI$14</v>
      </c>
      <c r="AJ1188" s="186" t="str">
        <f t="shared" si="1359"/>
        <v>AJ$14</v>
      </c>
      <c r="AK1188" s="186" t="str">
        <f t="shared" si="1359"/>
        <v>AK$14</v>
      </c>
      <c r="AL1188" s="186" t="str">
        <f t="shared" si="1359"/>
        <v>AL$14</v>
      </c>
      <c r="AM1188" s="186" t="str">
        <f t="shared" si="1359"/>
        <v>AM$14</v>
      </c>
      <c r="AN1188" s="186" t="str">
        <f t="shared" si="1359"/>
        <v>AN$14</v>
      </c>
      <c r="AO1188" s="186" t="str">
        <f t="shared" si="1359"/>
        <v>AO$14</v>
      </c>
      <c r="AP1188" s="186" t="str">
        <f t="shared" si="1359"/>
        <v>AP$14</v>
      </c>
      <c r="AQ1188" s="186" t="str">
        <f t="shared" si="1359"/>
        <v>AQ$14</v>
      </c>
      <c r="AR1188" s="186" t="str">
        <f t="shared" si="1359"/>
        <v>AR$14</v>
      </c>
      <c r="AS1188" s="186" t="str">
        <f t="shared" si="1359"/>
        <v>AS$14</v>
      </c>
      <c r="AT1188" s="186" t="str">
        <f t="shared" si="1359"/>
        <v>AT$14</v>
      </c>
      <c r="AU1188" s="186" t="str">
        <f t="shared" si="1359"/>
        <v>AU$14</v>
      </c>
      <c r="AV1188" s="186" t="str">
        <f t="shared" si="1359"/>
        <v>AV$14</v>
      </c>
      <c r="AW1188" s="186" t="str">
        <f t="shared" si="1359"/>
        <v>AW$14</v>
      </c>
      <c r="AX1188" s="186" t="str">
        <f t="shared" si="1359"/>
        <v>AX$14</v>
      </c>
      <c r="AY1188" s="186" t="str">
        <f t="shared" ref="AY1188:CD1188" si="1360">AY$18</f>
        <v>AY$14</v>
      </c>
      <c r="AZ1188" s="186" t="str">
        <f t="shared" si="1360"/>
        <v>AZ$14</v>
      </c>
      <c r="BA1188" s="186" t="str">
        <f t="shared" si="1360"/>
        <v>BA$14</v>
      </c>
      <c r="BB1188" s="186" t="str">
        <f t="shared" si="1360"/>
        <v>BB$14</v>
      </c>
      <c r="BC1188" s="186" t="str">
        <f t="shared" si="1360"/>
        <v>BC$14</v>
      </c>
      <c r="BD1188" s="186" t="str">
        <f t="shared" si="1360"/>
        <v>BD$14</v>
      </c>
      <c r="BE1188" s="186" t="str">
        <f t="shared" si="1360"/>
        <v>BE$14</v>
      </c>
      <c r="BF1188" s="186" t="str">
        <f t="shared" si="1360"/>
        <v>BF$14</v>
      </c>
      <c r="BG1188" s="186" t="str">
        <f t="shared" si="1360"/>
        <v>BG$14</v>
      </c>
      <c r="BH1188" s="186" t="str">
        <f t="shared" si="1360"/>
        <v>BH$14</v>
      </c>
      <c r="BI1188" s="186" t="str">
        <f t="shared" si="1360"/>
        <v>BI$14</v>
      </c>
      <c r="BJ1188" s="186" t="str">
        <f t="shared" si="1360"/>
        <v>BJ$14</v>
      </c>
      <c r="BK1188" s="186" t="str">
        <f t="shared" si="1360"/>
        <v>BK$14</v>
      </c>
      <c r="BL1188" s="186" t="str">
        <f t="shared" si="1360"/>
        <v>BL$14</v>
      </c>
      <c r="BM1188" s="186" t="str">
        <f t="shared" si="1360"/>
        <v>BM$14</v>
      </c>
      <c r="BN1188" s="186" t="str">
        <f t="shared" si="1360"/>
        <v>BN$14</v>
      </c>
      <c r="BO1188" s="186" t="str">
        <f t="shared" si="1360"/>
        <v>BO$14</v>
      </c>
      <c r="BP1188" s="186" t="str">
        <f t="shared" si="1360"/>
        <v>BP$14</v>
      </c>
      <c r="BQ1188" s="186" t="str">
        <f t="shared" si="1360"/>
        <v>BQ$14</v>
      </c>
      <c r="BR1188" s="186" t="str">
        <f t="shared" si="1360"/>
        <v>BR$14</v>
      </c>
      <c r="BS1188" s="186" t="str">
        <f t="shared" si="1360"/>
        <v>BS$14</v>
      </c>
      <c r="BT1188" s="186" t="str">
        <f t="shared" si="1360"/>
        <v>BT$14</v>
      </c>
      <c r="BU1188" s="186" t="str">
        <f t="shared" si="1360"/>
        <v>BU$14</v>
      </c>
      <c r="BV1188" s="186" t="str">
        <f t="shared" si="1360"/>
        <v>BV$14</v>
      </c>
      <c r="BW1188" s="186" t="str">
        <f t="shared" si="1360"/>
        <v>BW$14</v>
      </c>
      <c r="BX1188" s="186" t="str">
        <f t="shared" si="1360"/>
        <v>BX$14</v>
      </c>
      <c r="BY1188" s="186" t="str">
        <f t="shared" si="1360"/>
        <v>BY$14</v>
      </c>
      <c r="BZ1188" s="186" t="str">
        <f t="shared" si="1360"/>
        <v>BZ$14</v>
      </c>
      <c r="CA1188" s="186" t="str">
        <f t="shared" si="1360"/>
        <v>CA$14</v>
      </c>
      <c r="CB1188" s="186" t="str">
        <f t="shared" si="1360"/>
        <v>CB$14</v>
      </c>
      <c r="CC1188" s="186" t="str">
        <f t="shared" si="1360"/>
        <v>CC$14</v>
      </c>
      <c r="CD1188" s="186" t="str">
        <f t="shared" si="1360"/>
        <v>CD$14</v>
      </c>
      <c r="CE1188" s="186" t="str">
        <f t="shared" ref="CE1188:CL1188" si="1361">CE$18</f>
        <v>CE$14</v>
      </c>
      <c r="CF1188" s="186" t="str">
        <f t="shared" si="1361"/>
        <v>CF$14</v>
      </c>
      <c r="CG1188" s="186" t="str">
        <f t="shared" si="1361"/>
        <v>CG$14</v>
      </c>
      <c r="CH1188" s="186" t="str">
        <f t="shared" si="1361"/>
        <v>CH$14</v>
      </c>
      <c r="CI1188" s="186" t="str">
        <f t="shared" si="1361"/>
        <v>CI$14</v>
      </c>
      <c r="CJ1188" s="186" t="str">
        <f t="shared" si="1361"/>
        <v>CJ$14</v>
      </c>
      <c r="CK1188" s="186" t="str">
        <f t="shared" si="1361"/>
        <v>CK$14</v>
      </c>
      <c r="CL1188" s="186" t="str">
        <f t="shared" si="1361"/>
        <v>CL$14</v>
      </c>
    </row>
    <row r="1189" spans="2:90" x14ac:dyDescent="0.4">
      <c r="B1189" s="171" t="s">
        <v>464</v>
      </c>
      <c r="E1189" s="8"/>
      <c r="H1189" s="196"/>
      <c r="I1189" s="197"/>
      <c r="J1189" s="197"/>
      <c r="K1189" s="198"/>
      <c r="L1189" s="198"/>
      <c r="M1189" s="198"/>
      <c r="N1189" s="198"/>
      <c r="O1189" s="198"/>
      <c r="P1189" s="198"/>
      <c r="R1189" s="198"/>
      <c r="S1189" s="186" t="str">
        <f t="shared" ref="S1189:AX1189" si="1362">S$19</f>
        <v>S$15</v>
      </c>
      <c r="T1189" s="186" t="str">
        <f t="shared" si="1362"/>
        <v>T$15</v>
      </c>
      <c r="U1189" s="186" t="str">
        <f t="shared" si="1362"/>
        <v>U$15</v>
      </c>
      <c r="V1189" s="186" t="str">
        <f t="shared" si="1362"/>
        <v>V$15</v>
      </c>
      <c r="W1189" s="186" t="str">
        <f t="shared" si="1362"/>
        <v>W$15</v>
      </c>
      <c r="X1189" s="186" t="str">
        <f t="shared" si="1362"/>
        <v>X$15</v>
      </c>
      <c r="Y1189" s="186" t="str">
        <f t="shared" si="1362"/>
        <v>Y$15</v>
      </c>
      <c r="Z1189" s="186" t="str">
        <f t="shared" si="1362"/>
        <v>Z$15</v>
      </c>
      <c r="AA1189" s="186" t="str">
        <f t="shared" si="1362"/>
        <v>AA$15</v>
      </c>
      <c r="AB1189" s="186" t="str">
        <f t="shared" si="1362"/>
        <v>AB$15</v>
      </c>
      <c r="AC1189" s="186" t="str">
        <f t="shared" si="1362"/>
        <v>AC$15</v>
      </c>
      <c r="AD1189" s="186" t="str">
        <f t="shared" si="1362"/>
        <v>AD$15</v>
      </c>
      <c r="AE1189" s="186" t="str">
        <f t="shared" si="1362"/>
        <v>AE$15</v>
      </c>
      <c r="AF1189" s="186" t="str">
        <f t="shared" si="1362"/>
        <v>AF$15</v>
      </c>
      <c r="AG1189" s="186" t="str">
        <f t="shared" si="1362"/>
        <v>AG$15</v>
      </c>
      <c r="AH1189" s="186" t="str">
        <f t="shared" si="1362"/>
        <v>AH$15</v>
      </c>
      <c r="AI1189" s="186" t="str">
        <f t="shared" si="1362"/>
        <v>AI$15</v>
      </c>
      <c r="AJ1189" s="186" t="str">
        <f t="shared" si="1362"/>
        <v>AJ$15</v>
      </c>
      <c r="AK1189" s="186" t="str">
        <f t="shared" si="1362"/>
        <v>AK$15</v>
      </c>
      <c r="AL1189" s="186" t="str">
        <f t="shared" si="1362"/>
        <v>AL$15</v>
      </c>
      <c r="AM1189" s="186" t="str">
        <f t="shared" si="1362"/>
        <v>AM$15</v>
      </c>
      <c r="AN1189" s="186" t="str">
        <f t="shared" si="1362"/>
        <v>AN$15</v>
      </c>
      <c r="AO1189" s="186" t="str">
        <f t="shared" si="1362"/>
        <v>AO$15</v>
      </c>
      <c r="AP1189" s="186" t="str">
        <f t="shared" si="1362"/>
        <v>AP$15</v>
      </c>
      <c r="AQ1189" s="186" t="str">
        <f t="shared" si="1362"/>
        <v>AQ$15</v>
      </c>
      <c r="AR1189" s="186" t="str">
        <f t="shared" si="1362"/>
        <v>AR$15</v>
      </c>
      <c r="AS1189" s="186" t="str">
        <f t="shared" si="1362"/>
        <v>AS$15</v>
      </c>
      <c r="AT1189" s="186" t="str">
        <f t="shared" si="1362"/>
        <v>AT$15</v>
      </c>
      <c r="AU1189" s="186" t="str">
        <f t="shared" si="1362"/>
        <v>AU$15</v>
      </c>
      <c r="AV1189" s="186" t="str">
        <f t="shared" si="1362"/>
        <v>AV$15</v>
      </c>
      <c r="AW1189" s="186" t="str">
        <f t="shared" si="1362"/>
        <v>AW$15</v>
      </c>
      <c r="AX1189" s="186" t="str">
        <f t="shared" si="1362"/>
        <v>AX$15</v>
      </c>
      <c r="AY1189" s="186" t="str">
        <f t="shared" ref="AY1189:CD1189" si="1363">AY$19</f>
        <v>AY$15</v>
      </c>
      <c r="AZ1189" s="186" t="str">
        <f t="shared" si="1363"/>
        <v>AZ$15</v>
      </c>
      <c r="BA1189" s="186" t="str">
        <f t="shared" si="1363"/>
        <v>BA$15</v>
      </c>
      <c r="BB1189" s="186" t="str">
        <f t="shared" si="1363"/>
        <v>BB$15</v>
      </c>
      <c r="BC1189" s="186" t="str">
        <f t="shared" si="1363"/>
        <v>BC$15</v>
      </c>
      <c r="BD1189" s="186" t="str">
        <f t="shared" si="1363"/>
        <v>BD$15</v>
      </c>
      <c r="BE1189" s="186" t="str">
        <f t="shared" si="1363"/>
        <v>BE$15</v>
      </c>
      <c r="BF1189" s="186" t="str">
        <f t="shared" si="1363"/>
        <v>BF$15</v>
      </c>
      <c r="BG1189" s="186" t="str">
        <f t="shared" si="1363"/>
        <v>BG$15</v>
      </c>
      <c r="BH1189" s="186" t="str">
        <f t="shared" si="1363"/>
        <v>BH$15</v>
      </c>
      <c r="BI1189" s="186" t="str">
        <f t="shared" si="1363"/>
        <v>BI$15</v>
      </c>
      <c r="BJ1189" s="186" t="str">
        <f t="shared" si="1363"/>
        <v>BJ$15</v>
      </c>
      <c r="BK1189" s="186" t="str">
        <f t="shared" si="1363"/>
        <v>BK$15</v>
      </c>
      <c r="BL1189" s="186" t="str">
        <f t="shared" si="1363"/>
        <v>BL$15</v>
      </c>
      <c r="BM1189" s="186" t="str">
        <f t="shared" si="1363"/>
        <v>BM$15</v>
      </c>
      <c r="BN1189" s="186" t="str">
        <f t="shared" si="1363"/>
        <v>BN$15</v>
      </c>
      <c r="BO1189" s="186" t="str">
        <f t="shared" si="1363"/>
        <v>BO$15</v>
      </c>
      <c r="BP1189" s="186" t="str">
        <f t="shared" si="1363"/>
        <v>BP$15</v>
      </c>
      <c r="BQ1189" s="186" t="str">
        <f t="shared" si="1363"/>
        <v>BQ$15</v>
      </c>
      <c r="BR1189" s="186" t="str">
        <f t="shared" si="1363"/>
        <v>BR$15</v>
      </c>
      <c r="BS1189" s="186" t="str">
        <f t="shared" si="1363"/>
        <v>BS$15</v>
      </c>
      <c r="BT1189" s="186" t="str">
        <f t="shared" si="1363"/>
        <v>BT$15</v>
      </c>
      <c r="BU1189" s="186" t="str">
        <f t="shared" si="1363"/>
        <v>BU$15</v>
      </c>
      <c r="BV1189" s="186" t="str">
        <f t="shared" si="1363"/>
        <v>BV$15</v>
      </c>
      <c r="BW1189" s="186" t="str">
        <f t="shared" si="1363"/>
        <v>BW$15</v>
      </c>
      <c r="BX1189" s="186" t="str">
        <f t="shared" si="1363"/>
        <v>BX$15</v>
      </c>
      <c r="BY1189" s="186" t="str">
        <f t="shared" si="1363"/>
        <v>BY$15</v>
      </c>
      <c r="BZ1189" s="186" t="str">
        <f t="shared" si="1363"/>
        <v>BZ$15</v>
      </c>
      <c r="CA1189" s="186" t="str">
        <f t="shared" si="1363"/>
        <v>CA$15</v>
      </c>
      <c r="CB1189" s="186" t="str">
        <f t="shared" si="1363"/>
        <v>CB$15</v>
      </c>
      <c r="CC1189" s="186" t="str">
        <f t="shared" si="1363"/>
        <v>CC$15</v>
      </c>
      <c r="CD1189" s="186" t="str">
        <f t="shared" si="1363"/>
        <v>CD$15</v>
      </c>
      <c r="CE1189" s="186" t="str">
        <f t="shared" ref="CE1189:CL1189" si="1364">CE$19</f>
        <v>CE$15</v>
      </c>
      <c r="CF1189" s="186" t="str">
        <f t="shared" si="1364"/>
        <v>CF$15</v>
      </c>
      <c r="CG1189" s="186" t="str">
        <f t="shared" si="1364"/>
        <v>CG$15</v>
      </c>
      <c r="CH1189" s="186" t="str">
        <f t="shared" si="1364"/>
        <v>CH$15</v>
      </c>
      <c r="CI1189" s="186" t="str">
        <f t="shared" si="1364"/>
        <v>CI$15</v>
      </c>
      <c r="CJ1189" s="186" t="str">
        <f t="shared" si="1364"/>
        <v>CJ$15</v>
      </c>
      <c r="CK1189" s="186" t="str">
        <f t="shared" si="1364"/>
        <v>CK$15</v>
      </c>
      <c r="CL1189" s="186" t="str">
        <f t="shared" si="1364"/>
        <v>CL$15</v>
      </c>
    </row>
    <row r="1190" spans="2:90" x14ac:dyDescent="0.4">
      <c r="B1190" s="70" t="s">
        <v>844</v>
      </c>
      <c r="C1190" s="31"/>
      <c r="D1190" t="s">
        <v>843</v>
      </c>
      <c r="E1190" s="8" t="str">
        <f t="shared" ref="E1190:E1217" si="1365">ROW()&amp;" "&amp;D1190</f>
        <v>1190 LTERMY-PV</v>
      </c>
      <c r="F1190" t="s">
        <v>350</v>
      </c>
      <c r="G1190" s="31" t="s">
        <v>243</v>
      </c>
      <c r="H1190" s="48"/>
      <c r="I1190" s="285"/>
      <c r="J1190" s="285"/>
      <c r="K1190" s="48"/>
      <c r="L1190" s="48"/>
      <c r="M1190" s="48"/>
      <c r="N1190" s="48"/>
      <c r="O1190" s="48"/>
      <c r="P1190" s="48"/>
      <c r="R1190" s="70"/>
      <c r="S1190" s="286"/>
      <c r="T1190" s="286"/>
      <c r="U1190" s="286"/>
      <c r="V1190" s="286"/>
      <c r="W1190" s="286"/>
      <c r="X1190" s="286"/>
      <c r="Y1190" s="286"/>
      <c r="Z1190" s="286"/>
      <c r="AA1190" s="286"/>
      <c r="AB1190" s="286"/>
      <c r="AC1190" s="286"/>
      <c r="AD1190" s="286"/>
      <c r="AE1190" s="286"/>
      <c r="AF1190" s="286"/>
      <c r="AG1190" s="286"/>
      <c r="AH1190" s="286"/>
      <c r="AI1190" s="286"/>
      <c r="AJ1190" s="286"/>
      <c r="AK1190" s="286"/>
      <c r="AL1190" s="286"/>
      <c r="AM1190" s="286"/>
      <c r="AN1190" s="286"/>
      <c r="AO1190" s="286"/>
      <c r="AP1190" s="286"/>
      <c r="AQ1190" s="286"/>
      <c r="AR1190" s="286"/>
      <c r="AS1190" s="286"/>
      <c r="AT1190" s="286"/>
      <c r="AU1190" s="286"/>
      <c r="AV1190" s="286"/>
      <c r="AW1190" s="286"/>
      <c r="AX1190" s="286"/>
      <c r="AY1190" s="286"/>
      <c r="AZ1190" s="286"/>
      <c r="BA1190" s="286"/>
      <c r="BB1190" s="286"/>
      <c r="BC1190" s="286"/>
      <c r="BD1190" s="286"/>
      <c r="BE1190" s="286"/>
      <c r="BF1190" s="286"/>
      <c r="BG1190" s="286"/>
      <c r="BH1190" s="286"/>
      <c r="BI1190" s="286"/>
      <c r="BJ1190" s="286"/>
      <c r="BK1190" s="286"/>
      <c r="BL1190" s="286"/>
      <c r="BM1190" s="286"/>
      <c r="BN1190" s="286"/>
      <c r="BO1190" s="286"/>
      <c r="BP1190" s="286"/>
      <c r="BQ1190" s="286"/>
      <c r="BR1190" s="286"/>
      <c r="BS1190" s="286"/>
      <c r="BT1190" s="286"/>
      <c r="BU1190" s="286"/>
      <c r="BV1190" s="286"/>
      <c r="BW1190" s="286"/>
      <c r="BX1190" s="286"/>
      <c r="BY1190" s="286"/>
      <c r="BZ1190" s="286"/>
      <c r="CA1190" s="286"/>
      <c r="CB1190" s="286"/>
      <c r="CC1190" s="286"/>
      <c r="CD1190" s="286"/>
      <c r="CE1190" s="286"/>
      <c r="CF1190" s="286"/>
      <c r="CG1190" s="286"/>
      <c r="CH1190" s="286"/>
      <c r="CI1190" s="286"/>
      <c r="CJ1190" s="286"/>
      <c r="CK1190" s="286"/>
      <c r="CL1190" s="286"/>
    </row>
    <row r="1191" spans="2:90" x14ac:dyDescent="0.4">
      <c r="B1191" s="95" t="str">
        <f>"Assumptions - "&amp;B1190</f>
        <v>Assumptions - Rolling fixed term loan - multiple borrowings w/ annual control:</v>
      </c>
      <c r="D1191" t="s">
        <v>843</v>
      </c>
      <c r="E1191" t="str">
        <f t="shared" si="1365"/>
        <v>1191 LTERMY-PV</v>
      </c>
      <c r="G1191" t="str">
        <f t="shared" ref="G1191:G1209" si="1366">E1191</f>
        <v>1191 LTERMY-PV</v>
      </c>
      <c r="I1191"/>
      <c r="J1191"/>
      <c r="R1191"/>
      <c r="S1191"/>
      <c r="T1191"/>
      <c r="U1191"/>
      <c r="V1191"/>
      <c r="W1191"/>
      <c r="X1191"/>
      <c r="Y1191"/>
      <c r="Z1191"/>
      <c r="AA1191"/>
      <c r="AB1191"/>
      <c r="AC1191"/>
      <c r="AD1191"/>
      <c r="AE1191"/>
      <c r="AF1191"/>
      <c r="AG1191"/>
      <c r="AH1191"/>
      <c r="AI1191"/>
      <c r="AJ1191"/>
      <c r="AK1191"/>
      <c r="AL1191"/>
      <c r="AM1191"/>
      <c r="AN1191"/>
      <c r="AO1191"/>
      <c r="AP1191"/>
      <c r="AQ1191"/>
      <c r="AR1191"/>
      <c r="AS1191"/>
      <c r="AT1191"/>
      <c r="AU1191"/>
      <c r="AV1191"/>
      <c r="AW1191"/>
      <c r="AX1191"/>
      <c r="AY1191"/>
      <c r="AZ1191"/>
      <c r="BA1191"/>
      <c r="BB1191"/>
      <c r="BC1191"/>
      <c r="BD1191"/>
      <c r="BE1191"/>
      <c r="BF1191"/>
      <c r="BG1191"/>
      <c r="BH1191"/>
      <c r="BI1191"/>
      <c r="BJ1191"/>
      <c r="BK1191"/>
      <c r="BL1191"/>
      <c r="BM1191"/>
      <c r="BN1191"/>
      <c r="BO1191"/>
      <c r="BP1191"/>
      <c r="BQ1191"/>
      <c r="BR1191"/>
      <c r="BS1191"/>
      <c r="BT1191"/>
      <c r="BU1191"/>
      <c r="BV1191"/>
      <c r="BW1191"/>
      <c r="BX1191"/>
      <c r="BY1191"/>
      <c r="BZ1191"/>
      <c r="CA1191"/>
      <c r="CB1191"/>
      <c r="CC1191"/>
      <c r="CD1191"/>
      <c r="CE1191"/>
      <c r="CF1191"/>
      <c r="CG1191"/>
      <c r="CH1191"/>
      <c r="CI1191"/>
      <c r="CJ1191"/>
      <c r="CK1191"/>
      <c r="CL1191"/>
    </row>
    <row r="1192" spans="2:90" x14ac:dyDescent="0.4">
      <c r="B1192" s="155" t="s">
        <v>287</v>
      </c>
      <c r="D1192" t="s">
        <v>843</v>
      </c>
      <c r="E1192" t="str">
        <f t="shared" si="1365"/>
        <v>1192 LTERMY-PV</v>
      </c>
      <c r="F1192" s="31"/>
      <c r="G1192" t="str">
        <f t="shared" si="1366"/>
        <v>1192 LTERMY-PV</v>
      </c>
      <c r="H1192" s="57">
        <v>4</v>
      </c>
      <c r="I1192" s="31"/>
      <c r="J1192" s="31"/>
      <c r="K1192" s="31"/>
      <c r="L1192" s="31"/>
      <c r="M1192" s="31"/>
      <c r="N1192" s="31"/>
      <c r="O1192" s="31"/>
      <c r="P1192" s="31"/>
      <c r="R1192" s="31"/>
      <c r="S1192" s="73"/>
      <c r="T1192" s="73"/>
      <c r="U1192" s="73"/>
      <c r="V1192" s="73"/>
      <c r="W1192" s="73"/>
      <c r="X1192" s="73"/>
      <c r="Y1192" s="73"/>
      <c r="Z1192" s="73"/>
      <c r="AA1192" s="73"/>
      <c r="AB1192" s="73"/>
      <c r="AC1192" s="73"/>
      <c r="AD1192" s="73"/>
      <c r="AE1192" s="73"/>
      <c r="AF1192" s="73"/>
      <c r="AG1192" s="73"/>
      <c r="AH1192" s="73"/>
      <c r="AI1192" s="73"/>
      <c r="AJ1192" s="73"/>
      <c r="AK1192" s="73"/>
      <c r="AL1192" s="73"/>
      <c r="AM1192" s="73"/>
      <c r="AN1192" s="73"/>
      <c r="AO1192" s="73"/>
      <c r="AP1192" s="73"/>
      <c r="AQ1192" s="73"/>
      <c r="AR1192" s="73"/>
      <c r="AS1192" s="73"/>
      <c r="AT1192" s="73"/>
      <c r="AU1192" s="73"/>
      <c r="AV1192" s="73"/>
      <c r="AW1192" s="73"/>
      <c r="AX1192" s="73"/>
      <c r="AY1192" s="73"/>
      <c r="AZ1192" s="73"/>
      <c r="BA1192" s="73"/>
      <c r="BB1192" s="73"/>
      <c r="BC1192" s="73"/>
      <c r="BD1192" s="73"/>
      <c r="BE1192" s="73"/>
      <c r="BF1192" s="73"/>
      <c r="BG1192" s="73"/>
      <c r="BH1192" s="73"/>
      <c r="BI1192" s="73"/>
      <c r="BJ1192" s="73"/>
      <c r="BK1192" s="73"/>
      <c r="BL1192" s="73"/>
      <c r="BM1192" s="73"/>
      <c r="BN1192" s="73"/>
      <c r="BO1192" s="73"/>
      <c r="BP1192" s="73"/>
      <c r="BQ1192" s="73"/>
      <c r="BR1192" s="73"/>
      <c r="BS1192" s="73"/>
      <c r="BT1192" s="73"/>
      <c r="BU1192" s="73"/>
      <c r="BV1192" s="73"/>
      <c r="BW1192" s="73"/>
      <c r="BX1192" s="73"/>
      <c r="BY1192" s="73"/>
      <c r="BZ1192" s="73"/>
      <c r="CA1192" s="73"/>
      <c r="CB1192" s="73"/>
      <c r="CC1192" s="73"/>
      <c r="CD1192" s="73"/>
      <c r="CE1192" s="73"/>
      <c r="CF1192" s="73"/>
      <c r="CG1192" s="73"/>
      <c r="CH1192" s="73"/>
      <c r="CI1192" s="73"/>
      <c r="CJ1192" s="73"/>
      <c r="CK1192" s="73"/>
      <c r="CL1192" s="73"/>
    </row>
    <row r="1193" spans="2:90" x14ac:dyDescent="0.4">
      <c r="B1193" s="155" t="s">
        <v>847</v>
      </c>
      <c r="D1193" t="s">
        <v>843</v>
      </c>
      <c r="E1193" t="str">
        <f t="shared" si="1365"/>
        <v>1193 LTERMY-PV</v>
      </c>
      <c r="F1193" s="31"/>
      <c r="G1193" t="str">
        <f t="shared" si="1366"/>
        <v>1193 LTERMY-PV</v>
      </c>
      <c r="H1193" s="57">
        <v>3</v>
      </c>
      <c r="I1193" s="31"/>
      <c r="J1193" s="31"/>
      <c r="K1193" s="31"/>
      <c r="L1193" s="31"/>
      <c r="M1193" s="31"/>
      <c r="N1193" s="31"/>
      <c r="O1193" s="31"/>
      <c r="P1193" s="31"/>
      <c r="R1193" s="31"/>
      <c r="S1193" s="73"/>
      <c r="T1193" s="73"/>
      <c r="U1193" s="73"/>
      <c r="V1193" s="73"/>
      <c r="W1193" s="73"/>
      <c r="X1193" s="73"/>
      <c r="Y1193" s="73"/>
      <c r="Z1193" s="73"/>
      <c r="AA1193" s="73"/>
      <c r="AB1193" s="73"/>
      <c r="AC1193" s="73"/>
      <c r="AD1193" s="73"/>
      <c r="AE1193" s="73"/>
      <c r="AF1193" s="73"/>
      <c r="AG1193" s="73"/>
      <c r="AH1193" s="73"/>
      <c r="AI1193" s="73"/>
      <c r="AJ1193" s="73"/>
      <c r="AK1193" s="73"/>
      <c r="AL1193" s="73"/>
      <c r="AM1193" s="73"/>
      <c r="AN1193" s="73"/>
      <c r="AO1193" s="73"/>
      <c r="AP1193" s="73"/>
      <c r="AQ1193" s="73"/>
      <c r="AR1193" s="73"/>
      <c r="AS1193" s="73"/>
      <c r="AT1193" s="73"/>
      <c r="AU1193" s="73"/>
      <c r="AV1193" s="73"/>
      <c r="AW1193" s="73"/>
      <c r="AX1193" s="73"/>
      <c r="AY1193" s="73"/>
      <c r="AZ1193" s="73"/>
      <c r="BA1193" s="73"/>
      <c r="BB1193" s="73"/>
      <c r="BC1193" s="73"/>
      <c r="BD1193" s="73"/>
      <c r="BE1193" s="73"/>
      <c r="BF1193" s="73"/>
      <c r="BG1193" s="73"/>
      <c r="BH1193" s="73"/>
      <c r="BI1193" s="73"/>
      <c r="BJ1193" s="73"/>
      <c r="BK1193" s="73"/>
      <c r="BL1193" s="73"/>
      <c r="BM1193" s="73"/>
      <c r="BN1193" s="73"/>
      <c r="BO1193" s="73"/>
      <c r="BP1193" s="73"/>
      <c r="BQ1193" s="73"/>
      <c r="BR1193" s="73"/>
      <c r="BS1193" s="73"/>
      <c r="BT1193" s="73"/>
      <c r="BU1193" s="73"/>
      <c r="BV1193" s="73"/>
      <c r="BW1193" s="73"/>
      <c r="BX1193" s="73"/>
      <c r="BY1193" s="73"/>
      <c r="BZ1193" s="73"/>
      <c r="CA1193" s="73"/>
      <c r="CB1193" s="73"/>
      <c r="CC1193" s="73"/>
      <c r="CD1193" s="73"/>
      <c r="CE1193" s="73"/>
      <c r="CF1193" s="73"/>
      <c r="CG1193" s="73"/>
      <c r="CH1193" s="73"/>
      <c r="CI1193" s="73"/>
      <c r="CJ1193" s="73"/>
      <c r="CK1193" s="73"/>
      <c r="CL1193" s="73"/>
    </row>
    <row r="1194" spans="2:90" x14ac:dyDescent="0.4">
      <c r="B1194" s="155" t="s">
        <v>288</v>
      </c>
      <c r="D1194" t="s">
        <v>843</v>
      </c>
      <c r="E1194" t="str">
        <f t="shared" si="1365"/>
        <v>1194 LTERMY-PV</v>
      </c>
      <c r="F1194" s="31"/>
      <c r="G1194" t="str">
        <f t="shared" si="1366"/>
        <v>1194 LTERMY-PV</v>
      </c>
      <c r="H1194" s="59">
        <v>0.1</v>
      </c>
      <c r="I1194" s="31"/>
      <c r="J1194" s="31"/>
      <c r="K1194" s="31"/>
      <c r="L1194" s="31"/>
      <c r="M1194" s="31"/>
      <c r="N1194" s="31"/>
      <c r="O1194" s="31"/>
      <c r="P1194" s="31"/>
      <c r="R1194" s="31"/>
      <c r="S1194" s="73"/>
      <c r="T1194" s="73"/>
      <c r="U1194" s="73"/>
      <c r="V1194" s="73"/>
      <c r="W1194" s="73"/>
      <c r="X1194" s="73"/>
      <c r="Y1194" s="73"/>
      <c r="Z1194" s="73"/>
      <c r="AA1194" s="73"/>
      <c r="AB1194" s="73"/>
      <c r="AC1194" s="73"/>
      <c r="AD1194" s="73"/>
      <c r="AE1194" s="73"/>
      <c r="AF1194" s="73"/>
      <c r="AG1194" s="73"/>
      <c r="AH1194" s="73"/>
      <c r="AI1194" s="73"/>
      <c r="AJ1194" s="73"/>
      <c r="AK1194" s="73"/>
      <c r="AL1194" s="73"/>
      <c r="AM1194" s="73"/>
      <c r="AN1194" s="73"/>
      <c r="AO1194" s="73"/>
      <c r="AP1194" s="73"/>
      <c r="AQ1194" s="73"/>
      <c r="AR1194" s="73"/>
      <c r="AS1194" s="73"/>
      <c r="AT1194" s="73"/>
      <c r="AU1194" s="73"/>
      <c r="AV1194" s="73"/>
      <c r="AW1194" s="73"/>
      <c r="AX1194" s="73"/>
      <c r="AY1194" s="73"/>
      <c r="AZ1194" s="73"/>
      <c r="BA1194" s="73"/>
      <c r="BB1194" s="73"/>
      <c r="BC1194" s="73"/>
      <c r="BD1194" s="73"/>
      <c r="BE1194" s="73"/>
      <c r="BF1194" s="73"/>
      <c r="BG1194" s="73"/>
      <c r="BH1194" s="73"/>
      <c r="BI1194" s="73"/>
      <c r="BJ1194" s="73"/>
      <c r="BK1194" s="73"/>
      <c r="BL1194" s="73"/>
      <c r="BM1194" s="73"/>
      <c r="BN1194" s="73"/>
      <c r="BO1194" s="73"/>
      <c r="BP1194" s="73"/>
      <c r="BQ1194" s="73"/>
      <c r="BR1194" s="73"/>
      <c r="BS1194" s="73"/>
      <c r="BT1194" s="73"/>
      <c r="BU1194" s="73"/>
      <c r="BV1194" s="73"/>
      <c r="BW1194" s="73"/>
      <c r="BX1194" s="73"/>
      <c r="BY1194" s="73"/>
      <c r="BZ1194" s="73"/>
      <c r="CA1194" s="73"/>
      <c r="CB1194" s="73"/>
      <c r="CC1194" s="73"/>
      <c r="CD1194" s="73"/>
      <c r="CE1194" s="73"/>
      <c r="CF1194" s="73"/>
      <c r="CG1194" s="73"/>
      <c r="CH1194" s="73"/>
      <c r="CI1194" s="73"/>
      <c r="CJ1194" s="73"/>
      <c r="CK1194" s="73"/>
      <c r="CL1194" s="73"/>
    </row>
    <row r="1195" spans="2:90" x14ac:dyDescent="0.4">
      <c r="B1195" s="154" t="s">
        <v>289</v>
      </c>
      <c r="D1195" t="s">
        <v>843</v>
      </c>
      <c r="E1195" t="str">
        <f t="shared" si="1365"/>
        <v>1195 LTERMY-PV</v>
      </c>
      <c r="F1195" s="31"/>
      <c r="G1195" t="str">
        <f t="shared" si="1366"/>
        <v>1195 LTERMY-PV</v>
      </c>
      <c r="H1195" s="23">
        <v>1000</v>
      </c>
      <c r="I1195" s="31"/>
      <c r="J1195" s="31"/>
      <c r="K1195" s="31"/>
      <c r="L1195" s="31"/>
      <c r="M1195" s="31"/>
      <c r="N1195" s="31"/>
      <c r="O1195" s="31"/>
      <c r="P1195" s="31"/>
      <c r="R1195" s="31"/>
      <c r="S1195" s="73"/>
      <c r="T1195" s="73"/>
      <c r="U1195" s="73"/>
      <c r="V1195" s="73"/>
      <c r="W1195" s="73"/>
      <c r="X1195" s="73"/>
      <c r="Y1195" s="73"/>
      <c r="Z1195" s="73"/>
      <c r="AA1195" s="73"/>
      <c r="AB1195" s="73"/>
      <c r="AC1195" s="73"/>
      <c r="AD1195" s="73"/>
      <c r="AE1195" s="73"/>
      <c r="AF1195" s="73"/>
      <c r="AG1195" s="73"/>
      <c r="AH1195" s="73"/>
      <c r="AI1195" s="73"/>
      <c r="AJ1195" s="73"/>
      <c r="AK1195" s="73"/>
      <c r="AL1195" s="73"/>
      <c r="AM1195" s="73"/>
      <c r="AN1195" s="73"/>
      <c r="AO1195" s="73"/>
      <c r="AP1195" s="73"/>
      <c r="AQ1195" s="73"/>
      <c r="AR1195" s="73"/>
      <c r="AS1195" s="73"/>
      <c r="AT1195" s="73"/>
      <c r="AU1195" s="73"/>
      <c r="AV1195" s="73"/>
      <c r="AW1195" s="73"/>
      <c r="AX1195" s="73"/>
      <c r="AY1195" s="73"/>
      <c r="AZ1195" s="73"/>
      <c r="BA1195" s="73"/>
      <c r="BB1195" s="73"/>
      <c r="BC1195" s="73"/>
      <c r="BD1195" s="73"/>
      <c r="BE1195" s="73"/>
      <c r="BF1195" s="73"/>
      <c r="BG1195" s="73"/>
      <c r="BH1195" s="73"/>
      <c r="BI1195" s="73"/>
      <c r="BJ1195" s="73"/>
      <c r="BK1195" s="73"/>
      <c r="BL1195" s="73"/>
      <c r="BM1195" s="73"/>
      <c r="BN1195" s="73"/>
      <c r="BO1195" s="73"/>
      <c r="BP1195" s="73"/>
      <c r="BQ1195" s="73"/>
      <c r="BR1195" s="73"/>
      <c r="BS1195" s="73"/>
      <c r="BT1195" s="73"/>
      <c r="BU1195" s="73"/>
      <c r="BV1195" s="73"/>
      <c r="BW1195" s="73"/>
      <c r="BX1195" s="73"/>
      <c r="BY1195" s="73"/>
      <c r="BZ1195" s="73"/>
      <c r="CA1195" s="73"/>
      <c r="CB1195" s="73"/>
      <c r="CC1195" s="73"/>
      <c r="CD1195" s="73"/>
      <c r="CE1195" s="73"/>
      <c r="CF1195" s="73"/>
      <c r="CG1195" s="73"/>
      <c r="CH1195" s="73"/>
      <c r="CI1195" s="73"/>
      <c r="CJ1195" s="73"/>
      <c r="CK1195" s="73"/>
      <c r="CL1195" s="73"/>
    </row>
    <row r="1196" spans="2:90" x14ac:dyDescent="0.4">
      <c r="B1196" s="124"/>
      <c r="C1196" s="31"/>
      <c r="D1196" t="s">
        <v>843</v>
      </c>
      <c r="E1196" t="str">
        <f t="shared" si="1365"/>
        <v>1196 LTERMY-PV</v>
      </c>
      <c r="F1196" s="31"/>
      <c r="G1196" t="str">
        <f t="shared" si="1366"/>
        <v>1196 LTERMY-PV</v>
      </c>
      <c r="H1196" s="31"/>
      <c r="I1196" s="31"/>
      <c r="J1196" s="31"/>
      <c r="K1196" s="31"/>
      <c r="L1196" s="31"/>
      <c r="M1196" s="31"/>
      <c r="N1196" s="31"/>
      <c r="O1196" s="31"/>
      <c r="P1196" s="31"/>
      <c r="R1196" s="31"/>
      <c r="S1196" s="73"/>
      <c r="T1196" s="73"/>
      <c r="U1196" s="73"/>
      <c r="V1196" s="73"/>
      <c r="W1196" s="73"/>
      <c r="X1196" s="73"/>
      <c r="Y1196" s="73"/>
      <c r="Z1196" s="73"/>
      <c r="AA1196" s="73"/>
      <c r="AB1196" s="73"/>
      <c r="AC1196" s="73"/>
      <c r="AD1196" s="73"/>
      <c r="AE1196" s="73"/>
      <c r="AF1196" s="73"/>
      <c r="AG1196" s="73"/>
      <c r="AH1196" s="73"/>
      <c r="AI1196" s="73"/>
      <c r="AJ1196" s="73"/>
      <c r="AK1196" s="73"/>
      <c r="AL1196" s="73"/>
      <c r="AM1196" s="73"/>
      <c r="AN1196" s="73"/>
      <c r="AO1196" s="73"/>
      <c r="AP1196" s="73"/>
      <c r="AQ1196" s="73"/>
      <c r="AR1196" s="73"/>
      <c r="AS1196" s="73"/>
      <c r="AT1196" s="73"/>
      <c r="AU1196" s="73"/>
      <c r="AV1196" s="73"/>
      <c r="AW1196" s="73"/>
      <c r="AX1196" s="73"/>
      <c r="AY1196" s="73"/>
      <c r="AZ1196" s="73"/>
      <c r="BA1196" s="73"/>
      <c r="BB1196" s="73"/>
      <c r="BC1196" s="73"/>
      <c r="BD1196" s="73"/>
      <c r="BE1196" s="73"/>
      <c r="BF1196" s="73"/>
      <c r="BG1196" s="73"/>
      <c r="BH1196" s="73"/>
      <c r="BI1196" s="73"/>
      <c r="BJ1196" s="73"/>
      <c r="BK1196" s="73"/>
      <c r="BL1196" s="73"/>
      <c r="BM1196" s="73"/>
      <c r="BN1196" s="73"/>
      <c r="BO1196" s="73"/>
      <c r="BP1196" s="73"/>
      <c r="BQ1196" s="73"/>
      <c r="BR1196" s="73"/>
      <c r="BS1196" s="73"/>
      <c r="BT1196" s="73"/>
      <c r="BU1196" s="73"/>
      <c r="BV1196" s="73"/>
      <c r="BW1196" s="73"/>
      <c r="BX1196" s="73"/>
      <c r="BY1196" s="73"/>
      <c r="BZ1196" s="73"/>
      <c r="CA1196" s="73"/>
      <c r="CB1196" s="73"/>
      <c r="CC1196" s="73"/>
      <c r="CD1196" s="73"/>
      <c r="CE1196" s="73"/>
      <c r="CF1196" s="73"/>
      <c r="CG1196" s="73"/>
      <c r="CH1196" s="73"/>
      <c r="CI1196" s="73"/>
      <c r="CJ1196" s="73"/>
      <c r="CK1196" s="73"/>
      <c r="CL1196" s="73"/>
    </row>
    <row r="1197" spans="2:90" x14ac:dyDescent="0.4">
      <c r="B1197" s="95" t="s">
        <v>290</v>
      </c>
      <c r="D1197" t="s">
        <v>843</v>
      </c>
      <c r="E1197" t="str">
        <f t="shared" si="1365"/>
        <v>1197 LTERMY-PV</v>
      </c>
      <c r="F1197" s="280"/>
      <c r="G1197" t="str">
        <f t="shared" si="1366"/>
        <v>1197 LTERMY-PV</v>
      </c>
      <c r="R1197" s="92"/>
      <c r="S1197" s="150"/>
      <c r="T1197" s="150"/>
      <c r="U1197" s="150"/>
      <c r="V1197" s="150"/>
      <c r="W1197" s="150"/>
      <c r="X1197" s="150"/>
      <c r="Y1197" s="150"/>
      <c r="Z1197" s="150"/>
      <c r="AA1197" s="150"/>
      <c r="AB1197" s="150"/>
      <c r="AC1197" s="150"/>
      <c r="AD1197" s="150"/>
      <c r="AE1197" s="150"/>
      <c r="AF1197" s="150"/>
      <c r="AG1197" s="150"/>
      <c r="AH1197" s="150"/>
      <c r="AI1197" s="150"/>
      <c r="AJ1197" s="150"/>
      <c r="AK1197" s="150"/>
      <c r="AL1197" s="150"/>
      <c r="AM1197" s="150"/>
      <c r="AN1197" s="150"/>
      <c r="AO1197" s="150"/>
      <c r="AP1197" s="150"/>
      <c r="AQ1197" s="150"/>
      <c r="AR1197" s="150"/>
      <c r="AS1197" s="150"/>
      <c r="AT1197" s="150"/>
      <c r="AU1197" s="150"/>
      <c r="AV1197" s="150"/>
      <c r="AW1197" s="150"/>
      <c r="AX1197" s="150"/>
      <c r="AY1197" s="150"/>
      <c r="AZ1197" s="150"/>
      <c r="BA1197" s="150"/>
      <c r="BB1197" s="150"/>
      <c r="BC1197" s="150"/>
      <c r="BD1197" s="150"/>
      <c r="BE1197" s="150"/>
      <c r="BF1197" s="150"/>
      <c r="BG1197" s="150"/>
      <c r="BH1197" s="150"/>
      <c r="BI1197" s="150"/>
      <c r="BJ1197" s="150"/>
      <c r="BK1197" s="150"/>
      <c r="BL1197" s="150"/>
      <c r="BM1197" s="150"/>
      <c r="BN1197" s="150"/>
      <c r="BO1197" s="150"/>
      <c r="BP1197" s="150"/>
      <c r="BQ1197" s="150"/>
      <c r="BR1197" s="150"/>
      <c r="BS1197" s="150"/>
      <c r="BT1197" s="150"/>
      <c r="BU1197" s="150"/>
      <c r="BV1197" s="150"/>
      <c r="BW1197" s="150"/>
      <c r="BX1197" s="150"/>
      <c r="BY1197" s="150"/>
      <c r="BZ1197" s="150"/>
      <c r="CA1197" s="150"/>
      <c r="CB1197" s="150"/>
      <c r="CC1197" s="150"/>
      <c r="CD1197" s="150"/>
      <c r="CE1197" s="150"/>
      <c r="CF1197" s="150"/>
      <c r="CG1197" s="150"/>
      <c r="CH1197" s="150"/>
      <c r="CI1197" s="150"/>
      <c r="CJ1197" s="150"/>
      <c r="CK1197" s="150"/>
      <c r="CL1197" s="150"/>
    </row>
    <row r="1198" spans="2:90" x14ac:dyDescent="0.4">
      <c r="B1198" s="154" t="s">
        <v>289</v>
      </c>
      <c r="D1198" t="s">
        <v>843</v>
      </c>
      <c r="E1198" t="str">
        <f t="shared" si="1365"/>
        <v>1198 LTERMY-PV</v>
      </c>
      <c r="F1198" s="280"/>
      <c r="G1198" t="str">
        <f t="shared" si="1366"/>
        <v>1198 LTERMY-PV</v>
      </c>
      <c r="K1198" s="24">
        <f>H1195</f>
        <v>1000</v>
      </c>
      <c r="L1198" s="24">
        <f ca="1">K1202</f>
        <v>1500000</v>
      </c>
      <c r="M1198" s="24">
        <f ca="1">L1202</f>
        <v>1500000</v>
      </c>
      <c r="N1198" s="24">
        <f ca="1">M1202</f>
        <v>1500000</v>
      </c>
      <c r="O1198" s="24">
        <f ca="1">N1202</f>
        <v>1500000</v>
      </c>
      <c r="P1198" s="24">
        <f ca="1">O1202</f>
        <v>1500000</v>
      </c>
      <c r="R1198"/>
      <c r="S1198" s="62">
        <f t="shared" ref="S1198:AY1198" ca="1" si="1367">R1202</f>
        <v>1000</v>
      </c>
      <c r="T1198" s="62">
        <f t="shared" ca="1" si="1367"/>
        <v>501000</v>
      </c>
      <c r="U1198" s="62">
        <f t="shared" ca="1" si="1367"/>
        <v>1001000</v>
      </c>
      <c r="V1198" s="62">
        <f t="shared" ca="1" si="1367"/>
        <v>1500000</v>
      </c>
      <c r="W1198" s="62">
        <f t="shared" ca="1" si="1367"/>
        <v>1500000</v>
      </c>
      <c r="X1198" s="62">
        <f t="shared" ca="1" si="1367"/>
        <v>1500000</v>
      </c>
      <c r="Y1198" s="62">
        <f t="shared" ca="1" si="1367"/>
        <v>1500000</v>
      </c>
      <c r="Z1198" s="62">
        <f t="shared" ca="1" si="1367"/>
        <v>1500000</v>
      </c>
      <c r="AA1198" s="62">
        <f t="shared" ca="1" si="1367"/>
        <v>1500000</v>
      </c>
      <c r="AB1198" s="62">
        <f t="shared" ca="1" si="1367"/>
        <v>1500000</v>
      </c>
      <c r="AC1198" s="62">
        <f t="shared" ca="1" si="1367"/>
        <v>1500000</v>
      </c>
      <c r="AD1198" s="62">
        <f t="shared" ca="1" si="1367"/>
        <v>1500000</v>
      </c>
      <c r="AE1198" s="62">
        <f t="shared" ca="1" si="1367"/>
        <v>1500000</v>
      </c>
      <c r="AF1198" s="62">
        <f t="shared" ca="1" si="1367"/>
        <v>1500000</v>
      </c>
      <c r="AG1198" s="62">
        <f t="shared" ca="1" si="1367"/>
        <v>1500000</v>
      </c>
      <c r="AH1198" s="62">
        <f t="shared" ca="1" si="1367"/>
        <v>1500000</v>
      </c>
      <c r="AI1198" s="62">
        <f t="shared" ca="1" si="1367"/>
        <v>1500000</v>
      </c>
      <c r="AJ1198" s="62">
        <f t="shared" ca="1" si="1367"/>
        <v>1500000</v>
      </c>
      <c r="AK1198" s="62">
        <f t="shared" ca="1" si="1367"/>
        <v>1500000</v>
      </c>
      <c r="AL1198" s="62">
        <f t="shared" ca="1" si="1367"/>
        <v>1500000</v>
      </c>
      <c r="AM1198" s="62">
        <f t="shared" ca="1" si="1367"/>
        <v>1500000</v>
      </c>
      <c r="AN1198" s="62">
        <f t="shared" ca="1" si="1367"/>
        <v>1500000</v>
      </c>
      <c r="AO1198" s="62">
        <f t="shared" ca="1" si="1367"/>
        <v>1500000</v>
      </c>
      <c r="AP1198" s="62">
        <f t="shared" ca="1" si="1367"/>
        <v>1500000</v>
      </c>
      <c r="AQ1198" s="62">
        <f t="shared" ca="1" si="1367"/>
        <v>1500000</v>
      </c>
      <c r="AR1198" s="62">
        <f t="shared" ca="1" si="1367"/>
        <v>1500000</v>
      </c>
      <c r="AS1198" s="62">
        <f t="shared" ca="1" si="1367"/>
        <v>1500000</v>
      </c>
      <c r="AT1198" s="62">
        <f t="shared" ca="1" si="1367"/>
        <v>1500000</v>
      </c>
      <c r="AU1198" s="62">
        <f t="shared" ca="1" si="1367"/>
        <v>1500000</v>
      </c>
      <c r="AV1198" s="62">
        <f t="shared" ca="1" si="1367"/>
        <v>1500000</v>
      </c>
      <c r="AW1198" s="62">
        <f t="shared" ca="1" si="1367"/>
        <v>1500000</v>
      </c>
      <c r="AX1198" s="62">
        <f t="shared" ca="1" si="1367"/>
        <v>1500000</v>
      </c>
      <c r="AY1198" s="62">
        <f t="shared" ca="1" si="1367"/>
        <v>1500000</v>
      </c>
      <c r="AZ1198" s="62">
        <f t="shared" ref="AZ1198:CE1198" ca="1" si="1368">AY1202</f>
        <v>1500000</v>
      </c>
      <c r="BA1198" s="62">
        <f t="shared" ca="1" si="1368"/>
        <v>1500000</v>
      </c>
      <c r="BB1198" s="62">
        <f t="shared" ca="1" si="1368"/>
        <v>1500000</v>
      </c>
      <c r="BC1198" s="62">
        <f t="shared" ca="1" si="1368"/>
        <v>1500000</v>
      </c>
      <c r="BD1198" s="62">
        <f t="shared" ca="1" si="1368"/>
        <v>1500000</v>
      </c>
      <c r="BE1198" s="62">
        <f t="shared" ca="1" si="1368"/>
        <v>1500000</v>
      </c>
      <c r="BF1198" s="62">
        <f t="shared" ca="1" si="1368"/>
        <v>1500000</v>
      </c>
      <c r="BG1198" s="62">
        <f t="shared" ca="1" si="1368"/>
        <v>1500000</v>
      </c>
      <c r="BH1198" s="62">
        <f t="shared" ca="1" si="1368"/>
        <v>1500000</v>
      </c>
      <c r="BI1198" s="62">
        <f t="shared" ca="1" si="1368"/>
        <v>1500000</v>
      </c>
      <c r="BJ1198" s="62">
        <f t="shared" ca="1" si="1368"/>
        <v>1500000</v>
      </c>
      <c r="BK1198" s="62">
        <f t="shared" ca="1" si="1368"/>
        <v>1500000</v>
      </c>
      <c r="BL1198" s="62">
        <f t="shared" ca="1" si="1368"/>
        <v>1500000</v>
      </c>
      <c r="BM1198" s="62">
        <f t="shared" ca="1" si="1368"/>
        <v>1500000</v>
      </c>
      <c r="BN1198" s="62">
        <f t="shared" ca="1" si="1368"/>
        <v>1500000</v>
      </c>
      <c r="BO1198" s="62">
        <f t="shared" ca="1" si="1368"/>
        <v>1500000</v>
      </c>
      <c r="BP1198" s="62">
        <f t="shared" ca="1" si="1368"/>
        <v>1500000</v>
      </c>
      <c r="BQ1198" s="62">
        <f t="shared" ca="1" si="1368"/>
        <v>1500000</v>
      </c>
      <c r="BR1198" s="62">
        <f t="shared" ca="1" si="1368"/>
        <v>1500000</v>
      </c>
      <c r="BS1198" s="62">
        <f t="shared" ca="1" si="1368"/>
        <v>1500000</v>
      </c>
      <c r="BT1198" s="62">
        <f t="shared" ca="1" si="1368"/>
        <v>1500000</v>
      </c>
      <c r="BU1198" s="62">
        <f t="shared" ca="1" si="1368"/>
        <v>1500000</v>
      </c>
      <c r="BV1198" s="62">
        <f t="shared" ca="1" si="1368"/>
        <v>1500000</v>
      </c>
      <c r="BW1198" s="62">
        <f t="shared" ca="1" si="1368"/>
        <v>1500000</v>
      </c>
      <c r="BX1198" s="62">
        <f t="shared" ca="1" si="1368"/>
        <v>1500000</v>
      </c>
      <c r="BY1198" s="62">
        <f t="shared" ca="1" si="1368"/>
        <v>1500000</v>
      </c>
      <c r="BZ1198" s="62">
        <f t="shared" ca="1" si="1368"/>
        <v>1500000</v>
      </c>
      <c r="CA1198" s="62">
        <f t="shared" ca="1" si="1368"/>
        <v>1500000</v>
      </c>
      <c r="CB1198" s="62">
        <f t="shared" ca="1" si="1368"/>
        <v>1500000</v>
      </c>
      <c r="CC1198" s="62">
        <f t="shared" ca="1" si="1368"/>
        <v>1500000</v>
      </c>
      <c r="CD1198" s="62">
        <f t="shared" ca="1" si="1368"/>
        <v>1500000</v>
      </c>
      <c r="CE1198" s="62">
        <f t="shared" ca="1" si="1368"/>
        <v>1500000</v>
      </c>
      <c r="CF1198" s="62">
        <f t="shared" ref="CF1198:CL1198" ca="1" si="1369">CE1202</f>
        <v>1500000</v>
      </c>
      <c r="CG1198" s="62">
        <f t="shared" ca="1" si="1369"/>
        <v>1500000</v>
      </c>
      <c r="CH1198" s="62">
        <f t="shared" ca="1" si="1369"/>
        <v>1500000</v>
      </c>
      <c r="CI1198" s="62">
        <f t="shared" ca="1" si="1369"/>
        <v>1500000</v>
      </c>
      <c r="CJ1198" s="62">
        <f t="shared" ca="1" si="1369"/>
        <v>1500000</v>
      </c>
      <c r="CK1198" s="62">
        <f t="shared" ca="1" si="1369"/>
        <v>1500000</v>
      </c>
      <c r="CL1198" s="62">
        <f t="shared" ca="1" si="1369"/>
        <v>1500000</v>
      </c>
    </row>
    <row r="1199" spans="2:90" x14ac:dyDescent="0.4">
      <c r="B1199" s="141" t="s">
        <v>848</v>
      </c>
      <c r="D1199" t="s">
        <v>843</v>
      </c>
      <c r="E1199" t="str">
        <f t="shared" si="1365"/>
        <v>1199 LTERMY-PV</v>
      </c>
      <c r="F1199" s="280"/>
      <c r="G1199" t="str">
        <f t="shared" si="1366"/>
        <v>1199 LTERMY-PV</v>
      </c>
      <c r="K1199" s="18">
        <v>100</v>
      </c>
      <c r="L1199" s="18">
        <v>100</v>
      </c>
      <c r="M1199" s="18">
        <v>100</v>
      </c>
      <c r="N1199" s="18">
        <v>100</v>
      </c>
      <c r="O1199" s="18">
        <v>100</v>
      </c>
      <c r="P1199" s="18">
        <v>100</v>
      </c>
      <c r="R1199" s="12"/>
      <c r="S1199" s="143" cm="1">
        <f t="array" ref="S1199">IFERROR(INDEX($K:$Q,ROW(),MATCH(S$3,$K$2:$Q$2,0)),0)</f>
        <v>100</v>
      </c>
      <c r="T1199" s="143" cm="1">
        <f t="array" ref="T1199">IFERROR(INDEX($K:$Q,ROW(),MATCH(T$3,$K$2:$Q$2,0)),0)</f>
        <v>100</v>
      </c>
      <c r="U1199" s="143" cm="1">
        <f t="array" ref="U1199">IFERROR(INDEX($K:$Q,ROW(),MATCH(U$3,$K$2:$Q$2,0)),0)</f>
        <v>100</v>
      </c>
      <c r="V1199" s="143" cm="1">
        <f t="array" ref="V1199">IFERROR(INDEX($K:$Q,ROW(),MATCH(V$3,$K$2:$Q$2,0)),0)</f>
        <v>100</v>
      </c>
      <c r="W1199" s="143" cm="1">
        <f t="array" ref="W1199">IFERROR(INDEX($K:$Q,ROW(),MATCH(W$3,$K$2:$Q$2,0)),0)</f>
        <v>100</v>
      </c>
      <c r="X1199" s="143" cm="1">
        <f t="array" ref="X1199">IFERROR(INDEX($K:$Q,ROW(),MATCH(X$3,$K$2:$Q$2,0)),0)</f>
        <v>100</v>
      </c>
      <c r="Y1199" s="143" cm="1">
        <f t="array" ref="Y1199">IFERROR(INDEX($K:$Q,ROW(),MATCH(Y$3,$K$2:$Q$2,0)),0)</f>
        <v>100</v>
      </c>
      <c r="Z1199" s="143" cm="1">
        <f t="array" ref="Z1199">IFERROR(INDEX($K:$Q,ROW(),MATCH(Z$3,$K$2:$Q$2,0)),0)</f>
        <v>100</v>
      </c>
      <c r="AA1199" s="143" cm="1">
        <f t="array" ref="AA1199">IFERROR(INDEX($K:$Q,ROW(),MATCH(AA$3,$K$2:$Q$2,0)),0)</f>
        <v>100</v>
      </c>
      <c r="AB1199" s="143" cm="1">
        <f t="array" ref="AB1199">IFERROR(INDEX($K:$Q,ROW(),MATCH(AB$3,$K$2:$Q$2,0)),0)</f>
        <v>100</v>
      </c>
      <c r="AC1199" s="143" cm="1">
        <f t="array" ref="AC1199">IFERROR(INDEX($K:$Q,ROW(),MATCH(AC$3,$K$2:$Q$2,0)),0)</f>
        <v>100</v>
      </c>
      <c r="AD1199" s="143" cm="1">
        <f t="array" ref="AD1199">IFERROR(INDEX($K:$Q,ROW(),MATCH(AD$3,$K$2:$Q$2,0)),0)</f>
        <v>100</v>
      </c>
      <c r="AE1199" s="143" cm="1">
        <f t="array" ref="AE1199">IFERROR(INDEX($K:$Q,ROW(),MATCH(AE$3,$K$2:$Q$2,0)),0)</f>
        <v>100</v>
      </c>
      <c r="AF1199" s="143" cm="1">
        <f t="array" ref="AF1199">IFERROR(INDEX($K:$Q,ROW(),MATCH(AF$3,$K$2:$Q$2,0)),0)</f>
        <v>100</v>
      </c>
      <c r="AG1199" s="143" cm="1">
        <f t="array" ref="AG1199">IFERROR(INDEX($K:$Q,ROW(),MATCH(AG$3,$K$2:$Q$2,0)),0)</f>
        <v>100</v>
      </c>
      <c r="AH1199" s="143" cm="1">
        <f t="array" ref="AH1199">IFERROR(INDEX($K:$Q,ROW(),MATCH(AH$3,$K$2:$Q$2,0)),0)</f>
        <v>100</v>
      </c>
      <c r="AI1199" s="143" cm="1">
        <f t="array" ref="AI1199">IFERROR(INDEX($K:$Q,ROW(),MATCH(AI$3,$K$2:$Q$2,0)),0)</f>
        <v>100</v>
      </c>
      <c r="AJ1199" s="143" cm="1">
        <f t="array" ref="AJ1199">IFERROR(INDEX($K:$Q,ROW(),MATCH(AJ$3,$K$2:$Q$2,0)),0)</f>
        <v>100</v>
      </c>
      <c r="AK1199" s="143" cm="1">
        <f t="array" ref="AK1199">IFERROR(INDEX($K:$Q,ROW(),MATCH(AK$3,$K$2:$Q$2,0)),0)</f>
        <v>100</v>
      </c>
      <c r="AL1199" s="143" cm="1">
        <f t="array" ref="AL1199">IFERROR(INDEX($K:$Q,ROW(),MATCH(AL$3,$K$2:$Q$2,0)),0)</f>
        <v>100</v>
      </c>
      <c r="AM1199" s="143" cm="1">
        <f t="array" ref="AM1199">IFERROR(INDEX($K:$Q,ROW(),MATCH(AM$3,$K$2:$Q$2,0)),0)</f>
        <v>100</v>
      </c>
      <c r="AN1199" s="143" cm="1">
        <f t="array" ref="AN1199">IFERROR(INDEX($K:$Q,ROW(),MATCH(AN$3,$K$2:$Q$2,0)),0)</f>
        <v>100</v>
      </c>
      <c r="AO1199" s="143" cm="1">
        <f t="array" ref="AO1199">IFERROR(INDEX($K:$Q,ROW(),MATCH(AO$3,$K$2:$Q$2,0)),0)</f>
        <v>100</v>
      </c>
      <c r="AP1199" s="143" cm="1">
        <f t="array" ref="AP1199">IFERROR(INDEX($K:$Q,ROW(),MATCH(AP$3,$K$2:$Q$2,0)),0)</f>
        <v>100</v>
      </c>
      <c r="AQ1199" s="143" cm="1">
        <f t="array" ref="AQ1199">IFERROR(INDEX($K:$Q,ROW(),MATCH(AQ$3,$K$2:$Q$2,0)),0)</f>
        <v>100</v>
      </c>
      <c r="AR1199" s="143" cm="1">
        <f t="array" ref="AR1199">IFERROR(INDEX($K:$Q,ROW(),MATCH(AR$3,$K$2:$Q$2,0)),0)</f>
        <v>100</v>
      </c>
      <c r="AS1199" s="143" cm="1">
        <f t="array" ref="AS1199">IFERROR(INDEX($K:$Q,ROW(),MATCH(AS$3,$K$2:$Q$2,0)),0)</f>
        <v>100</v>
      </c>
      <c r="AT1199" s="143" cm="1">
        <f t="array" ref="AT1199">IFERROR(INDEX($K:$Q,ROW(),MATCH(AT$3,$K$2:$Q$2,0)),0)</f>
        <v>100</v>
      </c>
      <c r="AU1199" s="143" cm="1">
        <f t="array" ref="AU1199">IFERROR(INDEX($K:$Q,ROW(),MATCH(AU$3,$K$2:$Q$2,0)),0)</f>
        <v>100</v>
      </c>
      <c r="AV1199" s="143" cm="1">
        <f t="array" ref="AV1199">IFERROR(INDEX($K:$Q,ROW(),MATCH(AV$3,$K$2:$Q$2,0)),0)</f>
        <v>100</v>
      </c>
      <c r="AW1199" s="143" cm="1">
        <f t="array" ref="AW1199">IFERROR(INDEX($K:$Q,ROW(),MATCH(AW$3,$K$2:$Q$2,0)),0)</f>
        <v>100</v>
      </c>
      <c r="AX1199" s="143" cm="1">
        <f t="array" ref="AX1199">IFERROR(INDEX($K:$Q,ROW(),MATCH(AX$3,$K$2:$Q$2,0)),0)</f>
        <v>100</v>
      </c>
      <c r="AY1199" s="143" cm="1">
        <f t="array" ref="AY1199">IFERROR(INDEX($K:$Q,ROW(),MATCH(AY$3,$K$2:$Q$2,0)),0)</f>
        <v>100</v>
      </c>
      <c r="AZ1199" s="143" cm="1">
        <f t="array" ref="AZ1199">IFERROR(INDEX($K:$Q,ROW(),MATCH(AZ$3,$K$2:$Q$2,0)),0)</f>
        <v>100</v>
      </c>
      <c r="BA1199" s="143" cm="1">
        <f t="array" ref="BA1199">IFERROR(INDEX($K:$Q,ROW(),MATCH(BA$3,$K$2:$Q$2,0)),0)</f>
        <v>100</v>
      </c>
      <c r="BB1199" s="143" cm="1">
        <f t="array" ref="BB1199">IFERROR(INDEX($K:$Q,ROW(),MATCH(BB$3,$K$2:$Q$2,0)),0)</f>
        <v>100</v>
      </c>
      <c r="BC1199" s="143" cm="1">
        <f t="array" ref="BC1199">IFERROR(INDEX($K:$Q,ROW(),MATCH(BC$3,$K$2:$Q$2,0)),0)</f>
        <v>100</v>
      </c>
      <c r="BD1199" s="143" cm="1">
        <f t="array" ref="BD1199">IFERROR(INDEX($K:$Q,ROW(),MATCH(BD$3,$K$2:$Q$2,0)),0)</f>
        <v>100</v>
      </c>
      <c r="BE1199" s="143" cm="1">
        <f t="array" ref="BE1199">IFERROR(INDEX($K:$Q,ROW(),MATCH(BE$3,$K$2:$Q$2,0)),0)</f>
        <v>100</v>
      </c>
      <c r="BF1199" s="143" cm="1">
        <f t="array" ref="BF1199">IFERROR(INDEX($K:$Q,ROW(),MATCH(BF$3,$K$2:$Q$2,0)),0)</f>
        <v>100</v>
      </c>
      <c r="BG1199" s="143" cm="1">
        <f t="array" ref="BG1199">IFERROR(INDEX($K:$Q,ROW(),MATCH(BG$3,$K$2:$Q$2,0)),0)</f>
        <v>100</v>
      </c>
      <c r="BH1199" s="143" cm="1">
        <f t="array" ref="BH1199">IFERROR(INDEX($K:$Q,ROW(),MATCH(BH$3,$K$2:$Q$2,0)),0)</f>
        <v>100</v>
      </c>
      <c r="BI1199" s="143" cm="1">
        <f t="array" ref="BI1199">IFERROR(INDEX($K:$Q,ROW(),MATCH(BI$3,$K$2:$Q$2,0)),0)</f>
        <v>100</v>
      </c>
      <c r="BJ1199" s="143" cm="1">
        <f t="array" ref="BJ1199">IFERROR(INDEX($K:$Q,ROW(),MATCH(BJ$3,$K$2:$Q$2,0)),0)</f>
        <v>100</v>
      </c>
      <c r="BK1199" s="143" cm="1">
        <f t="array" ref="BK1199">IFERROR(INDEX($K:$Q,ROW(),MATCH(BK$3,$K$2:$Q$2,0)),0)</f>
        <v>100</v>
      </c>
      <c r="BL1199" s="143" cm="1">
        <f t="array" ref="BL1199">IFERROR(INDEX($K:$Q,ROW(),MATCH(BL$3,$K$2:$Q$2,0)),0)</f>
        <v>100</v>
      </c>
      <c r="BM1199" s="143" cm="1">
        <f t="array" ref="BM1199">IFERROR(INDEX($K:$Q,ROW(),MATCH(BM$3,$K$2:$Q$2,0)),0)</f>
        <v>100</v>
      </c>
      <c r="BN1199" s="143" cm="1">
        <f t="array" ref="BN1199">IFERROR(INDEX($K:$Q,ROW(),MATCH(BN$3,$K$2:$Q$2,0)),0)</f>
        <v>100</v>
      </c>
      <c r="BO1199" s="143" cm="1">
        <f t="array" ref="BO1199">IFERROR(INDEX($K:$Q,ROW(),MATCH(BO$3,$K$2:$Q$2,0)),0)</f>
        <v>100</v>
      </c>
      <c r="BP1199" s="143" cm="1">
        <f t="array" ref="BP1199">IFERROR(INDEX($K:$Q,ROW(),MATCH(BP$3,$K$2:$Q$2,0)),0)</f>
        <v>100</v>
      </c>
      <c r="BQ1199" s="143" cm="1">
        <f t="array" ref="BQ1199">IFERROR(INDEX($K:$Q,ROW(),MATCH(BQ$3,$K$2:$Q$2,0)),0)</f>
        <v>100</v>
      </c>
      <c r="BR1199" s="143" cm="1">
        <f t="array" ref="BR1199">IFERROR(INDEX($K:$Q,ROW(),MATCH(BR$3,$K$2:$Q$2,0)),0)</f>
        <v>100</v>
      </c>
      <c r="BS1199" s="143" cm="1">
        <f t="array" ref="BS1199">IFERROR(INDEX($K:$Q,ROW(),MATCH(BS$3,$K$2:$Q$2,0)),0)</f>
        <v>100</v>
      </c>
      <c r="BT1199" s="143" cm="1">
        <f t="array" ref="BT1199">IFERROR(INDEX($K:$Q,ROW(),MATCH(BT$3,$K$2:$Q$2,0)),0)</f>
        <v>100</v>
      </c>
      <c r="BU1199" s="143" cm="1">
        <f t="array" ref="BU1199">IFERROR(INDEX($K:$Q,ROW(),MATCH(BU$3,$K$2:$Q$2,0)),0)</f>
        <v>100</v>
      </c>
      <c r="BV1199" s="143" cm="1">
        <f t="array" ref="BV1199">IFERROR(INDEX($K:$Q,ROW(),MATCH(BV$3,$K$2:$Q$2,0)),0)</f>
        <v>100</v>
      </c>
      <c r="BW1199" s="143" cm="1">
        <f t="array" ref="BW1199">IFERROR(INDEX($K:$Q,ROW(),MATCH(BW$3,$K$2:$Q$2,0)),0)</f>
        <v>100</v>
      </c>
      <c r="BX1199" s="143" cm="1">
        <f t="array" ref="BX1199">IFERROR(INDEX($K:$Q,ROW(),MATCH(BX$3,$K$2:$Q$2,0)),0)</f>
        <v>100</v>
      </c>
      <c r="BY1199" s="143" cm="1">
        <f t="array" ref="BY1199">IFERROR(INDEX($K:$Q,ROW(),MATCH(BY$3,$K$2:$Q$2,0)),0)</f>
        <v>100</v>
      </c>
      <c r="BZ1199" s="143" cm="1">
        <f t="array" ref="BZ1199">IFERROR(INDEX($K:$Q,ROW(),MATCH(BZ$3,$K$2:$Q$2,0)),0)</f>
        <v>100</v>
      </c>
      <c r="CA1199" s="143" cm="1">
        <f t="array" ref="CA1199">IFERROR(INDEX($K:$Q,ROW(),MATCH(CA$3,$K$2:$Q$2,0)),0)</f>
        <v>100</v>
      </c>
      <c r="CB1199" s="143" cm="1">
        <f t="array" ref="CB1199">IFERROR(INDEX($K:$Q,ROW(),MATCH(CB$3,$K$2:$Q$2,0)),0)</f>
        <v>100</v>
      </c>
      <c r="CC1199" s="143" cm="1">
        <f t="array" ref="CC1199">IFERROR(INDEX($K:$Q,ROW(),MATCH(CC$3,$K$2:$Q$2,0)),0)</f>
        <v>100</v>
      </c>
      <c r="CD1199" s="143" cm="1">
        <f t="array" ref="CD1199">IFERROR(INDEX($K:$Q,ROW(),MATCH(CD$3,$K$2:$Q$2,0)),0)</f>
        <v>100</v>
      </c>
      <c r="CE1199" s="143" cm="1">
        <f t="array" ref="CE1199">IFERROR(INDEX($K:$Q,ROW(),MATCH(CE$3,$K$2:$Q$2,0)),0)</f>
        <v>100</v>
      </c>
      <c r="CF1199" s="143" cm="1">
        <f t="array" ref="CF1199">IFERROR(INDEX($K:$Q,ROW(),MATCH(CF$3,$K$2:$Q$2,0)),0)</f>
        <v>100</v>
      </c>
      <c r="CG1199" s="143" cm="1">
        <f t="array" ref="CG1199">IFERROR(INDEX($K:$Q,ROW(),MATCH(CG$3,$K$2:$Q$2,0)),0)</f>
        <v>100</v>
      </c>
      <c r="CH1199" s="143" cm="1">
        <f t="array" ref="CH1199">IFERROR(INDEX($K:$Q,ROW(),MATCH(CH$3,$K$2:$Q$2,0)),0)</f>
        <v>100</v>
      </c>
      <c r="CI1199" s="143" cm="1">
        <f t="array" ref="CI1199">IFERROR(INDEX($K:$Q,ROW(),MATCH(CI$3,$K$2:$Q$2,0)),0)</f>
        <v>100</v>
      </c>
      <c r="CJ1199" s="143" cm="1">
        <f t="array" ref="CJ1199">IFERROR(INDEX($K:$Q,ROW(),MATCH(CJ$3,$K$2:$Q$2,0)),0)</f>
        <v>100</v>
      </c>
      <c r="CK1199" s="143" cm="1">
        <f t="array" ref="CK1199">IFERROR(INDEX($K:$Q,ROW(),MATCH(CK$3,$K$2:$Q$2,0)),0)</f>
        <v>100</v>
      </c>
      <c r="CL1199" s="143" cm="1">
        <f t="array" ref="CL1199">IFERROR(INDEX($K:$Q,ROW(),MATCH(CL$3,$K$2:$Q$2,0)),0)</f>
        <v>100</v>
      </c>
    </row>
    <row r="1200" spans="2:90" x14ac:dyDescent="0.4">
      <c r="B1200" s="154" t="str">
        <f>"New borrowing - "&amp;SUBSTITUTE(B1190,":","")</f>
        <v>New borrowing - Rolling fixed term loan - multiple borrowings w/ annual control</v>
      </c>
      <c r="D1200" t="s">
        <v>843</v>
      </c>
      <c r="E1200" t="str">
        <f t="shared" si="1365"/>
        <v>1200 LTERMY-PV</v>
      </c>
      <c r="G1200" t="str">
        <f t="shared" si="1366"/>
        <v>1200 LTERMY-PV</v>
      </c>
      <c r="K1200" s="24">
        <f t="shared" ref="K1200:P1201" ca="1" si="1370">SUMIF($3:$3,K$2,1200:1200)</f>
        <v>6000000</v>
      </c>
      <c r="L1200" s="24">
        <f t="shared" ca="1" si="1370"/>
        <v>6000000</v>
      </c>
      <c r="M1200" s="24">
        <f t="shared" ca="1" si="1370"/>
        <v>6000000</v>
      </c>
      <c r="N1200" s="24">
        <f t="shared" ca="1" si="1370"/>
        <v>6000000</v>
      </c>
      <c r="O1200" s="24">
        <f t="shared" ca="1" si="1370"/>
        <v>6000000</v>
      </c>
      <c r="P1200" s="24">
        <f t="shared" ca="1" si="1370"/>
        <v>6000000</v>
      </c>
      <c r="R1200" s="53">
        <f>H1195</f>
        <v>1000</v>
      </c>
      <c r="S1200" s="80" cm="1">
        <f t="array" aca="1" ref="S1200" ca="1">+S1199*INDIRECT(S1185)</f>
        <v>500000</v>
      </c>
      <c r="T1200" s="80" cm="1">
        <f t="array" aca="1" ref="T1200" ca="1">+T1199*INDIRECT(T1185)</f>
        <v>500000</v>
      </c>
      <c r="U1200" s="80" cm="1">
        <f t="array" aca="1" ref="U1200" ca="1">+U1199*INDIRECT(U1185)</f>
        <v>500000</v>
      </c>
      <c r="V1200" s="80" cm="1">
        <f t="array" aca="1" ref="V1200" ca="1">+V1199*INDIRECT(V1185)</f>
        <v>500000</v>
      </c>
      <c r="W1200" s="80" cm="1">
        <f t="array" aca="1" ref="W1200" ca="1">+W1199*INDIRECT(W1185)</f>
        <v>500000</v>
      </c>
      <c r="X1200" s="80" cm="1">
        <f t="array" aca="1" ref="X1200" ca="1">+X1199*INDIRECT(X1185)</f>
        <v>500000</v>
      </c>
      <c r="Y1200" s="80" cm="1">
        <f t="array" aca="1" ref="Y1200" ca="1">+Y1199*INDIRECT(Y1185)</f>
        <v>500000</v>
      </c>
      <c r="Z1200" s="80" cm="1">
        <f t="array" aca="1" ref="Z1200" ca="1">+Z1199*INDIRECT(Z1185)</f>
        <v>500000</v>
      </c>
      <c r="AA1200" s="80" cm="1">
        <f t="array" aca="1" ref="AA1200" ca="1">+AA1199*INDIRECT(AA1185)</f>
        <v>500000</v>
      </c>
      <c r="AB1200" s="80" cm="1">
        <f t="array" aca="1" ref="AB1200" ca="1">+AB1199*INDIRECT(AB1185)</f>
        <v>500000</v>
      </c>
      <c r="AC1200" s="80" cm="1">
        <f t="array" aca="1" ref="AC1200" ca="1">+AC1199*INDIRECT(AC1185)</f>
        <v>500000</v>
      </c>
      <c r="AD1200" s="80" cm="1">
        <f t="array" aca="1" ref="AD1200" ca="1">+AD1199*INDIRECT(AD1185)</f>
        <v>500000</v>
      </c>
      <c r="AE1200" s="80" cm="1">
        <f t="array" aca="1" ref="AE1200" ca="1">+AE1199*INDIRECT(AE1185)</f>
        <v>500000</v>
      </c>
      <c r="AF1200" s="80" cm="1">
        <f t="array" aca="1" ref="AF1200" ca="1">+AF1199*INDIRECT(AF1185)</f>
        <v>500000</v>
      </c>
      <c r="AG1200" s="80" cm="1">
        <f t="array" aca="1" ref="AG1200" ca="1">+AG1199*INDIRECT(AG1185)</f>
        <v>500000</v>
      </c>
      <c r="AH1200" s="80" cm="1">
        <f t="array" aca="1" ref="AH1200" ca="1">+AH1199*INDIRECT(AH1185)</f>
        <v>500000</v>
      </c>
      <c r="AI1200" s="80" cm="1">
        <f t="array" aca="1" ref="AI1200" ca="1">+AI1199*INDIRECT(AI1185)</f>
        <v>500000</v>
      </c>
      <c r="AJ1200" s="80" cm="1">
        <f t="array" aca="1" ref="AJ1200" ca="1">+AJ1199*INDIRECT(AJ1185)</f>
        <v>500000</v>
      </c>
      <c r="AK1200" s="80" cm="1">
        <f t="array" aca="1" ref="AK1200" ca="1">+AK1199*INDIRECT(AK1185)</f>
        <v>500000</v>
      </c>
      <c r="AL1200" s="80" cm="1">
        <f t="array" aca="1" ref="AL1200" ca="1">+AL1199*INDIRECT(AL1185)</f>
        <v>500000</v>
      </c>
      <c r="AM1200" s="80" cm="1">
        <f t="array" aca="1" ref="AM1200" ca="1">+AM1199*INDIRECT(AM1185)</f>
        <v>500000</v>
      </c>
      <c r="AN1200" s="80" cm="1">
        <f t="array" aca="1" ref="AN1200" ca="1">+AN1199*INDIRECT(AN1185)</f>
        <v>500000</v>
      </c>
      <c r="AO1200" s="80" cm="1">
        <f t="array" aca="1" ref="AO1200" ca="1">+AO1199*INDIRECT(AO1185)</f>
        <v>500000</v>
      </c>
      <c r="AP1200" s="80" cm="1">
        <f t="array" aca="1" ref="AP1200" ca="1">+AP1199*INDIRECT(AP1185)</f>
        <v>500000</v>
      </c>
      <c r="AQ1200" s="80" cm="1">
        <f t="array" aca="1" ref="AQ1200" ca="1">+AQ1199*INDIRECT(AQ1185)</f>
        <v>500000</v>
      </c>
      <c r="AR1200" s="80" cm="1">
        <f t="array" aca="1" ref="AR1200" ca="1">+AR1199*INDIRECT(AR1185)</f>
        <v>500000</v>
      </c>
      <c r="AS1200" s="80" cm="1">
        <f t="array" aca="1" ref="AS1200" ca="1">+AS1199*INDIRECT(AS1185)</f>
        <v>500000</v>
      </c>
      <c r="AT1200" s="80" cm="1">
        <f t="array" aca="1" ref="AT1200" ca="1">+AT1199*INDIRECT(AT1185)</f>
        <v>500000</v>
      </c>
      <c r="AU1200" s="80" cm="1">
        <f t="array" aca="1" ref="AU1200" ca="1">+AU1199*INDIRECT(AU1185)</f>
        <v>500000</v>
      </c>
      <c r="AV1200" s="80" cm="1">
        <f t="array" aca="1" ref="AV1200" ca="1">+AV1199*INDIRECT(AV1185)</f>
        <v>500000</v>
      </c>
      <c r="AW1200" s="80" cm="1">
        <f t="array" aca="1" ref="AW1200" ca="1">+AW1199*INDIRECT(AW1185)</f>
        <v>500000</v>
      </c>
      <c r="AX1200" s="80" cm="1">
        <f t="array" aca="1" ref="AX1200" ca="1">+AX1199*INDIRECT(AX1185)</f>
        <v>500000</v>
      </c>
      <c r="AY1200" s="80" cm="1">
        <f t="array" aca="1" ref="AY1200" ca="1">+AY1199*INDIRECT(AY1185)</f>
        <v>500000</v>
      </c>
      <c r="AZ1200" s="80" cm="1">
        <f t="array" aca="1" ref="AZ1200" ca="1">+AZ1199*INDIRECT(AZ1185)</f>
        <v>500000</v>
      </c>
      <c r="BA1200" s="80" cm="1">
        <f t="array" aca="1" ref="BA1200" ca="1">+BA1199*INDIRECT(BA1185)</f>
        <v>500000</v>
      </c>
      <c r="BB1200" s="80" cm="1">
        <f t="array" aca="1" ref="BB1200" ca="1">+BB1199*INDIRECT(BB1185)</f>
        <v>500000</v>
      </c>
      <c r="BC1200" s="80" cm="1">
        <f t="array" aca="1" ref="BC1200" ca="1">+BC1199*INDIRECT(BC1185)</f>
        <v>500000</v>
      </c>
      <c r="BD1200" s="80" cm="1">
        <f t="array" aca="1" ref="BD1200" ca="1">+BD1199*INDIRECT(BD1185)</f>
        <v>500000</v>
      </c>
      <c r="BE1200" s="80" cm="1">
        <f t="array" aca="1" ref="BE1200" ca="1">+BE1199*INDIRECT(BE1185)</f>
        <v>500000</v>
      </c>
      <c r="BF1200" s="80" cm="1">
        <f t="array" aca="1" ref="BF1200" ca="1">+BF1199*INDIRECT(BF1185)</f>
        <v>500000</v>
      </c>
      <c r="BG1200" s="80" cm="1">
        <f t="array" aca="1" ref="BG1200" ca="1">+BG1199*INDIRECT(BG1185)</f>
        <v>500000</v>
      </c>
      <c r="BH1200" s="80" cm="1">
        <f t="array" aca="1" ref="BH1200" ca="1">+BH1199*INDIRECT(BH1185)</f>
        <v>500000</v>
      </c>
      <c r="BI1200" s="80" cm="1">
        <f t="array" aca="1" ref="BI1200" ca="1">+BI1199*INDIRECT(BI1185)</f>
        <v>500000</v>
      </c>
      <c r="BJ1200" s="80" cm="1">
        <f t="array" aca="1" ref="BJ1200" ca="1">+BJ1199*INDIRECT(BJ1185)</f>
        <v>500000</v>
      </c>
      <c r="BK1200" s="80" cm="1">
        <f t="array" aca="1" ref="BK1200" ca="1">+BK1199*INDIRECT(BK1185)</f>
        <v>500000</v>
      </c>
      <c r="BL1200" s="80" cm="1">
        <f t="array" aca="1" ref="BL1200" ca="1">+BL1199*INDIRECT(BL1185)</f>
        <v>500000</v>
      </c>
      <c r="BM1200" s="80" cm="1">
        <f t="array" aca="1" ref="BM1200" ca="1">+BM1199*INDIRECT(BM1185)</f>
        <v>500000</v>
      </c>
      <c r="BN1200" s="80" cm="1">
        <f t="array" aca="1" ref="BN1200" ca="1">+BN1199*INDIRECT(BN1185)</f>
        <v>500000</v>
      </c>
      <c r="BO1200" s="80" cm="1">
        <f t="array" aca="1" ref="BO1200" ca="1">+BO1199*INDIRECT(BO1185)</f>
        <v>500000</v>
      </c>
      <c r="BP1200" s="80" cm="1">
        <f t="array" aca="1" ref="BP1200" ca="1">+BP1199*INDIRECT(BP1185)</f>
        <v>500000</v>
      </c>
      <c r="BQ1200" s="80" cm="1">
        <f t="array" aca="1" ref="BQ1200" ca="1">+BQ1199*INDIRECT(BQ1185)</f>
        <v>500000</v>
      </c>
      <c r="BR1200" s="80" cm="1">
        <f t="array" aca="1" ref="BR1200" ca="1">+BR1199*INDIRECT(BR1185)</f>
        <v>500000</v>
      </c>
      <c r="BS1200" s="80" cm="1">
        <f t="array" aca="1" ref="BS1200" ca="1">+BS1199*INDIRECT(BS1185)</f>
        <v>500000</v>
      </c>
      <c r="BT1200" s="80" cm="1">
        <f t="array" aca="1" ref="BT1200" ca="1">+BT1199*INDIRECT(BT1185)</f>
        <v>500000</v>
      </c>
      <c r="BU1200" s="80" cm="1">
        <f t="array" aca="1" ref="BU1200" ca="1">+BU1199*INDIRECT(BU1185)</f>
        <v>500000</v>
      </c>
      <c r="BV1200" s="80" cm="1">
        <f t="array" aca="1" ref="BV1200" ca="1">+BV1199*INDIRECT(BV1185)</f>
        <v>500000</v>
      </c>
      <c r="BW1200" s="80" cm="1">
        <f t="array" aca="1" ref="BW1200" ca="1">+BW1199*INDIRECT(BW1185)</f>
        <v>500000</v>
      </c>
      <c r="BX1200" s="80" cm="1">
        <f t="array" aca="1" ref="BX1200" ca="1">+BX1199*INDIRECT(BX1185)</f>
        <v>500000</v>
      </c>
      <c r="BY1200" s="80" cm="1">
        <f t="array" aca="1" ref="BY1200" ca="1">+BY1199*INDIRECT(BY1185)</f>
        <v>500000</v>
      </c>
      <c r="BZ1200" s="80" cm="1">
        <f t="array" aca="1" ref="BZ1200" ca="1">+BZ1199*INDIRECT(BZ1185)</f>
        <v>500000</v>
      </c>
      <c r="CA1200" s="80" cm="1">
        <f t="array" aca="1" ref="CA1200" ca="1">+CA1199*INDIRECT(CA1185)</f>
        <v>500000</v>
      </c>
      <c r="CB1200" s="80" cm="1">
        <f t="array" aca="1" ref="CB1200" ca="1">+CB1199*INDIRECT(CB1185)</f>
        <v>500000</v>
      </c>
      <c r="CC1200" s="80" cm="1">
        <f t="array" aca="1" ref="CC1200" ca="1">+CC1199*INDIRECT(CC1185)</f>
        <v>500000</v>
      </c>
      <c r="CD1200" s="80" cm="1">
        <f t="array" aca="1" ref="CD1200" ca="1">+CD1199*INDIRECT(CD1185)</f>
        <v>500000</v>
      </c>
      <c r="CE1200" s="80" cm="1">
        <f t="array" aca="1" ref="CE1200" ca="1">+CE1199*INDIRECT(CE1185)</f>
        <v>500000</v>
      </c>
      <c r="CF1200" s="80" cm="1">
        <f t="array" aca="1" ref="CF1200" ca="1">+CF1199*INDIRECT(CF1185)</f>
        <v>500000</v>
      </c>
      <c r="CG1200" s="80" cm="1">
        <f t="array" aca="1" ref="CG1200" ca="1">+CG1199*INDIRECT(CG1185)</f>
        <v>500000</v>
      </c>
      <c r="CH1200" s="80" cm="1">
        <f t="array" aca="1" ref="CH1200" ca="1">+CH1199*INDIRECT(CH1185)</f>
        <v>500000</v>
      </c>
      <c r="CI1200" s="80" cm="1">
        <f t="array" aca="1" ref="CI1200" ca="1">+CI1199*INDIRECT(CI1185)</f>
        <v>500000</v>
      </c>
      <c r="CJ1200" s="80" cm="1">
        <f t="array" aca="1" ref="CJ1200" ca="1">+CJ1199*INDIRECT(CJ1185)</f>
        <v>500000</v>
      </c>
      <c r="CK1200" s="80" cm="1">
        <f t="array" aca="1" ref="CK1200" ca="1">+CK1199*INDIRECT(CK1185)</f>
        <v>500000</v>
      </c>
      <c r="CL1200" s="80" cm="1">
        <f t="array" aca="1" ref="CL1200" ca="1">+CL1199*INDIRECT(CL1185)</f>
        <v>500000</v>
      </c>
    </row>
    <row r="1201" spans="2:90" x14ac:dyDescent="0.4">
      <c r="B1201" s="154" t="str">
        <f>"Repayment - "&amp;SUBSTITUTE(B1190,":","")</f>
        <v>Repayment - Rolling fixed term loan - multiple borrowings w/ annual control</v>
      </c>
      <c r="D1201" t="s">
        <v>843</v>
      </c>
      <c r="E1201" t="str">
        <f t="shared" si="1365"/>
        <v>1201 LTERMY-PV</v>
      </c>
      <c r="G1201" t="str">
        <f t="shared" si="1366"/>
        <v>1201 LTERMY-PV</v>
      </c>
      <c r="K1201" s="134">
        <f t="shared" ca="1" si="1370"/>
        <v>-4501000</v>
      </c>
      <c r="L1201" s="134">
        <f t="shared" ca="1" si="1370"/>
        <v>-6000000</v>
      </c>
      <c r="M1201" s="134">
        <f t="shared" ca="1" si="1370"/>
        <v>-6000000</v>
      </c>
      <c r="N1201" s="134">
        <f t="shared" ca="1" si="1370"/>
        <v>-6000000</v>
      </c>
      <c r="O1201" s="134">
        <f t="shared" ca="1" si="1370"/>
        <v>-6000000</v>
      </c>
      <c r="P1201" s="134">
        <f t="shared" ca="1" si="1370"/>
        <v>-6000000</v>
      </c>
      <c r="R1201" s="220"/>
      <c r="S1201" s="221">
        <f ca="1">-IF(COUNT($R1200:S1200)&lt;$H1192,0,OFFSET(S1200,0,-$H1192+1))-$J$2509*(COUNT(R1200:$S1200)=($H1192-$H1193+1))</f>
        <v>0</v>
      </c>
      <c r="T1201" s="221">
        <f ca="1">-IF(COUNT($R1200:T1200)&lt;$H1192,0,OFFSET(T1200,0,-$H1192+1))-$J$2509*(COUNT(S1200:$S1200)=($H1192-$H1193+1))</f>
        <v>0</v>
      </c>
      <c r="U1201" s="221">
        <f ca="1">-IF(COUNT($R1200:U1200)&lt;$H1192,0,OFFSET(U1200,0,-$H1192+1))-$J$2509*(COUNT($S1200:T1200)=($H1192-$H1193+1))</f>
        <v>-1000</v>
      </c>
      <c r="V1201" s="221">
        <f ca="1">-IF(COUNT($R1200:V1200)&lt;$H1192,0,OFFSET(V1200,0,-$H1192+1))-$J$2509*(COUNT($S1200:U1200)=($H1192-$H1193+1))</f>
        <v>-500000</v>
      </c>
      <c r="W1201" s="221">
        <f ca="1">-IF(COUNT($R1200:W1200)&lt;$H1192,0,OFFSET(W1200,0,-$H1192+1))-$J$2509*(COUNT($S1200:V1200)=($H1192-$H1193+1))</f>
        <v>-500000</v>
      </c>
      <c r="X1201" s="221">
        <f ca="1">-IF(COUNT($R1200:X1200)&lt;$H1192,0,OFFSET(X1200,0,-$H1192+1))-$J$2509*(COUNT($S1200:W1200)=($H1192-$H1193+1))</f>
        <v>-500000</v>
      </c>
      <c r="Y1201" s="221">
        <f ca="1">-IF(COUNT($R1200:Y1200)&lt;$H1192,0,OFFSET(Y1200,0,-$H1192+1))-$J$2509*(COUNT($S1200:X1200)=($H1192-$H1193+1))</f>
        <v>-500000</v>
      </c>
      <c r="Z1201" s="221">
        <f ca="1">-IF(COUNT($R1200:Z1200)&lt;$H1192,0,OFFSET(Z1200,0,-$H1192+1))-$J$2509*(COUNT($S1200:Y1200)=($H1192-$H1193+1))</f>
        <v>-500000</v>
      </c>
      <c r="AA1201" s="221">
        <f ca="1">-IF(COUNT($R1200:AA1200)&lt;$H1192,0,OFFSET(AA1200,0,-$H1192+1))-$J$2509*(COUNT($S1200:Z1200)=($H1192-$H1193+1))</f>
        <v>-500000</v>
      </c>
      <c r="AB1201" s="221">
        <f ca="1">-IF(COUNT($R1200:AB1200)&lt;$H1192,0,OFFSET(AB1200,0,-$H1192+1))-$J$2509*(COUNT($S1200:AA1200)=($H1192-$H1193+1))</f>
        <v>-500000</v>
      </c>
      <c r="AC1201" s="221">
        <f ca="1">-IF(COUNT($R1200:AC1200)&lt;$H1192,0,OFFSET(AC1200,0,-$H1192+1))-$J$2509*(COUNT($S1200:AB1200)=($H1192-$H1193+1))</f>
        <v>-500000</v>
      </c>
      <c r="AD1201" s="221">
        <f ca="1">-IF(COUNT($R1200:AD1200)&lt;$H1192,0,OFFSET(AD1200,0,-$H1192+1))-$J$2509*(COUNT($S1200:AC1200)=($H1192-$H1193+1))</f>
        <v>-500000</v>
      </c>
      <c r="AE1201" s="221">
        <f ca="1">-IF(COUNT($R1200:AE1200)&lt;$H1192,0,OFFSET(AE1200,0,-$H1192+1))-$J$2509*(COUNT($S1200:AD1200)=($H1192-$H1193+1))</f>
        <v>-500000</v>
      </c>
      <c r="AF1201" s="221">
        <f ca="1">-IF(COUNT($R1200:AF1200)&lt;$H1192,0,OFFSET(AF1200,0,-$H1192+1))-$J$2509*(COUNT($S1200:AE1200)=($H1192-$H1193+1))</f>
        <v>-500000</v>
      </c>
      <c r="AG1201" s="221">
        <f ca="1">-IF(COUNT($R1200:AG1200)&lt;$H1192,0,OFFSET(AG1200,0,-$H1192+1))-$J$2509*(COUNT($S1200:AF1200)=($H1192-$H1193+1))</f>
        <v>-500000</v>
      </c>
      <c r="AH1201" s="221">
        <f ca="1">-IF(COUNT($R1200:AH1200)&lt;$H1192,0,OFFSET(AH1200,0,-$H1192+1))-$J$2509*(COUNT($S1200:AG1200)=($H1192-$H1193+1))</f>
        <v>-500000</v>
      </c>
      <c r="AI1201" s="221">
        <f ca="1">-IF(COUNT($R1200:AI1200)&lt;$H1192,0,OFFSET(AI1200,0,-$H1192+1))-$J$2509*(COUNT($S1200:AH1200)=($H1192-$H1193+1))</f>
        <v>-500000</v>
      </c>
      <c r="AJ1201" s="221">
        <f ca="1">-IF(COUNT($R1200:AJ1200)&lt;$H1192,0,OFFSET(AJ1200,0,-$H1192+1))-$J$2509*(COUNT($S1200:AI1200)=($H1192-$H1193+1))</f>
        <v>-500000</v>
      </c>
      <c r="AK1201" s="221">
        <f ca="1">-IF(COUNT($R1200:AK1200)&lt;$H1192,0,OFFSET(AK1200,0,-$H1192+1))-$J$2509*(COUNT($S1200:AJ1200)=($H1192-$H1193+1))</f>
        <v>-500000</v>
      </c>
      <c r="AL1201" s="221">
        <f ca="1">-IF(COUNT($R1200:AL1200)&lt;$H1192,0,OFFSET(AL1200,0,-$H1192+1))-$J$2509*(COUNT($S1200:AK1200)=($H1192-$H1193+1))</f>
        <v>-500000</v>
      </c>
      <c r="AM1201" s="221">
        <f ca="1">-IF(COUNT($R1200:AM1200)&lt;$H1192,0,OFFSET(AM1200,0,-$H1192+1))-$J$2509*(COUNT($S1200:AL1200)=($H1192-$H1193+1))</f>
        <v>-500000</v>
      </c>
      <c r="AN1201" s="221">
        <f ca="1">-IF(COUNT($R1200:AN1200)&lt;$H1192,0,OFFSET(AN1200,0,-$H1192+1))-$J$2509*(COUNT($S1200:AM1200)=($H1192-$H1193+1))</f>
        <v>-500000</v>
      </c>
      <c r="AO1201" s="221">
        <f ca="1">-IF(COUNT($R1200:AO1200)&lt;$H1192,0,OFFSET(AO1200,0,-$H1192+1))-$J$2509*(COUNT($S1200:AN1200)=($H1192-$H1193+1))</f>
        <v>-500000</v>
      </c>
      <c r="AP1201" s="221">
        <f ca="1">-IF(COUNT($R1200:AP1200)&lt;$H1192,0,OFFSET(AP1200,0,-$H1192+1))-$J$2509*(COUNT($S1200:AO1200)=($H1192-$H1193+1))</f>
        <v>-500000</v>
      </c>
      <c r="AQ1201" s="221">
        <f ca="1">-IF(COUNT($R1200:AQ1200)&lt;$H1192,0,OFFSET(AQ1200,0,-$H1192+1))-$J$2509*(COUNT($S1200:AP1200)=($H1192-$H1193+1))</f>
        <v>-500000</v>
      </c>
      <c r="AR1201" s="221">
        <f ca="1">-IF(COUNT($R1200:AR1200)&lt;$H1192,0,OFFSET(AR1200,0,-$H1192+1))-$J$2509*(COUNT($S1200:AQ1200)=($H1192-$H1193+1))</f>
        <v>-500000</v>
      </c>
      <c r="AS1201" s="221">
        <f ca="1">-IF(COUNT($R1200:AS1200)&lt;$H1192,0,OFFSET(AS1200,0,-$H1192+1))-$J$2509*(COUNT($S1200:AR1200)=($H1192-$H1193+1))</f>
        <v>-500000</v>
      </c>
      <c r="AT1201" s="221">
        <f ca="1">-IF(COUNT($R1200:AT1200)&lt;$H1192,0,OFFSET(AT1200,0,-$H1192+1))-$J$2509*(COUNT($S1200:AS1200)=($H1192-$H1193+1))</f>
        <v>-500000</v>
      </c>
      <c r="AU1201" s="221">
        <f ca="1">-IF(COUNT($R1200:AU1200)&lt;$H1192,0,OFFSET(AU1200,0,-$H1192+1))-$J$2509*(COUNT($S1200:AT1200)=($H1192-$H1193+1))</f>
        <v>-500000</v>
      </c>
      <c r="AV1201" s="221">
        <f ca="1">-IF(COUNT($R1200:AV1200)&lt;$H1192,0,OFFSET(AV1200,0,-$H1192+1))-$J$2509*(COUNT($S1200:AU1200)=($H1192-$H1193+1))</f>
        <v>-500000</v>
      </c>
      <c r="AW1201" s="221">
        <f ca="1">-IF(COUNT($R1200:AW1200)&lt;$H1192,0,OFFSET(AW1200,0,-$H1192+1))-$J$2509*(COUNT($S1200:AV1200)=($H1192-$H1193+1))</f>
        <v>-500000</v>
      </c>
      <c r="AX1201" s="221">
        <f ca="1">-IF(COUNT($R1200:AX1200)&lt;$H1192,0,OFFSET(AX1200,0,-$H1192+1))-$J$2509*(COUNT($S1200:AW1200)=($H1192-$H1193+1))</f>
        <v>-500000</v>
      </c>
      <c r="AY1201" s="221">
        <f ca="1">-IF(COUNT($R1200:AY1200)&lt;$H1192,0,OFFSET(AY1200,0,-$H1192+1))-$J$2509*(COUNT($S1200:AX1200)=($H1192-$H1193+1))</f>
        <v>-500000</v>
      </c>
      <c r="AZ1201" s="221">
        <f ca="1">-IF(COUNT($R1200:AZ1200)&lt;$H1192,0,OFFSET(AZ1200,0,-$H1192+1))-$J$2509*(COUNT($S1200:AY1200)=($H1192-$H1193+1))</f>
        <v>-500000</v>
      </c>
      <c r="BA1201" s="221">
        <f ca="1">-IF(COUNT($R1200:BA1200)&lt;$H1192,0,OFFSET(BA1200,0,-$H1192+1))-$J$2509*(COUNT($S1200:AZ1200)=($H1192-$H1193+1))</f>
        <v>-500000</v>
      </c>
      <c r="BB1201" s="221">
        <f ca="1">-IF(COUNT($R1200:BB1200)&lt;$H1192,0,OFFSET(BB1200,0,-$H1192+1))-$J$2509*(COUNT($S1200:BA1200)=($H1192-$H1193+1))</f>
        <v>-500000</v>
      </c>
      <c r="BC1201" s="221">
        <f ca="1">-IF(COUNT($R1200:BC1200)&lt;$H1192,0,OFFSET(BC1200,0,-$H1192+1))-$J$2509*(COUNT($S1200:BB1200)=($H1192-$H1193+1))</f>
        <v>-500000</v>
      </c>
      <c r="BD1201" s="221">
        <f ca="1">-IF(COUNT($R1200:BD1200)&lt;$H1192,0,OFFSET(BD1200,0,-$H1192+1))-$J$2509*(COUNT($S1200:BC1200)=($H1192-$H1193+1))</f>
        <v>-500000</v>
      </c>
      <c r="BE1201" s="221">
        <f ca="1">-IF(COUNT($R1200:BE1200)&lt;$H1192,0,OFFSET(BE1200,0,-$H1192+1))-$J$2509*(COUNT($S1200:BD1200)=($H1192-$H1193+1))</f>
        <v>-500000</v>
      </c>
      <c r="BF1201" s="221">
        <f ca="1">-IF(COUNT($R1200:BF1200)&lt;$H1192,0,OFFSET(BF1200,0,-$H1192+1))-$J$2509*(COUNT($S1200:BE1200)=($H1192-$H1193+1))</f>
        <v>-500000</v>
      </c>
      <c r="BG1201" s="221">
        <f ca="1">-IF(COUNT($R1200:BG1200)&lt;$H1192,0,OFFSET(BG1200,0,-$H1192+1))-$J$2509*(COUNT($S1200:BF1200)=($H1192-$H1193+1))</f>
        <v>-500000</v>
      </c>
      <c r="BH1201" s="221">
        <f ca="1">-IF(COUNT($R1200:BH1200)&lt;$H1192,0,OFFSET(BH1200,0,-$H1192+1))-$J$2509*(COUNT($S1200:BG1200)=($H1192-$H1193+1))</f>
        <v>-500000</v>
      </c>
      <c r="BI1201" s="221">
        <f ca="1">-IF(COUNT($R1200:BI1200)&lt;$H1192,0,OFFSET(BI1200,0,-$H1192+1))-$J$2509*(COUNT($S1200:BH1200)=($H1192-$H1193+1))</f>
        <v>-500000</v>
      </c>
      <c r="BJ1201" s="221">
        <f ca="1">-IF(COUNT($R1200:BJ1200)&lt;$H1192,0,OFFSET(BJ1200,0,-$H1192+1))-$J$2509*(COUNT($S1200:BI1200)=($H1192-$H1193+1))</f>
        <v>-500000</v>
      </c>
      <c r="BK1201" s="221">
        <f ca="1">-IF(COUNT($R1200:BK1200)&lt;$H1192,0,OFFSET(BK1200,0,-$H1192+1))-$J$2509*(COUNT($S1200:BJ1200)=($H1192-$H1193+1))</f>
        <v>-500000</v>
      </c>
      <c r="BL1201" s="221">
        <f ca="1">-IF(COUNT($R1200:BL1200)&lt;$H1192,0,OFFSET(BL1200,0,-$H1192+1))-$J$2509*(COUNT($S1200:BK1200)=($H1192-$H1193+1))</f>
        <v>-500000</v>
      </c>
      <c r="BM1201" s="221">
        <f ca="1">-IF(COUNT($R1200:BM1200)&lt;$H1192,0,OFFSET(BM1200,0,-$H1192+1))-$J$2509*(COUNT($S1200:BL1200)=($H1192-$H1193+1))</f>
        <v>-500000</v>
      </c>
      <c r="BN1201" s="221">
        <f ca="1">-IF(COUNT($R1200:BN1200)&lt;$H1192,0,OFFSET(BN1200,0,-$H1192+1))-$J$2509*(COUNT($S1200:BM1200)=($H1192-$H1193+1))</f>
        <v>-500000</v>
      </c>
      <c r="BO1201" s="221">
        <f ca="1">-IF(COUNT($R1200:BO1200)&lt;$H1192,0,OFFSET(BO1200,0,-$H1192+1))-$J$2509*(COUNT($S1200:BN1200)=($H1192-$H1193+1))</f>
        <v>-500000</v>
      </c>
      <c r="BP1201" s="221">
        <f ca="1">-IF(COUNT($R1200:BP1200)&lt;$H1192,0,OFFSET(BP1200,0,-$H1192+1))-$J$2509*(COUNT($S1200:BO1200)=($H1192-$H1193+1))</f>
        <v>-500000</v>
      </c>
      <c r="BQ1201" s="221">
        <f ca="1">-IF(COUNT($R1200:BQ1200)&lt;$H1192,0,OFFSET(BQ1200,0,-$H1192+1))-$J$2509*(COUNT($S1200:BP1200)=($H1192-$H1193+1))</f>
        <v>-500000</v>
      </c>
      <c r="BR1201" s="221">
        <f ca="1">-IF(COUNT($R1200:BR1200)&lt;$H1192,0,OFFSET(BR1200,0,-$H1192+1))-$J$2509*(COUNT($S1200:BQ1200)=($H1192-$H1193+1))</f>
        <v>-500000</v>
      </c>
      <c r="BS1201" s="221">
        <f ca="1">-IF(COUNT($R1200:BS1200)&lt;$H1192,0,OFFSET(BS1200,0,-$H1192+1))-$J$2509*(COUNT($S1200:BR1200)=($H1192-$H1193+1))</f>
        <v>-500000</v>
      </c>
      <c r="BT1201" s="221">
        <f ca="1">-IF(COUNT($R1200:BT1200)&lt;$H1192,0,OFFSET(BT1200,0,-$H1192+1))-$J$2509*(COUNT($S1200:BS1200)=($H1192-$H1193+1))</f>
        <v>-500000</v>
      </c>
      <c r="BU1201" s="221">
        <f ca="1">-IF(COUNT($R1200:BU1200)&lt;$H1192,0,OFFSET(BU1200,0,-$H1192+1))-$J$2509*(COUNT($S1200:BT1200)=($H1192-$H1193+1))</f>
        <v>-500000</v>
      </c>
      <c r="BV1201" s="221">
        <f ca="1">-IF(COUNT($R1200:BV1200)&lt;$H1192,0,OFFSET(BV1200,0,-$H1192+1))-$J$2509*(COUNT($S1200:BU1200)=($H1192-$H1193+1))</f>
        <v>-500000</v>
      </c>
      <c r="BW1201" s="221">
        <f ca="1">-IF(COUNT($R1200:BW1200)&lt;$H1192,0,OFFSET(BW1200,0,-$H1192+1))-$J$2509*(COUNT($S1200:BV1200)=($H1192-$H1193+1))</f>
        <v>-500000</v>
      </c>
      <c r="BX1201" s="221">
        <f ca="1">-IF(COUNT($R1200:BX1200)&lt;$H1192,0,OFFSET(BX1200,0,-$H1192+1))-$J$2509*(COUNT($S1200:BW1200)=($H1192-$H1193+1))</f>
        <v>-500000</v>
      </c>
      <c r="BY1201" s="221">
        <f ca="1">-IF(COUNT($R1200:BY1200)&lt;$H1192,0,OFFSET(BY1200,0,-$H1192+1))-$J$2509*(COUNT($S1200:BX1200)=($H1192-$H1193+1))</f>
        <v>-500000</v>
      </c>
      <c r="BZ1201" s="221">
        <f ca="1">-IF(COUNT($R1200:BZ1200)&lt;$H1192,0,OFFSET(BZ1200,0,-$H1192+1))-$J$2509*(COUNT($S1200:BY1200)=($H1192-$H1193+1))</f>
        <v>-500000</v>
      </c>
      <c r="CA1201" s="221">
        <f ca="1">-IF(COUNT($R1200:CA1200)&lt;$H1192,0,OFFSET(CA1200,0,-$H1192+1))-$J$2509*(COUNT($S1200:BZ1200)=($H1192-$H1193+1))</f>
        <v>-500000</v>
      </c>
      <c r="CB1201" s="221">
        <f ca="1">-IF(COUNT($R1200:CB1200)&lt;$H1192,0,OFFSET(CB1200,0,-$H1192+1))-$J$2509*(COUNT($S1200:CA1200)=($H1192-$H1193+1))</f>
        <v>-500000</v>
      </c>
      <c r="CC1201" s="221">
        <f ca="1">-IF(COUNT($R1200:CC1200)&lt;$H1192,0,OFFSET(CC1200,0,-$H1192+1))-$J$2509*(COUNT($S1200:CB1200)=($H1192-$H1193+1))</f>
        <v>-500000</v>
      </c>
      <c r="CD1201" s="221">
        <f ca="1">-IF(COUNT($R1200:CD1200)&lt;$H1192,0,OFFSET(CD1200,0,-$H1192+1))-$J$2509*(COUNT($S1200:CC1200)=($H1192-$H1193+1))</f>
        <v>-500000</v>
      </c>
      <c r="CE1201" s="221">
        <f ca="1">-IF(COUNT($R1200:CE1200)&lt;$H1192,0,OFFSET(CE1200,0,-$H1192+1))-$J$2509*(COUNT($S1200:CD1200)=($H1192-$H1193+1))</f>
        <v>-500000</v>
      </c>
      <c r="CF1201" s="221">
        <f ca="1">-IF(COUNT($R1200:CF1200)&lt;$H1192,0,OFFSET(CF1200,0,-$H1192+1))-$J$2509*(COUNT($S1200:CE1200)=($H1192-$H1193+1))</f>
        <v>-500000</v>
      </c>
      <c r="CG1201" s="221">
        <f ca="1">-IF(COUNT($R1200:CG1200)&lt;$H1192,0,OFFSET(CG1200,0,-$H1192+1))-$J$2509*(COUNT($S1200:CF1200)=($H1192-$H1193+1))</f>
        <v>-500000</v>
      </c>
      <c r="CH1201" s="221">
        <f ca="1">-IF(COUNT($R1200:CH1200)&lt;$H1192,0,OFFSET(CH1200,0,-$H1192+1))-$J$2509*(COUNT($S1200:CG1200)=($H1192-$H1193+1))</f>
        <v>-500000</v>
      </c>
      <c r="CI1201" s="221">
        <f ca="1">-IF(COUNT($R1200:CI1200)&lt;$H1192,0,OFFSET(CI1200,0,-$H1192+1))-$J$2509*(COUNT($S1200:CH1200)=($H1192-$H1193+1))</f>
        <v>-500000</v>
      </c>
      <c r="CJ1201" s="221">
        <f ca="1">-IF(COUNT($R1200:CJ1200)&lt;$H1192,0,OFFSET(CJ1200,0,-$H1192+1))-$J$2509*(COUNT($S1200:CI1200)=($H1192-$H1193+1))</f>
        <v>-500000</v>
      </c>
      <c r="CK1201" s="221">
        <f ca="1">-IF(COUNT($R1200:CK1200)&lt;$H1192,0,OFFSET(CK1200,0,-$H1192+1))-$J$2509*(COUNT($S1200:CJ1200)=($H1192-$H1193+1))</f>
        <v>-500000</v>
      </c>
      <c r="CL1201" s="221">
        <f ca="1">-IF(COUNT($R1200:CL1200)&lt;$H1192,0,OFFSET(CL1200,0,-$H1192+1))-$J$2509*(COUNT($S1200:CK1200)=($H1192-$H1193+1))</f>
        <v>-500000</v>
      </c>
    </row>
    <row r="1202" spans="2:90" x14ac:dyDescent="0.4">
      <c r="B1202" s="123" t="str">
        <f>"Loan - "&amp;SUBSTITUTE(B1190,":","")</f>
        <v>Loan - Rolling fixed term loan - multiple borrowings w/ annual control</v>
      </c>
      <c r="C1202" t="s">
        <v>240</v>
      </c>
      <c r="D1202" t="s">
        <v>843</v>
      </c>
      <c r="E1202" t="str">
        <f t="shared" si="1365"/>
        <v>1202 LTERMY-PV</v>
      </c>
      <c r="G1202" t="str">
        <f t="shared" si="1366"/>
        <v>1202 LTERMY-PV</v>
      </c>
      <c r="I1202" s="80"/>
      <c r="J1202" s="80"/>
      <c r="K1202" s="33">
        <f t="shared" ref="K1202:P1202" ca="1" si="1371">SUMIF($4:$4,K$2,1202:1202)</f>
        <v>1500000</v>
      </c>
      <c r="L1202" s="33">
        <f t="shared" ca="1" si="1371"/>
        <v>1500000</v>
      </c>
      <c r="M1202" s="33">
        <f t="shared" ca="1" si="1371"/>
        <v>1500000</v>
      </c>
      <c r="N1202" s="33">
        <f t="shared" ca="1" si="1371"/>
        <v>1500000</v>
      </c>
      <c r="O1202" s="33">
        <f t="shared" ca="1" si="1371"/>
        <v>1500000</v>
      </c>
      <c r="P1202" s="33">
        <f t="shared" ca="1" si="1371"/>
        <v>1500000</v>
      </c>
      <c r="R1202" s="28">
        <f ca="1">S1198</f>
        <v>1000</v>
      </c>
      <c r="S1202" s="93">
        <f t="shared" ref="S1202" ca="1" si="1372">SUM(S1198,S1200:S1201)</f>
        <v>501000</v>
      </c>
      <c r="T1202" s="93">
        <f t="shared" ref="T1202:AX1202" ca="1" si="1373">SUM(T1198,T1200:T1201)</f>
        <v>1001000</v>
      </c>
      <c r="U1202" s="93">
        <f t="shared" ca="1" si="1373"/>
        <v>1500000</v>
      </c>
      <c r="V1202" s="93">
        <f t="shared" ca="1" si="1373"/>
        <v>1500000</v>
      </c>
      <c r="W1202" s="93">
        <f t="shared" ca="1" si="1373"/>
        <v>1500000</v>
      </c>
      <c r="X1202" s="93">
        <f t="shared" ca="1" si="1373"/>
        <v>1500000</v>
      </c>
      <c r="Y1202" s="93">
        <f t="shared" ca="1" si="1373"/>
        <v>1500000</v>
      </c>
      <c r="Z1202" s="93">
        <f t="shared" ca="1" si="1373"/>
        <v>1500000</v>
      </c>
      <c r="AA1202" s="93">
        <f t="shared" ca="1" si="1373"/>
        <v>1500000</v>
      </c>
      <c r="AB1202" s="93">
        <f t="shared" ca="1" si="1373"/>
        <v>1500000</v>
      </c>
      <c r="AC1202" s="93">
        <f t="shared" ca="1" si="1373"/>
        <v>1500000</v>
      </c>
      <c r="AD1202" s="93">
        <f t="shared" ca="1" si="1373"/>
        <v>1500000</v>
      </c>
      <c r="AE1202" s="93">
        <f t="shared" ca="1" si="1373"/>
        <v>1500000</v>
      </c>
      <c r="AF1202" s="93">
        <f t="shared" ca="1" si="1373"/>
        <v>1500000</v>
      </c>
      <c r="AG1202" s="93">
        <f t="shared" ca="1" si="1373"/>
        <v>1500000</v>
      </c>
      <c r="AH1202" s="93">
        <f t="shared" ca="1" si="1373"/>
        <v>1500000</v>
      </c>
      <c r="AI1202" s="93">
        <f t="shared" ca="1" si="1373"/>
        <v>1500000</v>
      </c>
      <c r="AJ1202" s="93">
        <f t="shared" ca="1" si="1373"/>
        <v>1500000</v>
      </c>
      <c r="AK1202" s="93">
        <f t="shared" ca="1" si="1373"/>
        <v>1500000</v>
      </c>
      <c r="AL1202" s="93">
        <f t="shared" ca="1" si="1373"/>
        <v>1500000</v>
      </c>
      <c r="AM1202" s="93">
        <f t="shared" ca="1" si="1373"/>
        <v>1500000</v>
      </c>
      <c r="AN1202" s="93">
        <f t="shared" ca="1" si="1373"/>
        <v>1500000</v>
      </c>
      <c r="AO1202" s="93">
        <f t="shared" ca="1" si="1373"/>
        <v>1500000</v>
      </c>
      <c r="AP1202" s="93">
        <f t="shared" ca="1" si="1373"/>
        <v>1500000</v>
      </c>
      <c r="AQ1202" s="93">
        <f t="shared" ca="1" si="1373"/>
        <v>1500000</v>
      </c>
      <c r="AR1202" s="93">
        <f t="shared" ca="1" si="1373"/>
        <v>1500000</v>
      </c>
      <c r="AS1202" s="93">
        <f t="shared" ca="1" si="1373"/>
        <v>1500000</v>
      </c>
      <c r="AT1202" s="93">
        <f t="shared" ca="1" si="1373"/>
        <v>1500000</v>
      </c>
      <c r="AU1202" s="93">
        <f t="shared" ca="1" si="1373"/>
        <v>1500000</v>
      </c>
      <c r="AV1202" s="93">
        <f t="shared" ca="1" si="1373"/>
        <v>1500000</v>
      </c>
      <c r="AW1202" s="93">
        <f t="shared" ca="1" si="1373"/>
        <v>1500000</v>
      </c>
      <c r="AX1202" s="93">
        <f t="shared" ca="1" si="1373"/>
        <v>1500000</v>
      </c>
      <c r="AY1202" s="93">
        <f t="shared" ref="AY1202:CD1202" ca="1" si="1374">SUM(AY1198,AY1200:AY1201)</f>
        <v>1500000</v>
      </c>
      <c r="AZ1202" s="93">
        <f t="shared" ca="1" si="1374"/>
        <v>1500000</v>
      </c>
      <c r="BA1202" s="93">
        <f t="shared" ca="1" si="1374"/>
        <v>1500000</v>
      </c>
      <c r="BB1202" s="93">
        <f t="shared" ca="1" si="1374"/>
        <v>1500000</v>
      </c>
      <c r="BC1202" s="93">
        <f t="shared" ca="1" si="1374"/>
        <v>1500000</v>
      </c>
      <c r="BD1202" s="93">
        <f t="shared" ca="1" si="1374"/>
        <v>1500000</v>
      </c>
      <c r="BE1202" s="93">
        <f t="shared" ca="1" si="1374"/>
        <v>1500000</v>
      </c>
      <c r="BF1202" s="93">
        <f t="shared" ca="1" si="1374"/>
        <v>1500000</v>
      </c>
      <c r="BG1202" s="93">
        <f t="shared" ca="1" si="1374"/>
        <v>1500000</v>
      </c>
      <c r="BH1202" s="93">
        <f t="shared" ca="1" si="1374"/>
        <v>1500000</v>
      </c>
      <c r="BI1202" s="93">
        <f t="shared" ca="1" si="1374"/>
        <v>1500000</v>
      </c>
      <c r="BJ1202" s="93">
        <f t="shared" ca="1" si="1374"/>
        <v>1500000</v>
      </c>
      <c r="BK1202" s="93">
        <f t="shared" ca="1" si="1374"/>
        <v>1500000</v>
      </c>
      <c r="BL1202" s="93">
        <f t="shared" ca="1" si="1374"/>
        <v>1500000</v>
      </c>
      <c r="BM1202" s="93">
        <f t="shared" ca="1" si="1374"/>
        <v>1500000</v>
      </c>
      <c r="BN1202" s="93">
        <f t="shared" ca="1" si="1374"/>
        <v>1500000</v>
      </c>
      <c r="BO1202" s="93">
        <f t="shared" ca="1" si="1374"/>
        <v>1500000</v>
      </c>
      <c r="BP1202" s="93">
        <f t="shared" ca="1" si="1374"/>
        <v>1500000</v>
      </c>
      <c r="BQ1202" s="93">
        <f t="shared" ca="1" si="1374"/>
        <v>1500000</v>
      </c>
      <c r="BR1202" s="93">
        <f t="shared" ca="1" si="1374"/>
        <v>1500000</v>
      </c>
      <c r="BS1202" s="93">
        <f t="shared" ca="1" si="1374"/>
        <v>1500000</v>
      </c>
      <c r="BT1202" s="93">
        <f t="shared" ca="1" si="1374"/>
        <v>1500000</v>
      </c>
      <c r="BU1202" s="93">
        <f t="shared" ca="1" si="1374"/>
        <v>1500000</v>
      </c>
      <c r="BV1202" s="93">
        <f t="shared" ca="1" si="1374"/>
        <v>1500000</v>
      </c>
      <c r="BW1202" s="93">
        <f t="shared" ca="1" si="1374"/>
        <v>1500000</v>
      </c>
      <c r="BX1202" s="93">
        <f t="shared" ca="1" si="1374"/>
        <v>1500000</v>
      </c>
      <c r="BY1202" s="93">
        <f t="shared" ca="1" si="1374"/>
        <v>1500000</v>
      </c>
      <c r="BZ1202" s="93">
        <f t="shared" ca="1" si="1374"/>
        <v>1500000</v>
      </c>
      <c r="CA1202" s="93">
        <f t="shared" ca="1" si="1374"/>
        <v>1500000</v>
      </c>
      <c r="CB1202" s="93">
        <f t="shared" ca="1" si="1374"/>
        <v>1500000</v>
      </c>
      <c r="CC1202" s="93">
        <f t="shared" ca="1" si="1374"/>
        <v>1500000</v>
      </c>
      <c r="CD1202" s="93">
        <f t="shared" ca="1" si="1374"/>
        <v>1500000</v>
      </c>
      <c r="CE1202" s="93">
        <f t="shared" ref="CE1202:CK1202" ca="1" si="1375">SUM(CE1198,CE1200:CE1201)</f>
        <v>1500000</v>
      </c>
      <c r="CF1202" s="93">
        <f t="shared" ca="1" si="1375"/>
        <v>1500000</v>
      </c>
      <c r="CG1202" s="93">
        <f t="shared" ca="1" si="1375"/>
        <v>1500000</v>
      </c>
      <c r="CH1202" s="93">
        <f t="shared" ca="1" si="1375"/>
        <v>1500000</v>
      </c>
      <c r="CI1202" s="93">
        <f t="shared" ca="1" si="1375"/>
        <v>1500000</v>
      </c>
      <c r="CJ1202" s="93">
        <f t="shared" ca="1" si="1375"/>
        <v>1500000</v>
      </c>
      <c r="CK1202" s="93">
        <f t="shared" ca="1" si="1375"/>
        <v>1500000</v>
      </c>
      <c r="CL1202" s="93">
        <f t="shared" ref="CL1202" ca="1" si="1376">SUM(CL1198,CL1200:CL1201)</f>
        <v>1500000</v>
      </c>
    </row>
    <row r="1203" spans="2:90" x14ac:dyDescent="0.4">
      <c r="B1203" s="122"/>
      <c r="C1203" s="59"/>
      <c r="D1203" t="s">
        <v>843</v>
      </c>
      <c r="E1203" t="str">
        <f t="shared" si="1365"/>
        <v>1203 LTERMY-PV</v>
      </c>
      <c r="G1203" t="str">
        <f t="shared" si="1366"/>
        <v>1203 LTERMY-PV</v>
      </c>
      <c r="R1203"/>
      <c r="S1203" s="62"/>
      <c r="T1203" s="62"/>
      <c r="U1203" s="62"/>
      <c r="V1203" s="62"/>
      <c r="W1203" s="62"/>
      <c r="X1203" s="62"/>
      <c r="Y1203" s="62"/>
      <c r="Z1203" s="62"/>
      <c r="AA1203" s="62"/>
      <c r="AB1203" s="62"/>
      <c r="AC1203" s="62"/>
      <c r="AD1203" s="62"/>
      <c r="AE1203" s="62"/>
      <c r="AF1203" s="62"/>
      <c r="AG1203" s="62"/>
      <c r="AH1203" s="62"/>
      <c r="AI1203" s="62"/>
      <c r="AJ1203" s="62"/>
      <c r="AK1203" s="62"/>
      <c r="AL1203" s="62"/>
      <c r="AM1203" s="62"/>
      <c r="AN1203" s="62"/>
      <c r="AO1203" s="62"/>
      <c r="AP1203" s="62"/>
      <c r="AQ1203" s="62"/>
      <c r="AR1203" s="62"/>
      <c r="AS1203" s="62"/>
      <c r="AT1203" s="62"/>
      <c r="AU1203" s="62"/>
      <c r="AV1203" s="62"/>
      <c r="AW1203" s="62"/>
      <c r="AX1203" s="62"/>
      <c r="AY1203" s="62"/>
      <c r="AZ1203" s="62"/>
      <c r="BA1203" s="62"/>
      <c r="BB1203" s="62"/>
      <c r="BC1203" s="62"/>
      <c r="BD1203" s="62"/>
      <c r="BE1203" s="62"/>
      <c r="BF1203" s="62"/>
      <c r="BG1203" s="62"/>
      <c r="BH1203" s="62"/>
      <c r="BI1203" s="62"/>
      <c r="BJ1203" s="62"/>
      <c r="BK1203" s="62"/>
      <c r="BL1203" s="62"/>
      <c r="BM1203" s="62"/>
      <c r="BN1203" s="62"/>
      <c r="BO1203" s="62"/>
      <c r="BP1203" s="62"/>
      <c r="BQ1203" s="62"/>
      <c r="BR1203" s="62"/>
      <c r="BS1203" s="62"/>
      <c r="BT1203" s="62"/>
      <c r="BU1203" s="62"/>
      <c r="BV1203" s="62"/>
      <c r="BW1203" s="62"/>
      <c r="BX1203" s="62"/>
      <c r="BY1203" s="62"/>
      <c r="BZ1203" s="62"/>
      <c r="CA1203" s="62"/>
      <c r="CB1203" s="62"/>
      <c r="CC1203" s="62"/>
      <c r="CD1203" s="62"/>
      <c r="CE1203" s="62"/>
      <c r="CF1203" s="62"/>
      <c r="CG1203" s="62"/>
      <c r="CH1203" s="62"/>
      <c r="CI1203" s="62"/>
      <c r="CJ1203" s="62"/>
      <c r="CK1203" s="62"/>
      <c r="CL1203" s="62"/>
    </row>
    <row r="1204" spans="2:90" x14ac:dyDescent="0.4">
      <c r="B1204" s="123" t="str">
        <f>"Interest income - "&amp;SUBSTITUTE(B1190,":","")</f>
        <v>Interest income - Rolling fixed term loan - multiple borrowings w/ annual control</v>
      </c>
      <c r="C1204" t="s">
        <v>228</v>
      </c>
      <c r="D1204" t="s">
        <v>843</v>
      </c>
      <c r="E1204" t="str">
        <f t="shared" si="1365"/>
        <v>1204 LTERMY-PV</v>
      </c>
      <c r="G1204" t="str">
        <f t="shared" si="1366"/>
        <v>1204 LTERMY-PV</v>
      </c>
      <c r="J1204" s="93">
        <f>SUMIF($5:$5,I$2,1202:1202)</f>
        <v>0</v>
      </c>
      <c r="K1204" s="28">
        <f t="shared" ref="K1204:P1204" ca="1" si="1377">SUMIF($3:$3,K$2,1204:1204)</f>
        <v>175035</v>
      </c>
      <c r="L1204" s="28">
        <f t="shared" ca="1" si="1377"/>
        <v>200010</v>
      </c>
      <c r="M1204" s="28">
        <f t="shared" ca="1" si="1377"/>
        <v>200010</v>
      </c>
      <c r="N1204" s="28">
        <f t="shared" ca="1" si="1377"/>
        <v>200010</v>
      </c>
      <c r="O1204" s="28">
        <f t="shared" ca="1" si="1377"/>
        <v>200010</v>
      </c>
      <c r="P1204" s="28">
        <f t="shared" ca="1" si="1377"/>
        <v>200010</v>
      </c>
      <c r="R1204" s="27"/>
      <c r="S1204" s="93">
        <f t="shared" ref="S1204" ca="1" si="1378">SUM(S1197:S1200)*$H1194/12</f>
        <v>4175.833333333333</v>
      </c>
      <c r="T1204" s="93">
        <f t="shared" ref="T1204:AX1204" ca="1" si="1379">SUM(T1197:T1200)*$H1194/12</f>
        <v>8342.5</v>
      </c>
      <c r="U1204" s="93">
        <f t="shared" ca="1" si="1379"/>
        <v>12509.166666666666</v>
      </c>
      <c r="V1204" s="93">
        <f t="shared" ca="1" si="1379"/>
        <v>16667.5</v>
      </c>
      <c r="W1204" s="93">
        <f t="shared" ca="1" si="1379"/>
        <v>16667.5</v>
      </c>
      <c r="X1204" s="93">
        <f t="shared" ca="1" si="1379"/>
        <v>16667.5</v>
      </c>
      <c r="Y1204" s="93">
        <f t="shared" ca="1" si="1379"/>
        <v>16667.5</v>
      </c>
      <c r="Z1204" s="93">
        <f t="shared" ca="1" si="1379"/>
        <v>16667.5</v>
      </c>
      <c r="AA1204" s="93">
        <f t="shared" ca="1" si="1379"/>
        <v>16667.5</v>
      </c>
      <c r="AB1204" s="93">
        <f t="shared" ca="1" si="1379"/>
        <v>16667.5</v>
      </c>
      <c r="AC1204" s="93">
        <f t="shared" ca="1" si="1379"/>
        <v>16667.5</v>
      </c>
      <c r="AD1204" s="93">
        <f t="shared" ca="1" si="1379"/>
        <v>16667.5</v>
      </c>
      <c r="AE1204" s="93">
        <f t="shared" ca="1" si="1379"/>
        <v>16667.5</v>
      </c>
      <c r="AF1204" s="93">
        <f t="shared" ca="1" si="1379"/>
        <v>16667.5</v>
      </c>
      <c r="AG1204" s="93">
        <f t="shared" ca="1" si="1379"/>
        <v>16667.5</v>
      </c>
      <c r="AH1204" s="93">
        <f t="shared" ca="1" si="1379"/>
        <v>16667.5</v>
      </c>
      <c r="AI1204" s="93">
        <f t="shared" ca="1" si="1379"/>
        <v>16667.5</v>
      </c>
      <c r="AJ1204" s="93">
        <f t="shared" ca="1" si="1379"/>
        <v>16667.5</v>
      </c>
      <c r="AK1204" s="93">
        <f t="shared" ca="1" si="1379"/>
        <v>16667.5</v>
      </c>
      <c r="AL1204" s="93">
        <f t="shared" ca="1" si="1379"/>
        <v>16667.5</v>
      </c>
      <c r="AM1204" s="93">
        <f t="shared" ca="1" si="1379"/>
        <v>16667.5</v>
      </c>
      <c r="AN1204" s="93">
        <f t="shared" ca="1" si="1379"/>
        <v>16667.5</v>
      </c>
      <c r="AO1204" s="93">
        <f t="shared" ca="1" si="1379"/>
        <v>16667.5</v>
      </c>
      <c r="AP1204" s="93">
        <f t="shared" ca="1" si="1379"/>
        <v>16667.5</v>
      </c>
      <c r="AQ1204" s="93">
        <f t="shared" ca="1" si="1379"/>
        <v>16667.5</v>
      </c>
      <c r="AR1204" s="93">
        <f t="shared" ca="1" si="1379"/>
        <v>16667.5</v>
      </c>
      <c r="AS1204" s="93">
        <f t="shared" ca="1" si="1379"/>
        <v>16667.5</v>
      </c>
      <c r="AT1204" s="93">
        <f t="shared" ca="1" si="1379"/>
        <v>16667.5</v>
      </c>
      <c r="AU1204" s="93">
        <f t="shared" ca="1" si="1379"/>
        <v>16667.5</v>
      </c>
      <c r="AV1204" s="93">
        <f t="shared" ca="1" si="1379"/>
        <v>16667.5</v>
      </c>
      <c r="AW1204" s="93">
        <f t="shared" ca="1" si="1379"/>
        <v>16667.5</v>
      </c>
      <c r="AX1204" s="93">
        <f t="shared" ca="1" si="1379"/>
        <v>16667.5</v>
      </c>
      <c r="AY1204" s="93">
        <f t="shared" ref="AY1204:CD1204" ca="1" si="1380">SUM(AY1197:AY1200)*$H1194/12</f>
        <v>16667.5</v>
      </c>
      <c r="AZ1204" s="93">
        <f t="shared" ca="1" si="1380"/>
        <v>16667.5</v>
      </c>
      <c r="BA1204" s="93">
        <f t="shared" ca="1" si="1380"/>
        <v>16667.5</v>
      </c>
      <c r="BB1204" s="93">
        <f t="shared" ca="1" si="1380"/>
        <v>16667.5</v>
      </c>
      <c r="BC1204" s="93">
        <f t="shared" ca="1" si="1380"/>
        <v>16667.5</v>
      </c>
      <c r="BD1204" s="93">
        <f t="shared" ca="1" si="1380"/>
        <v>16667.5</v>
      </c>
      <c r="BE1204" s="93">
        <f t="shared" ca="1" si="1380"/>
        <v>16667.5</v>
      </c>
      <c r="BF1204" s="93">
        <f t="shared" ca="1" si="1380"/>
        <v>16667.5</v>
      </c>
      <c r="BG1204" s="93">
        <f t="shared" ca="1" si="1380"/>
        <v>16667.5</v>
      </c>
      <c r="BH1204" s="93">
        <f t="shared" ca="1" si="1380"/>
        <v>16667.5</v>
      </c>
      <c r="BI1204" s="93">
        <f t="shared" ca="1" si="1380"/>
        <v>16667.5</v>
      </c>
      <c r="BJ1204" s="93">
        <f t="shared" ca="1" si="1380"/>
        <v>16667.5</v>
      </c>
      <c r="BK1204" s="93">
        <f t="shared" ca="1" si="1380"/>
        <v>16667.5</v>
      </c>
      <c r="BL1204" s="93">
        <f t="shared" ca="1" si="1380"/>
        <v>16667.5</v>
      </c>
      <c r="BM1204" s="93">
        <f t="shared" ca="1" si="1380"/>
        <v>16667.5</v>
      </c>
      <c r="BN1204" s="93">
        <f t="shared" ca="1" si="1380"/>
        <v>16667.5</v>
      </c>
      <c r="BO1204" s="93">
        <f t="shared" ca="1" si="1380"/>
        <v>16667.5</v>
      </c>
      <c r="BP1204" s="93">
        <f t="shared" ca="1" si="1380"/>
        <v>16667.5</v>
      </c>
      <c r="BQ1204" s="93">
        <f t="shared" ca="1" si="1380"/>
        <v>16667.5</v>
      </c>
      <c r="BR1204" s="93">
        <f t="shared" ca="1" si="1380"/>
        <v>16667.5</v>
      </c>
      <c r="BS1204" s="93">
        <f t="shared" ca="1" si="1380"/>
        <v>16667.5</v>
      </c>
      <c r="BT1204" s="93">
        <f t="shared" ca="1" si="1380"/>
        <v>16667.5</v>
      </c>
      <c r="BU1204" s="93">
        <f t="shared" ca="1" si="1380"/>
        <v>16667.5</v>
      </c>
      <c r="BV1204" s="93">
        <f t="shared" ca="1" si="1380"/>
        <v>16667.5</v>
      </c>
      <c r="BW1204" s="93">
        <f t="shared" ca="1" si="1380"/>
        <v>16667.5</v>
      </c>
      <c r="BX1204" s="93">
        <f t="shared" ca="1" si="1380"/>
        <v>16667.5</v>
      </c>
      <c r="BY1204" s="93">
        <f t="shared" ca="1" si="1380"/>
        <v>16667.5</v>
      </c>
      <c r="BZ1204" s="93">
        <f t="shared" ca="1" si="1380"/>
        <v>16667.5</v>
      </c>
      <c r="CA1204" s="93">
        <f t="shared" ca="1" si="1380"/>
        <v>16667.5</v>
      </c>
      <c r="CB1204" s="93">
        <f t="shared" ca="1" si="1380"/>
        <v>16667.5</v>
      </c>
      <c r="CC1204" s="93">
        <f t="shared" ca="1" si="1380"/>
        <v>16667.5</v>
      </c>
      <c r="CD1204" s="93">
        <f t="shared" ca="1" si="1380"/>
        <v>16667.5</v>
      </c>
      <c r="CE1204" s="93">
        <f t="shared" ref="CE1204:CK1204" ca="1" si="1381">SUM(CE1197:CE1200)*$H1194/12</f>
        <v>16667.5</v>
      </c>
      <c r="CF1204" s="93">
        <f t="shared" ca="1" si="1381"/>
        <v>16667.5</v>
      </c>
      <c r="CG1204" s="93">
        <f t="shared" ca="1" si="1381"/>
        <v>16667.5</v>
      </c>
      <c r="CH1204" s="93">
        <f t="shared" ca="1" si="1381"/>
        <v>16667.5</v>
      </c>
      <c r="CI1204" s="93">
        <f t="shared" ca="1" si="1381"/>
        <v>16667.5</v>
      </c>
      <c r="CJ1204" s="93">
        <f t="shared" ca="1" si="1381"/>
        <v>16667.5</v>
      </c>
      <c r="CK1204" s="93">
        <f t="shared" ca="1" si="1381"/>
        <v>16667.5</v>
      </c>
      <c r="CL1204" s="93">
        <f t="shared" ref="CL1204" ca="1" si="1382">SUM(CL1197:CL1200)*$H1194/12</f>
        <v>16667.5</v>
      </c>
    </row>
    <row r="1205" spans="2:90" x14ac:dyDescent="0.4">
      <c r="B1205" s="123"/>
      <c r="D1205" t="s">
        <v>843</v>
      </c>
      <c r="E1205" t="str">
        <f t="shared" si="1365"/>
        <v>1205 LTERMY-PV</v>
      </c>
      <c r="G1205" t="str">
        <f t="shared" si="1366"/>
        <v>1205 LTERMY-PV</v>
      </c>
      <c r="J1205" s="93"/>
      <c r="K1205" s="28"/>
      <c r="L1205" s="28"/>
      <c r="M1205" s="28"/>
      <c r="N1205" s="28"/>
      <c r="O1205" s="28"/>
      <c r="P1205" s="28"/>
      <c r="Q1205" s="28"/>
      <c r="R1205" s="28"/>
      <c r="S1205" s="28"/>
      <c r="T1205" s="28"/>
      <c r="U1205" s="28"/>
      <c r="V1205" s="28"/>
      <c r="W1205" s="28"/>
      <c r="X1205" s="28"/>
      <c r="Y1205" s="28"/>
      <c r="Z1205" s="28"/>
      <c r="AA1205" s="28"/>
      <c r="AB1205" s="28"/>
      <c r="AC1205" s="28"/>
      <c r="AD1205" s="28"/>
      <c r="AE1205" s="28"/>
      <c r="AF1205" s="28"/>
      <c r="AG1205" s="28"/>
      <c r="AH1205" s="28"/>
      <c r="AI1205" s="28"/>
      <c r="AJ1205" s="28"/>
      <c r="AK1205" s="28"/>
      <c r="AL1205" s="28"/>
      <c r="AM1205" s="28"/>
      <c r="AN1205" s="28"/>
      <c r="AO1205" s="28"/>
      <c r="AP1205" s="28"/>
      <c r="AQ1205" s="28"/>
      <c r="AR1205" s="28"/>
      <c r="AS1205" s="28"/>
      <c r="AT1205" s="28"/>
      <c r="AU1205" s="28"/>
      <c r="AV1205" s="28"/>
      <c r="AW1205" s="28"/>
      <c r="AX1205" s="28"/>
      <c r="AY1205" s="28"/>
      <c r="AZ1205" s="28"/>
      <c r="BA1205" s="28"/>
      <c r="BB1205" s="28"/>
      <c r="BC1205" s="28"/>
      <c r="BD1205" s="28"/>
      <c r="BE1205" s="28"/>
      <c r="BF1205" s="28"/>
      <c r="BG1205" s="28"/>
      <c r="BH1205" s="28"/>
      <c r="BI1205" s="28"/>
      <c r="BJ1205" s="28"/>
      <c r="BK1205" s="28"/>
      <c r="BL1205" s="28"/>
      <c r="BM1205" s="28"/>
      <c r="BN1205" s="28"/>
      <c r="BO1205" s="28"/>
      <c r="BP1205" s="28"/>
      <c r="BQ1205" s="28"/>
      <c r="BR1205" s="28"/>
      <c r="BS1205" s="28"/>
      <c r="BT1205" s="28"/>
      <c r="BU1205" s="28"/>
      <c r="BV1205" s="28"/>
      <c r="BW1205" s="28"/>
      <c r="BX1205" s="28"/>
      <c r="BY1205" s="28"/>
      <c r="BZ1205" s="28"/>
      <c r="CA1205" s="28"/>
      <c r="CB1205" s="28"/>
      <c r="CC1205" s="28"/>
      <c r="CD1205" s="28"/>
      <c r="CE1205" s="28"/>
      <c r="CF1205" s="28"/>
      <c r="CG1205" s="28"/>
      <c r="CH1205" s="28"/>
      <c r="CI1205" s="28"/>
      <c r="CJ1205" s="28"/>
      <c r="CK1205" s="28"/>
      <c r="CL1205" s="28"/>
    </row>
    <row r="1206" spans="2:90" x14ac:dyDescent="0.4">
      <c r="B1206" s="124" t="s">
        <v>845</v>
      </c>
      <c r="D1206" t="s">
        <v>843</v>
      </c>
      <c r="E1206" t="str">
        <f t="shared" si="1365"/>
        <v>1206 LTERMY-PV</v>
      </c>
      <c r="G1206" t="str">
        <f t="shared" si="1366"/>
        <v>1206 LTERMY-PV</v>
      </c>
      <c r="J1206" s="93"/>
      <c r="K1206" s="28"/>
      <c r="L1206" s="28"/>
      <c r="M1206" s="28"/>
      <c r="N1206" s="28"/>
      <c r="O1206" s="28"/>
      <c r="P1206" s="28"/>
      <c r="Q1206" s="28"/>
      <c r="R1206" s="28"/>
      <c r="S1206" s="28"/>
      <c r="T1206" s="28"/>
      <c r="U1206" s="28"/>
      <c r="V1206" s="28"/>
      <c r="W1206" s="28"/>
      <c r="X1206" s="28"/>
      <c r="Y1206" s="28"/>
      <c r="Z1206" s="28"/>
      <c r="AA1206" s="28"/>
      <c r="AB1206" s="28"/>
      <c r="AC1206" s="28"/>
      <c r="AD1206" s="28"/>
      <c r="AE1206" s="28"/>
      <c r="AF1206" s="28"/>
      <c r="AG1206" s="28"/>
      <c r="AH1206" s="28"/>
      <c r="AI1206" s="28"/>
      <c r="AJ1206" s="28"/>
      <c r="AK1206" s="28"/>
      <c r="AL1206" s="28"/>
      <c r="AM1206" s="28"/>
      <c r="AN1206" s="28"/>
      <c r="AO1206" s="28"/>
      <c r="AP1206" s="28"/>
      <c r="AQ1206" s="28"/>
      <c r="AR1206" s="28"/>
      <c r="AS1206" s="28"/>
      <c r="AT1206" s="28"/>
      <c r="AU1206" s="28"/>
      <c r="AV1206" s="28"/>
      <c r="AW1206" s="28"/>
      <c r="AX1206" s="28"/>
      <c r="AY1206" s="28"/>
      <c r="AZ1206" s="28"/>
      <c r="BA1206" s="28"/>
      <c r="BB1206" s="28"/>
      <c r="BC1206" s="28"/>
      <c r="BD1206" s="28"/>
      <c r="BE1206" s="28"/>
      <c r="BF1206" s="28"/>
      <c r="BG1206" s="28"/>
      <c r="BH1206" s="28"/>
      <c r="BI1206" s="28"/>
      <c r="BJ1206" s="28"/>
      <c r="BK1206" s="28"/>
      <c r="BL1206" s="28"/>
      <c r="BM1206" s="28"/>
      <c r="BN1206" s="28"/>
      <c r="BO1206" s="28"/>
      <c r="BP1206" s="28"/>
      <c r="BQ1206" s="28"/>
      <c r="BR1206" s="28"/>
      <c r="BS1206" s="28"/>
      <c r="BT1206" s="28"/>
      <c r="BU1206" s="28"/>
      <c r="BV1206" s="28"/>
      <c r="BW1206" s="28"/>
      <c r="BX1206" s="28"/>
      <c r="BY1206" s="28"/>
      <c r="BZ1206" s="28"/>
      <c r="CA1206" s="28"/>
      <c r="CB1206" s="28"/>
      <c r="CC1206" s="28"/>
      <c r="CD1206" s="28"/>
      <c r="CE1206" s="28"/>
      <c r="CF1206" s="28"/>
      <c r="CG1206" s="28"/>
      <c r="CH1206" s="28"/>
      <c r="CI1206" s="28"/>
      <c r="CJ1206" s="28"/>
      <c r="CK1206" s="28"/>
      <c r="CL1206" s="28"/>
    </row>
    <row r="1207" spans="2:90" x14ac:dyDescent="0.4">
      <c r="B1207" s="154" t="str">
        <f>"Loans issued - "&amp;SUBSTITUTE(B1190,":","")</f>
        <v>Loans issued - Rolling fixed term loan - multiple borrowings w/ annual control</v>
      </c>
      <c r="C1207" t="s">
        <v>235</v>
      </c>
      <c r="D1207" t="s">
        <v>843</v>
      </c>
      <c r="E1207" t="str">
        <f t="shared" si="1365"/>
        <v>1207 LTERMY-PV</v>
      </c>
      <c r="G1207" t="str">
        <f t="shared" si="1366"/>
        <v>1207 LTERMY-PV</v>
      </c>
      <c r="J1207" s="93"/>
      <c r="K1207" s="53">
        <f t="shared" ref="K1207:P1208" ca="1" si="1383">-K1200</f>
        <v>-6000000</v>
      </c>
      <c r="L1207" s="53">
        <f t="shared" ca="1" si="1383"/>
        <v>-6000000</v>
      </c>
      <c r="M1207" s="53">
        <f t="shared" ca="1" si="1383"/>
        <v>-6000000</v>
      </c>
      <c r="N1207" s="53">
        <f t="shared" ca="1" si="1383"/>
        <v>-6000000</v>
      </c>
      <c r="O1207" s="53">
        <f t="shared" ca="1" si="1383"/>
        <v>-6000000</v>
      </c>
      <c r="P1207" s="53">
        <f t="shared" ca="1" si="1383"/>
        <v>-6000000</v>
      </c>
      <c r="Q1207" s="53"/>
      <c r="R1207" s="53">
        <f t="shared" ref="R1207:S1207" si="1384">-R1200</f>
        <v>-1000</v>
      </c>
      <c r="S1207" s="53">
        <f t="shared" ca="1" si="1384"/>
        <v>-500000</v>
      </c>
      <c r="T1207" s="53">
        <f t="shared" ref="T1207:AX1207" ca="1" si="1385">-T1200</f>
        <v>-500000</v>
      </c>
      <c r="U1207" s="53">
        <f t="shared" ca="1" si="1385"/>
        <v>-500000</v>
      </c>
      <c r="V1207" s="53">
        <f t="shared" ca="1" si="1385"/>
        <v>-500000</v>
      </c>
      <c r="W1207" s="53">
        <f t="shared" ca="1" si="1385"/>
        <v>-500000</v>
      </c>
      <c r="X1207" s="53">
        <f t="shared" ca="1" si="1385"/>
        <v>-500000</v>
      </c>
      <c r="Y1207" s="53">
        <f t="shared" ca="1" si="1385"/>
        <v>-500000</v>
      </c>
      <c r="Z1207" s="53">
        <f t="shared" ca="1" si="1385"/>
        <v>-500000</v>
      </c>
      <c r="AA1207" s="53">
        <f t="shared" ca="1" si="1385"/>
        <v>-500000</v>
      </c>
      <c r="AB1207" s="53">
        <f t="shared" ca="1" si="1385"/>
        <v>-500000</v>
      </c>
      <c r="AC1207" s="53">
        <f t="shared" ca="1" si="1385"/>
        <v>-500000</v>
      </c>
      <c r="AD1207" s="53">
        <f t="shared" ca="1" si="1385"/>
        <v>-500000</v>
      </c>
      <c r="AE1207" s="53">
        <f t="shared" ca="1" si="1385"/>
        <v>-500000</v>
      </c>
      <c r="AF1207" s="53">
        <f t="shared" ca="1" si="1385"/>
        <v>-500000</v>
      </c>
      <c r="AG1207" s="53">
        <f t="shared" ca="1" si="1385"/>
        <v>-500000</v>
      </c>
      <c r="AH1207" s="53">
        <f t="shared" ca="1" si="1385"/>
        <v>-500000</v>
      </c>
      <c r="AI1207" s="53">
        <f t="shared" ca="1" si="1385"/>
        <v>-500000</v>
      </c>
      <c r="AJ1207" s="53">
        <f t="shared" ca="1" si="1385"/>
        <v>-500000</v>
      </c>
      <c r="AK1207" s="53">
        <f t="shared" ca="1" si="1385"/>
        <v>-500000</v>
      </c>
      <c r="AL1207" s="53">
        <f t="shared" ca="1" si="1385"/>
        <v>-500000</v>
      </c>
      <c r="AM1207" s="53">
        <f t="shared" ca="1" si="1385"/>
        <v>-500000</v>
      </c>
      <c r="AN1207" s="53">
        <f t="shared" ca="1" si="1385"/>
        <v>-500000</v>
      </c>
      <c r="AO1207" s="53">
        <f t="shared" ca="1" si="1385"/>
        <v>-500000</v>
      </c>
      <c r="AP1207" s="53">
        <f t="shared" ca="1" si="1385"/>
        <v>-500000</v>
      </c>
      <c r="AQ1207" s="53">
        <f t="shared" ca="1" si="1385"/>
        <v>-500000</v>
      </c>
      <c r="AR1207" s="53">
        <f t="shared" ca="1" si="1385"/>
        <v>-500000</v>
      </c>
      <c r="AS1207" s="53">
        <f t="shared" ca="1" si="1385"/>
        <v>-500000</v>
      </c>
      <c r="AT1207" s="53">
        <f t="shared" ca="1" si="1385"/>
        <v>-500000</v>
      </c>
      <c r="AU1207" s="53">
        <f t="shared" ca="1" si="1385"/>
        <v>-500000</v>
      </c>
      <c r="AV1207" s="53">
        <f t="shared" ca="1" si="1385"/>
        <v>-500000</v>
      </c>
      <c r="AW1207" s="53">
        <f t="shared" ca="1" si="1385"/>
        <v>-500000</v>
      </c>
      <c r="AX1207" s="53">
        <f t="shared" ca="1" si="1385"/>
        <v>-500000</v>
      </c>
      <c r="AY1207" s="53">
        <f t="shared" ref="AY1207:CD1207" ca="1" si="1386">-AY1200</f>
        <v>-500000</v>
      </c>
      <c r="AZ1207" s="53">
        <f t="shared" ca="1" si="1386"/>
        <v>-500000</v>
      </c>
      <c r="BA1207" s="53">
        <f t="shared" ca="1" si="1386"/>
        <v>-500000</v>
      </c>
      <c r="BB1207" s="53">
        <f t="shared" ca="1" si="1386"/>
        <v>-500000</v>
      </c>
      <c r="BC1207" s="53">
        <f t="shared" ca="1" si="1386"/>
        <v>-500000</v>
      </c>
      <c r="BD1207" s="53">
        <f t="shared" ca="1" si="1386"/>
        <v>-500000</v>
      </c>
      <c r="BE1207" s="53">
        <f t="shared" ca="1" si="1386"/>
        <v>-500000</v>
      </c>
      <c r="BF1207" s="53">
        <f t="shared" ca="1" si="1386"/>
        <v>-500000</v>
      </c>
      <c r="BG1207" s="53">
        <f t="shared" ca="1" si="1386"/>
        <v>-500000</v>
      </c>
      <c r="BH1207" s="53">
        <f t="shared" ca="1" si="1386"/>
        <v>-500000</v>
      </c>
      <c r="BI1207" s="53">
        <f t="shared" ca="1" si="1386"/>
        <v>-500000</v>
      </c>
      <c r="BJ1207" s="53">
        <f t="shared" ca="1" si="1386"/>
        <v>-500000</v>
      </c>
      <c r="BK1207" s="53">
        <f t="shared" ca="1" si="1386"/>
        <v>-500000</v>
      </c>
      <c r="BL1207" s="53">
        <f t="shared" ca="1" si="1386"/>
        <v>-500000</v>
      </c>
      <c r="BM1207" s="53">
        <f t="shared" ca="1" si="1386"/>
        <v>-500000</v>
      </c>
      <c r="BN1207" s="53">
        <f t="shared" ca="1" si="1386"/>
        <v>-500000</v>
      </c>
      <c r="BO1207" s="53">
        <f t="shared" ca="1" si="1386"/>
        <v>-500000</v>
      </c>
      <c r="BP1207" s="53">
        <f t="shared" ca="1" si="1386"/>
        <v>-500000</v>
      </c>
      <c r="BQ1207" s="53">
        <f t="shared" ca="1" si="1386"/>
        <v>-500000</v>
      </c>
      <c r="BR1207" s="53">
        <f t="shared" ca="1" si="1386"/>
        <v>-500000</v>
      </c>
      <c r="BS1207" s="53">
        <f t="shared" ca="1" si="1386"/>
        <v>-500000</v>
      </c>
      <c r="BT1207" s="53">
        <f t="shared" ca="1" si="1386"/>
        <v>-500000</v>
      </c>
      <c r="BU1207" s="53">
        <f t="shared" ca="1" si="1386"/>
        <v>-500000</v>
      </c>
      <c r="BV1207" s="53">
        <f t="shared" ca="1" si="1386"/>
        <v>-500000</v>
      </c>
      <c r="BW1207" s="53">
        <f t="shared" ca="1" si="1386"/>
        <v>-500000</v>
      </c>
      <c r="BX1207" s="53">
        <f t="shared" ca="1" si="1386"/>
        <v>-500000</v>
      </c>
      <c r="BY1207" s="53">
        <f t="shared" ca="1" si="1386"/>
        <v>-500000</v>
      </c>
      <c r="BZ1207" s="53">
        <f t="shared" ca="1" si="1386"/>
        <v>-500000</v>
      </c>
      <c r="CA1207" s="53">
        <f t="shared" ca="1" si="1386"/>
        <v>-500000</v>
      </c>
      <c r="CB1207" s="53">
        <f t="shared" ca="1" si="1386"/>
        <v>-500000</v>
      </c>
      <c r="CC1207" s="53">
        <f t="shared" ca="1" si="1386"/>
        <v>-500000</v>
      </c>
      <c r="CD1207" s="53">
        <f t="shared" ca="1" si="1386"/>
        <v>-500000</v>
      </c>
      <c r="CE1207" s="53">
        <f t="shared" ref="CE1207:CK1207" ca="1" si="1387">-CE1200</f>
        <v>-500000</v>
      </c>
      <c r="CF1207" s="53">
        <f t="shared" ca="1" si="1387"/>
        <v>-500000</v>
      </c>
      <c r="CG1207" s="53">
        <f t="shared" ca="1" si="1387"/>
        <v>-500000</v>
      </c>
      <c r="CH1207" s="53">
        <f t="shared" ca="1" si="1387"/>
        <v>-500000</v>
      </c>
      <c r="CI1207" s="53">
        <f t="shared" ca="1" si="1387"/>
        <v>-500000</v>
      </c>
      <c r="CJ1207" s="53">
        <f t="shared" ca="1" si="1387"/>
        <v>-500000</v>
      </c>
      <c r="CK1207" s="53">
        <f t="shared" ca="1" si="1387"/>
        <v>-500000</v>
      </c>
      <c r="CL1207" s="53">
        <f t="shared" ref="CL1207" ca="1" si="1388">-CL1200</f>
        <v>-500000</v>
      </c>
    </row>
    <row r="1208" spans="2:90" x14ac:dyDescent="0.4">
      <c r="B1208" s="154" t="str">
        <f>"Loans repaid- "&amp;SUBSTITUTE(B1190,":","")</f>
        <v>Loans repaid- Rolling fixed term loan - multiple borrowings w/ annual control</v>
      </c>
      <c r="C1208" t="s">
        <v>235</v>
      </c>
      <c r="D1208" t="s">
        <v>843</v>
      </c>
      <c r="E1208" t="str">
        <f t="shared" si="1365"/>
        <v>1208 LTERMY-PV</v>
      </c>
      <c r="G1208" t="str">
        <f t="shared" si="1366"/>
        <v>1208 LTERMY-PV</v>
      </c>
      <c r="J1208" s="93"/>
      <c r="K1208" s="53">
        <f t="shared" ca="1" si="1383"/>
        <v>4501000</v>
      </c>
      <c r="L1208" s="53">
        <f t="shared" ca="1" si="1383"/>
        <v>6000000</v>
      </c>
      <c r="M1208" s="53">
        <f t="shared" ca="1" si="1383"/>
        <v>6000000</v>
      </c>
      <c r="N1208" s="53">
        <f t="shared" ca="1" si="1383"/>
        <v>6000000</v>
      </c>
      <c r="O1208" s="53">
        <f t="shared" ca="1" si="1383"/>
        <v>6000000</v>
      </c>
      <c r="P1208" s="53">
        <f t="shared" ca="1" si="1383"/>
        <v>6000000</v>
      </c>
      <c r="Q1208" s="53"/>
      <c r="R1208" s="53">
        <f t="shared" ref="R1208:S1208" si="1389">-R1201</f>
        <v>0</v>
      </c>
      <c r="S1208" s="53">
        <f t="shared" ca="1" si="1389"/>
        <v>0</v>
      </c>
      <c r="T1208" s="53">
        <f t="shared" ref="T1208:AX1208" ca="1" si="1390">-T1201</f>
        <v>0</v>
      </c>
      <c r="U1208" s="53">
        <f t="shared" ca="1" si="1390"/>
        <v>1000</v>
      </c>
      <c r="V1208" s="53">
        <f t="shared" ca="1" si="1390"/>
        <v>500000</v>
      </c>
      <c r="W1208" s="53">
        <f t="shared" ca="1" si="1390"/>
        <v>500000</v>
      </c>
      <c r="X1208" s="53">
        <f t="shared" ca="1" si="1390"/>
        <v>500000</v>
      </c>
      <c r="Y1208" s="53">
        <f t="shared" ca="1" si="1390"/>
        <v>500000</v>
      </c>
      <c r="Z1208" s="53">
        <f t="shared" ca="1" si="1390"/>
        <v>500000</v>
      </c>
      <c r="AA1208" s="53">
        <f t="shared" ca="1" si="1390"/>
        <v>500000</v>
      </c>
      <c r="AB1208" s="53">
        <f t="shared" ca="1" si="1390"/>
        <v>500000</v>
      </c>
      <c r="AC1208" s="53">
        <f t="shared" ca="1" si="1390"/>
        <v>500000</v>
      </c>
      <c r="AD1208" s="53">
        <f t="shared" ca="1" si="1390"/>
        <v>500000</v>
      </c>
      <c r="AE1208" s="53">
        <f t="shared" ca="1" si="1390"/>
        <v>500000</v>
      </c>
      <c r="AF1208" s="53">
        <f t="shared" ca="1" si="1390"/>
        <v>500000</v>
      </c>
      <c r="AG1208" s="53">
        <f t="shared" ca="1" si="1390"/>
        <v>500000</v>
      </c>
      <c r="AH1208" s="53">
        <f t="shared" ca="1" si="1390"/>
        <v>500000</v>
      </c>
      <c r="AI1208" s="53">
        <f t="shared" ca="1" si="1390"/>
        <v>500000</v>
      </c>
      <c r="AJ1208" s="53">
        <f t="shared" ca="1" si="1390"/>
        <v>500000</v>
      </c>
      <c r="AK1208" s="53">
        <f t="shared" ca="1" si="1390"/>
        <v>500000</v>
      </c>
      <c r="AL1208" s="53">
        <f t="shared" ca="1" si="1390"/>
        <v>500000</v>
      </c>
      <c r="AM1208" s="53">
        <f t="shared" ca="1" si="1390"/>
        <v>500000</v>
      </c>
      <c r="AN1208" s="53">
        <f t="shared" ca="1" si="1390"/>
        <v>500000</v>
      </c>
      <c r="AO1208" s="53">
        <f t="shared" ca="1" si="1390"/>
        <v>500000</v>
      </c>
      <c r="AP1208" s="53">
        <f t="shared" ca="1" si="1390"/>
        <v>500000</v>
      </c>
      <c r="AQ1208" s="53">
        <f t="shared" ca="1" si="1390"/>
        <v>500000</v>
      </c>
      <c r="AR1208" s="53">
        <f t="shared" ca="1" si="1390"/>
        <v>500000</v>
      </c>
      <c r="AS1208" s="53">
        <f t="shared" ca="1" si="1390"/>
        <v>500000</v>
      </c>
      <c r="AT1208" s="53">
        <f t="shared" ca="1" si="1390"/>
        <v>500000</v>
      </c>
      <c r="AU1208" s="53">
        <f t="shared" ca="1" si="1390"/>
        <v>500000</v>
      </c>
      <c r="AV1208" s="53">
        <f t="shared" ca="1" si="1390"/>
        <v>500000</v>
      </c>
      <c r="AW1208" s="53">
        <f t="shared" ca="1" si="1390"/>
        <v>500000</v>
      </c>
      <c r="AX1208" s="53">
        <f t="shared" ca="1" si="1390"/>
        <v>500000</v>
      </c>
      <c r="AY1208" s="53">
        <f t="shared" ref="AY1208:CD1208" ca="1" si="1391">-AY1201</f>
        <v>500000</v>
      </c>
      <c r="AZ1208" s="53">
        <f t="shared" ca="1" si="1391"/>
        <v>500000</v>
      </c>
      <c r="BA1208" s="53">
        <f t="shared" ca="1" si="1391"/>
        <v>500000</v>
      </c>
      <c r="BB1208" s="53">
        <f t="shared" ca="1" si="1391"/>
        <v>500000</v>
      </c>
      <c r="BC1208" s="53">
        <f t="shared" ca="1" si="1391"/>
        <v>500000</v>
      </c>
      <c r="BD1208" s="53">
        <f t="shared" ca="1" si="1391"/>
        <v>500000</v>
      </c>
      <c r="BE1208" s="53">
        <f t="shared" ca="1" si="1391"/>
        <v>500000</v>
      </c>
      <c r="BF1208" s="53">
        <f t="shared" ca="1" si="1391"/>
        <v>500000</v>
      </c>
      <c r="BG1208" s="53">
        <f t="shared" ca="1" si="1391"/>
        <v>500000</v>
      </c>
      <c r="BH1208" s="53">
        <f t="shared" ca="1" si="1391"/>
        <v>500000</v>
      </c>
      <c r="BI1208" s="53">
        <f t="shared" ca="1" si="1391"/>
        <v>500000</v>
      </c>
      <c r="BJ1208" s="53">
        <f t="shared" ca="1" si="1391"/>
        <v>500000</v>
      </c>
      <c r="BK1208" s="53">
        <f t="shared" ca="1" si="1391"/>
        <v>500000</v>
      </c>
      <c r="BL1208" s="53">
        <f t="shared" ca="1" si="1391"/>
        <v>500000</v>
      </c>
      <c r="BM1208" s="53">
        <f t="shared" ca="1" si="1391"/>
        <v>500000</v>
      </c>
      <c r="BN1208" s="53">
        <f t="shared" ca="1" si="1391"/>
        <v>500000</v>
      </c>
      <c r="BO1208" s="53">
        <f t="shared" ca="1" si="1391"/>
        <v>500000</v>
      </c>
      <c r="BP1208" s="53">
        <f t="shared" ca="1" si="1391"/>
        <v>500000</v>
      </c>
      <c r="BQ1208" s="53">
        <f t="shared" ca="1" si="1391"/>
        <v>500000</v>
      </c>
      <c r="BR1208" s="53">
        <f t="shared" ca="1" si="1391"/>
        <v>500000</v>
      </c>
      <c r="BS1208" s="53">
        <f t="shared" ca="1" si="1391"/>
        <v>500000</v>
      </c>
      <c r="BT1208" s="53">
        <f t="shared" ca="1" si="1391"/>
        <v>500000</v>
      </c>
      <c r="BU1208" s="53">
        <f t="shared" ca="1" si="1391"/>
        <v>500000</v>
      </c>
      <c r="BV1208" s="53">
        <f t="shared" ca="1" si="1391"/>
        <v>500000</v>
      </c>
      <c r="BW1208" s="53">
        <f t="shared" ca="1" si="1391"/>
        <v>500000</v>
      </c>
      <c r="BX1208" s="53">
        <f t="shared" ca="1" si="1391"/>
        <v>500000</v>
      </c>
      <c r="BY1208" s="53">
        <f t="shared" ca="1" si="1391"/>
        <v>500000</v>
      </c>
      <c r="BZ1208" s="53">
        <f t="shared" ca="1" si="1391"/>
        <v>500000</v>
      </c>
      <c r="CA1208" s="53">
        <f t="shared" ca="1" si="1391"/>
        <v>500000</v>
      </c>
      <c r="CB1208" s="53">
        <f t="shared" ca="1" si="1391"/>
        <v>500000</v>
      </c>
      <c r="CC1208" s="53">
        <f t="shared" ca="1" si="1391"/>
        <v>500000</v>
      </c>
      <c r="CD1208" s="53">
        <f t="shared" ca="1" si="1391"/>
        <v>500000</v>
      </c>
      <c r="CE1208" s="53">
        <f t="shared" ref="CE1208:CK1208" ca="1" si="1392">-CE1201</f>
        <v>500000</v>
      </c>
      <c r="CF1208" s="53">
        <f t="shared" ca="1" si="1392"/>
        <v>500000</v>
      </c>
      <c r="CG1208" s="53">
        <f t="shared" ca="1" si="1392"/>
        <v>500000</v>
      </c>
      <c r="CH1208" s="53">
        <f t="shared" ca="1" si="1392"/>
        <v>500000</v>
      </c>
      <c r="CI1208" s="53">
        <f t="shared" ca="1" si="1392"/>
        <v>500000</v>
      </c>
      <c r="CJ1208" s="53">
        <f t="shared" ca="1" si="1392"/>
        <v>500000</v>
      </c>
      <c r="CK1208" s="53">
        <f t="shared" ca="1" si="1392"/>
        <v>500000</v>
      </c>
      <c r="CL1208" s="53">
        <f t="shared" ref="CL1208" ca="1" si="1393">-CL1201</f>
        <v>500000</v>
      </c>
    </row>
    <row r="1209" spans="2:90" x14ac:dyDescent="0.4">
      <c r="B1209" s="154"/>
      <c r="D1209" t="s">
        <v>843</v>
      </c>
      <c r="E1209" t="str">
        <f t="shared" si="1365"/>
        <v>1209 LTERMY-PV</v>
      </c>
      <c r="G1209" t="str">
        <f t="shared" si="1366"/>
        <v>1209 LTERMY-PV</v>
      </c>
      <c r="J1209" s="93"/>
      <c r="K1209" s="28"/>
      <c r="L1209" s="28"/>
      <c r="M1209" s="28"/>
      <c r="N1209" s="28"/>
      <c r="O1209" s="28"/>
      <c r="P1209" s="28"/>
      <c r="R1209" s="27"/>
      <c r="S1209" s="93"/>
      <c r="T1209" s="93"/>
      <c r="U1209" s="93"/>
      <c r="V1209" s="93"/>
      <c r="W1209" s="93"/>
      <c r="X1209" s="93"/>
      <c r="Y1209" s="93"/>
      <c r="Z1209" s="93"/>
      <c r="AA1209" s="93"/>
      <c r="AB1209" s="93"/>
      <c r="AC1209" s="93"/>
      <c r="AD1209" s="93"/>
      <c r="AE1209" s="93"/>
      <c r="AF1209" s="93"/>
      <c r="AG1209" s="93"/>
      <c r="AH1209" s="93"/>
      <c r="AI1209" s="93"/>
      <c r="AJ1209" s="93"/>
      <c r="AK1209" s="93"/>
      <c r="AL1209" s="93"/>
      <c r="AM1209" s="93"/>
      <c r="AN1209" s="93"/>
      <c r="AO1209" s="93"/>
      <c r="AP1209" s="93"/>
      <c r="AQ1209" s="93"/>
      <c r="AR1209" s="93"/>
      <c r="AS1209" s="93"/>
      <c r="AT1209" s="93"/>
      <c r="AU1209" s="93"/>
      <c r="AV1209" s="93"/>
      <c r="AW1209" s="93"/>
      <c r="AX1209" s="93"/>
      <c r="AY1209" s="93"/>
      <c r="AZ1209" s="93"/>
      <c r="BA1209" s="93"/>
      <c r="BB1209" s="93"/>
      <c r="BC1209" s="93"/>
      <c r="BD1209" s="93"/>
      <c r="BE1209" s="93"/>
      <c r="BF1209" s="93"/>
      <c r="BG1209" s="93"/>
      <c r="BH1209" s="93"/>
      <c r="BI1209" s="93"/>
      <c r="BJ1209" s="93"/>
      <c r="BK1209" s="93"/>
      <c r="BL1209" s="93"/>
      <c r="BM1209" s="93"/>
      <c r="BN1209" s="93"/>
      <c r="BO1209" s="93"/>
      <c r="BP1209" s="93"/>
      <c r="BQ1209" s="93"/>
      <c r="BR1209" s="93"/>
      <c r="BS1209" s="93"/>
      <c r="BT1209" s="93"/>
      <c r="BU1209" s="93"/>
      <c r="BV1209" s="93"/>
      <c r="BW1209" s="93"/>
      <c r="BX1209" s="93"/>
      <c r="BY1209" s="93"/>
      <c r="BZ1209" s="93"/>
      <c r="CA1209" s="93"/>
      <c r="CB1209" s="93"/>
      <c r="CC1209" s="93"/>
      <c r="CD1209" s="93"/>
      <c r="CE1209" s="93"/>
      <c r="CF1209" s="93"/>
      <c r="CG1209" s="93"/>
      <c r="CH1209" s="93"/>
      <c r="CI1209" s="93"/>
      <c r="CJ1209" s="93"/>
      <c r="CK1209" s="93"/>
      <c r="CL1209" s="93"/>
    </row>
    <row r="1210" spans="2:90" x14ac:dyDescent="0.4">
      <c r="B1210" s="132" t="str">
        <f>B1182</f>
        <v>(Primary label)</v>
      </c>
      <c r="D1210" t="s">
        <v>843</v>
      </c>
      <c r="E1210" s="8" t="str">
        <f t="shared" si="1365"/>
        <v>1210 LTERMY-PV</v>
      </c>
      <c r="G1210" t="s">
        <v>332</v>
      </c>
      <c r="H1210" s="27"/>
      <c r="I1210" s="78"/>
      <c r="J1210" s="78"/>
      <c r="K1210" s="33"/>
      <c r="L1210" s="33"/>
      <c r="M1210" s="33"/>
      <c r="N1210" s="33"/>
      <c r="O1210" s="33"/>
      <c r="P1210" s="33"/>
      <c r="R1210" s="33"/>
      <c r="S1210" s="77"/>
      <c r="T1210" s="77"/>
      <c r="U1210" s="77"/>
      <c r="V1210" s="77"/>
      <c r="W1210" s="77"/>
      <c r="X1210" s="77"/>
      <c r="Y1210" s="77"/>
      <c r="Z1210" s="77"/>
      <c r="AA1210" s="77"/>
      <c r="AB1210" s="77"/>
      <c r="AC1210" s="77"/>
      <c r="AD1210" s="77"/>
      <c r="AE1210" s="77"/>
      <c r="AF1210" s="77"/>
      <c r="AG1210" s="77"/>
      <c r="AH1210" s="77"/>
      <c r="AI1210" s="77"/>
      <c r="AJ1210" s="77"/>
      <c r="AK1210" s="77"/>
      <c r="AL1210" s="77"/>
      <c r="AM1210" s="77"/>
      <c r="AN1210" s="77"/>
      <c r="AO1210" s="77"/>
      <c r="AP1210" s="77"/>
      <c r="AQ1210" s="77"/>
      <c r="AR1210" s="77"/>
      <c r="AS1210" s="77"/>
      <c r="AT1210" s="77"/>
      <c r="AU1210" s="77"/>
      <c r="AV1210" s="77"/>
      <c r="AW1210" s="77"/>
      <c r="AX1210" s="77"/>
      <c r="AY1210" s="77"/>
      <c r="AZ1210" s="77"/>
      <c r="BA1210" s="77"/>
      <c r="BB1210" s="77"/>
      <c r="BC1210" s="77"/>
      <c r="BD1210" s="77"/>
      <c r="BE1210" s="77"/>
      <c r="BF1210" s="77"/>
      <c r="BG1210" s="77"/>
      <c r="BH1210" s="77"/>
      <c r="BI1210" s="77"/>
      <c r="BJ1210" s="77"/>
      <c r="BK1210" s="77"/>
      <c r="BL1210" s="77"/>
      <c r="BM1210" s="77"/>
      <c r="BN1210" s="77"/>
      <c r="BO1210" s="77"/>
      <c r="BP1210" s="77"/>
      <c r="BQ1210" s="77"/>
      <c r="BR1210" s="77"/>
      <c r="BS1210" s="77"/>
      <c r="BT1210" s="77"/>
      <c r="BU1210" s="77"/>
      <c r="BV1210" s="77"/>
      <c r="BW1210" s="77"/>
      <c r="BX1210" s="77"/>
      <c r="BY1210" s="77"/>
      <c r="BZ1210" s="77"/>
      <c r="CA1210" s="77"/>
      <c r="CB1210" s="77"/>
      <c r="CC1210" s="77"/>
      <c r="CD1210" s="77"/>
      <c r="CE1210" s="77"/>
      <c r="CF1210" s="77"/>
      <c r="CG1210" s="77"/>
      <c r="CH1210" s="77"/>
      <c r="CI1210" s="77"/>
      <c r="CJ1210" s="77"/>
      <c r="CK1210" s="77"/>
      <c r="CL1210" s="77"/>
    </row>
    <row r="1211" spans="2:90" x14ac:dyDescent="0.4">
      <c r="B1211" s="132" t="str">
        <f>B1183</f>
        <v>primary unit</v>
      </c>
      <c r="D1211" t="s">
        <v>843</v>
      </c>
      <c r="E1211" s="8" t="str">
        <f t="shared" si="1365"/>
        <v>1211 LTERMY-PV</v>
      </c>
      <c r="G1211" t="s">
        <v>332</v>
      </c>
      <c r="H1211" s="27"/>
      <c r="I1211" s="78"/>
      <c r="J1211" s="78"/>
      <c r="K1211" s="33"/>
      <c r="L1211" s="33"/>
      <c r="M1211" s="33"/>
      <c r="N1211" s="33"/>
      <c r="O1211" s="33"/>
      <c r="P1211" s="33"/>
      <c r="R1211" s="33"/>
      <c r="S1211" s="77"/>
      <c r="T1211" s="77"/>
      <c r="U1211" s="77"/>
      <c r="V1211" s="77"/>
      <c r="W1211" s="77"/>
      <c r="X1211" s="77"/>
      <c r="Y1211" s="77"/>
      <c r="Z1211" s="77"/>
      <c r="AA1211" s="77"/>
      <c r="AB1211" s="77"/>
      <c r="AC1211" s="77"/>
      <c r="AD1211" s="77"/>
      <c r="AE1211" s="77"/>
      <c r="AF1211" s="77"/>
      <c r="AG1211" s="77"/>
      <c r="AH1211" s="77"/>
      <c r="AI1211" s="77"/>
      <c r="AJ1211" s="77"/>
      <c r="AK1211" s="77"/>
      <c r="AL1211" s="77"/>
      <c r="AM1211" s="77"/>
      <c r="AN1211" s="77"/>
      <c r="AO1211" s="77"/>
      <c r="AP1211" s="77"/>
      <c r="AQ1211" s="77"/>
      <c r="AR1211" s="77"/>
      <c r="AS1211" s="77"/>
      <c r="AT1211" s="77"/>
      <c r="AU1211" s="77"/>
      <c r="AV1211" s="77"/>
      <c r="AW1211" s="77"/>
      <c r="AX1211" s="77"/>
      <c r="AY1211" s="77"/>
      <c r="AZ1211" s="77"/>
      <c r="BA1211" s="77"/>
      <c r="BB1211" s="77"/>
      <c r="BC1211" s="77"/>
      <c r="BD1211" s="77"/>
      <c r="BE1211" s="77"/>
      <c r="BF1211" s="77"/>
      <c r="BG1211" s="77"/>
      <c r="BH1211" s="77"/>
      <c r="BI1211" s="77"/>
      <c r="BJ1211" s="77"/>
      <c r="BK1211" s="77"/>
      <c r="BL1211" s="77"/>
      <c r="BM1211" s="77"/>
      <c r="BN1211" s="77"/>
      <c r="BO1211" s="77"/>
      <c r="BP1211" s="77"/>
      <c r="BQ1211" s="77"/>
      <c r="BR1211" s="77"/>
      <c r="BS1211" s="77"/>
      <c r="BT1211" s="77"/>
      <c r="BU1211" s="77"/>
      <c r="BV1211" s="77"/>
      <c r="BW1211" s="77"/>
      <c r="BX1211" s="77"/>
      <c r="BY1211" s="77"/>
      <c r="BZ1211" s="77"/>
      <c r="CA1211" s="77"/>
      <c r="CB1211" s="77"/>
      <c r="CC1211" s="77"/>
      <c r="CD1211" s="77"/>
      <c r="CE1211" s="77"/>
      <c r="CF1211" s="77"/>
      <c r="CG1211" s="77"/>
      <c r="CH1211" s="77"/>
      <c r="CI1211" s="77"/>
      <c r="CJ1211" s="77"/>
      <c r="CK1211" s="77"/>
      <c r="CL1211" s="77"/>
    </row>
    <row r="1212" spans="2:90" x14ac:dyDescent="0.4">
      <c r="B1212" s="187" t="str">
        <f>B1184</f>
        <v>Primary revenue driver</v>
      </c>
      <c r="D1212" t="s">
        <v>843</v>
      </c>
      <c r="E1212" s="8" t="str">
        <f t="shared" si="1365"/>
        <v>1212 LTERMY-PV</v>
      </c>
      <c r="G1212" t="s">
        <v>332</v>
      </c>
      <c r="H1212" s="3"/>
      <c r="I1212" s="4"/>
      <c r="J1212" s="4"/>
      <c r="K1212" s="215"/>
      <c r="L1212" s="215"/>
      <c r="M1212" s="215"/>
      <c r="N1212" s="215"/>
      <c r="O1212" s="215"/>
      <c r="P1212" s="215"/>
      <c r="Q1212" s="3"/>
      <c r="R1212" s="216"/>
      <c r="S1212" s="208" t="str">
        <f t="shared" ref="S1212" si="1394">ADDRESS(ROW(S1204),COLUMN(S1204),2)</f>
        <v>S$1204</v>
      </c>
      <c r="T1212" s="208" t="str">
        <f t="shared" ref="T1212:CE1212" si="1395">ADDRESS(ROW(T1204),COLUMN(T1204),2)</f>
        <v>T$1204</v>
      </c>
      <c r="U1212" s="208" t="str">
        <f t="shared" si="1395"/>
        <v>U$1204</v>
      </c>
      <c r="V1212" s="208" t="str">
        <f t="shared" si="1395"/>
        <v>V$1204</v>
      </c>
      <c r="W1212" s="208" t="str">
        <f t="shared" si="1395"/>
        <v>W$1204</v>
      </c>
      <c r="X1212" s="208" t="str">
        <f t="shared" si="1395"/>
        <v>X$1204</v>
      </c>
      <c r="Y1212" s="208" t="str">
        <f t="shared" si="1395"/>
        <v>Y$1204</v>
      </c>
      <c r="Z1212" s="208" t="str">
        <f t="shared" si="1395"/>
        <v>Z$1204</v>
      </c>
      <c r="AA1212" s="208" t="str">
        <f t="shared" si="1395"/>
        <v>AA$1204</v>
      </c>
      <c r="AB1212" s="208" t="str">
        <f t="shared" si="1395"/>
        <v>AB$1204</v>
      </c>
      <c r="AC1212" s="208" t="str">
        <f t="shared" si="1395"/>
        <v>AC$1204</v>
      </c>
      <c r="AD1212" s="208" t="str">
        <f t="shared" si="1395"/>
        <v>AD$1204</v>
      </c>
      <c r="AE1212" s="208" t="str">
        <f t="shared" si="1395"/>
        <v>AE$1204</v>
      </c>
      <c r="AF1212" s="208" t="str">
        <f t="shared" si="1395"/>
        <v>AF$1204</v>
      </c>
      <c r="AG1212" s="208" t="str">
        <f t="shared" si="1395"/>
        <v>AG$1204</v>
      </c>
      <c r="AH1212" s="208" t="str">
        <f t="shared" si="1395"/>
        <v>AH$1204</v>
      </c>
      <c r="AI1212" s="208" t="str">
        <f t="shared" si="1395"/>
        <v>AI$1204</v>
      </c>
      <c r="AJ1212" s="208" t="str">
        <f t="shared" si="1395"/>
        <v>AJ$1204</v>
      </c>
      <c r="AK1212" s="208" t="str">
        <f t="shared" si="1395"/>
        <v>AK$1204</v>
      </c>
      <c r="AL1212" s="208" t="str">
        <f t="shared" si="1395"/>
        <v>AL$1204</v>
      </c>
      <c r="AM1212" s="208" t="str">
        <f t="shared" si="1395"/>
        <v>AM$1204</v>
      </c>
      <c r="AN1212" s="208" t="str">
        <f t="shared" si="1395"/>
        <v>AN$1204</v>
      </c>
      <c r="AO1212" s="208" t="str">
        <f t="shared" si="1395"/>
        <v>AO$1204</v>
      </c>
      <c r="AP1212" s="208" t="str">
        <f t="shared" si="1395"/>
        <v>AP$1204</v>
      </c>
      <c r="AQ1212" s="208" t="str">
        <f t="shared" si="1395"/>
        <v>AQ$1204</v>
      </c>
      <c r="AR1212" s="208" t="str">
        <f t="shared" si="1395"/>
        <v>AR$1204</v>
      </c>
      <c r="AS1212" s="208" t="str">
        <f t="shared" si="1395"/>
        <v>AS$1204</v>
      </c>
      <c r="AT1212" s="208" t="str">
        <f t="shared" si="1395"/>
        <v>AT$1204</v>
      </c>
      <c r="AU1212" s="208" t="str">
        <f t="shared" si="1395"/>
        <v>AU$1204</v>
      </c>
      <c r="AV1212" s="208" t="str">
        <f t="shared" si="1395"/>
        <v>AV$1204</v>
      </c>
      <c r="AW1212" s="208" t="str">
        <f t="shared" si="1395"/>
        <v>AW$1204</v>
      </c>
      <c r="AX1212" s="208" t="str">
        <f t="shared" si="1395"/>
        <v>AX$1204</v>
      </c>
      <c r="AY1212" s="208" t="str">
        <f t="shared" si="1395"/>
        <v>AY$1204</v>
      </c>
      <c r="AZ1212" s="208" t="str">
        <f t="shared" si="1395"/>
        <v>AZ$1204</v>
      </c>
      <c r="BA1212" s="208" t="str">
        <f t="shared" si="1395"/>
        <v>BA$1204</v>
      </c>
      <c r="BB1212" s="208" t="str">
        <f t="shared" si="1395"/>
        <v>BB$1204</v>
      </c>
      <c r="BC1212" s="208" t="str">
        <f t="shared" si="1395"/>
        <v>BC$1204</v>
      </c>
      <c r="BD1212" s="208" t="str">
        <f t="shared" si="1395"/>
        <v>BD$1204</v>
      </c>
      <c r="BE1212" s="208" t="str">
        <f t="shared" si="1395"/>
        <v>BE$1204</v>
      </c>
      <c r="BF1212" s="208" t="str">
        <f t="shared" si="1395"/>
        <v>BF$1204</v>
      </c>
      <c r="BG1212" s="208" t="str">
        <f t="shared" si="1395"/>
        <v>BG$1204</v>
      </c>
      <c r="BH1212" s="208" t="str">
        <f t="shared" si="1395"/>
        <v>BH$1204</v>
      </c>
      <c r="BI1212" s="208" t="str">
        <f t="shared" si="1395"/>
        <v>BI$1204</v>
      </c>
      <c r="BJ1212" s="208" t="str">
        <f t="shared" si="1395"/>
        <v>BJ$1204</v>
      </c>
      <c r="BK1212" s="208" t="str">
        <f t="shared" si="1395"/>
        <v>BK$1204</v>
      </c>
      <c r="BL1212" s="208" t="str">
        <f t="shared" si="1395"/>
        <v>BL$1204</v>
      </c>
      <c r="BM1212" s="208" t="str">
        <f t="shared" si="1395"/>
        <v>BM$1204</v>
      </c>
      <c r="BN1212" s="208" t="str">
        <f t="shared" si="1395"/>
        <v>BN$1204</v>
      </c>
      <c r="BO1212" s="208" t="str">
        <f t="shared" si="1395"/>
        <v>BO$1204</v>
      </c>
      <c r="BP1212" s="208" t="str">
        <f t="shared" si="1395"/>
        <v>BP$1204</v>
      </c>
      <c r="BQ1212" s="208" t="str">
        <f t="shared" si="1395"/>
        <v>BQ$1204</v>
      </c>
      <c r="BR1212" s="208" t="str">
        <f t="shared" si="1395"/>
        <v>BR$1204</v>
      </c>
      <c r="BS1212" s="208" t="str">
        <f t="shared" si="1395"/>
        <v>BS$1204</v>
      </c>
      <c r="BT1212" s="208" t="str">
        <f t="shared" si="1395"/>
        <v>BT$1204</v>
      </c>
      <c r="BU1212" s="208" t="str">
        <f t="shared" si="1395"/>
        <v>BU$1204</v>
      </c>
      <c r="BV1212" s="208" t="str">
        <f t="shared" si="1395"/>
        <v>BV$1204</v>
      </c>
      <c r="BW1212" s="208" t="str">
        <f t="shared" si="1395"/>
        <v>BW$1204</v>
      </c>
      <c r="BX1212" s="208" t="str">
        <f t="shared" si="1395"/>
        <v>BX$1204</v>
      </c>
      <c r="BY1212" s="208" t="str">
        <f t="shared" si="1395"/>
        <v>BY$1204</v>
      </c>
      <c r="BZ1212" s="208" t="str">
        <f t="shared" si="1395"/>
        <v>BZ$1204</v>
      </c>
      <c r="CA1212" s="208" t="str">
        <f t="shared" si="1395"/>
        <v>CA$1204</v>
      </c>
      <c r="CB1212" s="208" t="str">
        <f t="shared" si="1395"/>
        <v>CB$1204</v>
      </c>
      <c r="CC1212" s="208" t="str">
        <f t="shared" si="1395"/>
        <v>CC$1204</v>
      </c>
      <c r="CD1212" s="208" t="str">
        <f t="shared" si="1395"/>
        <v>CD$1204</v>
      </c>
      <c r="CE1212" s="208" t="str">
        <f t="shared" si="1395"/>
        <v>CE$1204</v>
      </c>
      <c r="CF1212" s="208" t="str">
        <f t="shared" ref="CF1212:CK1212" si="1396">ADDRESS(ROW(CF1204),COLUMN(CF1204),2)</f>
        <v>CF$1204</v>
      </c>
      <c r="CG1212" s="208" t="str">
        <f t="shared" si="1396"/>
        <v>CG$1204</v>
      </c>
      <c r="CH1212" s="208" t="str">
        <f t="shared" si="1396"/>
        <v>CH$1204</v>
      </c>
      <c r="CI1212" s="208" t="str">
        <f t="shared" si="1396"/>
        <v>CI$1204</v>
      </c>
      <c r="CJ1212" s="208" t="str">
        <f t="shared" si="1396"/>
        <v>CJ$1204</v>
      </c>
      <c r="CK1212" s="208" t="str">
        <f t="shared" si="1396"/>
        <v>CK$1204</v>
      </c>
      <c r="CL1212" s="208" t="str">
        <f t="shared" ref="CL1212" si="1397">ADDRESS(ROW(CL1204),COLUMN(CL1204),2)</f>
        <v>CL$1204</v>
      </c>
    </row>
    <row r="1213" spans="2:90" x14ac:dyDescent="0.4">
      <c r="B1213" s="132" t="str">
        <f>B1185</f>
        <v>Primary volume driver</v>
      </c>
      <c r="D1213" t="s">
        <v>843</v>
      </c>
      <c r="E1213" s="8" t="str">
        <f t="shared" si="1365"/>
        <v>1213 LTERMY-PV</v>
      </c>
      <c r="G1213" t="s">
        <v>332</v>
      </c>
      <c r="H1213" s="12"/>
      <c r="I1213" s="60"/>
      <c r="J1213" s="60"/>
      <c r="K1213" s="15"/>
      <c r="L1213" s="15"/>
      <c r="M1213" s="15"/>
      <c r="N1213" s="15"/>
      <c r="O1213" s="15"/>
      <c r="P1213" s="15"/>
      <c r="R1213" s="15"/>
      <c r="S1213" s="175" t="str">
        <f t="shared" ref="S1213" si="1398">S1185</f>
        <v>S$13</v>
      </c>
      <c r="T1213" s="175" t="str">
        <f t="shared" ref="T1213:CE1213" si="1399">T1185</f>
        <v>T$13</v>
      </c>
      <c r="U1213" s="175" t="str">
        <f t="shared" si="1399"/>
        <v>U$13</v>
      </c>
      <c r="V1213" s="175" t="str">
        <f t="shared" si="1399"/>
        <v>V$13</v>
      </c>
      <c r="W1213" s="175" t="str">
        <f t="shared" si="1399"/>
        <v>W$13</v>
      </c>
      <c r="X1213" s="175" t="str">
        <f t="shared" si="1399"/>
        <v>X$13</v>
      </c>
      <c r="Y1213" s="175" t="str">
        <f t="shared" si="1399"/>
        <v>Y$13</v>
      </c>
      <c r="Z1213" s="175" t="str">
        <f t="shared" si="1399"/>
        <v>Z$13</v>
      </c>
      <c r="AA1213" s="175" t="str">
        <f t="shared" si="1399"/>
        <v>AA$13</v>
      </c>
      <c r="AB1213" s="175" t="str">
        <f t="shared" si="1399"/>
        <v>AB$13</v>
      </c>
      <c r="AC1213" s="175" t="str">
        <f t="shared" si="1399"/>
        <v>AC$13</v>
      </c>
      <c r="AD1213" s="175" t="str">
        <f t="shared" si="1399"/>
        <v>AD$13</v>
      </c>
      <c r="AE1213" s="175" t="str">
        <f t="shared" si="1399"/>
        <v>AE$13</v>
      </c>
      <c r="AF1213" s="175" t="str">
        <f t="shared" si="1399"/>
        <v>AF$13</v>
      </c>
      <c r="AG1213" s="175" t="str">
        <f t="shared" si="1399"/>
        <v>AG$13</v>
      </c>
      <c r="AH1213" s="175" t="str">
        <f t="shared" si="1399"/>
        <v>AH$13</v>
      </c>
      <c r="AI1213" s="175" t="str">
        <f t="shared" si="1399"/>
        <v>AI$13</v>
      </c>
      <c r="AJ1213" s="175" t="str">
        <f t="shared" si="1399"/>
        <v>AJ$13</v>
      </c>
      <c r="AK1213" s="175" t="str">
        <f t="shared" si="1399"/>
        <v>AK$13</v>
      </c>
      <c r="AL1213" s="175" t="str">
        <f t="shared" si="1399"/>
        <v>AL$13</v>
      </c>
      <c r="AM1213" s="175" t="str">
        <f t="shared" si="1399"/>
        <v>AM$13</v>
      </c>
      <c r="AN1213" s="175" t="str">
        <f t="shared" si="1399"/>
        <v>AN$13</v>
      </c>
      <c r="AO1213" s="175" t="str">
        <f t="shared" si="1399"/>
        <v>AO$13</v>
      </c>
      <c r="AP1213" s="175" t="str">
        <f t="shared" si="1399"/>
        <v>AP$13</v>
      </c>
      <c r="AQ1213" s="175" t="str">
        <f t="shared" si="1399"/>
        <v>AQ$13</v>
      </c>
      <c r="AR1213" s="175" t="str">
        <f t="shared" si="1399"/>
        <v>AR$13</v>
      </c>
      <c r="AS1213" s="175" t="str">
        <f t="shared" si="1399"/>
        <v>AS$13</v>
      </c>
      <c r="AT1213" s="175" t="str">
        <f t="shared" si="1399"/>
        <v>AT$13</v>
      </c>
      <c r="AU1213" s="175" t="str">
        <f t="shared" si="1399"/>
        <v>AU$13</v>
      </c>
      <c r="AV1213" s="175" t="str">
        <f t="shared" si="1399"/>
        <v>AV$13</v>
      </c>
      <c r="AW1213" s="175" t="str">
        <f t="shared" si="1399"/>
        <v>AW$13</v>
      </c>
      <c r="AX1213" s="175" t="str">
        <f t="shared" si="1399"/>
        <v>AX$13</v>
      </c>
      <c r="AY1213" s="175" t="str">
        <f t="shared" si="1399"/>
        <v>AY$13</v>
      </c>
      <c r="AZ1213" s="175" t="str">
        <f t="shared" si="1399"/>
        <v>AZ$13</v>
      </c>
      <c r="BA1213" s="175" t="str">
        <f t="shared" si="1399"/>
        <v>BA$13</v>
      </c>
      <c r="BB1213" s="175" t="str">
        <f t="shared" si="1399"/>
        <v>BB$13</v>
      </c>
      <c r="BC1213" s="175" t="str">
        <f t="shared" si="1399"/>
        <v>BC$13</v>
      </c>
      <c r="BD1213" s="175" t="str">
        <f t="shared" si="1399"/>
        <v>BD$13</v>
      </c>
      <c r="BE1213" s="175" t="str">
        <f t="shared" si="1399"/>
        <v>BE$13</v>
      </c>
      <c r="BF1213" s="175" t="str">
        <f t="shared" si="1399"/>
        <v>BF$13</v>
      </c>
      <c r="BG1213" s="175" t="str">
        <f t="shared" si="1399"/>
        <v>BG$13</v>
      </c>
      <c r="BH1213" s="175" t="str">
        <f t="shared" si="1399"/>
        <v>BH$13</v>
      </c>
      <c r="BI1213" s="175" t="str">
        <f t="shared" si="1399"/>
        <v>BI$13</v>
      </c>
      <c r="BJ1213" s="175" t="str">
        <f t="shared" si="1399"/>
        <v>BJ$13</v>
      </c>
      <c r="BK1213" s="175" t="str">
        <f t="shared" si="1399"/>
        <v>BK$13</v>
      </c>
      <c r="BL1213" s="175" t="str">
        <f t="shared" si="1399"/>
        <v>BL$13</v>
      </c>
      <c r="BM1213" s="175" t="str">
        <f t="shared" si="1399"/>
        <v>BM$13</v>
      </c>
      <c r="BN1213" s="175" t="str">
        <f t="shared" si="1399"/>
        <v>BN$13</v>
      </c>
      <c r="BO1213" s="175" t="str">
        <f t="shared" si="1399"/>
        <v>BO$13</v>
      </c>
      <c r="BP1213" s="175" t="str">
        <f t="shared" si="1399"/>
        <v>BP$13</v>
      </c>
      <c r="BQ1213" s="175" t="str">
        <f t="shared" si="1399"/>
        <v>BQ$13</v>
      </c>
      <c r="BR1213" s="175" t="str">
        <f t="shared" si="1399"/>
        <v>BR$13</v>
      </c>
      <c r="BS1213" s="175" t="str">
        <f t="shared" si="1399"/>
        <v>BS$13</v>
      </c>
      <c r="BT1213" s="175" t="str">
        <f t="shared" si="1399"/>
        <v>BT$13</v>
      </c>
      <c r="BU1213" s="175" t="str">
        <f t="shared" si="1399"/>
        <v>BU$13</v>
      </c>
      <c r="BV1213" s="175" t="str">
        <f t="shared" si="1399"/>
        <v>BV$13</v>
      </c>
      <c r="BW1213" s="175" t="str">
        <f t="shared" si="1399"/>
        <v>BW$13</v>
      </c>
      <c r="BX1213" s="175" t="str">
        <f t="shared" si="1399"/>
        <v>BX$13</v>
      </c>
      <c r="BY1213" s="175" t="str">
        <f t="shared" si="1399"/>
        <v>BY$13</v>
      </c>
      <c r="BZ1213" s="175" t="str">
        <f t="shared" si="1399"/>
        <v>BZ$13</v>
      </c>
      <c r="CA1213" s="175" t="str">
        <f t="shared" si="1399"/>
        <v>CA$13</v>
      </c>
      <c r="CB1213" s="175" t="str">
        <f t="shared" si="1399"/>
        <v>CB$13</v>
      </c>
      <c r="CC1213" s="175" t="str">
        <f t="shared" si="1399"/>
        <v>CC$13</v>
      </c>
      <c r="CD1213" s="175" t="str">
        <f t="shared" si="1399"/>
        <v>CD$13</v>
      </c>
      <c r="CE1213" s="175" t="str">
        <f t="shared" si="1399"/>
        <v>CE$13</v>
      </c>
      <c r="CF1213" s="175" t="str">
        <f t="shared" ref="CF1213:CK1213" si="1400">CF1185</f>
        <v>CF$13</v>
      </c>
      <c r="CG1213" s="175" t="str">
        <f t="shared" si="1400"/>
        <v>CG$13</v>
      </c>
      <c r="CH1213" s="175" t="str">
        <f t="shared" si="1400"/>
        <v>CH$13</v>
      </c>
      <c r="CI1213" s="175" t="str">
        <f t="shared" si="1400"/>
        <v>CI$13</v>
      </c>
      <c r="CJ1213" s="175" t="str">
        <f t="shared" si="1400"/>
        <v>CJ$13</v>
      </c>
      <c r="CK1213" s="175" t="str">
        <f t="shared" si="1400"/>
        <v>CK$13</v>
      </c>
      <c r="CL1213" s="175" t="str">
        <f t="shared" ref="CL1213" si="1401">CL1185</f>
        <v>CL$13</v>
      </c>
    </row>
    <row r="1214" spans="2:90" x14ac:dyDescent="0.4">
      <c r="B1214" s="132" t="str">
        <f>B1190</f>
        <v>Rolling fixed term loan - multiple borrowings w/ annual control:</v>
      </c>
      <c r="D1214" t="s">
        <v>843</v>
      </c>
      <c r="E1214" s="8" t="str">
        <f t="shared" si="1365"/>
        <v>1214 LTERMY-PV</v>
      </c>
      <c r="G1214" t="s">
        <v>332</v>
      </c>
      <c r="H1214" s="12"/>
      <c r="I1214" s="60"/>
      <c r="J1214" s="60"/>
      <c r="K1214" s="15"/>
      <c r="L1214" s="15"/>
      <c r="M1214" s="15"/>
      <c r="N1214" s="15"/>
      <c r="O1214" s="15"/>
      <c r="P1214" s="15"/>
      <c r="R1214" s="15"/>
      <c r="S1214" s="175"/>
      <c r="T1214" s="175"/>
      <c r="U1214" s="175"/>
      <c r="V1214" s="175"/>
      <c r="W1214" s="175"/>
      <c r="X1214" s="175"/>
      <c r="Y1214" s="175"/>
      <c r="Z1214" s="175"/>
      <c r="AA1214" s="175"/>
      <c r="AB1214" s="175"/>
      <c r="AC1214" s="175"/>
      <c r="AD1214" s="175"/>
      <c r="AE1214" s="175"/>
      <c r="AF1214" s="175"/>
      <c r="AG1214" s="175"/>
      <c r="AH1214" s="175"/>
      <c r="AI1214" s="175"/>
      <c r="AJ1214" s="175"/>
      <c r="AK1214" s="175"/>
      <c r="AL1214" s="175"/>
      <c r="AM1214" s="175"/>
      <c r="AN1214" s="175"/>
      <c r="AO1214" s="175"/>
      <c r="AP1214" s="175"/>
      <c r="AQ1214" s="175"/>
      <c r="AR1214" s="175"/>
      <c r="AS1214" s="175"/>
      <c r="AT1214" s="175"/>
      <c r="AU1214" s="175"/>
      <c r="AV1214" s="175"/>
      <c r="AW1214" s="175"/>
      <c r="AX1214" s="175"/>
      <c r="AY1214" s="175"/>
      <c r="AZ1214" s="175"/>
      <c r="BA1214" s="175"/>
      <c r="BB1214" s="175"/>
      <c r="BC1214" s="175"/>
      <c r="BD1214" s="175"/>
      <c r="BE1214" s="175"/>
      <c r="BF1214" s="175"/>
      <c r="BG1214" s="175"/>
      <c r="BH1214" s="175"/>
      <c r="BI1214" s="175"/>
      <c r="BJ1214" s="175"/>
      <c r="BK1214" s="175"/>
      <c r="BL1214" s="175"/>
      <c r="BM1214" s="175"/>
      <c r="BN1214" s="175"/>
      <c r="BO1214" s="175"/>
      <c r="BP1214" s="175"/>
      <c r="BQ1214" s="175"/>
      <c r="BR1214" s="175"/>
      <c r="BS1214" s="175"/>
      <c r="BT1214" s="175"/>
      <c r="BU1214" s="175"/>
      <c r="BV1214" s="175"/>
      <c r="BW1214" s="175"/>
      <c r="BX1214" s="175"/>
      <c r="BY1214" s="175"/>
      <c r="BZ1214" s="175"/>
      <c r="CA1214" s="175"/>
      <c r="CB1214" s="175"/>
      <c r="CC1214" s="175"/>
      <c r="CD1214" s="175"/>
      <c r="CE1214" s="175"/>
      <c r="CF1214" s="175"/>
      <c r="CG1214" s="175"/>
      <c r="CH1214" s="175"/>
      <c r="CI1214" s="175"/>
      <c r="CJ1214" s="175"/>
      <c r="CK1214" s="175"/>
      <c r="CL1214" s="175"/>
    </row>
    <row r="1215" spans="2:90" x14ac:dyDescent="0.4">
      <c r="B1215" s="333" t="str">
        <f>IFERROR(SUBSTITUTE(TRIM(MID(B1190, SEARCH("-", B1190) + 1, LEN(B1190))),":",""),"no unit")</f>
        <v>multiple borrowings w/ annual control</v>
      </c>
      <c r="D1215" t="s">
        <v>843</v>
      </c>
      <c r="E1215" s="8" t="str">
        <f t="shared" si="1365"/>
        <v>1215 LTERMY-PV</v>
      </c>
      <c r="G1215" t="s">
        <v>332</v>
      </c>
      <c r="H1215" s="12"/>
      <c r="I1215" s="60"/>
      <c r="J1215" s="60"/>
      <c r="K1215" s="15"/>
      <c r="L1215" s="15"/>
      <c r="M1215" s="15"/>
      <c r="N1215" s="15"/>
      <c r="O1215" s="15"/>
      <c r="P1215" s="15"/>
      <c r="R1215" s="15"/>
      <c r="S1215" s="175"/>
      <c r="T1215" s="175"/>
      <c r="U1215" s="175"/>
      <c r="V1215" s="175"/>
      <c r="W1215" s="175"/>
      <c r="X1215" s="175"/>
      <c r="Y1215" s="175"/>
      <c r="Z1215" s="175"/>
      <c r="AA1215" s="175"/>
      <c r="AB1215" s="175"/>
      <c r="AC1215" s="175"/>
      <c r="AD1215" s="175"/>
      <c r="AE1215" s="175"/>
      <c r="AF1215" s="175"/>
      <c r="AG1215" s="175"/>
      <c r="AH1215" s="175"/>
      <c r="AI1215" s="175"/>
      <c r="AJ1215" s="175"/>
      <c r="AK1215" s="175"/>
      <c r="AL1215" s="175"/>
      <c r="AM1215" s="175"/>
      <c r="AN1215" s="175"/>
      <c r="AO1215" s="175"/>
      <c r="AP1215" s="175"/>
      <c r="AQ1215" s="175"/>
      <c r="AR1215" s="175"/>
      <c r="AS1215" s="175"/>
      <c r="AT1215" s="175"/>
      <c r="AU1215" s="175"/>
      <c r="AV1215" s="175"/>
      <c r="AW1215" s="175"/>
      <c r="AX1215" s="175"/>
      <c r="AY1215" s="175"/>
      <c r="AZ1215" s="175"/>
      <c r="BA1215" s="175"/>
      <c r="BB1215" s="175"/>
      <c r="BC1215" s="175"/>
      <c r="BD1215" s="175"/>
      <c r="BE1215" s="175"/>
      <c r="BF1215" s="175"/>
      <c r="BG1215" s="175"/>
      <c r="BH1215" s="175"/>
      <c r="BI1215" s="175"/>
      <c r="BJ1215" s="175"/>
      <c r="BK1215" s="175"/>
      <c r="BL1215" s="175"/>
      <c r="BM1215" s="175"/>
      <c r="BN1215" s="175"/>
      <c r="BO1215" s="175"/>
      <c r="BP1215" s="175"/>
      <c r="BQ1215" s="175"/>
      <c r="BR1215" s="175"/>
      <c r="BS1215" s="175"/>
      <c r="BT1215" s="175"/>
      <c r="BU1215" s="175"/>
      <c r="BV1215" s="175"/>
      <c r="BW1215" s="175"/>
      <c r="BX1215" s="175"/>
      <c r="BY1215" s="175"/>
      <c r="BZ1215" s="175"/>
      <c r="CA1215" s="175"/>
      <c r="CB1215" s="175"/>
      <c r="CC1215" s="175"/>
      <c r="CD1215" s="175"/>
      <c r="CE1215" s="175"/>
      <c r="CF1215" s="175"/>
      <c r="CG1215" s="175"/>
      <c r="CH1215" s="175"/>
      <c r="CI1215" s="175"/>
      <c r="CJ1215" s="175"/>
      <c r="CK1215" s="175"/>
      <c r="CL1215" s="175"/>
    </row>
    <row r="1216" spans="2:90" x14ac:dyDescent="0.4">
      <c r="B1216" s="132" t="str">
        <f>B1188</f>
        <v>Secondary revenue driver</v>
      </c>
      <c r="D1216" t="s">
        <v>843</v>
      </c>
      <c r="E1216" s="8" t="str">
        <f t="shared" si="1365"/>
        <v>1216 LTERMY-PV</v>
      </c>
      <c r="G1216" t="s">
        <v>332</v>
      </c>
      <c r="H1216" s="12"/>
      <c r="I1216" s="60"/>
      <c r="J1216" s="60"/>
      <c r="K1216" s="15"/>
      <c r="L1216" s="15"/>
      <c r="M1216" s="15"/>
      <c r="N1216" s="15"/>
      <c r="O1216" s="15"/>
      <c r="P1216" s="15"/>
      <c r="R1216" s="15"/>
      <c r="S1216" s="1"/>
      <c r="T1216" s="1"/>
      <c r="U1216" s="1"/>
      <c r="V1216" s="1"/>
      <c r="W1216" s="1"/>
      <c r="X1216" s="1"/>
      <c r="Y1216" s="1"/>
      <c r="Z1216" s="1"/>
      <c r="AA1216" s="1"/>
      <c r="AB1216" s="1"/>
      <c r="AC1216" s="1"/>
      <c r="AD1216" s="1"/>
      <c r="AE1216" s="1"/>
      <c r="AF1216" s="1"/>
      <c r="AG1216" s="1"/>
      <c r="AH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c r="BP1216" s="1"/>
      <c r="BQ1216" s="1"/>
      <c r="BR1216" s="1"/>
      <c r="BS1216" s="1"/>
      <c r="BT1216" s="1"/>
      <c r="BU1216" s="1"/>
      <c r="BV1216" s="1"/>
      <c r="BW1216" s="1"/>
      <c r="BX1216" s="1"/>
      <c r="BY1216" s="1"/>
      <c r="BZ1216" s="1"/>
      <c r="CA1216" s="1"/>
      <c r="CB1216" s="1"/>
      <c r="CC1216" s="1"/>
      <c r="CD1216" s="1"/>
      <c r="CE1216" s="1"/>
      <c r="CF1216" s="1"/>
      <c r="CG1216" s="1"/>
      <c r="CH1216" s="1"/>
      <c r="CI1216" s="1"/>
      <c r="CJ1216" s="1"/>
      <c r="CK1216" s="1"/>
      <c r="CL1216" s="1"/>
    </row>
    <row r="1217" spans="2:90" x14ac:dyDescent="0.4">
      <c r="B1217" s="132" t="str">
        <f>B1189</f>
        <v>Secondary volume driver</v>
      </c>
      <c r="D1217" t="s">
        <v>843</v>
      </c>
      <c r="E1217" s="8" t="str">
        <f t="shared" si="1365"/>
        <v>1217 LTERMY-PV</v>
      </c>
      <c r="G1217" t="s">
        <v>332</v>
      </c>
      <c r="H1217" s="12"/>
      <c r="I1217" s="60"/>
      <c r="J1217" s="60"/>
      <c r="K1217" s="15"/>
      <c r="L1217" s="15"/>
      <c r="M1217" s="15"/>
      <c r="N1217" s="15"/>
      <c r="O1217" s="15"/>
      <c r="P1217" s="15"/>
      <c r="R1217" s="15"/>
      <c r="S1217" s="175"/>
      <c r="T1217" s="175"/>
      <c r="U1217" s="175"/>
      <c r="V1217" s="175"/>
      <c r="W1217" s="175"/>
      <c r="X1217" s="175"/>
      <c r="Y1217" s="175"/>
      <c r="Z1217" s="175"/>
      <c r="AA1217" s="175"/>
      <c r="AB1217" s="175"/>
      <c r="AC1217" s="175"/>
      <c r="AD1217" s="175"/>
      <c r="AE1217" s="175"/>
      <c r="AF1217" s="175"/>
      <c r="AG1217" s="175"/>
      <c r="AH1217" s="175"/>
      <c r="AI1217" s="175"/>
      <c r="AJ1217" s="175"/>
      <c r="AK1217" s="175"/>
      <c r="AL1217" s="175"/>
      <c r="AM1217" s="175"/>
      <c r="AN1217" s="175"/>
      <c r="AO1217" s="175"/>
      <c r="AP1217" s="175"/>
      <c r="AQ1217" s="175"/>
      <c r="AR1217" s="175"/>
      <c r="AS1217" s="175"/>
      <c r="AT1217" s="175"/>
      <c r="AU1217" s="175"/>
      <c r="AV1217" s="175"/>
      <c r="AW1217" s="175"/>
      <c r="AX1217" s="175"/>
      <c r="AY1217" s="175"/>
      <c r="AZ1217" s="175"/>
      <c r="BA1217" s="175"/>
      <c r="BB1217" s="175"/>
      <c r="BC1217" s="175"/>
      <c r="BD1217" s="175"/>
      <c r="BE1217" s="175"/>
      <c r="BF1217" s="175"/>
      <c r="BG1217" s="175"/>
      <c r="BH1217" s="175"/>
      <c r="BI1217" s="175"/>
      <c r="BJ1217" s="175"/>
      <c r="BK1217" s="175"/>
      <c r="BL1217" s="175"/>
      <c r="BM1217" s="175"/>
      <c r="BN1217" s="175"/>
      <c r="BO1217" s="175"/>
      <c r="BP1217" s="175"/>
      <c r="BQ1217" s="175"/>
      <c r="BR1217" s="175"/>
      <c r="BS1217" s="175"/>
      <c r="BT1217" s="175"/>
      <c r="BU1217" s="175"/>
      <c r="BV1217" s="175"/>
      <c r="BW1217" s="175"/>
      <c r="BX1217" s="175"/>
      <c r="BY1217" s="175"/>
      <c r="BZ1217" s="175"/>
      <c r="CA1217" s="175"/>
      <c r="CB1217" s="175"/>
      <c r="CC1217" s="175"/>
      <c r="CD1217" s="175"/>
      <c r="CE1217" s="175"/>
      <c r="CF1217" s="175"/>
      <c r="CG1217" s="175"/>
      <c r="CH1217" s="175"/>
      <c r="CI1217" s="175"/>
      <c r="CJ1217" s="175"/>
      <c r="CK1217" s="175"/>
      <c r="CL1217" s="175"/>
    </row>
    <row r="1218" spans="2:90" x14ac:dyDescent="0.4">
      <c r="E1218" s="8"/>
      <c r="H1218" s="12"/>
      <c r="I1218" s="60"/>
      <c r="J1218" s="60"/>
      <c r="K1218" s="15"/>
      <c r="L1218" s="15"/>
      <c r="M1218" s="15"/>
      <c r="N1218" s="15"/>
      <c r="O1218" s="15"/>
      <c r="P1218" s="15"/>
      <c r="R1218" s="15"/>
      <c r="S1218" s="76"/>
      <c r="T1218" s="76"/>
      <c r="U1218" s="76"/>
      <c r="V1218" s="76"/>
      <c r="W1218" s="76"/>
      <c r="X1218" s="76"/>
      <c r="Y1218" s="76"/>
      <c r="Z1218" s="76"/>
      <c r="AA1218" s="76"/>
      <c r="AB1218" s="76"/>
      <c r="AC1218" s="76"/>
      <c r="AD1218" s="76"/>
      <c r="AE1218" s="76"/>
      <c r="AF1218" s="76"/>
      <c r="AG1218" s="76"/>
      <c r="AH1218" s="76"/>
      <c r="AI1218" s="76"/>
      <c r="AJ1218" s="76"/>
      <c r="AK1218" s="76"/>
      <c r="AL1218" s="76"/>
      <c r="AM1218" s="76"/>
      <c r="AN1218" s="76"/>
      <c r="AO1218" s="76"/>
      <c r="AP1218" s="76"/>
      <c r="AQ1218" s="76"/>
      <c r="AR1218" s="76"/>
      <c r="AS1218" s="76"/>
      <c r="AT1218" s="76"/>
      <c r="AU1218" s="76"/>
      <c r="AV1218" s="76"/>
      <c r="AW1218" s="76"/>
      <c r="AX1218" s="76"/>
      <c r="AY1218" s="76"/>
      <c r="AZ1218" s="76"/>
      <c r="BA1218" s="76"/>
      <c r="BB1218" s="76"/>
      <c r="BC1218" s="76"/>
      <c r="BD1218" s="76"/>
      <c r="BE1218" s="76"/>
      <c r="BF1218" s="76"/>
      <c r="BG1218" s="76"/>
      <c r="BH1218" s="76"/>
      <c r="BI1218" s="76"/>
      <c r="BJ1218" s="76"/>
      <c r="BK1218" s="76"/>
      <c r="BL1218" s="76"/>
      <c r="BM1218" s="76"/>
      <c r="BN1218" s="76"/>
      <c r="BO1218" s="76"/>
      <c r="BP1218" s="76"/>
      <c r="BQ1218" s="76"/>
      <c r="BR1218" s="76"/>
      <c r="BS1218" s="76"/>
      <c r="BT1218" s="76"/>
      <c r="BU1218" s="76"/>
      <c r="BV1218" s="76"/>
      <c r="BW1218" s="76"/>
      <c r="BX1218" s="76"/>
      <c r="BY1218" s="76"/>
      <c r="BZ1218" s="76"/>
      <c r="CA1218" s="76"/>
      <c r="CB1218" s="76"/>
      <c r="CC1218" s="76"/>
      <c r="CD1218" s="76"/>
      <c r="CE1218" s="76"/>
      <c r="CF1218" s="76"/>
      <c r="CG1218" s="76"/>
      <c r="CH1218" s="76"/>
      <c r="CI1218" s="76"/>
      <c r="CJ1218" s="76"/>
      <c r="CK1218" s="76"/>
      <c r="CL1218" s="76"/>
    </row>
    <row r="1219" spans="2:90" x14ac:dyDescent="0.4">
      <c r="E1219" s="8"/>
      <c r="H1219" s="12"/>
      <c r="I1219" s="60"/>
      <c r="J1219" s="60"/>
      <c r="K1219" s="15"/>
      <c r="L1219" s="15"/>
      <c r="M1219" s="15"/>
      <c r="N1219" s="15"/>
      <c r="O1219" s="15"/>
      <c r="P1219" s="15"/>
      <c r="R1219" s="15"/>
      <c r="S1219" s="76"/>
      <c r="T1219" s="76"/>
      <c r="U1219" s="76"/>
      <c r="V1219" s="76"/>
      <c r="W1219" s="76"/>
      <c r="X1219" s="76"/>
      <c r="Y1219" s="76"/>
      <c r="Z1219" s="76"/>
      <c r="AA1219" s="76"/>
      <c r="AB1219" s="76"/>
      <c r="AC1219" s="76"/>
      <c r="AD1219" s="76"/>
      <c r="AE1219" s="76"/>
      <c r="AF1219" s="76"/>
      <c r="AG1219" s="76"/>
      <c r="AH1219" s="76"/>
      <c r="AI1219" s="76"/>
      <c r="AJ1219" s="76"/>
      <c r="AK1219" s="76"/>
      <c r="AL1219" s="76"/>
      <c r="AM1219" s="76"/>
      <c r="AN1219" s="76"/>
      <c r="AO1219" s="76"/>
      <c r="AP1219" s="76"/>
      <c r="AQ1219" s="76"/>
      <c r="AR1219" s="76"/>
      <c r="AS1219" s="76"/>
      <c r="AT1219" s="76"/>
      <c r="AU1219" s="76"/>
      <c r="AV1219" s="76"/>
      <c r="AW1219" s="76"/>
      <c r="AX1219" s="76"/>
      <c r="AY1219" s="76"/>
      <c r="AZ1219" s="76"/>
      <c r="BA1219" s="76"/>
      <c r="BB1219" s="76"/>
      <c r="BC1219" s="76"/>
      <c r="BD1219" s="76"/>
      <c r="BE1219" s="76"/>
      <c r="BF1219" s="76"/>
      <c r="BG1219" s="76"/>
      <c r="BH1219" s="76"/>
      <c r="BI1219" s="76"/>
      <c r="BJ1219" s="76"/>
      <c r="BK1219" s="76"/>
      <c r="BL1219" s="76"/>
      <c r="BM1219" s="76"/>
      <c r="BN1219" s="76"/>
      <c r="BO1219" s="76"/>
      <c r="BP1219" s="76"/>
      <c r="BQ1219" s="76"/>
      <c r="BR1219" s="76"/>
      <c r="BS1219" s="76"/>
      <c r="BT1219" s="76"/>
      <c r="BU1219" s="76"/>
      <c r="BV1219" s="76"/>
      <c r="BW1219" s="76"/>
      <c r="BX1219" s="76"/>
      <c r="BY1219" s="76"/>
      <c r="BZ1219" s="76"/>
      <c r="CA1219" s="76"/>
      <c r="CB1219" s="76"/>
      <c r="CC1219" s="76"/>
      <c r="CD1219" s="76"/>
      <c r="CE1219" s="76"/>
      <c r="CF1219" s="76"/>
      <c r="CG1219" s="76"/>
      <c r="CH1219" s="76"/>
      <c r="CI1219" s="76"/>
      <c r="CJ1219" s="76"/>
      <c r="CK1219" s="76"/>
      <c r="CL1219" s="76"/>
    </row>
    <row r="1220" spans="2:90" x14ac:dyDescent="0.4">
      <c r="E1220" s="8"/>
      <c r="H1220" s="12"/>
      <c r="I1220" s="60"/>
      <c r="J1220" s="60"/>
      <c r="K1220" s="15"/>
      <c r="L1220" s="15"/>
      <c r="M1220" s="15"/>
      <c r="N1220" s="15"/>
      <c r="O1220" s="15"/>
      <c r="P1220" s="15"/>
      <c r="R1220" s="15"/>
      <c r="S1220" s="76"/>
      <c r="T1220" s="76"/>
      <c r="U1220" s="76"/>
      <c r="V1220" s="76"/>
      <c r="W1220" s="76"/>
      <c r="X1220" s="76"/>
      <c r="Y1220" s="76"/>
      <c r="Z1220" s="76"/>
      <c r="AA1220" s="76"/>
      <c r="AB1220" s="76"/>
      <c r="AC1220" s="76"/>
      <c r="AD1220" s="76"/>
      <c r="AE1220" s="76"/>
      <c r="AF1220" s="76"/>
      <c r="AG1220" s="76"/>
      <c r="AH1220" s="76"/>
      <c r="AI1220" s="76"/>
      <c r="AJ1220" s="76"/>
      <c r="AK1220" s="76"/>
      <c r="AL1220" s="76"/>
      <c r="AM1220" s="76"/>
      <c r="AN1220" s="76"/>
      <c r="AO1220" s="76"/>
      <c r="AP1220" s="76"/>
      <c r="AQ1220" s="76"/>
      <c r="AR1220" s="76"/>
      <c r="AS1220" s="76"/>
      <c r="AT1220" s="76"/>
      <c r="AU1220" s="76"/>
      <c r="AV1220" s="76"/>
      <c r="AW1220" s="76"/>
      <c r="AX1220" s="76"/>
      <c r="AY1220" s="76"/>
      <c r="AZ1220" s="76"/>
      <c r="BA1220" s="76"/>
      <c r="BB1220" s="76"/>
      <c r="BC1220" s="76"/>
      <c r="BD1220" s="76"/>
      <c r="BE1220" s="76"/>
      <c r="BF1220" s="76"/>
      <c r="BG1220" s="76"/>
      <c r="BH1220" s="76"/>
      <c r="BI1220" s="76"/>
      <c r="BJ1220" s="76"/>
      <c r="BK1220" s="76"/>
      <c r="BL1220" s="76"/>
      <c r="BM1220" s="76"/>
      <c r="BN1220" s="76"/>
      <c r="BO1220" s="76"/>
      <c r="BP1220" s="76"/>
      <c r="BQ1220" s="76"/>
      <c r="BR1220" s="76"/>
      <c r="BS1220" s="76"/>
      <c r="BT1220" s="76"/>
      <c r="BU1220" s="76"/>
      <c r="BV1220" s="76"/>
      <c r="BW1220" s="76"/>
      <c r="BX1220" s="76"/>
      <c r="BY1220" s="76"/>
      <c r="BZ1220" s="76"/>
      <c r="CA1220" s="76"/>
      <c r="CB1220" s="76"/>
      <c r="CC1220" s="76"/>
      <c r="CD1220" s="76"/>
      <c r="CE1220" s="76"/>
      <c r="CF1220" s="76"/>
      <c r="CG1220" s="76"/>
      <c r="CH1220" s="76"/>
      <c r="CI1220" s="76"/>
      <c r="CJ1220" s="76"/>
      <c r="CK1220" s="76"/>
      <c r="CL1220" s="76"/>
    </row>
    <row r="1221" spans="2:90" x14ac:dyDescent="0.4">
      <c r="E1221" s="8"/>
      <c r="H1221" s="12"/>
      <c r="I1221" s="60"/>
      <c r="J1221" s="60"/>
      <c r="K1221" s="15"/>
      <c r="L1221" s="15"/>
      <c r="M1221" s="15"/>
      <c r="N1221" s="15"/>
      <c r="O1221" s="15"/>
      <c r="P1221" s="15"/>
      <c r="R1221" s="15"/>
      <c r="S1221" s="76"/>
      <c r="T1221" s="76"/>
      <c r="U1221" s="76"/>
      <c r="V1221" s="76"/>
      <c r="W1221" s="76"/>
      <c r="X1221" s="76"/>
      <c r="Y1221" s="76"/>
      <c r="Z1221" s="76"/>
      <c r="AA1221" s="76"/>
      <c r="AB1221" s="76"/>
      <c r="AC1221" s="76"/>
      <c r="AD1221" s="76"/>
      <c r="AE1221" s="76"/>
      <c r="AF1221" s="76"/>
      <c r="AG1221" s="76"/>
      <c r="AH1221" s="76"/>
      <c r="AI1221" s="76"/>
      <c r="AJ1221" s="76"/>
      <c r="AK1221" s="76"/>
      <c r="AL1221" s="76"/>
      <c r="AM1221" s="76"/>
      <c r="AN1221" s="76"/>
      <c r="AO1221" s="76"/>
      <c r="AP1221" s="76"/>
      <c r="AQ1221" s="76"/>
      <c r="AR1221" s="76"/>
      <c r="AS1221" s="76"/>
      <c r="AT1221" s="76"/>
      <c r="AU1221" s="76"/>
      <c r="AV1221" s="76"/>
      <c r="AW1221" s="76"/>
      <c r="AX1221" s="76"/>
      <c r="AY1221" s="76"/>
      <c r="AZ1221" s="76"/>
      <c r="BA1221" s="76"/>
      <c r="BB1221" s="76"/>
      <c r="BC1221" s="76"/>
      <c r="BD1221" s="76"/>
      <c r="BE1221" s="76"/>
      <c r="BF1221" s="76"/>
      <c r="BG1221" s="76"/>
      <c r="BH1221" s="76"/>
      <c r="BI1221" s="76"/>
      <c r="BJ1221" s="76"/>
      <c r="BK1221" s="76"/>
      <c r="BL1221" s="76"/>
      <c r="BM1221" s="76"/>
      <c r="BN1221" s="76"/>
      <c r="BO1221" s="76"/>
      <c r="BP1221" s="76"/>
      <c r="BQ1221" s="76"/>
      <c r="BR1221" s="76"/>
      <c r="BS1221" s="76"/>
      <c r="BT1221" s="76"/>
      <c r="BU1221" s="76"/>
      <c r="BV1221" s="76"/>
      <c r="BW1221" s="76"/>
      <c r="BX1221" s="76"/>
      <c r="BY1221" s="76"/>
      <c r="BZ1221" s="76"/>
      <c r="CA1221" s="76"/>
      <c r="CB1221" s="76"/>
      <c r="CC1221" s="76"/>
      <c r="CD1221" s="76"/>
      <c r="CE1221" s="76"/>
      <c r="CF1221" s="76"/>
      <c r="CG1221" s="76"/>
      <c r="CH1221" s="76"/>
      <c r="CI1221" s="76"/>
      <c r="CJ1221" s="76"/>
      <c r="CK1221" s="76"/>
      <c r="CL1221" s="76"/>
    </row>
    <row r="1222" spans="2:90" x14ac:dyDescent="0.4">
      <c r="E1222" s="8"/>
      <c r="H1222" s="12"/>
      <c r="I1222" s="60"/>
      <c r="J1222" s="60"/>
      <c r="K1222" s="15"/>
      <c r="L1222" s="15"/>
      <c r="M1222" s="15"/>
      <c r="N1222" s="15"/>
      <c r="O1222" s="15"/>
      <c r="P1222" s="15"/>
      <c r="R1222" s="15"/>
      <c r="S1222" s="76"/>
      <c r="T1222" s="76"/>
      <c r="U1222" s="76"/>
      <c r="V1222" s="76"/>
      <c r="W1222" s="76"/>
      <c r="X1222" s="76"/>
      <c r="Y1222" s="76"/>
      <c r="Z1222" s="76"/>
      <c r="AA1222" s="76"/>
      <c r="AB1222" s="76"/>
      <c r="AC1222" s="76"/>
      <c r="AD1222" s="76"/>
      <c r="AE1222" s="76"/>
      <c r="AF1222" s="76"/>
      <c r="AG1222" s="76"/>
      <c r="AH1222" s="76"/>
      <c r="AI1222" s="76"/>
      <c r="AJ1222" s="76"/>
      <c r="AK1222" s="76"/>
      <c r="AL1222" s="76"/>
      <c r="AM1222" s="76"/>
      <c r="AN1222" s="76"/>
      <c r="AO1222" s="76"/>
      <c r="AP1222" s="76"/>
      <c r="AQ1222" s="76"/>
      <c r="AR1222" s="76"/>
      <c r="AS1222" s="76"/>
      <c r="AT1222" s="76"/>
      <c r="AU1222" s="76"/>
      <c r="AV1222" s="76"/>
      <c r="AW1222" s="76"/>
      <c r="AX1222" s="76"/>
      <c r="AY1222" s="76"/>
      <c r="AZ1222" s="76"/>
      <c r="BA1222" s="76"/>
      <c r="BB1222" s="76"/>
      <c r="BC1222" s="76"/>
      <c r="BD1222" s="76"/>
      <c r="BE1222" s="76"/>
      <c r="BF1222" s="76"/>
      <c r="BG1222" s="76"/>
      <c r="BH1222" s="76"/>
      <c r="BI1222" s="76"/>
      <c r="BJ1222" s="76"/>
      <c r="BK1222" s="76"/>
      <c r="BL1222" s="76"/>
      <c r="BM1222" s="76"/>
      <c r="BN1222" s="76"/>
      <c r="BO1222" s="76"/>
      <c r="BP1222" s="76"/>
      <c r="BQ1222" s="76"/>
      <c r="BR1222" s="76"/>
      <c r="BS1222" s="76"/>
      <c r="BT1222" s="76"/>
      <c r="BU1222" s="76"/>
      <c r="BV1222" s="76"/>
      <c r="BW1222" s="76"/>
      <c r="BX1222" s="76"/>
      <c r="BY1222" s="76"/>
      <c r="BZ1222" s="76"/>
      <c r="CA1222" s="76"/>
      <c r="CB1222" s="76"/>
      <c r="CC1222" s="76"/>
      <c r="CD1222" s="76"/>
      <c r="CE1222" s="76"/>
      <c r="CF1222" s="76"/>
      <c r="CG1222" s="76"/>
      <c r="CH1222" s="76"/>
      <c r="CI1222" s="76"/>
      <c r="CJ1222" s="76"/>
      <c r="CK1222" s="76"/>
      <c r="CL1222" s="76"/>
    </row>
    <row r="1223" spans="2:90" x14ac:dyDescent="0.4">
      <c r="E1223" s="8"/>
      <c r="H1223" s="12"/>
      <c r="I1223" s="60"/>
      <c r="J1223" s="60"/>
      <c r="K1223" s="15"/>
      <c r="L1223" s="15"/>
      <c r="M1223" s="15"/>
      <c r="N1223" s="15"/>
      <c r="O1223" s="15"/>
      <c r="P1223" s="15"/>
      <c r="R1223" s="15"/>
      <c r="S1223" s="76"/>
      <c r="T1223" s="76"/>
      <c r="U1223" s="76"/>
      <c r="V1223" s="76"/>
      <c r="W1223" s="76"/>
      <c r="X1223" s="76"/>
      <c r="Y1223" s="76"/>
      <c r="Z1223" s="76"/>
      <c r="AA1223" s="76"/>
      <c r="AB1223" s="76"/>
      <c r="AC1223" s="76"/>
      <c r="AD1223" s="76"/>
      <c r="AE1223" s="76"/>
      <c r="AF1223" s="76"/>
      <c r="AG1223" s="76"/>
      <c r="AH1223" s="76"/>
      <c r="AI1223" s="76"/>
      <c r="AJ1223" s="76"/>
      <c r="AK1223" s="76"/>
      <c r="AL1223" s="76"/>
      <c r="AM1223" s="76"/>
      <c r="AN1223" s="76"/>
      <c r="AO1223" s="76"/>
      <c r="AP1223" s="76"/>
      <c r="AQ1223" s="76"/>
      <c r="AR1223" s="76"/>
      <c r="AS1223" s="76"/>
      <c r="AT1223" s="76"/>
      <c r="AU1223" s="76"/>
      <c r="AV1223" s="76"/>
      <c r="AW1223" s="76"/>
      <c r="AX1223" s="76"/>
      <c r="AY1223" s="76"/>
      <c r="AZ1223" s="76"/>
      <c r="BA1223" s="76"/>
      <c r="BB1223" s="76"/>
      <c r="BC1223" s="76"/>
      <c r="BD1223" s="76"/>
      <c r="BE1223" s="76"/>
      <c r="BF1223" s="76"/>
      <c r="BG1223" s="76"/>
      <c r="BH1223" s="76"/>
      <c r="BI1223" s="76"/>
      <c r="BJ1223" s="76"/>
      <c r="BK1223" s="76"/>
      <c r="BL1223" s="76"/>
      <c r="BM1223" s="76"/>
      <c r="BN1223" s="76"/>
      <c r="BO1223" s="76"/>
      <c r="BP1223" s="76"/>
      <c r="BQ1223" s="76"/>
      <c r="BR1223" s="76"/>
      <c r="BS1223" s="76"/>
      <c r="BT1223" s="76"/>
      <c r="BU1223" s="76"/>
      <c r="BV1223" s="76"/>
      <c r="BW1223" s="76"/>
      <c r="BX1223" s="76"/>
      <c r="BY1223" s="76"/>
      <c r="BZ1223" s="76"/>
      <c r="CA1223" s="76"/>
      <c r="CB1223" s="76"/>
      <c r="CC1223" s="76"/>
      <c r="CD1223" s="76"/>
      <c r="CE1223" s="76"/>
      <c r="CF1223" s="76"/>
      <c r="CG1223" s="76"/>
      <c r="CH1223" s="76"/>
      <c r="CI1223" s="76"/>
      <c r="CJ1223" s="76"/>
      <c r="CK1223" s="76"/>
      <c r="CL1223" s="76"/>
    </row>
    <row r="1224" spans="2:90" x14ac:dyDescent="0.4">
      <c r="E1224" s="8"/>
      <c r="H1224" s="12"/>
      <c r="I1224" s="60"/>
      <c r="J1224" s="60"/>
      <c r="K1224" s="15"/>
      <c r="L1224" s="15"/>
      <c r="M1224" s="15"/>
      <c r="N1224" s="15"/>
      <c r="O1224" s="15"/>
      <c r="P1224" s="15"/>
      <c r="R1224" s="15"/>
      <c r="S1224" s="76"/>
      <c r="T1224" s="76"/>
      <c r="U1224" s="76"/>
      <c r="V1224" s="76"/>
      <c r="W1224" s="76"/>
      <c r="X1224" s="76"/>
      <c r="Y1224" s="76"/>
      <c r="Z1224" s="76"/>
      <c r="AA1224" s="76"/>
      <c r="AB1224" s="76"/>
      <c r="AC1224" s="76"/>
      <c r="AD1224" s="76"/>
      <c r="AE1224" s="76"/>
      <c r="AF1224" s="76"/>
      <c r="AG1224" s="76"/>
      <c r="AH1224" s="76"/>
      <c r="AI1224" s="76"/>
      <c r="AJ1224" s="76"/>
      <c r="AK1224" s="76"/>
      <c r="AL1224" s="76"/>
      <c r="AM1224" s="76"/>
      <c r="AN1224" s="76"/>
      <c r="AO1224" s="76"/>
      <c r="AP1224" s="76"/>
      <c r="AQ1224" s="76"/>
      <c r="AR1224" s="76"/>
      <c r="AS1224" s="76"/>
      <c r="AT1224" s="76"/>
      <c r="AU1224" s="76"/>
      <c r="AV1224" s="76"/>
      <c r="AW1224" s="76"/>
      <c r="AX1224" s="76"/>
      <c r="AY1224" s="76"/>
      <c r="AZ1224" s="76"/>
      <c r="BA1224" s="76"/>
      <c r="BB1224" s="76"/>
      <c r="BC1224" s="76"/>
      <c r="BD1224" s="76"/>
      <c r="BE1224" s="76"/>
      <c r="BF1224" s="76"/>
      <c r="BG1224" s="76"/>
      <c r="BH1224" s="76"/>
      <c r="BI1224" s="76"/>
      <c r="BJ1224" s="76"/>
      <c r="BK1224" s="76"/>
      <c r="BL1224" s="76"/>
      <c r="BM1224" s="76"/>
      <c r="BN1224" s="76"/>
      <c r="BO1224" s="76"/>
      <c r="BP1224" s="76"/>
      <c r="BQ1224" s="76"/>
      <c r="BR1224" s="76"/>
      <c r="BS1224" s="76"/>
      <c r="BT1224" s="76"/>
      <c r="BU1224" s="76"/>
      <c r="BV1224" s="76"/>
      <c r="BW1224" s="76"/>
      <c r="BX1224" s="76"/>
      <c r="BY1224" s="76"/>
      <c r="BZ1224" s="76"/>
      <c r="CA1224" s="76"/>
      <c r="CB1224" s="76"/>
      <c r="CC1224" s="76"/>
      <c r="CD1224" s="76"/>
      <c r="CE1224" s="76"/>
      <c r="CF1224" s="76"/>
      <c r="CG1224" s="76"/>
      <c r="CH1224" s="76"/>
      <c r="CI1224" s="76"/>
      <c r="CJ1224" s="76"/>
      <c r="CK1224" s="76"/>
      <c r="CL1224" s="76"/>
    </row>
    <row r="1225" spans="2:90" x14ac:dyDescent="0.4">
      <c r="E1225" s="8"/>
      <c r="H1225" s="12"/>
      <c r="I1225" s="60"/>
      <c r="J1225" s="60"/>
      <c r="K1225" s="15"/>
      <c r="L1225" s="15"/>
      <c r="M1225" s="15"/>
      <c r="N1225" s="15"/>
      <c r="O1225" s="15"/>
      <c r="P1225" s="15"/>
      <c r="R1225" s="15"/>
      <c r="S1225" s="76"/>
      <c r="T1225" s="76"/>
      <c r="U1225" s="76"/>
      <c r="V1225" s="76"/>
      <c r="W1225" s="76"/>
      <c r="X1225" s="76"/>
      <c r="Y1225" s="76"/>
      <c r="Z1225" s="76"/>
      <c r="AA1225" s="76"/>
      <c r="AB1225" s="76"/>
      <c r="AC1225" s="76"/>
      <c r="AD1225" s="76"/>
      <c r="AE1225" s="76"/>
      <c r="AF1225" s="76"/>
      <c r="AG1225" s="76"/>
      <c r="AH1225" s="76"/>
      <c r="AI1225" s="76"/>
      <c r="AJ1225" s="76"/>
      <c r="AK1225" s="76"/>
      <c r="AL1225" s="76"/>
      <c r="AM1225" s="76"/>
      <c r="AN1225" s="76"/>
      <c r="AO1225" s="76"/>
      <c r="AP1225" s="76"/>
      <c r="AQ1225" s="76"/>
      <c r="AR1225" s="76"/>
      <c r="AS1225" s="76"/>
      <c r="AT1225" s="76"/>
      <c r="AU1225" s="76"/>
      <c r="AV1225" s="76"/>
      <c r="AW1225" s="76"/>
      <c r="AX1225" s="76"/>
      <c r="AY1225" s="76"/>
      <c r="AZ1225" s="76"/>
      <c r="BA1225" s="76"/>
      <c r="BB1225" s="76"/>
      <c r="BC1225" s="76"/>
      <c r="BD1225" s="76"/>
      <c r="BE1225" s="76"/>
      <c r="BF1225" s="76"/>
      <c r="BG1225" s="76"/>
      <c r="BH1225" s="76"/>
      <c r="BI1225" s="76"/>
      <c r="BJ1225" s="76"/>
      <c r="BK1225" s="76"/>
      <c r="BL1225" s="76"/>
      <c r="BM1225" s="76"/>
      <c r="BN1225" s="76"/>
      <c r="BO1225" s="76"/>
      <c r="BP1225" s="76"/>
      <c r="BQ1225" s="76"/>
      <c r="BR1225" s="76"/>
      <c r="BS1225" s="76"/>
      <c r="BT1225" s="76"/>
      <c r="BU1225" s="76"/>
      <c r="BV1225" s="76"/>
      <c r="BW1225" s="76"/>
      <c r="BX1225" s="76"/>
      <c r="BY1225" s="76"/>
      <c r="BZ1225" s="76"/>
      <c r="CA1225" s="76"/>
      <c r="CB1225" s="76"/>
      <c r="CC1225" s="76"/>
      <c r="CD1225" s="76"/>
      <c r="CE1225" s="76"/>
      <c r="CF1225" s="76"/>
      <c r="CG1225" s="76"/>
      <c r="CH1225" s="76"/>
      <c r="CI1225" s="76"/>
      <c r="CJ1225" s="76"/>
      <c r="CK1225" s="76"/>
      <c r="CL1225" s="76"/>
    </row>
    <row r="1226" spans="2:90" x14ac:dyDescent="0.4">
      <c r="E1226" s="8"/>
      <c r="H1226" s="12"/>
      <c r="I1226" s="60"/>
      <c r="J1226" s="60"/>
      <c r="K1226" s="15"/>
      <c r="L1226" s="15"/>
      <c r="M1226" s="15"/>
      <c r="N1226" s="15"/>
      <c r="O1226" s="15"/>
      <c r="P1226" s="15"/>
      <c r="R1226" s="15"/>
      <c r="S1226" s="76"/>
      <c r="T1226" s="76"/>
      <c r="U1226" s="76"/>
      <c r="V1226" s="76"/>
      <c r="W1226" s="76"/>
      <c r="X1226" s="76"/>
      <c r="Y1226" s="76"/>
      <c r="Z1226" s="76"/>
      <c r="AA1226" s="76"/>
      <c r="AB1226" s="76"/>
      <c r="AC1226" s="76"/>
      <c r="AD1226" s="76"/>
      <c r="AE1226" s="76"/>
      <c r="AF1226" s="76"/>
      <c r="AG1226" s="76"/>
      <c r="AH1226" s="76"/>
      <c r="AI1226" s="76"/>
      <c r="AJ1226" s="76"/>
      <c r="AK1226" s="76"/>
      <c r="AL1226" s="76"/>
      <c r="AM1226" s="76"/>
      <c r="AN1226" s="76"/>
      <c r="AO1226" s="76"/>
      <c r="AP1226" s="76"/>
      <c r="AQ1226" s="76"/>
      <c r="AR1226" s="76"/>
      <c r="AS1226" s="76"/>
      <c r="AT1226" s="76"/>
      <c r="AU1226" s="76"/>
      <c r="AV1226" s="76"/>
      <c r="AW1226" s="76"/>
      <c r="AX1226" s="76"/>
      <c r="AY1226" s="76"/>
      <c r="AZ1226" s="76"/>
      <c r="BA1226" s="76"/>
      <c r="BB1226" s="76"/>
      <c r="BC1226" s="76"/>
      <c r="BD1226" s="76"/>
      <c r="BE1226" s="76"/>
      <c r="BF1226" s="76"/>
      <c r="BG1226" s="76"/>
      <c r="BH1226" s="76"/>
      <c r="BI1226" s="76"/>
      <c r="BJ1226" s="76"/>
      <c r="BK1226" s="76"/>
      <c r="BL1226" s="76"/>
      <c r="BM1226" s="76"/>
      <c r="BN1226" s="76"/>
      <c r="BO1226" s="76"/>
      <c r="BP1226" s="76"/>
      <c r="BQ1226" s="76"/>
      <c r="BR1226" s="76"/>
      <c r="BS1226" s="76"/>
      <c r="BT1226" s="76"/>
      <c r="BU1226" s="76"/>
      <c r="BV1226" s="76"/>
      <c r="BW1226" s="76"/>
      <c r="BX1226" s="76"/>
      <c r="BY1226" s="76"/>
      <c r="BZ1226" s="76"/>
      <c r="CA1226" s="76"/>
      <c r="CB1226" s="76"/>
      <c r="CC1226" s="76"/>
      <c r="CD1226" s="76"/>
      <c r="CE1226" s="76"/>
      <c r="CF1226" s="76"/>
      <c r="CG1226" s="76"/>
      <c r="CH1226" s="76"/>
      <c r="CI1226" s="76"/>
      <c r="CJ1226" s="76"/>
      <c r="CK1226" s="76"/>
      <c r="CL1226" s="76"/>
    </row>
    <row r="1227" spans="2:90" x14ac:dyDescent="0.4">
      <c r="E1227" s="8"/>
      <c r="H1227" s="12"/>
      <c r="I1227" s="60"/>
      <c r="J1227" s="60"/>
      <c r="K1227" s="15"/>
      <c r="L1227" s="15"/>
      <c r="M1227" s="15"/>
      <c r="N1227" s="15"/>
      <c r="O1227" s="15"/>
      <c r="P1227" s="15"/>
      <c r="R1227" s="15"/>
      <c r="S1227" s="76"/>
      <c r="T1227" s="76"/>
      <c r="U1227" s="76"/>
      <c r="V1227" s="76"/>
      <c r="W1227" s="76"/>
      <c r="X1227" s="76"/>
      <c r="Y1227" s="76"/>
      <c r="Z1227" s="76"/>
      <c r="AA1227" s="76"/>
      <c r="AB1227" s="76"/>
      <c r="AC1227" s="76"/>
      <c r="AD1227" s="76"/>
      <c r="AE1227" s="76"/>
      <c r="AF1227" s="76"/>
      <c r="AG1227" s="76"/>
      <c r="AH1227" s="76"/>
      <c r="AI1227" s="76"/>
      <c r="AJ1227" s="76"/>
      <c r="AK1227" s="76"/>
      <c r="AL1227" s="76"/>
      <c r="AM1227" s="76"/>
      <c r="AN1227" s="76"/>
      <c r="AO1227" s="76"/>
      <c r="AP1227" s="76"/>
      <c r="AQ1227" s="76"/>
      <c r="AR1227" s="76"/>
      <c r="AS1227" s="76"/>
      <c r="AT1227" s="76"/>
      <c r="AU1227" s="76"/>
      <c r="AV1227" s="76"/>
      <c r="AW1227" s="76"/>
      <c r="AX1227" s="76"/>
      <c r="AY1227" s="76"/>
      <c r="AZ1227" s="76"/>
      <c r="BA1227" s="76"/>
      <c r="BB1227" s="76"/>
      <c r="BC1227" s="76"/>
      <c r="BD1227" s="76"/>
      <c r="BE1227" s="76"/>
      <c r="BF1227" s="76"/>
      <c r="BG1227" s="76"/>
      <c r="BH1227" s="76"/>
      <c r="BI1227" s="76"/>
      <c r="BJ1227" s="76"/>
      <c r="BK1227" s="76"/>
      <c r="BL1227" s="76"/>
      <c r="BM1227" s="76"/>
      <c r="BN1227" s="76"/>
      <c r="BO1227" s="76"/>
      <c r="BP1227" s="76"/>
      <c r="BQ1227" s="76"/>
      <c r="BR1227" s="76"/>
      <c r="BS1227" s="76"/>
      <c r="BT1227" s="76"/>
      <c r="BU1227" s="76"/>
      <c r="BV1227" s="76"/>
      <c r="BW1227" s="76"/>
      <c r="BX1227" s="76"/>
      <c r="BY1227" s="76"/>
      <c r="BZ1227" s="76"/>
      <c r="CA1227" s="76"/>
      <c r="CB1227" s="76"/>
      <c r="CC1227" s="76"/>
      <c r="CD1227" s="76"/>
      <c r="CE1227" s="76"/>
      <c r="CF1227" s="76"/>
      <c r="CG1227" s="76"/>
      <c r="CH1227" s="76"/>
      <c r="CI1227" s="76"/>
      <c r="CJ1227" s="76"/>
      <c r="CK1227" s="76"/>
      <c r="CL1227" s="76"/>
    </row>
    <row r="1228" spans="2:90" x14ac:dyDescent="0.4">
      <c r="E1228" s="8"/>
      <c r="H1228" s="12"/>
      <c r="I1228" s="60"/>
      <c r="J1228" s="60"/>
      <c r="K1228" s="15"/>
      <c r="L1228" s="15"/>
      <c r="M1228" s="15"/>
      <c r="N1228" s="15"/>
      <c r="O1228" s="15"/>
      <c r="P1228" s="15"/>
      <c r="R1228" s="15"/>
      <c r="S1228" s="76"/>
      <c r="T1228" s="76"/>
      <c r="U1228" s="76"/>
      <c r="V1228" s="76"/>
      <c r="W1228" s="76"/>
      <c r="X1228" s="76"/>
      <c r="Y1228" s="76"/>
      <c r="Z1228" s="76"/>
      <c r="AA1228" s="76"/>
      <c r="AB1228" s="76"/>
      <c r="AC1228" s="76"/>
      <c r="AD1228" s="76"/>
      <c r="AE1228" s="76"/>
      <c r="AF1228" s="76"/>
      <c r="AG1228" s="76"/>
      <c r="AH1228" s="76"/>
      <c r="AI1228" s="76"/>
      <c r="AJ1228" s="76"/>
      <c r="AK1228" s="76"/>
      <c r="AL1228" s="76"/>
      <c r="AM1228" s="76"/>
      <c r="AN1228" s="76"/>
      <c r="AO1228" s="76"/>
      <c r="AP1228" s="76"/>
      <c r="AQ1228" s="76"/>
      <c r="AR1228" s="76"/>
      <c r="AS1228" s="76"/>
      <c r="AT1228" s="76"/>
      <c r="AU1228" s="76"/>
      <c r="AV1228" s="76"/>
      <c r="AW1228" s="76"/>
      <c r="AX1228" s="76"/>
      <c r="AY1228" s="76"/>
      <c r="AZ1228" s="76"/>
      <c r="BA1228" s="76"/>
      <c r="BB1228" s="76"/>
      <c r="BC1228" s="76"/>
      <c r="BD1228" s="76"/>
      <c r="BE1228" s="76"/>
      <c r="BF1228" s="76"/>
      <c r="BG1228" s="76"/>
      <c r="BH1228" s="76"/>
      <c r="BI1228" s="76"/>
      <c r="BJ1228" s="76"/>
      <c r="BK1228" s="76"/>
      <c r="BL1228" s="76"/>
      <c r="BM1228" s="76"/>
      <c r="BN1228" s="76"/>
      <c r="BO1228" s="76"/>
      <c r="BP1228" s="76"/>
      <c r="BQ1228" s="76"/>
      <c r="BR1228" s="76"/>
      <c r="BS1228" s="76"/>
      <c r="BT1228" s="76"/>
      <c r="BU1228" s="76"/>
      <c r="BV1228" s="76"/>
      <c r="BW1228" s="76"/>
      <c r="BX1228" s="76"/>
      <c r="BY1228" s="76"/>
      <c r="BZ1228" s="76"/>
      <c r="CA1228" s="76"/>
      <c r="CB1228" s="76"/>
      <c r="CC1228" s="76"/>
      <c r="CD1228" s="76"/>
      <c r="CE1228" s="76"/>
      <c r="CF1228" s="76"/>
      <c r="CG1228" s="76"/>
      <c r="CH1228" s="76"/>
      <c r="CI1228" s="76"/>
      <c r="CJ1228" s="76"/>
      <c r="CK1228" s="76"/>
      <c r="CL1228" s="76"/>
    </row>
    <row r="1229" spans="2:90" x14ac:dyDescent="0.4">
      <c r="E1229" s="8"/>
      <c r="H1229" s="12"/>
      <c r="I1229" s="60"/>
      <c r="J1229" s="60"/>
      <c r="K1229" s="15"/>
      <c r="L1229" s="15"/>
      <c r="M1229" s="15"/>
      <c r="N1229" s="15"/>
      <c r="O1229" s="15"/>
      <c r="P1229" s="15"/>
      <c r="R1229" s="15"/>
      <c r="S1229" s="76"/>
      <c r="T1229" s="76"/>
      <c r="U1229" s="76"/>
      <c r="V1229" s="76"/>
      <c r="W1229" s="76"/>
      <c r="X1229" s="76"/>
      <c r="Y1229" s="76"/>
      <c r="Z1229" s="76"/>
      <c r="AA1229" s="76"/>
      <c r="AB1229" s="76"/>
      <c r="AC1229" s="76"/>
      <c r="AD1229" s="76"/>
      <c r="AE1229" s="76"/>
      <c r="AF1229" s="76"/>
      <c r="AG1229" s="76"/>
      <c r="AH1229" s="76"/>
      <c r="AI1229" s="76"/>
      <c r="AJ1229" s="76"/>
      <c r="AK1229" s="76"/>
      <c r="AL1229" s="76"/>
      <c r="AM1229" s="76"/>
      <c r="AN1229" s="76"/>
      <c r="AO1229" s="76"/>
      <c r="AP1229" s="76"/>
      <c r="AQ1229" s="76"/>
      <c r="AR1229" s="76"/>
      <c r="AS1229" s="76"/>
      <c r="AT1229" s="76"/>
      <c r="AU1229" s="76"/>
      <c r="AV1229" s="76"/>
      <c r="AW1229" s="76"/>
      <c r="AX1229" s="76"/>
      <c r="AY1229" s="76"/>
      <c r="AZ1229" s="76"/>
      <c r="BA1229" s="76"/>
      <c r="BB1229" s="76"/>
      <c r="BC1229" s="76"/>
      <c r="BD1229" s="76"/>
      <c r="BE1229" s="76"/>
      <c r="BF1229" s="76"/>
      <c r="BG1229" s="76"/>
      <c r="BH1229" s="76"/>
      <c r="BI1229" s="76"/>
      <c r="BJ1229" s="76"/>
      <c r="BK1229" s="76"/>
      <c r="BL1229" s="76"/>
      <c r="BM1229" s="76"/>
      <c r="BN1229" s="76"/>
      <c r="BO1229" s="76"/>
      <c r="BP1229" s="76"/>
      <c r="BQ1229" s="76"/>
      <c r="BR1229" s="76"/>
      <c r="BS1229" s="76"/>
      <c r="BT1229" s="76"/>
      <c r="BU1229" s="76"/>
      <c r="BV1229" s="76"/>
      <c r="BW1229" s="76"/>
      <c r="BX1229" s="76"/>
      <c r="BY1229" s="76"/>
      <c r="BZ1229" s="76"/>
      <c r="CA1229" s="76"/>
      <c r="CB1229" s="76"/>
      <c r="CC1229" s="76"/>
      <c r="CD1229" s="76"/>
      <c r="CE1229" s="76"/>
      <c r="CF1229" s="76"/>
      <c r="CG1229" s="76"/>
      <c r="CH1229" s="76"/>
      <c r="CI1229" s="76"/>
      <c r="CJ1229" s="76"/>
      <c r="CK1229" s="76"/>
      <c r="CL1229" s="76"/>
    </row>
    <row r="1232" spans="2:90" x14ac:dyDescent="0.4">
      <c r="B1232" s="202" t="s">
        <v>481</v>
      </c>
      <c r="C1232" s="27" t="s">
        <v>481</v>
      </c>
      <c r="D1232" s="27"/>
      <c r="E1232" s="27" t="s">
        <v>481</v>
      </c>
      <c r="F1232" s="27" t="s">
        <v>481</v>
      </c>
      <c r="G1232" s="27" t="s">
        <v>481</v>
      </c>
      <c r="H1232" s="202" t="s">
        <v>481</v>
      </c>
      <c r="I1232" s="202" t="s">
        <v>481</v>
      </c>
      <c r="J1232" s="202"/>
      <c r="K1232" s="202" t="s">
        <v>481</v>
      </c>
      <c r="L1232" s="202" t="s">
        <v>481</v>
      </c>
      <c r="M1232" s="202" t="s">
        <v>481</v>
      </c>
      <c r="N1232" s="202" t="s">
        <v>481</v>
      </c>
      <c r="O1232" s="202" t="s">
        <v>481</v>
      </c>
      <c r="P1232" s="202" t="s">
        <v>481</v>
      </c>
      <c r="R1232" s="202" t="s">
        <v>481</v>
      </c>
      <c r="S1232" s="202" t="s">
        <v>481</v>
      </c>
      <c r="T1232" s="202" t="s">
        <v>481</v>
      </c>
      <c r="U1232" s="202" t="s">
        <v>481</v>
      </c>
      <c r="V1232" s="202" t="s">
        <v>481</v>
      </c>
      <c r="W1232" s="202" t="s">
        <v>481</v>
      </c>
      <c r="X1232" s="202" t="s">
        <v>481</v>
      </c>
      <c r="Y1232" s="202" t="s">
        <v>481</v>
      </c>
      <c r="Z1232" s="202" t="s">
        <v>481</v>
      </c>
      <c r="AA1232" s="202" t="s">
        <v>481</v>
      </c>
      <c r="AB1232" s="202" t="s">
        <v>481</v>
      </c>
      <c r="AC1232" s="202" t="s">
        <v>481</v>
      </c>
      <c r="AD1232" s="202" t="s">
        <v>481</v>
      </c>
      <c r="AE1232" s="202" t="s">
        <v>481</v>
      </c>
      <c r="AF1232" s="202" t="s">
        <v>481</v>
      </c>
      <c r="AG1232" s="202" t="s">
        <v>481</v>
      </c>
      <c r="AH1232" s="202" t="s">
        <v>481</v>
      </c>
      <c r="AI1232" s="202" t="s">
        <v>481</v>
      </c>
      <c r="AJ1232" s="202" t="s">
        <v>481</v>
      </c>
      <c r="AK1232" s="202" t="s">
        <v>481</v>
      </c>
      <c r="AL1232" s="202" t="s">
        <v>481</v>
      </c>
      <c r="AM1232" s="202" t="s">
        <v>481</v>
      </c>
      <c r="AN1232" s="202" t="s">
        <v>481</v>
      </c>
      <c r="AO1232" s="202" t="s">
        <v>481</v>
      </c>
      <c r="AP1232" s="202" t="s">
        <v>481</v>
      </c>
      <c r="AQ1232" s="202" t="s">
        <v>481</v>
      </c>
      <c r="AR1232" s="202" t="s">
        <v>481</v>
      </c>
      <c r="AS1232" s="202" t="s">
        <v>481</v>
      </c>
      <c r="AT1232" s="202" t="s">
        <v>481</v>
      </c>
      <c r="AU1232" s="202" t="s">
        <v>481</v>
      </c>
      <c r="AV1232" s="202" t="s">
        <v>481</v>
      </c>
      <c r="AW1232" s="202" t="s">
        <v>481</v>
      </c>
      <c r="AX1232" s="202" t="s">
        <v>481</v>
      </c>
      <c r="AY1232" s="202" t="s">
        <v>481</v>
      </c>
      <c r="AZ1232" s="202" t="s">
        <v>481</v>
      </c>
      <c r="BA1232" s="202" t="s">
        <v>481</v>
      </c>
      <c r="BB1232" s="202" t="s">
        <v>481</v>
      </c>
      <c r="BC1232" s="202" t="s">
        <v>481</v>
      </c>
      <c r="BD1232" s="202" t="s">
        <v>481</v>
      </c>
      <c r="BE1232" s="202" t="s">
        <v>481</v>
      </c>
      <c r="BF1232" s="202" t="s">
        <v>481</v>
      </c>
      <c r="BG1232" s="202" t="s">
        <v>481</v>
      </c>
      <c r="BH1232" s="202" t="s">
        <v>481</v>
      </c>
      <c r="BI1232" s="202" t="s">
        <v>481</v>
      </c>
      <c r="BJ1232" s="202" t="s">
        <v>481</v>
      </c>
      <c r="BK1232" s="202" t="s">
        <v>481</v>
      </c>
      <c r="BL1232" s="202" t="s">
        <v>481</v>
      </c>
      <c r="BM1232" s="202" t="s">
        <v>481</v>
      </c>
      <c r="BN1232" s="202" t="s">
        <v>481</v>
      </c>
      <c r="BO1232" s="202" t="s">
        <v>481</v>
      </c>
      <c r="BP1232" s="202" t="s">
        <v>481</v>
      </c>
      <c r="BQ1232" s="202" t="s">
        <v>481</v>
      </c>
      <c r="BR1232" s="202" t="s">
        <v>481</v>
      </c>
      <c r="BS1232" s="202" t="s">
        <v>481</v>
      </c>
      <c r="BT1232" s="202" t="s">
        <v>481</v>
      </c>
      <c r="BU1232" s="202" t="s">
        <v>481</v>
      </c>
      <c r="BV1232" s="202" t="s">
        <v>481</v>
      </c>
      <c r="BW1232" s="202" t="s">
        <v>481</v>
      </c>
      <c r="BX1232" s="202" t="s">
        <v>481</v>
      </c>
      <c r="BY1232" s="202" t="s">
        <v>481</v>
      </c>
      <c r="BZ1232" s="202" t="s">
        <v>481</v>
      </c>
      <c r="CA1232" s="202" t="s">
        <v>481</v>
      </c>
      <c r="CB1232" s="202" t="s">
        <v>481</v>
      </c>
      <c r="CC1232" s="202" t="s">
        <v>481</v>
      </c>
      <c r="CD1232" s="202" t="s">
        <v>481</v>
      </c>
      <c r="CE1232" s="202" t="s">
        <v>481</v>
      </c>
      <c r="CF1232" s="202" t="s">
        <v>481</v>
      </c>
      <c r="CG1232" s="202" t="s">
        <v>481</v>
      </c>
      <c r="CH1232" s="202" t="s">
        <v>481</v>
      </c>
      <c r="CI1232" s="202" t="s">
        <v>481</v>
      </c>
      <c r="CJ1232" s="202" t="s">
        <v>481</v>
      </c>
      <c r="CK1232" s="202" t="s">
        <v>481</v>
      </c>
      <c r="CL1232" s="202" t="s">
        <v>481</v>
      </c>
    </row>
    <row r="1233" spans="2:90" x14ac:dyDescent="0.4">
      <c r="B1233" s="202"/>
      <c r="C1233" s="27"/>
      <c r="D1233" s="27"/>
      <c r="E1233" s="27"/>
      <c r="F1233" s="27"/>
      <c r="G1233" s="27"/>
      <c r="H1233" s="202"/>
      <c r="I1233" s="202"/>
      <c r="J1233" s="202"/>
      <c r="K1233" s="202"/>
      <c r="L1233" s="202"/>
      <c r="M1233" s="202"/>
      <c r="N1233" s="202"/>
      <c r="O1233" s="202"/>
      <c r="P1233" s="202"/>
      <c r="R1233" s="202"/>
      <c r="S1233" s="202"/>
      <c r="T1233" s="202"/>
      <c r="U1233" s="202"/>
      <c r="V1233" s="202"/>
      <c r="W1233" s="202"/>
      <c r="X1233" s="202"/>
      <c r="Y1233" s="202"/>
      <c r="Z1233" s="202"/>
      <c r="AA1233" s="202"/>
      <c r="AB1233" s="202"/>
      <c r="AC1233" s="202"/>
      <c r="AD1233" s="202"/>
      <c r="AE1233" s="202"/>
      <c r="AF1233" s="202"/>
      <c r="AG1233" s="202"/>
      <c r="AH1233" s="202"/>
      <c r="AI1233" s="202"/>
      <c r="AJ1233" s="202"/>
      <c r="AK1233" s="202"/>
      <c r="AL1233" s="202"/>
      <c r="AM1233" s="202"/>
      <c r="AN1233" s="202"/>
      <c r="AO1233" s="202"/>
      <c r="AP1233" s="202"/>
      <c r="AQ1233" s="202"/>
      <c r="AR1233" s="202"/>
      <c r="AS1233" s="202"/>
      <c r="AT1233" s="202"/>
      <c r="AU1233" s="202"/>
      <c r="AV1233" s="202"/>
      <c r="AW1233" s="202"/>
      <c r="AX1233" s="202"/>
      <c r="AY1233" s="202"/>
      <c r="AZ1233" s="202"/>
      <c r="BA1233" s="202"/>
      <c r="BB1233" s="202"/>
      <c r="BC1233" s="202"/>
      <c r="BD1233" s="202"/>
      <c r="BE1233" s="202"/>
      <c r="BF1233" s="202"/>
      <c r="BG1233" s="202"/>
      <c r="BH1233" s="202"/>
      <c r="BI1233" s="202"/>
      <c r="BJ1233" s="202"/>
      <c r="BK1233" s="202"/>
      <c r="BL1233" s="202"/>
      <c r="BM1233" s="202"/>
      <c r="BN1233" s="202"/>
      <c r="BO1233" s="202"/>
      <c r="BP1233" s="202"/>
      <c r="BQ1233" s="202"/>
      <c r="BR1233" s="202"/>
      <c r="BS1233" s="202"/>
      <c r="BT1233" s="202"/>
      <c r="BU1233" s="202"/>
      <c r="BV1233" s="202"/>
      <c r="BW1233" s="202"/>
      <c r="BX1233" s="202"/>
      <c r="BY1233" s="202"/>
      <c r="BZ1233" s="202"/>
      <c r="CA1233" s="202"/>
      <c r="CB1233" s="202"/>
      <c r="CC1233" s="202"/>
      <c r="CD1233" s="202"/>
      <c r="CE1233" s="202"/>
      <c r="CF1233" s="202"/>
      <c r="CG1233" s="202"/>
      <c r="CH1233" s="202"/>
      <c r="CI1233" s="202"/>
      <c r="CJ1233" s="202"/>
      <c r="CK1233" s="202"/>
      <c r="CL1233" s="202"/>
    </row>
    <row r="1234" spans="2:90" x14ac:dyDescent="0.4">
      <c r="B1234" s="202"/>
      <c r="C1234" s="27"/>
      <c r="D1234" s="27"/>
      <c r="E1234" s="27"/>
      <c r="F1234" s="27"/>
      <c r="G1234" s="27"/>
      <c r="H1234" s="202"/>
      <c r="I1234" s="202"/>
      <c r="J1234" s="202"/>
      <c r="K1234" s="202"/>
      <c r="L1234" s="202"/>
      <c r="M1234" s="202"/>
      <c r="N1234" s="202"/>
      <c r="O1234" s="202"/>
      <c r="P1234" s="202"/>
      <c r="R1234" s="202"/>
      <c r="S1234" s="202"/>
      <c r="T1234" s="202"/>
      <c r="U1234" s="202"/>
      <c r="V1234" s="202"/>
      <c r="W1234" s="202"/>
      <c r="X1234" s="202"/>
      <c r="Y1234" s="202"/>
      <c r="Z1234" s="202"/>
      <c r="AA1234" s="202"/>
      <c r="AB1234" s="202"/>
      <c r="AC1234" s="202"/>
      <c r="AD1234" s="202"/>
      <c r="AE1234" s="202"/>
      <c r="AF1234" s="202"/>
      <c r="AG1234" s="202"/>
      <c r="AH1234" s="202"/>
      <c r="AI1234" s="202"/>
      <c r="AJ1234" s="202"/>
      <c r="AK1234" s="202"/>
      <c r="AL1234" s="202"/>
      <c r="AM1234" s="202"/>
      <c r="AN1234" s="202"/>
      <c r="AO1234" s="202"/>
      <c r="AP1234" s="202"/>
      <c r="AQ1234" s="202"/>
      <c r="AR1234" s="202"/>
      <c r="AS1234" s="202"/>
      <c r="AT1234" s="202"/>
      <c r="AU1234" s="202"/>
      <c r="AV1234" s="202"/>
      <c r="AW1234" s="202"/>
      <c r="AX1234" s="202"/>
      <c r="AY1234" s="202"/>
      <c r="AZ1234" s="202"/>
      <c r="BA1234" s="202"/>
      <c r="BB1234" s="202"/>
      <c r="BC1234" s="202"/>
      <c r="BD1234" s="202"/>
      <c r="BE1234" s="202"/>
      <c r="BF1234" s="202"/>
      <c r="BG1234" s="202"/>
      <c r="BH1234" s="202"/>
      <c r="BI1234" s="202"/>
      <c r="BJ1234" s="202"/>
      <c r="BK1234" s="202"/>
      <c r="BL1234" s="202"/>
      <c r="BM1234" s="202"/>
      <c r="BN1234" s="202"/>
      <c r="BO1234" s="202"/>
      <c r="BP1234" s="202"/>
      <c r="BQ1234" s="202"/>
      <c r="BR1234" s="202"/>
      <c r="BS1234" s="202"/>
      <c r="BT1234" s="202"/>
      <c r="BU1234" s="202"/>
      <c r="BV1234" s="202"/>
      <c r="BW1234" s="202"/>
      <c r="BX1234" s="202"/>
      <c r="BY1234" s="202"/>
      <c r="BZ1234" s="202"/>
      <c r="CA1234" s="202"/>
      <c r="CB1234" s="202"/>
      <c r="CC1234" s="202"/>
      <c r="CD1234" s="202"/>
      <c r="CE1234" s="202"/>
      <c r="CF1234" s="202"/>
      <c r="CG1234" s="202"/>
      <c r="CH1234" s="202"/>
      <c r="CI1234" s="202"/>
      <c r="CJ1234" s="202"/>
      <c r="CK1234" s="202"/>
      <c r="CL1234" s="202"/>
    </row>
    <row r="1235" spans="2:90" x14ac:dyDescent="0.4">
      <c r="B1235" s="202"/>
      <c r="C1235" s="27"/>
      <c r="D1235" s="27"/>
      <c r="E1235" s="27"/>
      <c r="F1235" s="27"/>
      <c r="G1235" s="27"/>
      <c r="H1235" s="202"/>
      <c r="I1235" s="202"/>
      <c r="J1235" s="202"/>
      <c r="K1235" s="202"/>
      <c r="L1235" s="202"/>
      <c r="M1235" s="202"/>
      <c r="N1235" s="202"/>
      <c r="O1235" s="202"/>
      <c r="P1235" s="202"/>
      <c r="R1235" s="202"/>
      <c r="S1235" s="202"/>
      <c r="T1235" s="202"/>
      <c r="U1235" s="202"/>
      <c r="V1235" s="202"/>
      <c r="W1235" s="202"/>
      <c r="X1235" s="202"/>
      <c r="Y1235" s="202"/>
      <c r="Z1235" s="202"/>
      <c r="AA1235" s="202"/>
      <c r="AB1235" s="202"/>
      <c r="AC1235" s="202"/>
      <c r="AD1235" s="202"/>
      <c r="AE1235" s="202"/>
      <c r="AF1235" s="202"/>
      <c r="AG1235" s="202"/>
      <c r="AH1235" s="202"/>
      <c r="AI1235" s="202"/>
      <c r="AJ1235" s="202"/>
      <c r="AK1235" s="202"/>
      <c r="AL1235" s="202"/>
      <c r="AM1235" s="202"/>
      <c r="AN1235" s="202"/>
      <c r="AO1235" s="202"/>
      <c r="AP1235" s="202"/>
      <c r="AQ1235" s="202"/>
      <c r="AR1235" s="202"/>
      <c r="AS1235" s="202"/>
      <c r="AT1235" s="202"/>
      <c r="AU1235" s="202"/>
      <c r="AV1235" s="202"/>
      <c r="AW1235" s="202"/>
      <c r="AX1235" s="202"/>
      <c r="AY1235" s="202"/>
      <c r="AZ1235" s="202"/>
      <c r="BA1235" s="202"/>
      <c r="BB1235" s="202"/>
      <c r="BC1235" s="202"/>
      <c r="BD1235" s="202"/>
      <c r="BE1235" s="202"/>
      <c r="BF1235" s="202"/>
      <c r="BG1235" s="202"/>
      <c r="BH1235" s="202"/>
      <c r="BI1235" s="202"/>
      <c r="BJ1235" s="202"/>
      <c r="BK1235" s="202"/>
      <c r="BL1235" s="202"/>
      <c r="BM1235" s="202"/>
      <c r="BN1235" s="202"/>
      <c r="BO1235" s="202"/>
      <c r="BP1235" s="202"/>
      <c r="BQ1235" s="202"/>
      <c r="BR1235" s="202"/>
      <c r="BS1235" s="202"/>
      <c r="BT1235" s="202"/>
      <c r="BU1235" s="202"/>
      <c r="BV1235" s="202"/>
      <c r="BW1235" s="202"/>
      <c r="BX1235" s="202"/>
      <c r="BY1235" s="202"/>
      <c r="BZ1235" s="202"/>
      <c r="CA1235" s="202"/>
      <c r="CB1235" s="202"/>
      <c r="CC1235" s="202"/>
      <c r="CD1235" s="202"/>
      <c r="CE1235" s="202"/>
      <c r="CF1235" s="202"/>
      <c r="CG1235" s="202"/>
      <c r="CH1235" s="202"/>
      <c r="CI1235" s="202"/>
      <c r="CJ1235" s="202"/>
      <c r="CK1235" s="202"/>
      <c r="CL1235" s="202"/>
    </row>
    <row r="1236" spans="2:90" x14ac:dyDescent="0.4">
      <c r="B1236" s="202"/>
      <c r="C1236" s="27"/>
      <c r="D1236" s="27"/>
      <c r="E1236" s="27"/>
      <c r="F1236" s="27"/>
      <c r="G1236" s="27"/>
      <c r="H1236" s="202"/>
      <c r="I1236" s="202"/>
      <c r="J1236" s="202"/>
      <c r="K1236" s="202"/>
      <c r="L1236" s="202"/>
      <c r="M1236" s="202"/>
      <c r="N1236" s="202"/>
      <c r="O1236" s="202"/>
      <c r="P1236" s="202"/>
      <c r="R1236" s="202"/>
      <c r="S1236" s="202"/>
      <c r="T1236" s="202"/>
      <c r="U1236" s="202"/>
      <c r="V1236" s="202"/>
      <c r="W1236" s="202"/>
      <c r="X1236" s="202"/>
      <c r="Y1236" s="202"/>
      <c r="Z1236" s="202"/>
      <c r="AA1236" s="202"/>
      <c r="AB1236" s="202"/>
      <c r="AC1236" s="202"/>
      <c r="AD1236" s="202"/>
      <c r="AE1236" s="202"/>
      <c r="AF1236" s="202"/>
      <c r="AG1236" s="202"/>
      <c r="AH1236" s="202"/>
      <c r="AI1236" s="202"/>
      <c r="AJ1236" s="202"/>
      <c r="AK1236" s="202"/>
      <c r="AL1236" s="202"/>
      <c r="AM1236" s="202"/>
      <c r="AN1236" s="202"/>
      <c r="AO1236" s="202"/>
      <c r="AP1236" s="202"/>
      <c r="AQ1236" s="202"/>
      <c r="AR1236" s="202"/>
      <c r="AS1236" s="202"/>
      <c r="AT1236" s="202"/>
      <c r="AU1236" s="202"/>
      <c r="AV1236" s="202"/>
      <c r="AW1236" s="202"/>
      <c r="AX1236" s="202"/>
      <c r="AY1236" s="202"/>
      <c r="AZ1236" s="202"/>
      <c r="BA1236" s="202"/>
      <c r="BB1236" s="202"/>
      <c r="BC1236" s="202"/>
      <c r="BD1236" s="202"/>
      <c r="BE1236" s="202"/>
      <c r="BF1236" s="202"/>
      <c r="BG1236" s="202"/>
      <c r="BH1236" s="202"/>
      <c r="BI1236" s="202"/>
      <c r="BJ1236" s="202"/>
      <c r="BK1236" s="202"/>
      <c r="BL1236" s="202"/>
      <c r="BM1236" s="202"/>
      <c r="BN1236" s="202"/>
      <c r="BO1236" s="202"/>
      <c r="BP1236" s="202"/>
      <c r="BQ1236" s="202"/>
      <c r="BR1236" s="202"/>
      <c r="BS1236" s="202"/>
      <c r="BT1236" s="202"/>
      <c r="BU1236" s="202"/>
      <c r="BV1236" s="202"/>
      <c r="BW1236" s="202"/>
      <c r="BX1236" s="202"/>
      <c r="BY1236" s="202"/>
      <c r="BZ1236" s="202"/>
      <c r="CA1236" s="202"/>
      <c r="CB1236" s="202"/>
      <c r="CC1236" s="202"/>
      <c r="CD1236" s="202"/>
      <c r="CE1236" s="202"/>
      <c r="CF1236" s="202"/>
      <c r="CG1236" s="202"/>
      <c r="CH1236" s="202"/>
      <c r="CI1236" s="202"/>
      <c r="CJ1236" s="202"/>
      <c r="CK1236" s="202"/>
      <c r="CL1236" s="202"/>
    </row>
    <row r="1237" spans="2:90" x14ac:dyDescent="0.4">
      <c r="B1237" s="202"/>
      <c r="C1237" s="27"/>
      <c r="D1237" s="27"/>
      <c r="E1237" s="27"/>
      <c r="F1237" s="27"/>
      <c r="G1237" s="27"/>
      <c r="H1237" s="202"/>
      <c r="I1237" s="202"/>
      <c r="J1237" s="202"/>
      <c r="K1237" s="202"/>
      <c r="L1237" s="202"/>
      <c r="M1237" s="202"/>
      <c r="N1237" s="202"/>
      <c r="O1237" s="202"/>
      <c r="P1237" s="202"/>
      <c r="R1237" s="202"/>
      <c r="S1237" s="202"/>
      <c r="T1237" s="202"/>
      <c r="U1237" s="202"/>
      <c r="V1237" s="202"/>
      <c r="W1237" s="202"/>
      <c r="X1237" s="202"/>
      <c r="Y1237" s="202"/>
      <c r="Z1237" s="202"/>
      <c r="AA1237" s="202"/>
      <c r="AB1237" s="202"/>
      <c r="AC1237" s="202"/>
      <c r="AD1237" s="202"/>
      <c r="AE1237" s="202"/>
      <c r="AF1237" s="202"/>
      <c r="AG1237" s="202"/>
      <c r="AH1237" s="202"/>
      <c r="AI1237" s="202"/>
      <c r="AJ1237" s="202"/>
      <c r="AK1237" s="202"/>
      <c r="AL1237" s="202"/>
      <c r="AM1237" s="202"/>
      <c r="AN1237" s="202"/>
      <c r="AO1237" s="202"/>
      <c r="AP1237" s="202"/>
      <c r="AQ1237" s="202"/>
      <c r="AR1237" s="202"/>
      <c r="AS1237" s="202"/>
      <c r="AT1237" s="202"/>
      <c r="AU1237" s="202"/>
      <c r="AV1237" s="202"/>
      <c r="AW1237" s="202"/>
      <c r="AX1237" s="202"/>
      <c r="AY1237" s="202"/>
      <c r="AZ1237" s="202"/>
      <c r="BA1237" s="202"/>
      <c r="BB1237" s="202"/>
      <c r="BC1237" s="202"/>
      <c r="BD1237" s="202"/>
      <c r="BE1237" s="202"/>
      <c r="BF1237" s="202"/>
      <c r="BG1237" s="202"/>
      <c r="BH1237" s="202"/>
      <c r="BI1237" s="202"/>
      <c r="BJ1237" s="202"/>
      <c r="BK1237" s="202"/>
      <c r="BL1237" s="202"/>
      <c r="BM1237" s="202"/>
      <c r="BN1237" s="202"/>
      <c r="BO1237" s="202"/>
      <c r="BP1237" s="202"/>
      <c r="BQ1237" s="202"/>
      <c r="BR1237" s="202"/>
      <c r="BS1237" s="202"/>
      <c r="BT1237" s="202"/>
      <c r="BU1237" s="202"/>
      <c r="BV1237" s="202"/>
      <c r="BW1237" s="202"/>
      <c r="BX1237" s="202"/>
      <c r="BY1237" s="202"/>
      <c r="BZ1237" s="202"/>
      <c r="CA1237" s="202"/>
      <c r="CB1237" s="202"/>
      <c r="CC1237" s="202"/>
      <c r="CD1237" s="202"/>
      <c r="CE1237" s="202"/>
      <c r="CF1237" s="202"/>
      <c r="CG1237" s="202"/>
      <c r="CH1237" s="202"/>
      <c r="CI1237" s="202"/>
      <c r="CJ1237" s="202"/>
      <c r="CK1237" s="202"/>
      <c r="CL1237" s="202"/>
    </row>
    <row r="1238" spans="2:90" x14ac:dyDescent="0.4">
      <c r="B1238" s="202"/>
      <c r="C1238" s="27"/>
      <c r="D1238" s="27"/>
      <c r="E1238" s="27"/>
      <c r="F1238" s="27"/>
      <c r="G1238" s="27"/>
      <c r="H1238" s="202"/>
      <c r="I1238" s="202"/>
      <c r="J1238" s="202"/>
      <c r="K1238" s="202"/>
      <c r="L1238" s="202"/>
      <c r="M1238" s="202"/>
      <c r="N1238" s="202"/>
      <c r="O1238" s="202"/>
      <c r="P1238" s="202"/>
      <c r="R1238" s="202"/>
      <c r="S1238" s="202"/>
      <c r="T1238" s="202"/>
      <c r="U1238" s="202"/>
      <c r="V1238" s="202"/>
      <c r="W1238" s="202"/>
      <c r="X1238" s="202"/>
      <c r="Y1238" s="202"/>
      <c r="Z1238" s="202"/>
      <c r="AA1238" s="202"/>
      <c r="AB1238" s="202"/>
      <c r="AC1238" s="202"/>
      <c r="AD1238" s="202"/>
      <c r="AE1238" s="202"/>
      <c r="AF1238" s="202"/>
      <c r="AG1238" s="202"/>
      <c r="AH1238" s="202"/>
      <c r="AI1238" s="202"/>
      <c r="AJ1238" s="202"/>
      <c r="AK1238" s="202"/>
      <c r="AL1238" s="202"/>
      <c r="AM1238" s="202"/>
      <c r="AN1238" s="202"/>
      <c r="AO1238" s="202"/>
      <c r="AP1238" s="202"/>
      <c r="AQ1238" s="202"/>
      <c r="AR1238" s="202"/>
      <c r="AS1238" s="202"/>
      <c r="AT1238" s="202"/>
      <c r="AU1238" s="202"/>
      <c r="AV1238" s="202"/>
      <c r="AW1238" s="202"/>
      <c r="AX1238" s="202"/>
      <c r="AY1238" s="202"/>
      <c r="AZ1238" s="202"/>
      <c r="BA1238" s="202"/>
      <c r="BB1238" s="202"/>
      <c r="BC1238" s="202"/>
      <c r="BD1238" s="202"/>
      <c r="BE1238" s="202"/>
      <c r="BF1238" s="202"/>
      <c r="BG1238" s="202"/>
      <c r="BH1238" s="202"/>
      <c r="BI1238" s="202"/>
      <c r="BJ1238" s="202"/>
      <c r="BK1238" s="202"/>
      <c r="BL1238" s="202"/>
      <c r="BM1238" s="202"/>
      <c r="BN1238" s="202"/>
      <c r="BO1238" s="202"/>
      <c r="BP1238" s="202"/>
      <c r="BQ1238" s="202"/>
      <c r="BR1238" s="202"/>
      <c r="BS1238" s="202"/>
      <c r="BT1238" s="202"/>
      <c r="BU1238" s="202"/>
      <c r="BV1238" s="202"/>
      <c r="BW1238" s="202"/>
      <c r="BX1238" s="202"/>
      <c r="BY1238" s="202"/>
      <c r="BZ1238" s="202"/>
      <c r="CA1238" s="202"/>
      <c r="CB1238" s="202"/>
      <c r="CC1238" s="202"/>
      <c r="CD1238" s="202"/>
      <c r="CE1238" s="202"/>
      <c r="CF1238" s="202"/>
      <c r="CG1238" s="202"/>
      <c r="CH1238" s="202"/>
      <c r="CI1238" s="202"/>
      <c r="CJ1238" s="202"/>
      <c r="CK1238" s="202"/>
      <c r="CL1238" s="202"/>
    </row>
    <row r="1239" spans="2:90" x14ac:dyDescent="0.4">
      <c r="B1239" s="202"/>
      <c r="C1239" s="27"/>
      <c r="D1239" s="27"/>
      <c r="E1239" s="27"/>
      <c r="F1239" s="27"/>
      <c r="G1239" s="27"/>
      <c r="H1239" s="202"/>
      <c r="I1239" s="202"/>
      <c r="J1239" s="202"/>
      <c r="K1239" s="202"/>
      <c r="L1239" s="202"/>
      <c r="M1239" s="202"/>
      <c r="N1239" s="202"/>
      <c r="O1239" s="202"/>
      <c r="P1239" s="202"/>
      <c r="R1239" s="202"/>
      <c r="S1239" s="202"/>
      <c r="T1239" s="202"/>
      <c r="U1239" s="202"/>
      <c r="V1239" s="202"/>
      <c r="W1239" s="202"/>
      <c r="X1239" s="202"/>
      <c r="Y1239" s="202"/>
      <c r="Z1239" s="202"/>
      <c r="AA1239" s="202"/>
      <c r="AB1239" s="202"/>
      <c r="AC1239" s="202"/>
      <c r="AD1239" s="202"/>
      <c r="AE1239" s="202"/>
      <c r="AF1239" s="202"/>
      <c r="AG1239" s="202"/>
      <c r="AH1239" s="202"/>
      <c r="AI1239" s="202"/>
      <c r="AJ1239" s="202"/>
      <c r="AK1239" s="202"/>
      <c r="AL1239" s="202"/>
      <c r="AM1239" s="202"/>
      <c r="AN1239" s="202"/>
      <c r="AO1239" s="202"/>
      <c r="AP1239" s="202"/>
      <c r="AQ1239" s="202"/>
      <c r="AR1239" s="202"/>
      <c r="AS1239" s="202"/>
      <c r="AT1239" s="202"/>
      <c r="AU1239" s="202"/>
      <c r="AV1239" s="202"/>
      <c r="AW1239" s="202"/>
      <c r="AX1239" s="202"/>
      <c r="AY1239" s="202"/>
      <c r="AZ1239" s="202"/>
      <c r="BA1239" s="202"/>
      <c r="BB1239" s="202"/>
      <c r="BC1239" s="202"/>
      <c r="BD1239" s="202"/>
      <c r="BE1239" s="202"/>
      <c r="BF1239" s="202"/>
      <c r="BG1239" s="202"/>
      <c r="BH1239" s="202"/>
      <c r="BI1239" s="202"/>
      <c r="BJ1239" s="202"/>
      <c r="BK1239" s="202"/>
      <c r="BL1239" s="202"/>
      <c r="BM1239" s="202"/>
      <c r="BN1239" s="202"/>
      <c r="BO1239" s="202"/>
      <c r="BP1239" s="202"/>
      <c r="BQ1239" s="202"/>
      <c r="BR1239" s="202"/>
      <c r="BS1239" s="202"/>
      <c r="BT1239" s="202"/>
      <c r="BU1239" s="202"/>
      <c r="BV1239" s="202"/>
      <c r="BW1239" s="202"/>
      <c r="BX1239" s="202"/>
      <c r="BY1239" s="202"/>
      <c r="BZ1239" s="202"/>
      <c r="CA1239" s="202"/>
      <c r="CB1239" s="202"/>
      <c r="CC1239" s="202"/>
      <c r="CD1239" s="202"/>
      <c r="CE1239" s="202"/>
      <c r="CF1239" s="202"/>
      <c r="CG1239" s="202"/>
      <c r="CH1239" s="202"/>
      <c r="CI1239" s="202"/>
      <c r="CJ1239" s="202"/>
      <c r="CK1239" s="202"/>
      <c r="CL1239" s="202"/>
    </row>
    <row r="1240" spans="2:90" x14ac:dyDescent="0.4">
      <c r="B1240" s="202"/>
      <c r="C1240" s="27"/>
      <c r="D1240" s="27"/>
      <c r="E1240" s="27"/>
      <c r="F1240" s="27"/>
      <c r="G1240" s="27"/>
      <c r="H1240" s="202"/>
      <c r="I1240" s="202"/>
      <c r="J1240" s="202"/>
      <c r="K1240" s="202"/>
      <c r="L1240" s="202"/>
      <c r="M1240" s="202"/>
      <c r="N1240" s="202"/>
      <c r="O1240" s="202"/>
      <c r="P1240" s="202"/>
      <c r="R1240" s="202"/>
      <c r="S1240" s="202"/>
      <c r="T1240" s="202"/>
      <c r="U1240" s="202"/>
      <c r="V1240" s="202"/>
      <c r="W1240" s="202"/>
      <c r="X1240" s="202"/>
      <c r="Y1240" s="202"/>
      <c r="Z1240" s="202"/>
      <c r="AA1240" s="202"/>
      <c r="AB1240" s="202"/>
      <c r="AC1240" s="202"/>
      <c r="AD1240" s="202"/>
      <c r="AE1240" s="202"/>
      <c r="AF1240" s="202"/>
      <c r="AG1240" s="202"/>
      <c r="AH1240" s="202"/>
      <c r="AI1240" s="202"/>
      <c r="AJ1240" s="202"/>
      <c r="AK1240" s="202"/>
      <c r="AL1240" s="202"/>
      <c r="AM1240" s="202"/>
      <c r="AN1240" s="202"/>
      <c r="AO1240" s="202"/>
      <c r="AP1240" s="202"/>
      <c r="AQ1240" s="202"/>
      <c r="AR1240" s="202"/>
      <c r="AS1240" s="202"/>
      <c r="AT1240" s="202"/>
      <c r="AU1240" s="202"/>
      <c r="AV1240" s="202"/>
      <c r="AW1240" s="202"/>
      <c r="AX1240" s="202"/>
      <c r="AY1240" s="202"/>
      <c r="AZ1240" s="202"/>
      <c r="BA1240" s="202"/>
      <c r="BB1240" s="202"/>
      <c r="BC1240" s="202"/>
      <c r="BD1240" s="202"/>
      <c r="BE1240" s="202"/>
      <c r="BF1240" s="202"/>
      <c r="BG1240" s="202"/>
      <c r="BH1240" s="202"/>
      <c r="BI1240" s="202"/>
      <c r="BJ1240" s="202"/>
      <c r="BK1240" s="202"/>
      <c r="BL1240" s="202"/>
      <c r="BM1240" s="202"/>
      <c r="BN1240" s="202"/>
      <c r="BO1240" s="202"/>
      <c r="BP1240" s="202"/>
      <c r="BQ1240" s="202"/>
      <c r="BR1240" s="202"/>
      <c r="BS1240" s="202"/>
      <c r="BT1240" s="202"/>
      <c r="BU1240" s="202"/>
      <c r="BV1240" s="202"/>
      <c r="BW1240" s="202"/>
      <c r="BX1240" s="202"/>
      <c r="BY1240" s="202"/>
      <c r="BZ1240" s="202"/>
      <c r="CA1240" s="202"/>
      <c r="CB1240" s="202"/>
      <c r="CC1240" s="202"/>
      <c r="CD1240" s="202"/>
      <c r="CE1240" s="202"/>
      <c r="CF1240" s="202"/>
      <c r="CG1240" s="202"/>
      <c r="CH1240" s="202"/>
      <c r="CI1240" s="202"/>
      <c r="CJ1240" s="202"/>
      <c r="CK1240" s="202"/>
      <c r="CL1240" s="202"/>
    </row>
    <row r="1241" spans="2:90" x14ac:dyDescent="0.4">
      <c r="B1241" s="200"/>
      <c r="H1241" s="160"/>
      <c r="I1241" s="201"/>
      <c r="J1241" s="201"/>
      <c r="K1241" s="160"/>
      <c r="L1241" s="160"/>
      <c r="M1241" s="160"/>
      <c r="N1241" s="160"/>
      <c r="O1241" s="160"/>
      <c r="P1241" s="160"/>
      <c r="R1241" s="200"/>
      <c r="S1241" s="200"/>
      <c r="T1241" s="200"/>
      <c r="U1241" s="200"/>
      <c r="V1241" s="200"/>
      <c r="W1241" s="200"/>
      <c r="X1241" s="200"/>
      <c r="Y1241" s="200"/>
      <c r="Z1241" s="200"/>
      <c r="AA1241" s="200"/>
      <c r="AB1241" s="200"/>
      <c r="AC1241" s="200"/>
      <c r="AD1241" s="200"/>
      <c r="AE1241" s="200"/>
      <c r="AF1241" s="200"/>
      <c r="AG1241" s="200"/>
      <c r="AH1241" s="200"/>
      <c r="AI1241" s="200"/>
      <c r="AJ1241" s="200"/>
      <c r="AK1241" s="200"/>
      <c r="AL1241" s="200"/>
      <c r="AM1241" s="200"/>
      <c r="AN1241" s="200"/>
      <c r="AO1241" s="200"/>
      <c r="AP1241" s="200"/>
      <c r="AQ1241" s="200"/>
      <c r="AR1241" s="200"/>
      <c r="AS1241" s="200"/>
      <c r="AT1241" s="200"/>
      <c r="AU1241" s="200"/>
      <c r="AV1241" s="200"/>
      <c r="AW1241" s="200"/>
      <c r="AX1241" s="200"/>
      <c r="AY1241" s="200"/>
      <c r="AZ1241" s="200"/>
      <c r="BA1241" s="200"/>
      <c r="BB1241" s="200"/>
      <c r="BC1241" s="200"/>
      <c r="BD1241" s="200"/>
      <c r="BE1241" s="200"/>
      <c r="BF1241" s="200"/>
      <c r="BG1241" s="200"/>
      <c r="BH1241" s="200"/>
      <c r="BI1241" s="200"/>
      <c r="BJ1241" s="200"/>
      <c r="BK1241" s="200"/>
      <c r="BL1241" s="200"/>
      <c r="BM1241" s="200"/>
      <c r="BN1241" s="200"/>
      <c r="BO1241" s="200"/>
      <c r="BP1241" s="200"/>
      <c r="BQ1241" s="200"/>
      <c r="BR1241" s="200"/>
      <c r="BS1241" s="200"/>
      <c r="BT1241" s="200"/>
      <c r="BU1241" s="200"/>
      <c r="BV1241" s="200"/>
      <c r="BW1241" s="200"/>
      <c r="BX1241" s="200"/>
      <c r="BY1241" s="200"/>
      <c r="BZ1241" s="200"/>
      <c r="CA1241" s="200"/>
      <c r="CB1241" s="200"/>
      <c r="CC1241" s="200"/>
      <c r="CD1241" s="200"/>
      <c r="CE1241" s="200"/>
      <c r="CF1241" s="200"/>
      <c r="CG1241" s="200"/>
      <c r="CH1241" s="200"/>
      <c r="CI1241" s="200"/>
      <c r="CJ1241" s="200"/>
      <c r="CK1241" s="200"/>
      <c r="CL1241" s="200"/>
    </row>
    <row r="1242" spans="2:90" x14ac:dyDescent="0.4">
      <c r="B1242" s="200"/>
      <c r="H1242" s="160"/>
      <c r="I1242" s="201"/>
      <c r="J1242" s="201"/>
      <c r="K1242" s="160"/>
      <c r="L1242" s="160"/>
      <c r="M1242" s="160"/>
      <c r="N1242" s="160"/>
      <c r="O1242" s="160"/>
      <c r="P1242" s="160"/>
      <c r="R1242" s="200"/>
      <c r="S1242" s="200"/>
      <c r="T1242" s="200"/>
      <c r="U1242" s="200"/>
      <c r="V1242" s="200"/>
      <c r="W1242" s="200"/>
      <c r="X1242" s="200"/>
      <c r="Y1242" s="200"/>
      <c r="Z1242" s="200"/>
      <c r="AA1242" s="200"/>
      <c r="AB1242" s="200"/>
      <c r="AC1242" s="200"/>
      <c r="AD1242" s="200"/>
      <c r="AE1242" s="200"/>
      <c r="AF1242" s="200"/>
      <c r="AG1242" s="200"/>
      <c r="AH1242" s="200"/>
      <c r="AI1242" s="200"/>
      <c r="AJ1242" s="200"/>
      <c r="AK1242" s="200"/>
      <c r="AL1242" s="200"/>
      <c r="AM1242" s="200"/>
      <c r="AN1242" s="200"/>
      <c r="AO1242" s="200"/>
      <c r="AP1242" s="200"/>
      <c r="AQ1242" s="200"/>
      <c r="AR1242" s="200"/>
      <c r="AS1242" s="200"/>
      <c r="AT1242" s="200"/>
      <c r="AU1242" s="200"/>
      <c r="AV1242" s="200"/>
      <c r="AW1242" s="200"/>
      <c r="AX1242" s="200"/>
      <c r="AY1242" s="200"/>
      <c r="AZ1242" s="200"/>
      <c r="BA1242" s="200"/>
      <c r="BB1242" s="200"/>
      <c r="BC1242" s="200"/>
      <c r="BD1242" s="200"/>
      <c r="BE1242" s="200"/>
      <c r="BF1242" s="200"/>
      <c r="BG1242" s="200"/>
      <c r="BH1242" s="200"/>
      <c r="BI1242" s="200"/>
      <c r="BJ1242" s="200"/>
      <c r="BK1242" s="200"/>
      <c r="BL1242" s="200"/>
      <c r="BM1242" s="200"/>
      <c r="BN1242" s="200"/>
      <c r="BO1242" s="200"/>
      <c r="BP1242" s="200"/>
      <c r="BQ1242" s="200"/>
      <c r="BR1242" s="200"/>
      <c r="BS1242" s="200"/>
      <c r="BT1242" s="200"/>
      <c r="BU1242" s="200"/>
      <c r="BV1242" s="200"/>
      <c r="BW1242" s="200"/>
      <c r="BX1242" s="200"/>
      <c r="BY1242" s="200"/>
      <c r="BZ1242" s="200"/>
      <c r="CA1242" s="200"/>
      <c r="CB1242" s="200"/>
      <c r="CC1242" s="200"/>
      <c r="CD1242" s="200"/>
      <c r="CE1242" s="200"/>
      <c r="CF1242" s="200"/>
      <c r="CG1242" s="200"/>
      <c r="CH1242" s="200"/>
      <c r="CI1242" s="200"/>
      <c r="CJ1242" s="200"/>
      <c r="CK1242" s="200"/>
      <c r="CL1242" s="200"/>
    </row>
    <row r="1243" spans="2:90" x14ac:dyDescent="0.4">
      <c r="B1243" s="200"/>
      <c r="H1243" s="160"/>
      <c r="I1243" s="201"/>
      <c r="J1243" s="201"/>
      <c r="K1243" s="160"/>
      <c r="L1243" s="160"/>
      <c r="M1243" s="160"/>
      <c r="N1243" s="160"/>
      <c r="O1243" s="160"/>
      <c r="P1243" s="160"/>
      <c r="R1243" s="200"/>
      <c r="S1243" s="200"/>
      <c r="T1243" s="200"/>
      <c r="U1243" s="200"/>
      <c r="V1243" s="200"/>
      <c r="W1243" s="200"/>
      <c r="X1243" s="200"/>
      <c r="Y1243" s="200"/>
      <c r="Z1243" s="200"/>
      <c r="AA1243" s="200"/>
      <c r="AB1243" s="200"/>
      <c r="AC1243" s="200"/>
      <c r="AD1243" s="200"/>
      <c r="AE1243" s="200"/>
      <c r="AF1243" s="200"/>
      <c r="AG1243" s="200"/>
      <c r="AH1243" s="200"/>
      <c r="AI1243" s="200"/>
      <c r="AJ1243" s="200"/>
      <c r="AK1243" s="200"/>
      <c r="AL1243" s="200"/>
      <c r="AM1243" s="200"/>
      <c r="AN1243" s="200"/>
      <c r="AO1243" s="200"/>
      <c r="AP1243" s="200"/>
      <c r="AQ1243" s="200"/>
      <c r="AR1243" s="200"/>
      <c r="AS1243" s="200"/>
      <c r="AT1243" s="200"/>
      <c r="AU1243" s="200"/>
      <c r="AV1243" s="200"/>
      <c r="AW1243" s="200"/>
      <c r="AX1243" s="200"/>
      <c r="AY1243" s="200"/>
      <c r="AZ1243" s="200"/>
      <c r="BA1243" s="200"/>
      <c r="BB1243" s="200"/>
      <c r="BC1243" s="200"/>
      <c r="BD1243" s="200"/>
      <c r="BE1243" s="200"/>
      <c r="BF1243" s="200"/>
      <c r="BG1243" s="200"/>
      <c r="BH1243" s="200"/>
      <c r="BI1243" s="200"/>
      <c r="BJ1243" s="200"/>
      <c r="BK1243" s="200"/>
      <c r="BL1243" s="200"/>
      <c r="BM1243" s="200"/>
      <c r="BN1243" s="200"/>
      <c r="BO1243" s="200"/>
      <c r="BP1243" s="200"/>
      <c r="BQ1243" s="200"/>
      <c r="BR1243" s="200"/>
      <c r="BS1243" s="200"/>
      <c r="BT1243" s="200"/>
      <c r="BU1243" s="200"/>
      <c r="BV1243" s="200"/>
      <c r="BW1243" s="200"/>
      <c r="BX1243" s="200"/>
      <c r="BY1243" s="200"/>
      <c r="BZ1243" s="200"/>
      <c r="CA1243" s="200"/>
      <c r="CB1243" s="200"/>
      <c r="CC1243" s="200"/>
      <c r="CD1243" s="200"/>
      <c r="CE1243" s="200"/>
      <c r="CF1243" s="200"/>
      <c r="CG1243" s="200"/>
      <c r="CH1243" s="200"/>
      <c r="CI1243" s="200"/>
      <c r="CJ1243" s="200"/>
      <c r="CK1243" s="200"/>
      <c r="CL1243" s="200"/>
    </row>
    <row r="1244" spans="2:90" x14ac:dyDescent="0.4">
      <c r="B1244" s="200"/>
      <c r="H1244" s="160"/>
      <c r="I1244" s="201"/>
      <c r="J1244" s="201"/>
      <c r="K1244" s="160"/>
      <c r="L1244" s="160"/>
      <c r="M1244" s="160"/>
      <c r="N1244" s="160"/>
      <c r="O1244" s="160"/>
      <c r="P1244" s="160"/>
      <c r="R1244" s="200"/>
      <c r="S1244" s="200"/>
      <c r="T1244" s="200"/>
      <c r="U1244" s="200"/>
      <c r="V1244" s="200"/>
      <c r="W1244" s="200"/>
      <c r="X1244" s="200"/>
      <c r="Y1244" s="200"/>
      <c r="Z1244" s="200"/>
      <c r="AA1244" s="200"/>
      <c r="AB1244" s="200"/>
      <c r="AC1244" s="200"/>
      <c r="AD1244" s="200"/>
      <c r="AE1244" s="200"/>
      <c r="AF1244" s="200"/>
      <c r="AG1244" s="200"/>
      <c r="AH1244" s="200"/>
      <c r="AI1244" s="200"/>
      <c r="AJ1244" s="200"/>
      <c r="AK1244" s="200"/>
      <c r="AL1244" s="200"/>
      <c r="AM1244" s="200"/>
      <c r="AN1244" s="200"/>
      <c r="AO1244" s="200"/>
      <c r="AP1244" s="200"/>
      <c r="AQ1244" s="200"/>
      <c r="AR1244" s="200"/>
      <c r="AS1244" s="200"/>
      <c r="AT1244" s="200"/>
      <c r="AU1244" s="200"/>
      <c r="AV1244" s="200"/>
      <c r="AW1244" s="200"/>
      <c r="AX1244" s="200"/>
      <c r="AY1244" s="200"/>
      <c r="AZ1244" s="200"/>
      <c r="BA1244" s="200"/>
      <c r="BB1244" s="200"/>
      <c r="BC1244" s="200"/>
      <c r="BD1244" s="200"/>
      <c r="BE1244" s="200"/>
      <c r="BF1244" s="200"/>
      <c r="BG1244" s="200"/>
      <c r="BH1244" s="200"/>
      <c r="BI1244" s="200"/>
      <c r="BJ1244" s="200"/>
      <c r="BK1244" s="200"/>
      <c r="BL1244" s="200"/>
      <c r="BM1244" s="200"/>
      <c r="BN1244" s="200"/>
      <c r="BO1244" s="200"/>
      <c r="BP1244" s="200"/>
      <c r="BQ1244" s="200"/>
      <c r="BR1244" s="200"/>
      <c r="BS1244" s="200"/>
      <c r="BT1244" s="200"/>
      <c r="BU1244" s="200"/>
      <c r="BV1244" s="200"/>
      <c r="BW1244" s="200"/>
      <c r="BX1244" s="200"/>
      <c r="BY1244" s="200"/>
      <c r="BZ1244" s="200"/>
      <c r="CA1244" s="200"/>
      <c r="CB1244" s="200"/>
      <c r="CC1244" s="200"/>
      <c r="CD1244" s="200"/>
      <c r="CE1244" s="200"/>
      <c r="CF1244" s="200"/>
      <c r="CG1244" s="200"/>
      <c r="CH1244" s="200"/>
      <c r="CI1244" s="200"/>
      <c r="CJ1244" s="200"/>
      <c r="CK1244" s="200"/>
      <c r="CL1244" s="200"/>
    </row>
    <row r="1245" spans="2:90" x14ac:dyDescent="0.4">
      <c r="B1245" s="200"/>
      <c r="H1245" s="160"/>
      <c r="I1245" s="201"/>
      <c r="J1245" s="201"/>
      <c r="K1245" s="160"/>
      <c r="L1245" s="160"/>
      <c r="M1245" s="160"/>
      <c r="N1245" s="160"/>
      <c r="O1245" s="160"/>
      <c r="P1245" s="160"/>
      <c r="R1245" s="200"/>
      <c r="S1245" s="200"/>
      <c r="T1245" s="200"/>
      <c r="U1245" s="200"/>
      <c r="V1245" s="200"/>
      <c r="W1245" s="200"/>
      <c r="X1245" s="200"/>
      <c r="Y1245" s="200"/>
      <c r="Z1245" s="200"/>
      <c r="AA1245" s="200"/>
      <c r="AB1245" s="200"/>
      <c r="AC1245" s="200"/>
      <c r="AD1245" s="200"/>
      <c r="AE1245" s="200"/>
      <c r="AF1245" s="200"/>
      <c r="AG1245" s="200"/>
      <c r="AH1245" s="200"/>
      <c r="AI1245" s="200"/>
      <c r="AJ1245" s="200"/>
      <c r="AK1245" s="200"/>
      <c r="AL1245" s="200"/>
      <c r="AM1245" s="200"/>
      <c r="AN1245" s="200"/>
      <c r="AO1245" s="200"/>
      <c r="AP1245" s="200"/>
      <c r="AQ1245" s="200"/>
      <c r="AR1245" s="200"/>
      <c r="AS1245" s="200"/>
      <c r="AT1245" s="200"/>
      <c r="AU1245" s="200"/>
      <c r="AV1245" s="200"/>
      <c r="AW1245" s="200"/>
      <c r="AX1245" s="200"/>
      <c r="AY1245" s="200"/>
      <c r="AZ1245" s="200"/>
      <c r="BA1245" s="200"/>
      <c r="BB1245" s="200"/>
      <c r="BC1245" s="200"/>
      <c r="BD1245" s="200"/>
      <c r="BE1245" s="200"/>
      <c r="BF1245" s="200"/>
      <c r="BG1245" s="200"/>
      <c r="BH1245" s="200"/>
      <c r="BI1245" s="200"/>
      <c r="BJ1245" s="200"/>
      <c r="BK1245" s="200"/>
      <c r="BL1245" s="200"/>
      <c r="BM1245" s="200"/>
      <c r="BN1245" s="200"/>
      <c r="BO1245" s="200"/>
      <c r="BP1245" s="200"/>
      <c r="BQ1245" s="200"/>
      <c r="BR1245" s="200"/>
      <c r="BS1245" s="200"/>
      <c r="BT1245" s="200"/>
      <c r="BU1245" s="200"/>
      <c r="BV1245" s="200"/>
      <c r="BW1245" s="200"/>
      <c r="BX1245" s="200"/>
      <c r="BY1245" s="200"/>
      <c r="BZ1245" s="200"/>
      <c r="CA1245" s="200"/>
      <c r="CB1245" s="200"/>
      <c r="CC1245" s="200"/>
      <c r="CD1245" s="200"/>
      <c r="CE1245" s="200"/>
      <c r="CF1245" s="200"/>
      <c r="CG1245" s="200"/>
      <c r="CH1245" s="200"/>
      <c r="CI1245" s="200"/>
      <c r="CJ1245" s="200"/>
      <c r="CK1245" s="200"/>
      <c r="CL1245" s="200"/>
    </row>
    <row r="1246" spans="2:90" x14ac:dyDescent="0.4">
      <c r="B1246" s="200"/>
      <c r="H1246" s="160"/>
      <c r="I1246" s="201"/>
      <c r="J1246" s="201"/>
      <c r="K1246" s="160"/>
      <c r="L1246" s="160"/>
      <c r="M1246" s="160"/>
      <c r="N1246" s="160"/>
      <c r="O1246" s="160"/>
      <c r="P1246" s="160"/>
      <c r="R1246" s="200"/>
      <c r="S1246" s="200"/>
      <c r="T1246" s="200"/>
      <c r="U1246" s="200"/>
      <c r="V1246" s="200"/>
      <c r="W1246" s="200"/>
      <c r="X1246" s="200"/>
      <c r="Y1246" s="200"/>
      <c r="Z1246" s="200"/>
      <c r="AA1246" s="200"/>
      <c r="AB1246" s="200"/>
      <c r="AC1246" s="200"/>
      <c r="AD1246" s="200"/>
      <c r="AE1246" s="200"/>
      <c r="AF1246" s="200"/>
      <c r="AG1246" s="200"/>
      <c r="AH1246" s="200"/>
      <c r="AI1246" s="200"/>
      <c r="AJ1246" s="200"/>
      <c r="AK1246" s="200"/>
      <c r="AL1246" s="200"/>
      <c r="AM1246" s="200"/>
      <c r="AN1246" s="200"/>
      <c r="AO1246" s="200"/>
      <c r="AP1246" s="200"/>
      <c r="AQ1246" s="200"/>
      <c r="AR1246" s="200"/>
      <c r="AS1246" s="200"/>
      <c r="AT1246" s="200"/>
      <c r="AU1246" s="200"/>
      <c r="AV1246" s="200"/>
      <c r="AW1246" s="200"/>
      <c r="AX1246" s="200"/>
      <c r="AY1246" s="200"/>
      <c r="AZ1246" s="200"/>
      <c r="BA1246" s="200"/>
      <c r="BB1246" s="200"/>
      <c r="BC1246" s="200"/>
      <c r="BD1246" s="200"/>
      <c r="BE1246" s="200"/>
      <c r="BF1246" s="200"/>
      <c r="BG1246" s="200"/>
      <c r="BH1246" s="200"/>
      <c r="BI1246" s="200"/>
      <c r="BJ1246" s="200"/>
      <c r="BK1246" s="200"/>
      <c r="BL1246" s="200"/>
      <c r="BM1246" s="200"/>
      <c r="BN1246" s="200"/>
      <c r="BO1246" s="200"/>
      <c r="BP1246" s="200"/>
      <c r="BQ1246" s="200"/>
      <c r="BR1246" s="200"/>
      <c r="BS1246" s="200"/>
      <c r="BT1246" s="200"/>
      <c r="BU1246" s="200"/>
      <c r="BV1246" s="200"/>
      <c r="BW1246" s="200"/>
      <c r="BX1246" s="200"/>
      <c r="BY1246" s="200"/>
      <c r="BZ1246" s="200"/>
      <c r="CA1246" s="200"/>
      <c r="CB1246" s="200"/>
      <c r="CC1246" s="200"/>
      <c r="CD1246" s="200"/>
      <c r="CE1246" s="200"/>
      <c r="CF1246" s="200"/>
      <c r="CG1246" s="200"/>
      <c r="CH1246" s="200"/>
      <c r="CI1246" s="200"/>
      <c r="CJ1246" s="200"/>
      <c r="CK1246" s="200"/>
      <c r="CL1246" s="200"/>
    </row>
    <row r="1247" spans="2:90" x14ac:dyDescent="0.4">
      <c r="B1247" s="200"/>
      <c r="H1247" s="160"/>
      <c r="I1247" s="201"/>
      <c r="J1247" s="201"/>
      <c r="K1247" s="160"/>
      <c r="L1247" s="160"/>
      <c r="M1247" s="160"/>
      <c r="N1247" s="160"/>
      <c r="O1247" s="160"/>
      <c r="P1247" s="160"/>
      <c r="R1247" s="200"/>
      <c r="S1247" s="200"/>
      <c r="T1247" s="200"/>
      <c r="U1247" s="200"/>
      <c r="V1247" s="200"/>
      <c r="W1247" s="200"/>
      <c r="X1247" s="200"/>
      <c r="Y1247" s="200"/>
      <c r="Z1247" s="200"/>
      <c r="AA1247" s="200"/>
      <c r="AB1247" s="200"/>
      <c r="AC1247" s="200"/>
      <c r="AD1247" s="200"/>
      <c r="AE1247" s="200"/>
      <c r="AF1247" s="200"/>
      <c r="AG1247" s="200"/>
      <c r="AH1247" s="200"/>
      <c r="AI1247" s="200"/>
      <c r="AJ1247" s="200"/>
      <c r="AK1247" s="200"/>
      <c r="AL1247" s="200"/>
      <c r="AM1247" s="200"/>
      <c r="AN1247" s="200"/>
      <c r="AO1247" s="200"/>
      <c r="AP1247" s="200"/>
      <c r="AQ1247" s="200"/>
      <c r="AR1247" s="200"/>
      <c r="AS1247" s="200"/>
      <c r="AT1247" s="200"/>
      <c r="AU1247" s="200"/>
      <c r="AV1247" s="200"/>
      <c r="AW1247" s="200"/>
      <c r="AX1247" s="200"/>
      <c r="AY1247" s="200"/>
      <c r="AZ1247" s="200"/>
      <c r="BA1247" s="200"/>
      <c r="BB1247" s="200"/>
      <c r="BC1247" s="200"/>
      <c r="BD1247" s="200"/>
      <c r="BE1247" s="200"/>
      <c r="BF1247" s="200"/>
      <c r="BG1247" s="200"/>
      <c r="BH1247" s="200"/>
      <c r="BI1247" s="200"/>
      <c r="BJ1247" s="200"/>
      <c r="BK1247" s="200"/>
      <c r="BL1247" s="200"/>
      <c r="BM1247" s="200"/>
      <c r="BN1247" s="200"/>
      <c r="BO1247" s="200"/>
      <c r="BP1247" s="200"/>
      <c r="BQ1247" s="200"/>
      <c r="BR1247" s="200"/>
      <c r="BS1247" s="200"/>
      <c r="BT1247" s="200"/>
      <c r="BU1247" s="200"/>
      <c r="BV1247" s="200"/>
      <c r="BW1247" s="200"/>
      <c r="BX1247" s="200"/>
      <c r="BY1247" s="200"/>
      <c r="BZ1247" s="200"/>
      <c r="CA1247" s="200"/>
      <c r="CB1247" s="200"/>
      <c r="CC1247" s="200"/>
      <c r="CD1247" s="200"/>
      <c r="CE1247" s="200"/>
      <c r="CF1247" s="200"/>
      <c r="CG1247" s="200"/>
      <c r="CH1247" s="200"/>
      <c r="CI1247" s="200"/>
      <c r="CJ1247" s="200"/>
      <c r="CK1247" s="200"/>
      <c r="CL1247" s="200"/>
    </row>
    <row r="1248" spans="2:90" x14ac:dyDescent="0.4">
      <c r="B1248" s="200"/>
      <c r="H1248" s="160"/>
      <c r="I1248" s="201"/>
      <c r="J1248" s="201"/>
      <c r="K1248" s="160"/>
      <c r="L1248" s="160"/>
      <c r="M1248" s="160"/>
      <c r="N1248" s="160"/>
      <c r="O1248" s="160"/>
      <c r="P1248" s="160"/>
      <c r="R1248" s="200"/>
      <c r="S1248" s="200"/>
      <c r="T1248" s="200"/>
      <c r="U1248" s="200"/>
      <c r="V1248" s="200"/>
      <c r="W1248" s="200"/>
      <c r="X1248" s="200"/>
      <c r="Y1248" s="200"/>
      <c r="Z1248" s="200"/>
      <c r="AA1248" s="200"/>
      <c r="AB1248" s="200"/>
      <c r="AC1248" s="200"/>
      <c r="AD1248" s="200"/>
      <c r="AE1248" s="200"/>
      <c r="AF1248" s="200"/>
      <c r="AG1248" s="200"/>
      <c r="AH1248" s="200"/>
      <c r="AI1248" s="200"/>
      <c r="AJ1248" s="200"/>
      <c r="AK1248" s="200"/>
      <c r="AL1248" s="200"/>
      <c r="AM1248" s="200"/>
      <c r="AN1248" s="200"/>
      <c r="AO1248" s="200"/>
      <c r="AP1248" s="200"/>
      <c r="AQ1248" s="200"/>
      <c r="AR1248" s="200"/>
      <c r="AS1248" s="200"/>
      <c r="AT1248" s="200"/>
      <c r="AU1248" s="200"/>
      <c r="AV1248" s="200"/>
      <c r="AW1248" s="200"/>
      <c r="AX1248" s="200"/>
      <c r="AY1248" s="200"/>
      <c r="AZ1248" s="200"/>
      <c r="BA1248" s="200"/>
      <c r="BB1248" s="200"/>
      <c r="BC1248" s="200"/>
      <c r="BD1248" s="200"/>
      <c r="BE1248" s="200"/>
      <c r="BF1248" s="200"/>
      <c r="BG1248" s="200"/>
      <c r="BH1248" s="200"/>
      <c r="BI1248" s="200"/>
      <c r="BJ1248" s="200"/>
      <c r="BK1248" s="200"/>
      <c r="BL1248" s="200"/>
      <c r="BM1248" s="200"/>
      <c r="BN1248" s="200"/>
      <c r="BO1248" s="200"/>
      <c r="BP1248" s="200"/>
      <c r="BQ1248" s="200"/>
      <c r="BR1248" s="200"/>
      <c r="BS1248" s="200"/>
      <c r="BT1248" s="200"/>
      <c r="BU1248" s="200"/>
      <c r="BV1248" s="200"/>
      <c r="BW1248" s="200"/>
      <c r="BX1248" s="200"/>
      <c r="BY1248" s="200"/>
      <c r="BZ1248" s="200"/>
      <c r="CA1248" s="200"/>
      <c r="CB1248" s="200"/>
      <c r="CC1248" s="200"/>
      <c r="CD1248" s="200"/>
      <c r="CE1248" s="200"/>
      <c r="CF1248" s="200"/>
      <c r="CG1248" s="200"/>
      <c r="CH1248" s="200"/>
      <c r="CI1248" s="200"/>
      <c r="CJ1248" s="200"/>
      <c r="CK1248" s="200"/>
      <c r="CL1248" s="200"/>
    </row>
    <row r="1249" spans="2:90" x14ac:dyDescent="0.4">
      <c r="B1249" s="200"/>
      <c r="H1249" s="160"/>
      <c r="I1249" s="201"/>
      <c r="J1249" s="201"/>
      <c r="K1249" s="160"/>
      <c r="L1249" s="160"/>
      <c r="M1249" s="160"/>
      <c r="N1249" s="160"/>
      <c r="O1249" s="160"/>
      <c r="P1249" s="160"/>
      <c r="R1249" s="200"/>
      <c r="S1249" s="200"/>
      <c r="T1249" s="200"/>
      <c r="U1249" s="200"/>
      <c r="V1249" s="200"/>
      <c r="W1249" s="200"/>
      <c r="X1249" s="200"/>
      <c r="Y1249" s="200"/>
      <c r="Z1249" s="200"/>
      <c r="AA1249" s="200"/>
      <c r="AB1249" s="200"/>
      <c r="AC1249" s="200"/>
      <c r="AD1249" s="200"/>
      <c r="AE1249" s="200"/>
      <c r="AF1249" s="200"/>
      <c r="AG1249" s="200"/>
      <c r="AH1249" s="200"/>
      <c r="AI1249" s="200"/>
      <c r="AJ1249" s="200"/>
      <c r="AK1249" s="200"/>
      <c r="AL1249" s="200"/>
      <c r="AM1249" s="200"/>
      <c r="AN1249" s="200"/>
      <c r="AO1249" s="200"/>
      <c r="AP1249" s="200"/>
      <c r="AQ1249" s="200"/>
      <c r="AR1249" s="200"/>
      <c r="AS1249" s="200"/>
      <c r="AT1249" s="200"/>
      <c r="AU1249" s="200"/>
      <c r="AV1249" s="200"/>
      <c r="AW1249" s="200"/>
      <c r="AX1249" s="200"/>
      <c r="AY1249" s="200"/>
      <c r="AZ1249" s="200"/>
      <c r="BA1249" s="200"/>
      <c r="BB1249" s="200"/>
      <c r="BC1249" s="200"/>
      <c r="BD1249" s="200"/>
      <c r="BE1249" s="200"/>
      <c r="BF1249" s="200"/>
      <c r="BG1249" s="200"/>
      <c r="BH1249" s="200"/>
      <c r="BI1249" s="200"/>
      <c r="BJ1249" s="200"/>
      <c r="BK1249" s="200"/>
      <c r="BL1249" s="200"/>
      <c r="BM1249" s="200"/>
      <c r="BN1249" s="200"/>
      <c r="BO1249" s="200"/>
      <c r="BP1249" s="200"/>
      <c r="BQ1249" s="200"/>
      <c r="BR1249" s="200"/>
      <c r="BS1249" s="200"/>
      <c r="BT1249" s="200"/>
      <c r="BU1249" s="200"/>
      <c r="BV1249" s="200"/>
      <c r="BW1249" s="200"/>
      <c r="BX1249" s="200"/>
      <c r="BY1249" s="200"/>
      <c r="BZ1249" s="200"/>
      <c r="CA1249" s="200"/>
      <c r="CB1249" s="200"/>
      <c r="CC1249" s="200"/>
      <c r="CD1249" s="200"/>
      <c r="CE1249" s="200"/>
      <c r="CF1249" s="200"/>
      <c r="CG1249" s="200"/>
      <c r="CH1249" s="200"/>
      <c r="CI1249" s="200"/>
      <c r="CJ1249" s="200"/>
      <c r="CK1249" s="200"/>
      <c r="CL1249" s="200"/>
    </row>
    <row r="1250" spans="2:90" x14ac:dyDescent="0.4">
      <c r="B1250" s="171" t="s">
        <v>490</v>
      </c>
      <c r="E1250" s="8"/>
      <c r="H1250" s="170"/>
      <c r="I1250" s="172"/>
      <c r="J1250" s="172"/>
      <c r="K1250" s="193"/>
      <c r="L1250" s="193"/>
      <c r="M1250" s="193"/>
      <c r="N1250" s="193"/>
      <c r="O1250" s="193"/>
      <c r="P1250" s="193"/>
      <c r="R1250" s="194"/>
      <c r="S1250" s="170"/>
      <c r="T1250" s="170"/>
      <c r="U1250" s="170"/>
      <c r="V1250" s="170"/>
      <c r="W1250" s="170"/>
      <c r="X1250" s="170"/>
      <c r="Y1250" s="170"/>
      <c r="Z1250" s="170"/>
      <c r="AA1250" s="170"/>
      <c r="AB1250" s="170"/>
      <c r="AC1250" s="170"/>
      <c r="AD1250" s="170"/>
      <c r="AE1250" s="170"/>
      <c r="AF1250" s="170"/>
      <c r="AG1250" s="170"/>
      <c r="AH1250" s="170"/>
      <c r="AI1250" s="170"/>
      <c r="AJ1250" s="170"/>
      <c r="AK1250" s="170"/>
      <c r="AL1250" s="170"/>
      <c r="AM1250" s="170"/>
      <c r="AN1250" s="170"/>
      <c r="AO1250" s="170"/>
      <c r="AP1250" s="170"/>
      <c r="AQ1250" s="170"/>
      <c r="AR1250" s="170"/>
      <c r="AS1250" s="170"/>
      <c r="AT1250" s="170"/>
      <c r="AU1250" s="170"/>
      <c r="AV1250" s="170"/>
      <c r="AW1250" s="170"/>
      <c r="AX1250" s="170"/>
      <c r="AY1250" s="170"/>
      <c r="AZ1250" s="170"/>
      <c r="BA1250" s="170"/>
      <c r="BB1250" s="170"/>
      <c r="BC1250" s="170"/>
      <c r="BD1250" s="170"/>
      <c r="BE1250" s="170"/>
      <c r="BF1250" s="170"/>
      <c r="BG1250" s="170"/>
      <c r="BH1250" s="170"/>
      <c r="BI1250" s="170"/>
      <c r="BJ1250" s="170"/>
      <c r="BK1250" s="170"/>
      <c r="BL1250" s="170"/>
      <c r="BM1250" s="170"/>
      <c r="BN1250" s="170"/>
      <c r="BO1250" s="170"/>
      <c r="BP1250" s="170"/>
      <c r="BQ1250" s="170"/>
      <c r="BR1250" s="170"/>
      <c r="BS1250" s="170"/>
      <c r="BT1250" s="170"/>
      <c r="BU1250" s="170"/>
      <c r="BV1250" s="170"/>
      <c r="BW1250" s="170"/>
      <c r="BX1250" s="170"/>
      <c r="BY1250" s="170"/>
      <c r="BZ1250" s="170"/>
      <c r="CA1250" s="170"/>
      <c r="CB1250" s="170"/>
      <c r="CC1250" s="170"/>
      <c r="CD1250" s="170"/>
      <c r="CE1250" s="170"/>
      <c r="CF1250" s="170"/>
      <c r="CG1250" s="170"/>
      <c r="CH1250" s="170"/>
      <c r="CI1250" s="170"/>
      <c r="CJ1250" s="170"/>
      <c r="CK1250" s="170"/>
      <c r="CL1250" s="170"/>
    </row>
    <row r="1251" spans="2:90" x14ac:dyDescent="0.4">
      <c r="B1251" s="171" t="s">
        <v>492</v>
      </c>
      <c r="E1251" s="8"/>
      <c r="H1251" s="170"/>
      <c r="I1251" s="172"/>
      <c r="J1251" s="172"/>
      <c r="K1251" s="193"/>
      <c r="L1251" s="193"/>
      <c r="M1251" s="193"/>
      <c r="N1251" s="193"/>
      <c r="O1251" s="193"/>
      <c r="P1251" s="193"/>
      <c r="R1251" s="194"/>
      <c r="S1251" s="170"/>
      <c r="T1251" s="170"/>
      <c r="U1251" s="170"/>
      <c r="V1251" s="170"/>
      <c r="W1251" s="170"/>
      <c r="X1251" s="170"/>
      <c r="Y1251" s="170"/>
      <c r="Z1251" s="170"/>
      <c r="AA1251" s="170"/>
      <c r="AB1251" s="170"/>
      <c r="AC1251" s="170"/>
      <c r="AD1251" s="170"/>
      <c r="AE1251" s="170"/>
      <c r="AF1251" s="170"/>
      <c r="AG1251" s="170"/>
      <c r="AH1251" s="170"/>
      <c r="AI1251" s="170"/>
      <c r="AJ1251" s="170"/>
      <c r="AK1251" s="170"/>
      <c r="AL1251" s="170"/>
      <c r="AM1251" s="170"/>
      <c r="AN1251" s="170"/>
      <c r="AO1251" s="170"/>
      <c r="AP1251" s="170"/>
      <c r="AQ1251" s="170"/>
      <c r="AR1251" s="170"/>
      <c r="AS1251" s="170"/>
      <c r="AT1251" s="170"/>
      <c r="AU1251" s="170"/>
      <c r="AV1251" s="170"/>
      <c r="AW1251" s="170"/>
      <c r="AX1251" s="170"/>
      <c r="AY1251" s="170"/>
      <c r="AZ1251" s="170"/>
      <c r="BA1251" s="170"/>
      <c r="BB1251" s="170"/>
      <c r="BC1251" s="170"/>
      <c r="BD1251" s="170"/>
      <c r="BE1251" s="170"/>
      <c r="BF1251" s="170"/>
      <c r="BG1251" s="170"/>
      <c r="BH1251" s="170"/>
      <c r="BI1251" s="170"/>
      <c r="BJ1251" s="170"/>
      <c r="BK1251" s="170"/>
      <c r="BL1251" s="170"/>
      <c r="BM1251" s="170"/>
      <c r="BN1251" s="170"/>
      <c r="BO1251" s="170"/>
      <c r="BP1251" s="170"/>
      <c r="BQ1251" s="170"/>
      <c r="BR1251" s="170"/>
      <c r="BS1251" s="170"/>
      <c r="BT1251" s="170"/>
      <c r="BU1251" s="170"/>
      <c r="BV1251" s="170"/>
      <c r="BW1251" s="170"/>
      <c r="BX1251" s="170"/>
      <c r="BY1251" s="170"/>
      <c r="BZ1251" s="170"/>
      <c r="CA1251" s="170"/>
      <c r="CB1251" s="170"/>
      <c r="CC1251" s="170"/>
      <c r="CD1251" s="170"/>
      <c r="CE1251" s="170"/>
      <c r="CF1251" s="170"/>
      <c r="CG1251" s="170"/>
      <c r="CH1251" s="170"/>
      <c r="CI1251" s="170"/>
      <c r="CJ1251" s="170"/>
      <c r="CK1251" s="170"/>
      <c r="CL1251" s="170"/>
    </row>
    <row r="1252" spans="2:90" x14ac:dyDescent="0.4">
      <c r="B1252" s="171" t="s">
        <v>461</v>
      </c>
      <c r="E1252" s="8"/>
      <c r="H1252" s="170"/>
      <c r="I1252" s="172"/>
      <c r="J1252" s="172"/>
      <c r="K1252" s="193"/>
      <c r="L1252" s="193"/>
      <c r="M1252" s="193"/>
      <c r="N1252" s="193"/>
      <c r="O1252" s="193"/>
      <c r="P1252" s="193"/>
      <c r="R1252" s="194"/>
      <c r="S1252" s="195" t="str">
        <f t="shared" ref="S1252:AX1252" si="1402">S$16</f>
        <v>S$12</v>
      </c>
      <c r="T1252" s="195" t="str">
        <f t="shared" si="1402"/>
        <v>T$12</v>
      </c>
      <c r="U1252" s="195" t="str">
        <f t="shared" si="1402"/>
        <v>U$12</v>
      </c>
      <c r="V1252" s="195" t="str">
        <f t="shared" si="1402"/>
        <v>V$12</v>
      </c>
      <c r="W1252" s="195" t="str">
        <f t="shared" si="1402"/>
        <v>W$12</v>
      </c>
      <c r="X1252" s="195" t="str">
        <f t="shared" si="1402"/>
        <v>X$12</v>
      </c>
      <c r="Y1252" s="195" t="str">
        <f t="shared" si="1402"/>
        <v>Y$12</v>
      </c>
      <c r="Z1252" s="195" t="str">
        <f t="shared" si="1402"/>
        <v>Z$12</v>
      </c>
      <c r="AA1252" s="195" t="str">
        <f t="shared" si="1402"/>
        <v>AA$12</v>
      </c>
      <c r="AB1252" s="195" t="str">
        <f t="shared" si="1402"/>
        <v>AB$12</v>
      </c>
      <c r="AC1252" s="195" t="str">
        <f t="shared" si="1402"/>
        <v>AC$12</v>
      </c>
      <c r="AD1252" s="195" t="str">
        <f t="shared" si="1402"/>
        <v>AD$12</v>
      </c>
      <c r="AE1252" s="195" t="str">
        <f t="shared" si="1402"/>
        <v>AE$12</v>
      </c>
      <c r="AF1252" s="195" t="str">
        <f t="shared" si="1402"/>
        <v>AF$12</v>
      </c>
      <c r="AG1252" s="195" t="str">
        <f t="shared" si="1402"/>
        <v>AG$12</v>
      </c>
      <c r="AH1252" s="195" t="str">
        <f t="shared" si="1402"/>
        <v>AH$12</v>
      </c>
      <c r="AI1252" s="195" t="str">
        <f t="shared" si="1402"/>
        <v>AI$12</v>
      </c>
      <c r="AJ1252" s="195" t="str">
        <f t="shared" si="1402"/>
        <v>AJ$12</v>
      </c>
      <c r="AK1252" s="195" t="str">
        <f t="shared" si="1402"/>
        <v>AK$12</v>
      </c>
      <c r="AL1252" s="195" t="str">
        <f t="shared" si="1402"/>
        <v>AL$12</v>
      </c>
      <c r="AM1252" s="195" t="str">
        <f t="shared" si="1402"/>
        <v>AM$12</v>
      </c>
      <c r="AN1252" s="195" t="str">
        <f t="shared" si="1402"/>
        <v>AN$12</v>
      </c>
      <c r="AO1252" s="195" t="str">
        <f t="shared" si="1402"/>
        <v>AO$12</v>
      </c>
      <c r="AP1252" s="195" t="str">
        <f t="shared" si="1402"/>
        <v>AP$12</v>
      </c>
      <c r="AQ1252" s="195" t="str">
        <f t="shared" si="1402"/>
        <v>AQ$12</v>
      </c>
      <c r="AR1252" s="195" t="str">
        <f t="shared" si="1402"/>
        <v>AR$12</v>
      </c>
      <c r="AS1252" s="195" t="str">
        <f t="shared" si="1402"/>
        <v>AS$12</v>
      </c>
      <c r="AT1252" s="195" t="str">
        <f t="shared" si="1402"/>
        <v>AT$12</v>
      </c>
      <c r="AU1252" s="195" t="str">
        <f t="shared" si="1402"/>
        <v>AU$12</v>
      </c>
      <c r="AV1252" s="195" t="str">
        <f t="shared" si="1402"/>
        <v>AV$12</v>
      </c>
      <c r="AW1252" s="195" t="str">
        <f t="shared" si="1402"/>
        <v>AW$12</v>
      </c>
      <c r="AX1252" s="195" t="str">
        <f t="shared" si="1402"/>
        <v>AX$12</v>
      </c>
      <c r="AY1252" s="195" t="str">
        <f t="shared" ref="AY1252:CD1252" si="1403">AY$16</f>
        <v>AY$12</v>
      </c>
      <c r="AZ1252" s="195" t="str">
        <f t="shared" si="1403"/>
        <v>AZ$12</v>
      </c>
      <c r="BA1252" s="195" t="str">
        <f t="shared" si="1403"/>
        <v>BA$12</v>
      </c>
      <c r="BB1252" s="195" t="str">
        <f t="shared" si="1403"/>
        <v>BB$12</v>
      </c>
      <c r="BC1252" s="195" t="str">
        <f t="shared" si="1403"/>
        <v>BC$12</v>
      </c>
      <c r="BD1252" s="195" t="str">
        <f t="shared" si="1403"/>
        <v>BD$12</v>
      </c>
      <c r="BE1252" s="195" t="str">
        <f t="shared" si="1403"/>
        <v>BE$12</v>
      </c>
      <c r="BF1252" s="195" t="str">
        <f t="shared" si="1403"/>
        <v>BF$12</v>
      </c>
      <c r="BG1252" s="195" t="str">
        <f t="shared" si="1403"/>
        <v>BG$12</v>
      </c>
      <c r="BH1252" s="195" t="str">
        <f t="shared" si="1403"/>
        <v>BH$12</v>
      </c>
      <c r="BI1252" s="195" t="str">
        <f t="shared" si="1403"/>
        <v>BI$12</v>
      </c>
      <c r="BJ1252" s="195" t="str">
        <f t="shared" si="1403"/>
        <v>BJ$12</v>
      </c>
      <c r="BK1252" s="195" t="str">
        <f t="shared" si="1403"/>
        <v>BK$12</v>
      </c>
      <c r="BL1252" s="195" t="str">
        <f t="shared" si="1403"/>
        <v>BL$12</v>
      </c>
      <c r="BM1252" s="195" t="str">
        <f t="shared" si="1403"/>
        <v>BM$12</v>
      </c>
      <c r="BN1252" s="195" t="str">
        <f t="shared" si="1403"/>
        <v>BN$12</v>
      </c>
      <c r="BO1252" s="195" t="str">
        <f t="shared" si="1403"/>
        <v>BO$12</v>
      </c>
      <c r="BP1252" s="195" t="str">
        <f t="shared" si="1403"/>
        <v>BP$12</v>
      </c>
      <c r="BQ1252" s="195" t="str">
        <f t="shared" si="1403"/>
        <v>BQ$12</v>
      </c>
      <c r="BR1252" s="195" t="str">
        <f t="shared" si="1403"/>
        <v>BR$12</v>
      </c>
      <c r="BS1252" s="195" t="str">
        <f t="shared" si="1403"/>
        <v>BS$12</v>
      </c>
      <c r="BT1252" s="195" t="str">
        <f t="shared" si="1403"/>
        <v>BT$12</v>
      </c>
      <c r="BU1252" s="195" t="str">
        <f t="shared" si="1403"/>
        <v>BU$12</v>
      </c>
      <c r="BV1252" s="195" t="str">
        <f t="shared" si="1403"/>
        <v>BV$12</v>
      </c>
      <c r="BW1252" s="195" t="str">
        <f t="shared" si="1403"/>
        <v>BW$12</v>
      </c>
      <c r="BX1252" s="195" t="str">
        <f t="shared" si="1403"/>
        <v>BX$12</v>
      </c>
      <c r="BY1252" s="195" t="str">
        <f t="shared" si="1403"/>
        <v>BY$12</v>
      </c>
      <c r="BZ1252" s="195" t="str">
        <f t="shared" si="1403"/>
        <v>BZ$12</v>
      </c>
      <c r="CA1252" s="195" t="str">
        <f t="shared" si="1403"/>
        <v>CA$12</v>
      </c>
      <c r="CB1252" s="195" t="str">
        <f t="shared" si="1403"/>
        <v>CB$12</v>
      </c>
      <c r="CC1252" s="195" t="str">
        <f t="shared" si="1403"/>
        <v>CC$12</v>
      </c>
      <c r="CD1252" s="195" t="str">
        <f t="shared" si="1403"/>
        <v>CD$12</v>
      </c>
      <c r="CE1252" s="195" t="str">
        <f t="shared" ref="CE1252:CL1252" si="1404">CE$16</f>
        <v>CE$12</v>
      </c>
      <c r="CF1252" s="195" t="str">
        <f t="shared" si="1404"/>
        <v>CF$12</v>
      </c>
      <c r="CG1252" s="195" t="str">
        <f t="shared" si="1404"/>
        <v>CG$12</v>
      </c>
      <c r="CH1252" s="195" t="str">
        <f t="shared" si="1404"/>
        <v>CH$12</v>
      </c>
      <c r="CI1252" s="195" t="str">
        <f t="shared" si="1404"/>
        <v>CI$12</v>
      </c>
      <c r="CJ1252" s="195" t="str">
        <f t="shared" si="1404"/>
        <v>CJ$12</v>
      </c>
      <c r="CK1252" s="195" t="str">
        <f t="shared" si="1404"/>
        <v>CK$12</v>
      </c>
      <c r="CL1252" s="195" t="str">
        <f t="shared" si="1404"/>
        <v>CL$12</v>
      </c>
    </row>
    <row r="1253" spans="2:90" x14ac:dyDescent="0.4">
      <c r="B1253" s="171" t="s">
        <v>462</v>
      </c>
      <c r="E1253" s="8"/>
      <c r="H1253" s="196"/>
      <c r="I1253" s="197"/>
      <c r="J1253" s="197"/>
      <c r="K1253" s="198"/>
      <c r="L1253" s="198"/>
      <c r="M1253" s="198"/>
      <c r="N1253" s="198"/>
      <c r="O1253" s="198"/>
      <c r="P1253" s="198"/>
      <c r="R1253" s="198"/>
      <c r="S1253" s="195" t="str">
        <f t="shared" ref="S1253:AX1253" si="1405">S$17</f>
        <v>S$13</v>
      </c>
      <c r="T1253" s="195" t="str">
        <f t="shared" si="1405"/>
        <v>T$13</v>
      </c>
      <c r="U1253" s="195" t="str">
        <f t="shared" si="1405"/>
        <v>U$13</v>
      </c>
      <c r="V1253" s="195" t="str">
        <f t="shared" si="1405"/>
        <v>V$13</v>
      </c>
      <c r="W1253" s="195" t="str">
        <f t="shared" si="1405"/>
        <v>W$13</v>
      </c>
      <c r="X1253" s="195" t="str">
        <f t="shared" si="1405"/>
        <v>X$13</v>
      </c>
      <c r="Y1253" s="195" t="str">
        <f t="shared" si="1405"/>
        <v>Y$13</v>
      </c>
      <c r="Z1253" s="195" t="str">
        <f t="shared" si="1405"/>
        <v>Z$13</v>
      </c>
      <c r="AA1253" s="195" t="str">
        <f t="shared" si="1405"/>
        <v>AA$13</v>
      </c>
      <c r="AB1253" s="195" t="str">
        <f t="shared" si="1405"/>
        <v>AB$13</v>
      </c>
      <c r="AC1253" s="195" t="str">
        <f t="shared" si="1405"/>
        <v>AC$13</v>
      </c>
      <c r="AD1253" s="195" t="str">
        <f t="shared" si="1405"/>
        <v>AD$13</v>
      </c>
      <c r="AE1253" s="195" t="str">
        <f t="shared" si="1405"/>
        <v>AE$13</v>
      </c>
      <c r="AF1253" s="195" t="str">
        <f t="shared" si="1405"/>
        <v>AF$13</v>
      </c>
      <c r="AG1253" s="195" t="str">
        <f t="shared" si="1405"/>
        <v>AG$13</v>
      </c>
      <c r="AH1253" s="195" t="str">
        <f t="shared" si="1405"/>
        <v>AH$13</v>
      </c>
      <c r="AI1253" s="195" t="str">
        <f t="shared" si="1405"/>
        <v>AI$13</v>
      </c>
      <c r="AJ1253" s="195" t="str">
        <f t="shared" si="1405"/>
        <v>AJ$13</v>
      </c>
      <c r="AK1253" s="195" t="str">
        <f t="shared" si="1405"/>
        <v>AK$13</v>
      </c>
      <c r="AL1253" s="195" t="str">
        <f t="shared" si="1405"/>
        <v>AL$13</v>
      </c>
      <c r="AM1253" s="195" t="str">
        <f t="shared" si="1405"/>
        <v>AM$13</v>
      </c>
      <c r="AN1253" s="195" t="str">
        <f t="shared" si="1405"/>
        <v>AN$13</v>
      </c>
      <c r="AO1253" s="195" t="str">
        <f t="shared" si="1405"/>
        <v>AO$13</v>
      </c>
      <c r="AP1253" s="195" t="str">
        <f t="shared" si="1405"/>
        <v>AP$13</v>
      </c>
      <c r="AQ1253" s="195" t="str">
        <f t="shared" si="1405"/>
        <v>AQ$13</v>
      </c>
      <c r="AR1253" s="195" t="str">
        <f t="shared" si="1405"/>
        <v>AR$13</v>
      </c>
      <c r="AS1253" s="195" t="str">
        <f t="shared" si="1405"/>
        <v>AS$13</v>
      </c>
      <c r="AT1253" s="195" t="str">
        <f t="shared" si="1405"/>
        <v>AT$13</v>
      </c>
      <c r="AU1253" s="195" t="str">
        <f t="shared" si="1405"/>
        <v>AU$13</v>
      </c>
      <c r="AV1253" s="195" t="str">
        <f t="shared" si="1405"/>
        <v>AV$13</v>
      </c>
      <c r="AW1253" s="195" t="str">
        <f t="shared" si="1405"/>
        <v>AW$13</v>
      </c>
      <c r="AX1253" s="195" t="str">
        <f t="shared" si="1405"/>
        <v>AX$13</v>
      </c>
      <c r="AY1253" s="195" t="str">
        <f t="shared" ref="AY1253:CD1253" si="1406">AY$17</f>
        <v>AY$13</v>
      </c>
      <c r="AZ1253" s="195" t="str">
        <f t="shared" si="1406"/>
        <v>AZ$13</v>
      </c>
      <c r="BA1253" s="195" t="str">
        <f t="shared" si="1406"/>
        <v>BA$13</v>
      </c>
      <c r="BB1253" s="195" t="str">
        <f t="shared" si="1406"/>
        <v>BB$13</v>
      </c>
      <c r="BC1253" s="195" t="str">
        <f t="shared" si="1406"/>
        <v>BC$13</v>
      </c>
      <c r="BD1253" s="195" t="str">
        <f t="shared" si="1406"/>
        <v>BD$13</v>
      </c>
      <c r="BE1253" s="195" t="str">
        <f t="shared" si="1406"/>
        <v>BE$13</v>
      </c>
      <c r="BF1253" s="195" t="str">
        <f t="shared" si="1406"/>
        <v>BF$13</v>
      </c>
      <c r="BG1253" s="195" t="str">
        <f t="shared" si="1406"/>
        <v>BG$13</v>
      </c>
      <c r="BH1253" s="195" t="str">
        <f t="shared" si="1406"/>
        <v>BH$13</v>
      </c>
      <c r="BI1253" s="195" t="str">
        <f t="shared" si="1406"/>
        <v>BI$13</v>
      </c>
      <c r="BJ1253" s="195" t="str">
        <f t="shared" si="1406"/>
        <v>BJ$13</v>
      </c>
      <c r="BK1253" s="195" t="str">
        <f t="shared" si="1406"/>
        <v>BK$13</v>
      </c>
      <c r="BL1253" s="195" t="str">
        <f t="shared" si="1406"/>
        <v>BL$13</v>
      </c>
      <c r="BM1253" s="195" t="str">
        <f t="shared" si="1406"/>
        <v>BM$13</v>
      </c>
      <c r="BN1253" s="195" t="str">
        <f t="shared" si="1406"/>
        <v>BN$13</v>
      </c>
      <c r="BO1253" s="195" t="str">
        <f t="shared" si="1406"/>
        <v>BO$13</v>
      </c>
      <c r="BP1253" s="195" t="str">
        <f t="shared" si="1406"/>
        <v>BP$13</v>
      </c>
      <c r="BQ1253" s="195" t="str">
        <f t="shared" si="1406"/>
        <v>BQ$13</v>
      </c>
      <c r="BR1253" s="195" t="str">
        <f t="shared" si="1406"/>
        <v>BR$13</v>
      </c>
      <c r="BS1253" s="195" t="str">
        <f t="shared" si="1406"/>
        <v>BS$13</v>
      </c>
      <c r="BT1253" s="195" t="str">
        <f t="shared" si="1406"/>
        <v>BT$13</v>
      </c>
      <c r="BU1253" s="195" t="str">
        <f t="shared" si="1406"/>
        <v>BU$13</v>
      </c>
      <c r="BV1253" s="195" t="str">
        <f t="shared" si="1406"/>
        <v>BV$13</v>
      </c>
      <c r="BW1253" s="195" t="str">
        <f t="shared" si="1406"/>
        <v>BW$13</v>
      </c>
      <c r="BX1253" s="195" t="str">
        <f t="shared" si="1406"/>
        <v>BX$13</v>
      </c>
      <c r="BY1253" s="195" t="str">
        <f t="shared" si="1406"/>
        <v>BY$13</v>
      </c>
      <c r="BZ1253" s="195" t="str">
        <f t="shared" si="1406"/>
        <v>BZ$13</v>
      </c>
      <c r="CA1253" s="195" t="str">
        <f t="shared" si="1406"/>
        <v>CA$13</v>
      </c>
      <c r="CB1253" s="195" t="str">
        <f t="shared" si="1406"/>
        <v>CB$13</v>
      </c>
      <c r="CC1253" s="195" t="str">
        <f t="shared" si="1406"/>
        <v>CC$13</v>
      </c>
      <c r="CD1253" s="195" t="str">
        <f t="shared" si="1406"/>
        <v>CD$13</v>
      </c>
      <c r="CE1253" s="195" t="str">
        <f t="shared" ref="CE1253:CL1253" si="1407">CE$17</f>
        <v>CE$13</v>
      </c>
      <c r="CF1253" s="195" t="str">
        <f t="shared" si="1407"/>
        <v>CF$13</v>
      </c>
      <c r="CG1253" s="195" t="str">
        <f t="shared" si="1407"/>
        <v>CG$13</v>
      </c>
      <c r="CH1253" s="195" t="str">
        <f t="shared" si="1407"/>
        <v>CH$13</v>
      </c>
      <c r="CI1253" s="195" t="str">
        <f t="shared" si="1407"/>
        <v>CI$13</v>
      </c>
      <c r="CJ1253" s="195" t="str">
        <f t="shared" si="1407"/>
        <v>CJ$13</v>
      </c>
      <c r="CK1253" s="195" t="str">
        <f t="shared" si="1407"/>
        <v>CK$13</v>
      </c>
      <c r="CL1253" s="195" t="str">
        <f t="shared" si="1407"/>
        <v>CL$13</v>
      </c>
    </row>
    <row r="1254" spans="2:90" x14ac:dyDescent="0.4">
      <c r="B1254" s="171" t="s">
        <v>491</v>
      </c>
      <c r="E1254" s="8"/>
      <c r="H1254" s="196"/>
      <c r="I1254" s="197"/>
      <c r="J1254" s="197"/>
      <c r="K1254" s="198"/>
      <c r="L1254" s="198"/>
      <c r="M1254" s="198"/>
      <c r="N1254" s="198"/>
      <c r="O1254" s="198"/>
      <c r="P1254" s="198"/>
      <c r="R1254" s="198"/>
      <c r="S1254" s="186"/>
      <c r="T1254" s="186"/>
      <c r="U1254" s="186"/>
      <c r="V1254" s="186"/>
      <c r="W1254" s="186"/>
      <c r="X1254" s="186"/>
      <c r="Y1254" s="186"/>
      <c r="Z1254" s="186"/>
      <c r="AA1254" s="186"/>
      <c r="AB1254" s="186"/>
      <c r="AC1254" s="186"/>
      <c r="AD1254" s="186"/>
      <c r="AE1254" s="186"/>
      <c r="AF1254" s="186"/>
      <c r="AG1254" s="186"/>
      <c r="AH1254" s="186"/>
      <c r="AI1254" s="186"/>
      <c r="AJ1254" s="186"/>
      <c r="AK1254" s="186"/>
      <c r="AL1254" s="186"/>
      <c r="AM1254" s="186"/>
      <c r="AN1254" s="186"/>
      <c r="AO1254" s="186"/>
      <c r="AP1254" s="186"/>
      <c r="AQ1254" s="186"/>
      <c r="AR1254" s="186"/>
      <c r="AS1254" s="186"/>
      <c r="AT1254" s="186"/>
      <c r="AU1254" s="186"/>
      <c r="AV1254" s="186"/>
      <c r="AW1254" s="186"/>
      <c r="AX1254" s="186"/>
      <c r="AY1254" s="186"/>
      <c r="AZ1254" s="186"/>
      <c r="BA1254" s="186"/>
      <c r="BB1254" s="186"/>
      <c r="BC1254" s="186"/>
      <c r="BD1254" s="186"/>
      <c r="BE1254" s="186"/>
      <c r="BF1254" s="186"/>
      <c r="BG1254" s="186"/>
      <c r="BH1254" s="186"/>
      <c r="BI1254" s="186"/>
      <c r="BJ1254" s="186"/>
      <c r="BK1254" s="186"/>
      <c r="BL1254" s="186"/>
      <c r="BM1254" s="186"/>
      <c r="BN1254" s="186"/>
      <c r="BO1254" s="186"/>
      <c r="BP1254" s="186"/>
      <c r="BQ1254" s="186"/>
      <c r="BR1254" s="186"/>
      <c r="BS1254" s="186"/>
      <c r="BT1254" s="186"/>
      <c r="BU1254" s="186"/>
      <c r="BV1254" s="186"/>
      <c r="BW1254" s="186"/>
      <c r="BX1254" s="186"/>
      <c r="BY1254" s="186"/>
      <c r="BZ1254" s="186"/>
      <c r="CA1254" s="186"/>
      <c r="CB1254" s="186"/>
      <c r="CC1254" s="186"/>
      <c r="CD1254" s="186"/>
      <c r="CE1254" s="186"/>
      <c r="CF1254" s="186"/>
      <c r="CG1254" s="186"/>
      <c r="CH1254" s="186"/>
      <c r="CI1254" s="186"/>
      <c r="CJ1254" s="186"/>
      <c r="CK1254" s="186"/>
      <c r="CL1254" s="186"/>
    </row>
    <row r="1255" spans="2:90" x14ac:dyDescent="0.4">
      <c r="B1255" s="171" t="s">
        <v>505</v>
      </c>
      <c r="E1255" s="8"/>
      <c r="H1255" s="196"/>
      <c r="I1255" s="197"/>
      <c r="J1255" s="197"/>
      <c r="K1255" s="198"/>
      <c r="L1255" s="198"/>
      <c r="M1255" s="198"/>
      <c r="N1255" s="198"/>
      <c r="O1255" s="198"/>
      <c r="P1255" s="198"/>
      <c r="R1255" s="198"/>
      <c r="S1255" s="186"/>
      <c r="T1255" s="186"/>
      <c r="U1255" s="186"/>
      <c r="V1255" s="186"/>
      <c r="W1255" s="186"/>
      <c r="X1255" s="186"/>
      <c r="Y1255" s="186"/>
      <c r="Z1255" s="186"/>
      <c r="AA1255" s="186"/>
      <c r="AB1255" s="186"/>
      <c r="AC1255" s="186"/>
      <c r="AD1255" s="186"/>
      <c r="AE1255" s="186"/>
      <c r="AF1255" s="186"/>
      <c r="AG1255" s="186"/>
      <c r="AH1255" s="186"/>
      <c r="AI1255" s="186"/>
      <c r="AJ1255" s="186"/>
      <c r="AK1255" s="186"/>
      <c r="AL1255" s="186"/>
      <c r="AM1255" s="186"/>
      <c r="AN1255" s="186"/>
      <c r="AO1255" s="186"/>
      <c r="AP1255" s="186"/>
      <c r="AQ1255" s="186"/>
      <c r="AR1255" s="186"/>
      <c r="AS1255" s="186"/>
      <c r="AT1255" s="186"/>
      <c r="AU1255" s="186"/>
      <c r="AV1255" s="186"/>
      <c r="AW1255" s="186"/>
      <c r="AX1255" s="186"/>
      <c r="AY1255" s="186"/>
      <c r="AZ1255" s="186"/>
      <c r="BA1255" s="186"/>
      <c r="BB1255" s="186"/>
      <c r="BC1255" s="186"/>
      <c r="BD1255" s="186"/>
      <c r="BE1255" s="186"/>
      <c r="BF1255" s="186"/>
      <c r="BG1255" s="186"/>
      <c r="BH1255" s="186"/>
      <c r="BI1255" s="186"/>
      <c r="BJ1255" s="186"/>
      <c r="BK1255" s="186"/>
      <c r="BL1255" s="186"/>
      <c r="BM1255" s="186"/>
      <c r="BN1255" s="186"/>
      <c r="BO1255" s="186"/>
      <c r="BP1255" s="186"/>
      <c r="BQ1255" s="186"/>
      <c r="BR1255" s="186"/>
      <c r="BS1255" s="186"/>
      <c r="BT1255" s="186"/>
      <c r="BU1255" s="186"/>
      <c r="BV1255" s="186"/>
      <c r="BW1255" s="186"/>
      <c r="BX1255" s="186"/>
      <c r="BY1255" s="186"/>
      <c r="BZ1255" s="186"/>
      <c r="CA1255" s="186"/>
      <c r="CB1255" s="186"/>
      <c r="CC1255" s="186"/>
      <c r="CD1255" s="186"/>
      <c r="CE1255" s="186"/>
      <c r="CF1255" s="186"/>
      <c r="CG1255" s="186"/>
      <c r="CH1255" s="186"/>
      <c r="CI1255" s="186"/>
      <c r="CJ1255" s="186"/>
      <c r="CK1255" s="186"/>
      <c r="CL1255" s="186"/>
    </row>
    <row r="1256" spans="2:90" x14ac:dyDescent="0.4">
      <c r="B1256" s="171" t="s">
        <v>463</v>
      </c>
      <c r="E1256" s="8"/>
      <c r="H1256" s="196"/>
      <c r="I1256" s="197"/>
      <c r="J1256" s="197"/>
      <c r="K1256" s="198"/>
      <c r="L1256" s="198"/>
      <c r="M1256" s="198"/>
      <c r="N1256" s="198"/>
      <c r="O1256" s="198"/>
      <c r="P1256" s="198"/>
      <c r="R1256" s="198"/>
      <c r="S1256" s="186" t="str">
        <f t="shared" ref="S1256:AX1256" si="1408">S$18</f>
        <v>S$14</v>
      </c>
      <c r="T1256" s="186" t="str">
        <f t="shared" si="1408"/>
        <v>T$14</v>
      </c>
      <c r="U1256" s="186" t="str">
        <f t="shared" si="1408"/>
        <v>U$14</v>
      </c>
      <c r="V1256" s="186" t="str">
        <f t="shared" si="1408"/>
        <v>V$14</v>
      </c>
      <c r="W1256" s="186" t="str">
        <f t="shared" si="1408"/>
        <v>W$14</v>
      </c>
      <c r="X1256" s="186" t="str">
        <f t="shared" si="1408"/>
        <v>X$14</v>
      </c>
      <c r="Y1256" s="186" t="str">
        <f t="shared" si="1408"/>
        <v>Y$14</v>
      </c>
      <c r="Z1256" s="186" t="str">
        <f t="shared" si="1408"/>
        <v>Z$14</v>
      </c>
      <c r="AA1256" s="186" t="str">
        <f t="shared" si="1408"/>
        <v>AA$14</v>
      </c>
      <c r="AB1256" s="186" t="str">
        <f t="shared" si="1408"/>
        <v>AB$14</v>
      </c>
      <c r="AC1256" s="186" t="str">
        <f t="shared" si="1408"/>
        <v>AC$14</v>
      </c>
      <c r="AD1256" s="186" t="str">
        <f t="shared" si="1408"/>
        <v>AD$14</v>
      </c>
      <c r="AE1256" s="186" t="str">
        <f t="shared" si="1408"/>
        <v>AE$14</v>
      </c>
      <c r="AF1256" s="186" t="str">
        <f t="shared" si="1408"/>
        <v>AF$14</v>
      </c>
      <c r="AG1256" s="186" t="str">
        <f t="shared" si="1408"/>
        <v>AG$14</v>
      </c>
      <c r="AH1256" s="186" t="str">
        <f t="shared" si="1408"/>
        <v>AH$14</v>
      </c>
      <c r="AI1256" s="186" t="str">
        <f t="shared" si="1408"/>
        <v>AI$14</v>
      </c>
      <c r="AJ1256" s="186" t="str">
        <f t="shared" si="1408"/>
        <v>AJ$14</v>
      </c>
      <c r="AK1256" s="186" t="str">
        <f t="shared" si="1408"/>
        <v>AK$14</v>
      </c>
      <c r="AL1256" s="186" t="str">
        <f t="shared" si="1408"/>
        <v>AL$14</v>
      </c>
      <c r="AM1256" s="186" t="str">
        <f t="shared" si="1408"/>
        <v>AM$14</v>
      </c>
      <c r="AN1256" s="186" t="str">
        <f t="shared" si="1408"/>
        <v>AN$14</v>
      </c>
      <c r="AO1256" s="186" t="str">
        <f t="shared" si="1408"/>
        <v>AO$14</v>
      </c>
      <c r="AP1256" s="186" t="str">
        <f t="shared" si="1408"/>
        <v>AP$14</v>
      </c>
      <c r="AQ1256" s="186" t="str">
        <f t="shared" si="1408"/>
        <v>AQ$14</v>
      </c>
      <c r="AR1256" s="186" t="str">
        <f t="shared" si="1408"/>
        <v>AR$14</v>
      </c>
      <c r="AS1256" s="186" t="str">
        <f t="shared" si="1408"/>
        <v>AS$14</v>
      </c>
      <c r="AT1256" s="186" t="str">
        <f t="shared" si="1408"/>
        <v>AT$14</v>
      </c>
      <c r="AU1256" s="186" t="str">
        <f t="shared" si="1408"/>
        <v>AU$14</v>
      </c>
      <c r="AV1256" s="186" t="str">
        <f t="shared" si="1408"/>
        <v>AV$14</v>
      </c>
      <c r="AW1256" s="186" t="str">
        <f t="shared" si="1408"/>
        <v>AW$14</v>
      </c>
      <c r="AX1256" s="186" t="str">
        <f t="shared" si="1408"/>
        <v>AX$14</v>
      </c>
      <c r="AY1256" s="186" t="str">
        <f t="shared" ref="AY1256:CD1256" si="1409">AY$18</f>
        <v>AY$14</v>
      </c>
      <c r="AZ1256" s="186" t="str">
        <f t="shared" si="1409"/>
        <v>AZ$14</v>
      </c>
      <c r="BA1256" s="186" t="str">
        <f t="shared" si="1409"/>
        <v>BA$14</v>
      </c>
      <c r="BB1256" s="186" t="str">
        <f t="shared" si="1409"/>
        <v>BB$14</v>
      </c>
      <c r="BC1256" s="186" t="str">
        <f t="shared" si="1409"/>
        <v>BC$14</v>
      </c>
      <c r="BD1256" s="186" t="str">
        <f t="shared" si="1409"/>
        <v>BD$14</v>
      </c>
      <c r="BE1256" s="186" t="str">
        <f t="shared" si="1409"/>
        <v>BE$14</v>
      </c>
      <c r="BF1256" s="186" t="str">
        <f t="shared" si="1409"/>
        <v>BF$14</v>
      </c>
      <c r="BG1256" s="186" t="str">
        <f t="shared" si="1409"/>
        <v>BG$14</v>
      </c>
      <c r="BH1256" s="186" t="str">
        <f t="shared" si="1409"/>
        <v>BH$14</v>
      </c>
      <c r="BI1256" s="186" t="str">
        <f t="shared" si="1409"/>
        <v>BI$14</v>
      </c>
      <c r="BJ1256" s="186" t="str">
        <f t="shared" si="1409"/>
        <v>BJ$14</v>
      </c>
      <c r="BK1256" s="186" t="str">
        <f t="shared" si="1409"/>
        <v>BK$14</v>
      </c>
      <c r="BL1256" s="186" t="str">
        <f t="shared" si="1409"/>
        <v>BL$14</v>
      </c>
      <c r="BM1256" s="186" t="str">
        <f t="shared" si="1409"/>
        <v>BM$14</v>
      </c>
      <c r="BN1256" s="186" t="str">
        <f t="shared" si="1409"/>
        <v>BN$14</v>
      </c>
      <c r="BO1256" s="186" t="str">
        <f t="shared" si="1409"/>
        <v>BO$14</v>
      </c>
      <c r="BP1256" s="186" t="str">
        <f t="shared" si="1409"/>
        <v>BP$14</v>
      </c>
      <c r="BQ1256" s="186" t="str">
        <f t="shared" si="1409"/>
        <v>BQ$14</v>
      </c>
      <c r="BR1256" s="186" t="str">
        <f t="shared" si="1409"/>
        <v>BR$14</v>
      </c>
      <c r="BS1256" s="186" t="str">
        <f t="shared" si="1409"/>
        <v>BS$14</v>
      </c>
      <c r="BT1256" s="186" t="str">
        <f t="shared" si="1409"/>
        <v>BT$14</v>
      </c>
      <c r="BU1256" s="186" t="str">
        <f t="shared" si="1409"/>
        <v>BU$14</v>
      </c>
      <c r="BV1256" s="186" t="str">
        <f t="shared" si="1409"/>
        <v>BV$14</v>
      </c>
      <c r="BW1256" s="186" t="str">
        <f t="shared" si="1409"/>
        <v>BW$14</v>
      </c>
      <c r="BX1256" s="186" t="str">
        <f t="shared" si="1409"/>
        <v>BX$14</v>
      </c>
      <c r="BY1256" s="186" t="str">
        <f t="shared" si="1409"/>
        <v>BY$14</v>
      </c>
      <c r="BZ1256" s="186" t="str">
        <f t="shared" si="1409"/>
        <v>BZ$14</v>
      </c>
      <c r="CA1256" s="186" t="str">
        <f t="shared" si="1409"/>
        <v>CA$14</v>
      </c>
      <c r="CB1256" s="186" t="str">
        <f t="shared" si="1409"/>
        <v>CB$14</v>
      </c>
      <c r="CC1256" s="186" t="str">
        <f t="shared" si="1409"/>
        <v>CC$14</v>
      </c>
      <c r="CD1256" s="186" t="str">
        <f t="shared" si="1409"/>
        <v>CD$14</v>
      </c>
      <c r="CE1256" s="186" t="str">
        <f t="shared" ref="CE1256:CL1256" si="1410">CE$18</f>
        <v>CE$14</v>
      </c>
      <c r="CF1256" s="186" t="str">
        <f t="shared" si="1410"/>
        <v>CF$14</v>
      </c>
      <c r="CG1256" s="186" t="str">
        <f t="shared" si="1410"/>
        <v>CG$14</v>
      </c>
      <c r="CH1256" s="186" t="str">
        <f t="shared" si="1410"/>
        <v>CH$14</v>
      </c>
      <c r="CI1256" s="186" t="str">
        <f t="shared" si="1410"/>
        <v>CI$14</v>
      </c>
      <c r="CJ1256" s="186" t="str">
        <f t="shared" si="1410"/>
        <v>CJ$14</v>
      </c>
      <c r="CK1256" s="186" t="str">
        <f t="shared" si="1410"/>
        <v>CK$14</v>
      </c>
      <c r="CL1256" s="186" t="str">
        <f t="shared" si="1410"/>
        <v>CL$14</v>
      </c>
    </row>
    <row r="1257" spans="2:90" x14ac:dyDescent="0.4">
      <c r="B1257" s="171" t="s">
        <v>464</v>
      </c>
      <c r="E1257" s="8"/>
      <c r="H1257" s="196"/>
      <c r="I1257" s="197"/>
      <c r="J1257" s="197"/>
      <c r="K1257" s="198"/>
      <c r="L1257" s="198"/>
      <c r="M1257" s="198"/>
      <c r="N1257" s="198"/>
      <c r="O1257" s="198"/>
      <c r="P1257" s="198"/>
      <c r="R1257" s="198"/>
      <c r="S1257" s="186" t="str">
        <f t="shared" ref="S1257:AX1257" si="1411">S$19</f>
        <v>S$15</v>
      </c>
      <c r="T1257" s="186" t="str">
        <f t="shared" si="1411"/>
        <v>T$15</v>
      </c>
      <c r="U1257" s="186" t="str">
        <f t="shared" si="1411"/>
        <v>U$15</v>
      </c>
      <c r="V1257" s="186" t="str">
        <f t="shared" si="1411"/>
        <v>V$15</v>
      </c>
      <c r="W1257" s="186" t="str">
        <f t="shared" si="1411"/>
        <v>W$15</v>
      </c>
      <c r="X1257" s="186" t="str">
        <f t="shared" si="1411"/>
        <v>X$15</v>
      </c>
      <c r="Y1257" s="186" t="str">
        <f t="shared" si="1411"/>
        <v>Y$15</v>
      </c>
      <c r="Z1257" s="186" t="str">
        <f t="shared" si="1411"/>
        <v>Z$15</v>
      </c>
      <c r="AA1257" s="186" t="str">
        <f t="shared" si="1411"/>
        <v>AA$15</v>
      </c>
      <c r="AB1257" s="186" t="str">
        <f t="shared" si="1411"/>
        <v>AB$15</v>
      </c>
      <c r="AC1257" s="186" t="str">
        <f t="shared" si="1411"/>
        <v>AC$15</v>
      </c>
      <c r="AD1257" s="186" t="str">
        <f t="shared" si="1411"/>
        <v>AD$15</v>
      </c>
      <c r="AE1257" s="186" t="str">
        <f t="shared" si="1411"/>
        <v>AE$15</v>
      </c>
      <c r="AF1257" s="186" t="str">
        <f t="shared" si="1411"/>
        <v>AF$15</v>
      </c>
      <c r="AG1257" s="186" t="str">
        <f t="shared" si="1411"/>
        <v>AG$15</v>
      </c>
      <c r="AH1257" s="186" t="str">
        <f t="shared" si="1411"/>
        <v>AH$15</v>
      </c>
      <c r="AI1257" s="186" t="str">
        <f t="shared" si="1411"/>
        <v>AI$15</v>
      </c>
      <c r="AJ1257" s="186" t="str">
        <f t="shared" si="1411"/>
        <v>AJ$15</v>
      </c>
      <c r="AK1257" s="186" t="str">
        <f t="shared" si="1411"/>
        <v>AK$15</v>
      </c>
      <c r="AL1257" s="186" t="str">
        <f t="shared" si="1411"/>
        <v>AL$15</v>
      </c>
      <c r="AM1257" s="186" t="str">
        <f t="shared" si="1411"/>
        <v>AM$15</v>
      </c>
      <c r="AN1257" s="186" t="str">
        <f t="shared" si="1411"/>
        <v>AN$15</v>
      </c>
      <c r="AO1257" s="186" t="str">
        <f t="shared" si="1411"/>
        <v>AO$15</v>
      </c>
      <c r="AP1257" s="186" t="str">
        <f t="shared" si="1411"/>
        <v>AP$15</v>
      </c>
      <c r="AQ1257" s="186" t="str">
        <f t="shared" si="1411"/>
        <v>AQ$15</v>
      </c>
      <c r="AR1257" s="186" t="str">
        <f t="shared" si="1411"/>
        <v>AR$15</v>
      </c>
      <c r="AS1257" s="186" t="str">
        <f t="shared" si="1411"/>
        <v>AS$15</v>
      </c>
      <c r="AT1257" s="186" t="str">
        <f t="shared" si="1411"/>
        <v>AT$15</v>
      </c>
      <c r="AU1257" s="186" t="str">
        <f t="shared" si="1411"/>
        <v>AU$15</v>
      </c>
      <c r="AV1257" s="186" t="str">
        <f t="shared" si="1411"/>
        <v>AV$15</v>
      </c>
      <c r="AW1257" s="186" t="str">
        <f t="shared" si="1411"/>
        <v>AW$15</v>
      </c>
      <c r="AX1257" s="186" t="str">
        <f t="shared" si="1411"/>
        <v>AX$15</v>
      </c>
      <c r="AY1257" s="186" t="str">
        <f t="shared" ref="AY1257:CD1257" si="1412">AY$19</f>
        <v>AY$15</v>
      </c>
      <c r="AZ1257" s="186" t="str">
        <f t="shared" si="1412"/>
        <v>AZ$15</v>
      </c>
      <c r="BA1257" s="186" t="str">
        <f t="shared" si="1412"/>
        <v>BA$15</v>
      </c>
      <c r="BB1257" s="186" t="str">
        <f t="shared" si="1412"/>
        <v>BB$15</v>
      </c>
      <c r="BC1257" s="186" t="str">
        <f t="shared" si="1412"/>
        <v>BC$15</v>
      </c>
      <c r="BD1257" s="186" t="str">
        <f t="shared" si="1412"/>
        <v>BD$15</v>
      </c>
      <c r="BE1257" s="186" t="str">
        <f t="shared" si="1412"/>
        <v>BE$15</v>
      </c>
      <c r="BF1257" s="186" t="str">
        <f t="shared" si="1412"/>
        <v>BF$15</v>
      </c>
      <c r="BG1257" s="186" t="str">
        <f t="shared" si="1412"/>
        <v>BG$15</v>
      </c>
      <c r="BH1257" s="186" t="str">
        <f t="shared" si="1412"/>
        <v>BH$15</v>
      </c>
      <c r="BI1257" s="186" t="str">
        <f t="shared" si="1412"/>
        <v>BI$15</v>
      </c>
      <c r="BJ1257" s="186" t="str">
        <f t="shared" si="1412"/>
        <v>BJ$15</v>
      </c>
      <c r="BK1257" s="186" t="str">
        <f t="shared" si="1412"/>
        <v>BK$15</v>
      </c>
      <c r="BL1257" s="186" t="str">
        <f t="shared" si="1412"/>
        <v>BL$15</v>
      </c>
      <c r="BM1257" s="186" t="str">
        <f t="shared" si="1412"/>
        <v>BM$15</v>
      </c>
      <c r="BN1257" s="186" t="str">
        <f t="shared" si="1412"/>
        <v>BN$15</v>
      </c>
      <c r="BO1257" s="186" t="str">
        <f t="shared" si="1412"/>
        <v>BO$15</v>
      </c>
      <c r="BP1257" s="186" t="str">
        <f t="shared" si="1412"/>
        <v>BP$15</v>
      </c>
      <c r="BQ1257" s="186" t="str">
        <f t="shared" si="1412"/>
        <v>BQ$15</v>
      </c>
      <c r="BR1257" s="186" t="str">
        <f t="shared" si="1412"/>
        <v>BR$15</v>
      </c>
      <c r="BS1257" s="186" t="str">
        <f t="shared" si="1412"/>
        <v>BS$15</v>
      </c>
      <c r="BT1257" s="186" t="str">
        <f t="shared" si="1412"/>
        <v>BT$15</v>
      </c>
      <c r="BU1257" s="186" t="str">
        <f t="shared" si="1412"/>
        <v>BU$15</v>
      </c>
      <c r="BV1257" s="186" t="str">
        <f t="shared" si="1412"/>
        <v>BV$15</v>
      </c>
      <c r="BW1257" s="186" t="str">
        <f t="shared" si="1412"/>
        <v>BW$15</v>
      </c>
      <c r="BX1257" s="186" t="str">
        <f t="shared" si="1412"/>
        <v>BX$15</v>
      </c>
      <c r="BY1257" s="186" t="str">
        <f t="shared" si="1412"/>
        <v>BY$15</v>
      </c>
      <c r="BZ1257" s="186" t="str">
        <f t="shared" si="1412"/>
        <v>BZ$15</v>
      </c>
      <c r="CA1257" s="186" t="str">
        <f t="shared" si="1412"/>
        <v>CA$15</v>
      </c>
      <c r="CB1257" s="186" t="str">
        <f t="shared" si="1412"/>
        <v>CB$15</v>
      </c>
      <c r="CC1257" s="186" t="str">
        <f t="shared" si="1412"/>
        <v>CC$15</v>
      </c>
      <c r="CD1257" s="186" t="str">
        <f t="shared" si="1412"/>
        <v>CD$15</v>
      </c>
      <c r="CE1257" s="186" t="str">
        <f t="shared" ref="CE1257:CL1257" si="1413">CE$19</f>
        <v>CE$15</v>
      </c>
      <c r="CF1257" s="186" t="str">
        <f t="shared" si="1413"/>
        <v>CF$15</v>
      </c>
      <c r="CG1257" s="186" t="str">
        <f t="shared" si="1413"/>
        <v>CG$15</v>
      </c>
      <c r="CH1257" s="186" t="str">
        <f t="shared" si="1413"/>
        <v>CH$15</v>
      </c>
      <c r="CI1257" s="186" t="str">
        <f t="shared" si="1413"/>
        <v>CI$15</v>
      </c>
      <c r="CJ1257" s="186" t="str">
        <f t="shared" si="1413"/>
        <v>CJ$15</v>
      </c>
      <c r="CK1257" s="186" t="str">
        <f t="shared" si="1413"/>
        <v>CK$15</v>
      </c>
      <c r="CL1257" s="186" t="str">
        <f t="shared" si="1413"/>
        <v>CL$15</v>
      </c>
    </row>
    <row r="1258" spans="2:90" x14ac:dyDescent="0.4">
      <c r="B1258" s="70" t="s">
        <v>844</v>
      </c>
      <c r="C1258" s="31"/>
      <c r="D1258" t="s">
        <v>849</v>
      </c>
      <c r="E1258" s="8" t="str">
        <f t="shared" ref="E1258:E1285" si="1414">ROW()&amp;" "&amp;D1258</f>
        <v>1258 LTERMY-S</v>
      </c>
      <c r="F1258" t="s">
        <v>350</v>
      </c>
      <c r="G1258" s="31" t="s">
        <v>243</v>
      </c>
      <c r="H1258" s="48"/>
      <c r="I1258" s="285"/>
      <c r="J1258" s="285"/>
      <c r="K1258" s="48"/>
      <c r="L1258" s="48"/>
      <c r="M1258" s="48"/>
      <c r="N1258" s="48"/>
      <c r="O1258" s="48"/>
      <c r="P1258" s="48"/>
      <c r="R1258" s="70"/>
      <c r="S1258" s="286"/>
      <c r="T1258" s="286"/>
      <c r="U1258" s="286"/>
      <c r="V1258" s="286"/>
      <c r="W1258" s="286"/>
      <c r="X1258" s="286"/>
      <c r="Y1258" s="286"/>
      <c r="Z1258" s="286"/>
      <c r="AA1258" s="286"/>
      <c r="AB1258" s="286"/>
      <c r="AC1258" s="286"/>
      <c r="AD1258" s="286"/>
      <c r="AE1258" s="286"/>
      <c r="AF1258" s="286"/>
      <c r="AG1258" s="286"/>
      <c r="AH1258" s="286"/>
      <c r="AI1258" s="286"/>
      <c r="AJ1258" s="286"/>
      <c r="AK1258" s="286"/>
      <c r="AL1258" s="286"/>
      <c r="AM1258" s="286"/>
      <c r="AN1258" s="286"/>
      <c r="AO1258" s="286"/>
      <c r="AP1258" s="286"/>
      <c r="AQ1258" s="286"/>
      <c r="AR1258" s="286"/>
      <c r="AS1258" s="286"/>
      <c r="AT1258" s="286"/>
      <c r="AU1258" s="286"/>
      <c r="AV1258" s="286"/>
      <c r="AW1258" s="286"/>
      <c r="AX1258" s="286"/>
      <c r="AY1258" s="286"/>
      <c r="AZ1258" s="286"/>
      <c r="BA1258" s="286"/>
      <c r="BB1258" s="286"/>
      <c r="BC1258" s="286"/>
      <c r="BD1258" s="286"/>
      <c r="BE1258" s="286"/>
      <c r="BF1258" s="286"/>
      <c r="BG1258" s="286"/>
      <c r="BH1258" s="286"/>
      <c r="BI1258" s="286"/>
      <c r="BJ1258" s="286"/>
      <c r="BK1258" s="286"/>
      <c r="BL1258" s="286"/>
      <c r="BM1258" s="286"/>
      <c r="BN1258" s="286"/>
      <c r="BO1258" s="286"/>
      <c r="BP1258" s="286"/>
      <c r="BQ1258" s="286"/>
      <c r="BR1258" s="286"/>
      <c r="BS1258" s="286"/>
      <c r="BT1258" s="286"/>
      <c r="BU1258" s="286"/>
      <c r="BV1258" s="286"/>
      <c r="BW1258" s="286"/>
      <c r="BX1258" s="286"/>
      <c r="BY1258" s="286"/>
      <c r="BZ1258" s="286"/>
      <c r="CA1258" s="286"/>
      <c r="CB1258" s="286"/>
      <c r="CC1258" s="286"/>
      <c r="CD1258" s="286"/>
      <c r="CE1258" s="286"/>
      <c r="CF1258" s="286"/>
      <c r="CG1258" s="286"/>
      <c r="CH1258" s="286"/>
      <c r="CI1258" s="286"/>
      <c r="CJ1258" s="286"/>
      <c r="CK1258" s="286"/>
      <c r="CL1258" s="286"/>
    </row>
    <row r="1259" spans="2:90" x14ac:dyDescent="0.4">
      <c r="B1259" s="95" t="str">
        <f>"Assumptions - "&amp;B1258</f>
        <v>Assumptions - Rolling fixed term loan - multiple borrowings w/ annual control:</v>
      </c>
      <c r="D1259" t="s">
        <v>849</v>
      </c>
      <c r="E1259" t="str">
        <f t="shared" si="1414"/>
        <v>1259 LTERMY-S</v>
      </c>
      <c r="G1259" t="str">
        <f t="shared" ref="G1259:G1277" si="1415">E1259</f>
        <v>1259 LTERMY-S</v>
      </c>
      <c r="I1259"/>
      <c r="J1259"/>
      <c r="R1259"/>
      <c r="S1259"/>
      <c r="T1259"/>
      <c r="U1259"/>
      <c r="V1259"/>
      <c r="W1259"/>
      <c r="X1259"/>
      <c r="Y1259"/>
      <c r="Z1259"/>
      <c r="AA1259"/>
      <c r="AB1259"/>
      <c r="AC1259"/>
      <c r="AD1259"/>
      <c r="AE1259"/>
      <c r="AF1259"/>
      <c r="AG1259"/>
      <c r="AH1259"/>
      <c r="AI1259"/>
      <c r="AJ1259"/>
      <c r="AK1259"/>
      <c r="AL1259"/>
      <c r="AM1259"/>
      <c r="AN1259"/>
      <c r="AO1259"/>
      <c r="AP1259"/>
      <c r="AQ1259"/>
      <c r="AR1259"/>
      <c r="AS1259"/>
      <c r="AT1259"/>
      <c r="AU1259"/>
      <c r="AV1259"/>
      <c r="AW1259"/>
      <c r="AX1259"/>
      <c r="AY1259"/>
      <c r="AZ1259"/>
      <c r="BA1259"/>
      <c r="BB1259"/>
      <c r="BC1259"/>
      <c r="BD1259"/>
      <c r="BE1259"/>
      <c r="BF1259"/>
      <c r="BG1259"/>
      <c r="BH1259"/>
      <c r="BI1259"/>
      <c r="BJ1259"/>
      <c r="BK1259"/>
      <c r="BL1259"/>
      <c r="BM1259"/>
      <c r="BN1259"/>
      <c r="BO1259"/>
      <c r="BP1259"/>
      <c r="BQ1259"/>
      <c r="BR1259"/>
      <c r="BS1259"/>
      <c r="BT1259"/>
      <c r="BU1259"/>
      <c r="BV1259"/>
      <c r="BW1259"/>
      <c r="BX1259"/>
      <c r="BY1259"/>
      <c r="BZ1259"/>
      <c r="CA1259"/>
      <c r="CB1259"/>
      <c r="CC1259"/>
      <c r="CD1259"/>
      <c r="CE1259"/>
      <c r="CF1259"/>
      <c r="CG1259"/>
      <c r="CH1259"/>
      <c r="CI1259"/>
      <c r="CJ1259"/>
      <c r="CK1259"/>
      <c r="CL1259"/>
    </row>
    <row r="1260" spans="2:90" x14ac:dyDescent="0.4">
      <c r="B1260" s="155" t="s">
        <v>287</v>
      </c>
      <c r="D1260" t="s">
        <v>849</v>
      </c>
      <c r="E1260" t="str">
        <f t="shared" si="1414"/>
        <v>1260 LTERMY-S</v>
      </c>
      <c r="F1260" s="31"/>
      <c r="G1260" t="str">
        <f t="shared" si="1415"/>
        <v>1260 LTERMY-S</v>
      </c>
      <c r="H1260" s="57">
        <v>4</v>
      </c>
      <c r="I1260" s="31"/>
      <c r="J1260" s="31"/>
      <c r="K1260" s="31"/>
      <c r="L1260" s="31"/>
      <c r="M1260" s="31"/>
      <c r="N1260" s="31"/>
      <c r="O1260" s="31"/>
      <c r="P1260" s="31"/>
      <c r="R1260" s="31"/>
      <c r="S1260" s="73"/>
      <c r="T1260" s="73"/>
      <c r="U1260" s="73"/>
      <c r="V1260" s="73"/>
      <c r="W1260" s="73"/>
      <c r="X1260" s="73"/>
      <c r="Y1260" s="73"/>
      <c r="Z1260" s="73"/>
      <c r="AA1260" s="73"/>
      <c r="AB1260" s="73"/>
      <c r="AC1260" s="73"/>
      <c r="AD1260" s="73"/>
      <c r="AE1260" s="73"/>
      <c r="AF1260" s="73"/>
      <c r="AG1260" s="73"/>
      <c r="AH1260" s="73"/>
      <c r="AI1260" s="73"/>
      <c r="AJ1260" s="73"/>
      <c r="AK1260" s="73"/>
      <c r="AL1260" s="73"/>
      <c r="AM1260" s="73"/>
      <c r="AN1260" s="73"/>
      <c r="AO1260" s="73"/>
      <c r="AP1260" s="73"/>
      <c r="AQ1260" s="73"/>
      <c r="AR1260" s="73"/>
      <c r="AS1260" s="73"/>
      <c r="AT1260" s="73"/>
      <c r="AU1260" s="73"/>
      <c r="AV1260" s="73"/>
      <c r="AW1260" s="73"/>
      <c r="AX1260" s="73"/>
      <c r="AY1260" s="73"/>
      <c r="AZ1260" s="73"/>
      <c r="BA1260" s="73"/>
      <c r="BB1260" s="73"/>
      <c r="BC1260" s="73"/>
      <c r="BD1260" s="73"/>
      <c r="BE1260" s="73"/>
      <c r="BF1260" s="73"/>
      <c r="BG1260" s="73"/>
      <c r="BH1260" s="73"/>
      <c r="BI1260" s="73"/>
      <c r="BJ1260" s="73"/>
      <c r="BK1260" s="73"/>
      <c r="BL1260" s="73"/>
      <c r="BM1260" s="73"/>
      <c r="BN1260" s="73"/>
      <c r="BO1260" s="73"/>
      <c r="BP1260" s="73"/>
      <c r="BQ1260" s="73"/>
      <c r="BR1260" s="73"/>
      <c r="BS1260" s="73"/>
      <c r="BT1260" s="73"/>
      <c r="BU1260" s="73"/>
      <c r="BV1260" s="73"/>
      <c r="BW1260" s="73"/>
      <c r="BX1260" s="73"/>
      <c r="BY1260" s="73"/>
      <c r="BZ1260" s="73"/>
      <c r="CA1260" s="73"/>
      <c r="CB1260" s="73"/>
      <c r="CC1260" s="73"/>
      <c r="CD1260" s="73"/>
      <c r="CE1260" s="73"/>
      <c r="CF1260" s="73"/>
      <c r="CG1260" s="73"/>
      <c r="CH1260" s="73"/>
      <c r="CI1260" s="73"/>
      <c r="CJ1260" s="73"/>
      <c r="CK1260" s="73"/>
      <c r="CL1260" s="73"/>
    </row>
    <row r="1261" spans="2:90" x14ac:dyDescent="0.4">
      <c r="B1261" s="155" t="s">
        <v>847</v>
      </c>
      <c r="D1261" t="s">
        <v>849</v>
      </c>
      <c r="E1261" t="str">
        <f t="shared" si="1414"/>
        <v>1261 LTERMY-S</v>
      </c>
      <c r="F1261" s="31"/>
      <c r="G1261" t="str">
        <f t="shared" si="1415"/>
        <v>1261 LTERMY-S</v>
      </c>
      <c r="H1261" s="57">
        <v>3</v>
      </c>
      <c r="I1261" s="31"/>
      <c r="J1261" s="31"/>
      <c r="K1261" s="31"/>
      <c r="L1261" s="31"/>
      <c r="M1261" s="31"/>
      <c r="N1261" s="31"/>
      <c r="O1261" s="31"/>
      <c r="P1261" s="31"/>
      <c r="R1261" s="31"/>
      <c r="S1261" s="73"/>
      <c r="T1261" s="73"/>
      <c r="U1261" s="73"/>
      <c r="V1261" s="73"/>
      <c r="W1261" s="73"/>
      <c r="X1261" s="73"/>
      <c r="Y1261" s="73"/>
      <c r="Z1261" s="73"/>
      <c r="AA1261" s="73"/>
      <c r="AB1261" s="73"/>
      <c r="AC1261" s="73"/>
      <c r="AD1261" s="73"/>
      <c r="AE1261" s="73"/>
      <c r="AF1261" s="73"/>
      <c r="AG1261" s="73"/>
      <c r="AH1261" s="73"/>
      <c r="AI1261" s="73"/>
      <c r="AJ1261" s="73"/>
      <c r="AK1261" s="73"/>
      <c r="AL1261" s="73"/>
      <c r="AM1261" s="73"/>
      <c r="AN1261" s="73"/>
      <c r="AO1261" s="73"/>
      <c r="AP1261" s="73"/>
      <c r="AQ1261" s="73"/>
      <c r="AR1261" s="73"/>
      <c r="AS1261" s="73"/>
      <c r="AT1261" s="73"/>
      <c r="AU1261" s="73"/>
      <c r="AV1261" s="73"/>
      <c r="AW1261" s="73"/>
      <c r="AX1261" s="73"/>
      <c r="AY1261" s="73"/>
      <c r="AZ1261" s="73"/>
      <c r="BA1261" s="73"/>
      <c r="BB1261" s="73"/>
      <c r="BC1261" s="73"/>
      <c r="BD1261" s="73"/>
      <c r="BE1261" s="73"/>
      <c r="BF1261" s="73"/>
      <c r="BG1261" s="73"/>
      <c r="BH1261" s="73"/>
      <c r="BI1261" s="73"/>
      <c r="BJ1261" s="73"/>
      <c r="BK1261" s="73"/>
      <c r="BL1261" s="73"/>
      <c r="BM1261" s="73"/>
      <c r="BN1261" s="73"/>
      <c r="BO1261" s="73"/>
      <c r="BP1261" s="73"/>
      <c r="BQ1261" s="73"/>
      <c r="BR1261" s="73"/>
      <c r="BS1261" s="73"/>
      <c r="BT1261" s="73"/>
      <c r="BU1261" s="73"/>
      <c r="BV1261" s="73"/>
      <c r="BW1261" s="73"/>
      <c r="BX1261" s="73"/>
      <c r="BY1261" s="73"/>
      <c r="BZ1261" s="73"/>
      <c r="CA1261" s="73"/>
      <c r="CB1261" s="73"/>
      <c r="CC1261" s="73"/>
      <c r="CD1261" s="73"/>
      <c r="CE1261" s="73"/>
      <c r="CF1261" s="73"/>
      <c r="CG1261" s="73"/>
      <c r="CH1261" s="73"/>
      <c r="CI1261" s="73"/>
      <c r="CJ1261" s="73"/>
      <c r="CK1261" s="73"/>
      <c r="CL1261" s="73"/>
    </row>
    <row r="1262" spans="2:90" x14ac:dyDescent="0.4">
      <c r="B1262" s="155" t="s">
        <v>288</v>
      </c>
      <c r="D1262" t="s">
        <v>849</v>
      </c>
      <c r="E1262" t="str">
        <f t="shared" si="1414"/>
        <v>1262 LTERMY-S</v>
      </c>
      <c r="F1262" s="31"/>
      <c r="G1262" t="str">
        <f t="shared" si="1415"/>
        <v>1262 LTERMY-S</v>
      </c>
      <c r="H1262" s="59">
        <v>0.1</v>
      </c>
      <c r="I1262" s="31"/>
      <c r="J1262" s="31"/>
      <c r="K1262" s="31"/>
      <c r="L1262" s="31"/>
      <c r="M1262" s="31"/>
      <c r="N1262" s="31"/>
      <c r="O1262" s="31"/>
      <c r="P1262" s="31"/>
      <c r="R1262" s="31"/>
      <c r="S1262" s="73"/>
      <c r="T1262" s="73"/>
      <c r="U1262" s="73"/>
      <c r="V1262" s="73"/>
      <c r="W1262" s="73"/>
      <c r="X1262" s="73"/>
      <c r="Y1262" s="73"/>
      <c r="Z1262" s="73"/>
      <c r="AA1262" s="73"/>
      <c r="AB1262" s="73"/>
      <c r="AC1262" s="73"/>
      <c r="AD1262" s="73"/>
      <c r="AE1262" s="73"/>
      <c r="AF1262" s="73"/>
      <c r="AG1262" s="73"/>
      <c r="AH1262" s="73"/>
      <c r="AI1262" s="73"/>
      <c r="AJ1262" s="73"/>
      <c r="AK1262" s="73"/>
      <c r="AL1262" s="73"/>
      <c r="AM1262" s="73"/>
      <c r="AN1262" s="73"/>
      <c r="AO1262" s="73"/>
      <c r="AP1262" s="73"/>
      <c r="AQ1262" s="73"/>
      <c r="AR1262" s="73"/>
      <c r="AS1262" s="73"/>
      <c r="AT1262" s="73"/>
      <c r="AU1262" s="73"/>
      <c r="AV1262" s="73"/>
      <c r="AW1262" s="73"/>
      <c r="AX1262" s="73"/>
      <c r="AY1262" s="73"/>
      <c r="AZ1262" s="73"/>
      <c r="BA1262" s="73"/>
      <c r="BB1262" s="73"/>
      <c r="BC1262" s="73"/>
      <c r="BD1262" s="73"/>
      <c r="BE1262" s="73"/>
      <c r="BF1262" s="73"/>
      <c r="BG1262" s="73"/>
      <c r="BH1262" s="73"/>
      <c r="BI1262" s="73"/>
      <c r="BJ1262" s="73"/>
      <c r="BK1262" s="73"/>
      <c r="BL1262" s="73"/>
      <c r="BM1262" s="73"/>
      <c r="BN1262" s="73"/>
      <c r="BO1262" s="73"/>
      <c r="BP1262" s="73"/>
      <c r="BQ1262" s="73"/>
      <c r="BR1262" s="73"/>
      <c r="BS1262" s="73"/>
      <c r="BT1262" s="73"/>
      <c r="BU1262" s="73"/>
      <c r="BV1262" s="73"/>
      <c r="BW1262" s="73"/>
      <c r="BX1262" s="73"/>
      <c r="BY1262" s="73"/>
      <c r="BZ1262" s="73"/>
      <c r="CA1262" s="73"/>
      <c r="CB1262" s="73"/>
      <c r="CC1262" s="73"/>
      <c r="CD1262" s="73"/>
      <c r="CE1262" s="73"/>
      <c r="CF1262" s="73"/>
      <c r="CG1262" s="73"/>
      <c r="CH1262" s="73"/>
      <c r="CI1262" s="73"/>
      <c r="CJ1262" s="73"/>
      <c r="CK1262" s="73"/>
      <c r="CL1262" s="73"/>
    </row>
    <row r="1263" spans="2:90" x14ac:dyDescent="0.4">
      <c r="B1263" s="154" t="s">
        <v>289</v>
      </c>
      <c r="D1263" t="s">
        <v>849</v>
      </c>
      <c r="E1263" t="str">
        <f t="shared" si="1414"/>
        <v>1263 LTERMY-S</v>
      </c>
      <c r="F1263" s="31"/>
      <c r="G1263" t="str">
        <f t="shared" si="1415"/>
        <v>1263 LTERMY-S</v>
      </c>
      <c r="H1263" s="23">
        <v>1000</v>
      </c>
      <c r="I1263" s="31"/>
      <c r="J1263" s="31"/>
      <c r="K1263" s="31"/>
      <c r="L1263" s="31"/>
      <c r="M1263" s="31"/>
      <c r="N1263" s="31"/>
      <c r="O1263" s="31"/>
      <c r="P1263" s="31"/>
      <c r="R1263" s="31"/>
      <c r="S1263" s="73"/>
      <c r="T1263" s="73"/>
      <c r="U1263" s="73"/>
      <c r="V1263" s="73"/>
      <c r="W1263" s="73"/>
      <c r="X1263" s="73"/>
      <c r="Y1263" s="73"/>
      <c r="Z1263" s="73"/>
      <c r="AA1263" s="73"/>
      <c r="AB1263" s="73"/>
      <c r="AC1263" s="73"/>
      <c r="AD1263" s="73"/>
      <c r="AE1263" s="73"/>
      <c r="AF1263" s="73"/>
      <c r="AG1263" s="73"/>
      <c r="AH1263" s="73"/>
      <c r="AI1263" s="73"/>
      <c r="AJ1263" s="73"/>
      <c r="AK1263" s="73"/>
      <c r="AL1263" s="73"/>
      <c r="AM1263" s="73"/>
      <c r="AN1263" s="73"/>
      <c r="AO1263" s="73"/>
      <c r="AP1263" s="73"/>
      <c r="AQ1263" s="73"/>
      <c r="AR1263" s="73"/>
      <c r="AS1263" s="73"/>
      <c r="AT1263" s="73"/>
      <c r="AU1263" s="73"/>
      <c r="AV1263" s="73"/>
      <c r="AW1263" s="73"/>
      <c r="AX1263" s="73"/>
      <c r="AY1263" s="73"/>
      <c r="AZ1263" s="73"/>
      <c r="BA1263" s="73"/>
      <c r="BB1263" s="73"/>
      <c r="BC1263" s="73"/>
      <c r="BD1263" s="73"/>
      <c r="BE1263" s="73"/>
      <c r="BF1263" s="73"/>
      <c r="BG1263" s="73"/>
      <c r="BH1263" s="73"/>
      <c r="BI1263" s="73"/>
      <c r="BJ1263" s="73"/>
      <c r="BK1263" s="73"/>
      <c r="BL1263" s="73"/>
      <c r="BM1263" s="73"/>
      <c r="BN1263" s="73"/>
      <c r="BO1263" s="73"/>
      <c r="BP1263" s="73"/>
      <c r="BQ1263" s="73"/>
      <c r="BR1263" s="73"/>
      <c r="BS1263" s="73"/>
      <c r="BT1263" s="73"/>
      <c r="BU1263" s="73"/>
      <c r="BV1263" s="73"/>
      <c r="BW1263" s="73"/>
      <c r="BX1263" s="73"/>
      <c r="BY1263" s="73"/>
      <c r="BZ1263" s="73"/>
      <c r="CA1263" s="73"/>
      <c r="CB1263" s="73"/>
      <c r="CC1263" s="73"/>
      <c r="CD1263" s="73"/>
      <c r="CE1263" s="73"/>
      <c r="CF1263" s="73"/>
      <c r="CG1263" s="73"/>
      <c r="CH1263" s="73"/>
      <c r="CI1263" s="73"/>
      <c r="CJ1263" s="73"/>
      <c r="CK1263" s="73"/>
      <c r="CL1263" s="73"/>
    </row>
    <row r="1264" spans="2:90" x14ac:dyDescent="0.4">
      <c r="B1264" s="124"/>
      <c r="C1264" s="31"/>
      <c r="D1264" t="s">
        <v>849</v>
      </c>
      <c r="E1264" t="str">
        <f t="shared" si="1414"/>
        <v>1264 LTERMY-S</v>
      </c>
      <c r="F1264" s="31"/>
      <c r="G1264" t="str">
        <f t="shared" si="1415"/>
        <v>1264 LTERMY-S</v>
      </c>
      <c r="H1264" s="31"/>
      <c r="I1264" s="31"/>
      <c r="J1264" s="31"/>
      <c r="K1264" s="31"/>
      <c r="L1264" s="31"/>
      <c r="M1264" s="31"/>
      <c r="N1264" s="31"/>
      <c r="O1264" s="31"/>
      <c r="P1264" s="31"/>
      <c r="R1264" s="31"/>
      <c r="S1264" s="73"/>
      <c r="T1264" s="73"/>
      <c r="U1264" s="73"/>
      <c r="V1264" s="73"/>
      <c r="W1264" s="73"/>
      <c r="X1264" s="73"/>
      <c r="Y1264" s="73"/>
      <c r="Z1264" s="73"/>
      <c r="AA1264" s="73"/>
      <c r="AB1264" s="73"/>
      <c r="AC1264" s="73"/>
      <c r="AD1264" s="73"/>
      <c r="AE1264" s="73"/>
      <c r="AF1264" s="73"/>
      <c r="AG1264" s="73"/>
      <c r="AH1264" s="73"/>
      <c r="AI1264" s="73"/>
      <c r="AJ1264" s="73"/>
      <c r="AK1264" s="73"/>
      <c r="AL1264" s="73"/>
      <c r="AM1264" s="73"/>
      <c r="AN1264" s="73"/>
      <c r="AO1264" s="73"/>
      <c r="AP1264" s="73"/>
      <c r="AQ1264" s="73"/>
      <c r="AR1264" s="73"/>
      <c r="AS1264" s="73"/>
      <c r="AT1264" s="73"/>
      <c r="AU1264" s="73"/>
      <c r="AV1264" s="73"/>
      <c r="AW1264" s="73"/>
      <c r="AX1264" s="73"/>
      <c r="AY1264" s="73"/>
      <c r="AZ1264" s="73"/>
      <c r="BA1264" s="73"/>
      <c r="BB1264" s="73"/>
      <c r="BC1264" s="73"/>
      <c r="BD1264" s="73"/>
      <c r="BE1264" s="73"/>
      <c r="BF1264" s="73"/>
      <c r="BG1264" s="73"/>
      <c r="BH1264" s="73"/>
      <c r="BI1264" s="73"/>
      <c r="BJ1264" s="73"/>
      <c r="BK1264" s="73"/>
      <c r="BL1264" s="73"/>
      <c r="BM1264" s="73"/>
      <c r="BN1264" s="73"/>
      <c r="BO1264" s="73"/>
      <c r="BP1264" s="73"/>
      <c r="BQ1264" s="73"/>
      <c r="BR1264" s="73"/>
      <c r="BS1264" s="73"/>
      <c r="BT1264" s="73"/>
      <c r="BU1264" s="73"/>
      <c r="BV1264" s="73"/>
      <c r="BW1264" s="73"/>
      <c r="BX1264" s="73"/>
      <c r="BY1264" s="73"/>
      <c r="BZ1264" s="73"/>
      <c r="CA1264" s="73"/>
      <c r="CB1264" s="73"/>
      <c r="CC1264" s="73"/>
      <c r="CD1264" s="73"/>
      <c r="CE1264" s="73"/>
      <c r="CF1264" s="73"/>
      <c r="CG1264" s="73"/>
      <c r="CH1264" s="73"/>
      <c r="CI1264" s="73"/>
      <c r="CJ1264" s="73"/>
      <c r="CK1264" s="73"/>
      <c r="CL1264" s="73"/>
    </row>
    <row r="1265" spans="2:90" x14ac:dyDescent="0.4">
      <c r="B1265" s="95" t="s">
        <v>290</v>
      </c>
      <c r="D1265" t="s">
        <v>849</v>
      </c>
      <c r="E1265" t="str">
        <f t="shared" si="1414"/>
        <v>1265 LTERMY-S</v>
      </c>
      <c r="F1265" s="280"/>
      <c r="G1265" t="str">
        <f t="shared" si="1415"/>
        <v>1265 LTERMY-S</v>
      </c>
      <c r="R1265" s="92"/>
      <c r="S1265" s="150"/>
      <c r="T1265" s="150"/>
      <c r="U1265" s="150"/>
      <c r="V1265" s="150"/>
      <c r="W1265" s="150"/>
      <c r="X1265" s="150"/>
      <c r="Y1265" s="150"/>
      <c r="Z1265" s="150"/>
      <c r="AA1265" s="150"/>
      <c r="AB1265" s="150"/>
      <c r="AC1265" s="150"/>
      <c r="AD1265" s="150"/>
      <c r="AE1265" s="150"/>
      <c r="AF1265" s="150"/>
      <c r="AG1265" s="150"/>
      <c r="AH1265" s="150"/>
      <c r="AI1265" s="150"/>
      <c r="AJ1265" s="150"/>
      <c r="AK1265" s="150"/>
      <c r="AL1265" s="150"/>
      <c r="AM1265" s="150"/>
      <c r="AN1265" s="150"/>
      <c r="AO1265" s="150"/>
      <c r="AP1265" s="150"/>
      <c r="AQ1265" s="150"/>
      <c r="AR1265" s="150"/>
      <c r="AS1265" s="150"/>
      <c r="AT1265" s="150"/>
      <c r="AU1265" s="150"/>
      <c r="AV1265" s="150"/>
      <c r="AW1265" s="150"/>
      <c r="AX1265" s="150"/>
      <c r="AY1265" s="150"/>
      <c r="AZ1265" s="150"/>
      <c r="BA1265" s="150"/>
      <c r="BB1265" s="150"/>
      <c r="BC1265" s="150"/>
      <c r="BD1265" s="150"/>
      <c r="BE1265" s="150"/>
      <c r="BF1265" s="150"/>
      <c r="BG1265" s="150"/>
      <c r="BH1265" s="150"/>
      <c r="BI1265" s="150"/>
      <c r="BJ1265" s="150"/>
      <c r="BK1265" s="150"/>
      <c r="BL1265" s="150"/>
      <c r="BM1265" s="150"/>
      <c r="BN1265" s="150"/>
      <c r="BO1265" s="150"/>
      <c r="BP1265" s="150"/>
      <c r="BQ1265" s="150"/>
      <c r="BR1265" s="150"/>
      <c r="BS1265" s="150"/>
      <c r="BT1265" s="150"/>
      <c r="BU1265" s="150"/>
      <c r="BV1265" s="150"/>
      <c r="BW1265" s="150"/>
      <c r="BX1265" s="150"/>
      <c r="BY1265" s="150"/>
      <c r="BZ1265" s="150"/>
      <c r="CA1265" s="150"/>
      <c r="CB1265" s="150"/>
      <c r="CC1265" s="150"/>
      <c r="CD1265" s="150"/>
      <c r="CE1265" s="150"/>
      <c r="CF1265" s="150"/>
      <c r="CG1265" s="150"/>
      <c r="CH1265" s="150"/>
      <c r="CI1265" s="150"/>
      <c r="CJ1265" s="150"/>
      <c r="CK1265" s="150"/>
      <c r="CL1265" s="150"/>
    </row>
    <row r="1266" spans="2:90" x14ac:dyDescent="0.4">
      <c r="B1266" s="154" t="s">
        <v>289</v>
      </c>
      <c r="D1266" t="s">
        <v>849</v>
      </c>
      <c r="E1266" t="str">
        <f t="shared" si="1414"/>
        <v>1266 LTERMY-S</v>
      </c>
      <c r="F1266" s="280"/>
      <c r="G1266" t="str">
        <f t="shared" si="1415"/>
        <v>1266 LTERMY-S</v>
      </c>
      <c r="K1266" s="24">
        <f>H1263</f>
        <v>1000</v>
      </c>
      <c r="L1266" s="24">
        <f ca="1">K1270</f>
        <v>1500000</v>
      </c>
      <c r="M1266" s="24">
        <f ca="1">L1270</f>
        <v>1500000</v>
      </c>
      <c r="N1266" s="24">
        <f ca="1">M1270</f>
        <v>1500000</v>
      </c>
      <c r="O1266" s="24">
        <f ca="1">N1270</f>
        <v>1500000</v>
      </c>
      <c r="P1266" s="24">
        <f ca="1">O1270</f>
        <v>1500000</v>
      </c>
      <c r="R1266"/>
      <c r="S1266" s="62">
        <f t="shared" ref="S1266:AY1266" ca="1" si="1416">R1270</f>
        <v>1000</v>
      </c>
      <c r="T1266" s="62">
        <f t="shared" ca="1" si="1416"/>
        <v>501000</v>
      </c>
      <c r="U1266" s="62">
        <f t="shared" ca="1" si="1416"/>
        <v>1001000</v>
      </c>
      <c r="V1266" s="62">
        <f t="shared" ca="1" si="1416"/>
        <v>1500000</v>
      </c>
      <c r="W1266" s="62">
        <f t="shared" ca="1" si="1416"/>
        <v>1500000</v>
      </c>
      <c r="X1266" s="62">
        <f t="shared" ca="1" si="1416"/>
        <v>1500000</v>
      </c>
      <c r="Y1266" s="62">
        <f t="shared" ca="1" si="1416"/>
        <v>1500000</v>
      </c>
      <c r="Z1266" s="62">
        <f t="shared" ca="1" si="1416"/>
        <v>1500000</v>
      </c>
      <c r="AA1266" s="62">
        <f t="shared" ca="1" si="1416"/>
        <v>1500000</v>
      </c>
      <c r="AB1266" s="62">
        <f t="shared" ca="1" si="1416"/>
        <v>1500000</v>
      </c>
      <c r="AC1266" s="62">
        <f t="shared" ca="1" si="1416"/>
        <v>1500000</v>
      </c>
      <c r="AD1266" s="62">
        <f t="shared" ca="1" si="1416"/>
        <v>1500000</v>
      </c>
      <c r="AE1266" s="62">
        <f t="shared" ca="1" si="1416"/>
        <v>1500000</v>
      </c>
      <c r="AF1266" s="62">
        <f t="shared" ca="1" si="1416"/>
        <v>1500000</v>
      </c>
      <c r="AG1266" s="62">
        <f t="shared" ca="1" si="1416"/>
        <v>1500000</v>
      </c>
      <c r="AH1266" s="62">
        <f t="shared" ca="1" si="1416"/>
        <v>1500000</v>
      </c>
      <c r="AI1266" s="62">
        <f t="shared" ca="1" si="1416"/>
        <v>1500000</v>
      </c>
      <c r="AJ1266" s="62">
        <f t="shared" ca="1" si="1416"/>
        <v>1500000</v>
      </c>
      <c r="AK1266" s="62">
        <f t="shared" ca="1" si="1416"/>
        <v>1500000</v>
      </c>
      <c r="AL1266" s="62">
        <f t="shared" ca="1" si="1416"/>
        <v>1500000</v>
      </c>
      <c r="AM1266" s="62">
        <f t="shared" ca="1" si="1416"/>
        <v>1500000</v>
      </c>
      <c r="AN1266" s="62">
        <f t="shared" ca="1" si="1416"/>
        <v>1500000</v>
      </c>
      <c r="AO1266" s="62">
        <f t="shared" ca="1" si="1416"/>
        <v>1500000</v>
      </c>
      <c r="AP1266" s="62">
        <f t="shared" ca="1" si="1416"/>
        <v>1500000</v>
      </c>
      <c r="AQ1266" s="62">
        <f t="shared" ca="1" si="1416"/>
        <v>1500000</v>
      </c>
      <c r="AR1266" s="62">
        <f t="shared" ca="1" si="1416"/>
        <v>1500000</v>
      </c>
      <c r="AS1266" s="62">
        <f t="shared" ca="1" si="1416"/>
        <v>1500000</v>
      </c>
      <c r="AT1266" s="62">
        <f t="shared" ca="1" si="1416"/>
        <v>1500000</v>
      </c>
      <c r="AU1266" s="62">
        <f t="shared" ca="1" si="1416"/>
        <v>1500000</v>
      </c>
      <c r="AV1266" s="62">
        <f t="shared" ca="1" si="1416"/>
        <v>1500000</v>
      </c>
      <c r="AW1266" s="62">
        <f t="shared" ca="1" si="1416"/>
        <v>1500000</v>
      </c>
      <c r="AX1266" s="62">
        <f t="shared" ca="1" si="1416"/>
        <v>1500000</v>
      </c>
      <c r="AY1266" s="62">
        <f t="shared" ca="1" si="1416"/>
        <v>1500000</v>
      </c>
      <c r="AZ1266" s="62">
        <f t="shared" ref="AZ1266:CE1266" ca="1" si="1417">AY1270</f>
        <v>1500000</v>
      </c>
      <c r="BA1266" s="62">
        <f t="shared" ca="1" si="1417"/>
        <v>1500000</v>
      </c>
      <c r="BB1266" s="62">
        <f t="shared" ca="1" si="1417"/>
        <v>1500000</v>
      </c>
      <c r="BC1266" s="62">
        <f t="shared" ca="1" si="1417"/>
        <v>1500000</v>
      </c>
      <c r="BD1266" s="62">
        <f t="shared" ca="1" si="1417"/>
        <v>1500000</v>
      </c>
      <c r="BE1266" s="62">
        <f t="shared" ca="1" si="1417"/>
        <v>1500000</v>
      </c>
      <c r="BF1266" s="62">
        <f t="shared" ca="1" si="1417"/>
        <v>1500000</v>
      </c>
      <c r="BG1266" s="62">
        <f t="shared" ca="1" si="1417"/>
        <v>1500000</v>
      </c>
      <c r="BH1266" s="62">
        <f t="shared" ca="1" si="1417"/>
        <v>1500000</v>
      </c>
      <c r="BI1266" s="62">
        <f t="shared" ca="1" si="1417"/>
        <v>1500000</v>
      </c>
      <c r="BJ1266" s="62">
        <f t="shared" ca="1" si="1417"/>
        <v>1500000</v>
      </c>
      <c r="BK1266" s="62">
        <f t="shared" ca="1" si="1417"/>
        <v>1500000</v>
      </c>
      <c r="BL1266" s="62">
        <f t="shared" ca="1" si="1417"/>
        <v>1500000</v>
      </c>
      <c r="BM1266" s="62">
        <f t="shared" ca="1" si="1417"/>
        <v>1500000</v>
      </c>
      <c r="BN1266" s="62">
        <f t="shared" ca="1" si="1417"/>
        <v>1500000</v>
      </c>
      <c r="BO1266" s="62">
        <f t="shared" ca="1" si="1417"/>
        <v>1500000</v>
      </c>
      <c r="BP1266" s="62">
        <f t="shared" ca="1" si="1417"/>
        <v>1500000</v>
      </c>
      <c r="BQ1266" s="62">
        <f t="shared" ca="1" si="1417"/>
        <v>1500000</v>
      </c>
      <c r="BR1266" s="62">
        <f t="shared" ca="1" si="1417"/>
        <v>1500000</v>
      </c>
      <c r="BS1266" s="62">
        <f t="shared" ca="1" si="1417"/>
        <v>1500000</v>
      </c>
      <c r="BT1266" s="62">
        <f t="shared" ca="1" si="1417"/>
        <v>1500000</v>
      </c>
      <c r="BU1266" s="62">
        <f t="shared" ca="1" si="1417"/>
        <v>1500000</v>
      </c>
      <c r="BV1266" s="62">
        <f t="shared" ca="1" si="1417"/>
        <v>1500000</v>
      </c>
      <c r="BW1266" s="62">
        <f t="shared" ca="1" si="1417"/>
        <v>1500000</v>
      </c>
      <c r="BX1266" s="62">
        <f t="shared" ca="1" si="1417"/>
        <v>1500000</v>
      </c>
      <c r="BY1266" s="62">
        <f t="shared" ca="1" si="1417"/>
        <v>1500000</v>
      </c>
      <c r="BZ1266" s="62">
        <f t="shared" ca="1" si="1417"/>
        <v>1500000</v>
      </c>
      <c r="CA1266" s="62">
        <f t="shared" ca="1" si="1417"/>
        <v>1500000</v>
      </c>
      <c r="CB1266" s="62">
        <f t="shared" ca="1" si="1417"/>
        <v>1500000</v>
      </c>
      <c r="CC1266" s="62">
        <f t="shared" ca="1" si="1417"/>
        <v>1500000</v>
      </c>
      <c r="CD1266" s="62">
        <f t="shared" ca="1" si="1417"/>
        <v>1500000</v>
      </c>
      <c r="CE1266" s="62">
        <f t="shared" ca="1" si="1417"/>
        <v>1500000</v>
      </c>
      <c r="CF1266" s="62">
        <f t="shared" ref="CF1266:CL1266" ca="1" si="1418">CE1270</f>
        <v>1500000</v>
      </c>
      <c r="CG1266" s="62">
        <f t="shared" ca="1" si="1418"/>
        <v>1500000</v>
      </c>
      <c r="CH1266" s="62">
        <f t="shared" ca="1" si="1418"/>
        <v>1500000</v>
      </c>
      <c r="CI1266" s="62">
        <f t="shared" ca="1" si="1418"/>
        <v>1500000</v>
      </c>
      <c r="CJ1266" s="62">
        <f t="shared" ca="1" si="1418"/>
        <v>1500000</v>
      </c>
      <c r="CK1266" s="62">
        <f t="shared" ca="1" si="1418"/>
        <v>1500000</v>
      </c>
      <c r="CL1266" s="62">
        <f t="shared" ca="1" si="1418"/>
        <v>1500000</v>
      </c>
    </row>
    <row r="1267" spans="2:90" x14ac:dyDescent="0.4">
      <c r="B1267" s="141" t="s">
        <v>848</v>
      </c>
      <c r="D1267" t="s">
        <v>849</v>
      </c>
      <c r="E1267" t="str">
        <f t="shared" si="1414"/>
        <v>1267 LTERMY-S</v>
      </c>
      <c r="F1267" s="280"/>
      <c r="G1267" t="str">
        <f t="shared" si="1415"/>
        <v>1267 LTERMY-S</v>
      </c>
      <c r="K1267" s="18">
        <v>100</v>
      </c>
      <c r="L1267" s="18">
        <v>100</v>
      </c>
      <c r="M1267" s="18">
        <v>100</v>
      </c>
      <c r="N1267" s="18">
        <v>100</v>
      </c>
      <c r="O1267" s="18">
        <v>100</v>
      </c>
      <c r="P1267" s="18">
        <v>100</v>
      </c>
      <c r="R1267" s="12"/>
      <c r="S1267" s="143" cm="1">
        <f t="array" ref="S1267">IFERROR(INDEX($K:$Q,ROW(),MATCH(S$3,$K$2:$Q$2,0)),0)</f>
        <v>100</v>
      </c>
      <c r="T1267" s="143" cm="1">
        <f t="array" ref="T1267">IFERROR(INDEX($K:$Q,ROW(),MATCH(T$3,$K$2:$Q$2,0)),0)</f>
        <v>100</v>
      </c>
      <c r="U1267" s="143" cm="1">
        <f t="array" ref="U1267">IFERROR(INDEX($K:$Q,ROW(),MATCH(U$3,$K$2:$Q$2,0)),0)</f>
        <v>100</v>
      </c>
      <c r="V1267" s="143" cm="1">
        <f t="array" ref="V1267">IFERROR(INDEX($K:$Q,ROW(),MATCH(V$3,$K$2:$Q$2,0)),0)</f>
        <v>100</v>
      </c>
      <c r="W1267" s="143" cm="1">
        <f t="array" ref="W1267">IFERROR(INDEX($K:$Q,ROW(),MATCH(W$3,$K$2:$Q$2,0)),0)</f>
        <v>100</v>
      </c>
      <c r="X1267" s="143" cm="1">
        <f t="array" ref="X1267">IFERROR(INDEX($K:$Q,ROW(),MATCH(X$3,$K$2:$Q$2,0)),0)</f>
        <v>100</v>
      </c>
      <c r="Y1267" s="143" cm="1">
        <f t="array" ref="Y1267">IFERROR(INDEX($K:$Q,ROW(),MATCH(Y$3,$K$2:$Q$2,0)),0)</f>
        <v>100</v>
      </c>
      <c r="Z1267" s="143" cm="1">
        <f t="array" ref="Z1267">IFERROR(INDEX($K:$Q,ROW(),MATCH(Z$3,$K$2:$Q$2,0)),0)</f>
        <v>100</v>
      </c>
      <c r="AA1267" s="143" cm="1">
        <f t="array" ref="AA1267">IFERROR(INDEX($K:$Q,ROW(),MATCH(AA$3,$K$2:$Q$2,0)),0)</f>
        <v>100</v>
      </c>
      <c r="AB1267" s="143" cm="1">
        <f t="array" ref="AB1267">IFERROR(INDEX($K:$Q,ROW(),MATCH(AB$3,$K$2:$Q$2,0)),0)</f>
        <v>100</v>
      </c>
      <c r="AC1267" s="143" cm="1">
        <f t="array" ref="AC1267">IFERROR(INDEX($K:$Q,ROW(),MATCH(AC$3,$K$2:$Q$2,0)),0)</f>
        <v>100</v>
      </c>
      <c r="AD1267" s="143" cm="1">
        <f t="array" ref="AD1267">IFERROR(INDEX($K:$Q,ROW(),MATCH(AD$3,$K$2:$Q$2,0)),0)</f>
        <v>100</v>
      </c>
      <c r="AE1267" s="143" cm="1">
        <f t="array" ref="AE1267">IFERROR(INDEX($K:$Q,ROW(),MATCH(AE$3,$K$2:$Q$2,0)),0)</f>
        <v>100</v>
      </c>
      <c r="AF1267" s="143" cm="1">
        <f t="array" ref="AF1267">IFERROR(INDEX($K:$Q,ROW(),MATCH(AF$3,$K$2:$Q$2,0)),0)</f>
        <v>100</v>
      </c>
      <c r="AG1267" s="143" cm="1">
        <f t="array" ref="AG1267">IFERROR(INDEX($K:$Q,ROW(),MATCH(AG$3,$K$2:$Q$2,0)),0)</f>
        <v>100</v>
      </c>
      <c r="AH1267" s="143" cm="1">
        <f t="array" ref="AH1267">IFERROR(INDEX($K:$Q,ROW(),MATCH(AH$3,$K$2:$Q$2,0)),0)</f>
        <v>100</v>
      </c>
      <c r="AI1267" s="143" cm="1">
        <f t="array" ref="AI1267">IFERROR(INDEX($K:$Q,ROW(),MATCH(AI$3,$K$2:$Q$2,0)),0)</f>
        <v>100</v>
      </c>
      <c r="AJ1267" s="143" cm="1">
        <f t="array" ref="AJ1267">IFERROR(INDEX($K:$Q,ROW(),MATCH(AJ$3,$K$2:$Q$2,0)),0)</f>
        <v>100</v>
      </c>
      <c r="AK1267" s="143" cm="1">
        <f t="array" ref="AK1267">IFERROR(INDEX($K:$Q,ROW(),MATCH(AK$3,$K$2:$Q$2,0)),0)</f>
        <v>100</v>
      </c>
      <c r="AL1267" s="143" cm="1">
        <f t="array" ref="AL1267">IFERROR(INDEX($K:$Q,ROW(),MATCH(AL$3,$K$2:$Q$2,0)),0)</f>
        <v>100</v>
      </c>
      <c r="AM1267" s="143" cm="1">
        <f t="array" ref="AM1267">IFERROR(INDEX($K:$Q,ROW(),MATCH(AM$3,$K$2:$Q$2,0)),0)</f>
        <v>100</v>
      </c>
      <c r="AN1267" s="143" cm="1">
        <f t="array" ref="AN1267">IFERROR(INDEX($K:$Q,ROW(),MATCH(AN$3,$K$2:$Q$2,0)),0)</f>
        <v>100</v>
      </c>
      <c r="AO1267" s="143" cm="1">
        <f t="array" ref="AO1267">IFERROR(INDEX($K:$Q,ROW(),MATCH(AO$3,$K$2:$Q$2,0)),0)</f>
        <v>100</v>
      </c>
      <c r="AP1267" s="143" cm="1">
        <f t="array" ref="AP1267">IFERROR(INDEX($K:$Q,ROW(),MATCH(AP$3,$K$2:$Q$2,0)),0)</f>
        <v>100</v>
      </c>
      <c r="AQ1267" s="143" cm="1">
        <f t="array" ref="AQ1267">IFERROR(INDEX($K:$Q,ROW(),MATCH(AQ$3,$K$2:$Q$2,0)),0)</f>
        <v>100</v>
      </c>
      <c r="AR1267" s="143" cm="1">
        <f t="array" ref="AR1267">IFERROR(INDEX($K:$Q,ROW(),MATCH(AR$3,$K$2:$Q$2,0)),0)</f>
        <v>100</v>
      </c>
      <c r="AS1267" s="143" cm="1">
        <f t="array" ref="AS1267">IFERROR(INDEX($K:$Q,ROW(),MATCH(AS$3,$K$2:$Q$2,0)),0)</f>
        <v>100</v>
      </c>
      <c r="AT1267" s="143" cm="1">
        <f t="array" ref="AT1267">IFERROR(INDEX($K:$Q,ROW(),MATCH(AT$3,$K$2:$Q$2,0)),0)</f>
        <v>100</v>
      </c>
      <c r="AU1267" s="143" cm="1">
        <f t="array" ref="AU1267">IFERROR(INDEX($K:$Q,ROW(),MATCH(AU$3,$K$2:$Q$2,0)),0)</f>
        <v>100</v>
      </c>
      <c r="AV1267" s="143" cm="1">
        <f t="array" ref="AV1267">IFERROR(INDEX($K:$Q,ROW(),MATCH(AV$3,$K$2:$Q$2,0)),0)</f>
        <v>100</v>
      </c>
      <c r="AW1267" s="143" cm="1">
        <f t="array" ref="AW1267">IFERROR(INDEX($K:$Q,ROW(),MATCH(AW$3,$K$2:$Q$2,0)),0)</f>
        <v>100</v>
      </c>
      <c r="AX1267" s="143" cm="1">
        <f t="array" ref="AX1267">IFERROR(INDEX($K:$Q,ROW(),MATCH(AX$3,$K$2:$Q$2,0)),0)</f>
        <v>100</v>
      </c>
      <c r="AY1267" s="143" cm="1">
        <f t="array" ref="AY1267">IFERROR(INDEX($K:$Q,ROW(),MATCH(AY$3,$K$2:$Q$2,0)),0)</f>
        <v>100</v>
      </c>
      <c r="AZ1267" s="143" cm="1">
        <f t="array" ref="AZ1267">IFERROR(INDEX($K:$Q,ROW(),MATCH(AZ$3,$K$2:$Q$2,0)),0)</f>
        <v>100</v>
      </c>
      <c r="BA1267" s="143" cm="1">
        <f t="array" ref="BA1267">IFERROR(INDEX($K:$Q,ROW(),MATCH(BA$3,$K$2:$Q$2,0)),0)</f>
        <v>100</v>
      </c>
      <c r="BB1267" s="143" cm="1">
        <f t="array" ref="BB1267">IFERROR(INDEX($K:$Q,ROW(),MATCH(BB$3,$K$2:$Q$2,0)),0)</f>
        <v>100</v>
      </c>
      <c r="BC1267" s="143" cm="1">
        <f t="array" ref="BC1267">IFERROR(INDEX($K:$Q,ROW(),MATCH(BC$3,$K$2:$Q$2,0)),0)</f>
        <v>100</v>
      </c>
      <c r="BD1267" s="143" cm="1">
        <f t="array" ref="BD1267">IFERROR(INDEX($K:$Q,ROW(),MATCH(BD$3,$K$2:$Q$2,0)),0)</f>
        <v>100</v>
      </c>
      <c r="BE1267" s="143" cm="1">
        <f t="array" ref="BE1267">IFERROR(INDEX($K:$Q,ROW(),MATCH(BE$3,$K$2:$Q$2,0)),0)</f>
        <v>100</v>
      </c>
      <c r="BF1267" s="143" cm="1">
        <f t="array" ref="BF1267">IFERROR(INDEX($K:$Q,ROW(),MATCH(BF$3,$K$2:$Q$2,0)),0)</f>
        <v>100</v>
      </c>
      <c r="BG1267" s="143" cm="1">
        <f t="array" ref="BG1267">IFERROR(INDEX($K:$Q,ROW(),MATCH(BG$3,$K$2:$Q$2,0)),0)</f>
        <v>100</v>
      </c>
      <c r="BH1267" s="143" cm="1">
        <f t="array" ref="BH1267">IFERROR(INDEX($K:$Q,ROW(),MATCH(BH$3,$K$2:$Q$2,0)),0)</f>
        <v>100</v>
      </c>
      <c r="BI1267" s="143" cm="1">
        <f t="array" ref="BI1267">IFERROR(INDEX($K:$Q,ROW(),MATCH(BI$3,$K$2:$Q$2,0)),0)</f>
        <v>100</v>
      </c>
      <c r="BJ1267" s="143" cm="1">
        <f t="array" ref="BJ1267">IFERROR(INDEX($K:$Q,ROW(),MATCH(BJ$3,$K$2:$Q$2,0)),0)</f>
        <v>100</v>
      </c>
      <c r="BK1267" s="143" cm="1">
        <f t="array" ref="BK1267">IFERROR(INDEX($K:$Q,ROW(),MATCH(BK$3,$K$2:$Q$2,0)),0)</f>
        <v>100</v>
      </c>
      <c r="BL1267" s="143" cm="1">
        <f t="array" ref="BL1267">IFERROR(INDEX($K:$Q,ROW(),MATCH(BL$3,$K$2:$Q$2,0)),0)</f>
        <v>100</v>
      </c>
      <c r="BM1267" s="143" cm="1">
        <f t="array" ref="BM1267">IFERROR(INDEX($K:$Q,ROW(),MATCH(BM$3,$K$2:$Q$2,0)),0)</f>
        <v>100</v>
      </c>
      <c r="BN1267" s="143" cm="1">
        <f t="array" ref="BN1267">IFERROR(INDEX($K:$Q,ROW(),MATCH(BN$3,$K$2:$Q$2,0)),0)</f>
        <v>100</v>
      </c>
      <c r="BO1267" s="143" cm="1">
        <f t="array" ref="BO1267">IFERROR(INDEX($K:$Q,ROW(),MATCH(BO$3,$K$2:$Q$2,0)),0)</f>
        <v>100</v>
      </c>
      <c r="BP1267" s="143" cm="1">
        <f t="array" ref="BP1267">IFERROR(INDEX($K:$Q,ROW(),MATCH(BP$3,$K$2:$Q$2,0)),0)</f>
        <v>100</v>
      </c>
      <c r="BQ1267" s="143" cm="1">
        <f t="array" ref="BQ1267">IFERROR(INDEX($K:$Q,ROW(),MATCH(BQ$3,$K$2:$Q$2,0)),0)</f>
        <v>100</v>
      </c>
      <c r="BR1267" s="143" cm="1">
        <f t="array" ref="BR1267">IFERROR(INDEX($K:$Q,ROW(),MATCH(BR$3,$K$2:$Q$2,0)),0)</f>
        <v>100</v>
      </c>
      <c r="BS1267" s="143" cm="1">
        <f t="array" ref="BS1267">IFERROR(INDEX($K:$Q,ROW(),MATCH(BS$3,$K$2:$Q$2,0)),0)</f>
        <v>100</v>
      </c>
      <c r="BT1267" s="143" cm="1">
        <f t="array" ref="BT1267">IFERROR(INDEX($K:$Q,ROW(),MATCH(BT$3,$K$2:$Q$2,0)),0)</f>
        <v>100</v>
      </c>
      <c r="BU1267" s="143" cm="1">
        <f t="array" ref="BU1267">IFERROR(INDEX($K:$Q,ROW(),MATCH(BU$3,$K$2:$Q$2,0)),0)</f>
        <v>100</v>
      </c>
      <c r="BV1267" s="143" cm="1">
        <f t="array" ref="BV1267">IFERROR(INDEX($K:$Q,ROW(),MATCH(BV$3,$K$2:$Q$2,0)),0)</f>
        <v>100</v>
      </c>
      <c r="BW1267" s="143" cm="1">
        <f t="array" ref="BW1267">IFERROR(INDEX($K:$Q,ROW(),MATCH(BW$3,$K$2:$Q$2,0)),0)</f>
        <v>100</v>
      </c>
      <c r="BX1267" s="143" cm="1">
        <f t="array" ref="BX1267">IFERROR(INDEX($K:$Q,ROW(),MATCH(BX$3,$K$2:$Q$2,0)),0)</f>
        <v>100</v>
      </c>
      <c r="BY1267" s="143" cm="1">
        <f t="array" ref="BY1267">IFERROR(INDEX($K:$Q,ROW(),MATCH(BY$3,$K$2:$Q$2,0)),0)</f>
        <v>100</v>
      </c>
      <c r="BZ1267" s="143" cm="1">
        <f t="array" ref="BZ1267">IFERROR(INDEX($K:$Q,ROW(),MATCH(BZ$3,$K$2:$Q$2,0)),0)</f>
        <v>100</v>
      </c>
      <c r="CA1267" s="143" cm="1">
        <f t="array" ref="CA1267">IFERROR(INDEX($K:$Q,ROW(),MATCH(CA$3,$K$2:$Q$2,0)),0)</f>
        <v>100</v>
      </c>
      <c r="CB1267" s="143" cm="1">
        <f t="array" ref="CB1267">IFERROR(INDEX($K:$Q,ROW(),MATCH(CB$3,$K$2:$Q$2,0)),0)</f>
        <v>100</v>
      </c>
      <c r="CC1267" s="143" cm="1">
        <f t="array" ref="CC1267">IFERROR(INDEX($K:$Q,ROW(),MATCH(CC$3,$K$2:$Q$2,0)),0)</f>
        <v>100</v>
      </c>
      <c r="CD1267" s="143" cm="1">
        <f t="array" ref="CD1267">IFERROR(INDEX($K:$Q,ROW(),MATCH(CD$3,$K$2:$Q$2,0)),0)</f>
        <v>100</v>
      </c>
      <c r="CE1267" s="143" cm="1">
        <f t="array" ref="CE1267">IFERROR(INDEX($K:$Q,ROW(),MATCH(CE$3,$K$2:$Q$2,0)),0)</f>
        <v>100</v>
      </c>
      <c r="CF1267" s="143" cm="1">
        <f t="array" ref="CF1267">IFERROR(INDEX($K:$Q,ROW(),MATCH(CF$3,$K$2:$Q$2,0)),0)</f>
        <v>100</v>
      </c>
      <c r="CG1267" s="143" cm="1">
        <f t="array" ref="CG1267">IFERROR(INDEX($K:$Q,ROW(),MATCH(CG$3,$K$2:$Q$2,0)),0)</f>
        <v>100</v>
      </c>
      <c r="CH1267" s="143" cm="1">
        <f t="array" ref="CH1267">IFERROR(INDEX($K:$Q,ROW(),MATCH(CH$3,$K$2:$Q$2,0)),0)</f>
        <v>100</v>
      </c>
      <c r="CI1267" s="143" cm="1">
        <f t="array" ref="CI1267">IFERROR(INDEX($K:$Q,ROW(),MATCH(CI$3,$K$2:$Q$2,0)),0)</f>
        <v>100</v>
      </c>
      <c r="CJ1267" s="143" cm="1">
        <f t="array" ref="CJ1267">IFERROR(INDEX($K:$Q,ROW(),MATCH(CJ$3,$K$2:$Q$2,0)),0)</f>
        <v>100</v>
      </c>
      <c r="CK1267" s="143" cm="1">
        <f t="array" ref="CK1267">IFERROR(INDEX($K:$Q,ROW(),MATCH(CK$3,$K$2:$Q$2,0)),0)</f>
        <v>100</v>
      </c>
      <c r="CL1267" s="143" cm="1">
        <f t="array" ref="CL1267">IFERROR(INDEX($K:$Q,ROW(),MATCH(CL$3,$K$2:$Q$2,0)),0)</f>
        <v>100</v>
      </c>
    </row>
    <row r="1268" spans="2:90" x14ac:dyDescent="0.4">
      <c r="B1268" s="154" t="str">
        <f>"New borrowing - "&amp;SUBSTITUTE(B1258,":","")</f>
        <v>New borrowing - Rolling fixed term loan - multiple borrowings w/ annual control</v>
      </c>
      <c r="D1268" t="s">
        <v>849</v>
      </c>
      <c r="E1268" t="str">
        <f t="shared" si="1414"/>
        <v>1268 LTERMY-S</v>
      </c>
      <c r="G1268" t="str">
        <f t="shared" si="1415"/>
        <v>1268 LTERMY-S</v>
      </c>
      <c r="K1268" s="24">
        <f t="shared" ref="K1268:P1269" ca="1" si="1419">SUMIF($3:$3,K$2,1268:1268)</f>
        <v>6000000</v>
      </c>
      <c r="L1268" s="24">
        <f t="shared" ca="1" si="1419"/>
        <v>6000000</v>
      </c>
      <c r="M1268" s="24">
        <f t="shared" ca="1" si="1419"/>
        <v>6000000</v>
      </c>
      <c r="N1268" s="24">
        <f t="shared" ca="1" si="1419"/>
        <v>6000000</v>
      </c>
      <c r="O1268" s="24">
        <f t="shared" ca="1" si="1419"/>
        <v>6000000</v>
      </c>
      <c r="P1268" s="24">
        <f t="shared" ca="1" si="1419"/>
        <v>6000000</v>
      </c>
      <c r="R1268" s="53">
        <f>H1263</f>
        <v>1000</v>
      </c>
      <c r="S1268" s="80" cm="1">
        <f t="array" aca="1" ref="S1268" ca="1">+S1267*INDIRECT(S1253)</f>
        <v>500000</v>
      </c>
      <c r="T1268" s="80" cm="1">
        <f t="array" aca="1" ref="T1268" ca="1">+T1267*INDIRECT(T1253)</f>
        <v>500000</v>
      </c>
      <c r="U1268" s="80" cm="1">
        <f t="array" aca="1" ref="U1268" ca="1">+U1267*INDIRECT(U1253)</f>
        <v>500000</v>
      </c>
      <c r="V1268" s="80" cm="1">
        <f t="array" aca="1" ref="V1268" ca="1">+V1267*INDIRECT(V1253)</f>
        <v>500000</v>
      </c>
      <c r="W1268" s="80" cm="1">
        <f t="array" aca="1" ref="W1268" ca="1">+W1267*INDIRECT(W1253)</f>
        <v>500000</v>
      </c>
      <c r="X1268" s="80" cm="1">
        <f t="array" aca="1" ref="X1268" ca="1">+X1267*INDIRECT(X1253)</f>
        <v>500000</v>
      </c>
      <c r="Y1268" s="80" cm="1">
        <f t="array" aca="1" ref="Y1268" ca="1">+Y1267*INDIRECT(Y1253)</f>
        <v>500000</v>
      </c>
      <c r="Z1268" s="80" cm="1">
        <f t="array" aca="1" ref="Z1268" ca="1">+Z1267*INDIRECT(Z1253)</f>
        <v>500000</v>
      </c>
      <c r="AA1268" s="80" cm="1">
        <f t="array" aca="1" ref="AA1268" ca="1">+AA1267*INDIRECT(AA1253)</f>
        <v>500000</v>
      </c>
      <c r="AB1268" s="80" cm="1">
        <f t="array" aca="1" ref="AB1268" ca="1">+AB1267*INDIRECT(AB1253)</f>
        <v>500000</v>
      </c>
      <c r="AC1268" s="80" cm="1">
        <f t="array" aca="1" ref="AC1268" ca="1">+AC1267*INDIRECT(AC1253)</f>
        <v>500000</v>
      </c>
      <c r="AD1268" s="80" cm="1">
        <f t="array" aca="1" ref="AD1268" ca="1">+AD1267*INDIRECT(AD1253)</f>
        <v>500000</v>
      </c>
      <c r="AE1268" s="80" cm="1">
        <f t="array" aca="1" ref="AE1268" ca="1">+AE1267*INDIRECT(AE1253)</f>
        <v>500000</v>
      </c>
      <c r="AF1268" s="80" cm="1">
        <f t="array" aca="1" ref="AF1268" ca="1">+AF1267*INDIRECT(AF1253)</f>
        <v>500000</v>
      </c>
      <c r="AG1268" s="80" cm="1">
        <f t="array" aca="1" ref="AG1268" ca="1">+AG1267*INDIRECT(AG1253)</f>
        <v>500000</v>
      </c>
      <c r="AH1268" s="80" cm="1">
        <f t="array" aca="1" ref="AH1268" ca="1">+AH1267*INDIRECT(AH1253)</f>
        <v>500000</v>
      </c>
      <c r="AI1268" s="80" cm="1">
        <f t="array" aca="1" ref="AI1268" ca="1">+AI1267*INDIRECT(AI1253)</f>
        <v>500000</v>
      </c>
      <c r="AJ1268" s="80" cm="1">
        <f t="array" aca="1" ref="AJ1268" ca="1">+AJ1267*INDIRECT(AJ1253)</f>
        <v>500000</v>
      </c>
      <c r="AK1268" s="80" cm="1">
        <f t="array" aca="1" ref="AK1268" ca="1">+AK1267*INDIRECT(AK1253)</f>
        <v>500000</v>
      </c>
      <c r="AL1268" s="80" cm="1">
        <f t="array" aca="1" ref="AL1268" ca="1">+AL1267*INDIRECT(AL1253)</f>
        <v>500000</v>
      </c>
      <c r="AM1268" s="80" cm="1">
        <f t="array" aca="1" ref="AM1268" ca="1">+AM1267*INDIRECT(AM1253)</f>
        <v>500000</v>
      </c>
      <c r="AN1268" s="80" cm="1">
        <f t="array" aca="1" ref="AN1268" ca="1">+AN1267*INDIRECT(AN1253)</f>
        <v>500000</v>
      </c>
      <c r="AO1268" s="80" cm="1">
        <f t="array" aca="1" ref="AO1268" ca="1">+AO1267*INDIRECT(AO1253)</f>
        <v>500000</v>
      </c>
      <c r="AP1268" s="80" cm="1">
        <f t="array" aca="1" ref="AP1268" ca="1">+AP1267*INDIRECT(AP1253)</f>
        <v>500000</v>
      </c>
      <c r="AQ1268" s="80" cm="1">
        <f t="array" aca="1" ref="AQ1268" ca="1">+AQ1267*INDIRECT(AQ1253)</f>
        <v>500000</v>
      </c>
      <c r="AR1268" s="80" cm="1">
        <f t="array" aca="1" ref="AR1268" ca="1">+AR1267*INDIRECT(AR1253)</f>
        <v>500000</v>
      </c>
      <c r="AS1268" s="80" cm="1">
        <f t="array" aca="1" ref="AS1268" ca="1">+AS1267*INDIRECT(AS1253)</f>
        <v>500000</v>
      </c>
      <c r="AT1268" s="80" cm="1">
        <f t="array" aca="1" ref="AT1268" ca="1">+AT1267*INDIRECT(AT1253)</f>
        <v>500000</v>
      </c>
      <c r="AU1268" s="80" cm="1">
        <f t="array" aca="1" ref="AU1268" ca="1">+AU1267*INDIRECT(AU1253)</f>
        <v>500000</v>
      </c>
      <c r="AV1268" s="80" cm="1">
        <f t="array" aca="1" ref="AV1268" ca="1">+AV1267*INDIRECT(AV1253)</f>
        <v>500000</v>
      </c>
      <c r="AW1268" s="80" cm="1">
        <f t="array" aca="1" ref="AW1268" ca="1">+AW1267*INDIRECT(AW1253)</f>
        <v>500000</v>
      </c>
      <c r="AX1268" s="80" cm="1">
        <f t="array" aca="1" ref="AX1268" ca="1">+AX1267*INDIRECT(AX1253)</f>
        <v>500000</v>
      </c>
      <c r="AY1268" s="80" cm="1">
        <f t="array" aca="1" ref="AY1268" ca="1">+AY1267*INDIRECT(AY1253)</f>
        <v>500000</v>
      </c>
      <c r="AZ1268" s="80" cm="1">
        <f t="array" aca="1" ref="AZ1268" ca="1">+AZ1267*INDIRECT(AZ1253)</f>
        <v>500000</v>
      </c>
      <c r="BA1268" s="80" cm="1">
        <f t="array" aca="1" ref="BA1268" ca="1">+BA1267*INDIRECT(BA1253)</f>
        <v>500000</v>
      </c>
      <c r="BB1268" s="80" cm="1">
        <f t="array" aca="1" ref="BB1268" ca="1">+BB1267*INDIRECT(BB1253)</f>
        <v>500000</v>
      </c>
      <c r="BC1268" s="80" cm="1">
        <f t="array" aca="1" ref="BC1268" ca="1">+BC1267*INDIRECT(BC1253)</f>
        <v>500000</v>
      </c>
      <c r="BD1268" s="80" cm="1">
        <f t="array" aca="1" ref="BD1268" ca="1">+BD1267*INDIRECT(BD1253)</f>
        <v>500000</v>
      </c>
      <c r="BE1268" s="80" cm="1">
        <f t="array" aca="1" ref="BE1268" ca="1">+BE1267*INDIRECT(BE1253)</f>
        <v>500000</v>
      </c>
      <c r="BF1268" s="80" cm="1">
        <f t="array" aca="1" ref="BF1268" ca="1">+BF1267*INDIRECT(BF1253)</f>
        <v>500000</v>
      </c>
      <c r="BG1268" s="80" cm="1">
        <f t="array" aca="1" ref="BG1268" ca="1">+BG1267*INDIRECT(BG1253)</f>
        <v>500000</v>
      </c>
      <c r="BH1268" s="80" cm="1">
        <f t="array" aca="1" ref="BH1268" ca="1">+BH1267*INDIRECT(BH1253)</f>
        <v>500000</v>
      </c>
      <c r="BI1268" s="80" cm="1">
        <f t="array" aca="1" ref="BI1268" ca="1">+BI1267*INDIRECT(BI1253)</f>
        <v>500000</v>
      </c>
      <c r="BJ1268" s="80" cm="1">
        <f t="array" aca="1" ref="BJ1268" ca="1">+BJ1267*INDIRECT(BJ1253)</f>
        <v>500000</v>
      </c>
      <c r="BK1268" s="80" cm="1">
        <f t="array" aca="1" ref="BK1268" ca="1">+BK1267*INDIRECT(BK1253)</f>
        <v>500000</v>
      </c>
      <c r="BL1268" s="80" cm="1">
        <f t="array" aca="1" ref="BL1268" ca="1">+BL1267*INDIRECT(BL1253)</f>
        <v>500000</v>
      </c>
      <c r="BM1268" s="80" cm="1">
        <f t="array" aca="1" ref="BM1268" ca="1">+BM1267*INDIRECT(BM1253)</f>
        <v>500000</v>
      </c>
      <c r="BN1268" s="80" cm="1">
        <f t="array" aca="1" ref="BN1268" ca="1">+BN1267*INDIRECT(BN1253)</f>
        <v>500000</v>
      </c>
      <c r="BO1268" s="80" cm="1">
        <f t="array" aca="1" ref="BO1268" ca="1">+BO1267*INDIRECT(BO1253)</f>
        <v>500000</v>
      </c>
      <c r="BP1268" s="80" cm="1">
        <f t="array" aca="1" ref="BP1268" ca="1">+BP1267*INDIRECT(BP1253)</f>
        <v>500000</v>
      </c>
      <c r="BQ1268" s="80" cm="1">
        <f t="array" aca="1" ref="BQ1268" ca="1">+BQ1267*INDIRECT(BQ1253)</f>
        <v>500000</v>
      </c>
      <c r="BR1268" s="80" cm="1">
        <f t="array" aca="1" ref="BR1268" ca="1">+BR1267*INDIRECT(BR1253)</f>
        <v>500000</v>
      </c>
      <c r="BS1268" s="80" cm="1">
        <f t="array" aca="1" ref="BS1268" ca="1">+BS1267*INDIRECT(BS1253)</f>
        <v>500000</v>
      </c>
      <c r="BT1268" s="80" cm="1">
        <f t="array" aca="1" ref="BT1268" ca="1">+BT1267*INDIRECT(BT1253)</f>
        <v>500000</v>
      </c>
      <c r="BU1268" s="80" cm="1">
        <f t="array" aca="1" ref="BU1268" ca="1">+BU1267*INDIRECT(BU1253)</f>
        <v>500000</v>
      </c>
      <c r="BV1268" s="80" cm="1">
        <f t="array" aca="1" ref="BV1268" ca="1">+BV1267*INDIRECT(BV1253)</f>
        <v>500000</v>
      </c>
      <c r="BW1268" s="80" cm="1">
        <f t="array" aca="1" ref="BW1268" ca="1">+BW1267*INDIRECT(BW1253)</f>
        <v>500000</v>
      </c>
      <c r="BX1268" s="80" cm="1">
        <f t="array" aca="1" ref="BX1268" ca="1">+BX1267*INDIRECT(BX1253)</f>
        <v>500000</v>
      </c>
      <c r="BY1268" s="80" cm="1">
        <f t="array" aca="1" ref="BY1268" ca="1">+BY1267*INDIRECT(BY1253)</f>
        <v>500000</v>
      </c>
      <c r="BZ1268" s="80" cm="1">
        <f t="array" aca="1" ref="BZ1268" ca="1">+BZ1267*INDIRECT(BZ1253)</f>
        <v>500000</v>
      </c>
      <c r="CA1268" s="80" cm="1">
        <f t="array" aca="1" ref="CA1268" ca="1">+CA1267*INDIRECT(CA1253)</f>
        <v>500000</v>
      </c>
      <c r="CB1268" s="80" cm="1">
        <f t="array" aca="1" ref="CB1268" ca="1">+CB1267*INDIRECT(CB1253)</f>
        <v>500000</v>
      </c>
      <c r="CC1268" s="80" cm="1">
        <f t="array" aca="1" ref="CC1268" ca="1">+CC1267*INDIRECT(CC1253)</f>
        <v>500000</v>
      </c>
      <c r="CD1268" s="80" cm="1">
        <f t="array" aca="1" ref="CD1268" ca="1">+CD1267*INDIRECT(CD1253)</f>
        <v>500000</v>
      </c>
      <c r="CE1268" s="80" cm="1">
        <f t="array" aca="1" ref="CE1268" ca="1">+CE1267*INDIRECT(CE1253)</f>
        <v>500000</v>
      </c>
      <c r="CF1268" s="80" cm="1">
        <f t="array" aca="1" ref="CF1268" ca="1">+CF1267*INDIRECT(CF1253)</f>
        <v>500000</v>
      </c>
      <c r="CG1268" s="80" cm="1">
        <f t="array" aca="1" ref="CG1268" ca="1">+CG1267*INDIRECT(CG1253)</f>
        <v>500000</v>
      </c>
      <c r="CH1268" s="80" cm="1">
        <f t="array" aca="1" ref="CH1268" ca="1">+CH1267*INDIRECT(CH1253)</f>
        <v>500000</v>
      </c>
      <c r="CI1268" s="80" cm="1">
        <f t="array" aca="1" ref="CI1268" ca="1">+CI1267*INDIRECT(CI1253)</f>
        <v>500000</v>
      </c>
      <c r="CJ1268" s="80" cm="1">
        <f t="array" aca="1" ref="CJ1268" ca="1">+CJ1267*INDIRECT(CJ1253)</f>
        <v>500000</v>
      </c>
      <c r="CK1268" s="80" cm="1">
        <f t="array" aca="1" ref="CK1268" ca="1">+CK1267*INDIRECT(CK1253)</f>
        <v>500000</v>
      </c>
      <c r="CL1268" s="80" cm="1">
        <f t="array" aca="1" ref="CL1268" ca="1">+CL1267*INDIRECT(CL1253)</f>
        <v>500000</v>
      </c>
    </row>
    <row r="1269" spans="2:90" x14ac:dyDescent="0.4">
      <c r="B1269" s="154" t="str">
        <f>"Repayment - "&amp;SUBSTITUTE(B1258,":","")</f>
        <v>Repayment - Rolling fixed term loan - multiple borrowings w/ annual control</v>
      </c>
      <c r="D1269" t="s">
        <v>849</v>
      </c>
      <c r="E1269" t="str">
        <f t="shared" si="1414"/>
        <v>1269 LTERMY-S</v>
      </c>
      <c r="G1269" t="str">
        <f t="shared" si="1415"/>
        <v>1269 LTERMY-S</v>
      </c>
      <c r="K1269" s="134">
        <f t="shared" ca="1" si="1419"/>
        <v>-4501000</v>
      </c>
      <c r="L1269" s="134">
        <f t="shared" ca="1" si="1419"/>
        <v>-6000000</v>
      </c>
      <c r="M1269" s="134">
        <f t="shared" ca="1" si="1419"/>
        <v>-6000000</v>
      </c>
      <c r="N1269" s="134">
        <f t="shared" ca="1" si="1419"/>
        <v>-6000000</v>
      </c>
      <c r="O1269" s="134">
        <f t="shared" ca="1" si="1419"/>
        <v>-6000000</v>
      </c>
      <c r="P1269" s="134">
        <f t="shared" ca="1" si="1419"/>
        <v>-6000000</v>
      </c>
      <c r="R1269" s="220"/>
      <c r="S1269" s="221">
        <f ca="1">-IF(COUNT($R1268:S1268)&lt;$H1260,0,OFFSET(S1268,0,-$H1260+1))-$J$2509*(COUNT(R1268:$S1268)=($H1260-$H1261+1))</f>
        <v>0</v>
      </c>
      <c r="T1269" s="221">
        <f ca="1">-IF(COUNT($R1268:T1268)&lt;$H1260,0,OFFSET(T1268,0,-$H1260+1))-$J$2509*(COUNT(S1268:$S1268)=($H1260-$H1261+1))</f>
        <v>0</v>
      </c>
      <c r="U1269" s="221">
        <f ca="1">-IF(COUNT($R1268:U1268)&lt;$H1260,0,OFFSET(U1268,0,-$H1260+1))-$J$2509*(COUNT($S1268:T1268)=($H1260-$H1261+1))</f>
        <v>-1000</v>
      </c>
      <c r="V1269" s="221">
        <f ca="1">-IF(COUNT($R1268:V1268)&lt;$H1260,0,OFFSET(V1268,0,-$H1260+1))-$J$2509*(COUNT($S1268:U1268)=($H1260-$H1261+1))</f>
        <v>-500000</v>
      </c>
      <c r="W1269" s="221">
        <f ca="1">-IF(COUNT($R1268:W1268)&lt;$H1260,0,OFFSET(W1268,0,-$H1260+1))-$J$2509*(COUNT($S1268:V1268)=($H1260-$H1261+1))</f>
        <v>-500000</v>
      </c>
      <c r="X1269" s="221">
        <f ca="1">-IF(COUNT($R1268:X1268)&lt;$H1260,0,OFFSET(X1268,0,-$H1260+1))-$J$2509*(COUNT($S1268:W1268)=($H1260-$H1261+1))</f>
        <v>-500000</v>
      </c>
      <c r="Y1269" s="221">
        <f ca="1">-IF(COUNT($R1268:Y1268)&lt;$H1260,0,OFFSET(Y1268,0,-$H1260+1))-$J$2509*(COUNT($S1268:X1268)=($H1260-$H1261+1))</f>
        <v>-500000</v>
      </c>
      <c r="Z1269" s="221">
        <f ca="1">-IF(COUNT($R1268:Z1268)&lt;$H1260,0,OFFSET(Z1268,0,-$H1260+1))-$J$2509*(COUNT($S1268:Y1268)=($H1260-$H1261+1))</f>
        <v>-500000</v>
      </c>
      <c r="AA1269" s="221">
        <f ca="1">-IF(COUNT($R1268:AA1268)&lt;$H1260,0,OFFSET(AA1268,0,-$H1260+1))-$J$2509*(COUNT($S1268:Z1268)=($H1260-$H1261+1))</f>
        <v>-500000</v>
      </c>
      <c r="AB1269" s="221">
        <f ca="1">-IF(COUNT($R1268:AB1268)&lt;$H1260,0,OFFSET(AB1268,0,-$H1260+1))-$J$2509*(COUNT($S1268:AA1268)=($H1260-$H1261+1))</f>
        <v>-500000</v>
      </c>
      <c r="AC1269" s="221">
        <f ca="1">-IF(COUNT($R1268:AC1268)&lt;$H1260,0,OFFSET(AC1268,0,-$H1260+1))-$J$2509*(COUNT($S1268:AB1268)=($H1260-$H1261+1))</f>
        <v>-500000</v>
      </c>
      <c r="AD1269" s="221">
        <f ca="1">-IF(COUNT($R1268:AD1268)&lt;$H1260,0,OFFSET(AD1268,0,-$H1260+1))-$J$2509*(COUNT($S1268:AC1268)=($H1260-$H1261+1))</f>
        <v>-500000</v>
      </c>
      <c r="AE1269" s="221">
        <f ca="1">-IF(COUNT($R1268:AE1268)&lt;$H1260,0,OFFSET(AE1268,0,-$H1260+1))-$J$2509*(COUNT($S1268:AD1268)=($H1260-$H1261+1))</f>
        <v>-500000</v>
      </c>
      <c r="AF1269" s="221">
        <f ca="1">-IF(COUNT($R1268:AF1268)&lt;$H1260,0,OFFSET(AF1268,0,-$H1260+1))-$J$2509*(COUNT($S1268:AE1268)=($H1260-$H1261+1))</f>
        <v>-500000</v>
      </c>
      <c r="AG1269" s="221">
        <f ca="1">-IF(COUNT($R1268:AG1268)&lt;$H1260,0,OFFSET(AG1268,0,-$H1260+1))-$J$2509*(COUNT($S1268:AF1268)=($H1260-$H1261+1))</f>
        <v>-500000</v>
      </c>
      <c r="AH1269" s="221">
        <f ca="1">-IF(COUNT($R1268:AH1268)&lt;$H1260,0,OFFSET(AH1268,0,-$H1260+1))-$J$2509*(COUNT($S1268:AG1268)=($H1260-$H1261+1))</f>
        <v>-500000</v>
      </c>
      <c r="AI1269" s="221">
        <f ca="1">-IF(COUNT($R1268:AI1268)&lt;$H1260,0,OFFSET(AI1268,0,-$H1260+1))-$J$2509*(COUNT($S1268:AH1268)=($H1260-$H1261+1))</f>
        <v>-500000</v>
      </c>
      <c r="AJ1269" s="221">
        <f ca="1">-IF(COUNT($R1268:AJ1268)&lt;$H1260,0,OFFSET(AJ1268,0,-$H1260+1))-$J$2509*(COUNT($S1268:AI1268)=($H1260-$H1261+1))</f>
        <v>-500000</v>
      </c>
      <c r="AK1269" s="221">
        <f ca="1">-IF(COUNT($R1268:AK1268)&lt;$H1260,0,OFFSET(AK1268,0,-$H1260+1))-$J$2509*(COUNT($S1268:AJ1268)=($H1260-$H1261+1))</f>
        <v>-500000</v>
      </c>
      <c r="AL1269" s="221">
        <f ca="1">-IF(COUNT($R1268:AL1268)&lt;$H1260,0,OFFSET(AL1268,0,-$H1260+1))-$J$2509*(COUNT($S1268:AK1268)=($H1260-$H1261+1))</f>
        <v>-500000</v>
      </c>
      <c r="AM1269" s="221">
        <f ca="1">-IF(COUNT($R1268:AM1268)&lt;$H1260,0,OFFSET(AM1268,0,-$H1260+1))-$J$2509*(COUNT($S1268:AL1268)=($H1260-$H1261+1))</f>
        <v>-500000</v>
      </c>
      <c r="AN1269" s="221">
        <f ca="1">-IF(COUNT($R1268:AN1268)&lt;$H1260,0,OFFSET(AN1268,0,-$H1260+1))-$J$2509*(COUNT($S1268:AM1268)=($H1260-$H1261+1))</f>
        <v>-500000</v>
      </c>
      <c r="AO1269" s="221">
        <f ca="1">-IF(COUNT($R1268:AO1268)&lt;$H1260,0,OFFSET(AO1268,0,-$H1260+1))-$J$2509*(COUNT($S1268:AN1268)=($H1260-$H1261+1))</f>
        <v>-500000</v>
      </c>
      <c r="AP1269" s="221">
        <f ca="1">-IF(COUNT($R1268:AP1268)&lt;$H1260,0,OFFSET(AP1268,0,-$H1260+1))-$J$2509*(COUNT($S1268:AO1268)=($H1260-$H1261+1))</f>
        <v>-500000</v>
      </c>
      <c r="AQ1269" s="221">
        <f ca="1">-IF(COUNT($R1268:AQ1268)&lt;$H1260,0,OFFSET(AQ1268,0,-$H1260+1))-$J$2509*(COUNT($S1268:AP1268)=($H1260-$H1261+1))</f>
        <v>-500000</v>
      </c>
      <c r="AR1269" s="221">
        <f ca="1">-IF(COUNT($R1268:AR1268)&lt;$H1260,0,OFFSET(AR1268,0,-$H1260+1))-$J$2509*(COUNT($S1268:AQ1268)=($H1260-$H1261+1))</f>
        <v>-500000</v>
      </c>
      <c r="AS1269" s="221">
        <f ca="1">-IF(COUNT($R1268:AS1268)&lt;$H1260,0,OFFSET(AS1268,0,-$H1260+1))-$J$2509*(COUNT($S1268:AR1268)=($H1260-$H1261+1))</f>
        <v>-500000</v>
      </c>
      <c r="AT1269" s="221">
        <f ca="1">-IF(COUNT($R1268:AT1268)&lt;$H1260,0,OFFSET(AT1268,0,-$H1260+1))-$J$2509*(COUNT($S1268:AS1268)=($H1260-$H1261+1))</f>
        <v>-500000</v>
      </c>
      <c r="AU1269" s="221">
        <f ca="1">-IF(COUNT($R1268:AU1268)&lt;$H1260,0,OFFSET(AU1268,0,-$H1260+1))-$J$2509*(COUNT($S1268:AT1268)=($H1260-$H1261+1))</f>
        <v>-500000</v>
      </c>
      <c r="AV1269" s="221">
        <f ca="1">-IF(COUNT($R1268:AV1268)&lt;$H1260,0,OFFSET(AV1268,0,-$H1260+1))-$J$2509*(COUNT($S1268:AU1268)=($H1260-$H1261+1))</f>
        <v>-500000</v>
      </c>
      <c r="AW1269" s="221">
        <f ca="1">-IF(COUNT($R1268:AW1268)&lt;$H1260,0,OFFSET(AW1268,0,-$H1260+1))-$J$2509*(COUNT($S1268:AV1268)=($H1260-$H1261+1))</f>
        <v>-500000</v>
      </c>
      <c r="AX1269" s="221">
        <f ca="1">-IF(COUNT($R1268:AX1268)&lt;$H1260,0,OFFSET(AX1268,0,-$H1260+1))-$J$2509*(COUNT($S1268:AW1268)=($H1260-$H1261+1))</f>
        <v>-500000</v>
      </c>
      <c r="AY1269" s="221">
        <f ca="1">-IF(COUNT($R1268:AY1268)&lt;$H1260,0,OFFSET(AY1268,0,-$H1260+1))-$J$2509*(COUNT($S1268:AX1268)=($H1260-$H1261+1))</f>
        <v>-500000</v>
      </c>
      <c r="AZ1269" s="221">
        <f ca="1">-IF(COUNT($R1268:AZ1268)&lt;$H1260,0,OFFSET(AZ1268,0,-$H1260+1))-$J$2509*(COUNT($S1268:AY1268)=($H1260-$H1261+1))</f>
        <v>-500000</v>
      </c>
      <c r="BA1269" s="221">
        <f ca="1">-IF(COUNT($R1268:BA1268)&lt;$H1260,0,OFFSET(BA1268,0,-$H1260+1))-$J$2509*(COUNT($S1268:AZ1268)=($H1260-$H1261+1))</f>
        <v>-500000</v>
      </c>
      <c r="BB1269" s="221">
        <f ca="1">-IF(COUNT($R1268:BB1268)&lt;$H1260,0,OFFSET(BB1268,0,-$H1260+1))-$J$2509*(COUNT($S1268:BA1268)=($H1260-$H1261+1))</f>
        <v>-500000</v>
      </c>
      <c r="BC1269" s="221">
        <f ca="1">-IF(COUNT($R1268:BC1268)&lt;$H1260,0,OFFSET(BC1268,0,-$H1260+1))-$J$2509*(COUNT($S1268:BB1268)=($H1260-$H1261+1))</f>
        <v>-500000</v>
      </c>
      <c r="BD1269" s="221">
        <f ca="1">-IF(COUNT($R1268:BD1268)&lt;$H1260,0,OFFSET(BD1268,0,-$H1260+1))-$J$2509*(COUNT($S1268:BC1268)=($H1260-$H1261+1))</f>
        <v>-500000</v>
      </c>
      <c r="BE1269" s="221">
        <f ca="1">-IF(COUNT($R1268:BE1268)&lt;$H1260,0,OFFSET(BE1268,0,-$H1260+1))-$J$2509*(COUNT($S1268:BD1268)=($H1260-$H1261+1))</f>
        <v>-500000</v>
      </c>
      <c r="BF1269" s="221">
        <f ca="1">-IF(COUNT($R1268:BF1268)&lt;$H1260,0,OFFSET(BF1268,0,-$H1260+1))-$J$2509*(COUNT($S1268:BE1268)=($H1260-$H1261+1))</f>
        <v>-500000</v>
      </c>
      <c r="BG1269" s="221">
        <f ca="1">-IF(COUNT($R1268:BG1268)&lt;$H1260,0,OFFSET(BG1268,0,-$H1260+1))-$J$2509*(COUNT($S1268:BF1268)=($H1260-$H1261+1))</f>
        <v>-500000</v>
      </c>
      <c r="BH1269" s="221">
        <f ca="1">-IF(COUNT($R1268:BH1268)&lt;$H1260,0,OFFSET(BH1268,0,-$H1260+1))-$J$2509*(COUNT($S1268:BG1268)=($H1260-$H1261+1))</f>
        <v>-500000</v>
      </c>
      <c r="BI1269" s="221">
        <f ca="1">-IF(COUNT($R1268:BI1268)&lt;$H1260,0,OFFSET(BI1268,0,-$H1260+1))-$J$2509*(COUNT($S1268:BH1268)=($H1260-$H1261+1))</f>
        <v>-500000</v>
      </c>
      <c r="BJ1269" s="221">
        <f ca="1">-IF(COUNT($R1268:BJ1268)&lt;$H1260,0,OFFSET(BJ1268,0,-$H1260+1))-$J$2509*(COUNT($S1268:BI1268)=($H1260-$H1261+1))</f>
        <v>-500000</v>
      </c>
      <c r="BK1269" s="221">
        <f ca="1">-IF(COUNT($R1268:BK1268)&lt;$H1260,0,OFFSET(BK1268,0,-$H1260+1))-$J$2509*(COUNT($S1268:BJ1268)=($H1260-$H1261+1))</f>
        <v>-500000</v>
      </c>
      <c r="BL1269" s="221">
        <f ca="1">-IF(COUNT($R1268:BL1268)&lt;$H1260,0,OFFSET(BL1268,0,-$H1260+1))-$J$2509*(COUNT($S1268:BK1268)=($H1260-$H1261+1))</f>
        <v>-500000</v>
      </c>
      <c r="BM1269" s="221">
        <f ca="1">-IF(COUNT($R1268:BM1268)&lt;$H1260,0,OFFSET(BM1268,0,-$H1260+1))-$J$2509*(COUNT($S1268:BL1268)=($H1260-$H1261+1))</f>
        <v>-500000</v>
      </c>
      <c r="BN1269" s="221">
        <f ca="1">-IF(COUNT($R1268:BN1268)&lt;$H1260,0,OFFSET(BN1268,0,-$H1260+1))-$J$2509*(COUNT($S1268:BM1268)=($H1260-$H1261+1))</f>
        <v>-500000</v>
      </c>
      <c r="BO1269" s="221">
        <f ca="1">-IF(COUNT($R1268:BO1268)&lt;$H1260,0,OFFSET(BO1268,0,-$H1260+1))-$J$2509*(COUNT($S1268:BN1268)=($H1260-$H1261+1))</f>
        <v>-500000</v>
      </c>
      <c r="BP1269" s="221">
        <f ca="1">-IF(COUNT($R1268:BP1268)&lt;$H1260,0,OFFSET(BP1268,0,-$H1260+1))-$J$2509*(COUNT($S1268:BO1268)=($H1260-$H1261+1))</f>
        <v>-500000</v>
      </c>
      <c r="BQ1269" s="221">
        <f ca="1">-IF(COUNT($R1268:BQ1268)&lt;$H1260,0,OFFSET(BQ1268,0,-$H1260+1))-$J$2509*(COUNT($S1268:BP1268)=($H1260-$H1261+1))</f>
        <v>-500000</v>
      </c>
      <c r="BR1269" s="221">
        <f ca="1">-IF(COUNT($R1268:BR1268)&lt;$H1260,0,OFFSET(BR1268,0,-$H1260+1))-$J$2509*(COUNT($S1268:BQ1268)=($H1260-$H1261+1))</f>
        <v>-500000</v>
      </c>
      <c r="BS1269" s="221">
        <f ca="1">-IF(COUNT($R1268:BS1268)&lt;$H1260,0,OFFSET(BS1268,0,-$H1260+1))-$J$2509*(COUNT($S1268:BR1268)=($H1260-$H1261+1))</f>
        <v>-500000</v>
      </c>
      <c r="BT1269" s="221">
        <f ca="1">-IF(COUNT($R1268:BT1268)&lt;$H1260,0,OFFSET(BT1268,0,-$H1260+1))-$J$2509*(COUNT($S1268:BS1268)=($H1260-$H1261+1))</f>
        <v>-500000</v>
      </c>
      <c r="BU1269" s="221">
        <f ca="1">-IF(COUNT($R1268:BU1268)&lt;$H1260,0,OFFSET(BU1268,0,-$H1260+1))-$J$2509*(COUNT($S1268:BT1268)=($H1260-$H1261+1))</f>
        <v>-500000</v>
      </c>
      <c r="BV1269" s="221">
        <f ca="1">-IF(COUNT($R1268:BV1268)&lt;$H1260,0,OFFSET(BV1268,0,-$H1260+1))-$J$2509*(COUNT($S1268:BU1268)=($H1260-$H1261+1))</f>
        <v>-500000</v>
      </c>
      <c r="BW1269" s="221">
        <f ca="1">-IF(COUNT($R1268:BW1268)&lt;$H1260,0,OFFSET(BW1268,0,-$H1260+1))-$J$2509*(COUNT($S1268:BV1268)=($H1260-$H1261+1))</f>
        <v>-500000</v>
      </c>
      <c r="BX1269" s="221">
        <f ca="1">-IF(COUNT($R1268:BX1268)&lt;$H1260,0,OFFSET(BX1268,0,-$H1260+1))-$J$2509*(COUNT($S1268:BW1268)=($H1260-$H1261+1))</f>
        <v>-500000</v>
      </c>
      <c r="BY1269" s="221">
        <f ca="1">-IF(COUNT($R1268:BY1268)&lt;$H1260,0,OFFSET(BY1268,0,-$H1260+1))-$J$2509*(COUNT($S1268:BX1268)=($H1260-$H1261+1))</f>
        <v>-500000</v>
      </c>
      <c r="BZ1269" s="221">
        <f ca="1">-IF(COUNT($R1268:BZ1268)&lt;$H1260,0,OFFSET(BZ1268,0,-$H1260+1))-$J$2509*(COUNT($S1268:BY1268)=($H1260-$H1261+1))</f>
        <v>-500000</v>
      </c>
      <c r="CA1269" s="221">
        <f ca="1">-IF(COUNT($R1268:CA1268)&lt;$H1260,0,OFFSET(CA1268,0,-$H1260+1))-$J$2509*(COUNT($S1268:BZ1268)=($H1260-$H1261+1))</f>
        <v>-500000</v>
      </c>
      <c r="CB1269" s="221">
        <f ca="1">-IF(COUNT($R1268:CB1268)&lt;$H1260,0,OFFSET(CB1268,0,-$H1260+1))-$J$2509*(COUNT($S1268:CA1268)=($H1260-$H1261+1))</f>
        <v>-500000</v>
      </c>
      <c r="CC1269" s="221">
        <f ca="1">-IF(COUNT($R1268:CC1268)&lt;$H1260,0,OFFSET(CC1268,0,-$H1260+1))-$J$2509*(COUNT($S1268:CB1268)=($H1260-$H1261+1))</f>
        <v>-500000</v>
      </c>
      <c r="CD1269" s="221">
        <f ca="1">-IF(COUNT($R1268:CD1268)&lt;$H1260,0,OFFSET(CD1268,0,-$H1260+1))-$J$2509*(COUNT($S1268:CC1268)=($H1260-$H1261+1))</f>
        <v>-500000</v>
      </c>
      <c r="CE1269" s="221">
        <f ca="1">-IF(COUNT($R1268:CE1268)&lt;$H1260,0,OFFSET(CE1268,0,-$H1260+1))-$J$2509*(COUNT($S1268:CD1268)=($H1260-$H1261+1))</f>
        <v>-500000</v>
      </c>
      <c r="CF1269" s="221">
        <f ca="1">-IF(COUNT($R1268:CF1268)&lt;$H1260,0,OFFSET(CF1268,0,-$H1260+1))-$J$2509*(COUNT($S1268:CE1268)=($H1260-$H1261+1))</f>
        <v>-500000</v>
      </c>
      <c r="CG1269" s="221">
        <f ca="1">-IF(COUNT($R1268:CG1268)&lt;$H1260,0,OFFSET(CG1268,0,-$H1260+1))-$J$2509*(COUNT($S1268:CF1268)=($H1260-$H1261+1))</f>
        <v>-500000</v>
      </c>
      <c r="CH1269" s="221">
        <f ca="1">-IF(COUNT($R1268:CH1268)&lt;$H1260,0,OFFSET(CH1268,0,-$H1260+1))-$J$2509*(COUNT($S1268:CG1268)=($H1260-$H1261+1))</f>
        <v>-500000</v>
      </c>
      <c r="CI1269" s="221">
        <f ca="1">-IF(COUNT($R1268:CI1268)&lt;$H1260,0,OFFSET(CI1268,0,-$H1260+1))-$J$2509*(COUNT($S1268:CH1268)=($H1260-$H1261+1))</f>
        <v>-500000</v>
      </c>
      <c r="CJ1269" s="221">
        <f ca="1">-IF(COUNT($R1268:CJ1268)&lt;$H1260,0,OFFSET(CJ1268,0,-$H1260+1))-$J$2509*(COUNT($S1268:CI1268)=($H1260-$H1261+1))</f>
        <v>-500000</v>
      </c>
      <c r="CK1269" s="221">
        <f ca="1">-IF(COUNT($R1268:CK1268)&lt;$H1260,0,OFFSET(CK1268,0,-$H1260+1))-$J$2509*(COUNT($S1268:CJ1268)=($H1260-$H1261+1))</f>
        <v>-500000</v>
      </c>
      <c r="CL1269" s="221">
        <f ca="1">-IF(COUNT($R1268:CL1268)&lt;$H1260,0,OFFSET(CL1268,0,-$H1260+1))-$J$2509*(COUNT($S1268:CK1268)=($H1260-$H1261+1))</f>
        <v>-500000</v>
      </c>
    </row>
    <row r="1270" spans="2:90" x14ac:dyDescent="0.4">
      <c r="B1270" s="123" t="str">
        <f>"Loan - "&amp;SUBSTITUTE(B1258,":","")</f>
        <v>Loan - Rolling fixed term loan - multiple borrowings w/ annual control</v>
      </c>
      <c r="C1270" t="s">
        <v>240</v>
      </c>
      <c r="D1270" t="s">
        <v>849</v>
      </c>
      <c r="E1270" t="str">
        <f t="shared" si="1414"/>
        <v>1270 LTERMY-S</v>
      </c>
      <c r="G1270" t="str">
        <f t="shared" si="1415"/>
        <v>1270 LTERMY-S</v>
      </c>
      <c r="I1270" s="80"/>
      <c r="J1270" s="80"/>
      <c r="K1270" s="33">
        <f t="shared" ref="K1270:P1270" ca="1" si="1420">SUMIF($4:$4,K$2,1270:1270)</f>
        <v>1500000</v>
      </c>
      <c r="L1270" s="33">
        <f t="shared" ca="1" si="1420"/>
        <v>1500000</v>
      </c>
      <c r="M1270" s="33">
        <f t="shared" ca="1" si="1420"/>
        <v>1500000</v>
      </c>
      <c r="N1270" s="33">
        <f t="shared" ca="1" si="1420"/>
        <v>1500000</v>
      </c>
      <c r="O1270" s="33">
        <f t="shared" ca="1" si="1420"/>
        <v>1500000</v>
      </c>
      <c r="P1270" s="33">
        <f t="shared" ca="1" si="1420"/>
        <v>1500000</v>
      </c>
      <c r="R1270" s="28">
        <f ca="1">S1266</f>
        <v>1000</v>
      </c>
      <c r="S1270" s="93">
        <f t="shared" ref="S1270" ca="1" si="1421">SUM(S1266,S1268:S1269)</f>
        <v>501000</v>
      </c>
      <c r="T1270" s="93">
        <f t="shared" ref="T1270:AX1270" ca="1" si="1422">SUM(T1266,T1268:T1269)</f>
        <v>1001000</v>
      </c>
      <c r="U1270" s="93">
        <f t="shared" ca="1" si="1422"/>
        <v>1500000</v>
      </c>
      <c r="V1270" s="93">
        <f t="shared" ca="1" si="1422"/>
        <v>1500000</v>
      </c>
      <c r="W1270" s="93">
        <f t="shared" ca="1" si="1422"/>
        <v>1500000</v>
      </c>
      <c r="X1270" s="93">
        <f t="shared" ca="1" si="1422"/>
        <v>1500000</v>
      </c>
      <c r="Y1270" s="93">
        <f t="shared" ca="1" si="1422"/>
        <v>1500000</v>
      </c>
      <c r="Z1270" s="93">
        <f t="shared" ca="1" si="1422"/>
        <v>1500000</v>
      </c>
      <c r="AA1270" s="93">
        <f t="shared" ca="1" si="1422"/>
        <v>1500000</v>
      </c>
      <c r="AB1270" s="93">
        <f t="shared" ca="1" si="1422"/>
        <v>1500000</v>
      </c>
      <c r="AC1270" s="93">
        <f t="shared" ca="1" si="1422"/>
        <v>1500000</v>
      </c>
      <c r="AD1270" s="93">
        <f t="shared" ca="1" si="1422"/>
        <v>1500000</v>
      </c>
      <c r="AE1270" s="93">
        <f t="shared" ca="1" si="1422"/>
        <v>1500000</v>
      </c>
      <c r="AF1270" s="93">
        <f t="shared" ca="1" si="1422"/>
        <v>1500000</v>
      </c>
      <c r="AG1270" s="93">
        <f t="shared" ca="1" si="1422"/>
        <v>1500000</v>
      </c>
      <c r="AH1270" s="93">
        <f t="shared" ca="1" si="1422"/>
        <v>1500000</v>
      </c>
      <c r="AI1270" s="93">
        <f t="shared" ca="1" si="1422"/>
        <v>1500000</v>
      </c>
      <c r="AJ1270" s="93">
        <f t="shared" ca="1" si="1422"/>
        <v>1500000</v>
      </c>
      <c r="AK1270" s="93">
        <f t="shared" ca="1" si="1422"/>
        <v>1500000</v>
      </c>
      <c r="AL1270" s="93">
        <f t="shared" ca="1" si="1422"/>
        <v>1500000</v>
      </c>
      <c r="AM1270" s="93">
        <f t="shared" ca="1" si="1422"/>
        <v>1500000</v>
      </c>
      <c r="AN1270" s="93">
        <f t="shared" ca="1" si="1422"/>
        <v>1500000</v>
      </c>
      <c r="AO1270" s="93">
        <f t="shared" ca="1" si="1422"/>
        <v>1500000</v>
      </c>
      <c r="AP1270" s="93">
        <f t="shared" ca="1" si="1422"/>
        <v>1500000</v>
      </c>
      <c r="AQ1270" s="93">
        <f t="shared" ca="1" si="1422"/>
        <v>1500000</v>
      </c>
      <c r="AR1270" s="93">
        <f t="shared" ca="1" si="1422"/>
        <v>1500000</v>
      </c>
      <c r="AS1270" s="93">
        <f t="shared" ca="1" si="1422"/>
        <v>1500000</v>
      </c>
      <c r="AT1270" s="93">
        <f t="shared" ca="1" si="1422"/>
        <v>1500000</v>
      </c>
      <c r="AU1270" s="93">
        <f t="shared" ca="1" si="1422"/>
        <v>1500000</v>
      </c>
      <c r="AV1270" s="93">
        <f t="shared" ca="1" si="1422"/>
        <v>1500000</v>
      </c>
      <c r="AW1270" s="93">
        <f t="shared" ca="1" si="1422"/>
        <v>1500000</v>
      </c>
      <c r="AX1270" s="93">
        <f t="shared" ca="1" si="1422"/>
        <v>1500000</v>
      </c>
      <c r="AY1270" s="93">
        <f t="shared" ref="AY1270:CD1270" ca="1" si="1423">SUM(AY1266,AY1268:AY1269)</f>
        <v>1500000</v>
      </c>
      <c r="AZ1270" s="93">
        <f t="shared" ca="1" si="1423"/>
        <v>1500000</v>
      </c>
      <c r="BA1270" s="93">
        <f t="shared" ca="1" si="1423"/>
        <v>1500000</v>
      </c>
      <c r="BB1270" s="93">
        <f t="shared" ca="1" si="1423"/>
        <v>1500000</v>
      </c>
      <c r="BC1270" s="93">
        <f t="shared" ca="1" si="1423"/>
        <v>1500000</v>
      </c>
      <c r="BD1270" s="93">
        <f t="shared" ca="1" si="1423"/>
        <v>1500000</v>
      </c>
      <c r="BE1270" s="93">
        <f t="shared" ca="1" si="1423"/>
        <v>1500000</v>
      </c>
      <c r="BF1270" s="93">
        <f t="shared" ca="1" si="1423"/>
        <v>1500000</v>
      </c>
      <c r="BG1270" s="93">
        <f t="shared" ca="1" si="1423"/>
        <v>1500000</v>
      </c>
      <c r="BH1270" s="93">
        <f t="shared" ca="1" si="1423"/>
        <v>1500000</v>
      </c>
      <c r="BI1270" s="93">
        <f t="shared" ca="1" si="1423"/>
        <v>1500000</v>
      </c>
      <c r="BJ1270" s="93">
        <f t="shared" ca="1" si="1423"/>
        <v>1500000</v>
      </c>
      <c r="BK1270" s="93">
        <f t="shared" ca="1" si="1423"/>
        <v>1500000</v>
      </c>
      <c r="BL1270" s="93">
        <f t="shared" ca="1" si="1423"/>
        <v>1500000</v>
      </c>
      <c r="BM1270" s="93">
        <f t="shared" ca="1" si="1423"/>
        <v>1500000</v>
      </c>
      <c r="BN1270" s="93">
        <f t="shared" ca="1" si="1423"/>
        <v>1500000</v>
      </c>
      <c r="BO1270" s="93">
        <f t="shared" ca="1" si="1423"/>
        <v>1500000</v>
      </c>
      <c r="BP1270" s="93">
        <f t="shared" ca="1" si="1423"/>
        <v>1500000</v>
      </c>
      <c r="BQ1270" s="93">
        <f t="shared" ca="1" si="1423"/>
        <v>1500000</v>
      </c>
      <c r="BR1270" s="93">
        <f t="shared" ca="1" si="1423"/>
        <v>1500000</v>
      </c>
      <c r="BS1270" s="93">
        <f t="shared" ca="1" si="1423"/>
        <v>1500000</v>
      </c>
      <c r="BT1270" s="93">
        <f t="shared" ca="1" si="1423"/>
        <v>1500000</v>
      </c>
      <c r="BU1270" s="93">
        <f t="shared" ca="1" si="1423"/>
        <v>1500000</v>
      </c>
      <c r="BV1270" s="93">
        <f t="shared" ca="1" si="1423"/>
        <v>1500000</v>
      </c>
      <c r="BW1270" s="93">
        <f t="shared" ca="1" si="1423"/>
        <v>1500000</v>
      </c>
      <c r="BX1270" s="93">
        <f t="shared" ca="1" si="1423"/>
        <v>1500000</v>
      </c>
      <c r="BY1270" s="93">
        <f t="shared" ca="1" si="1423"/>
        <v>1500000</v>
      </c>
      <c r="BZ1270" s="93">
        <f t="shared" ca="1" si="1423"/>
        <v>1500000</v>
      </c>
      <c r="CA1270" s="93">
        <f t="shared" ca="1" si="1423"/>
        <v>1500000</v>
      </c>
      <c r="CB1270" s="93">
        <f t="shared" ca="1" si="1423"/>
        <v>1500000</v>
      </c>
      <c r="CC1270" s="93">
        <f t="shared" ca="1" si="1423"/>
        <v>1500000</v>
      </c>
      <c r="CD1270" s="93">
        <f t="shared" ca="1" si="1423"/>
        <v>1500000</v>
      </c>
      <c r="CE1270" s="93">
        <f t="shared" ref="CE1270:CK1270" ca="1" si="1424">SUM(CE1266,CE1268:CE1269)</f>
        <v>1500000</v>
      </c>
      <c r="CF1270" s="93">
        <f t="shared" ca="1" si="1424"/>
        <v>1500000</v>
      </c>
      <c r="CG1270" s="93">
        <f t="shared" ca="1" si="1424"/>
        <v>1500000</v>
      </c>
      <c r="CH1270" s="93">
        <f t="shared" ca="1" si="1424"/>
        <v>1500000</v>
      </c>
      <c r="CI1270" s="93">
        <f t="shared" ca="1" si="1424"/>
        <v>1500000</v>
      </c>
      <c r="CJ1270" s="93">
        <f t="shared" ca="1" si="1424"/>
        <v>1500000</v>
      </c>
      <c r="CK1270" s="93">
        <f t="shared" ca="1" si="1424"/>
        <v>1500000</v>
      </c>
      <c r="CL1270" s="93">
        <f t="shared" ref="CL1270" ca="1" si="1425">SUM(CL1266,CL1268:CL1269)</f>
        <v>1500000</v>
      </c>
    </row>
    <row r="1271" spans="2:90" x14ac:dyDescent="0.4">
      <c r="B1271" s="122"/>
      <c r="C1271" s="59"/>
      <c r="D1271" t="s">
        <v>849</v>
      </c>
      <c r="E1271" t="str">
        <f t="shared" si="1414"/>
        <v>1271 LTERMY-S</v>
      </c>
      <c r="G1271" t="str">
        <f t="shared" si="1415"/>
        <v>1271 LTERMY-S</v>
      </c>
      <c r="R1271"/>
      <c r="S1271" s="62"/>
      <c r="T1271" s="62"/>
      <c r="U1271" s="62"/>
      <c r="V1271" s="62"/>
      <c r="W1271" s="62"/>
      <c r="X1271" s="62"/>
      <c r="Y1271" s="62"/>
      <c r="Z1271" s="62"/>
      <c r="AA1271" s="62"/>
      <c r="AB1271" s="62"/>
      <c r="AC1271" s="62"/>
      <c r="AD1271" s="62"/>
      <c r="AE1271" s="62"/>
      <c r="AF1271" s="62"/>
      <c r="AG1271" s="62"/>
      <c r="AH1271" s="62"/>
      <c r="AI1271" s="62"/>
      <c r="AJ1271" s="62"/>
      <c r="AK1271" s="62"/>
      <c r="AL1271" s="62"/>
      <c r="AM1271" s="62"/>
      <c r="AN1271" s="62"/>
      <c r="AO1271" s="62"/>
      <c r="AP1271" s="62"/>
      <c r="AQ1271" s="62"/>
      <c r="AR1271" s="62"/>
      <c r="AS1271" s="62"/>
      <c r="AT1271" s="62"/>
      <c r="AU1271" s="62"/>
      <c r="AV1271" s="62"/>
      <c r="AW1271" s="62"/>
      <c r="AX1271" s="62"/>
      <c r="AY1271" s="62"/>
      <c r="AZ1271" s="62"/>
      <c r="BA1271" s="62"/>
      <c r="BB1271" s="62"/>
      <c r="BC1271" s="62"/>
      <c r="BD1271" s="62"/>
      <c r="BE1271" s="62"/>
      <c r="BF1271" s="62"/>
      <c r="BG1271" s="62"/>
      <c r="BH1271" s="62"/>
      <c r="BI1271" s="62"/>
      <c r="BJ1271" s="62"/>
      <c r="BK1271" s="62"/>
      <c r="BL1271" s="62"/>
      <c r="BM1271" s="62"/>
      <c r="BN1271" s="62"/>
      <c r="BO1271" s="62"/>
      <c r="BP1271" s="62"/>
      <c r="BQ1271" s="62"/>
      <c r="BR1271" s="62"/>
      <c r="BS1271" s="62"/>
      <c r="BT1271" s="62"/>
      <c r="BU1271" s="62"/>
      <c r="BV1271" s="62"/>
      <c r="BW1271" s="62"/>
      <c r="BX1271" s="62"/>
      <c r="BY1271" s="62"/>
      <c r="BZ1271" s="62"/>
      <c r="CA1271" s="62"/>
      <c r="CB1271" s="62"/>
      <c r="CC1271" s="62"/>
      <c r="CD1271" s="62"/>
      <c r="CE1271" s="62"/>
      <c r="CF1271" s="62"/>
      <c r="CG1271" s="62"/>
      <c r="CH1271" s="62"/>
      <c r="CI1271" s="62"/>
      <c r="CJ1271" s="62"/>
      <c r="CK1271" s="62"/>
      <c r="CL1271" s="62"/>
    </row>
    <row r="1272" spans="2:90" x14ac:dyDescent="0.4">
      <c r="B1272" s="123" t="str">
        <f>"Interest income - "&amp;SUBSTITUTE(B1258,":","")</f>
        <v>Interest income - Rolling fixed term loan - multiple borrowings w/ annual control</v>
      </c>
      <c r="C1272" t="s">
        <v>228</v>
      </c>
      <c r="D1272" t="s">
        <v>849</v>
      </c>
      <c r="E1272" t="str">
        <f t="shared" si="1414"/>
        <v>1272 LTERMY-S</v>
      </c>
      <c r="G1272" t="str">
        <f t="shared" si="1415"/>
        <v>1272 LTERMY-S</v>
      </c>
      <c r="J1272" s="93">
        <f>SUMIF($5:$5,I$2,1270:1270)</f>
        <v>0</v>
      </c>
      <c r="K1272" s="28">
        <f t="shared" ref="K1272:P1272" ca="1" si="1426">SUMIF($3:$3,K$2,1272:1272)</f>
        <v>175035</v>
      </c>
      <c r="L1272" s="28">
        <f t="shared" ca="1" si="1426"/>
        <v>200010</v>
      </c>
      <c r="M1272" s="28">
        <f t="shared" ca="1" si="1426"/>
        <v>200010</v>
      </c>
      <c r="N1272" s="28">
        <f t="shared" ca="1" si="1426"/>
        <v>200010</v>
      </c>
      <c r="O1272" s="28">
        <f t="shared" ca="1" si="1426"/>
        <v>200010</v>
      </c>
      <c r="P1272" s="28">
        <f t="shared" ca="1" si="1426"/>
        <v>200010</v>
      </c>
      <c r="R1272" s="27"/>
      <c r="S1272" s="93">
        <f t="shared" ref="S1272" ca="1" si="1427">SUM(S1265:S1268)*$H1262/12</f>
        <v>4175.833333333333</v>
      </c>
      <c r="T1272" s="93">
        <f t="shared" ref="T1272:AX1272" ca="1" si="1428">SUM(T1265:T1268)*$H1262/12</f>
        <v>8342.5</v>
      </c>
      <c r="U1272" s="93">
        <f t="shared" ca="1" si="1428"/>
        <v>12509.166666666666</v>
      </c>
      <c r="V1272" s="93">
        <f t="shared" ca="1" si="1428"/>
        <v>16667.5</v>
      </c>
      <c r="W1272" s="93">
        <f t="shared" ca="1" si="1428"/>
        <v>16667.5</v>
      </c>
      <c r="X1272" s="93">
        <f t="shared" ca="1" si="1428"/>
        <v>16667.5</v>
      </c>
      <c r="Y1272" s="93">
        <f t="shared" ca="1" si="1428"/>
        <v>16667.5</v>
      </c>
      <c r="Z1272" s="93">
        <f t="shared" ca="1" si="1428"/>
        <v>16667.5</v>
      </c>
      <c r="AA1272" s="93">
        <f t="shared" ca="1" si="1428"/>
        <v>16667.5</v>
      </c>
      <c r="AB1272" s="93">
        <f t="shared" ca="1" si="1428"/>
        <v>16667.5</v>
      </c>
      <c r="AC1272" s="93">
        <f t="shared" ca="1" si="1428"/>
        <v>16667.5</v>
      </c>
      <c r="AD1272" s="93">
        <f t="shared" ca="1" si="1428"/>
        <v>16667.5</v>
      </c>
      <c r="AE1272" s="93">
        <f t="shared" ca="1" si="1428"/>
        <v>16667.5</v>
      </c>
      <c r="AF1272" s="93">
        <f t="shared" ca="1" si="1428"/>
        <v>16667.5</v>
      </c>
      <c r="AG1272" s="93">
        <f t="shared" ca="1" si="1428"/>
        <v>16667.5</v>
      </c>
      <c r="AH1272" s="93">
        <f t="shared" ca="1" si="1428"/>
        <v>16667.5</v>
      </c>
      <c r="AI1272" s="93">
        <f t="shared" ca="1" si="1428"/>
        <v>16667.5</v>
      </c>
      <c r="AJ1272" s="93">
        <f t="shared" ca="1" si="1428"/>
        <v>16667.5</v>
      </c>
      <c r="AK1272" s="93">
        <f t="shared" ca="1" si="1428"/>
        <v>16667.5</v>
      </c>
      <c r="AL1272" s="93">
        <f t="shared" ca="1" si="1428"/>
        <v>16667.5</v>
      </c>
      <c r="AM1272" s="93">
        <f t="shared" ca="1" si="1428"/>
        <v>16667.5</v>
      </c>
      <c r="AN1272" s="93">
        <f t="shared" ca="1" si="1428"/>
        <v>16667.5</v>
      </c>
      <c r="AO1272" s="93">
        <f t="shared" ca="1" si="1428"/>
        <v>16667.5</v>
      </c>
      <c r="AP1272" s="93">
        <f t="shared" ca="1" si="1428"/>
        <v>16667.5</v>
      </c>
      <c r="AQ1272" s="93">
        <f t="shared" ca="1" si="1428"/>
        <v>16667.5</v>
      </c>
      <c r="AR1272" s="93">
        <f t="shared" ca="1" si="1428"/>
        <v>16667.5</v>
      </c>
      <c r="AS1272" s="93">
        <f t="shared" ca="1" si="1428"/>
        <v>16667.5</v>
      </c>
      <c r="AT1272" s="93">
        <f t="shared" ca="1" si="1428"/>
        <v>16667.5</v>
      </c>
      <c r="AU1272" s="93">
        <f t="shared" ca="1" si="1428"/>
        <v>16667.5</v>
      </c>
      <c r="AV1272" s="93">
        <f t="shared" ca="1" si="1428"/>
        <v>16667.5</v>
      </c>
      <c r="AW1272" s="93">
        <f t="shared" ca="1" si="1428"/>
        <v>16667.5</v>
      </c>
      <c r="AX1272" s="93">
        <f t="shared" ca="1" si="1428"/>
        <v>16667.5</v>
      </c>
      <c r="AY1272" s="93">
        <f t="shared" ref="AY1272:CD1272" ca="1" si="1429">SUM(AY1265:AY1268)*$H1262/12</f>
        <v>16667.5</v>
      </c>
      <c r="AZ1272" s="93">
        <f t="shared" ca="1" si="1429"/>
        <v>16667.5</v>
      </c>
      <c r="BA1272" s="93">
        <f t="shared" ca="1" si="1429"/>
        <v>16667.5</v>
      </c>
      <c r="BB1272" s="93">
        <f t="shared" ca="1" si="1429"/>
        <v>16667.5</v>
      </c>
      <c r="BC1272" s="93">
        <f t="shared" ca="1" si="1429"/>
        <v>16667.5</v>
      </c>
      <c r="BD1272" s="93">
        <f t="shared" ca="1" si="1429"/>
        <v>16667.5</v>
      </c>
      <c r="BE1272" s="93">
        <f t="shared" ca="1" si="1429"/>
        <v>16667.5</v>
      </c>
      <c r="BF1272" s="93">
        <f t="shared" ca="1" si="1429"/>
        <v>16667.5</v>
      </c>
      <c r="BG1272" s="93">
        <f t="shared" ca="1" si="1429"/>
        <v>16667.5</v>
      </c>
      <c r="BH1272" s="93">
        <f t="shared" ca="1" si="1429"/>
        <v>16667.5</v>
      </c>
      <c r="BI1272" s="93">
        <f t="shared" ca="1" si="1429"/>
        <v>16667.5</v>
      </c>
      <c r="BJ1272" s="93">
        <f t="shared" ca="1" si="1429"/>
        <v>16667.5</v>
      </c>
      <c r="BK1272" s="93">
        <f t="shared" ca="1" si="1429"/>
        <v>16667.5</v>
      </c>
      <c r="BL1272" s="93">
        <f t="shared" ca="1" si="1429"/>
        <v>16667.5</v>
      </c>
      <c r="BM1272" s="93">
        <f t="shared" ca="1" si="1429"/>
        <v>16667.5</v>
      </c>
      <c r="BN1272" s="93">
        <f t="shared" ca="1" si="1429"/>
        <v>16667.5</v>
      </c>
      <c r="BO1272" s="93">
        <f t="shared" ca="1" si="1429"/>
        <v>16667.5</v>
      </c>
      <c r="BP1272" s="93">
        <f t="shared" ca="1" si="1429"/>
        <v>16667.5</v>
      </c>
      <c r="BQ1272" s="93">
        <f t="shared" ca="1" si="1429"/>
        <v>16667.5</v>
      </c>
      <c r="BR1272" s="93">
        <f t="shared" ca="1" si="1429"/>
        <v>16667.5</v>
      </c>
      <c r="BS1272" s="93">
        <f t="shared" ca="1" si="1429"/>
        <v>16667.5</v>
      </c>
      <c r="BT1272" s="93">
        <f t="shared" ca="1" si="1429"/>
        <v>16667.5</v>
      </c>
      <c r="BU1272" s="93">
        <f t="shared" ca="1" si="1429"/>
        <v>16667.5</v>
      </c>
      <c r="BV1272" s="93">
        <f t="shared" ca="1" si="1429"/>
        <v>16667.5</v>
      </c>
      <c r="BW1272" s="93">
        <f t="shared" ca="1" si="1429"/>
        <v>16667.5</v>
      </c>
      <c r="BX1272" s="93">
        <f t="shared" ca="1" si="1429"/>
        <v>16667.5</v>
      </c>
      <c r="BY1272" s="93">
        <f t="shared" ca="1" si="1429"/>
        <v>16667.5</v>
      </c>
      <c r="BZ1272" s="93">
        <f t="shared" ca="1" si="1429"/>
        <v>16667.5</v>
      </c>
      <c r="CA1272" s="93">
        <f t="shared" ca="1" si="1429"/>
        <v>16667.5</v>
      </c>
      <c r="CB1272" s="93">
        <f t="shared" ca="1" si="1429"/>
        <v>16667.5</v>
      </c>
      <c r="CC1272" s="93">
        <f t="shared" ca="1" si="1429"/>
        <v>16667.5</v>
      </c>
      <c r="CD1272" s="93">
        <f t="shared" ca="1" si="1429"/>
        <v>16667.5</v>
      </c>
      <c r="CE1272" s="93">
        <f t="shared" ref="CE1272:CK1272" ca="1" si="1430">SUM(CE1265:CE1268)*$H1262/12</f>
        <v>16667.5</v>
      </c>
      <c r="CF1272" s="93">
        <f t="shared" ca="1" si="1430"/>
        <v>16667.5</v>
      </c>
      <c r="CG1272" s="93">
        <f t="shared" ca="1" si="1430"/>
        <v>16667.5</v>
      </c>
      <c r="CH1272" s="93">
        <f t="shared" ca="1" si="1430"/>
        <v>16667.5</v>
      </c>
      <c r="CI1272" s="93">
        <f t="shared" ca="1" si="1430"/>
        <v>16667.5</v>
      </c>
      <c r="CJ1272" s="93">
        <f t="shared" ca="1" si="1430"/>
        <v>16667.5</v>
      </c>
      <c r="CK1272" s="93">
        <f t="shared" ca="1" si="1430"/>
        <v>16667.5</v>
      </c>
      <c r="CL1272" s="93">
        <f t="shared" ref="CL1272" ca="1" si="1431">SUM(CL1265:CL1268)*$H1262/12</f>
        <v>16667.5</v>
      </c>
    </row>
    <row r="1273" spans="2:90" x14ac:dyDescent="0.4">
      <c r="B1273" s="123"/>
      <c r="D1273" t="s">
        <v>849</v>
      </c>
      <c r="E1273" t="str">
        <f t="shared" si="1414"/>
        <v>1273 LTERMY-S</v>
      </c>
      <c r="G1273" t="str">
        <f t="shared" si="1415"/>
        <v>1273 LTERMY-S</v>
      </c>
      <c r="J1273" s="93"/>
      <c r="K1273" s="28"/>
      <c r="L1273" s="28"/>
      <c r="M1273" s="28"/>
      <c r="N1273" s="28"/>
      <c r="O1273" s="28"/>
      <c r="P1273" s="28"/>
      <c r="Q1273" s="28"/>
      <c r="R1273" s="28"/>
      <c r="S1273" s="28"/>
      <c r="T1273" s="28"/>
      <c r="U1273" s="28"/>
      <c r="V1273" s="28"/>
      <c r="W1273" s="28"/>
      <c r="X1273" s="28"/>
      <c r="Y1273" s="28"/>
      <c r="Z1273" s="28"/>
      <c r="AA1273" s="28"/>
      <c r="AB1273" s="28"/>
      <c r="AC1273" s="28"/>
      <c r="AD1273" s="28"/>
      <c r="AE1273" s="28"/>
      <c r="AF1273" s="28"/>
      <c r="AG1273" s="28"/>
      <c r="AH1273" s="28"/>
      <c r="AI1273" s="28"/>
      <c r="AJ1273" s="28"/>
      <c r="AK1273" s="28"/>
      <c r="AL1273" s="28"/>
      <c r="AM1273" s="28"/>
      <c r="AN1273" s="28"/>
      <c r="AO1273" s="28"/>
      <c r="AP1273" s="28"/>
      <c r="AQ1273" s="28"/>
      <c r="AR1273" s="28"/>
      <c r="AS1273" s="28"/>
      <c r="AT1273" s="28"/>
      <c r="AU1273" s="28"/>
      <c r="AV1273" s="28"/>
      <c r="AW1273" s="28"/>
      <c r="AX1273" s="28"/>
      <c r="AY1273" s="28"/>
      <c r="AZ1273" s="28"/>
      <c r="BA1273" s="28"/>
      <c r="BB1273" s="28"/>
      <c r="BC1273" s="28"/>
      <c r="BD1273" s="28"/>
      <c r="BE1273" s="28"/>
      <c r="BF1273" s="28"/>
      <c r="BG1273" s="28"/>
      <c r="BH1273" s="28"/>
      <c r="BI1273" s="28"/>
      <c r="BJ1273" s="28"/>
      <c r="BK1273" s="28"/>
      <c r="BL1273" s="28"/>
      <c r="BM1273" s="28"/>
      <c r="BN1273" s="28"/>
      <c r="BO1273" s="28"/>
      <c r="BP1273" s="28"/>
      <c r="BQ1273" s="28"/>
      <c r="BR1273" s="28"/>
      <c r="BS1273" s="28"/>
      <c r="BT1273" s="28"/>
      <c r="BU1273" s="28"/>
      <c r="BV1273" s="28"/>
      <c r="BW1273" s="28"/>
      <c r="BX1273" s="28"/>
      <c r="BY1273" s="28"/>
      <c r="BZ1273" s="28"/>
      <c r="CA1273" s="28"/>
      <c r="CB1273" s="28"/>
      <c r="CC1273" s="28"/>
      <c r="CD1273" s="28"/>
      <c r="CE1273" s="28"/>
      <c r="CF1273" s="28"/>
      <c r="CG1273" s="28"/>
      <c r="CH1273" s="28"/>
      <c r="CI1273" s="28"/>
      <c r="CJ1273" s="28"/>
      <c r="CK1273" s="28"/>
      <c r="CL1273" s="28"/>
    </row>
    <row r="1274" spans="2:90" x14ac:dyDescent="0.4">
      <c r="B1274" s="124" t="s">
        <v>845</v>
      </c>
      <c r="D1274" t="s">
        <v>849</v>
      </c>
      <c r="E1274" t="str">
        <f t="shared" si="1414"/>
        <v>1274 LTERMY-S</v>
      </c>
      <c r="G1274" t="str">
        <f t="shared" si="1415"/>
        <v>1274 LTERMY-S</v>
      </c>
      <c r="J1274" s="93"/>
      <c r="K1274" s="28"/>
      <c r="L1274" s="28"/>
      <c r="M1274" s="28"/>
      <c r="N1274" s="28"/>
      <c r="O1274" s="28"/>
      <c r="P1274" s="28"/>
      <c r="Q1274" s="28"/>
      <c r="R1274" s="28"/>
      <c r="S1274" s="28"/>
      <c r="T1274" s="28"/>
      <c r="U1274" s="28"/>
      <c r="V1274" s="28"/>
      <c r="W1274" s="28"/>
      <c r="X1274" s="28"/>
      <c r="Y1274" s="28"/>
      <c r="Z1274" s="28"/>
      <c r="AA1274" s="28"/>
      <c r="AB1274" s="28"/>
      <c r="AC1274" s="28"/>
      <c r="AD1274" s="28"/>
      <c r="AE1274" s="28"/>
      <c r="AF1274" s="28"/>
      <c r="AG1274" s="28"/>
      <c r="AH1274" s="28"/>
      <c r="AI1274" s="28"/>
      <c r="AJ1274" s="28"/>
      <c r="AK1274" s="28"/>
      <c r="AL1274" s="28"/>
      <c r="AM1274" s="28"/>
      <c r="AN1274" s="28"/>
      <c r="AO1274" s="28"/>
      <c r="AP1274" s="28"/>
      <c r="AQ1274" s="28"/>
      <c r="AR1274" s="28"/>
      <c r="AS1274" s="28"/>
      <c r="AT1274" s="28"/>
      <c r="AU1274" s="28"/>
      <c r="AV1274" s="28"/>
      <c r="AW1274" s="28"/>
      <c r="AX1274" s="28"/>
      <c r="AY1274" s="28"/>
      <c r="AZ1274" s="28"/>
      <c r="BA1274" s="28"/>
      <c r="BB1274" s="28"/>
      <c r="BC1274" s="28"/>
      <c r="BD1274" s="28"/>
      <c r="BE1274" s="28"/>
      <c r="BF1274" s="28"/>
      <c r="BG1274" s="28"/>
      <c r="BH1274" s="28"/>
      <c r="BI1274" s="28"/>
      <c r="BJ1274" s="28"/>
      <c r="BK1274" s="28"/>
      <c r="BL1274" s="28"/>
      <c r="BM1274" s="28"/>
      <c r="BN1274" s="28"/>
      <c r="BO1274" s="28"/>
      <c r="BP1274" s="28"/>
      <c r="BQ1274" s="28"/>
      <c r="BR1274" s="28"/>
      <c r="BS1274" s="28"/>
      <c r="BT1274" s="28"/>
      <c r="BU1274" s="28"/>
      <c r="BV1274" s="28"/>
      <c r="BW1274" s="28"/>
      <c r="BX1274" s="28"/>
      <c r="BY1274" s="28"/>
      <c r="BZ1274" s="28"/>
      <c r="CA1274" s="28"/>
      <c r="CB1274" s="28"/>
      <c r="CC1274" s="28"/>
      <c r="CD1274" s="28"/>
      <c r="CE1274" s="28"/>
      <c r="CF1274" s="28"/>
      <c r="CG1274" s="28"/>
      <c r="CH1274" s="28"/>
      <c r="CI1274" s="28"/>
      <c r="CJ1274" s="28"/>
      <c r="CK1274" s="28"/>
      <c r="CL1274" s="28"/>
    </row>
    <row r="1275" spans="2:90" x14ac:dyDescent="0.4">
      <c r="B1275" s="154" t="str">
        <f>"Loans issued - "&amp;SUBSTITUTE(B1258,":","")</f>
        <v>Loans issued - Rolling fixed term loan - multiple borrowings w/ annual control</v>
      </c>
      <c r="C1275" t="s">
        <v>235</v>
      </c>
      <c r="D1275" t="s">
        <v>849</v>
      </c>
      <c r="E1275" t="str">
        <f t="shared" si="1414"/>
        <v>1275 LTERMY-S</v>
      </c>
      <c r="G1275" t="str">
        <f t="shared" si="1415"/>
        <v>1275 LTERMY-S</v>
      </c>
      <c r="J1275" s="93"/>
      <c r="K1275" s="53">
        <f t="shared" ref="K1275:P1276" ca="1" si="1432">-K1268</f>
        <v>-6000000</v>
      </c>
      <c r="L1275" s="53">
        <f t="shared" ca="1" si="1432"/>
        <v>-6000000</v>
      </c>
      <c r="M1275" s="53">
        <f t="shared" ca="1" si="1432"/>
        <v>-6000000</v>
      </c>
      <c r="N1275" s="53">
        <f t="shared" ca="1" si="1432"/>
        <v>-6000000</v>
      </c>
      <c r="O1275" s="53">
        <f t="shared" ca="1" si="1432"/>
        <v>-6000000</v>
      </c>
      <c r="P1275" s="53">
        <f t="shared" ca="1" si="1432"/>
        <v>-6000000</v>
      </c>
      <c r="Q1275" s="53"/>
      <c r="R1275" s="53">
        <f t="shared" ref="R1275:S1275" si="1433">-R1268</f>
        <v>-1000</v>
      </c>
      <c r="S1275" s="53">
        <f t="shared" ca="1" si="1433"/>
        <v>-500000</v>
      </c>
      <c r="T1275" s="53">
        <f t="shared" ref="T1275:AX1275" ca="1" si="1434">-T1268</f>
        <v>-500000</v>
      </c>
      <c r="U1275" s="53">
        <f t="shared" ca="1" si="1434"/>
        <v>-500000</v>
      </c>
      <c r="V1275" s="53">
        <f t="shared" ca="1" si="1434"/>
        <v>-500000</v>
      </c>
      <c r="W1275" s="53">
        <f t="shared" ca="1" si="1434"/>
        <v>-500000</v>
      </c>
      <c r="X1275" s="53">
        <f t="shared" ca="1" si="1434"/>
        <v>-500000</v>
      </c>
      <c r="Y1275" s="53">
        <f t="shared" ca="1" si="1434"/>
        <v>-500000</v>
      </c>
      <c r="Z1275" s="53">
        <f t="shared" ca="1" si="1434"/>
        <v>-500000</v>
      </c>
      <c r="AA1275" s="53">
        <f t="shared" ca="1" si="1434"/>
        <v>-500000</v>
      </c>
      <c r="AB1275" s="53">
        <f t="shared" ca="1" si="1434"/>
        <v>-500000</v>
      </c>
      <c r="AC1275" s="53">
        <f t="shared" ca="1" si="1434"/>
        <v>-500000</v>
      </c>
      <c r="AD1275" s="53">
        <f t="shared" ca="1" si="1434"/>
        <v>-500000</v>
      </c>
      <c r="AE1275" s="53">
        <f t="shared" ca="1" si="1434"/>
        <v>-500000</v>
      </c>
      <c r="AF1275" s="53">
        <f t="shared" ca="1" si="1434"/>
        <v>-500000</v>
      </c>
      <c r="AG1275" s="53">
        <f t="shared" ca="1" si="1434"/>
        <v>-500000</v>
      </c>
      <c r="AH1275" s="53">
        <f t="shared" ca="1" si="1434"/>
        <v>-500000</v>
      </c>
      <c r="AI1275" s="53">
        <f t="shared" ca="1" si="1434"/>
        <v>-500000</v>
      </c>
      <c r="AJ1275" s="53">
        <f t="shared" ca="1" si="1434"/>
        <v>-500000</v>
      </c>
      <c r="AK1275" s="53">
        <f t="shared" ca="1" si="1434"/>
        <v>-500000</v>
      </c>
      <c r="AL1275" s="53">
        <f t="shared" ca="1" si="1434"/>
        <v>-500000</v>
      </c>
      <c r="AM1275" s="53">
        <f t="shared" ca="1" si="1434"/>
        <v>-500000</v>
      </c>
      <c r="AN1275" s="53">
        <f t="shared" ca="1" si="1434"/>
        <v>-500000</v>
      </c>
      <c r="AO1275" s="53">
        <f t="shared" ca="1" si="1434"/>
        <v>-500000</v>
      </c>
      <c r="AP1275" s="53">
        <f t="shared" ca="1" si="1434"/>
        <v>-500000</v>
      </c>
      <c r="AQ1275" s="53">
        <f t="shared" ca="1" si="1434"/>
        <v>-500000</v>
      </c>
      <c r="AR1275" s="53">
        <f t="shared" ca="1" si="1434"/>
        <v>-500000</v>
      </c>
      <c r="AS1275" s="53">
        <f t="shared" ca="1" si="1434"/>
        <v>-500000</v>
      </c>
      <c r="AT1275" s="53">
        <f t="shared" ca="1" si="1434"/>
        <v>-500000</v>
      </c>
      <c r="AU1275" s="53">
        <f t="shared" ca="1" si="1434"/>
        <v>-500000</v>
      </c>
      <c r="AV1275" s="53">
        <f t="shared" ca="1" si="1434"/>
        <v>-500000</v>
      </c>
      <c r="AW1275" s="53">
        <f t="shared" ca="1" si="1434"/>
        <v>-500000</v>
      </c>
      <c r="AX1275" s="53">
        <f t="shared" ca="1" si="1434"/>
        <v>-500000</v>
      </c>
      <c r="AY1275" s="53">
        <f t="shared" ref="AY1275:CD1275" ca="1" si="1435">-AY1268</f>
        <v>-500000</v>
      </c>
      <c r="AZ1275" s="53">
        <f t="shared" ca="1" si="1435"/>
        <v>-500000</v>
      </c>
      <c r="BA1275" s="53">
        <f t="shared" ca="1" si="1435"/>
        <v>-500000</v>
      </c>
      <c r="BB1275" s="53">
        <f t="shared" ca="1" si="1435"/>
        <v>-500000</v>
      </c>
      <c r="BC1275" s="53">
        <f t="shared" ca="1" si="1435"/>
        <v>-500000</v>
      </c>
      <c r="BD1275" s="53">
        <f t="shared" ca="1" si="1435"/>
        <v>-500000</v>
      </c>
      <c r="BE1275" s="53">
        <f t="shared" ca="1" si="1435"/>
        <v>-500000</v>
      </c>
      <c r="BF1275" s="53">
        <f t="shared" ca="1" si="1435"/>
        <v>-500000</v>
      </c>
      <c r="BG1275" s="53">
        <f t="shared" ca="1" si="1435"/>
        <v>-500000</v>
      </c>
      <c r="BH1275" s="53">
        <f t="shared" ca="1" si="1435"/>
        <v>-500000</v>
      </c>
      <c r="BI1275" s="53">
        <f t="shared" ca="1" si="1435"/>
        <v>-500000</v>
      </c>
      <c r="BJ1275" s="53">
        <f t="shared" ca="1" si="1435"/>
        <v>-500000</v>
      </c>
      <c r="BK1275" s="53">
        <f t="shared" ca="1" si="1435"/>
        <v>-500000</v>
      </c>
      <c r="BL1275" s="53">
        <f t="shared" ca="1" si="1435"/>
        <v>-500000</v>
      </c>
      <c r="BM1275" s="53">
        <f t="shared" ca="1" si="1435"/>
        <v>-500000</v>
      </c>
      <c r="BN1275" s="53">
        <f t="shared" ca="1" si="1435"/>
        <v>-500000</v>
      </c>
      <c r="BO1275" s="53">
        <f t="shared" ca="1" si="1435"/>
        <v>-500000</v>
      </c>
      <c r="BP1275" s="53">
        <f t="shared" ca="1" si="1435"/>
        <v>-500000</v>
      </c>
      <c r="BQ1275" s="53">
        <f t="shared" ca="1" si="1435"/>
        <v>-500000</v>
      </c>
      <c r="BR1275" s="53">
        <f t="shared" ca="1" si="1435"/>
        <v>-500000</v>
      </c>
      <c r="BS1275" s="53">
        <f t="shared" ca="1" si="1435"/>
        <v>-500000</v>
      </c>
      <c r="BT1275" s="53">
        <f t="shared" ca="1" si="1435"/>
        <v>-500000</v>
      </c>
      <c r="BU1275" s="53">
        <f t="shared" ca="1" si="1435"/>
        <v>-500000</v>
      </c>
      <c r="BV1275" s="53">
        <f t="shared" ca="1" si="1435"/>
        <v>-500000</v>
      </c>
      <c r="BW1275" s="53">
        <f t="shared" ca="1" si="1435"/>
        <v>-500000</v>
      </c>
      <c r="BX1275" s="53">
        <f t="shared" ca="1" si="1435"/>
        <v>-500000</v>
      </c>
      <c r="BY1275" s="53">
        <f t="shared" ca="1" si="1435"/>
        <v>-500000</v>
      </c>
      <c r="BZ1275" s="53">
        <f t="shared" ca="1" si="1435"/>
        <v>-500000</v>
      </c>
      <c r="CA1275" s="53">
        <f t="shared" ca="1" si="1435"/>
        <v>-500000</v>
      </c>
      <c r="CB1275" s="53">
        <f t="shared" ca="1" si="1435"/>
        <v>-500000</v>
      </c>
      <c r="CC1275" s="53">
        <f t="shared" ca="1" si="1435"/>
        <v>-500000</v>
      </c>
      <c r="CD1275" s="53">
        <f t="shared" ca="1" si="1435"/>
        <v>-500000</v>
      </c>
      <c r="CE1275" s="53">
        <f t="shared" ref="CE1275:CK1275" ca="1" si="1436">-CE1268</f>
        <v>-500000</v>
      </c>
      <c r="CF1275" s="53">
        <f t="shared" ca="1" si="1436"/>
        <v>-500000</v>
      </c>
      <c r="CG1275" s="53">
        <f t="shared" ca="1" si="1436"/>
        <v>-500000</v>
      </c>
      <c r="CH1275" s="53">
        <f t="shared" ca="1" si="1436"/>
        <v>-500000</v>
      </c>
      <c r="CI1275" s="53">
        <f t="shared" ca="1" si="1436"/>
        <v>-500000</v>
      </c>
      <c r="CJ1275" s="53">
        <f t="shared" ca="1" si="1436"/>
        <v>-500000</v>
      </c>
      <c r="CK1275" s="53">
        <f t="shared" ca="1" si="1436"/>
        <v>-500000</v>
      </c>
      <c r="CL1275" s="53">
        <f t="shared" ref="CL1275" ca="1" si="1437">-CL1268</f>
        <v>-500000</v>
      </c>
    </row>
    <row r="1276" spans="2:90" x14ac:dyDescent="0.4">
      <c r="B1276" s="154" t="str">
        <f>"Loans repaid- "&amp;SUBSTITUTE(B1258,":","")</f>
        <v>Loans repaid- Rolling fixed term loan - multiple borrowings w/ annual control</v>
      </c>
      <c r="C1276" t="s">
        <v>235</v>
      </c>
      <c r="D1276" t="s">
        <v>849</v>
      </c>
      <c r="E1276" t="str">
        <f t="shared" si="1414"/>
        <v>1276 LTERMY-S</v>
      </c>
      <c r="G1276" t="str">
        <f t="shared" si="1415"/>
        <v>1276 LTERMY-S</v>
      </c>
      <c r="J1276" s="93"/>
      <c r="K1276" s="53">
        <f t="shared" ca="1" si="1432"/>
        <v>4501000</v>
      </c>
      <c r="L1276" s="53">
        <f t="shared" ca="1" si="1432"/>
        <v>6000000</v>
      </c>
      <c r="M1276" s="53">
        <f t="shared" ca="1" si="1432"/>
        <v>6000000</v>
      </c>
      <c r="N1276" s="53">
        <f t="shared" ca="1" si="1432"/>
        <v>6000000</v>
      </c>
      <c r="O1276" s="53">
        <f t="shared" ca="1" si="1432"/>
        <v>6000000</v>
      </c>
      <c r="P1276" s="53">
        <f t="shared" ca="1" si="1432"/>
        <v>6000000</v>
      </c>
      <c r="Q1276" s="53"/>
      <c r="R1276" s="53">
        <f t="shared" ref="R1276:S1276" si="1438">-R1269</f>
        <v>0</v>
      </c>
      <c r="S1276" s="53">
        <f t="shared" ca="1" si="1438"/>
        <v>0</v>
      </c>
      <c r="T1276" s="53">
        <f t="shared" ref="T1276:AX1276" ca="1" si="1439">-T1269</f>
        <v>0</v>
      </c>
      <c r="U1276" s="53">
        <f t="shared" ca="1" si="1439"/>
        <v>1000</v>
      </c>
      <c r="V1276" s="53">
        <f t="shared" ca="1" si="1439"/>
        <v>500000</v>
      </c>
      <c r="W1276" s="53">
        <f t="shared" ca="1" si="1439"/>
        <v>500000</v>
      </c>
      <c r="X1276" s="53">
        <f t="shared" ca="1" si="1439"/>
        <v>500000</v>
      </c>
      <c r="Y1276" s="53">
        <f t="shared" ca="1" si="1439"/>
        <v>500000</v>
      </c>
      <c r="Z1276" s="53">
        <f t="shared" ca="1" si="1439"/>
        <v>500000</v>
      </c>
      <c r="AA1276" s="53">
        <f t="shared" ca="1" si="1439"/>
        <v>500000</v>
      </c>
      <c r="AB1276" s="53">
        <f t="shared" ca="1" si="1439"/>
        <v>500000</v>
      </c>
      <c r="AC1276" s="53">
        <f t="shared" ca="1" si="1439"/>
        <v>500000</v>
      </c>
      <c r="AD1276" s="53">
        <f t="shared" ca="1" si="1439"/>
        <v>500000</v>
      </c>
      <c r="AE1276" s="53">
        <f t="shared" ca="1" si="1439"/>
        <v>500000</v>
      </c>
      <c r="AF1276" s="53">
        <f t="shared" ca="1" si="1439"/>
        <v>500000</v>
      </c>
      <c r="AG1276" s="53">
        <f t="shared" ca="1" si="1439"/>
        <v>500000</v>
      </c>
      <c r="AH1276" s="53">
        <f t="shared" ca="1" si="1439"/>
        <v>500000</v>
      </c>
      <c r="AI1276" s="53">
        <f t="shared" ca="1" si="1439"/>
        <v>500000</v>
      </c>
      <c r="AJ1276" s="53">
        <f t="shared" ca="1" si="1439"/>
        <v>500000</v>
      </c>
      <c r="AK1276" s="53">
        <f t="shared" ca="1" si="1439"/>
        <v>500000</v>
      </c>
      <c r="AL1276" s="53">
        <f t="shared" ca="1" si="1439"/>
        <v>500000</v>
      </c>
      <c r="AM1276" s="53">
        <f t="shared" ca="1" si="1439"/>
        <v>500000</v>
      </c>
      <c r="AN1276" s="53">
        <f t="shared" ca="1" si="1439"/>
        <v>500000</v>
      </c>
      <c r="AO1276" s="53">
        <f t="shared" ca="1" si="1439"/>
        <v>500000</v>
      </c>
      <c r="AP1276" s="53">
        <f t="shared" ca="1" si="1439"/>
        <v>500000</v>
      </c>
      <c r="AQ1276" s="53">
        <f t="shared" ca="1" si="1439"/>
        <v>500000</v>
      </c>
      <c r="AR1276" s="53">
        <f t="shared" ca="1" si="1439"/>
        <v>500000</v>
      </c>
      <c r="AS1276" s="53">
        <f t="shared" ca="1" si="1439"/>
        <v>500000</v>
      </c>
      <c r="AT1276" s="53">
        <f t="shared" ca="1" si="1439"/>
        <v>500000</v>
      </c>
      <c r="AU1276" s="53">
        <f t="shared" ca="1" si="1439"/>
        <v>500000</v>
      </c>
      <c r="AV1276" s="53">
        <f t="shared" ca="1" si="1439"/>
        <v>500000</v>
      </c>
      <c r="AW1276" s="53">
        <f t="shared" ca="1" si="1439"/>
        <v>500000</v>
      </c>
      <c r="AX1276" s="53">
        <f t="shared" ca="1" si="1439"/>
        <v>500000</v>
      </c>
      <c r="AY1276" s="53">
        <f t="shared" ref="AY1276:CD1276" ca="1" si="1440">-AY1269</f>
        <v>500000</v>
      </c>
      <c r="AZ1276" s="53">
        <f t="shared" ca="1" si="1440"/>
        <v>500000</v>
      </c>
      <c r="BA1276" s="53">
        <f t="shared" ca="1" si="1440"/>
        <v>500000</v>
      </c>
      <c r="BB1276" s="53">
        <f t="shared" ca="1" si="1440"/>
        <v>500000</v>
      </c>
      <c r="BC1276" s="53">
        <f t="shared" ca="1" si="1440"/>
        <v>500000</v>
      </c>
      <c r="BD1276" s="53">
        <f t="shared" ca="1" si="1440"/>
        <v>500000</v>
      </c>
      <c r="BE1276" s="53">
        <f t="shared" ca="1" si="1440"/>
        <v>500000</v>
      </c>
      <c r="BF1276" s="53">
        <f t="shared" ca="1" si="1440"/>
        <v>500000</v>
      </c>
      <c r="BG1276" s="53">
        <f t="shared" ca="1" si="1440"/>
        <v>500000</v>
      </c>
      <c r="BH1276" s="53">
        <f t="shared" ca="1" si="1440"/>
        <v>500000</v>
      </c>
      <c r="BI1276" s="53">
        <f t="shared" ca="1" si="1440"/>
        <v>500000</v>
      </c>
      <c r="BJ1276" s="53">
        <f t="shared" ca="1" si="1440"/>
        <v>500000</v>
      </c>
      <c r="BK1276" s="53">
        <f t="shared" ca="1" si="1440"/>
        <v>500000</v>
      </c>
      <c r="BL1276" s="53">
        <f t="shared" ca="1" si="1440"/>
        <v>500000</v>
      </c>
      <c r="BM1276" s="53">
        <f t="shared" ca="1" si="1440"/>
        <v>500000</v>
      </c>
      <c r="BN1276" s="53">
        <f t="shared" ca="1" si="1440"/>
        <v>500000</v>
      </c>
      <c r="BO1276" s="53">
        <f t="shared" ca="1" si="1440"/>
        <v>500000</v>
      </c>
      <c r="BP1276" s="53">
        <f t="shared" ca="1" si="1440"/>
        <v>500000</v>
      </c>
      <c r="BQ1276" s="53">
        <f t="shared" ca="1" si="1440"/>
        <v>500000</v>
      </c>
      <c r="BR1276" s="53">
        <f t="shared" ca="1" si="1440"/>
        <v>500000</v>
      </c>
      <c r="BS1276" s="53">
        <f t="shared" ca="1" si="1440"/>
        <v>500000</v>
      </c>
      <c r="BT1276" s="53">
        <f t="shared" ca="1" si="1440"/>
        <v>500000</v>
      </c>
      <c r="BU1276" s="53">
        <f t="shared" ca="1" si="1440"/>
        <v>500000</v>
      </c>
      <c r="BV1276" s="53">
        <f t="shared" ca="1" si="1440"/>
        <v>500000</v>
      </c>
      <c r="BW1276" s="53">
        <f t="shared" ca="1" si="1440"/>
        <v>500000</v>
      </c>
      <c r="BX1276" s="53">
        <f t="shared" ca="1" si="1440"/>
        <v>500000</v>
      </c>
      <c r="BY1276" s="53">
        <f t="shared" ca="1" si="1440"/>
        <v>500000</v>
      </c>
      <c r="BZ1276" s="53">
        <f t="shared" ca="1" si="1440"/>
        <v>500000</v>
      </c>
      <c r="CA1276" s="53">
        <f t="shared" ca="1" si="1440"/>
        <v>500000</v>
      </c>
      <c r="CB1276" s="53">
        <f t="shared" ca="1" si="1440"/>
        <v>500000</v>
      </c>
      <c r="CC1276" s="53">
        <f t="shared" ca="1" si="1440"/>
        <v>500000</v>
      </c>
      <c r="CD1276" s="53">
        <f t="shared" ca="1" si="1440"/>
        <v>500000</v>
      </c>
      <c r="CE1276" s="53">
        <f t="shared" ref="CE1276:CK1276" ca="1" si="1441">-CE1269</f>
        <v>500000</v>
      </c>
      <c r="CF1276" s="53">
        <f t="shared" ca="1" si="1441"/>
        <v>500000</v>
      </c>
      <c r="CG1276" s="53">
        <f t="shared" ca="1" si="1441"/>
        <v>500000</v>
      </c>
      <c r="CH1276" s="53">
        <f t="shared" ca="1" si="1441"/>
        <v>500000</v>
      </c>
      <c r="CI1276" s="53">
        <f t="shared" ca="1" si="1441"/>
        <v>500000</v>
      </c>
      <c r="CJ1276" s="53">
        <f t="shared" ca="1" si="1441"/>
        <v>500000</v>
      </c>
      <c r="CK1276" s="53">
        <f t="shared" ca="1" si="1441"/>
        <v>500000</v>
      </c>
      <c r="CL1276" s="53">
        <f t="shared" ref="CL1276" ca="1" si="1442">-CL1269</f>
        <v>500000</v>
      </c>
    </row>
    <row r="1277" spans="2:90" x14ac:dyDescent="0.4">
      <c r="B1277" s="154"/>
      <c r="D1277" t="s">
        <v>849</v>
      </c>
      <c r="E1277" t="str">
        <f t="shared" si="1414"/>
        <v>1277 LTERMY-S</v>
      </c>
      <c r="G1277" t="str">
        <f t="shared" si="1415"/>
        <v>1277 LTERMY-S</v>
      </c>
      <c r="J1277" s="93"/>
      <c r="K1277" s="28"/>
      <c r="L1277" s="28"/>
      <c r="M1277" s="28"/>
      <c r="N1277" s="28"/>
      <c r="O1277" s="28"/>
      <c r="P1277" s="28"/>
      <c r="R1277" s="27"/>
      <c r="S1277" s="93"/>
      <c r="T1277" s="93"/>
      <c r="U1277" s="93"/>
      <c r="V1277" s="93"/>
      <c r="W1277" s="93"/>
      <c r="X1277" s="93"/>
      <c r="Y1277" s="93"/>
      <c r="Z1277" s="93"/>
      <c r="AA1277" s="93"/>
      <c r="AB1277" s="93"/>
      <c r="AC1277" s="93"/>
      <c r="AD1277" s="93"/>
      <c r="AE1277" s="93"/>
      <c r="AF1277" s="93"/>
      <c r="AG1277" s="93"/>
      <c r="AH1277" s="93"/>
      <c r="AI1277" s="93"/>
      <c r="AJ1277" s="93"/>
      <c r="AK1277" s="93"/>
      <c r="AL1277" s="93"/>
      <c r="AM1277" s="93"/>
      <c r="AN1277" s="93"/>
      <c r="AO1277" s="93"/>
      <c r="AP1277" s="93"/>
      <c r="AQ1277" s="93"/>
      <c r="AR1277" s="93"/>
      <c r="AS1277" s="93"/>
      <c r="AT1277" s="93"/>
      <c r="AU1277" s="93"/>
      <c r="AV1277" s="93"/>
      <c r="AW1277" s="93"/>
      <c r="AX1277" s="93"/>
      <c r="AY1277" s="93"/>
      <c r="AZ1277" s="93"/>
      <c r="BA1277" s="93"/>
      <c r="BB1277" s="93"/>
      <c r="BC1277" s="93"/>
      <c r="BD1277" s="93"/>
      <c r="BE1277" s="93"/>
      <c r="BF1277" s="93"/>
      <c r="BG1277" s="93"/>
      <c r="BH1277" s="93"/>
      <c r="BI1277" s="93"/>
      <c r="BJ1277" s="93"/>
      <c r="BK1277" s="93"/>
      <c r="BL1277" s="93"/>
      <c r="BM1277" s="93"/>
      <c r="BN1277" s="93"/>
      <c r="BO1277" s="93"/>
      <c r="BP1277" s="93"/>
      <c r="BQ1277" s="93"/>
      <c r="BR1277" s="93"/>
      <c r="BS1277" s="93"/>
      <c r="BT1277" s="93"/>
      <c r="BU1277" s="93"/>
      <c r="BV1277" s="93"/>
      <c r="BW1277" s="93"/>
      <c r="BX1277" s="93"/>
      <c r="BY1277" s="93"/>
      <c r="BZ1277" s="93"/>
      <c r="CA1277" s="93"/>
      <c r="CB1277" s="93"/>
      <c r="CC1277" s="93"/>
      <c r="CD1277" s="93"/>
      <c r="CE1277" s="93"/>
      <c r="CF1277" s="93"/>
      <c r="CG1277" s="93"/>
      <c r="CH1277" s="93"/>
      <c r="CI1277" s="93"/>
      <c r="CJ1277" s="93"/>
      <c r="CK1277" s="93"/>
      <c r="CL1277" s="93"/>
    </row>
    <row r="1278" spans="2:90" x14ac:dyDescent="0.4">
      <c r="B1278" s="132" t="str">
        <f>B1250</f>
        <v>(Primary label)</v>
      </c>
      <c r="D1278" t="s">
        <v>849</v>
      </c>
      <c r="E1278" s="8" t="str">
        <f t="shared" si="1414"/>
        <v>1278 LTERMY-S</v>
      </c>
      <c r="G1278" t="s">
        <v>332</v>
      </c>
      <c r="H1278" s="27"/>
      <c r="I1278" s="78"/>
      <c r="J1278" s="78"/>
      <c r="K1278" s="33"/>
      <c r="L1278" s="33"/>
      <c r="M1278" s="33"/>
      <c r="N1278" s="33"/>
      <c r="O1278" s="33"/>
      <c r="P1278" s="33"/>
      <c r="R1278" s="33"/>
      <c r="S1278" s="77"/>
      <c r="T1278" s="77"/>
      <c r="U1278" s="77"/>
      <c r="V1278" s="77"/>
      <c r="W1278" s="77"/>
      <c r="X1278" s="77"/>
      <c r="Y1278" s="77"/>
      <c r="Z1278" s="77"/>
      <c r="AA1278" s="77"/>
      <c r="AB1278" s="77"/>
      <c r="AC1278" s="77"/>
      <c r="AD1278" s="77"/>
      <c r="AE1278" s="77"/>
      <c r="AF1278" s="77"/>
      <c r="AG1278" s="77"/>
      <c r="AH1278" s="77"/>
      <c r="AI1278" s="77"/>
      <c r="AJ1278" s="77"/>
      <c r="AK1278" s="77"/>
      <c r="AL1278" s="77"/>
      <c r="AM1278" s="77"/>
      <c r="AN1278" s="77"/>
      <c r="AO1278" s="77"/>
      <c r="AP1278" s="77"/>
      <c r="AQ1278" s="77"/>
      <c r="AR1278" s="77"/>
      <c r="AS1278" s="77"/>
      <c r="AT1278" s="77"/>
      <c r="AU1278" s="77"/>
      <c r="AV1278" s="77"/>
      <c r="AW1278" s="77"/>
      <c r="AX1278" s="77"/>
      <c r="AY1278" s="77"/>
      <c r="AZ1278" s="77"/>
      <c r="BA1278" s="77"/>
      <c r="BB1278" s="77"/>
      <c r="BC1278" s="77"/>
      <c r="BD1278" s="77"/>
      <c r="BE1278" s="77"/>
      <c r="BF1278" s="77"/>
      <c r="BG1278" s="77"/>
      <c r="BH1278" s="77"/>
      <c r="BI1278" s="77"/>
      <c r="BJ1278" s="77"/>
      <c r="BK1278" s="77"/>
      <c r="BL1278" s="77"/>
      <c r="BM1278" s="77"/>
      <c r="BN1278" s="77"/>
      <c r="BO1278" s="77"/>
      <c r="BP1278" s="77"/>
      <c r="BQ1278" s="77"/>
      <c r="BR1278" s="77"/>
      <c r="BS1278" s="77"/>
      <c r="BT1278" s="77"/>
      <c r="BU1278" s="77"/>
      <c r="BV1278" s="77"/>
      <c r="BW1278" s="77"/>
      <c r="BX1278" s="77"/>
      <c r="BY1278" s="77"/>
      <c r="BZ1278" s="77"/>
      <c r="CA1278" s="77"/>
      <c r="CB1278" s="77"/>
      <c r="CC1278" s="77"/>
      <c r="CD1278" s="77"/>
      <c r="CE1278" s="77"/>
      <c r="CF1278" s="77"/>
      <c r="CG1278" s="77"/>
      <c r="CH1278" s="77"/>
      <c r="CI1278" s="77"/>
      <c r="CJ1278" s="77"/>
      <c r="CK1278" s="77"/>
      <c r="CL1278" s="77"/>
    </row>
    <row r="1279" spans="2:90" x14ac:dyDescent="0.4">
      <c r="B1279" s="132" t="str">
        <f>B1251</f>
        <v>primary unit</v>
      </c>
      <c r="D1279" t="s">
        <v>849</v>
      </c>
      <c r="E1279" s="8" t="str">
        <f t="shared" si="1414"/>
        <v>1279 LTERMY-S</v>
      </c>
      <c r="G1279" t="s">
        <v>332</v>
      </c>
      <c r="H1279" s="27"/>
      <c r="I1279" s="78"/>
      <c r="J1279" s="78"/>
      <c r="K1279" s="33"/>
      <c r="L1279" s="33"/>
      <c r="M1279" s="33"/>
      <c r="N1279" s="33"/>
      <c r="O1279" s="33"/>
      <c r="P1279" s="33"/>
      <c r="R1279" s="33"/>
      <c r="S1279" s="77"/>
      <c r="T1279" s="77"/>
      <c r="U1279" s="77"/>
      <c r="V1279" s="77"/>
      <c r="W1279" s="77"/>
      <c r="X1279" s="77"/>
      <c r="Y1279" s="77"/>
      <c r="Z1279" s="77"/>
      <c r="AA1279" s="77"/>
      <c r="AB1279" s="77"/>
      <c r="AC1279" s="77"/>
      <c r="AD1279" s="77"/>
      <c r="AE1279" s="77"/>
      <c r="AF1279" s="77"/>
      <c r="AG1279" s="77"/>
      <c r="AH1279" s="77"/>
      <c r="AI1279" s="77"/>
      <c r="AJ1279" s="77"/>
      <c r="AK1279" s="77"/>
      <c r="AL1279" s="77"/>
      <c r="AM1279" s="77"/>
      <c r="AN1279" s="77"/>
      <c r="AO1279" s="77"/>
      <c r="AP1279" s="77"/>
      <c r="AQ1279" s="77"/>
      <c r="AR1279" s="77"/>
      <c r="AS1279" s="77"/>
      <c r="AT1279" s="77"/>
      <c r="AU1279" s="77"/>
      <c r="AV1279" s="77"/>
      <c r="AW1279" s="77"/>
      <c r="AX1279" s="77"/>
      <c r="AY1279" s="77"/>
      <c r="AZ1279" s="77"/>
      <c r="BA1279" s="77"/>
      <c r="BB1279" s="77"/>
      <c r="BC1279" s="77"/>
      <c r="BD1279" s="77"/>
      <c r="BE1279" s="77"/>
      <c r="BF1279" s="77"/>
      <c r="BG1279" s="77"/>
      <c r="BH1279" s="77"/>
      <c r="BI1279" s="77"/>
      <c r="BJ1279" s="77"/>
      <c r="BK1279" s="77"/>
      <c r="BL1279" s="77"/>
      <c r="BM1279" s="77"/>
      <c r="BN1279" s="77"/>
      <c r="BO1279" s="77"/>
      <c r="BP1279" s="77"/>
      <c r="BQ1279" s="77"/>
      <c r="BR1279" s="77"/>
      <c r="BS1279" s="77"/>
      <c r="BT1279" s="77"/>
      <c r="BU1279" s="77"/>
      <c r="BV1279" s="77"/>
      <c r="BW1279" s="77"/>
      <c r="BX1279" s="77"/>
      <c r="BY1279" s="77"/>
      <c r="BZ1279" s="77"/>
      <c r="CA1279" s="77"/>
      <c r="CB1279" s="77"/>
      <c r="CC1279" s="77"/>
      <c r="CD1279" s="77"/>
      <c r="CE1279" s="77"/>
      <c r="CF1279" s="77"/>
      <c r="CG1279" s="77"/>
      <c r="CH1279" s="77"/>
      <c r="CI1279" s="77"/>
      <c r="CJ1279" s="77"/>
      <c r="CK1279" s="77"/>
      <c r="CL1279" s="77"/>
    </row>
    <row r="1280" spans="2:90" x14ac:dyDescent="0.4">
      <c r="B1280" s="132" t="str">
        <f>B1252</f>
        <v>Primary revenue driver</v>
      </c>
      <c r="D1280" t="s">
        <v>849</v>
      </c>
      <c r="E1280" s="8" t="str">
        <f t="shared" si="1414"/>
        <v>1280 LTERMY-S</v>
      </c>
      <c r="G1280" t="s">
        <v>332</v>
      </c>
      <c r="K1280" s="53"/>
      <c r="L1280" s="53"/>
      <c r="M1280" s="53"/>
      <c r="N1280" s="53"/>
      <c r="O1280" s="53"/>
      <c r="P1280" s="53"/>
      <c r="R1280" s="24"/>
      <c r="S1280" s="175">
        <f t="shared" ref="S1280" si="1443">S1251</f>
        <v>0</v>
      </c>
      <c r="T1280" s="175">
        <f t="shared" ref="T1280:AX1280" si="1444">T1251</f>
        <v>0</v>
      </c>
      <c r="U1280" s="175">
        <f t="shared" si="1444"/>
        <v>0</v>
      </c>
      <c r="V1280" s="175">
        <f t="shared" si="1444"/>
        <v>0</v>
      </c>
      <c r="W1280" s="175">
        <f t="shared" si="1444"/>
        <v>0</v>
      </c>
      <c r="X1280" s="175">
        <f t="shared" si="1444"/>
        <v>0</v>
      </c>
      <c r="Y1280" s="175">
        <f t="shared" si="1444"/>
        <v>0</v>
      </c>
      <c r="Z1280" s="175">
        <f t="shared" si="1444"/>
        <v>0</v>
      </c>
      <c r="AA1280" s="175">
        <f t="shared" si="1444"/>
        <v>0</v>
      </c>
      <c r="AB1280" s="175">
        <f t="shared" si="1444"/>
        <v>0</v>
      </c>
      <c r="AC1280" s="175">
        <f t="shared" si="1444"/>
        <v>0</v>
      </c>
      <c r="AD1280" s="175">
        <f t="shared" si="1444"/>
        <v>0</v>
      </c>
      <c r="AE1280" s="175">
        <f t="shared" si="1444"/>
        <v>0</v>
      </c>
      <c r="AF1280" s="175">
        <f t="shared" si="1444"/>
        <v>0</v>
      </c>
      <c r="AG1280" s="175">
        <f t="shared" si="1444"/>
        <v>0</v>
      </c>
      <c r="AH1280" s="175">
        <f t="shared" si="1444"/>
        <v>0</v>
      </c>
      <c r="AI1280" s="175">
        <f t="shared" si="1444"/>
        <v>0</v>
      </c>
      <c r="AJ1280" s="175">
        <f t="shared" si="1444"/>
        <v>0</v>
      </c>
      <c r="AK1280" s="175">
        <f t="shared" si="1444"/>
        <v>0</v>
      </c>
      <c r="AL1280" s="175">
        <f t="shared" si="1444"/>
        <v>0</v>
      </c>
      <c r="AM1280" s="175">
        <f t="shared" si="1444"/>
        <v>0</v>
      </c>
      <c r="AN1280" s="175">
        <f t="shared" si="1444"/>
        <v>0</v>
      </c>
      <c r="AO1280" s="175">
        <f t="shared" si="1444"/>
        <v>0</v>
      </c>
      <c r="AP1280" s="175">
        <f t="shared" si="1444"/>
        <v>0</v>
      </c>
      <c r="AQ1280" s="175">
        <f t="shared" si="1444"/>
        <v>0</v>
      </c>
      <c r="AR1280" s="175">
        <f t="shared" si="1444"/>
        <v>0</v>
      </c>
      <c r="AS1280" s="175">
        <f t="shared" si="1444"/>
        <v>0</v>
      </c>
      <c r="AT1280" s="175">
        <f t="shared" si="1444"/>
        <v>0</v>
      </c>
      <c r="AU1280" s="175">
        <f t="shared" si="1444"/>
        <v>0</v>
      </c>
      <c r="AV1280" s="175">
        <f t="shared" si="1444"/>
        <v>0</v>
      </c>
      <c r="AW1280" s="175">
        <f t="shared" si="1444"/>
        <v>0</v>
      </c>
      <c r="AX1280" s="175">
        <f t="shared" si="1444"/>
        <v>0</v>
      </c>
      <c r="AY1280" s="175">
        <f t="shared" ref="AY1280:CD1280" si="1445">AY1251</f>
        <v>0</v>
      </c>
      <c r="AZ1280" s="175">
        <f t="shared" si="1445"/>
        <v>0</v>
      </c>
      <c r="BA1280" s="175">
        <f t="shared" si="1445"/>
        <v>0</v>
      </c>
      <c r="BB1280" s="175">
        <f t="shared" si="1445"/>
        <v>0</v>
      </c>
      <c r="BC1280" s="175">
        <f t="shared" si="1445"/>
        <v>0</v>
      </c>
      <c r="BD1280" s="175">
        <f t="shared" si="1445"/>
        <v>0</v>
      </c>
      <c r="BE1280" s="175">
        <f t="shared" si="1445"/>
        <v>0</v>
      </c>
      <c r="BF1280" s="175">
        <f t="shared" si="1445"/>
        <v>0</v>
      </c>
      <c r="BG1280" s="175">
        <f t="shared" si="1445"/>
        <v>0</v>
      </c>
      <c r="BH1280" s="175">
        <f t="shared" si="1445"/>
        <v>0</v>
      </c>
      <c r="BI1280" s="175">
        <f t="shared" si="1445"/>
        <v>0</v>
      </c>
      <c r="BJ1280" s="175">
        <f t="shared" si="1445"/>
        <v>0</v>
      </c>
      <c r="BK1280" s="175">
        <f t="shared" si="1445"/>
        <v>0</v>
      </c>
      <c r="BL1280" s="175">
        <f t="shared" si="1445"/>
        <v>0</v>
      </c>
      <c r="BM1280" s="175">
        <f t="shared" si="1445"/>
        <v>0</v>
      </c>
      <c r="BN1280" s="175">
        <f t="shared" si="1445"/>
        <v>0</v>
      </c>
      <c r="BO1280" s="175">
        <f t="shared" si="1445"/>
        <v>0</v>
      </c>
      <c r="BP1280" s="175">
        <f t="shared" si="1445"/>
        <v>0</v>
      </c>
      <c r="BQ1280" s="175">
        <f t="shared" si="1445"/>
        <v>0</v>
      </c>
      <c r="BR1280" s="175">
        <f t="shared" si="1445"/>
        <v>0</v>
      </c>
      <c r="BS1280" s="175">
        <f t="shared" si="1445"/>
        <v>0</v>
      </c>
      <c r="BT1280" s="175">
        <f t="shared" si="1445"/>
        <v>0</v>
      </c>
      <c r="BU1280" s="175">
        <f t="shared" si="1445"/>
        <v>0</v>
      </c>
      <c r="BV1280" s="175">
        <f t="shared" si="1445"/>
        <v>0</v>
      </c>
      <c r="BW1280" s="175">
        <f t="shared" si="1445"/>
        <v>0</v>
      </c>
      <c r="BX1280" s="175">
        <f t="shared" si="1445"/>
        <v>0</v>
      </c>
      <c r="BY1280" s="175">
        <f t="shared" si="1445"/>
        <v>0</v>
      </c>
      <c r="BZ1280" s="175">
        <f t="shared" si="1445"/>
        <v>0</v>
      </c>
      <c r="CA1280" s="175">
        <f t="shared" si="1445"/>
        <v>0</v>
      </c>
      <c r="CB1280" s="175">
        <f t="shared" si="1445"/>
        <v>0</v>
      </c>
      <c r="CC1280" s="175">
        <f t="shared" si="1445"/>
        <v>0</v>
      </c>
      <c r="CD1280" s="175">
        <f t="shared" si="1445"/>
        <v>0</v>
      </c>
      <c r="CE1280" s="175">
        <f t="shared" ref="CE1280:CK1280" si="1446">CE1251</f>
        <v>0</v>
      </c>
      <c r="CF1280" s="175">
        <f t="shared" si="1446"/>
        <v>0</v>
      </c>
      <c r="CG1280" s="175">
        <f t="shared" si="1446"/>
        <v>0</v>
      </c>
      <c r="CH1280" s="175">
        <f t="shared" si="1446"/>
        <v>0</v>
      </c>
      <c r="CI1280" s="175">
        <f t="shared" si="1446"/>
        <v>0</v>
      </c>
      <c r="CJ1280" s="175">
        <f t="shared" si="1446"/>
        <v>0</v>
      </c>
      <c r="CK1280" s="175">
        <f t="shared" si="1446"/>
        <v>0</v>
      </c>
      <c r="CL1280" s="175">
        <f t="shared" ref="CL1280" si="1447">CL1251</f>
        <v>0</v>
      </c>
    </row>
    <row r="1281" spans="2:90" x14ac:dyDescent="0.4">
      <c r="B1281" s="132" t="str">
        <f>B1253</f>
        <v>Primary volume driver</v>
      </c>
      <c r="D1281" t="s">
        <v>849</v>
      </c>
      <c r="E1281" s="8" t="str">
        <f t="shared" si="1414"/>
        <v>1281 LTERMY-S</v>
      </c>
      <c r="G1281" t="s">
        <v>332</v>
      </c>
      <c r="H1281" s="12"/>
      <c r="I1281" s="60"/>
      <c r="J1281" s="60"/>
      <c r="K1281" s="15"/>
      <c r="L1281" s="15"/>
      <c r="M1281" s="15"/>
      <c r="N1281" s="15"/>
      <c r="O1281" s="15"/>
      <c r="P1281" s="15"/>
      <c r="R1281" s="15"/>
      <c r="S1281" s="175" t="str">
        <f t="shared" ref="S1281" si="1448">S1252</f>
        <v>S$12</v>
      </c>
      <c r="T1281" s="175" t="str">
        <f t="shared" ref="T1281:AX1281" si="1449">T1252</f>
        <v>T$12</v>
      </c>
      <c r="U1281" s="175" t="str">
        <f t="shared" si="1449"/>
        <v>U$12</v>
      </c>
      <c r="V1281" s="175" t="str">
        <f t="shared" si="1449"/>
        <v>V$12</v>
      </c>
      <c r="W1281" s="175" t="str">
        <f t="shared" si="1449"/>
        <v>W$12</v>
      </c>
      <c r="X1281" s="175" t="str">
        <f t="shared" si="1449"/>
        <v>X$12</v>
      </c>
      <c r="Y1281" s="175" t="str">
        <f t="shared" si="1449"/>
        <v>Y$12</v>
      </c>
      <c r="Z1281" s="175" t="str">
        <f t="shared" si="1449"/>
        <v>Z$12</v>
      </c>
      <c r="AA1281" s="175" t="str">
        <f t="shared" si="1449"/>
        <v>AA$12</v>
      </c>
      <c r="AB1281" s="175" t="str">
        <f t="shared" si="1449"/>
        <v>AB$12</v>
      </c>
      <c r="AC1281" s="175" t="str">
        <f t="shared" si="1449"/>
        <v>AC$12</v>
      </c>
      <c r="AD1281" s="175" t="str">
        <f t="shared" si="1449"/>
        <v>AD$12</v>
      </c>
      <c r="AE1281" s="175" t="str">
        <f t="shared" si="1449"/>
        <v>AE$12</v>
      </c>
      <c r="AF1281" s="175" t="str">
        <f t="shared" si="1449"/>
        <v>AF$12</v>
      </c>
      <c r="AG1281" s="175" t="str">
        <f t="shared" si="1449"/>
        <v>AG$12</v>
      </c>
      <c r="AH1281" s="175" t="str">
        <f t="shared" si="1449"/>
        <v>AH$12</v>
      </c>
      <c r="AI1281" s="175" t="str">
        <f t="shared" si="1449"/>
        <v>AI$12</v>
      </c>
      <c r="AJ1281" s="175" t="str">
        <f t="shared" si="1449"/>
        <v>AJ$12</v>
      </c>
      <c r="AK1281" s="175" t="str">
        <f t="shared" si="1449"/>
        <v>AK$12</v>
      </c>
      <c r="AL1281" s="175" t="str">
        <f t="shared" si="1449"/>
        <v>AL$12</v>
      </c>
      <c r="AM1281" s="175" t="str">
        <f t="shared" si="1449"/>
        <v>AM$12</v>
      </c>
      <c r="AN1281" s="175" t="str">
        <f t="shared" si="1449"/>
        <v>AN$12</v>
      </c>
      <c r="AO1281" s="175" t="str">
        <f t="shared" si="1449"/>
        <v>AO$12</v>
      </c>
      <c r="AP1281" s="175" t="str">
        <f t="shared" si="1449"/>
        <v>AP$12</v>
      </c>
      <c r="AQ1281" s="175" t="str">
        <f t="shared" si="1449"/>
        <v>AQ$12</v>
      </c>
      <c r="AR1281" s="175" t="str">
        <f t="shared" si="1449"/>
        <v>AR$12</v>
      </c>
      <c r="AS1281" s="175" t="str">
        <f t="shared" si="1449"/>
        <v>AS$12</v>
      </c>
      <c r="AT1281" s="175" t="str">
        <f t="shared" si="1449"/>
        <v>AT$12</v>
      </c>
      <c r="AU1281" s="175" t="str">
        <f t="shared" si="1449"/>
        <v>AU$12</v>
      </c>
      <c r="AV1281" s="175" t="str">
        <f t="shared" si="1449"/>
        <v>AV$12</v>
      </c>
      <c r="AW1281" s="175" t="str">
        <f t="shared" si="1449"/>
        <v>AW$12</v>
      </c>
      <c r="AX1281" s="175" t="str">
        <f t="shared" si="1449"/>
        <v>AX$12</v>
      </c>
      <c r="AY1281" s="175" t="str">
        <f t="shared" ref="AY1281:CD1281" si="1450">AY1252</f>
        <v>AY$12</v>
      </c>
      <c r="AZ1281" s="175" t="str">
        <f t="shared" si="1450"/>
        <v>AZ$12</v>
      </c>
      <c r="BA1281" s="175" t="str">
        <f t="shared" si="1450"/>
        <v>BA$12</v>
      </c>
      <c r="BB1281" s="175" t="str">
        <f t="shared" si="1450"/>
        <v>BB$12</v>
      </c>
      <c r="BC1281" s="175" t="str">
        <f t="shared" si="1450"/>
        <v>BC$12</v>
      </c>
      <c r="BD1281" s="175" t="str">
        <f t="shared" si="1450"/>
        <v>BD$12</v>
      </c>
      <c r="BE1281" s="175" t="str">
        <f t="shared" si="1450"/>
        <v>BE$12</v>
      </c>
      <c r="BF1281" s="175" t="str">
        <f t="shared" si="1450"/>
        <v>BF$12</v>
      </c>
      <c r="BG1281" s="175" t="str">
        <f t="shared" si="1450"/>
        <v>BG$12</v>
      </c>
      <c r="BH1281" s="175" t="str">
        <f t="shared" si="1450"/>
        <v>BH$12</v>
      </c>
      <c r="BI1281" s="175" t="str">
        <f t="shared" si="1450"/>
        <v>BI$12</v>
      </c>
      <c r="BJ1281" s="175" t="str">
        <f t="shared" si="1450"/>
        <v>BJ$12</v>
      </c>
      <c r="BK1281" s="175" t="str">
        <f t="shared" si="1450"/>
        <v>BK$12</v>
      </c>
      <c r="BL1281" s="175" t="str">
        <f t="shared" si="1450"/>
        <v>BL$12</v>
      </c>
      <c r="BM1281" s="175" t="str">
        <f t="shared" si="1450"/>
        <v>BM$12</v>
      </c>
      <c r="BN1281" s="175" t="str">
        <f t="shared" si="1450"/>
        <v>BN$12</v>
      </c>
      <c r="BO1281" s="175" t="str">
        <f t="shared" si="1450"/>
        <v>BO$12</v>
      </c>
      <c r="BP1281" s="175" t="str">
        <f t="shared" si="1450"/>
        <v>BP$12</v>
      </c>
      <c r="BQ1281" s="175" t="str">
        <f t="shared" si="1450"/>
        <v>BQ$12</v>
      </c>
      <c r="BR1281" s="175" t="str">
        <f t="shared" si="1450"/>
        <v>BR$12</v>
      </c>
      <c r="BS1281" s="175" t="str">
        <f t="shared" si="1450"/>
        <v>BS$12</v>
      </c>
      <c r="BT1281" s="175" t="str">
        <f t="shared" si="1450"/>
        <v>BT$12</v>
      </c>
      <c r="BU1281" s="175" t="str">
        <f t="shared" si="1450"/>
        <v>BU$12</v>
      </c>
      <c r="BV1281" s="175" t="str">
        <f t="shared" si="1450"/>
        <v>BV$12</v>
      </c>
      <c r="BW1281" s="175" t="str">
        <f t="shared" si="1450"/>
        <v>BW$12</v>
      </c>
      <c r="BX1281" s="175" t="str">
        <f t="shared" si="1450"/>
        <v>BX$12</v>
      </c>
      <c r="BY1281" s="175" t="str">
        <f t="shared" si="1450"/>
        <v>BY$12</v>
      </c>
      <c r="BZ1281" s="175" t="str">
        <f t="shared" si="1450"/>
        <v>BZ$12</v>
      </c>
      <c r="CA1281" s="175" t="str">
        <f t="shared" si="1450"/>
        <v>CA$12</v>
      </c>
      <c r="CB1281" s="175" t="str">
        <f t="shared" si="1450"/>
        <v>CB$12</v>
      </c>
      <c r="CC1281" s="175" t="str">
        <f t="shared" si="1450"/>
        <v>CC$12</v>
      </c>
      <c r="CD1281" s="175" t="str">
        <f t="shared" si="1450"/>
        <v>CD$12</v>
      </c>
      <c r="CE1281" s="175" t="str">
        <f t="shared" ref="CE1281:CK1281" si="1451">CE1252</f>
        <v>CE$12</v>
      </c>
      <c r="CF1281" s="175" t="str">
        <f t="shared" si="1451"/>
        <v>CF$12</v>
      </c>
      <c r="CG1281" s="175" t="str">
        <f t="shared" si="1451"/>
        <v>CG$12</v>
      </c>
      <c r="CH1281" s="175" t="str">
        <f t="shared" si="1451"/>
        <v>CH$12</v>
      </c>
      <c r="CI1281" s="175" t="str">
        <f t="shared" si="1451"/>
        <v>CI$12</v>
      </c>
      <c r="CJ1281" s="175" t="str">
        <f t="shared" si="1451"/>
        <v>CJ$12</v>
      </c>
      <c r="CK1281" s="175" t="str">
        <f t="shared" si="1451"/>
        <v>CK$12</v>
      </c>
      <c r="CL1281" s="175" t="str">
        <f t="shared" ref="CL1281" si="1452">CL1252</f>
        <v>CL$12</v>
      </c>
    </row>
    <row r="1282" spans="2:90" x14ac:dyDescent="0.4">
      <c r="B1282" s="187" t="str">
        <f>B1258</f>
        <v>Rolling fixed term loan - multiple borrowings w/ annual control:</v>
      </c>
      <c r="D1282" t="s">
        <v>849</v>
      </c>
      <c r="E1282" s="8" t="str">
        <f t="shared" si="1414"/>
        <v>1282 LTERMY-S</v>
      </c>
      <c r="G1282" t="s">
        <v>332</v>
      </c>
      <c r="H1282" s="12"/>
      <c r="I1282" s="60"/>
      <c r="J1282" s="60"/>
      <c r="K1282" s="15"/>
      <c r="L1282" s="15"/>
      <c r="M1282" s="15"/>
      <c r="N1282" s="15"/>
      <c r="O1282" s="15"/>
      <c r="P1282" s="15"/>
      <c r="R1282" s="15"/>
      <c r="S1282" s="175" t="str">
        <f t="shared" ref="S1282" si="1453">S1253</f>
        <v>S$13</v>
      </c>
      <c r="T1282" s="175" t="str">
        <f t="shared" ref="T1282:AX1282" si="1454">T1253</f>
        <v>T$13</v>
      </c>
      <c r="U1282" s="175" t="str">
        <f t="shared" si="1454"/>
        <v>U$13</v>
      </c>
      <c r="V1282" s="175" t="str">
        <f t="shared" si="1454"/>
        <v>V$13</v>
      </c>
      <c r="W1282" s="175" t="str">
        <f t="shared" si="1454"/>
        <v>W$13</v>
      </c>
      <c r="X1282" s="175" t="str">
        <f t="shared" si="1454"/>
        <v>X$13</v>
      </c>
      <c r="Y1282" s="175" t="str">
        <f t="shared" si="1454"/>
        <v>Y$13</v>
      </c>
      <c r="Z1282" s="175" t="str">
        <f t="shared" si="1454"/>
        <v>Z$13</v>
      </c>
      <c r="AA1282" s="175" t="str">
        <f t="shared" si="1454"/>
        <v>AA$13</v>
      </c>
      <c r="AB1282" s="175" t="str">
        <f t="shared" si="1454"/>
        <v>AB$13</v>
      </c>
      <c r="AC1282" s="175" t="str">
        <f t="shared" si="1454"/>
        <v>AC$13</v>
      </c>
      <c r="AD1282" s="175" t="str">
        <f t="shared" si="1454"/>
        <v>AD$13</v>
      </c>
      <c r="AE1282" s="175" t="str">
        <f t="shared" si="1454"/>
        <v>AE$13</v>
      </c>
      <c r="AF1282" s="175" t="str">
        <f t="shared" si="1454"/>
        <v>AF$13</v>
      </c>
      <c r="AG1282" s="175" t="str">
        <f t="shared" si="1454"/>
        <v>AG$13</v>
      </c>
      <c r="AH1282" s="175" t="str">
        <f t="shared" si="1454"/>
        <v>AH$13</v>
      </c>
      <c r="AI1282" s="175" t="str">
        <f t="shared" si="1454"/>
        <v>AI$13</v>
      </c>
      <c r="AJ1282" s="175" t="str">
        <f t="shared" si="1454"/>
        <v>AJ$13</v>
      </c>
      <c r="AK1282" s="175" t="str">
        <f t="shared" si="1454"/>
        <v>AK$13</v>
      </c>
      <c r="AL1282" s="175" t="str">
        <f t="shared" si="1454"/>
        <v>AL$13</v>
      </c>
      <c r="AM1282" s="175" t="str">
        <f t="shared" si="1454"/>
        <v>AM$13</v>
      </c>
      <c r="AN1282" s="175" t="str">
        <f t="shared" si="1454"/>
        <v>AN$13</v>
      </c>
      <c r="AO1282" s="175" t="str">
        <f t="shared" si="1454"/>
        <v>AO$13</v>
      </c>
      <c r="AP1282" s="175" t="str">
        <f t="shared" si="1454"/>
        <v>AP$13</v>
      </c>
      <c r="AQ1282" s="175" t="str">
        <f t="shared" si="1454"/>
        <v>AQ$13</v>
      </c>
      <c r="AR1282" s="175" t="str">
        <f t="shared" si="1454"/>
        <v>AR$13</v>
      </c>
      <c r="AS1282" s="175" t="str">
        <f t="shared" si="1454"/>
        <v>AS$13</v>
      </c>
      <c r="AT1282" s="175" t="str">
        <f t="shared" si="1454"/>
        <v>AT$13</v>
      </c>
      <c r="AU1282" s="175" t="str">
        <f t="shared" si="1454"/>
        <v>AU$13</v>
      </c>
      <c r="AV1282" s="175" t="str">
        <f t="shared" si="1454"/>
        <v>AV$13</v>
      </c>
      <c r="AW1282" s="175" t="str">
        <f t="shared" si="1454"/>
        <v>AW$13</v>
      </c>
      <c r="AX1282" s="175" t="str">
        <f t="shared" si="1454"/>
        <v>AX$13</v>
      </c>
      <c r="AY1282" s="175" t="str">
        <f t="shared" ref="AY1282:CD1282" si="1455">AY1253</f>
        <v>AY$13</v>
      </c>
      <c r="AZ1282" s="175" t="str">
        <f t="shared" si="1455"/>
        <v>AZ$13</v>
      </c>
      <c r="BA1282" s="175" t="str">
        <f t="shared" si="1455"/>
        <v>BA$13</v>
      </c>
      <c r="BB1282" s="175" t="str">
        <f t="shared" si="1455"/>
        <v>BB$13</v>
      </c>
      <c r="BC1282" s="175" t="str">
        <f t="shared" si="1455"/>
        <v>BC$13</v>
      </c>
      <c r="BD1282" s="175" t="str">
        <f t="shared" si="1455"/>
        <v>BD$13</v>
      </c>
      <c r="BE1282" s="175" t="str">
        <f t="shared" si="1455"/>
        <v>BE$13</v>
      </c>
      <c r="BF1282" s="175" t="str">
        <f t="shared" si="1455"/>
        <v>BF$13</v>
      </c>
      <c r="BG1282" s="175" t="str">
        <f t="shared" si="1455"/>
        <v>BG$13</v>
      </c>
      <c r="BH1282" s="175" t="str">
        <f t="shared" si="1455"/>
        <v>BH$13</v>
      </c>
      <c r="BI1282" s="175" t="str">
        <f t="shared" si="1455"/>
        <v>BI$13</v>
      </c>
      <c r="BJ1282" s="175" t="str">
        <f t="shared" si="1455"/>
        <v>BJ$13</v>
      </c>
      <c r="BK1282" s="175" t="str">
        <f t="shared" si="1455"/>
        <v>BK$13</v>
      </c>
      <c r="BL1282" s="175" t="str">
        <f t="shared" si="1455"/>
        <v>BL$13</v>
      </c>
      <c r="BM1282" s="175" t="str">
        <f t="shared" si="1455"/>
        <v>BM$13</v>
      </c>
      <c r="BN1282" s="175" t="str">
        <f t="shared" si="1455"/>
        <v>BN$13</v>
      </c>
      <c r="BO1282" s="175" t="str">
        <f t="shared" si="1455"/>
        <v>BO$13</v>
      </c>
      <c r="BP1282" s="175" t="str">
        <f t="shared" si="1455"/>
        <v>BP$13</v>
      </c>
      <c r="BQ1282" s="175" t="str">
        <f t="shared" si="1455"/>
        <v>BQ$13</v>
      </c>
      <c r="BR1282" s="175" t="str">
        <f t="shared" si="1455"/>
        <v>BR$13</v>
      </c>
      <c r="BS1282" s="175" t="str">
        <f t="shared" si="1455"/>
        <v>BS$13</v>
      </c>
      <c r="BT1282" s="175" t="str">
        <f t="shared" si="1455"/>
        <v>BT$13</v>
      </c>
      <c r="BU1282" s="175" t="str">
        <f t="shared" si="1455"/>
        <v>BU$13</v>
      </c>
      <c r="BV1282" s="175" t="str">
        <f t="shared" si="1455"/>
        <v>BV$13</v>
      </c>
      <c r="BW1282" s="175" t="str">
        <f t="shared" si="1455"/>
        <v>BW$13</v>
      </c>
      <c r="BX1282" s="175" t="str">
        <f t="shared" si="1455"/>
        <v>BX$13</v>
      </c>
      <c r="BY1282" s="175" t="str">
        <f t="shared" si="1455"/>
        <v>BY$13</v>
      </c>
      <c r="BZ1282" s="175" t="str">
        <f t="shared" si="1455"/>
        <v>BZ$13</v>
      </c>
      <c r="CA1282" s="175" t="str">
        <f t="shared" si="1455"/>
        <v>CA$13</v>
      </c>
      <c r="CB1282" s="175" t="str">
        <f t="shared" si="1455"/>
        <v>CB$13</v>
      </c>
      <c r="CC1282" s="175" t="str">
        <f t="shared" si="1455"/>
        <v>CC$13</v>
      </c>
      <c r="CD1282" s="175" t="str">
        <f t="shared" si="1455"/>
        <v>CD$13</v>
      </c>
      <c r="CE1282" s="175" t="str">
        <f t="shared" ref="CE1282:CK1282" si="1456">CE1253</f>
        <v>CE$13</v>
      </c>
      <c r="CF1282" s="175" t="str">
        <f t="shared" si="1456"/>
        <v>CF$13</v>
      </c>
      <c r="CG1282" s="175" t="str">
        <f t="shared" si="1456"/>
        <v>CG$13</v>
      </c>
      <c r="CH1282" s="175" t="str">
        <f t="shared" si="1456"/>
        <v>CH$13</v>
      </c>
      <c r="CI1282" s="175" t="str">
        <f t="shared" si="1456"/>
        <v>CI$13</v>
      </c>
      <c r="CJ1282" s="175" t="str">
        <f t="shared" si="1456"/>
        <v>CJ$13</v>
      </c>
      <c r="CK1282" s="175" t="str">
        <f t="shared" si="1456"/>
        <v>CK$13</v>
      </c>
      <c r="CL1282" s="175" t="str">
        <f t="shared" ref="CL1282" si="1457">CL1253</f>
        <v>CL$13</v>
      </c>
    </row>
    <row r="1283" spans="2:90" x14ac:dyDescent="0.4">
      <c r="B1283" s="235" t="str">
        <f>IFERROR(SUBSTITUTE(TRIM(MID(B1258, SEARCH("-", B1258) + 1, LEN(B1258))),":",""),"no unit")</f>
        <v>multiple borrowings w/ annual control</v>
      </c>
      <c r="D1283" t="s">
        <v>849</v>
      </c>
      <c r="E1283" s="8" t="str">
        <f t="shared" si="1414"/>
        <v>1283 LTERMY-S</v>
      </c>
      <c r="G1283" t="s">
        <v>332</v>
      </c>
      <c r="H1283" s="12"/>
      <c r="I1283" s="60"/>
      <c r="J1283" s="60"/>
      <c r="K1283" s="15"/>
      <c r="L1283" s="15"/>
      <c r="M1283" s="15"/>
      <c r="N1283" s="15"/>
      <c r="O1283" s="15"/>
      <c r="P1283" s="15"/>
      <c r="R1283" s="15"/>
      <c r="S1283" s="175"/>
      <c r="T1283" s="175"/>
      <c r="U1283" s="175"/>
      <c r="V1283" s="175"/>
      <c r="W1283" s="175"/>
      <c r="X1283" s="175"/>
      <c r="Y1283" s="175"/>
      <c r="Z1283" s="175"/>
      <c r="AA1283" s="175"/>
      <c r="AB1283" s="175"/>
      <c r="AC1283" s="175"/>
      <c r="AD1283" s="175"/>
      <c r="AE1283" s="175"/>
      <c r="AF1283" s="175"/>
      <c r="AG1283" s="175"/>
      <c r="AH1283" s="175"/>
      <c r="AI1283" s="175"/>
      <c r="AJ1283" s="175"/>
      <c r="AK1283" s="175"/>
      <c r="AL1283" s="175"/>
      <c r="AM1283" s="175"/>
      <c r="AN1283" s="175"/>
      <c r="AO1283" s="175"/>
      <c r="AP1283" s="175"/>
      <c r="AQ1283" s="175"/>
      <c r="AR1283" s="175"/>
      <c r="AS1283" s="175"/>
      <c r="AT1283" s="175"/>
      <c r="AU1283" s="175"/>
      <c r="AV1283" s="175"/>
      <c r="AW1283" s="175"/>
      <c r="AX1283" s="175"/>
      <c r="AY1283" s="175"/>
      <c r="AZ1283" s="175"/>
      <c r="BA1283" s="175"/>
      <c r="BB1283" s="175"/>
      <c r="BC1283" s="175"/>
      <c r="BD1283" s="175"/>
      <c r="BE1283" s="175"/>
      <c r="BF1283" s="175"/>
      <c r="BG1283" s="175"/>
      <c r="BH1283" s="175"/>
      <c r="BI1283" s="175"/>
      <c r="BJ1283" s="175"/>
      <c r="BK1283" s="175"/>
      <c r="BL1283" s="175"/>
      <c r="BM1283" s="175"/>
      <c r="BN1283" s="175"/>
      <c r="BO1283" s="175"/>
      <c r="BP1283" s="175"/>
      <c r="BQ1283" s="175"/>
      <c r="BR1283" s="175"/>
      <c r="BS1283" s="175"/>
      <c r="BT1283" s="175"/>
      <c r="BU1283" s="175"/>
      <c r="BV1283" s="175"/>
      <c r="BW1283" s="175"/>
      <c r="BX1283" s="175"/>
      <c r="BY1283" s="175"/>
      <c r="BZ1283" s="175"/>
      <c r="CA1283" s="175"/>
      <c r="CB1283" s="175"/>
      <c r="CC1283" s="175"/>
      <c r="CD1283" s="175"/>
      <c r="CE1283" s="175"/>
      <c r="CF1283" s="175"/>
      <c r="CG1283" s="175"/>
      <c r="CH1283" s="175"/>
      <c r="CI1283" s="175"/>
      <c r="CJ1283" s="175"/>
      <c r="CK1283" s="175"/>
      <c r="CL1283" s="175"/>
    </row>
    <row r="1284" spans="2:90" x14ac:dyDescent="0.4">
      <c r="B1284" s="187" t="str">
        <f>B1256</f>
        <v>Secondary revenue driver</v>
      </c>
      <c r="D1284" t="s">
        <v>849</v>
      </c>
      <c r="E1284" s="8" t="str">
        <f t="shared" si="1414"/>
        <v>1284 LTERMY-S</v>
      </c>
      <c r="G1284" t="s">
        <v>332</v>
      </c>
      <c r="H1284" s="90"/>
      <c r="I1284" s="209"/>
      <c r="J1284" s="209"/>
      <c r="K1284" s="210"/>
      <c r="L1284" s="210"/>
      <c r="M1284" s="210"/>
      <c r="N1284" s="210"/>
      <c r="O1284" s="210"/>
      <c r="P1284" s="210"/>
      <c r="R1284" s="210"/>
      <c r="S1284" s="4" t="str">
        <f t="shared" ref="S1284" si="1458">ADDRESS(ROW(S1269),COLUMN(S1269),2)</f>
        <v>S$1269</v>
      </c>
      <c r="T1284" s="4" t="str">
        <f t="shared" ref="T1284:AX1284" si="1459">ADDRESS(ROW(T1269),COLUMN(T1269),2)</f>
        <v>T$1269</v>
      </c>
      <c r="U1284" s="4" t="str">
        <f t="shared" si="1459"/>
        <v>U$1269</v>
      </c>
      <c r="V1284" s="4" t="str">
        <f t="shared" si="1459"/>
        <v>V$1269</v>
      </c>
      <c r="W1284" s="4" t="str">
        <f t="shared" si="1459"/>
        <v>W$1269</v>
      </c>
      <c r="X1284" s="4" t="str">
        <f t="shared" si="1459"/>
        <v>X$1269</v>
      </c>
      <c r="Y1284" s="4" t="str">
        <f t="shared" si="1459"/>
        <v>Y$1269</v>
      </c>
      <c r="Z1284" s="4" t="str">
        <f t="shared" si="1459"/>
        <v>Z$1269</v>
      </c>
      <c r="AA1284" s="4" t="str">
        <f t="shared" si="1459"/>
        <v>AA$1269</v>
      </c>
      <c r="AB1284" s="4" t="str">
        <f t="shared" si="1459"/>
        <v>AB$1269</v>
      </c>
      <c r="AC1284" s="4" t="str">
        <f t="shared" si="1459"/>
        <v>AC$1269</v>
      </c>
      <c r="AD1284" s="4" t="str">
        <f t="shared" si="1459"/>
        <v>AD$1269</v>
      </c>
      <c r="AE1284" s="4" t="str">
        <f t="shared" si="1459"/>
        <v>AE$1269</v>
      </c>
      <c r="AF1284" s="4" t="str">
        <f t="shared" si="1459"/>
        <v>AF$1269</v>
      </c>
      <c r="AG1284" s="4" t="str">
        <f t="shared" si="1459"/>
        <v>AG$1269</v>
      </c>
      <c r="AH1284" s="4" t="str">
        <f t="shared" si="1459"/>
        <v>AH$1269</v>
      </c>
      <c r="AI1284" s="4" t="str">
        <f t="shared" si="1459"/>
        <v>AI$1269</v>
      </c>
      <c r="AJ1284" s="4" t="str">
        <f t="shared" si="1459"/>
        <v>AJ$1269</v>
      </c>
      <c r="AK1284" s="4" t="str">
        <f t="shared" si="1459"/>
        <v>AK$1269</v>
      </c>
      <c r="AL1284" s="4" t="str">
        <f t="shared" si="1459"/>
        <v>AL$1269</v>
      </c>
      <c r="AM1284" s="4" t="str">
        <f t="shared" si="1459"/>
        <v>AM$1269</v>
      </c>
      <c r="AN1284" s="4" t="str">
        <f t="shared" si="1459"/>
        <v>AN$1269</v>
      </c>
      <c r="AO1284" s="4" t="str">
        <f t="shared" si="1459"/>
        <v>AO$1269</v>
      </c>
      <c r="AP1284" s="4" t="str">
        <f t="shared" si="1459"/>
        <v>AP$1269</v>
      </c>
      <c r="AQ1284" s="4" t="str">
        <f t="shared" si="1459"/>
        <v>AQ$1269</v>
      </c>
      <c r="AR1284" s="4" t="str">
        <f t="shared" si="1459"/>
        <v>AR$1269</v>
      </c>
      <c r="AS1284" s="4" t="str">
        <f t="shared" si="1459"/>
        <v>AS$1269</v>
      </c>
      <c r="AT1284" s="4" t="str">
        <f t="shared" si="1459"/>
        <v>AT$1269</v>
      </c>
      <c r="AU1284" s="4" t="str">
        <f t="shared" si="1459"/>
        <v>AU$1269</v>
      </c>
      <c r="AV1284" s="4" t="str">
        <f t="shared" si="1459"/>
        <v>AV$1269</v>
      </c>
      <c r="AW1284" s="4" t="str">
        <f t="shared" si="1459"/>
        <v>AW$1269</v>
      </c>
      <c r="AX1284" s="4" t="str">
        <f t="shared" si="1459"/>
        <v>AX$1269</v>
      </c>
      <c r="AY1284" s="4" t="str">
        <f t="shared" ref="AY1284:CD1284" si="1460">ADDRESS(ROW(AY1269),COLUMN(AY1269),2)</f>
        <v>AY$1269</v>
      </c>
      <c r="AZ1284" s="4" t="str">
        <f t="shared" si="1460"/>
        <v>AZ$1269</v>
      </c>
      <c r="BA1284" s="4" t="str">
        <f t="shared" si="1460"/>
        <v>BA$1269</v>
      </c>
      <c r="BB1284" s="4" t="str">
        <f t="shared" si="1460"/>
        <v>BB$1269</v>
      </c>
      <c r="BC1284" s="4" t="str">
        <f t="shared" si="1460"/>
        <v>BC$1269</v>
      </c>
      <c r="BD1284" s="4" t="str">
        <f t="shared" si="1460"/>
        <v>BD$1269</v>
      </c>
      <c r="BE1284" s="4" t="str">
        <f t="shared" si="1460"/>
        <v>BE$1269</v>
      </c>
      <c r="BF1284" s="4" t="str">
        <f t="shared" si="1460"/>
        <v>BF$1269</v>
      </c>
      <c r="BG1284" s="4" t="str">
        <f t="shared" si="1460"/>
        <v>BG$1269</v>
      </c>
      <c r="BH1284" s="4" t="str">
        <f t="shared" si="1460"/>
        <v>BH$1269</v>
      </c>
      <c r="BI1284" s="4" t="str">
        <f t="shared" si="1460"/>
        <v>BI$1269</v>
      </c>
      <c r="BJ1284" s="4" t="str">
        <f t="shared" si="1460"/>
        <v>BJ$1269</v>
      </c>
      <c r="BK1284" s="4" t="str">
        <f t="shared" si="1460"/>
        <v>BK$1269</v>
      </c>
      <c r="BL1284" s="4" t="str">
        <f t="shared" si="1460"/>
        <v>BL$1269</v>
      </c>
      <c r="BM1284" s="4" t="str">
        <f t="shared" si="1460"/>
        <v>BM$1269</v>
      </c>
      <c r="BN1284" s="4" t="str">
        <f t="shared" si="1460"/>
        <v>BN$1269</v>
      </c>
      <c r="BO1284" s="4" t="str">
        <f t="shared" si="1460"/>
        <v>BO$1269</v>
      </c>
      <c r="BP1284" s="4" t="str">
        <f t="shared" si="1460"/>
        <v>BP$1269</v>
      </c>
      <c r="BQ1284" s="4" t="str">
        <f t="shared" si="1460"/>
        <v>BQ$1269</v>
      </c>
      <c r="BR1284" s="4" t="str">
        <f t="shared" si="1460"/>
        <v>BR$1269</v>
      </c>
      <c r="BS1284" s="4" t="str">
        <f t="shared" si="1460"/>
        <v>BS$1269</v>
      </c>
      <c r="BT1284" s="4" t="str">
        <f t="shared" si="1460"/>
        <v>BT$1269</v>
      </c>
      <c r="BU1284" s="4" t="str">
        <f t="shared" si="1460"/>
        <v>BU$1269</v>
      </c>
      <c r="BV1284" s="4" t="str">
        <f t="shared" si="1460"/>
        <v>BV$1269</v>
      </c>
      <c r="BW1284" s="4" t="str">
        <f t="shared" si="1460"/>
        <v>BW$1269</v>
      </c>
      <c r="BX1284" s="4" t="str">
        <f t="shared" si="1460"/>
        <v>BX$1269</v>
      </c>
      <c r="BY1284" s="4" t="str">
        <f t="shared" si="1460"/>
        <v>BY$1269</v>
      </c>
      <c r="BZ1284" s="4" t="str">
        <f t="shared" si="1460"/>
        <v>BZ$1269</v>
      </c>
      <c r="CA1284" s="4" t="str">
        <f t="shared" si="1460"/>
        <v>CA$1269</v>
      </c>
      <c r="CB1284" s="4" t="str">
        <f t="shared" si="1460"/>
        <v>CB$1269</v>
      </c>
      <c r="CC1284" s="4" t="str">
        <f t="shared" si="1460"/>
        <v>CC$1269</v>
      </c>
      <c r="CD1284" s="4" t="str">
        <f t="shared" si="1460"/>
        <v>CD$1269</v>
      </c>
      <c r="CE1284" s="4" t="str">
        <f t="shared" ref="CE1284:CK1284" si="1461">ADDRESS(ROW(CE1269),COLUMN(CE1269),2)</f>
        <v>CE$1269</v>
      </c>
      <c r="CF1284" s="4" t="str">
        <f t="shared" si="1461"/>
        <v>CF$1269</v>
      </c>
      <c r="CG1284" s="4" t="str">
        <f t="shared" si="1461"/>
        <v>CG$1269</v>
      </c>
      <c r="CH1284" s="4" t="str">
        <f t="shared" si="1461"/>
        <v>CH$1269</v>
      </c>
      <c r="CI1284" s="4" t="str">
        <f t="shared" si="1461"/>
        <v>CI$1269</v>
      </c>
      <c r="CJ1284" s="4" t="str">
        <f t="shared" si="1461"/>
        <v>CJ$1269</v>
      </c>
      <c r="CK1284" s="4" t="str">
        <f t="shared" si="1461"/>
        <v>CK$1269</v>
      </c>
      <c r="CL1284" s="4" t="str">
        <f t="shared" ref="CL1284" si="1462">ADDRESS(ROW(CL1269),COLUMN(CL1269),2)</f>
        <v>CL$1269</v>
      </c>
    </row>
    <row r="1285" spans="2:90" x14ac:dyDescent="0.4">
      <c r="B1285" s="132" t="str">
        <f>B1257</f>
        <v>Secondary volume driver</v>
      </c>
      <c r="D1285" t="s">
        <v>849</v>
      </c>
      <c r="E1285" s="8" t="str">
        <f t="shared" si="1414"/>
        <v>1285 LTERMY-S</v>
      </c>
      <c r="G1285" t="s">
        <v>332</v>
      </c>
      <c r="H1285" s="12"/>
      <c r="I1285" s="60"/>
      <c r="J1285" s="60"/>
      <c r="K1285" s="15"/>
      <c r="L1285" s="15"/>
      <c r="M1285" s="15"/>
      <c r="N1285" s="15"/>
      <c r="O1285" s="15"/>
      <c r="P1285" s="15"/>
      <c r="R1285" s="15"/>
      <c r="S1285" s="175" t="str">
        <f t="shared" ref="S1285" si="1463">S1256</f>
        <v>S$14</v>
      </c>
      <c r="T1285" s="175" t="str">
        <f t="shared" ref="T1285:AX1285" si="1464">T1256</f>
        <v>T$14</v>
      </c>
      <c r="U1285" s="175" t="str">
        <f t="shared" si="1464"/>
        <v>U$14</v>
      </c>
      <c r="V1285" s="175" t="str">
        <f t="shared" si="1464"/>
        <v>V$14</v>
      </c>
      <c r="W1285" s="175" t="str">
        <f t="shared" si="1464"/>
        <v>W$14</v>
      </c>
      <c r="X1285" s="175" t="str">
        <f t="shared" si="1464"/>
        <v>X$14</v>
      </c>
      <c r="Y1285" s="175" t="str">
        <f t="shared" si="1464"/>
        <v>Y$14</v>
      </c>
      <c r="Z1285" s="175" t="str">
        <f t="shared" si="1464"/>
        <v>Z$14</v>
      </c>
      <c r="AA1285" s="175" t="str">
        <f t="shared" si="1464"/>
        <v>AA$14</v>
      </c>
      <c r="AB1285" s="175" t="str">
        <f t="shared" si="1464"/>
        <v>AB$14</v>
      </c>
      <c r="AC1285" s="175" t="str">
        <f t="shared" si="1464"/>
        <v>AC$14</v>
      </c>
      <c r="AD1285" s="175" t="str">
        <f t="shared" si="1464"/>
        <v>AD$14</v>
      </c>
      <c r="AE1285" s="175" t="str">
        <f t="shared" si="1464"/>
        <v>AE$14</v>
      </c>
      <c r="AF1285" s="175" t="str">
        <f t="shared" si="1464"/>
        <v>AF$14</v>
      </c>
      <c r="AG1285" s="175" t="str">
        <f t="shared" si="1464"/>
        <v>AG$14</v>
      </c>
      <c r="AH1285" s="175" t="str">
        <f t="shared" si="1464"/>
        <v>AH$14</v>
      </c>
      <c r="AI1285" s="175" t="str">
        <f t="shared" si="1464"/>
        <v>AI$14</v>
      </c>
      <c r="AJ1285" s="175" t="str">
        <f t="shared" si="1464"/>
        <v>AJ$14</v>
      </c>
      <c r="AK1285" s="175" t="str">
        <f t="shared" si="1464"/>
        <v>AK$14</v>
      </c>
      <c r="AL1285" s="175" t="str">
        <f t="shared" si="1464"/>
        <v>AL$14</v>
      </c>
      <c r="AM1285" s="175" t="str">
        <f t="shared" si="1464"/>
        <v>AM$14</v>
      </c>
      <c r="AN1285" s="175" t="str">
        <f t="shared" si="1464"/>
        <v>AN$14</v>
      </c>
      <c r="AO1285" s="175" t="str">
        <f t="shared" si="1464"/>
        <v>AO$14</v>
      </c>
      <c r="AP1285" s="175" t="str">
        <f t="shared" si="1464"/>
        <v>AP$14</v>
      </c>
      <c r="AQ1285" s="175" t="str">
        <f t="shared" si="1464"/>
        <v>AQ$14</v>
      </c>
      <c r="AR1285" s="175" t="str">
        <f t="shared" si="1464"/>
        <v>AR$14</v>
      </c>
      <c r="AS1285" s="175" t="str">
        <f t="shared" si="1464"/>
        <v>AS$14</v>
      </c>
      <c r="AT1285" s="175" t="str">
        <f t="shared" si="1464"/>
        <v>AT$14</v>
      </c>
      <c r="AU1285" s="175" t="str">
        <f t="shared" si="1464"/>
        <v>AU$14</v>
      </c>
      <c r="AV1285" s="175" t="str">
        <f t="shared" si="1464"/>
        <v>AV$14</v>
      </c>
      <c r="AW1285" s="175" t="str">
        <f t="shared" si="1464"/>
        <v>AW$14</v>
      </c>
      <c r="AX1285" s="175" t="str">
        <f t="shared" si="1464"/>
        <v>AX$14</v>
      </c>
      <c r="AY1285" s="175" t="str">
        <f t="shared" ref="AY1285:CD1285" si="1465">AY1256</f>
        <v>AY$14</v>
      </c>
      <c r="AZ1285" s="175" t="str">
        <f t="shared" si="1465"/>
        <v>AZ$14</v>
      </c>
      <c r="BA1285" s="175" t="str">
        <f t="shared" si="1465"/>
        <v>BA$14</v>
      </c>
      <c r="BB1285" s="175" t="str">
        <f t="shared" si="1465"/>
        <v>BB$14</v>
      </c>
      <c r="BC1285" s="175" t="str">
        <f t="shared" si="1465"/>
        <v>BC$14</v>
      </c>
      <c r="BD1285" s="175" t="str">
        <f t="shared" si="1465"/>
        <v>BD$14</v>
      </c>
      <c r="BE1285" s="175" t="str">
        <f t="shared" si="1465"/>
        <v>BE$14</v>
      </c>
      <c r="BF1285" s="175" t="str">
        <f t="shared" si="1465"/>
        <v>BF$14</v>
      </c>
      <c r="BG1285" s="175" t="str">
        <f t="shared" si="1465"/>
        <v>BG$14</v>
      </c>
      <c r="BH1285" s="175" t="str">
        <f t="shared" si="1465"/>
        <v>BH$14</v>
      </c>
      <c r="BI1285" s="175" t="str">
        <f t="shared" si="1465"/>
        <v>BI$14</v>
      </c>
      <c r="BJ1285" s="175" t="str">
        <f t="shared" si="1465"/>
        <v>BJ$14</v>
      </c>
      <c r="BK1285" s="175" t="str">
        <f t="shared" si="1465"/>
        <v>BK$14</v>
      </c>
      <c r="BL1285" s="175" t="str">
        <f t="shared" si="1465"/>
        <v>BL$14</v>
      </c>
      <c r="BM1285" s="175" t="str">
        <f t="shared" si="1465"/>
        <v>BM$14</v>
      </c>
      <c r="BN1285" s="175" t="str">
        <f t="shared" si="1465"/>
        <v>BN$14</v>
      </c>
      <c r="BO1285" s="175" t="str">
        <f t="shared" si="1465"/>
        <v>BO$14</v>
      </c>
      <c r="BP1285" s="175" t="str">
        <f t="shared" si="1465"/>
        <v>BP$14</v>
      </c>
      <c r="BQ1285" s="175" t="str">
        <f t="shared" si="1465"/>
        <v>BQ$14</v>
      </c>
      <c r="BR1285" s="175" t="str">
        <f t="shared" si="1465"/>
        <v>BR$14</v>
      </c>
      <c r="BS1285" s="175" t="str">
        <f t="shared" si="1465"/>
        <v>BS$14</v>
      </c>
      <c r="BT1285" s="175" t="str">
        <f t="shared" si="1465"/>
        <v>BT$14</v>
      </c>
      <c r="BU1285" s="175" t="str">
        <f t="shared" si="1465"/>
        <v>BU$14</v>
      </c>
      <c r="BV1285" s="175" t="str">
        <f t="shared" si="1465"/>
        <v>BV$14</v>
      </c>
      <c r="BW1285" s="175" t="str">
        <f t="shared" si="1465"/>
        <v>BW$14</v>
      </c>
      <c r="BX1285" s="175" t="str">
        <f t="shared" si="1465"/>
        <v>BX$14</v>
      </c>
      <c r="BY1285" s="175" t="str">
        <f t="shared" si="1465"/>
        <v>BY$14</v>
      </c>
      <c r="BZ1285" s="175" t="str">
        <f t="shared" si="1465"/>
        <v>BZ$14</v>
      </c>
      <c r="CA1285" s="175" t="str">
        <f t="shared" si="1465"/>
        <v>CA$14</v>
      </c>
      <c r="CB1285" s="175" t="str">
        <f t="shared" si="1465"/>
        <v>CB$14</v>
      </c>
      <c r="CC1285" s="175" t="str">
        <f t="shared" si="1465"/>
        <v>CC$14</v>
      </c>
      <c r="CD1285" s="175" t="str">
        <f t="shared" si="1465"/>
        <v>CD$14</v>
      </c>
      <c r="CE1285" s="175" t="str">
        <f t="shared" ref="CE1285:CK1285" si="1466">CE1256</f>
        <v>CE$14</v>
      </c>
      <c r="CF1285" s="175" t="str">
        <f t="shared" si="1466"/>
        <v>CF$14</v>
      </c>
      <c r="CG1285" s="175" t="str">
        <f t="shared" si="1466"/>
        <v>CG$14</v>
      </c>
      <c r="CH1285" s="175" t="str">
        <f t="shared" si="1466"/>
        <v>CH$14</v>
      </c>
      <c r="CI1285" s="175" t="str">
        <f t="shared" si="1466"/>
        <v>CI$14</v>
      </c>
      <c r="CJ1285" s="175" t="str">
        <f t="shared" si="1466"/>
        <v>CJ$14</v>
      </c>
      <c r="CK1285" s="175" t="str">
        <f t="shared" si="1466"/>
        <v>CK$14</v>
      </c>
      <c r="CL1285" s="175" t="str">
        <f t="shared" ref="CL1285" si="1467">CL1256</f>
        <v>CL$14</v>
      </c>
    </row>
    <row r="1287" spans="2:90" x14ac:dyDescent="0.4">
      <c r="B1287" s="171" t="s">
        <v>490</v>
      </c>
      <c r="E1287" s="8"/>
      <c r="H1287" s="170"/>
      <c r="I1287" s="172"/>
      <c r="J1287" s="172"/>
      <c r="K1287" s="193"/>
      <c r="L1287" s="193"/>
      <c r="M1287" s="193"/>
      <c r="N1287" s="193"/>
      <c r="O1287" s="193"/>
      <c r="P1287" s="193"/>
      <c r="R1287" s="194"/>
      <c r="S1287" s="170"/>
      <c r="T1287" s="170"/>
      <c r="U1287" s="170"/>
      <c r="V1287" s="170"/>
      <c r="W1287" s="170"/>
      <c r="X1287" s="170"/>
      <c r="Y1287" s="170"/>
      <c r="Z1287" s="170"/>
      <c r="AA1287" s="170"/>
      <c r="AB1287" s="170"/>
      <c r="AC1287" s="170"/>
      <c r="AD1287" s="170"/>
      <c r="AE1287" s="170"/>
      <c r="AF1287" s="170"/>
      <c r="AG1287" s="170"/>
      <c r="AH1287" s="170"/>
      <c r="AI1287" s="170"/>
      <c r="AJ1287" s="170"/>
      <c r="AK1287" s="170"/>
      <c r="AL1287" s="170"/>
      <c r="AM1287" s="170"/>
      <c r="AN1287" s="170"/>
      <c r="AO1287" s="170"/>
      <c r="AP1287" s="170"/>
      <c r="AQ1287" s="170"/>
      <c r="AR1287" s="170"/>
      <c r="AS1287" s="170"/>
      <c r="AT1287" s="170"/>
      <c r="AU1287" s="170"/>
      <c r="AV1287" s="170"/>
      <c r="AW1287" s="170"/>
      <c r="AX1287" s="170"/>
      <c r="AY1287" s="170"/>
      <c r="AZ1287" s="170"/>
      <c r="BA1287" s="170"/>
      <c r="BB1287" s="170"/>
      <c r="BC1287" s="170"/>
      <c r="BD1287" s="170"/>
      <c r="BE1287" s="170"/>
      <c r="BF1287" s="170"/>
      <c r="BG1287" s="170"/>
      <c r="BH1287" s="170"/>
      <c r="BI1287" s="170"/>
      <c r="BJ1287" s="170"/>
      <c r="BK1287" s="170"/>
      <c r="BL1287" s="170"/>
      <c r="BM1287" s="170"/>
      <c r="BN1287" s="170"/>
      <c r="BO1287" s="170"/>
      <c r="BP1287" s="170"/>
      <c r="BQ1287" s="170"/>
      <c r="BR1287" s="170"/>
      <c r="BS1287" s="170"/>
      <c r="BT1287" s="170"/>
      <c r="BU1287" s="170"/>
      <c r="BV1287" s="170"/>
      <c r="BW1287" s="170"/>
      <c r="BX1287" s="170"/>
      <c r="BY1287" s="170"/>
      <c r="BZ1287" s="170"/>
      <c r="CA1287" s="170"/>
      <c r="CB1287" s="170"/>
      <c r="CC1287" s="170"/>
      <c r="CD1287" s="170"/>
      <c r="CE1287" s="170"/>
      <c r="CF1287" s="170"/>
      <c r="CG1287" s="170"/>
      <c r="CH1287" s="170"/>
      <c r="CI1287" s="170"/>
      <c r="CJ1287" s="170"/>
      <c r="CK1287" s="170"/>
      <c r="CL1287" s="170"/>
    </row>
    <row r="1288" spans="2:90" x14ac:dyDescent="0.4">
      <c r="B1288" s="171" t="s">
        <v>492</v>
      </c>
      <c r="E1288" s="8"/>
      <c r="H1288" s="170"/>
      <c r="I1288" s="172"/>
      <c r="J1288" s="172"/>
      <c r="K1288" s="193"/>
      <c r="L1288" s="193"/>
      <c r="M1288" s="193"/>
      <c r="N1288" s="193"/>
      <c r="O1288" s="193"/>
      <c r="P1288" s="193"/>
      <c r="R1288" s="194"/>
      <c r="S1288" s="170"/>
      <c r="T1288" s="170"/>
      <c r="U1288" s="170"/>
      <c r="V1288" s="170"/>
      <c r="W1288" s="170"/>
      <c r="X1288" s="170"/>
      <c r="Y1288" s="170"/>
      <c r="Z1288" s="170"/>
      <c r="AA1288" s="170"/>
      <c r="AB1288" s="170"/>
      <c r="AC1288" s="170"/>
      <c r="AD1288" s="170"/>
      <c r="AE1288" s="170"/>
      <c r="AF1288" s="170"/>
      <c r="AG1288" s="170"/>
      <c r="AH1288" s="170"/>
      <c r="AI1288" s="170"/>
      <c r="AJ1288" s="170"/>
      <c r="AK1288" s="170"/>
      <c r="AL1288" s="170"/>
      <c r="AM1288" s="170"/>
      <c r="AN1288" s="170"/>
      <c r="AO1288" s="170"/>
      <c r="AP1288" s="170"/>
      <c r="AQ1288" s="170"/>
      <c r="AR1288" s="170"/>
      <c r="AS1288" s="170"/>
      <c r="AT1288" s="170"/>
      <c r="AU1288" s="170"/>
      <c r="AV1288" s="170"/>
      <c r="AW1288" s="170"/>
      <c r="AX1288" s="170"/>
      <c r="AY1288" s="170"/>
      <c r="AZ1288" s="170"/>
      <c r="BA1288" s="170"/>
      <c r="BB1288" s="170"/>
      <c r="BC1288" s="170"/>
      <c r="BD1288" s="170"/>
      <c r="BE1288" s="170"/>
      <c r="BF1288" s="170"/>
      <c r="BG1288" s="170"/>
      <c r="BH1288" s="170"/>
      <c r="BI1288" s="170"/>
      <c r="BJ1288" s="170"/>
      <c r="BK1288" s="170"/>
      <c r="BL1288" s="170"/>
      <c r="BM1288" s="170"/>
      <c r="BN1288" s="170"/>
      <c r="BO1288" s="170"/>
      <c r="BP1288" s="170"/>
      <c r="BQ1288" s="170"/>
      <c r="BR1288" s="170"/>
      <c r="BS1288" s="170"/>
      <c r="BT1288" s="170"/>
      <c r="BU1288" s="170"/>
      <c r="BV1288" s="170"/>
      <c r="BW1288" s="170"/>
      <c r="BX1288" s="170"/>
      <c r="BY1288" s="170"/>
      <c r="BZ1288" s="170"/>
      <c r="CA1288" s="170"/>
      <c r="CB1288" s="170"/>
      <c r="CC1288" s="170"/>
      <c r="CD1288" s="170"/>
      <c r="CE1288" s="170"/>
      <c r="CF1288" s="170"/>
      <c r="CG1288" s="170"/>
      <c r="CH1288" s="170"/>
      <c r="CI1288" s="170"/>
      <c r="CJ1288" s="170"/>
      <c r="CK1288" s="170"/>
      <c r="CL1288" s="170"/>
    </row>
    <row r="1289" spans="2:90" x14ac:dyDescent="0.4">
      <c r="B1289" s="171" t="s">
        <v>461</v>
      </c>
      <c r="E1289" s="8"/>
      <c r="H1289" s="170"/>
      <c r="I1289" s="172"/>
      <c r="J1289" s="172"/>
      <c r="K1289" s="193"/>
      <c r="L1289" s="193"/>
      <c r="M1289" s="193"/>
      <c r="N1289" s="193"/>
      <c r="O1289" s="193"/>
      <c r="P1289" s="193"/>
      <c r="R1289" s="194"/>
      <c r="S1289" s="195" t="str">
        <f t="shared" ref="S1289:AX1289" si="1468">S$16</f>
        <v>S$12</v>
      </c>
      <c r="T1289" s="195" t="str">
        <f t="shared" si="1468"/>
        <v>T$12</v>
      </c>
      <c r="U1289" s="195" t="str">
        <f t="shared" si="1468"/>
        <v>U$12</v>
      </c>
      <c r="V1289" s="195" t="str">
        <f t="shared" si="1468"/>
        <v>V$12</v>
      </c>
      <c r="W1289" s="195" t="str">
        <f t="shared" si="1468"/>
        <v>W$12</v>
      </c>
      <c r="X1289" s="195" t="str">
        <f t="shared" si="1468"/>
        <v>X$12</v>
      </c>
      <c r="Y1289" s="195" t="str">
        <f t="shared" si="1468"/>
        <v>Y$12</v>
      </c>
      <c r="Z1289" s="195" t="str">
        <f t="shared" si="1468"/>
        <v>Z$12</v>
      </c>
      <c r="AA1289" s="195" t="str">
        <f t="shared" si="1468"/>
        <v>AA$12</v>
      </c>
      <c r="AB1289" s="195" t="str">
        <f t="shared" si="1468"/>
        <v>AB$12</v>
      </c>
      <c r="AC1289" s="195" t="str">
        <f t="shared" si="1468"/>
        <v>AC$12</v>
      </c>
      <c r="AD1289" s="195" t="str">
        <f t="shared" si="1468"/>
        <v>AD$12</v>
      </c>
      <c r="AE1289" s="195" t="str">
        <f t="shared" si="1468"/>
        <v>AE$12</v>
      </c>
      <c r="AF1289" s="195" t="str">
        <f t="shared" si="1468"/>
        <v>AF$12</v>
      </c>
      <c r="AG1289" s="195" t="str">
        <f t="shared" si="1468"/>
        <v>AG$12</v>
      </c>
      <c r="AH1289" s="195" t="str">
        <f t="shared" si="1468"/>
        <v>AH$12</v>
      </c>
      <c r="AI1289" s="195" t="str">
        <f t="shared" si="1468"/>
        <v>AI$12</v>
      </c>
      <c r="AJ1289" s="195" t="str">
        <f t="shared" si="1468"/>
        <v>AJ$12</v>
      </c>
      <c r="AK1289" s="195" t="str">
        <f t="shared" si="1468"/>
        <v>AK$12</v>
      </c>
      <c r="AL1289" s="195" t="str">
        <f t="shared" si="1468"/>
        <v>AL$12</v>
      </c>
      <c r="AM1289" s="195" t="str">
        <f t="shared" si="1468"/>
        <v>AM$12</v>
      </c>
      <c r="AN1289" s="195" t="str">
        <f t="shared" si="1468"/>
        <v>AN$12</v>
      </c>
      <c r="AO1289" s="195" t="str">
        <f t="shared" si="1468"/>
        <v>AO$12</v>
      </c>
      <c r="AP1289" s="195" t="str">
        <f t="shared" si="1468"/>
        <v>AP$12</v>
      </c>
      <c r="AQ1289" s="195" t="str">
        <f t="shared" si="1468"/>
        <v>AQ$12</v>
      </c>
      <c r="AR1289" s="195" t="str">
        <f t="shared" si="1468"/>
        <v>AR$12</v>
      </c>
      <c r="AS1289" s="195" t="str">
        <f t="shared" si="1468"/>
        <v>AS$12</v>
      </c>
      <c r="AT1289" s="195" t="str">
        <f t="shared" si="1468"/>
        <v>AT$12</v>
      </c>
      <c r="AU1289" s="195" t="str">
        <f t="shared" si="1468"/>
        <v>AU$12</v>
      </c>
      <c r="AV1289" s="195" t="str">
        <f t="shared" si="1468"/>
        <v>AV$12</v>
      </c>
      <c r="AW1289" s="195" t="str">
        <f t="shared" si="1468"/>
        <v>AW$12</v>
      </c>
      <c r="AX1289" s="195" t="str">
        <f t="shared" si="1468"/>
        <v>AX$12</v>
      </c>
      <c r="AY1289" s="195" t="str">
        <f t="shared" ref="AY1289:CD1289" si="1469">AY$16</f>
        <v>AY$12</v>
      </c>
      <c r="AZ1289" s="195" t="str">
        <f t="shared" si="1469"/>
        <v>AZ$12</v>
      </c>
      <c r="BA1289" s="195" t="str">
        <f t="shared" si="1469"/>
        <v>BA$12</v>
      </c>
      <c r="BB1289" s="195" t="str">
        <f t="shared" si="1469"/>
        <v>BB$12</v>
      </c>
      <c r="BC1289" s="195" t="str">
        <f t="shared" si="1469"/>
        <v>BC$12</v>
      </c>
      <c r="BD1289" s="195" t="str">
        <f t="shared" si="1469"/>
        <v>BD$12</v>
      </c>
      <c r="BE1289" s="195" t="str">
        <f t="shared" si="1469"/>
        <v>BE$12</v>
      </c>
      <c r="BF1289" s="195" t="str">
        <f t="shared" si="1469"/>
        <v>BF$12</v>
      </c>
      <c r="BG1289" s="195" t="str">
        <f t="shared" si="1469"/>
        <v>BG$12</v>
      </c>
      <c r="BH1289" s="195" t="str">
        <f t="shared" si="1469"/>
        <v>BH$12</v>
      </c>
      <c r="BI1289" s="195" t="str">
        <f t="shared" si="1469"/>
        <v>BI$12</v>
      </c>
      <c r="BJ1289" s="195" t="str">
        <f t="shared" si="1469"/>
        <v>BJ$12</v>
      </c>
      <c r="BK1289" s="195" t="str">
        <f t="shared" si="1469"/>
        <v>BK$12</v>
      </c>
      <c r="BL1289" s="195" t="str">
        <f t="shared" si="1469"/>
        <v>BL$12</v>
      </c>
      <c r="BM1289" s="195" t="str">
        <f t="shared" si="1469"/>
        <v>BM$12</v>
      </c>
      <c r="BN1289" s="195" t="str">
        <f t="shared" si="1469"/>
        <v>BN$12</v>
      </c>
      <c r="BO1289" s="195" t="str">
        <f t="shared" si="1469"/>
        <v>BO$12</v>
      </c>
      <c r="BP1289" s="195" t="str">
        <f t="shared" si="1469"/>
        <v>BP$12</v>
      </c>
      <c r="BQ1289" s="195" t="str">
        <f t="shared" si="1469"/>
        <v>BQ$12</v>
      </c>
      <c r="BR1289" s="195" t="str">
        <f t="shared" si="1469"/>
        <v>BR$12</v>
      </c>
      <c r="BS1289" s="195" t="str">
        <f t="shared" si="1469"/>
        <v>BS$12</v>
      </c>
      <c r="BT1289" s="195" t="str">
        <f t="shared" si="1469"/>
        <v>BT$12</v>
      </c>
      <c r="BU1289" s="195" t="str">
        <f t="shared" si="1469"/>
        <v>BU$12</v>
      </c>
      <c r="BV1289" s="195" t="str">
        <f t="shared" si="1469"/>
        <v>BV$12</v>
      </c>
      <c r="BW1289" s="195" t="str">
        <f t="shared" si="1469"/>
        <v>BW$12</v>
      </c>
      <c r="BX1289" s="195" t="str">
        <f t="shared" si="1469"/>
        <v>BX$12</v>
      </c>
      <c r="BY1289" s="195" t="str">
        <f t="shared" si="1469"/>
        <v>BY$12</v>
      </c>
      <c r="BZ1289" s="195" t="str">
        <f t="shared" si="1469"/>
        <v>BZ$12</v>
      </c>
      <c r="CA1289" s="195" t="str">
        <f t="shared" si="1469"/>
        <v>CA$12</v>
      </c>
      <c r="CB1289" s="195" t="str">
        <f t="shared" si="1469"/>
        <v>CB$12</v>
      </c>
      <c r="CC1289" s="195" t="str">
        <f t="shared" si="1469"/>
        <v>CC$12</v>
      </c>
      <c r="CD1289" s="195" t="str">
        <f t="shared" si="1469"/>
        <v>CD$12</v>
      </c>
      <c r="CE1289" s="195" t="str">
        <f t="shared" ref="CE1289:CL1289" si="1470">CE$16</f>
        <v>CE$12</v>
      </c>
      <c r="CF1289" s="195" t="str">
        <f t="shared" si="1470"/>
        <v>CF$12</v>
      </c>
      <c r="CG1289" s="195" t="str">
        <f t="shared" si="1470"/>
        <v>CG$12</v>
      </c>
      <c r="CH1289" s="195" t="str">
        <f t="shared" si="1470"/>
        <v>CH$12</v>
      </c>
      <c r="CI1289" s="195" t="str">
        <f t="shared" si="1470"/>
        <v>CI$12</v>
      </c>
      <c r="CJ1289" s="195" t="str">
        <f t="shared" si="1470"/>
        <v>CJ$12</v>
      </c>
      <c r="CK1289" s="195" t="str">
        <f t="shared" si="1470"/>
        <v>CK$12</v>
      </c>
      <c r="CL1289" s="195" t="str">
        <f t="shared" si="1470"/>
        <v>CL$12</v>
      </c>
    </row>
    <row r="1290" spans="2:90" x14ac:dyDescent="0.4">
      <c r="B1290" s="171" t="s">
        <v>462</v>
      </c>
      <c r="E1290" s="8"/>
      <c r="H1290" s="196"/>
      <c r="I1290" s="197"/>
      <c r="J1290" s="197"/>
      <c r="K1290" s="198"/>
      <c r="L1290" s="198"/>
      <c r="M1290" s="198"/>
      <c r="N1290" s="198"/>
      <c r="O1290" s="198"/>
      <c r="P1290" s="198"/>
      <c r="R1290" s="198"/>
      <c r="S1290" s="195" t="str">
        <f t="shared" ref="S1290:AX1290" si="1471">S$17</f>
        <v>S$13</v>
      </c>
      <c r="T1290" s="195" t="str">
        <f t="shared" si="1471"/>
        <v>T$13</v>
      </c>
      <c r="U1290" s="195" t="str">
        <f t="shared" si="1471"/>
        <v>U$13</v>
      </c>
      <c r="V1290" s="195" t="str">
        <f t="shared" si="1471"/>
        <v>V$13</v>
      </c>
      <c r="W1290" s="195" t="str">
        <f t="shared" si="1471"/>
        <v>W$13</v>
      </c>
      <c r="X1290" s="195" t="str">
        <f t="shared" si="1471"/>
        <v>X$13</v>
      </c>
      <c r="Y1290" s="195" t="str">
        <f t="shared" si="1471"/>
        <v>Y$13</v>
      </c>
      <c r="Z1290" s="195" t="str">
        <f t="shared" si="1471"/>
        <v>Z$13</v>
      </c>
      <c r="AA1290" s="195" t="str">
        <f t="shared" si="1471"/>
        <v>AA$13</v>
      </c>
      <c r="AB1290" s="195" t="str">
        <f t="shared" si="1471"/>
        <v>AB$13</v>
      </c>
      <c r="AC1290" s="195" t="str">
        <f t="shared" si="1471"/>
        <v>AC$13</v>
      </c>
      <c r="AD1290" s="195" t="str">
        <f t="shared" si="1471"/>
        <v>AD$13</v>
      </c>
      <c r="AE1290" s="195" t="str">
        <f t="shared" si="1471"/>
        <v>AE$13</v>
      </c>
      <c r="AF1290" s="195" t="str">
        <f t="shared" si="1471"/>
        <v>AF$13</v>
      </c>
      <c r="AG1290" s="195" t="str">
        <f t="shared" si="1471"/>
        <v>AG$13</v>
      </c>
      <c r="AH1290" s="195" t="str">
        <f t="shared" si="1471"/>
        <v>AH$13</v>
      </c>
      <c r="AI1290" s="195" t="str">
        <f t="shared" si="1471"/>
        <v>AI$13</v>
      </c>
      <c r="AJ1290" s="195" t="str">
        <f t="shared" si="1471"/>
        <v>AJ$13</v>
      </c>
      <c r="AK1290" s="195" t="str">
        <f t="shared" si="1471"/>
        <v>AK$13</v>
      </c>
      <c r="AL1290" s="195" t="str">
        <f t="shared" si="1471"/>
        <v>AL$13</v>
      </c>
      <c r="AM1290" s="195" t="str">
        <f t="shared" si="1471"/>
        <v>AM$13</v>
      </c>
      <c r="AN1290" s="195" t="str">
        <f t="shared" si="1471"/>
        <v>AN$13</v>
      </c>
      <c r="AO1290" s="195" t="str">
        <f t="shared" si="1471"/>
        <v>AO$13</v>
      </c>
      <c r="AP1290" s="195" t="str">
        <f t="shared" si="1471"/>
        <v>AP$13</v>
      </c>
      <c r="AQ1290" s="195" t="str">
        <f t="shared" si="1471"/>
        <v>AQ$13</v>
      </c>
      <c r="AR1290" s="195" t="str">
        <f t="shared" si="1471"/>
        <v>AR$13</v>
      </c>
      <c r="AS1290" s="195" t="str">
        <f t="shared" si="1471"/>
        <v>AS$13</v>
      </c>
      <c r="AT1290" s="195" t="str">
        <f t="shared" si="1471"/>
        <v>AT$13</v>
      </c>
      <c r="AU1290" s="195" t="str">
        <f t="shared" si="1471"/>
        <v>AU$13</v>
      </c>
      <c r="AV1290" s="195" t="str">
        <f t="shared" si="1471"/>
        <v>AV$13</v>
      </c>
      <c r="AW1290" s="195" t="str">
        <f t="shared" si="1471"/>
        <v>AW$13</v>
      </c>
      <c r="AX1290" s="195" t="str">
        <f t="shared" si="1471"/>
        <v>AX$13</v>
      </c>
      <c r="AY1290" s="195" t="str">
        <f t="shared" ref="AY1290:CD1290" si="1472">AY$17</f>
        <v>AY$13</v>
      </c>
      <c r="AZ1290" s="195" t="str">
        <f t="shared" si="1472"/>
        <v>AZ$13</v>
      </c>
      <c r="BA1290" s="195" t="str">
        <f t="shared" si="1472"/>
        <v>BA$13</v>
      </c>
      <c r="BB1290" s="195" t="str">
        <f t="shared" si="1472"/>
        <v>BB$13</v>
      </c>
      <c r="BC1290" s="195" t="str">
        <f t="shared" si="1472"/>
        <v>BC$13</v>
      </c>
      <c r="BD1290" s="195" t="str">
        <f t="shared" si="1472"/>
        <v>BD$13</v>
      </c>
      <c r="BE1290" s="195" t="str">
        <f t="shared" si="1472"/>
        <v>BE$13</v>
      </c>
      <c r="BF1290" s="195" t="str">
        <f t="shared" si="1472"/>
        <v>BF$13</v>
      </c>
      <c r="BG1290" s="195" t="str">
        <f t="shared" si="1472"/>
        <v>BG$13</v>
      </c>
      <c r="BH1290" s="195" t="str">
        <f t="shared" si="1472"/>
        <v>BH$13</v>
      </c>
      <c r="BI1290" s="195" t="str">
        <f t="shared" si="1472"/>
        <v>BI$13</v>
      </c>
      <c r="BJ1290" s="195" t="str">
        <f t="shared" si="1472"/>
        <v>BJ$13</v>
      </c>
      <c r="BK1290" s="195" t="str">
        <f t="shared" si="1472"/>
        <v>BK$13</v>
      </c>
      <c r="BL1290" s="195" t="str">
        <f t="shared" si="1472"/>
        <v>BL$13</v>
      </c>
      <c r="BM1290" s="195" t="str">
        <f t="shared" si="1472"/>
        <v>BM$13</v>
      </c>
      <c r="BN1290" s="195" t="str">
        <f t="shared" si="1472"/>
        <v>BN$13</v>
      </c>
      <c r="BO1290" s="195" t="str">
        <f t="shared" si="1472"/>
        <v>BO$13</v>
      </c>
      <c r="BP1290" s="195" t="str">
        <f t="shared" si="1472"/>
        <v>BP$13</v>
      </c>
      <c r="BQ1290" s="195" t="str">
        <f t="shared" si="1472"/>
        <v>BQ$13</v>
      </c>
      <c r="BR1290" s="195" t="str">
        <f t="shared" si="1472"/>
        <v>BR$13</v>
      </c>
      <c r="BS1290" s="195" t="str">
        <f t="shared" si="1472"/>
        <v>BS$13</v>
      </c>
      <c r="BT1290" s="195" t="str">
        <f t="shared" si="1472"/>
        <v>BT$13</v>
      </c>
      <c r="BU1290" s="195" t="str">
        <f t="shared" si="1472"/>
        <v>BU$13</v>
      </c>
      <c r="BV1290" s="195" t="str">
        <f t="shared" si="1472"/>
        <v>BV$13</v>
      </c>
      <c r="BW1290" s="195" t="str">
        <f t="shared" si="1472"/>
        <v>BW$13</v>
      </c>
      <c r="BX1290" s="195" t="str">
        <f t="shared" si="1472"/>
        <v>BX$13</v>
      </c>
      <c r="BY1290" s="195" t="str">
        <f t="shared" si="1472"/>
        <v>BY$13</v>
      </c>
      <c r="BZ1290" s="195" t="str">
        <f t="shared" si="1472"/>
        <v>BZ$13</v>
      </c>
      <c r="CA1290" s="195" t="str">
        <f t="shared" si="1472"/>
        <v>CA$13</v>
      </c>
      <c r="CB1290" s="195" t="str">
        <f t="shared" si="1472"/>
        <v>CB$13</v>
      </c>
      <c r="CC1290" s="195" t="str">
        <f t="shared" si="1472"/>
        <v>CC$13</v>
      </c>
      <c r="CD1290" s="195" t="str">
        <f t="shared" si="1472"/>
        <v>CD$13</v>
      </c>
      <c r="CE1290" s="195" t="str">
        <f t="shared" ref="CE1290:CL1290" si="1473">CE$17</f>
        <v>CE$13</v>
      </c>
      <c r="CF1290" s="195" t="str">
        <f t="shared" si="1473"/>
        <v>CF$13</v>
      </c>
      <c r="CG1290" s="195" t="str">
        <f t="shared" si="1473"/>
        <v>CG$13</v>
      </c>
      <c r="CH1290" s="195" t="str">
        <f t="shared" si="1473"/>
        <v>CH$13</v>
      </c>
      <c r="CI1290" s="195" t="str">
        <f t="shared" si="1473"/>
        <v>CI$13</v>
      </c>
      <c r="CJ1290" s="195" t="str">
        <f t="shared" si="1473"/>
        <v>CJ$13</v>
      </c>
      <c r="CK1290" s="195" t="str">
        <f t="shared" si="1473"/>
        <v>CK$13</v>
      </c>
      <c r="CL1290" s="195" t="str">
        <f t="shared" si="1473"/>
        <v>CL$13</v>
      </c>
    </row>
    <row r="1291" spans="2:90" x14ac:dyDescent="0.4">
      <c r="B1291" s="171" t="s">
        <v>491</v>
      </c>
      <c r="E1291" s="8"/>
      <c r="H1291" s="196"/>
      <c r="I1291" s="197"/>
      <c r="J1291" s="197"/>
      <c r="K1291" s="198"/>
      <c r="L1291" s="198"/>
      <c r="M1291" s="198"/>
      <c r="N1291" s="198"/>
      <c r="O1291" s="198"/>
      <c r="P1291" s="198"/>
      <c r="R1291" s="198"/>
      <c r="S1291" s="186"/>
      <c r="T1291" s="186"/>
      <c r="U1291" s="186"/>
      <c r="V1291" s="186"/>
      <c r="W1291" s="186"/>
      <c r="X1291" s="186"/>
      <c r="Y1291" s="186"/>
      <c r="Z1291" s="186"/>
      <c r="AA1291" s="186"/>
      <c r="AB1291" s="186"/>
      <c r="AC1291" s="186"/>
      <c r="AD1291" s="186"/>
      <c r="AE1291" s="186"/>
      <c r="AF1291" s="186"/>
      <c r="AG1291" s="186"/>
      <c r="AH1291" s="186"/>
      <c r="AI1291" s="186"/>
      <c r="AJ1291" s="186"/>
      <c r="AK1291" s="186"/>
      <c r="AL1291" s="186"/>
      <c r="AM1291" s="186"/>
      <c r="AN1291" s="186"/>
      <c r="AO1291" s="186"/>
      <c r="AP1291" s="186"/>
      <c r="AQ1291" s="186"/>
      <c r="AR1291" s="186"/>
      <c r="AS1291" s="186"/>
      <c r="AT1291" s="186"/>
      <c r="AU1291" s="186"/>
      <c r="AV1291" s="186"/>
      <c r="AW1291" s="186"/>
      <c r="AX1291" s="186"/>
      <c r="AY1291" s="186"/>
      <c r="AZ1291" s="186"/>
      <c r="BA1291" s="186"/>
      <c r="BB1291" s="186"/>
      <c r="BC1291" s="186"/>
      <c r="BD1291" s="186"/>
      <c r="BE1291" s="186"/>
      <c r="BF1291" s="186"/>
      <c r="BG1291" s="186"/>
      <c r="BH1291" s="186"/>
      <c r="BI1291" s="186"/>
      <c r="BJ1291" s="186"/>
      <c r="BK1291" s="186"/>
      <c r="BL1291" s="186"/>
      <c r="BM1291" s="186"/>
      <c r="BN1291" s="186"/>
      <c r="BO1291" s="186"/>
      <c r="BP1291" s="186"/>
      <c r="BQ1291" s="186"/>
      <c r="BR1291" s="186"/>
      <c r="BS1291" s="186"/>
      <c r="BT1291" s="186"/>
      <c r="BU1291" s="186"/>
      <c r="BV1291" s="186"/>
      <c r="BW1291" s="186"/>
      <c r="BX1291" s="186"/>
      <c r="BY1291" s="186"/>
      <c r="BZ1291" s="186"/>
      <c r="CA1291" s="186"/>
      <c r="CB1291" s="186"/>
      <c r="CC1291" s="186"/>
      <c r="CD1291" s="186"/>
      <c r="CE1291" s="186"/>
      <c r="CF1291" s="186"/>
      <c r="CG1291" s="186"/>
      <c r="CH1291" s="186"/>
      <c r="CI1291" s="186"/>
      <c r="CJ1291" s="186"/>
      <c r="CK1291" s="186"/>
      <c r="CL1291" s="186"/>
    </row>
    <row r="1292" spans="2:90" x14ac:dyDescent="0.4">
      <c r="B1292" s="171" t="s">
        <v>505</v>
      </c>
      <c r="E1292" s="8"/>
      <c r="H1292" s="196"/>
      <c r="I1292" s="197"/>
      <c r="J1292" s="197"/>
      <c r="K1292" s="198"/>
      <c r="L1292" s="198"/>
      <c r="M1292" s="198"/>
      <c r="N1292" s="198"/>
      <c r="O1292" s="198"/>
      <c r="P1292" s="198"/>
      <c r="R1292" s="198"/>
      <c r="S1292" s="186"/>
      <c r="T1292" s="186"/>
      <c r="U1292" s="186"/>
      <c r="V1292" s="186"/>
      <c r="W1292" s="186"/>
      <c r="X1292" s="186"/>
      <c r="Y1292" s="186"/>
      <c r="Z1292" s="186"/>
      <c r="AA1292" s="186"/>
      <c r="AB1292" s="186"/>
      <c r="AC1292" s="186"/>
      <c r="AD1292" s="186"/>
      <c r="AE1292" s="186"/>
      <c r="AF1292" s="186"/>
      <c r="AG1292" s="186"/>
      <c r="AH1292" s="186"/>
      <c r="AI1292" s="186"/>
      <c r="AJ1292" s="186"/>
      <c r="AK1292" s="186"/>
      <c r="AL1292" s="186"/>
      <c r="AM1292" s="186"/>
      <c r="AN1292" s="186"/>
      <c r="AO1292" s="186"/>
      <c r="AP1292" s="186"/>
      <c r="AQ1292" s="186"/>
      <c r="AR1292" s="186"/>
      <c r="AS1292" s="186"/>
      <c r="AT1292" s="186"/>
      <c r="AU1292" s="186"/>
      <c r="AV1292" s="186"/>
      <c r="AW1292" s="186"/>
      <c r="AX1292" s="186"/>
      <c r="AY1292" s="186"/>
      <c r="AZ1292" s="186"/>
      <c r="BA1292" s="186"/>
      <c r="BB1292" s="186"/>
      <c r="BC1292" s="186"/>
      <c r="BD1292" s="186"/>
      <c r="BE1292" s="186"/>
      <c r="BF1292" s="186"/>
      <c r="BG1292" s="186"/>
      <c r="BH1292" s="186"/>
      <c r="BI1292" s="186"/>
      <c r="BJ1292" s="186"/>
      <c r="BK1292" s="186"/>
      <c r="BL1292" s="186"/>
      <c r="BM1292" s="186"/>
      <c r="BN1292" s="186"/>
      <c r="BO1292" s="186"/>
      <c r="BP1292" s="186"/>
      <c r="BQ1292" s="186"/>
      <c r="BR1292" s="186"/>
      <c r="BS1292" s="186"/>
      <c r="BT1292" s="186"/>
      <c r="BU1292" s="186"/>
      <c r="BV1292" s="186"/>
      <c r="BW1292" s="186"/>
      <c r="BX1292" s="186"/>
      <c r="BY1292" s="186"/>
      <c r="BZ1292" s="186"/>
      <c r="CA1292" s="186"/>
      <c r="CB1292" s="186"/>
      <c r="CC1292" s="186"/>
      <c r="CD1292" s="186"/>
      <c r="CE1292" s="186"/>
      <c r="CF1292" s="186"/>
      <c r="CG1292" s="186"/>
      <c r="CH1292" s="186"/>
      <c r="CI1292" s="186"/>
      <c r="CJ1292" s="186"/>
      <c r="CK1292" s="186"/>
      <c r="CL1292" s="186"/>
    </row>
    <row r="1293" spans="2:90" x14ac:dyDescent="0.4">
      <c r="B1293" s="171" t="s">
        <v>463</v>
      </c>
      <c r="E1293" s="8"/>
      <c r="H1293" s="196"/>
      <c r="I1293" s="197"/>
      <c r="J1293" s="197"/>
      <c r="K1293" s="198"/>
      <c r="L1293" s="198"/>
      <c r="M1293" s="198"/>
      <c r="N1293" s="198"/>
      <c r="O1293" s="198"/>
      <c r="P1293" s="198"/>
      <c r="R1293" s="198"/>
      <c r="S1293" s="186" t="str">
        <f t="shared" ref="S1293:AX1293" si="1474">S$18</f>
        <v>S$14</v>
      </c>
      <c r="T1293" s="186" t="str">
        <f t="shared" si="1474"/>
        <v>T$14</v>
      </c>
      <c r="U1293" s="186" t="str">
        <f t="shared" si="1474"/>
        <v>U$14</v>
      </c>
      <c r="V1293" s="186" t="str">
        <f t="shared" si="1474"/>
        <v>V$14</v>
      </c>
      <c r="W1293" s="186" t="str">
        <f t="shared" si="1474"/>
        <v>W$14</v>
      </c>
      <c r="X1293" s="186" t="str">
        <f t="shared" si="1474"/>
        <v>X$14</v>
      </c>
      <c r="Y1293" s="186" t="str">
        <f t="shared" si="1474"/>
        <v>Y$14</v>
      </c>
      <c r="Z1293" s="186" t="str">
        <f t="shared" si="1474"/>
        <v>Z$14</v>
      </c>
      <c r="AA1293" s="186" t="str">
        <f t="shared" si="1474"/>
        <v>AA$14</v>
      </c>
      <c r="AB1293" s="186" t="str">
        <f t="shared" si="1474"/>
        <v>AB$14</v>
      </c>
      <c r="AC1293" s="186" t="str">
        <f t="shared" si="1474"/>
        <v>AC$14</v>
      </c>
      <c r="AD1293" s="186" t="str">
        <f t="shared" si="1474"/>
        <v>AD$14</v>
      </c>
      <c r="AE1293" s="186" t="str">
        <f t="shared" si="1474"/>
        <v>AE$14</v>
      </c>
      <c r="AF1293" s="186" t="str">
        <f t="shared" si="1474"/>
        <v>AF$14</v>
      </c>
      <c r="AG1293" s="186" t="str">
        <f t="shared" si="1474"/>
        <v>AG$14</v>
      </c>
      <c r="AH1293" s="186" t="str">
        <f t="shared" si="1474"/>
        <v>AH$14</v>
      </c>
      <c r="AI1293" s="186" t="str">
        <f t="shared" si="1474"/>
        <v>AI$14</v>
      </c>
      <c r="AJ1293" s="186" t="str">
        <f t="shared" si="1474"/>
        <v>AJ$14</v>
      </c>
      <c r="AK1293" s="186" t="str">
        <f t="shared" si="1474"/>
        <v>AK$14</v>
      </c>
      <c r="AL1293" s="186" t="str">
        <f t="shared" si="1474"/>
        <v>AL$14</v>
      </c>
      <c r="AM1293" s="186" t="str">
        <f t="shared" si="1474"/>
        <v>AM$14</v>
      </c>
      <c r="AN1293" s="186" t="str">
        <f t="shared" si="1474"/>
        <v>AN$14</v>
      </c>
      <c r="AO1293" s="186" t="str">
        <f t="shared" si="1474"/>
        <v>AO$14</v>
      </c>
      <c r="AP1293" s="186" t="str">
        <f t="shared" si="1474"/>
        <v>AP$14</v>
      </c>
      <c r="AQ1293" s="186" t="str">
        <f t="shared" si="1474"/>
        <v>AQ$14</v>
      </c>
      <c r="AR1293" s="186" t="str">
        <f t="shared" si="1474"/>
        <v>AR$14</v>
      </c>
      <c r="AS1293" s="186" t="str">
        <f t="shared" si="1474"/>
        <v>AS$14</v>
      </c>
      <c r="AT1293" s="186" t="str">
        <f t="shared" si="1474"/>
        <v>AT$14</v>
      </c>
      <c r="AU1293" s="186" t="str">
        <f t="shared" si="1474"/>
        <v>AU$14</v>
      </c>
      <c r="AV1293" s="186" t="str">
        <f t="shared" si="1474"/>
        <v>AV$14</v>
      </c>
      <c r="AW1293" s="186" t="str">
        <f t="shared" si="1474"/>
        <v>AW$14</v>
      </c>
      <c r="AX1293" s="186" t="str">
        <f t="shared" si="1474"/>
        <v>AX$14</v>
      </c>
      <c r="AY1293" s="186" t="str">
        <f t="shared" ref="AY1293:CD1293" si="1475">AY$18</f>
        <v>AY$14</v>
      </c>
      <c r="AZ1293" s="186" t="str">
        <f t="shared" si="1475"/>
        <v>AZ$14</v>
      </c>
      <c r="BA1293" s="186" t="str">
        <f t="shared" si="1475"/>
        <v>BA$14</v>
      </c>
      <c r="BB1293" s="186" t="str">
        <f t="shared" si="1475"/>
        <v>BB$14</v>
      </c>
      <c r="BC1293" s="186" t="str">
        <f t="shared" si="1475"/>
        <v>BC$14</v>
      </c>
      <c r="BD1293" s="186" t="str">
        <f t="shared" si="1475"/>
        <v>BD$14</v>
      </c>
      <c r="BE1293" s="186" t="str">
        <f t="shared" si="1475"/>
        <v>BE$14</v>
      </c>
      <c r="BF1293" s="186" t="str">
        <f t="shared" si="1475"/>
        <v>BF$14</v>
      </c>
      <c r="BG1293" s="186" t="str">
        <f t="shared" si="1475"/>
        <v>BG$14</v>
      </c>
      <c r="BH1293" s="186" t="str">
        <f t="shared" si="1475"/>
        <v>BH$14</v>
      </c>
      <c r="BI1293" s="186" t="str">
        <f t="shared" si="1475"/>
        <v>BI$14</v>
      </c>
      <c r="BJ1293" s="186" t="str">
        <f t="shared" si="1475"/>
        <v>BJ$14</v>
      </c>
      <c r="BK1293" s="186" t="str">
        <f t="shared" si="1475"/>
        <v>BK$14</v>
      </c>
      <c r="BL1293" s="186" t="str">
        <f t="shared" si="1475"/>
        <v>BL$14</v>
      </c>
      <c r="BM1293" s="186" t="str">
        <f t="shared" si="1475"/>
        <v>BM$14</v>
      </c>
      <c r="BN1293" s="186" t="str">
        <f t="shared" si="1475"/>
        <v>BN$14</v>
      </c>
      <c r="BO1293" s="186" t="str">
        <f t="shared" si="1475"/>
        <v>BO$14</v>
      </c>
      <c r="BP1293" s="186" t="str">
        <f t="shared" si="1475"/>
        <v>BP$14</v>
      </c>
      <c r="BQ1293" s="186" t="str">
        <f t="shared" si="1475"/>
        <v>BQ$14</v>
      </c>
      <c r="BR1293" s="186" t="str">
        <f t="shared" si="1475"/>
        <v>BR$14</v>
      </c>
      <c r="BS1293" s="186" t="str">
        <f t="shared" si="1475"/>
        <v>BS$14</v>
      </c>
      <c r="BT1293" s="186" t="str">
        <f t="shared" si="1475"/>
        <v>BT$14</v>
      </c>
      <c r="BU1293" s="186" t="str">
        <f t="shared" si="1475"/>
        <v>BU$14</v>
      </c>
      <c r="BV1293" s="186" t="str">
        <f t="shared" si="1475"/>
        <v>BV$14</v>
      </c>
      <c r="BW1293" s="186" t="str">
        <f t="shared" si="1475"/>
        <v>BW$14</v>
      </c>
      <c r="BX1293" s="186" t="str">
        <f t="shared" si="1475"/>
        <v>BX$14</v>
      </c>
      <c r="BY1293" s="186" t="str">
        <f t="shared" si="1475"/>
        <v>BY$14</v>
      </c>
      <c r="BZ1293" s="186" t="str">
        <f t="shared" si="1475"/>
        <v>BZ$14</v>
      </c>
      <c r="CA1293" s="186" t="str">
        <f t="shared" si="1475"/>
        <v>CA$14</v>
      </c>
      <c r="CB1293" s="186" t="str">
        <f t="shared" si="1475"/>
        <v>CB$14</v>
      </c>
      <c r="CC1293" s="186" t="str">
        <f t="shared" si="1475"/>
        <v>CC$14</v>
      </c>
      <c r="CD1293" s="186" t="str">
        <f t="shared" si="1475"/>
        <v>CD$14</v>
      </c>
      <c r="CE1293" s="186" t="str">
        <f t="shared" ref="CE1293:CL1293" si="1476">CE$18</f>
        <v>CE$14</v>
      </c>
      <c r="CF1293" s="186" t="str">
        <f t="shared" si="1476"/>
        <v>CF$14</v>
      </c>
      <c r="CG1293" s="186" t="str">
        <f t="shared" si="1476"/>
        <v>CG$14</v>
      </c>
      <c r="CH1293" s="186" t="str">
        <f t="shared" si="1476"/>
        <v>CH$14</v>
      </c>
      <c r="CI1293" s="186" t="str">
        <f t="shared" si="1476"/>
        <v>CI$14</v>
      </c>
      <c r="CJ1293" s="186" t="str">
        <f t="shared" si="1476"/>
        <v>CJ$14</v>
      </c>
      <c r="CK1293" s="186" t="str">
        <f t="shared" si="1476"/>
        <v>CK$14</v>
      </c>
      <c r="CL1293" s="186" t="str">
        <f t="shared" si="1476"/>
        <v>CL$14</v>
      </c>
    </row>
    <row r="1294" spans="2:90" x14ac:dyDescent="0.4">
      <c r="B1294" s="171" t="s">
        <v>464</v>
      </c>
      <c r="E1294" s="8"/>
      <c r="H1294" s="196"/>
      <c r="I1294" s="197"/>
      <c r="J1294" s="197"/>
      <c r="K1294" s="198"/>
      <c r="L1294" s="198"/>
      <c r="M1294" s="198"/>
      <c r="N1294" s="198"/>
      <c r="O1294" s="198"/>
      <c r="P1294" s="198"/>
      <c r="R1294" s="198"/>
      <c r="S1294" s="186" t="str">
        <f t="shared" ref="S1294:AX1294" si="1477">S$19</f>
        <v>S$15</v>
      </c>
      <c r="T1294" s="186" t="str">
        <f t="shared" si="1477"/>
        <v>T$15</v>
      </c>
      <c r="U1294" s="186" t="str">
        <f t="shared" si="1477"/>
        <v>U$15</v>
      </c>
      <c r="V1294" s="186" t="str">
        <f t="shared" si="1477"/>
        <v>V$15</v>
      </c>
      <c r="W1294" s="186" t="str">
        <f t="shared" si="1477"/>
        <v>W$15</v>
      </c>
      <c r="X1294" s="186" t="str">
        <f t="shared" si="1477"/>
        <v>X$15</v>
      </c>
      <c r="Y1294" s="186" t="str">
        <f t="shared" si="1477"/>
        <v>Y$15</v>
      </c>
      <c r="Z1294" s="186" t="str">
        <f t="shared" si="1477"/>
        <v>Z$15</v>
      </c>
      <c r="AA1294" s="186" t="str">
        <f t="shared" si="1477"/>
        <v>AA$15</v>
      </c>
      <c r="AB1294" s="186" t="str">
        <f t="shared" si="1477"/>
        <v>AB$15</v>
      </c>
      <c r="AC1294" s="186" t="str">
        <f t="shared" si="1477"/>
        <v>AC$15</v>
      </c>
      <c r="AD1294" s="186" t="str">
        <f t="shared" si="1477"/>
        <v>AD$15</v>
      </c>
      <c r="AE1294" s="186" t="str">
        <f t="shared" si="1477"/>
        <v>AE$15</v>
      </c>
      <c r="AF1294" s="186" t="str">
        <f t="shared" si="1477"/>
        <v>AF$15</v>
      </c>
      <c r="AG1294" s="186" t="str">
        <f t="shared" si="1477"/>
        <v>AG$15</v>
      </c>
      <c r="AH1294" s="186" t="str">
        <f t="shared" si="1477"/>
        <v>AH$15</v>
      </c>
      <c r="AI1294" s="186" t="str">
        <f t="shared" si="1477"/>
        <v>AI$15</v>
      </c>
      <c r="AJ1294" s="186" t="str">
        <f t="shared" si="1477"/>
        <v>AJ$15</v>
      </c>
      <c r="AK1294" s="186" t="str">
        <f t="shared" si="1477"/>
        <v>AK$15</v>
      </c>
      <c r="AL1294" s="186" t="str">
        <f t="shared" si="1477"/>
        <v>AL$15</v>
      </c>
      <c r="AM1294" s="186" t="str">
        <f t="shared" si="1477"/>
        <v>AM$15</v>
      </c>
      <c r="AN1294" s="186" t="str">
        <f t="shared" si="1477"/>
        <v>AN$15</v>
      </c>
      <c r="AO1294" s="186" t="str">
        <f t="shared" si="1477"/>
        <v>AO$15</v>
      </c>
      <c r="AP1294" s="186" t="str">
        <f t="shared" si="1477"/>
        <v>AP$15</v>
      </c>
      <c r="AQ1294" s="186" t="str">
        <f t="shared" si="1477"/>
        <v>AQ$15</v>
      </c>
      <c r="AR1294" s="186" t="str">
        <f t="shared" si="1477"/>
        <v>AR$15</v>
      </c>
      <c r="AS1294" s="186" t="str">
        <f t="shared" si="1477"/>
        <v>AS$15</v>
      </c>
      <c r="AT1294" s="186" t="str">
        <f t="shared" si="1477"/>
        <v>AT$15</v>
      </c>
      <c r="AU1294" s="186" t="str">
        <f t="shared" si="1477"/>
        <v>AU$15</v>
      </c>
      <c r="AV1294" s="186" t="str">
        <f t="shared" si="1477"/>
        <v>AV$15</v>
      </c>
      <c r="AW1294" s="186" t="str">
        <f t="shared" si="1477"/>
        <v>AW$15</v>
      </c>
      <c r="AX1294" s="186" t="str">
        <f t="shared" si="1477"/>
        <v>AX$15</v>
      </c>
      <c r="AY1294" s="186" t="str">
        <f t="shared" ref="AY1294:CD1294" si="1478">AY$19</f>
        <v>AY$15</v>
      </c>
      <c r="AZ1294" s="186" t="str">
        <f t="shared" si="1478"/>
        <v>AZ$15</v>
      </c>
      <c r="BA1294" s="186" t="str">
        <f t="shared" si="1478"/>
        <v>BA$15</v>
      </c>
      <c r="BB1294" s="186" t="str">
        <f t="shared" si="1478"/>
        <v>BB$15</v>
      </c>
      <c r="BC1294" s="186" t="str">
        <f t="shared" si="1478"/>
        <v>BC$15</v>
      </c>
      <c r="BD1294" s="186" t="str">
        <f t="shared" si="1478"/>
        <v>BD$15</v>
      </c>
      <c r="BE1294" s="186" t="str">
        <f t="shared" si="1478"/>
        <v>BE$15</v>
      </c>
      <c r="BF1294" s="186" t="str">
        <f t="shared" si="1478"/>
        <v>BF$15</v>
      </c>
      <c r="BG1294" s="186" t="str">
        <f t="shared" si="1478"/>
        <v>BG$15</v>
      </c>
      <c r="BH1294" s="186" t="str">
        <f t="shared" si="1478"/>
        <v>BH$15</v>
      </c>
      <c r="BI1294" s="186" t="str">
        <f t="shared" si="1478"/>
        <v>BI$15</v>
      </c>
      <c r="BJ1294" s="186" t="str">
        <f t="shared" si="1478"/>
        <v>BJ$15</v>
      </c>
      <c r="BK1294" s="186" t="str">
        <f t="shared" si="1478"/>
        <v>BK$15</v>
      </c>
      <c r="BL1294" s="186" t="str">
        <f t="shared" si="1478"/>
        <v>BL$15</v>
      </c>
      <c r="BM1294" s="186" t="str">
        <f t="shared" si="1478"/>
        <v>BM$15</v>
      </c>
      <c r="BN1294" s="186" t="str">
        <f t="shared" si="1478"/>
        <v>BN$15</v>
      </c>
      <c r="BO1294" s="186" t="str">
        <f t="shared" si="1478"/>
        <v>BO$15</v>
      </c>
      <c r="BP1294" s="186" t="str">
        <f t="shared" si="1478"/>
        <v>BP$15</v>
      </c>
      <c r="BQ1294" s="186" t="str">
        <f t="shared" si="1478"/>
        <v>BQ$15</v>
      </c>
      <c r="BR1294" s="186" t="str">
        <f t="shared" si="1478"/>
        <v>BR$15</v>
      </c>
      <c r="BS1294" s="186" t="str">
        <f t="shared" si="1478"/>
        <v>BS$15</v>
      </c>
      <c r="BT1294" s="186" t="str">
        <f t="shared" si="1478"/>
        <v>BT$15</v>
      </c>
      <c r="BU1294" s="186" t="str">
        <f t="shared" si="1478"/>
        <v>BU$15</v>
      </c>
      <c r="BV1294" s="186" t="str">
        <f t="shared" si="1478"/>
        <v>BV$15</v>
      </c>
      <c r="BW1294" s="186" t="str">
        <f t="shared" si="1478"/>
        <v>BW$15</v>
      </c>
      <c r="BX1294" s="186" t="str">
        <f t="shared" si="1478"/>
        <v>BX$15</v>
      </c>
      <c r="BY1294" s="186" t="str">
        <f t="shared" si="1478"/>
        <v>BY$15</v>
      </c>
      <c r="BZ1294" s="186" t="str">
        <f t="shared" si="1478"/>
        <v>BZ$15</v>
      </c>
      <c r="CA1294" s="186" t="str">
        <f t="shared" si="1478"/>
        <v>CA$15</v>
      </c>
      <c r="CB1294" s="186" t="str">
        <f t="shared" si="1478"/>
        <v>CB$15</v>
      </c>
      <c r="CC1294" s="186" t="str">
        <f t="shared" si="1478"/>
        <v>CC$15</v>
      </c>
      <c r="CD1294" s="186" t="str">
        <f t="shared" si="1478"/>
        <v>CD$15</v>
      </c>
      <c r="CE1294" s="186" t="str">
        <f t="shared" ref="CE1294:CL1294" si="1479">CE$19</f>
        <v>CE$15</v>
      </c>
      <c r="CF1294" s="186" t="str">
        <f t="shared" si="1479"/>
        <v>CF$15</v>
      </c>
      <c r="CG1294" s="186" t="str">
        <f t="shared" si="1479"/>
        <v>CG$15</v>
      </c>
      <c r="CH1294" s="186" t="str">
        <f t="shared" si="1479"/>
        <v>CH$15</v>
      </c>
      <c r="CI1294" s="186" t="str">
        <f t="shared" si="1479"/>
        <v>CI$15</v>
      </c>
      <c r="CJ1294" s="186" t="str">
        <f t="shared" si="1479"/>
        <v>CJ$15</v>
      </c>
      <c r="CK1294" s="186" t="str">
        <f t="shared" si="1479"/>
        <v>CK$15</v>
      </c>
      <c r="CL1294" s="186" t="str">
        <f t="shared" si="1479"/>
        <v>CL$15</v>
      </c>
    </row>
    <row r="1295" spans="2:90" x14ac:dyDescent="0.4">
      <c r="B1295" s="139" t="s">
        <v>221</v>
      </c>
      <c r="C1295" s="31"/>
      <c r="D1295" t="s">
        <v>754</v>
      </c>
      <c r="E1295" s="8" t="str">
        <f t="shared" ref="E1295:E1302" si="1480">ROW()&amp;" "&amp;D1295</f>
        <v>1295 WCAR-S</v>
      </c>
      <c r="F1295" t="s">
        <v>223</v>
      </c>
      <c r="G1295" s="31" t="s">
        <v>81</v>
      </c>
      <c r="H1295" s="138"/>
      <c r="I1295" s="140"/>
      <c r="J1295" s="140"/>
      <c r="K1295" s="138"/>
      <c r="L1295" s="138"/>
      <c r="M1295" s="138"/>
      <c r="N1295" s="138"/>
      <c r="O1295" s="138"/>
      <c r="P1295" s="138"/>
      <c r="R1295" s="139"/>
      <c r="S1295" s="139"/>
      <c r="T1295" s="139"/>
      <c r="U1295" s="139"/>
      <c r="V1295" s="139"/>
      <c r="W1295" s="139"/>
      <c r="X1295" s="139"/>
      <c r="Y1295" s="139"/>
      <c r="Z1295" s="139"/>
      <c r="AA1295" s="139"/>
      <c r="AB1295" s="139"/>
      <c r="AC1295" s="139"/>
      <c r="AD1295" s="139"/>
      <c r="AE1295" s="139"/>
      <c r="AF1295" s="139"/>
      <c r="AG1295" s="139"/>
      <c r="AH1295" s="139"/>
      <c r="AI1295" s="139"/>
      <c r="AJ1295" s="139"/>
      <c r="AK1295" s="139"/>
      <c r="AL1295" s="139"/>
      <c r="AM1295" s="139"/>
      <c r="AN1295" s="139"/>
      <c r="AO1295" s="139"/>
      <c r="AP1295" s="139"/>
      <c r="AQ1295" s="139"/>
      <c r="AR1295" s="139"/>
      <c r="AS1295" s="139"/>
      <c r="AT1295" s="139"/>
      <c r="AU1295" s="139"/>
      <c r="AV1295" s="139"/>
      <c r="AW1295" s="139"/>
      <c r="AX1295" s="139"/>
      <c r="AY1295" s="139"/>
      <c r="AZ1295" s="139"/>
      <c r="BA1295" s="139"/>
      <c r="BB1295" s="139"/>
      <c r="BC1295" s="139"/>
      <c r="BD1295" s="139"/>
      <c r="BE1295" s="139"/>
      <c r="BF1295" s="139"/>
      <c r="BG1295" s="139"/>
      <c r="BH1295" s="139"/>
      <c r="BI1295" s="139"/>
      <c r="BJ1295" s="139"/>
      <c r="BK1295" s="139"/>
      <c r="BL1295" s="139"/>
      <c r="BM1295" s="139"/>
      <c r="BN1295" s="139"/>
      <c r="BO1295" s="139"/>
      <c r="BP1295" s="139"/>
      <c r="BQ1295" s="139"/>
      <c r="BR1295" s="139"/>
      <c r="BS1295" s="139"/>
      <c r="BT1295" s="139"/>
      <c r="BU1295" s="139"/>
      <c r="BV1295" s="139"/>
      <c r="BW1295" s="139"/>
      <c r="BX1295" s="139"/>
      <c r="BY1295" s="139"/>
      <c r="BZ1295" s="139"/>
      <c r="CA1295" s="139"/>
      <c r="CB1295" s="139"/>
      <c r="CC1295" s="139"/>
      <c r="CD1295" s="139"/>
      <c r="CE1295" s="139"/>
      <c r="CF1295" s="139"/>
      <c r="CG1295" s="139"/>
      <c r="CH1295" s="139"/>
      <c r="CI1295" s="139"/>
      <c r="CJ1295" s="139"/>
      <c r="CK1295" s="139"/>
      <c r="CL1295" s="139"/>
    </row>
    <row r="1296" spans="2:90" x14ac:dyDescent="0.4">
      <c r="B1296" s="126" t="str">
        <f>B1298&amp;":"</f>
        <v>Accounts receivable - (Primary label):</v>
      </c>
      <c r="D1296" t="s">
        <v>754</v>
      </c>
      <c r="E1296" s="8" t="str">
        <f t="shared" si="1480"/>
        <v>1296 WCAR-S</v>
      </c>
      <c r="G1296" t="str">
        <f t="shared" ref="G1296:G1301" si="1481">E1296</f>
        <v>1296 WCAR-S</v>
      </c>
      <c r="I1296"/>
      <c r="J1296"/>
      <c r="R1296"/>
      <c r="S1296"/>
      <c r="T1296"/>
      <c r="U1296"/>
      <c r="V1296"/>
      <c r="W1296"/>
      <c r="X1296"/>
      <c r="Y1296"/>
      <c r="Z1296"/>
      <c r="AA1296"/>
      <c r="AB1296"/>
      <c r="AC1296"/>
      <c r="AD1296"/>
      <c r="AE1296"/>
      <c r="AF1296"/>
      <c r="AG1296"/>
      <c r="AH1296"/>
      <c r="AI1296"/>
      <c r="AJ1296"/>
      <c r="AK1296"/>
      <c r="AL1296"/>
      <c r="AM1296"/>
      <c r="AN1296"/>
      <c r="AO1296"/>
      <c r="AP1296"/>
      <c r="AQ1296"/>
      <c r="AR1296"/>
      <c r="AS1296"/>
      <c r="AT1296"/>
      <c r="AU1296"/>
      <c r="AV1296"/>
      <c r="AW1296"/>
      <c r="AX1296"/>
      <c r="AY1296"/>
      <c r="AZ1296"/>
      <c r="BA1296"/>
      <c r="BB1296"/>
      <c r="BC1296"/>
      <c r="BD1296"/>
      <c r="BE1296"/>
      <c r="BF1296"/>
      <c r="BG1296"/>
      <c r="BH1296"/>
      <c r="BI1296"/>
      <c r="BJ1296"/>
      <c r="BK1296"/>
      <c r="BL1296"/>
      <c r="BM1296"/>
      <c r="BN1296"/>
      <c r="BO1296"/>
      <c r="BP1296"/>
      <c r="BQ1296"/>
      <c r="BR1296"/>
      <c r="BS1296"/>
      <c r="BT1296"/>
      <c r="BU1296"/>
      <c r="BV1296"/>
      <c r="BW1296"/>
      <c r="BX1296"/>
      <c r="BY1296"/>
      <c r="BZ1296"/>
      <c r="CA1296"/>
      <c r="CB1296"/>
      <c r="CC1296"/>
      <c r="CD1296"/>
      <c r="CE1296"/>
      <c r="CF1296"/>
      <c r="CG1296"/>
      <c r="CH1296"/>
      <c r="CI1296"/>
      <c r="CJ1296"/>
      <c r="CK1296"/>
      <c r="CL1296"/>
    </row>
    <row r="1297" spans="2:90" x14ac:dyDescent="0.4">
      <c r="B1297" s="141" t="s">
        <v>222</v>
      </c>
      <c r="D1297" t="s">
        <v>754</v>
      </c>
      <c r="E1297" s="8" t="str">
        <f t="shared" si="1480"/>
        <v>1297 WCAR-S</v>
      </c>
      <c r="G1297" t="str">
        <f t="shared" si="1481"/>
        <v>1297 WCAR-S</v>
      </c>
      <c r="H1297" s="12"/>
      <c r="I1297" s="60"/>
      <c r="J1297" s="60"/>
      <c r="K1297" s="17">
        <v>30</v>
      </c>
      <c r="L1297" s="17">
        <v>30</v>
      </c>
      <c r="M1297" s="17">
        <v>30</v>
      </c>
      <c r="N1297" s="17">
        <v>30</v>
      </c>
      <c r="O1297" s="17">
        <v>30</v>
      </c>
      <c r="P1297" s="17">
        <v>30</v>
      </c>
      <c r="R1297" s="15"/>
      <c r="S1297" s="15" cm="1">
        <f t="array" ref="S1297">INDEX($K:$P,ROW(),MATCH(S$3,$K$2:$P$2,0))</f>
        <v>30</v>
      </c>
      <c r="T1297" s="15" cm="1">
        <f t="array" ref="T1297">INDEX($K:$P,ROW(),MATCH(T$3,$K$2:$P$2,0))</f>
        <v>30</v>
      </c>
      <c r="U1297" s="15" cm="1">
        <f t="array" ref="U1297">INDEX($K:$P,ROW(),MATCH(U$3,$K$2:$P$2,0))</f>
        <v>30</v>
      </c>
      <c r="V1297" s="15" cm="1">
        <f t="array" ref="V1297">INDEX($K:$P,ROW(),MATCH(V$3,$K$2:$P$2,0))</f>
        <v>30</v>
      </c>
      <c r="W1297" s="15" cm="1">
        <f t="array" ref="W1297">INDEX($K:$P,ROW(),MATCH(W$3,$K$2:$P$2,0))</f>
        <v>30</v>
      </c>
      <c r="X1297" s="15" cm="1">
        <f t="array" ref="X1297">INDEX($K:$P,ROW(),MATCH(X$3,$K$2:$P$2,0))</f>
        <v>30</v>
      </c>
      <c r="Y1297" s="15" cm="1">
        <f t="array" ref="Y1297">INDEX($K:$P,ROW(),MATCH(Y$3,$K$2:$P$2,0))</f>
        <v>30</v>
      </c>
      <c r="Z1297" s="15" cm="1">
        <f t="array" ref="Z1297">INDEX($K:$P,ROW(),MATCH(Z$3,$K$2:$P$2,0))</f>
        <v>30</v>
      </c>
      <c r="AA1297" s="15" cm="1">
        <f t="array" ref="AA1297">INDEX($K:$P,ROW(),MATCH(AA$3,$K$2:$P$2,0))</f>
        <v>30</v>
      </c>
      <c r="AB1297" s="15" cm="1">
        <f t="array" ref="AB1297">INDEX($K:$P,ROW(),MATCH(AB$3,$K$2:$P$2,0))</f>
        <v>30</v>
      </c>
      <c r="AC1297" s="15" cm="1">
        <f t="array" ref="AC1297">INDEX($K:$P,ROW(),MATCH(AC$3,$K$2:$P$2,0))</f>
        <v>30</v>
      </c>
      <c r="AD1297" s="15" cm="1">
        <f t="array" ref="AD1297">INDEX($K:$P,ROW(),MATCH(AD$3,$K$2:$P$2,0))</f>
        <v>30</v>
      </c>
      <c r="AE1297" s="15" cm="1">
        <f t="array" ref="AE1297">INDEX($K:$P,ROW(),MATCH(AE$3,$K$2:$P$2,0))</f>
        <v>30</v>
      </c>
      <c r="AF1297" s="15" cm="1">
        <f t="array" ref="AF1297">INDEX($K:$P,ROW(),MATCH(AF$3,$K$2:$P$2,0))</f>
        <v>30</v>
      </c>
      <c r="AG1297" s="15" cm="1">
        <f t="array" ref="AG1297">INDEX($K:$P,ROW(),MATCH(AG$3,$K$2:$P$2,0))</f>
        <v>30</v>
      </c>
      <c r="AH1297" s="15" cm="1">
        <f t="array" ref="AH1297">INDEX($K:$P,ROW(),MATCH(AH$3,$K$2:$P$2,0))</f>
        <v>30</v>
      </c>
      <c r="AI1297" s="15" cm="1">
        <f t="array" ref="AI1297">INDEX($K:$P,ROW(),MATCH(AI$3,$K$2:$P$2,0))</f>
        <v>30</v>
      </c>
      <c r="AJ1297" s="15" cm="1">
        <f t="array" ref="AJ1297">INDEX($K:$P,ROW(),MATCH(AJ$3,$K$2:$P$2,0))</f>
        <v>30</v>
      </c>
      <c r="AK1297" s="15" cm="1">
        <f t="array" ref="AK1297">INDEX($K:$P,ROW(),MATCH(AK$3,$K$2:$P$2,0))</f>
        <v>30</v>
      </c>
      <c r="AL1297" s="15" cm="1">
        <f t="array" ref="AL1297">INDEX($K:$P,ROW(),MATCH(AL$3,$K$2:$P$2,0))</f>
        <v>30</v>
      </c>
      <c r="AM1297" s="15" cm="1">
        <f t="array" ref="AM1297">INDEX($K:$P,ROW(),MATCH(AM$3,$K$2:$P$2,0))</f>
        <v>30</v>
      </c>
      <c r="AN1297" s="15" cm="1">
        <f t="array" ref="AN1297">INDEX($K:$P,ROW(),MATCH(AN$3,$K$2:$P$2,0))</f>
        <v>30</v>
      </c>
      <c r="AO1297" s="15" cm="1">
        <f t="array" ref="AO1297">INDEX($K:$P,ROW(),MATCH(AO$3,$K$2:$P$2,0))</f>
        <v>30</v>
      </c>
      <c r="AP1297" s="15" cm="1">
        <f t="array" ref="AP1297">INDEX($K:$P,ROW(),MATCH(AP$3,$K$2:$P$2,0))</f>
        <v>30</v>
      </c>
      <c r="AQ1297" s="15" cm="1">
        <f t="array" ref="AQ1297">INDEX($K:$P,ROW(),MATCH(AQ$3,$K$2:$P$2,0))</f>
        <v>30</v>
      </c>
      <c r="AR1297" s="15" cm="1">
        <f t="array" ref="AR1297">INDEX($K:$P,ROW(),MATCH(AR$3,$K$2:$P$2,0))</f>
        <v>30</v>
      </c>
      <c r="AS1297" s="15" cm="1">
        <f t="array" ref="AS1297">INDEX($K:$P,ROW(),MATCH(AS$3,$K$2:$P$2,0))</f>
        <v>30</v>
      </c>
      <c r="AT1297" s="15" cm="1">
        <f t="array" ref="AT1297">INDEX($K:$P,ROW(),MATCH(AT$3,$K$2:$P$2,0))</f>
        <v>30</v>
      </c>
      <c r="AU1297" s="15" cm="1">
        <f t="array" ref="AU1297">INDEX($K:$P,ROW(),MATCH(AU$3,$K$2:$P$2,0))</f>
        <v>30</v>
      </c>
      <c r="AV1297" s="15" cm="1">
        <f t="array" ref="AV1297">INDEX($K:$P,ROW(),MATCH(AV$3,$K$2:$P$2,0))</f>
        <v>30</v>
      </c>
      <c r="AW1297" s="15" cm="1">
        <f t="array" ref="AW1297">INDEX($K:$P,ROW(),MATCH(AW$3,$K$2:$P$2,0))</f>
        <v>30</v>
      </c>
      <c r="AX1297" s="15" cm="1">
        <f t="array" ref="AX1297">INDEX($K:$P,ROW(),MATCH(AX$3,$K$2:$P$2,0))</f>
        <v>30</v>
      </c>
      <c r="AY1297" s="15" cm="1">
        <f t="array" ref="AY1297">INDEX($K:$P,ROW(),MATCH(AY$3,$K$2:$P$2,0))</f>
        <v>30</v>
      </c>
      <c r="AZ1297" s="15" cm="1">
        <f t="array" ref="AZ1297">INDEX($K:$P,ROW(),MATCH(AZ$3,$K$2:$P$2,0))</f>
        <v>30</v>
      </c>
      <c r="BA1297" s="15" cm="1">
        <f t="array" ref="BA1297">INDEX($K:$P,ROW(),MATCH(BA$3,$K$2:$P$2,0))</f>
        <v>30</v>
      </c>
      <c r="BB1297" s="15" cm="1">
        <f t="array" ref="BB1297">INDEX($K:$P,ROW(),MATCH(BB$3,$K$2:$P$2,0))</f>
        <v>30</v>
      </c>
      <c r="BC1297" s="15" cm="1">
        <f t="array" ref="BC1297">INDEX($K:$P,ROW(),MATCH(BC$3,$K$2:$P$2,0))</f>
        <v>30</v>
      </c>
      <c r="BD1297" s="15" cm="1">
        <f t="array" ref="BD1297">INDEX($K:$P,ROW(),MATCH(BD$3,$K$2:$P$2,0))</f>
        <v>30</v>
      </c>
      <c r="BE1297" s="15" cm="1">
        <f t="array" ref="BE1297">INDEX($K:$P,ROW(),MATCH(BE$3,$K$2:$P$2,0))</f>
        <v>30</v>
      </c>
      <c r="BF1297" s="15" cm="1">
        <f t="array" ref="BF1297">INDEX($K:$P,ROW(),MATCH(BF$3,$K$2:$P$2,0))</f>
        <v>30</v>
      </c>
      <c r="BG1297" s="15" cm="1">
        <f t="array" ref="BG1297">INDEX($K:$P,ROW(),MATCH(BG$3,$K$2:$P$2,0))</f>
        <v>30</v>
      </c>
      <c r="BH1297" s="15" cm="1">
        <f t="array" ref="BH1297">INDEX($K:$P,ROW(),MATCH(BH$3,$K$2:$P$2,0))</f>
        <v>30</v>
      </c>
      <c r="BI1297" s="15" cm="1">
        <f t="array" ref="BI1297">INDEX($K:$P,ROW(),MATCH(BI$3,$K$2:$P$2,0))</f>
        <v>30</v>
      </c>
      <c r="BJ1297" s="15" cm="1">
        <f t="array" ref="BJ1297">INDEX($K:$P,ROW(),MATCH(BJ$3,$K$2:$P$2,0))</f>
        <v>30</v>
      </c>
      <c r="BK1297" s="15" cm="1">
        <f t="array" ref="BK1297">INDEX($K:$P,ROW(),MATCH(BK$3,$K$2:$P$2,0))</f>
        <v>30</v>
      </c>
      <c r="BL1297" s="15" cm="1">
        <f t="array" ref="BL1297">INDEX($K:$P,ROW(),MATCH(BL$3,$K$2:$P$2,0))</f>
        <v>30</v>
      </c>
      <c r="BM1297" s="15" cm="1">
        <f t="array" ref="BM1297">INDEX($K:$P,ROW(),MATCH(BM$3,$K$2:$P$2,0))</f>
        <v>30</v>
      </c>
      <c r="BN1297" s="15" cm="1">
        <f t="array" ref="BN1297">INDEX($K:$P,ROW(),MATCH(BN$3,$K$2:$P$2,0))</f>
        <v>30</v>
      </c>
      <c r="BO1297" s="15" cm="1">
        <f t="array" ref="BO1297">INDEX($K:$P,ROW(),MATCH(BO$3,$K$2:$P$2,0))</f>
        <v>30</v>
      </c>
      <c r="BP1297" s="15" cm="1">
        <f t="array" ref="BP1297">INDEX($K:$P,ROW(),MATCH(BP$3,$K$2:$P$2,0))</f>
        <v>30</v>
      </c>
      <c r="BQ1297" s="15" cm="1">
        <f t="array" ref="BQ1297">INDEX($K:$P,ROW(),MATCH(BQ$3,$K$2:$P$2,0))</f>
        <v>30</v>
      </c>
      <c r="BR1297" s="15" cm="1">
        <f t="array" ref="BR1297">INDEX($K:$P,ROW(),MATCH(BR$3,$K$2:$P$2,0))</f>
        <v>30</v>
      </c>
      <c r="BS1297" s="15" cm="1">
        <f t="array" ref="BS1297">INDEX($K:$P,ROW(),MATCH(BS$3,$K$2:$P$2,0))</f>
        <v>30</v>
      </c>
      <c r="BT1297" s="15" cm="1">
        <f t="array" ref="BT1297">INDEX($K:$P,ROW(),MATCH(BT$3,$K$2:$P$2,0))</f>
        <v>30</v>
      </c>
      <c r="BU1297" s="15" cm="1">
        <f t="array" ref="BU1297">INDEX($K:$P,ROW(),MATCH(BU$3,$K$2:$P$2,0))</f>
        <v>30</v>
      </c>
      <c r="BV1297" s="15" cm="1">
        <f t="array" ref="BV1297">INDEX($K:$P,ROW(),MATCH(BV$3,$K$2:$P$2,0))</f>
        <v>30</v>
      </c>
      <c r="BW1297" s="15" cm="1">
        <f t="array" ref="BW1297">INDEX($K:$P,ROW(),MATCH(BW$3,$K$2:$P$2,0))</f>
        <v>30</v>
      </c>
      <c r="BX1297" s="15" cm="1">
        <f t="array" ref="BX1297">INDEX($K:$P,ROW(),MATCH(BX$3,$K$2:$P$2,0))</f>
        <v>30</v>
      </c>
      <c r="BY1297" s="15" cm="1">
        <f t="array" ref="BY1297">INDEX($K:$P,ROW(),MATCH(BY$3,$K$2:$P$2,0))</f>
        <v>30</v>
      </c>
      <c r="BZ1297" s="15" cm="1">
        <f t="array" ref="BZ1297">INDEX($K:$P,ROW(),MATCH(BZ$3,$K$2:$P$2,0))</f>
        <v>30</v>
      </c>
      <c r="CA1297" s="15" cm="1">
        <f t="array" ref="CA1297">INDEX($K:$P,ROW(),MATCH(CA$3,$K$2:$P$2,0))</f>
        <v>30</v>
      </c>
      <c r="CB1297" s="15" cm="1">
        <f t="array" ref="CB1297">INDEX($K:$P,ROW(),MATCH(CB$3,$K$2:$P$2,0))</f>
        <v>30</v>
      </c>
      <c r="CC1297" s="15" cm="1">
        <f t="array" ref="CC1297">INDEX($K:$P,ROW(),MATCH(CC$3,$K$2:$P$2,0))</f>
        <v>30</v>
      </c>
      <c r="CD1297" s="15" cm="1">
        <f t="array" ref="CD1297">INDEX($K:$P,ROW(),MATCH(CD$3,$K$2:$P$2,0))</f>
        <v>30</v>
      </c>
      <c r="CE1297" s="15" cm="1">
        <f t="array" ref="CE1297">INDEX($K:$P,ROW(),MATCH(CE$3,$K$2:$P$2,0))</f>
        <v>30</v>
      </c>
      <c r="CF1297" s="15" cm="1">
        <f t="array" ref="CF1297">INDEX($K:$P,ROW(),MATCH(CF$3,$K$2:$P$2,0))</f>
        <v>30</v>
      </c>
      <c r="CG1297" s="15" cm="1">
        <f t="array" ref="CG1297">INDEX($K:$P,ROW(),MATCH(CG$3,$K$2:$P$2,0))</f>
        <v>30</v>
      </c>
      <c r="CH1297" s="15" cm="1">
        <f t="array" ref="CH1297">INDEX($K:$P,ROW(),MATCH(CH$3,$K$2:$P$2,0))</f>
        <v>30</v>
      </c>
      <c r="CI1297" s="15" cm="1">
        <f t="array" ref="CI1297">INDEX($K:$P,ROW(),MATCH(CI$3,$K$2:$P$2,0))</f>
        <v>30</v>
      </c>
      <c r="CJ1297" s="15" cm="1">
        <f t="array" ref="CJ1297">INDEX($K:$P,ROW(),MATCH(CJ$3,$K$2:$P$2,0))</f>
        <v>30</v>
      </c>
      <c r="CK1297" s="15" cm="1">
        <f t="array" ref="CK1297">INDEX($K:$P,ROW(),MATCH(CK$3,$K$2:$P$2,0))</f>
        <v>30</v>
      </c>
      <c r="CL1297" s="15" cm="1">
        <f t="array" ref="CL1297">INDEX($K:$P,ROW(),MATCH(CL$3,$K$2:$P$2,0))</f>
        <v>30</v>
      </c>
    </row>
    <row r="1298" spans="2:90" x14ac:dyDescent="0.4">
      <c r="B1298" s="123" t="str">
        <f>"Accounts receivable"&amp;" - "&amp;B1302</f>
        <v>Accounts receivable - (Primary label)</v>
      </c>
      <c r="C1298" t="s">
        <v>224</v>
      </c>
      <c r="D1298" t="s">
        <v>754</v>
      </c>
      <c r="E1298" s="8" t="str">
        <f t="shared" si="1480"/>
        <v>1298 WCAR-S</v>
      </c>
      <c r="G1298" t="str">
        <f t="shared" si="1481"/>
        <v>1298 WCAR-S</v>
      </c>
      <c r="H1298" s="27"/>
      <c r="I1298" s="78"/>
      <c r="J1298" s="78"/>
      <c r="K1298" s="115">
        <f t="shared" ref="K1298:P1298" ca="1" si="1482">SUMIF($4:$4,K$2,1298:1298)</f>
        <v>10000</v>
      </c>
      <c r="L1298" s="115">
        <f t="shared" ca="1" si="1482"/>
        <v>10000</v>
      </c>
      <c r="M1298" s="115">
        <f t="shared" ca="1" si="1482"/>
        <v>10000</v>
      </c>
      <c r="N1298" s="115">
        <f t="shared" ca="1" si="1482"/>
        <v>10000</v>
      </c>
      <c r="O1298" s="115">
        <f t="shared" ca="1" si="1482"/>
        <v>10000</v>
      </c>
      <c r="P1298" s="115">
        <f t="shared" ca="1" si="1482"/>
        <v>10000</v>
      </c>
      <c r="R1298" s="33"/>
      <c r="S1298" s="115" cm="1">
        <f t="array" aca="1" ref="S1298" ca="1">MIN(S1297/30*INDIRECT(S1289),R1298+INDIRECT(S1289))</f>
        <v>10000</v>
      </c>
      <c r="T1298" s="115" cm="1">
        <f t="array" aca="1" ref="T1298" ca="1">MIN(T1297/30*INDIRECT(T1289),S1298+INDIRECT(T1289))</f>
        <v>10000</v>
      </c>
      <c r="U1298" s="115" cm="1">
        <f t="array" aca="1" ref="U1298" ca="1">MIN(U1297/30*INDIRECT(U1289),T1298+INDIRECT(U1289))</f>
        <v>10000</v>
      </c>
      <c r="V1298" s="115" cm="1">
        <f t="array" aca="1" ref="V1298" ca="1">MIN(V1297/30*INDIRECT(V1289),U1298+INDIRECT(V1289))</f>
        <v>10000</v>
      </c>
      <c r="W1298" s="115" cm="1">
        <f t="array" aca="1" ref="W1298" ca="1">MIN(W1297/30*INDIRECT(W1289),V1298+INDIRECT(W1289))</f>
        <v>10000</v>
      </c>
      <c r="X1298" s="115" cm="1">
        <f t="array" aca="1" ref="X1298" ca="1">MIN(X1297/30*INDIRECT(X1289),W1298+INDIRECT(X1289))</f>
        <v>10000</v>
      </c>
      <c r="Y1298" s="115" cm="1">
        <f t="array" aca="1" ref="Y1298" ca="1">MIN(Y1297/30*INDIRECT(Y1289),X1298+INDIRECT(Y1289))</f>
        <v>10000</v>
      </c>
      <c r="Z1298" s="115" cm="1">
        <f t="array" aca="1" ref="Z1298" ca="1">MIN(Z1297/30*INDIRECT(Z1289),Y1298+INDIRECT(Z1289))</f>
        <v>10000</v>
      </c>
      <c r="AA1298" s="115" cm="1">
        <f t="array" aca="1" ref="AA1298" ca="1">MIN(AA1297/30*INDIRECT(AA1289),Z1298+INDIRECT(AA1289))</f>
        <v>10000</v>
      </c>
      <c r="AB1298" s="115" cm="1">
        <f t="array" aca="1" ref="AB1298" ca="1">MIN(AB1297/30*INDIRECT(AB1289),AA1298+INDIRECT(AB1289))</f>
        <v>10000</v>
      </c>
      <c r="AC1298" s="115" cm="1">
        <f t="array" aca="1" ref="AC1298" ca="1">MIN(AC1297/30*INDIRECT(AC1289),AB1298+INDIRECT(AC1289))</f>
        <v>10000</v>
      </c>
      <c r="AD1298" s="115" cm="1">
        <f t="array" aca="1" ref="AD1298" ca="1">MIN(AD1297/30*INDIRECT(AD1289),AC1298+INDIRECT(AD1289))</f>
        <v>10000</v>
      </c>
      <c r="AE1298" s="115" cm="1">
        <f t="array" aca="1" ref="AE1298" ca="1">MIN(AE1297/30*INDIRECT(AE1289),AD1298+INDIRECT(AE1289))</f>
        <v>10000</v>
      </c>
      <c r="AF1298" s="115" cm="1">
        <f t="array" aca="1" ref="AF1298" ca="1">MIN(AF1297/30*INDIRECT(AF1289),AE1298+INDIRECT(AF1289))</f>
        <v>10000</v>
      </c>
      <c r="AG1298" s="115" cm="1">
        <f t="array" aca="1" ref="AG1298" ca="1">MIN(AG1297/30*INDIRECT(AG1289),AF1298+INDIRECT(AG1289))</f>
        <v>10000</v>
      </c>
      <c r="AH1298" s="115" cm="1">
        <f t="array" aca="1" ref="AH1298" ca="1">MIN(AH1297/30*INDIRECT(AH1289),AG1298+INDIRECT(AH1289))</f>
        <v>10000</v>
      </c>
      <c r="AI1298" s="115" cm="1">
        <f t="array" aca="1" ref="AI1298" ca="1">MIN(AI1297/30*INDIRECT(AI1289),AH1298+INDIRECT(AI1289))</f>
        <v>10000</v>
      </c>
      <c r="AJ1298" s="115" cm="1">
        <f t="array" aca="1" ref="AJ1298" ca="1">MIN(AJ1297/30*INDIRECT(AJ1289),AI1298+INDIRECT(AJ1289))</f>
        <v>10000</v>
      </c>
      <c r="AK1298" s="115" cm="1">
        <f t="array" aca="1" ref="AK1298" ca="1">MIN(AK1297/30*INDIRECT(AK1289),AJ1298+INDIRECT(AK1289))</f>
        <v>10000</v>
      </c>
      <c r="AL1298" s="115" cm="1">
        <f t="array" aca="1" ref="AL1298" ca="1">MIN(AL1297/30*INDIRECT(AL1289),AK1298+INDIRECT(AL1289))</f>
        <v>10000</v>
      </c>
      <c r="AM1298" s="115" cm="1">
        <f t="array" aca="1" ref="AM1298" ca="1">MIN(AM1297/30*INDIRECT(AM1289),AL1298+INDIRECT(AM1289))</f>
        <v>10000</v>
      </c>
      <c r="AN1298" s="115" cm="1">
        <f t="array" aca="1" ref="AN1298" ca="1">MIN(AN1297/30*INDIRECT(AN1289),AM1298+INDIRECT(AN1289))</f>
        <v>10000</v>
      </c>
      <c r="AO1298" s="115" cm="1">
        <f t="array" aca="1" ref="AO1298" ca="1">MIN(AO1297/30*INDIRECT(AO1289),AN1298+INDIRECT(AO1289))</f>
        <v>10000</v>
      </c>
      <c r="AP1298" s="115" cm="1">
        <f t="array" aca="1" ref="AP1298" ca="1">MIN(AP1297/30*INDIRECT(AP1289),AO1298+INDIRECT(AP1289))</f>
        <v>10000</v>
      </c>
      <c r="AQ1298" s="115" cm="1">
        <f t="array" aca="1" ref="AQ1298" ca="1">MIN(AQ1297/30*INDIRECT(AQ1289),AP1298+INDIRECT(AQ1289))</f>
        <v>10000</v>
      </c>
      <c r="AR1298" s="115" cm="1">
        <f t="array" aca="1" ref="AR1298" ca="1">MIN(AR1297/30*INDIRECT(AR1289),AQ1298+INDIRECT(AR1289))</f>
        <v>10000</v>
      </c>
      <c r="AS1298" s="115" cm="1">
        <f t="array" aca="1" ref="AS1298" ca="1">MIN(AS1297/30*INDIRECT(AS1289),AR1298+INDIRECT(AS1289))</f>
        <v>10000</v>
      </c>
      <c r="AT1298" s="115" cm="1">
        <f t="array" aca="1" ref="AT1298" ca="1">MIN(AT1297/30*INDIRECT(AT1289),AS1298+INDIRECT(AT1289))</f>
        <v>10000</v>
      </c>
      <c r="AU1298" s="115" cm="1">
        <f t="array" aca="1" ref="AU1298" ca="1">MIN(AU1297/30*INDIRECT(AU1289),AT1298+INDIRECT(AU1289))</f>
        <v>10000</v>
      </c>
      <c r="AV1298" s="115" cm="1">
        <f t="array" aca="1" ref="AV1298" ca="1">MIN(AV1297/30*INDIRECT(AV1289),AU1298+INDIRECT(AV1289))</f>
        <v>10000</v>
      </c>
      <c r="AW1298" s="115" cm="1">
        <f t="array" aca="1" ref="AW1298" ca="1">MIN(AW1297/30*INDIRECT(AW1289),AV1298+INDIRECT(AW1289))</f>
        <v>10000</v>
      </c>
      <c r="AX1298" s="115" cm="1">
        <f t="array" aca="1" ref="AX1298" ca="1">MIN(AX1297/30*INDIRECT(AX1289),AW1298+INDIRECT(AX1289))</f>
        <v>10000</v>
      </c>
      <c r="AY1298" s="115" cm="1">
        <f t="array" aca="1" ref="AY1298" ca="1">MIN(AY1297/30*INDIRECT(AY1289),AX1298+INDIRECT(AY1289))</f>
        <v>10000</v>
      </c>
      <c r="AZ1298" s="115" cm="1">
        <f t="array" aca="1" ref="AZ1298" ca="1">MIN(AZ1297/30*INDIRECT(AZ1289),AY1298+INDIRECT(AZ1289))</f>
        <v>10000</v>
      </c>
      <c r="BA1298" s="115" cm="1">
        <f t="array" aca="1" ref="BA1298" ca="1">MIN(BA1297/30*INDIRECT(BA1289),AZ1298+INDIRECT(BA1289))</f>
        <v>10000</v>
      </c>
      <c r="BB1298" s="115" cm="1">
        <f t="array" aca="1" ref="BB1298" ca="1">MIN(BB1297/30*INDIRECT(BB1289),BA1298+INDIRECT(BB1289))</f>
        <v>10000</v>
      </c>
      <c r="BC1298" s="115" cm="1">
        <f t="array" aca="1" ref="BC1298" ca="1">MIN(BC1297/30*INDIRECT(BC1289),BB1298+INDIRECT(BC1289))</f>
        <v>10000</v>
      </c>
      <c r="BD1298" s="115" cm="1">
        <f t="array" aca="1" ref="BD1298" ca="1">MIN(BD1297/30*INDIRECT(BD1289),BC1298+INDIRECT(BD1289))</f>
        <v>10000</v>
      </c>
      <c r="BE1298" s="115" cm="1">
        <f t="array" aca="1" ref="BE1298" ca="1">MIN(BE1297/30*INDIRECT(BE1289),BD1298+INDIRECT(BE1289))</f>
        <v>10000</v>
      </c>
      <c r="BF1298" s="115" cm="1">
        <f t="array" aca="1" ref="BF1298" ca="1">MIN(BF1297/30*INDIRECT(BF1289),BE1298+INDIRECT(BF1289))</f>
        <v>10000</v>
      </c>
      <c r="BG1298" s="115" cm="1">
        <f t="array" aca="1" ref="BG1298" ca="1">MIN(BG1297/30*INDIRECT(BG1289),BF1298+INDIRECT(BG1289))</f>
        <v>10000</v>
      </c>
      <c r="BH1298" s="115" cm="1">
        <f t="array" aca="1" ref="BH1298" ca="1">MIN(BH1297/30*INDIRECT(BH1289),BG1298+INDIRECT(BH1289))</f>
        <v>10000</v>
      </c>
      <c r="BI1298" s="115" cm="1">
        <f t="array" aca="1" ref="BI1298" ca="1">MIN(BI1297/30*INDIRECT(BI1289),BH1298+INDIRECT(BI1289))</f>
        <v>10000</v>
      </c>
      <c r="BJ1298" s="115" cm="1">
        <f t="array" aca="1" ref="BJ1298" ca="1">MIN(BJ1297/30*INDIRECT(BJ1289),BI1298+INDIRECT(BJ1289))</f>
        <v>10000</v>
      </c>
      <c r="BK1298" s="115" cm="1">
        <f t="array" aca="1" ref="BK1298" ca="1">MIN(BK1297/30*INDIRECT(BK1289),BJ1298+INDIRECT(BK1289))</f>
        <v>10000</v>
      </c>
      <c r="BL1298" s="115" cm="1">
        <f t="array" aca="1" ref="BL1298" ca="1">MIN(BL1297/30*INDIRECT(BL1289),BK1298+INDIRECT(BL1289))</f>
        <v>10000</v>
      </c>
      <c r="BM1298" s="115" cm="1">
        <f t="array" aca="1" ref="BM1298" ca="1">MIN(BM1297/30*INDIRECT(BM1289),BL1298+INDIRECT(BM1289))</f>
        <v>10000</v>
      </c>
      <c r="BN1298" s="115" cm="1">
        <f t="array" aca="1" ref="BN1298" ca="1">MIN(BN1297/30*INDIRECT(BN1289),BM1298+INDIRECT(BN1289))</f>
        <v>10000</v>
      </c>
      <c r="BO1298" s="115" cm="1">
        <f t="array" aca="1" ref="BO1298" ca="1">MIN(BO1297/30*INDIRECT(BO1289),BN1298+INDIRECT(BO1289))</f>
        <v>10000</v>
      </c>
      <c r="BP1298" s="115" cm="1">
        <f t="array" aca="1" ref="BP1298" ca="1">MIN(BP1297/30*INDIRECT(BP1289),BO1298+INDIRECT(BP1289))</f>
        <v>10000</v>
      </c>
      <c r="BQ1298" s="115" cm="1">
        <f t="array" aca="1" ref="BQ1298" ca="1">MIN(BQ1297/30*INDIRECT(BQ1289),BP1298+INDIRECT(BQ1289))</f>
        <v>10000</v>
      </c>
      <c r="BR1298" s="115" cm="1">
        <f t="array" aca="1" ref="BR1298" ca="1">MIN(BR1297/30*INDIRECT(BR1289),BQ1298+INDIRECT(BR1289))</f>
        <v>10000</v>
      </c>
      <c r="BS1298" s="115" cm="1">
        <f t="array" aca="1" ref="BS1298" ca="1">MIN(BS1297/30*INDIRECT(BS1289),BR1298+INDIRECT(BS1289))</f>
        <v>10000</v>
      </c>
      <c r="BT1298" s="115" cm="1">
        <f t="array" aca="1" ref="BT1298" ca="1">MIN(BT1297/30*INDIRECT(BT1289),BS1298+INDIRECT(BT1289))</f>
        <v>10000</v>
      </c>
      <c r="BU1298" s="115" cm="1">
        <f t="array" aca="1" ref="BU1298" ca="1">MIN(BU1297/30*INDIRECT(BU1289),BT1298+INDIRECT(BU1289))</f>
        <v>10000</v>
      </c>
      <c r="BV1298" s="115" cm="1">
        <f t="array" aca="1" ref="BV1298" ca="1">MIN(BV1297/30*INDIRECT(BV1289),BU1298+INDIRECT(BV1289))</f>
        <v>10000</v>
      </c>
      <c r="BW1298" s="115" cm="1">
        <f t="array" aca="1" ref="BW1298" ca="1">MIN(BW1297/30*INDIRECT(BW1289),BV1298+INDIRECT(BW1289))</f>
        <v>10000</v>
      </c>
      <c r="BX1298" s="115" cm="1">
        <f t="array" aca="1" ref="BX1298" ca="1">MIN(BX1297/30*INDIRECT(BX1289),BW1298+INDIRECT(BX1289))</f>
        <v>10000</v>
      </c>
      <c r="BY1298" s="115" cm="1">
        <f t="array" aca="1" ref="BY1298" ca="1">MIN(BY1297/30*INDIRECT(BY1289),BX1298+INDIRECT(BY1289))</f>
        <v>10000</v>
      </c>
      <c r="BZ1298" s="115" cm="1">
        <f t="array" aca="1" ref="BZ1298" ca="1">MIN(BZ1297/30*INDIRECT(BZ1289),BY1298+INDIRECT(BZ1289))</f>
        <v>10000</v>
      </c>
      <c r="CA1298" s="115" cm="1">
        <f t="array" aca="1" ref="CA1298" ca="1">MIN(CA1297/30*INDIRECT(CA1289),BZ1298+INDIRECT(CA1289))</f>
        <v>10000</v>
      </c>
      <c r="CB1298" s="115" cm="1">
        <f t="array" aca="1" ref="CB1298" ca="1">MIN(CB1297/30*INDIRECT(CB1289),CA1298+INDIRECT(CB1289))</f>
        <v>10000</v>
      </c>
      <c r="CC1298" s="115" cm="1">
        <f t="array" aca="1" ref="CC1298" ca="1">MIN(CC1297/30*INDIRECT(CC1289),CB1298+INDIRECT(CC1289))</f>
        <v>10000</v>
      </c>
      <c r="CD1298" s="115" cm="1">
        <f t="array" aca="1" ref="CD1298" ca="1">MIN(CD1297/30*INDIRECT(CD1289),CC1298+INDIRECT(CD1289))</f>
        <v>10000</v>
      </c>
      <c r="CE1298" s="115" cm="1">
        <f t="array" aca="1" ref="CE1298" ca="1">MIN(CE1297/30*INDIRECT(CE1289),CD1298+INDIRECT(CE1289))</f>
        <v>10000</v>
      </c>
      <c r="CF1298" s="115" cm="1">
        <f t="array" aca="1" ref="CF1298" ca="1">MIN(CF1297/30*INDIRECT(CF1289),CE1298+INDIRECT(CF1289))</f>
        <v>10000</v>
      </c>
      <c r="CG1298" s="115" cm="1">
        <f t="array" aca="1" ref="CG1298" ca="1">MIN(CG1297/30*INDIRECT(CG1289),CF1298+INDIRECT(CG1289))</f>
        <v>10000</v>
      </c>
      <c r="CH1298" s="115" cm="1">
        <f t="array" aca="1" ref="CH1298" ca="1">MIN(CH1297/30*INDIRECT(CH1289),CG1298+INDIRECT(CH1289))</f>
        <v>10000</v>
      </c>
      <c r="CI1298" s="115" cm="1">
        <f t="array" aca="1" ref="CI1298" ca="1">MIN(CI1297/30*INDIRECT(CI1289),CH1298+INDIRECT(CI1289))</f>
        <v>10000</v>
      </c>
      <c r="CJ1298" s="115" cm="1">
        <f t="array" aca="1" ref="CJ1298" ca="1">MIN(CJ1297/30*INDIRECT(CJ1289),CI1298+INDIRECT(CJ1289))</f>
        <v>10000</v>
      </c>
      <c r="CK1298" s="115" cm="1">
        <f t="array" aca="1" ref="CK1298" ca="1">MIN(CK1297/30*INDIRECT(CK1289),CJ1298+INDIRECT(CK1289))</f>
        <v>10000</v>
      </c>
      <c r="CL1298" s="115" cm="1">
        <f t="array" aca="1" ref="CL1298" ca="1">MIN(CL1297/30*INDIRECT(CL1289),CK1298+INDIRECT(CL1289))</f>
        <v>10000</v>
      </c>
    </row>
    <row r="1299" spans="2:90" x14ac:dyDescent="0.4">
      <c r="B1299" s="123"/>
      <c r="D1299" t="s">
        <v>754</v>
      </c>
      <c r="E1299" s="8" t="str">
        <f t="shared" si="1480"/>
        <v>1299 WCAR-S</v>
      </c>
      <c r="G1299" t="str">
        <f t="shared" si="1481"/>
        <v>1299 WCAR-S</v>
      </c>
      <c r="H1299" s="27"/>
      <c r="I1299" s="78"/>
      <c r="J1299" s="78"/>
      <c r="K1299" s="33"/>
      <c r="L1299" s="33"/>
      <c r="M1299" s="33"/>
      <c r="N1299" s="33"/>
      <c r="O1299" s="33"/>
      <c r="P1299" s="33"/>
      <c r="R1299" s="33"/>
      <c r="S1299" s="33"/>
      <c r="T1299" s="33"/>
      <c r="U1299" s="33"/>
      <c r="V1299" s="33"/>
      <c r="W1299" s="33"/>
      <c r="X1299" s="33"/>
      <c r="Y1299" s="33"/>
      <c r="Z1299" s="33"/>
      <c r="AA1299" s="33"/>
      <c r="AB1299" s="33"/>
      <c r="AC1299" s="33"/>
      <c r="AD1299" s="33"/>
      <c r="AE1299" s="33"/>
      <c r="AF1299" s="33"/>
      <c r="AG1299" s="33"/>
      <c r="AH1299" s="33"/>
      <c r="AI1299" s="33"/>
      <c r="AJ1299" s="33"/>
      <c r="AK1299" s="33"/>
      <c r="AL1299" s="33"/>
      <c r="AM1299" s="33"/>
      <c r="AN1299" s="33"/>
      <c r="AO1299" s="33"/>
      <c r="AP1299" s="33"/>
      <c r="AQ1299" s="33"/>
      <c r="AR1299" s="33"/>
      <c r="AS1299" s="33"/>
      <c r="AT1299" s="33"/>
      <c r="AU1299" s="33"/>
      <c r="AV1299" s="33"/>
      <c r="AW1299" s="33"/>
      <c r="AX1299" s="33"/>
      <c r="AY1299" s="33"/>
      <c r="AZ1299" s="33"/>
      <c r="BA1299" s="33"/>
      <c r="BB1299" s="33"/>
      <c r="BC1299" s="33"/>
      <c r="BD1299" s="33"/>
      <c r="BE1299" s="33"/>
      <c r="BF1299" s="33"/>
      <c r="BG1299" s="33"/>
      <c r="BH1299" s="33"/>
      <c r="BI1299" s="33"/>
      <c r="BJ1299" s="33"/>
      <c r="BK1299" s="33"/>
      <c r="BL1299" s="33"/>
      <c r="BM1299" s="33"/>
      <c r="BN1299" s="33"/>
      <c r="BO1299" s="33"/>
      <c r="BP1299" s="33"/>
      <c r="BQ1299" s="33"/>
      <c r="BR1299" s="33"/>
      <c r="BS1299" s="33"/>
      <c r="BT1299" s="33"/>
      <c r="BU1299" s="33"/>
      <c r="BV1299" s="33"/>
      <c r="BW1299" s="33"/>
      <c r="BX1299" s="33"/>
      <c r="BY1299" s="33"/>
      <c r="BZ1299" s="33"/>
      <c r="CA1299" s="33"/>
      <c r="CB1299" s="33"/>
      <c r="CC1299" s="33"/>
      <c r="CD1299" s="33"/>
      <c r="CE1299" s="33"/>
      <c r="CF1299" s="33"/>
      <c r="CG1299" s="33"/>
      <c r="CH1299" s="33"/>
      <c r="CI1299" s="33"/>
      <c r="CJ1299" s="33"/>
      <c r="CK1299" s="33"/>
      <c r="CL1299" s="33"/>
    </row>
    <row r="1300" spans="2:90" x14ac:dyDescent="0.4">
      <c r="B1300" s="123" t="str">
        <f>"Change in "&amp;B1298</f>
        <v>Change in Accounts receivable - (Primary label)</v>
      </c>
      <c r="C1300" t="s">
        <v>234</v>
      </c>
      <c r="D1300" t="s">
        <v>754</v>
      </c>
      <c r="E1300" s="8" t="str">
        <f t="shared" si="1480"/>
        <v>1300 WCAR-S</v>
      </c>
      <c r="G1300" t="str">
        <f t="shared" si="1481"/>
        <v>1300 WCAR-S</v>
      </c>
      <c r="K1300" s="33">
        <f t="shared" ref="K1300:P1300" ca="1" si="1483">SUMIF($3:$3,K$2,1298:1298)</f>
        <v>120000</v>
      </c>
      <c r="L1300" s="33">
        <f t="shared" ca="1" si="1483"/>
        <v>120000</v>
      </c>
      <c r="M1300" s="33">
        <f t="shared" ca="1" si="1483"/>
        <v>120000</v>
      </c>
      <c r="N1300" s="33">
        <f t="shared" ca="1" si="1483"/>
        <v>120000</v>
      </c>
      <c r="O1300" s="33">
        <f t="shared" ca="1" si="1483"/>
        <v>120000</v>
      </c>
      <c r="P1300" s="33">
        <f t="shared" ca="1" si="1483"/>
        <v>120000</v>
      </c>
      <c r="R1300" s="33"/>
      <c r="S1300" s="33">
        <f t="shared" ref="S1300:AX1300" ca="1" si="1484">R1298-S1298</f>
        <v>-10000</v>
      </c>
      <c r="T1300" s="33">
        <f t="shared" ca="1" si="1484"/>
        <v>0</v>
      </c>
      <c r="U1300" s="33">
        <f t="shared" ca="1" si="1484"/>
        <v>0</v>
      </c>
      <c r="V1300" s="33">
        <f t="shared" ca="1" si="1484"/>
        <v>0</v>
      </c>
      <c r="W1300" s="33">
        <f t="shared" ca="1" si="1484"/>
        <v>0</v>
      </c>
      <c r="X1300" s="33">
        <f t="shared" ca="1" si="1484"/>
        <v>0</v>
      </c>
      <c r="Y1300" s="33">
        <f t="shared" ca="1" si="1484"/>
        <v>0</v>
      </c>
      <c r="Z1300" s="33">
        <f t="shared" ca="1" si="1484"/>
        <v>0</v>
      </c>
      <c r="AA1300" s="33">
        <f t="shared" ca="1" si="1484"/>
        <v>0</v>
      </c>
      <c r="AB1300" s="33">
        <f t="shared" ca="1" si="1484"/>
        <v>0</v>
      </c>
      <c r="AC1300" s="33">
        <f t="shared" ca="1" si="1484"/>
        <v>0</v>
      </c>
      <c r="AD1300" s="33">
        <f t="shared" ca="1" si="1484"/>
        <v>0</v>
      </c>
      <c r="AE1300" s="33">
        <f t="shared" ca="1" si="1484"/>
        <v>0</v>
      </c>
      <c r="AF1300" s="33">
        <f t="shared" ca="1" si="1484"/>
        <v>0</v>
      </c>
      <c r="AG1300" s="33">
        <f t="shared" ca="1" si="1484"/>
        <v>0</v>
      </c>
      <c r="AH1300" s="33">
        <f t="shared" ca="1" si="1484"/>
        <v>0</v>
      </c>
      <c r="AI1300" s="33">
        <f t="shared" ca="1" si="1484"/>
        <v>0</v>
      </c>
      <c r="AJ1300" s="33">
        <f t="shared" ca="1" si="1484"/>
        <v>0</v>
      </c>
      <c r="AK1300" s="33">
        <f t="shared" ca="1" si="1484"/>
        <v>0</v>
      </c>
      <c r="AL1300" s="33">
        <f t="shared" ca="1" si="1484"/>
        <v>0</v>
      </c>
      <c r="AM1300" s="33">
        <f t="shared" ca="1" si="1484"/>
        <v>0</v>
      </c>
      <c r="AN1300" s="33">
        <f t="shared" ca="1" si="1484"/>
        <v>0</v>
      </c>
      <c r="AO1300" s="33">
        <f t="shared" ca="1" si="1484"/>
        <v>0</v>
      </c>
      <c r="AP1300" s="33">
        <f t="shared" ca="1" si="1484"/>
        <v>0</v>
      </c>
      <c r="AQ1300" s="33">
        <f t="shared" ca="1" si="1484"/>
        <v>0</v>
      </c>
      <c r="AR1300" s="33">
        <f t="shared" ca="1" si="1484"/>
        <v>0</v>
      </c>
      <c r="AS1300" s="33">
        <f t="shared" ca="1" si="1484"/>
        <v>0</v>
      </c>
      <c r="AT1300" s="33">
        <f t="shared" ca="1" si="1484"/>
        <v>0</v>
      </c>
      <c r="AU1300" s="33">
        <f t="shared" ca="1" si="1484"/>
        <v>0</v>
      </c>
      <c r="AV1300" s="33">
        <f t="shared" ca="1" si="1484"/>
        <v>0</v>
      </c>
      <c r="AW1300" s="33">
        <f t="shared" ca="1" si="1484"/>
        <v>0</v>
      </c>
      <c r="AX1300" s="33">
        <f t="shared" ca="1" si="1484"/>
        <v>0</v>
      </c>
      <c r="AY1300" s="33">
        <f t="shared" ref="AY1300:CD1300" ca="1" si="1485">AX1298-AY1298</f>
        <v>0</v>
      </c>
      <c r="AZ1300" s="33">
        <f t="shared" ca="1" si="1485"/>
        <v>0</v>
      </c>
      <c r="BA1300" s="33">
        <f t="shared" ca="1" si="1485"/>
        <v>0</v>
      </c>
      <c r="BB1300" s="33">
        <f t="shared" ca="1" si="1485"/>
        <v>0</v>
      </c>
      <c r="BC1300" s="33">
        <f t="shared" ca="1" si="1485"/>
        <v>0</v>
      </c>
      <c r="BD1300" s="33">
        <f t="shared" ca="1" si="1485"/>
        <v>0</v>
      </c>
      <c r="BE1300" s="33">
        <f t="shared" ca="1" si="1485"/>
        <v>0</v>
      </c>
      <c r="BF1300" s="33">
        <f t="shared" ca="1" si="1485"/>
        <v>0</v>
      </c>
      <c r="BG1300" s="33">
        <f t="shared" ca="1" si="1485"/>
        <v>0</v>
      </c>
      <c r="BH1300" s="33">
        <f t="shared" ca="1" si="1485"/>
        <v>0</v>
      </c>
      <c r="BI1300" s="33">
        <f t="shared" ca="1" si="1485"/>
        <v>0</v>
      </c>
      <c r="BJ1300" s="33">
        <f t="shared" ca="1" si="1485"/>
        <v>0</v>
      </c>
      <c r="BK1300" s="33">
        <f t="shared" ca="1" si="1485"/>
        <v>0</v>
      </c>
      <c r="BL1300" s="33">
        <f t="shared" ca="1" si="1485"/>
        <v>0</v>
      </c>
      <c r="BM1300" s="33">
        <f t="shared" ca="1" si="1485"/>
        <v>0</v>
      </c>
      <c r="BN1300" s="33">
        <f t="shared" ca="1" si="1485"/>
        <v>0</v>
      </c>
      <c r="BO1300" s="33">
        <f t="shared" ca="1" si="1485"/>
        <v>0</v>
      </c>
      <c r="BP1300" s="33">
        <f t="shared" ca="1" si="1485"/>
        <v>0</v>
      </c>
      <c r="BQ1300" s="33">
        <f t="shared" ca="1" si="1485"/>
        <v>0</v>
      </c>
      <c r="BR1300" s="33">
        <f t="shared" ca="1" si="1485"/>
        <v>0</v>
      </c>
      <c r="BS1300" s="33">
        <f t="shared" ca="1" si="1485"/>
        <v>0</v>
      </c>
      <c r="BT1300" s="33">
        <f t="shared" ca="1" si="1485"/>
        <v>0</v>
      </c>
      <c r="BU1300" s="33">
        <f t="shared" ca="1" si="1485"/>
        <v>0</v>
      </c>
      <c r="BV1300" s="33">
        <f t="shared" ca="1" si="1485"/>
        <v>0</v>
      </c>
      <c r="BW1300" s="33">
        <f t="shared" ca="1" si="1485"/>
        <v>0</v>
      </c>
      <c r="BX1300" s="33">
        <f t="shared" ca="1" si="1485"/>
        <v>0</v>
      </c>
      <c r="BY1300" s="33">
        <f t="shared" ca="1" si="1485"/>
        <v>0</v>
      </c>
      <c r="BZ1300" s="33">
        <f t="shared" ca="1" si="1485"/>
        <v>0</v>
      </c>
      <c r="CA1300" s="33">
        <f t="shared" ca="1" si="1485"/>
        <v>0</v>
      </c>
      <c r="CB1300" s="33">
        <f t="shared" ca="1" si="1485"/>
        <v>0</v>
      </c>
      <c r="CC1300" s="33">
        <f t="shared" ca="1" si="1485"/>
        <v>0</v>
      </c>
      <c r="CD1300" s="33">
        <f t="shared" ca="1" si="1485"/>
        <v>0</v>
      </c>
      <c r="CE1300" s="33">
        <f t="shared" ref="CE1300:CL1300" ca="1" si="1486">CD1298-CE1298</f>
        <v>0</v>
      </c>
      <c r="CF1300" s="33">
        <f t="shared" ca="1" si="1486"/>
        <v>0</v>
      </c>
      <c r="CG1300" s="33">
        <f t="shared" ca="1" si="1486"/>
        <v>0</v>
      </c>
      <c r="CH1300" s="33">
        <f t="shared" ca="1" si="1486"/>
        <v>0</v>
      </c>
      <c r="CI1300" s="33">
        <f t="shared" ca="1" si="1486"/>
        <v>0</v>
      </c>
      <c r="CJ1300" s="33">
        <f t="shared" ca="1" si="1486"/>
        <v>0</v>
      </c>
      <c r="CK1300" s="33">
        <f t="shared" ca="1" si="1486"/>
        <v>0</v>
      </c>
      <c r="CL1300" s="33">
        <f t="shared" ca="1" si="1486"/>
        <v>0</v>
      </c>
    </row>
    <row r="1301" spans="2:90" x14ac:dyDescent="0.4">
      <c r="B1301" s="122"/>
      <c r="D1301" t="s">
        <v>754</v>
      </c>
      <c r="E1301" s="8" t="str">
        <f t="shared" si="1480"/>
        <v>1301 WCAR-S</v>
      </c>
      <c r="G1301" t="str">
        <f t="shared" si="1481"/>
        <v>1301 WCAR-S</v>
      </c>
      <c r="K1301" s="53"/>
      <c r="L1301" s="53"/>
      <c r="M1301" s="53"/>
      <c r="N1301" s="53"/>
      <c r="O1301" s="53"/>
      <c r="P1301" s="53"/>
      <c r="R1301" s="24"/>
      <c r="S1301" s="24"/>
      <c r="T1301" s="24"/>
      <c r="U1301" s="24"/>
      <c r="V1301" s="24"/>
      <c r="W1301" s="24"/>
      <c r="X1301" s="24"/>
      <c r="Y1301" s="24"/>
      <c r="Z1301" s="24"/>
      <c r="AA1301" s="24"/>
      <c r="AB1301" s="24"/>
      <c r="AC1301" s="24"/>
      <c r="AD1301" s="24"/>
      <c r="AE1301" s="24"/>
      <c r="AF1301" s="24"/>
      <c r="AG1301" s="24"/>
      <c r="AH1301" s="24"/>
      <c r="AI1301" s="24"/>
      <c r="AJ1301" s="24"/>
      <c r="AK1301" s="24"/>
      <c r="AL1301" s="24"/>
      <c r="AM1301" s="24"/>
      <c r="AN1301" s="24"/>
      <c r="AO1301" s="24"/>
      <c r="AP1301" s="24"/>
      <c r="AQ1301" s="24"/>
      <c r="AR1301" s="24"/>
      <c r="AS1301" s="24"/>
      <c r="AT1301" s="24"/>
      <c r="AU1301" s="24"/>
      <c r="AV1301" s="24"/>
      <c r="AW1301" s="24"/>
      <c r="AX1301" s="24"/>
      <c r="AY1301" s="24"/>
      <c r="AZ1301" s="24"/>
      <c r="BA1301" s="24"/>
      <c r="BB1301" s="24"/>
      <c r="BC1301" s="24"/>
      <c r="BD1301" s="24"/>
      <c r="BE1301" s="24"/>
      <c r="BF1301" s="24"/>
      <c r="BG1301" s="24"/>
      <c r="BH1301" s="24"/>
      <c r="BI1301" s="24"/>
      <c r="BJ1301" s="24"/>
      <c r="BK1301" s="24"/>
      <c r="BL1301" s="24"/>
      <c r="BM1301" s="24"/>
      <c r="BN1301" s="24"/>
      <c r="BO1301" s="24"/>
      <c r="BP1301" s="24"/>
      <c r="BQ1301" s="24"/>
      <c r="BR1301" s="24"/>
      <c r="BS1301" s="24"/>
      <c r="BT1301" s="24"/>
      <c r="BU1301" s="24"/>
      <c r="BV1301" s="24"/>
      <c r="BW1301" s="24"/>
      <c r="BX1301" s="24"/>
      <c r="BY1301" s="24"/>
      <c r="BZ1301" s="24"/>
      <c r="CA1301" s="24"/>
      <c r="CB1301" s="24"/>
      <c r="CC1301" s="24"/>
      <c r="CD1301" s="24"/>
      <c r="CE1301" s="24"/>
      <c r="CF1301" s="24"/>
      <c r="CG1301" s="24"/>
      <c r="CH1301" s="24"/>
      <c r="CI1301" s="24"/>
      <c r="CJ1301" s="24"/>
      <c r="CK1301" s="24"/>
      <c r="CL1301" s="24"/>
    </row>
    <row r="1302" spans="2:90" x14ac:dyDescent="0.4">
      <c r="B1302" s="132" t="str">
        <f>B1287</f>
        <v>(Primary label)</v>
      </c>
      <c r="D1302" t="s">
        <v>754</v>
      </c>
      <c r="E1302" s="8" t="str">
        <f t="shared" si="1480"/>
        <v>1302 WCAR-S</v>
      </c>
      <c r="G1302" t="s">
        <v>332</v>
      </c>
      <c r="K1302" s="53"/>
      <c r="L1302" s="53"/>
      <c r="M1302" s="53"/>
      <c r="N1302" s="53"/>
      <c r="O1302" s="53"/>
      <c r="P1302" s="53"/>
      <c r="R1302" s="24"/>
      <c r="S1302" s="24"/>
      <c r="T1302" s="24"/>
      <c r="U1302" s="24"/>
      <c r="V1302" s="24"/>
      <c r="W1302" s="24"/>
      <c r="X1302" s="24"/>
      <c r="Y1302" s="24"/>
      <c r="Z1302" s="24"/>
      <c r="AA1302" s="24"/>
      <c r="AB1302" s="24"/>
      <c r="AC1302" s="24"/>
      <c r="AD1302" s="24"/>
      <c r="AE1302" s="24"/>
      <c r="AF1302" s="24"/>
      <c r="AG1302" s="24"/>
      <c r="AH1302" s="24"/>
      <c r="AI1302" s="24"/>
      <c r="AJ1302" s="24"/>
      <c r="AK1302" s="24"/>
      <c r="AL1302" s="24"/>
      <c r="AM1302" s="24"/>
      <c r="AN1302" s="24"/>
      <c r="AO1302" s="24"/>
      <c r="AP1302" s="24"/>
      <c r="AQ1302" s="24"/>
      <c r="AR1302" s="24"/>
      <c r="AS1302" s="24"/>
      <c r="AT1302" s="24"/>
      <c r="AU1302" s="24"/>
      <c r="AV1302" s="24"/>
      <c r="AW1302" s="24"/>
      <c r="AX1302" s="24"/>
      <c r="AY1302" s="24"/>
      <c r="AZ1302" s="24"/>
      <c r="BA1302" s="24"/>
      <c r="BB1302" s="24"/>
      <c r="BC1302" s="24"/>
      <c r="BD1302" s="24"/>
      <c r="BE1302" s="24"/>
      <c r="BF1302" s="24"/>
      <c r="BG1302" s="24"/>
      <c r="BH1302" s="24"/>
      <c r="BI1302" s="24"/>
      <c r="BJ1302" s="24"/>
      <c r="BK1302" s="24"/>
      <c r="BL1302" s="24"/>
      <c r="BM1302" s="24"/>
      <c r="BN1302" s="24"/>
      <c r="BO1302" s="24"/>
      <c r="BP1302" s="24"/>
      <c r="BQ1302" s="24"/>
      <c r="BR1302" s="24"/>
      <c r="BS1302" s="24"/>
      <c r="BT1302" s="24"/>
      <c r="BU1302" s="24"/>
      <c r="BV1302" s="24"/>
      <c r="BW1302" s="24"/>
      <c r="BX1302" s="24"/>
      <c r="BY1302" s="24"/>
      <c r="BZ1302" s="24"/>
      <c r="CA1302" s="24"/>
      <c r="CB1302" s="24"/>
      <c r="CC1302" s="24"/>
      <c r="CD1302" s="24"/>
      <c r="CE1302" s="24"/>
      <c r="CF1302" s="24"/>
      <c r="CG1302" s="24"/>
      <c r="CH1302" s="24"/>
      <c r="CI1302" s="24"/>
      <c r="CJ1302" s="24"/>
      <c r="CK1302" s="24"/>
      <c r="CL1302" s="24"/>
    </row>
    <row r="1303" spans="2:90" x14ac:dyDescent="0.4">
      <c r="B1303" s="132" t="str">
        <f>B1288</f>
        <v>primary unit</v>
      </c>
      <c r="D1303" t="s">
        <v>754</v>
      </c>
      <c r="E1303" s="8" t="str">
        <f>ROW()&amp;" "&amp;D1303</f>
        <v>1303 WCAR-S</v>
      </c>
      <c r="G1303" t="s">
        <v>332</v>
      </c>
      <c r="K1303" s="53"/>
      <c r="L1303" s="53"/>
      <c r="M1303" s="53"/>
      <c r="N1303" s="53"/>
      <c r="O1303" s="53"/>
      <c r="P1303" s="53"/>
      <c r="R1303" s="24"/>
      <c r="S1303" s="24"/>
      <c r="T1303" s="24"/>
      <c r="U1303" s="24"/>
      <c r="V1303" s="24"/>
      <c r="W1303" s="24"/>
      <c r="X1303" s="24"/>
      <c r="Y1303" s="24"/>
      <c r="Z1303" s="24"/>
      <c r="AA1303" s="24"/>
      <c r="AB1303" s="24"/>
      <c r="AC1303" s="24"/>
      <c r="AD1303" s="24"/>
      <c r="AE1303" s="24"/>
      <c r="AF1303" s="24"/>
      <c r="AG1303" s="24"/>
      <c r="AH1303" s="24"/>
      <c r="AI1303" s="24"/>
      <c r="AJ1303" s="24"/>
      <c r="AK1303" s="24"/>
      <c r="AL1303" s="24"/>
      <c r="AM1303" s="24"/>
      <c r="AN1303" s="24"/>
      <c r="AO1303" s="24"/>
      <c r="AP1303" s="24"/>
      <c r="AQ1303" s="24"/>
      <c r="AR1303" s="24"/>
      <c r="AS1303" s="24"/>
      <c r="AT1303" s="24"/>
      <c r="AU1303" s="24"/>
      <c r="AV1303" s="24"/>
      <c r="AW1303" s="24"/>
      <c r="AX1303" s="24"/>
      <c r="AY1303" s="24"/>
      <c r="AZ1303" s="24"/>
      <c r="BA1303" s="24"/>
      <c r="BB1303" s="24"/>
      <c r="BC1303" s="24"/>
      <c r="BD1303" s="24"/>
      <c r="BE1303" s="24"/>
      <c r="BF1303" s="24"/>
      <c r="BG1303" s="24"/>
      <c r="BH1303" s="24"/>
      <c r="BI1303" s="24"/>
      <c r="BJ1303" s="24"/>
      <c r="BK1303" s="24"/>
      <c r="BL1303" s="24"/>
      <c r="BM1303" s="24"/>
      <c r="BN1303" s="24"/>
      <c r="BO1303" s="24"/>
      <c r="BP1303" s="24"/>
      <c r="BQ1303" s="24"/>
      <c r="BR1303" s="24"/>
      <c r="BS1303" s="24"/>
      <c r="BT1303" s="24"/>
      <c r="BU1303" s="24"/>
      <c r="BV1303" s="24"/>
      <c r="BW1303" s="24"/>
      <c r="BX1303" s="24"/>
      <c r="BY1303" s="24"/>
      <c r="BZ1303" s="24"/>
      <c r="CA1303" s="24"/>
      <c r="CB1303" s="24"/>
      <c r="CC1303" s="24"/>
      <c r="CD1303" s="24"/>
      <c r="CE1303" s="24"/>
      <c r="CF1303" s="24"/>
      <c r="CG1303" s="24"/>
      <c r="CH1303" s="24"/>
      <c r="CI1303" s="24"/>
      <c r="CJ1303" s="24"/>
      <c r="CK1303" s="24"/>
      <c r="CL1303" s="24"/>
    </row>
    <row r="1304" spans="2:90" x14ac:dyDescent="0.4">
      <c r="B1304" s="132" t="str">
        <f>B1289</f>
        <v>Primary revenue driver</v>
      </c>
      <c r="D1304" t="s">
        <v>754</v>
      </c>
      <c r="E1304" s="8" t="str">
        <f t="shared" ref="E1304:E1351" si="1487">ROW()&amp;" "&amp;D1304</f>
        <v>1304 WCAR-S</v>
      </c>
      <c r="G1304" t="s">
        <v>332</v>
      </c>
      <c r="K1304" s="53"/>
      <c r="L1304" s="53"/>
      <c r="M1304" s="53"/>
      <c r="N1304" s="53"/>
      <c r="O1304" s="53"/>
      <c r="P1304" s="53"/>
      <c r="R1304" s="24"/>
      <c r="S1304" s="175" t="str">
        <f t="shared" ref="S1304" si="1488">S1289</f>
        <v>S$12</v>
      </c>
      <c r="T1304" s="175" t="str">
        <f t="shared" ref="T1304:AX1304" si="1489">T1289</f>
        <v>T$12</v>
      </c>
      <c r="U1304" s="175" t="str">
        <f t="shared" si="1489"/>
        <v>U$12</v>
      </c>
      <c r="V1304" s="175" t="str">
        <f t="shared" si="1489"/>
        <v>V$12</v>
      </c>
      <c r="W1304" s="175" t="str">
        <f t="shared" si="1489"/>
        <v>W$12</v>
      </c>
      <c r="X1304" s="175" t="str">
        <f t="shared" si="1489"/>
        <v>X$12</v>
      </c>
      <c r="Y1304" s="175" t="str">
        <f t="shared" si="1489"/>
        <v>Y$12</v>
      </c>
      <c r="Z1304" s="175" t="str">
        <f t="shared" si="1489"/>
        <v>Z$12</v>
      </c>
      <c r="AA1304" s="175" t="str">
        <f t="shared" si="1489"/>
        <v>AA$12</v>
      </c>
      <c r="AB1304" s="175" t="str">
        <f t="shared" si="1489"/>
        <v>AB$12</v>
      </c>
      <c r="AC1304" s="175" t="str">
        <f t="shared" si="1489"/>
        <v>AC$12</v>
      </c>
      <c r="AD1304" s="175" t="str">
        <f t="shared" si="1489"/>
        <v>AD$12</v>
      </c>
      <c r="AE1304" s="175" t="str">
        <f t="shared" si="1489"/>
        <v>AE$12</v>
      </c>
      <c r="AF1304" s="175" t="str">
        <f t="shared" si="1489"/>
        <v>AF$12</v>
      </c>
      <c r="AG1304" s="175" t="str">
        <f t="shared" si="1489"/>
        <v>AG$12</v>
      </c>
      <c r="AH1304" s="175" t="str">
        <f t="shared" si="1489"/>
        <v>AH$12</v>
      </c>
      <c r="AI1304" s="175" t="str">
        <f t="shared" si="1489"/>
        <v>AI$12</v>
      </c>
      <c r="AJ1304" s="175" t="str">
        <f t="shared" si="1489"/>
        <v>AJ$12</v>
      </c>
      <c r="AK1304" s="175" t="str">
        <f t="shared" si="1489"/>
        <v>AK$12</v>
      </c>
      <c r="AL1304" s="175" t="str">
        <f t="shared" si="1489"/>
        <v>AL$12</v>
      </c>
      <c r="AM1304" s="175" t="str">
        <f t="shared" si="1489"/>
        <v>AM$12</v>
      </c>
      <c r="AN1304" s="175" t="str">
        <f t="shared" si="1489"/>
        <v>AN$12</v>
      </c>
      <c r="AO1304" s="175" t="str">
        <f t="shared" si="1489"/>
        <v>AO$12</v>
      </c>
      <c r="AP1304" s="175" t="str">
        <f t="shared" si="1489"/>
        <v>AP$12</v>
      </c>
      <c r="AQ1304" s="175" t="str">
        <f t="shared" si="1489"/>
        <v>AQ$12</v>
      </c>
      <c r="AR1304" s="175" t="str">
        <f t="shared" si="1489"/>
        <v>AR$12</v>
      </c>
      <c r="AS1304" s="175" t="str">
        <f t="shared" si="1489"/>
        <v>AS$12</v>
      </c>
      <c r="AT1304" s="175" t="str">
        <f t="shared" si="1489"/>
        <v>AT$12</v>
      </c>
      <c r="AU1304" s="175" t="str">
        <f t="shared" si="1489"/>
        <v>AU$12</v>
      </c>
      <c r="AV1304" s="175" t="str">
        <f t="shared" si="1489"/>
        <v>AV$12</v>
      </c>
      <c r="AW1304" s="175" t="str">
        <f t="shared" si="1489"/>
        <v>AW$12</v>
      </c>
      <c r="AX1304" s="175" t="str">
        <f t="shared" si="1489"/>
        <v>AX$12</v>
      </c>
      <c r="AY1304" s="175" t="str">
        <f t="shared" ref="AY1304:CD1304" si="1490">AY1289</f>
        <v>AY$12</v>
      </c>
      <c r="AZ1304" s="175" t="str">
        <f t="shared" si="1490"/>
        <v>AZ$12</v>
      </c>
      <c r="BA1304" s="175" t="str">
        <f t="shared" si="1490"/>
        <v>BA$12</v>
      </c>
      <c r="BB1304" s="175" t="str">
        <f t="shared" si="1490"/>
        <v>BB$12</v>
      </c>
      <c r="BC1304" s="175" t="str">
        <f t="shared" si="1490"/>
        <v>BC$12</v>
      </c>
      <c r="BD1304" s="175" t="str">
        <f t="shared" si="1490"/>
        <v>BD$12</v>
      </c>
      <c r="BE1304" s="175" t="str">
        <f t="shared" si="1490"/>
        <v>BE$12</v>
      </c>
      <c r="BF1304" s="175" t="str">
        <f t="shared" si="1490"/>
        <v>BF$12</v>
      </c>
      <c r="BG1304" s="175" t="str">
        <f t="shared" si="1490"/>
        <v>BG$12</v>
      </c>
      <c r="BH1304" s="175" t="str">
        <f t="shared" si="1490"/>
        <v>BH$12</v>
      </c>
      <c r="BI1304" s="175" t="str">
        <f t="shared" si="1490"/>
        <v>BI$12</v>
      </c>
      <c r="BJ1304" s="175" t="str">
        <f t="shared" si="1490"/>
        <v>BJ$12</v>
      </c>
      <c r="BK1304" s="175" t="str">
        <f t="shared" si="1490"/>
        <v>BK$12</v>
      </c>
      <c r="BL1304" s="175" t="str">
        <f t="shared" si="1490"/>
        <v>BL$12</v>
      </c>
      <c r="BM1304" s="175" t="str">
        <f t="shared" si="1490"/>
        <v>BM$12</v>
      </c>
      <c r="BN1304" s="175" t="str">
        <f t="shared" si="1490"/>
        <v>BN$12</v>
      </c>
      <c r="BO1304" s="175" t="str">
        <f t="shared" si="1490"/>
        <v>BO$12</v>
      </c>
      <c r="BP1304" s="175" t="str">
        <f t="shared" si="1490"/>
        <v>BP$12</v>
      </c>
      <c r="BQ1304" s="175" t="str">
        <f t="shared" si="1490"/>
        <v>BQ$12</v>
      </c>
      <c r="BR1304" s="175" t="str">
        <f t="shared" si="1490"/>
        <v>BR$12</v>
      </c>
      <c r="BS1304" s="175" t="str">
        <f t="shared" si="1490"/>
        <v>BS$12</v>
      </c>
      <c r="BT1304" s="175" t="str">
        <f t="shared" si="1490"/>
        <v>BT$12</v>
      </c>
      <c r="BU1304" s="175" t="str">
        <f t="shared" si="1490"/>
        <v>BU$12</v>
      </c>
      <c r="BV1304" s="175" t="str">
        <f t="shared" si="1490"/>
        <v>BV$12</v>
      </c>
      <c r="BW1304" s="175" t="str">
        <f t="shared" si="1490"/>
        <v>BW$12</v>
      </c>
      <c r="BX1304" s="175" t="str">
        <f t="shared" si="1490"/>
        <v>BX$12</v>
      </c>
      <c r="BY1304" s="175" t="str">
        <f t="shared" si="1490"/>
        <v>BY$12</v>
      </c>
      <c r="BZ1304" s="175" t="str">
        <f t="shared" si="1490"/>
        <v>BZ$12</v>
      </c>
      <c r="CA1304" s="175" t="str">
        <f t="shared" si="1490"/>
        <v>CA$12</v>
      </c>
      <c r="CB1304" s="175" t="str">
        <f t="shared" si="1490"/>
        <v>CB$12</v>
      </c>
      <c r="CC1304" s="175" t="str">
        <f t="shared" si="1490"/>
        <v>CC$12</v>
      </c>
      <c r="CD1304" s="175" t="str">
        <f t="shared" si="1490"/>
        <v>CD$12</v>
      </c>
      <c r="CE1304" s="175" t="str">
        <f t="shared" ref="CE1304:CK1304" si="1491">CE1289</f>
        <v>CE$12</v>
      </c>
      <c r="CF1304" s="175" t="str">
        <f t="shared" si="1491"/>
        <v>CF$12</v>
      </c>
      <c r="CG1304" s="175" t="str">
        <f t="shared" si="1491"/>
        <v>CG$12</v>
      </c>
      <c r="CH1304" s="175" t="str">
        <f t="shared" si="1491"/>
        <v>CH$12</v>
      </c>
      <c r="CI1304" s="175" t="str">
        <f t="shared" si="1491"/>
        <v>CI$12</v>
      </c>
      <c r="CJ1304" s="175" t="str">
        <f t="shared" si="1491"/>
        <v>CJ$12</v>
      </c>
      <c r="CK1304" s="175" t="str">
        <f t="shared" si="1491"/>
        <v>CK$12</v>
      </c>
      <c r="CL1304" s="175" t="str">
        <f t="shared" ref="CL1304" si="1492">CL1289</f>
        <v>CL$12</v>
      </c>
    </row>
    <row r="1305" spans="2:90" x14ac:dyDescent="0.4">
      <c r="B1305" s="132" t="str">
        <f>B1290</f>
        <v>Primary volume driver</v>
      </c>
      <c r="D1305" t="s">
        <v>754</v>
      </c>
      <c r="E1305" s="8" t="str">
        <f t="shared" si="1487"/>
        <v>1305 WCAR-S</v>
      </c>
      <c r="G1305" t="s">
        <v>332</v>
      </c>
      <c r="H1305" s="56"/>
      <c r="I1305" s="79"/>
      <c r="J1305" s="79"/>
      <c r="K1305" s="15"/>
      <c r="L1305" s="15"/>
      <c r="M1305" s="15"/>
      <c r="N1305" s="15"/>
      <c r="O1305" s="15"/>
      <c r="P1305" s="15"/>
      <c r="R1305" s="15"/>
      <c r="S1305" s="175" t="str">
        <f t="shared" ref="S1305" si="1493">S1290</f>
        <v>S$13</v>
      </c>
      <c r="T1305" s="175" t="str">
        <f t="shared" ref="T1305:AX1305" si="1494">T1290</f>
        <v>T$13</v>
      </c>
      <c r="U1305" s="175" t="str">
        <f t="shared" si="1494"/>
        <v>U$13</v>
      </c>
      <c r="V1305" s="175" t="str">
        <f t="shared" si="1494"/>
        <v>V$13</v>
      </c>
      <c r="W1305" s="175" t="str">
        <f t="shared" si="1494"/>
        <v>W$13</v>
      </c>
      <c r="X1305" s="175" t="str">
        <f t="shared" si="1494"/>
        <v>X$13</v>
      </c>
      <c r="Y1305" s="175" t="str">
        <f t="shared" si="1494"/>
        <v>Y$13</v>
      </c>
      <c r="Z1305" s="175" t="str">
        <f t="shared" si="1494"/>
        <v>Z$13</v>
      </c>
      <c r="AA1305" s="175" t="str">
        <f t="shared" si="1494"/>
        <v>AA$13</v>
      </c>
      <c r="AB1305" s="175" t="str">
        <f t="shared" si="1494"/>
        <v>AB$13</v>
      </c>
      <c r="AC1305" s="175" t="str">
        <f t="shared" si="1494"/>
        <v>AC$13</v>
      </c>
      <c r="AD1305" s="175" t="str">
        <f t="shared" si="1494"/>
        <v>AD$13</v>
      </c>
      <c r="AE1305" s="175" t="str">
        <f t="shared" si="1494"/>
        <v>AE$13</v>
      </c>
      <c r="AF1305" s="175" t="str">
        <f t="shared" si="1494"/>
        <v>AF$13</v>
      </c>
      <c r="AG1305" s="175" t="str">
        <f t="shared" si="1494"/>
        <v>AG$13</v>
      </c>
      <c r="AH1305" s="175" t="str">
        <f t="shared" si="1494"/>
        <v>AH$13</v>
      </c>
      <c r="AI1305" s="175" t="str">
        <f t="shared" si="1494"/>
        <v>AI$13</v>
      </c>
      <c r="AJ1305" s="175" t="str">
        <f t="shared" si="1494"/>
        <v>AJ$13</v>
      </c>
      <c r="AK1305" s="175" t="str">
        <f t="shared" si="1494"/>
        <v>AK$13</v>
      </c>
      <c r="AL1305" s="175" t="str">
        <f t="shared" si="1494"/>
        <v>AL$13</v>
      </c>
      <c r="AM1305" s="175" t="str">
        <f t="shared" si="1494"/>
        <v>AM$13</v>
      </c>
      <c r="AN1305" s="175" t="str">
        <f t="shared" si="1494"/>
        <v>AN$13</v>
      </c>
      <c r="AO1305" s="175" t="str">
        <f t="shared" si="1494"/>
        <v>AO$13</v>
      </c>
      <c r="AP1305" s="175" t="str">
        <f t="shared" si="1494"/>
        <v>AP$13</v>
      </c>
      <c r="AQ1305" s="175" t="str">
        <f t="shared" si="1494"/>
        <v>AQ$13</v>
      </c>
      <c r="AR1305" s="175" t="str">
        <f t="shared" si="1494"/>
        <v>AR$13</v>
      </c>
      <c r="AS1305" s="175" t="str">
        <f t="shared" si="1494"/>
        <v>AS$13</v>
      </c>
      <c r="AT1305" s="175" t="str">
        <f t="shared" si="1494"/>
        <v>AT$13</v>
      </c>
      <c r="AU1305" s="175" t="str">
        <f t="shared" si="1494"/>
        <v>AU$13</v>
      </c>
      <c r="AV1305" s="175" t="str">
        <f t="shared" si="1494"/>
        <v>AV$13</v>
      </c>
      <c r="AW1305" s="175" t="str">
        <f t="shared" si="1494"/>
        <v>AW$13</v>
      </c>
      <c r="AX1305" s="175" t="str">
        <f t="shared" si="1494"/>
        <v>AX$13</v>
      </c>
      <c r="AY1305" s="175" t="str">
        <f t="shared" ref="AY1305:CD1305" si="1495">AY1290</f>
        <v>AY$13</v>
      </c>
      <c r="AZ1305" s="175" t="str">
        <f t="shared" si="1495"/>
        <v>AZ$13</v>
      </c>
      <c r="BA1305" s="175" t="str">
        <f t="shared" si="1495"/>
        <v>BA$13</v>
      </c>
      <c r="BB1305" s="175" t="str">
        <f t="shared" si="1495"/>
        <v>BB$13</v>
      </c>
      <c r="BC1305" s="175" t="str">
        <f t="shared" si="1495"/>
        <v>BC$13</v>
      </c>
      <c r="BD1305" s="175" t="str">
        <f t="shared" si="1495"/>
        <v>BD$13</v>
      </c>
      <c r="BE1305" s="175" t="str">
        <f t="shared" si="1495"/>
        <v>BE$13</v>
      </c>
      <c r="BF1305" s="175" t="str">
        <f t="shared" si="1495"/>
        <v>BF$13</v>
      </c>
      <c r="BG1305" s="175" t="str">
        <f t="shared" si="1495"/>
        <v>BG$13</v>
      </c>
      <c r="BH1305" s="175" t="str">
        <f t="shared" si="1495"/>
        <v>BH$13</v>
      </c>
      <c r="BI1305" s="175" t="str">
        <f t="shared" si="1495"/>
        <v>BI$13</v>
      </c>
      <c r="BJ1305" s="175" t="str">
        <f t="shared" si="1495"/>
        <v>BJ$13</v>
      </c>
      <c r="BK1305" s="175" t="str">
        <f t="shared" si="1495"/>
        <v>BK$13</v>
      </c>
      <c r="BL1305" s="175" t="str">
        <f t="shared" si="1495"/>
        <v>BL$13</v>
      </c>
      <c r="BM1305" s="175" t="str">
        <f t="shared" si="1495"/>
        <v>BM$13</v>
      </c>
      <c r="BN1305" s="175" t="str">
        <f t="shared" si="1495"/>
        <v>BN$13</v>
      </c>
      <c r="BO1305" s="175" t="str">
        <f t="shared" si="1495"/>
        <v>BO$13</v>
      </c>
      <c r="BP1305" s="175" t="str">
        <f t="shared" si="1495"/>
        <v>BP$13</v>
      </c>
      <c r="BQ1305" s="175" t="str">
        <f t="shared" si="1495"/>
        <v>BQ$13</v>
      </c>
      <c r="BR1305" s="175" t="str">
        <f t="shared" si="1495"/>
        <v>BR$13</v>
      </c>
      <c r="BS1305" s="175" t="str">
        <f t="shared" si="1495"/>
        <v>BS$13</v>
      </c>
      <c r="BT1305" s="175" t="str">
        <f t="shared" si="1495"/>
        <v>BT$13</v>
      </c>
      <c r="BU1305" s="175" t="str">
        <f t="shared" si="1495"/>
        <v>BU$13</v>
      </c>
      <c r="BV1305" s="175" t="str">
        <f t="shared" si="1495"/>
        <v>BV$13</v>
      </c>
      <c r="BW1305" s="175" t="str">
        <f t="shared" si="1495"/>
        <v>BW$13</v>
      </c>
      <c r="BX1305" s="175" t="str">
        <f t="shared" si="1495"/>
        <v>BX$13</v>
      </c>
      <c r="BY1305" s="175" t="str">
        <f t="shared" si="1495"/>
        <v>BY$13</v>
      </c>
      <c r="BZ1305" s="175" t="str">
        <f t="shared" si="1495"/>
        <v>BZ$13</v>
      </c>
      <c r="CA1305" s="175" t="str">
        <f t="shared" si="1495"/>
        <v>CA$13</v>
      </c>
      <c r="CB1305" s="175" t="str">
        <f t="shared" si="1495"/>
        <v>CB$13</v>
      </c>
      <c r="CC1305" s="175" t="str">
        <f t="shared" si="1495"/>
        <v>CC$13</v>
      </c>
      <c r="CD1305" s="175" t="str">
        <f t="shared" si="1495"/>
        <v>CD$13</v>
      </c>
      <c r="CE1305" s="175" t="str">
        <f t="shared" ref="CE1305:CK1305" si="1496">CE1290</f>
        <v>CE$13</v>
      </c>
      <c r="CF1305" s="175" t="str">
        <f t="shared" si="1496"/>
        <v>CF$13</v>
      </c>
      <c r="CG1305" s="175" t="str">
        <f t="shared" si="1496"/>
        <v>CG$13</v>
      </c>
      <c r="CH1305" s="175" t="str">
        <f t="shared" si="1496"/>
        <v>CH$13</v>
      </c>
      <c r="CI1305" s="175" t="str">
        <f t="shared" si="1496"/>
        <v>CI$13</v>
      </c>
      <c r="CJ1305" s="175" t="str">
        <f t="shared" si="1496"/>
        <v>CJ$13</v>
      </c>
      <c r="CK1305" s="175" t="str">
        <f t="shared" si="1496"/>
        <v>CK$13</v>
      </c>
      <c r="CL1305" s="175" t="str">
        <f t="shared" ref="CL1305" si="1497">CL1290</f>
        <v>CL$13</v>
      </c>
    </row>
    <row r="1306" spans="2:90" x14ac:dyDescent="0.4">
      <c r="B1306" s="132" t="str">
        <f>B1291</f>
        <v>(Secondary label)</v>
      </c>
      <c r="D1306" t="s">
        <v>754</v>
      </c>
      <c r="E1306" s="8" t="str">
        <f t="shared" si="1487"/>
        <v>1306 WCAR-S</v>
      </c>
      <c r="G1306" t="s">
        <v>332</v>
      </c>
      <c r="H1306" s="12"/>
      <c r="I1306" s="60"/>
      <c r="J1306" s="60"/>
      <c r="K1306" s="15"/>
      <c r="L1306" s="15"/>
      <c r="M1306" s="15"/>
      <c r="N1306" s="15"/>
      <c r="O1306" s="15"/>
      <c r="P1306" s="15"/>
      <c r="R1306" s="15"/>
      <c r="S1306" s="175">
        <f t="shared" ref="S1306" si="1498">S1291</f>
        <v>0</v>
      </c>
      <c r="T1306" s="175">
        <f t="shared" ref="T1306:AX1306" si="1499">T1291</f>
        <v>0</v>
      </c>
      <c r="U1306" s="175">
        <f t="shared" si="1499"/>
        <v>0</v>
      </c>
      <c r="V1306" s="175">
        <f t="shared" si="1499"/>
        <v>0</v>
      </c>
      <c r="W1306" s="175">
        <f t="shared" si="1499"/>
        <v>0</v>
      </c>
      <c r="X1306" s="175">
        <f t="shared" si="1499"/>
        <v>0</v>
      </c>
      <c r="Y1306" s="175">
        <f t="shared" si="1499"/>
        <v>0</v>
      </c>
      <c r="Z1306" s="175">
        <f t="shared" si="1499"/>
        <v>0</v>
      </c>
      <c r="AA1306" s="175">
        <f t="shared" si="1499"/>
        <v>0</v>
      </c>
      <c r="AB1306" s="175">
        <f t="shared" si="1499"/>
        <v>0</v>
      </c>
      <c r="AC1306" s="175">
        <f t="shared" si="1499"/>
        <v>0</v>
      </c>
      <c r="AD1306" s="175">
        <f t="shared" si="1499"/>
        <v>0</v>
      </c>
      <c r="AE1306" s="175">
        <f t="shared" si="1499"/>
        <v>0</v>
      </c>
      <c r="AF1306" s="175">
        <f t="shared" si="1499"/>
        <v>0</v>
      </c>
      <c r="AG1306" s="175">
        <f t="shared" si="1499"/>
        <v>0</v>
      </c>
      <c r="AH1306" s="175">
        <f t="shared" si="1499"/>
        <v>0</v>
      </c>
      <c r="AI1306" s="175">
        <f t="shared" si="1499"/>
        <v>0</v>
      </c>
      <c r="AJ1306" s="175">
        <f t="shared" si="1499"/>
        <v>0</v>
      </c>
      <c r="AK1306" s="175">
        <f t="shared" si="1499"/>
        <v>0</v>
      </c>
      <c r="AL1306" s="175">
        <f t="shared" si="1499"/>
        <v>0</v>
      </c>
      <c r="AM1306" s="175">
        <f t="shared" si="1499"/>
        <v>0</v>
      </c>
      <c r="AN1306" s="175">
        <f t="shared" si="1499"/>
        <v>0</v>
      </c>
      <c r="AO1306" s="175">
        <f t="shared" si="1499"/>
        <v>0</v>
      </c>
      <c r="AP1306" s="175">
        <f t="shared" si="1499"/>
        <v>0</v>
      </c>
      <c r="AQ1306" s="175">
        <f t="shared" si="1499"/>
        <v>0</v>
      </c>
      <c r="AR1306" s="175">
        <f t="shared" si="1499"/>
        <v>0</v>
      </c>
      <c r="AS1306" s="175">
        <f t="shared" si="1499"/>
        <v>0</v>
      </c>
      <c r="AT1306" s="175">
        <f t="shared" si="1499"/>
        <v>0</v>
      </c>
      <c r="AU1306" s="175">
        <f t="shared" si="1499"/>
        <v>0</v>
      </c>
      <c r="AV1306" s="175">
        <f t="shared" si="1499"/>
        <v>0</v>
      </c>
      <c r="AW1306" s="175">
        <f t="shared" si="1499"/>
        <v>0</v>
      </c>
      <c r="AX1306" s="175">
        <f t="shared" si="1499"/>
        <v>0</v>
      </c>
      <c r="AY1306" s="175">
        <f t="shared" ref="AY1306:CD1306" si="1500">AY1291</f>
        <v>0</v>
      </c>
      <c r="AZ1306" s="175">
        <f t="shared" si="1500"/>
        <v>0</v>
      </c>
      <c r="BA1306" s="175">
        <f t="shared" si="1500"/>
        <v>0</v>
      </c>
      <c r="BB1306" s="175">
        <f t="shared" si="1500"/>
        <v>0</v>
      </c>
      <c r="BC1306" s="175">
        <f t="shared" si="1500"/>
        <v>0</v>
      </c>
      <c r="BD1306" s="175">
        <f t="shared" si="1500"/>
        <v>0</v>
      </c>
      <c r="BE1306" s="175">
        <f t="shared" si="1500"/>
        <v>0</v>
      </c>
      <c r="BF1306" s="175">
        <f t="shared" si="1500"/>
        <v>0</v>
      </c>
      <c r="BG1306" s="175">
        <f t="shared" si="1500"/>
        <v>0</v>
      </c>
      <c r="BH1306" s="175">
        <f t="shared" si="1500"/>
        <v>0</v>
      </c>
      <c r="BI1306" s="175">
        <f t="shared" si="1500"/>
        <v>0</v>
      </c>
      <c r="BJ1306" s="175">
        <f t="shared" si="1500"/>
        <v>0</v>
      </c>
      <c r="BK1306" s="175">
        <f t="shared" si="1500"/>
        <v>0</v>
      </c>
      <c r="BL1306" s="175">
        <f t="shared" si="1500"/>
        <v>0</v>
      </c>
      <c r="BM1306" s="175">
        <f t="shared" si="1500"/>
        <v>0</v>
      </c>
      <c r="BN1306" s="175">
        <f t="shared" si="1500"/>
        <v>0</v>
      </c>
      <c r="BO1306" s="175">
        <f t="shared" si="1500"/>
        <v>0</v>
      </c>
      <c r="BP1306" s="175">
        <f t="shared" si="1500"/>
        <v>0</v>
      </c>
      <c r="BQ1306" s="175">
        <f t="shared" si="1500"/>
        <v>0</v>
      </c>
      <c r="BR1306" s="175">
        <f t="shared" si="1500"/>
        <v>0</v>
      </c>
      <c r="BS1306" s="175">
        <f t="shared" si="1500"/>
        <v>0</v>
      </c>
      <c r="BT1306" s="175">
        <f t="shared" si="1500"/>
        <v>0</v>
      </c>
      <c r="BU1306" s="175">
        <f t="shared" si="1500"/>
        <v>0</v>
      </c>
      <c r="BV1306" s="175">
        <f t="shared" si="1500"/>
        <v>0</v>
      </c>
      <c r="BW1306" s="175">
        <f t="shared" si="1500"/>
        <v>0</v>
      </c>
      <c r="BX1306" s="175">
        <f t="shared" si="1500"/>
        <v>0</v>
      </c>
      <c r="BY1306" s="175">
        <f t="shared" si="1500"/>
        <v>0</v>
      </c>
      <c r="BZ1306" s="175">
        <f t="shared" si="1500"/>
        <v>0</v>
      </c>
      <c r="CA1306" s="175">
        <f t="shared" si="1500"/>
        <v>0</v>
      </c>
      <c r="CB1306" s="175">
        <f t="shared" si="1500"/>
        <v>0</v>
      </c>
      <c r="CC1306" s="175">
        <f t="shared" si="1500"/>
        <v>0</v>
      </c>
      <c r="CD1306" s="175">
        <f t="shared" si="1500"/>
        <v>0</v>
      </c>
      <c r="CE1306" s="175">
        <f t="shared" ref="CE1306:CK1306" si="1501">CE1291</f>
        <v>0</v>
      </c>
      <c r="CF1306" s="175">
        <f t="shared" si="1501"/>
        <v>0</v>
      </c>
      <c r="CG1306" s="175">
        <f t="shared" si="1501"/>
        <v>0</v>
      </c>
      <c r="CH1306" s="175">
        <f t="shared" si="1501"/>
        <v>0</v>
      </c>
      <c r="CI1306" s="175">
        <f t="shared" si="1501"/>
        <v>0</v>
      </c>
      <c r="CJ1306" s="175">
        <f t="shared" si="1501"/>
        <v>0</v>
      </c>
      <c r="CK1306" s="175">
        <f t="shared" si="1501"/>
        <v>0</v>
      </c>
      <c r="CL1306" s="175">
        <f t="shared" ref="CL1306" si="1502">CL1291</f>
        <v>0</v>
      </c>
    </row>
    <row r="1307" spans="2:90" x14ac:dyDescent="0.4">
      <c r="B1307" s="235" t="str">
        <f>IFERROR(SUBSTITUTE(TRIM(MID(B1295, SEARCH("-", B1295) + 1, LEN(B1295))),":",""),"no unit")</f>
        <v>revenue</v>
      </c>
      <c r="D1307" t="s">
        <v>754</v>
      </c>
      <c r="E1307" s="8" t="str">
        <f t="shared" ref="E1307" si="1503">ROW()&amp;" "&amp;D1307</f>
        <v>1307 WCAR-S</v>
      </c>
      <c r="G1307" t="s">
        <v>332</v>
      </c>
      <c r="H1307" s="12"/>
      <c r="I1307" s="60"/>
      <c r="J1307" s="60"/>
      <c r="K1307" s="15"/>
      <c r="L1307" s="15"/>
      <c r="M1307" s="15"/>
      <c r="N1307" s="15"/>
      <c r="O1307" s="15"/>
      <c r="P1307" s="15"/>
      <c r="R1307" s="15"/>
      <c r="S1307" s="175"/>
      <c r="T1307" s="175"/>
      <c r="U1307" s="175"/>
      <c r="V1307" s="175"/>
      <c r="W1307" s="175"/>
      <c r="X1307" s="175"/>
      <c r="Y1307" s="175"/>
      <c r="Z1307" s="175"/>
      <c r="AA1307" s="175"/>
      <c r="AB1307" s="175"/>
      <c r="AC1307" s="175"/>
      <c r="AD1307" s="175"/>
      <c r="AE1307" s="175"/>
      <c r="AF1307" s="175"/>
      <c r="AG1307" s="175"/>
      <c r="AH1307" s="175"/>
      <c r="AI1307" s="175"/>
      <c r="AJ1307" s="175"/>
      <c r="AK1307" s="175"/>
      <c r="AL1307" s="175"/>
      <c r="AM1307" s="175"/>
      <c r="AN1307" s="175"/>
      <c r="AO1307" s="175"/>
      <c r="AP1307" s="175"/>
      <c r="AQ1307" s="175"/>
      <c r="AR1307" s="175"/>
      <c r="AS1307" s="175"/>
      <c r="AT1307" s="175"/>
      <c r="AU1307" s="175"/>
      <c r="AV1307" s="175"/>
      <c r="AW1307" s="175"/>
      <c r="AX1307" s="175"/>
      <c r="AY1307" s="175"/>
      <c r="AZ1307" s="175"/>
      <c r="BA1307" s="175"/>
      <c r="BB1307" s="175"/>
      <c r="BC1307" s="175"/>
      <c r="BD1307" s="175"/>
      <c r="BE1307" s="175"/>
      <c r="BF1307" s="175"/>
      <c r="BG1307" s="175"/>
      <c r="BH1307" s="175"/>
      <c r="BI1307" s="175"/>
      <c r="BJ1307" s="175"/>
      <c r="BK1307" s="175"/>
      <c r="BL1307" s="175"/>
      <c r="BM1307" s="175"/>
      <c r="BN1307" s="175"/>
      <c r="BO1307" s="175"/>
      <c r="BP1307" s="175"/>
      <c r="BQ1307" s="175"/>
      <c r="BR1307" s="175"/>
      <c r="BS1307" s="175"/>
      <c r="BT1307" s="175"/>
      <c r="BU1307" s="175"/>
      <c r="BV1307" s="175"/>
      <c r="BW1307" s="175"/>
      <c r="BX1307" s="175"/>
      <c r="BY1307" s="175"/>
      <c r="BZ1307" s="175"/>
      <c r="CA1307" s="175"/>
      <c r="CB1307" s="175"/>
      <c r="CC1307" s="175"/>
      <c r="CD1307" s="175"/>
      <c r="CE1307" s="175"/>
      <c r="CF1307" s="175"/>
      <c r="CG1307" s="175"/>
      <c r="CH1307" s="175"/>
      <c r="CI1307" s="175"/>
      <c r="CJ1307" s="175"/>
      <c r="CK1307" s="175"/>
      <c r="CL1307" s="175"/>
    </row>
    <row r="1308" spans="2:90" x14ac:dyDescent="0.4">
      <c r="B1308" s="187" t="str">
        <f>B1293</f>
        <v>Secondary revenue driver</v>
      </c>
      <c r="D1308" t="s">
        <v>754</v>
      </c>
      <c r="E1308" s="8" t="str">
        <f t="shared" si="1487"/>
        <v>1308 WCAR-S</v>
      </c>
      <c r="G1308" t="s">
        <v>332</v>
      </c>
      <c r="H1308" s="90"/>
      <c r="I1308" s="209"/>
      <c r="J1308" s="209"/>
      <c r="K1308" s="210"/>
      <c r="L1308" s="210"/>
      <c r="M1308" s="210"/>
      <c r="N1308" s="210"/>
      <c r="O1308" s="210"/>
      <c r="P1308" s="210"/>
      <c r="R1308" s="210"/>
      <c r="S1308" s="4" t="str">
        <f t="shared" ref="S1308" si="1504">ADDRESS(ROW(S1298),COLUMN(),2)</f>
        <v>S$1298</v>
      </c>
      <c r="T1308" s="4" t="str">
        <f t="shared" ref="T1308:AX1308" si="1505">ADDRESS(ROW(T1298),COLUMN(),2)</f>
        <v>T$1298</v>
      </c>
      <c r="U1308" s="4" t="str">
        <f t="shared" si="1505"/>
        <v>U$1298</v>
      </c>
      <c r="V1308" s="4" t="str">
        <f t="shared" si="1505"/>
        <v>V$1298</v>
      </c>
      <c r="W1308" s="4" t="str">
        <f t="shared" si="1505"/>
        <v>W$1298</v>
      </c>
      <c r="X1308" s="4" t="str">
        <f t="shared" si="1505"/>
        <v>X$1298</v>
      </c>
      <c r="Y1308" s="4" t="str">
        <f t="shared" si="1505"/>
        <v>Y$1298</v>
      </c>
      <c r="Z1308" s="4" t="str">
        <f t="shared" si="1505"/>
        <v>Z$1298</v>
      </c>
      <c r="AA1308" s="4" t="str">
        <f t="shared" si="1505"/>
        <v>AA$1298</v>
      </c>
      <c r="AB1308" s="4" t="str">
        <f t="shared" si="1505"/>
        <v>AB$1298</v>
      </c>
      <c r="AC1308" s="4" t="str">
        <f t="shared" si="1505"/>
        <v>AC$1298</v>
      </c>
      <c r="AD1308" s="4" t="str">
        <f t="shared" si="1505"/>
        <v>AD$1298</v>
      </c>
      <c r="AE1308" s="4" t="str">
        <f t="shared" si="1505"/>
        <v>AE$1298</v>
      </c>
      <c r="AF1308" s="4" t="str">
        <f t="shared" si="1505"/>
        <v>AF$1298</v>
      </c>
      <c r="AG1308" s="4" t="str">
        <f t="shared" si="1505"/>
        <v>AG$1298</v>
      </c>
      <c r="AH1308" s="4" t="str">
        <f t="shared" si="1505"/>
        <v>AH$1298</v>
      </c>
      <c r="AI1308" s="4" t="str">
        <f t="shared" si="1505"/>
        <v>AI$1298</v>
      </c>
      <c r="AJ1308" s="4" t="str">
        <f t="shared" si="1505"/>
        <v>AJ$1298</v>
      </c>
      <c r="AK1308" s="4" t="str">
        <f t="shared" si="1505"/>
        <v>AK$1298</v>
      </c>
      <c r="AL1308" s="4" t="str">
        <f t="shared" si="1505"/>
        <v>AL$1298</v>
      </c>
      <c r="AM1308" s="4" t="str">
        <f t="shared" si="1505"/>
        <v>AM$1298</v>
      </c>
      <c r="AN1308" s="4" t="str">
        <f t="shared" si="1505"/>
        <v>AN$1298</v>
      </c>
      <c r="AO1308" s="4" t="str">
        <f t="shared" si="1505"/>
        <v>AO$1298</v>
      </c>
      <c r="AP1308" s="4" t="str">
        <f t="shared" si="1505"/>
        <v>AP$1298</v>
      </c>
      <c r="AQ1308" s="4" t="str">
        <f t="shared" si="1505"/>
        <v>AQ$1298</v>
      </c>
      <c r="AR1308" s="4" t="str">
        <f t="shared" si="1505"/>
        <v>AR$1298</v>
      </c>
      <c r="AS1308" s="4" t="str">
        <f t="shared" si="1505"/>
        <v>AS$1298</v>
      </c>
      <c r="AT1308" s="4" t="str">
        <f t="shared" si="1505"/>
        <v>AT$1298</v>
      </c>
      <c r="AU1308" s="4" t="str">
        <f t="shared" si="1505"/>
        <v>AU$1298</v>
      </c>
      <c r="AV1308" s="4" t="str">
        <f t="shared" si="1505"/>
        <v>AV$1298</v>
      </c>
      <c r="AW1308" s="4" t="str">
        <f t="shared" si="1505"/>
        <v>AW$1298</v>
      </c>
      <c r="AX1308" s="4" t="str">
        <f t="shared" si="1505"/>
        <v>AX$1298</v>
      </c>
      <c r="AY1308" s="4" t="str">
        <f t="shared" ref="AY1308:CD1308" si="1506">ADDRESS(ROW(AY1298),COLUMN(),2)</f>
        <v>AY$1298</v>
      </c>
      <c r="AZ1308" s="4" t="str">
        <f t="shared" si="1506"/>
        <v>AZ$1298</v>
      </c>
      <c r="BA1308" s="4" t="str">
        <f t="shared" si="1506"/>
        <v>BA$1298</v>
      </c>
      <c r="BB1308" s="4" t="str">
        <f t="shared" si="1506"/>
        <v>BB$1298</v>
      </c>
      <c r="BC1308" s="4" t="str">
        <f t="shared" si="1506"/>
        <v>BC$1298</v>
      </c>
      <c r="BD1308" s="4" t="str">
        <f t="shared" si="1506"/>
        <v>BD$1298</v>
      </c>
      <c r="BE1308" s="4" t="str">
        <f t="shared" si="1506"/>
        <v>BE$1298</v>
      </c>
      <c r="BF1308" s="4" t="str">
        <f t="shared" si="1506"/>
        <v>BF$1298</v>
      </c>
      <c r="BG1308" s="4" t="str">
        <f t="shared" si="1506"/>
        <v>BG$1298</v>
      </c>
      <c r="BH1308" s="4" t="str">
        <f t="shared" si="1506"/>
        <v>BH$1298</v>
      </c>
      <c r="BI1308" s="4" t="str">
        <f t="shared" si="1506"/>
        <v>BI$1298</v>
      </c>
      <c r="BJ1308" s="4" t="str">
        <f t="shared" si="1506"/>
        <v>BJ$1298</v>
      </c>
      <c r="BK1308" s="4" t="str">
        <f t="shared" si="1506"/>
        <v>BK$1298</v>
      </c>
      <c r="BL1308" s="4" t="str">
        <f t="shared" si="1506"/>
        <v>BL$1298</v>
      </c>
      <c r="BM1308" s="4" t="str">
        <f t="shared" si="1506"/>
        <v>BM$1298</v>
      </c>
      <c r="BN1308" s="4" t="str">
        <f t="shared" si="1506"/>
        <v>BN$1298</v>
      </c>
      <c r="BO1308" s="4" t="str">
        <f t="shared" si="1506"/>
        <v>BO$1298</v>
      </c>
      <c r="BP1308" s="4" t="str">
        <f t="shared" si="1506"/>
        <v>BP$1298</v>
      </c>
      <c r="BQ1308" s="4" t="str">
        <f t="shared" si="1506"/>
        <v>BQ$1298</v>
      </c>
      <c r="BR1308" s="4" t="str">
        <f t="shared" si="1506"/>
        <v>BR$1298</v>
      </c>
      <c r="BS1308" s="4" t="str">
        <f t="shared" si="1506"/>
        <v>BS$1298</v>
      </c>
      <c r="BT1308" s="4" t="str">
        <f t="shared" si="1506"/>
        <v>BT$1298</v>
      </c>
      <c r="BU1308" s="4" t="str">
        <f t="shared" si="1506"/>
        <v>BU$1298</v>
      </c>
      <c r="BV1308" s="4" t="str">
        <f t="shared" si="1506"/>
        <v>BV$1298</v>
      </c>
      <c r="BW1308" s="4" t="str">
        <f t="shared" si="1506"/>
        <v>BW$1298</v>
      </c>
      <c r="BX1308" s="4" t="str">
        <f t="shared" si="1506"/>
        <v>BX$1298</v>
      </c>
      <c r="BY1308" s="4" t="str">
        <f t="shared" si="1506"/>
        <v>BY$1298</v>
      </c>
      <c r="BZ1308" s="4" t="str">
        <f t="shared" si="1506"/>
        <v>BZ$1298</v>
      </c>
      <c r="CA1308" s="4" t="str">
        <f t="shared" si="1506"/>
        <v>CA$1298</v>
      </c>
      <c r="CB1308" s="4" t="str">
        <f t="shared" si="1506"/>
        <v>CB$1298</v>
      </c>
      <c r="CC1308" s="4" t="str">
        <f t="shared" si="1506"/>
        <v>CC$1298</v>
      </c>
      <c r="CD1308" s="4" t="str">
        <f t="shared" si="1506"/>
        <v>CD$1298</v>
      </c>
      <c r="CE1308" s="4" t="str">
        <f t="shared" ref="CE1308:CK1308" si="1507">ADDRESS(ROW(CE1298),COLUMN(),2)</f>
        <v>CE$1298</v>
      </c>
      <c r="CF1308" s="4" t="str">
        <f t="shared" si="1507"/>
        <v>CF$1298</v>
      </c>
      <c r="CG1308" s="4" t="str">
        <f t="shared" si="1507"/>
        <v>CG$1298</v>
      </c>
      <c r="CH1308" s="4" t="str">
        <f t="shared" si="1507"/>
        <v>CH$1298</v>
      </c>
      <c r="CI1308" s="4" t="str">
        <f t="shared" si="1507"/>
        <v>CI$1298</v>
      </c>
      <c r="CJ1308" s="4" t="str">
        <f t="shared" si="1507"/>
        <v>CJ$1298</v>
      </c>
      <c r="CK1308" s="4" t="str">
        <f t="shared" si="1507"/>
        <v>CK$1298</v>
      </c>
      <c r="CL1308" s="4" t="str">
        <f t="shared" ref="CL1308" si="1508">ADDRESS(ROW(CL1298),COLUMN(),2)</f>
        <v>CL$1298</v>
      </c>
    </row>
    <row r="1309" spans="2:90" x14ac:dyDescent="0.4">
      <c r="B1309" s="132" t="str">
        <f>B1294</f>
        <v>Secondary volume driver</v>
      </c>
      <c r="D1309" t="s">
        <v>754</v>
      </c>
      <c r="E1309" s="8" t="str">
        <f t="shared" si="1487"/>
        <v>1309 WCAR-S</v>
      </c>
      <c r="G1309" t="s">
        <v>332</v>
      </c>
      <c r="H1309" s="12"/>
      <c r="I1309" s="60"/>
      <c r="J1309" s="60"/>
      <c r="K1309" s="15"/>
      <c r="L1309" s="15"/>
      <c r="M1309" s="15"/>
      <c r="N1309" s="15"/>
      <c r="O1309" s="15"/>
      <c r="P1309" s="15"/>
      <c r="R1309" s="15"/>
      <c r="S1309" s="1"/>
      <c r="T1309" s="1"/>
      <c r="U1309" s="1"/>
      <c r="V1309" s="1"/>
      <c r="W1309" s="1"/>
      <c r="X1309" s="1"/>
      <c r="Y1309" s="1"/>
      <c r="Z1309" s="1"/>
      <c r="AA1309" s="1"/>
      <c r="AB1309" s="1"/>
      <c r="AC1309" s="1"/>
      <c r="AD1309" s="1"/>
      <c r="AE1309" s="1"/>
      <c r="AF1309" s="1"/>
      <c r="AG1309" s="1"/>
      <c r="AH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c r="BP1309" s="1"/>
      <c r="BQ1309" s="1"/>
      <c r="BR1309" s="1"/>
      <c r="BS1309" s="1"/>
      <c r="BT1309" s="1"/>
      <c r="BU1309" s="1"/>
      <c r="BV1309" s="1"/>
      <c r="BW1309" s="1"/>
      <c r="BX1309" s="1"/>
      <c r="BY1309" s="1"/>
      <c r="BZ1309" s="1"/>
      <c r="CA1309" s="1"/>
      <c r="CB1309" s="1"/>
      <c r="CC1309" s="1"/>
      <c r="CD1309" s="1"/>
      <c r="CE1309" s="1"/>
      <c r="CF1309" s="1"/>
      <c r="CG1309" s="1"/>
      <c r="CH1309" s="1"/>
      <c r="CI1309" s="1"/>
      <c r="CJ1309" s="1"/>
      <c r="CK1309" s="1"/>
      <c r="CL1309" s="1"/>
    </row>
    <row r="1310" spans="2:90" x14ac:dyDescent="0.4">
      <c r="B1310" s="132"/>
      <c r="E1310" s="8"/>
      <c r="H1310" s="12"/>
      <c r="I1310" s="60"/>
      <c r="J1310" s="60"/>
      <c r="K1310" s="15"/>
      <c r="L1310" s="15"/>
      <c r="M1310" s="15"/>
      <c r="N1310" s="15"/>
      <c r="O1310" s="15"/>
      <c r="P1310" s="15"/>
      <c r="R1310" s="15"/>
      <c r="S1310" s="1"/>
      <c r="T1310" s="1"/>
      <c r="U1310" s="1"/>
      <c r="V1310" s="1"/>
      <c r="W1310" s="1"/>
      <c r="X1310" s="1"/>
      <c r="Y1310" s="1"/>
      <c r="Z1310" s="1"/>
      <c r="AA1310" s="1"/>
      <c r="AB1310" s="1"/>
      <c r="AC1310" s="1"/>
      <c r="AD1310" s="1"/>
      <c r="AE1310" s="1"/>
      <c r="AF1310" s="1"/>
      <c r="AG1310" s="1"/>
      <c r="AH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c r="BP1310" s="1"/>
      <c r="BQ1310" s="1"/>
      <c r="BR1310" s="1"/>
      <c r="BS1310" s="1"/>
      <c r="BT1310" s="1"/>
      <c r="BU1310" s="1"/>
      <c r="BV1310" s="1"/>
      <c r="BW1310" s="1"/>
      <c r="BX1310" s="1"/>
      <c r="BY1310" s="1"/>
      <c r="BZ1310" s="1"/>
      <c r="CA1310" s="1"/>
      <c r="CB1310" s="1"/>
      <c r="CC1310" s="1"/>
      <c r="CD1310" s="1"/>
      <c r="CE1310" s="1"/>
      <c r="CF1310" s="1"/>
      <c r="CG1310" s="1"/>
      <c r="CH1310" s="1"/>
      <c r="CI1310" s="1"/>
      <c r="CJ1310" s="1"/>
      <c r="CK1310" s="1"/>
      <c r="CL1310" s="1"/>
    </row>
    <row r="1311" spans="2:90" x14ac:dyDescent="0.4">
      <c r="B1311" s="171" t="s">
        <v>490</v>
      </c>
      <c r="E1311" s="8"/>
      <c r="H1311" s="132" t="s">
        <v>815</v>
      </c>
      <c r="I1311" s="190"/>
      <c r="J1311" s="190"/>
      <c r="K1311" s="191"/>
      <c r="L1311" s="191"/>
      <c r="M1311" s="191"/>
      <c r="N1311" s="191"/>
      <c r="O1311" s="191"/>
      <c r="P1311" s="191"/>
      <c r="R1311" s="191"/>
      <c r="S1311" s="192"/>
      <c r="T1311" s="192"/>
      <c r="U1311" s="192"/>
      <c r="V1311" s="192"/>
      <c r="W1311" s="192"/>
      <c r="X1311" s="192"/>
      <c r="Y1311" s="192"/>
      <c r="Z1311" s="192"/>
      <c r="AA1311" s="192"/>
      <c r="AB1311" s="192"/>
      <c r="AC1311" s="192"/>
      <c r="AD1311" s="192"/>
      <c r="AE1311" s="192"/>
      <c r="AF1311" s="192"/>
      <c r="AG1311" s="192"/>
      <c r="AH1311" s="192"/>
      <c r="AI1311" s="192"/>
      <c r="AJ1311" s="192"/>
      <c r="AK1311" s="192"/>
      <c r="AL1311" s="192"/>
      <c r="AM1311" s="192"/>
      <c r="AN1311" s="192"/>
      <c r="AO1311" s="192"/>
      <c r="AP1311" s="192"/>
      <c r="AQ1311" s="192"/>
      <c r="AR1311" s="192"/>
      <c r="AS1311" s="192"/>
      <c r="AT1311" s="192"/>
      <c r="AU1311" s="192"/>
      <c r="AV1311" s="192"/>
      <c r="AW1311" s="192"/>
      <c r="AX1311" s="192"/>
      <c r="AY1311" s="192"/>
      <c r="AZ1311" s="192"/>
      <c r="BA1311" s="192"/>
      <c r="BB1311" s="192"/>
      <c r="BC1311" s="192"/>
      <c r="BD1311" s="192"/>
      <c r="BE1311" s="192"/>
      <c r="BF1311" s="192"/>
      <c r="BG1311" s="192"/>
      <c r="BH1311" s="192"/>
      <c r="BI1311" s="192"/>
      <c r="BJ1311" s="192"/>
      <c r="BK1311" s="192"/>
      <c r="BL1311" s="192"/>
      <c r="BM1311" s="192"/>
      <c r="BN1311" s="192"/>
      <c r="BO1311" s="192"/>
      <c r="BP1311" s="192"/>
      <c r="BQ1311" s="192"/>
      <c r="BR1311" s="192"/>
      <c r="BS1311" s="192"/>
      <c r="BT1311" s="192"/>
      <c r="BU1311" s="192"/>
      <c r="BV1311" s="192"/>
      <c r="BW1311" s="192"/>
      <c r="BX1311" s="192"/>
      <c r="BY1311" s="192"/>
      <c r="BZ1311" s="192"/>
      <c r="CA1311" s="192"/>
      <c r="CB1311" s="192"/>
      <c r="CC1311" s="192"/>
      <c r="CD1311" s="192"/>
      <c r="CE1311" s="192"/>
      <c r="CF1311" s="192"/>
      <c r="CG1311" s="192"/>
      <c r="CH1311" s="192"/>
      <c r="CI1311" s="192"/>
      <c r="CJ1311" s="192"/>
      <c r="CK1311" s="192"/>
      <c r="CL1311" s="192"/>
    </row>
    <row r="1312" spans="2:90" x14ac:dyDescent="0.4">
      <c r="B1312" s="171" t="s">
        <v>492</v>
      </c>
      <c r="E1312" s="8"/>
      <c r="H1312" s="132" t="s">
        <v>770</v>
      </c>
      <c r="I1312" s="190"/>
      <c r="J1312" s="190"/>
      <c r="K1312" s="191"/>
      <c r="L1312" s="191"/>
      <c r="M1312" s="191"/>
      <c r="N1312" s="191"/>
      <c r="O1312" s="191"/>
      <c r="P1312" s="191"/>
      <c r="R1312" s="191"/>
      <c r="S1312" s="192"/>
      <c r="T1312" s="192"/>
      <c r="U1312" s="192"/>
      <c r="V1312" s="192"/>
      <c r="W1312" s="192"/>
      <c r="X1312" s="192"/>
      <c r="Y1312" s="192"/>
      <c r="Z1312" s="192"/>
      <c r="AA1312" s="192"/>
      <c r="AB1312" s="192"/>
      <c r="AC1312" s="192"/>
      <c r="AD1312" s="192"/>
      <c r="AE1312" s="192"/>
      <c r="AF1312" s="192"/>
      <c r="AG1312" s="192"/>
      <c r="AH1312" s="192"/>
      <c r="AI1312" s="192"/>
      <c r="AJ1312" s="192"/>
      <c r="AK1312" s="192"/>
      <c r="AL1312" s="192"/>
      <c r="AM1312" s="192"/>
      <c r="AN1312" s="192"/>
      <c r="AO1312" s="192"/>
      <c r="AP1312" s="192"/>
      <c r="AQ1312" s="192"/>
      <c r="AR1312" s="192"/>
      <c r="AS1312" s="192"/>
      <c r="AT1312" s="192"/>
      <c r="AU1312" s="192"/>
      <c r="AV1312" s="192"/>
      <c r="AW1312" s="192"/>
      <c r="AX1312" s="192"/>
      <c r="AY1312" s="192"/>
      <c r="AZ1312" s="192"/>
      <c r="BA1312" s="192"/>
      <c r="BB1312" s="192"/>
      <c r="BC1312" s="192"/>
      <c r="BD1312" s="192"/>
      <c r="BE1312" s="192"/>
      <c r="BF1312" s="192"/>
      <c r="BG1312" s="192"/>
      <c r="BH1312" s="192"/>
      <c r="BI1312" s="192"/>
      <c r="BJ1312" s="192"/>
      <c r="BK1312" s="192"/>
      <c r="BL1312" s="192"/>
      <c r="BM1312" s="192"/>
      <c r="BN1312" s="192"/>
      <c r="BO1312" s="192"/>
      <c r="BP1312" s="192"/>
      <c r="BQ1312" s="192"/>
      <c r="BR1312" s="192"/>
      <c r="BS1312" s="192"/>
      <c r="BT1312" s="192"/>
      <c r="BU1312" s="192"/>
      <c r="BV1312" s="192"/>
      <c r="BW1312" s="192"/>
      <c r="BX1312" s="192"/>
      <c r="BY1312" s="192"/>
      <c r="BZ1312" s="192"/>
      <c r="CA1312" s="192"/>
      <c r="CB1312" s="192"/>
      <c r="CC1312" s="192"/>
      <c r="CD1312" s="192"/>
      <c r="CE1312" s="192"/>
      <c r="CF1312" s="192"/>
      <c r="CG1312" s="192"/>
      <c r="CH1312" s="192"/>
      <c r="CI1312" s="192"/>
      <c r="CJ1312" s="192"/>
      <c r="CK1312" s="192"/>
      <c r="CL1312" s="192"/>
    </row>
    <row r="1313" spans="2:90" x14ac:dyDescent="0.4">
      <c r="B1313" s="171" t="s">
        <v>461</v>
      </c>
      <c r="E1313" s="8"/>
      <c r="H1313" s="132" t="s">
        <v>461</v>
      </c>
      <c r="I1313" s="172"/>
      <c r="J1313" s="172"/>
      <c r="K1313" s="193"/>
      <c r="L1313" s="193"/>
      <c r="M1313" s="193"/>
      <c r="N1313" s="193"/>
      <c r="O1313" s="193"/>
      <c r="P1313" s="193"/>
      <c r="R1313" s="194"/>
      <c r="S1313" s="195" t="str">
        <f t="shared" ref="S1313:AX1313" si="1509">S$16</f>
        <v>S$12</v>
      </c>
      <c r="T1313" s="195" t="str">
        <f t="shared" si="1509"/>
        <v>T$12</v>
      </c>
      <c r="U1313" s="195" t="str">
        <f t="shared" si="1509"/>
        <v>U$12</v>
      </c>
      <c r="V1313" s="195" t="str">
        <f t="shared" si="1509"/>
        <v>V$12</v>
      </c>
      <c r="W1313" s="195" t="str">
        <f t="shared" si="1509"/>
        <v>W$12</v>
      </c>
      <c r="X1313" s="195" t="str">
        <f t="shared" si="1509"/>
        <v>X$12</v>
      </c>
      <c r="Y1313" s="195" t="str">
        <f t="shared" si="1509"/>
        <v>Y$12</v>
      </c>
      <c r="Z1313" s="195" t="str">
        <f t="shared" si="1509"/>
        <v>Z$12</v>
      </c>
      <c r="AA1313" s="195" t="str">
        <f t="shared" si="1509"/>
        <v>AA$12</v>
      </c>
      <c r="AB1313" s="195" t="str">
        <f t="shared" si="1509"/>
        <v>AB$12</v>
      </c>
      <c r="AC1313" s="195" t="str">
        <f t="shared" si="1509"/>
        <v>AC$12</v>
      </c>
      <c r="AD1313" s="195" t="str">
        <f t="shared" si="1509"/>
        <v>AD$12</v>
      </c>
      <c r="AE1313" s="195" t="str">
        <f t="shared" si="1509"/>
        <v>AE$12</v>
      </c>
      <c r="AF1313" s="195" t="str">
        <f t="shared" si="1509"/>
        <v>AF$12</v>
      </c>
      <c r="AG1313" s="195" t="str">
        <f t="shared" si="1509"/>
        <v>AG$12</v>
      </c>
      <c r="AH1313" s="195" t="str">
        <f t="shared" si="1509"/>
        <v>AH$12</v>
      </c>
      <c r="AI1313" s="195" t="str">
        <f t="shared" si="1509"/>
        <v>AI$12</v>
      </c>
      <c r="AJ1313" s="195" t="str">
        <f t="shared" si="1509"/>
        <v>AJ$12</v>
      </c>
      <c r="AK1313" s="195" t="str">
        <f t="shared" si="1509"/>
        <v>AK$12</v>
      </c>
      <c r="AL1313" s="195" t="str">
        <f t="shared" si="1509"/>
        <v>AL$12</v>
      </c>
      <c r="AM1313" s="195" t="str">
        <f t="shared" si="1509"/>
        <v>AM$12</v>
      </c>
      <c r="AN1313" s="195" t="str">
        <f t="shared" si="1509"/>
        <v>AN$12</v>
      </c>
      <c r="AO1313" s="195" t="str">
        <f t="shared" si="1509"/>
        <v>AO$12</v>
      </c>
      <c r="AP1313" s="195" t="str">
        <f t="shared" si="1509"/>
        <v>AP$12</v>
      </c>
      <c r="AQ1313" s="195" t="str">
        <f t="shared" si="1509"/>
        <v>AQ$12</v>
      </c>
      <c r="AR1313" s="195" t="str">
        <f t="shared" si="1509"/>
        <v>AR$12</v>
      </c>
      <c r="AS1313" s="195" t="str">
        <f t="shared" si="1509"/>
        <v>AS$12</v>
      </c>
      <c r="AT1313" s="195" t="str">
        <f t="shared" si="1509"/>
        <v>AT$12</v>
      </c>
      <c r="AU1313" s="195" t="str">
        <f t="shared" si="1509"/>
        <v>AU$12</v>
      </c>
      <c r="AV1313" s="195" t="str">
        <f t="shared" si="1509"/>
        <v>AV$12</v>
      </c>
      <c r="AW1313" s="195" t="str">
        <f t="shared" si="1509"/>
        <v>AW$12</v>
      </c>
      <c r="AX1313" s="195" t="str">
        <f t="shared" si="1509"/>
        <v>AX$12</v>
      </c>
      <c r="AY1313" s="195" t="str">
        <f t="shared" ref="AY1313:CD1313" si="1510">AY$16</f>
        <v>AY$12</v>
      </c>
      <c r="AZ1313" s="195" t="str">
        <f t="shared" si="1510"/>
        <v>AZ$12</v>
      </c>
      <c r="BA1313" s="195" t="str">
        <f t="shared" si="1510"/>
        <v>BA$12</v>
      </c>
      <c r="BB1313" s="195" t="str">
        <f t="shared" si="1510"/>
        <v>BB$12</v>
      </c>
      <c r="BC1313" s="195" t="str">
        <f t="shared" si="1510"/>
        <v>BC$12</v>
      </c>
      <c r="BD1313" s="195" t="str">
        <f t="shared" si="1510"/>
        <v>BD$12</v>
      </c>
      <c r="BE1313" s="195" t="str">
        <f t="shared" si="1510"/>
        <v>BE$12</v>
      </c>
      <c r="BF1313" s="195" t="str">
        <f t="shared" si="1510"/>
        <v>BF$12</v>
      </c>
      <c r="BG1313" s="195" t="str">
        <f t="shared" si="1510"/>
        <v>BG$12</v>
      </c>
      <c r="BH1313" s="195" t="str">
        <f t="shared" si="1510"/>
        <v>BH$12</v>
      </c>
      <c r="BI1313" s="195" t="str">
        <f t="shared" si="1510"/>
        <v>BI$12</v>
      </c>
      <c r="BJ1313" s="195" t="str">
        <f t="shared" si="1510"/>
        <v>BJ$12</v>
      </c>
      <c r="BK1313" s="195" t="str">
        <f t="shared" si="1510"/>
        <v>BK$12</v>
      </c>
      <c r="BL1313" s="195" t="str">
        <f t="shared" si="1510"/>
        <v>BL$12</v>
      </c>
      <c r="BM1313" s="195" t="str">
        <f t="shared" si="1510"/>
        <v>BM$12</v>
      </c>
      <c r="BN1313" s="195" t="str">
        <f t="shared" si="1510"/>
        <v>BN$12</v>
      </c>
      <c r="BO1313" s="195" t="str">
        <f t="shared" si="1510"/>
        <v>BO$12</v>
      </c>
      <c r="BP1313" s="195" t="str">
        <f t="shared" si="1510"/>
        <v>BP$12</v>
      </c>
      <c r="BQ1313" s="195" t="str">
        <f t="shared" si="1510"/>
        <v>BQ$12</v>
      </c>
      <c r="BR1313" s="195" t="str">
        <f t="shared" si="1510"/>
        <v>BR$12</v>
      </c>
      <c r="BS1313" s="195" t="str">
        <f t="shared" si="1510"/>
        <v>BS$12</v>
      </c>
      <c r="BT1313" s="195" t="str">
        <f t="shared" si="1510"/>
        <v>BT$12</v>
      </c>
      <c r="BU1313" s="195" t="str">
        <f t="shared" si="1510"/>
        <v>BU$12</v>
      </c>
      <c r="BV1313" s="195" t="str">
        <f t="shared" si="1510"/>
        <v>BV$12</v>
      </c>
      <c r="BW1313" s="195" t="str">
        <f t="shared" si="1510"/>
        <v>BW$12</v>
      </c>
      <c r="BX1313" s="195" t="str">
        <f t="shared" si="1510"/>
        <v>BX$12</v>
      </c>
      <c r="BY1313" s="195" t="str">
        <f t="shared" si="1510"/>
        <v>BY$12</v>
      </c>
      <c r="BZ1313" s="195" t="str">
        <f t="shared" si="1510"/>
        <v>BZ$12</v>
      </c>
      <c r="CA1313" s="195" t="str">
        <f t="shared" si="1510"/>
        <v>CA$12</v>
      </c>
      <c r="CB1313" s="195" t="str">
        <f t="shared" si="1510"/>
        <v>CB$12</v>
      </c>
      <c r="CC1313" s="195" t="str">
        <f t="shared" si="1510"/>
        <v>CC$12</v>
      </c>
      <c r="CD1313" s="195" t="str">
        <f t="shared" si="1510"/>
        <v>CD$12</v>
      </c>
      <c r="CE1313" s="195" t="str">
        <f t="shared" ref="CE1313:CL1313" si="1511">CE$16</f>
        <v>CE$12</v>
      </c>
      <c r="CF1313" s="195" t="str">
        <f t="shared" si="1511"/>
        <v>CF$12</v>
      </c>
      <c r="CG1313" s="195" t="str">
        <f t="shared" si="1511"/>
        <v>CG$12</v>
      </c>
      <c r="CH1313" s="195" t="str">
        <f t="shared" si="1511"/>
        <v>CH$12</v>
      </c>
      <c r="CI1313" s="195" t="str">
        <f t="shared" si="1511"/>
        <v>CI$12</v>
      </c>
      <c r="CJ1313" s="195" t="str">
        <f t="shared" si="1511"/>
        <v>CJ$12</v>
      </c>
      <c r="CK1313" s="195" t="str">
        <f t="shared" si="1511"/>
        <v>CK$12</v>
      </c>
      <c r="CL1313" s="195" t="str">
        <f t="shared" si="1511"/>
        <v>CL$12</v>
      </c>
    </row>
    <row r="1314" spans="2:90" x14ac:dyDescent="0.4">
      <c r="B1314" s="171" t="s">
        <v>462</v>
      </c>
      <c r="E1314" s="8"/>
      <c r="H1314" s="132" t="s">
        <v>462</v>
      </c>
      <c r="I1314" s="172"/>
      <c r="J1314" s="172"/>
      <c r="K1314" s="193"/>
      <c r="L1314" s="193"/>
      <c r="M1314" s="193"/>
      <c r="N1314" s="193"/>
      <c r="O1314" s="193"/>
      <c r="P1314" s="193"/>
      <c r="R1314" s="194"/>
      <c r="S1314" s="195" t="str">
        <f t="shared" ref="S1314:AX1314" si="1512">S$17</f>
        <v>S$13</v>
      </c>
      <c r="T1314" s="195" t="str">
        <f t="shared" si="1512"/>
        <v>T$13</v>
      </c>
      <c r="U1314" s="195" t="str">
        <f t="shared" si="1512"/>
        <v>U$13</v>
      </c>
      <c r="V1314" s="195" t="str">
        <f t="shared" si="1512"/>
        <v>V$13</v>
      </c>
      <c r="W1314" s="195" t="str">
        <f t="shared" si="1512"/>
        <v>W$13</v>
      </c>
      <c r="X1314" s="195" t="str">
        <f t="shared" si="1512"/>
        <v>X$13</v>
      </c>
      <c r="Y1314" s="195" t="str">
        <f t="shared" si="1512"/>
        <v>Y$13</v>
      </c>
      <c r="Z1314" s="195" t="str">
        <f t="shared" si="1512"/>
        <v>Z$13</v>
      </c>
      <c r="AA1314" s="195" t="str">
        <f t="shared" si="1512"/>
        <v>AA$13</v>
      </c>
      <c r="AB1314" s="195" t="str">
        <f t="shared" si="1512"/>
        <v>AB$13</v>
      </c>
      <c r="AC1314" s="195" t="str">
        <f t="shared" si="1512"/>
        <v>AC$13</v>
      </c>
      <c r="AD1314" s="195" t="str">
        <f t="shared" si="1512"/>
        <v>AD$13</v>
      </c>
      <c r="AE1314" s="195" t="str">
        <f t="shared" si="1512"/>
        <v>AE$13</v>
      </c>
      <c r="AF1314" s="195" t="str">
        <f t="shared" si="1512"/>
        <v>AF$13</v>
      </c>
      <c r="AG1314" s="195" t="str">
        <f t="shared" si="1512"/>
        <v>AG$13</v>
      </c>
      <c r="AH1314" s="195" t="str">
        <f t="shared" si="1512"/>
        <v>AH$13</v>
      </c>
      <c r="AI1314" s="195" t="str">
        <f t="shared" si="1512"/>
        <v>AI$13</v>
      </c>
      <c r="AJ1314" s="195" t="str">
        <f t="shared" si="1512"/>
        <v>AJ$13</v>
      </c>
      <c r="AK1314" s="195" t="str">
        <f t="shared" si="1512"/>
        <v>AK$13</v>
      </c>
      <c r="AL1314" s="195" t="str">
        <f t="shared" si="1512"/>
        <v>AL$13</v>
      </c>
      <c r="AM1314" s="195" t="str">
        <f t="shared" si="1512"/>
        <v>AM$13</v>
      </c>
      <c r="AN1314" s="195" t="str">
        <f t="shared" si="1512"/>
        <v>AN$13</v>
      </c>
      <c r="AO1314" s="195" t="str">
        <f t="shared" si="1512"/>
        <v>AO$13</v>
      </c>
      <c r="AP1314" s="195" t="str">
        <f t="shared" si="1512"/>
        <v>AP$13</v>
      </c>
      <c r="AQ1314" s="195" t="str">
        <f t="shared" si="1512"/>
        <v>AQ$13</v>
      </c>
      <c r="AR1314" s="195" t="str">
        <f t="shared" si="1512"/>
        <v>AR$13</v>
      </c>
      <c r="AS1314" s="195" t="str">
        <f t="shared" si="1512"/>
        <v>AS$13</v>
      </c>
      <c r="AT1314" s="195" t="str">
        <f t="shared" si="1512"/>
        <v>AT$13</v>
      </c>
      <c r="AU1314" s="195" t="str">
        <f t="shared" si="1512"/>
        <v>AU$13</v>
      </c>
      <c r="AV1314" s="195" t="str">
        <f t="shared" si="1512"/>
        <v>AV$13</v>
      </c>
      <c r="AW1314" s="195" t="str">
        <f t="shared" si="1512"/>
        <v>AW$13</v>
      </c>
      <c r="AX1314" s="195" t="str">
        <f t="shared" si="1512"/>
        <v>AX$13</v>
      </c>
      <c r="AY1314" s="195" t="str">
        <f t="shared" ref="AY1314:CD1314" si="1513">AY$17</f>
        <v>AY$13</v>
      </c>
      <c r="AZ1314" s="195" t="str">
        <f t="shared" si="1513"/>
        <v>AZ$13</v>
      </c>
      <c r="BA1314" s="195" t="str">
        <f t="shared" si="1513"/>
        <v>BA$13</v>
      </c>
      <c r="BB1314" s="195" t="str">
        <f t="shared" si="1513"/>
        <v>BB$13</v>
      </c>
      <c r="BC1314" s="195" t="str">
        <f t="shared" si="1513"/>
        <v>BC$13</v>
      </c>
      <c r="BD1314" s="195" t="str">
        <f t="shared" si="1513"/>
        <v>BD$13</v>
      </c>
      <c r="BE1314" s="195" t="str">
        <f t="shared" si="1513"/>
        <v>BE$13</v>
      </c>
      <c r="BF1314" s="195" t="str">
        <f t="shared" si="1513"/>
        <v>BF$13</v>
      </c>
      <c r="BG1314" s="195" t="str">
        <f t="shared" si="1513"/>
        <v>BG$13</v>
      </c>
      <c r="BH1314" s="195" t="str">
        <f t="shared" si="1513"/>
        <v>BH$13</v>
      </c>
      <c r="BI1314" s="195" t="str">
        <f t="shared" si="1513"/>
        <v>BI$13</v>
      </c>
      <c r="BJ1314" s="195" t="str">
        <f t="shared" si="1513"/>
        <v>BJ$13</v>
      </c>
      <c r="BK1314" s="195" t="str">
        <f t="shared" si="1513"/>
        <v>BK$13</v>
      </c>
      <c r="BL1314" s="195" t="str">
        <f t="shared" si="1513"/>
        <v>BL$13</v>
      </c>
      <c r="BM1314" s="195" t="str">
        <f t="shared" si="1513"/>
        <v>BM$13</v>
      </c>
      <c r="BN1314" s="195" t="str">
        <f t="shared" si="1513"/>
        <v>BN$13</v>
      </c>
      <c r="BO1314" s="195" t="str">
        <f t="shared" si="1513"/>
        <v>BO$13</v>
      </c>
      <c r="BP1314" s="195" t="str">
        <f t="shared" si="1513"/>
        <v>BP$13</v>
      </c>
      <c r="BQ1314" s="195" t="str">
        <f t="shared" si="1513"/>
        <v>BQ$13</v>
      </c>
      <c r="BR1314" s="195" t="str">
        <f t="shared" si="1513"/>
        <v>BR$13</v>
      </c>
      <c r="BS1314" s="195" t="str">
        <f t="shared" si="1513"/>
        <v>BS$13</v>
      </c>
      <c r="BT1314" s="195" t="str">
        <f t="shared" si="1513"/>
        <v>BT$13</v>
      </c>
      <c r="BU1314" s="195" t="str">
        <f t="shared" si="1513"/>
        <v>BU$13</v>
      </c>
      <c r="BV1314" s="195" t="str">
        <f t="shared" si="1513"/>
        <v>BV$13</v>
      </c>
      <c r="BW1314" s="195" t="str">
        <f t="shared" si="1513"/>
        <v>BW$13</v>
      </c>
      <c r="BX1314" s="195" t="str">
        <f t="shared" si="1513"/>
        <v>BX$13</v>
      </c>
      <c r="BY1314" s="195" t="str">
        <f t="shared" si="1513"/>
        <v>BY$13</v>
      </c>
      <c r="BZ1314" s="195" t="str">
        <f t="shared" si="1513"/>
        <v>BZ$13</v>
      </c>
      <c r="CA1314" s="195" t="str">
        <f t="shared" si="1513"/>
        <v>CA$13</v>
      </c>
      <c r="CB1314" s="195" t="str">
        <f t="shared" si="1513"/>
        <v>CB$13</v>
      </c>
      <c r="CC1314" s="195" t="str">
        <f t="shared" si="1513"/>
        <v>CC$13</v>
      </c>
      <c r="CD1314" s="195" t="str">
        <f t="shared" si="1513"/>
        <v>CD$13</v>
      </c>
      <c r="CE1314" s="195" t="str">
        <f t="shared" ref="CE1314:CL1314" si="1514">CE$17</f>
        <v>CE$13</v>
      </c>
      <c r="CF1314" s="195" t="str">
        <f t="shared" si="1514"/>
        <v>CF$13</v>
      </c>
      <c r="CG1314" s="195" t="str">
        <f t="shared" si="1514"/>
        <v>CG$13</v>
      </c>
      <c r="CH1314" s="195" t="str">
        <f t="shared" si="1514"/>
        <v>CH$13</v>
      </c>
      <c r="CI1314" s="195" t="str">
        <f t="shared" si="1514"/>
        <v>CI$13</v>
      </c>
      <c r="CJ1314" s="195" t="str">
        <f t="shared" si="1514"/>
        <v>CJ$13</v>
      </c>
      <c r="CK1314" s="195" t="str">
        <f t="shared" si="1514"/>
        <v>CK$13</v>
      </c>
      <c r="CL1314" s="195" t="str">
        <f t="shared" si="1514"/>
        <v>CL$13</v>
      </c>
    </row>
    <row r="1315" spans="2:90" x14ac:dyDescent="0.4">
      <c r="B1315" s="171" t="s">
        <v>491</v>
      </c>
      <c r="E1315" s="8"/>
      <c r="H1315" s="8" t="s">
        <v>488</v>
      </c>
      <c r="I1315" s="197"/>
      <c r="J1315" s="197"/>
      <c r="K1315" s="198"/>
      <c r="L1315" s="198"/>
      <c r="M1315" s="198"/>
      <c r="N1315" s="198"/>
      <c r="O1315" s="198"/>
      <c r="P1315" s="198"/>
      <c r="R1315" s="198"/>
      <c r="S1315" s="170"/>
      <c r="T1315" s="170"/>
      <c r="U1315" s="170"/>
      <c r="V1315" s="170"/>
      <c r="W1315" s="170"/>
      <c r="X1315" s="170"/>
      <c r="Y1315" s="170"/>
      <c r="Z1315" s="170"/>
      <c r="AA1315" s="170"/>
      <c r="AB1315" s="170"/>
      <c r="AC1315" s="170"/>
      <c r="AD1315" s="170"/>
      <c r="AE1315" s="170"/>
      <c r="AF1315" s="170"/>
      <c r="AG1315" s="170"/>
      <c r="AH1315" s="170"/>
      <c r="AI1315" s="170"/>
      <c r="AJ1315" s="170"/>
      <c r="AK1315" s="170"/>
      <c r="AL1315" s="170"/>
      <c r="AM1315" s="170"/>
      <c r="AN1315" s="170"/>
      <c r="AO1315" s="170"/>
      <c r="AP1315" s="170"/>
      <c r="AQ1315" s="170"/>
      <c r="AR1315" s="170"/>
      <c r="AS1315" s="170"/>
      <c r="AT1315" s="170"/>
      <c r="AU1315" s="170"/>
      <c r="AV1315" s="170"/>
      <c r="AW1315" s="170"/>
      <c r="AX1315" s="170"/>
      <c r="AY1315" s="170"/>
      <c r="AZ1315" s="170"/>
      <c r="BA1315" s="170"/>
      <c r="BB1315" s="170"/>
      <c r="BC1315" s="170"/>
      <c r="BD1315" s="170"/>
      <c r="BE1315" s="170"/>
      <c r="BF1315" s="170"/>
      <c r="BG1315" s="170"/>
      <c r="BH1315" s="170"/>
      <c r="BI1315" s="170"/>
      <c r="BJ1315" s="170"/>
      <c r="BK1315" s="170"/>
      <c r="BL1315" s="170"/>
      <c r="BM1315" s="170"/>
      <c r="BN1315" s="170"/>
      <c r="BO1315" s="170"/>
      <c r="BP1315" s="170"/>
      <c r="BQ1315" s="170"/>
      <c r="BR1315" s="170"/>
      <c r="BS1315" s="170"/>
      <c r="BT1315" s="170"/>
      <c r="BU1315" s="170"/>
      <c r="BV1315" s="170"/>
      <c r="BW1315" s="170"/>
      <c r="BX1315" s="170"/>
      <c r="BY1315" s="170"/>
      <c r="BZ1315" s="170"/>
      <c r="CA1315" s="170"/>
      <c r="CB1315" s="170"/>
      <c r="CC1315" s="170"/>
      <c r="CD1315" s="170"/>
      <c r="CE1315" s="170"/>
      <c r="CF1315" s="170"/>
      <c r="CG1315" s="170"/>
      <c r="CH1315" s="170"/>
      <c r="CI1315" s="170"/>
      <c r="CJ1315" s="170"/>
      <c r="CK1315" s="170"/>
      <c r="CL1315" s="170"/>
    </row>
    <row r="1316" spans="2:90" x14ac:dyDescent="0.4">
      <c r="B1316" s="171" t="s">
        <v>505</v>
      </c>
      <c r="E1316" s="8"/>
      <c r="H1316" s="196" t="s">
        <v>489</v>
      </c>
      <c r="I1316" s="197"/>
      <c r="J1316" s="197"/>
      <c r="K1316" s="198"/>
      <c r="L1316" s="198"/>
      <c r="M1316" s="198"/>
      <c r="N1316" s="198"/>
      <c r="O1316" s="198"/>
      <c r="P1316" s="198"/>
      <c r="R1316" s="198"/>
      <c r="S1316" s="186"/>
      <c r="T1316" s="186"/>
      <c r="U1316" s="186"/>
      <c r="V1316" s="186"/>
      <c r="W1316" s="186"/>
      <c r="X1316" s="186"/>
      <c r="Y1316" s="186"/>
      <c r="Z1316" s="186"/>
      <c r="AA1316" s="186"/>
      <c r="AB1316" s="186"/>
      <c r="AC1316" s="186"/>
      <c r="AD1316" s="186"/>
      <c r="AE1316" s="186"/>
      <c r="AF1316" s="186"/>
      <c r="AG1316" s="186"/>
      <c r="AH1316" s="186"/>
      <c r="AI1316" s="186"/>
      <c r="AJ1316" s="186"/>
      <c r="AK1316" s="186"/>
      <c r="AL1316" s="186"/>
      <c r="AM1316" s="186"/>
      <c r="AN1316" s="186"/>
      <c r="AO1316" s="186"/>
      <c r="AP1316" s="186"/>
      <c r="AQ1316" s="186"/>
      <c r="AR1316" s="186"/>
      <c r="AS1316" s="186"/>
      <c r="AT1316" s="186"/>
      <c r="AU1316" s="186"/>
      <c r="AV1316" s="186"/>
      <c r="AW1316" s="186"/>
      <c r="AX1316" s="186"/>
      <c r="AY1316" s="186"/>
      <c r="AZ1316" s="186"/>
      <c r="BA1316" s="186"/>
      <c r="BB1316" s="186"/>
      <c r="BC1316" s="186"/>
      <c r="BD1316" s="186"/>
      <c r="BE1316" s="186"/>
      <c r="BF1316" s="186"/>
      <c r="BG1316" s="186"/>
      <c r="BH1316" s="186"/>
      <c r="BI1316" s="186"/>
      <c r="BJ1316" s="186"/>
      <c r="BK1316" s="186"/>
      <c r="BL1316" s="186"/>
      <c r="BM1316" s="186"/>
      <c r="BN1316" s="186"/>
      <c r="BO1316" s="186"/>
      <c r="BP1316" s="186"/>
      <c r="BQ1316" s="186"/>
      <c r="BR1316" s="186"/>
      <c r="BS1316" s="186"/>
      <c r="BT1316" s="186"/>
      <c r="BU1316" s="186"/>
      <c r="BV1316" s="186"/>
      <c r="BW1316" s="186"/>
      <c r="BX1316" s="186"/>
      <c r="BY1316" s="186"/>
      <c r="BZ1316" s="186"/>
      <c r="CA1316" s="186"/>
      <c r="CB1316" s="186"/>
      <c r="CC1316" s="186"/>
      <c r="CD1316" s="186"/>
      <c r="CE1316" s="186"/>
      <c r="CF1316" s="186"/>
      <c r="CG1316" s="186"/>
      <c r="CH1316" s="186"/>
      <c r="CI1316" s="186"/>
      <c r="CJ1316" s="186"/>
      <c r="CK1316" s="186"/>
      <c r="CL1316" s="186"/>
    </row>
    <row r="1317" spans="2:90" x14ac:dyDescent="0.4">
      <c r="B1317" s="171" t="s">
        <v>463</v>
      </c>
      <c r="E1317" s="8"/>
      <c r="H1317" s="8" t="s">
        <v>463</v>
      </c>
      <c r="I1317" s="197"/>
      <c r="J1317" s="197"/>
      <c r="K1317" s="198"/>
      <c r="L1317" s="198"/>
      <c r="M1317" s="198"/>
      <c r="N1317" s="198"/>
      <c r="O1317" s="198"/>
      <c r="P1317" s="198"/>
      <c r="R1317" s="198"/>
      <c r="S1317" s="186" t="str">
        <f t="shared" ref="S1317:AX1317" si="1515">S$18</f>
        <v>S$14</v>
      </c>
      <c r="T1317" s="186" t="str">
        <f t="shared" si="1515"/>
        <v>T$14</v>
      </c>
      <c r="U1317" s="186" t="str">
        <f t="shared" si="1515"/>
        <v>U$14</v>
      </c>
      <c r="V1317" s="186" t="str">
        <f t="shared" si="1515"/>
        <v>V$14</v>
      </c>
      <c r="W1317" s="186" t="str">
        <f t="shared" si="1515"/>
        <v>W$14</v>
      </c>
      <c r="X1317" s="186" t="str">
        <f t="shared" si="1515"/>
        <v>X$14</v>
      </c>
      <c r="Y1317" s="186" t="str">
        <f t="shared" si="1515"/>
        <v>Y$14</v>
      </c>
      <c r="Z1317" s="186" t="str">
        <f t="shared" si="1515"/>
        <v>Z$14</v>
      </c>
      <c r="AA1317" s="186" t="str">
        <f t="shared" si="1515"/>
        <v>AA$14</v>
      </c>
      <c r="AB1317" s="186" t="str">
        <f t="shared" si="1515"/>
        <v>AB$14</v>
      </c>
      <c r="AC1317" s="186" t="str">
        <f t="shared" si="1515"/>
        <v>AC$14</v>
      </c>
      <c r="AD1317" s="186" t="str">
        <f t="shared" si="1515"/>
        <v>AD$14</v>
      </c>
      <c r="AE1317" s="186" t="str">
        <f t="shared" si="1515"/>
        <v>AE$14</v>
      </c>
      <c r="AF1317" s="186" t="str">
        <f t="shared" si="1515"/>
        <v>AF$14</v>
      </c>
      <c r="AG1317" s="186" t="str">
        <f t="shared" si="1515"/>
        <v>AG$14</v>
      </c>
      <c r="AH1317" s="186" t="str">
        <f t="shared" si="1515"/>
        <v>AH$14</v>
      </c>
      <c r="AI1317" s="186" t="str">
        <f t="shared" si="1515"/>
        <v>AI$14</v>
      </c>
      <c r="AJ1317" s="186" t="str">
        <f t="shared" si="1515"/>
        <v>AJ$14</v>
      </c>
      <c r="AK1317" s="186" t="str">
        <f t="shared" si="1515"/>
        <v>AK$14</v>
      </c>
      <c r="AL1317" s="186" t="str">
        <f t="shared" si="1515"/>
        <v>AL$14</v>
      </c>
      <c r="AM1317" s="186" t="str">
        <f t="shared" si="1515"/>
        <v>AM$14</v>
      </c>
      <c r="AN1317" s="186" t="str">
        <f t="shared" si="1515"/>
        <v>AN$14</v>
      </c>
      <c r="AO1317" s="186" t="str">
        <f t="shared" si="1515"/>
        <v>AO$14</v>
      </c>
      <c r="AP1317" s="186" t="str">
        <f t="shared" si="1515"/>
        <v>AP$14</v>
      </c>
      <c r="AQ1317" s="186" t="str">
        <f t="shared" si="1515"/>
        <v>AQ$14</v>
      </c>
      <c r="AR1317" s="186" t="str">
        <f t="shared" si="1515"/>
        <v>AR$14</v>
      </c>
      <c r="AS1317" s="186" t="str">
        <f t="shared" si="1515"/>
        <v>AS$14</v>
      </c>
      <c r="AT1317" s="186" t="str">
        <f t="shared" si="1515"/>
        <v>AT$14</v>
      </c>
      <c r="AU1317" s="186" t="str">
        <f t="shared" si="1515"/>
        <v>AU$14</v>
      </c>
      <c r="AV1317" s="186" t="str">
        <f t="shared" si="1515"/>
        <v>AV$14</v>
      </c>
      <c r="AW1317" s="186" t="str">
        <f t="shared" si="1515"/>
        <v>AW$14</v>
      </c>
      <c r="AX1317" s="186" t="str">
        <f t="shared" si="1515"/>
        <v>AX$14</v>
      </c>
      <c r="AY1317" s="186" t="str">
        <f t="shared" ref="AY1317:CD1317" si="1516">AY$18</f>
        <v>AY$14</v>
      </c>
      <c r="AZ1317" s="186" t="str">
        <f t="shared" si="1516"/>
        <v>AZ$14</v>
      </c>
      <c r="BA1317" s="186" t="str">
        <f t="shared" si="1516"/>
        <v>BA$14</v>
      </c>
      <c r="BB1317" s="186" t="str">
        <f t="shared" si="1516"/>
        <v>BB$14</v>
      </c>
      <c r="BC1317" s="186" t="str">
        <f t="shared" si="1516"/>
        <v>BC$14</v>
      </c>
      <c r="BD1317" s="186" t="str">
        <f t="shared" si="1516"/>
        <v>BD$14</v>
      </c>
      <c r="BE1317" s="186" t="str">
        <f t="shared" si="1516"/>
        <v>BE$14</v>
      </c>
      <c r="BF1317" s="186" t="str">
        <f t="shared" si="1516"/>
        <v>BF$14</v>
      </c>
      <c r="BG1317" s="186" t="str">
        <f t="shared" si="1516"/>
        <v>BG$14</v>
      </c>
      <c r="BH1317" s="186" t="str">
        <f t="shared" si="1516"/>
        <v>BH$14</v>
      </c>
      <c r="BI1317" s="186" t="str">
        <f t="shared" si="1516"/>
        <v>BI$14</v>
      </c>
      <c r="BJ1317" s="186" t="str">
        <f t="shared" si="1516"/>
        <v>BJ$14</v>
      </c>
      <c r="BK1317" s="186" t="str">
        <f t="shared" si="1516"/>
        <v>BK$14</v>
      </c>
      <c r="BL1317" s="186" t="str">
        <f t="shared" si="1516"/>
        <v>BL$14</v>
      </c>
      <c r="BM1317" s="186" t="str">
        <f t="shared" si="1516"/>
        <v>BM$14</v>
      </c>
      <c r="BN1317" s="186" t="str">
        <f t="shared" si="1516"/>
        <v>BN$14</v>
      </c>
      <c r="BO1317" s="186" t="str">
        <f t="shared" si="1516"/>
        <v>BO$14</v>
      </c>
      <c r="BP1317" s="186" t="str">
        <f t="shared" si="1516"/>
        <v>BP$14</v>
      </c>
      <c r="BQ1317" s="186" t="str">
        <f t="shared" si="1516"/>
        <v>BQ$14</v>
      </c>
      <c r="BR1317" s="186" t="str">
        <f t="shared" si="1516"/>
        <v>BR$14</v>
      </c>
      <c r="BS1317" s="186" t="str">
        <f t="shared" si="1516"/>
        <v>BS$14</v>
      </c>
      <c r="BT1317" s="186" t="str">
        <f t="shared" si="1516"/>
        <v>BT$14</v>
      </c>
      <c r="BU1317" s="186" t="str">
        <f t="shared" si="1516"/>
        <v>BU$14</v>
      </c>
      <c r="BV1317" s="186" t="str">
        <f t="shared" si="1516"/>
        <v>BV$14</v>
      </c>
      <c r="BW1317" s="186" t="str">
        <f t="shared" si="1516"/>
        <v>BW$14</v>
      </c>
      <c r="BX1317" s="186" t="str">
        <f t="shared" si="1516"/>
        <v>BX$14</v>
      </c>
      <c r="BY1317" s="186" t="str">
        <f t="shared" si="1516"/>
        <v>BY$14</v>
      </c>
      <c r="BZ1317" s="186" t="str">
        <f t="shared" si="1516"/>
        <v>BZ$14</v>
      </c>
      <c r="CA1317" s="186" t="str">
        <f t="shared" si="1516"/>
        <v>CA$14</v>
      </c>
      <c r="CB1317" s="186" t="str">
        <f t="shared" si="1516"/>
        <v>CB$14</v>
      </c>
      <c r="CC1317" s="186" t="str">
        <f t="shared" si="1516"/>
        <v>CC$14</v>
      </c>
      <c r="CD1317" s="186" t="str">
        <f t="shared" si="1516"/>
        <v>CD$14</v>
      </c>
      <c r="CE1317" s="186" t="str">
        <f t="shared" ref="CE1317:CL1317" si="1517">CE$18</f>
        <v>CE$14</v>
      </c>
      <c r="CF1317" s="186" t="str">
        <f t="shared" si="1517"/>
        <v>CF$14</v>
      </c>
      <c r="CG1317" s="186" t="str">
        <f t="shared" si="1517"/>
        <v>CG$14</v>
      </c>
      <c r="CH1317" s="186" t="str">
        <f t="shared" si="1517"/>
        <v>CH$14</v>
      </c>
      <c r="CI1317" s="186" t="str">
        <f t="shared" si="1517"/>
        <v>CI$14</v>
      </c>
      <c r="CJ1317" s="186" t="str">
        <f t="shared" si="1517"/>
        <v>CJ$14</v>
      </c>
      <c r="CK1317" s="186" t="str">
        <f t="shared" si="1517"/>
        <v>CK$14</v>
      </c>
      <c r="CL1317" s="186" t="str">
        <f t="shared" si="1517"/>
        <v>CL$14</v>
      </c>
    </row>
    <row r="1318" spans="2:90" x14ac:dyDescent="0.4">
      <c r="B1318" s="171" t="s">
        <v>464</v>
      </c>
      <c r="E1318" s="8"/>
      <c r="H1318" s="196" t="s">
        <v>464</v>
      </c>
      <c r="I1318" s="197"/>
      <c r="J1318" s="197"/>
      <c r="K1318" s="198"/>
      <c r="L1318" s="198"/>
      <c r="M1318" s="198"/>
      <c r="N1318" s="198"/>
      <c r="O1318" s="198"/>
      <c r="P1318" s="198"/>
      <c r="R1318" s="198"/>
      <c r="S1318" s="186" t="str">
        <f t="shared" ref="S1318:AX1318" si="1518">S$19</f>
        <v>S$15</v>
      </c>
      <c r="T1318" s="186" t="str">
        <f t="shared" si="1518"/>
        <v>T$15</v>
      </c>
      <c r="U1318" s="186" t="str">
        <f t="shared" si="1518"/>
        <v>U$15</v>
      </c>
      <c r="V1318" s="186" t="str">
        <f t="shared" si="1518"/>
        <v>V$15</v>
      </c>
      <c r="W1318" s="186" t="str">
        <f t="shared" si="1518"/>
        <v>W$15</v>
      </c>
      <c r="X1318" s="186" t="str">
        <f t="shared" si="1518"/>
        <v>X$15</v>
      </c>
      <c r="Y1318" s="186" t="str">
        <f t="shared" si="1518"/>
        <v>Y$15</v>
      </c>
      <c r="Z1318" s="186" t="str">
        <f t="shared" si="1518"/>
        <v>Z$15</v>
      </c>
      <c r="AA1318" s="186" t="str">
        <f t="shared" si="1518"/>
        <v>AA$15</v>
      </c>
      <c r="AB1318" s="186" t="str">
        <f t="shared" si="1518"/>
        <v>AB$15</v>
      </c>
      <c r="AC1318" s="186" t="str">
        <f t="shared" si="1518"/>
        <v>AC$15</v>
      </c>
      <c r="AD1318" s="186" t="str">
        <f t="shared" si="1518"/>
        <v>AD$15</v>
      </c>
      <c r="AE1318" s="186" t="str">
        <f t="shared" si="1518"/>
        <v>AE$15</v>
      </c>
      <c r="AF1318" s="186" t="str">
        <f t="shared" si="1518"/>
        <v>AF$15</v>
      </c>
      <c r="AG1318" s="186" t="str">
        <f t="shared" si="1518"/>
        <v>AG$15</v>
      </c>
      <c r="AH1318" s="186" t="str">
        <f t="shared" si="1518"/>
        <v>AH$15</v>
      </c>
      <c r="AI1318" s="186" t="str">
        <f t="shared" si="1518"/>
        <v>AI$15</v>
      </c>
      <c r="AJ1318" s="186" t="str">
        <f t="shared" si="1518"/>
        <v>AJ$15</v>
      </c>
      <c r="AK1318" s="186" t="str">
        <f t="shared" si="1518"/>
        <v>AK$15</v>
      </c>
      <c r="AL1318" s="186" t="str">
        <f t="shared" si="1518"/>
        <v>AL$15</v>
      </c>
      <c r="AM1318" s="186" t="str">
        <f t="shared" si="1518"/>
        <v>AM$15</v>
      </c>
      <c r="AN1318" s="186" t="str">
        <f t="shared" si="1518"/>
        <v>AN$15</v>
      </c>
      <c r="AO1318" s="186" t="str">
        <f t="shared" si="1518"/>
        <v>AO$15</v>
      </c>
      <c r="AP1318" s="186" t="str">
        <f t="shared" si="1518"/>
        <v>AP$15</v>
      </c>
      <c r="AQ1318" s="186" t="str">
        <f t="shared" si="1518"/>
        <v>AQ$15</v>
      </c>
      <c r="AR1318" s="186" t="str">
        <f t="shared" si="1518"/>
        <v>AR$15</v>
      </c>
      <c r="AS1318" s="186" t="str">
        <f t="shared" si="1518"/>
        <v>AS$15</v>
      </c>
      <c r="AT1318" s="186" t="str">
        <f t="shared" si="1518"/>
        <v>AT$15</v>
      </c>
      <c r="AU1318" s="186" t="str">
        <f t="shared" si="1518"/>
        <v>AU$15</v>
      </c>
      <c r="AV1318" s="186" t="str">
        <f t="shared" si="1518"/>
        <v>AV$15</v>
      </c>
      <c r="AW1318" s="186" t="str">
        <f t="shared" si="1518"/>
        <v>AW$15</v>
      </c>
      <c r="AX1318" s="186" t="str">
        <f t="shared" si="1518"/>
        <v>AX$15</v>
      </c>
      <c r="AY1318" s="186" t="str">
        <f t="shared" ref="AY1318:CD1318" si="1519">AY$19</f>
        <v>AY$15</v>
      </c>
      <c r="AZ1318" s="186" t="str">
        <f t="shared" si="1519"/>
        <v>AZ$15</v>
      </c>
      <c r="BA1318" s="186" t="str">
        <f t="shared" si="1519"/>
        <v>BA$15</v>
      </c>
      <c r="BB1318" s="186" t="str">
        <f t="shared" si="1519"/>
        <v>BB$15</v>
      </c>
      <c r="BC1318" s="186" t="str">
        <f t="shared" si="1519"/>
        <v>BC$15</v>
      </c>
      <c r="BD1318" s="186" t="str">
        <f t="shared" si="1519"/>
        <v>BD$15</v>
      </c>
      <c r="BE1318" s="186" t="str">
        <f t="shared" si="1519"/>
        <v>BE$15</v>
      </c>
      <c r="BF1318" s="186" t="str">
        <f t="shared" si="1519"/>
        <v>BF$15</v>
      </c>
      <c r="BG1318" s="186" t="str">
        <f t="shared" si="1519"/>
        <v>BG$15</v>
      </c>
      <c r="BH1318" s="186" t="str">
        <f t="shared" si="1519"/>
        <v>BH$15</v>
      </c>
      <c r="BI1318" s="186" t="str">
        <f t="shared" si="1519"/>
        <v>BI$15</v>
      </c>
      <c r="BJ1318" s="186" t="str">
        <f t="shared" si="1519"/>
        <v>BJ$15</v>
      </c>
      <c r="BK1318" s="186" t="str">
        <f t="shared" si="1519"/>
        <v>BK$15</v>
      </c>
      <c r="BL1318" s="186" t="str">
        <f t="shared" si="1519"/>
        <v>BL$15</v>
      </c>
      <c r="BM1318" s="186" t="str">
        <f t="shared" si="1519"/>
        <v>BM$15</v>
      </c>
      <c r="BN1318" s="186" t="str">
        <f t="shared" si="1519"/>
        <v>BN$15</v>
      </c>
      <c r="BO1318" s="186" t="str">
        <f t="shared" si="1519"/>
        <v>BO$15</v>
      </c>
      <c r="BP1318" s="186" t="str">
        <f t="shared" si="1519"/>
        <v>BP$15</v>
      </c>
      <c r="BQ1318" s="186" t="str">
        <f t="shared" si="1519"/>
        <v>BQ$15</v>
      </c>
      <c r="BR1318" s="186" t="str">
        <f t="shared" si="1519"/>
        <v>BR$15</v>
      </c>
      <c r="BS1318" s="186" t="str">
        <f t="shared" si="1519"/>
        <v>BS$15</v>
      </c>
      <c r="BT1318" s="186" t="str">
        <f t="shared" si="1519"/>
        <v>BT$15</v>
      </c>
      <c r="BU1318" s="186" t="str">
        <f t="shared" si="1519"/>
        <v>BU$15</v>
      </c>
      <c r="BV1318" s="186" t="str">
        <f t="shared" si="1519"/>
        <v>BV$15</v>
      </c>
      <c r="BW1318" s="186" t="str">
        <f t="shared" si="1519"/>
        <v>BW$15</v>
      </c>
      <c r="BX1318" s="186" t="str">
        <f t="shared" si="1519"/>
        <v>BX$15</v>
      </c>
      <c r="BY1318" s="186" t="str">
        <f t="shared" si="1519"/>
        <v>BY$15</v>
      </c>
      <c r="BZ1318" s="186" t="str">
        <f t="shared" si="1519"/>
        <v>BZ$15</v>
      </c>
      <c r="CA1318" s="186" t="str">
        <f t="shared" si="1519"/>
        <v>CA$15</v>
      </c>
      <c r="CB1318" s="186" t="str">
        <f t="shared" si="1519"/>
        <v>CB$15</v>
      </c>
      <c r="CC1318" s="186" t="str">
        <f t="shared" si="1519"/>
        <v>CC$15</v>
      </c>
      <c r="CD1318" s="186" t="str">
        <f t="shared" si="1519"/>
        <v>CD$15</v>
      </c>
      <c r="CE1318" s="186" t="str">
        <f t="shared" ref="CE1318:CL1318" si="1520">CE$19</f>
        <v>CE$15</v>
      </c>
      <c r="CF1318" s="186" t="str">
        <f t="shared" si="1520"/>
        <v>CF$15</v>
      </c>
      <c r="CG1318" s="186" t="str">
        <f t="shared" si="1520"/>
        <v>CG$15</v>
      </c>
      <c r="CH1318" s="186" t="str">
        <f t="shared" si="1520"/>
        <v>CH$15</v>
      </c>
      <c r="CI1318" s="186" t="str">
        <f t="shared" si="1520"/>
        <v>CI$15</v>
      </c>
      <c r="CJ1318" s="186" t="str">
        <f t="shared" si="1520"/>
        <v>CJ$15</v>
      </c>
      <c r="CK1318" s="186" t="str">
        <f t="shared" si="1520"/>
        <v>CK$15</v>
      </c>
      <c r="CL1318" s="186" t="str">
        <f t="shared" si="1520"/>
        <v>CL$15</v>
      </c>
    </row>
    <row r="1319" spans="2:90" x14ac:dyDescent="0.4">
      <c r="B1319" s="66" t="s">
        <v>835</v>
      </c>
      <c r="C1319" s="31"/>
      <c r="D1319" t="s">
        <v>828</v>
      </c>
      <c r="E1319" s="8" t="str">
        <f t="shared" ref="E1319:E1327" si="1521">ROW()&amp;" "&amp;D1319</f>
        <v>1319 DCSALESQUOTA-S</v>
      </c>
      <c r="F1319" t="s">
        <v>836</v>
      </c>
      <c r="G1319" s="31" t="s">
        <v>81</v>
      </c>
      <c r="H1319" s="22"/>
      <c r="I1319" s="287"/>
      <c r="J1319" s="287"/>
      <c r="K1319" s="22"/>
      <c r="L1319" s="22"/>
      <c r="M1319" s="22"/>
      <c r="N1319" s="22"/>
      <c r="O1319" s="22"/>
      <c r="P1319" s="22"/>
      <c r="R1319" s="66"/>
      <c r="S1319" s="288"/>
      <c r="T1319" s="288"/>
      <c r="U1319" s="288"/>
      <c r="V1319" s="288"/>
      <c r="W1319" s="288"/>
      <c r="X1319" s="288"/>
      <c r="Y1319" s="288"/>
      <c r="Z1319" s="288"/>
      <c r="AA1319" s="288"/>
      <c r="AB1319" s="288"/>
      <c r="AC1319" s="288"/>
      <c r="AD1319" s="288"/>
      <c r="AE1319" s="288"/>
      <c r="AF1319" s="288"/>
      <c r="AG1319" s="288"/>
      <c r="AH1319" s="288"/>
      <c r="AI1319" s="288"/>
      <c r="AJ1319" s="288"/>
      <c r="AK1319" s="288"/>
      <c r="AL1319" s="288"/>
      <c r="AM1319" s="288"/>
      <c r="AN1319" s="288"/>
      <c r="AO1319" s="288"/>
      <c r="AP1319" s="288"/>
      <c r="AQ1319" s="288"/>
      <c r="AR1319" s="288"/>
      <c r="AS1319" s="288"/>
      <c r="AT1319" s="288"/>
      <c r="AU1319" s="288"/>
      <c r="AV1319" s="288"/>
      <c r="AW1319" s="288"/>
      <c r="AX1319" s="288"/>
      <c r="AY1319" s="288"/>
      <c r="AZ1319" s="288"/>
      <c r="BA1319" s="288"/>
      <c r="BB1319" s="288"/>
      <c r="BC1319" s="288"/>
      <c r="BD1319" s="288"/>
      <c r="BE1319" s="288"/>
      <c r="BF1319" s="288"/>
      <c r="BG1319" s="288"/>
      <c r="BH1319" s="288"/>
      <c r="BI1319" s="288"/>
      <c r="BJ1319" s="288"/>
      <c r="BK1319" s="288"/>
      <c r="BL1319" s="288"/>
      <c r="BM1319" s="288"/>
      <c r="BN1319" s="288"/>
      <c r="BO1319" s="288"/>
      <c r="BP1319" s="288"/>
      <c r="BQ1319" s="288"/>
      <c r="BR1319" s="288"/>
      <c r="BS1319" s="288"/>
      <c r="BT1319" s="288"/>
      <c r="BU1319" s="288"/>
      <c r="BV1319" s="288"/>
      <c r="BW1319" s="288"/>
      <c r="BX1319" s="288"/>
      <c r="BY1319" s="288"/>
      <c r="BZ1319" s="288"/>
      <c r="CA1319" s="288"/>
      <c r="CB1319" s="288"/>
      <c r="CC1319" s="288"/>
      <c r="CD1319" s="288"/>
      <c r="CE1319" s="288"/>
      <c r="CF1319" s="288"/>
      <c r="CG1319" s="288"/>
      <c r="CH1319" s="288"/>
      <c r="CI1319" s="288"/>
      <c r="CJ1319" s="288"/>
      <c r="CK1319" s="288"/>
      <c r="CL1319" s="288"/>
    </row>
    <row r="1320" spans="2:90" x14ac:dyDescent="0.4">
      <c r="B1320" s="122" t="s">
        <v>832</v>
      </c>
      <c r="C1320" s="31"/>
      <c r="D1320" t="s">
        <v>828</v>
      </c>
      <c r="E1320" s="8" t="str">
        <f t="shared" si="1521"/>
        <v>1320 DCSALESQUOTA-S</v>
      </c>
      <c r="G1320" t="str">
        <f t="shared" ref="G1320:G1329" si="1522">E1320</f>
        <v>1320 DCSALESQUOTA-S</v>
      </c>
      <c r="H1320" s="31"/>
      <c r="I1320" s="73"/>
      <c r="J1320" s="73"/>
      <c r="K1320" s="31"/>
      <c r="L1320" s="31"/>
      <c r="M1320" s="31"/>
      <c r="N1320" s="31"/>
      <c r="O1320" s="31"/>
      <c r="P1320" s="31"/>
      <c r="R1320" s="67"/>
      <c r="S1320" s="143" cm="1">
        <f t="array" aca="1" ref="S1320" ca="1">+INDIRECT(S1313)*12</f>
        <v>120000</v>
      </c>
      <c r="T1320" s="143" cm="1">
        <f t="array" aca="1" ref="T1320" ca="1">+INDIRECT(T1313)*12</f>
        <v>120000</v>
      </c>
      <c r="U1320" s="143" cm="1">
        <f t="array" aca="1" ref="U1320" ca="1">+INDIRECT(U1313)*12</f>
        <v>120000</v>
      </c>
      <c r="V1320" s="143" cm="1">
        <f t="array" aca="1" ref="V1320" ca="1">+INDIRECT(V1313)*12</f>
        <v>120000</v>
      </c>
      <c r="W1320" s="143" cm="1">
        <f t="array" aca="1" ref="W1320" ca="1">+INDIRECT(W1313)*12</f>
        <v>120000</v>
      </c>
      <c r="X1320" s="143" cm="1">
        <f t="array" aca="1" ref="X1320" ca="1">+INDIRECT(X1313)*12</f>
        <v>120000</v>
      </c>
      <c r="Y1320" s="143" cm="1">
        <f t="array" aca="1" ref="Y1320" ca="1">+INDIRECT(Y1313)*12</f>
        <v>120000</v>
      </c>
      <c r="Z1320" s="143" cm="1">
        <f t="array" aca="1" ref="Z1320" ca="1">+INDIRECT(Z1313)*12</f>
        <v>120000</v>
      </c>
      <c r="AA1320" s="143" cm="1">
        <f t="array" aca="1" ref="AA1320" ca="1">+INDIRECT(AA1313)*12</f>
        <v>120000</v>
      </c>
      <c r="AB1320" s="143" cm="1">
        <f t="array" aca="1" ref="AB1320" ca="1">+INDIRECT(AB1313)*12</f>
        <v>120000</v>
      </c>
      <c r="AC1320" s="143" cm="1">
        <f t="array" aca="1" ref="AC1320" ca="1">+INDIRECT(AC1313)*12</f>
        <v>120000</v>
      </c>
      <c r="AD1320" s="143" cm="1">
        <f t="array" aca="1" ref="AD1320" ca="1">+INDIRECT(AD1313)*12</f>
        <v>120000</v>
      </c>
      <c r="AE1320" s="143" cm="1">
        <f t="array" aca="1" ref="AE1320" ca="1">+INDIRECT(AE1313)*12</f>
        <v>120000</v>
      </c>
      <c r="AF1320" s="143" cm="1">
        <f t="array" aca="1" ref="AF1320" ca="1">+INDIRECT(AF1313)*12</f>
        <v>120000</v>
      </c>
      <c r="AG1320" s="143" cm="1">
        <f t="array" aca="1" ref="AG1320" ca="1">+INDIRECT(AG1313)*12</f>
        <v>120000</v>
      </c>
      <c r="AH1320" s="143" cm="1">
        <f t="array" aca="1" ref="AH1320" ca="1">+INDIRECT(AH1313)*12</f>
        <v>120000</v>
      </c>
      <c r="AI1320" s="143" cm="1">
        <f t="array" aca="1" ref="AI1320" ca="1">+INDIRECT(AI1313)*12</f>
        <v>120000</v>
      </c>
      <c r="AJ1320" s="143" cm="1">
        <f t="array" aca="1" ref="AJ1320" ca="1">+INDIRECT(AJ1313)*12</f>
        <v>120000</v>
      </c>
      <c r="AK1320" s="143" cm="1">
        <f t="array" aca="1" ref="AK1320" ca="1">+INDIRECT(AK1313)*12</f>
        <v>120000</v>
      </c>
      <c r="AL1320" s="143" cm="1">
        <f t="array" aca="1" ref="AL1320" ca="1">+INDIRECT(AL1313)*12</f>
        <v>120000</v>
      </c>
      <c r="AM1320" s="143" cm="1">
        <f t="array" aca="1" ref="AM1320" ca="1">+INDIRECT(AM1313)*12</f>
        <v>120000</v>
      </c>
      <c r="AN1320" s="143" cm="1">
        <f t="array" aca="1" ref="AN1320" ca="1">+INDIRECT(AN1313)*12</f>
        <v>120000</v>
      </c>
      <c r="AO1320" s="143" cm="1">
        <f t="array" aca="1" ref="AO1320" ca="1">+INDIRECT(AO1313)*12</f>
        <v>120000</v>
      </c>
      <c r="AP1320" s="143" cm="1">
        <f t="array" aca="1" ref="AP1320" ca="1">+INDIRECT(AP1313)*12</f>
        <v>120000</v>
      </c>
      <c r="AQ1320" s="143" cm="1">
        <f t="array" aca="1" ref="AQ1320" ca="1">+INDIRECT(AQ1313)*12</f>
        <v>120000</v>
      </c>
      <c r="AR1320" s="143" cm="1">
        <f t="array" aca="1" ref="AR1320" ca="1">+INDIRECT(AR1313)*12</f>
        <v>120000</v>
      </c>
      <c r="AS1320" s="143" cm="1">
        <f t="array" aca="1" ref="AS1320" ca="1">+INDIRECT(AS1313)*12</f>
        <v>120000</v>
      </c>
      <c r="AT1320" s="143" cm="1">
        <f t="array" aca="1" ref="AT1320" ca="1">+INDIRECT(AT1313)*12</f>
        <v>120000</v>
      </c>
      <c r="AU1320" s="143" cm="1">
        <f t="array" aca="1" ref="AU1320" ca="1">+INDIRECT(AU1313)*12</f>
        <v>120000</v>
      </c>
      <c r="AV1320" s="143" cm="1">
        <f t="array" aca="1" ref="AV1320" ca="1">+INDIRECT(AV1313)*12</f>
        <v>120000</v>
      </c>
      <c r="AW1320" s="143" cm="1">
        <f t="array" aca="1" ref="AW1320" ca="1">+INDIRECT(AW1313)*12</f>
        <v>120000</v>
      </c>
      <c r="AX1320" s="143" cm="1">
        <f t="array" aca="1" ref="AX1320" ca="1">+INDIRECT(AX1313)*12</f>
        <v>120000</v>
      </c>
      <c r="AY1320" s="143" cm="1">
        <f t="array" aca="1" ref="AY1320" ca="1">+INDIRECT(AY1313)*12</f>
        <v>120000</v>
      </c>
      <c r="AZ1320" s="143" cm="1">
        <f t="array" aca="1" ref="AZ1320" ca="1">+INDIRECT(AZ1313)*12</f>
        <v>120000</v>
      </c>
      <c r="BA1320" s="143" cm="1">
        <f t="array" aca="1" ref="BA1320" ca="1">+INDIRECT(BA1313)*12</f>
        <v>120000</v>
      </c>
      <c r="BB1320" s="143" cm="1">
        <f t="array" aca="1" ref="BB1320" ca="1">+INDIRECT(BB1313)*12</f>
        <v>120000</v>
      </c>
      <c r="BC1320" s="143" cm="1">
        <f t="array" aca="1" ref="BC1320" ca="1">+INDIRECT(BC1313)*12</f>
        <v>120000</v>
      </c>
      <c r="BD1320" s="143" cm="1">
        <f t="array" aca="1" ref="BD1320" ca="1">+INDIRECT(BD1313)*12</f>
        <v>120000</v>
      </c>
      <c r="BE1320" s="143" cm="1">
        <f t="array" aca="1" ref="BE1320" ca="1">+INDIRECT(BE1313)*12</f>
        <v>120000</v>
      </c>
      <c r="BF1320" s="143" cm="1">
        <f t="array" aca="1" ref="BF1320" ca="1">+INDIRECT(BF1313)*12</f>
        <v>120000</v>
      </c>
      <c r="BG1320" s="143" cm="1">
        <f t="array" aca="1" ref="BG1320" ca="1">+INDIRECT(BG1313)*12</f>
        <v>120000</v>
      </c>
      <c r="BH1320" s="143" cm="1">
        <f t="array" aca="1" ref="BH1320" ca="1">+INDIRECT(BH1313)*12</f>
        <v>120000</v>
      </c>
      <c r="BI1320" s="143" cm="1">
        <f t="array" aca="1" ref="BI1320" ca="1">+INDIRECT(BI1313)*12</f>
        <v>120000</v>
      </c>
      <c r="BJ1320" s="143" cm="1">
        <f t="array" aca="1" ref="BJ1320" ca="1">+INDIRECT(BJ1313)*12</f>
        <v>120000</v>
      </c>
      <c r="BK1320" s="143" cm="1">
        <f t="array" aca="1" ref="BK1320" ca="1">+INDIRECT(BK1313)*12</f>
        <v>120000</v>
      </c>
      <c r="BL1320" s="143" cm="1">
        <f t="array" aca="1" ref="BL1320" ca="1">+INDIRECT(BL1313)*12</f>
        <v>120000</v>
      </c>
      <c r="BM1320" s="143" cm="1">
        <f t="array" aca="1" ref="BM1320" ca="1">+INDIRECT(BM1313)*12</f>
        <v>120000</v>
      </c>
      <c r="BN1320" s="143" cm="1">
        <f t="array" aca="1" ref="BN1320" ca="1">+INDIRECT(BN1313)*12</f>
        <v>120000</v>
      </c>
      <c r="BO1320" s="143" cm="1">
        <f t="array" aca="1" ref="BO1320" ca="1">+INDIRECT(BO1313)*12</f>
        <v>120000</v>
      </c>
      <c r="BP1320" s="143" cm="1">
        <f t="array" aca="1" ref="BP1320" ca="1">+INDIRECT(BP1313)*12</f>
        <v>120000</v>
      </c>
      <c r="BQ1320" s="143" cm="1">
        <f t="array" aca="1" ref="BQ1320" ca="1">+INDIRECT(BQ1313)*12</f>
        <v>120000</v>
      </c>
      <c r="BR1320" s="143" cm="1">
        <f t="array" aca="1" ref="BR1320" ca="1">+INDIRECT(BR1313)*12</f>
        <v>120000</v>
      </c>
      <c r="BS1320" s="143" cm="1">
        <f t="array" aca="1" ref="BS1320" ca="1">+INDIRECT(BS1313)*12</f>
        <v>120000</v>
      </c>
      <c r="BT1320" s="143" cm="1">
        <f t="array" aca="1" ref="BT1320" ca="1">+INDIRECT(BT1313)*12</f>
        <v>120000</v>
      </c>
      <c r="BU1320" s="143" cm="1">
        <f t="array" aca="1" ref="BU1320" ca="1">+INDIRECT(BU1313)*12</f>
        <v>120000</v>
      </c>
      <c r="BV1320" s="143" cm="1">
        <f t="array" aca="1" ref="BV1320" ca="1">+INDIRECT(BV1313)*12</f>
        <v>120000</v>
      </c>
      <c r="BW1320" s="143" cm="1">
        <f t="array" aca="1" ref="BW1320" ca="1">+INDIRECT(BW1313)*12</f>
        <v>120000</v>
      </c>
      <c r="BX1320" s="143" cm="1">
        <f t="array" aca="1" ref="BX1320" ca="1">+INDIRECT(BX1313)*12</f>
        <v>120000</v>
      </c>
      <c r="BY1320" s="143" cm="1">
        <f t="array" aca="1" ref="BY1320" ca="1">+INDIRECT(BY1313)*12</f>
        <v>120000</v>
      </c>
      <c r="BZ1320" s="143" cm="1">
        <f t="array" aca="1" ref="BZ1320" ca="1">+INDIRECT(BZ1313)*12</f>
        <v>120000</v>
      </c>
      <c r="CA1320" s="143" cm="1">
        <f t="array" aca="1" ref="CA1320" ca="1">+INDIRECT(CA1313)*12</f>
        <v>120000</v>
      </c>
      <c r="CB1320" s="143" cm="1">
        <f t="array" aca="1" ref="CB1320" ca="1">+INDIRECT(CB1313)*12</f>
        <v>120000</v>
      </c>
      <c r="CC1320" s="143" cm="1">
        <f t="array" aca="1" ref="CC1320" ca="1">+INDIRECT(CC1313)*12</f>
        <v>120000</v>
      </c>
      <c r="CD1320" s="143" cm="1">
        <f t="array" aca="1" ref="CD1320" ca="1">+INDIRECT(CD1313)*12</f>
        <v>120000</v>
      </c>
      <c r="CE1320" s="143" cm="1">
        <f t="array" aca="1" ref="CE1320" ca="1">+INDIRECT(CE1313)*12</f>
        <v>120000</v>
      </c>
      <c r="CF1320" s="143" cm="1">
        <f t="array" aca="1" ref="CF1320" ca="1">+INDIRECT(CF1313)*12</f>
        <v>120000</v>
      </c>
      <c r="CG1320" s="143" cm="1">
        <f t="array" aca="1" ref="CG1320" ca="1">+INDIRECT(CG1313)*12</f>
        <v>120000</v>
      </c>
      <c r="CH1320" s="143" cm="1">
        <f t="array" aca="1" ref="CH1320" ca="1">+INDIRECT(CH1313)*12</f>
        <v>120000</v>
      </c>
      <c r="CI1320" s="143" cm="1">
        <f t="array" aca="1" ref="CI1320" ca="1">+INDIRECT(CI1313)*12</f>
        <v>120000</v>
      </c>
      <c r="CJ1320" s="143" cm="1">
        <f t="array" aca="1" ref="CJ1320" ca="1">+INDIRECT(CJ1313)*12</f>
        <v>120000</v>
      </c>
      <c r="CK1320" s="143" cm="1">
        <f t="array" aca="1" ref="CK1320" ca="1">+INDIRECT(CK1313)*12</f>
        <v>120000</v>
      </c>
      <c r="CL1320" s="143" cm="1">
        <f t="array" aca="1" ref="CL1320" ca="1">+INDIRECT(CL1313)*12</f>
        <v>120000</v>
      </c>
    </row>
    <row r="1321" spans="2:90" x14ac:dyDescent="0.4">
      <c r="B1321" s="67"/>
      <c r="C1321" s="31"/>
      <c r="D1321" t="s">
        <v>828</v>
      </c>
      <c r="E1321" s="8" t="str">
        <f t="shared" si="1521"/>
        <v>1321 DCSALESQUOTA-S</v>
      </c>
      <c r="G1321" t="str">
        <f t="shared" si="1522"/>
        <v>1321 DCSALESQUOTA-S</v>
      </c>
      <c r="H1321" s="31"/>
      <c r="I1321" s="73"/>
      <c r="J1321" s="73"/>
      <c r="K1321" s="31"/>
      <c r="L1321" s="31"/>
      <c r="M1321" s="31"/>
      <c r="N1321" s="31"/>
      <c r="O1321" s="31"/>
      <c r="P1321" s="31"/>
      <c r="R1321" s="67"/>
      <c r="S1321" s="152"/>
      <c r="T1321" s="152"/>
      <c r="U1321" s="152"/>
      <c r="V1321" s="152"/>
      <c r="W1321" s="152"/>
      <c r="X1321" s="152"/>
      <c r="Y1321" s="152"/>
      <c r="Z1321" s="152"/>
      <c r="AA1321" s="152"/>
      <c r="AB1321" s="152"/>
      <c r="AC1321" s="152"/>
      <c r="AD1321" s="152"/>
      <c r="AE1321" s="152"/>
      <c r="AF1321" s="152"/>
      <c r="AG1321" s="152"/>
      <c r="AH1321" s="152"/>
      <c r="AI1321" s="152"/>
      <c r="AJ1321" s="152"/>
      <c r="AK1321" s="152"/>
      <c r="AL1321" s="152"/>
      <c r="AM1321" s="152"/>
      <c r="AN1321" s="152"/>
      <c r="AO1321" s="152"/>
      <c r="AP1321" s="152"/>
      <c r="AQ1321" s="152"/>
      <c r="AR1321" s="152"/>
      <c r="AS1321" s="152"/>
      <c r="AT1321" s="152"/>
      <c r="AU1321" s="152"/>
      <c r="AV1321" s="152"/>
      <c r="AW1321" s="152"/>
      <c r="AX1321" s="152"/>
      <c r="AY1321" s="152"/>
      <c r="AZ1321" s="152"/>
      <c r="BA1321" s="152"/>
      <c r="BB1321" s="152"/>
      <c r="BC1321" s="152"/>
      <c r="BD1321" s="152"/>
      <c r="BE1321" s="152"/>
      <c r="BF1321" s="152"/>
      <c r="BG1321" s="152"/>
      <c r="BH1321" s="152"/>
      <c r="BI1321" s="152"/>
      <c r="BJ1321" s="152"/>
      <c r="BK1321" s="152"/>
      <c r="BL1321" s="152"/>
      <c r="BM1321" s="152"/>
      <c r="BN1321" s="152"/>
      <c r="BO1321" s="152"/>
      <c r="BP1321" s="152"/>
      <c r="BQ1321" s="152"/>
      <c r="BR1321" s="152"/>
      <c r="BS1321" s="152"/>
      <c r="BT1321" s="152"/>
      <c r="BU1321" s="152"/>
      <c r="BV1321" s="152"/>
      <c r="BW1321" s="152"/>
      <c r="BX1321" s="152"/>
      <c r="BY1321" s="152"/>
      <c r="BZ1321" s="152"/>
      <c r="CA1321" s="152"/>
      <c r="CB1321" s="152"/>
      <c r="CC1321" s="152"/>
      <c r="CD1321" s="152"/>
      <c r="CE1321" s="152"/>
      <c r="CF1321" s="152"/>
      <c r="CG1321" s="152"/>
      <c r="CH1321" s="152"/>
      <c r="CI1321" s="152"/>
      <c r="CJ1321" s="152"/>
      <c r="CK1321" s="152"/>
      <c r="CL1321" s="152"/>
    </row>
    <row r="1322" spans="2:90" x14ac:dyDescent="0.4">
      <c r="B1322" s="95" t="str">
        <f>B1328&amp;":"</f>
        <v>SALESQUOTA Direct Cost - (Primary label):</v>
      </c>
      <c r="C1322" s="31"/>
      <c r="D1322" t="s">
        <v>828</v>
      </c>
      <c r="E1322" s="8" t="str">
        <f t="shared" si="1521"/>
        <v>1322 DCSALESQUOTA-S</v>
      </c>
      <c r="G1322" t="str">
        <f t="shared" si="1522"/>
        <v>1322 DCSALESQUOTA-S</v>
      </c>
      <c r="H1322" s="31"/>
      <c r="I1322" s="73"/>
      <c r="J1322" s="73"/>
      <c r="K1322" s="31"/>
      <c r="L1322" s="31"/>
      <c r="M1322" s="31"/>
      <c r="N1322" s="31"/>
      <c r="O1322" s="31"/>
      <c r="P1322" s="31"/>
      <c r="R1322" s="67"/>
      <c r="S1322" s="152"/>
      <c r="T1322" s="152"/>
      <c r="U1322" s="152"/>
      <c r="V1322" s="152"/>
      <c r="W1322" s="152"/>
      <c r="X1322" s="152"/>
      <c r="Y1322" s="152"/>
      <c r="Z1322" s="152"/>
      <c r="AA1322" s="152"/>
      <c r="AB1322" s="152"/>
      <c r="AC1322" s="152"/>
      <c r="AD1322" s="152"/>
      <c r="AE1322" s="152"/>
      <c r="AF1322" s="152"/>
      <c r="AG1322" s="152"/>
      <c r="AH1322" s="152"/>
      <c r="AI1322" s="152"/>
      <c r="AJ1322" s="152"/>
      <c r="AK1322" s="152"/>
      <c r="AL1322" s="152"/>
      <c r="AM1322" s="152"/>
      <c r="AN1322" s="152"/>
      <c r="AO1322" s="152"/>
      <c r="AP1322" s="152"/>
      <c r="AQ1322" s="152"/>
      <c r="AR1322" s="152"/>
      <c r="AS1322" s="152"/>
      <c r="AT1322" s="152"/>
      <c r="AU1322" s="152"/>
      <c r="AV1322" s="152"/>
      <c r="AW1322" s="152"/>
      <c r="AX1322" s="152"/>
      <c r="AY1322" s="152"/>
      <c r="AZ1322" s="152"/>
      <c r="BA1322" s="152"/>
      <c r="BB1322" s="152"/>
      <c r="BC1322" s="152"/>
      <c r="BD1322" s="152"/>
      <c r="BE1322" s="152"/>
      <c r="BF1322" s="152"/>
      <c r="BG1322" s="152"/>
      <c r="BH1322" s="152"/>
      <c r="BI1322" s="152"/>
      <c r="BJ1322" s="152"/>
      <c r="BK1322" s="152"/>
      <c r="BL1322" s="152"/>
      <c r="BM1322" s="152"/>
      <c r="BN1322" s="152"/>
      <c r="BO1322" s="152"/>
      <c r="BP1322" s="152"/>
      <c r="BQ1322" s="152"/>
      <c r="BR1322" s="152"/>
      <c r="BS1322" s="152"/>
      <c r="BT1322" s="152"/>
      <c r="BU1322" s="152"/>
      <c r="BV1322" s="152"/>
      <c r="BW1322" s="152"/>
      <c r="BX1322" s="152"/>
      <c r="BY1322" s="152"/>
      <c r="BZ1322" s="152"/>
      <c r="CA1322" s="152"/>
      <c r="CB1322" s="152"/>
      <c r="CC1322" s="152"/>
      <c r="CD1322" s="152"/>
      <c r="CE1322" s="152"/>
      <c r="CF1322" s="152"/>
      <c r="CG1322" s="152"/>
      <c r="CH1322" s="152"/>
      <c r="CI1322" s="152"/>
      <c r="CJ1322" s="152"/>
      <c r="CK1322" s="152"/>
      <c r="CL1322" s="152"/>
    </row>
    <row r="1323" spans="2:90" x14ac:dyDescent="0.4">
      <c r="B1323" s="141" t="s">
        <v>829</v>
      </c>
      <c r="D1323" t="s">
        <v>828</v>
      </c>
      <c r="E1323" s="8" t="str">
        <f t="shared" si="1521"/>
        <v>1323 DCSALESQUOTA-S</v>
      </c>
      <c r="G1323" t="str">
        <f t="shared" si="1522"/>
        <v>1323 DCSALESQUOTA-S</v>
      </c>
      <c r="H1323" s="12"/>
      <c r="I1323" s="60"/>
      <c r="J1323" s="60"/>
      <c r="K1323" s="18">
        <v>800000</v>
      </c>
      <c r="L1323" s="18">
        <v>800000</v>
      </c>
      <c r="M1323" s="18">
        <v>800000</v>
      </c>
      <c r="N1323" s="18">
        <v>800000</v>
      </c>
      <c r="O1323" s="18">
        <v>800000</v>
      </c>
      <c r="P1323" s="18">
        <v>800000</v>
      </c>
      <c r="R1323" s="19"/>
      <c r="S1323" s="143" cm="1">
        <f t="array" ref="S1323">INDEX($K:$P,ROW(),MATCH(S$3,$K$2:$P$2,0))</f>
        <v>800000</v>
      </c>
      <c r="T1323" s="143" cm="1">
        <f t="array" ref="T1323">INDEX($K:$P,ROW(),MATCH(T$3,$K$2:$P$2,0))</f>
        <v>800000</v>
      </c>
      <c r="U1323" s="143" cm="1">
        <f t="array" ref="U1323">INDEX($K:$P,ROW(),MATCH(U$3,$K$2:$P$2,0))</f>
        <v>800000</v>
      </c>
      <c r="V1323" s="143" cm="1">
        <f t="array" ref="V1323">INDEX($K:$P,ROW(),MATCH(V$3,$K$2:$P$2,0))</f>
        <v>800000</v>
      </c>
      <c r="W1323" s="143" cm="1">
        <f t="array" ref="W1323">INDEX($K:$P,ROW(),MATCH(W$3,$K$2:$P$2,0))</f>
        <v>800000</v>
      </c>
      <c r="X1323" s="143" cm="1">
        <f t="array" ref="X1323">INDEX($K:$P,ROW(),MATCH(X$3,$K$2:$P$2,0))</f>
        <v>800000</v>
      </c>
      <c r="Y1323" s="143" cm="1">
        <f t="array" ref="Y1323">INDEX($K:$P,ROW(),MATCH(Y$3,$K$2:$P$2,0))</f>
        <v>800000</v>
      </c>
      <c r="Z1323" s="143" cm="1">
        <f t="array" ref="Z1323">INDEX($K:$P,ROW(),MATCH(Z$3,$K$2:$P$2,0))</f>
        <v>800000</v>
      </c>
      <c r="AA1323" s="143" cm="1">
        <f t="array" ref="AA1323">INDEX($K:$P,ROW(),MATCH(AA$3,$K$2:$P$2,0))</f>
        <v>800000</v>
      </c>
      <c r="AB1323" s="143" cm="1">
        <f t="array" ref="AB1323">INDEX($K:$P,ROW(),MATCH(AB$3,$K$2:$P$2,0))</f>
        <v>800000</v>
      </c>
      <c r="AC1323" s="143" cm="1">
        <f t="array" ref="AC1323">INDEX($K:$P,ROW(),MATCH(AC$3,$K$2:$P$2,0))</f>
        <v>800000</v>
      </c>
      <c r="AD1323" s="143" cm="1">
        <f t="array" ref="AD1323">INDEX($K:$P,ROW(),MATCH(AD$3,$K$2:$P$2,0))</f>
        <v>800000</v>
      </c>
      <c r="AE1323" s="143" cm="1">
        <f t="array" ref="AE1323">INDEX($K:$P,ROW(),MATCH(AE$3,$K$2:$P$2,0))</f>
        <v>800000</v>
      </c>
      <c r="AF1323" s="143" cm="1">
        <f t="array" ref="AF1323">INDEX($K:$P,ROW(),MATCH(AF$3,$K$2:$P$2,0))</f>
        <v>800000</v>
      </c>
      <c r="AG1323" s="143" cm="1">
        <f t="array" ref="AG1323">INDEX($K:$P,ROW(),MATCH(AG$3,$K$2:$P$2,0))</f>
        <v>800000</v>
      </c>
      <c r="AH1323" s="143" cm="1">
        <f t="array" ref="AH1323">INDEX($K:$P,ROW(),MATCH(AH$3,$K$2:$P$2,0))</f>
        <v>800000</v>
      </c>
      <c r="AI1323" s="143" cm="1">
        <f t="array" ref="AI1323">INDEX($K:$P,ROW(),MATCH(AI$3,$K$2:$P$2,0))</f>
        <v>800000</v>
      </c>
      <c r="AJ1323" s="143" cm="1">
        <f t="array" ref="AJ1323">INDEX($K:$P,ROW(),MATCH(AJ$3,$K$2:$P$2,0))</f>
        <v>800000</v>
      </c>
      <c r="AK1323" s="143" cm="1">
        <f t="array" ref="AK1323">INDEX($K:$P,ROW(),MATCH(AK$3,$K$2:$P$2,0))</f>
        <v>800000</v>
      </c>
      <c r="AL1323" s="143" cm="1">
        <f t="array" ref="AL1323">INDEX($K:$P,ROW(),MATCH(AL$3,$K$2:$P$2,0))</f>
        <v>800000</v>
      </c>
      <c r="AM1323" s="143" cm="1">
        <f t="array" ref="AM1323">INDEX($K:$P,ROW(),MATCH(AM$3,$K$2:$P$2,0))</f>
        <v>800000</v>
      </c>
      <c r="AN1323" s="143" cm="1">
        <f t="array" ref="AN1323">INDEX($K:$P,ROW(),MATCH(AN$3,$K$2:$P$2,0))</f>
        <v>800000</v>
      </c>
      <c r="AO1323" s="143" cm="1">
        <f t="array" ref="AO1323">INDEX($K:$P,ROW(),MATCH(AO$3,$K$2:$P$2,0))</f>
        <v>800000</v>
      </c>
      <c r="AP1323" s="143" cm="1">
        <f t="array" ref="AP1323">INDEX($K:$P,ROW(),MATCH(AP$3,$K$2:$P$2,0))</f>
        <v>800000</v>
      </c>
      <c r="AQ1323" s="143" cm="1">
        <f t="array" ref="AQ1323">INDEX($K:$P,ROW(),MATCH(AQ$3,$K$2:$P$2,0))</f>
        <v>800000</v>
      </c>
      <c r="AR1323" s="143" cm="1">
        <f t="array" ref="AR1323">INDEX($K:$P,ROW(),MATCH(AR$3,$K$2:$P$2,0))</f>
        <v>800000</v>
      </c>
      <c r="AS1323" s="143" cm="1">
        <f t="array" ref="AS1323">INDEX($K:$P,ROW(),MATCH(AS$3,$K$2:$P$2,0))</f>
        <v>800000</v>
      </c>
      <c r="AT1323" s="143" cm="1">
        <f t="array" ref="AT1323">INDEX($K:$P,ROW(),MATCH(AT$3,$K$2:$P$2,0))</f>
        <v>800000</v>
      </c>
      <c r="AU1323" s="143" cm="1">
        <f t="array" ref="AU1323">INDEX($K:$P,ROW(),MATCH(AU$3,$K$2:$P$2,0))</f>
        <v>800000</v>
      </c>
      <c r="AV1323" s="143" cm="1">
        <f t="array" ref="AV1323">INDEX($K:$P,ROW(),MATCH(AV$3,$K$2:$P$2,0))</f>
        <v>800000</v>
      </c>
      <c r="AW1323" s="143" cm="1">
        <f t="array" ref="AW1323">INDEX($K:$P,ROW(),MATCH(AW$3,$K$2:$P$2,0))</f>
        <v>800000</v>
      </c>
      <c r="AX1323" s="143" cm="1">
        <f t="array" ref="AX1323">INDEX($K:$P,ROW(),MATCH(AX$3,$K$2:$P$2,0))</f>
        <v>800000</v>
      </c>
      <c r="AY1323" s="143" cm="1">
        <f t="array" ref="AY1323">INDEX($K:$P,ROW(),MATCH(AY$3,$K$2:$P$2,0))</f>
        <v>800000</v>
      </c>
      <c r="AZ1323" s="143" cm="1">
        <f t="array" ref="AZ1323">INDEX($K:$P,ROW(),MATCH(AZ$3,$K$2:$P$2,0))</f>
        <v>800000</v>
      </c>
      <c r="BA1323" s="143" cm="1">
        <f t="array" ref="BA1323">INDEX($K:$P,ROW(),MATCH(BA$3,$K$2:$P$2,0))</f>
        <v>800000</v>
      </c>
      <c r="BB1323" s="143" cm="1">
        <f t="array" ref="BB1323">INDEX($K:$P,ROW(),MATCH(BB$3,$K$2:$P$2,0))</f>
        <v>800000</v>
      </c>
      <c r="BC1323" s="143" cm="1">
        <f t="array" ref="BC1323">INDEX($K:$P,ROW(),MATCH(BC$3,$K$2:$P$2,0))</f>
        <v>800000</v>
      </c>
      <c r="BD1323" s="143" cm="1">
        <f t="array" ref="BD1323">INDEX($K:$P,ROW(),MATCH(BD$3,$K$2:$P$2,0))</f>
        <v>800000</v>
      </c>
      <c r="BE1323" s="143" cm="1">
        <f t="array" ref="BE1323">INDEX($K:$P,ROW(),MATCH(BE$3,$K$2:$P$2,0))</f>
        <v>800000</v>
      </c>
      <c r="BF1323" s="143" cm="1">
        <f t="array" ref="BF1323">INDEX($K:$P,ROW(),MATCH(BF$3,$K$2:$P$2,0))</f>
        <v>800000</v>
      </c>
      <c r="BG1323" s="143" cm="1">
        <f t="array" ref="BG1323">INDEX($K:$P,ROW(),MATCH(BG$3,$K$2:$P$2,0))</f>
        <v>800000</v>
      </c>
      <c r="BH1323" s="143" cm="1">
        <f t="array" ref="BH1323">INDEX($K:$P,ROW(),MATCH(BH$3,$K$2:$P$2,0))</f>
        <v>800000</v>
      </c>
      <c r="BI1323" s="143" cm="1">
        <f t="array" ref="BI1323">INDEX($K:$P,ROW(),MATCH(BI$3,$K$2:$P$2,0))</f>
        <v>800000</v>
      </c>
      <c r="BJ1323" s="143" cm="1">
        <f t="array" ref="BJ1323">INDEX($K:$P,ROW(),MATCH(BJ$3,$K$2:$P$2,0))</f>
        <v>800000</v>
      </c>
      <c r="BK1323" s="143" cm="1">
        <f t="array" ref="BK1323">INDEX($K:$P,ROW(),MATCH(BK$3,$K$2:$P$2,0))</f>
        <v>800000</v>
      </c>
      <c r="BL1323" s="143" cm="1">
        <f t="array" ref="BL1323">INDEX($K:$P,ROW(),MATCH(BL$3,$K$2:$P$2,0))</f>
        <v>800000</v>
      </c>
      <c r="BM1323" s="143" cm="1">
        <f t="array" ref="BM1323">INDEX($K:$P,ROW(),MATCH(BM$3,$K$2:$P$2,0))</f>
        <v>800000</v>
      </c>
      <c r="BN1323" s="143" cm="1">
        <f t="array" ref="BN1323">INDEX($K:$P,ROW(),MATCH(BN$3,$K$2:$P$2,0))</f>
        <v>800000</v>
      </c>
      <c r="BO1323" s="143" cm="1">
        <f t="array" ref="BO1323">INDEX($K:$P,ROW(),MATCH(BO$3,$K$2:$P$2,0))</f>
        <v>800000</v>
      </c>
      <c r="BP1323" s="143" cm="1">
        <f t="array" ref="BP1323">INDEX($K:$P,ROW(),MATCH(BP$3,$K$2:$P$2,0))</f>
        <v>800000</v>
      </c>
      <c r="BQ1323" s="143" cm="1">
        <f t="array" ref="BQ1323">INDEX($K:$P,ROW(),MATCH(BQ$3,$K$2:$P$2,0))</f>
        <v>800000</v>
      </c>
      <c r="BR1323" s="143" cm="1">
        <f t="array" ref="BR1323">INDEX($K:$P,ROW(),MATCH(BR$3,$K$2:$P$2,0))</f>
        <v>800000</v>
      </c>
      <c r="BS1323" s="143" cm="1">
        <f t="array" ref="BS1323">INDEX($K:$P,ROW(),MATCH(BS$3,$K$2:$P$2,0))</f>
        <v>800000</v>
      </c>
      <c r="BT1323" s="143" cm="1">
        <f t="array" ref="BT1323">INDEX($K:$P,ROW(),MATCH(BT$3,$K$2:$P$2,0))</f>
        <v>800000</v>
      </c>
      <c r="BU1323" s="143" cm="1">
        <f t="array" ref="BU1323">INDEX($K:$P,ROW(),MATCH(BU$3,$K$2:$P$2,0))</f>
        <v>800000</v>
      </c>
      <c r="BV1323" s="143" cm="1">
        <f t="array" ref="BV1323">INDEX($K:$P,ROW(),MATCH(BV$3,$K$2:$P$2,0))</f>
        <v>800000</v>
      </c>
      <c r="BW1323" s="143" cm="1">
        <f t="array" ref="BW1323">INDEX($K:$P,ROW(),MATCH(BW$3,$K$2:$P$2,0))</f>
        <v>800000</v>
      </c>
      <c r="BX1323" s="143" cm="1">
        <f t="array" ref="BX1323">INDEX($K:$P,ROW(),MATCH(BX$3,$K$2:$P$2,0))</f>
        <v>800000</v>
      </c>
      <c r="BY1323" s="143" cm="1">
        <f t="array" ref="BY1323">INDEX($K:$P,ROW(),MATCH(BY$3,$K$2:$P$2,0))</f>
        <v>800000</v>
      </c>
      <c r="BZ1323" s="143" cm="1">
        <f t="array" ref="BZ1323">INDEX($K:$P,ROW(),MATCH(BZ$3,$K$2:$P$2,0))</f>
        <v>800000</v>
      </c>
      <c r="CA1323" s="143" cm="1">
        <f t="array" ref="CA1323">INDEX($K:$P,ROW(),MATCH(CA$3,$K$2:$P$2,0))</f>
        <v>800000</v>
      </c>
      <c r="CB1323" s="143" cm="1">
        <f t="array" ref="CB1323">INDEX($K:$P,ROW(),MATCH(CB$3,$K$2:$P$2,0))</f>
        <v>800000</v>
      </c>
      <c r="CC1323" s="143" cm="1">
        <f t="array" ref="CC1323">INDEX($K:$P,ROW(),MATCH(CC$3,$K$2:$P$2,0))</f>
        <v>800000</v>
      </c>
      <c r="CD1323" s="143" cm="1">
        <f t="array" ref="CD1323">INDEX($K:$P,ROW(),MATCH(CD$3,$K$2:$P$2,0))</f>
        <v>800000</v>
      </c>
      <c r="CE1323" s="143" cm="1">
        <f t="array" ref="CE1323">INDEX($K:$P,ROW(),MATCH(CE$3,$K$2:$P$2,0))</f>
        <v>800000</v>
      </c>
      <c r="CF1323" s="143" cm="1">
        <f t="array" ref="CF1323">INDEX($K:$P,ROW(),MATCH(CF$3,$K$2:$P$2,0))</f>
        <v>800000</v>
      </c>
      <c r="CG1323" s="143" cm="1">
        <f t="array" ref="CG1323">INDEX($K:$P,ROW(),MATCH(CG$3,$K$2:$P$2,0))</f>
        <v>800000</v>
      </c>
      <c r="CH1323" s="143" cm="1">
        <f t="array" ref="CH1323">INDEX($K:$P,ROW(),MATCH(CH$3,$K$2:$P$2,0))</f>
        <v>800000</v>
      </c>
      <c r="CI1323" s="143" cm="1">
        <f t="array" ref="CI1323">INDEX($K:$P,ROW(),MATCH(CI$3,$K$2:$P$2,0))</f>
        <v>800000</v>
      </c>
      <c r="CJ1323" s="143" cm="1">
        <f t="array" ref="CJ1323">INDEX($K:$P,ROW(),MATCH(CJ$3,$K$2:$P$2,0))</f>
        <v>800000</v>
      </c>
      <c r="CK1323" s="143" cm="1">
        <f t="array" ref="CK1323">INDEX($K:$P,ROW(),MATCH(CK$3,$K$2:$P$2,0))</f>
        <v>800000</v>
      </c>
      <c r="CL1323" s="143" cm="1">
        <f t="array" ref="CL1323">INDEX($K:$P,ROW(),MATCH(CL$3,$K$2:$P$2,0))</f>
        <v>800000</v>
      </c>
    </row>
    <row r="1324" spans="2:90" x14ac:dyDescent="0.4">
      <c r="B1324" s="141" t="s">
        <v>830</v>
      </c>
      <c r="D1324" t="s">
        <v>828</v>
      </c>
      <c r="E1324" s="8" t="str">
        <f t="shared" si="1521"/>
        <v>1324 DCSALESQUOTA-S</v>
      </c>
      <c r="G1324" t="str">
        <f t="shared" si="1522"/>
        <v>1324 DCSALESQUOTA-S</v>
      </c>
      <c r="H1324" s="12"/>
      <c r="I1324" s="60"/>
      <c r="J1324" s="60"/>
      <c r="K1324" s="162">
        <v>0.8</v>
      </c>
      <c r="L1324" s="162">
        <v>0.8</v>
      </c>
      <c r="M1324" s="162">
        <v>0.8</v>
      </c>
      <c r="N1324" s="162">
        <v>0.8</v>
      </c>
      <c r="O1324" s="162">
        <v>0.8</v>
      </c>
      <c r="P1324" s="162">
        <v>0.8</v>
      </c>
      <c r="R1324" s="19"/>
      <c r="S1324" s="146" cm="1">
        <f t="array" ref="S1324">INDEX($K:$P,ROW(),MATCH(S$3,$K$2:$P$2,0))</f>
        <v>0.8</v>
      </c>
      <c r="T1324" s="146" cm="1">
        <f t="array" ref="T1324">INDEX($K:$P,ROW(),MATCH(T$3,$K$2:$P$2,0))</f>
        <v>0.8</v>
      </c>
      <c r="U1324" s="146" cm="1">
        <f t="array" ref="U1324">INDEX($K:$P,ROW(),MATCH(U$3,$K$2:$P$2,0))</f>
        <v>0.8</v>
      </c>
      <c r="V1324" s="146" cm="1">
        <f t="array" ref="V1324">INDEX($K:$P,ROW(),MATCH(V$3,$K$2:$P$2,0))</f>
        <v>0.8</v>
      </c>
      <c r="W1324" s="146" cm="1">
        <f t="array" ref="W1324">INDEX($K:$P,ROW(),MATCH(W$3,$K$2:$P$2,0))</f>
        <v>0.8</v>
      </c>
      <c r="X1324" s="146" cm="1">
        <f t="array" ref="X1324">INDEX($K:$P,ROW(),MATCH(X$3,$K$2:$P$2,0))</f>
        <v>0.8</v>
      </c>
      <c r="Y1324" s="146" cm="1">
        <f t="array" ref="Y1324">INDEX($K:$P,ROW(),MATCH(Y$3,$K$2:$P$2,0))</f>
        <v>0.8</v>
      </c>
      <c r="Z1324" s="146" cm="1">
        <f t="array" ref="Z1324">INDEX($K:$P,ROW(),MATCH(Z$3,$K$2:$P$2,0))</f>
        <v>0.8</v>
      </c>
      <c r="AA1324" s="146" cm="1">
        <f t="array" ref="AA1324">INDEX($K:$P,ROW(),MATCH(AA$3,$K$2:$P$2,0))</f>
        <v>0.8</v>
      </c>
      <c r="AB1324" s="146" cm="1">
        <f t="array" ref="AB1324">INDEX($K:$P,ROW(),MATCH(AB$3,$K$2:$P$2,0))</f>
        <v>0.8</v>
      </c>
      <c r="AC1324" s="146" cm="1">
        <f t="array" ref="AC1324">INDEX($K:$P,ROW(),MATCH(AC$3,$K$2:$P$2,0))</f>
        <v>0.8</v>
      </c>
      <c r="AD1324" s="146" cm="1">
        <f t="array" ref="AD1324">INDEX($K:$P,ROW(),MATCH(AD$3,$K$2:$P$2,0))</f>
        <v>0.8</v>
      </c>
      <c r="AE1324" s="146" cm="1">
        <f t="array" ref="AE1324">INDEX($K:$P,ROW(),MATCH(AE$3,$K$2:$P$2,0))</f>
        <v>0.8</v>
      </c>
      <c r="AF1324" s="146" cm="1">
        <f t="array" ref="AF1324">INDEX($K:$P,ROW(),MATCH(AF$3,$K$2:$P$2,0))</f>
        <v>0.8</v>
      </c>
      <c r="AG1324" s="146" cm="1">
        <f t="array" ref="AG1324">INDEX($K:$P,ROW(),MATCH(AG$3,$K$2:$P$2,0))</f>
        <v>0.8</v>
      </c>
      <c r="AH1324" s="146" cm="1">
        <f t="array" ref="AH1324">INDEX($K:$P,ROW(),MATCH(AH$3,$K$2:$P$2,0))</f>
        <v>0.8</v>
      </c>
      <c r="AI1324" s="146" cm="1">
        <f t="array" ref="AI1324">INDEX($K:$P,ROW(),MATCH(AI$3,$K$2:$P$2,0))</f>
        <v>0.8</v>
      </c>
      <c r="AJ1324" s="146" cm="1">
        <f t="array" ref="AJ1324">INDEX($K:$P,ROW(),MATCH(AJ$3,$K$2:$P$2,0))</f>
        <v>0.8</v>
      </c>
      <c r="AK1324" s="146" cm="1">
        <f t="array" ref="AK1324">INDEX($K:$P,ROW(),MATCH(AK$3,$K$2:$P$2,0))</f>
        <v>0.8</v>
      </c>
      <c r="AL1324" s="146" cm="1">
        <f t="array" ref="AL1324">INDEX($K:$P,ROW(),MATCH(AL$3,$K$2:$P$2,0))</f>
        <v>0.8</v>
      </c>
      <c r="AM1324" s="146" cm="1">
        <f t="array" ref="AM1324">INDEX($K:$P,ROW(),MATCH(AM$3,$K$2:$P$2,0))</f>
        <v>0.8</v>
      </c>
      <c r="AN1324" s="146" cm="1">
        <f t="array" ref="AN1324">INDEX($K:$P,ROW(),MATCH(AN$3,$K$2:$P$2,0))</f>
        <v>0.8</v>
      </c>
      <c r="AO1324" s="146" cm="1">
        <f t="array" ref="AO1324">INDEX($K:$P,ROW(),MATCH(AO$3,$K$2:$P$2,0))</f>
        <v>0.8</v>
      </c>
      <c r="AP1324" s="146" cm="1">
        <f t="array" ref="AP1324">INDEX($K:$P,ROW(),MATCH(AP$3,$K$2:$P$2,0))</f>
        <v>0.8</v>
      </c>
      <c r="AQ1324" s="146" cm="1">
        <f t="array" ref="AQ1324">INDEX($K:$P,ROW(),MATCH(AQ$3,$K$2:$P$2,0))</f>
        <v>0.8</v>
      </c>
      <c r="AR1324" s="146" cm="1">
        <f t="array" ref="AR1324">INDEX($K:$P,ROW(),MATCH(AR$3,$K$2:$P$2,0))</f>
        <v>0.8</v>
      </c>
      <c r="AS1324" s="146" cm="1">
        <f t="array" ref="AS1324">INDEX($K:$P,ROW(),MATCH(AS$3,$K$2:$P$2,0))</f>
        <v>0.8</v>
      </c>
      <c r="AT1324" s="146" cm="1">
        <f t="array" ref="AT1324">INDEX($K:$P,ROW(),MATCH(AT$3,$K$2:$P$2,0))</f>
        <v>0.8</v>
      </c>
      <c r="AU1324" s="146" cm="1">
        <f t="array" ref="AU1324">INDEX($K:$P,ROW(),MATCH(AU$3,$K$2:$P$2,0))</f>
        <v>0.8</v>
      </c>
      <c r="AV1324" s="146" cm="1">
        <f t="array" ref="AV1324">INDEX($K:$P,ROW(),MATCH(AV$3,$K$2:$P$2,0))</f>
        <v>0.8</v>
      </c>
      <c r="AW1324" s="146" cm="1">
        <f t="array" ref="AW1324">INDEX($K:$P,ROW(),MATCH(AW$3,$K$2:$P$2,0))</f>
        <v>0.8</v>
      </c>
      <c r="AX1324" s="146" cm="1">
        <f t="array" ref="AX1324">INDEX($K:$P,ROW(),MATCH(AX$3,$K$2:$P$2,0))</f>
        <v>0.8</v>
      </c>
      <c r="AY1324" s="146" cm="1">
        <f t="array" ref="AY1324">INDEX($K:$P,ROW(),MATCH(AY$3,$K$2:$P$2,0))</f>
        <v>0.8</v>
      </c>
      <c r="AZ1324" s="146" cm="1">
        <f t="array" ref="AZ1324">INDEX($K:$P,ROW(),MATCH(AZ$3,$K$2:$P$2,0))</f>
        <v>0.8</v>
      </c>
      <c r="BA1324" s="146" cm="1">
        <f t="array" ref="BA1324">INDEX($K:$P,ROW(),MATCH(BA$3,$K$2:$P$2,0))</f>
        <v>0.8</v>
      </c>
      <c r="BB1324" s="146" cm="1">
        <f t="array" ref="BB1324">INDEX($K:$P,ROW(),MATCH(BB$3,$K$2:$P$2,0))</f>
        <v>0.8</v>
      </c>
      <c r="BC1324" s="146" cm="1">
        <f t="array" ref="BC1324">INDEX($K:$P,ROW(),MATCH(BC$3,$K$2:$P$2,0))</f>
        <v>0.8</v>
      </c>
      <c r="BD1324" s="146" cm="1">
        <f t="array" ref="BD1324">INDEX($K:$P,ROW(),MATCH(BD$3,$K$2:$P$2,0))</f>
        <v>0.8</v>
      </c>
      <c r="BE1324" s="146" cm="1">
        <f t="array" ref="BE1324">INDEX($K:$P,ROW(),MATCH(BE$3,$K$2:$P$2,0))</f>
        <v>0.8</v>
      </c>
      <c r="BF1324" s="146" cm="1">
        <f t="array" ref="BF1324">INDEX($K:$P,ROW(),MATCH(BF$3,$K$2:$P$2,0))</f>
        <v>0.8</v>
      </c>
      <c r="BG1324" s="146" cm="1">
        <f t="array" ref="BG1324">INDEX($K:$P,ROW(),MATCH(BG$3,$K$2:$P$2,0))</f>
        <v>0.8</v>
      </c>
      <c r="BH1324" s="146" cm="1">
        <f t="array" ref="BH1324">INDEX($K:$P,ROW(),MATCH(BH$3,$K$2:$P$2,0))</f>
        <v>0.8</v>
      </c>
      <c r="BI1324" s="146" cm="1">
        <f t="array" ref="BI1324">INDEX($K:$P,ROW(),MATCH(BI$3,$K$2:$P$2,0))</f>
        <v>0.8</v>
      </c>
      <c r="BJ1324" s="146" cm="1">
        <f t="array" ref="BJ1324">INDEX($K:$P,ROW(),MATCH(BJ$3,$K$2:$P$2,0))</f>
        <v>0.8</v>
      </c>
      <c r="BK1324" s="146" cm="1">
        <f t="array" ref="BK1324">INDEX($K:$P,ROW(),MATCH(BK$3,$K$2:$P$2,0))</f>
        <v>0.8</v>
      </c>
      <c r="BL1324" s="146" cm="1">
        <f t="array" ref="BL1324">INDEX($K:$P,ROW(),MATCH(BL$3,$K$2:$P$2,0))</f>
        <v>0.8</v>
      </c>
      <c r="BM1324" s="146" cm="1">
        <f t="array" ref="BM1324">INDEX($K:$P,ROW(),MATCH(BM$3,$K$2:$P$2,0))</f>
        <v>0.8</v>
      </c>
      <c r="BN1324" s="146" cm="1">
        <f t="array" ref="BN1324">INDEX($K:$P,ROW(),MATCH(BN$3,$K$2:$P$2,0))</f>
        <v>0.8</v>
      </c>
      <c r="BO1324" s="146" cm="1">
        <f t="array" ref="BO1324">INDEX($K:$P,ROW(),MATCH(BO$3,$K$2:$P$2,0))</f>
        <v>0.8</v>
      </c>
      <c r="BP1324" s="146" cm="1">
        <f t="array" ref="BP1324">INDEX($K:$P,ROW(),MATCH(BP$3,$K$2:$P$2,0))</f>
        <v>0.8</v>
      </c>
      <c r="BQ1324" s="146" cm="1">
        <f t="array" ref="BQ1324">INDEX($K:$P,ROW(),MATCH(BQ$3,$K$2:$P$2,0))</f>
        <v>0.8</v>
      </c>
      <c r="BR1324" s="146" cm="1">
        <f t="array" ref="BR1324">INDEX($K:$P,ROW(),MATCH(BR$3,$K$2:$P$2,0))</f>
        <v>0.8</v>
      </c>
      <c r="BS1324" s="146" cm="1">
        <f t="array" ref="BS1324">INDEX($K:$P,ROW(),MATCH(BS$3,$K$2:$P$2,0))</f>
        <v>0.8</v>
      </c>
      <c r="BT1324" s="146" cm="1">
        <f t="array" ref="BT1324">INDEX($K:$P,ROW(),MATCH(BT$3,$K$2:$P$2,0))</f>
        <v>0.8</v>
      </c>
      <c r="BU1324" s="146" cm="1">
        <f t="array" ref="BU1324">INDEX($K:$P,ROW(),MATCH(BU$3,$K$2:$P$2,0))</f>
        <v>0.8</v>
      </c>
      <c r="BV1324" s="146" cm="1">
        <f t="array" ref="BV1324">INDEX($K:$P,ROW(),MATCH(BV$3,$K$2:$P$2,0))</f>
        <v>0.8</v>
      </c>
      <c r="BW1324" s="146" cm="1">
        <f t="array" ref="BW1324">INDEX($K:$P,ROW(),MATCH(BW$3,$K$2:$P$2,0))</f>
        <v>0.8</v>
      </c>
      <c r="BX1324" s="146" cm="1">
        <f t="array" ref="BX1324">INDEX($K:$P,ROW(),MATCH(BX$3,$K$2:$P$2,0))</f>
        <v>0.8</v>
      </c>
      <c r="BY1324" s="146" cm="1">
        <f t="array" ref="BY1324">INDEX($K:$P,ROW(),MATCH(BY$3,$K$2:$P$2,0))</f>
        <v>0.8</v>
      </c>
      <c r="BZ1324" s="146" cm="1">
        <f t="array" ref="BZ1324">INDEX($K:$P,ROW(),MATCH(BZ$3,$K$2:$P$2,0))</f>
        <v>0.8</v>
      </c>
      <c r="CA1324" s="146" cm="1">
        <f t="array" ref="CA1324">INDEX($K:$P,ROW(),MATCH(CA$3,$K$2:$P$2,0))</f>
        <v>0.8</v>
      </c>
      <c r="CB1324" s="146" cm="1">
        <f t="array" ref="CB1324">INDEX($K:$P,ROW(),MATCH(CB$3,$K$2:$P$2,0))</f>
        <v>0.8</v>
      </c>
      <c r="CC1324" s="146" cm="1">
        <f t="array" ref="CC1324">INDEX($K:$P,ROW(),MATCH(CC$3,$K$2:$P$2,0))</f>
        <v>0.8</v>
      </c>
      <c r="CD1324" s="146" cm="1">
        <f t="array" ref="CD1324">INDEX($K:$P,ROW(),MATCH(CD$3,$K$2:$P$2,0))</f>
        <v>0.8</v>
      </c>
      <c r="CE1324" s="146" cm="1">
        <f t="array" ref="CE1324">INDEX($K:$P,ROW(),MATCH(CE$3,$K$2:$P$2,0))</f>
        <v>0.8</v>
      </c>
      <c r="CF1324" s="146" cm="1">
        <f t="array" ref="CF1324">INDEX($K:$P,ROW(),MATCH(CF$3,$K$2:$P$2,0))</f>
        <v>0.8</v>
      </c>
      <c r="CG1324" s="146" cm="1">
        <f t="array" ref="CG1324">INDEX($K:$P,ROW(),MATCH(CG$3,$K$2:$P$2,0))</f>
        <v>0.8</v>
      </c>
      <c r="CH1324" s="146" cm="1">
        <f t="array" ref="CH1324">INDEX($K:$P,ROW(),MATCH(CH$3,$K$2:$P$2,0))</f>
        <v>0.8</v>
      </c>
      <c r="CI1324" s="146" cm="1">
        <f t="array" ref="CI1324">INDEX($K:$P,ROW(),MATCH(CI$3,$K$2:$P$2,0))</f>
        <v>0.8</v>
      </c>
      <c r="CJ1324" s="146" cm="1">
        <f t="array" ref="CJ1324">INDEX($K:$P,ROW(),MATCH(CJ$3,$K$2:$P$2,0))</f>
        <v>0.8</v>
      </c>
      <c r="CK1324" s="146" cm="1">
        <f t="array" ref="CK1324">INDEX($K:$P,ROW(),MATCH(CK$3,$K$2:$P$2,0))</f>
        <v>0.8</v>
      </c>
      <c r="CL1324" s="146" cm="1">
        <f t="array" ref="CL1324">INDEX($K:$P,ROW(),MATCH(CL$3,$K$2:$P$2,0))</f>
        <v>0.8</v>
      </c>
    </row>
    <row r="1325" spans="2:90" x14ac:dyDescent="0.4">
      <c r="B1325" s="141" t="s">
        <v>831</v>
      </c>
      <c r="D1325" t="s">
        <v>828</v>
      </c>
      <c r="E1325" s="8" t="str">
        <f t="shared" si="1521"/>
        <v>1325 DCSALESQUOTA-S</v>
      </c>
      <c r="G1325" t="str">
        <f t="shared" si="1522"/>
        <v>1325 DCSALESQUOTA-S</v>
      </c>
      <c r="H1325" s="12"/>
      <c r="I1325" s="60"/>
      <c r="J1325" s="60"/>
      <c r="K1325" s="177">
        <f>+K1323*K1324</f>
        <v>640000</v>
      </c>
      <c r="L1325" s="177">
        <f t="shared" ref="L1325:P1325" si="1523">+L1323*L1324</f>
        <v>640000</v>
      </c>
      <c r="M1325" s="177">
        <f t="shared" si="1523"/>
        <v>640000</v>
      </c>
      <c r="N1325" s="177">
        <f t="shared" si="1523"/>
        <v>640000</v>
      </c>
      <c r="O1325" s="177">
        <f t="shared" si="1523"/>
        <v>640000</v>
      </c>
      <c r="P1325" s="177">
        <f t="shared" si="1523"/>
        <v>640000</v>
      </c>
      <c r="R1325" s="19"/>
      <c r="S1325" s="143">
        <f t="shared" ref="S1325" si="1524">+S1323*S1324</f>
        <v>640000</v>
      </c>
      <c r="T1325" s="143">
        <f t="shared" ref="T1325:AX1325" si="1525">+T1323*T1324</f>
        <v>640000</v>
      </c>
      <c r="U1325" s="143">
        <f t="shared" si="1525"/>
        <v>640000</v>
      </c>
      <c r="V1325" s="143">
        <f t="shared" si="1525"/>
        <v>640000</v>
      </c>
      <c r="W1325" s="143">
        <f t="shared" si="1525"/>
        <v>640000</v>
      </c>
      <c r="X1325" s="143">
        <f t="shared" si="1525"/>
        <v>640000</v>
      </c>
      <c r="Y1325" s="143">
        <f t="shared" si="1525"/>
        <v>640000</v>
      </c>
      <c r="Z1325" s="143">
        <f t="shared" si="1525"/>
        <v>640000</v>
      </c>
      <c r="AA1325" s="143">
        <f t="shared" si="1525"/>
        <v>640000</v>
      </c>
      <c r="AB1325" s="143">
        <f t="shared" si="1525"/>
        <v>640000</v>
      </c>
      <c r="AC1325" s="143">
        <f t="shared" si="1525"/>
        <v>640000</v>
      </c>
      <c r="AD1325" s="143">
        <f t="shared" si="1525"/>
        <v>640000</v>
      </c>
      <c r="AE1325" s="143">
        <f t="shared" si="1525"/>
        <v>640000</v>
      </c>
      <c r="AF1325" s="143">
        <f t="shared" si="1525"/>
        <v>640000</v>
      </c>
      <c r="AG1325" s="143">
        <f t="shared" si="1525"/>
        <v>640000</v>
      </c>
      <c r="AH1325" s="143">
        <f t="shared" si="1525"/>
        <v>640000</v>
      </c>
      <c r="AI1325" s="143">
        <f t="shared" si="1525"/>
        <v>640000</v>
      </c>
      <c r="AJ1325" s="143">
        <f t="shared" si="1525"/>
        <v>640000</v>
      </c>
      <c r="AK1325" s="143">
        <f t="shared" si="1525"/>
        <v>640000</v>
      </c>
      <c r="AL1325" s="143">
        <f t="shared" si="1525"/>
        <v>640000</v>
      </c>
      <c r="AM1325" s="143">
        <f t="shared" si="1525"/>
        <v>640000</v>
      </c>
      <c r="AN1325" s="143">
        <f t="shared" si="1525"/>
        <v>640000</v>
      </c>
      <c r="AO1325" s="143">
        <f t="shared" si="1525"/>
        <v>640000</v>
      </c>
      <c r="AP1325" s="143">
        <f t="shared" si="1525"/>
        <v>640000</v>
      </c>
      <c r="AQ1325" s="143">
        <f t="shared" si="1525"/>
        <v>640000</v>
      </c>
      <c r="AR1325" s="143">
        <f t="shared" si="1525"/>
        <v>640000</v>
      </c>
      <c r="AS1325" s="143">
        <f t="shared" si="1525"/>
        <v>640000</v>
      </c>
      <c r="AT1325" s="143">
        <f t="shared" si="1525"/>
        <v>640000</v>
      </c>
      <c r="AU1325" s="143">
        <f t="shared" si="1525"/>
        <v>640000</v>
      </c>
      <c r="AV1325" s="143">
        <f t="shared" si="1525"/>
        <v>640000</v>
      </c>
      <c r="AW1325" s="143">
        <f t="shared" si="1525"/>
        <v>640000</v>
      </c>
      <c r="AX1325" s="143">
        <f t="shared" si="1525"/>
        <v>640000</v>
      </c>
      <c r="AY1325" s="143">
        <f t="shared" ref="AY1325:CD1325" si="1526">+AY1323*AY1324</f>
        <v>640000</v>
      </c>
      <c r="AZ1325" s="143">
        <f t="shared" si="1526"/>
        <v>640000</v>
      </c>
      <c r="BA1325" s="143">
        <f t="shared" si="1526"/>
        <v>640000</v>
      </c>
      <c r="BB1325" s="143">
        <f t="shared" si="1526"/>
        <v>640000</v>
      </c>
      <c r="BC1325" s="143">
        <f t="shared" si="1526"/>
        <v>640000</v>
      </c>
      <c r="BD1325" s="143">
        <f t="shared" si="1526"/>
        <v>640000</v>
      </c>
      <c r="BE1325" s="143">
        <f t="shared" si="1526"/>
        <v>640000</v>
      </c>
      <c r="BF1325" s="143">
        <f t="shared" si="1526"/>
        <v>640000</v>
      </c>
      <c r="BG1325" s="143">
        <f t="shared" si="1526"/>
        <v>640000</v>
      </c>
      <c r="BH1325" s="143">
        <f t="shared" si="1526"/>
        <v>640000</v>
      </c>
      <c r="BI1325" s="143">
        <f t="shared" si="1526"/>
        <v>640000</v>
      </c>
      <c r="BJ1325" s="143">
        <f t="shared" si="1526"/>
        <v>640000</v>
      </c>
      <c r="BK1325" s="143">
        <f t="shared" si="1526"/>
        <v>640000</v>
      </c>
      <c r="BL1325" s="143">
        <f t="shared" si="1526"/>
        <v>640000</v>
      </c>
      <c r="BM1325" s="143">
        <f t="shared" si="1526"/>
        <v>640000</v>
      </c>
      <c r="BN1325" s="143">
        <f t="shared" si="1526"/>
        <v>640000</v>
      </c>
      <c r="BO1325" s="143">
        <f t="shared" si="1526"/>
        <v>640000</v>
      </c>
      <c r="BP1325" s="143">
        <f t="shared" si="1526"/>
        <v>640000</v>
      </c>
      <c r="BQ1325" s="143">
        <f t="shared" si="1526"/>
        <v>640000</v>
      </c>
      <c r="BR1325" s="143">
        <f t="shared" si="1526"/>
        <v>640000</v>
      </c>
      <c r="BS1325" s="143">
        <f t="shared" si="1526"/>
        <v>640000</v>
      </c>
      <c r="BT1325" s="143">
        <f t="shared" si="1526"/>
        <v>640000</v>
      </c>
      <c r="BU1325" s="143">
        <f t="shared" si="1526"/>
        <v>640000</v>
      </c>
      <c r="BV1325" s="143">
        <f t="shared" si="1526"/>
        <v>640000</v>
      </c>
      <c r="BW1325" s="143">
        <f t="shared" si="1526"/>
        <v>640000</v>
      </c>
      <c r="BX1325" s="143">
        <f t="shared" si="1526"/>
        <v>640000</v>
      </c>
      <c r="BY1325" s="143">
        <f t="shared" si="1526"/>
        <v>640000</v>
      </c>
      <c r="BZ1325" s="143">
        <f t="shared" si="1526"/>
        <v>640000</v>
      </c>
      <c r="CA1325" s="143">
        <f t="shared" si="1526"/>
        <v>640000</v>
      </c>
      <c r="CB1325" s="143">
        <f t="shared" si="1526"/>
        <v>640000</v>
      </c>
      <c r="CC1325" s="143">
        <f t="shared" si="1526"/>
        <v>640000</v>
      </c>
      <c r="CD1325" s="143">
        <f t="shared" si="1526"/>
        <v>640000</v>
      </c>
      <c r="CE1325" s="143">
        <f t="shared" ref="CE1325:CK1325" si="1527">+CE1323*CE1324</f>
        <v>640000</v>
      </c>
      <c r="CF1325" s="143">
        <f t="shared" si="1527"/>
        <v>640000</v>
      </c>
      <c r="CG1325" s="143">
        <f t="shared" si="1527"/>
        <v>640000</v>
      </c>
      <c r="CH1325" s="143">
        <f t="shared" si="1527"/>
        <v>640000</v>
      </c>
      <c r="CI1325" s="143">
        <f t="shared" si="1527"/>
        <v>640000</v>
      </c>
      <c r="CJ1325" s="143">
        <f t="shared" si="1527"/>
        <v>640000</v>
      </c>
      <c r="CK1325" s="143">
        <f t="shared" si="1527"/>
        <v>640000</v>
      </c>
      <c r="CL1325" s="143">
        <f t="shared" ref="CL1325" si="1528">+CL1323*CL1324</f>
        <v>640000</v>
      </c>
    </row>
    <row r="1326" spans="2:90" x14ac:dyDescent="0.4">
      <c r="B1326" s="141" t="s">
        <v>833</v>
      </c>
      <c r="D1326" t="s">
        <v>828</v>
      </c>
      <c r="E1326" s="8" t="str">
        <f t="shared" si="1521"/>
        <v>1326 DCSALESQUOTA-S</v>
      </c>
      <c r="G1326" t="str">
        <f t="shared" si="1522"/>
        <v>1326 DCSALESQUOTA-S</v>
      </c>
      <c r="H1326" s="12"/>
      <c r="I1326" s="60"/>
      <c r="J1326" s="60"/>
      <c r="K1326" s="15">
        <f t="shared" ref="K1326:P1326" ca="1" si="1529">SUMIF($4:$4,K$2,1326:1326)</f>
        <v>1</v>
      </c>
      <c r="L1326" s="15">
        <f t="shared" ca="1" si="1529"/>
        <v>1</v>
      </c>
      <c r="M1326" s="15">
        <f t="shared" ca="1" si="1529"/>
        <v>1</v>
      </c>
      <c r="N1326" s="15">
        <f t="shared" ca="1" si="1529"/>
        <v>1</v>
      </c>
      <c r="O1326" s="15">
        <f t="shared" ca="1" si="1529"/>
        <v>1</v>
      </c>
      <c r="P1326" s="15">
        <f t="shared" ca="1" si="1529"/>
        <v>1</v>
      </c>
      <c r="R1326" s="19"/>
      <c r="S1326" s="76">
        <f t="shared" ref="S1326" ca="1" si="1530">+ROUNDUP(S1320/S1325,0)</f>
        <v>1</v>
      </c>
      <c r="T1326" s="76">
        <f t="shared" ref="T1326:AX1326" ca="1" si="1531">+ROUNDUP(T1320/T1325,0)</f>
        <v>1</v>
      </c>
      <c r="U1326" s="76">
        <f t="shared" ca="1" si="1531"/>
        <v>1</v>
      </c>
      <c r="V1326" s="76">
        <f t="shared" ca="1" si="1531"/>
        <v>1</v>
      </c>
      <c r="W1326" s="76">
        <f t="shared" ca="1" si="1531"/>
        <v>1</v>
      </c>
      <c r="X1326" s="76">
        <f t="shared" ca="1" si="1531"/>
        <v>1</v>
      </c>
      <c r="Y1326" s="76">
        <f t="shared" ca="1" si="1531"/>
        <v>1</v>
      </c>
      <c r="Z1326" s="76">
        <f t="shared" ca="1" si="1531"/>
        <v>1</v>
      </c>
      <c r="AA1326" s="76">
        <f t="shared" ca="1" si="1531"/>
        <v>1</v>
      </c>
      <c r="AB1326" s="76">
        <f t="shared" ca="1" si="1531"/>
        <v>1</v>
      </c>
      <c r="AC1326" s="76">
        <f t="shared" ca="1" si="1531"/>
        <v>1</v>
      </c>
      <c r="AD1326" s="76">
        <f t="shared" ca="1" si="1531"/>
        <v>1</v>
      </c>
      <c r="AE1326" s="76">
        <f t="shared" ca="1" si="1531"/>
        <v>1</v>
      </c>
      <c r="AF1326" s="76">
        <f t="shared" ca="1" si="1531"/>
        <v>1</v>
      </c>
      <c r="AG1326" s="76">
        <f t="shared" ca="1" si="1531"/>
        <v>1</v>
      </c>
      <c r="AH1326" s="76">
        <f t="shared" ca="1" si="1531"/>
        <v>1</v>
      </c>
      <c r="AI1326" s="76">
        <f t="shared" ca="1" si="1531"/>
        <v>1</v>
      </c>
      <c r="AJ1326" s="76">
        <f t="shared" ca="1" si="1531"/>
        <v>1</v>
      </c>
      <c r="AK1326" s="76">
        <f t="shared" ca="1" si="1531"/>
        <v>1</v>
      </c>
      <c r="AL1326" s="76">
        <f t="shared" ca="1" si="1531"/>
        <v>1</v>
      </c>
      <c r="AM1326" s="76">
        <f t="shared" ca="1" si="1531"/>
        <v>1</v>
      </c>
      <c r="AN1326" s="76">
        <f t="shared" ca="1" si="1531"/>
        <v>1</v>
      </c>
      <c r="AO1326" s="76">
        <f t="shared" ca="1" si="1531"/>
        <v>1</v>
      </c>
      <c r="AP1326" s="76">
        <f t="shared" ca="1" si="1531"/>
        <v>1</v>
      </c>
      <c r="AQ1326" s="76">
        <f t="shared" ca="1" si="1531"/>
        <v>1</v>
      </c>
      <c r="AR1326" s="76">
        <f t="shared" ca="1" si="1531"/>
        <v>1</v>
      </c>
      <c r="AS1326" s="76">
        <f t="shared" ca="1" si="1531"/>
        <v>1</v>
      </c>
      <c r="AT1326" s="76">
        <f t="shared" ca="1" si="1531"/>
        <v>1</v>
      </c>
      <c r="AU1326" s="76">
        <f t="shared" ca="1" si="1531"/>
        <v>1</v>
      </c>
      <c r="AV1326" s="76">
        <f t="shared" ca="1" si="1531"/>
        <v>1</v>
      </c>
      <c r="AW1326" s="76">
        <f t="shared" ca="1" si="1531"/>
        <v>1</v>
      </c>
      <c r="AX1326" s="76">
        <f t="shared" ca="1" si="1531"/>
        <v>1</v>
      </c>
      <c r="AY1326" s="76">
        <f t="shared" ref="AY1326:CD1326" ca="1" si="1532">+ROUNDUP(AY1320/AY1325,0)</f>
        <v>1</v>
      </c>
      <c r="AZ1326" s="76">
        <f t="shared" ca="1" si="1532"/>
        <v>1</v>
      </c>
      <c r="BA1326" s="76">
        <f t="shared" ca="1" si="1532"/>
        <v>1</v>
      </c>
      <c r="BB1326" s="76">
        <f t="shared" ca="1" si="1532"/>
        <v>1</v>
      </c>
      <c r="BC1326" s="76">
        <f t="shared" ca="1" si="1532"/>
        <v>1</v>
      </c>
      <c r="BD1326" s="76">
        <f t="shared" ca="1" si="1532"/>
        <v>1</v>
      </c>
      <c r="BE1326" s="76">
        <f t="shared" ca="1" si="1532"/>
        <v>1</v>
      </c>
      <c r="BF1326" s="76">
        <f t="shared" ca="1" si="1532"/>
        <v>1</v>
      </c>
      <c r="BG1326" s="76">
        <f t="shared" ca="1" si="1532"/>
        <v>1</v>
      </c>
      <c r="BH1326" s="76">
        <f t="shared" ca="1" si="1532"/>
        <v>1</v>
      </c>
      <c r="BI1326" s="76">
        <f t="shared" ca="1" si="1532"/>
        <v>1</v>
      </c>
      <c r="BJ1326" s="76">
        <f t="shared" ca="1" si="1532"/>
        <v>1</v>
      </c>
      <c r="BK1326" s="76">
        <f t="shared" ca="1" si="1532"/>
        <v>1</v>
      </c>
      <c r="BL1326" s="76">
        <f t="shared" ca="1" si="1532"/>
        <v>1</v>
      </c>
      <c r="BM1326" s="76">
        <f t="shared" ca="1" si="1532"/>
        <v>1</v>
      </c>
      <c r="BN1326" s="76">
        <f t="shared" ca="1" si="1532"/>
        <v>1</v>
      </c>
      <c r="BO1326" s="76">
        <f t="shared" ca="1" si="1532"/>
        <v>1</v>
      </c>
      <c r="BP1326" s="76">
        <f t="shared" ca="1" si="1532"/>
        <v>1</v>
      </c>
      <c r="BQ1326" s="76">
        <f t="shared" ca="1" si="1532"/>
        <v>1</v>
      </c>
      <c r="BR1326" s="76">
        <f t="shared" ca="1" si="1532"/>
        <v>1</v>
      </c>
      <c r="BS1326" s="76">
        <f t="shared" ca="1" si="1532"/>
        <v>1</v>
      </c>
      <c r="BT1326" s="76">
        <f t="shared" ca="1" si="1532"/>
        <v>1</v>
      </c>
      <c r="BU1326" s="76">
        <f t="shared" ca="1" si="1532"/>
        <v>1</v>
      </c>
      <c r="BV1326" s="76">
        <f t="shared" ca="1" si="1532"/>
        <v>1</v>
      </c>
      <c r="BW1326" s="76">
        <f t="shared" ca="1" si="1532"/>
        <v>1</v>
      </c>
      <c r="BX1326" s="76">
        <f t="shared" ca="1" si="1532"/>
        <v>1</v>
      </c>
      <c r="BY1326" s="76">
        <f t="shared" ca="1" si="1532"/>
        <v>1</v>
      </c>
      <c r="BZ1326" s="76">
        <f t="shared" ca="1" si="1532"/>
        <v>1</v>
      </c>
      <c r="CA1326" s="76">
        <f t="shared" ca="1" si="1532"/>
        <v>1</v>
      </c>
      <c r="CB1326" s="76">
        <f t="shared" ca="1" si="1532"/>
        <v>1</v>
      </c>
      <c r="CC1326" s="76">
        <f t="shared" ca="1" si="1532"/>
        <v>1</v>
      </c>
      <c r="CD1326" s="76">
        <f t="shared" ca="1" si="1532"/>
        <v>1</v>
      </c>
      <c r="CE1326" s="76">
        <f t="shared" ref="CE1326:CK1326" ca="1" si="1533">+ROUNDUP(CE1320/CE1325,0)</f>
        <v>1</v>
      </c>
      <c r="CF1326" s="76">
        <f t="shared" ca="1" si="1533"/>
        <v>1</v>
      </c>
      <c r="CG1326" s="76">
        <f t="shared" ca="1" si="1533"/>
        <v>1</v>
      </c>
      <c r="CH1326" s="76">
        <f t="shared" ca="1" si="1533"/>
        <v>1</v>
      </c>
      <c r="CI1326" s="76">
        <f t="shared" ca="1" si="1533"/>
        <v>1</v>
      </c>
      <c r="CJ1326" s="76">
        <f t="shared" ca="1" si="1533"/>
        <v>1</v>
      </c>
      <c r="CK1326" s="76">
        <f t="shared" ca="1" si="1533"/>
        <v>1</v>
      </c>
      <c r="CL1326" s="76">
        <f t="shared" ref="CL1326" ca="1" si="1534">+ROUNDUP(CL1320/CL1325,0)</f>
        <v>1</v>
      </c>
    </row>
    <row r="1327" spans="2:90" x14ac:dyDescent="0.4">
      <c r="B1327" s="141" t="s">
        <v>834</v>
      </c>
      <c r="D1327" t="s">
        <v>828</v>
      </c>
      <c r="E1327" s="8" t="str">
        <f t="shared" si="1521"/>
        <v>1327 DCSALESQUOTA-S</v>
      </c>
      <c r="G1327" t="str">
        <f t="shared" si="1522"/>
        <v>1327 DCSALESQUOTA-S</v>
      </c>
      <c r="H1327" s="12"/>
      <c r="I1327" s="60"/>
      <c r="J1327" s="60"/>
      <c r="K1327" s="135">
        <v>100000</v>
      </c>
      <c r="L1327" s="135">
        <v>100000</v>
      </c>
      <c r="M1327" s="135">
        <v>100000</v>
      </c>
      <c r="N1327" s="135">
        <v>100000</v>
      </c>
      <c r="O1327" s="135">
        <v>100000</v>
      </c>
      <c r="P1327" s="135">
        <v>100000</v>
      </c>
      <c r="R1327" s="19"/>
      <c r="S1327" s="143" cm="1">
        <f t="array" ref="S1327">INDEX($K:$P,ROW(),MATCH(S$3,$K$2:$P$2,0))</f>
        <v>100000</v>
      </c>
      <c r="T1327" s="143" cm="1">
        <f t="array" ref="T1327">INDEX($K:$P,ROW(),MATCH(T$3,$K$2:$P$2,0))</f>
        <v>100000</v>
      </c>
      <c r="U1327" s="143" cm="1">
        <f t="array" ref="U1327">INDEX($K:$P,ROW(),MATCH(U$3,$K$2:$P$2,0))</f>
        <v>100000</v>
      </c>
      <c r="V1327" s="143" cm="1">
        <f t="array" ref="V1327">INDEX($K:$P,ROW(),MATCH(V$3,$K$2:$P$2,0))</f>
        <v>100000</v>
      </c>
      <c r="W1327" s="143" cm="1">
        <f t="array" ref="W1327">INDEX($K:$P,ROW(),MATCH(W$3,$K$2:$P$2,0))</f>
        <v>100000</v>
      </c>
      <c r="X1327" s="143" cm="1">
        <f t="array" ref="X1327">INDEX($K:$P,ROW(),MATCH(X$3,$K$2:$P$2,0))</f>
        <v>100000</v>
      </c>
      <c r="Y1327" s="143" cm="1">
        <f t="array" ref="Y1327">INDEX($K:$P,ROW(),MATCH(Y$3,$K$2:$P$2,0))</f>
        <v>100000</v>
      </c>
      <c r="Z1327" s="143" cm="1">
        <f t="array" ref="Z1327">INDEX($K:$P,ROW(),MATCH(Z$3,$K$2:$P$2,0))</f>
        <v>100000</v>
      </c>
      <c r="AA1327" s="143" cm="1">
        <f t="array" ref="AA1327">INDEX($K:$P,ROW(),MATCH(AA$3,$K$2:$P$2,0))</f>
        <v>100000</v>
      </c>
      <c r="AB1327" s="143" cm="1">
        <f t="array" ref="AB1327">INDEX($K:$P,ROW(),MATCH(AB$3,$K$2:$P$2,0))</f>
        <v>100000</v>
      </c>
      <c r="AC1327" s="143" cm="1">
        <f t="array" ref="AC1327">INDEX($K:$P,ROW(),MATCH(AC$3,$K$2:$P$2,0))</f>
        <v>100000</v>
      </c>
      <c r="AD1327" s="143" cm="1">
        <f t="array" ref="AD1327">INDEX($K:$P,ROW(),MATCH(AD$3,$K$2:$P$2,0))</f>
        <v>100000</v>
      </c>
      <c r="AE1327" s="143" cm="1">
        <f t="array" ref="AE1327">INDEX($K:$P,ROW(),MATCH(AE$3,$K$2:$P$2,0))</f>
        <v>100000</v>
      </c>
      <c r="AF1327" s="143" cm="1">
        <f t="array" ref="AF1327">INDEX($K:$P,ROW(),MATCH(AF$3,$K$2:$P$2,0))</f>
        <v>100000</v>
      </c>
      <c r="AG1327" s="143" cm="1">
        <f t="array" ref="AG1327">INDEX($K:$P,ROW(),MATCH(AG$3,$K$2:$P$2,0))</f>
        <v>100000</v>
      </c>
      <c r="AH1327" s="143" cm="1">
        <f t="array" ref="AH1327">INDEX($K:$P,ROW(),MATCH(AH$3,$K$2:$P$2,0))</f>
        <v>100000</v>
      </c>
      <c r="AI1327" s="143" cm="1">
        <f t="array" ref="AI1327">INDEX($K:$P,ROW(),MATCH(AI$3,$K$2:$P$2,0))</f>
        <v>100000</v>
      </c>
      <c r="AJ1327" s="143" cm="1">
        <f t="array" ref="AJ1327">INDEX($K:$P,ROW(),MATCH(AJ$3,$K$2:$P$2,0))</f>
        <v>100000</v>
      </c>
      <c r="AK1327" s="143" cm="1">
        <f t="array" ref="AK1327">INDEX($K:$P,ROW(),MATCH(AK$3,$K$2:$P$2,0))</f>
        <v>100000</v>
      </c>
      <c r="AL1327" s="143" cm="1">
        <f t="array" ref="AL1327">INDEX($K:$P,ROW(),MATCH(AL$3,$K$2:$P$2,0))</f>
        <v>100000</v>
      </c>
      <c r="AM1327" s="143" cm="1">
        <f t="array" ref="AM1327">INDEX($K:$P,ROW(),MATCH(AM$3,$K$2:$P$2,0))</f>
        <v>100000</v>
      </c>
      <c r="AN1327" s="143" cm="1">
        <f t="array" ref="AN1327">INDEX($K:$P,ROW(),MATCH(AN$3,$K$2:$P$2,0))</f>
        <v>100000</v>
      </c>
      <c r="AO1327" s="143" cm="1">
        <f t="array" ref="AO1327">INDEX($K:$P,ROW(),MATCH(AO$3,$K$2:$P$2,0))</f>
        <v>100000</v>
      </c>
      <c r="AP1327" s="143" cm="1">
        <f t="array" ref="AP1327">INDEX($K:$P,ROW(),MATCH(AP$3,$K$2:$P$2,0))</f>
        <v>100000</v>
      </c>
      <c r="AQ1327" s="143" cm="1">
        <f t="array" ref="AQ1327">INDEX($K:$P,ROW(),MATCH(AQ$3,$K$2:$P$2,0))</f>
        <v>100000</v>
      </c>
      <c r="AR1327" s="143" cm="1">
        <f t="array" ref="AR1327">INDEX($K:$P,ROW(),MATCH(AR$3,$K$2:$P$2,0))</f>
        <v>100000</v>
      </c>
      <c r="AS1327" s="143" cm="1">
        <f t="array" ref="AS1327">INDEX($K:$P,ROW(),MATCH(AS$3,$K$2:$P$2,0))</f>
        <v>100000</v>
      </c>
      <c r="AT1327" s="143" cm="1">
        <f t="array" ref="AT1327">INDEX($K:$P,ROW(),MATCH(AT$3,$K$2:$P$2,0))</f>
        <v>100000</v>
      </c>
      <c r="AU1327" s="143" cm="1">
        <f t="array" ref="AU1327">INDEX($K:$P,ROW(),MATCH(AU$3,$K$2:$P$2,0))</f>
        <v>100000</v>
      </c>
      <c r="AV1327" s="143" cm="1">
        <f t="array" ref="AV1327">INDEX($K:$P,ROW(),MATCH(AV$3,$K$2:$P$2,0))</f>
        <v>100000</v>
      </c>
      <c r="AW1327" s="143" cm="1">
        <f t="array" ref="AW1327">INDEX($K:$P,ROW(),MATCH(AW$3,$K$2:$P$2,0))</f>
        <v>100000</v>
      </c>
      <c r="AX1327" s="143" cm="1">
        <f t="array" ref="AX1327">INDEX($K:$P,ROW(),MATCH(AX$3,$K$2:$P$2,0))</f>
        <v>100000</v>
      </c>
      <c r="AY1327" s="143" cm="1">
        <f t="array" ref="AY1327">INDEX($K:$P,ROW(),MATCH(AY$3,$K$2:$P$2,0))</f>
        <v>100000</v>
      </c>
      <c r="AZ1327" s="143" cm="1">
        <f t="array" ref="AZ1327">INDEX($K:$P,ROW(),MATCH(AZ$3,$K$2:$P$2,0))</f>
        <v>100000</v>
      </c>
      <c r="BA1327" s="143" cm="1">
        <f t="array" ref="BA1327">INDEX($K:$P,ROW(),MATCH(BA$3,$K$2:$P$2,0))</f>
        <v>100000</v>
      </c>
      <c r="BB1327" s="143" cm="1">
        <f t="array" ref="BB1327">INDEX($K:$P,ROW(),MATCH(BB$3,$K$2:$P$2,0))</f>
        <v>100000</v>
      </c>
      <c r="BC1327" s="143" cm="1">
        <f t="array" ref="BC1327">INDEX($K:$P,ROW(),MATCH(BC$3,$K$2:$P$2,0))</f>
        <v>100000</v>
      </c>
      <c r="BD1327" s="143" cm="1">
        <f t="array" ref="BD1327">INDEX($K:$P,ROW(),MATCH(BD$3,$K$2:$P$2,0))</f>
        <v>100000</v>
      </c>
      <c r="BE1327" s="143" cm="1">
        <f t="array" ref="BE1327">INDEX($K:$P,ROW(),MATCH(BE$3,$K$2:$P$2,0))</f>
        <v>100000</v>
      </c>
      <c r="BF1327" s="143" cm="1">
        <f t="array" ref="BF1327">INDEX($K:$P,ROW(),MATCH(BF$3,$K$2:$P$2,0))</f>
        <v>100000</v>
      </c>
      <c r="BG1327" s="143" cm="1">
        <f t="array" ref="BG1327">INDEX($K:$P,ROW(),MATCH(BG$3,$K$2:$P$2,0))</f>
        <v>100000</v>
      </c>
      <c r="BH1327" s="143" cm="1">
        <f t="array" ref="BH1327">INDEX($K:$P,ROW(),MATCH(BH$3,$K$2:$P$2,0))</f>
        <v>100000</v>
      </c>
      <c r="BI1327" s="143" cm="1">
        <f t="array" ref="BI1327">INDEX($K:$P,ROW(),MATCH(BI$3,$K$2:$P$2,0))</f>
        <v>100000</v>
      </c>
      <c r="BJ1327" s="143" cm="1">
        <f t="array" ref="BJ1327">INDEX($K:$P,ROW(),MATCH(BJ$3,$K$2:$P$2,0))</f>
        <v>100000</v>
      </c>
      <c r="BK1327" s="143" cm="1">
        <f t="array" ref="BK1327">INDEX($K:$P,ROW(),MATCH(BK$3,$K$2:$P$2,0))</f>
        <v>100000</v>
      </c>
      <c r="BL1327" s="143" cm="1">
        <f t="array" ref="BL1327">INDEX($K:$P,ROW(),MATCH(BL$3,$K$2:$P$2,0))</f>
        <v>100000</v>
      </c>
      <c r="BM1327" s="143" cm="1">
        <f t="array" ref="BM1327">INDEX($K:$P,ROW(),MATCH(BM$3,$K$2:$P$2,0))</f>
        <v>100000</v>
      </c>
      <c r="BN1327" s="143" cm="1">
        <f t="array" ref="BN1327">INDEX($K:$P,ROW(),MATCH(BN$3,$K$2:$P$2,0))</f>
        <v>100000</v>
      </c>
      <c r="BO1327" s="143" cm="1">
        <f t="array" ref="BO1327">INDEX($K:$P,ROW(),MATCH(BO$3,$K$2:$P$2,0))</f>
        <v>100000</v>
      </c>
      <c r="BP1327" s="143" cm="1">
        <f t="array" ref="BP1327">INDEX($K:$P,ROW(),MATCH(BP$3,$K$2:$P$2,0))</f>
        <v>100000</v>
      </c>
      <c r="BQ1327" s="143" cm="1">
        <f t="array" ref="BQ1327">INDEX($K:$P,ROW(),MATCH(BQ$3,$K$2:$P$2,0))</f>
        <v>100000</v>
      </c>
      <c r="BR1327" s="143" cm="1">
        <f t="array" ref="BR1327">INDEX($K:$P,ROW(),MATCH(BR$3,$K$2:$P$2,0))</f>
        <v>100000</v>
      </c>
      <c r="BS1327" s="143" cm="1">
        <f t="array" ref="BS1327">INDEX($K:$P,ROW(),MATCH(BS$3,$K$2:$P$2,0))</f>
        <v>100000</v>
      </c>
      <c r="BT1327" s="143" cm="1">
        <f t="array" ref="BT1327">INDEX($K:$P,ROW(),MATCH(BT$3,$K$2:$P$2,0))</f>
        <v>100000</v>
      </c>
      <c r="BU1327" s="143" cm="1">
        <f t="array" ref="BU1327">INDEX($K:$P,ROW(),MATCH(BU$3,$K$2:$P$2,0))</f>
        <v>100000</v>
      </c>
      <c r="BV1327" s="143" cm="1">
        <f t="array" ref="BV1327">INDEX($K:$P,ROW(),MATCH(BV$3,$K$2:$P$2,0))</f>
        <v>100000</v>
      </c>
      <c r="BW1327" s="143" cm="1">
        <f t="array" ref="BW1327">INDEX($K:$P,ROW(),MATCH(BW$3,$K$2:$P$2,0))</f>
        <v>100000</v>
      </c>
      <c r="BX1327" s="143" cm="1">
        <f t="array" ref="BX1327">INDEX($K:$P,ROW(),MATCH(BX$3,$K$2:$P$2,0))</f>
        <v>100000</v>
      </c>
      <c r="BY1327" s="143" cm="1">
        <f t="array" ref="BY1327">INDEX($K:$P,ROW(),MATCH(BY$3,$K$2:$P$2,0))</f>
        <v>100000</v>
      </c>
      <c r="BZ1327" s="143" cm="1">
        <f t="array" ref="BZ1327">INDEX($K:$P,ROW(),MATCH(BZ$3,$K$2:$P$2,0))</f>
        <v>100000</v>
      </c>
      <c r="CA1327" s="143" cm="1">
        <f t="array" ref="CA1327">INDEX($K:$P,ROW(),MATCH(CA$3,$K$2:$P$2,0))</f>
        <v>100000</v>
      </c>
      <c r="CB1327" s="143" cm="1">
        <f t="array" ref="CB1327">INDEX($K:$P,ROW(),MATCH(CB$3,$K$2:$P$2,0))</f>
        <v>100000</v>
      </c>
      <c r="CC1327" s="143" cm="1">
        <f t="array" ref="CC1327">INDEX($K:$P,ROW(),MATCH(CC$3,$K$2:$P$2,0))</f>
        <v>100000</v>
      </c>
      <c r="CD1327" s="143" cm="1">
        <f t="array" ref="CD1327">INDEX($K:$P,ROW(),MATCH(CD$3,$K$2:$P$2,0))</f>
        <v>100000</v>
      </c>
      <c r="CE1327" s="143" cm="1">
        <f t="array" ref="CE1327">INDEX($K:$P,ROW(),MATCH(CE$3,$K$2:$P$2,0))</f>
        <v>100000</v>
      </c>
      <c r="CF1327" s="143" cm="1">
        <f t="array" ref="CF1327">INDEX($K:$P,ROW(),MATCH(CF$3,$K$2:$P$2,0))</f>
        <v>100000</v>
      </c>
      <c r="CG1327" s="143" cm="1">
        <f t="array" ref="CG1327">INDEX($K:$P,ROW(),MATCH(CG$3,$K$2:$P$2,0))</f>
        <v>100000</v>
      </c>
      <c r="CH1327" s="143" cm="1">
        <f t="array" ref="CH1327">INDEX($K:$P,ROW(),MATCH(CH$3,$K$2:$P$2,0))</f>
        <v>100000</v>
      </c>
      <c r="CI1327" s="143" cm="1">
        <f t="array" ref="CI1327">INDEX($K:$P,ROW(),MATCH(CI$3,$K$2:$P$2,0))</f>
        <v>100000</v>
      </c>
      <c r="CJ1327" s="143" cm="1">
        <f t="array" ref="CJ1327">INDEX($K:$P,ROW(),MATCH(CJ$3,$K$2:$P$2,0))</f>
        <v>100000</v>
      </c>
      <c r="CK1327" s="143" cm="1">
        <f t="array" ref="CK1327">INDEX($K:$P,ROW(),MATCH(CK$3,$K$2:$P$2,0))</f>
        <v>100000</v>
      </c>
      <c r="CL1327" s="143" cm="1">
        <f t="array" ref="CL1327">INDEX($K:$P,ROW(),MATCH(CL$3,$K$2:$P$2,0))</f>
        <v>100000</v>
      </c>
    </row>
    <row r="1328" spans="2:90" x14ac:dyDescent="0.4">
      <c r="B1328" s="123" t="str">
        <f>SUBSTITUTE(B1319,":","")&amp;" - "&amp;B1330</f>
        <v>SALESQUOTA Direct Cost - (Primary label)</v>
      </c>
      <c r="C1328" s="27" t="s">
        <v>203</v>
      </c>
      <c r="D1328" t="s">
        <v>828</v>
      </c>
      <c r="E1328" s="8" t="str">
        <f t="shared" ref="E1328:E1329" si="1535">ROW()&amp;" "&amp;D1328</f>
        <v>1328 DCSALESQUOTA-S</v>
      </c>
      <c r="F1328" s="27"/>
      <c r="G1328" t="str">
        <f t="shared" si="1522"/>
        <v>1328 DCSALESQUOTA-S</v>
      </c>
      <c r="H1328" s="27"/>
      <c r="I1328" s="78"/>
      <c r="J1328" s="78"/>
      <c r="K1328" s="33">
        <f t="shared" ref="K1328:P1328" ca="1" si="1536">SUMIF($3:$3,K$2,1328:1328)</f>
        <v>-1200000</v>
      </c>
      <c r="L1328" s="33">
        <f t="shared" ca="1" si="1536"/>
        <v>-1200000</v>
      </c>
      <c r="M1328" s="33">
        <f t="shared" ca="1" si="1536"/>
        <v>-1200000</v>
      </c>
      <c r="N1328" s="33">
        <f t="shared" ca="1" si="1536"/>
        <v>-1200000</v>
      </c>
      <c r="O1328" s="33">
        <f t="shared" ca="1" si="1536"/>
        <v>-1200000</v>
      </c>
      <c r="P1328" s="33">
        <f t="shared" ca="1" si="1536"/>
        <v>-1200000</v>
      </c>
      <c r="R1328" s="33"/>
      <c r="S1328" s="144">
        <f t="shared" ref="S1328" ca="1" si="1537">-+S1327*S1326</f>
        <v>-100000</v>
      </c>
      <c r="T1328" s="144">
        <f t="shared" ref="T1328:AX1328" ca="1" si="1538">-+T1327*T1326</f>
        <v>-100000</v>
      </c>
      <c r="U1328" s="144">
        <f t="shared" ca="1" si="1538"/>
        <v>-100000</v>
      </c>
      <c r="V1328" s="144">
        <f t="shared" ca="1" si="1538"/>
        <v>-100000</v>
      </c>
      <c r="W1328" s="144">
        <f t="shared" ca="1" si="1538"/>
        <v>-100000</v>
      </c>
      <c r="X1328" s="144">
        <f t="shared" ca="1" si="1538"/>
        <v>-100000</v>
      </c>
      <c r="Y1328" s="144">
        <f t="shared" ca="1" si="1538"/>
        <v>-100000</v>
      </c>
      <c r="Z1328" s="144">
        <f t="shared" ca="1" si="1538"/>
        <v>-100000</v>
      </c>
      <c r="AA1328" s="144">
        <f t="shared" ca="1" si="1538"/>
        <v>-100000</v>
      </c>
      <c r="AB1328" s="144">
        <f t="shared" ca="1" si="1538"/>
        <v>-100000</v>
      </c>
      <c r="AC1328" s="144">
        <f t="shared" ca="1" si="1538"/>
        <v>-100000</v>
      </c>
      <c r="AD1328" s="144">
        <f t="shared" ca="1" si="1538"/>
        <v>-100000</v>
      </c>
      <c r="AE1328" s="144">
        <f t="shared" ca="1" si="1538"/>
        <v>-100000</v>
      </c>
      <c r="AF1328" s="144">
        <f t="shared" ca="1" si="1538"/>
        <v>-100000</v>
      </c>
      <c r="AG1328" s="144">
        <f t="shared" ca="1" si="1538"/>
        <v>-100000</v>
      </c>
      <c r="AH1328" s="144">
        <f t="shared" ca="1" si="1538"/>
        <v>-100000</v>
      </c>
      <c r="AI1328" s="144">
        <f t="shared" ca="1" si="1538"/>
        <v>-100000</v>
      </c>
      <c r="AJ1328" s="144">
        <f t="shared" ca="1" si="1538"/>
        <v>-100000</v>
      </c>
      <c r="AK1328" s="144">
        <f t="shared" ca="1" si="1538"/>
        <v>-100000</v>
      </c>
      <c r="AL1328" s="144">
        <f t="shared" ca="1" si="1538"/>
        <v>-100000</v>
      </c>
      <c r="AM1328" s="144">
        <f t="shared" ca="1" si="1538"/>
        <v>-100000</v>
      </c>
      <c r="AN1328" s="144">
        <f t="shared" ca="1" si="1538"/>
        <v>-100000</v>
      </c>
      <c r="AO1328" s="144">
        <f t="shared" ca="1" si="1538"/>
        <v>-100000</v>
      </c>
      <c r="AP1328" s="144">
        <f t="shared" ca="1" si="1538"/>
        <v>-100000</v>
      </c>
      <c r="AQ1328" s="144">
        <f t="shared" ca="1" si="1538"/>
        <v>-100000</v>
      </c>
      <c r="AR1328" s="144">
        <f t="shared" ca="1" si="1538"/>
        <v>-100000</v>
      </c>
      <c r="AS1328" s="144">
        <f t="shared" ca="1" si="1538"/>
        <v>-100000</v>
      </c>
      <c r="AT1328" s="144">
        <f t="shared" ca="1" si="1538"/>
        <v>-100000</v>
      </c>
      <c r="AU1328" s="144">
        <f t="shared" ca="1" si="1538"/>
        <v>-100000</v>
      </c>
      <c r="AV1328" s="144">
        <f t="shared" ca="1" si="1538"/>
        <v>-100000</v>
      </c>
      <c r="AW1328" s="144">
        <f t="shared" ca="1" si="1538"/>
        <v>-100000</v>
      </c>
      <c r="AX1328" s="144">
        <f t="shared" ca="1" si="1538"/>
        <v>-100000</v>
      </c>
      <c r="AY1328" s="144">
        <f t="shared" ref="AY1328:CD1328" ca="1" si="1539">-+AY1327*AY1326</f>
        <v>-100000</v>
      </c>
      <c r="AZ1328" s="144">
        <f t="shared" ca="1" si="1539"/>
        <v>-100000</v>
      </c>
      <c r="BA1328" s="144">
        <f t="shared" ca="1" si="1539"/>
        <v>-100000</v>
      </c>
      <c r="BB1328" s="144">
        <f t="shared" ca="1" si="1539"/>
        <v>-100000</v>
      </c>
      <c r="BC1328" s="144">
        <f t="shared" ca="1" si="1539"/>
        <v>-100000</v>
      </c>
      <c r="BD1328" s="144">
        <f t="shared" ca="1" si="1539"/>
        <v>-100000</v>
      </c>
      <c r="BE1328" s="144">
        <f t="shared" ca="1" si="1539"/>
        <v>-100000</v>
      </c>
      <c r="BF1328" s="144">
        <f t="shared" ca="1" si="1539"/>
        <v>-100000</v>
      </c>
      <c r="BG1328" s="144">
        <f t="shared" ca="1" si="1539"/>
        <v>-100000</v>
      </c>
      <c r="BH1328" s="144">
        <f t="shared" ca="1" si="1539"/>
        <v>-100000</v>
      </c>
      <c r="BI1328" s="144">
        <f t="shared" ca="1" si="1539"/>
        <v>-100000</v>
      </c>
      <c r="BJ1328" s="144">
        <f t="shared" ca="1" si="1539"/>
        <v>-100000</v>
      </c>
      <c r="BK1328" s="144">
        <f t="shared" ca="1" si="1539"/>
        <v>-100000</v>
      </c>
      <c r="BL1328" s="144">
        <f t="shared" ca="1" si="1539"/>
        <v>-100000</v>
      </c>
      <c r="BM1328" s="144">
        <f t="shared" ca="1" si="1539"/>
        <v>-100000</v>
      </c>
      <c r="BN1328" s="144">
        <f t="shared" ca="1" si="1539"/>
        <v>-100000</v>
      </c>
      <c r="BO1328" s="144">
        <f t="shared" ca="1" si="1539"/>
        <v>-100000</v>
      </c>
      <c r="BP1328" s="144">
        <f t="shared" ca="1" si="1539"/>
        <v>-100000</v>
      </c>
      <c r="BQ1328" s="144">
        <f t="shared" ca="1" si="1539"/>
        <v>-100000</v>
      </c>
      <c r="BR1328" s="144">
        <f t="shared" ca="1" si="1539"/>
        <v>-100000</v>
      </c>
      <c r="BS1328" s="144">
        <f t="shared" ca="1" si="1539"/>
        <v>-100000</v>
      </c>
      <c r="BT1328" s="144">
        <f t="shared" ca="1" si="1539"/>
        <v>-100000</v>
      </c>
      <c r="BU1328" s="144">
        <f t="shared" ca="1" si="1539"/>
        <v>-100000</v>
      </c>
      <c r="BV1328" s="144">
        <f t="shared" ca="1" si="1539"/>
        <v>-100000</v>
      </c>
      <c r="BW1328" s="144">
        <f t="shared" ca="1" si="1539"/>
        <v>-100000</v>
      </c>
      <c r="BX1328" s="144">
        <f t="shared" ca="1" si="1539"/>
        <v>-100000</v>
      </c>
      <c r="BY1328" s="144">
        <f t="shared" ca="1" si="1539"/>
        <v>-100000</v>
      </c>
      <c r="BZ1328" s="144">
        <f t="shared" ca="1" si="1539"/>
        <v>-100000</v>
      </c>
      <c r="CA1328" s="144">
        <f t="shared" ca="1" si="1539"/>
        <v>-100000</v>
      </c>
      <c r="CB1328" s="144">
        <f t="shared" ca="1" si="1539"/>
        <v>-100000</v>
      </c>
      <c r="CC1328" s="144">
        <f t="shared" ca="1" si="1539"/>
        <v>-100000</v>
      </c>
      <c r="CD1328" s="144">
        <f t="shared" ca="1" si="1539"/>
        <v>-100000</v>
      </c>
      <c r="CE1328" s="144">
        <f t="shared" ref="CE1328:CK1328" ca="1" si="1540">-+CE1327*CE1326</f>
        <v>-100000</v>
      </c>
      <c r="CF1328" s="144">
        <f t="shared" ca="1" si="1540"/>
        <v>-100000</v>
      </c>
      <c r="CG1328" s="144">
        <f t="shared" ca="1" si="1540"/>
        <v>-100000</v>
      </c>
      <c r="CH1328" s="144">
        <f t="shared" ca="1" si="1540"/>
        <v>-100000</v>
      </c>
      <c r="CI1328" s="144">
        <f t="shared" ca="1" si="1540"/>
        <v>-100000</v>
      </c>
      <c r="CJ1328" s="144">
        <f t="shared" ca="1" si="1540"/>
        <v>-100000</v>
      </c>
      <c r="CK1328" s="144">
        <f t="shared" ca="1" si="1540"/>
        <v>-100000</v>
      </c>
      <c r="CL1328" s="144">
        <f t="shared" ref="CL1328" ca="1" si="1541">-+CL1327*CL1326</f>
        <v>-100000</v>
      </c>
    </row>
    <row r="1329" spans="2:90" x14ac:dyDescent="0.4">
      <c r="B1329" s="13"/>
      <c r="D1329" t="s">
        <v>828</v>
      </c>
      <c r="E1329" s="8" t="str">
        <f t="shared" si="1535"/>
        <v>1329 DCSALESQUOTA-S</v>
      </c>
      <c r="G1329" t="str">
        <f t="shared" si="1522"/>
        <v>1329 DCSALESQUOTA-S</v>
      </c>
      <c r="H1329" s="12"/>
      <c r="I1329" s="60"/>
      <c r="J1329" s="60"/>
      <c r="R1329" s="9"/>
      <c r="S1329" s="145"/>
      <c r="T1329" s="145"/>
      <c r="U1329" s="145"/>
      <c r="V1329" s="145"/>
      <c r="W1329" s="145"/>
      <c r="X1329" s="145"/>
      <c r="Y1329" s="145"/>
      <c r="Z1329" s="145"/>
      <c r="AA1329" s="145"/>
      <c r="AB1329" s="145"/>
      <c r="AC1329" s="145"/>
      <c r="AD1329" s="145"/>
      <c r="AE1329" s="145"/>
      <c r="AF1329" s="145"/>
      <c r="AG1329" s="145"/>
      <c r="AH1329" s="145"/>
      <c r="AI1329" s="145"/>
      <c r="AJ1329" s="145"/>
      <c r="AK1329" s="145"/>
      <c r="AL1329" s="145"/>
      <c r="AM1329" s="145"/>
      <c r="AN1329" s="145"/>
      <c r="AO1329" s="145"/>
      <c r="AP1329" s="145"/>
      <c r="AQ1329" s="145"/>
      <c r="AR1329" s="145"/>
      <c r="AS1329" s="145"/>
      <c r="AT1329" s="145"/>
      <c r="AU1329" s="145"/>
      <c r="AV1329" s="145"/>
      <c r="AW1329" s="145"/>
      <c r="AX1329" s="145"/>
      <c r="AY1329" s="145"/>
      <c r="AZ1329" s="145"/>
      <c r="BA1329" s="145"/>
      <c r="BB1329" s="145"/>
      <c r="BC1329" s="145"/>
      <c r="BD1329" s="145"/>
      <c r="BE1329" s="145"/>
      <c r="BF1329" s="145"/>
      <c r="BG1329" s="145"/>
      <c r="BH1329" s="145"/>
      <c r="BI1329" s="145"/>
      <c r="BJ1329" s="145"/>
      <c r="BK1329" s="145"/>
      <c r="BL1329" s="145"/>
      <c r="BM1329" s="145"/>
      <c r="BN1329" s="145"/>
      <c r="BO1329" s="145"/>
      <c r="BP1329" s="145"/>
      <c r="BQ1329" s="145"/>
      <c r="BR1329" s="145"/>
      <c r="BS1329" s="145"/>
      <c r="BT1329" s="145"/>
      <c r="BU1329" s="145"/>
      <c r="BV1329" s="145"/>
      <c r="BW1329" s="145"/>
      <c r="BX1329" s="145"/>
      <c r="BY1329" s="145"/>
      <c r="BZ1329" s="145"/>
      <c r="CA1329" s="145"/>
      <c r="CB1329" s="145"/>
      <c r="CC1329" s="145"/>
      <c r="CD1329" s="145"/>
      <c r="CE1329" s="145"/>
      <c r="CF1329" s="145"/>
      <c r="CG1329" s="145"/>
      <c r="CH1329" s="145"/>
      <c r="CI1329" s="145"/>
      <c r="CJ1329" s="145"/>
      <c r="CK1329" s="145"/>
      <c r="CL1329" s="145"/>
    </row>
    <row r="1330" spans="2:90" x14ac:dyDescent="0.4">
      <c r="B1330" s="8" t="str">
        <f>B1311</f>
        <v>(Primary label)</v>
      </c>
      <c r="D1330" t="s">
        <v>828</v>
      </c>
      <c r="E1330" s="8" t="str">
        <f>ROW()&amp;" "&amp;D1330</f>
        <v>1330 DCSALESQUOTA-S</v>
      </c>
      <c r="G1330" t="s">
        <v>332</v>
      </c>
      <c r="H1330" s="12"/>
      <c r="I1330" s="60"/>
      <c r="J1330" s="60"/>
      <c r="S1330" s="72"/>
      <c r="T1330" s="72"/>
      <c r="U1330" s="72"/>
      <c r="V1330" s="72"/>
      <c r="W1330" s="72"/>
      <c r="X1330" s="72"/>
      <c r="Y1330" s="72"/>
      <c r="Z1330" s="72"/>
      <c r="AA1330" s="72"/>
      <c r="AB1330" s="72"/>
      <c r="AC1330" s="72"/>
      <c r="AD1330" s="72"/>
      <c r="AE1330" s="72"/>
      <c r="AF1330" s="72"/>
      <c r="AG1330" s="72"/>
      <c r="AH1330" s="72"/>
      <c r="AI1330" s="72"/>
      <c r="AJ1330" s="72"/>
      <c r="AK1330" s="72"/>
      <c r="AL1330" s="72"/>
      <c r="AM1330" s="72"/>
      <c r="AN1330" s="72"/>
      <c r="AO1330" s="72"/>
      <c r="AP1330" s="72"/>
      <c r="AQ1330" s="72"/>
      <c r="AR1330" s="72"/>
      <c r="AS1330" s="72"/>
      <c r="AT1330" s="72"/>
      <c r="AU1330" s="72"/>
      <c r="AV1330" s="72"/>
      <c r="AW1330" s="72"/>
      <c r="AX1330" s="72"/>
      <c r="AY1330" s="72"/>
      <c r="AZ1330" s="72"/>
      <c r="BA1330" s="72"/>
      <c r="BB1330" s="72"/>
      <c r="BC1330" s="72"/>
      <c r="BD1330" s="72"/>
      <c r="BE1330" s="72"/>
      <c r="BF1330" s="72"/>
      <c r="BG1330" s="72"/>
      <c r="BH1330" s="72"/>
      <c r="BI1330" s="72"/>
      <c r="BJ1330" s="72"/>
      <c r="BK1330" s="72"/>
      <c r="BL1330" s="72"/>
      <c r="BM1330" s="72"/>
      <c r="BN1330" s="72"/>
      <c r="BO1330" s="72"/>
      <c r="BP1330" s="72"/>
      <c r="BQ1330" s="72"/>
      <c r="BR1330" s="72"/>
      <c r="BS1330" s="72"/>
      <c r="BT1330" s="72"/>
      <c r="BU1330" s="72"/>
      <c r="BV1330" s="72"/>
      <c r="BW1330" s="72"/>
      <c r="BX1330" s="72"/>
      <c r="BY1330" s="72"/>
      <c r="BZ1330" s="72"/>
      <c r="CA1330" s="72"/>
      <c r="CB1330" s="72"/>
      <c r="CC1330" s="72"/>
      <c r="CD1330" s="72"/>
      <c r="CE1330" s="72"/>
      <c r="CF1330" s="72"/>
      <c r="CG1330" s="72"/>
      <c r="CH1330" s="72"/>
      <c r="CI1330" s="72"/>
      <c r="CJ1330" s="72"/>
      <c r="CK1330" s="72"/>
      <c r="CL1330" s="72"/>
    </row>
    <row r="1331" spans="2:90" x14ac:dyDescent="0.4">
      <c r="B1331" s="8" t="str">
        <f>B1312</f>
        <v>primary unit</v>
      </c>
      <c r="D1331" t="s">
        <v>828</v>
      </c>
      <c r="E1331" s="8" t="str">
        <f>ROW()&amp;" "&amp;D1331</f>
        <v>1331 DCSALESQUOTA-S</v>
      </c>
      <c r="G1331" t="s">
        <v>332</v>
      </c>
      <c r="H1331" s="12"/>
      <c r="I1331" s="60"/>
      <c r="J1331" s="60"/>
      <c r="S1331" s="72"/>
      <c r="T1331" s="72"/>
      <c r="U1331" s="72"/>
      <c r="V1331" s="72"/>
      <c r="W1331" s="72"/>
      <c r="X1331" s="72"/>
      <c r="Y1331" s="72"/>
      <c r="Z1331" s="72"/>
      <c r="AA1331" s="72"/>
      <c r="AB1331" s="72"/>
      <c r="AC1331" s="72"/>
      <c r="AD1331" s="72"/>
      <c r="AE1331" s="72"/>
      <c r="AF1331" s="72"/>
      <c r="AG1331" s="72"/>
      <c r="AH1331" s="72"/>
      <c r="AI1331" s="72"/>
      <c r="AJ1331" s="72"/>
      <c r="AK1331" s="72"/>
      <c r="AL1331" s="72"/>
      <c r="AM1331" s="72"/>
      <c r="AN1331" s="72"/>
      <c r="AO1331" s="72"/>
      <c r="AP1331" s="72"/>
      <c r="AQ1331" s="72"/>
      <c r="AR1331" s="72"/>
      <c r="AS1331" s="72"/>
      <c r="AT1331" s="72"/>
      <c r="AU1331" s="72"/>
      <c r="AV1331" s="72"/>
      <c r="AW1331" s="72"/>
      <c r="AX1331" s="72"/>
      <c r="AY1331" s="72"/>
      <c r="AZ1331" s="72"/>
      <c r="BA1331" s="72"/>
      <c r="BB1331" s="72"/>
      <c r="BC1331" s="72"/>
      <c r="BD1331" s="72"/>
      <c r="BE1331" s="72"/>
      <c r="BF1331" s="72"/>
      <c r="BG1331" s="72"/>
      <c r="BH1331" s="72"/>
      <c r="BI1331" s="72"/>
      <c r="BJ1331" s="72"/>
      <c r="BK1331" s="72"/>
      <c r="BL1331" s="72"/>
      <c r="BM1331" s="72"/>
      <c r="BN1331" s="72"/>
      <c r="BO1331" s="72"/>
      <c r="BP1331" s="72"/>
      <c r="BQ1331" s="72"/>
      <c r="BR1331" s="72"/>
      <c r="BS1331" s="72"/>
      <c r="BT1331" s="72"/>
      <c r="BU1331" s="72"/>
      <c r="BV1331" s="72"/>
      <c r="BW1331" s="72"/>
      <c r="BX1331" s="72"/>
      <c r="BY1331" s="72"/>
      <c r="BZ1331" s="72"/>
      <c r="CA1331" s="72"/>
      <c r="CB1331" s="72"/>
      <c r="CC1331" s="72"/>
      <c r="CD1331" s="72"/>
      <c r="CE1331" s="72"/>
      <c r="CF1331" s="72"/>
      <c r="CG1331" s="72"/>
      <c r="CH1331" s="72"/>
      <c r="CI1331" s="72"/>
      <c r="CJ1331" s="72"/>
      <c r="CK1331" s="72"/>
      <c r="CL1331" s="72"/>
    </row>
    <row r="1332" spans="2:90" x14ac:dyDescent="0.4">
      <c r="B1332" s="8" t="str">
        <f>B1313</f>
        <v>Primary revenue driver</v>
      </c>
      <c r="D1332" t="s">
        <v>828</v>
      </c>
      <c r="E1332" s="8" t="str">
        <f>ROW()&amp;" "&amp;D1332</f>
        <v>1332 DCSALESQUOTA-S</v>
      </c>
      <c r="G1332" t="s">
        <v>332</v>
      </c>
      <c r="K1332" s="53"/>
      <c r="L1332" s="53"/>
      <c r="M1332" s="53"/>
      <c r="N1332" s="53"/>
      <c r="O1332" s="53"/>
      <c r="P1332" s="53"/>
      <c r="R1332" s="24"/>
      <c r="S1332" s="211" t="str">
        <f t="shared" ref="S1332" si="1542">S1313</f>
        <v>S$12</v>
      </c>
      <c r="T1332" s="211" t="str">
        <f t="shared" ref="T1332:CE1332" si="1543">T1313</f>
        <v>T$12</v>
      </c>
      <c r="U1332" s="211" t="str">
        <f t="shared" si="1543"/>
        <v>U$12</v>
      </c>
      <c r="V1332" s="211" t="str">
        <f t="shared" si="1543"/>
        <v>V$12</v>
      </c>
      <c r="W1332" s="211" t="str">
        <f t="shared" si="1543"/>
        <v>W$12</v>
      </c>
      <c r="X1332" s="211" t="str">
        <f t="shared" si="1543"/>
        <v>X$12</v>
      </c>
      <c r="Y1332" s="211" t="str">
        <f t="shared" si="1543"/>
        <v>Y$12</v>
      </c>
      <c r="Z1332" s="211" t="str">
        <f t="shared" si="1543"/>
        <v>Z$12</v>
      </c>
      <c r="AA1332" s="211" t="str">
        <f t="shared" si="1543"/>
        <v>AA$12</v>
      </c>
      <c r="AB1332" s="211" t="str">
        <f t="shared" si="1543"/>
        <v>AB$12</v>
      </c>
      <c r="AC1332" s="211" t="str">
        <f t="shared" si="1543"/>
        <v>AC$12</v>
      </c>
      <c r="AD1332" s="211" t="str">
        <f t="shared" si="1543"/>
        <v>AD$12</v>
      </c>
      <c r="AE1332" s="211" t="str">
        <f t="shared" si="1543"/>
        <v>AE$12</v>
      </c>
      <c r="AF1332" s="211" t="str">
        <f t="shared" si="1543"/>
        <v>AF$12</v>
      </c>
      <c r="AG1332" s="211" t="str">
        <f t="shared" si="1543"/>
        <v>AG$12</v>
      </c>
      <c r="AH1332" s="211" t="str">
        <f t="shared" si="1543"/>
        <v>AH$12</v>
      </c>
      <c r="AI1332" s="211" t="str">
        <f t="shared" si="1543"/>
        <v>AI$12</v>
      </c>
      <c r="AJ1332" s="211" t="str">
        <f t="shared" si="1543"/>
        <v>AJ$12</v>
      </c>
      <c r="AK1332" s="211" t="str">
        <f t="shared" si="1543"/>
        <v>AK$12</v>
      </c>
      <c r="AL1332" s="211" t="str">
        <f t="shared" si="1543"/>
        <v>AL$12</v>
      </c>
      <c r="AM1332" s="211" t="str">
        <f t="shared" si="1543"/>
        <v>AM$12</v>
      </c>
      <c r="AN1332" s="211" t="str">
        <f t="shared" si="1543"/>
        <v>AN$12</v>
      </c>
      <c r="AO1332" s="211" t="str">
        <f t="shared" si="1543"/>
        <v>AO$12</v>
      </c>
      <c r="AP1332" s="211" t="str">
        <f t="shared" si="1543"/>
        <v>AP$12</v>
      </c>
      <c r="AQ1332" s="211" t="str">
        <f t="shared" si="1543"/>
        <v>AQ$12</v>
      </c>
      <c r="AR1332" s="211" t="str">
        <f t="shared" si="1543"/>
        <v>AR$12</v>
      </c>
      <c r="AS1332" s="211" t="str">
        <f t="shared" si="1543"/>
        <v>AS$12</v>
      </c>
      <c r="AT1332" s="211" t="str">
        <f t="shared" si="1543"/>
        <v>AT$12</v>
      </c>
      <c r="AU1332" s="211" t="str">
        <f t="shared" si="1543"/>
        <v>AU$12</v>
      </c>
      <c r="AV1332" s="211" t="str">
        <f t="shared" si="1543"/>
        <v>AV$12</v>
      </c>
      <c r="AW1332" s="211" t="str">
        <f t="shared" si="1543"/>
        <v>AW$12</v>
      </c>
      <c r="AX1332" s="211" t="str">
        <f t="shared" si="1543"/>
        <v>AX$12</v>
      </c>
      <c r="AY1332" s="211" t="str">
        <f t="shared" si="1543"/>
        <v>AY$12</v>
      </c>
      <c r="AZ1332" s="211" t="str">
        <f t="shared" si="1543"/>
        <v>AZ$12</v>
      </c>
      <c r="BA1332" s="211" t="str">
        <f t="shared" si="1543"/>
        <v>BA$12</v>
      </c>
      <c r="BB1332" s="211" t="str">
        <f t="shared" si="1543"/>
        <v>BB$12</v>
      </c>
      <c r="BC1332" s="211" t="str">
        <f t="shared" si="1543"/>
        <v>BC$12</v>
      </c>
      <c r="BD1332" s="211" t="str">
        <f t="shared" si="1543"/>
        <v>BD$12</v>
      </c>
      <c r="BE1332" s="211" t="str">
        <f t="shared" si="1543"/>
        <v>BE$12</v>
      </c>
      <c r="BF1332" s="211" t="str">
        <f t="shared" si="1543"/>
        <v>BF$12</v>
      </c>
      <c r="BG1332" s="211" t="str">
        <f t="shared" si="1543"/>
        <v>BG$12</v>
      </c>
      <c r="BH1332" s="211" t="str">
        <f t="shared" si="1543"/>
        <v>BH$12</v>
      </c>
      <c r="BI1332" s="211" t="str">
        <f t="shared" si="1543"/>
        <v>BI$12</v>
      </c>
      <c r="BJ1332" s="211" t="str">
        <f t="shared" si="1543"/>
        <v>BJ$12</v>
      </c>
      <c r="BK1332" s="211" t="str">
        <f t="shared" si="1543"/>
        <v>BK$12</v>
      </c>
      <c r="BL1332" s="211" t="str">
        <f t="shared" si="1543"/>
        <v>BL$12</v>
      </c>
      <c r="BM1332" s="211" t="str">
        <f t="shared" si="1543"/>
        <v>BM$12</v>
      </c>
      <c r="BN1332" s="211" t="str">
        <f t="shared" si="1543"/>
        <v>BN$12</v>
      </c>
      <c r="BO1332" s="211" t="str">
        <f t="shared" si="1543"/>
        <v>BO$12</v>
      </c>
      <c r="BP1332" s="211" t="str">
        <f t="shared" si="1543"/>
        <v>BP$12</v>
      </c>
      <c r="BQ1332" s="211" t="str">
        <f t="shared" si="1543"/>
        <v>BQ$12</v>
      </c>
      <c r="BR1332" s="211" t="str">
        <f t="shared" si="1543"/>
        <v>BR$12</v>
      </c>
      <c r="BS1332" s="211" t="str">
        <f t="shared" si="1543"/>
        <v>BS$12</v>
      </c>
      <c r="BT1332" s="211" t="str">
        <f t="shared" si="1543"/>
        <v>BT$12</v>
      </c>
      <c r="BU1332" s="211" t="str">
        <f t="shared" si="1543"/>
        <v>BU$12</v>
      </c>
      <c r="BV1332" s="211" t="str">
        <f t="shared" si="1543"/>
        <v>BV$12</v>
      </c>
      <c r="BW1332" s="211" t="str">
        <f t="shared" si="1543"/>
        <v>BW$12</v>
      </c>
      <c r="BX1332" s="211" t="str">
        <f t="shared" si="1543"/>
        <v>BX$12</v>
      </c>
      <c r="BY1332" s="211" t="str">
        <f t="shared" si="1543"/>
        <v>BY$12</v>
      </c>
      <c r="BZ1332" s="211" t="str">
        <f t="shared" si="1543"/>
        <v>BZ$12</v>
      </c>
      <c r="CA1332" s="211" t="str">
        <f t="shared" si="1543"/>
        <v>CA$12</v>
      </c>
      <c r="CB1332" s="211" t="str">
        <f t="shared" si="1543"/>
        <v>CB$12</v>
      </c>
      <c r="CC1332" s="211" t="str">
        <f t="shared" si="1543"/>
        <v>CC$12</v>
      </c>
      <c r="CD1332" s="211" t="str">
        <f t="shared" si="1543"/>
        <v>CD$12</v>
      </c>
      <c r="CE1332" s="211" t="str">
        <f t="shared" si="1543"/>
        <v>CE$12</v>
      </c>
      <c r="CF1332" s="211" t="str">
        <f t="shared" ref="CF1332:CK1332" si="1544">CF1313</f>
        <v>CF$12</v>
      </c>
      <c r="CG1332" s="211" t="str">
        <f t="shared" si="1544"/>
        <v>CG$12</v>
      </c>
      <c r="CH1332" s="211" t="str">
        <f t="shared" si="1544"/>
        <v>CH$12</v>
      </c>
      <c r="CI1332" s="211" t="str">
        <f t="shared" si="1544"/>
        <v>CI$12</v>
      </c>
      <c r="CJ1332" s="211" t="str">
        <f t="shared" si="1544"/>
        <v>CJ$12</v>
      </c>
      <c r="CK1332" s="211" t="str">
        <f t="shared" si="1544"/>
        <v>CK$12</v>
      </c>
      <c r="CL1332" s="211" t="str">
        <f t="shared" ref="CL1332" si="1545">CL1313</f>
        <v>CL$12</v>
      </c>
    </row>
    <row r="1333" spans="2:90" x14ac:dyDescent="0.4">
      <c r="B1333" s="8" t="str">
        <f>B1314</f>
        <v>Primary volume driver</v>
      </c>
      <c r="D1333" t="s">
        <v>828</v>
      </c>
      <c r="E1333" s="8" t="str">
        <f>ROW()&amp;" "&amp;D1333</f>
        <v>1333 DCSALESQUOTA-S</v>
      </c>
      <c r="G1333" t="s">
        <v>332</v>
      </c>
      <c r="H1333" s="56"/>
      <c r="I1333" s="79"/>
      <c r="J1333" s="79"/>
      <c r="K1333" s="15"/>
      <c r="L1333" s="15"/>
      <c r="M1333" s="15"/>
      <c r="N1333" s="15"/>
      <c r="O1333" s="15"/>
      <c r="P1333" s="15"/>
      <c r="R1333" s="15"/>
      <c r="S1333" s="211" t="str">
        <f t="shared" ref="S1333" si="1546">S1314</f>
        <v>S$13</v>
      </c>
      <c r="T1333" s="211" t="str">
        <f t="shared" ref="T1333:CE1333" si="1547">T1314</f>
        <v>T$13</v>
      </c>
      <c r="U1333" s="211" t="str">
        <f t="shared" si="1547"/>
        <v>U$13</v>
      </c>
      <c r="V1333" s="211" t="str">
        <f t="shared" si="1547"/>
        <v>V$13</v>
      </c>
      <c r="W1333" s="211" t="str">
        <f t="shared" si="1547"/>
        <v>W$13</v>
      </c>
      <c r="X1333" s="211" t="str">
        <f t="shared" si="1547"/>
        <v>X$13</v>
      </c>
      <c r="Y1333" s="211" t="str">
        <f t="shared" si="1547"/>
        <v>Y$13</v>
      </c>
      <c r="Z1333" s="211" t="str">
        <f t="shared" si="1547"/>
        <v>Z$13</v>
      </c>
      <c r="AA1333" s="211" t="str">
        <f t="shared" si="1547"/>
        <v>AA$13</v>
      </c>
      <c r="AB1333" s="211" t="str">
        <f t="shared" si="1547"/>
        <v>AB$13</v>
      </c>
      <c r="AC1333" s="211" t="str">
        <f t="shared" si="1547"/>
        <v>AC$13</v>
      </c>
      <c r="AD1333" s="211" t="str">
        <f t="shared" si="1547"/>
        <v>AD$13</v>
      </c>
      <c r="AE1333" s="211" t="str">
        <f t="shared" si="1547"/>
        <v>AE$13</v>
      </c>
      <c r="AF1333" s="211" t="str">
        <f t="shared" si="1547"/>
        <v>AF$13</v>
      </c>
      <c r="AG1333" s="211" t="str">
        <f t="shared" si="1547"/>
        <v>AG$13</v>
      </c>
      <c r="AH1333" s="211" t="str">
        <f t="shared" si="1547"/>
        <v>AH$13</v>
      </c>
      <c r="AI1333" s="211" t="str">
        <f t="shared" si="1547"/>
        <v>AI$13</v>
      </c>
      <c r="AJ1333" s="211" t="str">
        <f t="shared" si="1547"/>
        <v>AJ$13</v>
      </c>
      <c r="AK1333" s="211" t="str">
        <f t="shared" si="1547"/>
        <v>AK$13</v>
      </c>
      <c r="AL1333" s="211" t="str">
        <f t="shared" si="1547"/>
        <v>AL$13</v>
      </c>
      <c r="AM1333" s="211" t="str">
        <f t="shared" si="1547"/>
        <v>AM$13</v>
      </c>
      <c r="AN1333" s="211" t="str">
        <f t="shared" si="1547"/>
        <v>AN$13</v>
      </c>
      <c r="AO1333" s="211" t="str">
        <f t="shared" si="1547"/>
        <v>AO$13</v>
      </c>
      <c r="AP1333" s="211" t="str">
        <f t="shared" si="1547"/>
        <v>AP$13</v>
      </c>
      <c r="AQ1333" s="211" t="str">
        <f t="shared" si="1547"/>
        <v>AQ$13</v>
      </c>
      <c r="AR1333" s="211" t="str">
        <f t="shared" si="1547"/>
        <v>AR$13</v>
      </c>
      <c r="AS1333" s="211" t="str">
        <f t="shared" si="1547"/>
        <v>AS$13</v>
      </c>
      <c r="AT1333" s="211" t="str">
        <f t="shared" si="1547"/>
        <v>AT$13</v>
      </c>
      <c r="AU1333" s="211" t="str">
        <f t="shared" si="1547"/>
        <v>AU$13</v>
      </c>
      <c r="AV1333" s="211" t="str">
        <f t="shared" si="1547"/>
        <v>AV$13</v>
      </c>
      <c r="AW1333" s="211" t="str">
        <f t="shared" si="1547"/>
        <v>AW$13</v>
      </c>
      <c r="AX1333" s="211" t="str">
        <f t="shared" si="1547"/>
        <v>AX$13</v>
      </c>
      <c r="AY1333" s="211" t="str">
        <f t="shared" si="1547"/>
        <v>AY$13</v>
      </c>
      <c r="AZ1333" s="211" t="str">
        <f t="shared" si="1547"/>
        <v>AZ$13</v>
      </c>
      <c r="BA1333" s="211" t="str">
        <f t="shared" si="1547"/>
        <v>BA$13</v>
      </c>
      <c r="BB1333" s="211" t="str">
        <f t="shared" si="1547"/>
        <v>BB$13</v>
      </c>
      <c r="BC1333" s="211" t="str">
        <f t="shared" si="1547"/>
        <v>BC$13</v>
      </c>
      <c r="BD1333" s="211" t="str">
        <f t="shared" si="1547"/>
        <v>BD$13</v>
      </c>
      <c r="BE1333" s="211" t="str">
        <f t="shared" si="1547"/>
        <v>BE$13</v>
      </c>
      <c r="BF1333" s="211" t="str">
        <f t="shared" si="1547"/>
        <v>BF$13</v>
      </c>
      <c r="BG1333" s="211" t="str">
        <f t="shared" si="1547"/>
        <v>BG$13</v>
      </c>
      <c r="BH1333" s="211" t="str">
        <f t="shared" si="1547"/>
        <v>BH$13</v>
      </c>
      <c r="BI1333" s="211" t="str">
        <f t="shared" si="1547"/>
        <v>BI$13</v>
      </c>
      <c r="BJ1333" s="211" t="str">
        <f t="shared" si="1547"/>
        <v>BJ$13</v>
      </c>
      <c r="BK1333" s="211" t="str">
        <f t="shared" si="1547"/>
        <v>BK$13</v>
      </c>
      <c r="BL1333" s="211" t="str">
        <f t="shared" si="1547"/>
        <v>BL$13</v>
      </c>
      <c r="BM1333" s="211" t="str">
        <f t="shared" si="1547"/>
        <v>BM$13</v>
      </c>
      <c r="BN1333" s="211" t="str">
        <f t="shared" si="1547"/>
        <v>BN$13</v>
      </c>
      <c r="BO1333" s="211" t="str">
        <f t="shared" si="1547"/>
        <v>BO$13</v>
      </c>
      <c r="BP1333" s="211" t="str">
        <f t="shared" si="1547"/>
        <v>BP$13</v>
      </c>
      <c r="BQ1333" s="211" t="str">
        <f t="shared" si="1547"/>
        <v>BQ$13</v>
      </c>
      <c r="BR1333" s="211" t="str">
        <f t="shared" si="1547"/>
        <v>BR$13</v>
      </c>
      <c r="BS1333" s="211" t="str">
        <f t="shared" si="1547"/>
        <v>BS$13</v>
      </c>
      <c r="BT1333" s="211" t="str">
        <f t="shared" si="1547"/>
        <v>BT$13</v>
      </c>
      <c r="BU1333" s="211" t="str">
        <f t="shared" si="1547"/>
        <v>BU$13</v>
      </c>
      <c r="BV1333" s="211" t="str">
        <f t="shared" si="1547"/>
        <v>BV$13</v>
      </c>
      <c r="BW1333" s="211" t="str">
        <f t="shared" si="1547"/>
        <v>BW$13</v>
      </c>
      <c r="BX1333" s="211" t="str">
        <f t="shared" si="1547"/>
        <v>BX$13</v>
      </c>
      <c r="BY1333" s="211" t="str">
        <f t="shared" si="1547"/>
        <v>BY$13</v>
      </c>
      <c r="BZ1333" s="211" t="str">
        <f t="shared" si="1547"/>
        <v>BZ$13</v>
      </c>
      <c r="CA1333" s="211" t="str">
        <f t="shared" si="1547"/>
        <v>CA$13</v>
      </c>
      <c r="CB1333" s="211" t="str">
        <f t="shared" si="1547"/>
        <v>CB$13</v>
      </c>
      <c r="CC1333" s="211" t="str">
        <f t="shared" si="1547"/>
        <v>CC$13</v>
      </c>
      <c r="CD1333" s="211" t="str">
        <f t="shared" si="1547"/>
        <v>CD$13</v>
      </c>
      <c r="CE1333" s="211" t="str">
        <f t="shared" si="1547"/>
        <v>CE$13</v>
      </c>
      <c r="CF1333" s="211" t="str">
        <f t="shared" ref="CF1333:CK1333" si="1548">CF1314</f>
        <v>CF$13</v>
      </c>
      <c r="CG1333" s="211" t="str">
        <f t="shared" si="1548"/>
        <v>CG$13</v>
      </c>
      <c r="CH1333" s="211" t="str">
        <f t="shared" si="1548"/>
        <v>CH$13</v>
      </c>
      <c r="CI1333" s="211" t="str">
        <f t="shared" si="1548"/>
        <v>CI$13</v>
      </c>
      <c r="CJ1333" s="211" t="str">
        <f t="shared" si="1548"/>
        <v>CJ$13</v>
      </c>
      <c r="CK1333" s="211" t="str">
        <f t="shared" si="1548"/>
        <v>CK$13</v>
      </c>
      <c r="CL1333" s="211" t="str">
        <f t="shared" ref="CL1333" si="1549">CL1314</f>
        <v>CL$13</v>
      </c>
    </row>
    <row r="1334" spans="2:90" x14ac:dyDescent="0.4">
      <c r="B1334" s="89" t="str">
        <f>B1319</f>
        <v>SALESQUOTA Direct Cost:</v>
      </c>
      <c r="D1334" t="s">
        <v>828</v>
      </c>
      <c r="E1334" s="8" t="str">
        <f t="shared" ref="E1334:E1337" si="1550">ROW()&amp;" "&amp;D1334</f>
        <v>1334 DCSALESQUOTA-S</v>
      </c>
      <c r="G1334" t="s">
        <v>332</v>
      </c>
      <c r="H1334" s="12"/>
      <c r="I1334" s="60"/>
      <c r="J1334" s="60"/>
      <c r="K1334" s="15"/>
      <c r="L1334" s="15"/>
      <c r="M1334" s="15"/>
      <c r="N1334" s="15"/>
      <c r="O1334" s="15"/>
      <c r="P1334" s="15"/>
      <c r="R1334" s="15"/>
      <c r="S1334" s="211">
        <f t="shared" ref="S1334" si="1551">S1315</f>
        <v>0</v>
      </c>
      <c r="T1334" s="211">
        <f t="shared" ref="T1334:AX1334" si="1552">T1315</f>
        <v>0</v>
      </c>
      <c r="U1334" s="211">
        <f t="shared" si="1552"/>
        <v>0</v>
      </c>
      <c r="V1334" s="211">
        <f t="shared" si="1552"/>
        <v>0</v>
      </c>
      <c r="W1334" s="211">
        <f t="shared" si="1552"/>
        <v>0</v>
      </c>
      <c r="X1334" s="211">
        <f t="shared" si="1552"/>
        <v>0</v>
      </c>
      <c r="Y1334" s="211">
        <f t="shared" si="1552"/>
        <v>0</v>
      </c>
      <c r="Z1334" s="211">
        <f t="shared" si="1552"/>
        <v>0</v>
      </c>
      <c r="AA1334" s="211">
        <f t="shared" si="1552"/>
        <v>0</v>
      </c>
      <c r="AB1334" s="211">
        <f t="shared" si="1552"/>
        <v>0</v>
      </c>
      <c r="AC1334" s="211">
        <f t="shared" si="1552"/>
        <v>0</v>
      </c>
      <c r="AD1334" s="211">
        <f t="shared" si="1552"/>
        <v>0</v>
      </c>
      <c r="AE1334" s="211">
        <f t="shared" si="1552"/>
        <v>0</v>
      </c>
      <c r="AF1334" s="211">
        <f t="shared" si="1552"/>
        <v>0</v>
      </c>
      <c r="AG1334" s="211">
        <f t="shared" si="1552"/>
        <v>0</v>
      </c>
      <c r="AH1334" s="211">
        <f t="shared" si="1552"/>
        <v>0</v>
      </c>
      <c r="AI1334" s="211">
        <f t="shared" si="1552"/>
        <v>0</v>
      </c>
      <c r="AJ1334" s="211">
        <f t="shared" si="1552"/>
        <v>0</v>
      </c>
      <c r="AK1334" s="211">
        <f t="shared" si="1552"/>
        <v>0</v>
      </c>
      <c r="AL1334" s="211">
        <f t="shared" si="1552"/>
        <v>0</v>
      </c>
      <c r="AM1334" s="211">
        <f t="shared" si="1552"/>
        <v>0</v>
      </c>
      <c r="AN1334" s="211">
        <f t="shared" si="1552"/>
        <v>0</v>
      </c>
      <c r="AO1334" s="211">
        <f t="shared" si="1552"/>
        <v>0</v>
      </c>
      <c r="AP1334" s="211">
        <f t="shared" si="1552"/>
        <v>0</v>
      </c>
      <c r="AQ1334" s="211">
        <f t="shared" si="1552"/>
        <v>0</v>
      </c>
      <c r="AR1334" s="211">
        <f t="shared" si="1552"/>
        <v>0</v>
      </c>
      <c r="AS1334" s="211">
        <f t="shared" si="1552"/>
        <v>0</v>
      </c>
      <c r="AT1334" s="211">
        <f t="shared" si="1552"/>
        <v>0</v>
      </c>
      <c r="AU1334" s="211">
        <f t="shared" si="1552"/>
        <v>0</v>
      </c>
      <c r="AV1334" s="211">
        <f t="shared" si="1552"/>
        <v>0</v>
      </c>
      <c r="AW1334" s="211">
        <f t="shared" si="1552"/>
        <v>0</v>
      </c>
      <c r="AX1334" s="211">
        <f t="shared" si="1552"/>
        <v>0</v>
      </c>
      <c r="AY1334" s="211">
        <f t="shared" ref="AY1334:CD1334" si="1553">AY1315</f>
        <v>0</v>
      </c>
      <c r="AZ1334" s="211">
        <f t="shared" si="1553"/>
        <v>0</v>
      </c>
      <c r="BA1334" s="211">
        <f t="shared" si="1553"/>
        <v>0</v>
      </c>
      <c r="BB1334" s="211">
        <f t="shared" si="1553"/>
        <v>0</v>
      </c>
      <c r="BC1334" s="211">
        <f t="shared" si="1553"/>
        <v>0</v>
      </c>
      <c r="BD1334" s="211">
        <f t="shared" si="1553"/>
        <v>0</v>
      </c>
      <c r="BE1334" s="211">
        <f t="shared" si="1553"/>
        <v>0</v>
      </c>
      <c r="BF1334" s="211">
        <f t="shared" si="1553"/>
        <v>0</v>
      </c>
      <c r="BG1334" s="211">
        <f t="shared" si="1553"/>
        <v>0</v>
      </c>
      <c r="BH1334" s="211">
        <f t="shared" si="1553"/>
        <v>0</v>
      </c>
      <c r="BI1334" s="211">
        <f t="shared" si="1553"/>
        <v>0</v>
      </c>
      <c r="BJ1334" s="211">
        <f t="shared" si="1553"/>
        <v>0</v>
      </c>
      <c r="BK1334" s="211">
        <f t="shared" si="1553"/>
        <v>0</v>
      </c>
      <c r="BL1334" s="211">
        <f t="shared" si="1553"/>
        <v>0</v>
      </c>
      <c r="BM1334" s="211">
        <f t="shared" si="1553"/>
        <v>0</v>
      </c>
      <c r="BN1334" s="211">
        <f t="shared" si="1553"/>
        <v>0</v>
      </c>
      <c r="BO1334" s="211">
        <f t="shared" si="1553"/>
        <v>0</v>
      </c>
      <c r="BP1334" s="211">
        <f t="shared" si="1553"/>
        <v>0</v>
      </c>
      <c r="BQ1334" s="211">
        <f t="shared" si="1553"/>
        <v>0</v>
      </c>
      <c r="BR1334" s="211">
        <f t="shared" si="1553"/>
        <v>0</v>
      </c>
      <c r="BS1334" s="211">
        <f t="shared" si="1553"/>
        <v>0</v>
      </c>
      <c r="BT1334" s="211">
        <f t="shared" si="1553"/>
        <v>0</v>
      </c>
      <c r="BU1334" s="211">
        <f t="shared" si="1553"/>
        <v>0</v>
      </c>
      <c r="BV1334" s="211">
        <f t="shared" si="1553"/>
        <v>0</v>
      </c>
      <c r="BW1334" s="211">
        <f t="shared" si="1553"/>
        <v>0</v>
      </c>
      <c r="BX1334" s="211">
        <f t="shared" si="1553"/>
        <v>0</v>
      </c>
      <c r="BY1334" s="211">
        <f t="shared" si="1553"/>
        <v>0</v>
      </c>
      <c r="BZ1334" s="211">
        <f t="shared" si="1553"/>
        <v>0</v>
      </c>
      <c r="CA1334" s="211">
        <f t="shared" si="1553"/>
        <v>0</v>
      </c>
      <c r="CB1334" s="211">
        <f t="shared" si="1553"/>
        <v>0</v>
      </c>
      <c r="CC1334" s="211">
        <f t="shared" si="1553"/>
        <v>0</v>
      </c>
      <c r="CD1334" s="211">
        <f t="shared" si="1553"/>
        <v>0</v>
      </c>
      <c r="CE1334" s="211">
        <f t="shared" ref="CE1334:CK1334" si="1554">CE1315</f>
        <v>0</v>
      </c>
      <c r="CF1334" s="211">
        <f t="shared" si="1554"/>
        <v>0</v>
      </c>
      <c r="CG1334" s="211">
        <f t="shared" si="1554"/>
        <v>0</v>
      </c>
      <c r="CH1334" s="211">
        <f t="shared" si="1554"/>
        <v>0</v>
      </c>
      <c r="CI1334" s="211">
        <f t="shared" si="1554"/>
        <v>0</v>
      </c>
      <c r="CJ1334" s="211">
        <f t="shared" si="1554"/>
        <v>0</v>
      </c>
      <c r="CK1334" s="211">
        <f t="shared" si="1554"/>
        <v>0</v>
      </c>
      <c r="CL1334" s="211">
        <f t="shared" ref="CL1334" si="1555">CL1315</f>
        <v>0</v>
      </c>
    </row>
    <row r="1335" spans="2:90" x14ac:dyDescent="0.4">
      <c r="B1335" s="235" t="str">
        <f>IFERROR(SUBSTITUTE(TRIM(MID(B1319, SEARCH("-", B1319) + 1, LEN(B1319))),":",""),"no unit")</f>
        <v>no unit</v>
      </c>
      <c r="D1335" t="s">
        <v>828</v>
      </c>
      <c r="E1335" s="8" t="str">
        <f t="shared" si="1550"/>
        <v>1335 DCSALESQUOTA-S</v>
      </c>
      <c r="G1335" t="s">
        <v>332</v>
      </c>
      <c r="H1335" s="12"/>
      <c r="I1335" s="60"/>
      <c r="J1335" s="60"/>
      <c r="K1335" s="15"/>
      <c r="L1335" s="15"/>
      <c r="M1335" s="15"/>
      <c r="N1335" s="15"/>
      <c r="O1335" s="15"/>
      <c r="P1335" s="15"/>
      <c r="R1335" s="15"/>
      <c r="S1335" s="211"/>
      <c r="T1335" s="211"/>
      <c r="U1335" s="211"/>
      <c r="V1335" s="211"/>
      <c r="W1335" s="211"/>
      <c r="X1335" s="211"/>
      <c r="Y1335" s="211"/>
      <c r="Z1335" s="211"/>
      <c r="AA1335" s="211"/>
      <c r="AB1335" s="211"/>
      <c r="AC1335" s="211"/>
      <c r="AD1335" s="211"/>
      <c r="AE1335" s="211"/>
      <c r="AF1335" s="211"/>
      <c r="AG1335" s="211"/>
      <c r="AH1335" s="211"/>
      <c r="AI1335" s="211"/>
      <c r="AJ1335" s="211"/>
      <c r="AK1335" s="211"/>
      <c r="AL1335" s="211"/>
      <c r="AM1335" s="211"/>
      <c r="AN1335" s="211"/>
      <c r="AO1335" s="211"/>
      <c r="AP1335" s="211"/>
      <c r="AQ1335" s="211"/>
      <c r="AR1335" s="211"/>
      <c r="AS1335" s="211"/>
      <c r="AT1335" s="211"/>
      <c r="AU1335" s="211"/>
      <c r="AV1335" s="211"/>
      <c r="AW1335" s="211"/>
      <c r="AX1335" s="211"/>
      <c r="AY1335" s="211"/>
      <c r="AZ1335" s="211"/>
      <c r="BA1335" s="211"/>
      <c r="BB1335" s="211"/>
      <c r="BC1335" s="211"/>
      <c r="BD1335" s="211"/>
      <c r="BE1335" s="211"/>
      <c r="BF1335" s="211"/>
      <c r="BG1335" s="211"/>
      <c r="BH1335" s="211"/>
      <c r="BI1335" s="211"/>
      <c r="BJ1335" s="211"/>
      <c r="BK1335" s="211"/>
      <c r="BL1335" s="211"/>
      <c r="BM1335" s="211"/>
      <c r="BN1335" s="211"/>
      <c r="BO1335" s="211"/>
      <c r="BP1335" s="211"/>
      <c r="BQ1335" s="211"/>
      <c r="BR1335" s="211"/>
      <c r="BS1335" s="211"/>
      <c r="BT1335" s="211"/>
      <c r="BU1335" s="211"/>
      <c r="BV1335" s="211"/>
      <c r="BW1335" s="211"/>
      <c r="BX1335" s="211"/>
      <c r="BY1335" s="211"/>
      <c r="BZ1335" s="211"/>
      <c r="CA1335" s="211"/>
      <c r="CB1335" s="211"/>
      <c r="CC1335" s="211"/>
      <c r="CD1335" s="211"/>
      <c r="CE1335" s="211"/>
      <c r="CF1335" s="211"/>
      <c r="CG1335" s="211"/>
      <c r="CH1335" s="211"/>
      <c r="CI1335" s="211"/>
      <c r="CJ1335" s="211"/>
      <c r="CK1335" s="211"/>
      <c r="CL1335" s="211"/>
    </row>
    <row r="1336" spans="2:90" x14ac:dyDescent="0.4">
      <c r="B1336" s="89" t="str">
        <f>B1317</f>
        <v>Secondary revenue driver</v>
      </c>
      <c r="D1336" t="s">
        <v>828</v>
      </c>
      <c r="E1336" s="8" t="str">
        <f t="shared" si="1550"/>
        <v>1336 DCSALESQUOTA-S</v>
      </c>
      <c r="G1336" t="s">
        <v>332</v>
      </c>
      <c r="H1336" s="90"/>
      <c r="I1336" s="209"/>
      <c r="J1336" s="209"/>
      <c r="K1336" s="210"/>
      <c r="L1336" s="210"/>
      <c r="M1336" s="210"/>
      <c r="N1336" s="210"/>
      <c r="O1336" s="210"/>
      <c r="P1336" s="210"/>
      <c r="R1336" s="210"/>
      <c r="S1336" s="4" t="str">
        <f t="shared" ref="S1336" si="1556">ADDRESS(ROW(S1328),COLUMN(S1328),2)</f>
        <v>S$1328</v>
      </c>
      <c r="T1336" s="4" t="str">
        <f t="shared" ref="T1336:CD1336" si="1557">ADDRESS(ROW(T1328),COLUMN(T1328),2)</f>
        <v>T$1328</v>
      </c>
      <c r="U1336" s="4" t="str">
        <f t="shared" si="1557"/>
        <v>U$1328</v>
      </c>
      <c r="V1336" s="4" t="str">
        <f t="shared" si="1557"/>
        <v>V$1328</v>
      </c>
      <c r="W1336" s="4" t="str">
        <f t="shared" si="1557"/>
        <v>W$1328</v>
      </c>
      <c r="X1336" s="4" t="str">
        <f t="shared" si="1557"/>
        <v>X$1328</v>
      </c>
      <c r="Y1336" s="4" t="str">
        <f t="shared" si="1557"/>
        <v>Y$1328</v>
      </c>
      <c r="Z1336" s="4" t="str">
        <f t="shared" si="1557"/>
        <v>Z$1328</v>
      </c>
      <c r="AA1336" s="4" t="str">
        <f t="shared" si="1557"/>
        <v>AA$1328</v>
      </c>
      <c r="AB1336" s="4" t="str">
        <f t="shared" si="1557"/>
        <v>AB$1328</v>
      </c>
      <c r="AC1336" s="4" t="str">
        <f t="shared" si="1557"/>
        <v>AC$1328</v>
      </c>
      <c r="AD1336" s="4" t="str">
        <f t="shared" si="1557"/>
        <v>AD$1328</v>
      </c>
      <c r="AE1336" s="4" t="str">
        <f t="shared" si="1557"/>
        <v>AE$1328</v>
      </c>
      <c r="AF1336" s="4" t="str">
        <f t="shared" si="1557"/>
        <v>AF$1328</v>
      </c>
      <c r="AG1336" s="4" t="str">
        <f t="shared" si="1557"/>
        <v>AG$1328</v>
      </c>
      <c r="AH1336" s="4" t="str">
        <f t="shared" si="1557"/>
        <v>AH$1328</v>
      </c>
      <c r="AI1336" s="4" t="str">
        <f t="shared" si="1557"/>
        <v>AI$1328</v>
      </c>
      <c r="AJ1336" s="4" t="str">
        <f t="shared" si="1557"/>
        <v>AJ$1328</v>
      </c>
      <c r="AK1336" s="4" t="str">
        <f t="shared" si="1557"/>
        <v>AK$1328</v>
      </c>
      <c r="AL1336" s="4" t="str">
        <f t="shared" si="1557"/>
        <v>AL$1328</v>
      </c>
      <c r="AM1336" s="4" t="str">
        <f t="shared" si="1557"/>
        <v>AM$1328</v>
      </c>
      <c r="AN1336" s="4" t="str">
        <f t="shared" si="1557"/>
        <v>AN$1328</v>
      </c>
      <c r="AO1336" s="4" t="str">
        <f t="shared" si="1557"/>
        <v>AO$1328</v>
      </c>
      <c r="AP1336" s="4" t="str">
        <f t="shared" si="1557"/>
        <v>AP$1328</v>
      </c>
      <c r="AQ1336" s="4" t="str">
        <f t="shared" si="1557"/>
        <v>AQ$1328</v>
      </c>
      <c r="AR1336" s="4" t="str">
        <f t="shared" si="1557"/>
        <v>AR$1328</v>
      </c>
      <c r="AS1336" s="4" t="str">
        <f t="shared" si="1557"/>
        <v>AS$1328</v>
      </c>
      <c r="AT1336" s="4" t="str">
        <f t="shared" si="1557"/>
        <v>AT$1328</v>
      </c>
      <c r="AU1336" s="4" t="str">
        <f t="shared" si="1557"/>
        <v>AU$1328</v>
      </c>
      <c r="AV1336" s="4" t="str">
        <f t="shared" si="1557"/>
        <v>AV$1328</v>
      </c>
      <c r="AW1336" s="4" t="str">
        <f t="shared" si="1557"/>
        <v>AW$1328</v>
      </c>
      <c r="AX1336" s="4" t="str">
        <f t="shared" si="1557"/>
        <v>AX$1328</v>
      </c>
      <c r="AY1336" s="4" t="str">
        <f t="shared" si="1557"/>
        <v>AY$1328</v>
      </c>
      <c r="AZ1336" s="4" t="str">
        <f t="shared" si="1557"/>
        <v>AZ$1328</v>
      </c>
      <c r="BA1336" s="4" t="str">
        <f t="shared" si="1557"/>
        <v>BA$1328</v>
      </c>
      <c r="BB1336" s="4" t="str">
        <f t="shared" si="1557"/>
        <v>BB$1328</v>
      </c>
      <c r="BC1336" s="4" t="str">
        <f t="shared" si="1557"/>
        <v>BC$1328</v>
      </c>
      <c r="BD1336" s="4" t="str">
        <f t="shared" si="1557"/>
        <v>BD$1328</v>
      </c>
      <c r="BE1336" s="4" t="str">
        <f t="shared" si="1557"/>
        <v>BE$1328</v>
      </c>
      <c r="BF1336" s="4" t="str">
        <f t="shared" si="1557"/>
        <v>BF$1328</v>
      </c>
      <c r="BG1336" s="4" t="str">
        <f t="shared" si="1557"/>
        <v>BG$1328</v>
      </c>
      <c r="BH1336" s="4" t="str">
        <f t="shared" si="1557"/>
        <v>BH$1328</v>
      </c>
      <c r="BI1336" s="4" t="str">
        <f t="shared" si="1557"/>
        <v>BI$1328</v>
      </c>
      <c r="BJ1336" s="4" t="str">
        <f t="shared" si="1557"/>
        <v>BJ$1328</v>
      </c>
      <c r="BK1336" s="4" t="str">
        <f t="shared" si="1557"/>
        <v>BK$1328</v>
      </c>
      <c r="BL1336" s="4" t="str">
        <f t="shared" si="1557"/>
        <v>BL$1328</v>
      </c>
      <c r="BM1336" s="4" t="str">
        <f t="shared" si="1557"/>
        <v>BM$1328</v>
      </c>
      <c r="BN1336" s="4" t="str">
        <f t="shared" si="1557"/>
        <v>BN$1328</v>
      </c>
      <c r="BO1336" s="4" t="str">
        <f t="shared" si="1557"/>
        <v>BO$1328</v>
      </c>
      <c r="BP1336" s="4" t="str">
        <f t="shared" si="1557"/>
        <v>BP$1328</v>
      </c>
      <c r="BQ1336" s="4" t="str">
        <f t="shared" si="1557"/>
        <v>BQ$1328</v>
      </c>
      <c r="BR1336" s="4" t="str">
        <f t="shared" si="1557"/>
        <v>BR$1328</v>
      </c>
      <c r="BS1336" s="4" t="str">
        <f t="shared" si="1557"/>
        <v>BS$1328</v>
      </c>
      <c r="BT1336" s="4" t="str">
        <f t="shared" si="1557"/>
        <v>BT$1328</v>
      </c>
      <c r="BU1336" s="4" t="str">
        <f t="shared" si="1557"/>
        <v>BU$1328</v>
      </c>
      <c r="BV1336" s="4" t="str">
        <f t="shared" si="1557"/>
        <v>BV$1328</v>
      </c>
      <c r="BW1336" s="4" t="str">
        <f t="shared" si="1557"/>
        <v>BW$1328</v>
      </c>
      <c r="BX1336" s="4" t="str">
        <f t="shared" si="1557"/>
        <v>BX$1328</v>
      </c>
      <c r="BY1336" s="4" t="str">
        <f t="shared" si="1557"/>
        <v>BY$1328</v>
      </c>
      <c r="BZ1336" s="4" t="str">
        <f t="shared" si="1557"/>
        <v>BZ$1328</v>
      </c>
      <c r="CA1336" s="4" t="str">
        <f t="shared" si="1557"/>
        <v>CA$1328</v>
      </c>
      <c r="CB1336" s="4" t="str">
        <f t="shared" si="1557"/>
        <v>CB$1328</v>
      </c>
      <c r="CC1336" s="4" t="str">
        <f t="shared" si="1557"/>
        <v>CC$1328</v>
      </c>
      <c r="CD1336" s="4" t="str">
        <f t="shared" si="1557"/>
        <v>CD$1328</v>
      </c>
      <c r="CE1336" s="4" t="str">
        <f t="shared" ref="CE1336:CK1336" si="1558">ADDRESS(ROW(CE1328),COLUMN(CE1328),2)</f>
        <v>CE$1328</v>
      </c>
      <c r="CF1336" s="4" t="str">
        <f t="shared" si="1558"/>
        <v>CF$1328</v>
      </c>
      <c r="CG1336" s="4" t="str">
        <f t="shared" si="1558"/>
        <v>CG$1328</v>
      </c>
      <c r="CH1336" s="4" t="str">
        <f t="shared" si="1558"/>
        <v>CH$1328</v>
      </c>
      <c r="CI1336" s="4" t="str">
        <f t="shared" si="1558"/>
        <v>CI$1328</v>
      </c>
      <c r="CJ1336" s="4" t="str">
        <f t="shared" si="1558"/>
        <v>CJ$1328</v>
      </c>
      <c r="CK1336" s="4" t="str">
        <f t="shared" si="1558"/>
        <v>CK$1328</v>
      </c>
      <c r="CL1336" s="4" t="str">
        <f t="shared" ref="CL1336" si="1559">ADDRESS(ROW(CL1328),COLUMN(CL1328),2)</f>
        <v>CL$1328</v>
      </c>
    </row>
    <row r="1337" spans="2:90" x14ac:dyDescent="0.4">
      <c r="B1337" s="8" t="str">
        <f>B1318</f>
        <v>Secondary volume driver</v>
      </c>
      <c r="D1337" t="s">
        <v>828</v>
      </c>
      <c r="E1337" s="8" t="str">
        <f t="shared" si="1550"/>
        <v>1337 DCSALESQUOTA-S</v>
      </c>
      <c r="G1337" t="s">
        <v>332</v>
      </c>
      <c r="H1337" s="12"/>
      <c r="I1337" s="60"/>
      <c r="J1337" s="60"/>
      <c r="K1337" s="15"/>
      <c r="L1337" s="15"/>
      <c r="M1337" s="15"/>
      <c r="N1337" s="15"/>
      <c r="O1337" s="15"/>
      <c r="P1337" s="15"/>
      <c r="R1337" s="15"/>
      <c r="S1337" s="211" t="str">
        <f t="shared" ref="S1337" si="1560">S1317</f>
        <v>S$14</v>
      </c>
      <c r="T1337" s="211" t="str">
        <f t="shared" ref="T1337:CD1337" si="1561">T1317</f>
        <v>T$14</v>
      </c>
      <c r="U1337" s="211" t="str">
        <f t="shared" si="1561"/>
        <v>U$14</v>
      </c>
      <c r="V1337" s="211" t="str">
        <f t="shared" si="1561"/>
        <v>V$14</v>
      </c>
      <c r="W1337" s="211" t="str">
        <f t="shared" si="1561"/>
        <v>W$14</v>
      </c>
      <c r="X1337" s="211" t="str">
        <f t="shared" si="1561"/>
        <v>X$14</v>
      </c>
      <c r="Y1337" s="211" t="str">
        <f t="shared" si="1561"/>
        <v>Y$14</v>
      </c>
      <c r="Z1337" s="211" t="str">
        <f t="shared" si="1561"/>
        <v>Z$14</v>
      </c>
      <c r="AA1337" s="211" t="str">
        <f t="shared" si="1561"/>
        <v>AA$14</v>
      </c>
      <c r="AB1337" s="211" t="str">
        <f t="shared" si="1561"/>
        <v>AB$14</v>
      </c>
      <c r="AC1337" s="211" t="str">
        <f t="shared" si="1561"/>
        <v>AC$14</v>
      </c>
      <c r="AD1337" s="211" t="str">
        <f t="shared" si="1561"/>
        <v>AD$14</v>
      </c>
      <c r="AE1337" s="211" t="str">
        <f t="shared" si="1561"/>
        <v>AE$14</v>
      </c>
      <c r="AF1337" s="211" t="str">
        <f t="shared" si="1561"/>
        <v>AF$14</v>
      </c>
      <c r="AG1337" s="211" t="str">
        <f t="shared" si="1561"/>
        <v>AG$14</v>
      </c>
      <c r="AH1337" s="211" t="str">
        <f t="shared" si="1561"/>
        <v>AH$14</v>
      </c>
      <c r="AI1337" s="211" t="str">
        <f t="shared" si="1561"/>
        <v>AI$14</v>
      </c>
      <c r="AJ1337" s="211" t="str">
        <f t="shared" si="1561"/>
        <v>AJ$14</v>
      </c>
      <c r="AK1337" s="211" t="str">
        <f t="shared" si="1561"/>
        <v>AK$14</v>
      </c>
      <c r="AL1337" s="211" t="str">
        <f t="shared" si="1561"/>
        <v>AL$14</v>
      </c>
      <c r="AM1337" s="211" t="str">
        <f t="shared" si="1561"/>
        <v>AM$14</v>
      </c>
      <c r="AN1337" s="211" t="str">
        <f t="shared" si="1561"/>
        <v>AN$14</v>
      </c>
      <c r="AO1337" s="211" t="str">
        <f t="shared" si="1561"/>
        <v>AO$14</v>
      </c>
      <c r="AP1337" s="211" t="str">
        <f t="shared" si="1561"/>
        <v>AP$14</v>
      </c>
      <c r="AQ1337" s="211" t="str">
        <f t="shared" si="1561"/>
        <v>AQ$14</v>
      </c>
      <c r="AR1337" s="211" t="str">
        <f t="shared" si="1561"/>
        <v>AR$14</v>
      </c>
      <c r="AS1337" s="211" t="str">
        <f t="shared" si="1561"/>
        <v>AS$14</v>
      </c>
      <c r="AT1337" s="211" t="str">
        <f t="shared" si="1561"/>
        <v>AT$14</v>
      </c>
      <c r="AU1337" s="211" t="str">
        <f t="shared" si="1561"/>
        <v>AU$14</v>
      </c>
      <c r="AV1337" s="211" t="str">
        <f t="shared" si="1561"/>
        <v>AV$14</v>
      </c>
      <c r="AW1337" s="211" t="str">
        <f t="shared" si="1561"/>
        <v>AW$14</v>
      </c>
      <c r="AX1337" s="211" t="str">
        <f t="shared" si="1561"/>
        <v>AX$14</v>
      </c>
      <c r="AY1337" s="211" t="str">
        <f t="shared" si="1561"/>
        <v>AY$14</v>
      </c>
      <c r="AZ1337" s="211" t="str">
        <f t="shared" si="1561"/>
        <v>AZ$14</v>
      </c>
      <c r="BA1337" s="211" t="str">
        <f t="shared" si="1561"/>
        <v>BA$14</v>
      </c>
      <c r="BB1337" s="211" t="str">
        <f t="shared" si="1561"/>
        <v>BB$14</v>
      </c>
      <c r="BC1337" s="211" t="str">
        <f t="shared" si="1561"/>
        <v>BC$14</v>
      </c>
      <c r="BD1337" s="211" t="str">
        <f t="shared" si="1561"/>
        <v>BD$14</v>
      </c>
      <c r="BE1337" s="211" t="str">
        <f t="shared" si="1561"/>
        <v>BE$14</v>
      </c>
      <c r="BF1337" s="211" t="str">
        <f t="shared" si="1561"/>
        <v>BF$14</v>
      </c>
      <c r="BG1337" s="211" t="str">
        <f t="shared" si="1561"/>
        <v>BG$14</v>
      </c>
      <c r="BH1337" s="211" t="str">
        <f t="shared" si="1561"/>
        <v>BH$14</v>
      </c>
      <c r="BI1337" s="211" t="str">
        <f t="shared" si="1561"/>
        <v>BI$14</v>
      </c>
      <c r="BJ1337" s="211" t="str">
        <f t="shared" si="1561"/>
        <v>BJ$14</v>
      </c>
      <c r="BK1337" s="211" t="str">
        <f t="shared" si="1561"/>
        <v>BK$14</v>
      </c>
      <c r="BL1337" s="211" t="str">
        <f t="shared" si="1561"/>
        <v>BL$14</v>
      </c>
      <c r="BM1337" s="211" t="str">
        <f t="shared" si="1561"/>
        <v>BM$14</v>
      </c>
      <c r="BN1337" s="211" t="str">
        <f t="shared" si="1561"/>
        <v>BN$14</v>
      </c>
      <c r="BO1337" s="211" t="str">
        <f t="shared" si="1561"/>
        <v>BO$14</v>
      </c>
      <c r="BP1337" s="211" t="str">
        <f t="shared" si="1561"/>
        <v>BP$14</v>
      </c>
      <c r="BQ1337" s="211" t="str">
        <f t="shared" si="1561"/>
        <v>BQ$14</v>
      </c>
      <c r="BR1337" s="211" t="str">
        <f t="shared" si="1561"/>
        <v>BR$14</v>
      </c>
      <c r="BS1337" s="211" t="str">
        <f t="shared" si="1561"/>
        <v>BS$14</v>
      </c>
      <c r="BT1337" s="211" t="str">
        <f t="shared" si="1561"/>
        <v>BT$14</v>
      </c>
      <c r="BU1337" s="211" t="str">
        <f t="shared" si="1561"/>
        <v>BU$14</v>
      </c>
      <c r="BV1337" s="211" t="str">
        <f t="shared" si="1561"/>
        <v>BV$14</v>
      </c>
      <c r="BW1337" s="211" t="str">
        <f t="shared" si="1561"/>
        <v>BW$14</v>
      </c>
      <c r="BX1337" s="211" t="str">
        <f t="shared" si="1561"/>
        <v>BX$14</v>
      </c>
      <c r="BY1337" s="211" t="str">
        <f t="shared" si="1561"/>
        <v>BY$14</v>
      </c>
      <c r="BZ1337" s="211" t="str">
        <f t="shared" si="1561"/>
        <v>BZ$14</v>
      </c>
      <c r="CA1337" s="211" t="str">
        <f t="shared" si="1561"/>
        <v>CA$14</v>
      </c>
      <c r="CB1337" s="211" t="str">
        <f t="shared" si="1561"/>
        <v>CB$14</v>
      </c>
      <c r="CC1337" s="211" t="str">
        <f t="shared" si="1561"/>
        <v>CC$14</v>
      </c>
      <c r="CD1337" s="211" t="str">
        <f t="shared" si="1561"/>
        <v>CD$14</v>
      </c>
      <c r="CE1337" s="211" t="str">
        <f t="shared" ref="CE1337:CK1337" si="1562">CE1317</f>
        <v>CE$14</v>
      </c>
      <c r="CF1337" s="211" t="str">
        <f t="shared" si="1562"/>
        <v>CF$14</v>
      </c>
      <c r="CG1337" s="211" t="str">
        <f t="shared" si="1562"/>
        <v>CG$14</v>
      </c>
      <c r="CH1337" s="211" t="str">
        <f t="shared" si="1562"/>
        <v>CH$14</v>
      </c>
      <c r="CI1337" s="211" t="str">
        <f t="shared" si="1562"/>
        <v>CI$14</v>
      </c>
      <c r="CJ1337" s="211" t="str">
        <f t="shared" si="1562"/>
        <v>CJ$14</v>
      </c>
      <c r="CK1337" s="211" t="str">
        <f t="shared" si="1562"/>
        <v>CK$14</v>
      </c>
      <c r="CL1337" s="211" t="str">
        <f t="shared" ref="CL1337" si="1563">CL1317</f>
        <v>CL$14</v>
      </c>
    </row>
    <row r="1338" spans="2:90" x14ac:dyDescent="0.4">
      <c r="E1338" s="8"/>
      <c r="H1338" s="12"/>
      <c r="I1338" s="60"/>
      <c r="J1338" s="60"/>
      <c r="K1338" s="15"/>
      <c r="L1338" s="15"/>
      <c r="M1338" s="15"/>
      <c r="N1338" s="15"/>
      <c r="O1338" s="15"/>
      <c r="P1338" s="15"/>
      <c r="R1338" s="15"/>
      <c r="S1338" s="76"/>
      <c r="T1338" s="76"/>
      <c r="U1338" s="76"/>
      <c r="V1338" s="76"/>
      <c r="W1338" s="76"/>
      <c r="X1338" s="76"/>
      <c r="Y1338" s="76"/>
      <c r="Z1338" s="76"/>
      <c r="AA1338" s="76"/>
      <c r="AB1338" s="76"/>
      <c r="AC1338" s="76"/>
      <c r="AD1338" s="76"/>
      <c r="AE1338" s="76"/>
      <c r="AF1338" s="76"/>
      <c r="AG1338" s="76"/>
      <c r="AH1338" s="76"/>
      <c r="AI1338" s="76"/>
      <c r="AJ1338" s="76"/>
      <c r="AK1338" s="76"/>
      <c r="AL1338" s="76"/>
      <c r="AM1338" s="76"/>
      <c r="AN1338" s="76"/>
      <c r="AO1338" s="76"/>
      <c r="AP1338" s="76"/>
      <c r="AQ1338" s="76"/>
      <c r="AR1338" s="76"/>
      <c r="AS1338" s="76"/>
      <c r="AT1338" s="76"/>
      <c r="AU1338" s="76"/>
      <c r="AV1338" s="76"/>
      <c r="AW1338" s="76"/>
      <c r="AX1338" s="76"/>
      <c r="AY1338" s="76"/>
      <c r="AZ1338" s="76"/>
      <c r="BA1338" s="76"/>
      <c r="BB1338" s="76"/>
      <c r="BC1338" s="76"/>
      <c r="BD1338" s="76"/>
      <c r="BE1338" s="76"/>
      <c r="BF1338" s="76"/>
      <c r="BG1338" s="76"/>
      <c r="BH1338" s="76"/>
      <c r="BI1338" s="76"/>
      <c r="BJ1338" s="76"/>
      <c r="BK1338" s="76"/>
      <c r="BL1338" s="76"/>
      <c r="BM1338" s="76"/>
      <c r="BN1338" s="76"/>
      <c r="BO1338" s="76"/>
      <c r="BP1338" s="76"/>
      <c r="BQ1338" s="76"/>
      <c r="BR1338" s="76"/>
      <c r="BS1338" s="76"/>
      <c r="BT1338" s="76"/>
      <c r="BU1338" s="76"/>
      <c r="BV1338" s="76"/>
      <c r="BW1338" s="76"/>
      <c r="BX1338" s="76"/>
      <c r="BY1338" s="76"/>
      <c r="BZ1338" s="76"/>
      <c r="CA1338" s="76"/>
      <c r="CB1338" s="76"/>
      <c r="CC1338" s="76"/>
      <c r="CD1338" s="76"/>
      <c r="CE1338" s="76"/>
      <c r="CF1338" s="76"/>
      <c r="CG1338" s="76"/>
      <c r="CH1338" s="76"/>
      <c r="CI1338" s="76"/>
      <c r="CJ1338" s="76"/>
      <c r="CK1338" s="76"/>
      <c r="CL1338" s="76"/>
    </row>
    <row r="1339" spans="2:90" x14ac:dyDescent="0.4">
      <c r="B1339" s="171" t="s">
        <v>490</v>
      </c>
      <c r="E1339" s="8"/>
      <c r="H1339" s="189"/>
      <c r="I1339" s="190"/>
      <c r="J1339" s="190"/>
      <c r="K1339" s="191"/>
      <c r="L1339" s="191"/>
      <c r="M1339" s="191"/>
      <c r="N1339" s="191"/>
      <c r="O1339" s="191"/>
      <c r="P1339" s="191"/>
      <c r="R1339" s="191"/>
      <c r="S1339" s="192"/>
      <c r="T1339" s="192"/>
      <c r="U1339" s="192"/>
      <c r="V1339" s="192"/>
      <c r="W1339" s="192"/>
      <c r="X1339" s="192"/>
      <c r="Y1339" s="192"/>
      <c r="Z1339" s="192"/>
      <c r="AA1339" s="192"/>
      <c r="AB1339" s="192"/>
      <c r="AC1339" s="192"/>
      <c r="AD1339" s="192"/>
      <c r="AE1339" s="192"/>
      <c r="AF1339" s="192"/>
      <c r="AG1339" s="192"/>
      <c r="AH1339" s="192"/>
      <c r="AI1339" s="192"/>
      <c r="AJ1339" s="192"/>
      <c r="AK1339" s="192"/>
      <c r="AL1339" s="192"/>
      <c r="AM1339" s="192"/>
      <c r="AN1339" s="192"/>
      <c r="AO1339" s="192"/>
      <c r="AP1339" s="192"/>
      <c r="AQ1339" s="192"/>
      <c r="AR1339" s="192"/>
      <c r="AS1339" s="192"/>
      <c r="AT1339" s="192"/>
      <c r="AU1339" s="192"/>
      <c r="AV1339" s="192"/>
      <c r="AW1339" s="192"/>
      <c r="AX1339" s="192"/>
      <c r="AY1339" s="192"/>
      <c r="AZ1339" s="192"/>
      <c r="BA1339" s="192"/>
      <c r="BB1339" s="192"/>
      <c r="BC1339" s="192"/>
      <c r="BD1339" s="192"/>
      <c r="BE1339" s="192"/>
      <c r="BF1339" s="192"/>
      <c r="BG1339" s="192"/>
      <c r="BH1339" s="192"/>
      <c r="BI1339" s="192"/>
      <c r="BJ1339" s="192"/>
      <c r="BK1339" s="192"/>
      <c r="BL1339" s="192"/>
      <c r="BM1339" s="192"/>
      <c r="BN1339" s="192"/>
      <c r="BO1339" s="192"/>
      <c r="BP1339" s="192"/>
      <c r="BQ1339" s="192"/>
      <c r="BR1339" s="192"/>
      <c r="BS1339" s="192"/>
      <c r="BT1339" s="192"/>
      <c r="BU1339" s="192"/>
      <c r="BV1339" s="192"/>
      <c r="BW1339" s="192"/>
      <c r="BX1339" s="192"/>
      <c r="BY1339" s="192"/>
      <c r="BZ1339" s="192"/>
      <c r="CA1339" s="192"/>
      <c r="CB1339" s="192"/>
      <c r="CC1339" s="192"/>
      <c r="CD1339" s="192"/>
      <c r="CE1339" s="192"/>
      <c r="CF1339" s="192"/>
      <c r="CG1339" s="192"/>
      <c r="CH1339" s="192"/>
      <c r="CI1339" s="192"/>
      <c r="CJ1339" s="192"/>
      <c r="CK1339" s="192"/>
      <c r="CL1339" s="192"/>
    </row>
    <row r="1340" spans="2:90" x14ac:dyDescent="0.4">
      <c r="B1340" s="171" t="s">
        <v>492</v>
      </c>
      <c r="E1340" s="8"/>
      <c r="H1340" s="189"/>
      <c r="I1340" s="190"/>
      <c r="J1340" s="190"/>
      <c r="K1340" s="191"/>
      <c r="L1340" s="191"/>
      <c r="M1340" s="191"/>
      <c r="N1340" s="191"/>
      <c r="O1340" s="191"/>
      <c r="P1340" s="191"/>
      <c r="R1340" s="191"/>
      <c r="S1340" s="192"/>
      <c r="T1340" s="192"/>
      <c r="U1340" s="192"/>
      <c r="V1340" s="192"/>
      <c r="W1340" s="192"/>
      <c r="X1340" s="192"/>
      <c r="Y1340" s="192"/>
      <c r="Z1340" s="192"/>
      <c r="AA1340" s="192"/>
      <c r="AB1340" s="192"/>
      <c r="AC1340" s="192"/>
      <c r="AD1340" s="192"/>
      <c r="AE1340" s="192"/>
      <c r="AF1340" s="192"/>
      <c r="AG1340" s="192"/>
      <c r="AH1340" s="192"/>
      <c r="AI1340" s="192"/>
      <c r="AJ1340" s="192"/>
      <c r="AK1340" s="192"/>
      <c r="AL1340" s="192"/>
      <c r="AM1340" s="192"/>
      <c r="AN1340" s="192"/>
      <c r="AO1340" s="192"/>
      <c r="AP1340" s="192"/>
      <c r="AQ1340" s="192"/>
      <c r="AR1340" s="192"/>
      <c r="AS1340" s="192"/>
      <c r="AT1340" s="192"/>
      <c r="AU1340" s="192"/>
      <c r="AV1340" s="192"/>
      <c r="AW1340" s="192"/>
      <c r="AX1340" s="192"/>
      <c r="AY1340" s="192"/>
      <c r="AZ1340" s="192"/>
      <c r="BA1340" s="192"/>
      <c r="BB1340" s="192"/>
      <c r="BC1340" s="192"/>
      <c r="BD1340" s="192"/>
      <c r="BE1340" s="192"/>
      <c r="BF1340" s="192"/>
      <c r="BG1340" s="192"/>
      <c r="BH1340" s="192"/>
      <c r="BI1340" s="192"/>
      <c r="BJ1340" s="192"/>
      <c r="BK1340" s="192"/>
      <c r="BL1340" s="192"/>
      <c r="BM1340" s="192"/>
      <c r="BN1340" s="192"/>
      <c r="BO1340" s="192"/>
      <c r="BP1340" s="192"/>
      <c r="BQ1340" s="192"/>
      <c r="BR1340" s="192"/>
      <c r="BS1340" s="192"/>
      <c r="BT1340" s="192"/>
      <c r="BU1340" s="192"/>
      <c r="BV1340" s="192"/>
      <c r="BW1340" s="192"/>
      <c r="BX1340" s="192"/>
      <c r="BY1340" s="192"/>
      <c r="BZ1340" s="192"/>
      <c r="CA1340" s="192"/>
      <c r="CB1340" s="192"/>
      <c r="CC1340" s="192"/>
      <c r="CD1340" s="192"/>
      <c r="CE1340" s="192"/>
      <c r="CF1340" s="192"/>
      <c r="CG1340" s="192"/>
      <c r="CH1340" s="192"/>
      <c r="CI1340" s="192"/>
      <c r="CJ1340" s="192"/>
      <c r="CK1340" s="192"/>
      <c r="CL1340" s="192"/>
    </row>
    <row r="1341" spans="2:90" x14ac:dyDescent="0.4">
      <c r="B1341" s="171" t="s">
        <v>461</v>
      </c>
      <c r="E1341" s="8"/>
      <c r="H1341" s="170"/>
      <c r="I1341" s="172"/>
      <c r="J1341" s="172"/>
      <c r="K1341" s="193"/>
      <c r="L1341" s="193"/>
      <c r="M1341" s="193"/>
      <c r="N1341" s="193"/>
      <c r="O1341" s="193"/>
      <c r="P1341" s="193"/>
      <c r="R1341" s="194"/>
      <c r="S1341" s="195" t="str">
        <f t="shared" ref="S1341:AX1341" si="1564">S$16</f>
        <v>S$12</v>
      </c>
      <c r="T1341" s="195" t="str">
        <f t="shared" si="1564"/>
        <v>T$12</v>
      </c>
      <c r="U1341" s="195" t="str">
        <f t="shared" si="1564"/>
        <v>U$12</v>
      </c>
      <c r="V1341" s="195" t="str">
        <f t="shared" si="1564"/>
        <v>V$12</v>
      </c>
      <c r="W1341" s="195" t="str">
        <f t="shared" si="1564"/>
        <v>W$12</v>
      </c>
      <c r="X1341" s="195" t="str">
        <f t="shared" si="1564"/>
        <v>X$12</v>
      </c>
      <c r="Y1341" s="195" t="str">
        <f t="shared" si="1564"/>
        <v>Y$12</v>
      </c>
      <c r="Z1341" s="195" t="str">
        <f t="shared" si="1564"/>
        <v>Z$12</v>
      </c>
      <c r="AA1341" s="195" t="str">
        <f t="shared" si="1564"/>
        <v>AA$12</v>
      </c>
      <c r="AB1341" s="195" t="str">
        <f t="shared" si="1564"/>
        <v>AB$12</v>
      </c>
      <c r="AC1341" s="195" t="str">
        <f t="shared" si="1564"/>
        <v>AC$12</v>
      </c>
      <c r="AD1341" s="195" t="str">
        <f t="shared" si="1564"/>
        <v>AD$12</v>
      </c>
      <c r="AE1341" s="195" t="str">
        <f t="shared" si="1564"/>
        <v>AE$12</v>
      </c>
      <c r="AF1341" s="195" t="str">
        <f t="shared" si="1564"/>
        <v>AF$12</v>
      </c>
      <c r="AG1341" s="195" t="str">
        <f t="shared" si="1564"/>
        <v>AG$12</v>
      </c>
      <c r="AH1341" s="195" t="str">
        <f t="shared" si="1564"/>
        <v>AH$12</v>
      </c>
      <c r="AI1341" s="195" t="str">
        <f t="shared" si="1564"/>
        <v>AI$12</v>
      </c>
      <c r="AJ1341" s="195" t="str">
        <f t="shared" si="1564"/>
        <v>AJ$12</v>
      </c>
      <c r="AK1341" s="195" t="str">
        <f t="shared" si="1564"/>
        <v>AK$12</v>
      </c>
      <c r="AL1341" s="195" t="str">
        <f t="shared" si="1564"/>
        <v>AL$12</v>
      </c>
      <c r="AM1341" s="195" t="str">
        <f t="shared" si="1564"/>
        <v>AM$12</v>
      </c>
      <c r="AN1341" s="195" t="str">
        <f t="shared" si="1564"/>
        <v>AN$12</v>
      </c>
      <c r="AO1341" s="195" t="str">
        <f t="shared" si="1564"/>
        <v>AO$12</v>
      </c>
      <c r="AP1341" s="195" t="str">
        <f t="shared" si="1564"/>
        <v>AP$12</v>
      </c>
      <c r="AQ1341" s="195" t="str">
        <f t="shared" si="1564"/>
        <v>AQ$12</v>
      </c>
      <c r="AR1341" s="195" t="str">
        <f t="shared" si="1564"/>
        <v>AR$12</v>
      </c>
      <c r="AS1341" s="195" t="str">
        <f t="shared" si="1564"/>
        <v>AS$12</v>
      </c>
      <c r="AT1341" s="195" t="str">
        <f t="shared" si="1564"/>
        <v>AT$12</v>
      </c>
      <c r="AU1341" s="195" t="str">
        <f t="shared" si="1564"/>
        <v>AU$12</v>
      </c>
      <c r="AV1341" s="195" t="str">
        <f t="shared" si="1564"/>
        <v>AV$12</v>
      </c>
      <c r="AW1341" s="195" t="str">
        <f t="shared" si="1564"/>
        <v>AW$12</v>
      </c>
      <c r="AX1341" s="195" t="str">
        <f t="shared" si="1564"/>
        <v>AX$12</v>
      </c>
      <c r="AY1341" s="195" t="str">
        <f t="shared" ref="AY1341:CD1341" si="1565">AY$16</f>
        <v>AY$12</v>
      </c>
      <c r="AZ1341" s="195" t="str">
        <f t="shared" si="1565"/>
        <v>AZ$12</v>
      </c>
      <c r="BA1341" s="195" t="str">
        <f t="shared" si="1565"/>
        <v>BA$12</v>
      </c>
      <c r="BB1341" s="195" t="str">
        <f t="shared" si="1565"/>
        <v>BB$12</v>
      </c>
      <c r="BC1341" s="195" t="str">
        <f t="shared" si="1565"/>
        <v>BC$12</v>
      </c>
      <c r="BD1341" s="195" t="str">
        <f t="shared" si="1565"/>
        <v>BD$12</v>
      </c>
      <c r="BE1341" s="195" t="str">
        <f t="shared" si="1565"/>
        <v>BE$12</v>
      </c>
      <c r="BF1341" s="195" t="str">
        <f t="shared" si="1565"/>
        <v>BF$12</v>
      </c>
      <c r="BG1341" s="195" t="str">
        <f t="shared" si="1565"/>
        <v>BG$12</v>
      </c>
      <c r="BH1341" s="195" t="str">
        <f t="shared" si="1565"/>
        <v>BH$12</v>
      </c>
      <c r="BI1341" s="195" t="str">
        <f t="shared" si="1565"/>
        <v>BI$12</v>
      </c>
      <c r="BJ1341" s="195" t="str">
        <f t="shared" si="1565"/>
        <v>BJ$12</v>
      </c>
      <c r="BK1341" s="195" t="str">
        <f t="shared" si="1565"/>
        <v>BK$12</v>
      </c>
      <c r="BL1341" s="195" t="str">
        <f t="shared" si="1565"/>
        <v>BL$12</v>
      </c>
      <c r="BM1341" s="195" t="str">
        <f t="shared" si="1565"/>
        <v>BM$12</v>
      </c>
      <c r="BN1341" s="195" t="str">
        <f t="shared" si="1565"/>
        <v>BN$12</v>
      </c>
      <c r="BO1341" s="195" t="str">
        <f t="shared" si="1565"/>
        <v>BO$12</v>
      </c>
      <c r="BP1341" s="195" t="str">
        <f t="shared" si="1565"/>
        <v>BP$12</v>
      </c>
      <c r="BQ1341" s="195" t="str">
        <f t="shared" si="1565"/>
        <v>BQ$12</v>
      </c>
      <c r="BR1341" s="195" t="str">
        <f t="shared" si="1565"/>
        <v>BR$12</v>
      </c>
      <c r="BS1341" s="195" t="str">
        <f t="shared" si="1565"/>
        <v>BS$12</v>
      </c>
      <c r="BT1341" s="195" t="str">
        <f t="shared" si="1565"/>
        <v>BT$12</v>
      </c>
      <c r="BU1341" s="195" t="str">
        <f t="shared" si="1565"/>
        <v>BU$12</v>
      </c>
      <c r="BV1341" s="195" t="str">
        <f t="shared" si="1565"/>
        <v>BV$12</v>
      </c>
      <c r="BW1341" s="195" t="str">
        <f t="shared" si="1565"/>
        <v>BW$12</v>
      </c>
      <c r="BX1341" s="195" t="str">
        <f t="shared" si="1565"/>
        <v>BX$12</v>
      </c>
      <c r="BY1341" s="195" t="str">
        <f t="shared" si="1565"/>
        <v>BY$12</v>
      </c>
      <c r="BZ1341" s="195" t="str">
        <f t="shared" si="1565"/>
        <v>BZ$12</v>
      </c>
      <c r="CA1341" s="195" t="str">
        <f t="shared" si="1565"/>
        <v>CA$12</v>
      </c>
      <c r="CB1341" s="195" t="str">
        <f t="shared" si="1565"/>
        <v>CB$12</v>
      </c>
      <c r="CC1341" s="195" t="str">
        <f t="shared" si="1565"/>
        <v>CC$12</v>
      </c>
      <c r="CD1341" s="195" t="str">
        <f t="shared" si="1565"/>
        <v>CD$12</v>
      </c>
      <c r="CE1341" s="195" t="str">
        <f t="shared" ref="CE1341:CL1341" si="1566">CE$16</f>
        <v>CE$12</v>
      </c>
      <c r="CF1341" s="195" t="str">
        <f t="shared" si="1566"/>
        <v>CF$12</v>
      </c>
      <c r="CG1341" s="195" t="str">
        <f t="shared" si="1566"/>
        <v>CG$12</v>
      </c>
      <c r="CH1341" s="195" t="str">
        <f t="shared" si="1566"/>
        <v>CH$12</v>
      </c>
      <c r="CI1341" s="195" t="str">
        <f t="shared" si="1566"/>
        <v>CI$12</v>
      </c>
      <c r="CJ1341" s="195" t="str">
        <f t="shared" si="1566"/>
        <v>CJ$12</v>
      </c>
      <c r="CK1341" s="195" t="str">
        <f t="shared" si="1566"/>
        <v>CK$12</v>
      </c>
      <c r="CL1341" s="195" t="str">
        <f t="shared" si="1566"/>
        <v>CL$12</v>
      </c>
    </row>
    <row r="1342" spans="2:90" x14ac:dyDescent="0.4">
      <c r="B1342" s="171" t="s">
        <v>462</v>
      </c>
      <c r="E1342" s="8"/>
      <c r="H1342" s="170"/>
      <c r="I1342" s="172"/>
      <c r="J1342" s="172"/>
      <c r="K1342" s="193"/>
      <c r="L1342" s="193"/>
      <c r="M1342" s="193"/>
      <c r="N1342" s="193"/>
      <c r="O1342" s="193"/>
      <c r="P1342" s="193"/>
      <c r="R1342" s="194"/>
      <c r="S1342" s="195" t="str">
        <f t="shared" ref="S1342:AX1342" si="1567">S$17</f>
        <v>S$13</v>
      </c>
      <c r="T1342" s="195" t="str">
        <f t="shared" si="1567"/>
        <v>T$13</v>
      </c>
      <c r="U1342" s="195" t="str">
        <f t="shared" si="1567"/>
        <v>U$13</v>
      </c>
      <c r="V1342" s="195" t="str">
        <f t="shared" si="1567"/>
        <v>V$13</v>
      </c>
      <c r="W1342" s="195" t="str">
        <f t="shared" si="1567"/>
        <v>W$13</v>
      </c>
      <c r="X1342" s="195" t="str">
        <f t="shared" si="1567"/>
        <v>X$13</v>
      </c>
      <c r="Y1342" s="195" t="str">
        <f t="shared" si="1567"/>
        <v>Y$13</v>
      </c>
      <c r="Z1342" s="195" t="str">
        <f t="shared" si="1567"/>
        <v>Z$13</v>
      </c>
      <c r="AA1342" s="195" t="str">
        <f t="shared" si="1567"/>
        <v>AA$13</v>
      </c>
      <c r="AB1342" s="195" t="str">
        <f t="shared" si="1567"/>
        <v>AB$13</v>
      </c>
      <c r="AC1342" s="195" t="str">
        <f t="shared" si="1567"/>
        <v>AC$13</v>
      </c>
      <c r="AD1342" s="195" t="str">
        <f t="shared" si="1567"/>
        <v>AD$13</v>
      </c>
      <c r="AE1342" s="195" t="str">
        <f t="shared" si="1567"/>
        <v>AE$13</v>
      </c>
      <c r="AF1342" s="195" t="str">
        <f t="shared" si="1567"/>
        <v>AF$13</v>
      </c>
      <c r="AG1342" s="195" t="str">
        <f t="shared" si="1567"/>
        <v>AG$13</v>
      </c>
      <c r="AH1342" s="195" t="str">
        <f t="shared" si="1567"/>
        <v>AH$13</v>
      </c>
      <c r="AI1342" s="195" t="str">
        <f t="shared" si="1567"/>
        <v>AI$13</v>
      </c>
      <c r="AJ1342" s="195" t="str">
        <f t="shared" si="1567"/>
        <v>AJ$13</v>
      </c>
      <c r="AK1342" s="195" t="str">
        <f t="shared" si="1567"/>
        <v>AK$13</v>
      </c>
      <c r="AL1342" s="195" t="str">
        <f t="shared" si="1567"/>
        <v>AL$13</v>
      </c>
      <c r="AM1342" s="195" t="str">
        <f t="shared" si="1567"/>
        <v>AM$13</v>
      </c>
      <c r="AN1342" s="195" t="str">
        <f t="shared" si="1567"/>
        <v>AN$13</v>
      </c>
      <c r="AO1342" s="195" t="str">
        <f t="shared" si="1567"/>
        <v>AO$13</v>
      </c>
      <c r="AP1342" s="195" t="str">
        <f t="shared" si="1567"/>
        <v>AP$13</v>
      </c>
      <c r="AQ1342" s="195" t="str">
        <f t="shared" si="1567"/>
        <v>AQ$13</v>
      </c>
      <c r="AR1342" s="195" t="str">
        <f t="shared" si="1567"/>
        <v>AR$13</v>
      </c>
      <c r="AS1342" s="195" t="str">
        <f t="shared" si="1567"/>
        <v>AS$13</v>
      </c>
      <c r="AT1342" s="195" t="str">
        <f t="shared" si="1567"/>
        <v>AT$13</v>
      </c>
      <c r="AU1342" s="195" t="str">
        <f t="shared" si="1567"/>
        <v>AU$13</v>
      </c>
      <c r="AV1342" s="195" t="str">
        <f t="shared" si="1567"/>
        <v>AV$13</v>
      </c>
      <c r="AW1342" s="195" t="str">
        <f t="shared" si="1567"/>
        <v>AW$13</v>
      </c>
      <c r="AX1342" s="195" t="str">
        <f t="shared" si="1567"/>
        <v>AX$13</v>
      </c>
      <c r="AY1342" s="195" t="str">
        <f t="shared" ref="AY1342:CD1342" si="1568">AY$17</f>
        <v>AY$13</v>
      </c>
      <c r="AZ1342" s="195" t="str">
        <f t="shared" si="1568"/>
        <v>AZ$13</v>
      </c>
      <c r="BA1342" s="195" t="str">
        <f t="shared" si="1568"/>
        <v>BA$13</v>
      </c>
      <c r="BB1342" s="195" t="str">
        <f t="shared" si="1568"/>
        <v>BB$13</v>
      </c>
      <c r="BC1342" s="195" t="str">
        <f t="shared" si="1568"/>
        <v>BC$13</v>
      </c>
      <c r="BD1342" s="195" t="str">
        <f t="shared" si="1568"/>
        <v>BD$13</v>
      </c>
      <c r="BE1342" s="195" t="str">
        <f t="shared" si="1568"/>
        <v>BE$13</v>
      </c>
      <c r="BF1342" s="195" t="str">
        <f t="shared" si="1568"/>
        <v>BF$13</v>
      </c>
      <c r="BG1342" s="195" t="str">
        <f t="shared" si="1568"/>
        <v>BG$13</v>
      </c>
      <c r="BH1342" s="195" t="str">
        <f t="shared" si="1568"/>
        <v>BH$13</v>
      </c>
      <c r="BI1342" s="195" t="str">
        <f t="shared" si="1568"/>
        <v>BI$13</v>
      </c>
      <c r="BJ1342" s="195" t="str">
        <f t="shared" si="1568"/>
        <v>BJ$13</v>
      </c>
      <c r="BK1342" s="195" t="str">
        <f t="shared" si="1568"/>
        <v>BK$13</v>
      </c>
      <c r="BL1342" s="195" t="str">
        <f t="shared" si="1568"/>
        <v>BL$13</v>
      </c>
      <c r="BM1342" s="195" t="str">
        <f t="shared" si="1568"/>
        <v>BM$13</v>
      </c>
      <c r="BN1342" s="195" t="str">
        <f t="shared" si="1568"/>
        <v>BN$13</v>
      </c>
      <c r="BO1342" s="195" t="str">
        <f t="shared" si="1568"/>
        <v>BO$13</v>
      </c>
      <c r="BP1342" s="195" t="str">
        <f t="shared" si="1568"/>
        <v>BP$13</v>
      </c>
      <c r="BQ1342" s="195" t="str">
        <f t="shared" si="1568"/>
        <v>BQ$13</v>
      </c>
      <c r="BR1342" s="195" t="str">
        <f t="shared" si="1568"/>
        <v>BR$13</v>
      </c>
      <c r="BS1342" s="195" t="str">
        <f t="shared" si="1568"/>
        <v>BS$13</v>
      </c>
      <c r="BT1342" s="195" t="str">
        <f t="shared" si="1568"/>
        <v>BT$13</v>
      </c>
      <c r="BU1342" s="195" t="str">
        <f t="shared" si="1568"/>
        <v>BU$13</v>
      </c>
      <c r="BV1342" s="195" t="str">
        <f t="shared" si="1568"/>
        <v>BV$13</v>
      </c>
      <c r="BW1342" s="195" t="str">
        <f t="shared" si="1568"/>
        <v>BW$13</v>
      </c>
      <c r="BX1342" s="195" t="str">
        <f t="shared" si="1568"/>
        <v>BX$13</v>
      </c>
      <c r="BY1342" s="195" t="str">
        <f t="shared" si="1568"/>
        <v>BY$13</v>
      </c>
      <c r="BZ1342" s="195" t="str">
        <f t="shared" si="1568"/>
        <v>BZ$13</v>
      </c>
      <c r="CA1342" s="195" t="str">
        <f t="shared" si="1568"/>
        <v>CA$13</v>
      </c>
      <c r="CB1342" s="195" t="str">
        <f t="shared" si="1568"/>
        <v>CB$13</v>
      </c>
      <c r="CC1342" s="195" t="str">
        <f t="shared" si="1568"/>
        <v>CC$13</v>
      </c>
      <c r="CD1342" s="195" t="str">
        <f t="shared" si="1568"/>
        <v>CD$13</v>
      </c>
      <c r="CE1342" s="195" t="str">
        <f t="shared" ref="CE1342:CL1342" si="1569">CE$17</f>
        <v>CE$13</v>
      </c>
      <c r="CF1342" s="195" t="str">
        <f t="shared" si="1569"/>
        <v>CF$13</v>
      </c>
      <c r="CG1342" s="195" t="str">
        <f t="shared" si="1569"/>
        <v>CG$13</v>
      </c>
      <c r="CH1342" s="195" t="str">
        <f t="shared" si="1569"/>
        <v>CH$13</v>
      </c>
      <c r="CI1342" s="195" t="str">
        <f t="shared" si="1569"/>
        <v>CI$13</v>
      </c>
      <c r="CJ1342" s="195" t="str">
        <f t="shared" si="1569"/>
        <v>CJ$13</v>
      </c>
      <c r="CK1342" s="195" t="str">
        <f t="shared" si="1569"/>
        <v>CK$13</v>
      </c>
      <c r="CL1342" s="195" t="str">
        <f t="shared" si="1569"/>
        <v>CL$13</v>
      </c>
    </row>
    <row r="1343" spans="2:90" x14ac:dyDescent="0.4">
      <c r="B1343" s="171" t="s">
        <v>491</v>
      </c>
      <c r="E1343" s="8"/>
      <c r="H1343" s="196"/>
      <c r="I1343" s="197"/>
      <c r="J1343" s="197"/>
      <c r="K1343" s="198"/>
      <c r="L1343" s="198"/>
      <c r="M1343" s="198"/>
      <c r="N1343" s="198"/>
      <c r="O1343" s="198"/>
      <c r="P1343" s="198"/>
      <c r="R1343" s="198"/>
      <c r="S1343" s="170"/>
      <c r="T1343" s="170"/>
      <c r="U1343" s="170"/>
      <c r="V1343" s="170"/>
      <c r="W1343" s="170"/>
      <c r="X1343" s="170"/>
      <c r="Y1343" s="170"/>
      <c r="Z1343" s="170"/>
      <c r="AA1343" s="170"/>
      <c r="AB1343" s="170"/>
      <c r="AC1343" s="170"/>
      <c r="AD1343" s="170"/>
      <c r="AE1343" s="170"/>
      <c r="AF1343" s="170"/>
      <c r="AG1343" s="170"/>
      <c r="AH1343" s="170"/>
      <c r="AI1343" s="170"/>
      <c r="AJ1343" s="170"/>
      <c r="AK1343" s="170"/>
      <c r="AL1343" s="170"/>
      <c r="AM1343" s="170"/>
      <c r="AN1343" s="170"/>
      <c r="AO1343" s="170"/>
      <c r="AP1343" s="170"/>
      <c r="AQ1343" s="170"/>
      <c r="AR1343" s="170"/>
      <c r="AS1343" s="170"/>
      <c r="AT1343" s="170"/>
      <c r="AU1343" s="170"/>
      <c r="AV1343" s="170"/>
      <c r="AW1343" s="170"/>
      <c r="AX1343" s="170"/>
      <c r="AY1343" s="170"/>
      <c r="AZ1343" s="170"/>
      <c r="BA1343" s="170"/>
      <c r="BB1343" s="170"/>
      <c r="BC1343" s="170"/>
      <c r="BD1343" s="170"/>
      <c r="BE1343" s="170"/>
      <c r="BF1343" s="170"/>
      <c r="BG1343" s="170"/>
      <c r="BH1343" s="170"/>
      <c r="BI1343" s="170"/>
      <c r="BJ1343" s="170"/>
      <c r="BK1343" s="170"/>
      <c r="BL1343" s="170"/>
      <c r="BM1343" s="170"/>
      <c r="BN1343" s="170"/>
      <c r="BO1343" s="170"/>
      <c r="BP1343" s="170"/>
      <c r="BQ1343" s="170"/>
      <c r="BR1343" s="170"/>
      <c r="BS1343" s="170"/>
      <c r="BT1343" s="170"/>
      <c r="BU1343" s="170"/>
      <c r="BV1343" s="170"/>
      <c r="BW1343" s="170"/>
      <c r="BX1343" s="170"/>
      <c r="BY1343" s="170"/>
      <c r="BZ1343" s="170"/>
      <c r="CA1343" s="170"/>
      <c r="CB1343" s="170"/>
      <c r="CC1343" s="170"/>
      <c r="CD1343" s="170"/>
      <c r="CE1343" s="170"/>
      <c r="CF1343" s="170"/>
      <c r="CG1343" s="170"/>
      <c r="CH1343" s="170"/>
      <c r="CI1343" s="170"/>
      <c r="CJ1343" s="170"/>
      <c r="CK1343" s="170"/>
      <c r="CL1343" s="170"/>
    </row>
    <row r="1344" spans="2:90" x14ac:dyDescent="0.4">
      <c r="B1344" s="171" t="s">
        <v>505</v>
      </c>
      <c r="E1344" s="8"/>
      <c r="H1344" s="196"/>
      <c r="I1344" s="197"/>
      <c r="J1344" s="197"/>
      <c r="K1344" s="198"/>
      <c r="L1344" s="198"/>
      <c r="M1344" s="198"/>
      <c r="N1344" s="198"/>
      <c r="O1344" s="198"/>
      <c r="P1344" s="198"/>
      <c r="R1344" s="198"/>
      <c r="S1344" s="186"/>
      <c r="T1344" s="186"/>
      <c r="U1344" s="186"/>
      <c r="V1344" s="186"/>
      <c r="W1344" s="186"/>
      <c r="X1344" s="186"/>
      <c r="Y1344" s="186"/>
      <c r="Z1344" s="186"/>
      <c r="AA1344" s="186"/>
      <c r="AB1344" s="186"/>
      <c r="AC1344" s="186"/>
      <c r="AD1344" s="186"/>
      <c r="AE1344" s="186"/>
      <c r="AF1344" s="186"/>
      <c r="AG1344" s="186"/>
      <c r="AH1344" s="186"/>
      <c r="AI1344" s="186"/>
      <c r="AJ1344" s="186"/>
      <c r="AK1344" s="186"/>
      <c r="AL1344" s="186"/>
      <c r="AM1344" s="186"/>
      <c r="AN1344" s="186"/>
      <c r="AO1344" s="186"/>
      <c r="AP1344" s="186"/>
      <c r="AQ1344" s="186"/>
      <c r="AR1344" s="186"/>
      <c r="AS1344" s="186"/>
      <c r="AT1344" s="186"/>
      <c r="AU1344" s="186"/>
      <c r="AV1344" s="186"/>
      <c r="AW1344" s="186"/>
      <c r="AX1344" s="186"/>
      <c r="AY1344" s="186"/>
      <c r="AZ1344" s="186"/>
      <c r="BA1344" s="186"/>
      <c r="BB1344" s="186"/>
      <c r="BC1344" s="186"/>
      <c r="BD1344" s="186"/>
      <c r="BE1344" s="186"/>
      <c r="BF1344" s="186"/>
      <c r="BG1344" s="186"/>
      <c r="BH1344" s="186"/>
      <c r="BI1344" s="186"/>
      <c r="BJ1344" s="186"/>
      <c r="BK1344" s="186"/>
      <c r="BL1344" s="186"/>
      <c r="BM1344" s="186"/>
      <c r="BN1344" s="186"/>
      <c r="BO1344" s="186"/>
      <c r="BP1344" s="186"/>
      <c r="BQ1344" s="186"/>
      <c r="BR1344" s="186"/>
      <c r="BS1344" s="186"/>
      <c r="BT1344" s="186"/>
      <c r="BU1344" s="186"/>
      <c r="BV1344" s="186"/>
      <c r="BW1344" s="186"/>
      <c r="BX1344" s="186"/>
      <c r="BY1344" s="186"/>
      <c r="BZ1344" s="186"/>
      <c r="CA1344" s="186"/>
      <c r="CB1344" s="186"/>
      <c r="CC1344" s="186"/>
      <c r="CD1344" s="186"/>
      <c r="CE1344" s="186"/>
      <c r="CF1344" s="186"/>
      <c r="CG1344" s="186"/>
      <c r="CH1344" s="186"/>
      <c r="CI1344" s="186"/>
      <c r="CJ1344" s="186"/>
      <c r="CK1344" s="186"/>
      <c r="CL1344" s="186"/>
    </row>
    <row r="1345" spans="2:90" x14ac:dyDescent="0.4">
      <c r="B1345" s="171" t="s">
        <v>463</v>
      </c>
      <c r="E1345" s="8"/>
      <c r="H1345" s="196"/>
      <c r="I1345" s="197"/>
      <c r="J1345" s="197"/>
      <c r="K1345" s="198"/>
      <c r="L1345" s="198"/>
      <c r="M1345" s="198"/>
      <c r="N1345" s="198"/>
      <c r="O1345" s="198"/>
      <c r="P1345" s="198"/>
      <c r="R1345" s="198"/>
      <c r="S1345" s="186" t="str">
        <f t="shared" ref="S1345:AX1345" si="1570">S$18</f>
        <v>S$14</v>
      </c>
      <c r="T1345" s="186" t="str">
        <f t="shared" si="1570"/>
        <v>T$14</v>
      </c>
      <c r="U1345" s="186" t="str">
        <f t="shared" si="1570"/>
        <v>U$14</v>
      </c>
      <c r="V1345" s="186" t="str">
        <f t="shared" si="1570"/>
        <v>V$14</v>
      </c>
      <c r="W1345" s="186" t="str">
        <f t="shared" si="1570"/>
        <v>W$14</v>
      </c>
      <c r="X1345" s="186" t="str">
        <f t="shared" si="1570"/>
        <v>X$14</v>
      </c>
      <c r="Y1345" s="186" t="str">
        <f t="shared" si="1570"/>
        <v>Y$14</v>
      </c>
      <c r="Z1345" s="186" t="str">
        <f t="shared" si="1570"/>
        <v>Z$14</v>
      </c>
      <c r="AA1345" s="186" t="str">
        <f t="shared" si="1570"/>
        <v>AA$14</v>
      </c>
      <c r="AB1345" s="186" t="str">
        <f t="shared" si="1570"/>
        <v>AB$14</v>
      </c>
      <c r="AC1345" s="186" t="str">
        <f t="shared" si="1570"/>
        <v>AC$14</v>
      </c>
      <c r="AD1345" s="186" t="str">
        <f t="shared" si="1570"/>
        <v>AD$14</v>
      </c>
      <c r="AE1345" s="186" t="str">
        <f t="shared" si="1570"/>
        <v>AE$14</v>
      </c>
      <c r="AF1345" s="186" t="str">
        <f t="shared" si="1570"/>
        <v>AF$14</v>
      </c>
      <c r="AG1345" s="186" t="str">
        <f t="shared" si="1570"/>
        <v>AG$14</v>
      </c>
      <c r="AH1345" s="186" t="str">
        <f t="shared" si="1570"/>
        <v>AH$14</v>
      </c>
      <c r="AI1345" s="186" t="str">
        <f t="shared" si="1570"/>
        <v>AI$14</v>
      </c>
      <c r="AJ1345" s="186" t="str">
        <f t="shared" si="1570"/>
        <v>AJ$14</v>
      </c>
      <c r="AK1345" s="186" t="str">
        <f t="shared" si="1570"/>
        <v>AK$14</v>
      </c>
      <c r="AL1345" s="186" t="str">
        <f t="shared" si="1570"/>
        <v>AL$14</v>
      </c>
      <c r="AM1345" s="186" t="str">
        <f t="shared" si="1570"/>
        <v>AM$14</v>
      </c>
      <c r="AN1345" s="186" t="str">
        <f t="shared" si="1570"/>
        <v>AN$14</v>
      </c>
      <c r="AO1345" s="186" t="str">
        <f t="shared" si="1570"/>
        <v>AO$14</v>
      </c>
      <c r="AP1345" s="186" t="str">
        <f t="shared" si="1570"/>
        <v>AP$14</v>
      </c>
      <c r="AQ1345" s="186" t="str">
        <f t="shared" si="1570"/>
        <v>AQ$14</v>
      </c>
      <c r="AR1345" s="186" t="str">
        <f t="shared" si="1570"/>
        <v>AR$14</v>
      </c>
      <c r="AS1345" s="186" t="str">
        <f t="shared" si="1570"/>
        <v>AS$14</v>
      </c>
      <c r="AT1345" s="186" t="str">
        <f t="shared" si="1570"/>
        <v>AT$14</v>
      </c>
      <c r="AU1345" s="186" t="str">
        <f t="shared" si="1570"/>
        <v>AU$14</v>
      </c>
      <c r="AV1345" s="186" t="str">
        <f t="shared" si="1570"/>
        <v>AV$14</v>
      </c>
      <c r="AW1345" s="186" t="str">
        <f t="shared" si="1570"/>
        <v>AW$14</v>
      </c>
      <c r="AX1345" s="186" t="str">
        <f t="shared" si="1570"/>
        <v>AX$14</v>
      </c>
      <c r="AY1345" s="186" t="str">
        <f t="shared" ref="AY1345:CD1345" si="1571">AY$18</f>
        <v>AY$14</v>
      </c>
      <c r="AZ1345" s="186" t="str">
        <f t="shared" si="1571"/>
        <v>AZ$14</v>
      </c>
      <c r="BA1345" s="186" t="str">
        <f t="shared" si="1571"/>
        <v>BA$14</v>
      </c>
      <c r="BB1345" s="186" t="str">
        <f t="shared" si="1571"/>
        <v>BB$14</v>
      </c>
      <c r="BC1345" s="186" t="str">
        <f t="shared" si="1571"/>
        <v>BC$14</v>
      </c>
      <c r="BD1345" s="186" t="str">
        <f t="shared" si="1571"/>
        <v>BD$14</v>
      </c>
      <c r="BE1345" s="186" t="str">
        <f t="shared" si="1571"/>
        <v>BE$14</v>
      </c>
      <c r="BF1345" s="186" t="str">
        <f t="shared" si="1571"/>
        <v>BF$14</v>
      </c>
      <c r="BG1345" s="186" t="str">
        <f t="shared" si="1571"/>
        <v>BG$14</v>
      </c>
      <c r="BH1345" s="186" t="str">
        <f t="shared" si="1571"/>
        <v>BH$14</v>
      </c>
      <c r="BI1345" s="186" t="str">
        <f t="shared" si="1571"/>
        <v>BI$14</v>
      </c>
      <c r="BJ1345" s="186" t="str">
        <f t="shared" si="1571"/>
        <v>BJ$14</v>
      </c>
      <c r="BK1345" s="186" t="str">
        <f t="shared" si="1571"/>
        <v>BK$14</v>
      </c>
      <c r="BL1345" s="186" t="str">
        <f t="shared" si="1571"/>
        <v>BL$14</v>
      </c>
      <c r="BM1345" s="186" t="str">
        <f t="shared" si="1571"/>
        <v>BM$14</v>
      </c>
      <c r="BN1345" s="186" t="str">
        <f t="shared" si="1571"/>
        <v>BN$14</v>
      </c>
      <c r="BO1345" s="186" t="str">
        <f t="shared" si="1571"/>
        <v>BO$14</v>
      </c>
      <c r="BP1345" s="186" t="str">
        <f t="shared" si="1571"/>
        <v>BP$14</v>
      </c>
      <c r="BQ1345" s="186" t="str">
        <f t="shared" si="1571"/>
        <v>BQ$14</v>
      </c>
      <c r="BR1345" s="186" t="str">
        <f t="shared" si="1571"/>
        <v>BR$14</v>
      </c>
      <c r="BS1345" s="186" t="str">
        <f t="shared" si="1571"/>
        <v>BS$14</v>
      </c>
      <c r="BT1345" s="186" t="str">
        <f t="shared" si="1571"/>
        <v>BT$14</v>
      </c>
      <c r="BU1345" s="186" t="str">
        <f t="shared" si="1571"/>
        <v>BU$14</v>
      </c>
      <c r="BV1345" s="186" t="str">
        <f t="shared" si="1571"/>
        <v>BV$14</v>
      </c>
      <c r="BW1345" s="186" t="str">
        <f t="shared" si="1571"/>
        <v>BW$14</v>
      </c>
      <c r="BX1345" s="186" t="str">
        <f t="shared" si="1571"/>
        <v>BX$14</v>
      </c>
      <c r="BY1345" s="186" t="str">
        <f t="shared" si="1571"/>
        <v>BY$14</v>
      </c>
      <c r="BZ1345" s="186" t="str">
        <f t="shared" si="1571"/>
        <v>BZ$14</v>
      </c>
      <c r="CA1345" s="186" t="str">
        <f t="shared" si="1571"/>
        <v>CA$14</v>
      </c>
      <c r="CB1345" s="186" t="str">
        <f t="shared" si="1571"/>
        <v>CB$14</v>
      </c>
      <c r="CC1345" s="186" t="str">
        <f t="shared" si="1571"/>
        <v>CC$14</v>
      </c>
      <c r="CD1345" s="186" t="str">
        <f t="shared" si="1571"/>
        <v>CD$14</v>
      </c>
      <c r="CE1345" s="186" t="str">
        <f t="shared" ref="CE1345:CL1345" si="1572">CE$18</f>
        <v>CE$14</v>
      </c>
      <c r="CF1345" s="186" t="str">
        <f t="shared" si="1572"/>
        <v>CF$14</v>
      </c>
      <c r="CG1345" s="186" t="str">
        <f t="shared" si="1572"/>
        <v>CG$14</v>
      </c>
      <c r="CH1345" s="186" t="str">
        <f t="shared" si="1572"/>
        <v>CH$14</v>
      </c>
      <c r="CI1345" s="186" t="str">
        <f t="shared" si="1572"/>
        <v>CI$14</v>
      </c>
      <c r="CJ1345" s="186" t="str">
        <f t="shared" si="1572"/>
        <v>CJ$14</v>
      </c>
      <c r="CK1345" s="186" t="str">
        <f t="shared" si="1572"/>
        <v>CK$14</v>
      </c>
      <c r="CL1345" s="186" t="str">
        <f t="shared" si="1572"/>
        <v>CL$14</v>
      </c>
    </row>
    <row r="1346" spans="2:90" x14ac:dyDescent="0.4">
      <c r="B1346" s="171" t="s">
        <v>464</v>
      </c>
      <c r="E1346" s="8"/>
      <c r="H1346" s="196"/>
      <c r="I1346" s="197"/>
      <c r="J1346" s="197"/>
      <c r="K1346" s="198"/>
      <c r="L1346" s="198"/>
      <c r="M1346" s="198"/>
      <c r="N1346" s="198"/>
      <c r="O1346" s="198"/>
      <c r="P1346" s="198"/>
      <c r="R1346" s="198"/>
      <c r="S1346" s="186" t="str">
        <f t="shared" ref="S1346:AX1346" si="1573">S$19</f>
        <v>S$15</v>
      </c>
      <c r="T1346" s="186" t="str">
        <f t="shared" si="1573"/>
        <v>T$15</v>
      </c>
      <c r="U1346" s="186" t="str">
        <f t="shared" si="1573"/>
        <v>U$15</v>
      </c>
      <c r="V1346" s="186" t="str">
        <f t="shared" si="1573"/>
        <v>V$15</v>
      </c>
      <c r="W1346" s="186" t="str">
        <f t="shared" si="1573"/>
        <v>W$15</v>
      </c>
      <c r="X1346" s="186" t="str">
        <f t="shared" si="1573"/>
        <v>X$15</v>
      </c>
      <c r="Y1346" s="186" t="str">
        <f t="shared" si="1573"/>
        <v>Y$15</v>
      </c>
      <c r="Z1346" s="186" t="str">
        <f t="shared" si="1573"/>
        <v>Z$15</v>
      </c>
      <c r="AA1346" s="186" t="str">
        <f t="shared" si="1573"/>
        <v>AA$15</v>
      </c>
      <c r="AB1346" s="186" t="str">
        <f t="shared" si="1573"/>
        <v>AB$15</v>
      </c>
      <c r="AC1346" s="186" t="str">
        <f t="shared" si="1573"/>
        <v>AC$15</v>
      </c>
      <c r="AD1346" s="186" t="str">
        <f t="shared" si="1573"/>
        <v>AD$15</v>
      </c>
      <c r="AE1346" s="186" t="str">
        <f t="shared" si="1573"/>
        <v>AE$15</v>
      </c>
      <c r="AF1346" s="186" t="str">
        <f t="shared" si="1573"/>
        <v>AF$15</v>
      </c>
      <c r="AG1346" s="186" t="str">
        <f t="shared" si="1573"/>
        <v>AG$15</v>
      </c>
      <c r="AH1346" s="186" t="str">
        <f t="shared" si="1573"/>
        <v>AH$15</v>
      </c>
      <c r="AI1346" s="186" t="str">
        <f t="shared" si="1573"/>
        <v>AI$15</v>
      </c>
      <c r="AJ1346" s="186" t="str">
        <f t="shared" si="1573"/>
        <v>AJ$15</v>
      </c>
      <c r="AK1346" s="186" t="str">
        <f t="shared" si="1573"/>
        <v>AK$15</v>
      </c>
      <c r="AL1346" s="186" t="str">
        <f t="shared" si="1573"/>
        <v>AL$15</v>
      </c>
      <c r="AM1346" s="186" t="str">
        <f t="shared" si="1573"/>
        <v>AM$15</v>
      </c>
      <c r="AN1346" s="186" t="str">
        <f t="shared" si="1573"/>
        <v>AN$15</v>
      </c>
      <c r="AO1346" s="186" t="str">
        <f t="shared" si="1573"/>
        <v>AO$15</v>
      </c>
      <c r="AP1346" s="186" t="str">
        <f t="shared" si="1573"/>
        <v>AP$15</v>
      </c>
      <c r="AQ1346" s="186" t="str">
        <f t="shared" si="1573"/>
        <v>AQ$15</v>
      </c>
      <c r="AR1346" s="186" t="str">
        <f t="shared" si="1573"/>
        <v>AR$15</v>
      </c>
      <c r="AS1346" s="186" t="str">
        <f t="shared" si="1573"/>
        <v>AS$15</v>
      </c>
      <c r="AT1346" s="186" t="str">
        <f t="shared" si="1573"/>
        <v>AT$15</v>
      </c>
      <c r="AU1346" s="186" t="str">
        <f t="shared" si="1573"/>
        <v>AU$15</v>
      </c>
      <c r="AV1346" s="186" t="str">
        <f t="shared" si="1573"/>
        <v>AV$15</v>
      </c>
      <c r="AW1346" s="186" t="str">
        <f t="shared" si="1573"/>
        <v>AW$15</v>
      </c>
      <c r="AX1346" s="186" t="str">
        <f t="shared" si="1573"/>
        <v>AX$15</v>
      </c>
      <c r="AY1346" s="186" t="str">
        <f t="shared" ref="AY1346:CD1346" si="1574">AY$19</f>
        <v>AY$15</v>
      </c>
      <c r="AZ1346" s="186" t="str">
        <f t="shared" si="1574"/>
        <v>AZ$15</v>
      </c>
      <c r="BA1346" s="186" t="str">
        <f t="shared" si="1574"/>
        <v>BA$15</v>
      </c>
      <c r="BB1346" s="186" t="str">
        <f t="shared" si="1574"/>
        <v>BB$15</v>
      </c>
      <c r="BC1346" s="186" t="str">
        <f t="shared" si="1574"/>
        <v>BC$15</v>
      </c>
      <c r="BD1346" s="186" t="str">
        <f t="shared" si="1574"/>
        <v>BD$15</v>
      </c>
      <c r="BE1346" s="186" t="str">
        <f t="shared" si="1574"/>
        <v>BE$15</v>
      </c>
      <c r="BF1346" s="186" t="str">
        <f t="shared" si="1574"/>
        <v>BF$15</v>
      </c>
      <c r="BG1346" s="186" t="str">
        <f t="shared" si="1574"/>
        <v>BG$15</v>
      </c>
      <c r="BH1346" s="186" t="str">
        <f t="shared" si="1574"/>
        <v>BH$15</v>
      </c>
      <c r="BI1346" s="186" t="str">
        <f t="shared" si="1574"/>
        <v>BI$15</v>
      </c>
      <c r="BJ1346" s="186" t="str">
        <f t="shared" si="1574"/>
        <v>BJ$15</v>
      </c>
      <c r="BK1346" s="186" t="str">
        <f t="shared" si="1574"/>
        <v>BK$15</v>
      </c>
      <c r="BL1346" s="186" t="str">
        <f t="shared" si="1574"/>
        <v>BL$15</v>
      </c>
      <c r="BM1346" s="186" t="str">
        <f t="shared" si="1574"/>
        <v>BM$15</v>
      </c>
      <c r="BN1346" s="186" t="str">
        <f t="shared" si="1574"/>
        <v>BN$15</v>
      </c>
      <c r="BO1346" s="186" t="str">
        <f t="shared" si="1574"/>
        <v>BO$15</v>
      </c>
      <c r="BP1346" s="186" t="str">
        <f t="shared" si="1574"/>
        <v>BP$15</v>
      </c>
      <c r="BQ1346" s="186" t="str">
        <f t="shared" si="1574"/>
        <v>BQ$15</v>
      </c>
      <c r="BR1346" s="186" t="str">
        <f t="shared" si="1574"/>
        <v>BR$15</v>
      </c>
      <c r="BS1346" s="186" t="str">
        <f t="shared" si="1574"/>
        <v>BS$15</v>
      </c>
      <c r="BT1346" s="186" t="str">
        <f t="shared" si="1574"/>
        <v>BT$15</v>
      </c>
      <c r="BU1346" s="186" t="str">
        <f t="shared" si="1574"/>
        <v>BU$15</v>
      </c>
      <c r="BV1346" s="186" t="str">
        <f t="shared" si="1574"/>
        <v>BV$15</v>
      </c>
      <c r="BW1346" s="186" t="str">
        <f t="shared" si="1574"/>
        <v>BW$15</v>
      </c>
      <c r="BX1346" s="186" t="str">
        <f t="shared" si="1574"/>
        <v>BX$15</v>
      </c>
      <c r="BY1346" s="186" t="str">
        <f t="shared" si="1574"/>
        <v>BY$15</v>
      </c>
      <c r="BZ1346" s="186" t="str">
        <f t="shared" si="1574"/>
        <v>BZ$15</v>
      </c>
      <c r="CA1346" s="186" t="str">
        <f t="shared" si="1574"/>
        <v>CA$15</v>
      </c>
      <c r="CB1346" s="186" t="str">
        <f t="shared" si="1574"/>
        <v>CB$15</v>
      </c>
      <c r="CC1346" s="186" t="str">
        <f t="shared" si="1574"/>
        <v>CC$15</v>
      </c>
      <c r="CD1346" s="186" t="str">
        <f t="shared" si="1574"/>
        <v>CD$15</v>
      </c>
      <c r="CE1346" s="186" t="str">
        <f t="shared" ref="CE1346:CL1346" si="1575">CE$19</f>
        <v>CE$15</v>
      </c>
      <c r="CF1346" s="186" t="str">
        <f t="shared" si="1575"/>
        <v>CF$15</v>
      </c>
      <c r="CG1346" s="186" t="str">
        <f t="shared" si="1575"/>
        <v>CG$15</v>
      </c>
      <c r="CH1346" s="186" t="str">
        <f t="shared" si="1575"/>
        <v>CH$15</v>
      </c>
      <c r="CI1346" s="186" t="str">
        <f t="shared" si="1575"/>
        <v>CI$15</v>
      </c>
      <c r="CJ1346" s="186" t="str">
        <f t="shared" si="1575"/>
        <v>CJ$15</v>
      </c>
      <c r="CK1346" s="186" t="str">
        <f t="shared" si="1575"/>
        <v>CK$15</v>
      </c>
      <c r="CL1346" s="186" t="str">
        <f t="shared" si="1575"/>
        <v>CL$15</v>
      </c>
    </row>
    <row r="1347" spans="2:90" x14ac:dyDescent="0.4">
      <c r="B1347" s="66" t="s">
        <v>790</v>
      </c>
      <c r="C1347" s="31"/>
      <c r="D1347" t="s">
        <v>789</v>
      </c>
      <c r="E1347" s="8" t="str">
        <f t="shared" si="1487"/>
        <v>1347 DCV-S</v>
      </c>
      <c r="F1347" t="s">
        <v>438</v>
      </c>
      <c r="G1347" s="31" t="s">
        <v>81</v>
      </c>
      <c r="H1347" s="22"/>
      <c r="I1347" s="287"/>
      <c r="J1347" s="287"/>
      <c r="K1347" s="22"/>
      <c r="L1347" s="22"/>
      <c r="M1347" s="22"/>
      <c r="N1347" s="22"/>
      <c r="O1347" s="22"/>
      <c r="P1347" s="22"/>
      <c r="R1347" s="66"/>
      <c r="S1347" s="288"/>
      <c r="T1347" s="288"/>
      <c r="U1347" s="288"/>
      <c r="V1347" s="288"/>
      <c r="W1347" s="288"/>
      <c r="X1347" s="288"/>
      <c r="Y1347" s="288"/>
      <c r="Z1347" s="288"/>
      <c r="AA1347" s="288"/>
      <c r="AB1347" s="288"/>
      <c r="AC1347" s="288"/>
      <c r="AD1347" s="288"/>
      <c r="AE1347" s="288"/>
      <c r="AF1347" s="288"/>
      <c r="AG1347" s="288"/>
      <c r="AH1347" s="288"/>
      <c r="AI1347" s="288"/>
      <c r="AJ1347" s="288"/>
      <c r="AK1347" s="288"/>
      <c r="AL1347" s="288"/>
      <c r="AM1347" s="288"/>
      <c r="AN1347" s="288"/>
      <c r="AO1347" s="288"/>
      <c r="AP1347" s="288"/>
      <c r="AQ1347" s="288"/>
      <c r="AR1347" s="288"/>
      <c r="AS1347" s="288"/>
      <c r="AT1347" s="288"/>
      <c r="AU1347" s="288"/>
      <c r="AV1347" s="288"/>
      <c r="AW1347" s="288"/>
      <c r="AX1347" s="288"/>
      <c r="AY1347" s="288"/>
      <c r="AZ1347" s="288"/>
      <c r="BA1347" s="288"/>
      <c r="BB1347" s="288"/>
      <c r="BC1347" s="288"/>
      <c r="BD1347" s="288"/>
      <c r="BE1347" s="288"/>
      <c r="BF1347" s="288"/>
      <c r="BG1347" s="288"/>
      <c r="BH1347" s="288"/>
      <c r="BI1347" s="288"/>
      <c r="BJ1347" s="288"/>
      <c r="BK1347" s="288"/>
      <c r="BL1347" s="288"/>
      <c r="BM1347" s="288"/>
      <c r="BN1347" s="288"/>
      <c r="BO1347" s="288"/>
      <c r="BP1347" s="288"/>
      <c r="BQ1347" s="288"/>
      <c r="BR1347" s="288"/>
      <c r="BS1347" s="288"/>
      <c r="BT1347" s="288"/>
      <c r="BU1347" s="288"/>
      <c r="BV1347" s="288"/>
      <c r="BW1347" s="288"/>
      <c r="BX1347" s="288"/>
      <c r="BY1347" s="288"/>
      <c r="BZ1347" s="288"/>
      <c r="CA1347" s="288"/>
      <c r="CB1347" s="288"/>
      <c r="CC1347" s="288"/>
      <c r="CD1347" s="288"/>
      <c r="CE1347" s="288"/>
      <c r="CF1347" s="288"/>
      <c r="CG1347" s="288"/>
      <c r="CH1347" s="288"/>
      <c r="CI1347" s="288"/>
      <c r="CJ1347" s="288"/>
      <c r="CK1347" s="288"/>
      <c r="CL1347" s="288"/>
    </row>
    <row r="1348" spans="2:90" x14ac:dyDescent="0.4">
      <c r="B1348" s="95" t="str">
        <f>B1350&amp;":"</f>
        <v>DC volume driven  - (Primary label):</v>
      </c>
      <c r="C1348" s="31"/>
      <c r="D1348" t="s">
        <v>789</v>
      </c>
      <c r="E1348" s="8" t="str">
        <f t="shared" si="1487"/>
        <v>1348 DCV-S</v>
      </c>
      <c r="H1348" s="31"/>
      <c r="I1348" s="73"/>
      <c r="J1348" s="73"/>
      <c r="K1348" s="31"/>
      <c r="L1348" s="31"/>
      <c r="M1348" s="31"/>
      <c r="N1348" s="31"/>
      <c r="O1348" s="31"/>
      <c r="P1348" s="31"/>
      <c r="R1348" s="67"/>
      <c r="S1348" s="152"/>
      <c r="T1348" s="152"/>
      <c r="U1348" s="152"/>
      <c r="V1348" s="152"/>
      <c r="W1348" s="152"/>
      <c r="X1348" s="152"/>
      <c r="Y1348" s="152"/>
      <c r="Z1348" s="152"/>
      <c r="AA1348" s="152"/>
      <c r="AB1348" s="152"/>
      <c r="AC1348" s="152"/>
      <c r="AD1348" s="152"/>
      <c r="AE1348" s="152"/>
      <c r="AF1348" s="152"/>
      <c r="AG1348" s="152"/>
      <c r="AH1348" s="152"/>
      <c r="AI1348" s="152"/>
      <c r="AJ1348" s="152"/>
      <c r="AK1348" s="152"/>
      <c r="AL1348" s="152"/>
      <c r="AM1348" s="152"/>
      <c r="AN1348" s="152"/>
      <c r="AO1348" s="152"/>
      <c r="AP1348" s="152"/>
      <c r="AQ1348" s="152"/>
      <c r="AR1348" s="152"/>
      <c r="AS1348" s="152"/>
      <c r="AT1348" s="152"/>
      <c r="AU1348" s="152"/>
      <c r="AV1348" s="152"/>
      <c r="AW1348" s="152"/>
      <c r="AX1348" s="152"/>
      <c r="AY1348" s="152"/>
      <c r="AZ1348" s="152"/>
      <c r="BA1348" s="152"/>
      <c r="BB1348" s="152"/>
      <c r="BC1348" s="152"/>
      <c r="BD1348" s="152"/>
      <c r="BE1348" s="152"/>
      <c r="BF1348" s="152"/>
      <c r="BG1348" s="152"/>
      <c r="BH1348" s="152"/>
      <c r="BI1348" s="152"/>
      <c r="BJ1348" s="152"/>
      <c r="BK1348" s="152"/>
      <c r="BL1348" s="152"/>
      <c r="BM1348" s="152"/>
      <c r="BN1348" s="152"/>
      <c r="BO1348" s="152"/>
      <c r="BP1348" s="152"/>
      <c r="BQ1348" s="152"/>
      <c r="BR1348" s="152"/>
      <c r="BS1348" s="152"/>
      <c r="BT1348" s="152"/>
      <c r="BU1348" s="152"/>
      <c r="BV1348" s="152"/>
      <c r="BW1348" s="152"/>
      <c r="BX1348" s="152"/>
      <c r="BY1348" s="152"/>
      <c r="BZ1348" s="152"/>
      <c r="CA1348" s="152"/>
      <c r="CB1348" s="152"/>
      <c r="CC1348" s="152"/>
      <c r="CD1348" s="152"/>
      <c r="CE1348" s="152"/>
      <c r="CF1348" s="152"/>
      <c r="CG1348" s="152"/>
      <c r="CH1348" s="152"/>
      <c r="CI1348" s="152"/>
      <c r="CJ1348" s="152"/>
      <c r="CK1348" s="152"/>
      <c r="CL1348" s="152"/>
    </row>
    <row r="1349" spans="2:90" x14ac:dyDescent="0.4">
      <c r="B1349" s="141" t="str">
        <f>"$ cost/"&amp;B1353</f>
        <v>$ cost/primary unit</v>
      </c>
      <c r="D1349" t="s">
        <v>789</v>
      </c>
      <c r="E1349" s="8" t="str">
        <f t="shared" si="1487"/>
        <v>1349 DCV-S</v>
      </c>
      <c r="G1349" t="str">
        <f>E1349</f>
        <v>1349 DCV-S</v>
      </c>
      <c r="H1349" s="12"/>
      <c r="I1349" s="60"/>
      <c r="J1349" s="60"/>
      <c r="K1349" s="18">
        <v>5</v>
      </c>
      <c r="L1349" s="18">
        <v>5</v>
      </c>
      <c r="M1349" s="18">
        <v>5</v>
      </c>
      <c r="N1349" s="18">
        <v>5</v>
      </c>
      <c r="O1349" s="18">
        <v>5</v>
      </c>
      <c r="P1349" s="18">
        <v>5</v>
      </c>
      <c r="R1349" s="19"/>
      <c r="S1349" s="143" cm="1">
        <f t="array" ref="S1349">INDEX($K:$P,ROW(),MATCH(S$3,$K$2:$P$2,0))</f>
        <v>5</v>
      </c>
      <c r="T1349" s="143" cm="1">
        <f t="array" ref="T1349">INDEX($K:$P,ROW(),MATCH(T$3,$K$2:$P$2,0))</f>
        <v>5</v>
      </c>
      <c r="U1349" s="143" cm="1">
        <f t="array" ref="U1349">INDEX($K:$P,ROW(),MATCH(U$3,$K$2:$P$2,0))</f>
        <v>5</v>
      </c>
      <c r="V1349" s="143" cm="1">
        <f t="array" ref="V1349">INDEX($K:$P,ROW(),MATCH(V$3,$K$2:$P$2,0))</f>
        <v>5</v>
      </c>
      <c r="W1349" s="143" cm="1">
        <f t="array" ref="W1349">INDEX($K:$P,ROW(),MATCH(W$3,$K$2:$P$2,0))</f>
        <v>5</v>
      </c>
      <c r="X1349" s="143" cm="1">
        <f t="array" ref="X1349">INDEX($K:$P,ROW(),MATCH(X$3,$K$2:$P$2,0))</f>
        <v>5</v>
      </c>
      <c r="Y1349" s="143" cm="1">
        <f t="array" ref="Y1349">INDEX($K:$P,ROW(),MATCH(Y$3,$K$2:$P$2,0))</f>
        <v>5</v>
      </c>
      <c r="Z1349" s="143" cm="1">
        <f t="array" ref="Z1349">INDEX($K:$P,ROW(),MATCH(Z$3,$K$2:$P$2,0))</f>
        <v>5</v>
      </c>
      <c r="AA1349" s="143" cm="1">
        <f t="array" ref="AA1349">INDEX($K:$P,ROW(),MATCH(AA$3,$K$2:$P$2,0))</f>
        <v>5</v>
      </c>
      <c r="AB1349" s="143" cm="1">
        <f t="array" ref="AB1349">INDEX($K:$P,ROW(),MATCH(AB$3,$K$2:$P$2,0))</f>
        <v>5</v>
      </c>
      <c r="AC1349" s="143" cm="1">
        <f t="array" ref="AC1349">INDEX($K:$P,ROW(),MATCH(AC$3,$K$2:$P$2,0))</f>
        <v>5</v>
      </c>
      <c r="AD1349" s="143" cm="1">
        <f t="array" ref="AD1349">INDEX($K:$P,ROW(),MATCH(AD$3,$K$2:$P$2,0))</f>
        <v>5</v>
      </c>
      <c r="AE1349" s="143" cm="1">
        <f t="array" ref="AE1349">INDEX($K:$P,ROW(),MATCH(AE$3,$K$2:$P$2,0))</f>
        <v>5</v>
      </c>
      <c r="AF1349" s="143" cm="1">
        <f t="array" ref="AF1349">INDEX($K:$P,ROW(),MATCH(AF$3,$K$2:$P$2,0))</f>
        <v>5</v>
      </c>
      <c r="AG1349" s="143" cm="1">
        <f t="array" ref="AG1349">INDEX($K:$P,ROW(),MATCH(AG$3,$K$2:$P$2,0))</f>
        <v>5</v>
      </c>
      <c r="AH1349" s="143" cm="1">
        <f t="array" ref="AH1349">INDEX($K:$P,ROW(),MATCH(AH$3,$K$2:$P$2,0))</f>
        <v>5</v>
      </c>
      <c r="AI1349" s="143" cm="1">
        <f t="array" ref="AI1349">INDEX($K:$P,ROW(),MATCH(AI$3,$K$2:$P$2,0))</f>
        <v>5</v>
      </c>
      <c r="AJ1349" s="143" cm="1">
        <f t="array" ref="AJ1349">INDEX($K:$P,ROW(),MATCH(AJ$3,$K$2:$P$2,0))</f>
        <v>5</v>
      </c>
      <c r="AK1349" s="143" cm="1">
        <f t="array" ref="AK1349">INDEX($K:$P,ROW(),MATCH(AK$3,$K$2:$P$2,0))</f>
        <v>5</v>
      </c>
      <c r="AL1349" s="143" cm="1">
        <f t="array" ref="AL1349">INDEX($K:$P,ROW(),MATCH(AL$3,$K$2:$P$2,0))</f>
        <v>5</v>
      </c>
      <c r="AM1349" s="143" cm="1">
        <f t="array" ref="AM1349">INDEX($K:$P,ROW(),MATCH(AM$3,$K$2:$P$2,0))</f>
        <v>5</v>
      </c>
      <c r="AN1349" s="143" cm="1">
        <f t="array" ref="AN1349">INDEX($K:$P,ROW(),MATCH(AN$3,$K$2:$P$2,0))</f>
        <v>5</v>
      </c>
      <c r="AO1349" s="143" cm="1">
        <f t="array" ref="AO1349">INDEX($K:$P,ROW(),MATCH(AO$3,$K$2:$P$2,0))</f>
        <v>5</v>
      </c>
      <c r="AP1349" s="143" cm="1">
        <f t="array" ref="AP1349">INDEX($K:$P,ROW(),MATCH(AP$3,$K$2:$P$2,0))</f>
        <v>5</v>
      </c>
      <c r="AQ1349" s="143" cm="1">
        <f t="array" ref="AQ1349">INDEX($K:$P,ROW(),MATCH(AQ$3,$K$2:$P$2,0))</f>
        <v>5</v>
      </c>
      <c r="AR1349" s="143" cm="1">
        <f t="array" ref="AR1349">INDEX($K:$P,ROW(),MATCH(AR$3,$K$2:$P$2,0))</f>
        <v>5</v>
      </c>
      <c r="AS1349" s="143" cm="1">
        <f t="array" ref="AS1349">INDEX($K:$P,ROW(),MATCH(AS$3,$K$2:$P$2,0))</f>
        <v>5</v>
      </c>
      <c r="AT1349" s="143" cm="1">
        <f t="array" ref="AT1349">INDEX($K:$P,ROW(),MATCH(AT$3,$K$2:$P$2,0))</f>
        <v>5</v>
      </c>
      <c r="AU1349" s="143" cm="1">
        <f t="array" ref="AU1349">INDEX($K:$P,ROW(),MATCH(AU$3,$K$2:$P$2,0))</f>
        <v>5</v>
      </c>
      <c r="AV1349" s="143" cm="1">
        <f t="array" ref="AV1349">INDEX($K:$P,ROW(),MATCH(AV$3,$K$2:$P$2,0))</f>
        <v>5</v>
      </c>
      <c r="AW1349" s="143" cm="1">
        <f t="array" ref="AW1349">INDEX($K:$P,ROW(),MATCH(AW$3,$K$2:$P$2,0))</f>
        <v>5</v>
      </c>
      <c r="AX1349" s="143" cm="1">
        <f t="array" ref="AX1349">INDEX($K:$P,ROW(),MATCH(AX$3,$K$2:$P$2,0))</f>
        <v>5</v>
      </c>
      <c r="AY1349" s="143" cm="1">
        <f t="array" ref="AY1349">INDEX($K:$P,ROW(),MATCH(AY$3,$K$2:$P$2,0))</f>
        <v>5</v>
      </c>
      <c r="AZ1349" s="143" cm="1">
        <f t="array" ref="AZ1349">INDEX($K:$P,ROW(),MATCH(AZ$3,$K$2:$P$2,0))</f>
        <v>5</v>
      </c>
      <c r="BA1349" s="143" cm="1">
        <f t="array" ref="BA1349">INDEX($K:$P,ROW(),MATCH(BA$3,$K$2:$P$2,0))</f>
        <v>5</v>
      </c>
      <c r="BB1349" s="143" cm="1">
        <f t="array" ref="BB1349">INDEX($K:$P,ROW(),MATCH(BB$3,$K$2:$P$2,0))</f>
        <v>5</v>
      </c>
      <c r="BC1349" s="143" cm="1">
        <f t="array" ref="BC1349">INDEX($K:$P,ROW(),MATCH(BC$3,$K$2:$P$2,0))</f>
        <v>5</v>
      </c>
      <c r="BD1349" s="143" cm="1">
        <f t="array" ref="BD1349">INDEX($K:$P,ROW(),MATCH(BD$3,$K$2:$P$2,0))</f>
        <v>5</v>
      </c>
      <c r="BE1349" s="143" cm="1">
        <f t="array" ref="BE1349">INDEX($K:$P,ROW(),MATCH(BE$3,$K$2:$P$2,0))</f>
        <v>5</v>
      </c>
      <c r="BF1349" s="143" cm="1">
        <f t="array" ref="BF1349">INDEX($K:$P,ROW(),MATCH(BF$3,$K$2:$P$2,0))</f>
        <v>5</v>
      </c>
      <c r="BG1349" s="143" cm="1">
        <f t="array" ref="BG1349">INDEX($K:$P,ROW(),MATCH(BG$3,$K$2:$P$2,0))</f>
        <v>5</v>
      </c>
      <c r="BH1349" s="143" cm="1">
        <f t="array" ref="BH1349">INDEX($K:$P,ROW(),MATCH(BH$3,$K$2:$P$2,0))</f>
        <v>5</v>
      </c>
      <c r="BI1349" s="143" cm="1">
        <f t="array" ref="BI1349">INDEX($K:$P,ROW(),MATCH(BI$3,$K$2:$P$2,0))</f>
        <v>5</v>
      </c>
      <c r="BJ1349" s="143" cm="1">
        <f t="array" ref="BJ1349">INDEX($K:$P,ROW(),MATCH(BJ$3,$K$2:$P$2,0))</f>
        <v>5</v>
      </c>
      <c r="BK1349" s="143" cm="1">
        <f t="array" ref="BK1349">INDEX($K:$P,ROW(),MATCH(BK$3,$K$2:$P$2,0))</f>
        <v>5</v>
      </c>
      <c r="BL1349" s="143" cm="1">
        <f t="array" ref="BL1349">INDEX($K:$P,ROW(),MATCH(BL$3,$K$2:$P$2,0))</f>
        <v>5</v>
      </c>
      <c r="BM1349" s="143" cm="1">
        <f t="array" ref="BM1349">INDEX($K:$P,ROW(),MATCH(BM$3,$K$2:$P$2,0))</f>
        <v>5</v>
      </c>
      <c r="BN1349" s="143" cm="1">
        <f t="array" ref="BN1349">INDEX($K:$P,ROW(),MATCH(BN$3,$K$2:$P$2,0))</f>
        <v>5</v>
      </c>
      <c r="BO1349" s="143" cm="1">
        <f t="array" ref="BO1349">INDEX($K:$P,ROW(),MATCH(BO$3,$K$2:$P$2,0))</f>
        <v>5</v>
      </c>
      <c r="BP1349" s="143" cm="1">
        <f t="array" ref="BP1349">INDEX($K:$P,ROW(),MATCH(BP$3,$K$2:$P$2,0))</f>
        <v>5</v>
      </c>
      <c r="BQ1349" s="143" cm="1">
        <f t="array" ref="BQ1349">INDEX($K:$P,ROW(),MATCH(BQ$3,$K$2:$P$2,0))</f>
        <v>5</v>
      </c>
      <c r="BR1349" s="143" cm="1">
        <f t="array" ref="BR1349">INDEX($K:$P,ROW(),MATCH(BR$3,$K$2:$P$2,0))</f>
        <v>5</v>
      </c>
      <c r="BS1349" s="143" cm="1">
        <f t="array" ref="BS1349">INDEX($K:$P,ROW(),MATCH(BS$3,$K$2:$P$2,0))</f>
        <v>5</v>
      </c>
      <c r="BT1349" s="143" cm="1">
        <f t="array" ref="BT1349">INDEX($K:$P,ROW(),MATCH(BT$3,$K$2:$P$2,0))</f>
        <v>5</v>
      </c>
      <c r="BU1349" s="143" cm="1">
        <f t="array" ref="BU1349">INDEX($K:$P,ROW(),MATCH(BU$3,$K$2:$P$2,0))</f>
        <v>5</v>
      </c>
      <c r="BV1349" s="143" cm="1">
        <f t="array" ref="BV1349">INDEX($K:$P,ROW(),MATCH(BV$3,$K$2:$P$2,0))</f>
        <v>5</v>
      </c>
      <c r="BW1349" s="143" cm="1">
        <f t="array" ref="BW1349">INDEX($K:$P,ROW(),MATCH(BW$3,$K$2:$P$2,0))</f>
        <v>5</v>
      </c>
      <c r="BX1349" s="143" cm="1">
        <f t="array" ref="BX1349">INDEX($K:$P,ROW(),MATCH(BX$3,$K$2:$P$2,0))</f>
        <v>5</v>
      </c>
      <c r="BY1349" s="143" cm="1">
        <f t="array" ref="BY1349">INDEX($K:$P,ROW(),MATCH(BY$3,$K$2:$P$2,0))</f>
        <v>5</v>
      </c>
      <c r="BZ1349" s="143" cm="1">
        <f t="array" ref="BZ1349">INDEX($K:$P,ROW(),MATCH(BZ$3,$K$2:$P$2,0))</f>
        <v>5</v>
      </c>
      <c r="CA1349" s="143" cm="1">
        <f t="array" ref="CA1349">INDEX($K:$P,ROW(),MATCH(CA$3,$K$2:$P$2,0))</f>
        <v>5</v>
      </c>
      <c r="CB1349" s="143" cm="1">
        <f t="array" ref="CB1349">INDEX($K:$P,ROW(),MATCH(CB$3,$K$2:$P$2,0))</f>
        <v>5</v>
      </c>
      <c r="CC1349" s="143" cm="1">
        <f t="array" ref="CC1349">INDEX($K:$P,ROW(),MATCH(CC$3,$K$2:$P$2,0))</f>
        <v>5</v>
      </c>
      <c r="CD1349" s="143" cm="1">
        <f t="array" ref="CD1349">INDEX($K:$P,ROW(),MATCH(CD$3,$K$2:$P$2,0))</f>
        <v>5</v>
      </c>
      <c r="CE1349" s="143" cm="1">
        <f t="array" ref="CE1349">INDEX($K:$P,ROW(),MATCH(CE$3,$K$2:$P$2,0))</f>
        <v>5</v>
      </c>
      <c r="CF1349" s="143" cm="1">
        <f t="array" ref="CF1349">INDEX($K:$P,ROW(),MATCH(CF$3,$K$2:$P$2,0))</f>
        <v>5</v>
      </c>
      <c r="CG1349" s="143" cm="1">
        <f t="array" ref="CG1349">INDEX($K:$P,ROW(),MATCH(CG$3,$K$2:$P$2,0))</f>
        <v>5</v>
      </c>
      <c r="CH1349" s="143" cm="1">
        <f t="array" ref="CH1349">INDEX($K:$P,ROW(),MATCH(CH$3,$K$2:$P$2,0))</f>
        <v>5</v>
      </c>
      <c r="CI1349" s="143" cm="1">
        <f t="array" ref="CI1349">INDEX($K:$P,ROW(),MATCH(CI$3,$K$2:$P$2,0))</f>
        <v>5</v>
      </c>
      <c r="CJ1349" s="143" cm="1">
        <f t="array" ref="CJ1349">INDEX($K:$P,ROW(),MATCH(CJ$3,$K$2:$P$2,0))</f>
        <v>5</v>
      </c>
      <c r="CK1349" s="143" cm="1">
        <f t="array" ref="CK1349">INDEX($K:$P,ROW(),MATCH(CK$3,$K$2:$P$2,0))</f>
        <v>5</v>
      </c>
      <c r="CL1349" s="143" cm="1">
        <f t="array" ref="CL1349">INDEX($K:$P,ROW(),MATCH(CL$3,$K$2:$P$2,0))</f>
        <v>5</v>
      </c>
    </row>
    <row r="1350" spans="2:90" x14ac:dyDescent="0.4">
      <c r="B1350" s="123" t="str">
        <f>SUBSTITUTE(B1347,":","")&amp;" - "&amp;B1352</f>
        <v>DC volume driven  - (Primary label)</v>
      </c>
      <c r="C1350" s="27" t="s">
        <v>203</v>
      </c>
      <c r="D1350" t="s">
        <v>789</v>
      </c>
      <c r="E1350" s="8" t="str">
        <f t="shared" si="1487"/>
        <v>1350 DCV-S</v>
      </c>
      <c r="F1350" s="27"/>
      <c r="G1350" s="27"/>
      <c r="H1350" s="27"/>
      <c r="I1350" s="78"/>
      <c r="J1350" s="78"/>
      <c r="K1350" s="115">
        <f t="shared" ref="K1350:P1350" ca="1" si="1576">SUMIF($3:$3,K$2,1350:1350)</f>
        <v>-300000</v>
      </c>
      <c r="L1350" s="115">
        <f t="shared" ca="1" si="1576"/>
        <v>-300000</v>
      </c>
      <c r="M1350" s="115">
        <f t="shared" ca="1" si="1576"/>
        <v>-300000</v>
      </c>
      <c r="N1350" s="115">
        <f t="shared" ca="1" si="1576"/>
        <v>-300000</v>
      </c>
      <c r="O1350" s="115">
        <f t="shared" ca="1" si="1576"/>
        <v>-300000</v>
      </c>
      <c r="P1350" s="115">
        <f t="shared" ca="1" si="1576"/>
        <v>-300000</v>
      </c>
      <c r="R1350" s="33"/>
      <c r="S1350" s="144" cm="1">
        <f t="array" aca="1" ref="S1350" ca="1">-S1349*INDIRECT(S1342)</f>
        <v>-25000</v>
      </c>
      <c r="T1350" s="144" cm="1">
        <f t="array" aca="1" ref="T1350" ca="1">-T1349*INDIRECT(T1342)</f>
        <v>-25000</v>
      </c>
      <c r="U1350" s="144" cm="1">
        <f t="array" aca="1" ref="U1350" ca="1">-U1349*INDIRECT(U1342)</f>
        <v>-25000</v>
      </c>
      <c r="V1350" s="144" cm="1">
        <f t="array" aca="1" ref="V1350" ca="1">-V1349*INDIRECT(V1342)</f>
        <v>-25000</v>
      </c>
      <c r="W1350" s="144" cm="1">
        <f t="array" aca="1" ref="W1350" ca="1">-W1349*INDIRECT(W1342)</f>
        <v>-25000</v>
      </c>
      <c r="X1350" s="144" cm="1">
        <f t="array" aca="1" ref="X1350" ca="1">-X1349*INDIRECT(X1342)</f>
        <v>-25000</v>
      </c>
      <c r="Y1350" s="144" cm="1">
        <f t="array" aca="1" ref="Y1350" ca="1">-Y1349*INDIRECT(Y1342)</f>
        <v>-25000</v>
      </c>
      <c r="Z1350" s="144" cm="1">
        <f t="array" aca="1" ref="Z1350" ca="1">-Z1349*INDIRECT(Z1342)</f>
        <v>-25000</v>
      </c>
      <c r="AA1350" s="144" cm="1">
        <f t="array" aca="1" ref="AA1350" ca="1">-AA1349*INDIRECT(AA1342)</f>
        <v>-25000</v>
      </c>
      <c r="AB1350" s="144" cm="1">
        <f t="array" aca="1" ref="AB1350" ca="1">-AB1349*INDIRECT(AB1342)</f>
        <v>-25000</v>
      </c>
      <c r="AC1350" s="144" cm="1">
        <f t="array" aca="1" ref="AC1350" ca="1">-AC1349*INDIRECT(AC1342)</f>
        <v>-25000</v>
      </c>
      <c r="AD1350" s="144" cm="1">
        <f t="array" aca="1" ref="AD1350" ca="1">-AD1349*INDIRECT(AD1342)</f>
        <v>-25000</v>
      </c>
      <c r="AE1350" s="144" cm="1">
        <f t="array" aca="1" ref="AE1350" ca="1">-AE1349*INDIRECT(AE1342)</f>
        <v>-25000</v>
      </c>
      <c r="AF1350" s="144" cm="1">
        <f t="array" aca="1" ref="AF1350" ca="1">-AF1349*INDIRECT(AF1342)</f>
        <v>-25000</v>
      </c>
      <c r="AG1350" s="144" cm="1">
        <f t="array" aca="1" ref="AG1350" ca="1">-AG1349*INDIRECT(AG1342)</f>
        <v>-25000</v>
      </c>
      <c r="AH1350" s="144" cm="1">
        <f t="array" aca="1" ref="AH1350" ca="1">-AH1349*INDIRECT(AH1342)</f>
        <v>-25000</v>
      </c>
      <c r="AI1350" s="144" cm="1">
        <f t="array" aca="1" ref="AI1350" ca="1">-AI1349*INDIRECT(AI1342)</f>
        <v>-25000</v>
      </c>
      <c r="AJ1350" s="144" cm="1">
        <f t="array" aca="1" ref="AJ1350" ca="1">-AJ1349*INDIRECT(AJ1342)</f>
        <v>-25000</v>
      </c>
      <c r="AK1350" s="144" cm="1">
        <f t="array" aca="1" ref="AK1350" ca="1">-AK1349*INDIRECT(AK1342)</f>
        <v>-25000</v>
      </c>
      <c r="AL1350" s="144" cm="1">
        <f t="array" aca="1" ref="AL1350" ca="1">-AL1349*INDIRECT(AL1342)</f>
        <v>-25000</v>
      </c>
      <c r="AM1350" s="144" cm="1">
        <f t="array" aca="1" ref="AM1350" ca="1">-AM1349*INDIRECT(AM1342)</f>
        <v>-25000</v>
      </c>
      <c r="AN1350" s="144" cm="1">
        <f t="array" aca="1" ref="AN1350" ca="1">-AN1349*INDIRECT(AN1342)</f>
        <v>-25000</v>
      </c>
      <c r="AO1350" s="144" cm="1">
        <f t="array" aca="1" ref="AO1350" ca="1">-AO1349*INDIRECT(AO1342)</f>
        <v>-25000</v>
      </c>
      <c r="AP1350" s="144" cm="1">
        <f t="array" aca="1" ref="AP1350" ca="1">-AP1349*INDIRECT(AP1342)</f>
        <v>-25000</v>
      </c>
      <c r="AQ1350" s="144" cm="1">
        <f t="array" aca="1" ref="AQ1350" ca="1">-AQ1349*INDIRECT(AQ1342)</f>
        <v>-25000</v>
      </c>
      <c r="AR1350" s="144" cm="1">
        <f t="array" aca="1" ref="AR1350" ca="1">-AR1349*INDIRECT(AR1342)</f>
        <v>-25000</v>
      </c>
      <c r="AS1350" s="144" cm="1">
        <f t="array" aca="1" ref="AS1350" ca="1">-AS1349*INDIRECT(AS1342)</f>
        <v>-25000</v>
      </c>
      <c r="AT1350" s="144" cm="1">
        <f t="array" aca="1" ref="AT1350" ca="1">-AT1349*INDIRECT(AT1342)</f>
        <v>-25000</v>
      </c>
      <c r="AU1350" s="144" cm="1">
        <f t="array" aca="1" ref="AU1350" ca="1">-AU1349*INDIRECT(AU1342)</f>
        <v>-25000</v>
      </c>
      <c r="AV1350" s="144" cm="1">
        <f t="array" aca="1" ref="AV1350" ca="1">-AV1349*INDIRECT(AV1342)</f>
        <v>-25000</v>
      </c>
      <c r="AW1350" s="144" cm="1">
        <f t="array" aca="1" ref="AW1350" ca="1">-AW1349*INDIRECT(AW1342)</f>
        <v>-25000</v>
      </c>
      <c r="AX1350" s="144" cm="1">
        <f t="array" aca="1" ref="AX1350" ca="1">-AX1349*INDIRECT(AX1342)</f>
        <v>-25000</v>
      </c>
      <c r="AY1350" s="144" cm="1">
        <f t="array" aca="1" ref="AY1350" ca="1">-AY1349*INDIRECT(AY1342)</f>
        <v>-25000</v>
      </c>
      <c r="AZ1350" s="144" cm="1">
        <f t="array" aca="1" ref="AZ1350" ca="1">-AZ1349*INDIRECT(AZ1342)</f>
        <v>-25000</v>
      </c>
      <c r="BA1350" s="144" cm="1">
        <f t="array" aca="1" ref="BA1350" ca="1">-BA1349*INDIRECT(BA1342)</f>
        <v>-25000</v>
      </c>
      <c r="BB1350" s="144" cm="1">
        <f t="array" aca="1" ref="BB1350" ca="1">-BB1349*INDIRECT(BB1342)</f>
        <v>-25000</v>
      </c>
      <c r="BC1350" s="144" cm="1">
        <f t="array" aca="1" ref="BC1350" ca="1">-BC1349*INDIRECT(BC1342)</f>
        <v>-25000</v>
      </c>
      <c r="BD1350" s="144" cm="1">
        <f t="array" aca="1" ref="BD1350" ca="1">-BD1349*INDIRECT(BD1342)</f>
        <v>-25000</v>
      </c>
      <c r="BE1350" s="144" cm="1">
        <f t="array" aca="1" ref="BE1350" ca="1">-BE1349*INDIRECT(BE1342)</f>
        <v>-25000</v>
      </c>
      <c r="BF1350" s="144" cm="1">
        <f t="array" aca="1" ref="BF1350" ca="1">-BF1349*INDIRECT(BF1342)</f>
        <v>-25000</v>
      </c>
      <c r="BG1350" s="144" cm="1">
        <f t="array" aca="1" ref="BG1350" ca="1">-BG1349*INDIRECT(BG1342)</f>
        <v>-25000</v>
      </c>
      <c r="BH1350" s="144" cm="1">
        <f t="array" aca="1" ref="BH1350" ca="1">-BH1349*INDIRECT(BH1342)</f>
        <v>-25000</v>
      </c>
      <c r="BI1350" s="144" cm="1">
        <f t="array" aca="1" ref="BI1350" ca="1">-BI1349*INDIRECT(BI1342)</f>
        <v>-25000</v>
      </c>
      <c r="BJ1350" s="144" cm="1">
        <f t="array" aca="1" ref="BJ1350" ca="1">-BJ1349*INDIRECT(BJ1342)</f>
        <v>-25000</v>
      </c>
      <c r="BK1350" s="144" cm="1">
        <f t="array" aca="1" ref="BK1350" ca="1">-BK1349*INDIRECT(BK1342)</f>
        <v>-25000</v>
      </c>
      <c r="BL1350" s="144" cm="1">
        <f t="array" aca="1" ref="BL1350" ca="1">-BL1349*INDIRECT(BL1342)</f>
        <v>-25000</v>
      </c>
      <c r="BM1350" s="144" cm="1">
        <f t="array" aca="1" ref="BM1350" ca="1">-BM1349*INDIRECT(BM1342)</f>
        <v>-25000</v>
      </c>
      <c r="BN1350" s="144" cm="1">
        <f t="array" aca="1" ref="BN1350" ca="1">-BN1349*INDIRECT(BN1342)</f>
        <v>-25000</v>
      </c>
      <c r="BO1350" s="144" cm="1">
        <f t="array" aca="1" ref="BO1350" ca="1">-BO1349*INDIRECT(BO1342)</f>
        <v>-25000</v>
      </c>
      <c r="BP1350" s="144" cm="1">
        <f t="array" aca="1" ref="BP1350" ca="1">-BP1349*INDIRECT(BP1342)</f>
        <v>-25000</v>
      </c>
      <c r="BQ1350" s="144" cm="1">
        <f t="array" aca="1" ref="BQ1350" ca="1">-BQ1349*INDIRECT(BQ1342)</f>
        <v>-25000</v>
      </c>
      <c r="BR1350" s="144" cm="1">
        <f t="array" aca="1" ref="BR1350" ca="1">-BR1349*INDIRECT(BR1342)</f>
        <v>-25000</v>
      </c>
      <c r="BS1350" s="144" cm="1">
        <f t="array" aca="1" ref="BS1350" ca="1">-BS1349*INDIRECT(BS1342)</f>
        <v>-25000</v>
      </c>
      <c r="BT1350" s="144" cm="1">
        <f t="array" aca="1" ref="BT1350" ca="1">-BT1349*INDIRECT(BT1342)</f>
        <v>-25000</v>
      </c>
      <c r="BU1350" s="144" cm="1">
        <f t="array" aca="1" ref="BU1350" ca="1">-BU1349*INDIRECT(BU1342)</f>
        <v>-25000</v>
      </c>
      <c r="BV1350" s="144" cm="1">
        <f t="array" aca="1" ref="BV1350" ca="1">-BV1349*INDIRECT(BV1342)</f>
        <v>-25000</v>
      </c>
      <c r="BW1350" s="144" cm="1">
        <f t="array" aca="1" ref="BW1350" ca="1">-BW1349*INDIRECT(BW1342)</f>
        <v>-25000</v>
      </c>
      <c r="BX1350" s="144" cm="1">
        <f t="array" aca="1" ref="BX1350" ca="1">-BX1349*INDIRECT(BX1342)</f>
        <v>-25000</v>
      </c>
      <c r="BY1350" s="144" cm="1">
        <f t="array" aca="1" ref="BY1350" ca="1">-BY1349*INDIRECT(BY1342)</f>
        <v>-25000</v>
      </c>
      <c r="BZ1350" s="144" cm="1">
        <f t="array" aca="1" ref="BZ1350" ca="1">-BZ1349*INDIRECT(BZ1342)</f>
        <v>-25000</v>
      </c>
      <c r="CA1350" s="144" cm="1">
        <f t="array" aca="1" ref="CA1350" ca="1">-CA1349*INDIRECT(CA1342)</f>
        <v>-25000</v>
      </c>
      <c r="CB1350" s="144" cm="1">
        <f t="array" aca="1" ref="CB1350" ca="1">-CB1349*INDIRECT(CB1342)</f>
        <v>-25000</v>
      </c>
      <c r="CC1350" s="144" cm="1">
        <f t="array" aca="1" ref="CC1350" ca="1">-CC1349*INDIRECT(CC1342)</f>
        <v>-25000</v>
      </c>
      <c r="CD1350" s="144" cm="1">
        <f t="array" aca="1" ref="CD1350" ca="1">-CD1349*INDIRECT(CD1342)</f>
        <v>-25000</v>
      </c>
      <c r="CE1350" s="144" cm="1">
        <f t="array" aca="1" ref="CE1350" ca="1">-CE1349*INDIRECT(CE1342)</f>
        <v>-25000</v>
      </c>
      <c r="CF1350" s="144" cm="1">
        <f t="array" aca="1" ref="CF1350" ca="1">-CF1349*INDIRECT(CF1342)</f>
        <v>-25000</v>
      </c>
      <c r="CG1350" s="144" cm="1">
        <f t="array" aca="1" ref="CG1350" ca="1">-CG1349*INDIRECT(CG1342)</f>
        <v>-25000</v>
      </c>
      <c r="CH1350" s="144" cm="1">
        <f t="array" aca="1" ref="CH1350" ca="1">-CH1349*INDIRECT(CH1342)</f>
        <v>-25000</v>
      </c>
      <c r="CI1350" s="144" cm="1">
        <f t="array" aca="1" ref="CI1350" ca="1">-CI1349*INDIRECT(CI1342)</f>
        <v>-25000</v>
      </c>
      <c r="CJ1350" s="144" cm="1">
        <f t="array" aca="1" ref="CJ1350" ca="1">-CJ1349*INDIRECT(CJ1342)</f>
        <v>-25000</v>
      </c>
      <c r="CK1350" s="144" cm="1">
        <f t="array" aca="1" ref="CK1350" ca="1">-CK1349*INDIRECT(CK1342)</f>
        <v>-25000</v>
      </c>
      <c r="CL1350" s="144" cm="1">
        <f t="array" aca="1" ref="CL1350" ca="1">-CL1349*INDIRECT(CL1342)</f>
        <v>-25000</v>
      </c>
    </row>
    <row r="1351" spans="2:90" x14ac:dyDescent="0.4">
      <c r="B1351" s="13"/>
      <c r="D1351" t="s">
        <v>789</v>
      </c>
      <c r="E1351" s="8" t="str">
        <f t="shared" si="1487"/>
        <v>1351 DCV-S</v>
      </c>
      <c r="G1351" t="s">
        <v>244</v>
      </c>
      <c r="H1351" s="12"/>
      <c r="I1351" s="60"/>
      <c r="J1351" s="60"/>
      <c r="R1351" s="9"/>
      <c r="S1351" s="145"/>
      <c r="T1351" s="145"/>
      <c r="U1351" s="145"/>
      <c r="V1351" s="145"/>
      <c r="W1351" s="145"/>
      <c r="X1351" s="145"/>
      <c r="Y1351" s="145"/>
      <c r="Z1351" s="145"/>
      <c r="AA1351" s="145"/>
      <c r="AB1351" s="145"/>
      <c r="AC1351" s="145"/>
      <c r="AD1351" s="145"/>
      <c r="AE1351" s="145"/>
      <c r="AF1351" s="145"/>
      <c r="AG1351" s="145"/>
      <c r="AH1351" s="145"/>
      <c r="AI1351" s="145"/>
      <c r="AJ1351" s="145"/>
      <c r="AK1351" s="145"/>
      <c r="AL1351" s="145"/>
      <c r="AM1351" s="145"/>
      <c r="AN1351" s="145"/>
      <c r="AO1351" s="145"/>
      <c r="AP1351" s="145"/>
      <c r="AQ1351" s="145"/>
      <c r="AR1351" s="145"/>
      <c r="AS1351" s="145"/>
      <c r="AT1351" s="145"/>
      <c r="AU1351" s="145"/>
      <c r="AV1351" s="145"/>
      <c r="AW1351" s="145"/>
      <c r="AX1351" s="145"/>
      <c r="AY1351" s="145"/>
      <c r="AZ1351" s="145"/>
      <c r="BA1351" s="145"/>
      <c r="BB1351" s="145"/>
      <c r="BC1351" s="145"/>
      <c r="BD1351" s="145"/>
      <c r="BE1351" s="145"/>
      <c r="BF1351" s="145"/>
      <c r="BG1351" s="145"/>
      <c r="BH1351" s="145"/>
      <c r="BI1351" s="145"/>
      <c r="BJ1351" s="145"/>
      <c r="BK1351" s="145"/>
      <c r="BL1351" s="145"/>
      <c r="BM1351" s="145"/>
      <c r="BN1351" s="145"/>
      <c r="BO1351" s="145"/>
      <c r="BP1351" s="145"/>
      <c r="BQ1351" s="145"/>
      <c r="BR1351" s="145"/>
      <c r="BS1351" s="145"/>
      <c r="BT1351" s="145"/>
      <c r="BU1351" s="145"/>
      <c r="BV1351" s="145"/>
      <c r="BW1351" s="145"/>
      <c r="BX1351" s="145"/>
      <c r="BY1351" s="145"/>
      <c r="BZ1351" s="145"/>
      <c r="CA1351" s="145"/>
      <c r="CB1351" s="145"/>
      <c r="CC1351" s="145"/>
      <c r="CD1351" s="145"/>
      <c r="CE1351" s="145"/>
      <c r="CF1351" s="145"/>
      <c r="CG1351" s="145"/>
      <c r="CH1351" s="145"/>
      <c r="CI1351" s="145"/>
      <c r="CJ1351" s="145"/>
      <c r="CK1351" s="145"/>
      <c r="CL1351" s="145"/>
    </row>
    <row r="1352" spans="2:90" x14ac:dyDescent="0.4">
      <c r="B1352" s="8" t="str">
        <f>B1339</f>
        <v>(Primary label)</v>
      </c>
      <c r="D1352" t="s">
        <v>789</v>
      </c>
      <c r="E1352" s="8" t="str">
        <f>ROW()&amp;" "&amp;D1352</f>
        <v>1352 DCV-S</v>
      </c>
      <c r="G1352" t="s">
        <v>332</v>
      </c>
      <c r="H1352" s="12"/>
      <c r="I1352" s="60"/>
      <c r="J1352" s="60"/>
      <c r="S1352" s="72"/>
      <c r="T1352" s="72"/>
      <c r="U1352" s="72"/>
      <c r="V1352" s="72"/>
      <c r="W1352" s="72"/>
      <c r="X1352" s="72"/>
      <c r="Y1352" s="72"/>
      <c r="Z1352" s="72"/>
      <c r="AA1352" s="72"/>
      <c r="AB1352" s="72"/>
      <c r="AC1352" s="72"/>
      <c r="AD1352" s="72"/>
      <c r="AE1352" s="72"/>
      <c r="AF1352" s="72"/>
      <c r="AG1352" s="72"/>
      <c r="AH1352" s="72"/>
      <c r="AI1352" s="72"/>
      <c r="AJ1352" s="72"/>
      <c r="AK1352" s="72"/>
      <c r="AL1352" s="72"/>
      <c r="AM1352" s="72"/>
      <c r="AN1352" s="72"/>
      <c r="AO1352" s="72"/>
      <c r="AP1352" s="72"/>
      <c r="AQ1352" s="72"/>
      <c r="AR1352" s="72"/>
      <c r="AS1352" s="72"/>
      <c r="AT1352" s="72"/>
      <c r="AU1352" s="72"/>
      <c r="AV1352" s="72"/>
      <c r="AW1352" s="72"/>
      <c r="AX1352" s="72"/>
      <c r="AY1352" s="72"/>
      <c r="AZ1352" s="72"/>
      <c r="BA1352" s="72"/>
      <c r="BB1352" s="72"/>
      <c r="BC1352" s="72"/>
      <c r="BD1352" s="72"/>
      <c r="BE1352" s="72"/>
      <c r="BF1352" s="72"/>
      <c r="BG1352" s="72"/>
      <c r="BH1352" s="72"/>
      <c r="BI1352" s="72"/>
      <c r="BJ1352" s="72"/>
      <c r="BK1352" s="72"/>
      <c r="BL1352" s="72"/>
      <c r="BM1352" s="72"/>
      <c r="BN1352" s="72"/>
      <c r="BO1352" s="72"/>
      <c r="BP1352" s="72"/>
      <c r="BQ1352" s="72"/>
      <c r="BR1352" s="72"/>
      <c r="BS1352" s="72"/>
      <c r="BT1352" s="72"/>
      <c r="BU1352" s="72"/>
      <c r="BV1352" s="72"/>
      <c r="BW1352" s="72"/>
      <c r="BX1352" s="72"/>
      <c r="BY1352" s="72"/>
      <c r="BZ1352" s="72"/>
      <c r="CA1352" s="72"/>
      <c r="CB1352" s="72"/>
      <c r="CC1352" s="72"/>
      <c r="CD1352" s="72"/>
      <c r="CE1352" s="72"/>
      <c r="CF1352" s="72"/>
      <c r="CG1352" s="72"/>
      <c r="CH1352" s="72"/>
      <c r="CI1352" s="72"/>
      <c r="CJ1352" s="72"/>
      <c r="CK1352" s="72"/>
      <c r="CL1352" s="72"/>
    </row>
    <row r="1353" spans="2:90" x14ac:dyDescent="0.4">
      <c r="B1353" s="8" t="str">
        <f>B1340</f>
        <v>primary unit</v>
      </c>
      <c r="D1353" t="s">
        <v>789</v>
      </c>
      <c r="E1353" s="8" t="str">
        <f>ROW()&amp;" "&amp;D1353</f>
        <v>1353 DCV-S</v>
      </c>
      <c r="G1353" t="s">
        <v>332</v>
      </c>
      <c r="H1353" s="12"/>
      <c r="I1353" s="60"/>
      <c r="J1353" s="60"/>
      <c r="S1353" s="72"/>
      <c r="T1353" s="72"/>
      <c r="U1353" s="72"/>
      <c r="V1353" s="72"/>
      <c r="W1353" s="72"/>
      <c r="X1353" s="72"/>
      <c r="Y1353" s="72"/>
      <c r="Z1353" s="72"/>
      <c r="AA1353" s="72"/>
      <c r="AB1353" s="72"/>
      <c r="AC1353" s="72"/>
      <c r="AD1353" s="72"/>
      <c r="AE1353" s="72"/>
      <c r="AF1353" s="72"/>
      <c r="AG1353" s="72"/>
      <c r="AH1353" s="72"/>
      <c r="AI1353" s="72"/>
      <c r="AJ1353" s="72"/>
      <c r="AK1353" s="72"/>
      <c r="AL1353" s="72"/>
      <c r="AM1353" s="72"/>
      <c r="AN1353" s="72"/>
      <c r="AO1353" s="72"/>
      <c r="AP1353" s="72"/>
      <c r="AQ1353" s="72"/>
      <c r="AR1353" s="72"/>
      <c r="AS1353" s="72"/>
      <c r="AT1353" s="72"/>
      <c r="AU1353" s="72"/>
      <c r="AV1353" s="72"/>
      <c r="AW1353" s="72"/>
      <c r="AX1353" s="72"/>
      <c r="AY1353" s="72"/>
      <c r="AZ1353" s="72"/>
      <c r="BA1353" s="72"/>
      <c r="BB1353" s="72"/>
      <c r="BC1353" s="72"/>
      <c r="BD1353" s="72"/>
      <c r="BE1353" s="72"/>
      <c r="BF1353" s="72"/>
      <c r="BG1353" s="72"/>
      <c r="BH1353" s="72"/>
      <c r="BI1353" s="72"/>
      <c r="BJ1353" s="72"/>
      <c r="BK1353" s="72"/>
      <c r="BL1353" s="72"/>
      <c r="BM1353" s="72"/>
      <c r="BN1353" s="72"/>
      <c r="BO1353" s="72"/>
      <c r="BP1353" s="72"/>
      <c r="BQ1353" s="72"/>
      <c r="BR1353" s="72"/>
      <c r="BS1353" s="72"/>
      <c r="BT1353" s="72"/>
      <c r="BU1353" s="72"/>
      <c r="BV1353" s="72"/>
      <c r="BW1353" s="72"/>
      <c r="BX1353" s="72"/>
      <c r="BY1353" s="72"/>
      <c r="BZ1353" s="72"/>
      <c r="CA1353" s="72"/>
      <c r="CB1353" s="72"/>
      <c r="CC1353" s="72"/>
      <c r="CD1353" s="72"/>
      <c r="CE1353" s="72"/>
      <c r="CF1353" s="72"/>
      <c r="CG1353" s="72"/>
      <c r="CH1353" s="72"/>
      <c r="CI1353" s="72"/>
      <c r="CJ1353" s="72"/>
      <c r="CK1353" s="72"/>
      <c r="CL1353" s="72"/>
    </row>
    <row r="1354" spans="2:90" x14ac:dyDescent="0.4">
      <c r="B1354" s="8" t="str">
        <f>B1341</f>
        <v>Primary revenue driver</v>
      </c>
      <c r="D1354" t="s">
        <v>789</v>
      </c>
      <c r="E1354" s="8" t="str">
        <f>ROW()&amp;" "&amp;D1354</f>
        <v>1354 DCV-S</v>
      </c>
      <c r="G1354" t="s">
        <v>332</v>
      </c>
      <c r="K1354" s="53"/>
      <c r="L1354" s="53"/>
      <c r="M1354" s="53"/>
      <c r="N1354" s="53"/>
      <c r="O1354" s="53"/>
      <c r="P1354" s="53"/>
      <c r="R1354" s="24"/>
      <c r="S1354" s="211" t="str">
        <f t="shared" ref="S1354" si="1577">S1341</f>
        <v>S$12</v>
      </c>
      <c r="T1354" s="211" t="str">
        <f t="shared" ref="T1354:AX1354" si="1578">T1341</f>
        <v>T$12</v>
      </c>
      <c r="U1354" s="211" t="str">
        <f t="shared" si="1578"/>
        <v>U$12</v>
      </c>
      <c r="V1354" s="211" t="str">
        <f t="shared" si="1578"/>
        <v>V$12</v>
      </c>
      <c r="W1354" s="211" t="str">
        <f t="shared" si="1578"/>
        <v>W$12</v>
      </c>
      <c r="X1354" s="211" t="str">
        <f t="shared" si="1578"/>
        <v>X$12</v>
      </c>
      <c r="Y1354" s="211" t="str">
        <f t="shared" si="1578"/>
        <v>Y$12</v>
      </c>
      <c r="Z1354" s="211" t="str">
        <f t="shared" si="1578"/>
        <v>Z$12</v>
      </c>
      <c r="AA1354" s="211" t="str">
        <f t="shared" si="1578"/>
        <v>AA$12</v>
      </c>
      <c r="AB1354" s="211" t="str">
        <f t="shared" si="1578"/>
        <v>AB$12</v>
      </c>
      <c r="AC1354" s="211" t="str">
        <f t="shared" si="1578"/>
        <v>AC$12</v>
      </c>
      <c r="AD1354" s="211" t="str">
        <f t="shared" si="1578"/>
        <v>AD$12</v>
      </c>
      <c r="AE1354" s="211" t="str">
        <f t="shared" si="1578"/>
        <v>AE$12</v>
      </c>
      <c r="AF1354" s="211" t="str">
        <f t="shared" si="1578"/>
        <v>AF$12</v>
      </c>
      <c r="AG1354" s="211" t="str">
        <f t="shared" si="1578"/>
        <v>AG$12</v>
      </c>
      <c r="AH1354" s="211" t="str">
        <f t="shared" si="1578"/>
        <v>AH$12</v>
      </c>
      <c r="AI1354" s="211" t="str">
        <f t="shared" si="1578"/>
        <v>AI$12</v>
      </c>
      <c r="AJ1354" s="211" t="str">
        <f t="shared" si="1578"/>
        <v>AJ$12</v>
      </c>
      <c r="AK1354" s="211" t="str">
        <f t="shared" si="1578"/>
        <v>AK$12</v>
      </c>
      <c r="AL1354" s="211" t="str">
        <f t="shared" si="1578"/>
        <v>AL$12</v>
      </c>
      <c r="AM1354" s="211" t="str">
        <f t="shared" si="1578"/>
        <v>AM$12</v>
      </c>
      <c r="AN1354" s="211" t="str">
        <f t="shared" si="1578"/>
        <v>AN$12</v>
      </c>
      <c r="AO1354" s="211" t="str">
        <f t="shared" si="1578"/>
        <v>AO$12</v>
      </c>
      <c r="AP1354" s="211" t="str">
        <f t="shared" si="1578"/>
        <v>AP$12</v>
      </c>
      <c r="AQ1354" s="211" t="str">
        <f t="shared" si="1578"/>
        <v>AQ$12</v>
      </c>
      <c r="AR1354" s="211" t="str">
        <f t="shared" si="1578"/>
        <v>AR$12</v>
      </c>
      <c r="AS1354" s="211" t="str">
        <f t="shared" si="1578"/>
        <v>AS$12</v>
      </c>
      <c r="AT1354" s="211" t="str">
        <f t="shared" si="1578"/>
        <v>AT$12</v>
      </c>
      <c r="AU1354" s="211" t="str">
        <f t="shared" si="1578"/>
        <v>AU$12</v>
      </c>
      <c r="AV1354" s="211" t="str">
        <f t="shared" si="1578"/>
        <v>AV$12</v>
      </c>
      <c r="AW1354" s="211" t="str">
        <f t="shared" si="1578"/>
        <v>AW$12</v>
      </c>
      <c r="AX1354" s="211" t="str">
        <f t="shared" si="1578"/>
        <v>AX$12</v>
      </c>
      <c r="AY1354" s="211" t="str">
        <f t="shared" ref="AY1354:CD1354" si="1579">AY1341</f>
        <v>AY$12</v>
      </c>
      <c r="AZ1354" s="211" t="str">
        <f t="shared" si="1579"/>
        <v>AZ$12</v>
      </c>
      <c r="BA1354" s="211" t="str">
        <f t="shared" si="1579"/>
        <v>BA$12</v>
      </c>
      <c r="BB1354" s="211" t="str">
        <f t="shared" si="1579"/>
        <v>BB$12</v>
      </c>
      <c r="BC1354" s="211" t="str">
        <f t="shared" si="1579"/>
        <v>BC$12</v>
      </c>
      <c r="BD1354" s="211" t="str">
        <f t="shared" si="1579"/>
        <v>BD$12</v>
      </c>
      <c r="BE1354" s="211" t="str">
        <f t="shared" si="1579"/>
        <v>BE$12</v>
      </c>
      <c r="BF1354" s="211" t="str">
        <f t="shared" si="1579"/>
        <v>BF$12</v>
      </c>
      <c r="BG1354" s="211" t="str">
        <f t="shared" si="1579"/>
        <v>BG$12</v>
      </c>
      <c r="BH1354" s="211" t="str">
        <f t="shared" si="1579"/>
        <v>BH$12</v>
      </c>
      <c r="BI1354" s="211" t="str">
        <f t="shared" si="1579"/>
        <v>BI$12</v>
      </c>
      <c r="BJ1354" s="211" t="str">
        <f t="shared" si="1579"/>
        <v>BJ$12</v>
      </c>
      <c r="BK1354" s="211" t="str">
        <f t="shared" si="1579"/>
        <v>BK$12</v>
      </c>
      <c r="BL1354" s="211" t="str">
        <f t="shared" si="1579"/>
        <v>BL$12</v>
      </c>
      <c r="BM1354" s="211" t="str">
        <f t="shared" si="1579"/>
        <v>BM$12</v>
      </c>
      <c r="BN1354" s="211" t="str">
        <f t="shared" si="1579"/>
        <v>BN$12</v>
      </c>
      <c r="BO1354" s="211" t="str">
        <f t="shared" si="1579"/>
        <v>BO$12</v>
      </c>
      <c r="BP1354" s="211" t="str">
        <f t="shared" si="1579"/>
        <v>BP$12</v>
      </c>
      <c r="BQ1354" s="211" t="str">
        <f t="shared" si="1579"/>
        <v>BQ$12</v>
      </c>
      <c r="BR1354" s="211" t="str">
        <f t="shared" si="1579"/>
        <v>BR$12</v>
      </c>
      <c r="BS1354" s="211" t="str">
        <f t="shared" si="1579"/>
        <v>BS$12</v>
      </c>
      <c r="BT1354" s="211" t="str">
        <f t="shared" si="1579"/>
        <v>BT$12</v>
      </c>
      <c r="BU1354" s="211" t="str">
        <f t="shared" si="1579"/>
        <v>BU$12</v>
      </c>
      <c r="BV1354" s="211" t="str">
        <f t="shared" si="1579"/>
        <v>BV$12</v>
      </c>
      <c r="BW1354" s="211" t="str">
        <f t="shared" si="1579"/>
        <v>BW$12</v>
      </c>
      <c r="BX1354" s="211" t="str">
        <f t="shared" si="1579"/>
        <v>BX$12</v>
      </c>
      <c r="BY1354" s="211" t="str">
        <f t="shared" si="1579"/>
        <v>BY$12</v>
      </c>
      <c r="BZ1354" s="211" t="str">
        <f t="shared" si="1579"/>
        <v>BZ$12</v>
      </c>
      <c r="CA1354" s="211" t="str">
        <f t="shared" si="1579"/>
        <v>CA$12</v>
      </c>
      <c r="CB1354" s="211" t="str">
        <f t="shared" si="1579"/>
        <v>CB$12</v>
      </c>
      <c r="CC1354" s="211" t="str">
        <f t="shared" si="1579"/>
        <v>CC$12</v>
      </c>
      <c r="CD1354" s="211" t="str">
        <f t="shared" si="1579"/>
        <v>CD$12</v>
      </c>
      <c r="CE1354" s="211" t="str">
        <f t="shared" ref="CE1354:CK1354" si="1580">CE1341</f>
        <v>CE$12</v>
      </c>
      <c r="CF1354" s="211" t="str">
        <f t="shared" si="1580"/>
        <v>CF$12</v>
      </c>
      <c r="CG1354" s="211" t="str">
        <f t="shared" si="1580"/>
        <v>CG$12</v>
      </c>
      <c r="CH1354" s="211" t="str">
        <f t="shared" si="1580"/>
        <v>CH$12</v>
      </c>
      <c r="CI1354" s="211" t="str">
        <f t="shared" si="1580"/>
        <v>CI$12</v>
      </c>
      <c r="CJ1354" s="211" t="str">
        <f t="shared" si="1580"/>
        <v>CJ$12</v>
      </c>
      <c r="CK1354" s="211" t="str">
        <f t="shared" si="1580"/>
        <v>CK$12</v>
      </c>
      <c r="CL1354" s="211" t="str">
        <f t="shared" ref="CL1354" si="1581">CL1341</f>
        <v>CL$12</v>
      </c>
    </row>
    <row r="1355" spans="2:90" x14ac:dyDescent="0.4">
      <c r="B1355" s="8" t="str">
        <f>B1342</f>
        <v>Primary volume driver</v>
      </c>
      <c r="D1355" t="s">
        <v>789</v>
      </c>
      <c r="E1355" s="8" t="str">
        <f>ROW()&amp;" "&amp;D1355</f>
        <v>1355 DCV-S</v>
      </c>
      <c r="G1355" t="s">
        <v>332</v>
      </c>
      <c r="H1355" s="56"/>
      <c r="I1355" s="79"/>
      <c r="J1355" s="79"/>
      <c r="K1355" s="15"/>
      <c r="L1355" s="15"/>
      <c r="M1355" s="15"/>
      <c r="N1355" s="15"/>
      <c r="O1355" s="15"/>
      <c r="P1355" s="15"/>
      <c r="R1355" s="15"/>
      <c r="S1355" s="211" t="str">
        <f t="shared" ref="S1355" si="1582">S1342</f>
        <v>S$13</v>
      </c>
      <c r="T1355" s="211" t="str">
        <f t="shared" ref="T1355:AX1355" si="1583">T1342</f>
        <v>T$13</v>
      </c>
      <c r="U1355" s="211" t="str">
        <f t="shared" si="1583"/>
        <v>U$13</v>
      </c>
      <c r="V1355" s="211" t="str">
        <f t="shared" si="1583"/>
        <v>V$13</v>
      </c>
      <c r="W1355" s="211" t="str">
        <f t="shared" si="1583"/>
        <v>W$13</v>
      </c>
      <c r="X1355" s="211" t="str">
        <f t="shared" si="1583"/>
        <v>X$13</v>
      </c>
      <c r="Y1355" s="211" t="str">
        <f t="shared" si="1583"/>
        <v>Y$13</v>
      </c>
      <c r="Z1355" s="211" t="str">
        <f t="shared" si="1583"/>
        <v>Z$13</v>
      </c>
      <c r="AA1355" s="211" t="str">
        <f t="shared" si="1583"/>
        <v>AA$13</v>
      </c>
      <c r="AB1355" s="211" t="str">
        <f t="shared" si="1583"/>
        <v>AB$13</v>
      </c>
      <c r="AC1355" s="211" t="str">
        <f t="shared" si="1583"/>
        <v>AC$13</v>
      </c>
      <c r="AD1355" s="211" t="str">
        <f t="shared" si="1583"/>
        <v>AD$13</v>
      </c>
      <c r="AE1355" s="211" t="str">
        <f t="shared" si="1583"/>
        <v>AE$13</v>
      </c>
      <c r="AF1355" s="211" t="str">
        <f t="shared" si="1583"/>
        <v>AF$13</v>
      </c>
      <c r="AG1355" s="211" t="str">
        <f t="shared" si="1583"/>
        <v>AG$13</v>
      </c>
      <c r="AH1355" s="211" t="str">
        <f t="shared" si="1583"/>
        <v>AH$13</v>
      </c>
      <c r="AI1355" s="211" t="str">
        <f t="shared" si="1583"/>
        <v>AI$13</v>
      </c>
      <c r="AJ1355" s="211" t="str">
        <f t="shared" si="1583"/>
        <v>AJ$13</v>
      </c>
      <c r="AK1355" s="211" t="str">
        <f t="shared" si="1583"/>
        <v>AK$13</v>
      </c>
      <c r="AL1355" s="211" t="str">
        <f t="shared" si="1583"/>
        <v>AL$13</v>
      </c>
      <c r="AM1355" s="211" t="str">
        <f t="shared" si="1583"/>
        <v>AM$13</v>
      </c>
      <c r="AN1355" s="211" t="str">
        <f t="shared" si="1583"/>
        <v>AN$13</v>
      </c>
      <c r="AO1355" s="211" t="str">
        <f t="shared" si="1583"/>
        <v>AO$13</v>
      </c>
      <c r="AP1355" s="211" t="str">
        <f t="shared" si="1583"/>
        <v>AP$13</v>
      </c>
      <c r="AQ1355" s="211" t="str">
        <f t="shared" si="1583"/>
        <v>AQ$13</v>
      </c>
      <c r="AR1355" s="211" t="str">
        <f t="shared" si="1583"/>
        <v>AR$13</v>
      </c>
      <c r="AS1355" s="211" t="str">
        <f t="shared" si="1583"/>
        <v>AS$13</v>
      </c>
      <c r="AT1355" s="211" t="str">
        <f t="shared" si="1583"/>
        <v>AT$13</v>
      </c>
      <c r="AU1355" s="211" t="str">
        <f t="shared" si="1583"/>
        <v>AU$13</v>
      </c>
      <c r="AV1355" s="211" t="str">
        <f t="shared" si="1583"/>
        <v>AV$13</v>
      </c>
      <c r="AW1355" s="211" t="str">
        <f t="shared" si="1583"/>
        <v>AW$13</v>
      </c>
      <c r="AX1355" s="211" t="str">
        <f t="shared" si="1583"/>
        <v>AX$13</v>
      </c>
      <c r="AY1355" s="211" t="str">
        <f t="shared" ref="AY1355:CD1355" si="1584">AY1342</f>
        <v>AY$13</v>
      </c>
      <c r="AZ1355" s="211" t="str">
        <f t="shared" si="1584"/>
        <v>AZ$13</v>
      </c>
      <c r="BA1355" s="211" t="str">
        <f t="shared" si="1584"/>
        <v>BA$13</v>
      </c>
      <c r="BB1355" s="211" t="str">
        <f t="shared" si="1584"/>
        <v>BB$13</v>
      </c>
      <c r="BC1355" s="211" t="str">
        <f t="shared" si="1584"/>
        <v>BC$13</v>
      </c>
      <c r="BD1355" s="211" t="str">
        <f t="shared" si="1584"/>
        <v>BD$13</v>
      </c>
      <c r="BE1355" s="211" t="str">
        <f t="shared" si="1584"/>
        <v>BE$13</v>
      </c>
      <c r="BF1355" s="211" t="str">
        <f t="shared" si="1584"/>
        <v>BF$13</v>
      </c>
      <c r="BG1355" s="211" t="str">
        <f t="shared" si="1584"/>
        <v>BG$13</v>
      </c>
      <c r="BH1355" s="211" t="str">
        <f t="shared" si="1584"/>
        <v>BH$13</v>
      </c>
      <c r="BI1355" s="211" t="str">
        <f t="shared" si="1584"/>
        <v>BI$13</v>
      </c>
      <c r="BJ1355" s="211" t="str">
        <f t="shared" si="1584"/>
        <v>BJ$13</v>
      </c>
      <c r="BK1355" s="211" t="str">
        <f t="shared" si="1584"/>
        <v>BK$13</v>
      </c>
      <c r="BL1355" s="211" t="str">
        <f t="shared" si="1584"/>
        <v>BL$13</v>
      </c>
      <c r="BM1355" s="211" t="str">
        <f t="shared" si="1584"/>
        <v>BM$13</v>
      </c>
      <c r="BN1355" s="211" t="str">
        <f t="shared" si="1584"/>
        <v>BN$13</v>
      </c>
      <c r="BO1355" s="211" t="str">
        <f t="shared" si="1584"/>
        <v>BO$13</v>
      </c>
      <c r="BP1355" s="211" t="str">
        <f t="shared" si="1584"/>
        <v>BP$13</v>
      </c>
      <c r="BQ1355" s="211" t="str">
        <f t="shared" si="1584"/>
        <v>BQ$13</v>
      </c>
      <c r="BR1355" s="211" t="str">
        <f t="shared" si="1584"/>
        <v>BR$13</v>
      </c>
      <c r="BS1355" s="211" t="str">
        <f t="shared" si="1584"/>
        <v>BS$13</v>
      </c>
      <c r="BT1355" s="211" t="str">
        <f t="shared" si="1584"/>
        <v>BT$13</v>
      </c>
      <c r="BU1355" s="211" t="str">
        <f t="shared" si="1584"/>
        <v>BU$13</v>
      </c>
      <c r="BV1355" s="211" t="str">
        <f t="shared" si="1584"/>
        <v>BV$13</v>
      </c>
      <c r="BW1355" s="211" t="str">
        <f t="shared" si="1584"/>
        <v>BW$13</v>
      </c>
      <c r="BX1355" s="211" t="str">
        <f t="shared" si="1584"/>
        <v>BX$13</v>
      </c>
      <c r="BY1355" s="211" t="str">
        <f t="shared" si="1584"/>
        <v>BY$13</v>
      </c>
      <c r="BZ1355" s="211" t="str">
        <f t="shared" si="1584"/>
        <v>BZ$13</v>
      </c>
      <c r="CA1355" s="211" t="str">
        <f t="shared" si="1584"/>
        <v>CA$13</v>
      </c>
      <c r="CB1355" s="211" t="str">
        <f t="shared" si="1584"/>
        <v>CB$13</v>
      </c>
      <c r="CC1355" s="211" t="str">
        <f t="shared" si="1584"/>
        <v>CC$13</v>
      </c>
      <c r="CD1355" s="211" t="str">
        <f t="shared" si="1584"/>
        <v>CD$13</v>
      </c>
      <c r="CE1355" s="211" t="str">
        <f t="shared" ref="CE1355:CK1355" si="1585">CE1342</f>
        <v>CE$13</v>
      </c>
      <c r="CF1355" s="211" t="str">
        <f t="shared" si="1585"/>
        <v>CF$13</v>
      </c>
      <c r="CG1355" s="211" t="str">
        <f t="shared" si="1585"/>
        <v>CG$13</v>
      </c>
      <c r="CH1355" s="211" t="str">
        <f t="shared" si="1585"/>
        <v>CH$13</v>
      </c>
      <c r="CI1355" s="211" t="str">
        <f t="shared" si="1585"/>
        <v>CI$13</v>
      </c>
      <c r="CJ1355" s="211" t="str">
        <f t="shared" si="1585"/>
        <v>CJ$13</v>
      </c>
      <c r="CK1355" s="211" t="str">
        <f t="shared" si="1585"/>
        <v>CK$13</v>
      </c>
      <c r="CL1355" s="211" t="str">
        <f t="shared" ref="CL1355" si="1586">CL1342</f>
        <v>CL$13</v>
      </c>
    </row>
    <row r="1356" spans="2:90" x14ac:dyDescent="0.4">
      <c r="B1356" s="89" t="str">
        <f>B1347</f>
        <v xml:space="preserve">DC volume driven: </v>
      </c>
      <c r="D1356" t="s">
        <v>789</v>
      </c>
      <c r="E1356" s="8" t="str">
        <f t="shared" ref="E1356:E1359" si="1587">ROW()&amp;" "&amp;D1356</f>
        <v>1356 DCV-S</v>
      </c>
      <c r="G1356" t="s">
        <v>332</v>
      </c>
      <c r="H1356" s="12"/>
      <c r="I1356" s="60"/>
      <c r="J1356" s="60"/>
      <c r="K1356" s="15"/>
      <c r="L1356" s="15"/>
      <c r="M1356" s="15"/>
      <c r="N1356" s="15"/>
      <c r="O1356" s="15"/>
      <c r="P1356" s="15"/>
      <c r="R1356" s="15"/>
      <c r="S1356" s="211">
        <f t="shared" ref="S1356" si="1588">S1344</f>
        <v>0</v>
      </c>
      <c r="T1356" s="211">
        <f t="shared" ref="T1356:AX1356" si="1589">T1344</f>
        <v>0</v>
      </c>
      <c r="U1356" s="211">
        <f t="shared" si="1589"/>
        <v>0</v>
      </c>
      <c r="V1356" s="211">
        <f t="shared" si="1589"/>
        <v>0</v>
      </c>
      <c r="W1356" s="211">
        <f t="shared" si="1589"/>
        <v>0</v>
      </c>
      <c r="X1356" s="211">
        <f t="shared" si="1589"/>
        <v>0</v>
      </c>
      <c r="Y1356" s="211">
        <f t="shared" si="1589"/>
        <v>0</v>
      </c>
      <c r="Z1356" s="211">
        <f t="shared" si="1589"/>
        <v>0</v>
      </c>
      <c r="AA1356" s="211">
        <f t="shared" si="1589"/>
        <v>0</v>
      </c>
      <c r="AB1356" s="211">
        <f t="shared" si="1589"/>
        <v>0</v>
      </c>
      <c r="AC1356" s="211">
        <f t="shared" si="1589"/>
        <v>0</v>
      </c>
      <c r="AD1356" s="211">
        <f t="shared" si="1589"/>
        <v>0</v>
      </c>
      <c r="AE1356" s="211">
        <f t="shared" si="1589"/>
        <v>0</v>
      </c>
      <c r="AF1356" s="211">
        <f t="shared" si="1589"/>
        <v>0</v>
      </c>
      <c r="AG1356" s="211">
        <f t="shared" si="1589"/>
        <v>0</v>
      </c>
      <c r="AH1356" s="211">
        <f t="shared" si="1589"/>
        <v>0</v>
      </c>
      <c r="AI1356" s="211">
        <f t="shared" si="1589"/>
        <v>0</v>
      </c>
      <c r="AJ1356" s="211">
        <f t="shared" si="1589"/>
        <v>0</v>
      </c>
      <c r="AK1356" s="211">
        <f t="shared" si="1589"/>
        <v>0</v>
      </c>
      <c r="AL1356" s="211">
        <f t="shared" si="1589"/>
        <v>0</v>
      </c>
      <c r="AM1356" s="211">
        <f t="shared" si="1589"/>
        <v>0</v>
      </c>
      <c r="AN1356" s="211">
        <f t="shared" si="1589"/>
        <v>0</v>
      </c>
      <c r="AO1356" s="211">
        <f t="shared" si="1589"/>
        <v>0</v>
      </c>
      <c r="AP1356" s="211">
        <f t="shared" si="1589"/>
        <v>0</v>
      </c>
      <c r="AQ1356" s="211">
        <f t="shared" si="1589"/>
        <v>0</v>
      </c>
      <c r="AR1356" s="211">
        <f t="shared" si="1589"/>
        <v>0</v>
      </c>
      <c r="AS1356" s="211">
        <f t="shared" si="1589"/>
        <v>0</v>
      </c>
      <c r="AT1356" s="211">
        <f t="shared" si="1589"/>
        <v>0</v>
      </c>
      <c r="AU1356" s="211">
        <f t="shared" si="1589"/>
        <v>0</v>
      </c>
      <c r="AV1356" s="211">
        <f t="shared" si="1589"/>
        <v>0</v>
      </c>
      <c r="AW1356" s="211">
        <f t="shared" si="1589"/>
        <v>0</v>
      </c>
      <c r="AX1356" s="211">
        <f t="shared" si="1589"/>
        <v>0</v>
      </c>
      <c r="AY1356" s="211">
        <f t="shared" ref="AY1356:CD1356" si="1590">AY1344</f>
        <v>0</v>
      </c>
      <c r="AZ1356" s="211">
        <f t="shared" si="1590"/>
        <v>0</v>
      </c>
      <c r="BA1356" s="211">
        <f t="shared" si="1590"/>
        <v>0</v>
      </c>
      <c r="BB1356" s="211">
        <f t="shared" si="1590"/>
        <v>0</v>
      </c>
      <c r="BC1356" s="211">
        <f t="shared" si="1590"/>
        <v>0</v>
      </c>
      <c r="BD1356" s="211">
        <f t="shared" si="1590"/>
        <v>0</v>
      </c>
      <c r="BE1356" s="211">
        <f t="shared" si="1590"/>
        <v>0</v>
      </c>
      <c r="BF1356" s="211">
        <f t="shared" si="1590"/>
        <v>0</v>
      </c>
      <c r="BG1356" s="211">
        <f t="shared" si="1590"/>
        <v>0</v>
      </c>
      <c r="BH1356" s="211">
        <f t="shared" si="1590"/>
        <v>0</v>
      </c>
      <c r="BI1356" s="211">
        <f t="shared" si="1590"/>
        <v>0</v>
      </c>
      <c r="BJ1356" s="211">
        <f t="shared" si="1590"/>
        <v>0</v>
      </c>
      <c r="BK1356" s="211">
        <f t="shared" si="1590"/>
        <v>0</v>
      </c>
      <c r="BL1356" s="211">
        <f t="shared" si="1590"/>
        <v>0</v>
      </c>
      <c r="BM1356" s="211">
        <f t="shared" si="1590"/>
        <v>0</v>
      </c>
      <c r="BN1356" s="211">
        <f t="shared" si="1590"/>
        <v>0</v>
      </c>
      <c r="BO1356" s="211">
        <f t="shared" si="1590"/>
        <v>0</v>
      </c>
      <c r="BP1356" s="211">
        <f t="shared" si="1590"/>
        <v>0</v>
      </c>
      <c r="BQ1356" s="211">
        <f t="shared" si="1590"/>
        <v>0</v>
      </c>
      <c r="BR1356" s="211">
        <f t="shared" si="1590"/>
        <v>0</v>
      </c>
      <c r="BS1356" s="211">
        <f t="shared" si="1590"/>
        <v>0</v>
      </c>
      <c r="BT1356" s="211">
        <f t="shared" si="1590"/>
        <v>0</v>
      </c>
      <c r="BU1356" s="211">
        <f t="shared" si="1590"/>
        <v>0</v>
      </c>
      <c r="BV1356" s="211">
        <f t="shared" si="1590"/>
        <v>0</v>
      </c>
      <c r="BW1356" s="211">
        <f t="shared" si="1590"/>
        <v>0</v>
      </c>
      <c r="BX1356" s="211">
        <f t="shared" si="1590"/>
        <v>0</v>
      </c>
      <c r="BY1356" s="211">
        <f t="shared" si="1590"/>
        <v>0</v>
      </c>
      <c r="BZ1356" s="211">
        <f t="shared" si="1590"/>
        <v>0</v>
      </c>
      <c r="CA1356" s="211">
        <f t="shared" si="1590"/>
        <v>0</v>
      </c>
      <c r="CB1356" s="211">
        <f t="shared" si="1590"/>
        <v>0</v>
      </c>
      <c r="CC1356" s="211">
        <f t="shared" si="1590"/>
        <v>0</v>
      </c>
      <c r="CD1356" s="211">
        <f t="shared" si="1590"/>
        <v>0</v>
      </c>
      <c r="CE1356" s="211">
        <f t="shared" ref="CE1356:CK1356" si="1591">CE1344</f>
        <v>0</v>
      </c>
      <c r="CF1356" s="211">
        <f t="shared" si="1591"/>
        <v>0</v>
      </c>
      <c r="CG1356" s="211">
        <f t="shared" si="1591"/>
        <v>0</v>
      </c>
      <c r="CH1356" s="211">
        <f t="shared" si="1591"/>
        <v>0</v>
      </c>
      <c r="CI1356" s="211">
        <f t="shared" si="1591"/>
        <v>0</v>
      </c>
      <c r="CJ1356" s="211">
        <f t="shared" si="1591"/>
        <v>0</v>
      </c>
      <c r="CK1356" s="211">
        <f t="shared" si="1591"/>
        <v>0</v>
      </c>
      <c r="CL1356" s="211">
        <f t="shared" ref="CL1356" si="1592">CL1344</f>
        <v>0</v>
      </c>
    </row>
    <row r="1357" spans="2:90" x14ac:dyDescent="0.4">
      <c r="B1357" s="235" t="str">
        <f>IFERROR(SUBSTITUTE(TRIM(MID(B1347, SEARCH("-", B1347) + 1, LEN(B1347))),":",""),"no unit")</f>
        <v>no unit</v>
      </c>
      <c r="D1357" t="s">
        <v>789</v>
      </c>
      <c r="E1357" s="8" t="str">
        <f t="shared" ref="E1357" si="1593">ROW()&amp;" "&amp;D1357</f>
        <v>1357 DCV-S</v>
      </c>
      <c r="G1357" t="s">
        <v>332</v>
      </c>
      <c r="H1357" s="12"/>
      <c r="I1357" s="60"/>
      <c r="J1357" s="60"/>
      <c r="K1357" s="15"/>
      <c r="L1357" s="15"/>
      <c r="M1357" s="15"/>
      <c r="N1357" s="15"/>
      <c r="O1357" s="15"/>
      <c r="P1357" s="15"/>
      <c r="R1357" s="15"/>
      <c r="S1357" s="211"/>
      <c r="T1357" s="211"/>
      <c r="U1357" s="211"/>
      <c r="V1357" s="211"/>
      <c r="W1357" s="211"/>
      <c r="X1357" s="211"/>
      <c r="Y1357" s="211"/>
      <c r="Z1357" s="211"/>
      <c r="AA1357" s="211"/>
      <c r="AB1357" s="211"/>
      <c r="AC1357" s="211"/>
      <c r="AD1357" s="211"/>
      <c r="AE1357" s="211"/>
      <c r="AF1357" s="211"/>
      <c r="AG1357" s="211"/>
      <c r="AH1357" s="211"/>
      <c r="AI1357" s="211"/>
      <c r="AJ1357" s="211"/>
      <c r="AK1357" s="211"/>
      <c r="AL1357" s="211"/>
      <c r="AM1357" s="211"/>
      <c r="AN1357" s="211"/>
      <c r="AO1357" s="211"/>
      <c r="AP1357" s="211"/>
      <c r="AQ1357" s="211"/>
      <c r="AR1357" s="211"/>
      <c r="AS1357" s="211"/>
      <c r="AT1357" s="211"/>
      <c r="AU1357" s="211"/>
      <c r="AV1357" s="211"/>
      <c r="AW1357" s="211"/>
      <c r="AX1357" s="211"/>
      <c r="AY1357" s="211"/>
      <c r="AZ1357" s="211"/>
      <c r="BA1357" s="211"/>
      <c r="BB1357" s="211"/>
      <c r="BC1357" s="211"/>
      <c r="BD1357" s="211"/>
      <c r="BE1357" s="211"/>
      <c r="BF1357" s="211"/>
      <c r="BG1357" s="211"/>
      <c r="BH1357" s="211"/>
      <c r="BI1357" s="211"/>
      <c r="BJ1357" s="211"/>
      <c r="BK1357" s="211"/>
      <c r="BL1357" s="211"/>
      <c r="BM1357" s="211"/>
      <c r="BN1357" s="211"/>
      <c r="BO1357" s="211"/>
      <c r="BP1357" s="211"/>
      <c r="BQ1357" s="211"/>
      <c r="BR1357" s="211"/>
      <c r="BS1357" s="211"/>
      <c r="BT1357" s="211"/>
      <c r="BU1357" s="211"/>
      <c r="BV1357" s="211"/>
      <c r="BW1357" s="211"/>
      <c r="BX1357" s="211"/>
      <c r="BY1357" s="211"/>
      <c r="BZ1357" s="211"/>
      <c r="CA1357" s="211"/>
      <c r="CB1357" s="211"/>
      <c r="CC1357" s="211"/>
      <c r="CD1357" s="211"/>
      <c r="CE1357" s="211"/>
      <c r="CF1357" s="211"/>
      <c r="CG1357" s="211"/>
      <c r="CH1357" s="211"/>
      <c r="CI1357" s="211"/>
      <c r="CJ1357" s="211"/>
      <c r="CK1357" s="211"/>
      <c r="CL1357" s="211"/>
    </row>
    <row r="1358" spans="2:90" x14ac:dyDescent="0.4">
      <c r="B1358" s="89" t="str">
        <f>B1345</f>
        <v>Secondary revenue driver</v>
      </c>
      <c r="D1358" t="s">
        <v>789</v>
      </c>
      <c r="E1358" s="8" t="str">
        <f t="shared" si="1587"/>
        <v>1358 DCV-S</v>
      </c>
      <c r="G1358" t="s">
        <v>332</v>
      </c>
      <c r="H1358" s="90"/>
      <c r="I1358" s="209"/>
      <c r="J1358" s="209"/>
      <c r="K1358" s="210"/>
      <c r="L1358" s="210"/>
      <c r="M1358" s="210"/>
      <c r="N1358" s="210"/>
      <c r="O1358" s="210"/>
      <c r="P1358" s="210"/>
      <c r="R1358" s="210"/>
      <c r="S1358" s="4" t="str">
        <f t="shared" ref="S1358" si="1594">ADDRESS(ROW(S1350),COLUMN(S1350),2)</f>
        <v>S$1350</v>
      </c>
      <c r="T1358" s="4" t="str">
        <f t="shared" ref="T1358:AX1358" si="1595">ADDRESS(ROW(T1350),COLUMN(T1350),2)</f>
        <v>T$1350</v>
      </c>
      <c r="U1358" s="4" t="str">
        <f t="shared" si="1595"/>
        <v>U$1350</v>
      </c>
      <c r="V1358" s="4" t="str">
        <f t="shared" si="1595"/>
        <v>V$1350</v>
      </c>
      <c r="W1358" s="4" t="str">
        <f t="shared" si="1595"/>
        <v>W$1350</v>
      </c>
      <c r="X1358" s="4" t="str">
        <f t="shared" si="1595"/>
        <v>X$1350</v>
      </c>
      <c r="Y1358" s="4" t="str">
        <f t="shared" si="1595"/>
        <v>Y$1350</v>
      </c>
      <c r="Z1358" s="4" t="str">
        <f t="shared" si="1595"/>
        <v>Z$1350</v>
      </c>
      <c r="AA1358" s="4" t="str">
        <f t="shared" si="1595"/>
        <v>AA$1350</v>
      </c>
      <c r="AB1358" s="4" t="str">
        <f t="shared" si="1595"/>
        <v>AB$1350</v>
      </c>
      <c r="AC1358" s="4" t="str">
        <f t="shared" si="1595"/>
        <v>AC$1350</v>
      </c>
      <c r="AD1358" s="4" t="str">
        <f t="shared" si="1595"/>
        <v>AD$1350</v>
      </c>
      <c r="AE1358" s="4" t="str">
        <f t="shared" si="1595"/>
        <v>AE$1350</v>
      </c>
      <c r="AF1358" s="4" t="str">
        <f t="shared" si="1595"/>
        <v>AF$1350</v>
      </c>
      <c r="AG1358" s="4" t="str">
        <f t="shared" si="1595"/>
        <v>AG$1350</v>
      </c>
      <c r="AH1358" s="4" t="str">
        <f t="shared" si="1595"/>
        <v>AH$1350</v>
      </c>
      <c r="AI1358" s="4" t="str">
        <f t="shared" si="1595"/>
        <v>AI$1350</v>
      </c>
      <c r="AJ1358" s="4" t="str">
        <f t="shared" si="1595"/>
        <v>AJ$1350</v>
      </c>
      <c r="AK1358" s="4" t="str">
        <f t="shared" si="1595"/>
        <v>AK$1350</v>
      </c>
      <c r="AL1358" s="4" t="str">
        <f t="shared" si="1595"/>
        <v>AL$1350</v>
      </c>
      <c r="AM1358" s="4" t="str">
        <f t="shared" si="1595"/>
        <v>AM$1350</v>
      </c>
      <c r="AN1358" s="4" t="str">
        <f t="shared" si="1595"/>
        <v>AN$1350</v>
      </c>
      <c r="AO1358" s="4" t="str">
        <f t="shared" si="1595"/>
        <v>AO$1350</v>
      </c>
      <c r="AP1358" s="4" t="str">
        <f t="shared" si="1595"/>
        <v>AP$1350</v>
      </c>
      <c r="AQ1358" s="4" t="str">
        <f t="shared" si="1595"/>
        <v>AQ$1350</v>
      </c>
      <c r="AR1358" s="4" t="str">
        <f t="shared" si="1595"/>
        <v>AR$1350</v>
      </c>
      <c r="AS1358" s="4" t="str">
        <f t="shared" si="1595"/>
        <v>AS$1350</v>
      </c>
      <c r="AT1358" s="4" t="str">
        <f t="shared" si="1595"/>
        <v>AT$1350</v>
      </c>
      <c r="AU1358" s="4" t="str">
        <f t="shared" si="1595"/>
        <v>AU$1350</v>
      </c>
      <c r="AV1358" s="4" t="str">
        <f t="shared" si="1595"/>
        <v>AV$1350</v>
      </c>
      <c r="AW1358" s="4" t="str">
        <f t="shared" si="1595"/>
        <v>AW$1350</v>
      </c>
      <c r="AX1358" s="4" t="str">
        <f t="shared" si="1595"/>
        <v>AX$1350</v>
      </c>
      <c r="AY1358" s="4" t="str">
        <f t="shared" ref="AY1358:CD1358" si="1596">ADDRESS(ROW(AY1350),COLUMN(AY1350),2)</f>
        <v>AY$1350</v>
      </c>
      <c r="AZ1358" s="4" t="str">
        <f t="shared" si="1596"/>
        <v>AZ$1350</v>
      </c>
      <c r="BA1358" s="4" t="str">
        <f t="shared" si="1596"/>
        <v>BA$1350</v>
      </c>
      <c r="BB1358" s="4" t="str">
        <f t="shared" si="1596"/>
        <v>BB$1350</v>
      </c>
      <c r="BC1358" s="4" t="str">
        <f t="shared" si="1596"/>
        <v>BC$1350</v>
      </c>
      <c r="BD1358" s="4" t="str">
        <f t="shared" si="1596"/>
        <v>BD$1350</v>
      </c>
      <c r="BE1358" s="4" t="str">
        <f t="shared" si="1596"/>
        <v>BE$1350</v>
      </c>
      <c r="BF1358" s="4" t="str">
        <f t="shared" si="1596"/>
        <v>BF$1350</v>
      </c>
      <c r="BG1358" s="4" t="str">
        <f t="shared" si="1596"/>
        <v>BG$1350</v>
      </c>
      <c r="BH1358" s="4" t="str">
        <f t="shared" si="1596"/>
        <v>BH$1350</v>
      </c>
      <c r="BI1358" s="4" t="str">
        <f t="shared" si="1596"/>
        <v>BI$1350</v>
      </c>
      <c r="BJ1358" s="4" t="str">
        <f t="shared" si="1596"/>
        <v>BJ$1350</v>
      </c>
      <c r="BK1358" s="4" t="str">
        <f t="shared" si="1596"/>
        <v>BK$1350</v>
      </c>
      <c r="BL1358" s="4" t="str">
        <f t="shared" si="1596"/>
        <v>BL$1350</v>
      </c>
      <c r="BM1358" s="4" t="str">
        <f t="shared" si="1596"/>
        <v>BM$1350</v>
      </c>
      <c r="BN1358" s="4" t="str">
        <f t="shared" si="1596"/>
        <v>BN$1350</v>
      </c>
      <c r="BO1358" s="4" t="str">
        <f t="shared" si="1596"/>
        <v>BO$1350</v>
      </c>
      <c r="BP1358" s="4" t="str">
        <f t="shared" si="1596"/>
        <v>BP$1350</v>
      </c>
      <c r="BQ1358" s="4" t="str">
        <f t="shared" si="1596"/>
        <v>BQ$1350</v>
      </c>
      <c r="BR1358" s="4" t="str">
        <f t="shared" si="1596"/>
        <v>BR$1350</v>
      </c>
      <c r="BS1358" s="4" t="str">
        <f t="shared" si="1596"/>
        <v>BS$1350</v>
      </c>
      <c r="BT1358" s="4" t="str">
        <f t="shared" si="1596"/>
        <v>BT$1350</v>
      </c>
      <c r="BU1358" s="4" t="str">
        <f t="shared" si="1596"/>
        <v>BU$1350</v>
      </c>
      <c r="BV1358" s="4" t="str">
        <f t="shared" si="1596"/>
        <v>BV$1350</v>
      </c>
      <c r="BW1358" s="4" t="str">
        <f t="shared" si="1596"/>
        <v>BW$1350</v>
      </c>
      <c r="BX1358" s="4" t="str">
        <f t="shared" si="1596"/>
        <v>BX$1350</v>
      </c>
      <c r="BY1358" s="4" t="str">
        <f t="shared" si="1596"/>
        <v>BY$1350</v>
      </c>
      <c r="BZ1358" s="4" t="str">
        <f t="shared" si="1596"/>
        <v>BZ$1350</v>
      </c>
      <c r="CA1358" s="4" t="str">
        <f t="shared" si="1596"/>
        <v>CA$1350</v>
      </c>
      <c r="CB1358" s="4" t="str">
        <f t="shared" si="1596"/>
        <v>CB$1350</v>
      </c>
      <c r="CC1358" s="4" t="str">
        <f t="shared" si="1596"/>
        <v>CC$1350</v>
      </c>
      <c r="CD1358" s="4" t="str">
        <f t="shared" si="1596"/>
        <v>CD$1350</v>
      </c>
      <c r="CE1358" s="4" t="str">
        <f t="shared" ref="CE1358:CK1358" si="1597">ADDRESS(ROW(CE1350),COLUMN(CE1350),2)</f>
        <v>CE$1350</v>
      </c>
      <c r="CF1358" s="4" t="str">
        <f t="shared" si="1597"/>
        <v>CF$1350</v>
      </c>
      <c r="CG1358" s="4" t="str">
        <f t="shared" si="1597"/>
        <v>CG$1350</v>
      </c>
      <c r="CH1358" s="4" t="str">
        <f t="shared" si="1597"/>
        <v>CH$1350</v>
      </c>
      <c r="CI1358" s="4" t="str">
        <f t="shared" si="1597"/>
        <v>CI$1350</v>
      </c>
      <c r="CJ1358" s="4" t="str">
        <f t="shared" si="1597"/>
        <v>CJ$1350</v>
      </c>
      <c r="CK1358" s="4" t="str">
        <f t="shared" si="1597"/>
        <v>CK$1350</v>
      </c>
      <c r="CL1358" s="4" t="str">
        <f t="shared" ref="CL1358" si="1598">ADDRESS(ROW(CL1350),COLUMN(CL1350),2)</f>
        <v>CL$1350</v>
      </c>
    </row>
    <row r="1359" spans="2:90" x14ac:dyDescent="0.4">
      <c r="B1359" s="8" t="str">
        <f>B1346</f>
        <v>Secondary volume driver</v>
      </c>
      <c r="D1359" t="s">
        <v>789</v>
      </c>
      <c r="E1359" s="8" t="str">
        <f t="shared" si="1587"/>
        <v>1359 DCV-S</v>
      </c>
      <c r="G1359" t="s">
        <v>332</v>
      </c>
      <c r="H1359" s="12"/>
      <c r="I1359" s="60"/>
      <c r="J1359" s="60"/>
      <c r="K1359" s="15"/>
      <c r="L1359" s="15"/>
      <c r="M1359" s="15"/>
      <c r="N1359" s="15"/>
      <c r="O1359" s="15"/>
      <c r="P1359" s="15"/>
      <c r="R1359" s="15"/>
      <c r="S1359" s="211" t="str">
        <f t="shared" ref="S1359" si="1599">S1346</f>
        <v>S$15</v>
      </c>
      <c r="T1359" s="211" t="str">
        <f t="shared" ref="T1359:AX1359" si="1600">T1346</f>
        <v>T$15</v>
      </c>
      <c r="U1359" s="211" t="str">
        <f t="shared" si="1600"/>
        <v>U$15</v>
      </c>
      <c r="V1359" s="211" t="str">
        <f t="shared" si="1600"/>
        <v>V$15</v>
      </c>
      <c r="W1359" s="211" t="str">
        <f t="shared" si="1600"/>
        <v>W$15</v>
      </c>
      <c r="X1359" s="211" t="str">
        <f t="shared" si="1600"/>
        <v>X$15</v>
      </c>
      <c r="Y1359" s="211" t="str">
        <f t="shared" si="1600"/>
        <v>Y$15</v>
      </c>
      <c r="Z1359" s="211" t="str">
        <f t="shared" si="1600"/>
        <v>Z$15</v>
      </c>
      <c r="AA1359" s="211" t="str">
        <f t="shared" si="1600"/>
        <v>AA$15</v>
      </c>
      <c r="AB1359" s="211" t="str">
        <f t="shared" si="1600"/>
        <v>AB$15</v>
      </c>
      <c r="AC1359" s="211" t="str">
        <f t="shared" si="1600"/>
        <v>AC$15</v>
      </c>
      <c r="AD1359" s="211" t="str">
        <f t="shared" si="1600"/>
        <v>AD$15</v>
      </c>
      <c r="AE1359" s="211" t="str">
        <f t="shared" si="1600"/>
        <v>AE$15</v>
      </c>
      <c r="AF1359" s="211" t="str">
        <f t="shared" si="1600"/>
        <v>AF$15</v>
      </c>
      <c r="AG1359" s="211" t="str">
        <f t="shared" si="1600"/>
        <v>AG$15</v>
      </c>
      <c r="AH1359" s="211" t="str">
        <f t="shared" si="1600"/>
        <v>AH$15</v>
      </c>
      <c r="AI1359" s="211" t="str">
        <f t="shared" si="1600"/>
        <v>AI$15</v>
      </c>
      <c r="AJ1359" s="211" t="str">
        <f t="shared" si="1600"/>
        <v>AJ$15</v>
      </c>
      <c r="AK1359" s="211" t="str">
        <f t="shared" si="1600"/>
        <v>AK$15</v>
      </c>
      <c r="AL1359" s="211" t="str">
        <f t="shared" si="1600"/>
        <v>AL$15</v>
      </c>
      <c r="AM1359" s="211" t="str">
        <f t="shared" si="1600"/>
        <v>AM$15</v>
      </c>
      <c r="AN1359" s="211" t="str">
        <f t="shared" si="1600"/>
        <v>AN$15</v>
      </c>
      <c r="AO1359" s="211" t="str">
        <f t="shared" si="1600"/>
        <v>AO$15</v>
      </c>
      <c r="AP1359" s="211" t="str">
        <f t="shared" si="1600"/>
        <v>AP$15</v>
      </c>
      <c r="AQ1359" s="211" t="str">
        <f t="shared" si="1600"/>
        <v>AQ$15</v>
      </c>
      <c r="AR1359" s="211" t="str">
        <f t="shared" si="1600"/>
        <v>AR$15</v>
      </c>
      <c r="AS1359" s="211" t="str">
        <f t="shared" si="1600"/>
        <v>AS$15</v>
      </c>
      <c r="AT1359" s="211" t="str">
        <f t="shared" si="1600"/>
        <v>AT$15</v>
      </c>
      <c r="AU1359" s="211" t="str">
        <f t="shared" si="1600"/>
        <v>AU$15</v>
      </c>
      <c r="AV1359" s="211" t="str">
        <f t="shared" si="1600"/>
        <v>AV$15</v>
      </c>
      <c r="AW1359" s="211" t="str">
        <f t="shared" si="1600"/>
        <v>AW$15</v>
      </c>
      <c r="AX1359" s="211" t="str">
        <f t="shared" si="1600"/>
        <v>AX$15</v>
      </c>
      <c r="AY1359" s="211" t="str">
        <f t="shared" ref="AY1359:CD1359" si="1601">AY1346</f>
        <v>AY$15</v>
      </c>
      <c r="AZ1359" s="211" t="str">
        <f t="shared" si="1601"/>
        <v>AZ$15</v>
      </c>
      <c r="BA1359" s="211" t="str">
        <f t="shared" si="1601"/>
        <v>BA$15</v>
      </c>
      <c r="BB1359" s="211" t="str">
        <f t="shared" si="1601"/>
        <v>BB$15</v>
      </c>
      <c r="BC1359" s="211" t="str">
        <f t="shared" si="1601"/>
        <v>BC$15</v>
      </c>
      <c r="BD1359" s="211" t="str">
        <f t="shared" si="1601"/>
        <v>BD$15</v>
      </c>
      <c r="BE1359" s="211" t="str">
        <f t="shared" si="1601"/>
        <v>BE$15</v>
      </c>
      <c r="BF1359" s="211" t="str">
        <f t="shared" si="1601"/>
        <v>BF$15</v>
      </c>
      <c r="BG1359" s="211" t="str">
        <f t="shared" si="1601"/>
        <v>BG$15</v>
      </c>
      <c r="BH1359" s="211" t="str">
        <f t="shared" si="1601"/>
        <v>BH$15</v>
      </c>
      <c r="BI1359" s="211" t="str">
        <f t="shared" si="1601"/>
        <v>BI$15</v>
      </c>
      <c r="BJ1359" s="211" t="str">
        <f t="shared" si="1601"/>
        <v>BJ$15</v>
      </c>
      <c r="BK1359" s="211" t="str">
        <f t="shared" si="1601"/>
        <v>BK$15</v>
      </c>
      <c r="BL1359" s="211" t="str">
        <f t="shared" si="1601"/>
        <v>BL$15</v>
      </c>
      <c r="BM1359" s="211" t="str">
        <f t="shared" si="1601"/>
        <v>BM$15</v>
      </c>
      <c r="BN1359" s="211" t="str">
        <f t="shared" si="1601"/>
        <v>BN$15</v>
      </c>
      <c r="BO1359" s="211" t="str">
        <f t="shared" si="1601"/>
        <v>BO$15</v>
      </c>
      <c r="BP1359" s="211" t="str">
        <f t="shared" si="1601"/>
        <v>BP$15</v>
      </c>
      <c r="BQ1359" s="211" t="str">
        <f t="shared" si="1601"/>
        <v>BQ$15</v>
      </c>
      <c r="BR1359" s="211" t="str">
        <f t="shared" si="1601"/>
        <v>BR$15</v>
      </c>
      <c r="BS1359" s="211" t="str">
        <f t="shared" si="1601"/>
        <v>BS$15</v>
      </c>
      <c r="BT1359" s="211" t="str">
        <f t="shared" si="1601"/>
        <v>BT$15</v>
      </c>
      <c r="BU1359" s="211" t="str">
        <f t="shared" si="1601"/>
        <v>BU$15</v>
      </c>
      <c r="BV1359" s="211" t="str">
        <f t="shared" si="1601"/>
        <v>BV$15</v>
      </c>
      <c r="BW1359" s="211" t="str">
        <f t="shared" si="1601"/>
        <v>BW$15</v>
      </c>
      <c r="BX1359" s="211" t="str">
        <f t="shared" si="1601"/>
        <v>BX$15</v>
      </c>
      <c r="BY1359" s="211" t="str">
        <f t="shared" si="1601"/>
        <v>BY$15</v>
      </c>
      <c r="BZ1359" s="211" t="str">
        <f t="shared" si="1601"/>
        <v>BZ$15</v>
      </c>
      <c r="CA1359" s="211" t="str">
        <f t="shared" si="1601"/>
        <v>CA$15</v>
      </c>
      <c r="CB1359" s="211" t="str">
        <f t="shared" si="1601"/>
        <v>CB$15</v>
      </c>
      <c r="CC1359" s="211" t="str">
        <f t="shared" si="1601"/>
        <v>CC$15</v>
      </c>
      <c r="CD1359" s="211" t="str">
        <f t="shared" si="1601"/>
        <v>CD$15</v>
      </c>
      <c r="CE1359" s="211" t="str">
        <f t="shared" ref="CE1359:CK1359" si="1602">CE1346</f>
        <v>CE$15</v>
      </c>
      <c r="CF1359" s="211" t="str">
        <f t="shared" si="1602"/>
        <v>CF$15</v>
      </c>
      <c r="CG1359" s="211" t="str">
        <f t="shared" si="1602"/>
        <v>CG$15</v>
      </c>
      <c r="CH1359" s="211" t="str">
        <f t="shared" si="1602"/>
        <v>CH$15</v>
      </c>
      <c r="CI1359" s="211" t="str">
        <f t="shared" si="1602"/>
        <v>CI$15</v>
      </c>
      <c r="CJ1359" s="211" t="str">
        <f t="shared" si="1602"/>
        <v>CJ$15</v>
      </c>
      <c r="CK1359" s="211" t="str">
        <f t="shared" si="1602"/>
        <v>CK$15</v>
      </c>
      <c r="CL1359" s="211" t="str">
        <f t="shared" ref="CL1359" si="1603">CL1346</f>
        <v>CL$15</v>
      </c>
    </row>
    <row r="1360" spans="2:90" x14ac:dyDescent="0.4">
      <c r="E1360" s="8"/>
      <c r="H1360" s="12"/>
      <c r="I1360" s="60"/>
      <c r="J1360" s="60"/>
      <c r="K1360" s="15"/>
      <c r="L1360" s="15"/>
      <c r="M1360" s="15"/>
      <c r="N1360" s="15"/>
      <c r="O1360" s="15"/>
      <c r="P1360" s="15"/>
      <c r="R1360" s="15"/>
      <c r="S1360" s="76"/>
      <c r="T1360" s="76"/>
      <c r="U1360" s="76"/>
      <c r="V1360" s="76"/>
      <c r="W1360" s="76"/>
      <c r="X1360" s="76"/>
      <c r="Y1360" s="76"/>
      <c r="Z1360" s="76"/>
      <c r="AA1360" s="76"/>
      <c r="AB1360" s="76"/>
      <c r="AC1360" s="76"/>
      <c r="AD1360" s="76"/>
      <c r="AE1360" s="76"/>
      <c r="AF1360" s="76"/>
      <c r="AG1360" s="76"/>
      <c r="AH1360" s="76"/>
      <c r="AI1360" s="76"/>
      <c r="AJ1360" s="76"/>
      <c r="AK1360" s="76"/>
      <c r="AL1360" s="76"/>
      <c r="AM1360" s="76"/>
      <c r="AN1360" s="76"/>
      <c r="AO1360" s="76"/>
      <c r="AP1360" s="76"/>
      <c r="AQ1360" s="76"/>
      <c r="AR1360" s="76"/>
      <c r="AS1360" s="76"/>
      <c r="AT1360" s="76"/>
      <c r="AU1360" s="76"/>
      <c r="AV1360" s="76"/>
      <c r="AW1360" s="76"/>
      <c r="AX1360" s="76"/>
      <c r="AY1360" s="76"/>
      <c r="AZ1360" s="76"/>
      <c r="BA1360" s="76"/>
      <c r="BB1360" s="76"/>
      <c r="BC1360" s="76"/>
      <c r="BD1360" s="76"/>
      <c r="BE1360" s="76"/>
      <c r="BF1360" s="76"/>
      <c r="BG1360" s="76"/>
      <c r="BH1360" s="76"/>
      <c r="BI1360" s="76"/>
      <c r="BJ1360" s="76"/>
      <c r="BK1360" s="76"/>
      <c r="BL1360" s="76"/>
      <c r="BM1360" s="76"/>
      <c r="BN1360" s="76"/>
      <c r="BO1360" s="76"/>
      <c r="BP1360" s="76"/>
      <c r="BQ1360" s="76"/>
      <c r="BR1360" s="76"/>
      <c r="BS1360" s="76"/>
      <c r="BT1360" s="76"/>
      <c r="BU1360" s="76"/>
      <c r="BV1360" s="76"/>
      <c r="BW1360" s="76"/>
      <c r="BX1360" s="76"/>
      <c r="BY1360" s="76"/>
      <c r="BZ1360" s="76"/>
      <c r="CA1360" s="76"/>
      <c r="CB1360" s="76"/>
      <c r="CC1360" s="76"/>
      <c r="CD1360" s="76"/>
      <c r="CE1360" s="76"/>
      <c r="CF1360" s="76"/>
      <c r="CG1360" s="76"/>
      <c r="CH1360" s="76"/>
      <c r="CI1360" s="76"/>
      <c r="CJ1360" s="76"/>
      <c r="CK1360" s="76"/>
      <c r="CL1360" s="76"/>
    </row>
    <row r="1361" spans="2:90" x14ac:dyDescent="0.4">
      <c r="E1361" s="8"/>
      <c r="H1361" s="12"/>
      <c r="I1361" s="60"/>
      <c r="J1361" s="60"/>
      <c r="K1361" s="15"/>
      <c r="L1361" s="15"/>
      <c r="M1361" s="15"/>
      <c r="N1361" s="15"/>
      <c r="O1361" s="15"/>
      <c r="P1361" s="15"/>
      <c r="R1361" s="15"/>
      <c r="S1361" s="76"/>
      <c r="T1361" s="76"/>
      <c r="U1361" s="76"/>
      <c r="V1361" s="76"/>
      <c r="W1361" s="76"/>
      <c r="X1361" s="76"/>
      <c r="Y1361" s="76"/>
      <c r="Z1361" s="76"/>
      <c r="AA1361" s="76"/>
      <c r="AB1361" s="76"/>
      <c r="AC1361" s="76"/>
      <c r="AD1361" s="76"/>
      <c r="AE1361" s="76"/>
      <c r="AF1361" s="76"/>
      <c r="AG1361" s="76"/>
      <c r="AH1361" s="76"/>
      <c r="AI1361" s="76"/>
      <c r="AJ1361" s="76"/>
      <c r="AK1361" s="76"/>
      <c r="AL1361" s="76"/>
      <c r="AM1361" s="76"/>
      <c r="AN1361" s="76"/>
      <c r="AO1361" s="76"/>
      <c r="AP1361" s="76"/>
      <c r="AQ1361" s="76"/>
      <c r="AR1361" s="76"/>
      <c r="AS1361" s="76"/>
      <c r="AT1361" s="76"/>
      <c r="AU1361" s="76"/>
      <c r="AV1361" s="76"/>
      <c r="AW1361" s="76"/>
      <c r="AX1361" s="76"/>
      <c r="AY1361" s="76"/>
      <c r="AZ1361" s="76"/>
      <c r="BA1361" s="76"/>
      <c r="BB1361" s="76"/>
      <c r="BC1361" s="76"/>
      <c r="BD1361" s="76"/>
      <c r="BE1361" s="76"/>
      <c r="BF1361" s="76"/>
      <c r="BG1361" s="76"/>
      <c r="BH1361" s="76"/>
      <c r="BI1361" s="76"/>
      <c r="BJ1361" s="76"/>
      <c r="BK1361" s="76"/>
      <c r="BL1361" s="76"/>
      <c r="BM1361" s="76"/>
      <c r="BN1361" s="76"/>
      <c r="BO1361" s="76"/>
      <c r="BP1361" s="76"/>
      <c r="BQ1361" s="76"/>
      <c r="BR1361" s="76"/>
      <c r="BS1361" s="76"/>
      <c r="BT1361" s="76"/>
      <c r="BU1361" s="76"/>
      <c r="BV1361" s="76"/>
      <c r="BW1361" s="76"/>
      <c r="BX1361" s="76"/>
      <c r="BY1361" s="76"/>
      <c r="BZ1361" s="76"/>
      <c r="CA1361" s="76"/>
      <c r="CB1361" s="76"/>
      <c r="CC1361" s="76"/>
      <c r="CD1361" s="76"/>
      <c r="CE1361" s="76"/>
      <c r="CF1361" s="76"/>
      <c r="CG1361" s="76"/>
      <c r="CH1361" s="76"/>
      <c r="CI1361" s="76"/>
      <c r="CJ1361" s="76"/>
      <c r="CK1361" s="76"/>
      <c r="CL1361" s="76"/>
    </row>
    <row r="1362" spans="2:90" x14ac:dyDescent="0.4">
      <c r="B1362" s="171" t="s">
        <v>490</v>
      </c>
      <c r="E1362" s="8"/>
      <c r="H1362" s="189"/>
      <c r="I1362" s="190"/>
      <c r="J1362" s="190"/>
      <c r="K1362" s="191"/>
      <c r="L1362" s="191"/>
      <c r="M1362" s="191"/>
      <c r="N1362" s="191"/>
      <c r="O1362" s="191"/>
      <c r="P1362" s="191"/>
      <c r="R1362" s="191"/>
      <c r="S1362" s="192"/>
      <c r="T1362" s="192"/>
      <c r="U1362" s="192"/>
      <c r="V1362" s="192"/>
      <c r="W1362" s="192"/>
      <c r="X1362" s="192"/>
      <c r="Y1362" s="192"/>
      <c r="Z1362" s="192"/>
      <c r="AA1362" s="192"/>
      <c r="AB1362" s="192"/>
      <c r="AC1362" s="192"/>
      <c r="AD1362" s="192"/>
      <c r="AE1362" s="192"/>
      <c r="AF1362" s="192"/>
      <c r="AG1362" s="192"/>
      <c r="AH1362" s="192"/>
      <c r="AI1362" s="192"/>
      <c r="AJ1362" s="192"/>
      <c r="AK1362" s="192"/>
      <c r="AL1362" s="192"/>
      <c r="AM1362" s="192"/>
      <c r="AN1362" s="192"/>
      <c r="AO1362" s="192"/>
      <c r="AP1362" s="192"/>
      <c r="AQ1362" s="192"/>
      <c r="AR1362" s="192"/>
      <c r="AS1362" s="192"/>
      <c r="AT1362" s="192"/>
      <c r="AU1362" s="192"/>
      <c r="AV1362" s="192"/>
      <c r="AW1362" s="192"/>
      <c r="AX1362" s="192"/>
      <c r="AY1362" s="192"/>
      <c r="AZ1362" s="192"/>
      <c r="BA1362" s="192"/>
      <c r="BB1362" s="192"/>
      <c r="BC1362" s="192"/>
      <c r="BD1362" s="192"/>
      <c r="BE1362" s="192"/>
      <c r="BF1362" s="192"/>
      <c r="BG1362" s="192"/>
      <c r="BH1362" s="192"/>
      <c r="BI1362" s="192"/>
      <c r="BJ1362" s="192"/>
      <c r="BK1362" s="192"/>
      <c r="BL1362" s="192"/>
      <c r="BM1362" s="192"/>
      <c r="BN1362" s="192"/>
      <c r="BO1362" s="192"/>
      <c r="BP1362" s="192"/>
      <c r="BQ1362" s="192"/>
      <c r="BR1362" s="192"/>
      <c r="BS1362" s="192"/>
      <c r="BT1362" s="192"/>
      <c r="BU1362" s="192"/>
      <c r="BV1362" s="192"/>
      <c r="BW1362" s="192"/>
      <c r="BX1362" s="192"/>
      <c r="BY1362" s="192"/>
      <c r="BZ1362" s="192"/>
      <c r="CA1362" s="192"/>
      <c r="CB1362" s="192"/>
      <c r="CC1362" s="192"/>
      <c r="CD1362" s="192"/>
      <c r="CE1362" s="192"/>
      <c r="CF1362" s="192"/>
      <c r="CG1362" s="192"/>
      <c r="CH1362" s="192"/>
      <c r="CI1362" s="192"/>
      <c r="CJ1362" s="192"/>
      <c r="CK1362" s="192"/>
      <c r="CL1362" s="192"/>
    </row>
    <row r="1363" spans="2:90" x14ac:dyDescent="0.4">
      <c r="B1363" s="171" t="s">
        <v>492</v>
      </c>
      <c r="E1363" s="8"/>
      <c r="H1363" s="189"/>
      <c r="I1363" s="190"/>
      <c r="J1363" s="190"/>
      <c r="K1363" s="191"/>
      <c r="L1363" s="191"/>
      <c r="M1363" s="191"/>
      <c r="N1363" s="191"/>
      <c r="O1363" s="191"/>
      <c r="P1363" s="191"/>
      <c r="R1363" s="191"/>
      <c r="S1363" s="192"/>
      <c r="T1363" s="192"/>
      <c r="U1363" s="192"/>
      <c r="V1363" s="192"/>
      <c r="W1363" s="192"/>
      <c r="X1363" s="192"/>
      <c r="Y1363" s="192"/>
      <c r="Z1363" s="192"/>
      <c r="AA1363" s="192"/>
      <c r="AB1363" s="192"/>
      <c r="AC1363" s="192"/>
      <c r="AD1363" s="192"/>
      <c r="AE1363" s="192"/>
      <c r="AF1363" s="192"/>
      <c r="AG1363" s="192"/>
      <c r="AH1363" s="192"/>
      <c r="AI1363" s="192"/>
      <c r="AJ1363" s="192"/>
      <c r="AK1363" s="192"/>
      <c r="AL1363" s="192"/>
      <c r="AM1363" s="192"/>
      <c r="AN1363" s="192"/>
      <c r="AO1363" s="192"/>
      <c r="AP1363" s="192"/>
      <c r="AQ1363" s="192"/>
      <c r="AR1363" s="192"/>
      <c r="AS1363" s="192"/>
      <c r="AT1363" s="192"/>
      <c r="AU1363" s="192"/>
      <c r="AV1363" s="192"/>
      <c r="AW1363" s="192"/>
      <c r="AX1363" s="192"/>
      <c r="AY1363" s="192"/>
      <c r="AZ1363" s="192"/>
      <c r="BA1363" s="192"/>
      <c r="BB1363" s="192"/>
      <c r="BC1363" s="192"/>
      <c r="BD1363" s="192"/>
      <c r="BE1363" s="192"/>
      <c r="BF1363" s="192"/>
      <c r="BG1363" s="192"/>
      <c r="BH1363" s="192"/>
      <c r="BI1363" s="192"/>
      <c r="BJ1363" s="192"/>
      <c r="BK1363" s="192"/>
      <c r="BL1363" s="192"/>
      <c r="BM1363" s="192"/>
      <c r="BN1363" s="192"/>
      <c r="BO1363" s="192"/>
      <c r="BP1363" s="192"/>
      <c r="BQ1363" s="192"/>
      <c r="BR1363" s="192"/>
      <c r="BS1363" s="192"/>
      <c r="BT1363" s="192"/>
      <c r="BU1363" s="192"/>
      <c r="BV1363" s="192"/>
      <c r="BW1363" s="192"/>
      <c r="BX1363" s="192"/>
      <c r="BY1363" s="192"/>
      <c r="BZ1363" s="192"/>
      <c r="CA1363" s="192"/>
      <c r="CB1363" s="192"/>
      <c r="CC1363" s="192"/>
      <c r="CD1363" s="192"/>
      <c r="CE1363" s="192"/>
      <c r="CF1363" s="192"/>
      <c r="CG1363" s="192"/>
      <c r="CH1363" s="192"/>
      <c r="CI1363" s="192"/>
      <c r="CJ1363" s="192"/>
      <c r="CK1363" s="192"/>
      <c r="CL1363" s="192"/>
    </row>
    <row r="1364" spans="2:90" x14ac:dyDescent="0.4">
      <c r="B1364" s="171" t="s">
        <v>461</v>
      </c>
      <c r="E1364" s="8"/>
      <c r="H1364" s="170"/>
      <c r="I1364" s="172"/>
      <c r="J1364" s="172"/>
      <c r="K1364" s="193"/>
      <c r="L1364" s="193"/>
      <c r="M1364" s="193"/>
      <c r="N1364" s="193"/>
      <c r="O1364" s="193"/>
      <c r="P1364" s="193"/>
      <c r="R1364" s="194"/>
      <c r="S1364" s="195" t="str">
        <f t="shared" ref="S1364:AX1364" si="1604">S$16</f>
        <v>S$12</v>
      </c>
      <c r="T1364" s="195" t="str">
        <f t="shared" si="1604"/>
        <v>T$12</v>
      </c>
      <c r="U1364" s="195" t="str">
        <f t="shared" si="1604"/>
        <v>U$12</v>
      </c>
      <c r="V1364" s="195" t="str">
        <f t="shared" si="1604"/>
        <v>V$12</v>
      </c>
      <c r="W1364" s="195" t="str">
        <f t="shared" si="1604"/>
        <v>W$12</v>
      </c>
      <c r="X1364" s="195" t="str">
        <f t="shared" si="1604"/>
        <v>X$12</v>
      </c>
      <c r="Y1364" s="195" t="str">
        <f t="shared" si="1604"/>
        <v>Y$12</v>
      </c>
      <c r="Z1364" s="195" t="str">
        <f t="shared" si="1604"/>
        <v>Z$12</v>
      </c>
      <c r="AA1364" s="195" t="str">
        <f t="shared" si="1604"/>
        <v>AA$12</v>
      </c>
      <c r="AB1364" s="195" t="str">
        <f t="shared" si="1604"/>
        <v>AB$12</v>
      </c>
      <c r="AC1364" s="195" t="str">
        <f t="shared" si="1604"/>
        <v>AC$12</v>
      </c>
      <c r="AD1364" s="195" t="str">
        <f t="shared" si="1604"/>
        <v>AD$12</v>
      </c>
      <c r="AE1364" s="195" t="str">
        <f t="shared" si="1604"/>
        <v>AE$12</v>
      </c>
      <c r="AF1364" s="195" t="str">
        <f t="shared" si="1604"/>
        <v>AF$12</v>
      </c>
      <c r="AG1364" s="195" t="str">
        <f t="shared" si="1604"/>
        <v>AG$12</v>
      </c>
      <c r="AH1364" s="195" t="str">
        <f t="shared" si="1604"/>
        <v>AH$12</v>
      </c>
      <c r="AI1364" s="195" t="str">
        <f t="shared" si="1604"/>
        <v>AI$12</v>
      </c>
      <c r="AJ1364" s="195" t="str">
        <f t="shared" si="1604"/>
        <v>AJ$12</v>
      </c>
      <c r="AK1364" s="195" t="str">
        <f t="shared" si="1604"/>
        <v>AK$12</v>
      </c>
      <c r="AL1364" s="195" t="str">
        <f t="shared" si="1604"/>
        <v>AL$12</v>
      </c>
      <c r="AM1364" s="195" t="str">
        <f t="shared" si="1604"/>
        <v>AM$12</v>
      </c>
      <c r="AN1364" s="195" t="str">
        <f t="shared" si="1604"/>
        <v>AN$12</v>
      </c>
      <c r="AO1364" s="195" t="str">
        <f t="shared" si="1604"/>
        <v>AO$12</v>
      </c>
      <c r="AP1364" s="195" t="str">
        <f t="shared" si="1604"/>
        <v>AP$12</v>
      </c>
      <c r="AQ1364" s="195" t="str">
        <f t="shared" si="1604"/>
        <v>AQ$12</v>
      </c>
      <c r="AR1364" s="195" t="str">
        <f t="shared" si="1604"/>
        <v>AR$12</v>
      </c>
      <c r="AS1364" s="195" t="str">
        <f t="shared" si="1604"/>
        <v>AS$12</v>
      </c>
      <c r="AT1364" s="195" t="str">
        <f t="shared" si="1604"/>
        <v>AT$12</v>
      </c>
      <c r="AU1364" s="195" t="str">
        <f t="shared" si="1604"/>
        <v>AU$12</v>
      </c>
      <c r="AV1364" s="195" t="str">
        <f t="shared" si="1604"/>
        <v>AV$12</v>
      </c>
      <c r="AW1364" s="195" t="str">
        <f t="shared" si="1604"/>
        <v>AW$12</v>
      </c>
      <c r="AX1364" s="195" t="str">
        <f t="shared" si="1604"/>
        <v>AX$12</v>
      </c>
      <c r="AY1364" s="195" t="str">
        <f t="shared" ref="AY1364:CD1364" si="1605">AY$16</f>
        <v>AY$12</v>
      </c>
      <c r="AZ1364" s="195" t="str">
        <f t="shared" si="1605"/>
        <v>AZ$12</v>
      </c>
      <c r="BA1364" s="195" t="str">
        <f t="shared" si="1605"/>
        <v>BA$12</v>
      </c>
      <c r="BB1364" s="195" t="str">
        <f t="shared" si="1605"/>
        <v>BB$12</v>
      </c>
      <c r="BC1364" s="195" t="str">
        <f t="shared" si="1605"/>
        <v>BC$12</v>
      </c>
      <c r="BD1364" s="195" t="str">
        <f t="shared" si="1605"/>
        <v>BD$12</v>
      </c>
      <c r="BE1364" s="195" t="str">
        <f t="shared" si="1605"/>
        <v>BE$12</v>
      </c>
      <c r="BF1364" s="195" t="str">
        <f t="shared" si="1605"/>
        <v>BF$12</v>
      </c>
      <c r="BG1364" s="195" t="str">
        <f t="shared" si="1605"/>
        <v>BG$12</v>
      </c>
      <c r="BH1364" s="195" t="str">
        <f t="shared" si="1605"/>
        <v>BH$12</v>
      </c>
      <c r="BI1364" s="195" t="str">
        <f t="shared" si="1605"/>
        <v>BI$12</v>
      </c>
      <c r="BJ1364" s="195" t="str">
        <f t="shared" si="1605"/>
        <v>BJ$12</v>
      </c>
      <c r="BK1364" s="195" t="str">
        <f t="shared" si="1605"/>
        <v>BK$12</v>
      </c>
      <c r="BL1364" s="195" t="str">
        <f t="shared" si="1605"/>
        <v>BL$12</v>
      </c>
      <c r="BM1364" s="195" t="str">
        <f t="shared" si="1605"/>
        <v>BM$12</v>
      </c>
      <c r="BN1364" s="195" t="str">
        <f t="shared" si="1605"/>
        <v>BN$12</v>
      </c>
      <c r="BO1364" s="195" t="str">
        <f t="shared" si="1605"/>
        <v>BO$12</v>
      </c>
      <c r="BP1364" s="195" t="str">
        <f t="shared" si="1605"/>
        <v>BP$12</v>
      </c>
      <c r="BQ1364" s="195" t="str">
        <f t="shared" si="1605"/>
        <v>BQ$12</v>
      </c>
      <c r="BR1364" s="195" t="str">
        <f t="shared" si="1605"/>
        <v>BR$12</v>
      </c>
      <c r="BS1364" s="195" t="str">
        <f t="shared" si="1605"/>
        <v>BS$12</v>
      </c>
      <c r="BT1364" s="195" t="str">
        <f t="shared" si="1605"/>
        <v>BT$12</v>
      </c>
      <c r="BU1364" s="195" t="str">
        <f t="shared" si="1605"/>
        <v>BU$12</v>
      </c>
      <c r="BV1364" s="195" t="str">
        <f t="shared" si="1605"/>
        <v>BV$12</v>
      </c>
      <c r="BW1364" s="195" t="str">
        <f t="shared" si="1605"/>
        <v>BW$12</v>
      </c>
      <c r="BX1364" s="195" t="str">
        <f t="shared" si="1605"/>
        <v>BX$12</v>
      </c>
      <c r="BY1364" s="195" t="str">
        <f t="shared" si="1605"/>
        <v>BY$12</v>
      </c>
      <c r="BZ1364" s="195" t="str">
        <f t="shared" si="1605"/>
        <v>BZ$12</v>
      </c>
      <c r="CA1364" s="195" t="str">
        <f t="shared" si="1605"/>
        <v>CA$12</v>
      </c>
      <c r="CB1364" s="195" t="str">
        <f t="shared" si="1605"/>
        <v>CB$12</v>
      </c>
      <c r="CC1364" s="195" t="str">
        <f t="shared" si="1605"/>
        <v>CC$12</v>
      </c>
      <c r="CD1364" s="195" t="str">
        <f t="shared" si="1605"/>
        <v>CD$12</v>
      </c>
      <c r="CE1364" s="195" t="str">
        <f t="shared" ref="CE1364:CL1364" si="1606">CE$16</f>
        <v>CE$12</v>
      </c>
      <c r="CF1364" s="195" t="str">
        <f t="shared" si="1606"/>
        <v>CF$12</v>
      </c>
      <c r="CG1364" s="195" t="str">
        <f t="shared" si="1606"/>
        <v>CG$12</v>
      </c>
      <c r="CH1364" s="195" t="str">
        <f t="shared" si="1606"/>
        <v>CH$12</v>
      </c>
      <c r="CI1364" s="195" t="str">
        <f t="shared" si="1606"/>
        <v>CI$12</v>
      </c>
      <c r="CJ1364" s="195" t="str">
        <f t="shared" si="1606"/>
        <v>CJ$12</v>
      </c>
      <c r="CK1364" s="195" t="str">
        <f t="shared" si="1606"/>
        <v>CK$12</v>
      </c>
      <c r="CL1364" s="195" t="str">
        <f t="shared" si="1606"/>
        <v>CL$12</v>
      </c>
    </row>
    <row r="1365" spans="2:90" x14ac:dyDescent="0.4">
      <c r="B1365" s="171" t="s">
        <v>462</v>
      </c>
      <c r="E1365" s="8"/>
      <c r="H1365" s="170"/>
      <c r="I1365" s="172"/>
      <c r="J1365" s="172"/>
      <c r="K1365" s="193"/>
      <c r="L1365" s="193"/>
      <c r="M1365" s="193"/>
      <c r="N1365" s="193"/>
      <c r="O1365" s="193"/>
      <c r="P1365" s="193"/>
      <c r="R1365" s="194"/>
      <c r="S1365" s="195" t="str">
        <f t="shared" ref="S1365:AX1365" si="1607">S$17</f>
        <v>S$13</v>
      </c>
      <c r="T1365" s="195" t="str">
        <f t="shared" si="1607"/>
        <v>T$13</v>
      </c>
      <c r="U1365" s="195" t="str">
        <f t="shared" si="1607"/>
        <v>U$13</v>
      </c>
      <c r="V1365" s="195" t="str">
        <f t="shared" si="1607"/>
        <v>V$13</v>
      </c>
      <c r="W1365" s="195" t="str">
        <f t="shared" si="1607"/>
        <v>W$13</v>
      </c>
      <c r="X1365" s="195" t="str">
        <f t="shared" si="1607"/>
        <v>X$13</v>
      </c>
      <c r="Y1365" s="195" t="str">
        <f t="shared" si="1607"/>
        <v>Y$13</v>
      </c>
      <c r="Z1365" s="195" t="str">
        <f t="shared" si="1607"/>
        <v>Z$13</v>
      </c>
      <c r="AA1365" s="195" t="str">
        <f t="shared" si="1607"/>
        <v>AA$13</v>
      </c>
      <c r="AB1365" s="195" t="str">
        <f t="shared" si="1607"/>
        <v>AB$13</v>
      </c>
      <c r="AC1365" s="195" t="str">
        <f t="shared" si="1607"/>
        <v>AC$13</v>
      </c>
      <c r="AD1365" s="195" t="str">
        <f t="shared" si="1607"/>
        <v>AD$13</v>
      </c>
      <c r="AE1365" s="195" t="str">
        <f t="shared" si="1607"/>
        <v>AE$13</v>
      </c>
      <c r="AF1365" s="195" t="str">
        <f t="shared" si="1607"/>
        <v>AF$13</v>
      </c>
      <c r="AG1365" s="195" t="str">
        <f t="shared" si="1607"/>
        <v>AG$13</v>
      </c>
      <c r="AH1365" s="195" t="str">
        <f t="shared" si="1607"/>
        <v>AH$13</v>
      </c>
      <c r="AI1365" s="195" t="str">
        <f t="shared" si="1607"/>
        <v>AI$13</v>
      </c>
      <c r="AJ1365" s="195" t="str">
        <f t="shared" si="1607"/>
        <v>AJ$13</v>
      </c>
      <c r="AK1365" s="195" t="str">
        <f t="shared" si="1607"/>
        <v>AK$13</v>
      </c>
      <c r="AL1365" s="195" t="str">
        <f t="shared" si="1607"/>
        <v>AL$13</v>
      </c>
      <c r="AM1365" s="195" t="str">
        <f t="shared" si="1607"/>
        <v>AM$13</v>
      </c>
      <c r="AN1365" s="195" t="str">
        <f t="shared" si="1607"/>
        <v>AN$13</v>
      </c>
      <c r="AO1365" s="195" t="str">
        <f t="shared" si="1607"/>
        <v>AO$13</v>
      </c>
      <c r="AP1365" s="195" t="str">
        <f t="shared" si="1607"/>
        <v>AP$13</v>
      </c>
      <c r="AQ1365" s="195" t="str">
        <f t="shared" si="1607"/>
        <v>AQ$13</v>
      </c>
      <c r="AR1365" s="195" t="str">
        <f t="shared" si="1607"/>
        <v>AR$13</v>
      </c>
      <c r="AS1365" s="195" t="str">
        <f t="shared" si="1607"/>
        <v>AS$13</v>
      </c>
      <c r="AT1365" s="195" t="str">
        <f t="shared" si="1607"/>
        <v>AT$13</v>
      </c>
      <c r="AU1365" s="195" t="str">
        <f t="shared" si="1607"/>
        <v>AU$13</v>
      </c>
      <c r="AV1365" s="195" t="str">
        <f t="shared" si="1607"/>
        <v>AV$13</v>
      </c>
      <c r="AW1365" s="195" t="str">
        <f t="shared" si="1607"/>
        <v>AW$13</v>
      </c>
      <c r="AX1365" s="195" t="str">
        <f t="shared" si="1607"/>
        <v>AX$13</v>
      </c>
      <c r="AY1365" s="195" t="str">
        <f t="shared" ref="AY1365:CD1365" si="1608">AY$17</f>
        <v>AY$13</v>
      </c>
      <c r="AZ1365" s="195" t="str">
        <f t="shared" si="1608"/>
        <v>AZ$13</v>
      </c>
      <c r="BA1365" s="195" t="str">
        <f t="shared" si="1608"/>
        <v>BA$13</v>
      </c>
      <c r="BB1365" s="195" t="str">
        <f t="shared" si="1608"/>
        <v>BB$13</v>
      </c>
      <c r="BC1365" s="195" t="str">
        <f t="shared" si="1608"/>
        <v>BC$13</v>
      </c>
      <c r="BD1365" s="195" t="str">
        <f t="shared" si="1608"/>
        <v>BD$13</v>
      </c>
      <c r="BE1365" s="195" t="str">
        <f t="shared" si="1608"/>
        <v>BE$13</v>
      </c>
      <c r="BF1365" s="195" t="str">
        <f t="shared" si="1608"/>
        <v>BF$13</v>
      </c>
      <c r="BG1365" s="195" t="str">
        <f t="shared" si="1608"/>
        <v>BG$13</v>
      </c>
      <c r="BH1365" s="195" t="str">
        <f t="shared" si="1608"/>
        <v>BH$13</v>
      </c>
      <c r="BI1365" s="195" t="str">
        <f t="shared" si="1608"/>
        <v>BI$13</v>
      </c>
      <c r="BJ1365" s="195" t="str">
        <f t="shared" si="1608"/>
        <v>BJ$13</v>
      </c>
      <c r="BK1365" s="195" t="str">
        <f t="shared" si="1608"/>
        <v>BK$13</v>
      </c>
      <c r="BL1365" s="195" t="str">
        <f t="shared" si="1608"/>
        <v>BL$13</v>
      </c>
      <c r="BM1365" s="195" t="str">
        <f t="shared" si="1608"/>
        <v>BM$13</v>
      </c>
      <c r="BN1365" s="195" t="str">
        <f t="shared" si="1608"/>
        <v>BN$13</v>
      </c>
      <c r="BO1365" s="195" t="str">
        <f t="shared" si="1608"/>
        <v>BO$13</v>
      </c>
      <c r="BP1365" s="195" t="str">
        <f t="shared" si="1608"/>
        <v>BP$13</v>
      </c>
      <c r="BQ1365" s="195" t="str">
        <f t="shared" si="1608"/>
        <v>BQ$13</v>
      </c>
      <c r="BR1365" s="195" t="str">
        <f t="shared" si="1608"/>
        <v>BR$13</v>
      </c>
      <c r="BS1365" s="195" t="str">
        <f t="shared" si="1608"/>
        <v>BS$13</v>
      </c>
      <c r="BT1365" s="195" t="str">
        <f t="shared" si="1608"/>
        <v>BT$13</v>
      </c>
      <c r="BU1365" s="195" t="str">
        <f t="shared" si="1608"/>
        <v>BU$13</v>
      </c>
      <c r="BV1365" s="195" t="str">
        <f t="shared" si="1608"/>
        <v>BV$13</v>
      </c>
      <c r="BW1365" s="195" t="str">
        <f t="shared" si="1608"/>
        <v>BW$13</v>
      </c>
      <c r="BX1365" s="195" t="str">
        <f t="shared" si="1608"/>
        <v>BX$13</v>
      </c>
      <c r="BY1365" s="195" t="str">
        <f t="shared" si="1608"/>
        <v>BY$13</v>
      </c>
      <c r="BZ1365" s="195" t="str">
        <f t="shared" si="1608"/>
        <v>BZ$13</v>
      </c>
      <c r="CA1365" s="195" t="str">
        <f t="shared" si="1608"/>
        <v>CA$13</v>
      </c>
      <c r="CB1365" s="195" t="str">
        <f t="shared" si="1608"/>
        <v>CB$13</v>
      </c>
      <c r="CC1365" s="195" t="str">
        <f t="shared" si="1608"/>
        <v>CC$13</v>
      </c>
      <c r="CD1365" s="195" t="str">
        <f t="shared" si="1608"/>
        <v>CD$13</v>
      </c>
      <c r="CE1365" s="195" t="str">
        <f t="shared" ref="CE1365:CL1365" si="1609">CE$17</f>
        <v>CE$13</v>
      </c>
      <c r="CF1365" s="195" t="str">
        <f t="shared" si="1609"/>
        <v>CF$13</v>
      </c>
      <c r="CG1365" s="195" t="str">
        <f t="shared" si="1609"/>
        <v>CG$13</v>
      </c>
      <c r="CH1365" s="195" t="str">
        <f t="shared" si="1609"/>
        <v>CH$13</v>
      </c>
      <c r="CI1365" s="195" t="str">
        <f t="shared" si="1609"/>
        <v>CI$13</v>
      </c>
      <c r="CJ1365" s="195" t="str">
        <f t="shared" si="1609"/>
        <v>CJ$13</v>
      </c>
      <c r="CK1365" s="195" t="str">
        <f t="shared" si="1609"/>
        <v>CK$13</v>
      </c>
      <c r="CL1365" s="195" t="str">
        <f t="shared" si="1609"/>
        <v>CL$13</v>
      </c>
    </row>
    <row r="1366" spans="2:90" x14ac:dyDescent="0.4">
      <c r="B1366" s="171" t="s">
        <v>491</v>
      </c>
      <c r="E1366" s="8"/>
      <c r="H1366" s="196"/>
      <c r="I1366" s="197"/>
      <c r="J1366" s="197"/>
      <c r="K1366" s="198"/>
      <c r="L1366" s="198"/>
      <c r="M1366" s="198"/>
      <c r="N1366" s="198"/>
      <c r="O1366" s="198"/>
      <c r="P1366" s="198"/>
      <c r="R1366" s="198"/>
      <c r="S1366" s="170"/>
      <c r="T1366" s="170"/>
      <c r="U1366" s="170"/>
      <c r="V1366" s="170"/>
      <c r="W1366" s="170"/>
      <c r="X1366" s="170"/>
      <c r="Y1366" s="170"/>
      <c r="Z1366" s="170"/>
      <c r="AA1366" s="170"/>
      <c r="AB1366" s="170"/>
      <c r="AC1366" s="170"/>
      <c r="AD1366" s="170"/>
      <c r="AE1366" s="170"/>
      <c r="AF1366" s="170"/>
      <c r="AG1366" s="170"/>
      <c r="AH1366" s="170"/>
      <c r="AI1366" s="170"/>
      <c r="AJ1366" s="170"/>
      <c r="AK1366" s="170"/>
      <c r="AL1366" s="170"/>
      <c r="AM1366" s="170"/>
      <c r="AN1366" s="170"/>
      <c r="AO1366" s="170"/>
      <c r="AP1366" s="170"/>
      <c r="AQ1366" s="170"/>
      <c r="AR1366" s="170"/>
      <c r="AS1366" s="170"/>
      <c r="AT1366" s="170"/>
      <c r="AU1366" s="170"/>
      <c r="AV1366" s="170"/>
      <c r="AW1366" s="170"/>
      <c r="AX1366" s="170"/>
      <c r="AY1366" s="170"/>
      <c r="AZ1366" s="170"/>
      <c r="BA1366" s="170"/>
      <c r="BB1366" s="170"/>
      <c r="BC1366" s="170"/>
      <c r="BD1366" s="170"/>
      <c r="BE1366" s="170"/>
      <c r="BF1366" s="170"/>
      <c r="BG1366" s="170"/>
      <c r="BH1366" s="170"/>
      <c r="BI1366" s="170"/>
      <c r="BJ1366" s="170"/>
      <c r="BK1366" s="170"/>
      <c r="BL1366" s="170"/>
      <c r="BM1366" s="170"/>
      <c r="BN1366" s="170"/>
      <c r="BO1366" s="170"/>
      <c r="BP1366" s="170"/>
      <c r="BQ1366" s="170"/>
      <c r="BR1366" s="170"/>
      <c r="BS1366" s="170"/>
      <c r="BT1366" s="170"/>
      <c r="BU1366" s="170"/>
      <c r="BV1366" s="170"/>
      <c r="BW1366" s="170"/>
      <c r="BX1366" s="170"/>
      <c r="BY1366" s="170"/>
      <c r="BZ1366" s="170"/>
      <c r="CA1366" s="170"/>
      <c r="CB1366" s="170"/>
      <c r="CC1366" s="170"/>
      <c r="CD1366" s="170"/>
      <c r="CE1366" s="170"/>
      <c r="CF1366" s="170"/>
      <c r="CG1366" s="170"/>
      <c r="CH1366" s="170"/>
      <c r="CI1366" s="170"/>
      <c r="CJ1366" s="170"/>
      <c r="CK1366" s="170"/>
      <c r="CL1366" s="170"/>
    </row>
    <row r="1367" spans="2:90" x14ac:dyDescent="0.4">
      <c r="B1367" s="171" t="s">
        <v>505</v>
      </c>
      <c r="E1367" s="8"/>
      <c r="H1367" s="196"/>
      <c r="I1367" s="197"/>
      <c r="J1367" s="197"/>
      <c r="K1367" s="198"/>
      <c r="L1367" s="198"/>
      <c r="M1367" s="198"/>
      <c r="N1367" s="198"/>
      <c r="O1367" s="198"/>
      <c r="P1367" s="198"/>
      <c r="R1367" s="198"/>
      <c r="S1367" s="186"/>
      <c r="T1367" s="186"/>
      <c r="U1367" s="186"/>
      <c r="V1367" s="186"/>
      <c r="W1367" s="186"/>
      <c r="X1367" s="186"/>
      <c r="Y1367" s="186"/>
      <c r="Z1367" s="186"/>
      <c r="AA1367" s="186"/>
      <c r="AB1367" s="186"/>
      <c r="AC1367" s="186"/>
      <c r="AD1367" s="186"/>
      <c r="AE1367" s="186"/>
      <c r="AF1367" s="186"/>
      <c r="AG1367" s="186"/>
      <c r="AH1367" s="186"/>
      <c r="AI1367" s="186"/>
      <c r="AJ1367" s="186"/>
      <c r="AK1367" s="186"/>
      <c r="AL1367" s="186"/>
      <c r="AM1367" s="186"/>
      <c r="AN1367" s="186"/>
      <c r="AO1367" s="186"/>
      <c r="AP1367" s="186"/>
      <c r="AQ1367" s="186"/>
      <c r="AR1367" s="186"/>
      <c r="AS1367" s="186"/>
      <c r="AT1367" s="186"/>
      <c r="AU1367" s="186"/>
      <c r="AV1367" s="186"/>
      <c r="AW1367" s="186"/>
      <c r="AX1367" s="186"/>
      <c r="AY1367" s="186"/>
      <c r="AZ1367" s="186"/>
      <c r="BA1367" s="186"/>
      <c r="BB1367" s="186"/>
      <c r="BC1367" s="186"/>
      <c r="BD1367" s="186"/>
      <c r="BE1367" s="186"/>
      <c r="BF1367" s="186"/>
      <c r="BG1367" s="186"/>
      <c r="BH1367" s="186"/>
      <c r="BI1367" s="186"/>
      <c r="BJ1367" s="186"/>
      <c r="BK1367" s="186"/>
      <c r="BL1367" s="186"/>
      <c r="BM1367" s="186"/>
      <c r="BN1367" s="186"/>
      <c r="BO1367" s="186"/>
      <c r="BP1367" s="186"/>
      <c r="BQ1367" s="186"/>
      <c r="BR1367" s="186"/>
      <c r="BS1367" s="186"/>
      <c r="BT1367" s="186"/>
      <c r="BU1367" s="186"/>
      <c r="BV1367" s="186"/>
      <c r="BW1367" s="186"/>
      <c r="BX1367" s="186"/>
      <c r="BY1367" s="186"/>
      <c r="BZ1367" s="186"/>
      <c r="CA1367" s="186"/>
      <c r="CB1367" s="186"/>
      <c r="CC1367" s="186"/>
      <c r="CD1367" s="186"/>
      <c r="CE1367" s="186"/>
      <c r="CF1367" s="186"/>
      <c r="CG1367" s="186"/>
      <c r="CH1367" s="186"/>
      <c r="CI1367" s="186"/>
      <c r="CJ1367" s="186"/>
      <c r="CK1367" s="186"/>
      <c r="CL1367" s="186"/>
    </row>
    <row r="1368" spans="2:90" x14ac:dyDescent="0.4">
      <c r="B1368" s="171" t="s">
        <v>463</v>
      </c>
      <c r="E1368" s="8"/>
      <c r="H1368" s="196"/>
      <c r="I1368" s="197"/>
      <c r="J1368" s="197"/>
      <c r="K1368" s="198"/>
      <c r="L1368" s="198"/>
      <c r="M1368" s="198"/>
      <c r="N1368" s="198"/>
      <c r="O1368" s="198"/>
      <c r="P1368" s="198"/>
      <c r="R1368" s="198"/>
      <c r="S1368" s="186" t="str">
        <f t="shared" ref="S1368:AX1368" si="1610">S$18</f>
        <v>S$14</v>
      </c>
      <c r="T1368" s="186" t="str">
        <f t="shared" si="1610"/>
        <v>T$14</v>
      </c>
      <c r="U1368" s="186" t="str">
        <f t="shared" si="1610"/>
        <v>U$14</v>
      </c>
      <c r="V1368" s="186" t="str">
        <f t="shared" si="1610"/>
        <v>V$14</v>
      </c>
      <c r="W1368" s="186" t="str">
        <f t="shared" si="1610"/>
        <v>W$14</v>
      </c>
      <c r="X1368" s="186" t="str">
        <f t="shared" si="1610"/>
        <v>X$14</v>
      </c>
      <c r="Y1368" s="186" t="str">
        <f t="shared" si="1610"/>
        <v>Y$14</v>
      </c>
      <c r="Z1368" s="186" t="str">
        <f t="shared" si="1610"/>
        <v>Z$14</v>
      </c>
      <c r="AA1368" s="186" t="str">
        <f t="shared" si="1610"/>
        <v>AA$14</v>
      </c>
      <c r="AB1368" s="186" t="str">
        <f t="shared" si="1610"/>
        <v>AB$14</v>
      </c>
      <c r="AC1368" s="186" t="str">
        <f t="shared" si="1610"/>
        <v>AC$14</v>
      </c>
      <c r="AD1368" s="186" t="str">
        <f t="shared" si="1610"/>
        <v>AD$14</v>
      </c>
      <c r="AE1368" s="186" t="str">
        <f t="shared" si="1610"/>
        <v>AE$14</v>
      </c>
      <c r="AF1368" s="186" t="str">
        <f t="shared" si="1610"/>
        <v>AF$14</v>
      </c>
      <c r="AG1368" s="186" t="str">
        <f t="shared" si="1610"/>
        <v>AG$14</v>
      </c>
      <c r="AH1368" s="186" t="str">
        <f t="shared" si="1610"/>
        <v>AH$14</v>
      </c>
      <c r="AI1368" s="186" t="str">
        <f t="shared" si="1610"/>
        <v>AI$14</v>
      </c>
      <c r="AJ1368" s="186" t="str">
        <f t="shared" si="1610"/>
        <v>AJ$14</v>
      </c>
      <c r="AK1368" s="186" t="str">
        <f t="shared" si="1610"/>
        <v>AK$14</v>
      </c>
      <c r="AL1368" s="186" t="str">
        <f t="shared" si="1610"/>
        <v>AL$14</v>
      </c>
      <c r="AM1368" s="186" t="str">
        <f t="shared" si="1610"/>
        <v>AM$14</v>
      </c>
      <c r="AN1368" s="186" t="str">
        <f t="shared" si="1610"/>
        <v>AN$14</v>
      </c>
      <c r="AO1368" s="186" t="str">
        <f t="shared" si="1610"/>
        <v>AO$14</v>
      </c>
      <c r="AP1368" s="186" t="str">
        <f t="shared" si="1610"/>
        <v>AP$14</v>
      </c>
      <c r="AQ1368" s="186" t="str">
        <f t="shared" si="1610"/>
        <v>AQ$14</v>
      </c>
      <c r="AR1368" s="186" t="str">
        <f t="shared" si="1610"/>
        <v>AR$14</v>
      </c>
      <c r="AS1368" s="186" t="str">
        <f t="shared" si="1610"/>
        <v>AS$14</v>
      </c>
      <c r="AT1368" s="186" t="str">
        <f t="shared" si="1610"/>
        <v>AT$14</v>
      </c>
      <c r="AU1368" s="186" t="str">
        <f t="shared" si="1610"/>
        <v>AU$14</v>
      </c>
      <c r="AV1368" s="186" t="str">
        <f t="shared" si="1610"/>
        <v>AV$14</v>
      </c>
      <c r="AW1368" s="186" t="str">
        <f t="shared" si="1610"/>
        <v>AW$14</v>
      </c>
      <c r="AX1368" s="186" t="str">
        <f t="shared" si="1610"/>
        <v>AX$14</v>
      </c>
      <c r="AY1368" s="186" t="str">
        <f t="shared" ref="AY1368:CD1368" si="1611">AY$18</f>
        <v>AY$14</v>
      </c>
      <c r="AZ1368" s="186" t="str">
        <f t="shared" si="1611"/>
        <v>AZ$14</v>
      </c>
      <c r="BA1368" s="186" t="str">
        <f t="shared" si="1611"/>
        <v>BA$14</v>
      </c>
      <c r="BB1368" s="186" t="str">
        <f t="shared" si="1611"/>
        <v>BB$14</v>
      </c>
      <c r="BC1368" s="186" t="str">
        <f t="shared" si="1611"/>
        <v>BC$14</v>
      </c>
      <c r="BD1368" s="186" t="str">
        <f t="shared" si="1611"/>
        <v>BD$14</v>
      </c>
      <c r="BE1368" s="186" t="str">
        <f t="shared" si="1611"/>
        <v>BE$14</v>
      </c>
      <c r="BF1368" s="186" t="str">
        <f t="shared" si="1611"/>
        <v>BF$14</v>
      </c>
      <c r="BG1368" s="186" t="str">
        <f t="shared" si="1611"/>
        <v>BG$14</v>
      </c>
      <c r="BH1368" s="186" t="str">
        <f t="shared" si="1611"/>
        <v>BH$14</v>
      </c>
      <c r="BI1368" s="186" t="str">
        <f t="shared" si="1611"/>
        <v>BI$14</v>
      </c>
      <c r="BJ1368" s="186" t="str">
        <f t="shared" si="1611"/>
        <v>BJ$14</v>
      </c>
      <c r="BK1368" s="186" t="str">
        <f t="shared" si="1611"/>
        <v>BK$14</v>
      </c>
      <c r="BL1368" s="186" t="str">
        <f t="shared" si="1611"/>
        <v>BL$14</v>
      </c>
      <c r="BM1368" s="186" t="str">
        <f t="shared" si="1611"/>
        <v>BM$14</v>
      </c>
      <c r="BN1368" s="186" t="str">
        <f t="shared" si="1611"/>
        <v>BN$14</v>
      </c>
      <c r="BO1368" s="186" t="str">
        <f t="shared" si="1611"/>
        <v>BO$14</v>
      </c>
      <c r="BP1368" s="186" t="str">
        <f t="shared" si="1611"/>
        <v>BP$14</v>
      </c>
      <c r="BQ1368" s="186" t="str">
        <f t="shared" si="1611"/>
        <v>BQ$14</v>
      </c>
      <c r="BR1368" s="186" t="str">
        <f t="shared" si="1611"/>
        <v>BR$14</v>
      </c>
      <c r="BS1368" s="186" t="str">
        <f t="shared" si="1611"/>
        <v>BS$14</v>
      </c>
      <c r="BT1368" s="186" t="str">
        <f t="shared" si="1611"/>
        <v>BT$14</v>
      </c>
      <c r="BU1368" s="186" t="str">
        <f t="shared" si="1611"/>
        <v>BU$14</v>
      </c>
      <c r="BV1368" s="186" t="str">
        <f t="shared" si="1611"/>
        <v>BV$14</v>
      </c>
      <c r="BW1368" s="186" t="str">
        <f t="shared" si="1611"/>
        <v>BW$14</v>
      </c>
      <c r="BX1368" s="186" t="str">
        <f t="shared" si="1611"/>
        <v>BX$14</v>
      </c>
      <c r="BY1368" s="186" t="str">
        <f t="shared" si="1611"/>
        <v>BY$14</v>
      </c>
      <c r="BZ1368" s="186" t="str">
        <f t="shared" si="1611"/>
        <v>BZ$14</v>
      </c>
      <c r="CA1368" s="186" t="str">
        <f t="shared" si="1611"/>
        <v>CA$14</v>
      </c>
      <c r="CB1368" s="186" t="str">
        <f t="shared" si="1611"/>
        <v>CB$14</v>
      </c>
      <c r="CC1368" s="186" t="str">
        <f t="shared" si="1611"/>
        <v>CC$14</v>
      </c>
      <c r="CD1368" s="186" t="str">
        <f t="shared" si="1611"/>
        <v>CD$14</v>
      </c>
      <c r="CE1368" s="186" t="str">
        <f t="shared" ref="CE1368:CL1368" si="1612">CE$18</f>
        <v>CE$14</v>
      </c>
      <c r="CF1368" s="186" t="str">
        <f t="shared" si="1612"/>
        <v>CF$14</v>
      </c>
      <c r="CG1368" s="186" t="str">
        <f t="shared" si="1612"/>
        <v>CG$14</v>
      </c>
      <c r="CH1368" s="186" t="str">
        <f t="shared" si="1612"/>
        <v>CH$14</v>
      </c>
      <c r="CI1368" s="186" t="str">
        <f t="shared" si="1612"/>
        <v>CI$14</v>
      </c>
      <c r="CJ1368" s="186" t="str">
        <f t="shared" si="1612"/>
        <v>CJ$14</v>
      </c>
      <c r="CK1368" s="186" t="str">
        <f t="shared" si="1612"/>
        <v>CK$14</v>
      </c>
      <c r="CL1368" s="186" t="str">
        <f t="shared" si="1612"/>
        <v>CL$14</v>
      </c>
    </row>
    <row r="1369" spans="2:90" x14ac:dyDescent="0.4">
      <c r="B1369" s="171" t="s">
        <v>464</v>
      </c>
      <c r="E1369" s="8"/>
      <c r="H1369" s="196"/>
      <c r="I1369" s="197"/>
      <c r="J1369" s="197"/>
      <c r="K1369" s="198"/>
      <c r="L1369" s="198"/>
      <c r="M1369" s="198"/>
      <c r="N1369" s="198"/>
      <c r="O1369" s="198"/>
      <c r="P1369" s="198"/>
      <c r="R1369" s="198"/>
      <c r="S1369" s="186" t="str">
        <f t="shared" ref="S1369:AX1369" si="1613">S$19</f>
        <v>S$15</v>
      </c>
      <c r="T1369" s="186" t="str">
        <f t="shared" si="1613"/>
        <v>T$15</v>
      </c>
      <c r="U1369" s="186" t="str">
        <f t="shared" si="1613"/>
        <v>U$15</v>
      </c>
      <c r="V1369" s="186" t="str">
        <f t="shared" si="1613"/>
        <v>V$15</v>
      </c>
      <c r="W1369" s="186" t="str">
        <f t="shared" si="1613"/>
        <v>W$15</v>
      </c>
      <c r="X1369" s="186" t="str">
        <f t="shared" si="1613"/>
        <v>X$15</v>
      </c>
      <c r="Y1369" s="186" t="str">
        <f t="shared" si="1613"/>
        <v>Y$15</v>
      </c>
      <c r="Z1369" s="186" t="str">
        <f t="shared" si="1613"/>
        <v>Z$15</v>
      </c>
      <c r="AA1369" s="186" t="str">
        <f t="shared" si="1613"/>
        <v>AA$15</v>
      </c>
      <c r="AB1369" s="186" t="str">
        <f t="shared" si="1613"/>
        <v>AB$15</v>
      </c>
      <c r="AC1369" s="186" t="str">
        <f t="shared" si="1613"/>
        <v>AC$15</v>
      </c>
      <c r="AD1369" s="186" t="str">
        <f t="shared" si="1613"/>
        <v>AD$15</v>
      </c>
      <c r="AE1369" s="186" t="str">
        <f t="shared" si="1613"/>
        <v>AE$15</v>
      </c>
      <c r="AF1369" s="186" t="str">
        <f t="shared" si="1613"/>
        <v>AF$15</v>
      </c>
      <c r="AG1369" s="186" t="str">
        <f t="shared" si="1613"/>
        <v>AG$15</v>
      </c>
      <c r="AH1369" s="186" t="str">
        <f t="shared" si="1613"/>
        <v>AH$15</v>
      </c>
      <c r="AI1369" s="186" t="str">
        <f t="shared" si="1613"/>
        <v>AI$15</v>
      </c>
      <c r="AJ1369" s="186" t="str">
        <f t="shared" si="1613"/>
        <v>AJ$15</v>
      </c>
      <c r="AK1369" s="186" t="str">
        <f t="shared" si="1613"/>
        <v>AK$15</v>
      </c>
      <c r="AL1369" s="186" t="str">
        <f t="shared" si="1613"/>
        <v>AL$15</v>
      </c>
      <c r="AM1369" s="186" t="str">
        <f t="shared" si="1613"/>
        <v>AM$15</v>
      </c>
      <c r="AN1369" s="186" t="str">
        <f t="shared" si="1613"/>
        <v>AN$15</v>
      </c>
      <c r="AO1369" s="186" t="str">
        <f t="shared" si="1613"/>
        <v>AO$15</v>
      </c>
      <c r="AP1369" s="186" t="str">
        <f t="shared" si="1613"/>
        <v>AP$15</v>
      </c>
      <c r="AQ1369" s="186" t="str">
        <f t="shared" si="1613"/>
        <v>AQ$15</v>
      </c>
      <c r="AR1369" s="186" t="str">
        <f t="shared" si="1613"/>
        <v>AR$15</v>
      </c>
      <c r="AS1369" s="186" t="str">
        <f t="shared" si="1613"/>
        <v>AS$15</v>
      </c>
      <c r="AT1369" s="186" t="str">
        <f t="shared" si="1613"/>
        <v>AT$15</v>
      </c>
      <c r="AU1369" s="186" t="str">
        <f t="shared" si="1613"/>
        <v>AU$15</v>
      </c>
      <c r="AV1369" s="186" t="str">
        <f t="shared" si="1613"/>
        <v>AV$15</v>
      </c>
      <c r="AW1369" s="186" t="str">
        <f t="shared" si="1613"/>
        <v>AW$15</v>
      </c>
      <c r="AX1369" s="186" t="str">
        <f t="shared" si="1613"/>
        <v>AX$15</v>
      </c>
      <c r="AY1369" s="186" t="str">
        <f t="shared" ref="AY1369:CD1369" si="1614">AY$19</f>
        <v>AY$15</v>
      </c>
      <c r="AZ1369" s="186" t="str">
        <f t="shared" si="1614"/>
        <v>AZ$15</v>
      </c>
      <c r="BA1369" s="186" t="str">
        <f t="shared" si="1614"/>
        <v>BA$15</v>
      </c>
      <c r="BB1369" s="186" t="str">
        <f t="shared" si="1614"/>
        <v>BB$15</v>
      </c>
      <c r="BC1369" s="186" t="str">
        <f t="shared" si="1614"/>
        <v>BC$15</v>
      </c>
      <c r="BD1369" s="186" t="str">
        <f t="shared" si="1614"/>
        <v>BD$15</v>
      </c>
      <c r="BE1369" s="186" t="str">
        <f t="shared" si="1614"/>
        <v>BE$15</v>
      </c>
      <c r="BF1369" s="186" t="str">
        <f t="shared" si="1614"/>
        <v>BF$15</v>
      </c>
      <c r="BG1369" s="186" t="str">
        <f t="shared" si="1614"/>
        <v>BG$15</v>
      </c>
      <c r="BH1369" s="186" t="str">
        <f t="shared" si="1614"/>
        <v>BH$15</v>
      </c>
      <c r="BI1369" s="186" t="str">
        <f t="shared" si="1614"/>
        <v>BI$15</v>
      </c>
      <c r="BJ1369" s="186" t="str">
        <f t="shared" si="1614"/>
        <v>BJ$15</v>
      </c>
      <c r="BK1369" s="186" t="str">
        <f t="shared" si="1614"/>
        <v>BK$15</v>
      </c>
      <c r="BL1369" s="186" t="str">
        <f t="shared" si="1614"/>
        <v>BL$15</v>
      </c>
      <c r="BM1369" s="186" t="str">
        <f t="shared" si="1614"/>
        <v>BM$15</v>
      </c>
      <c r="BN1369" s="186" t="str">
        <f t="shared" si="1614"/>
        <v>BN$15</v>
      </c>
      <c r="BO1369" s="186" t="str">
        <f t="shared" si="1614"/>
        <v>BO$15</v>
      </c>
      <c r="BP1369" s="186" t="str">
        <f t="shared" si="1614"/>
        <v>BP$15</v>
      </c>
      <c r="BQ1369" s="186" t="str">
        <f t="shared" si="1614"/>
        <v>BQ$15</v>
      </c>
      <c r="BR1369" s="186" t="str">
        <f t="shared" si="1614"/>
        <v>BR$15</v>
      </c>
      <c r="BS1369" s="186" t="str">
        <f t="shared" si="1614"/>
        <v>BS$15</v>
      </c>
      <c r="BT1369" s="186" t="str">
        <f t="shared" si="1614"/>
        <v>BT$15</v>
      </c>
      <c r="BU1369" s="186" t="str">
        <f t="shared" si="1614"/>
        <v>BU$15</v>
      </c>
      <c r="BV1369" s="186" t="str">
        <f t="shared" si="1614"/>
        <v>BV$15</v>
      </c>
      <c r="BW1369" s="186" t="str">
        <f t="shared" si="1614"/>
        <v>BW$15</v>
      </c>
      <c r="BX1369" s="186" t="str">
        <f t="shared" si="1614"/>
        <v>BX$15</v>
      </c>
      <c r="BY1369" s="186" t="str">
        <f t="shared" si="1614"/>
        <v>BY$15</v>
      </c>
      <c r="BZ1369" s="186" t="str">
        <f t="shared" si="1614"/>
        <v>BZ$15</v>
      </c>
      <c r="CA1369" s="186" t="str">
        <f t="shared" si="1614"/>
        <v>CA$15</v>
      </c>
      <c r="CB1369" s="186" t="str">
        <f t="shared" si="1614"/>
        <v>CB$15</v>
      </c>
      <c r="CC1369" s="186" t="str">
        <f t="shared" si="1614"/>
        <v>CC$15</v>
      </c>
      <c r="CD1369" s="186" t="str">
        <f t="shared" si="1614"/>
        <v>CD$15</v>
      </c>
      <c r="CE1369" s="186" t="str">
        <f t="shared" ref="CE1369:CL1369" si="1615">CE$19</f>
        <v>CE$15</v>
      </c>
      <c r="CF1369" s="186" t="str">
        <f t="shared" si="1615"/>
        <v>CF$15</v>
      </c>
      <c r="CG1369" s="186" t="str">
        <f t="shared" si="1615"/>
        <v>CG$15</v>
      </c>
      <c r="CH1369" s="186" t="str">
        <f t="shared" si="1615"/>
        <v>CH$15</v>
      </c>
      <c r="CI1369" s="186" t="str">
        <f t="shared" si="1615"/>
        <v>CI$15</v>
      </c>
      <c r="CJ1369" s="186" t="str">
        <f t="shared" si="1615"/>
        <v>CJ$15</v>
      </c>
      <c r="CK1369" s="186" t="str">
        <f t="shared" si="1615"/>
        <v>CK$15</v>
      </c>
      <c r="CL1369" s="186" t="str">
        <f t="shared" si="1615"/>
        <v>CL$15</v>
      </c>
    </row>
    <row r="1370" spans="2:90" x14ac:dyDescent="0.4">
      <c r="B1370" s="66" t="s">
        <v>791</v>
      </c>
      <c r="C1370" s="31"/>
      <c r="D1370" t="s">
        <v>792</v>
      </c>
      <c r="E1370" s="8" t="str">
        <f t="shared" ref="E1370:E1377" si="1616">ROW()&amp;" "&amp;D1370</f>
        <v>1370 SUBCAC-S</v>
      </c>
      <c r="F1370" t="s">
        <v>438</v>
      </c>
      <c r="G1370" s="31" t="s">
        <v>81</v>
      </c>
      <c r="H1370" s="22"/>
      <c r="I1370" s="287"/>
      <c r="J1370" s="287"/>
      <c r="K1370" s="22"/>
      <c r="L1370" s="22"/>
      <c r="M1370" s="22"/>
      <c r="N1370" s="22"/>
      <c r="O1370" s="22"/>
      <c r="P1370" s="22"/>
      <c r="R1370" s="66"/>
      <c r="S1370" s="288"/>
      <c r="T1370" s="288"/>
      <c r="U1370" s="288"/>
      <c r="V1370" s="288"/>
      <c r="W1370" s="288"/>
      <c r="X1370" s="288"/>
      <c r="Y1370" s="288"/>
      <c r="Z1370" s="288"/>
      <c r="AA1370" s="288"/>
      <c r="AB1370" s="288"/>
      <c r="AC1370" s="288"/>
      <c r="AD1370" s="288"/>
      <c r="AE1370" s="288"/>
      <c r="AF1370" s="288"/>
      <c r="AG1370" s="288"/>
      <c r="AH1370" s="288"/>
      <c r="AI1370" s="288"/>
      <c r="AJ1370" s="288"/>
      <c r="AK1370" s="288"/>
      <c r="AL1370" s="288"/>
      <c r="AM1370" s="288"/>
      <c r="AN1370" s="288"/>
      <c r="AO1370" s="288"/>
      <c r="AP1370" s="288"/>
      <c r="AQ1370" s="288"/>
      <c r="AR1370" s="288"/>
      <c r="AS1370" s="288"/>
      <c r="AT1370" s="288"/>
      <c r="AU1370" s="288"/>
      <c r="AV1370" s="288"/>
      <c r="AW1370" s="288"/>
      <c r="AX1370" s="288"/>
      <c r="AY1370" s="288"/>
      <c r="AZ1370" s="288"/>
      <c r="BA1370" s="288"/>
      <c r="BB1370" s="288"/>
      <c r="BC1370" s="288"/>
      <c r="BD1370" s="288"/>
      <c r="BE1370" s="288"/>
      <c r="BF1370" s="288"/>
      <c r="BG1370" s="288"/>
      <c r="BH1370" s="288"/>
      <c r="BI1370" s="288"/>
      <c r="BJ1370" s="288"/>
      <c r="BK1370" s="288"/>
      <c r="BL1370" s="288"/>
      <c r="BM1370" s="288"/>
      <c r="BN1370" s="288"/>
      <c r="BO1370" s="288"/>
      <c r="BP1370" s="288"/>
      <c r="BQ1370" s="288"/>
      <c r="BR1370" s="288"/>
      <c r="BS1370" s="288"/>
      <c r="BT1370" s="288"/>
      <c r="BU1370" s="288"/>
      <c r="BV1370" s="288"/>
      <c r="BW1370" s="288"/>
      <c r="BX1370" s="288"/>
      <c r="BY1370" s="288"/>
      <c r="BZ1370" s="288"/>
      <c r="CA1370" s="288"/>
      <c r="CB1370" s="288"/>
      <c r="CC1370" s="288"/>
      <c r="CD1370" s="288"/>
      <c r="CE1370" s="288"/>
      <c r="CF1370" s="288"/>
      <c r="CG1370" s="288"/>
      <c r="CH1370" s="288"/>
      <c r="CI1370" s="288"/>
      <c r="CJ1370" s="288"/>
      <c r="CK1370" s="288"/>
      <c r="CL1370" s="288"/>
    </row>
    <row r="1371" spans="2:90" x14ac:dyDescent="0.4">
      <c r="B1371" s="95" t="str">
        <f>B1373&amp;":"</f>
        <v>New user acquisition cost - (Primary label):</v>
      </c>
      <c r="C1371" s="31"/>
      <c r="D1371" t="s">
        <v>792</v>
      </c>
      <c r="E1371" s="8" t="str">
        <f t="shared" si="1616"/>
        <v>1371 SUBCAC-S</v>
      </c>
      <c r="H1371" s="31"/>
      <c r="I1371" s="73"/>
      <c r="J1371" s="73"/>
      <c r="K1371" s="31"/>
      <c r="L1371" s="31"/>
      <c r="M1371" s="31"/>
      <c r="N1371" s="31"/>
      <c r="O1371" s="31"/>
      <c r="P1371" s="31"/>
      <c r="R1371" s="67"/>
      <c r="S1371" s="152"/>
      <c r="T1371" s="152"/>
      <c r="U1371" s="152"/>
      <c r="V1371" s="152"/>
      <c r="W1371" s="152"/>
      <c r="X1371" s="152"/>
      <c r="Y1371" s="152"/>
      <c r="Z1371" s="152"/>
      <c r="AA1371" s="152"/>
      <c r="AB1371" s="152"/>
      <c r="AC1371" s="152"/>
      <c r="AD1371" s="152"/>
      <c r="AE1371" s="152"/>
      <c r="AF1371" s="152"/>
      <c r="AG1371" s="152"/>
      <c r="AH1371" s="152"/>
      <c r="AI1371" s="152"/>
      <c r="AJ1371" s="152"/>
      <c r="AK1371" s="152"/>
      <c r="AL1371" s="152"/>
      <c r="AM1371" s="152"/>
      <c r="AN1371" s="152"/>
      <c r="AO1371" s="152"/>
      <c r="AP1371" s="152"/>
      <c r="AQ1371" s="152"/>
      <c r="AR1371" s="152"/>
      <c r="AS1371" s="152"/>
      <c r="AT1371" s="152"/>
      <c r="AU1371" s="152"/>
      <c r="AV1371" s="152"/>
      <c r="AW1371" s="152"/>
      <c r="AX1371" s="152"/>
      <c r="AY1371" s="152"/>
      <c r="AZ1371" s="152"/>
      <c r="BA1371" s="152"/>
      <c r="BB1371" s="152"/>
      <c r="BC1371" s="152"/>
      <c r="BD1371" s="152"/>
      <c r="BE1371" s="152"/>
      <c r="BF1371" s="152"/>
      <c r="BG1371" s="152"/>
      <c r="BH1371" s="152"/>
      <c r="BI1371" s="152"/>
      <c r="BJ1371" s="152"/>
      <c r="BK1371" s="152"/>
      <c r="BL1371" s="152"/>
      <c r="BM1371" s="152"/>
      <c r="BN1371" s="152"/>
      <c r="BO1371" s="152"/>
      <c r="BP1371" s="152"/>
      <c r="BQ1371" s="152"/>
      <c r="BR1371" s="152"/>
      <c r="BS1371" s="152"/>
      <c r="BT1371" s="152"/>
      <c r="BU1371" s="152"/>
      <c r="BV1371" s="152"/>
      <c r="BW1371" s="152"/>
      <c r="BX1371" s="152"/>
      <c r="BY1371" s="152"/>
      <c r="BZ1371" s="152"/>
      <c r="CA1371" s="152"/>
      <c r="CB1371" s="152"/>
      <c r="CC1371" s="152"/>
      <c r="CD1371" s="152"/>
      <c r="CE1371" s="152"/>
      <c r="CF1371" s="152"/>
      <c r="CG1371" s="152"/>
      <c r="CH1371" s="152"/>
      <c r="CI1371" s="152"/>
      <c r="CJ1371" s="152"/>
      <c r="CK1371" s="152"/>
      <c r="CL1371" s="152"/>
    </row>
    <row r="1372" spans="2:90" x14ac:dyDescent="0.4">
      <c r="B1372" s="141" t="str">
        <f>"$ cost/new "&amp;B1379</f>
        <v>$ cost/new primary unit</v>
      </c>
      <c r="D1372" t="s">
        <v>792</v>
      </c>
      <c r="E1372" s="8" t="str">
        <f t="shared" si="1616"/>
        <v>1372 SUBCAC-S</v>
      </c>
      <c r="G1372" t="str">
        <f>E1372</f>
        <v>1372 SUBCAC-S</v>
      </c>
      <c r="H1372" s="12"/>
      <c r="I1372" s="60"/>
      <c r="J1372" s="60"/>
      <c r="K1372" s="18">
        <v>5</v>
      </c>
      <c r="L1372" s="18">
        <v>5</v>
      </c>
      <c r="M1372" s="18">
        <v>5</v>
      </c>
      <c r="N1372" s="18">
        <v>5</v>
      </c>
      <c r="O1372" s="18">
        <v>5</v>
      </c>
      <c r="P1372" s="18">
        <v>5</v>
      </c>
      <c r="R1372" s="19"/>
      <c r="S1372" s="143" cm="1">
        <f t="array" ref="S1372">INDEX($K:$P,ROW(),MATCH(S$3,$K$2:$P$2,0))</f>
        <v>5</v>
      </c>
      <c r="T1372" s="143" cm="1">
        <f t="array" ref="T1372">INDEX($K:$P,ROW(),MATCH(T$3,$K$2:$P$2,0))</f>
        <v>5</v>
      </c>
      <c r="U1372" s="143" cm="1">
        <f t="array" ref="U1372">INDEX($K:$P,ROW(),MATCH(U$3,$K$2:$P$2,0))</f>
        <v>5</v>
      </c>
      <c r="V1372" s="143" cm="1">
        <f t="array" ref="V1372">INDEX($K:$P,ROW(),MATCH(V$3,$K$2:$P$2,0))</f>
        <v>5</v>
      </c>
      <c r="W1372" s="143" cm="1">
        <f t="array" ref="W1372">INDEX($K:$P,ROW(),MATCH(W$3,$K$2:$P$2,0))</f>
        <v>5</v>
      </c>
      <c r="X1372" s="143" cm="1">
        <f t="array" ref="X1372">INDEX($K:$P,ROW(),MATCH(X$3,$K$2:$P$2,0))</f>
        <v>5</v>
      </c>
      <c r="Y1372" s="143" cm="1">
        <f t="array" ref="Y1372">INDEX($K:$P,ROW(),MATCH(Y$3,$K$2:$P$2,0))</f>
        <v>5</v>
      </c>
      <c r="Z1372" s="143" cm="1">
        <f t="array" ref="Z1372">INDEX($K:$P,ROW(),MATCH(Z$3,$K$2:$P$2,0))</f>
        <v>5</v>
      </c>
      <c r="AA1372" s="143" cm="1">
        <f t="array" ref="AA1372">INDEX($K:$P,ROW(),MATCH(AA$3,$K$2:$P$2,0))</f>
        <v>5</v>
      </c>
      <c r="AB1372" s="143" cm="1">
        <f t="array" ref="AB1372">INDEX($K:$P,ROW(),MATCH(AB$3,$K$2:$P$2,0))</f>
        <v>5</v>
      </c>
      <c r="AC1372" s="143" cm="1">
        <f t="array" ref="AC1372">INDEX($K:$P,ROW(),MATCH(AC$3,$K$2:$P$2,0))</f>
        <v>5</v>
      </c>
      <c r="AD1372" s="143" cm="1">
        <f t="array" ref="AD1372">INDEX($K:$P,ROW(),MATCH(AD$3,$K$2:$P$2,0))</f>
        <v>5</v>
      </c>
      <c r="AE1372" s="143" cm="1">
        <f t="array" ref="AE1372">INDEX($K:$P,ROW(),MATCH(AE$3,$K$2:$P$2,0))</f>
        <v>5</v>
      </c>
      <c r="AF1372" s="143" cm="1">
        <f t="array" ref="AF1372">INDEX($K:$P,ROW(),MATCH(AF$3,$K$2:$P$2,0))</f>
        <v>5</v>
      </c>
      <c r="AG1372" s="143" cm="1">
        <f t="array" ref="AG1372">INDEX($K:$P,ROW(),MATCH(AG$3,$K$2:$P$2,0))</f>
        <v>5</v>
      </c>
      <c r="AH1372" s="143" cm="1">
        <f t="array" ref="AH1372">INDEX($K:$P,ROW(),MATCH(AH$3,$K$2:$P$2,0))</f>
        <v>5</v>
      </c>
      <c r="AI1372" s="143" cm="1">
        <f t="array" ref="AI1372">INDEX($K:$P,ROW(),MATCH(AI$3,$K$2:$P$2,0))</f>
        <v>5</v>
      </c>
      <c r="AJ1372" s="143" cm="1">
        <f t="array" ref="AJ1372">INDEX($K:$P,ROW(),MATCH(AJ$3,$K$2:$P$2,0))</f>
        <v>5</v>
      </c>
      <c r="AK1372" s="143" cm="1">
        <f t="array" ref="AK1372">INDEX($K:$P,ROW(),MATCH(AK$3,$K$2:$P$2,0))</f>
        <v>5</v>
      </c>
      <c r="AL1372" s="143" cm="1">
        <f t="array" ref="AL1372">INDEX($K:$P,ROW(),MATCH(AL$3,$K$2:$P$2,0))</f>
        <v>5</v>
      </c>
      <c r="AM1372" s="143" cm="1">
        <f t="array" ref="AM1372">INDEX($K:$P,ROW(),MATCH(AM$3,$K$2:$P$2,0))</f>
        <v>5</v>
      </c>
      <c r="AN1372" s="143" cm="1">
        <f t="array" ref="AN1372">INDEX($K:$P,ROW(),MATCH(AN$3,$K$2:$P$2,0))</f>
        <v>5</v>
      </c>
      <c r="AO1372" s="143" cm="1">
        <f t="array" ref="AO1372">INDEX($K:$P,ROW(),MATCH(AO$3,$K$2:$P$2,0))</f>
        <v>5</v>
      </c>
      <c r="AP1372" s="143" cm="1">
        <f t="array" ref="AP1372">INDEX($K:$P,ROW(),MATCH(AP$3,$K$2:$P$2,0))</f>
        <v>5</v>
      </c>
      <c r="AQ1372" s="143" cm="1">
        <f t="array" ref="AQ1372">INDEX($K:$P,ROW(),MATCH(AQ$3,$K$2:$P$2,0))</f>
        <v>5</v>
      </c>
      <c r="AR1372" s="143" cm="1">
        <f t="array" ref="AR1372">INDEX($K:$P,ROW(),MATCH(AR$3,$K$2:$P$2,0))</f>
        <v>5</v>
      </c>
      <c r="AS1372" s="143" cm="1">
        <f t="array" ref="AS1372">INDEX($K:$P,ROW(),MATCH(AS$3,$K$2:$P$2,0))</f>
        <v>5</v>
      </c>
      <c r="AT1372" s="143" cm="1">
        <f t="array" ref="AT1372">INDEX($K:$P,ROW(),MATCH(AT$3,$K$2:$P$2,0))</f>
        <v>5</v>
      </c>
      <c r="AU1372" s="143" cm="1">
        <f t="array" ref="AU1372">INDEX($K:$P,ROW(),MATCH(AU$3,$K$2:$P$2,0))</f>
        <v>5</v>
      </c>
      <c r="AV1372" s="143" cm="1">
        <f t="array" ref="AV1372">INDEX($K:$P,ROW(),MATCH(AV$3,$K$2:$P$2,0))</f>
        <v>5</v>
      </c>
      <c r="AW1372" s="143" cm="1">
        <f t="array" ref="AW1372">INDEX($K:$P,ROW(),MATCH(AW$3,$K$2:$P$2,0))</f>
        <v>5</v>
      </c>
      <c r="AX1372" s="143" cm="1">
        <f t="array" ref="AX1372">INDEX($K:$P,ROW(),MATCH(AX$3,$K$2:$P$2,0))</f>
        <v>5</v>
      </c>
      <c r="AY1372" s="143" cm="1">
        <f t="array" ref="AY1372">INDEX($K:$P,ROW(),MATCH(AY$3,$K$2:$P$2,0))</f>
        <v>5</v>
      </c>
      <c r="AZ1372" s="143" cm="1">
        <f t="array" ref="AZ1372">INDEX($K:$P,ROW(),MATCH(AZ$3,$K$2:$P$2,0))</f>
        <v>5</v>
      </c>
      <c r="BA1372" s="143" cm="1">
        <f t="array" ref="BA1372">INDEX($K:$P,ROW(),MATCH(BA$3,$K$2:$P$2,0))</f>
        <v>5</v>
      </c>
      <c r="BB1372" s="143" cm="1">
        <f t="array" ref="BB1372">INDEX($K:$P,ROW(),MATCH(BB$3,$K$2:$P$2,0))</f>
        <v>5</v>
      </c>
      <c r="BC1372" s="143" cm="1">
        <f t="array" ref="BC1372">INDEX($K:$P,ROW(),MATCH(BC$3,$K$2:$P$2,0))</f>
        <v>5</v>
      </c>
      <c r="BD1372" s="143" cm="1">
        <f t="array" ref="BD1372">INDEX($K:$P,ROW(),MATCH(BD$3,$K$2:$P$2,0))</f>
        <v>5</v>
      </c>
      <c r="BE1372" s="143" cm="1">
        <f t="array" ref="BE1372">INDEX($K:$P,ROW(),MATCH(BE$3,$K$2:$P$2,0))</f>
        <v>5</v>
      </c>
      <c r="BF1372" s="143" cm="1">
        <f t="array" ref="BF1372">INDEX($K:$P,ROW(),MATCH(BF$3,$K$2:$P$2,0))</f>
        <v>5</v>
      </c>
      <c r="BG1372" s="143" cm="1">
        <f t="array" ref="BG1372">INDEX($K:$P,ROW(),MATCH(BG$3,$K$2:$P$2,0))</f>
        <v>5</v>
      </c>
      <c r="BH1372" s="143" cm="1">
        <f t="array" ref="BH1372">INDEX($K:$P,ROW(),MATCH(BH$3,$K$2:$P$2,0))</f>
        <v>5</v>
      </c>
      <c r="BI1372" s="143" cm="1">
        <f t="array" ref="BI1372">INDEX($K:$P,ROW(),MATCH(BI$3,$K$2:$P$2,0))</f>
        <v>5</v>
      </c>
      <c r="BJ1372" s="143" cm="1">
        <f t="array" ref="BJ1372">INDEX($K:$P,ROW(),MATCH(BJ$3,$K$2:$P$2,0))</f>
        <v>5</v>
      </c>
      <c r="BK1372" s="143" cm="1">
        <f t="array" ref="BK1372">INDEX($K:$P,ROW(),MATCH(BK$3,$K$2:$P$2,0))</f>
        <v>5</v>
      </c>
      <c r="BL1372" s="143" cm="1">
        <f t="array" ref="BL1372">INDEX($K:$P,ROW(),MATCH(BL$3,$K$2:$P$2,0))</f>
        <v>5</v>
      </c>
      <c r="BM1372" s="143" cm="1">
        <f t="array" ref="BM1372">INDEX($K:$P,ROW(),MATCH(BM$3,$K$2:$P$2,0))</f>
        <v>5</v>
      </c>
      <c r="BN1372" s="143" cm="1">
        <f t="array" ref="BN1372">INDEX($K:$P,ROW(),MATCH(BN$3,$K$2:$P$2,0))</f>
        <v>5</v>
      </c>
      <c r="BO1372" s="143" cm="1">
        <f t="array" ref="BO1372">INDEX($K:$P,ROW(),MATCH(BO$3,$K$2:$P$2,0))</f>
        <v>5</v>
      </c>
      <c r="BP1372" s="143" cm="1">
        <f t="array" ref="BP1372">INDEX($K:$P,ROW(),MATCH(BP$3,$K$2:$P$2,0))</f>
        <v>5</v>
      </c>
      <c r="BQ1372" s="143" cm="1">
        <f t="array" ref="BQ1372">INDEX($K:$P,ROW(),MATCH(BQ$3,$K$2:$P$2,0))</f>
        <v>5</v>
      </c>
      <c r="BR1372" s="143" cm="1">
        <f t="array" ref="BR1372">INDEX($K:$P,ROW(),MATCH(BR$3,$K$2:$P$2,0))</f>
        <v>5</v>
      </c>
      <c r="BS1372" s="143" cm="1">
        <f t="array" ref="BS1372">INDEX($K:$P,ROW(),MATCH(BS$3,$K$2:$P$2,0))</f>
        <v>5</v>
      </c>
      <c r="BT1372" s="143" cm="1">
        <f t="array" ref="BT1372">INDEX($K:$P,ROW(),MATCH(BT$3,$K$2:$P$2,0))</f>
        <v>5</v>
      </c>
      <c r="BU1372" s="143" cm="1">
        <f t="array" ref="BU1372">INDEX($K:$P,ROW(),MATCH(BU$3,$K$2:$P$2,0))</f>
        <v>5</v>
      </c>
      <c r="BV1372" s="143" cm="1">
        <f t="array" ref="BV1372">INDEX($K:$P,ROW(),MATCH(BV$3,$K$2:$P$2,0))</f>
        <v>5</v>
      </c>
      <c r="BW1372" s="143" cm="1">
        <f t="array" ref="BW1372">INDEX($K:$P,ROW(),MATCH(BW$3,$K$2:$P$2,0))</f>
        <v>5</v>
      </c>
      <c r="BX1372" s="143" cm="1">
        <f t="array" ref="BX1372">INDEX($K:$P,ROW(),MATCH(BX$3,$K$2:$P$2,0))</f>
        <v>5</v>
      </c>
      <c r="BY1372" s="143" cm="1">
        <f t="array" ref="BY1372">INDEX($K:$P,ROW(),MATCH(BY$3,$K$2:$P$2,0))</f>
        <v>5</v>
      </c>
      <c r="BZ1372" s="143" cm="1">
        <f t="array" ref="BZ1372">INDEX($K:$P,ROW(),MATCH(BZ$3,$K$2:$P$2,0))</f>
        <v>5</v>
      </c>
      <c r="CA1372" s="143" cm="1">
        <f t="array" ref="CA1372">INDEX($K:$P,ROW(),MATCH(CA$3,$K$2:$P$2,0))</f>
        <v>5</v>
      </c>
      <c r="CB1372" s="143" cm="1">
        <f t="array" ref="CB1372">INDEX($K:$P,ROW(),MATCH(CB$3,$K$2:$P$2,0))</f>
        <v>5</v>
      </c>
      <c r="CC1372" s="143" cm="1">
        <f t="array" ref="CC1372">INDEX($K:$P,ROW(),MATCH(CC$3,$K$2:$P$2,0))</f>
        <v>5</v>
      </c>
      <c r="CD1372" s="143" cm="1">
        <f t="array" ref="CD1372">INDEX($K:$P,ROW(),MATCH(CD$3,$K$2:$P$2,0))</f>
        <v>5</v>
      </c>
      <c r="CE1372" s="143" cm="1">
        <f t="array" ref="CE1372">INDEX($K:$P,ROW(),MATCH(CE$3,$K$2:$P$2,0))</f>
        <v>5</v>
      </c>
      <c r="CF1372" s="143" cm="1">
        <f t="array" ref="CF1372">INDEX($K:$P,ROW(),MATCH(CF$3,$K$2:$P$2,0))</f>
        <v>5</v>
      </c>
      <c r="CG1372" s="143" cm="1">
        <f t="array" ref="CG1372">INDEX($K:$P,ROW(),MATCH(CG$3,$K$2:$P$2,0))</f>
        <v>5</v>
      </c>
      <c r="CH1372" s="143" cm="1">
        <f t="array" ref="CH1372">INDEX($K:$P,ROW(),MATCH(CH$3,$K$2:$P$2,0))</f>
        <v>5</v>
      </c>
      <c r="CI1372" s="143" cm="1">
        <f t="array" ref="CI1372">INDEX($K:$P,ROW(),MATCH(CI$3,$K$2:$P$2,0))</f>
        <v>5</v>
      </c>
      <c r="CJ1372" s="143" cm="1">
        <f t="array" ref="CJ1372">INDEX($K:$P,ROW(),MATCH(CJ$3,$K$2:$P$2,0))</f>
        <v>5</v>
      </c>
      <c r="CK1372" s="143" cm="1">
        <f t="array" ref="CK1372">INDEX($K:$P,ROW(),MATCH(CK$3,$K$2:$P$2,0))</f>
        <v>5</v>
      </c>
      <c r="CL1372" s="143" cm="1">
        <f t="array" ref="CL1372">INDEX($K:$P,ROW(),MATCH(CL$3,$K$2:$P$2,0))</f>
        <v>5</v>
      </c>
    </row>
    <row r="1373" spans="2:90" x14ac:dyDescent="0.4">
      <c r="B1373" s="123" t="str">
        <f>SUBSTITUTE(B1370,":","")&amp;" - "&amp;B1378</f>
        <v>New user acquisition cost - (Primary label)</v>
      </c>
      <c r="C1373" s="27" t="s">
        <v>203</v>
      </c>
      <c r="D1373" t="s">
        <v>792</v>
      </c>
      <c r="E1373" s="8" t="str">
        <f t="shared" si="1616"/>
        <v>1373 SUBCAC-S</v>
      </c>
      <c r="F1373" s="27"/>
      <c r="G1373" s="27"/>
      <c r="H1373" s="27"/>
      <c r="I1373" s="78"/>
      <c r="J1373" s="78"/>
      <c r="K1373" s="115">
        <f t="shared" ref="K1373:P1373" ca="1" si="1617">SUMIF($3:$3,K$2,1373:1373)</f>
        <v>-300000</v>
      </c>
      <c r="L1373" s="115">
        <f t="shared" ca="1" si="1617"/>
        <v>-300000</v>
      </c>
      <c r="M1373" s="115">
        <f t="shared" ca="1" si="1617"/>
        <v>-300000</v>
      </c>
      <c r="N1373" s="115">
        <f t="shared" ca="1" si="1617"/>
        <v>-300000</v>
      </c>
      <c r="O1373" s="115">
        <f t="shared" ca="1" si="1617"/>
        <v>-300000</v>
      </c>
      <c r="P1373" s="115">
        <f t="shared" ca="1" si="1617"/>
        <v>-300000</v>
      </c>
      <c r="R1373" s="33"/>
      <c r="S1373" s="144" cm="1">
        <f t="array" aca="1" ref="S1373" ca="1">-S1372*INDIRECT(S1365)</f>
        <v>-25000</v>
      </c>
      <c r="T1373" s="144" cm="1">
        <f t="array" aca="1" ref="T1373" ca="1">-T1372*INDIRECT(T1365)</f>
        <v>-25000</v>
      </c>
      <c r="U1373" s="144" cm="1">
        <f t="array" aca="1" ref="U1373" ca="1">-U1372*INDIRECT(U1365)</f>
        <v>-25000</v>
      </c>
      <c r="V1373" s="144" cm="1">
        <f t="array" aca="1" ref="V1373" ca="1">-V1372*INDIRECT(V1365)</f>
        <v>-25000</v>
      </c>
      <c r="W1373" s="144" cm="1">
        <f t="array" aca="1" ref="W1373" ca="1">-W1372*INDIRECT(W1365)</f>
        <v>-25000</v>
      </c>
      <c r="X1373" s="144" cm="1">
        <f t="array" aca="1" ref="X1373" ca="1">-X1372*INDIRECT(X1365)</f>
        <v>-25000</v>
      </c>
      <c r="Y1373" s="144" cm="1">
        <f t="array" aca="1" ref="Y1373" ca="1">-Y1372*INDIRECT(Y1365)</f>
        <v>-25000</v>
      </c>
      <c r="Z1373" s="144" cm="1">
        <f t="array" aca="1" ref="Z1373" ca="1">-Z1372*INDIRECT(Z1365)</f>
        <v>-25000</v>
      </c>
      <c r="AA1373" s="144" cm="1">
        <f t="array" aca="1" ref="AA1373" ca="1">-AA1372*INDIRECT(AA1365)</f>
        <v>-25000</v>
      </c>
      <c r="AB1373" s="144" cm="1">
        <f t="array" aca="1" ref="AB1373" ca="1">-AB1372*INDIRECT(AB1365)</f>
        <v>-25000</v>
      </c>
      <c r="AC1373" s="144" cm="1">
        <f t="array" aca="1" ref="AC1373" ca="1">-AC1372*INDIRECT(AC1365)</f>
        <v>-25000</v>
      </c>
      <c r="AD1373" s="144" cm="1">
        <f t="array" aca="1" ref="AD1373" ca="1">-AD1372*INDIRECT(AD1365)</f>
        <v>-25000</v>
      </c>
      <c r="AE1373" s="144" cm="1">
        <f t="array" aca="1" ref="AE1373" ca="1">-AE1372*INDIRECT(AE1365)</f>
        <v>-25000</v>
      </c>
      <c r="AF1373" s="144" cm="1">
        <f t="array" aca="1" ref="AF1373" ca="1">-AF1372*INDIRECT(AF1365)</f>
        <v>-25000</v>
      </c>
      <c r="AG1373" s="144" cm="1">
        <f t="array" aca="1" ref="AG1373" ca="1">-AG1372*INDIRECT(AG1365)</f>
        <v>-25000</v>
      </c>
      <c r="AH1373" s="144" cm="1">
        <f t="array" aca="1" ref="AH1373" ca="1">-AH1372*INDIRECT(AH1365)</f>
        <v>-25000</v>
      </c>
      <c r="AI1373" s="144" cm="1">
        <f t="array" aca="1" ref="AI1373" ca="1">-AI1372*INDIRECT(AI1365)</f>
        <v>-25000</v>
      </c>
      <c r="AJ1373" s="144" cm="1">
        <f t="array" aca="1" ref="AJ1373" ca="1">-AJ1372*INDIRECT(AJ1365)</f>
        <v>-25000</v>
      </c>
      <c r="AK1373" s="144" cm="1">
        <f t="array" aca="1" ref="AK1373" ca="1">-AK1372*INDIRECT(AK1365)</f>
        <v>-25000</v>
      </c>
      <c r="AL1373" s="144" cm="1">
        <f t="array" aca="1" ref="AL1373" ca="1">-AL1372*INDIRECT(AL1365)</f>
        <v>-25000</v>
      </c>
      <c r="AM1373" s="144" cm="1">
        <f t="array" aca="1" ref="AM1373" ca="1">-AM1372*INDIRECT(AM1365)</f>
        <v>-25000</v>
      </c>
      <c r="AN1373" s="144" cm="1">
        <f t="array" aca="1" ref="AN1373" ca="1">-AN1372*INDIRECT(AN1365)</f>
        <v>-25000</v>
      </c>
      <c r="AO1373" s="144" cm="1">
        <f t="array" aca="1" ref="AO1373" ca="1">-AO1372*INDIRECT(AO1365)</f>
        <v>-25000</v>
      </c>
      <c r="AP1373" s="144" cm="1">
        <f t="array" aca="1" ref="AP1373" ca="1">-AP1372*INDIRECT(AP1365)</f>
        <v>-25000</v>
      </c>
      <c r="AQ1373" s="144" cm="1">
        <f t="array" aca="1" ref="AQ1373" ca="1">-AQ1372*INDIRECT(AQ1365)</f>
        <v>-25000</v>
      </c>
      <c r="AR1373" s="144" cm="1">
        <f t="array" aca="1" ref="AR1373" ca="1">-AR1372*INDIRECT(AR1365)</f>
        <v>-25000</v>
      </c>
      <c r="AS1373" s="144" cm="1">
        <f t="array" aca="1" ref="AS1373" ca="1">-AS1372*INDIRECT(AS1365)</f>
        <v>-25000</v>
      </c>
      <c r="AT1373" s="144" cm="1">
        <f t="array" aca="1" ref="AT1373" ca="1">-AT1372*INDIRECT(AT1365)</f>
        <v>-25000</v>
      </c>
      <c r="AU1373" s="144" cm="1">
        <f t="array" aca="1" ref="AU1373" ca="1">-AU1372*INDIRECT(AU1365)</f>
        <v>-25000</v>
      </c>
      <c r="AV1373" s="144" cm="1">
        <f t="array" aca="1" ref="AV1373" ca="1">-AV1372*INDIRECT(AV1365)</f>
        <v>-25000</v>
      </c>
      <c r="AW1373" s="144" cm="1">
        <f t="array" aca="1" ref="AW1373" ca="1">-AW1372*INDIRECT(AW1365)</f>
        <v>-25000</v>
      </c>
      <c r="AX1373" s="144" cm="1">
        <f t="array" aca="1" ref="AX1373" ca="1">-AX1372*INDIRECT(AX1365)</f>
        <v>-25000</v>
      </c>
      <c r="AY1373" s="144" cm="1">
        <f t="array" aca="1" ref="AY1373" ca="1">-AY1372*INDIRECT(AY1365)</f>
        <v>-25000</v>
      </c>
      <c r="AZ1373" s="144" cm="1">
        <f t="array" aca="1" ref="AZ1373" ca="1">-AZ1372*INDIRECT(AZ1365)</f>
        <v>-25000</v>
      </c>
      <c r="BA1373" s="144" cm="1">
        <f t="array" aca="1" ref="BA1373" ca="1">-BA1372*INDIRECT(BA1365)</f>
        <v>-25000</v>
      </c>
      <c r="BB1373" s="144" cm="1">
        <f t="array" aca="1" ref="BB1373" ca="1">-BB1372*INDIRECT(BB1365)</f>
        <v>-25000</v>
      </c>
      <c r="BC1373" s="144" cm="1">
        <f t="array" aca="1" ref="BC1373" ca="1">-BC1372*INDIRECT(BC1365)</f>
        <v>-25000</v>
      </c>
      <c r="BD1373" s="144" cm="1">
        <f t="array" aca="1" ref="BD1373" ca="1">-BD1372*INDIRECT(BD1365)</f>
        <v>-25000</v>
      </c>
      <c r="BE1373" s="144" cm="1">
        <f t="array" aca="1" ref="BE1373" ca="1">-BE1372*INDIRECT(BE1365)</f>
        <v>-25000</v>
      </c>
      <c r="BF1373" s="144" cm="1">
        <f t="array" aca="1" ref="BF1373" ca="1">-BF1372*INDIRECT(BF1365)</f>
        <v>-25000</v>
      </c>
      <c r="BG1373" s="144" cm="1">
        <f t="array" aca="1" ref="BG1373" ca="1">-BG1372*INDIRECT(BG1365)</f>
        <v>-25000</v>
      </c>
      <c r="BH1373" s="144" cm="1">
        <f t="array" aca="1" ref="BH1373" ca="1">-BH1372*INDIRECT(BH1365)</f>
        <v>-25000</v>
      </c>
      <c r="BI1373" s="144" cm="1">
        <f t="array" aca="1" ref="BI1373" ca="1">-BI1372*INDIRECT(BI1365)</f>
        <v>-25000</v>
      </c>
      <c r="BJ1373" s="144" cm="1">
        <f t="array" aca="1" ref="BJ1373" ca="1">-BJ1372*INDIRECT(BJ1365)</f>
        <v>-25000</v>
      </c>
      <c r="BK1373" s="144" cm="1">
        <f t="array" aca="1" ref="BK1373" ca="1">-BK1372*INDIRECT(BK1365)</f>
        <v>-25000</v>
      </c>
      <c r="BL1373" s="144" cm="1">
        <f t="array" aca="1" ref="BL1373" ca="1">-BL1372*INDIRECT(BL1365)</f>
        <v>-25000</v>
      </c>
      <c r="BM1373" s="144" cm="1">
        <f t="array" aca="1" ref="BM1373" ca="1">-BM1372*INDIRECT(BM1365)</f>
        <v>-25000</v>
      </c>
      <c r="BN1373" s="144" cm="1">
        <f t="array" aca="1" ref="BN1373" ca="1">-BN1372*INDIRECT(BN1365)</f>
        <v>-25000</v>
      </c>
      <c r="BO1373" s="144" cm="1">
        <f t="array" aca="1" ref="BO1373" ca="1">-BO1372*INDIRECT(BO1365)</f>
        <v>-25000</v>
      </c>
      <c r="BP1373" s="144" cm="1">
        <f t="array" aca="1" ref="BP1373" ca="1">-BP1372*INDIRECT(BP1365)</f>
        <v>-25000</v>
      </c>
      <c r="BQ1373" s="144" cm="1">
        <f t="array" aca="1" ref="BQ1373" ca="1">-BQ1372*INDIRECT(BQ1365)</f>
        <v>-25000</v>
      </c>
      <c r="BR1373" s="144" cm="1">
        <f t="array" aca="1" ref="BR1373" ca="1">-BR1372*INDIRECT(BR1365)</f>
        <v>-25000</v>
      </c>
      <c r="BS1373" s="144" cm="1">
        <f t="array" aca="1" ref="BS1373" ca="1">-BS1372*INDIRECT(BS1365)</f>
        <v>-25000</v>
      </c>
      <c r="BT1373" s="144" cm="1">
        <f t="array" aca="1" ref="BT1373" ca="1">-BT1372*INDIRECT(BT1365)</f>
        <v>-25000</v>
      </c>
      <c r="BU1373" s="144" cm="1">
        <f t="array" aca="1" ref="BU1373" ca="1">-BU1372*INDIRECT(BU1365)</f>
        <v>-25000</v>
      </c>
      <c r="BV1373" s="144" cm="1">
        <f t="array" aca="1" ref="BV1373" ca="1">-BV1372*INDIRECT(BV1365)</f>
        <v>-25000</v>
      </c>
      <c r="BW1373" s="144" cm="1">
        <f t="array" aca="1" ref="BW1373" ca="1">-BW1372*INDIRECT(BW1365)</f>
        <v>-25000</v>
      </c>
      <c r="BX1373" s="144" cm="1">
        <f t="array" aca="1" ref="BX1373" ca="1">-BX1372*INDIRECT(BX1365)</f>
        <v>-25000</v>
      </c>
      <c r="BY1373" s="144" cm="1">
        <f t="array" aca="1" ref="BY1373" ca="1">-BY1372*INDIRECT(BY1365)</f>
        <v>-25000</v>
      </c>
      <c r="BZ1373" s="144" cm="1">
        <f t="array" aca="1" ref="BZ1373" ca="1">-BZ1372*INDIRECT(BZ1365)</f>
        <v>-25000</v>
      </c>
      <c r="CA1373" s="144" cm="1">
        <f t="array" aca="1" ref="CA1373" ca="1">-CA1372*INDIRECT(CA1365)</f>
        <v>-25000</v>
      </c>
      <c r="CB1373" s="144" cm="1">
        <f t="array" aca="1" ref="CB1373" ca="1">-CB1372*INDIRECT(CB1365)</f>
        <v>-25000</v>
      </c>
      <c r="CC1373" s="144" cm="1">
        <f t="array" aca="1" ref="CC1373" ca="1">-CC1372*INDIRECT(CC1365)</f>
        <v>-25000</v>
      </c>
      <c r="CD1373" s="144" cm="1">
        <f t="array" aca="1" ref="CD1373" ca="1">-CD1372*INDIRECT(CD1365)</f>
        <v>-25000</v>
      </c>
      <c r="CE1373" s="144" cm="1">
        <f t="array" aca="1" ref="CE1373" ca="1">-CE1372*INDIRECT(CE1365)</f>
        <v>-25000</v>
      </c>
      <c r="CF1373" s="144" cm="1">
        <f t="array" aca="1" ref="CF1373" ca="1">-CF1372*INDIRECT(CF1365)</f>
        <v>-25000</v>
      </c>
      <c r="CG1373" s="144" cm="1">
        <f t="array" aca="1" ref="CG1373" ca="1">-CG1372*INDIRECT(CG1365)</f>
        <v>-25000</v>
      </c>
      <c r="CH1373" s="144" cm="1">
        <f t="array" aca="1" ref="CH1373" ca="1">-CH1372*INDIRECT(CH1365)</f>
        <v>-25000</v>
      </c>
      <c r="CI1373" s="144" cm="1">
        <f t="array" aca="1" ref="CI1373" ca="1">-CI1372*INDIRECT(CI1365)</f>
        <v>-25000</v>
      </c>
      <c r="CJ1373" s="144" cm="1">
        <f t="array" aca="1" ref="CJ1373" ca="1">-CJ1372*INDIRECT(CJ1365)</f>
        <v>-25000</v>
      </c>
      <c r="CK1373" s="144" cm="1">
        <f t="array" aca="1" ref="CK1373" ca="1">-CK1372*INDIRECT(CK1365)</f>
        <v>-25000</v>
      </c>
      <c r="CL1373" s="144" cm="1">
        <f t="array" aca="1" ref="CL1373" ca="1">-CL1372*INDIRECT(CL1365)</f>
        <v>-25000</v>
      </c>
    </row>
    <row r="1374" spans="2:90" x14ac:dyDescent="0.4">
      <c r="B1374" s="13"/>
      <c r="D1374" t="s">
        <v>792</v>
      </c>
      <c r="E1374" s="8" t="str">
        <f t="shared" si="1616"/>
        <v>1374 SUBCAC-S</v>
      </c>
      <c r="G1374" t="s">
        <v>244</v>
      </c>
      <c r="H1374" s="12"/>
      <c r="I1374" s="60"/>
      <c r="J1374" s="60"/>
      <c r="R1374" s="9"/>
      <c r="S1374" s="145"/>
      <c r="T1374" s="145"/>
      <c r="U1374" s="145"/>
      <c r="V1374" s="145"/>
      <c r="W1374" s="145"/>
      <c r="X1374" s="145"/>
      <c r="Y1374" s="145"/>
      <c r="Z1374" s="145"/>
      <c r="AA1374" s="145"/>
      <c r="AB1374" s="145"/>
      <c r="AC1374" s="145"/>
      <c r="AD1374" s="145"/>
      <c r="AE1374" s="145"/>
      <c r="AF1374" s="145"/>
      <c r="AG1374" s="145"/>
      <c r="AH1374" s="145"/>
      <c r="AI1374" s="145"/>
      <c r="AJ1374" s="145"/>
      <c r="AK1374" s="145"/>
      <c r="AL1374" s="145"/>
      <c r="AM1374" s="145"/>
      <c r="AN1374" s="145"/>
      <c r="AO1374" s="145"/>
      <c r="AP1374" s="145"/>
      <c r="AQ1374" s="145"/>
      <c r="AR1374" s="145"/>
      <c r="AS1374" s="145"/>
      <c r="AT1374" s="145"/>
      <c r="AU1374" s="145"/>
      <c r="AV1374" s="145"/>
      <c r="AW1374" s="145"/>
      <c r="AX1374" s="145"/>
      <c r="AY1374" s="145"/>
      <c r="AZ1374" s="145"/>
      <c r="BA1374" s="145"/>
      <c r="BB1374" s="145"/>
      <c r="BC1374" s="145"/>
      <c r="BD1374" s="145"/>
      <c r="BE1374" s="145"/>
      <c r="BF1374" s="145"/>
      <c r="BG1374" s="145"/>
      <c r="BH1374" s="145"/>
      <c r="BI1374" s="145"/>
      <c r="BJ1374" s="145"/>
      <c r="BK1374" s="145"/>
      <c r="BL1374" s="145"/>
      <c r="BM1374" s="145"/>
      <c r="BN1374" s="145"/>
      <c r="BO1374" s="145"/>
      <c r="BP1374" s="145"/>
      <c r="BQ1374" s="145"/>
      <c r="BR1374" s="145"/>
      <c r="BS1374" s="145"/>
      <c r="BT1374" s="145"/>
      <c r="BU1374" s="145"/>
      <c r="BV1374" s="145"/>
      <c r="BW1374" s="145"/>
      <c r="BX1374" s="145"/>
      <c r="BY1374" s="145"/>
      <c r="BZ1374" s="145"/>
      <c r="CA1374" s="145"/>
      <c r="CB1374" s="145"/>
      <c r="CC1374" s="145"/>
      <c r="CD1374" s="145"/>
      <c r="CE1374" s="145"/>
      <c r="CF1374" s="145"/>
      <c r="CG1374" s="145"/>
      <c r="CH1374" s="145"/>
      <c r="CI1374" s="145"/>
      <c r="CJ1374" s="145"/>
      <c r="CK1374" s="145"/>
      <c r="CL1374" s="145"/>
    </row>
    <row r="1375" spans="2:90" x14ac:dyDescent="0.4">
      <c r="B1375" s="123" t="s">
        <v>68</v>
      </c>
      <c r="D1375" t="s">
        <v>792</v>
      </c>
      <c r="E1375" s="8" t="str">
        <f t="shared" si="1616"/>
        <v>1375 SUBCAC-S</v>
      </c>
      <c r="H1375" s="12"/>
      <c r="I1375" s="60"/>
      <c r="J1375" s="60"/>
      <c r="K1375" s="33">
        <f t="shared" ref="K1375:P1375" ca="1" si="1618">SUMIF($3:$3,K$2,1375:1375)</f>
        <v>-180000</v>
      </c>
      <c r="L1375" s="33">
        <f t="shared" ca="1" si="1618"/>
        <v>-180000</v>
      </c>
      <c r="M1375" s="33">
        <f t="shared" ca="1" si="1618"/>
        <v>-180000</v>
      </c>
      <c r="N1375" s="33">
        <f t="shared" ca="1" si="1618"/>
        <v>-180000</v>
      </c>
      <c r="O1375" s="33">
        <f t="shared" ca="1" si="1618"/>
        <v>-180000</v>
      </c>
      <c r="P1375" s="33">
        <f t="shared" ca="1" si="1618"/>
        <v>-180000</v>
      </c>
      <c r="R1375" s="33"/>
      <c r="S1375" s="77" cm="1">
        <f t="array" aca="1" ref="S1375" ca="1">INDIRECT(S1364)+S1373</f>
        <v>-15000</v>
      </c>
      <c r="T1375" s="77" cm="1">
        <f t="array" aca="1" ref="T1375" ca="1">INDIRECT(T1364)+T1373</f>
        <v>-15000</v>
      </c>
      <c r="U1375" s="77" cm="1">
        <f t="array" aca="1" ref="U1375" ca="1">INDIRECT(U1364)+U1373</f>
        <v>-15000</v>
      </c>
      <c r="V1375" s="77" cm="1">
        <f t="array" aca="1" ref="V1375" ca="1">INDIRECT(V1364)+V1373</f>
        <v>-15000</v>
      </c>
      <c r="W1375" s="77" cm="1">
        <f t="array" aca="1" ref="W1375" ca="1">INDIRECT(W1364)+W1373</f>
        <v>-15000</v>
      </c>
      <c r="X1375" s="77" cm="1">
        <f t="array" aca="1" ref="X1375" ca="1">INDIRECT(X1364)+X1373</f>
        <v>-15000</v>
      </c>
      <c r="Y1375" s="77" cm="1">
        <f t="array" aca="1" ref="Y1375" ca="1">INDIRECT(Y1364)+Y1373</f>
        <v>-15000</v>
      </c>
      <c r="Z1375" s="77" cm="1">
        <f t="array" aca="1" ref="Z1375" ca="1">INDIRECT(Z1364)+Z1373</f>
        <v>-15000</v>
      </c>
      <c r="AA1375" s="77" cm="1">
        <f t="array" aca="1" ref="AA1375" ca="1">INDIRECT(AA1364)+AA1373</f>
        <v>-15000</v>
      </c>
      <c r="AB1375" s="77" cm="1">
        <f t="array" aca="1" ref="AB1375" ca="1">INDIRECT(AB1364)+AB1373</f>
        <v>-15000</v>
      </c>
      <c r="AC1375" s="77" cm="1">
        <f t="array" aca="1" ref="AC1375" ca="1">INDIRECT(AC1364)+AC1373</f>
        <v>-15000</v>
      </c>
      <c r="AD1375" s="77" cm="1">
        <f t="array" aca="1" ref="AD1375" ca="1">INDIRECT(AD1364)+AD1373</f>
        <v>-15000</v>
      </c>
      <c r="AE1375" s="77" cm="1">
        <f t="array" aca="1" ref="AE1375" ca="1">INDIRECT(AE1364)+AE1373</f>
        <v>-15000</v>
      </c>
      <c r="AF1375" s="77" cm="1">
        <f t="array" aca="1" ref="AF1375" ca="1">INDIRECT(AF1364)+AF1373</f>
        <v>-15000</v>
      </c>
      <c r="AG1375" s="77" cm="1">
        <f t="array" aca="1" ref="AG1375" ca="1">INDIRECT(AG1364)+AG1373</f>
        <v>-15000</v>
      </c>
      <c r="AH1375" s="77" cm="1">
        <f t="array" aca="1" ref="AH1375" ca="1">INDIRECT(AH1364)+AH1373</f>
        <v>-15000</v>
      </c>
      <c r="AI1375" s="77" cm="1">
        <f t="array" aca="1" ref="AI1375" ca="1">INDIRECT(AI1364)+AI1373</f>
        <v>-15000</v>
      </c>
      <c r="AJ1375" s="77" cm="1">
        <f t="array" aca="1" ref="AJ1375" ca="1">INDIRECT(AJ1364)+AJ1373</f>
        <v>-15000</v>
      </c>
      <c r="AK1375" s="77" cm="1">
        <f t="array" aca="1" ref="AK1375" ca="1">INDIRECT(AK1364)+AK1373</f>
        <v>-15000</v>
      </c>
      <c r="AL1375" s="77" cm="1">
        <f t="array" aca="1" ref="AL1375" ca="1">INDIRECT(AL1364)+AL1373</f>
        <v>-15000</v>
      </c>
      <c r="AM1375" s="77" cm="1">
        <f t="array" aca="1" ref="AM1375" ca="1">INDIRECT(AM1364)+AM1373</f>
        <v>-15000</v>
      </c>
      <c r="AN1375" s="77" cm="1">
        <f t="array" aca="1" ref="AN1375" ca="1">INDIRECT(AN1364)+AN1373</f>
        <v>-15000</v>
      </c>
      <c r="AO1375" s="77" cm="1">
        <f t="array" aca="1" ref="AO1375" ca="1">INDIRECT(AO1364)+AO1373</f>
        <v>-15000</v>
      </c>
      <c r="AP1375" s="77" cm="1">
        <f t="array" aca="1" ref="AP1375" ca="1">INDIRECT(AP1364)+AP1373</f>
        <v>-15000</v>
      </c>
      <c r="AQ1375" s="77" cm="1">
        <f t="array" aca="1" ref="AQ1375" ca="1">INDIRECT(AQ1364)+AQ1373</f>
        <v>-15000</v>
      </c>
      <c r="AR1375" s="77" cm="1">
        <f t="array" aca="1" ref="AR1375" ca="1">INDIRECT(AR1364)+AR1373</f>
        <v>-15000</v>
      </c>
      <c r="AS1375" s="77" cm="1">
        <f t="array" aca="1" ref="AS1375" ca="1">INDIRECT(AS1364)+AS1373</f>
        <v>-15000</v>
      </c>
      <c r="AT1375" s="77" cm="1">
        <f t="array" aca="1" ref="AT1375" ca="1">INDIRECT(AT1364)+AT1373</f>
        <v>-15000</v>
      </c>
      <c r="AU1375" s="77" cm="1">
        <f t="array" aca="1" ref="AU1375" ca="1">INDIRECT(AU1364)+AU1373</f>
        <v>-15000</v>
      </c>
      <c r="AV1375" s="77" cm="1">
        <f t="array" aca="1" ref="AV1375" ca="1">INDIRECT(AV1364)+AV1373</f>
        <v>-15000</v>
      </c>
      <c r="AW1375" s="77" cm="1">
        <f t="array" aca="1" ref="AW1375" ca="1">INDIRECT(AW1364)+AW1373</f>
        <v>-15000</v>
      </c>
      <c r="AX1375" s="77" cm="1">
        <f t="array" aca="1" ref="AX1375" ca="1">INDIRECT(AX1364)+AX1373</f>
        <v>-15000</v>
      </c>
      <c r="AY1375" s="77" cm="1">
        <f t="array" aca="1" ref="AY1375" ca="1">INDIRECT(AY1364)+AY1373</f>
        <v>-15000</v>
      </c>
      <c r="AZ1375" s="77" cm="1">
        <f t="array" aca="1" ref="AZ1375" ca="1">INDIRECT(AZ1364)+AZ1373</f>
        <v>-15000</v>
      </c>
      <c r="BA1375" s="77" cm="1">
        <f t="array" aca="1" ref="BA1375" ca="1">INDIRECT(BA1364)+BA1373</f>
        <v>-15000</v>
      </c>
      <c r="BB1375" s="77" cm="1">
        <f t="array" aca="1" ref="BB1375" ca="1">INDIRECT(BB1364)+BB1373</f>
        <v>-15000</v>
      </c>
      <c r="BC1375" s="77" cm="1">
        <f t="array" aca="1" ref="BC1375" ca="1">INDIRECT(BC1364)+BC1373</f>
        <v>-15000</v>
      </c>
      <c r="BD1375" s="77" cm="1">
        <f t="array" aca="1" ref="BD1375" ca="1">INDIRECT(BD1364)+BD1373</f>
        <v>-15000</v>
      </c>
      <c r="BE1375" s="77" cm="1">
        <f t="array" aca="1" ref="BE1375" ca="1">INDIRECT(BE1364)+BE1373</f>
        <v>-15000</v>
      </c>
      <c r="BF1375" s="77" cm="1">
        <f t="array" aca="1" ref="BF1375" ca="1">INDIRECT(BF1364)+BF1373</f>
        <v>-15000</v>
      </c>
      <c r="BG1375" s="77" cm="1">
        <f t="array" aca="1" ref="BG1375" ca="1">INDIRECT(BG1364)+BG1373</f>
        <v>-15000</v>
      </c>
      <c r="BH1375" s="77" cm="1">
        <f t="array" aca="1" ref="BH1375" ca="1">INDIRECT(BH1364)+BH1373</f>
        <v>-15000</v>
      </c>
      <c r="BI1375" s="77" cm="1">
        <f t="array" aca="1" ref="BI1375" ca="1">INDIRECT(BI1364)+BI1373</f>
        <v>-15000</v>
      </c>
      <c r="BJ1375" s="77" cm="1">
        <f t="array" aca="1" ref="BJ1375" ca="1">INDIRECT(BJ1364)+BJ1373</f>
        <v>-15000</v>
      </c>
      <c r="BK1375" s="77" cm="1">
        <f t="array" aca="1" ref="BK1375" ca="1">INDIRECT(BK1364)+BK1373</f>
        <v>-15000</v>
      </c>
      <c r="BL1375" s="77" cm="1">
        <f t="array" aca="1" ref="BL1375" ca="1">INDIRECT(BL1364)+BL1373</f>
        <v>-15000</v>
      </c>
      <c r="BM1375" s="77" cm="1">
        <f t="array" aca="1" ref="BM1375" ca="1">INDIRECT(BM1364)+BM1373</f>
        <v>-15000</v>
      </c>
      <c r="BN1375" s="77" cm="1">
        <f t="array" aca="1" ref="BN1375" ca="1">INDIRECT(BN1364)+BN1373</f>
        <v>-15000</v>
      </c>
      <c r="BO1375" s="77" cm="1">
        <f t="array" aca="1" ref="BO1375" ca="1">INDIRECT(BO1364)+BO1373</f>
        <v>-15000</v>
      </c>
      <c r="BP1375" s="77" cm="1">
        <f t="array" aca="1" ref="BP1375" ca="1">INDIRECT(BP1364)+BP1373</f>
        <v>-15000</v>
      </c>
      <c r="BQ1375" s="77" cm="1">
        <f t="array" aca="1" ref="BQ1375" ca="1">INDIRECT(BQ1364)+BQ1373</f>
        <v>-15000</v>
      </c>
      <c r="BR1375" s="77" cm="1">
        <f t="array" aca="1" ref="BR1375" ca="1">INDIRECT(BR1364)+BR1373</f>
        <v>-15000</v>
      </c>
      <c r="BS1375" s="77" cm="1">
        <f t="array" aca="1" ref="BS1375" ca="1">INDIRECT(BS1364)+BS1373</f>
        <v>-15000</v>
      </c>
      <c r="BT1375" s="77" cm="1">
        <f t="array" aca="1" ref="BT1375" ca="1">INDIRECT(BT1364)+BT1373</f>
        <v>-15000</v>
      </c>
      <c r="BU1375" s="77" cm="1">
        <f t="array" aca="1" ref="BU1375" ca="1">INDIRECT(BU1364)+BU1373</f>
        <v>-15000</v>
      </c>
      <c r="BV1375" s="77" cm="1">
        <f t="array" aca="1" ref="BV1375" ca="1">INDIRECT(BV1364)+BV1373</f>
        <v>-15000</v>
      </c>
      <c r="BW1375" s="77" cm="1">
        <f t="array" aca="1" ref="BW1375" ca="1">INDIRECT(BW1364)+BW1373</f>
        <v>-15000</v>
      </c>
      <c r="BX1375" s="77" cm="1">
        <f t="array" aca="1" ref="BX1375" ca="1">INDIRECT(BX1364)+BX1373</f>
        <v>-15000</v>
      </c>
      <c r="BY1375" s="77" cm="1">
        <f t="array" aca="1" ref="BY1375" ca="1">INDIRECT(BY1364)+BY1373</f>
        <v>-15000</v>
      </c>
      <c r="BZ1375" s="77" cm="1">
        <f t="array" aca="1" ref="BZ1375" ca="1">INDIRECT(BZ1364)+BZ1373</f>
        <v>-15000</v>
      </c>
      <c r="CA1375" s="77" cm="1">
        <f t="array" aca="1" ref="CA1375" ca="1">INDIRECT(CA1364)+CA1373</f>
        <v>-15000</v>
      </c>
      <c r="CB1375" s="77" cm="1">
        <f t="array" aca="1" ref="CB1375" ca="1">INDIRECT(CB1364)+CB1373</f>
        <v>-15000</v>
      </c>
      <c r="CC1375" s="77" cm="1">
        <f t="array" aca="1" ref="CC1375" ca="1">INDIRECT(CC1364)+CC1373</f>
        <v>-15000</v>
      </c>
      <c r="CD1375" s="77" cm="1">
        <f t="array" aca="1" ref="CD1375" ca="1">INDIRECT(CD1364)+CD1373</f>
        <v>-15000</v>
      </c>
      <c r="CE1375" s="77" cm="1">
        <f t="array" aca="1" ref="CE1375" ca="1">INDIRECT(CE1364)+CE1373</f>
        <v>-15000</v>
      </c>
      <c r="CF1375" s="77" cm="1">
        <f t="array" aca="1" ref="CF1375" ca="1">INDIRECT(CF1364)+CF1373</f>
        <v>-15000</v>
      </c>
      <c r="CG1375" s="77" cm="1">
        <f t="array" aca="1" ref="CG1375" ca="1">INDIRECT(CG1364)+CG1373</f>
        <v>-15000</v>
      </c>
      <c r="CH1375" s="77" cm="1">
        <f t="array" aca="1" ref="CH1375" ca="1">INDIRECT(CH1364)+CH1373</f>
        <v>-15000</v>
      </c>
      <c r="CI1375" s="77" cm="1">
        <f t="array" aca="1" ref="CI1375" ca="1">INDIRECT(CI1364)+CI1373</f>
        <v>-15000</v>
      </c>
      <c r="CJ1375" s="77" cm="1">
        <f t="array" aca="1" ref="CJ1375" ca="1">INDIRECT(CJ1364)+CJ1373</f>
        <v>-15000</v>
      </c>
      <c r="CK1375" s="77" cm="1">
        <f t="array" aca="1" ref="CK1375" ca="1">INDIRECT(CK1364)+CK1373</f>
        <v>-15000</v>
      </c>
      <c r="CL1375" s="77" cm="1">
        <f t="array" aca="1" ref="CL1375" ca="1">INDIRECT(CL1364)+CL1373</f>
        <v>-15000</v>
      </c>
    </row>
    <row r="1376" spans="2:90" x14ac:dyDescent="0.4">
      <c r="B1376" s="141" t="s">
        <v>69</v>
      </c>
      <c r="D1376" t="s">
        <v>792</v>
      </c>
      <c r="E1376" s="8" t="str">
        <f t="shared" si="1616"/>
        <v>1376 SUBCAC-S</v>
      </c>
      <c r="H1376" s="12"/>
      <c r="I1376" s="60"/>
      <c r="J1376" s="60"/>
      <c r="K1376" s="20">
        <f t="shared" ref="K1376:P1376" ca="1" si="1619">AVERAGEIF($3:$3,K$2,1376:1376)</f>
        <v>-1.5</v>
      </c>
      <c r="L1376" s="20">
        <f t="shared" ca="1" si="1619"/>
        <v>-1.5</v>
      </c>
      <c r="M1376" s="20">
        <f t="shared" ca="1" si="1619"/>
        <v>-1.5</v>
      </c>
      <c r="N1376" s="20">
        <f t="shared" ca="1" si="1619"/>
        <v>-1.5</v>
      </c>
      <c r="O1376" s="20">
        <f t="shared" ca="1" si="1619"/>
        <v>-1.5</v>
      </c>
      <c r="P1376" s="20">
        <f t="shared" ca="1" si="1619"/>
        <v>-1.5</v>
      </c>
      <c r="R1376" s="20"/>
      <c r="S1376" s="146" cm="1">
        <f t="array" aca="1" ref="S1376" ca="1">S1375/INDIRECT(S1364)</f>
        <v>-1.5</v>
      </c>
      <c r="T1376" s="146" cm="1">
        <f t="array" aca="1" ref="T1376" ca="1">T1375/INDIRECT(T1364)</f>
        <v>-1.5</v>
      </c>
      <c r="U1376" s="146" cm="1">
        <f t="array" aca="1" ref="U1376" ca="1">U1375/INDIRECT(U1364)</f>
        <v>-1.5</v>
      </c>
      <c r="V1376" s="146" cm="1">
        <f t="array" aca="1" ref="V1376" ca="1">V1375/INDIRECT(V1364)</f>
        <v>-1.5</v>
      </c>
      <c r="W1376" s="146" cm="1">
        <f t="array" aca="1" ref="W1376" ca="1">W1375/INDIRECT(W1364)</f>
        <v>-1.5</v>
      </c>
      <c r="X1376" s="146" cm="1">
        <f t="array" aca="1" ref="X1376" ca="1">X1375/INDIRECT(X1364)</f>
        <v>-1.5</v>
      </c>
      <c r="Y1376" s="146" cm="1">
        <f t="array" aca="1" ref="Y1376" ca="1">Y1375/INDIRECT(Y1364)</f>
        <v>-1.5</v>
      </c>
      <c r="Z1376" s="146" cm="1">
        <f t="array" aca="1" ref="Z1376" ca="1">Z1375/INDIRECT(Z1364)</f>
        <v>-1.5</v>
      </c>
      <c r="AA1376" s="146" cm="1">
        <f t="array" aca="1" ref="AA1376" ca="1">AA1375/INDIRECT(AA1364)</f>
        <v>-1.5</v>
      </c>
      <c r="AB1376" s="146" cm="1">
        <f t="array" aca="1" ref="AB1376" ca="1">AB1375/INDIRECT(AB1364)</f>
        <v>-1.5</v>
      </c>
      <c r="AC1376" s="146" cm="1">
        <f t="array" aca="1" ref="AC1376" ca="1">AC1375/INDIRECT(AC1364)</f>
        <v>-1.5</v>
      </c>
      <c r="AD1376" s="146" cm="1">
        <f t="array" aca="1" ref="AD1376" ca="1">AD1375/INDIRECT(AD1364)</f>
        <v>-1.5</v>
      </c>
      <c r="AE1376" s="146" cm="1">
        <f t="array" aca="1" ref="AE1376" ca="1">AE1375/INDIRECT(AE1364)</f>
        <v>-1.5</v>
      </c>
      <c r="AF1376" s="146" cm="1">
        <f t="array" aca="1" ref="AF1376" ca="1">AF1375/INDIRECT(AF1364)</f>
        <v>-1.5</v>
      </c>
      <c r="AG1376" s="146" cm="1">
        <f t="array" aca="1" ref="AG1376" ca="1">AG1375/INDIRECT(AG1364)</f>
        <v>-1.5</v>
      </c>
      <c r="AH1376" s="146" cm="1">
        <f t="array" aca="1" ref="AH1376" ca="1">AH1375/INDIRECT(AH1364)</f>
        <v>-1.5</v>
      </c>
      <c r="AI1376" s="146" cm="1">
        <f t="array" aca="1" ref="AI1376" ca="1">AI1375/INDIRECT(AI1364)</f>
        <v>-1.5</v>
      </c>
      <c r="AJ1376" s="146" cm="1">
        <f t="array" aca="1" ref="AJ1376" ca="1">AJ1375/INDIRECT(AJ1364)</f>
        <v>-1.5</v>
      </c>
      <c r="AK1376" s="146" cm="1">
        <f t="array" aca="1" ref="AK1376" ca="1">AK1375/INDIRECT(AK1364)</f>
        <v>-1.5</v>
      </c>
      <c r="AL1376" s="146" cm="1">
        <f t="array" aca="1" ref="AL1376" ca="1">AL1375/INDIRECT(AL1364)</f>
        <v>-1.5</v>
      </c>
      <c r="AM1376" s="146" cm="1">
        <f t="array" aca="1" ref="AM1376" ca="1">AM1375/INDIRECT(AM1364)</f>
        <v>-1.5</v>
      </c>
      <c r="AN1376" s="146" cm="1">
        <f t="array" aca="1" ref="AN1376" ca="1">AN1375/INDIRECT(AN1364)</f>
        <v>-1.5</v>
      </c>
      <c r="AO1376" s="146" cm="1">
        <f t="array" aca="1" ref="AO1376" ca="1">AO1375/INDIRECT(AO1364)</f>
        <v>-1.5</v>
      </c>
      <c r="AP1376" s="146" cm="1">
        <f t="array" aca="1" ref="AP1376" ca="1">AP1375/INDIRECT(AP1364)</f>
        <v>-1.5</v>
      </c>
      <c r="AQ1376" s="146" cm="1">
        <f t="array" aca="1" ref="AQ1376" ca="1">AQ1375/INDIRECT(AQ1364)</f>
        <v>-1.5</v>
      </c>
      <c r="AR1376" s="146" cm="1">
        <f t="array" aca="1" ref="AR1376" ca="1">AR1375/INDIRECT(AR1364)</f>
        <v>-1.5</v>
      </c>
      <c r="AS1376" s="146" cm="1">
        <f t="array" aca="1" ref="AS1376" ca="1">AS1375/INDIRECT(AS1364)</f>
        <v>-1.5</v>
      </c>
      <c r="AT1376" s="146" cm="1">
        <f t="array" aca="1" ref="AT1376" ca="1">AT1375/INDIRECT(AT1364)</f>
        <v>-1.5</v>
      </c>
      <c r="AU1376" s="146" cm="1">
        <f t="array" aca="1" ref="AU1376" ca="1">AU1375/INDIRECT(AU1364)</f>
        <v>-1.5</v>
      </c>
      <c r="AV1376" s="146" cm="1">
        <f t="array" aca="1" ref="AV1376" ca="1">AV1375/INDIRECT(AV1364)</f>
        <v>-1.5</v>
      </c>
      <c r="AW1376" s="146" cm="1">
        <f t="array" aca="1" ref="AW1376" ca="1">AW1375/INDIRECT(AW1364)</f>
        <v>-1.5</v>
      </c>
      <c r="AX1376" s="146" cm="1">
        <f t="array" aca="1" ref="AX1376" ca="1">AX1375/INDIRECT(AX1364)</f>
        <v>-1.5</v>
      </c>
      <c r="AY1376" s="146" cm="1">
        <f t="array" aca="1" ref="AY1376" ca="1">AY1375/INDIRECT(AY1364)</f>
        <v>-1.5</v>
      </c>
      <c r="AZ1376" s="146" cm="1">
        <f t="array" aca="1" ref="AZ1376" ca="1">AZ1375/INDIRECT(AZ1364)</f>
        <v>-1.5</v>
      </c>
      <c r="BA1376" s="146" cm="1">
        <f t="array" aca="1" ref="BA1376" ca="1">BA1375/INDIRECT(BA1364)</f>
        <v>-1.5</v>
      </c>
      <c r="BB1376" s="146" cm="1">
        <f t="array" aca="1" ref="BB1376" ca="1">BB1375/INDIRECT(BB1364)</f>
        <v>-1.5</v>
      </c>
      <c r="BC1376" s="146" cm="1">
        <f t="array" aca="1" ref="BC1376" ca="1">BC1375/INDIRECT(BC1364)</f>
        <v>-1.5</v>
      </c>
      <c r="BD1376" s="146" cm="1">
        <f t="array" aca="1" ref="BD1376" ca="1">BD1375/INDIRECT(BD1364)</f>
        <v>-1.5</v>
      </c>
      <c r="BE1376" s="146" cm="1">
        <f t="array" aca="1" ref="BE1376" ca="1">BE1375/INDIRECT(BE1364)</f>
        <v>-1.5</v>
      </c>
      <c r="BF1376" s="146" cm="1">
        <f t="array" aca="1" ref="BF1376" ca="1">BF1375/INDIRECT(BF1364)</f>
        <v>-1.5</v>
      </c>
      <c r="BG1376" s="146" cm="1">
        <f t="array" aca="1" ref="BG1376" ca="1">BG1375/INDIRECT(BG1364)</f>
        <v>-1.5</v>
      </c>
      <c r="BH1376" s="146" cm="1">
        <f t="array" aca="1" ref="BH1376" ca="1">BH1375/INDIRECT(BH1364)</f>
        <v>-1.5</v>
      </c>
      <c r="BI1376" s="146" cm="1">
        <f t="array" aca="1" ref="BI1376" ca="1">BI1375/INDIRECT(BI1364)</f>
        <v>-1.5</v>
      </c>
      <c r="BJ1376" s="146" cm="1">
        <f t="array" aca="1" ref="BJ1376" ca="1">BJ1375/INDIRECT(BJ1364)</f>
        <v>-1.5</v>
      </c>
      <c r="BK1376" s="146" cm="1">
        <f t="array" aca="1" ref="BK1376" ca="1">BK1375/INDIRECT(BK1364)</f>
        <v>-1.5</v>
      </c>
      <c r="BL1376" s="146" cm="1">
        <f t="array" aca="1" ref="BL1376" ca="1">BL1375/INDIRECT(BL1364)</f>
        <v>-1.5</v>
      </c>
      <c r="BM1376" s="146" cm="1">
        <f t="array" aca="1" ref="BM1376" ca="1">BM1375/INDIRECT(BM1364)</f>
        <v>-1.5</v>
      </c>
      <c r="BN1376" s="146" cm="1">
        <f t="array" aca="1" ref="BN1376" ca="1">BN1375/INDIRECT(BN1364)</f>
        <v>-1.5</v>
      </c>
      <c r="BO1376" s="146" cm="1">
        <f t="array" aca="1" ref="BO1376" ca="1">BO1375/INDIRECT(BO1364)</f>
        <v>-1.5</v>
      </c>
      <c r="BP1376" s="146" cm="1">
        <f t="array" aca="1" ref="BP1376" ca="1">BP1375/INDIRECT(BP1364)</f>
        <v>-1.5</v>
      </c>
      <c r="BQ1376" s="146" cm="1">
        <f t="array" aca="1" ref="BQ1376" ca="1">BQ1375/INDIRECT(BQ1364)</f>
        <v>-1.5</v>
      </c>
      <c r="BR1376" s="146" cm="1">
        <f t="array" aca="1" ref="BR1376" ca="1">BR1375/INDIRECT(BR1364)</f>
        <v>-1.5</v>
      </c>
      <c r="BS1376" s="146" cm="1">
        <f t="array" aca="1" ref="BS1376" ca="1">BS1375/INDIRECT(BS1364)</f>
        <v>-1.5</v>
      </c>
      <c r="BT1376" s="146" cm="1">
        <f t="array" aca="1" ref="BT1376" ca="1">BT1375/INDIRECT(BT1364)</f>
        <v>-1.5</v>
      </c>
      <c r="BU1376" s="146" cm="1">
        <f t="array" aca="1" ref="BU1376" ca="1">BU1375/INDIRECT(BU1364)</f>
        <v>-1.5</v>
      </c>
      <c r="BV1376" s="146" cm="1">
        <f t="array" aca="1" ref="BV1376" ca="1">BV1375/INDIRECT(BV1364)</f>
        <v>-1.5</v>
      </c>
      <c r="BW1376" s="146" cm="1">
        <f t="array" aca="1" ref="BW1376" ca="1">BW1375/INDIRECT(BW1364)</f>
        <v>-1.5</v>
      </c>
      <c r="BX1376" s="146" cm="1">
        <f t="array" aca="1" ref="BX1376" ca="1">BX1375/INDIRECT(BX1364)</f>
        <v>-1.5</v>
      </c>
      <c r="BY1376" s="146" cm="1">
        <f t="array" aca="1" ref="BY1376" ca="1">BY1375/INDIRECT(BY1364)</f>
        <v>-1.5</v>
      </c>
      <c r="BZ1376" s="146" cm="1">
        <f t="array" aca="1" ref="BZ1376" ca="1">BZ1375/INDIRECT(BZ1364)</f>
        <v>-1.5</v>
      </c>
      <c r="CA1376" s="146" cm="1">
        <f t="array" aca="1" ref="CA1376" ca="1">CA1375/INDIRECT(CA1364)</f>
        <v>-1.5</v>
      </c>
      <c r="CB1376" s="146" cm="1">
        <f t="array" aca="1" ref="CB1376" ca="1">CB1375/INDIRECT(CB1364)</f>
        <v>-1.5</v>
      </c>
      <c r="CC1376" s="146" cm="1">
        <f t="array" aca="1" ref="CC1376" ca="1">CC1375/INDIRECT(CC1364)</f>
        <v>-1.5</v>
      </c>
      <c r="CD1376" s="146" cm="1">
        <f t="array" aca="1" ref="CD1376" ca="1">CD1375/INDIRECT(CD1364)</f>
        <v>-1.5</v>
      </c>
      <c r="CE1376" s="146" cm="1">
        <f t="array" aca="1" ref="CE1376" ca="1">CE1375/INDIRECT(CE1364)</f>
        <v>-1.5</v>
      </c>
      <c r="CF1376" s="146" cm="1">
        <f t="array" aca="1" ref="CF1376" ca="1">CF1375/INDIRECT(CF1364)</f>
        <v>-1.5</v>
      </c>
      <c r="CG1376" s="146" cm="1">
        <f t="array" aca="1" ref="CG1376" ca="1">CG1375/INDIRECT(CG1364)</f>
        <v>-1.5</v>
      </c>
      <c r="CH1376" s="146" cm="1">
        <f t="array" aca="1" ref="CH1376" ca="1">CH1375/INDIRECT(CH1364)</f>
        <v>-1.5</v>
      </c>
      <c r="CI1376" s="146" cm="1">
        <f t="array" aca="1" ref="CI1376" ca="1">CI1375/INDIRECT(CI1364)</f>
        <v>-1.5</v>
      </c>
      <c r="CJ1376" s="146" cm="1">
        <f t="array" aca="1" ref="CJ1376" ca="1">CJ1375/INDIRECT(CJ1364)</f>
        <v>-1.5</v>
      </c>
      <c r="CK1376" s="146" cm="1">
        <f t="array" aca="1" ref="CK1376" ca="1">CK1375/INDIRECT(CK1364)</f>
        <v>-1.5</v>
      </c>
      <c r="CL1376" s="146" cm="1">
        <f t="array" aca="1" ref="CL1376" ca="1">CL1375/INDIRECT(CL1364)</f>
        <v>-1.5</v>
      </c>
    </row>
    <row r="1377" spans="2:90" x14ac:dyDescent="0.4">
      <c r="B1377" s="13"/>
      <c r="D1377" t="s">
        <v>792</v>
      </c>
      <c r="E1377" s="8" t="str">
        <f t="shared" si="1616"/>
        <v>1377 SUBCAC-S</v>
      </c>
      <c r="H1377" s="12"/>
      <c r="I1377" s="60"/>
      <c r="J1377" s="60"/>
      <c r="S1377" s="72"/>
      <c r="T1377" s="72"/>
      <c r="U1377" s="72"/>
      <c r="V1377" s="72"/>
      <c r="W1377" s="72"/>
      <c r="X1377" s="72"/>
      <c r="Y1377" s="72"/>
      <c r="Z1377" s="72"/>
      <c r="AA1377" s="72"/>
      <c r="AB1377" s="72"/>
      <c r="AC1377" s="72"/>
      <c r="AD1377" s="72"/>
      <c r="AE1377" s="72"/>
      <c r="AF1377" s="72"/>
      <c r="AG1377" s="72"/>
      <c r="AH1377" s="72"/>
      <c r="AI1377" s="72"/>
      <c r="AJ1377" s="72"/>
      <c r="AK1377" s="72"/>
      <c r="AL1377" s="72"/>
      <c r="AM1377" s="72"/>
      <c r="AN1377" s="72"/>
      <c r="AO1377" s="72"/>
      <c r="AP1377" s="72"/>
      <c r="AQ1377" s="72"/>
      <c r="AR1377" s="72"/>
      <c r="AS1377" s="72"/>
      <c r="AT1377" s="72"/>
      <c r="AU1377" s="72"/>
      <c r="AV1377" s="72"/>
      <c r="AW1377" s="72"/>
      <c r="AX1377" s="72"/>
      <c r="AY1377" s="72"/>
      <c r="AZ1377" s="72"/>
      <c r="BA1377" s="72"/>
      <c r="BB1377" s="72"/>
      <c r="BC1377" s="72"/>
      <c r="BD1377" s="72"/>
      <c r="BE1377" s="72"/>
      <c r="BF1377" s="72"/>
      <c r="BG1377" s="72"/>
      <c r="BH1377" s="72"/>
      <c r="BI1377" s="72"/>
      <c r="BJ1377" s="72"/>
      <c r="BK1377" s="72"/>
      <c r="BL1377" s="72"/>
      <c r="BM1377" s="72"/>
      <c r="BN1377" s="72"/>
      <c r="BO1377" s="72"/>
      <c r="BP1377" s="72"/>
      <c r="BQ1377" s="72"/>
      <c r="BR1377" s="72"/>
      <c r="BS1377" s="72"/>
      <c r="BT1377" s="72"/>
      <c r="BU1377" s="72"/>
      <c r="BV1377" s="72"/>
      <c r="BW1377" s="72"/>
      <c r="BX1377" s="72"/>
      <c r="BY1377" s="72"/>
      <c r="BZ1377" s="72"/>
      <c r="CA1377" s="72"/>
      <c r="CB1377" s="72"/>
      <c r="CC1377" s="72"/>
      <c r="CD1377" s="72"/>
      <c r="CE1377" s="72"/>
      <c r="CF1377" s="72"/>
      <c r="CG1377" s="72"/>
      <c r="CH1377" s="72"/>
      <c r="CI1377" s="72"/>
      <c r="CJ1377" s="72"/>
      <c r="CK1377" s="72"/>
      <c r="CL1377" s="72"/>
    </row>
    <row r="1378" spans="2:90" x14ac:dyDescent="0.4">
      <c r="B1378" s="8" t="str">
        <f>B1362</f>
        <v>(Primary label)</v>
      </c>
      <c r="D1378" t="s">
        <v>792</v>
      </c>
      <c r="E1378" s="8" t="str">
        <f>ROW()&amp;" "&amp;D1378</f>
        <v>1378 SUBCAC-S</v>
      </c>
      <c r="G1378" t="s">
        <v>332</v>
      </c>
      <c r="H1378" s="12"/>
      <c r="I1378" s="60"/>
      <c r="J1378" s="60"/>
      <c r="S1378" s="72"/>
      <c r="T1378" s="72"/>
      <c r="U1378" s="72"/>
      <c r="V1378" s="72"/>
      <c r="W1378" s="72"/>
      <c r="X1378" s="72"/>
      <c r="Y1378" s="72"/>
      <c r="Z1378" s="72"/>
      <c r="AA1378" s="72"/>
      <c r="AB1378" s="72"/>
      <c r="AC1378" s="72"/>
      <c r="AD1378" s="72"/>
      <c r="AE1378" s="72"/>
      <c r="AF1378" s="72"/>
      <c r="AG1378" s="72"/>
      <c r="AH1378" s="72"/>
      <c r="AI1378" s="72"/>
      <c r="AJ1378" s="72"/>
      <c r="AK1378" s="72"/>
      <c r="AL1378" s="72"/>
      <c r="AM1378" s="72"/>
      <c r="AN1378" s="72"/>
      <c r="AO1378" s="72"/>
      <c r="AP1378" s="72"/>
      <c r="AQ1378" s="72"/>
      <c r="AR1378" s="72"/>
      <c r="AS1378" s="72"/>
      <c r="AT1378" s="72"/>
      <c r="AU1378" s="72"/>
      <c r="AV1378" s="72"/>
      <c r="AW1378" s="72"/>
      <c r="AX1378" s="72"/>
      <c r="AY1378" s="72"/>
      <c r="AZ1378" s="72"/>
      <c r="BA1378" s="72"/>
      <c r="BB1378" s="72"/>
      <c r="BC1378" s="72"/>
      <c r="BD1378" s="72"/>
      <c r="BE1378" s="72"/>
      <c r="BF1378" s="72"/>
      <c r="BG1378" s="72"/>
      <c r="BH1378" s="72"/>
      <c r="BI1378" s="72"/>
      <c r="BJ1378" s="72"/>
      <c r="BK1378" s="72"/>
      <c r="BL1378" s="72"/>
      <c r="BM1378" s="72"/>
      <c r="BN1378" s="72"/>
      <c r="BO1378" s="72"/>
      <c r="BP1378" s="72"/>
      <c r="BQ1378" s="72"/>
      <c r="BR1378" s="72"/>
      <c r="BS1378" s="72"/>
      <c r="BT1378" s="72"/>
      <c r="BU1378" s="72"/>
      <c r="BV1378" s="72"/>
      <c r="BW1378" s="72"/>
      <c r="BX1378" s="72"/>
      <c r="BY1378" s="72"/>
      <c r="BZ1378" s="72"/>
      <c r="CA1378" s="72"/>
      <c r="CB1378" s="72"/>
      <c r="CC1378" s="72"/>
      <c r="CD1378" s="72"/>
      <c r="CE1378" s="72"/>
      <c r="CF1378" s="72"/>
      <c r="CG1378" s="72"/>
      <c r="CH1378" s="72"/>
      <c r="CI1378" s="72"/>
      <c r="CJ1378" s="72"/>
      <c r="CK1378" s="72"/>
      <c r="CL1378" s="72"/>
    </row>
    <row r="1379" spans="2:90" x14ac:dyDescent="0.4">
      <c r="B1379" s="8" t="str">
        <f>B1363</f>
        <v>primary unit</v>
      </c>
      <c r="D1379" t="s">
        <v>792</v>
      </c>
      <c r="E1379" s="8" t="str">
        <f>ROW()&amp;" "&amp;D1379</f>
        <v>1379 SUBCAC-S</v>
      </c>
      <c r="G1379" t="s">
        <v>332</v>
      </c>
      <c r="H1379" s="12"/>
      <c r="I1379" s="60"/>
      <c r="J1379" s="60"/>
      <c r="S1379" s="72"/>
      <c r="T1379" s="72"/>
      <c r="U1379" s="72"/>
      <c r="V1379" s="72"/>
      <c r="W1379" s="72"/>
      <c r="X1379" s="72"/>
      <c r="Y1379" s="72"/>
      <c r="Z1379" s="72"/>
      <c r="AA1379" s="72"/>
      <c r="AB1379" s="72"/>
      <c r="AC1379" s="72"/>
      <c r="AD1379" s="72"/>
      <c r="AE1379" s="72"/>
      <c r="AF1379" s="72"/>
      <c r="AG1379" s="72"/>
      <c r="AH1379" s="72"/>
      <c r="AI1379" s="72"/>
      <c r="AJ1379" s="72"/>
      <c r="AK1379" s="72"/>
      <c r="AL1379" s="72"/>
      <c r="AM1379" s="72"/>
      <c r="AN1379" s="72"/>
      <c r="AO1379" s="72"/>
      <c r="AP1379" s="72"/>
      <c r="AQ1379" s="72"/>
      <c r="AR1379" s="72"/>
      <c r="AS1379" s="72"/>
      <c r="AT1379" s="72"/>
      <c r="AU1379" s="72"/>
      <c r="AV1379" s="72"/>
      <c r="AW1379" s="72"/>
      <c r="AX1379" s="72"/>
      <c r="AY1379" s="72"/>
      <c r="AZ1379" s="72"/>
      <c r="BA1379" s="72"/>
      <c r="BB1379" s="72"/>
      <c r="BC1379" s="72"/>
      <c r="BD1379" s="72"/>
      <c r="BE1379" s="72"/>
      <c r="BF1379" s="72"/>
      <c r="BG1379" s="72"/>
      <c r="BH1379" s="72"/>
      <c r="BI1379" s="72"/>
      <c r="BJ1379" s="72"/>
      <c r="BK1379" s="72"/>
      <c r="BL1379" s="72"/>
      <c r="BM1379" s="72"/>
      <c r="BN1379" s="72"/>
      <c r="BO1379" s="72"/>
      <c r="BP1379" s="72"/>
      <c r="BQ1379" s="72"/>
      <c r="BR1379" s="72"/>
      <c r="BS1379" s="72"/>
      <c r="BT1379" s="72"/>
      <c r="BU1379" s="72"/>
      <c r="BV1379" s="72"/>
      <c r="BW1379" s="72"/>
      <c r="BX1379" s="72"/>
      <c r="BY1379" s="72"/>
      <c r="BZ1379" s="72"/>
      <c r="CA1379" s="72"/>
      <c r="CB1379" s="72"/>
      <c r="CC1379" s="72"/>
      <c r="CD1379" s="72"/>
      <c r="CE1379" s="72"/>
      <c r="CF1379" s="72"/>
      <c r="CG1379" s="72"/>
      <c r="CH1379" s="72"/>
      <c r="CI1379" s="72"/>
      <c r="CJ1379" s="72"/>
      <c r="CK1379" s="72"/>
      <c r="CL1379" s="72"/>
    </row>
    <row r="1380" spans="2:90" x14ac:dyDescent="0.4">
      <c r="B1380" s="8" t="str">
        <f>B1364</f>
        <v>Primary revenue driver</v>
      </c>
      <c r="D1380" t="s">
        <v>792</v>
      </c>
      <c r="E1380" s="8" t="str">
        <f>ROW()&amp;" "&amp;D1380</f>
        <v>1380 SUBCAC-S</v>
      </c>
      <c r="G1380" t="s">
        <v>332</v>
      </c>
      <c r="K1380" s="53"/>
      <c r="L1380" s="53"/>
      <c r="M1380" s="53"/>
      <c r="N1380" s="53"/>
      <c r="O1380" s="53"/>
      <c r="P1380" s="53"/>
      <c r="R1380" s="24"/>
      <c r="S1380" s="211" t="str">
        <f t="shared" ref="S1380" si="1620">S1364</f>
        <v>S$12</v>
      </c>
      <c r="T1380" s="211" t="str">
        <f t="shared" ref="T1380:CD1380" si="1621">T1364</f>
        <v>T$12</v>
      </c>
      <c r="U1380" s="211" t="str">
        <f t="shared" si="1621"/>
        <v>U$12</v>
      </c>
      <c r="V1380" s="211" t="str">
        <f t="shared" si="1621"/>
        <v>V$12</v>
      </c>
      <c r="W1380" s="211" t="str">
        <f t="shared" si="1621"/>
        <v>W$12</v>
      </c>
      <c r="X1380" s="211" t="str">
        <f t="shared" si="1621"/>
        <v>X$12</v>
      </c>
      <c r="Y1380" s="211" t="str">
        <f t="shared" si="1621"/>
        <v>Y$12</v>
      </c>
      <c r="Z1380" s="211" t="str">
        <f t="shared" si="1621"/>
        <v>Z$12</v>
      </c>
      <c r="AA1380" s="211" t="str">
        <f t="shared" si="1621"/>
        <v>AA$12</v>
      </c>
      <c r="AB1380" s="211" t="str">
        <f t="shared" si="1621"/>
        <v>AB$12</v>
      </c>
      <c r="AC1380" s="211" t="str">
        <f t="shared" si="1621"/>
        <v>AC$12</v>
      </c>
      <c r="AD1380" s="211" t="str">
        <f t="shared" si="1621"/>
        <v>AD$12</v>
      </c>
      <c r="AE1380" s="211" t="str">
        <f t="shared" si="1621"/>
        <v>AE$12</v>
      </c>
      <c r="AF1380" s="211" t="str">
        <f t="shared" si="1621"/>
        <v>AF$12</v>
      </c>
      <c r="AG1380" s="211" t="str">
        <f t="shared" si="1621"/>
        <v>AG$12</v>
      </c>
      <c r="AH1380" s="211" t="str">
        <f t="shared" si="1621"/>
        <v>AH$12</v>
      </c>
      <c r="AI1380" s="211" t="str">
        <f t="shared" si="1621"/>
        <v>AI$12</v>
      </c>
      <c r="AJ1380" s="211" t="str">
        <f t="shared" si="1621"/>
        <v>AJ$12</v>
      </c>
      <c r="AK1380" s="211" t="str">
        <f t="shared" si="1621"/>
        <v>AK$12</v>
      </c>
      <c r="AL1380" s="211" t="str">
        <f t="shared" si="1621"/>
        <v>AL$12</v>
      </c>
      <c r="AM1380" s="211" t="str">
        <f t="shared" si="1621"/>
        <v>AM$12</v>
      </c>
      <c r="AN1380" s="211" t="str">
        <f t="shared" si="1621"/>
        <v>AN$12</v>
      </c>
      <c r="AO1380" s="211" t="str">
        <f t="shared" si="1621"/>
        <v>AO$12</v>
      </c>
      <c r="AP1380" s="211" t="str">
        <f t="shared" si="1621"/>
        <v>AP$12</v>
      </c>
      <c r="AQ1380" s="211" t="str">
        <f t="shared" si="1621"/>
        <v>AQ$12</v>
      </c>
      <c r="AR1380" s="211" t="str">
        <f t="shared" si="1621"/>
        <v>AR$12</v>
      </c>
      <c r="AS1380" s="211" t="str">
        <f t="shared" si="1621"/>
        <v>AS$12</v>
      </c>
      <c r="AT1380" s="211" t="str">
        <f t="shared" si="1621"/>
        <v>AT$12</v>
      </c>
      <c r="AU1380" s="211" t="str">
        <f t="shared" si="1621"/>
        <v>AU$12</v>
      </c>
      <c r="AV1380" s="211" t="str">
        <f t="shared" si="1621"/>
        <v>AV$12</v>
      </c>
      <c r="AW1380" s="211" t="str">
        <f t="shared" si="1621"/>
        <v>AW$12</v>
      </c>
      <c r="AX1380" s="211" t="str">
        <f t="shared" si="1621"/>
        <v>AX$12</v>
      </c>
      <c r="AY1380" s="211" t="str">
        <f t="shared" si="1621"/>
        <v>AY$12</v>
      </c>
      <c r="AZ1380" s="211" t="str">
        <f t="shared" si="1621"/>
        <v>AZ$12</v>
      </c>
      <c r="BA1380" s="211" t="str">
        <f t="shared" si="1621"/>
        <v>BA$12</v>
      </c>
      <c r="BB1380" s="211" t="str">
        <f t="shared" si="1621"/>
        <v>BB$12</v>
      </c>
      <c r="BC1380" s="211" t="str">
        <f t="shared" si="1621"/>
        <v>BC$12</v>
      </c>
      <c r="BD1380" s="211" t="str">
        <f t="shared" si="1621"/>
        <v>BD$12</v>
      </c>
      <c r="BE1380" s="211" t="str">
        <f t="shared" si="1621"/>
        <v>BE$12</v>
      </c>
      <c r="BF1380" s="211" t="str">
        <f t="shared" si="1621"/>
        <v>BF$12</v>
      </c>
      <c r="BG1380" s="211" t="str">
        <f t="shared" si="1621"/>
        <v>BG$12</v>
      </c>
      <c r="BH1380" s="211" t="str">
        <f t="shared" si="1621"/>
        <v>BH$12</v>
      </c>
      <c r="BI1380" s="211" t="str">
        <f t="shared" si="1621"/>
        <v>BI$12</v>
      </c>
      <c r="BJ1380" s="211" t="str">
        <f t="shared" si="1621"/>
        <v>BJ$12</v>
      </c>
      <c r="BK1380" s="211" t="str">
        <f t="shared" si="1621"/>
        <v>BK$12</v>
      </c>
      <c r="BL1380" s="211" t="str">
        <f t="shared" si="1621"/>
        <v>BL$12</v>
      </c>
      <c r="BM1380" s="211" t="str">
        <f t="shared" si="1621"/>
        <v>BM$12</v>
      </c>
      <c r="BN1380" s="211" t="str">
        <f t="shared" si="1621"/>
        <v>BN$12</v>
      </c>
      <c r="BO1380" s="211" t="str">
        <f t="shared" si="1621"/>
        <v>BO$12</v>
      </c>
      <c r="BP1380" s="211" t="str">
        <f t="shared" si="1621"/>
        <v>BP$12</v>
      </c>
      <c r="BQ1380" s="211" t="str">
        <f t="shared" si="1621"/>
        <v>BQ$12</v>
      </c>
      <c r="BR1380" s="211" t="str">
        <f t="shared" si="1621"/>
        <v>BR$12</v>
      </c>
      <c r="BS1380" s="211" t="str">
        <f t="shared" si="1621"/>
        <v>BS$12</v>
      </c>
      <c r="BT1380" s="211" t="str">
        <f t="shared" si="1621"/>
        <v>BT$12</v>
      </c>
      <c r="BU1380" s="211" t="str">
        <f t="shared" si="1621"/>
        <v>BU$12</v>
      </c>
      <c r="BV1380" s="211" t="str">
        <f t="shared" si="1621"/>
        <v>BV$12</v>
      </c>
      <c r="BW1380" s="211" t="str">
        <f t="shared" si="1621"/>
        <v>BW$12</v>
      </c>
      <c r="BX1380" s="211" t="str">
        <f t="shared" si="1621"/>
        <v>BX$12</v>
      </c>
      <c r="BY1380" s="211" t="str">
        <f t="shared" si="1621"/>
        <v>BY$12</v>
      </c>
      <c r="BZ1380" s="211" t="str">
        <f t="shared" si="1621"/>
        <v>BZ$12</v>
      </c>
      <c r="CA1380" s="211" t="str">
        <f t="shared" si="1621"/>
        <v>CA$12</v>
      </c>
      <c r="CB1380" s="211" t="str">
        <f t="shared" si="1621"/>
        <v>CB$12</v>
      </c>
      <c r="CC1380" s="211" t="str">
        <f t="shared" si="1621"/>
        <v>CC$12</v>
      </c>
      <c r="CD1380" s="211" t="str">
        <f t="shared" si="1621"/>
        <v>CD$12</v>
      </c>
      <c r="CE1380" s="211" t="str">
        <f t="shared" ref="CE1380:CK1380" si="1622">CE1364</f>
        <v>CE$12</v>
      </c>
      <c r="CF1380" s="211" t="str">
        <f t="shared" si="1622"/>
        <v>CF$12</v>
      </c>
      <c r="CG1380" s="211" t="str">
        <f t="shared" si="1622"/>
        <v>CG$12</v>
      </c>
      <c r="CH1380" s="211" t="str">
        <f t="shared" si="1622"/>
        <v>CH$12</v>
      </c>
      <c r="CI1380" s="211" t="str">
        <f t="shared" si="1622"/>
        <v>CI$12</v>
      </c>
      <c r="CJ1380" s="211" t="str">
        <f t="shared" si="1622"/>
        <v>CJ$12</v>
      </c>
      <c r="CK1380" s="211" t="str">
        <f t="shared" si="1622"/>
        <v>CK$12</v>
      </c>
      <c r="CL1380" s="211" t="str">
        <f t="shared" ref="CL1380" si="1623">CL1364</f>
        <v>CL$12</v>
      </c>
    </row>
    <row r="1381" spans="2:90" x14ac:dyDescent="0.4">
      <c r="B1381" s="8" t="str">
        <f>B1365</f>
        <v>Primary volume driver</v>
      </c>
      <c r="D1381" t="s">
        <v>792</v>
      </c>
      <c r="E1381" s="8" t="str">
        <f>ROW()&amp;" "&amp;D1381</f>
        <v>1381 SUBCAC-S</v>
      </c>
      <c r="G1381" t="s">
        <v>332</v>
      </c>
      <c r="H1381" s="56"/>
      <c r="I1381" s="79"/>
      <c r="J1381" s="79"/>
      <c r="K1381" s="15"/>
      <c r="L1381" s="15"/>
      <c r="M1381" s="15"/>
      <c r="N1381" s="15"/>
      <c r="O1381" s="15"/>
      <c r="P1381" s="15"/>
      <c r="R1381" s="15"/>
      <c r="S1381" s="211" t="str">
        <f t="shared" ref="S1381" si="1624">S1365</f>
        <v>S$13</v>
      </c>
      <c r="T1381" s="211" t="str">
        <f t="shared" ref="T1381:CD1381" si="1625">T1365</f>
        <v>T$13</v>
      </c>
      <c r="U1381" s="211" t="str">
        <f t="shared" si="1625"/>
        <v>U$13</v>
      </c>
      <c r="V1381" s="211" t="str">
        <f t="shared" si="1625"/>
        <v>V$13</v>
      </c>
      <c r="W1381" s="211" t="str">
        <f t="shared" si="1625"/>
        <v>W$13</v>
      </c>
      <c r="X1381" s="211" t="str">
        <f t="shared" si="1625"/>
        <v>X$13</v>
      </c>
      <c r="Y1381" s="211" t="str">
        <f t="shared" si="1625"/>
        <v>Y$13</v>
      </c>
      <c r="Z1381" s="211" t="str">
        <f t="shared" si="1625"/>
        <v>Z$13</v>
      </c>
      <c r="AA1381" s="211" t="str">
        <f t="shared" si="1625"/>
        <v>AA$13</v>
      </c>
      <c r="AB1381" s="211" t="str">
        <f t="shared" si="1625"/>
        <v>AB$13</v>
      </c>
      <c r="AC1381" s="211" t="str">
        <f t="shared" si="1625"/>
        <v>AC$13</v>
      </c>
      <c r="AD1381" s="211" t="str">
        <f t="shared" si="1625"/>
        <v>AD$13</v>
      </c>
      <c r="AE1381" s="211" t="str">
        <f t="shared" si="1625"/>
        <v>AE$13</v>
      </c>
      <c r="AF1381" s="211" t="str">
        <f t="shared" si="1625"/>
        <v>AF$13</v>
      </c>
      <c r="AG1381" s="211" t="str">
        <f t="shared" si="1625"/>
        <v>AG$13</v>
      </c>
      <c r="AH1381" s="211" t="str">
        <f t="shared" si="1625"/>
        <v>AH$13</v>
      </c>
      <c r="AI1381" s="211" t="str">
        <f t="shared" si="1625"/>
        <v>AI$13</v>
      </c>
      <c r="AJ1381" s="211" t="str">
        <f t="shared" si="1625"/>
        <v>AJ$13</v>
      </c>
      <c r="AK1381" s="211" t="str">
        <f t="shared" si="1625"/>
        <v>AK$13</v>
      </c>
      <c r="AL1381" s="211" t="str">
        <f t="shared" si="1625"/>
        <v>AL$13</v>
      </c>
      <c r="AM1381" s="211" t="str">
        <f t="shared" si="1625"/>
        <v>AM$13</v>
      </c>
      <c r="AN1381" s="211" t="str">
        <f t="shared" si="1625"/>
        <v>AN$13</v>
      </c>
      <c r="AO1381" s="211" t="str">
        <f t="shared" si="1625"/>
        <v>AO$13</v>
      </c>
      <c r="AP1381" s="211" t="str">
        <f t="shared" si="1625"/>
        <v>AP$13</v>
      </c>
      <c r="AQ1381" s="211" t="str">
        <f t="shared" si="1625"/>
        <v>AQ$13</v>
      </c>
      <c r="AR1381" s="211" t="str">
        <f t="shared" si="1625"/>
        <v>AR$13</v>
      </c>
      <c r="AS1381" s="211" t="str">
        <f t="shared" si="1625"/>
        <v>AS$13</v>
      </c>
      <c r="AT1381" s="211" t="str">
        <f t="shared" si="1625"/>
        <v>AT$13</v>
      </c>
      <c r="AU1381" s="211" t="str">
        <f t="shared" si="1625"/>
        <v>AU$13</v>
      </c>
      <c r="AV1381" s="211" t="str">
        <f t="shared" si="1625"/>
        <v>AV$13</v>
      </c>
      <c r="AW1381" s="211" t="str">
        <f t="shared" si="1625"/>
        <v>AW$13</v>
      </c>
      <c r="AX1381" s="211" t="str">
        <f t="shared" si="1625"/>
        <v>AX$13</v>
      </c>
      <c r="AY1381" s="211" t="str">
        <f t="shared" si="1625"/>
        <v>AY$13</v>
      </c>
      <c r="AZ1381" s="211" t="str">
        <f t="shared" si="1625"/>
        <v>AZ$13</v>
      </c>
      <c r="BA1381" s="211" t="str">
        <f t="shared" si="1625"/>
        <v>BA$13</v>
      </c>
      <c r="BB1381" s="211" t="str">
        <f t="shared" si="1625"/>
        <v>BB$13</v>
      </c>
      <c r="BC1381" s="211" t="str">
        <f t="shared" si="1625"/>
        <v>BC$13</v>
      </c>
      <c r="BD1381" s="211" t="str">
        <f t="shared" si="1625"/>
        <v>BD$13</v>
      </c>
      <c r="BE1381" s="211" t="str">
        <f t="shared" si="1625"/>
        <v>BE$13</v>
      </c>
      <c r="BF1381" s="211" t="str">
        <f t="shared" si="1625"/>
        <v>BF$13</v>
      </c>
      <c r="BG1381" s="211" t="str">
        <f t="shared" si="1625"/>
        <v>BG$13</v>
      </c>
      <c r="BH1381" s="211" t="str">
        <f t="shared" si="1625"/>
        <v>BH$13</v>
      </c>
      <c r="BI1381" s="211" t="str">
        <f t="shared" si="1625"/>
        <v>BI$13</v>
      </c>
      <c r="BJ1381" s="211" t="str">
        <f t="shared" si="1625"/>
        <v>BJ$13</v>
      </c>
      <c r="BK1381" s="211" t="str">
        <f t="shared" si="1625"/>
        <v>BK$13</v>
      </c>
      <c r="BL1381" s="211" t="str">
        <f t="shared" si="1625"/>
        <v>BL$13</v>
      </c>
      <c r="BM1381" s="211" t="str">
        <f t="shared" si="1625"/>
        <v>BM$13</v>
      </c>
      <c r="BN1381" s="211" t="str">
        <f t="shared" si="1625"/>
        <v>BN$13</v>
      </c>
      <c r="BO1381" s="211" t="str">
        <f t="shared" si="1625"/>
        <v>BO$13</v>
      </c>
      <c r="BP1381" s="211" t="str">
        <f t="shared" si="1625"/>
        <v>BP$13</v>
      </c>
      <c r="BQ1381" s="211" t="str">
        <f t="shared" si="1625"/>
        <v>BQ$13</v>
      </c>
      <c r="BR1381" s="211" t="str">
        <f t="shared" si="1625"/>
        <v>BR$13</v>
      </c>
      <c r="BS1381" s="211" t="str">
        <f t="shared" si="1625"/>
        <v>BS$13</v>
      </c>
      <c r="BT1381" s="211" t="str">
        <f t="shared" si="1625"/>
        <v>BT$13</v>
      </c>
      <c r="BU1381" s="211" t="str">
        <f t="shared" si="1625"/>
        <v>BU$13</v>
      </c>
      <c r="BV1381" s="211" t="str">
        <f t="shared" si="1625"/>
        <v>BV$13</v>
      </c>
      <c r="BW1381" s="211" t="str">
        <f t="shared" si="1625"/>
        <v>BW$13</v>
      </c>
      <c r="BX1381" s="211" t="str">
        <f t="shared" si="1625"/>
        <v>BX$13</v>
      </c>
      <c r="BY1381" s="211" t="str">
        <f t="shared" si="1625"/>
        <v>BY$13</v>
      </c>
      <c r="BZ1381" s="211" t="str">
        <f t="shared" si="1625"/>
        <v>BZ$13</v>
      </c>
      <c r="CA1381" s="211" t="str">
        <f t="shared" si="1625"/>
        <v>CA$13</v>
      </c>
      <c r="CB1381" s="211" t="str">
        <f t="shared" si="1625"/>
        <v>CB$13</v>
      </c>
      <c r="CC1381" s="211" t="str">
        <f t="shared" si="1625"/>
        <v>CC$13</v>
      </c>
      <c r="CD1381" s="211" t="str">
        <f t="shared" si="1625"/>
        <v>CD$13</v>
      </c>
      <c r="CE1381" s="211" t="str">
        <f t="shared" ref="CE1381:CK1381" si="1626">CE1365</f>
        <v>CE$13</v>
      </c>
      <c r="CF1381" s="211" t="str">
        <f t="shared" si="1626"/>
        <v>CF$13</v>
      </c>
      <c r="CG1381" s="211" t="str">
        <f t="shared" si="1626"/>
        <v>CG$13</v>
      </c>
      <c r="CH1381" s="211" t="str">
        <f t="shared" si="1626"/>
        <v>CH$13</v>
      </c>
      <c r="CI1381" s="211" t="str">
        <f t="shared" si="1626"/>
        <v>CI$13</v>
      </c>
      <c r="CJ1381" s="211" t="str">
        <f t="shared" si="1626"/>
        <v>CJ$13</v>
      </c>
      <c r="CK1381" s="211" t="str">
        <f t="shared" si="1626"/>
        <v>CK$13</v>
      </c>
      <c r="CL1381" s="211" t="str">
        <f t="shared" ref="CL1381" si="1627">CL1365</f>
        <v>CL$13</v>
      </c>
    </row>
    <row r="1382" spans="2:90" x14ac:dyDescent="0.4">
      <c r="B1382" s="89" t="str">
        <f>B1370</f>
        <v>New user acquisition cost</v>
      </c>
      <c r="D1382" t="s">
        <v>792</v>
      </c>
      <c r="E1382" s="8" t="str">
        <f t="shared" ref="E1382:E1385" si="1628">ROW()&amp;" "&amp;D1382</f>
        <v>1382 SUBCAC-S</v>
      </c>
      <c r="G1382" t="s">
        <v>332</v>
      </c>
      <c r="H1382" s="12"/>
      <c r="I1382" s="60"/>
      <c r="J1382" s="60"/>
      <c r="K1382" s="15"/>
      <c r="L1382" s="15"/>
      <c r="M1382" s="15"/>
      <c r="N1382" s="15"/>
      <c r="O1382" s="15"/>
      <c r="P1382" s="15"/>
      <c r="R1382" s="15"/>
      <c r="S1382" s="211">
        <f t="shared" ref="S1382" si="1629">S1367</f>
        <v>0</v>
      </c>
      <c r="T1382" s="211">
        <f t="shared" ref="T1382:CD1382" si="1630">T1367</f>
        <v>0</v>
      </c>
      <c r="U1382" s="211">
        <f t="shared" si="1630"/>
        <v>0</v>
      </c>
      <c r="V1382" s="211">
        <f t="shared" si="1630"/>
        <v>0</v>
      </c>
      <c r="W1382" s="211">
        <f t="shared" si="1630"/>
        <v>0</v>
      </c>
      <c r="X1382" s="211">
        <f t="shared" si="1630"/>
        <v>0</v>
      </c>
      <c r="Y1382" s="211">
        <f t="shared" si="1630"/>
        <v>0</v>
      </c>
      <c r="Z1382" s="211">
        <f t="shared" si="1630"/>
        <v>0</v>
      </c>
      <c r="AA1382" s="211">
        <f t="shared" si="1630"/>
        <v>0</v>
      </c>
      <c r="AB1382" s="211">
        <f t="shared" si="1630"/>
        <v>0</v>
      </c>
      <c r="AC1382" s="211">
        <f t="shared" si="1630"/>
        <v>0</v>
      </c>
      <c r="AD1382" s="211">
        <f t="shared" si="1630"/>
        <v>0</v>
      </c>
      <c r="AE1382" s="211">
        <f t="shared" si="1630"/>
        <v>0</v>
      </c>
      <c r="AF1382" s="211">
        <f t="shared" si="1630"/>
        <v>0</v>
      </c>
      <c r="AG1382" s="211">
        <f t="shared" si="1630"/>
        <v>0</v>
      </c>
      <c r="AH1382" s="211">
        <f t="shared" si="1630"/>
        <v>0</v>
      </c>
      <c r="AI1382" s="211">
        <f t="shared" si="1630"/>
        <v>0</v>
      </c>
      <c r="AJ1382" s="211">
        <f t="shared" si="1630"/>
        <v>0</v>
      </c>
      <c r="AK1382" s="211">
        <f t="shared" si="1630"/>
        <v>0</v>
      </c>
      <c r="AL1382" s="211">
        <f t="shared" si="1630"/>
        <v>0</v>
      </c>
      <c r="AM1382" s="211">
        <f t="shared" si="1630"/>
        <v>0</v>
      </c>
      <c r="AN1382" s="211">
        <f t="shared" si="1630"/>
        <v>0</v>
      </c>
      <c r="AO1382" s="211">
        <f t="shared" si="1630"/>
        <v>0</v>
      </c>
      <c r="AP1382" s="211">
        <f t="shared" si="1630"/>
        <v>0</v>
      </c>
      <c r="AQ1382" s="211">
        <f t="shared" si="1630"/>
        <v>0</v>
      </c>
      <c r="AR1382" s="211">
        <f t="shared" si="1630"/>
        <v>0</v>
      </c>
      <c r="AS1382" s="211">
        <f t="shared" si="1630"/>
        <v>0</v>
      </c>
      <c r="AT1382" s="211">
        <f t="shared" si="1630"/>
        <v>0</v>
      </c>
      <c r="AU1382" s="211">
        <f t="shared" si="1630"/>
        <v>0</v>
      </c>
      <c r="AV1382" s="211">
        <f t="shared" si="1630"/>
        <v>0</v>
      </c>
      <c r="AW1382" s="211">
        <f t="shared" si="1630"/>
        <v>0</v>
      </c>
      <c r="AX1382" s="211">
        <f t="shared" si="1630"/>
        <v>0</v>
      </c>
      <c r="AY1382" s="211">
        <f t="shared" si="1630"/>
        <v>0</v>
      </c>
      <c r="AZ1382" s="211">
        <f t="shared" si="1630"/>
        <v>0</v>
      </c>
      <c r="BA1382" s="211">
        <f t="shared" si="1630"/>
        <v>0</v>
      </c>
      <c r="BB1382" s="211">
        <f t="shared" si="1630"/>
        <v>0</v>
      </c>
      <c r="BC1382" s="211">
        <f t="shared" si="1630"/>
        <v>0</v>
      </c>
      <c r="BD1382" s="211">
        <f t="shared" si="1630"/>
        <v>0</v>
      </c>
      <c r="BE1382" s="211">
        <f t="shared" si="1630"/>
        <v>0</v>
      </c>
      <c r="BF1382" s="211">
        <f t="shared" si="1630"/>
        <v>0</v>
      </c>
      <c r="BG1382" s="211">
        <f t="shared" si="1630"/>
        <v>0</v>
      </c>
      <c r="BH1382" s="211">
        <f t="shared" si="1630"/>
        <v>0</v>
      </c>
      <c r="BI1382" s="211">
        <f t="shared" si="1630"/>
        <v>0</v>
      </c>
      <c r="BJ1382" s="211">
        <f t="shared" si="1630"/>
        <v>0</v>
      </c>
      <c r="BK1382" s="211">
        <f t="shared" si="1630"/>
        <v>0</v>
      </c>
      <c r="BL1382" s="211">
        <f t="shared" si="1630"/>
        <v>0</v>
      </c>
      <c r="BM1382" s="211">
        <f t="shared" si="1630"/>
        <v>0</v>
      </c>
      <c r="BN1382" s="211">
        <f t="shared" si="1630"/>
        <v>0</v>
      </c>
      <c r="BO1382" s="211">
        <f t="shared" si="1630"/>
        <v>0</v>
      </c>
      <c r="BP1382" s="211">
        <f t="shared" si="1630"/>
        <v>0</v>
      </c>
      <c r="BQ1382" s="211">
        <f t="shared" si="1630"/>
        <v>0</v>
      </c>
      <c r="BR1382" s="211">
        <f t="shared" si="1630"/>
        <v>0</v>
      </c>
      <c r="BS1382" s="211">
        <f t="shared" si="1630"/>
        <v>0</v>
      </c>
      <c r="BT1382" s="211">
        <f t="shared" si="1630"/>
        <v>0</v>
      </c>
      <c r="BU1382" s="211">
        <f t="shared" si="1630"/>
        <v>0</v>
      </c>
      <c r="BV1382" s="211">
        <f t="shared" si="1630"/>
        <v>0</v>
      </c>
      <c r="BW1382" s="211">
        <f t="shared" si="1630"/>
        <v>0</v>
      </c>
      <c r="BX1382" s="211">
        <f t="shared" si="1630"/>
        <v>0</v>
      </c>
      <c r="BY1382" s="211">
        <f t="shared" si="1630"/>
        <v>0</v>
      </c>
      <c r="BZ1382" s="211">
        <f t="shared" si="1630"/>
        <v>0</v>
      </c>
      <c r="CA1382" s="211">
        <f t="shared" si="1630"/>
        <v>0</v>
      </c>
      <c r="CB1382" s="211">
        <f t="shared" si="1630"/>
        <v>0</v>
      </c>
      <c r="CC1382" s="211">
        <f t="shared" si="1630"/>
        <v>0</v>
      </c>
      <c r="CD1382" s="211">
        <f t="shared" si="1630"/>
        <v>0</v>
      </c>
      <c r="CE1382" s="211">
        <f t="shared" ref="CE1382:CK1382" si="1631">CE1367</f>
        <v>0</v>
      </c>
      <c r="CF1382" s="211">
        <f t="shared" si="1631"/>
        <v>0</v>
      </c>
      <c r="CG1382" s="211">
        <f t="shared" si="1631"/>
        <v>0</v>
      </c>
      <c r="CH1382" s="211">
        <f t="shared" si="1631"/>
        <v>0</v>
      </c>
      <c r="CI1382" s="211">
        <f t="shared" si="1631"/>
        <v>0</v>
      </c>
      <c r="CJ1382" s="211">
        <f t="shared" si="1631"/>
        <v>0</v>
      </c>
      <c r="CK1382" s="211">
        <f t="shared" si="1631"/>
        <v>0</v>
      </c>
      <c r="CL1382" s="211">
        <f t="shared" ref="CL1382" si="1632">CL1367</f>
        <v>0</v>
      </c>
    </row>
    <row r="1383" spans="2:90" x14ac:dyDescent="0.4">
      <c r="B1383" s="235" t="str">
        <f>IFERROR(SUBSTITUTE(TRIM(MID(B1370, SEARCH("-", B1370) + 1, LEN(B1370))),":",""),"no unit")</f>
        <v>no unit</v>
      </c>
      <c r="D1383" t="s">
        <v>792</v>
      </c>
      <c r="E1383" s="8" t="str">
        <f t="shared" si="1628"/>
        <v>1383 SUBCAC-S</v>
      </c>
      <c r="G1383" t="s">
        <v>332</v>
      </c>
      <c r="H1383" s="12"/>
      <c r="I1383" s="60"/>
      <c r="J1383" s="60"/>
      <c r="K1383" s="15"/>
      <c r="L1383" s="15"/>
      <c r="M1383" s="15"/>
      <c r="N1383" s="15"/>
      <c r="O1383" s="15"/>
      <c r="P1383" s="15"/>
      <c r="R1383" s="15"/>
      <c r="S1383" s="211"/>
      <c r="T1383" s="211"/>
      <c r="U1383" s="211"/>
      <c r="V1383" s="211"/>
      <c r="W1383" s="211"/>
      <c r="X1383" s="211"/>
      <c r="Y1383" s="211"/>
      <c r="Z1383" s="211"/>
      <c r="AA1383" s="211"/>
      <c r="AB1383" s="211"/>
      <c r="AC1383" s="211"/>
      <c r="AD1383" s="211"/>
      <c r="AE1383" s="211"/>
      <c r="AF1383" s="211"/>
      <c r="AG1383" s="211"/>
      <c r="AH1383" s="211"/>
      <c r="AI1383" s="211"/>
      <c r="AJ1383" s="211"/>
      <c r="AK1383" s="211"/>
      <c r="AL1383" s="211"/>
      <c r="AM1383" s="211"/>
      <c r="AN1383" s="211"/>
      <c r="AO1383" s="211"/>
      <c r="AP1383" s="211"/>
      <c r="AQ1383" s="211"/>
      <c r="AR1383" s="211"/>
      <c r="AS1383" s="211"/>
      <c r="AT1383" s="211"/>
      <c r="AU1383" s="211"/>
      <c r="AV1383" s="211"/>
      <c r="AW1383" s="211"/>
      <c r="AX1383" s="211"/>
      <c r="AY1383" s="211"/>
      <c r="AZ1383" s="211"/>
      <c r="BA1383" s="211"/>
      <c r="BB1383" s="211"/>
      <c r="BC1383" s="211"/>
      <c r="BD1383" s="211"/>
      <c r="BE1383" s="211"/>
      <c r="BF1383" s="211"/>
      <c r="BG1383" s="211"/>
      <c r="BH1383" s="211"/>
      <c r="BI1383" s="211"/>
      <c r="BJ1383" s="211"/>
      <c r="BK1383" s="211"/>
      <c r="BL1383" s="211"/>
      <c r="BM1383" s="211"/>
      <c r="BN1383" s="211"/>
      <c r="BO1383" s="211"/>
      <c r="BP1383" s="211"/>
      <c r="BQ1383" s="211"/>
      <c r="BR1383" s="211"/>
      <c r="BS1383" s="211"/>
      <c r="BT1383" s="211"/>
      <c r="BU1383" s="211"/>
      <c r="BV1383" s="211"/>
      <c r="BW1383" s="211"/>
      <c r="BX1383" s="211"/>
      <c r="BY1383" s="211"/>
      <c r="BZ1383" s="211"/>
      <c r="CA1383" s="211"/>
      <c r="CB1383" s="211"/>
      <c r="CC1383" s="211"/>
      <c r="CD1383" s="211"/>
      <c r="CE1383" s="211"/>
      <c r="CF1383" s="211"/>
      <c r="CG1383" s="211"/>
      <c r="CH1383" s="211"/>
      <c r="CI1383" s="211"/>
      <c r="CJ1383" s="211"/>
      <c r="CK1383" s="211"/>
      <c r="CL1383" s="211"/>
    </row>
    <row r="1384" spans="2:90" x14ac:dyDescent="0.4">
      <c r="B1384" s="89" t="str">
        <f>B1368</f>
        <v>Secondary revenue driver</v>
      </c>
      <c r="D1384" t="s">
        <v>792</v>
      </c>
      <c r="E1384" s="8" t="str">
        <f t="shared" si="1628"/>
        <v>1384 SUBCAC-S</v>
      </c>
      <c r="G1384" t="s">
        <v>332</v>
      </c>
      <c r="H1384" s="90"/>
      <c r="I1384" s="209"/>
      <c r="J1384" s="209"/>
      <c r="K1384" s="210"/>
      <c r="L1384" s="210"/>
      <c r="M1384" s="210"/>
      <c r="N1384" s="210"/>
      <c r="O1384" s="210"/>
      <c r="P1384" s="210"/>
      <c r="R1384" s="210"/>
      <c r="S1384" s="4" t="str">
        <f t="shared" ref="S1384" si="1633">ADDRESS(ROW(S1373),COLUMN(S1373),2)</f>
        <v>S$1373</v>
      </c>
      <c r="T1384" s="4" t="str">
        <f t="shared" ref="T1384:CD1384" si="1634">ADDRESS(ROW(T1373),COLUMN(T1373),2)</f>
        <v>T$1373</v>
      </c>
      <c r="U1384" s="4" t="str">
        <f t="shared" si="1634"/>
        <v>U$1373</v>
      </c>
      <c r="V1384" s="4" t="str">
        <f t="shared" si="1634"/>
        <v>V$1373</v>
      </c>
      <c r="W1384" s="4" t="str">
        <f t="shared" si="1634"/>
        <v>W$1373</v>
      </c>
      <c r="X1384" s="4" t="str">
        <f t="shared" si="1634"/>
        <v>X$1373</v>
      </c>
      <c r="Y1384" s="4" t="str">
        <f t="shared" si="1634"/>
        <v>Y$1373</v>
      </c>
      <c r="Z1384" s="4" t="str">
        <f t="shared" si="1634"/>
        <v>Z$1373</v>
      </c>
      <c r="AA1384" s="4" t="str">
        <f t="shared" si="1634"/>
        <v>AA$1373</v>
      </c>
      <c r="AB1384" s="4" t="str">
        <f t="shared" si="1634"/>
        <v>AB$1373</v>
      </c>
      <c r="AC1384" s="4" t="str">
        <f t="shared" si="1634"/>
        <v>AC$1373</v>
      </c>
      <c r="AD1384" s="4" t="str">
        <f t="shared" si="1634"/>
        <v>AD$1373</v>
      </c>
      <c r="AE1384" s="4" t="str">
        <f t="shared" si="1634"/>
        <v>AE$1373</v>
      </c>
      <c r="AF1384" s="4" t="str">
        <f t="shared" si="1634"/>
        <v>AF$1373</v>
      </c>
      <c r="AG1384" s="4" t="str">
        <f t="shared" si="1634"/>
        <v>AG$1373</v>
      </c>
      <c r="AH1384" s="4" t="str">
        <f t="shared" si="1634"/>
        <v>AH$1373</v>
      </c>
      <c r="AI1384" s="4" t="str">
        <f t="shared" si="1634"/>
        <v>AI$1373</v>
      </c>
      <c r="AJ1384" s="4" t="str">
        <f t="shared" si="1634"/>
        <v>AJ$1373</v>
      </c>
      <c r="AK1384" s="4" t="str">
        <f t="shared" si="1634"/>
        <v>AK$1373</v>
      </c>
      <c r="AL1384" s="4" t="str">
        <f t="shared" si="1634"/>
        <v>AL$1373</v>
      </c>
      <c r="AM1384" s="4" t="str">
        <f t="shared" si="1634"/>
        <v>AM$1373</v>
      </c>
      <c r="AN1384" s="4" t="str">
        <f t="shared" si="1634"/>
        <v>AN$1373</v>
      </c>
      <c r="AO1384" s="4" t="str">
        <f t="shared" si="1634"/>
        <v>AO$1373</v>
      </c>
      <c r="AP1384" s="4" t="str">
        <f t="shared" si="1634"/>
        <v>AP$1373</v>
      </c>
      <c r="AQ1384" s="4" t="str">
        <f t="shared" si="1634"/>
        <v>AQ$1373</v>
      </c>
      <c r="AR1384" s="4" t="str">
        <f t="shared" si="1634"/>
        <v>AR$1373</v>
      </c>
      <c r="AS1384" s="4" t="str">
        <f t="shared" si="1634"/>
        <v>AS$1373</v>
      </c>
      <c r="AT1384" s="4" t="str">
        <f t="shared" si="1634"/>
        <v>AT$1373</v>
      </c>
      <c r="AU1384" s="4" t="str">
        <f t="shared" si="1634"/>
        <v>AU$1373</v>
      </c>
      <c r="AV1384" s="4" t="str">
        <f t="shared" si="1634"/>
        <v>AV$1373</v>
      </c>
      <c r="AW1384" s="4" t="str">
        <f t="shared" si="1634"/>
        <v>AW$1373</v>
      </c>
      <c r="AX1384" s="4" t="str">
        <f t="shared" si="1634"/>
        <v>AX$1373</v>
      </c>
      <c r="AY1384" s="4" t="str">
        <f t="shared" si="1634"/>
        <v>AY$1373</v>
      </c>
      <c r="AZ1384" s="4" t="str">
        <f t="shared" si="1634"/>
        <v>AZ$1373</v>
      </c>
      <c r="BA1384" s="4" t="str">
        <f t="shared" si="1634"/>
        <v>BA$1373</v>
      </c>
      <c r="BB1384" s="4" t="str">
        <f t="shared" si="1634"/>
        <v>BB$1373</v>
      </c>
      <c r="BC1384" s="4" t="str">
        <f t="shared" si="1634"/>
        <v>BC$1373</v>
      </c>
      <c r="BD1384" s="4" t="str">
        <f t="shared" si="1634"/>
        <v>BD$1373</v>
      </c>
      <c r="BE1384" s="4" t="str">
        <f t="shared" si="1634"/>
        <v>BE$1373</v>
      </c>
      <c r="BF1384" s="4" t="str">
        <f t="shared" si="1634"/>
        <v>BF$1373</v>
      </c>
      <c r="BG1384" s="4" t="str">
        <f t="shared" si="1634"/>
        <v>BG$1373</v>
      </c>
      <c r="BH1384" s="4" t="str">
        <f t="shared" si="1634"/>
        <v>BH$1373</v>
      </c>
      <c r="BI1384" s="4" t="str">
        <f t="shared" si="1634"/>
        <v>BI$1373</v>
      </c>
      <c r="BJ1384" s="4" t="str">
        <f t="shared" si="1634"/>
        <v>BJ$1373</v>
      </c>
      <c r="BK1384" s="4" t="str">
        <f t="shared" si="1634"/>
        <v>BK$1373</v>
      </c>
      <c r="BL1384" s="4" t="str">
        <f t="shared" si="1634"/>
        <v>BL$1373</v>
      </c>
      <c r="BM1384" s="4" t="str">
        <f t="shared" si="1634"/>
        <v>BM$1373</v>
      </c>
      <c r="BN1384" s="4" t="str">
        <f t="shared" si="1634"/>
        <v>BN$1373</v>
      </c>
      <c r="BO1384" s="4" t="str">
        <f t="shared" si="1634"/>
        <v>BO$1373</v>
      </c>
      <c r="BP1384" s="4" t="str">
        <f t="shared" si="1634"/>
        <v>BP$1373</v>
      </c>
      <c r="BQ1384" s="4" t="str">
        <f t="shared" si="1634"/>
        <v>BQ$1373</v>
      </c>
      <c r="BR1384" s="4" t="str">
        <f t="shared" si="1634"/>
        <v>BR$1373</v>
      </c>
      <c r="BS1384" s="4" t="str">
        <f t="shared" si="1634"/>
        <v>BS$1373</v>
      </c>
      <c r="BT1384" s="4" t="str">
        <f t="shared" si="1634"/>
        <v>BT$1373</v>
      </c>
      <c r="BU1384" s="4" t="str">
        <f t="shared" si="1634"/>
        <v>BU$1373</v>
      </c>
      <c r="BV1384" s="4" t="str">
        <f t="shared" si="1634"/>
        <v>BV$1373</v>
      </c>
      <c r="BW1384" s="4" t="str">
        <f t="shared" si="1634"/>
        <v>BW$1373</v>
      </c>
      <c r="BX1384" s="4" t="str">
        <f t="shared" si="1634"/>
        <v>BX$1373</v>
      </c>
      <c r="BY1384" s="4" t="str">
        <f t="shared" si="1634"/>
        <v>BY$1373</v>
      </c>
      <c r="BZ1384" s="4" t="str">
        <f t="shared" si="1634"/>
        <v>BZ$1373</v>
      </c>
      <c r="CA1384" s="4" t="str">
        <f t="shared" si="1634"/>
        <v>CA$1373</v>
      </c>
      <c r="CB1384" s="4" t="str">
        <f t="shared" si="1634"/>
        <v>CB$1373</v>
      </c>
      <c r="CC1384" s="4" t="str">
        <f t="shared" si="1634"/>
        <v>CC$1373</v>
      </c>
      <c r="CD1384" s="4" t="str">
        <f t="shared" si="1634"/>
        <v>CD$1373</v>
      </c>
      <c r="CE1384" s="4" t="str">
        <f t="shared" ref="CE1384:CK1384" si="1635">ADDRESS(ROW(CE1373),COLUMN(CE1373),2)</f>
        <v>CE$1373</v>
      </c>
      <c r="CF1384" s="4" t="str">
        <f t="shared" si="1635"/>
        <v>CF$1373</v>
      </c>
      <c r="CG1384" s="4" t="str">
        <f t="shared" si="1635"/>
        <v>CG$1373</v>
      </c>
      <c r="CH1384" s="4" t="str">
        <f t="shared" si="1635"/>
        <v>CH$1373</v>
      </c>
      <c r="CI1384" s="4" t="str">
        <f t="shared" si="1635"/>
        <v>CI$1373</v>
      </c>
      <c r="CJ1384" s="4" t="str">
        <f t="shared" si="1635"/>
        <v>CJ$1373</v>
      </c>
      <c r="CK1384" s="4" t="str">
        <f t="shared" si="1635"/>
        <v>CK$1373</v>
      </c>
      <c r="CL1384" s="4" t="str">
        <f t="shared" ref="CL1384" si="1636">ADDRESS(ROW(CL1373),COLUMN(CL1373),2)</f>
        <v>CL$1373</v>
      </c>
    </row>
    <row r="1385" spans="2:90" x14ac:dyDescent="0.4">
      <c r="B1385" s="8" t="str">
        <f>B1369</f>
        <v>Secondary volume driver</v>
      </c>
      <c r="D1385" t="s">
        <v>792</v>
      </c>
      <c r="E1385" s="8" t="str">
        <f t="shared" si="1628"/>
        <v>1385 SUBCAC-S</v>
      </c>
      <c r="G1385" t="s">
        <v>332</v>
      </c>
      <c r="H1385" s="12"/>
      <c r="I1385" s="60"/>
      <c r="J1385" s="60"/>
      <c r="K1385" s="15"/>
      <c r="L1385" s="15"/>
      <c r="M1385" s="15"/>
      <c r="N1385" s="15"/>
      <c r="O1385" s="15"/>
      <c r="P1385" s="15"/>
      <c r="R1385" s="15"/>
      <c r="S1385" s="211" t="str">
        <f t="shared" ref="S1385" si="1637">S1369</f>
        <v>S$15</v>
      </c>
      <c r="T1385" s="211" t="str">
        <f t="shared" ref="T1385:CD1385" si="1638">T1369</f>
        <v>T$15</v>
      </c>
      <c r="U1385" s="211" t="str">
        <f t="shared" si="1638"/>
        <v>U$15</v>
      </c>
      <c r="V1385" s="211" t="str">
        <f t="shared" si="1638"/>
        <v>V$15</v>
      </c>
      <c r="W1385" s="211" t="str">
        <f t="shared" si="1638"/>
        <v>W$15</v>
      </c>
      <c r="X1385" s="211" t="str">
        <f t="shared" si="1638"/>
        <v>X$15</v>
      </c>
      <c r="Y1385" s="211" t="str">
        <f t="shared" si="1638"/>
        <v>Y$15</v>
      </c>
      <c r="Z1385" s="211" t="str">
        <f t="shared" si="1638"/>
        <v>Z$15</v>
      </c>
      <c r="AA1385" s="211" t="str">
        <f t="shared" si="1638"/>
        <v>AA$15</v>
      </c>
      <c r="AB1385" s="211" t="str">
        <f t="shared" si="1638"/>
        <v>AB$15</v>
      </c>
      <c r="AC1385" s="211" t="str">
        <f t="shared" si="1638"/>
        <v>AC$15</v>
      </c>
      <c r="AD1385" s="211" t="str">
        <f t="shared" si="1638"/>
        <v>AD$15</v>
      </c>
      <c r="AE1385" s="211" t="str">
        <f t="shared" si="1638"/>
        <v>AE$15</v>
      </c>
      <c r="AF1385" s="211" t="str">
        <f t="shared" si="1638"/>
        <v>AF$15</v>
      </c>
      <c r="AG1385" s="211" t="str">
        <f t="shared" si="1638"/>
        <v>AG$15</v>
      </c>
      <c r="AH1385" s="211" t="str">
        <f t="shared" si="1638"/>
        <v>AH$15</v>
      </c>
      <c r="AI1385" s="211" t="str">
        <f t="shared" si="1638"/>
        <v>AI$15</v>
      </c>
      <c r="AJ1385" s="211" t="str">
        <f t="shared" si="1638"/>
        <v>AJ$15</v>
      </c>
      <c r="AK1385" s="211" t="str">
        <f t="shared" si="1638"/>
        <v>AK$15</v>
      </c>
      <c r="AL1385" s="211" t="str">
        <f t="shared" si="1638"/>
        <v>AL$15</v>
      </c>
      <c r="AM1385" s="211" t="str">
        <f t="shared" si="1638"/>
        <v>AM$15</v>
      </c>
      <c r="AN1385" s="211" t="str">
        <f t="shared" si="1638"/>
        <v>AN$15</v>
      </c>
      <c r="AO1385" s="211" t="str">
        <f t="shared" si="1638"/>
        <v>AO$15</v>
      </c>
      <c r="AP1385" s="211" t="str">
        <f t="shared" si="1638"/>
        <v>AP$15</v>
      </c>
      <c r="AQ1385" s="211" t="str">
        <f t="shared" si="1638"/>
        <v>AQ$15</v>
      </c>
      <c r="AR1385" s="211" t="str">
        <f t="shared" si="1638"/>
        <v>AR$15</v>
      </c>
      <c r="AS1385" s="211" t="str">
        <f t="shared" si="1638"/>
        <v>AS$15</v>
      </c>
      <c r="AT1385" s="211" t="str">
        <f t="shared" si="1638"/>
        <v>AT$15</v>
      </c>
      <c r="AU1385" s="211" t="str">
        <f t="shared" si="1638"/>
        <v>AU$15</v>
      </c>
      <c r="AV1385" s="211" t="str">
        <f t="shared" si="1638"/>
        <v>AV$15</v>
      </c>
      <c r="AW1385" s="211" t="str">
        <f t="shared" si="1638"/>
        <v>AW$15</v>
      </c>
      <c r="AX1385" s="211" t="str">
        <f t="shared" si="1638"/>
        <v>AX$15</v>
      </c>
      <c r="AY1385" s="211" t="str">
        <f t="shared" si="1638"/>
        <v>AY$15</v>
      </c>
      <c r="AZ1385" s="211" t="str">
        <f t="shared" si="1638"/>
        <v>AZ$15</v>
      </c>
      <c r="BA1385" s="211" t="str">
        <f t="shared" si="1638"/>
        <v>BA$15</v>
      </c>
      <c r="BB1385" s="211" t="str">
        <f t="shared" si="1638"/>
        <v>BB$15</v>
      </c>
      <c r="BC1385" s="211" t="str">
        <f t="shared" si="1638"/>
        <v>BC$15</v>
      </c>
      <c r="BD1385" s="211" t="str">
        <f t="shared" si="1638"/>
        <v>BD$15</v>
      </c>
      <c r="BE1385" s="211" t="str">
        <f t="shared" si="1638"/>
        <v>BE$15</v>
      </c>
      <c r="BF1385" s="211" t="str">
        <f t="shared" si="1638"/>
        <v>BF$15</v>
      </c>
      <c r="BG1385" s="211" t="str">
        <f t="shared" si="1638"/>
        <v>BG$15</v>
      </c>
      <c r="BH1385" s="211" t="str">
        <f t="shared" si="1638"/>
        <v>BH$15</v>
      </c>
      <c r="BI1385" s="211" t="str">
        <f t="shared" si="1638"/>
        <v>BI$15</v>
      </c>
      <c r="BJ1385" s="211" t="str">
        <f t="shared" si="1638"/>
        <v>BJ$15</v>
      </c>
      <c r="BK1385" s="211" t="str">
        <f t="shared" si="1638"/>
        <v>BK$15</v>
      </c>
      <c r="BL1385" s="211" t="str">
        <f t="shared" si="1638"/>
        <v>BL$15</v>
      </c>
      <c r="BM1385" s="211" t="str">
        <f t="shared" si="1638"/>
        <v>BM$15</v>
      </c>
      <c r="BN1385" s="211" t="str">
        <f t="shared" si="1638"/>
        <v>BN$15</v>
      </c>
      <c r="BO1385" s="211" t="str">
        <f t="shared" si="1638"/>
        <v>BO$15</v>
      </c>
      <c r="BP1385" s="211" t="str">
        <f t="shared" si="1638"/>
        <v>BP$15</v>
      </c>
      <c r="BQ1385" s="211" t="str">
        <f t="shared" si="1638"/>
        <v>BQ$15</v>
      </c>
      <c r="BR1385" s="211" t="str">
        <f t="shared" si="1638"/>
        <v>BR$15</v>
      </c>
      <c r="BS1385" s="211" t="str">
        <f t="shared" si="1638"/>
        <v>BS$15</v>
      </c>
      <c r="BT1385" s="211" t="str">
        <f t="shared" si="1638"/>
        <v>BT$15</v>
      </c>
      <c r="BU1385" s="211" t="str">
        <f t="shared" si="1638"/>
        <v>BU$15</v>
      </c>
      <c r="BV1385" s="211" t="str">
        <f t="shared" si="1638"/>
        <v>BV$15</v>
      </c>
      <c r="BW1385" s="211" t="str">
        <f t="shared" si="1638"/>
        <v>BW$15</v>
      </c>
      <c r="BX1385" s="211" t="str">
        <f t="shared" si="1638"/>
        <v>BX$15</v>
      </c>
      <c r="BY1385" s="211" t="str">
        <f t="shared" si="1638"/>
        <v>BY$15</v>
      </c>
      <c r="BZ1385" s="211" t="str">
        <f t="shared" si="1638"/>
        <v>BZ$15</v>
      </c>
      <c r="CA1385" s="211" t="str">
        <f t="shared" si="1638"/>
        <v>CA$15</v>
      </c>
      <c r="CB1385" s="211" t="str">
        <f t="shared" si="1638"/>
        <v>CB$15</v>
      </c>
      <c r="CC1385" s="211" t="str">
        <f t="shared" si="1638"/>
        <v>CC$15</v>
      </c>
      <c r="CD1385" s="211" t="str">
        <f t="shared" si="1638"/>
        <v>CD$15</v>
      </c>
      <c r="CE1385" s="211" t="str">
        <f t="shared" ref="CE1385:CK1385" si="1639">CE1369</f>
        <v>CE$15</v>
      </c>
      <c r="CF1385" s="211" t="str">
        <f t="shared" si="1639"/>
        <v>CF$15</v>
      </c>
      <c r="CG1385" s="211" t="str">
        <f t="shared" si="1639"/>
        <v>CG$15</v>
      </c>
      <c r="CH1385" s="211" t="str">
        <f t="shared" si="1639"/>
        <v>CH$15</v>
      </c>
      <c r="CI1385" s="211" t="str">
        <f t="shared" si="1639"/>
        <v>CI$15</v>
      </c>
      <c r="CJ1385" s="211" t="str">
        <f t="shared" si="1639"/>
        <v>CJ$15</v>
      </c>
      <c r="CK1385" s="211" t="str">
        <f t="shared" si="1639"/>
        <v>CK$15</v>
      </c>
      <c r="CL1385" s="211" t="str">
        <f t="shared" ref="CL1385" si="1640">CL1369</f>
        <v>CL$15</v>
      </c>
    </row>
    <row r="1386" spans="2:90" x14ac:dyDescent="0.4">
      <c r="E1386" s="8"/>
      <c r="H1386" s="12"/>
      <c r="I1386" s="60"/>
      <c r="J1386" s="60"/>
      <c r="K1386" s="15"/>
      <c r="L1386" s="15"/>
      <c r="M1386" s="15"/>
      <c r="N1386" s="15"/>
      <c r="O1386" s="15"/>
      <c r="P1386" s="15"/>
      <c r="R1386" s="15"/>
      <c r="S1386" s="76"/>
      <c r="T1386" s="76"/>
      <c r="U1386" s="76"/>
      <c r="V1386" s="76"/>
      <c r="W1386" s="76"/>
      <c r="X1386" s="76"/>
      <c r="Y1386" s="76"/>
      <c r="Z1386" s="76"/>
      <c r="AA1386" s="76"/>
      <c r="AB1386" s="76"/>
      <c r="AC1386" s="76"/>
      <c r="AD1386" s="76"/>
      <c r="AE1386" s="76"/>
      <c r="AF1386" s="76"/>
      <c r="AG1386" s="76"/>
      <c r="AH1386" s="76"/>
      <c r="AI1386" s="76"/>
      <c r="AJ1386" s="76"/>
      <c r="AK1386" s="76"/>
      <c r="AL1386" s="76"/>
      <c r="AM1386" s="76"/>
      <c r="AN1386" s="76"/>
      <c r="AO1386" s="76"/>
      <c r="AP1386" s="76"/>
      <c r="AQ1386" s="76"/>
      <c r="AR1386" s="76"/>
      <c r="AS1386" s="76"/>
      <c r="AT1386" s="76"/>
      <c r="AU1386" s="76"/>
      <c r="AV1386" s="76"/>
      <c r="AW1386" s="76"/>
      <c r="AX1386" s="76"/>
      <c r="AY1386" s="76"/>
      <c r="AZ1386" s="76"/>
      <c r="BA1386" s="76"/>
      <c r="BB1386" s="76"/>
      <c r="BC1386" s="76"/>
      <c r="BD1386" s="76"/>
      <c r="BE1386" s="76"/>
      <c r="BF1386" s="76"/>
      <c r="BG1386" s="76"/>
      <c r="BH1386" s="76"/>
      <c r="BI1386" s="76"/>
      <c r="BJ1386" s="76"/>
      <c r="BK1386" s="76"/>
      <c r="BL1386" s="76"/>
      <c r="BM1386" s="76"/>
      <c r="BN1386" s="76"/>
      <c r="BO1386" s="76"/>
      <c r="BP1386" s="76"/>
      <c r="BQ1386" s="76"/>
      <c r="BR1386" s="76"/>
      <c r="BS1386" s="76"/>
      <c r="BT1386" s="76"/>
      <c r="BU1386" s="76"/>
      <c r="BV1386" s="76"/>
      <c r="BW1386" s="76"/>
      <c r="BX1386" s="76"/>
      <c r="BY1386" s="76"/>
      <c r="BZ1386" s="76"/>
      <c r="CA1386" s="76"/>
      <c r="CB1386" s="76"/>
      <c r="CC1386" s="76"/>
      <c r="CD1386" s="76"/>
      <c r="CE1386" s="76"/>
      <c r="CF1386" s="76"/>
      <c r="CG1386" s="76"/>
      <c r="CH1386" s="76"/>
      <c r="CI1386" s="76"/>
      <c r="CJ1386" s="76"/>
      <c r="CK1386" s="76"/>
      <c r="CL1386" s="76"/>
    </row>
    <row r="1387" spans="2:90" x14ac:dyDescent="0.4">
      <c r="B1387" s="171" t="s">
        <v>490</v>
      </c>
      <c r="E1387" s="8"/>
      <c r="H1387" s="189"/>
      <c r="I1387" s="190"/>
      <c r="J1387" s="190"/>
      <c r="K1387" s="191"/>
      <c r="L1387" s="191"/>
      <c r="M1387" s="191"/>
      <c r="N1387" s="191"/>
      <c r="O1387" s="191"/>
      <c r="P1387" s="191"/>
      <c r="R1387" s="191"/>
      <c r="S1387" s="192"/>
      <c r="T1387" s="192"/>
      <c r="U1387" s="192"/>
      <c r="V1387" s="192"/>
      <c r="W1387" s="192"/>
      <c r="X1387" s="192"/>
      <c r="Y1387" s="192"/>
      <c r="Z1387" s="192"/>
      <c r="AA1387" s="192"/>
      <c r="AB1387" s="192"/>
      <c r="AC1387" s="192"/>
      <c r="AD1387" s="192"/>
      <c r="AE1387" s="192"/>
      <c r="AF1387" s="192"/>
      <c r="AG1387" s="192"/>
      <c r="AH1387" s="192"/>
      <c r="AI1387" s="192"/>
      <c r="AJ1387" s="192"/>
      <c r="AK1387" s="192"/>
      <c r="AL1387" s="192"/>
      <c r="AM1387" s="192"/>
      <c r="AN1387" s="192"/>
      <c r="AO1387" s="192"/>
      <c r="AP1387" s="192"/>
      <c r="AQ1387" s="192"/>
      <c r="AR1387" s="192"/>
      <c r="AS1387" s="192"/>
      <c r="AT1387" s="192"/>
      <c r="AU1387" s="192"/>
      <c r="AV1387" s="192"/>
      <c r="AW1387" s="192"/>
      <c r="AX1387" s="192"/>
      <c r="AY1387" s="192"/>
      <c r="AZ1387" s="192"/>
      <c r="BA1387" s="192"/>
      <c r="BB1387" s="192"/>
      <c r="BC1387" s="192"/>
      <c r="BD1387" s="192"/>
      <c r="BE1387" s="192"/>
      <c r="BF1387" s="192"/>
      <c r="BG1387" s="192"/>
      <c r="BH1387" s="192"/>
      <c r="BI1387" s="192"/>
      <c r="BJ1387" s="192"/>
      <c r="BK1387" s="192"/>
      <c r="BL1387" s="192"/>
      <c r="BM1387" s="192"/>
      <c r="BN1387" s="192"/>
      <c r="BO1387" s="192"/>
      <c r="BP1387" s="192"/>
      <c r="BQ1387" s="192"/>
      <c r="BR1387" s="192"/>
      <c r="BS1387" s="192"/>
      <c r="BT1387" s="192"/>
      <c r="BU1387" s="192"/>
      <c r="BV1387" s="192"/>
      <c r="BW1387" s="192"/>
      <c r="BX1387" s="192"/>
      <c r="BY1387" s="192"/>
      <c r="BZ1387" s="192"/>
      <c r="CA1387" s="192"/>
      <c r="CB1387" s="192"/>
      <c r="CC1387" s="192"/>
      <c r="CD1387" s="192"/>
      <c r="CE1387" s="192"/>
      <c r="CF1387" s="192"/>
      <c r="CG1387" s="192"/>
      <c r="CH1387" s="192"/>
      <c r="CI1387" s="192"/>
      <c r="CJ1387" s="192"/>
      <c r="CK1387" s="192"/>
      <c r="CL1387" s="192"/>
    </row>
    <row r="1388" spans="2:90" x14ac:dyDescent="0.4">
      <c r="B1388" s="171" t="s">
        <v>492</v>
      </c>
      <c r="E1388" s="8"/>
      <c r="H1388" s="189"/>
      <c r="I1388" s="190"/>
      <c r="J1388" s="190"/>
      <c r="K1388" s="191"/>
      <c r="L1388" s="191"/>
      <c r="M1388" s="191"/>
      <c r="N1388" s="191"/>
      <c r="O1388" s="191"/>
      <c r="P1388" s="191"/>
      <c r="R1388" s="191"/>
      <c r="S1388" s="192"/>
      <c r="T1388" s="192"/>
      <c r="U1388" s="192"/>
      <c r="V1388" s="192"/>
      <c r="W1388" s="192"/>
      <c r="X1388" s="192"/>
      <c r="Y1388" s="192"/>
      <c r="Z1388" s="192"/>
      <c r="AA1388" s="192"/>
      <c r="AB1388" s="192"/>
      <c r="AC1388" s="192"/>
      <c r="AD1388" s="192"/>
      <c r="AE1388" s="192"/>
      <c r="AF1388" s="192"/>
      <c r="AG1388" s="192"/>
      <c r="AH1388" s="192"/>
      <c r="AI1388" s="192"/>
      <c r="AJ1388" s="192"/>
      <c r="AK1388" s="192"/>
      <c r="AL1388" s="192"/>
      <c r="AM1388" s="192"/>
      <c r="AN1388" s="192"/>
      <c r="AO1388" s="192"/>
      <c r="AP1388" s="192"/>
      <c r="AQ1388" s="192"/>
      <c r="AR1388" s="192"/>
      <c r="AS1388" s="192"/>
      <c r="AT1388" s="192"/>
      <c r="AU1388" s="192"/>
      <c r="AV1388" s="192"/>
      <c r="AW1388" s="192"/>
      <c r="AX1388" s="192"/>
      <c r="AY1388" s="192"/>
      <c r="AZ1388" s="192"/>
      <c r="BA1388" s="192"/>
      <c r="BB1388" s="192"/>
      <c r="BC1388" s="192"/>
      <c r="BD1388" s="192"/>
      <c r="BE1388" s="192"/>
      <c r="BF1388" s="192"/>
      <c r="BG1388" s="192"/>
      <c r="BH1388" s="192"/>
      <c r="BI1388" s="192"/>
      <c r="BJ1388" s="192"/>
      <c r="BK1388" s="192"/>
      <c r="BL1388" s="192"/>
      <c r="BM1388" s="192"/>
      <c r="BN1388" s="192"/>
      <c r="BO1388" s="192"/>
      <c r="BP1388" s="192"/>
      <c r="BQ1388" s="192"/>
      <c r="BR1388" s="192"/>
      <c r="BS1388" s="192"/>
      <c r="BT1388" s="192"/>
      <c r="BU1388" s="192"/>
      <c r="BV1388" s="192"/>
      <c r="BW1388" s="192"/>
      <c r="BX1388" s="192"/>
      <c r="BY1388" s="192"/>
      <c r="BZ1388" s="192"/>
      <c r="CA1388" s="192"/>
      <c r="CB1388" s="192"/>
      <c r="CC1388" s="192"/>
      <c r="CD1388" s="192"/>
      <c r="CE1388" s="192"/>
      <c r="CF1388" s="192"/>
      <c r="CG1388" s="192"/>
      <c r="CH1388" s="192"/>
      <c r="CI1388" s="192"/>
      <c r="CJ1388" s="192"/>
      <c r="CK1388" s="192"/>
      <c r="CL1388" s="192"/>
    </row>
    <row r="1389" spans="2:90" x14ac:dyDescent="0.4">
      <c r="B1389" s="171" t="s">
        <v>461</v>
      </c>
      <c r="E1389" s="8"/>
      <c r="H1389" s="170"/>
      <c r="I1389" s="172"/>
      <c r="J1389" s="172"/>
      <c r="K1389" s="193"/>
      <c r="L1389" s="193"/>
      <c r="M1389" s="193"/>
      <c r="N1389" s="193"/>
      <c r="O1389" s="193"/>
      <c r="P1389" s="193"/>
      <c r="R1389" s="194"/>
      <c r="S1389" s="195" t="str">
        <f t="shared" ref="S1389:AX1389" si="1641">S$16</f>
        <v>S$12</v>
      </c>
      <c r="T1389" s="195" t="str">
        <f t="shared" si="1641"/>
        <v>T$12</v>
      </c>
      <c r="U1389" s="195" t="str">
        <f t="shared" si="1641"/>
        <v>U$12</v>
      </c>
      <c r="V1389" s="195" t="str">
        <f t="shared" si="1641"/>
        <v>V$12</v>
      </c>
      <c r="W1389" s="195" t="str">
        <f t="shared" si="1641"/>
        <v>W$12</v>
      </c>
      <c r="X1389" s="195" t="str">
        <f t="shared" si="1641"/>
        <v>X$12</v>
      </c>
      <c r="Y1389" s="195" t="str">
        <f t="shared" si="1641"/>
        <v>Y$12</v>
      </c>
      <c r="Z1389" s="195" t="str">
        <f t="shared" si="1641"/>
        <v>Z$12</v>
      </c>
      <c r="AA1389" s="195" t="str">
        <f t="shared" si="1641"/>
        <v>AA$12</v>
      </c>
      <c r="AB1389" s="195" t="str">
        <f t="shared" si="1641"/>
        <v>AB$12</v>
      </c>
      <c r="AC1389" s="195" t="str">
        <f t="shared" si="1641"/>
        <v>AC$12</v>
      </c>
      <c r="AD1389" s="195" t="str">
        <f t="shared" si="1641"/>
        <v>AD$12</v>
      </c>
      <c r="AE1389" s="195" t="str">
        <f t="shared" si="1641"/>
        <v>AE$12</v>
      </c>
      <c r="AF1389" s="195" t="str">
        <f t="shared" si="1641"/>
        <v>AF$12</v>
      </c>
      <c r="AG1389" s="195" t="str">
        <f t="shared" si="1641"/>
        <v>AG$12</v>
      </c>
      <c r="AH1389" s="195" t="str">
        <f t="shared" si="1641"/>
        <v>AH$12</v>
      </c>
      <c r="AI1389" s="195" t="str">
        <f t="shared" si="1641"/>
        <v>AI$12</v>
      </c>
      <c r="AJ1389" s="195" t="str">
        <f t="shared" si="1641"/>
        <v>AJ$12</v>
      </c>
      <c r="AK1389" s="195" t="str">
        <f t="shared" si="1641"/>
        <v>AK$12</v>
      </c>
      <c r="AL1389" s="195" t="str">
        <f t="shared" si="1641"/>
        <v>AL$12</v>
      </c>
      <c r="AM1389" s="195" t="str">
        <f t="shared" si="1641"/>
        <v>AM$12</v>
      </c>
      <c r="AN1389" s="195" t="str">
        <f t="shared" si="1641"/>
        <v>AN$12</v>
      </c>
      <c r="AO1389" s="195" t="str">
        <f t="shared" si="1641"/>
        <v>AO$12</v>
      </c>
      <c r="AP1389" s="195" t="str">
        <f t="shared" si="1641"/>
        <v>AP$12</v>
      </c>
      <c r="AQ1389" s="195" t="str">
        <f t="shared" si="1641"/>
        <v>AQ$12</v>
      </c>
      <c r="AR1389" s="195" t="str">
        <f t="shared" si="1641"/>
        <v>AR$12</v>
      </c>
      <c r="AS1389" s="195" t="str">
        <f t="shared" si="1641"/>
        <v>AS$12</v>
      </c>
      <c r="AT1389" s="195" t="str">
        <f t="shared" si="1641"/>
        <v>AT$12</v>
      </c>
      <c r="AU1389" s="195" t="str">
        <f t="shared" si="1641"/>
        <v>AU$12</v>
      </c>
      <c r="AV1389" s="195" t="str">
        <f t="shared" si="1641"/>
        <v>AV$12</v>
      </c>
      <c r="AW1389" s="195" t="str">
        <f t="shared" si="1641"/>
        <v>AW$12</v>
      </c>
      <c r="AX1389" s="195" t="str">
        <f t="shared" si="1641"/>
        <v>AX$12</v>
      </c>
      <c r="AY1389" s="195" t="str">
        <f t="shared" ref="AY1389:CD1389" si="1642">AY$16</f>
        <v>AY$12</v>
      </c>
      <c r="AZ1389" s="195" t="str">
        <f t="shared" si="1642"/>
        <v>AZ$12</v>
      </c>
      <c r="BA1389" s="195" t="str">
        <f t="shared" si="1642"/>
        <v>BA$12</v>
      </c>
      <c r="BB1389" s="195" t="str">
        <f t="shared" si="1642"/>
        <v>BB$12</v>
      </c>
      <c r="BC1389" s="195" t="str">
        <f t="shared" si="1642"/>
        <v>BC$12</v>
      </c>
      <c r="BD1389" s="195" t="str">
        <f t="shared" si="1642"/>
        <v>BD$12</v>
      </c>
      <c r="BE1389" s="195" t="str">
        <f t="shared" si="1642"/>
        <v>BE$12</v>
      </c>
      <c r="BF1389" s="195" t="str">
        <f t="shared" si="1642"/>
        <v>BF$12</v>
      </c>
      <c r="BG1389" s="195" t="str">
        <f t="shared" si="1642"/>
        <v>BG$12</v>
      </c>
      <c r="BH1389" s="195" t="str">
        <f t="shared" si="1642"/>
        <v>BH$12</v>
      </c>
      <c r="BI1389" s="195" t="str">
        <f t="shared" si="1642"/>
        <v>BI$12</v>
      </c>
      <c r="BJ1389" s="195" t="str">
        <f t="shared" si="1642"/>
        <v>BJ$12</v>
      </c>
      <c r="BK1389" s="195" t="str">
        <f t="shared" si="1642"/>
        <v>BK$12</v>
      </c>
      <c r="BL1389" s="195" t="str">
        <f t="shared" si="1642"/>
        <v>BL$12</v>
      </c>
      <c r="BM1389" s="195" t="str">
        <f t="shared" si="1642"/>
        <v>BM$12</v>
      </c>
      <c r="BN1389" s="195" t="str">
        <f t="shared" si="1642"/>
        <v>BN$12</v>
      </c>
      <c r="BO1389" s="195" t="str">
        <f t="shared" si="1642"/>
        <v>BO$12</v>
      </c>
      <c r="BP1389" s="195" t="str">
        <f t="shared" si="1642"/>
        <v>BP$12</v>
      </c>
      <c r="BQ1389" s="195" t="str">
        <f t="shared" si="1642"/>
        <v>BQ$12</v>
      </c>
      <c r="BR1389" s="195" t="str">
        <f t="shared" si="1642"/>
        <v>BR$12</v>
      </c>
      <c r="BS1389" s="195" t="str">
        <f t="shared" si="1642"/>
        <v>BS$12</v>
      </c>
      <c r="BT1389" s="195" t="str">
        <f t="shared" si="1642"/>
        <v>BT$12</v>
      </c>
      <c r="BU1389" s="195" t="str">
        <f t="shared" si="1642"/>
        <v>BU$12</v>
      </c>
      <c r="BV1389" s="195" t="str">
        <f t="shared" si="1642"/>
        <v>BV$12</v>
      </c>
      <c r="BW1389" s="195" t="str">
        <f t="shared" si="1642"/>
        <v>BW$12</v>
      </c>
      <c r="BX1389" s="195" t="str">
        <f t="shared" si="1642"/>
        <v>BX$12</v>
      </c>
      <c r="BY1389" s="195" t="str">
        <f t="shared" si="1642"/>
        <v>BY$12</v>
      </c>
      <c r="BZ1389" s="195" t="str">
        <f t="shared" si="1642"/>
        <v>BZ$12</v>
      </c>
      <c r="CA1389" s="195" t="str">
        <f t="shared" si="1642"/>
        <v>CA$12</v>
      </c>
      <c r="CB1389" s="195" t="str">
        <f t="shared" si="1642"/>
        <v>CB$12</v>
      </c>
      <c r="CC1389" s="195" t="str">
        <f t="shared" si="1642"/>
        <v>CC$12</v>
      </c>
      <c r="CD1389" s="195" t="str">
        <f t="shared" si="1642"/>
        <v>CD$12</v>
      </c>
      <c r="CE1389" s="195" t="str">
        <f t="shared" ref="CE1389:CL1389" si="1643">CE$16</f>
        <v>CE$12</v>
      </c>
      <c r="CF1389" s="195" t="str">
        <f t="shared" si="1643"/>
        <v>CF$12</v>
      </c>
      <c r="CG1389" s="195" t="str">
        <f t="shared" si="1643"/>
        <v>CG$12</v>
      </c>
      <c r="CH1389" s="195" t="str">
        <f t="shared" si="1643"/>
        <v>CH$12</v>
      </c>
      <c r="CI1389" s="195" t="str">
        <f t="shared" si="1643"/>
        <v>CI$12</v>
      </c>
      <c r="CJ1389" s="195" t="str">
        <f t="shared" si="1643"/>
        <v>CJ$12</v>
      </c>
      <c r="CK1389" s="195" t="str">
        <f t="shared" si="1643"/>
        <v>CK$12</v>
      </c>
      <c r="CL1389" s="195" t="str">
        <f t="shared" si="1643"/>
        <v>CL$12</v>
      </c>
    </row>
    <row r="1390" spans="2:90" x14ac:dyDescent="0.4">
      <c r="B1390" s="171" t="s">
        <v>462</v>
      </c>
      <c r="E1390" s="8"/>
      <c r="H1390" s="170"/>
      <c r="I1390" s="172"/>
      <c r="J1390" s="172"/>
      <c r="K1390" s="193"/>
      <c r="L1390" s="193"/>
      <c r="M1390" s="193"/>
      <c r="N1390" s="193"/>
      <c r="O1390" s="193"/>
      <c r="P1390" s="193"/>
      <c r="R1390" s="194"/>
      <c r="S1390" s="195" t="str">
        <f t="shared" ref="S1390:AX1390" si="1644">S$17</f>
        <v>S$13</v>
      </c>
      <c r="T1390" s="195" t="str">
        <f t="shared" si="1644"/>
        <v>T$13</v>
      </c>
      <c r="U1390" s="195" t="str">
        <f t="shared" si="1644"/>
        <v>U$13</v>
      </c>
      <c r="V1390" s="195" t="str">
        <f t="shared" si="1644"/>
        <v>V$13</v>
      </c>
      <c r="W1390" s="195" t="str">
        <f t="shared" si="1644"/>
        <v>W$13</v>
      </c>
      <c r="X1390" s="195" t="str">
        <f t="shared" si="1644"/>
        <v>X$13</v>
      </c>
      <c r="Y1390" s="195" t="str">
        <f t="shared" si="1644"/>
        <v>Y$13</v>
      </c>
      <c r="Z1390" s="195" t="str">
        <f t="shared" si="1644"/>
        <v>Z$13</v>
      </c>
      <c r="AA1390" s="195" t="str">
        <f t="shared" si="1644"/>
        <v>AA$13</v>
      </c>
      <c r="AB1390" s="195" t="str">
        <f t="shared" si="1644"/>
        <v>AB$13</v>
      </c>
      <c r="AC1390" s="195" t="str">
        <f t="shared" si="1644"/>
        <v>AC$13</v>
      </c>
      <c r="AD1390" s="195" t="str">
        <f t="shared" si="1644"/>
        <v>AD$13</v>
      </c>
      <c r="AE1390" s="195" t="str">
        <f t="shared" si="1644"/>
        <v>AE$13</v>
      </c>
      <c r="AF1390" s="195" t="str">
        <f t="shared" si="1644"/>
        <v>AF$13</v>
      </c>
      <c r="AG1390" s="195" t="str">
        <f t="shared" si="1644"/>
        <v>AG$13</v>
      </c>
      <c r="AH1390" s="195" t="str">
        <f t="shared" si="1644"/>
        <v>AH$13</v>
      </c>
      <c r="AI1390" s="195" t="str">
        <f t="shared" si="1644"/>
        <v>AI$13</v>
      </c>
      <c r="AJ1390" s="195" t="str">
        <f t="shared" si="1644"/>
        <v>AJ$13</v>
      </c>
      <c r="AK1390" s="195" t="str">
        <f t="shared" si="1644"/>
        <v>AK$13</v>
      </c>
      <c r="AL1390" s="195" t="str">
        <f t="shared" si="1644"/>
        <v>AL$13</v>
      </c>
      <c r="AM1390" s="195" t="str">
        <f t="shared" si="1644"/>
        <v>AM$13</v>
      </c>
      <c r="AN1390" s="195" t="str">
        <f t="shared" si="1644"/>
        <v>AN$13</v>
      </c>
      <c r="AO1390" s="195" t="str">
        <f t="shared" si="1644"/>
        <v>AO$13</v>
      </c>
      <c r="AP1390" s="195" t="str">
        <f t="shared" si="1644"/>
        <v>AP$13</v>
      </c>
      <c r="AQ1390" s="195" t="str">
        <f t="shared" si="1644"/>
        <v>AQ$13</v>
      </c>
      <c r="AR1390" s="195" t="str">
        <f t="shared" si="1644"/>
        <v>AR$13</v>
      </c>
      <c r="AS1390" s="195" t="str">
        <f t="shared" si="1644"/>
        <v>AS$13</v>
      </c>
      <c r="AT1390" s="195" t="str">
        <f t="shared" si="1644"/>
        <v>AT$13</v>
      </c>
      <c r="AU1390" s="195" t="str">
        <f t="shared" si="1644"/>
        <v>AU$13</v>
      </c>
      <c r="AV1390" s="195" t="str">
        <f t="shared" si="1644"/>
        <v>AV$13</v>
      </c>
      <c r="AW1390" s="195" t="str">
        <f t="shared" si="1644"/>
        <v>AW$13</v>
      </c>
      <c r="AX1390" s="195" t="str">
        <f t="shared" si="1644"/>
        <v>AX$13</v>
      </c>
      <c r="AY1390" s="195" t="str">
        <f t="shared" ref="AY1390:CD1390" si="1645">AY$17</f>
        <v>AY$13</v>
      </c>
      <c r="AZ1390" s="195" t="str">
        <f t="shared" si="1645"/>
        <v>AZ$13</v>
      </c>
      <c r="BA1390" s="195" t="str">
        <f t="shared" si="1645"/>
        <v>BA$13</v>
      </c>
      <c r="BB1390" s="195" t="str">
        <f t="shared" si="1645"/>
        <v>BB$13</v>
      </c>
      <c r="BC1390" s="195" t="str">
        <f t="shared" si="1645"/>
        <v>BC$13</v>
      </c>
      <c r="BD1390" s="195" t="str">
        <f t="shared" si="1645"/>
        <v>BD$13</v>
      </c>
      <c r="BE1390" s="195" t="str">
        <f t="shared" si="1645"/>
        <v>BE$13</v>
      </c>
      <c r="BF1390" s="195" t="str">
        <f t="shared" si="1645"/>
        <v>BF$13</v>
      </c>
      <c r="BG1390" s="195" t="str">
        <f t="shared" si="1645"/>
        <v>BG$13</v>
      </c>
      <c r="BH1390" s="195" t="str">
        <f t="shared" si="1645"/>
        <v>BH$13</v>
      </c>
      <c r="BI1390" s="195" t="str">
        <f t="shared" si="1645"/>
        <v>BI$13</v>
      </c>
      <c r="BJ1390" s="195" t="str">
        <f t="shared" si="1645"/>
        <v>BJ$13</v>
      </c>
      <c r="BK1390" s="195" t="str">
        <f t="shared" si="1645"/>
        <v>BK$13</v>
      </c>
      <c r="BL1390" s="195" t="str">
        <f t="shared" si="1645"/>
        <v>BL$13</v>
      </c>
      <c r="BM1390" s="195" t="str">
        <f t="shared" si="1645"/>
        <v>BM$13</v>
      </c>
      <c r="BN1390" s="195" t="str">
        <f t="shared" si="1645"/>
        <v>BN$13</v>
      </c>
      <c r="BO1390" s="195" t="str">
        <f t="shared" si="1645"/>
        <v>BO$13</v>
      </c>
      <c r="BP1390" s="195" t="str">
        <f t="shared" si="1645"/>
        <v>BP$13</v>
      </c>
      <c r="BQ1390" s="195" t="str">
        <f t="shared" si="1645"/>
        <v>BQ$13</v>
      </c>
      <c r="BR1390" s="195" t="str">
        <f t="shared" si="1645"/>
        <v>BR$13</v>
      </c>
      <c r="BS1390" s="195" t="str">
        <f t="shared" si="1645"/>
        <v>BS$13</v>
      </c>
      <c r="BT1390" s="195" t="str">
        <f t="shared" si="1645"/>
        <v>BT$13</v>
      </c>
      <c r="BU1390" s="195" t="str">
        <f t="shared" si="1645"/>
        <v>BU$13</v>
      </c>
      <c r="BV1390" s="195" t="str">
        <f t="shared" si="1645"/>
        <v>BV$13</v>
      </c>
      <c r="BW1390" s="195" t="str">
        <f t="shared" si="1645"/>
        <v>BW$13</v>
      </c>
      <c r="BX1390" s="195" t="str">
        <f t="shared" si="1645"/>
        <v>BX$13</v>
      </c>
      <c r="BY1390" s="195" t="str">
        <f t="shared" si="1645"/>
        <v>BY$13</v>
      </c>
      <c r="BZ1390" s="195" t="str">
        <f t="shared" si="1645"/>
        <v>BZ$13</v>
      </c>
      <c r="CA1390" s="195" t="str">
        <f t="shared" si="1645"/>
        <v>CA$13</v>
      </c>
      <c r="CB1390" s="195" t="str">
        <f t="shared" si="1645"/>
        <v>CB$13</v>
      </c>
      <c r="CC1390" s="195" t="str">
        <f t="shared" si="1645"/>
        <v>CC$13</v>
      </c>
      <c r="CD1390" s="195" t="str">
        <f t="shared" si="1645"/>
        <v>CD$13</v>
      </c>
      <c r="CE1390" s="195" t="str">
        <f t="shared" ref="CE1390:CL1390" si="1646">CE$17</f>
        <v>CE$13</v>
      </c>
      <c r="CF1390" s="195" t="str">
        <f t="shared" si="1646"/>
        <v>CF$13</v>
      </c>
      <c r="CG1390" s="195" t="str">
        <f t="shared" si="1646"/>
        <v>CG$13</v>
      </c>
      <c r="CH1390" s="195" t="str">
        <f t="shared" si="1646"/>
        <v>CH$13</v>
      </c>
      <c r="CI1390" s="195" t="str">
        <f t="shared" si="1646"/>
        <v>CI$13</v>
      </c>
      <c r="CJ1390" s="195" t="str">
        <f t="shared" si="1646"/>
        <v>CJ$13</v>
      </c>
      <c r="CK1390" s="195" t="str">
        <f t="shared" si="1646"/>
        <v>CK$13</v>
      </c>
      <c r="CL1390" s="195" t="str">
        <f t="shared" si="1646"/>
        <v>CL$13</v>
      </c>
    </row>
    <row r="1391" spans="2:90" x14ac:dyDescent="0.4">
      <c r="B1391" s="171" t="s">
        <v>491</v>
      </c>
      <c r="E1391" s="8"/>
      <c r="H1391" s="196"/>
      <c r="I1391" s="197"/>
      <c r="J1391" s="197"/>
      <c r="K1391" s="198"/>
      <c r="L1391" s="198"/>
      <c r="M1391" s="198"/>
      <c r="N1391" s="198"/>
      <c r="O1391" s="198"/>
      <c r="P1391" s="198"/>
      <c r="R1391" s="198"/>
      <c r="S1391" s="170"/>
      <c r="T1391" s="170"/>
      <c r="U1391" s="170"/>
      <c r="V1391" s="170"/>
      <c r="W1391" s="170"/>
      <c r="X1391" s="170"/>
      <c r="Y1391" s="170"/>
      <c r="Z1391" s="170"/>
      <c r="AA1391" s="170"/>
      <c r="AB1391" s="170"/>
      <c r="AC1391" s="170"/>
      <c r="AD1391" s="170"/>
      <c r="AE1391" s="170"/>
      <c r="AF1391" s="170"/>
      <c r="AG1391" s="170"/>
      <c r="AH1391" s="170"/>
      <c r="AI1391" s="170"/>
      <c r="AJ1391" s="170"/>
      <c r="AK1391" s="170"/>
      <c r="AL1391" s="170"/>
      <c r="AM1391" s="170"/>
      <c r="AN1391" s="170"/>
      <c r="AO1391" s="170"/>
      <c r="AP1391" s="170"/>
      <c r="AQ1391" s="170"/>
      <c r="AR1391" s="170"/>
      <c r="AS1391" s="170"/>
      <c r="AT1391" s="170"/>
      <c r="AU1391" s="170"/>
      <c r="AV1391" s="170"/>
      <c r="AW1391" s="170"/>
      <c r="AX1391" s="170"/>
      <c r="AY1391" s="170"/>
      <c r="AZ1391" s="170"/>
      <c r="BA1391" s="170"/>
      <c r="BB1391" s="170"/>
      <c r="BC1391" s="170"/>
      <c r="BD1391" s="170"/>
      <c r="BE1391" s="170"/>
      <c r="BF1391" s="170"/>
      <c r="BG1391" s="170"/>
      <c r="BH1391" s="170"/>
      <c r="BI1391" s="170"/>
      <c r="BJ1391" s="170"/>
      <c r="BK1391" s="170"/>
      <c r="BL1391" s="170"/>
      <c r="BM1391" s="170"/>
      <c r="BN1391" s="170"/>
      <c r="BO1391" s="170"/>
      <c r="BP1391" s="170"/>
      <c r="BQ1391" s="170"/>
      <c r="BR1391" s="170"/>
      <c r="BS1391" s="170"/>
      <c r="BT1391" s="170"/>
      <c r="BU1391" s="170"/>
      <c r="BV1391" s="170"/>
      <c r="BW1391" s="170"/>
      <c r="BX1391" s="170"/>
      <c r="BY1391" s="170"/>
      <c r="BZ1391" s="170"/>
      <c r="CA1391" s="170"/>
      <c r="CB1391" s="170"/>
      <c r="CC1391" s="170"/>
      <c r="CD1391" s="170"/>
      <c r="CE1391" s="170"/>
      <c r="CF1391" s="170"/>
      <c r="CG1391" s="170"/>
      <c r="CH1391" s="170"/>
      <c r="CI1391" s="170"/>
      <c r="CJ1391" s="170"/>
      <c r="CK1391" s="170"/>
      <c r="CL1391" s="170"/>
    </row>
    <row r="1392" spans="2:90" x14ac:dyDescent="0.4">
      <c r="B1392" s="171" t="s">
        <v>505</v>
      </c>
      <c r="E1392" s="8"/>
      <c r="H1392" s="196"/>
      <c r="I1392" s="197"/>
      <c r="J1392" s="197"/>
      <c r="K1392" s="198"/>
      <c r="L1392" s="198"/>
      <c r="M1392" s="198"/>
      <c r="N1392" s="198"/>
      <c r="O1392" s="198"/>
      <c r="P1392" s="198"/>
      <c r="R1392" s="198"/>
      <c r="S1392" s="186"/>
      <c r="T1392" s="186"/>
      <c r="U1392" s="186"/>
      <c r="V1392" s="186"/>
      <c r="W1392" s="186"/>
      <c r="X1392" s="186"/>
      <c r="Y1392" s="186"/>
      <c r="Z1392" s="186"/>
      <c r="AA1392" s="186"/>
      <c r="AB1392" s="186"/>
      <c r="AC1392" s="186"/>
      <c r="AD1392" s="186"/>
      <c r="AE1392" s="186"/>
      <c r="AF1392" s="186"/>
      <c r="AG1392" s="186"/>
      <c r="AH1392" s="186"/>
      <c r="AI1392" s="186"/>
      <c r="AJ1392" s="186"/>
      <c r="AK1392" s="186"/>
      <c r="AL1392" s="186"/>
      <c r="AM1392" s="186"/>
      <c r="AN1392" s="186"/>
      <c r="AO1392" s="186"/>
      <c r="AP1392" s="186"/>
      <c r="AQ1392" s="186"/>
      <c r="AR1392" s="186"/>
      <c r="AS1392" s="186"/>
      <c r="AT1392" s="186"/>
      <c r="AU1392" s="186"/>
      <c r="AV1392" s="186"/>
      <c r="AW1392" s="186"/>
      <c r="AX1392" s="186"/>
      <c r="AY1392" s="186"/>
      <c r="AZ1392" s="186"/>
      <c r="BA1392" s="186"/>
      <c r="BB1392" s="186"/>
      <c r="BC1392" s="186"/>
      <c r="BD1392" s="186"/>
      <c r="BE1392" s="186"/>
      <c r="BF1392" s="186"/>
      <c r="BG1392" s="186"/>
      <c r="BH1392" s="186"/>
      <c r="BI1392" s="186"/>
      <c r="BJ1392" s="186"/>
      <c r="BK1392" s="186"/>
      <c r="BL1392" s="186"/>
      <c r="BM1392" s="186"/>
      <c r="BN1392" s="186"/>
      <c r="BO1392" s="186"/>
      <c r="BP1392" s="186"/>
      <c r="BQ1392" s="186"/>
      <c r="BR1392" s="186"/>
      <c r="BS1392" s="186"/>
      <c r="BT1392" s="186"/>
      <c r="BU1392" s="186"/>
      <c r="BV1392" s="186"/>
      <c r="BW1392" s="186"/>
      <c r="BX1392" s="186"/>
      <c r="BY1392" s="186"/>
      <c r="BZ1392" s="186"/>
      <c r="CA1392" s="186"/>
      <c r="CB1392" s="186"/>
      <c r="CC1392" s="186"/>
      <c r="CD1392" s="186"/>
      <c r="CE1392" s="186"/>
      <c r="CF1392" s="186"/>
      <c r="CG1392" s="186"/>
      <c r="CH1392" s="186"/>
      <c r="CI1392" s="186"/>
      <c r="CJ1392" s="186"/>
      <c r="CK1392" s="186"/>
      <c r="CL1392" s="186"/>
    </row>
    <row r="1393" spans="2:90" x14ac:dyDescent="0.4">
      <c r="B1393" s="171" t="s">
        <v>463</v>
      </c>
      <c r="E1393" s="8"/>
      <c r="H1393" s="196"/>
      <c r="I1393" s="197"/>
      <c r="J1393" s="197"/>
      <c r="K1393" s="198"/>
      <c r="L1393" s="198"/>
      <c r="M1393" s="198"/>
      <c r="N1393" s="198"/>
      <c r="O1393" s="198"/>
      <c r="P1393" s="198"/>
      <c r="R1393" s="198"/>
      <c r="S1393" s="186" t="str">
        <f t="shared" ref="S1393:AX1393" si="1647">S$18</f>
        <v>S$14</v>
      </c>
      <c r="T1393" s="186" t="str">
        <f t="shared" si="1647"/>
        <v>T$14</v>
      </c>
      <c r="U1393" s="186" t="str">
        <f t="shared" si="1647"/>
        <v>U$14</v>
      </c>
      <c r="V1393" s="186" t="str">
        <f t="shared" si="1647"/>
        <v>V$14</v>
      </c>
      <c r="W1393" s="186" t="str">
        <f t="shared" si="1647"/>
        <v>W$14</v>
      </c>
      <c r="X1393" s="186" t="str">
        <f t="shared" si="1647"/>
        <v>X$14</v>
      </c>
      <c r="Y1393" s="186" t="str">
        <f t="shared" si="1647"/>
        <v>Y$14</v>
      </c>
      <c r="Z1393" s="186" t="str">
        <f t="shared" si="1647"/>
        <v>Z$14</v>
      </c>
      <c r="AA1393" s="186" t="str">
        <f t="shared" si="1647"/>
        <v>AA$14</v>
      </c>
      <c r="AB1393" s="186" t="str">
        <f t="shared" si="1647"/>
        <v>AB$14</v>
      </c>
      <c r="AC1393" s="186" t="str">
        <f t="shared" si="1647"/>
        <v>AC$14</v>
      </c>
      <c r="AD1393" s="186" t="str">
        <f t="shared" si="1647"/>
        <v>AD$14</v>
      </c>
      <c r="AE1393" s="186" t="str">
        <f t="shared" si="1647"/>
        <v>AE$14</v>
      </c>
      <c r="AF1393" s="186" t="str">
        <f t="shared" si="1647"/>
        <v>AF$14</v>
      </c>
      <c r="AG1393" s="186" t="str">
        <f t="shared" si="1647"/>
        <v>AG$14</v>
      </c>
      <c r="AH1393" s="186" t="str">
        <f t="shared" si="1647"/>
        <v>AH$14</v>
      </c>
      <c r="AI1393" s="186" t="str">
        <f t="shared" si="1647"/>
        <v>AI$14</v>
      </c>
      <c r="AJ1393" s="186" t="str">
        <f t="shared" si="1647"/>
        <v>AJ$14</v>
      </c>
      <c r="AK1393" s="186" t="str">
        <f t="shared" si="1647"/>
        <v>AK$14</v>
      </c>
      <c r="AL1393" s="186" t="str">
        <f t="shared" si="1647"/>
        <v>AL$14</v>
      </c>
      <c r="AM1393" s="186" t="str">
        <f t="shared" si="1647"/>
        <v>AM$14</v>
      </c>
      <c r="AN1393" s="186" t="str">
        <f t="shared" si="1647"/>
        <v>AN$14</v>
      </c>
      <c r="AO1393" s="186" t="str">
        <f t="shared" si="1647"/>
        <v>AO$14</v>
      </c>
      <c r="AP1393" s="186" t="str">
        <f t="shared" si="1647"/>
        <v>AP$14</v>
      </c>
      <c r="AQ1393" s="186" t="str">
        <f t="shared" si="1647"/>
        <v>AQ$14</v>
      </c>
      <c r="AR1393" s="186" t="str">
        <f t="shared" si="1647"/>
        <v>AR$14</v>
      </c>
      <c r="AS1393" s="186" t="str">
        <f t="shared" si="1647"/>
        <v>AS$14</v>
      </c>
      <c r="AT1393" s="186" t="str">
        <f t="shared" si="1647"/>
        <v>AT$14</v>
      </c>
      <c r="AU1393" s="186" t="str">
        <f t="shared" si="1647"/>
        <v>AU$14</v>
      </c>
      <c r="AV1393" s="186" t="str">
        <f t="shared" si="1647"/>
        <v>AV$14</v>
      </c>
      <c r="AW1393" s="186" t="str">
        <f t="shared" si="1647"/>
        <v>AW$14</v>
      </c>
      <c r="AX1393" s="186" t="str">
        <f t="shared" si="1647"/>
        <v>AX$14</v>
      </c>
      <c r="AY1393" s="186" t="str">
        <f t="shared" ref="AY1393:CD1393" si="1648">AY$18</f>
        <v>AY$14</v>
      </c>
      <c r="AZ1393" s="186" t="str">
        <f t="shared" si="1648"/>
        <v>AZ$14</v>
      </c>
      <c r="BA1393" s="186" t="str">
        <f t="shared" si="1648"/>
        <v>BA$14</v>
      </c>
      <c r="BB1393" s="186" t="str">
        <f t="shared" si="1648"/>
        <v>BB$14</v>
      </c>
      <c r="BC1393" s="186" t="str">
        <f t="shared" si="1648"/>
        <v>BC$14</v>
      </c>
      <c r="BD1393" s="186" t="str">
        <f t="shared" si="1648"/>
        <v>BD$14</v>
      </c>
      <c r="BE1393" s="186" t="str">
        <f t="shared" si="1648"/>
        <v>BE$14</v>
      </c>
      <c r="BF1393" s="186" t="str">
        <f t="shared" si="1648"/>
        <v>BF$14</v>
      </c>
      <c r="BG1393" s="186" t="str">
        <f t="shared" si="1648"/>
        <v>BG$14</v>
      </c>
      <c r="BH1393" s="186" t="str">
        <f t="shared" si="1648"/>
        <v>BH$14</v>
      </c>
      <c r="BI1393" s="186" t="str">
        <f t="shared" si="1648"/>
        <v>BI$14</v>
      </c>
      <c r="BJ1393" s="186" t="str">
        <f t="shared" si="1648"/>
        <v>BJ$14</v>
      </c>
      <c r="BK1393" s="186" t="str">
        <f t="shared" si="1648"/>
        <v>BK$14</v>
      </c>
      <c r="BL1393" s="186" t="str">
        <f t="shared" si="1648"/>
        <v>BL$14</v>
      </c>
      <c r="BM1393" s="186" t="str">
        <f t="shared" si="1648"/>
        <v>BM$14</v>
      </c>
      <c r="BN1393" s="186" t="str">
        <f t="shared" si="1648"/>
        <v>BN$14</v>
      </c>
      <c r="BO1393" s="186" t="str">
        <f t="shared" si="1648"/>
        <v>BO$14</v>
      </c>
      <c r="BP1393" s="186" t="str">
        <f t="shared" si="1648"/>
        <v>BP$14</v>
      </c>
      <c r="BQ1393" s="186" t="str">
        <f t="shared" si="1648"/>
        <v>BQ$14</v>
      </c>
      <c r="BR1393" s="186" t="str">
        <f t="shared" si="1648"/>
        <v>BR$14</v>
      </c>
      <c r="BS1393" s="186" t="str">
        <f t="shared" si="1648"/>
        <v>BS$14</v>
      </c>
      <c r="BT1393" s="186" t="str">
        <f t="shared" si="1648"/>
        <v>BT$14</v>
      </c>
      <c r="BU1393" s="186" t="str">
        <f t="shared" si="1648"/>
        <v>BU$14</v>
      </c>
      <c r="BV1393" s="186" t="str">
        <f t="shared" si="1648"/>
        <v>BV$14</v>
      </c>
      <c r="BW1393" s="186" t="str">
        <f t="shared" si="1648"/>
        <v>BW$14</v>
      </c>
      <c r="BX1393" s="186" t="str">
        <f t="shared" si="1648"/>
        <v>BX$14</v>
      </c>
      <c r="BY1393" s="186" t="str">
        <f t="shared" si="1648"/>
        <v>BY$14</v>
      </c>
      <c r="BZ1393" s="186" t="str">
        <f t="shared" si="1648"/>
        <v>BZ$14</v>
      </c>
      <c r="CA1393" s="186" t="str">
        <f t="shared" si="1648"/>
        <v>CA$14</v>
      </c>
      <c r="CB1393" s="186" t="str">
        <f t="shared" si="1648"/>
        <v>CB$14</v>
      </c>
      <c r="CC1393" s="186" t="str">
        <f t="shared" si="1648"/>
        <v>CC$14</v>
      </c>
      <c r="CD1393" s="186" t="str">
        <f t="shared" si="1648"/>
        <v>CD$14</v>
      </c>
      <c r="CE1393" s="186" t="str">
        <f t="shared" ref="CE1393:CL1393" si="1649">CE$18</f>
        <v>CE$14</v>
      </c>
      <c r="CF1393" s="186" t="str">
        <f t="shared" si="1649"/>
        <v>CF$14</v>
      </c>
      <c r="CG1393" s="186" t="str">
        <f t="shared" si="1649"/>
        <v>CG$14</v>
      </c>
      <c r="CH1393" s="186" t="str">
        <f t="shared" si="1649"/>
        <v>CH$14</v>
      </c>
      <c r="CI1393" s="186" t="str">
        <f t="shared" si="1649"/>
        <v>CI$14</v>
      </c>
      <c r="CJ1393" s="186" t="str">
        <f t="shared" si="1649"/>
        <v>CJ$14</v>
      </c>
      <c r="CK1393" s="186" t="str">
        <f t="shared" si="1649"/>
        <v>CK$14</v>
      </c>
      <c r="CL1393" s="186" t="str">
        <f t="shared" si="1649"/>
        <v>CL$14</v>
      </c>
    </row>
    <row r="1394" spans="2:90" x14ac:dyDescent="0.4">
      <c r="B1394" s="171" t="s">
        <v>464</v>
      </c>
      <c r="E1394" s="8"/>
      <c r="H1394" s="196"/>
      <c r="I1394" s="197"/>
      <c r="J1394" s="197"/>
      <c r="K1394" s="198"/>
      <c r="L1394" s="198"/>
      <c r="M1394" s="198"/>
      <c r="N1394" s="198"/>
      <c r="O1394" s="198"/>
      <c r="P1394" s="198"/>
      <c r="R1394" s="198"/>
      <c r="S1394" s="186" t="str">
        <f t="shared" ref="S1394:AX1394" si="1650">S$19</f>
        <v>S$15</v>
      </c>
      <c r="T1394" s="186" t="str">
        <f t="shared" si="1650"/>
        <v>T$15</v>
      </c>
      <c r="U1394" s="186" t="str">
        <f t="shared" si="1650"/>
        <v>U$15</v>
      </c>
      <c r="V1394" s="186" t="str">
        <f t="shared" si="1650"/>
        <v>V$15</v>
      </c>
      <c r="W1394" s="186" t="str">
        <f t="shared" si="1650"/>
        <v>W$15</v>
      </c>
      <c r="X1394" s="186" t="str">
        <f t="shared" si="1650"/>
        <v>X$15</v>
      </c>
      <c r="Y1394" s="186" t="str">
        <f t="shared" si="1650"/>
        <v>Y$15</v>
      </c>
      <c r="Z1394" s="186" t="str">
        <f t="shared" si="1650"/>
        <v>Z$15</v>
      </c>
      <c r="AA1394" s="186" t="str">
        <f t="shared" si="1650"/>
        <v>AA$15</v>
      </c>
      <c r="AB1394" s="186" t="str">
        <f t="shared" si="1650"/>
        <v>AB$15</v>
      </c>
      <c r="AC1394" s="186" t="str">
        <f t="shared" si="1650"/>
        <v>AC$15</v>
      </c>
      <c r="AD1394" s="186" t="str">
        <f t="shared" si="1650"/>
        <v>AD$15</v>
      </c>
      <c r="AE1394" s="186" t="str">
        <f t="shared" si="1650"/>
        <v>AE$15</v>
      </c>
      <c r="AF1394" s="186" t="str">
        <f t="shared" si="1650"/>
        <v>AF$15</v>
      </c>
      <c r="AG1394" s="186" t="str">
        <f t="shared" si="1650"/>
        <v>AG$15</v>
      </c>
      <c r="AH1394" s="186" t="str">
        <f t="shared" si="1650"/>
        <v>AH$15</v>
      </c>
      <c r="AI1394" s="186" t="str">
        <f t="shared" si="1650"/>
        <v>AI$15</v>
      </c>
      <c r="AJ1394" s="186" t="str">
        <f t="shared" si="1650"/>
        <v>AJ$15</v>
      </c>
      <c r="AK1394" s="186" t="str">
        <f t="shared" si="1650"/>
        <v>AK$15</v>
      </c>
      <c r="AL1394" s="186" t="str">
        <f t="shared" si="1650"/>
        <v>AL$15</v>
      </c>
      <c r="AM1394" s="186" t="str">
        <f t="shared" si="1650"/>
        <v>AM$15</v>
      </c>
      <c r="AN1394" s="186" t="str">
        <f t="shared" si="1650"/>
        <v>AN$15</v>
      </c>
      <c r="AO1394" s="186" t="str">
        <f t="shared" si="1650"/>
        <v>AO$15</v>
      </c>
      <c r="AP1394" s="186" t="str">
        <f t="shared" si="1650"/>
        <v>AP$15</v>
      </c>
      <c r="AQ1394" s="186" t="str">
        <f t="shared" si="1650"/>
        <v>AQ$15</v>
      </c>
      <c r="AR1394" s="186" t="str">
        <f t="shared" si="1650"/>
        <v>AR$15</v>
      </c>
      <c r="AS1394" s="186" t="str">
        <f t="shared" si="1650"/>
        <v>AS$15</v>
      </c>
      <c r="AT1394" s="186" t="str">
        <f t="shared" si="1650"/>
        <v>AT$15</v>
      </c>
      <c r="AU1394" s="186" t="str">
        <f t="shared" si="1650"/>
        <v>AU$15</v>
      </c>
      <c r="AV1394" s="186" t="str">
        <f t="shared" si="1650"/>
        <v>AV$15</v>
      </c>
      <c r="AW1394" s="186" t="str">
        <f t="shared" si="1650"/>
        <v>AW$15</v>
      </c>
      <c r="AX1394" s="186" t="str">
        <f t="shared" si="1650"/>
        <v>AX$15</v>
      </c>
      <c r="AY1394" s="186" t="str">
        <f t="shared" ref="AY1394:CD1394" si="1651">AY$19</f>
        <v>AY$15</v>
      </c>
      <c r="AZ1394" s="186" t="str">
        <f t="shared" si="1651"/>
        <v>AZ$15</v>
      </c>
      <c r="BA1394" s="186" t="str">
        <f t="shared" si="1651"/>
        <v>BA$15</v>
      </c>
      <c r="BB1394" s="186" t="str">
        <f t="shared" si="1651"/>
        <v>BB$15</v>
      </c>
      <c r="BC1394" s="186" t="str">
        <f t="shared" si="1651"/>
        <v>BC$15</v>
      </c>
      <c r="BD1394" s="186" t="str">
        <f t="shared" si="1651"/>
        <v>BD$15</v>
      </c>
      <c r="BE1394" s="186" t="str">
        <f t="shared" si="1651"/>
        <v>BE$15</v>
      </c>
      <c r="BF1394" s="186" t="str">
        <f t="shared" si="1651"/>
        <v>BF$15</v>
      </c>
      <c r="BG1394" s="186" t="str">
        <f t="shared" si="1651"/>
        <v>BG$15</v>
      </c>
      <c r="BH1394" s="186" t="str">
        <f t="shared" si="1651"/>
        <v>BH$15</v>
      </c>
      <c r="BI1394" s="186" t="str">
        <f t="shared" si="1651"/>
        <v>BI$15</v>
      </c>
      <c r="BJ1394" s="186" t="str">
        <f t="shared" si="1651"/>
        <v>BJ$15</v>
      </c>
      <c r="BK1394" s="186" t="str">
        <f t="shared" si="1651"/>
        <v>BK$15</v>
      </c>
      <c r="BL1394" s="186" t="str">
        <f t="shared" si="1651"/>
        <v>BL$15</v>
      </c>
      <c r="BM1394" s="186" t="str">
        <f t="shared" si="1651"/>
        <v>BM$15</v>
      </c>
      <c r="BN1394" s="186" t="str">
        <f t="shared" si="1651"/>
        <v>BN$15</v>
      </c>
      <c r="BO1394" s="186" t="str">
        <f t="shared" si="1651"/>
        <v>BO$15</v>
      </c>
      <c r="BP1394" s="186" t="str">
        <f t="shared" si="1651"/>
        <v>BP$15</v>
      </c>
      <c r="BQ1394" s="186" t="str">
        <f t="shared" si="1651"/>
        <v>BQ$15</v>
      </c>
      <c r="BR1394" s="186" t="str">
        <f t="shared" si="1651"/>
        <v>BR$15</v>
      </c>
      <c r="BS1394" s="186" t="str">
        <f t="shared" si="1651"/>
        <v>BS$15</v>
      </c>
      <c r="BT1394" s="186" t="str">
        <f t="shared" si="1651"/>
        <v>BT$15</v>
      </c>
      <c r="BU1394" s="186" t="str">
        <f t="shared" si="1651"/>
        <v>BU$15</v>
      </c>
      <c r="BV1394" s="186" t="str">
        <f t="shared" si="1651"/>
        <v>BV$15</v>
      </c>
      <c r="BW1394" s="186" t="str">
        <f t="shared" si="1651"/>
        <v>BW$15</v>
      </c>
      <c r="BX1394" s="186" t="str">
        <f t="shared" si="1651"/>
        <v>BX$15</v>
      </c>
      <c r="BY1394" s="186" t="str">
        <f t="shared" si="1651"/>
        <v>BY$15</v>
      </c>
      <c r="BZ1394" s="186" t="str">
        <f t="shared" si="1651"/>
        <v>BZ$15</v>
      </c>
      <c r="CA1394" s="186" t="str">
        <f t="shared" si="1651"/>
        <v>CA$15</v>
      </c>
      <c r="CB1394" s="186" t="str">
        <f t="shared" si="1651"/>
        <v>CB$15</v>
      </c>
      <c r="CC1394" s="186" t="str">
        <f t="shared" si="1651"/>
        <v>CC$15</v>
      </c>
      <c r="CD1394" s="186" t="str">
        <f t="shared" si="1651"/>
        <v>CD$15</v>
      </c>
      <c r="CE1394" s="186" t="str">
        <f t="shared" ref="CE1394:CL1394" si="1652">CE$19</f>
        <v>CE$15</v>
      </c>
      <c r="CF1394" s="186" t="str">
        <f t="shared" si="1652"/>
        <v>CF$15</v>
      </c>
      <c r="CG1394" s="186" t="str">
        <f t="shared" si="1652"/>
        <v>CG$15</v>
      </c>
      <c r="CH1394" s="186" t="str">
        <f t="shared" si="1652"/>
        <v>CH$15</v>
      </c>
      <c r="CI1394" s="186" t="str">
        <f t="shared" si="1652"/>
        <v>CI$15</v>
      </c>
      <c r="CJ1394" s="186" t="str">
        <f t="shared" si="1652"/>
        <v>CJ$15</v>
      </c>
      <c r="CK1394" s="186" t="str">
        <f t="shared" si="1652"/>
        <v>CK$15</v>
      </c>
      <c r="CL1394" s="186" t="str">
        <f t="shared" si="1652"/>
        <v>CL$15</v>
      </c>
    </row>
    <row r="1395" spans="2:90" x14ac:dyDescent="0.4">
      <c r="B1395" s="66" t="s">
        <v>806</v>
      </c>
      <c r="C1395" s="31"/>
      <c r="D1395" t="s">
        <v>805</v>
      </c>
      <c r="E1395" s="8" t="str">
        <f t="shared" ref="E1395:E1399" si="1653">ROW()&amp;" "&amp;D1395</f>
        <v>1395 SALES-S</v>
      </c>
      <c r="F1395" t="s">
        <v>438</v>
      </c>
      <c r="G1395" s="31" t="s">
        <v>81</v>
      </c>
      <c r="H1395" s="22"/>
      <c r="I1395" s="287"/>
      <c r="J1395" s="287"/>
      <c r="K1395" s="22"/>
      <c r="L1395" s="22"/>
      <c r="M1395" s="22"/>
      <c r="N1395" s="22"/>
      <c r="O1395" s="22"/>
      <c r="P1395" s="22"/>
      <c r="R1395" s="66"/>
      <c r="S1395" s="288"/>
      <c r="T1395" s="288"/>
      <c r="U1395" s="288"/>
      <c r="V1395" s="288"/>
      <c r="W1395" s="288"/>
      <c r="X1395" s="288"/>
      <c r="Y1395" s="288"/>
      <c r="Z1395" s="288"/>
      <c r="AA1395" s="288"/>
      <c r="AB1395" s="288"/>
      <c r="AC1395" s="288"/>
      <c r="AD1395" s="288"/>
      <c r="AE1395" s="288"/>
      <c r="AF1395" s="288"/>
      <c r="AG1395" s="288"/>
      <c r="AH1395" s="288"/>
      <c r="AI1395" s="288"/>
      <c r="AJ1395" s="288"/>
      <c r="AK1395" s="288"/>
      <c r="AL1395" s="288"/>
      <c r="AM1395" s="288"/>
      <c r="AN1395" s="288"/>
      <c r="AO1395" s="288"/>
      <c r="AP1395" s="288"/>
      <c r="AQ1395" s="288"/>
      <c r="AR1395" s="288"/>
      <c r="AS1395" s="288"/>
      <c r="AT1395" s="288"/>
      <c r="AU1395" s="288"/>
      <c r="AV1395" s="288"/>
      <c r="AW1395" s="288"/>
      <c r="AX1395" s="288"/>
      <c r="AY1395" s="288"/>
      <c r="AZ1395" s="288"/>
      <c r="BA1395" s="288"/>
      <c r="BB1395" s="288"/>
      <c r="BC1395" s="288"/>
      <c r="BD1395" s="288"/>
      <c r="BE1395" s="288"/>
      <c r="BF1395" s="288"/>
      <c r="BG1395" s="288"/>
      <c r="BH1395" s="288"/>
      <c r="BI1395" s="288"/>
      <c r="BJ1395" s="288"/>
      <c r="BK1395" s="288"/>
      <c r="BL1395" s="288"/>
      <c r="BM1395" s="288"/>
      <c r="BN1395" s="288"/>
      <c r="BO1395" s="288"/>
      <c r="BP1395" s="288"/>
      <c r="BQ1395" s="288"/>
      <c r="BR1395" s="288"/>
      <c r="BS1395" s="288"/>
      <c r="BT1395" s="288"/>
      <c r="BU1395" s="288"/>
      <c r="BV1395" s="288"/>
      <c r="BW1395" s="288"/>
      <c r="BX1395" s="288"/>
      <c r="BY1395" s="288"/>
      <c r="BZ1395" s="288"/>
      <c r="CA1395" s="288"/>
      <c r="CB1395" s="288"/>
      <c r="CC1395" s="288"/>
      <c r="CD1395" s="288"/>
      <c r="CE1395" s="288"/>
      <c r="CF1395" s="288"/>
      <c r="CG1395" s="288"/>
      <c r="CH1395" s="288"/>
      <c r="CI1395" s="288"/>
      <c r="CJ1395" s="288"/>
      <c r="CK1395" s="288"/>
      <c r="CL1395" s="288"/>
    </row>
    <row r="1396" spans="2:90" x14ac:dyDescent="0.4">
      <c r="B1396" s="95" t="str">
        <f>B1398&amp;":"</f>
        <v>Sales - (Primary label):</v>
      </c>
      <c r="C1396" s="31"/>
      <c r="D1396" t="s">
        <v>805</v>
      </c>
      <c r="E1396" s="8" t="str">
        <f t="shared" si="1653"/>
        <v>1396 SALES-S</v>
      </c>
      <c r="H1396" s="31"/>
      <c r="I1396" s="73"/>
      <c r="J1396" s="73"/>
      <c r="K1396" s="31"/>
      <c r="L1396" s="31"/>
      <c r="M1396" s="31"/>
      <c r="N1396" s="31"/>
      <c r="O1396" s="31"/>
      <c r="P1396" s="31"/>
      <c r="R1396" s="67"/>
      <c r="S1396" s="152"/>
      <c r="T1396" s="152"/>
      <c r="U1396" s="152"/>
      <c r="V1396" s="152"/>
      <c r="W1396" s="152"/>
      <c r="X1396" s="152"/>
      <c r="Y1396" s="152"/>
      <c r="Z1396" s="152"/>
      <c r="AA1396" s="152"/>
      <c r="AB1396" s="152"/>
      <c r="AC1396" s="152"/>
      <c r="AD1396" s="152"/>
      <c r="AE1396" s="152"/>
      <c r="AF1396" s="152"/>
      <c r="AG1396" s="152"/>
      <c r="AH1396" s="152"/>
      <c r="AI1396" s="152"/>
      <c r="AJ1396" s="152"/>
      <c r="AK1396" s="152"/>
      <c r="AL1396" s="152"/>
      <c r="AM1396" s="152"/>
      <c r="AN1396" s="152"/>
      <c r="AO1396" s="152"/>
      <c r="AP1396" s="152"/>
      <c r="AQ1396" s="152"/>
      <c r="AR1396" s="152"/>
      <c r="AS1396" s="152"/>
      <c r="AT1396" s="152"/>
      <c r="AU1396" s="152"/>
      <c r="AV1396" s="152"/>
      <c r="AW1396" s="152"/>
      <c r="AX1396" s="152"/>
      <c r="AY1396" s="152"/>
      <c r="AZ1396" s="152"/>
      <c r="BA1396" s="152"/>
      <c r="BB1396" s="152"/>
      <c r="BC1396" s="152"/>
      <c r="BD1396" s="152"/>
      <c r="BE1396" s="152"/>
      <c r="BF1396" s="152"/>
      <c r="BG1396" s="152"/>
      <c r="BH1396" s="152"/>
      <c r="BI1396" s="152"/>
      <c r="BJ1396" s="152"/>
      <c r="BK1396" s="152"/>
      <c r="BL1396" s="152"/>
      <c r="BM1396" s="152"/>
      <c r="BN1396" s="152"/>
      <c r="BO1396" s="152"/>
      <c r="BP1396" s="152"/>
      <c r="BQ1396" s="152"/>
      <c r="BR1396" s="152"/>
      <c r="BS1396" s="152"/>
      <c r="BT1396" s="152"/>
      <c r="BU1396" s="152"/>
      <c r="BV1396" s="152"/>
      <c r="BW1396" s="152"/>
      <c r="BX1396" s="152"/>
      <c r="BY1396" s="152"/>
      <c r="BZ1396" s="152"/>
      <c r="CA1396" s="152"/>
      <c r="CB1396" s="152"/>
      <c r="CC1396" s="152"/>
      <c r="CD1396" s="152"/>
      <c r="CE1396" s="152"/>
      <c r="CF1396" s="152"/>
      <c r="CG1396" s="152"/>
      <c r="CH1396" s="152"/>
      <c r="CI1396" s="152"/>
      <c r="CJ1396" s="152"/>
      <c r="CK1396" s="152"/>
      <c r="CL1396" s="152"/>
    </row>
    <row r="1397" spans="2:90" x14ac:dyDescent="0.4">
      <c r="B1397" s="141" t="str">
        <f>"$ sales/new "&amp;B1401</f>
        <v>$ sales/new primary unit</v>
      </c>
      <c r="D1397" t="s">
        <v>805</v>
      </c>
      <c r="E1397" s="8" t="str">
        <f t="shared" si="1653"/>
        <v>1397 SALES-S</v>
      </c>
      <c r="G1397" t="str">
        <f>E1397</f>
        <v>1397 SALES-S</v>
      </c>
      <c r="H1397" s="12"/>
      <c r="I1397" s="60"/>
      <c r="J1397" s="60"/>
      <c r="K1397" s="18">
        <v>5</v>
      </c>
      <c r="L1397" s="18">
        <v>5</v>
      </c>
      <c r="M1397" s="18">
        <v>5</v>
      </c>
      <c r="N1397" s="18">
        <v>5</v>
      </c>
      <c r="O1397" s="18">
        <v>5</v>
      </c>
      <c r="P1397" s="18">
        <v>5</v>
      </c>
      <c r="R1397" s="19"/>
      <c r="S1397" s="143" cm="1">
        <f t="array" ref="S1397">INDEX($K:$P,ROW(),MATCH(S$3,$K$2:$P$2,0))</f>
        <v>5</v>
      </c>
      <c r="T1397" s="143" cm="1">
        <f t="array" ref="T1397">INDEX($K:$P,ROW(),MATCH(T$3,$K$2:$P$2,0))</f>
        <v>5</v>
      </c>
      <c r="U1397" s="143" cm="1">
        <f t="array" ref="U1397">INDEX($K:$P,ROW(),MATCH(U$3,$K$2:$P$2,0))</f>
        <v>5</v>
      </c>
      <c r="V1397" s="143" cm="1">
        <f t="array" ref="V1397">INDEX($K:$P,ROW(),MATCH(V$3,$K$2:$P$2,0))</f>
        <v>5</v>
      </c>
      <c r="W1397" s="143" cm="1">
        <f t="array" ref="W1397">INDEX($K:$P,ROW(),MATCH(W$3,$K$2:$P$2,0))</f>
        <v>5</v>
      </c>
      <c r="X1397" s="143" cm="1">
        <f t="array" ref="X1397">INDEX($K:$P,ROW(),MATCH(X$3,$K$2:$P$2,0))</f>
        <v>5</v>
      </c>
      <c r="Y1397" s="143" cm="1">
        <f t="array" ref="Y1397">INDEX($K:$P,ROW(),MATCH(Y$3,$K$2:$P$2,0))</f>
        <v>5</v>
      </c>
      <c r="Z1397" s="143" cm="1">
        <f t="array" ref="Z1397">INDEX($K:$P,ROW(),MATCH(Z$3,$K$2:$P$2,0))</f>
        <v>5</v>
      </c>
      <c r="AA1397" s="143" cm="1">
        <f t="array" ref="AA1397">INDEX($K:$P,ROW(),MATCH(AA$3,$K$2:$P$2,0))</f>
        <v>5</v>
      </c>
      <c r="AB1397" s="143" cm="1">
        <f t="array" ref="AB1397">INDEX($K:$P,ROW(),MATCH(AB$3,$K$2:$P$2,0))</f>
        <v>5</v>
      </c>
      <c r="AC1397" s="143" cm="1">
        <f t="array" ref="AC1397">INDEX($K:$P,ROW(),MATCH(AC$3,$K$2:$P$2,0))</f>
        <v>5</v>
      </c>
      <c r="AD1397" s="143" cm="1">
        <f t="array" ref="AD1397">INDEX($K:$P,ROW(),MATCH(AD$3,$K$2:$P$2,0))</f>
        <v>5</v>
      </c>
      <c r="AE1397" s="143" cm="1">
        <f t="array" ref="AE1397">INDEX($K:$P,ROW(),MATCH(AE$3,$K$2:$P$2,0))</f>
        <v>5</v>
      </c>
      <c r="AF1397" s="143" cm="1">
        <f t="array" ref="AF1397">INDEX($K:$P,ROW(),MATCH(AF$3,$K$2:$P$2,0))</f>
        <v>5</v>
      </c>
      <c r="AG1397" s="143" cm="1">
        <f t="array" ref="AG1397">INDEX($K:$P,ROW(),MATCH(AG$3,$K$2:$P$2,0))</f>
        <v>5</v>
      </c>
      <c r="AH1397" s="143" cm="1">
        <f t="array" ref="AH1397">INDEX($K:$P,ROW(),MATCH(AH$3,$K$2:$P$2,0))</f>
        <v>5</v>
      </c>
      <c r="AI1397" s="143" cm="1">
        <f t="array" ref="AI1397">INDEX($K:$P,ROW(),MATCH(AI$3,$K$2:$P$2,0))</f>
        <v>5</v>
      </c>
      <c r="AJ1397" s="143" cm="1">
        <f t="array" ref="AJ1397">INDEX($K:$P,ROW(),MATCH(AJ$3,$K$2:$P$2,0))</f>
        <v>5</v>
      </c>
      <c r="AK1397" s="143" cm="1">
        <f t="array" ref="AK1397">INDEX($K:$P,ROW(),MATCH(AK$3,$K$2:$P$2,0))</f>
        <v>5</v>
      </c>
      <c r="AL1397" s="143" cm="1">
        <f t="array" ref="AL1397">INDEX($K:$P,ROW(),MATCH(AL$3,$K$2:$P$2,0))</f>
        <v>5</v>
      </c>
      <c r="AM1397" s="143" cm="1">
        <f t="array" ref="AM1397">INDEX($K:$P,ROW(),MATCH(AM$3,$K$2:$P$2,0))</f>
        <v>5</v>
      </c>
      <c r="AN1397" s="143" cm="1">
        <f t="array" ref="AN1397">INDEX($K:$P,ROW(),MATCH(AN$3,$K$2:$P$2,0))</f>
        <v>5</v>
      </c>
      <c r="AO1397" s="143" cm="1">
        <f t="array" ref="AO1397">INDEX($K:$P,ROW(),MATCH(AO$3,$K$2:$P$2,0))</f>
        <v>5</v>
      </c>
      <c r="AP1397" s="143" cm="1">
        <f t="array" ref="AP1397">INDEX($K:$P,ROW(),MATCH(AP$3,$K$2:$P$2,0))</f>
        <v>5</v>
      </c>
      <c r="AQ1397" s="143" cm="1">
        <f t="array" ref="AQ1397">INDEX($K:$P,ROW(),MATCH(AQ$3,$K$2:$P$2,0))</f>
        <v>5</v>
      </c>
      <c r="AR1397" s="143" cm="1">
        <f t="array" ref="AR1397">INDEX($K:$P,ROW(),MATCH(AR$3,$K$2:$P$2,0))</f>
        <v>5</v>
      </c>
      <c r="AS1397" s="143" cm="1">
        <f t="array" ref="AS1397">INDEX($K:$P,ROW(),MATCH(AS$3,$K$2:$P$2,0))</f>
        <v>5</v>
      </c>
      <c r="AT1397" s="143" cm="1">
        <f t="array" ref="AT1397">INDEX($K:$P,ROW(),MATCH(AT$3,$K$2:$P$2,0))</f>
        <v>5</v>
      </c>
      <c r="AU1397" s="143" cm="1">
        <f t="array" ref="AU1397">INDEX($K:$P,ROW(),MATCH(AU$3,$K$2:$P$2,0))</f>
        <v>5</v>
      </c>
      <c r="AV1397" s="143" cm="1">
        <f t="array" ref="AV1397">INDEX($K:$P,ROW(),MATCH(AV$3,$K$2:$P$2,0))</f>
        <v>5</v>
      </c>
      <c r="AW1397" s="143" cm="1">
        <f t="array" ref="AW1397">INDEX($K:$P,ROW(),MATCH(AW$3,$K$2:$P$2,0))</f>
        <v>5</v>
      </c>
      <c r="AX1397" s="143" cm="1">
        <f t="array" ref="AX1397">INDEX($K:$P,ROW(),MATCH(AX$3,$K$2:$P$2,0))</f>
        <v>5</v>
      </c>
      <c r="AY1397" s="143" cm="1">
        <f t="array" ref="AY1397">INDEX($K:$P,ROW(),MATCH(AY$3,$K$2:$P$2,0))</f>
        <v>5</v>
      </c>
      <c r="AZ1397" s="143" cm="1">
        <f t="array" ref="AZ1397">INDEX($K:$P,ROW(),MATCH(AZ$3,$K$2:$P$2,0))</f>
        <v>5</v>
      </c>
      <c r="BA1397" s="143" cm="1">
        <f t="array" ref="BA1397">INDEX($K:$P,ROW(),MATCH(BA$3,$K$2:$P$2,0))</f>
        <v>5</v>
      </c>
      <c r="BB1397" s="143" cm="1">
        <f t="array" ref="BB1397">INDEX($K:$P,ROW(),MATCH(BB$3,$K$2:$P$2,0))</f>
        <v>5</v>
      </c>
      <c r="BC1397" s="143" cm="1">
        <f t="array" ref="BC1397">INDEX($K:$P,ROW(),MATCH(BC$3,$K$2:$P$2,0))</f>
        <v>5</v>
      </c>
      <c r="BD1397" s="143" cm="1">
        <f t="array" ref="BD1397">INDEX($K:$P,ROW(),MATCH(BD$3,$K$2:$P$2,0))</f>
        <v>5</v>
      </c>
      <c r="BE1397" s="143" cm="1">
        <f t="array" ref="BE1397">INDEX($K:$P,ROW(),MATCH(BE$3,$K$2:$P$2,0))</f>
        <v>5</v>
      </c>
      <c r="BF1397" s="143" cm="1">
        <f t="array" ref="BF1397">INDEX($K:$P,ROW(),MATCH(BF$3,$K$2:$P$2,0))</f>
        <v>5</v>
      </c>
      <c r="BG1397" s="143" cm="1">
        <f t="array" ref="BG1397">INDEX($K:$P,ROW(),MATCH(BG$3,$K$2:$P$2,0))</f>
        <v>5</v>
      </c>
      <c r="BH1397" s="143" cm="1">
        <f t="array" ref="BH1397">INDEX($K:$P,ROW(),MATCH(BH$3,$K$2:$P$2,0))</f>
        <v>5</v>
      </c>
      <c r="BI1397" s="143" cm="1">
        <f t="array" ref="BI1397">INDEX($K:$P,ROW(),MATCH(BI$3,$K$2:$P$2,0))</f>
        <v>5</v>
      </c>
      <c r="BJ1397" s="143" cm="1">
        <f t="array" ref="BJ1397">INDEX($K:$P,ROW(),MATCH(BJ$3,$K$2:$P$2,0))</f>
        <v>5</v>
      </c>
      <c r="BK1397" s="143" cm="1">
        <f t="array" ref="BK1397">INDEX($K:$P,ROW(),MATCH(BK$3,$K$2:$P$2,0))</f>
        <v>5</v>
      </c>
      <c r="BL1397" s="143" cm="1">
        <f t="array" ref="BL1397">INDEX($K:$P,ROW(),MATCH(BL$3,$K$2:$P$2,0))</f>
        <v>5</v>
      </c>
      <c r="BM1397" s="143" cm="1">
        <f t="array" ref="BM1397">INDEX($K:$P,ROW(),MATCH(BM$3,$K$2:$P$2,0))</f>
        <v>5</v>
      </c>
      <c r="BN1397" s="143" cm="1">
        <f t="array" ref="BN1397">INDEX($K:$P,ROW(),MATCH(BN$3,$K$2:$P$2,0))</f>
        <v>5</v>
      </c>
      <c r="BO1397" s="143" cm="1">
        <f t="array" ref="BO1397">INDEX($K:$P,ROW(),MATCH(BO$3,$K$2:$P$2,0))</f>
        <v>5</v>
      </c>
      <c r="BP1397" s="143" cm="1">
        <f t="array" ref="BP1397">INDEX($K:$P,ROW(),MATCH(BP$3,$K$2:$P$2,0))</f>
        <v>5</v>
      </c>
      <c r="BQ1397" s="143" cm="1">
        <f t="array" ref="BQ1397">INDEX($K:$P,ROW(),MATCH(BQ$3,$K$2:$P$2,0))</f>
        <v>5</v>
      </c>
      <c r="BR1397" s="143" cm="1">
        <f t="array" ref="BR1397">INDEX($K:$P,ROW(),MATCH(BR$3,$K$2:$P$2,0))</f>
        <v>5</v>
      </c>
      <c r="BS1397" s="143" cm="1">
        <f t="array" ref="BS1397">INDEX($K:$P,ROW(),MATCH(BS$3,$K$2:$P$2,0))</f>
        <v>5</v>
      </c>
      <c r="BT1397" s="143" cm="1">
        <f t="array" ref="BT1397">INDEX($K:$P,ROW(),MATCH(BT$3,$K$2:$P$2,0))</f>
        <v>5</v>
      </c>
      <c r="BU1397" s="143" cm="1">
        <f t="array" ref="BU1397">INDEX($K:$P,ROW(),MATCH(BU$3,$K$2:$P$2,0))</f>
        <v>5</v>
      </c>
      <c r="BV1397" s="143" cm="1">
        <f t="array" ref="BV1397">INDEX($K:$P,ROW(),MATCH(BV$3,$K$2:$P$2,0))</f>
        <v>5</v>
      </c>
      <c r="BW1397" s="143" cm="1">
        <f t="array" ref="BW1397">INDEX($K:$P,ROW(),MATCH(BW$3,$K$2:$P$2,0))</f>
        <v>5</v>
      </c>
      <c r="BX1397" s="143" cm="1">
        <f t="array" ref="BX1397">INDEX($K:$P,ROW(),MATCH(BX$3,$K$2:$P$2,0))</f>
        <v>5</v>
      </c>
      <c r="BY1397" s="143" cm="1">
        <f t="array" ref="BY1397">INDEX($K:$P,ROW(),MATCH(BY$3,$K$2:$P$2,0))</f>
        <v>5</v>
      </c>
      <c r="BZ1397" s="143" cm="1">
        <f t="array" ref="BZ1397">INDEX($K:$P,ROW(),MATCH(BZ$3,$K$2:$P$2,0))</f>
        <v>5</v>
      </c>
      <c r="CA1397" s="143" cm="1">
        <f t="array" ref="CA1397">INDEX($K:$P,ROW(),MATCH(CA$3,$K$2:$P$2,0))</f>
        <v>5</v>
      </c>
      <c r="CB1397" s="143" cm="1">
        <f t="array" ref="CB1397">INDEX($K:$P,ROW(),MATCH(CB$3,$K$2:$P$2,0))</f>
        <v>5</v>
      </c>
      <c r="CC1397" s="143" cm="1">
        <f t="array" ref="CC1397">INDEX($K:$P,ROW(),MATCH(CC$3,$K$2:$P$2,0))</f>
        <v>5</v>
      </c>
      <c r="CD1397" s="143" cm="1">
        <f t="array" ref="CD1397">INDEX($K:$P,ROW(),MATCH(CD$3,$K$2:$P$2,0))</f>
        <v>5</v>
      </c>
      <c r="CE1397" s="143" cm="1">
        <f t="array" ref="CE1397">INDEX($K:$P,ROW(),MATCH(CE$3,$K$2:$P$2,0))</f>
        <v>5</v>
      </c>
      <c r="CF1397" s="143" cm="1">
        <f t="array" ref="CF1397">INDEX($K:$P,ROW(),MATCH(CF$3,$K$2:$P$2,0))</f>
        <v>5</v>
      </c>
      <c r="CG1397" s="143" cm="1">
        <f t="array" ref="CG1397">INDEX($K:$P,ROW(),MATCH(CG$3,$K$2:$P$2,0))</f>
        <v>5</v>
      </c>
      <c r="CH1397" s="143" cm="1">
        <f t="array" ref="CH1397">INDEX($K:$P,ROW(),MATCH(CH$3,$K$2:$P$2,0))</f>
        <v>5</v>
      </c>
      <c r="CI1397" s="143" cm="1">
        <f t="array" ref="CI1397">INDEX($K:$P,ROW(),MATCH(CI$3,$K$2:$P$2,0))</f>
        <v>5</v>
      </c>
      <c r="CJ1397" s="143" cm="1">
        <f t="array" ref="CJ1397">INDEX($K:$P,ROW(),MATCH(CJ$3,$K$2:$P$2,0))</f>
        <v>5</v>
      </c>
      <c r="CK1397" s="143" cm="1">
        <f t="array" ref="CK1397">INDEX($K:$P,ROW(),MATCH(CK$3,$K$2:$P$2,0))</f>
        <v>5</v>
      </c>
      <c r="CL1397" s="143" cm="1">
        <f t="array" ref="CL1397">INDEX($K:$P,ROW(),MATCH(CL$3,$K$2:$P$2,0))</f>
        <v>5</v>
      </c>
    </row>
    <row r="1398" spans="2:90" x14ac:dyDescent="0.4">
      <c r="B1398" s="123" t="str">
        <f>SUBSTITUTE(B1395,":","")&amp;" - "&amp;B1400</f>
        <v>Sales - (Primary label)</v>
      </c>
      <c r="C1398" s="27" t="s">
        <v>198</v>
      </c>
      <c r="D1398" t="s">
        <v>805</v>
      </c>
      <c r="E1398" s="8" t="str">
        <f t="shared" si="1653"/>
        <v>1398 SALES-S</v>
      </c>
      <c r="F1398" s="27"/>
      <c r="G1398" s="27"/>
      <c r="H1398" s="27"/>
      <c r="I1398" s="78"/>
      <c r="J1398" s="78"/>
      <c r="K1398" s="115">
        <f t="shared" ref="K1398:P1398" ca="1" si="1654">SUMIF($3:$3,K$2,1398:1398)</f>
        <v>120000</v>
      </c>
      <c r="L1398" s="115">
        <f t="shared" ca="1" si="1654"/>
        <v>120000</v>
      </c>
      <c r="M1398" s="115">
        <f t="shared" ca="1" si="1654"/>
        <v>120000</v>
      </c>
      <c r="N1398" s="115">
        <f t="shared" ca="1" si="1654"/>
        <v>120000</v>
      </c>
      <c r="O1398" s="115">
        <f t="shared" ca="1" si="1654"/>
        <v>120000</v>
      </c>
      <c r="P1398" s="115">
        <f t="shared" ca="1" si="1654"/>
        <v>120000</v>
      </c>
      <c r="R1398" s="33"/>
      <c r="S1398" s="144">
        <f ca="1">S1397*INDIRECT(S1394)</f>
        <v>10000</v>
      </c>
      <c r="T1398" s="144">
        <f t="shared" ref="T1398:CE1398" ca="1" si="1655">T1397*INDIRECT(T1394)</f>
        <v>10000</v>
      </c>
      <c r="U1398" s="144">
        <f t="shared" ca="1" si="1655"/>
        <v>10000</v>
      </c>
      <c r="V1398" s="144">
        <f t="shared" ca="1" si="1655"/>
        <v>10000</v>
      </c>
      <c r="W1398" s="144">
        <f t="shared" ca="1" si="1655"/>
        <v>10000</v>
      </c>
      <c r="X1398" s="144">
        <f t="shared" ca="1" si="1655"/>
        <v>10000</v>
      </c>
      <c r="Y1398" s="144">
        <f t="shared" ca="1" si="1655"/>
        <v>10000</v>
      </c>
      <c r="Z1398" s="144">
        <f t="shared" ca="1" si="1655"/>
        <v>10000</v>
      </c>
      <c r="AA1398" s="144">
        <f t="shared" ca="1" si="1655"/>
        <v>10000</v>
      </c>
      <c r="AB1398" s="144">
        <f t="shared" ca="1" si="1655"/>
        <v>10000</v>
      </c>
      <c r="AC1398" s="144">
        <f t="shared" ca="1" si="1655"/>
        <v>10000</v>
      </c>
      <c r="AD1398" s="144">
        <f t="shared" ca="1" si="1655"/>
        <v>10000</v>
      </c>
      <c r="AE1398" s="144">
        <f t="shared" ca="1" si="1655"/>
        <v>10000</v>
      </c>
      <c r="AF1398" s="144">
        <f t="shared" ca="1" si="1655"/>
        <v>10000</v>
      </c>
      <c r="AG1398" s="144">
        <f t="shared" ca="1" si="1655"/>
        <v>10000</v>
      </c>
      <c r="AH1398" s="144">
        <f t="shared" ca="1" si="1655"/>
        <v>10000</v>
      </c>
      <c r="AI1398" s="144">
        <f t="shared" ca="1" si="1655"/>
        <v>10000</v>
      </c>
      <c r="AJ1398" s="144">
        <f t="shared" ca="1" si="1655"/>
        <v>10000</v>
      </c>
      <c r="AK1398" s="144">
        <f t="shared" ca="1" si="1655"/>
        <v>10000</v>
      </c>
      <c r="AL1398" s="144">
        <f t="shared" ca="1" si="1655"/>
        <v>10000</v>
      </c>
      <c r="AM1398" s="144">
        <f t="shared" ca="1" si="1655"/>
        <v>10000</v>
      </c>
      <c r="AN1398" s="144">
        <f t="shared" ca="1" si="1655"/>
        <v>10000</v>
      </c>
      <c r="AO1398" s="144">
        <f t="shared" ca="1" si="1655"/>
        <v>10000</v>
      </c>
      <c r="AP1398" s="144">
        <f t="shared" ca="1" si="1655"/>
        <v>10000</v>
      </c>
      <c r="AQ1398" s="144">
        <f t="shared" ca="1" si="1655"/>
        <v>10000</v>
      </c>
      <c r="AR1398" s="144">
        <f t="shared" ca="1" si="1655"/>
        <v>10000</v>
      </c>
      <c r="AS1398" s="144">
        <f t="shared" ca="1" si="1655"/>
        <v>10000</v>
      </c>
      <c r="AT1398" s="144">
        <f t="shared" ca="1" si="1655"/>
        <v>10000</v>
      </c>
      <c r="AU1398" s="144">
        <f t="shared" ca="1" si="1655"/>
        <v>10000</v>
      </c>
      <c r="AV1398" s="144">
        <f t="shared" ca="1" si="1655"/>
        <v>10000</v>
      </c>
      <c r="AW1398" s="144">
        <f t="shared" ca="1" si="1655"/>
        <v>10000</v>
      </c>
      <c r="AX1398" s="144">
        <f t="shared" ca="1" si="1655"/>
        <v>10000</v>
      </c>
      <c r="AY1398" s="144">
        <f t="shared" ca="1" si="1655"/>
        <v>10000</v>
      </c>
      <c r="AZ1398" s="144">
        <f t="shared" ca="1" si="1655"/>
        <v>10000</v>
      </c>
      <c r="BA1398" s="144">
        <f t="shared" ca="1" si="1655"/>
        <v>10000</v>
      </c>
      <c r="BB1398" s="144">
        <f t="shared" ca="1" si="1655"/>
        <v>10000</v>
      </c>
      <c r="BC1398" s="144">
        <f t="shared" ca="1" si="1655"/>
        <v>10000</v>
      </c>
      <c r="BD1398" s="144">
        <f t="shared" ca="1" si="1655"/>
        <v>10000</v>
      </c>
      <c r="BE1398" s="144">
        <f t="shared" ca="1" si="1655"/>
        <v>10000</v>
      </c>
      <c r="BF1398" s="144">
        <f t="shared" ca="1" si="1655"/>
        <v>10000</v>
      </c>
      <c r="BG1398" s="144">
        <f t="shared" ca="1" si="1655"/>
        <v>10000</v>
      </c>
      <c r="BH1398" s="144">
        <f t="shared" ca="1" si="1655"/>
        <v>10000</v>
      </c>
      <c r="BI1398" s="144">
        <f t="shared" ca="1" si="1655"/>
        <v>10000</v>
      </c>
      <c r="BJ1398" s="144">
        <f t="shared" ca="1" si="1655"/>
        <v>10000</v>
      </c>
      <c r="BK1398" s="144">
        <f t="shared" ca="1" si="1655"/>
        <v>10000</v>
      </c>
      <c r="BL1398" s="144">
        <f t="shared" ca="1" si="1655"/>
        <v>10000</v>
      </c>
      <c r="BM1398" s="144">
        <f t="shared" ca="1" si="1655"/>
        <v>10000</v>
      </c>
      <c r="BN1398" s="144">
        <f t="shared" ca="1" si="1655"/>
        <v>10000</v>
      </c>
      <c r="BO1398" s="144">
        <f t="shared" ca="1" si="1655"/>
        <v>10000</v>
      </c>
      <c r="BP1398" s="144">
        <f t="shared" ca="1" si="1655"/>
        <v>10000</v>
      </c>
      <c r="BQ1398" s="144">
        <f t="shared" ca="1" si="1655"/>
        <v>10000</v>
      </c>
      <c r="BR1398" s="144">
        <f t="shared" ca="1" si="1655"/>
        <v>10000</v>
      </c>
      <c r="BS1398" s="144">
        <f t="shared" ca="1" si="1655"/>
        <v>10000</v>
      </c>
      <c r="BT1398" s="144">
        <f t="shared" ca="1" si="1655"/>
        <v>10000</v>
      </c>
      <c r="BU1398" s="144">
        <f t="shared" ca="1" si="1655"/>
        <v>10000</v>
      </c>
      <c r="BV1398" s="144">
        <f t="shared" ca="1" si="1655"/>
        <v>10000</v>
      </c>
      <c r="BW1398" s="144">
        <f t="shared" ca="1" si="1655"/>
        <v>10000</v>
      </c>
      <c r="BX1398" s="144">
        <f t="shared" ca="1" si="1655"/>
        <v>10000</v>
      </c>
      <c r="BY1398" s="144">
        <f t="shared" ca="1" si="1655"/>
        <v>10000</v>
      </c>
      <c r="BZ1398" s="144">
        <f t="shared" ca="1" si="1655"/>
        <v>10000</v>
      </c>
      <c r="CA1398" s="144">
        <f t="shared" ca="1" si="1655"/>
        <v>10000</v>
      </c>
      <c r="CB1398" s="144">
        <f t="shared" ca="1" si="1655"/>
        <v>10000</v>
      </c>
      <c r="CC1398" s="144">
        <f t="shared" ca="1" si="1655"/>
        <v>10000</v>
      </c>
      <c r="CD1398" s="144">
        <f t="shared" ca="1" si="1655"/>
        <v>10000</v>
      </c>
      <c r="CE1398" s="144">
        <f t="shared" ca="1" si="1655"/>
        <v>10000</v>
      </c>
      <c r="CF1398" s="144">
        <f t="shared" ref="CF1398:CL1398" ca="1" si="1656">CF1397*INDIRECT(CF1394)</f>
        <v>10000</v>
      </c>
      <c r="CG1398" s="144">
        <f t="shared" ca="1" si="1656"/>
        <v>10000</v>
      </c>
      <c r="CH1398" s="144">
        <f t="shared" ca="1" si="1656"/>
        <v>10000</v>
      </c>
      <c r="CI1398" s="144">
        <f t="shared" ca="1" si="1656"/>
        <v>10000</v>
      </c>
      <c r="CJ1398" s="144">
        <f t="shared" ca="1" si="1656"/>
        <v>10000</v>
      </c>
      <c r="CK1398" s="144">
        <f t="shared" ca="1" si="1656"/>
        <v>10000</v>
      </c>
      <c r="CL1398" s="144">
        <f t="shared" ca="1" si="1656"/>
        <v>10000</v>
      </c>
    </row>
    <row r="1399" spans="2:90" x14ac:dyDescent="0.4">
      <c r="B1399" s="13"/>
      <c r="D1399" t="s">
        <v>805</v>
      </c>
      <c r="E1399" s="8" t="str">
        <f t="shared" si="1653"/>
        <v>1399 SALES-S</v>
      </c>
      <c r="G1399" t="s">
        <v>244</v>
      </c>
      <c r="H1399" s="12"/>
      <c r="I1399" s="60"/>
      <c r="J1399" s="60"/>
      <c r="R1399" s="9"/>
      <c r="S1399" s="145"/>
      <c r="T1399" s="145"/>
      <c r="U1399" s="145"/>
      <c r="V1399" s="145"/>
      <c r="W1399" s="145"/>
      <c r="X1399" s="145"/>
      <c r="Y1399" s="145"/>
      <c r="Z1399" s="145"/>
      <c r="AA1399" s="145"/>
      <c r="AB1399" s="145"/>
      <c r="AC1399" s="145"/>
      <c r="AD1399" s="145"/>
      <c r="AE1399" s="145"/>
      <c r="AF1399" s="145"/>
      <c r="AG1399" s="145"/>
      <c r="AH1399" s="145"/>
      <c r="AI1399" s="145"/>
      <c r="AJ1399" s="145"/>
      <c r="AK1399" s="145"/>
      <c r="AL1399" s="145"/>
      <c r="AM1399" s="145"/>
      <c r="AN1399" s="145"/>
      <c r="AO1399" s="145"/>
      <c r="AP1399" s="145"/>
      <c r="AQ1399" s="145"/>
      <c r="AR1399" s="145"/>
      <c r="AS1399" s="145"/>
      <c r="AT1399" s="145"/>
      <c r="AU1399" s="145"/>
      <c r="AV1399" s="145"/>
      <c r="AW1399" s="145"/>
      <c r="AX1399" s="145"/>
      <c r="AY1399" s="145"/>
      <c r="AZ1399" s="145"/>
      <c r="BA1399" s="145"/>
      <c r="BB1399" s="145"/>
      <c r="BC1399" s="145"/>
      <c r="BD1399" s="145"/>
      <c r="BE1399" s="145"/>
      <c r="BF1399" s="145"/>
      <c r="BG1399" s="145"/>
      <c r="BH1399" s="145"/>
      <c r="BI1399" s="145"/>
      <c r="BJ1399" s="145"/>
      <c r="BK1399" s="145"/>
      <c r="BL1399" s="145"/>
      <c r="BM1399" s="145"/>
      <c r="BN1399" s="145"/>
      <c r="BO1399" s="145"/>
      <c r="BP1399" s="145"/>
      <c r="BQ1399" s="145"/>
      <c r="BR1399" s="145"/>
      <c r="BS1399" s="145"/>
      <c r="BT1399" s="145"/>
      <c r="BU1399" s="145"/>
      <c r="BV1399" s="145"/>
      <c r="BW1399" s="145"/>
      <c r="BX1399" s="145"/>
      <c r="BY1399" s="145"/>
      <c r="BZ1399" s="145"/>
      <c r="CA1399" s="145"/>
      <c r="CB1399" s="145"/>
      <c r="CC1399" s="145"/>
      <c r="CD1399" s="145"/>
      <c r="CE1399" s="145"/>
      <c r="CF1399" s="145"/>
      <c r="CG1399" s="145"/>
      <c r="CH1399" s="145"/>
      <c r="CI1399" s="145"/>
      <c r="CJ1399" s="145"/>
      <c r="CK1399" s="145"/>
      <c r="CL1399" s="145"/>
    </row>
    <row r="1400" spans="2:90" x14ac:dyDescent="0.4">
      <c r="B1400" s="8" t="str">
        <f>B1387</f>
        <v>(Primary label)</v>
      </c>
      <c r="D1400" t="s">
        <v>805</v>
      </c>
      <c r="E1400" s="8" t="str">
        <f>ROW()&amp;" "&amp;D1400</f>
        <v>1400 SALES-S</v>
      </c>
      <c r="G1400" t="s">
        <v>332</v>
      </c>
      <c r="H1400" s="12"/>
      <c r="I1400" s="60"/>
      <c r="J1400" s="60"/>
      <c r="S1400" s="72"/>
      <c r="T1400" s="72"/>
      <c r="U1400" s="72"/>
      <c r="V1400" s="72"/>
      <c r="W1400" s="72"/>
      <c r="X1400" s="72"/>
      <c r="Y1400" s="72"/>
      <c r="Z1400" s="72"/>
      <c r="AA1400" s="72"/>
      <c r="AB1400" s="72"/>
      <c r="AC1400" s="72"/>
      <c r="AD1400" s="72"/>
      <c r="AE1400" s="72"/>
      <c r="AF1400" s="72"/>
      <c r="AG1400" s="72"/>
      <c r="AH1400" s="72"/>
      <c r="AI1400" s="72"/>
      <c r="AJ1400" s="72"/>
      <c r="AK1400" s="72"/>
      <c r="AL1400" s="72"/>
      <c r="AM1400" s="72"/>
      <c r="AN1400" s="72"/>
      <c r="AO1400" s="72"/>
      <c r="AP1400" s="72"/>
      <c r="AQ1400" s="72"/>
      <c r="AR1400" s="72"/>
      <c r="AS1400" s="72"/>
      <c r="AT1400" s="72"/>
      <c r="AU1400" s="72"/>
      <c r="AV1400" s="72"/>
      <c r="AW1400" s="72"/>
      <c r="AX1400" s="72"/>
      <c r="AY1400" s="72"/>
      <c r="AZ1400" s="72"/>
      <c r="BA1400" s="72"/>
      <c r="BB1400" s="72"/>
      <c r="BC1400" s="72"/>
      <c r="BD1400" s="72"/>
      <c r="BE1400" s="72"/>
      <c r="BF1400" s="72"/>
      <c r="BG1400" s="72"/>
      <c r="BH1400" s="72"/>
      <c r="BI1400" s="72"/>
      <c r="BJ1400" s="72"/>
      <c r="BK1400" s="72"/>
      <c r="BL1400" s="72"/>
      <c r="BM1400" s="72"/>
      <c r="BN1400" s="72"/>
      <c r="BO1400" s="72"/>
      <c r="BP1400" s="72"/>
      <c r="BQ1400" s="72"/>
      <c r="BR1400" s="72"/>
      <c r="BS1400" s="72"/>
      <c r="BT1400" s="72"/>
      <c r="BU1400" s="72"/>
      <c r="BV1400" s="72"/>
      <c r="BW1400" s="72"/>
      <c r="BX1400" s="72"/>
      <c r="BY1400" s="72"/>
      <c r="BZ1400" s="72"/>
      <c r="CA1400" s="72"/>
      <c r="CB1400" s="72"/>
      <c r="CC1400" s="72"/>
      <c r="CD1400" s="72"/>
      <c r="CE1400" s="72"/>
      <c r="CF1400" s="72"/>
      <c r="CG1400" s="72"/>
      <c r="CH1400" s="72"/>
      <c r="CI1400" s="72"/>
      <c r="CJ1400" s="72"/>
      <c r="CK1400" s="72"/>
      <c r="CL1400" s="72"/>
    </row>
    <row r="1401" spans="2:90" x14ac:dyDescent="0.4">
      <c r="B1401" s="8" t="str">
        <f>B1388</f>
        <v>primary unit</v>
      </c>
      <c r="D1401" t="s">
        <v>805</v>
      </c>
      <c r="E1401" s="8" t="str">
        <f>ROW()&amp;" "&amp;D1401</f>
        <v>1401 SALES-S</v>
      </c>
      <c r="G1401" t="s">
        <v>332</v>
      </c>
      <c r="H1401" s="12"/>
      <c r="I1401" s="60"/>
      <c r="J1401" s="60"/>
      <c r="S1401" s="72"/>
      <c r="T1401" s="72"/>
      <c r="U1401" s="72"/>
      <c r="V1401" s="72"/>
      <c r="W1401" s="72"/>
      <c r="X1401" s="72"/>
      <c r="Y1401" s="72"/>
      <c r="Z1401" s="72"/>
      <c r="AA1401" s="72"/>
      <c r="AB1401" s="72"/>
      <c r="AC1401" s="72"/>
      <c r="AD1401" s="72"/>
      <c r="AE1401" s="72"/>
      <c r="AF1401" s="72"/>
      <c r="AG1401" s="72"/>
      <c r="AH1401" s="72"/>
      <c r="AI1401" s="72"/>
      <c r="AJ1401" s="72"/>
      <c r="AK1401" s="72"/>
      <c r="AL1401" s="72"/>
      <c r="AM1401" s="72"/>
      <c r="AN1401" s="72"/>
      <c r="AO1401" s="72"/>
      <c r="AP1401" s="72"/>
      <c r="AQ1401" s="72"/>
      <c r="AR1401" s="72"/>
      <c r="AS1401" s="72"/>
      <c r="AT1401" s="72"/>
      <c r="AU1401" s="72"/>
      <c r="AV1401" s="72"/>
      <c r="AW1401" s="72"/>
      <c r="AX1401" s="72"/>
      <c r="AY1401" s="72"/>
      <c r="AZ1401" s="72"/>
      <c r="BA1401" s="72"/>
      <c r="BB1401" s="72"/>
      <c r="BC1401" s="72"/>
      <c r="BD1401" s="72"/>
      <c r="BE1401" s="72"/>
      <c r="BF1401" s="72"/>
      <c r="BG1401" s="72"/>
      <c r="BH1401" s="72"/>
      <c r="BI1401" s="72"/>
      <c r="BJ1401" s="72"/>
      <c r="BK1401" s="72"/>
      <c r="BL1401" s="72"/>
      <c r="BM1401" s="72"/>
      <c r="BN1401" s="72"/>
      <c r="BO1401" s="72"/>
      <c r="BP1401" s="72"/>
      <c r="BQ1401" s="72"/>
      <c r="BR1401" s="72"/>
      <c r="BS1401" s="72"/>
      <c r="BT1401" s="72"/>
      <c r="BU1401" s="72"/>
      <c r="BV1401" s="72"/>
      <c r="BW1401" s="72"/>
      <c r="BX1401" s="72"/>
      <c r="BY1401" s="72"/>
      <c r="BZ1401" s="72"/>
      <c r="CA1401" s="72"/>
      <c r="CB1401" s="72"/>
      <c r="CC1401" s="72"/>
      <c r="CD1401" s="72"/>
      <c r="CE1401" s="72"/>
      <c r="CF1401" s="72"/>
      <c r="CG1401" s="72"/>
      <c r="CH1401" s="72"/>
      <c r="CI1401" s="72"/>
      <c r="CJ1401" s="72"/>
      <c r="CK1401" s="72"/>
      <c r="CL1401" s="72"/>
    </row>
    <row r="1402" spans="2:90" x14ac:dyDescent="0.4">
      <c r="B1402" s="8" t="str">
        <f>B1389</f>
        <v>Primary revenue driver</v>
      </c>
      <c r="D1402" t="s">
        <v>805</v>
      </c>
      <c r="E1402" s="8" t="str">
        <f>ROW()&amp;" "&amp;D1402</f>
        <v>1402 SALES-S</v>
      </c>
      <c r="G1402" t="s">
        <v>332</v>
      </c>
      <c r="K1402" s="53"/>
      <c r="L1402" s="53"/>
      <c r="M1402" s="53"/>
      <c r="N1402" s="53"/>
      <c r="O1402" s="53"/>
      <c r="P1402" s="53"/>
      <c r="R1402" s="24"/>
      <c r="S1402" s="211" t="str">
        <f t="shared" ref="S1402" si="1657">S1389</f>
        <v>S$12</v>
      </c>
      <c r="T1402" s="211" t="str">
        <f t="shared" ref="T1402:AX1402" si="1658">T1389</f>
        <v>T$12</v>
      </c>
      <c r="U1402" s="211" t="str">
        <f t="shared" si="1658"/>
        <v>U$12</v>
      </c>
      <c r="V1402" s="211" t="str">
        <f t="shared" si="1658"/>
        <v>V$12</v>
      </c>
      <c r="W1402" s="211" t="str">
        <f t="shared" si="1658"/>
        <v>W$12</v>
      </c>
      <c r="X1402" s="211" t="str">
        <f t="shared" si="1658"/>
        <v>X$12</v>
      </c>
      <c r="Y1402" s="211" t="str">
        <f t="shared" si="1658"/>
        <v>Y$12</v>
      </c>
      <c r="Z1402" s="211" t="str">
        <f t="shared" si="1658"/>
        <v>Z$12</v>
      </c>
      <c r="AA1402" s="211" t="str">
        <f t="shared" si="1658"/>
        <v>AA$12</v>
      </c>
      <c r="AB1402" s="211" t="str">
        <f t="shared" si="1658"/>
        <v>AB$12</v>
      </c>
      <c r="AC1402" s="211" t="str">
        <f t="shared" si="1658"/>
        <v>AC$12</v>
      </c>
      <c r="AD1402" s="211" t="str">
        <f t="shared" si="1658"/>
        <v>AD$12</v>
      </c>
      <c r="AE1402" s="211" t="str">
        <f t="shared" si="1658"/>
        <v>AE$12</v>
      </c>
      <c r="AF1402" s="211" t="str">
        <f t="shared" si="1658"/>
        <v>AF$12</v>
      </c>
      <c r="AG1402" s="211" t="str">
        <f t="shared" si="1658"/>
        <v>AG$12</v>
      </c>
      <c r="AH1402" s="211" t="str">
        <f t="shared" si="1658"/>
        <v>AH$12</v>
      </c>
      <c r="AI1402" s="211" t="str">
        <f t="shared" si="1658"/>
        <v>AI$12</v>
      </c>
      <c r="AJ1402" s="211" t="str">
        <f t="shared" si="1658"/>
        <v>AJ$12</v>
      </c>
      <c r="AK1402" s="211" t="str">
        <f t="shared" si="1658"/>
        <v>AK$12</v>
      </c>
      <c r="AL1402" s="211" t="str">
        <f t="shared" si="1658"/>
        <v>AL$12</v>
      </c>
      <c r="AM1402" s="211" t="str">
        <f t="shared" si="1658"/>
        <v>AM$12</v>
      </c>
      <c r="AN1402" s="211" t="str">
        <f t="shared" si="1658"/>
        <v>AN$12</v>
      </c>
      <c r="AO1402" s="211" t="str">
        <f t="shared" si="1658"/>
        <v>AO$12</v>
      </c>
      <c r="AP1402" s="211" t="str">
        <f t="shared" si="1658"/>
        <v>AP$12</v>
      </c>
      <c r="AQ1402" s="211" t="str">
        <f t="shared" si="1658"/>
        <v>AQ$12</v>
      </c>
      <c r="AR1402" s="211" t="str">
        <f t="shared" si="1658"/>
        <v>AR$12</v>
      </c>
      <c r="AS1402" s="211" t="str">
        <f t="shared" si="1658"/>
        <v>AS$12</v>
      </c>
      <c r="AT1402" s="211" t="str">
        <f t="shared" si="1658"/>
        <v>AT$12</v>
      </c>
      <c r="AU1402" s="211" t="str">
        <f t="shared" si="1658"/>
        <v>AU$12</v>
      </c>
      <c r="AV1402" s="211" t="str">
        <f t="shared" si="1658"/>
        <v>AV$12</v>
      </c>
      <c r="AW1402" s="211" t="str">
        <f t="shared" si="1658"/>
        <v>AW$12</v>
      </c>
      <c r="AX1402" s="211" t="str">
        <f t="shared" si="1658"/>
        <v>AX$12</v>
      </c>
      <c r="AY1402" s="211" t="str">
        <f t="shared" ref="AY1402:CD1402" si="1659">AY1389</f>
        <v>AY$12</v>
      </c>
      <c r="AZ1402" s="211" t="str">
        <f t="shared" si="1659"/>
        <v>AZ$12</v>
      </c>
      <c r="BA1402" s="211" t="str">
        <f t="shared" si="1659"/>
        <v>BA$12</v>
      </c>
      <c r="BB1402" s="211" t="str">
        <f t="shared" si="1659"/>
        <v>BB$12</v>
      </c>
      <c r="BC1402" s="211" t="str">
        <f t="shared" si="1659"/>
        <v>BC$12</v>
      </c>
      <c r="BD1402" s="211" t="str">
        <f t="shared" si="1659"/>
        <v>BD$12</v>
      </c>
      <c r="BE1402" s="211" t="str">
        <f t="shared" si="1659"/>
        <v>BE$12</v>
      </c>
      <c r="BF1402" s="211" t="str">
        <f t="shared" si="1659"/>
        <v>BF$12</v>
      </c>
      <c r="BG1402" s="211" t="str">
        <f t="shared" si="1659"/>
        <v>BG$12</v>
      </c>
      <c r="BH1402" s="211" t="str">
        <f t="shared" si="1659"/>
        <v>BH$12</v>
      </c>
      <c r="BI1402" s="211" t="str">
        <f t="shared" si="1659"/>
        <v>BI$12</v>
      </c>
      <c r="BJ1402" s="211" t="str">
        <f t="shared" si="1659"/>
        <v>BJ$12</v>
      </c>
      <c r="BK1402" s="211" t="str">
        <f t="shared" si="1659"/>
        <v>BK$12</v>
      </c>
      <c r="BL1402" s="211" t="str">
        <f t="shared" si="1659"/>
        <v>BL$12</v>
      </c>
      <c r="BM1402" s="211" t="str">
        <f t="shared" si="1659"/>
        <v>BM$12</v>
      </c>
      <c r="BN1402" s="211" t="str">
        <f t="shared" si="1659"/>
        <v>BN$12</v>
      </c>
      <c r="BO1402" s="211" t="str">
        <f t="shared" si="1659"/>
        <v>BO$12</v>
      </c>
      <c r="BP1402" s="211" t="str">
        <f t="shared" si="1659"/>
        <v>BP$12</v>
      </c>
      <c r="BQ1402" s="211" t="str">
        <f t="shared" si="1659"/>
        <v>BQ$12</v>
      </c>
      <c r="BR1402" s="211" t="str">
        <f t="shared" si="1659"/>
        <v>BR$12</v>
      </c>
      <c r="BS1402" s="211" t="str">
        <f t="shared" si="1659"/>
        <v>BS$12</v>
      </c>
      <c r="BT1402" s="211" t="str">
        <f t="shared" si="1659"/>
        <v>BT$12</v>
      </c>
      <c r="BU1402" s="211" t="str">
        <f t="shared" si="1659"/>
        <v>BU$12</v>
      </c>
      <c r="BV1402" s="211" t="str">
        <f t="shared" si="1659"/>
        <v>BV$12</v>
      </c>
      <c r="BW1402" s="211" t="str">
        <f t="shared" si="1659"/>
        <v>BW$12</v>
      </c>
      <c r="BX1402" s="211" t="str">
        <f t="shared" si="1659"/>
        <v>BX$12</v>
      </c>
      <c r="BY1402" s="211" t="str">
        <f t="shared" si="1659"/>
        <v>BY$12</v>
      </c>
      <c r="BZ1402" s="211" t="str">
        <f t="shared" si="1659"/>
        <v>BZ$12</v>
      </c>
      <c r="CA1402" s="211" t="str">
        <f t="shared" si="1659"/>
        <v>CA$12</v>
      </c>
      <c r="CB1402" s="211" t="str">
        <f t="shared" si="1659"/>
        <v>CB$12</v>
      </c>
      <c r="CC1402" s="211" t="str">
        <f t="shared" si="1659"/>
        <v>CC$12</v>
      </c>
      <c r="CD1402" s="211" t="str">
        <f t="shared" si="1659"/>
        <v>CD$12</v>
      </c>
      <c r="CE1402" s="211" t="str">
        <f t="shared" ref="CE1402:CK1402" si="1660">CE1389</f>
        <v>CE$12</v>
      </c>
      <c r="CF1402" s="211" t="str">
        <f t="shared" si="1660"/>
        <v>CF$12</v>
      </c>
      <c r="CG1402" s="211" t="str">
        <f t="shared" si="1660"/>
        <v>CG$12</v>
      </c>
      <c r="CH1402" s="211" t="str">
        <f t="shared" si="1660"/>
        <v>CH$12</v>
      </c>
      <c r="CI1402" s="211" t="str">
        <f t="shared" si="1660"/>
        <v>CI$12</v>
      </c>
      <c r="CJ1402" s="211" t="str">
        <f t="shared" si="1660"/>
        <v>CJ$12</v>
      </c>
      <c r="CK1402" s="211" t="str">
        <f t="shared" si="1660"/>
        <v>CK$12</v>
      </c>
      <c r="CL1402" s="211" t="str">
        <f t="shared" ref="CL1402" si="1661">CL1389</f>
        <v>CL$12</v>
      </c>
    </row>
    <row r="1403" spans="2:90" x14ac:dyDescent="0.4">
      <c r="B1403" s="8" t="str">
        <f>B1390</f>
        <v>Primary volume driver</v>
      </c>
      <c r="D1403" t="s">
        <v>805</v>
      </c>
      <c r="E1403" s="8" t="str">
        <f>ROW()&amp;" "&amp;D1403</f>
        <v>1403 SALES-S</v>
      </c>
      <c r="G1403" t="s">
        <v>332</v>
      </c>
      <c r="H1403" s="56"/>
      <c r="I1403" s="79"/>
      <c r="J1403" s="79"/>
      <c r="K1403" s="15"/>
      <c r="L1403" s="15"/>
      <c r="M1403" s="15"/>
      <c r="N1403" s="15"/>
      <c r="O1403" s="15"/>
      <c r="P1403" s="15"/>
      <c r="R1403" s="15"/>
      <c r="S1403" s="211" t="str">
        <f t="shared" ref="S1403" si="1662">S1390</f>
        <v>S$13</v>
      </c>
      <c r="T1403" s="211" t="str">
        <f t="shared" ref="T1403:AX1403" si="1663">T1390</f>
        <v>T$13</v>
      </c>
      <c r="U1403" s="211" t="str">
        <f t="shared" si="1663"/>
        <v>U$13</v>
      </c>
      <c r="V1403" s="211" t="str">
        <f t="shared" si="1663"/>
        <v>V$13</v>
      </c>
      <c r="W1403" s="211" t="str">
        <f t="shared" si="1663"/>
        <v>W$13</v>
      </c>
      <c r="X1403" s="211" t="str">
        <f t="shared" si="1663"/>
        <v>X$13</v>
      </c>
      <c r="Y1403" s="211" t="str">
        <f t="shared" si="1663"/>
        <v>Y$13</v>
      </c>
      <c r="Z1403" s="211" t="str">
        <f t="shared" si="1663"/>
        <v>Z$13</v>
      </c>
      <c r="AA1403" s="211" t="str">
        <f t="shared" si="1663"/>
        <v>AA$13</v>
      </c>
      <c r="AB1403" s="211" t="str">
        <f t="shared" si="1663"/>
        <v>AB$13</v>
      </c>
      <c r="AC1403" s="211" t="str">
        <f t="shared" si="1663"/>
        <v>AC$13</v>
      </c>
      <c r="AD1403" s="211" t="str">
        <f t="shared" si="1663"/>
        <v>AD$13</v>
      </c>
      <c r="AE1403" s="211" t="str">
        <f t="shared" si="1663"/>
        <v>AE$13</v>
      </c>
      <c r="AF1403" s="211" t="str">
        <f t="shared" si="1663"/>
        <v>AF$13</v>
      </c>
      <c r="AG1403" s="211" t="str">
        <f t="shared" si="1663"/>
        <v>AG$13</v>
      </c>
      <c r="AH1403" s="211" t="str">
        <f t="shared" si="1663"/>
        <v>AH$13</v>
      </c>
      <c r="AI1403" s="211" t="str">
        <f t="shared" si="1663"/>
        <v>AI$13</v>
      </c>
      <c r="AJ1403" s="211" t="str">
        <f t="shared" si="1663"/>
        <v>AJ$13</v>
      </c>
      <c r="AK1403" s="211" t="str">
        <f t="shared" si="1663"/>
        <v>AK$13</v>
      </c>
      <c r="AL1403" s="211" t="str">
        <f t="shared" si="1663"/>
        <v>AL$13</v>
      </c>
      <c r="AM1403" s="211" t="str">
        <f t="shared" si="1663"/>
        <v>AM$13</v>
      </c>
      <c r="AN1403" s="211" t="str">
        <f t="shared" si="1663"/>
        <v>AN$13</v>
      </c>
      <c r="AO1403" s="211" t="str">
        <f t="shared" si="1663"/>
        <v>AO$13</v>
      </c>
      <c r="AP1403" s="211" t="str">
        <f t="shared" si="1663"/>
        <v>AP$13</v>
      </c>
      <c r="AQ1403" s="211" t="str">
        <f t="shared" si="1663"/>
        <v>AQ$13</v>
      </c>
      <c r="AR1403" s="211" t="str">
        <f t="shared" si="1663"/>
        <v>AR$13</v>
      </c>
      <c r="AS1403" s="211" t="str">
        <f t="shared" si="1663"/>
        <v>AS$13</v>
      </c>
      <c r="AT1403" s="211" t="str">
        <f t="shared" si="1663"/>
        <v>AT$13</v>
      </c>
      <c r="AU1403" s="211" t="str">
        <f t="shared" si="1663"/>
        <v>AU$13</v>
      </c>
      <c r="AV1403" s="211" t="str">
        <f t="shared" si="1663"/>
        <v>AV$13</v>
      </c>
      <c r="AW1403" s="211" t="str">
        <f t="shared" si="1663"/>
        <v>AW$13</v>
      </c>
      <c r="AX1403" s="211" t="str">
        <f t="shared" si="1663"/>
        <v>AX$13</v>
      </c>
      <c r="AY1403" s="211" t="str">
        <f t="shared" ref="AY1403:CD1403" si="1664">AY1390</f>
        <v>AY$13</v>
      </c>
      <c r="AZ1403" s="211" t="str">
        <f t="shared" si="1664"/>
        <v>AZ$13</v>
      </c>
      <c r="BA1403" s="211" t="str">
        <f t="shared" si="1664"/>
        <v>BA$13</v>
      </c>
      <c r="BB1403" s="211" t="str">
        <f t="shared" si="1664"/>
        <v>BB$13</v>
      </c>
      <c r="BC1403" s="211" t="str">
        <f t="shared" si="1664"/>
        <v>BC$13</v>
      </c>
      <c r="BD1403" s="211" t="str">
        <f t="shared" si="1664"/>
        <v>BD$13</v>
      </c>
      <c r="BE1403" s="211" t="str">
        <f t="shared" si="1664"/>
        <v>BE$13</v>
      </c>
      <c r="BF1403" s="211" t="str">
        <f t="shared" si="1664"/>
        <v>BF$13</v>
      </c>
      <c r="BG1403" s="211" t="str">
        <f t="shared" si="1664"/>
        <v>BG$13</v>
      </c>
      <c r="BH1403" s="211" t="str">
        <f t="shared" si="1664"/>
        <v>BH$13</v>
      </c>
      <c r="BI1403" s="211" t="str">
        <f t="shared" si="1664"/>
        <v>BI$13</v>
      </c>
      <c r="BJ1403" s="211" t="str">
        <f t="shared" si="1664"/>
        <v>BJ$13</v>
      </c>
      <c r="BK1403" s="211" t="str">
        <f t="shared" si="1664"/>
        <v>BK$13</v>
      </c>
      <c r="BL1403" s="211" t="str">
        <f t="shared" si="1664"/>
        <v>BL$13</v>
      </c>
      <c r="BM1403" s="211" t="str">
        <f t="shared" si="1664"/>
        <v>BM$13</v>
      </c>
      <c r="BN1403" s="211" t="str">
        <f t="shared" si="1664"/>
        <v>BN$13</v>
      </c>
      <c r="BO1403" s="211" t="str">
        <f t="shared" si="1664"/>
        <v>BO$13</v>
      </c>
      <c r="BP1403" s="211" t="str">
        <f t="shared" si="1664"/>
        <v>BP$13</v>
      </c>
      <c r="BQ1403" s="211" t="str">
        <f t="shared" si="1664"/>
        <v>BQ$13</v>
      </c>
      <c r="BR1403" s="211" t="str">
        <f t="shared" si="1664"/>
        <v>BR$13</v>
      </c>
      <c r="BS1403" s="211" t="str">
        <f t="shared" si="1664"/>
        <v>BS$13</v>
      </c>
      <c r="BT1403" s="211" t="str">
        <f t="shared" si="1664"/>
        <v>BT$13</v>
      </c>
      <c r="BU1403" s="211" t="str">
        <f t="shared" si="1664"/>
        <v>BU$13</v>
      </c>
      <c r="BV1403" s="211" t="str">
        <f t="shared" si="1664"/>
        <v>BV$13</v>
      </c>
      <c r="BW1403" s="211" t="str">
        <f t="shared" si="1664"/>
        <v>BW$13</v>
      </c>
      <c r="BX1403" s="211" t="str">
        <f t="shared" si="1664"/>
        <v>BX$13</v>
      </c>
      <c r="BY1403" s="211" t="str">
        <f t="shared" si="1664"/>
        <v>BY$13</v>
      </c>
      <c r="BZ1403" s="211" t="str">
        <f t="shared" si="1664"/>
        <v>BZ$13</v>
      </c>
      <c r="CA1403" s="211" t="str">
        <f t="shared" si="1664"/>
        <v>CA$13</v>
      </c>
      <c r="CB1403" s="211" t="str">
        <f t="shared" si="1664"/>
        <v>CB$13</v>
      </c>
      <c r="CC1403" s="211" t="str">
        <f t="shared" si="1664"/>
        <v>CC$13</v>
      </c>
      <c r="CD1403" s="211" t="str">
        <f t="shared" si="1664"/>
        <v>CD$13</v>
      </c>
      <c r="CE1403" s="211" t="str">
        <f t="shared" ref="CE1403:CK1403" si="1665">CE1390</f>
        <v>CE$13</v>
      </c>
      <c r="CF1403" s="211" t="str">
        <f t="shared" si="1665"/>
        <v>CF$13</v>
      </c>
      <c r="CG1403" s="211" t="str">
        <f t="shared" si="1665"/>
        <v>CG$13</v>
      </c>
      <c r="CH1403" s="211" t="str">
        <f t="shared" si="1665"/>
        <v>CH$13</v>
      </c>
      <c r="CI1403" s="211" t="str">
        <f t="shared" si="1665"/>
        <v>CI$13</v>
      </c>
      <c r="CJ1403" s="211" t="str">
        <f t="shared" si="1665"/>
        <v>CJ$13</v>
      </c>
      <c r="CK1403" s="211" t="str">
        <f t="shared" si="1665"/>
        <v>CK$13</v>
      </c>
      <c r="CL1403" s="211" t="str">
        <f t="shared" ref="CL1403" si="1666">CL1390</f>
        <v>CL$13</v>
      </c>
    </row>
    <row r="1404" spans="2:90" x14ac:dyDescent="0.4">
      <c r="B1404" s="89" t="str">
        <f>B1395</f>
        <v>Sales</v>
      </c>
      <c r="D1404" t="s">
        <v>805</v>
      </c>
      <c r="E1404" s="8" t="str">
        <f t="shared" ref="E1404:E1407" si="1667">ROW()&amp;" "&amp;D1404</f>
        <v>1404 SALES-S</v>
      </c>
      <c r="G1404" t="s">
        <v>332</v>
      </c>
      <c r="H1404" s="12"/>
      <c r="I1404" s="60"/>
      <c r="J1404" s="60"/>
      <c r="K1404" s="15"/>
      <c r="L1404" s="15"/>
      <c r="M1404" s="15"/>
      <c r="N1404" s="15"/>
      <c r="O1404" s="15"/>
      <c r="P1404" s="15"/>
      <c r="R1404" s="15"/>
      <c r="S1404" s="211">
        <f t="shared" ref="S1404" si="1668">S1392</f>
        <v>0</v>
      </c>
      <c r="T1404" s="211">
        <f t="shared" ref="T1404:AX1404" si="1669">T1392</f>
        <v>0</v>
      </c>
      <c r="U1404" s="211">
        <f t="shared" si="1669"/>
        <v>0</v>
      </c>
      <c r="V1404" s="211">
        <f t="shared" si="1669"/>
        <v>0</v>
      </c>
      <c r="W1404" s="211">
        <f t="shared" si="1669"/>
        <v>0</v>
      </c>
      <c r="X1404" s="211">
        <f t="shared" si="1669"/>
        <v>0</v>
      </c>
      <c r="Y1404" s="211">
        <f t="shared" si="1669"/>
        <v>0</v>
      </c>
      <c r="Z1404" s="211">
        <f t="shared" si="1669"/>
        <v>0</v>
      </c>
      <c r="AA1404" s="211">
        <f t="shared" si="1669"/>
        <v>0</v>
      </c>
      <c r="AB1404" s="211">
        <f t="shared" si="1669"/>
        <v>0</v>
      </c>
      <c r="AC1404" s="211">
        <f t="shared" si="1669"/>
        <v>0</v>
      </c>
      <c r="AD1404" s="211">
        <f t="shared" si="1669"/>
        <v>0</v>
      </c>
      <c r="AE1404" s="211">
        <f t="shared" si="1669"/>
        <v>0</v>
      </c>
      <c r="AF1404" s="211">
        <f t="shared" si="1669"/>
        <v>0</v>
      </c>
      <c r="AG1404" s="211">
        <f t="shared" si="1669"/>
        <v>0</v>
      </c>
      <c r="AH1404" s="211">
        <f t="shared" si="1669"/>
        <v>0</v>
      </c>
      <c r="AI1404" s="211">
        <f t="shared" si="1669"/>
        <v>0</v>
      </c>
      <c r="AJ1404" s="211">
        <f t="shared" si="1669"/>
        <v>0</v>
      </c>
      <c r="AK1404" s="211">
        <f t="shared" si="1669"/>
        <v>0</v>
      </c>
      <c r="AL1404" s="211">
        <f t="shared" si="1669"/>
        <v>0</v>
      </c>
      <c r="AM1404" s="211">
        <f t="shared" si="1669"/>
        <v>0</v>
      </c>
      <c r="AN1404" s="211">
        <f t="shared" si="1669"/>
        <v>0</v>
      </c>
      <c r="AO1404" s="211">
        <f t="shared" si="1669"/>
        <v>0</v>
      </c>
      <c r="AP1404" s="211">
        <f t="shared" si="1669"/>
        <v>0</v>
      </c>
      <c r="AQ1404" s="211">
        <f t="shared" si="1669"/>
        <v>0</v>
      </c>
      <c r="AR1404" s="211">
        <f t="shared" si="1669"/>
        <v>0</v>
      </c>
      <c r="AS1404" s="211">
        <f t="shared" si="1669"/>
        <v>0</v>
      </c>
      <c r="AT1404" s="211">
        <f t="shared" si="1669"/>
        <v>0</v>
      </c>
      <c r="AU1404" s="211">
        <f t="shared" si="1669"/>
        <v>0</v>
      </c>
      <c r="AV1404" s="211">
        <f t="shared" si="1669"/>
        <v>0</v>
      </c>
      <c r="AW1404" s="211">
        <f t="shared" si="1669"/>
        <v>0</v>
      </c>
      <c r="AX1404" s="211">
        <f t="shared" si="1669"/>
        <v>0</v>
      </c>
      <c r="AY1404" s="211">
        <f t="shared" ref="AY1404:CD1404" si="1670">AY1392</f>
        <v>0</v>
      </c>
      <c r="AZ1404" s="211">
        <f t="shared" si="1670"/>
        <v>0</v>
      </c>
      <c r="BA1404" s="211">
        <f t="shared" si="1670"/>
        <v>0</v>
      </c>
      <c r="BB1404" s="211">
        <f t="shared" si="1670"/>
        <v>0</v>
      </c>
      <c r="BC1404" s="211">
        <f t="shared" si="1670"/>
        <v>0</v>
      </c>
      <c r="BD1404" s="211">
        <f t="shared" si="1670"/>
        <v>0</v>
      </c>
      <c r="BE1404" s="211">
        <f t="shared" si="1670"/>
        <v>0</v>
      </c>
      <c r="BF1404" s="211">
        <f t="shared" si="1670"/>
        <v>0</v>
      </c>
      <c r="BG1404" s="211">
        <f t="shared" si="1670"/>
        <v>0</v>
      </c>
      <c r="BH1404" s="211">
        <f t="shared" si="1670"/>
        <v>0</v>
      </c>
      <c r="BI1404" s="211">
        <f t="shared" si="1670"/>
        <v>0</v>
      </c>
      <c r="BJ1404" s="211">
        <f t="shared" si="1670"/>
        <v>0</v>
      </c>
      <c r="BK1404" s="211">
        <f t="shared" si="1670"/>
        <v>0</v>
      </c>
      <c r="BL1404" s="211">
        <f t="shared" si="1670"/>
        <v>0</v>
      </c>
      <c r="BM1404" s="211">
        <f t="shared" si="1670"/>
        <v>0</v>
      </c>
      <c r="BN1404" s="211">
        <f t="shared" si="1670"/>
        <v>0</v>
      </c>
      <c r="BO1404" s="211">
        <f t="shared" si="1670"/>
        <v>0</v>
      </c>
      <c r="BP1404" s="211">
        <f t="shared" si="1670"/>
        <v>0</v>
      </c>
      <c r="BQ1404" s="211">
        <f t="shared" si="1670"/>
        <v>0</v>
      </c>
      <c r="BR1404" s="211">
        <f t="shared" si="1670"/>
        <v>0</v>
      </c>
      <c r="BS1404" s="211">
        <f t="shared" si="1670"/>
        <v>0</v>
      </c>
      <c r="BT1404" s="211">
        <f t="shared" si="1670"/>
        <v>0</v>
      </c>
      <c r="BU1404" s="211">
        <f t="shared" si="1670"/>
        <v>0</v>
      </c>
      <c r="BV1404" s="211">
        <f t="shared" si="1670"/>
        <v>0</v>
      </c>
      <c r="BW1404" s="211">
        <f t="shared" si="1670"/>
        <v>0</v>
      </c>
      <c r="BX1404" s="211">
        <f t="shared" si="1670"/>
        <v>0</v>
      </c>
      <c r="BY1404" s="211">
        <f t="shared" si="1670"/>
        <v>0</v>
      </c>
      <c r="BZ1404" s="211">
        <f t="shared" si="1670"/>
        <v>0</v>
      </c>
      <c r="CA1404" s="211">
        <f t="shared" si="1670"/>
        <v>0</v>
      </c>
      <c r="CB1404" s="211">
        <f t="shared" si="1670"/>
        <v>0</v>
      </c>
      <c r="CC1404" s="211">
        <f t="shared" si="1670"/>
        <v>0</v>
      </c>
      <c r="CD1404" s="211">
        <f t="shared" si="1670"/>
        <v>0</v>
      </c>
      <c r="CE1404" s="211">
        <f t="shared" ref="CE1404:CK1404" si="1671">CE1392</f>
        <v>0</v>
      </c>
      <c r="CF1404" s="211">
        <f t="shared" si="1671"/>
        <v>0</v>
      </c>
      <c r="CG1404" s="211">
        <f t="shared" si="1671"/>
        <v>0</v>
      </c>
      <c r="CH1404" s="211">
        <f t="shared" si="1671"/>
        <v>0</v>
      </c>
      <c r="CI1404" s="211">
        <f t="shared" si="1671"/>
        <v>0</v>
      </c>
      <c r="CJ1404" s="211">
        <f t="shared" si="1671"/>
        <v>0</v>
      </c>
      <c r="CK1404" s="211">
        <f t="shared" si="1671"/>
        <v>0</v>
      </c>
      <c r="CL1404" s="211">
        <f t="shared" ref="CL1404" si="1672">CL1392</f>
        <v>0</v>
      </c>
    </row>
    <row r="1405" spans="2:90" x14ac:dyDescent="0.4">
      <c r="B1405" s="235" t="str">
        <f>IFERROR(SUBSTITUTE(TRIM(MID(B1395, SEARCH("-", B1395) + 1, LEN(B1395))),":",""),"no unit")</f>
        <v>no unit</v>
      </c>
      <c r="D1405" t="s">
        <v>805</v>
      </c>
      <c r="E1405" s="8" t="str">
        <f t="shared" si="1667"/>
        <v>1405 SALES-S</v>
      </c>
      <c r="G1405" t="s">
        <v>332</v>
      </c>
      <c r="H1405" s="12"/>
      <c r="I1405" s="60"/>
      <c r="J1405" s="60"/>
      <c r="K1405" s="15"/>
      <c r="L1405" s="15"/>
      <c r="M1405" s="15"/>
      <c r="N1405" s="15"/>
      <c r="O1405" s="15"/>
      <c r="P1405" s="15"/>
      <c r="R1405" s="15"/>
      <c r="S1405" s="211"/>
      <c r="T1405" s="211"/>
      <c r="U1405" s="211"/>
      <c r="V1405" s="211"/>
      <c r="W1405" s="211"/>
      <c r="X1405" s="211"/>
      <c r="Y1405" s="211"/>
      <c r="Z1405" s="211"/>
      <c r="AA1405" s="211"/>
      <c r="AB1405" s="211"/>
      <c r="AC1405" s="211"/>
      <c r="AD1405" s="211"/>
      <c r="AE1405" s="211"/>
      <c r="AF1405" s="211"/>
      <c r="AG1405" s="211"/>
      <c r="AH1405" s="211"/>
      <c r="AI1405" s="211"/>
      <c r="AJ1405" s="211"/>
      <c r="AK1405" s="211"/>
      <c r="AL1405" s="211"/>
      <c r="AM1405" s="211"/>
      <c r="AN1405" s="211"/>
      <c r="AO1405" s="211"/>
      <c r="AP1405" s="211"/>
      <c r="AQ1405" s="211"/>
      <c r="AR1405" s="211"/>
      <c r="AS1405" s="211"/>
      <c r="AT1405" s="211"/>
      <c r="AU1405" s="211"/>
      <c r="AV1405" s="211"/>
      <c r="AW1405" s="211"/>
      <c r="AX1405" s="211"/>
      <c r="AY1405" s="211"/>
      <c r="AZ1405" s="211"/>
      <c r="BA1405" s="211"/>
      <c r="BB1405" s="211"/>
      <c r="BC1405" s="211"/>
      <c r="BD1405" s="211"/>
      <c r="BE1405" s="211"/>
      <c r="BF1405" s="211"/>
      <c r="BG1405" s="211"/>
      <c r="BH1405" s="211"/>
      <c r="BI1405" s="211"/>
      <c r="BJ1405" s="211"/>
      <c r="BK1405" s="211"/>
      <c r="BL1405" s="211"/>
      <c r="BM1405" s="211"/>
      <c r="BN1405" s="211"/>
      <c r="BO1405" s="211"/>
      <c r="BP1405" s="211"/>
      <c r="BQ1405" s="211"/>
      <c r="BR1405" s="211"/>
      <c r="BS1405" s="211"/>
      <c r="BT1405" s="211"/>
      <c r="BU1405" s="211"/>
      <c r="BV1405" s="211"/>
      <c r="BW1405" s="211"/>
      <c r="BX1405" s="211"/>
      <c r="BY1405" s="211"/>
      <c r="BZ1405" s="211"/>
      <c r="CA1405" s="211"/>
      <c r="CB1405" s="211"/>
      <c r="CC1405" s="211"/>
      <c r="CD1405" s="211"/>
      <c r="CE1405" s="211"/>
      <c r="CF1405" s="211"/>
      <c r="CG1405" s="211"/>
      <c r="CH1405" s="211"/>
      <c r="CI1405" s="211"/>
      <c r="CJ1405" s="211"/>
      <c r="CK1405" s="211"/>
      <c r="CL1405" s="211"/>
    </row>
    <row r="1406" spans="2:90" x14ac:dyDescent="0.4">
      <c r="B1406" s="89" t="str">
        <f>B1393</f>
        <v>Secondary revenue driver</v>
      </c>
      <c r="D1406" t="s">
        <v>805</v>
      </c>
      <c r="E1406" s="8" t="str">
        <f t="shared" si="1667"/>
        <v>1406 SALES-S</v>
      </c>
      <c r="G1406" t="s">
        <v>332</v>
      </c>
      <c r="H1406" s="90"/>
      <c r="I1406" s="209"/>
      <c r="J1406" s="209"/>
      <c r="K1406" s="210"/>
      <c r="L1406" s="210"/>
      <c r="M1406" s="210"/>
      <c r="N1406" s="210"/>
      <c r="O1406" s="210"/>
      <c r="P1406" s="210"/>
      <c r="R1406" s="210"/>
      <c r="S1406" s="4" t="str">
        <f t="shared" ref="S1406" si="1673">ADDRESS(ROW(S1398),COLUMN(S1398),2)</f>
        <v>S$1398</v>
      </c>
      <c r="T1406" s="4" t="str">
        <f t="shared" ref="T1406:AX1406" si="1674">ADDRESS(ROW(T1398),COLUMN(T1398),2)</f>
        <v>T$1398</v>
      </c>
      <c r="U1406" s="4" t="str">
        <f t="shared" si="1674"/>
        <v>U$1398</v>
      </c>
      <c r="V1406" s="4" t="str">
        <f t="shared" si="1674"/>
        <v>V$1398</v>
      </c>
      <c r="W1406" s="4" t="str">
        <f t="shared" si="1674"/>
        <v>W$1398</v>
      </c>
      <c r="X1406" s="4" t="str">
        <f t="shared" si="1674"/>
        <v>X$1398</v>
      </c>
      <c r="Y1406" s="4" t="str">
        <f t="shared" si="1674"/>
        <v>Y$1398</v>
      </c>
      <c r="Z1406" s="4" t="str">
        <f t="shared" si="1674"/>
        <v>Z$1398</v>
      </c>
      <c r="AA1406" s="4" t="str">
        <f t="shared" si="1674"/>
        <v>AA$1398</v>
      </c>
      <c r="AB1406" s="4" t="str">
        <f t="shared" si="1674"/>
        <v>AB$1398</v>
      </c>
      <c r="AC1406" s="4" t="str">
        <f t="shared" si="1674"/>
        <v>AC$1398</v>
      </c>
      <c r="AD1406" s="4" t="str">
        <f t="shared" si="1674"/>
        <v>AD$1398</v>
      </c>
      <c r="AE1406" s="4" t="str">
        <f t="shared" si="1674"/>
        <v>AE$1398</v>
      </c>
      <c r="AF1406" s="4" t="str">
        <f t="shared" si="1674"/>
        <v>AF$1398</v>
      </c>
      <c r="AG1406" s="4" t="str">
        <f t="shared" si="1674"/>
        <v>AG$1398</v>
      </c>
      <c r="AH1406" s="4" t="str">
        <f t="shared" si="1674"/>
        <v>AH$1398</v>
      </c>
      <c r="AI1406" s="4" t="str">
        <f t="shared" si="1674"/>
        <v>AI$1398</v>
      </c>
      <c r="AJ1406" s="4" t="str">
        <f t="shared" si="1674"/>
        <v>AJ$1398</v>
      </c>
      <c r="AK1406" s="4" t="str">
        <f t="shared" si="1674"/>
        <v>AK$1398</v>
      </c>
      <c r="AL1406" s="4" t="str">
        <f t="shared" si="1674"/>
        <v>AL$1398</v>
      </c>
      <c r="AM1406" s="4" t="str">
        <f t="shared" si="1674"/>
        <v>AM$1398</v>
      </c>
      <c r="AN1406" s="4" t="str">
        <f t="shared" si="1674"/>
        <v>AN$1398</v>
      </c>
      <c r="AO1406" s="4" t="str">
        <f t="shared" si="1674"/>
        <v>AO$1398</v>
      </c>
      <c r="AP1406" s="4" t="str">
        <f t="shared" si="1674"/>
        <v>AP$1398</v>
      </c>
      <c r="AQ1406" s="4" t="str">
        <f t="shared" si="1674"/>
        <v>AQ$1398</v>
      </c>
      <c r="AR1406" s="4" t="str">
        <f t="shared" si="1674"/>
        <v>AR$1398</v>
      </c>
      <c r="AS1406" s="4" t="str">
        <f t="shared" si="1674"/>
        <v>AS$1398</v>
      </c>
      <c r="AT1406" s="4" t="str">
        <f t="shared" si="1674"/>
        <v>AT$1398</v>
      </c>
      <c r="AU1406" s="4" t="str">
        <f t="shared" si="1674"/>
        <v>AU$1398</v>
      </c>
      <c r="AV1406" s="4" t="str">
        <f t="shared" si="1674"/>
        <v>AV$1398</v>
      </c>
      <c r="AW1406" s="4" t="str">
        <f t="shared" si="1674"/>
        <v>AW$1398</v>
      </c>
      <c r="AX1406" s="4" t="str">
        <f t="shared" si="1674"/>
        <v>AX$1398</v>
      </c>
      <c r="AY1406" s="4" t="str">
        <f t="shared" ref="AY1406:CD1406" si="1675">ADDRESS(ROW(AY1398),COLUMN(AY1398),2)</f>
        <v>AY$1398</v>
      </c>
      <c r="AZ1406" s="4" t="str">
        <f t="shared" si="1675"/>
        <v>AZ$1398</v>
      </c>
      <c r="BA1406" s="4" t="str">
        <f t="shared" si="1675"/>
        <v>BA$1398</v>
      </c>
      <c r="BB1406" s="4" t="str">
        <f t="shared" si="1675"/>
        <v>BB$1398</v>
      </c>
      <c r="BC1406" s="4" t="str">
        <f t="shared" si="1675"/>
        <v>BC$1398</v>
      </c>
      <c r="BD1406" s="4" t="str">
        <f t="shared" si="1675"/>
        <v>BD$1398</v>
      </c>
      <c r="BE1406" s="4" t="str">
        <f t="shared" si="1675"/>
        <v>BE$1398</v>
      </c>
      <c r="BF1406" s="4" t="str">
        <f t="shared" si="1675"/>
        <v>BF$1398</v>
      </c>
      <c r="BG1406" s="4" t="str">
        <f t="shared" si="1675"/>
        <v>BG$1398</v>
      </c>
      <c r="BH1406" s="4" t="str">
        <f t="shared" si="1675"/>
        <v>BH$1398</v>
      </c>
      <c r="BI1406" s="4" t="str">
        <f t="shared" si="1675"/>
        <v>BI$1398</v>
      </c>
      <c r="BJ1406" s="4" t="str">
        <f t="shared" si="1675"/>
        <v>BJ$1398</v>
      </c>
      <c r="BK1406" s="4" t="str">
        <f t="shared" si="1675"/>
        <v>BK$1398</v>
      </c>
      <c r="BL1406" s="4" t="str">
        <f t="shared" si="1675"/>
        <v>BL$1398</v>
      </c>
      <c r="BM1406" s="4" t="str">
        <f t="shared" si="1675"/>
        <v>BM$1398</v>
      </c>
      <c r="BN1406" s="4" t="str">
        <f t="shared" si="1675"/>
        <v>BN$1398</v>
      </c>
      <c r="BO1406" s="4" t="str">
        <f t="shared" si="1675"/>
        <v>BO$1398</v>
      </c>
      <c r="BP1406" s="4" t="str">
        <f t="shared" si="1675"/>
        <v>BP$1398</v>
      </c>
      <c r="BQ1406" s="4" t="str">
        <f t="shared" si="1675"/>
        <v>BQ$1398</v>
      </c>
      <c r="BR1406" s="4" t="str">
        <f t="shared" si="1675"/>
        <v>BR$1398</v>
      </c>
      <c r="BS1406" s="4" t="str">
        <f t="shared" si="1675"/>
        <v>BS$1398</v>
      </c>
      <c r="BT1406" s="4" t="str">
        <f t="shared" si="1675"/>
        <v>BT$1398</v>
      </c>
      <c r="BU1406" s="4" t="str">
        <f t="shared" si="1675"/>
        <v>BU$1398</v>
      </c>
      <c r="BV1406" s="4" t="str">
        <f t="shared" si="1675"/>
        <v>BV$1398</v>
      </c>
      <c r="BW1406" s="4" t="str">
        <f t="shared" si="1675"/>
        <v>BW$1398</v>
      </c>
      <c r="BX1406" s="4" t="str">
        <f t="shared" si="1675"/>
        <v>BX$1398</v>
      </c>
      <c r="BY1406" s="4" t="str">
        <f t="shared" si="1675"/>
        <v>BY$1398</v>
      </c>
      <c r="BZ1406" s="4" t="str">
        <f t="shared" si="1675"/>
        <v>BZ$1398</v>
      </c>
      <c r="CA1406" s="4" t="str">
        <f t="shared" si="1675"/>
        <v>CA$1398</v>
      </c>
      <c r="CB1406" s="4" t="str">
        <f t="shared" si="1675"/>
        <v>CB$1398</v>
      </c>
      <c r="CC1406" s="4" t="str">
        <f t="shared" si="1675"/>
        <v>CC$1398</v>
      </c>
      <c r="CD1406" s="4" t="str">
        <f t="shared" si="1675"/>
        <v>CD$1398</v>
      </c>
      <c r="CE1406" s="4" t="str">
        <f t="shared" ref="CE1406:CK1406" si="1676">ADDRESS(ROW(CE1398),COLUMN(CE1398),2)</f>
        <v>CE$1398</v>
      </c>
      <c r="CF1406" s="4" t="str">
        <f t="shared" si="1676"/>
        <v>CF$1398</v>
      </c>
      <c r="CG1406" s="4" t="str">
        <f t="shared" si="1676"/>
        <v>CG$1398</v>
      </c>
      <c r="CH1406" s="4" t="str">
        <f t="shared" si="1676"/>
        <v>CH$1398</v>
      </c>
      <c r="CI1406" s="4" t="str">
        <f t="shared" si="1676"/>
        <v>CI$1398</v>
      </c>
      <c r="CJ1406" s="4" t="str">
        <f t="shared" si="1676"/>
        <v>CJ$1398</v>
      </c>
      <c r="CK1406" s="4" t="str">
        <f t="shared" si="1676"/>
        <v>CK$1398</v>
      </c>
      <c r="CL1406" s="4" t="str">
        <f t="shared" ref="CL1406" si="1677">ADDRESS(ROW(CL1398),COLUMN(CL1398),2)</f>
        <v>CL$1398</v>
      </c>
    </row>
    <row r="1407" spans="2:90" x14ac:dyDescent="0.4">
      <c r="B1407" s="8" t="str">
        <f>B1394</f>
        <v>Secondary volume driver</v>
      </c>
      <c r="D1407" t="s">
        <v>805</v>
      </c>
      <c r="E1407" s="8" t="str">
        <f t="shared" si="1667"/>
        <v>1407 SALES-S</v>
      </c>
      <c r="G1407" t="s">
        <v>332</v>
      </c>
      <c r="H1407" s="12"/>
      <c r="I1407" s="60"/>
      <c r="J1407" s="60"/>
      <c r="K1407" s="15"/>
      <c r="L1407" s="15"/>
      <c r="M1407" s="15"/>
      <c r="N1407" s="15"/>
      <c r="O1407" s="15"/>
      <c r="P1407" s="15"/>
      <c r="R1407" s="15"/>
      <c r="S1407" s="211" t="str">
        <f t="shared" ref="S1407" si="1678">S1394</f>
        <v>S$15</v>
      </c>
      <c r="T1407" s="211" t="str">
        <f t="shared" ref="T1407:AX1407" si="1679">T1394</f>
        <v>T$15</v>
      </c>
      <c r="U1407" s="211" t="str">
        <f t="shared" si="1679"/>
        <v>U$15</v>
      </c>
      <c r="V1407" s="211" t="str">
        <f t="shared" si="1679"/>
        <v>V$15</v>
      </c>
      <c r="W1407" s="211" t="str">
        <f t="shared" si="1679"/>
        <v>W$15</v>
      </c>
      <c r="X1407" s="211" t="str">
        <f t="shared" si="1679"/>
        <v>X$15</v>
      </c>
      <c r="Y1407" s="211" t="str">
        <f t="shared" si="1679"/>
        <v>Y$15</v>
      </c>
      <c r="Z1407" s="211" t="str">
        <f t="shared" si="1679"/>
        <v>Z$15</v>
      </c>
      <c r="AA1407" s="211" t="str">
        <f t="shared" si="1679"/>
        <v>AA$15</v>
      </c>
      <c r="AB1407" s="211" t="str">
        <f t="shared" si="1679"/>
        <v>AB$15</v>
      </c>
      <c r="AC1407" s="211" t="str">
        <f t="shared" si="1679"/>
        <v>AC$15</v>
      </c>
      <c r="AD1407" s="211" t="str">
        <f t="shared" si="1679"/>
        <v>AD$15</v>
      </c>
      <c r="AE1407" s="211" t="str">
        <f t="shared" si="1679"/>
        <v>AE$15</v>
      </c>
      <c r="AF1407" s="211" t="str">
        <f t="shared" si="1679"/>
        <v>AF$15</v>
      </c>
      <c r="AG1407" s="211" t="str">
        <f t="shared" si="1679"/>
        <v>AG$15</v>
      </c>
      <c r="AH1407" s="211" t="str">
        <f t="shared" si="1679"/>
        <v>AH$15</v>
      </c>
      <c r="AI1407" s="211" t="str">
        <f t="shared" si="1679"/>
        <v>AI$15</v>
      </c>
      <c r="AJ1407" s="211" t="str">
        <f t="shared" si="1679"/>
        <v>AJ$15</v>
      </c>
      <c r="AK1407" s="211" t="str">
        <f t="shared" si="1679"/>
        <v>AK$15</v>
      </c>
      <c r="AL1407" s="211" t="str">
        <f t="shared" si="1679"/>
        <v>AL$15</v>
      </c>
      <c r="AM1407" s="211" t="str">
        <f t="shared" si="1679"/>
        <v>AM$15</v>
      </c>
      <c r="AN1407" s="211" t="str">
        <f t="shared" si="1679"/>
        <v>AN$15</v>
      </c>
      <c r="AO1407" s="211" t="str">
        <f t="shared" si="1679"/>
        <v>AO$15</v>
      </c>
      <c r="AP1407" s="211" t="str">
        <f t="shared" si="1679"/>
        <v>AP$15</v>
      </c>
      <c r="AQ1407" s="211" t="str">
        <f t="shared" si="1679"/>
        <v>AQ$15</v>
      </c>
      <c r="AR1407" s="211" t="str">
        <f t="shared" si="1679"/>
        <v>AR$15</v>
      </c>
      <c r="AS1407" s="211" t="str">
        <f t="shared" si="1679"/>
        <v>AS$15</v>
      </c>
      <c r="AT1407" s="211" t="str">
        <f t="shared" si="1679"/>
        <v>AT$15</v>
      </c>
      <c r="AU1407" s="211" t="str">
        <f t="shared" si="1679"/>
        <v>AU$15</v>
      </c>
      <c r="AV1407" s="211" t="str">
        <f t="shared" si="1679"/>
        <v>AV$15</v>
      </c>
      <c r="AW1407" s="211" t="str">
        <f t="shared" si="1679"/>
        <v>AW$15</v>
      </c>
      <c r="AX1407" s="211" t="str">
        <f t="shared" si="1679"/>
        <v>AX$15</v>
      </c>
      <c r="AY1407" s="211" t="str">
        <f t="shared" ref="AY1407:CD1407" si="1680">AY1394</f>
        <v>AY$15</v>
      </c>
      <c r="AZ1407" s="211" t="str">
        <f t="shared" si="1680"/>
        <v>AZ$15</v>
      </c>
      <c r="BA1407" s="211" t="str">
        <f t="shared" si="1680"/>
        <v>BA$15</v>
      </c>
      <c r="BB1407" s="211" t="str">
        <f t="shared" si="1680"/>
        <v>BB$15</v>
      </c>
      <c r="BC1407" s="211" t="str">
        <f t="shared" si="1680"/>
        <v>BC$15</v>
      </c>
      <c r="BD1407" s="211" t="str">
        <f t="shared" si="1680"/>
        <v>BD$15</v>
      </c>
      <c r="BE1407" s="211" t="str">
        <f t="shared" si="1680"/>
        <v>BE$15</v>
      </c>
      <c r="BF1407" s="211" t="str">
        <f t="shared" si="1680"/>
        <v>BF$15</v>
      </c>
      <c r="BG1407" s="211" t="str">
        <f t="shared" si="1680"/>
        <v>BG$15</v>
      </c>
      <c r="BH1407" s="211" t="str">
        <f t="shared" si="1680"/>
        <v>BH$15</v>
      </c>
      <c r="BI1407" s="211" t="str">
        <f t="shared" si="1680"/>
        <v>BI$15</v>
      </c>
      <c r="BJ1407" s="211" t="str">
        <f t="shared" si="1680"/>
        <v>BJ$15</v>
      </c>
      <c r="BK1407" s="211" t="str">
        <f t="shared" si="1680"/>
        <v>BK$15</v>
      </c>
      <c r="BL1407" s="211" t="str">
        <f t="shared" si="1680"/>
        <v>BL$15</v>
      </c>
      <c r="BM1407" s="211" t="str">
        <f t="shared" si="1680"/>
        <v>BM$15</v>
      </c>
      <c r="BN1407" s="211" t="str">
        <f t="shared" si="1680"/>
        <v>BN$15</v>
      </c>
      <c r="BO1407" s="211" t="str">
        <f t="shared" si="1680"/>
        <v>BO$15</v>
      </c>
      <c r="BP1407" s="211" t="str">
        <f t="shared" si="1680"/>
        <v>BP$15</v>
      </c>
      <c r="BQ1407" s="211" t="str">
        <f t="shared" si="1680"/>
        <v>BQ$15</v>
      </c>
      <c r="BR1407" s="211" t="str">
        <f t="shared" si="1680"/>
        <v>BR$15</v>
      </c>
      <c r="BS1407" s="211" t="str">
        <f t="shared" si="1680"/>
        <v>BS$15</v>
      </c>
      <c r="BT1407" s="211" t="str">
        <f t="shared" si="1680"/>
        <v>BT$15</v>
      </c>
      <c r="BU1407" s="211" t="str">
        <f t="shared" si="1680"/>
        <v>BU$15</v>
      </c>
      <c r="BV1407" s="211" t="str">
        <f t="shared" si="1680"/>
        <v>BV$15</v>
      </c>
      <c r="BW1407" s="211" t="str">
        <f t="shared" si="1680"/>
        <v>BW$15</v>
      </c>
      <c r="BX1407" s="211" t="str">
        <f t="shared" si="1680"/>
        <v>BX$15</v>
      </c>
      <c r="BY1407" s="211" t="str">
        <f t="shared" si="1680"/>
        <v>BY$15</v>
      </c>
      <c r="BZ1407" s="211" t="str">
        <f t="shared" si="1680"/>
        <v>BZ$15</v>
      </c>
      <c r="CA1407" s="211" t="str">
        <f t="shared" si="1680"/>
        <v>CA$15</v>
      </c>
      <c r="CB1407" s="211" t="str">
        <f t="shared" si="1680"/>
        <v>CB$15</v>
      </c>
      <c r="CC1407" s="211" t="str">
        <f t="shared" si="1680"/>
        <v>CC$15</v>
      </c>
      <c r="CD1407" s="211" t="str">
        <f t="shared" si="1680"/>
        <v>CD$15</v>
      </c>
      <c r="CE1407" s="211" t="str">
        <f t="shared" ref="CE1407:CK1407" si="1681">CE1394</f>
        <v>CE$15</v>
      </c>
      <c r="CF1407" s="211" t="str">
        <f t="shared" si="1681"/>
        <v>CF$15</v>
      </c>
      <c r="CG1407" s="211" t="str">
        <f t="shared" si="1681"/>
        <v>CG$15</v>
      </c>
      <c r="CH1407" s="211" t="str">
        <f t="shared" si="1681"/>
        <v>CH$15</v>
      </c>
      <c r="CI1407" s="211" t="str">
        <f t="shared" si="1681"/>
        <v>CI$15</v>
      </c>
      <c r="CJ1407" s="211" t="str">
        <f t="shared" si="1681"/>
        <v>CJ$15</v>
      </c>
      <c r="CK1407" s="211" t="str">
        <f t="shared" si="1681"/>
        <v>CK$15</v>
      </c>
      <c r="CL1407" s="211" t="str">
        <f t="shared" ref="CL1407" si="1682">CL1394</f>
        <v>CL$15</v>
      </c>
    </row>
    <row r="1408" spans="2:90" x14ac:dyDescent="0.4">
      <c r="E1408" s="8"/>
      <c r="H1408" s="12"/>
      <c r="I1408" s="60"/>
      <c r="J1408" s="60"/>
      <c r="K1408" s="15"/>
      <c r="L1408" s="15"/>
      <c r="M1408" s="15"/>
      <c r="N1408" s="15"/>
      <c r="O1408" s="15"/>
      <c r="P1408" s="15"/>
      <c r="R1408" s="15"/>
      <c r="S1408" s="76"/>
      <c r="T1408" s="76"/>
      <c r="U1408" s="76"/>
      <c r="V1408" s="76"/>
      <c r="W1408" s="76"/>
      <c r="X1408" s="76"/>
      <c r="Y1408" s="76"/>
      <c r="Z1408" s="76"/>
      <c r="AA1408" s="76"/>
      <c r="AB1408" s="76"/>
      <c r="AC1408" s="76"/>
      <c r="AD1408" s="76"/>
      <c r="AE1408" s="76"/>
      <c r="AF1408" s="76"/>
      <c r="AG1408" s="76"/>
      <c r="AH1408" s="76"/>
      <c r="AI1408" s="76"/>
      <c r="AJ1408" s="76"/>
      <c r="AK1408" s="76"/>
      <c r="AL1408" s="76"/>
      <c r="AM1408" s="76"/>
      <c r="AN1408" s="76"/>
      <c r="AO1408" s="76"/>
      <c r="AP1408" s="76"/>
      <c r="AQ1408" s="76"/>
      <c r="AR1408" s="76"/>
      <c r="AS1408" s="76"/>
      <c r="AT1408" s="76"/>
      <c r="AU1408" s="76"/>
      <c r="AV1408" s="76"/>
      <c r="AW1408" s="76"/>
      <c r="AX1408" s="76"/>
      <c r="AY1408" s="76"/>
      <c r="AZ1408" s="76"/>
      <c r="BA1408" s="76"/>
      <c r="BB1408" s="76"/>
      <c r="BC1408" s="76"/>
      <c r="BD1408" s="76"/>
      <c r="BE1408" s="76"/>
      <c r="BF1408" s="76"/>
      <c r="BG1408" s="76"/>
      <c r="BH1408" s="76"/>
      <c r="BI1408" s="76"/>
      <c r="BJ1408" s="76"/>
      <c r="BK1408" s="76"/>
      <c r="BL1408" s="76"/>
      <c r="BM1408" s="76"/>
      <c r="BN1408" s="76"/>
      <c r="BO1408" s="76"/>
      <c r="BP1408" s="76"/>
      <c r="BQ1408" s="76"/>
      <c r="BR1408" s="76"/>
      <c r="BS1408" s="76"/>
      <c r="BT1408" s="76"/>
      <c r="BU1408" s="76"/>
      <c r="BV1408" s="76"/>
      <c r="BW1408" s="76"/>
      <c r="BX1408" s="76"/>
      <c r="BY1408" s="76"/>
      <c r="BZ1408" s="76"/>
      <c r="CA1408" s="76"/>
      <c r="CB1408" s="76"/>
      <c r="CC1408" s="76"/>
      <c r="CD1408" s="76"/>
      <c r="CE1408" s="76"/>
      <c r="CF1408" s="76"/>
      <c r="CG1408" s="76"/>
      <c r="CH1408" s="76"/>
      <c r="CI1408" s="76"/>
      <c r="CJ1408" s="76"/>
      <c r="CK1408" s="76"/>
      <c r="CL1408" s="76"/>
    </row>
    <row r="1409" spans="2:90" x14ac:dyDescent="0.4">
      <c r="B1409" s="171" t="s">
        <v>490</v>
      </c>
      <c r="E1409" s="8"/>
      <c r="H1409" s="189"/>
      <c r="I1409" s="190"/>
      <c r="J1409" s="190"/>
      <c r="K1409" s="191"/>
      <c r="L1409" s="191"/>
      <c r="M1409" s="191"/>
      <c r="N1409" s="191"/>
      <c r="O1409" s="191"/>
      <c r="P1409" s="191"/>
      <c r="R1409" s="191"/>
      <c r="S1409" s="192"/>
      <c r="T1409" s="192"/>
      <c r="U1409" s="192"/>
      <c r="V1409" s="192"/>
      <c r="W1409" s="192"/>
      <c r="X1409" s="192"/>
      <c r="Y1409" s="192"/>
      <c r="Z1409" s="192"/>
      <c r="AA1409" s="192"/>
      <c r="AB1409" s="192"/>
      <c r="AC1409" s="192"/>
      <c r="AD1409" s="192"/>
      <c r="AE1409" s="192"/>
      <c r="AF1409" s="192"/>
      <c r="AG1409" s="192"/>
      <c r="AH1409" s="192"/>
      <c r="AI1409" s="192"/>
      <c r="AJ1409" s="192"/>
      <c r="AK1409" s="192"/>
      <c r="AL1409" s="192"/>
      <c r="AM1409" s="192"/>
      <c r="AN1409" s="192"/>
      <c r="AO1409" s="192"/>
      <c r="AP1409" s="192"/>
      <c r="AQ1409" s="192"/>
      <c r="AR1409" s="192"/>
      <c r="AS1409" s="192"/>
      <c r="AT1409" s="192"/>
      <c r="AU1409" s="192"/>
      <c r="AV1409" s="192"/>
      <c r="AW1409" s="192"/>
      <c r="AX1409" s="192"/>
      <c r="AY1409" s="192"/>
      <c r="AZ1409" s="192"/>
      <c r="BA1409" s="192"/>
      <c r="BB1409" s="192"/>
      <c r="BC1409" s="192"/>
      <c r="BD1409" s="192"/>
      <c r="BE1409" s="192"/>
      <c r="BF1409" s="192"/>
      <c r="BG1409" s="192"/>
      <c r="BH1409" s="192"/>
      <c r="BI1409" s="192"/>
      <c r="BJ1409" s="192"/>
      <c r="BK1409" s="192"/>
      <c r="BL1409" s="192"/>
      <c r="BM1409" s="192"/>
      <c r="BN1409" s="192"/>
      <c r="BO1409" s="192"/>
      <c r="BP1409" s="192"/>
      <c r="BQ1409" s="192"/>
      <c r="BR1409" s="192"/>
      <c r="BS1409" s="192"/>
      <c r="BT1409" s="192"/>
      <c r="BU1409" s="192"/>
      <c r="BV1409" s="192"/>
      <c r="BW1409" s="192"/>
      <c r="BX1409" s="192"/>
      <c r="BY1409" s="192"/>
      <c r="BZ1409" s="192"/>
      <c r="CA1409" s="192"/>
      <c r="CB1409" s="192"/>
      <c r="CC1409" s="192"/>
      <c r="CD1409" s="192"/>
      <c r="CE1409" s="192"/>
      <c r="CF1409" s="192"/>
      <c r="CG1409" s="192"/>
      <c r="CH1409" s="192"/>
      <c r="CI1409" s="192"/>
      <c r="CJ1409" s="192"/>
      <c r="CK1409" s="192"/>
      <c r="CL1409" s="192"/>
    </row>
    <row r="1410" spans="2:90" x14ac:dyDescent="0.4">
      <c r="B1410" s="171" t="s">
        <v>492</v>
      </c>
      <c r="E1410" s="8"/>
      <c r="H1410" s="189"/>
      <c r="I1410" s="190"/>
      <c r="J1410" s="190"/>
      <c r="K1410" s="191"/>
      <c r="L1410" s="191"/>
      <c r="M1410" s="191"/>
      <c r="N1410" s="191"/>
      <c r="O1410" s="191"/>
      <c r="P1410" s="191"/>
      <c r="R1410" s="191"/>
      <c r="S1410" s="192"/>
      <c r="T1410" s="192"/>
      <c r="U1410" s="192"/>
      <c r="V1410" s="192"/>
      <c r="W1410" s="192"/>
      <c r="X1410" s="192"/>
      <c r="Y1410" s="192"/>
      <c r="Z1410" s="192"/>
      <c r="AA1410" s="192"/>
      <c r="AB1410" s="192"/>
      <c r="AC1410" s="192"/>
      <c r="AD1410" s="192"/>
      <c r="AE1410" s="192"/>
      <c r="AF1410" s="192"/>
      <c r="AG1410" s="192"/>
      <c r="AH1410" s="192"/>
      <c r="AI1410" s="192"/>
      <c r="AJ1410" s="192"/>
      <c r="AK1410" s="192"/>
      <c r="AL1410" s="192"/>
      <c r="AM1410" s="192"/>
      <c r="AN1410" s="192"/>
      <c r="AO1410" s="192"/>
      <c r="AP1410" s="192"/>
      <c r="AQ1410" s="192"/>
      <c r="AR1410" s="192"/>
      <c r="AS1410" s="192"/>
      <c r="AT1410" s="192"/>
      <c r="AU1410" s="192"/>
      <c r="AV1410" s="192"/>
      <c r="AW1410" s="192"/>
      <c r="AX1410" s="192"/>
      <c r="AY1410" s="192"/>
      <c r="AZ1410" s="192"/>
      <c r="BA1410" s="192"/>
      <c r="BB1410" s="192"/>
      <c r="BC1410" s="192"/>
      <c r="BD1410" s="192"/>
      <c r="BE1410" s="192"/>
      <c r="BF1410" s="192"/>
      <c r="BG1410" s="192"/>
      <c r="BH1410" s="192"/>
      <c r="BI1410" s="192"/>
      <c r="BJ1410" s="192"/>
      <c r="BK1410" s="192"/>
      <c r="BL1410" s="192"/>
      <c r="BM1410" s="192"/>
      <c r="BN1410" s="192"/>
      <c r="BO1410" s="192"/>
      <c r="BP1410" s="192"/>
      <c r="BQ1410" s="192"/>
      <c r="BR1410" s="192"/>
      <c r="BS1410" s="192"/>
      <c r="BT1410" s="192"/>
      <c r="BU1410" s="192"/>
      <c r="BV1410" s="192"/>
      <c r="BW1410" s="192"/>
      <c r="BX1410" s="192"/>
      <c r="BY1410" s="192"/>
      <c r="BZ1410" s="192"/>
      <c r="CA1410" s="192"/>
      <c r="CB1410" s="192"/>
      <c r="CC1410" s="192"/>
      <c r="CD1410" s="192"/>
      <c r="CE1410" s="192"/>
      <c r="CF1410" s="192"/>
      <c r="CG1410" s="192"/>
      <c r="CH1410" s="192"/>
      <c r="CI1410" s="192"/>
      <c r="CJ1410" s="192"/>
      <c r="CK1410" s="192"/>
      <c r="CL1410" s="192"/>
    </row>
    <row r="1411" spans="2:90" x14ac:dyDescent="0.4">
      <c r="B1411" s="171" t="s">
        <v>461</v>
      </c>
      <c r="E1411" s="8"/>
      <c r="H1411" s="170"/>
      <c r="I1411" s="172"/>
      <c r="J1411" s="172"/>
      <c r="K1411" s="193"/>
      <c r="L1411" s="193"/>
      <c r="M1411" s="193"/>
      <c r="N1411" s="193"/>
      <c r="O1411" s="193"/>
      <c r="P1411" s="193"/>
      <c r="R1411" s="194"/>
      <c r="S1411" s="195" t="str">
        <f t="shared" ref="S1411:CD1411" si="1683">S$16</f>
        <v>S$12</v>
      </c>
      <c r="T1411" s="195" t="str">
        <f t="shared" si="1683"/>
        <v>T$12</v>
      </c>
      <c r="U1411" s="195" t="str">
        <f t="shared" si="1683"/>
        <v>U$12</v>
      </c>
      <c r="V1411" s="195" t="str">
        <f t="shared" si="1683"/>
        <v>V$12</v>
      </c>
      <c r="W1411" s="195" t="str">
        <f t="shared" si="1683"/>
        <v>W$12</v>
      </c>
      <c r="X1411" s="195" t="str">
        <f t="shared" si="1683"/>
        <v>X$12</v>
      </c>
      <c r="Y1411" s="195" t="str">
        <f t="shared" si="1683"/>
        <v>Y$12</v>
      </c>
      <c r="Z1411" s="195" t="str">
        <f t="shared" si="1683"/>
        <v>Z$12</v>
      </c>
      <c r="AA1411" s="195" t="str">
        <f t="shared" si="1683"/>
        <v>AA$12</v>
      </c>
      <c r="AB1411" s="195" t="str">
        <f t="shared" si="1683"/>
        <v>AB$12</v>
      </c>
      <c r="AC1411" s="195" t="str">
        <f t="shared" si="1683"/>
        <v>AC$12</v>
      </c>
      <c r="AD1411" s="195" t="str">
        <f t="shared" si="1683"/>
        <v>AD$12</v>
      </c>
      <c r="AE1411" s="195" t="str">
        <f t="shared" si="1683"/>
        <v>AE$12</v>
      </c>
      <c r="AF1411" s="195" t="str">
        <f t="shared" si="1683"/>
        <v>AF$12</v>
      </c>
      <c r="AG1411" s="195" t="str">
        <f t="shared" si="1683"/>
        <v>AG$12</v>
      </c>
      <c r="AH1411" s="195" t="str">
        <f t="shared" si="1683"/>
        <v>AH$12</v>
      </c>
      <c r="AI1411" s="195" t="str">
        <f t="shared" si="1683"/>
        <v>AI$12</v>
      </c>
      <c r="AJ1411" s="195" t="str">
        <f t="shared" si="1683"/>
        <v>AJ$12</v>
      </c>
      <c r="AK1411" s="195" t="str">
        <f t="shared" si="1683"/>
        <v>AK$12</v>
      </c>
      <c r="AL1411" s="195" t="str">
        <f t="shared" si="1683"/>
        <v>AL$12</v>
      </c>
      <c r="AM1411" s="195" t="str">
        <f t="shared" si="1683"/>
        <v>AM$12</v>
      </c>
      <c r="AN1411" s="195" t="str">
        <f t="shared" si="1683"/>
        <v>AN$12</v>
      </c>
      <c r="AO1411" s="195" t="str">
        <f t="shared" si="1683"/>
        <v>AO$12</v>
      </c>
      <c r="AP1411" s="195" t="str">
        <f t="shared" si="1683"/>
        <v>AP$12</v>
      </c>
      <c r="AQ1411" s="195" t="str">
        <f t="shared" si="1683"/>
        <v>AQ$12</v>
      </c>
      <c r="AR1411" s="195" t="str">
        <f t="shared" si="1683"/>
        <v>AR$12</v>
      </c>
      <c r="AS1411" s="195" t="str">
        <f t="shared" si="1683"/>
        <v>AS$12</v>
      </c>
      <c r="AT1411" s="195" t="str">
        <f t="shared" si="1683"/>
        <v>AT$12</v>
      </c>
      <c r="AU1411" s="195" t="str">
        <f t="shared" si="1683"/>
        <v>AU$12</v>
      </c>
      <c r="AV1411" s="195" t="str">
        <f t="shared" si="1683"/>
        <v>AV$12</v>
      </c>
      <c r="AW1411" s="195" t="str">
        <f t="shared" si="1683"/>
        <v>AW$12</v>
      </c>
      <c r="AX1411" s="195" t="str">
        <f t="shared" si="1683"/>
        <v>AX$12</v>
      </c>
      <c r="AY1411" s="195" t="str">
        <f t="shared" si="1683"/>
        <v>AY$12</v>
      </c>
      <c r="AZ1411" s="195" t="str">
        <f t="shared" si="1683"/>
        <v>AZ$12</v>
      </c>
      <c r="BA1411" s="195" t="str">
        <f t="shared" si="1683"/>
        <v>BA$12</v>
      </c>
      <c r="BB1411" s="195" t="str">
        <f t="shared" si="1683"/>
        <v>BB$12</v>
      </c>
      <c r="BC1411" s="195" t="str">
        <f t="shared" si="1683"/>
        <v>BC$12</v>
      </c>
      <c r="BD1411" s="195" t="str">
        <f t="shared" si="1683"/>
        <v>BD$12</v>
      </c>
      <c r="BE1411" s="195" t="str">
        <f t="shared" si="1683"/>
        <v>BE$12</v>
      </c>
      <c r="BF1411" s="195" t="str">
        <f t="shared" si="1683"/>
        <v>BF$12</v>
      </c>
      <c r="BG1411" s="195" t="str">
        <f t="shared" si="1683"/>
        <v>BG$12</v>
      </c>
      <c r="BH1411" s="195" t="str">
        <f t="shared" si="1683"/>
        <v>BH$12</v>
      </c>
      <c r="BI1411" s="195" t="str">
        <f t="shared" si="1683"/>
        <v>BI$12</v>
      </c>
      <c r="BJ1411" s="195" t="str">
        <f t="shared" si="1683"/>
        <v>BJ$12</v>
      </c>
      <c r="BK1411" s="195" t="str">
        <f t="shared" si="1683"/>
        <v>BK$12</v>
      </c>
      <c r="BL1411" s="195" t="str">
        <f t="shared" si="1683"/>
        <v>BL$12</v>
      </c>
      <c r="BM1411" s="195" t="str">
        <f t="shared" si="1683"/>
        <v>BM$12</v>
      </c>
      <c r="BN1411" s="195" t="str">
        <f t="shared" si="1683"/>
        <v>BN$12</v>
      </c>
      <c r="BO1411" s="195" t="str">
        <f t="shared" si="1683"/>
        <v>BO$12</v>
      </c>
      <c r="BP1411" s="195" t="str">
        <f t="shared" si="1683"/>
        <v>BP$12</v>
      </c>
      <c r="BQ1411" s="195" t="str">
        <f t="shared" si="1683"/>
        <v>BQ$12</v>
      </c>
      <c r="BR1411" s="195" t="str">
        <f t="shared" si="1683"/>
        <v>BR$12</v>
      </c>
      <c r="BS1411" s="195" t="str">
        <f t="shared" si="1683"/>
        <v>BS$12</v>
      </c>
      <c r="BT1411" s="195" t="str">
        <f t="shared" si="1683"/>
        <v>BT$12</v>
      </c>
      <c r="BU1411" s="195" t="str">
        <f t="shared" si="1683"/>
        <v>BU$12</v>
      </c>
      <c r="BV1411" s="195" t="str">
        <f t="shared" si="1683"/>
        <v>BV$12</v>
      </c>
      <c r="BW1411" s="195" t="str">
        <f t="shared" si="1683"/>
        <v>BW$12</v>
      </c>
      <c r="BX1411" s="195" t="str">
        <f t="shared" si="1683"/>
        <v>BX$12</v>
      </c>
      <c r="BY1411" s="195" t="str">
        <f t="shared" si="1683"/>
        <v>BY$12</v>
      </c>
      <c r="BZ1411" s="195" t="str">
        <f t="shared" si="1683"/>
        <v>BZ$12</v>
      </c>
      <c r="CA1411" s="195" t="str">
        <f t="shared" si="1683"/>
        <v>CA$12</v>
      </c>
      <c r="CB1411" s="195" t="str">
        <f t="shared" si="1683"/>
        <v>CB$12</v>
      </c>
      <c r="CC1411" s="195" t="str">
        <f t="shared" si="1683"/>
        <v>CC$12</v>
      </c>
      <c r="CD1411" s="195" t="str">
        <f t="shared" si="1683"/>
        <v>CD$12</v>
      </c>
      <c r="CE1411" s="195" t="str">
        <f t="shared" ref="CE1411:CL1411" si="1684">CE$16</f>
        <v>CE$12</v>
      </c>
      <c r="CF1411" s="195" t="str">
        <f t="shared" si="1684"/>
        <v>CF$12</v>
      </c>
      <c r="CG1411" s="195" t="str">
        <f t="shared" si="1684"/>
        <v>CG$12</v>
      </c>
      <c r="CH1411" s="195" t="str">
        <f t="shared" si="1684"/>
        <v>CH$12</v>
      </c>
      <c r="CI1411" s="195" t="str">
        <f t="shared" si="1684"/>
        <v>CI$12</v>
      </c>
      <c r="CJ1411" s="195" t="str">
        <f t="shared" si="1684"/>
        <v>CJ$12</v>
      </c>
      <c r="CK1411" s="195" t="str">
        <f t="shared" si="1684"/>
        <v>CK$12</v>
      </c>
      <c r="CL1411" s="195" t="str">
        <f t="shared" si="1684"/>
        <v>CL$12</v>
      </c>
    </row>
    <row r="1412" spans="2:90" x14ac:dyDescent="0.4">
      <c r="B1412" s="171" t="s">
        <v>462</v>
      </c>
      <c r="E1412" s="8"/>
      <c r="H1412" s="170"/>
      <c r="I1412" s="172"/>
      <c r="J1412" s="172"/>
      <c r="K1412" s="193"/>
      <c r="L1412" s="193"/>
      <c r="M1412" s="193"/>
      <c r="N1412" s="193"/>
      <c r="O1412" s="193"/>
      <c r="P1412" s="193"/>
      <c r="R1412" s="194"/>
      <c r="S1412" s="195" t="str">
        <f t="shared" ref="S1412:CD1412" si="1685">S$17</f>
        <v>S$13</v>
      </c>
      <c r="T1412" s="195" t="str">
        <f t="shared" si="1685"/>
        <v>T$13</v>
      </c>
      <c r="U1412" s="195" t="str">
        <f t="shared" si="1685"/>
        <v>U$13</v>
      </c>
      <c r="V1412" s="195" t="str">
        <f t="shared" si="1685"/>
        <v>V$13</v>
      </c>
      <c r="W1412" s="195" t="str">
        <f t="shared" si="1685"/>
        <v>W$13</v>
      </c>
      <c r="X1412" s="195" t="str">
        <f t="shared" si="1685"/>
        <v>X$13</v>
      </c>
      <c r="Y1412" s="195" t="str">
        <f t="shared" si="1685"/>
        <v>Y$13</v>
      </c>
      <c r="Z1412" s="195" t="str">
        <f t="shared" si="1685"/>
        <v>Z$13</v>
      </c>
      <c r="AA1412" s="195" t="str">
        <f t="shared" si="1685"/>
        <v>AA$13</v>
      </c>
      <c r="AB1412" s="195" t="str">
        <f t="shared" si="1685"/>
        <v>AB$13</v>
      </c>
      <c r="AC1412" s="195" t="str">
        <f t="shared" si="1685"/>
        <v>AC$13</v>
      </c>
      <c r="AD1412" s="195" t="str">
        <f t="shared" si="1685"/>
        <v>AD$13</v>
      </c>
      <c r="AE1412" s="195" t="str">
        <f t="shared" si="1685"/>
        <v>AE$13</v>
      </c>
      <c r="AF1412" s="195" t="str">
        <f t="shared" si="1685"/>
        <v>AF$13</v>
      </c>
      <c r="AG1412" s="195" t="str">
        <f t="shared" si="1685"/>
        <v>AG$13</v>
      </c>
      <c r="AH1412" s="195" t="str">
        <f t="shared" si="1685"/>
        <v>AH$13</v>
      </c>
      <c r="AI1412" s="195" t="str">
        <f t="shared" si="1685"/>
        <v>AI$13</v>
      </c>
      <c r="AJ1412" s="195" t="str">
        <f t="shared" si="1685"/>
        <v>AJ$13</v>
      </c>
      <c r="AK1412" s="195" t="str">
        <f t="shared" si="1685"/>
        <v>AK$13</v>
      </c>
      <c r="AL1412" s="195" t="str">
        <f t="shared" si="1685"/>
        <v>AL$13</v>
      </c>
      <c r="AM1412" s="195" t="str">
        <f t="shared" si="1685"/>
        <v>AM$13</v>
      </c>
      <c r="AN1412" s="195" t="str">
        <f t="shared" si="1685"/>
        <v>AN$13</v>
      </c>
      <c r="AO1412" s="195" t="str">
        <f t="shared" si="1685"/>
        <v>AO$13</v>
      </c>
      <c r="AP1412" s="195" t="str">
        <f t="shared" si="1685"/>
        <v>AP$13</v>
      </c>
      <c r="AQ1412" s="195" t="str">
        <f t="shared" si="1685"/>
        <v>AQ$13</v>
      </c>
      <c r="AR1412" s="195" t="str">
        <f t="shared" si="1685"/>
        <v>AR$13</v>
      </c>
      <c r="AS1412" s="195" t="str">
        <f t="shared" si="1685"/>
        <v>AS$13</v>
      </c>
      <c r="AT1412" s="195" t="str">
        <f t="shared" si="1685"/>
        <v>AT$13</v>
      </c>
      <c r="AU1412" s="195" t="str">
        <f t="shared" si="1685"/>
        <v>AU$13</v>
      </c>
      <c r="AV1412" s="195" t="str">
        <f t="shared" si="1685"/>
        <v>AV$13</v>
      </c>
      <c r="AW1412" s="195" t="str">
        <f t="shared" si="1685"/>
        <v>AW$13</v>
      </c>
      <c r="AX1412" s="195" t="str">
        <f t="shared" si="1685"/>
        <v>AX$13</v>
      </c>
      <c r="AY1412" s="195" t="str">
        <f t="shared" si="1685"/>
        <v>AY$13</v>
      </c>
      <c r="AZ1412" s="195" t="str">
        <f t="shared" si="1685"/>
        <v>AZ$13</v>
      </c>
      <c r="BA1412" s="195" t="str">
        <f t="shared" si="1685"/>
        <v>BA$13</v>
      </c>
      <c r="BB1412" s="195" t="str">
        <f t="shared" si="1685"/>
        <v>BB$13</v>
      </c>
      <c r="BC1412" s="195" t="str">
        <f t="shared" si="1685"/>
        <v>BC$13</v>
      </c>
      <c r="BD1412" s="195" t="str">
        <f t="shared" si="1685"/>
        <v>BD$13</v>
      </c>
      <c r="BE1412" s="195" t="str">
        <f t="shared" si="1685"/>
        <v>BE$13</v>
      </c>
      <c r="BF1412" s="195" t="str">
        <f t="shared" si="1685"/>
        <v>BF$13</v>
      </c>
      <c r="BG1412" s="195" t="str">
        <f t="shared" si="1685"/>
        <v>BG$13</v>
      </c>
      <c r="BH1412" s="195" t="str">
        <f t="shared" si="1685"/>
        <v>BH$13</v>
      </c>
      <c r="BI1412" s="195" t="str">
        <f t="shared" si="1685"/>
        <v>BI$13</v>
      </c>
      <c r="BJ1412" s="195" t="str">
        <f t="shared" si="1685"/>
        <v>BJ$13</v>
      </c>
      <c r="BK1412" s="195" t="str">
        <f t="shared" si="1685"/>
        <v>BK$13</v>
      </c>
      <c r="BL1412" s="195" t="str">
        <f t="shared" si="1685"/>
        <v>BL$13</v>
      </c>
      <c r="BM1412" s="195" t="str">
        <f t="shared" si="1685"/>
        <v>BM$13</v>
      </c>
      <c r="BN1412" s="195" t="str">
        <f t="shared" si="1685"/>
        <v>BN$13</v>
      </c>
      <c r="BO1412" s="195" t="str">
        <f t="shared" si="1685"/>
        <v>BO$13</v>
      </c>
      <c r="BP1412" s="195" t="str">
        <f t="shared" si="1685"/>
        <v>BP$13</v>
      </c>
      <c r="BQ1412" s="195" t="str">
        <f t="shared" si="1685"/>
        <v>BQ$13</v>
      </c>
      <c r="BR1412" s="195" t="str">
        <f t="shared" si="1685"/>
        <v>BR$13</v>
      </c>
      <c r="BS1412" s="195" t="str">
        <f t="shared" si="1685"/>
        <v>BS$13</v>
      </c>
      <c r="BT1412" s="195" t="str">
        <f t="shared" si="1685"/>
        <v>BT$13</v>
      </c>
      <c r="BU1412" s="195" t="str">
        <f t="shared" si="1685"/>
        <v>BU$13</v>
      </c>
      <c r="BV1412" s="195" t="str">
        <f t="shared" si="1685"/>
        <v>BV$13</v>
      </c>
      <c r="BW1412" s="195" t="str">
        <f t="shared" si="1685"/>
        <v>BW$13</v>
      </c>
      <c r="BX1412" s="195" t="str">
        <f t="shared" si="1685"/>
        <v>BX$13</v>
      </c>
      <c r="BY1412" s="195" t="str">
        <f t="shared" si="1685"/>
        <v>BY$13</v>
      </c>
      <c r="BZ1412" s="195" t="str">
        <f t="shared" si="1685"/>
        <v>BZ$13</v>
      </c>
      <c r="CA1412" s="195" t="str">
        <f t="shared" si="1685"/>
        <v>CA$13</v>
      </c>
      <c r="CB1412" s="195" t="str">
        <f t="shared" si="1685"/>
        <v>CB$13</v>
      </c>
      <c r="CC1412" s="195" t="str">
        <f t="shared" si="1685"/>
        <v>CC$13</v>
      </c>
      <c r="CD1412" s="195" t="str">
        <f t="shared" si="1685"/>
        <v>CD$13</v>
      </c>
      <c r="CE1412" s="195" t="str">
        <f t="shared" ref="CE1412:CL1412" si="1686">CE$17</f>
        <v>CE$13</v>
      </c>
      <c r="CF1412" s="195" t="str">
        <f t="shared" si="1686"/>
        <v>CF$13</v>
      </c>
      <c r="CG1412" s="195" t="str">
        <f t="shared" si="1686"/>
        <v>CG$13</v>
      </c>
      <c r="CH1412" s="195" t="str">
        <f t="shared" si="1686"/>
        <v>CH$13</v>
      </c>
      <c r="CI1412" s="195" t="str">
        <f t="shared" si="1686"/>
        <v>CI$13</v>
      </c>
      <c r="CJ1412" s="195" t="str">
        <f t="shared" si="1686"/>
        <v>CJ$13</v>
      </c>
      <c r="CK1412" s="195" t="str">
        <f t="shared" si="1686"/>
        <v>CK$13</v>
      </c>
      <c r="CL1412" s="195" t="str">
        <f t="shared" si="1686"/>
        <v>CL$13</v>
      </c>
    </row>
    <row r="1413" spans="2:90" x14ac:dyDescent="0.4">
      <c r="B1413" s="171" t="s">
        <v>491</v>
      </c>
      <c r="E1413" s="8"/>
      <c r="H1413" s="196"/>
      <c r="I1413" s="197"/>
      <c r="J1413" s="197"/>
      <c r="K1413" s="198"/>
      <c r="L1413" s="198"/>
      <c r="M1413" s="198"/>
      <c r="N1413" s="198"/>
      <c r="O1413" s="198"/>
      <c r="P1413" s="198"/>
      <c r="R1413" s="198"/>
      <c r="S1413" s="170"/>
      <c r="T1413" s="170"/>
      <c r="U1413" s="170"/>
      <c r="V1413" s="170"/>
      <c r="W1413" s="170"/>
      <c r="X1413" s="170"/>
      <c r="Y1413" s="170"/>
      <c r="Z1413" s="170"/>
      <c r="AA1413" s="170"/>
      <c r="AB1413" s="170"/>
      <c r="AC1413" s="170"/>
      <c r="AD1413" s="170"/>
      <c r="AE1413" s="170"/>
      <c r="AF1413" s="170"/>
      <c r="AG1413" s="170"/>
      <c r="AH1413" s="170"/>
      <c r="AI1413" s="170"/>
      <c r="AJ1413" s="170"/>
      <c r="AK1413" s="170"/>
      <c r="AL1413" s="170"/>
      <c r="AM1413" s="170"/>
      <c r="AN1413" s="170"/>
      <c r="AO1413" s="170"/>
      <c r="AP1413" s="170"/>
      <c r="AQ1413" s="170"/>
      <c r="AR1413" s="170"/>
      <c r="AS1413" s="170"/>
      <c r="AT1413" s="170"/>
      <c r="AU1413" s="170"/>
      <c r="AV1413" s="170"/>
      <c r="AW1413" s="170"/>
      <c r="AX1413" s="170"/>
      <c r="AY1413" s="170"/>
      <c r="AZ1413" s="170"/>
      <c r="BA1413" s="170"/>
      <c r="BB1413" s="170"/>
      <c r="BC1413" s="170"/>
      <c r="BD1413" s="170"/>
      <c r="BE1413" s="170"/>
      <c r="BF1413" s="170"/>
      <c r="BG1413" s="170"/>
      <c r="BH1413" s="170"/>
      <c r="BI1413" s="170"/>
      <c r="BJ1413" s="170"/>
      <c r="BK1413" s="170"/>
      <c r="BL1413" s="170"/>
      <c r="BM1413" s="170"/>
      <c r="BN1413" s="170"/>
      <c r="BO1413" s="170"/>
      <c r="BP1413" s="170"/>
      <c r="BQ1413" s="170"/>
      <c r="BR1413" s="170"/>
      <c r="BS1413" s="170"/>
      <c r="BT1413" s="170"/>
      <c r="BU1413" s="170"/>
      <c r="BV1413" s="170"/>
      <c r="BW1413" s="170"/>
      <c r="BX1413" s="170"/>
      <c r="BY1413" s="170"/>
      <c r="BZ1413" s="170"/>
      <c r="CA1413" s="170"/>
      <c r="CB1413" s="170"/>
      <c r="CC1413" s="170"/>
      <c r="CD1413" s="170"/>
      <c r="CE1413" s="170"/>
      <c r="CF1413" s="170"/>
      <c r="CG1413" s="170"/>
      <c r="CH1413" s="170"/>
      <c r="CI1413" s="170"/>
      <c r="CJ1413" s="170"/>
      <c r="CK1413" s="170"/>
      <c r="CL1413" s="170"/>
    </row>
    <row r="1414" spans="2:90" x14ac:dyDescent="0.4">
      <c r="B1414" s="171" t="s">
        <v>505</v>
      </c>
      <c r="E1414" s="8"/>
      <c r="H1414" s="196"/>
      <c r="I1414" s="197"/>
      <c r="J1414" s="197"/>
      <c r="K1414" s="198"/>
      <c r="L1414" s="198"/>
      <c r="M1414" s="198"/>
      <c r="N1414" s="198"/>
      <c r="O1414" s="198"/>
      <c r="P1414" s="198"/>
      <c r="R1414" s="198"/>
      <c r="S1414" s="186"/>
      <c r="T1414" s="186"/>
      <c r="U1414" s="186"/>
      <c r="V1414" s="186"/>
      <c r="W1414" s="186"/>
      <c r="X1414" s="186"/>
      <c r="Y1414" s="186"/>
      <c r="Z1414" s="186"/>
      <c r="AA1414" s="186"/>
      <c r="AB1414" s="186"/>
      <c r="AC1414" s="186"/>
      <c r="AD1414" s="186"/>
      <c r="AE1414" s="186"/>
      <c r="AF1414" s="186"/>
      <c r="AG1414" s="186"/>
      <c r="AH1414" s="186"/>
      <c r="AI1414" s="186"/>
      <c r="AJ1414" s="186"/>
      <c r="AK1414" s="186"/>
      <c r="AL1414" s="186"/>
      <c r="AM1414" s="186"/>
      <c r="AN1414" s="186"/>
      <c r="AO1414" s="186"/>
      <c r="AP1414" s="186"/>
      <c r="AQ1414" s="186"/>
      <c r="AR1414" s="186"/>
      <c r="AS1414" s="186"/>
      <c r="AT1414" s="186"/>
      <c r="AU1414" s="186"/>
      <c r="AV1414" s="186"/>
      <c r="AW1414" s="186"/>
      <c r="AX1414" s="186"/>
      <c r="AY1414" s="186"/>
      <c r="AZ1414" s="186"/>
      <c r="BA1414" s="186"/>
      <c r="BB1414" s="186"/>
      <c r="BC1414" s="186"/>
      <c r="BD1414" s="186"/>
      <c r="BE1414" s="186"/>
      <c r="BF1414" s="186"/>
      <c r="BG1414" s="186"/>
      <c r="BH1414" s="186"/>
      <c r="BI1414" s="186"/>
      <c r="BJ1414" s="186"/>
      <c r="BK1414" s="186"/>
      <c r="BL1414" s="186"/>
      <c r="BM1414" s="186"/>
      <c r="BN1414" s="186"/>
      <c r="BO1414" s="186"/>
      <c r="BP1414" s="186"/>
      <c r="BQ1414" s="186"/>
      <c r="BR1414" s="186"/>
      <c r="BS1414" s="186"/>
      <c r="BT1414" s="186"/>
      <c r="BU1414" s="186"/>
      <c r="BV1414" s="186"/>
      <c r="BW1414" s="186"/>
      <c r="BX1414" s="186"/>
      <c r="BY1414" s="186"/>
      <c r="BZ1414" s="186"/>
      <c r="CA1414" s="186"/>
      <c r="CB1414" s="186"/>
      <c r="CC1414" s="186"/>
      <c r="CD1414" s="186"/>
      <c r="CE1414" s="186"/>
      <c r="CF1414" s="186"/>
      <c r="CG1414" s="186"/>
      <c r="CH1414" s="186"/>
      <c r="CI1414" s="186"/>
      <c r="CJ1414" s="186"/>
      <c r="CK1414" s="186"/>
      <c r="CL1414" s="186"/>
    </row>
    <row r="1415" spans="2:90" x14ac:dyDescent="0.4">
      <c r="B1415" s="171" t="s">
        <v>463</v>
      </c>
      <c r="E1415" s="8"/>
      <c r="H1415" s="196"/>
      <c r="I1415" s="197"/>
      <c r="J1415" s="197"/>
      <c r="K1415" s="198"/>
      <c r="L1415" s="198"/>
      <c r="M1415" s="198"/>
      <c r="N1415" s="198"/>
      <c r="O1415" s="198"/>
      <c r="P1415" s="198"/>
      <c r="R1415" s="198"/>
      <c r="S1415" s="186" t="str">
        <f t="shared" ref="S1415:CD1415" si="1687">S$18</f>
        <v>S$14</v>
      </c>
      <c r="T1415" s="186" t="str">
        <f t="shared" si="1687"/>
        <v>T$14</v>
      </c>
      <c r="U1415" s="186" t="str">
        <f t="shared" si="1687"/>
        <v>U$14</v>
      </c>
      <c r="V1415" s="186" t="str">
        <f t="shared" si="1687"/>
        <v>V$14</v>
      </c>
      <c r="W1415" s="186" t="str">
        <f t="shared" si="1687"/>
        <v>W$14</v>
      </c>
      <c r="X1415" s="186" t="str">
        <f t="shared" si="1687"/>
        <v>X$14</v>
      </c>
      <c r="Y1415" s="186" t="str">
        <f t="shared" si="1687"/>
        <v>Y$14</v>
      </c>
      <c r="Z1415" s="186" t="str">
        <f t="shared" si="1687"/>
        <v>Z$14</v>
      </c>
      <c r="AA1415" s="186" t="str">
        <f t="shared" si="1687"/>
        <v>AA$14</v>
      </c>
      <c r="AB1415" s="186" t="str">
        <f t="shared" si="1687"/>
        <v>AB$14</v>
      </c>
      <c r="AC1415" s="186" t="str">
        <f t="shared" si="1687"/>
        <v>AC$14</v>
      </c>
      <c r="AD1415" s="186" t="str">
        <f t="shared" si="1687"/>
        <v>AD$14</v>
      </c>
      <c r="AE1415" s="186" t="str">
        <f t="shared" si="1687"/>
        <v>AE$14</v>
      </c>
      <c r="AF1415" s="186" t="str">
        <f t="shared" si="1687"/>
        <v>AF$14</v>
      </c>
      <c r="AG1415" s="186" t="str">
        <f t="shared" si="1687"/>
        <v>AG$14</v>
      </c>
      <c r="AH1415" s="186" t="str">
        <f t="shared" si="1687"/>
        <v>AH$14</v>
      </c>
      <c r="AI1415" s="186" t="str">
        <f t="shared" si="1687"/>
        <v>AI$14</v>
      </c>
      <c r="AJ1415" s="186" t="str">
        <f t="shared" si="1687"/>
        <v>AJ$14</v>
      </c>
      <c r="AK1415" s="186" t="str">
        <f t="shared" si="1687"/>
        <v>AK$14</v>
      </c>
      <c r="AL1415" s="186" t="str">
        <f t="shared" si="1687"/>
        <v>AL$14</v>
      </c>
      <c r="AM1415" s="186" t="str">
        <f t="shared" si="1687"/>
        <v>AM$14</v>
      </c>
      <c r="AN1415" s="186" t="str">
        <f t="shared" si="1687"/>
        <v>AN$14</v>
      </c>
      <c r="AO1415" s="186" t="str">
        <f t="shared" si="1687"/>
        <v>AO$14</v>
      </c>
      <c r="AP1415" s="186" t="str">
        <f t="shared" si="1687"/>
        <v>AP$14</v>
      </c>
      <c r="AQ1415" s="186" t="str">
        <f t="shared" si="1687"/>
        <v>AQ$14</v>
      </c>
      <c r="AR1415" s="186" t="str">
        <f t="shared" si="1687"/>
        <v>AR$14</v>
      </c>
      <c r="AS1415" s="186" t="str">
        <f t="shared" si="1687"/>
        <v>AS$14</v>
      </c>
      <c r="AT1415" s="186" t="str">
        <f t="shared" si="1687"/>
        <v>AT$14</v>
      </c>
      <c r="AU1415" s="186" t="str">
        <f t="shared" si="1687"/>
        <v>AU$14</v>
      </c>
      <c r="AV1415" s="186" t="str">
        <f t="shared" si="1687"/>
        <v>AV$14</v>
      </c>
      <c r="AW1415" s="186" t="str">
        <f t="shared" si="1687"/>
        <v>AW$14</v>
      </c>
      <c r="AX1415" s="186" t="str">
        <f t="shared" si="1687"/>
        <v>AX$14</v>
      </c>
      <c r="AY1415" s="186" t="str">
        <f t="shared" si="1687"/>
        <v>AY$14</v>
      </c>
      <c r="AZ1415" s="186" t="str">
        <f t="shared" si="1687"/>
        <v>AZ$14</v>
      </c>
      <c r="BA1415" s="186" t="str">
        <f t="shared" si="1687"/>
        <v>BA$14</v>
      </c>
      <c r="BB1415" s="186" t="str">
        <f t="shared" si="1687"/>
        <v>BB$14</v>
      </c>
      <c r="BC1415" s="186" t="str">
        <f t="shared" si="1687"/>
        <v>BC$14</v>
      </c>
      <c r="BD1415" s="186" t="str">
        <f t="shared" si="1687"/>
        <v>BD$14</v>
      </c>
      <c r="BE1415" s="186" t="str">
        <f t="shared" si="1687"/>
        <v>BE$14</v>
      </c>
      <c r="BF1415" s="186" t="str">
        <f t="shared" si="1687"/>
        <v>BF$14</v>
      </c>
      <c r="BG1415" s="186" t="str">
        <f t="shared" si="1687"/>
        <v>BG$14</v>
      </c>
      <c r="BH1415" s="186" t="str">
        <f t="shared" si="1687"/>
        <v>BH$14</v>
      </c>
      <c r="BI1415" s="186" t="str">
        <f t="shared" si="1687"/>
        <v>BI$14</v>
      </c>
      <c r="BJ1415" s="186" t="str">
        <f t="shared" si="1687"/>
        <v>BJ$14</v>
      </c>
      <c r="BK1415" s="186" t="str">
        <f t="shared" si="1687"/>
        <v>BK$14</v>
      </c>
      <c r="BL1415" s="186" t="str">
        <f t="shared" si="1687"/>
        <v>BL$14</v>
      </c>
      <c r="BM1415" s="186" t="str">
        <f t="shared" si="1687"/>
        <v>BM$14</v>
      </c>
      <c r="BN1415" s="186" t="str">
        <f t="shared" si="1687"/>
        <v>BN$14</v>
      </c>
      <c r="BO1415" s="186" t="str">
        <f t="shared" si="1687"/>
        <v>BO$14</v>
      </c>
      <c r="BP1415" s="186" t="str">
        <f t="shared" si="1687"/>
        <v>BP$14</v>
      </c>
      <c r="BQ1415" s="186" t="str">
        <f t="shared" si="1687"/>
        <v>BQ$14</v>
      </c>
      <c r="BR1415" s="186" t="str">
        <f t="shared" si="1687"/>
        <v>BR$14</v>
      </c>
      <c r="BS1415" s="186" t="str">
        <f t="shared" si="1687"/>
        <v>BS$14</v>
      </c>
      <c r="BT1415" s="186" t="str">
        <f t="shared" si="1687"/>
        <v>BT$14</v>
      </c>
      <c r="BU1415" s="186" t="str">
        <f t="shared" si="1687"/>
        <v>BU$14</v>
      </c>
      <c r="BV1415" s="186" t="str">
        <f t="shared" si="1687"/>
        <v>BV$14</v>
      </c>
      <c r="BW1415" s="186" t="str">
        <f t="shared" si="1687"/>
        <v>BW$14</v>
      </c>
      <c r="BX1415" s="186" t="str">
        <f t="shared" si="1687"/>
        <v>BX$14</v>
      </c>
      <c r="BY1415" s="186" t="str">
        <f t="shared" si="1687"/>
        <v>BY$14</v>
      </c>
      <c r="BZ1415" s="186" t="str">
        <f t="shared" si="1687"/>
        <v>BZ$14</v>
      </c>
      <c r="CA1415" s="186" t="str">
        <f t="shared" si="1687"/>
        <v>CA$14</v>
      </c>
      <c r="CB1415" s="186" t="str">
        <f t="shared" si="1687"/>
        <v>CB$14</v>
      </c>
      <c r="CC1415" s="186" t="str">
        <f t="shared" si="1687"/>
        <v>CC$14</v>
      </c>
      <c r="CD1415" s="186" t="str">
        <f t="shared" si="1687"/>
        <v>CD$14</v>
      </c>
      <c r="CE1415" s="186" t="str">
        <f t="shared" ref="CE1415:CL1415" si="1688">CE$18</f>
        <v>CE$14</v>
      </c>
      <c r="CF1415" s="186" t="str">
        <f t="shared" si="1688"/>
        <v>CF$14</v>
      </c>
      <c r="CG1415" s="186" t="str">
        <f t="shared" si="1688"/>
        <v>CG$14</v>
      </c>
      <c r="CH1415" s="186" t="str">
        <f t="shared" si="1688"/>
        <v>CH$14</v>
      </c>
      <c r="CI1415" s="186" t="str">
        <f t="shared" si="1688"/>
        <v>CI$14</v>
      </c>
      <c r="CJ1415" s="186" t="str">
        <f t="shared" si="1688"/>
        <v>CJ$14</v>
      </c>
      <c r="CK1415" s="186" t="str">
        <f t="shared" si="1688"/>
        <v>CK$14</v>
      </c>
      <c r="CL1415" s="186" t="str">
        <f t="shared" si="1688"/>
        <v>CL$14</v>
      </c>
    </row>
    <row r="1416" spans="2:90" x14ac:dyDescent="0.4">
      <c r="B1416" s="171" t="s">
        <v>464</v>
      </c>
      <c r="E1416" s="8"/>
      <c r="H1416" s="196"/>
      <c r="I1416" s="197"/>
      <c r="J1416" s="197"/>
      <c r="K1416" s="198"/>
      <c r="L1416" s="198"/>
      <c r="M1416" s="198"/>
      <c r="N1416" s="198"/>
      <c r="O1416" s="198"/>
      <c r="P1416" s="198"/>
      <c r="R1416" s="198"/>
      <c r="S1416" s="186" t="str">
        <f t="shared" ref="S1416:CD1416" si="1689">S$19</f>
        <v>S$15</v>
      </c>
      <c r="T1416" s="186" t="str">
        <f t="shared" si="1689"/>
        <v>T$15</v>
      </c>
      <c r="U1416" s="186" t="str">
        <f t="shared" si="1689"/>
        <v>U$15</v>
      </c>
      <c r="V1416" s="186" t="str">
        <f t="shared" si="1689"/>
        <v>V$15</v>
      </c>
      <c r="W1416" s="186" t="str">
        <f t="shared" si="1689"/>
        <v>W$15</v>
      </c>
      <c r="X1416" s="186" t="str">
        <f t="shared" si="1689"/>
        <v>X$15</v>
      </c>
      <c r="Y1416" s="186" t="str">
        <f t="shared" si="1689"/>
        <v>Y$15</v>
      </c>
      <c r="Z1416" s="186" t="str">
        <f t="shared" si="1689"/>
        <v>Z$15</v>
      </c>
      <c r="AA1416" s="186" t="str">
        <f t="shared" si="1689"/>
        <v>AA$15</v>
      </c>
      <c r="AB1416" s="186" t="str">
        <f t="shared" si="1689"/>
        <v>AB$15</v>
      </c>
      <c r="AC1416" s="186" t="str">
        <f t="shared" si="1689"/>
        <v>AC$15</v>
      </c>
      <c r="AD1416" s="186" t="str">
        <f t="shared" si="1689"/>
        <v>AD$15</v>
      </c>
      <c r="AE1416" s="186" t="str">
        <f t="shared" si="1689"/>
        <v>AE$15</v>
      </c>
      <c r="AF1416" s="186" t="str">
        <f t="shared" si="1689"/>
        <v>AF$15</v>
      </c>
      <c r="AG1416" s="186" t="str">
        <f t="shared" si="1689"/>
        <v>AG$15</v>
      </c>
      <c r="AH1416" s="186" t="str">
        <f t="shared" si="1689"/>
        <v>AH$15</v>
      </c>
      <c r="AI1416" s="186" t="str">
        <f t="shared" si="1689"/>
        <v>AI$15</v>
      </c>
      <c r="AJ1416" s="186" t="str">
        <f t="shared" si="1689"/>
        <v>AJ$15</v>
      </c>
      <c r="AK1416" s="186" t="str">
        <f t="shared" si="1689"/>
        <v>AK$15</v>
      </c>
      <c r="AL1416" s="186" t="str">
        <f t="shared" si="1689"/>
        <v>AL$15</v>
      </c>
      <c r="AM1416" s="186" t="str">
        <f t="shared" si="1689"/>
        <v>AM$15</v>
      </c>
      <c r="AN1416" s="186" t="str">
        <f t="shared" si="1689"/>
        <v>AN$15</v>
      </c>
      <c r="AO1416" s="186" t="str">
        <f t="shared" si="1689"/>
        <v>AO$15</v>
      </c>
      <c r="AP1416" s="186" t="str">
        <f t="shared" si="1689"/>
        <v>AP$15</v>
      </c>
      <c r="AQ1416" s="186" t="str">
        <f t="shared" si="1689"/>
        <v>AQ$15</v>
      </c>
      <c r="AR1416" s="186" t="str">
        <f t="shared" si="1689"/>
        <v>AR$15</v>
      </c>
      <c r="AS1416" s="186" t="str">
        <f t="shared" si="1689"/>
        <v>AS$15</v>
      </c>
      <c r="AT1416" s="186" t="str">
        <f t="shared" si="1689"/>
        <v>AT$15</v>
      </c>
      <c r="AU1416" s="186" t="str">
        <f t="shared" si="1689"/>
        <v>AU$15</v>
      </c>
      <c r="AV1416" s="186" t="str">
        <f t="shared" si="1689"/>
        <v>AV$15</v>
      </c>
      <c r="AW1416" s="186" t="str">
        <f t="shared" si="1689"/>
        <v>AW$15</v>
      </c>
      <c r="AX1416" s="186" t="str">
        <f t="shared" si="1689"/>
        <v>AX$15</v>
      </c>
      <c r="AY1416" s="186" t="str">
        <f t="shared" si="1689"/>
        <v>AY$15</v>
      </c>
      <c r="AZ1416" s="186" t="str">
        <f t="shared" si="1689"/>
        <v>AZ$15</v>
      </c>
      <c r="BA1416" s="186" t="str">
        <f t="shared" si="1689"/>
        <v>BA$15</v>
      </c>
      <c r="BB1416" s="186" t="str">
        <f t="shared" si="1689"/>
        <v>BB$15</v>
      </c>
      <c r="BC1416" s="186" t="str">
        <f t="shared" si="1689"/>
        <v>BC$15</v>
      </c>
      <c r="BD1416" s="186" t="str">
        <f t="shared" si="1689"/>
        <v>BD$15</v>
      </c>
      <c r="BE1416" s="186" t="str">
        <f t="shared" si="1689"/>
        <v>BE$15</v>
      </c>
      <c r="BF1416" s="186" t="str">
        <f t="shared" si="1689"/>
        <v>BF$15</v>
      </c>
      <c r="BG1416" s="186" t="str">
        <f t="shared" si="1689"/>
        <v>BG$15</v>
      </c>
      <c r="BH1416" s="186" t="str">
        <f t="shared" si="1689"/>
        <v>BH$15</v>
      </c>
      <c r="BI1416" s="186" t="str">
        <f t="shared" si="1689"/>
        <v>BI$15</v>
      </c>
      <c r="BJ1416" s="186" t="str">
        <f t="shared" si="1689"/>
        <v>BJ$15</v>
      </c>
      <c r="BK1416" s="186" t="str">
        <f t="shared" si="1689"/>
        <v>BK$15</v>
      </c>
      <c r="BL1416" s="186" t="str">
        <f t="shared" si="1689"/>
        <v>BL$15</v>
      </c>
      <c r="BM1416" s="186" t="str">
        <f t="shared" si="1689"/>
        <v>BM$15</v>
      </c>
      <c r="BN1416" s="186" t="str">
        <f t="shared" si="1689"/>
        <v>BN$15</v>
      </c>
      <c r="BO1416" s="186" t="str">
        <f t="shared" si="1689"/>
        <v>BO$15</v>
      </c>
      <c r="BP1416" s="186" t="str">
        <f t="shared" si="1689"/>
        <v>BP$15</v>
      </c>
      <c r="BQ1416" s="186" t="str">
        <f t="shared" si="1689"/>
        <v>BQ$15</v>
      </c>
      <c r="BR1416" s="186" t="str">
        <f t="shared" si="1689"/>
        <v>BR$15</v>
      </c>
      <c r="BS1416" s="186" t="str">
        <f t="shared" si="1689"/>
        <v>BS$15</v>
      </c>
      <c r="BT1416" s="186" t="str">
        <f t="shared" si="1689"/>
        <v>BT$15</v>
      </c>
      <c r="BU1416" s="186" t="str">
        <f t="shared" si="1689"/>
        <v>BU$15</v>
      </c>
      <c r="BV1416" s="186" t="str">
        <f t="shared" si="1689"/>
        <v>BV$15</v>
      </c>
      <c r="BW1416" s="186" t="str">
        <f t="shared" si="1689"/>
        <v>BW$15</v>
      </c>
      <c r="BX1416" s="186" t="str">
        <f t="shared" si="1689"/>
        <v>BX$15</v>
      </c>
      <c r="BY1416" s="186" t="str">
        <f t="shared" si="1689"/>
        <v>BY$15</v>
      </c>
      <c r="BZ1416" s="186" t="str">
        <f t="shared" si="1689"/>
        <v>BZ$15</v>
      </c>
      <c r="CA1416" s="186" t="str">
        <f t="shared" si="1689"/>
        <v>CA$15</v>
      </c>
      <c r="CB1416" s="186" t="str">
        <f t="shared" si="1689"/>
        <v>CB$15</v>
      </c>
      <c r="CC1416" s="186" t="str">
        <f t="shared" si="1689"/>
        <v>CC$15</v>
      </c>
      <c r="CD1416" s="186" t="str">
        <f t="shared" si="1689"/>
        <v>CD$15</v>
      </c>
      <c r="CE1416" s="186" t="str">
        <f t="shared" ref="CE1416:CL1416" si="1690">CE$19</f>
        <v>CE$15</v>
      </c>
      <c r="CF1416" s="186" t="str">
        <f t="shared" si="1690"/>
        <v>CF$15</v>
      </c>
      <c r="CG1416" s="186" t="str">
        <f t="shared" si="1690"/>
        <v>CG$15</v>
      </c>
      <c r="CH1416" s="186" t="str">
        <f t="shared" si="1690"/>
        <v>CH$15</v>
      </c>
      <c r="CI1416" s="186" t="str">
        <f t="shared" si="1690"/>
        <v>CI$15</v>
      </c>
      <c r="CJ1416" s="186" t="str">
        <f t="shared" si="1690"/>
        <v>CJ$15</v>
      </c>
      <c r="CK1416" s="186" t="str">
        <f t="shared" si="1690"/>
        <v>CK$15</v>
      </c>
      <c r="CL1416" s="186" t="str">
        <f t="shared" si="1690"/>
        <v>CL$15</v>
      </c>
    </row>
    <row r="1417" spans="2:90" x14ac:dyDescent="0.4">
      <c r="B1417" s="66" t="s">
        <v>1012</v>
      </c>
      <c r="C1417" s="31"/>
      <c r="D1417" t="s">
        <v>1011</v>
      </c>
      <c r="E1417" s="8" t="str">
        <f t="shared" ref="E1417:E1421" si="1691">ROW()&amp;" "&amp;D1417</f>
        <v>1417 SETUPFEE-S</v>
      </c>
      <c r="F1417" t="s">
        <v>438</v>
      </c>
      <c r="G1417" s="31" t="s">
        <v>81</v>
      </c>
      <c r="H1417" s="22"/>
      <c r="I1417" s="287"/>
      <c r="J1417" s="287"/>
      <c r="K1417" s="22"/>
      <c r="L1417" s="22"/>
      <c r="M1417" s="22"/>
      <c r="N1417" s="22"/>
      <c r="O1417" s="22"/>
      <c r="P1417" s="22"/>
      <c r="R1417" s="66"/>
      <c r="S1417" s="288"/>
      <c r="T1417" s="288"/>
      <c r="U1417" s="288"/>
      <c r="V1417" s="288"/>
      <c r="W1417" s="288"/>
      <c r="X1417" s="288"/>
      <c r="Y1417" s="288"/>
      <c r="Z1417" s="288"/>
      <c r="AA1417" s="288"/>
      <c r="AB1417" s="288"/>
      <c r="AC1417" s="288"/>
      <c r="AD1417" s="288"/>
      <c r="AE1417" s="288"/>
      <c r="AF1417" s="288"/>
      <c r="AG1417" s="288"/>
      <c r="AH1417" s="288"/>
      <c r="AI1417" s="288"/>
      <c r="AJ1417" s="288"/>
      <c r="AK1417" s="288"/>
      <c r="AL1417" s="288"/>
      <c r="AM1417" s="288"/>
      <c r="AN1417" s="288"/>
      <c r="AO1417" s="288"/>
      <c r="AP1417" s="288"/>
      <c r="AQ1417" s="288"/>
      <c r="AR1417" s="288"/>
      <c r="AS1417" s="288"/>
      <c r="AT1417" s="288"/>
      <c r="AU1417" s="288"/>
      <c r="AV1417" s="288"/>
      <c r="AW1417" s="288"/>
      <c r="AX1417" s="288"/>
      <c r="AY1417" s="288"/>
      <c r="AZ1417" s="288"/>
      <c r="BA1417" s="288"/>
      <c r="BB1417" s="288"/>
      <c r="BC1417" s="288"/>
      <c r="BD1417" s="288"/>
      <c r="BE1417" s="288"/>
      <c r="BF1417" s="288"/>
      <c r="BG1417" s="288"/>
      <c r="BH1417" s="288"/>
      <c r="BI1417" s="288"/>
      <c r="BJ1417" s="288"/>
      <c r="BK1417" s="288"/>
      <c r="BL1417" s="288"/>
      <c r="BM1417" s="288"/>
      <c r="BN1417" s="288"/>
      <c r="BO1417" s="288"/>
      <c r="BP1417" s="288"/>
      <c r="BQ1417" s="288"/>
      <c r="BR1417" s="288"/>
      <c r="BS1417" s="288"/>
      <c r="BT1417" s="288"/>
      <c r="BU1417" s="288"/>
      <c r="BV1417" s="288"/>
      <c r="BW1417" s="288"/>
      <c r="BX1417" s="288"/>
      <c r="BY1417" s="288"/>
      <c r="BZ1417" s="288"/>
      <c r="CA1417" s="288"/>
      <c r="CB1417" s="288"/>
      <c r="CC1417" s="288"/>
      <c r="CD1417" s="288"/>
      <c r="CE1417" s="288"/>
      <c r="CF1417" s="288"/>
      <c r="CG1417" s="288"/>
      <c r="CH1417" s="288"/>
      <c r="CI1417" s="288"/>
      <c r="CJ1417" s="288"/>
      <c r="CK1417" s="288"/>
      <c r="CL1417" s="288"/>
    </row>
    <row r="1418" spans="2:90" x14ac:dyDescent="0.4">
      <c r="B1418" s="95" t="str">
        <f>B1420&amp;":"</f>
        <v>Setup fees - (Primary label):</v>
      </c>
      <c r="C1418" s="31"/>
      <c r="D1418" t="s">
        <v>1011</v>
      </c>
      <c r="E1418" s="8" t="str">
        <f t="shared" si="1691"/>
        <v>1418 SETUPFEE-S</v>
      </c>
      <c r="H1418" s="31"/>
      <c r="I1418" s="73"/>
      <c r="J1418" s="73"/>
      <c r="K1418" s="31"/>
      <c r="L1418" s="31"/>
      <c r="M1418" s="31"/>
      <c r="N1418" s="31"/>
      <c r="O1418" s="31"/>
      <c r="P1418" s="31"/>
      <c r="R1418" s="67"/>
      <c r="S1418" s="152"/>
      <c r="T1418" s="152"/>
      <c r="U1418" s="152"/>
      <c r="V1418" s="152"/>
      <c r="W1418" s="152"/>
      <c r="X1418" s="152"/>
      <c r="Y1418" s="152"/>
      <c r="Z1418" s="152"/>
      <c r="AA1418" s="152"/>
      <c r="AB1418" s="152"/>
      <c r="AC1418" s="152"/>
      <c r="AD1418" s="152"/>
      <c r="AE1418" s="152"/>
      <c r="AF1418" s="152"/>
      <c r="AG1418" s="152"/>
      <c r="AH1418" s="152"/>
      <c r="AI1418" s="152"/>
      <c r="AJ1418" s="152"/>
      <c r="AK1418" s="152"/>
      <c r="AL1418" s="152"/>
      <c r="AM1418" s="152"/>
      <c r="AN1418" s="152"/>
      <c r="AO1418" s="152"/>
      <c r="AP1418" s="152"/>
      <c r="AQ1418" s="152"/>
      <c r="AR1418" s="152"/>
      <c r="AS1418" s="152"/>
      <c r="AT1418" s="152"/>
      <c r="AU1418" s="152"/>
      <c r="AV1418" s="152"/>
      <c r="AW1418" s="152"/>
      <c r="AX1418" s="152"/>
      <c r="AY1418" s="152"/>
      <c r="AZ1418" s="152"/>
      <c r="BA1418" s="152"/>
      <c r="BB1418" s="152"/>
      <c r="BC1418" s="152"/>
      <c r="BD1418" s="152"/>
      <c r="BE1418" s="152"/>
      <c r="BF1418" s="152"/>
      <c r="BG1418" s="152"/>
      <c r="BH1418" s="152"/>
      <c r="BI1418" s="152"/>
      <c r="BJ1418" s="152"/>
      <c r="BK1418" s="152"/>
      <c r="BL1418" s="152"/>
      <c r="BM1418" s="152"/>
      <c r="BN1418" s="152"/>
      <c r="BO1418" s="152"/>
      <c r="BP1418" s="152"/>
      <c r="BQ1418" s="152"/>
      <c r="BR1418" s="152"/>
      <c r="BS1418" s="152"/>
      <c r="BT1418" s="152"/>
      <c r="BU1418" s="152"/>
      <c r="BV1418" s="152"/>
      <c r="BW1418" s="152"/>
      <c r="BX1418" s="152"/>
      <c r="BY1418" s="152"/>
      <c r="BZ1418" s="152"/>
      <c r="CA1418" s="152"/>
      <c r="CB1418" s="152"/>
      <c r="CC1418" s="152"/>
      <c r="CD1418" s="152"/>
      <c r="CE1418" s="152"/>
      <c r="CF1418" s="152"/>
      <c r="CG1418" s="152"/>
      <c r="CH1418" s="152"/>
      <c r="CI1418" s="152"/>
      <c r="CJ1418" s="152"/>
      <c r="CK1418" s="152"/>
      <c r="CL1418" s="152"/>
    </row>
    <row r="1419" spans="2:90" x14ac:dyDescent="0.4">
      <c r="B1419" s="141" t="str">
        <f>"$ sales/new "&amp;B1423</f>
        <v>$ sales/new primary unit</v>
      </c>
      <c r="D1419" t="s">
        <v>1011</v>
      </c>
      <c r="E1419" s="8" t="str">
        <f t="shared" si="1691"/>
        <v>1419 SETUPFEE-S</v>
      </c>
      <c r="G1419" t="str">
        <f>E1419</f>
        <v>1419 SETUPFEE-S</v>
      </c>
      <c r="H1419" s="12"/>
      <c r="I1419" s="60"/>
      <c r="J1419" s="60"/>
      <c r="K1419" s="18">
        <v>5</v>
      </c>
      <c r="L1419" s="18">
        <v>5</v>
      </c>
      <c r="M1419" s="18">
        <v>5</v>
      </c>
      <c r="N1419" s="18">
        <v>5</v>
      </c>
      <c r="O1419" s="18">
        <v>5</v>
      </c>
      <c r="P1419" s="18">
        <v>5</v>
      </c>
      <c r="R1419" s="19"/>
      <c r="S1419" s="143" cm="1">
        <f t="array" ref="S1419">INDEX($K:$P,ROW(),MATCH(S$3,$K$2:$P$2,0))</f>
        <v>5</v>
      </c>
      <c r="T1419" s="143" cm="1">
        <f t="array" ref="T1419">INDEX($K:$P,ROW(),MATCH(T$3,$K$2:$P$2,0))</f>
        <v>5</v>
      </c>
      <c r="U1419" s="143" cm="1">
        <f t="array" ref="U1419">INDEX($K:$P,ROW(),MATCH(U$3,$K$2:$P$2,0))</f>
        <v>5</v>
      </c>
      <c r="V1419" s="143" cm="1">
        <f t="array" ref="V1419">INDEX($K:$P,ROW(),MATCH(V$3,$K$2:$P$2,0))</f>
        <v>5</v>
      </c>
      <c r="W1419" s="143" cm="1">
        <f t="array" ref="W1419">INDEX($K:$P,ROW(),MATCH(W$3,$K$2:$P$2,0))</f>
        <v>5</v>
      </c>
      <c r="X1419" s="143" cm="1">
        <f t="array" ref="X1419">INDEX($K:$P,ROW(),MATCH(X$3,$K$2:$P$2,0))</f>
        <v>5</v>
      </c>
      <c r="Y1419" s="143" cm="1">
        <f t="array" ref="Y1419">INDEX($K:$P,ROW(),MATCH(Y$3,$K$2:$P$2,0))</f>
        <v>5</v>
      </c>
      <c r="Z1419" s="143" cm="1">
        <f t="array" ref="Z1419">INDEX($K:$P,ROW(),MATCH(Z$3,$K$2:$P$2,0))</f>
        <v>5</v>
      </c>
      <c r="AA1419" s="143" cm="1">
        <f t="array" ref="AA1419">INDEX($K:$P,ROW(),MATCH(AA$3,$K$2:$P$2,0))</f>
        <v>5</v>
      </c>
      <c r="AB1419" s="143" cm="1">
        <f t="array" ref="AB1419">INDEX($K:$P,ROW(),MATCH(AB$3,$K$2:$P$2,0))</f>
        <v>5</v>
      </c>
      <c r="AC1419" s="143" cm="1">
        <f t="array" ref="AC1419">INDEX($K:$P,ROW(),MATCH(AC$3,$K$2:$P$2,0))</f>
        <v>5</v>
      </c>
      <c r="AD1419" s="143" cm="1">
        <f t="array" ref="AD1419">INDEX($K:$P,ROW(),MATCH(AD$3,$K$2:$P$2,0))</f>
        <v>5</v>
      </c>
      <c r="AE1419" s="143" cm="1">
        <f t="array" ref="AE1419">INDEX($K:$P,ROW(),MATCH(AE$3,$K$2:$P$2,0))</f>
        <v>5</v>
      </c>
      <c r="AF1419" s="143" cm="1">
        <f t="array" ref="AF1419">INDEX($K:$P,ROW(),MATCH(AF$3,$K$2:$P$2,0))</f>
        <v>5</v>
      </c>
      <c r="AG1419" s="143" cm="1">
        <f t="array" ref="AG1419">INDEX($K:$P,ROW(),MATCH(AG$3,$K$2:$P$2,0))</f>
        <v>5</v>
      </c>
      <c r="AH1419" s="143" cm="1">
        <f t="array" ref="AH1419">INDEX($K:$P,ROW(),MATCH(AH$3,$K$2:$P$2,0))</f>
        <v>5</v>
      </c>
      <c r="AI1419" s="143" cm="1">
        <f t="array" ref="AI1419">INDEX($K:$P,ROW(),MATCH(AI$3,$K$2:$P$2,0))</f>
        <v>5</v>
      </c>
      <c r="AJ1419" s="143" cm="1">
        <f t="array" ref="AJ1419">INDEX($K:$P,ROW(),MATCH(AJ$3,$K$2:$P$2,0))</f>
        <v>5</v>
      </c>
      <c r="AK1419" s="143" cm="1">
        <f t="array" ref="AK1419">INDEX($K:$P,ROW(),MATCH(AK$3,$K$2:$P$2,0))</f>
        <v>5</v>
      </c>
      <c r="AL1419" s="143" cm="1">
        <f t="array" ref="AL1419">INDEX($K:$P,ROW(),MATCH(AL$3,$K$2:$P$2,0))</f>
        <v>5</v>
      </c>
      <c r="AM1419" s="143" cm="1">
        <f t="array" ref="AM1419">INDEX($K:$P,ROW(),MATCH(AM$3,$K$2:$P$2,0))</f>
        <v>5</v>
      </c>
      <c r="AN1419" s="143" cm="1">
        <f t="array" ref="AN1419">INDEX($K:$P,ROW(),MATCH(AN$3,$K$2:$P$2,0))</f>
        <v>5</v>
      </c>
      <c r="AO1419" s="143" cm="1">
        <f t="array" ref="AO1419">INDEX($K:$P,ROW(),MATCH(AO$3,$K$2:$P$2,0))</f>
        <v>5</v>
      </c>
      <c r="AP1419" s="143" cm="1">
        <f t="array" ref="AP1419">INDEX($K:$P,ROW(),MATCH(AP$3,$K$2:$P$2,0))</f>
        <v>5</v>
      </c>
      <c r="AQ1419" s="143" cm="1">
        <f t="array" ref="AQ1419">INDEX($K:$P,ROW(),MATCH(AQ$3,$K$2:$P$2,0))</f>
        <v>5</v>
      </c>
      <c r="AR1419" s="143" cm="1">
        <f t="array" ref="AR1419">INDEX($K:$P,ROW(),MATCH(AR$3,$K$2:$P$2,0))</f>
        <v>5</v>
      </c>
      <c r="AS1419" s="143" cm="1">
        <f t="array" ref="AS1419">INDEX($K:$P,ROW(),MATCH(AS$3,$K$2:$P$2,0))</f>
        <v>5</v>
      </c>
      <c r="AT1419" s="143" cm="1">
        <f t="array" ref="AT1419">INDEX($K:$P,ROW(),MATCH(AT$3,$K$2:$P$2,0))</f>
        <v>5</v>
      </c>
      <c r="AU1419" s="143" cm="1">
        <f t="array" ref="AU1419">INDEX($K:$P,ROW(),MATCH(AU$3,$K$2:$P$2,0))</f>
        <v>5</v>
      </c>
      <c r="AV1419" s="143" cm="1">
        <f t="array" ref="AV1419">INDEX($K:$P,ROW(),MATCH(AV$3,$K$2:$P$2,0))</f>
        <v>5</v>
      </c>
      <c r="AW1419" s="143" cm="1">
        <f t="array" ref="AW1419">INDEX($K:$P,ROW(),MATCH(AW$3,$K$2:$P$2,0))</f>
        <v>5</v>
      </c>
      <c r="AX1419" s="143" cm="1">
        <f t="array" ref="AX1419">INDEX($K:$P,ROW(),MATCH(AX$3,$K$2:$P$2,0))</f>
        <v>5</v>
      </c>
      <c r="AY1419" s="143" cm="1">
        <f t="array" ref="AY1419">INDEX($K:$P,ROW(),MATCH(AY$3,$K$2:$P$2,0))</f>
        <v>5</v>
      </c>
      <c r="AZ1419" s="143" cm="1">
        <f t="array" ref="AZ1419">INDEX($K:$P,ROW(),MATCH(AZ$3,$K$2:$P$2,0))</f>
        <v>5</v>
      </c>
      <c r="BA1419" s="143" cm="1">
        <f t="array" ref="BA1419">INDEX($K:$P,ROW(),MATCH(BA$3,$K$2:$P$2,0))</f>
        <v>5</v>
      </c>
      <c r="BB1419" s="143" cm="1">
        <f t="array" ref="BB1419">INDEX($K:$P,ROW(),MATCH(BB$3,$K$2:$P$2,0))</f>
        <v>5</v>
      </c>
      <c r="BC1419" s="143" cm="1">
        <f t="array" ref="BC1419">INDEX($K:$P,ROW(),MATCH(BC$3,$K$2:$P$2,0))</f>
        <v>5</v>
      </c>
      <c r="BD1419" s="143" cm="1">
        <f t="array" ref="BD1419">INDEX($K:$P,ROW(),MATCH(BD$3,$K$2:$P$2,0))</f>
        <v>5</v>
      </c>
      <c r="BE1419" s="143" cm="1">
        <f t="array" ref="BE1419">INDEX($K:$P,ROW(),MATCH(BE$3,$K$2:$P$2,0))</f>
        <v>5</v>
      </c>
      <c r="BF1419" s="143" cm="1">
        <f t="array" ref="BF1419">INDEX($K:$P,ROW(),MATCH(BF$3,$K$2:$P$2,0))</f>
        <v>5</v>
      </c>
      <c r="BG1419" s="143" cm="1">
        <f t="array" ref="BG1419">INDEX($K:$P,ROW(),MATCH(BG$3,$K$2:$P$2,0))</f>
        <v>5</v>
      </c>
      <c r="BH1419" s="143" cm="1">
        <f t="array" ref="BH1419">INDEX($K:$P,ROW(),MATCH(BH$3,$K$2:$P$2,0))</f>
        <v>5</v>
      </c>
      <c r="BI1419" s="143" cm="1">
        <f t="array" ref="BI1419">INDEX($K:$P,ROW(),MATCH(BI$3,$K$2:$P$2,0))</f>
        <v>5</v>
      </c>
      <c r="BJ1419" s="143" cm="1">
        <f t="array" ref="BJ1419">INDEX($K:$P,ROW(),MATCH(BJ$3,$K$2:$P$2,0))</f>
        <v>5</v>
      </c>
      <c r="BK1419" s="143" cm="1">
        <f t="array" ref="BK1419">INDEX($K:$P,ROW(),MATCH(BK$3,$K$2:$P$2,0))</f>
        <v>5</v>
      </c>
      <c r="BL1419" s="143" cm="1">
        <f t="array" ref="BL1419">INDEX($K:$P,ROW(),MATCH(BL$3,$K$2:$P$2,0))</f>
        <v>5</v>
      </c>
      <c r="BM1419" s="143" cm="1">
        <f t="array" ref="BM1419">INDEX($K:$P,ROW(),MATCH(BM$3,$K$2:$P$2,0))</f>
        <v>5</v>
      </c>
      <c r="BN1419" s="143" cm="1">
        <f t="array" ref="BN1419">INDEX($K:$P,ROW(),MATCH(BN$3,$K$2:$P$2,0))</f>
        <v>5</v>
      </c>
      <c r="BO1419" s="143" cm="1">
        <f t="array" ref="BO1419">INDEX($K:$P,ROW(),MATCH(BO$3,$K$2:$P$2,0))</f>
        <v>5</v>
      </c>
      <c r="BP1419" s="143" cm="1">
        <f t="array" ref="BP1419">INDEX($K:$P,ROW(),MATCH(BP$3,$K$2:$P$2,0))</f>
        <v>5</v>
      </c>
      <c r="BQ1419" s="143" cm="1">
        <f t="array" ref="BQ1419">INDEX($K:$P,ROW(),MATCH(BQ$3,$K$2:$P$2,0))</f>
        <v>5</v>
      </c>
      <c r="BR1419" s="143" cm="1">
        <f t="array" ref="BR1419">INDEX($K:$P,ROW(),MATCH(BR$3,$K$2:$P$2,0))</f>
        <v>5</v>
      </c>
      <c r="BS1419" s="143" cm="1">
        <f t="array" ref="BS1419">INDEX($K:$P,ROW(),MATCH(BS$3,$K$2:$P$2,0))</f>
        <v>5</v>
      </c>
      <c r="BT1419" s="143" cm="1">
        <f t="array" ref="BT1419">INDEX($K:$P,ROW(),MATCH(BT$3,$K$2:$P$2,0))</f>
        <v>5</v>
      </c>
      <c r="BU1419" s="143" cm="1">
        <f t="array" ref="BU1419">INDEX($K:$P,ROW(),MATCH(BU$3,$K$2:$P$2,0))</f>
        <v>5</v>
      </c>
      <c r="BV1419" s="143" cm="1">
        <f t="array" ref="BV1419">INDEX($K:$P,ROW(),MATCH(BV$3,$K$2:$P$2,0))</f>
        <v>5</v>
      </c>
      <c r="BW1419" s="143" cm="1">
        <f t="array" ref="BW1419">INDEX($K:$P,ROW(),MATCH(BW$3,$K$2:$P$2,0))</f>
        <v>5</v>
      </c>
      <c r="BX1419" s="143" cm="1">
        <f t="array" ref="BX1419">INDEX($K:$P,ROW(),MATCH(BX$3,$K$2:$P$2,0))</f>
        <v>5</v>
      </c>
      <c r="BY1419" s="143" cm="1">
        <f t="array" ref="BY1419">INDEX($K:$P,ROW(),MATCH(BY$3,$K$2:$P$2,0))</f>
        <v>5</v>
      </c>
      <c r="BZ1419" s="143" cm="1">
        <f t="array" ref="BZ1419">INDEX($K:$P,ROW(),MATCH(BZ$3,$K$2:$P$2,0))</f>
        <v>5</v>
      </c>
      <c r="CA1419" s="143" cm="1">
        <f t="array" ref="CA1419">INDEX($K:$P,ROW(),MATCH(CA$3,$K$2:$P$2,0))</f>
        <v>5</v>
      </c>
      <c r="CB1419" s="143" cm="1">
        <f t="array" ref="CB1419">INDEX($K:$P,ROW(),MATCH(CB$3,$K$2:$P$2,0))</f>
        <v>5</v>
      </c>
      <c r="CC1419" s="143" cm="1">
        <f t="array" ref="CC1419">INDEX($K:$P,ROW(),MATCH(CC$3,$K$2:$P$2,0))</f>
        <v>5</v>
      </c>
      <c r="CD1419" s="143" cm="1">
        <f t="array" ref="CD1419">INDEX($K:$P,ROW(),MATCH(CD$3,$K$2:$P$2,0))</f>
        <v>5</v>
      </c>
      <c r="CE1419" s="143" cm="1">
        <f t="array" ref="CE1419">INDEX($K:$P,ROW(),MATCH(CE$3,$K$2:$P$2,0))</f>
        <v>5</v>
      </c>
      <c r="CF1419" s="143" cm="1">
        <f t="array" ref="CF1419">INDEX($K:$P,ROW(),MATCH(CF$3,$K$2:$P$2,0))</f>
        <v>5</v>
      </c>
      <c r="CG1419" s="143" cm="1">
        <f t="array" ref="CG1419">INDEX($K:$P,ROW(),MATCH(CG$3,$K$2:$P$2,0))</f>
        <v>5</v>
      </c>
      <c r="CH1419" s="143" cm="1">
        <f t="array" ref="CH1419">INDEX($K:$P,ROW(),MATCH(CH$3,$K$2:$P$2,0))</f>
        <v>5</v>
      </c>
      <c r="CI1419" s="143" cm="1">
        <f t="array" ref="CI1419">INDEX($K:$P,ROW(),MATCH(CI$3,$K$2:$P$2,0))</f>
        <v>5</v>
      </c>
      <c r="CJ1419" s="143" cm="1">
        <f t="array" ref="CJ1419">INDEX($K:$P,ROW(),MATCH(CJ$3,$K$2:$P$2,0))</f>
        <v>5</v>
      </c>
      <c r="CK1419" s="143" cm="1">
        <f t="array" ref="CK1419">INDEX($K:$P,ROW(),MATCH(CK$3,$K$2:$P$2,0))</f>
        <v>5</v>
      </c>
      <c r="CL1419" s="143" cm="1">
        <f t="array" ref="CL1419">INDEX($K:$P,ROW(),MATCH(CL$3,$K$2:$P$2,0))</f>
        <v>5</v>
      </c>
    </row>
    <row r="1420" spans="2:90" x14ac:dyDescent="0.4">
      <c r="B1420" s="123" t="str">
        <f>SUBSTITUTE(B1417,":","")&amp;" - "&amp;B1422</f>
        <v>Setup fees - (Primary label)</v>
      </c>
      <c r="C1420" s="27" t="s">
        <v>198</v>
      </c>
      <c r="D1420" t="s">
        <v>1011</v>
      </c>
      <c r="E1420" s="8" t="str">
        <f t="shared" si="1691"/>
        <v>1420 SETUPFEE-S</v>
      </c>
      <c r="F1420" s="27"/>
      <c r="G1420" s="27"/>
      <c r="H1420" s="27"/>
      <c r="I1420" s="78"/>
      <c r="J1420" s="78"/>
      <c r="K1420" s="115">
        <f t="shared" ref="K1420:P1420" ca="1" si="1692">SUMIF($3:$3,K$2,1420:1420)</f>
        <v>300000</v>
      </c>
      <c r="L1420" s="115">
        <f t="shared" ca="1" si="1692"/>
        <v>300000</v>
      </c>
      <c r="M1420" s="115">
        <f t="shared" ca="1" si="1692"/>
        <v>300000</v>
      </c>
      <c r="N1420" s="115">
        <f t="shared" ca="1" si="1692"/>
        <v>300000</v>
      </c>
      <c r="O1420" s="115">
        <f t="shared" ca="1" si="1692"/>
        <v>300000</v>
      </c>
      <c r="P1420" s="115">
        <f t="shared" ca="1" si="1692"/>
        <v>300000</v>
      </c>
      <c r="R1420" s="33"/>
      <c r="S1420" s="144">
        <f ca="1">S1419*INDIRECT(S1412)</f>
        <v>25000</v>
      </c>
      <c r="T1420" s="144">
        <f t="shared" ref="T1420:CE1420" ca="1" si="1693">T1419*INDIRECT(T1412)</f>
        <v>25000</v>
      </c>
      <c r="U1420" s="144">
        <f t="shared" ca="1" si="1693"/>
        <v>25000</v>
      </c>
      <c r="V1420" s="144">
        <f t="shared" ca="1" si="1693"/>
        <v>25000</v>
      </c>
      <c r="W1420" s="144">
        <f t="shared" ca="1" si="1693"/>
        <v>25000</v>
      </c>
      <c r="X1420" s="144">
        <f t="shared" ca="1" si="1693"/>
        <v>25000</v>
      </c>
      <c r="Y1420" s="144">
        <f t="shared" ca="1" si="1693"/>
        <v>25000</v>
      </c>
      <c r="Z1420" s="144">
        <f t="shared" ca="1" si="1693"/>
        <v>25000</v>
      </c>
      <c r="AA1420" s="144">
        <f t="shared" ca="1" si="1693"/>
        <v>25000</v>
      </c>
      <c r="AB1420" s="144">
        <f t="shared" ca="1" si="1693"/>
        <v>25000</v>
      </c>
      <c r="AC1420" s="144">
        <f t="shared" ca="1" si="1693"/>
        <v>25000</v>
      </c>
      <c r="AD1420" s="144">
        <f t="shared" ca="1" si="1693"/>
        <v>25000</v>
      </c>
      <c r="AE1420" s="144">
        <f t="shared" ca="1" si="1693"/>
        <v>25000</v>
      </c>
      <c r="AF1420" s="144">
        <f t="shared" ca="1" si="1693"/>
        <v>25000</v>
      </c>
      <c r="AG1420" s="144">
        <f t="shared" ca="1" si="1693"/>
        <v>25000</v>
      </c>
      <c r="AH1420" s="144">
        <f t="shared" ca="1" si="1693"/>
        <v>25000</v>
      </c>
      <c r="AI1420" s="144">
        <f t="shared" ca="1" si="1693"/>
        <v>25000</v>
      </c>
      <c r="AJ1420" s="144">
        <f t="shared" ca="1" si="1693"/>
        <v>25000</v>
      </c>
      <c r="AK1420" s="144">
        <f t="shared" ca="1" si="1693"/>
        <v>25000</v>
      </c>
      <c r="AL1420" s="144">
        <f t="shared" ca="1" si="1693"/>
        <v>25000</v>
      </c>
      <c r="AM1420" s="144">
        <f t="shared" ca="1" si="1693"/>
        <v>25000</v>
      </c>
      <c r="AN1420" s="144">
        <f t="shared" ca="1" si="1693"/>
        <v>25000</v>
      </c>
      <c r="AO1420" s="144">
        <f t="shared" ca="1" si="1693"/>
        <v>25000</v>
      </c>
      <c r="AP1420" s="144">
        <f t="shared" ca="1" si="1693"/>
        <v>25000</v>
      </c>
      <c r="AQ1420" s="144">
        <f t="shared" ca="1" si="1693"/>
        <v>25000</v>
      </c>
      <c r="AR1420" s="144">
        <f t="shared" ca="1" si="1693"/>
        <v>25000</v>
      </c>
      <c r="AS1420" s="144">
        <f t="shared" ca="1" si="1693"/>
        <v>25000</v>
      </c>
      <c r="AT1420" s="144">
        <f t="shared" ca="1" si="1693"/>
        <v>25000</v>
      </c>
      <c r="AU1420" s="144">
        <f t="shared" ca="1" si="1693"/>
        <v>25000</v>
      </c>
      <c r="AV1420" s="144">
        <f t="shared" ca="1" si="1693"/>
        <v>25000</v>
      </c>
      <c r="AW1420" s="144">
        <f t="shared" ca="1" si="1693"/>
        <v>25000</v>
      </c>
      <c r="AX1420" s="144">
        <f t="shared" ca="1" si="1693"/>
        <v>25000</v>
      </c>
      <c r="AY1420" s="144">
        <f t="shared" ca="1" si="1693"/>
        <v>25000</v>
      </c>
      <c r="AZ1420" s="144">
        <f t="shared" ca="1" si="1693"/>
        <v>25000</v>
      </c>
      <c r="BA1420" s="144">
        <f t="shared" ca="1" si="1693"/>
        <v>25000</v>
      </c>
      <c r="BB1420" s="144">
        <f t="shared" ca="1" si="1693"/>
        <v>25000</v>
      </c>
      <c r="BC1420" s="144">
        <f t="shared" ca="1" si="1693"/>
        <v>25000</v>
      </c>
      <c r="BD1420" s="144">
        <f t="shared" ca="1" si="1693"/>
        <v>25000</v>
      </c>
      <c r="BE1420" s="144">
        <f t="shared" ca="1" si="1693"/>
        <v>25000</v>
      </c>
      <c r="BF1420" s="144">
        <f t="shared" ca="1" si="1693"/>
        <v>25000</v>
      </c>
      <c r="BG1420" s="144">
        <f t="shared" ca="1" si="1693"/>
        <v>25000</v>
      </c>
      <c r="BH1420" s="144">
        <f t="shared" ca="1" si="1693"/>
        <v>25000</v>
      </c>
      <c r="BI1420" s="144">
        <f t="shared" ca="1" si="1693"/>
        <v>25000</v>
      </c>
      <c r="BJ1420" s="144">
        <f t="shared" ca="1" si="1693"/>
        <v>25000</v>
      </c>
      <c r="BK1420" s="144">
        <f t="shared" ca="1" si="1693"/>
        <v>25000</v>
      </c>
      <c r="BL1420" s="144">
        <f t="shared" ca="1" si="1693"/>
        <v>25000</v>
      </c>
      <c r="BM1420" s="144">
        <f t="shared" ca="1" si="1693"/>
        <v>25000</v>
      </c>
      <c r="BN1420" s="144">
        <f t="shared" ca="1" si="1693"/>
        <v>25000</v>
      </c>
      <c r="BO1420" s="144">
        <f t="shared" ca="1" si="1693"/>
        <v>25000</v>
      </c>
      <c r="BP1420" s="144">
        <f t="shared" ca="1" si="1693"/>
        <v>25000</v>
      </c>
      <c r="BQ1420" s="144">
        <f t="shared" ca="1" si="1693"/>
        <v>25000</v>
      </c>
      <c r="BR1420" s="144">
        <f t="shared" ca="1" si="1693"/>
        <v>25000</v>
      </c>
      <c r="BS1420" s="144">
        <f t="shared" ca="1" si="1693"/>
        <v>25000</v>
      </c>
      <c r="BT1420" s="144">
        <f t="shared" ca="1" si="1693"/>
        <v>25000</v>
      </c>
      <c r="BU1420" s="144">
        <f t="shared" ca="1" si="1693"/>
        <v>25000</v>
      </c>
      <c r="BV1420" s="144">
        <f t="shared" ca="1" si="1693"/>
        <v>25000</v>
      </c>
      <c r="BW1420" s="144">
        <f t="shared" ca="1" si="1693"/>
        <v>25000</v>
      </c>
      <c r="BX1420" s="144">
        <f t="shared" ca="1" si="1693"/>
        <v>25000</v>
      </c>
      <c r="BY1420" s="144">
        <f t="shared" ca="1" si="1693"/>
        <v>25000</v>
      </c>
      <c r="BZ1420" s="144">
        <f t="shared" ca="1" si="1693"/>
        <v>25000</v>
      </c>
      <c r="CA1420" s="144">
        <f t="shared" ca="1" si="1693"/>
        <v>25000</v>
      </c>
      <c r="CB1420" s="144">
        <f t="shared" ca="1" si="1693"/>
        <v>25000</v>
      </c>
      <c r="CC1420" s="144">
        <f t="shared" ca="1" si="1693"/>
        <v>25000</v>
      </c>
      <c r="CD1420" s="144">
        <f t="shared" ca="1" si="1693"/>
        <v>25000</v>
      </c>
      <c r="CE1420" s="144">
        <f t="shared" ca="1" si="1693"/>
        <v>25000</v>
      </c>
      <c r="CF1420" s="144">
        <f t="shared" ref="CF1420:CL1420" ca="1" si="1694">CF1419*INDIRECT(CF1412)</f>
        <v>25000</v>
      </c>
      <c r="CG1420" s="144">
        <f t="shared" ca="1" si="1694"/>
        <v>25000</v>
      </c>
      <c r="CH1420" s="144">
        <f t="shared" ca="1" si="1694"/>
        <v>25000</v>
      </c>
      <c r="CI1420" s="144">
        <f t="shared" ca="1" si="1694"/>
        <v>25000</v>
      </c>
      <c r="CJ1420" s="144">
        <f t="shared" ca="1" si="1694"/>
        <v>25000</v>
      </c>
      <c r="CK1420" s="144">
        <f t="shared" ca="1" si="1694"/>
        <v>25000</v>
      </c>
      <c r="CL1420" s="144">
        <f t="shared" ca="1" si="1694"/>
        <v>25000</v>
      </c>
    </row>
    <row r="1421" spans="2:90" x14ac:dyDescent="0.4">
      <c r="B1421" s="13"/>
      <c r="D1421" t="s">
        <v>1011</v>
      </c>
      <c r="E1421" s="8" t="str">
        <f t="shared" si="1691"/>
        <v>1421 SETUPFEE-S</v>
      </c>
      <c r="G1421" t="s">
        <v>244</v>
      </c>
      <c r="H1421" s="12"/>
      <c r="I1421" s="60"/>
      <c r="J1421" s="60"/>
      <c r="R1421" s="9"/>
      <c r="S1421" s="145"/>
      <c r="T1421" s="145"/>
      <c r="U1421" s="145"/>
      <c r="V1421" s="145"/>
      <c r="W1421" s="145"/>
      <c r="X1421" s="145"/>
      <c r="Y1421" s="145"/>
      <c r="Z1421" s="145"/>
      <c r="AA1421" s="145"/>
      <c r="AB1421" s="145"/>
      <c r="AC1421" s="145"/>
      <c r="AD1421" s="145"/>
      <c r="AE1421" s="145"/>
      <c r="AF1421" s="145"/>
      <c r="AG1421" s="145"/>
      <c r="AH1421" s="145"/>
      <c r="AI1421" s="145"/>
      <c r="AJ1421" s="145"/>
      <c r="AK1421" s="145"/>
      <c r="AL1421" s="145"/>
      <c r="AM1421" s="145"/>
      <c r="AN1421" s="145"/>
      <c r="AO1421" s="145"/>
      <c r="AP1421" s="145"/>
      <c r="AQ1421" s="145"/>
      <c r="AR1421" s="145"/>
      <c r="AS1421" s="145"/>
      <c r="AT1421" s="145"/>
      <c r="AU1421" s="145"/>
      <c r="AV1421" s="145"/>
      <c r="AW1421" s="145"/>
      <c r="AX1421" s="145"/>
      <c r="AY1421" s="145"/>
      <c r="AZ1421" s="145"/>
      <c r="BA1421" s="145"/>
      <c r="BB1421" s="145"/>
      <c r="BC1421" s="145"/>
      <c r="BD1421" s="145"/>
      <c r="BE1421" s="145"/>
      <c r="BF1421" s="145"/>
      <c r="BG1421" s="145"/>
      <c r="BH1421" s="145"/>
      <c r="BI1421" s="145"/>
      <c r="BJ1421" s="145"/>
      <c r="BK1421" s="145"/>
      <c r="BL1421" s="145"/>
      <c r="BM1421" s="145"/>
      <c r="BN1421" s="145"/>
      <c r="BO1421" s="145"/>
      <c r="BP1421" s="145"/>
      <c r="BQ1421" s="145"/>
      <c r="BR1421" s="145"/>
      <c r="BS1421" s="145"/>
      <c r="BT1421" s="145"/>
      <c r="BU1421" s="145"/>
      <c r="BV1421" s="145"/>
      <c r="BW1421" s="145"/>
      <c r="BX1421" s="145"/>
      <c r="BY1421" s="145"/>
      <c r="BZ1421" s="145"/>
      <c r="CA1421" s="145"/>
      <c r="CB1421" s="145"/>
      <c r="CC1421" s="145"/>
      <c r="CD1421" s="145"/>
      <c r="CE1421" s="145"/>
      <c r="CF1421" s="145"/>
      <c r="CG1421" s="145"/>
      <c r="CH1421" s="145"/>
      <c r="CI1421" s="145"/>
      <c r="CJ1421" s="145"/>
      <c r="CK1421" s="145"/>
      <c r="CL1421" s="145"/>
    </row>
    <row r="1422" spans="2:90" x14ac:dyDescent="0.4">
      <c r="B1422" s="8" t="str">
        <f>B1409</f>
        <v>(Primary label)</v>
      </c>
      <c r="D1422" t="s">
        <v>1011</v>
      </c>
      <c r="E1422" s="8" t="str">
        <f>ROW()&amp;" "&amp;D1422</f>
        <v>1422 SETUPFEE-S</v>
      </c>
      <c r="G1422" t="s">
        <v>332</v>
      </c>
      <c r="H1422" s="12"/>
      <c r="I1422" s="60"/>
      <c r="J1422" s="60"/>
      <c r="S1422" s="72"/>
      <c r="T1422" s="72"/>
      <c r="U1422" s="72"/>
      <c r="V1422" s="72"/>
      <c r="W1422" s="72"/>
      <c r="X1422" s="72"/>
      <c r="Y1422" s="72"/>
      <c r="Z1422" s="72"/>
      <c r="AA1422" s="72"/>
      <c r="AB1422" s="72"/>
      <c r="AC1422" s="72"/>
      <c r="AD1422" s="72"/>
      <c r="AE1422" s="72"/>
      <c r="AF1422" s="72"/>
      <c r="AG1422" s="72"/>
      <c r="AH1422" s="72"/>
      <c r="AI1422" s="72"/>
      <c r="AJ1422" s="72"/>
      <c r="AK1422" s="72"/>
      <c r="AL1422" s="72"/>
      <c r="AM1422" s="72"/>
      <c r="AN1422" s="72"/>
      <c r="AO1422" s="72"/>
      <c r="AP1422" s="72"/>
      <c r="AQ1422" s="72"/>
      <c r="AR1422" s="72"/>
      <c r="AS1422" s="72"/>
      <c r="AT1422" s="72"/>
      <c r="AU1422" s="72"/>
      <c r="AV1422" s="72"/>
      <c r="AW1422" s="72"/>
      <c r="AX1422" s="72"/>
      <c r="AY1422" s="72"/>
      <c r="AZ1422" s="72"/>
      <c r="BA1422" s="72"/>
      <c r="BB1422" s="72"/>
      <c r="BC1422" s="72"/>
      <c r="BD1422" s="72"/>
      <c r="BE1422" s="72"/>
      <c r="BF1422" s="72"/>
      <c r="BG1422" s="72"/>
      <c r="BH1422" s="72"/>
      <c r="BI1422" s="72"/>
      <c r="BJ1422" s="72"/>
      <c r="BK1422" s="72"/>
      <c r="BL1422" s="72"/>
      <c r="BM1422" s="72"/>
      <c r="BN1422" s="72"/>
      <c r="BO1422" s="72"/>
      <c r="BP1422" s="72"/>
      <c r="BQ1422" s="72"/>
      <c r="BR1422" s="72"/>
      <c r="BS1422" s="72"/>
      <c r="BT1422" s="72"/>
      <c r="BU1422" s="72"/>
      <c r="BV1422" s="72"/>
      <c r="BW1422" s="72"/>
      <c r="BX1422" s="72"/>
      <c r="BY1422" s="72"/>
      <c r="BZ1422" s="72"/>
      <c r="CA1422" s="72"/>
      <c r="CB1422" s="72"/>
      <c r="CC1422" s="72"/>
      <c r="CD1422" s="72"/>
      <c r="CE1422" s="72"/>
      <c r="CF1422" s="72"/>
      <c r="CG1422" s="72"/>
      <c r="CH1422" s="72"/>
      <c r="CI1422" s="72"/>
      <c r="CJ1422" s="72"/>
      <c r="CK1422" s="72"/>
      <c r="CL1422" s="72"/>
    </row>
    <row r="1423" spans="2:90" x14ac:dyDescent="0.4">
      <c r="B1423" s="8" t="str">
        <f>B1410</f>
        <v>primary unit</v>
      </c>
      <c r="D1423" t="s">
        <v>1011</v>
      </c>
      <c r="E1423" s="8" t="str">
        <f>ROW()&amp;" "&amp;D1423</f>
        <v>1423 SETUPFEE-S</v>
      </c>
      <c r="G1423" t="s">
        <v>332</v>
      </c>
      <c r="H1423" s="12"/>
      <c r="I1423" s="60"/>
      <c r="J1423" s="60"/>
      <c r="S1423" s="72"/>
      <c r="T1423" s="72"/>
      <c r="U1423" s="72"/>
      <c r="V1423" s="72"/>
      <c r="W1423" s="72"/>
      <c r="X1423" s="72"/>
      <c r="Y1423" s="72"/>
      <c r="Z1423" s="72"/>
      <c r="AA1423" s="72"/>
      <c r="AB1423" s="72"/>
      <c r="AC1423" s="72"/>
      <c r="AD1423" s="72"/>
      <c r="AE1423" s="72"/>
      <c r="AF1423" s="72"/>
      <c r="AG1423" s="72"/>
      <c r="AH1423" s="72"/>
      <c r="AI1423" s="72"/>
      <c r="AJ1423" s="72"/>
      <c r="AK1423" s="72"/>
      <c r="AL1423" s="72"/>
      <c r="AM1423" s="72"/>
      <c r="AN1423" s="72"/>
      <c r="AO1423" s="72"/>
      <c r="AP1423" s="72"/>
      <c r="AQ1423" s="72"/>
      <c r="AR1423" s="72"/>
      <c r="AS1423" s="72"/>
      <c r="AT1423" s="72"/>
      <c r="AU1423" s="72"/>
      <c r="AV1423" s="72"/>
      <c r="AW1423" s="72"/>
      <c r="AX1423" s="72"/>
      <c r="AY1423" s="72"/>
      <c r="AZ1423" s="72"/>
      <c r="BA1423" s="72"/>
      <c r="BB1423" s="72"/>
      <c r="BC1423" s="72"/>
      <c r="BD1423" s="72"/>
      <c r="BE1423" s="72"/>
      <c r="BF1423" s="72"/>
      <c r="BG1423" s="72"/>
      <c r="BH1423" s="72"/>
      <c r="BI1423" s="72"/>
      <c r="BJ1423" s="72"/>
      <c r="BK1423" s="72"/>
      <c r="BL1423" s="72"/>
      <c r="BM1423" s="72"/>
      <c r="BN1423" s="72"/>
      <c r="BO1423" s="72"/>
      <c r="BP1423" s="72"/>
      <c r="BQ1423" s="72"/>
      <c r="BR1423" s="72"/>
      <c r="BS1423" s="72"/>
      <c r="BT1423" s="72"/>
      <c r="BU1423" s="72"/>
      <c r="BV1423" s="72"/>
      <c r="BW1423" s="72"/>
      <c r="BX1423" s="72"/>
      <c r="BY1423" s="72"/>
      <c r="BZ1423" s="72"/>
      <c r="CA1423" s="72"/>
      <c r="CB1423" s="72"/>
      <c r="CC1423" s="72"/>
      <c r="CD1423" s="72"/>
      <c r="CE1423" s="72"/>
      <c r="CF1423" s="72"/>
      <c r="CG1423" s="72"/>
      <c r="CH1423" s="72"/>
      <c r="CI1423" s="72"/>
      <c r="CJ1423" s="72"/>
      <c r="CK1423" s="72"/>
      <c r="CL1423" s="72"/>
    </row>
    <row r="1424" spans="2:90" x14ac:dyDescent="0.4">
      <c r="B1424" s="8" t="str">
        <f>B1411</f>
        <v>Primary revenue driver</v>
      </c>
      <c r="D1424" t="s">
        <v>1011</v>
      </c>
      <c r="E1424" s="8" t="str">
        <f>ROW()&amp;" "&amp;D1424</f>
        <v>1424 SETUPFEE-S</v>
      </c>
      <c r="G1424" t="s">
        <v>332</v>
      </c>
      <c r="K1424" s="53"/>
      <c r="L1424" s="53"/>
      <c r="M1424" s="53"/>
      <c r="N1424" s="53"/>
      <c r="O1424" s="53"/>
      <c r="P1424" s="53"/>
      <c r="R1424" s="24"/>
      <c r="S1424" s="211" t="str">
        <f t="shared" ref="S1424:CD1425" si="1695">S1411</f>
        <v>S$12</v>
      </c>
      <c r="T1424" s="211" t="str">
        <f t="shared" si="1695"/>
        <v>T$12</v>
      </c>
      <c r="U1424" s="211" t="str">
        <f t="shared" si="1695"/>
        <v>U$12</v>
      </c>
      <c r="V1424" s="211" t="str">
        <f t="shared" si="1695"/>
        <v>V$12</v>
      </c>
      <c r="W1424" s="211" t="str">
        <f t="shared" si="1695"/>
        <v>W$12</v>
      </c>
      <c r="X1424" s="211" t="str">
        <f t="shared" si="1695"/>
        <v>X$12</v>
      </c>
      <c r="Y1424" s="211" t="str">
        <f t="shared" si="1695"/>
        <v>Y$12</v>
      </c>
      <c r="Z1424" s="211" t="str">
        <f t="shared" si="1695"/>
        <v>Z$12</v>
      </c>
      <c r="AA1424" s="211" t="str">
        <f t="shared" si="1695"/>
        <v>AA$12</v>
      </c>
      <c r="AB1424" s="211" t="str">
        <f t="shared" si="1695"/>
        <v>AB$12</v>
      </c>
      <c r="AC1424" s="211" t="str">
        <f t="shared" si="1695"/>
        <v>AC$12</v>
      </c>
      <c r="AD1424" s="211" t="str">
        <f t="shared" si="1695"/>
        <v>AD$12</v>
      </c>
      <c r="AE1424" s="211" t="str">
        <f t="shared" si="1695"/>
        <v>AE$12</v>
      </c>
      <c r="AF1424" s="211" t="str">
        <f t="shared" si="1695"/>
        <v>AF$12</v>
      </c>
      <c r="AG1424" s="211" t="str">
        <f t="shared" si="1695"/>
        <v>AG$12</v>
      </c>
      <c r="AH1424" s="211" t="str">
        <f t="shared" si="1695"/>
        <v>AH$12</v>
      </c>
      <c r="AI1424" s="211" t="str">
        <f t="shared" si="1695"/>
        <v>AI$12</v>
      </c>
      <c r="AJ1424" s="211" t="str">
        <f t="shared" si="1695"/>
        <v>AJ$12</v>
      </c>
      <c r="AK1424" s="211" t="str">
        <f t="shared" si="1695"/>
        <v>AK$12</v>
      </c>
      <c r="AL1424" s="211" t="str">
        <f t="shared" si="1695"/>
        <v>AL$12</v>
      </c>
      <c r="AM1424" s="211" t="str">
        <f t="shared" si="1695"/>
        <v>AM$12</v>
      </c>
      <c r="AN1424" s="211" t="str">
        <f t="shared" si="1695"/>
        <v>AN$12</v>
      </c>
      <c r="AO1424" s="211" t="str">
        <f t="shared" si="1695"/>
        <v>AO$12</v>
      </c>
      <c r="AP1424" s="211" t="str">
        <f t="shared" si="1695"/>
        <v>AP$12</v>
      </c>
      <c r="AQ1424" s="211" t="str">
        <f t="shared" si="1695"/>
        <v>AQ$12</v>
      </c>
      <c r="AR1424" s="211" t="str">
        <f t="shared" si="1695"/>
        <v>AR$12</v>
      </c>
      <c r="AS1424" s="211" t="str">
        <f t="shared" si="1695"/>
        <v>AS$12</v>
      </c>
      <c r="AT1424" s="211" t="str">
        <f t="shared" si="1695"/>
        <v>AT$12</v>
      </c>
      <c r="AU1424" s="211" t="str">
        <f t="shared" si="1695"/>
        <v>AU$12</v>
      </c>
      <c r="AV1424" s="211" t="str">
        <f t="shared" si="1695"/>
        <v>AV$12</v>
      </c>
      <c r="AW1424" s="211" t="str">
        <f t="shared" si="1695"/>
        <v>AW$12</v>
      </c>
      <c r="AX1424" s="211" t="str">
        <f t="shared" si="1695"/>
        <v>AX$12</v>
      </c>
      <c r="AY1424" s="211" t="str">
        <f t="shared" si="1695"/>
        <v>AY$12</v>
      </c>
      <c r="AZ1424" s="211" t="str">
        <f t="shared" si="1695"/>
        <v>AZ$12</v>
      </c>
      <c r="BA1424" s="211" t="str">
        <f t="shared" si="1695"/>
        <v>BA$12</v>
      </c>
      <c r="BB1424" s="211" t="str">
        <f t="shared" si="1695"/>
        <v>BB$12</v>
      </c>
      <c r="BC1424" s="211" t="str">
        <f t="shared" si="1695"/>
        <v>BC$12</v>
      </c>
      <c r="BD1424" s="211" t="str">
        <f t="shared" si="1695"/>
        <v>BD$12</v>
      </c>
      <c r="BE1424" s="211" t="str">
        <f t="shared" si="1695"/>
        <v>BE$12</v>
      </c>
      <c r="BF1424" s="211" t="str">
        <f t="shared" si="1695"/>
        <v>BF$12</v>
      </c>
      <c r="BG1424" s="211" t="str">
        <f t="shared" si="1695"/>
        <v>BG$12</v>
      </c>
      <c r="BH1424" s="211" t="str">
        <f t="shared" si="1695"/>
        <v>BH$12</v>
      </c>
      <c r="BI1424" s="211" t="str">
        <f t="shared" si="1695"/>
        <v>BI$12</v>
      </c>
      <c r="BJ1424" s="211" t="str">
        <f t="shared" si="1695"/>
        <v>BJ$12</v>
      </c>
      <c r="BK1424" s="211" t="str">
        <f t="shared" si="1695"/>
        <v>BK$12</v>
      </c>
      <c r="BL1424" s="211" t="str">
        <f t="shared" si="1695"/>
        <v>BL$12</v>
      </c>
      <c r="BM1424" s="211" t="str">
        <f t="shared" si="1695"/>
        <v>BM$12</v>
      </c>
      <c r="BN1424" s="211" t="str">
        <f t="shared" si="1695"/>
        <v>BN$12</v>
      </c>
      <c r="BO1424" s="211" t="str">
        <f t="shared" si="1695"/>
        <v>BO$12</v>
      </c>
      <c r="BP1424" s="211" t="str">
        <f t="shared" si="1695"/>
        <v>BP$12</v>
      </c>
      <c r="BQ1424" s="211" t="str">
        <f t="shared" si="1695"/>
        <v>BQ$12</v>
      </c>
      <c r="BR1424" s="211" t="str">
        <f t="shared" si="1695"/>
        <v>BR$12</v>
      </c>
      <c r="BS1424" s="211" t="str">
        <f t="shared" si="1695"/>
        <v>BS$12</v>
      </c>
      <c r="BT1424" s="211" t="str">
        <f t="shared" si="1695"/>
        <v>BT$12</v>
      </c>
      <c r="BU1424" s="211" t="str">
        <f t="shared" si="1695"/>
        <v>BU$12</v>
      </c>
      <c r="BV1424" s="211" t="str">
        <f t="shared" si="1695"/>
        <v>BV$12</v>
      </c>
      <c r="BW1424" s="211" t="str">
        <f t="shared" si="1695"/>
        <v>BW$12</v>
      </c>
      <c r="BX1424" s="211" t="str">
        <f t="shared" si="1695"/>
        <v>BX$12</v>
      </c>
      <c r="BY1424" s="211" t="str">
        <f t="shared" si="1695"/>
        <v>BY$12</v>
      </c>
      <c r="BZ1424" s="211" t="str">
        <f t="shared" si="1695"/>
        <v>BZ$12</v>
      </c>
      <c r="CA1424" s="211" t="str">
        <f t="shared" si="1695"/>
        <v>CA$12</v>
      </c>
      <c r="CB1424" s="211" t="str">
        <f t="shared" si="1695"/>
        <v>CB$12</v>
      </c>
      <c r="CC1424" s="211" t="str">
        <f t="shared" si="1695"/>
        <v>CC$12</v>
      </c>
      <c r="CD1424" s="211" t="str">
        <f t="shared" si="1695"/>
        <v>CD$12</v>
      </c>
      <c r="CE1424" s="211" t="str">
        <f t="shared" ref="CE1424:CL1425" si="1696">CE1411</f>
        <v>CE$12</v>
      </c>
      <c r="CF1424" s="211" t="str">
        <f t="shared" si="1696"/>
        <v>CF$12</v>
      </c>
      <c r="CG1424" s="211" t="str">
        <f t="shared" si="1696"/>
        <v>CG$12</v>
      </c>
      <c r="CH1424" s="211" t="str">
        <f t="shared" si="1696"/>
        <v>CH$12</v>
      </c>
      <c r="CI1424" s="211" t="str">
        <f t="shared" si="1696"/>
        <v>CI$12</v>
      </c>
      <c r="CJ1424" s="211" t="str">
        <f t="shared" si="1696"/>
        <v>CJ$12</v>
      </c>
      <c r="CK1424" s="211" t="str">
        <f t="shared" si="1696"/>
        <v>CK$12</v>
      </c>
      <c r="CL1424" s="211" t="str">
        <f t="shared" si="1696"/>
        <v>CL$12</v>
      </c>
    </row>
    <row r="1425" spans="2:90" x14ac:dyDescent="0.4">
      <c r="B1425" s="8" t="str">
        <f>B1412</f>
        <v>Primary volume driver</v>
      </c>
      <c r="D1425" t="s">
        <v>1011</v>
      </c>
      <c r="E1425" s="8" t="str">
        <f>ROW()&amp;" "&amp;D1425</f>
        <v>1425 SETUPFEE-S</v>
      </c>
      <c r="G1425" t="s">
        <v>332</v>
      </c>
      <c r="H1425" s="56"/>
      <c r="I1425" s="79"/>
      <c r="J1425" s="79"/>
      <c r="K1425" s="15"/>
      <c r="L1425" s="15"/>
      <c r="M1425" s="15"/>
      <c r="N1425" s="15"/>
      <c r="O1425" s="15"/>
      <c r="P1425" s="15"/>
      <c r="R1425" s="15"/>
      <c r="S1425" s="211" t="str">
        <f t="shared" si="1695"/>
        <v>S$13</v>
      </c>
      <c r="T1425" s="211" t="str">
        <f t="shared" si="1695"/>
        <v>T$13</v>
      </c>
      <c r="U1425" s="211" t="str">
        <f t="shared" si="1695"/>
        <v>U$13</v>
      </c>
      <c r="V1425" s="211" t="str">
        <f t="shared" si="1695"/>
        <v>V$13</v>
      </c>
      <c r="W1425" s="211" t="str">
        <f t="shared" si="1695"/>
        <v>W$13</v>
      </c>
      <c r="X1425" s="211" t="str">
        <f t="shared" si="1695"/>
        <v>X$13</v>
      </c>
      <c r="Y1425" s="211" t="str">
        <f t="shared" si="1695"/>
        <v>Y$13</v>
      </c>
      <c r="Z1425" s="211" t="str">
        <f t="shared" si="1695"/>
        <v>Z$13</v>
      </c>
      <c r="AA1425" s="211" t="str">
        <f t="shared" si="1695"/>
        <v>AA$13</v>
      </c>
      <c r="AB1425" s="211" t="str">
        <f t="shared" si="1695"/>
        <v>AB$13</v>
      </c>
      <c r="AC1425" s="211" t="str">
        <f t="shared" si="1695"/>
        <v>AC$13</v>
      </c>
      <c r="AD1425" s="211" t="str">
        <f t="shared" si="1695"/>
        <v>AD$13</v>
      </c>
      <c r="AE1425" s="211" t="str">
        <f t="shared" si="1695"/>
        <v>AE$13</v>
      </c>
      <c r="AF1425" s="211" t="str">
        <f t="shared" si="1695"/>
        <v>AF$13</v>
      </c>
      <c r="AG1425" s="211" t="str">
        <f t="shared" si="1695"/>
        <v>AG$13</v>
      </c>
      <c r="AH1425" s="211" t="str">
        <f t="shared" si="1695"/>
        <v>AH$13</v>
      </c>
      <c r="AI1425" s="211" t="str">
        <f t="shared" si="1695"/>
        <v>AI$13</v>
      </c>
      <c r="AJ1425" s="211" t="str">
        <f t="shared" si="1695"/>
        <v>AJ$13</v>
      </c>
      <c r="AK1425" s="211" t="str">
        <f t="shared" si="1695"/>
        <v>AK$13</v>
      </c>
      <c r="AL1425" s="211" t="str">
        <f t="shared" si="1695"/>
        <v>AL$13</v>
      </c>
      <c r="AM1425" s="211" t="str">
        <f t="shared" si="1695"/>
        <v>AM$13</v>
      </c>
      <c r="AN1425" s="211" t="str">
        <f t="shared" si="1695"/>
        <v>AN$13</v>
      </c>
      <c r="AO1425" s="211" t="str">
        <f t="shared" si="1695"/>
        <v>AO$13</v>
      </c>
      <c r="AP1425" s="211" t="str">
        <f t="shared" si="1695"/>
        <v>AP$13</v>
      </c>
      <c r="AQ1425" s="211" t="str">
        <f t="shared" si="1695"/>
        <v>AQ$13</v>
      </c>
      <c r="AR1425" s="211" t="str">
        <f t="shared" si="1695"/>
        <v>AR$13</v>
      </c>
      <c r="AS1425" s="211" t="str">
        <f t="shared" si="1695"/>
        <v>AS$13</v>
      </c>
      <c r="AT1425" s="211" t="str">
        <f t="shared" si="1695"/>
        <v>AT$13</v>
      </c>
      <c r="AU1425" s="211" t="str">
        <f t="shared" si="1695"/>
        <v>AU$13</v>
      </c>
      <c r="AV1425" s="211" t="str">
        <f t="shared" si="1695"/>
        <v>AV$13</v>
      </c>
      <c r="AW1425" s="211" t="str">
        <f t="shared" si="1695"/>
        <v>AW$13</v>
      </c>
      <c r="AX1425" s="211" t="str">
        <f t="shared" si="1695"/>
        <v>AX$13</v>
      </c>
      <c r="AY1425" s="211" t="str">
        <f t="shared" si="1695"/>
        <v>AY$13</v>
      </c>
      <c r="AZ1425" s="211" t="str">
        <f t="shared" si="1695"/>
        <v>AZ$13</v>
      </c>
      <c r="BA1425" s="211" t="str">
        <f t="shared" si="1695"/>
        <v>BA$13</v>
      </c>
      <c r="BB1425" s="211" t="str">
        <f t="shared" si="1695"/>
        <v>BB$13</v>
      </c>
      <c r="BC1425" s="211" t="str">
        <f t="shared" si="1695"/>
        <v>BC$13</v>
      </c>
      <c r="BD1425" s="211" t="str">
        <f t="shared" si="1695"/>
        <v>BD$13</v>
      </c>
      <c r="BE1425" s="211" t="str">
        <f t="shared" si="1695"/>
        <v>BE$13</v>
      </c>
      <c r="BF1425" s="211" t="str">
        <f t="shared" si="1695"/>
        <v>BF$13</v>
      </c>
      <c r="BG1425" s="211" t="str">
        <f t="shared" si="1695"/>
        <v>BG$13</v>
      </c>
      <c r="BH1425" s="211" t="str">
        <f t="shared" si="1695"/>
        <v>BH$13</v>
      </c>
      <c r="BI1425" s="211" t="str">
        <f t="shared" si="1695"/>
        <v>BI$13</v>
      </c>
      <c r="BJ1425" s="211" t="str">
        <f t="shared" si="1695"/>
        <v>BJ$13</v>
      </c>
      <c r="BK1425" s="211" t="str">
        <f t="shared" si="1695"/>
        <v>BK$13</v>
      </c>
      <c r="BL1425" s="211" t="str">
        <f t="shared" si="1695"/>
        <v>BL$13</v>
      </c>
      <c r="BM1425" s="211" t="str">
        <f t="shared" si="1695"/>
        <v>BM$13</v>
      </c>
      <c r="BN1425" s="211" t="str">
        <f t="shared" si="1695"/>
        <v>BN$13</v>
      </c>
      <c r="BO1425" s="211" t="str">
        <f t="shared" si="1695"/>
        <v>BO$13</v>
      </c>
      <c r="BP1425" s="211" t="str">
        <f t="shared" si="1695"/>
        <v>BP$13</v>
      </c>
      <c r="BQ1425" s="211" t="str">
        <f t="shared" si="1695"/>
        <v>BQ$13</v>
      </c>
      <c r="BR1425" s="211" t="str">
        <f t="shared" si="1695"/>
        <v>BR$13</v>
      </c>
      <c r="BS1425" s="211" t="str">
        <f t="shared" si="1695"/>
        <v>BS$13</v>
      </c>
      <c r="BT1425" s="211" t="str">
        <f t="shared" si="1695"/>
        <v>BT$13</v>
      </c>
      <c r="BU1425" s="211" t="str">
        <f t="shared" si="1695"/>
        <v>BU$13</v>
      </c>
      <c r="BV1425" s="211" t="str">
        <f t="shared" si="1695"/>
        <v>BV$13</v>
      </c>
      <c r="BW1425" s="211" t="str">
        <f t="shared" si="1695"/>
        <v>BW$13</v>
      </c>
      <c r="BX1425" s="211" t="str">
        <f t="shared" si="1695"/>
        <v>BX$13</v>
      </c>
      <c r="BY1425" s="211" t="str">
        <f t="shared" si="1695"/>
        <v>BY$13</v>
      </c>
      <c r="BZ1425" s="211" t="str">
        <f t="shared" si="1695"/>
        <v>BZ$13</v>
      </c>
      <c r="CA1425" s="211" t="str">
        <f t="shared" si="1695"/>
        <v>CA$13</v>
      </c>
      <c r="CB1425" s="211" t="str">
        <f t="shared" si="1695"/>
        <v>CB$13</v>
      </c>
      <c r="CC1425" s="211" t="str">
        <f t="shared" si="1695"/>
        <v>CC$13</v>
      </c>
      <c r="CD1425" s="211" t="str">
        <f t="shared" si="1695"/>
        <v>CD$13</v>
      </c>
      <c r="CE1425" s="211" t="str">
        <f t="shared" ref="CE1425:CK1425" si="1697">CE1412</f>
        <v>CE$13</v>
      </c>
      <c r="CF1425" s="211" t="str">
        <f t="shared" si="1697"/>
        <v>CF$13</v>
      </c>
      <c r="CG1425" s="211" t="str">
        <f t="shared" si="1697"/>
        <v>CG$13</v>
      </c>
      <c r="CH1425" s="211" t="str">
        <f t="shared" si="1697"/>
        <v>CH$13</v>
      </c>
      <c r="CI1425" s="211" t="str">
        <f t="shared" si="1697"/>
        <v>CI$13</v>
      </c>
      <c r="CJ1425" s="211" t="str">
        <f t="shared" si="1697"/>
        <v>CJ$13</v>
      </c>
      <c r="CK1425" s="211" t="str">
        <f t="shared" si="1697"/>
        <v>CK$13</v>
      </c>
      <c r="CL1425" s="211" t="str">
        <f t="shared" si="1696"/>
        <v>CL$13</v>
      </c>
    </row>
    <row r="1426" spans="2:90" x14ac:dyDescent="0.4">
      <c r="B1426" s="89" t="str">
        <f>B1417</f>
        <v>Setup fees:</v>
      </c>
      <c r="D1426" t="s">
        <v>1011</v>
      </c>
      <c r="E1426" s="8" t="str">
        <f t="shared" ref="E1426:E1429" si="1698">ROW()&amp;" "&amp;D1426</f>
        <v>1426 SETUPFEE-S</v>
      </c>
      <c r="G1426" t="s">
        <v>332</v>
      </c>
      <c r="H1426" s="12"/>
      <c r="I1426" s="60"/>
      <c r="J1426" s="60"/>
      <c r="K1426" s="15"/>
      <c r="L1426" s="15"/>
      <c r="M1426" s="15"/>
      <c r="N1426" s="15"/>
      <c r="O1426" s="15"/>
      <c r="P1426" s="15"/>
      <c r="R1426" s="15"/>
      <c r="S1426" s="211">
        <f t="shared" ref="S1426:CD1426" si="1699">S1414</f>
        <v>0</v>
      </c>
      <c r="T1426" s="211">
        <f t="shared" si="1699"/>
        <v>0</v>
      </c>
      <c r="U1426" s="211">
        <f t="shared" si="1699"/>
        <v>0</v>
      </c>
      <c r="V1426" s="211">
        <f t="shared" si="1699"/>
        <v>0</v>
      </c>
      <c r="W1426" s="211">
        <f t="shared" si="1699"/>
        <v>0</v>
      </c>
      <c r="X1426" s="211">
        <f t="shared" si="1699"/>
        <v>0</v>
      </c>
      <c r="Y1426" s="211">
        <f t="shared" si="1699"/>
        <v>0</v>
      </c>
      <c r="Z1426" s="211">
        <f t="shared" si="1699"/>
        <v>0</v>
      </c>
      <c r="AA1426" s="211">
        <f t="shared" si="1699"/>
        <v>0</v>
      </c>
      <c r="AB1426" s="211">
        <f t="shared" si="1699"/>
        <v>0</v>
      </c>
      <c r="AC1426" s="211">
        <f t="shared" si="1699"/>
        <v>0</v>
      </c>
      <c r="AD1426" s="211">
        <f t="shared" si="1699"/>
        <v>0</v>
      </c>
      <c r="AE1426" s="211">
        <f t="shared" si="1699"/>
        <v>0</v>
      </c>
      <c r="AF1426" s="211">
        <f t="shared" si="1699"/>
        <v>0</v>
      </c>
      <c r="AG1426" s="211">
        <f t="shared" si="1699"/>
        <v>0</v>
      </c>
      <c r="AH1426" s="211">
        <f t="shared" si="1699"/>
        <v>0</v>
      </c>
      <c r="AI1426" s="211">
        <f t="shared" si="1699"/>
        <v>0</v>
      </c>
      <c r="AJ1426" s="211">
        <f t="shared" si="1699"/>
        <v>0</v>
      </c>
      <c r="AK1426" s="211">
        <f t="shared" si="1699"/>
        <v>0</v>
      </c>
      <c r="AL1426" s="211">
        <f t="shared" si="1699"/>
        <v>0</v>
      </c>
      <c r="AM1426" s="211">
        <f t="shared" si="1699"/>
        <v>0</v>
      </c>
      <c r="AN1426" s="211">
        <f t="shared" si="1699"/>
        <v>0</v>
      </c>
      <c r="AO1426" s="211">
        <f t="shared" si="1699"/>
        <v>0</v>
      </c>
      <c r="AP1426" s="211">
        <f t="shared" si="1699"/>
        <v>0</v>
      </c>
      <c r="AQ1426" s="211">
        <f t="shared" si="1699"/>
        <v>0</v>
      </c>
      <c r="AR1426" s="211">
        <f t="shared" si="1699"/>
        <v>0</v>
      </c>
      <c r="AS1426" s="211">
        <f t="shared" si="1699"/>
        <v>0</v>
      </c>
      <c r="AT1426" s="211">
        <f t="shared" si="1699"/>
        <v>0</v>
      </c>
      <c r="AU1426" s="211">
        <f t="shared" si="1699"/>
        <v>0</v>
      </c>
      <c r="AV1426" s="211">
        <f t="shared" si="1699"/>
        <v>0</v>
      </c>
      <c r="AW1426" s="211">
        <f t="shared" si="1699"/>
        <v>0</v>
      </c>
      <c r="AX1426" s="211">
        <f t="shared" si="1699"/>
        <v>0</v>
      </c>
      <c r="AY1426" s="211">
        <f t="shared" si="1699"/>
        <v>0</v>
      </c>
      <c r="AZ1426" s="211">
        <f t="shared" si="1699"/>
        <v>0</v>
      </c>
      <c r="BA1426" s="211">
        <f t="shared" si="1699"/>
        <v>0</v>
      </c>
      <c r="BB1426" s="211">
        <f t="shared" si="1699"/>
        <v>0</v>
      </c>
      <c r="BC1426" s="211">
        <f t="shared" si="1699"/>
        <v>0</v>
      </c>
      <c r="BD1426" s="211">
        <f t="shared" si="1699"/>
        <v>0</v>
      </c>
      <c r="BE1426" s="211">
        <f t="shared" si="1699"/>
        <v>0</v>
      </c>
      <c r="BF1426" s="211">
        <f t="shared" si="1699"/>
        <v>0</v>
      </c>
      <c r="BG1426" s="211">
        <f t="shared" si="1699"/>
        <v>0</v>
      </c>
      <c r="BH1426" s="211">
        <f t="shared" si="1699"/>
        <v>0</v>
      </c>
      <c r="BI1426" s="211">
        <f t="shared" si="1699"/>
        <v>0</v>
      </c>
      <c r="BJ1426" s="211">
        <f t="shared" si="1699"/>
        <v>0</v>
      </c>
      <c r="BK1426" s="211">
        <f t="shared" si="1699"/>
        <v>0</v>
      </c>
      <c r="BL1426" s="211">
        <f t="shared" si="1699"/>
        <v>0</v>
      </c>
      <c r="BM1426" s="211">
        <f t="shared" si="1699"/>
        <v>0</v>
      </c>
      <c r="BN1426" s="211">
        <f t="shared" si="1699"/>
        <v>0</v>
      </c>
      <c r="BO1426" s="211">
        <f t="shared" si="1699"/>
        <v>0</v>
      </c>
      <c r="BP1426" s="211">
        <f t="shared" si="1699"/>
        <v>0</v>
      </c>
      <c r="BQ1426" s="211">
        <f t="shared" si="1699"/>
        <v>0</v>
      </c>
      <c r="BR1426" s="211">
        <f t="shared" si="1699"/>
        <v>0</v>
      </c>
      <c r="BS1426" s="211">
        <f t="shared" si="1699"/>
        <v>0</v>
      </c>
      <c r="BT1426" s="211">
        <f t="shared" si="1699"/>
        <v>0</v>
      </c>
      <c r="BU1426" s="211">
        <f t="shared" si="1699"/>
        <v>0</v>
      </c>
      <c r="BV1426" s="211">
        <f t="shared" si="1699"/>
        <v>0</v>
      </c>
      <c r="BW1426" s="211">
        <f t="shared" si="1699"/>
        <v>0</v>
      </c>
      <c r="BX1426" s="211">
        <f t="shared" si="1699"/>
        <v>0</v>
      </c>
      <c r="BY1426" s="211">
        <f t="shared" si="1699"/>
        <v>0</v>
      </c>
      <c r="BZ1426" s="211">
        <f t="shared" si="1699"/>
        <v>0</v>
      </c>
      <c r="CA1426" s="211">
        <f t="shared" si="1699"/>
        <v>0</v>
      </c>
      <c r="CB1426" s="211">
        <f t="shared" si="1699"/>
        <v>0</v>
      </c>
      <c r="CC1426" s="211">
        <f t="shared" si="1699"/>
        <v>0</v>
      </c>
      <c r="CD1426" s="211">
        <f t="shared" si="1699"/>
        <v>0</v>
      </c>
      <c r="CE1426" s="211">
        <f t="shared" ref="CE1426:CL1426" si="1700">CE1414</f>
        <v>0</v>
      </c>
      <c r="CF1426" s="211">
        <f t="shared" si="1700"/>
        <v>0</v>
      </c>
      <c r="CG1426" s="211">
        <f t="shared" si="1700"/>
        <v>0</v>
      </c>
      <c r="CH1426" s="211">
        <f t="shared" si="1700"/>
        <v>0</v>
      </c>
      <c r="CI1426" s="211">
        <f t="shared" si="1700"/>
        <v>0</v>
      </c>
      <c r="CJ1426" s="211">
        <f t="shared" si="1700"/>
        <v>0</v>
      </c>
      <c r="CK1426" s="211">
        <f t="shared" si="1700"/>
        <v>0</v>
      </c>
      <c r="CL1426" s="211">
        <f t="shared" si="1700"/>
        <v>0</v>
      </c>
    </row>
    <row r="1427" spans="2:90" x14ac:dyDescent="0.4">
      <c r="B1427" s="235" t="str">
        <f>IFERROR(SUBSTITUTE(TRIM(MID(B1417, SEARCH("-", B1417) + 1, LEN(B1417))),":",""),"no unit")</f>
        <v>no unit</v>
      </c>
      <c r="D1427" t="s">
        <v>1011</v>
      </c>
      <c r="E1427" s="8" t="str">
        <f t="shared" si="1698"/>
        <v>1427 SETUPFEE-S</v>
      </c>
      <c r="G1427" t="s">
        <v>332</v>
      </c>
      <c r="H1427" s="12"/>
      <c r="I1427" s="60"/>
      <c r="J1427" s="60"/>
      <c r="K1427" s="15"/>
      <c r="L1427" s="15"/>
      <c r="M1427" s="15"/>
      <c r="N1427" s="15"/>
      <c r="O1427" s="15"/>
      <c r="P1427" s="15"/>
      <c r="R1427" s="15"/>
      <c r="S1427" s="211"/>
      <c r="T1427" s="211"/>
      <c r="U1427" s="211"/>
      <c r="V1427" s="211"/>
      <c r="W1427" s="211"/>
      <c r="X1427" s="211"/>
      <c r="Y1427" s="211"/>
      <c r="Z1427" s="211"/>
      <c r="AA1427" s="211"/>
      <c r="AB1427" s="211"/>
      <c r="AC1427" s="211"/>
      <c r="AD1427" s="211"/>
      <c r="AE1427" s="211"/>
      <c r="AF1427" s="211"/>
      <c r="AG1427" s="211"/>
      <c r="AH1427" s="211"/>
      <c r="AI1427" s="211"/>
      <c r="AJ1427" s="211"/>
      <c r="AK1427" s="211"/>
      <c r="AL1427" s="211"/>
      <c r="AM1427" s="211"/>
      <c r="AN1427" s="211"/>
      <c r="AO1427" s="211"/>
      <c r="AP1427" s="211"/>
      <c r="AQ1427" s="211"/>
      <c r="AR1427" s="211"/>
      <c r="AS1427" s="211"/>
      <c r="AT1427" s="211"/>
      <c r="AU1427" s="211"/>
      <c r="AV1427" s="211"/>
      <c r="AW1427" s="211"/>
      <c r="AX1427" s="211"/>
      <c r="AY1427" s="211"/>
      <c r="AZ1427" s="211"/>
      <c r="BA1427" s="211"/>
      <c r="BB1427" s="211"/>
      <c r="BC1427" s="211"/>
      <c r="BD1427" s="211"/>
      <c r="BE1427" s="211"/>
      <c r="BF1427" s="211"/>
      <c r="BG1427" s="211"/>
      <c r="BH1427" s="211"/>
      <c r="BI1427" s="211"/>
      <c r="BJ1427" s="211"/>
      <c r="BK1427" s="211"/>
      <c r="BL1427" s="211"/>
      <c r="BM1427" s="211"/>
      <c r="BN1427" s="211"/>
      <c r="BO1427" s="211"/>
      <c r="BP1427" s="211"/>
      <c r="BQ1427" s="211"/>
      <c r="BR1427" s="211"/>
      <c r="BS1427" s="211"/>
      <c r="BT1427" s="211"/>
      <c r="BU1427" s="211"/>
      <c r="BV1427" s="211"/>
      <c r="BW1427" s="211"/>
      <c r="BX1427" s="211"/>
      <c r="BY1427" s="211"/>
      <c r="BZ1427" s="211"/>
      <c r="CA1427" s="211"/>
      <c r="CB1427" s="211"/>
      <c r="CC1427" s="211"/>
      <c r="CD1427" s="211"/>
      <c r="CE1427" s="211"/>
      <c r="CF1427" s="211"/>
      <c r="CG1427" s="211"/>
      <c r="CH1427" s="211"/>
      <c r="CI1427" s="211"/>
      <c r="CJ1427" s="211"/>
      <c r="CK1427" s="211"/>
      <c r="CL1427" s="211"/>
    </row>
    <row r="1428" spans="2:90" x14ac:dyDescent="0.4">
      <c r="B1428" s="89" t="str">
        <f>B1415</f>
        <v>Secondary revenue driver</v>
      </c>
      <c r="D1428" t="s">
        <v>1011</v>
      </c>
      <c r="E1428" s="8" t="str">
        <f t="shared" si="1698"/>
        <v>1428 SETUPFEE-S</v>
      </c>
      <c r="G1428" t="s">
        <v>332</v>
      </c>
      <c r="H1428" s="90"/>
      <c r="I1428" s="209"/>
      <c r="J1428" s="209"/>
      <c r="K1428" s="210"/>
      <c r="L1428" s="210"/>
      <c r="M1428" s="210"/>
      <c r="N1428" s="210"/>
      <c r="O1428" s="210"/>
      <c r="P1428" s="210"/>
      <c r="R1428" s="210"/>
      <c r="S1428" s="4" t="str">
        <f t="shared" ref="S1428:CD1428" si="1701">ADDRESS(ROW(S1420),COLUMN(S1420),2)</f>
        <v>S$1420</v>
      </c>
      <c r="T1428" s="4" t="str">
        <f t="shared" si="1701"/>
        <v>T$1420</v>
      </c>
      <c r="U1428" s="4" t="str">
        <f t="shared" si="1701"/>
        <v>U$1420</v>
      </c>
      <c r="V1428" s="4" t="str">
        <f t="shared" si="1701"/>
        <v>V$1420</v>
      </c>
      <c r="W1428" s="4" t="str">
        <f t="shared" si="1701"/>
        <v>W$1420</v>
      </c>
      <c r="X1428" s="4" t="str">
        <f t="shared" si="1701"/>
        <v>X$1420</v>
      </c>
      <c r="Y1428" s="4" t="str">
        <f t="shared" si="1701"/>
        <v>Y$1420</v>
      </c>
      <c r="Z1428" s="4" t="str">
        <f t="shared" si="1701"/>
        <v>Z$1420</v>
      </c>
      <c r="AA1428" s="4" t="str">
        <f t="shared" si="1701"/>
        <v>AA$1420</v>
      </c>
      <c r="AB1428" s="4" t="str">
        <f t="shared" si="1701"/>
        <v>AB$1420</v>
      </c>
      <c r="AC1428" s="4" t="str">
        <f t="shared" si="1701"/>
        <v>AC$1420</v>
      </c>
      <c r="AD1428" s="4" t="str">
        <f t="shared" si="1701"/>
        <v>AD$1420</v>
      </c>
      <c r="AE1428" s="4" t="str">
        <f t="shared" si="1701"/>
        <v>AE$1420</v>
      </c>
      <c r="AF1428" s="4" t="str">
        <f t="shared" si="1701"/>
        <v>AF$1420</v>
      </c>
      <c r="AG1428" s="4" t="str">
        <f t="shared" si="1701"/>
        <v>AG$1420</v>
      </c>
      <c r="AH1428" s="4" t="str">
        <f t="shared" si="1701"/>
        <v>AH$1420</v>
      </c>
      <c r="AI1428" s="4" t="str">
        <f t="shared" si="1701"/>
        <v>AI$1420</v>
      </c>
      <c r="AJ1428" s="4" t="str">
        <f t="shared" si="1701"/>
        <v>AJ$1420</v>
      </c>
      <c r="AK1428" s="4" t="str">
        <f t="shared" si="1701"/>
        <v>AK$1420</v>
      </c>
      <c r="AL1428" s="4" t="str">
        <f t="shared" si="1701"/>
        <v>AL$1420</v>
      </c>
      <c r="AM1428" s="4" t="str">
        <f t="shared" si="1701"/>
        <v>AM$1420</v>
      </c>
      <c r="AN1428" s="4" t="str">
        <f t="shared" si="1701"/>
        <v>AN$1420</v>
      </c>
      <c r="AO1428" s="4" t="str">
        <f t="shared" si="1701"/>
        <v>AO$1420</v>
      </c>
      <c r="AP1428" s="4" t="str">
        <f t="shared" si="1701"/>
        <v>AP$1420</v>
      </c>
      <c r="AQ1428" s="4" t="str">
        <f t="shared" si="1701"/>
        <v>AQ$1420</v>
      </c>
      <c r="AR1428" s="4" t="str">
        <f t="shared" si="1701"/>
        <v>AR$1420</v>
      </c>
      <c r="AS1428" s="4" t="str">
        <f t="shared" si="1701"/>
        <v>AS$1420</v>
      </c>
      <c r="AT1428" s="4" t="str">
        <f t="shared" si="1701"/>
        <v>AT$1420</v>
      </c>
      <c r="AU1428" s="4" t="str">
        <f t="shared" si="1701"/>
        <v>AU$1420</v>
      </c>
      <c r="AV1428" s="4" t="str">
        <f t="shared" si="1701"/>
        <v>AV$1420</v>
      </c>
      <c r="AW1428" s="4" t="str">
        <f t="shared" si="1701"/>
        <v>AW$1420</v>
      </c>
      <c r="AX1428" s="4" t="str">
        <f t="shared" si="1701"/>
        <v>AX$1420</v>
      </c>
      <c r="AY1428" s="4" t="str">
        <f t="shared" si="1701"/>
        <v>AY$1420</v>
      </c>
      <c r="AZ1428" s="4" t="str">
        <f t="shared" si="1701"/>
        <v>AZ$1420</v>
      </c>
      <c r="BA1428" s="4" t="str">
        <f t="shared" si="1701"/>
        <v>BA$1420</v>
      </c>
      <c r="BB1428" s="4" t="str">
        <f t="shared" si="1701"/>
        <v>BB$1420</v>
      </c>
      <c r="BC1428" s="4" t="str">
        <f t="shared" si="1701"/>
        <v>BC$1420</v>
      </c>
      <c r="BD1428" s="4" t="str">
        <f t="shared" si="1701"/>
        <v>BD$1420</v>
      </c>
      <c r="BE1428" s="4" t="str">
        <f t="shared" si="1701"/>
        <v>BE$1420</v>
      </c>
      <c r="BF1428" s="4" t="str">
        <f t="shared" si="1701"/>
        <v>BF$1420</v>
      </c>
      <c r="BG1428" s="4" t="str">
        <f t="shared" si="1701"/>
        <v>BG$1420</v>
      </c>
      <c r="BH1428" s="4" t="str">
        <f t="shared" si="1701"/>
        <v>BH$1420</v>
      </c>
      <c r="BI1428" s="4" t="str">
        <f t="shared" si="1701"/>
        <v>BI$1420</v>
      </c>
      <c r="BJ1428" s="4" t="str">
        <f t="shared" si="1701"/>
        <v>BJ$1420</v>
      </c>
      <c r="BK1428" s="4" t="str">
        <f t="shared" si="1701"/>
        <v>BK$1420</v>
      </c>
      <c r="BL1428" s="4" t="str">
        <f t="shared" si="1701"/>
        <v>BL$1420</v>
      </c>
      <c r="BM1428" s="4" t="str">
        <f t="shared" si="1701"/>
        <v>BM$1420</v>
      </c>
      <c r="BN1428" s="4" t="str">
        <f t="shared" si="1701"/>
        <v>BN$1420</v>
      </c>
      <c r="BO1428" s="4" t="str">
        <f t="shared" si="1701"/>
        <v>BO$1420</v>
      </c>
      <c r="BP1428" s="4" t="str">
        <f t="shared" si="1701"/>
        <v>BP$1420</v>
      </c>
      <c r="BQ1428" s="4" t="str">
        <f t="shared" si="1701"/>
        <v>BQ$1420</v>
      </c>
      <c r="BR1428" s="4" t="str">
        <f t="shared" si="1701"/>
        <v>BR$1420</v>
      </c>
      <c r="BS1428" s="4" t="str">
        <f t="shared" si="1701"/>
        <v>BS$1420</v>
      </c>
      <c r="BT1428" s="4" t="str">
        <f t="shared" si="1701"/>
        <v>BT$1420</v>
      </c>
      <c r="BU1428" s="4" t="str">
        <f t="shared" si="1701"/>
        <v>BU$1420</v>
      </c>
      <c r="BV1428" s="4" t="str">
        <f t="shared" si="1701"/>
        <v>BV$1420</v>
      </c>
      <c r="BW1428" s="4" t="str">
        <f t="shared" si="1701"/>
        <v>BW$1420</v>
      </c>
      <c r="BX1428" s="4" t="str">
        <f t="shared" si="1701"/>
        <v>BX$1420</v>
      </c>
      <c r="BY1428" s="4" t="str">
        <f t="shared" si="1701"/>
        <v>BY$1420</v>
      </c>
      <c r="BZ1428" s="4" t="str">
        <f t="shared" si="1701"/>
        <v>BZ$1420</v>
      </c>
      <c r="CA1428" s="4" t="str">
        <f t="shared" si="1701"/>
        <v>CA$1420</v>
      </c>
      <c r="CB1428" s="4" t="str">
        <f t="shared" si="1701"/>
        <v>CB$1420</v>
      </c>
      <c r="CC1428" s="4" t="str">
        <f t="shared" si="1701"/>
        <v>CC$1420</v>
      </c>
      <c r="CD1428" s="4" t="str">
        <f t="shared" si="1701"/>
        <v>CD$1420</v>
      </c>
      <c r="CE1428" s="4" t="str">
        <f t="shared" ref="CE1428:CL1428" si="1702">ADDRESS(ROW(CE1420),COLUMN(CE1420),2)</f>
        <v>CE$1420</v>
      </c>
      <c r="CF1428" s="4" t="str">
        <f t="shared" si="1702"/>
        <v>CF$1420</v>
      </c>
      <c r="CG1428" s="4" t="str">
        <f t="shared" si="1702"/>
        <v>CG$1420</v>
      </c>
      <c r="CH1428" s="4" t="str">
        <f t="shared" si="1702"/>
        <v>CH$1420</v>
      </c>
      <c r="CI1428" s="4" t="str">
        <f t="shared" si="1702"/>
        <v>CI$1420</v>
      </c>
      <c r="CJ1428" s="4" t="str">
        <f t="shared" si="1702"/>
        <v>CJ$1420</v>
      </c>
      <c r="CK1428" s="4" t="str">
        <f t="shared" si="1702"/>
        <v>CK$1420</v>
      </c>
      <c r="CL1428" s="4" t="str">
        <f t="shared" si="1702"/>
        <v>CL$1420</v>
      </c>
    </row>
    <row r="1429" spans="2:90" x14ac:dyDescent="0.4">
      <c r="B1429" s="8" t="str">
        <f>B1416</f>
        <v>Secondary volume driver</v>
      </c>
      <c r="D1429" t="s">
        <v>1011</v>
      </c>
      <c r="E1429" s="8" t="str">
        <f t="shared" si="1698"/>
        <v>1429 SETUPFEE-S</v>
      </c>
      <c r="G1429" t="s">
        <v>332</v>
      </c>
      <c r="H1429" s="12"/>
      <c r="I1429" s="60"/>
      <c r="J1429" s="60"/>
      <c r="K1429" s="15"/>
      <c r="L1429" s="15"/>
      <c r="M1429" s="15"/>
      <c r="N1429" s="15"/>
      <c r="O1429" s="15"/>
      <c r="P1429" s="15"/>
      <c r="R1429" s="15"/>
      <c r="S1429" s="211" t="str">
        <f t="shared" ref="S1429:CD1429" si="1703">S1416</f>
        <v>S$15</v>
      </c>
      <c r="T1429" s="211" t="str">
        <f t="shared" si="1703"/>
        <v>T$15</v>
      </c>
      <c r="U1429" s="211" t="str">
        <f t="shared" si="1703"/>
        <v>U$15</v>
      </c>
      <c r="V1429" s="211" t="str">
        <f t="shared" si="1703"/>
        <v>V$15</v>
      </c>
      <c r="W1429" s="211" t="str">
        <f t="shared" si="1703"/>
        <v>W$15</v>
      </c>
      <c r="X1429" s="211" t="str">
        <f t="shared" si="1703"/>
        <v>X$15</v>
      </c>
      <c r="Y1429" s="211" t="str">
        <f t="shared" si="1703"/>
        <v>Y$15</v>
      </c>
      <c r="Z1429" s="211" t="str">
        <f t="shared" si="1703"/>
        <v>Z$15</v>
      </c>
      <c r="AA1429" s="211" t="str">
        <f t="shared" si="1703"/>
        <v>AA$15</v>
      </c>
      <c r="AB1429" s="211" t="str">
        <f t="shared" si="1703"/>
        <v>AB$15</v>
      </c>
      <c r="AC1429" s="211" t="str">
        <f t="shared" si="1703"/>
        <v>AC$15</v>
      </c>
      <c r="AD1429" s="211" t="str">
        <f t="shared" si="1703"/>
        <v>AD$15</v>
      </c>
      <c r="AE1429" s="211" t="str">
        <f t="shared" si="1703"/>
        <v>AE$15</v>
      </c>
      <c r="AF1429" s="211" t="str">
        <f t="shared" si="1703"/>
        <v>AF$15</v>
      </c>
      <c r="AG1429" s="211" t="str">
        <f t="shared" si="1703"/>
        <v>AG$15</v>
      </c>
      <c r="AH1429" s="211" t="str">
        <f t="shared" si="1703"/>
        <v>AH$15</v>
      </c>
      <c r="AI1429" s="211" t="str">
        <f t="shared" si="1703"/>
        <v>AI$15</v>
      </c>
      <c r="AJ1429" s="211" t="str">
        <f t="shared" si="1703"/>
        <v>AJ$15</v>
      </c>
      <c r="AK1429" s="211" t="str">
        <f t="shared" si="1703"/>
        <v>AK$15</v>
      </c>
      <c r="AL1429" s="211" t="str">
        <f t="shared" si="1703"/>
        <v>AL$15</v>
      </c>
      <c r="AM1429" s="211" t="str">
        <f t="shared" si="1703"/>
        <v>AM$15</v>
      </c>
      <c r="AN1429" s="211" t="str">
        <f t="shared" si="1703"/>
        <v>AN$15</v>
      </c>
      <c r="AO1429" s="211" t="str">
        <f t="shared" si="1703"/>
        <v>AO$15</v>
      </c>
      <c r="AP1429" s="211" t="str">
        <f t="shared" si="1703"/>
        <v>AP$15</v>
      </c>
      <c r="AQ1429" s="211" t="str">
        <f t="shared" si="1703"/>
        <v>AQ$15</v>
      </c>
      <c r="AR1429" s="211" t="str">
        <f t="shared" si="1703"/>
        <v>AR$15</v>
      </c>
      <c r="AS1429" s="211" t="str">
        <f t="shared" si="1703"/>
        <v>AS$15</v>
      </c>
      <c r="AT1429" s="211" t="str">
        <f t="shared" si="1703"/>
        <v>AT$15</v>
      </c>
      <c r="AU1429" s="211" t="str">
        <f t="shared" si="1703"/>
        <v>AU$15</v>
      </c>
      <c r="AV1429" s="211" t="str">
        <f t="shared" si="1703"/>
        <v>AV$15</v>
      </c>
      <c r="AW1429" s="211" t="str">
        <f t="shared" si="1703"/>
        <v>AW$15</v>
      </c>
      <c r="AX1429" s="211" t="str">
        <f t="shared" si="1703"/>
        <v>AX$15</v>
      </c>
      <c r="AY1429" s="211" t="str">
        <f t="shared" si="1703"/>
        <v>AY$15</v>
      </c>
      <c r="AZ1429" s="211" t="str">
        <f t="shared" si="1703"/>
        <v>AZ$15</v>
      </c>
      <c r="BA1429" s="211" t="str">
        <f t="shared" si="1703"/>
        <v>BA$15</v>
      </c>
      <c r="BB1429" s="211" t="str">
        <f t="shared" si="1703"/>
        <v>BB$15</v>
      </c>
      <c r="BC1429" s="211" t="str">
        <f t="shared" si="1703"/>
        <v>BC$15</v>
      </c>
      <c r="BD1429" s="211" t="str">
        <f t="shared" si="1703"/>
        <v>BD$15</v>
      </c>
      <c r="BE1429" s="211" t="str">
        <f t="shared" si="1703"/>
        <v>BE$15</v>
      </c>
      <c r="BF1429" s="211" t="str">
        <f t="shared" si="1703"/>
        <v>BF$15</v>
      </c>
      <c r="BG1429" s="211" t="str">
        <f t="shared" si="1703"/>
        <v>BG$15</v>
      </c>
      <c r="BH1429" s="211" t="str">
        <f t="shared" si="1703"/>
        <v>BH$15</v>
      </c>
      <c r="BI1429" s="211" t="str">
        <f t="shared" si="1703"/>
        <v>BI$15</v>
      </c>
      <c r="BJ1429" s="211" t="str">
        <f t="shared" si="1703"/>
        <v>BJ$15</v>
      </c>
      <c r="BK1429" s="211" t="str">
        <f t="shared" si="1703"/>
        <v>BK$15</v>
      </c>
      <c r="BL1429" s="211" t="str">
        <f t="shared" si="1703"/>
        <v>BL$15</v>
      </c>
      <c r="BM1429" s="211" t="str">
        <f t="shared" si="1703"/>
        <v>BM$15</v>
      </c>
      <c r="BN1429" s="211" t="str">
        <f t="shared" si="1703"/>
        <v>BN$15</v>
      </c>
      <c r="BO1429" s="211" t="str">
        <f t="shared" si="1703"/>
        <v>BO$15</v>
      </c>
      <c r="BP1429" s="211" t="str">
        <f t="shared" si="1703"/>
        <v>BP$15</v>
      </c>
      <c r="BQ1429" s="211" t="str">
        <f t="shared" si="1703"/>
        <v>BQ$15</v>
      </c>
      <c r="BR1429" s="211" t="str">
        <f t="shared" si="1703"/>
        <v>BR$15</v>
      </c>
      <c r="BS1429" s="211" t="str">
        <f t="shared" si="1703"/>
        <v>BS$15</v>
      </c>
      <c r="BT1429" s="211" t="str">
        <f t="shared" si="1703"/>
        <v>BT$15</v>
      </c>
      <c r="BU1429" s="211" t="str">
        <f t="shared" si="1703"/>
        <v>BU$15</v>
      </c>
      <c r="BV1429" s="211" t="str">
        <f t="shared" si="1703"/>
        <v>BV$15</v>
      </c>
      <c r="BW1429" s="211" t="str">
        <f t="shared" si="1703"/>
        <v>BW$15</v>
      </c>
      <c r="BX1429" s="211" t="str">
        <f t="shared" si="1703"/>
        <v>BX$15</v>
      </c>
      <c r="BY1429" s="211" t="str">
        <f t="shared" si="1703"/>
        <v>BY$15</v>
      </c>
      <c r="BZ1429" s="211" t="str">
        <f t="shared" si="1703"/>
        <v>BZ$15</v>
      </c>
      <c r="CA1429" s="211" t="str">
        <f t="shared" si="1703"/>
        <v>CA$15</v>
      </c>
      <c r="CB1429" s="211" t="str">
        <f t="shared" si="1703"/>
        <v>CB$15</v>
      </c>
      <c r="CC1429" s="211" t="str">
        <f t="shared" si="1703"/>
        <v>CC$15</v>
      </c>
      <c r="CD1429" s="211" t="str">
        <f t="shared" si="1703"/>
        <v>CD$15</v>
      </c>
      <c r="CE1429" s="211" t="str">
        <f t="shared" ref="CE1429:CL1429" si="1704">CE1416</f>
        <v>CE$15</v>
      </c>
      <c r="CF1429" s="211" t="str">
        <f t="shared" si="1704"/>
        <v>CF$15</v>
      </c>
      <c r="CG1429" s="211" t="str">
        <f t="shared" si="1704"/>
        <v>CG$15</v>
      </c>
      <c r="CH1429" s="211" t="str">
        <f t="shared" si="1704"/>
        <v>CH$15</v>
      </c>
      <c r="CI1429" s="211" t="str">
        <f t="shared" si="1704"/>
        <v>CI$15</v>
      </c>
      <c r="CJ1429" s="211" t="str">
        <f t="shared" si="1704"/>
        <v>CJ$15</v>
      </c>
      <c r="CK1429" s="211" t="str">
        <f t="shared" si="1704"/>
        <v>CK$15</v>
      </c>
      <c r="CL1429" s="211" t="str">
        <f t="shared" si="1704"/>
        <v>CL$15</v>
      </c>
    </row>
    <row r="1430" spans="2:90" x14ac:dyDescent="0.4">
      <c r="E1430" s="8"/>
      <c r="H1430" s="12"/>
      <c r="I1430" s="60"/>
      <c r="J1430" s="60"/>
      <c r="K1430" s="15"/>
      <c r="L1430" s="15"/>
      <c r="M1430" s="15"/>
      <c r="N1430" s="15"/>
      <c r="O1430" s="15"/>
      <c r="P1430" s="15"/>
      <c r="R1430" s="15"/>
      <c r="S1430" s="211"/>
      <c r="T1430" s="211"/>
      <c r="U1430" s="211"/>
      <c r="V1430" s="211"/>
      <c r="W1430" s="211"/>
      <c r="X1430" s="211"/>
      <c r="Y1430" s="211"/>
      <c r="Z1430" s="211"/>
      <c r="AA1430" s="211"/>
      <c r="AB1430" s="211"/>
      <c r="AC1430" s="211"/>
      <c r="AD1430" s="211"/>
      <c r="AE1430" s="211"/>
      <c r="AF1430" s="211"/>
      <c r="AG1430" s="211"/>
      <c r="AH1430" s="211"/>
      <c r="AI1430" s="211"/>
      <c r="AJ1430" s="211"/>
      <c r="AK1430" s="211"/>
      <c r="AL1430" s="211"/>
      <c r="AM1430" s="211"/>
      <c r="AN1430" s="211"/>
      <c r="AO1430" s="211"/>
      <c r="AP1430" s="211"/>
      <c r="AQ1430" s="211"/>
      <c r="AR1430" s="211"/>
      <c r="AS1430" s="211"/>
      <c r="AT1430" s="211"/>
      <c r="AU1430" s="211"/>
      <c r="AV1430" s="211"/>
      <c r="AW1430" s="211"/>
      <c r="AX1430" s="211"/>
      <c r="AY1430" s="211"/>
      <c r="AZ1430" s="211"/>
      <c r="BA1430" s="211"/>
      <c r="BB1430" s="211"/>
      <c r="BC1430" s="211"/>
      <c r="BD1430" s="211"/>
      <c r="BE1430" s="211"/>
      <c r="BF1430" s="211"/>
      <c r="BG1430" s="211"/>
      <c r="BH1430" s="211"/>
      <c r="BI1430" s="211"/>
      <c r="BJ1430" s="211"/>
      <c r="BK1430" s="211"/>
      <c r="BL1430" s="211"/>
      <c r="BM1430" s="211"/>
      <c r="BN1430" s="211"/>
      <c r="BO1430" s="211"/>
      <c r="BP1430" s="211"/>
      <c r="BQ1430" s="211"/>
      <c r="BR1430" s="211"/>
      <c r="BS1430" s="211"/>
      <c r="BT1430" s="211"/>
      <c r="BU1430" s="211"/>
      <c r="BV1430" s="211"/>
      <c r="BW1430" s="211"/>
      <c r="BX1430" s="211"/>
      <c r="BY1430" s="211"/>
      <c r="BZ1430" s="211"/>
      <c r="CA1430" s="211"/>
      <c r="CB1430" s="211"/>
      <c r="CC1430" s="211"/>
      <c r="CD1430" s="211"/>
      <c r="CE1430" s="211"/>
      <c r="CF1430" s="211"/>
      <c r="CG1430" s="211"/>
      <c r="CH1430" s="211"/>
      <c r="CI1430" s="211"/>
      <c r="CJ1430" s="211"/>
      <c r="CK1430" s="211"/>
      <c r="CL1430" s="211"/>
    </row>
    <row r="1431" spans="2:90" x14ac:dyDescent="0.4">
      <c r="B1431" s="171" t="s">
        <v>490</v>
      </c>
      <c r="E1431" s="8"/>
      <c r="H1431" s="189"/>
      <c r="I1431" s="190"/>
      <c r="J1431" s="190"/>
      <c r="K1431" s="191"/>
      <c r="L1431" s="191"/>
      <c r="M1431" s="191"/>
      <c r="N1431" s="191"/>
      <c r="O1431" s="191"/>
      <c r="P1431" s="191"/>
      <c r="R1431" s="191"/>
      <c r="S1431" s="192"/>
      <c r="T1431" s="192"/>
      <c r="U1431" s="192"/>
      <c r="V1431" s="192"/>
      <c r="W1431" s="192"/>
      <c r="X1431" s="192"/>
      <c r="Y1431" s="192"/>
      <c r="Z1431" s="192"/>
      <c r="AA1431" s="192"/>
      <c r="AB1431" s="192"/>
      <c r="AC1431" s="192"/>
      <c r="AD1431" s="192"/>
      <c r="AE1431" s="192"/>
      <c r="AF1431" s="192"/>
      <c r="AG1431" s="192"/>
      <c r="AH1431" s="192"/>
      <c r="AI1431" s="192"/>
      <c r="AJ1431" s="192"/>
      <c r="AK1431" s="192"/>
      <c r="AL1431" s="192"/>
      <c r="AM1431" s="192"/>
      <c r="AN1431" s="192"/>
      <c r="AO1431" s="192"/>
      <c r="AP1431" s="192"/>
      <c r="AQ1431" s="192"/>
      <c r="AR1431" s="192"/>
      <c r="AS1431" s="192"/>
      <c r="AT1431" s="192"/>
      <c r="AU1431" s="192"/>
      <c r="AV1431" s="192"/>
      <c r="AW1431" s="192"/>
      <c r="AX1431" s="192"/>
      <c r="AY1431" s="192"/>
      <c r="AZ1431" s="192"/>
      <c r="BA1431" s="192"/>
      <c r="BB1431" s="192"/>
      <c r="BC1431" s="192"/>
      <c r="BD1431" s="192"/>
      <c r="BE1431" s="192"/>
      <c r="BF1431" s="192"/>
      <c r="BG1431" s="192"/>
      <c r="BH1431" s="192"/>
      <c r="BI1431" s="192"/>
      <c r="BJ1431" s="192"/>
      <c r="BK1431" s="192"/>
      <c r="BL1431" s="192"/>
      <c r="BM1431" s="192"/>
      <c r="BN1431" s="192"/>
      <c r="BO1431" s="192"/>
      <c r="BP1431" s="192"/>
      <c r="BQ1431" s="192"/>
      <c r="BR1431" s="192"/>
      <c r="BS1431" s="192"/>
      <c r="BT1431" s="192"/>
      <c r="BU1431" s="192"/>
      <c r="BV1431" s="192"/>
      <c r="BW1431" s="192"/>
      <c r="BX1431" s="192"/>
      <c r="BY1431" s="192"/>
      <c r="BZ1431" s="192"/>
      <c r="CA1431" s="192"/>
      <c r="CB1431" s="192"/>
      <c r="CC1431" s="192"/>
      <c r="CD1431" s="192"/>
      <c r="CE1431" s="192"/>
      <c r="CF1431" s="192"/>
      <c r="CG1431" s="192"/>
      <c r="CH1431" s="192"/>
      <c r="CI1431" s="192"/>
      <c r="CJ1431" s="192"/>
      <c r="CK1431" s="192"/>
      <c r="CL1431" s="192"/>
    </row>
    <row r="1432" spans="2:90" x14ac:dyDescent="0.4">
      <c r="B1432" s="171" t="s">
        <v>492</v>
      </c>
      <c r="E1432" s="8"/>
      <c r="H1432" s="189"/>
      <c r="I1432" s="190"/>
      <c r="J1432" s="190"/>
      <c r="K1432" s="191"/>
      <c r="L1432" s="191"/>
      <c r="M1432" s="191"/>
      <c r="N1432" s="191"/>
      <c r="O1432" s="191"/>
      <c r="P1432" s="191"/>
      <c r="R1432" s="191"/>
      <c r="S1432" s="192"/>
      <c r="T1432" s="192"/>
      <c r="U1432" s="192"/>
      <c r="V1432" s="192"/>
      <c r="W1432" s="192"/>
      <c r="X1432" s="192"/>
      <c r="Y1432" s="192"/>
      <c r="Z1432" s="192"/>
      <c r="AA1432" s="192"/>
      <c r="AB1432" s="192"/>
      <c r="AC1432" s="192"/>
      <c r="AD1432" s="192"/>
      <c r="AE1432" s="192"/>
      <c r="AF1432" s="192"/>
      <c r="AG1432" s="192"/>
      <c r="AH1432" s="192"/>
      <c r="AI1432" s="192"/>
      <c r="AJ1432" s="192"/>
      <c r="AK1432" s="192"/>
      <c r="AL1432" s="192"/>
      <c r="AM1432" s="192"/>
      <c r="AN1432" s="192"/>
      <c r="AO1432" s="192"/>
      <c r="AP1432" s="192"/>
      <c r="AQ1432" s="192"/>
      <c r="AR1432" s="192"/>
      <c r="AS1432" s="192"/>
      <c r="AT1432" s="192"/>
      <c r="AU1432" s="192"/>
      <c r="AV1432" s="192"/>
      <c r="AW1432" s="192"/>
      <c r="AX1432" s="192"/>
      <c r="AY1432" s="192"/>
      <c r="AZ1432" s="192"/>
      <c r="BA1432" s="192"/>
      <c r="BB1432" s="192"/>
      <c r="BC1432" s="192"/>
      <c r="BD1432" s="192"/>
      <c r="BE1432" s="192"/>
      <c r="BF1432" s="192"/>
      <c r="BG1432" s="192"/>
      <c r="BH1432" s="192"/>
      <c r="BI1432" s="192"/>
      <c r="BJ1432" s="192"/>
      <c r="BK1432" s="192"/>
      <c r="BL1432" s="192"/>
      <c r="BM1432" s="192"/>
      <c r="BN1432" s="192"/>
      <c r="BO1432" s="192"/>
      <c r="BP1432" s="192"/>
      <c r="BQ1432" s="192"/>
      <c r="BR1432" s="192"/>
      <c r="BS1432" s="192"/>
      <c r="BT1432" s="192"/>
      <c r="BU1432" s="192"/>
      <c r="BV1432" s="192"/>
      <c r="BW1432" s="192"/>
      <c r="BX1432" s="192"/>
      <c r="BY1432" s="192"/>
      <c r="BZ1432" s="192"/>
      <c r="CA1432" s="192"/>
      <c r="CB1432" s="192"/>
      <c r="CC1432" s="192"/>
      <c r="CD1432" s="192"/>
      <c r="CE1432" s="192"/>
      <c r="CF1432" s="192"/>
      <c r="CG1432" s="192"/>
      <c r="CH1432" s="192"/>
      <c r="CI1432" s="192"/>
      <c r="CJ1432" s="192"/>
      <c r="CK1432" s="192"/>
      <c r="CL1432" s="192"/>
    </row>
    <row r="1433" spans="2:90" x14ac:dyDescent="0.4">
      <c r="B1433" s="171" t="s">
        <v>461</v>
      </c>
      <c r="E1433" s="8"/>
      <c r="H1433" s="170"/>
      <c r="I1433" s="172"/>
      <c r="J1433" s="172"/>
      <c r="K1433" s="193"/>
      <c r="L1433" s="193"/>
      <c r="M1433" s="193"/>
      <c r="N1433" s="193"/>
      <c r="O1433" s="193"/>
      <c r="P1433" s="193"/>
      <c r="R1433" s="194"/>
      <c r="S1433" s="195" t="str">
        <f t="shared" ref="S1433:CD1433" si="1705">S$16</f>
        <v>S$12</v>
      </c>
      <c r="T1433" s="195" t="str">
        <f t="shared" si="1705"/>
        <v>T$12</v>
      </c>
      <c r="U1433" s="195" t="str">
        <f t="shared" si="1705"/>
        <v>U$12</v>
      </c>
      <c r="V1433" s="195" t="str">
        <f t="shared" si="1705"/>
        <v>V$12</v>
      </c>
      <c r="W1433" s="195" t="str">
        <f t="shared" si="1705"/>
        <v>W$12</v>
      </c>
      <c r="X1433" s="195" t="str">
        <f t="shared" si="1705"/>
        <v>X$12</v>
      </c>
      <c r="Y1433" s="195" t="str">
        <f t="shared" si="1705"/>
        <v>Y$12</v>
      </c>
      <c r="Z1433" s="195" t="str">
        <f t="shared" si="1705"/>
        <v>Z$12</v>
      </c>
      <c r="AA1433" s="195" t="str">
        <f t="shared" si="1705"/>
        <v>AA$12</v>
      </c>
      <c r="AB1433" s="195" t="str">
        <f t="shared" si="1705"/>
        <v>AB$12</v>
      </c>
      <c r="AC1433" s="195" t="str">
        <f t="shared" si="1705"/>
        <v>AC$12</v>
      </c>
      <c r="AD1433" s="195" t="str">
        <f t="shared" si="1705"/>
        <v>AD$12</v>
      </c>
      <c r="AE1433" s="195" t="str">
        <f t="shared" si="1705"/>
        <v>AE$12</v>
      </c>
      <c r="AF1433" s="195" t="str">
        <f t="shared" si="1705"/>
        <v>AF$12</v>
      </c>
      <c r="AG1433" s="195" t="str">
        <f t="shared" si="1705"/>
        <v>AG$12</v>
      </c>
      <c r="AH1433" s="195" t="str">
        <f t="shared" si="1705"/>
        <v>AH$12</v>
      </c>
      <c r="AI1433" s="195" t="str">
        <f t="shared" si="1705"/>
        <v>AI$12</v>
      </c>
      <c r="AJ1433" s="195" t="str">
        <f t="shared" si="1705"/>
        <v>AJ$12</v>
      </c>
      <c r="AK1433" s="195" t="str">
        <f t="shared" si="1705"/>
        <v>AK$12</v>
      </c>
      <c r="AL1433" s="195" t="str">
        <f t="shared" si="1705"/>
        <v>AL$12</v>
      </c>
      <c r="AM1433" s="195" t="str">
        <f t="shared" si="1705"/>
        <v>AM$12</v>
      </c>
      <c r="AN1433" s="195" t="str">
        <f t="shared" si="1705"/>
        <v>AN$12</v>
      </c>
      <c r="AO1433" s="195" t="str">
        <f t="shared" si="1705"/>
        <v>AO$12</v>
      </c>
      <c r="AP1433" s="195" t="str">
        <f t="shared" si="1705"/>
        <v>AP$12</v>
      </c>
      <c r="AQ1433" s="195" t="str">
        <f t="shared" si="1705"/>
        <v>AQ$12</v>
      </c>
      <c r="AR1433" s="195" t="str">
        <f t="shared" si="1705"/>
        <v>AR$12</v>
      </c>
      <c r="AS1433" s="195" t="str">
        <f t="shared" si="1705"/>
        <v>AS$12</v>
      </c>
      <c r="AT1433" s="195" t="str">
        <f t="shared" si="1705"/>
        <v>AT$12</v>
      </c>
      <c r="AU1433" s="195" t="str">
        <f t="shared" si="1705"/>
        <v>AU$12</v>
      </c>
      <c r="AV1433" s="195" t="str">
        <f t="shared" si="1705"/>
        <v>AV$12</v>
      </c>
      <c r="AW1433" s="195" t="str">
        <f t="shared" si="1705"/>
        <v>AW$12</v>
      </c>
      <c r="AX1433" s="195" t="str">
        <f t="shared" si="1705"/>
        <v>AX$12</v>
      </c>
      <c r="AY1433" s="195" t="str">
        <f t="shared" si="1705"/>
        <v>AY$12</v>
      </c>
      <c r="AZ1433" s="195" t="str">
        <f t="shared" si="1705"/>
        <v>AZ$12</v>
      </c>
      <c r="BA1433" s="195" t="str">
        <f t="shared" si="1705"/>
        <v>BA$12</v>
      </c>
      <c r="BB1433" s="195" t="str">
        <f t="shared" si="1705"/>
        <v>BB$12</v>
      </c>
      <c r="BC1433" s="195" t="str">
        <f t="shared" si="1705"/>
        <v>BC$12</v>
      </c>
      <c r="BD1433" s="195" t="str">
        <f t="shared" si="1705"/>
        <v>BD$12</v>
      </c>
      <c r="BE1433" s="195" t="str">
        <f t="shared" si="1705"/>
        <v>BE$12</v>
      </c>
      <c r="BF1433" s="195" t="str">
        <f t="shared" si="1705"/>
        <v>BF$12</v>
      </c>
      <c r="BG1433" s="195" t="str">
        <f t="shared" si="1705"/>
        <v>BG$12</v>
      </c>
      <c r="BH1433" s="195" t="str">
        <f t="shared" si="1705"/>
        <v>BH$12</v>
      </c>
      <c r="BI1433" s="195" t="str">
        <f t="shared" si="1705"/>
        <v>BI$12</v>
      </c>
      <c r="BJ1433" s="195" t="str">
        <f t="shared" si="1705"/>
        <v>BJ$12</v>
      </c>
      <c r="BK1433" s="195" t="str">
        <f t="shared" si="1705"/>
        <v>BK$12</v>
      </c>
      <c r="BL1433" s="195" t="str">
        <f t="shared" si="1705"/>
        <v>BL$12</v>
      </c>
      <c r="BM1433" s="195" t="str">
        <f t="shared" si="1705"/>
        <v>BM$12</v>
      </c>
      <c r="BN1433" s="195" t="str">
        <f t="shared" si="1705"/>
        <v>BN$12</v>
      </c>
      <c r="BO1433" s="195" t="str">
        <f t="shared" si="1705"/>
        <v>BO$12</v>
      </c>
      <c r="BP1433" s="195" t="str">
        <f t="shared" si="1705"/>
        <v>BP$12</v>
      </c>
      <c r="BQ1433" s="195" t="str">
        <f t="shared" si="1705"/>
        <v>BQ$12</v>
      </c>
      <c r="BR1433" s="195" t="str">
        <f t="shared" si="1705"/>
        <v>BR$12</v>
      </c>
      <c r="BS1433" s="195" t="str">
        <f t="shared" si="1705"/>
        <v>BS$12</v>
      </c>
      <c r="BT1433" s="195" t="str">
        <f t="shared" si="1705"/>
        <v>BT$12</v>
      </c>
      <c r="BU1433" s="195" t="str">
        <f t="shared" si="1705"/>
        <v>BU$12</v>
      </c>
      <c r="BV1433" s="195" t="str">
        <f t="shared" si="1705"/>
        <v>BV$12</v>
      </c>
      <c r="BW1433" s="195" t="str">
        <f t="shared" si="1705"/>
        <v>BW$12</v>
      </c>
      <c r="BX1433" s="195" t="str">
        <f t="shared" si="1705"/>
        <v>BX$12</v>
      </c>
      <c r="BY1433" s="195" t="str">
        <f t="shared" si="1705"/>
        <v>BY$12</v>
      </c>
      <c r="BZ1433" s="195" t="str">
        <f t="shared" si="1705"/>
        <v>BZ$12</v>
      </c>
      <c r="CA1433" s="195" t="str">
        <f t="shared" si="1705"/>
        <v>CA$12</v>
      </c>
      <c r="CB1433" s="195" t="str">
        <f t="shared" si="1705"/>
        <v>CB$12</v>
      </c>
      <c r="CC1433" s="195" t="str">
        <f t="shared" si="1705"/>
        <v>CC$12</v>
      </c>
      <c r="CD1433" s="195" t="str">
        <f t="shared" si="1705"/>
        <v>CD$12</v>
      </c>
      <c r="CE1433" s="195" t="str">
        <f t="shared" ref="CE1433:CL1433" si="1706">CE$16</f>
        <v>CE$12</v>
      </c>
      <c r="CF1433" s="195" t="str">
        <f t="shared" si="1706"/>
        <v>CF$12</v>
      </c>
      <c r="CG1433" s="195" t="str">
        <f t="shared" si="1706"/>
        <v>CG$12</v>
      </c>
      <c r="CH1433" s="195" t="str">
        <f t="shared" si="1706"/>
        <v>CH$12</v>
      </c>
      <c r="CI1433" s="195" t="str">
        <f t="shared" si="1706"/>
        <v>CI$12</v>
      </c>
      <c r="CJ1433" s="195" t="str">
        <f t="shared" si="1706"/>
        <v>CJ$12</v>
      </c>
      <c r="CK1433" s="195" t="str">
        <f t="shared" si="1706"/>
        <v>CK$12</v>
      </c>
      <c r="CL1433" s="195" t="str">
        <f t="shared" si="1706"/>
        <v>CL$12</v>
      </c>
    </row>
    <row r="1434" spans="2:90" x14ac:dyDescent="0.4">
      <c r="B1434" s="171" t="s">
        <v>462</v>
      </c>
      <c r="E1434" s="8"/>
      <c r="H1434" s="170"/>
      <c r="I1434" s="172"/>
      <c r="J1434" s="172"/>
      <c r="K1434" s="193"/>
      <c r="L1434" s="193"/>
      <c r="M1434" s="193"/>
      <c r="N1434" s="193"/>
      <c r="O1434" s="193"/>
      <c r="P1434" s="193"/>
      <c r="R1434" s="194"/>
      <c r="S1434" s="195" t="str">
        <f t="shared" ref="S1434:CD1434" si="1707">S$17</f>
        <v>S$13</v>
      </c>
      <c r="T1434" s="195" t="str">
        <f t="shared" si="1707"/>
        <v>T$13</v>
      </c>
      <c r="U1434" s="195" t="str">
        <f t="shared" si="1707"/>
        <v>U$13</v>
      </c>
      <c r="V1434" s="195" t="str">
        <f t="shared" si="1707"/>
        <v>V$13</v>
      </c>
      <c r="W1434" s="195" t="str">
        <f t="shared" si="1707"/>
        <v>W$13</v>
      </c>
      <c r="X1434" s="195" t="str">
        <f t="shared" si="1707"/>
        <v>X$13</v>
      </c>
      <c r="Y1434" s="195" t="str">
        <f t="shared" si="1707"/>
        <v>Y$13</v>
      </c>
      <c r="Z1434" s="195" t="str">
        <f t="shared" si="1707"/>
        <v>Z$13</v>
      </c>
      <c r="AA1434" s="195" t="str">
        <f t="shared" si="1707"/>
        <v>AA$13</v>
      </c>
      <c r="AB1434" s="195" t="str">
        <f t="shared" si="1707"/>
        <v>AB$13</v>
      </c>
      <c r="AC1434" s="195" t="str">
        <f t="shared" si="1707"/>
        <v>AC$13</v>
      </c>
      <c r="AD1434" s="195" t="str">
        <f t="shared" si="1707"/>
        <v>AD$13</v>
      </c>
      <c r="AE1434" s="195" t="str">
        <f t="shared" si="1707"/>
        <v>AE$13</v>
      </c>
      <c r="AF1434" s="195" t="str">
        <f t="shared" si="1707"/>
        <v>AF$13</v>
      </c>
      <c r="AG1434" s="195" t="str">
        <f t="shared" si="1707"/>
        <v>AG$13</v>
      </c>
      <c r="AH1434" s="195" t="str">
        <f t="shared" si="1707"/>
        <v>AH$13</v>
      </c>
      <c r="AI1434" s="195" t="str">
        <f t="shared" si="1707"/>
        <v>AI$13</v>
      </c>
      <c r="AJ1434" s="195" t="str">
        <f t="shared" si="1707"/>
        <v>AJ$13</v>
      </c>
      <c r="AK1434" s="195" t="str">
        <f t="shared" si="1707"/>
        <v>AK$13</v>
      </c>
      <c r="AL1434" s="195" t="str">
        <f t="shared" si="1707"/>
        <v>AL$13</v>
      </c>
      <c r="AM1434" s="195" t="str">
        <f t="shared" si="1707"/>
        <v>AM$13</v>
      </c>
      <c r="AN1434" s="195" t="str">
        <f t="shared" si="1707"/>
        <v>AN$13</v>
      </c>
      <c r="AO1434" s="195" t="str">
        <f t="shared" si="1707"/>
        <v>AO$13</v>
      </c>
      <c r="AP1434" s="195" t="str">
        <f t="shared" si="1707"/>
        <v>AP$13</v>
      </c>
      <c r="AQ1434" s="195" t="str">
        <f t="shared" si="1707"/>
        <v>AQ$13</v>
      </c>
      <c r="AR1434" s="195" t="str">
        <f t="shared" si="1707"/>
        <v>AR$13</v>
      </c>
      <c r="AS1434" s="195" t="str">
        <f t="shared" si="1707"/>
        <v>AS$13</v>
      </c>
      <c r="AT1434" s="195" t="str">
        <f t="shared" si="1707"/>
        <v>AT$13</v>
      </c>
      <c r="AU1434" s="195" t="str">
        <f t="shared" si="1707"/>
        <v>AU$13</v>
      </c>
      <c r="AV1434" s="195" t="str">
        <f t="shared" si="1707"/>
        <v>AV$13</v>
      </c>
      <c r="AW1434" s="195" t="str">
        <f t="shared" si="1707"/>
        <v>AW$13</v>
      </c>
      <c r="AX1434" s="195" t="str">
        <f t="shared" si="1707"/>
        <v>AX$13</v>
      </c>
      <c r="AY1434" s="195" t="str">
        <f t="shared" si="1707"/>
        <v>AY$13</v>
      </c>
      <c r="AZ1434" s="195" t="str">
        <f t="shared" si="1707"/>
        <v>AZ$13</v>
      </c>
      <c r="BA1434" s="195" t="str">
        <f t="shared" si="1707"/>
        <v>BA$13</v>
      </c>
      <c r="BB1434" s="195" t="str">
        <f t="shared" si="1707"/>
        <v>BB$13</v>
      </c>
      <c r="BC1434" s="195" t="str">
        <f t="shared" si="1707"/>
        <v>BC$13</v>
      </c>
      <c r="BD1434" s="195" t="str">
        <f t="shared" si="1707"/>
        <v>BD$13</v>
      </c>
      <c r="BE1434" s="195" t="str">
        <f t="shared" si="1707"/>
        <v>BE$13</v>
      </c>
      <c r="BF1434" s="195" t="str">
        <f t="shared" si="1707"/>
        <v>BF$13</v>
      </c>
      <c r="BG1434" s="195" t="str">
        <f t="shared" si="1707"/>
        <v>BG$13</v>
      </c>
      <c r="BH1434" s="195" t="str">
        <f t="shared" si="1707"/>
        <v>BH$13</v>
      </c>
      <c r="BI1434" s="195" t="str">
        <f t="shared" si="1707"/>
        <v>BI$13</v>
      </c>
      <c r="BJ1434" s="195" t="str">
        <f t="shared" si="1707"/>
        <v>BJ$13</v>
      </c>
      <c r="BK1434" s="195" t="str">
        <f t="shared" si="1707"/>
        <v>BK$13</v>
      </c>
      <c r="BL1434" s="195" t="str">
        <f t="shared" si="1707"/>
        <v>BL$13</v>
      </c>
      <c r="BM1434" s="195" t="str">
        <f t="shared" si="1707"/>
        <v>BM$13</v>
      </c>
      <c r="BN1434" s="195" t="str">
        <f t="shared" si="1707"/>
        <v>BN$13</v>
      </c>
      <c r="BO1434" s="195" t="str">
        <f t="shared" si="1707"/>
        <v>BO$13</v>
      </c>
      <c r="BP1434" s="195" t="str">
        <f t="shared" si="1707"/>
        <v>BP$13</v>
      </c>
      <c r="BQ1434" s="195" t="str">
        <f t="shared" si="1707"/>
        <v>BQ$13</v>
      </c>
      <c r="BR1434" s="195" t="str">
        <f t="shared" si="1707"/>
        <v>BR$13</v>
      </c>
      <c r="BS1434" s="195" t="str">
        <f t="shared" si="1707"/>
        <v>BS$13</v>
      </c>
      <c r="BT1434" s="195" t="str">
        <f t="shared" si="1707"/>
        <v>BT$13</v>
      </c>
      <c r="BU1434" s="195" t="str">
        <f t="shared" si="1707"/>
        <v>BU$13</v>
      </c>
      <c r="BV1434" s="195" t="str">
        <f t="shared" si="1707"/>
        <v>BV$13</v>
      </c>
      <c r="BW1434" s="195" t="str">
        <f t="shared" si="1707"/>
        <v>BW$13</v>
      </c>
      <c r="BX1434" s="195" t="str">
        <f t="shared" si="1707"/>
        <v>BX$13</v>
      </c>
      <c r="BY1434" s="195" t="str">
        <f t="shared" si="1707"/>
        <v>BY$13</v>
      </c>
      <c r="BZ1434" s="195" t="str">
        <f t="shared" si="1707"/>
        <v>BZ$13</v>
      </c>
      <c r="CA1434" s="195" t="str">
        <f t="shared" si="1707"/>
        <v>CA$13</v>
      </c>
      <c r="CB1434" s="195" t="str">
        <f t="shared" si="1707"/>
        <v>CB$13</v>
      </c>
      <c r="CC1434" s="195" t="str">
        <f t="shared" si="1707"/>
        <v>CC$13</v>
      </c>
      <c r="CD1434" s="195" t="str">
        <f t="shared" si="1707"/>
        <v>CD$13</v>
      </c>
      <c r="CE1434" s="195" t="str">
        <f t="shared" ref="CE1434:CL1434" si="1708">CE$17</f>
        <v>CE$13</v>
      </c>
      <c r="CF1434" s="195" t="str">
        <f t="shared" si="1708"/>
        <v>CF$13</v>
      </c>
      <c r="CG1434" s="195" t="str">
        <f t="shared" si="1708"/>
        <v>CG$13</v>
      </c>
      <c r="CH1434" s="195" t="str">
        <f t="shared" si="1708"/>
        <v>CH$13</v>
      </c>
      <c r="CI1434" s="195" t="str">
        <f t="shared" si="1708"/>
        <v>CI$13</v>
      </c>
      <c r="CJ1434" s="195" t="str">
        <f t="shared" si="1708"/>
        <v>CJ$13</v>
      </c>
      <c r="CK1434" s="195" t="str">
        <f t="shared" si="1708"/>
        <v>CK$13</v>
      </c>
      <c r="CL1434" s="195" t="str">
        <f t="shared" si="1708"/>
        <v>CL$13</v>
      </c>
    </row>
    <row r="1435" spans="2:90" x14ac:dyDescent="0.4">
      <c r="B1435" s="171" t="s">
        <v>491</v>
      </c>
      <c r="E1435" s="8"/>
      <c r="H1435" s="196"/>
      <c r="I1435" s="197"/>
      <c r="J1435" s="197"/>
      <c r="K1435" s="198"/>
      <c r="L1435" s="198"/>
      <c r="M1435" s="198"/>
      <c r="N1435" s="198"/>
      <c r="O1435" s="198"/>
      <c r="P1435" s="198"/>
      <c r="R1435" s="198"/>
      <c r="S1435" s="170"/>
      <c r="T1435" s="170"/>
      <c r="U1435" s="170"/>
      <c r="V1435" s="170"/>
      <c r="W1435" s="170"/>
      <c r="X1435" s="170"/>
      <c r="Y1435" s="170"/>
      <c r="Z1435" s="170"/>
      <c r="AA1435" s="170"/>
      <c r="AB1435" s="170"/>
      <c r="AC1435" s="170"/>
      <c r="AD1435" s="170"/>
      <c r="AE1435" s="170"/>
      <c r="AF1435" s="170"/>
      <c r="AG1435" s="170"/>
      <c r="AH1435" s="170"/>
      <c r="AI1435" s="170"/>
      <c r="AJ1435" s="170"/>
      <c r="AK1435" s="170"/>
      <c r="AL1435" s="170"/>
      <c r="AM1435" s="170"/>
      <c r="AN1435" s="170"/>
      <c r="AO1435" s="170"/>
      <c r="AP1435" s="170"/>
      <c r="AQ1435" s="170"/>
      <c r="AR1435" s="170"/>
      <c r="AS1435" s="170"/>
      <c r="AT1435" s="170"/>
      <c r="AU1435" s="170"/>
      <c r="AV1435" s="170"/>
      <c r="AW1435" s="170"/>
      <c r="AX1435" s="170"/>
      <c r="AY1435" s="170"/>
      <c r="AZ1435" s="170"/>
      <c r="BA1435" s="170"/>
      <c r="BB1435" s="170"/>
      <c r="BC1435" s="170"/>
      <c r="BD1435" s="170"/>
      <c r="BE1435" s="170"/>
      <c r="BF1435" s="170"/>
      <c r="BG1435" s="170"/>
      <c r="BH1435" s="170"/>
      <c r="BI1435" s="170"/>
      <c r="BJ1435" s="170"/>
      <c r="BK1435" s="170"/>
      <c r="BL1435" s="170"/>
      <c r="BM1435" s="170"/>
      <c r="BN1435" s="170"/>
      <c r="BO1435" s="170"/>
      <c r="BP1435" s="170"/>
      <c r="BQ1435" s="170"/>
      <c r="BR1435" s="170"/>
      <c r="BS1435" s="170"/>
      <c r="BT1435" s="170"/>
      <c r="BU1435" s="170"/>
      <c r="BV1435" s="170"/>
      <c r="BW1435" s="170"/>
      <c r="BX1435" s="170"/>
      <c r="BY1435" s="170"/>
      <c r="BZ1435" s="170"/>
      <c r="CA1435" s="170"/>
      <c r="CB1435" s="170"/>
      <c r="CC1435" s="170"/>
      <c r="CD1435" s="170"/>
      <c r="CE1435" s="170"/>
      <c r="CF1435" s="170"/>
      <c r="CG1435" s="170"/>
      <c r="CH1435" s="170"/>
      <c r="CI1435" s="170"/>
      <c r="CJ1435" s="170"/>
      <c r="CK1435" s="170"/>
      <c r="CL1435" s="170"/>
    </row>
    <row r="1436" spans="2:90" x14ac:dyDescent="0.4">
      <c r="B1436" s="171" t="s">
        <v>505</v>
      </c>
      <c r="E1436" s="8"/>
      <c r="H1436" s="196"/>
      <c r="I1436" s="197"/>
      <c r="J1436" s="197"/>
      <c r="K1436" s="198"/>
      <c r="L1436" s="198"/>
      <c r="M1436" s="198"/>
      <c r="N1436" s="198"/>
      <c r="O1436" s="198"/>
      <c r="P1436" s="198"/>
      <c r="R1436" s="198"/>
      <c r="S1436" s="186"/>
      <c r="T1436" s="186"/>
      <c r="U1436" s="186"/>
      <c r="V1436" s="186"/>
      <c r="W1436" s="186"/>
      <c r="X1436" s="186"/>
      <c r="Y1436" s="186"/>
      <c r="Z1436" s="186"/>
      <c r="AA1436" s="186"/>
      <c r="AB1436" s="186"/>
      <c r="AC1436" s="186"/>
      <c r="AD1436" s="186"/>
      <c r="AE1436" s="186"/>
      <c r="AF1436" s="186"/>
      <c r="AG1436" s="186"/>
      <c r="AH1436" s="186"/>
      <c r="AI1436" s="186"/>
      <c r="AJ1436" s="186"/>
      <c r="AK1436" s="186"/>
      <c r="AL1436" s="186"/>
      <c r="AM1436" s="186"/>
      <c r="AN1436" s="186"/>
      <c r="AO1436" s="186"/>
      <c r="AP1436" s="186"/>
      <c r="AQ1436" s="186"/>
      <c r="AR1436" s="186"/>
      <c r="AS1436" s="186"/>
      <c r="AT1436" s="186"/>
      <c r="AU1436" s="186"/>
      <c r="AV1436" s="186"/>
      <c r="AW1436" s="186"/>
      <c r="AX1436" s="186"/>
      <c r="AY1436" s="186"/>
      <c r="AZ1436" s="186"/>
      <c r="BA1436" s="186"/>
      <c r="BB1436" s="186"/>
      <c r="BC1436" s="186"/>
      <c r="BD1436" s="186"/>
      <c r="BE1436" s="186"/>
      <c r="BF1436" s="186"/>
      <c r="BG1436" s="186"/>
      <c r="BH1436" s="186"/>
      <c r="BI1436" s="186"/>
      <c r="BJ1436" s="186"/>
      <c r="BK1436" s="186"/>
      <c r="BL1436" s="186"/>
      <c r="BM1436" s="186"/>
      <c r="BN1436" s="186"/>
      <c r="BO1436" s="186"/>
      <c r="BP1436" s="186"/>
      <c r="BQ1436" s="186"/>
      <c r="BR1436" s="186"/>
      <c r="BS1436" s="186"/>
      <c r="BT1436" s="186"/>
      <c r="BU1436" s="186"/>
      <c r="BV1436" s="186"/>
      <c r="BW1436" s="186"/>
      <c r="BX1436" s="186"/>
      <c r="BY1436" s="186"/>
      <c r="BZ1436" s="186"/>
      <c r="CA1436" s="186"/>
      <c r="CB1436" s="186"/>
      <c r="CC1436" s="186"/>
      <c r="CD1436" s="186"/>
      <c r="CE1436" s="186"/>
      <c r="CF1436" s="186"/>
      <c r="CG1436" s="186"/>
      <c r="CH1436" s="186"/>
      <c r="CI1436" s="186"/>
      <c r="CJ1436" s="186"/>
      <c r="CK1436" s="186"/>
      <c r="CL1436" s="186"/>
    </row>
    <row r="1437" spans="2:90" x14ac:dyDescent="0.4">
      <c r="B1437" s="171" t="s">
        <v>463</v>
      </c>
      <c r="E1437" s="8"/>
      <c r="H1437" s="196"/>
      <c r="I1437" s="197"/>
      <c r="J1437" s="197"/>
      <c r="K1437" s="198"/>
      <c r="L1437" s="198"/>
      <c r="M1437" s="198"/>
      <c r="N1437" s="198"/>
      <c r="O1437" s="198"/>
      <c r="P1437" s="198"/>
      <c r="R1437" s="198"/>
      <c r="S1437" s="186" t="str">
        <f t="shared" ref="S1437:CD1437" si="1709">S$18</f>
        <v>S$14</v>
      </c>
      <c r="T1437" s="186" t="str">
        <f t="shared" si="1709"/>
        <v>T$14</v>
      </c>
      <c r="U1437" s="186" t="str">
        <f t="shared" si="1709"/>
        <v>U$14</v>
      </c>
      <c r="V1437" s="186" t="str">
        <f t="shared" si="1709"/>
        <v>V$14</v>
      </c>
      <c r="W1437" s="186" t="str">
        <f t="shared" si="1709"/>
        <v>W$14</v>
      </c>
      <c r="X1437" s="186" t="str">
        <f t="shared" si="1709"/>
        <v>X$14</v>
      </c>
      <c r="Y1437" s="186" t="str">
        <f t="shared" si="1709"/>
        <v>Y$14</v>
      </c>
      <c r="Z1437" s="186" t="str">
        <f t="shared" si="1709"/>
        <v>Z$14</v>
      </c>
      <c r="AA1437" s="186" t="str">
        <f t="shared" si="1709"/>
        <v>AA$14</v>
      </c>
      <c r="AB1437" s="186" t="str">
        <f t="shared" si="1709"/>
        <v>AB$14</v>
      </c>
      <c r="AC1437" s="186" t="str">
        <f t="shared" si="1709"/>
        <v>AC$14</v>
      </c>
      <c r="AD1437" s="186" t="str">
        <f t="shared" si="1709"/>
        <v>AD$14</v>
      </c>
      <c r="AE1437" s="186" t="str">
        <f t="shared" si="1709"/>
        <v>AE$14</v>
      </c>
      <c r="AF1437" s="186" t="str">
        <f t="shared" si="1709"/>
        <v>AF$14</v>
      </c>
      <c r="AG1437" s="186" t="str">
        <f t="shared" si="1709"/>
        <v>AG$14</v>
      </c>
      <c r="AH1437" s="186" t="str">
        <f t="shared" si="1709"/>
        <v>AH$14</v>
      </c>
      <c r="AI1437" s="186" t="str">
        <f t="shared" si="1709"/>
        <v>AI$14</v>
      </c>
      <c r="AJ1437" s="186" t="str">
        <f t="shared" si="1709"/>
        <v>AJ$14</v>
      </c>
      <c r="AK1437" s="186" t="str">
        <f t="shared" si="1709"/>
        <v>AK$14</v>
      </c>
      <c r="AL1437" s="186" t="str">
        <f t="shared" si="1709"/>
        <v>AL$14</v>
      </c>
      <c r="AM1437" s="186" t="str">
        <f t="shared" si="1709"/>
        <v>AM$14</v>
      </c>
      <c r="AN1437" s="186" t="str">
        <f t="shared" si="1709"/>
        <v>AN$14</v>
      </c>
      <c r="AO1437" s="186" t="str">
        <f t="shared" si="1709"/>
        <v>AO$14</v>
      </c>
      <c r="AP1437" s="186" t="str">
        <f t="shared" si="1709"/>
        <v>AP$14</v>
      </c>
      <c r="AQ1437" s="186" t="str">
        <f t="shared" si="1709"/>
        <v>AQ$14</v>
      </c>
      <c r="AR1437" s="186" t="str">
        <f t="shared" si="1709"/>
        <v>AR$14</v>
      </c>
      <c r="AS1437" s="186" t="str">
        <f t="shared" si="1709"/>
        <v>AS$14</v>
      </c>
      <c r="AT1437" s="186" t="str">
        <f t="shared" si="1709"/>
        <v>AT$14</v>
      </c>
      <c r="AU1437" s="186" t="str">
        <f t="shared" si="1709"/>
        <v>AU$14</v>
      </c>
      <c r="AV1437" s="186" t="str">
        <f t="shared" si="1709"/>
        <v>AV$14</v>
      </c>
      <c r="AW1437" s="186" t="str">
        <f t="shared" si="1709"/>
        <v>AW$14</v>
      </c>
      <c r="AX1437" s="186" t="str">
        <f t="shared" si="1709"/>
        <v>AX$14</v>
      </c>
      <c r="AY1437" s="186" t="str">
        <f t="shared" si="1709"/>
        <v>AY$14</v>
      </c>
      <c r="AZ1437" s="186" t="str">
        <f t="shared" si="1709"/>
        <v>AZ$14</v>
      </c>
      <c r="BA1437" s="186" t="str">
        <f t="shared" si="1709"/>
        <v>BA$14</v>
      </c>
      <c r="BB1437" s="186" t="str">
        <f t="shared" si="1709"/>
        <v>BB$14</v>
      </c>
      <c r="BC1437" s="186" t="str">
        <f t="shared" si="1709"/>
        <v>BC$14</v>
      </c>
      <c r="BD1437" s="186" t="str">
        <f t="shared" si="1709"/>
        <v>BD$14</v>
      </c>
      <c r="BE1437" s="186" t="str">
        <f t="shared" si="1709"/>
        <v>BE$14</v>
      </c>
      <c r="BF1437" s="186" t="str">
        <f t="shared" si="1709"/>
        <v>BF$14</v>
      </c>
      <c r="BG1437" s="186" t="str">
        <f t="shared" si="1709"/>
        <v>BG$14</v>
      </c>
      <c r="BH1437" s="186" t="str">
        <f t="shared" si="1709"/>
        <v>BH$14</v>
      </c>
      <c r="BI1437" s="186" t="str">
        <f t="shared" si="1709"/>
        <v>BI$14</v>
      </c>
      <c r="BJ1437" s="186" t="str">
        <f t="shared" si="1709"/>
        <v>BJ$14</v>
      </c>
      <c r="BK1437" s="186" t="str">
        <f t="shared" si="1709"/>
        <v>BK$14</v>
      </c>
      <c r="BL1437" s="186" t="str">
        <f t="shared" si="1709"/>
        <v>BL$14</v>
      </c>
      <c r="BM1437" s="186" t="str">
        <f t="shared" si="1709"/>
        <v>BM$14</v>
      </c>
      <c r="BN1437" s="186" t="str">
        <f t="shared" si="1709"/>
        <v>BN$14</v>
      </c>
      <c r="BO1437" s="186" t="str">
        <f t="shared" si="1709"/>
        <v>BO$14</v>
      </c>
      <c r="BP1437" s="186" t="str">
        <f t="shared" si="1709"/>
        <v>BP$14</v>
      </c>
      <c r="BQ1437" s="186" t="str">
        <f t="shared" si="1709"/>
        <v>BQ$14</v>
      </c>
      <c r="BR1437" s="186" t="str">
        <f t="shared" si="1709"/>
        <v>BR$14</v>
      </c>
      <c r="BS1437" s="186" t="str">
        <f t="shared" si="1709"/>
        <v>BS$14</v>
      </c>
      <c r="BT1437" s="186" t="str">
        <f t="shared" si="1709"/>
        <v>BT$14</v>
      </c>
      <c r="BU1437" s="186" t="str">
        <f t="shared" si="1709"/>
        <v>BU$14</v>
      </c>
      <c r="BV1437" s="186" t="str">
        <f t="shared" si="1709"/>
        <v>BV$14</v>
      </c>
      <c r="BW1437" s="186" t="str">
        <f t="shared" si="1709"/>
        <v>BW$14</v>
      </c>
      <c r="BX1437" s="186" t="str">
        <f t="shared" si="1709"/>
        <v>BX$14</v>
      </c>
      <c r="BY1437" s="186" t="str">
        <f t="shared" si="1709"/>
        <v>BY$14</v>
      </c>
      <c r="BZ1437" s="186" t="str">
        <f t="shared" si="1709"/>
        <v>BZ$14</v>
      </c>
      <c r="CA1437" s="186" t="str">
        <f t="shared" si="1709"/>
        <v>CA$14</v>
      </c>
      <c r="CB1437" s="186" t="str">
        <f t="shared" si="1709"/>
        <v>CB$14</v>
      </c>
      <c r="CC1437" s="186" t="str">
        <f t="shared" si="1709"/>
        <v>CC$14</v>
      </c>
      <c r="CD1437" s="186" t="str">
        <f t="shared" si="1709"/>
        <v>CD$14</v>
      </c>
      <c r="CE1437" s="186" t="str">
        <f t="shared" ref="CE1437:CL1437" si="1710">CE$18</f>
        <v>CE$14</v>
      </c>
      <c r="CF1437" s="186" t="str">
        <f t="shared" si="1710"/>
        <v>CF$14</v>
      </c>
      <c r="CG1437" s="186" t="str">
        <f t="shared" si="1710"/>
        <v>CG$14</v>
      </c>
      <c r="CH1437" s="186" t="str">
        <f t="shared" si="1710"/>
        <v>CH$14</v>
      </c>
      <c r="CI1437" s="186" t="str">
        <f t="shared" si="1710"/>
        <v>CI$14</v>
      </c>
      <c r="CJ1437" s="186" t="str">
        <f t="shared" si="1710"/>
        <v>CJ$14</v>
      </c>
      <c r="CK1437" s="186" t="str">
        <f t="shared" si="1710"/>
        <v>CK$14</v>
      </c>
      <c r="CL1437" s="186" t="str">
        <f t="shared" si="1710"/>
        <v>CL$14</v>
      </c>
    </row>
    <row r="1438" spans="2:90" x14ac:dyDescent="0.4">
      <c r="B1438" s="171" t="s">
        <v>464</v>
      </c>
      <c r="E1438" s="8"/>
      <c r="H1438" s="196"/>
      <c r="I1438" s="197"/>
      <c r="J1438" s="197"/>
      <c r="K1438" s="198"/>
      <c r="L1438" s="198"/>
      <c r="M1438" s="198"/>
      <c r="N1438" s="198"/>
      <c r="O1438" s="198"/>
      <c r="P1438" s="198"/>
      <c r="R1438" s="198"/>
      <c r="S1438" s="186" t="str">
        <f t="shared" ref="S1438:CD1438" si="1711">S$19</f>
        <v>S$15</v>
      </c>
      <c r="T1438" s="186" t="str">
        <f t="shared" si="1711"/>
        <v>T$15</v>
      </c>
      <c r="U1438" s="186" t="str">
        <f t="shared" si="1711"/>
        <v>U$15</v>
      </c>
      <c r="V1438" s="186" t="str">
        <f t="shared" si="1711"/>
        <v>V$15</v>
      </c>
      <c r="W1438" s="186" t="str">
        <f t="shared" si="1711"/>
        <v>W$15</v>
      </c>
      <c r="X1438" s="186" t="str">
        <f t="shared" si="1711"/>
        <v>X$15</v>
      </c>
      <c r="Y1438" s="186" t="str">
        <f t="shared" si="1711"/>
        <v>Y$15</v>
      </c>
      <c r="Z1438" s="186" t="str">
        <f t="shared" si="1711"/>
        <v>Z$15</v>
      </c>
      <c r="AA1438" s="186" t="str">
        <f t="shared" si="1711"/>
        <v>AA$15</v>
      </c>
      <c r="AB1438" s="186" t="str">
        <f t="shared" si="1711"/>
        <v>AB$15</v>
      </c>
      <c r="AC1438" s="186" t="str">
        <f t="shared" si="1711"/>
        <v>AC$15</v>
      </c>
      <c r="AD1438" s="186" t="str">
        <f t="shared" si="1711"/>
        <v>AD$15</v>
      </c>
      <c r="AE1438" s="186" t="str">
        <f t="shared" si="1711"/>
        <v>AE$15</v>
      </c>
      <c r="AF1438" s="186" t="str">
        <f t="shared" si="1711"/>
        <v>AF$15</v>
      </c>
      <c r="AG1438" s="186" t="str">
        <f t="shared" si="1711"/>
        <v>AG$15</v>
      </c>
      <c r="AH1438" s="186" t="str">
        <f t="shared" si="1711"/>
        <v>AH$15</v>
      </c>
      <c r="AI1438" s="186" t="str">
        <f t="shared" si="1711"/>
        <v>AI$15</v>
      </c>
      <c r="AJ1438" s="186" t="str">
        <f t="shared" si="1711"/>
        <v>AJ$15</v>
      </c>
      <c r="AK1438" s="186" t="str">
        <f t="shared" si="1711"/>
        <v>AK$15</v>
      </c>
      <c r="AL1438" s="186" t="str">
        <f t="shared" si="1711"/>
        <v>AL$15</v>
      </c>
      <c r="AM1438" s="186" t="str">
        <f t="shared" si="1711"/>
        <v>AM$15</v>
      </c>
      <c r="AN1438" s="186" t="str">
        <f t="shared" si="1711"/>
        <v>AN$15</v>
      </c>
      <c r="AO1438" s="186" t="str">
        <f t="shared" si="1711"/>
        <v>AO$15</v>
      </c>
      <c r="AP1438" s="186" t="str">
        <f t="shared" si="1711"/>
        <v>AP$15</v>
      </c>
      <c r="AQ1438" s="186" t="str">
        <f t="shared" si="1711"/>
        <v>AQ$15</v>
      </c>
      <c r="AR1438" s="186" t="str">
        <f t="shared" si="1711"/>
        <v>AR$15</v>
      </c>
      <c r="AS1438" s="186" t="str">
        <f t="shared" si="1711"/>
        <v>AS$15</v>
      </c>
      <c r="AT1438" s="186" t="str">
        <f t="shared" si="1711"/>
        <v>AT$15</v>
      </c>
      <c r="AU1438" s="186" t="str">
        <f t="shared" si="1711"/>
        <v>AU$15</v>
      </c>
      <c r="AV1438" s="186" t="str">
        <f t="shared" si="1711"/>
        <v>AV$15</v>
      </c>
      <c r="AW1438" s="186" t="str">
        <f t="shared" si="1711"/>
        <v>AW$15</v>
      </c>
      <c r="AX1438" s="186" t="str">
        <f t="shared" si="1711"/>
        <v>AX$15</v>
      </c>
      <c r="AY1438" s="186" t="str">
        <f t="shared" si="1711"/>
        <v>AY$15</v>
      </c>
      <c r="AZ1438" s="186" t="str">
        <f t="shared" si="1711"/>
        <v>AZ$15</v>
      </c>
      <c r="BA1438" s="186" t="str">
        <f t="shared" si="1711"/>
        <v>BA$15</v>
      </c>
      <c r="BB1438" s="186" t="str">
        <f t="shared" si="1711"/>
        <v>BB$15</v>
      </c>
      <c r="BC1438" s="186" t="str">
        <f t="shared" si="1711"/>
        <v>BC$15</v>
      </c>
      <c r="BD1438" s="186" t="str">
        <f t="shared" si="1711"/>
        <v>BD$15</v>
      </c>
      <c r="BE1438" s="186" t="str">
        <f t="shared" si="1711"/>
        <v>BE$15</v>
      </c>
      <c r="BF1438" s="186" t="str">
        <f t="shared" si="1711"/>
        <v>BF$15</v>
      </c>
      <c r="BG1438" s="186" t="str">
        <f t="shared" si="1711"/>
        <v>BG$15</v>
      </c>
      <c r="BH1438" s="186" t="str">
        <f t="shared" si="1711"/>
        <v>BH$15</v>
      </c>
      <c r="BI1438" s="186" t="str">
        <f t="shared" si="1711"/>
        <v>BI$15</v>
      </c>
      <c r="BJ1438" s="186" t="str">
        <f t="shared" si="1711"/>
        <v>BJ$15</v>
      </c>
      <c r="BK1438" s="186" t="str">
        <f t="shared" si="1711"/>
        <v>BK$15</v>
      </c>
      <c r="BL1438" s="186" t="str">
        <f t="shared" si="1711"/>
        <v>BL$15</v>
      </c>
      <c r="BM1438" s="186" t="str">
        <f t="shared" si="1711"/>
        <v>BM$15</v>
      </c>
      <c r="BN1438" s="186" t="str">
        <f t="shared" si="1711"/>
        <v>BN$15</v>
      </c>
      <c r="BO1438" s="186" t="str">
        <f t="shared" si="1711"/>
        <v>BO$15</v>
      </c>
      <c r="BP1438" s="186" t="str">
        <f t="shared" si="1711"/>
        <v>BP$15</v>
      </c>
      <c r="BQ1438" s="186" t="str">
        <f t="shared" si="1711"/>
        <v>BQ$15</v>
      </c>
      <c r="BR1438" s="186" t="str">
        <f t="shared" si="1711"/>
        <v>BR$15</v>
      </c>
      <c r="BS1438" s="186" t="str">
        <f t="shared" si="1711"/>
        <v>BS$15</v>
      </c>
      <c r="BT1438" s="186" t="str">
        <f t="shared" si="1711"/>
        <v>BT$15</v>
      </c>
      <c r="BU1438" s="186" t="str">
        <f t="shared" si="1711"/>
        <v>BU$15</v>
      </c>
      <c r="BV1438" s="186" t="str">
        <f t="shared" si="1711"/>
        <v>BV$15</v>
      </c>
      <c r="BW1438" s="186" t="str">
        <f t="shared" si="1711"/>
        <v>BW$15</v>
      </c>
      <c r="BX1438" s="186" t="str">
        <f t="shared" si="1711"/>
        <v>BX$15</v>
      </c>
      <c r="BY1438" s="186" t="str">
        <f t="shared" si="1711"/>
        <v>BY$15</v>
      </c>
      <c r="BZ1438" s="186" t="str">
        <f t="shared" si="1711"/>
        <v>BZ$15</v>
      </c>
      <c r="CA1438" s="186" t="str">
        <f t="shared" si="1711"/>
        <v>CA$15</v>
      </c>
      <c r="CB1438" s="186" t="str">
        <f t="shared" si="1711"/>
        <v>CB$15</v>
      </c>
      <c r="CC1438" s="186" t="str">
        <f t="shared" si="1711"/>
        <v>CC$15</v>
      </c>
      <c r="CD1438" s="186" t="str">
        <f t="shared" si="1711"/>
        <v>CD$15</v>
      </c>
      <c r="CE1438" s="186" t="str">
        <f t="shared" ref="CE1438:CL1438" si="1712">CE$19</f>
        <v>CE$15</v>
      </c>
      <c r="CF1438" s="186" t="str">
        <f t="shared" si="1712"/>
        <v>CF$15</v>
      </c>
      <c r="CG1438" s="186" t="str">
        <f t="shared" si="1712"/>
        <v>CG$15</v>
      </c>
      <c r="CH1438" s="186" t="str">
        <f t="shared" si="1712"/>
        <v>CH$15</v>
      </c>
      <c r="CI1438" s="186" t="str">
        <f t="shared" si="1712"/>
        <v>CI$15</v>
      </c>
      <c r="CJ1438" s="186" t="str">
        <f t="shared" si="1712"/>
        <v>CJ$15</v>
      </c>
      <c r="CK1438" s="186" t="str">
        <f t="shared" si="1712"/>
        <v>CK$15</v>
      </c>
      <c r="CL1438" s="186" t="str">
        <f t="shared" si="1712"/>
        <v>CL$15</v>
      </c>
    </row>
    <row r="1439" spans="2:90" x14ac:dyDescent="0.4">
      <c r="B1439" s="66" t="s">
        <v>1012</v>
      </c>
      <c r="C1439" s="31"/>
      <c r="D1439" t="s">
        <v>1019</v>
      </c>
      <c r="E1439" s="8" t="str">
        <f t="shared" ref="E1439:E1444" si="1713">ROW()&amp;" "&amp;D1439</f>
        <v>1439 SETUPFEEPERCENT-S</v>
      </c>
      <c r="F1439" t="s">
        <v>438</v>
      </c>
      <c r="G1439" s="31" t="s">
        <v>81</v>
      </c>
      <c r="H1439" s="22"/>
      <c r="I1439" s="287"/>
      <c r="J1439" s="287"/>
      <c r="K1439" s="22"/>
      <c r="L1439" s="22"/>
      <c r="M1439" s="22"/>
      <c r="N1439" s="22"/>
      <c r="O1439" s="22"/>
      <c r="P1439" s="22"/>
      <c r="R1439" s="66"/>
      <c r="S1439" s="288"/>
      <c r="T1439" s="288"/>
      <c r="U1439" s="288"/>
      <c r="V1439" s="288"/>
      <c r="W1439" s="288"/>
      <c r="X1439" s="288"/>
      <c r="Y1439" s="288"/>
      <c r="Z1439" s="288"/>
      <c r="AA1439" s="288"/>
      <c r="AB1439" s="288"/>
      <c r="AC1439" s="288"/>
      <c r="AD1439" s="288"/>
      <c r="AE1439" s="288"/>
      <c r="AF1439" s="288"/>
      <c r="AG1439" s="288"/>
      <c r="AH1439" s="288"/>
      <c r="AI1439" s="288"/>
      <c r="AJ1439" s="288"/>
      <c r="AK1439" s="288"/>
      <c r="AL1439" s="288"/>
      <c r="AM1439" s="288"/>
      <c r="AN1439" s="288"/>
      <c r="AO1439" s="288"/>
      <c r="AP1439" s="288"/>
      <c r="AQ1439" s="288"/>
      <c r="AR1439" s="288"/>
      <c r="AS1439" s="288"/>
      <c r="AT1439" s="288"/>
      <c r="AU1439" s="288"/>
      <c r="AV1439" s="288"/>
      <c r="AW1439" s="288"/>
      <c r="AX1439" s="288"/>
      <c r="AY1439" s="288"/>
      <c r="AZ1439" s="288"/>
      <c r="BA1439" s="288"/>
      <c r="BB1439" s="288"/>
      <c r="BC1439" s="288"/>
      <c r="BD1439" s="288"/>
      <c r="BE1439" s="288"/>
      <c r="BF1439" s="288"/>
      <c r="BG1439" s="288"/>
      <c r="BH1439" s="288"/>
      <c r="BI1439" s="288"/>
      <c r="BJ1439" s="288"/>
      <c r="BK1439" s="288"/>
      <c r="BL1439" s="288"/>
      <c r="BM1439" s="288"/>
      <c r="BN1439" s="288"/>
      <c r="BO1439" s="288"/>
      <c r="BP1439" s="288"/>
      <c r="BQ1439" s="288"/>
      <c r="BR1439" s="288"/>
      <c r="BS1439" s="288"/>
      <c r="BT1439" s="288"/>
      <c r="BU1439" s="288"/>
      <c r="BV1439" s="288"/>
      <c r="BW1439" s="288"/>
      <c r="BX1439" s="288"/>
      <c r="BY1439" s="288"/>
      <c r="BZ1439" s="288"/>
      <c r="CA1439" s="288"/>
      <c r="CB1439" s="288"/>
      <c r="CC1439" s="288"/>
      <c r="CD1439" s="288"/>
      <c r="CE1439" s="288"/>
      <c r="CF1439" s="288"/>
      <c r="CG1439" s="288"/>
      <c r="CH1439" s="288"/>
      <c r="CI1439" s="288"/>
      <c r="CJ1439" s="288"/>
      <c r="CK1439" s="288"/>
      <c r="CL1439" s="288"/>
    </row>
    <row r="1440" spans="2:90" x14ac:dyDescent="0.4">
      <c r="B1440" s="95" t="str">
        <f>B1443&amp;":"</f>
        <v>Setup fees - (Primary label):</v>
      </c>
      <c r="C1440" s="31"/>
      <c r="D1440" t="s">
        <v>1019</v>
      </c>
      <c r="E1440" s="8" t="str">
        <f t="shared" si="1713"/>
        <v>1440 SETUPFEEPERCENT-S</v>
      </c>
      <c r="H1440" s="31"/>
      <c r="I1440" s="73"/>
      <c r="J1440" s="73"/>
      <c r="K1440" s="31"/>
      <c r="L1440" s="31"/>
      <c r="M1440" s="31"/>
      <c r="N1440" s="31"/>
      <c r="O1440" s="31"/>
      <c r="P1440" s="31"/>
      <c r="R1440" s="67"/>
      <c r="S1440" s="152"/>
      <c r="T1440" s="152"/>
      <c r="U1440" s="152"/>
      <c r="V1440" s="152"/>
      <c r="W1440" s="152"/>
      <c r="X1440" s="152"/>
      <c r="Y1440" s="152"/>
      <c r="Z1440" s="152"/>
      <c r="AA1440" s="152"/>
      <c r="AB1440" s="152"/>
      <c r="AC1440" s="152"/>
      <c r="AD1440" s="152"/>
      <c r="AE1440" s="152"/>
      <c r="AF1440" s="152"/>
      <c r="AG1440" s="152"/>
      <c r="AH1440" s="152"/>
      <c r="AI1440" s="152"/>
      <c r="AJ1440" s="152"/>
      <c r="AK1440" s="152"/>
      <c r="AL1440" s="152"/>
      <c r="AM1440" s="152"/>
      <c r="AN1440" s="152"/>
      <c r="AO1440" s="152"/>
      <c r="AP1440" s="152"/>
      <c r="AQ1440" s="152"/>
      <c r="AR1440" s="152"/>
      <c r="AS1440" s="152"/>
      <c r="AT1440" s="152"/>
      <c r="AU1440" s="152"/>
      <c r="AV1440" s="152"/>
      <c r="AW1440" s="152"/>
      <c r="AX1440" s="152"/>
      <c r="AY1440" s="152"/>
      <c r="AZ1440" s="152"/>
      <c r="BA1440" s="152"/>
      <c r="BB1440" s="152"/>
      <c r="BC1440" s="152"/>
      <c r="BD1440" s="152"/>
      <c r="BE1440" s="152"/>
      <c r="BF1440" s="152"/>
      <c r="BG1440" s="152"/>
      <c r="BH1440" s="152"/>
      <c r="BI1440" s="152"/>
      <c r="BJ1440" s="152"/>
      <c r="BK1440" s="152"/>
      <c r="BL1440" s="152"/>
      <c r="BM1440" s="152"/>
      <c r="BN1440" s="152"/>
      <c r="BO1440" s="152"/>
      <c r="BP1440" s="152"/>
      <c r="BQ1440" s="152"/>
      <c r="BR1440" s="152"/>
      <c r="BS1440" s="152"/>
      <c r="BT1440" s="152"/>
      <c r="BU1440" s="152"/>
      <c r="BV1440" s="152"/>
      <c r="BW1440" s="152"/>
      <c r="BX1440" s="152"/>
      <c r="BY1440" s="152"/>
      <c r="BZ1440" s="152"/>
      <c r="CA1440" s="152"/>
      <c r="CB1440" s="152"/>
      <c r="CC1440" s="152"/>
      <c r="CD1440" s="152"/>
      <c r="CE1440" s="152"/>
      <c r="CF1440" s="152"/>
      <c r="CG1440" s="152"/>
      <c r="CH1440" s="152"/>
      <c r="CI1440" s="152"/>
      <c r="CJ1440" s="152"/>
      <c r="CK1440" s="152"/>
      <c r="CL1440" s="152"/>
    </row>
    <row r="1441" spans="2:90" x14ac:dyDescent="0.4">
      <c r="B1441" s="141" t="str">
        <f>"$ sales/new "&amp;B1446</f>
        <v>$ sales/new primary unit</v>
      </c>
      <c r="D1441" t="s">
        <v>1019</v>
      </c>
      <c r="E1441" s="8" t="str">
        <f t="shared" si="1713"/>
        <v>1441 SETUPFEEPERCENT-S</v>
      </c>
      <c r="G1441" t="str">
        <f>E1441</f>
        <v>1441 SETUPFEEPERCENT-S</v>
      </c>
      <c r="H1441" s="12"/>
      <c r="I1441" s="60"/>
      <c r="J1441" s="60"/>
      <c r="K1441" s="18">
        <v>5</v>
      </c>
      <c r="L1441" s="18">
        <v>5</v>
      </c>
      <c r="M1441" s="18">
        <v>5</v>
      </c>
      <c r="N1441" s="18">
        <v>5</v>
      </c>
      <c r="O1441" s="18">
        <v>5</v>
      </c>
      <c r="P1441" s="18">
        <v>5</v>
      </c>
      <c r="R1441" s="19"/>
      <c r="S1441" s="143" cm="1">
        <f t="array" ref="S1441">INDEX($K:$P,ROW(),MATCH(S$3,$K$2:$P$2,0))</f>
        <v>5</v>
      </c>
      <c r="T1441" s="143" cm="1">
        <f t="array" ref="T1441">INDEX($K:$P,ROW(),MATCH(T$3,$K$2:$P$2,0))</f>
        <v>5</v>
      </c>
      <c r="U1441" s="143" cm="1">
        <f t="array" ref="U1441">INDEX($K:$P,ROW(),MATCH(U$3,$K$2:$P$2,0))</f>
        <v>5</v>
      </c>
      <c r="V1441" s="143" cm="1">
        <f t="array" ref="V1441">INDEX($K:$P,ROW(),MATCH(V$3,$K$2:$P$2,0))</f>
        <v>5</v>
      </c>
      <c r="W1441" s="143" cm="1">
        <f t="array" ref="W1441">INDEX($K:$P,ROW(),MATCH(W$3,$K$2:$P$2,0))</f>
        <v>5</v>
      </c>
      <c r="X1441" s="143" cm="1">
        <f t="array" ref="X1441">INDEX($K:$P,ROW(),MATCH(X$3,$K$2:$P$2,0))</f>
        <v>5</v>
      </c>
      <c r="Y1441" s="143" cm="1">
        <f t="array" ref="Y1441">INDEX($K:$P,ROW(),MATCH(Y$3,$K$2:$P$2,0))</f>
        <v>5</v>
      </c>
      <c r="Z1441" s="143" cm="1">
        <f t="array" ref="Z1441">INDEX($K:$P,ROW(),MATCH(Z$3,$K$2:$P$2,0))</f>
        <v>5</v>
      </c>
      <c r="AA1441" s="143" cm="1">
        <f t="array" ref="AA1441">INDEX($K:$P,ROW(),MATCH(AA$3,$K$2:$P$2,0))</f>
        <v>5</v>
      </c>
      <c r="AB1441" s="143" cm="1">
        <f t="array" ref="AB1441">INDEX($K:$P,ROW(),MATCH(AB$3,$K$2:$P$2,0))</f>
        <v>5</v>
      </c>
      <c r="AC1441" s="143" cm="1">
        <f t="array" ref="AC1441">INDEX($K:$P,ROW(),MATCH(AC$3,$K$2:$P$2,0))</f>
        <v>5</v>
      </c>
      <c r="AD1441" s="143" cm="1">
        <f t="array" ref="AD1441">INDEX($K:$P,ROW(),MATCH(AD$3,$K$2:$P$2,0))</f>
        <v>5</v>
      </c>
      <c r="AE1441" s="143" cm="1">
        <f t="array" ref="AE1441">INDEX($K:$P,ROW(),MATCH(AE$3,$K$2:$P$2,0))</f>
        <v>5</v>
      </c>
      <c r="AF1441" s="143" cm="1">
        <f t="array" ref="AF1441">INDEX($K:$P,ROW(),MATCH(AF$3,$K$2:$P$2,0))</f>
        <v>5</v>
      </c>
      <c r="AG1441" s="143" cm="1">
        <f t="array" ref="AG1441">INDEX($K:$P,ROW(),MATCH(AG$3,$K$2:$P$2,0))</f>
        <v>5</v>
      </c>
      <c r="AH1441" s="143" cm="1">
        <f t="array" ref="AH1441">INDEX($K:$P,ROW(),MATCH(AH$3,$K$2:$P$2,0))</f>
        <v>5</v>
      </c>
      <c r="AI1441" s="143" cm="1">
        <f t="array" ref="AI1441">INDEX($K:$P,ROW(),MATCH(AI$3,$K$2:$P$2,0))</f>
        <v>5</v>
      </c>
      <c r="AJ1441" s="143" cm="1">
        <f t="array" ref="AJ1441">INDEX($K:$P,ROW(),MATCH(AJ$3,$K$2:$P$2,0))</f>
        <v>5</v>
      </c>
      <c r="AK1441" s="143" cm="1">
        <f t="array" ref="AK1441">INDEX($K:$P,ROW(),MATCH(AK$3,$K$2:$P$2,0))</f>
        <v>5</v>
      </c>
      <c r="AL1441" s="143" cm="1">
        <f t="array" ref="AL1441">INDEX($K:$P,ROW(),MATCH(AL$3,$K$2:$P$2,0))</f>
        <v>5</v>
      </c>
      <c r="AM1441" s="143" cm="1">
        <f t="array" ref="AM1441">INDEX($K:$P,ROW(),MATCH(AM$3,$K$2:$P$2,0))</f>
        <v>5</v>
      </c>
      <c r="AN1441" s="143" cm="1">
        <f t="array" ref="AN1441">INDEX($K:$P,ROW(),MATCH(AN$3,$K$2:$P$2,0))</f>
        <v>5</v>
      </c>
      <c r="AO1441" s="143" cm="1">
        <f t="array" ref="AO1441">INDEX($K:$P,ROW(),MATCH(AO$3,$K$2:$P$2,0))</f>
        <v>5</v>
      </c>
      <c r="AP1441" s="143" cm="1">
        <f t="array" ref="AP1441">INDEX($K:$P,ROW(),MATCH(AP$3,$K$2:$P$2,0))</f>
        <v>5</v>
      </c>
      <c r="AQ1441" s="143" cm="1">
        <f t="array" ref="AQ1441">INDEX($K:$P,ROW(),MATCH(AQ$3,$K$2:$P$2,0))</f>
        <v>5</v>
      </c>
      <c r="AR1441" s="143" cm="1">
        <f t="array" ref="AR1441">INDEX($K:$P,ROW(),MATCH(AR$3,$K$2:$P$2,0))</f>
        <v>5</v>
      </c>
      <c r="AS1441" s="143" cm="1">
        <f t="array" ref="AS1441">INDEX($K:$P,ROW(),MATCH(AS$3,$K$2:$P$2,0))</f>
        <v>5</v>
      </c>
      <c r="AT1441" s="143" cm="1">
        <f t="array" ref="AT1441">INDEX($K:$P,ROW(),MATCH(AT$3,$K$2:$P$2,0))</f>
        <v>5</v>
      </c>
      <c r="AU1441" s="143" cm="1">
        <f t="array" ref="AU1441">INDEX($K:$P,ROW(),MATCH(AU$3,$K$2:$P$2,0))</f>
        <v>5</v>
      </c>
      <c r="AV1441" s="143" cm="1">
        <f t="array" ref="AV1441">INDEX($K:$P,ROW(),MATCH(AV$3,$K$2:$P$2,0))</f>
        <v>5</v>
      </c>
      <c r="AW1441" s="143" cm="1">
        <f t="array" ref="AW1441">INDEX($K:$P,ROW(),MATCH(AW$3,$K$2:$P$2,0))</f>
        <v>5</v>
      </c>
      <c r="AX1441" s="143" cm="1">
        <f t="array" ref="AX1441">INDEX($K:$P,ROW(),MATCH(AX$3,$K$2:$P$2,0))</f>
        <v>5</v>
      </c>
      <c r="AY1441" s="143" cm="1">
        <f t="array" ref="AY1441">INDEX($K:$P,ROW(),MATCH(AY$3,$K$2:$P$2,0))</f>
        <v>5</v>
      </c>
      <c r="AZ1441" s="143" cm="1">
        <f t="array" ref="AZ1441">INDEX($K:$P,ROW(),MATCH(AZ$3,$K$2:$P$2,0))</f>
        <v>5</v>
      </c>
      <c r="BA1441" s="143" cm="1">
        <f t="array" ref="BA1441">INDEX($K:$P,ROW(),MATCH(BA$3,$K$2:$P$2,0))</f>
        <v>5</v>
      </c>
      <c r="BB1441" s="143" cm="1">
        <f t="array" ref="BB1441">INDEX($K:$P,ROW(),MATCH(BB$3,$K$2:$P$2,0))</f>
        <v>5</v>
      </c>
      <c r="BC1441" s="143" cm="1">
        <f t="array" ref="BC1441">INDEX($K:$P,ROW(),MATCH(BC$3,$K$2:$P$2,0))</f>
        <v>5</v>
      </c>
      <c r="BD1441" s="143" cm="1">
        <f t="array" ref="BD1441">INDEX($K:$P,ROW(),MATCH(BD$3,$K$2:$P$2,0))</f>
        <v>5</v>
      </c>
      <c r="BE1441" s="143" cm="1">
        <f t="array" ref="BE1441">INDEX($K:$P,ROW(),MATCH(BE$3,$K$2:$P$2,0))</f>
        <v>5</v>
      </c>
      <c r="BF1441" s="143" cm="1">
        <f t="array" ref="BF1441">INDEX($K:$P,ROW(),MATCH(BF$3,$K$2:$P$2,0))</f>
        <v>5</v>
      </c>
      <c r="BG1441" s="143" cm="1">
        <f t="array" ref="BG1441">INDEX($K:$P,ROW(),MATCH(BG$3,$K$2:$P$2,0))</f>
        <v>5</v>
      </c>
      <c r="BH1441" s="143" cm="1">
        <f t="array" ref="BH1441">INDEX($K:$P,ROW(),MATCH(BH$3,$K$2:$P$2,0))</f>
        <v>5</v>
      </c>
      <c r="BI1441" s="143" cm="1">
        <f t="array" ref="BI1441">INDEX($K:$P,ROW(),MATCH(BI$3,$K$2:$P$2,0))</f>
        <v>5</v>
      </c>
      <c r="BJ1441" s="143" cm="1">
        <f t="array" ref="BJ1441">INDEX($K:$P,ROW(),MATCH(BJ$3,$K$2:$P$2,0))</f>
        <v>5</v>
      </c>
      <c r="BK1441" s="143" cm="1">
        <f t="array" ref="BK1441">INDEX($K:$P,ROW(),MATCH(BK$3,$K$2:$P$2,0))</f>
        <v>5</v>
      </c>
      <c r="BL1441" s="143" cm="1">
        <f t="array" ref="BL1441">INDEX($K:$P,ROW(),MATCH(BL$3,$K$2:$P$2,0))</f>
        <v>5</v>
      </c>
      <c r="BM1441" s="143" cm="1">
        <f t="array" ref="BM1441">INDEX($K:$P,ROW(),MATCH(BM$3,$K$2:$P$2,0))</f>
        <v>5</v>
      </c>
      <c r="BN1441" s="143" cm="1">
        <f t="array" ref="BN1441">INDEX($K:$P,ROW(),MATCH(BN$3,$K$2:$P$2,0))</f>
        <v>5</v>
      </c>
      <c r="BO1441" s="143" cm="1">
        <f t="array" ref="BO1441">INDEX($K:$P,ROW(),MATCH(BO$3,$K$2:$P$2,0))</f>
        <v>5</v>
      </c>
      <c r="BP1441" s="143" cm="1">
        <f t="array" ref="BP1441">INDEX($K:$P,ROW(),MATCH(BP$3,$K$2:$P$2,0))</f>
        <v>5</v>
      </c>
      <c r="BQ1441" s="143" cm="1">
        <f t="array" ref="BQ1441">INDEX($K:$P,ROW(),MATCH(BQ$3,$K$2:$P$2,0))</f>
        <v>5</v>
      </c>
      <c r="BR1441" s="143" cm="1">
        <f t="array" ref="BR1441">INDEX($K:$P,ROW(),MATCH(BR$3,$K$2:$P$2,0))</f>
        <v>5</v>
      </c>
      <c r="BS1441" s="143" cm="1">
        <f t="array" ref="BS1441">INDEX($K:$P,ROW(),MATCH(BS$3,$K$2:$P$2,0))</f>
        <v>5</v>
      </c>
      <c r="BT1441" s="143" cm="1">
        <f t="array" ref="BT1441">INDEX($K:$P,ROW(),MATCH(BT$3,$K$2:$P$2,0))</f>
        <v>5</v>
      </c>
      <c r="BU1441" s="143" cm="1">
        <f t="array" ref="BU1441">INDEX($K:$P,ROW(),MATCH(BU$3,$K$2:$P$2,0))</f>
        <v>5</v>
      </c>
      <c r="BV1441" s="143" cm="1">
        <f t="array" ref="BV1441">INDEX($K:$P,ROW(),MATCH(BV$3,$K$2:$P$2,0))</f>
        <v>5</v>
      </c>
      <c r="BW1441" s="143" cm="1">
        <f t="array" ref="BW1441">INDEX($K:$P,ROW(),MATCH(BW$3,$K$2:$P$2,0))</f>
        <v>5</v>
      </c>
      <c r="BX1441" s="143" cm="1">
        <f t="array" ref="BX1441">INDEX($K:$P,ROW(),MATCH(BX$3,$K$2:$P$2,0))</f>
        <v>5</v>
      </c>
      <c r="BY1441" s="143" cm="1">
        <f t="array" ref="BY1441">INDEX($K:$P,ROW(),MATCH(BY$3,$K$2:$P$2,0))</f>
        <v>5</v>
      </c>
      <c r="BZ1441" s="143" cm="1">
        <f t="array" ref="BZ1441">INDEX($K:$P,ROW(),MATCH(BZ$3,$K$2:$P$2,0))</f>
        <v>5</v>
      </c>
      <c r="CA1441" s="143" cm="1">
        <f t="array" ref="CA1441">INDEX($K:$P,ROW(),MATCH(CA$3,$K$2:$P$2,0))</f>
        <v>5</v>
      </c>
      <c r="CB1441" s="143" cm="1">
        <f t="array" ref="CB1441">INDEX($K:$P,ROW(),MATCH(CB$3,$K$2:$P$2,0))</f>
        <v>5</v>
      </c>
      <c r="CC1441" s="143" cm="1">
        <f t="array" ref="CC1441">INDEX($K:$P,ROW(),MATCH(CC$3,$K$2:$P$2,0))</f>
        <v>5</v>
      </c>
      <c r="CD1441" s="143" cm="1">
        <f t="array" ref="CD1441">INDEX($K:$P,ROW(),MATCH(CD$3,$K$2:$P$2,0))</f>
        <v>5</v>
      </c>
      <c r="CE1441" s="143" cm="1">
        <f t="array" ref="CE1441">INDEX($K:$P,ROW(),MATCH(CE$3,$K$2:$P$2,0))</f>
        <v>5</v>
      </c>
      <c r="CF1441" s="143" cm="1">
        <f t="array" ref="CF1441">INDEX($K:$P,ROW(),MATCH(CF$3,$K$2:$P$2,0))</f>
        <v>5</v>
      </c>
      <c r="CG1441" s="143" cm="1">
        <f t="array" ref="CG1441">INDEX($K:$P,ROW(),MATCH(CG$3,$K$2:$P$2,0))</f>
        <v>5</v>
      </c>
      <c r="CH1441" s="143" cm="1">
        <f t="array" ref="CH1441">INDEX($K:$P,ROW(),MATCH(CH$3,$K$2:$P$2,0))</f>
        <v>5</v>
      </c>
      <c r="CI1441" s="143" cm="1">
        <f t="array" ref="CI1441">INDEX($K:$P,ROW(),MATCH(CI$3,$K$2:$P$2,0))</f>
        <v>5</v>
      </c>
      <c r="CJ1441" s="143" cm="1">
        <f t="array" ref="CJ1441">INDEX($K:$P,ROW(),MATCH(CJ$3,$K$2:$P$2,0))</f>
        <v>5</v>
      </c>
      <c r="CK1441" s="143" cm="1">
        <f t="array" ref="CK1441">INDEX($K:$P,ROW(),MATCH(CK$3,$K$2:$P$2,0))</f>
        <v>5</v>
      </c>
      <c r="CL1441" s="143" cm="1">
        <f t="array" ref="CL1441">INDEX($K:$P,ROW(),MATCH(CL$3,$K$2:$P$2,0))</f>
        <v>5</v>
      </c>
    </row>
    <row r="1442" spans="2:90" x14ac:dyDescent="0.4">
      <c r="B1442" s="141" t="str">
        <f>"% of "&amp;B1455&amp;"s"</f>
        <v>% of primary units</v>
      </c>
      <c r="D1442" t="s">
        <v>1019</v>
      </c>
      <c r="E1442" s="8" t="str">
        <f t="shared" si="1713"/>
        <v>1442 SETUPFEEPERCENT-S</v>
      </c>
      <c r="H1442" s="12"/>
      <c r="I1442" s="60"/>
      <c r="J1442" s="60"/>
      <c r="K1442" s="162">
        <v>0.5</v>
      </c>
      <c r="L1442" s="162">
        <v>0.5</v>
      </c>
      <c r="M1442" s="162">
        <v>0.5</v>
      </c>
      <c r="N1442" s="162">
        <v>0.5</v>
      </c>
      <c r="O1442" s="162">
        <v>0.5</v>
      </c>
      <c r="P1442" s="162">
        <v>0.5</v>
      </c>
      <c r="Q1442" s="220"/>
      <c r="R1442" s="136"/>
      <c r="S1442" s="178" cm="1">
        <f t="array" ref="S1442">INDEX($K:$P,ROW(),MATCH(S$3,$K$2:$P$2,0))</f>
        <v>0.5</v>
      </c>
      <c r="T1442" s="178" cm="1">
        <f t="array" ref="T1442">INDEX($K:$P,ROW(),MATCH(T$3,$K$2:$P$2,0))</f>
        <v>0.5</v>
      </c>
      <c r="U1442" s="178" cm="1">
        <f t="array" ref="U1442">INDEX($K:$P,ROW(),MATCH(U$3,$K$2:$P$2,0))</f>
        <v>0.5</v>
      </c>
      <c r="V1442" s="178" cm="1">
        <f t="array" ref="V1442">INDEX($K:$P,ROW(),MATCH(V$3,$K$2:$P$2,0))</f>
        <v>0.5</v>
      </c>
      <c r="W1442" s="178" cm="1">
        <f t="array" ref="W1442">INDEX($K:$P,ROW(),MATCH(W$3,$K$2:$P$2,0))</f>
        <v>0.5</v>
      </c>
      <c r="X1442" s="178" cm="1">
        <f t="array" ref="X1442">INDEX($K:$P,ROW(),MATCH(X$3,$K$2:$P$2,0))</f>
        <v>0.5</v>
      </c>
      <c r="Y1442" s="178" cm="1">
        <f t="array" ref="Y1442">INDEX($K:$P,ROW(),MATCH(Y$3,$K$2:$P$2,0))</f>
        <v>0.5</v>
      </c>
      <c r="Z1442" s="178" cm="1">
        <f t="array" ref="Z1442">INDEX($K:$P,ROW(),MATCH(Z$3,$K$2:$P$2,0))</f>
        <v>0.5</v>
      </c>
      <c r="AA1442" s="178" cm="1">
        <f t="array" ref="AA1442">INDEX($K:$P,ROW(),MATCH(AA$3,$K$2:$P$2,0))</f>
        <v>0.5</v>
      </c>
      <c r="AB1442" s="178" cm="1">
        <f t="array" ref="AB1442">INDEX($K:$P,ROW(),MATCH(AB$3,$K$2:$P$2,0))</f>
        <v>0.5</v>
      </c>
      <c r="AC1442" s="178" cm="1">
        <f t="array" ref="AC1442">INDEX($K:$P,ROW(),MATCH(AC$3,$K$2:$P$2,0))</f>
        <v>0.5</v>
      </c>
      <c r="AD1442" s="178" cm="1">
        <f t="array" ref="AD1442">INDEX($K:$P,ROW(),MATCH(AD$3,$K$2:$P$2,0))</f>
        <v>0.5</v>
      </c>
      <c r="AE1442" s="178" cm="1">
        <f t="array" ref="AE1442">INDEX($K:$P,ROW(),MATCH(AE$3,$K$2:$P$2,0))</f>
        <v>0.5</v>
      </c>
      <c r="AF1442" s="178" cm="1">
        <f t="array" ref="AF1442">INDEX($K:$P,ROW(),MATCH(AF$3,$K$2:$P$2,0))</f>
        <v>0.5</v>
      </c>
      <c r="AG1442" s="178" cm="1">
        <f t="array" ref="AG1442">INDEX($K:$P,ROW(),MATCH(AG$3,$K$2:$P$2,0))</f>
        <v>0.5</v>
      </c>
      <c r="AH1442" s="178" cm="1">
        <f t="array" ref="AH1442">INDEX($K:$P,ROW(),MATCH(AH$3,$K$2:$P$2,0))</f>
        <v>0.5</v>
      </c>
      <c r="AI1442" s="178" cm="1">
        <f t="array" ref="AI1442">INDEX($K:$P,ROW(),MATCH(AI$3,$K$2:$P$2,0))</f>
        <v>0.5</v>
      </c>
      <c r="AJ1442" s="178" cm="1">
        <f t="array" ref="AJ1442">INDEX($K:$P,ROW(),MATCH(AJ$3,$K$2:$P$2,0))</f>
        <v>0.5</v>
      </c>
      <c r="AK1442" s="178" cm="1">
        <f t="array" ref="AK1442">INDEX($K:$P,ROW(),MATCH(AK$3,$K$2:$P$2,0))</f>
        <v>0.5</v>
      </c>
      <c r="AL1442" s="178" cm="1">
        <f t="array" ref="AL1442">INDEX($K:$P,ROW(),MATCH(AL$3,$K$2:$P$2,0))</f>
        <v>0.5</v>
      </c>
      <c r="AM1442" s="178" cm="1">
        <f t="array" ref="AM1442">INDEX($K:$P,ROW(),MATCH(AM$3,$K$2:$P$2,0))</f>
        <v>0.5</v>
      </c>
      <c r="AN1442" s="178" cm="1">
        <f t="array" ref="AN1442">INDEX($K:$P,ROW(),MATCH(AN$3,$K$2:$P$2,0))</f>
        <v>0.5</v>
      </c>
      <c r="AO1442" s="178" cm="1">
        <f t="array" ref="AO1442">INDEX($K:$P,ROW(),MATCH(AO$3,$K$2:$P$2,0))</f>
        <v>0.5</v>
      </c>
      <c r="AP1442" s="178" cm="1">
        <f t="array" ref="AP1442">INDEX($K:$P,ROW(),MATCH(AP$3,$K$2:$P$2,0))</f>
        <v>0.5</v>
      </c>
      <c r="AQ1442" s="178" cm="1">
        <f t="array" ref="AQ1442">INDEX($K:$P,ROW(),MATCH(AQ$3,$K$2:$P$2,0))</f>
        <v>0.5</v>
      </c>
      <c r="AR1442" s="178" cm="1">
        <f t="array" ref="AR1442">INDEX($K:$P,ROW(),MATCH(AR$3,$K$2:$P$2,0))</f>
        <v>0.5</v>
      </c>
      <c r="AS1442" s="178" cm="1">
        <f t="array" ref="AS1442">INDEX($K:$P,ROW(),MATCH(AS$3,$K$2:$P$2,0))</f>
        <v>0.5</v>
      </c>
      <c r="AT1442" s="178" cm="1">
        <f t="array" ref="AT1442">INDEX($K:$P,ROW(),MATCH(AT$3,$K$2:$P$2,0))</f>
        <v>0.5</v>
      </c>
      <c r="AU1442" s="178" cm="1">
        <f t="array" ref="AU1442">INDEX($K:$P,ROW(),MATCH(AU$3,$K$2:$P$2,0))</f>
        <v>0.5</v>
      </c>
      <c r="AV1442" s="178" cm="1">
        <f t="array" ref="AV1442">INDEX($K:$P,ROW(),MATCH(AV$3,$K$2:$P$2,0))</f>
        <v>0.5</v>
      </c>
      <c r="AW1442" s="178" cm="1">
        <f t="array" ref="AW1442">INDEX($K:$P,ROW(),MATCH(AW$3,$K$2:$P$2,0))</f>
        <v>0.5</v>
      </c>
      <c r="AX1442" s="178" cm="1">
        <f t="array" ref="AX1442">INDEX($K:$P,ROW(),MATCH(AX$3,$K$2:$P$2,0))</f>
        <v>0.5</v>
      </c>
      <c r="AY1442" s="178" cm="1">
        <f t="array" ref="AY1442">INDEX($K:$P,ROW(),MATCH(AY$3,$K$2:$P$2,0))</f>
        <v>0.5</v>
      </c>
      <c r="AZ1442" s="178" cm="1">
        <f t="array" ref="AZ1442">INDEX($K:$P,ROW(),MATCH(AZ$3,$K$2:$P$2,0))</f>
        <v>0.5</v>
      </c>
      <c r="BA1442" s="178" cm="1">
        <f t="array" ref="BA1442">INDEX($K:$P,ROW(),MATCH(BA$3,$K$2:$P$2,0))</f>
        <v>0.5</v>
      </c>
      <c r="BB1442" s="178" cm="1">
        <f t="array" ref="BB1442">INDEX($K:$P,ROW(),MATCH(BB$3,$K$2:$P$2,0))</f>
        <v>0.5</v>
      </c>
      <c r="BC1442" s="178" cm="1">
        <f t="array" ref="BC1442">INDEX($K:$P,ROW(),MATCH(BC$3,$K$2:$P$2,0))</f>
        <v>0.5</v>
      </c>
      <c r="BD1442" s="178" cm="1">
        <f t="array" ref="BD1442">INDEX($K:$P,ROW(),MATCH(BD$3,$K$2:$P$2,0))</f>
        <v>0.5</v>
      </c>
      <c r="BE1442" s="178" cm="1">
        <f t="array" ref="BE1442">INDEX($K:$P,ROW(),MATCH(BE$3,$K$2:$P$2,0))</f>
        <v>0.5</v>
      </c>
      <c r="BF1442" s="178" cm="1">
        <f t="array" ref="BF1442">INDEX($K:$P,ROW(),MATCH(BF$3,$K$2:$P$2,0))</f>
        <v>0.5</v>
      </c>
      <c r="BG1442" s="178" cm="1">
        <f t="array" ref="BG1442">INDEX($K:$P,ROW(),MATCH(BG$3,$K$2:$P$2,0))</f>
        <v>0.5</v>
      </c>
      <c r="BH1442" s="178" cm="1">
        <f t="array" ref="BH1442">INDEX($K:$P,ROW(),MATCH(BH$3,$K$2:$P$2,0))</f>
        <v>0.5</v>
      </c>
      <c r="BI1442" s="178" cm="1">
        <f t="array" ref="BI1442">INDEX($K:$P,ROW(),MATCH(BI$3,$K$2:$P$2,0))</f>
        <v>0.5</v>
      </c>
      <c r="BJ1442" s="178" cm="1">
        <f t="array" ref="BJ1442">INDEX($K:$P,ROW(),MATCH(BJ$3,$K$2:$P$2,0))</f>
        <v>0.5</v>
      </c>
      <c r="BK1442" s="178" cm="1">
        <f t="array" ref="BK1442">INDEX($K:$P,ROW(),MATCH(BK$3,$K$2:$P$2,0))</f>
        <v>0.5</v>
      </c>
      <c r="BL1442" s="178" cm="1">
        <f t="array" ref="BL1442">INDEX($K:$P,ROW(),MATCH(BL$3,$K$2:$P$2,0))</f>
        <v>0.5</v>
      </c>
      <c r="BM1442" s="178" cm="1">
        <f t="array" ref="BM1442">INDEX($K:$P,ROW(),MATCH(BM$3,$K$2:$P$2,0))</f>
        <v>0.5</v>
      </c>
      <c r="BN1442" s="178" cm="1">
        <f t="array" ref="BN1442">INDEX($K:$P,ROW(),MATCH(BN$3,$K$2:$P$2,0))</f>
        <v>0.5</v>
      </c>
      <c r="BO1442" s="178" cm="1">
        <f t="array" ref="BO1442">INDEX($K:$P,ROW(),MATCH(BO$3,$K$2:$P$2,0))</f>
        <v>0.5</v>
      </c>
      <c r="BP1442" s="178" cm="1">
        <f t="array" ref="BP1442">INDEX($K:$P,ROW(),MATCH(BP$3,$K$2:$P$2,0))</f>
        <v>0.5</v>
      </c>
      <c r="BQ1442" s="178" cm="1">
        <f t="array" ref="BQ1442">INDEX($K:$P,ROW(),MATCH(BQ$3,$K$2:$P$2,0))</f>
        <v>0.5</v>
      </c>
      <c r="BR1442" s="178" cm="1">
        <f t="array" ref="BR1442">INDEX($K:$P,ROW(),MATCH(BR$3,$K$2:$P$2,0))</f>
        <v>0.5</v>
      </c>
      <c r="BS1442" s="178" cm="1">
        <f t="array" ref="BS1442">INDEX($K:$P,ROW(),MATCH(BS$3,$K$2:$P$2,0))</f>
        <v>0.5</v>
      </c>
      <c r="BT1442" s="178" cm="1">
        <f t="array" ref="BT1442">INDEX($K:$P,ROW(),MATCH(BT$3,$K$2:$P$2,0))</f>
        <v>0.5</v>
      </c>
      <c r="BU1442" s="178" cm="1">
        <f t="array" ref="BU1442">INDEX($K:$P,ROW(),MATCH(BU$3,$K$2:$P$2,0))</f>
        <v>0.5</v>
      </c>
      <c r="BV1442" s="178" cm="1">
        <f t="array" ref="BV1442">INDEX($K:$P,ROW(),MATCH(BV$3,$K$2:$P$2,0))</f>
        <v>0.5</v>
      </c>
      <c r="BW1442" s="178" cm="1">
        <f t="array" ref="BW1442">INDEX($K:$P,ROW(),MATCH(BW$3,$K$2:$P$2,0))</f>
        <v>0.5</v>
      </c>
      <c r="BX1442" s="178" cm="1">
        <f t="array" ref="BX1442">INDEX($K:$P,ROW(),MATCH(BX$3,$K$2:$P$2,0))</f>
        <v>0.5</v>
      </c>
      <c r="BY1442" s="178" cm="1">
        <f t="array" ref="BY1442">INDEX($K:$P,ROW(),MATCH(BY$3,$K$2:$P$2,0))</f>
        <v>0.5</v>
      </c>
      <c r="BZ1442" s="178" cm="1">
        <f t="array" ref="BZ1442">INDEX($K:$P,ROW(),MATCH(BZ$3,$K$2:$P$2,0))</f>
        <v>0.5</v>
      </c>
      <c r="CA1442" s="178" cm="1">
        <f t="array" ref="CA1442">INDEX($K:$P,ROW(),MATCH(CA$3,$K$2:$P$2,0))</f>
        <v>0.5</v>
      </c>
      <c r="CB1442" s="178" cm="1">
        <f t="array" ref="CB1442">INDEX($K:$P,ROW(),MATCH(CB$3,$K$2:$P$2,0))</f>
        <v>0.5</v>
      </c>
      <c r="CC1442" s="178" cm="1">
        <f t="array" ref="CC1442">INDEX($K:$P,ROW(),MATCH(CC$3,$K$2:$P$2,0))</f>
        <v>0.5</v>
      </c>
      <c r="CD1442" s="178" cm="1">
        <f t="array" ref="CD1442">INDEX($K:$P,ROW(),MATCH(CD$3,$K$2:$P$2,0))</f>
        <v>0.5</v>
      </c>
      <c r="CE1442" s="178" cm="1">
        <f t="array" ref="CE1442">INDEX($K:$P,ROW(),MATCH(CE$3,$K$2:$P$2,0))</f>
        <v>0.5</v>
      </c>
      <c r="CF1442" s="178" cm="1">
        <f t="array" ref="CF1442">INDEX($K:$P,ROW(),MATCH(CF$3,$K$2:$P$2,0))</f>
        <v>0.5</v>
      </c>
      <c r="CG1442" s="178" cm="1">
        <f t="array" ref="CG1442">INDEX($K:$P,ROW(),MATCH(CG$3,$K$2:$P$2,0))</f>
        <v>0.5</v>
      </c>
      <c r="CH1442" s="178" cm="1">
        <f t="array" ref="CH1442">INDEX($K:$P,ROW(),MATCH(CH$3,$K$2:$P$2,0))</f>
        <v>0.5</v>
      </c>
      <c r="CI1442" s="178" cm="1">
        <f t="array" ref="CI1442">INDEX($K:$P,ROW(),MATCH(CI$3,$K$2:$P$2,0))</f>
        <v>0.5</v>
      </c>
      <c r="CJ1442" s="178" cm="1">
        <f t="array" ref="CJ1442">INDEX($K:$P,ROW(),MATCH(CJ$3,$K$2:$P$2,0))</f>
        <v>0.5</v>
      </c>
      <c r="CK1442" s="178" cm="1">
        <f t="array" ref="CK1442">INDEX($K:$P,ROW(),MATCH(CK$3,$K$2:$P$2,0))</f>
        <v>0.5</v>
      </c>
      <c r="CL1442" s="178" cm="1">
        <f t="array" ref="CL1442">INDEX($K:$P,ROW(),MATCH(CL$3,$K$2:$P$2,0))</f>
        <v>0.5</v>
      </c>
    </row>
    <row r="1443" spans="2:90" x14ac:dyDescent="0.4">
      <c r="B1443" s="123" t="str">
        <f>SUBSTITUTE(B1439,":","")&amp;" - "&amp;B1445</f>
        <v>Setup fees - (Primary label)</v>
      </c>
      <c r="C1443" s="27" t="s">
        <v>198</v>
      </c>
      <c r="D1443" t="s">
        <v>1019</v>
      </c>
      <c r="E1443" s="8" t="str">
        <f t="shared" si="1713"/>
        <v>1443 SETUPFEEPERCENT-S</v>
      </c>
      <c r="F1443" s="27"/>
      <c r="G1443" s="27"/>
      <c r="H1443" s="27"/>
      <c r="I1443" s="78"/>
      <c r="J1443" s="78"/>
      <c r="K1443" s="115">
        <f t="shared" ref="K1443:P1443" ca="1" si="1714">SUMIF($3:$3,K$2,1443:1443)</f>
        <v>150000</v>
      </c>
      <c r="L1443" s="115">
        <f t="shared" ca="1" si="1714"/>
        <v>150000</v>
      </c>
      <c r="M1443" s="115">
        <f t="shared" ca="1" si="1714"/>
        <v>150000</v>
      </c>
      <c r="N1443" s="115">
        <f t="shared" ca="1" si="1714"/>
        <v>150000</v>
      </c>
      <c r="O1443" s="115">
        <f t="shared" ca="1" si="1714"/>
        <v>150000</v>
      </c>
      <c r="P1443" s="115">
        <f t="shared" ca="1" si="1714"/>
        <v>150000</v>
      </c>
      <c r="R1443" s="33"/>
      <c r="S1443" s="144">
        <f ca="1">S1441*INDIRECT(S1434)*S1442</f>
        <v>12500</v>
      </c>
      <c r="T1443" s="144">
        <f t="shared" ref="T1443:CE1443" ca="1" si="1715">T1441*INDIRECT(T1434)*T1442</f>
        <v>12500</v>
      </c>
      <c r="U1443" s="144">
        <f t="shared" ca="1" si="1715"/>
        <v>12500</v>
      </c>
      <c r="V1443" s="144">
        <f t="shared" ca="1" si="1715"/>
        <v>12500</v>
      </c>
      <c r="W1443" s="144">
        <f t="shared" ca="1" si="1715"/>
        <v>12500</v>
      </c>
      <c r="X1443" s="144">
        <f t="shared" ca="1" si="1715"/>
        <v>12500</v>
      </c>
      <c r="Y1443" s="144">
        <f t="shared" ca="1" si="1715"/>
        <v>12500</v>
      </c>
      <c r="Z1443" s="144">
        <f t="shared" ca="1" si="1715"/>
        <v>12500</v>
      </c>
      <c r="AA1443" s="144">
        <f t="shared" ca="1" si="1715"/>
        <v>12500</v>
      </c>
      <c r="AB1443" s="144">
        <f t="shared" ca="1" si="1715"/>
        <v>12500</v>
      </c>
      <c r="AC1443" s="144">
        <f t="shared" ca="1" si="1715"/>
        <v>12500</v>
      </c>
      <c r="AD1443" s="144">
        <f t="shared" ca="1" si="1715"/>
        <v>12500</v>
      </c>
      <c r="AE1443" s="144">
        <f t="shared" ca="1" si="1715"/>
        <v>12500</v>
      </c>
      <c r="AF1443" s="144">
        <f t="shared" ca="1" si="1715"/>
        <v>12500</v>
      </c>
      <c r="AG1443" s="144">
        <f t="shared" ca="1" si="1715"/>
        <v>12500</v>
      </c>
      <c r="AH1443" s="144">
        <f t="shared" ca="1" si="1715"/>
        <v>12500</v>
      </c>
      <c r="AI1443" s="144">
        <f t="shared" ca="1" si="1715"/>
        <v>12500</v>
      </c>
      <c r="AJ1443" s="144">
        <f t="shared" ca="1" si="1715"/>
        <v>12500</v>
      </c>
      <c r="AK1443" s="144">
        <f t="shared" ca="1" si="1715"/>
        <v>12500</v>
      </c>
      <c r="AL1443" s="144">
        <f t="shared" ca="1" si="1715"/>
        <v>12500</v>
      </c>
      <c r="AM1443" s="144">
        <f t="shared" ca="1" si="1715"/>
        <v>12500</v>
      </c>
      <c r="AN1443" s="144">
        <f t="shared" ca="1" si="1715"/>
        <v>12500</v>
      </c>
      <c r="AO1443" s="144">
        <f t="shared" ca="1" si="1715"/>
        <v>12500</v>
      </c>
      <c r="AP1443" s="144">
        <f t="shared" ca="1" si="1715"/>
        <v>12500</v>
      </c>
      <c r="AQ1443" s="144">
        <f t="shared" ca="1" si="1715"/>
        <v>12500</v>
      </c>
      <c r="AR1443" s="144">
        <f t="shared" ca="1" si="1715"/>
        <v>12500</v>
      </c>
      <c r="AS1443" s="144">
        <f t="shared" ca="1" si="1715"/>
        <v>12500</v>
      </c>
      <c r="AT1443" s="144">
        <f t="shared" ca="1" si="1715"/>
        <v>12500</v>
      </c>
      <c r="AU1443" s="144">
        <f t="shared" ca="1" si="1715"/>
        <v>12500</v>
      </c>
      <c r="AV1443" s="144">
        <f t="shared" ca="1" si="1715"/>
        <v>12500</v>
      </c>
      <c r="AW1443" s="144">
        <f t="shared" ca="1" si="1715"/>
        <v>12500</v>
      </c>
      <c r="AX1443" s="144">
        <f t="shared" ca="1" si="1715"/>
        <v>12500</v>
      </c>
      <c r="AY1443" s="144">
        <f t="shared" ca="1" si="1715"/>
        <v>12500</v>
      </c>
      <c r="AZ1443" s="144">
        <f t="shared" ca="1" si="1715"/>
        <v>12500</v>
      </c>
      <c r="BA1443" s="144">
        <f t="shared" ca="1" si="1715"/>
        <v>12500</v>
      </c>
      <c r="BB1443" s="144">
        <f t="shared" ca="1" si="1715"/>
        <v>12500</v>
      </c>
      <c r="BC1443" s="144">
        <f t="shared" ca="1" si="1715"/>
        <v>12500</v>
      </c>
      <c r="BD1443" s="144">
        <f t="shared" ca="1" si="1715"/>
        <v>12500</v>
      </c>
      <c r="BE1443" s="144">
        <f t="shared" ca="1" si="1715"/>
        <v>12500</v>
      </c>
      <c r="BF1443" s="144">
        <f t="shared" ca="1" si="1715"/>
        <v>12500</v>
      </c>
      <c r="BG1443" s="144">
        <f t="shared" ca="1" si="1715"/>
        <v>12500</v>
      </c>
      <c r="BH1443" s="144">
        <f t="shared" ca="1" si="1715"/>
        <v>12500</v>
      </c>
      <c r="BI1443" s="144">
        <f t="shared" ca="1" si="1715"/>
        <v>12500</v>
      </c>
      <c r="BJ1443" s="144">
        <f t="shared" ca="1" si="1715"/>
        <v>12500</v>
      </c>
      <c r="BK1443" s="144">
        <f t="shared" ca="1" si="1715"/>
        <v>12500</v>
      </c>
      <c r="BL1443" s="144">
        <f t="shared" ca="1" si="1715"/>
        <v>12500</v>
      </c>
      <c r="BM1443" s="144">
        <f t="shared" ca="1" si="1715"/>
        <v>12500</v>
      </c>
      <c r="BN1443" s="144">
        <f t="shared" ca="1" si="1715"/>
        <v>12500</v>
      </c>
      <c r="BO1443" s="144">
        <f t="shared" ca="1" si="1715"/>
        <v>12500</v>
      </c>
      <c r="BP1443" s="144">
        <f t="shared" ca="1" si="1715"/>
        <v>12500</v>
      </c>
      <c r="BQ1443" s="144">
        <f t="shared" ca="1" si="1715"/>
        <v>12500</v>
      </c>
      <c r="BR1443" s="144">
        <f t="shared" ca="1" si="1715"/>
        <v>12500</v>
      </c>
      <c r="BS1443" s="144">
        <f t="shared" ca="1" si="1715"/>
        <v>12500</v>
      </c>
      <c r="BT1443" s="144">
        <f t="shared" ca="1" si="1715"/>
        <v>12500</v>
      </c>
      <c r="BU1443" s="144">
        <f t="shared" ca="1" si="1715"/>
        <v>12500</v>
      </c>
      <c r="BV1443" s="144">
        <f t="shared" ca="1" si="1715"/>
        <v>12500</v>
      </c>
      <c r="BW1443" s="144">
        <f t="shared" ca="1" si="1715"/>
        <v>12500</v>
      </c>
      <c r="BX1443" s="144">
        <f t="shared" ca="1" si="1715"/>
        <v>12500</v>
      </c>
      <c r="BY1443" s="144">
        <f t="shared" ca="1" si="1715"/>
        <v>12500</v>
      </c>
      <c r="BZ1443" s="144">
        <f t="shared" ca="1" si="1715"/>
        <v>12500</v>
      </c>
      <c r="CA1443" s="144">
        <f t="shared" ca="1" si="1715"/>
        <v>12500</v>
      </c>
      <c r="CB1443" s="144">
        <f t="shared" ca="1" si="1715"/>
        <v>12500</v>
      </c>
      <c r="CC1443" s="144">
        <f t="shared" ca="1" si="1715"/>
        <v>12500</v>
      </c>
      <c r="CD1443" s="144">
        <f t="shared" ca="1" si="1715"/>
        <v>12500</v>
      </c>
      <c r="CE1443" s="144">
        <f t="shared" ca="1" si="1715"/>
        <v>12500</v>
      </c>
      <c r="CF1443" s="144">
        <f t="shared" ref="CF1443:CL1443" ca="1" si="1716">CF1441*INDIRECT(CF1434)*CF1442</f>
        <v>12500</v>
      </c>
      <c r="CG1443" s="144">
        <f t="shared" ca="1" si="1716"/>
        <v>12500</v>
      </c>
      <c r="CH1443" s="144">
        <f t="shared" ca="1" si="1716"/>
        <v>12500</v>
      </c>
      <c r="CI1443" s="144">
        <f t="shared" ca="1" si="1716"/>
        <v>12500</v>
      </c>
      <c r="CJ1443" s="144">
        <f t="shared" ca="1" si="1716"/>
        <v>12500</v>
      </c>
      <c r="CK1443" s="144">
        <f t="shared" ca="1" si="1716"/>
        <v>12500</v>
      </c>
      <c r="CL1443" s="144">
        <f t="shared" ca="1" si="1716"/>
        <v>12500</v>
      </c>
    </row>
    <row r="1444" spans="2:90" x14ac:dyDescent="0.4">
      <c r="B1444" s="13"/>
      <c r="D1444" t="s">
        <v>1019</v>
      </c>
      <c r="E1444" s="8" t="str">
        <f t="shared" si="1713"/>
        <v>1444 SETUPFEEPERCENT-S</v>
      </c>
      <c r="G1444" t="s">
        <v>244</v>
      </c>
      <c r="H1444" s="12"/>
      <c r="I1444" s="60"/>
      <c r="J1444" s="60"/>
      <c r="R1444" s="9"/>
      <c r="S1444" s="145"/>
      <c r="T1444" s="145"/>
      <c r="U1444" s="145"/>
      <c r="V1444" s="145"/>
      <c r="W1444" s="145"/>
      <c r="X1444" s="145"/>
      <c r="Y1444" s="145"/>
      <c r="Z1444" s="145"/>
      <c r="AA1444" s="145"/>
      <c r="AB1444" s="145"/>
      <c r="AC1444" s="145"/>
      <c r="AD1444" s="145"/>
      <c r="AE1444" s="145"/>
      <c r="AF1444" s="145"/>
      <c r="AG1444" s="145"/>
      <c r="AH1444" s="145"/>
      <c r="AI1444" s="145"/>
      <c r="AJ1444" s="145"/>
      <c r="AK1444" s="145"/>
      <c r="AL1444" s="145"/>
      <c r="AM1444" s="145"/>
      <c r="AN1444" s="145"/>
      <c r="AO1444" s="145"/>
      <c r="AP1444" s="145"/>
      <c r="AQ1444" s="145"/>
      <c r="AR1444" s="145"/>
      <c r="AS1444" s="145"/>
      <c r="AT1444" s="145"/>
      <c r="AU1444" s="145"/>
      <c r="AV1444" s="145"/>
      <c r="AW1444" s="145"/>
      <c r="AX1444" s="145"/>
      <c r="AY1444" s="145"/>
      <c r="AZ1444" s="145"/>
      <c r="BA1444" s="145"/>
      <c r="BB1444" s="145"/>
      <c r="BC1444" s="145"/>
      <c r="BD1444" s="145"/>
      <c r="BE1444" s="145"/>
      <c r="BF1444" s="145"/>
      <c r="BG1444" s="145"/>
      <c r="BH1444" s="145"/>
      <c r="BI1444" s="145"/>
      <c r="BJ1444" s="145"/>
      <c r="BK1444" s="145"/>
      <c r="BL1444" s="145"/>
      <c r="BM1444" s="145"/>
      <c r="BN1444" s="145"/>
      <c r="BO1444" s="145"/>
      <c r="BP1444" s="145"/>
      <c r="BQ1444" s="145"/>
      <c r="BR1444" s="145"/>
      <c r="BS1444" s="145"/>
      <c r="BT1444" s="145"/>
      <c r="BU1444" s="145"/>
      <c r="BV1444" s="145"/>
      <c r="BW1444" s="145"/>
      <c r="BX1444" s="145"/>
      <c r="BY1444" s="145"/>
      <c r="BZ1444" s="145"/>
      <c r="CA1444" s="145"/>
      <c r="CB1444" s="145"/>
      <c r="CC1444" s="145"/>
      <c r="CD1444" s="145"/>
      <c r="CE1444" s="145"/>
      <c r="CF1444" s="145"/>
      <c r="CG1444" s="145"/>
      <c r="CH1444" s="145"/>
      <c r="CI1444" s="145"/>
      <c r="CJ1444" s="145"/>
      <c r="CK1444" s="145"/>
      <c r="CL1444" s="145"/>
    </row>
    <row r="1445" spans="2:90" x14ac:dyDescent="0.4">
      <c r="B1445" s="8" t="str">
        <f>B1431</f>
        <v>(Primary label)</v>
      </c>
      <c r="D1445" t="s">
        <v>1019</v>
      </c>
      <c r="E1445" s="8" t="str">
        <f>ROW()&amp;" "&amp;D1445</f>
        <v>1445 SETUPFEEPERCENT-S</v>
      </c>
      <c r="G1445" t="s">
        <v>332</v>
      </c>
      <c r="H1445" s="12"/>
      <c r="I1445" s="60"/>
      <c r="J1445" s="60"/>
      <c r="S1445" s="72"/>
      <c r="T1445" s="72"/>
      <c r="U1445" s="72"/>
      <c r="V1445" s="72"/>
      <c r="W1445" s="72"/>
      <c r="X1445" s="72"/>
      <c r="Y1445" s="72"/>
      <c r="Z1445" s="72"/>
      <c r="AA1445" s="72"/>
      <c r="AB1445" s="72"/>
      <c r="AC1445" s="72"/>
      <c r="AD1445" s="72"/>
      <c r="AE1445" s="72"/>
      <c r="AF1445" s="72"/>
      <c r="AG1445" s="72"/>
      <c r="AH1445" s="72"/>
      <c r="AI1445" s="72"/>
      <c r="AJ1445" s="72"/>
      <c r="AK1445" s="72"/>
      <c r="AL1445" s="72"/>
      <c r="AM1445" s="72"/>
      <c r="AN1445" s="72"/>
      <c r="AO1445" s="72"/>
      <c r="AP1445" s="72"/>
      <c r="AQ1445" s="72"/>
      <c r="AR1445" s="72"/>
      <c r="AS1445" s="72"/>
      <c r="AT1445" s="72"/>
      <c r="AU1445" s="72"/>
      <c r="AV1445" s="72"/>
      <c r="AW1445" s="72"/>
      <c r="AX1445" s="72"/>
      <c r="AY1445" s="72"/>
      <c r="AZ1445" s="72"/>
      <c r="BA1445" s="72"/>
      <c r="BB1445" s="72"/>
      <c r="BC1445" s="72"/>
      <c r="BD1445" s="72"/>
      <c r="BE1445" s="72"/>
      <c r="BF1445" s="72"/>
      <c r="BG1445" s="72"/>
      <c r="BH1445" s="72"/>
      <c r="BI1445" s="72"/>
      <c r="BJ1445" s="72"/>
      <c r="BK1445" s="72"/>
      <c r="BL1445" s="72"/>
      <c r="BM1445" s="72"/>
      <c r="BN1445" s="72"/>
      <c r="BO1445" s="72"/>
      <c r="BP1445" s="72"/>
      <c r="BQ1445" s="72"/>
      <c r="BR1445" s="72"/>
      <c r="BS1445" s="72"/>
      <c r="BT1445" s="72"/>
      <c r="BU1445" s="72"/>
      <c r="BV1445" s="72"/>
      <c r="BW1445" s="72"/>
      <c r="BX1445" s="72"/>
      <c r="BY1445" s="72"/>
      <c r="BZ1445" s="72"/>
      <c r="CA1445" s="72"/>
      <c r="CB1445" s="72"/>
      <c r="CC1445" s="72"/>
      <c r="CD1445" s="72"/>
      <c r="CE1445" s="72"/>
      <c r="CF1445" s="72"/>
      <c r="CG1445" s="72"/>
      <c r="CH1445" s="72"/>
      <c r="CI1445" s="72"/>
      <c r="CJ1445" s="72"/>
      <c r="CK1445" s="72"/>
      <c r="CL1445" s="72"/>
    </row>
    <row r="1446" spans="2:90" x14ac:dyDescent="0.4">
      <c r="B1446" s="8" t="str">
        <f>B1432</f>
        <v>primary unit</v>
      </c>
      <c r="D1446" t="s">
        <v>1019</v>
      </c>
      <c r="E1446" s="8" t="str">
        <f>ROW()&amp;" "&amp;D1446</f>
        <v>1446 SETUPFEEPERCENT-S</v>
      </c>
      <c r="G1446" t="s">
        <v>332</v>
      </c>
      <c r="H1446" s="12"/>
      <c r="I1446" s="60"/>
      <c r="J1446" s="60"/>
      <c r="S1446" s="72"/>
      <c r="T1446" s="72"/>
      <c r="U1446" s="72"/>
      <c r="V1446" s="72"/>
      <c r="W1446" s="72"/>
      <c r="X1446" s="72"/>
      <c r="Y1446" s="72"/>
      <c r="Z1446" s="72"/>
      <c r="AA1446" s="72"/>
      <c r="AB1446" s="72"/>
      <c r="AC1446" s="72"/>
      <c r="AD1446" s="72"/>
      <c r="AE1446" s="72"/>
      <c r="AF1446" s="72"/>
      <c r="AG1446" s="72"/>
      <c r="AH1446" s="72"/>
      <c r="AI1446" s="72"/>
      <c r="AJ1446" s="72"/>
      <c r="AK1446" s="72"/>
      <c r="AL1446" s="72"/>
      <c r="AM1446" s="72"/>
      <c r="AN1446" s="72"/>
      <c r="AO1446" s="72"/>
      <c r="AP1446" s="72"/>
      <c r="AQ1446" s="72"/>
      <c r="AR1446" s="72"/>
      <c r="AS1446" s="72"/>
      <c r="AT1446" s="72"/>
      <c r="AU1446" s="72"/>
      <c r="AV1446" s="72"/>
      <c r="AW1446" s="72"/>
      <c r="AX1446" s="72"/>
      <c r="AY1446" s="72"/>
      <c r="AZ1446" s="72"/>
      <c r="BA1446" s="72"/>
      <c r="BB1446" s="72"/>
      <c r="BC1446" s="72"/>
      <c r="BD1446" s="72"/>
      <c r="BE1446" s="72"/>
      <c r="BF1446" s="72"/>
      <c r="BG1446" s="72"/>
      <c r="BH1446" s="72"/>
      <c r="BI1446" s="72"/>
      <c r="BJ1446" s="72"/>
      <c r="BK1446" s="72"/>
      <c r="BL1446" s="72"/>
      <c r="BM1446" s="72"/>
      <c r="BN1446" s="72"/>
      <c r="BO1446" s="72"/>
      <c r="BP1446" s="72"/>
      <c r="BQ1446" s="72"/>
      <c r="BR1446" s="72"/>
      <c r="BS1446" s="72"/>
      <c r="BT1446" s="72"/>
      <c r="BU1446" s="72"/>
      <c r="BV1446" s="72"/>
      <c r="BW1446" s="72"/>
      <c r="BX1446" s="72"/>
      <c r="BY1446" s="72"/>
      <c r="BZ1446" s="72"/>
      <c r="CA1446" s="72"/>
      <c r="CB1446" s="72"/>
      <c r="CC1446" s="72"/>
      <c r="CD1446" s="72"/>
      <c r="CE1446" s="72"/>
      <c r="CF1446" s="72"/>
      <c r="CG1446" s="72"/>
      <c r="CH1446" s="72"/>
      <c r="CI1446" s="72"/>
      <c r="CJ1446" s="72"/>
      <c r="CK1446" s="72"/>
      <c r="CL1446" s="72"/>
    </row>
    <row r="1447" spans="2:90" x14ac:dyDescent="0.4">
      <c r="B1447" s="8" t="str">
        <f>B1433</f>
        <v>Primary revenue driver</v>
      </c>
      <c r="D1447" t="s">
        <v>1019</v>
      </c>
      <c r="E1447" s="8" t="str">
        <f>ROW()&amp;" "&amp;D1447</f>
        <v>1447 SETUPFEEPERCENT-S</v>
      </c>
      <c r="G1447" t="s">
        <v>332</v>
      </c>
      <c r="K1447" s="53"/>
      <c r="L1447" s="53"/>
      <c r="M1447" s="53"/>
      <c r="N1447" s="53"/>
      <c r="O1447" s="53"/>
      <c r="P1447" s="53"/>
      <c r="R1447" s="24"/>
      <c r="S1447" s="211" t="str">
        <f t="shared" ref="S1447:CD1447" si="1717">S1433</f>
        <v>S$12</v>
      </c>
      <c r="T1447" s="211" t="str">
        <f t="shared" si="1717"/>
        <v>T$12</v>
      </c>
      <c r="U1447" s="211" t="str">
        <f t="shared" si="1717"/>
        <v>U$12</v>
      </c>
      <c r="V1447" s="211" t="str">
        <f t="shared" si="1717"/>
        <v>V$12</v>
      </c>
      <c r="W1447" s="211" t="str">
        <f t="shared" si="1717"/>
        <v>W$12</v>
      </c>
      <c r="X1447" s="211" t="str">
        <f t="shared" si="1717"/>
        <v>X$12</v>
      </c>
      <c r="Y1447" s="211" t="str">
        <f t="shared" si="1717"/>
        <v>Y$12</v>
      </c>
      <c r="Z1447" s="211" t="str">
        <f t="shared" si="1717"/>
        <v>Z$12</v>
      </c>
      <c r="AA1447" s="211" t="str">
        <f t="shared" si="1717"/>
        <v>AA$12</v>
      </c>
      <c r="AB1447" s="211" t="str">
        <f t="shared" si="1717"/>
        <v>AB$12</v>
      </c>
      <c r="AC1447" s="211" t="str">
        <f t="shared" si="1717"/>
        <v>AC$12</v>
      </c>
      <c r="AD1447" s="211" t="str">
        <f t="shared" si="1717"/>
        <v>AD$12</v>
      </c>
      <c r="AE1447" s="211" t="str">
        <f t="shared" si="1717"/>
        <v>AE$12</v>
      </c>
      <c r="AF1447" s="211" t="str">
        <f t="shared" si="1717"/>
        <v>AF$12</v>
      </c>
      <c r="AG1447" s="211" t="str">
        <f t="shared" si="1717"/>
        <v>AG$12</v>
      </c>
      <c r="AH1447" s="211" t="str">
        <f t="shared" si="1717"/>
        <v>AH$12</v>
      </c>
      <c r="AI1447" s="211" t="str">
        <f t="shared" si="1717"/>
        <v>AI$12</v>
      </c>
      <c r="AJ1447" s="211" t="str">
        <f t="shared" si="1717"/>
        <v>AJ$12</v>
      </c>
      <c r="AK1447" s="211" t="str">
        <f t="shared" si="1717"/>
        <v>AK$12</v>
      </c>
      <c r="AL1447" s="211" t="str">
        <f t="shared" si="1717"/>
        <v>AL$12</v>
      </c>
      <c r="AM1447" s="211" t="str">
        <f t="shared" si="1717"/>
        <v>AM$12</v>
      </c>
      <c r="AN1447" s="211" t="str">
        <f t="shared" si="1717"/>
        <v>AN$12</v>
      </c>
      <c r="AO1447" s="211" t="str">
        <f t="shared" si="1717"/>
        <v>AO$12</v>
      </c>
      <c r="AP1447" s="211" t="str">
        <f t="shared" si="1717"/>
        <v>AP$12</v>
      </c>
      <c r="AQ1447" s="211" t="str">
        <f t="shared" si="1717"/>
        <v>AQ$12</v>
      </c>
      <c r="AR1447" s="211" t="str">
        <f t="shared" si="1717"/>
        <v>AR$12</v>
      </c>
      <c r="AS1447" s="211" t="str">
        <f t="shared" si="1717"/>
        <v>AS$12</v>
      </c>
      <c r="AT1447" s="211" t="str">
        <f t="shared" si="1717"/>
        <v>AT$12</v>
      </c>
      <c r="AU1447" s="211" t="str">
        <f t="shared" si="1717"/>
        <v>AU$12</v>
      </c>
      <c r="AV1447" s="211" t="str">
        <f t="shared" si="1717"/>
        <v>AV$12</v>
      </c>
      <c r="AW1447" s="211" t="str">
        <f t="shared" si="1717"/>
        <v>AW$12</v>
      </c>
      <c r="AX1447" s="211" t="str">
        <f t="shared" si="1717"/>
        <v>AX$12</v>
      </c>
      <c r="AY1447" s="211" t="str">
        <f t="shared" si="1717"/>
        <v>AY$12</v>
      </c>
      <c r="AZ1447" s="211" t="str">
        <f t="shared" si="1717"/>
        <v>AZ$12</v>
      </c>
      <c r="BA1447" s="211" t="str">
        <f t="shared" si="1717"/>
        <v>BA$12</v>
      </c>
      <c r="BB1447" s="211" t="str">
        <f t="shared" si="1717"/>
        <v>BB$12</v>
      </c>
      <c r="BC1447" s="211" t="str">
        <f t="shared" si="1717"/>
        <v>BC$12</v>
      </c>
      <c r="BD1447" s="211" t="str">
        <f t="shared" si="1717"/>
        <v>BD$12</v>
      </c>
      <c r="BE1447" s="211" t="str">
        <f t="shared" si="1717"/>
        <v>BE$12</v>
      </c>
      <c r="BF1447" s="211" t="str">
        <f t="shared" si="1717"/>
        <v>BF$12</v>
      </c>
      <c r="BG1447" s="211" t="str">
        <f t="shared" si="1717"/>
        <v>BG$12</v>
      </c>
      <c r="BH1447" s="211" t="str">
        <f t="shared" si="1717"/>
        <v>BH$12</v>
      </c>
      <c r="BI1447" s="211" t="str">
        <f t="shared" si="1717"/>
        <v>BI$12</v>
      </c>
      <c r="BJ1447" s="211" t="str">
        <f t="shared" si="1717"/>
        <v>BJ$12</v>
      </c>
      <c r="BK1447" s="211" t="str">
        <f t="shared" si="1717"/>
        <v>BK$12</v>
      </c>
      <c r="BL1447" s="211" t="str">
        <f t="shared" si="1717"/>
        <v>BL$12</v>
      </c>
      <c r="BM1447" s="211" t="str">
        <f t="shared" si="1717"/>
        <v>BM$12</v>
      </c>
      <c r="BN1447" s="211" t="str">
        <f t="shared" si="1717"/>
        <v>BN$12</v>
      </c>
      <c r="BO1447" s="211" t="str">
        <f t="shared" si="1717"/>
        <v>BO$12</v>
      </c>
      <c r="BP1447" s="211" t="str">
        <f t="shared" si="1717"/>
        <v>BP$12</v>
      </c>
      <c r="BQ1447" s="211" t="str">
        <f t="shared" si="1717"/>
        <v>BQ$12</v>
      </c>
      <c r="BR1447" s="211" t="str">
        <f t="shared" si="1717"/>
        <v>BR$12</v>
      </c>
      <c r="BS1447" s="211" t="str">
        <f t="shared" si="1717"/>
        <v>BS$12</v>
      </c>
      <c r="BT1447" s="211" t="str">
        <f t="shared" si="1717"/>
        <v>BT$12</v>
      </c>
      <c r="BU1447" s="211" t="str">
        <f t="shared" si="1717"/>
        <v>BU$12</v>
      </c>
      <c r="BV1447" s="211" t="str">
        <f t="shared" si="1717"/>
        <v>BV$12</v>
      </c>
      <c r="BW1447" s="211" t="str">
        <f t="shared" si="1717"/>
        <v>BW$12</v>
      </c>
      <c r="BX1447" s="211" t="str">
        <f t="shared" si="1717"/>
        <v>BX$12</v>
      </c>
      <c r="BY1447" s="211" t="str">
        <f t="shared" si="1717"/>
        <v>BY$12</v>
      </c>
      <c r="BZ1447" s="211" t="str">
        <f t="shared" si="1717"/>
        <v>BZ$12</v>
      </c>
      <c r="CA1447" s="211" t="str">
        <f t="shared" si="1717"/>
        <v>CA$12</v>
      </c>
      <c r="CB1447" s="211" t="str">
        <f t="shared" si="1717"/>
        <v>CB$12</v>
      </c>
      <c r="CC1447" s="211" t="str">
        <f t="shared" si="1717"/>
        <v>CC$12</v>
      </c>
      <c r="CD1447" s="211" t="str">
        <f t="shared" si="1717"/>
        <v>CD$12</v>
      </c>
      <c r="CE1447" s="211" t="str">
        <f t="shared" ref="CE1447:CL1447" si="1718">CE1433</f>
        <v>CE$12</v>
      </c>
      <c r="CF1447" s="211" t="str">
        <f t="shared" si="1718"/>
        <v>CF$12</v>
      </c>
      <c r="CG1447" s="211" t="str">
        <f t="shared" si="1718"/>
        <v>CG$12</v>
      </c>
      <c r="CH1447" s="211" t="str">
        <f t="shared" si="1718"/>
        <v>CH$12</v>
      </c>
      <c r="CI1447" s="211" t="str">
        <f t="shared" si="1718"/>
        <v>CI$12</v>
      </c>
      <c r="CJ1447" s="211" t="str">
        <f t="shared" si="1718"/>
        <v>CJ$12</v>
      </c>
      <c r="CK1447" s="211" t="str">
        <f t="shared" si="1718"/>
        <v>CK$12</v>
      </c>
      <c r="CL1447" s="211" t="str">
        <f t="shared" si="1718"/>
        <v>CL$12</v>
      </c>
    </row>
    <row r="1448" spans="2:90" x14ac:dyDescent="0.4">
      <c r="B1448" s="8" t="str">
        <f>B1434</f>
        <v>Primary volume driver</v>
      </c>
      <c r="D1448" t="s">
        <v>1019</v>
      </c>
      <c r="E1448" s="8" t="str">
        <f>ROW()&amp;" "&amp;D1448</f>
        <v>1448 SETUPFEEPERCENT-S</v>
      </c>
      <c r="G1448" t="s">
        <v>332</v>
      </c>
      <c r="H1448" s="56"/>
      <c r="I1448" s="79"/>
      <c r="J1448" s="79"/>
      <c r="K1448" s="15"/>
      <c r="L1448" s="15"/>
      <c r="M1448" s="15"/>
      <c r="N1448" s="15"/>
      <c r="O1448" s="15"/>
      <c r="P1448" s="15"/>
      <c r="R1448" s="15"/>
      <c r="S1448" s="211" t="str">
        <f t="shared" ref="S1448:CD1448" si="1719">S1434</f>
        <v>S$13</v>
      </c>
      <c r="T1448" s="211" t="str">
        <f t="shared" si="1719"/>
        <v>T$13</v>
      </c>
      <c r="U1448" s="211" t="str">
        <f t="shared" si="1719"/>
        <v>U$13</v>
      </c>
      <c r="V1448" s="211" t="str">
        <f t="shared" si="1719"/>
        <v>V$13</v>
      </c>
      <c r="W1448" s="211" t="str">
        <f t="shared" si="1719"/>
        <v>W$13</v>
      </c>
      <c r="X1448" s="211" t="str">
        <f t="shared" si="1719"/>
        <v>X$13</v>
      </c>
      <c r="Y1448" s="211" t="str">
        <f t="shared" si="1719"/>
        <v>Y$13</v>
      </c>
      <c r="Z1448" s="211" t="str">
        <f t="shared" si="1719"/>
        <v>Z$13</v>
      </c>
      <c r="AA1448" s="211" t="str">
        <f t="shared" si="1719"/>
        <v>AA$13</v>
      </c>
      <c r="AB1448" s="211" t="str">
        <f t="shared" si="1719"/>
        <v>AB$13</v>
      </c>
      <c r="AC1448" s="211" t="str">
        <f t="shared" si="1719"/>
        <v>AC$13</v>
      </c>
      <c r="AD1448" s="211" t="str">
        <f t="shared" si="1719"/>
        <v>AD$13</v>
      </c>
      <c r="AE1448" s="211" t="str">
        <f t="shared" si="1719"/>
        <v>AE$13</v>
      </c>
      <c r="AF1448" s="211" t="str">
        <f t="shared" si="1719"/>
        <v>AF$13</v>
      </c>
      <c r="AG1448" s="211" t="str">
        <f t="shared" si="1719"/>
        <v>AG$13</v>
      </c>
      <c r="AH1448" s="211" t="str">
        <f t="shared" si="1719"/>
        <v>AH$13</v>
      </c>
      <c r="AI1448" s="211" t="str">
        <f t="shared" si="1719"/>
        <v>AI$13</v>
      </c>
      <c r="AJ1448" s="211" t="str">
        <f t="shared" si="1719"/>
        <v>AJ$13</v>
      </c>
      <c r="AK1448" s="211" t="str">
        <f t="shared" si="1719"/>
        <v>AK$13</v>
      </c>
      <c r="AL1448" s="211" t="str">
        <f t="shared" si="1719"/>
        <v>AL$13</v>
      </c>
      <c r="AM1448" s="211" t="str">
        <f t="shared" si="1719"/>
        <v>AM$13</v>
      </c>
      <c r="AN1448" s="211" t="str">
        <f t="shared" si="1719"/>
        <v>AN$13</v>
      </c>
      <c r="AO1448" s="211" t="str">
        <f t="shared" si="1719"/>
        <v>AO$13</v>
      </c>
      <c r="AP1448" s="211" t="str">
        <f t="shared" si="1719"/>
        <v>AP$13</v>
      </c>
      <c r="AQ1448" s="211" t="str">
        <f t="shared" si="1719"/>
        <v>AQ$13</v>
      </c>
      <c r="AR1448" s="211" t="str">
        <f t="shared" si="1719"/>
        <v>AR$13</v>
      </c>
      <c r="AS1448" s="211" t="str">
        <f t="shared" si="1719"/>
        <v>AS$13</v>
      </c>
      <c r="AT1448" s="211" t="str">
        <f t="shared" si="1719"/>
        <v>AT$13</v>
      </c>
      <c r="AU1448" s="211" t="str">
        <f t="shared" si="1719"/>
        <v>AU$13</v>
      </c>
      <c r="AV1448" s="211" t="str">
        <f t="shared" si="1719"/>
        <v>AV$13</v>
      </c>
      <c r="AW1448" s="211" t="str">
        <f t="shared" si="1719"/>
        <v>AW$13</v>
      </c>
      <c r="AX1448" s="211" t="str">
        <f t="shared" si="1719"/>
        <v>AX$13</v>
      </c>
      <c r="AY1448" s="211" t="str">
        <f t="shared" si="1719"/>
        <v>AY$13</v>
      </c>
      <c r="AZ1448" s="211" t="str">
        <f t="shared" si="1719"/>
        <v>AZ$13</v>
      </c>
      <c r="BA1448" s="211" t="str">
        <f t="shared" si="1719"/>
        <v>BA$13</v>
      </c>
      <c r="BB1448" s="211" t="str">
        <f t="shared" si="1719"/>
        <v>BB$13</v>
      </c>
      <c r="BC1448" s="211" t="str">
        <f t="shared" si="1719"/>
        <v>BC$13</v>
      </c>
      <c r="BD1448" s="211" t="str">
        <f t="shared" si="1719"/>
        <v>BD$13</v>
      </c>
      <c r="BE1448" s="211" t="str">
        <f t="shared" si="1719"/>
        <v>BE$13</v>
      </c>
      <c r="BF1448" s="211" t="str">
        <f t="shared" si="1719"/>
        <v>BF$13</v>
      </c>
      <c r="BG1448" s="211" t="str">
        <f t="shared" si="1719"/>
        <v>BG$13</v>
      </c>
      <c r="BH1448" s="211" t="str">
        <f t="shared" si="1719"/>
        <v>BH$13</v>
      </c>
      <c r="BI1448" s="211" t="str">
        <f t="shared" si="1719"/>
        <v>BI$13</v>
      </c>
      <c r="BJ1448" s="211" t="str">
        <f t="shared" si="1719"/>
        <v>BJ$13</v>
      </c>
      <c r="BK1448" s="211" t="str">
        <f t="shared" si="1719"/>
        <v>BK$13</v>
      </c>
      <c r="BL1448" s="211" t="str">
        <f t="shared" si="1719"/>
        <v>BL$13</v>
      </c>
      <c r="BM1448" s="211" t="str">
        <f t="shared" si="1719"/>
        <v>BM$13</v>
      </c>
      <c r="BN1448" s="211" t="str">
        <f t="shared" si="1719"/>
        <v>BN$13</v>
      </c>
      <c r="BO1448" s="211" t="str">
        <f t="shared" si="1719"/>
        <v>BO$13</v>
      </c>
      <c r="BP1448" s="211" t="str">
        <f t="shared" si="1719"/>
        <v>BP$13</v>
      </c>
      <c r="BQ1448" s="211" t="str">
        <f t="shared" si="1719"/>
        <v>BQ$13</v>
      </c>
      <c r="BR1448" s="211" t="str">
        <f t="shared" si="1719"/>
        <v>BR$13</v>
      </c>
      <c r="BS1448" s="211" t="str">
        <f t="shared" si="1719"/>
        <v>BS$13</v>
      </c>
      <c r="BT1448" s="211" t="str">
        <f t="shared" si="1719"/>
        <v>BT$13</v>
      </c>
      <c r="BU1448" s="211" t="str">
        <f t="shared" si="1719"/>
        <v>BU$13</v>
      </c>
      <c r="BV1448" s="211" t="str">
        <f t="shared" si="1719"/>
        <v>BV$13</v>
      </c>
      <c r="BW1448" s="211" t="str">
        <f t="shared" si="1719"/>
        <v>BW$13</v>
      </c>
      <c r="BX1448" s="211" t="str">
        <f t="shared" si="1719"/>
        <v>BX$13</v>
      </c>
      <c r="BY1448" s="211" t="str">
        <f t="shared" si="1719"/>
        <v>BY$13</v>
      </c>
      <c r="BZ1448" s="211" t="str">
        <f t="shared" si="1719"/>
        <v>BZ$13</v>
      </c>
      <c r="CA1448" s="211" t="str">
        <f t="shared" si="1719"/>
        <v>CA$13</v>
      </c>
      <c r="CB1448" s="211" t="str">
        <f t="shared" si="1719"/>
        <v>CB$13</v>
      </c>
      <c r="CC1448" s="211" t="str">
        <f t="shared" si="1719"/>
        <v>CC$13</v>
      </c>
      <c r="CD1448" s="211" t="str">
        <f t="shared" si="1719"/>
        <v>CD$13</v>
      </c>
      <c r="CE1448" s="211" t="str">
        <f t="shared" ref="CE1448:CL1448" si="1720">CE1434</f>
        <v>CE$13</v>
      </c>
      <c r="CF1448" s="211" t="str">
        <f t="shared" si="1720"/>
        <v>CF$13</v>
      </c>
      <c r="CG1448" s="211" t="str">
        <f t="shared" si="1720"/>
        <v>CG$13</v>
      </c>
      <c r="CH1448" s="211" t="str">
        <f t="shared" si="1720"/>
        <v>CH$13</v>
      </c>
      <c r="CI1448" s="211" t="str">
        <f t="shared" si="1720"/>
        <v>CI$13</v>
      </c>
      <c r="CJ1448" s="211" t="str">
        <f t="shared" si="1720"/>
        <v>CJ$13</v>
      </c>
      <c r="CK1448" s="211" t="str">
        <f t="shared" si="1720"/>
        <v>CK$13</v>
      </c>
      <c r="CL1448" s="211" t="str">
        <f t="shared" si="1720"/>
        <v>CL$13</v>
      </c>
    </row>
    <row r="1449" spans="2:90" x14ac:dyDescent="0.4">
      <c r="B1449" s="89" t="str">
        <f>B1439</f>
        <v>Setup fees:</v>
      </c>
      <c r="D1449" t="s">
        <v>1019</v>
      </c>
      <c r="E1449" s="8" t="str">
        <f t="shared" ref="E1449:E1452" si="1721">ROW()&amp;" "&amp;D1449</f>
        <v>1449 SETUPFEEPERCENT-S</v>
      </c>
      <c r="G1449" t="s">
        <v>332</v>
      </c>
      <c r="H1449" s="12"/>
      <c r="I1449" s="60"/>
      <c r="J1449" s="60"/>
      <c r="K1449" s="15"/>
      <c r="L1449" s="15"/>
      <c r="M1449" s="15"/>
      <c r="N1449" s="15"/>
      <c r="O1449" s="15"/>
      <c r="P1449" s="15"/>
      <c r="R1449" s="15"/>
      <c r="S1449" s="211">
        <f t="shared" ref="S1449:CD1449" si="1722">S1436</f>
        <v>0</v>
      </c>
      <c r="T1449" s="211">
        <f t="shared" si="1722"/>
        <v>0</v>
      </c>
      <c r="U1449" s="211">
        <f t="shared" si="1722"/>
        <v>0</v>
      </c>
      <c r="V1449" s="211">
        <f t="shared" si="1722"/>
        <v>0</v>
      </c>
      <c r="W1449" s="211">
        <f t="shared" si="1722"/>
        <v>0</v>
      </c>
      <c r="X1449" s="211">
        <f t="shared" si="1722"/>
        <v>0</v>
      </c>
      <c r="Y1449" s="211">
        <f t="shared" si="1722"/>
        <v>0</v>
      </c>
      <c r="Z1449" s="211">
        <f t="shared" si="1722"/>
        <v>0</v>
      </c>
      <c r="AA1449" s="211">
        <f t="shared" si="1722"/>
        <v>0</v>
      </c>
      <c r="AB1449" s="211">
        <f t="shared" si="1722"/>
        <v>0</v>
      </c>
      <c r="AC1449" s="211">
        <f t="shared" si="1722"/>
        <v>0</v>
      </c>
      <c r="AD1449" s="211">
        <f t="shared" si="1722"/>
        <v>0</v>
      </c>
      <c r="AE1449" s="211">
        <f t="shared" si="1722"/>
        <v>0</v>
      </c>
      <c r="AF1449" s="211">
        <f t="shared" si="1722"/>
        <v>0</v>
      </c>
      <c r="AG1449" s="211">
        <f t="shared" si="1722"/>
        <v>0</v>
      </c>
      <c r="AH1449" s="211">
        <f t="shared" si="1722"/>
        <v>0</v>
      </c>
      <c r="AI1449" s="211">
        <f t="shared" si="1722"/>
        <v>0</v>
      </c>
      <c r="AJ1449" s="211">
        <f t="shared" si="1722"/>
        <v>0</v>
      </c>
      <c r="AK1449" s="211">
        <f t="shared" si="1722"/>
        <v>0</v>
      </c>
      <c r="AL1449" s="211">
        <f t="shared" si="1722"/>
        <v>0</v>
      </c>
      <c r="AM1449" s="211">
        <f t="shared" si="1722"/>
        <v>0</v>
      </c>
      <c r="AN1449" s="211">
        <f t="shared" si="1722"/>
        <v>0</v>
      </c>
      <c r="AO1449" s="211">
        <f t="shared" si="1722"/>
        <v>0</v>
      </c>
      <c r="AP1449" s="211">
        <f t="shared" si="1722"/>
        <v>0</v>
      </c>
      <c r="AQ1449" s="211">
        <f t="shared" si="1722"/>
        <v>0</v>
      </c>
      <c r="AR1449" s="211">
        <f t="shared" si="1722"/>
        <v>0</v>
      </c>
      <c r="AS1449" s="211">
        <f t="shared" si="1722"/>
        <v>0</v>
      </c>
      <c r="AT1449" s="211">
        <f t="shared" si="1722"/>
        <v>0</v>
      </c>
      <c r="AU1449" s="211">
        <f t="shared" si="1722"/>
        <v>0</v>
      </c>
      <c r="AV1449" s="211">
        <f t="shared" si="1722"/>
        <v>0</v>
      </c>
      <c r="AW1449" s="211">
        <f t="shared" si="1722"/>
        <v>0</v>
      </c>
      <c r="AX1449" s="211">
        <f t="shared" si="1722"/>
        <v>0</v>
      </c>
      <c r="AY1449" s="211">
        <f t="shared" si="1722"/>
        <v>0</v>
      </c>
      <c r="AZ1449" s="211">
        <f t="shared" si="1722"/>
        <v>0</v>
      </c>
      <c r="BA1449" s="211">
        <f t="shared" si="1722"/>
        <v>0</v>
      </c>
      <c r="BB1449" s="211">
        <f t="shared" si="1722"/>
        <v>0</v>
      </c>
      <c r="BC1449" s="211">
        <f t="shared" si="1722"/>
        <v>0</v>
      </c>
      <c r="BD1449" s="211">
        <f t="shared" si="1722"/>
        <v>0</v>
      </c>
      <c r="BE1449" s="211">
        <f t="shared" si="1722"/>
        <v>0</v>
      </c>
      <c r="BF1449" s="211">
        <f t="shared" si="1722"/>
        <v>0</v>
      </c>
      <c r="BG1449" s="211">
        <f t="shared" si="1722"/>
        <v>0</v>
      </c>
      <c r="BH1449" s="211">
        <f t="shared" si="1722"/>
        <v>0</v>
      </c>
      <c r="BI1449" s="211">
        <f t="shared" si="1722"/>
        <v>0</v>
      </c>
      <c r="BJ1449" s="211">
        <f t="shared" si="1722"/>
        <v>0</v>
      </c>
      <c r="BK1449" s="211">
        <f t="shared" si="1722"/>
        <v>0</v>
      </c>
      <c r="BL1449" s="211">
        <f t="shared" si="1722"/>
        <v>0</v>
      </c>
      <c r="BM1449" s="211">
        <f t="shared" si="1722"/>
        <v>0</v>
      </c>
      <c r="BN1449" s="211">
        <f t="shared" si="1722"/>
        <v>0</v>
      </c>
      <c r="BO1449" s="211">
        <f t="shared" si="1722"/>
        <v>0</v>
      </c>
      <c r="BP1449" s="211">
        <f t="shared" si="1722"/>
        <v>0</v>
      </c>
      <c r="BQ1449" s="211">
        <f t="shared" si="1722"/>
        <v>0</v>
      </c>
      <c r="BR1449" s="211">
        <f t="shared" si="1722"/>
        <v>0</v>
      </c>
      <c r="BS1449" s="211">
        <f t="shared" si="1722"/>
        <v>0</v>
      </c>
      <c r="BT1449" s="211">
        <f t="shared" si="1722"/>
        <v>0</v>
      </c>
      <c r="BU1449" s="211">
        <f t="shared" si="1722"/>
        <v>0</v>
      </c>
      <c r="BV1449" s="211">
        <f t="shared" si="1722"/>
        <v>0</v>
      </c>
      <c r="BW1449" s="211">
        <f t="shared" si="1722"/>
        <v>0</v>
      </c>
      <c r="BX1449" s="211">
        <f t="shared" si="1722"/>
        <v>0</v>
      </c>
      <c r="BY1449" s="211">
        <f t="shared" si="1722"/>
        <v>0</v>
      </c>
      <c r="BZ1449" s="211">
        <f t="shared" si="1722"/>
        <v>0</v>
      </c>
      <c r="CA1449" s="211">
        <f t="shared" si="1722"/>
        <v>0</v>
      </c>
      <c r="CB1449" s="211">
        <f t="shared" si="1722"/>
        <v>0</v>
      </c>
      <c r="CC1449" s="211">
        <f t="shared" si="1722"/>
        <v>0</v>
      </c>
      <c r="CD1449" s="211">
        <f t="shared" si="1722"/>
        <v>0</v>
      </c>
      <c r="CE1449" s="211">
        <f t="shared" ref="CE1449:CL1449" si="1723">CE1436</f>
        <v>0</v>
      </c>
      <c r="CF1449" s="211">
        <f t="shared" si="1723"/>
        <v>0</v>
      </c>
      <c r="CG1449" s="211">
        <f t="shared" si="1723"/>
        <v>0</v>
      </c>
      <c r="CH1449" s="211">
        <f t="shared" si="1723"/>
        <v>0</v>
      </c>
      <c r="CI1449" s="211">
        <f t="shared" si="1723"/>
        <v>0</v>
      </c>
      <c r="CJ1449" s="211">
        <f t="shared" si="1723"/>
        <v>0</v>
      </c>
      <c r="CK1449" s="211">
        <f t="shared" si="1723"/>
        <v>0</v>
      </c>
      <c r="CL1449" s="211">
        <f t="shared" si="1723"/>
        <v>0</v>
      </c>
    </row>
    <row r="1450" spans="2:90" x14ac:dyDescent="0.4">
      <c r="B1450" s="235" t="str">
        <f>IFERROR(SUBSTITUTE(TRIM(MID(B1439, SEARCH("-", B1439) + 1, LEN(B1439))),":",""),"no unit")</f>
        <v>no unit</v>
      </c>
      <c r="D1450" t="s">
        <v>1019</v>
      </c>
      <c r="E1450" s="8" t="str">
        <f t="shared" si="1721"/>
        <v>1450 SETUPFEEPERCENT-S</v>
      </c>
      <c r="G1450" t="s">
        <v>332</v>
      </c>
      <c r="H1450" s="12"/>
      <c r="I1450" s="60"/>
      <c r="J1450" s="60"/>
      <c r="K1450" s="15"/>
      <c r="L1450" s="15"/>
      <c r="M1450" s="15"/>
      <c r="N1450" s="15"/>
      <c r="O1450" s="15"/>
      <c r="P1450" s="15"/>
      <c r="R1450" s="15"/>
      <c r="S1450" s="211"/>
      <c r="T1450" s="211"/>
      <c r="U1450" s="211"/>
      <c r="V1450" s="211"/>
      <c r="W1450" s="211"/>
      <c r="X1450" s="211"/>
      <c r="Y1450" s="211"/>
      <c r="Z1450" s="211"/>
      <c r="AA1450" s="211"/>
      <c r="AB1450" s="211"/>
      <c r="AC1450" s="211"/>
      <c r="AD1450" s="211"/>
      <c r="AE1450" s="211"/>
      <c r="AF1450" s="211"/>
      <c r="AG1450" s="211"/>
      <c r="AH1450" s="211"/>
      <c r="AI1450" s="211"/>
      <c r="AJ1450" s="211"/>
      <c r="AK1450" s="211"/>
      <c r="AL1450" s="211"/>
      <c r="AM1450" s="211"/>
      <c r="AN1450" s="211"/>
      <c r="AO1450" s="211"/>
      <c r="AP1450" s="211"/>
      <c r="AQ1450" s="211"/>
      <c r="AR1450" s="211"/>
      <c r="AS1450" s="211"/>
      <c r="AT1450" s="211"/>
      <c r="AU1450" s="211"/>
      <c r="AV1450" s="211"/>
      <c r="AW1450" s="211"/>
      <c r="AX1450" s="211"/>
      <c r="AY1450" s="211"/>
      <c r="AZ1450" s="211"/>
      <c r="BA1450" s="211"/>
      <c r="BB1450" s="211"/>
      <c r="BC1450" s="211"/>
      <c r="BD1450" s="211"/>
      <c r="BE1450" s="211"/>
      <c r="BF1450" s="211"/>
      <c r="BG1450" s="211"/>
      <c r="BH1450" s="211"/>
      <c r="BI1450" s="211"/>
      <c r="BJ1450" s="211"/>
      <c r="BK1450" s="211"/>
      <c r="BL1450" s="211"/>
      <c r="BM1450" s="211"/>
      <c r="BN1450" s="211"/>
      <c r="BO1450" s="211"/>
      <c r="BP1450" s="211"/>
      <c r="BQ1450" s="211"/>
      <c r="BR1450" s="211"/>
      <c r="BS1450" s="211"/>
      <c r="BT1450" s="211"/>
      <c r="BU1450" s="211"/>
      <c r="BV1450" s="211"/>
      <c r="BW1450" s="211"/>
      <c r="BX1450" s="211"/>
      <c r="BY1450" s="211"/>
      <c r="BZ1450" s="211"/>
      <c r="CA1450" s="211"/>
      <c r="CB1450" s="211"/>
      <c r="CC1450" s="211"/>
      <c r="CD1450" s="211"/>
      <c r="CE1450" s="211"/>
      <c r="CF1450" s="211"/>
      <c r="CG1450" s="211"/>
      <c r="CH1450" s="211"/>
      <c r="CI1450" s="211"/>
      <c r="CJ1450" s="211"/>
      <c r="CK1450" s="211"/>
      <c r="CL1450" s="211"/>
    </row>
    <row r="1451" spans="2:90" x14ac:dyDescent="0.4">
      <c r="B1451" s="89" t="str">
        <f>B1437</f>
        <v>Secondary revenue driver</v>
      </c>
      <c r="D1451" t="s">
        <v>1019</v>
      </c>
      <c r="E1451" s="8" t="str">
        <f t="shared" si="1721"/>
        <v>1451 SETUPFEEPERCENT-S</v>
      </c>
      <c r="G1451" t="s">
        <v>332</v>
      </c>
      <c r="H1451" s="90"/>
      <c r="I1451" s="209"/>
      <c r="J1451" s="209"/>
      <c r="K1451" s="210"/>
      <c r="L1451" s="210"/>
      <c r="M1451" s="210"/>
      <c r="N1451" s="210"/>
      <c r="O1451" s="210"/>
      <c r="P1451" s="210"/>
      <c r="R1451" s="210"/>
      <c r="S1451" s="4" t="str">
        <f t="shared" ref="S1451:CD1451" si="1724">ADDRESS(ROW(S1443),COLUMN(S1443),2)</f>
        <v>S$1443</v>
      </c>
      <c r="T1451" s="4" t="str">
        <f t="shared" si="1724"/>
        <v>T$1443</v>
      </c>
      <c r="U1451" s="4" t="str">
        <f t="shared" si="1724"/>
        <v>U$1443</v>
      </c>
      <c r="V1451" s="4" t="str">
        <f t="shared" si="1724"/>
        <v>V$1443</v>
      </c>
      <c r="W1451" s="4" t="str">
        <f t="shared" si="1724"/>
        <v>W$1443</v>
      </c>
      <c r="X1451" s="4" t="str">
        <f t="shared" si="1724"/>
        <v>X$1443</v>
      </c>
      <c r="Y1451" s="4" t="str">
        <f t="shared" si="1724"/>
        <v>Y$1443</v>
      </c>
      <c r="Z1451" s="4" t="str">
        <f t="shared" si="1724"/>
        <v>Z$1443</v>
      </c>
      <c r="AA1451" s="4" t="str">
        <f t="shared" si="1724"/>
        <v>AA$1443</v>
      </c>
      <c r="AB1451" s="4" t="str">
        <f t="shared" si="1724"/>
        <v>AB$1443</v>
      </c>
      <c r="AC1451" s="4" t="str">
        <f t="shared" si="1724"/>
        <v>AC$1443</v>
      </c>
      <c r="AD1451" s="4" t="str">
        <f t="shared" si="1724"/>
        <v>AD$1443</v>
      </c>
      <c r="AE1451" s="4" t="str">
        <f t="shared" si="1724"/>
        <v>AE$1443</v>
      </c>
      <c r="AF1451" s="4" t="str">
        <f t="shared" si="1724"/>
        <v>AF$1443</v>
      </c>
      <c r="AG1451" s="4" t="str">
        <f t="shared" si="1724"/>
        <v>AG$1443</v>
      </c>
      <c r="AH1451" s="4" t="str">
        <f t="shared" si="1724"/>
        <v>AH$1443</v>
      </c>
      <c r="AI1451" s="4" t="str">
        <f t="shared" si="1724"/>
        <v>AI$1443</v>
      </c>
      <c r="AJ1451" s="4" t="str">
        <f t="shared" si="1724"/>
        <v>AJ$1443</v>
      </c>
      <c r="AK1451" s="4" t="str">
        <f t="shared" si="1724"/>
        <v>AK$1443</v>
      </c>
      <c r="AL1451" s="4" t="str">
        <f t="shared" si="1724"/>
        <v>AL$1443</v>
      </c>
      <c r="AM1451" s="4" t="str">
        <f t="shared" si="1724"/>
        <v>AM$1443</v>
      </c>
      <c r="AN1451" s="4" t="str">
        <f t="shared" si="1724"/>
        <v>AN$1443</v>
      </c>
      <c r="AO1451" s="4" t="str">
        <f t="shared" si="1724"/>
        <v>AO$1443</v>
      </c>
      <c r="AP1451" s="4" t="str">
        <f t="shared" si="1724"/>
        <v>AP$1443</v>
      </c>
      <c r="AQ1451" s="4" t="str">
        <f t="shared" si="1724"/>
        <v>AQ$1443</v>
      </c>
      <c r="AR1451" s="4" t="str">
        <f t="shared" si="1724"/>
        <v>AR$1443</v>
      </c>
      <c r="AS1451" s="4" t="str">
        <f t="shared" si="1724"/>
        <v>AS$1443</v>
      </c>
      <c r="AT1451" s="4" t="str">
        <f t="shared" si="1724"/>
        <v>AT$1443</v>
      </c>
      <c r="AU1451" s="4" t="str">
        <f t="shared" si="1724"/>
        <v>AU$1443</v>
      </c>
      <c r="AV1451" s="4" t="str">
        <f t="shared" si="1724"/>
        <v>AV$1443</v>
      </c>
      <c r="AW1451" s="4" t="str">
        <f t="shared" si="1724"/>
        <v>AW$1443</v>
      </c>
      <c r="AX1451" s="4" t="str">
        <f t="shared" si="1724"/>
        <v>AX$1443</v>
      </c>
      <c r="AY1451" s="4" t="str">
        <f t="shared" si="1724"/>
        <v>AY$1443</v>
      </c>
      <c r="AZ1451" s="4" t="str">
        <f t="shared" si="1724"/>
        <v>AZ$1443</v>
      </c>
      <c r="BA1451" s="4" t="str">
        <f t="shared" si="1724"/>
        <v>BA$1443</v>
      </c>
      <c r="BB1451" s="4" t="str">
        <f t="shared" si="1724"/>
        <v>BB$1443</v>
      </c>
      <c r="BC1451" s="4" t="str">
        <f t="shared" si="1724"/>
        <v>BC$1443</v>
      </c>
      <c r="BD1451" s="4" t="str">
        <f t="shared" si="1724"/>
        <v>BD$1443</v>
      </c>
      <c r="BE1451" s="4" t="str">
        <f t="shared" si="1724"/>
        <v>BE$1443</v>
      </c>
      <c r="BF1451" s="4" t="str">
        <f t="shared" si="1724"/>
        <v>BF$1443</v>
      </c>
      <c r="BG1451" s="4" t="str">
        <f t="shared" si="1724"/>
        <v>BG$1443</v>
      </c>
      <c r="BH1451" s="4" t="str">
        <f t="shared" si="1724"/>
        <v>BH$1443</v>
      </c>
      <c r="BI1451" s="4" t="str">
        <f t="shared" si="1724"/>
        <v>BI$1443</v>
      </c>
      <c r="BJ1451" s="4" t="str">
        <f t="shared" si="1724"/>
        <v>BJ$1443</v>
      </c>
      <c r="BK1451" s="4" t="str">
        <f t="shared" si="1724"/>
        <v>BK$1443</v>
      </c>
      <c r="BL1451" s="4" t="str">
        <f t="shared" si="1724"/>
        <v>BL$1443</v>
      </c>
      <c r="BM1451" s="4" t="str">
        <f t="shared" si="1724"/>
        <v>BM$1443</v>
      </c>
      <c r="BN1451" s="4" t="str">
        <f t="shared" si="1724"/>
        <v>BN$1443</v>
      </c>
      <c r="BO1451" s="4" t="str">
        <f t="shared" si="1724"/>
        <v>BO$1443</v>
      </c>
      <c r="BP1451" s="4" t="str">
        <f t="shared" si="1724"/>
        <v>BP$1443</v>
      </c>
      <c r="BQ1451" s="4" t="str">
        <f t="shared" si="1724"/>
        <v>BQ$1443</v>
      </c>
      <c r="BR1451" s="4" t="str">
        <f t="shared" si="1724"/>
        <v>BR$1443</v>
      </c>
      <c r="BS1451" s="4" t="str">
        <f t="shared" si="1724"/>
        <v>BS$1443</v>
      </c>
      <c r="BT1451" s="4" t="str">
        <f t="shared" si="1724"/>
        <v>BT$1443</v>
      </c>
      <c r="BU1451" s="4" t="str">
        <f t="shared" si="1724"/>
        <v>BU$1443</v>
      </c>
      <c r="BV1451" s="4" t="str">
        <f t="shared" si="1724"/>
        <v>BV$1443</v>
      </c>
      <c r="BW1451" s="4" t="str">
        <f t="shared" si="1724"/>
        <v>BW$1443</v>
      </c>
      <c r="BX1451" s="4" t="str">
        <f t="shared" si="1724"/>
        <v>BX$1443</v>
      </c>
      <c r="BY1451" s="4" t="str">
        <f t="shared" si="1724"/>
        <v>BY$1443</v>
      </c>
      <c r="BZ1451" s="4" t="str">
        <f t="shared" si="1724"/>
        <v>BZ$1443</v>
      </c>
      <c r="CA1451" s="4" t="str">
        <f t="shared" si="1724"/>
        <v>CA$1443</v>
      </c>
      <c r="CB1451" s="4" t="str">
        <f t="shared" si="1724"/>
        <v>CB$1443</v>
      </c>
      <c r="CC1451" s="4" t="str">
        <f t="shared" si="1724"/>
        <v>CC$1443</v>
      </c>
      <c r="CD1451" s="4" t="str">
        <f t="shared" si="1724"/>
        <v>CD$1443</v>
      </c>
      <c r="CE1451" s="4" t="str">
        <f t="shared" ref="CE1451:CL1451" si="1725">ADDRESS(ROW(CE1443),COLUMN(CE1443),2)</f>
        <v>CE$1443</v>
      </c>
      <c r="CF1451" s="4" t="str">
        <f t="shared" si="1725"/>
        <v>CF$1443</v>
      </c>
      <c r="CG1451" s="4" t="str">
        <f t="shared" si="1725"/>
        <v>CG$1443</v>
      </c>
      <c r="CH1451" s="4" t="str">
        <f t="shared" si="1725"/>
        <v>CH$1443</v>
      </c>
      <c r="CI1451" s="4" t="str">
        <f t="shared" si="1725"/>
        <v>CI$1443</v>
      </c>
      <c r="CJ1451" s="4" t="str">
        <f t="shared" si="1725"/>
        <v>CJ$1443</v>
      </c>
      <c r="CK1451" s="4" t="str">
        <f t="shared" si="1725"/>
        <v>CK$1443</v>
      </c>
      <c r="CL1451" s="4" t="str">
        <f t="shared" si="1725"/>
        <v>CL$1443</v>
      </c>
    </row>
    <row r="1452" spans="2:90" x14ac:dyDescent="0.4">
      <c r="B1452" s="8" t="str">
        <f>B1438</f>
        <v>Secondary volume driver</v>
      </c>
      <c r="D1452" t="s">
        <v>1019</v>
      </c>
      <c r="E1452" s="8" t="str">
        <f t="shared" si="1721"/>
        <v>1452 SETUPFEEPERCENT-S</v>
      </c>
      <c r="G1452" t="s">
        <v>332</v>
      </c>
      <c r="H1452" s="12"/>
      <c r="I1452" s="60"/>
      <c r="J1452" s="60"/>
      <c r="K1452" s="15"/>
      <c r="L1452" s="15"/>
      <c r="M1452" s="15"/>
      <c r="N1452" s="15"/>
      <c r="O1452" s="15"/>
      <c r="P1452" s="15"/>
      <c r="R1452" s="15"/>
      <c r="S1452" s="211" t="str">
        <f t="shared" ref="S1452:CD1452" si="1726">S1438</f>
        <v>S$15</v>
      </c>
      <c r="T1452" s="211" t="str">
        <f t="shared" si="1726"/>
        <v>T$15</v>
      </c>
      <c r="U1452" s="211" t="str">
        <f t="shared" si="1726"/>
        <v>U$15</v>
      </c>
      <c r="V1452" s="211" t="str">
        <f t="shared" si="1726"/>
        <v>V$15</v>
      </c>
      <c r="W1452" s="211" t="str">
        <f t="shared" si="1726"/>
        <v>W$15</v>
      </c>
      <c r="X1452" s="211" t="str">
        <f t="shared" si="1726"/>
        <v>X$15</v>
      </c>
      <c r="Y1452" s="211" t="str">
        <f t="shared" si="1726"/>
        <v>Y$15</v>
      </c>
      <c r="Z1452" s="211" t="str">
        <f t="shared" si="1726"/>
        <v>Z$15</v>
      </c>
      <c r="AA1452" s="211" t="str">
        <f t="shared" si="1726"/>
        <v>AA$15</v>
      </c>
      <c r="AB1452" s="211" t="str">
        <f t="shared" si="1726"/>
        <v>AB$15</v>
      </c>
      <c r="AC1452" s="211" t="str">
        <f t="shared" si="1726"/>
        <v>AC$15</v>
      </c>
      <c r="AD1452" s="211" t="str">
        <f t="shared" si="1726"/>
        <v>AD$15</v>
      </c>
      <c r="AE1452" s="211" t="str">
        <f t="shared" si="1726"/>
        <v>AE$15</v>
      </c>
      <c r="AF1452" s="211" t="str">
        <f t="shared" si="1726"/>
        <v>AF$15</v>
      </c>
      <c r="AG1452" s="211" t="str">
        <f t="shared" si="1726"/>
        <v>AG$15</v>
      </c>
      <c r="AH1452" s="211" t="str">
        <f t="shared" si="1726"/>
        <v>AH$15</v>
      </c>
      <c r="AI1452" s="211" t="str">
        <f t="shared" si="1726"/>
        <v>AI$15</v>
      </c>
      <c r="AJ1452" s="211" t="str">
        <f t="shared" si="1726"/>
        <v>AJ$15</v>
      </c>
      <c r="AK1452" s="211" t="str">
        <f t="shared" si="1726"/>
        <v>AK$15</v>
      </c>
      <c r="AL1452" s="211" t="str">
        <f t="shared" si="1726"/>
        <v>AL$15</v>
      </c>
      <c r="AM1452" s="211" t="str">
        <f t="shared" si="1726"/>
        <v>AM$15</v>
      </c>
      <c r="AN1452" s="211" t="str">
        <f t="shared" si="1726"/>
        <v>AN$15</v>
      </c>
      <c r="AO1452" s="211" t="str">
        <f t="shared" si="1726"/>
        <v>AO$15</v>
      </c>
      <c r="AP1452" s="211" t="str">
        <f t="shared" si="1726"/>
        <v>AP$15</v>
      </c>
      <c r="AQ1452" s="211" t="str">
        <f t="shared" si="1726"/>
        <v>AQ$15</v>
      </c>
      <c r="AR1452" s="211" t="str">
        <f t="shared" si="1726"/>
        <v>AR$15</v>
      </c>
      <c r="AS1452" s="211" t="str">
        <f t="shared" si="1726"/>
        <v>AS$15</v>
      </c>
      <c r="AT1452" s="211" t="str">
        <f t="shared" si="1726"/>
        <v>AT$15</v>
      </c>
      <c r="AU1452" s="211" t="str">
        <f t="shared" si="1726"/>
        <v>AU$15</v>
      </c>
      <c r="AV1452" s="211" t="str">
        <f t="shared" si="1726"/>
        <v>AV$15</v>
      </c>
      <c r="AW1452" s="211" t="str">
        <f t="shared" si="1726"/>
        <v>AW$15</v>
      </c>
      <c r="AX1452" s="211" t="str">
        <f t="shared" si="1726"/>
        <v>AX$15</v>
      </c>
      <c r="AY1452" s="211" t="str">
        <f t="shared" si="1726"/>
        <v>AY$15</v>
      </c>
      <c r="AZ1452" s="211" t="str">
        <f t="shared" si="1726"/>
        <v>AZ$15</v>
      </c>
      <c r="BA1452" s="211" t="str">
        <f t="shared" si="1726"/>
        <v>BA$15</v>
      </c>
      <c r="BB1452" s="211" t="str">
        <f t="shared" si="1726"/>
        <v>BB$15</v>
      </c>
      <c r="BC1452" s="211" t="str">
        <f t="shared" si="1726"/>
        <v>BC$15</v>
      </c>
      <c r="BD1452" s="211" t="str">
        <f t="shared" si="1726"/>
        <v>BD$15</v>
      </c>
      <c r="BE1452" s="211" t="str">
        <f t="shared" si="1726"/>
        <v>BE$15</v>
      </c>
      <c r="BF1452" s="211" t="str">
        <f t="shared" si="1726"/>
        <v>BF$15</v>
      </c>
      <c r="BG1452" s="211" t="str">
        <f t="shared" si="1726"/>
        <v>BG$15</v>
      </c>
      <c r="BH1452" s="211" t="str">
        <f t="shared" si="1726"/>
        <v>BH$15</v>
      </c>
      <c r="BI1452" s="211" t="str">
        <f t="shared" si="1726"/>
        <v>BI$15</v>
      </c>
      <c r="BJ1452" s="211" t="str">
        <f t="shared" si="1726"/>
        <v>BJ$15</v>
      </c>
      <c r="BK1452" s="211" t="str">
        <f t="shared" si="1726"/>
        <v>BK$15</v>
      </c>
      <c r="BL1452" s="211" t="str">
        <f t="shared" si="1726"/>
        <v>BL$15</v>
      </c>
      <c r="BM1452" s="211" t="str">
        <f t="shared" si="1726"/>
        <v>BM$15</v>
      </c>
      <c r="BN1452" s="211" t="str">
        <f t="shared" si="1726"/>
        <v>BN$15</v>
      </c>
      <c r="BO1452" s="211" t="str">
        <f t="shared" si="1726"/>
        <v>BO$15</v>
      </c>
      <c r="BP1452" s="211" t="str">
        <f t="shared" si="1726"/>
        <v>BP$15</v>
      </c>
      <c r="BQ1452" s="211" t="str">
        <f t="shared" si="1726"/>
        <v>BQ$15</v>
      </c>
      <c r="BR1452" s="211" t="str">
        <f t="shared" si="1726"/>
        <v>BR$15</v>
      </c>
      <c r="BS1452" s="211" t="str">
        <f t="shared" si="1726"/>
        <v>BS$15</v>
      </c>
      <c r="BT1452" s="211" t="str">
        <f t="shared" si="1726"/>
        <v>BT$15</v>
      </c>
      <c r="BU1452" s="211" t="str">
        <f t="shared" si="1726"/>
        <v>BU$15</v>
      </c>
      <c r="BV1452" s="211" t="str">
        <f t="shared" si="1726"/>
        <v>BV$15</v>
      </c>
      <c r="BW1452" s="211" t="str">
        <f t="shared" si="1726"/>
        <v>BW$15</v>
      </c>
      <c r="BX1452" s="211" t="str">
        <f t="shared" si="1726"/>
        <v>BX$15</v>
      </c>
      <c r="BY1452" s="211" t="str">
        <f t="shared" si="1726"/>
        <v>BY$15</v>
      </c>
      <c r="BZ1452" s="211" t="str">
        <f t="shared" si="1726"/>
        <v>BZ$15</v>
      </c>
      <c r="CA1452" s="211" t="str">
        <f t="shared" si="1726"/>
        <v>CA$15</v>
      </c>
      <c r="CB1452" s="211" t="str">
        <f t="shared" si="1726"/>
        <v>CB$15</v>
      </c>
      <c r="CC1452" s="211" t="str">
        <f t="shared" si="1726"/>
        <v>CC$15</v>
      </c>
      <c r="CD1452" s="211" t="str">
        <f t="shared" si="1726"/>
        <v>CD$15</v>
      </c>
      <c r="CE1452" s="211" t="str">
        <f t="shared" ref="CE1452:CL1452" si="1727">CE1438</f>
        <v>CE$15</v>
      </c>
      <c r="CF1452" s="211" t="str">
        <f t="shared" si="1727"/>
        <v>CF$15</v>
      </c>
      <c r="CG1452" s="211" t="str">
        <f t="shared" si="1727"/>
        <v>CG$15</v>
      </c>
      <c r="CH1452" s="211" t="str">
        <f t="shared" si="1727"/>
        <v>CH$15</v>
      </c>
      <c r="CI1452" s="211" t="str">
        <f t="shared" si="1727"/>
        <v>CI$15</v>
      </c>
      <c r="CJ1452" s="211" t="str">
        <f t="shared" si="1727"/>
        <v>CJ$15</v>
      </c>
      <c r="CK1452" s="211" t="str">
        <f t="shared" si="1727"/>
        <v>CK$15</v>
      </c>
      <c r="CL1452" s="211" t="str">
        <f t="shared" si="1727"/>
        <v>CL$15</v>
      </c>
    </row>
    <row r="1453" spans="2:90" x14ac:dyDescent="0.4">
      <c r="E1453" s="8"/>
      <c r="H1453" s="12"/>
      <c r="I1453" s="60"/>
      <c r="J1453" s="60"/>
      <c r="K1453" s="15"/>
      <c r="L1453" s="15"/>
      <c r="M1453" s="15"/>
      <c r="N1453" s="15"/>
      <c r="O1453" s="15"/>
      <c r="P1453" s="15"/>
      <c r="R1453" s="15"/>
      <c r="S1453" s="211"/>
      <c r="T1453" s="211"/>
      <c r="U1453" s="211"/>
      <c r="V1453" s="211"/>
      <c r="W1453" s="211"/>
      <c r="X1453" s="211"/>
      <c r="Y1453" s="211"/>
      <c r="Z1453" s="211"/>
      <c r="AA1453" s="211"/>
      <c r="AB1453" s="211"/>
      <c r="AC1453" s="211"/>
      <c r="AD1453" s="211"/>
      <c r="AE1453" s="211"/>
      <c r="AF1453" s="211"/>
      <c r="AG1453" s="211"/>
      <c r="AH1453" s="211"/>
      <c r="AI1453" s="211"/>
      <c r="AJ1453" s="211"/>
      <c r="AK1453" s="211"/>
      <c r="AL1453" s="211"/>
      <c r="AM1453" s="211"/>
      <c r="AN1453" s="211"/>
      <c r="AO1453" s="211"/>
      <c r="AP1453" s="211"/>
      <c r="AQ1453" s="211"/>
      <c r="AR1453" s="211"/>
      <c r="AS1453" s="211"/>
      <c r="AT1453" s="211"/>
      <c r="AU1453" s="211"/>
      <c r="AV1453" s="211"/>
      <c r="AW1453" s="211"/>
      <c r="AX1453" s="211"/>
      <c r="AY1453" s="211"/>
      <c r="AZ1453" s="211"/>
      <c r="BA1453" s="211"/>
      <c r="BB1453" s="211"/>
      <c r="BC1453" s="211"/>
      <c r="BD1453" s="211"/>
      <c r="BE1453" s="211"/>
      <c r="BF1453" s="211"/>
      <c r="BG1453" s="211"/>
      <c r="BH1453" s="211"/>
      <c r="BI1453" s="211"/>
      <c r="BJ1453" s="211"/>
      <c r="BK1453" s="211"/>
      <c r="BL1453" s="211"/>
      <c r="BM1453" s="211"/>
      <c r="BN1453" s="211"/>
      <c r="BO1453" s="211"/>
      <c r="BP1453" s="211"/>
      <c r="BQ1453" s="211"/>
      <c r="BR1453" s="211"/>
      <c r="BS1453" s="211"/>
      <c r="BT1453" s="211"/>
      <c r="BU1453" s="211"/>
      <c r="BV1453" s="211"/>
      <c r="BW1453" s="211"/>
      <c r="BX1453" s="211"/>
      <c r="BY1453" s="211"/>
      <c r="BZ1453" s="211"/>
      <c r="CA1453" s="211"/>
      <c r="CB1453" s="211"/>
      <c r="CC1453" s="211"/>
      <c r="CD1453" s="211"/>
      <c r="CE1453" s="211"/>
      <c r="CF1453" s="211"/>
      <c r="CG1453" s="211"/>
      <c r="CH1453" s="211"/>
      <c r="CI1453" s="211"/>
      <c r="CJ1453" s="211"/>
      <c r="CK1453" s="211"/>
      <c r="CL1453" s="211"/>
    </row>
    <row r="1454" spans="2:90" x14ac:dyDescent="0.4">
      <c r="B1454" s="171" t="s">
        <v>490</v>
      </c>
      <c r="E1454" s="8"/>
      <c r="H1454" s="189"/>
      <c r="I1454" s="190"/>
      <c r="J1454" s="190"/>
      <c r="K1454" s="191"/>
      <c r="L1454" s="191"/>
      <c r="M1454" s="191"/>
      <c r="N1454" s="191"/>
      <c r="O1454" s="191"/>
      <c r="P1454" s="191"/>
      <c r="R1454" s="191"/>
      <c r="S1454" s="192"/>
      <c r="T1454" s="192"/>
      <c r="U1454" s="192"/>
      <c r="V1454" s="192"/>
      <c r="W1454" s="192"/>
      <c r="X1454" s="192"/>
      <c r="Y1454" s="192"/>
      <c r="Z1454" s="192"/>
      <c r="AA1454" s="192"/>
      <c r="AB1454" s="192"/>
      <c r="AC1454" s="192"/>
      <c r="AD1454" s="192"/>
      <c r="AE1454" s="192"/>
      <c r="AF1454" s="192"/>
      <c r="AG1454" s="192"/>
      <c r="AH1454" s="192"/>
      <c r="AI1454" s="192"/>
      <c r="AJ1454" s="192"/>
      <c r="AK1454" s="192"/>
      <c r="AL1454" s="192"/>
      <c r="AM1454" s="192"/>
      <c r="AN1454" s="192"/>
      <c r="AO1454" s="192"/>
      <c r="AP1454" s="192"/>
      <c r="AQ1454" s="192"/>
      <c r="AR1454" s="192"/>
      <c r="AS1454" s="192"/>
      <c r="AT1454" s="192"/>
      <c r="AU1454" s="192"/>
      <c r="AV1454" s="192"/>
      <c r="AW1454" s="192"/>
      <c r="AX1454" s="192"/>
      <c r="AY1454" s="192"/>
      <c r="AZ1454" s="192"/>
      <c r="BA1454" s="192"/>
      <c r="BB1454" s="192"/>
      <c r="BC1454" s="192"/>
      <c r="BD1454" s="192"/>
      <c r="BE1454" s="192"/>
      <c r="BF1454" s="192"/>
      <c r="BG1454" s="192"/>
      <c r="BH1454" s="192"/>
      <c r="BI1454" s="192"/>
      <c r="BJ1454" s="192"/>
      <c r="BK1454" s="192"/>
      <c r="BL1454" s="192"/>
      <c r="BM1454" s="192"/>
      <c r="BN1454" s="192"/>
      <c r="BO1454" s="192"/>
      <c r="BP1454" s="192"/>
      <c r="BQ1454" s="192"/>
      <c r="BR1454" s="192"/>
      <c r="BS1454" s="192"/>
      <c r="BT1454" s="192"/>
      <c r="BU1454" s="192"/>
      <c r="BV1454" s="192"/>
      <c r="BW1454" s="192"/>
      <c r="BX1454" s="192"/>
      <c r="BY1454" s="192"/>
      <c r="BZ1454" s="192"/>
      <c r="CA1454" s="192"/>
      <c r="CB1454" s="192"/>
      <c r="CC1454" s="192"/>
      <c r="CD1454" s="192"/>
      <c r="CE1454" s="192"/>
      <c r="CF1454" s="192"/>
      <c r="CG1454" s="192"/>
      <c r="CH1454" s="192"/>
      <c r="CI1454" s="192"/>
      <c r="CJ1454" s="192"/>
      <c r="CK1454" s="192"/>
      <c r="CL1454" s="192"/>
    </row>
    <row r="1455" spans="2:90" x14ac:dyDescent="0.4">
      <c r="B1455" s="171" t="s">
        <v>492</v>
      </c>
      <c r="E1455" s="8"/>
      <c r="H1455" s="189"/>
      <c r="I1455" s="190"/>
      <c r="J1455" s="190"/>
      <c r="K1455" s="191"/>
      <c r="L1455" s="191"/>
      <c r="M1455" s="191"/>
      <c r="N1455" s="191"/>
      <c r="O1455" s="191"/>
      <c r="P1455" s="191"/>
      <c r="R1455" s="191"/>
      <c r="S1455" s="192"/>
      <c r="T1455" s="192"/>
      <c r="U1455" s="192"/>
      <c r="V1455" s="192"/>
      <c r="W1455" s="192"/>
      <c r="X1455" s="192"/>
      <c r="Y1455" s="192"/>
      <c r="Z1455" s="192"/>
      <c r="AA1455" s="192"/>
      <c r="AB1455" s="192"/>
      <c r="AC1455" s="192"/>
      <c r="AD1455" s="192"/>
      <c r="AE1455" s="192"/>
      <c r="AF1455" s="192"/>
      <c r="AG1455" s="192"/>
      <c r="AH1455" s="192"/>
      <c r="AI1455" s="192"/>
      <c r="AJ1455" s="192"/>
      <c r="AK1455" s="192"/>
      <c r="AL1455" s="192"/>
      <c r="AM1455" s="192"/>
      <c r="AN1455" s="192"/>
      <c r="AO1455" s="192"/>
      <c r="AP1455" s="192"/>
      <c r="AQ1455" s="192"/>
      <c r="AR1455" s="192"/>
      <c r="AS1455" s="192"/>
      <c r="AT1455" s="192"/>
      <c r="AU1455" s="192"/>
      <c r="AV1455" s="192"/>
      <c r="AW1455" s="192"/>
      <c r="AX1455" s="192"/>
      <c r="AY1455" s="192"/>
      <c r="AZ1455" s="192"/>
      <c r="BA1455" s="192"/>
      <c r="BB1455" s="192"/>
      <c r="BC1455" s="192"/>
      <c r="BD1455" s="192"/>
      <c r="BE1455" s="192"/>
      <c r="BF1455" s="192"/>
      <c r="BG1455" s="192"/>
      <c r="BH1455" s="192"/>
      <c r="BI1455" s="192"/>
      <c r="BJ1455" s="192"/>
      <c r="BK1455" s="192"/>
      <c r="BL1455" s="192"/>
      <c r="BM1455" s="192"/>
      <c r="BN1455" s="192"/>
      <c r="BO1455" s="192"/>
      <c r="BP1455" s="192"/>
      <c r="BQ1455" s="192"/>
      <c r="BR1455" s="192"/>
      <c r="BS1455" s="192"/>
      <c r="BT1455" s="192"/>
      <c r="BU1455" s="192"/>
      <c r="BV1455" s="192"/>
      <c r="BW1455" s="192"/>
      <c r="BX1455" s="192"/>
      <c r="BY1455" s="192"/>
      <c r="BZ1455" s="192"/>
      <c r="CA1455" s="192"/>
      <c r="CB1455" s="192"/>
      <c r="CC1455" s="192"/>
      <c r="CD1455" s="192"/>
      <c r="CE1455" s="192"/>
      <c r="CF1455" s="192"/>
      <c r="CG1455" s="192"/>
      <c r="CH1455" s="192"/>
      <c r="CI1455" s="192"/>
      <c r="CJ1455" s="192"/>
      <c r="CK1455" s="192"/>
      <c r="CL1455" s="192"/>
    </row>
    <row r="1456" spans="2:90" x14ac:dyDescent="0.4">
      <c r="B1456" s="171" t="s">
        <v>461</v>
      </c>
      <c r="E1456" s="8"/>
      <c r="H1456" s="170"/>
      <c r="I1456" s="172"/>
      <c r="J1456" s="172"/>
      <c r="K1456" s="193"/>
      <c r="L1456" s="193"/>
      <c r="M1456" s="193"/>
      <c r="N1456" s="193"/>
      <c r="O1456" s="193"/>
      <c r="P1456" s="193"/>
      <c r="R1456" s="194"/>
      <c r="S1456" s="195" t="str">
        <f t="shared" ref="S1456:CD1456" si="1728">S$16</f>
        <v>S$12</v>
      </c>
      <c r="T1456" s="195" t="str">
        <f t="shared" si="1728"/>
        <v>T$12</v>
      </c>
      <c r="U1456" s="195" t="str">
        <f t="shared" si="1728"/>
        <v>U$12</v>
      </c>
      <c r="V1456" s="195" t="str">
        <f t="shared" si="1728"/>
        <v>V$12</v>
      </c>
      <c r="W1456" s="195" t="str">
        <f t="shared" si="1728"/>
        <v>W$12</v>
      </c>
      <c r="X1456" s="195" t="str">
        <f t="shared" si="1728"/>
        <v>X$12</v>
      </c>
      <c r="Y1456" s="195" t="str">
        <f t="shared" si="1728"/>
        <v>Y$12</v>
      </c>
      <c r="Z1456" s="195" t="str">
        <f t="shared" si="1728"/>
        <v>Z$12</v>
      </c>
      <c r="AA1456" s="195" t="str">
        <f t="shared" si="1728"/>
        <v>AA$12</v>
      </c>
      <c r="AB1456" s="195" t="str">
        <f t="shared" si="1728"/>
        <v>AB$12</v>
      </c>
      <c r="AC1456" s="195" t="str">
        <f t="shared" si="1728"/>
        <v>AC$12</v>
      </c>
      <c r="AD1456" s="195" t="str">
        <f t="shared" si="1728"/>
        <v>AD$12</v>
      </c>
      <c r="AE1456" s="195" t="str">
        <f t="shared" si="1728"/>
        <v>AE$12</v>
      </c>
      <c r="AF1456" s="195" t="str">
        <f t="shared" si="1728"/>
        <v>AF$12</v>
      </c>
      <c r="AG1456" s="195" t="str">
        <f t="shared" si="1728"/>
        <v>AG$12</v>
      </c>
      <c r="AH1456" s="195" t="str">
        <f t="shared" si="1728"/>
        <v>AH$12</v>
      </c>
      <c r="AI1456" s="195" t="str">
        <f t="shared" si="1728"/>
        <v>AI$12</v>
      </c>
      <c r="AJ1456" s="195" t="str">
        <f t="shared" si="1728"/>
        <v>AJ$12</v>
      </c>
      <c r="AK1456" s="195" t="str">
        <f t="shared" si="1728"/>
        <v>AK$12</v>
      </c>
      <c r="AL1456" s="195" t="str">
        <f t="shared" si="1728"/>
        <v>AL$12</v>
      </c>
      <c r="AM1456" s="195" t="str">
        <f t="shared" si="1728"/>
        <v>AM$12</v>
      </c>
      <c r="AN1456" s="195" t="str">
        <f t="shared" si="1728"/>
        <v>AN$12</v>
      </c>
      <c r="AO1456" s="195" t="str">
        <f t="shared" si="1728"/>
        <v>AO$12</v>
      </c>
      <c r="AP1456" s="195" t="str">
        <f t="shared" si="1728"/>
        <v>AP$12</v>
      </c>
      <c r="AQ1456" s="195" t="str">
        <f t="shared" si="1728"/>
        <v>AQ$12</v>
      </c>
      <c r="AR1456" s="195" t="str">
        <f t="shared" si="1728"/>
        <v>AR$12</v>
      </c>
      <c r="AS1456" s="195" t="str">
        <f t="shared" si="1728"/>
        <v>AS$12</v>
      </c>
      <c r="AT1456" s="195" t="str">
        <f t="shared" si="1728"/>
        <v>AT$12</v>
      </c>
      <c r="AU1456" s="195" t="str">
        <f t="shared" si="1728"/>
        <v>AU$12</v>
      </c>
      <c r="AV1456" s="195" t="str">
        <f t="shared" si="1728"/>
        <v>AV$12</v>
      </c>
      <c r="AW1456" s="195" t="str">
        <f t="shared" si="1728"/>
        <v>AW$12</v>
      </c>
      <c r="AX1456" s="195" t="str">
        <f t="shared" si="1728"/>
        <v>AX$12</v>
      </c>
      <c r="AY1456" s="195" t="str">
        <f t="shared" si="1728"/>
        <v>AY$12</v>
      </c>
      <c r="AZ1456" s="195" t="str">
        <f t="shared" si="1728"/>
        <v>AZ$12</v>
      </c>
      <c r="BA1456" s="195" t="str">
        <f t="shared" si="1728"/>
        <v>BA$12</v>
      </c>
      <c r="BB1456" s="195" t="str">
        <f t="shared" si="1728"/>
        <v>BB$12</v>
      </c>
      <c r="BC1456" s="195" t="str">
        <f t="shared" si="1728"/>
        <v>BC$12</v>
      </c>
      <c r="BD1456" s="195" t="str">
        <f t="shared" si="1728"/>
        <v>BD$12</v>
      </c>
      <c r="BE1456" s="195" t="str">
        <f t="shared" si="1728"/>
        <v>BE$12</v>
      </c>
      <c r="BF1456" s="195" t="str">
        <f t="shared" si="1728"/>
        <v>BF$12</v>
      </c>
      <c r="BG1456" s="195" t="str">
        <f t="shared" si="1728"/>
        <v>BG$12</v>
      </c>
      <c r="BH1456" s="195" t="str">
        <f t="shared" si="1728"/>
        <v>BH$12</v>
      </c>
      <c r="BI1456" s="195" t="str">
        <f t="shared" si="1728"/>
        <v>BI$12</v>
      </c>
      <c r="BJ1456" s="195" t="str">
        <f t="shared" si="1728"/>
        <v>BJ$12</v>
      </c>
      <c r="BK1456" s="195" t="str">
        <f t="shared" si="1728"/>
        <v>BK$12</v>
      </c>
      <c r="BL1456" s="195" t="str">
        <f t="shared" si="1728"/>
        <v>BL$12</v>
      </c>
      <c r="BM1456" s="195" t="str">
        <f t="shared" si="1728"/>
        <v>BM$12</v>
      </c>
      <c r="BN1456" s="195" t="str">
        <f t="shared" si="1728"/>
        <v>BN$12</v>
      </c>
      <c r="BO1456" s="195" t="str">
        <f t="shared" si="1728"/>
        <v>BO$12</v>
      </c>
      <c r="BP1456" s="195" t="str">
        <f t="shared" si="1728"/>
        <v>BP$12</v>
      </c>
      <c r="BQ1456" s="195" t="str">
        <f t="shared" si="1728"/>
        <v>BQ$12</v>
      </c>
      <c r="BR1456" s="195" t="str">
        <f t="shared" si="1728"/>
        <v>BR$12</v>
      </c>
      <c r="BS1456" s="195" t="str">
        <f t="shared" si="1728"/>
        <v>BS$12</v>
      </c>
      <c r="BT1456" s="195" t="str">
        <f t="shared" si="1728"/>
        <v>BT$12</v>
      </c>
      <c r="BU1456" s="195" t="str">
        <f t="shared" si="1728"/>
        <v>BU$12</v>
      </c>
      <c r="BV1456" s="195" t="str">
        <f t="shared" si="1728"/>
        <v>BV$12</v>
      </c>
      <c r="BW1456" s="195" t="str">
        <f t="shared" si="1728"/>
        <v>BW$12</v>
      </c>
      <c r="BX1456" s="195" t="str">
        <f t="shared" si="1728"/>
        <v>BX$12</v>
      </c>
      <c r="BY1456" s="195" t="str">
        <f t="shared" si="1728"/>
        <v>BY$12</v>
      </c>
      <c r="BZ1456" s="195" t="str">
        <f t="shared" si="1728"/>
        <v>BZ$12</v>
      </c>
      <c r="CA1456" s="195" t="str">
        <f t="shared" si="1728"/>
        <v>CA$12</v>
      </c>
      <c r="CB1456" s="195" t="str">
        <f t="shared" si="1728"/>
        <v>CB$12</v>
      </c>
      <c r="CC1456" s="195" t="str">
        <f t="shared" si="1728"/>
        <v>CC$12</v>
      </c>
      <c r="CD1456" s="195" t="str">
        <f t="shared" si="1728"/>
        <v>CD$12</v>
      </c>
      <c r="CE1456" s="195" t="str">
        <f t="shared" ref="CE1456:CL1456" si="1729">CE$16</f>
        <v>CE$12</v>
      </c>
      <c r="CF1456" s="195" t="str">
        <f t="shared" si="1729"/>
        <v>CF$12</v>
      </c>
      <c r="CG1456" s="195" t="str">
        <f t="shared" si="1729"/>
        <v>CG$12</v>
      </c>
      <c r="CH1456" s="195" t="str">
        <f t="shared" si="1729"/>
        <v>CH$12</v>
      </c>
      <c r="CI1456" s="195" t="str">
        <f t="shared" si="1729"/>
        <v>CI$12</v>
      </c>
      <c r="CJ1456" s="195" t="str">
        <f t="shared" si="1729"/>
        <v>CJ$12</v>
      </c>
      <c r="CK1456" s="195" t="str">
        <f t="shared" si="1729"/>
        <v>CK$12</v>
      </c>
      <c r="CL1456" s="195" t="str">
        <f t="shared" si="1729"/>
        <v>CL$12</v>
      </c>
    </row>
    <row r="1457" spans="2:90" x14ac:dyDescent="0.4">
      <c r="B1457" s="171" t="s">
        <v>462</v>
      </c>
      <c r="E1457" s="8"/>
      <c r="H1457" s="170"/>
      <c r="I1457" s="172"/>
      <c r="J1457" s="172"/>
      <c r="K1457" s="193"/>
      <c r="L1457" s="193"/>
      <c r="M1457" s="193"/>
      <c r="N1457" s="193"/>
      <c r="O1457" s="193"/>
      <c r="P1457" s="193"/>
      <c r="R1457" s="194"/>
      <c r="S1457" s="195" t="str">
        <f t="shared" ref="S1457:CD1457" si="1730">S$17</f>
        <v>S$13</v>
      </c>
      <c r="T1457" s="195" t="str">
        <f t="shared" si="1730"/>
        <v>T$13</v>
      </c>
      <c r="U1457" s="195" t="str">
        <f t="shared" si="1730"/>
        <v>U$13</v>
      </c>
      <c r="V1457" s="195" t="str">
        <f t="shared" si="1730"/>
        <v>V$13</v>
      </c>
      <c r="W1457" s="195" t="str">
        <f t="shared" si="1730"/>
        <v>W$13</v>
      </c>
      <c r="X1457" s="195" t="str">
        <f t="shared" si="1730"/>
        <v>X$13</v>
      </c>
      <c r="Y1457" s="195" t="str">
        <f t="shared" si="1730"/>
        <v>Y$13</v>
      </c>
      <c r="Z1457" s="195" t="str">
        <f t="shared" si="1730"/>
        <v>Z$13</v>
      </c>
      <c r="AA1457" s="195" t="str">
        <f t="shared" si="1730"/>
        <v>AA$13</v>
      </c>
      <c r="AB1457" s="195" t="str">
        <f t="shared" si="1730"/>
        <v>AB$13</v>
      </c>
      <c r="AC1457" s="195" t="str">
        <f t="shared" si="1730"/>
        <v>AC$13</v>
      </c>
      <c r="AD1457" s="195" t="str">
        <f t="shared" si="1730"/>
        <v>AD$13</v>
      </c>
      <c r="AE1457" s="195" t="str">
        <f t="shared" si="1730"/>
        <v>AE$13</v>
      </c>
      <c r="AF1457" s="195" t="str">
        <f t="shared" si="1730"/>
        <v>AF$13</v>
      </c>
      <c r="AG1457" s="195" t="str">
        <f t="shared" si="1730"/>
        <v>AG$13</v>
      </c>
      <c r="AH1457" s="195" t="str">
        <f t="shared" si="1730"/>
        <v>AH$13</v>
      </c>
      <c r="AI1457" s="195" t="str">
        <f t="shared" si="1730"/>
        <v>AI$13</v>
      </c>
      <c r="AJ1457" s="195" t="str">
        <f t="shared" si="1730"/>
        <v>AJ$13</v>
      </c>
      <c r="AK1457" s="195" t="str">
        <f t="shared" si="1730"/>
        <v>AK$13</v>
      </c>
      <c r="AL1457" s="195" t="str">
        <f t="shared" si="1730"/>
        <v>AL$13</v>
      </c>
      <c r="AM1457" s="195" t="str">
        <f t="shared" si="1730"/>
        <v>AM$13</v>
      </c>
      <c r="AN1457" s="195" t="str">
        <f t="shared" si="1730"/>
        <v>AN$13</v>
      </c>
      <c r="AO1457" s="195" t="str">
        <f t="shared" si="1730"/>
        <v>AO$13</v>
      </c>
      <c r="AP1457" s="195" t="str">
        <f t="shared" si="1730"/>
        <v>AP$13</v>
      </c>
      <c r="AQ1457" s="195" t="str">
        <f t="shared" si="1730"/>
        <v>AQ$13</v>
      </c>
      <c r="AR1457" s="195" t="str">
        <f t="shared" si="1730"/>
        <v>AR$13</v>
      </c>
      <c r="AS1457" s="195" t="str">
        <f t="shared" si="1730"/>
        <v>AS$13</v>
      </c>
      <c r="AT1457" s="195" t="str">
        <f t="shared" si="1730"/>
        <v>AT$13</v>
      </c>
      <c r="AU1457" s="195" t="str">
        <f t="shared" si="1730"/>
        <v>AU$13</v>
      </c>
      <c r="AV1457" s="195" t="str">
        <f t="shared" si="1730"/>
        <v>AV$13</v>
      </c>
      <c r="AW1457" s="195" t="str">
        <f t="shared" si="1730"/>
        <v>AW$13</v>
      </c>
      <c r="AX1457" s="195" t="str">
        <f t="shared" si="1730"/>
        <v>AX$13</v>
      </c>
      <c r="AY1457" s="195" t="str">
        <f t="shared" si="1730"/>
        <v>AY$13</v>
      </c>
      <c r="AZ1457" s="195" t="str">
        <f t="shared" si="1730"/>
        <v>AZ$13</v>
      </c>
      <c r="BA1457" s="195" t="str">
        <f t="shared" si="1730"/>
        <v>BA$13</v>
      </c>
      <c r="BB1457" s="195" t="str">
        <f t="shared" si="1730"/>
        <v>BB$13</v>
      </c>
      <c r="BC1457" s="195" t="str">
        <f t="shared" si="1730"/>
        <v>BC$13</v>
      </c>
      <c r="BD1457" s="195" t="str">
        <f t="shared" si="1730"/>
        <v>BD$13</v>
      </c>
      <c r="BE1457" s="195" t="str">
        <f t="shared" si="1730"/>
        <v>BE$13</v>
      </c>
      <c r="BF1457" s="195" t="str">
        <f t="shared" si="1730"/>
        <v>BF$13</v>
      </c>
      <c r="BG1457" s="195" t="str">
        <f t="shared" si="1730"/>
        <v>BG$13</v>
      </c>
      <c r="BH1457" s="195" t="str">
        <f t="shared" si="1730"/>
        <v>BH$13</v>
      </c>
      <c r="BI1457" s="195" t="str">
        <f t="shared" si="1730"/>
        <v>BI$13</v>
      </c>
      <c r="BJ1457" s="195" t="str">
        <f t="shared" si="1730"/>
        <v>BJ$13</v>
      </c>
      <c r="BK1457" s="195" t="str">
        <f t="shared" si="1730"/>
        <v>BK$13</v>
      </c>
      <c r="BL1457" s="195" t="str">
        <f t="shared" si="1730"/>
        <v>BL$13</v>
      </c>
      <c r="BM1457" s="195" t="str">
        <f t="shared" si="1730"/>
        <v>BM$13</v>
      </c>
      <c r="BN1457" s="195" t="str">
        <f t="shared" si="1730"/>
        <v>BN$13</v>
      </c>
      <c r="BO1457" s="195" t="str">
        <f t="shared" si="1730"/>
        <v>BO$13</v>
      </c>
      <c r="BP1457" s="195" t="str">
        <f t="shared" si="1730"/>
        <v>BP$13</v>
      </c>
      <c r="BQ1457" s="195" t="str">
        <f t="shared" si="1730"/>
        <v>BQ$13</v>
      </c>
      <c r="BR1457" s="195" t="str">
        <f t="shared" si="1730"/>
        <v>BR$13</v>
      </c>
      <c r="BS1457" s="195" t="str">
        <f t="shared" si="1730"/>
        <v>BS$13</v>
      </c>
      <c r="BT1457" s="195" t="str">
        <f t="shared" si="1730"/>
        <v>BT$13</v>
      </c>
      <c r="BU1457" s="195" t="str">
        <f t="shared" si="1730"/>
        <v>BU$13</v>
      </c>
      <c r="BV1457" s="195" t="str">
        <f t="shared" si="1730"/>
        <v>BV$13</v>
      </c>
      <c r="BW1457" s="195" t="str">
        <f t="shared" si="1730"/>
        <v>BW$13</v>
      </c>
      <c r="BX1457" s="195" t="str">
        <f t="shared" si="1730"/>
        <v>BX$13</v>
      </c>
      <c r="BY1457" s="195" t="str">
        <f t="shared" si="1730"/>
        <v>BY$13</v>
      </c>
      <c r="BZ1457" s="195" t="str">
        <f t="shared" si="1730"/>
        <v>BZ$13</v>
      </c>
      <c r="CA1457" s="195" t="str">
        <f t="shared" si="1730"/>
        <v>CA$13</v>
      </c>
      <c r="CB1457" s="195" t="str">
        <f t="shared" si="1730"/>
        <v>CB$13</v>
      </c>
      <c r="CC1457" s="195" t="str">
        <f t="shared" si="1730"/>
        <v>CC$13</v>
      </c>
      <c r="CD1457" s="195" t="str">
        <f t="shared" si="1730"/>
        <v>CD$13</v>
      </c>
      <c r="CE1457" s="195" t="str">
        <f t="shared" ref="CE1457:CL1457" si="1731">CE$17</f>
        <v>CE$13</v>
      </c>
      <c r="CF1457" s="195" t="str">
        <f t="shared" si="1731"/>
        <v>CF$13</v>
      </c>
      <c r="CG1457" s="195" t="str">
        <f t="shared" si="1731"/>
        <v>CG$13</v>
      </c>
      <c r="CH1457" s="195" t="str">
        <f t="shared" si="1731"/>
        <v>CH$13</v>
      </c>
      <c r="CI1457" s="195" t="str">
        <f t="shared" si="1731"/>
        <v>CI$13</v>
      </c>
      <c r="CJ1457" s="195" t="str">
        <f t="shared" si="1731"/>
        <v>CJ$13</v>
      </c>
      <c r="CK1457" s="195" t="str">
        <f t="shared" si="1731"/>
        <v>CK$13</v>
      </c>
      <c r="CL1457" s="195" t="str">
        <f t="shared" si="1731"/>
        <v>CL$13</v>
      </c>
    </row>
    <row r="1458" spans="2:90" x14ac:dyDescent="0.4">
      <c r="B1458" s="171" t="s">
        <v>491</v>
      </c>
      <c r="E1458" s="8"/>
      <c r="H1458" s="196"/>
      <c r="I1458" s="197"/>
      <c r="J1458" s="197"/>
      <c r="K1458" s="198"/>
      <c r="L1458" s="198"/>
      <c r="M1458" s="198"/>
      <c r="N1458" s="198"/>
      <c r="O1458" s="198"/>
      <c r="P1458" s="198"/>
      <c r="R1458" s="198"/>
      <c r="S1458" s="170"/>
      <c r="T1458" s="170"/>
      <c r="U1458" s="170"/>
      <c r="V1458" s="170"/>
      <c r="W1458" s="170"/>
      <c r="X1458" s="170"/>
      <c r="Y1458" s="170"/>
      <c r="Z1458" s="170"/>
      <c r="AA1458" s="170"/>
      <c r="AB1458" s="170"/>
      <c r="AC1458" s="170"/>
      <c r="AD1458" s="170"/>
      <c r="AE1458" s="170"/>
      <c r="AF1458" s="170"/>
      <c r="AG1458" s="170"/>
      <c r="AH1458" s="170"/>
      <c r="AI1458" s="170"/>
      <c r="AJ1458" s="170"/>
      <c r="AK1458" s="170"/>
      <c r="AL1458" s="170"/>
      <c r="AM1458" s="170"/>
      <c r="AN1458" s="170"/>
      <c r="AO1458" s="170"/>
      <c r="AP1458" s="170"/>
      <c r="AQ1458" s="170"/>
      <c r="AR1458" s="170"/>
      <c r="AS1458" s="170"/>
      <c r="AT1458" s="170"/>
      <c r="AU1458" s="170"/>
      <c r="AV1458" s="170"/>
      <c r="AW1458" s="170"/>
      <c r="AX1458" s="170"/>
      <c r="AY1458" s="170"/>
      <c r="AZ1458" s="170"/>
      <c r="BA1458" s="170"/>
      <c r="BB1458" s="170"/>
      <c r="BC1458" s="170"/>
      <c r="BD1458" s="170"/>
      <c r="BE1458" s="170"/>
      <c r="BF1458" s="170"/>
      <c r="BG1458" s="170"/>
      <c r="BH1458" s="170"/>
      <c r="BI1458" s="170"/>
      <c r="BJ1458" s="170"/>
      <c r="BK1458" s="170"/>
      <c r="BL1458" s="170"/>
      <c r="BM1458" s="170"/>
      <c r="BN1458" s="170"/>
      <c r="BO1458" s="170"/>
      <c r="BP1458" s="170"/>
      <c r="BQ1458" s="170"/>
      <c r="BR1458" s="170"/>
      <c r="BS1458" s="170"/>
      <c r="BT1458" s="170"/>
      <c r="BU1458" s="170"/>
      <c r="BV1458" s="170"/>
      <c r="BW1458" s="170"/>
      <c r="BX1458" s="170"/>
      <c r="BY1458" s="170"/>
      <c r="BZ1458" s="170"/>
      <c r="CA1458" s="170"/>
      <c r="CB1458" s="170"/>
      <c r="CC1458" s="170"/>
      <c r="CD1458" s="170"/>
      <c r="CE1458" s="170"/>
      <c r="CF1458" s="170"/>
      <c r="CG1458" s="170"/>
      <c r="CH1458" s="170"/>
      <c r="CI1458" s="170"/>
      <c r="CJ1458" s="170"/>
      <c r="CK1458" s="170"/>
      <c r="CL1458" s="170"/>
    </row>
    <row r="1459" spans="2:90" x14ac:dyDescent="0.4">
      <c r="B1459" s="171" t="s">
        <v>505</v>
      </c>
      <c r="E1459" s="8"/>
      <c r="H1459" s="196"/>
      <c r="I1459" s="197"/>
      <c r="J1459" s="197"/>
      <c r="K1459" s="198"/>
      <c r="L1459" s="198"/>
      <c r="M1459" s="198"/>
      <c r="N1459" s="198"/>
      <c r="O1459" s="198"/>
      <c r="P1459" s="198"/>
      <c r="R1459" s="198"/>
      <c r="S1459" s="186"/>
      <c r="T1459" s="186"/>
      <c r="U1459" s="186"/>
      <c r="V1459" s="186"/>
      <c r="W1459" s="186"/>
      <c r="X1459" s="186"/>
      <c r="Y1459" s="186"/>
      <c r="Z1459" s="186"/>
      <c r="AA1459" s="186"/>
      <c r="AB1459" s="186"/>
      <c r="AC1459" s="186"/>
      <c r="AD1459" s="186"/>
      <c r="AE1459" s="186"/>
      <c r="AF1459" s="186"/>
      <c r="AG1459" s="186"/>
      <c r="AH1459" s="186"/>
      <c r="AI1459" s="186"/>
      <c r="AJ1459" s="186"/>
      <c r="AK1459" s="186"/>
      <c r="AL1459" s="186"/>
      <c r="AM1459" s="186"/>
      <c r="AN1459" s="186"/>
      <c r="AO1459" s="186"/>
      <c r="AP1459" s="186"/>
      <c r="AQ1459" s="186"/>
      <c r="AR1459" s="186"/>
      <c r="AS1459" s="186"/>
      <c r="AT1459" s="186"/>
      <c r="AU1459" s="186"/>
      <c r="AV1459" s="186"/>
      <c r="AW1459" s="186"/>
      <c r="AX1459" s="186"/>
      <c r="AY1459" s="186"/>
      <c r="AZ1459" s="186"/>
      <c r="BA1459" s="186"/>
      <c r="BB1459" s="186"/>
      <c r="BC1459" s="186"/>
      <c r="BD1459" s="186"/>
      <c r="BE1459" s="186"/>
      <c r="BF1459" s="186"/>
      <c r="BG1459" s="186"/>
      <c r="BH1459" s="186"/>
      <c r="BI1459" s="186"/>
      <c r="BJ1459" s="186"/>
      <c r="BK1459" s="186"/>
      <c r="BL1459" s="186"/>
      <c r="BM1459" s="186"/>
      <c r="BN1459" s="186"/>
      <c r="BO1459" s="186"/>
      <c r="BP1459" s="186"/>
      <c r="BQ1459" s="186"/>
      <c r="BR1459" s="186"/>
      <c r="BS1459" s="186"/>
      <c r="BT1459" s="186"/>
      <c r="BU1459" s="186"/>
      <c r="BV1459" s="186"/>
      <c r="BW1459" s="186"/>
      <c r="BX1459" s="186"/>
      <c r="BY1459" s="186"/>
      <c r="BZ1459" s="186"/>
      <c r="CA1459" s="186"/>
      <c r="CB1459" s="186"/>
      <c r="CC1459" s="186"/>
      <c r="CD1459" s="186"/>
      <c r="CE1459" s="186"/>
      <c r="CF1459" s="186"/>
      <c r="CG1459" s="186"/>
      <c r="CH1459" s="186"/>
      <c r="CI1459" s="186"/>
      <c r="CJ1459" s="186"/>
      <c r="CK1459" s="186"/>
      <c r="CL1459" s="186"/>
    </row>
    <row r="1460" spans="2:90" x14ac:dyDescent="0.4">
      <c r="B1460" s="171" t="s">
        <v>463</v>
      </c>
      <c r="E1460" s="8"/>
      <c r="H1460" s="196"/>
      <c r="I1460" s="197"/>
      <c r="J1460" s="197"/>
      <c r="K1460" s="198"/>
      <c r="L1460" s="198"/>
      <c r="M1460" s="198"/>
      <c r="N1460" s="198"/>
      <c r="O1460" s="198"/>
      <c r="P1460" s="198"/>
      <c r="R1460" s="198"/>
      <c r="S1460" s="186" t="str">
        <f t="shared" ref="S1460:CD1460" si="1732">S$18</f>
        <v>S$14</v>
      </c>
      <c r="T1460" s="186" t="str">
        <f t="shared" si="1732"/>
        <v>T$14</v>
      </c>
      <c r="U1460" s="186" t="str">
        <f t="shared" si="1732"/>
        <v>U$14</v>
      </c>
      <c r="V1460" s="186" t="str">
        <f t="shared" si="1732"/>
        <v>V$14</v>
      </c>
      <c r="W1460" s="186" t="str">
        <f t="shared" si="1732"/>
        <v>W$14</v>
      </c>
      <c r="X1460" s="186" t="str">
        <f t="shared" si="1732"/>
        <v>X$14</v>
      </c>
      <c r="Y1460" s="186" t="str">
        <f t="shared" si="1732"/>
        <v>Y$14</v>
      </c>
      <c r="Z1460" s="186" t="str">
        <f t="shared" si="1732"/>
        <v>Z$14</v>
      </c>
      <c r="AA1460" s="186" t="str">
        <f t="shared" si="1732"/>
        <v>AA$14</v>
      </c>
      <c r="AB1460" s="186" t="str">
        <f t="shared" si="1732"/>
        <v>AB$14</v>
      </c>
      <c r="AC1460" s="186" t="str">
        <f t="shared" si="1732"/>
        <v>AC$14</v>
      </c>
      <c r="AD1460" s="186" t="str">
        <f t="shared" si="1732"/>
        <v>AD$14</v>
      </c>
      <c r="AE1460" s="186" t="str">
        <f t="shared" si="1732"/>
        <v>AE$14</v>
      </c>
      <c r="AF1460" s="186" t="str">
        <f t="shared" si="1732"/>
        <v>AF$14</v>
      </c>
      <c r="AG1460" s="186" t="str">
        <f t="shared" si="1732"/>
        <v>AG$14</v>
      </c>
      <c r="AH1460" s="186" t="str">
        <f t="shared" si="1732"/>
        <v>AH$14</v>
      </c>
      <c r="AI1460" s="186" t="str">
        <f t="shared" si="1732"/>
        <v>AI$14</v>
      </c>
      <c r="AJ1460" s="186" t="str">
        <f t="shared" si="1732"/>
        <v>AJ$14</v>
      </c>
      <c r="AK1460" s="186" t="str">
        <f t="shared" si="1732"/>
        <v>AK$14</v>
      </c>
      <c r="AL1460" s="186" t="str">
        <f t="shared" si="1732"/>
        <v>AL$14</v>
      </c>
      <c r="AM1460" s="186" t="str">
        <f t="shared" si="1732"/>
        <v>AM$14</v>
      </c>
      <c r="AN1460" s="186" t="str">
        <f t="shared" si="1732"/>
        <v>AN$14</v>
      </c>
      <c r="AO1460" s="186" t="str">
        <f t="shared" si="1732"/>
        <v>AO$14</v>
      </c>
      <c r="AP1460" s="186" t="str">
        <f t="shared" si="1732"/>
        <v>AP$14</v>
      </c>
      <c r="AQ1460" s="186" t="str">
        <f t="shared" si="1732"/>
        <v>AQ$14</v>
      </c>
      <c r="AR1460" s="186" t="str">
        <f t="shared" si="1732"/>
        <v>AR$14</v>
      </c>
      <c r="AS1460" s="186" t="str">
        <f t="shared" si="1732"/>
        <v>AS$14</v>
      </c>
      <c r="AT1460" s="186" t="str">
        <f t="shared" si="1732"/>
        <v>AT$14</v>
      </c>
      <c r="AU1460" s="186" t="str">
        <f t="shared" si="1732"/>
        <v>AU$14</v>
      </c>
      <c r="AV1460" s="186" t="str">
        <f t="shared" si="1732"/>
        <v>AV$14</v>
      </c>
      <c r="AW1460" s="186" t="str">
        <f t="shared" si="1732"/>
        <v>AW$14</v>
      </c>
      <c r="AX1460" s="186" t="str">
        <f t="shared" si="1732"/>
        <v>AX$14</v>
      </c>
      <c r="AY1460" s="186" t="str">
        <f t="shared" si="1732"/>
        <v>AY$14</v>
      </c>
      <c r="AZ1460" s="186" t="str">
        <f t="shared" si="1732"/>
        <v>AZ$14</v>
      </c>
      <c r="BA1460" s="186" t="str">
        <f t="shared" si="1732"/>
        <v>BA$14</v>
      </c>
      <c r="BB1460" s="186" t="str">
        <f t="shared" si="1732"/>
        <v>BB$14</v>
      </c>
      <c r="BC1460" s="186" t="str">
        <f t="shared" si="1732"/>
        <v>BC$14</v>
      </c>
      <c r="BD1460" s="186" t="str">
        <f t="shared" si="1732"/>
        <v>BD$14</v>
      </c>
      <c r="BE1460" s="186" t="str">
        <f t="shared" si="1732"/>
        <v>BE$14</v>
      </c>
      <c r="BF1460" s="186" t="str">
        <f t="shared" si="1732"/>
        <v>BF$14</v>
      </c>
      <c r="BG1460" s="186" t="str">
        <f t="shared" si="1732"/>
        <v>BG$14</v>
      </c>
      <c r="BH1460" s="186" t="str">
        <f t="shared" si="1732"/>
        <v>BH$14</v>
      </c>
      <c r="BI1460" s="186" t="str">
        <f t="shared" si="1732"/>
        <v>BI$14</v>
      </c>
      <c r="BJ1460" s="186" t="str">
        <f t="shared" si="1732"/>
        <v>BJ$14</v>
      </c>
      <c r="BK1460" s="186" t="str">
        <f t="shared" si="1732"/>
        <v>BK$14</v>
      </c>
      <c r="BL1460" s="186" t="str">
        <f t="shared" si="1732"/>
        <v>BL$14</v>
      </c>
      <c r="BM1460" s="186" t="str">
        <f t="shared" si="1732"/>
        <v>BM$14</v>
      </c>
      <c r="BN1460" s="186" t="str">
        <f t="shared" si="1732"/>
        <v>BN$14</v>
      </c>
      <c r="BO1460" s="186" t="str">
        <f t="shared" si="1732"/>
        <v>BO$14</v>
      </c>
      <c r="BP1460" s="186" t="str">
        <f t="shared" si="1732"/>
        <v>BP$14</v>
      </c>
      <c r="BQ1460" s="186" t="str">
        <f t="shared" si="1732"/>
        <v>BQ$14</v>
      </c>
      <c r="BR1460" s="186" t="str">
        <f t="shared" si="1732"/>
        <v>BR$14</v>
      </c>
      <c r="BS1460" s="186" t="str">
        <f t="shared" si="1732"/>
        <v>BS$14</v>
      </c>
      <c r="BT1460" s="186" t="str">
        <f t="shared" si="1732"/>
        <v>BT$14</v>
      </c>
      <c r="BU1460" s="186" t="str">
        <f t="shared" si="1732"/>
        <v>BU$14</v>
      </c>
      <c r="BV1460" s="186" t="str">
        <f t="shared" si="1732"/>
        <v>BV$14</v>
      </c>
      <c r="BW1460" s="186" t="str">
        <f t="shared" si="1732"/>
        <v>BW$14</v>
      </c>
      <c r="BX1460" s="186" t="str">
        <f t="shared" si="1732"/>
        <v>BX$14</v>
      </c>
      <c r="BY1460" s="186" t="str">
        <f t="shared" si="1732"/>
        <v>BY$14</v>
      </c>
      <c r="BZ1460" s="186" t="str">
        <f t="shared" si="1732"/>
        <v>BZ$14</v>
      </c>
      <c r="CA1460" s="186" t="str">
        <f t="shared" si="1732"/>
        <v>CA$14</v>
      </c>
      <c r="CB1460" s="186" t="str">
        <f t="shared" si="1732"/>
        <v>CB$14</v>
      </c>
      <c r="CC1460" s="186" t="str">
        <f t="shared" si="1732"/>
        <v>CC$14</v>
      </c>
      <c r="CD1460" s="186" t="str">
        <f t="shared" si="1732"/>
        <v>CD$14</v>
      </c>
      <c r="CE1460" s="186" t="str">
        <f t="shared" ref="CE1460:CL1460" si="1733">CE$18</f>
        <v>CE$14</v>
      </c>
      <c r="CF1460" s="186" t="str">
        <f t="shared" si="1733"/>
        <v>CF$14</v>
      </c>
      <c r="CG1460" s="186" t="str">
        <f t="shared" si="1733"/>
        <v>CG$14</v>
      </c>
      <c r="CH1460" s="186" t="str">
        <f t="shared" si="1733"/>
        <v>CH$14</v>
      </c>
      <c r="CI1460" s="186" t="str">
        <f t="shared" si="1733"/>
        <v>CI$14</v>
      </c>
      <c r="CJ1460" s="186" t="str">
        <f t="shared" si="1733"/>
        <v>CJ$14</v>
      </c>
      <c r="CK1460" s="186" t="str">
        <f t="shared" si="1733"/>
        <v>CK$14</v>
      </c>
      <c r="CL1460" s="186" t="str">
        <f t="shared" si="1733"/>
        <v>CL$14</v>
      </c>
    </row>
    <row r="1461" spans="2:90" x14ac:dyDescent="0.4">
      <c r="B1461" s="171" t="s">
        <v>464</v>
      </c>
      <c r="E1461" s="8"/>
      <c r="H1461" s="196"/>
      <c r="I1461" s="197"/>
      <c r="J1461" s="197"/>
      <c r="K1461" s="198"/>
      <c r="L1461" s="198"/>
      <c r="M1461" s="198"/>
      <c r="N1461" s="198"/>
      <c r="O1461" s="198"/>
      <c r="P1461" s="198"/>
      <c r="R1461" s="198"/>
      <c r="S1461" s="186" t="str">
        <f t="shared" ref="S1461:CD1461" si="1734">S$19</f>
        <v>S$15</v>
      </c>
      <c r="T1461" s="186" t="str">
        <f t="shared" si="1734"/>
        <v>T$15</v>
      </c>
      <c r="U1461" s="186" t="str">
        <f t="shared" si="1734"/>
        <v>U$15</v>
      </c>
      <c r="V1461" s="186" t="str">
        <f t="shared" si="1734"/>
        <v>V$15</v>
      </c>
      <c r="W1461" s="186" t="str">
        <f t="shared" si="1734"/>
        <v>W$15</v>
      </c>
      <c r="X1461" s="186" t="str">
        <f t="shared" si="1734"/>
        <v>X$15</v>
      </c>
      <c r="Y1461" s="186" t="str">
        <f t="shared" si="1734"/>
        <v>Y$15</v>
      </c>
      <c r="Z1461" s="186" t="str">
        <f t="shared" si="1734"/>
        <v>Z$15</v>
      </c>
      <c r="AA1461" s="186" t="str">
        <f t="shared" si="1734"/>
        <v>AA$15</v>
      </c>
      <c r="AB1461" s="186" t="str">
        <f t="shared" si="1734"/>
        <v>AB$15</v>
      </c>
      <c r="AC1461" s="186" t="str">
        <f t="shared" si="1734"/>
        <v>AC$15</v>
      </c>
      <c r="AD1461" s="186" t="str">
        <f t="shared" si="1734"/>
        <v>AD$15</v>
      </c>
      <c r="AE1461" s="186" t="str">
        <f t="shared" si="1734"/>
        <v>AE$15</v>
      </c>
      <c r="AF1461" s="186" t="str">
        <f t="shared" si="1734"/>
        <v>AF$15</v>
      </c>
      <c r="AG1461" s="186" t="str">
        <f t="shared" si="1734"/>
        <v>AG$15</v>
      </c>
      <c r="AH1461" s="186" t="str">
        <f t="shared" si="1734"/>
        <v>AH$15</v>
      </c>
      <c r="AI1461" s="186" t="str">
        <f t="shared" si="1734"/>
        <v>AI$15</v>
      </c>
      <c r="AJ1461" s="186" t="str">
        <f t="shared" si="1734"/>
        <v>AJ$15</v>
      </c>
      <c r="AK1461" s="186" t="str">
        <f t="shared" si="1734"/>
        <v>AK$15</v>
      </c>
      <c r="AL1461" s="186" t="str">
        <f t="shared" si="1734"/>
        <v>AL$15</v>
      </c>
      <c r="AM1461" s="186" t="str">
        <f t="shared" si="1734"/>
        <v>AM$15</v>
      </c>
      <c r="AN1461" s="186" t="str">
        <f t="shared" si="1734"/>
        <v>AN$15</v>
      </c>
      <c r="AO1461" s="186" t="str">
        <f t="shared" si="1734"/>
        <v>AO$15</v>
      </c>
      <c r="AP1461" s="186" t="str">
        <f t="shared" si="1734"/>
        <v>AP$15</v>
      </c>
      <c r="AQ1461" s="186" t="str">
        <f t="shared" si="1734"/>
        <v>AQ$15</v>
      </c>
      <c r="AR1461" s="186" t="str">
        <f t="shared" si="1734"/>
        <v>AR$15</v>
      </c>
      <c r="AS1461" s="186" t="str">
        <f t="shared" si="1734"/>
        <v>AS$15</v>
      </c>
      <c r="AT1461" s="186" t="str">
        <f t="shared" si="1734"/>
        <v>AT$15</v>
      </c>
      <c r="AU1461" s="186" t="str">
        <f t="shared" si="1734"/>
        <v>AU$15</v>
      </c>
      <c r="AV1461" s="186" t="str">
        <f t="shared" si="1734"/>
        <v>AV$15</v>
      </c>
      <c r="AW1461" s="186" t="str">
        <f t="shared" si="1734"/>
        <v>AW$15</v>
      </c>
      <c r="AX1461" s="186" t="str">
        <f t="shared" si="1734"/>
        <v>AX$15</v>
      </c>
      <c r="AY1461" s="186" t="str">
        <f t="shared" si="1734"/>
        <v>AY$15</v>
      </c>
      <c r="AZ1461" s="186" t="str">
        <f t="shared" si="1734"/>
        <v>AZ$15</v>
      </c>
      <c r="BA1461" s="186" t="str">
        <f t="shared" si="1734"/>
        <v>BA$15</v>
      </c>
      <c r="BB1461" s="186" t="str">
        <f t="shared" si="1734"/>
        <v>BB$15</v>
      </c>
      <c r="BC1461" s="186" t="str">
        <f t="shared" si="1734"/>
        <v>BC$15</v>
      </c>
      <c r="BD1461" s="186" t="str">
        <f t="shared" si="1734"/>
        <v>BD$15</v>
      </c>
      <c r="BE1461" s="186" t="str">
        <f t="shared" si="1734"/>
        <v>BE$15</v>
      </c>
      <c r="BF1461" s="186" t="str">
        <f t="shared" si="1734"/>
        <v>BF$15</v>
      </c>
      <c r="BG1461" s="186" t="str">
        <f t="shared" si="1734"/>
        <v>BG$15</v>
      </c>
      <c r="BH1461" s="186" t="str">
        <f t="shared" si="1734"/>
        <v>BH$15</v>
      </c>
      <c r="BI1461" s="186" t="str">
        <f t="shared" si="1734"/>
        <v>BI$15</v>
      </c>
      <c r="BJ1461" s="186" t="str">
        <f t="shared" si="1734"/>
        <v>BJ$15</v>
      </c>
      <c r="BK1461" s="186" t="str">
        <f t="shared" si="1734"/>
        <v>BK$15</v>
      </c>
      <c r="BL1461" s="186" t="str">
        <f t="shared" si="1734"/>
        <v>BL$15</v>
      </c>
      <c r="BM1461" s="186" t="str">
        <f t="shared" si="1734"/>
        <v>BM$15</v>
      </c>
      <c r="BN1461" s="186" t="str">
        <f t="shared" si="1734"/>
        <v>BN$15</v>
      </c>
      <c r="BO1461" s="186" t="str">
        <f t="shared" si="1734"/>
        <v>BO$15</v>
      </c>
      <c r="BP1461" s="186" t="str">
        <f t="shared" si="1734"/>
        <v>BP$15</v>
      </c>
      <c r="BQ1461" s="186" t="str">
        <f t="shared" si="1734"/>
        <v>BQ$15</v>
      </c>
      <c r="BR1461" s="186" t="str">
        <f t="shared" si="1734"/>
        <v>BR$15</v>
      </c>
      <c r="BS1461" s="186" t="str">
        <f t="shared" si="1734"/>
        <v>BS$15</v>
      </c>
      <c r="BT1461" s="186" t="str">
        <f t="shared" si="1734"/>
        <v>BT$15</v>
      </c>
      <c r="BU1461" s="186" t="str">
        <f t="shared" si="1734"/>
        <v>BU$15</v>
      </c>
      <c r="BV1461" s="186" t="str">
        <f t="shared" si="1734"/>
        <v>BV$15</v>
      </c>
      <c r="BW1461" s="186" t="str">
        <f t="shared" si="1734"/>
        <v>BW$15</v>
      </c>
      <c r="BX1461" s="186" t="str">
        <f t="shared" si="1734"/>
        <v>BX$15</v>
      </c>
      <c r="BY1461" s="186" t="str">
        <f t="shared" si="1734"/>
        <v>BY$15</v>
      </c>
      <c r="BZ1461" s="186" t="str">
        <f t="shared" si="1734"/>
        <v>BZ$15</v>
      </c>
      <c r="CA1461" s="186" t="str">
        <f t="shared" si="1734"/>
        <v>CA$15</v>
      </c>
      <c r="CB1461" s="186" t="str">
        <f t="shared" si="1734"/>
        <v>CB$15</v>
      </c>
      <c r="CC1461" s="186" t="str">
        <f t="shared" si="1734"/>
        <v>CC$15</v>
      </c>
      <c r="CD1461" s="186" t="str">
        <f t="shared" si="1734"/>
        <v>CD$15</v>
      </c>
      <c r="CE1461" s="186" t="str">
        <f t="shared" ref="CE1461:CL1461" si="1735">CE$19</f>
        <v>CE$15</v>
      </c>
      <c r="CF1461" s="186" t="str">
        <f t="shared" si="1735"/>
        <v>CF$15</v>
      </c>
      <c r="CG1461" s="186" t="str">
        <f t="shared" si="1735"/>
        <v>CG$15</v>
      </c>
      <c r="CH1461" s="186" t="str">
        <f t="shared" si="1735"/>
        <v>CH$15</v>
      </c>
      <c r="CI1461" s="186" t="str">
        <f t="shared" si="1735"/>
        <v>CI$15</v>
      </c>
      <c r="CJ1461" s="186" t="str">
        <f t="shared" si="1735"/>
        <v>CJ$15</v>
      </c>
      <c r="CK1461" s="186" t="str">
        <f t="shared" si="1735"/>
        <v>CK$15</v>
      </c>
      <c r="CL1461" s="186" t="str">
        <f t="shared" si="1735"/>
        <v>CL$15</v>
      </c>
    </row>
    <row r="1462" spans="2:90" x14ac:dyDescent="0.4">
      <c r="B1462" s="66" t="s">
        <v>1014</v>
      </c>
      <c r="C1462" s="31"/>
      <c r="D1462" t="s">
        <v>1013</v>
      </c>
      <c r="E1462" s="8" t="str">
        <f t="shared" ref="E1462:E1466" si="1736">ROW()&amp;" "&amp;D1462</f>
        <v>1462 RECURFEE-S</v>
      </c>
      <c r="F1462" t="s">
        <v>438</v>
      </c>
      <c r="G1462" s="31" t="s">
        <v>81</v>
      </c>
      <c r="H1462" s="22"/>
      <c r="I1462" s="287"/>
      <c r="J1462" s="287"/>
      <c r="K1462" s="22"/>
      <c r="L1462" s="22"/>
      <c r="M1462" s="22"/>
      <c r="N1462" s="22"/>
      <c r="O1462" s="22"/>
      <c r="P1462" s="22"/>
      <c r="R1462" s="66"/>
      <c r="S1462" s="288"/>
      <c r="T1462" s="288"/>
      <c r="U1462" s="288"/>
      <c r="V1462" s="288"/>
      <c r="W1462" s="288"/>
      <c r="X1462" s="288"/>
      <c r="Y1462" s="288"/>
      <c r="Z1462" s="288"/>
      <c r="AA1462" s="288"/>
      <c r="AB1462" s="288"/>
      <c r="AC1462" s="288"/>
      <c r="AD1462" s="288"/>
      <c r="AE1462" s="288"/>
      <c r="AF1462" s="288"/>
      <c r="AG1462" s="288"/>
      <c r="AH1462" s="288"/>
      <c r="AI1462" s="288"/>
      <c r="AJ1462" s="288"/>
      <c r="AK1462" s="288"/>
      <c r="AL1462" s="288"/>
      <c r="AM1462" s="288"/>
      <c r="AN1462" s="288"/>
      <c r="AO1462" s="288"/>
      <c r="AP1462" s="288"/>
      <c r="AQ1462" s="288"/>
      <c r="AR1462" s="288"/>
      <c r="AS1462" s="288"/>
      <c r="AT1462" s="288"/>
      <c r="AU1462" s="288"/>
      <c r="AV1462" s="288"/>
      <c r="AW1462" s="288"/>
      <c r="AX1462" s="288"/>
      <c r="AY1462" s="288"/>
      <c r="AZ1462" s="288"/>
      <c r="BA1462" s="288"/>
      <c r="BB1462" s="288"/>
      <c r="BC1462" s="288"/>
      <c r="BD1462" s="288"/>
      <c r="BE1462" s="288"/>
      <c r="BF1462" s="288"/>
      <c r="BG1462" s="288"/>
      <c r="BH1462" s="288"/>
      <c r="BI1462" s="288"/>
      <c r="BJ1462" s="288"/>
      <c r="BK1462" s="288"/>
      <c r="BL1462" s="288"/>
      <c r="BM1462" s="288"/>
      <c r="BN1462" s="288"/>
      <c r="BO1462" s="288"/>
      <c r="BP1462" s="288"/>
      <c r="BQ1462" s="288"/>
      <c r="BR1462" s="288"/>
      <c r="BS1462" s="288"/>
      <c r="BT1462" s="288"/>
      <c r="BU1462" s="288"/>
      <c r="BV1462" s="288"/>
      <c r="BW1462" s="288"/>
      <c r="BX1462" s="288"/>
      <c r="BY1462" s="288"/>
      <c r="BZ1462" s="288"/>
      <c r="CA1462" s="288"/>
      <c r="CB1462" s="288"/>
      <c r="CC1462" s="288"/>
      <c r="CD1462" s="288"/>
      <c r="CE1462" s="288"/>
      <c r="CF1462" s="288"/>
      <c r="CG1462" s="288"/>
      <c r="CH1462" s="288"/>
      <c r="CI1462" s="288"/>
      <c r="CJ1462" s="288"/>
      <c r="CK1462" s="288"/>
      <c r="CL1462" s="288"/>
    </row>
    <row r="1463" spans="2:90" x14ac:dyDescent="0.4">
      <c r="B1463" s="95" t="str">
        <f>B1465&amp;":"</f>
        <v>Recurring fees - (Primary label):</v>
      </c>
      <c r="C1463" s="31"/>
      <c r="D1463" t="s">
        <v>1013</v>
      </c>
      <c r="E1463" s="8" t="str">
        <f t="shared" si="1736"/>
        <v>1463 RECURFEE-S</v>
      </c>
      <c r="H1463" s="31"/>
      <c r="I1463" s="73"/>
      <c r="J1463" s="73"/>
      <c r="K1463" s="31"/>
      <c r="L1463" s="31"/>
      <c r="M1463" s="31"/>
      <c r="N1463" s="31"/>
      <c r="O1463" s="31"/>
      <c r="P1463" s="31"/>
      <c r="R1463" s="67"/>
      <c r="S1463" s="152"/>
      <c r="T1463" s="152"/>
      <c r="U1463" s="152"/>
      <c r="V1463" s="152"/>
      <c r="W1463" s="152"/>
      <c r="X1463" s="152"/>
      <c r="Y1463" s="152"/>
      <c r="Z1463" s="152"/>
      <c r="AA1463" s="152"/>
      <c r="AB1463" s="152"/>
      <c r="AC1463" s="152"/>
      <c r="AD1463" s="152"/>
      <c r="AE1463" s="152"/>
      <c r="AF1463" s="152"/>
      <c r="AG1463" s="152"/>
      <c r="AH1463" s="152"/>
      <c r="AI1463" s="152"/>
      <c r="AJ1463" s="152"/>
      <c r="AK1463" s="152"/>
      <c r="AL1463" s="152"/>
      <c r="AM1463" s="152"/>
      <c r="AN1463" s="152"/>
      <c r="AO1463" s="152"/>
      <c r="AP1463" s="152"/>
      <c r="AQ1463" s="152"/>
      <c r="AR1463" s="152"/>
      <c r="AS1463" s="152"/>
      <c r="AT1463" s="152"/>
      <c r="AU1463" s="152"/>
      <c r="AV1463" s="152"/>
      <c r="AW1463" s="152"/>
      <c r="AX1463" s="152"/>
      <c r="AY1463" s="152"/>
      <c r="AZ1463" s="152"/>
      <c r="BA1463" s="152"/>
      <c r="BB1463" s="152"/>
      <c r="BC1463" s="152"/>
      <c r="BD1463" s="152"/>
      <c r="BE1463" s="152"/>
      <c r="BF1463" s="152"/>
      <c r="BG1463" s="152"/>
      <c r="BH1463" s="152"/>
      <c r="BI1463" s="152"/>
      <c r="BJ1463" s="152"/>
      <c r="BK1463" s="152"/>
      <c r="BL1463" s="152"/>
      <c r="BM1463" s="152"/>
      <c r="BN1463" s="152"/>
      <c r="BO1463" s="152"/>
      <c r="BP1463" s="152"/>
      <c r="BQ1463" s="152"/>
      <c r="BR1463" s="152"/>
      <c r="BS1463" s="152"/>
      <c r="BT1463" s="152"/>
      <c r="BU1463" s="152"/>
      <c r="BV1463" s="152"/>
      <c r="BW1463" s="152"/>
      <c r="BX1463" s="152"/>
      <c r="BY1463" s="152"/>
      <c r="BZ1463" s="152"/>
      <c r="CA1463" s="152"/>
      <c r="CB1463" s="152"/>
      <c r="CC1463" s="152"/>
      <c r="CD1463" s="152"/>
      <c r="CE1463" s="152"/>
      <c r="CF1463" s="152"/>
      <c r="CG1463" s="152"/>
      <c r="CH1463" s="152"/>
      <c r="CI1463" s="152"/>
      <c r="CJ1463" s="152"/>
      <c r="CK1463" s="152"/>
      <c r="CL1463" s="152"/>
    </row>
    <row r="1464" spans="2:90" x14ac:dyDescent="0.4">
      <c r="B1464" s="141" t="str">
        <f>"$ sales/new "&amp;B1468</f>
        <v>$ sales/new primary unit</v>
      </c>
      <c r="D1464" t="s">
        <v>1013</v>
      </c>
      <c r="E1464" s="8" t="str">
        <f t="shared" si="1736"/>
        <v>1464 RECURFEE-S</v>
      </c>
      <c r="G1464" t="str">
        <f>E1464</f>
        <v>1464 RECURFEE-S</v>
      </c>
      <c r="H1464" s="12"/>
      <c r="I1464" s="60"/>
      <c r="J1464" s="60"/>
      <c r="K1464" s="18">
        <v>5</v>
      </c>
      <c r="L1464" s="18">
        <v>5</v>
      </c>
      <c r="M1464" s="18">
        <v>5</v>
      </c>
      <c r="N1464" s="18">
        <v>5</v>
      </c>
      <c r="O1464" s="18">
        <v>5</v>
      </c>
      <c r="P1464" s="18">
        <v>5</v>
      </c>
      <c r="R1464" s="19"/>
      <c r="S1464" s="143" cm="1">
        <f t="array" ref="S1464">INDEX($K:$P,ROW(),MATCH(S$3,$K$2:$P$2,0))</f>
        <v>5</v>
      </c>
      <c r="T1464" s="143" cm="1">
        <f t="array" ref="T1464">INDEX($K:$P,ROW(),MATCH(T$3,$K$2:$P$2,0))</f>
        <v>5</v>
      </c>
      <c r="U1464" s="143" cm="1">
        <f t="array" ref="U1464">INDEX($K:$P,ROW(),MATCH(U$3,$K$2:$P$2,0))</f>
        <v>5</v>
      </c>
      <c r="V1464" s="143" cm="1">
        <f t="array" ref="V1464">INDEX($K:$P,ROW(),MATCH(V$3,$K$2:$P$2,0))</f>
        <v>5</v>
      </c>
      <c r="W1464" s="143" cm="1">
        <f t="array" ref="W1464">INDEX($K:$P,ROW(),MATCH(W$3,$K$2:$P$2,0))</f>
        <v>5</v>
      </c>
      <c r="X1464" s="143" cm="1">
        <f t="array" ref="X1464">INDEX($K:$P,ROW(),MATCH(X$3,$K$2:$P$2,0))</f>
        <v>5</v>
      </c>
      <c r="Y1464" s="143" cm="1">
        <f t="array" ref="Y1464">INDEX($K:$P,ROW(),MATCH(Y$3,$K$2:$P$2,0))</f>
        <v>5</v>
      </c>
      <c r="Z1464" s="143" cm="1">
        <f t="array" ref="Z1464">INDEX($K:$P,ROW(),MATCH(Z$3,$K$2:$P$2,0))</f>
        <v>5</v>
      </c>
      <c r="AA1464" s="143" cm="1">
        <f t="array" ref="AA1464">INDEX($K:$P,ROW(),MATCH(AA$3,$K$2:$P$2,0))</f>
        <v>5</v>
      </c>
      <c r="AB1464" s="143" cm="1">
        <f t="array" ref="AB1464">INDEX($K:$P,ROW(),MATCH(AB$3,$K$2:$P$2,0))</f>
        <v>5</v>
      </c>
      <c r="AC1464" s="143" cm="1">
        <f t="array" ref="AC1464">INDEX($K:$P,ROW(),MATCH(AC$3,$K$2:$P$2,0))</f>
        <v>5</v>
      </c>
      <c r="AD1464" s="143" cm="1">
        <f t="array" ref="AD1464">INDEX($K:$P,ROW(),MATCH(AD$3,$K$2:$P$2,0))</f>
        <v>5</v>
      </c>
      <c r="AE1464" s="143" cm="1">
        <f t="array" ref="AE1464">INDEX($K:$P,ROW(),MATCH(AE$3,$K$2:$P$2,0))</f>
        <v>5</v>
      </c>
      <c r="AF1464" s="143" cm="1">
        <f t="array" ref="AF1464">INDEX($K:$P,ROW(),MATCH(AF$3,$K$2:$P$2,0))</f>
        <v>5</v>
      </c>
      <c r="AG1464" s="143" cm="1">
        <f t="array" ref="AG1464">INDEX($K:$P,ROW(),MATCH(AG$3,$K$2:$P$2,0))</f>
        <v>5</v>
      </c>
      <c r="AH1464" s="143" cm="1">
        <f t="array" ref="AH1464">INDEX($K:$P,ROW(),MATCH(AH$3,$K$2:$P$2,0))</f>
        <v>5</v>
      </c>
      <c r="AI1464" s="143" cm="1">
        <f t="array" ref="AI1464">INDEX($K:$P,ROW(),MATCH(AI$3,$K$2:$P$2,0))</f>
        <v>5</v>
      </c>
      <c r="AJ1464" s="143" cm="1">
        <f t="array" ref="AJ1464">INDEX($K:$P,ROW(),MATCH(AJ$3,$K$2:$P$2,0))</f>
        <v>5</v>
      </c>
      <c r="AK1464" s="143" cm="1">
        <f t="array" ref="AK1464">INDEX($K:$P,ROW(),MATCH(AK$3,$K$2:$P$2,0))</f>
        <v>5</v>
      </c>
      <c r="AL1464" s="143" cm="1">
        <f t="array" ref="AL1464">INDEX($K:$P,ROW(),MATCH(AL$3,$K$2:$P$2,0))</f>
        <v>5</v>
      </c>
      <c r="AM1464" s="143" cm="1">
        <f t="array" ref="AM1464">INDEX($K:$P,ROW(),MATCH(AM$3,$K$2:$P$2,0))</f>
        <v>5</v>
      </c>
      <c r="AN1464" s="143" cm="1">
        <f t="array" ref="AN1464">INDEX($K:$P,ROW(),MATCH(AN$3,$K$2:$P$2,0))</f>
        <v>5</v>
      </c>
      <c r="AO1464" s="143" cm="1">
        <f t="array" ref="AO1464">INDEX($K:$P,ROW(),MATCH(AO$3,$K$2:$P$2,0))</f>
        <v>5</v>
      </c>
      <c r="AP1464" s="143" cm="1">
        <f t="array" ref="AP1464">INDEX($K:$P,ROW(),MATCH(AP$3,$K$2:$P$2,0))</f>
        <v>5</v>
      </c>
      <c r="AQ1464" s="143" cm="1">
        <f t="array" ref="AQ1464">INDEX($K:$P,ROW(),MATCH(AQ$3,$K$2:$P$2,0))</f>
        <v>5</v>
      </c>
      <c r="AR1464" s="143" cm="1">
        <f t="array" ref="AR1464">INDEX($K:$P,ROW(),MATCH(AR$3,$K$2:$P$2,0))</f>
        <v>5</v>
      </c>
      <c r="AS1464" s="143" cm="1">
        <f t="array" ref="AS1464">INDEX($K:$P,ROW(),MATCH(AS$3,$K$2:$P$2,0))</f>
        <v>5</v>
      </c>
      <c r="AT1464" s="143" cm="1">
        <f t="array" ref="AT1464">INDEX($K:$P,ROW(),MATCH(AT$3,$K$2:$P$2,0))</f>
        <v>5</v>
      </c>
      <c r="AU1464" s="143" cm="1">
        <f t="array" ref="AU1464">INDEX($K:$P,ROW(),MATCH(AU$3,$K$2:$P$2,0))</f>
        <v>5</v>
      </c>
      <c r="AV1464" s="143" cm="1">
        <f t="array" ref="AV1464">INDEX($K:$P,ROW(),MATCH(AV$3,$K$2:$P$2,0))</f>
        <v>5</v>
      </c>
      <c r="AW1464" s="143" cm="1">
        <f t="array" ref="AW1464">INDEX($K:$P,ROW(),MATCH(AW$3,$K$2:$P$2,0))</f>
        <v>5</v>
      </c>
      <c r="AX1464" s="143" cm="1">
        <f t="array" ref="AX1464">INDEX($K:$P,ROW(),MATCH(AX$3,$K$2:$P$2,0))</f>
        <v>5</v>
      </c>
      <c r="AY1464" s="143" cm="1">
        <f t="array" ref="AY1464">INDEX($K:$P,ROW(),MATCH(AY$3,$K$2:$P$2,0))</f>
        <v>5</v>
      </c>
      <c r="AZ1464" s="143" cm="1">
        <f t="array" ref="AZ1464">INDEX($K:$P,ROW(),MATCH(AZ$3,$K$2:$P$2,0))</f>
        <v>5</v>
      </c>
      <c r="BA1464" s="143" cm="1">
        <f t="array" ref="BA1464">INDEX($K:$P,ROW(),MATCH(BA$3,$K$2:$P$2,0))</f>
        <v>5</v>
      </c>
      <c r="BB1464" s="143" cm="1">
        <f t="array" ref="BB1464">INDEX($K:$P,ROW(),MATCH(BB$3,$K$2:$P$2,0))</f>
        <v>5</v>
      </c>
      <c r="BC1464" s="143" cm="1">
        <f t="array" ref="BC1464">INDEX($K:$P,ROW(),MATCH(BC$3,$K$2:$P$2,0))</f>
        <v>5</v>
      </c>
      <c r="BD1464" s="143" cm="1">
        <f t="array" ref="BD1464">INDEX($K:$P,ROW(),MATCH(BD$3,$K$2:$P$2,0))</f>
        <v>5</v>
      </c>
      <c r="BE1464" s="143" cm="1">
        <f t="array" ref="BE1464">INDEX($K:$P,ROW(),MATCH(BE$3,$K$2:$P$2,0))</f>
        <v>5</v>
      </c>
      <c r="BF1464" s="143" cm="1">
        <f t="array" ref="BF1464">INDEX($K:$P,ROW(),MATCH(BF$3,$K$2:$P$2,0))</f>
        <v>5</v>
      </c>
      <c r="BG1464" s="143" cm="1">
        <f t="array" ref="BG1464">INDEX($K:$P,ROW(),MATCH(BG$3,$K$2:$P$2,0))</f>
        <v>5</v>
      </c>
      <c r="BH1464" s="143" cm="1">
        <f t="array" ref="BH1464">INDEX($K:$P,ROW(),MATCH(BH$3,$K$2:$P$2,0))</f>
        <v>5</v>
      </c>
      <c r="BI1464" s="143" cm="1">
        <f t="array" ref="BI1464">INDEX($K:$P,ROW(),MATCH(BI$3,$K$2:$P$2,0))</f>
        <v>5</v>
      </c>
      <c r="BJ1464" s="143" cm="1">
        <f t="array" ref="BJ1464">INDEX($K:$P,ROW(),MATCH(BJ$3,$K$2:$P$2,0))</f>
        <v>5</v>
      </c>
      <c r="BK1464" s="143" cm="1">
        <f t="array" ref="BK1464">INDEX($K:$P,ROW(),MATCH(BK$3,$K$2:$P$2,0))</f>
        <v>5</v>
      </c>
      <c r="BL1464" s="143" cm="1">
        <f t="array" ref="BL1464">INDEX($K:$P,ROW(),MATCH(BL$3,$K$2:$P$2,0))</f>
        <v>5</v>
      </c>
      <c r="BM1464" s="143" cm="1">
        <f t="array" ref="BM1464">INDEX($K:$P,ROW(),MATCH(BM$3,$K$2:$P$2,0))</f>
        <v>5</v>
      </c>
      <c r="BN1464" s="143" cm="1">
        <f t="array" ref="BN1464">INDEX($K:$P,ROW(),MATCH(BN$3,$K$2:$P$2,0))</f>
        <v>5</v>
      </c>
      <c r="BO1464" s="143" cm="1">
        <f t="array" ref="BO1464">INDEX($K:$P,ROW(),MATCH(BO$3,$K$2:$P$2,0))</f>
        <v>5</v>
      </c>
      <c r="BP1464" s="143" cm="1">
        <f t="array" ref="BP1464">INDEX($K:$P,ROW(),MATCH(BP$3,$K$2:$P$2,0))</f>
        <v>5</v>
      </c>
      <c r="BQ1464" s="143" cm="1">
        <f t="array" ref="BQ1464">INDEX($K:$P,ROW(),MATCH(BQ$3,$K$2:$P$2,0))</f>
        <v>5</v>
      </c>
      <c r="BR1464" s="143" cm="1">
        <f t="array" ref="BR1464">INDEX($K:$P,ROW(),MATCH(BR$3,$K$2:$P$2,0))</f>
        <v>5</v>
      </c>
      <c r="BS1464" s="143" cm="1">
        <f t="array" ref="BS1464">INDEX($K:$P,ROW(),MATCH(BS$3,$K$2:$P$2,0))</f>
        <v>5</v>
      </c>
      <c r="BT1464" s="143" cm="1">
        <f t="array" ref="BT1464">INDEX($K:$P,ROW(),MATCH(BT$3,$K$2:$P$2,0))</f>
        <v>5</v>
      </c>
      <c r="BU1464" s="143" cm="1">
        <f t="array" ref="BU1464">INDEX($K:$P,ROW(),MATCH(BU$3,$K$2:$P$2,0))</f>
        <v>5</v>
      </c>
      <c r="BV1464" s="143" cm="1">
        <f t="array" ref="BV1464">INDEX($K:$P,ROW(),MATCH(BV$3,$K$2:$P$2,0))</f>
        <v>5</v>
      </c>
      <c r="BW1464" s="143" cm="1">
        <f t="array" ref="BW1464">INDEX($K:$P,ROW(),MATCH(BW$3,$K$2:$P$2,0))</f>
        <v>5</v>
      </c>
      <c r="BX1464" s="143" cm="1">
        <f t="array" ref="BX1464">INDEX($K:$P,ROW(),MATCH(BX$3,$K$2:$P$2,0))</f>
        <v>5</v>
      </c>
      <c r="BY1464" s="143" cm="1">
        <f t="array" ref="BY1464">INDEX($K:$P,ROW(),MATCH(BY$3,$K$2:$P$2,0))</f>
        <v>5</v>
      </c>
      <c r="BZ1464" s="143" cm="1">
        <f t="array" ref="BZ1464">INDEX($K:$P,ROW(),MATCH(BZ$3,$K$2:$P$2,0))</f>
        <v>5</v>
      </c>
      <c r="CA1464" s="143" cm="1">
        <f t="array" ref="CA1464">INDEX($K:$P,ROW(),MATCH(CA$3,$K$2:$P$2,0))</f>
        <v>5</v>
      </c>
      <c r="CB1464" s="143" cm="1">
        <f t="array" ref="CB1464">INDEX($K:$P,ROW(),MATCH(CB$3,$K$2:$P$2,0))</f>
        <v>5</v>
      </c>
      <c r="CC1464" s="143" cm="1">
        <f t="array" ref="CC1464">INDEX($K:$P,ROW(),MATCH(CC$3,$K$2:$P$2,0))</f>
        <v>5</v>
      </c>
      <c r="CD1464" s="143" cm="1">
        <f t="array" ref="CD1464">INDEX($K:$P,ROW(),MATCH(CD$3,$K$2:$P$2,0))</f>
        <v>5</v>
      </c>
      <c r="CE1464" s="143" cm="1">
        <f t="array" ref="CE1464">INDEX($K:$P,ROW(),MATCH(CE$3,$K$2:$P$2,0))</f>
        <v>5</v>
      </c>
      <c r="CF1464" s="143" cm="1">
        <f t="array" ref="CF1464">INDEX($K:$P,ROW(),MATCH(CF$3,$K$2:$P$2,0))</f>
        <v>5</v>
      </c>
      <c r="CG1464" s="143" cm="1">
        <f t="array" ref="CG1464">INDEX($K:$P,ROW(),MATCH(CG$3,$K$2:$P$2,0))</f>
        <v>5</v>
      </c>
      <c r="CH1464" s="143" cm="1">
        <f t="array" ref="CH1464">INDEX($K:$P,ROW(),MATCH(CH$3,$K$2:$P$2,0))</f>
        <v>5</v>
      </c>
      <c r="CI1464" s="143" cm="1">
        <f t="array" ref="CI1464">INDEX($K:$P,ROW(),MATCH(CI$3,$K$2:$P$2,0))</f>
        <v>5</v>
      </c>
      <c r="CJ1464" s="143" cm="1">
        <f t="array" ref="CJ1464">INDEX($K:$P,ROW(),MATCH(CJ$3,$K$2:$P$2,0))</f>
        <v>5</v>
      </c>
      <c r="CK1464" s="143" cm="1">
        <f t="array" ref="CK1464">INDEX($K:$P,ROW(),MATCH(CK$3,$K$2:$P$2,0))</f>
        <v>5</v>
      </c>
      <c r="CL1464" s="143" cm="1">
        <f t="array" ref="CL1464">INDEX($K:$P,ROW(),MATCH(CL$3,$K$2:$P$2,0))</f>
        <v>5</v>
      </c>
    </row>
    <row r="1465" spans="2:90" x14ac:dyDescent="0.4">
      <c r="B1465" s="123" t="str">
        <f>SUBSTITUTE(B1462,":","")&amp;" - "&amp;B1467</f>
        <v>Recurring fees - (Primary label)</v>
      </c>
      <c r="C1465" s="27" t="s">
        <v>198</v>
      </c>
      <c r="D1465" t="s">
        <v>1013</v>
      </c>
      <c r="E1465" s="8" t="str">
        <f t="shared" si="1736"/>
        <v>1465 RECURFEE-S</v>
      </c>
      <c r="F1465" s="27"/>
      <c r="G1465" s="27"/>
      <c r="H1465" s="27"/>
      <c r="I1465" s="78"/>
      <c r="J1465" s="78"/>
      <c r="K1465" s="115">
        <f t="shared" ref="K1465:P1465" ca="1" si="1737">SUMIF($3:$3,K$2,1465:1465)</f>
        <v>120000</v>
      </c>
      <c r="L1465" s="115">
        <f t="shared" ca="1" si="1737"/>
        <v>120000</v>
      </c>
      <c r="M1465" s="115">
        <f t="shared" ca="1" si="1737"/>
        <v>120000</v>
      </c>
      <c r="N1465" s="115">
        <f t="shared" ca="1" si="1737"/>
        <v>120000</v>
      </c>
      <c r="O1465" s="115">
        <f t="shared" ca="1" si="1737"/>
        <v>120000</v>
      </c>
      <c r="P1465" s="115">
        <f t="shared" ca="1" si="1737"/>
        <v>120000</v>
      </c>
      <c r="R1465" s="33"/>
      <c r="S1465" s="144">
        <f ca="1">S1464*INDIRECT(S1461)</f>
        <v>10000</v>
      </c>
      <c r="T1465" s="144">
        <f t="shared" ref="T1465:CE1465" ca="1" si="1738">T1464*INDIRECT(T1461)</f>
        <v>10000</v>
      </c>
      <c r="U1465" s="144">
        <f t="shared" ca="1" si="1738"/>
        <v>10000</v>
      </c>
      <c r="V1465" s="144">
        <f t="shared" ca="1" si="1738"/>
        <v>10000</v>
      </c>
      <c r="W1465" s="144">
        <f t="shared" ca="1" si="1738"/>
        <v>10000</v>
      </c>
      <c r="X1465" s="144">
        <f t="shared" ca="1" si="1738"/>
        <v>10000</v>
      </c>
      <c r="Y1465" s="144">
        <f t="shared" ca="1" si="1738"/>
        <v>10000</v>
      </c>
      <c r="Z1465" s="144">
        <f t="shared" ca="1" si="1738"/>
        <v>10000</v>
      </c>
      <c r="AA1465" s="144">
        <f t="shared" ca="1" si="1738"/>
        <v>10000</v>
      </c>
      <c r="AB1465" s="144">
        <f t="shared" ca="1" si="1738"/>
        <v>10000</v>
      </c>
      <c r="AC1465" s="144">
        <f t="shared" ca="1" si="1738"/>
        <v>10000</v>
      </c>
      <c r="AD1465" s="144">
        <f t="shared" ca="1" si="1738"/>
        <v>10000</v>
      </c>
      <c r="AE1465" s="144">
        <f t="shared" ca="1" si="1738"/>
        <v>10000</v>
      </c>
      <c r="AF1465" s="144">
        <f t="shared" ca="1" si="1738"/>
        <v>10000</v>
      </c>
      <c r="AG1465" s="144">
        <f t="shared" ca="1" si="1738"/>
        <v>10000</v>
      </c>
      <c r="AH1465" s="144">
        <f t="shared" ca="1" si="1738"/>
        <v>10000</v>
      </c>
      <c r="AI1465" s="144">
        <f t="shared" ca="1" si="1738"/>
        <v>10000</v>
      </c>
      <c r="AJ1465" s="144">
        <f t="shared" ca="1" si="1738"/>
        <v>10000</v>
      </c>
      <c r="AK1465" s="144">
        <f t="shared" ca="1" si="1738"/>
        <v>10000</v>
      </c>
      <c r="AL1465" s="144">
        <f t="shared" ca="1" si="1738"/>
        <v>10000</v>
      </c>
      <c r="AM1465" s="144">
        <f t="shared" ca="1" si="1738"/>
        <v>10000</v>
      </c>
      <c r="AN1465" s="144">
        <f t="shared" ca="1" si="1738"/>
        <v>10000</v>
      </c>
      <c r="AO1465" s="144">
        <f t="shared" ca="1" si="1738"/>
        <v>10000</v>
      </c>
      <c r="AP1465" s="144">
        <f t="shared" ca="1" si="1738"/>
        <v>10000</v>
      </c>
      <c r="AQ1465" s="144">
        <f t="shared" ca="1" si="1738"/>
        <v>10000</v>
      </c>
      <c r="AR1465" s="144">
        <f t="shared" ca="1" si="1738"/>
        <v>10000</v>
      </c>
      <c r="AS1465" s="144">
        <f t="shared" ca="1" si="1738"/>
        <v>10000</v>
      </c>
      <c r="AT1465" s="144">
        <f t="shared" ca="1" si="1738"/>
        <v>10000</v>
      </c>
      <c r="AU1465" s="144">
        <f t="shared" ca="1" si="1738"/>
        <v>10000</v>
      </c>
      <c r="AV1465" s="144">
        <f t="shared" ca="1" si="1738"/>
        <v>10000</v>
      </c>
      <c r="AW1465" s="144">
        <f t="shared" ca="1" si="1738"/>
        <v>10000</v>
      </c>
      <c r="AX1465" s="144">
        <f t="shared" ca="1" si="1738"/>
        <v>10000</v>
      </c>
      <c r="AY1465" s="144">
        <f t="shared" ca="1" si="1738"/>
        <v>10000</v>
      </c>
      <c r="AZ1465" s="144">
        <f t="shared" ca="1" si="1738"/>
        <v>10000</v>
      </c>
      <c r="BA1465" s="144">
        <f t="shared" ca="1" si="1738"/>
        <v>10000</v>
      </c>
      <c r="BB1465" s="144">
        <f t="shared" ca="1" si="1738"/>
        <v>10000</v>
      </c>
      <c r="BC1465" s="144">
        <f t="shared" ca="1" si="1738"/>
        <v>10000</v>
      </c>
      <c r="BD1465" s="144">
        <f t="shared" ca="1" si="1738"/>
        <v>10000</v>
      </c>
      <c r="BE1465" s="144">
        <f t="shared" ca="1" si="1738"/>
        <v>10000</v>
      </c>
      <c r="BF1465" s="144">
        <f t="shared" ca="1" si="1738"/>
        <v>10000</v>
      </c>
      <c r="BG1465" s="144">
        <f t="shared" ca="1" si="1738"/>
        <v>10000</v>
      </c>
      <c r="BH1465" s="144">
        <f t="shared" ca="1" si="1738"/>
        <v>10000</v>
      </c>
      <c r="BI1465" s="144">
        <f t="shared" ca="1" si="1738"/>
        <v>10000</v>
      </c>
      <c r="BJ1465" s="144">
        <f t="shared" ca="1" si="1738"/>
        <v>10000</v>
      </c>
      <c r="BK1465" s="144">
        <f t="shared" ca="1" si="1738"/>
        <v>10000</v>
      </c>
      <c r="BL1465" s="144">
        <f t="shared" ca="1" si="1738"/>
        <v>10000</v>
      </c>
      <c r="BM1465" s="144">
        <f t="shared" ca="1" si="1738"/>
        <v>10000</v>
      </c>
      <c r="BN1465" s="144">
        <f t="shared" ca="1" si="1738"/>
        <v>10000</v>
      </c>
      <c r="BO1465" s="144">
        <f t="shared" ca="1" si="1738"/>
        <v>10000</v>
      </c>
      <c r="BP1465" s="144">
        <f t="shared" ca="1" si="1738"/>
        <v>10000</v>
      </c>
      <c r="BQ1465" s="144">
        <f t="shared" ca="1" si="1738"/>
        <v>10000</v>
      </c>
      <c r="BR1465" s="144">
        <f t="shared" ca="1" si="1738"/>
        <v>10000</v>
      </c>
      <c r="BS1465" s="144">
        <f t="shared" ca="1" si="1738"/>
        <v>10000</v>
      </c>
      <c r="BT1465" s="144">
        <f t="shared" ca="1" si="1738"/>
        <v>10000</v>
      </c>
      <c r="BU1465" s="144">
        <f t="shared" ca="1" si="1738"/>
        <v>10000</v>
      </c>
      <c r="BV1465" s="144">
        <f t="shared" ca="1" si="1738"/>
        <v>10000</v>
      </c>
      <c r="BW1465" s="144">
        <f t="shared" ca="1" si="1738"/>
        <v>10000</v>
      </c>
      <c r="BX1465" s="144">
        <f t="shared" ca="1" si="1738"/>
        <v>10000</v>
      </c>
      <c r="BY1465" s="144">
        <f t="shared" ca="1" si="1738"/>
        <v>10000</v>
      </c>
      <c r="BZ1465" s="144">
        <f t="shared" ca="1" si="1738"/>
        <v>10000</v>
      </c>
      <c r="CA1465" s="144">
        <f t="shared" ca="1" si="1738"/>
        <v>10000</v>
      </c>
      <c r="CB1465" s="144">
        <f t="shared" ca="1" si="1738"/>
        <v>10000</v>
      </c>
      <c r="CC1465" s="144">
        <f t="shared" ca="1" si="1738"/>
        <v>10000</v>
      </c>
      <c r="CD1465" s="144">
        <f t="shared" ca="1" si="1738"/>
        <v>10000</v>
      </c>
      <c r="CE1465" s="144">
        <f t="shared" ca="1" si="1738"/>
        <v>10000</v>
      </c>
      <c r="CF1465" s="144">
        <f t="shared" ref="CF1465:CL1465" ca="1" si="1739">CF1464*INDIRECT(CF1461)</f>
        <v>10000</v>
      </c>
      <c r="CG1465" s="144">
        <f t="shared" ca="1" si="1739"/>
        <v>10000</v>
      </c>
      <c r="CH1465" s="144">
        <f t="shared" ca="1" si="1739"/>
        <v>10000</v>
      </c>
      <c r="CI1465" s="144">
        <f t="shared" ca="1" si="1739"/>
        <v>10000</v>
      </c>
      <c r="CJ1465" s="144">
        <f t="shared" ca="1" si="1739"/>
        <v>10000</v>
      </c>
      <c r="CK1465" s="144">
        <f t="shared" ca="1" si="1739"/>
        <v>10000</v>
      </c>
      <c r="CL1465" s="144">
        <f t="shared" ca="1" si="1739"/>
        <v>10000</v>
      </c>
    </row>
    <row r="1466" spans="2:90" x14ac:dyDescent="0.4">
      <c r="B1466" s="13"/>
      <c r="D1466" t="s">
        <v>1013</v>
      </c>
      <c r="E1466" s="8" t="str">
        <f t="shared" si="1736"/>
        <v>1466 RECURFEE-S</v>
      </c>
      <c r="G1466" t="s">
        <v>244</v>
      </c>
      <c r="H1466" s="12"/>
      <c r="I1466" s="60"/>
      <c r="J1466" s="60"/>
      <c r="R1466" s="9"/>
      <c r="S1466" s="145"/>
      <c r="T1466" s="145"/>
      <c r="U1466" s="145"/>
      <c r="V1466" s="145"/>
      <c r="W1466" s="145"/>
      <c r="X1466" s="145"/>
      <c r="Y1466" s="145"/>
      <c r="Z1466" s="145"/>
      <c r="AA1466" s="145"/>
      <c r="AB1466" s="145"/>
      <c r="AC1466" s="145"/>
      <c r="AD1466" s="145"/>
      <c r="AE1466" s="145"/>
      <c r="AF1466" s="145"/>
      <c r="AG1466" s="145"/>
      <c r="AH1466" s="145"/>
      <c r="AI1466" s="145"/>
      <c r="AJ1466" s="145"/>
      <c r="AK1466" s="145"/>
      <c r="AL1466" s="145"/>
      <c r="AM1466" s="145"/>
      <c r="AN1466" s="145"/>
      <c r="AO1466" s="145"/>
      <c r="AP1466" s="145"/>
      <c r="AQ1466" s="145"/>
      <c r="AR1466" s="145"/>
      <c r="AS1466" s="145"/>
      <c r="AT1466" s="145"/>
      <c r="AU1466" s="145"/>
      <c r="AV1466" s="145"/>
      <c r="AW1466" s="145"/>
      <c r="AX1466" s="145"/>
      <c r="AY1466" s="145"/>
      <c r="AZ1466" s="145"/>
      <c r="BA1466" s="145"/>
      <c r="BB1466" s="145"/>
      <c r="BC1466" s="145"/>
      <c r="BD1466" s="145"/>
      <c r="BE1466" s="145"/>
      <c r="BF1466" s="145"/>
      <c r="BG1466" s="145"/>
      <c r="BH1466" s="145"/>
      <c r="BI1466" s="145"/>
      <c r="BJ1466" s="145"/>
      <c r="BK1466" s="145"/>
      <c r="BL1466" s="145"/>
      <c r="BM1466" s="145"/>
      <c r="BN1466" s="145"/>
      <c r="BO1466" s="145"/>
      <c r="BP1466" s="145"/>
      <c r="BQ1466" s="145"/>
      <c r="BR1466" s="145"/>
      <c r="BS1466" s="145"/>
      <c r="BT1466" s="145"/>
      <c r="BU1466" s="145"/>
      <c r="BV1466" s="145"/>
      <c r="BW1466" s="145"/>
      <c r="BX1466" s="145"/>
      <c r="BY1466" s="145"/>
      <c r="BZ1466" s="145"/>
      <c r="CA1466" s="145"/>
      <c r="CB1466" s="145"/>
      <c r="CC1466" s="145"/>
      <c r="CD1466" s="145"/>
      <c r="CE1466" s="145"/>
      <c r="CF1466" s="145"/>
      <c r="CG1466" s="145"/>
      <c r="CH1466" s="145"/>
      <c r="CI1466" s="145"/>
      <c r="CJ1466" s="145"/>
      <c r="CK1466" s="145"/>
      <c r="CL1466" s="145"/>
    </row>
    <row r="1467" spans="2:90" x14ac:dyDescent="0.4">
      <c r="B1467" s="8" t="str">
        <f>B1454</f>
        <v>(Primary label)</v>
      </c>
      <c r="D1467" t="s">
        <v>1013</v>
      </c>
      <c r="E1467" s="8" t="str">
        <f>ROW()&amp;" "&amp;D1467</f>
        <v>1467 RECURFEE-S</v>
      </c>
      <c r="G1467" t="s">
        <v>332</v>
      </c>
      <c r="H1467" s="12"/>
      <c r="I1467" s="60"/>
      <c r="J1467" s="60"/>
      <c r="S1467" s="72"/>
      <c r="T1467" s="72"/>
      <c r="U1467" s="72"/>
      <c r="V1467" s="72"/>
      <c r="W1467" s="72"/>
      <c r="X1467" s="72"/>
      <c r="Y1467" s="72"/>
      <c r="Z1467" s="72"/>
      <c r="AA1467" s="72"/>
      <c r="AB1467" s="72"/>
      <c r="AC1467" s="72"/>
      <c r="AD1467" s="72"/>
      <c r="AE1467" s="72"/>
      <c r="AF1467" s="72"/>
      <c r="AG1467" s="72"/>
      <c r="AH1467" s="72"/>
      <c r="AI1467" s="72"/>
      <c r="AJ1467" s="72"/>
      <c r="AK1467" s="72"/>
      <c r="AL1467" s="72"/>
      <c r="AM1467" s="72"/>
      <c r="AN1467" s="72"/>
      <c r="AO1467" s="72"/>
      <c r="AP1467" s="72"/>
      <c r="AQ1467" s="72"/>
      <c r="AR1467" s="72"/>
      <c r="AS1467" s="72"/>
      <c r="AT1467" s="72"/>
      <c r="AU1467" s="72"/>
      <c r="AV1467" s="72"/>
      <c r="AW1467" s="72"/>
      <c r="AX1467" s="72"/>
      <c r="AY1467" s="72"/>
      <c r="AZ1467" s="72"/>
      <c r="BA1467" s="72"/>
      <c r="BB1467" s="72"/>
      <c r="BC1467" s="72"/>
      <c r="BD1467" s="72"/>
      <c r="BE1467" s="72"/>
      <c r="BF1467" s="72"/>
      <c r="BG1467" s="72"/>
      <c r="BH1467" s="72"/>
      <c r="BI1467" s="72"/>
      <c r="BJ1467" s="72"/>
      <c r="BK1467" s="72"/>
      <c r="BL1467" s="72"/>
      <c r="BM1467" s="72"/>
      <c r="BN1467" s="72"/>
      <c r="BO1467" s="72"/>
      <c r="BP1467" s="72"/>
      <c r="BQ1467" s="72"/>
      <c r="BR1467" s="72"/>
      <c r="BS1467" s="72"/>
      <c r="BT1467" s="72"/>
      <c r="BU1467" s="72"/>
      <c r="BV1467" s="72"/>
      <c r="BW1467" s="72"/>
      <c r="BX1467" s="72"/>
      <c r="BY1467" s="72"/>
      <c r="BZ1467" s="72"/>
      <c r="CA1467" s="72"/>
      <c r="CB1467" s="72"/>
      <c r="CC1467" s="72"/>
      <c r="CD1467" s="72"/>
      <c r="CE1467" s="72"/>
      <c r="CF1467" s="72"/>
      <c r="CG1467" s="72"/>
      <c r="CH1467" s="72"/>
      <c r="CI1467" s="72"/>
      <c r="CJ1467" s="72"/>
      <c r="CK1467" s="72"/>
      <c r="CL1467" s="72"/>
    </row>
    <row r="1468" spans="2:90" x14ac:dyDescent="0.4">
      <c r="B1468" s="8" t="str">
        <f>B1455</f>
        <v>primary unit</v>
      </c>
      <c r="D1468" t="s">
        <v>1013</v>
      </c>
      <c r="E1468" s="8" t="str">
        <f>ROW()&amp;" "&amp;D1468</f>
        <v>1468 RECURFEE-S</v>
      </c>
      <c r="G1468" t="s">
        <v>332</v>
      </c>
      <c r="H1468" s="12"/>
      <c r="I1468" s="60"/>
      <c r="J1468" s="60"/>
      <c r="S1468" s="72"/>
      <c r="T1468" s="72"/>
      <c r="U1468" s="72"/>
      <c r="V1468" s="72"/>
      <c r="W1468" s="72"/>
      <c r="X1468" s="72"/>
      <c r="Y1468" s="72"/>
      <c r="Z1468" s="72"/>
      <c r="AA1468" s="72"/>
      <c r="AB1468" s="72"/>
      <c r="AC1468" s="72"/>
      <c r="AD1468" s="72"/>
      <c r="AE1468" s="72"/>
      <c r="AF1468" s="72"/>
      <c r="AG1468" s="72"/>
      <c r="AH1468" s="72"/>
      <c r="AI1468" s="72"/>
      <c r="AJ1468" s="72"/>
      <c r="AK1468" s="72"/>
      <c r="AL1468" s="72"/>
      <c r="AM1468" s="72"/>
      <c r="AN1468" s="72"/>
      <c r="AO1468" s="72"/>
      <c r="AP1468" s="72"/>
      <c r="AQ1468" s="72"/>
      <c r="AR1468" s="72"/>
      <c r="AS1468" s="72"/>
      <c r="AT1468" s="72"/>
      <c r="AU1468" s="72"/>
      <c r="AV1468" s="72"/>
      <c r="AW1468" s="72"/>
      <c r="AX1468" s="72"/>
      <c r="AY1468" s="72"/>
      <c r="AZ1468" s="72"/>
      <c r="BA1468" s="72"/>
      <c r="BB1468" s="72"/>
      <c r="BC1468" s="72"/>
      <c r="BD1468" s="72"/>
      <c r="BE1468" s="72"/>
      <c r="BF1468" s="72"/>
      <c r="BG1468" s="72"/>
      <c r="BH1468" s="72"/>
      <c r="BI1468" s="72"/>
      <c r="BJ1468" s="72"/>
      <c r="BK1468" s="72"/>
      <c r="BL1468" s="72"/>
      <c r="BM1468" s="72"/>
      <c r="BN1468" s="72"/>
      <c r="BO1468" s="72"/>
      <c r="BP1468" s="72"/>
      <c r="BQ1468" s="72"/>
      <c r="BR1468" s="72"/>
      <c r="BS1468" s="72"/>
      <c r="BT1468" s="72"/>
      <c r="BU1468" s="72"/>
      <c r="BV1468" s="72"/>
      <c r="BW1468" s="72"/>
      <c r="BX1468" s="72"/>
      <c r="BY1468" s="72"/>
      <c r="BZ1468" s="72"/>
      <c r="CA1468" s="72"/>
      <c r="CB1468" s="72"/>
      <c r="CC1468" s="72"/>
      <c r="CD1468" s="72"/>
      <c r="CE1468" s="72"/>
      <c r="CF1468" s="72"/>
      <c r="CG1468" s="72"/>
      <c r="CH1468" s="72"/>
      <c r="CI1468" s="72"/>
      <c r="CJ1468" s="72"/>
      <c r="CK1468" s="72"/>
      <c r="CL1468" s="72"/>
    </row>
    <row r="1469" spans="2:90" x14ac:dyDescent="0.4">
      <c r="B1469" s="8" t="str">
        <f>B1456</f>
        <v>Primary revenue driver</v>
      </c>
      <c r="D1469" t="s">
        <v>1013</v>
      </c>
      <c r="E1469" s="8" t="str">
        <f>ROW()&amp;" "&amp;D1469</f>
        <v>1469 RECURFEE-S</v>
      </c>
      <c r="G1469" t="s">
        <v>332</v>
      </c>
      <c r="K1469" s="53"/>
      <c r="L1469" s="53"/>
      <c r="M1469" s="53"/>
      <c r="N1469" s="53"/>
      <c r="O1469" s="53"/>
      <c r="P1469" s="53"/>
      <c r="R1469" s="24"/>
      <c r="S1469" s="211" t="str">
        <f t="shared" ref="S1469:CD1469" si="1740">S1456</f>
        <v>S$12</v>
      </c>
      <c r="T1469" s="211" t="str">
        <f t="shared" si="1740"/>
        <v>T$12</v>
      </c>
      <c r="U1469" s="211" t="str">
        <f t="shared" si="1740"/>
        <v>U$12</v>
      </c>
      <c r="V1469" s="211" t="str">
        <f t="shared" si="1740"/>
        <v>V$12</v>
      </c>
      <c r="W1469" s="211" t="str">
        <f t="shared" si="1740"/>
        <v>W$12</v>
      </c>
      <c r="X1469" s="211" t="str">
        <f t="shared" si="1740"/>
        <v>X$12</v>
      </c>
      <c r="Y1469" s="211" t="str">
        <f t="shared" si="1740"/>
        <v>Y$12</v>
      </c>
      <c r="Z1469" s="211" t="str">
        <f t="shared" si="1740"/>
        <v>Z$12</v>
      </c>
      <c r="AA1469" s="211" t="str">
        <f t="shared" si="1740"/>
        <v>AA$12</v>
      </c>
      <c r="AB1469" s="211" t="str">
        <f t="shared" si="1740"/>
        <v>AB$12</v>
      </c>
      <c r="AC1469" s="211" t="str">
        <f t="shared" si="1740"/>
        <v>AC$12</v>
      </c>
      <c r="AD1469" s="211" t="str">
        <f t="shared" si="1740"/>
        <v>AD$12</v>
      </c>
      <c r="AE1469" s="211" t="str">
        <f t="shared" si="1740"/>
        <v>AE$12</v>
      </c>
      <c r="AF1469" s="211" t="str">
        <f t="shared" si="1740"/>
        <v>AF$12</v>
      </c>
      <c r="AG1469" s="211" t="str">
        <f t="shared" si="1740"/>
        <v>AG$12</v>
      </c>
      <c r="AH1469" s="211" t="str">
        <f t="shared" si="1740"/>
        <v>AH$12</v>
      </c>
      <c r="AI1469" s="211" t="str">
        <f t="shared" si="1740"/>
        <v>AI$12</v>
      </c>
      <c r="AJ1469" s="211" t="str">
        <f t="shared" si="1740"/>
        <v>AJ$12</v>
      </c>
      <c r="AK1469" s="211" t="str">
        <f t="shared" si="1740"/>
        <v>AK$12</v>
      </c>
      <c r="AL1469" s="211" t="str">
        <f t="shared" si="1740"/>
        <v>AL$12</v>
      </c>
      <c r="AM1469" s="211" t="str">
        <f t="shared" si="1740"/>
        <v>AM$12</v>
      </c>
      <c r="AN1469" s="211" t="str">
        <f t="shared" si="1740"/>
        <v>AN$12</v>
      </c>
      <c r="AO1469" s="211" t="str">
        <f t="shared" si="1740"/>
        <v>AO$12</v>
      </c>
      <c r="AP1469" s="211" t="str">
        <f t="shared" si="1740"/>
        <v>AP$12</v>
      </c>
      <c r="AQ1469" s="211" t="str">
        <f t="shared" si="1740"/>
        <v>AQ$12</v>
      </c>
      <c r="AR1469" s="211" t="str">
        <f t="shared" si="1740"/>
        <v>AR$12</v>
      </c>
      <c r="AS1469" s="211" t="str">
        <f t="shared" si="1740"/>
        <v>AS$12</v>
      </c>
      <c r="AT1469" s="211" t="str">
        <f t="shared" si="1740"/>
        <v>AT$12</v>
      </c>
      <c r="AU1469" s="211" t="str">
        <f t="shared" si="1740"/>
        <v>AU$12</v>
      </c>
      <c r="AV1469" s="211" t="str">
        <f t="shared" si="1740"/>
        <v>AV$12</v>
      </c>
      <c r="AW1469" s="211" t="str">
        <f t="shared" si="1740"/>
        <v>AW$12</v>
      </c>
      <c r="AX1469" s="211" t="str">
        <f t="shared" si="1740"/>
        <v>AX$12</v>
      </c>
      <c r="AY1469" s="211" t="str">
        <f t="shared" si="1740"/>
        <v>AY$12</v>
      </c>
      <c r="AZ1469" s="211" t="str">
        <f t="shared" si="1740"/>
        <v>AZ$12</v>
      </c>
      <c r="BA1469" s="211" t="str">
        <f t="shared" si="1740"/>
        <v>BA$12</v>
      </c>
      <c r="BB1469" s="211" t="str">
        <f t="shared" si="1740"/>
        <v>BB$12</v>
      </c>
      <c r="BC1469" s="211" t="str">
        <f t="shared" si="1740"/>
        <v>BC$12</v>
      </c>
      <c r="BD1469" s="211" t="str">
        <f t="shared" si="1740"/>
        <v>BD$12</v>
      </c>
      <c r="BE1469" s="211" t="str">
        <f t="shared" si="1740"/>
        <v>BE$12</v>
      </c>
      <c r="BF1469" s="211" t="str">
        <f t="shared" si="1740"/>
        <v>BF$12</v>
      </c>
      <c r="BG1469" s="211" t="str">
        <f t="shared" si="1740"/>
        <v>BG$12</v>
      </c>
      <c r="BH1469" s="211" t="str">
        <f t="shared" si="1740"/>
        <v>BH$12</v>
      </c>
      <c r="BI1469" s="211" t="str">
        <f t="shared" si="1740"/>
        <v>BI$12</v>
      </c>
      <c r="BJ1469" s="211" t="str">
        <f t="shared" si="1740"/>
        <v>BJ$12</v>
      </c>
      <c r="BK1469" s="211" t="str">
        <f t="shared" si="1740"/>
        <v>BK$12</v>
      </c>
      <c r="BL1469" s="211" t="str">
        <f t="shared" si="1740"/>
        <v>BL$12</v>
      </c>
      <c r="BM1469" s="211" t="str">
        <f t="shared" si="1740"/>
        <v>BM$12</v>
      </c>
      <c r="BN1469" s="211" t="str">
        <f t="shared" si="1740"/>
        <v>BN$12</v>
      </c>
      <c r="BO1469" s="211" t="str">
        <f t="shared" si="1740"/>
        <v>BO$12</v>
      </c>
      <c r="BP1469" s="211" t="str">
        <f t="shared" si="1740"/>
        <v>BP$12</v>
      </c>
      <c r="BQ1469" s="211" t="str">
        <f t="shared" si="1740"/>
        <v>BQ$12</v>
      </c>
      <c r="BR1469" s="211" t="str">
        <f t="shared" si="1740"/>
        <v>BR$12</v>
      </c>
      <c r="BS1469" s="211" t="str">
        <f t="shared" si="1740"/>
        <v>BS$12</v>
      </c>
      <c r="BT1469" s="211" t="str">
        <f t="shared" si="1740"/>
        <v>BT$12</v>
      </c>
      <c r="BU1469" s="211" t="str">
        <f t="shared" si="1740"/>
        <v>BU$12</v>
      </c>
      <c r="BV1469" s="211" t="str">
        <f t="shared" si="1740"/>
        <v>BV$12</v>
      </c>
      <c r="BW1469" s="211" t="str">
        <f t="shared" si="1740"/>
        <v>BW$12</v>
      </c>
      <c r="BX1469" s="211" t="str">
        <f t="shared" si="1740"/>
        <v>BX$12</v>
      </c>
      <c r="BY1469" s="211" t="str">
        <f t="shared" si="1740"/>
        <v>BY$12</v>
      </c>
      <c r="BZ1469" s="211" t="str">
        <f t="shared" si="1740"/>
        <v>BZ$12</v>
      </c>
      <c r="CA1469" s="211" t="str">
        <f t="shared" si="1740"/>
        <v>CA$12</v>
      </c>
      <c r="CB1469" s="211" t="str">
        <f t="shared" si="1740"/>
        <v>CB$12</v>
      </c>
      <c r="CC1469" s="211" t="str">
        <f t="shared" si="1740"/>
        <v>CC$12</v>
      </c>
      <c r="CD1469" s="211" t="str">
        <f t="shared" si="1740"/>
        <v>CD$12</v>
      </c>
      <c r="CE1469" s="211" t="str">
        <f t="shared" ref="CE1469:CL1469" si="1741">CE1456</f>
        <v>CE$12</v>
      </c>
      <c r="CF1469" s="211" t="str">
        <f t="shared" si="1741"/>
        <v>CF$12</v>
      </c>
      <c r="CG1469" s="211" t="str">
        <f t="shared" si="1741"/>
        <v>CG$12</v>
      </c>
      <c r="CH1469" s="211" t="str">
        <f t="shared" si="1741"/>
        <v>CH$12</v>
      </c>
      <c r="CI1469" s="211" t="str">
        <f t="shared" si="1741"/>
        <v>CI$12</v>
      </c>
      <c r="CJ1469" s="211" t="str">
        <f t="shared" si="1741"/>
        <v>CJ$12</v>
      </c>
      <c r="CK1469" s="211" t="str">
        <f t="shared" si="1741"/>
        <v>CK$12</v>
      </c>
      <c r="CL1469" s="211" t="str">
        <f t="shared" si="1741"/>
        <v>CL$12</v>
      </c>
    </row>
    <row r="1470" spans="2:90" x14ac:dyDescent="0.4">
      <c r="B1470" s="8" t="str">
        <f>B1457</f>
        <v>Primary volume driver</v>
      </c>
      <c r="D1470" t="s">
        <v>1013</v>
      </c>
      <c r="E1470" s="8" t="str">
        <f>ROW()&amp;" "&amp;D1470</f>
        <v>1470 RECURFEE-S</v>
      </c>
      <c r="G1470" t="s">
        <v>332</v>
      </c>
      <c r="H1470" s="56"/>
      <c r="I1470" s="79"/>
      <c r="J1470" s="79"/>
      <c r="K1470" s="15"/>
      <c r="L1470" s="15"/>
      <c r="M1470" s="15"/>
      <c r="N1470" s="15"/>
      <c r="O1470" s="15"/>
      <c r="P1470" s="15"/>
      <c r="R1470" s="15"/>
      <c r="S1470" s="211" t="str">
        <f t="shared" ref="S1470:CD1470" si="1742">S1457</f>
        <v>S$13</v>
      </c>
      <c r="T1470" s="211" t="str">
        <f t="shared" si="1742"/>
        <v>T$13</v>
      </c>
      <c r="U1470" s="211" t="str">
        <f t="shared" si="1742"/>
        <v>U$13</v>
      </c>
      <c r="V1470" s="211" t="str">
        <f t="shared" si="1742"/>
        <v>V$13</v>
      </c>
      <c r="W1470" s="211" t="str">
        <f t="shared" si="1742"/>
        <v>W$13</v>
      </c>
      <c r="X1470" s="211" t="str">
        <f t="shared" si="1742"/>
        <v>X$13</v>
      </c>
      <c r="Y1470" s="211" t="str">
        <f t="shared" si="1742"/>
        <v>Y$13</v>
      </c>
      <c r="Z1470" s="211" t="str">
        <f t="shared" si="1742"/>
        <v>Z$13</v>
      </c>
      <c r="AA1470" s="211" t="str">
        <f t="shared" si="1742"/>
        <v>AA$13</v>
      </c>
      <c r="AB1470" s="211" t="str">
        <f t="shared" si="1742"/>
        <v>AB$13</v>
      </c>
      <c r="AC1470" s="211" t="str">
        <f t="shared" si="1742"/>
        <v>AC$13</v>
      </c>
      <c r="AD1470" s="211" t="str">
        <f t="shared" si="1742"/>
        <v>AD$13</v>
      </c>
      <c r="AE1470" s="211" t="str">
        <f t="shared" si="1742"/>
        <v>AE$13</v>
      </c>
      <c r="AF1470" s="211" t="str">
        <f t="shared" si="1742"/>
        <v>AF$13</v>
      </c>
      <c r="AG1470" s="211" t="str">
        <f t="shared" si="1742"/>
        <v>AG$13</v>
      </c>
      <c r="AH1470" s="211" t="str">
        <f t="shared" si="1742"/>
        <v>AH$13</v>
      </c>
      <c r="AI1470" s="211" t="str">
        <f t="shared" si="1742"/>
        <v>AI$13</v>
      </c>
      <c r="AJ1470" s="211" t="str">
        <f t="shared" si="1742"/>
        <v>AJ$13</v>
      </c>
      <c r="AK1470" s="211" t="str">
        <f t="shared" si="1742"/>
        <v>AK$13</v>
      </c>
      <c r="AL1470" s="211" t="str">
        <f t="shared" si="1742"/>
        <v>AL$13</v>
      </c>
      <c r="AM1470" s="211" t="str">
        <f t="shared" si="1742"/>
        <v>AM$13</v>
      </c>
      <c r="AN1470" s="211" t="str">
        <f t="shared" si="1742"/>
        <v>AN$13</v>
      </c>
      <c r="AO1470" s="211" t="str">
        <f t="shared" si="1742"/>
        <v>AO$13</v>
      </c>
      <c r="AP1470" s="211" t="str">
        <f t="shared" si="1742"/>
        <v>AP$13</v>
      </c>
      <c r="AQ1470" s="211" t="str">
        <f t="shared" si="1742"/>
        <v>AQ$13</v>
      </c>
      <c r="AR1470" s="211" t="str">
        <f t="shared" si="1742"/>
        <v>AR$13</v>
      </c>
      <c r="AS1470" s="211" t="str">
        <f t="shared" si="1742"/>
        <v>AS$13</v>
      </c>
      <c r="AT1470" s="211" t="str">
        <f t="shared" si="1742"/>
        <v>AT$13</v>
      </c>
      <c r="AU1470" s="211" t="str">
        <f t="shared" si="1742"/>
        <v>AU$13</v>
      </c>
      <c r="AV1470" s="211" t="str">
        <f t="shared" si="1742"/>
        <v>AV$13</v>
      </c>
      <c r="AW1470" s="211" t="str">
        <f t="shared" si="1742"/>
        <v>AW$13</v>
      </c>
      <c r="AX1470" s="211" t="str">
        <f t="shared" si="1742"/>
        <v>AX$13</v>
      </c>
      <c r="AY1470" s="211" t="str">
        <f t="shared" si="1742"/>
        <v>AY$13</v>
      </c>
      <c r="AZ1470" s="211" t="str">
        <f t="shared" si="1742"/>
        <v>AZ$13</v>
      </c>
      <c r="BA1470" s="211" t="str">
        <f t="shared" si="1742"/>
        <v>BA$13</v>
      </c>
      <c r="BB1470" s="211" t="str">
        <f t="shared" si="1742"/>
        <v>BB$13</v>
      </c>
      <c r="BC1470" s="211" t="str">
        <f t="shared" si="1742"/>
        <v>BC$13</v>
      </c>
      <c r="BD1470" s="211" t="str">
        <f t="shared" si="1742"/>
        <v>BD$13</v>
      </c>
      <c r="BE1470" s="211" t="str">
        <f t="shared" si="1742"/>
        <v>BE$13</v>
      </c>
      <c r="BF1470" s="211" t="str">
        <f t="shared" si="1742"/>
        <v>BF$13</v>
      </c>
      <c r="BG1470" s="211" t="str">
        <f t="shared" si="1742"/>
        <v>BG$13</v>
      </c>
      <c r="BH1470" s="211" t="str">
        <f t="shared" si="1742"/>
        <v>BH$13</v>
      </c>
      <c r="BI1470" s="211" t="str">
        <f t="shared" si="1742"/>
        <v>BI$13</v>
      </c>
      <c r="BJ1470" s="211" t="str">
        <f t="shared" si="1742"/>
        <v>BJ$13</v>
      </c>
      <c r="BK1470" s="211" t="str">
        <f t="shared" si="1742"/>
        <v>BK$13</v>
      </c>
      <c r="BL1470" s="211" t="str">
        <f t="shared" si="1742"/>
        <v>BL$13</v>
      </c>
      <c r="BM1470" s="211" t="str">
        <f t="shared" si="1742"/>
        <v>BM$13</v>
      </c>
      <c r="BN1470" s="211" t="str">
        <f t="shared" si="1742"/>
        <v>BN$13</v>
      </c>
      <c r="BO1470" s="211" t="str">
        <f t="shared" si="1742"/>
        <v>BO$13</v>
      </c>
      <c r="BP1470" s="211" t="str">
        <f t="shared" si="1742"/>
        <v>BP$13</v>
      </c>
      <c r="BQ1470" s="211" t="str">
        <f t="shared" si="1742"/>
        <v>BQ$13</v>
      </c>
      <c r="BR1470" s="211" t="str">
        <f t="shared" si="1742"/>
        <v>BR$13</v>
      </c>
      <c r="BS1470" s="211" t="str">
        <f t="shared" si="1742"/>
        <v>BS$13</v>
      </c>
      <c r="BT1470" s="211" t="str">
        <f t="shared" si="1742"/>
        <v>BT$13</v>
      </c>
      <c r="BU1470" s="211" t="str">
        <f t="shared" si="1742"/>
        <v>BU$13</v>
      </c>
      <c r="BV1470" s="211" t="str">
        <f t="shared" si="1742"/>
        <v>BV$13</v>
      </c>
      <c r="BW1470" s="211" t="str">
        <f t="shared" si="1742"/>
        <v>BW$13</v>
      </c>
      <c r="BX1470" s="211" t="str">
        <f t="shared" si="1742"/>
        <v>BX$13</v>
      </c>
      <c r="BY1470" s="211" t="str">
        <f t="shared" si="1742"/>
        <v>BY$13</v>
      </c>
      <c r="BZ1470" s="211" t="str">
        <f t="shared" si="1742"/>
        <v>BZ$13</v>
      </c>
      <c r="CA1470" s="211" t="str">
        <f t="shared" si="1742"/>
        <v>CA$13</v>
      </c>
      <c r="CB1470" s="211" t="str">
        <f t="shared" si="1742"/>
        <v>CB$13</v>
      </c>
      <c r="CC1470" s="211" t="str">
        <f t="shared" si="1742"/>
        <v>CC$13</v>
      </c>
      <c r="CD1470" s="211" t="str">
        <f t="shared" si="1742"/>
        <v>CD$13</v>
      </c>
      <c r="CE1470" s="211" t="str">
        <f t="shared" ref="CE1470:CL1470" si="1743">CE1457</f>
        <v>CE$13</v>
      </c>
      <c r="CF1470" s="211" t="str">
        <f t="shared" si="1743"/>
        <v>CF$13</v>
      </c>
      <c r="CG1470" s="211" t="str">
        <f t="shared" si="1743"/>
        <v>CG$13</v>
      </c>
      <c r="CH1470" s="211" t="str">
        <f t="shared" si="1743"/>
        <v>CH$13</v>
      </c>
      <c r="CI1470" s="211" t="str">
        <f t="shared" si="1743"/>
        <v>CI$13</v>
      </c>
      <c r="CJ1470" s="211" t="str">
        <f t="shared" si="1743"/>
        <v>CJ$13</v>
      </c>
      <c r="CK1470" s="211" t="str">
        <f t="shared" si="1743"/>
        <v>CK$13</v>
      </c>
      <c r="CL1470" s="211" t="str">
        <f t="shared" si="1743"/>
        <v>CL$13</v>
      </c>
    </row>
    <row r="1471" spans="2:90" x14ac:dyDescent="0.4">
      <c r="B1471" s="89" t="str">
        <f>B1462</f>
        <v>Recurring fees:</v>
      </c>
      <c r="D1471" t="s">
        <v>1013</v>
      </c>
      <c r="E1471" s="8" t="str">
        <f t="shared" ref="E1471:E1474" si="1744">ROW()&amp;" "&amp;D1471</f>
        <v>1471 RECURFEE-S</v>
      </c>
      <c r="G1471" t="s">
        <v>332</v>
      </c>
      <c r="H1471" s="12"/>
      <c r="I1471" s="60"/>
      <c r="J1471" s="60"/>
      <c r="K1471" s="15"/>
      <c r="L1471" s="15"/>
      <c r="M1471" s="15"/>
      <c r="N1471" s="15"/>
      <c r="O1471" s="15"/>
      <c r="P1471" s="15"/>
      <c r="R1471" s="15"/>
      <c r="S1471" s="211">
        <f t="shared" ref="S1471:CD1471" si="1745">S1459</f>
        <v>0</v>
      </c>
      <c r="T1471" s="211">
        <f t="shared" si="1745"/>
        <v>0</v>
      </c>
      <c r="U1471" s="211">
        <f t="shared" si="1745"/>
        <v>0</v>
      </c>
      <c r="V1471" s="211">
        <f t="shared" si="1745"/>
        <v>0</v>
      </c>
      <c r="W1471" s="211">
        <f t="shared" si="1745"/>
        <v>0</v>
      </c>
      <c r="X1471" s="211">
        <f t="shared" si="1745"/>
        <v>0</v>
      </c>
      <c r="Y1471" s="211">
        <f t="shared" si="1745"/>
        <v>0</v>
      </c>
      <c r="Z1471" s="211">
        <f t="shared" si="1745"/>
        <v>0</v>
      </c>
      <c r="AA1471" s="211">
        <f t="shared" si="1745"/>
        <v>0</v>
      </c>
      <c r="AB1471" s="211">
        <f t="shared" si="1745"/>
        <v>0</v>
      </c>
      <c r="AC1471" s="211">
        <f t="shared" si="1745"/>
        <v>0</v>
      </c>
      <c r="AD1471" s="211">
        <f t="shared" si="1745"/>
        <v>0</v>
      </c>
      <c r="AE1471" s="211">
        <f t="shared" si="1745"/>
        <v>0</v>
      </c>
      <c r="AF1471" s="211">
        <f t="shared" si="1745"/>
        <v>0</v>
      </c>
      <c r="AG1471" s="211">
        <f t="shared" si="1745"/>
        <v>0</v>
      </c>
      <c r="AH1471" s="211">
        <f t="shared" si="1745"/>
        <v>0</v>
      </c>
      <c r="AI1471" s="211">
        <f t="shared" si="1745"/>
        <v>0</v>
      </c>
      <c r="AJ1471" s="211">
        <f t="shared" si="1745"/>
        <v>0</v>
      </c>
      <c r="AK1471" s="211">
        <f t="shared" si="1745"/>
        <v>0</v>
      </c>
      <c r="AL1471" s="211">
        <f t="shared" si="1745"/>
        <v>0</v>
      </c>
      <c r="AM1471" s="211">
        <f t="shared" si="1745"/>
        <v>0</v>
      </c>
      <c r="AN1471" s="211">
        <f t="shared" si="1745"/>
        <v>0</v>
      </c>
      <c r="AO1471" s="211">
        <f t="shared" si="1745"/>
        <v>0</v>
      </c>
      <c r="AP1471" s="211">
        <f t="shared" si="1745"/>
        <v>0</v>
      </c>
      <c r="AQ1471" s="211">
        <f t="shared" si="1745"/>
        <v>0</v>
      </c>
      <c r="AR1471" s="211">
        <f t="shared" si="1745"/>
        <v>0</v>
      </c>
      <c r="AS1471" s="211">
        <f t="shared" si="1745"/>
        <v>0</v>
      </c>
      <c r="AT1471" s="211">
        <f t="shared" si="1745"/>
        <v>0</v>
      </c>
      <c r="AU1471" s="211">
        <f t="shared" si="1745"/>
        <v>0</v>
      </c>
      <c r="AV1471" s="211">
        <f t="shared" si="1745"/>
        <v>0</v>
      </c>
      <c r="AW1471" s="211">
        <f t="shared" si="1745"/>
        <v>0</v>
      </c>
      <c r="AX1471" s="211">
        <f t="shared" si="1745"/>
        <v>0</v>
      </c>
      <c r="AY1471" s="211">
        <f t="shared" si="1745"/>
        <v>0</v>
      </c>
      <c r="AZ1471" s="211">
        <f t="shared" si="1745"/>
        <v>0</v>
      </c>
      <c r="BA1471" s="211">
        <f t="shared" si="1745"/>
        <v>0</v>
      </c>
      <c r="BB1471" s="211">
        <f t="shared" si="1745"/>
        <v>0</v>
      </c>
      <c r="BC1471" s="211">
        <f t="shared" si="1745"/>
        <v>0</v>
      </c>
      <c r="BD1471" s="211">
        <f t="shared" si="1745"/>
        <v>0</v>
      </c>
      <c r="BE1471" s="211">
        <f t="shared" si="1745"/>
        <v>0</v>
      </c>
      <c r="BF1471" s="211">
        <f t="shared" si="1745"/>
        <v>0</v>
      </c>
      <c r="BG1471" s="211">
        <f t="shared" si="1745"/>
        <v>0</v>
      </c>
      <c r="BH1471" s="211">
        <f t="shared" si="1745"/>
        <v>0</v>
      </c>
      <c r="BI1471" s="211">
        <f t="shared" si="1745"/>
        <v>0</v>
      </c>
      <c r="BJ1471" s="211">
        <f t="shared" si="1745"/>
        <v>0</v>
      </c>
      <c r="BK1471" s="211">
        <f t="shared" si="1745"/>
        <v>0</v>
      </c>
      <c r="BL1471" s="211">
        <f t="shared" si="1745"/>
        <v>0</v>
      </c>
      <c r="BM1471" s="211">
        <f t="shared" si="1745"/>
        <v>0</v>
      </c>
      <c r="BN1471" s="211">
        <f t="shared" si="1745"/>
        <v>0</v>
      </c>
      <c r="BO1471" s="211">
        <f t="shared" si="1745"/>
        <v>0</v>
      </c>
      <c r="BP1471" s="211">
        <f t="shared" si="1745"/>
        <v>0</v>
      </c>
      <c r="BQ1471" s="211">
        <f t="shared" si="1745"/>
        <v>0</v>
      </c>
      <c r="BR1471" s="211">
        <f t="shared" si="1745"/>
        <v>0</v>
      </c>
      <c r="BS1471" s="211">
        <f t="shared" si="1745"/>
        <v>0</v>
      </c>
      <c r="BT1471" s="211">
        <f t="shared" si="1745"/>
        <v>0</v>
      </c>
      <c r="BU1471" s="211">
        <f t="shared" si="1745"/>
        <v>0</v>
      </c>
      <c r="BV1471" s="211">
        <f t="shared" si="1745"/>
        <v>0</v>
      </c>
      <c r="BW1471" s="211">
        <f t="shared" si="1745"/>
        <v>0</v>
      </c>
      <c r="BX1471" s="211">
        <f t="shared" si="1745"/>
        <v>0</v>
      </c>
      <c r="BY1471" s="211">
        <f t="shared" si="1745"/>
        <v>0</v>
      </c>
      <c r="BZ1471" s="211">
        <f t="shared" si="1745"/>
        <v>0</v>
      </c>
      <c r="CA1471" s="211">
        <f t="shared" si="1745"/>
        <v>0</v>
      </c>
      <c r="CB1471" s="211">
        <f t="shared" si="1745"/>
        <v>0</v>
      </c>
      <c r="CC1471" s="211">
        <f t="shared" si="1745"/>
        <v>0</v>
      </c>
      <c r="CD1471" s="211">
        <f t="shared" si="1745"/>
        <v>0</v>
      </c>
      <c r="CE1471" s="211">
        <f t="shared" ref="CE1471:CL1471" si="1746">CE1459</f>
        <v>0</v>
      </c>
      <c r="CF1471" s="211">
        <f t="shared" si="1746"/>
        <v>0</v>
      </c>
      <c r="CG1471" s="211">
        <f t="shared" si="1746"/>
        <v>0</v>
      </c>
      <c r="CH1471" s="211">
        <f t="shared" si="1746"/>
        <v>0</v>
      </c>
      <c r="CI1471" s="211">
        <f t="shared" si="1746"/>
        <v>0</v>
      </c>
      <c r="CJ1471" s="211">
        <f t="shared" si="1746"/>
        <v>0</v>
      </c>
      <c r="CK1471" s="211">
        <f t="shared" si="1746"/>
        <v>0</v>
      </c>
      <c r="CL1471" s="211">
        <f t="shared" si="1746"/>
        <v>0</v>
      </c>
    </row>
    <row r="1472" spans="2:90" x14ac:dyDescent="0.4">
      <c r="B1472" s="235" t="str">
        <f>IFERROR(SUBSTITUTE(TRIM(MID(B1462, SEARCH("-", B1462) + 1, LEN(B1462))),":",""),"no unit")</f>
        <v>no unit</v>
      </c>
      <c r="D1472" t="s">
        <v>1013</v>
      </c>
      <c r="E1472" s="8" t="str">
        <f t="shared" si="1744"/>
        <v>1472 RECURFEE-S</v>
      </c>
      <c r="G1472" t="s">
        <v>332</v>
      </c>
      <c r="H1472" s="12"/>
      <c r="I1472" s="60"/>
      <c r="J1472" s="60"/>
      <c r="K1472" s="15"/>
      <c r="L1472" s="15"/>
      <c r="M1472" s="15"/>
      <c r="N1472" s="15"/>
      <c r="O1472" s="15"/>
      <c r="P1472" s="15"/>
      <c r="R1472" s="15"/>
      <c r="S1472" s="211"/>
      <c r="T1472" s="211"/>
      <c r="U1472" s="211"/>
      <c r="V1472" s="211"/>
      <c r="W1472" s="211"/>
      <c r="X1472" s="211"/>
      <c r="Y1472" s="211"/>
      <c r="Z1472" s="211"/>
      <c r="AA1472" s="211"/>
      <c r="AB1472" s="211"/>
      <c r="AC1472" s="211"/>
      <c r="AD1472" s="211"/>
      <c r="AE1472" s="211"/>
      <c r="AF1472" s="211"/>
      <c r="AG1472" s="211"/>
      <c r="AH1472" s="211"/>
      <c r="AI1472" s="211"/>
      <c r="AJ1472" s="211"/>
      <c r="AK1472" s="211"/>
      <c r="AL1472" s="211"/>
      <c r="AM1472" s="211"/>
      <c r="AN1472" s="211"/>
      <c r="AO1472" s="211"/>
      <c r="AP1472" s="211"/>
      <c r="AQ1472" s="211"/>
      <c r="AR1472" s="211"/>
      <c r="AS1472" s="211"/>
      <c r="AT1472" s="211"/>
      <c r="AU1472" s="211"/>
      <c r="AV1472" s="211"/>
      <c r="AW1472" s="211"/>
      <c r="AX1472" s="211"/>
      <c r="AY1472" s="211"/>
      <c r="AZ1472" s="211"/>
      <c r="BA1472" s="211"/>
      <c r="BB1472" s="211"/>
      <c r="BC1472" s="211"/>
      <c r="BD1472" s="211"/>
      <c r="BE1472" s="211"/>
      <c r="BF1472" s="211"/>
      <c r="BG1472" s="211"/>
      <c r="BH1472" s="211"/>
      <c r="BI1472" s="211"/>
      <c r="BJ1472" s="211"/>
      <c r="BK1472" s="211"/>
      <c r="BL1472" s="211"/>
      <c r="BM1472" s="211"/>
      <c r="BN1472" s="211"/>
      <c r="BO1472" s="211"/>
      <c r="BP1472" s="211"/>
      <c r="BQ1472" s="211"/>
      <c r="BR1472" s="211"/>
      <c r="BS1472" s="211"/>
      <c r="BT1472" s="211"/>
      <c r="BU1472" s="211"/>
      <c r="BV1472" s="211"/>
      <c r="BW1472" s="211"/>
      <c r="BX1472" s="211"/>
      <c r="BY1472" s="211"/>
      <c r="BZ1472" s="211"/>
      <c r="CA1472" s="211"/>
      <c r="CB1472" s="211"/>
      <c r="CC1472" s="211"/>
      <c r="CD1472" s="211"/>
      <c r="CE1472" s="211"/>
      <c r="CF1472" s="211"/>
      <c r="CG1472" s="211"/>
      <c r="CH1472" s="211"/>
      <c r="CI1472" s="211"/>
      <c r="CJ1472" s="211"/>
      <c r="CK1472" s="211"/>
      <c r="CL1472" s="211"/>
    </row>
    <row r="1473" spans="2:90" x14ac:dyDescent="0.4">
      <c r="B1473" s="89" t="str">
        <f>B1460</f>
        <v>Secondary revenue driver</v>
      </c>
      <c r="D1473" t="s">
        <v>1013</v>
      </c>
      <c r="E1473" s="8" t="str">
        <f t="shared" si="1744"/>
        <v>1473 RECURFEE-S</v>
      </c>
      <c r="G1473" t="s">
        <v>332</v>
      </c>
      <c r="H1473" s="90"/>
      <c r="I1473" s="209"/>
      <c r="J1473" s="209"/>
      <c r="K1473" s="210"/>
      <c r="L1473" s="210"/>
      <c r="M1473" s="210"/>
      <c r="N1473" s="210"/>
      <c r="O1473" s="210"/>
      <c r="P1473" s="210"/>
      <c r="R1473" s="210"/>
      <c r="S1473" s="4" t="str">
        <f t="shared" ref="S1473:CD1473" si="1747">ADDRESS(ROW(S1465),COLUMN(S1465),2)</f>
        <v>S$1465</v>
      </c>
      <c r="T1473" s="4" t="str">
        <f t="shared" si="1747"/>
        <v>T$1465</v>
      </c>
      <c r="U1473" s="4" t="str">
        <f t="shared" si="1747"/>
        <v>U$1465</v>
      </c>
      <c r="V1473" s="4" t="str">
        <f t="shared" si="1747"/>
        <v>V$1465</v>
      </c>
      <c r="W1473" s="4" t="str">
        <f t="shared" si="1747"/>
        <v>W$1465</v>
      </c>
      <c r="X1473" s="4" t="str">
        <f t="shared" si="1747"/>
        <v>X$1465</v>
      </c>
      <c r="Y1473" s="4" t="str">
        <f t="shared" si="1747"/>
        <v>Y$1465</v>
      </c>
      <c r="Z1473" s="4" t="str">
        <f t="shared" si="1747"/>
        <v>Z$1465</v>
      </c>
      <c r="AA1473" s="4" t="str">
        <f t="shared" si="1747"/>
        <v>AA$1465</v>
      </c>
      <c r="AB1473" s="4" t="str">
        <f t="shared" si="1747"/>
        <v>AB$1465</v>
      </c>
      <c r="AC1473" s="4" t="str">
        <f t="shared" si="1747"/>
        <v>AC$1465</v>
      </c>
      <c r="AD1473" s="4" t="str">
        <f t="shared" si="1747"/>
        <v>AD$1465</v>
      </c>
      <c r="AE1473" s="4" t="str">
        <f t="shared" si="1747"/>
        <v>AE$1465</v>
      </c>
      <c r="AF1473" s="4" t="str">
        <f t="shared" si="1747"/>
        <v>AF$1465</v>
      </c>
      <c r="AG1473" s="4" t="str">
        <f t="shared" si="1747"/>
        <v>AG$1465</v>
      </c>
      <c r="AH1473" s="4" t="str">
        <f t="shared" si="1747"/>
        <v>AH$1465</v>
      </c>
      <c r="AI1473" s="4" t="str">
        <f t="shared" si="1747"/>
        <v>AI$1465</v>
      </c>
      <c r="AJ1473" s="4" t="str">
        <f t="shared" si="1747"/>
        <v>AJ$1465</v>
      </c>
      <c r="AK1473" s="4" t="str">
        <f t="shared" si="1747"/>
        <v>AK$1465</v>
      </c>
      <c r="AL1473" s="4" t="str">
        <f t="shared" si="1747"/>
        <v>AL$1465</v>
      </c>
      <c r="AM1473" s="4" t="str">
        <f t="shared" si="1747"/>
        <v>AM$1465</v>
      </c>
      <c r="AN1473" s="4" t="str">
        <f t="shared" si="1747"/>
        <v>AN$1465</v>
      </c>
      <c r="AO1473" s="4" t="str">
        <f t="shared" si="1747"/>
        <v>AO$1465</v>
      </c>
      <c r="AP1473" s="4" t="str">
        <f t="shared" si="1747"/>
        <v>AP$1465</v>
      </c>
      <c r="AQ1473" s="4" t="str">
        <f t="shared" si="1747"/>
        <v>AQ$1465</v>
      </c>
      <c r="AR1473" s="4" t="str">
        <f t="shared" si="1747"/>
        <v>AR$1465</v>
      </c>
      <c r="AS1473" s="4" t="str">
        <f t="shared" si="1747"/>
        <v>AS$1465</v>
      </c>
      <c r="AT1473" s="4" t="str">
        <f t="shared" si="1747"/>
        <v>AT$1465</v>
      </c>
      <c r="AU1473" s="4" t="str">
        <f t="shared" si="1747"/>
        <v>AU$1465</v>
      </c>
      <c r="AV1473" s="4" t="str">
        <f t="shared" si="1747"/>
        <v>AV$1465</v>
      </c>
      <c r="AW1473" s="4" t="str">
        <f t="shared" si="1747"/>
        <v>AW$1465</v>
      </c>
      <c r="AX1473" s="4" t="str">
        <f t="shared" si="1747"/>
        <v>AX$1465</v>
      </c>
      <c r="AY1473" s="4" t="str">
        <f t="shared" si="1747"/>
        <v>AY$1465</v>
      </c>
      <c r="AZ1473" s="4" t="str">
        <f t="shared" si="1747"/>
        <v>AZ$1465</v>
      </c>
      <c r="BA1473" s="4" t="str">
        <f t="shared" si="1747"/>
        <v>BA$1465</v>
      </c>
      <c r="BB1473" s="4" t="str">
        <f t="shared" si="1747"/>
        <v>BB$1465</v>
      </c>
      <c r="BC1473" s="4" t="str">
        <f t="shared" si="1747"/>
        <v>BC$1465</v>
      </c>
      <c r="BD1473" s="4" t="str">
        <f t="shared" si="1747"/>
        <v>BD$1465</v>
      </c>
      <c r="BE1473" s="4" t="str">
        <f t="shared" si="1747"/>
        <v>BE$1465</v>
      </c>
      <c r="BF1473" s="4" t="str">
        <f t="shared" si="1747"/>
        <v>BF$1465</v>
      </c>
      <c r="BG1473" s="4" t="str">
        <f t="shared" si="1747"/>
        <v>BG$1465</v>
      </c>
      <c r="BH1473" s="4" t="str">
        <f t="shared" si="1747"/>
        <v>BH$1465</v>
      </c>
      <c r="BI1473" s="4" t="str">
        <f t="shared" si="1747"/>
        <v>BI$1465</v>
      </c>
      <c r="BJ1473" s="4" t="str">
        <f t="shared" si="1747"/>
        <v>BJ$1465</v>
      </c>
      <c r="BK1473" s="4" t="str">
        <f t="shared" si="1747"/>
        <v>BK$1465</v>
      </c>
      <c r="BL1473" s="4" t="str">
        <f t="shared" si="1747"/>
        <v>BL$1465</v>
      </c>
      <c r="BM1473" s="4" t="str">
        <f t="shared" si="1747"/>
        <v>BM$1465</v>
      </c>
      <c r="BN1473" s="4" t="str">
        <f t="shared" si="1747"/>
        <v>BN$1465</v>
      </c>
      <c r="BO1473" s="4" t="str">
        <f t="shared" si="1747"/>
        <v>BO$1465</v>
      </c>
      <c r="BP1473" s="4" t="str">
        <f t="shared" si="1747"/>
        <v>BP$1465</v>
      </c>
      <c r="BQ1473" s="4" t="str">
        <f t="shared" si="1747"/>
        <v>BQ$1465</v>
      </c>
      <c r="BR1473" s="4" t="str">
        <f t="shared" si="1747"/>
        <v>BR$1465</v>
      </c>
      <c r="BS1473" s="4" t="str">
        <f t="shared" si="1747"/>
        <v>BS$1465</v>
      </c>
      <c r="BT1473" s="4" t="str">
        <f t="shared" si="1747"/>
        <v>BT$1465</v>
      </c>
      <c r="BU1473" s="4" t="str">
        <f t="shared" si="1747"/>
        <v>BU$1465</v>
      </c>
      <c r="BV1473" s="4" t="str">
        <f t="shared" si="1747"/>
        <v>BV$1465</v>
      </c>
      <c r="BW1473" s="4" t="str">
        <f t="shared" si="1747"/>
        <v>BW$1465</v>
      </c>
      <c r="BX1473" s="4" t="str">
        <f t="shared" si="1747"/>
        <v>BX$1465</v>
      </c>
      <c r="BY1473" s="4" t="str">
        <f t="shared" si="1747"/>
        <v>BY$1465</v>
      </c>
      <c r="BZ1473" s="4" t="str">
        <f t="shared" si="1747"/>
        <v>BZ$1465</v>
      </c>
      <c r="CA1473" s="4" t="str">
        <f t="shared" si="1747"/>
        <v>CA$1465</v>
      </c>
      <c r="CB1473" s="4" t="str">
        <f t="shared" si="1747"/>
        <v>CB$1465</v>
      </c>
      <c r="CC1473" s="4" t="str">
        <f t="shared" si="1747"/>
        <v>CC$1465</v>
      </c>
      <c r="CD1473" s="4" t="str">
        <f t="shared" si="1747"/>
        <v>CD$1465</v>
      </c>
      <c r="CE1473" s="4" t="str">
        <f t="shared" ref="CE1473:CL1473" si="1748">ADDRESS(ROW(CE1465),COLUMN(CE1465),2)</f>
        <v>CE$1465</v>
      </c>
      <c r="CF1473" s="4" t="str">
        <f t="shared" si="1748"/>
        <v>CF$1465</v>
      </c>
      <c r="CG1473" s="4" t="str">
        <f t="shared" si="1748"/>
        <v>CG$1465</v>
      </c>
      <c r="CH1473" s="4" t="str">
        <f t="shared" si="1748"/>
        <v>CH$1465</v>
      </c>
      <c r="CI1473" s="4" t="str">
        <f t="shared" si="1748"/>
        <v>CI$1465</v>
      </c>
      <c r="CJ1473" s="4" t="str">
        <f t="shared" si="1748"/>
        <v>CJ$1465</v>
      </c>
      <c r="CK1473" s="4" t="str">
        <f t="shared" si="1748"/>
        <v>CK$1465</v>
      </c>
      <c r="CL1473" s="4" t="str">
        <f t="shared" si="1748"/>
        <v>CL$1465</v>
      </c>
    </row>
    <row r="1474" spans="2:90" x14ac:dyDescent="0.4">
      <c r="B1474" s="8" t="str">
        <f>B1461</f>
        <v>Secondary volume driver</v>
      </c>
      <c r="D1474" t="s">
        <v>1013</v>
      </c>
      <c r="E1474" s="8" t="str">
        <f t="shared" si="1744"/>
        <v>1474 RECURFEE-S</v>
      </c>
      <c r="G1474" t="s">
        <v>332</v>
      </c>
      <c r="H1474" s="12"/>
      <c r="I1474" s="60"/>
      <c r="J1474" s="60"/>
      <c r="K1474" s="15"/>
      <c r="L1474" s="15"/>
      <c r="M1474" s="15"/>
      <c r="N1474" s="15"/>
      <c r="O1474" s="15"/>
      <c r="P1474" s="15"/>
      <c r="R1474" s="15"/>
      <c r="S1474" s="211" t="str">
        <f t="shared" ref="S1474:CD1474" si="1749">S1461</f>
        <v>S$15</v>
      </c>
      <c r="T1474" s="211" t="str">
        <f t="shared" si="1749"/>
        <v>T$15</v>
      </c>
      <c r="U1474" s="211" t="str">
        <f t="shared" si="1749"/>
        <v>U$15</v>
      </c>
      <c r="V1474" s="211" t="str">
        <f t="shared" si="1749"/>
        <v>V$15</v>
      </c>
      <c r="W1474" s="211" t="str">
        <f t="shared" si="1749"/>
        <v>W$15</v>
      </c>
      <c r="X1474" s="211" t="str">
        <f t="shared" si="1749"/>
        <v>X$15</v>
      </c>
      <c r="Y1474" s="211" t="str">
        <f t="shared" si="1749"/>
        <v>Y$15</v>
      </c>
      <c r="Z1474" s="211" t="str">
        <f t="shared" si="1749"/>
        <v>Z$15</v>
      </c>
      <c r="AA1474" s="211" t="str">
        <f t="shared" si="1749"/>
        <v>AA$15</v>
      </c>
      <c r="AB1474" s="211" t="str">
        <f t="shared" si="1749"/>
        <v>AB$15</v>
      </c>
      <c r="AC1474" s="211" t="str">
        <f t="shared" si="1749"/>
        <v>AC$15</v>
      </c>
      <c r="AD1474" s="211" t="str">
        <f t="shared" si="1749"/>
        <v>AD$15</v>
      </c>
      <c r="AE1474" s="211" t="str">
        <f t="shared" si="1749"/>
        <v>AE$15</v>
      </c>
      <c r="AF1474" s="211" t="str">
        <f t="shared" si="1749"/>
        <v>AF$15</v>
      </c>
      <c r="AG1474" s="211" t="str">
        <f t="shared" si="1749"/>
        <v>AG$15</v>
      </c>
      <c r="AH1474" s="211" t="str">
        <f t="shared" si="1749"/>
        <v>AH$15</v>
      </c>
      <c r="AI1474" s="211" t="str">
        <f t="shared" si="1749"/>
        <v>AI$15</v>
      </c>
      <c r="AJ1474" s="211" t="str">
        <f t="shared" si="1749"/>
        <v>AJ$15</v>
      </c>
      <c r="AK1474" s="211" t="str">
        <f t="shared" si="1749"/>
        <v>AK$15</v>
      </c>
      <c r="AL1474" s="211" t="str">
        <f t="shared" si="1749"/>
        <v>AL$15</v>
      </c>
      <c r="AM1474" s="211" t="str">
        <f t="shared" si="1749"/>
        <v>AM$15</v>
      </c>
      <c r="AN1474" s="211" t="str">
        <f t="shared" si="1749"/>
        <v>AN$15</v>
      </c>
      <c r="AO1474" s="211" t="str">
        <f t="shared" si="1749"/>
        <v>AO$15</v>
      </c>
      <c r="AP1474" s="211" t="str">
        <f t="shared" si="1749"/>
        <v>AP$15</v>
      </c>
      <c r="AQ1474" s="211" t="str">
        <f t="shared" si="1749"/>
        <v>AQ$15</v>
      </c>
      <c r="AR1474" s="211" t="str">
        <f t="shared" si="1749"/>
        <v>AR$15</v>
      </c>
      <c r="AS1474" s="211" t="str">
        <f t="shared" si="1749"/>
        <v>AS$15</v>
      </c>
      <c r="AT1474" s="211" t="str">
        <f t="shared" si="1749"/>
        <v>AT$15</v>
      </c>
      <c r="AU1474" s="211" t="str">
        <f t="shared" si="1749"/>
        <v>AU$15</v>
      </c>
      <c r="AV1474" s="211" t="str">
        <f t="shared" si="1749"/>
        <v>AV$15</v>
      </c>
      <c r="AW1474" s="211" t="str">
        <f t="shared" si="1749"/>
        <v>AW$15</v>
      </c>
      <c r="AX1474" s="211" t="str">
        <f t="shared" si="1749"/>
        <v>AX$15</v>
      </c>
      <c r="AY1474" s="211" t="str">
        <f t="shared" si="1749"/>
        <v>AY$15</v>
      </c>
      <c r="AZ1474" s="211" t="str">
        <f t="shared" si="1749"/>
        <v>AZ$15</v>
      </c>
      <c r="BA1474" s="211" t="str">
        <f t="shared" si="1749"/>
        <v>BA$15</v>
      </c>
      <c r="BB1474" s="211" t="str">
        <f t="shared" si="1749"/>
        <v>BB$15</v>
      </c>
      <c r="BC1474" s="211" t="str">
        <f t="shared" si="1749"/>
        <v>BC$15</v>
      </c>
      <c r="BD1474" s="211" t="str">
        <f t="shared" si="1749"/>
        <v>BD$15</v>
      </c>
      <c r="BE1474" s="211" t="str">
        <f t="shared" si="1749"/>
        <v>BE$15</v>
      </c>
      <c r="BF1474" s="211" t="str">
        <f t="shared" si="1749"/>
        <v>BF$15</v>
      </c>
      <c r="BG1474" s="211" t="str">
        <f t="shared" si="1749"/>
        <v>BG$15</v>
      </c>
      <c r="BH1474" s="211" t="str">
        <f t="shared" si="1749"/>
        <v>BH$15</v>
      </c>
      <c r="BI1474" s="211" t="str">
        <f t="shared" si="1749"/>
        <v>BI$15</v>
      </c>
      <c r="BJ1474" s="211" t="str">
        <f t="shared" si="1749"/>
        <v>BJ$15</v>
      </c>
      <c r="BK1474" s="211" t="str">
        <f t="shared" si="1749"/>
        <v>BK$15</v>
      </c>
      <c r="BL1474" s="211" t="str">
        <f t="shared" si="1749"/>
        <v>BL$15</v>
      </c>
      <c r="BM1474" s="211" t="str">
        <f t="shared" si="1749"/>
        <v>BM$15</v>
      </c>
      <c r="BN1474" s="211" t="str">
        <f t="shared" si="1749"/>
        <v>BN$15</v>
      </c>
      <c r="BO1474" s="211" t="str">
        <f t="shared" si="1749"/>
        <v>BO$15</v>
      </c>
      <c r="BP1474" s="211" t="str">
        <f t="shared" si="1749"/>
        <v>BP$15</v>
      </c>
      <c r="BQ1474" s="211" t="str">
        <f t="shared" si="1749"/>
        <v>BQ$15</v>
      </c>
      <c r="BR1474" s="211" t="str">
        <f t="shared" si="1749"/>
        <v>BR$15</v>
      </c>
      <c r="BS1474" s="211" t="str">
        <f t="shared" si="1749"/>
        <v>BS$15</v>
      </c>
      <c r="BT1474" s="211" t="str">
        <f t="shared" si="1749"/>
        <v>BT$15</v>
      </c>
      <c r="BU1474" s="211" t="str">
        <f t="shared" si="1749"/>
        <v>BU$15</v>
      </c>
      <c r="BV1474" s="211" t="str">
        <f t="shared" si="1749"/>
        <v>BV$15</v>
      </c>
      <c r="BW1474" s="211" t="str">
        <f t="shared" si="1749"/>
        <v>BW$15</v>
      </c>
      <c r="BX1474" s="211" t="str">
        <f t="shared" si="1749"/>
        <v>BX$15</v>
      </c>
      <c r="BY1474" s="211" t="str">
        <f t="shared" si="1749"/>
        <v>BY$15</v>
      </c>
      <c r="BZ1474" s="211" t="str">
        <f t="shared" si="1749"/>
        <v>BZ$15</v>
      </c>
      <c r="CA1474" s="211" t="str">
        <f t="shared" si="1749"/>
        <v>CA$15</v>
      </c>
      <c r="CB1474" s="211" t="str">
        <f t="shared" si="1749"/>
        <v>CB$15</v>
      </c>
      <c r="CC1474" s="211" t="str">
        <f t="shared" si="1749"/>
        <v>CC$15</v>
      </c>
      <c r="CD1474" s="211" t="str">
        <f t="shared" si="1749"/>
        <v>CD$15</v>
      </c>
      <c r="CE1474" s="211" t="str">
        <f t="shared" ref="CE1474:CL1474" si="1750">CE1461</f>
        <v>CE$15</v>
      </c>
      <c r="CF1474" s="211" t="str">
        <f t="shared" si="1750"/>
        <v>CF$15</v>
      </c>
      <c r="CG1474" s="211" t="str">
        <f t="shared" si="1750"/>
        <v>CG$15</v>
      </c>
      <c r="CH1474" s="211" t="str">
        <f t="shared" si="1750"/>
        <v>CH$15</v>
      </c>
      <c r="CI1474" s="211" t="str">
        <f t="shared" si="1750"/>
        <v>CI$15</v>
      </c>
      <c r="CJ1474" s="211" t="str">
        <f t="shared" si="1750"/>
        <v>CJ$15</v>
      </c>
      <c r="CK1474" s="211" t="str">
        <f t="shared" si="1750"/>
        <v>CK$15</v>
      </c>
      <c r="CL1474" s="211" t="str">
        <f t="shared" si="1750"/>
        <v>CL$15</v>
      </c>
    </row>
    <row r="1475" spans="2:90" x14ac:dyDescent="0.4">
      <c r="E1475" s="8"/>
      <c r="H1475" s="12"/>
      <c r="I1475" s="60"/>
      <c r="J1475" s="60"/>
      <c r="K1475" s="15"/>
      <c r="L1475" s="15"/>
      <c r="M1475" s="15"/>
      <c r="N1475" s="15"/>
      <c r="O1475" s="15"/>
      <c r="P1475" s="15"/>
      <c r="R1475" s="15"/>
      <c r="S1475" s="211"/>
      <c r="T1475" s="211"/>
      <c r="U1475" s="211"/>
      <c r="V1475" s="211"/>
      <c r="W1475" s="211"/>
      <c r="X1475" s="211"/>
      <c r="Y1475" s="211"/>
      <c r="Z1475" s="211"/>
      <c r="AA1475" s="211"/>
      <c r="AB1475" s="211"/>
      <c r="AC1475" s="211"/>
      <c r="AD1475" s="211"/>
      <c r="AE1475" s="211"/>
      <c r="AF1475" s="211"/>
      <c r="AG1475" s="211"/>
      <c r="AH1475" s="211"/>
      <c r="AI1475" s="211"/>
      <c r="AJ1475" s="211"/>
      <c r="AK1475" s="211"/>
      <c r="AL1475" s="211"/>
      <c r="AM1475" s="211"/>
      <c r="AN1475" s="211"/>
      <c r="AO1475" s="211"/>
      <c r="AP1475" s="211"/>
      <c r="AQ1475" s="211"/>
      <c r="AR1475" s="211"/>
      <c r="AS1475" s="211"/>
      <c r="AT1475" s="211"/>
      <c r="AU1475" s="211"/>
      <c r="AV1475" s="211"/>
      <c r="AW1475" s="211"/>
      <c r="AX1475" s="211"/>
      <c r="AY1475" s="211"/>
      <c r="AZ1475" s="211"/>
      <c r="BA1475" s="211"/>
      <c r="BB1475" s="211"/>
      <c r="BC1475" s="211"/>
      <c r="BD1475" s="211"/>
      <c r="BE1475" s="211"/>
      <c r="BF1475" s="211"/>
      <c r="BG1475" s="211"/>
      <c r="BH1475" s="211"/>
      <c r="BI1475" s="211"/>
      <c r="BJ1475" s="211"/>
      <c r="BK1475" s="211"/>
      <c r="BL1475" s="211"/>
      <c r="BM1475" s="211"/>
      <c r="BN1475" s="211"/>
      <c r="BO1475" s="211"/>
      <c r="BP1475" s="211"/>
      <c r="BQ1475" s="211"/>
      <c r="BR1475" s="211"/>
      <c r="BS1475" s="211"/>
      <c r="BT1475" s="211"/>
      <c r="BU1475" s="211"/>
      <c r="BV1475" s="211"/>
      <c r="BW1475" s="211"/>
      <c r="BX1475" s="211"/>
      <c r="BY1475" s="211"/>
      <c r="BZ1475" s="211"/>
      <c r="CA1475" s="211"/>
      <c r="CB1475" s="211"/>
      <c r="CC1475" s="211"/>
      <c r="CD1475" s="211"/>
      <c r="CE1475" s="211"/>
      <c r="CF1475" s="211"/>
      <c r="CG1475" s="211"/>
      <c r="CH1475" s="211"/>
      <c r="CI1475" s="211"/>
      <c r="CJ1475" s="211"/>
      <c r="CK1475" s="211"/>
      <c r="CL1475" s="211"/>
    </row>
    <row r="1476" spans="2:90" x14ac:dyDescent="0.4">
      <c r="B1476" s="171" t="s">
        <v>490</v>
      </c>
      <c r="E1476" s="8"/>
      <c r="H1476" s="189"/>
      <c r="I1476" s="190"/>
      <c r="J1476" s="190"/>
      <c r="K1476" s="191"/>
      <c r="L1476" s="191"/>
      <c r="M1476" s="191"/>
      <c r="N1476" s="191"/>
      <c r="O1476" s="191"/>
      <c r="P1476" s="191"/>
      <c r="R1476" s="191"/>
      <c r="S1476" s="192"/>
      <c r="T1476" s="192"/>
      <c r="U1476" s="192"/>
      <c r="V1476" s="192"/>
      <c r="W1476" s="192"/>
      <c r="X1476" s="192"/>
      <c r="Y1476" s="192"/>
      <c r="Z1476" s="192"/>
      <c r="AA1476" s="192"/>
      <c r="AB1476" s="192"/>
      <c r="AC1476" s="192"/>
      <c r="AD1476" s="192"/>
      <c r="AE1476" s="192"/>
      <c r="AF1476" s="192"/>
      <c r="AG1476" s="192"/>
      <c r="AH1476" s="192"/>
      <c r="AI1476" s="192"/>
      <c r="AJ1476" s="192"/>
      <c r="AK1476" s="192"/>
      <c r="AL1476" s="192"/>
      <c r="AM1476" s="192"/>
      <c r="AN1476" s="192"/>
      <c r="AO1476" s="192"/>
      <c r="AP1476" s="192"/>
      <c r="AQ1476" s="192"/>
      <c r="AR1476" s="192"/>
      <c r="AS1476" s="192"/>
      <c r="AT1476" s="192"/>
      <c r="AU1476" s="192"/>
      <c r="AV1476" s="192"/>
      <c r="AW1476" s="192"/>
      <c r="AX1476" s="192"/>
      <c r="AY1476" s="192"/>
      <c r="AZ1476" s="192"/>
      <c r="BA1476" s="192"/>
      <c r="BB1476" s="192"/>
      <c r="BC1476" s="192"/>
      <c r="BD1476" s="192"/>
      <c r="BE1476" s="192"/>
      <c r="BF1476" s="192"/>
      <c r="BG1476" s="192"/>
      <c r="BH1476" s="192"/>
      <c r="BI1476" s="192"/>
      <c r="BJ1476" s="192"/>
      <c r="BK1476" s="192"/>
      <c r="BL1476" s="192"/>
      <c r="BM1476" s="192"/>
      <c r="BN1476" s="192"/>
      <c r="BO1476" s="192"/>
      <c r="BP1476" s="192"/>
      <c r="BQ1476" s="192"/>
      <c r="BR1476" s="192"/>
      <c r="BS1476" s="192"/>
      <c r="BT1476" s="192"/>
      <c r="BU1476" s="192"/>
      <c r="BV1476" s="192"/>
      <c r="BW1476" s="192"/>
      <c r="BX1476" s="192"/>
      <c r="BY1476" s="192"/>
      <c r="BZ1476" s="192"/>
      <c r="CA1476" s="192"/>
      <c r="CB1476" s="192"/>
      <c r="CC1476" s="192"/>
      <c r="CD1476" s="192"/>
      <c r="CE1476" s="192"/>
      <c r="CF1476" s="192"/>
      <c r="CG1476" s="192"/>
      <c r="CH1476" s="192"/>
      <c r="CI1476" s="192"/>
      <c r="CJ1476" s="192"/>
      <c r="CK1476" s="192"/>
      <c r="CL1476" s="192"/>
    </row>
    <row r="1477" spans="2:90" x14ac:dyDescent="0.4">
      <c r="B1477" s="171" t="s">
        <v>492</v>
      </c>
      <c r="E1477" s="8"/>
      <c r="H1477" s="189"/>
      <c r="I1477" s="190"/>
      <c r="J1477" s="190"/>
      <c r="K1477" s="191"/>
      <c r="L1477" s="191"/>
      <c r="M1477" s="191"/>
      <c r="N1477" s="191"/>
      <c r="O1477" s="191"/>
      <c r="P1477" s="191"/>
      <c r="R1477" s="191"/>
      <c r="S1477" s="192"/>
      <c r="T1477" s="192"/>
      <c r="U1477" s="192"/>
      <c r="V1477" s="192"/>
      <c r="W1477" s="192"/>
      <c r="X1477" s="192"/>
      <c r="Y1477" s="192"/>
      <c r="Z1477" s="192"/>
      <c r="AA1477" s="192"/>
      <c r="AB1477" s="192"/>
      <c r="AC1477" s="192"/>
      <c r="AD1477" s="192"/>
      <c r="AE1477" s="192"/>
      <c r="AF1477" s="192"/>
      <c r="AG1477" s="192"/>
      <c r="AH1477" s="192"/>
      <c r="AI1477" s="192"/>
      <c r="AJ1477" s="192"/>
      <c r="AK1477" s="192"/>
      <c r="AL1477" s="192"/>
      <c r="AM1477" s="192"/>
      <c r="AN1477" s="192"/>
      <c r="AO1477" s="192"/>
      <c r="AP1477" s="192"/>
      <c r="AQ1477" s="192"/>
      <c r="AR1477" s="192"/>
      <c r="AS1477" s="192"/>
      <c r="AT1477" s="192"/>
      <c r="AU1477" s="192"/>
      <c r="AV1477" s="192"/>
      <c r="AW1477" s="192"/>
      <c r="AX1477" s="192"/>
      <c r="AY1477" s="192"/>
      <c r="AZ1477" s="192"/>
      <c r="BA1477" s="192"/>
      <c r="BB1477" s="192"/>
      <c r="BC1477" s="192"/>
      <c r="BD1477" s="192"/>
      <c r="BE1477" s="192"/>
      <c r="BF1477" s="192"/>
      <c r="BG1477" s="192"/>
      <c r="BH1477" s="192"/>
      <c r="BI1477" s="192"/>
      <c r="BJ1477" s="192"/>
      <c r="BK1477" s="192"/>
      <c r="BL1477" s="192"/>
      <c r="BM1477" s="192"/>
      <c r="BN1477" s="192"/>
      <c r="BO1477" s="192"/>
      <c r="BP1477" s="192"/>
      <c r="BQ1477" s="192"/>
      <c r="BR1477" s="192"/>
      <c r="BS1477" s="192"/>
      <c r="BT1477" s="192"/>
      <c r="BU1477" s="192"/>
      <c r="BV1477" s="192"/>
      <c r="BW1477" s="192"/>
      <c r="BX1477" s="192"/>
      <c r="BY1477" s="192"/>
      <c r="BZ1477" s="192"/>
      <c r="CA1477" s="192"/>
      <c r="CB1477" s="192"/>
      <c r="CC1477" s="192"/>
      <c r="CD1477" s="192"/>
      <c r="CE1477" s="192"/>
      <c r="CF1477" s="192"/>
      <c r="CG1477" s="192"/>
      <c r="CH1477" s="192"/>
      <c r="CI1477" s="192"/>
      <c r="CJ1477" s="192"/>
      <c r="CK1477" s="192"/>
      <c r="CL1477" s="192"/>
    </row>
    <row r="1478" spans="2:90" x14ac:dyDescent="0.4">
      <c r="B1478" s="171" t="s">
        <v>461</v>
      </c>
      <c r="E1478" s="8"/>
      <c r="H1478" s="170"/>
      <c r="I1478" s="172"/>
      <c r="J1478" s="172"/>
      <c r="K1478" s="193"/>
      <c r="L1478" s="193"/>
      <c r="M1478" s="193"/>
      <c r="N1478" s="193"/>
      <c r="O1478" s="193"/>
      <c r="P1478" s="193"/>
      <c r="R1478" s="194"/>
      <c r="S1478" s="195" t="str">
        <f t="shared" ref="S1478:CD1478" si="1751">S$16</f>
        <v>S$12</v>
      </c>
      <c r="T1478" s="195" t="str">
        <f t="shared" si="1751"/>
        <v>T$12</v>
      </c>
      <c r="U1478" s="195" t="str">
        <f t="shared" si="1751"/>
        <v>U$12</v>
      </c>
      <c r="V1478" s="195" t="str">
        <f t="shared" si="1751"/>
        <v>V$12</v>
      </c>
      <c r="W1478" s="195" t="str">
        <f t="shared" si="1751"/>
        <v>W$12</v>
      </c>
      <c r="X1478" s="195" t="str">
        <f t="shared" si="1751"/>
        <v>X$12</v>
      </c>
      <c r="Y1478" s="195" t="str">
        <f t="shared" si="1751"/>
        <v>Y$12</v>
      </c>
      <c r="Z1478" s="195" t="str">
        <f t="shared" si="1751"/>
        <v>Z$12</v>
      </c>
      <c r="AA1478" s="195" t="str">
        <f t="shared" si="1751"/>
        <v>AA$12</v>
      </c>
      <c r="AB1478" s="195" t="str">
        <f t="shared" si="1751"/>
        <v>AB$12</v>
      </c>
      <c r="AC1478" s="195" t="str">
        <f t="shared" si="1751"/>
        <v>AC$12</v>
      </c>
      <c r="AD1478" s="195" t="str">
        <f t="shared" si="1751"/>
        <v>AD$12</v>
      </c>
      <c r="AE1478" s="195" t="str">
        <f t="shared" si="1751"/>
        <v>AE$12</v>
      </c>
      <c r="AF1478" s="195" t="str">
        <f t="shared" si="1751"/>
        <v>AF$12</v>
      </c>
      <c r="AG1478" s="195" t="str">
        <f t="shared" si="1751"/>
        <v>AG$12</v>
      </c>
      <c r="AH1478" s="195" t="str">
        <f t="shared" si="1751"/>
        <v>AH$12</v>
      </c>
      <c r="AI1478" s="195" t="str">
        <f t="shared" si="1751"/>
        <v>AI$12</v>
      </c>
      <c r="AJ1478" s="195" t="str">
        <f t="shared" si="1751"/>
        <v>AJ$12</v>
      </c>
      <c r="AK1478" s="195" t="str">
        <f t="shared" si="1751"/>
        <v>AK$12</v>
      </c>
      <c r="AL1478" s="195" t="str">
        <f t="shared" si="1751"/>
        <v>AL$12</v>
      </c>
      <c r="AM1478" s="195" t="str">
        <f t="shared" si="1751"/>
        <v>AM$12</v>
      </c>
      <c r="AN1478" s="195" t="str">
        <f t="shared" si="1751"/>
        <v>AN$12</v>
      </c>
      <c r="AO1478" s="195" t="str">
        <f t="shared" si="1751"/>
        <v>AO$12</v>
      </c>
      <c r="AP1478" s="195" t="str">
        <f t="shared" si="1751"/>
        <v>AP$12</v>
      </c>
      <c r="AQ1478" s="195" t="str">
        <f t="shared" si="1751"/>
        <v>AQ$12</v>
      </c>
      <c r="AR1478" s="195" t="str">
        <f t="shared" si="1751"/>
        <v>AR$12</v>
      </c>
      <c r="AS1478" s="195" t="str">
        <f t="shared" si="1751"/>
        <v>AS$12</v>
      </c>
      <c r="AT1478" s="195" t="str">
        <f t="shared" si="1751"/>
        <v>AT$12</v>
      </c>
      <c r="AU1478" s="195" t="str">
        <f t="shared" si="1751"/>
        <v>AU$12</v>
      </c>
      <c r="AV1478" s="195" t="str">
        <f t="shared" si="1751"/>
        <v>AV$12</v>
      </c>
      <c r="AW1478" s="195" t="str">
        <f t="shared" si="1751"/>
        <v>AW$12</v>
      </c>
      <c r="AX1478" s="195" t="str">
        <f t="shared" si="1751"/>
        <v>AX$12</v>
      </c>
      <c r="AY1478" s="195" t="str">
        <f t="shared" si="1751"/>
        <v>AY$12</v>
      </c>
      <c r="AZ1478" s="195" t="str">
        <f t="shared" si="1751"/>
        <v>AZ$12</v>
      </c>
      <c r="BA1478" s="195" t="str">
        <f t="shared" si="1751"/>
        <v>BA$12</v>
      </c>
      <c r="BB1478" s="195" t="str">
        <f t="shared" si="1751"/>
        <v>BB$12</v>
      </c>
      <c r="BC1478" s="195" t="str">
        <f t="shared" si="1751"/>
        <v>BC$12</v>
      </c>
      <c r="BD1478" s="195" t="str">
        <f t="shared" si="1751"/>
        <v>BD$12</v>
      </c>
      <c r="BE1478" s="195" t="str">
        <f t="shared" si="1751"/>
        <v>BE$12</v>
      </c>
      <c r="BF1478" s="195" t="str">
        <f t="shared" si="1751"/>
        <v>BF$12</v>
      </c>
      <c r="BG1478" s="195" t="str">
        <f t="shared" si="1751"/>
        <v>BG$12</v>
      </c>
      <c r="BH1478" s="195" t="str">
        <f t="shared" si="1751"/>
        <v>BH$12</v>
      </c>
      <c r="BI1478" s="195" t="str">
        <f t="shared" si="1751"/>
        <v>BI$12</v>
      </c>
      <c r="BJ1478" s="195" t="str">
        <f t="shared" si="1751"/>
        <v>BJ$12</v>
      </c>
      <c r="BK1478" s="195" t="str">
        <f t="shared" si="1751"/>
        <v>BK$12</v>
      </c>
      <c r="BL1478" s="195" t="str">
        <f t="shared" si="1751"/>
        <v>BL$12</v>
      </c>
      <c r="BM1478" s="195" t="str">
        <f t="shared" si="1751"/>
        <v>BM$12</v>
      </c>
      <c r="BN1478" s="195" t="str">
        <f t="shared" si="1751"/>
        <v>BN$12</v>
      </c>
      <c r="BO1478" s="195" t="str">
        <f t="shared" si="1751"/>
        <v>BO$12</v>
      </c>
      <c r="BP1478" s="195" t="str">
        <f t="shared" si="1751"/>
        <v>BP$12</v>
      </c>
      <c r="BQ1478" s="195" t="str">
        <f t="shared" si="1751"/>
        <v>BQ$12</v>
      </c>
      <c r="BR1478" s="195" t="str">
        <f t="shared" si="1751"/>
        <v>BR$12</v>
      </c>
      <c r="BS1478" s="195" t="str">
        <f t="shared" si="1751"/>
        <v>BS$12</v>
      </c>
      <c r="BT1478" s="195" t="str">
        <f t="shared" si="1751"/>
        <v>BT$12</v>
      </c>
      <c r="BU1478" s="195" t="str">
        <f t="shared" si="1751"/>
        <v>BU$12</v>
      </c>
      <c r="BV1478" s="195" t="str">
        <f t="shared" si="1751"/>
        <v>BV$12</v>
      </c>
      <c r="BW1478" s="195" t="str">
        <f t="shared" si="1751"/>
        <v>BW$12</v>
      </c>
      <c r="BX1478" s="195" t="str">
        <f t="shared" si="1751"/>
        <v>BX$12</v>
      </c>
      <c r="BY1478" s="195" t="str">
        <f t="shared" si="1751"/>
        <v>BY$12</v>
      </c>
      <c r="BZ1478" s="195" t="str">
        <f t="shared" si="1751"/>
        <v>BZ$12</v>
      </c>
      <c r="CA1478" s="195" t="str">
        <f t="shared" si="1751"/>
        <v>CA$12</v>
      </c>
      <c r="CB1478" s="195" t="str">
        <f t="shared" si="1751"/>
        <v>CB$12</v>
      </c>
      <c r="CC1478" s="195" t="str">
        <f t="shared" si="1751"/>
        <v>CC$12</v>
      </c>
      <c r="CD1478" s="195" t="str">
        <f t="shared" si="1751"/>
        <v>CD$12</v>
      </c>
      <c r="CE1478" s="195" t="str">
        <f t="shared" ref="CE1478:CL1478" si="1752">CE$16</f>
        <v>CE$12</v>
      </c>
      <c r="CF1478" s="195" t="str">
        <f t="shared" si="1752"/>
        <v>CF$12</v>
      </c>
      <c r="CG1478" s="195" t="str">
        <f t="shared" si="1752"/>
        <v>CG$12</v>
      </c>
      <c r="CH1478" s="195" t="str">
        <f t="shared" si="1752"/>
        <v>CH$12</v>
      </c>
      <c r="CI1478" s="195" t="str">
        <f t="shared" si="1752"/>
        <v>CI$12</v>
      </c>
      <c r="CJ1478" s="195" t="str">
        <f t="shared" si="1752"/>
        <v>CJ$12</v>
      </c>
      <c r="CK1478" s="195" t="str">
        <f t="shared" si="1752"/>
        <v>CK$12</v>
      </c>
      <c r="CL1478" s="195" t="str">
        <f t="shared" si="1752"/>
        <v>CL$12</v>
      </c>
    </row>
    <row r="1479" spans="2:90" x14ac:dyDescent="0.4">
      <c r="B1479" s="171" t="s">
        <v>462</v>
      </c>
      <c r="E1479" s="8"/>
      <c r="H1479" s="170"/>
      <c r="I1479" s="172"/>
      <c r="J1479" s="172"/>
      <c r="K1479" s="193"/>
      <c r="L1479" s="193"/>
      <c r="M1479" s="193"/>
      <c r="N1479" s="193"/>
      <c r="O1479" s="193"/>
      <c r="P1479" s="193"/>
      <c r="R1479" s="194"/>
      <c r="S1479" s="195" t="str">
        <f t="shared" ref="S1479:CD1479" si="1753">S$17</f>
        <v>S$13</v>
      </c>
      <c r="T1479" s="195" t="str">
        <f t="shared" si="1753"/>
        <v>T$13</v>
      </c>
      <c r="U1479" s="195" t="str">
        <f t="shared" si="1753"/>
        <v>U$13</v>
      </c>
      <c r="V1479" s="195" t="str">
        <f t="shared" si="1753"/>
        <v>V$13</v>
      </c>
      <c r="W1479" s="195" t="str">
        <f t="shared" si="1753"/>
        <v>W$13</v>
      </c>
      <c r="X1479" s="195" t="str">
        <f t="shared" si="1753"/>
        <v>X$13</v>
      </c>
      <c r="Y1479" s="195" t="str">
        <f t="shared" si="1753"/>
        <v>Y$13</v>
      </c>
      <c r="Z1479" s="195" t="str">
        <f t="shared" si="1753"/>
        <v>Z$13</v>
      </c>
      <c r="AA1479" s="195" t="str">
        <f t="shared" si="1753"/>
        <v>AA$13</v>
      </c>
      <c r="AB1479" s="195" t="str">
        <f t="shared" si="1753"/>
        <v>AB$13</v>
      </c>
      <c r="AC1479" s="195" t="str">
        <f t="shared" si="1753"/>
        <v>AC$13</v>
      </c>
      <c r="AD1479" s="195" t="str">
        <f t="shared" si="1753"/>
        <v>AD$13</v>
      </c>
      <c r="AE1479" s="195" t="str">
        <f t="shared" si="1753"/>
        <v>AE$13</v>
      </c>
      <c r="AF1479" s="195" t="str">
        <f t="shared" si="1753"/>
        <v>AF$13</v>
      </c>
      <c r="AG1479" s="195" t="str">
        <f t="shared" si="1753"/>
        <v>AG$13</v>
      </c>
      <c r="AH1479" s="195" t="str">
        <f t="shared" si="1753"/>
        <v>AH$13</v>
      </c>
      <c r="AI1479" s="195" t="str">
        <f t="shared" si="1753"/>
        <v>AI$13</v>
      </c>
      <c r="AJ1479" s="195" t="str">
        <f t="shared" si="1753"/>
        <v>AJ$13</v>
      </c>
      <c r="AK1479" s="195" t="str">
        <f t="shared" si="1753"/>
        <v>AK$13</v>
      </c>
      <c r="AL1479" s="195" t="str">
        <f t="shared" si="1753"/>
        <v>AL$13</v>
      </c>
      <c r="AM1479" s="195" t="str">
        <f t="shared" si="1753"/>
        <v>AM$13</v>
      </c>
      <c r="AN1479" s="195" t="str">
        <f t="shared" si="1753"/>
        <v>AN$13</v>
      </c>
      <c r="AO1479" s="195" t="str">
        <f t="shared" si="1753"/>
        <v>AO$13</v>
      </c>
      <c r="AP1479" s="195" t="str">
        <f t="shared" si="1753"/>
        <v>AP$13</v>
      </c>
      <c r="AQ1479" s="195" t="str">
        <f t="shared" si="1753"/>
        <v>AQ$13</v>
      </c>
      <c r="AR1479" s="195" t="str">
        <f t="shared" si="1753"/>
        <v>AR$13</v>
      </c>
      <c r="AS1479" s="195" t="str">
        <f t="shared" si="1753"/>
        <v>AS$13</v>
      </c>
      <c r="AT1479" s="195" t="str">
        <f t="shared" si="1753"/>
        <v>AT$13</v>
      </c>
      <c r="AU1479" s="195" t="str">
        <f t="shared" si="1753"/>
        <v>AU$13</v>
      </c>
      <c r="AV1479" s="195" t="str">
        <f t="shared" si="1753"/>
        <v>AV$13</v>
      </c>
      <c r="AW1479" s="195" t="str">
        <f t="shared" si="1753"/>
        <v>AW$13</v>
      </c>
      <c r="AX1479" s="195" t="str">
        <f t="shared" si="1753"/>
        <v>AX$13</v>
      </c>
      <c r="AY1479" s="195" t="str">
        <f t="shared" si="1753"/>
        <v>AY$13</v>
      </c>
      <c r="AZ1479" s="195" t="str">
        <f t="shared" si="1753"/>
        <v>AZ$13</v>
      </c>
      <c r="BA1479" s="195" t="str">
        <f t="shared" si="1753"/>
        <v>BA$13</v>
      </c>
      <c r="BB1479" s="195" t="str">
        <f t="shared" si="1753"/>
        <v>BB$13</v>
      </c>
      <c r="BC1479" s="195" t="str">
        <f t="shared" si="1753"/>
        <v>BC$13</v>
      </c>
      <c r="BD1479" s="195" t="str">
        <f t="shared" si="1753"/>
        <v>BD$13</v>
      </c>
      <c r="BE1479" s="195" t="str">
        <f t="shared" si="1753"/>
        <v>BE$13</v>
      </c>
      <c r="BF1479" s="195" t="str">
        <f t="shared" si="1753"/>
        <v>BF$13</v>
      </c>
      <c r="BG1479" s="195" t="str">
        <f t="shared" si="1753"/>
        <v>BG$13</v>
      </c>
      <c r="BH1479" s="195" t="str">
        <f t="shared" si="1753"/>
        <v>BH$13</v>
      </c>
      <c r="BI1479" s="195" t="str">
        <f t="shared" si="1753"/>
        <v>BI$13</v>
      </c>
      <c r="BJ1479" s="195" t="str">
        <f t="shared" si="1753"/>
        <v>BJ$13</v>
      </c>
      <c r="BK1479" s="195" t="str">
        <f t="shared" si="1753"/>
        <v>BK$13</v>
      </c>
      <c r="BL1479" s="195" t="str">
        <f t="shared" si="1753"/>
        <v>BL$13</v>
      </c>
      <c r="BM1479" s="195" t="str">
        <f t="shared" si="1753"/>
        <v>BM$13</v>
      </c>
      <c r="BN1479" s="195" t="str">
        <f t="shared" si="1753"/>
        <v>BN$13</v>
      </c>
      <c r="BO1479" s="195" t="str">
        <f t="shared" si="1753"/>
        <v>BO$13</v>
      </c>
      <c r="BP1479" s="195" t="str">
        <f t="shared" si="1753"/>
        <v>BP$13</v>
      </c>
      <c r="BQ1479" s="195" t="str">
        <f t="shared" si="1753"/>
        <v>BQ$13</v>
      </c>
      <c r="BR1479" s="195" t="str">
        <f t="shared" si="1753"/>
        <v>BR$13</v>
      </c>
      <c r="BS1479" s="195" t="str">
        <f t="shared" si="1753"/>
        <v>BS$13</v>
      </c>
      <c r="BT1479" s="195" t="str">
        <f t="shared" si="1753"/>
        <v>BT$13</v>
      </c>
      <c r="BU1479" s="195" t="str">
        <f t="shared" si="1753"/>
        <v>BU$13</v>
      </c>
      <c r="BV1479" s="195" t="str">
        <f t="shared" si="1753"/>
        <v>BV$13</v>
      </c>
      <c r="BW1479" s="195" t="str">
        <f t="shared" si="1753"/>
        <v>BW$13</v>
      </c>
      <c r="BX1479" s="195" t="str">
        <f t="shared" si="1753"/>
        <v>BX$13</v>
      </c>
      <c r="BY1479" s="195" t="str">
        <f t="shared" si="1753"/>
        <v>BY$13</v>
      </c>
      <c r="BZ1479" s="195" t="str">
        <f t="shared" si="1753"/>
        <v>BZ$13</v>
      </c>
      <c r="CA1479" s="195" t="str">
        <f t="shared" si="1753"/>
        <v>CA$13</v>
      </c>
      <c r="CB1479" s="195" t="str">
        <f t="shared" si="1753"/>
        <v>CB$13</v>
      </c>
      <c r="CC1479" s="195" t="str">
        <f t="shared" si="1753"/>
        <v>CC$13</v>
      </c>
      <c r="CD1479" s="195" t="str">
        <f t="shared" si="1753"/>
        <v>CD$13</v>
      </c>
      <c r="CE1479" s="195" t="str">
        <f t="shared" ref="CE1479:CL1479" si="1754">CE$17</f>
        <v>CE$13</v>
      </c>
      <c r="CF1479" s="195" t="str">
        <f t="shared" si="1754"/>
        <v>CF$13</v>
      </c>
      <c r="CG1479" s="195" t="str">
        <f t="shared" si="1754"/>
        <v>CG$13</v>
      </c>
      <c r="CH1479" s="195" t="str">
        <f t="shared" si="1754"/>
        <v>CH$13</v>
      </c>
      <c r="CI1479" s="195" t="str">
        <f t="shared" si="1754"/>
        <v>CI$13</v>
      </c>
      <c r="CJ1479" s="195" t="str">
        <f t="shared" si="1754"/>
        <v>CJ$13</v>
      </c>
      <c r="CK1479" s="195" t="str">
        <f t="shared" si="1754"/>
        <v>CK$13</v>
      </c>
      <c r="CL1479" s="195" t="str">
        <f t="shared" si="1754"/>
        <v>CL$13</v>
      </c>
    </row>
    <row r="1480" spans="2:90" x14ac:dyDescent="0.4">
      <c r="B1480" s="171" t="s">
        <v>491</v>
      </c>
      <c r="E1480" s="8"/>
      <c r="H1480" s="196"/>
      <c r="I1480" s="197"/>
      <c r="J1480" s="197"/>
      <c r="K1480" s="198"/>
      <c r="L1480" s="198"/>
      <c r="M1480" s="198"/>
      <c r="N1480" s="198"/>
      <c r="O1480" s="198"/>
      <c r="P1480" s="198"/>
      <c r="R1480" s="198"/>
      <c r="S1480" s="170"/>
      <c r="T1480" s="170"/>
      <c r="U1480" s="170"/>
      <c r="V1480" s="170"/>
      <c r="W1480" s="170"/>
      <c r="X1480" s="170"/>
      <c r="Y1480" s="170"/>
      <c r="Z1480" s="170"/>
      <c r="AA1480" s="170"/>
      <c r="AB1480" s="170"/>
      <c r="AC1480" s="170"/>
      <c r="AD1480" s="170"/>
      <c r="AE1480" s="170"/>
      <c r="AF1480" s="170"/>
      <c r="AG1480" s="170"/>
      <c r="AH1480" s="170"/>
      <c r="AI1480" s="170"/>
      <c r="AJ1480" s="170"/>
      <c r="AK1480" s="170"/>
      <c r="AL1480" s="170"/>
      <c r="AM1480" s="170"/>
      <c r="AN1480" s="170"/>
      <c r="AO1480" s="170"/>
      <c r="AP1480" s="170"/>
      <c r="AQ1480" s="170"/>
      <c r="AR1480" s="170"/>
      <c r="AS1480" s="170"/>
      <c r="AT1480" s="170"/>
      <c r="AU1480" s="170"/>
      <c r="AV1480" s="170"/>
      <c r="AW1480" s="170"/>
      <c r="AX1480" s="170"/>
      <c r="AY1480" s="170"/>
      <c r="AZ1480" s="170"/>
      <c r="BA1480" s="170"/>
      <c r="BB1480" s="170"/>
      <c r="BC1480" s="170"/>
      <c r="BD1480" s="170"/>
      <c r="BE1480" s="170"/>
      <c r="BF1480" s="170"/>
      <c r="BG1480" s="170"/>
      <c r="BH1480" s="170"/>
      <c r="BI1480" s="170"/>
      <c r="BJ1480" s="170"/>
      <c r="BK1480" s="170"/>
      <c r="BL1480" s="170"/>
      <c r="BM1480" s="170"/>
      <c r="BN1480" s="170"/>
      <c r="BO1480" s="170"/>
      <c r="BP1480" s="170"/>
      <c r="BQ1480" s="170"/>
      <c r="BR1480" s="170"/>
      <c r="BS1480" s="170"/>
      <c r="BT1480" s="170"/>
      <c r="BU1480" s="170"/>
      <c r="BV1480" s="170"/>
      <c r="BW1480" s="170"/>
      <c r="BX1480" s="170"/>
      <c r="BY1480" s="170"/>
      <c r="BZ1480" s="170"/>
      <c r="CA1480" s="170"/>
      <c r="CB1480" s="170"/>
      <c r="CC1480" s="170"/>
      <c r="CD1480" s="170"/>
      <c r="CE1480" s="170"/>
      <c r="CF1480" s="170"/>
      <c r="CG1480" s="170"/>
      <c r="CH1480" s="170"/>
      <c r="CI1480" s="170"/>
      <c r="CJ1480" s="170"/>
      <c r="CK1480" s="170"/>
      <c r="CL1480" s="170"/>
    </row>
    <row r="1481" spans="2:90" x14ac:dyDescent="0.4">
      <c r="B1481" s="171" t="s">
        <v>505</v>
      </c>
      <c r="E1481" s="8"/>
      <c r="H1481" s="196"/>
      <c r="I1481" s="197"/>
      <c r="J1481" s="197"/>
      <c r="K1481" s="198"/>
      <c r="L1481" s="198"/>
      <c r="M1481" s="198"/>
      <c r="N1481" s="198"/>
      <c r="O1481" s="198"/>
      <c r="P1481" s="198"/>
      <c r="R1481" s="198"/>
      <c r="S1481" s="186"/>
      <c r="T1481" s="186"/>
      <c r="U1481" s="186"/>
      <c r="V1481" s="186"/>
      <c r="W1481" s="186"/>
      <c r="X1481" s="186"/>
      <c r="Y1481" s="186"/>
      <c r="Z1481" s="186"/>
      <c r="AA1481" s="186"/>
      <c r="AB1481" s="186"/>
      <c r="AC1481" s="186"/>
      <c r="AD1481" s="186"/>
      <c r="AE1481" s="186"/>
      <c r="AF1481" s="186"/>
      <c r="AG1481" s="186"/>
      <c r="AH1481" s="186"/>
      <c r="AI1481" s="186"/>
      <c r="AJ1481" s="186"/>
      <c r="AK1481" s="186"/>
      <c r="AL1481" s="186"/>
      <c r="AM1481" s="186"/>
      <c r="AN1481" s="186"/>
      <c r="AO1481" s="186"/>
      <c r="AP1481" s="186"/>
      <c r="AQ1481" s="186"/>
      <c r="AR1481" s="186"/>
      <c r="AS1481" s="186"/>
      <c r="AT1481" s="186"/>
      <c r="AU1481" s="186"/>
      <c r="AV1481" s="186"/>
      <c r="AW1481" s="186"/>
      <c r="AX1481" s="186"/>
      <c r="AY1481" s="186"/>
      <c r="AZ1481" s="186"/>
      <c r="BA1481" s="186"/>
      <c r="BB1481" s="186"/>
      <c r="BC1481" s="186"/>
      <c r="BD1481" s="186"/>
      <c r="BE1481" s="186"/>
      <c r="BF1481" s="186"/>
      <c r="BG1481" s="186"/>
      <c r="BH1481" s="186"/>
      <c r="BI1481" s="186"/>
      <c r="BJ1481" s="186"/>
      <c r="BK1481" s="186"/>
      <c r="BL1481" s="186"/>
      <c r="BM1481" s="186"/>
      <c r="BN1481" s="186"/>
      <c r="BO1481" s="186"/>
      <c r="BP1481" s="186"/>
      <c r="BQ1481" s="186"/>
      <c r="BR1481" s="186"/>
      <c r="BS1481" s="186"/>
      <c r="BT1481" s="186"/>
      <c r="BU1481" s="186"/>
      <c r="BV1481" s="186"/>
      <c r="BW1481" s="186"/>
      <c r="BX1481" s="186"/>
      <c r="BY1481" s="186"/>
      <c r="BZ1481" s="186"/>
      <c r="CA1481" s="186"/>
      <c r="CB1481" s="186"/>
      <c r="CC1481" s="186"/>
      <c r="CD1481" s="186"/>
      <c r="CE1481" s="186"/>
      <c r="CF1481" s="186"/>
      <c r="CG1481" s="186"/>
      <c r="CH1481" s="186"/>
      <c r="CI1481" s="186"/>
      <c r="CJ1481" s="186"/>
      <c r="CK1481" s="186"/>
      <c r="CL1481" s="186"/>
    </row>
    <row r="1482" spans="2:90" x14ac:dyDescent="0.4">
      <c r="B1482" s="171" t="s">
        <v>463</v>
      </c>
      <c r="E1482" s="8"/>
      <c r="H1482" s="196"/>
      <c r="I1482" s="197"/>
      <c r="J1482" s="197"/>
      <c r="K1482" s="198"/>
      <c r="L1482" s="198"/>
      <c r="M1482" s="198"/>
      <c r="N1482" s="198"/>
      <c r="O1482" s="198"/>
      <c r="P1482" s="198"/>
      <c r="R1482" s="198"/>
      <c r="S1482" s="186" t="str">
        <f t="shared" ref="S1482:CD1482" si="1755">S$18</f>
        <v>S$14</v>
      </c>
      <c r="T1482" s="186" t="str">
        <f t="shared" si="1755"/>
        <v>T$14</v>
      </c>
      <c r="U1482" s="186" t="str">
        <f t="shared" si="1755"/>
        <v>U$14</v>
      </c>
      <c r="V1482" s="186" t="str">
        <f t="shared" si="1755"/>
        <v>V$14</v>
      </c>
      <c r="W1482" s="186" t="str">
        <f t="shared" si="1755"/>
        <v>W$14</v>
      </c>
      <c r="X1482" s="186" t="str">
        <f t="shared" si="1755"/>
        <v>X$14</v>
      </c>
      <c r="Y1482" s="186" t="str">
        <f t="shared" si="1755"/>
        <v>Y$14</v>
      </c>
      <c r="Z1482" s="186" t="str">
        <f t="shared" si="1755"/>
        <v>Z$14</v>
      </c>
      <c r="AA1482" s="186" t="str">
        <f t="shared" si="1755"/>
        <v>AA$14</v>
      </c>
      <c r="AB1482" s="186" t="str">
        <f t="shared" si="1755"/>
        <v>AB$14</v>
      </c>
      <c r="AC1482" s="186" t="str">
        <f t="shared" si="1755"/>
        <v>AC$14</v>
      </c>
      <c r="AD1482" s="186" t="str">
        <f t="shared" si="1755"/>
        <v>AD$14</v>
      </c>
      <c r="AE1482" s="186" t="str">
        <f t="shared" si="1755"/>
        <v>AE$14</v>
      </c>
      <c r="AF1482" s="186" t="str">
        <f t="shared" si="1755"/>
        <v>AF$14</v>
      </c>
      <c r="AG1482" s="186" t="str">
        <f t="shared" si="1755"/>
        <v>AG$14</v>
      </c>
      <c r="AH1482" s="186" t="str">
        <f t="shared" si="1755"/>
        <v>AH$14</v>
      </c>
      <c r="AI1482" s="186" t="str">
        <f t="shared" si="1755"/>
        <v>AI$14</v>
      </c>
      <c r="AJ1482" s="186" t="str">
        <f t="shared" si="1755"/>
        <v>AJ$14</v>
      </c>
      <c r="AK1482" s="186" t="str">
        <f t="shared" si="1755"/>
        <v>AK$14</v>
      </c>
      <c r="AL1482" s="186" t="str">
        <f t="shared" si="1755"/>
        <v>AL$14</v>
      </c>
      <c r="AM1482" s="186" t="str">
        <f t="shared" si="1755"/>
        <v>AM$14</v>
      </c>
      <c r="AN1482" s="186" t="str">
        <f t="shared" si="1755"/>
        <v>AN$14</v>
      </c>
      <c r="AO1482" s="186" t="str">
        <f t="shared" si="1755"/>
        <v>AO$14</v>
      </c>
      <c r="AP1482" s="186" t="str">
        <f t="shared" si="1755"/>
        <v>AP$14</v>
      </c>
      <c r="AQ1482" s="186" t="str">
        <f t="shared" si="1755"/>
        <v>AQ$14</v>
      </c>
      <c r="AR1482" s="186" t="str">
        <f t="shared" si="1755"/>
        <v>AR$14</v>
      </c>
      <c r="AS1482" s="186" t="str">
        <f t="shared" si="1755"/>
        <v>AS$14</v>
      </c>
      <c r="AT1482" s="186" t="str">
        <f t="shared" si="1755"/>
        <v>AT$14</v>
      </c>
      <c r="AU1482" s="186" t="str">
        <f t="shared" si="1755"/>
        <v>AU$14</v>
      </c>
      <c r="AV1482" s="186" t="str">
        <f t="shared" si="1755"/>
        <v>AV$14</v>
      </c>
      <c r="AW1482" s="186" t="str">
        <f t="shared" si="1755"/>
        <v>AW$14</v>
      </c>
      <c r="AX1482" s="186" t="str">
        <f t="shared" si="1755"/>
        <v>AX$14</v>
      </c>
      <c r="AY1482" s="186" t="str">
        <f t="shared" si="1755"/>
        <v>AY$14</v>
      </c>
      <c r="AZ1482" s="186" t="str">
        <f t="shared" si="1755"/>
        <v>AZ$14</v>
      </c>
      <c r="BA1482" s="186" t="str">
        <f t="shared" si="1755"/>
        <v>BA$14</v>
      </c>
      <c r="BB1482" s="186" t="str">
        <f t="shared" si="1755"/>
        <v>BB$14</v>
      </c>
      <c r="BC1482" s="186" t="str">
        <f t="shared" si="1755"/>
        <v>BC$14</v>
      </c>
      <c r="BD1482" s="186" t="str">
        <f t="shared" si="1755"/>
        <v>BD$14</v>
      </c>
      <c r="BE1482" s="186" t="str">
        <f t="shared" si="1755"/>
        <v>BE$14</v>
      </c>
      <c r="BF1482" s="186" t="str">
        <f t="shared" si="1755"/>
        <v>BF$14</v>
      </c>
      <c r="BG1482" s="186" t="str">
        <f t="shared" si="1755"/>
        <v>BG$14</v>
      </c>
      <c r="BH1482" s="186" t="str">
        <f t="shared" si="1755"/>
        <v>BH$14</v>
      </c>
      <c r="BI1482" s="186" t="str">
        <f t="shared" si="1755"/>
        <v>BI$14</v>
      </c>
      <c r="BJ1482" s="186" t="str">
        <f t="shared" si="1755"/>
        <v>BJ$14</v>
      </c>
      <c r="BK1482" s="186" t="str">
        <f t="shared" si="1755"/>
        <v>BK$14</v>
      </c>
      <c r="BL1482" s="186" t="str">
        <f t="shared" si="1755"/>
        <v>BL$14</v>
      </c>
      <c r="BM1482" s="186" t="str">
        <f t="shared" si="1755"/>
        <v>BM$14</v>
      </c>
      <c r="BN1482" s="186" t="str">
        <f t="shared" si="1755"/>
        <v>BN$14</v>
      </c>
      <c r="BO1482" s="186" t="str">
        <f t="shared" si="1755"/>
        <v>BO$14</v>
      </c>
      <c r="BP1482" s="186" t="str">
        <f t="shared" si="1755"/>
        <v>BP$14</v>
      </c>
      <c r="BQ1482" s="186" t="str">
        <f t="shared" si="1755"/>
        <v>BQ$14</v>
      </c>
      <c r="BR1482" s="186" t="str">
        <f t="shared" si="1755"/>
        <v>BR$14</v>
      </c>
      <c r="BS1482" s="186" t="str">
        <f t="shared" si="1755"/>
        <v>BS$14</v>
      </c>
      <c r="BT1482" s="186" t="str">
        <f t="shared" si="1755"/>
        <v>BT$14</v>
      </c>
      <c r="BU1482" s="186" t="str">
        <f t="shared" si="1755"/>
        <v>BU$14</v>
      </c>
      <c r="BV1482" s="186" t="str">
        <f t="shared" si="1755"/>
        <v>BV$14</v>
      </c>
      <c r="BW1482" s="186" t="str">
        <f t="shared" si="1755"/>
        <v>BW$14</v>
      </c>
      <c r="BX1482" s="186" t="str">
        <f t="shared" si="1755"/>
        <v>BX$14</v>
      </c>
      <c r="BY1482" s="186" t="str">
        <f t="shared" si="1755"/>
        <v>BY$14</v>
      </c>
      <c r="BZ1482" s="186" t="str">
        <f t="shared" si="1755"/>
        <v>BZ$14</v>
      </c>
      <c r="CA1482" s="186" t="str">
        <f t="shared" si="1755"/>
        <v>CA$14</v>
      </c>
      <c r="CB1482" s="186" t="str">
        <f t="shared" si="1755"/>
        <v>CB$14</v>
      </c>
      <c r="CC1482" s="186" t="str">
        <f t="shared" si="1755"/>
        <v>CC$14</v>
      </c>
      <c r="CD1482" s="186" t="str">
        <f t="shared" si="1755"/>
        <v>CD$14</v>
      </c>
      <c r="CE1482" s="186" t="str">
        <f t="shared" ref="CE1482:CL1482" si="1756">CE$18</f>
        <v>CE$14</v>
      </c>
      <c r="CF1482" s="186" t="str">
        <f t="shared" si="1756"/>
        <v>CF$14</v>
      </c>
      <c r="CG1482" s="186" t="str">
        <f t="shared" si="1756"/>
        <v>CG$14</v>
      </c>
      <c r="CH1482" s="186" t="str">
        <f t="shared" si="1756"/>
        <v>CH$14</v>
      </c>
      <c r="CI1482" s="186" t="str">
        <f t="shared" si="1756"/>
        <v>CI$14</v>
      </c>
      <c r="CJ1482" s="186" t="str">
        <f t="shared" si="1756"/>
        <v>CJ$14</v>
      </c>
      <c r="CK1482" s="186" t="str">
        <f t="shared" si="1756"/>
        <v>CK$14</v>
      </c>
      <c r="CL1482" s="186" t="str">
        <f t="shared" si="1756"/>
        <v>CL$14</v>
      </c>
    </row>
    <row r="1483" spans="2:90" x14ac:dyDescent="0.4">
      <c r="B1483" s="171" t="s">
        <v>464</v>
      </c>
      <c r="E1483" s="8"/>
      <c r="H1483" s="196"/>
      <c r="I1483" s="197"/>
      <c r="J1483" s="197"/>
      <c r="K1483" s="198"/>
      <c r="L1483" s="198"/>
      <c r="M1483" s="198"/>
      <c r="N1483" s="198"/>
      <c r="O1483" s="198"/>
      <c r="P1483" s="198"/>
      <c r="R1483" s="198"/>
      <c r="S1483" s="186" t="str">
        <f t="shared" ref="S1483:CD1483" si="1757">S$19</f>
        <v>S$15</v>
      </c>
      <c r="T1483" s="186" t="str">
        <f t="shared" si="1757"/>
        <v>T$15</v>
      </c>
      <c r="U1483" s="186" t="str">
        <f t="shared" si="1757"/>
        <v>U$15</v>
      </c>
      <c r="V1483" s="186" t="str">
        <f t="shared" si="1757"/>
        <v>V$15</v>
      </c>
      <c r="W1483" s="186" t="str">
        <f t="shared" si="1757"/>
        <v>W$15</v>
      </c>
      <c r="X1483" s="186" t="str">
        <f t="shared" si="1757"/>
        <v>X$15</v>
      </c>
      <c r="Y1483" s="186" t="str">
        <f t="shared" si="1757"/>
        <v>Y$15</v>
      </c>
      <c r="Z1483" s="186" t="str">
        <f t="shared" si="1757"/>
        <v>Z$15</v>
      </c>
      <c r="AA1483" s="186" t="str">
        <f t="shared" si="1757"/>
        <v>AA$15</v>
      </c>
      <c r="AB1483" s="186" t="str">
        <f t="shared" si="1757"/>
        <v>AB$15</v>
      </c>
      <c r="AC1483" s="186" t="str">
        <f t="shared" si="1757"/>
        <v>AC$15</v>
      </c>
      <c r="AD1483" s="186" t="str">
        <f t="shared" si="1757"/>
        <v>AD$15</v>
      </c>
      <c r="AE1483" s="186" t="str">
        <f t="shared" si="1757"/>
        <v>AE$15</v>
      </c>
      <c r="AF1483" s="186" t="str">
        <f t="shared" si="1757"/>
        <v>AF$15</v>
      </c>
      <c r="AG1483" s="186" t="str">
        <f t="shared" si="1757"/>
        <v>AG$15</v>
      </c>
      <c r="AH1483" s="186" t="str">
        <f t="shared" si="1757"/>
        <v>AH$15</v>
      </c>
      <c r="AI1483" s="186" t="str">
        <f t="shared" si="1757"/>
        <v>AI$15</v>
      </c>
      <c r="AJ1483" s="186" t="str">
        <f t="shared" si="1757"/>
        <v>AJ$15</v>
      </c>
      <c r="AK1483" s="186" t="str">
        <f t="shared" si="1757"/>
        <v>AK$15</v>
      </c>
      <c r="AL1483" s="186" t="str">
        <f t="shared" si="1757"/>
        <v>AL$15</v>
      </c>
      <c r="AM1483" s="186" t="str">
        <f t="shared" si="1757"/>
        <v>AM$15</v>
      </c>
      <c r="AN1483" s="186" t="str">
        <f t="shared" si="1757"/>
        <v>AN$15</v>
      </c>
      <c r="AO1483" s="186" t="str">
        <f t="shared" si="1757"/>
        <v>AO$15</v>
      </c>
      <c r="AP1483" s="186" t="str">
        <f t="shared" si="1757"/>
        <v>AP$15</v>
      </c>
      <c r="AQ1483" s="186" t="str">
        <f t="shared" si="1757"/>
        <v>AQ$15</v>
      </c>
      <c r="AR1483" s="186" t="str">
        <f t="shared" si="1757"/>
        <v>AR$15</v>
      </c>
      <c r="AS1483" s="186" t="str">
        <f t="shared" si="1757"/>
        <v>AS$15</v>
      </c>
      <c r="AT1483" s="186" t="str">
        <f t="shared" si="1757"/>
        <v>AT$15</v>
      </c>
      <c r="AU1483" s="186" t="str">
        <f t="shared" si="1757"/>
        <v>AU$15</v>
      </c>
      <c r="AV1483" s="186" t="str">
        <f t="shared" si="1757"/>
        <v>AV$15</v>
      </c>
      <c r="AW1483" s="186" t="str">
        <f t="shared" si="1757"/>
        <v>AW$15</v>
      </c>
      <c r="AX1483" s="186" t="str">
        <f t="shared" si="1757"/>
        <v>AX$15</v>
      </c>
      <c r="AY1483" s="186" t="str">
        <f t="shared" si="1757"/>
        <v>AY$15</v>
      </c>
      <c r="AZ1483" s="186" t="str">
        <f t="shared" si="1757"/>
        <v>AZ$15</v>
      </c>
      <c r="BA1483" s="186" t="str">
        <f t="shared" si="1757"/>
        <v>BA$15</v>
      </c>
      <c r="BB1483" s="186" t="str">
        <f t="shared" si="1757"/>
        <v>BB$15</v>
      </c>
      <c r="BC1483" s="186" t="str">
        <f t="shared" si="1757"/>
        <v>BC$15</v>
      </c>
      <c r="BD1483" s="186" t="str">
        <f t="shared" si="1757"/>
        <v>BD$15</v>
      </c>
      <c r="BE1483" s="186" t="str">
        <f t="shared" si="1757"/>
        <v>BE$15</v>
      </c>
      <c r="BF1483" s="186" t="str">
        <f t="shared" si="1757"/>
        <v>BF$15</v>
      </c>
      <c r="BG1483" s="186" t="str">
        <f t="shared" si="1757"/>
        <v>BG$15</v>
      </c>
      <c r="BH1483" s="186" t="str">
        <f t="shared" si="1757"/>
        <v>BH$15</v>
      </c>
      <c r="BI1483" s="186" t="str">
        <f t="shared" si="1757"/>
        <v>BI$15</v>
      </c>
      <c r="BJ1483" s="186" t="str">
        <f t="shared" si="1757"/>
        <v>BJ$15</v>
      </c>
      <c r="BK1483" s="186" t="str">
        <f t="shared" si="1757"/>
        <v>BK$15</v>
      </c>
      <c r="BL1483" s="186" t="str">
        <f t="shared" si="1757"/>
        <v>BL$15</v>
      </c>
      <c r="BM1483" s="186" t="str">
        <f t="shared" si="1757"/>
        <v>BM$15</v>
      </c>
      <c r="BN1483" s="186" t="str">
        <f t="shared" si="1757"/>
        <v>BN$15</v>
      </c>
      <c r="BO1483" s="186" t="str">
        <f t="shared" si="1757"/>
        <v>BO$15</v>
      </c>
      <c r="BP1483" s="186" t="str">
        <f t="shared" si="1757"/>
        <v>BP$15</v>
      </c>
      <c r="BQ1483" s="186" t="str">
        <f t="shared" si="1757"/>
        <v>BQ$15</v>
      </c>
      <c r="BR1483" s="186" t="str">
        <f t="shared" si="1757"/>
        <v>BR$15</v>
      </c>
      <c r="BS1483" s="186" t="str">
        <f t="shared" si="1757"/>
        <v>BS$15</v>
      </c>
      <c r="BT1483" s="186" t="str">
        <f t="shared" si="1757"/>
        <v>BT$15</v>
      </c>
      <c r="BU1483" s="186" t="str">
        <f t="shared" si="1757"/>
        <v>BU$15</v>
      </c>
      <c r="BV1483" s="186" t="str">
        <f t="shared" si="1757"/>
        <v>BV$15</v>
      </c>
      <c r="BW1483" s="186" t="str">
        <f t="shared" si="1757"/>
        <v>BW$15</v>
      </c>
      <c r="BX1483" s="186" t="str">
        <f t="shared" si="1757"/>
        <v>BX$15</v>
      </c>
      <c r="BY1483" s="186" t="str">
        <f t="shared" si="1757"/>
        <v>BY$15</v>
      </c>
      <c r="BZ1483" s="186" t="str">
        <f t="shared" si="1757"/>
        <v>BZ$15</v>
      </c>
      <c r="CA1483" s="186" t="str">
        <f t="shared" si="1757"/>
        <v>CA$15</v>
      </c>
      <c r="CB1483" s="186" t="str">
        <f t="shared" si="1757"/>
        <v>CB$15</v>
      </c>
      <c r="CC1483" s="186" t="str">
        <f t="shared" si="1757"/>
        <v>CC$15</v>
      </c>
      <c r="CD1483" s="186" t="str">
        <f t="shared" si="1757"/>
        <v>CD$15</v>
      </c>
      <c r="CE1483" s="186" t="str">
        <f t="shared" ref="CE1483:CL1483" si="1758">CE$19</f>
        <v>CE$15</v>
      </c>
      <c r="CF1483" s="186" t="str">
        <f t="shared" si="1758"/>
        <v>CF$15</v>
      </c>
      <c r="CG1483" s="186" t="str">
        <f t="shared" si="1758"/>
        <v>CG$15</v>
      </c>
      <c r="CH1483" s="186" t="str">
        <f t="shared" si="1758"/>
        <v>CH$15</v>
      </c>
      <c r="CI1483" s="186" t="str">
        <f t="shared" si="1758"/>
        <v>CI$15</v>
      </c>
      <c r="CJ1483" s="186" t="str">
        <f t="shared" si="1758"/>
        <v>CJ$15</v>
      </c>
      <c r="CK1483" s="186" t="str">
        <f t="shared" si="1758"/>
        <v>CK$15</v>
      </c>
      <c r="CL1483" s="186" t="str">
        <f t="shared" si="1758"/>
        <v>CL$15</v>
      </c>
    </row>
    <row r="1484" spans="2:90" x14ac:dyDescent="0.4">
      <c r="B1484" s="66" t="s">
        <v>1016</v>
      </c>
      <c r="C1484" s="31"/>
      <c r="D1484" t="s">
        <v>1015</v>
      </c>
      <c r="E1484" s="8" t="str">
        <f t="shared" ref="E1484:E1488" si="1759">ROW()&amp;" "&amp;D1484</f>
        <v>1484 SETUPDC-S</v>
      </c>
      <c r="F1484" t="s">
        <v>438</v>
      </c>
      <c r="G1484" s="31" t="s">
        <v>81</v>
      </c>
      <c r="H1484" s="22"/>
      <c r="I1484" s="287"/>
      <c r="J1484" s="287"/>
      <c r="K1484" s="22"/>
      <c r="L1484" s="22"/>
      <c r="M1484" s="22"/>
      <c r="N1484" s="22"/>
      <c r="O1484" s="22"/>
      <c r="P1484" s="22"/>
      <c r="R1484" s="66"/>
      <c r="S1484" s="288"/>
      <c r="T1484" s="288"/>
      <c r="U1484" s="288"/>
      <c r="V1484" s="288"/>
      <c r="W1484" s="288"/>
      <c r="X1484" s="288"/>
      <c r="Y1484" s="288"/>
      <c r="Z1484" s="288"/>
      <c r="AA1484" s="288"/>
      <c r="AB1484" s="288"/>
      <c r="AC1484" s="288"/>
      <c r="AD1484" s="288"/>
      <c r="AE1484" s="288"/>
      <c r="AF1484" s="288"/>
      <c r="AG1484" s="288"/>
      <c r="AH1484" s="288"/>
      <c r="AI1484" s="288"/>
      <c r="AJ1484" s="288"/>
      <c r="AK1484" s="288"/>
      <c r="AL1484" s="288"/>
      <c r="AM1484" s="288"/>
      <c r="AN1484" s="288"/>
      <c r="AO1484" s="288"/>
      <c r="AP1484" s="288"/>
      <c r="AQ1484" s="288"/>
      <c r="AR1484" s="288"/>
      <c r="AS1484" s="288"/>
      <c r="AT1484" s="288"/>
      <c r="AU1484" s="288"/>
      <c r="AV1484" s="288"/>
      <c r="AW1484" s="288"/>
      <c r="AX1484" s="288"/>
      <c r="AY1484" s="288"/>
      <c r="AZ1484" s="288"/>
      <c r="BA1484" s="288"/>
      <c r="BB1484" s="288"/>
      <c r="BC1484" s="288"/>
      <c r="BD1484" s="288"/>
      <c r="BE1484" s="288"/>
      <c r="BF1484" s="288"/>
      <c r="BG1484" s="288"/>
      <c r="BH1484" s="288"/>
      <c r="BI1484" s="288"/>
      <c r="BJ1484" s="288"/>
      <c r="BK1484" s="288"/>
      <c r="BL1484" s="288"/>
      <c r="BM1484" s="288"/>
      <c r="BN1484" s="288"/>
      <c r="BO1484" s="288"/>
      <c r="BP1484" s="288"/>
      <c r="BQ1484" s="288"/>
      <c r="BR1484" s="288"/>
      <c r="BS1484" s="288"/>
      <c r="BT1484" s="288"/>
      <c r="BU1484" s="288"/>
      <c r="BV1484" s="288"/>
      <c r="BW1484" s="288"/>
      <c r="BX1484" s="288"/>
      <c r="BY1484" s="288"/>
      <c r="BZ1484" s="288"/>
      <c r="CA1484" s="288"/>
      <c r="CB1484" s="288"/>
      <c r="CC1484" s="288"/>
      <c r="CD1484" s="288"/>
      <c r="CE1484" s="288"/>
      <c r="CF1484" s="288"/>
      <c r="CG1484" s="288"/>
      <c r="CH1484" s="288"/>
      <c r="CI1484" s="288"/>
      <c r="CJ1484" s="288"/>
      <c r="CK1484" s="288"/>
      <c r="CL1484" s="288"/>
    </row>
    <row r="1485" spans="2:90" x14ac:dyDescent="0.4">
      <c r="B1485" s="95" t="str">
        <f>B1487&amp;":"</f>
        <v>Setup DC - (Primary label):</v>
      </c>
      <c r="C1485" s="31"/>
      <c r="D1485" t="s">
        <v>1015</v>
      </c>
      <c r="E1485" s="8" t="str">
        <f t="shared" si="1759"/>
        <v>1485 SETUPDC-S</v>
      </c>
      <c r="H1485" s="31"/>
      <c r="I1485" s="73"/>
      <c r="J1485" s="73"/>
      <c r="K1485" s="31"/>
      <c r="L1485" s="31"/>
      <c r="M1485" s="31"/>
      <c r="N1485" s="31"/>
      <c r="O1485" s="31"/>
      <c r="P1485" s="31"/>
      <c r="R1485" s="67"/>
      <c r="S1485" s="152"/>
      <c r="T1485" s="152"/>
      <c r="U1485" s="152"/>
      <c r="V1485" s="152"/>
      <c r="W1485" s="152"/>
      <c r="X1485" s="152"/>
      <c r="Y1485" s="152"/>
      <c r="Z1485" s="152"/>
      <c r="AA1485" s="152"/>
      <c r="AB1485" s="152"/>
      <c r="AC1485" s="152"/>
      <c r="AD1485" s="152"/>
      <c r="AE1485" s="152"/>
      <c r="AF1485" s="152"/>
      <c r="AG1485" s="152"/>
      <c r="AH1485" s="152"/>
      <c r="AI1485" s="152"/>
      <c r="AJ1485" s="152"/>
      <c r="AK1485" s="152"/>
      <c r="AL1485" s="152"/>
      <c r="AM1485" s="152"/>
      <c r="AN1485" s="152"/>
      <c r="AO1485" s="152"/>
      <c r="AP1485" s="152"/>
      <c r="AQ1485" s="152"/>
      <c r="AR1485" s="152"/>
      <c r="AS1485" s="152"/>
      <c r="AT1485" s="152"/>
      <c r="AU1485" s="152"/>
      <c r="AV1485" s="152"/>
      <c r="AW1485" s="152"/>
      <c r="AX1485" s="152"/>
      <c r="AY1485" s="152"/>
      <c r="AZ1485" s="152"/>
      <c r="BA1485" s="152"/>
      <c r="BB1485" s="152"/>
      <c r="BC1485" s="152"/>
      <c r="BD1485" s="152"/>
      <c r="BE1485" s="152"/>
      <c r="BF1485" s="152"/>
      <c r="BG1485" s="152"/>
      <c r="BH1485" s="152"/>
      <c r="BI1485" s="152"/>
      <c r="BJ1485" s="152"/>
      <c r="BK1485" s="152"/>
      <c r="BL1485" s="152"/>
      <c r="BM1485" s="152"/>
      <c r="BN1485" s="152"/>
      <c r="BO1485" s="152"/>
      <c r="BP1485" s="152"/>
      <c r="BQ1485" s="152"/>
      <c r="BR1485" s="152"/>
      <c r="BS1485" s="152"/>
      <c r="BT1485" s="152"/>
      <c r="BU1485" s="152"/>
      <c r="BV1485" s="152"/>
      <c r="BW1485" s="152"/>
      <c r="BX1485" s="152"/>
      <c r="BY1485" s="152"/>
      <c r="BZ1485" s="152"/>
      <c r="CA1485" s="152"/>
      <c r="CB1485" s="152"/>
      <c r="CC1485" s="152"/>
      <c r="CD1485" s="152"/>
      <c r="CE1485" s="152"/>
      <c r="CF1485" s="152"/>
      <c r="CG1485" s="152"/>
      <c r="CH1485" s="152"/>
      <c r="CI1485" s="152"/>
      <c r="CJ1485" s="152"/>
      <c r="CK1485" s="152"/>
      <c r="CL1485" s="152"/>
    </row>
    <row r="1486" spans="2:90" x14ac:dyDescent="0.4">
      <c r="B1486" s="141" t="str">
        <f>"$ sales/new "&amp;B1490</f>
        <v>$ sales/new primary unit</v>
      </c>
      <c r="D1486" t="s">
        <v>1015</v>
      </c>
      <c r="E1486" s="8" t="str">
        <f t="shared" si="1759"/>
        <v>1486 SETUPDC-S</v>
      </c>
      <c r="G1486" t="str">
        <f>E1486</f>
        <v>1486 SETUPDC-S</v>
      </c>
      <c r="H1486" s="12"/>
      <c r="I1486" s="60"/>
      <c r="J1486" s="60"/>
      <c r="K1486" s="18">
        <v>5</v>
      </c>
      <c r="L1486" s="18">
        <v>5</v>
      </c>
      <c r="M1486" s="18">
        <v>5</v>
      </c>
      <c r="N1486" s="18">
        <v>5</v>
      </c>
      <c r="O1486" s="18">
        <v>5</v>
      </c>
      <c r="P1486" s="18">
        <v>5</v>
      </c>
      <c r="R1486" s="19"/>
      <c r="S1486" s="143" cm="1">
        <f t="array" ref="S1486">INDEX($K:$P,ROW(),MATCH(S$3,$K$2:$P$2,0))</f>
        <v>5</v>
      </c>
      <c r="T1486" s="143" cm="1">
        <f t="array" ref="T1486">INDEX($K:$P,ROW(),MATCH(T$3,$K$2:$P$2,0))</f>
        <v>5</v>
      </c>
      <c r="U1486" s="143" cm="1">
        <f t="array" ref="U1486">INDEX($K:$P,ROW(),MATCH(U$3,$K$2:$P$2,0))</f>
        <v>5</v>
      </c>
      <c r="V1486" s="143" cm="1">
        <f t="array" ref="V1486">INDEX($K:$P,ROW(),MATCH(V$3,$K$2:$P$2,0))</f>
        <v>5</v>
      </c>
      <c r="W1486" s="143" cm="1">
        <f t="array" ref="W1486">INDEX($K:$P,ROW(),MATCH(W$3,$K$2:$P$2,0))</f>
        <v>5</v>
      </c>
      <c r="X1486" s="143" cm="1">
        <f t="array" ref="X1486">INDEX($K:$P,ROW(),MATCH(X$3,$K$2:$P$2,0))</f>
        <v>5</v>
      </c>
      <c r="Y1486" s="143" cm="1">
        <f t="array" ref="Y1486">INDEX($K:$P,ROW(),MATCH(Y$3,$K$2:$P$2,0))</f>
        <v>5</v>
      </c>
      <c r="Z1486" s="143" cm="1">
        <f t="array" ref="Z1486">INDEX($K:$P,ROW(),MATCH(Z$3,$K$2:$P$2,0))</f>
        <v>5</v>
      </c>
      <c r="AA1486" s="143" cm="1">
        <f t="array" ref="AA1486">INDEX($K:$P,ROW(),MATCH(AA$3,$K$2:$P$2,0))</f>
        <v>5</v>
      </c>
      <c r="AB1486" s="143" cm="1">
        <f t="array" ref="AB1486">INDEX($K:$P,ROW(),MATCH(AB$3,$K$2:$P$2,0))</f>
        <v>5</v>
      </c>
      <c r="AC1486" s="143" cm="1">
        <f t="array" ref="AC1486">INDEX($K:$P,ROW(),MATCH(AC$3,$K$2:$P$2,0))</f>
        <v>5</v>
      </c>
      <c r="AD1486" s="143" cm="1">
        <f t="array" ref="AD1486">INDEX($K:$P,ROW(),MATCH(AD$3,$K$2:$P$2,0))</f>
        <v>5</v>
      </c>
      <c r="AE1486" s="143" cm="1">
        <f t="array" ref="AE1486">INDEX($K:$P,ROW(),MATCH(AE$3,$K$2:$P$2,0))</f>
        <v>5</v>
      </c>
      <c r="AF1486" s="143" cm="1">
        <f t="array" ref="AF1486">INDEX($K:$P,ROW(),MATCH(AF$3,$K$2:$P$2,0))</f>
        <v>5</v>
      </c>
      <c r="AG1486" s="143" cm="1">
        <f t="array" ref="AG1486">INDEX($K:$P,ROW(),MATCH(AG$3,$K$2:$P$2,0))</f>
        <v>5</v>
      </c>
      <c r="AH1486" s="143" cm="1">
        <f t="array" ref="AH1486">INDEX($K:$P,ROW(),MATCH(AH$3,$K$2:$P$2,0))</f>
        <v>5</v>
      </c>
      <c r="AI1486" s="143" cm="1">
        <f t="array" ref="AI1486">INDEX($K:$P,ROW(),MATCH(AI$3,$K$2:$P$2,0))</f>
        <v>5</v>
      </c>
      <c r="AJ1486" s="143" cm="1">
        <f t="array" ref="AJ1486">INDEX($K:$P,ROW(),MATCH(AJ$3,$K$2:$P$2,0))</f>
        <v>5</v>
      </c>
      <c r="AK1486" s="143" cm="1">
        <f t="array" ref="AK1486">INDEX($K:$P,ROW(),MATCH(AK$3,$K$2:$P$2,0))</f>
        <v>5</v>
      </c>
      <c r="AL1486" s="143" cm="1">
        <f t="array" ref="AL1486">INDEX($K:$P,ROW(),MATCH(AL$3,$K$2:$P$2,0))</f>
        <v>5</v>
      </c>
      <c r="AM1486" s="143" cm="1">
        <f t="array" ref="AM1486">INDEX($K:$P,ROW(),MATCH(AM$3,$K$2:$P$2,0))</f>
        <v>5</v>
      </c>
      <c r="AN1486" s="143" cm="1">
        <f t="array" ref="AN1486">INDEX($K:$P,ROW(),MATCH(AN$3,$K$2:$P$2,0))</f>
        <v>5</v>
      </c>
      <c r="AO1486" s="143" cm="1">
        <f t="array" ref="AO1486">INDEX($K:$P,ROW(),MATCH(AO$3,$K$2:$P$2,0))</f>
        <v>5</v>
      </c>
      <c r="AP1486" s="143" cm="1">
        <f t="array" ref="AP1486">INDEX($K:$P,ROW(),MATCH(AP$3,$K$2:$P$2,0))</f>
        <v>5</v>
      </c>
      <c r="AQ1486" s="143" cm="1">
        <f t="array" ref="AQ1486">INDEX($K:$P,ROW(),MATCH(AQ$3,$K$2:$P$2,0))</f>
        <v>5</v>
      </c>
      <c r="AR1486" s="143" cm="1">
        <f t="array" ref="AR1486">INDEX($K:$P,ROW(),MATCH(AR$3,$K$2:$P$2,0))</f>
        <v>5</v>
      </c>
      <c r="AS1486" s="143" cm="1">
        <f t="array" ref="AS1486">INDEX($K:$P,ROW(),MATCH(AS$3,$K$2:$P$2,0))</f>
        <v>5</v>
      </c>
      <c r="AT1486" s="143" cm="1">
        <f t="array" ref="AT1486">INDEX($K:$P,ROW(),MATCH(AT$3,$K$2:$P$2,0))</f>
        <v>5</v>
      </c>
      <c r="AU1486" s="143" cm="1">
        <f t="array" ref="AU1486">INDEX($K:$P,ROW(),MATCH(AU$3,$K$2:$P$2,0))</f>
        <v>5</v>
      </c>
      <c r="AV1486" s="143" cm="1">
        <f t="array" ref="AV1486">INDEX($K:$P,ROW(),MATCH(AV$3,$K$2:$P$2,0))</f>
        <v>5</v>
      </c>
      <c r="AW1486" s="143" cm="1">
        <f t="array" ref="AW1486">INDEX($K:$P,ROW(),MATCH(AW$3,$K$2:$P$2,0))</f>
        <v>5</v>
      </c>
      <c r="AX1486" s="143" cm="1">
        <f t="array" ref="AX1486">INDEX($K:$P,ROW(),MATCH(AX$3,$K$2:$P$2,0))</f>
        <v>5</v>
      </c>
      <c r="AY1486" s="143" cm="1">
        <f t="array" ref="AY1486">INDEX($K:$P,ROW(),MATCH(AY$3,$K$2:$P$2,0))</f>
        <v>5</v>
      </c>
      <c r="AZ1486" s="143" cm="1">
        <f t="array" ref="AZ1486">INDEX($K:$P,ROW(),MATCH(AZ$3,$K$2:$P$2,0))</f>
        <v>5</v>
      </c>
      <c r="BA1486" s="143" cm="1">
        <f t="array" ref="BA1486">INDEX($K:$P,ROW(),MATCH(BA$3,$K$2:$P$2,0))</f>
        <v>5</v>
      </c>
      <c r="BB1486" s="143" cm="1">
        <f t="array" ref="BB1486">INDEX($K:$P,ROW(),MATCH(BB$3,$K$2:$P$2,0))</f>
        <v>5</v>
      </c>
      <c r="BC1486" s="143" cm="1">
        <f t="array" ref="BC1486">INDEX($K:$P,ROW(),MATCH(BC$3,$K$2:$P$2,0))</f>
        <v>5</v>
      </c>
      <c r="BD1486" s="143" cm="1">
        <f t="array" ref="BD1486">INDEX($K:$P,ROW(),MATCH(BD$3,$K$2:$P$2,0))</f>
        <v>5</v>
      </c>
      <c r="BE1486" s="143" cm="1">
        <f t="array" ref="BE1486">INDEX($K:$P,ROW(),MATCH(BE$3,$K$2:$P$2,0))</f>
        <v>5</v>
      </c>
      <c r="BF1486" s="143" cm="1">
        <f t="array" ref="BF1486">INDEX($K:$P,ROW(),MATCH(BF$3,$K$2:$P$2,0))</f>
        <v>5</v>
      </c>
      <c r="BG1486" s="143" cm="1">
        <f t="array" ref="BG1486">INDEX($K:$P,ROW(),MATCH(BG$3,$K$2:$P$2,0))</f>
        <v>5</v>
      </c>
      <c r="BH1486" s="143" cm="1">
        <f t="array" ref="BH1486">INDEX($K:$P,ROW(),MATCH(BH$3,$K$2:$P$2,0))</f>
        <v>5</v>
      </c>
      <c r="BI1486" s="143" cm="1">
        <f t="array" ref="BI1486">INDEX($K:$P,ROW(),MATCH(BI$3,$K$2:$P$2,0))</f>
        <v>5</v>
      </c>
      <c r="BJ1486" s="143" cm="1">
        <f t="array" ref="BJ1486">INDEX($K:$P,ROW(),MATCH(BJ$3,$K$2:$P$2,0))</f>
        <v>5</v>
      </c>
      <c r="BK1486" s="143" cm="1">
        <f t="array" ref="BK1486">INDEX($K:$P,ROW(),MATCH(BK$3,$K$2:$P$2,0))</f>
        <v>5</v>
      </c>
      <c r="BL1486" s="143" cm="1">
        <f t="array" ref="BL1486">INDEX($K:$P,ROW(),MATCH(BL$3,$K$2:$P$2,0))</f>
        <v>5</v>
      </c>
      <c r="BM1486" s="143" cm="1">
        <f t="array" ref="BM1486">INDEX($K:$P,ROW(),MATCH(BM$3,$K$2:$P$2,0))</f>
        <v>5</v>
      </c>
      <c r="BN1486" s="143" cm="1">
        <f t="array" ref="BN1486">INDEX($K:$P,ROW(),MATCH(BN$3,$K$2:$P$2,0))</f>
        <v>5</v>
      </c>
      <c r="BO1486" s="143" cm="1">
        <f t="array" ref="BO1486">INDEX($K:$P,ROW(),MATCH(BO$3,$K$2:$P$2,0))</f>
        <v>5</v>
      </c>
      <c r="BP1486" s="143" cm="1">
        <f t="array" ref="BP1486">INDEX($K:$P,ROW(),MATCH(BP$3,$K$2:$P$2,0))</f>
        <v>5</v>
      </c>
      <c r="BQ1486" s="143" cm="1">
        <f t="array" ref="BQ1486">INDEX($K:$P,ROW(),MATCH(BQ$3,$K$2:$P$2,0))</f>
        <v>5</v>
      </c>
      <c r="BR1486" s="143" cm="1">
        <f t="array" ref="BR1486">INDEX($K:$P,ROW(),MATCH(BR$3,$K$2:$P$2,0))</f>
        <v>5</v>
      </c>
      <c r="BS1486" s="143" cm="1">
        <f t="array" ref="BS1486">INDEX($K:$P,ROW(),MATCH(BS$3,$K$2:$P$2,0))</f>
        <v>5</v>
      </c>
      <c r="BT1486" s="143" cm="1">
        <f t="array" ref="BT1486">INDEX($K:$P,ROW(),MATCH(BT$3,$K$2:$P$2,0))</f>
        <v>5</v>
      </c>
      <c r="BU1486" s="143" cm="1">
        <f t="array" ref="BU1486">INDEX($K:$P,ROW(),MATCH(BU$3,$K$2:$P$2,0))</f>
        <v>5</v>
      </c>
      <c r="BV1486" s="143" cm="1">
        <f t="array" ref="BV1486">INDEX($K:$P,ROW(),MATCH(BV$3,$K$2:$P$2,0))</f>
        <v>5</v>
      </c>
      <c r="BW1486" s="143" cm="1">
        <f t="array" ref="BW1486">INDEX($K:$P,ROW(),MATCH(BW$3,$K$2:$P$2,0))</f>
        <v>5</v>
      </c>
      <c r="BX1486" s="143" cm="1">
        <f t="array" ref="BX1486">INDEX($K:$P,ROW(),MATCH(BX$3,$K$2:$P$2,0))</f>
        <v>5</v>
      </c>
      <c r="BY1486" s="143" cm="1">
        <f t="array" ref="BY1486">INDEX($K:$P,ROW(),MATCH(BY$3,$K$2:$P$2,0))</f>
        <v>5</v>
      </c>
      <c r="BZ1486" s="143" cm="1">
        <f t="array" ref="BZ1486">INDEX($K:$P,ROW(),MATCH(BZ$3,$K$2:$P$2,0))</f>
        <v>5</v>
      </c>
      <c r="CA1486" s="143" cm="1">
        <f t="array" ref="CA1486">INDEX($K:$P,ROW(),MATCH(CA$3,$K$2:$P$2,0))</f>
        <v>5</v>
      </c>
      <c r="CB1486" s="143" cm="1">
        <f t="array" ref="CB1486">INDEX($K:$P,ROW(),MATCH(CB$3,$K$2:$P$2,0))</f>
        <v>5</v>
      </c>
      <c r="CC1486" s="143" cm="1">
        <f t="array" ref="CC1486">INDEX($K:$P,ROW(),MATCH(CC$3,$K$2:$P$2,0))</f>
        <v>5</v>
      </c>
      <c r="CD1486" s="143" cm="1">
        <f t="array" ref="CD1486">INDEX($K:$P,ROW(),MATCH(CD$3,$K$2:$P$2,0))</f>
        <v>5</v>
      </c>
      <c r="CE1486" s="143" cm="1">
        <f t="array" ref="CE1486">INDEX($K:$P,ROW(),MATCH(CE$3,$K$2:$P$2,0))</f>
        <v>5</v>
      </c>
      <c r="CF1486" s="143" cm="1">
        <f t="array" ref="CF1486">INDEX($K:$P,ROW(),MATCH(CF$3,$K$2:$P$2,0))</f>
        <v>5</v>
      </c>
      <c r="CG1486" s="143" cm="1">
        <f t="array" ref="CG1486">INDEX($K:$P,ROW(),MATCH(CG$3,$K$2:$P$2,0))</f>
        <v>5</v>
      </c>
      <c r="CH1486" s="143" cm="1">
        <f t="array" ref="CH1486">INDEX($K:$P,ROW(),MATCH(CH$3,$K$2:$P$2,0))</f>
        <v>5</v>
      </c>
      <c r="CI1486" s="143" cm="1">
        <f t="array" ref="CI1486">INDEX($K:$P,ROW(),MATCH(CI$3,$K$2:$P$2,0))</f>
        <v>5</v>
      </c>
      <c r="CJ1486" s="143" cm="1">
        <f t="array" ref="CJ1486">INDEX($K:$P,ROW(),MATCH(CJ$3,$K$2:$P$2,0))</f>
        <v>5</v>
      </c>
      <c r="CK1486" s="143" cm="1">
        <f t="array" ref="CK1486">INDEX($K:$P,ROW(),MATCH(CK$3,$K$2:$P$2,0))</f>
        <v>5</v>
      </c>
      <c r="CL1486" s="143" cm="1">
        <f t="array" ref="CL1486">INDEX($K:$P,ROW(),MATCH(CL$3,$K$2:$P$2,0))</f>
        <v>5</v>
      </c>
    </row>
    <row r="1487" spans="2:90" x14ac:dyDescent="0.4">
      <c r="B1487" s="123" t="str">
        <f>SUBSTITUTE(B1484,":","")&amp;" - "&amp;B1489</f>
        <v>Setup DC - (Primary label)</v>
      </c>
      <c r="C1487" s="27" t="s">
        <v>203</v>
      </c>
      <c r="D1487" t="s">
        <v>1015</v>
      </c>
      <c r="E1487" s="8" t="str">
        <f t="shared" si="1759"/>
        <v>1487 SETUPDC-S</v>
      </c>
      <c r="F1487" s="27"/>
      <c r="G1487" s="27"/>
      <c r="H1487" s="27"/>
      <c r="I1487" s="78"/>
      <c r="J1487" s="78"/>
      <c r="K1487" s="115">
        <f t="shared" ref="K1487:P1487" ca="1" si="1760">SUMIF($3:$3,K$2,1487:1487)</f>
        <v>-300000</v>
      </c>
      <c r="L1487" s="115">
        <f t="shared" ca="1" si="1760"/>
        <v>-300000</v>
      </c>
      <c r="M1487" s="115">
        <f t="shared" ca="1" si="1760"/>
        <v>-300000</v>
      </c>
      <c r="N1487" s="115">
        <f t="shared" ca="1" si="1760"/>
        <v>-300000</v>
      </c>
      <c r="O1487" s="115">
        <f t="shared" ca="1" si="1760"/>
        <v>-300000</v>
      </c>
      <c r="P1487" s="115">
        <f t="shared" ca="1" si="1760"/>
        <v>-300000</v>
      </c>
      <c r="R1487" s="33"/>
      <c r="S1487" s="144">
        <f ca="1">-S1486*INDIRECT(S1479)</f>
        <v>-25000</v>
      </c>
      <c r="T1487" s="144">
        <f t="shared" ref="T1487:CE1487" ca="1" si="1761">-T1486*INDIRECT(T1479)</f>
        <v>-25000</v>
      </c>
      <c r="U1487" s="144">
        <f t="shared" ca="1" si="1761"/>
        <v>-25000</v>
      </c>
      <c r="V1487" s="144">
        <f t="shared" ca="1" si="1761"/>
        <v>-25000</v>
      </c>
      <c r="W1487" s="144">
        <f t="shared" ca="1" si="1761"/>
        <v>-25000</v>
      </c>
      <c r="X1487" s="144">
        <f t="shared" ca="1" si="1761"/>
        <v>-25000</v>
      </c>
      <c r="Y1487" s="144">
        <f t="shared" ca="1" si="1761"/>
        <v>-25000</v>
      </c>
      <c r="Z1487" s="144">
        <f t="shared" ca="1" si="1761"/>
        <v>-25000</v>
      </c>
      <c r="AA1487" s="144">
        <f t="shared" ca="1" si="1761"/>
        <v>-25000</v>
      </c>
      <c r="AB1487" s="144">
        <f t="shared" ca="1" si="1761"/>
        <v>-25000</v>
      </c>
      <c r="AC1487" s="144">
        <f t="shared" ca="1" si="1761"/>
        <v>-25000</v>
      </c>
      <c r="AD1487" s="144">
        <f t="shared" ca="1" si="1761"/>
        <v>-25000</v>
      </c>
      <c r="AE1487" s="144">
        <f t="shared" ca="1" si="1761"/>
        <v>-25000</v>
      </c>
      <c r="AF1487" s="144">
        <f t="shared" ca="1" si="1761"/>
        <v>-25000</v>
      </c>
      <c r="AG1487" s="144">
        <f t="shared" ca="1" si="1761"/>
        <v>-25000</v>
      </c>
      <c r="AH1487" s="144">
        <f t="shared" ca="1" si="1761"/>
        <v>-25000</v>
      </c>
      <c r="AI1487" s="144">
        <f t="shared" ca="1" si="1761"/>
        <v>-25000</v>
      </c>
      <c r="AJ1487" s="144">
        <f t="shared" ca="1" si="1761"/>
        <v>-25000</v>
      </c>
      <c r="AK1487" s="144">
        <f t="shared" ca="1" si="1761"/>
        <v>-25000</v>
      </c>
      <c r="AL1487" s="144">
        <f t="shared" ca="1" si="1761"/>
        <v>-25000</v>
      </c>
      <c r="AM1487" s="144">
        <f t="shared" ca="1" si="1761"/>
        <v>-25000</v>
      </c>
      <c r="AN1487" s="144">
        <f t="shared" ca="1" si="1761"/>
        <v>-25000</v>
      </c>
      <c r="AO1487" s="144">
        <f t="shared" ca="1" si="1761"/>
        <v>-25000</v>
      </c>
      <c r="AP1487" s="144">
        <f t="shared" ca="1" si="1761"/>
        <v>-25000</v>
      </c>
      <c r="AQ1487" s="144">
        <f t="shared" ca="1" si="1761"/>
        <v>-25000</v>
      </c>
      <c r="AR1487" s="144">
        <f t="shared" ca="1" si="1761"/>
        <v>-25000</v>
      </c>
      <c r="AS1487" s="144">
        <f t="shared" ca="1" si="1761"/>
        <v>-25000</v>
      </c>
      <c r="AT1487" s="144">
        <f t="shared" ca="1" si="1761"/>
        <v>-25000</v>
      </c>
      <c r="AU1487" s="144">
        <f t="shared" ca="1" si="1761"/>
        <v>-25000</v>
      </c>
      <c r="AV1487" s="144">
        <f t="shared" ca="1" si="1761"/>
        <v>-25000</v>
      </c>
      <c r="AW1487" s="144">
        <f t="shared" ca="1" si="1761"/>
        <v>-25000</v>
      </c>
      <c r="AX1487" s="144">
        <f t="shared" ca="1" si="1761"/>
        <v>-25000</v>
      </c>
      <c r="AY1487" s="144">
        <f t="shared" ca="1" si="1761"/>
        <v>-25000</v>
      </c>
      <c r="AZ1487" s="144">
        <f t="shared" ca="1" si="1761"/>
        <v>-25000</v>
      </c>
      <c r="BA1487" s="144">
        <f t="shared" ca="1" si="1761"/>
        <v>-25000</v>
      </c>
      <c r="BB1487" s="144">
        <f t="shared" ca="1" si="1761"/>
        <v>-25000</v>
      </c>
      <c r="BC1487" s="144">
        <f t="shared" ca="1" si="1761"/>
        <v>-25000</v>
      </c>
      <c r="BD1487" s="144">
        <f t="shared" ca="1" si="1761"/>
        <v>-25000</v>
      </c>
      <c r="BE1487" s="144">
        <f t="shared" ca="1" si="1761"/>
        <v>-25000</v>
      </c>
      <c r="BF1487" s="144">
        <f t="shared" ca="1" si="1761"/>
        <v>-25000</v>
      </c>
      <c r="BG1487" s="144">
        <f t="shared" ca="1" si="1761"/>
        <v>-25000</v>
      </c>
      <c r="BH1487" s="144">
        <f t="shared" ca="1" si="1761"/>
        <v>-25000</v>
      </c>
      <c r="BI1487" s="144">
        <f t="shared" ca="1" si="1761"/>
        <v>-25000</v>
      </c>
      <c r="BJ1487" s="144">
        <f t="shared" ca="1" si="1761"/>
        <v>-25000</v>
      </c>
      <c r="BK1487" s="144">
        <f t="shared" ca="1" si="1761"/>
        <v>-25000</v>
      </c>
      <c r="BL1487" s="144">
        <f t="shared" ca="1" si="1761"/>
        <v>-25000</v>
      </c>
      <c r="BM1487" s="144">
        <f t="shared" ca="1" si="1761"/>
        <v>-25000</v>
      </c>
      <c r="BN1487" s="144">
        <f t="shared" ca="1" si="1761"/>
        <v>-25000</v>
      </c>
      <c r="BO1487" s="144">
        <f t="shared" ca="1" si="1761"/>
        <v>-25000</v>
      </c>
      <c r="BP1487" s="144">
        <f t="shared" ca="1" si="1761"/>
        <v>-25000</v>
      </c>
      <c r="BQ1487" s="144">
        <f t="shared" ca="1" si="1761"/>
        <v>-25000</v>
      </c>
      <c r="BR1487" s="144">
        <f t="shared" ca="1" si="1761"/>
        <v>-25000</v>
      </c>
      <c r="BS1487" s="144">
        <f t="shared" ca="1" si="1761"/>
        <v>-25000</v>
      </c>
      <c r="BT1487" s="144">
        <f t="shared" ca="1" si="1761"/>
        <v>-25000</v>
      </c>
      <c r="BU1487" s="144">
        <f t="shared" ca="1" si="1761"/>
        <v>-25000</v>
      </c>
      <c r="BV1487" s="144">
        <f t="shared" ca="1" si="1761"/>
        <v>-25000</v>
      </c>
      <c r="BW1487" s="144">
        <f t="shared" ca="1" si="1761"/>
        <v>-25000</v>
      </c>
      <c r="BX1487" s="144">
        <f t="shared" ca="1" si="1761"/>
        <v>-25000</v>
      </c>
      <c r="BY1487" s="144">
        <f t="shared" ca="1" si="1761"/>
        <v>-25000</v>
      </c>
      <c r="BZ1487" s="144">
        <f t="shared" ca="1" si="1761"/>
        <v>-25000</v>
      </c>
      <c r="CA1487" s="144">
        <f t="shared" ca="1" si="1761"/>
        <v>-25000</v>
      </c>
      <c r="CB1487" s="144">
        <f t="shared" ca="1" si="1761"/>
        <v>-25000</v>
      </c>
      <c r="CC1487" s="144">
        <f t="shared" ca="1" si="1761"/>
        <v>-25000</v>
      </c>
      <c r="CD1487" s="144">
        <f t="shared" ca="1" si="1761"/>
        <v>-25000</v>
      </c>
      <c r="CE1487" s="144">
        <f t="shared" ca="1" si="1761"/>
        <v>-25000</v>
      </c>
      <c r="CF1487" s="144">
        <f t="shared" ref="CF1487:CL1487" ca="1" si="1762">-CF1486*INDIRECT(CF1479)</f>
        <v>-25000</v>
      </c>
      <c r="CG1487" s="144">
        <f t="shared" ca="1" si="1762"/>
        <v>-25000</v>
      </c>
      <c r="CH1487" s="144">
        <f t="shared" ca="1" si="1762"/>
        <v>-25000</v>
      </c>
      <c r="CI1487" s="144">
        <f t="shared" ca="1" si="1762"/>
        <v>-25000</v>
      </c>
      <c r="CJ1487" s="144">
        <f t="shared" ca="1" si="1762"/>
        <v>-25000</v>
      </c>
      <c r="CK1487" s="144">
        <f t="shared" ca="1" si="1762"/>
        <v>-25000</v>
      </c>
      <c r="CL1487" s="144">
        <f t="shared" ca="1" si="1762"/>
        <v>-25000</v>
      </c>
    </row>
    <row r="1488" spans="2:90" x14ac:dyDescent="0.4">
      <c r="B1488" s="13"/>
      <c r="D1488" t="s">
        <v>1015</v>
      </c>
      <c r="E1488" s="8" t="str">
        <f t="shared" si="1759"/>
        <v>1488 SETUPDC-S</v>
      </c>
      <c r="G1488" t="s">
        <v>244</v>
      </c>
      <c r="H1488" s="12"/>
      <c r="I1488" s="60"/>
      <c r="J1488" s="60"/>
      <c r="R1488" s="9"/>
      <c r="S1488" s="145"/>
      <c r="T1488" s="145"/>
      <c r="U1488" s="145"/>
      <c r="V1488" s="145"/>
      <c r="W1488" s="145"/>
      <c r="X1488" s="145"/>
      <c r="Y1488" s="145"/>
      <c r="Z1488" s="145"/>
      <c r="AA1488" s="145"/>
      <c r="AB1488" s="145"/>
      <c r="AC1488" s="145"/>
      <c r="AD1488" s="145"/>
      <c r="AE1488" s="145"/>
      <c r="AF1488" s="145"/>
      <c r="AG1488" s="145"/>
      <c r="AH1488" s="145"/>
      <c r="AI1488" s="145"/>
      <c r="AJ1488" s="145"/>
      <c r="AK1488" s="145"/>
      <c r="AL1488" s="145"/>
      <c r="AM1488" s="145"/>
      <c r="AN1488" s="145"/>
      <c r="AO1488" s="145"/>
      <c r="AP1488" s="145"/>
      <c r="AQ1488" s="145"/>
      <c r="AR1488" s="145"/>
      <c r="AS1488" s="145"/>
      <c r="AT1488" s="145"/>
      <c r="AU1488" s="145"/>
      <c r="AV1488" s="145"/>
      <c r="AW1488" s="145"/>
      <c r="AX1488" s="145"/>
      <c r="AY1488" s="145"/>
      <c r="AZ1488" s="145"/>
      <c r="BA1488" s="145"/>
      <c r="BB1488" s="145"/>
      <c r="BC1488" s="145"/>
      <c r="BD1488" s="145"/>
      <c r="BE1488" s="145"/>
      <c r="BF1488" s="145"/>
      <c r="BG1488" s="145"/>
      <c r="BH1488" s="145"/>
      <c r="BI1488" s="145"/>
      <c r="BJ1488" s="145"/>
      <c r="BK1488" s="145"/>
      <c r="BL1488" s="145"/>
      <c r="BM1488" s="145"/>
      <c r="BN1488" s="145"/>
      <c r="BO1488" s="145"/>
      <c r="BP1488" s="145"/>
      <c r="BQ1488" s="145"/>
      <c r="BR1488" s="145"/>
      <c r="BS1488" s="145"/>
      <c r="BT1488" s="145"/>
      <c r="BU1488" s="145"/>
      <c r="BV1488" s="145"/>
      <c r="BW1488" s="145"/>
      <c r="BX1488" s="145"/>
      <c r="BY1488" s="145"/>
      <c r="BZ1488" s="145"/>
      <c r="CA1488" s="145"/>
      <c r="CB1488" s="145"/>
      <c r="CC1488" s="145"/>
      <c r="CD1488" s="145"/>
      <c r="CE1488" s="145"/>
      <c r="CF1488" s="145"/>
      <c r="CG1488" s="145"/>
      <c r="CH1488" s="145"/>
      <c r="CI1488" s="145"/>
      <c r="CJ1488" s="145"/>
      <c r="CK1488" s="145"/>
      <c r="CL1488" s="145"/>
    </row>
    <row r="1489" spans="2:90" x14ac:dyDescent="0.4">
      <c r="B1489" s="8" t="str">
        <f>B1476</f>
        <v>(Primary label)</v>
      </c>
      <c r="D1489" t="s">
        <v>1015</v>
      </c>
      <c r="E1489" s="8" t="str">
        <f>ROW()&amp;" "&amp;D1489</f>
        <v>1489 SETUPDC-S</v>
      </c>
      <c r="G1489" t="s">
        <v>332</v>
      </c>
      <c r="H1489" s="12"/>
      <c r="I1489" s="60"/>
      <c r="J1489" s="60"/>
      <c r="S1489" s="72"/>
      <c r="T1489" s="72"/>
      <c r="U1489" s="72"/>
      <c r="V1489" s="72"/>
      <c r="W1489" s="72"/>
      <c r="X1489" s="72"/>
      <c r="Y1489" s="72"/>
      <c r="Z1489" s="72"/>
      <c r="AA1489" s="72"/>
      <c r="AB1489" s="72"/>
      <c r="AC1489" s="72"/>
      <c r="AD1489" s="72"/>
      <c r="AE1489" s="72"/>
      <c r="AF1489" s="72"/>
      <c r="AG1489" s="72"/>
      <c r="AH1489" s="72"/>
      <c r="AI1489" s="72"/>
      <c r="AJ1489" s="72"/>
      <c r="AK1489" s="72"/>
      <c r="AL1489" s="72"/>
      <c r="AM1489" s="72"/>
      <c r="AN1489" s="72"/>
      <c r="AO1489" s="72"/>
      <c r="AP1489" s="72"/>
      <c r="AQ1489" s="72"/>
      <c r="AR1489" s="72"/>
      <c r="AS1489" s="72"/>
      <c r="AT1489" s="72"/>
      <c r="AU1489" s="72"/>
      <c r="AV1489" s="72"/>
      <c r="AW1489" s="72"/>
      <c r="AX1489" s="72"/>
      <c r="AY1489" s="72"/>
      <c r="AZ1489" s="72"/>
      <c r="BA1489" s="72"/>
      <c r="BB1489" s="72"/>
      <c r="BC1489" s="72"/>
      <c r="BD1489" s="72"/>
      <c r="BE1489" s="72"/>
      <c r="BF1489" s="72"/>
      <c r="BG1489" s="72"/>
      <c r="BH1489" s="72"/>
      <c r="BI1489" s="72"/>
      <c r="BJ1489" s="72"/>
      <c r="BK1489" s="72"/>
      <c r="BL1489" s="72"/>
      <c r="BM1489" s="72"/>
      <c r="BN1489" s="72"/>
      <c r="BO1489" s="72"/>
      <c r="BP1489" s="72"/>
      <c r="BQ1489" s="72"/>
      <c r="BR1489" s="72"/>
      <c r="BS1489" s="72"/>
      <c r="BT1489" s="72"/>
      <c r="BU1489" s="72"/>
      <c r="BV1489" s="72"/>
      <c r="BW1489" s="72"/>
      <c r="BX1489" s="72"/>
      <c r="BY1489" s="72"/>
      <c r="BZ1489" s="72"/>
      <c r="CA1489" s="72"/>
      <c r="CB1489" s="72"/>
      <c r="CC1489" s="72"/>
      <c r="CD1489" s="72"/>
      <c r="CE1489" s="72"/>
      <c r="CF1489" s="72"/>
      <c r="CG1489" s="72"/>
      <c r="CH1489" s="72"/>
      <c r="CI1489" s="72"/>
      <c r="CJ1489" s="72"/>
      <c r="CK1489" s="72"/>
      <c r="CL1489" s="72"/>
    </row>
    <row r="1490" spans="2:90" x14ac:dyDescent="0.4">
      <c r="B1490" s="8" t="str">
        <f>B1477</f>
        <v>primary unit</v>
      </c>
      <c r="D1490" t="s">
        <v>1015</v>
      </c>
      <c r="E1490" s="8" t="str">
        <f>ROW()&amp;" "&amp;D1490</f>
        <v>1490 SETUPDC-S</v>
      </c>
      <c r="G1490" t="s">
        <v>332</v>
      </c>
      <c r="H1490" s="12"/>
      <c r="I1490" s="60"/>
      <c r="J1490" s="60"/>
      <c r="S1490" s="72"/>
      <c r="T1490" s="72"/>
      <c r="U1490" s="72"/>
      <c r="V1490" s="72"/>
      <c r="W1490" s="72"/>
      <c r="X1490" s="72"/>
      <c r="Y1490" s="72"/>
      <c r="Z1490" s="72"/>
      <c r="AA1490" s="72"/>
      <c r="AB1490" s="72"/>
      <c r="AC1490" s="72"/>
      <c r="AD1490" s="72"/>
      <c r="AE1490" s="72"/>
      <c r="AF1490" s="72"/>
      <c r="AG1490" s="72"/>
      <c r="AH1490" s="72"/>
      <c r="AI1490" s="72"/>
      <c r="AJ1490" s="72"/>
      <c r="AK1490" s="72"/>
      <c r="AL1490" s="72"/>
      <c r="AM1490" s="72"/>
      <c r="AN1490" s="72"/>
      <c r="AO1490" s="72"/>
      <c r="AP1490" s="72"/>
      <c r="AQ1490" s="72"/>
      <c r="AR1490" s="72"/>
      <c r="AS1490" s="72"/>
      <c r="AT1490" s="72"/>
      <c r="AU1490" s="72"/>
      <c r="AV1490" s="72"/>
      <c r="AW1490" s="72"/>
      <c r="AX1490" s="72"/>
      <c r="AY1490" s="72"/>
      <c r="AZ1490" s="72"/>
      <c r="BA1490" s="72"/>
      <c r="BB1490" s="72"/>
      <c r="BC1490" s="72"/>
      <c r="BD1490" s="72"/>
      <c r="BE1490" s="72"/>
      <c r="BF1490" s="72"/>
      <c r="BG1490" s="72"/>
      <c r="BH1490" s="72"/>
      <c r="BI1490" s="72"/>
      <c r="BJ1490" s="72"/>
      <c r="BK1490" s="72"/>
      <c r="BL1490" s="72"/>
      <c r="BM1490" s="72"/>
      <c r="BN1490" s="72"/>
      <c r="BO1490" s="72"/>
      <c r="BP1490" s="72"/>
      <c r="BQ1490" s="72"/>
      <c r="BR1490" s="72"/>
      <c r="BS1490" s="72"/>
      <c r="BT1490" s="72"/>
      <c r="BU1490" s="72"/>
      <c r="BV1490" s="72"/>
      <c r="BW1490" s="72"/>
      <c r="BX1490" s="72"/>
      <c r="BY1490" s="72"/>
      <c r="BZ1490" s="72"/>
      <c r="CA1490" s="72"/>
      <c r="CB1490" s="72"/>
      <c r="CC1490" s="72"/>
      <c r="CD1490" s="72"/>
      <c r="CE1490" s="72"/>
      <c r="CF1490" s="72"/>
      <c r="CG1490" s="72"/>
      <c r="CH1490" s="72"/>
      <c r="CI1490" s="72"/>
      <c r="CJ1490" s="72"/>
      <c r="CK1490" s="72"/>
      <c r="CL1490" s="72"/>
    </row>
    <row r="1491" spans="2:90" x14ac:dyDescent="0.4">
      <c r="B1491" s="8" t="str">
        <f>B1478</f>
        <v>Primary revenue driver</v>
      </c>
      <c r="D1491" t="s">
        <v>1015</v>
      </c>
      <c r="E1491" s="8" t="str">
        <f>ROW()&amp;" "&amp;D1491</f>
        <v>1491 SETUPDC-S</v>
      </c>
      <c r="G1491" t="s">
        <v>332</v>
      </c>
      <c r="K1491" s="53"/>
      <c r="L1491" s="53"/>
      <c r="M1491" s="53"/>
      <c r="N1491" s="53"/>
      <c r="O1491" s="53"/>
      <c r="P1491" s="53"/>
      <c r="R1491" s="24"/>
      <c r="S1491" s="211" t="str">
        <f t="shared" ref="S1491:CD1491" si="1763">S1478</f>
        <v>S$12</v>
      </c>
      <c r="T1491" s="211" t="str">
        <f t="shared" si="1763"/>
        <v>T$12</v>
      </c>
      <c r="U1491" s="211" t="str">
        <f t="shared" si="1763"/>
        <v>U$12</v>
      </c>
      <c r="V1491" s="211" t="str">
        <f t="shared" si="1763"/>
        <v>V$12</v>
      </c>
      <c r="W1491" s="211" t="str">
        <f t="shared" si="1763"/>
        <v>W$12</v>
      </c>
      <c r="X1491" s="211" t="str">
        <f t="shared" si="1763"/>
        <v>X$12</v>
      </c>
      <c r="Y1491" s="211" t="str">
        <f t="shared" si="1763"/>
        <v>Y$12</v>
      </c>
      <c r="Z1491" s="211" t="str">
        <f t="shared" si="1763"/>
        <v>Z$12</v>
      </c>
      <c r="AA1491" s="211" t="str">
        <f t="shared" si="1763"/>
        <v>AA$12</v>
      </c>
      <c r="AB1491" s="211" t="str">
        <f t="shared" si="1763"/>
        <v>AB$12</v>
      </c>
      <c r="AC1491" s="211" t="str">
        <f t="shared" si="1763"/>
        <v>AC$12</v>
      </c>
      <c r="AD1491" s="211" t="str">
        <f t="shared" si="1763"/>
        <v>AD$12</v>
      </c>
      <c r="AE1491" s="211" t="str">
        <f t="shared" si="1763"/>
        <v>AE$12</v>
      </c>
      <c r="AF1491" s="211" t="str">
        <f t="shared" si="1763"/>
        <v>AF$12</v>
      </c>
      <c r="AG1491" s="211" t="str">
        <f t="shared" si="1763"/>
        <v>AG$12</v>
      </c>
      <c r="AH1491" s="211" t="str">
        <f t="shared" si="1763"/>
        <v>AH$12</v>
      </c>
      <c r="AI1491" s="211" t="str">
        <f t="shared" si="1763"/>
        <v>AI$12</v>
      </c>
      <c r="AJ1491" s="211" t="str">
        <f t="shared" si="1763"/>
        <v>AJ$12</v>
      </c>
      <c r="AK1491" s="211" t="str">
        <f t="shared" si="1763"/>
        <v>AK$12</v>
      </c>
      <c r="AL1491" s="211" t="str">
        <f t="shared" si="1763"/>
        <v>AL$12</v>
      </c>
      <c r="AM1491" s="211" t="str">
        <f t="shared" si="1763"/>
        <v>AM$12</v>
      </c>
      <c r="AN1491" s="211" t="str">
        <f t="shared" si="1763"/>
        <v>AN$12</v>
      </c>
      <c r="AO1491" s="211" t="str">
        <f t="shared" si="1763"/>
        <v>AO$12</v>
      </c>
      <c r="AP1491" s="211" t="str">
        <f t="shared" si="1763"/>
        <v>AP$12</v>
      </c>
      <c r="AQ1491" s="211" t="str">
        <f t="shared" si="1763"/>
        <v>AQ$12</v>
      </c>
      <c r="AR1491" s="211" t="str">
        <f t="shared" si="1763"/>
        <v>AR$12</v>
      </c>
      <c r="AS1491" s="211" t="str">
        <f t="shared" si="1763"/>
        <v>AS$12</v>
      </c>
      <c r="AT1491" s="211" t="str">
        <f t="shared" si="1763"/>
        <v>AT$12</v>
      </c>
      <c r="AU1491" s="211" t="str">
        <f t="shared" si="1763"/>
        <v>AU$12</v>
      </c>
      <c r="AV1491" s="211" t="str">
        <f t="shared" si="1763"/>
        <v>AV$12</v>
      </c>
      <c r="AW1491" s="211" t="str">
        <f t="shared" si="1763"/>
        <v>AW$12</v>
      </c>
      <c r="AX1491" s="211" t="str">
        <f t="shared" si="1763"/>
        <v>AX$12</v>
      </c>
      <c r="AY1491" s="211" t="str">
        <f t="shared" si="1763"/>
        <v>AY$12</v>
      </c>
      <c r="AZ1491" s="211" t="str">
        <f t="shared" si="1763"/>
        <v>AZ$12</v>
      </c>
      <c r="BA1491" s="211" t="str">
        <f t="shared" si="1763"/>
        <v>BA$12</v>
      </c>
      <c r="BB1491" s="211" t="str">
        <f t="shared" si="1763"/>
        <v>BB$12</v>
      </c>
      <c r="BC1491" s="211" t="str">
        <f t="shared" si="1763"/>
        <v>BC$12</v>
      </c>
      <c r="BD1491" s="211" t="str">
        <f t="shared" si="1763"/>
        <v>BD$12</v>
      </c>
      <c r="BE1491" s="211" t="str">
        <f t="shared" si="1763"/>
        <v>BE$12</v>
      </c>
      <c r="BF1491" s="211" t="str">
        <f t="shared" si="1763"/>
        <v>BF$12</v>
      </c>
      <c r="BG1491" s="211" t="str">
        <f t="shared" si="1763"/>
        <v>BG$12</v>
      </c>
      <c r="BH1491" s="211" t="str">
        <f t="shared" si="1763"/>
        <v>BH$12</v>
      </c>
      <c r="BI1491" s="211" t="str">
        <f t="shared" si="1763"/>
        <v>BI$12</v>
      </c>
      <c r="BJ1491" s="211" t="str">
        <f t="shared" si="1763"/>
        <v>BJ$12</v>
      </c>
      <c r="BK1491" s="211" t="str">
        <f t="shared" si="1763"/>
        <v>BK$12</v>
      </c>
      <c r="BL1491" s="211" t="str">
        <f t="shared" si="1763"/>
        <v>BL$12</v>
      </c>
      <c r="BM1491" s="211" t="str">
        <f t="shared" si="1763"/>
        <v>BM$12</v>
      </c>
      <c r="BN1491" s="211" t="str">
        <f t="shared" si="1763"/>
        <v>BN$12</v>
      </c>
      <c r="BO1491" s="211" t="str">
        <f t="shared" si="1763"/>
        <v>BO$12</v>
      </c>
      <c r="BP1491" s="211" t="str">
        <f t="shared" si="1763"/>
        <v>BP$12</v>
      </c>
      <c r="BQ1491" s="211" t="str">
        <f t="shared" si="1763"/>
        <v>BQ$12</v>
      </c>
      <c r="BR1491" s="211" t="str">
        <f t="shared" si="1763"/>
        <v>BR$12</v>
      </c>
      <c r="BS1491" s="211" t="str">
        <f t="shared" si="1763"/>
        <v>BS$12</v>
      </c>
      <c r="BT1491" s="211" t="str">
        <f t="shared" si="1763"/>
        <v>BT$12</v>
      </c>
      <c r="BU1491" s="211" t="str">
        <f t="shared" si="1763"/>
        <v>BU$12</v>
      </c>
      <c r="BV1491" s="211" t="str">
        <f t="shared" si="1763"/>
        <v>BV$12</v>
      </c>
      <c r="BW1491" s="211" t="str">
        <f t="shared" si="1763"/>
        <v>BW$12</v>
      </c>
      <c r="BX1491" s="211" t="str">
        <f t="shared" si="1763"/>
        <v>BX$12</v>
      </c>
      <c r="BY1491" s="211" t="str">
        <f t="shared" si="1763"/>
        <v>BY$12</v>
      </c>
      <c r="BZ1491" s="211" t="str">
        <f t="shared" si="1763"/>
        <v>BZ$12</v>
      </c>
      <c r="CA1491" s="211" t="str">
        <f t="shared" si="1763"/>
        <v>CA$12</v>
      </c>
      <c r="CB1491" s="211" t="str">
        <f t="shared" si="1763"/>
        <v>CB$12</v>
      </c>
      <c r="CC1491" s="211" t="str">
        <f t="shared" si="1763"/>
        <v>CC$12</v>
      </c>
      <c r="CD1491" s="211" t="str">
        <f t="shared" si="1763"/>
        <v>CD$12</v>
      </c>
      <c r="CE1491" s="211" t="str">
        <f t="shared" ref="CE1491:CL1491" si="1764">CE1478</f>
        <v>CE$12</v>
      </c>
      <c r="CF1491" s="211" t="str">
        <f t="shared" si="1764"/>
        <v>CF$12</v>
      </c>
      <c r="CG1491" s="211" t="str">
        <f t="shared" si="1764"/>
        <v>CG$12</v>
      </c>
      <c r="CH1491" s="211" t="str">
        <f t="shared" si="1764"/>
        <v>CH$12</v>
      </c>
      <c r="CI1491" s="211" t="str">
        <f t="shared" si="1764"/>
        <v>CI$12</v>
      </c>
      <c r="CJ1491" s="211" t="str">
        <f t="shared" si="1764"/>
        <v>CJ$12</v>
      </c>
      <c r="CK1491" s="211" t="str">
        <f t="shared" si="1764"/>
        <v>CK$12</v>
      </c>
      <c r="CL1491" s="211" t="str">
        <f t="shared" si="1764"/>
        <v>CL$12</v>
      </c>
    </row>
    <row r="1492" spans="2:90" x14ac:dyDescent="0.4">
      <c r="B1492" s="8" t="str">
        <f>B1479</f>
        <v>Primary volume driver</v>
      </c>
      <c r="D1492" t="s">
        <v>1015</v>
      </c>
      <c r="E1492" s="8" t="str">
        <f>ROW()&amp;" "&amp;D1492</f>
        <v>1492 SETUPDC-S</v>
      </c>
      <c r="G1492" t="s">
        <v>332</v>
      </c>
      <c r="H1492" s="56"/>
      <c r="I1492" s="79"/>
      <c r="J1492" s="79"/>
      <c r="K1492" s="15"/>
      <c r="L1492" s="15"/>
      <c r="M1492" s="15"/>
      <c r="N1492" s="15"/>
      <c r="O1492" s="15"/>
      <c r="P1492" s="15"/>
      <c r="R1492" s="15"/>
      <c r="S1492" s="211" t="str">
        <f t="shared" ref="S1492:CD1492" si="1765">S1479</f>
        <v>S$13</v>
      </c>
      <c r="T1492" s="211" t="str">
        <f t="shared" si="1765"/>
        <v>T$13</v>
      </c>
      <c r="U1492" s="211" t="str">
        <f t="shared" si="1765"/>
        <v>U$13</v>
      </c>
      <c r="V1492" s="211" t="str">
        <f t="shared" si="1765"/>
        <v>V$13</v>
      </c>
      <c r="W1492" s="211" t="str">
        <f t="shared" si="1765"/>
        <v>W$13</v>
      </c>
      <c r="X1492" s="211" t="str">
        <f t="shared" si="1765"/>
        <v>X$13</v>
      </c>
      <c r="Y1492" s="211" t="str">
        <f t="shared" si="1765"/>
        <v>Y$13</v>
      </c>
      <c r="Z1492" s="211" t="str">
        <f t="shared" si="1765"/>
        <v>Z$13</v>
      </c>
      <c r="AA1492" s="211" t="str">
        <f t="shared" si="1765"/>
        <v>AA$13</v>
      </c>
      <c r="AB1492" s="211" t="str">
        <f t="shared" si="1765"/>
        <v>AB$13</v>
      </c>
      <c r="AC1492" s="211" t="str">
        <f t="shared" si="1765"/>
        <v>AC$13</v>
      </c>
      <c r="AD1492" s="211" t="str">
        <f t="shared" si="1765"/>
        <v>AD$13</v>
      </c>
      <c r="AE1492" s="211" t="str">
        <f t="shared" si="1765"/>
        <v>AE$13</v>
      </c>
      <c r="AF1492" s="211" t="str">
        <f t="shared" si="1765"/>
        <v>AF$13</v>
      </c>
      <c r="AG1492" s="211" t="str">
        <f t="shared" si="1765"/>
        <v>AG$13</v>
      </c>
      <c r="AH1492" s="211" t="str">
        <f t="shared" si="1765"/>
        <v>AH$13</v>
      </c>
      <c r="AI1492" s="211" t="str">
        <f t="shared" si="1765"/>
        <v>AI$13</v>
      </c>
      <c r="AJ1492" s="211" t="str">
        <f t="shared" si="1765"/>
        <v>AJ$13</v>
      </c>
      <c r="AK1492" s="211" t="str">
        <f t="shared" si="1765"/>
        <v>AK$13</v>
      </c>
      <c r="AL1492" s="211" t="str">
        <f t="shared" si="1765"/>
        <v>AL$13</v>
      </c>
      <c r="AM1492" s="211" t="str">
        <f t="shared" si="1765"/>
        <v>AM$13</v>
      </c>
      <c r="AN1492" s="211" t="str">
        <f t="shared" si="1765"/>
        <v>AN$13</v>
      </c>
      <c r="AO1492" s="211" t="str">
        <f t="shared" si="1765"/>
        <v>AO$13</v>
      </c>
      <c r="AP1492" s="211" t="str">
        <f t="shared" si="1765"/>
        <v>AP$13</v>
      </c>
      <c r="AQ1492" s="211" t="str">
        <f t="shared" si="1765"/>
        <v>AQ$13</v>
      </c>
      <c r="AR1492" s="211" t="str">
        <f t="shared" si="1765"/>
        <v>AR$13</v>
      </c>
      <c r="AS1492" s="211" t="str">
        <f t="shared" si="1765"/>
        <v>AS$13</v>
      </c>
      <c r="AT1492" s="211" t="str">
        <f t="shared" si="1765"/>
        <v>AT$13</v>
      </c>
      <c r="AU1492" s="211" t="str">
        <f t="shared" si="1765"/>
        <v>AU$13</v>
      </c>
      <c r="AV1492" s="211" t="str">
        <f t="shared" si="1765"/>
        <v>AV$13</v>
      </c>
      <c r="AW1492" s="211" t="str">
        <f t="shared" si="1765"/>
        <v>AW$13</v>
      </c>
      <c r="AX1492" s="211" t="str">
        <f t="shared" si="1765"/>
        <v>AX$13</v>
      </c>
      <c r="AY1492" s="211" t="str">
        <f t="shared" si="1765"/>
        <v>AY$13</v>
      </c>
      <c r="AZ1492" s="211" t="str">
        <f t="shared" si="1765"/>
        <v>AZ$13</v>
      </c>
      <c r="BA1492" s="211" t="str">
        <f t="shared" si="1765"/>
        <v>BA$13</v>
      </c>
      <c r="BB1492" s="211" t="str">
        <f t="shared" si="1765"/>
        <v>BB$13</v>
      </c>
      <c r="BC1492" s="211" t="str">
        <f t="shared" si="1765"/>
        <v>BC$13</v>
      </c>
      <c r="BD1492" s="211" t="str">
        <f t="shared" si="1765"/>
        <v>BD$13</v>
      </c>
      <c r="BE1492" s="211" t="str">
        <f t="shared" si="1765"/>
        <v>BE$13</v>
      </c>
      <c r="BF1492" s="211" t="str">
        <f t="shared" si="1765"/>
        <v>BF$13</v>
      </c>
      <c r="BG1492" s="211" t="str">
        <f t="shared" si="1765"/>
        <v>BG$13</v>
      </c>
      <c r="BH1492" s="211" t="str">
        <f t="shared" si="1765"/>
        <v>BH$13</v>
      </c>
      <c r="BI1492" s="211" t="str">
        <f t="shared" si="1765"/>
        <v>BI$13</v>
      </c>
      <c r="BJ1492" s="211" t="str">
        <f t="shared" si="1765"/>
        <v>BJ$13</v>
      </c>
      <c r="BK1492" s="211" t="str">
        <f t="shared" si="1765"/>
        <v>BK$13</v>
      </c>
      <c r="BL1492" s="211" t="str">
        <f t="shared" si="1765"/>
        <v>BL$13</v>
      </c>
      <c r="BM1492" s="211" t="str">
        <f t="shared" si="1765"/>
        <v>BM$13</v>
      </c>
      <c r="BN1492" s="211" t="str">
        <f t="shared" si="1765"/>
        <v>BN$13</v>
      </c>
      <c r="BO1492" s="211" t="str">
        <f t="shared" si="1765"/>
        <v>BO$13</v>
      </c>
      <c r="BP1492" s="211" t="str">
        <f t="shared" si="1765"/>
        <v>BP$13</v>
      </c>
      <c r="BQ1492" s="211" t="str">
        <f t="shared" si="1765"/>
        <v>BQ$13</v>
      </c>
      <c r="BR1492" s="211" t="str">
        <f t="shared" si="1765"/>
        <v>BR$13</v>
      </c>
      <c r="BS1492" s="211" t="str">
        <f t="shared" si="1765"/>
        <v>BS$13</v>
      </c>
      <c r="BT1492" s="211" t="str">
        <f t="shared" si="1765"/>
        <v>BT$13</v>
      </c>
      <c r="BU1492" s="211" t="str">
        <f t="shared" si="1765"/>
        <v>BU$13</v>
      </c>
      <c r="BV1492" s="211" t="str">
        <f t="shared" si="1765"/>
        <v>BV$13</v>
      </c>
      <c r="BW1492" s="211" t="str">
        <f t="shared" si="1765"/>
        <v>BW$13</v>
      </c>
      <c r="BX1492" s="211" t="str">
        <f t="shared" si="1765"/>
        <v>BX$13</v>
      </c>
      <c r="BY1492" s="211" t="str">
        <f t="shared" si="1765"/>
        <v>BY$13</v>
      </c>
      <c r="BZ1492" s="211" t="str">
        <f t="shared" si="1765"/>
        <v>BZ$13</v>
      </c>
      <c r="CA1492" s="211" t="str">
        <f t="shared" si="1765"/>
        <v>CA$13</v>
      </c>
      <c r="CB1492" s="211" t="str">
        <f t="shared" si="1765"/>
        <v>CB$13</v>
      </c>
      <c r="CC1492" s="211" t="str">
        <f t="shared" si="1765"/>
        <v>CC$13</v>
      </c>
      <c r="CD1492" s="211" t="str">
        <f t="shared" si="1765"/>
        <v>CD$13</v>
      </c>
      <c r="CE1492" s="211" t="str">
        <f t="shared" ref="CE1492:CL1492" si="1766">CE1479</f>
        <v>CE$13</v>
      </c>
      <c r="CF1492" s="211" t="str">
        <f t="shared" si="1766"/>
        <v>CF$13</v>
      </c>
      <c r="CG1492" s="211" t="str">
        <f t="shared" si="1766"/>
        <v>CG$13</v>
      </c>
      <c r="CH1492" s="211" t="str">
        <f t="shared" si="1766"/>
        <v>CH$13</v>
      </c>
      <c r="CI1492" s="211" t="str">
        <f t="shared" si="1766"/>
        <v>CI$13</v>
      </c>
      <c r="CJ1492" s="211" t="str">
        <f t="shared" si="1766"/>
        <v>CJ$13</v>
      </c>
      <c r="CK1492" s="211" t="str">
        <f t="shared" si="1766"/>
        <v>CK$13</v>
      </c>
      <c r="CL1492" s="211" t="str">
        <f t="shared" si="1766"/>
        <v>CL$13</v>
      </c>
    </row>
    <row r="1493" spans="2:90" x14ac:dyDescent="0.4">
      <c r="B1493" s="89" t="str">
        <f>B1484</f>
        <v>Setup DC:</v>
      </c>
      <c r="D1493" t="s">
        <v>1015</v>
      </c>
      <c r="E1493" s="8" t="str">
        <f t="shared" ref="E1493:E1496" si="1767">ROW()&amp;" "&amp;D1493</f>
        <v>1493 SETUPDC-S</v>
      </c>
      <c r="G1493" t="s">
        <v>332</v>
      </c>
      <c r="H1493" s="12"/>
      <c r="I1493" s="60"/>
      <c r="J1493" s="60"/>
      <c r="K1493" s="15"/>
      <c r="L1493" s="15"/>
      <c r="M1493" s="15"/>
      <c r="N1493" s="15"/>
      <c r="O1493" s="15"/>
      <c r="P1493" s="15"/>
      <c r="R1493" s="15"/>
      <c r="S1493" s="211">
        <f t="shared" ref="S1493:CD1493" si="1768">S1481</f>
        <v>0</v>
      </c>
      <c r="T1493" s="211">
        <f t="shared" si="1768"/>
        <v>0</v>
      </c>
      <c r="U1493" s="211">
        <f t="shared" si="1768"/>
        <v>0</v>
      </c>
      <c r="V1493" s="211">
        <f t="shared" si="1768"/>
        <v>0</v>
      </c>
      <c r="W1493" s="211">
        <f t="shared" si="1768"/>
        <v>0</v>
      </c>
      <c r="X1493" s="211">
        <f t="shared" si="1768"/>
        <v>0</v>
      </c>
      <c r="Y1493" s="211">
        <f t="shared" si="1768"/>
        <v>0</v>
      </c>
      <c r="Z1493" s="211">
        <f t="shared" si="1768"/>
        <v>0</v>
      </c>
      <c r="AA1493" s="211">
        <f t="shared" si="1768"/>
        <v>0</v>
      </c>
      <c r="AB1493" s="211">
        <f t="shared" si="1768"/>
        <v>0</v>
      </c>
      <c r="AC1493" s="211">
        <f t="shared" si="1768"/>
        <v>0</v>
      </c>
      <c r="AD1493" s="211">
        <f t="shared" si="1768"/>
        <v>0</v>
      </c>
      <c r="AE1493" s="211">
        <f t="shared" si="1768"/>
        <v>0</v>
      </c>
      <c r="AF1493" s="211">
        <f t="shared" si="1768"/>
        <v>0</v>
      </c>
      <c r="AG1493" s="211">
        <f t="shared" si="1768"/>
        <v>0</v>
      </c>
      <c r="AH1493" s="211">
        <f t="shared" si="1768"/>
        <v>0</v>
      </c>
      <c r="AI1493" s="211">
        <f t="shared" si="1768"/>
        <v>0</v>
      </c>
      <c r="AJ1493" s="211">
        <f t="shared" si="1768"/>
        <v>0</v>
      </c>
      <c r="AK1493" s="211">
        <f t="shared" si="1768"/>
        <v>0</v>
      </c>
      <c r="AL1493" s="211">
        <f t="shared" si="1768"/>
        <v>0</v>
      </c>
      <c r="AM1493" s="211">
        <f t="shared" si="1768"/>
        <v>0</v>
      </c>
      <c r="AN1493" s="211">
        <f t="shared" si="1768"/>
        <v>0</v>
      </c>
      <c r="AO1493" s="211">
        <f t="shared" si="1768"/>
        <v>0</v>
      </c>
      <c r="AP1493" s="211">
        <f t="shared" si="1768"/>
        <v>0</v>
      </c>
      <c r="AQ1493" s="211">
        <f t="shared" si="1768"/>
        <v>0</v>
      </c>
      <c r="AR1493" s="211">
        <f t="shared" si="1768"/>
        <v>0</v>
      </c>
      <c r="AS1493" s="211">
        <f t="shared" si="1768"/>
        <v>0</v>
      </c>
      <c r="AT1493" s="211">
        <f t="shared" si="1768"/>
        <v>0</v>
      </c>
      <c r="AU1493" s="211">
        <f t="shared" si="1768"/>
        <v>0</v>
      </c>
      <c r="AV1493" s="211">
        <f t="shared" si="1768"/>
        <v>0</v>
      </c>
      <c r="AW1493" s="211">
        <f t="shared" si="1768"/>
        <v>0</v>
      </c>
      <c r="AX1493" s="211">
        <f t="shared" si="1768"/>
        <v>0</v>
      </c>
      <c r="AY1493" s="211">
        <f t="shared" si="1768"/>
        <v>0</v>
      </c>
      <c r="AZ1493" s="211">
        <f t="shared" si="1768"/>
        <v>0</v>
      </c>
      <c r="BA1493" s="211">
        <f t="shared" si="1768"/>
        <v>0</v>
      </c>
      <c r="BB1493" s="211">
        <f t="shared" si="1768"/>
        <v>0</v>
      </c>
      <c r="BC1493" s="211">
        <f t="shared" si="1768"/>
        <v>0</v>
      </c>
      <c r="BD1493" s="211">
        <f t="shared" si="1768"/>
        <v>0</v>
      </c>
      <c r="BE1493" s="211">
        <f t="shared" si="1768"/>
        <v>0</v>
      </c>
      <c r="BF1493" s="211">
        <f t="shared" si="1768"/>
        <v>0</v>
      </c>
      <c r="BG1493" s="211">
        <f t="shared" si="1768"/>
        <v>0</v>
      </c>
      <c r="BH1493" s="211">
        <f t="shared" si="1768"/>
        <v>0</v>
      </c>
      <c r="BI1493" s="211">
        <f t="shared" si="1768"/>
        <v>0</v>
      </c>
      <c r="BJ1493" s="211">
        <f t="shared" si="1768"/>
        <v>0</v>
      </c>
      <c r="BK1493" s="211">
        <f t="shared" si="1768"/>
        <v>0</v>
      </c>
      <c r="BL1493" s="211">
        <f t="shared" si="1768"/>
        <v>0</v>
      </c>
      <c r="BM1493" s="211">
        <f t="shared" si="1768"/>
        <v>0</v>
      </c>
      <c r="BN1493" s="211">
        <f t="shared" si="1768"/>
        <v>0</v>
      </c>
      <c r="BO1493" s="211">
        <f t="shared" si="1768"/>
        <v>0</v>
      </c>
      <c r="BP1493" s="211">
        <f t="shared" si="1768"/>
        <v>0</v>
      </c>
      <c r="BQ1493" s="211">
        <f t="shared" si="1768"/>
        <v>0</v>
      </c>
      <c r="BR1493" s="211">
        <f t="shared" si="1768"/>
        <v>0</v>
      </c>
      <c r="BS1493" s="211">
        <f t="shared" si="1768"/>
        <v>0</v>
      </c>
      <c r="BT1493" s="211">
        <f t="shared" si="1768"/>
        <v>0</v>
      </c>
      <c r="BU1493" s="211">
        <f t="shared" si="1768"/>
        <v>0</v>
      </c>
      <c r="BV1493" s="211">
        <f t="shared" si="1768"/>
        <v>0</v>
      </c>
      <c r="BW1493" s="211">
        <f t="shared" si="1768"/>
        <v>0</v>
      </c>
      <c r="BX1493" s="211">
        <f t="shared" si="1768"/>
        <v>0</v>
      </c>
      <c r="BY1493" s="211">
        <f t="shared" si="1768"/>
        <v>0</v>
      </c>
      <c r="BZ1493" s="211">
        <f t="shared" si="1768"/>
        <v>0</v>
      </c>
      <c r="CA1493" s="211">
        <f t="shared" si="1768"/>
        <v>0</v>
      </c>
      <c r="CB1493" s="211">
        <f t="shared" si="1768"/>
        <v>0</v>
      </c>
      <c r="CC1493" s="211">
        <f t="shared" si="1768"/>
        <v>0</v>
      </c>
      <c r="CD1493" s="211">
        <f t="shared" si="1768"/>
        <v>0</v>
      </c>
      <c r="CE1493" s="211">
        <f t="shared" ref="CE1493:CL1493" si="1769">CE1481</f>
        <v>0</v>
      </c>
      <c r="CF1493" s="211">
        <f t="shared" si="1769"/>
        <v>0</v>
      </c>
      <c r="CG1493" s="211">
        <f t="shared" si="1769"/>
        <v>0</v>
      </c>
      <c r="CH1493" s="211">
        <f t="shared" si="1769"/>
        <v>0</v>
      </c>
      <c r="CI1493" s="211">
        <f t="shared" si="1769"/>
        <v>0</v>
      </c>
      <c r="CJ1493" s="211">
        <f t="shared" si="1769"/>
        <v>0</v>
      </c>
      <c r="CK1493" s="211">
        <f t="shared" si="1769"/>
        <v>0</v>
      </c>
      <c r="CL1493" s="211">
        <f t="shared" si="1769"/>
        <v>0</v>
      </c>
    </row>
    <row r="1494" spans="2:90" x14ac:dyDescent="0.4">
      <c r="B1494" s="235" t="str">
        <f>IFERROR(SUBSTITUTE(TRIM(MID(B1484, SEARCH("-", B1484) + 1, LEN(B1484))),":",""),"no unit")</f>
        <v>no unit</v>
      </c>
      <c r="D1494" t="s">
        <v>1015</v>
      </c>
      <c r="E1494" s="8" t="str">
        <f t="shared" si="1767"/>
        <v>1494 SETUPDC-S</v>
      </c>
      <c r="G1494" t="s">
        <v>332</v>
      </c>
      <c r="H1494" s="12"/>
      <c r="I1494" s="60"/>
      <c r="J1494" s="60"/>
      <c r="K1494" s="15"/>
      <c r="L1494" s="15"/>
      <c r="M1494" s="15"/>
      <c r="N1494" s="15"/>
      <c r="O1494" s="15"/>
      <c r="P1494" s="15"/>
      <c r="R1494" s="15"/>
      <c r="S1494" s="211"/>
      <c r="T1494" s="211"/>
      <c r="U1494" s="211"/>
      <c r="V1494" s="211"/>
      <c r="W1494" s="211"/>
      <c r="X1494" s="211"/>
      <c r="Y1494" s="211"/>
      <c r="Z1494" s="211"/>
      <c r="AA1494" s="211"/>
      <c r="AB1494" s="211"/>
      <c r="AC1494" s="211"/>
      <c r="AD1494" s="211"/>
      <c r="AE1494" s="211"/>
      <c r="AF1494" s="211"/>
      <c r="AG1494" s="211"/>
      <c r="AH1494" s="211"/>
      <c r="AI1494" s="211"/>
      <c r="AJ1494" s="211"/>
      <c r="AK1494" s="211"/>
      <c r="AL1494" s="211"/>
      <c r="AM1494" s="211"/>
      <c r="AN1494" s="211"/>
      <c r="AO1494" s="211"/>
      <c r="AP1494" s="211"/>
      <c r="AQ1494" s="211"/>
      <c r="AR1494" s="211"/>
      <c r="AS1494" s="211"/>
      <c r="AT1494" s="211"/>
      <c r="AU1494" s="211"/>
      <c r="AV1494" s="211"/>
      <c r="AW1494" s="211"/>
      <c r="AX1494" s="211"/>
      <c r="AY1494" s="211"/>
      <c r="AZ1494" s="211"/>
      <c r="BA1494" s="211"/>
      <c r="BB1494" s="211"/>
      <c r="BC1494" s="211"/>
      <c r="BD1494" s="211"/>
      <c r="BE1494" s="211"/>
      <c r="BF1494" s="211"/>
      <c r="BG1494" s="211"/>
      <c r="BH1494" s="211"/>
      <c r="BI1494" s="211"/>
      <c r="BJ1494" s="211"/>
      <c r="BK1494" s="211"/>
      <c r="BL1494" s="211"/>
      <c r="BM1494" s="211"/>
      <c r="BN1494" s="211"/>
      <c r="BO1494" s="211"/>
      <c r="BP1494" s="211"/>
      <c r="BQ1494" s="211"/>
      <c r="BR1494" s="211"/>
      <c r="BS1494" s="211"/>
      <c r="BT1494" s="211"/>
      <c r="BU1494" s="211"/>
      <c r="BV1494" s="211"/>
      <c r="BW1494" s="211"/>
      <c r="BX1494" s="211"/>
      <c r="BY1494" s="211"/>
      <c r="BZ1494" s="211"/>
      <c r="CA1494" s="211"/>
      <c r="CB1494" s="211"/>
      <c r="CC1494" s="211"/>
      <c r="CD1494" s="211"/>
      <c r="CE1494" s="211"/>
      <c r="CF1494" s="211"/>
      <c r="CG1494" s="211"/>
      <c r="CH1494" s="211"/>
      <c r="CI1494" s="211"/>
      <c r="CJ1494" s="211"/>
      <c r="CK1494" s="211"/>
      <c r="CL1494" s="211"/>
    </row>
    <row r="1495" spans="2:90" x14ac:dyDescent="0.4">
      <c r="B1495" s="89" t="str">
        <f>B1482</f>
        <v>Secondary revenue driver</v>
      </c>
      <c r="D1495" t="s">
        <v>1015</v>
      </c>
      <c r="E1495" s="8" t="str">
        <f t="shared" si="1767"/>
        <v>1495 SETUPDC-S</v>
      </c>
      <c r="G1495" t="s">
        <v>332</v>
      </c>
      <c r="H1495" s="90"/>
      <c r="I1495" s="209"/>
      <c r="J1495" s="209"/>
      <c r="K1495" s="210"/>
      <c r="L1495" s="210"/>
      <c r="M1495" s="210"/>
      <c r="N1495" s="210"/>
      <c r="O1495" s="210"/>
      <c r="P1495" s="210"/>
      <c r="R1495" s="210"/>
      <c r="S1495" s="4" t="str">
        <f t="shared" ref="S1495:CD1495" si="1770">ADDRESS(ROW(S1487),COLUMN(S1487),2)</f>
        <v>S$1487</v>
      </c>
      <c r="T1495" s="4" t="str">
        <f t="shared" si="1770"/>
        <v>T$1487</v>
      </c>
      <c r="U1495" s="4" t="str">
        <f t="shared" si="1770"/>
        <v>U$1487</v>
      </c>
      <c r="V1495" s="4" t="str">
        <f t="shared" si="1770"/>
        <v>V$1487</v>
      </c>
      <c r="W1495" s="4" t="str">
        <f t="shared" si="1770"/>
        <v>W$1487</v>
      </c>
      <c r="X1495" s="4" t="str">
        <f t="shared" si="1770"/>
        <v>X$1487</v>
      </c>
      <c r="Y1495" s="4" t="str">
        <f t="shared" si="1770"/>
        <v>Y$1487</v>
      </c>
      <c r="Z1495" s="4" t="str">
        <f t="shared" si="1770"/>
        <v>Z$1487</v>
      </c>
      <c r="AA1495" s="4" t="str">
        <f t="shared" si="1770"/>
        <v>AA$1487</v>
      </c>
      <c r="AB1495" s="4" t="str">
        <f t="shared" si="1770"/>
        <v>AB$1487</v>
      </c>
      <c r="AC1495" s="4" t="str">
        <f t="shared" si="1770"/>
        <v>AC$1487</v>
      </c>
      <c r="AD1495" s="4" t="str">
        <f t="shared" si="1770"/>
        <v>AD$1487</v>
      </c>
      <c r="AE1495" s="4" t="str">
        <f t="shared" si="1770"/>
        <v>AE$1487</v>
      </c>
      <c r="AF1495" s="4" t="str">
        <f t="shared" si="1770"/>
        <v>AF$1487</v>
      </c>
      <c r="AG1495" s="4" t="str">
        <f t="shared" si="1770"/>
        <v>AG$1487</v>
      </c>
      <c r="AH1495" s="4" t="str">
        <f t="shared" si="1770"/>
        <v>AH$1487</v>
      </c>
      <c r="AI1495" s="4" t="str">
        <f t="shared" si="1770"/>
        <v>AI$1487</v>
      </c>
      <c r="AJ1495" s="4" t="str">
        <f t="shared" si="1770"/>
        <v>AJ$1487</v>
      </c>
      <c r="AK1495" s="4" t="str">
        <f t="shared" si="1770"/>
        <v>AK$1487</v>
      </c>
      <c r="AL1495" s="4" t="str">
        <f t="shared" si="1770"/>
        <v>AL$1487</v>
      </c>
      <c r="AM1495" s="4" t="str">
        <f t="shared" si="1770"/>
        <v>AM$1487</v>
      </c>
      <c r="AN1495" s="4" t="str">
        <f t="shared" si="1770"/>
        <v>AN$1487</v>
      </c>
      <c r="AO1495" s="4" t="str">
        <f t="shared" si="1770"/>
        <v>AO$1487</v>
      </c>
      <c r="AP1495" s="4" t="str">
        <f t="shared" si="1770"/>
        <v>AP$1487</v>
      </c>
      <c r="AQ1495" s="4" t="str">
        <f t="shared" si="1770"/>
        <v>AQ$1487</v>
      </c>
      <c r="AR1495" s="4" t="str">
        <f t="shared" si="1770"/>
        <v>AR$1487</v>
      </c>
      <c r="AS1495" s="4" t="str">
        <f t="shared" si="1770"/>
        <v>AS$1487</v>
      </c>
      <c r="AT1495" s="4" t="str">
        <f t="shared" si="1770"/>
        <v>AT$1487</v>
      </c>
      <c r="AU1495" s="4" t="str">
        <f t="shared" si="1770"/>
        <v>AU$1487</v>
      </c>
      <c r="AV1495" s="4" t="str">
        <f t="shared" si="1770"/>
        <v>AV$1487</v>
      </c>
      <c r="AW1495" s="4" t="str">
        <f t="shared" si="1770"/>
        <v>AW$1487</v>
      </c>
      <c r="AX1495" s="4" t="str">
        <f t="shared" si="1770"/>
        <v>AX$1487</v>
      </c>
      <c r="AY1495" s="4" t="str">
        <f t="shared" si="1770"/>
        <v>AY$1487</v>
      </c>
      <c r="AZ1495" s="4" t="str">
        <f t="shared" si="1770"/>
        <v>AZ$1487</v>
      </c>
      <c r="BA1495" s="4" t="str">
        <f t="shared" si="1770"/>
        <v>BA$1487</v>
      </c>
      <c r="BB1495" s="4" t="str">
        <f t="shared" si="1770"/>
        <v>BB$1487</v>
      </c>
      <c r="BC1495" s="4" t="str">
        <f t="shared" si="1770"/>
        <v>BC$1487</v>
      </c>
      <c r="BD1495" s="4" t="str">
        <f t="shared" si="1770"/>
        <v>BD$1487</v>
      </c>
      <c r="BE1495" s="4" t="str">
        <f t="shared" si="1770"/>
        <v>BE$1487</v>
      </c>
      <c r="BF1495" s="4" t="str">
        <f t="shared" si="1770"/>
        <v>BF$1487</v>
      </c>
      <c r="BG1495" s="4" t="str">
        <f t="shared" si="1770"/>
        <v>BG$1487</v>
      </c>
      <c r="BH1495" s="4" t="str">
        <f t="shared" si="1770"/>
        <v>BH$1487</v>
      </c>
      <c r="BI1495" s="4" t="str">
        <f t="shared" si="1770"/>
        <v>BI$1487</v>
      </c>
      <c r="BJ1495" s="4" t="str">
        <f t="shared" si="1770"/>
        <v>BJ$1487</v>
      </c>
      <c r="BK1495" s="4" t="str">
        <f t="shared" si="1770"/>
        <v>BK$1487</v>
      </c>
      <c r="BL1495" s="4" t="str">
        <f t="shared" si="1770"/>
        <v>BL$1487</v>
      </c>
      <c r="BM1495" s="4" t="str">
        <f t="shared" si="1770"/>
        <v>BM$1487</v>
      </c>
      <c r="BN1495" s="4" t="str">
        <f t="shared" si="1770"/>
        <v>BN$1487</v>
      </c>
      <c r="BO1495" s="4" t="str">
        <f t="shared" si="1770"/>
        <v>BO$1487</v>
      </c>
      <c r="BP1495" s="4" t="str">
        <f t="shared" si="1770"/>
        <v>BP$1487</v>
      </c>
      <c r="BQ1495" s="4" t="str">
        <f t="shared" si="1770"/>
        <v>BQ$1487</v>
      </c>
      <c r="BR1495" s="4" t="str">
        <f t="shared" si="1770"/>
        <v>BR$1487</v>
      </c>
      <c r="BS1495" s="4" t="str">
        <f t="shared" si="1770"/>
        <v>BS$1487</v>
      </c>
      <c r="BT1495" s="4" t="str">
        <f t="shared" si="1770"/>
        <v>BT$1487</v>
      </c>
      <c r="BU1495" s="4" t="str">
        <f t="shared" si="1770"/>
        <v>BU$1487</v>
      </c>
      <c r="BV1495" s="4" t="str">
        <f t="shared" si="1770"/>
        <v>BV$1487</v>
      </c>
      <c r="BW1495" s="4" t="str">
        <f t="shared" si="1770"/>
        <v>BW$1487</v>
      </c>
      <c r="BX1495" s="4" t="str">
        <f t="shared" si="1770"/>
        <v>BX$1487</v>
      </c>
      <c r="BY1495" s="4" t="str">
        <f t="shared" si="1770"/>
        <v>BY$1487</v>
      </c>
      <c r="BZ1495" s="4" t="str">
        <f t="shared" si="1770"/>
        <v>BZ$1487</v>
      </c>
      <c r="CA1495" s="4" t="str">
        <f t="shared" si="1770"/>
        <v>CA$1487</v>
      </c>
      <c r="CB1495" s="4" t="str">
        <f t="shared" si="1770"/>
        <v>CB$1487</v>
      </c>
      <c r="CC1495" s="4" t="str">
        <f t="shared" si="1770"/>
        <v>CC$1487</v>
      </c>
      <c r="CD1495" s="4" t="str">
        <f t="shared" si="1770"/>
        <v>CD$1487</v>
      </c>
      <c r="CE1495" s="4" t="str">
        <f t="shared" ref="CE1495:CL1495" si="1771">ADDRESS(ROW(CE1487),COLUMN(CE1487),2)</f>
        <v>CE$1487</v>
      </c>
      <c r="CF1495" s="4" t="str">
        <f t="shared" si="1771"/>
        <v>CF$1487</v>
      </c>
      <c r="CG1495" s="4" t="str">
        <f t="shared" si="1771"/>
        <v>CG$1487</v>
      </c>
      <c r="CH1495" s="4" t="str">
        <f t="shared" si="1771"/>
        <v>CH$1487</v>
      </c>
      <c r="CI1495" s="4" t="str">
        <f t="shared" si="1771"/>
        <v>CI$1487</v>
      </c>
      <c r="CJ1495" s="4" t="str">
        <f t="shared" si="1771"/>
        <v>CJ$1487</v>
      </c>
      <c r="CK1495" s="4" t="str">
        <f t="shared" si="1771"/>
        <v>CK$1487</v>
      </c>
      <c r="CL1495" s="4" t="str">
        <f t="shared" si="1771"/>
        <v>CL$1487</v>
      </c>
    </row>
    <row r="1496" spans="2:90" x14ac:dyDescent="0.4">
      <c r="B1496" s="8" t="str">
        <f>B1483</f>
        <v>Secondary volume driver</v>
      </c>
      <c r="D1496" t="s">
        <v>1015</v>
      </c>
      <c r="E1496" s="8" t="str">
        <f t="shared" si="1767"/>
        <v>1496 SETUPDC-S</v>
      </c>
      <c r="G1496" t="s">
        <v>332</v>
      </c>
      <c r="H1496" s="12"/>
      <c r="I1496" s="60"/>
      <c r="J1496" s="60"/>
      <c r="K1496" s="15"/>
      <c r="L1496" s="15"/>
      <c r="M1496" s="15"/>
      <c r="N1496" s="15"/>
      <c r="O1496" s="15"/>
      <c r="P1496" s="15"/>
      <c r="R1496" s="15"/>
      <c r="S1496" s="211" t="str">
        <f t="shared" ref="S1496:CD1496" si="1772">S1483</f>
        <v>S$15</v>
      </c>
      <c r="T1496" s="211" t="str">
        <f t="shared" si="1772"/>
        <v>T$15</v>
      </c>
      <c r="U1496" s="211" t="str">
        <f t="shared" si="1772"/>
        <v>U$15</v>
      </c>
      <c r="V1496" s="211" t="str">
        <f t="shared" si="1772"/>
        <v>V$15</v>
      </c>
      <c r="W1496" s="211" t="str">
        <f t="shared" si="1772"/>
        <v>W$15</v>
      </c>
      <c r="X1496" s="211" t="str">
        <f t="shared" si="1772"/>
        <v>X$15</v>
      </c>
      <c r="Y1496" s="211" t="str">
        <f t="shared" si="1772"/>
        <v>Y$15</v>
      </c>
      <c r="Z1496" s="211" t="str">
        <f t="shared" si="1772"/>
        <v>Z$15</v>
      </c>
      <c r="AA1496" s="211" t="str">
        <f t="shared" si="1772"/>
        <v>AA$15</v>
      </c>
      <c r="AB1496" s="211" t="str">
        <f t="shared" si="1772"/>
        <v>AB$15</v>
      </c>
      <c r="AC1496" s="211" t="str">
        <f t="shared" si="1772"/>
        <v>AC$15</v>
      </c>
      <c r="AD1496" s="211" t="str">
        <f t="shared" si="1772"/>
        <v>AD$15</v>
      </c>
      <c r="AE1496" s="211" t="str">
        <f t="shared" si="1772"/>
        <v>AE$15</v>
      </c>
      <c r="AF1496" s="211" t="str">
        <f t="shared" si="1772"/>
        <v>AF$15</v>
      </c>
      <c r="AG1496" s="211" t="str">
        <f t="shared" si="1772"/>
        <v>AG$15</v>
      </c>
      <c r="AH1496" s="211" t="str">
        <f t="shared" si="1772"/>
        <v>AH$15</v>
      </c>
      <c r="AI1496" s="211" t="str">
        <f t="shared" si="1772"/>
        <v>AI$15</v>
      </c>
      <c r="AJ1496" s="211" t="str">
        <f t="shared" si="1772"/>
        <v>AJ$15</v>
      </c>
      <c r="AK1496" s="211" t="str">
        <f t="shared" si="1772"/>
        <v>AK$15</v>
      </c>
      <c r="AL1496" s="211" t="str">
        <f t="shared" si="1772"/>
        <v>AL$15</v>
      </c>
      <c r="AM1496" s="211" t="str">
        <f t="shared" si="1772"/>
        <v>AM$15</v>
      </c>
      <c r="AN1496" s="211" t="str">
        <f t="shared" si="1772"/>
        <v>AN$15</v>
      </c>
      <c r="AO1496" s="211" t="str">
        <f t="shared" si="1772"/>
        <v>AO$15</v>
      </c>
      <c r="AP1496" s="211" t="str">
        <f t="shared" si="1772"/>
        <v>AP$15</v>
      </c>
      <c r="AQ1496" s="211" t="str">
        <f t="shared" si="1772"/>
        <v>AQ$15</v>
      </c>
      <c r="AR1496" s="211" t="str">
        <f t="shared" si="1772"/>
        <v>AR$15</v>
      </c>
      <c r="AS1496" s="211" t="str">
        <f t="shared" si="1772"/>
        <v>AS$15</v>
      </c>
      <c r="AT1496" s="211" t="str">
        <f t="shared" si="1772"/>
        <v>AT$15</v>
      </c>
      <c r="AU1496" s="211" t="str">
        <f t="shared" si="1772"/>
        <v>AU$15</v>
      </c>
      <c r="AV1496" s="211" t="str">
        <f t="shared" si="1772"/>
        <v>AV$15</v>
      </c>
      <c r="AW1496" s="211" t="str">
        <f t="shared" si="1772"/>
        <v>AW$15</v>
      </c>
      <c r="AX1496" s="211" t="str">
        <f t="shared" si="1772"/>
        <v>AX$15</v>
      </c>
      <c r="AY1496" s="211" t="str">
        <f t="shared" si="1772"/>
        <v>AY$15</v>
      </c>
      <c r="AZ1496" s="211" t="str">
        <f t="shared" si="1772"/>
        <v>AZ$15</v>
      </c>
      <c r="BA1496" s="211" t="str">
        <f t="shared" si="1772"/>
        <v>BA$15</v>
      </c>
      <c r="BB1496" s="211" t="str">
        <f t="shared" si="1772"/>
        <v>BB$15</v>
      </c>
      <c r="BC1496" s="211" t="str">
        <f t="shared" si="1772"/>
        <v>BC$15</v>
      </c>
      <c r="BD1496" s="211" t="str">
        <f t="shared" si="1772"/>
        <v>BD$15</v>
      </c>
      <c r="BE1496" s="211" t="str">
        <f t="shared" si="1772"/>
        <v>BE$15</v>
      </c>
      <c r="BF1496" s="211" t="str">
        <f t="shared" si="1772"/>
        <v>BF$15</v>
      </c>
      <c r="BG1496" s="211" t="str">
        <f t="shared" si="1772"/>
        <v>BG$15</v>
      </c>
      <c r="BH1496" s="211" t="str">
        <f t="shared" si="1772"/>
        <v>BH$15</v>
      </c>
      <c r="BI1496" s="211" t="str">
        <f t="shared" si="1772"/>
        <v>BI$15</v>
      </c>
      <c r="BJ1496" s="211" t="str">
        <f t="shared" si="1772"/>
        <v>BJ$15</v>
      </c>
      <c r="BK1496" s="211" t="str">
        <f t="shared" si="1772"/>
        <v>BK$15</v>
      </c>
      <c r="BL1496" s="211" t="str">
        <f t="shared" si="1772"/>
        <v>BL$15</v>
      </c>
      <c r="BM1496" s="211" t="str">
        <f t="shared" si="1772"/>
        <v>BM$15</v>
      </c>
      <c r="BN1496" s="211" t="str">
        <f t="shared" si="1772"/>
        <v>BN$15</v>
      </c>
      <c r="BO1496" s="211" t="str">
        <f t="shared" si="1772"/>
        <v>BO$15</v>
      </c>
      <c r="BP1496" s="211" t="str">
        <f t="shared" si="1772"/>
        <v>BP$15</v>
      </c>
      <c r="BQ1496" s="211" t="str">
        <f t="shared" si="1772"/>
        <v>BQ$15</v>
      </c>
      <c r="BR1496" s="211" t="str">
        <f t="shared" si="1772"/>
        <v>BR$15</v>
      </c>
      <c r="BS1496" s="211" t="str">
        <f t="shared" si="1772"/>
        <v>BS$15</v>
      </c>
      <c r="BT1496" s="211" t="str">
        <f t="shared" si="1772"/>
        <v>BT$15</v>
      </c>
      <c r="BU1496" s="211" t="str">
        <f t="shared" si="1772"/>
        <v>BU$15</v>
      </c>
      <c r="BV1496" s="211" t="str">
        <f t="shared" si="1772"/>
        <v>BV$15</v>
      </c>
      <c r="BW1496" s="211" t="str">
        <f t="shared" si="1772"/>
        <v>BW$15</v>
      </c>
      <c r="BX1496" s="211" t="str">
        <f t="shared" si="1772"/>
        <v>BX$15</v>
      </c>
      <c r="BY1496" s="211" t="str">
        <f t="shared" si="1772"/>
        <v>BY$15</v>
      </c>
      <c r="BZ1496" s="211" t="str">
        <f t="shared" si="1772"/>
        <v>BZ$15</v>
      </c>
      <c r="CA1496" s="211" t="str">
        <f t="shared" si="1772"/>
        <v>CA$15</v>
      </c>
      <c r="CB1496" s="211" t="str">
        <f t="shared" si="1772"/>
        <v>CB$15</v>
      </c>
      <c r="CC1496" s="211" t="str">
        <f t="shared" si="1772"/>
        <v>CC$15</v>
      </c>
      <c r="CD1496" s="211" t="str">
        <f t="shared" si="1772"/>
        <v>CD$15</v>
      </c>
      <c r="CE1496" s="211" t="str">
        <f t="shared" ref="CE1496:CL1496" si="1773">CE1483</f>
        <v>CE$15</v>
      </c>
      <c r="CF1496" s="211" t="str">
        <f t="shared" si="1773"/>
        <v>CF$15</v>
      </c>
      <c r="CG1496" s="211" t="str">
        <f t="shared" si="1773"/>
        <v>CG$15</v>
      </c>
      <c r="CH1496" s="211" t="str">
        <f t="shared" si="1773"/>
        <v>CH$15</v>
      </c>
      <c r="CI1496" s="211" t="str">
        <f t="shared" si="1773"/>
        <v>CI$15</v>
      </c>
      <c r="CJ1496" s="211" t="str">
        <f t="shared" si="1773"/>
        <v>CJ$15</v>
      </c>
      <c r="CK1496" s="211" t="str">
        <f t="shared" si="1773"/>
        <v>CK$15</v>
      </c>
      <c r="CL1496" s="211" t="str">
        <f t="shared" si="1773"/>
        <v>CL$15</v>
      </c>
    </row>
    <row r="1497" spans="2:90" x14ac:dyDescent="0.4">
      <c r="E1497" s="8"/>
      <c r="H1497" s="12"/>
      <c r="I1497" s="60"/>
      <c r="J1497" s="60"/>
      <c r="K1497" s="15"/>
      <c r="L1497" s="15"/>
      <c r="M1497" s="15"/>
      <c r="N1497" s="15"/>
      <c r="O1497" s="15"/>
      <c r="P1497" s="15"/>
      <c r="R1497" s="15"/>
      <c r="S1497" s="211"/>
      <c r="T1497" s="211"/>
      <c r="U1497" s="211"/>
      <c r="V1497" s="211"/>
      <c r="W1497" s="211"/>
      <c r="X1497" s="211"/>
      <c r="Y1497" s="211"/>
      <c r="Z1497" s="211"/>
      <c r="AA1497" s="211"/>
      <c r="AB1497" s="211"/>
      <c r="AC1497" s="211"/>
      <c r="AD1497" s="211"/>
      <c r="AE1497" s="211"/>
      <c r="AF1497" s="211"/>
      <c r="AG1497" s="211"/>
      <c r="AH1497" s="211"/>
      <c r="AI1497" s="211"/>
      <c r="AJ1497" s="211"/>
      <c r="AK1497" s="211"/>
      <c r="AL1497" s="211"/>
      <c r="AM1497" s="211"/>
      <c r="AN1497" s="211"/>
      <c r="AO1497" s="211"/>
      <c r="AP1497" s="211"/>
      <c r="AQ1497" s="211"/>
      <c r="AR1497" s="211"/>
      <c r="AS1497" s="211"/>
      <c r="AT1497" s="211"/>
      <c r="AU1497" s="211"/>
      <c r="AV1497" s="211"/>
      <c r="AW1497" s="211"/>
      <c r="AX1497" s="211"/>
      <c r="AY1497" s="211"/>
      <c r="AZ1497" s="211"/>
      <c r="BA1497" s="211"/>
      <c r="BB1497" s="211"/>
      <c r="BC1497" s="211"/>
      <c r="BD1497" s="211"/>
      <c r="BE1497" s="211"/>
      <c r="BF1497" s="211"/>
      <c r="BG1497" s="211"/>
      <c r="BH1497" s="211"/>
      <c r="BI1497" s="211"/>
      <c r="BJ1497" s="211"/>
      <c r="BK1497" s="211"/>
      <c r="BL1497" s="211"/>
      <c r="BM1497" s="211"/>
      <c r="BN1497" s="211"/>
      <c r="BO1497" s="211"/>
      <c r="BP1497" s="211"/>
      <c r="BQ1497" s="211"/>
      <c r="BR1497" s="211"/>
      <c r="BS1497" s="211"/>
      <c r="BT1497" s="211"/>
      <c r="BU1497" s="211"/>
      <c r="BV1497" s="211"/>
      <c r="BW1497" s="211"/>
      <c r="BX1497" s="211"/>
      <c r="BY1497" s="211"/>
      <c r="BZ1497" s="211"/>
      <c r="CA1497" s="211"/>
      <c r="CB1497" s="211"/>
      <c r="CC1497" s="211"/>
      <c r="CD1497" s="211"/>
      <c r="CE1497" s="211"/>
      <c r="CF1497" s="211"/>
      <c r="CG1497" s="211"/>
      <c r="CH1497" s="211"/>
      <c r="CI1497" s="211"/>
      <c r="CJ1497" s="211"/>
      <c r="CK1497" s="211"/>
      <c r="CL1497" s="211"/>
    </row>
    <row r="1498" spans="2:90" x14ac:dyDescent="0.4">
      <c r="B1498" s="171" t="s">
        <v>490</v>
      </c>
      <c r="E1498" s="8"/>
      <c r="H1498" s="189"/>
      <c r="I1498" s="190"/>
      <c r="J1498" s="190"/>
      <c r="K1498" s="191"/>
      <c r="L1498" s="191"/>
      <c r="M1498" s="191"/>
      <c r="N1498" s="191"/>
      <c r="O1498" s="191"/>
      <c r="P1498" s="191"/>
      <c r="R1498" s="191"/>
      <c r="S1498" s="192"/>
      <c r="T1498" s="192"/>
      <c r="U1498" s="192"/>
      <c r="V1498" s="192"/>
      <c r="W1498" s="192"/>
      <c r="X1498" s="192"/>
      <c r="Y1498" s="192"/>
      <c r="Z1498" s="192"/>
      <c r="AA1498" s="192"/>
      <c r="AB1498" s="192"/>
      <c r="AC1498" s="192"/>
      <c r="AD1498" s="192"/>
      <c r="AE1498" s="192"/>
      <c r="AF1498" s="192"/>
      <c r="AG1498" s="192"/>
      <c r="AH1498" s="192"/>
      <c r="AI1498" s="192"/>
      <c r="AJ1498" s="192"/>
      <c r="AK1498" s="192"/>
      <c r="AL1498" s="192"/>
      <c r="AM1498" s="192"/>
      <c r="AN1498" s="192"/>
      <c r="AO1498" s="192"/>
      <c r="AP1498" s="192"/>
      <c r="AQ1498" s="192"/>
      <c r="AR1498" s="192"/>
      <c r="AS1498" s="192"/>
      <c r="AT1498" s="192"/>
      <c r="AU1498" s="192"/>
      <c r="AV1498" s="192"/>
      <c r="AW1498" s="192"/>
      <c r="AX1498" s="192"/>
      <c r="AY1498" s="192"/>
      <c r="AZ1498" s="192"/>
      <c r="BA1498" s="192"/>
      <c r="BB1498" s="192"/>
      <c r="BC1498" s="192"/>
      <c r="BD1498" s="192"/>
      <c r="BE1498" s="192"/>
      <c r="BF1498" s="192"/>
      <c r="BG1498" s="192"/>
      <c r="BH1498" s="192"/>
      <c r="BI1498" s="192"/>
      <c r="BJ1498" s="192"/>
      <c r="BK1498" s="192"/>
      <c r="BL1498" s="192"/>
      <c r="BM1498" s="192"/>
      <c r="BN1498" s="192"/>
      <c r="BO1498" s="192"/>
      <c r="BP1498" s="192"/>
      <c r="BQ1498" s="192"/>
      <c r="BR1498" s="192"/>
      <c r="BS1498" s="192"/>
      <c r="BT1498" s="192"/>
      <c r="BU1498" s="192"/>
      <c r="BV1498" s="192"/>
      <c r="BW1498" s="192"/>
      <c r="BX1498" s="192"/>
      <c r="BY1498" s="192"/>
      <c r="BZ1498" s="192"/>
      <c r="CA1498" s="192"/>
      <c r="CB1498" s="192"/>
      <c r="CC1498" s="192"/>
      <c r="CD1498" s="192"/>
      <c r="CE1498" s="192"/>
      <c r="CF1498" s="192"/>
      <c r="CG1498" s="192"/>
      <c r="CH1498" s="192"/>
      <c r="CI1498" s="192"/>
      <c r="CJ1498" s="192"/>
      <c r="CK1498" s="192"/>
      <c r="CL1498" s="192"/>
    </row>
    <row r="1499" spans="2:90" x14ac:dyDescent="0.4">
      <c r="B1499" s="171" t="s">
        <v>492</v>
      </c>
      <c r="E1499" s="8"/>
      <c r="H1499" s="189"/>
      <c r="I1499" s="190"/>
      <c r="J1499" s="190"/>
      <c r="K1499" s="191"/>
      <c r="L1499" s="191"/>
      <c r="M1499" s="191"/>
      <c r="N1499" s="191"/>
      <c r="O1499" s="191"/>
      <c r="P1499" s="191"/>
      <c r="R1499" s="191"/>
      <c r="S1499" s="192"/>
      <c r="T1499" s="192"/>
      <c r="U1499" s="192"/>
      <c r="V1499" s="192"/>
      <c r="W1499" s="192"/>
      <c r="X1499" s="192"/>
      <c r="Y1499" s="192"/>
      <c r="Z1499" s="192"/>
      <c r="AA1499" s="192"/>
      <c r="AB1499" s="192"/>
      <c r="AC1499" s="192"/>
      <c r="AD1499" s="192"/>
      <c r="AE1499" s="192"/>
      <c r="AF1499" s="192"/>
      <c r="AG1499" s="192"/>
      <c r="AH1499" s="192"/>
      <c r="AI1499" s="192"/>
      <c r="AJ1499" s="192"/>
      <c r="AK1499" s="192"/>
      <c r="AL1499" s="192"/>
      <c r="AM1499" s="192"/>
      <c r="AN1499" s="192"/>
      <c r="AO1499" s="192"/>
      <c r="AP1499" s="192"/>
      <c r="AQ1499" s="192"/>
      <c r="AR1499" s="192"/>
      <c r="AS1499" s="192"/>
      <c r="AT1499" s="192"/>
      <c r="AU1499" s="192"/>
      <c r="AV1499" s="192"/>
      <c r="AW1499" s="192"/>
      <c r="AX1499" s="192"/>
      <c r="AY1499" s="192"/>
      <c r="AZ1499" s="192"/>
      <c r="BA1499" s="192"/>
      <c r="BB1499" s="192"/>
      <c r="BC1499" s="192"/>
      <c r="BD1499" s="192"/>
      <c r="BE1499" s="192"/>
      <c r="BF1499" s="192"/>
      <c r="BG1499" s="192"/>
      <c r="BH1499" s="192"/>
      <c r="BI1499" s="192"/>
      <c r="BJ1499" s="192"/>
      <c r="BK1499" s="192"/>
      <c r="BL1499" s="192"/>
      <c r="BM1499" s="192"/>
      <c r="BN1499" s="192"/>
      <c r="BO1499" s="192"/>
      <c r="BP1499" s="192"/>
      <c r="BQ1499" s="192"/>
      <c r="BR1499" s="192"/>
      <c r="BS1499" s="192"/>
      <c r="BT1499" s="192"/>
      <c r="BU1499" s="192"/>
      <c r="BV1499" s="192"/>
      <c r="BW1499" s="192"/>
      <c r="BX1499" s="192"/>
      <c r="BY1499" s="192"/>
      <c r="BZ1499" s="192"/>
      <c r="CA1499" s="192"/>
      <c r="CB1499" s="192"/>
      <c r="CC1499" s="192"/>
      <c r="CD1499" s="192"/>
      <c r="CE1499" s="192"/>
      <c r="CF1499" s="192"/>
      <c r="CG1499" s="192"/>
      <c r="CH1499" s="192"/>
      <c r="CI1499" s="192"/>
      <c r="CJ1499" s="192"/>
      <c r="CK1499" s="192"/>
      <c r="CL1499" s="192"/>
    </row>
    <row r="1500" spans="2:90" x14ac:dyDescent="0.4">
      <c r="B1500" s="171" t="s">
        <v>461</v>
      </c>
      <c r="E1500" s="8"/>
      <c r="H1500" s="170"/>
      <c r="I1500" s="172"/>
      <c r="J1500" s="172"/>
      <c r="K1500" s="193"/>
      <c r="L1500" s="193"/>
      <c r="M1500" s="193"/>
      <c r="N1500" s="193"/>
      <c r="O1500" s="193"/>
      <c r="P1500" s="193"/>
      <c r="R1500" s="194"/>
      <c r="S1500" s="195" t="str">
        <f t="shared" ref="S1500:CD1500" si="1774">S$16</f>
        <v>S$12</v>
      </c>
      <c r="T1500" s="195" t="str">
        <f t="shared" si="1774"/>
        <v>T$12</v>
      </c>
      <c r="U1500" s="195" t="str">
        <f t="shared" si="1774"/>
        <v>U$12</v>
      </c>
      <c r="V1500" s="195" t="str">
        <f t="shared" si="1774"/>
        <v>V$12</v>
      </c>
      <c r="W1500" s="195" t="str">
        <f t="shared" si="1774"/>
        <v>W$12</v>
      </c>
      <c r="X1500" s="195" t="str">
        <f t="shared" si="1774"/>
        <v>X$12</v>
      </c>
      <c r="Y1500" s="195" t="str">
        <f t="shared" si="1774"/>
        <v>Y$12</v>
      </c>
      <c r="Z1500" s="195" t="str">
        <f t="shared" si="1774"/>
        <v>Z$12</v>
      </c>
      <c r="AA1500" s="195" t="str">
        <f t="shared" si="1774"/>
        <v>AA$12</v>
      </c>
      <c r="AB1500" s="195" t="str">
        <f t="shared" si="1774"/>
        <v>AB$12</v>
      </c>
      <c r="AC1500" s="195" t="str">
        <f t="shared" si="1774"/>
        <v>AC$12</v>
      </c>
      <c r="AD1500" s="195" t="str">
        <f t="shared" si="1774"/>
        <v>AD$12</v>
      </c>
      <c r="AE1500" s="195" t="str">
        <f t="shared" si="1774"/>
        <v>AE$12</v>
      </c>
      <c r="AF1500" s="195" t="str">
        <f t="shared" si="1774"/>
        <v>AF$12</v>
      </c>
      <c r="AG1500" s="195" t="str">
        <f t="shared" si="1774"/>
        <v>AG$12</v>
      </c>
      <c r="AH1500" s="195" t="str">
        <f t="shared" si="1774"/>
        <v>AH$12</v>
      </c>
      <c r="AI1500" s="195" t="str">
        <f t="shared" si="1774"/>
        <v>AI$12</v>
      </c>
      <c r="AJ1500" s="195" t="str">
        <f t="shared" si="1774"/>
        <v>AJ$12</v>
      </c>
      <c r="AK1500" s="195" t="str">
        <f t="shared" si="1774"/>
        <v>AK$12</v>
      </c>
      <c r="AL1500" s="195" t="str">
        <f t="shared" si="1774"/>
        <v>AL$12</v>
      </c>
      <c r="AM1500" s="195" t="str">
        <f t="shared" si="1774"/>
        <v>AM$12</v>
      </c>
      <c r="AN1500" s="195" t="str">
        <f t="shared" si="1774"/>
        <v>AN$12</v>
      </c>
      <c r="AO1500" s="195" t="str">
        <f t="shared" si="1774"/>
        <v>AO$12</v>
      </c>
      <c r="AP1500" s="195" t="str">
        <f t="shared" si="1774"/>
        <v>AP$12</v>
      </c>
      <c r="AQ1500" s="195" t="str">
        <f t="shared" si="1774"/>
        <v>AQ$12</v>
      </c>
      <c r="AR1500" s="195" t="str">
        <f t="shared" si="1774"/>
        <v>AR$12</v>
      </c>
      <c r="AS1500" s="195" t="str">
        <f t="shared" si="1774"/>
        <v>AS$12</v>
      </c>
      <c r="AT1500" s="195" t="str">
        <f t="shared" si="1774"/>
        <v>AT$12</v>
      </c>
      <c r="AU1500" s="195" t="str">
        <f t="shared" si="1774"/>
        <v>AU$12</v>
      </c>
      <c r="AV1500" s="195" t="str">
        <f t="shared" si="1774"/>
        <v>AV$12</v>
      </c>
      <c r="AW1500" s="195" t="str">
        <f t="shared" si="1774"/>
        <v>AW$12</v>
      </c>
      <c r="AX1500" s="195" t="str">
        <f t="shared" si="1774"/>
        <v>AX$12</v>
      </c>
      <c r="AY1500" s="195" t="str">
        <f t="shared" si="1774"/>
        <v>AY$12</v>
      </c>
      <c r="AZ1500" s="195" t="str">
        <f t="shared" si="1774"/>
        <v>AZ$12</v>
      </c>
      <c r="BA1500" s="195" t="str">
        <f t="shared" si="1774"/>
        <v>BA$12</v>
      </c>
      <c r="BB1500" s="195" t="str">
        <f t="shared" si="1774"/>
        <v>BB$12</v>
      </c>
      <c r="BC1500" s="195" t="str">
        <f t="shared" si="1774"/>
        <v>BC$12</v>
      </c>
      <c r="BD1500" s="195" t="str">
        <f t="shared" si="1774"/>
        <v>BD$12</v>
      </c>
      <c r="BE1500" s="195" t="str">
        <f t="shared" si="1774"/>
        <v>BE$12</v>
      </c>
      <c r="BF1500" s="195" t="str">
        <f t="shared" si="1774"/>
        <v>BF$12</v>
      </c>
      <c r="BG1500" s="195" t="str">
        <f t="shared" si="1774"/>
        <v>BG$12</v>
      </c>
      <c r="BH1500" s="195" t="str">
        <f t="shared" si="1774"/>
        <v>BH$12</v>
      </c>
      <c r="BI1500" s="195" t="str">
        <f t="shared" si="1774"/>
        <v>BI$12</v>
      </c>
      <c r="BJ1500" s="195" t="str">
        <f t="shared" si="1774"/>
        <v>BJ$12</v>
      </c>
      <c r="BK1500" s="195" t="str">
        <f t="shared" si="1774"/>
        <v>BK$12</v>
      </c>
      <c r="BL1500" s="195" t="str">
        <f t="shared" si="1774"/>
        <v>BL$12</v>
      </c>
      <c r="BM1500" s="195" t="str">
        <f t="shared" si="1774"/>
        <v>BM$12</v>
      </c>
      <c r="BN1500" s="195" t="str">
        <f t="shared" si="1774"/>
        <v>BN$12</v>
      </c>
      <c r="BO1500" s="195" t="str">
        <f t="shared" si="1774"/>
        <v>BO$12</v>
      </c>
      <c r="BP1500" s="195" t="str">
        <f t="shared" si="1774"/>
        <v>BP$12</v>
      </c>
      <c r="BQ1500" s="195" t="str">
        <f t="shared" si="1774"/>
        <v>BQ$12</v>
      </c>
      <c r="BR1500" s="195" t="str">
        <f t="shared" si="1774"/>
        <v>BR$12</v>
      </c>
      <c r="BS1500" s="195" t="str">
        <f t="shared" si="1774"/>
        <v>BS$12</v>
      </c>
      <c r="BT1500" s="195" t="str">
        <f t="shared" si="1774"/>
        <v>BT$12</v>
      </c>
      <c r="BU1500" s="195" t="str">
        <f t="shared" si="1774"/>
        <v>BU$12</v>
      </c>
      <c r="BV1500" s="195" t="str">
        <f t="shared" si="1774"/>
        <v>BV$12</v>
      </c>
      <c r="BW1500" s="195" t="str">
        <f t="shared" si="1774"/>
        <v>BW$12</v>
      </c>
      <c r="BX1500" s="195" t="str">
        <f t="shared" si="1774"/>
        <v>BX$12</v>
      </c>
      <c r="BY1500" s="195" t="str">
        <f t="shared" si="1774"/>
        <v>BY$12</v>
      </c>
      <c r="BZ1500" s="195" t="str">
        <f t="shared" si="1774"/>
        <v>BZ$12</v>
      </c>
      <c r="CA1500" s="195" t="str">
        <f t="shared" si="1774"/>
        <v>CA$12</v>
      </c>
      <c r="CB1500" s="195" t="str">
        <f t="shared" si="1774"/>
        <v>CB$12</v>
      </c>
      <c r="CC1500" s="195" t="str">
        <f t="shared" si="1774"/>
        <v>CC$12</v>
      </c>
      <c r="CD1500" s="195" t="str">
        <f t="shared" si="1774"/>
        <v>CD$12</v>
      </c>
      <c r="CE1500" s="195" t="str">
        <f t="shared" ref="CE1500:CL1500" si="1775">CE$16</f>
        <v>CE$12</v>
      </c>
      <c r="CF1500" s="195" t="str">
        <f t="shared" si="1775"/>
        <v>CF$12</v>
      </c>
      <c r="CG1500" s="195" t="str">
        <f t="shared" si="1775"/>
        <v>CG$12</v>
      </c>
      <c r="CH1500" s="195" t="str">
        <f t="shared" si="1775"/>
        <v>CH$12</v>
      </c>
      <c r="CI1500" s="195" t="str">
        <f t="shared" si="1775"/>
        <v>CI$12</v>
      </c>
      <c r="CJ1500" s="195" t="str">
        <f t="shared" si="1775"/>
        <v>CJ$12</v>
      </c>
      <c r="CK1500" s="195" t="str">
        <f t="shared" si="1775"/>
        <v>CK$12</v>
      </c>
      <c r="CL1500" s="195" t="str">
        <f t="shared" si="1775"/>
        <v>CL$12</v>
      </c>
    </row>
    <row r="1501" spans="2:90" x14ac:dyDescent="0.4">
      <c r="B1501" s="171" t="s">
        <v>462</v>
      </c>
      <c r="E1501" s="8"/>
      <c r="H1501" s="170"/>
      <c r="I1501" s="172"/>
      <c r="J1501" s="172"/>
      <c r="K1501" s="193"/>
      <c r="L1501" s="193"/>
      <c r="M1501" s="193"/>
      <c r="N1501" s="193"/>
      <c r="O1501" s="193"/>
      <c r="P1501" s="193"/>
      <c r="R1501" s="194"/>
      <c r="S1501" s="195" t="str">
        <f t="shared" ref="S1501:CD1501" si="1776">S$17</f>
        <v>S$13</v>
      </c>
      <c r="T1501" s="195" t="str">
        <f t="shared" si="1776"/>
        <v>T$13</v>
      </c>
      <c r="U1501" s="195" t="str">
        <f t="shared" si="1776"/>
        <v>U$13</v>
      </c>
      <c r="V1501" s="195" t="str">
        <f t="shared" si="1776"/>
        <v>V$13</v>
      </c>
      <c r="W1501" s="195" t="str">
        <f t="shared" si="1776"/>
        <v>W$13</v>
      </c>
      <c r="X1501" s="195" t="str">
        <f t="shared" si="1776"/>
        <v>X$13</v>
      </c>
      <c r="Y1501" s="195" t="str">
        <f t="shared" si="1776"/>
        <v>Y$13</v>
      </c>
      <c r="Z1501" s="195" t="str">
        <f t="shared" si="1776"/>
        <v>Z$13</v>
      </c>
      <c r="AA1501" s="195" t="str">
        <f t="shared" si="1776"/>
        <v>AA$13</v>
      </c>
      <c r="AB1501" s="195" t="str">
        <f t="shared" si="1776"/>
        <v>AB$13</v>
      </c>
      <c r="AC1501" s="195" t="str">
        <f t="shared" si="1776"/>
        <v>AC$13</v>
      </c>
      <c r="AD1501" s="195" t="str">
        <f t="shared" si="1776"/>
        <v>AD$13</v>
      </c>
      <c r="AE1501" s="195" t="str">
        <f t="shared" si="1776"/>
        <v>AE$13</v>
      </c>
      <c r="AF1501" s="195" t="str">
        <f t="shared" si="1776"/>
        <v>AF$13</v>
      </c>
      <c r="AG1501" s="195" t="str">
        <f t="shared" si="1776"/>
        <v>AG$13</v>
      </c>
      <c r="AH1501" s="195" t="str">
        <f t="shared" si="1776"/>
        <v>AH$13</v>
      </c>
      <c r="AI1501" s="195" t="str">
        <f t="shared" si="1776"/>
        <v>AI$13</v>
      </c>
      <c r="AJ1501" s="195" t="str">
        <f t="shared" si="1776"/>
        <v>AJ$13</v>
      </c>
      <c r="AK1501" s="195" t="str">
        <f t="shared" si="1776"/>
        <v>AK$13</v>
      </c>
      <c r="AL1501" s="195" t="str">
        <f t="shared" si="1776"/>
        <v>AL$13</v>
      </c>
      <c r="AM1501" s="195" t="str">
        <f t="shared" si="1776"/>
        <v>AM$13</v>
      </c>
      <c r="AN1501" s="195" t="str">
        <f t="shared" si="1776"/>
        <v>AN$13</v>
      </c>
      <c r="AO1501" s="195" t="str">
        <f t="shared" si="1776"/>
        <v>AO$13</v>
      </c>
      <c r="AP1501" s="195" t="str">
        <f t="shared" si="1776"/>
        <v>AP$13</v>
      </c>
      <c r="AQ1501" s="195" t="str">
        <f t="shared" si="1776"/>
        <v>AQ$13</v>
      </c>
      <c r="AR1501" s="195" t="str">
        <f t="shared" si="1776"/>
        <v>AR$13</v>
      </c>
      <c r="AS1501" s="195" t="str">
        <f t="shared" si="1776"/>
        <v>AS$13</v>
      </c>
      <c r="AT1501" s="195" t="str">
        <f t="shared" si="1776"/>
        <v>AT$13</v>
      </c>
      <c r="AU1501" s="195" t="str">
        <f t="shared" si="1776"/>
        <v>AU$13</v>
      </c>
      <c r="AV1501" s="195" t="str">
        <f t="shared" si="1776"/>
        <v>AV$13</v>
      </c>
      <c r="AW1501" s="195" t="str">
        <f t="shared" si="1776"/>
        <v>AW$13</v>
      </c>
      <c r="AX1501" s="195" t="str">
        <f t="shared" si="1776"/>
        <v>AX$13</v>
      </c>
      <c r="AY1501" s="195" t="str">
        <f t="shared" si="1776"/>
        <v>AY$13</v>
      </c>
      <c r="AZ1501" s="195" t="str">
        <f t="shared" si="1776"/>
        <v>AZ$13</v>
      </c>
      <c r="BA1501" s="195" t="str">
        <f t="shared" si="1776"/>
        <v>BA$13</v>
      </c>
      <c r="BB1501" s="195" t="str">
        <f t="shared" si="1776"/>
        <v>BB$13</v>
      </c>
      <c r="BC1501" s="195" t="str">
        <f t="shared" si="1776"/>
        <v>BC$13</v>
      </c>
      <c r="BD1501" s="195" t="str">
        <f t="shared" si="1776"/>
        <v>BD$13</v>
      </c>
      <c r="BE1501" s="195" t="str">
        <f t="shared" si="1776"/>
        <v>BE$13</v>
      </c>
      <c r="BF1501" s="195" t="str">
        <f t="shared" si="1776"/>
        <v>BF$13</v>
      </c>
      <c r="BG1501" s="195" t="str">
        <f t="shared" si="1776"/>
        <v>BG$13</v>
      </c>
      <c r="BH1501" s="195" t="str">
        <f t="shared" si="1776"/>
        <v>BH$13</v>
      </c>
      <c r="BI1501" s="195" t="str">
        <f t="shared" si="1776"/>
        <v>BI$13</v>
      </c>
      <c r="BJ1501" s="195" t="str">
        <f t="shared" si="1776"/>
        <v>BJ$13</v>
      </c>
      <c r="BK1501" s="195" t="str">
        <f t="shared" si="1776"/>
        <v>BK$13</v>
      </c>
      <c r="BL1501" s="195" t="str">
        <f t="shared" si="1776"/>
        <v>BL$13</v>
      </c>
      <c r="BM1501" s="195" t="str">
        <f t="shared" si="1776"/>
        <v>BM$13</v>
      </c>
      <c r="BN1501" s="195" t="str">
        <f t="shared" si="1776"/>
        <v>BN$13</v>
      </c>
      <c r="BO1501" s="195" t="str">
        <f t="shared" si="1776"/>
        <v>BO$13</v>
      </c>
      <c r="BP1501" s="195" t="str">
        <f t="shared" si="1776"/>
        <v>BP$13</v>
      </c>
      <c r="BQ1501" s="195" t="str">
        <f t="shared" si="1776"/>
        <v>BQ$13</v>
      </c>
      <c r="BR1501" s="195" t="str">
        <f t="shared" si="1776"/>
        <v>BR$13</v>
      </c>
      <c r="BS1501" s="195" t="str">
        <f t="shared" si="1776"/>
        <v>BS$13</v>
      </c>
      <c r="BT1501" s="195" t="str">
        <f t="shared" si="1776"/>
        <v>BT$13</v>
      </c>
      <c r="BU1501" s="195" t="str">
        <f t="shared" si="1776"/>
        <v>BU$13</v>
      </c>
      <c r="BV1501" s="195" t="str">
        <f t="shared" si="1776"/>
        <v>BV$13</v>
      </c>
      <c r="BW1501" s="195" t="str">
        <f t="shared" si="1776"/>
        <v>BW$13</v>
      </c>
      <c r="BX1501" s="195" t="str">
        <f t="shared" si="1776"/>
        <v>BX$13</v>
      </c>
      <c r="BY1501" s="195" t="str">
        <f t="shared" si="1776"/>
        <v>BY$13</v>
      </c>
      <c r="BZ1501" s="195" t="str">
        <f t="shared" si="1776"/>
        <v>BZ$13</v>
      </c>
      <c r="CA1501" s="195" t="str">
        <f t="shared" si="1776"/>
        <v>CA$13</v>
      </c>
      <c r="CB1501" s="195" t="str">
        <f t="shared" si="1776"/>
        <v>CB$13</v>
      </c>
      <c r="CC1501" s="195" t="str">
        <f t="shared" si="1776"/>
        <v>CC$13</v>
      </c>
      <c r="CD1501" s="195" t="str">
        <f t="shared" si="1776"/>
        <v>CD$13</v>
      </c>
      <c r="CE1501" s="195" t="str">
        <f t="shared" ref="CE1501:CL1501" si="1777">CE$17</f>
        <v>CE$13</v>
      </c>
      <c r="CF1501" s="195" t="str">
        <f t="shared" si="1777"/>
        <v>CF$13</v>
      </c>
      <c r="CG1501" s="195" t="str">
        <f t="shared" si="1777"/>
        <v>CG$13</v>
      </c>
      <c r="CH1501" s="195" t="str">
        <f t="shared" si="1777"/>
        <v>CH$13</v>
      </c>
      <c r="CI1501" s="195" t="str">
        <f t="shared" si="1777"/>
        <v>CI$13</v>
      </c>
      <c r="CJ1501" s="195" t="str">
        <f t="shared" si="1777"/>
        <v>CJ$13</v>
      </c>
      <c r="CK1501" s="195" t="str">
        <f t="shared" si="1777"/>
        <v>CK$13</v>
      </c>
      <c r="CL1501" s="195" t="str">
        <f t="shared" si="1777"/>
        <v>CL$13</v>
      </c>
    </row>
    <row r="1502" spans="2:90" x14ac:dyDescent="0.4">
      <c r="B1502" s="171" t="s">
        <v>491</v>
      </c>
      <c r="E1502" s="8"/>
      <c r="H1502" s="196"/>
      <c r="I1502" s="197"/>
      <c r="J1502" s="197"/>
      <c r="K1502" s="198"/>
      <c r="L1502" s="198"/>
      <c r="M1502" s="198"/>
      <c r="N1502" s="198"/>
      <c r="O1502" s="198"/>
      <c r="P1502" s="198"/>
      <c r="R1502" s="198"/>
      <c r="S1502" s="170"/>
      <c r="T1502" s="170"/>
      <c r="U1502" s="170"/>
      <c r="V1502" s="170"/>
      <c r="W1502" s="170"/>
      <c r="X1502" s="170"/>
      <c r="Y1502" s="170"/>
      <c r="Z1502" s="170"/>
      <c r="AA1502" s="170"/>
      <c r="AB1502" s="170"/>
      <c r="AC1502" s="170"/>
      <c r="AD1502" s="170"/>
      <c r="AE1502" s="170"/>
      <c r="AF1502" s="170"/>
      <c r="AG1502" s="170"/>
      <c r="AH1502" s="170"/>
      <c r="AI1502" s="170"/>
      <c r="AJ1502" s="170"/>
      <c r="AK1502" s="170"/>
      <c r="AL1502" s="170"/>
      <c r="AM1502" s="170"/>
      <c r="AN1502" s="170"/>
      <c r="AO1502" s="170"/>
      <c r="AP1502" s="170"/>
      <c r="AQ1502" s="170"/>
      <c r="AR1502" s="170"/>
      <c r="AS1502" s="170"/>
      <c r="AT1502" s="170"/>
      <c r="AU1502" s="170"/>
      <c r="AV1502" s="170"/>
      <c r="AW1502" s="170"/>
      <c r="AX1502" s="170"/>
      <c r="AY1502" s="170"/>
      <c r="AZ1502" s="170"/>
      <c r="BA1502" s="170"/>
      <c r="BB1502" s="170"/>
      <c r="BC1502" s="170"/>
      <c r="BD1502" s="170"/>
      <c r="BE1502" s="170"/>
      <c r="BF1502" s="170"/>
      <c r="BG1502" s="170"/>
      <c r="BH1502" s="170"/>
      <c r="BI1502" s="170"/>
      <c r="BJ1502" s="170"/>
      <c r="BK1502" s="170"/>
      <c r="BL1502" s="170"/>
      <c r="BM1502" s="170"/>
      <c r="BN1502" s="170"/>
      <c r="BO1502" s="170"/>
      <c r="BP1502" s="170"/>
      <c r="BQ1502" s="170"/>
      <c r="BR1502" s="170"/>
      <c r="BS1502" s="170"/>
      <c r="BT1502" s="170"/>
      <c r="BU1502" s="170"/>
      <c r="BV1502" s="170"/>
      <c r="BW1502" s="170"/>
      <c r="BX1502" s="170"/>
      <c r="BY1502" s="170"/>
      <c r="BZ1502" s="170"/>
      <c r="CA1502" s="170"/>
      <c r="CB1502" s="170"/>
      <c r="CC1502" s="170"/>
      <c r="CD1502" s="170"/>
      <c r="CE1502" s="170"/>
      <c r="CF1502" s="170"/>
      <c r="CG1502" s="170"/>
      <c r="CH1502" s="170"/>
      <c r="CI1502" s="170"/>
      <c r="CJ1502" s="170"/>
      <c r="CK1502" s="170"/>
      <c r="CL1502" s="170"/>
    </row>
    <row r="1503" spans="2:90" x14ac:dyDescent="0.4">
      <c r="B1503" s="171" t="s">
        <v>505</v>
      </c>
      <c r="E1503" s="8"/>
      <c r="H1503" s="196"/>
      <c r="I1503" s="197"/>
      <c r="J1503" s="197"/>
      <c r="K1503" s="198"/>
      <c r="L1503" s="198"/>
      <c r="M1503" s="198"/>
      <c r="N1503" s="198"/>
      <c r="O1503" s="198"/>
      <c r="P1503" s="198"/>
      <c r="R1503" s="198"/>
      <c r="S1503" s="186"/>
      <c r="T1503" s="186"/>
      <c r="U1503" s="186"/>
      <c r="V1503" s="186"/>
      <c r="W1503" s="186"/>
      <c r="X1503" s="186"/>
      <c r="Y1503" s="186"/>
      <c r="Z1503" s="186"/>
      <c r="AA1503" s="186"/>
      <c r="AB1503" s="186"/>
      <c r="AC1503" s="186"/>
      <c r="AD1503" s="186"/>
      <c r="AE1503" s="186"/>
      <c r="AF1503" s="186"/>
      <c r="AG1503" s="186"/>
      <c r="AH1503" s="186"/>
      <c r="AI1503" s="186"/>
      <c r="AJ1503" s="186"/>
      <c r="AK1503" s="186"/>
      <c r="AL1503" s="186"/>
      <c r="AM1503" s="186"/>
      <c r="AN1503" s="186"/>
      <c r="AO1503" s="186"/>
      <c r="AP1503" s="186"/>
      <c r="AQ1503" s="186"/>
      <c r="AR1503" s="186"/>
      <c r="AS1503" s="186"/>
      <c r="AT1503" s="186"/>
      <c r="AU1503" s="186"/>
      <c r="AV1503" s="186"/>
      <c r="AW1503" s="186"/>
      <c r="AX1503" s="186"/>
      <c r="AY1503" s="186"/>
      <c r="AZ1503" s="186"/>
      <c r="BA1503" s="186"/>
      <c r="BB1503" s="186"/>
      <c r="BC1503" s="186"/>
      <c r="BD1503" s="186"/>
      <c r="BE1503" s="186"/>
      <c r="BF1503" s="186"/>
      <c r="BG1503" s="186"/>
      <c r="BH1503" s="186"/>
      <c r="BI1503" s="186"/>
      <c r="BJ1503" s="186"/>
      <c r="BK1503" s="186"/>
      <c r="BL1503" s="186"/>
      <c r="BM1503" s="186"/>
      <c r="BN1503" s="186"/>
      <c r="BO1503" s="186"/>
      <c r="BP1503" s="186"/>
      <c r="BQ1503" s="186"/>
      <c r="BR1503" s="186"/>
      <c r="BS1503" s="186"/>
      <c r="BT1503" s="186"/>
      <c r="BU1503" s="186"/>
      <c r="BV1503" s="186"/>
      <c r="BW1503" s="186"/>
      <c r="BX1503" s="186"/>
      <c r="BY1503" s="186"/>
      <c r="BZ1503" s="186"/>
      <c r="CA1503" s="186"/>
      <c r="CB1503" s="186"/>
      <c r="CC1503" s="186"/>
      <c r="CD1503" s="186"/>
      <c r="CE1503" s="186"/>
      <c r="CF1503" s="186"/>
      <c r="CG1503" s="186"/>
      <c r="CH1503" s="186"/>
      <c r="CI1503" s="186"/>
      <c r="CJ1503" s="186"/>
      <c r="CK1503" s="186"/>
      <c r="CL1503" s="186"/>
    </row>
    <row r="1504" spans="2:90" x14ac:dyDescent="0.4">
      <c r="B1504" s="171" t="s">
        <v>463</v>
      </c>
      <c r="E1504" s="8"/>
      <c r="H1504" s="196"/>
      <c r="I1504" s="197"/>
      <c r="J1504" s="197"/>
      <c r="K1504" s="198"/>
      <c r="L1504" s="198"/>
      <c r="M1504" s="198"/>
      <c r="N1504" s="198"/>
      <c r="O1504" s="198"/>
      <c r="P1504" s="198"/>
      <c r="R1504" s="198"/>
      <c r="S1504" s="186" t="str">
        <f t="shared" ref="S1504:CD1504" si="1778">S$18</f>
        <v>S$14</v>
      </c>
      <c r="T1504" s="186" t="str">
        <f t="shared" si="1778"/>
        <v>T$14</v>
      </c>
      <c r="U1504" s="186" t="str">
        <f t="shared" si="1778"/>
        <v>U$14</v>
      </c>
      <c r="V1504" s="186" t="str">
        <f t="shared" si="1778"/>
        <v>V$14</v>
      </c>
      <c r="W1504" s="186" t="str">
        <f t="shared" si="1778"/>
        <v>W$14</v>
      </c>
      <c r="X1504" s="186" t="str">
        <f t="shared" si="1778"/>
        <v>X$14</v>
      </c>
      <c r="Y1504" s="186" t="str">
        <f t="shared" si="1778"/>
        <v>Y$14</v>
      </c>
      <c r="Z1504" s="186" t="str">
        <f t="shared" si="1778"/>
        <v>Z$14</v>
      </c>
      <c r="AA1504" s="186" t="str">
        <f t="shared" si="1778"/>
        <v>AA$14</v>
      </c>
      <c r="AB1504" s="186" t="str">
        <f t="shared" si="1778"/>
        <v>AB$14</v>
      </c>
      <c r="AC1504" s="186" t="str">
        <f t="shared" si="1778"/>
        <v>AC$14</v>
      </c>
      <c r="AD1504" s="186" t="str">
        <f t="shared" si="1778"/>
        <v>AD$14</v>
      </c>
      <c r="AE1504" s="186" t="str">
        <f t="shared" si="1778"/>
        <v>AE$14</v>
      </c>
      <c r="AF1504" s="186" t="str">
        <f t="shared" si="1778"/>
        <v>AF$14</v>
      </c>
      <c r="AG1504" s="186" t="str">
        <f t="shared" si="1778"/>
        <v>AG$14</v>
      </c>
      <c r="AH1504" s="186" t="str">
        <f t="shared" si="1778"/>
        <v>AH$14</v>
      </c>
      <c r="AI1504" s="186" t="str">
        <f t="shared" si="1778"/>
        <v>AI$14</v>
      </c>
      <c r="AJ1504" s="186" t="str">
        <f t="shared" si="1778"/>
        <v>AJ$14</v>
      </c>
      <c r="AK1504" s="186" t="str">
        <f t="shared" si="1778"/>
        <v>AK$14</v>
      </c>
      <c r="AL1504" s="186" t="str">
        <f t="shared" si="1778"/>
        <v>AL$14</v>
      </c>
      <c r="AM1504" s="186" t="str">
        <f t="shared" si="1778"/>
        <v>AM$14</v>
      </c>
      <c r="AN1504" s="186" t="str">
        <f t="shared" si="1778"/>
        <v>AN$14</v>
      </c>
      <c r="AO1504" s="186" t="str">
        <f t="shared" si="1778"/>
        <v>AO$14</v>
      </c>
      <c r="AP1504" s="186" t="str">
        <f t="shared" si="1778"/>
        <v>AP$14</v>
      </c>
      <c r="AQ1504" s="186" t="str">
        <f t="shared" si="1778"/>
        <v>AQ$14</v>
      </c>
      <c r="AR1504" s="186" t="str">
        <f t="shared" si="1778"/>
        <v>AR$14</v>
      </c>
      <c r="AS1504" s="186" t="str">
        <f t="shared" si="1778"/>
        <v>AS$14</v>
      </c>
      <c r="AT1504" s="186" t="str">
        <f t="shared" si="1778"/>
        <v>AT$14</v>
      </c>
      <c r="AU1504" s="186" t="str">
        <f t="shared" si="1778"/>
        <v>AU$14</v>
      </c>
      <c r="AV1504" s="186" t="str">
        <f t="shared" si="1778"/>
        <v>AV$14</v>
      </c>
      <c r="AW1504" s="186" t="str">
        <f t="shared" si="1778"/>
        <v>AW$14</v>
      </c>
      <c r="AX1504" s="186" t="str">
        <f t="shared" si="1778"/>
        <v>AX$14</v>
      </c>
      <c r="AY1504" s="186" t="str">
        <f t="shared" si="1778"/>
        <v>AY$14</v>
      </c>
      <c r="AZ1504" s="186" t="str">
        <f t="shared" si="1778"/>
        <v>AZ$14</v>
      </c>
      <c r="BA1504" s="186" t="str">
        <f t="shared" si="1778"/>
        <v>BA$14</v>
      </c>
      <c r="BB1504" s="186" t="str">
        <f t="shared" si="1778"/>
        <v>BB$14</v>
      </c>
      <c r="BC1504" s="186" t="str">
        <f t="shared" si="1778"/>
        <v>BC$14</v>
      </c>
      <c r="BD1504" s="186" t="str">
        <f t="shared" si="1778"/>
        <v>BD$14</v>
      </c>
      <c r="BE1504" s="186" t="str">
        <f t="shared" si="1778"/>
        <v>BE$14</v>
      </c>
      <c r="BF1504" s="186" t="str">
        <f t="shared" si="1778"/>
        <v>BF$14</v>
      </c>
      <c r="BG1504" s="186" t="str">
        <f t="shared" si="1778"/>
        <v>BG$14</v>
      </c>
      <c r="BH1504" s="186" t="str">
        <f t="shared" si="1778"/>
        <v>BH$14</v>
      </c>
      <c r="BI1504" s="186" t="str">
        <f t="shared" si="1778"/>
        <v>BI$14</v>
      </c>
      <c r="BJ1504" s="186" t="str">
        <f t="shared" si="1778"/>
        <v>BJ$14</v>
      </c>
      <c r="BK1504" s="186" t="str">
        <f t="shared" si="1778"/>
        <v>BK$14</v>
      </c>
      <c r="BL1504" s="186" t="str">
        <f t="shared" si="1778"/>
        <v>BL$14</v>
      </c>
      <c r="BM1504" s="186" t="str">
        <f t="shared" si="1778"/>
        <v>BM$14</v>
      </c>
      <c r="BN1504" s="186" t="str">
        <f t="shared" si="1778"/>
        <v>BN$14</v>
      </c>
      <c r="BO1504" s="186" t="str">
        <f t="shared" si="1778"/>
        <v>BO$14</v>
      </c>
      <c r="BP1504" s="186" t="str">
        <f t="shared" si="1778"/>
        <v>BP$14</v>
      </c>
      <c r="BQ1504" s="186" t="str">
        <f t="shared" si="1778"/>
        <v>BQ$14</v>
      </c>
      <c r="BR1504" s="186" t="str">
        <f t="shared" si="1778"/>
        <v>BR$14</v>
      </c>
      <c r="BS1504" s="186" t="str">
        <f t="shared" si="1778"/>
        <v>BS$14</v>
      </c>
      <c r="BT1504" s="186" t="str">
        <f t="shared" si="1778"/>
        <v>BT$14</v>
      </c>
      <c r="BU1504" s="186" t="str">
        <f t="shared" si="1778"/>
        <v>BU$14</v>
      </c>
      <c r="BV1504" s="186" t="str">
        <f t="shared" si="1778"/>
        <v>BV$14</v>
      </c>
      <c r="BW1504" s="186" t="str">
        <f t="shared" si="1778"/>
        <v>BW$14</v>
      </c>
      <c r="BX1504" s="186" t="str">
        <f t="shared" si="1778"/>
        <v>BX$14</v>
      </c>
      <c r="BY1504" s="186" t="str">
        <f t="shared" si="1778"/>
        <v>BY$14</v>
      </c>
      <c r="BZ1504" s="186" t="str">
        <f t="shared" si="1778"/>
        <v>BZ$14</v>
      </c>
      <c r="CA1504" s="186" t="str">
        <f t="shared" si="1778"/>
        <v>CA$14</v>
      </c>
      <c r="CB1504" s="186" t="str">
        <f t="shared" si="1778"/>
        <v>CB$14</v>
      </c>
      <c r="CC1504" s="186" t="str">
        <f t="shared" si="1778"/>
        <v>CC$14</v>
      </c>
      <c r="CD1504" s="186" t="str">
        <f t="shared" si="1778"/>
        <v>CD$14</v>
      </c>
      <c r="CE1504" s="186" t="str">
        <f t="shared" ref="CE1504:CL1504" si="1779">CE$18</f>
        <v>CE$14</v>
      </c>
      <c r="CF1504" s="186" t="str">
        <f t="shared" si="1779"/>
        <v>CF$14</v>
      </c>
      <c r="CG1504" s="186" t="str">
        <f t="shared" si="1779"/>
        <v>CG$14</v>
      </c>
      <c r="CH1504" s="186" t="str">
        <f t="shared" si="1779"/>
        <v>CH$14</v>
      </c>
      <c r="CI1504" s="186" t="str">
        <f t="shared" si="1779"/>
        <v>CI$14</v>
      </c>
      <c r="CJ1504" s="186" t="str">
        <f t="shared" si="1779"/>
        <v>CJ$14</v>
      </c>
      <c r="CK1504" s="186" t="str">
        <f t="shared" si="1779"/>
        <v>CK$14</v>
      </c>
      <c r="CL1504" s="186" t="str">
        <f t="shared" si="1779"/>
        <v>CL$14</v>
      </c>
    </row>
    <row r="1505" spans="2:90" x14ac:dyDescent="0.4">
      <c r="B1505" s="171" t="s">
        <v>464</v>
      </c>
      <c r="E1505" s="8"/>
      <c r="H1505" s="196"/>
      <c r="I1505" s="197"/>
      <c r="J1505" s="197"/>
      <c r="K1505" s="198"/>
      <c r="L1505" s="198"/>
      <c r="M1505" s="198"/>
      <c r="N1505" s="198"/>
      <c r="O1505" s="198"/>
      <c r="P1505" s="198"/>
      <c r="R1505" s="198"/>
      <c r="S1505" s="186" t="str">
        <f t="shared" ref="S1505:CD1505" si="1780">S$19</f>
        <v>S$15</v>
      </c>
      <c r="T1505" s="186" t="str">
        <f t="shared" si="1780"/>
        <v>T$15</v>
      </c>
      <c r="U1505" s="186" t="str">
        <f t="shared" si="1780"/>
        <v>U$15</v>
      </c>
      <c r="V1505" s="186" t="str">
        <f t="shared" si="1780"/>
        <v>V$15</v>
      </c>
      <c r="W1505" s="186" t="str">
        <f t="shared" si="1780"/>
        <v>W$15</v>
      </c>
      <c r="X1505" s="186" t="str">
        <f t="shared" si="1780"/>
        <v>X$15</v>
      </c>
      <c r="Y1505" s="186" t="str">
        <f t="shared" si="1780"/>
        <v>Y$15</v>
      </c>
      <c r="Z1505" s="186" t="str">
        <f t="shared" si="1780"/>
        <v>Z$15</v>
      </c>
      <c r="AA1505" s="186" t="str">
        <f t="shared" si="1780"/>
        <v>AA$15</v>
      </c>
      <c r="AB1505" s="186" t="str">
        <f t="shared" si="1780"/>
        <v>AB$15</v>
      </c>
      <c r="AC1505" s="186" t="str">
        <f t="shared" si="1780"/>
        <v>AC$15</v>
      </c>
      <c r="AD1505" s="186" t="str">
        <f t="shared" si="1780"/>
        <v>AD$15</v>
      </c>
      <c r="AE1505" s="186" t="str">
        <f t="shared" si="1780"/>
        <v>AE$15</v>
      </c>
      <c r="AF1505" s="186" t="str">
        <f t="shared" si="1780"/>
        <v>AF$15</v>
      </c>
      <c r="AG1505" s="186" t="str">
        <f t="shared" si="1780"/>
        <v>AG$15</v>
      </c>
      <c r="AH1505" s="186" t="str">
        <f t="shared" si="1780"/>
        <v>AH$15</v>
      </c>
      <c r="AI1505" s="186" t="str">
        <f t="shared" si="1780"/>
        <v>AI$15</v>
      </c>
      <c r="AJ1505" s="186" t="str">
        <f t="shared" si="1780"/>
        <v>AJ$15</v>
      </c>
      <c r="AK1505" s="186" t="str">
        <f t="shared" si="1780"/>
        <v>AK$15</v>
      </c>
      <c r="AL1505" s="186" t="str">
        <f t="shared" si="1780"/>
        <v>AL$15</v>
      </c>
      <c r="AM1505" s="186" t="str">
        <f t="shared" si="1780"/>
        <v>AM$15</v>
      </c>
      <c r="AN1505" s="186" t="str">
        <f t="shared" si="1780"/>
        <v>AN$15</v>
      </c>
      <c r="AO1505" s="186" t="str">
        <f t="shared" si="1780"/>
        <v>AO$15</v>
      </c>
      <c r="AP1505" s="186" t="str">
        <f t="shared" si="1780"/>
        <v>AP$15</v>
      </c>
      <c r="AQ1505" s="186" t="str">
        <f t="shared" si="1780"/>
        <v>AQ$15</v>
      </c>
      <c r="AR1505" s="186" t="str">
        <f t="shared" si="1780"/>
        <v>AR$15</v>
      </c>
      <c r="AS1505" s="186" t="str">
        <f t="shared" si="1780"/>
        <v>AS$15</v>
      </c>
      <c r="AT1505" s="186" t="str">
        <f t="shared" si="1780"/>
        <v>AT$15</v>
      </c>
      <c r="AU1505" s="186" t="str">
        <f t="shared" si="1780"/>
        <v>AU$15</v>
      </c>
      <c r="AV1505" s="186" t="str">
        <f t="shared" si="1780"/>
        <v>AV$15</v>
      </c>
      <c r="AW1505" s="186" t="str">
        <f t="shared" si="1780"/>
        <v>AW$15</v>
      </c>
      <c r="AX1505" s="186" t="str">
        <f t="shared" si="1780"/>
        <v>AX$15</v>
      </c>
      <c r="AY1505" s="186" t="str">
        <f t="shared" si="1780"/>
        <v>AY$15</v>
      </c>
      <c r="AZ1505" s="186" t="str">
        <f t="shared" si="1780"/>
        <v>AZ$15</v>
      </c>
      <c r="BA1505" s="186" t="str">
        <f t="shared" si="1780"/>
        <v>BA$15</v>
      </c>
      <c r="BB1505" s="186" t="str">
        <f t="shared" si="1780"/>
        <v>BB$15</v>
      </c>
      <c r="BC1505" s="186" t="str">
        <f t="shared" si="1780"/>
        <v>BC$15</v>
      </c>
      <c r="BD1505" s="186" t="str">
        <f t="shared" si="1780"/>
        <v>BD$15</v>
      </c>
      <c r="BE1505" s="186" t="str">
        <f t="shared" si="1780"/>
        <v>BE$15</v>
      </c>
      <c r="BF1505" s="186" t="str">
        <f t="shared" si="1780"/>
        <v>BF$15</v>
      </c>
      <c r="BG1505" s="186" t="str">
        <f t="shared" si="1780"/>
        <v>BG$15</v>
      </c>
      <c r="BH1505" s="186" t="str">
        <f t="shared" si="1780"/>
        <v>BH$15</v>
      </c>
      <c r="BI1505" s="186" t="str">
        <f t="shared" si="1780"/>
        <v>BI$15</v>
      </c>
      <c r="BJ1505" s="186" t="str">
        <f t="shared" si="1780"/>
        <v>BJ$15</v>
      </c>
      <c r="BK1505" s="186" t="str">
        <f t="shared" si="1780"/>
        <v>BK$15</v>
      </c>
      <c r="BL1505" s="186" t="str">
        <f t="shared" si="1780"/>
        <v>BL$15</v>
      </c>
      <c r="BM1505" s="186" t="str">
        <f t="shared" si="1780"/>
        <v>BM$15</v>
      </c>
      <c r="BN1505" s="186" t="str">
        <f t="shared" si="1780"/>
        <v>BN$15</v>
      </c>
      <c r="BO1505" s="186" t="str">
        <f t="shared" si="1780"/>
        <v>BO$15</v>
      </c>
      <c r="BP1505" s="186" t="str">
        <f t="shared" si="1780"/>
        <v>BP$15</v>
      </c>
      <c r="BQ1505" s="186" t="str">
        <f t="shared" si="1780"/>
        <v>BQ$15</v>
      </c>
      <c r="BR1505" s="186" t="str">
        <f t="shared" si="1780"/>
        <v>BR$15</v>
      </c>
      <c r="BS1505" s="186" t="str">
        <f t="shared" si="1780"/>
        <v>BS$15</v>
      </c>
      <c r="BT1505" s="186" t="str">
        <f t="shared" si="1780"/>
        <v>BT$15</v>
      </c>
      <c r="BU1505" s="186" t="str">
        <f t="shared" si="1780"/>
        <v>BU$15</v>
      </c>
      <c r="BV1505" s="186" t="str">
        <f t="shared" si="1780"/>
        <v>BV$15</v>
      </c>
      <c r="BW1505" s="186" t="str">
        <f t="shared" si="1780"/>
        <v>BW$15</v>
      </c>
      <c r="BX1505" s="186" t="str">
        <f t="shared" si="1780"/>
        <v>BX$15</v>
      </c>
      <c r="BY1505" s="186" t="str">
        <f t="shared" si="1780"/>
        <v>BY$15</v>
      </c>
      <c r="BZ1505" s="186" t="str">
        <f t="shared" si="1780"/>
        <v>BZ$15</v>
      </c>
      <c r="CA1505" s="186" t="str">
        <f t="shared" si="1780"/>
        <v>CA$15</v>
      </c>
      <c r="CB1505" s="186" t="str">
        <f t="shared" si="1780"/>
        <v>CB$15</v>
      </c>
      <c r="CC1505" s="186" t="str">
        <f t="shared" si="1780"/>
        <v>CC$15</v>
      </c>
      <c r="CD1505" s="186" t="str">
        <f t="shared" si="1780"/>
        <v>CD$15</v>
      </c>
      <c r="CE1505" s="186" t="str">
        <f t="shared" ref="CE1505:CL1505" si="1781">CE$19</f>
        <v>CE$15</v>
      </c>
      <c r="CF1505" s="186" t="str">
        <f t="shared" si="1781"/>
        <v>CF$15</v>
      </c>
      <c r="CG1505" s="186" t="str">
        <f t="shared" si="1781"/>
        <v>CG$15</v>
      </c>
      <c r="CH1505" s="186" t="str">
        <f t="shared" si="1781"/>
        <v>CH$15</v>
      </c>
      <c r="CI1505" s="186" t="str">
        <f t="shared" si="1781"/>
        <v>CI$15</v>
      </c>
      <c r="CJ1505" s="186" t="str">
        <f t="shared" si="1781"/>
        <v>CJ$15</v>
      </c>
      <c r="CK1505" s="186" t="str">
        <f t="shared" si="1781"/>
        <v>CK$15</v>
      </c>
      <c r="CL1505" s="186" t="str">
        <f t="shared" si="1781"/>
        <v>CL$15</v>
      </c>
    </row>
    <row r="1506" spans="2:90" x14ac:dyDescent="0.4">
      <c r="B1506" s="66" t="s">
        <v>1014</v>
      </c>
      <c r="C1506" s="31"/>
      <c r="D1506" t="s">
        <v>1017</v>
      </c>
      <c r="E1506" s="8" t="str">
        <f t="shared" ref="E1506:E1510" si="1782">ROW()&amp;" "&amp;D1506</f>
        <v>1506 RECURDC-S</v>
      </c>
      <c r="F1506" t="s">
        <v>438</v>
      </c>
      <c r="G1506" s="31" t="s">
        <v>81</v>
      </c>
      <c r="H1506" s="22"/>
      <c r="I1506" s="287"/>
      <c r="J1506" s="287"/>
      <c r="K1506" s="22"/>
      <c r="L1506" s="22"/>
      <c r="M1506" s="22"/>
      <c r="N1506" s="22"/>
      <c r="O1506" s="22"/>
      <c r="P1506" s="22"/>
      <c r="R1506" s="66"/>
      <c r="S1506" s="288"/>
      <c r="T1506" s="288"/>
      <c r="U1506" s="288"/>
      <c r="V1506" s="288"/>
      <c r="W1506" s="288"/>
      <c r="X1506" s="288"/>
      <c r="Y1506" s="288"/>
      <c r="Z1506" s="288"/>
      <c r="AA1506" s="288"/>
      <c r="AB1506" s="288"/>
      <c r="AC1506" s="288"/>
      <c r="AD1506" s="288"/>
      <c r="AE1506" s="288"/>
      <c r="AF1506" s="288"/>
      <c r="AG1506" s="288"/>
      <c r="AH1506" s="288"/>
      <c r="AI1506" s="288"/>
      <c r="AJ1506" s="288"/>
      <c r="AK1506" s="288"/>
      <c r="AL1506" s="288"/>
      <c r="AM1506" s="288"/>
      <c r="AN1506" s="288"/>
      <c r="AO1506" s="288"/>
      <c r="AP1506" s="288"/>
      <c r="AQ1506" s="288"/>
      <c r="AR1506" s="288"/>
      <c r="AS1506" s="288"/>
      <c r="AT1506" s="288"/>
      <c r="AU1506" s="288"/>
      <c r="AV1506" s="288"/>
      <c r="AW1506" s="288"/>
      <c r="AX1506" s="288"/>
      <c r="AY1506" s="288"/>
      <c r="AZ1506" s="288"/>
      <c r="BA1506" s="288"/>
      <c r="BB1506" s="288"/>
      <c r="BC1506" s="288"/>
      <c r="BD1506" s="288"/>
      <c r="BE1506" s="288"/>
      <c r="BF1506" s="288"/>
      <c r="BG1506" s="288"/>
      <c r="BH1506" s="288"/>
      <c r="BI1506" s="288"/>
      <c r="BJ1506" s="288"/>
      <c r="BK1506" s="288"/>
      <c r="BL1506" s="288"/>
      <c r="BM1506" s="288"/>
      <c r="BN1506" s="288"/>
      <c r="BO1506" s="288"/>
      <c r="BP1506" s="288"/>
      <c r="BQ1506" s="288"/>
      <c r="BR1506" s="288"/>
      <c r="BS1506" s="288"/>
      <c r="BT1506" s="288"/>
      <c r="BU1506" s="288"/>
      <c r="BV1506" s="288"/>
      <c r="BW1506" s="288"/>
      <c r="BX1506" s="288"/>
      <c r="BY1506" s="288"/>
      <c r="BZ1506" s="288"/>
      <c r="CA1506" s="288"/>
      <c r="CB1506" s="288"/>
      <c r="CC1506" s="288"/>
      <c r="CD1506" s="288"/>
      <c r="CE1506" s="288"/>
      <c r="CF1506" s="288"/>
      <c r="CG1506" s="288"/>
      <c r="CH1506" s="288"/>
      <c r="CI1506" s="288"/>
      <c r="CJ1506" s="288"/>
      <c r="CK1506" s="288"/>
      <c r="CL1506" s="288"/>
    </row>
    <row r="1507" spans="2:90" x14ac:dyDescent="0.4">
      <c r="B1507" s="95" t="str">
        <f>B1509&amp;":"</f>
        <v>Recurring fees - (Primary label):</v>
      </c>
      <c r="C1507" s="31"/>
      <c r="D1507" t="s">
        <v>1017</v>
      </c>
      <c r="E1507" s="8" t="str">
        <f t="shared" si="1782"/>
        <v>1507 RECURDC-S</v>
      </c>
      <c r="H1507" s="31"/>
      <c r="I1507" s="73"/>
      <c r="J1507" s="73"/>
      <c r="K1507" s="31"/>
      <c r="L1507" s="31"/>
      <c r="M1507" s="31"/>
      <c r="N1507" s="31"/>
      <c r="O1507" s="31"/>
      <c r="P1507" s="31"/>
      <c r="R1507" s="67"/>
      <c r="S1507" s="152"/>
      <c r="T1507" s="152"/>
      <c r="U1507" s="152"/>
      <c r="V1507" s="152"/>
      <c r="W1507" s="152"/>
      <c r="X1507" s="152"/>
      <c r="Y1507" s="152"/>
      <c r="Z1507" s="152"/>
      <c r="AA1507" s="152"/>
      <c r="AB1507" s="152"/>
      <c r="AC1507" s="152"/>
      <c r="AD1507" s="152"/>
      <c r="AE1507" s="152"/>
      <c r="AF1507" s="152"/>
      <c r="AG1507" s="152"/>
      <c r="AH1507" s="152"/>
      <c r="AI1507" s="152"/>
      <c r="AJ1507" s="152"/>
      <c r="AK1507" s="152"/>
      <c r="AL1507" s="152"/>
      <c r="AM1507" s="152"/>
      <c r="AN1507" s="152"/>
      <c r="AO1507" s="152"/>
      <c r="AP1507" s="152"/>
      <c r="AQ1507" s="152"/>
      <c r="AR1507" s="152"/>
      <c r="AS1507" s="152"/>
      <c r="AT1507" s="152"/>
      <c r="AU1507" s="152"/>
      <c r="AV1507" s="152"/>
      <c r="AW1507" s="152"/>
      <c r="AX1507" s="152"/>
      <c r="AY1507" s="152"/>
      <c r="AZ1507" s="152"/>
      <c r="BA1507" s="152"/>
      <c r="BB1507" s="152"/>
      <c r="BC1507" s="152"/>
      <c r="BD1507" s="152"/>
      <c r="BE1507" s="152"/>
      <c r="BF1507" s="152"/>
      <c r="BG1507" s="152"/>
      <c r="BH1507" s="152"/>
      <c r="BI1507" s="152"/>
      <c r="BJ1507" s="152"/>
      <c r="BK1507" s="152"/>
      <c r="BL1507" s="152"/>
      <c r="BM1507" s="152"/>
      <c r="BN1507" s="152"/>
      <c r="BO1507" s="152"/>
      <c r="BP1507" s="152"/>
      <c r="BQ1507" s="152"/>
      <c r="BR1507" s="152"/>
      <c r="BS1507" s="152"/>
      <c r="BT1507" s="152"/>
      <c r="BU1507" s="152"/>
      <c r="BV1507" s="152"/>
      <c r="BW1507" s="152"/>
      <c r="BX1507" s="152"/>
      <c r="BY1507" s="152"/>
      <c r="BZ1507" s="152"/>
      <c r="CA1507" s="152"/>
      <c r="CB1507" s="152"/>
      <c r="CC1507" s="152"/>
      <c r="CD1507" s="152"/>
      <c r="CE1507" s="152"/>
      <c r="CF1507" s="152"/>
      <c r="CG1507" s="152"/>
      <c r="CH1507" s="152"/>
      <c r="CI1507" s="152"/>
      <c r="CJ1507" s="152"/>
      <c r="CK1507" s="152"/>
      <c r="CL1507" s="152"/>
    </row>
    <row r="1508" spans="2:90" x14ac:dyDescent="0.4">
      <c r="B1508" s="141" t="str">
        <f>"$ sales/new "&amp;B1512</f>
        <v>$ sales/new primary unit</v>
      </c>
      <c r="D1508" t="s">
        <v>1017</v>
      </c>
      <c r="E1508" s="8" t="str">
        <f t="shared" si="1782"/>
        <v>1508 RECURDC-S</v>
      </c>
      <c r="G1508" t="str">
        <f>E1508</f>
        <v>1508 RECURDC-S</v>
      </c>
      <c r="H1508" s="12"/>
      <c r="I1508" s="60"/>
      <c r="J1508" s="60"/>
      <c r="K1508" s="18">
        <v>5</v>
      </c>
      <c r="L1508" s="18">
        <v>5</v>
      </c>
      <c r="M1508" s="18">
        <v>5</v>
      </c>
      <c r="N1508" s="18">
        <v>5</v>
      </c>
      <c r="O1508" s="18">
        <v>5</v>
      </c>
      <c r="P1508" s="18">
        <v>5</v>
      </c>
      <c r="R1508" s="19"/>
      <c r="S1508" s="143" cm="1">
        <f t="array" ref="S1508">INDEX($K:$P,ROW(),MATCH(S$3,$K$2:$P$2,0))</f>
        <v>5</v>
      </c>
      <c r="T1508" s="143" cm="1">
        <f t="array" ref="T1508">INDEX($K:$P,ROW(),MATCH(T$3,$K$2:$P$2,0))</f>
        <v>5</v>
      </c>
      <c r="U1508" s="143" cm="1">
        <f t="array" ref="U1508">INDEX($K:$P,ROW(),MATCH(U$3,$K$2:$P$2,0))</f>
        <v>5</v>
      </c>
      <c r="V1508" s="143" cm="1">
        <f t="array" ref="V1508">INDEX($K:$P,ROW(),MATCH(V$3,$K$2:$P$2,0))</f>
        <v>5</v>
      </c>
      <c r="W1508" s="143" cm="1">
        <f t="array" ref="W1508">INDEX($K:$P,ROW(),MATCH(W$3,$K$2:$P$2,0))</f>
        <v>5</v>
      </c>
      <c r="X1508" s="143" cm="1">
        <f t="array" ref="X1508">INDEX($K:$P,ROW(),MATCH(X$3,$K$2:$P$2,0))</f>
        <v>5</v>
      </c>
      <c r="Y1508" s="143" cm="1">
        <f t="array" ref="Y1508">INDEX($K:$P,ROW(),MATCH(Y$3,$K$2:$P$2,0))</f>
        <v>5</v>
      </c>
      <c r="Z1508" s="143" cm="1">
        <f t="array" ref="Z1508">INDEX($K:$P,ROW(),MATCH(Z$3,$K$2:$P$2,0))</f>
        <v>5</v>
      </c>
      <c r="AA1508" s="143" cm="1">
        <f t="array" ref="AA1508">INDEX($K:$P,ROW(),MATCH(AA$3,$K$2:$P$2,0))</f>
        <v>5</v>
      </c>
      <c r="AB1508" s="143" cm="1">
        <f t="array" ref="AB1508">INDEX($K:$P,ROW(),MATCH(AB$3,$K$2:$P$2,0))</f>
        <v>5</v>
      </c>
      <c r="AC1508" s="143" cm="1">
        <f t="array" ref="AC1508">INDEX($K:$P,ROW(),MATCH(AC$3,$K$2:$P$2,0))</f>
        <v>5</v>
      </c>
      <c r="AD1508" s="143" cm="1">
        <f t="array" ref="AD1508">INDEX($K:$P,ROW(),MATCH(AD$3,$K$2:$P$2,0))</f>
        <v>5</v>
      </c>
      <c r="AE1508" s="143" cm="1">
        <f t="array" ref="AE1508">INDEX($K:$P,ROW(),MATCH(AE$3,$K$2:$P$2,0))</f>
        <v>5</v>
      </c>
      <c r="AF1508" s="143" cm="1">
        <f t="array" ref="AF1508">INDEX($K:$P,ROW(),MATCH(AF$3,$K$2:$P$2,0))</f>
        <v>5</v>
      </c>
      <c r="AG1508" s="143" cm="1">
        <f t="array" ref="AG1508">INDEX($K:$P,ROW(),MATCH(AG$3,$K$2:$P$2,0))</f>
        <v>5</v>
      </c>
      <c r="AH1508" s="143" cm="1">
        <f t="array" ref="AH1508">INDEX($K:$P,ROW(),MATCH(AH$3,$K$2:$P$2,0))</f>
        <v>5</v>
      </c>
      <c r="AI1508" s="143" cm="1">
        <f t="array" ref="AI1508">INDEX($K:$P,ROW(),MATCH(AI$3,$K$2:$P$2,0))</f>
        <v>5</v>
      </c>
      <c r="AJ1508" s="143" cm="1">
        <f t="array" ref="AJ1508">INDEX($K:$P,ROW(),MATCH(AJ$3,$K$2:$P$2,0))</f>
        <v>5</v>
      </c>
      <c r="AK1508" s="143" cm="1">
        <f t="array" ref="AK1508">INDEX($K:$P,ROW(),MATCH(AK$3,$K$2:$P$2,0))</f>
        <v>5</v>
      </c>
      <c r="AL1508" s="143" cm="1">
        <f t="array" ref="AL1508">INDEX($K:$P,ROW(),MATCH(AL$3,$K$2:$P$2,0))</f>
        <v>5</v>
      </c>
      <c r="AM1508" s="143" cm="1">
        <f t="array" ref="AM1508">INDEX($K:$P,ROW(),MATCH(AM$3,$K$2:$P$2,0))</f>
        <v>5</v>
      </c>
      <c r="AN1508" s="143" cm="1">
        <f t="array" ref="AN1508">INDEX($K:$P,ROW(),MATCH(AN$3,$K$2:$P$2,0))</f>
        <v>5</v>
      </c>
      <c r="AO1508" s="143" cm="1">
        <f t="array" ref="AO1508">INDEX($K:$P,ROW(),MATCH(AO$3,$K$2:$P$2,0))</f>
        <v>5</v>
      </c>
      <c r="AP1508" s="143" cm="1">
        <f t="array" ref="AP1508">INDEX($K:$P,ROW(),MATCH(AP$3,$K$2:$P$2,0))</f>
        <v>5</v>
      </c>
      <c r="AQ1508" s="143" cm="1">
        <f t="array" ref="AQ1508">INDEX($K:$P,ROW(),MATCH(AQ$3,$K$2:$P$2,0))</f>
        <v>5</v>
      </c>
      <c r="AR1508" s="143" cm="1">
        <f t="array" ref="AR1508">INDEX($K:$P,ROW(),MATCH(AR$3,$K$2:$P$2,0))</f>
        <v>5</v>
      </c>
      <c r="AS1508" s="143" cm="1">
        <f t="array" ref="AS1508">INDEX($K:$P,ROW(),MATCH(AS$3,$K$2:$P$2,0))</f>
        <v>5</v>
      </c>
      <c r="AT1508" s="143" cm="1">
        <f t="array" ref="AT1508">INDEX($K:$P,ROW(),MATCH(AT$3,$K$2:$P$2,0))</f>
        <v>5</v>
      </c>
      <c r="AU1508" s="143" cm="1">
        <f t="array" ref="AU1508">INDEX($K:$P,ROW(),MATCH(AU$3,$K$2:$P$2,0))</f>
        <v>5</v>
      </c>
      <c r="AV1508" s="143" cm="1">
        <f t="array" ref="AV1508">INDEX($K:$P,ROW(),MATCH(AV$3,$K$2:$P$2,0))</f>
        <v>5</v>
      </c>
      <c r="AW1508" s="143" cm="1">
        <f t="array" ref="AW1508">INDEX($K:$P,ROW(),MATCH(AW$3,$K$2:$P$2,0))</f>
        <v>5</v>
      </c>
      <c r="AX1508" s="143" cm="1">
        <f t="array" ref="AX1508">INDEX($K:$P,ROW(),MATCH(AX$3,$K$2:$P$2,0))</f>
        <v>5</v>
      </c>
      <c r="AY1508" s="143" cm="1">
        <f t="array" ref="AY1508">INDEX($K:$P,ROW(),MATCH(AY$3,$K$2:$P$2,0))</f>
        <v>5</v>
      </c>
      <c r="AZ1508" s="143" cm="1">
        <f t="array" ref="AZ1508">INDEX($K:$P,ROW(),MATCH(AZ$3,$K$2:$P$2,0))</f>
        <v>5</v>
      </c>
      <c r="BA1508" s="143" cm="1">
        <f t="array" ref="BA1508">INDEX($K:$P,ROW(),MATCH(BA$3,$K$2:$P$2,0))</f>
        <v>5</v>
      </c>
      <c r="BB1508" s="143" cm="1">
        <f t="array" ref="BB1508">INDEX($K:$P,ROW(),MATCH(BB$3,$K$2:$P$2,0))</f>
        <v>5</v>
      </c>
      <c r="BC1508" s="143" cm="1">
        <f t="array" ref="BC1508">INDEX($K:$P,ROW(),MATCH(BC$3,$K$2:$P$2,0))</f>
        <v>5</v>
      </c>
      <c r="BD1508" s="143" cm="1">
        <f t="array" ref="BD1508">INDEX($K:$P,ROW(),MATCH(BD$3,$K$2:$P$2,0))</f>
        <v>5</v>
      </c>
      <c r="BE1508" s="143" cm="1">
        <f t="array" ref="BE1508">INDEX($K:$P,ROW(),MATCH(BE$3,$K$2:$P$2,0))</f>
        <v>5</v>
      </c>
      <c r="BF1508" s="143" cm="1">
        <f t="array" ref="BF1508">INDEX($K:$P,ROW(),MATCH(BF$3,$K$2:$P$2,0))</f>
        <v>5</v>
      </c>
      <c r="BG1508" s="143" cm="1">
        <f t="array" ref="BG1508">INDEX($K:$P,ROW(),MATCH(BG$3,$K$2:$P$2,0))</f>
        <v>5</v>
      </c>
      <c r="BH1508" s="143" cm="1">
        <f t="array" ref="BH1508">INDEX($K:$P,ROW(),MATCH(BH$3,$K$2:$P$2,0))</f>
        <v>5</v>
      </c>
      <c r="BI1508" s="143" cm="1">
        <f t="array" ref="BI1508">INDEX($K:$P,ROW(),MATCH(BI$3,$K$2:$P$2,0))</f>
        <v>5</v>
      </c>
      <c r="BJ1508" s="143" cm="1">
        <f t="array" ref="BJ1508">INDEX($K:$P,ROW(),MATCH(BJ$3,$K$2:$P$2,0))</f>
        <v>5</v>
      </c>
      <c r="BK1508" s="143" cm="1">
        <f t="array" ref="BK1508">INDEX($K:$P,ROW(),MATCH(BK$3,$K$2:$P$2,0))</f>
        <v>5</v>
      </c>
      <c r="BL1508" s="143" cm="1">
        <f t="array" ref="BL1508">INDEX($K:$P,ROW(),MATCH(BL$3,$K$2:$P$2,0))</f>
        <v>5</v>
      </c>
      <c r="BM1508" s="143" cm="1">
        <f t="array" ref="BM1508">INDEX($K:$P,ROW(),MATCH(BM$3,$K$2:$P$2,0))</f>
        <v>5</v>
      </c>
      <c r="BN1508" s="143" cm="1">
        <f t="array" ref="BN1508">INDEX($K:$P,ROW(),MATCH(BN$3,$K$2:$P$2,0))</f>
        <v>5</v>
      </c>
      <c r="BO1508" s="143" cm="1">
        <f t="array" ref="BO1508">INDEX($K:$P,ROW(),MATCH(BO$3,$K$2:$P$2,0))</f>
        <v>5</v>
      </c>
      <c r="BP1508" s="143" cm="1">
        <f t="array" ref="BP1508">INDEX($K:$P,ROW(),MATCH(BP$3,$K$2:$P$2,0))</f>
        <v>5</v>
      </c>
      <c r="BQ1508" s="143" cm="1">
        <f t="array" ref="BQ1508">INDEX($K:$P,ROW(),MATCH(BQ$3,$K$2:$P$2,0))</f>
        <v>5</v>
      </c>
      <c r="BR1508" s="143" cm="1">
        <f t="array" ref="BR1508">INDEX($K:$P,ROW(),MATCH(BR$3,$K$2:$P$2,0))</f>
        <v>5</v>
      </c>
      <c r="BS1508" s="143" cm="1">
        <f t="array" ref="BS1508">INDEX($K:$P,ROW(),MATCH(BS$3,$K$2:$P$2,0))</f>
        <v>5</v>
      </c>
      <c r="BT1508" s="143" cm="1">
        <f t="array" ref="BT1508">INDEX($K:$P,ROW(),MATCH(BT$3,$K$2:$P$2,0))</f>
        <v>5</v>
      </c>
      <c r="BU1508" s="143" cm="1">
        <f t="array" ref="BU1508">INDEX($K:$P,ROW(),MATCH(BU$3,$K$2:$P$2,0))</f>
        <v>5</v>
      </c>
      <c r="BV1508" s="143" cm="1">
        <f t="array" ref="BV1508">INDEX($K:$P,ROW(),MATCH(BV$3,$K$2:$P$2,0))</f>
        <v>5</v>
      </c>
      <c r="BW1508" s="143" cm="1">
        <f t="array" ref="BW1508">INDEX($K:$P,ROW(),MATCH(BW$3,$K$2:$P$2,0))</f>
        <v>5</v>
      </c>
      <c r="BX1508" s="143" cm="1">
        <f t="array" ref="BX1508">INDEX($K:$P,ROW(),MATCH(BX$3,$K$2:$P$2,0))</f>
        <v>5</v>
      </c>
      <c r="BY1508" s="143" cm="1">
        <f t="array" ref="BY1508">INDEX($K:$P,ROW(),MATCH(BY$3,$K$2:$P$2,0))</f>
        <v>5</v>
      </c>
      <c r="BZ1508" s="143" cm="1">
        <f t="array" ref="BZ1508">INDEX($K:$P,ROW(),MATCH(BZ$3,$K$2:$P$2,0))</f>
        <v>5</v>
      </c>
      <c r="CA1508" s="143" cm="1">
        <f t="array" ref="CA1508">INDEX($K:$P,ROW(),MATCH(CA$3,$K$2:$P$2,0))</f>
        <v>5</v>
      </c>
      <c r="CB1508" s="143" cm="1">
        <f t="array" ref="CB1508">INDEX($K:$P,ROW(),MATCH(CB$3,$K$2:$P$2,0))</f>
        <v>5</v>
      </c>
      <c r="CC1508" s="143" cm="1">
        <f t="array" ref="CC1508">INDEX($K:$P,ROW(),MATCH(CC$3,$K$2:$P$2,0))</f>
        <v>5</v>
      </c>
      <c r="CD1508" s="143" cm="1">
        <f t="array" ref="CD1508">INDEX($K:$P,ROW(),MATCH(CD$3,$K$2:$P$2,0))</f>
        <v>5</v>
      </c>
      <c r="CE1508" s="143" cm="1">
        <f t="array" ref="CE1508">INDEX($K:$P,ROW(),MATCH(CE$3,$K$2:$P$2,0))</f>
        <v>5</v>
      </c>
      <c r="CF1508" s="143" cm="1">
        <f t="array" ref="CF1508">INDEX($K:$P,ROW(),MATCH(CF$3,$K$2:$P$2,0))</f>
        <v>5</v>
      </c>
      <c r="CG1508" s="143" cm="1">
        <f t="array" ref="CG1508">INDEX($K:$P,ROW(),MATCH(CG$3,$K$2:$P$2,0))</f>
        <v>5</v>
      </c>
      <c r="CH1508" s="143" cm="1">
        <f t="array" ref="CH1508">INDEX($K:$P,ROW(),MATCH(CH$3,$K$2:$P$2,0))</f>
        <v>5</v>
      </c>
      <c r="CI1508" s="143" cm="1">
        <f t="array" ref="CI1508">INDEX($K:$P,ROW(),MATCH(CI$3,$K$2:$P$2,0))</f>
        <v>5</v>
      </c>
      <c r="CJ1508" s="143" cm="1">
        <f t="array" ref="CJ1508">INDEX($K:$P,ROW(),MATCH(CJ$3,$K$2:$P$2,0))</f>
        <v>5</v>
      </c>
      <c r="CK1508" s="143" cm="1">
        <f t="array" ref="CK1508">INDEX($K:$P,ROW(),MATCH(CK$3,$K$2:$P$2,0))</f>
        <v>5</v>
      </c>
      <c r="CL1508" s="143" cm="1">
        <f t="array" ref="CL1508">INDEX($K:$P,ROW(),MATCH(CL$3,$K$2:$P$2,0))</f>
        <v>5</v>
      </c>
    </row>
    <row r="1509" spans="2:90" x14ac:dyDescent="0.4">
      <c r="B1509" s="123" t="str">
        <f>SUBSTITUTE(B1506,":","")&amp;" - "&amp;B1511</f>
        <v>Recurring fees - (Primary label)</v>
      </c>
      <c r="C1509" s="27" t="s">
        <v>203</v>
      </c>
      <c r="D1509" t="s">
        <v>1017</v>
      </c>
      <c r="E1509" s="8" t="str">
        <f t="shared" si="1782"/>
        <v>1509 RECURDC-S</v>
      </c>
      <c r="F1509" s="27"/>
      <c r="G1509" s="27"/>
      <c r="H1509" s="27"/>
      <c r="I1509" s="78"/>
      <c r="J1509" s="78"/>
      <c r="K1509" s="115">
        <f t="shared" ref="K1509:P1509" ca="1" si="1783">SUMIF($3:$3,K$2,1509:1509)</f>
        <v>-120000</v>
      </c>
      <c r="L1509" s="115">
        <f t="shared" ca="1" si="1783"/>
        <v>-120000</v>
      </c>
      <c r="M1509" s="115">
        <f t="shared" ca="1" si="1783"/>
        <v>-120000</v>
      </c>
      <c r="N1509" s="115">
        <f t="shared" ca="1" si="1783"/>
        <v>-120000</v>
      </c>
      <c r="O1509" s="115">
        <f t="shared" ca="1" si="1783"/>
        <v>-120000</v>
      </c>
      <c r="P1509" s="115">
        <f t="shared" ca="1" si="1783"/>
        <v>-120000</v>
      </c>
      <c r="R1509" s="33"/>
      <c r="S1509" s="144">
        <f ca="1">-S1508*INDIRECT(S1505)</f>
        <v>-10000</v>
      </c>
      <c r="T1509" s="144">
        <f t="shared" ref="T1509:CE1509" ca="1" si="1784">-T1508*INDIRECT(T1505)</f>
        <v>-10000</v>
      </c>
      <c r="U1509" s="144">
        <f t="shared" ca="1" si="1784"/>
        <v>-10000</v>
      </c>
      <c r="V1509" s="144">
        <f t="shared" ca="1" si="1784"/>
        <v>-10000</v>
      </c>
      <c r="W1509" s="144">
        <f t="shared" ca="1" si="1784"/>
        <v>-10000</v>
      </c>
      <c r="X1509" s="144">
        <f t="shared" ca="1" si="1784"/>
        <v>-10000</v>
      </c>
      <c r="Y1509" s="144">
        <f t="shared" ca="1" si="1784"/>
        <v>-10000</v>
      </c>
      <c r="Z1509" s="144">
        <f t="shared" ca="1" si="1784"/>
        <v>-10000</v>
      </c>
      <c r="AA1509" s="144">
        <f t="shared" ca="1" si="1784"/>
        <v>-10000</v>
      </c>
      <c r="AB1509" s="144">
        <f t="shared" ca="1" si="1784"/>
        <v>-10000</v>
      </c>
      <c r="AC1509" s="144">
        <f t="shared" ca="1" si="1784"/>
        <v>-10000</v>
      </c>
      <c r="AD1509" s="144">
        <f t="shared" ca="1" si="1784"/>
        <v>-10000</v>
      </c>
      <c r="AE1509" s="144">
        <f t="shared" ca="1" si="1784"/>
        <v>-10000</v>
      </c>
      <c r="AF1509" s="144">
        <f t="shared" ca="1" si="1784"/>
        <v>-10000</v>
      </c>
      <c r="AG1509" s="144">
        <f t="shared" ca="1" si="1784"/>
        <v>-10000</v>
      </c>
      <c r="AH1509" s="144">
        <f t="shared" ca="1" si="1784"/>
        <v>-10000</v>
      </c>
      <c r="AI1509" s="144">
        <f t="shared" ca="1" si="1784"/>
        <v>-10000</v>
      </c>
      <c r="AJ1509" s="144">
        <f t="shared" ca="1" si="1784"/>
        <v>-10000</v>
      </c>
      <c r="AK1509" s="144">
        <f t="shared" ca="1" si="1784"/>
        <v>-10000</v>
      </c>
      <c r="AL1509" s="144">
        <f t="shared" ca="1" si="1784"/>
        <v>-10000</v>
      </c>
      <c r="AM1509" s="144">
        <f t="shared" ca="1" si="1784"/>
        <v>-10000</v>
      </c>
      <c r="AN1509" s="144">
        <f t="shared" ca="1" si="1784"/>
        <v>-10000</v>
      </c>
      <c r="AO1509" s="144">
        <f t="shared" ca="1" si="1784"/>
        <v>-10000</v>
      </c>
      <c r="AP1509" s="144">
        <f t="shared" ca="1" si="1784"/>
        <v>-10000</v>
      </c>
      <c r="AQ1509" s="144">
        <f t="shared" ca="1" si="1784"/>
        <v>-10000</v>
      </c>
      <c r="AR1509" s="144">
        <f t="shared" ca="1" si="1784"/>
        <v>-10000</v>
      </c>
      <c r="AS1509" s="144">
        <f t="shared" ca="1" si="1784"/>
        <v>-10000</v>
      </c>
      <c r="AT1509" s="144">
        <f t="shared" ca="1" si="1784"/>
        <v>-10000</v>
      </c>
      <c r="AU1509" s="144">
        <f t="shared" ca="1" si="1784"/>
        <v>-10000</v>
      </c>
      <c r="AV1509" s="144">
        <f t="shared" ca="1" si="1784"/>
        <v>-10000</v>
      </c>
      <c r="AW1509" s="144">
        <f t="shared" ca="1" si="1784"/>
        <v>-10000</v>
      </c>
      <c r="AX1509" s="144">
        <f t="shared" ca="1" si="1784"/>
        <v>-10000</v>
      </c>
      <c r="AY1509" s="144">
        <f t="shared" ca="1" si="1784"/>
        <v>-10000</v>
      </c>
      <c r="AZ1509" s="144">
        <f t="shared" ca="1" si="1784"/>
        <v>-10000</v>
      </c>
      <c r="BA1509" s="144">
        <f t="shared" ca="1" si="1784"/>
        <v>-10000</v>
      </c>
      <c r="BB1509" s="144">
        <f t="shared" ca="1" si="1784"/>
        <v>-10000</v>
      </c>
      <c r="BC1509" s="144">
        <f t="shared" ca="1" si="1784"/>
        <v>-10000</v>
      </c>
      <c r="BD1509" s="144">
        <f t="shared" ca="1" si="1784"/>
        <v>-10000</v>
      </c>
      <c r="BE1509" s="144">
        <f t="shared" ca="1" si="1784"/>
        <v>-10000</v>
      </c>
      <c r="BF1509" s="144">
        <f t="shared" ca="1" si="1784"/>
        <v>-10000</v>
      </c>
      <c r="BG1509" s="144">
        <f t="shared" ca="1" si="1784"/>
        <v>-10000</v>
      </c>
      <c r="BH1509" s="144">
        <f t="shared" ca="1" si="1784"/>
        <v>-10000</v>
      </c>
      <c r="BI1509" s="144">
        <f t="shared" ca="1" si="1784"/>
        <v>-10000</v>
      </c>
      <c r="BJ1509" s="144">
        <f t="shared" ca="1" si="1784"/>
        <v>-10000</v>
      </c>
      <c r="BK1509" s="144">
        <f t="shared" ca="1" si="1784"/>
        <v>-10000</v>
      </c>
      <c r="BL1509" s="144">
        <f t="shared" ca="1" si="1784"/>
        <v>-10000</v>
      </c>
      <c r="BM1509" s="144">
        <f t="shared" ca="1" si="1784"/>
        <v>-10000</v>
      </c>
      <c r="BN1509" s="144">
        <f t="shared" ca="1" si="1784"/>
        <v>-10000</v>
      </c>
      <c r="BO1509" s="144">
        <f t="shared" ca="1" si="1784"/>
        <v>-10000</v>
      </c>
      <c r="BP1509" s="144">
        <f t="shared" ca="1" si="1784"/>
        <v>-10000</v>
      </c>
      <c r="BQ1509" s="144">
        <f t="shared" ca="1" si="1784"/>
        <v>-10000</v>
      </c>
      <c r="BR1509" s="144">
        <f t="shared" ca="1" si="1784"/>
        <v>-10000</v>
      </c>
      <c r="BS1509" s="144">
        <f t="shared" ca="1" si="1784"/>
        <v>-10000</v>
      </c>
      <c r="BT1509" s="144">
        <f t="shared" ca="1" si="1784"/>
        <v>-10000</v>
      </c>
      <c r="BU1509" s="144">
        <f t="shared" ca="1" si="1784"/>
        <v>-10000</v>
      </c>
      <c r="BV1509" s="144">
        <f t="shared" ca="1" si="1784"/>
        <v>-10000</v>
      </c>
      <c r="BW1509" s="144">
        <f t="shared" ca="1" si="1784"/>
        <v>-10000</v>
      </c>
      <c r="BX1509" s="144">
        <f t="shared" ca="1" si="1784"/>
        <v>-10000</v>
      </c>
      <c r="BY1509" s="144">
        <f t="shared" ca="1" si="1784"/>
        <v>-10000</v>
      </c>
      <c r="BZ1509" s="144">
        <f t="shared" ca="1" si="1784"/>
        <v>-10000</v>
      </c>
      <c r="CA1509" s="144">
        <f t="shared" ca="1" si="1784"/>
        <v>-10000</v>
      </c>
      <c r="CB1509" s="144">
        <f t="shared" ca="1" si="1784"/>
        <v>-10000</v>
      </c>
      <c r="CC1509" s="144">
        <f t="shared" ca="1" si="1784"/>
        <v>-10000</v>
      </c>
      <c r="CD1509" s="144">
        <f t="shared" ca="1" si="1784"/>
        <v>-10000</v>
      </c>
      <c r="CE1509" s="144">
        <f t="shared" ca="1" si="1784"/>
        <v>-10000</v>
      </c>
      <c r="CF1509" s="144">
        <f t="shared" ref="CF1509:CL1509" ca="1" si="1785">-CF1508*INDIRECT(CF1505)</f>
        <v>-10000</v>
      </c>
      <c r="CG1509" s="144">
        <f t="shared" ca="1" si="1785"/>
        <v>-10000</v>
      </c>
      <c r="CH1509" s="144">
        <f t="shared" ca="1" si="1785"/>
        <v>-10000</v>
      </c>
      <c r="CI1509" s="144">
        <f t="shared" ca="1" si="1785"/>
        <v>-10000</v>
      </c>
      <c r="CJ1509" s="144">
        <f t="shared" ca="1" si="1785"/>
        <v>-10000</v>
      </c>
      <c r="CK1509" s="144">
        <f t="shared" ca="1" si="1785"/>
        <v>-10000</v>
      </c>
      <c r="CL1509" s="144">
        <f t="shared" ca="1" si="1785"/>
        <v>-10000</v>
      </c>
    </row>
    <row r="1510" spans="2:90" x14ac:dyDescent="0.4">
      <c r="B1510" s="13"/>
      <c r="D1510" t="s">
        <v>1017</v>
      </c>
      <c r="E1510" s="8" t="str">
        <f t="shared" si="1782"/>
        <v>1510 RECURDC-S</v>
      </c>
      <c r="G1510" t="s">
        <v>244</v>
      </c>
      <c r="H1510" s="12"/>
      <c r="I1510" s="60"/>
      <c r="J1510" s="60"/>
      <c r="R1510" s="9"/>
      <c r="S1510" s="145"/>
      <c r="T1510" s="145"/>
      <c r="U1510" s="145"/>
      <c r="V1510" s="145"/>
      <c r="W1510" s="145"/>
      <c r="X1510" s="145"/>
      <c r="Y1510" s="145"/>
      <c r="Z1510" s="145"/>
      <c r="AA1510" s="145"/>
      <c r="AB1510" s="145"/>
      <c r="AC1510" s="145"/>
      <c r="AD1510" s="145"/>
      <c r="AE1510" s="145"/>
      <c r="AF1510" s="145"/>
      <c r="AG1510" s="145"/>
      <c r="AH1510" s="145"/>
      <c r="AI1510" s="145"/>
      <c r="AJ1510" s="145"/>
      <c r="AK1510" s="145"/>
      <c r="AL1510" s="145"/>
      <c r="AM1510" s="145"/>
      <c r="AN1510" s="145"/>
      <c r="AO1510" s="145"/>
      <c r="AP1510" s="145"/>
      <c r="AQ1510" s="145"/>
      <c r="AR1510" s="145"/>
      <c r="AS1510" s="145"/>
      <c r="AT1510" s="145"/>
      <c r="AU1510" s="145"/>
      <c r="AV1510" s="145"/>
      <c r="AW1510" s="145"/>
      <c r="AX1510" s="145"/>
      <c r="AY1510" s="145"/>
      <c r="AZ1510" s="145"/>
      <c r="BA1510" s="145"/>
      <c r="BB1510" s="145"/>
      <c r="BC1510" s="145"/>
      <c r="BD1510" s="145"/>
      <c r="BE1510" s="145"/>
      <c r="BF1510" s="145"/>
      <c r="BG1510" s="145"/>
      <c r="BH1510" s="145"/>
      <c r="BI1510" s="145"/>
      <c r="BJ1510" s="145"/>
      <c r="BK1510" s="145"/>
      <c r="BL1510" s="145"/>
      <c r="BM1510" s="145"/>
      <c r="BN1510" s="145"/>
      <c r="BO1510" s="145"/>
      <c r="BP1510" s="145"/>
      <c r="BQ1510" s="145"/>
      <c r="BR1510" s="145"/>
      <c r="BS1510" s="145"/>
      <c r="BT1510" s="145"/>
      <c r="BU1510" s="145"/>
      <c r="BV1510" s="145"/>
      <c r="BW1510" s="145"/>
      <c r="BX1510" s="145"/>
      <c r="BY1510" s="145"/>
      <c r="BZ1510" s="145"/>
      <c r="CA1510" s="145"/>
      <c r="CB1510" s="145"/>
      <c r="CC1510" s="145"/>
      <c r="CD1510" s="145"/>
      <c r="CE1510" s="145"/>
      <c r="CF1510" s="145"/>
      <c r="CG1510" s="145"/>
      <c r="CH1510" s="145"/>
      <c r="CI1510" s="145"/>
      <c r="CJ1510" s="145"/>
      <c r="CK1510" s="145"/>
      <c r="CL1510" s="145"/>
    </row>
    <row r="1511" spans="2:90" x14ac:dyDescent="0.4">
      <c r="B1511" s="8" t="str">
        <f>B1498</f>
        <v>(Primary label)</v>
      </c>
      <c r="D1511" t="s">
        <v>1017</v>
      </c>
      <c r="E1511" s="8" t="str">
        <f>ROW()&amp;" "&amp;D1511</f>
        <v>1511 RECURDC-S</v>
      </c>
      <c r="G1511" t="s">
        <v>332</v>
      </c>
      <c r="H1511" s="12"/>
      <c r="I1511" s="60"/>
      <c r="J1511" s="60"/>
      <c r="S1511" s="72"/>
      <c r="T1511" s="72"/>
      <c r="U1511" s="72"/>
      <c r="V1511" s="72"/>
      <c r="W1511" s="72"/>
      <c r="X1511" s="72"/>
      <c r="Y1511" s="72"/>
      <c r="Z1511" s="72"/>
      <c r="AA1511" s="72"/>
      <c r="AB1511" s="72"/>
      <c r="AC1511" s="72"/>
      <c r="AD1511" s="72"/>
      <c r="AE1511" s="72"/>
      <c r="AF1511" s="72"/>
      <c r="AG1511" s="72"/>
      <c r="AH1511" s="72"/>
      <c r="AI1511" s="72"/>
      <c r="AJ1511" s="72"/>
      <c r="AK1511" s="72"/>
      <c r="AL1511" s="72"/>
      <c r="AM1511" s="72"/>
      <c r="AN1511" s="72"/>
      <c r="AO1511" s="72"/>
      <c r="AP1511" s="72"/>
      <c r="AQ1511" s="72"/>
      <c r="AR1511" s="72"/>
      <c r="AS1511" s="72"/>
      <c r="AT1511" s="72"/>
      <c r="AU1511" s="72"/>
      <c r="AV1511" s="72"/>
      <c r="AW1511" s="72"/>
      <c r="AX1511" s="72"/>
      <c r="AY1511" s="72"/>
      <c r="AZ1511" s="72"/>
      <c r="BA1511" s="72"/>
      <c r="BB1511" s="72"/>
      <c r="BC1511" s="72"/>
      <c r="BD1511" s="72"/>
      <c r="BE1511" s="72"/>
      <c r="BF1511" s="72"/>
      <c r="BG1511" s="72"/>
      <c r="BH1511" s="72"/>
      <c r="BI1511" s="72"/>
      <c r="BJ1511" s="72"/>
      <c r="BK1511" s="72"/>
      <c r="BL1511" s="72"/>
      <c r="BM1511" s="72"/>
      <c r="BN1511" s="72"/>
      <c r="BO1511" s="72"/>
      <c r="BP1511" s="72"/>
      <c r="BQ1511" s="72"/>
      <c r="BR1511" s="72"/>
      <c r="BS1511" s="72"/>
      <c r="BT1511" s="72"/>
      <c r="BU1511" s="72"/>
      <c r="BV1511" s="72"/>
      <c r="BW1511" s="72"/>
      <c r="BX1511" s="72"/>
      <c r="BY1511" s="72"/>
      <c r="BZ1511" s="72"/>
      <c r="CA1511" s="72"/>
      <c r="CB1511" s="72"/>
      <c r="CC1511" s="72"/>
      <c r="CD1511" s="72"/>
      <c r="CE1511" s="72"/>
      <c r="CF1511" s="72"/>
      <c r="CG1511" s="72"/>
      <c r="CH1511" s="72"/>
      <c r="CI1511" s="72"/>
      <c r="CJ1511" s="72"/>
      <c r="CK1511" s="72"/>
      <c r="CL1511" s="72"/>
    </row>
    <row r="1512" spans="2:90" x14ac:dyDescent="0.4">
      <c r="B1512" s="8" t="str">
        <f>B1499</f>
        <v>primary unit</v>
      </c>
      <c r="D1512" t="s">
        <v>1017</v>
      </c>
      <c r="E1512" s="8" t="str">
        <f>ROW()&amp;" "&amp;D1512</f>
        <v>1512 RECURDC-S</v>
      </c>
      <c r="G1512" t="s">
        <v>332</v>
      </c>
      <c r="H1512" s="12"/>
      <c r="I1512" s="60"/>
      <c r="J1512" s="60"/>
      <c r="S1512" s="72"/>
      <c r="T1512" s="72"/>
      <c r="U1512" s="72"/>
      <c r="V1512" s="72"/>
      <c r="W1512" s="72"/>
      <c r="X1512" s="72"/>
      <c r="Y1512" s="72"/>
      <c r="Z1512" s="72"/>
      <c r="AA1512" s="72"/>
      <c r="AB1512" s="72"/>
      <c r="AC1512" s="72"/>
      <c r="AD1512" s="72"/>
      <c r="AE1512" s="72"/>
      <c r="AF1512" s="72"/>
      <c r="AG1512" s="72"/>
      <c r="AH1512" s="72"/>
      <c r="AI1512" s="72"/>
      <c r="AJ1512" s="72"/>
      <c r="AK1512" s="72"/>
      <c r="AL1512" s="72"/>
      <c r="AM1512" s="72"/>
      <c r="AN1512" s="72"/>
      <c r="AO1512" s="72"/>
      <c r="AP1512" s="72"/>
      <c r="AQ1512" s="72"/>
      <c r="AR1512" s="72"/>
      <c r="AS1512" s="72"/>
      <c r="AT1512" s="72"/>
      <c r="AU1512" s="72"/>
      <c r="AV1512" s="72"/>
      <c r="AW1512" s="72"/>
      <c r="AX1512" s="72"/>
      <c r="AY1512" s="72"/>
      <c r="AZ1512" s="72"/>
      <c r="BA1512" s="72"/>
      <c r="BB1512" s="72"/>
      <c r="BC1512" s="72"/>
      <c r="BD1512" s="72"/>
      <c r="BE1512" s="72"/>
      <c r="BF1512" s="72"/>
      <c r="BG1512" s="72"/>
      <c r="BH1512" s="72"/>
      <c r="BI1512" s="72"/>
      <c r="BJ1512" s="72"/>
      <c r="BK1512" s="72"/>
      <c r="BL1512" s="72"/>
      <c r="BM1512" s="72"/>
      <c r="BN1512" s="72"/>
      <c r="BO1512" s="72"/>
      <c r="BP1512" s="72"/>
      <c r="BQ1512" s="72"/>
      <c r="BR1512" s="72"/>
      <c r="BS1512" s="72"/>
      <c r="BT1512" s="72"/>
      <c r="BU1512" s="72"/>
      <c r="BV1512" s="72"/>
      <c r="BW1512" s="72"/>
      <c r="BX1512" s="72"/>
      <c r="BY1512" s="72"/>
      <c r="BZ1512" s="72"/>
      <c r="CA1512" s="72"/>
      <c r="CB1512" s="72"/>
      <c r="CC1512" s="72"/>
      <c r="CD1512" s="72"/>
      <c r="CE1512" s="72"/>
      <c r="CF1512" s="72"/>
      <c r="CG1512" s="72"/>
      <c r="CH1512" s="72"/>
      <c r="CI1512" s="72"/>
      <c r="CJ1512" s="72"/>
      <c r="CK1512" s="72"/>
      <c r="CL1512" s="72"/>
    </row>
    <row r="1513" spans="2:90" x14ac:dyDescent="0.4">
      <c r="B1513" s="8" t="str">
        <f>B1500</f>
        <v>Primary revenue driver</v>
      </c>
      <c r="D1513" t="s">
        <v>1017</v>
      </c>
      <c r="E1513" s="8" t="str">
        <f>ROW()&amp;" "&amp;D1513</f>
        <v>1513 RECURDC-S</v>
      </c>
      <c r="G1513" t="s">
        <v>332</v>
      </c>
      <c r="K1513" s="53"/>
      <c r="L1513" s="53"/>
      <c r="M1513" s="53"/>
      <c r="N1513" s="53"/>
      <c r="O1513" s="53"/>
      <c r="P1513" s="53"/>
      <c r="R1513" s="24"/>
      <c r="S1513" s="211" t="str">
        <f t="shared" ref="S1513:CD1513" si="1786">S1500</f>
        <v>S$12</v>
      </c>
      <c r="T1513" s="211" t="str">
        <f t="shared" si="1786"/>
        <v>T$12</v>
      </c>
      <c r="U1513" s="211" t="str">
        <f t="shared" si="1786"/>
        <v>U$12</v>
      </c>
      <c r="V1513" s="211" t="str">
        <f t="shared" si="1786"/>
        <v>V$12</v>
      </c>
      <c r="W1513" s="211" t="str">
        <f t="shared" si="1786"/>
        <v>W$12</v>
      </c>
      <c r="X1513" s="211" t="str">
        <f t="shared" si="1786"/>
        <v>X$12</v>
      </c>
      <c r="Y1513" s="211" t="str">
        <f t="shared" si="1786"/>
        <v>Y$12</v>
      </c>
      <c r="Z1513" s="211" t="str">
        <f t="shared" si="1786"/>
        <v>Z$12</v>
      </c>
      <c r="AA1513" s="211" t="str">
        <f t="shared" si="1786"/>
        <v>AA$12</v>
      </c>
      <c r="AB1513" s="211" t="str">
        <f t="shared" si="1786"/>
        <v>AB$12</v>
      </c>
      <c r="AC1513" s="211" t="str">
        <f t="shared" si="1786"/>
        <v>AC$12</v>
      </c>
      <c r="AD1513" s="211" t="str">
        <f t="shared" si="1786"/>
        <v>AD$12</v>
      </c>
      <c r="AE1513" s="211" t="str">
        <f t="shared" si="1786"/>
        <v>AE$12</v>
      </c>
      <c r="AF1513" s="211" t="str">
        <f t="shared" si="1786"/>
        <v>AF$12</v>
      </c>
      <c r="AG1513" s="211" t="str">
        <f t="shared" si="1786"/>
        <v>AG$12</v>
      </c>
      <c r="AH1513" s="211" t="str">
        <f t="shared" si="1786"/>
        <v>AH$12</v>
      </c>
      <c r="AI1513" s="211" t="str">
        <f t="shared" si="1786"/>
        <v>AI$12</v>
      </c>
      <c r="AJ1513" s="211" t="str">
        <f t="shared" si="1786"/>
        <v>AJ$12</v>
      </c>
      <c r="AK1513" s="211" t="str">
        <f t="shared" si="1786"/>
        <v>AK$12</v>
      </c>
      <c r="AL1513" s="211" t="str">
        <f t="shared" si="1786"/>
        <v>AL$12</v>
      </c>
      <c r="AM1513" s="211" t="str">
        <f t="shared" si="1786"/>
        <v>AM$12</v>
      </c>
      <c r="AN1513" s="211" t="str">
        <f t="shared" si="1786"/>
        <v>AN$12</v>
      </c>
      <c r="AO1513" s="211" t="str">
        <f t="shared" si="1786"/>
        <v>AO$12</v>
      </c>
      <c r="AP1513" s="211" t="str">
        <f t="shared" si="1786"/>
        <v>AP$12</v>
      </c>
      <c r="AQ1513" s="211" t="str">
        <f t="shared" si="1786"/>
        <v>AQ$12</v>
      </c>
      <c r="AR1513" s="211" t="str">
        <f t="shared" si="1786"/>
        <v>AR$12</v>
      </c>
      <c r="AS1513" s="211" t="str">
        <f t="shared" si="1786"/>
        <v>AS$12</v>
      </c>
      <c r="AT1513" s="211" t="str">
        <f t="shared" si="1786"/>
        <v>AT$12</v>
      </c>
      <c r="AU1513" s="211" t="str">
        <f t="shared" si="1786"/>
        <v>AU$12</v>
      </c>
      <c r="AV1513" s="211" t="str">
        <f t="shared" si="1786"/>
        <v>AV$12</v>
      </c>
      <c r="AW1513" s="211" t="str">
        <f t="shared" si="1786"/>
        <v>AW$12</v>
      </c>
      <c r="AX1513" s="211" t="str">
        <f t="shared" si="1786"/>
        <v>AX$12</v>
      </c>
      <c r="AY1513" s="211" t="str">
        <f t="shared" si="1786"/>
        <v>AY$12</v>
      </c>
      <c r="AZ1513" s="211" t="str">
        <f t="shared" si="1786"/>
        <v>AZ$12</v>
      </c>
      <c r="BA1513" s="211" t="str">
        <f t="shared" si="1786"/>
        <v>BA$12</v>
      </c>
      <c r="BB1513" s="211" t="str">
        <f t="shared" si="1786"/>
        <v>BB$12</v>
      </c>
      <c r="BC1513" s="211" t="str">
        <f t="shared" si="1786"/>
        <v>BC$12</v>
      </c>
      <c r="BD1513" s="211" t="str">
        <f t="shared" si="1786"/>
        <v>BD$12</v>
      </c>
      <c r="BE1513" s="211" t="str">
        <f t="shared" si="1786"/>
        <v>BE$12</v>
      </c>
      <c r="BF1513" s="211" t="str">
        <f t="shared" si="1786"/>
        <v>BF$12</v>
      </c>
      <c r="BG1513" s="211" t="str">
        <f t="shared" si="1786"/>
        <v>BG$12</v>
      </c>
      <c r="BH1513" s="211" t="str">
        <f t="shared" si="1786"/>
        <v>BH$12</v>
      </c>
      <c r="BI1513" s="211" t="str">
        <f t="shared" si="1786"/>
        <v>BI$12</v>
      </c>
      <c r="BJ1513" s="211" t="str">
        <f t="shared" si="1786"/>
        <v>BJ$12</v>
      </c>
      <c r="BK1513" s="211" t="str">
        <f t="shared" si="1786"/>
        <v>BK$12</v>
      </c>
      <c r="BL1513" s="211" t="str">
        <f t="shared" si="1786"/>
        <v>BL$12</v>
      </c>
      <c r="BM1513" s="211" t="str">
        <f t="shared" si="1786"/>
        <v>BM$12</v>
      </c>
      <c r="BN1513" s="211" t="str">
        <f t="shared" si="1786"/>
        <v>BN$12</v>
      </c>
      <c r="BO1513" s="211" t="str">
        <f t="shared" si="1786"/>
        <v>BO$12</v>
      </c>
      <c r="BP1513" s="211" t="str">
        <f t="shared" si="1786"/>
        <v>BP$12</v>
      </c>
      <c r="BQ1513" s="211" t="str">
        <f t="shared" si="1786"/>
        <v>BQ$12</v>
      </c>
      <c r="BR1513" s="211" t="str">
        <f t="shared" si="1786"/>
        <v>BR$12</v>
      </c>
      <c r="BS1513" s="211" t="str">
        <f t="shared" si="1786"/>
        <v>BS$12</v>
      </c>
      <c r="BT1513" s="211" t="str">
        <f t="shared" si="1786"/>
        <v>BT$12</v>
      </c>
      <c r="BU1513" s="211" t="str">
        <f t="shared" si="1786"/>
        <v>BU$12</v>
      </c>
      <c r="BV1513" s="211" t="str">
        <f t="shared" si="1786"/>
        <v>BV$12</v>
      </c>
      <c r="BW1513" s="211" t="str">
        <f t="shared" si="1786"/>
        <v>BW$12</v>
      </c>
      <c r="BX1513" s="211" t="str">
        <f t="shared" si="1786"/>
        <v>BX$12</v>
      </c>
      <c r="BY1513" s="211" t="str">
        <f t="shared" si="1786"/>
        <v>BY$12</v>
      </c>
      <c r="BZ1513" s="211" t="str">
        <f t="shared" si="1786"/>
        <v>BZ$12</v>
      </c>
      <c r="CA1513" s="211" t="str">
        <f t="shared" si="1786"/>
        <v>CA$12</v>
      </c>
      <c r="CB1513" s="211" t="str">
        <f t="shared" si="1786"/>
        <v>CB$12</v>
      </c>
      <c r="CC1513" s="211" t="str">
        <f t="shared" si="1786"/>
        <v>CC$12</v>
      </c>
      <c r="CD1513" s="211" t="str">
        <f t="shared" si="1786"/>
        <v>CD$12</v>
      </c>
      <c r="CE1513" s="211" t="str">
        <f t="shared" ref="CE1513:CL1513" si="1787">CE1500</f>
        <v>CE$12</v>
      </c>
      <c r="CF1513" s="211" t="str">
        <f t="shared" si="1787"/>
        <v>CF$12</v>
      </c>
      <c r="CG1513" s="211" t="str">
        <f t="shared" si="1787"/>
        <v>CG$12</v>
      </c>
      <c r="CH1513" s="211" t="str">
        <f t="shared" si="1787"/>
        <v>CH$12</v>
      </c>
      <c r="CI1513" s="211" t="str">
        <f t="shared" si="1787"/>
        <v>CI$12</v>
      </c>
      <c r="CJ1513" s="211" t="str">
        <f t="shared" si="1787"/>
        <v>CJ$12</v>
      </c>
      <c r="CK1513" s="211" t="str">
        <f t="shared" si="1787"/>
        <v>CK$12</v>
      </c>
      <c r="CL1513" s="211" t="str">
        <f t="shared" si="1787"/>
        <v>CL$12</v>
      </c>
    </row>
    <row r="1514" spans="2:90" x14ac:dyDescent="0.4">
      <c r="B1514" s="8" t="str">
        <f>B1501</f>
        <v>Primary volume driver</v>
      </c>
      <c r="D1514" t="s">
        <v>1017</v>
      </c>
      <c r="E1514" s="8" t="str">
        <f>ROW()&amp;" "&amp;D1514</f>
        <v>1514 RECURDC-S</v>
      </c>
      <c r="G1514" t="s">
        <v>332</v>
      </c>
      <c r="H1514" s="56"/>
      <c r="I1514" s="79"/>
      <c r="J1514" s="79"/>
      <c r="K1514" s="15"/>
      <c r="L1514" s="15"/>
      <c r="M1514" s="15"/>
      <c r="N1514" s="15"/>
      <c r="O1514" s="15"/>
      <c r="P1514" s="15"/>
      <c r="R1514" s="15"/>
      <c r="S1514" s="211" t="str">
        <f t="shared" ref="S1514:CD1514" si="1788">S1501</f>
        <v>S$13</v>
      </c>
      <c r="T1514" s="211" t="str">
        <f t="shared" si="1788"/>
        <v>T$13</v>
      </c>
      <c r="U1514" s="211" t="str">
        <f t="shared" si="1788"/>
        <v>U$13</v>
      </c>
      <c r="V1514" s="211" t="str">
        <f t="shared" si="1788"/>
        <v>V$13</v>
      </c>
      <c r="W1514" s="211" t="str">
        <f t="shared" si="1788"/>
        <v>W$13</v>
      </c>
      <c r="X1514" s="211" t="str">
        <f t="shared" si="1788"/>
        <v>X$13</v>
      </c>
      <c r="Y1514" s="211" t="str">
        <f t="shared" si="1788"/>
        <v>Y$13</v>
      </c>
      <c r="Z1514" s="211" t="str">
        <f t="shared" si="1788"/>
        <v>Z$13</v>
      </c>
      <c r="AA1514" s="211" t="str">
        <f t="shared" si="1788"/>
        <v>AA$13</v>
      </c>
      <c r="AB1514" s="211" t="str">
        <f t="shared" si="1788"/>
        <v>AB$13</v>
      </c>
      <c r="AC1514" s="211" t="str">
        <f t="shared" si="1788"/>
        <v>AC$13</v>
      </c>
      <c r="AD1514" s="211" t="str">
        <f t="shared" si="1788"/>
        <v>AD$13</v>
      </c>
      <c r="AE1514" s="211" t="str">
        <f t="shared" si="1788"/>
        <v>AE$13</v>
      </c>
      <c r="AF1514" s="211" t="str">
        <f t="shared" si="1788"/>
        <v>AF$13</v>
      </c>
      <c r="AG1514" s="211" t="str">
        <f t="shared" si="1788"/>
        <v>AG$13</v>
      </c>
      <c r="AH1514" s="211" t="str">
        <f t="shared" si="1788"/>
        <v>AH$13</v>
      </c>
      <c r="AI1514" s="211" t="str">
        <f t="shared" si="1788"/>
        <v>AI$13</v>
      </c>
      <c r="AJ1514" s="211" t="str">
        <f t="shared" si="1788"/>
        <v>AJ$13</v>
      </c>
      <c r="AK1514" s="211" t="str">
        <f t="shared" si="1788"/>
        <v>AK$13</v>
      </c>
      <c r="AL1514" s="211" t="str">
        <f t="shared" si="1788"/>
        <v>AL$13</v>
      </c>
      <c r="AM1514" s="211" t="str">
        <f t="shared" si="1788"/>
        <v>AM$13</v>
      </c>
      <c r="AN1514" s="211" t="str">
        <f t="shared" si="1788"/>
        <v>AN$13</v>
      </c>
      <c r="AO1514" s="211" t="str">
        <f t="shared" si="1788"/>
        <v>AO$13</v>
      </c>
      <c r="AP1514" s="211" t="str">
        <f t="shared" si="1788"/>
        <v>AP$13</v>
      </c>
      <c r="AQ1514" s="211" t="str">
        <f t="shared" si="1788"/>
        <v>AQ$13</v>
      </c>
      <c r="AR1514" s="211" t="str">
        <f t="shared" si="1788"/>
        <v>AR$13</v>
      </c>
      <c r="AS1514" s="211" t="str">
        <f t="shared" si="1788"/>
        <v>AS$13</v>
      </c>
      <c r="AT1514" s="211" t="str">
        <f t="shared" si="1788"/>
        <v>AT$13</v>
      </c>
      <c r="AU1514" s="211" t="str">
        <f t="shared" si="1788"/>
        <v>AU$13</v>
      </c>
      <c r="AV1514" s="211" t="str">
        <f t="shared" si="1788"/>
        <v>AV$13</v>
      </c>
      <c r="AW1514" s="211" t="str">
        <f t="shared" si="1788"/>
        <v>AW$13</v>
      </c>
      <c r="AX1514" s="211" t="str">
        <f t="shared" si="1788"/>
        <v>AX$13</v>
      </c>
      <c r="AY1514" s="211" t="str">
        <f t="shared" si="1788"/>
        <v>AY$13</v>
      </c>
      <c r="AZ1514" s="211" t="str">
        <f t="shared" si="1788"/>
        <v>AZ$13</v>
      </c>
      <c r="BA1514" s="211" t="str">
        <f t="shared" si="1788"/>
        <v>BA$13</v>
      </c>
      <c r="BB1514" s="211" t="str">
        <f t="shared" si="1788"/>
        <v>BB$13</v>
      </c>
      <c r="BC1514" s="211" t="str">
        <f t="shared" si="1788"/>
        <v>BC$13</v>
      </c>
      <c r="BD1514" s="211" t="str">
        <f t="shared" si="1788"/>
        <v>BD$13</v>
      </c>
      <c r="BE1514" s="211" t="str">
        <f t="shared" si="1788"/>
        <v>BE$13</v>
      </c>
      <c r="BF1514" s="211" t="str">
        <f t="shared" si="1788"/>
        <v>BF$13</v>
      </c>
      <c r="BG1514" s="211" t="str">
        <f t="shared" si="1788"/>
        <v>BG$13</v>
      </c>
      <c r="BH1514" s="211" t="str">
        <f t="shared" si="1788"/>
        <v>BH$13</v>
      </c>
      <c r="BI1514" s="211" t="str">
        <f t="shared" si="1788"/>
        <v>BI$13</v>
      </c>
      <c r="BJ1514" s="211" t="str">
        <f t="shared" si="1788"/>
        <v>BJ$13</v>
      </c>
      <c r="BK1514" s="211" t="str">
        <f t="shared" si="1788"/>
        <v>BK$13</v>
      </c>
      <c r="BL1514" s="211" t="str">
        <f t="shared" si="1788"/>
        <v>BL$13</v>
      </c>
      <c r="BM1514" s="211" t="str">
        <f t="shared" si="1788"/>
        <v>BM$13</v>
      </c>
      <c r="BN1514" s="211" t="str">
        <f t="shared" si="1788"/>
        <v>BN$13</v>
      </c>
      <c r="BO1514" s="211" t="str">
        <f t="shared" si="1788"/>
        <v>BO$13</v>
      </c>
      <c r="BP1514" s="211" t="str">
        <f t="shared" si="1788"/>
        <v>BP$13</v>
      </c>
      <c r="BQ1514" s="211" t="str">
        <f t="shared" si="1788"/>
        <v>BQ$13</v>
      </c>
      <c r="BR1514" s="211" t="str">
        <f t="shared" si="1788"/>
        <v>BR$13</v>
      </c>
      <c r="BS1514" s="211" t="str">
        <f t="shared" si="1788"/>
        <v>BS$13</v>
      </c>
      <c r="BT1514" s="211" t="str">
        <f t="shared" si="1788"/>
        <v>BT$13</v>
      </c>
      <c r="BU1514" s="211" t="str">
        <f t="shared" si="1788"/>
        <v>BU$13</v>
      </c>
      <c r="BV1514" s="211" t="str">
        <f t="shared" si="1788"/>
        <v>BV$13</v>
      </c>
      <c r="BW1514" s="211" t="str">
        <f t="shared" si="1788"/>
        <v>BW$13</v>
      </c>
      <c r="BX1514" s="211" t="str">
        <f t="shared" si="1788"/>
        <v>BX$13</v>
      </c>
      <c r="BY1514" s="211" t="str">
        <f t="shared" si="1788"/>
        <v>BY$13</v>
      </c>
      <c r="BZ1514" s="211" t="str">
        <f t="shared" si="1788"/>
        <v>BZ$13</v>
      </c>
      <c r="CA1514" s="211" t="str">
        <f t="shared" si="1788"/>
        <v>CA$13</v>
      </c>
      <c r="CB1514" s="211" t="str">
        <f t="shared" si="1788"/>
        <v>CB$13</v>
      </c>
      <c r="CC1514" s="211" t="str">
        <f t="shared" si="1788"/>
        <v>CC$13</v>
      </c>
      <c r="CD1514" s="211" t="str">
        <f t="shared" si="1788"/>
        <v>CD$13</v>
      </c>
      <c r="CE1514" s="211" t="str">
        <f t="shared" ref="CE1514:CL1514" si="1789">CE1501</f>
        <v>CE$13</v>
      </c>
      <c r="CF1514" s="211" t="str">
        <f t="shared" si="1789"/>
        <v>CF$13</v>
      </c>
      <c r="CG1514" s="211" t="str">
        <f t="shared" si="1789"/>
        <v>CG$13</v>
      </c>
      <c r="CH1514" s="211" t="str">
        <f t="shared" si="1789"/>
        <v>CH$13</v>
      </c>
      <c r="CI1514" s="211" t="str">
        <f t="shared" si="1789"/>
        <v>CI$13</v>
      </c>
      <c r="CJ1514" s="211" t="str">
        <f t="shared" si="1789"/>
        <v>CJ$13</v>
      </c>
      <c r="CK1514" s="211" t="str">
        <f t="shared" si="1789"/>
        <v>CK$13</v>
      </c>
      <c r="CL1514" s="211" t="str">
        <f t="shared" si="1789"/>
        <v>CL$13</v>
      </c>
    </row>
    <row r="1515" spans="2:90" x14ac:dyDescent="0.4">
      <c r="B1515" s="89" t="str">
        <f>B1506</f>
        <v>Recurring fees:</v>
      </c>
      <c r="D1515" t="s">
        <v>1017</v>
      </c>
      <c r="E1515" s="8" t="str">
        <f t="shared" ref="E1515:E1518" si="1790">ROW()&amp;" "&amp;D1515</f>
        <v>1515 RECURDC-S</v>
      </c>
      <c r="G1515" t="s">
        <v>332</v>
      </c>
      <c r="H1515" s="12"/>
      <c r="I1515" s="60"/>
      <c r="J1515" s="60"/>
      <c r="K1515" s="15"/>
      <c r="L1515" s="15"/>
      <c r="M1515" s="15"/>
      <c r="N1515" s="15"/>
      <c r="O1515" s="15"/>
      <c r="P1515" s="15"/>
      <c r="R1515" s="15"/>
      <c r="S1515" s="211">
        <f t="shared" ref="S1515:CD1515" si="1791">S1503</f>
        <v>0</v>
      </c>
      <c r="T1515" s="211">
        <f t="shared" si="1791"/>
        <v>0</v>
      </c>
      <c r="U1515" s="211">
        <f t="shared" si="1791"/>
        <v>0</v>
      </c>
      <c r="V1515" s="211">
        <f t="shared" si="1791"/>
        <v>0</v>
      </c>
      <c r="W1515" s="211">
        <f t="shared" si="1791"/>
        <v>0</v>
      </c>
      <c r="X1515" s="211">
        <f t="shared" si="1791"/>
        <v>0</v>
      </c>
      <c r="Y1515" s="211">
        <f t="shared" si="1791"/>
        <v>0</v>
      </c>
      <c r="Z1515" s="211">
        <f t="shared" si="1791"/>
        <v>0</v>
      </c>
      <c r="AA1515" s="211">
        <f t="shared" si="1791"/>
        <v>0</v>
      </c>
      <c r="AB1515" s="211">
        <f t="shared" si="1791"/>
        <v>0</v>
      </c>
      <c r="AC1515" s="211">
        <f t="shared" si="1791"/>
        <v>0</v>
      </c>
      <c r="AD1515" s="211">
        <f t="shared" si="1791"/>
        <v>0</v>
      </c>
      <c r="AE1515" s="211">
        <f t="shared" si="1791"/>
        <v>0</v>
      </c>
      <c r="AF1515" s="211">
        <f t="shared" si="1791"/>
        <v>0</v>
      </c>
      <c r="AG1515" s="211">
        <f t="shared" si="1791"/>
        <v>0</v>
      </c>
      <c r="AH1515" s="211">
        <f t="shared" si="1791"/>
        <v>0</v>
      </c>
      <c r="AI1515" s="211">
        <f t="shared" si="1791"/>
        <v>0</v>
      </c>
      <c r="AJ1515" s="211">
        <f t="shared" si="1791"/>
        <v>0</v>
      </c>
      <c r="AK1515" s="211">
        <f t="shared" si="1791"/>
        <v>0</v>
      </c>
      <c r="AL1515" s="211">
        <f t="shared" si="1791"/>
        <v>0</v>
      </c>
      <c r="AM1515" s="211">
        <f t="shared" si="1791"/>
        <v>0</v>
      </c>
      <c r="AN1515" s="211">
        <f t="shared" si="1791"/>
        <v>0</v>
      </c>
      <c r="AO1515" s="211">
        <f t="shared" si="1791"/>
        <v>0</v>
      </c>
      <c r="AP1515" s="211">
        <f t="shared" si="1791"/>
        <v>0</v>
      </c>
      <c r="AQ1515" s="211">
        <f t="shared" si="1791"/>
        <v>0</v>
      </c>
      <c r="AR1515" s="211">
        <f t="shared" si="1791"/>
        <v>0</v>
      </c>
      <c r="AS1515" s="211">
        <f t="shared" si="1791"/>
        <v>0</v>
      </c>
      <c r="AT1515" s="211">
        <f t="shared" si="1791"/>
        <v>0</v>
      </c>
      <c r="AU1515" s="211">
        <f t="shared" si="1791"/>
        <v>0</v>
      </c>
      <c r="AV1515" s="211">
        <f t="shared" si="1791"/>
        <v>0</v>
      </c>
      <c r="AW1515" s="211">
        <f t="shared" si="1791"/>
        <v>0</v>
      </c>
      <c r="AX1515" s="211">
        <f t="shared" si="1791"/>
        <v>0</v>
      </c>
      <c r="AY1515" s="211">
        <f t="shared" si="1791"/>
        <v>0</v>
      </c>
      <c r="AZ1515" s="211">
        <f t="shared" si="1791"/>
        <v>0</v>
      </c>
      <c r="BA1515" s="211">
        <f t="shared" si="1791"/>
        <v>0</v>
      </c>
      <c r="BB1515" s="211">
        <f t="shared" si="1791"/>
        <v>0</v>
      </c>
      <c r="BC1515" s="211">
        <f t="shared" si="1791"/>
        <v>0</v>
      </c>
      <c r="BD1515" s="211">
        <f t="shared" si="1791"/>
        <v>0</v>
      </c>
      <c r="BE1515" s="211">
        <f t="shared" si="1791"/>
        <v>0</v>
      </c>
      <c r="BF1515" s="211">
        <f t="shared" si="1791"/>
        <v>0</v>
      </c>
      <c r="BG1515" s="211">
        <f t="shared" si="1791"/>
        <v>0</v>
      </c>
      <c r="BH1515" s="211">
        <f t="shared" si="1791"/>
        <v>0</v>
      </c>
      <c r="BI1515" s="211">
        <f t="shared" si="1791"/>
        <v>0</v>
      </c>
      <c r="BJ1515" s="211">
        <f t="shared" si="1791"/>
        <v>0</v>
      </c>
      <c r="BK1515" s="211">
        <f t="shared" si="1791"/>
        <v>0</v>
      </c>
      <c r="BL1515" s="211">
        <f t="shared" si="1791"/>
        <v>0</v>
      </c>
      <c r="BM1515" s="211">
        <f t="shared" si="1791"/>
        <v>0</v>
      </c>
      <c r="BN1515" s="211">
        <f t="shared" si="1791"/>
        <v>0</v>
      </c>
      <c r="BO1515" s="211">
        <f t="shared" si="1791"/>
        <v>0</v>
      </c>
      <c r="BP1515" s="211">
        <f t="shared" si="1791"/>
        <v>0</v>
      </c>
      <c r="BQ1515" s="211">
        <f t="shared" si="1791"/>
        <v>0</v>
      </c>
      <c r="BR1515" s="211">
        <f t="shared" si="1791"/>
        <v>0</v>
      </c>
      <c r="BS1515" s="211">
        <f t="shared" si="1791"/>
        <v>0</v>
      </c>
      <c r="BT1515" s="211">
        <f t="shared" si="1791"/>
        <v>0</v>
      </c>
      <c r="BU1515" s="211">
        <f t="shared" si="1791"/>
        <v>0</v>
      </c>
      <c r="BV1515" s="211">
        <f t="shared" si="1791"/>
        <v>0</v>
      </c>
      <c r="BW1515" s="211">
        <f t="shared" si="1791"/>
        <v>0</v>
      </c>
      <c r="BX1515" s="211">
        <f t="shared" si="1791"/>
        <v>0</v>
      </c>
      <c r="BY1515" s="211">
        <f t="shared" si="1791"/>
        <v>0</v>
      </c>
      <c r="BZ1515" s="211">
        <f t="shared" si="1791"/>
        <v>0</v>
      </c>
      <c r="CA1515" s="211">
        <f t="shared" si="1791"/>
        <v>0</v>
      </c>
      <c r="CB1515" s="211">
        <f t="shared" si="1791"/>
        <v>0</v>
      </c>
      <c r="CC1515" s="211">
        <f t="shared" si="1791"/>
        <v>0</v>
      </c>
      <c r="CD1515" s="211">
        <f t="shared" si="1791"/>
        <v>0</v>
      </c>
      <c r="CE1515" s="211">
        <f t="shared" ref="CE1515:CL1515" si="1792">CE1503</f>
        <v>0</v>
      </c>
      <c r="CF1515" s="211">
        <f t="shared" si="1792"/>
        <v>0</v>
      </c>
      <c r="CG1515" s="211">
        <f t="shared" si="1792"/>
        <v>0</v>
      </c>
      <c r="CH1515" s="211">
        <f t="shared" si="1792"/>
        <v>0</v>
      </c>
      <c r="CI1515" s="211">
        <f t="shared" si="1792"/>
        <v>0</v>
      </c>
      <c r="CJ1515" s="211">
        <f t="shared" si="1792"/>
        <v>0</v>
      </c>
      <c r="CK1515" s="211">
        <f t="shared" si="1792"/>
        <v>0</v>
      </c>
      <c r="CL1515" s="211">
        <f t="shared" si="1792"/>
        <v>0</v>
      </c>
    </row>
    <row r="1516" spans="2:90" x14ac:dyDescent="0.4">
      <c r="B1516" s="235" t="str">
        <f>IFERROR(SUBSTITUTE(TRIM(MID(B1506, SEARCH("-", B1506) + 1, LEN(B1506))),":",""),"no unit")</f>
        <v>no unit</v>
      </c>
      <c r="D1516" t="s">
        <v>1017</v>
      </c>
      <c r="E1516" s="8" t="str">
        <f t="shared" si="1790"/>
        <v>1516 RECURDC-S</v>
      </c>
      <c r="G1516" t="s">
        <v>332</v>
      </c>
      <c r="H1516" s="12"/>
      <c r="I1516" s="60"/>
      <c r="J1516" s="60"/>
      <c r="K1516" s="15"/>
      <c r="L1516" s="15"/>
      <c r="M1516" s="15"/>
      <c r="N1516" s="15"/>
      <c r="O1516" s="15"/>
      <c r="P1516" s="15"/>
      <c r="R1516" s="15"/>
      <c r="S1516" s="211"/>
      <c r="T1516" s="211"/>
      <c r="U1516" s="211"/>
      <c r="V1516" s="211"/>
      <c r="W1516" s="211"/>
      <c r="X1516" s="211"/>
      <c r="Y1516" s="211"/>
      <c r="Z1516" s="211"/>
      <c r="AA1516" s="211"/>
      <c r="AB1516" s="211"/>
      <c r="AC1516" s="211"/>
      <c r="AD1516" s="211"/>
      <c r="AE1516" s="211"/>
      <c r="AF1516" s="211"/>
      <c r="AG1516" s="211"/>
      <c r="AH1516" s="211"/>
      <c r="AI1516" s="211"/>
      <c r="AJ1516" s="211"/>
      <c r="AK1516" s="211"/>
      <c r="AL1516" s="211"/>
      <c r="AM1516" s="211"/>
      <c r="AN1516" s="211"/>
      <c r="AO1516" s="211"/>
      <c r="AP1516" s="211"/>
      <c r="AQ1516" s="211"/>
      <c r="AR1516" s="211"/>
      <c r="AS1516" s="211"/>
      <c r="AT1516" s="211"/>
      <c r="AU1516" s="211"/>
      <c r="AV1516" s="211"/>
      <c r="AW1516" s="211"/>
      <c r="AX1516" s="211"/>
      <c r="AY1516" s="211"/>
      <c r="AZ1516" s="211"/>
      <c r="BA1516" s="211"/>
      <c r="BB1516" s="211"/>
      <c r="BC1516" s="211"/>
      <c r="BD1516" s="211"/>
      <c r="BE1516" s="211"/>
      <c r="BF1516" s="211"/>
      <c r="BG1516" s="211"/>
      <c r="BH1516" s="211"/>
      <c r="BI1516" s="211"/>
      <c r="BJ1516" s="211"/>
      <c r="BK1516" s="211"/>
      <c r="BL1516" s="211"/>
      <c r="BM1516" s="211"/>
      <c r="BN1516" s="211"/>
      <c r="BO1516" s="211"/>
      <c r="BP1516" s="211"/>
      <c r="BQ1516" s="211"/>
      <c r="BR1516" s="211"/>
      <c r="BS1516" s="211"/>
      <c r="BT1516" s="211"/>
      <c r="BU1516" s="211"/>
      <c r="BV1516" s="211"/>
      <c r="BW1516" s="211"/>
      <c r="BX1516" s="211"/>
      <c r="BY1516" s="211"/>
      <c r="BZ1516" s="211"/>
      <c r="CA1516" s="211"/>
      <c r="CB1516" s="211"/>
      <c r="CC1516" s="211"/>
      <c r="CD1516" s="211"/>
      <c r="CE1516" s="211"/>
      <c r="CF1516" s="211"/>
      <c r="CG1516" s="211"/>
      <c r="CH1516" s="211"/>
      <c r="CI1516" s="211"/>
      <c r="CJ1516" s="211"/>
      <c r="CK1516" s="211"/>
      <c r="CL1516" s="211"/>
    </row>
    <row r="1517" spans="2:90" x14ac:dyDescent="0.4">
      <c r="B1517" s="89" t="str">
        <f>B1504</f>
        <v>Secondary revenue driver</v>
      </c>
      <c r="D1517" t="s">
        <v>1017</v>
      </c>
      <c r="E1517" s="8" t="str">
        <f t="shared" si="1790"/>
        <v>1517 RECURDC-S</v>
      </c>
      <c r="G1517" t="s">
        <v>332</v>
      </c>
      <c r="H1517" s="90"/>
      <c r="I1517" s="209"/>
      <c r="J1517" s="209"/>
      <c r="K1517" s="210"/>
      <c r="L1517" s="210"/>
      <c r="M1517" s="210"/>
      <c r="N1517" s="210"/>
      <c r="O1517" s="210"/>
      <c r="P1517" s="210"/>
      <c r="R1517" s="210"/>
      <c r="S1517" s="4" t="str">
        <f t="shared" ref="S1517:CD1517" si="1793">ADDRESS(ROW(S1509),COLUMN(S1509),2)</f>
        <v>S$1509</v>
      </c>
      <c r="T1517" s="4" t="str">
        <f t="shared" si="1793"/>
        <v>T$1509</v>
      </c>
      <c r="U1517" s="4" t="str">
        <f t="shared" si="1793"/>
        <v>U$1509</v>
      </c>
      <c r="V1517" s="4" t="str">
        <f t="shared" si="1793"/>
        <v>V$1509</v>
      </c>
      <c r="W1517" s="4" t="str">
        <f t="shared" si="1793"/>
        <v>W$1509</v>
      </c>
      <c r="X1517" s="4" t="str">
        <f t="shared" si="1793"/>
        <v>X$1509</v>
      </c>
      <c r="Y1517" s="4" t="str">
        <f t="shared" si="1793"/>
        <v>Y$1509</v>
      </c>
      <c r="Z1517" s="4" t="str">
        <f t="shared" si="1793"/>
        <v>Z$1509</v>
      </c>
      <c r="AA1517" s="4" t="str">
        <f t="shared" si="1793"/>
        <v>AA$1509</v>
      </c>
      <c r="AB1517" s="4" t="str">
        <f t="shared" si="1793"/>
        <v>AB$1509</v>
      </c>
      <c r="AC1517" s="4" t="str">
        <f t="shared" si="1793"/>
        <v>AC$1509</v>
      </c>
      <c r="AD1517" s="4" t="str">
        <f t="shared" si="1793"/>
        <v>AD$1509</v>
      </c>
      <c r="AE1517" s="4" t="str">
        <f t="shared" si="1793"/>
        <v>AE$1509</v>
      </c>
      <c r="AF1517" s="4" t="str">
        <f t="shared" si="1793"/>
        <v>AF$1509</v>
      </c>
      <c r="AG1517" s="4" t="str">
        <f t="shared" si="1793"/>
        <v>AG$1509</v>
      </c>
      <c r="AH1517" s="4" t="str">
        <f t="shared" si="1793"/>
        <v>AH$1509</v>
      </c>
      <c r="AI1517" s="4" t="str">
        <f t="shared" si="1793"/>
        <v>AI$1509</v>
      </c>
      <c r="AJ1517" s="4" t="str">
        <f t="shared" si="1793"/>
        <v>AJ$1509</v>
      </c>
      <c r="AK1517" s="4" t="str">
        <f t="shared" si="1793"/>
        <v>AK$1509</v>
      </c>
      <c r="AL1517" s="4" t="str">
        <f t="shared" si="1793"/>
        <v>AL$1509</v>
      </c>
      <c r="AM1517" s="4" t="str">
        <f t="shared" si="1793"/>
        <v>AM$1509</v>
      </c>
      <c r="AN1517" s="4" t="str">
        <f t="shared" si="1793"/>
        <v>AN$1509</v>
      </c>
      <c r="AO1517" s="4" t="str">
        <f t="shared" si="1793"/>
        <v>AO$1509</v>
      </c>
      <c r="AP1517" s="4" t="str">
        <f t="shared" si="1793"/>
        <v>AP$1509</v>
      </c>
      <c r="AQ1517" s="4" t="str">
        <f t="shared" si="1793"/>
        <v>AQ$1509</v>
      </c>
      <c r="AR1517" s="4" t="str">
        <f t="shared" si="1793"/>
        <v>AR$1509</v>
      </c>
      <c r="AS1517" s="4" t="str">
        <f t="shared" si="1793"/>
        <v>AS$1509</v>
      </c>
      <c r="AT1517" s="4" t="str">
        <f t="shared" si="1793"/>
        <v>AT$1509</v>
      </c>
      <c r="AU1517" s="4" t="str">
        <f t="shared" si="1793"/>
        <v>AU$1509</v>
      </c>
      <c r="AV1517" s="4" t="str">
        <f t="shared" si="1793"/>
        <v>AV$1509</v>
      </c>
      <c r="AW1517" s="4" t="str">
        <f t="shared" si="1793"/>
        <v>AW$1509</v>
      </c>
      <c r="AX1517" s="4" t="str">
        <f t="shared" si="1793"/>
        <v>AX$1509</v>
      </c>
      <c r="AY1517" s="4" t="str">
        <f t="shared" si="1793"/>
        <v>AY$1509</v>
      </c>
      <c r="AZ1517" s="4" t="str">
        <f t="shared" si="1793"/>
        <v>AZ$1509</v>
      </c>
      <c r="BA1517" s="4" t="str">
        <f t="shared" si="1793"/>
        <v>BA$1509</v>
      </c>
      <c r="BB1517" s="4" t="str">
        <f t="shared" si="1793"/>
        <v>BB$1509</v>
      </c>
      <c r="BC1517" s="4" t="str">
        <f t="shared" si="1793"/>
        <v>BC$1509</v>
      </c>
      <c r="BD1517" s="4" t="str">
        <f t="shared" si="1793"/>
        <v>BD$1509</v>
      </c>
      <c r="BE1517" s="4" t="str">
        <f t="shared" si="1793"/>
        <v>BE$1509</v>
      </c>
      <c r="BF1517" s="4" t="str">
        <f t="shared" si="1793"/>
        <v>BF$1509</v>
      </c>
      <c r="BG1517" s="4" t="str">
        <f t="shared" si="1793"/>
        <v>BG$1509</v>
      </c>
      <c r="BH1517" s="4" t="str">
        <f t="shared" si="1793"/>
        <v>BH$1509</v>
      </c>
      <c r="BI1517" s="4" t="str">
        <f t="shared" si="1793"/>
        <v>BI$1509</v>
      </c>
      <c r="BJ1517" s="4" t="str">
        <f t="shared" si="1793"/>
        <v>BJ$1509</v>
      </c>
      <c r="BK1517" s="4" t="str">
        <f t="shared" si="1793"/>
        <v>BK$1509</v>
      </c>
      <c r="BL1517" s="4" t="str">
        <f t="shared" si="1793"/>
        <v>BL$1509</v>
      </c>
      <c r="BM1517" s="4" t="str">
        <f t="shared" si="1793"/>
        <v>BM$1509</v>
      </c>
      <c r="BN1517" s="4" t="str">
        <f t="shared" si="1793"/>
        <v>BN$1509</v>
      </c>
      <c r="BO1517" s="4" t="str">
        <f t="shared" si="1793"/>
        <v>BO$1509</v>
      </c>
      <c r="BP1517" s="4" t="str">
        <f t="shared" si="1793"/>
        <v>BP$1509</v>
      </c>
      <c r="BQ1517" s="4" t="str">
        <f t="shared" si="1793"/>
        <v>BQ$1509</v>
      </c>
      <c r="BR1517" s="4" t="str">
        <f t="shared" si="1793"/>
        <v>BR$1509</v>
      </c>
      <c r="BS1517" s="4" t="str">
        <f t="shared" si="1793"/>
        <v>BS$1509</v>
      </c>
      <c r="BT1517" s="4" t="str">
        <f t="shared" si="1793"/>
        <v>BT$1509</v>
      </c>
      <c r="BU1517" s="4" t="str">
        <f t="shared" si="1793"/>
        <v>BU$1509</v>
      </c>
      <c r="BV1517" s="4" t="str">
        <f t="shared" si="1793"/>
        <v>BV$1509</v>
      </c>
      <c r="BW1517" s="4" t="str">
        <f t="shared" si="1793"/>
        <v>BW$1509</v>
      </c>
      <c r="BX1517" s="4" t="str">
        <f t="shared" si="1793"/>
        <v>BX$1509</v>
      </c>
      <c r="BY1517" s="4" t="str">
        <f t="shared" si="1793"/>
        <v>BY$1509</v>
      </c>
      <c r="BZ1517" s="4" t="str">
        <f t="shared" si="1793"/>
        <v>BZ$1509</v>
      </c>
      <c r="CA1517" s="4" t="str">
        <f t="shared" si="1793"/>
        <v>CA$1509</v>
      </c>
      <c r="CB1517" s="4" t="str">
        <f t="shared" si="1793"/>
        <v>CB$1509</v>
      </c>
      <c r="CC1517" s="4" t="str">
        <f t="shared" si="1793"/>
        <v>CC$1509</v>
      </c>
      <c r="CD1517" s="4" t="str">
        <f t="shared" si="1793"/>
        <v>CD$1509</v>
      </c>
      <c r="CE1517" s="4" t="str">
        <f t="shared" ref="CE1517:CL1517" si="1794">ADDRESS(ROW(CE1509),COLUMN(CE1509),2)</f>
        <v>CE$1509</v>
      </c>
      <c r="CF1517" s="4" t="str">
        <f t="shared" si="1794"/>
        <v>CF$1509</v>
      </c>
      <c r="CG1517" s="4" t="str">
        <f t="shared" si="1794"/>
        <v>CG$1509</v>
      </c>
      <c r="CH1517" s="4" t="str">
        <f t="shared" si="1794"/>
        <v>CH$1509</v>
      </c>
      <c r="CI1517" s="4" t="str">
        <f t="shared" si="1794"/>
        <v>CI$1509</v>
      </c>
      <c r="CJ1517" s="4" t="str">
        <f t="shared" si="1794"/>
        <v>CJ$1509</v>
      </c>
      <c r="CK1517" s="4" t="str">
        <f t="shared" si="1794"/>
        <v>CK$1509</v>
      </c>
      <c r="CL1517" s="4" t="str">
        <f t="shared" si="1794"/>
        <v>CL$1509</v>
      </c>
    </row>
    <row r="1518" spans="2:90" x14ac:dyDescent="0.4">
      <c r="B1518" s="8" t="str">
        <f>B1505</f>
        <v>Secondary volume driver</v>
      </c>
      <c r="D1518" t="s">
        <v>1017</v>
      </c>
      <c r="E1518" s="8" t="str">
        <f t="shared" si="1790"/>
        <v>1518 RECURDC-S</v>
      </c>
      <c r="G1518" t="s">
        <v>332</v>
      </c>
      <c r="H1518" s="12"/>
      <c r="I1518" s="60"/>
      <c r="J1518" s="60"/>
      <c r="K1518" s="15"/>
      <c r="L1518" s="15"/>
      <c r="M1518" s="15"/>
      <c r="N1518" s="15"/>
      <c r="O1518" s="15"/>
      <c r="P1518" s="15"/>
      <c r="R1518" s="15"/>
      <c r="S1518" s="211" t="str">
        <f t="shared" ref="S1518:CD1518" si="1795">S1505</f>
        <v>S$15</v>
      </c>
      <c r="T1518" s="211" t="str">
        <f t="shared" si="1795"/>
        <v>T$15</v>
      </c>
      <c r="U1518" s="211" t="str">
        <f t="shared" si="1795"/>
        <v>U$15</v>
      </c>
      <c r="V1518" s="211" t="str">
        <f t="shared" si="1795"/>
        <v>V$15</v>
      </c>
      <c r="W1518" s="211" t="str">
        <f t="shared" si="1795"/>
        <v>W$15</v>
      </c>
      <c r="X1518" s="211" t="str">
        <f t="shared" si="1795"/>
        <v>X$15</v>
      </c>
      <c r="Y1518" s="211" t="str">
        <f t="shared" si="1795"/>
        <v>Y$15</v>
      </c>
      <c r="Z1518" s="211" t="str">
        <f t="shared" si="1795"/>
        <v>Z$15</v>
      </c>
      <c r="AA1518" s="211" t="str">
        <f t="shared" si="1795"/>
        <v>AA$15</v>
      </c>
      <c r="AB1518" s="211" t="str">
        <f t="shared" si="1795"/>
        <v>AB$15</v>
      </c>
      <c r="AC1518" s="211" t="str">
        <f t="shared" si="1795"/>
        <v>AC$15</v>
      </c>
      <c r="AD1518" s="211" t="str">
        <f t="shared" si="1795"/>
        <v>AD$15</v>
      </c>
      <c r="AE1518" s="211" t="str">
        <f t="shared" si="1795"/>
        <v>AE$15</v>
      </c>
      <c r="AF1518" s="211" t="str">
        <f t="shared" si="1795"/>
        <v>AF$15</v>
      </c>
      <c r="AG1518" s="211" t="str">
        <f t="shared" si="1795"/>
        <v>AG$15</v>
      </c>
      <c r="AH1518" s="211" t="str">
        <f t="shared" si="1795"/>
        <v>AH$15</v>
      </c>
      <c r="AI1518" s="211" t="str">
        <f t="shared" si="1795"/>
        <v>AI$15</v>
      </c>
      <c r="AJ1518" s="211" t="str">
        <f t="shared" si="1795"/>
        <v>AJ$15</v>
      </c>
      <c r="AK1518" s="211" t="str">
        <f t="shared" si="1795"/>
        <v>AK$15</v>
      </c>
      <c r="AL1518" s="211" t="str">
        <f t="shared" si="1795"/>
        <v>AL$15</v>
      </c>
      <c r="AM1518" s="211" t="str">
        <f t="shared" si="1795"/>
        <v>AM$15</v>
      </c>
      <c r="AN1518" s="211" t="str">
        <f t="shared" si="1795"/>
        <v>AN$15</v>
      </c>
      <c r="AO1518" s="211" t="str">
        <f t="shared" si="1795"/>
        <v>AO$15</v>
      </c>
      <c r="AP1518" s="211" t="str">
        <f t="shared" si="1795"/>
        <v>AP$15</v>
      </c>
      <c r="AQ1518" s="211" t="str">
        <f t="shared" si="1795"/>
        <v>AQ$15</v>
      </c>
      <c r="AR1518" s="211" t="str">
        <f t="shared" si="1795"/>
        <v>AR$15</v>
      </c>
      <c r="AS1518" s="211" t="str">
        <f t="shared" si="1795"/>
        <v>AS$15</v>
      </c>
      <c r="AT1518" s="211" t="str">
        <f t="shared" si="1795"/>
        <v>AT$15</v>
      </c>
      <c r="AU1518" s="211" t="str">
        <f t="shared" si="1795"/>
        <v>AU$15</v>
      </c>
      <c r="AV1518" s="211" t="str">
        <f t="shared" si="1795"/>
        <v>AV$15</v>
      </c>
      <c r="AW1518" s="211" t="str">
        <f t="shared" si="1795"/>
        <v>AW$15</v>
      </c>
      <c r="AX1518" s="211" t="str">
        <f t="shared" si="1795"/>
        <v>AX$15</v>
      </c>
      <c r="AY1518" s="211" t="str">
        <f t="shared" si="1795"/>
        <v>AY$15</v>
      </c>
      <c r="AZ1518" s="211" t="str">
        <f t="shared" si="1795"/>
        <v>AZ$15</v>
      </c>
      <c r="BA1518" s="211" t="str">
        <f t="shared" si="1795"/>
        <v>BA$15</v>
      </c>
      <c r="BB1518" s="211" t="str">
        <f t="shared" si="1795"/>
        <v>BB$15</v>
      </c>
      <c r="BC1518" s="211" t="str">
        <f t="shared" si="1795"/>
        <v>BC$15</v>
      </c>
      <c r="BD1518" s="211" t="str">
        <f t="shared" si="1795"/>
        <v>BD$15</v>
      </c>
      <c r="BE1518" s="211" t="str">
        <f t="shared" si="1795"/>
        <v>BE$15</v>
      </c>
      <c r="BF1518" s="211" t="str">
        <f t="shared" si="1795"/>
        <v>BF$15</v>
      </c>
      <c r="BG1518" s="211" t="str">
        <f t="shared" si="1795"/>
        <v>BG$15</v>
      </c>
      <c r="BH1518" s="211" t="str">
        <f t="shared" si="1795"/>
        <v>BH$15</v>
      </c>
      <c r="BI1518" s="211" t="str">
        <f t="shared" si="1795"/>
        <v>BI$15</v>
      </c>
      <c r="BJ1518" s="211" t="str">
        <f t="shared" si="1795"/>
        <v>BJ$15</v>
      </c>
      <c r="BK1518" s="211" t="str">
        <f t="shared" si="1795"/>
        <v>BK$15</v>
      </c>
      <c r="BL1518" s="211" t="str">
        <f t="shared" si="1795"/>
        <v>BL$15</v>
      </c>
      <c r="BM1518" s="211" t="str">
        <f t="shared" si="1795"/>
        <v>BM$15</v>
      </c>
      <c r="BN1518" s="211" t="str">
        <f t="shared" si="1795"/>
        <v>BN$15</v>
      </c>
      <c r="BO1518" s="211" t="str">
        <f t="shared" si="1795"/>
        <v>BO$15</v>
      </c>
      <c r="BP1518" s="211" t="str">
        <f t="shared" si="1795"/>
        <v>BP$15</v>
      </c>
      <c r="BQ1518" s="211" t="str">
        <f t="shared" si="1795"/>
        <v>BQ$15</v>
      </c>
      <c r="BR1518" s="211" t="str">
        <f t="shared" si="1795"/>
        <v>BR$15</v>
      </c>
      <c r="BS1518" s="211" t="str">
        <f t="shared" si="1795"/>
        <v>BS$15</v>
      </c>
      <c r="BT1518" s="211" t="str">
        <f t="shared" si="1795"/>
        <v>BT$15</v>
      </c>
      <c r="BU1518" s="211" t="str">
        <f t="shared" si="1795"/>
        <v>BU$15</v>
      </c>
      <c r="BV1518" s="211" t="str">
        <f t="shared" si="1795"/>
        <v>BV$15</v>
      </c>
      <c r="BW1518" s="211" t="str">
        <f t="shared" si="1795"/>
        <v>BW$15</v>
      </c>
      <c r="BX1518" s="211" t="str">
        <f t="shared" si="1795"/>
        <v>BX$15</v>
      </c>
      <c r="BY1518" s="211" t="str">
        <f t="shared" si="1795"/>
        <v>BY$15</v>
      </c>
      <c r="BZ1518" s="211" t="str">
        <f t="shared" si="1795"/>
        <v>BZ$15</v>
      </c>
      <c r="CA1518" s="211" t="str">
        <f t="shared" si="1795"/>
        <v>CA$15</v>
      </c>
      <c r="CB1518" s="211" t="str">
        <f t="shared" si="1795"/>
        <v>CB$15</v>
      </c>
      <c r="CC1518" s="211" t="str">
        <f t="shared" si="1795"/>
        <v>CC$15</v>
      </c>
      <c r="CD1518" s="211" t="str">
        <f t="shared" si="1795"/>
        <v>CD$15</v>
      </c>
      <c r="CE1518" s="211" t="str">
        <f t="shared" ref="CE1518:CL1518" si="1796">CE1505</f>
        <v>CE$15</v>
      </c>
      <c r="CF1518" s="211" t="str">
        <f t="shared" si="1796"/>
        <v>CF$15</v>
      </c>
      <c r="CG1518" s="211" t="str">
        <f t="shared" si="1796"/>
        <v>CG$15</v>
      </c>
      <c r="CH1518" s="211" t="str">
        <f t="shared" si="1796"/>
        <v>CH$15</v>
      </c>
      <c r="CI1518" s="211" t="str">
        <f t="shared" si="1796"/>
        <v>CI$15</v>
      </c>
      <c r="CJ1518" s="211" t="str">
        <f t="shared" si="1796"/>
        <v>CJ$15</v>
      </c>
      <c r="CK1518" s="211" t="str">
        <f t="shared" si="1796"/>
        <v>CK$15</v>
      </c>
      <c r="CL1518" s="211" t="str">
        <f t="shared" si="1796"/>
        <v>CL$15</v>
      </c>
    </row>
    <row r="1519" spans="2:90" x14ac:dyDescent="0.4">
      <c r="E1519" s="8"/>
      <c r="H1519" s="12"/>
      <c r="I1519" s="60"/>
      <c r="J1519" s="60"/>
      <c r="K1519" s="15"/>
      <c r="L1519" s="15"/>
      <c r="M1519" s="15"/>
      <c r="N1519" s="15"/>
      <c r="O1519" s="15"/>
      <c r="P1519" s="15"/>
      <c r="R1519" s="15"/>
      <c r="S1519" s="211"/>
      <c r="T1519" s="211"/>
      <c r="U1519" s="211"/>
      <c r="V1519" s="211"/>
      <c r="W1519" s="211"/>
      <c r="X1519" s="211"/>
      <c r="Y1519" s="211"/>
      <c r="Z1519" s="211"/>
      <c r="AA1519" s="211"/>
      <c r="AB1519" s="211"/>
      <c r="AC1519" s="211"/>
      <c r="AD1519" s="211"/>
      <c r="AE1519" s="211"/>
      <c r="AF1519" s="211"/>
      <c r="AG1519" s="211"/>
      <c r="AH1519" s="211"/>
      <c r="AI1519" s="211"/>
      <c r="AJ1519" s="211"/>
      <c r="AK1519" s="211"/>
      <c r="AL1519" s="211"/>
      <c r="AM1519" s="211"/>
      <c r="AN1519" s="211"/>
      <c r="AO1519" s="211"/>
      <c r="AP1519" s="211"/>
      <c r="AQ1519" s="211"/>
      <c r="AR1519" s="211"/>
      <c r="AS1519" s="211"/>
      <c r="AT1519" s="211"/>
      <c r="AU1519" s="211"/>
      <c r="AV1519" s="211"/>
      <c r="AW1519" s="211"/>
      <c r="AX1519" s="211"/>
      <c r="AY1519" s="211"/>
      <c r="AZ1519" s="211"/>
      <c r="BA1519" s="211"/>
      <c r="BB1519" s="211"/>
      <c r="BC1519" s="211"/>
      <c r="BD1519" s="211"/>
      <c r="BE1519" s="211"/>
      <c r="BF1519" s="211"/>
      <c r="BG1519" s="211"/>
      <c r="BH1519" s="211"/>
      <c r="BI1519" s="211"/>
      <c r="BJ1519" s="211"/>
      <c r="BK1519" s="211"/>
      <c r="BL1519" s="211"/>
      <c r="BM1519" s="211"/>
      <c r="BN1519" s="211"/>
      <c r="BO1519" s="211"/>
      <c r="BP1519" s="211"/>
      <c r="BQ1519" s="211"/>
      <c r="BR1519" s="211"/>
      <c r="BS1519" s="211"/>
      <c r="BT1519" s="211"/>
      <c r="BU1519" s="211"/>
      <c r="BV1519" s="211"/>
      <c r="BW1519" s="211"/>
      <c r="BX1519" s="211"/>
      <c r="BY1519" s="211"/>
      <c r="BZ1519" s="211"/>
      <c r="CA1519" s="211"/>
      <c r="CB1519" s="211"/>
      <c r="CC1519" s="211"/>
      <c r="CD1519" s="211"/>
      <c r="CE1519" s="211"/>
      <c r="CF1519" s="211"/>
      <c r="CG1519" s="211"/>
      <c r="CH1519" s="211"/>
      <c r="CI1519" s="211"/>
      <c r="CJ1519" s="211"/>
      <c r="CK1519" s="211"/>
      <c r="CL1519" s="211"/>
    </row>
    <row r="1520" spans="2:90" x14ac:dyDescent="0.4">
      <c r="B1520" s="171" t="s">
        <v>490</v>
      </c>
      <c r="E1520" s="8"/>
      <c r="H1520" s="189"/>
      <c r="I1520" s="190"/>
      <c r="J1520" s="190"/>
      <c r="K1520" s="191"/>
      <c r="L1520" s="191"/>
      <c r="M1520" s="191"/>
      <c r="N1520" s="191"/>
      <c r="O1520" s="191"/>
      <c r="P1520" s="191"/>
      <c r="R1520" s="191"/>
      <c r="S1520" s="192"/>
      <c r="T1520" s="192"/>
      <c r="U1520" s="192"/>
      <c r="V1520" s="192"/>
      <c r="W1520" s="192"/>
      <c r="X1520" s="192"/>
      <c r="Y1520" s="192"/>
      <c r="Z1520" s="192"/>
      <c r="AA1520" s="192"/>
      <c r="AB1520" s="192"/>
      <c r="AC1520" s="192"/>
      <c r="AD1520" s="192"/>
      <c r="AE1520" s="192"/>
      <c r="AF1520" s="192"/>
      <c r="AG1520" s="192"/>
      <c r="AH1520" s="192"/>
      <c r="AI1520" s="192"/>
      <c r="AJ1520" s="192"/>
      <c r="AK1520" s="192"/>
      <c r="AL1520" s="192"/>
      <c r="AM1520" s="192"/>
      <c r="AN1520" s="192"/>
      <c r="AO1520" s="192"/>
      <c r="AP1520" s="192"/>
      <c r="AQ1520" s="192"/>
      <c r="AR1520" s="192"/>
      <c r="AS1520" s="192"/>
      <c r="AT1520" s="192"/>
      <c r="AU1520" s="192"/>
      <c r="AV1520" s="192"/>
      <c r="AW1520" s="192"/>
      <c r="AX1520" s="192"/>
      <c r="AY1520" s="192"/>
      <c r="AZ1520" s="192"/>
      <c r="BA1520" s="192"/>
      <c r="BB1520" s="192"/>
      <c r="BC1520" s="192"/>
      <c r="BD1520" s="192"/>
      <c r="BE1520" s="192"/>
      <c r="BF1520" s="192"/>
      <c r="BG1520" s="192"/>
      <c r="BH1520" s="192"/>
      <c r="BI1520" s="192"/>
      <c r="BJ1520" s="192"/>
      <c r="BK1520" s="192"/>
      <c r="BL1520" s="192"/>
      <c r="BM1520" s="192"/>
      <c r="BN1520" s="192"/>
      <c r="BO1520" s="192"/>
      <c r="BP1520" s="192"/>
      <c r="BQ1520" s="192"/>
      <c r="BR1520" s="192"/>
      <c r="BS1520" s="192"/>
      <c r="BT1520" s="192"/>
      <c r="BU1520" s="192"/>
      <c r="BV1520" s="192"/>
      <c r="BW1520" s="192"/>
      <c r="BX1520" s="192"/>
      <c r="BY1520" s="192"/>
      <c r="BZ1520" s="192"/>
      <c r="CA1520" s="192"/>
      <c r="CB1520" s="192"/>
      <c r="CC1520" s="192"/>
      <c r="CD1520" s="192"/>
      <c r="CE1520" s="192"/>
      <c r="CF1520" s="192"/>
      <c r="CG1520" s="192"/>
      <c r="CH1520" s="192"/>
      <c r="CI1520" s="192"/>
      <c r="CJ1520" s="192"/>
      <c r="CK1520" s="192"/>
      <c r="CL1520" s="192"/>
    </row>
    <row r="1521" spans="2:90" x14ac:dyDescent="0.4">
      <c r="B1521" s="171" t="s">
        <v>492</v>
      </c>
      <c r="E1521" s="8"/>
      <c r="H1521" s="189"/>
      <c r="I1521" s="190"/>
      <c r="J1521" s="190"/>
      <c r="K1521" s="191"/>
      <c r="L1521" s="191"/>
      <c r="M1521" s="191"/>
      <c r="N1521" s="191"/>
      <c r="O1521" s="191"/>
      <c r="P1521" s="191"/>
      <c r="R1521" s="191"/>
      <c r="S1521" s="192"/>
      <c r="T1521" s="192"/>
      <c r="U1521" s="192"/>
      <c r="V1521" s="192"/>
      <c r="W1521" s="192"/>
      <c r="X1521" s="192"/>
      <c r="Y1521" s="192"/>
      <c r="Z1521" s="192"/>
      <c r="AA1521" s="192"/>
      <c r="AB1521" s="192"/>
      <c r="AC1521" s="192"/>
      <c r="AD1521" s="192"/>
      <c r="AE1521" s="192"/>
      <c r="AF1521" s="192"/>
      <c r="AG1521" s="192"/>
      <c r="AH1521" s="192"/>
      <c r="AI1521" s="192"/>
      <c r="AJ1521" s="192"/>
      <c r="AK1521" s="192"/>
      <c r="AL1521" s="192"/>
      <c r="AM1521" s="192"/>
      <c r="AN1521" s="192"/>
      <c r="AO1521" s="192"/>
      <c r="AP1521" s="192"/>
      <c r="AQ1521" s="192"/>
      <c r="AR1521" s="192"/>
      <c r="AS1521" s="192"/>
      <c r="AT1521" s="192"/>
      <c r="AU1521" s="192"/>
      <c r="AV1521" s="192"/>
      <c r="AW1521" s="192"/>
      <c r="AX1521" s="192"/>
      <c r="AY1521" s="192"/>
      <c r="AZ1521" s="192"/>
      <c r="BA1521" s="192"/>
      <c r="BB1521" s="192"/>
      <c r="BC1521" s="192"/>
      <c r="BD1521" s="192"/>
      <c r="BE1521" s="192"/>
      <c r="BF1521" s="192"/>
      <c r="BG1521" s="192"/>
      <c r="BH1521" s="192"/>
      <c r="BI1521" s="192"/>
      <c r="BJ1521" s="192"/>
      <c r="BK1521" s="192"/>
      <c r="BL1521" s="192"/>
      <c r="BM1521" s="192"/>
      <c r="BN1521" s="192"/>
      <c r="BO1521" s="192"/>
      <c r="BP1521" s="192"/>
      <c r="BQ1521" s="192"/>
      <c r="BR1521" s="192"/>
      <c r="BS1521" s="192"/>
      <c r="BT1521" s="192"/>
      <c r="BU1521" s="192"/>
      <c r="BV1521" s="192"/>
      <c r="BW1521" s="192"/>
      <c r="BX1521" s="192"/>
      <c r="BY1521" s="192"/>
      <c r="BZ1521" s="192"/>
      <c r="CA1521" s="192"/>
      <c r="CB1521" s="192"/>
      <c r="CC1521" s="192"/>
      <c r="CD1521" s="192"/>
      <c r="CE1521" s="192"/>
      <c r="CF1521" s="192"/>
      <c r="CG1521" s="192"/>
      <c r="CH1521" s="192"/>
      <c r="CI1521" s="192"/>
      <c r="CJ1521" s="192"/>
      <c r="CK1521" s="192"/>
      <c r="CL1521" s="192"/>
    </row>
    <row r="1522" spans="2:90" x14ac:dyDescent="0.4">
      <c r="B1522" s="171" t="s">
        <v>461</v>
      </c>
      <c r="E1522" s="8"/>
      <c r="H1522" s="170"/>
      <c r="I1522" s="172"/>
      <c r="J1522" s="172"/>
      <c r="K1522" s="193"/>
      <c r="L1522" s="193"/>
      <c r="M1522" s="193"/>
      <c r="N1522" s="193"/>
      <c r="O1522" s="193"/>
      <c r="P1522" s="193"/>
      <c r="R1522" s="194"/>
      <c r="S1522" s="195" t="str">
        <f t="shared" ref="S1522:CD1522" si="1797">S$16</f>
        <v>S$12</v>
      </c>
      <c r="T1522" s="195" t="str">
        <f t="shared" si="1797"/>
        <v>T$12</v>
      </c>
      <c r="U1522" s="195" t="str">
        <f t="shared" si="1797"/>
        <v>U$12</v>
      </c>
      <c r="V1522" s="195" t="str">
        <f t="shared" si="1797"/>
        <v>V$12</v>
      </c>
      <c r="W1522" s="195" t="str">
        <f t="shared" si="1797"/>
        <v>W$12</v>
      </c>
      <c r="X1522" s="195" t="str">
        <f t="shared" si="1797"/>
        <v>X$12</v>
      </c>
      <c r="Y1522" s="195" t="str">
        <f t="shared" si="1797"/>
        <v>Y$12</v>
      </c>
      <c r="Z1522" s="195" t="str">
        <f t="shared" si="1797"/>
        <v>Z$12</v>
      </c>
      <c r="AA1522" s="195" t="str">
        <f t="shared" si="1797"/>
        <v>AA$12</v>
      </c>
      <c r="AB1522" s="195" t="str">
        <f t="shared" si="1797"/>
        <v>AB$12</v>
      </c>
      <c r="AC1522" s="195" t="str">
        <f t="shared" si="1797"/>
        <v>AC$12</v>
      </c>
      <c r="AD1522" s="195" t="str">
        <f t="shared" si="1797"/>
        <v>AD$12</v>
      </c>
      <c r="AE1522" s="195" t="str">
        <f t="shared" si="1797"/>
        <v>AE$12</v>
      </c>
      <c r="AF1522" s="195" t="str">
        <f t="shared" si="1797"/>
        <v>AF$12</v>
      </c>
      <c r="AG1522" s="195" t="str">
        <f t="shared" si="1797"/>
        <v>AG$12</v>
      </c>
      <c r="AH1522" s="195" t="str">
        <f t="shared" si="1797"/>
        <v>AH$12</v>
      </c>
      <c r="AI1522" s="195" t="str">
        <f t="shared" si="1797"/>
        <v>AI$12</v>
      </c>
      <c r="AJ1522" s="195" t="str">
        <f t="shared" si="1797"/>
        <v>AJ$12</v>
      </c>
      <c r="AK1522" s="195" t="str">
        <f t="shared" si="1797"/>
        <v>AK$12</v>
      </c>
      <c r="AL1522" s="195" t="str">
        <f t="shared" si="1797"/>
        <v>AL$12</v>
      </c>
      <c r="AM1522" s="195" t="str">
        <f t="shared" si="1797"/>
        <v>AM$12</v>
      </c>
      <c r="AN1522" s="195" t="str">
        <f t="shared" si="1797"/>
        <v>AN$12</v>
      </c>
      <c r="AO1522" s="195" t="str">
        <f t="shared" si="1797"/>
        <v>AO$12</v>
      </c>
      <c r="AP1522" s="195" t="str">
        <f t="shared" si="1797"/>
        <v>AP$12</v>
      </c>
      <c r="AQ1522" s="195" t="str">
        <f t="shared" si="1797"/>
        <v>AQ$12</v>
      </c>
      <c r="AR1522" s="195" t="str">
        <f t="shared" si="1797"/>
        <v>AR$12</v>
      </c>
      <c r="AS1522" s="195" t="str">
        <f t="shared" si="1797"/>
        <v>AS$12</v>
      </c>
      <c r="AT1522" s="195" t="str">
        <f t="shared" si="1797"/>
        <v>AT$12</v>
      </c>
      <c r="AU1522" s="195" t="str">
        <f t="shared" si="1797"/>
        <v>AU$12</v>
      </c>
      <c r="AV1522" s="195" t="str">
        <f t="shared" si="1797"/>
        <v>AV$12</v>
      </c>
      <c r="AW1522" s="195" t="str">
        <f t="shared" si="1797"/>
        <v>AW$12</v>
      </c>
      <c r="AX1522" s="195" t="str">
        <f t="shared" si="1797"/>
        <v>AX$12</v>
      </c>
      <c r="AY1522" s="195" t="str">
        <f t="shared" si="1797"/>
        <v>AY$12</v>
      </c>
      <c r="AZ1522" s="195" t="str">
        <f t="shared" si="1797"/>
        <v>AZ$12</v>
      </c>
      <c r="BA1522" s="195" t="str">
        <f t="shared" si="1797"/>
        <v>BA$12</v>
      </c>
      <c r="BB1522" s="195" t="str">
        <f t="shared" si="1797"/>
        <v>BB$12</v>
      </c>
      <c r="BC1522" s="195" t="str">
        <f t="shared" si="1797"/>
        <v>BC$12</v>
      </c>
      <c r="BD1522" s="195" t="str">
        <f t="shared" si="1797"/>
        <v>BD$12</v>
      </c>
      <c r="BE1522" s="195" t="str">
        <f t="shared" si="1797"/>
        <v>BE$12</v>
      </c>
      <c r="BF1522" s="195" t="str">
        <f t="shared" si="1797"/>
        <v>BF$12</v>
      </c>
      <c r="BG1522" s="195" t="str">
        <f t="shared" si="1797"/>
        <v>BG$12</v>
      </c>
      <c r="BH1522" s="195" t="str">
        <f t="shared" si="1797"/>
        <v>BH$12</v>
      </c>
      <c r="BI1522" s="195" t="str">
        <f t="shared" si="1797"/>
        <v>BI$12</v>
      </c>
      <c r="BJ1522" s="195" t="str">
        <f t="shared" si="1797"/>
        <v>BJ$12</v>
      </c>
      <c r="BK1522" s="195" t="str">
        <f t="shared" si="1797"/>
        <v>BK$12</v>
      </c>
      <c r="BL1522" s="195" t="str">
        <f t="shared" si="1797"/>
        <v>BL$12</v>
      </c>
      <c r="BM1522" s="195" t="str">
        <f t="shared" si="1797"/>
        <v>BM$12</v>
      </c>
      <c r="BN1522" s="195" t="str">
        <f t="shared" si="1797"/>
        <v>BN$12</v>
      </c>
      <c r="BO1522" s="195" t="str">
        <f t="shared" si="1797"/>
        <v>BO$12</v>
      </c>
      <c r="BP1522" s="195" t="str">
        <f t="shared" si="1797"/>
        <v>BP$12</v>
      </c>
      <c r="BQ1522" s="195" t="str">
        <f t="shared" si="1797"/>
        <v>BQ$12</v>
      </c>
      <c r="BR1522" s="195" t="str">
        <f t="shared" si="1797"/>
        <v>BR$12</v>
      </c>
      <c r="BS1522" s="195" t="str">
        <f t="shared" si="1797"/>
        <v>BS$12</v>
      </c>
      <c r="BT1522" s="195" t="str">
        <f t="shared" si="1797"/>
        <v>BT$12</v>
      </c>
      <c r="BU1522" s="195" t="str">
        <f t="shared" si="1797"/>
        <v>BU$12</v>
      </c>
      <c r="BV1522" s="195" t="str">
        <f t="shared" si="1797"/>
        <v>BV$12</v>
      </c>
      <c r="BW1522" s="195" t="str">
        <f t="shared" si="1797"/>
        <v>BW$12</v>
      </c>
      <c r="BX1522" s="195" t="str">
        <f t="shared" si="1797"/>
        <v>BX$12</v>
      </c>
      <c r="BY1522" s="195" t="str">
        <f t="shared" si="1797"/>
        <v>BY$12</v>
      </c>
      <c r="BZ1522" s="195" t="str">
        <f t="shared" si="1797"/>
        <v>BZ$12</v>
      </c>
      <c r="CA1522" s="195" t="str">
        <f t="shared" si="1797"/>
        <v>CA$12</v>
      </c>
      <c r="CB1522" s="195" t="str">
        <f t="shared" si="1797"/>
        <v>CB$12</v>
      </c>
      <c r="CC1522" s="195" t="str">
        <f t="shared" si="1797"/>
        <v>CC$12</v>
      </c>
      <c r="CD1522" s="195" t="str">
        <f t="shared" si="1797"/>
        <v>CD$12</v>
      </c>
      <c r="CE1522" s="195" t="str">
        <f t="shared" ref="CE1522:CL1522" si="1798">CE$16</f>
        <v>CE$12</v>
      </c>
      <c r="CF1522" s="195" t="str">
        <f t="shared" si="1798"/>
        <v>CF$12</v>
      </c>
      <c r="CG1522" s="195" t="str">
        <f t="shared" si="1798"/>
        <v>CG$12</v>
      </c>
      <c r="CH1522" s="195" t="str">
        <f t="shared" si="1798"/>
        <v>CH$12</v>
      </c>
      <c r="CI1522" s="195" t="str">
        <f t="shared" si="1798"/>
        <v>CI$12</v>
      </c>
      <c r="CJ1522" s="195" t="str">
        <f t="shared" si="1798"/>
        <v>CJ$12</v>
      </c>
      <c r="CK1522" s="195" t="str">
        <f t="shared" si="1798"/>
        <v>CK$12</v>
      </c>
      <c r="CL1522" s="195" t="str">
        <f t="shared" si="1798"/>
        <v>CL$12</v>
      </c>
    </row>
    <row r="1523" spans="2:90" x14ac:dyDescent="0.4">
      <c r="B1523" s="171" t="s">
        <v>462</v>
      </c>
      <c r="E1523" s="8"/>
      <c r="H1523" s="170"/>
      <c r="I1523" s="172"/>
      <c r="J1523" s="172"/>
      <c r="K1523" s="193"/>
      <c r="L1523" s="193"/>
      <c r="M1523" s="193"/>
      <c r="N1523" s="193"/>
      <c r="O1523" s="193"/>
      <c r="P1523" s="193"/>
      <c r="R1523" s="194"/>
      <c r="S1523" s="195" t="str">
        <f t="shared" ref="S1523:CD1523" si="1799">S$17</f>
        <v>S$13</v>
      </c>
      <c r="T1523" s="195" t="str">
        <f t="shared" si="1799"/>
        <v>T$13</v>
      </c>
      <c r="U1523" s="195" t="str">
        <f t="shared" si="1799"/>
        <v>U$13</v>
      </c>
      <c r="V1523" s="195" t="str">
        <f t="shared" si="1799"/>
        <v>V$13</v>
      </c>
      <c r="W1523" s="195" t="str">
        <f t="shared" si="1799"/>
        <v>W$13</v>
      </c>
      <c r="X1523" s="195" t="str">
        <f t="shared" si="1799"/>
        <v>X$13</v>
      </c>
      <c r="Y1523" s="195" t="str">
        <f t="shared" si="1799"/>
        <v>Y$13</v>
      </c>
      <c r="Z1523" s="195" t="str">
        <f t="shared" si="1799"/>
        <v>Z$13</v>
      </c>
      <c r="AA1523" s="195" t="str">
        <f t="shared" si="1799"/>
        <v>AA$13</v>
      </c>
      <c r="AB1523" s="195" t="str">
        <f t="shared" si="1799"/>
        <v>AB$13</v>
      </c>
      <c r="AC1523" s="195" t="str">
        <f t="shared" si="1799"/>
        <v>AC$13</v>
      </c>
      <c r="AD1523" s="195" t="str">
        <f t="shared" si="1799"/>
        <v>AD$13</v>
      </c>
      <c r="AE1523" s="195" t="str">
        <f t="shared" si="1799"/>
        <v>AE$13</v>
      </c>
      <c r="AF1523" s="195" t="str">
        <f t="shared" si="1799"/>
        <v>AF$13</v>
      </c>
      <c r="AG1523" s="195" t="str">
        <f t="shared" si="1799"/>
        <v>AG$13</v>
      </c>
      <c r="AH1523" s="195" t="str">
        <f t="shared" si="1799"/>
        <v>AH$13</v>
      </c>
      <c r="AI1523" s="195" t="str">
        <f t="shared" si="1799"/>
        <v>AI$13</v>
      </c>
      <c r="AJ1523" s="195" t="str">
        <f t="shared" si="1799"/>
        <v>AJ$13</v>
      </c>
      <c r="AK1523" s="195" t="str">
        <f t="shared" si="1799"/>
        <v>AK$13</v>
      </c>
      <c r="AL1523" s="195" t="str">
        <f t="shared" si="1799"/>
        <v>AL$13</v>
      </c>
      <c r="AM1523" s="195" t="str">
        <f t="shared" si="1799"/>
        <v>AM$13</v>
      </c>
      <c r="AN1523" s="195" t="str">
        <f t="shared" si="1799"/>
        <v>AN$13</v>
      </c>
      <c r="AO1523" s="195" t="str">
        <f t="shared" si="1799"/>
        <v>AO$13</v>
      </c>
      <c r="AP1523" s="195" t="str">
        <f t="shared" si="1799"/>
        <v>AP$13</v>
      </c>
      <c r="AQ1523" s="195" t="str">
        <f t="shared" si="1799"/>
        <v>AQ$13</v>
      </c>
      <c r="AR1523" s="195" t="str">
        <f t="shared" si="1799"/>
        <v>AR$13</v>
      </c>
      <c r="AS1523" s="195" t="str">
        <f t="shared" si="1799"/>
        <v>AS$13</v>
      </c>
      <c r="AT1523" s="195" t="str">
        <f t="shared" si="1799"/>
        <v>AT$13</v>
      </c>
      <c r="AU1523" s="195" t="str">
        <f t="shared" si="1799"/>
        <v>AU$13</v>
      </c>
      <c r="AV1523" s="195" t="str">
        <f t="shared" si="1799"/>
        <v>AV$13</v>
      </c>
      <c r="AW1523" s="195" t="str">
        <f t="shared" si="1799"/>
        <v>AW$13</v>
      </c>
      <c r="AX1523" s="195" t="str">
        <f t="shared" si="1799"/>
        <v>AX$13</v>
      </c>
      <c r="AY1523" s="195" t="str">
        <f t="shared" si="1799"/>
        <v>AY$13</v>
      </c>
      <c r="AZ1523" s="195" t="str">
        <f t="shared" si="1799"/>
        <v>AZ$13</v>
      </c>
      <c r="BA1523" s="195" t="str">
        <f t="shared" si="1799"/>
        <v>BA$13</v>
      </c>
      <c r="BB1523" s="195" t="str">
        <f t="shared" si="1799"/>
        <v>BB$13</v>
      </c>
      <c r="BC1523" s="195" t="str">
        <f t="shared" si="1799"/>
        <v>BC$13</v>
      </c>
      <c r="BD1523" s="195" t="str">
        <f t="shared" si="1799"/>
        <v>BD$13</v>
      </c>
      <c r="BE1523" s="195" t="str">
        <f t="shared" si="1799"/>
        <v>BE$13</v>
      </c>
      <c r="BF1523" s="195" t="str">
        <f t="shared" si="1799"/>
        <v>BF$13</v>
      </c>
      <c r="BG1523" s="195" t="str">
        <f t="shared" si="1799"/>
        <v>BG$13</v>
      </c>
      <c r="BH1523" s="195" t="str">
        <f t="shared" si="1799"/>
        <v>BH$13</v>
      </c>
      <c r="BI1523" s="195" t="str">
        <f t="shared" si="1799"/>
        <v>BI$13</v>
      </c>
      <c r="BJ1523" s="195" t="str">
        <f t="shared" si="1799"/>
        <v>BJ$13</v>
      </c>
      <c r="BK1523" s="195" t="str">
        <f t="shared" si="1799"/>
        <v>BK$13</v>
      </c>
      <c r="BL1523" s="195" t="str">
        <f t="shared" si="1799"/>
        <v>BL$13</v>
      </c>
      <c r="BM1523" s="195" t="str">
        <f t="shared" si="1799"/>
        <v>BM$13</v>
      </c>
      <c r="BN1523" s="195" t="str">
        <f t="shared" si="1799"/>
        <v>BN$13</v>
      </c>
      <c r="BO1523" s="195" t="str">
        <f t="shared" si="1799"/>
        <v>BO$13</v>
      </c>
      <c r="BP1523" s="195" t="str">
        <f t="shared" si="1799"/>
        <v>BP$13</v>
      </c>
      <c r="BQ1523" s="195" t="str">
        <f t="shared" si="1799"/>
        <v>BQ$13</v>
      </c>
      <c r="BR1523" s="195" t="str">
        <f t="shared" si="1799"/>
        <v>BR$13</v>
      </c>
      <c r="BS1523" s="195" t="str">
        <f t="shared" si="1799"/>
        <v>BS$13</v>
      </c>
      <c r="BT1523" s="195" t="str">
        <f t="shared" si="1799"/>
        <v>BT$13</v>
      </c>
      <c r="BU1523" s="195" t="str">
        <f t="shared" si="1799"/>
        <v>BU$13</v>
      </c>
      <c r="BV1523" s="195" t="str">
        <f t="shared" si="1799"/>
        <v>BV$13</v>
      </c>
      <c r="BW1523" s="195" t="str">
        <f t="shared" si="1799"/>
        <v>BW$13</v>
      </c>
      <c r="BX1523" s="195" t="str">
        <f t="shared" si="1799"/>
        <v>BX$13</v>
      </c>
      <c r="BY1523" s="195" t="str">
        <f t="shared" si="1799"/>
        <v>BY$13</v>
      </c>
      <c r="BZ1523" s="195" t="str">
        <f t="shared" si="1799"/>
        <v>BZ$13</v>
      </c>
      <c r="CA1523" s="195" t="str">
        <f t="shared" si="1799"/>
        <v>CA$13</v>
      </c>
      <c r="CB1523" s="195" t="str">
        <f t="shared" si="1799"/>
        <v>CB$13</v>
      </c>
      <c r="CC1523" s="195" t="str">
        <f t="shared" si="1799"/>
        <v>CC$13</v>
      </c>
      <c r="CD1523" s="195" t="str">
        <f t="shared" si="1799"/>
        <v>CD$13</v>
      </c>
      <c r="CE1523" s="195" t="str">
        <f t="shared" ref="CE1523:CL1523" si="1800">CE$17</f>
        <v>CE$13</v>
      </c>
      <c r="CF1523" s="195" t="str">
        <f t="shared" si="1800"/>
        <v>CF$13</v>
      </c>
      <c r="CG1523" s="195" t="str">
        <f t="shared" si="1800"/>
        <v>CG$13</v>
      </c>
      <c r="CH1523" s="195" t="str">
        <f t="shared" si="1800"/>
        <v>CH$13</v>
      </c>
      <c r="CI1523" s="195" t="str">
        <f t="shared" si="1800"/>
        <v>CI$13</v>
      </c>
      <c r="CJ1523" s="195" t="str">
        <f t="shared" si="1800"/>
        <v>CJ$13</v>
      </c>
      <c r="CK1523" s="195" t="str">
        <f t="shared" si="1800"/>
        <v>CK$13</v>
      </c>
      <c r="CL1523" s="195" t="str">
        <f t="shared" si="1800"/>
        <v>CL$13</v>
      </c>
    </row>
    <row r="1524" spans="2:90" x14ac:dyDescent="0.4">
      <c r="B1524" s="171" t="s">
        <v>491</v>
      </c>
      <c r="E1524" s="8"/>
      <c r="H1524" s="196"/>
      <c r="I1524" s="197"/>
      <c r="J1524" s="197"/>
      <c r="K1524" s="198"/>
      <c r="L1524" s="198"/>
      <c r="M1524" s="198"/>
      <c r="N1524" s="198"/>
      <c r="O1524" s="198"/>
      <c r="P1524" s="198"/>
      <c r="R1524" s="198"/>
      <c r="S1524" s="170"/>
      <c r="T1524" s="170"/>
      <c r="U1524" s="170"/>
      <c r="V1524" s="170"/>
      <c r="W1524" s="170"/>
      <c r="X1524" s="170"/>
      <c r="Y1524" s="170"/>
      <c r="Z1524" s="170"/>
      <c r="AA1524" s="170"/>
      <c r="AB1524" s="170"/>
      <c r="AC1524" s="170"/>
      <c r="AD1524" s="170"/>
      <c r="AE1524" s="170"/>
      <c r="AF1524" s="170"/>
      <c r="AG1524" s="170"/>
      <c r="AH1524" s="170"/>
      <c r="AI1524" s="170"/>
      <c r="AJ1524" s="170"/>
      <c r="AK1524" s="170"/>
      <c r="AL1524" s="170"/>
      <c r="AM1524" s="170"/>
      <c r="AN1524" s="170"/>
      <c r="AO1524" s="170"/>
      <c r="AP1524" s="170"/>
      <c r="AQ1524" s="170"/>
      <c r="AR1524" s="170"/>
      <c r="AS1524" s="170"/>
      <c r="AT1524" s="170"/>
      <c r="AU1524" s="170"/>
      <c r="AV1524" s="170"/>
      <c r="AW1524" s="170"/>
      <c r="AX1524" s="170"/>
      <c r="AY1524" s="170"/>
      <c r="AZ1524" s="170"/>
      <c r="BA1524" s="170"/>
      <c r="BB1524" s="170"/>
      <c r="BC1524" s="170"/>
      <c r="BD1524" s="170"/>
      <c r="BE1524" s="170"/>
      <c r="BF1524" s="170"/>
      <c r="BG1524" s="170"/>
      <c r="BH1524" s="170"/>
      <c r="BI1524" s="170"/>
      <c r="BJ1524" s="170"/>
      <c r="BK1524" s="170"/>
      <c r="BL1524" s="170"/>
      <c r="BM1524" s="170"/>
      <c r="BN1524" s="170"/>
      <c r="BO1524" s="170"/>
      <c r="BP1524" s="170"/>
      <c r="BQ1524" s="170"/>
      <c r="BR1524" s="170"/>
      <c r="BS1524" s="170"/>
      <c r="BT1524" s="170"/>
      <c r="BU1524" s="170"/>
      <c r="BV1524" s="170"/>
      <c r="BW1524" s="170"/>
      <c r="BX1524" s="170"/>
      <c r="BY1524" s="170"/>
      <c r="BZ1524" s="170"/>
      <c r="CA1524" s="170"/>
      <c r="CB1524" s="170"/>
      <c r="CC1524" s="170"/>
      <c r="CD1524" s="170"/>
      <c r="CE1524" s="170"/>
      <c r="CF1524" s="170"/>
      <c r="CG1524" s="170"/>
      <c r="CH1524" s="170"/>
      <c r="CI1524" s="170"/>
      <c r="CJ1524" s="170"/>
      <c r="CK1524" s="170"/>
      <c r="CL1524" s="170"/>
    </row>
    <row r="1525" spans="2:90" x14ac:dyDescent="0.4">
      <c r="B1525" s="171" t="s">
        <v>505</v>
      </c>
      <c r="E1525" s="8"/>
      <c r="H1525" s="196"/>
      <c r="I1525" s="197"/>
      <c r="J1525" s="197"/>
      <c r="K1525" s="198"/>
      <c r="L1525" s="198"/>
      <c r="M1525" s="198"/>
      <c r="N1525" s="198"/>
      <c r="O1525" s="198"/>
      <c r="P1525" s="198"/>
      <c r="R1525" s="198"/>
      <c r="S1525" s="186"/>
      <c r="T1525" s="186"/>
      <c r="U1525" s="186"/>
      <c r="V1525" s="186"/>
      <c r="W1525" s="186"/>
      <c r="X1525" s="186"/>
      <c r="Y1525" s="186"/>
      <c r="Z1525" s="186"/>
      <c r="AA1525" s="186"/>
      <c r="AB1525" s="186"/>
      <c r="AC1525" s="186"/>
      <c r="AD1525" s="186"/>
      <c r="AE1525" s="186"/>
      <c r="AF1525" s="186"/>
      <c r="AG1525" s="186"/>
      <c r="AH1525" s="186"/>
      <c r="AI1525" s="186"/>
      <c r="AJ1525" s="186"/>
      <c r="AK1525" s="186"/>
      <c r="AL1525" s="186"/>
      <c r="AM1525" s="186"/>
      <c r="AN1525" s="186"/>
      <c r="AO1525" s="186"/>
      <c r="AP1525" s="186"/>
      <c r="AQ1525" s="186"/>
      <c r="AR1525" s="186"/>
      <c r="AS1525" s="186"/>
      <c r="AT1525" s="186"/>
      <c r="AU1525" s="186"/>
      <c r="AV1525" s="186"/>
      <c r="AW1525" s="186"/>
      <c r="AX1525" s="186"/>
      <c r="AY1525" s="186"/>
      <c r="AZ1525" s="186"/>
      <c r="BA1525" s="186"/>
      <c r="BB1525" s="186"/>
      <c r="BC1525" s="186"/>
      <c r="BD1525" s="186"/>
      <c r="BE1525" s="186"/>
      <c r="BF1525" s="186"/>
      <c r="BG1525" s="186"/>
      <c r="BH1525" s="186"/>
      <c r="BI1525" s="186"/>
      <c r="BJ1525" s="186"/>
      <c r="BK1525" s="186"/>
      <c r="BL1525" s="186"/>
      <c r="BM1525" s="186"/>
      <c r="BN1525" s="186"/>
      <c r="BO1525" s="186"/>
      <c r="BP1525" s="186"/>
      <c r="BQ1525" s="186"/>
      <c r="BR1525" s="186"/>
      <c r="BS1525" s="186"/>
      <c r="BT1525" s="186"/>
      <c r="BU1525" s="186"/>
      <c r="BV1525" s="186"/>
      <c r="BW1525" s="186"/>
      <c r="BX1525" s="186"/>
      <c r="BY1525" s="186"/>
      <c r="BZ1525" s="186"/>
      <c r="CA1525" s="186"/>
      <c r="CB1525" s="186"/>
      <c r="CC1525" s="186"/>
      <c r="CD1525" s="186"/>
      <c r="CE1525" s="186"/>
      <c r="CF1525" s="186"/>
      <c r="CG1525" s="186"/>
      <c r="CH1525" s="186"/>
      <c r="CI1525" s="186"/>
      <c r="CJ1525" s="186"/>
      <c r="CK1525" s="186"/>
      <c r="CL1525" s="186"/>
    </row>
    <row r="1526" spans="2:90" x14ac:dyDescent="0.4">
      <c r="B1526" s="171" t="s">
        <v>463</v>
      </c>
      <c r="E1526" s="8"/>
      <c r="H1526" s="196"/>
      <c r="I1526" s="197"/>
      <c r="J1526" s="197"/>
      <c r="K1526" s="198"/>
      <c r="L1526" s="198"/>
      <c r="M1526" s="198"/>
      <c r="N1526" s="198"/>
      <c r="O1526" s="198"/>
      <c r="P1526" s="198"/>
      <c r="R1526" s="198"/>
      <c r="S1526" s="186" t="str">
        <f t="shared" ref="S1526:CD1526" si="1801">S$18</f>
        <v>S$14</v>
      </c>
      <c r="T1526" s="186" t="str">
        <f t="shared" si="1801"/>
        <v>T$14</v>
      </c>
      <c r="U1526" s="186" t="str">
        <f t="shared" si="1801"/>
        <v>U$14</v>
      </c>
      <c r="V1526" s="186" t="str">
        <f t="shared" si="1801"/>
        <v>V$14</v>
      </c>
      <c r="W1526" s="186" t="str">
        <f t="shared" si="1801"/>
        <v>W$14</v>
      </c>
      <c r="X1526" s="186" t="str">
        <f t="shared" si="1801"/>
        <v>X$14</v>
      </c>
      <c r="Y1526" s="186" t="str">
        <f t="shared" si="1801"/>
        <v>Y$14</v>
      </c>
      <c r="Z1526" s="186" t="str">
        <f t="shared" si="1801"/>
        <v>Z$14</v>
      </c>
      <c r="AA1526" s="186" t="str">
        <f t="shared" si="1801"/>
        <v>AA$14</v>
      </c>
      <c r="AB1526" s="186" t="str">
        <f t="shared" si="1801"/>
        <v>AB$14</v>
      </c>
      <c r="AC1526" s="186" t="str">
        <f t="shared" si="1801"/>
        <v>AC$14</v>
      </c>
      <c r="AD1526" s="186" t="str">
        <f t="shared" si="1801"/>
        <v>AD$14</v>
      </c>
      <c r="AE1526" s="186" t="str">
        <f t="shared" si="1801"/>
        <v>AE$14</v>
      </c>
      <c r="AF1526" s="186" t="str">
        <f t="shared" si="1801"/>
        <v>AF$14</v>
      </c>
      <c r="AG1526" s="186" t="str">
        <f t="shared" si="1801"/>
        <v>AG$14</v>
      </c>
      <c r="AH1526" s="186" t="str">
        <f t="shared" si="1801"/>
        <v>AH$14</v>
      </c>
      <c r="AI1526" s="186" t="str">
        <f t="shared" si="1801"/>
        <v>AI$14</v>
      </c>
      <c r="AJ1526" s="186" t="str">
        <f t="shared" si="1801"/>
        <v>AJ$14</v>
      </c>
      <c r="AK1526" s="186" t="str">
        <f t="shared" si="1801"/>
        <v>AK$14</v>
      </c>
      <c r="AL1526" s="186" t="str">
        <f t="shared" si="1801"/>
        <v>AL$14</v>
      </c>
      <c r="AM1526" s="186" t="str">
        <f t="shared" si="1801"/>
        <v>AM$14</v>
      </c>
      <c r="AN1526" s="186" t="str">
        <f t="shared" si="1801"/>
        <v>AN$14</v>
      </c>
      <c r="AO1526" s="186" t="str">
        <f t="shared" si="1801"/>
        <v>AO$14</v>
      </c>
      <c r="AP1526" s="186" t="str">
        <f t="shared" si="1801"/>
        <v>AP$14</v>
      </c>
      <c r="AQ1526" s="186" t="str">
        <f t="shared" si="1801"/>
        <v>AQ$14</v>
      </c>
      <c r="AR1526" s="186" t="str">
        <f t="shared" si="1801"/>
        <v>AR$14</v>
      </c>
      <c r="AS1526" s="186" t="str">
        <f t="shared" si="1801"/>
        <v>AS$14</v>
      </c>
      <c r="AT1526" s="186" t="str">
        <f t="shared" si="1801"/>
        <v>AT$14</v>
      </c>
      <c r="AU1526" s="186" t="str">
        <f t="shared" si="1801"/>
        <v>AU$14</v>
      </c>
      <c r="AV1526" s="186" t="str">
        <f t="shared" si="1801"/>
        <v>AV$14</v>
      </c>
      <c r="AW1526" s="186" t="str">
        <f t="shared" si="1801"/>
        <v>AW$14</v>
      </c>
      <c r="AX1526" s="186" t="str">
        <f t="shared" si="1801"/>
        <v>AX$14</v>
      </c>
      <c r="AY1526" s="186" t="str">
        <f t="shared" si="1801"/>
        <v>AY$14</v>
      </c>
      <c r="AZ1526" s="186" t="str">
        <f t="shared" si="1801"/>
        <v>AZ$14</v>
      </c>
      <c r="BA1526" s="186" t="str">
        <f t="shared" si="1801"/>
        <v>BA$14</v>
      </c>
      <c r="BB1526" s="186" t="str">
        <f t="shared" si="1801"/>
        <v>BB$14</v>
      </c>
      <c r="BC1526" s="186" t="str">
        <f t="shared" si="1801"/>
        <v>BC$14</v>
      </c>
      <c r="BD1526" s="186" t="str">
        <f t="shared" si="1801"/>
        <v>BD$14</v>
      </c>
      <c r="BE1526" s="186" t="str">
        <f t="shared" si="1801"/>
        <v>BE$14</v>
      </c>
      <c r="BF1526" s="186" t="str">
        <f t="shared" si="1801"/>
        <v>BF$14</v>
      </c>
      <c r="BG1526" s="186" t="str">
        <f t="shared" si="1801"/>
        <v>BG$14</v>
      </c>
      <c r="BH1526" s="186" t="str">
        <f t="shared" si="1801"/>
        <v>BH$14</v>
      </c>
      <c r="BI1526" s="186" t="str">
        <f t="shared" si="1801"/>
        <v>BI$14</v>
      </c>
      <c r="BJ1526" s="186" t="str">
        <f t="shared" si="1801"/>
        <v>BJ$14</v>
      </c>
      <c r="BK1526" s="186" t="str">
        <f t="shared" si="1801"/>
        <v>BK$14</v>
      </c>
      <c r="BL1526" s="186" t="str">
        <f t="shared" si="1801"/>
        <v>BL$14</v>
      </c>
      <c r="BM1526" s="186" t="str">
        <f t="shared" si="1801"/>
        <v>BM$14</v>
      </c>
      <c r="BN1526" s="186" t="str">
        <f t="shared" si="1801"/>
        <v>BN$14</v>
      </c>
      <c r="BO1526" s="186" t="str">
        <f t="shared" si="1801"/>
        <v>BO$14</v>
      </c>
      <c r="BP1526" s="186" t="str">
        <f t="shared" si="1801"/>
        <v>BP$14</v>
      </c>
      <c r="BQ1526" s="186" t="str">
        <f t="shared" si="1801"/>
        <v>BQ$14</v>
      </c>
      <c r="BR1526" s="186" t="str">
        <f t="shared" si="1801"/>
        <v>BR$14</v>
      </c>
      <c r="BS1526" s="186" t="str">
        <f t="shared" si="1801"/>
        <v>BS$14</v>
      </c>
      <c r="BT1526" s="186" t="str">
        <f t="shared" si="1801"/>
        <v>BT$14</v>
      </c>
      <c r="BU1526" s="186" t="str">
        <f t="shared" si="1801"/>
        <v>BU$14</v>
      </c>
      <c r="BV1526" s="186" t="str">
        <f t="shared" si="1801"/>
        <v>BV$14</v>
      </c>
      <c r="BW1526" s="186" t="str">
        <f t="shared" si="1801"/>
        <v>BW$14</v>
      </c>
      <c r="BX1526" s="186" t="str">
        <f t="shared" si="1801"/>
        <v>BX$14</v>
      </c>
      <c r="BY1526" s="186" t="str">
        <f t="shared" si="1801"/>
        <v>BY$14</v>
      </c>
      <c r="BZ1526" s="186" t="str">
        <f t="shared" si="1801"/>
        <v>BZ$14</v>
      </c>
      <c r="CA1526" s="186" t="str">
        <f t="shared" si="1801"/>
        <v>CA$14</v>
      </c>
      <c r="CB1526" s="186" t="str">
        <f t="shared" si="1801"/>
        <v>CB$14</v>
      </c>
      <c r="CC1526" s="186" t="str">
        <f t="shared" si="1801"/>
        <v>CC$14</v>
      </c>
      <c r="CD1526" s="186" t="str">
        <f t="shared" si="1801"/>
        <v>CD$14</v>
      </c>
      <c r="CE1526" s="186" t="str">
        <f t="shared" ref="CE1526:CL1526" si="1802">CE$18</f>
        <v>CE$14</v>
      </c>
      <c r="CF1526" s="186" t="str">
        <f t="shared" si="1802"/>
        <v>CF$14</v>
      </c>
      <c r="CG1526" s="186" t="str">
        <f t="shared" si="1802"/>
        <v>CG$14</v>
      </c>
      <c r="CH1526" s="186" t="str">
        <f t="shared" si="1802"/>
        <v>CH$14</v>
      </c>
      <c r="CI1526" s="186" t="str">
        <f t="shared" si="1802"/>
        <v>CI$14</v>
      </c>
      <c r="CJ1526" s="186" t="str">
        <f t="shared" si="1802"/>
        <v>CJ$14</v>
      </c>
      <c r="CK1526" s="186" t="str">
        <f t="shared" si="1802"/>
        <v>CK$14</v>
      </c>
      <c r="CL1526" s="186" t="str">
        <f t="shared" si="1802"/>
        <v>CL$14</v>
      </c>
    </row>
    <row r="1527" spans="2:90" x14ac:dyDescent="0.4">
      <c r="B1527" s="171" t="s">
        <v>464</v>
      </c>
      <c r="E1527" s="8"/>
      <c r="H1527" s="196"/>
      <c r="I1527" s="197"/>
      <c r="J1527" s="197"/>
      <c r="K1527" s="198"/>
      <c r="L1527" s="198"/>
      <c r="M1527" s="198"/>
      <c r="N1527" s="198"/>
      <c r="O1527" s="198"/>
      <c r="P1527" s="198"/>
      <c r="R1527" s="198"/>
      <c r="S1527" s="186" t="str">
        <f t="shared" ref="S1527:CD1527" si="1803">S$19</f>
        <v>S$15</v>
      </c>
      <c r="T1527" s="186" t="str">
        <f t="shared" si="1803"/>
        <v>T$15</v>
      </c>
      <c r="U1527" s="186" t="str">
        <f t="shared" si="1803"/>
        <v>U$15</v>
      </c>
      <c r="V1527" s="186" t="str">
        <f t="shared" si="1803"/>
        <v>V$15</v>
      </c>
      <c r="W1527" s="186" t="str">
        <f t="shared" si="1803"/>
        <v>W$15</v>
      </c>
      <c r="X1527" s="186" t="str">
        <f t="shared" si="1803"/>
        <v>X$15</v>
      </c>
      <c r="Y1527" s="186" t="str">
        <f t="shared" si="1803"/>
        <v>Y$15</v>
      </c>
      <c r="Z1527" s="186" t="str">
        <f t="shared" si="1803"/>
        <v>Z$15</v>
      </c>
      <c r="AA1527" s="186" t="str">
        <f t="shared" si="1803"/>
        <v>AA$15</v>
      </c>
      <c r="AB1527" s="186" t="str">
        <f t="shared" si="1803"/>
        <v>AB$15</v>
      </c>
      <c r="AC1527" s="186" t="str">
        <f t="shared" si="1803"/>
        <v>AC$15</v>
      </c>
      <c r="AD1527" s="186" t="str">
        <f t="shared" si="1803"/>
        <v>AD$15</v>
      </c>
      <c r="AE1527" s="186" t="str">
        <f t="shared" si="1803"/>
        <v>AE$15</v>
      </c>
      <c r="AF1527" s="186" t="str">
        <f t="shared" si="1803"/>
        <v>AF$15</v>
      </c>
      <c r="AG1527" s="186" t="str">
        <f t="shared" si="1803"/>
        <v>AG$15</v>
      </c>
      <c r="AH1527" s="186" t="str">
        <f t="shared" si="1803"/>
        <v>AH$15</v>
      </c>
      <c r="AI1527" s="186" t="str">
        <f t="shared" si="1803"/>
        <v>AI$15</v>
      </c>
      <c r="AJ1527" s="186" t="str">
        <f t="shared" si="1803"/>
        <v>AJ$15</v>
      </c>
      <c r="AK1527" s="186" t="str">
        <f t="shared" si="1803"/>
        <v>AK$15</v>
      </c>
      <c r="AL1527" s="186" t="str">
        <f t="shared" si="1803"/>
        <v>AL$15</v>
      </c>
      <c r="AM1527" s="186" t="str">
        <f t="shared" si="1803"/>
        <v>AM$15</v>
      </c>
      <c r="AN1527" s="186" t="str">
        <f t="shared" si="1803"/>
        <v>AN$15</v>
      </c>
      <c r="AO1527" s="186" t="str">
        <f t="shared" si="1803"/>
        <v>AO$15</v>
      </c>
      <c r="AP1527" s="186" t="str">
        <f t="shared" si="1803"/>
        <v>AP$15</v>
      </c>
      <c r="AQ1527" s="186" t="str">
        <f t="shared" si="1803"/>
        <v>AQ$15</v>
      </c>
      <c r="AR1527" s="186" t="str">
        <f t="shared" si="1803"/>
        <v>AR$15</v>
      </c>
      <c r="AS1527" s="186" t="str">
        <f t="shared" si="1803"/>
        <v>AS$15</v>
      </c>
      <c r="AT1527" s="186" t="str">
        <f t="shared" si="1803"/>
        <v>AT$15</v>
      </c>
      <c r="AU1527" s="186" t="str">
        <f t="shared" si="1803"/>
        <v>AU$15</v>
      </c>
      <c r="AV1527" s="186" t="str">
        <f t="shared" si="1803"/>
        <v>AV$15</v>
      </c>
      <c r="AW1527" s="186" t="str">
        <f t="shared" si="1803"/>
        <v>AW$15</v>
      </c>
      <c r="AX1527" s="186" t="str">
        <f t="shared" si="1803"/>
        <v>AX$15</v>
      </c>
      <c r="AY1527" s="186" t="str">
        <f t="shared" si="1803"/>
        <v>AY$15</v>
      </c>
      <c r="AZ1527" s="186" t="str">
        <f t="shared" si="1803"/>
        <v>AZ$15</v>
      </c>
      <c r="BA1527" s="186" t="str">
        <f t="shared" si="1803"/>
        <v>BA$15</v>
      </c>
      <c r="BB1527" s="186" t="str">
        <f t="shared" si="1803"/>
        <v>BB$15</v>
      </c>
      <c r="BC1527" s="186" t="str">
        <f t="shared" si="1803"/>
        <v>BC$15</v>
      </c>
      <c r="BD1527" s="186" t="str">
        <f t="shared" si="1803"/>
        <v>BD$15</v>
      </c>
      <c r="BE1527" s="186" t="str">
        <f t="shared" si="1803"/>
        <v>BE$15</v>
      </c>
      <c r="BF1527" s="186" t="str">
        <f t="shared" si="1803"/>
        <v>BF$15</v>
      </c>
      <c r="BG1527" s="186" t="str">
        <f t="shared" si="1803"/>
        <v>BG$15</v>
      </c>
      <c r="BH1527" s="186" t="str">
        <f t="shared" si="1803"/>
        <v>BH$15</v>
      </c>
      <c r="BI1527" s="186" t="str">
        <f t="shared" si="1803"/>
        <v>BI$15</v>
      </c>
      <c r="BJ1527" s="186" t="str">
        <f t="shared" si="1803"/>
        <v>BJ$15</v>
      </c>
      <c r="BK1527" s="186" t="str">
        <f t="shared" si="1803"/>
        <v>BK$15</v>
      </c>
      <c r="BL1527" s="186" t="str">
        <f t="shared" si="1803"/>
        <v>BL$15</v>
      </c>
      <c r="BM1527" s="186" t="str">
        <f t="shared" si="1803"/>
        <v>BM$15</v>
      </c>
      <c r="BN1527" s="186" t="str">
        <f t="shared" si="1803"/>
        <v>BN$15</v>
      </c>
      <c r="BO1527" s="186" t="str">
        <f t="shared" si="1803"/>
        <v>BO$15</v>
      </c>
      <c r="BP1527" s="186" t="str">
        <f t="shared" si="1803"/>
        <v>BP$15</v>
      </c>
      <c r="BQ1527" s="186" t="str">
        <f t="shared" si="1803"/>
        <v>BQ$15</v>
      </c>
      <c r="BR1527" s="186" t="str">
        <f t="shared" si="1803"/>
        <v>BR$15</v>
      </c>
      <c r="BS1527" s="186" t="str">
        <f t="shared" si="1803"/>
        <v>BS$15</v>
      </c>
      <c r="BT1527" s="186" t="str">
        <f t="shared" si="1803"/>
        <v>BT$15</v>
      </c>
      <c r="BU1527" s="186" t="str">
        <f t="shared" si="1803"/>
        <v>BU$15</v>
      </c>
      <c r="BV1527" s="186" t="str">
        <f t="shared" si="1803"/>
        <v>BV$15</v>
      </c>
      <c r="BW1527" s="186" t="str">
        <f t="shared" si="1803"/>
        <v>BW$15</v>
      </c>
      <c r="BX1527" s="186" t="str">
        <f t="shared" si="1803"/>
        <v>BX$15</v>
      </c>
      <c r="BY1527" s="186" t="str">
        <f t="shared" si="1803"/>
        <v>BY$15</v>
      </c>
      <c r="BZ1527" s="186" t="str">
        <f t="shared" si="1803"/>
        <v>BZ$15</v>
      </c>
      <c r="CA1527" s="186" t="str">
        <f t="shared" si="1803"/>
        <v>CA$15</v>
      </c>
      <c r="CB1527" s="186" t="str">
        <f t="shared" si="1803"/>
        <v>CB$15</v>
      </c>
      <c r="CC1527" s="186" t="str">
        <f t="shared" si="1803"/>
        <v>CC$15</v>
      </c>
      <c r="CD1527" s="186" t="str">
        <f t="shared" si="1803"/>
        <v>CD$15</v>
      </c>
      <c r="CE1527" s="186" t="str">
        <f t="shared" ref="CE1527:CL1527" si="1804">CE$19</f>
        <v>CE$15</v>
      </c>
      <c r="CF1527" s="186" t="str">
        <f t="shared" si="1804"/>
        <v>CF$15</v>
      </c>
      <c r="CG1527" s="186" t="str">
        <f t="shared" si="1804"/>
        <v>CG$15</v>
      </c>
      <c r="CH1527" s="186" t="str">
        <f t="shared" si="1804"/>
        <v>CH$15</v>
      </c>
      <c r="CI1527" s="186" t="str">
        <f t="shared" si="1804"/>
        <v>CI$15</v>
      </c>
      <c r="CJ1527" s="186" t="str">
        <f t="shared" si="1804"/>
        <v>CJ$15</v>
      </c>
      <c r="CK1527" s="186" t="str">
        <f t="shared" si="1804"/>
        <v>CK$15</v>
      </c>
      <c r="CL1527" s="186" t="str">
        <f t="shared" si="1804"/>
        <v>CL$15</v>
      </c>
    </row>
    <row r="1528" spans="2:90" x14ac:dyDescent="0.4">
      <c r="B1528" s="66" t="s">
        <v>1014</v>
      </c>
      <c r="C1528" s="31"/>
      <c r="D1528" t="s">
        <v>1018</v>
      </c>
      <c r="E1528" s="8" t="str">
        <f t="shared" ref="E1528:E1533" si="1805">ROW()&amp;" "&amp;D1528</f>
        <v>1528 RECURPERCENTDC-S</v>
      </c>
      <c r="F1528" t="s">
        <v>438</v>
      </c>
      <c r="G1528" s="31" t="s">
        <v>81</v>
      </c>
      <c r="H1528" s="22"/>
      <c r="I1528" s="287"/>
      <c r="J1528" s="287"/>
      <c r="K1528" s="22"/>
      <c r="L1528" s="22"/>
      <c r="M1528" s="22"/>
      <c r="N1528" s="22"/>
      <c r="O1528" s="22"/>
      <c r="P1528" s="22"/>
      <c r="R1528" s="66"/>
      <c r="S1528" s="288"/>
      <c r="T1528" s="288"/>
      <c r="U1528" s="288"/>
      <c r="V1528" s="288"/>
      <c r="W1528" s="288"/>
      <c r="X1528" s="288"/>
      <c r="Y1528" s="288"/>
      <c r="Z1528" s="288"/>
      <c r="AA1528" s="288"/>
      <c r="AB1528" s="288"/>
      <c r="AC1528" s="288"/>
      <c r="AD1528" s="288"/>
      <c r="AE1528" s="288"/>
      <c r="AF1528" s="288"/>
      <c r="AG1528" s="288"/>
      <c r="AH1528" s="288"/>
      <c r="AI1528" s="288"/>
      <c r="AJ1528" s="288"/>
      <c r="AK1528" s="288"/>
      <c r="AL1528" s="288"/>
      <c r="AM1528" s="288"/>
      <c r="AN1528" s="288"/>
      <c r="AO1528" s="288"/>
      <c r="AP1528" s="288"/>
      <c r="AQ1528" s="288"/>
      <c r="AR1528" s="288"/>
      <c r="AS1528" s="288"/>
      <c r="AT1528" s="288"/>
      <c r="AU1528" s="288"/>
      <c r="AV1528" s="288"/>
      <c r="AW1528" s="288"/>
      <c r="AX1528" s="288"/>
      <c r="AY1528" s="288"/>
      <c r="AZ1528" s="288"/>
      <c r="BA1528" s="288"/>
      <c r="BB1528" s="288"/>
      <c r="BC1528" s="288"/>
      <c r="BD1528" s="288"/>
      <c r="BE1528" s="288"/>
      <c r="BF1528" s="288"/>
      <c r="BG1528" s="288"/>
      <c r="BH1528" s="288"/>
      <c r="BI1528" s="288"/>
      <c r="BJ1528" s="288"/>
      <c r="BK1528" s="288"/>
      <c r="BL1528" s="288"/>
      <c r="BM1528" s="288"/>
      <c r="BN1528" s="288"/>
      <c r="BO1528" s="288"/>
      <c r="BP1528" s="288"/>
      <c r="BQ1528" s="288"/>
      <c r="BR1528" s="288"/>
      <c r="BS1528" s="288"/>
      <c r="BT1528" s="288"/>
      <c r="BU1528" s="288"/>
      <c r="BV1528" s="288"/>
      <c r="BW1528" s="288"/>
      <c r="BX1528" s="288"/>
      <c r="BY1528" s="288"/>
      <c r="BZ1528" s="288"/>
      <c r="CA1528" s="288"/>
      <c r="CB1528" s="288"/>
      <c r="CC1528" s="288"/>
      <c r="CD1528" s="288"/>
      <c r="CE1528" s="288"/>
      <c r="CF1528" s="288"/>
      <c r="CG1528" s="288"/>
      <c r="CH1528" s="288"/>
      <c r="CI1528" s="288"/>
      <c r="CJ1528" s="288"/>
      <c r="CK1528" s="288"/>
      <c r="CL1528" s="288"/>
    </row>
    <row r="1529" spans="2:90" x14ac:dyDescent="0.4">
      <c r="B1529" s="95" t="str">
        <f>B1532&amp;":"</f>
        <v>Recurring fees - (Primary label):</v>
      </c>
      <c r="C1529" s="31"/>
      <c r="D1529" t="s">
        <v>1018</v>
      </c>
      <c r="E1529" s="8" t="str">
        <f t="shared" si="1805"/>
        <v>1529 RECURPERCENTDC-S</v>
      </c>
      <c r="H1529" s="31"/>
      <c r="I1529" s="73"/>
      <c r="J1529" s="73"/>
      <c r="K1529" s="31"/>
      <c r="L1529" s="31"/>
      <c r="M1529" s="31"/>
      <c r="N1529" s="31"/>
      <c r="O1529" s="31"/>
      <c r="P1529" s="31"/>
      <c r="R1529" s="67"/>
      <c r="S1529" s="152"/>
      <c r="T1529" s="152"/>
      <c r="U1529" s="152"/>
      <c r="V1529" s="152"/>
      <c r="W1529" s="152"/>
      <c r="X1529" s="152"/>
      <c r="Y1529" s="152"/>
      <c r="Z1529" s="152"/>
      <c r="AA1529" s="152"/>
      <c r="AB1529" s="152"/>
      <c r="AC1529" s="152"/>
      <c r="AD1529" s="152"/>
      <c r="AE1529" s="152"/>
      <c r="AF1529" s="152"/>
      <c r="AG1529" s="152"/>
      <c r="AH1529" s="152"/>
      <c r="AI1529" s="152"/>
      <c r="AJ1529" s="152"/>
      <c r="AK1529" s="152"/>
      <c r="AL1529" s="152"/>
      <c r="AM1529" s="152"/>
      <c r="AN1529" s="152"/>
      <c r="AO1529" s="152"/>
      <c r="AP1529" s="152"/>
      <c r="AQ1529" s="152"/>
      <c r="AR1529" s="152"/>
      <c r="AS1529" s="152"/>
      <c r="AT1529" s="152"/>
      <c r="AU1529" s="152"/>
      <c r="AV1529" s="152"/>
      <c r="AW1529" s="152"/>
      <c r="AX1529" s="152"/>
      <c r="AY1529" s="152"/>
      <c r="AZ1529" s="152"/>
      <c r="BA1529" s="152"/>
      <c r="BB1529" s="152"/>
      <c r="BC1529" s="152"/>
      <c r="BD1529" s="152"/>
      <c r="BE1529" s="152"/>
      <c r="BF1529" s="152"/>
      <c r="BG1529" s="152"/>
      <c r="BH1529" s="152"/>
      <c r="BI1529" s="152"/>
      <c r="BJ1529" s="152"/>
      <c r="BK1529" s="152"/>
      <c r="BL1529" s="152"/>
      <c r="BM1529" s="152"/>
      <c r="BN1529" s="152"/>
      <c r="BO1529" s="152"/>
      <c r="BP1529" s="152"/>
      <c r="BQ1529" s="152"/>
      <c r="BR1529" s="152"/>
      <c r="BS1529" s="152"/>
      <c r="BT1529" s="152"/>
      <c r="BU1529" s="152"/>
      <c r="BV1529" s="152"/>
      <c r="BW1529" s="152"/>
      <c r="BX1529" s="152"/>
      <c r="BY1529" s="152"/>
      <c r="BZ1529" s="152"/>
      <c r="CA1529" s="152"/>
      <c r="CB1529" s="152"/>
      <c r="CC1529" s="152"/>
      <c r="CD1529" s="152"/>
      <c r="CE1529" s="152"/>
      <c r="CF1529" s="152"/>
      <c r="CG1529" s="152"/>
      <c r="CH1529" s="152"/>
      <c r="CI1529" s="152"/>
      <c r="CJ1529" s="152"/>
      <c r="CK1529" s="152"/>
      <c r="CL1529" s="152"/>
    </row>
    <row r="1530" spans="2:90" x14ac:dyDescent="0.4">
      <c r="B1530" s="141" t="str">
        <f>"$ sales/new "&amp;B1535</f>
        <v>$ sales/new primary unit</v>
      </c>
      <c r="D1530" t="s">
        <v>1018</v>
      </c>
      <c r="E1530" s="8" t="str">
        <f t="shared" si="1805"/>
        <v>1530 RECURPERCENTDC-S</v>
      </c>
      <c r="G1530" t="str">
        <f>E1530</f>
        <v>1530 RECURPERCENTDC-S</v>
      </c>
      <c r="H1530" s="12"/>
      <c r="I1530" s="60"/>
      <c r="J1530" s="60"/>
      <c r="K1530" s="18">
        <v>5</v>
      </c>
      <c r="L1530" s="18">
        <v>5</v>
      </c>
      <c r="M1530" s="18">
        <v>5</v>
      </c>
      <c r="N1530" s="18">
        <v>5</v>
      </c>
      <c r="O1530" s="18">
        <v>5</v>
      </c>
      <c r="P1530" s="18">
        <v>5</v>
      </c>
      <c r="R1530" s="19"/>
      <c r="S1530" s="143" cm="1">
        <f t="array" ref="S1530">INDEX($K:$P,ROW(),MATCH(S$3,$K$2:$P$2,0))</f>
        <v>5</v>
      </c>
      <c r="T1530" s="143" cm="1">
        <f t="array" ref="T1530">INDEX($K:$P,ROW(),MATCH(T$3,$K$2:$P$2,0))</f>
        <v>5</v>
      </c>
      <c r="U1530" s="143" cm="1">
        <f t="array" ref="U1530">INDEX($K:$P,ROW(),MATCH(U$3,$K$2:$P$2,0))</f>
        <v>5</v>
      </c>
      <c r="V1530" s="143" cm="1">
        <f t="array" ref="V1530">INDEX($K:$P,ROW(),MATCH(V$3,$K$2:$P$2,0))</f>
        <v>5</v>
      </c>
      <c r="W1530" s="143" cm="1">
        <f t="array" ref="W1530">INDEX($K:$P,ROW(),MATCH(W$3,$K$2:$P$2,0))</f>
        <v>5</v>
      </c>
      <c r="X1530" s="143" cm="1">
        <f t="array" ref="X1530">INDEX($K:$P,ROW(),MATCH(X$3,$K$2:$P$2,0))</f>
        <v>5</v>
      </c>
      <c r="Y1530" s="143" cm="1">
        <f t="array" ref="Y1530">INDEX($K:$P,ROW(),MATCH(Y$3,$K$2:$P$2,0))</f>
        <v>5</v>
      </c>
      <c r="Z1530" s="143" cm="1">
        <f t="array" ref="Z1530">INDEX($K:$P,ROW(),MATCH(Z$3,$K$2:$P$2,0))</f>
        <v>5</v>
      </c>
      <c r="AA1530" s="143" cm="1">
        <f t="array" ref="AA1530">INDEX($K:$P,ROW(),MATCH(AA$3,$K$2:$P$2,0))</f>
        <v>5</v>
      </c>
      <c r="AB1530" s="143" cm="1">
        <f t="array" ref="AB1530">INDEX($K:$P,ROW(),MATCH(AB$3,$K$2:$P$2,0))</f>
        <v>5</v>
      </c>
      <c r="AC1530" s="143" cm="1">
        <f t="array" ref="AC1530">INDEX($K:$P,ROW(),MATCH(AC$3,$K$2:$P$2,0))</f>
        <v>5</v>
      </c>
      <c r="AD1530" s="143" cm="1">
        <f t="array" ref="AD1530">INDEX($K:$P,ROW(),MATCH(AD$3,$K$2:$P$2,0))</f>
        <v>5</v>
      </c>
      <c r="AE1530" s="143" cm="1">
        <f t="array" ref="AE1530">INDEX($K:$P,ROW(),MATCH(AE$3,$K$2:$P$2,0))</f>
        <v>5</v>
      </c>
      <c r="AF1530" s="143" cm="1">
        <f t="array" ref="AF1530">INDEX($K:$P,ROW(),MATCH(AF$3,$K$2:$P$2,0))</f>
        <v>5</v>
      </c>
      <c r="AG1530" s="143" cm="1">
        <f t="array" ref="AG1530">INDEX($K:$P,ROW(),MATCH(AG$3,$K$2:$P$2,0))</f>
        <v>5</v>
      </c>
      <c r="AH1530" s="143" cm="1">
        <f t="array" ref="AH1530">INDEX($K:$P,ROW(),MATCH(AH$3,$K$2:$P$2,0))</f>
        <v>5</v>
      </c>
      <c r="AI1530" s="143" cm="1">
        <f t="array" ref="AI1530">INDEX($K:$P,ROW(),MATCH(AI$3,$K$2:$P$2,0))</f>
        <v>5</v>
      </c>
      <c r="AJ1530" s="143" cm="1">
        <f t="array" ref="AJ1530">INDEX($K:$P,ROW(),MATCH(AJ$3,$K$2:$P$2,0))</f>
        <v>5</v>
      </c>
      <c r="AK1530" s="143" cm="1">
        <f t="array" ref="AK1530">INDEX($K:$P,ROW(),MATCH(AK$3,$K$2:$P$2,0))</f>
        <v>5</v>
      </c>
      <c r="AL1530" s="143" cm="1">
        <f t="array" ref="AL1530">INDEX($K:$P,ROW(),MATCH(AL$3,$K$2:$P$2,0))</f>
        <v>5</v>
      </c>
      <c r="AM1530" s="143" cm="1">
        <f t="array" ref="AM1530">INDEX($K:$P,ROW(),MATCH(AM$3,$K$2:$P$2,0))</f>
        <v>5</v>
      </c>
      <c r="AN1530" s="143" cm="1">
        <f t="array" ref="AN1530">INDEX($K:$P,ROW(),MATCH(AN$3,$K$2:$P$2,0))</f>
        <v>5</v>
      </c>
      <c r="AO1530" s="143" cm="1">
        <f t="array" ref="AO1530">INDEX($K:$P,ROW(),MATCH(AO$3,$K$2:$P$2,0))</f>
        <v>5</v>
      </c>
      <c r="AP1530" s="143" cm="1">
        <f t="array" ref="AP1530">INDEX($K:$P,ROW(),MATCH(AP$3,$K$2:$P$2,0))</f>
        <v>5</v>
      </c>
      <c r="AQ1530" s="143" cm="1">
        <f t="array" ref="AQ1530">INDEX($K:$P,ROW(),MATCH(AQ$3,$K$2:$P$2,0))</f>
        <v>5</v>
      </c>
      <c r="AR1530" s="143" cm="1">
        <f t="array" ref="AR1530">INDEX($K:$P,ROW(),MATCH(AR$3,$K$2:$P$2,0))</f>
        <v>5</v>
      </c>
      <c r="AS1530" s="143" cm="1">
        <f t="array" ref="AS1530">INDEX($K:$P,ROW(),MATCH(AS$3,$K$2:$P$2,0))</f>
        <v>5</v>
      </c>
      <c r="AT1530" s="143" cm="1">
        <f t="array" ref="AT1530">INDEX($K:$P,ROW(),MATCH(AT$3,$K$2:$P$2,0))</f>
        <v>5</v>
      </c>
      <c r="AU1530" s="143" cm="1">
        <f t="array" ref="AU1530">INDEX($K:$P,ROW(),MATCH(AU$3,$K$2:$P$2,0))</f>
        <v>5</v>
      </c>
      <c r="AV1530" s="143" cm="1">
        <f t="array" ref="AV1530">INDEX($K:$P,ROW(),MATCH(AV$3,$K$2:$P$2,0))</f>
        <v>5</v>
      </c>
      <c r="AW1530" s="143" cm="1">
        <f t="array" ref="AW1530">INDEX($K:$P,ROW(),MATCH(AW$3,$K$2:$P$2,0))</f>
        <v>5</v>
      </c>
      <c r="AX1530" s="143" cm="1">
        <f t="array" ref="AX1530">INDEX($K:$P,ROW(),MATCH(AX$3,$K$2:$P$2,0))</f>
        <v>5</v>
      </c>
      <c r="AY1530" s="143" cm="1">
        <f t="array" ref="AY1530">INDEX($K:$P,ROW(),MATCH(AY$3,$K$2:$P$2,0))</f>
        <v>5</v>
      </c>
      <c r="AZ1530" s="143" cm="1">
        <f t="array" ref="AZ1530">INDEX($K:$P,ROW(),MATCH(AZ$3,$K$2:$P$2,0))</f>
        <v>5</v>
      </c>
      <c r="BA1530" s="143" cm="1">
        <f t="array" ref="BA1530">INDEX($K:$P,ROW(),MATCH(BA$3,$K$2:$P$2,0))</f>
        <v>5</v>
      </c>
      <c r="BB1530" s="143" cm="1">
        <f t="array" ref="BB1530">INDEX($K:$P,ROW(),MATCH(BB$3,$K$2:$P$2,0))</f>
        <v>5</v>
      </c>
      <c r="BC1530" s="143" cm="1">
        <f t="array" ref="BC1530">INDEX($K:$P,ROW(),MATCH(BC$3,$K$2:$P$2,0))</f>
        <v>5</v>
      </c>
      <c r="BD1530" s="143" cm="1">
        <f t="array" ref="BD1530">INDEX($K:$P,ROW(),MATCH(BD$3,$K$2:$P$2,0))</f>
        <v>5</v>
      </c>
      <c r="BE1530" s="143" cm="1">
        <f t="array" ref="BE1530">INDEX($K:$P,ROW(),MATCH(BE$3,$K$2:$P$2,0))</f>
        <v>5</v>
      </c>
      <c r="BF1530" s="143" cm="1">
        <f t="array" ref="BF1530">INDEX($K:$P,ROW(),MATCH(BF$3,$K$2:$P$2,0))</f>
        <v>5</v>
      </c>
      <c r="BG1530" s="143" cm="1">
        <f t="array" ref="BG1530">INDEX($K:$P,ROW(),MATCH(BG$3,$K$2:$P$2,0))</f>
        <v>5</v>
      </c>
      <c r="BH1530" s="143" cm="1">
        <f t="array" ref="BH1530">INDEX($K:$P,ROW(),MATCH(BH$3,$K$2:$P$2,0))</f>
        <v>5</v>
      </c>
      <c r="BI1530" s="143" cm="1">
        <f t="array" ref="BI1530">INDEX($K:$P,ROW(),MATCH(BI$3,$K$2:$P$2,0))</f>
        <v>5</v>
      </c>
      <c r="BJ1530" s="143" cm="1">
        <f t="array" ref="BJ1530">INDEX($K:$P,ROW(),MATCH(BJ$3,$K$2:$P$2,0))</f>
        <v>5</v>
      </c>
      <c r="BK1530" s="143" cm="1">
        <f t="array" ref="BK1530">INDEX($K:$P,ROW(),MATCH(BK$3,$K$2:$P$2,0))</f>
        <v>5</v>
      </c>
      <c r="BL1530" s="143" cm="1">
        <f t="array" ref="BL1530">INDEX($K:$P,ROW(),MATCH(BL$3,$K$2:$P$2,0))</f>
        <v>5</v>
      </c>
      <c r="BM1530" s="143" cm="1">
        <f t="array" ref="BM1530">INDEX($K:$P,ROW(),MATCH(BM$3,$K$2:$P$2,0))</f>
        <v>5</v>
      </c>
      <c r="BN1530" s="143" cm="1">
        <f t="array" ref="BN1530">INDEX($K:$P,ROW(),MATCH(BN$3,$K$2:$P$2,0))</f>
        <v>5</v>
      </c>
      <c r="BO1530" s="143" cm="1">
        <f t="array" ref="BO1530">INDEX($K:$P,ROW(),MATCH(BO$3,$K$2:$P$2,0))</f>
        <v>5</v>
      </c>
      <c r="BP1530" s="143" cm="1">
        <f t="array" ref="BP1530">INDEX($K:$P,ROW(),MATCH(BP$3,$K$2:$P$2,0))</f>
        <v>5</v>
      </c>
      <c r="BQ1530" s="143" cm="1">
        <f t="array" ref="BQ1530">INDEX($K:$P,ROW(),MATCH(BQ$3,$K$2:$P$2,0))</f>
        <v>5</v>
      </c>
      <c r="BR1530" s="143" cm="1">
        <f t="array" ref="BR1530">INDEX($K:$P,ROW(),MATCH(BR$3,$K$2:$P$2,0))</f>
        <v>5</v>
      </c>
      <c r="BS1530" s="143" cm="1">
        <f t="array" ref="BS1530">INDEX($K:$P,ROW(),MATCH(BS$3,$K$2:$P$2,0))</f>
        <v>5</v>
      </c>
      <c r="BT1530" s="143" cm="1">
        <f t="array" ref="BT1530">INDEX($K:$P,ROW(),MATCH(BT$3,$K$2:$P$2,0))</f>
        <v>5</v>
      </c>
      <c r="BU1530" s="143" cm="1">
        <f t="array" ref="BU1530">INDEX($K:$P,ROW(),MATCH(BU$3,$K$2:$P$2,0))</f>
        <v>5</v>
      </c>
      <c r="BV1530" s="143" cm="1">
        <f t="array" ref="BV1530">INDEX($K:$P,ROW(),MATCH(BV$3,$K$2:$P$2,0))</f>
        <v>5</v>
      </c>
      <c r="BW1530" s="143" cm="1">
        <f t="array" ref="BW1530">INDEX($K:$P,ROW(),MATCH(BW$3,$K$2:$P$2,0))</f>
        <v>5</v>
      </c>
      <c r="BX1530" s="143" cm="1">
        <f t="array" ref="BX1530">INDEX($K:$P,ROW(),MATCH(BX$3,$K$2:$P$2,0))</f>
        <v>5</v>
      </c>
      <c r="BY1530" s="143" cm="1">
        <f t="array" ref="BY1530">INDEX($K:$P,ROW(),MATCH(BY$3,$K$2:$P$2,0))</f>
        <v>5</v>
      </c>
      <c r="BZ1530" s="143" cm="1">
        <f t="array" ref="BZ1530">INDEX($K:$P,ROW(),MATCH(BZ$3,$K$2:$P$2,0))</f>
        <v>5</v>
      </c>
      <c r="CA1530" s="143" cm="1">
        <f t="array" ref="CA1530">INDEX($K:$P,ROW(),MATCH(CA$3,$K$2:$P$2,0))</f>
        <v>5</v>
      </c>
      <c r="CB1530" s="143" cm="1">
        <f t="array" ref="CB1530">INDEX($K:$P,ROW(),MATCH(CB$3,$K$2:$P$2,0))</f>
        <v>5</v>
      </c>
      <c r="CC1530" s="143" cm="1">
        <f t="array" ref="CC1530">INDEX($K:$P,ROW(),MATCH(CC$3,$K$2:$P$2,0))</f>
        <v>5</v>
      </c>
      <c r="CD1530" s="143" cm="1">
        <f t="array" ref="CD1530">INDEX($K:$P,ROW(),MATCH(CD$3,$K$2:$P$2,0))</f>
        <v>5</v>
      </c>
      <c r="CE1530" s="143" cm="1">
        <f t="array" ref="CE1530">INDEX($K:$P,ROW(),MATCH(CE$3,$K$2:$P$2,0))</f>
        <v>5</v>
      </c>
      <c r="CF1530" s="143" cm="1">
        <f t="array" ref="CF1530">INDEX($K:$P,ROW(),MATCH(CF$3,$K$2:$P$2,0))</f>
        <v>5</v>
      </c>
      <c r="CG1530" s="143" cm="1">
        <f t="array" ref="CG1530">INDEX($K:$P,ROW(),MATCH(CG$3,$K$2:$P$2,0))</f>
        <v>5</v>
      </c>
      <c r="CH1530" s="143" cm="1">
        <f t="array" ref="CH1530">INDEX($K:$P,ROW(),MATCH(CH$3,$K$2:$P$2,0))</f>
        <v>5</v>
      </c>
      <c r="CI1530" s="143" cm="1">
        <f t="array" ref="CI1530">INDEX($K:$P,ROW(),MATCH(CI$3,$K$2:$P$2,0))</f>
        <v>5</v>
      </c>
      <c r="CJ1530" s="143" cm="1">
        <f t="array" ref="CJ1530">INDEX($K:$P,ROW(),MATCH(CJ$3,$K$2:$P$2,0))</f>
        <v>5</v>
      </c>
      <c r="CK1530" s="143" cm="1">
        <f t="array" ref="CK1530">INDEX($K:$P,ROW(),MATCH(CK$3,$K$2:$P$2,0))</f>
        <v>5</v>
      </c>
      <c r="CL1530" s="143" cm="1">
        <f t="array" ref="CL1530">INDEX($K:$P,ROW(),MATCH(CL$3,$K$2:$P$2,0))</f>
        <v>5</v>
      </c>
    </row>
    <row r="1531" spans="2:90" x14ac:dyDescent="0.4">
      <c r="B1531" s="141" t="str">
        <f>"% of "&amp;B1544&amp;"s"</f>
        <v>% of primary units</v>
      </c>
      <c r="D1531" t="s">
        <v>1018</v>
      </c>
      <c r="E1531" s="8" t="str">
        <f t="shared" ref="E1531" si="1806">ROW()&amp;" "&amp;D1531</f>
        <v>1531 RECURPERCENTDC-S</v>
      </c>
      <c r="H1531" s="12"/>
      <c r="I1531" s="60"/>
      <c r="J1531" s="60"/>
      <c r="K1531" s="162">
        <v>0.5</v>
      </c>
      <c r="L1531" s="162">
        <v>0.5</v>
      </c>
      <c r="M1531" s="162">
        <v>0.5</v>
      </c>
      <c r="N1531" s="162">
        <v>0.5</v>
      </c>
      <c r="O1531" s="162">
        <v>0.5</v>
      </c>
      <c r="P1531" s="162">
        <v>0.5</v>
      </c>
      <c r="Q1531" s="220"/>
      <c r="R1531" s="136"/>
      <c r="S1531" s="178" cm="1">
        <f t="array" ref="S1531">INDEX($K:$P,ROW(),MATCH(S$3,$K$2:$P$2,0))</f>
        <v>0.5</v>
      </c>
      <c r="T1531" s="178" cm="1">
        <f t="array" ref="T1531">INDEX($K:$P,ROW(),MATCH(T$3,$K$2:$P$2,0))</f>
        <v>0.5</v>
      </c>
      <c r="U1531" s="178" cm="1">
        <f t="array" ref="U1531">INDEX($K:$P,ROW(),MATCH(U$3,$K$2:$P$2,0))</f>
        <v>0.5</v>
      </c>
      <c r="V1531" s="178" cm="1">
        <f t="array" ref="V1531">INDEX($K:$P,ROW(),MATCH(V$3,$K$2:$P$2,0))</f>
        <v>0.5</v>
      </c>
      <c r="W1531" s="178" cm="1">
        <f t="array" ref="W1531">INDEX($K:$P,ROW(),MATCH(W$3,$K$2:$P$2,0))</f>
        <v>0.5</v>
      </c>
      <c r="X1531" s="178" cm="1">
        <f t="array" ref="X1531">INDEX($K:$P,ROW(),MATCH(X$3,$K$2:$P$2,0))</f>
        <v>0.5</v>
      </c>
      <c r="Y1531" s="178" cm="1">
        <f t="array" ref="Y1531">INDEX($K:$P,ROW(),MATCH(Y$3,$K$2:$P$2,0))</f>
        <v>0.5</v>
      </c>
      <c r="Z1531" s="178" cm="1">
        <f t="array" ref="Z1531">INDEX($K:$P,ROW(),MATCH(Z$3,$K$2:$P$2,0))</f>
        <v>0.5</v>
      </c>
      <c r="AA1531" s="178" cm="1">
        <f t="array" ref="AA1531">INDEX($K:$P,ROW(),MATCH(AA$3,$K$2:$P$2,0))</f>
        <v>0.5</v>
      </c>
      <c r="AB1531" s="178" cm="1">
        <f t="array" ref="AB1531">INDEX($K:$P,ROW(),MATCH(AB$3,$K$2:$P$2,0))</f>
        <v>0.5</v>
      </c>
      <c r="AC1531" s="178" cm="1">
        <f t="array" ref="AC1531">INDEX($K:$P,ROW(),MATCH(AC$3,$K$2:$P$2,0))</f>
        <v>0.5</v>
      </c>
      <c r="AD1531" s="178" cm="1">
        <f t="array" ref="AD1531">INDEX($K:$P,ROW(),MATCH(AD$3,$K$2:$P$2,0))</f>
        <v>0.5</v>
      </c>
      <c r="AE1531" s="178" cm="1">
        <f t="array" ref="AE1531">INDEX($K:$P,ROW(),MATCH(AE$3,$K$2:$P$2,0))</f>
        <v>0.5</v>
      </c>
      <c r="AF1531" s="178" cm="1">
        <f t="array" ref="AF1531">INDEX($K:$P,ROW(),MATCH(AF$3,$K$2:$P$2,0))</f>
        <v>0.5</v>
      </c>
      <c r="AG1531" s="178" cm="1">
        <f t="array" ref="AG1531">INDEX($K:$P,ROW(),MATCH(AG$3,$K$2:$P$2,0))</f>
        <v>0.5</v>
      </c>
      <c r="AH1531" s="178" cm="1">
        <f t="array" ref="AH1531">INDEX($K:$P,ROW(),MATCH(AH$3,$K$2:$P$2,0))</f>
        <v>0.5</v>
      </c>
      <c r="AI1531" s="178" cm="1">
        <f t="array" ref="AI1531">INDEX($K:$P,ROW(),MATCH(AI$3,$K$2:$P$2,0))</f>
        <v>0.5</v>
      </c>
      <c r="AJ1531" s="178" cm="1">
        <f t="array" ref="AJ1531">INDEX($K:$P,ROW(),MATCH(AJ$3,$K$2:$P$2,0))</f>
        <v>0.5</v>
      </c>
      <c r="AK1531" s="178" cm="1">
        <f t="array" ref="AK1531">INDEX($K:$P,ROW(),MATCH(AK$3,$K$2:$P$2,0))</f>
        <v>0.5</v>
      </c>
      <c r="AL1531" s="178" cm="1">
        <f t="array" ref="AL1531">INDEX($K:$P,ROW(),MATCH(AL$3,$K$2:$P$2,0))</f>
        <v>0.5</v>
      </c>
      <c r="AM1531" s="178" cm="1">
        <f t="array" ref="AM1531">INDEX($K:$P,ROW(),MATCH(AM$3,$K$2:$P$2,0))</f>
        <v>0.5</v>
      </c>
      <c r="AN1531" s="178" cm="1">
        <f t="array" ref="AN1531">INDEX($K:$P,ROW(),MATCH(AN$3,$K$2:$P$2,0))</f>
        <v>0.5</v>
      </c>
      <c r="AO1531" s="178" cm="1">
        <f t="array" ref="AO1531">INDEX($K:$P,ROW(),MATCH(AO$3,$K$2:$P$2,0))</f>
        <v>0.5</v>
      </c>
      <c r="AP1531" s="178" cm="1">
        <f t="array" ref="AP1531">INDEX($K:$P,ROW(),MATCH(AP$3,$K$2:$P$2,0))</f>
        <v>0.5</v>
      </c>
      <c r="AQ1531" s="178" cm="1">
        <f t="array" ref="AQ1531">INDEX($K:$P,ROW(),MATCH(AQ$3,$K$2:$P$2,0))</f>
        <v>0.5</v>
      </c>
      <c r="AR1531" s="178" cm="1">
        <f t="array" ref="AR1531">INDEX($K:$P,ROW(),MATCH(AR$3,$K$2:$P$2,0))</f>
        <v>0.5</v>
      </c>
      <c r="AS1531" s="178" cm="1">
        <f t="array" ref="AS1531">INDEX($K:$P,ROW(),MATCH(AS$3,$K$2:$P$2,0))</f>
        <v>0.5</v>
      </c>
      <c r="AT1531" s="178" cm="1">
        <f t="array" ref="AT1531">INDEX($K:$P,ROW(),MATCH(AT$3,$K$2:$P$2,0))</f>
        <v>0.5</v>
      </c>
      <c r="AU1531" s="178" cm="1">
        <f t="array" ref="AU1531">INDEX($K:$P,ROW(),MATCH(AU$3,$K$2:$P$2,0))</f>
        <v>0.5</v>
      </c>
      <c r="AV1531" s="178" cm="1">
        <f t="array" ref="AV1531">INDEX($K:$P,ROW(),MATCH(AV$3,$K$2:$P$2,0))</f>
        <v>0.5</v>
      </c>
      <c r="AW1531" s="178" cm="1">
        <f t="array" ref="AW1531">INDEX($K:$P,ROW(),MATCH(AW$3,$K$2:$P$2,0))</f>
        <v>0.5</v>
      </c>
      <c r="AX1531" s="178" cm="1">
        <f t="array" ref="AX1531">INDEX($K:$P,ROW(),MATCH(AX$3,$K$2:$P$2,0))</f>
        <v>0.5</v>
      </c>
      <c r="AY1531" s="178" cm="1">
        <f t="array" ref="AY1531">INDEX($K:$P,ROW(),MATCH(AY$3,$K$2:$P$2,0))</f>
        <v>0.5</v>
      </c>
      <c r="AZ1531" s="178" cm="1">
        <f t="array" ref="AZ1531">INDEX($K:$P,ROW(),MATCH(AZ$3,$K$2:$P$2,0))</f>
        <v>0.5</v>
      </c>
      <c r="BA1531" s="178" cm="1">
        <f t="array" ref="BA1531">INDEX($K:$P,ROW(),MATCH(BA$3,$K$2:$P$2,0))</f>
        <v>0.5</v>
      </c>
      <c r="BB1531" s="178" cm="1">
        <f t="array" ref="BB1531">INDEX($K:$P,ROW(),MATCH(BB$3,$K$2:$P$2,0))</f>
        <v>0.5</v>
      </c>
      <c r="BC1531" s="178" cm="1">
        <f t="array" ref="BC1531">INDEX($K:$P,ROW(),MATCH(BC$3,$K$2:$P$2,0))</f>
        <v>0.5</v>
      </c>
      <c r="BD1531" s="178" cm="1">
        <f t="array" ref="BD1531">INDEX($K:$P,ROW(),MATCH(BD$3,$K$2:$P$2,0))</f>
        <v>0.5</v>
      </c>
      <c r="BE1531" s="178" cm="1">
        <f t="array" ref="BE1531">INDEX($K:$P,ROW(),MATCH(BE$3,$K$2:$P$2,0))</f>
        <v>0.5</v>
      </c>
      <c r="BF1531" s="178" cm="1">
        <f t="array" ref="BF1531">INDEX($K:$P,ROW(),MATCH(BF$3,$K$2:$P$2,0))</f>
        <v>0.5</v>
      </c>
      <c r="BG1531" s="178" cm="1">
        <f t="array" ref="BG1531">INDEX($K:$P,ROW(),MATCH(BG$3,$K$2:$P$2,0))</f>
        <v>0.5</v>
      </c>
      <c r="BH1531" s="178" cm="1">
        <f t="array" ref="BH1531">INDEX($K:$P,ROW(),MATCH(BH$3,$K$2:$P$2,0))</f>
        <v>0.5</v>
      </c>
      <c r="BI1531" s="178" cm="1">
        <f t="array" ref="BI1531">INDEX($K:$P,ROW(),MATCH(BI$3,$K$2:$P$2,0))</f>
        <v>0.5</v>
      </c>
      <c r="BJ1531" s="178" cm="1">
        <f t="array" ref="BJ1531">INDEX($K:$P,ROW(),MATCH(BJ$3,$K$2:$P$2,0))</f>
        <v>0.5</v>
      </c>
      <c r="BK1531" s="178" cm="1">
        <f t="array" ref="BK1531">INDEX($K:$P,ROW(),MATCH(BK$3,$K$2:$P$2,0))</f>
        <v>0.5</v>
      </c>
      <c r="BL1531" s="178" cm="1">
        <f t="array" ref="BL1531">INDEX($K:$P,ROW(),MATCH(BL$3,$K$2:$P$2,0))</f>
        <v>0.5</v>
      </c>
      <c r="BM1531" s="178" cm="1">
        <f t="array" ref="BM1531">INDEX($K:$P,ROW(),MATCH(BM$3,$K$2:$P$2,0))</f>
        <v>0.5</v>
      </c>
      <c r="BN1531" s="178" cm="1">
        <f t="array" ref="BN1531">INDEX($K:$P,ROW(),MATCH(BN$3,$K$2:$P$2,0))</f>
        <v>0.5</v>
      </c>
      <c r="BO1531" s="178" cm="1">
        <f t="array" ref="BO1531">INDEX($K:$P,ROW(),MATCH(BO$3,$K$2:$P$2,0))</f>
        <v>0.5</v>
      </c>
      <c r="BP1531" s="178" cm="1">
        <f t="array" ref="BP1531">INDEX($K:$P,ROW(),MATCH(BP$3,$K$2:$P$2,0))</f>
        <v>0.5</v>
      </c>
      <c r="BQ1531" s="178" cm="1">
        <f t="array" ref="BQ1531">INDEX($K:$P,ROW(),MATCH(BQ$3,$K$2:$P$2,0))</f>
        <v>0.5</v>
      </c>
      <c r="BR1531" s="178" cm="1">
        <f t="array" ref="BR1531">INDEX($K:$P,ROW(),MATCH(BR$3,$K$2:$P$2,0))</f>
        <v>0.5</v>
      </c>
      <c r="BS1531" s="178" cm="1">
        <f t="array" ref="BS1531">INDEX($K:$P,ROW(),MATCH(BS$3,$K$2:$P$2,0))</f>
        <v>0.5</v>
      </c>
      <c r="BT1531" s="178" cm="1">
        <f t="array" ref="BT1531">INDEX($K:$P,ROW(),MATCH(BT$3,$K$2:$P$2,0))</f>
        <v>0.5</v>
      </c>
      <c r="BU1531" s="178" cm="1">
        <f t="array" ref="BU1531">INDEX($K:$P,ROW(),MATCH(BU$3,$K$2:$P$2,0))</f>
        <v>0.5</v>
      </c>
      <c r="BV1531" s="178" cm="1">
        <f t="array" ref="BV1531">INDEX($K:$P,ROW(),MATCH(BV$3,$K$2:$P$2,0))</f>
        <v>0.5</v>
      </c>
      <c r="BW1531" s="178" cm="1">
        <f t="array" ref="BW1531">INDEX($K:$P,ROW(),MATCH(BW$3,$K$2:$P$2,0))</f>
        <v>0.5</v>
      </c>
      <c r="BX1531" s="178" cm="1">
        <f t="array" ref="BX1531">INDEX($K:$P,ROW(),MATCH(BX$3,$K$2:$P$2,0))</f>
        <v>0.5</v>
      </c>
      <c r="BY1531" s="178" cm="1">
        <f t="array" ref="BY1531">INDEX($K:$P,ROW(),MATCH(BY$3,$K$2:$P$2,0))</f>
        <v>0.5</v>
      </c>
      <c r="BZ1531" s="178" cm="1">
        <f t="array" ref="BZ1531">INDEX($K:$P,ROW(),MATCH(BZ$3,$K$2:$P$2,0))</f>
        <v>0.5</v>
      </c>
      <c r="CA1531" s="178" cm="1">
        <f t="array" ref="CA1531">INDEX($K:$P,ROW(),MATCH(CA$3,$K$2:$P$2,0))</f>
        <v>0.5</v>
      </c>
      <c r="CB1531" s="178" cm="1">
        <f t="array" ref="CB1531">INDEX($K:$P,ROW(),MATCH(CB$3,$K$2:$P$2,0))</f>
        <v>0.5</v>
      </c>
      <c r="CC1531" s="178" cm="1">
        <f t="array" ref="CC1531">INDEX($K:$P,ROW(),MATCH(CC$3,$K$2:$P$2,0))</f>
        <v>0.5</v>
      </c>
      <c r="CD1531" s="178" cm="1">
        <f t="array" ref="CD1531">INDEX($K:$P,ROW(),MATCH(CD$3,$K$2:$P$2,0))</f>
        <v>0.5</v>
      </c>
      <c r="CE1531" s="178" cm="1">
        <f t="array" ref="CE1531">INDEX($K:$P,ROW(),MATCH(CE$3,$K$2:$P$2,0))</f>
        <v>0.5</v>
      </c>
      <c r="CF1531" s="178" cm="1">
        <f t="array" ref="CF1531">INDEX($K:$P,ROW(),MATCH(CF$3,$K$2:$P$2,0))</f>
        <v>0.5</v>
      </c>
      <c r="CG1531" s="178" cm="1">
        <f t="array" ref="CG1531">INDEX($K:$P,ROW(),MATCH(CG$3,$K$2:$P$2,0))</f>
        <v>0.5</v>
      </c>
      <c r="CH1531" s="178" cm="1">
        <f t="array" ref="CH1531">INDEX($K:$P,ROW(),MATCH(CH$3,$K$2:$P$2,0))</f>
        <v>0.5</v>
      </c>
      <c r="CI1531" s="178" cm="1">
        <f t="array" ref="CI1531">INDEX($K:$P,ROW(),MATCH(CI$3,$K$2:$P$2,0))</f>
        <v>0.5</v>
      </c>
      <c r="CJ1531" s="178" cm="1">
        <f t="array" ref="CJ1531">INDEX($K:$P,ROW(),MATCH(CJ$3,$K$2:$P$2,0))</f>
        <v>0.5</v>
      </c>
      <c r="CK1531" s="178" cm="1">
        <f t="array" ref="CK1531">INDEX($K:$P,ROW(),MATCH(CK$3,$K$2:$P$2,0))</f>
        <v>0.5</v>
      </c>
      <c r="CL1531" s="178" cm="1">
        <f t="array" ref="CL1531">INDEX($K:$P,ROW(),MATCH(CL$3,$K$2:$P$2,0))</f>
        <v>0.5</v>
      </c>
    </row>
    <row r="1532" spans="2:90" x14ac:dyDescent="0.4">
      <c r="B1532" s="123" t="str">
        <f>SUBSTITUTE(B1528,":","")&amp;" - "&amp;B1534</f>
        <v>Recurring fees - (Primary label)</v>
      </c>
      <c r="C1532" s="27" t="s">
        <v>203</v>
      </c>
      <c r="D1532" t="s">
        <v>1018</v>
      </c>
      <c r="E1532" s="8" t="str">
        <f t="shared" si="1805"/>
        <v>1532 RECURPERCENTDC-S</v>
      </c>
      <c r="F1532" s="27"/>
      <c r="G1532" s="27"/>
      <c r="H1532" s="27"/>
      <c r="I1532" s="78"/>
      <c r="J1532" s="78"/>
      <c r="K1532" s="33">
        <f t="shared" ref="K1532:P1532" ca="1" si="1807">SUMIF($3:$3,K$2,1532:1532)</f>
        <v>-60000</v>
      </c>
      <c r="L1532" s="33">
        <f t="shared" ca="1" si="1807"/>
        <v>-60000</v>
      </c>
      <c r="M1532" s="33">
        <f t="shared" ca="1" si="1807"/>
        <v>-60000</v>
      </c>
      <c r="N1532" s="33">
        <f t="shared" ca="1" si="1807"/>
        <v>-60000</v>
      </c>
      <c r="O1532" s="33">
        <f t="shared" ca="1" si="1807"/>
        <v>-60000</v>
      </c>
      <c r="P1532" s="33">
        <f t="shared" ca="1" si="1807"/>
        <v>-60000</v>
      </c>
      <c r="R1532" s="33"/>
      <c r="S1532" s="77">
        <f ca="1">-S1530*INDIRECT(S1527)*S1531</f>
        <v>-5000</v>
      </c>
      <c r="T1532" s="77">
        <f t="shared" ref="T1532:CE1532" ca="1" si="1808">-T1530*INDIRECT(T1527)*T1531</f>
        <v>-5000</v>
      </c>
      <c r="U1532" s="77">
        <f t="shared" ca="1" si="1808"/>
        <v>-5000</v>
      </c>
      <c r="V1532" s="77">
        <f t="shared" ca="1" si="1808"/>
        <v>-5000</v>
      </c>
      <c r="W1532" s="77">
        <f t="shared" ca="1" si="1808"/>
        <v>-5000</v>
      </c>
      <c r="X1532" s="77">
        <f t="shared" ca="1" si="1808"/>
        <v>-5000</v>
      </c>
      <c r="Y1532" s="77">
        <f t="shared" ca="1" si="1808"/>
        <v>-5000</v>
      </c>
      <c r="Z1532" s="77">
        <f t="shared" ca="1" si="1808"/>
        <v>-5000</v>
      </c>
      <c r="AA1532" s="77">
        <f t="shared" ca="1" si="1808"/>
        <v>-5000</v>
      </c>
      <c r="AB1532" s="77">
        <f t="shared" ca="1" si="1808"/>
        <v>-5000</v>
      </c>
      <c r="AC1532" s="77">
        <f t="shared" ca="1" si="1808"/>
        <v>-5000</v>
      </c>
      <c r="AD1532" s="77">
        <f t="shared" ca="1" si="1808"/>
        <v>-5000</v>
      </c>
      <c r="AE1532" s="77">
        <f t="shared" ca="1" si="1808"/>
        <v>-5000</v>
      </c>
      <c r="AF1532" s="77">
        <f t="shared" ca="1" si="1808"/>
        <v>-5000</v>
      </c>
      <c r="AG1532" s="77">
        <f t="shared" ca="1" si="1808"/>
        <v>-5000</v>
      </c>
      <c r="AH1532" s="77">
        <f t="shared" ca="1" si="1808"/>
        <v>-5000</v>
      </c>
      <c r="AI1532" s="77">
        <f t="shared" ca="1" si="1808"/>
        <v>-5000</v>
      </c>
      <c r="AJ1532" s="77">
        <f t="shared" ca="1" si="1808"/>
        <v>-5000</v>
      </c>
      <c r="AK1532" s="77">
        <f t="shared" ca="1" si="1808"/>
        <v>-5000</v>
      </c>
      <c r="AL1532" s="77">
        <f t="shared" ca="1" si="1808"/>
        <v>-5000</v>
      </c>
      <c r="AM1532" s="77">
        <f t="shared" ca="1" si="1808"/>
        <v>-5000</v>
      </c>
      <c r="AN1532" s="77">
        <f t="shared" ca="1" si="1808"/>
        <v>-5000</v>
      </c>
      <c r="AO1532" s="77">
        <f t="shared" ca="1" si="1808"/>
        <v>-5000</v>
      </c>
      <c r="AP1532" s="77">
        <f t="shared" ca="1" si="1808"/>
        <v>-5000</v>
      </c>
      <c r="AQ1532" s="77">
        <f t="shared" ca="1" si="1808"/>
        <v>-5000</v>
      </c>
      <c r="AR1532" s="77">
        <f t="shared" ca="1" si="1808"/>
        <v>-5000</v>
      </c>
      <c r="AS1532" s="77">
        <f t="shared" ca="1" si="1808"/>
        <v>-5000</v>
      </c>
      <c r="AT1532" s="77">
        <f t="shared" ca="1" si="1808"/>
        <v>-5000</v>
      </c>
      <c r="AU1532" s="77">
        <f t="shared" ca="1" si="1808"/>
        <v>-5000</v>
      </c>
      <c r="AV1532" s="77">
        <f t="shared" ca="1" si="1808"/>
        <v>-5000</v>
      </c>
      <c r="AW1532" s="77">
        <f t="shared" ca="1" si="1808"/>
        <v>-5000</v>
      </c>
      <c r="AX1532" s="77">
        <f t="shared" ca="1" si="1808"/>
        <v>-5000</v>
      </c>
      <c r="AY1532" s="77">
        <f t="shared" ca="1" si="1808"/>
        <v>-5000</v>
      </c>
      <c r="AZ1532" s="77">
        <f t="shared" ca="1" si="1808"/>
        <v>-5000</v>
      </c>
      <c r="BA1532" s="77">
        <f t="shared" ca="1" si="1808"/>
        <v>-5000</v>
      </c>
      <c r="BB1532" s="77">
        <f t="shared" ca="1" si="1808"/>
        <v>-5000</v>
      </c>
      <c r="BC1532" s="77">
        <f t="shared" ca="1" si="1808"/>
        <v>-5000</v>
      </c>
      <c r="BD1532" s="77">
        <f t="shared" ca="1" si="1808"/>
        <v>-5000</v>
      </c>
      <c r="BE1532" s="77">
        <f t="shared" ca="1" si="1808"/>
        <v>-5000</v>
      </c>
      <c r="BF1532" s="77">
        <f t="shared" ca="1" si="1808"/>
        <v>-5000</v>
      </c>
      <c r="BG1532" s="77">
        <f t="shared" ca="1" si="1808"/>
        <v>-5000</v>
      </c>
      <c r="BH1532" s="77">
        <f t="shared" ca="1" si="1808"/>
        <v>-5000</v>
      </c>
      <c r="BI1532" s="77">
        <f t="shared" ca="1" si="1808"/>
        <v>-5000</v>
      </c>
      <c r="BJ1532" s="77">
        <f t="shared" ca="1" si="1808"/>
        <v>-5000</v>
      </c>
      <c r="BK1532" s="77">
        <f t="shared" ca="1" si="1808"/>
        <v>-5000</v>
      </c>
      <c r="BL1532" s="77">
        <f t="shared" ca="1" si="1808"/>
        <v>-5000</v>
      </c>
      <c r="BM1532" s="77">
        <f t="shared" ca="1" si="1808"/>
        <v>-5000</v>
      </c>
      <c r="BN1532" s="77">
        <f t="shared" ca="1" si="1808"/>
        <v>-5000</v>
      </c>
      <c r="BO1532" s="77">
        <f t="shared" ca="1" si="1808"/>
        <v>-5000</v>
      </c>
      <c r="BP1532" s="77">
        <f t="shared" ca="1" si="1808"/>
        <v>-5000</v>
      </c>
      <c r="BQ1532" s="77">
        <f t="shared" ca="1" si="1808"/>
        <v>-5000</v>
      </c>
      <c r="BR1532" s="77">
        <f t="shared" ca="1" si="1808"/>
        <v>-5000</v>
      </c>
      <c r="BS1532" s="77">
        <f t="shared" ca="1" si="1808"/>
        <v>-5000</v>
      </c>
      <c r="BT1532" s="77">
        <f t="shared" ca="1" si="1808"/>
        <v>-5000</v>
      </c>
      <c r="BU1532" s="77">
        <f t="shared" ca="1" si="1808"/>
        <v>-5000</v>
      </c>
      <c r="BV1532" s="77">
        <f t="shared" ca="1" si="1808"/>
        <v>-5000</v>
      </c>
      <c r="BW1532" s="77">
        <f t="shared" ca="1" si="1808"/>
        <v>-5000</v>
      </c>
      <c r="BX1532" s="77">
        <f t="shared" ca="1" si="1808"/>
        <v>-5000</v>
      </c>
      <c r="BY1532" s="77">
        <f t="shared" ca="1" si="1808"/>
        <v>-5000</v>
      </c>
      <c r="BZ1532" s="77">
        <f t="shared" ca="1" si="1808"/>
        <v>-5000</v>
      </c>
      <c r="CA1532" s="77">
        <f t="shared" ca="1" si="1808"/>
        <v>-5000</v>
      </c>
      <c r="CB1532" s="77">
        <f t="shared" ca="1" si="1808"/>
        <v>-5000</v>
      </c>
      <c r="CC1532" s="77">
        <f t="shared" ca="1" si="1808"/>
        <v>-5000</v>
      </c>
      <c r="CD1532" s="77">
        <f t="shared" ca="1" si="1808"/>
        <v>-5000</v>
      </c>
      <c r="CE1532" s="77">
        <f t="shared" ca="1" si="1808"/>
        <v>-5000</v>
      </c>
      <c r="CF1532" s="77">
        <f t="shared" ref="CF1532:CL1532" ca="1" si="1809">-CF1530*INDIRECT(CF1527)*CF1531</f>
        <v>-5000</v>
      </c>
      <c r="CG1532" s="77">
        <f t="shared" ca="1" si="1809"/>
        <v>-5000</v>
      </c>
      <c r="CH1532" s="77">
        <f t="shared" ca="1" si="1809"/>
        <v>-5000</v>
      </c>
      <c r="CI1532" s="77">
        <f t="shared" ca="1" si="1809"/>
        <v>-5000</v>
      </c>
      <c r="CJ1532" s="77">
        <f t="shared" ca="1" si="1809"/>
        <v>-5000</v>
      </c>
      <c r="CK1532" s="77">
        <f t="shared" ca="1" si="1809"/>
        <v>-5000</v>
      </c>
      <c r="CL1532" s="77">
        <f t="shared" ca="1" si="1809"/>
        <v>-5000</v>
      </c>
    </row>
    <row r="1533" spans="2:90" x14ac:dyDescent="0.4">
      <c r="B1533" s="13"/>
      <c r="D1533" t="s">
        <v>1018</v>
      </c>
      <c r="E1533" s="8" t="str">
        <f t="shared" si="1805"/>
        <v>1533 RECURPERCENTDC-S</v>
      </c>
      <c r="G1533" t="s">
        <v>244</v>
      </c>
      <c r="H1533" s="12"/>
      <c r="I1533" s="60"/>
      <c r="J1533" s="60"/>
      <c r="R1533" s="9"/>
      <c r="S1533" s="145"/>
      <c r="T1533" s="145"/>
      <c r="U1533" s="145"/>
      <c r="V1533" s="145"/>
      <c r="W1533" s="145"/>
      <c r="X1533" s="145"/>
      <c r="Y1533" s="145"/>
      <c r="Z1533" s="145"/>
      <c r="AA1533" s="145"/>
      <c r="AB1533" s="145"/>
      <c r="AC1533" s="145"/>
      <c r="AD1533" s="145"/>
      <c r="AE1533" s="145"/>
      <c r="AF1533" s="145"/>
      <c r="AG1533" s="145"/>
      <c r="AH1533" s="145"/>
      <c r="AI1533" s="145"/>
      <c r="AJ1533" s="145"/>
      <c r="AK1533" s="145"/>
      <c r="AL1533" s="145"/>
      <c r="AM1533" s="145"/>
      <c r="AN1533" s="145"/>
      <c r="AO1533" s="145"/>
      <c r="AP1533" s="145"/>
      <c r="AQ1533" s="145"/>
      <c r="AR1533" s="145"/>
      <c r="AS1533" s="145"/>
      <c r="AT1533" s="145"/>
      <c r="AU1533" s="145"/>
      <c r="AV1533" s="145"/>
      <c r="AW1533" s="145"/>
      <c r="AX1533" s="145"/>
      <c r="AY1533" s="145"/>
      <c r="AZ1533" s="145"/>
      <c r="BA1533" s="145"/>
      <c r="BB1533" s="145"/>
      <c r="BC1533" s="145"/>
      <c r="BD1533" s="145"/>
      <c r="BE1533" s="145"/>
      <c r="BF1533" s="145"/>
      <c r="BG1533" s="145"/>
      <c r="BH1533" s="145"/>
      <c r="BI1533" s="145"/>
      <c r="BJ1533" s="145"/>
      <c r="BK1533" s="145"/>
      <c r="BL1533" s="145"/>
      <c r="BM1533" s="145"/>
      <c r="BN1533" s="145"/>
      <c r="BO1533" s="145"/>
      <c r="BP1533" s="145"/>
      <c r="BQ1533" s="145"/>
      <c r="BR1533" s="145"/>
      <c r="BS1533" s="145"/>
      <c r="BT1533" s="145"/>
      <c r="BU1533" s="145"/>
      <c r="BV1533" s="145"/>
      <c r="BW1533" s="145"/>
      <c r="BX1533" s="145"/>
      <c r="BY1533" s="145"/>
      <c r="BZ1533" s="145"/>
      <c r="CA1533" s="145"/>
      <c r="CB1533" s="145"/>
      <c r="CC1533" s="145"/>
      <c r="CD1533" s="145"/>
      <c r="CE1533" s="145"/>
      <c r="CF1533" s="145"/>
      <c r="CG1533" s="145"/>
      <c r="CH1533" s="145"/>
      <c r="CI1533" s="145"/>
      <c r="CJ1533" s="145"/>
      <c r="CK1533" s="145"/>
      <c r="CL1533" s="145"/>
    </row>
    <row r="1534" spans="2:90" x14ac:dyDescent="0.4">
      <c r="B1534" s="8" t="str">
        <f>B1520</f>
        <v>(Primary label)</v>
      </c>
      <c r="D1534" t="s">
        <v>1018</v>
      </c>
      <c r="E1534" s="8" t="str">
        <f>ROW()&amp;" "&amp;D1534</f>
        <v>1534 RECURPERCENTDC-S</v>
      </c>
      <c r="G1534" t="s">
        <v>332</v>
      </c>
      <c r="H1534" s="12"/>
      <c r="I1534" s="60"/>
      <c r="J1534" s="60"/>
      <c r="S1534" s="72"/>
      <c r="T1534" s="72"/>
      <c r="U1534" s="72"/>
      <c r="V1534" s="72"/>
      <c r="W1534" s="72"/>
      <c r="X1534" s="72"/>
      <c r="Y1534" s="72"/>
      <c r="Z1534" s="72"/>
      <c r="AA1534" s="72"/>
      <c r="AB1534" s="72"/>
      <c r="AC1534" s="72"/>
      <c r="AD1534" s="72"/>
      <c r="AE1534" s="72"/>
      <c r="AF1534" s="72"/>
      <c r="AG1534" s="72"/>
      <c r="AH1534" s="72"/>
      <c r="AI1534" s="72"/>
      <c r="AJ1534" s="72"/>
      <c r="AK1534" s="72"/>
      <c r="AL1534" s="72"/>
      <c r="AM1534" s="72"/>
      <c r="AN1534" s="72"/>
      <c r="AO1534" s="72"/>
      <c r="AP1534" s="72"/>
      <c r="AQ1534" s="72"/>
      <c r="AR1534" s="72"/>
      <c r="AS1534" s="72"/>
      <c r="AT1534" s="72"/>
      <c r="AU1534" s="72"/>
      <c r="AV1534" s="72"/>
      <c r="AW1534" s="72"/>
      <c r="AX1534" s="72"/>
      <c r="AY1534" s="72"/>
      <c r="AZ1534" s="72"/>
      <c r="BA1534" s="72"/>
      <c r="BB1534" s="72"/>
      <c r="BC1534" s="72"/>
      <c r="BD1534" s="72"/>
      <c r="BE1534" s="72"/>
      <c r="BF1534" s="72"/>
      <c r="BG1534" s="72"/>
      <c r="BH1534" s="72"/>
      <c r="BI1534" s="72"/>
      <c r="BJ1534" s="72"/>
      <c r="BK1534" s="72"/>
      <c r="BL1534" s="72"/>
      <c r="BM1534" s="72"/>
      <c r="BN1534" s="72"/>
      <c r="BO1534" s="72"/>
      <c r="BP1534" s="72"/>
      <c r="BQ1534" s="72"/>
      <c r="BR1534" s="72"/>
      <c r="BS1534" s="72"/>
      <c r="BT1534" s="72"/>
      <c r="BU1534" s="72"/>
      <c r="BV1534" s="72"/>
      <c r="BW1534" s="72"/>
      <c r="BX1534" s="72"/>
      <c r="BY1534" s="72"/>
      <c r="BZ1534" s="72"/>
      <c r="CA1534" s="72"/>
      <c r="CB1534" s="72"/>
      <c r="CC1534" s="72"/>
      <c r="CD1534" s="72"/>
      <c r="CE1534" s="72"/>
      <c r="CF1534" s="72"/>
      <c r="CG1534" s="72"/>
      <c r="CH1534" s="72"/>
      <c r="CI1534" s="72"/>
      <c r="CJ1534" s="72"/>
      <c r="CK1534" s="72"/>
      <c r="CL1534" s="72"/>
    </row>
    <row r="1535" spans="2:90" x14ac:dyDescent="0.4">
      <c r="B1535" s="8" t="str">
        <f>B1521</f>
        <v>primary unit</v>
      </c>
      <c r="D1535" t="s">
        <v>1018</v>
      </c>
      <c r="E1535" s="8" t="str">
        <f>ROW()&amp;" "&amp;D1535</f>
        <v>1535 RECURPERCENTDC-S</v>
      </c>
      <c r="G1535" t="s">
        <v>332</v>
      </c>
      <c r="H1535" s="12"/>
      <c r="I1535" s="60"/>
      <c r="J1535" s="60"/>
      <c r="S1535" s="72"/>
      <c r="T1535" s="72"/>
      <c r="U1535" s="72"/>
      <c r="V1535" s="72"/>
      <c r="W1535" s="72"/>
      <c r="X1535" s="72"/>
      <c r="Y1535" s="72"/>
      <c r="Z1535" s="72"/>
      <c r="AA1535" s="72"/>
      <c r="AB1535" s="72"/>
      <c r="AC1535" s="72"/>
      <c r="AD1535" s="72"/>
      <c r="AE1535" s="72"/>
      <c r="AF1535" s="72"/>
      <c r="AG1535" s="72"/>
      <c r="AH1535" s="72"/>
      <c r="AI1535" s="72"/>
      <c r="AJ1535" s="72"/>
      <c r="AK1535" s="72"/>
      <c r="AL1535" s="72"/>
      <c r="AM1535" s="72"/>
      <c r="AN1535" s="72"/>
      <c r="AO1535" s="72"/>
      <c r="AP1535" s="72"/>
      <c r="AQ1535" s="72"/>
      <c r="AR1535" s="72"/>
      <c r="AS1535" s="72"/>
      <c r="AT1535" s="72"/>
      <c r="AU1535" s="72"/>
      <c r="AV1535" s="72"/>
      <c r="AW1535" s="72"/>
      <c r="AX1535" s="72"/>
      <c r="AY1535" s="72"/>
      <c r="AZ1535" s="72"/>
      <c r="BA1535" s="72"/>
      <c r="BB1535" s="72"/>
      <c r="BC1535" s="72"/>
      <c r="BD1535" s="72"/>
      <c r="BE1535" s="72"/>
      <c r="BF1535" s="72"/>
      <c r="BG1535" s="72"/>
      <c r="BH1535" s="72"/>
      <c r="BI1535" s="72"/>
      <c r="BJ1535" s="72"/>
      <c r="BK1535" s="72"/>
      <c r="BL1535" s="72"/>
      <c r="BM1535" s="72"/>
      <c r="BN1535" s="72"/>
      <c r="BO1535" s="72"/>
      <c r="BP1535" s="72"/>
      <c r="BQ1535" s="72"/>
      <c r="BR1535" s="72"/>
      <c r="BS1535" s="72"/>
      <c r="BT1535" s="72"/>
      <c r="BU1535" s="72"/>
      <c r="BV1535" s="72"/>
      <c r="BW1535" s="72"/>
      <c r="BX1535" s="72"/>
      <c r="BY1535" s="72"/>
      <c r="BZ1535" s="72"/>
      <c r="CA1535" s="72"/>
      <c r="CB1535" s="72"/>
      <c r="CC1535" s="72"/>
      <c r="CD1535" s="72"/>
      <c r="CE1535" s="72"/>
      <c r="CF1535" s="72"/>
      <c r="CG1535" s="72"/>
      <c r="CH1535" s="72"/>
      <c r="CI1535" s="72"/>
      <c r="CJ1535" s="72"/>
      <c r="CK1535" s="72"/>
      <c r="CL1535" s="72"/>
    </row>
    <row r="1536" spans="2:90" x14ac:dyDescent="0.4">
      <c r="B1536" s="8" t="str">
        <f>B1522</f>
        <v>Primary revenue driver</v>
      </c>
      <c r="D1536" t="s">
        <v>1018</v>
      </c>
      <c r="E1536" s="8" t="str">
        <f>ROW()&amp;" "&amp;D1536</f>
        <v>1536 RECURPERCENTDC-S</v>
      </c>
      <c r="G1536" t="s">
        <v>332</v>
      </c>
      <c r="K1536" s="53"/>
      <c r="L1536" s="53"/>
      <c r="M1536" s="53"/>
      <c r="N1536" s="53"/>
      <c r="O1536" s="53"/>
      <c r="P1536" s="53"/>
      <c r="R1536" s="24"/>
      <c r="S1536" s="211" t="str">
        <f t="shared" ref="S1536:AX1536" si="1810">S1522</f>
        <v>S$12</v>
      </c>
      <c r="T1536" s="211" t="str">
        <f t="shared" si="1810"/>
        <v>T$12</v>
      </c>
      <c r="U1536" s="211" t="str">
        <f t="shared" si="1810"/>
        <v>U$12</v>
      </c>
      <c r="V1536" s="211" t="str">
        <f t="shared" si="1810"/>
        <v>V$12</v>
      </c>
      <c r="W1536" s="211" t="str">
        <f t="shared" si="1810"/>
        <v>W$12</v>
      </c>
      <c r="X1536" s="211" t="str">
        <f t="shared" si="1810"/>
        <v>X$12</v>
      </c>
      <c r="Y1536" s="211" t="str">
        <f t="shared" si="1810"/>
        <v>Y$12</v>
      </c>
      <c r="Z1536" s="211" t="str">
        <f t="shared" si="1810"/>
        <v>Z$12</v>
      </c>
      <c r="AA1536" s="211" t="str">
        <f t="shared" si="1810"/>
        <v>AA$12</v>
      </c>
      <c r="AB1536" s="211" t="str">
        <f t="shared" si="1810"/>
        <v>AB$12</v>
      </c>
      <c r="AC1536" s="211" t="str">
        <f t="shared" si="1810"/>
        <v>AC$12</v>
      </c>
      <c r="AD1536" s="211" t="str">
        <f t="shared" si="1810"/>
        <v>AD$12</v>
      </c>
      <c r="AE1536" s="211" t="str">
        <f t="shared" si="1810"/>
        <v>AE$12</v>
      </c>
      <c r="AF1536" s="211" t="str">
        <f t="shared" si="1810"/>
        <v>AF$12</v>
      </c>
      <c r="AG1536" s="211" t="str">
        <f t="shared" si="1810"/>
        <v>AG$12</v>
      </c>
      <c r="AH1536" s="211" t="str">
        <f t="shared" si="1810"/>
        <v>AH$12</v>
      </c>
      <c r="AI1536" s="211" t="str">
        <f t="shared" si="1810"/>
        <v>AI$12</v>
      </c>
      <c r="AJ1536" s="211" t="str">
        <f t="shared" si="1810"/>
        <v>AJ$12</v>
      </c>
      <c r="AK1536" s="211" t="str">
        <f t="shared" si="1810"/>
        <v>AK$12</v>
      </c>
      <c r="AL1536" s="211" t="str">
        <f t="shared" si="1810"/>
        <v>AL$12</v>
      </c>
      <c r="AM1536" s="211" t="str">
        <f t="shared" si="1810"/>
        <v>AM$12</v>
      </c>
      <c r="AN1536" s="211" t="str">
        <f t="shared" si="1810"/>
        <v>AN$12</v>
      </c>
      <c r="AO1536" s="211" t="str">
        <f t="shared" si="1810"/>
        <v>AO$12</v>
      </c>
      <c r="AP1536" s="211" t="str">
        <f t="shared" si="1810"/>
        <v>AP$12</v>
      </c>
      <c r="AQ1536" s="211" t="str">
        <f t="shared" si="1810"/>
        <v>AQ$12</v>
      </c>
      <c r="AR1536" s="211" t="str">
        <f t="shared" si="1810"/>
        <v>AR$12</v>
      </c>
      <c r="AS1536" s="211" t="str">
        <f t="shared" si="1810"/>
        <v>AS$12</v>
      </c>
      <c r="AT1536" s="211" t="str">
        <f t="shared" si="1810"/>
        <v>AT$12</v>
      </c>
      <c r="AU1536" s="211" t="str">
        <f t="shared" si="1810"/>
        <v>AU$12</v>
      </c>
      <c r="AV1536" s="211" t="str">
        <f t="shared" si="1810"/>
        <v>AV$12</v>
      </c>
      <c r="AW1536" s="211" t="str">
        <f t="shared" si="1810"/>
        <v>AW$12</v>
      </c>
      <c r="AX1536" s="211" t="str">
        <f t="shared" si="1810"/>
        <v>AX$12</v>
      </c>
      <c r="AY1536" s="211" t="str">
        <f t="shared" ref="AY1536:CD1536" si="1811">AY1522</f>
        <v>AY$12</v>
      </c>
      <c r="AZ1536" s="211" t="str">
        <f t="shared" si="1811"/>
        <v>AZ$12</v>
      </c>
      <c r="BA1536" s="211" t="str">
        <f t="shared" si="1811"/>
        <v>BA$12</v>
      </c>
      <c r="BB1536" s="211" t="str">
        <f t="shared" si="1811"/>
        <v>BB$12</v>
      </c>
      <c r="BC1536" s="211" t="str">
        <f t="shared" si="1811"/>
        <v>BC$12</v>
      </c>
      <c r="BD1536" s="211" t="str">
        <f t="shared" si="1811"/>
        <v>BD$12</v>
      </c>
      <c r="BE1536" s="211" t="str">
        <f t="shared" si="1811"/>
        <v>BE$12</v>
      </c>
      <c r="BF1536" s="211" t="str">
        <f t="shared" si="1811"/>
        <v>BF$12</v>
      </c>
      <c r="BG1536" s="211" t="str">
        <f t="shared" si="1811"/>
        <v>BG$12</v>
      </c>
      <c r="BH1536" s="211" t="str">
        <f t="shared" si="1811"/>
        <v>BH$12</v>
      </c>
      <c r="BI1536" s="211" t="str">
        <f t="shared" si="1811"/>
        <v>BI$12</v>
      </c>
      <c r="BJ1536" s="211" t="str">
        <f t="shared" si="1811"/>
        <v>BJ$12</v>
      </c>
      <c r="BK1536" s="211" t="str">
        <f t="shared" si="1811"/>
        <v>BK$12</v>
      </c>
      <c r="BL1536" s="211" t="str">
        <f t="shared" si="1811"/>
        <v>BL$12</v>
      </c>
      <c r="BM1536" s="211" t="str">
        <f t="shared" si="1811"/>
        <v>BM$12</v>
      </c>
      <c r="BN1536" s="211" t="str">
        <f t="shared" si="1811"/>
        <v>BN$12</v>
      </c>
      <c r="BO1536" s="211" t="str">
        <f t="shared" si="1811"/>
        <v>BO$12</v>
      </c>
      <c r="BP1536" s="211" t="str">
        <f t="shared" si="1811"/>
        <v>BP$12</v>
      </c>
      <c r="BQ1536" s="211" t="str">
        <f t="shared" si="1811"/>
        <v>BQ$12</v>
      </c>
      <c r="BR1536" s="211" t="str">
        <f t="shared" si="1811"/>
        <v>BR$12</v>
      </c>
      <c r="BS1536" s="211" t="str">
        <f t="shared" si="1811"/>
        <v>BS$12</v>
      </c>
      <c r="BT1536" s="211" t="str">
        <f t="shared" si="1811"/>
        <v>BT$12</v>
      </c>
      <c r="BU1536" s="211" t="str">
        <f t="shared" si="1811"/>
        <v>BU$12</v>
      </c>
      <c r="BV1536" s="211" t="str">
        <f t="shared" si="1811"/>
        <v>BV$12</v>
      </c>
      <c r="BW1536" s="211" t="str">
        <f t="shared" si="1811"/>
        <v>BW$12</v>
      </c>
      <c r="BX1536" s="211" t="str">
        <f t="shared" si="1811"/>
        <v>BX$12</v>
      </c>
      <c r="BY1536" s="211" t="str">
        <f t="shared" si="1811"/>
        <v>BY$12</v>
      </c>
      <c r="BZ1536" s="211" t="str">
        <f t="shared" si="1811"/>
        <v>BZ$12</v>
      </c>
      <c r="CA1536" s="211" t="str">
        <f t="shared" si="1811"/>
        <v>CA$12</v>
      </c>
      <c r="CB1536" s="211" t="str">
        <f t="shared" si="1811"/>
        <v>CB$12</v>
      </c>
      <c r="CC1536" s="211" t="str">
        <f t="shared" si="1811"/>
        <v>CC$12</v>
      </c>
      <c r="CD1536" s="211" t="str">
        <f t="shared" si="1811"/>
        <v>CD$12</v>
      </c>
      <c r="CE1536" s="211" t="str">
        <f t="shared" ref="CE1536:CL1536" si="1812">CE1522</f>
        <v>CE$12</v>
      </c>
      <c r="CF1536" s="211" t="str">
        <f t="shared" si="1812"/>
        <v>CF$12</v>
      </c>
      <c r="CG1536" s="211" t="str">
        <f t="shared" si="1812"/>
        <v>CG$12</v>
      </c>
      <c r="CH1536" s="211" t="str">
        <f t="shared" si="1812"/>
        <v>CH$12</v>
      </c>
      <c r="CI1536" s="211" t="str">
        <f t="shared" si="1812"/>
        <v>CI$12</v>
      </c>
      <c r="CJ1536" s="211" t="str">
        <f t="shared" si="1812"/>
        <v>CJ$12</v>
      </c>
      <c r="CK1536" s="211" t="str">
        <f t="shared" si="1812"/>
        <v>CK$12</v>
      </c>
      <c r="CL1536" s="211" t="str">
        <f t="shared" si="1812"/>
        <v>CL$12</v>
      </c>
    </row>
    <row r="1537" spans="2:90" x14ac:dyDescent="0.4">
      <c r="B1537" s="8" t="str">
        <f>B1523</f>
        <v>Primary volume driver</v>
      </c>
      <c r="D1537" t="s">
        <v>1018</v>
      </c>
      <c r="E1537" s="8" t="str">
        <f>ROW()&amp;" "&amp;D1537</f>
        <v>1537 RECURPERCENTDC-S</v>
      </c>
      <c r="G1537" t="s">
        <v>332</v>
      </c>
      <c r="H1537" s="56"/>
      <c r="I1537" s="79"/>
      <c r="J1537" s="79"/>
      <c r="K1537" s="15"/>
      <c r="L1537" s="15"/>
      <c r="M1537" s="15"/>
      <c r="N1537" s="15"/>
      <c r="O1537" s="15"/>
      <c r="P1537" s="15"/>
      <c r="R1537" s="15"/>
      <c r="S1537" s="211" t="str">
        <f t="shared" ref="S1537:AX1537" si="1813">S1523</f>
        <v>S$13</v>
      </c>
      <c r="T1537" s="211" t="str">
        <f t="shared" si="1813"/>
        <v>T$13</v>
      </c>
      <c r="U1537" s="211" t="str">
        <f t="shared" si="1813"/>
        <v>U$13</v>
      </c>
      <c r="V1537" s="211" t="str">
        <f t="shared" si="1813"/>
        <v>V$13</v>
      </c>
      <c r="W1537" s="211" t="str">
        <f t="shared" si="1813"/>
        <v>W$13</v>
      </c>
      <c r="X1537" s="211" t="str">
        <f t="shared" si="1813"/>
        <v>X$13</v>
      </c>
      <c r="Y1537" s="211" t="str">
        <f t="shared" si="1813"/>
        <v>Y$13</v>
      </c>
      <c r="Z1537" s="211" t="str">
        <f t="shared" si="1813"/>
        <v>Z$13</v>
      </c>
      <c r="AA1537" s="211" t="str">
        <f t="shared" si="1813"/>
        <v>AA$13</v>
      </c>
      <c r="AB1537" s="211" t="str">
        <f t="shared" si="1813"/>
        <v>AB$13</v>
      </c>
      <c r="AC1537" s="211" t="str">
        <f t="shared" si="1813"/>
        <v>AC$13</v>
      </c>
      <c r="AD1537" s="211" t="str">
        <f t="shared" si="1813"/>
        <v>AD$13</v>
      </c>
      <c r="AE1537" s="211" t="str">
        <f t="shared" si="1813"/>
        <v>AE$13</v>
      </c>
      <c r="AF1537" s="211" t="str">
        <f t="shared" si="1813"/>
        <v>AF$13</v>
      </c>
      <c r="AG1537" s="211" t="str">
        <f t="shared" si="1813"/>
        <v>AG$13</v>
      </c>
      <c r="AH1537" s="211" t="str">
        <f t="shared" si="1813"/>
        <v>AH$13</v>
      </c>
      <c r="AI1537" s="211" t="str">
        <f t="shared" si="1813"/>
        <v>AI$13</v>
      </c>
      <c r="AJ1537" s="211" t="str">
        <f t="shared" si="1813"/>
        <v>AJ$13</v>
      </c>
      <c r="AK1537" s="211" t="str">
        <f t="shared" si="1813"/>
        <v>AK$13</v>
      </c>
      <c r="AL1537" s="211" t="str">
        <f t="shared" si="1813"/>
        <v>AL$13</v>
      </c>
      <c r="AM1537" s="211" t="str">
        <f t="shared" si="1813"/>
        <v>AM$13</v>
      </c>
      <c r="AN1537" s="211" t="str">
        <f t="shared" si="1813"/>
        <v>AN$13</v>
      </c>
      <c r="AO1537" s="211" t="str">
        <f t="shared" si="1813"/>
        <v>AO$13</v>
      </c>
      <c r="AP1537" s="211" t="str">
        <f t="shared" si="1813"/>
        <v>AP$13</v>
      </c>
      <c r="AQ1537" s="211" t="str">
        <f t="shared" si="1813"/>
        <v>AQ$13</v>
      </c>
      <c r="AR1537" s="211" t="str">
        <f t="shared" si="1813"/>
        <v>AR$13</v>
      </c>
      <c r="AS1537" s="211" t="str">
        <f t="shared" si="1813"/>
        <v>AS$13</v>
      </c>
      <c r="AT1537" s="211" t="str">
        <f t="shared" si="1813"/>
        <v>AT$13</v>
      </c>
      <c r="AU1537" s="211" t="str">
        <f t="shared" si="1813"/>
        <v>AU$13</v>
      </c>
      <c r="AV1537" s="211" t="str">
        <f t="shared" si="1813"/>
        <v>AV$13</v>
      </c>
      <c r="AW1537" s="211" t="str">
        <f t="shared" si="1813"/>
        <v>AW$13</v>
      </c>
      <c r="AX1537" s="211" t="str">
        <f t="shared" si="1813"/>
        <v>AX$13</v>
      </c>
      <c r="AY1537" s="211" t="str">
        <f t="shared" ref="AY1537:CD1537" si="1814">AY1523</f>
        <v>AY$13</v>
      </c>
      <c r="AZ1537" s="211" t="str">
        <f t="shared" si="1814"/>
        <v>AZ$13</v>
      </c>
      <c r="BA1537" s="211" t="str">
        <f t="shared" si="1814"/>
        <v>BA$13</v>
      </c>
      <c r="BB1537" s="211" t="str">
        <f t="shared" si="1814"/>
        <v>BB$13</v>
      </c>
      <c r="BC1537" s="211" t="str">
        <f t="shared" si="1814"/>
        <v>BC$13</v>
      </c>
      <c r="BD1537" s="211" t="str">
        <f t="shared" si="1814"/>
        <v>BD$13</v>
      </c>
      <c r="BE1537" s="211" t="str">
        <f t="shared" si="1814"/>
        <v>BE$13</v>
      </c>
      <c r="BF1537" s="211" t="str">
        <f t="shared" si="1814"/>
        <v>BF$13</v>
      </c>
      <c r="BG1537" s="211" t="str">
        <f t="shared" si="1814"/>
        <v>BG$13</v>
      </c>
      <c r="BH1537" s="211" t="str">
        <f t="shared" si="1814"/>
        <v>BH$13</v>
      </c>
      <c r="BI1537" s="211" t="str">
        <f t="shared" si="1814"/>
        <v>BI$13</v>
      </c>
      <c r="BJ1537" s="211" t="str">
        <f t="shared" si="1814"/>
        <v>BJ$13</v>
      </c>
      <c r="BK1537" s="211" t="str">
        <f t="shared" si="1814"/>
        <v>BK$13</v>
      </c>
      <c r="BL1537" s="211" t="str">
        <f t="shared" si="1814"/>
        <v>BL$13</v>
      </c>
      <c r="BM1537" s="211" t="str">
        <f t="shared" si="1814"/>
        <v>BM$13</v>
      </c>
      <c r="BN1537" s="211" t="str">
        <f t="shared" si="1814"/>
        <v>BN$13</v>
      </c>
      <c r="BO1537" s="211" t="str">
        <f t="shared" si="1814"/>
        <v>BO$13</v>
      </c>
      <c r="BP1537" s="211" t="str">
        <f t="shared" si="1814"/>
        <v>BP$13</v>
      </c>
      <c r="BQ1537" s="211" t="str">
        <f t="shared" si="1814"/>
        <v>BQ$13</v>
      </c>
      <c r="BR1537" s="211" t="str">
        <f t="shared" si="1814"/>
        <v>BR$13</v>
      </c>
      <c r="BS1537" s="211" t="str">
        <f t="shared" si="1814"/>
        <v>BS$13</v>
      </c>
      <c r="BT1537" s="211" t="str">
        <f t="shared" si="1814"/>
        <v>BT$13</v>
      </c>
      <c r="BU1537" s="211" t="str">
        <f t="shared" si="1814"/>
        <v>BU$13</v>
      </c>
      <c r="BV1537" s="211" t="str">
        <f t="shared" si="1814"/>
        <v>BV$13</v>
      </c>
      <c r="BW1537" s="211" t="str">
        <f t="shared" si="1814"/>
        <v>BW$13</v>
      </c>
      <c r="BX1537" s="211" t="str">
        <f t="shared" si="1814"/>
        <v>BX$13</v>
      </c>
      <c r="BY1537" s="211" t="str">
        <f t="shared" si="1814"/>
        <v>BY$13</v>
      </c>
      <c r="BZ1537" s="211" t="str">
        <f t="shared" si="1814"/>
        <v>BZ$13</v>
      </c>
      <c r="CA1537" s="211" t="str">
        <f t="shared" si="1814"/>
        <v>CA$13</v>
      </c>
      <c r="CB1537" s="211" t="str">
        <f t="shared" si="1814"/>
        <v>CB$13</v>
      </c>
      <c r="CC1537" s="211" t="str">
        <f t="shared" si="1814"/>
        <v>CC$13</v>
      </c>
      <c r="CD1537" s="211" t="str">
        <f t="shared" si="1814"/>
        <v>CD$13</v>
      </c>
      <c r="CE1537" s="211" t="str">
        <f t="shared" ref="CE1537:CL1537" si="1815">CE1523</f>
        <v>CE$13</v>
      </c>
      <c r="CF1537" s="211" t="str">
        <f t="shared" si="1815"/>
        <v>CF$13</v>
      </c>
      <c r="CG1537" s="211" t="str">
        <f t="shared" si="1815"/>
        <v>CG$13</v>
      </c>
      <c r="CH1537" s="211" t="str">
        <f t="shared" si="1815"/>
        <v>CH$13</v>
      </c>
      <c r="CI1537" s="211" t="str">
        <f t="shared" si="1815"/>
        <v>CI$13</v>
      </c>
      <c r="CJ1537" s="211" t="str">
        <f t="shared" si="1815"/>
        <v>CJ$13</v>
      </c>
      <c r="CK1537" s="211" t="str">
        <f t="shared" si="1815"/>
        <v>CK$13</v>
      </c>
      <c r="CL1537" s="211" t="str">
        <f t="shared" si="1815"/>
        <v>CL$13</v>
      </c>
    </row>
    <row r="1538" spans="2:90" x14ac:dyDescent="0.4">
      <c r="B1538" s="89" t="str">
        <f>B1528</f>
        <v>Recurring fees:</v>
      </c>
      <c r="D1538" t="s">
        <v>1018</v>
      </c>
      <c r="E1538" s="8" t="str">
        <f t="shared" ref="E1538:E1541" si="1816">ROW()&amp;" "&amp;D1538</f>
        <v>1538 RECURPERCENTDC-S</v>
      </c>
      <c r="G1538" t="s">
        <v>332</v>
      </c>
      <c r="H1538" s="12"/>
      <c r="I1538" s="60"/>
      <c r="J1538" s="60"/>
      <c r="K1538" s="15"/>
      <c r="L1538" s="15"/>
      <c r="M1538" s="15"/>
      <c r="N1538" s="15"/>
      <c r="O1538" s="15"/>
      <c r="P1538" s="15"/>
      <c r="R1538" s="15"/>
      <c r="S1538" s="211">
        <f t="shared" ref="S1538:AX1538" si="1817">S1525</f>
        <v>0</v>
      </c>
      <c r="T1538" s="211">
        <f t="shared" si="1817"/>
        <v>0</v>
      </c>
      <c r="U1538" s="211">
        <f t="shared" si="1817"/>
        <v>0</v>
      </c>
      <c r="V1538" s="211">
        <f t="shared" si="1817"/>
        <v>0</v>
      </c>
      <c r="W1538" s="211">
        <f t="shared" si="1817"/>
        <v>0</v>
      </c>
      <c r="X1538" s="211">
        <f t="shared" si="1817"/>
        <v>0</v>
      </c>
      <c r="Y1538" s="211">
        <f t="shared" si="1817"/>
        <v>0</v>
      </c>
      <c r="Z1538" s="211">
        <f t="shared" si="1817"/>
        <v>0</v>
      </c>
      <c r="AA1538" s="211">
        <f t="shared" si="1817"/>
        <v>0</v>
      </c>
      <c r="AB1538" s="211">
        <f t="shared" si="1817"/>
        <v>0</v>
      </c>
      <c r="AC1538" s="211">
        <f t="shared" si="1817"/>
        <v>0</v>
      </c>
      <c r="AD1538" s="211">
        <f t="shared" si="1817"/>
        <v>0</v>
      </c>
      <c r="AE1538" s="211">
        <f t="shared" si="1817"/>
        <v>0</v>
      </c>
      <c r="AF1538" s="211">
        <f t="shared" si="1817"/>
        <v>0</v>
      </c>
      <c r="AG1538" s="211">
        <f t="shared" si="1817"/>
        <v>0</v>
      </c>
      <c r="AH1538" s="211">
        <f t="shared" si="1817"/>
        <v>0</v>
      </c>
      <c r="AI1538" s="211">
        <f t="shared" si="1817"/>
        <v>0</v>
      </c>
      <c r="AJ1538" s="211">
        <f t="shared" si="1817"/>
        <v>0</v>
      </c>
      <c r="AK1538" s="211">
        <f t="shared" si="1817"/>
        <v>0</v>
      </c>
      <c r="AL1538" s="211">
        <f t="shared" si="1817"/>
        <v>0</v>
      </c>
      <c r="AM1538" s="211">
        <f t="shared" si="1817"/>
        <v>0</v>
      </c>
      <c r="AN1538" s="211">
        <f t="shared" si="1817"/>
        <v>0</v>
      </c>
      <c r="AO1538" s="211">
        <f t="shared" si="1817"/>
        <v>0</v>
      </c>
      <c r="AP1538" s="211">
        <f t="shared" si="1817"/>
        <v>0</v>
      </c>
      <c r="AQ1538" s="211">
        <f t="shared" si="1817"/>
        <v>0</v>
      </c>
      <c r="AR1538" s="211">
        <f t="shared" si="1817"/>
        <v>0</v>
      </c>
      <c r="AS1538" s="211">
        <f t="shared" si="1817"/>
        <v>0</v>
      </c>
      <c r="AT1538" s="211">
        <f t="shared" si="1817"/>
        <v>0</v>
      </c>
      <c r="AU1538" s="211">
        <f t="shared" si="1817"/>
        <v>0</v>
      </c>
      <c r="AV1538" s="211">
        <f t="shared" si="1817"/>
        <v>0</v>
      </c>
      <c r="AW1538" s="211">
        <f t="shared" si="1817"/>
        <v>0</v>
      </c>
      <c r="AX1538" s="211">
        <f t="shared" si="1817"/>
        <v>0</v>
      </c>
      <c r="AY1538" s="211">
        <f t="shared" ref="AY1538:CD1538" si="1818">AY1525</f>
        <v>0</v>
      </c>
      <c r="AZ1538" s="211">
        <f t="shared" si="1818"/>
        <v>0</v>
      </c>
      <c r="BA1538" s="211">
        <f t="shared" si="1818"/>
        <v>0</v>
      </c>
      <c r="BB1538" s="211">
        <f t="shared" si="1818"/>
        <v>0</v>
      </c>
      <c r="BC1538" s="211">
        <f t="shared" si="1818"/>
        <v>0</v>
      </c>
      <c r="BD1538" s="211">
        <f t="shared" si="1818"/>
        <v>0</v>
      </c>
      <c r="BE1538" s="211">
        <f t="shared" si="1818"/>
        <v>0</v>
      </c>
      <c r="BF1538" s="211">
        <f t="shared" si="1818"/>
        <v>0</v>
      </c>
      <c r="BG1538" s="211">
        <f t="shared" si="1818"/>
        <v>0</v>
      </c>
      <c r="BH1538" s="211">
        <f t="shared" si="1818"/>
        <v>0</v>
      </c>
      <c r="BI1538" s="211">
        <f t="shared" si="1818"/>
        <v>0</v>
      </c>
      <c r="BJ1538" s="211">
        <f t="shared" si="1818"/>
        <v>0</v>
      </c>
      <c r="BK1538" s="211">
        <f t="shared" si="1818"/>
        <v>0</v>
      </c>
      <c r="BL1538" s="211">
        <f t="shared" si="1818"/>
        <v>0</v>
      </c>
      <c r="BM1538" s="211">
        <f t="shared" si="1818"/>
        <v>0</v>
      </c>
      <c r="BN1538" s="211">
        <f t="shared" si="1818"/>
        <v>0</v>
      </c>
      <c r="BO1538" s="211">
        <f t="shared" si="1818"/>
        <v>0</v>
      </c>
      <c r="BP1538" s="211">
        <f t="shared" si="1818"/>
        <v>0</v>
      </c>
      <c r="BQ1538" s="211">
        <f t="shared" si="1818"/>
        <v>0</v>
      </c>
      <c r="BR1538" s="211">
        <f t="shared" si="1818"/>
        <v>0</v>
      </c>
      <c r="BS1538" s="211">
        <f t="shared" si="1818"/>
        <v>0</v>
      </c>
      <c r="BT1538" s="211">
        <f t="shared" si="1818"/>
        <v>0</v>
      </c>
      <c r="BU1538" s="211">
        <f t="shared" si="1818"/>
        <v>0</v>
      </c>
      <c r="BV1538" s="211">
        <f t="shared" si="1818"/>
        <v>0</v>
      </c>
      <c r="BW1538" s="211">
        <f t="shared" si="1818"/>
        <v>0</v>
      </c>
      <c r="BX1538" s="211">
        <f t="shared" si="1818"/>
        <v>0</v>
      </c>
      <c r="BY1538" s="211">
        <f t="shared" si="1818"/>
        <v>0</v>
      </c>
      <c r="BZ1538" s="211">
        <f t="shared" si="1818"/>
        <v>0</v>
      </c>
      <c r="CA1538" s="211">
        <f t="shared" si="1818"/>
        <v>0</v>
      </c>
      <c r="CB1538" s="211">
        <f t="shared" si="1818"/>
        <v>0</v>
      </c>
      <c r="CC1538" s="211">
        <f t="shared" si="1818"/>
        <v>0</v>
      </c>
      <c r="CD1538" s="211">
        <f t="shared" si="1818"/>
        <v>0</v>
      </c>
      <c r="CE1538" s="211">
        <f t="shared" ref="CE1538:CL1538" si="1819">CE1525</f>
        <v>0</v>
      </c>
      <c r="CF1538" s="211">
        <f t="shared" si="1819"/>
        <v>0</v>
      </c>
      <c r="CG1538" s="211">
        <f t="shared" si="1819"/>
        <v>0</v>
      </c>
      <c r="CH1538" s="211">
        <f t="shared" si="1819"/>
        <v>0</v>
      </c>
      <c r="CI1538" s="211">
        <f t="shared" si="1819"/>
        <v>0</v>
      </c>
      <c r="CJ1538" s="211">
        <f t="shared" si="1819"/>
        <v>0</v>
      </c>
      <c r="CK1538" s="211">
        <f t="shared" si="1819"/>
        <v>0</v>
      </c>
      <c r="CL1538" s="211">
        <f t="shared" si="1819"/>
        <v>0</v>
      </c>
    </row>
    <row r="1539" spans="2:90" x14ac:dyDescent="0.4">
      <c r="B1539" s="235" t="str">
        <f>IFERROR(SUBSTITUTE(TRIM(MID(B1528, SEARCH("-", B1528) + 1, LEN(B1528))),":",""),"no unit")</f>
        <v>no unit</v>
      </c>
      <c r="D1539" t="s">
        <v>1018</v>
      </c>
      <c r="E1539" s="8" t="str">
        <f t="shared" si="1816"/>
        <v>1539 RECURPERCENTDC-S</v>
      </c>
      <c r="G1539" t="s">
        <v>332</v>
      </c>
      <c r="H1539" s="12"/>
      <c r="I1539" s="60"/>
      <c r="J1539" s="60"/>
      <c r="K1539" s="15"/>
      <c r="L1539" s="15"/>
      <c r="M1539" s="15"/>
      <c r="N1539" s="15"/>
      <c r="O1539" s="15"/>
      <c r="P1539" s="15"/>
      <c r="R1539" s="15"/>
      <c r="S1539" s="211"/>
      <c r="T1539" s="211"/>
      <c r="U1539" s="211"/>
      <c r="V1539" s="211"/>
      <c r="W1539" s="211"/>
      <c r="X1539" s="211"/>
      <c r="Y1539" s="211"/>
      <c r="Z1539" s="211"/>
      <c r="AA1539" s="211"/>
      <c r="AB1539" s="211"/>
      <c r="AC1539" s="211"/>
      <c r="AD1539" s="211"/>
      <c r="AE1539" s="211"/>
      <c r="AF1539" s="211"/>
      <c r="AG1539" s="211"/>
      <c r="AH1539" s="211"/>
      <c r="AI1539" s="211"/>
      <c r="AJ1539" s="211"/>
      <c r="AK1539" s="211"/>
      <c r="AL1539" s="211"/>
      <c r="AM1539" s="211"/>
      <c r="AN1539" s="211"/>
      <c r="AO1539" s="211"/>
      <c r="AP1539" s="211"/>
      <c r="AQ1539" s="211"/>
      <c r="AR1539" s="211"/>
      <c r="AS1539" s="211"/>
      <c r="AT1539" s="211"/>
      <c r="AU1539" s="211"/>
      <c r="AV1539" s="211"/>
      <c r="AW1539" s="211"/>
      <c r="AX1539" s="211"/>
      <c r="AY1539" s="211"/>
      <c r="AZ1539" s="211"/>
      <c r="BA1539" s="211"/>
      <c r="BB1539" s="211"/>
      <c r="BC1539" s="211"/>
      <c r="BD1539" s="211"/>
      <c r="BE1539" s="211"/>
      <c r="BF1539" s="211"/>
      <c r="BG1539" s="211"/>
      <c r="BH1539" s="211"/>
      <c r="BI1539" s="211"/>
      <c r="BJ1539" s="211"/>
      <c r="BK1539" s="211"/>
      <c r="BL1539" s="211"/>
      <c r="BM1539" s="211"/>
      <c r="BN1539" s="211"/>
      <c r="BO1539" s="211"/>
      <c r="BP1539" s="211"/>
      <c r="BQ1539" s="211"/>
      <c r="BR1539" s="211"/>
      <c r="BS1539" s="211"/>
      <c r="BT1539" s="211"/>
      <c r="BU1539" s="211"/>
      <c r="BV1539" s="211"/>
      <c r="BW1539" s="211"/>
      <c r="BX1539" s="211"/>
      <c r="BY1539" s="211"/>
      <c r="BZ1539" s="211"/>
      <c r="CA1539" s="211"/>
      <c r="CB1539" s="211"/>
      <c r="CC1539" s="211"/>
      <c r="CD1539" s="211"/>
      <c r="CE1539" s="211"/>
      <c r="CF1539" s="211"/>
      <c r="CG1539" s="211"/>
      <c r="CH1539" s="211"/>
      <c r="CI1539" s="211"/>
      <c r="CJ1539" s="211"/>
      <c r="CK1539" s="211"/>
      <c r="CL1539" s="211"/>
    </row>
    <row r="1540" spans="2:90" x14ac:dyDescent="0.4">
      <c r="B1540" s="89" t="str">
        <f>B1526</f>
        <v>Secondary revenue driver</v>
      </c>
      <c r="D1540" t="s">
        <v>1018</v>
      </c>
      <c r="E1540" s="8" t="str">
        <f t="shared" si="1816"/>
        <v>1540 RECURPERCENTDC-S</v>
      </c>
      <c r="G1540" t="s">
        <v>332</v>
      </c>
      <c r="H1540" s="90"/>
      <c r="I1540" s="209"/>
      <c r="J1540" s="209"/>
      <c r="K1540" s="210"/>
      <c r="L1540" s="210"/>
      <c r="M1540" s="210"/>
      <c r="N1540" s="210"/>
      <c r="O1540" s="210"/>
      <c r="P1540" s="210"/>
      <c r="R1540" s="210"/>
      <c r="S1540" s="4" t="str">
        <f t="shared" ref="S1540:CD1540" si="1820">ADDRESS(ROW(S1532),COLUMN(S1532),2)</f>
        <v>S$1532</v>
      </c>
      <c r="T1540" s="4" t="str">
        <f t="shared" si="1820"/>
        <v>T$1532</v>
      </c>
      <c r="U1540" s="4" t="str">
        <f t="shared" si="1820"/>
        <v>U$1532</v>
      </c>
      <c r="V1540" s="4" t="str">
        <f t="shared" si="1820"/>
        <v>V$1532</v>
      </c>
      <c r="W1540" s="4" t="str">
        <f t="shared" si="1820"/>
        <v>W$1532</v>
      </c>
      <c r="X1540" s="4" t="str">
        <f t="shared" si="1820"/>
        <v>X$1532</v>
      </c>
      <c r="Y1540" s="4" t="str">
        <f t="shared" si="1820"/>
        <v>Y$1532</v>
      </c>
      <c r="Z1540" s="4" t="str">
        <f t="shared" si="1820"/>
        <v>Z$1532</v>
      </c>
      <c r="AA1540" s="4" t="str">
        <f t="shared" si="1820"/>
        <v>AA$1532</v>
      </c>
      <c r="AB1540" s="4" t="str">
        <f t="shared" si="1820"/>
        <v>AB$1532</v>
      </c>
      <c r="AC1540" s="4" t="str">
        <f t="shared" si="1820"/>
        <v>AC$1532</v>
      </c>
      <c r="AD1540" s="4" t="str">
        <f t="shared" si="1820"/>
        <v>AD$1532</v>
      </c>
      <c r="AE1540" s="4" t="str">
        <f t="shared" si="1820"/>
        <v>AE$1532</v>
      </c>
      <c r="AF1540" s="4" t="str">
        <f t="shared" si="1820"/>
        <v>AF$1532</v>
      </c>
      <c r="AG1540" s="4" t="str">
        <f t="shared" si="1820"/>
        <v>AG$1532</v>
      </c>
      <c r="AH1540" s="4" t="str">
        <f t="shared" si="1820"/>
        <v>AH$1532</v>
      </c>
      <c r="AI1540" s="4" t="str">
        <f t="shared" si="1820"/>
        <v>AI$1532</v>
      </c>
      <c r="AJ1540" s="4" t="str">
        <f t="shared" si="1820"/>
        <v>AJ$1532</v>
      </c>
      <c r="AK1540" s="4" t="str">
        <f t="shared" si="1820"/>
        <v>AK$1532</v>
      </c>
      <c r="AL1540" s="4" t="str">
        <f t="shared" si="1820"/>
        <v>AL$1532</v>
      </c>
      <c r="AM1540" s="4" t="str">
        <f t="shared" si="1820"/>
        <v>AM$1532</v>
      </c>
      <c r="AN1540" s="4" t="str">
        <f t="shared" si="1820"/>
        <v>AN$1532</v>
      </c>
      <c r="AO1540" s="4" t="str">
        <f t="shared" si="1820"/>
        <v>AO$1532</v>
      </c>
      <c r="AP1540" s="4" t="str">
        <f t="shared" si="1820"/>
        <v>AP$1532</v>
      </c>
      <c r="AQ1540" s="4" t="str">
        <f t="shared" si="1820"/>
        <v>AQ$1532</v>
      </c>
      <c r="AR1540" s="4" t="str">
        <f t="shared" si="1820"/>
        <v>AR$1532</v>
      </c>
      <c r="AS1540" s="4" t="str">
        <f t="shared" si="1820"/>
        <v>AS$1532</v>
      </c>
      <c r="AT1540" s="4" t="str">
        <f t="shared" si="1820"/>
        <v>AT$1532</v>
      </c>
      <c r="AU1540" s="4" t="str">
        <f t="shared" si="1820"/>
        <v>AU$1532</v>
      </c>
      <c r="AV1540" s="4" t="str">
        <f t="shared" si="1820"/>
        <v>AV$1532</v>
      </c>
      <c r="AW1540" s="4" t="str">
        <f t="shared" si="1820"/>
        <v>AW$1532</v>
      </c>
      <c r="AX1540" s="4" t="str">
        <f t="shared" si="1820"/>
        <v>AX$1532</v>
      </c>
      <c r="AY1540" s="4" t="str">
        <f t="shared" si="1820"/>
        <v>AY$1532</v>
      </c>
      <c r="AZ1540" s="4" t="str">
        <f t="shared" si="1820"/>
        <v>AZ$1532</v>
      </c>
      <c r="BA1540" s="4" t="str">
        <f t="shared" si="1820"/>
        <v>BA$1532</v>
      </c>
      <c r="BB1540" s="4" t="str">
        <f t="shared" si="1820"/>
        <v>BB$1532</v>
      </c>
      <c r="BC1540" s="4" t="str">
        <f t="shared" si="1820"/>
        <v>BC$1532</v>
      </c>
      <c r="BD1540" s="4" t="str">
        <f t="shared" si="1820"/>
        <v>BD$1532</v>
      </c>
      <c r="BE1540" s="4" t="str">
        <f t="shared" si="1820"/>
        <v>BE$1532</v>
      </c>
      <c r="BF1540" s="4" t="str">
        <f t="shared" si="1820"/>
        <v>BF$1532</v>
      </c>
      <c r="BG1540" s="4" t="str">
        <f t="shared" si="1820"/>
        <v>BG$1532</v>
      </c>
      <c r="BH1540" s="4" t="str">
        <f t="shared" si="1820"/>
        <v>BH$1532</v>
      </c>
      <c r="BI1540" s="4" t="str">
        <f t="shared" si="1820"/>
        <v>BI$1532</v>
      </c>
      <c r="BJ1540" s="4" t="str">
        <f t="shared" si="1820"/>
        <v>BJ$1532</v>
      </c>
      <c r="BK1540" s="4" t="str">
        <f t="shared" si="1820"/>
        <v>BK$1532</v>
      </c>
      <c r="BL1540" s="4" t="str">
        <f t="shared" si="1820"/>
        <v>BL$1532</v>
      </c>
      <c r="BM1540" s="4" t="str">
        <f t="shared" si="1820"/>
        <v>BM$1532</v>
      </c>
      <c r="BN1540" s="4" t="str">
        <f t="shared" si="1820"/>
        <v>BN$1532</v>
      </c>
      <c r="BO1540" s="4" t="str">
        <f t="shared" si="1820"/>
        <v>BO$1532</v>
      </c>
      <c r="BP1540" s="4" t="str">
        <f t="shared" si="1820"/>
        <v>BP$1532</v>
      </c>
      <c r="BQ1540" s="4" t="str">
        <f t="shared" si="1820"/>
        <v>BQ$1532</v>
      </c>
      <c r="BR1540" s="4" t="str">
        <f t="shared" si="1820"/>
        <v>BR$1532</v>
      </c>
      <c r="BS1540" s="4" t="str">
        <f t="shared" si="1820"/>
        <v>BS$1532</v>
      </c>
      <c r="BT1540" s="4" t="str">
        <f t="shared" si="1820"/>
        <v>BT$1532</v>
      </c>
      <c r="BU1540" s="4" t="str">
        <f t="shared" si="1820"/>
        <v>BU$1532</v>
      </c>
      <c r="BV1540" s="4" t="str">
        <f t="shared" si="1820"/>
        <v>BV$1532</v>
      </c>
      <c r="BW1540" s="4" t="str">
        <f t="shared" si="1820"/>
        <v>BW$1532</v>
      </c>
      <c r="BX1540" s="4" t="str">
        <f t="shared" si="1820"/>
        <v>BX$1532</v>
      </c>
      <c r="BY1540" s="4" t="str">
        <f t="shared" si="1820"/>
        <v>BY$1532</v>
      </c>
      <c r="BZ1540" s="4" t="str">
        <f t="shared" si="1820"/>
        <v>BZ$1532</v>
      </c>
      <c r="CA1540" s="4" t="str">
        <f t="shared" si="1820"/>
        <v>CA$1532</v>
      </c>
      <c r="CB1540" s="4" t="str">
        <f t="shared" si="1820"/>
        <v>CB$1532</v>
      </c>
      <c r="CC1540" s="4" t="str">
        <f t="shared" si="1820"/>
        <v>CC$1532</v>
      </c>
      <c r="CD1540" s="4" t="str">
        <f t="shared" si="1820"/>
        <v>CD$1532</v>
      </c>
      <c r="CE1540" s="4" t="str">
        <f t="shared" ref="CE1540:CL1540" si="1821">ADDRESS(ROW(CE1532),COLUMN(CE1532),2)</f>
        <v>CE$1532</v>
      </c>
      <c r="CF1540" s="4" t="str">
        <f t="shared" si="1821"/>
        <v>CF$1532</v>
      </c>
      <c r="CG1540" s="4" t="str">
        <f t="shared" si="1821"/>
        <v>CG$1532</v>
      </c>
      <c r="CH1540" s="4" t="str">
        <f t="shared" si="1821"/>
        <v>CH$1532</v>
      </c>
      <c r="CI1540" s="4" t="str">
        <f t="shared" si="1821"/>
        <v>CI$1532</v>
      </c>
      <c r="CJ1540" s="4" t="str">
        <f t="shared" si="1821"/>
        <v>CJ$1532</v>
      </c>
      <c r="CK1540" s="4" t="str">
        <f t="shared" si="1821"/>
        <v>CK$1532</v>
      </c>
      <c r="CL1540" s="4" t="str">
        <f t="shared" si="1821"/>
        <v>CL$1532</v>
      </c>
    </row>
    <row r="1541" spans="2:90" x14ac:dyDescent="0.4">
      <c r="B1541" s="8" t="str">
        <f>B1527</f>
        <v>Secondary volume driver</v>
      </c>
      <c r="D1541" t="s">
        <v>1018</v>
      </c>
      <c r="E1541" s="8" t="str">
        <f t="shared" si="1816"/>
        <v>1541 RECURPERCENTDC-S</v>
      </c>
      <c r="G1541" t="s">
        <v>332</v>
      </c>
      <c r="H1541" s="12"/>
      <c r="I1541" s="60"/>
      <c r="J1541" s="60"/>
      <c r="K1541" s="15"/>
      <c r="L1541" s="15"/>
      <c r="M1541" s="15"/>
      <c r="N1541" s="15"/>
      <c r="O1541" s="15"/>
      <c r="P1541" s="15"/>
      <c r="R1541" s="15"/>
      <c r="S1541" s="211" t="str">
        <f t="shared" ref="S1541:AX1541" si="1822">S1527</f>
        <v>S$15</v>
      </c>
      <c r="T1541" s="211" t="str">
        <f t="shared" si="1822"/>
        <v>T$15</v>
      </c>
      <c r="U1541" s="211" t="str">
        <f t="shared" si="1822"/>
        <v>U$15</v>
      </c>
      <c r="V1541" s="211" t="str">
        <f t="shared" si="1822"/>
        <v>V$15</v>
      </c>
      <c r="W1541" s="211" t="str">
        <f t="shared" si="1822"/>
        <v>W$15</v>
      </c>
      <c r="X1541" s="211" t="str">
        <f t="shared" si="1822"/>
        <v>X$15</v>
      </c>
      <c r="Y1541" s="211" t="str">
        <f t="shared" si="1822"/>
        <v>Y$15</v>
      </c>
      <c r="Z1541" s="211" t="str">
        <f t="shared" si="1822"/>
        <v>Z$15</v>
      </c>
      <c r="AA1541" s="211" t="str">
        <f t="shared" si="1822"/>
        <v>AA$15</v>
      </c>
      <c r="AB1541" s="211" t="str">
        <f t="shared" si="1822"/>
        <v>AB$15</v>
      </c>
      <c r="AC1541" s="211" t="str">
        <f t="shared" si="1822"/>
        <v>AC$15</v>
      </c>
      <c r="AD1541" s="211" t="str">
        <f t="shared" si="1822"/>
        <v>AD$15</v>
      </c>
      <c r="AE1541" s="211" t="str">
        <f t="shared" si="1822"/>
        <v>AE$15</v>
      </c>
      <c r="AF1541" s="211" t="str">
        <f t="shared" si="1822"/>
        <v>AF$15</v>
      </c>
      <c r="AG1541" s="211" t="str">
        <f t="shared" si="1822"/>
        <v>AG$15</v>
      </c>
      <c r="AH1541" s="211" t="str">
        <f t="shared" si="1822"/>
        <v>AH$15</v>
      </c>
      <c r="AI1541" s="211" t="str">
        <f t="shared" si="1822"/>
        <v>AI$15</v>
      </c>
      <c r="AJ1541" s="211" t="str">
        <f t="shared" si="1822"/>
        <v>AJ$15</v>
      </c>
      <c r="AK1541" s="211" t="str">
        <f t="shared" si="1822"/>
        <v>AK$15</v>
      </c>
      <c r="AL1541" s="211" t="str">
        <f t="shared" si="1822"/>
        <v>AL$15</v>
      </c>
      <c r="AM1541" s="211" t="str">
        <f t="shared" si="1822"/>
        <v>AM$15</v>
      </c>
      <c r="AN1541" s="211" t="str">
        <f t="shared" si="1822"/>
        <v>AN$15</v>
      </c>
      <c r="AO1541" s="211" t="str">
        <f t="shared" si="1822"/>
        <v>AO$15</v>
      </c>
      <c r="AP1541" s="211" t="str">
        <f t="shared" si="1822"/>
        <v>AP$15</v>
      </c>
      <c r="AQ1541" s="211" t="str">
        <f t="shared" si="1822"/>
        <v>AQ$15</v>
      </c>
      <c r="AR1541" s="211" t="str">
        <f t="shared" si="1822"/>
        <v>AR$15</v>
      </c>
      <c r="AS1541" s="211" t="str">
        <f t="shared" si="1822"/>
        <v>AS$15</v>
      </c>
      <c r="AT1541" s="211" t="str">
        <f t="shared" si="1822"/>
        <v>AT$15</v>
      </c>
      <c r="AU1541" s="211" t="str">
        <f t="shared" si="1822"/>
        <v>AU$15</v>
      </c>
      <c r="AV1541" s="211" t="str">
        <f t="shared" si="1822"/>
        <v>AV$15</v>
      </c>
      <c r="AW1541" s="211" t="str">
        <f t="shared" si="1822"/>
        <v>AW$15</v>
      </c>
      <c r="AX1541" s="211" t="str">
        <f t="shared" si="1822"/>
        <v>AX$15</v>
      </c>
      <c r="AY1541" s="211" t="str">
        <f t="shared" ref="AY1541:CD1541" si="1823">AY1527</f>
        <v>AY$15</v>
      </c>
      <c r="AZ1541" s="211" t="str">
        <f t="shared" si="1823"/>
        <v>AZ$15</v>
      </c>
      <c r="BA1541" s="211" t="str">
        <f t="shared" si="1823"/>
        <v>BA$15</v>
      </c>
      <c r="BB1541" s="211" t="str">
        <f t="shared" si="1823"/>
        <v>BB$15</v>
      </c>
      <c r="BC1541" s="211" t="str">
        <f t="shared" si="1823"/>
        <v>BC$15</v>
      </c>
      <c r="BD1541" s="211" t="str">
        <f t="shared" si="1823"/>
        <v>BD$15</v>
      </c>
      <c r="BE1541" s="211" t="str">
        <f t="shared" si="1823"/>
        <v>BE$15</v>
      </c>
      <c r="BF1541" s="211" t="str">
        <f t="shared" si="1823"/>
        <v>BF$15</v>
      </c>
      <c r="BG1541" s="211" t="str">
        <f t="shared" si="1823"/>
        <v>BG$15</v>
      </c>
      <c r="BH1541" s="211" t="str">
        <f t="shared" si="1823"/>
        <v>BH$15</v>
      </c>
      <c r="BI1541" s="211" t="str">
        <f t="shared" si="1823"/>
        <v>BI$15</v>
      </c>
      <c r="BJ1541" s="211" t="str">
        <f t="shared" si="1823"/>
        <v>BJ$15</v>
      </c>
      <c r="BK1541" s="211" t="str">
        <f t="shared" si="1823"/>
        <v>BK$15</v>
      </c>
      <c r="BL1541" s="211" t="str">
        <f t="shared" si="1823"/>
        <v>BL$15</v>
      </c>
      <c r="BM1541" s="211" t="str">
        <f t="shared" si="1823"/>
        <v>BM$15</v>
      </c>
      <c r="BN1541" s="211" t="str">
        <f t="shared" si="1823"/>
        <v>BN$15</v>
      </c>
      <c r="BO1541" s="211" t="str">
        <f t="shared" si="1823"/>
        <v>BO$15</v>
      </c>
      <c r="BP1541" s="211" t="str">
        <f t="shared" si="1823"/>
        <v>BP$15</v>
      </c>
      <c r="BQ1541" s="211" t="str">
        <f t="shared" si="1823"/>
        <v>BQ$15</v>
      </c>
      <c r="BR1541" s="211" t="str">
        <f t="shared" si="1823"/>
        <v>BR$15</v>
      </c>
      <c r="BS1541" s="211" t="str">
        <f t="shared" si="1823"/>
        <v>BS$15</v>
      </c>
      <c r="BT1541" s="211" t="str">
        <f t="shared" si="1823"/>
        <v>BT$15</v>
      </c>
      <c r="BU1541" s="211" t="str">
        <f t="shared" si="1823"/>
        <v>BU$15</v>
      </c>
      <c r="BV1541" s="211" t="str">
        <f t="shared" si="1823"/>
        <v>BV$15</v>
      </c>
      <c r="BW1541" s="211" t="str">
        <f t="shared" si="1823"/>
        <v>BW$15</v>
      </c>
      <c r="BX1541" s="211" t="str">
        <f t="shared" si="1823"/>
        <v>BX$15</v>
      </c>
      <c r="BY1541" s="211" t="str">
        <f t="shared" si="1823"/>
        <v>BY$15</v>
      </c>
      <c r="BZ1541" s="211" t="str">
        <f t="shared" si="1823"/>
        <v>BZ$15</v>
      </c>
      <c r="CA1541" s="211" t="str">
        <f t="shared" si="1823"/>
        <v>CA$15</v>
      </c>
      <c r="CB1541" s="211" t="str">
        <f t="shared" si="1823"/>
        <v>CB$15</v>
      </c>
      <c r="CC1541" s="211" t="str">
        <f t="shared" si="1823"/>
        <v>CC$15</v>
      </c>
      <c r="CD1541" s="211" t="str">
        <f t="shared" si="1823"/>
        <v>CD$15</v>
      </c>
      <c r="CE1541" s="211" t="str">
        <f t="shared" ref="CE1541:CL1541" si="1824">CE1527</f>
        <v>CE$15</v>
      </c>
      <c r="CF1541" s="211" t="str">
        <f t="shared" si="1824"/>
        <v>CF$15</v>
      </c>
      <c r="CG1541" s="211" t="str">
        <f t="shared" si="1824"/>
        <v>CG$15</v>
      </c>
      <c r="CH1541" s="211" t="str">
        <f t="shared" si="1824"/>
        <v>CH$15</v>
      </c>
      <c r="CI1541" s="211" t="str">
        <f t="shared" si="1824"/>
        <v>CI$15</v>
      </c>
      <c r="CJ1541" s="211" t="str">
        <f t="shared" si="1824"/>
        <v>CJ$15</v>
      </c>
      <c r="CK1541" s="211" t="str">
        <f t="shared" si="1824"/>
        <v>CK$15</v>
      </c>
      <c r="CL1541" s="211" t="str">
        <f t="shared" si="1824"/>
        <v>CL$15</v>
      </c>
    </row>
    <row r="1542" spans="2:90" x14ac:dyDescent="0.4">
      <c r="E1542" s="8"/>
      <c r="H1542" s="12"/>
      <c r="I1542" s="60"/>
      <c r="J1542" s="60"/>
      <c r="K1542" s="15"/>
      <c r="L1542" s="15"/>
      <c r="M1542" s="15"/>
      <c r="N1542" s="15"/>
      <c r="O1542" s="15"/>
      <c r="P1542" s="15"/>
      <c r="R1542" s="15"/>
      <c r="S1542" s="211"/>
      <c r="T1542" s="211"/>
      <c r="U1542" s="211"/>
      <c r="V1542" s="211"/>
      <c r="W1542" s="211"/>
      <c r="X1542" s="211"/>
      <c r="Y1542" s="211"/>
      <c r="Z1542" s="211"/>
      <c r="AA1542" s="211"/>
      <c r="AB1542" s="211"/>
      <c r="AC1542" s="211"/>
      <c r="AD1542" s="211"/>
      <c r="AE1542" s="211"/>
      <c r="AF1542" s="211"/>
      <c r="AG1542" s="211"/>
      <c r="AH1542" s="211"/>
      <c r="AI1542" s="211"/>
      <c r="AJ1542" s="211"/>
      <c r="AK1542" s="211"/>
      <c r="AL1542" s="211"/>
      <c r="AM1542" s="211"/>
      <c r="AN1542" s="211"/>
      <c r="AO1542" s="211"/>
      <c r="AP1542" s="211"/>
      <c r="AQ1542" s="211"/>
      <c r="AR1542" s="211"/>
      <c r="AS1542" s="211"/>
      <c r="AT1542" s="211"/>
      <c r="AU1542" s="211"/>
      <c r="AV1542" s="211"/>
      <c r="AW1542" s="211"/>
      <c r="AX1542" s="211"/>
      <c r="AY1542" s="211"/>
      <c r="AZ1542" s="211"/>
      <c r="BA1542" s="211"/>
      <c r="BB1542" s="211"/>
      <c r="BC1542" s="211"/>
      <c r="BD1542" s="211"/>
      <c r="BE1542" s="211"/>
      <c r="BF1542" s="211"/>
      <c r="BG1542" s="211"/>
      <c r="BH1542" s="211"/>
      <c r="BI1542" s="211"/>
      <c r="BJ1542" s="211"/>
      <c r="BK1542" s="211"/>
      <c r="BL1542" s="211"/>
      <c r="BM1542" s="211"/>
      <c r="BN1542" s="211"/>
      <c r="BO1542" s="211"/>
      <c r="BP1542" s="211"/>
      <c r="BQ1542" s="211"/>
      <c r="BR1542" s="211"/>
      <c r="BS1542" s="211"/>
      <c r="BT1542" s="211"/>
      <c r="BU1542" s="211"/>
      <c r="BV1542" s="211"/>
      <c r="BW1542" s="211"/>
      <c r="BX1542" s="211"/>
      <c r="BY1542" s="211"/>
      <c r="BZ1542" s="211"/>
      <c r="CA1542" s="211"/>
      <c r="CB1542" s="211"/>
      <c r="CC1542" s="211"/>
      <c r="CD1542" s="211"/>
      <c r="CE1542" s="211"/>
      <c r="CF1542" s="211"/>
      <c r="CG1542" s="211"/>
      <c r="CH1542" s="211"/>
      <c r="CI1542" s="211"/>
      <c r="CJ1542" s="211"/>
      <c r="CK1542" s="211"/>
      <c r="CL1542" s="211"/>
    </row>
    <row r="1543" spans="2:90" x14ac:dyDescent="0.4">
      <c r="B1543" s="171" t="s">
        <v>490</v>
      </c>
      <c r="E1543" s="8"/>
      <c r="H1543" s="170"/>
      <c r="I1543" s="172"/>
      <c r="J1543" s="172"/>
      <c r="K1543" s="193"/>
      <c r="L1543" s="193"/>
      <c r="M1543" s="193"/>
      <c r="N1543" s="193"/>
      <c r="O1543" s="193"/>
      <c r="P1543" s="193"/>
      <c r="R1543" s="194"/>
      <c r="S1543" s="170"/>
      <c r="T1543" s="170"/>
      <c r="U1543" s="170"/>
      <c r="V1543" s="170"/>
      <c r="W1543" s="170"/>
      <c r="X1543" s="170"/>
      <c r="Y1543" s="170"/>
      <c r="Z1543" s="170"/>
      <c r="AA1543" s="170"/>
      <c r="AB1543" s="170"/>
      <c r="AC1543" s="170"/>
      <c r="AD1543" s="170"/>
      <c r="AE1543" s="170"/>
      <c r="AF1543" s="170"/>
      <c r="AG1543" s="170"/>
      <c r="AH1543" s="170"/>
      <c r="AI1543" s="170"/>
      <c r="AJ1543" s="170"/>
      <c r="AK1543" s="170"/>
      <c r="AL1543" s="170"/>
      <c r="AM1543" s="170"/>
      <c r="AN1543" s="170"/>
      <c r="AO1543" s="170"/>
      <c r="AP1543" s="170"/>
      <c r="AQ1543" s="170"/>
      <c r="AR1543" s="170"/>
      <c r="AS1543" s="170"/>
      <c r="AT1543" s="170"/>
      <c r="AU1543" s="170"/>
      <c r="AV1543" s="170"/>
      <c r="AW1543" s="170"/>
      <c r="AX1543" s="170"/>
      <c r="AY1543" s="170"/>
      <c r="AZ1543" s="170"/>
      <c r="BA1543" s="170"/>
      <c r="BB1543" s="170"/>
      <c r="BC1543" s="170"/>
      <c r="BD1543" s="170"/>
      <c r="BE1543" s="170"/>
      <c r="BF1543" s="170"/>
      <c r="BG1543" s="170"/>
      <c r="BH1543" s="170"/>
      <c r="BI1543" s="170"/>
      <c r="BJ1543" s="170"/>
      <c r="BK1543" s="170"/>
      <c r="BL1543" s="170"/>
      <c r="BM1543" s="170"/>
      <c r="BN1543" s="170"/>
      <c r="BO1543" s="170"/>
      <c r="BP1543" s="170"/>
      <c r="BQ1543" s="170"/>
      <c r="BR1543" s="170"/>
      <c r="BS1543" s="170"/>
      <c r="BT1543" s="170"/>
      <c r="BU1543" s="170"/>
      <c r="BV1543" s="170"/>
      <c r="BW1543" s="170"/>
      <c r="BX1543" s="170"/>
      <c r="BY1543" s="170"/>
      <c r="BZ1543" s="170"/>
      <c r="CA1543" s="170"/>
      <c r="CB1543" s="170"/>
      <c r="CC1543" s="170"/>
      <c r="CD1543" s="170"/>
      <c r="CE1543" s="170"/>
      <c r="CF1543" s="170"/>
      <c r="CG1543" s="170"/>
      <c r="CH1543" s="170"/>
      <c r="CI1543" s="170"/>
      <c r="CJ1543" s="170"/>
      <c r="CK1543" s="170"/>
      <c r="CL1543" s="170"/>
    </row>
    <row r="1544" spans="2:90" x14ac:dyDescent="0.4">
      <c r="B1544" s="171" t="s">
        <v>492</v>
      </c>
      <c r="E1544" s="8"/>
      <c r="H1544" s="170"/>
      <c r="I1544" s="172"/>
      <c r="J1544" s="172"/>
      <c r="K1544" s="193"/>
      <c r="L1544" s="193"/>
      <c r="M1544" s="193"/>
      <c r="N1544" s="193"/>
      <c r="O1544" s="193"/>
      <c r="P1544" s="193"/>
      <c r="R1544" s="194"/>
      <c r="S1544" s="170"/>
      <c r="T1544" s="170"/>
      <c r="U1544" s="170"/>
      <c r="V1544" s="170"/>
      <c r="W1544" s="170"/>
      <c r="X1544" s="170"/>
      <c r="Y1544" s="170"/>
      <c r="Z1544" s="170"/>
      <c r="AA1544" s="170"/>
      <c r="AB1544" s="170"/>
      <c r="AC1544" s="170"/>
      <c r="AD1544" s="170"/>
      <c r="AE1544" s="170"/>
      <c r="AF1544" s="170"/>
      <c r="AG1544" s="170"/>
      <c r="AH1544" s="170"/>
      <c r="AI1544" s="170"/>
      <c r="AJ1544" s="170"/>
      <c r="AK1544" s="170"/>
      <c r="AL1544" s="170"/>
      <c r="AM1544" s="170"/>
      <c r="AN1544" s="170"/>
      <c r="AO1544" s="170"/>
      <c r="AP1544" s="170"/>
      <c r="AQ1544" s="170"/>
      <c r="AR1544" s="170"/>
      <c r="AS1544" s="170"/>
      <c r="AT1544" s="170"/>
      <c r="AU1544" s="170"/>
      <c r="AV1544" s="170"/>
      <c r="AW1544" s="170"/>
      <c r="AX1544" s="170"/>
      <c r="AY1544" s="170"/>
      <c r="AZ1544" s="170"/>
      <c r="BA1544" s="170"/>
      <c r="BB1544" s="170"/>
      <c r="BC1544" s="170"/>
      <c r="BD1544" s="170"/>
      <c r="BE1544" s="170"/>
      <c r="BF1544" s="170"/>
      <c r="BG1544" s="170"/>
      <c r="BH1544" s="170"/>
      <c r="BI1544" s="170"/>
      <c r="BJ1544" s="170"/>
      <c r="BK1544" s="170"/>
      <c r="BL1544" s="170"/>
      <c r="BM1544" s="170"/>
      <c r="BN1544" s="170"/>
      <c r="BO1544" s="170"/>
      <c r="BP1544" s="170"/>
      <c r="BQ1544" s="170"/>
      <c r="BR1544" s="170"/>
      <c r="BS1544" s="170"/>
      <c r="BT1544" s="170"/>
      <c r="BU1544" s="170"/>
      <c r="BV1544" s="170"/>
      <c r="BW1544" s="170"/>
      <c r="BX1544" s="170"/>
      <c r="BY1544" s="170"/>
      <c r="BZ1544" s="170"/>
      <c r="CA1544" s="170"/>
      <c r="CB1544" s="170"/>
      <c r="CC1544" s="170"/>
      <c r="CD1544" s="170"/>
      <c r="CE1544" s="170"/>
      <c r="CF1544" s="170"/>
      <c r="CG1544" s="170"/>
      <c r="CH1544" s="170"/>
      <c r="CI1544" s="170"/>
      <c r="CJ1544" s="170"/>
      <c r="CK1544" s="170"/>
      <c r="CL1544" s="170"/>
    </row>
    <row r="1545" spans="2:90" x14ac:dyDescent="0.4">
      <c r="B1545" s="171" t="s">
        <v>461</v>
      </c>
      <c r="E1545" s="8"/>
      <c r="H1545" s="170"/>
      <c r="I1545" s="172"/>
      <c r="J1545" s="172"/>
      <c r="K1545" s="193"/>
      <c r="L1545" s="193"/>
      <c r="M1545" s="193"/>
      <c r="N1545" s="193"/>
      <c r="O1545" s="193"/>
      <c r="P1545" s="193"/>
      <c r="R1545" s="194"/>
      <c r="S1545" s="195" t="str">
        <f t="shared" ref="S1545:AX1545" si="1825">S$16</f>
        <v>S$12</v>
      </c>
      <c r="T1545" s="195" t="str">
        <f t="shared" si="1825"/>
        <v>T$12</v>
      </c>
      <c r="U1545" s="195" t="str">
        <f t="shared" si="1825"/>
        <v>U$12</v>
      </c>
      <c r="V1545" s="195" t="str">
        <f t="shared" si="1825"/>
        <v>V$12</v>
      </c>
      <c r="W1545" s="195" t="str">
        <f t="shared" si="1825"/>
        <v>W$12</v>
      </c>
      <c r="X1545" s="195" t="str">
        <f t="shared" si="1825"/>
        <v>X$12</v>
      </c>
      <c r="Y1545" s="195" t="str">
        <f t="shared" si="1825"/>
        <v>Y$12</v>
      </c>
      <c r="Z1545" s="195" t="str">
        <f t="shared" si="1825"/>
        <v>Z$12</v>
      </c>
      <c r="AA1545" s="195" t="str">
        <f t="shared" si="1825"/>
        <v>AA$12</v>
      </c>
      <c r="AB1545" s="195" t="str">
        <f t="shared" si="1825"/>
        <v>AB$12</v>
      </c>
      <c r="AC1545" s="195" t="str">
        <f t="shared" si="1825"/>
        <v>AC$12</v>
      </c>
      <c r="AD1545" s="195" t="str">
        <f t="shared" si="1825"/>
        <v>AD$12</v>
      </c>
      <c r="AE1545" s="195" t="str">
        <f t="shared" si="1825"/>
        <v>AE$12</v>
      </c>
      <c r="AF1545" s="195" t="str">
        <f t="shared" si="1825"/>
        <v>AF$12</v>
      </c>
      <c r="AG1545" s="195" t="str">
        <f t="shared" si="1825"/>
        <v>AG$12</v>
      </c>
      <c r="AH1545" s="195" t="str">
        <f t="shared" si="1825"/>
        <v>AH$12</v>
      </c>
      <c r="AI1545" s="195" t="str">
        <f t="shared" si="1825"/>
        <v>AI$12</v>
      </c>
      <c r="AJ1545" s="195" t="str">
        <f t="shared" si="1825"/>
        <v>AJ$12</v>
      </c>
      <c r="AK1545" s="195" t="str">
        <f t="shared" si="1825"/>
        <v>AK$12</v>
      </c>
      <c r="AL1545" s="195" t="str">
        <f t="shared" si="1825"/>
        <v>AL$12</v>
      </c>
      <c r="AM1545" s="195" t="str">
        <f t="shared" si="1825"/>
        <v>AM$12</v>
      </c>
      <c r="AN1545" s="195" t="str">
        <f t="shared" si="1825"/>
        <v>AN$12</v>
      </c>
      <c r="AO1545" s="195" t="str">
        <f t="shared" si="1825"/>
        <v>AO$12</v>
      </c>
      <c r="AP1545" s="195" t="str">
        <f t="shared" si="1825"/>
        <v>AP$12</v>
      </c>
      <c r="AQ1545" s="195" t="str">
        <f t="shared" si="1825"/>
        <v>AQ$12</v>
      </c>
      <c r="AR1545" s="195" t="str">
        <f t="shared" si="1825"/>
        <v>AR$12</v>
      </c>
      <c r="AS1545" s="195" t="str">
        <f t="shared" si="1825"/>
        <v>AS$12</v>
      </c>
      <c r="AT1545" s="195" t="str">
        <f t="shared" si="1825"/>
        <v>AT$12</v>
      </c>
      <c r="AU1545" s="195" t="str">
        <f t="shared" si="1825"/>
        <v>AU$12</v>
      </c>
      <c r="AV1545" s="195" t="str">
        <f t="shared" si="1825"/>
        <v>AV$12</v>
      </c>
      <c r="AW1545" s="195" t="str">
        <f t="shared" si="1825"/>
        <v>AW$12</v>
      </c>
      <c r="AX1545" s="195" t="str">
        <f t="shared" si="1825"/>
        <v>AX$12</v>
      </c>
      <c r="AY1545" s="195" t="str">
        <f t="shared" ref="AY1545:CD1545" si="1826">AY$16</f>
        <v>AY$12</v>
      </c>
      <c r="AZ1545" s="195" t="str">
        <f t="shared" si="1826"/>
        <v>AZ$12</v>
      </c>
      <c r="BA1545" s="195" t="str">
        <f t="shared" si="1826"/>
        <v>BA$12</v>
      </c>
      <c r="BB1545" s="195" t="str">
        <f t="shared" si="1826"/>
        <v>BB$12</v>
      </c>
      <c r="BC1545" s="195" t="str">
        <f t="shared" si="1826"/>
        <v>BC$12</v>
      </c>
      <c r="BD1545" s="195" t="str">
        <f t="shared" si="1826"/>
        <v>BD$12</v>
      </c>
      <c r="BE1545" s="195" t="str">
        <f t="shared" si="1826"/>
        <v>BE$12</v>
      </c>
      <c r="BF1545" s="195" t="str">
        <f t="shared" si="1826"/>
        <v>BF$12</v>
      </c>
      <c r="BG1545" s="195" t="str">
        <f t="shared" si="1826"/>
        <v>BG$12</v>
      </c>
      <c r="BH1545" s="195" t="str">
        <f t="shared" si="1826"/>
        <v>BH$12</v>
      </c>
      <c r="BI1545" s="195" t="str">
        <f t="shared" si="1826"/>
        <v>BI$12</v>
      </c>
      <c r="BJ1545" s="195" t="str">
        <f t="shared" si="1826"/>
        <v>BJ$12</v>
      </c>
      <c r="BK1545" s="195" t="str">
        <f t="shared" si="1826"/>
        <v>BK$12</v>
      </c>
      <c r="BL1545" s="195" t="str">
        <f t="shared" si="1826"/>
        <v>BL$12</v>
      </c>
      <c r="BM1545" s="195" t="str">
        <f t="shared" si="1826"/>
        <v>BM$12</v>
      </c>
      <c r="BN1545" s="195" t="str">
        <f t="shared" si="1826"/>
        <v>BN$12</v>
      </c>
      <c r="BO1545" s="195" t="str">
        <f t="shared" si="1826"/>
        <v>BO$12</v>
      </c>
      <c r="BP1545" s="195" t="str">
        <f t="shared" si="1826"/>
        <v>BP$12</v>
      </c>
      <c r="BQ1545" s="195" t="str">
        <f t="shared" si="1826"/>
        <v>BQ$12</v>
      </c>
      <c r="BR1545" s="195" t="str">
        <f t="shared" si="1826"/>
        <v>BR$12</v>
      </c>
      <c r="BS1545" s="195" t="str">
        <f t="shared" si="1826"/>
        <v>BS$12</v>
      </c>
      <c r="BT1545" s="195" t="str">
        <f t="shared" si="1826"/>
        <v>BT$12</v>
      </c>
      <c r="BU1545" s="195" t="str">
        <f t="shared" si="1826"/>
        <v>BU$12</v>
      </c>
      <c r="BV1545" s="195" t="str">
        <f t="shared" si="1826"/>
        <v>BV$12</v>
      </c>
      <c r="BW1545" s="195" t="str">
        <f t="shared" si="1826"/>
        <v>BW$12</v>
      </c>
      <c r="BX1545" s="195" t="str">
        <f t="shared" si="1826"/>
        <v>BX$12</v>
      </c>
      <c r="BY1545" s="195" t="str">
        <f t="shared" si="1826"/>
        <v>BY$12</v>
      </c>
      <c r="BZ1545" s="195" t="str">
        <f t="shared" si="1826"/>
        <v>BZ$12</v>
      </c>
      <c r="CA1545" s="195" t="str">
        <f t="shared" si="1826"/>
        <v>CA$12</v>
      </c>
      <c r="CB1545" s="195" t="str">
        <f t="shared" si="1826"/>
        <v>CB$12</v>
      </c>
      <c r="CC1545" s="195" t="str">
        <f t="shared" si="1826"/>
        <v>CC$12</v>
      </c>
      <c r="CD1545" s="195" t="str">
        <f t="shared" si="1826"/>
        <v>CD$12</v>
      </c>
      <c r="CE1545" s="195" t="str">
        <f t="shared" ref="CE1545:CL1545" si="1827">CE$16</f>
        <v>CE$12</v>
      </c>
      <c r="CF1545" s="195" t="str">
        <f t="shared" si="1827"/>
        <v>CF$12</v>
      </c>
      <c r="CG1545" s="195" t="str">
        <f t="shared" si="1827"/>
        <v>CG$12</v>
      </c>
      <c r="CH1545" s="195" t="str">
        <f t="shared" si="1827"/>
        <v>CH$12</v>
      </c>
      <c r="CI1545" s="195" t="str">
        <f t="shared" si="1827"/>
        <v>CI$12</v>
      </c>
      <c r="CJ1545" s="195" t="str">
        <f t="shared" si="1827"/>
        <v>CJ$12</v>
      </c>
      <c r="CK1545" s="195" t="str">
        <f t="shared" si="1827"/>
        <v>CK$12</v>
      </c>
      <c r="CL1545" s="195" t="str">
        <f t="shared" si="1827"/>
        <v>CL$12</v>
      </c>
    </row>
    <row r="1546" spans="2:90" x14ac:dyDescent="0.4">
      <c r="B1546" s="171" t="s">
        <v>462</v>
      </c>
      <c r="E1546" s="8"/>
      <c r="H1546" s="196"/>
      <c r="I1546" s="197"/>
      <c r="J1546" s="197"/>
      <c r="K1546" s="198"/>
      <c r="L1546" s="198"/>
      <c r="M1546" s="198"/>
      <c r="N1546" s="198"/>
      <c r="O1546" s="198"/>
      <c r="P1546" s="198"/>
      <c r="R1546" s="198"/>
      <c r="S1546" s="195" t="str">
        <f t="shared" ref="S1546:AX1546" si="1828">S$17</f>
        <v>S$13</v>
      </c>
      <c r="T1546" s="195" t="str">
        <f t="shared" si="1828"/>
        <v>T$13</v>
      </c>
      <c r="U1546" s="195" t="str">
        <f t="shared" si="1828"/>
        <v>U$13</v>
      </c>
      <c r="V1546" s="195" t="str">
        <f t="shared" si="1828"/>
        <v>V$13</v>
      </c>
      <c r="W1546" s="195" t="str">
        <f t="shared" si="1828"/>
        <v>W$13</v>
      </c>
      <c r="X1546" s="195" t="str">
        <f t="shared" si="1828"/>
        <v>X$13</v>
      </c>
      <c r="Y1546" s="195" t="str">
        <f t="shared" si="1828"/>
        <v>Y$13</v>
      </c>
      <c r="Z1546" s="195" t="str">
        <f t="shared" si="1828"/>
        <v>Z$13</v>
      </c>
      <c r="AA1546" s="195" t="str">
        <f t="shared" si="1828"/>
        <v>AA$13</v>
      </c>
      <c r="AB1546" s="195" t="str">
        <f t="shared" si="1828"/>
        <v>AB$13</v>
      </c>
      <c r="AC1546" s="195" t="str">
        <f t="shared" si="1828"/>
        <v>AC$13</v>
      </c>
      <c r="AD1546" s="195" t="str">
        <f t="shared" si="1828"/>
        <v>AD$13</v>
      </c>
      <c r="AE1546" s="195" t="str">
        <f t="shared" si="1828"/>
        <v>AE$13</v>
      </c>
      <c r="AF1546" s="195" t="str">
        <f t="shared" si="1828"/>
        <v>AF$13</v>
      </c>
      <c r="AG1546" s="195" t="str">
        <f t="shared" si="1828"/>
        <v>AG$13</v>
      </c>
      <c r="AH1546" s="195" t="str">
        <f t="shared" si="1828"/>
        <v>AH$13</v>
      </c>
      <c r="AI1546" s="195" t="str">
        <f t="shared" si="1828"/>
        <v>AI$13</v>
      </c>
      <c r="AJ1546" s="195" t="str">
        <f t="shared" si="1828"/>
        <v>AJ$13</v>
      </c>
      <c r="AK1546" s="195" t="str">
        <f t="shared" si="1828"/>
        <v>AK$13</v>
      </c>
      <c r="AL1546" s="195" t="str">
        <f t="shared" si="1828"/>
        <v>AL$13</v>
      </c>
      <c r="AM1546" s="195" t="str">
        <f t="shared" si="1828"/>
        <v>AM$13</v>
      </c>
      <c r="AN1546" s="195" t="str">
        <f t="shared" si="1828"/>
        <v>AN$13</v>
      </c>
      <c r="AO1546" s="195" t="str">
        <f t="shared" si="1828"/>
        <v>AO$13</v>
      </c>
      <c r="AP1546" s="195" t="str">
        <f t="shared" si="1828"/>
        <v>AP$13</v>
      </c>
      <c r="AQ1546" s="195" t="str">
        <f t="shared" si="1828"/>
        <v>AQ$13</v>
      </c>
      <c r="AR1546" s="195" t="str">
        <f t="shared" si="1828"/>
        <v>AR$13</v>
      </c>
      <c r="AS1546" s="195" t="str">
        <f t="shared" si="1828"/>
        <v>AS$13</v>
      </c>
      <c r="AT1546" s="195" t="str">
        <f t="shared" si="1828"/>
        <v>AT$13</v>
      </c>
      <c r="AU1546" s="195" t="str">
        <f t="shared" si="1828"/>
        <v>AU$13</v>
      </c>
      <c r="AV1546" s="195" t="str">
        <f t="shared" si="1828"/>
        <v>AV$13</v>
      </c>
      <c r="AW1546" s="195" t="str">
        <f t="shared" si="1828"/>
        <v>AW$13</v>
      </c>
      <c r="AX1546" s="195" t="str">
        <f t="shared" si="1828"/>
        <v>AX$13</v>
      </c>
      <c r="AY1546" s="195" t="str">
        <f t="shared" ref="AY1546:CD1546" si="1829">AY$17</f>
        <v>AY$13</v>
      </c>
      <c r="AZ1546" s="195" t="str">
        <f t="shared" si="1829"/>
        <v>AZ$13</v>
      </c>
      <c r="BA1546" s="195" t="str">
        <f t="shared" si="1829"/>
        <v>BA$13</v>
      </c>
      <c r="BB1546" s="195" t="str">
        <f t="shared" si="1829"/>
        <v>BB$13</v>
      </c>
      <c r="BC1546" s="195" t="str">
        <f t="shared" si="1829"/>
        <v>BC$13</v>
      </c>
      <c r="BD1546" s="195" t="str">
        <f t="shared" si="1829"/>
        <v>BD$13</v>
      </c>
      <c r="BE1546" s="195" t="str">
        <f t="shared" si="1829"/>
        <v>BE$13</v>
      </c>
      <c r="BF1546" s="195" t="str">
        <f t="shared" si="1829"/>
        <v>BF$13</v>
      </c>
      <c r="BG1546" s="195" t="str">
        <f t="shared" si="1829"/>
        <v>BG$13</v>
      </c>
      <c r="BH1546" s="195" t="str">
        <f t="shared" si="1829"/>
        <v>BH$13</v>
      </c>
      <c r="BI1546" s="195" t="str">
        <f t="shared" si="1829"/>
        <v>BI$13</v>
      </c>
      <c r="BJ1546" s="195" t="str">
        <f t="shared" si="1829"/>
        <v>BJ$13</v>
      </c>
      <c r="BK1546" s="195" t="str">
        <f t="shared" si="1829"/>
        <v>BK$13</v>
      </c>
      <c r="BL1546" s="195" t="str">
        <f t="shared" si="1829"/>
        <v>BL$13</v>
      </c>
      <c r="BM1546" s="195" t="str">
        <f t="shared" si="1829"/>
        <v>BM$13</v>
      </c>
      <c r="BN1546" s="195" t="str">
        <f t="shared" si="1829"/>
        <v>BN$13</v>
      </c>
      <c r="BO1546" s="195" t="str">
        <f t="shared" si="1829"/>
        <v>BO$13</v>
      </c>
      <c r="BP1546" s="195" t="str">
        <f t="shared" si="1829"/>
        <v>BP$13</v>
      </c>
      <c r="BQ1546" s="195" t="str">
        <f t="shared" si="1829"/>
        <v>BQ$13</v>
      </c>
      <c r="BR1546" s="195" t="str">
        <f t="shared" si="1829"/>
        <v>BR$13</v>
      </c>
      <c r="BS1546" s="195" t="str">
        <f t="shared" si="1829"/>
        <v>BS$13</v>
      </c>
      <c r="BT1546" s="195" t="str">
        <f t="shared" si="1829"/>
        <v>BT$13</v>
      </c>
      <c r="BU1546" s="195" t="str">
        <f t="shared" si="1829"/>
        <v>BU$13</v>
      </c>
      <c r="BV1546" s="195" t="str">
        <f t="shared" si="1829"/>
        <v>BV$13</v>
      </c>
      <c r="BW1546" s="195" t="str">
        <f t="shared" si="1829"/>
        <v>BW$13</v>
      </c>
      <c r="BX1546" s="195" t="str">
        <f t="shared" si="1829"/>
        <v>BX$13</v>
      </c>
      <c r="BY1546" s="195" t="str">
        <f t="shared" si="1829"/>
        <v>BY$13</v>
      </c>
      <c r="BZ1546" s="195" t="str">
        <f t="shared" si="1829"/>
        <v>BZ$13</v>
      </c>
      <c r="CA1546" s="195" t="str">
        <f t="shared" si="1829"/>
        <v>CA$13</v>
      </c>
      <c r="CB1546" s="195" t="str">
        <f t="shared" si="1829"/>
        <v>CB$13</v>
      </c>
      <c r="CC1546" s="195" t="str">
        <f t="shared" si="1829"/>
        <v>CC$13</v>
      </c>
      <c r="CD1546" s="195" t="str">
        <f t="shared" si="1829"/>
        <v>CD$13</v>
      </c>
      <c r="CE1546" s="195" t="str">
        <f t="shared" ref="CE1546:CL1546" si="1830">CE$17</f>
        <v>CE$13</v>
      </c>
      <c r="CF1546" s="195" t="str">
        <f t="shared" si="1830"/>
        <v>CF$13</v>
      </c>
      <c r="CG1546" s="195" t="str">
        <f t="shared" si="1830"/>
        <v>CG$13</v>
      </c>
      <c r="CH1546" s="195" t="str">
        <f t="shared" si="1830"/>
        <v>CH$13</v>
      </c>
      <c r="CI1546" s="195" t="str">
        <f t="shared" si="1830"/>
        <v>CI$13</v>
      </c>
      <c r="CJ1546" s="195" t="str">
        <f t="shared" si="1830"/>
        <v>CJ$13</v>
      </c>
      <c r="CK1546" s="195" t="str">
        <f t="shared" si="1830"/>
        <v>CK$13</v>
      </c>
      <c r="CL1546" s="195" t="str">
        <f t="shared" si="1830"/>
        <v>CL$13</v>
      </c>
    </row>
    <row r="1547" spans="2:90" x14ac:dyDescent="0.4">
      <c r="B1547" s="171" t="s">
        <v>491</v>
      </c>
      <c r="E1547" s="8"/>
      <c r="H1547" s="196"/>
      <c r="I1547" s="197"/>
      <c r="J1547" s="197"/>
      <c r="K1547" s="198"/>
      <c r="L1547" s="198"/>
      <c r="M1547" s="198"/>
      <c r="N1547" s="198"/>
      <c r="O1547" s="198"/>
      <c r="P1547" s="198"/>
      <c r="R1547" s="198"/>
      <c r="S1547" s="186"/>
      <c r="T1547" s="186"/>
      <c r="U1547" s="186"/>
      <c r="V1547" s="186"/>
      <c r="W1547" s="186"/>
      <c r="X1547" s="186"/>
      <c r="Y1547" s="186"/>
      <c r="Z1547" s="186"/>
      <c r="AA1547" s="186"/>
      <c r="AB1547" s="186"/>
      <c r="AC1547" s="186"/>
      <c r="AD1547" s="186"/>
      <c r="AE1547" s="186"/>
      <c r="AF1547" s="186"/>
      <c r="AG1547" s="186"/>
      <c r="AH1547" s="186"/>
      <c r="AI1547" s="186"/>
      <c r="AJ1547" s="186"/>
      <c r="AK1547" s="186"/>
      <c r="AL1547" s="186"/>
      <c r="AM1547" s="186"/>
      <c r="AN1547" s="186"/>
      <c r="AO1547" s="186"/>
      <c r="AP1547" s="186"/>
      <c r="AQ1547" s="186"/>
      <c r="AR1547" s="186"/>
      <c r="AS1547" s="186"/>
      <c r="AT1547" s="186"/>
      <c r="AU1547" s="186"/>
      <c r="AV1547" s="186"/>
      <c r="AW1547" s="186"/>
      <c r="AX1547" s="186"/>
      <c r="AY1547" s="186"/>
      <c r="AZ1547" s="186"/>
      <c r="BA1547" s="186"/>
      <c r="BB1547" s="186"/>
      <c r="BC1547" s="186"/>
      <c r="BD1547" s="186"/>
      <c r="BE1547" s="186"/>
      <c r="BF1547" s="186"/>
      <c r="BG1547" s="186"/>
      <c r="BH1547" s="186"/>
      <c r="BI1547" s="186"/>
      <c r="BJ1547" s="186"/>
      <c r="BK1547" s="186"/>
      <c r="BL1547" s="186"/>
      <c r="BM1547" s="186"/>
      <c r="BN1547" s="186"/>
      <c r="BO1547" s="186"/>
      <c r="BP1547" s="186"/>
      <c r="BQ1547" s="186"/>
      <c r="BR1547" s="186"/>
      <c r="BS1547" s="186"/>
      <c r="BT1547" s="186"/>
      <c r="BU1547" s="186"/>
      <c r="BV1547" s="186"/>
      <c r="BW1547" s="186"/>
      <c r="BX1547" s="186"/>
      <c r="BY1547" s="186"/>
      <c r="BZ1547" s="186"/>
      <c r="CA1547" s="186"/>
      <c r="CB1547" s="186"/>
      <c r="CC1547" s="186"/>
      <c r="CD1547" s="186"/>
      <c r="CE1547" s="186"/>
      <c r="CF1547" s="186"/>
      <c r="CG1547" s="186"/>
      <c r="CH1547" s="186"/>
      <c r="CI1547" s="186"/>
      <c r="CJ1547" s="186"/>
      <c r="CK1547" s="186"/>
      <c r="CL1547" s="186"/>
    </row>
    <row r="1548" spans="2:90" x14ac:dyDescent="0.4">
      <c r="B1548" s="171" t="s">
        <v>505</v>
      </c>
      <c r="E1548" s="8"/>
      <c r="H1548" s="196"/>
      <c r="I1548" s="197"/>
      <c r="J1548" s="197"/>
      <c r="K1548" s="198"/>
      <c r="L1548" s="198"/>
      <c r="M1548" s="198"/>
      <c r="N1548" s="198"/>
      <c r="O1548" s="198"/>
      <c r="P1548" s="198"/>
      <c r="R1548" s="198"/>
      <c r="S1548" s="186"/>
      <c r="T1548" s="186"/>
      <c r="U1548" s="186"/>
      <c r="V1548" s="186"/>
      <c r="W1548" s="186"/>
      <c r="X1548" s="186"/>
      <c r="Y1548" s="186"/>
      <c r="Z1548" s="186"/>
      <c r="AA1548" s="186"/>
      <c r="AB1548" s="186"/>
      <c r="AC1548" s="186"/>
      <c r="AD1548" s="186"/>
      <c r="AE1548" s="186"/>
      <c r="AF1548" s="186"/>
      <c r="AG1548" s="186"/>
      <c r="AH1548" s="186"/>
      <c r="AI1548" s="186"/>
      <c r="AJ1548" s="186"/>
      <c r="AK1548" s="186"/>
      <c r="AL1548" s="186"/>
      <c r="AM1548" s="186"/>
      <c r="AN1548" s="186"/>
      <c r="AO1548" s="186"/>
      <c r="AP1548" s="186"/>
      <c r="AQ1548" s="186"/>
      <c r="AR1548" s="186"/>
      <c r="AS1548" s="186"/>
      <c r="AT1548" s="186"/>
      <c r="AU1548" s="186"/>
      <c r="AV1548" s="186"/>
      <c r="AW1548" s="186"/>
      <c r="AX1548" s="186"/>
      <c r="AY1548" s="186"/>
      <c r="AZ1548" s="186"/>
      <c r="BA1548" s="186"/>
      <c r="BB1548" s="186"/>
      <c r="BC1548" s="186"/>
      <c r="BD1548" s="186"/>
      <c r="BE1548" s="186"/>
      <c r="BF1548" s="186"/>
      <c r="BG1548" s="186"/>
      <c r="BH1548" s="186"/>
      <c r="BI1548" s="186"/>
      <c r="BJ1548" s="186"/>
      <c r="BK1548" s="186"/>
      <c r="BL1548" s="186"/>
      <c r="BM1548" s="186"/>
      <c r="BN1548" s="186"/>
      <c r="BO1548" s="186"/>
      <c r="BP1548" s="186"/>
      <c r="BQ1548" s="186"/>
      <c r="BR1548" s="186"/>
      <c r="BS1548" s="186"/>
      <c r="BT1548" s="186"/>
      <c r="BU1548" s="186"/>
      <c r="BV1548" s="186"/>
      <c r="BW1548" s="186"/>
      <c r="BX1548" s="186"/>
      <c r="BY1548" s="186"/>
      <c r="BZ1548" s="186"/>
      <c r="CA1548" s="186"/>
      <c r="CB1548" s="186"/>
      <c r="CC1548" s="186"/>
      <c r="CD1548" s="186"/>
      <c r="CE1548" s="186"/>
      <c r="CF1548" s="186"/>
      <c r="CG1548" s="186"/>
      <c r="CH1548" s="186"/>
      <c r="CI1548" s="186"/>
      <c r="CJ1548" s="186"/>
      <c r="CK1548" s="186"/>
      <c r="CL1548" s="186"/>
    </row>
    <row r="1549" spans="2:90" x14ac:dyDescent="0.4">
      <c r="B1549" s="171" t="s">
        <v>463</v>
      </c>
      <c r="E1549" s="8"/>
      <c r="H1549" s="196"/>
      <c r="I1549" s="197"/>
      <c r="J1549" s="197"/>
      <c r="K1549" s="198"/>
      <c r="L1549" s="198"/>
      <c r="M1549" s="198"/>
      <c r="N1549" s="198"/>
      <c r="O1549" s="198"/>
      <c r="P1549" s="198"/>
      <c r="R1549" s="198"/>
      <c r="S1549" s="186" t="str">
        <f t="shared" ref="S1549:AX1549" si="1831">S$18</f>
        <v>S$14</v>
      </c>
      <c r="T1549" s="186" t="str">
        <f t="shared" si="1831"/>
        <v>T$14</v>
      </c>
      <c r="U1549" s="186" t="str">
        <f t="shared" si="1831"/>
        <v>U$14</v>
      </c>
      <c r="V1549" s="186" t="str">
        <f t="shared" si="1831"/>
        <v>V$14</v>
      </c>
      <c r="W1549" s="186" t="str">
        <f t="shared" si="1831"/>
        <v>W$14</v>
      </c>
      <c r="X1549" s="186" t="str">
        <f t="shared" si="1831"/>
        <v>X$14</v>
      </c>
      <c r="Y1549" s="186" t="str">
        <f t="shared" si="1831"/>
        <v>Y$14</v>
      </c>
      <c r="Z1549" s="186" t="str">
        <f t="shared" si="1831"/>
        <v>Z$14</v>
      </c>
      <c r="AA1549" s="186" t="str">
        <f t="shared" si="1831"/>
        <v>AA$14</v>
      </c>
      <c r="AB1549" s="186" t="str">
        <f t="shared" si="1831"/>
        <v>AB$14</v>
      </c>
      <c r="AC1549" s="186" t="str">
        <f t="shared" si="1831"/>
        <v>AC$14</v>
      </c>
      <c r="AD1549" s="186" t="str">
        <f t="shared" si="1831"/>
        <v>AD$14</v>
      </c>
      <c r="AE1549" s="186" t="str">
        <f t="shared" si="1831"/>
        <v>AE$14</v>
      </c>
      <c r="AF1549" s="186" t="str">
        <f t="shared" si="1831"/>
        <v>AF$14</v>
      </c>
      <c r="AG1549" s="186" t="str">
        <f t="shared" si="1831"/>
        <v>AG$14</v>
      </c>
      <c r="AH1549" s="186" t="str">
        <f t="shared" si="1831"/>
        <v>AH$14</v>
      </c>
      <c r="AI1549" s="186" t="str">
        <f t="shared" si="1831"/>
        <v>AI$14</v>
      </c>
      <c r="AJ1549" s="186" t="str">
        <f t="shared" si="1831"/>
        <v>AJ$14</v>
      </c>
      <c r="AK1549" s="186" t="str">
        <f t="shared" si="1831"/>
        <v>AK$14</v>
      </c>
      <c r="AL1549" s="186" t="str">
        <f t="shared" si="1831"/>
        <v>AL$14</v>
      </c>
      <c r="AM1549" s="186" t="str">
        <f t="shared" si="1831"/>
        <v>AM$14</v>
      </c>
      <c r="AN1549" s="186" t="str">
        <f t="shared" si="1831"/>
        <v>AN$14</v>
      </c>
      <c r="AO1549" s="186" t="str">
        <f t="shared" si="1831"/>
        <v>AO$14</v>
      </c>
      <c r="AP1549" s="186" t="str">
        <f t="shared" si="1831"/>
        <v>AP$14</v>
      </c>
      <c r="AQ1549" s="186" t="str">
        <f t="shared" si="1831"/>
        <v>AQ$14</v>
      </c>
      <c r="AR1549" s="186" t="str">
        <f t="shared" si="1831"/>
        <v>AR$14</v>
      </c>
      <c r="AS1549" s="186" t="str">
        <f t="shared" si="1831"/>
        <v>AS$14</v>
      </c>
      <c r="AT1549" s="186" t="str">
        <f t="shared" si="1831"/>
        <v>AT$14</v>
      </c>
      <c r="AU1549" s="186" t="str">
        <f t="shared" si="1831"/>
        <v>AU$14</v>
      </c>
      <c r="AV1549" s="186" t="str">
        <f t="shared" si="1831"/>
        <v>AV$14</v>
      </c>
      <c r="AW1549" s="186" t="str">
        <f t="shared" si="1831"/>
        <v>AW$14</v>
      </c>
      <c r="AX1549" s="186" t="str">
        <f t="shared" si="1831"/>
        <v>AX$14</v>
      </c>
      <c r="AY1549" s="186" t="str">
        <f t="shared" ref="AY1549:CD1549" si="1832">AY$18</f>
        <v>AY$14</v>
      </c>
      <c r="AZ1549" s="186" t="str">
        <f t="shared" si="1832"/>
        <v>AZ$14</v>
      </c>
      <c r="BA1549" s="186" t="str">
        <f t="shared" si="1832"/>
        <v>BA$14</v>
      </c>
      <c r="BB1549" s="186" t="str">
        <f t="shared" si="1832"/>
        <v>BB$14</v>
      </c>
      <c r="BC1549" s="186" t="str">
        <f t="shared" si="1832"/>
        <v>BC$14</v>
      </c>
      <c r="BD1549" s="186" t="str">
        <f t="shared" si="1832"/>
        <v>BD$14</v>
      </c>
      <c r="BE1549" s="186" t="str">
        <f t="shared" si="1832"/>
        <v>BE$14</v>
      </c>
      <c r="BF1549" s="186" t="str">
        <f t="shared" si="1832"/>
        <v>BF$14</v>
      </c>
      <c r="BG1549" s="186" t="str">
        <f t="shared" si="1832"/>
        <v>BG$14</v>
      </c>
      <c r="BH1549" s="186" t="str">
        <f t="shared" si="1832"/>
        <v>BH$14</v>
      </c>
      <c r="BI1549" s="186" t="str">
        <f t="shared" si="1832"/>
        <v>BI$14</v>
      </c>
      <c r="BJ1549" s="186" t="str">
        <f t="shared" si="1832"/>
        <v>BJ$14</v>
      </c>
      <c r="BK1549" s="186" t="str">
        <f t="shared" si="1832"/>
        <v>BK$14</v>
      </c>
      <c r="BL1549" s="186" t="str">
        <f t="shared" si="1832"/>
        <v>BL$14</v>
      </c>
      <c r="BM1549" s="186" t="str">
        <f t="shared" si="1832"/>
        <v>BM$14</v>
      </c>
      <c r="BN1549" s="186" t="str">
        <f t="shared" si="1832"/>
        <v>BN$14</v>
      </c>
      <c r="BO1549" s="186" t="str">
        <f t="shared" si="1832"/>
        <v>BO$14</v>
      </c>
      <c r="BP1549" s="186" t="str">
        <f t="shared" si="1832"/>
        <v>BP$14</v>
      </c>
      <c r="BQ1549" s="186" t="str">
        <f t="shared" si="1832"/>
        <v>BQ$14</v>
      </c>
      <c r="BR1549" s="186" t="str">
        <f t="shared" si="1832"/>
        <v>BR$14</v>
      </c>
      <c r="BS1549" s="186" t="str">
        <f t="shared" si="1832"/>
        <v>BS$14</v>
      </c>
      <c r="BT1549" s="186" t="str">
        <f t="shared" si="1832"/>
        <v>BT$14</v>
      </c>
      <c r="BU1549" s="186" t="str">
        <f t="shared" si="1832"/>
        <v>BU$14</v>
      </c>
      <c r="BV1549" s="186" t="str">
        <f t="shared" si="1832"/>
        <v>BV$14</v>
      </c>
      <c r="BW1549" s="186" t="str">
        <f t="shared" si="1832"/>
        <v>BW$14</v>
      </c>
      <c r="BX1549" s="186" t="str">
        <f t="shared" si="1832"/>
        <v>BX$14</v>
      </c>
      <c r="BY1549" s="186" t="str">
        <f t="shared" si="1832"/>
        <v>BY$14</v>
      </c>
      <c r="BZ1549" s="186" t="str">
        <f t="shared" si="1832"/>
        <v>BZ$14</v>
      </c>
      <c r="CA1549" s="186" t="str">
        <f t="shared" si="1832"/>
        <v>CA$14</v>
      </c>
      <c r="CB1549" s="186" t="str">
        <f t="shared" si="1832"/>
        <v>CB$14</v>
      </c>
      <c r="CC1549" s="186" t="str">
        <f t="shared" si="1832"/>
        <v>CC$14</v>
      </c>
      <c r="CD1549" s="186" t="str">
        <f t="shared" si="1832"/>
        <v>CD$14</v>
      </c>
      <c r="CE1549" s="186" t="str">
        <f t="shared" ref="CE1549:CL1549" si="1833">CE$18</f>
        <v>CE$14</v>
      </c>
      <c r="CF1549" s="186" t="str">
        <f t="shared" si="1833"/>
        <v>CF$14</v>
      </c>
      <c r="CG1549" s="186" t="str">
        <f t="shared" si="1833"/>
        <v>CG$14</v>
      </c>
      <c r="CH1549" s="186" t="str">
        <f t="shared" si="1833"/>
        <v>CH$14</v>
      </c>
      <c r="CI1549" s="186" t="str">
        <f t="shared" si="1833"/>
        <v>CI$14</v>
      </c>
      <c r="CJ1549" s="186" t="str">
        <f t="shared" si="1833"/>
        <v>CJ$14</v>
      </c>
      <c r="CK1549" s="186" t="str">
        <f t="shared" si="1833"/>
        <v>CK$14</v>
      </c>
      <c r="CL1549" s="186" t="str">
        <f t="shared" si="1833"/>
        <v>CL$14</v>
      </c>
    </row>
    <row r="1550" spans="2:90" x14ac:dyDescent="0.4">
      <c r="B1550" s="171" t="s">
        <v>464</v>
      </c>
      <c r="E1550" s="8"/>
      <c r="H1550" s="196"/>
      <c r="I1550" s="197"/>
      <c r="J1550" s="197"/>
      <c r="K1550" s="198"/>
      <c r="L1550" s="198"/>
      <c r="M1550" s="198"/>
      <c r="N1550" s="198"/>
      <c r="O1550" s="198"/>
      <c r="P1550" s="198"/>
      <c r="R1550" s="198"/>
      <c r="S1550" s="186" t="str">
        <f t="shared" ref="S1550:AX1550" si="1834">S$19</f>
        <v>S$15</v>
      </c>
      <c r="T1550" s="186" t="str">
        <f t="shared" si="1834"/>
        <v>T$15</v>
      </c>
      <c r="U1550" s="186" t="str">
        <f t="shared" si="1834"/>
        <v>U$15</v>
      </c>
      <c r="V1550" s="186" t="str">
        <f t="shared" si="1834"/>
        <v>V$15</v>
      </c>
      <c r="W1550" s="186" t="str">
        <f t="shared" si="1834"/>
        <v>W$15</v>
      </c>
      <c r="X1550" s="186" t="str">
        <f t="shared" si="1834"/>
        <v>X$15</v>
      </c>
      <c r="Y1550" s="186" t="str">
        <f t="shared" si="1834"/>
        <v>Y$15</v>
      </c>
      <c r="Z1550" s="186" t="str">
        <f t="shared" si="1834"/>
        <v>Z$15</v>
      </c>
      <c r="AA1550" s="186" t="str">
        <f t="shared" si="1834"/>
        <v>AA$15</v>
      </c>
      <c r="AB1550" s="186" t="str">
        <f t="shared" si="1834"/>
        <v>AB$15</v>
      </c>
      <c r="AC1550" s="186" t="str">
        <f t="shared" si="1834"/>
        <v>AC$15</v>
      </c>
      <c r="AD1550" s="186" t="str">
        <f t="shared" si="1834"/>
        <v>AD$15</v>
      </c>
      <c r="AE1550" s="186" t="str">
        <f t="shared" si="1834"/>
        <v>AE$15</v>
      </c>
      <c r="AF1550" s="186" t="str">
        <f t="shared" si="1834"/>
        <v>AF$15</v>
      </c>
      <c r="AG1550" s="186" t="str">
        <f t="shared" si="1834"/>
        <v>AG$15</v>
      </c>
      <c r="AH1550" s="186" t="str">
        <f t="shared" si="1834"/>
        <v>AH$15</v>
      </c>
      <c r="AI1550" s="186" t="str">
        <f t="shared" si="1834"/>
        <v>AI$15</v>
      </c>
      <c r="AJ1550" s="186" t="str">
        <f t="shared" si="1834"/>
        <v>AJ$15</v>
      </c>
      <c r="AK1550" s="186" t="str">
        <f t="shared" si="1834"/>
        <v>AK$15</v>
      </c>
      <c r="AL1550" s="186" t="str">
        <f t="shared" si="1834"/>
        <v>AL$15</v>
      </c>
      <c r="AM1550" s="186" t="str">
        <f t="shared" si="1834"/>
        <v>AM$15</v>
      </c>
      <c r="AN1550" s="186" t="str">
        <f t="shared" si="1834"/>
        <v>AN$15</v>
      </c>
      <c r="AO1550" s="186" t="str">
        <f t="shared" si="1834"/>
        <v>AO$15</v>
      </c>
      <c r="AP1550" s="186" t="str">
        <f t="shared" si="1834"/>
        <v>AP$15</v>
      </c>
      <c r="AQ1550" s="186" t="str">
        <f t="shared" si="1834"/>
        <v>AQ$15</v>
      </c>
      <c r="AR1550" s="186" t="str">
        <f t="shared" si="1834"/>
        <v>AR$15</v>
      </c>
      <c r="AS1550" s="186" t="str">
        <f t="shared" si="1834"/>
        <v>AS$15</v>
      </c>
      <c r="AT1550" s="186" t="str">
        <f t="shared" si="1834"/>
        <v>AT$15</v>
      </c>
      <c r="AU1550" s="186" t="str">
        <f t="shared" si="1834"/>
        <v>AU$15</v>
      </c>
      <c r="AV1550" s="186" t="str">
        <f t="shared" si="1834"/>
        <v>AV$15</v>
      </c>
      <c r="AW1550" s="186" t="str">
        <f t="shared" si="1834"/>
        <v>AW$15</v>
      </c>
      <c r="AX1550" s="186" t="str">
        <f t="shared" si="1834"/>
        <v>AX$15</v>
      </c>
      <c r="AY1550" s="186" t="str">
        <f t="shared" ref="AY1550:CD1550" si="1835">AY$19</f>
        <v>AY$15</v>
      </c>
      <c r="AZ1550" s="186" t="str">
        <f t="shared" si="1835"/>
        <v>AZ$15</v>
      </c>
      <c r="BA1550" s="186" t="str">
        <f t="shared" si="1835"/>
        <v>BA$15</v>
      </c>
      <c r="BB1550" s="186" t="str">
        <f t="shared" si="1835"/>
        <v>BB$15</v>
      </c>
      <c r="BC1550" s="186" t="str">
        <f t="shared" si="1835"/>
        <v>BC$15</v>
      </c>
      <c r="BD1550" s="186" t="str">
        <f t="shared" si="1835"/>
        <v>BD$15</v>
      </c>
      <c r="BE1550" s="186" t="str">
        <f t="shared" si="1835"/>
        <v>BE$15</v>
      </c>
      <c r="BF1550" s="186" t="str">
        <f t="shared" si="1835"/>
        <v>BF$15</v>
      </c>
      <c r="BG1550" s="186" t="str">
        <f t="shared" si="1835"/>
        <v>BG$15</v>
      </c>
      <c r="BH1550" s="186" t="str">
        <f t="shared" si="1835"/>
        <v>BH$15</v>
      </c>
      <c r="BI1550" s="186" t="str">
        <f t="shared" si="1835"/>
        <v>BI$15</v>
      </c>
      <c r="BJ1550" s="186" t="str">
        <f t="shared" si="1835"/>
        <v>BJ$15</v>
      </c>
      <c r="BK1550" s="186" t="str">
        <f t="shared" si="1835"/>
        <v>BK$15</v>
      </c>
      <c r="BL1550" s="186" t="str">
        <f t="shared" si="1835"/>
        <v>BL$15</v>
      </c>
      <c r="BM1550" s="186" t="str">
        <f t="shared" si="1835"/>
        <v>BM$15</v>
      </c>
      <c r="BN1550" s="186" t="str">
        <f t="shared" si="1835"/>
        <v>BN$15</v>
      </c>
      <c r="BO1550" s="186" t="str">
        <f t="shared" si="1835"/>
        <v>BO$15</v>
      </c>
      <c r="BP1550" s="186" t="str">
        <f t="shared" si="1835"/>
        <v>BP$15</v>
      </c>
      <c r="BQ1550" s="186" t="str">
        <f t="shared" si="1835"/>
        <v>BQ$15</v>
      </c>
      <c r="BR1550" s="186" t="str">
        <f t="shared" si="1835"/>
        <v>BR$15</v>
      </c>
      <c r="BS1550" s="186" t="str">
        <f t="shared" si="1835"/>
        <v>BS$15</v>
      </c>
      <c r="BT1550" s="186" t="str">
        <f t="shared" si="1835"/>
        <v>BT$15</v>
      </c>
      <c r="BU1550" s="186" t="str">
        <f t="shared" si="1835"/>
        <v>BU$15</v>
      </c>
      <c r="BV1550" s="186" t="str">
        <f t="shared" si="1835"/>
        <v>BV$15</v>
      </c>
      <c r="BW1550" s="186" t="str">
        <f t="shared" si="1835"/>
        <v>BW$15</v>
      </c>
      <c r="BX1550" s="186" t="str">
        <f t="shared" si="1835"/>
        <v>BX$15</v>
      </c>
      <c r="BY1550" s="186" t="str">
        <f t="shared" si="1835"/>
        <v>BY$15</v>
      </c>
      <c r="BZ1550" s="186" t="str">
        <f t="shared" si="1835"/>
        <v>BZ$15</v>
      </c>
      <c r="CA1550" s="186" t="str">
        <f t="shared" si="1835"/>
        <v>CA$15</v>
      </c>
      <c r="CB1550" s="186" t="str">
        <f t="shared" si="1835"/>
        <v>CB$15</v>
      </c>
      <c r="CC1550" s="186" t="str">
        <f t="shared" si="1835"/>
        <v>CC$15</v>
      </c>
      <c r="CD1550" s="186" t="str">
        <f t="shared" si="1835"/>
        <v>CD$15</v>
      </c>
      <c r="CE1550" s="186" t="str">
        <f t="shared" ref="CE1550:CL1550" si="1836">CE$19</f>
        <v>CE$15</v>
      </c>
      <c r="CF1550" s="186" t="str">
        <f t="shared" si="1836"/>
        <v>CF$15</v>
      </c>
      <c r="CG1550" s="186" t="str">
        <f t="shared" si="1836"/>
        <v>CG$15</v>
      </c>
      <c r="CH1550" s="186" t="str">
        <f t="shared" si="1836"/>
        <v>CH$15</v>
      </c>
      <c r="CI1550" s="186" t="str">
        <f t="shared" si="1836"/>
        <v>CI$15</v>
      </c>
      <c r="CJ1550" s="186" t="str">
        <f t="shared" si="1836"/>
        <v>CJ$15</v>
      </c>
      <c r="CK1550" s="186" t="str">
        <f t="shared" si="1836"/>
        <v>CK$15</v>
      </c>
      <c r="CL1550" s="186" t="str">
        <f t="shared" si="1836"/>
        <v>CL$15</v>
      </c>
    </row>
    <row r="1551" spans="2:90" x14ac:dyDescent="0.4">
      <c r="B1551" s="70" t="s">
        <v>297</v>
      </c>
      <c r="C1551" s="31"/>
      <c r="D1551" t="s">
        <v>851</v>
      </c>
      <c r="E1551" s="8" t="str">
        <f t="shared" ref="E1551:E1574" si="1837">ROW()&amp;" "&amp;D1551</f>
        <v>1551 DTERMY-S</v>
      </c>
      <c r="F1551" t="s">
        <v>350</v>
      </c>
      <c r="G1551" s="31" t="s">
        <v>243</v>
      </c>
      <c r="H1551" s="48"/>
      <c r="I1551" s="285"/>
      <c r="J1551" s="285"/>
      <c r="K1551" s="48"/>
      <c r="L1551" s="48"/>
      <c r="M1551" s="48"/>
      <c r="N1551" s="48"/>
      <c r="O1551" s="48"/>
      <c r="P1551" s="48"/>
      <c r="R1551" s="70"/>
      <c r="S1551" s="286"/>
      <c r="T1551" s="286"/>
      <c r="U1551" s="286"/>
      <c r="V1551" s="286"/>
      <c r="W1551" s="286"/>
      <c r="X1551" s="286"/>
      <c r="Y1551" s="286"/>
      <c r="Z1551" s="286"/>
      <c r="AA1551" s="286"/>
      <c r="AB1551" s="286"/>
      <c r="AC1551" s="286"/>
      <c r="AD1551" s="286"/>
      <c r="AE1551" s="286"/>
      <c r="AF1551" s="286"/>
      <c r="AG1551" s="286"/>
      <c r="AH1551" s="286"/>
      <c r="AI1551" s="286"/>
      <c r="AJ1551" s="286"/>
      <c r="AK1551" s="286"/>
      <c r="AL1551" s="286"/>
      <c r="AM1551" s="286"/>
      <c r="AN1551" s="286"/>
      <c r="AO1551" s="286"/>
      <c r="AP1551" s="286"/>
      <c r="AQ1551" s="286"/>
      <c r="AR1551" s="286"/>
      <c r="AS1551" s="286"/>
      <c r="AT1551" s="286"/>
      <c r="AU1551" s="286"/>
      <c r="AV1551" s="286"/>
      <c r="AW1551" s="286"/>
      <c r="AX1551" s="286"/>
      <c r="AY1551" s="286"/>
      <c r="AZ1551" s="286"/>
      <c r="BA1551" s="286"/>
      <c r="BB1551" s="286"/>
      <c r="BC1551" s="286"/>
      <c r="BD1551" s="286"/>
      <c r="BE1551" s="286"/>
      <c r="BF1551" s="286"/>
      <c r="BG1551" s="286"/>
      <c r="BH1551" s="286"/>
      <c r="BI1551" s="286"/>
      <c r="BJ1551" s="286"/>
      <c r="BK1551" s="286"/>
      <c r="BL1551" s="286"/>
      <c r="BM1551" s="286"/>
      <c r="BN1551" s="286"/>
      <c r="BO1551" s="286"/>
      <c r="BP1551" s="286"/>
      <c r="BQ1551" s="286"/>
      <c r="BR1551" s="286"/>
      <c r="BS1551" s="286"/>
      <c r="BT1551" s="286"/>
      <c r="BU1551" s="286"/>
      <c r="BV1551" s="286"/>
      <c r="BW1551" s="286"/>
      <c r="BX1551" s="286"/>
      <c r="BY1551" s="286"/>
      <c r="BZ1551" s="286"/>
      <c r="CA1551" s="286"/>
      <c r="CB1551" s="286"/>
      <c r="CC1551" s="286"/>
      <c r="CD1551" s="286"/>
      <c r="CE1551" s="286"/>
      <c r="CF1551" s="286"/>
      <c r="CG1551" s="286"/>
      <c r="CH1551" s="286"/>
      <c r="CI1551" s="286"/>
      <c r="CJ1551" s="286"/>
      <c r="CK1551" s="286"/>
      <c r="CL1551" s="286"/>
    </row>
    <row r="1552" spans="2:90" x14ac:dyDescent="0.4">
      <c r="B1552" s="95" t="str">
        <f>"Assumptions - "&amp;B1551</f>
        <v>Assumptions - Rolling fixed term debt - multiple borrowings w/ annual control:</v>
      </c>
      <c r="D1552" t="s">
        <v>851</v>
      </c>
      <c r="E1552" t="str">
        <f t="shared" si="1837"/>
        <v>1552 DTERMY-S</v>
      </c>
      <c r="G1552" t="str">
        <f>E1552</f>
        <v>1552 DTERMY-S</v>
      </c>
      <c r="I1552"/>
      <c r="J1552"/>
      <c r="R1552"/>
      <c r="S1552"/>
      <c r="T1552"/>
      <c r="U1552"/>
      <c r="V1552"/>
      <c r="W1552"/>
      <c r="X1552"/>
      <c r="Y1552"/>
      <c r="Z1552"/>
      <c r="AA1552"/>
      <c r="AB1552"/>
      <c r="AC1552"/>
      <c r="AD1552"/>
      <c r="AE1552"/>
      <c r="AF1552"/>
      <c r="AG1552"/>
      <c r="AH1552"/>
      <c r="AI1552"/>
      <c r="AJ1552"/>
      <c r="AK1552"/>
      <c r="AL1552"/>
      <c r="AM1552"/>
      <c r="AN1552"/>
      <c r="AO1552"/>
      <c r="AP1552"/>
      <c r="AQ1552"/>
      <c r="AR1552"/>
      <c r="AS1552"/>
      <c r="AT1552"/>
      <c r="AU1552"/>
      <c r="AV1552"/>
      <c r="AW1552"/>
      <c r="AX1552"/>
      <c r="AY1552"/>
      <c r="AZ1552"/>
      <c r="BA1552"/>
      <c r="BB1552"/>
      <c r="BC1552"/>
      <c r="BD1552"/>
      <c r="BE1552"/>
      <c r="BF1552"/>
      <c r="BG1552"/>
      <c r="BH1552"/>
      <c r="BI1552"/>
      <c r="BJ1552"/>
      <c r="BK1552"/>
      <c r="BL1552"/>
      <c r="BM1552"/>
      <c r="BN1552"/>
      <c r="BO1552"/>
      <c r="BP1552"/>
      <c r="BQ1552"/>
      <c r="BR1552"/>
      <c r="BS1552"/>
      <c r="BT1552"/>
      <c r="BU1552"/>
      <c r="BV1552"/>
      <c r="BW1552"/>
      <c r="BX1552"/>
      <c r="BY1552"/>
      <c r="BZ1552"/>
      <c r="CA1552"/>
      <c r="CB1552"/>
      <c r="CC1552"/>
      <c r="CD1552"/>
      <c r="CE1552"/>
      <c r="CF1552"/>
      <c r="CG1552"/>
      <c r="CH1552"/>
      <c r="CI1552"/>
      <c r="CJ1552"/>
      <c r="CK1552"/>
      <c r="CL1552"/>
    </row>
    <row r="1553" spans="2:90" x14ac:dyDescent="0.4">
      <c r="B1553" s="155" t="s">
        <v>287</v>
      </c>
      <c r="D1553" t="s">
        <v>851</v>
      </c>
      <c r="E1553" t="str">
        <f t="shared" si="1837"/>
        <v>1553 DTERMY-S</v>
      </c>
      <c r="F1553" s="31"/>
      <c r="G1553" t="str">
        <f>E1553</f>
        <v>1553 DTERMY-S</v>
      </c>
      <c r="H1553" s="57">
        <v>4</v>
      </c>
      <c r="I1553" s="31"/>
      <c r="J1553" s="31"/>
      <c r="K1553" s="31"/>
      <c r="L1553" s="31"/>
      <c r="M1553" s="31"/>
      <c r="N1553" s="31"/>
      <c r="O1553" s="31"/>
      <c r="P1553" s="31"/>
      <c r="R1553" s="31"/>
      <c r="S1553" s="73"/>
      <c r="T1553" s="73"/>
      <c r="U1553" s="73"/>
      <c r="V1553" s="73"/>
      <c r="W1553" s="73"/>
      <c r="X1553" s="73"/>
      <c r="Y1553" s="73"/>
      <c r="Z1553" s="73"/>
      <c r="AA1553" s="73"/>
      <c r="AB1553" s="73"/>
      <c r="AC1553" s="73"/>
      <c r="AD1553" s="73"/>
      <c r="AE1553" s="73"/>
      <c r="AF1553" s="73"/>
      <c r="AG1553" s="73"/>
      <c r="AH1553" s="73"/>
      <c r="AI1553" s="73"/>
      <c r="AJ1553" s="73"/>
      <c r="AK1553" s="73"/>
      <c r="AL1553" s="73"/>
      <c r="AM1553" s="73"/>
      <c r="AN1553" s="73"/>
      <c r="AO1553" s="73"/>
      <c r="AP1553" s="73"/>
      <c r="AQ1553" s="73"/>
      <c r="AR1553" s="73"/>
      <c r="AS1553" s="73"/>
      <c r="AT1553" s="73"/>
      <c r="AU1553" s="73"/>
      <c r="AV1553" s="73"/>
      <c r="AW1553" s="73"/>
      <c r="AX1553" s="73"/>
      <c r="AY1553" s="73"/>
      <c r="AZ1553" s="73"/>
      <c r="BA1553" s="73"/>
      <c r="BB1553" s="73"/>
      <c r="BC1553" s="73"/>
      <c r="BD1553" s="73"/>
      <c r="BE1553" s="73"/>
      <c r="BF1553" s="73"/>
      <c r="BG1553" s="73"/>
      <c r="BH1553" s="73"/>
      <c r="BI1553" s="73"/>
      <c r="BJ1553" s="73"/>
      <c r="BK1553" s="73"/>
      <c r="BL1553" s="73"/>
      <c r="BM1553" s="73"/>
      <c r="BN1553" s="73"/>
      <c r="BO1553" s="73"/>
      <c r="BP1553" s="73"/>
      <c r="BQ1553" s="73"/>
      <c r="BR1553" s="73"/>
      <c r="BS1553" s="73"/>
      <c r="BT1553" s="73"/>
      <c r="BU1553" s="73"/>
      <c r="BV1553" s="73"/>
      <c r="BW1553" s="73"/>
      <c r="BX1553" s="73"/>
      <c r="BY1553" s="73"/>
      <c r="BZ1553" s="73"/>
      <c r="CA1553" s="73"/>
      <c r="CB1553" s="73"/>
      <c r="CC1553" s="73"/>
      <c r="CD1553" s="73"/>
      <c r="CE1553" s="73"/>
      <c r="CF1553" s="73"/>
      <c r="CG1553" s="73"/>
      <c r="CH1553" s="73"/>
      <c r="CI1553" s="73"/>
      <c r="CJ1553" s="73"/>
      <c r="CK1553" s="73"/>
      <c r="CL1553" s="73"/>
    </row>
    <row r="1554" spans="2:90" x14ac:dyDescent="0.4">
      <c r="B1554" s="155" t="s">
        <v>294</v>
      </c>
      <c r="D1554" t="s">
        <v>851</v>
      </c>
      <c r="E1554" t="str">
        <f t="shared" si="1837"/>
        <v>1554 DTERMY-S</v>
      </c>
      <c r="F1554" s="31"/>
      <c r="G1554" t="str">
        <f>E1554</f>
        <v>1554 DTERMY-S</v>
      </c>
      <c r="H1554" s="57">
        <v>3</v>
      </c>
      <c r="I1554" s="31"/>
      <c r="J1554" s="31"/>
      <c r="K1554" s="31"/>
      <c r="L1554" s="31"/>
      <c r="M1554" s="31"/>
      <c r="N1554" s="31"/>
      <c r="O1554" s="31"/>
      <c r="P1554" s="31"/>
      <c r="R1554" s="31"/>
      <c r="S1554" s="73"/>
      <c r="T1554" s="73"/>
      <c r="U1554" s="73"/>
      <c r="V1554" s="73"/>
      <c r="W1554" s="73"/>
      <c r="X1554" s="73"/>
      <c r="Y1554" s="73"/>
      <c r="Z1554" s="73"/>
      <c r="AA1554" s="73"/>
      <c r="AB1554" s="73"/>
      <c r="AC1554" s="73"/>
      <c r="AD1554" s="73"/>
      <c r="AE1554" s="73"/>
      <c r="AF1554" s="73"/>
      <c r="AG1554" s="73"/>
      <c r="AH1554" s="73"/>
      <c r="AI1554" s="73"/>
      <c r="AJ1554" s="73"/>
      <c r="AK1554" s="73"/>
      <c r="AL1554" s="73"/>
      <c r="AM1554" s="73"/>
      <c r="AN1554" s="73"/>
      <c r="AO1554" s="73"/>
      <c r="AP1554" s="73"/>
      <c r="AQ1554" s="73"/>
      <c r="AR1554" s="73"/>
      <c r="AS1554" s="73"/>
      <c r="AT1554" s="73"/>
      <c r="AU1554" s="73"/>
      <c r="AV1554" s="73"/>
      <c r="AW1554" s="73"/>
      <c r="AX1554" s="73"/>
      <c r="AY1554" s="73"/>
      <c r="AZ1554" s="73"/>
      <c r="BA1554" s="73"/>
      <c r="BB1554" s="73"/>
      <c r="BC1554" s="73"/>
      <c r="BD1554" s="73"/>
      <c r="BE1554" s="73"/>
      <c r="BF1554" s="73"/>
      <c r="BG1554" s="73"/>
      <c r="BH1554" s="73"/>
      <c r="BI1554" s="73"/>
      <c r="BJ1554" s="73"/>
      <c r="BK1554" s="73"/>
      <c r="BL1554" s="73"/>
      <c r="BM1554" s="73"/>
      <c r="BN1554" s="73"/>
      <c r="BO1554" s="73"/>
      <c r="BP1554" s="73"/>
      <c r="BQ1554" s="73"/>
      <c r="BR1554" s="73"/>
      <c r="BS1554" s="73"/>
      <c r="BT1554" s="73"/>
      <c r="BU1554" s="73"/>
      <c r="BV1554" s="73"/>
      <c r="BW1554" s="73"/>
      <c r="BX1554" s="73"/>
      <c r="BY1554" s="73"/>
      <c r="BZ1554" s="73"/>
      <c r="CA1554" s="73"/>
      <c r="CB1554" s="73"/>
      <c r="CC1554" s="73"/>
      <c r="CD1554" s="73"/>
      <c r="CE1554" s="73"/>
      <c r="CF1554" s="73"/>
      <c r="CG1554" s="73"/>
      <c r="CH1554" s="73"/>
      <c r="CI1554" s="73"/>
      <c r="CJ1554" s="73"/>
      <c r="CK1554" s="73"/>
      <c r="CL1554" s="73"/>
    </row>
    <row r="1555" spans="2:90" x14ac:dyDescent="0.4">
      <c r="B1555" s="155" t="s">
        <v>288</v>
      </c>
      <c r="D1555" t="s">
        <v>851</v>
      </c>
      <c r="E1555" t="str">
        <f t="shared" si="1837"/>
        <v>1555 DTERMY-S</v>
      </c>
      <c r="F1555" s="31"/>
      <c r="G1555" t="str">
        <f>E1555</f>
        <v>1555 DTERMY-S</v>
      </c>
      <c r="H1555" s="59">
        <v>0.1</v>
      </c>
      <c r="I1555" s="31"/>
      <c r="J1555" s="31"/>
      <c r="K1555" s="31"/>
      <c r="L1555" s="31"/>
      <c r="M1555" s="31"/>
      <c r="N1555" s="31"/>
      <c r="O1555" s="31"/>
      <c r="P1555" s="31"/>
      <c r="R1555" s="31"/>
      <c r="S1555" s="73"/>
      <c r="T1555" s="73"/>
      <c r="U1555" s="73"/>
      <c r="V1555" s="73"/>
      <c r="W1555" s="73"/>
      <c r="X1555" s="73"/>
      <c r="Y1555" s="73"/>
      <c r="Z1555" s="73"/>
      <c r="AA1555" s="73"/>
      <c r="AB1555" s="73"/>
      <c r="AC1555" s="73"/>
      <c r="AD1555" s="73"/>
      <c r="AE1555" s="73"/>
      <c r="AF1555" s="73"/>
      <c r="AG1555" s="73"/>
      <c r="AH1555" s="73"/>
      <c r="AI1555" s="73"/>
      <c r="AJ1555" s="73"/>
      <c r="AK1555" s="73"/>
      <c r="AL1555" s="73"/>
      <c r="AM1555" s="73"/>
      <c r="AN1555" s="73"/>
      <c r="AO1555" s="73"/>
      <c r="AP1555" s="73"/>
      <c r="AQ1555" s="73"/>
      <c r="AR1555" s="73"/>
      <c r="AS1555" s="73"/>
      <c r="AT1555" s="73"/>
      <c r="AU1555" s="73"/>
      <c r="AV1555" s="73"/>
      <c r="AW1555" s="73"/>
      <c r="AX1555" s="73"/>
      <c r="AY1555" s="73"/>
      <c r="AZ1555" s="73"/>
      <c r="BA1555" s="73"/>
      <c r="BB1555" s="73"/>
      <c r="BC1555" s="73"/>
      <c r="BD1555" s="73"/>
      <c r="BE1555" s="73"/>
      <c r="BF1555" s="73"/>
      <c r="BG1555" s="73"/>
      <c r="BH1555" s="73"/>
      <c r="BI1555" s="73"/>
      <c r="BJ1555" s="73"/>
      <c r="BK1555" s="73"/>
      <c r="BL1555" s="73"/>
      <c r="BM1555" s="73"/>
      <c r="BN1555" s="73"/>
      <c r="BO1555" s="73"/>
      <c r="BP1555" s="73"/>
      <c r="BQ1555" s="73"/>
      <c r="BR1555" s="73"/>
      <c r="BS1555" s="73"/>
      <c r="BT1555" s="73"/>
      <c r="BU1555" s="73"/>
      <c r="BV1555" s="73"/>
      <c r="BW1555" s="73"/>
      <c r="BX1555" s="73"/>
      <c r="BY1555" s="73"/>
      <c r="BZ1555" s="73"/>
      <c r="CA1555" s="73"/>
      <c r="CB1555" s="73"/>
      <c r="CC1555" s="73"/>
      <c r="CD1555" s="73"/>
      <c r="CE1555" s="73"/>
      <c r="CF1555" s="73"/>
      <c r="CG1555" s="73"/>
      <c r="CH1555" s="73"/>
      <c r="CI1555" s="73"/>
      <c r="CJ1555" s="73"/>
      <c r="CK1555" s="73"/>
      <c r="CL1555" s="73"/>
    </row>
    <row r="1556" spans="2:90" x14ac:dyDescent="0.4">
      <c r="B1556" s="154" t="s">
        <v>295</v>
      </c>
      <c r="D1556" t="s">
        <v>851</v>
      </c>
      <c r="E1556" t="str">
        <f t="shared" si="1837"/>
        <v>1556 DTERMY-S</v>
      </c>
      <c r="F1556" s="31"/>
      <c r="G1556" t="str">
        <f>E1556</f>
        <v>1556 DTERMY-S</v>
      </c>
      <c r="H1556" s="23">
        <v>1000</v>
      </c>
      <c r="I1556" s="31"/>
      <c r="J1556" s="31"/>
      <c r="K1556" s="31"/>
      <c r="L1556" s="31"/>
      <c r="M1556" s="31"/>
      <c r="N1556" s="31"/>
      <c r="O1556" s="31"/>
      <c r="P1556" s="31"/>
      <c r="R1556" s="31"/>
      <c r="S1556" s="73"/>
      <c r="T1556" s="73"/>
      <c r="U1556" s="73"/>
      <c r="V1556" s="73"/>
      <c r="W1556" s="73"/>
      <c r="X1556" s="73"/>
      <c r="Y1556" s="73"/>
      <c r="Z1556" s="73"/>
      <c r="AA1556" s="73"/>
      <c r="AB1556" s="73"/>
      <c r="AC1556" s="73"/>
      <c r="AD1556" s="73"/>
      <c r="AE1556" s="73"/>
      <c r="AF1556" s="73"/>
      <c r="AG1556" s="73"/>
      <c r="AH1556" s="73"/>
      <c r="AI1556" s="73"/>
      <c r="AJ1556" s="73"/>
      <c r="AK1556" s="73"/>
      <c r="AL1556" s="73"/>
      <c r="AM1556" s="73"/>
      <c r="AN1556" s="73"/>
      <c r="AO1556" s="73"/>
      <c r="AP1556" s="73"/>
      <c r="AQ1556" s="73"/>
      <c r="AR1556" s="73"/>
      <c r="AS1556" s="73"/>
      <c r="AT1556" s="73"/>
      <c r="AU1556" s="73"/>
      <c r="AV1556" s="73"/>
      <c r="AW1556" s="73"/>
      <c r="AX1556" s="73"/>
      <c r="AY1556" s="73"/>
      <c r="AZ1556" s="73"/>
      <c r="BA1556" s="73"/>
      <c r="BB1556" s="73"/>
      <c r="BC1556" s="73"/>
      <c r="BD1556" s="73"/>
      <c r="BE1556" s="73"/>
      <c r="BF1556" s="73"/>
      <c r="BG1556" s="73"/>
      <c r="BH1556" s="73"/>
      <c r="BI1556" s="73"/>
      <c r="BJ1556" s="73"/>
      <c r="BK1556" s="73"/>
      <c r="BL1556" s="73"/>
      <c r="BM1556" s="73"/>
      <c r="BN1556" s="73"/>
      <c r="BO1556" s="73"/>
      <c r="BP1556" s="73"/>
      <c r="BQ1556" s="73"/>
      <c r="BR1556" s="73"/>
      <c r="BS1556" s="73"/>
      <c r="BT1556" s="73"/>
      <c r="BU1556" s="73"/>
      <c r="BV1556" s="73"/>
      <c r="BW1556" s="73"/>
      <c r="BX1556" s="73"/>
      <c r="BY1556" s="73"/>
      <c r="BZ1556" s="73"/>
      <c r="CA1556" s="73"/>
      <c r="CB1556" s="73"/>
      <c r="CC1556" s="73"/>
      <c r="CD1556" s="73"/>
      <c r="CE1556" s="73"/>
      <c r="CF1556" s="73"/>
      <c r="CG1556" s="73"/>
      <c r="CH1556" s="73"/>
      <c r="CI1556" s="73"/>
      <c r="CJ1556" s="73"/>
      <c r="CK1556" s="73"/>
      <c r="CL1556" s="73"/>
    </row>
    <row r="1557" spans="2:90" x14ac:dyDescent="0.4">
      <c r="B1557" s="124"/>
      <c r="C1557" s="31"/>
      <c r="D1557" t="s">
        <v>851</v>
      </c>
      <c r="E1557" t="str">
        <f t="shared" si="1837"/>
        <v>1557 DTERMY-S</v>
      </c>
      <c r="F1557" s="31"/>
      <c r="G1557" s="31"/>
      <c r="H1557" s="31"/>
      <c r="I1557" s="31"/>
      <c r="J1557" s="31"/>
      <c r="K1557" s="31"/>
      <c r="L1557" s="31"/>
      <c r="M1557" s="31"/>
      <c r="N1557" s="31"/>
      <c r="O1557" s="31"/>
      <c r="P1557" s="31"/>
      <c r="R1557" s="31"/>
      <c r="S1557" s="73"/>
      <c r="T1557" s="73"/>
      <c r="U1557" s="73"/>
      <c r="V1557" s="73"/>
      <c r="W1557" s="73"/>
      <c r="X1557" s="73"/>
      <c r="Y1557" s="73"/>
      <c r="Z1557" s="73"/>
      <c r="AA1557" s="73"/>
      <c r="AB1557" s="73"/>
      <c r="AC1557" s="73"/>
      <c r="AD1557" s="73"/>
      <c r="AE1557" s="73"/>
      <c r="AF1557" s="73"/>
      <c r="AG1557" s="73"/>
      <c r="AH1557" s="73"/>
      <c r="AI1557" s="73"/>
      <c r="AJ1557" s="73"/>
      <c r="AK1557" s="73"/>
      <c r="AL1557" s="73"/>
      <c r="AM1557" s="73"/>
      <c r="AN1557" s="73"/>
      <c r="AO1557" s="73"/>
      <c r="AP1557" s="73"/>
      <c r="AQ1557" s="73"/>
      <c r="AR1557" s="73"/>
      <c r="AS1557" s="73"/>
      <c r="AT1557" s="73"/>
      <c r="AU1557" s="73"/>
      <c r="AV1557" s="73"/>
      <c r="AW1557" s="73"/>
      <c r="AX1557" s="73"/>
      <c r="AY1557" s="73"/>
      <c r="AZ1557" s="73"/>
      <c r="BA1557" s="73"/>
      <c r="BB1557" s="73"/>
      <c r="BC1557" s="73"/>
      <c r="BD1557" s="73"/>
      <c r="BE1557" s="73"/>
      <c r="BF1557" s="73"/>
      <c r="BG1557" s="73"/>
      <c r="BH1557" s="73"/>
      <c r="BI1557" s="73"/>
      <c r="BJ1557" s="73"/>
      <c r="BK1557" s="73"/>
      <c r="BL1557" s="73"/>
      <c r="BM1557" s="73"/>
      <c r="BN1557" s="73"/>
      <c r="BO1557" s="73"/>
      <c r="BP1557" s="73"/>
      <c r="BQ1557" s="73"/>
      <c r="BR1557" s="73"/>
      <c r="BS1557" s="73"/>
      <c r="BT1557" s="73"/>
      <c r="BU1557" s="73"/>
      <c r="BV1557" s="73"/>
      <c r="BW1557" s="73"/>
      <c r="BX1557" s="73"/>
      <c r="BY1557" s="73"/>
      <c r="BZ1557" s="73"/>
      <c r="CA1557" s="73"/>
      <c r="CB1557" s="73"/>
      <c r="CC1557" s="73"/>
      <c r="CD1557" s="73"/>
      <c r="CE1557" s="73"/>
      <c r="CF1557" s="73"/>
      <c r="CG1557" s="73"/>
      <c r="CH1557" s="73"/>
      <c r="CI1557" s="73"/>
      <c r="CJ1557" s="73"/>
      <c r="CK1557" s="73"/>
      <c r="CL1557" s="73"/>
    </row>
    <row r="1558" spans="2:90" x14ac:dyDescent="0.4">
      <c r="B1558" s="95" t="s">
        <v>290</v>
      </c>
      <c r="D1558" t="s">
        <v>851</v>
      </c>
      <c r="E1558" t="str">
        <f t="shared" si="1837"/>
        <v>1558 DTERMY-S</v>
      </c>
      <c r="F1558" s="280"/>
      <c r="R1558" s="92"/>
      <c r="S1558" s="150"/>
      <c r="T1558" s="150"/>
      <c r="U1558" s="150"/>
      <c r="V1558" s="150"/>
      <c r="W1558" s="150"/>
      <c r="X1558" s="150"/>
      <c r="Y1558" s="150"/>
      <c r="Z1558" s="150"/>
      <c r="AA1558" s="150"/>
      <c r="AB1558" s="150"/>
      <c r="AC1558" s="150"/>
      <c r="AD1558" s="150"/>
      <c r="AE1558" s="150"/>
      <c r="AF1558" s="150"/>
      <c r="AG1558" s="150"/>
      <c r="AH1558" s="150"/>
      <c r="AI1558" s="150"/>
      <c r="AJ1558" s="150"/>
      <c r="AK1558" s="150"/>
      <c r="AL1558" s="150"/>
      <c r="AM1558" s="150"/>
      <c r="AN1558" s="150"/>
      <c r="AO1558" s="150"/>
      <c r="AP1558" s="150"/>
      <c r="AQ1558" s="150"/>
      <c r="AR1558" s="150"/>
      <c r="AS1558" s="150"/>
      <c r="AT1558" s="150"/>
      <c r="AU1558" s="150"/>
      <c r="AV1558" s="150"/>
      <c r="AW1558" s="150"/>
      <c r="AX1558" s="150"/>
      <c r="AY1558" s="150"/>
      <c r="AZ1558" s="150"/>
      <c r="BA1558" s="150"/>
      <c r="BB1558" s="150"/>
      <c r="BC1558" s="150"/>
      <c r="BD1558" s="150"/>
      <c r="BE1558" s="150"/>
      <c r="BF1558" s="150"/>
      <c r="BG1558" s="150"/>
      <c r="BH1558" s="150"/>
      <c r="BI1558" s="150"/>
      <c r="BJ1558" s="150"/>
      <c r="BK1558" s="150"/>
      <c r="BL1558" s="150"/>
      <c r="BM1558" s="150"/>
      <c r="BN1558" s="150"/>
      <c r="BO1558" s="150"/>
      <c r="BP1558" s="150"/>
      <c r="BQ1558" s="150"/>
      <c r="BR1558" s="150"/>
      <c r="BS1558" s="150"/>
      <c r="BT1558" s="150"/>
      <c r="BU1558" s="150"/>
      <c r="BV1558" s="150"/>
      <c r="BW1558" s="150"/>
      <c r="BX1558" s="150"/>
      <c r="BY1558" s="150"/>
      <c r="BZ1558" s="150"/>
      <c r="CA1558" s="150"/>
      <c r="CB1558" s="150"/>
      <c r="CC1558" s="150"/>
      <c r="CD1558" s="150"/>
      <c r="CE1558" s="150"/>
      <c r="CF1558" s="150"/>
      <c r="CG1558" s="150"/>
      <c r="CH1558" s="150"/>
      <c r="CI1558" s="150"/>
      <c r="CJ1558" s="150"/>
      <c r="CK1558" s="150"/>
      <c r="CL1558" s="150"/>
    </row>
    <row r="1559" spans="2:90" x14ac:dyDescent="0.4">
      <c r="B1559" s="154" t="s">
        <v>289</v>
      </c>
      <c r="D1559" t="s">
        <v>851</v>
      </c>
      <c r="E1559" t="str">
        <f t="shared" si="1837"/>
        <v>1559 DTERMY-S</v>
      </c>
      <c r="F1559" s="280"/>
      <c r="K1559" s="24">
        <f>H1556</f>
        <v>1000</v>
      </c>
      <c r="L1559" s="24">
        <f ca="1">K1563</f>
        <v>1500000</v>
      </c>
      <c r="M1559" s="24">
        <f ca="1">L1563</f>
        <v>1500000</v>
      </c>
      <c r="N1559" s="24">
        <f ca="1">M1563</f>
        <v>1500000</v>
      </c>
      <c r="O1559" s="24">
        <f ca="1">N1563</f>
        <v>1500000</v>
      </c>
      <c r="P1559" s="24">
        <f ca="1">O1563</f>
        <v>1500000</v>
      </c>
      <c r="R1559"/>
      <c r="S1559" s="62">
        <f t="shared" ref="S1559:AY1559" si="1838">R1563</f>
        <v>1000</v>
      </c>
      <c r="T1559" s="62">
        <f t="shared" ca="1" si="1838"/>
        <v>501000</v>
      </c>
      <c r="U1559" s="62">
        <f t="shared" ca="1" si="1838"/>
        <v>1001000</v>
      </c>
      <c r="V1559" s="62">
        <f t="shared" ca="1" si="1838"/>
        <v>1500000</v>
      </c>
      <c r="W1559" s="62">
        <f t="shared" ca="1" si="1838"/>
        <v>1500000</v>
      </c>
      <c r="X1559" s="62">
        <f t="shared" ca="1" si="1838"/>
        <v>1500000</v>
      </c>
      <c r="Y1559" s="62">
        <f t="shared" ca="1" si="1838"/>
        <v>1500000</v>
      </c>
      <c r="Z1559" s="62">
        <f t="shared" ca="1" si="1838"/>
        <v>1500000</v>
      </c>
      <c r="AA1559" s="62">
        <f t="shared" ca="1" si="1838"/>
        <v>1500000</v>
      </c>
      <c r="AB1559" s="62">
        <f t="shared" ca="1" si="1838"/>
        <v>1500000</v>
      </c>
      <c r="AC1559" s="62">
        <f t="shared" ca="1" si="1838"/>
        <v>1500000</v>
      </c>
      <c r="AD1559" s="62">
        <f t="shared" ca="1" si="1838"/>
        <v>1500000</v>
      </c>
      <c r="AE1559" s="62">
        <f t="shared" ca="1" si="1838"/>
        <v>1500000</v>
      </c>
      <c r="AF1559" s="62">
        <f t="shared" ca="1" si="1838"/>
        <v>1500000</v>
      </c>
      <c r="AG1559" s="62">
        <f t="shared" ca="1" si="1838"/>
        <v>1500000</v>
      </c>
      <c r="AH1559" s="62">
        <f t="shared" ca="1" si="1838"/>
        <v>1500000</v>
      </c>
      <c r="AI1559" s="62">
        <f t="shared" ca="1" si="1838"/>
        <v>1500000</v>
      </c>
      <c r="AJ1559" s="62">
        <f t="shared" ca="1" si="1838"/>
        <v>1500000</v>
      </c>
      <c r="AK1559" s="62">
        <f t="shared" ca="1" si="1838"/>
        <v>1500000</v>
      </c>
      <c r="AL1559" s="62">
        <f t="shared" ca="1" si="1838"/>
        <v>1500000</v>
      </c>
      <c r="AM1559" s="62">
        <f t="shared" ca="1" si="1838"/>
        <v>1500000</v>
      </c>
      <c r="AN1559" s="62">
        <f t="shared" ca="1" si="1838"/>
        <v>1500000</v>
      </c>
      <c r="AO1559" s="62">
        <f t="shared" ca="1" si="1838"/>
        <v>1500000</v>
      </c>
      <c r="AP1559" s="62">
        <f t="shared" ca="1" si="1838"/>
        <v>1500000</v>
      </c>
      <c r="AQ1559" s="62">
        <f t="shared" ca="1" si="1838"/>
        <v>1500000</v>
      </c>
      <c r="AR1559" s="62">
        <f t="shared" ca="1" si="1838"/>
        <v>1500000</v>
      </c>
      <c r="AS1559" s="62">
        <f t="shared" ca="1" si="1838"/>
        <v>1500000</v>
      </c>
      <c r="AT1559" s="62">
        <f t="shared" ca="1" si="1838"/>
        <v>1500000</v>
      </c>
      <c r="AU1559" s="62">
        <f t="shared" ca="1" si="1838"/>
        <v>1500000</v>
      </c>
      <c r="AV1559" s="62">
        <f t="shared" ca="1" si="1838"/>
        <v>1500000</v>
      </c>
      <c r="AW1559" s="62">
        <f t="shared" ca="1" si="1838"/>
        <v>1500000</v>
      </c>
      <c r="AX1559" s="62">
        <f t="shared" ca="1" si="1838"/>
        <v>1500000</v>
      </c>
      <c r="AY1559" s="62">
        <f t="shared" ca="1" si="1838"/>
        <v>1500000</v>
      </c>
      <c r="AZ1559" s="62">
        <f t="shared" ref="AZ1559:CE1559" ca="1" si="1839">AY1563</f>
        <v>1500000</v>
      </c>
      <c r="BA1559" s="62">
        <f t="shared" ca="1" si="1839"/>
        <v>1500000</v>
      </c>
      <c r="BB1559" s="62">
        <f t="shared" ca="1" si="1839"/>
        <v>1500000</v>
      </c>
      <c r="BC1559" s="62">
        <f t="shared" ca="1" si="1839"/>
        <v>1500000</v>
      </c>
      <c r="BD1559" s="62">
        <f t="shared" ca="1" si="1839"/>
        <v>1500000</v>
      </c>
      <c r="BE1559" s="62">
        <f t="shared" ca="1" si="1839"/>
        <v>1500000</v>
      </c>
      <c r="BF1559" s="62">
        <f t="shared" ca="1" si="1839"/>
        <v>1500000</v>
      </c>
      <c r="BG1559" s="62">
        <f t="shared" ca="1" si="1839"/>
        <v>1500000</v>
      </c>
      <c r="BH1559" s="62">
        <f t="shared" ca="1" si="1839"/>
        <v>1500000</v>
      </c>
      <c r="BI1559" s="62">
        <f t="shared" ca="1" si="1839"/>
        <v>1500000</v>
      </c>
      <c r="BJ1559" s="62">
        <f t="shared" ca="1" si="1839"/>
        <v>1500000</v>
      </c>
      <c r="BK1559" s="62">
        <f t="shared" ca="1" si="1839"/>
        <v>1500000</v>
      </c>
      <c r="BL1559" s="62">
        <f t="shared" ca="1" si="1839"/>
        <v>1500000</v>
      </c>
      <c r="BM1559" s="62">
        <f t="shared" ca="1" si="1839"/>
        <v>1500000</v>
      </c>
      <c r="BN1559" s="62">
        <f t="shared" ca="1" si="1839"/>
        <v>1500000</v>
      </c>
      <c r="BO1559" s="62">
        <f t="shared" ca="1" si="1839"/>
        <v>1500000</v>
      </c>
      <c r="BP1559" s="62">
        <f t="shared" ca="1" si="1839"/>
        <v>1500000</v>
      </c>
      <c r="BQ1559" s="62">
        <f t="shared" ca="1" si="1839"/>
        <v>1500000</v>
      </c>
      <c r="BR1559" s="62">
        <f t="shared" ca="1" si="1839"/>
        <v>1500000</v>
      </c>
      <c r="BS1559" s="62">
        <f t="shared" ca="1" si="1839"/>
        <v>1500000</v>
      </c>
      <c r="BT1559" s="62">
        <f t="shared" ca="1" si="1839"/>
        <v>1500000</v>
      </c>
      <c r="BU1559" s="62">
        <f t="shared" ca="1" si="1839"/>
        <v>1500000</v>
      </c>
      <c r="BV1559" s="62">
        <f t="shared" ca="1" si="1839"/>
        <v>1500000</v>
      </c>
      <c r="BW1559" s="62">
        <f t="shared" ca="1" si="1839"/>
        <v>1500000</v>
      </c>
      <c r="BX1559" s="62">
        <f t="shared" ca="1" si="1839"/>
        <v>1500000</v>
      </c>
      <c r="BY1559" s="62">
        <f t="shared" ca="1" si="1839"/>
        <v>1500000</v>
      </c>
      <c r="BZ1559" s="62">
        <f t="shared" ca="1" si="1839"/>
        <v>1500000</v>
      </c>
      <c r="CA1559" s="62">
        <f t="shared" ca="1" si="1839"/>
        <v>1500000</v>
      </c>
      <c r="CB1559" s="62">
        <f t="shared" ca="1" si="1839"/>
        <v>1500000</v>
      </c>
      <c r="CC1559" s="62">
        <f t="shared" ca="1" si="1839"/>
        <v>1500000</v>
      </c>
      <c r="CD1559" s="62">
        <f t="shared" ca="1" si="1839"/>
        <v>1500000</v>
      </c>
      <c r="CE1559" s="62">
        <f t="shared" ca="1" si="1839"/>
        <v>1500000</v>
      </c>
      <c r="CF1559" s="62">
        <f t="shared" ref="CF1559:CL1559" ca="1" si="1840">CE1563</f>
        <v>1500000</v>
      </c>
      <c r="CG1559" s="62">
        <f t="shared" ca="1" si="1840"/>
        <v>1500000</v>
      </c>
      <c r="CH1559" s="62">
        <f t="shared" ca="1" si="1840"/>
        <v>1500000</v>
      </c>
      <c r="CI1559" s="62">
        <f t="shared" ca="1" si="1840"/>
        <v>1500000</v>
      </c>
      <c r="CJ1559" s="62">
        <f t="shared" ca="1" si="1840"/>
        <v>1500000</v>
      </c>
      <c r="CK1559" s="62">
        <f t="shared" ca="1" si="1840"/>
        <v>1500000</v>
      </c>
      <c r="CL1559" s="62">
        <f t="shared" ca="1" si="1840"/>
        <v>1500000</v>
      </c>
    </row>
    <row r="1560" spans="2:90" x14ac:dyDescent="0.4">
      <c r="B1560" s="141" t="str">
        <f>"Avg. borrowing per "&amp;B1544</f>
        <v>Avg. borrowing per primary unit</v>
      </c>
      <c r="D1560" t="s">
        <v>851</v>
      </c>
      <c r="E1560" t="str">
        <f t="shared" si="1837"/>
        <v>1560 DTERMY-S</v>
      </c>
      <c r="F1560" s="280"/>
      <c r="K1560" s="18">
        <v>100</v>
      </c>
      <c r="L1560" s="18">
        <v>100</v>
      </c>
      <c r="M1560" s="18">
        <v>100</v>
      </c>
      <c r="N1560" s="18">
        <v>100</v>
      </c>
      <c r="O1560" s="18">
        <v>100</v>
      </c>
      <c r="P1560" s="18">
        <v>100</v>
      </c>
      <c r="R1560"/>
      <c r="S1560" s="148" cm="1">
        <f t="array" ref="S1560">INDEX($K:$P,ROW(),MATCH(S$3,$K$2:$P$2,0))</f>
        <v>100</v>
      </c>
      <c r="T1560" s="148" cm="1">
        <f t="array" ref="T1560">INDEX($K:$P,ROW(),MATCH(T$3,$K$2:$P$2,0))</f>
        <v>100</v>
      </c>
      <c r="U1560" s="148" cm="1">
        <f t="array" ref="U1560">INDEX($K:$P,ROW(),MATCH(U$3,$K$2:$P$2,0))</f>
        <v>100</v>
      </c>
      <c r="V1560" s="148" cm="1">
        <f t="array" ref="V1560">INDEX($K:$P,ROW(),MATCH(V$3,$K$2:$P$2,0))</f>
        <v>100</v>
      </c>
      <c r="W1560" s="148" cm="1">
        <f t="array" ref="W1560">INDEX($K:$P,ROW(),MATCH(W$3,$K$2:$P$2,0))</f>
        <v>100</v>
      </c>
      <c r="X1560" s="148" cm="1">
        <f t="array" ref="X1560">INDEX($K:$P,ROW(),MATCH(X$3,$K$2:$P$2,0))</f>
        <v>100</v>
      </c>
      <c r="Y1560" s="148" cm="1">
        <f t="array" ref="Y1560">INDEX($K:$P,ROW(),MATCH(Y$3,$K$2:$P$2,0))</f>
        <v>100</v>
      </c>
      <c r="Z1560" s="148" cm="1">
        <f t="array" ref="Z1560">INDEX($K:$P,ROW(),MATCH(Z$3,$K$2:$P$2,0))</f>
        <v>100</v>
      </c>
      <c r="AA1560" s="148" cm="1">
        <f t="array" ref="AA1560">INDEX($K:$P,ROW(),MATCH(AA$3,$K$2:$P$2,0))</f>
        <v>100</v>
      </c>
      <c r="AB1560" s="148" cm="1">
        <f t="array" ref="AB1560">INDEX($K:$P,ROW(),MATCH(AB$3,$K$2:$P$2,0))</f>
        <v>100</v>
      </c>
      <c r="AC1560" s="148" cm="1">
        <f t="array" ref="AC1560">INDEX($K:$P,ROW(),MATCH(AC$3,$K$2:$P$2,0))</f>
        <v>100</v>
      </c>
      <c r="AD1560" s="148" cm="1">
        <f t="array" ref="AD1560">INDEX($K:$P,ROW(),MATCH(AD$3,$K$2:$P$2,0))</f>
        <v>100</v>
      </c>
      <c r="AE1560" s="148" cm="1">
        <f t="array" ref="AE1560">INDEX($K:$P,ROW(),MATCH(AE$3,$K$2:$P$2,0))</f>
        <v>100</v>
      </c>
      <c r="AF1560" s="148" cm="1">
        <f t="array" ref="AF1560">INDEX($K:$P,ROW(),MATCH(AF$3,$K$2:$P$2,0))</f>
        <v>100</v>
      </c>
      <c r="AG1560" s="148" cm="1">
        <f t="array" ref="AG1560">INDEX($K:$P,ROW(),MATCH(AG$3,$K$2:$P$2,0))</f>
        <v>100</v>
      </c>
      <c r="AH1560" s="148" cm="1">
        <f t="array" ref="AH1560">INDEX($K:$P,ROW(),MATCH(AH$3,$K$2:$P$2,0))</f>
        <v>100</v>
      </c>
      <c r="AI1560" s="148" cm="1">
        <f t="array" ref="AI1560">INDEX($K:$P,ROW(),MATCH(AI$3,$K$2:$P$2,0))</f>
        <v>100</v>
      </c>
      <c r="AJ1560" s="148" cm="1">
        <f t="array" ref="AJ1560">INDEX($K:$P,ROW(),MATCH(AJ$3,$K$2:$P$2,0))</f>
        <v>100</v>
      </c>
      <c r="AK1560" s="148" cm="1">
        <f t="array" ref="AK1560">INDEX($K:$P,ROW(),MATCH(AK$3,$K$2:$P$2,0))</f>
        <v>100</v>
      </c>
      <c r="AL1560" s="148" cm="1">
        <f t="array" ref="AL1560">INDEX($K:$P,ROW(),MATCH(AL$3,$K$2:$P$2,0))</f>
        <v>100</v>
      </c>
      <c r="AM1560" s="148" cm="1">
        <f t="array" ref="AM1560">INDEX($K:$P,ROW(),MATCH(AM$3,$K$2:$P$2,0))</f>
        <v>100</v>
      </c>
      <c r="AN1560" s="148" cm="1">
        <f t="array" ref="AN1560">INDEX($K:$P,ROW(),MATCH(AN$3,$K$2:$P$2,0))</f>
        <v>100</v>
      </c>
      <c r="AO1560" s="148" cm="1">
        <f t="array" ref="AO1560">INDEX($K:$P,ROW(),MATCH(AO$3,$K$2:$P$2,0))</f>
        <v>100</v>
      </c>
      <c r="AP1560" s="148" cm="1">
        <f t="array" ref="AP1560">INDEX($K:$P,ROW(),MATCH(AP$3,$K$2:$P$2,0))</f>
        <v>100</v>
      </c>
      <c r="AQ1560" s="148" cm="1">
        <f t="array" ref="AQ1560">INDEX($K:$P,ROW(),MATCH(AQ$3,$K$2:$P$2,0))</f>
        <v>100</v>
      </c>
      <c r="AR1560" s="148" cm="1">
        <f t="array" ref="AR1560">INDEX($K:$P,ROW(),MATCH(AR$3,$K$2:$P$2,0))</f>
        <v>100</v>
      </c>
      <c r="AS1560" s="148" cm="1">
        <f t="array" ref="AS1560">INDEX($K:$P,ROW(),MATCH(AS$3,$K$2:$P$2,0))</f>
        <v>100</v>
      </c>
      <c r="AT1560" s="148" cm="1">
        <f t="array" ref="AT1560">INDEX($K:$P,ROW(),MATCH(AT$3,$K$2:$P$2,0))</f>
        <v>100</v>
      </c>
      <c r="AU1560" s="148" cm="1">
        <f t="array" ref="AU1560">INDEX($K:$P,ROW(),MATCH(AU$3,$K$2:$P$2,0))</f>
        <v>100</v>
      </c>
      <c r="AV1560" s="148" cm="1">
        <f t="array" ref="AV1560">INDEX($K:$P,ROW(),MATCH(AV$3,$K$2:$P$2,0))</f>
        <v>100</v>
      </c>
      <c r="AW1560" s="148" cm="1">
        <f t="array" ref="AW1560">INDEX($K:$P,ROW(),MATCH(AW$3,$K$2:$P$2,0))</f>
        <v>100</v>
      </c>
      <c r="AX1560" s="148" cm="1">
        <f t="array" ref="AX1560">INDEX($K:$P,ROW(),MATCH(AX$3,$K$2:$P$2,0))</f>
        <v>100</v>
      </c>
      <c r="AY1560" s="148" cm="1">
        <f t="array" ref="AY1560">INDEX($K:$P,ROW(),MATCH(AY$3,$K$2:$P$2,0))</f>
        <v>100</v>
      </c>
      <c r="AZ1560" s="148" cm="1">
        <f t="array" ref="AZ1560">INDEX($K:$P,ROW(),MATCH(AZ$3,$K$2:$P$2,0))</f>
        <v>100</v>
      </c>
      <c r="BA1560" s="148" cm="1">
        <f t="array" ref="BA1560">INDEX($K:$P,ROW(),MATCH(BA$3,$K$2:$P$2,0))</f>
        <v>100</v>
      </c>
      <c r="BB1560" s="148" cm="1">
        <f t="array" ref="BB1560">INDEX($K:$P,ROW(),MATCH(BB$3,$K$2:$P$2,0))</f>
        <v>100</v>
      </c>
      <c r="BC1560" s="148" cm="1">
        <f t="array" ref="BC1560">INDEX($K:$P,ROW(),MATCH(BC$3,$K$2:$P$2,0))</f>
        <v>100</v>
      </c>
      <c r="BD1560" s="148" cm="1">
        <f t="array" ref="BD1560">INDEX($K:$P,ROW(),MATCH(BD$3,$K$2:$P$2,0))</f>
        <v>100</v>
      </c>
      <c r="BE1560" s="148" cm="1">
        <f t="array" ref="BE1560">INDEX($K:$P,ROW(),MATCH(BE$3,$K$2:$P$2,0))</f>
        <v>100</v>
      </c>
      <c r="BF1560" s="148" cm="1">
        <f t="array" ref="BF1560">INDEX($K:$P,ROW(),MATCH(BF$3,$K$2:$P$2,0))</f>
        <v>100</v>
      </c>
      <c r="BG1560" s="148" cm="1">
        <f t="array" ref="BG1560">INDEX($K:$P,ROW(),MATCH(BG$3,$K$2:$P$2,0))</f>
        <v>100</v>
      </c>
      <c r="BH1560" s="148" cm="1">
        <f t="array" ref="BH1560">INDEX($K:$P,ROW(),MATCH(BH$3,$K$2:$P$2,0))</f>
        <v>100</v>
      </c>
      <c r="BI1560" s="148" cm="1">
        <f t="array" ref="BI1560">INDEX($K:$P,ROW(),MATCH(BI$3,$K$2:$P$2,0))</f>
        <v>100</v>
      </c>
      <c r="BJ1560" s="148" cm="1">
        <f t="array" ref="BJ1560">INDEX($K:$P,ROW(),MATCH(BJ$3,$K$2:$P$2,0))</f>
        <v>100</v>
      </c>
      <c r="BK1560" s="148" cm="1">
        <f t="array" ref="BK1560">INDEX($K:$P,ROW(),MATCH(BK$3,$K$2:$P$2,0))</f>
        <v>100</v>
      </c>
      <c r="BL1560" s="148" cm="1">
        <f t="array" ref="BL1560">INDEX($K:$P,ROW(),MATCH(BL$3,$K$2:$P$2,0))</f>
        <v>100</v>
      </c>
      <c r="BM1560" s="148" cm="1">
        <f t="array" ref="BM1560">INDEX($K:$P,ROW(),MATCH(BM$3,$K$2:$P$2,0))</f>
        <v>100</v>
      </c>
      <c r="BN1560" s="148" cm="1">
        <f t="array" ref="BN1560">INDEX($K:$P,ROW(),MATCH(BN$3,$K$2:$P$2,0))</f>
        <v>100</v>
      </c>
      <c r="BO1560" s="148" cm="1">
        <f t="array" ref="BO1560">INDEX($K:$P,ROW(),MATCH(BO$3,$K$2:$P$2,0))</f>
        <v>100</v>
      </c>
      <c r="BP1560" s="148" cm="1">
        <f t="array" ref="BP1560">INDEX($K:$P,ROW(),MATCH(BP$3,$K$2:$P$2,0))</f>
        <v>100</v>
      </c>
      <c r="BQ1560" s="148" cm="1">
        <f t="array" ref="BQ1560">INDEX($K:$P,ROW(),MATCH(BQ$3,$K$2:$P$2,0))</f>
        <v>100</v>
      </c>
      <c r="BR1560" s="148" cm="1">
        <f t="array" ref="BR1560">INDEX($K:$P,ROW(),MATCH(BR$3,$K$2:$P$2,0))</f>
        <v>100</v>
      </c>
      <c r="BS1560" s="148" cm="1">
        <f t="array" ref="BS1560">INDEX($K:$P,ROW(),MATCH(BS$3,$K$2:$P$2,0))</f>
        <v>100</v>
      </c>
      <c r="BT1560" s="148" cm="1">
        <f t="array" ref="BT1560">INDEX($K:$P,ROW(),MATCH(BT$3,$K$2:$P$2,0))</f>
        <v>100</v>
      </c>
      <c r="BU1560" s="148" cm="1">
        <f t="array" ref="BU1560">INDEX($K:$P,ROW(),MATCH(BU$3,$K$2:$P$2,0))</f>
        <v>100</v>
      </c>
      <c r="BV1560" s="148" cm="1">
        <f t="array" ref="BV1560">INDEX($K:$P,ROW(),MATCH(BV$3,$K$2:$P$2,0))</f>
        <v>100</v>
      </c>
      <c r="BW1560" s="148" cm="1">
        <f t="array" ref="BW1560">INDEX($K:$P,ROW(),MATCH(BW$3,$K$2:$P$2,0))</f>
        <v>100</v>
      </c>
      <c r="BX1560" s="148" cm="1">
        <f t="array" ref="BX1560">INDEX($K:$P,ROW(),MATCH(BX$3,$K$2:$P$2,0))</f>
        <v>100</v>
      </c>
      <c r="BY1560" s="148" cm="1">
        <f t="array" ref="BY1560">INDEX($K:$P,ROW(),MATCH(BY$3,$K$2:$P$2,0))</f>
        <v>100</v>
      </c>
      <c r="BZ1560" s="148" cm="1">
        <f t="array" ref="BZ1560">INDEX($K:$P,ROW(),MATCH(BZ$3,$K$2:$P$2,0))</f>
        <v>100</v>
      </c>
      <c r="CA1560" s="148" cm="1">
        <f t="array" ref="CA1560">INDEX($K:$P,ROW(),MATCH(CA$3,$K$2:$P$2,0))</f>
        <v>100</v>
      </c>
      <c r="CB1560" s="148" cm="1">
        <f t="array" ref="CB1560">INDEX($K:$P,ROW(),MATCH(CB$3,$K$2:$P$2,0))</f>
        <v>100</v>
      </c>
      <c r="CC1560" s="148" cm="1">
        <f t="array" ref="CC1560">INDEX($K:$P,ROW(),MATCH(CC$3,$K$2:$P$2,0))</f>
        <v>100</v>
      </c>
      <c r="CD1560" s="148" cm="1">
        <f t="array" ref="CD1560">INDEX($K:$P,ROW(),MATCH(CD$3,$K$2:$P$2,0))</f>
        <v>100</v>
      </c>
      <c r="CE1560" s="148" cm="1">
        <f t="array" ref="CE1560">INDEX($K:$P,ROW(),MATCH(CE$3,$K$2:$P$2,0))</f>
        <v>100</v>
      </c>
      <c r="CF1560" s="148" cm="1">
        <f t="array" ref="CF1560">INDEX($K:$P,ROW(),MATCH(CF$3,$K$2:$P$2,0))</f>
        <v>100</v>
      </c>
      <c r="CG1560" s="148" cm="1">
        <f t="array" ref="CG1560">INDEX($K:$P,ROW(),MATCH(CG$3,$K$2:$P$2,0))</f>
        <v>100</v>
      </c>
      <c r="CH1560" s="148" cm="1">
        <f t="array" ref="CH1560">INDEX($K:$P,ROW(),MATCH(CH$3,$K$2:$P$2,0))</f>
        <v>100</v>
      </c>
      <c r="CI1560" s="148" cm="1">
        <f t="array" ref="CI1560">INDEX($K:$P,ROW(),MATCH(CI$3,$K$2:$P$2,0))</f>
        <v>100</v>
      </c>
      <c r="CJ1560" s="148" cm="1">
        <f t="array" ref="CJ1560">INDEX($K:$P,ROW(),MATCH(CJ$3,$K$2:$P$2,0))</f>
        <v>100</v>
      </c>
      <c r="CK1560" s="148" cm="1">
        <f t="array" ref="CK1560">INDEX($K:$P,ROW(),MATCH(CK$3,$K$2:$P$2,0))</f>
        <v>100</v>
      </c>
      <c r="CL1560" s="148" cm="1">
        <f t="array" ref="CL1560">INDEX($K:$P,ROW(),MATCH(CL$3,$K$2:$P$2,0))</f>
        <v>100</v>
      </c>
    </row>
    <row r="1561" spans="2:90" x14ac:dyDescent="0.4">
      <c r="B1561" s="154" t="str">
        <f>"New borrowing - "&amp;SUBSTITUTE(B1551,":","")</f>
        <v>New borrowing - Rolling fixed term debt - multiple borrowings w/ annual control</v>
      </c>
      <c r="C1561" t="s">
        <v>236</v>
      </c>
      <c r="D1561" t="s">
        <v>851</v>
      </c>
      <c r="E1561" t="str">
        <f t="shared" si="1837"/>
        <v>1561 DTERMY-S</v>
      </c>
      <c r="G1561" t="str">
        <f>E1561</f>
        <v>1561 DTERMY-S</v>
      </c>
      <c r="K1561" s="23">
        <v>10000</v>
      </c>
      <c r="L1561" s="23">
        <f>SUMIF($4:$4,L$2,1558:1558)</f>
        <v>0</v>
      </c>
      <c r="M1561" s="23">
        <f>SUMIF($4:$4,M$2,1558:1558)</f>
        <v>0</v>
      </c>
      <c r="N1561" s="23">
        <f>SUMIF($4:$4,N$2,1558:1558)</f>
        <v>0</v>
      </c>
      <c r="O1561" s="23">
        <f>SUMIF($4:$4,O$2,1558:1558)</f>
        <v>0</v>
      </c>
      <c r="P1561" s="23">
        <f>SUMIF($4:$4,P$2,1558:1558)</f>
        <v>0</v>
      </c>
      <c r="R1561" s="53">
        <f>H1556</f>
        <v>1000</v>
      </c>
      <c r="S1561" s="80" cm="1">
        <f t="array" aca="1" ref="S1561" ca="1">+S1560*INDIRECT(S1546)</f>
        <v>500000</v>
      </c>
      <c r="T1561" s="80" cm="1">
        <f t="array" aca="1" ref="T1561" ca="1">+T1560*INDIRECT(T1546)</f>
        <v>500000</v>
      </c>
      <c r="U1561" s="80" cm="1">
        <f t="array" aca="1" ref="U1561" ca="1">+U1560*INDIRECT(U1546)</f>
        <v>500000</v>
      </c>
      <c r="V1561" s="80" cm="1">
        <f t="array" aca="1" ref="V1561" ca="1">+V1560*INDIRECT(V1546)</f>
        <v>500000</v>
      </c>
      <c r="W1561" s="80" cm="1">
        <f t="array" aca="1" ref="W1561" ca="1">+W1560*INDIRECT(W1546)</f>
        <v>500000</v>
      </c>
      <c r="X1561" s="80" cm="1">
        <f t="array" aca="1" ref="X1561" ca="1">+X1560*INDIRECT(X1546)</f>
        <v>500000</v>
      </c>
      <c r="Y1561" s="80" cm="1">
        <f t="array" aca="1" ref="Y1561" ca="1">+Y1560*INDIRECT(Y1546)</f>
        <v>500000</v>
      </c>
      <c r="Z1561" s="80" cm="1">
        <f t="array" aca="1" ref="Z1561" ca="1">+Z1560*INDIRECT(Z1546)</f>
        <v>500000</v>
      </c>
      <c r="AA1561" s="80" cm="1">
        <f t="array" aca="1" ref="AA1561" ca="1">+AA1560*INDIRECT(AA1546)</f>
        <v>500000</v>
      </c>
      <c r="AB1561" s="80" cm="1">
        <f t="array" aca="1" ref="AB1561" ca="1">+AB1560*INDIRECT(AB1546)</f>
        <v>500000</v>
      </c>
      <c r="AC1561" s="80" cm="1">
        <f t="array" aca="1" ref="AC1561" ca="1">+AC1560*INDIRECT(AC1546)</f>
        <v>500000</v>
      </c>
      <c r="AD1561" s="80" cm="1">
        <f t="array" aca="1" ref="AD1561" ca="1">+AD1560*INDIRECT(AD1546)</f>
        <v>500000</v>
      </c>
      <c r="AE1561" s="80" cm="1">
        <f t="array" aca="1" ref="AE1561" ca="1">+AE1560*INDIRECT(AE1546)</f>
        <v>500000</v>
      </c>
      <c r="AF1561" s="80" cm="1">
        <f t="array" aca="1" ref="AF1561" ca="1">+AF1560*INDIRECT(AF1546)</f>
        <v>500000</v>
      </c>
      <c r="AG1561" s="80" cm="1">
        <f t="array" aca="1" ref="AG1561" ca="1">+AG1560*INDIRECT(AG1546)</f>
        <v>500000</v>
      </c>
      <c r="AH1561" s="80" cm="1">
        <f t="array" aca="1" ref="AH1561" ca="1">+AH1560*INDIRECT(AH1546)</f>
        <v>500000</v>
      </c>
      <c r="AI1561" s="80" cm="1">
        <f t="array" aca="1" ref="AI1561" ca="1">+AI1560*INDIRECT(AI1546)</f>
        <v>500000</v>
      </c>
      <c r="AJ1561" s="80" cm="1">
        <f t="array" aca="1" ref="AJ1561" ca="1">+AJ1560*INDIRECT(AJ1546)</f>
        <v>500000</v>
      </c>
      <c r="AK1561" s="80" cm="1">
        <f t="array" aca="1" ref="AK1561" ca="1">+AK1560*INDIRECT(AK1546)</f>
        <v>500000</v>
      </c>
      <c r="AL1561" s="80" cm="1">
        <f t="array" aca="1" ref="AL1561" ca="1">+AL1560*INDIRECT(AL1546)</f>
        <v>500000</v>
      </c>
      <c r="AM1561" s="80" cm="1">
        <f t="array" aca="1" ref="AM1561" ca="1">+AM1560*INDIRECT(AM1546)</f>
        <v>500000</v>
      </c>
      <c r="AN1561" s="80" cm="1">
        <f t="array" aca="1" ref="AN1561" ca="1">+AN1560*INDIRECT(AN1546)</f>
        <v>500000</v>
      </c>
      <c r="AO1561" s="80" cm="1">
        <f t="array" aca="1" ref="AO1561" ca="1">+AO1560*INDIRECT(AO1546)</f>
        <v>500000</v>
      </c>
      <c r="AP1561" s="80" cm="1">
        <f t="array" aca="1" ref="AP1561" ca="1">+AP1560*INDIRECT(AP1546)</f>
        <v>500000</v>
      </c>
      <c r="AQ1561" s="80" cm="1">
        <f t="array" aca="1" ref="AQ1561" ca="1">+AQ1560*INDIRECT(AQ1546)</f>
        <v>500000</v>
      </c>
      <c r="AR1561" s="80" cm="1">
        <f t="array" aca="1" ref="AR1561" ca="1">+AR1560*INDIRECT(AR1546)</f>
        <v>500000</v>
      </c>
      <c r="AS1561" s="80" cm="1">
        <f t="array" aca="1" ref="AS1561" ca="1">+AS1560*INDIRECT(AS1546)</f>
        <v>500000</v>
      </c>
      <c r="AT1561" s="80" cm="1">
        <f t="array" aca="1" ref="AT1561" ca="1">+AT1560*INDIRECT(AT1546)</f>
        <v>500000</v>
      </c>
      <c r="AU1561" s="80" cm="1">
        <f t="array" aca="1" ref="AU1561" ca="1">+AU1560*INDIRECT(AU1546)</f>
        <v>500000</v>
      </c>
      <c r="AV1561" s="80" cm="1">
        <f t="array" aca="1" ref="AV1561" ca="1">+AV1560*INDIRECT(AV1546)</f>
        <v>500000</v>
      </c>
      <c r="AW1561" s="80" cm="1">
        <f t="array" aca="1" ref="AW1561" ca="1">+AW1560*INDIRECT(AW1546)</f>
        <v>500000</v>
      </c>
      <c r="AX1561" s="80" cm="1">
        <f t="array" aca="1" ref="AX1561" ca="1">+AX1560*INDIRECT(AX1546)</f>
        <v>500000</v>
      </c>
      <c r="AY1561" s="80" cm="1">
        <f t="array" aca="1" ref="AY1561" ca="1">+AY1560*INDIRECT(AY1546)</f>
        <v>500000</v>
      </c>
      <c r="AZ1561" s="80" cm="1">
        <f t="array" aca="1" ref="AZ1561" ca="1">+AZ1560*INDIRECT(AZ1546)</f>
        <v>500000</v>
      </c>
      <c r="BA1561" s="80" cm="1">
        <f t="array" aca="1" ref="BA1561" ca="1">+BA1560*INDIRECT(BA1546)</f>
        <v>500000</v>
      </c>
      <c r="BB1561" s="80" cm="1">
        <f t="array" aca="1" ref="BB1561" ca="1">+BB1560*INDIRECT(BB1546)</f>
        <v>500000</v>
      </c>
      <c r="BC1561" s="80" cm="1">
        <f t="array" aca="1" ref="BC1561" ca="1">+BC1560*INDIRECT(BC1546)</f>
        <v>500000</v>
      </c>
      <c r="BD1561" s="80" cm="1">
        <f t="array" aca="1" ref="BD1561" ca="1">+BD1560*INDIRECT(BD1546)</f>
        <v>500000</v>
      </c>
      <c r="BE1561" s="80" cm="1">
        <f t="array" aca="1" ref="BE1561" ca="1">+BE1560*INDIRECT(BE1546)</f>
        <v>500000</v>
      </c>
      <c r="BF1561" s="80" cm="1">
        <f t="array" aca="1" ref="BF1561" ca="1">+BF1560*INDIRECT(BF1546)</f>
        <v>500000</v>
      </c>
      <c r="BG1561" s="80" cm="1">
        <f t="array" aca="1" ref="BG1561" ca="1">+BG1560*INDIRECT(BG1546)</f>
        <v>500000</v>
      </c>
      <c r="BH1561" s="80" cm="1">
        <f t="array" aca="1" ref="BH1561" ca="1">+BH1560*INDIRECT(BH1546)</f>
        <v>500000</v>
      </c>
      <c r="BI1561" s="80" cm="1">
        <f t="array" aca="1" ref="BI1561" ca="1">+BI1560*INDIRECT(BI1546)</f>
        <v>500000</v>
      </c>
      <c r="BJ1561" s="80" cm="1">
        <f t="array" aca="1" ref="BJ1561" ca="1">+BJ1560*INDIRECT(BJ1546)</f>
        <v>500000</v>
      </c>
      <c r="BK1561" s="80" cm="1">
        <f t="array" aca="1" ref="BK1561" ca="1">+BK1560*INDIRECT(BK1546)</f>
        <v>500000</v>
      </c>
      <c r="BL1561" s="80" cm="1">
        <f t="array" aca="1" ref="BL1561" ca="1">+BL1560*INDIRECT(BL1546)</f>
        <v>500000</v>
      </c>
      <c r="BM1561" s="80" cm="1">
        <f t="array" aca="1" ref="BM1561" ca="1">+BM1560*INDIRECT(BM1546)</f>
        <v>500000</v>
      </c>
      <c r="BN1561" s="80" cm="1">
        <f t="array" aca="1" ref="BN1561" ca="1">+BN1560*INDIRECT(BN1546)</f>
        <v>500000</v>
      </c>
      <c r="BO1561" s="80" cm="1">
        <f t="array" aca="1" ref="BO1561" ca="1">+BO1560*INDIRECT(BO1546)</f>
        <v>500000</v>
      </c>
      <c r="BP1561" s="80" cm="1">
        <f t="array" aca="1" ref="BP1561" ca="1">+BP1560*INDIRECT(BP1546)</f>
        <v>500000</v>
      </c>
      <c r="BQ1561" s="80" cm="1">
        <f t="array" aca="1" ref="BQ1561" ca="1">+BQ1560*INDIRECT(BQ1546)</f>
        <v>500000</v>
      </c>
      <c r="BR1561" s="80" cm="1">
        <f t="array" aca="1" ref="BR1561" ca="1">+BR1560*INDIRECT(BR1546)</f>
        <v>500000</v>
      </c>
      <c r="BS1561" s="80" cm="1">
        <f t="array" aca="1" ref="BS1561" ca="1">+BS1560*INDIRECT(BS1546)</f>
        <v>500000</v>
      </c>
      <c r="BT1561" s="80" cm="1">
        <f t="array" aca="1" ref="BT1561" ca="1">+BT1560*INDIRECT(BT1546)</f>
        <v>500000</v>
      </c>
      <c r="BU1561" s="80" cm="1">
        <f t="array" aca="1" ref="BU1561" ca="1">+BU1560*INDIRECT(BU1546)</f>
        <v>500000</v>
      </c>
      <c r="BV1561" s="80" cm="1">
        <f t="array" aca="1" ref="BV1561" ca="1">+BV1560*INDIRECT(BV1546)</f>
        <v>500000</v>
      </c>
      <c r="BW1561" s="80" cm="1">
        <f t="array" aca="1" ref="BW1561" ca="1">+BW1560*INDIRECT(BW1546)</f>
        <v>500000</v>
      </c>
      <c r="BX1561" s="80" cm="1">
        <f t="array" aca="1" ref="BX1561" ca="1">+BX1560*INDIRECT(BX1546)</f>
        <v>500000</v>
      </c>
      <c r="BY1561" s="80" cm="1">
        <f t="array" aca="1" ref="BY1561" ca="1">+BY1560*INDIRECT(BY1546)</f>
        <v>500000</v>
      </c>
      <c r="BZ1561" s="80" cm="1">
        <f t="array" aca="1" ref="BZ1561" ca="1">+BZ1560*INDIRECT(BZ1546)</f>
        <v>500000</v>
      </c>
      <c r="CA1561" s="80" cm="1">
        <f t="array" aca="1" ref="CA1561" ca="1">+CA1560*INDIRECT(CA1546)</f>
        <v>500000</v>
      </c>
      <c r="CB1561" s="80" cm="1">
        <f t="array" aca="1" ref="CB1561" ca="1">+CB1560*INDIRECT(CB1546)</f>
        <v>500000</v>
      </c>
      <c r="CC1561" s="80" cm="1">
        <f t="array" aca="1" ref="CC1561" ca="1">+CC1560*INDIRECT(CC1546)</f>
        <v>500000</v>
      </c>
      <c r="CD1561" s="80" cm="1">
        <f t="array" aca="1" ref="CD1561" ca="1">+CD1560*INDIRECT(CD1546)</f>
        <v>500000</v>
      </c>
      <c r="CE1561" s="80" cm="1">
        <f t="array" aca="1" ref="CE1561" ca="1">+CE1560*INDIRECT(CE1546)</f>
        <v>500000</v>
      </c>
      <c r="CF1561" s="80" cm="1">
        <f t="array" aca="1" ref="CF1561" ca="1">+CF1560*INDIRECT(CF1546)</f>
        <v>500000</v>
      </c>
      <c r="CG1561" s="80" cm="1">
        <f t="array" aca="1" ref="CG1561" ca="1">+CG1560*INDIRECT(CG1546)</f>
        <v>500000</v>
      </c>
      <c r="CH1561" s="80" cm="1">
        <f t="array" aca="1" ref="CH1561" ca="1">+CH1560*INDIRECT(CH1546)</f>
        <v>500000</v>
      </c>
      <c r="CI1561" s="80" cm="1">
        <f t="array" aca="1" ref="CI1561" ca="1">+CI1560*INDIRECT(CI1546)</f>
        <v>500000</v>
      </c>
      <c r="CJ1561" s="80" cm="1">
        <f t="array" aca="1" ref="CJ1561" ca="1">+CJ1560*INDIRECT(CJ1546)</f>
        <v>500000</v>
      </c>
      <c r="CK1561" s="80" cm="1">
        <f t="array" aca="1" ref="CK1561" ca="1">+CK1560*INDIRECT(CK1546)</f>
        <v>500000</v>
      </c>
      <c r="CL1561" s="80" cm="1">
        <f t="array" aca="1" ref="CL1561" ca="1">+CL1560*INDIRECT(CL1546)</f>
        <v>500000</v>
      </c>
    </row>
    <row r="1562" spans="2:90" x14ac:dyDescent="0.4">
      <c r="B1562" s="154" t="str">
        <f>"Repayment - "&amp;SUBSTITUTE(B1551,":","")</f>
        <v>Repayment - Rolling fixed term debt - multiple borrowings w/ annual control</v>
      </c>
      <c r="C1562" t="s">
        <v>236</v>
      </c>
      <c r="D1562" t="s">
        <v>851</v>
      </c>
      <c r="E1562" t="str">
        <f t="shared" si="1837"/>
        <v>1562 DTERMY-S</v>
      </c>
      <c r="K1562" s="134">
        <f t="shared" ref="K1562:P1562" ca="1" si="1841">SUMIF($3:$3,K$2,1562:1562)</f>
        <v>-4501000</v>
      </c>
      <c r="L1562" s="134">
        <f t="shared" ca="1" si="1841"/>
        <v>-6000000</v>
      </c>
      <c r="M1562" s="134">
        <f t="shared" ca="1" si="1841"/>
        <v>-6000000</v>
      </c>
      <c r="N1562" s="134">
        <f t="shared" ca="1" si="1841"/>
        <v>-6000000</v>
      </c>
      <c r="O1562" s="134">
        <f t="shared" ca="1" si="1841"/>
        <v>-6000000</v>
      </c>
      <c r="P1562" s="134">
        <f t="shared" ca="1" si="1841"/>
        <v>-6000000</v>
      </c>
      <c r="R1562" s="220"/>
      <c r="S1562" s="221">
        <f ca="1">-IF(COUNT($R1561:S1561)&lt;$H1553,0,OFFSET(S1561,0,-$H1553+1))-$J$2509*(COUNT(R1561:$S1561)=($H1553-$H1554+1))</f>
        <v>0</v>
      </c>
      <c r="T1562" s="221">
        <f ca="1">-IF(COUNT($R1561:T1561)&lt;$H1553,0,OFFSET(T1561,0,-$H1553+1))-$J$2509*(COUNT(S1561:$S1561)=($H1553-$H1554+1))</f>
        <v>0</v>
      </c>
      <c r="U1562" s="221">
        <f ca="1">-IF(COUNT($R1561:U1561)&lt;$H1553,0,OFFSET(U1561,0,-$H1553+1))-$J$2509*(COUNT($S1561:T1561)=($H1553-$H1554+1))</f>
        <v>-1000</v>
      </c>
      <c r="V1562" s="221">
        <f ca="1">-IF(COUNT($R1561:V1561)&lt;$H1553,0,OFFSET(V1561,0,-$H1553+1))-$J$2509*(COUNT($S1561:U1561)=($H1553-$H1554+1))</f>
        <v>-500000</v>
      </c>
      <c r="W1562" s="221">
        <f ca="1">-IF(COUNT($R1561:W1561)&lt;$H1553,0,OFFSET(W1561,0,-$H1553+1))-$J$2509*(COUNT($S1561:V1561)=($H1553-$H1554+1))</f>
        <v>-500000</v>
      </c>
      <c r="X1562" s="221">
        <f ca="1">-IF(COUNT($R1561:X1561)&lt;$H1553,0,OFFSET(X1561,0,-$H1553+1))-$J$2509*(COUNT($S1561:W1561)=($H1553-$H1554+1))</f>
        <v>-500000</v>
      </c>
      <c r="Y1562" s="221">
        <f ca="1">-IF(COUNT($R1561:Y1561)&lt;$H1553,0,OFFSET(Y1561,0,-$H1553+1))-$J$2509*(COUNT($S1561:X1561)=($H1553-$H1554+1))</f>
        <v>-500000</v>
      </c>
      <c r="Z1562" s="221">
        <f ca="1">-IF(COUNT($R1561:Z1561)&lt;$H1553,0,OFFSET(Z1561,0,-$H1553+1))-$J$2509*(COUNT($S1561:Y1561)=($H1553-$H1554+1))</f>
        <v>-500000</v>
      </c>
      <c r="AA1562" s="221">
        <f ca="1">-IF(COUNT($R1561:AA1561)&lt;$H1553,0,OFFSET(AA1561,0,-$H1553+1))-$J$2509*(COUNT($S1561:Z1561)=($H1553-$H1554+1))</f>
        <v>-500000</v>
      </c>
      <c r="AB1562" s="221">
        <f ca="1">-IF(COUNT($R1561:AB1561)&lt;$H1553,0,OFFSET(AB1561,0,-$H1553+1))-$J$2509*(COUNT($S1561:AA1561)=($H1553-$H1554+1))</f>
        <v>-500000</v>
      </c>
      <c r="AC1562" s="221">
        <f ca="1">-IF(COUNT($R1561:AC1561)&lt;$H1553,0,OFFSET(AC1561,0,-$H1553+1))-$J$2509*(COUNT($S1561:AB1561)=($H1553-$H1554+1))</f>
        <v>-500000</v>
      </c>
      <c r="AD1562" s="221">
        <f ca="1">-IF(COUNT($R1561:AD1561)&lt;$H1553,0,OFFSET(AD1561,0,-$H1553+1))-$J$2509*(COUNT($S1561:AC1561)=($H1553-$H1554+1))</f>
        <v>-500000</v>
      </c>
      <c r="AE1562" s="221">
        <f ca="1">-IF(COUNT($R1561:AE1561)&lt;$H1553,0,OFFSET(AE1561,0,-$H1553+1))-$J$2509*(COUNT($S1561:AD1561)=($H1553-$H1554+1))</f>
        <v>-500000</v>
      </c>
      <c r="AF1562" s="221">
        <f ca="1">-IF(COUNT($R1561:AF1561)&lt;$H1553,0,OFFSET(AF1561,0,-$H1553+1))-$J$2509*(COUNT($S1561:AE1561)=($H1553-$H1554+1))</f>
        <v>-500000</v>
      </c>
      <c r="AG1562" s="221">
        <f ca="1">-IF(COUNT($R1561:AG1561)&lt;$H1553,0,OFFSET(AG1561,0,-$H1553+1))-$J$2509*(COUNT($S1561:AF1561)=($H1553-$H1554+1))</f>
        <v>-500000</v>
      </c>
      <c r="AH1562" s="221">
        <f ca="1">-IF(COUNT($R1561:AH1561)&lt;$H1553,0,OFFSET(AH1561,0,-$H1553+1))-$J$2509*(COUNT($S1561:AG1561)=($H1553-$H1554+1))</f>
        <v>-500000</v>
      </c>
      <c r="AI1562" s="221">
        <f ca="1">-IF(COUNT($R1561:AI1561)&lt;$H1553,0,OFFSET(AI1561,0,-$H1553+1))-$J$2509*(COUNT($S1561:AH1561)=($H1553-$H1554+1))</f>
        <v>-500000</v>
      </c>
      <c r="AJ1562" s="221">
        <f ca="1">-IF(COUNT($R1561:AJ1561)&lt;$H1553,0,OFFSET(AJ1561,0,-$H1553+1))-$J$2509*(COUNT($S1561:AI1561)=($H1553-$H1554+1))</f>
        <v>-500000</v>
      </c>
      <c r="AK1562" s="221">
        <f ca="1">-IF(COUNT($R1561:AK1561)&lt;$H1553,0,OFFSET(AK1561,0,-$H1553+1))-$J$2509*(COUNT($S1561:AJ1561)=($H1553-$H1554+1))</f>
        <v>-500000</v>
      </c>
      <c r="AL1562" s="221">
        <f ca="1">-IF(COUNT($R1561:AL1561)&lt;$H1553,0,OFFSET(AL1561,0,-$H1553+1))-$J$2509*(COUNT($S1561:AK1561)=($H1553-$H1554+1))</f>
        <v>-500000</v>
      </c>
      <c r="AM1562" s="221">
        <f ca="1">-IF(COUNT($R1561:AM1561)&lt;$H1553,0,OFFSET(AM1561,0,-$H1553+1))-$J$2509*(COUNT($S1561:AL1561)=($H1553-$H1554+1))</f>
        <v>-500000</v>
      </c>
      <c r="AN1562" s="221">
        <f ca="1">-IF(COUNT($R1561:AN1561)&lt;$H1553,0,OFFSET(AN1561,0,-$H1553+1))-$J$2509*(COUNT($S1561:AM1561)=($H1553-$H1554+1))</f>
        <v>-500000</v>
      </c>
      <c r="AO1562" s="221">
        <f ca="1">-IF(COUNT($R1561:AO1561)&lt;$H1553,0,OFFSET(AO1561,0,-$H1553+1))-$J$2509*(COUNT($S1561:AN1561)=($H1553-$H1554+1))</f>
        <v>-500000</v>
      </c>
      <c r="AP1562" s="221">
        <f ca="1">-IF(COUNT($R1561:AP1561)&lt;$H1553,0,OFFSET(AP1561,0,-$H1553+1))-$J$2509*(COUNT($S1561:AO1561)=($H1553-$H1554+1))</f>
        <v>-500000</v>
      </c>
      <c r="AQ1562" s="221">
        <f ca="1">-IF(COUNT($R1561:AQ1561)&lt;$H1553,0,OFFSET(AQ1561,0,-$H1553+1))-$J$2509*(COUNT($S1561:AP1561)=($H1553-$H1554+1))</f>
        <v>-500000</v>
      </c>
      <c r="AR1562" s="221">
        <f ca="1">-IF(COUNT($R1561:AR1561)&lt;$H1553,0,OFFSET(AR1561,0,-$H1553+1))-$J$2509*(COUNT($S1561:AQ1561)=($H1553-$H1554+1))</f>
        <v>-500000</v>
      </c>
      <c r="AS1562" s="221">
        <f ca="1">-IF(COUNT($R1561:AS1561)&lt;$H1553,0,OFFSET(AS1561,0,-$H1553+1))-$J$2509*(COUNT($S1561:AR1561)=($H1553-$H1554+1))</f>
        <v>-500000</v>
      </c>
      <c r="AT1562" s="221">
        <f ca="1">-IF(COUNT($R1561:AT1561)&lt;$H1553,0,OFFSET(AT1561,0,-$H1553+1))-$J$2509*(COUNT($S1561:AS1561)=($H1553-$H1554+1))</f>
        <v>-500000</v>
      </c>
      <c r="AU1562" s="221">
        <f ca="1">-IF(COUNT($R1561:AU1561)&lt;$H1553,0,OFFSET(AU1561,0,-$H1553+1))-$J$2509*(COUNT($S1561:AT1561)=($H1553-$H1554+1))</f>
        <v>-500000</v>
      </c>
      <c r="AV1562" s="221">
        <f ca="1">-IF(COUNT($R1561:AV1561)&lt;$H1553,0,OFFSET(AV1561,0,-$H1553+1))-$J$2509*(COUNT($S1561:AU1561)=($H1553-$H1554+1))</f>
        <v>-500000</v>
      </c>
      <c r="AW1562" s="221">
        <f ca="1">-IF(COUNT($R1561:AW1561)&lt;$H1553,0,OFFSET(AW1561,0,-$H1553+1))-$J$2509*(COUNT($S1561:AV1561)=($H1553-$H1554+1))</f>
        <v>-500000</v>
      </c>
      <c r="AX1562" s="221">
        <f ca="1">-IF(COUNT($R1561:AX1561)&lt;$H1553,0,OFFSET(AX1561,0,-$H1553+1))-$J$2509*(COUNT($S1561:AW1561)=($H1553-$H1554+1))</f>
        <v>-500000</v>
      </c>
      <c r="AY1562" s="221">
        <f ca="1">-IF(COUNT($R1561:AY1561)&lt;$H1553,0,OFFSET(AY1561,0,-$H1553+1))-$J$2509*(COUNT($S1561:AX1561)=($H1553-$H1554+1))</f>
        <v>-500000</v>
      </c>
      <c r="AZ1562" s="221">
        <f ca="1">-IF(COUNT($R1561:AZ1561)&lt;$H1553,0,OFFSET(AZ1561,0,-$H1553+1))-$J$2509*(COUNT($S1561:AY1561)=($H1553-$H1554+1))</f>
        <v>-500000</v>
      </c>
      <c r="BA1562" s="221">
        <f ca="1">-IF(COUNT($R1561:BA1561)&lt;$H1553,0,OFFSET(BA1561,0,-$H1553+1))-$J$2509*(COUNT($S1561:AZ1561)=($H1553-$H1554+1))</f>
        <v>-500000</v>
      </c>
      <c r="BB1562" s="221">
        <f ca="1">-IF(COUNT($R1561:BB1561)&lt;$H1553,0,OFFSET(BB1561,0,-$H1553+1))-$J$2509*(COUNT($S1561:BA1561)=($H1553-$H1554+1))</f>
        <v>-500000</v>
      </c>
      <c r="BC1562" s="221">
        <f ca="1">-IF(COUNT($R1561:BC1561)&lt;$H1553,0,OFFSET(BC1561,0,-$H1553+1))-$J$2509*(COUNT($S1561:BB1561)=($H1553-$H1554+1))</f>
        <v>-500000</v>
      </c>
      <c r="BD1562" s="221">
        <f ca="1">-IF(COUNT($R1561:BD1561)&lt;$H1553,0,OFFSET(BD1561,0,-$H1553+1))-$J$2509*(COUNT($S1561:BC1561)=($H1553-$H1554+1))</f>
        <v>-500000</v>
      </c>
      <c r="BE1562" s="221">
        <f ca="1">-IF(COUNT($R1561:BE1561)&lt;$H1553,0,OFFSET(BE1561,0,-$H1553+1))-$J$2509*(COUNT($S1561:BD1561)=($H1553-$H1554+1))</f>
        <v>-500000</v>
      </c>
      <c r="BF1562" s="221">
        <f ca="1">-IF(COUNT($R1561:BF1561)&lt;$H1553,0,OFFSET(BF1561,0,-$H1553+1))-$J$2509*(COUNT($S1561:BE1561)=($H1553-$H1554+1))</f>
        <v>-500000</v>
      </c>
      <c r="BG1562" s="221">
        <f ca="1">-IF(COUNT($R1561:BG1561)&lt;$H1553,0,OFFSET(BG1561,0,-$H1553+1))-$J$2509*(COUNT($S1561:BF1561)=($H1553-$H1554+1))</f>
        <v>-500000</v>
      </c>
      <c r="BH1562" s="221">
        <f ca="1">-IF(COUNT($R1561:BH1561)&lt;$H1553,0,OFFSET(BH1561,0,-$H1553+1))-$J$2509*(COUNT($S1561:BG1561)=($H1553-$H1554+1))</f>
        <v>-500000</v>
      </c>
      <c r="BI1562" s="221">
        <f ca="1">-IF(COUNT($R1561:BI1561)&lt;$H1553,0,OFFSET(BI1561,0,-$H1553+1))-$J$2509*(COUNT($S1561:BH1561)=($H1553-$H1554+1))</f>
        <v>-500000</v>
      </c>
      <c r="BJ1562" s="221">
        <f ca="1">-IF(COUNT($R1561:BJ1561)&lt;$H1553,0,OFFSET(BJ1561,0,-$H1553+1))-$J$2509*(COUNT($S1561:BI1561)=($H1553-$H1554+1))</f>
        <v>-500000</v>
      </c>
      <c r="BK1562" s="221">
        <f ca="1">-IF(COUNT($R1561:BK1561)&lt;$H1553,0,OFFSET(BK1561,0,-$H1553+1))-$J$2509*(COUNT($S1561:BJ1561)=($H1553-$H1554+1))</f>
        <v>-500000</v>
      </c>
      <c r="BL1562" s="221">
        <f ca="1">-IF(COUNT($R1561:BL1561)&lt;$H1553,0,OFFSET(BL1561,0,-$H1553+1))-$J$2509*(COUNT($S1561:BK1561)=($H1553-$H1554+1))</f>
        <v>-500000</v>
      </c>
      <c r="BM1562" s="221">
        <f ca="1">-IF(COUNT($R1561:BM1561)&lt;$H1553,0,OFFSET(BM1561,0,-$H1553+1))-$J$2509*(COUNT($S1561:BL1561)=($H1553-$H1554+1))</f>
        <v>-500000</v>
      </c>
      <c r="BN1562" s="221">
        <f ca="1">-IF(COUNT($R1561:BN1561)&lt;$H1553,0,OFFSET(BN1561,0,-$H1553+1))-$J$2509*(COUNT($S1561:BM1561)=($H1553-$H1554+1))</f>
        <v>-500000</v>
      </c>
      <c r="BO1562" s="221">
        <f ca="1">-IF(COUNT($R1561:BO1561)&lt;$H1553,0,OFFSET(BO1561,0,-$H1553+1))-$J$2509*(COUNT($S1561:BN1561)=($H1553-$H1554+1))</f>
        <v>-500000</v>
      </c>
      <c r="BP1562" s="221">
        <f ca="1">-IF(COUNT($R1561:BP1561)&lt;$H1553,0,OFFSET(BP1561,0,-$H1553+1))-$J$2509*(COUNT($S1561:BO1561)=($H1553-$H1554+1))</f>
        <v>-500000</v>
      </c>
      <c r="BQ1562" s="221">
        <f ca="1">-IF(COUNT($R1561:BQ1561)&lt;$H1553,0,OFFSET(BQ1561,0,-$H1553+1))-$J$2509*(COUNT($S1561:BP1561)=($H1553-$H1554+1))</f>
        <v>-500000</v>
      </c>
      <c r="BR1562" s="221">
        <f ca="1">-IF(COUNT($R1561:BR1561)&lt;$H1553,0,OFFSET(BR1561,0,-$H1553+1))-$J$2509*(COUNT($S1561:BQ1561)=($H1553-$H1554+1))</f>
        <v>-500000</v>
      </c>
      <c r="BS1562" s="221">
        <f ca="1">-IF(COUNT($R1561:BS1561)&lt;$H1553,0,OFFSET(BS1561,0,-$H1553+1))-$J$2509*(COUNT($S1561:BR1561)=($H1553-$H1554+1))</f>
        <v>-500000</v>
      </c>
      <c r="BT1562" s="221">
        <f ca="1">-IF(COUNT($R1561:BT1561)&lt;$H1553,0,OFFSET(BT1561,0,-$H1553+1))-$J$2509*(COUNT($S1561:BS1561)=($H1553-$H1554+1))</f>
        <v>-500000</v>
      </c>
      <c r="BU1562" s="221">
        <f ca="1">-IF(COUNT($R1561:BU1561)&lt;$H1553,0,OFFSET(BU1561,0,-$H1553+1))-$J$2509*(COUNT($S1561:BT1561)=($H1553-$H1554+1))</f>
        <v>-500000</v>
      </c>
      <c r="BV1562" s="221">
        <f ca="1">-IF(COUNT($R1561:BV1561)&lt;$H1553,0,OFFSET(BV1561,0,-$H1553+1))-$J$2509*(COUNT($S1561:BU1561)=($H1553-$H1554+1))</f>
        <v>-500000</v>
      </c>
      <c r="BW1562" s="221">
        <f ca="1">-IF(COUNT($R1561:BW1561)&lt;$H1553,0,OFFSET(BW1561,0,-$H1553+1))-$J$2509*(COUNT($S1561:BV1561)=($H1553-$H1554+1))</f>
        <v>-500000</v>
      </c>
      <c r="BX1562" s="221">
        <f ca="1">-IF(COUNT($R1561:BX1561)&lt;$H1553,0,OFFSET(BX1561,0,-$H1553+1))-$J$2509*(COUNT($S1561:BW1561)=($H1553-$H1554+1))</f>
        <v>-500000</v>
      </c>
      <c r="BY1562" s="221">
        <f ca="1">-IF(COUNT($R1561:BY1561)&lt;$H1553,0,OFFSET(BY1561,0,-$H1553+1))-$J$2509*(COUNT($S1561:BX1561)=($H1553-$H1554+1))</f>
        <v>-500000</v>
      </c>
      <c r="BZ1562" s="221">
        <f ca="1">-IF(COUNT($R1561:BZ1561)&lt;$H1553,0,OFFSET(BZ1561,0,-$H1553+1))-$J$2509*(COUNT($S1561:BY1561)=($H1553-$H1554+1))</f>
        <v>-500000</v>
      </c>
      <c r="CA1562" s="221">
        <f ca="1">-IF(COUNT($R1561:CA1561)&lt;$H1553,0,OFFSET(CA1561,0,-$H1553+1))-$J$2509*(COUNT($S1561:BZ1561)=($H1553-$H1554+1))</f>
        <v>-500000</v>
      </c>
      <c r="CB1562" s="221">
        <f ca="1">-IF(COUNT($R1561:CB1561)&lt;$H1553,0,OFFSET(CB1561,0,-$H1553+1))-$J$2509*(COUNT($S1561:CA1561)=($H1553-$H1554+1))</f>
        <v>-500000</v>
      </c>
      <c r="CC1562" s="221">
        <f ca="1">-IF(COUNT($R1561:CC1561)&lt;$H1553,0,OFFSET(CC1561,0,-$H1553+1))-$J$2509*(COUNT($S1561:CB1561)=($H1553-$H1554+1))</f>
        <v>-500000</v>
      </c>
      <c r="CD1562" s="221">
        <f ca="1">-IF(COUNT($R1561:CD1561)&lt;$H1553,0,OFFSET(CD1561,0,-$H1553+1))-$J$2509*(COUNT($S1561:CC1561)=($H1553-$H1554+1))</f>
        <v>-500000</v>
      </c>
      <c r="CE1562" s="221">
        <f ca="1">-IF(COUNT($R1561:CE1561)&lt;$H1553,0,OFFSET(CE1561,0,-$H1553+1))-$J$2509*(COUNT($S1561:CD1561)=($H1553-$H1554+1))</f>
        <v>-500000</v>
      </c>
      <c r="CF1562" s="221">
        <f ca="1">-IF(COUNT($R1561:CF1561)&lt;$H1553,0,OFFSET(CF1561,0,-$H1553+1))-$J$2509*(COUNT($S1561:CE1561)=($H1553-$H1554+1))</f>
        <v>-500000</v>
      </c>
      <c r="CG1562" s="221">
        <f ca="1">-IF(COUNT($R1561:CG1561)&lt;$H1553,0,OFFSET(CG1561,0,-$H1553+1))-$J$2509*(COUNT($S1561:CF1561)=($H1553-$H1554+1))</f>
        <v>-500000</v>
      </c>
      <c r="CH1562" s="221">
        <f ca="1">-IF(COUNT($R1561:CH1561)&lt;$H1553,0,OFFSET(CH1561,0,-$H1553+1))-$J$2509*(COUNT($S1561:CG1561)=($H1553-$H1554+1))</f>
        <v>-500000</v>
      </c>
      <c r="CI1562" s="221">
        <f ca="1">-IF(COUNT($R1561:CI1561)&lt;$H1553,0,OFFSET(CI1561,0,-$H1553+1))-$J$2509*(COUNT($S1561:CH1561)=($H1553-$H1554+1))</f>
        <v>-500000</v>
      </c>
      <c r="CJ1562" s="221">
        <f ca="1">-IF(COUNT($R1561:CJ1561)&lt;$H1553,0,OFFSET(CJ1561,0,-$H1553+1))-$J$2509*(COUNT($S1561:CI1561)=($H1553-$H1554+1))</f>
        <v>-500000</v>
      </c>
      <c r="CK1562" s="221">
        <f ca="1">-IF(COUNT($R1561:CK1561)&lt;$H1553,0,OFFSET(CK1561,0,-$H1553+1))-$J$2509*(COUNT($S1561:CJ1561)=($H1553-$H1554+1))</f>
        <v>-500000</v>
      </c>
      <c r="CL1562" s="221">
        <f ca="1">-IF(COUNT($R1561:CL1561)&lt;$H1553,0,OFFSET(CL1561,0,-$H1553+1))-$J$2509*(COUNT($S1561:CK1561)=($H1553-$H1554+1))</f>
        <v>-500000</v>
      </c>
    </row>
    <row r="1563" spans="2:90" x14ac:dyDescent="0.4">
      <c r="B1563" s="123" t="str">
        <f>"Debt - "&amp;SUBSTITUTE(B1551,":","")</f>
        <v>Debt - Rolling fixed term debt - multiple borrowings w/ annual control</v>
      </c>
      <c r="C1563" t="s">
        <v>237</v>
      </c>
      <c r="D1563" t="s">
        <v>851</v>
      </c>
      <c r="E1563" t="str">
        <f t="shared" si="1837"/>
        <v>1563 DTERMY-S</v>
      </c>
      <c r="I1563" s="80"/>
      <c r="J1563" s="80"/>
      <c r="K1563" s="33">
        <f t="shared" ref="K1563:P1563" ca="1" si="1842">SUMIF($4:$4,K$2,1563:1563)</f>
        <v>1500000</v>
      </c>
      <c r="L1563" s="33">
        <f t="shared" ca="1" si="1842"/>
        <v>1500000</v>
      </c>
      <c r="M1563" s="33">
        <f t="shared" ca="1" si="1842"/>
        <v>1500000</v>
      </c>
      <c r="N1563" s="33">
        <f t="shared" ca="1" si="1842"/>
        <v>1500000</v>
      </c>
      <c r="O1563" s="33">
        <f t="shared" ca="1" si="1842"/>
        <v>1500000</v>
      </c>
      <c r="P1563" s="33">
        <f t="shared" ca="1" si="1842"/>
        <v>1500000</v>
      </c>
      <c r="R1563" s="93">
        <f t="shared" ref="R1563:AW1563" si="1843">+SUM(R1559,R1561:R1562)</f>
        <v>1000</v>
      </c>
      <c r="S1563" s="93">
        <f t="shared" ref="S1563" ca="1" si="1844">+SUM(S1559,S1561:S1562)</f>
        <v>501000</v>
      </c>
      <c r="T1563" s="93">
        <f t="shared" ca="1" si="1843"/>
        <v>1001000</v>
      </c>
      <c r="U1563" s="93">
        <f t="shared" ca="1" si="1843"/>
        <v>1500000</v>
      </c>
      <c r="V1563" s="93">
        <f t="shared" ca="1" si="1843"/>
        <v>1500000</v>
      </c>
      <c r="W1563" s="93">
        <f t="shared" ca="1" si="1843"/>
        <v>1500000</v>
      </c>
      <c r="X1563" s="93">
        <f t="shared" ca="1" si="1843"/>
        <v>1500000</v>
      </c>
      <c r="Y1563" s="93">
        <f t="shared" ca="1" si="1843"/>
        <v>1500000</v>
      </c>
      <c r="Z1563" s="93">
        <f t="shared" ca="1" si="1843"/>
        <v>1500000</v>
      </c>
      <c r="AA1563" s="93">
        <f t="shared" ca="1" si="1843"/>
        <v>1500000</v>
      </c>
      <c r="AB1563" s="93">
        <f t="shared" ca="1" si="1843"/>
        <v>1500000</v>
      </c>
      <c r="AC1563" s="93">
        <f t="shared" ca="1" si="1843"/>
        <v>1500000</v>
      </c>
      <c r="AD1563" s="93">
        <f t="shared" ca="1" si="1843"/>
        <v>1500000</v>
      </c>
      <c r="AE1563" s="93">
        <f t="shared" ca="1" si="1843"/>
        <v>1500000</v>
      </c>
      <c r="AF1563" s="93">
        <f t="shared" ca="1" si="1843"/>
        <v>1500000</v>
      </c>
      <c r="AG1563" s="93">
        <f t="shared" ca="1" si="1843"/>
        <v>1500000</v>
      </c>
      <c r="AH1563" s="93">
        <f t="shared" ca="1" si="1843"/>
        <v>1500000</v>
      </c>
      <c r="AI1563" s="93">
        <f t="shared" ca="1" si="1843"/>
        <v>1500000</v>
      </c>
      <c r="AJ1563" s="93">
        <f t="shared" ca="1" si="1843"/>
        <v>1500000</v>
      </c>
      <c r="AK1563" s="93">
        <f t="shared" ca="1" si="1843"/>
        <v>1500000</v>
      </c>
      <c r="AL1563" s="93">
        <f t="shared" ca="1" si="1843"/>
        <v>1500000</v>
      </c>
      <c r="AM1563" s="93">
        <f t="shared" ca="1" si="1843"/>
        <v>1500000</v>
      </c>
      <c r="AN1563" s="93">
        <f t="shared" ca="1" si="1843"/>
        <v>1500000</v>
      </c>
      <c r="AO1563" s="93">
        <f t="shared" ca="1" si="1843"/>
        <v>1500000</v>
      </c>
      <c r="AP1563" s="93">
        <f t="shared" ca="1" si="1843"/>
        <v>1500000</v>
      </c>
      <c r="AQ1563" s="93">
        <f t="shared" ca="1" si="1843"/>
        <v>1500000</v>
      </c>
      <c r="AR1563" s="93">
        <f t="shared" ca="1" si="1843"/>
        <v>1500000</v>
      </c>
      <c r="AS1563" s="93">
        <f t="shared" ca="1" si="1843"/>
        <v>1500000</v>
      </c>
      <c r="AT1563" s="93">
        <f t="shared" ca="1" si="1843"/>
        <v>1500000</v>
      </c>
      <c r="AU1563" s="93">
        <f t="shared" ca="1" si="1843"/>
        <v>1500000</v>
      </c>
      <c r="AV1563" s="93">
        <f t="shared" ca="1" si="1843"/>
        <v>1500000</v>
      </c>
      <c r="AW1563" s="93">
        <f t="shared" ca="1" si="1843"/>
        <v>1500000</v>
      </c>
      <c r="AX1563" s="93">
        <f t="shared" ref="AX1563:CC1563" ca="1" si="1845">+SUM(AX1559,AX1561:AX1562)</f>
        <v>1500000</v>
      </c>
      <c r="AY1563" s="93">
        <f t="shared" ca="1" si="1845"/>
        <v>1500000</v>
      </c>
      <c r="AZ1563" s="93">
        <f t="shared" ca="1" si="1845"/>
        <v>1500000</v>
      </c>
      <c r="BA1563" s="93">
        <f t="shared" ca="1" si="1845"/>
        <v>1500000</v>
      </c>
      <c r="BB1563" s="93">
        <f t="shared" ca="1" si="1845"/>
        <v>1500000</v>
      </c>
      <c r="BC1563" s="93">
        <f t="shared" ca="1" si="1845"/>
        <v>1500000</v>
      </c>
      <c r="BD1563" s="93">
        <f t="shared" ca="1" si="1845"/>
        <v>1500000</v>
      </c>
      <c r="BE1563" s="93">
        <f t="shared" ca="1" si="1845"/>
        <v>1500000</v>
      </c>
      <c r="BF1563" s="93">
        <f t="shared" ca="1" si="1845"/>
        <v>1500000</v>
      </c>
      <c r="BG1563" s="93">
        <f t="shared" ca="1" si="1845"/>
        <v>1500000</v>
      </c>
      <c r="BH1563" s="93">
        <f t="shared" ca="1" si="1845"/>
        <v>1500000</v>
      </c>
      <c r="BI1563" s="93">
        <f t="shared" ca="1" si="1845"/>
        <v>1500000</v>
      </c>
      <c r="BJ1563" s="93">
        <f t="shared" ca="1" si="1845"/>
        <v>1500000</v>
      </c>
      <c r="BK1563" s="93">
        <f t="shared" ca="1" si="1845"/>
        <v>1500000</v>
      </c>
      <c r="BL1563" s="93">
        <f t="shared" ca="1" si="1845"/>
        <v>1500000</v>
      </c>
      <c r="BM1563" s="93">
        <f t="shared" ca="1" si="1845"/>
        <v>1500000</v>
      </c>
      <c r="BN1563" s="93">
        <f t="shared" ca="1" si="1845"/>
        <v>1500000</v>
      </c>
      <c r="BO1563" s="93">
        <f t="shared" ca="1" si="1845"/>
        <v>1500000</v>
      </c>
      <c r="BP1563" s="93">
        <f t="shared" ca="1" si="1845"/>
        <v>1500000</v>
      </c>
      <c r="BQ1563" s="93">
        <f t="shared" ca="1" si="1845"/>
        <v>1500000</v>
      </c>
      <c r="BR1563" s="93">
        <f t="shared" ca="1" si="1845"/>
        <v>1500000</v>
      </c>
      <c r="BS1563" s="93">
        <f t="shared" ca="1" si="1845"/>
        <v>1500000</v>
      </c>
      <c r="BT1563" s="93">
        <f t="shared" ca="1" si="1845"/>
        <v>1500000</v>
      </c>
      <c r="BU1563" s="93">
        <f t="shared" ca="1" si="1845"/>
        <v>1500000</v>
      </c>
      <c r="BV1563" s="93">
        <f t="shared" ca="1" si="1845"/>
        <v>1500000</v>
      </c>
      <c r="BW1563" s="93">
        <f t="shared" ca="1" si="1845"/>
        <v>1500000</v>
      </c>
      <c r="BX1563" s="93">
        <f t="shared" ca="1" si="1845"/>
        <v>1500000</v>
      </c>
      <c r="BY1563" s="93">
        <f t="shared" ca="1" si="1845"/>
        <v>1500000</v>
      </c>
      <c r="BZ1563" s="93">
        <f t="shared" ca="1" si="1845"/>
        <v>1500000</v>
      </c>
      <c r="CA1563" s="93">
        <f t="shared" ca="1" si="1845"/>
        <v>1500000</v>
      </c>
      <c r="CB1563" s="93">
        <f t="shared" ca="1" si="1845"/>
        <v>1500000</v>
      </c>
      <c r="CC1563" s="93">
        <f t="shared" ca="1" si="1845"/>
        <v>1500000</v>
      </c>
      <c r="CD1563" s="93">
        <f t="shared" ref="CD1563:CK1563" ca="1" si="1846">+SUM(CD1559,CD1561:CD1562)</f>
        <v>1500000</v>
      </c>
      <c r="CE1563" s="93">
        <f t="shared" ca="1" si="1846"/>
        <v>1500000</v>
      </c>
      <c r="CF1563" s="93">
        <f t="shared" ca="1" si="1846"/>
        <v>1500000</v>
      </c>
      <c r="CG1563" s="93">
        <f t="shared" ca="1" si="1846"/>
        <v>1500000</v>
      </c>
      <c r="CH1563" s="93">
        <f t="shared" ca="1" si="1846"/>
        <v>1500000</v>
      </c>
      <c r="CI1563" s="93">
        <f t="shared" ca="1" si="1846"/>
        <v>1500000</v>
      </c>
      <c r="CJ1563" s="93">
        <f t="shared" ca="1" si="1846"/>
        <v>1500000</v>
      </c>
      <c r="CK1563" s="93">
        <f t="shared" ca="1" si="1846"/>
        <v>1500000</v>
      </c>
      <c r="CL1563" s="93">
        <f t="shared" ref="CL1563" ca="1" si="1847">+SUM(CL1559,CL1561:CL1562)</f>
        <v>1500000</v>
      </c>
    </row>
    <row r="1564" spans="2:90" x14ac:dyDescent="0.4">
      <c r="B1564" s="122"/>
      <c r="C1564" s="59"/>
      <c r="D1564" t="s">
        <v>851</v>
      </c>
      <c r="E1564" t="str">
        <f t="shared" si="1837"/>
        <v>1564 DTERMY-S</v>
      </c>
      <c r="G1564" s="59"/>
      <c r="R1564"/>
      <c r="S1564" s="62"/>
      <c r="T1564" s="62"/>
      <c r="U1564" s="62"/>
      <c r="V1564" s="62"/>
      <c r="W1564" s="62"/>
      <c r="X1564" s="62"/>
      <c r="Y1564" s="62"/>
      <c r="Z1564" s="62"/>
      <c r="AA1564" s="62"/>
      <c r="AB1564" s="62"/>
      <c r="AC1564" s="62"/>
      <c r="AD1564" s="62"/>
      <c r="AE1564" s="62"/>
      <c r="AF1564" s="62"/>
      <c r="AG1564" s="62"/>
      <c r="AH1564" s="62"/>
      <c r="AI1564" s="62"/>
      <c r="AJ1564" s="62"/>
      <c r="AK1564" s="62"/>
      <c r="AL1564" s="62"/>
      <c r="AM1564" s="62"/>
      <c r="AN1564" s="62"/>
      <c r="AO1564" s="62"/>
      <c r="AP1564" s="62"/>
      <c r="AQ1564" s="62"/>
      <c r="AR1564" s="62"/>
      <c r="AS1564" s="62"/>
      <c r="AT1564" s="62"/>
      <c r="AU1564" s="62"/>
      <c r="AV1564" s="62"/>
      <c r="AW1564" s="62"/>
      <c r="AX1564" s="62"/>
      <c r="AY1564" s="62"/>
      <c r="AZ1564" s="62"/>
      <c r="BA1564" s="62"/>
      <c r="BB1564" s="62"/>
      <c r="BC1564" s="62"/>
      <c r="BD1564" s="62"/>
      <c r="BE1564" s="62"/>
      <c r="BF1564" s="62"/>
      <c r="BG1564" s="62"/>
      <c r="BH1564" s="62"/>
      <c r="BI1564" s="62"/>
      <c r="BJ1564" s="62"/>
      <c r="BK1564" s="62"/>
      <c r="BL1564" s="62"/>
      <c r="BM1564" s="62"/>
      <c r="BN1564" s="62"/>
      <c r="BO1564" s="62"/>
      <c r="BP1564" s="62"/>
      <c r="BQ1564" s="62"/>
      <c r="BR1564" s="62"/>
      <c r="BS1564" s="62"/>
      <c r="BT1564" s="62"/>
      <c r="BU1564" s="62"/>
      <c r="BV1564" s="62"/>
      <c r="BW1564" s="62"/>
      <c r="BX1564" s="62"/>
      <c r="BY1564" s="62"/>
      <c r="BZ1564" s="62"/>
      <c r="CA1564" s="62"/>
      <c r="CB1564" s="62"/>
      <c r="CC1564" s="62"/>
      <c r="CD1564" s="62"/>
      <c r="CE1564" s="62"/>
      <c r="CF1564" s="62"/>
      <c r="CG1564" s="62"/>
      <c r="CH1564" s="62"/>
      <c r="CI1564" s="62"/>
      <c r="CJ1564" s="62"/>
      <c r="CK1564" s="62"/>
      <c r="CL1564" s="62"/>
    </row>
    <row r="1565" spans="2:90" x14ac:dyDescent="0.4">
      <c r="B1565" s="123" t="str">
        <f>"Interest expense - "&amp;SUBSTITUTE(B1551,":","")</f>
        <v>Interest expense - Rolling fixed term debt - multiple borrowings w/ annual control</v>
      </c>
      <c r="C1565" t="s">
        <v>228</v>
      </c>
      <c r="D1565" t="s">
        <v>851</v>
      </c>
      <c r="E1565" t="str">
        <f t="shared" si="1837"/>
        <v>1565 DTERMY-S</v>
      </c>
      <c r="J1565" s="93">
        <f>SUMIF($5:$5,I$2,1563:1563)</f>
        <v>0</v>
      </c>
      <c r="K1565" s="28">
        <f t="shared" ref="K1565:P1565" ca="1" si="1848">SUMIF($3:$3,K$2,1565:1565)</f>
        <v>-175035</v>
      </c>
      <c r="L1565" s="28">
        <f t="shared" ca="1" si="1848"/>
        <v>-200010</v>
      </c>
      <c r="M1565" s="28">
        <f t="shared" ca="1" si="1848"/>
        <v>-200010</v>
      </c>
      <c r="N1565" s="28">
        <f t="shared" ca="1" si="1848"/>
        <v>-200010</v>
      </c>
      <c r="O1565" s="28">
        <f t="shared" ca="1" si="1848"/>
        <v>-200010</v>
      </c>
      <c r="P1565" s="28">
        <f t="shared" ca="1" si="1848"/>
        <v>-200010</v>
      </c>
      <c r="R1565" s="27"/>
      <c r="S1565" s="93">
        <f t="shared" ref="S1565" ca="1" si="1849">-SUM(S1558:S1561)*$H1555/12</f>
        <v>-4175.833333333333</v>
      </c>
      <c r="T1565" s="93">
        <f t="shared" ref="T1565:AX1565" ca="1" si="1850">-SUM(T1558:T1561)*$H1555/12</f>
        <v>-8342.5</v>
      </c>
      <c r="U1565" s="93">
        <f t="shared" ca="1" si="1850"/>
        <v>-12509.166666666666</v>
      </c>
      <c r="V1565" s="93">
        <f t="shared" ca="1" si="1850"/>
        <v>-16667.5</v>
      </c>
      <c r="W1565" s="93">
        <f t="shared" ca="1" si="1850"/>
        <v>-16667.5</v>
      </c>
      <c r="X1565" s="93">
        <f t="shared" ca="1" si="1850"/>
        <v>-16667.5</v>
      </c>
      <c r="Y1565" s="93">
        <f t="shared" ca="1" si="1850"/>
        <v>-16667.5</v>
      </c>
      <c r="Z1565" s="93">
        <f t="shared" ca="1" si="1850"/>
        <v>-16667.5</v>
      </c>
      <c r="AA1565" s="93">
        <f t="shared" ca="1" si="1850"/>
        <v>-16667.5</v>
      </c>
      <c r="AB1565" s="93">
        <f t="shared" ca="1" si="1850"/>
        <v>-16667.5</v>
      </c>
      <c r="AC1565" s="93">
        <f t="shared" ca="1" si="1850"/>
        <v>-16667.5</v>
      </c>
      <c r="AD1565" s="93">
        <f t="shared" ca="1" si="1850"/>
        <v>-16667.5</v>
      </c>
      <c r="AE1565" s="93">
        <f t="shared" ca="1" si="1850"/>
        <v>-16667.5</v>
      </c>
      <c r="AF1565" s="93">
        <f t="shared" ca="1" si="1850"/>
        <v>-16667.5</v>
      </c>
      <c r="AG1565" s="93">
        <f t="shared" ca="1" si="1850"/>
        <v>-16667.5</v>
      </c>
      <c r="AH1565" s="93">
        <f t="shared" ca="1" si="1850"/>
        <v>-16667.5</v>
      </c>
      <c r="AI1565" s="93">
        <f t="shared" ca="1" si="1850"/>
        <v>-16667.5</v>
      </c>
      <c r="AJ1565" s="93">
        <f t="shared" ca="1" si="1850"/>
        <v>-16667.5</v>
      </c>
      <c r="AK1565" s="93">
        <f t="shared" ca="1" si="1850"/>
        <v>-16667.5</v>
      </c>
      <c r="AL1565" s="93">
        <f t="shared" ca="1" si="1850"/>
        <v>-16667.5</v>
      </c>
      <c r="AM1565" s="93">
        <f t="shared" ca="1" si="1850"/>
        <v>-16667.5</v>
      </c>
      <c r="AN1565" s="93">
        <f t="shared" ca="1" si="1850"/>
        <v>-16667.5</v>
      </c>
      <c r="AO1565" s="93">
        <f t="shared" ca="1" si="1850"/>
        <v>-16667.5</v>
      </c>
      <c r="AP1565" s="93">
        <f t="shared" ca="1" si="1850"/>
        <v>-16667.5</v>
      </c>
      <c r="AQ1565" s="93">
        <f t="shared" ca="1" si="1850"/>
        <v>-16667.5</v>
      </c>
      <c r="AR1565" s="93">
        <f t="shared" ca="1" si="1850"/>
        <v>-16667.5</v>
      </c>
      <c r="AS1565" s="93">
        <f t="shared" ca="1" si="1850"/>
        <v>-16667.5</v>
      </c>
      <c r="AT1565" s="93">
        <f t="shared" ca="1" si="1850"/>
        <v>-16667.5</v>
      </c>
      <c r="AU1565" s="93">
        <f t="shared" ca="1" si="1850"/>
        <v>-16667.5</v>
      </c>
      <c r="AV1565" s="93">
        <f t="shared" ca="1" si="1850"/>
        <v>-16667.5</v>
      </c>
      <c r="AW1565" s="93">
        <f t="shared" ca="1" si="1850"/>
        <v>-16667.5</v>
      </c>
      <c r="AX1565" s="93">
        <f t="shared" ca="1" si="1850"/>
        <v>-16667.5</v>
      </c>
      <c r="AY1565" s="93">
        <f t="shared" ref="AY1565:CD1565" ca="1" si="1851">-SUM(AY1558:AY1561)*$H1555/12</f>
        <v>-16667.5</v>
      </c>
      <c r="AZ1565" s="93">
        <f t="shared" ca="1" si="1851"/>
        <v>-16667.5</v>
      </c>
      <c r="BA1565" s="93">
        <f t="shared" ca="1" si="1851"/>
        <v>-16667.5</v>
      </c>
      <c r="BB1565" s="93">
        <f t="shared" ca="1" si="1851"/>
        <v>-16667.5</v>
      </c>
      <c r="BC1565" s="93">
        <f t="shared" ca="1" si="1851"/>
        <v>-16667.5</v>
      </c>
      <c r="BD1565" s="93">
        <f t="shared" ca="1" si="1851"/>
        <v>-16667.5</v>
      </c>
      <c r="BE1565" s="93">
        <f t="shared" ca="1" si="1851"/>
        <v>-16667.5</v>
      </c>
      <c r="BF1565" s="93">
        <f t="shared" ca="1" si="1851"/>
        <v>-16667.5</v>
      </c>
      <c r="BG1565" s="93">
        <f t="shared" ca="1" si="1851"/>
        <v>-16667.5</v>
      </c>
      <c r="BH1565" s="93">
        <f t="shared" ca="1" si="1851"/>
        <v>-16667.5</v>
      </c>
      <c r="BI1565" s="93">
        <f t="shared" ca="1" si="1851"/>
        <v>-16667.5</v>
      </c>
      <c r="BJ1565" s="93">
        <f t="shared" ca="1" si="1851"/>
        <v>-16667.5</v>
      </c>
      <c r="BK1565" s="93">
        <f t="shared" ca="1" si="1851"/>
        <v>-16667.5</v>
      </c>
      <c r="BL1565" s="93">
        <f t="shared" ca="1" si="1851"/>
        <v>-16667.5</v>
      </c>
      <c r="BM1565" s="93">
        <f t="shared" ca="1" si="1851"/>
        <v>-16667.5</v>
      </c>
      <c r="BN1565" s="93">
        <f t="shared" ca="1" si="1851"/>
        <v>-16667.5</v>
      </c>
      <c r="BO1565" s="93">
        <f t="shared" ca="1" si="1851"/>
        <v>-16667.5</v>
      </c>
      <c r="BP1565" s="93">
        <f t="shared" ca="1" si="1851"/>
        <v>-16667.5</v>
      </c>
      <c r="BQ1565" s="93">
        <f t="shared" ca="1" si="1851"/>
        <v>-16667.5</v>
      </c>
      <c r="BR1565" s="93">
        <f t="shared" ca="1" si="1851"/>
        <v>-16667.5</v>
      </c>
      <c r="BS1565" s="93">
        <f t="shared" ca="1" si="1851"/>
        <v>-16667.5</v>
      </c>
      <c r="BT1565" s="93">
        <f t="shared" ca="1" si="1851"/>
        <v>-16667.5</v>
      </c>
      <c r="BU1565" s="93">
        <f t="shared" ca="1" si="1851"/>
        <v>-16667.5</v>
      </c>
      <c r="BV1565" s="93">
        <f t="shared" ca="1" si="1851"/>
        <v>-16667.5</v>
      </c>
      <c r="BW1565" s="93">
        <f t="shared" ca="1" si="1851"/>
        <v>-16667.5</v>
      </c>
      <c r="BX1565" s="93">
        <f t="shared" ca="1" si="1851"/>
        <v>-16667.5</v>
      </c>
      <c r="BY1565" s="93">
        <f t="shared" ca="1" si="1851"/>
        <v>-16667.5</v>
      </c>
      <c r="BZ1565" s="93">
        <f t="shared" ca="1" si="1851"/>
        <v>-16667.5</v>
      </c>
      <c r="CA1565" s="93">
        <f t="shared" ca="1" si="1851"/>
        <v>-16667.5</v>
      </c>
      <c r="CB1565" s="93">
        <f t="shared" ca="1" si="1851"/>
        <v>-16667.5</v>
      </c>
      <c r="CC1565" s="93">
        <f t="shared" ca="1" si="1851"/>
        <v>-16667.5</v>
      </c>
      <c r="CD1565" s="93">
        <f t="shared" ca="1" si="1851"/>
        <v>-16667.5</v>
      </c>
      <c r="CE1565" s="93">
        <f t="shared" ref="CE1565:CK1565" ca="1" si="1852">-SUM(CE1558:CE1561)*$H1555/12</f>
        <v>-16667.5</v>
      </c>
      <c r="CF1565" s="93">
        <f t="shared" ca="1" si="1852"/>
        <v>-16667.5</v>
      </c>
      <c r="CG1565" s="93">
        <f t="shared" ca="1" si="1852"/>
        <v>-16667.5</v>
      </c>
      <c r="CH1565" s="93">
        <f t="shared" ca="1" si="1852"/>
        <v>-16667.5</v>
      </c>
      <c r="CI1565" s="93">
        <f t="shared" ca="1" si="1852"/>
        <v>-16667.5</v>
      </c>
      <c r="CJ1565" s="93">
        <f t="shared" ca="1" si="1852"/>
        <v>-16667.5</v>
      </c>
      <c r="CK1565" s="93">
        <f t="shared" ca="1" si="1852"/>
        <v>-16667.5</v>
      </c>
      <c r="CL1565" s="93">
        <f t="shared" ref="CL1565" ca="1" si="1853">-SUM(CL1558:CL1561)*$H1555/12</f>
        <v>-16667.5</v>
      </c>
    </row>
    <row r="1566" spans="2:90" x14ac:dyDescent="0.4">
      <c r="B1566" s="123"/>
      <c r="D1566" t="s">
        <v>851</v>
      </c>
      <c r="E1566" t="str">
        <f t="shared" si="1837"/>
        <v>1566 DTERMY-S</v>
      </c>
      <c r="J1566" s="93"/>
      <c r="K1566" s="28"/>
      <c r="L1566" s="28"/>
      <c r="M1566" s="28"/>
      <c r="N1566" s="28"/>
      <c r="O1566" s="28"/>
      <c r="P1566" s="28"/>
      <c r="R1566" s="27"/>
      <c r="S1566" s="93"/>
      <c r="T1566" s="93"/>
      <c r="U1566" s="93"/>
      <c r="V1566" s="93"/>
      <c r="W1566" s="93"/>
      <c r="X1566" s="93"/>
      <c r="Y1566" s="93"/>
      <c r="Z1566" s="93"/>
      <c r="AA1566" s="93"/>
      <c r="AB1566" s="93"/>
      <c r="AC1566" s="93"/>
      <c r="AD1566" s="93"/>
      <c r="AE1566" s="93"/>
      <c r="AF1566" s="93"/>
      <c r="AG1566" s="93"/>
      <c r="AH1566" s="93"/>
      <c r="AI1566" s="93"/>
      <c r="AJ1566" s="93"/>
      <c r="AK1566" s="93"/>
      <c r="AL1566" s="93"/>
      <c r="AM1566" s="93"/>
      <c r="AN1566" s="93"/>
      <c r="AO1566" s="93"/>
      <c r="AP1566" s="93"/>
      <c r="AQ1566" s="93"/>
      <c r="AR1566" s="93"/>
      <c r="AS1566" s="93"/>
      <c r="AT1566" s="93"/>
      <c r="AU1566" s="93"/>
      <c r="AV1566" s="93"/>
      <c r="AW1566" s="93"/>
      <c r="AX1566" s="93"/>
      <c r="AY1566" s="93"/>
      <c r="AZ1566" s="93"/>
      <c r="BA1566" s="93"/>
      <c r="BB1566" s="93"/>
      <c r="BC1566" s="93"/>
      <c r="BD1566" s="93"/>
      <c r="BE1566" s="93"/>
      <c r="BF1566" s="93"/>
      <c r="BG1566" s="93"/>
      <c r="BH1566" s="93"/>
      <c r="BI1566" s="93"/>
      <c r="BJ1566" s="93"/>
      <c r="BK1566" s="93"/>
      <c r="BL1566" s="93"/>
      <c r="BM1566" s="93"/>
      <c r="BN1566" s="93"/>
      <c r="BO1566" s="93"/>
      <c r="BP1566" s="93"/>
      <c r="BQ1566" s="93"/>
      <c r="BR1566" s="93"/>
      <c r="BS1566" s="93"/>
      <c r="BT1566" s="93"/>
      <c r="BU1566" s="93"/>
      <c r="BV1566" s="93"/>
      <c r="BW1566" s="93"/>
      <c r="BX1566" s="93"/>
      <c r="BY1566" s="93"/>
      <c r="BZ1566" s="93"/>
      <c r="CA1566" s="93"/>
      <c r="CB1566" s="93"/>
      <c r="CC1566" s="93"/>
      <c r="CD1566" s="93"/>
      <c r="CE1566" s="93"/>
      <c r="CF1566" s="93"/>
      <c r="CG1566" s="93"/>
      <c r="CH1566" s="93"/>
      <c r="CI1566" s="93"/>
      <c r="CJ1566" s="93"/>
      <c r="CK1566" s="93"/>
      <c r="CL1566" s="93"/>
    </row>
    <row r="1567" spans="2:90" x14ac:dyDescent="0.4">
      <c r="B1567" s="132" t="str">
        <f>B1543</f>
        <v>(Primary label)</v>
      </c>
      <c r="D1567" t="s">
        <v>851</v>
      </c>
      <c r="E1567" s="8" t="str">
        <f t="shared" si="1837"/>
        <v>1567 DTERMY-S</v>
      </c>
      <c r="G1567" t="s">
        <v>332</v>
      </c>
      <c r="H1567" s="27"/>
      <c r="I1567" s="78"/>
      <c r="J1567" s="78"/>
      <c r="K1567" s="33"/>
      <c r="L1567" s="33"/>
      <c r="M1567" s="33"/>
      <c r="N1567" s="33"/>
      <c r="O1567" s="33"/>
      <c r="P1567" s="33"/>
      <c r="R1567" s="33"/>
      <c r="S1567" s="77"/>
      <c r="T1567" s="77"/>
      <c r="U1567" s="77"/>
      <c r="V1567" s="77"/>
      <c r="W1567" s="77"/>
      <c r="X1567" s="77"/>
      <c r="Y1567" s="77"/>
      <c r="Z1567" s="77"/>
      <c r="AA1567" s="77"/>
      <c r="AB1567" s="77"/>
      <c r="AC1567" s="77"/>
      <c r="AD1567" s="77"/>
      <c r="AE1567" s="77"/>
      <c r="AF1567" s="77"/>
      <c r="AG1567" s="77"/>
      <c r="AH1567" s="77"/>
      <c r="AI1567" s="77"/>
      <c r="AJ1567" s="77"/>
      <c r="AK1567" s="77"/>
      <c r="AL1567" s="77"/>
      <c r="AM1567" s="77"/>
      <c r="AN1567" s="77"/>
      <c r="AO1567" s="77"/>
      <c r="AP1567" s="77"/>
      <c r="AQ1567" s="77"/>
      <c r="AR1567" s="77"/>
      <c r="AS1567" s="77"/>
      <c r="AT1567" s="77"/>
      <c r="AU1567" s="77"/>
      <c r="AV1567" s="77"/>
      <c r="AW1567" s="77"/>
      <c r="AX1567" s="77"/>
      <c r="AY1567" s="77"/>
      <c r="AZ1567" s="77"/>
      <c r="BA1567" s="77"/>
      <c r="BB1567" s="77"/>
      <c r="BC1567" s="77"/>
      <c r="BD1567" s="77"/>
      <c r="BE1567" s="77"/>
      <c r="BF1567" s="77"/>
      <c r="BG1567" s="77"/>
      <c r="BH1567" s="77"/>
      <c r="BI1567" s="77"/>
      <c r="BJ1567" s="77"/>
      <c r="BK1567" s="77"/>
      <c r="BL1567" s="77"/>
      <c r="BM1567" s="77"/>
      <c r="BN1567" s="77"/>
      <c r="BO1567" s="77"/>
      <c r="BP1567" s="77"/>
      <c r="BQ1567" s="77"/>
      <c r="BR1567" s="77"/>
      <c r="BS1567" s="77"/>
      <c r="BT1567" s="77"/>
      <c r="BU1567" s="77"/>
      <c r="BV1567" s="77"/>
      <c r="BW1567" s="77"/>
      <c r="BX1567" s="77"/>
      <c r="BY1567" s="77"/>
      <c r="BZ1567" s="77"/>
      <c r="CA1567" s="77"/>
      <c r="CB1567" s="77"/>
      <c r="CC1567" s="77"/>
      <c r="CD1567" s="77"/>
      <c r="CE1567" s="77"/>
      <c r="CF1567" s="77"/>
      <c r="CG1567" s="77"/>
      <c r="CH1567" s="77"/>
      <c r="CI1567" s="77"/>
      <c r="CJ1567" s="77"/>
      <c r="CK1567" s="77"/>
      <c r="CL1567" s="77"/>
    </row>
    <row r="1568" spans="2:90" x14ac:dyDescent="0.4">
      <c r="B1568" s="132" t="str">
        <f>B1544</f>
        <v>primary unit</v>
      </c>
      <c r="D1568" t="s">
        <v>851</v>
      </c>
      <c r="E1568" s="8" t="str">
        <f t="shared" si="1837"/>
        <v>1568 DTERMY-S</v>
      </c>
      <c r="G1568" t="s">
        <v>332</v>
      </c>
      <c r="H1568" s="27"/>
      <c r="I1568" s="78"/>
      <c r="J1568" s="78"/>
      <c r="K1568" s="33"/>
      <c r="L1568" s="33"/>
      <c r="M1568" s="33"/>
      <c r="N1568" s="33"/>
      <c r="O1568" s="33"/>
      <c r="P1568" s="33"/>
      <c r="R1568" s="33"/>
      <c r="S1568" s="77"/>
      <c r="T1568" s="77"/>
      <c r="U1568" s="77"/>
      <c r="V1568" s="77"/>
      <c r="W1568" s="77"/>
      <c r="X1568" s="77"/>
      <c r="Y1568" s="77"/>
      <c r="Z1568" s="77"/>
      <c r="AA1568" s="77"/>
      <c r="AB1568" s="77"/>
      <c r="AC1568" s="77"/>
      <c r="AD1568" s="77"/>
      <c r="AE1568" s="77"/>
      <c r="AF1568" s="77"/>
      <c r="AG1568" s="77"/>
      <c r="AH1568" s="77"/>
      <c r="AI1568" s="77"/>
      <c r="AJ1568" s="77"/>
      <c r="AK1568" s="77"/>
      <c r="AL1568" s="77"/>
      <c r="AM1568" s="77"/>
      <c r="AN1568" s="77"/>
      <c r="AO1568" s="77"/>
      <c r="AP1568" s="77"/>
      <c r="AQ1568" s="77"/>
      <c r="AR1568" s="77"/>
      <c r="AS1568" s="77"/>
      <c r="AT1568" s="77"/>
      <c r="AU1568" s="77"/>
      <c r="AV1568" s="77"/>
      <c r="AW1568" s="77"/>
      <c r="AX1568" s="77"/>
      <c r="AY1568" s="77"/>
      <c r="AZ1568" s="77"/>
      <c r="BA1568" s="77"/>
      <c r="BB1568" s="77"/>
      <c r="BC1568" s="77"/>
      <c r="BD1568" s="77"/>
      <c r="BE1568" s="77"/>
      <c r="BF1568" s="77"/>
      <c r="BG1568" s="77"/>
      <c r="BH1568" s="77"/>
      <c r="BI1568" s="77"/>
      <c r="BJ1568" s="77"/>
      <c r="BK1568" s="77"/>
      <c r="BL1568" s="77"/>
      <c r="BM1568" s="77"/>
      <c r="BN1568" s="77"/>
      <c r="BO1568" s="77"/>
      <c r="BP1568" s="77"/>
      <c r="BQ1568" s="77"/>
      <c r="BR1568" s="77"/>
      <c r="BS1568" s="77"/>
      <c r="BT1568" s="77"/>
      <c r="BU1568" s="77"/>
      <c r="BV1568" s="77"/>
      <c r="BW1568" s="77"/>
      <c r="BX1568" s="77"/>
      <c r="BY1568" s="77"/>
      <c r="BZ1568" s="77"/>
      <c r="CA1568" s="77"/>
      <c r="CB1568" s="77"/>
      <c r="CC1568" s="77"/>
      <c r="CD1568" s="77"/>
      <c r="CE1568" s="77"/>
      <c r="CF1568" s="77"/>
      <c r="CG1568" s="77"/>
      <c r="CH1568" s="77"/>
      <c r="CI1568" s="77"/>
      <c r="CJ1568" s="77"/>
      <c r="CK1568" s="77"/>
      <c r="CL1568" s="77"/>
    </row>
    <row r="1569" spans="2:90" x14ac:dyDescent="0.4">
      <c r="B1569" s="132" t="str">
        <f>B1545</f>
        <v>Primary revenue driver</v>
      </c>
      <c r="D1569" t="s">
        <v>851</v>
      </c>
      <c r="E1569" s="8" t="str">
        <f t="shared" si="1837"/>
        <v>1569 DTERMY-S</v>
      </c>
      <c r="G1569" t="s">
        <v>332</v>
      </c>
      <c r="K1569" s="53"/>
      <c r="L1569" s="53"/>
      <c r="M1569" s="53"/>
      <c r="N1569" s="53"/>
      <c r="O1569" s="53"/>
      <c r="P1569" s="53"/>
      <c r="R1569" s="24"/>
      <c r="S1569" s="175" t="str">
        <f t="shared" ref="S1569" si="1854">S1545</f>
        <v>S$12</v>
      </c>
      <c r="T1569" s="175" t="str">
        <f t="shared" ref="T1569:CD1570" si="1855">T1545</f>
        <v>T$12</v>
      </c>
      <c r="U1569" s="175" t="str">
        <f t="shared" si="1855"/>
        <v>U$12</v>
      </c>
      <c r="V1569" s="175" t="str">
        <f t="shared" si="1855"/>
        <v>V$12</v>
      </c>
      <c r="W1569" s="175" t="str">
        <f t="shared" si="1855"/>
        <v>W$12</v>
      </c>
      <c r="X1569" s="175" t="str">
        <f t="shared" si="1855"/>
        <v>X$12</v>
      </c>
      <c r="Y1569" s="175" t="str">
        <f t="shared" si="1855"/>
        <v>Y$12</v>
      </c>
      <c r="Z1569" s="175" t="str">
        <f t="shared" si="1855"/>
        <v>Z$12</v>
      </c>
      <c r="AA1569" s="175" t="str">
        <f t="shared" si="1855"/>
        <v>AA$12</v>
      </c>
      <c r="AB1569" s="175" t="str">
        <f t="shared" si="1855"/>
        <v>AB$12</v>
      </c>
      <c r="AC1569" s="175" t="str">
        <f t="shared" si="1855"/>
        <v>AC$12</v>
      </c>
      <c r="AD1569" s="175" t="str">
        <f t="shared" si="1855"/>
        <v>AD$12</v>
      </c>
      <c r="AE1569" s="175" t="str">
        <f t="shared" si="1855"/>
        <v>AE$12</v>
      </c>
      <c r="AF1569" s="175" t="str">
        <f t="shared" si="1855"/>
        <v>AF$12</v>
      </c>
      <c r="AG1569" s="175" t="str">
        <f t="shared" si="1855"/>
        <v>AG$12</v>
      </c>
      <c r="AH1569" s="175" t="str">
        <f t="shared" si="1855"/>
        <v>AH$12</v>
      </c>
      <c r="AI1569" s="175" t="str">
        <f t="shared" si="1855"/>
        <v>AI$12</v>
      </c>
      <c r="AJ1569" s="175" t="str">
        <f t="shared" si="1855"/>
        <v>AJ$12</v>
      </c>
      <c r="AK1569" s="175" t="str">
        <f t="shared" si="1855"/>
        <v>AK$12</v>
      </c>
      <c r="AL1569" s="175" t="str">
        <f t="shared" si="1855"/>
        <v>AL$12</v>
      </c>
      <c r="AM1569" s="175" t="str">
        <f t="shared" si="1855"/>
        <v>AM$12</v>
      </c>
      <c r="AN1569" s="175" t="str">
        <f t="shared" si="1855"/>
        <v>AN$12</v>
      </c>
      <c r="AO1569" s="175" t="str">
        <f t="shared" si="1855"/>
        <v>AO$12</v>
      </c>
      <c r="AP1569" s="175" t="str">
        <f t="shared" si="1855"/>
        <v>AP$12</v>
      </c>
      <c r="AQ1569" s="175" t="str">
        <f t="shared" si="1855"/>
        <v>AQ$12</v>
      </c>
      <c r="AR1569" s="175" t="str">
        <f t="shared" si="1855"/>
        <v>AR$12</v>
      </c>
      <c r="AS1569" s="175" t="str">
        <f t="shared" si="1855"/>
        <v>AS$12</v>
      </c>
      <c r="AT1569" s="175" t="str">
        <f t="shared" si="1855"/>
        <v>AT$12</v>
      </c>
      <c r="AU1569" s="175" t="str">
        <f t="shared" si="1855"/>
        <v>AU$12</v>
      </c>
      <c r="AV1569" s="175" t="str">
        <f t="shared" si="1855"/>
        <v>AV$12</v>
      </c>
      <c r="AW1569" s="175" t="str">
        <f t="shared" si="1855"/>
        <v>AW$12</v>
      </c>
      <c r="AX1569" s="175" t="str">
        <f t="shared" si="1855"/>
        <v>AX$12</v>
      </c>
      <c r="AY1569" s="175" t="str">
        <f t="shared" si="1855"/>
        <v>AY$12</v>
      </c>
      <c r="AZ1569" s="175" t="str">
        <f t="shared" si="1855"/>
        <v>AZ$12</v>
      </c>
      <c r="BA1569" s="175" t="str">
        <f t="shared" si="1855"/>
        <v>BA$12</v>
      </c>
      <c r="BB1569" s="175" t="str">
        <f t="shared" si="1855"/>
        <v>BB$12</v>
      </c>
      <c r="BC1569" s="175" t="str">
        <f t="shared" si="1855"/>
        <v>BC$12</v>
      </c>
      <c r="BD1569" s="175" t="str">
        <f t="shared" si="1855"/>
        <v>BD$12</v>
      </c>
      <c r="BE1569" s="175" t="str">
        <f t="shared" si="1855"/>
        <v>BE$12</v>
      </c>
      <c r="BF1569" s="175" t="str">
        <f t="shared" si="1855"/>
        <v>BF$12</v>
      </c>
      <c r="BG1569" s="175" t="str">
        <f t="shared" si="1855"/>
        <v>BG$12</v>
      </c>
      <c r="BH1569" s="175" t="str">
        <f t="shared" si="1855"/>
        <v>BH$12</v>
      </c>
      <c r="BI1569" s="175" t="str">
        <f t="shared" si="1855"/>
        <v>BI$12</v>
      </c>
      <c r="BJ1569" s="175" t="str">
        <f t="shared" si="1855"/>
        <v>BJ$12</v>
      </c>
      <c r="BK1569" s="175" t="str">
        <f t="shared" si="1855"/>
        <v>BK$12</v>
      </c>
      <c r="BL1569" s="175" t="str">
        <f t="shared" si="1855"/>
        <v>BL$12</v>
      </c>
      <c r="BM1569" s="175" t="str">
        <f t="shared" si="1855"/>
        <v>BM$12</v>
      </c>
      <c r="BN1569" s="175" t="str">
        <f t="shared" si="1855"/>
        <v>BN$12</v>
      </c>
      <c r="BO1569" s="175" t="str">
        <f t="shared" si="1855"/>
        <v>BO$12</v>
      </c>
      <c r="BP1569" s="175" t="str">
        <f t="shared" si="1855"/>
        <v>BP$12</v>
      </c>
      <c r="BQ1569" s="175" t="str">
        <f t="shared" si="1855"/>
        <v>BQ$12</v>
      </c>
      <c r="BR1569" s="175" t="str">
        <f t="shared" si="1855"/>
        <v>BR$12</v>
      </c>
      <c r="BS1569" s="175" t="str">
        <f t="shared" si="1855"/>
        <v>BS$12</v>
      </c>
      <c r="BT1569" s="175" t="str">
        <f t="shared" si="1855"/>
        <v>BT$12</v>
      </c>
      <c r="BU1569" s="175" t="str">
        <f t="shared" si="1855"/>
        <v>BU$12</v>
      </c>
      <c r="BV1569" s="175" t="str">
        <f t="shared" si="1855"/>
        <v>BV$12</v>
      </c>
      <c r="BW1569" s="175" t="str">
        <f t="shared" si="1855"/>
        <v>BW$12</v>
      </c>
      <c r="BX1569" s="175" t="str">
        <f t="shared" si="1855"/>
        <v>BX$12</v>
      </c>
      <c r="BY1569" s="175" t="str">
        <f t="shared" si="1855"/>
        <v>BY$12</v>
      </c>
      <c r="BZ1569" s="175" t="str">
        <f t="shared" si="1855"/>
        <v>BZ$12</v>
      </c>
      <c r="CA1569" s="175" t="str">
        <f t="shared" si="1855"/>
        <v>CA$12</v>
      </c>
      <c r="CB1569" s="175" t="str">
        <f t="shared" si="1855"/>
        <v>CB$12</v>
      </c>
      <c r="CC1569" s="175" t="str">
        <f t="shared" si="1855"/>
        <v>CC$12</v>
      </c>
      <c r="CD1569" s="175" t="str">
        <f t="shared" si="1855"/>
        <v>CD$12</v>
      </c>
      <c r="CE1569" s="175" t="str">
        <f t="shared" ref="CE1569:CK1570" si="1856">CE1545</f>
        <v>CE$12</v>
      </c>
      <c r="CF1569" s="175" t="str">
        <f t="shared" si="1856"/>
        <v>CF$12</v>
      </c>
      <c r="CG1569" s="175" t="str">
        <f t="shared" si="1856"/>
        <v>CG$12</v>
      </c>
      <c r="CH1569" s="175" t="str">
        <f t="shared" si="1856"/>
        <v>CH$12</v>
      </c>
      <c r="CI1569" s="175" t="str">
        <f t="shared" si="1856"/>
        <v>CI$12</v>
      </c>
      <c r="CJ1569" s="175" t="str">
        <f t="shared" si="1856"/>
        <v>CJ$12</v>
      </c>
      <c r="CK1569" s="175" t="str">
        <f t="shared" si="1856"/>
        <v>CK$12</v>
      </c>
      <c r="CL1569" s="175" t="str">
        <f t="shared" ref="CL1569" si="1857">CL1545</f>
        <v>CL$12</v>
      </c>
    </row>
    <row r="1570" spans="2:90" x14ac:dyDescent="0.4">
      <c r="B1570" s="132" t="str">
        <f>B1546</f>
        <v>Primary volume driver</v>
      </c>
      <c r="D1570" t="s">
        <v>851</v>
      </c>
      <c r="E1570" s="8" t="str">
        <f t="shared" si="1837"/>
        <v>1570 DTERMY-S</v>
      </c>
      <c r="G1570" t="s">
        <v>332</v>
      </c>
      <c r="H1570" s="12"/>
      <c r="I1570" s="60"/>
      <c r="J1570" s="60"/>
      <c r="K1570" s="15"/>
      <c r="L1570" s="15"/>
      <c r="M1570" s="15"/>
      <c r="N1570" s="15"/>
      <c r="O1570" s="15"/>
      <c r="P1570" s="15"/>
      <c r="R1570" s="15"/>
      <c r="S1570" s="175" t="str">
        <f t="shared" ref="S1570" si="1858">S1546</f>
        <v>S$13</v>
      </c>
      <c r="T1570" s="175" t="str">
        <f t="shared" si="1855"/>
        <v>T$13</v>
      </c>
      <c r="U1570" s="175" t="str">
        <f t="shared" si="1855"/>
        <v>U$13</v>
      </c>
      <c r="V1570" s="175" t="str">
        <f t="shared" si="1855"/>
        <v>V$13</v>
      </c>
      <c r="W1570" s="175" t="str">
        <f t="shared" si="1855"/>
        <v>W$13</v>
      </c>
      <c r="X1570" s="175" t="str">
        <f t="shared" si="1855"/>
        <v>X$13</v>
      </c>
      <c r="Y1570" s="175" t="str">
        <f t="shared" si="1855"/>
        <v>Y$13</v>
      </c>
      <c r="Z1570" s="175" t="str">
        <f t="shared" si="1855"/>
        <v>Z$13</v>
      </c>
      <c r="AA1570" s="175" t="str">
        <f t="shared" si="1855"/>
        <v>AA$13</v>
      </c>
      <c r="AB1570" s="175" t="str">
        <f t="shared" si="1855"/>
        <v>AB$13</v>
      </c>
      <c r="AC1570" s="175" t="str">
        <f t="shared" si="1855"/>
        <v>AC$13</v>
      </c>
      <c r="AD1570" s="175" t="str">
        <f t="shared" si="1855"/>
        <v>AD$13</v>
      </c>
      <c r="AE1570" s="175" t="str">
        <f t="shared" si="1855"/>
        <v>AE$13</v>
      </c>
      <c r="AF1570" s="175" t="str">
        <f t="shared" si="1855"/>
        <v>AF$13</v>
      </c>
      <c r="AG1570" s="175" t="str">
        <f t="shared" si="1855"/>
        <v>AG$13</v>
      </c>
      <c r="AH1570" s="175" t="str">
        <f t="shared" si="1855"/>
        <v>AH$13</v>
      </c>
      <c r="AI1570" s="175" t="str">
        <f t="shared" si="1855"/>
        <v>AI$13</v>
      </c>
      <c r="AJ1570" s="175" t="str">
        <f t="shared" si="1855"/>
        <v>AJ$13</v>
      </c>
      <c r="AK1570" s="175" t="str">
        <f t="shared" si="1855"/>
        <v>AK$13</v>
      </c>
      <c r="AL1570" s="175" t="str">
        <f t="shared" si="1855"/>
        <v>AL$13</v>
      </c>
      <c r="AM1570" s="175" t="str">
        <f t="shared" si="1855"/>
        <v>AM$13</v>
      </c>
      <c r="AN1570" s="175" t="str">
        <f t="shared" si="1855"/>
        <v>AN$13</v>
      </c>
      <c r="AO1570" s="175" t="str">
        <f t="shared" si="1855"/>
        <v>AO$13</v>
      </c>
      <c r="AP1570" s="175" t="str">
        <f t="shared" si="1855"/>
        <v>AP$13</v>
      </c>
      <c r="AQ1570" s="175" t="str">
        <f t="shared" si="1855"/>
        <v>AQ$13</v>
      </c>
      <c r="AR1570" s="175" t="str">
        <f t="shared" si="1855"/>
        <v>AR$13</v>
      </c>
      <c r="AS1570" s="175" t="str">
        <f t="shared" si="1855"/>
        <v>AS$13</v>
      </c>
      <c r="AT1570" s="175" t="str">
        <f t="shared" si="1855"/>
        <v>AT$13</v>
      </c>
      <c r="AU1570" s="175" t="str">
        <f t="shared" si="1855"/>
        <v>AU$13</v>
      </c>
      <c r="AV1570" s="175" t="str">
        <f t="shared" si="1855"/>
        <v>AV$13</v>
      </c>
      <c r="AW1570" s="175" t="str">
        <f t="shared" si="1855"/>
        <v>AW$13</v>
      </c>
      <c r="AX1570" s="175" t="str">
        <f t="shared" si="1855"/>
        <v>AX$13</v>
      </c>
      <c r="AY1570" s="175" t="str">
        <f t="shared" si="1855"/>
        <v>AY$13</v>
      </c>
      <c r="AZ1570" s="175" t="str">
        <f t="shared" si="1855"/>
        <v>AZ$13</v>
      </c>
      <c r="BA1570" s="175" t="str">
        <f t="shared" si="1855"/>
        <v>BA$13</v>
      </c>
      <c r="BB1570" s="175" t="str">
        <f t="shared" si="1855"/>
        <v>BB$13</v>
      </c>
      <c r="BC1570" s="175" t="str">
        <f t="shared" si="1855"/>
        <v>BC$13</v>
      </c>
      <c r="BD1570" s="175" t="str">
        <f t="shared" si="1855"/>
        <v>BD$13</v>
      </c>
      <c r="BE1570" s="175" t="str">
        <f t="shared" si="1855"/>
        <v>BE$13</v>
      </c>
      <c r="BF1570" s="175" t="str">
        <f t="shared" si="1855"/>
        <v>BF$13</v>
      </c>
      <c r="BG1570" s="175" t="str">
        <f t="shared" si="1855"/>
        <v>BG$13</v>
      </c>
      <c r="BH1570" s="175" t="str">
        <f t="shared" si="1855"/>
        <v>BH$13</v>
      </c>
      <c r="BI1570" s="175" t="str">
        <f t="shared" si="1855"/>
        <v>BI$13</v>
      </c>
      <c r="BJ1570" s="175" t="str">
        <f t="shared" si="1855"/>
        <v>BJ$13</v>
      </c>
      <c r="BK1570" s="175" t="str">
        <f t="shared" si="1855"/>
        <v>BK$13</v>
      </c>
      <c r="BL1570" s="175" t="str">
        <f t="shared" si="1855"/>
        <v>BL$13</v>
      </c>
      <c r="BM1570" s="175" t="str">
        <f t="shared" si="1855"/>
        <v>BM$13</v>
      </c>
      <c r="BN1570" s="175" t="str">
        <f t="shared" si="1855"/>
        <v>BN$13</v>
      </c>
      <c r="BO1570" s="175" t="str">
        <f t="shared" si="1855"/>
        <v>BO$13</v>
      </c>
      <c r="BP1570" s="175" t="str">
        <f t="shared" si="1855"/>
        <v>BP$13</v>
      </c>
      <c r="BQ1570" s="175" t="str">
        <f t="shared" si="1855"/>
        <v>BQ$13</v>
      </c>
      <c r="BR1570" s="175" t="str">
        <f t="shared" si="1855"/>
        <v>BR$13</v>
      </c>
      <c r="BS1570" s="175" t="str">
        <f t="shared" si="1855"/>
        <v>BS$13</v>
      </c>
      <c r="BT1570" s="175" t="str">
        <f t="shared" si="1855"/>
        <v>BT$13</v>
      </c>
      <c r="BU1570" s="175" t="str">
        <f t="shared" si="1855"/>
        <v>BU$13</v>
      </c>
      <c r="BV1570" s="175" t="str">
        <f t="shared" si="1855"/>
        <v>BV$13</v>
      </c>
      <c r="BW1570" s="175" t="str">
        <f t="shared" si="1855"/>
        <v>BW$13</v>
      </c>
      <c r="BX1570" s="175" t="str">
        <f t="shared" si="1855"/>
        <v>BX$13</v>
      </c>
      <c r="BY1570" s="175" t="str">
        <f t="shared" si="1855"/>
        <v>BY$13</v>
      </c>
      <c r="BZ1570" s="175" t="str">
        <f t="shared" si="1855"/>
        <v>BZ$13</v>
      </c>
      <c r="CA1570" s="175" t="str">
        <f t="shared" si="1855"/>
        <v>CA$13</v>
      </c>
      <c r="CB1570" s="175" t="str">
        <f t="shared" si="1855"/>
        <v>CB$13</v>
      </c>
      <c r="CC1570" s="175" t="str">
        <f t="shared" si="1855"/>
        <v>CC$13</v>
      </c>
      <c r="CD1570" s="175" t="str">
        <f t="shared" si="1855"/>
        <v>CD$13</v>
      </c>
      <c r="CE1570" s="175" t="str">
        <f t="shared" si="1856"/>
        <v>CE$13</v>
      </c>
      <c r="CF1570" s="175" t="str">
        <f t="shared" si="1856"/>
        <v>CF$13</v>
      </c>
      <c r="CG1570" s="175" t="str">
        <f t="shared" si="1856"/>
        <v>CG$13</v>
      </c>
      <c r="CH1570" s="175" t="str">
        <f t="shared" si="1856"/>
        <v>CH$13</v>
      </c>
      <c r="CI1570" s="175" t="str">
        <f t="shared" si="1856"/>
        <v>CI$13</v>
      </c>
      <c r="CJ1570" s="175" t="str">
        <f t="shared" si="1856"/>
        <v>CJ$13</v>
      </c>
      <c r="CK1570" s="175" t="str">
        <f t="shared" si="1856"/>
        <v>CK$13</v>
      </c>
      <c r="CL1570" s="175" t="str">
        <f t="shared" ref="CL1570" si="1859">CL1546</f>
        <v>CL$13</v>
      </c>
    </row>
    <row r="1571" spans="2:90" x14ac:dyDescent="0.4">
      <c r="B1571" s="187" t="str">
        <f>B1551</f>
        <v>Rolling fixed term debt - multiple borrowings w/ annual control:</v>
      </c>
      <c r="D1571" t="s">
        <v>851</v>
      </c>
      <c r="E1571" s="8" t="str">
        <f t="shared" si="1837"/>
        <v>1571 DTERMY-S</v>
      </c>
      <c r="G1571" t="s">
        <v>332</v>
      </c>
      <c r="H1571" s="12"/>
      <c r="I1571" s="60"/>
      <c r="J1571" s="60"/>
      <c r="K1571" s="15"/>
      <c r="L1571" s="15"/>
      <c r="M1571" s="15"/>
      <c r="N1571" s="15"/>
      <c r="O1571" s="15"/>
      <c r="P1571" s="15"/>
      <c r="R1571" s="15"/>
      <c r="S1571" s="175">
        <f t="shared" ref="S1571" si="1860">S1547</f>
        <v>0</v>
      </c>
      <c r="T1571" s="175">
        <f t="shared" ref="T1571:CD1571" si="1861">T1547</f>
        <v>0</v>
      </c>
      <c r="U1571" s="175">
        <f t="shared" si="1861"/>
        <v>0</v>
      </c>
      <c r="V1571" s="175">
        <f t="shared" si="1861"/>
        <v>0</v>
      </c>
      <c r="W1571" s="175">
        <f t="shared" si="1861"/>
        <v>0</v>
      </c>
      <c r="X1571" s="175">
        <f t="shared" si="1861"/>
        <v>0</v>
      </c>
      <c r="Y1571" s="175">
        <f t="shared" si="1861"/>
        <v>0</v>
      </c>
      <c r="Z1571" s="175">
        <f t="shared" si="1861"/>
        <v>0</v>
      </c>
      <c r="AA1571" s="175">
        <f t="shared" si="1861"/>
        <v>0</v>
      </c>
      <c r="AB1571" s="175">
        <f t="shared" si="1861"/>
        <v>0</v>
      </c>
      <c r="AC1571" s="175">
        <f t="shared" si="1861"/>
        <v>0</v>
      </c>
      <c r="AD1571" s="175">
        <f t="shared" si="1861"/>
        <v>0</v>
      </c>
      <c r="AE1571" s="175">
        <f t="shared" si="1861"/>
        <v>0</v>
      </c>
      <c r="AF1571" s="175">
        <f t="shared" si="1861"/>
        <v>0</v>
      </c>
      <c r="AG1571" s="175">
        <f t="shared" si="1861"/>
        <v>0</v>
      </c>
      <c r="AH1571" s="175">
        <f t="shared" si="1861"/>
        <v>0</v>
      </c>
      <c r="AI1571" s="175">
        <f t="shared" si="1861"/>
        <v>0</v>
      </c>
      <c r="AJ1571" s="175">
        <f t="shared" si="1861"/>
        <v>0</v>
      </c>
      <c r="AK1571" s="175">
        <f t="shared" si="1861"/>
        <v>0</v>
      </c>
      <c r="AL1571" s="175">
        <f t="shared" si="1861"/>
        <v>0</v>
      </c>
      <c r="AM1571" s="175">
        <f t="shared" si="1861"/>
        <v>0</v>
      </c>
      <c r="AN1571" s="175">
        <f t="shared" si="1861"/>
        <v>0</v>
      </c>
      <c r="AO1571" s="175">
        <f t="shared" si="1861"/>
        <v>0</v>
      </c>
      <c r="AP1571" s="175">
        <f t="shared" si="1861"/>
        <v>0</v>
      </c>
      <c r="AQ1571" s="175">
        <f t="shared" si="1861"/>
        <v>0</v>
      </c>
      <c r="AR1571" s="175">
        <f t="shared" si="1861"/>
        <v>0</v>
      </c>
      <c r="AS1571" s="175">
        <f t="shared" si="1861"/>
        <v>0</v>
      </c>
      <c r="AT1571" s="175">
        <f t="shared" si="1861"/>
        <v>0</v>
      </c>
      <c r="AU1571" s="175">
        <f t="shared" si="1861"/>
        <v>0</v>
      </c>
      <c r="AV1571" s="175">
        <f t="shared" si="1861"/>
        <v>0</v>
      </c>
      <c r="AW1571" s="175">
        <f t="shared" si="1861"/>
        <v>0</v>
      </c>
      <c r="AX1571" s="175">
        <f t="shared" si="1861"/>
        <v>0</v>
      </c>
      <c r="AY1571" s="175">
        <f t="shared" si="1861"/>
        <v>0</v>
      </c>
      <c r="AZ1571" s="175">
        <f t="shared" si="1861"/>
        <v>0</v>
      </c>
      <c r="BA1571" s="175">
        <f t="shared" si="1861"/>
        <v>0</v>
      </c>
      <c r="BB1571" s="175">
        <f t="shared" si="1861"/>
        <v>0</v>
      </c>
      <c r="BC1571" s="175">
        <f t="shared" si="1861"/>
        <v>0</v>
      </c>
      <c r="BD1571" s="175">
        <f t="shared" si="1861"/>
        <v>0</v>
      </c>
      <c r="BE1571" s="175">
        <f t="shared" si="1861"/>
        <v>0</v>
      </c>
      <c r="BF1571" s="175">
        <f t="shared" si="1861"/>
        <v>0</v>
      </c>
      <c r="BG1571" s="175">
        <f t="shared" si="1861"/>
        <v>0</v>
      </c>
      <c r="BH1571" s="175">
        <f t="shared" si="1861"/>
        <v>0</v>
      </c>
      <c r="BI1571" s="175">
        <f t="shared" si="1861"/>
        <v>0</v>
      </c>
      <c r="BJ1571" s="175">
        <f t="shared" si="1861"/>
        <v>0</v>
      </c>
      <c r="BK1571" s="175">
        <f t="shared" si="1861"/>
        <v>0</v>
      </c>
      <c r="BL1571" s="175">
        <f t="shared" si="1861"/>
        <v>0</v>
      </c>
      <c r="BM1571" s="175">
        <f t="shared" si="1861"/>
        <v>0</v>
      </c>
      <c r="BN1571" s="175">
        <f t="shared" si="1861"/>
        <v>0</v>
      </c>
      <c r="BO1571" s="175">
        <f t="shared" si="1861"/>
        <v>0</v>
      </c>
      <c r="BP1571" s="175">
        <f t="shared" si="1861"/>
        <v>0</v>
      </c>
      <c r="BQ1571" s="175">
        <f t="shared" si="1861"/>
        <v>0</v>
      </c>
      <c r="BR1571" s="175">
        <f t="shared" si="1861"/>
        <v>0</v>
      </c>
      <c r="BS1571" s="175">
        <f t="shared" si="1861"/>
        <v>0</v>
      </c>
      <c r="BT1571" s="175">
        <f t="shared" si="1861"/>
        <v>0</v>
      </c>
      <c r="BU1571" s="175">
        <f t="shared" si="1861"/>
        <v>0</v>
      </c>
      <c r="BV1571" s="175">
        <f t="shared" si="1861"/>
        <v>0</v>
      </c>
      <c r="BW1571" s="175">
        <f t="shared" si="1861"/>
        <v>0</v>
      </c>
      <c r="BX1571" s="175">
        <f t="shared" si="1861"/>
        <v>0</v>
      </c>
      <c r="BY1571" s="175">
        <f t="shared" si="1861"/>
        <v>0</v>
      </c>
      <c r="BZ1571" s="175">
        <f t="shared" si="1861"/>
        <v>0</v>
      </c>
      <c r="CA1571" s="175">
        <f t="shared" si="1861"/>
        <v>0</v>
      </c>
      <c r="CB1571" s="175">
        <f t="shared" si="1861"/>
        <v>0</v>
      </c>
      <c r="CC1571" s="175">
        <f t="shared" si="1861"/>
        <v>0</v>
      </c>
      <c r="CD1571" s="175">
        <f t="shared" si="1861"/>
        <v>0</v>
      </c>
      <c r="CE1571" s="175">
        <f t="shared" ref="CE1571:CK1571" si="1862">CE1547</f>
        <v>0</v>
      </c>
      <c r="CF1571" s="175">
        <f t="shared" si="1862"/>
        <v>0</v>
      </c>
      <c r="CG1571" s="175">
        <f t="shared" si="1862"/>
        <v>0</v>
      </c>
      <c r="CH1571" s="175">
        <f t="shared" si="1862"/>
        <v>0</v>
      </c>
      <c r="CI1571" s="175">
        <f t="shared" si="1862"/>
        <v>0</v>
      </c>
      <c r="CJ1571" s="175">
        <f t="shared" si="1862"/>
        <v>0</v>
      </c>
      <c r="CK1571" s="175">
        <f t="shared" si="1862"/>
        <v>0</v>
      </c>
      <c r="CL1571" s="175">
        <f t="shared" ref="CL1571" si="1863">CL1547</f>
        <v>0</v>
      </c>
    </row>
    <row r="1572" spans="2:90" x14ac:dyDescent="0.4">
      <c r="B1572" s="235" t="str">
        <f>IFERROR(SUBSTITUTE(TRIM(MID(B1551, SEARCH("-", B1551) + 1, LEN(B1551))),":",""),"no unit")</f>
        <v>multiple borrowings w/ annual control</v>
      </c>
      <c r="D1572" t="s">
        <v>851</v>
      </c>
      <c r="E1572" s="8" t="str">
        <f t="shared" si="1837"/>
        <v>1572 DTERMY-S</v>
      </c>
      <c r="G1572" t="s">
        <v>332</v>
      </c>
      <c r="H1572" s="12"/>
      <c r="I1572" s="60"/>
      <c r="J1572" s="60"/>
      <c r="K1572" s="15"/>
      <c r="L1572" s="15"/>
      <c r="M1572" s="15"/>
      <c r="N1572" s="15"/>
      <c r="O1572" s="15"/>
      <c r="P1572" s="15"/>
      <c r="R1572" s="15"/>
      <c r="S1572" s="175"/>
      <c r="T1572" s="175"/>
      <c r="U1572" s="175"/>
      <c r="V1572" s="175"/>
      <c r="W1572" s="175"/>
      <c r="X1572" s="175"/>
      <c r="Y1572" s="175"/>
      <c r="Z1572" s="175"/>
      <c r="AA1572" s="175"/>
      <c r="AB1572" s="175"/>
      <c r="AC1572" s="175"/>
      <c r="AD1572" s="175"/>
      <c r="AE1572" s="175"/>
      <c r="AF1572" s="175"/>
      <c r="AG1572" s="175"/>
      <c r="AH1572" s="175"/>
      <c r="AI1572" s="175"/>
      <c r="AJ1572" s="175"/>
      <c r="AK1572" s="175"/>
      <c r="AL1572" s="175"/>
      <c r="AM1572" s="175"/>
      <c r="AN1572" s="175"/>
      <c r="AO1572" s="175"/>
      <c r="AP1572" s="175"/>
      <c r="AQ1572" s="175"/>
      <c r="AR1572" s="175"/>
      <c r="AS1572" s="175"/>
      <c r="AT1572" s="175"/>
      <c r="AU1572" s="175"/>
      <c r="AV1572" s="175"/>
      <c r="AW1572" s="175"/>
      <c r="AX1572" s="175"/>
      <c r="AY1572" s="175"/>
      <c r="AZ1572" s="175"/>
      <c r="BA1572" s="175"/>
      <c r="BB1572" s="175"/>
      <c r="BC1572" s="175"/>
      <c r="BD1572" s="175"/>
      <c r="BE1572" s="175"/>
      <c r="BF1572" s="175"/>
      <c r="BG1572" s="175"/>
      <c r="BH1572" s="175"/>
      <c r="BI1572" s="175"/>
      <c r="BJ1572" s="175"/>
      <c r="BK1572" s="175"/>
      <c r="BL1572" s="175"/>
      <c r="BM1572" s="175"/>
      <c r="BN1572" s="175"/>
      <c r="BO1572" s="175"/>
      <c r="BP1572" s="175"/>
      <c r="BQ1572" s="175"/>
      <c r="BR1572" s="175"/>
      <c r="BS1572" s="175"/>
      <c r="BT1572" s="175"/>
      <c r="BU1572" s="175"/>
      <c r="BV1572" s="175"/>
      <c r="BW1572" s="175"/>
      <c r="BX1572" s="175"/>
      <c r="BY1572" s="175"/>
      <c r="BZ1572" s="175"/>
      <c r="CA1572" s="175"/>
      <c r="CB1572" s="175"/>
      <c r="CC1572" s="175"/>
      <c r="CD1572" s="175"/>
      <c r="CE1572" s="175"/>
      <c r="CF1572" s="175"/>
      <c r="CG1572" s="175"/>
      <c r="CH1572" s="175"/>
      <c r="CI1572" s="175"/>
      <c r="CJ1572" s="175"/>
      <c r="CK1572" s="175"/>
      <c r="CL1572" s="175"/>
    </row>
    <row r="1573" spans="2:90" x14ac:dyDescent="0.4">
      <c r="B1573" s="187" t="str">
        <f>B1549</f>
        <v>Secondary revenue driver</v>
      </c>
      <c r="D1573" t="s">
        <v>851</v>
      </c>
      <c r="E1573" s="8" t="str">
        <f t="shared" si="1837"/>
        <v>1573 DTERMY-S</v>
      </c>
      <c r="G1573" t="s">
        <v>332</v>
      </c>
      <c r="H1573" s="90"/>
      <c r="I1573" s="209"/>
      <c r="J1573" s="209"/>
      <c r="K1573" s="210"/>
      <c r="L1573" s="210"/>
      <c r="M1573" s="210"/>
      <c r="N1573" s="210"/>
      <c r="O1573" s="210"/>
      <c r="P1573" s="210"/>
      <c r="R1573" s="210"/>
      <c r="S1573" s="4" t="str">
        <f t="shared" ref="S1573" si="1864">ADDRESS(ROW(S1563),COLUMN(S1563),2)</f>
        <v>S$1563</v>
      </c>
      <c r="T1573" s="4" t="str">
        <f t="shared" ref="T1573:CD1573" si="1865">ADDRESS(ROW(T1563),COLUMN(T1563),2)</f>
        <v>T$1563</v>
      </c>
      <c r="U1573" s="4" t="str">
        <f t="shared" si="1865"/>
        <v>U$1563</v>
      </c>
      <c r="V1573" s="4" t="str">
        <f t="shared" si="1865"/>
        <v>V$1563</v>
      </c>
      <c r="W1573" s="4" t="str">
        <f t="shared" si="1865"/>
        <v>W$1563</v>
      </c>
      <c r="X1573" s="4" t="str">
        <f t="shared" si="1865"/>
        <v>X$1563</v>
      </c>
      <c r="Y1573" s="4" t="str">
        <f t="shared" si="1865"/>
        <v>Y$1563</v>
      </c>
      <c r="Z1573" s="4" t="str">
        <f t="shared" si="1865"/>
        <v>Z$1563</v>
      </c>
      <c r="AA1573" s="4" t="str">
        <f t="shared" si="1865"/>
        <v>AA$1563</v>
      </c>
      <c r="AB1573" s="4" t="str">
        <f t="shared" si="1865"/>
        <v>AB$1563</v>
      </c>
      <c r="AC1573" s="4" t="str">
        <f t="shared" si="1865"/>
        <v>AC$1563</v>
      </c>
      <c r="AD1573" s="4" t="str">
        <f t="shared" si="1865"/>
        <v>AD$1563</v>
      </c>
      <c r="AE1573" s="4" t="str">
        <f t="shared" si="1865"/>
        <v>AE$1563</v>
      </c>
      <c r="AF1573" s="4" t="str">
        <f t="shared" si="1865"/>
        <v>AF$1563</v>
      </c>
      <c r="AG1573" s="4" t="str">
        <f t="shared" si="1865"/>
        <v>AG$1563</v>
      </c>
      <c r="AH1573" s="4" t="str">
        <f t="shared" si="1865"/>
        <v>AH$1563</v>
      </c>
      <c r="AI1573" s="4" t="str">
        <f t="shared" si="1865"/>
        <v>AI$1563</v>
      </c>
      <c r="AJ1573" s="4" t="str">
        <f t="shared" si="1865"/>
        <v>AJ$1563</v>
      </c>
      <c r="AK1573" s="4" t="str">
        <f t="shared" si="1865"/>
        <v>AK$1563</v>
      </c>
      <c r="AL1573" s="4" t="str">
        <f t="shared" si="1865"/>
        <v>AL$1563</v>
      </c>
      <c r="AM1573" s="4" t="str">
        <f t="shared" si="1865"/>
        <v>AM$1563</v>
      </c>
      <c r="AN1573" s="4" t="str">
        <f t="shared" si="1865"/>
        <v>AN$1563</v>
      </c>
      <c r="AO1573" s="4" t="str">
        <f t="shared" si="1865"/>
        <v>AO$1563</v>
      </c>
      <c r="AP1573" s="4" t="str">
        <f t="shared" si="1865"/>
        <v>AP$1563</v>
      </c>
      <c r="AQ1573" s="4" t="str">
        <f t="shared" si="1865"/>
        <v>AQ$1563</v>
      </c>
      <c r="AR1573" s="4" t="str">
        <f t="shared" si="1865"/>
        <v>AR$1563</v>
      </c>
      <c r="AS1573" s="4" t="str">
        <f t="shared" si="1865"/>
        <v>AS$1563</v>
      </c>
      <c r="AT1573" s="4" t="str">
        <f t="shared" si="1865"/>
        <v>AT$1563</v>
      </c>
      <c r="AU1573" s="4" t="str">
        <f t="shared" si="1865"/>
        <v>AU$1563</v>
      </c>
      <c r="AV1573" s="4" t="str">
        <f t="shared" si="1865"/>
        <v>AV$1563</v>
      </c>
      <c r="AW1573" s="4" t="str">
        <f t="shared" si="1865"/>
        <v>AW$1563</v>
      </c>
      <c r="AX1573" s="4" t="str">
        <f t="shared" si="1865"/>
        <v>AX$1563</v>
      </c>
      <c r="AY1573" s="4" t="str">
        <f t="shared" si="1865"/>
        <v>AY$1563</v>
      </c>
      <c r="AZ1573" s="4" t="str">
        <f t="shared" si="1865"/>
        <v>AZ$1563</v>
      </c>
      <c r="BA1573" s="4" t="str">
        <f t="shared" si="1865"/>
        <v>BA$1563</v>
      </c>
      <c r="BB1573" s="4" t="str">
        <f t="shared" si="1865"/>
        <v>BB$1563</v>
      </c>
      <c r="BC1573" s="4" t="str">
        <f t="shared" si="1865"/>
        <v>BC$1563</v>
      </c>
      <c r="BD1573" s="4" t="str">
        <f t="shared" si="1865"/>
        <v>BD$1563</v>
      </c>
      <c r="BE1573" s="4" t="str">
        <f t="shared" si="1865"/>
        <v>BE$1563</v>
      </c>
      <c r="BF1573" s="4" t="str">
        <f t="shared" si="1865"/>
        <v>BF$1563</v>
      </c>
      <c r="BG1573" s="4" t="str">
        <f t="shared" si="1865"/>
        <v>BG$1563</v>
      </c>
      <c r="BH1573" s="4" t="str">
        <f t="shared" si="1865"/>
        <v>BH$1563</v>
      </c>
      <c r="BI1573" s="4" t="str">
        <f t="shared" si="1865"/>
        <v>BI$1563</v>
      </c>
      <c r="BJ1573" s="4" t="str">
        <f t="shared" si="1865"/>
        <v>BJ$1563</v>
      </c>
      <c r="BK1573" s="4" t="str">
        <f t="shared" si="1865"/>
        <v>BK$1563</v>
      </c>
      <c r="BL1573" s="4" t="str">
        <f t="shared" si="1865"/>
        <v>BL$1563</v>
      </c>
      <c r="BM1573" s="4" t="str">
        <f t="shared" si="1865"/>
        <v>BM$1563</v>
      </c>
      <c r="BN1573" s="4" t="str">
        <f t="shared" si="1865"/>
        <v>BN$1563</v>
      </c>
      <c r="BO1573" s="4" t="str">
        <f t="shared" si="1865"/>
        <v>BO$1563</v>
      </c>
      <c r="BP1573" s="4" t="str">
        <f t="shared" si="1865"/>
        <v>BP$1563</v>
      </c>
      <c r="BQ1573" s="4" t="str">
        <f t="shared" si="1865"/>
        <v>BQ$1563</v>
      </c>
      <c r="BR1573" s="4" t="str">
        <f t="shared" si="1865"/>
        <v>BR$1563</v>
      </c>
      <c r="BS1573" s="4" t="str">
        <f t="shared" si="1865"/>
        <v>BS$1563</v>
      </c>
      <c r="BT1573" s="4" t="str">
        <f t="shared" si="1865"/>
        <v>BT$1563</v>
      </c>
      <c r="BU1573" s="4" t="str">
        <f t="shared" si="1865"/>
        <v>BU$1563</v>
      </c>
      <c r="BV1573" s="4" t="str">
        <f t="shared" si="1865"/>
        <v>BV$1563</v>
      </c>
      <c r="BW1573" s="4" t="str">
        <f t="shared" si="1865"/>
        <v>BW$1563</v>
      </c>
      <c r="BX1573" s="4" t="str">
        <f t="shared" si="1865"/>
        <v>BX$1563</v>
      </c>
      <c r="BY1573" s="4" t="str">
        <f t="shared" si="1865"/>
        <v>BY$1563</v>
      </c>
      <c r="BZ1573" s="4" t="str">
        <f t="shared" si="1865"/>
        <v>BZ$1563</v>
      </c>
      <c r="CA1573" s="4" t="str">
        <f t="shared" si="1865"/>
        <v>CA$1563</v>
      </c>
      <c r="CB1573" s="4" t="str">
        <f t="shared" si="1865"/>
        <v>CB$1563</v>
      </c>
      <c r="CC1573" s="4" t="str">
        <f t="shared" si="1865"/>
        <v>CC$1563</v>
      </c>
      <c r="CD1573" s="4" t="str">
        <f t="shared" si="1865"/>
        <v>CD$1563</v>
      </c>
      <c r="CE1573" s="4" t="str">
        <f t="shared" ref="CE1573:CK1573" si="1866">ADDRESS(ROW(CE1563),COLUMN(CE1563),2)</f>
        <v>CE$1563</v>
      </c>
      <c r="CF1573" s="4" t="str">
        <f t="shared" si="1866"/>
        <v>CF$1563</v>
      </c>
      <c r="CG1573" s="4" t="str">
        <f t="shared" si="1866"/>
        <v>CG$1563</v>
      </c>
      <c r="CH1573" s="4" t="str">
        <f t="shared" si="1866"/>
        <v>CH$1563</v>
      </c>
      <c r="CI1573" s="4" t="str">
        <f t="shared" si="1866"/>
        <v>CI$1563</v>
      </c>
      <c r="CJ1573" s="4" t="str">
        <f t="shared" si="1866"/>
        <v>CJ$1563</v>
      </c>
      <c r="CK1573" s="4" t="str">
        <f t="shared" si="1866"/>
        <v>CK$1563</v>
      </c>
      <c r="CL1573" s="4" t="str">
        <f t="shared" ref="CL1573" si="1867">ADDRESS(ROW(CL1563),COLUMN(CL1563),2)</f>
        <v>CL$1563</v>
      </c>
    </row>
    <row r="1574" spans="2:90" x14ac:dyDescent="0.4">
      <c r="B1574" s="132" t="str">
        <f>B1550</f>
        <v>Secondary volume driver</v>
      </c>
      <c r="D1574" t="s">
        <v>851</v>
      </c>
      <c r="E1574" s="8" t="str">
        <f t="shared" si="1837"/>
        <v>1574 DTERMY-S</v>
      </c>
      <c r="G1574" t="s">
        <v>332</v>
      </c>
      <c r="H1574" s="12"/>
      <c r="I1574" s="60"/>
      <c r="J1574" s="60"/>
      <c r="K1574" s="15"/>
      <c r="L1574" s="15"/>
      <c r="M1574" s="15"/>
      <c r="N1574" s="15"/>
      <c r="O1574" s="15"/>
      <c r="P1574" s="15"/>
      <c r="R1574" s="15"/>
      <c r="S1574" s="175" t="str">
        <f t="shared" ref="S1574" si="1868">S1550</f>
        <v>S$15</v>
      </c>
      <c r="T1574" s="175" t="str">
        <f t="shared" ref="T1574:CD1574" si="1869">T1550</f>
        <v>T$15</v>
      </c>
      <c r="U1574" s="175" t="str">
        <f t="shared" si="1869"/>
        <v>U$15</v>
      </c>
      <c r="V1574" s="175" t="str">
        <f t="shared" si="1869"/>
        <v>V$15</v>
      </c>
      <c r="W1574" s="175" t="str">
        <f t="shared" si="1869"/>
        <v>W$15</v>
      </c>
      <c r="X1574" s="175" t="str">
        <f t="shared" si="1869"/>
        <v>X$15</v>
      </c>
      <c r="Y1574" s="175" t="str">
        <f t="shared" si="1869"/>
        <v>Y$15</v>
      </c>
      <c r="Z1574" s="175" t="str">
        <f t="shared" si="1869"/>
        <v>Z$15</v>
      </c>
      <c r="AA1574" s="175" t="str">
        <f t="shared" si="1869"/>
        <v>AA$15</v>
      </c>
      <c r="AB1574" s="175" t="str">
        <f t="shared" si="1869"/>
        <v>AB$15</v>
      </c>
      <c r="AC1574" s="175" t="str">
        <f t="shared" si="1869"/>
        <v>AC$15</v>
      </c>
      <c r="AD1574" s="175" t="str">
        <f t="shared" si="1869"/>
        <v>AD$15</v>
      </c>
      <c r="AE1574" s="175" t="str">
        <f t="shared" si="1869"/>
        <v>AE$15</v>
      </c>
      <c r="AF1574" s="175" t="str">
        <f t="shared" si="1869"/>
        <v>AF$15</v>
      </c>
      <c r="AG1574" s="175" t="str">
        <f t="shared" si="1869"/>
        <v>AG$15</v>
      </c>
      <c r="AH1574" s="175" t="str">
        <f t="shared" si="1869"/>
        <v>AH$15</v>
      </c>
      <c r="AI1574" s="175" t="str">
        <f t="shared" si="1869"/>
        <v>AI$15</v>
      </c>
      <c r="AJ1574" s="175" t="str">
        <f t="shared" si="1869"/>
        <v>AJ$15</v>
      </c>
      <c r="AK1574" s="175" t="str">
        <f t="shared" si="1869"/>
        <v>AK$15</v>
      </c>
      <c r="AL1574" s="175" t="str">
        <f t="shared" si="1869"/>
        <v>AL$15</v>
      </c>
      <c r="AM1574" s="175" t="str">
        <f t="shared" si="1869"/>
        <v>AM$15</v>
      </c>
      <c r="AN1574" s="175" t="str">
        <f t="shared" si="1869"/>
        <v>AN$15</v>
      </c>
      <c r="AO1574" s="175" t="str">
        <f t="shared" si="1869"/>
        <v>AO$15</v>
      </c>
      <c r="AP1574" s="175" t="str">
        <f t="shared" si="1869"/>
        <v>AP$15</v>
      </c>
      <c r="AQ1574" s="175" t="str">
        <f t="shared" si="1869"/>
        <v>AQ$15</v>
      </c>
      <c r="AR1574" s="175" t="str">
        <f t="shared" si="1869"/>
        <v>AR$15</v>
      </c>
      <c r="AS1574" s="175" t="str">
        <f t="shared" si="1869"/>
        <v>AS$15</v>
      </c>
      <c r="AT1574" s="175" t="str">
        <f t="shared" si="1869"/>
        <v>AT$15</v>
      </c>
      <c r="AU1574" s="175" t="str">
        <f t="shared" si="1869"/>
        <v>AU$15</v>
      </c>
      <c r="AV1574" s="175" t="str">
        <f t="shared" si="1869"/>
        <v>AV$15</v>
      </c>
      <c r="AW1574" s="175" t="str">
        <f t="shared" si="1869"/>
        <v>AW$15</v>
      </c>
      <c r="AX1574" s="175" t="str">
        <f t="shared" si="1869"/>
        <v>AX$15</v>
      </c>
      <c r="AY1574" s="175" t="str">
        <f t="shared" si="1869"/>
        <v>AY$15</v>
      </c>
      <c r="AZ1574" s="175" t="str">
        <f t="shared" si="1869"/>
        <v>AZ$15</v>
      </c>
      <c r="BA1574" s="175" t="str">
        <f t="shared" si="1869"/>
        <v>BA$15</v>
      </c>
      <c r="BB1574" s="175" t="str">
        <f t="shared" si="1869"/>
        <v>BB$15</v>
      </c>
      <c r="BC1574" s="175" t="str">
        <f t="shared" si="1869"/>
        <v>BC$15</v>
      </c>
      <c r="BD1574" s="175" t="str">
        <f t="shared" si="1869"/>
        <v>BD$15</v>
      </c>
      <c r="BE1574" s="175" t="str">
        <f t="shared" si="1869"/>
        <v>BE$15</v>
      </c>
      <c r="BF1574" s="175" t="str">
        <f t="shared" si="1869"/>
        <v>BF$15</v>
      </c>
      <c r="BG1574" s="175" t="str">
        <f t="shared" si="1869"/>
        <v>BG$15</v>
      </c>
      <c r="BH1574" s="175" t="str">
        <f t="shared" si="1869"/>
        <v>BH$15</v>
      </c>
      <c r="BI1574" s="175" t="str">
        <f t="shared" si="1869"/>
        <v>BI$15</v>
      </c>
      <c r="BJ1574" s="175" t="str">
        <f t="shared" si="1869"/>
        <v>BJ$15</v>
      </c>
      <c r="BK1574" s="175" t="str">
        <f t="shared" si="1869"/>
        <v>BK$15</v>
      </c>
      <c r="BL1574" s="175" t="str">
        <f t="shared" si="1869"/>
        <v>BL$15</v>
      </c>
      <c r="BM1574" s="175" t="str">
        <f t="shared" si="1869"/>
        <v>BM$15</v>
      </c>
      <c r="BN1574" s="175" t="str">
        <f t="shared" si="1869"/>
        <v>BN$15</v>
      </c>
      <c r="BO1574" s="175" t="str">
        <f t="shared" si="1869"/>
        <v>BO$15</v>
      </c>
      <c r="BP1574" s="175" t="str">
        <f t="shared" si="1869"/>
        <v>BP$15</v>
      </c>
      <c r="BQ1574" s="175" t="str">
        <f t="shared" si="1869"/>
        <v>BQ$15</v>
      </c>
      <c r="BR1574" s="175" t="str">
        <f t="shared" si="1869"/>
        <v>BR$15</v>
      </c>
      <c r="BS1574" s="175" t="str">
        <f t="shared" si="1869"/>
        <v>BS$15</v>
      </c>
      <c r="BT1574" s="175" t="str">
        <f t="shared" si="1869"/>
        <v>BT$15</v>
      </c>
      <c r="BU1574" s="175" t="str">
        <f t="shared" si="1869"/>
        <v>BU$15</v>
      </c>
      <c r="BV1574" s="175" t="str">
        <f t="shared" si="1869"/>
        <v>BV$15</v>
      </c>
      <c r="BW1574" s="175" t="str">
        <f t="shared" si="1869"/>
        <v>BW$15</v>
      </c>
      <c r="BX1574" s="175" t="str">
        <f t="shared" si="1869"/>
        <v>BX$15</v>
      </c>
      <c r="BY1574" s="175" t="str">
        <f t="shared" si="1869"/>
        <v>BY$15</v>
      </c>
      <c r="BZ1574" s="175" t="str">
        <f t="shared" si="1869"/>
        <v>BZ$15</v>
      </c>
      <c r="CA1574" s="175" t="str">
        <f t="shared" si="1869"/>
        <v>CA$15</v>
      </c>
      <c r="CB1574" s="175" t="str">
        <f t="shared" si="1869"/>
        <v>CB$15</v>
      </c>
      <c r="CC1574" s="175" t="str">
        <f t="shared" si="1869"/>
        <v>CC$15</v>
      </c>
      <c r="CD1574" s="175" t="str">
        <f t="shared" si="1869"/>
        <v>CD$15</v>
      </c>
      <c r="CE1574" s="175" t="str">
        <f t="shared" ref="CE1574:CK1574" si="1870">CE1550</f>
        <v>CE$15</v>
      </c>
      <c r="CF1574" s="175" t="str">
        <f t="shared" si="1870"/>
        <v>CF$15</v>
      </c>
      <c r="CG1574" s="175" t="str">
        <f t="shared" si="1870"/>
        <v>CG$15</v>
      </c>
      <c r="CH1574" s="175" t="str">
        <f t="shared" si="1870"/>
        <v>CH$15</v>
      </c>
      <c r="CI1574" s="175" t="str">
        <f t="shared" si="1870"/>
        <v>CI$15</v>
      </c>
      <c r="CJ1574" s="175" t="str">
        <f t="shared" si="1870"/>
        <v>CJ$15</v>
      </c>
      <c r="CK1574" s="175" t="str">
        <f t="shared" si="1870"/>
        <v>CK$15</v>
      </c>
      <c r="CL1574" s="175" t="str">
        <f t="shared" ref="CL1574" si="1871">CL1550</f>
        <v>CL$15</v>
      </c>
    </row>
    <row r="1575" spans="2:90" x14ac:dyDescent="0.4">
      <c r="E1575" s="8"/>
      <c r="H1575" s="12"/>
      <c r="I1575" s="60"/>
      <c r="J1575" s="60"/>
      <c r="K1575" s="15"/>
      <c r="L1575" s="15"/>
      <c r="M1575" s="15"/>
      <c r="N1575" s="15"/>
      <c r="O1575" s="15"/>
      <c r="P1575" s="15"/>
      <c r="R1575" s="15"/>
      <c r="S1575" s="76"/>
      <c r="T1575" s="76"/>
      <c r="U1575" s="76"/>
      <c r="V1575" s="76"/>
      <c r="W1575" s="76"/>
      <c r="X1575" s="76"/>
      <c r="Y1575" s="76"/>
      <c r="Z1575" s="76"/>
      <c r="AA1575" s="76"/>
      <c r="AB1575" s="76"/>
      <c r="AC1575" s="76"/>
      <c r="AD1575" s="76"/>
      <c r="AE1575" s="76"/>
      <c r="AF1575" s="76"/>
      <c r="AG1575" s="76"/>
      <c r="AH1575" s="76"/>
      <c r="AI1575" s="76"/>
      <c r="AJ1575" s="76"/>
      <c r="AK1575" s="76"/>
      <c r="AL1575" s="76"/>
      <c r="AM1575" s="76"/>
      <c r="AN1575" s="76"/>
      <c r="AO1575" s="76"/>
      <c r="AP1575" s="76"/>
      <c r="AQ1575" s="76"/>
      <c r="AR1575" s="76"/>
      <c r="AS1575" s="76"/>
      <c r="AT1575" s="76"/>
      <c r="AU1575" s="76"/>
      <c r="AV1575" s="76"/>
      <c r="AW1575" s="76"/>
      <c r="AX1575" s="76"/>
      <c r="AY1575" s="76"/>
      <c r="AZ1575" s="76"/>
      <c r="BA1575" s="76"/>
      <c r="BB1575" s="76"/>
      <c r="BC1575" s="76"/>
      <c r="BD1575" s="76"/>
      <c r="BE1575" s="76"/>
      <c r="BF1575" s="76"/>
      <c r="BG1575" s="76"/>
      <c r="BH1575" s="76"/>
      <c r="BI1575" s="76"/>
      <c r="BJ1575" s="76"/>
      <c r="BK1575" s="76"/>
      <c r="BL1575" s="76"/>
      <c r="BM1575" s="76"/>
      <c r="BN1575" s="76"/>
      <c r="BO1575" s="76"/>
      <c r="BP1575" s="76"/>
      <c r="BQ1575" s="76"/>
      <c r="BR1575" s="76"/>
      <c r="BS1575" s="76"/>
      <c r="BT1575" s="76"/>
      <c r="BU1575" s="76"/>
      <c r="BV1575" s="76"/>
      <c r="BW1575" s="76"/>
      <c r="BX1575" s="76"/>
      <c r="BY1575" s="76"/>
      <c r="BZ1575" s="76"/>
      <c r="CA1575" s="76"/>
      <c r="CB1575" s="76"/>
      <c r="CC1575" s="76"/>
      <c r="CD1575" s="76"/>
      <c r="CE1575" s="76"/>
      <c r="CF1575" s="76"/>
      <c r="CG1575" s="76"/>
      <c r="CH1575" s="76"/>
      <c r="CI1575" s="76"/>
      <c r="CJ1575" s="76"/>
      <c r="CK1575" s="76"/>
      <c r="CL1575" s="76"/>
    </row>
    <row r="1576" spans="2:90" x14ac:dyDescent="0.4">
      <c r="E1576" s="8"/>
      <c r="H1576" s="12"/>
      <c r="I1576" s="60"/>
      <c r="J1576" s="60"/>
      <c r="K1576" s="15"/>
      <c r="L1576" s="15"/>
      <c r="M1576" s="15"/>
      <c r="N1576" s="15"/>
      <c r="O1576" s="15"/>
      <c r="P1576" s="15"/>
      <c r="R1576" s="15"/>
      <c r="S1576" s="76"/>
      <c r="T1576" s="76"/>
      <c r="U1576" s="76"/>
      <c r="V1576" s="76"/>
      <c r="W1576" s="76"/>
      <c r="X1576" s="76"/>
      <c r="Y1576" s="76"/>
      <c r="Z1576" s="76"/>
      <c r="AA1576" s="76"/>
      <c r="AB1576" s="76"/>
      <c r="AC1576" s="76"/>
      <c r="AD1576" s="76"/>
      <c r="AE1576" s="76"/>
      <c r="AF1576" s="76"/>
      <c r="AG1576" s="76"/>
      <c r="AH1576" s="76"/>
      <c r="AI1576" s="76"/>
      <c r="AJ1576" s="76"/>
      <c r="AK1576" s="76"/>
      <c r="AL1576" s="76"/>
      <c r="AM1576" s="76"/>
      <c r="AN1576" s="76"/>
      <c r="AO1576" s="76"/>
      <c r="AP1576" s="76"/>
      <c r="AQ1576" s="76"/>
      <c r="AR1576" s="76"/>
      <c r="AS1576" s="76"/>
      <c r="AT1576" s="76"/>
      <c r="AU1576" s="76"/>
      <c r="AV1576" s="76"/>
      <c r="AW1576" s="76"/>
      <c r="AX1576" s="76"/>
      <c r="AY1576" s="76"/>
      <c r="AZ1576" s="76"/>
      <c r="BA1576" s="76"/>
      <c r="BB1576" s="76"/>
      <c r="BC1576" s="76"/>
      <c r="BD1576" s="76"/>
      <c r="BE1576" s="76"/>
      <c r="BF1576" s="76"/>
      <c r="BG1576" s="76"/>
      <c r="BH1576" s="76"/>
      <c r="BI1576" s="76"/>
      <c r="BJ1576" s="76"/>
      <c r="BK1576" s="76"/>
      <c r="BL1576" s="76"/>
      <c r="BM1576" s="76"/>
      <c r="BN1576" s="76"/>
      <c r="BO1576" s="76"/>
      <c r="BP1576" s="76"/>
      <c r="BQ1576" s="76"/>
      <c r="BR1576" s="76"/>
      <c r="BS1576" s="76"/>
      <c r="BT1576" s="76"/>
      <c r="BU1576" s="76"/>
      <c r="BV1576" s="76"/>
      <c r="BW1576" s="76"/>
      <c r="BX1576" s="76"/>
      <c r="BY1576" s="76"/>
      <c r="BZ1576" s="76"/>
      <c r="CA1576" s="76"/>
      <c r="CB1576" s="76"/>
      <c r="CC1576" s="76"/>
      <c r="CD1576" s="76"/>
      <c r="CE1576" s="76"/>
      <c r="CF1576" s="76"/>
      <c r="CG1576" s="76"/>
      <c r="CH1576" s="76"/>
      <c r="CI1576" s="76"/>
      <c r="CJ1576" s="76"/>
      <c r="CK1576" s="76"/>
      <c r="CL1576" s="76"/>
    </row>
    <row r="1577" spans="2:90" x14ac:dyDescent="0.4">
      <c r="E1577" s="8"/>
      <c r="H1577" s="12"/>
      <c r="I1577" s="60"/>
      <c r="J1577" s="60"/>
      <c r="K1577" s="15"/>
      <c r="L1577" s="15"/>
      <c r="M1577" s="15"/>
      <c r="N1577" s="15"/>
      <c r="O1577" s="15"/>
      <c r="P1577" s="15"/>
      <c r="R1577" s="15"/>
      <c r="S1577" s="76"/>
      <c r="T1577" s="76"/>
      <c r="U1577" s="76"/>
      <c r="V1577" s="76"/>
      <c r="W1577" s="76"/>
      <c r="X1577" s="76"/>
      <c r="Y1577" s="76"/>
      <c r="Z1577" s="76"/>
      <c r="AA1577" s="76"/>
      <c r="AB1577" s="76"/>
      <c r="AC1577" s="76"/>
      <c r="AD1577" s="76"/>
      <c r="AE1577" s="76"/>
      <c r="AF1577" s="76"/>
      <c r="AG1577" s="76"/>
      <c r="AH1577" s="76"/>
      <c r="AI1577" s="76"/>
      <c r="AJ1577" s="76"/>
      <c r="AK1577" s="76"/>
      <c r="AL1577" s="76"/>
      <c r="AM1577" s="76"/>
      <c r="AN1577" s="76"/>
      <c r="AO1577" s="76"/>
      <c r="AP1577" s="76"/>
      <c r="AQ1577" s="76"/>
      <c r="AR1577" s="76"/>
      <c r="AS1577" s="76"/>
      <c r="AT1577" s="76"/>
      <c r="AU1577" s="76"/>
      <c r="AV1577" s="76"/>
      <c r="AW1577" s="76"/>
      <c r="AX1577" s="76"/>
      <c r="AY1577" s="76"/>
      <c r="AZ1577" s="76"/>
      <c r="BA1577" s="76"/>
      <c r="BB1577" s="76"/>
      <c r="BC1577" s="76"/>
      <c r="BD1577" s="76"/>
      <c r="BE1577" s="76"/>
      <c r="BF1577" s="76"/>
      <c r="BG1577" s="76"/>
      <c r="BH1577" s="76"/>
      <c r="BI1577" s="76"/>
      <c r="BJ1577" s="76"/>
      <c r="BK1577" s="76"/>
      <c r="BL1577" s="76"/>
      <c r="BM1577" s="76"/>
      <c r="BN1577" s="76"/>
      <c r="BO1577" s="76"/>
      <c r="BP1577" s="76"/>
      <c r="BQ1577" s="76"/>
      <c r="BR1577" s="76"/>
      <c r="BS1577" s="76"/>
      <c r="BT1577" s="76"/>
      <c r="BU1577" s="76"/>
      <c r="BV1577" s="76"/>
      <c r="BW1577" s="76"/>
      <c r="BX1577" s="76"/>
      <c r="BY1577" s="76"/>
      <c r="BZ1577" s="76"/>
      <c r="CA1577" s="76"/>
      <c r="CB1577" s="76"/>
      <c r="CC1577" s="76"/>
      <c r="CD1577" s="76"/>
      <c r="CE1577" s="76"/>
      <c r="CF1577" s="76"/>
      <c r="CG1577" s="76"/>
      <c r="CH1577" s="76"/>
      <c r="CI1577" s="76"/>
      <c r="CJ1577" s="76"/>
      <c r="CK1577" s="76"/>
      <c r="CL1577" s="76"/>
    </row>
    <row r="1578" spans="2:90" x14ac:dyDescent="0.4">
      <c r="E1578" s="8"/>
      <c r="H1578" s="12"/>
      <c r="I1578" s="60"/>
      <c r="J1578" s="60"/>
      <c r="K1578" s="15"/>
      <c r="L1578" s="15"/>
      <c r="M1578" s="15"/>
      <c r="N1578" s="15"/>
      <c r="O1578" s="15"/>
      <c r="P1578" s="15"/>
      <c r="R1578" s="15"/>
      <c r="S1578" s="76"/>
      <c r="T1578" s="76"/>
      <c r="U1578" s="76"/>
      <c r="V1578" s="76"/>
      <c r="W1578" s="76"/>
      <c r="X1578" s="76"/>
      <c r="Y1578" s="76"/>
      <c r="Z1578" s="76"/>
      <c r="AA1578" s="76"/>
      <c r="AB1578" s="76"/>
      <c r="AC1578" s="76"/>
      <c r="AD1578" s="76"/>
      <c r="AE1578" s="76"/>
      <c r="AF1578" s="76"/>
      <c r="AG1578" s="76"/>
      <c r="AH1578" s="76"/>
      <c r="AI1578" s="76"/>
      <c r="AJ1578" s="76"/>
      <c r="AK1578" s="76"/>
      <c r="AL1578" s="76"/>
      <c r="AM1578" s="76"/>
      <c r="AN1578" s="76"/>
      <c r="AO1578" s="76"/>
      <c r="AP1578" s="76"/>
      <c r="AQ1578" s="76"/>
      <c r="AR1578" s="76"/>
      <c r="AS1578" s="76"/>
      <c r="AT1578" s="76"/>
      <c r="AU1578" s="76"/>
      <c r="AV1578" s="76"/>
      <c r="AW1578" s="76"/>
      <c r="AX1578" s="76"/>
      <c r="AY1578" s="76"/>
      <c r="AZ1578" s="76"/>
      <c r="BA1578" s="76"/>
      <c r="BB1578" s="76"/>
      <c r="BC1578" s="76"/>
      <c r="BD1578" s="76"/>
      <c r="BE1578" s="76"/>
      <c r="BF1578" s="76"/>
      <c r="BG1578" s="76"/>
      <c r="BH1578" s="76"/>
      <c r="BI1578" s="76"/>
      <c r="BJ1578" s="76"/>
      <c r="BK1578" s="76"/>
      <c r="BL1578" s="76"/>
      <c r="BM1578" s="76"/>
      <c r="BN1578" s="76"/>
      <c r="BO1578" s="76"/>
      <c r="BP1578" s="76"/>
      <c r="BQ1578" s="76"/>
      <c r="BR1578" s="76"/>
      <c r="BS1578" s="76"/>
      <c r="BT1578" s="76"/>
      <c r="BU1578" s="76"/>
      <c r="BV1578" s="76"/>
      <c r="BW1578" s="76"/>
      <c r="BX1578" s="76"/>
      <c r="BY1578" s="76"/>
      <c r="BZ1578" s="76"/>
      <c r="CA1578" s="76"/>
      <c r="CB1578" s="76"/>
      <c r="CC1578" s="76"/>
      <c r="CD1578" s="76"/>
      <c r="CE1578" s="76"/>
      <c r="CF1578" s="76"/>
      <c r="CG1578" s="76"/>
      <c r="CH1578" s="76"/>
      <c r="CI1578" s="76"/>
      <c r="CJ1578" s="76"/>
      <c r="CK1578" s="76"/>
      <c r="CL1578" s="76"/>
    </row>
    <row r="1579" spans="2:90" x14ac:dyDescent="0.4">
      <c r="E1579" s="8"/>
      <c r="H1579" s="12"/>
      <c r="I1579" s="60"/>
      <c r="J1579" s="60"/>
      <c r="K1579" s="15"/>
      <c r="L1579" s="15"/>
      <c r="M1579" s="15"/>
      <c r="N1579" s="15"/>
      <c r="O1579" s="15"/>
      <c r="P1579" s="15"/>
      <c r="R1579" s="15"/>
      <c r="S1579" s="76"/>
      <c r="T1579" s="76"/>
      <c r="U1579" s="76"/>
      <c r="V1579" s="76"/>
      <c r="W1579" s="76"/>
      <c r="X1579" s="76"/>
      <c r="Y1579" s="76"/>
      <c r="Z1579" s="76"/>
      <c r="AA1579" s="76"/>
      <c r="AB1579" s="76"/>
      <c r="AC1579" s="76"/>
      <c r="AD1579" s="76"/>
      <c r="AE1579" s="76"/>
      <c r="AF1579" s="76"/>
      <c r="AG1579" s="76"/>
      <c r="AH1579" s="76"/>
      <c r="AI1579" s="76"/>
      <c r="AJ1579" s="76"/>
      <c r="AK1579" s="76"/>
      <c r="AL1579" s="76"/>
      <c r="AM1579" s="76"/>
      <c r="AN1579" s="76"/>
      <c r="AO1579" s="76"/>
      <c r="AP1579" s="76"/>
      <c r="AQ1579" s="76"/>
      <c r="AR1579" s="76"/>
      <c r="AS1579" s="76"/>
      <c r="AT1579" s="76"/>
      <c r="AU1579" s="76"/>
      <c r="AV1579" s="76"/>
      <c r="AW1579" s="76"/>
      <c r="AX1579" s="76"/>
      <c r="AY1579" s="76"/>
      <c r="AZ1579" s="76"/>
      <c r="BA1579" s="76"/>
      <c r="BB1579" s="76"/>
      <c r="BC1579" s="76"/>
      <c r="BD1579" s="76"/>
      <c r="BE1579" s="76"/>
      <c r="BF1579" s="76"/>
      <c r="BG1579" s="76"/>
      <c r="BH1579" s="76"/>
      <c r="BI1579" s="76"/>
      <c r="BJ1579" s="76"/>
      <c r="BK1579" s="76"/>
      <c r="BL1579" s="76"/>
      <c r="BM1579" s="76"/>
      <c r="BN1579" s="76"/>
      <c r="BO1579" s="76"/>
      <c r="BP1579" s="76"/>
      <c r="BQ1579" s="76"/>
      <c r="BR1579" s="76"/>
      <c r="BS1579" s="76"/>
      <c r="BT1579" s="76"/>
      <c r="BU1579" s="76"/>
      <c r="BV1579" s="76"/>
      <c r="BW1579" s="76"/>
      <c r="BX1579" s="76"/>
      <c r="BY1579" s="76"/>
      <c r="BZ1579" s="76"/>
      <c r="CA1579" s="76"/>
      <c r="CB1579" s="76"/>
      <c r="CC1579" s="76"/>
      <c r="CD1579" s="76"/>
      <c r="CE1579" s="76"/>
      <c r="CF1579" s="76"/>
      <c r="CG1579" s="76"/>
      <c r="CH1579" s="76"/>
      <c r="CI1579" s="76"/>
      <c r="CJ1579" s="76"/>
      <c r="CK1579" s="76"/>
      <c r="CL1579" s="76"/>
    </row>
    <row r="1580" spans="2:90" x14ac:dyDescent="0.4">
      <c r="E1580" s="8"/>
      <c r="H1580" s="12"/>
      <c r="I1580" s="60"/>
      <c r="J1580" s="60"/>
      <c r="K1580" s="15"/>
      <c r="L1580" s="15"/>
      <c r="M1580" s="15"/>
      <c r="N1580" s="15"/>
      <c r="O1580" s="15"/>
      <c r="P1580" s="15"/>
      <c r="R1580" s="15"/>
      <c r="S1580" s="76"/>
      <c r="T1580" s="76"/>
      <c r="U1580" s="76"/>
      <c r="V1580" s="76"/>
      <c r="W1580" s="76"/>
      <c r="X1580" s="76"/>
      <c r="Y1580" s="76"/>
      <c r="Z1580" s="76"/>
      <c r="AA1580" s="76"/>
      <c r="AB1580" s="76"/>
      <c r="AC1580" s="76"/>
      <c r="AD1580" s="76"/>
      <c r="AE1580" s="76"/>
      <c r="AF1580" s="76"/>
      <c r="AG1580" s="76"/>
      <c r="AH1580" s="76"/>
      <c r="AI1580" s="76"/>
      <c r="AJ1580" s="76"/>
      <c r="AK1580" s="76"/>
      <c r="AL1580" s="76"/>
      <c r="AM1580" s="76"/>
      <c r="AN1580" s="76"/>
      <c r="AO1580" s="76"/>
      <c r="AP1580" s="76"/>
      <c r="AQ1580" s="76"/>
      <c r="AR1580" s="76"/>
      <c r="AS1580" s="76"/>
      <c r="AT1580" s="76"/>
      <c r="AU1580" s="76"/>
      <c r="AV1580" s="76"/>
      <c r="AW1580" s="76"/>
      <c r="AX1580" s="76"/>
      <c r="AY1580" s="76"/>
      <c r="AZ1580" s="76"/>
      <c r="BA1580" s="76"/>
      <c r="BB1580" s="76"/>
      <c r="BC1580" s="76"/>
      <c r="BD1580" s="76"/>
      <c r="BE1580" s="76"/>
      <c r="BF1580" s="76"/>
      <c r="BG1580" s="76"/>
      <c r="BH1580" s="76"/>
      <c r="BI1580" s="76"/>
      <c r="BJ1580" s="76"/>
      <c r="BK1580" s="76"/>
      <c r="BL1580" s="76"/>
      <c r="BM1580" s="76"/>
      <c r="BN1580" s="76"/>
      <c r="BO1580" s="76"/>
      <c r="BP1580" s="76"/>
      <c r="BQ1580" s="76"/>
      <c r="BR1580" s="76"/>
      <c r="BS1580" s="76"/>
      <c r="BT1580" s="76"/>
      <c r="BU1580" s="76"/>
      <c r="BV1580" s="76"/>
      <c r="BW1580" s="76"/>
      <c r="BX1580" s="76"/>
      <c r="BY1580" s="76"/>
      <c r="BZ1580" s="76"/>
      <c r="CA1580" s="76"/>
      <c r="CB1580" s="76"/>
      <c r="CC1580" s="76"/>
      <c r="CD1580" s="76"/>
      <c r="CE1580" s="76"/>
      <c r="CF1580" s="76"/>
      <c r="CG1580" s="76"/>
      <c r="CH1580" s="76"/>
      <c r="CI1580" s="76"/>
      <c r="CJ1580" s="76"/>
      <c r="CK1580" s="76"/>
      <c r="CL1580" s="76"/>
    </row>
    <row r="1581" spans="2:90" x14ac:dyDescent="0.4">
      <c r="E1581" s="8"/>
      <c r="H1581" s="12"/>
      <c r="I1581" s="60"/>
      <c r="J1581" s="60"/>
      <c r="K1581" s="15"/>
      <c r="L1581" s="15"/>
      <c r="M1581" s="15"/>
      <c r="N1581" s="15"/>
      <c r="O1581" s="15"/>
      <c r="P1581" s="15"/>
      <c r="R1581" s="15"/>
      <c r="S1581" s="76"/>
      <c r="T1581" s="76"/>
      <c r="U1581" s="76"/>
      <c r="V1581" s="76"/>
      <c r="W1581" s="76"/>
      <c r="X1581" s="76"/>
      <c r="Y1581" s="76"/>
      <c r="Z1581" s="76"/>
      <c r="AA1581" s="76"/>
      <c r="AB1581" s="76"/>
      <c r="AC1581" s="76"/>
      <c r="AD1581" s="76"/>
      <c r="AE1581" s="76"/>
      <c r="AF1581" s="76"/>
      <c r="AG1581" s="76"/>
      <c r="AH1581" s="76"/>
      <c r="AI1581" s="76"/>
      <c r="AJ1581" s="76"/>
      <c r="AK1581" s="76"/>
      <c r="AL1581" s="76"/>
      <c r="AM1581" s="76"/>
      <c r="AN1581" s="76"/>
      <c r="AO1581" s="76"/>
      <c r="AP1581" s="76"/>
      <c r="AQ1581" s="76"/>
      <c r="AR1581" s="76"/>
      <c r="AS1581" s="76"/>
      <c r="AT1581" s="76"/>
      <c r="AU1581" s="76"/>
      <c r="AV1581" s="76"/>
      <c r="AW1581" s="76"/>
      <c r="AX1581" s="76"/>
      <c r="AY1581" s="76"/>
      <c r="AZ1581" s="76"/>
      <c r="BA1581" s="76"/>
      <c r="BB1581" s="76"/>
      <c r="BC1581" s="76"/>
      <c r="BD1581" s="76"/>
      <c r="BE1581" s="76"/>
      <c r="BF1581" s="76"/>
      <c r="BG1581" s="76"/>
      <c r="BH1581" s="76"/>
      <c r="BI1581" s="76"/>
      <c r="BJ1581" s="76"/>
      <c r="BK1581" s="76"/>
      <c r="BL1581" s="76"/>
      <c r="BM1581" s="76"/>
      <c r="BN1581" s="76"/>
      <c r="BO1581" s="76"/>
      <c r="BP1581" s="76"/>
      <c r="BQ1581" s="76"/>
      <c r="BR1581" s="76"/>
      <c r="BS1581" s="76"/>
      <c r="BT1581" s="76"/>
      <c r="BU1581" s="76"/>
      <c r="BV1581" s="76"/>
      <c r="BW1581" s="76"/>
      <c r="BX1581" s="76"/>
      <c r="BY1581" s="76"/>
      <c r="BZ1581" s="76"/>
      <c r="CA1581" s="76"/>
      <c r="CB1581" s="76"/>
      <c r="CC1581" s="76"/>
      <c r="CD1581" s="76"/>
      <c r="CE1581" s="76"/>
      <c r="CF1581" s="76"/>
      <c r="CG1581" s="76"/>
      <c r="CH1581" s="76"/>
      <c r="CI1581" s="76"/>
      <c r="CJ1581" s="76"/>
      <c r="CK1581" s="76"/>
      <c r="CL1581" s="76"/>
    </row>
    <row r="1582" spans="2:90" x14ac:dyDescent="0.4">
      <c r="E1582" s="8"/>
      <c r="H1582" s="12"/>
      <c r="I1582" s="60"/>
      <c r="J1582" s="60"/>
      <c r="K1582" s="15"/>
      <c r="L1582" s="15"/>
      <c r="M1582" s="15"/>
      <c r="N1582" s="15"/>
      <c r="O1582" s="15"/>
      <c r="P1582" s="15"/>
      <c r="R1582" s="15"/>
      <c r="S1582" s="76"/>
      <c r="T1582" s="76"/>
      <c r="U1582" s="76"/>
      <c r="V1582" s="76"/>
      <c r="W1582" s="76"/>
      <c r="X1582" s="76"/>
      <c r="Y1582" s="76"/>
      <c r="Z1582" s="76"/>
      <c r="AA1582" s="76"/>
      <c r="AB1582" s="76"/>
      <c r="AC1582" s="76"/>
      <c r="AD1582" s="76"/>
      <c r="AE1582" s="76"/>
      <c r="AF1582" s="76"/>
      <c r="AG1582" s="76"/>
      <c r="AH1582" s="76"/>
      <c r="AI1582" s="76"/>
      <c r="AJ1582" s="76"/>
      <c r="AK1582" s="76"/>
      <c r="AL1582" s="76"/>
      <c r="AM1582" s="76"/>
      <c r="AN1582" s="76"/>
      <c r="AO1582" s="76"/>
      <c r="AP1582" s="76"/>
      <c r="AQ1582" s="76"/>
      <c r="AR1582" s="76"/>
      <c r="AS1582" s="76"/>
      <c r="AT1582" s="76"/>
      <c r="AU1582" s="76"/>
      <c r="AV1582" s="76"/>
      <c r="AW1582" s="76"/>
      <c r="AX1582" s="76"/>
      <c r="AY1582" s="76"/>
      <c r="AZ1582" s="76"/>
      <c r="BA1582" s="76"/>
      <c r="BB1582" s="76"/>
      <c r="BC1582" s="76"/>
      <c r="BD1582" s="76"/>
      <c r="BE1582" s="76"/>
      <c r="BF1582" s="76"/>
      <c r="BG1582" s="76"/>
      <c r="BH1582" s="76"/>
      <c r="BI1582" s="76"/>
      <c r="BJ1582" s="76"/>
      <c r="BK1582" s="76"/>
      <c r="BL1582" s="76"/>
      <c r="BM1582" s="76"/>
      <c r="BN1582" s="76"/>
      <c r="BO1582" s="76"/>
      <c r="BP1582" s="76"/>
      <c r="BQ1582" s="76"/>
      <c r="BR1582" s="76"/>
      <c r="BS1582" s="76"/>
      <c r="BT1582" s="76"/>
      <c r="BU1582" s="76"/>
      <c r="BV1582" s="76"/>
      <c r="BW1582" s="76"/>
      <c r="BX1582" s="76"/>
      <c r="BY1582" s="76"/>
      <c r="BZ1582" s="76"/>
      <c r="CA1582" s="76"/>
      <c r="CB1582" s="76"/>
      <c r="CC1582" s="76"/>
      <c r="CD1582" s="76"/>
      <c r="CE1582" s="76"/>
      <c r="CF1582" s="76"/>
      <c r="CG1582" s="76"/>
      <c r="CH1582" s="76"/>
      <c r="CI1582" s="76"/>
      <c r="CJ1582" s="76"/>
      <c r="CK1582" s="76"/>
      <c r="CL1582" s="76"/>
    </row>
    <row r="1583" spans="2:90" x14ac:dyDescent="0.4">
      <c r="E1583" s="8"/>
      <c r="H1583" s="12"/>
      <c r="I1583" s="60"/>
      <c r="J1583" s="60"/>
      <c r="K1583" s="15"/>
      <c r="L1583" s="15"/>
      <c r="M1583" s="15"/>
      <c r="N1583" s="15"/>
      <c r="O1583" s="15"/>
      <c r="P1583" s="15"/>
      <c r="R1583" s="15"/>
      <c r="S1583" s="76"/>
      <c r="T1583" s="76"/>
      <c r="U1583" s="76"/>
      <c r="V1583" s="76"/>
      <c r="W1583" s="76"/>
      <c r="X1583" s="76"/>
      <c r="Y1583" s="76"/>
      <c r="Z1583" s="76"/>
      <c r="AA1583" s="76"/>
      <c r="AB1583" s="76"/>
      <c r="AC1583" s="76"/>
      <c r="AD1583" s="76"/>
      <c r="AE1583" s="76"/>
      <c r="AF1583" s="76"/>
      <c r="AG1583" s="76"/>
      <c r="AH1583" s="76"/>
      <c r="AI1583" s="76"/>
      <c r="AJ1583" s="76"/>
      <c r="AK1583" s="76"/>
      <c r="AL1583" s="76"/>
      <c r="AM1583" s="76"/>
      <c r="AN1583" s="76"/>
      <c r="AO1583" s="76"/>
      <c r="AP1583" s="76"/>
      <c r="AQ1583" s="76"/>
      <c r="AR1583" s="76"/>
      <c r="AS1583" s="76"/>
      <c r="AT1583" s="76"/>
      <c r="AU1583" s="76"/>
      <c r="AV1583" s="76"/>
      <c r="AW1583" s="76"/>
      <c r="AX1583" s="76"/>
      <c r="AY1583" s="76"/>
      <c r="AZ1583" s="76"/>
      <c r="BA1583" s="76"/>
      <c r="BB1583" s="76"/>
      <c r="BC1583" s="76"/>
      <c r="BD1583" s="76"/>
      <c r="BE1583" s="76"/>
      <c r="BF1583" s="76"/>
      <c r="BG1583" s="76"/>
      <c r="BH1583" s="76"/>
      <c r="BI1583" s="76"/>
      <c r="BJ1583" s="76"/>
      <c r="BK1583" s="76"/>
      <c r="BL1583" s="76"/>
      <c r="BM1583" s="76"/>
      <c r="BN1583" s="76"/>
      <c r="BO1583" s="76"/>
      <c r="BP1583" s="76"/>
      <c r="BQ1583" s="76"/>
      <c r="BR1583" s="76"/>
      <c r="BS1583" s="76"/>
      <c r="BT1583" s="76"/>
      <c r="BU1583" s="76"/>
      <c r="BV1583" s="76"/>
      <c r="BW1583" s="76"/>
      <c r="BX1583" s="76"/>
      <c r="BY1583" s="76"/>
      <c r="BZ1583" s="76"/>
      <c r="CA1583" s="76"/>
      <c r="CB1583" s="76"/>
      <c r="CC1583" s="76"/>
      <c r="CD1583" s="76"/>
      <c r="CE1583" s="76"/>
      <c r="CF1583" s="76"/>
      <c r="CG1583" s="76"/>
      <c r="CH1583" s="76"/>
      <c r="CI1583" s="76"/>
      <c r="CJ1583" s="76"/>
      <c r="CK1583" s="76"/>
      <c r="CL1583" s="76"/>
    </row>
    <row r="1584" spans="2:90" x14ac:dyDescent="0.4">
      <c r="E1584" s="8"/>
      <c r="H1584" s="12"/>
      <c r="I1584" s="60"/>
      <c r="J1584" s="60"/>
      <c r="K1584" s="15"/>
      <c r="L1584" s="15"/>
      <c r="M1584" s="15"/>
      <c r="N1584" s="15"/>
      <c r="O1584" s="15"/>
      <c r="P1584" s="15"/>
      <c r="R1584" s="15"/>
      <c r="S1584" s="76"/>
      <c r="T1584" s="76"/>
      <c r="U1584" s="76"/>
      <c r="V1584" s="76"/>
      <c r="W1584" s="76"/>
      <c r="X1584" s="76"/>
      <c r="Y1584" s="76"/>
      <c r="Z1584" s="76"/>
      <c r="AA1584" s="76"/>
      <c r="AB1584" s="76"/>
      <c r="AC1584" s="76"/>
      <c r="AD1584" s="76"/>
      <c r="AE1584" s="76"/>
      <c r="AF1584" s="76"/>
      <c r="AG1584" s="76"/>
      <c r="AH1584" s="76"/>
      <c r="AI1584" s="76"/>
      <c r="AJ1584" s="76"/>
      <c r="AK1584" s="76"/>
      <c r="AL1584" s="76"/>
      <c r="AM1584" s="76"/>
      <c r="AN1584" s="76"/>
      <c r="AO1584" s="76"/>
      <c r="AP1584" s="76"/>
      <c r="AQ1584" s="76"/>
      <c r="AR1584" s="76"/>
      <c r="AS1584" s="76"/>
      <c r="AT1584" s="76"/>
      <c r="AU1584" s="76"/>
      <c r="AV1584" s="76"/>
      <c r="AW1584" s="76"/>
      <c r="AX1584" s="76"/>
      <c r="AY1584" s="76"/>
      <c r="AZ1584" s="76"/>
      <c r="BA1584" s="76"/>
      <c r="BB1584" s="76"/>
      <c r="BC1584" s="76"/>
      <c r="BD1584" s="76"/>
      <c r="BE1584" s="76"/>
      <c r="BF1584" s="76"/>
      <c r="BG1584" s="76"/>
      <c r="BH1584" s="76"/>
      <c r="BI1584" s="76"/>
      <c r="BJ1584" s="76"/>
      <c r="BK1584" s="76"/>
      <c r="BL1584" s="76"/>
      <c r="BM1584" s="76"/>
      <c r="BN1584" s="76"/>
      <c r="BO1584" s="76"/>
      <c r="BP1584" s="76"/>
      <c r="BQ1584" s="76"/>
      <c r="BR1584" s="76"/>
      <c r="BS1584" s="76"/>
      <c r="BT1584" s="76"/>
      <c r="BU1584" s="76"/>
      <c r="BV1584" s="76"/>
      <c r="BW1584" s="76"/>
      <c r="BX1584" s="76"/>
      <c r="BY1584" s="76"/>
      <c r="BZ1584" s="76"/>
      <c r="CA1584" s="76"/>
      <c r="CB1584" s="76"/>
      <c r="CC1584" s="76"/>
      <c r="CD1584" s="76"/>
      <c r="CE1584" s="76"/>
      <c r="CF1584" s="76"/>
      <c r="CG1584" s="76"/>
      <c r="CH1584" s="76"/>
      <c r="CI1584" s="76"/>
      <c r="CJ1584" s="76"/>
      <c r="CK1584" s="76"/>
      <c r="CL1584" s="76"/>
    </row>
    <row r="1585" spans="2:90" x14ac:dyDescent="0.4">
      <c r="E1585" s="8"/>
      <c r="H1585" s="12"/>
      <c r="I1585" s="60"/>
      <c r="J1585" s="60"/>
      <c r="K1585" s="15"/>
      <c r="L1585" s="15"/>
      <c r="M1585" s="15"/>
      <c r="N1585" s="15"/>
      <c r="O1585" s="15"/>
      <c r="P1585" s="15"/>
      <c r="R1585" s="15"/>
      <c r="S1585" s="76"/>
      <c r="T1585" s="76"/>
      <c r="U1585" s="76"/>
      <c r="V1585" s="76"/>
      <c r="W1585" s="76"/>
      <c r="X1585" s="76"/>
      <c r="Y1585" s="76"/>
      <c r="Z1585" s="76"/>
      <c r="AA1585" s="76"/>
      <c r="AB1585" s="76"/>
      <c r="AC1585" s="76"/>
      <c r="AD1585" s="76"/>
      <c r="AE1585" s="76"/>
      <c r="AF1585" s="76"/>
      <c r="AG1585" s="76"/>
      <c r="AH1585" s="76"/>
      <c r="AI1585" s="76"/>
      <c r="AJ1585" s="76"/>
      <c r="AK1585" s="76"/>
      <c r="AL1585" s="76"/>
      <c r="AM1585" s="76"/>
      <c r="AN1585" s="76"/>
      <c r="AO1585" s="76"/>
      <c r="AP1585" s="76"/>
      <c r="AQ1585" s="76"/>
      <c r="AR1585" s="76"/>
      <c r="AS1585" s="76"/>
      <c r="AT1585" s="76"/>
      <c r="AU1585" s="76"/>
      <c r="AV1585" s="76"/>
      <c r="AW1585" s="76"/>
      <c r="AX1585" s="76"/>
      <c r="AY1585" s="76"/>
      <c r="AZ1585" s="76"/>
      <c r="BA1585" s="76"/>
      <c r="BB1585" s="76"/>
      <c r="BC1585" s="76"/>
      <c r="BD1585" s="76"/>
      <c r="BE1585" s="76"/>
      <c r="BF1585" s="76"/>
      <c r="BG1585" s="76"/>
      <c r="BH1585" s="76"/>
      <c r="BI1585" s="76"/>
      <c r="BJ1585" s="76"/>
      <c r="BK1585" s="76"/>
      <c r="BL1585" s="76"/>
      <c r="BM1585" s="76"/>
      <c r="BN1585" s="76"/>
      <c r="BO1585" s="76"/>
      <c r="BP1585" s="76"/>
      <c r="BQ1585" s="76"/>
      <c r="BR1585" s="76"/>
      <c r="BS1585" s="76"/>
      <c r="BT1585" s="76"/>
      <c r="BU1585" s="76"/>
      <c r="BV1585" s="76"/>
      <c r="BW1585" s="76"/>
      <c r="BX1585" s="76"/>
      <c r="BY1585" s="76"/>
      <c r="BZ1585" s="76"/>
      <c r="CA1585" s="76"/>
      <c r="CB1585" s="76"/>
      <c r="CC1585" s="76"/>
      <c r="CD1585" s="76"/>
      <c r="CE1585" s="76"/>
      <c r="CF1585" s="76"/>
      <c r="CG1585" s="76"/>
      <c r="CH1585" s="76"/>
      <c r="CI1585" s="76"/>
      <c r="CJ1585" s="76"/>
      <c r="CK1585" s="76"/>
      <c r="CL1585" s="76"/>
    </row>
    <row r="1586" spans="2:90" x14ac:dyDescent="0.4">
      <c r="E1586" s="8"/>
      <c r="H1586" s="12"/>
      <c r="I1586" s="60"/>
      <c r="J1586" s="60"/>
      <c r="K1586" s="15"/>
      <c r="L1586" s="15"/>
      <c r="M1586" s="15"/>
      <c r="N1586" s="15"/>
      <c r="O1586" s="15"/>
      <c r="P1586" s="15"/>
      <c r="R1586" s="15"/>
      <c r="S1586" s="76"/>
      <c r="T1586" s="76"/>
      <c r="U1586" s="76"/>
      <c r="V1586" s="76"/>
      <c r="W1586" s="76"/>
      <c r="X1586" s="76"/>
      <c r="Y1586" s="76"/>
      <c r="Z1586" s="76"/>
      <c r="AA1586" s="76"/>
      <c r="AB1586" s="76"/>
      <c r="AC1586" s="76"/>
      <c r="AD1586" s="76"/>
      <c r="AE1586" s="76"/>
      <c r="AF1586" s="76"/>
      <c r="AG1586" s="76"/>
      <c r="AH1586" s="76"/>
      <c r="AI1586" s="76"/>
      <c r="AJ1586" s="76"/>
      <c r="AK1586" s="76"/>
      <c r="AL1586" s="76"/>
      <c r="AM1586" s="76"/>
      <c r="AN1586" s="76"/>
      <c r="AO1586" s="76"/>
      <c r="AP1586" s="76"/>
      <c r="AQ1586" s="76"/>
      <c r="AR1586" s="76"/>
      <c r="AS1586" s="76"/>
      <c r="AT1586" s="76"/>
      <c r="AU1586" s="76"/>
      <c r="AV1586" s="76"/>
      <c r="AW1586" s="76"/>
      <c r="AX1586" s="76"/>
      <c r="AY1586" s="76"/>
      <c r="AZ1586" s="76"/>
      <c r="BA1586" s="76"/>
      <c r="BB1586" s="76"/>
      <c r="BC1586" s="76"/>
      <c r="BD1586" s="76"/>
      <c r="BE1586" s="76"/>
      <c r="BF1586" s="76"/>
      <c r="BG1586" s="76"/>
      <c r="BH1586" s="76"/>
      <c r="BI1586" s="76"/>
      <c r="BJ1586" s="76"/>
      <c r="BK1586" s="76"/>
      <c r="BL1586" s="76"/>
      <c r="BM1586" s="76"/>
      <c r="BN1586" s="76"/>
      <c r="BO1586" s="76"/>
      <c r="BP1586" s="76"/>
      <c r="BQ1586" s="76"/>
      <c r="BR1586" s="76"/>
      <c r="BS1586" s="76"/>
      <c r="BT1586" s="76"/>
      <c r="BU1586" s="76"/>
      <c r="BV1586" s="76"/>
      <c r="BW1586" s="76"/>
      <c r="BX1586" s="76"/>
      <c r="BY1586" s="76"/>
      <c r="BZ1586" s="76"/>
      <c r="CA1586" s="76"/>
      <c r="CB1586" s="76"/>
      <c r="CC1586" s="76"/>
      <c r="CD1586" s="76"/>
      <c r="CE1586" s="76"/>
      <c r="CF1586" s="76"/>
      <c r="CG1586" s="76"/>
      <c r="CH1586" s="76"/>
      <c r="CI1586" s="76"/>
      <c r="CJ1586" s="76"/>
      <c r="CK1586" s="76"/>
      <c r="CL1586" s="76"/>
    </row>
    <row r="1587" spans="2:90" x14ac:dyDescent="0.4">
      <c r="E1587" s="8"/>
      <c r="H1587" s="12"/>
      <c r="I1587" s="60"/>
      <c r="J1587" s="60"/>
      <c r="K1587" s="15"/>
      <c r="L1587" s="15"/>
      <c r="M1587" s="15"/>
      <c r="N1587" s="15"/>
      <c r="O1587" s="15"/>
      <c r="P1587" s="15"/>
      <c r="R1587" s="15"/>
      <c r="S1587" s="76"/>
      <c r="T1587" s="76"/>
      <c r="U1587" s="76"/>
      <c r="V1587" s="76"/>
      <c r="W1587" s="76"/>
      <c r="X1587" s="76"/>
      <c r="Y1587" s="76"/>
      <c r="Z1587" s="76"/>
      <c r="AA1587" s="76"/>
      <c r="AB1587" s="76"/>
      <c r="AC1587" s="76"/>
      <c r="AD1587" s="76"/>
      <c r="AE1587" s="76"/>
      <c r="AF1587" s="76"/>
      <c r="AG1587" s="76"/>
      <c r="AH1587" s="76"/>
      <c r="AI1587" s="76"/>
      <c r="AJ1587" s="76"/>
      <c r="AK1587" s="76"/>
      <c r="AL1587" s="76"/>
      <c r="AM1587" s="76"/>
      <c r="AN1587" s="76"/>
      <c r="AO1587" s="76"/>
      <c r="AP1587" s="76"/>
      <c r="AQ1587" s="76"/>
      <c r="AR1587" s="76"/>
      <c r="AS1587" s="76"/>
      <c r="AT1587" s="76"/>
      <c r="AU1587" s="76"/>
      <c r="AV1587" s="76"/>
      <c r="AW1587" s="76"/>
      <c r="AX1587" s="76"/>
      <c r="AY1587" s="76"/>
      <c r="AZ1587" s="76"/>
      <c r="BA1587" s="76"/>
      <c r="BB1587" s="76"/>
      <c r="BC1587" s="76"/>
      <c r="BD1587" s="76"/>
      <c r="BE1587" s="76"/>
      <c r="BF1587" s="76"/>
      <c r="BG1587" s="76"/>
      <c r="BH1587" s="76"/>
      <c r="BI1587" s="76"/>
      <c r="BJ1587" s="76"/>
      <c r="BK1587" s="76"/>
      <c r="BL1587" s="76"/>
      <c r="BM1587" s="76"/>
      <c r="BN1587" s="76"/>
      <c r="BO1587" s="76"/>
      <c r="BP1587" s="76"/>
      <c r="BQ1587" s="76"/>
      <c r="BR1587" s="76"/>
      <c r="BS1587" s="76"/>
      <c r="BT1587" s="76"/>
      <c r="BU1587" s="76"/>
      <c r="BV1587" s="76"/>
      <c r="BW1587" s="76"/>
      <c r="BX1587" s="76"/>
      <c r="BY1587" s="76"/>
      <c r="BZ1587" s="76"/>
      <c r="CA1587" s="76"/>
      <c r="CB1587" s="76"/>
      <c r="CC1587" s="76"/>
      <c r="CD1587" s="76"/>
      <c r="CE1587" s="76"/>
      <c r="CF1587" s="76"/>
      <c r="CG1587" s="76"/>
      <c r="CH1587" s="76"/>
      <c r="CI1587" s="76"/>
      <c r="CJ1587" s="76"/>
      <c r="CK1587" s="76"/>
      <c r="CL1587" s="76"/>
    </row>
    <row r="1588" spans="2:90" x14ac:dyDescent="0.4">
      <c r="E1588" s="8"/>
      <c r="H1588" s="12"/>
      <c r="I1588" s="60"/>
      <c r="J1588" s="60"/>
      <c r="K1588" s="15"/>
      <c r="L1588" s="15"/>
      <c r="M1588" s="15"/>
      <c r="N1588" s="15"/>
      <c r="O1588" s="15"/>
      <c r="P1588" s="15"/>
      <c r="R1588" s="15"/>
      <c r="S1588" s="76"/>
      <c r="T1588" s="76"/>
      <c r="U1588" s="76"/>
      <c r="V1588" s="76"/>
      <c r="W1588" s="76"/>
      <c r="X1588" s="76"/>
      <c r="Y1588" s="76"/>
      <c r="Z1588" s="76"/>
      <c r="AA1588" s="76"/>
      <c r="AB1588" s="76"/>
      <c r="AC1588" s="76"/>
      <c r="AD1588" s="76"/>
      <c r="AE1588" s="76"/>
      <c r="AF1588" s="76"/>
      <c r="AG1588" s="76"/>
      <c r="AH1588" s="76"/>
      <c r="AI1588" s="76"/>
      <c r="AJ1588" s="76"/>
      <c r="AK1588" s="76"/>
      <c r="AL1588" s="76"/>
      <c r="AM1588" s="76"/>
      <c r="AN1588" s="76"/>
      <c r="AO1588" s="76"/>
      <c r="AP1588" s="76"/>
      <c r="AQ1588" s="76"/>
      <c r="AR1588" s="76"/>
      <c r="AS1588" s="76"/>
      <c r="AT1588" s="76"/>
      <c r="AU1588" s="76"/>
      <c r="AV1588" s="76"/>
      <c r="AW1588" s="76"/>
      <c r="AX1588" s="76"/>
      <c r="AY1588" s="76"/>
      <c r="AZ1588" s="76"/>
      <c r="BA1588" s="76"/>
      <c r="BB1588" s="76"/>
      <c r="BC1588" s="76"/>
      <c r="BD1588" s="76"/>
      <c r="BE1588" s="76"/>
      <c r="BF1588" s="76"/>
      <c r="BG1588" s="76"/>
      <c r="BH1588" s="76"/>
      <c r="BI1588" s="76"/>
      <c r="BJ1588" s="76"/>
      <c r="BK1588" s="76"/>
      <c r="BL1588" s="76"/>
      <c r="BM1588" s="76"/>
      <c r="BN1588" s="76"/>
      <c r="BO1588" s="76"/>
      <c r="BP1588" s="76"/>
      <c r="BQ1588" s="76"/>
      <c r="BR1588" s="76"/>
      <c r="BS1588" s="76"/>
      <c r="BT1588" s="76"/>
      <c r="BU1588" s="76"/>
      <c r="BV1588" s="76"/>
      <c r="BW1588" s="76"/>
      <c r="BX1588" s="76"/>
      <c r="BY1588" s="76"/>
      <c r="BZ1588" s="76"/>
      <c r="CA1588" s="76"/>
      <c r="CB1588" s="76"/>
      <c r="CC1588" s="76"/>
      <c r="CD1588" s="76"/>
      <c r="CE1588" s="76"/>
      <c r="CF1588" s="76"/>
      <c r="CG1588" s="76"/>
      <c r="CH1588" s="76"/>
      <c r="CI1588" s="76"/>
      <c r="CJ1588" s="76"/>
      <c r="CK1588" s="76"/>
      <c r="CL1588" s="76"/>
    </row>
    <row r="1589" spans="2:90" x14ac:dyDescent="0.4">
      <c r="E1589" s="8"/>
      <c r="H1589" s="12"/>
      <c r="I1589" s="60"/>
      <c r="J1589" s="60"/>
      <c r="K1589" s="15"/>
      <c r="L1589" s="15"/>
      <c r="M1589" s="15"/>
      <c r="N1589" s="15"/>
      <c r="O1589" s="15"/>
      <c r="P1589" s="15"/>
      <c r="R1589" s="15"/>
      <c r="S1589" s="76"/>
      <c r="T1589" s="76"/>
      <c r="U1589" s="76"/>
      <c r="V1589" s="76"/>
      <c r="W1589" s="76"/>
      <c r="X1589" s="76"/>
      <c r="Y1589" s="76"/>
      <c r="Z1589" s="76"/>
      <c r="AA1589" s="76"/>
      <c r="AB1589" s="76"/>
      <c r="AC1589" s="76"/>
      <c r="AD1589" s="76"/>
      <c r="AE1589" s="76"/>
      <c r="AF1589" s="76"/>
      <c r="AG1589" s="76"/>
      <c r="AH1589" s="76"/>
      <c r="AI1589" s="76"/>
      <c r="AJ1589" s="76"/>
      <c r="AK1589" s="76"/>
      <c r="AL1589" s="76"/>
      <c r="AM1589" s="76"/>
      <c r="AN1589" s="76"/>
      <c r="AO1589" s="76"/>
      <c r="AP1589" s="76"/>
      <c r="AQ1589" s="76"/>
      <c r="AR1589" s="76"/>
      <c r="AS1589" s="76"/>
      <c r="AT1589" s="76"/>
      <c r="AU1589" s="76"/>
      <c r="AV1589" s="76"/>
      <c r="AW1589" s="76"/>
      <c r="AX1589" s="76"/>
      <c r="AY1589" s="76"/>
      <c r="AZ1589" s="76"/>
      <c r="BA1589" s="76"/>
      <c r="BB1589" s="76"/>
      <c r="BC1589" s="76"/>
      <c r="BD1589" s="76"/>
      <c r="BE1589" s="76"/>
      <c r="BF1589" s="76"/>
      <c r="BG1589" s="76"/>
      <c r="BH1589" s="76"/>
      <c r="BI1589" s="76"/>
      <c r="BJ1589" s="76"/>
      <c r="BK1589" s="76"/>
      <c r="BL1589" s="76"/>
      <c r="BM1589" s="76"/>
      <c r="BN1589" s="76"/>
      <c r="BO1589" s="76"/>
      <c r="BP1589" s="76"/>
      <c r="BQ1589" s="76"/>
      <c r="BR1589" s="76"/>
      <c r="BS1589" s="76"/>
      <c r="BT1589" s="76"/>
      <c r="BU1589" s="76"/>
      <c r="BV1589" s="76"/>
      <c r="BW1589" s="76"/>
      <c r="BX1589" s="76"/>
      <c r="BY1589" s="76"/>
      <c r="BZ1589" s="76"/>
      <c r="CA1589" s="76"/>
      <c r="CB1589" s="76"/>
      <c r="CC1589" s="76"/>
      <c r="CD1589" s="76"/>
      <c r="CE1589" s="76"/>
      <c r="CF1589" s="76"/>
      <c r="CG1589" s="76"/>
      <c r="CH1589" s="76"/>
      <c r="CI1589" s="76"/>
      <c r="CJ1589" s="76"/>
      <c r="CK1589" s="76"/>
      <c r="CL1589" s="76"/>
    </row>
    <row r="1590" spans="2:90" x14ac:dyDescent="0.4">
      <c r="E1590" s="8"/>
      <c r="H1590" s="12"/>
      <c r="I1590" s="60"/>
      <c r="J1590" s="60"/>
      <c r="K1590" s="15"/>
      <c r="L1590" s="15"/>
      <c r="M1590" s="15"/>
      <c r="N1590" s="15"/>
      <c r="O1590" s="15"/>
      <c r="P1590" s="15"/>
      <c r="R1590" s="15"/>
      <c r="S1590" s="76"/>
      <c r="T1590" s="76"/>
      <c r="U1590" s="76"/>
      <c r="V1590" s="76"/>
      <c r="W1590" s="76"/>
      <c r="X1590" s="76"/>
      <c r="Y1590" s="76"/>
      <c r="Z1590" s="76"/>
      <c r="AA1590" s="76"/>
      <c r="AB1590" s="76"/>
      <c r="AC1590" s="76"/>
      <c r="AD1590" s="76"/>
      <c r="AE1590" s="76"/>
      <c r="AF1590" s="76"/>
      <c r="AG1590" s="76"/>
      <c r="AH1590" s="76"/>
      <c r="AI1590" s="76"/>
      <c r="AJ1590" s="76"/>
      <c r="AK1590" s="76"/>
      <c r="AL1590" s="76"/>
      <c r="AM1590" s="76"/>
      <c r="AN1590" s="76"/>
      <c r="AO1590" s="76"/>
      <c r="AP1590" s="76"/>
      <c r="AQ1590" s="76"/>
      <c r="AR1590" s="76"/>
      <c r="AS1590" s="76"/>
      <c r="AT1590" s="76"/>
      <c r="AU1590" s="76"/>
      <c r="AV1590" s="76"/>
      <c r="AW1590" s="76"/>
      <c r="AX1590" s="76"/>
      <c r="AY1590" s="76"/>
      <c r="AZ1590" s="76"/>
      <c r="BA1590" s="76"/>
      <c r="BB1590" s="76"/>
      <c r="BC1590" s="76"/>
      <c r="BD1590" s="76"/>
      <c r="BE1590" s="76"/>
      <c r="BF1590" s="76"/>
      <c r="BG1590" s="76"/>
      <c r="BH1590" s="76"/>
      <c r="BI1590" s="76"/>
      <c r="BJ1590" s="76"/>
      <c r="BK1590" s="76"/>
      <c r="BL1590" s="76"/>
      <c r="BM1590" s="76"/>
      <c r="BN1590" s="76"/>
      <c r="BO1590" s="76"/>
      <c r="BP1590" s="76"/>
      <c r="BQ1590" s="76"/>
      <c r="BR1590" s="76"/>
      <c r="BS1590" s="76"/>
      <c r="BT1590" s="76"/>
      <c r="BU1590" s="76"/>
      <c r="BV1590" s="76"/>
      <c r="BW1590" s="76"/>
      <c r="BX1590" s="76"/>
      <c r="BY1590" s="76"/>
      <c r="BZ1590" s="76"/>
      <c r="CA1590" s="76"/>
      <c r="CB1590" s="76"/>
      <c r="CC1590" s="76"/>
      <c r="CD1590" s="76"/>
      <c r="CE1590" s="76"/>
      <c r="CF1590" s="76"/>
      <c r="CG1590" s="76"/>
      <c r="CH1590" s="76"/>
      <c r="CI1590" s="76"/>
      <c r="CJ1590" s="76"/>
      <c r="CK1590" s="76"/>
      <c r="CL1590" s="76"/>
    </row>
    <row r="1591" spans="2:90" x14ac:dyDescent="0.4">
      <c r="E1591" s="8"/>
      <c r="H1591" s="12"/>
      <c r="I1591" s="60"/>
      <c r="J1591" s="60"/>
      <c r="K1591" s="15"/>
      <c r="L1591" s="15"/>
      <c r="M1591" s="15"/>
      <c r="N1591" s="15"/>
      <c r="O1591" s="15"/>
      <c r="P1591" s="15"/>
      <c r="R1591" s="15"/>
      <c r="S1591" s="76"/>
      <c r="T1591" s="76"/>
      <c r="U1591" s="76"/>
      <c r="V1591" s="76"/>
      <c r="W1591" s="76"/>
      <c r="X1591" s="76"/>
      <c r="Y1591" s="76"/>
      <c r="Z1591" s="76"/>
      <c r="AA1591" s="76"/>
      <c r="AB1591" s="76"/>
      <c r="AC1591" s="76"/>
      <c r="AD1591" s="76"/>
      <c r="AE1591" s="76"/>
      <c r="AF1591" s="76"/>
      <c r="AG1591" s="76"/>
      <c r="AH1591" s="76"/>
      <c r="AI1591" s="76"/>
      <c r="AJ1591" s="76"/>
      <c r="AK1591" s="76"/>
      <c r="AL1591" s="76"/>
      <c r="AM1591" s="76"/>
      <c r="AN1591" s="76"/>
      <c r="AO1591" s="76"/>
      <c r="AP1591" s="76"/>
      <c r="AQ1591" s="76"/>
      <c r="AR1591" s="76"/>
      <c r="AS1591" s="76"/>
      <c r="AT1591" s="76"/>
      <c r="AU1591" s="76"/>
      <c r="AV1591" s="76"/>
      <c r="AW1591" s="76"/>
      <c r="AX1591" s="76"/>
      <c r="AY1591" s="76"/>
      <c r="AZ1591" s="76"/>
      <c r="BA1591" s="76"/>
      <c r="BB1591" s="76"/>
      <c r="BC1591" s="76"/>
      <c r="BD1591" s="76"/>
      <c r="BE1591" s="76"/>
      <c r="BF1591" s="76"/>
      <c r="BG1591" s="76"/>
      <c r="BH1591" s="76"/>
      <c r="BI1591" s="76"/>
      <c r="BJ1591" s="76"/>
      <c r="BK1591" s="76"/>
      <c r="BL1591" s="76"/>
      <c r="BM1591" s="76"/>
      <c r="BN1591" s="76"/>
      <c r="BO1591" s="76"/>
      <c r="BP1591" s="76"/>
      <c r="BQ1591" s="76"/>
      <c r="BR1591" s="76"/>
      <c r="BS1591" s="76"/>
      <c r="BT1591" s="76"/>
      <c r="BU1591" s="76"/>
      <c r="BV1591" s="76"/>
      <c r="BW1591" s="76"/>
      <c r="BX1591" s="76"/>
      <c r="BY1591" s="76"/>
      <c r="BZ1591" s="76"/>
      <c r="CA1591" s="76"/>
      <c r="CB1591" s="76"/>
      <c r="CC1591" s="76"/>
      <c r="CD1591" s="76"/>
      <c r="CE1591" s="76"/>
      <c r="CF1591" s="76"/>
      <c r="CG1591" s="76"/>
      <c r="CH1591" s="76"/>
      <c r="CI1591" s="76"/>
      <c r="CJ1591" s="76"/>
      <c r="CK1591" s="76"/>
      <c r="CL1591" s="76"/>
    </row>
    <row r="1592" spans="2:90" x14ac:dyDescent="0.4">
      <c r="E1592" s="8"/>
      <c r="H1592" s="12"/>
      <c r="I1592" s="60"/>
      <c r="J1592" s="60"/>
      <c r="K1592" s="15"/>
      <c r="L1592" s="15"/>
      <c r="M1592" s="15"/>
      <c r="N1592" s="15"/>
      <c r="O1592" s="15"/>
      <c r="P1592" s="15"/>
      <c r="R1592" s="15"/>
      <c r="S1592" s="76"/>
      <c r="T1592" s="76"/>
      <c r="U1592" s="76"/>
      <c r="V1592" s="76"/>
      <c r="W1592" s="76"/>
      <c r="X1592" s="76"/>
      <c r="Y1592" s="76"/>
      <c r="Z1592" s="76"/>
      <c r="AA1592" s="76"/>
      <c r="AB1592" s="76"/>
      <c r="AC1592" s="76"/>
      <c r="AD1592" s="76"/>
      <c r="AE1592" s="76"/>
      <c r="AF1592" s="76"/>
      <c r="AG1592" s="76"/>
      <c r="AH1592" s="76"/>
      <c r="AI1592" s="76"/>
      <c r="AJ1592" s="76"/>
      <c r="AK1592" s="76"/>
      <c r="AL1592" s="76"/>
      <c r="AM1592" s="76"/>
      <c r="AN1592" s="76"/>
      <c r="AO1592" s="76"/>
      <c r="AP1592" s="76"/>
      <c r="AQ1592" s="76"/>
      <c r="AR1592" s="76"/>
      <c r="AS1592" s="76"/>
      <c r="AT1592" s="76"/>
      <c r="AU1592" s="76"/>
      <c r="AV1592" s="76"/>
      <c r="AW1592" s="76"/>
      <c r="AX1592" s="76"/>
      <c r="AY1592" s="76"/>
      <c r="AZ1592" s="76"/>
      <c r="BA1592" s="76"/>
      <c r="BB1592" s="76"/>
      <c r="BC1592" s="76"/>
      <c r="BD1592" s="76"/>
      <c r="BE1592" s="76"/>
      <c r="BF1592" s="76"/>
      <c r="BG1592" s="76"/>
      <c r="BH1592" s="76"/>
      <c r="BI1592" s="76"/>
      <c r="BJ1592" s="76"/>
      <c r="BK1592" s="76"/>
      <c r="BL1592" s="76"/>
      <c r="BM1592" s="76"/>
      <c r="BN1592" s="76"/>
      <c r="BO1592" s="76"/>
      <c r="BP1592" s="76"/>
      <c r="BQ1592" s="76"/>
      <c r="BR1592" s="76"/>
      <c r="BS1592" s="76"/>
      <c r="BT1592" s="76"/>
      <c r="BU1592" s="76"/>
      <c r="BV1592" s="76"/>
      <c r="BW1592" s="76"/>
      <c r="BX1592" s="76"/>
      <c r="BY1592" s="76"/>
      <c r="BZ1592" s="76"/>
      <c r="CA1592" s="76"/>
      <c r="CB1592" s="76"/>
      <c r="CC1592" s="76"/>
      <c r="CD1592" s="76"/>
      <c r="CE1592" s="76"/>
      <c r="CF1592" s="76"/>
      <c r="CG1592" s="76"/>
      <c r="CH1592" s="76"/>
      <c r="CI1592" s="76"/>
      <c r="CJ1592" s="76"/>
      <c r="CK1592" s="76"/>
      <c r="CL1592" s="76"/>
    </row>
    <row r="1593" spans="2:90" x14ac:dyDescent="0.4">
      <c r="B1593" s="171"/>
      <c r="E1593" s="8"/>
      <c r="H1593" s="196"/>
      <c r="I1593" s="197"/>
      <c r="J1593" s="197"/>
      <c r="K1593" s="198"/>
      <c r="L1593" s="198"/>
      <c r="M1593" s="198"/>
      <c r="N1593" s="198"/>
      <c r="O1593" s="198"/>
      <c r="P1593" s="198"/>
      <c r="R1593" s="198"/>
      <c r="S1593" s="186">
        <v>-1000</v>
      </c>
      <c r="T1593" s="186">
        <v>-1000</v>
      </c>
      <c r="U1593" s="186">
        <v>-1000</v>
      </c>
      <c r="V1593" s="186">
        <v>-1000</v>
      </c>
      <c r="W1593" s="186">
        <v>-1000</v>
      </c>
      <c r="X1593" s="186">
        <v>-1000</v>
      </c>
      <c r="Y1593" s="186">
        <v>-1000</v>
      </c>
      <c r="Z1593" s="186">
        <v>-1000</v>
      </c>
      <c r="AA1593" s="186">
        <v>-1000</v>
      </c>
      <c r="AB1593" s="186">
        <v>-1000</v>
      </c>
      <c r="AC1593" s="186">
        <v>-1000</v>
      </c>
      <c r="AD1593" s="186">
        <v>-1000</v>
      </c>
      <c r="AE1593" s="186">
        <v>-1000</v>
      </c>
      <c r="AF1593" s="186">
        <v>-1000</v>
      </c>
      <c r="AG1593" s="186">
        <v>-1000</v>
      </c>
      <c r="AH1593" s="186">
        <v>-1000</v>
      </c>
      <c r="AI1593" s="186">
        <v>-1000</v>
      </c>
      <c r="AJ1593" s="186">
        <v>-1000</v>
      </c>
      <c r="AK1593" s="186">
        <v>-1000</v>
      </c>
      <c r="AL1593" s="186">
        <v>-1000</v>
      </c>
      <c r="AM1593" s="186">
        <v>-1000</v>
      </c>
      <c r="AN1593" s="186">
        <v>-1000</v>
      </c>
      <c r="AO1593" s="186">
        <v>-1000</v>
      </c>
      <c r="AP1593" s="186">
        <v>-1000</v>
      </c>
      <c r="AQ1593" s="186">
        <v>-1000</v>
      </c>
      <c r="AR1593" s="186">
        <v>-1000</v>
      </c>
      <c r="AS1593" s="186">
        <v>-1000</v>
      </c>
      <c r="AT1593" s="186">
        <v>-1000</v>
      </c>
      <c r="AU1593" s="186">
        <v>-1000</v>
      </c>
      <c r="AV1593" s="186">
        <v>-1000</v>
      </c>
      <c r="AW1593" s="186">
        <v>-1000</v>
      </c>
      <c r="AX1593" s="186">
        <v>-1000</v>
      </c>
      <c r="AY1593" s="186">
        <v>-1000</v>
      </c>
      <c r="AZ1593" s="186">
        <v>-1000</v>
      </c>
      <c r="BA1593" s="186">
        <v>-1000</v>
      </c>
      <c r="BB1593" s="186">
        <v>-1000</v>
      </c>
      <c r="BC1593" s="186">
        <v>-1000</v>
      </c>
      <c r="BD1593" s="186">
        <v>-1000</v>
      </c>
      <c r="BE1593" s="186">
        <v>-1000</v>
      </c>
      <c r="BF1593" s="186">
        <v>-1000</v>
      </c>
      <c r="BG1593" s="186">
        <v>-1000</v>
      </c>
      <c r="BH1593" s="186">
        <v>-1000</v>
      </c>
      <c r="BI1593" s="186">
        <v>-1000</v>
      </c>
      <c r="BJ1593" s="186">
        <v>-1000</v>
      </c>
      <c r="BK1593" s="186">
        <v>-1000</v>
      </c>
      <c r="BL1593" s="186">
        <v>-1000</v>
      </c>
      <c r="BM1593" s="186">
        <v>-1000</v>
      </c>
      <c r="BN1593" s="186">
        <v>-1000</v>
      </c>
      <c r="BO1593" s="186">
        <v>-1000</v>
      </c>
      <c r="BP1593" s="186">
        <v>-1000</v>
      </c>
      <c r="BQ1593" s="186">
        <v>-1000</v>
      </c>
      <c r="BR1593" s="186">
        <v>-1000</v>
      </c>
      <c r="BS1593" s="186">
        <v>-1000</v>
      </c>
      <c r="BT1593" s="186">
        <v>-1000</v>
      </c>
      <c r="BU1593" s="186">
        <v>-1000</v>
      </c>
      <c r="BV1593" s="186">
        <v>-1000</v>
      </c>
      <c r="BW1593" s="186">
        <v>-1000</v>
      </c>
      <c r="BX1593" s="186">
        <v>-1000</v>
      </c>
      <c r="BY1593" s="186">
        <v>-1000</v>
      </c>
      <c r="BZ1593" s="186">
        <v>-1000</v>
      </c>
      <c r="CA1593" s="186">
        <v>-1000</v>
      </c>
      <c r="CB1593" s="186">
        <v>-1000</v>
      </c>
      <c r="CC1593" s="186">
        <v>-1000</v>
      </c>
      <c r="CD1593" s="186">
        <v>-1000</v>
      </c>
      <c r="CE1593" s="186">
        <v>-1000</v>
      </c>
      <c r="CF1593" s="186">
        <v>-1000</v>
      </c>
      <c r="CG1593" s="186">
        <v>-1000</v>
      </c>
      <c r="CH1593" s="186">
        <v>-1000</v>
      </c>
      <c r="CI1593" s="186">
        <v>-1000</v>
      </c>
      <c r="CJ1593" s="186">
        <v>-1000</v>
      </c>
      <c r="CK1593" s="186">
        <v>-1000</v>
      </c>
      <c r="CL1593" s="186">
        <v>-1000</v>
      </c>
    </row>
    <row r="1594" spans="2:90" x14ac:dyDescent="0.4">
      <c r="B1594" s="171" t="s">
        <v>490</v>
      </c>
      <c r="E1594" s="8"/>
      <c r="H1594" s="170"/>
      <c r="I1594" s="172"/>
      <c r="J1594" s="172"/>
      <c r="K1594" s="193"/>
      <c r="L1594" s="193"/>
      <c r="M1594" s="193"/>
      <c r="N1594" s="193"/>
      <c r="O1594" s="193"/>
      <c r="P1594" s="193"/>
      <c r="R1594" s="194"/>
      <c r="S1594" s="170"/>
      <c r="T1594" s="170"/>
      <c r="U1594" s="170"/>
      <c r="V1594" s="170"/>
      <c r="W1594" s="170"/>
      <c r="X1594" s="170"/>
      <c r="Y1594" s="170"/>
      <c r="Z1594" s="170"/>
      <c r="AA1594" s="170"/>
      <c r="AB1594" s="170"/>
      <c r="AC1594" s="170"/>
      <c r="AD1594" s="170"/>
      <c r="AE1594" s="170"/>
      <c r="AF1594" s="170"/>
      <c r="AG1594" s="170"/>
      <c r="AH1594" s="170"/>
      <c r="AI1594" s="170"/>
      <c r="AJ1594" s="170"/>
      <c r="AK1594" s="170"/>
      <c r="AL1594" s="170"/>
      <c r="AM1594" s="170"/>
      <c r="AN1594" s="170"/>
      <c r="AO1594" s="170"/>
      <c r="AP1594" s="170"/>
      <c r="AQ1594" s="170"/>
      <c r="AR1594" s="170"/>
      <c r="AS1594" s="170"/>
      <c r="AT1594" s="170"/>
      <c r="AU1594" s="170"/>
      <c r="AV1594" s="170"/>
      <c r="AW1594" s="170"/>
      <c r="AX1594" s="170"/>
      <c r="AY1594" s="170"/>
      <c r="AZ1594" s="170"/>
      <c r="BA1594" s="170"/>
      <c r="BB1594" s="170"/>
      <c r="BC1594" s="170"/>
      <c r="BD1594" s="170"/>
      <c r="BE1594" s="170"/>
      <c r="BF1594" s="170"/>
      <c r="BG1594" s="170"/>
      <c r="BH1594" s="170"/>
      <c r="BI1594" s="170"/>
      <c r="BJ1594" s="170"/>
      <c r="BK1594" s="170"/>
      <c r="BL1594" s="170"/>
      <c r="BM1594" s="170"/>
      <c r="BN1594" s="170"/>
      <c r="BO1594" s="170"/>
      <c r="BP1594" s="170"/>
      <c r="BQ1594" s="170"/>
      <c r="BR1594" s="170"/>
      <c r="BS1594" s="170"/>
      <c r="BT1594" s="170"/>
      <c r="BU1594" s="170"/>
      <c r="BV1594" s="170"/>
      <c r="BW1594" s="170"/>
      <c r="BX1594" s="170"/>
      <c r="BY1594" s="170"/>
      <c r="BZ1594" s="170"/>
      <c r="CA1594" s="170"/>
      <c r="CB1594" s="170"/>
      <c r="CC1594" s="170"/>
      <c r="CD1594" s="170"/>
      <c r="CE1594" s="170"/>
      <c r="CF1594" s="170"/>
      <c r="CG1594" s="170"/>
      <c r="CH1594" s="170"/>
      <c r="CI1594" s="170"/>
      <c r="CJ1594" s="170"/>
      <c r="CK1594" s="170"/>
      <c r="CL1594" s="170"/>
    </row>
    <row r="1595" spans="2:90" x14ac:dyDescent="0.4">
      <c r="B1595" s="171" t="s">
        <v>492</v>
      </c>
      <c r="E1595" s="8"/>
      <c r="H1595" s="170"/>
      <c r="I1595" s="172"/>
      <c r="J1595" s="172"/>
      <c r="K1595" s="193"/>
      <c r="L1595" s="193"/>
      <c r="M1595" s="193"/>
      <c r="N1595" s="193"/>
      <c r="O1595" s="193"/>
      <c r="P1595" s="193"/>
      <c r="R1595" s="194"/>
      <c r="S1595" s="170"/>
      <c r="T1595" s="170"/>
      <c r="U1595" s="170"/>
      <c r="V1595" s="170"/>
      <c r="W1595" s="170"/>
      <c r="X1595" s="170"/>
      <c r="Y1595" s="170"/>
      <c r="Z1595" s="170"/>
      <c r="AA1595" s="170"/>
      <c r="AB1595" s="170"/>
      <c r="AC1595" s="170"/>
      <c r="AD1595" s="170"/>
      <c r="AE1595" s="170"/>
      <c r="AF1595" s="170"/>
      <c r="AG1595" s="170"/>
      <c r="AH1595" s="170"/>
      <c r="AI1595" s="170"/>
      <c r="AJ1595" s="170"/>
      <c r="AK1595" s="170"/>
      <c r="AL1595" s="170"/>
      <c r="AM1595" s="170"/>
      <c r="AN1595" s="170"/>
      <c r="AO1595" s="170"/>
      <c r="AP1595" s="170"/>
      <c r="AQ1595" s="170"/>
      <c r="AR1595" s="170"/>
      <c r="AS1595" s="170"/>
      <c r="AT1595" s="170"/>
      <c r="AU1595" s="170"/>
      <c r="AV1595" s="170"/>
      <c r="AW1595" s="170"/>
      <c r="AX1595" s="170"/>
      <c r="AY1595" s="170"/>
      <c r="AZ1595" s="170"/>
      <c r="BA1595" s="170"/>
      <c r="BB1595" s="170"/>
      <c r="BC1595" s="170"/>
      <c r="BD1595" s="170"/>
      <c r="BE1595" s="170"/>
      <c r="BF1595" s="170"/>
      <c r="BG1595" s="170"/>
      <c r="BH1595" s="170"/>
      <c r="BI1595" s="170"/>
      <c r="BJ1595" s="170"/>
      <c r="BK1595" s="170"/>
      <c r="BL1595" s="170"/>
      <c r="BM1595" s="170"/>
      <c r="BN1595" s="170"/>
      <c r="BO1595" s="170"/>
      <c r="BP1595" s="170"/>
      <c r="BQ1595" s="170"/>
      <c r="BR1595" s="170"/>
      <c r="BS1595" s="170"/>
      <c r="BT1595" s="170"/>
      <c r="BU1595" s="170"/>
      <c r="BV1595" s="170"/>
      <c r="BW1595" s="170"/>
      <c r="BX1595" s="170"/>
      <c r="BY1595" s="170"/>
      <c r="BZ1595" s="170"/>
      <c r="CA1595" s="170"/>
      <c r="CB1595" s="170"/>
      <c r="CC1595" s="170"/>
      <c r="CD1595" s="170"/>
      <c r="CE1595" s="170"/>
      <c r="CF1595" s="170"/>
      <c r="CG1595" s="170"/>
      <c r="CH1595" s="170"/>
      <c r="CI1595" s="170"/>
      <c r="CJ1595" s="170"/>
      <c r="CK1595" s="170"/>
      <c r="CL1595" s="170"/>
    </row>
    <row r="1596" spans="2:90" x14ac:dyDescent="0.4">
      <c r="B1596" s="171" t="s">
        <v>461</v>
      </c>
      <c r="E1596" s="8"/>
      <c r="H1596" s="170"/>
      <c r="I1596" s="172"/>
      <c r="J1596" s="172"/>
      <c r="K1596" s="193"/>
      <c r="L1596" s="193"/>
      <c r="M1596" s="193"/>
      <c r="N1596" s="193"/>
      <c r="O1596" s="193"/>
      <c r="P1596" s="193"/>
      <c r="R1596" s="194"/>
      <c r="S1596" s="195" t="str">
        <f t="shared" ref="S1596:AX1596" si="1872">S$16</f>
        <v>S$12</v>
      </c>
      <c r="T1596" s="195" t="str">
        <f t="shared" si="1872"/>
        <v>T$12</v>
      </c>
      <c r="U1596" s="195" t="str">
        <f t="shared" si="1872"/>
        <v>U$12</v>
      </c>
      <c r="V1596" s="195" t="str">
        <f t="shared" si="1872"/>
        <v>V$12</v>
      </c>
      <c r="W1596" s="195" t="str">
        <f t="shared" si="1872"/>
        <v>W$12</v>
      </c>
      <c r="X1596" s="195" t="str">
        <f t="shared" si="1872"/>
        <v>X$12</v>
      </c>
      <c r="Y1596" s="195" t="str">
        <f t="shared" si="1872"/>
        <v>Y$12</v>
      </c>
      <c r="Z1596" s="195" t="str">
        <f t="shared" si="1872"/>
        <v>Z$12</v>
      </c>
      <c r="AA1596" s="195" t="str">
        <f t="shared" si="1872"/>
        <v>AA$12</v>
      </c>
      <c r="AB1596" s="195" t="str">
        <f t="shared" si="1872"/>
        <v>AB$12</v>
      </c>
      <c r="AC1596" s="195" t="str">
        <f t="shared" si="1872"/>
        <v>AC$12</v>
      </c>
      <c r="AD1596" s="195" t="str">
        <f t="shared" si="1872"/>
        <v>AD$12</v>
      </c>
      <c r="AE1596" s="195" t="str">
        <f t="shared" si="1872"/>
        <v>AE$12</v>
      </c>
      <c r="AF1596" s="195" t="str">
        <f t="shared" si="1872"/>
        <v>AF$12</v>
      </c>
      <c r="AG1596" s="195" t="str">
        <f t="shared" si="1872"/>
        <v>AG$12</v>
      </c>
      <c r="AH1596" s="195" t="str">
        <f t="shared" si="1872"/>
        <v>AH$12</v>
      </c>
      <c r="AI1596" s="195" t="str">
        <f t="shared" si="1872"/>
        <v>AI$12</v>
      </c>
      <c r="AJ1596" s="195" t="str">
        <f t="shared" si="1872"/>
        <v>AJ$12</v>
      </c>
      <c r="AK1596" s="195" t="str">
        <f t="shared" si="1872"/>
        <v>AK$12</v>
      </c>
      <c r="AL1596" s="195" t="str">
        <f t="shared" si="1872"/>
        <v>AL$12</v>
      </c>
      <c r="AM1596" s="195" t="str">
        <f t="shared" si="1872"/>
        <v>AM$12</v>
      </c>
      <c r="AN1596" s="195" t="str">
        <f t="shared" si="1872"/>
        <v>AN$12</v>
      </c>
      <c r="AO1596" s="195" t="str">
        <f t="shared" si="1872"/>
        <v>AO$12</v>
      </c>
      <c r="AP1596" s="195" t="str">
        <f t="shared" si="1872"/>
        <v>AP$12</v>
      </c>
      <c r="AQ1596" s="195" t="str">
        <f t="shared" si="1872"/>
        <v>AQ$12</v>
      </c>
      <c r="AR1596" s="195" t="str">
        <f t="shared" si="1872"/>
        <v>AR$12</v>
      </c>
      <c r="AS1596" s="195" t="str">
        <f t="shared" si="1872"/>
        <v>AS$12</v>
      </c>
      <c r="AT1596" s="195" t="str">
        <f t="shared" si="1872"/>
        <v>AT$12</v>
      </c>
      <c r="AU1596" s="195" t="str">
        <f t="shared" si="1872"/>
        <v>AU$12</v>
      </c>
      <c r="AV1596" s="195" t="str">
        <f t="shared" si="1872"/>
        <v>AV$12</v>
      </c>
      <c r="AW1596" s="195" t="str">
        <f t="shared" si="1872"/>
        <v>AW$12</v>
      </c>
      <c r="AX1596" s="195" t="str">
        <f t="shared" si="1872"/>
        <v>AX$12</v>
      </c>
      <c r="AY1596" s="195" t="str">
        <f t="shared" ref="AY1596:CD1596" si="1873">AY$16</f>
        <v>AY$12</v>
      </c>
      <c r="AZ1596" s="195" t="str">
        <f t="shared" si="1873"/>
        <v>AZ$12</v>
      </c>
      <c r="BA1596" s="195" t="str">
        <f t="shared" si="1873"/>
        <v>BA$12</v>
      </c>
      <c r="BB1596" s="195" t="str">
        <f t="shared" si="1873"/>
        <v>BB$12</v>
      </c>
      <c r="BC1596" s="195" t="str">
        <f t="shared" si="1873"/>
        <v>BC$12</v>
      </c>
      <c r="BD1596" s="195" t="str">
        <f t="shared" si="1873"/>
        <v>BD$12</v>
      </c>
      <c r="BE1596" s="195" t="str">
        <f t="shared" si="1873"/>
        <v>BE$12</v>
      </c>
      <c r="BF1596" s="195" t="str">
        <f t="shared" si="1873"/>
        <v>BF$12</v>
      </c>
      <c r="BG1596" s="195" t="str">
        <f t="shared" si="1873"/>
        <v>BG$12</v>
      </c>
      <c r="BH1596" s="195" t="str">
        <f t="shared" si="1873"/>
        <v>BH$12</v>
      </c>
      <c r="BI1596" s="195" t="str">
        <f t="shared" si="1873"/>
        <v>BI$12</v>
      </c>
      <c r="BJ1596" s="195" t="str">
        <f t="shared" si="1873"/>
        <v>BJ$12</v>
      </c>
      <c r="BK1596" s="195" t="str">
        <f t="shared" si="1873"/>
        <v>BK$12</v>
      </c>
      <c r="BL1596" s="195" t="str">
        <f t="shared" si="1873"/>
        <v>BL$12</v>
      </c>
      <c r="BM1596" s="195" t="str">
        <f t="shared" si="1873"/>
        <v>BM$12</v>
      </c>
      <c r="BN1596" s="195" t="str">
        <f t="shared" si="1873"/>
        <v>BN$12</v>
      </c>
      <c r="BO1596" s="195" t="str">
        <f t="shared" si="1873"/>
        <v>BO$12</v>
      </c>
      <c r="BP1596" s="195" t="str">
        <f t="shared" si="1873"/>
        <v>BP$12</v>
      </c>
      <c r="BQ1596" s="195" t="str">
        <f t="shared" si="1873"/>
        <v>BQ$12</v>
      </c>
      <c r="BR1596" s="195" t="str">
        <f t="shared" si="1873"/>
        <v>BR$12</v>
      </c>
      <c r="BS1596" s="195" t="str">
        <f t="shared" si="1873"/>
        <v>BS$12</v>
      </c>
      <c r="BT1596" s="195" t="str">
        <f t="shared" si="1873"/>
        <v>BT$12</v>
      </c>
      <c r="BU1596" s="195" t="str">
        <f t="shared" si="1873"/>
        <v>BU$12</v>
      </c>
      <c r="BV1596" s="195" t="str">
        <f t="shared" si="1873"/>
        <v>BV$12</v>
      </c>
      <c r="BW1596" s="195" t="str">
        <f t="shared" si="1873"/>
        <v>BW$12</v>
      </c>
      <c r="BX1596" s="195" t="str">
        <f t="shared" si="1873"/>
        <v>BX$12</v>
      </c>
      <c r="BY1596" s="195" t="str">
        <f t="shared" si="1873"/>
        <v>BY$12</v>
      </c>
      <c r="BZ1596" s="195" t="str">
        <f t="shared" si="1873"/>
        <v>BZ$12</v>
      </c>
      <c r="CA1596" s="195" t="str">
        <f t="shared" si="1873"/>
        <v>CA$12</v>
      </c>
      <c r="CB1596" s="195" t="str">
        <f t="shared" si="1873"/>
        <v>CB$12</v>
      </c>
      <c r="CC1596" s="195" t="str">
        <f t="shared" si="1873"/>
        <v>CC$12</v>
      </c>
      <c r="CD1596" s="195" t="str">
        <f t="shared" si="1873"/>
        <v>CD$12</v>
      </c>
      <c r="CE1596" s="195" t="str">
        <f t="shared" ref="CE1596:CL1596" si="1874">CE$16</f>
        <v>CE$12</v>
      </c>
      <c r="CF1596" s="195" t="str">
        <f t="shared" si="1874"/>
        <v>CF$12</v>
      </c>
      <c r="CG1596" s="195" t="str">
        <f t="shared" si="1874"/>
        <v>CG$12</v>
      </c>
      <c r="CH1596" s="195" t="str">
        <f t="shared" si="1874"/>
        <v>CH$12</v>
      </c>
      <c r="CI1596" s="195" t="str">
        <f t="shared" si="1874"/>
        <v>CI$12</v>
      </c>
      <c r="CJ1596" s="195" t="str">
        <f t="shared" si="1874"/>
        <v>CJ$12</v>
      </c>
      <c r="CK1596" s="195" t="str">
        <f t="shared" si="1874"/>
        <v>CK$12</v>
      </c>
      <c r="CL1596" s="195" t="str">
        <f t="shared" si="1874"/>
        <v>CL$12</v>
      </c>
    </row>
    <row r="1597" spans="2:90" x14ac:dyDescent="0.4">
      <c r="B1597" s="171" t="s">
        <v>462</v>
      </c>
      <c r="E1597" s="8"/>
      <c r="H1597" s="196"/>
      <c r="I1597" s="197"/>
      <c r="J1597" s="197"/>
      <c r="K1597" s="198"/>
      <c r="L1597" s="198"/>
      <c r="M1597" s="198"/>
      <c r="N1597" s="198"/>
      <c r="O1597" s="198"/>
      <c r="P1597" s="198"/>
      <c r="R1597" s="198"/>
      <c r="S1597" s="195" t="str">
        <f t="shared" ref="S1597:AX1597" si="1875">S$17</f>
        <v>S$13</v>
      </c>
      <c r="T1597" s="195" t="str">
        <f t="shared" si="1875"/>
        <v>T$13</v>
      </c>
      <c r="U1597" s="195" t="str">
        <f t="shared" si="1875"/>
        <v>U$13</v>
      </c>
      <c r="V1597" s="195" t="str">
        <f t="shared" si="1875"/>
        <v>V$13</v>
      </c>
      <c r="W1597" s="195" t="str">
        <f t="shared" si="1875"/>
        <v>W$13</v>
      </c>
      <c r="X1597" s="195" t="str">
        <f t="shared" si="1875"/>
        <v>X$13</v>
      </c>
      <c r="Y1597" s="195" t="str">
        <f t="shared" si="1875"/>
        <v>Y$13</v>
      </c>
      <c r="Z1597" s="195" t="str">
        <f t="shared" si="1875"/>
        <v>Z$13</v>
      </c>
      <c r="AA1597" s="195" t="str">
        <f t="shared" si="1875"/>
        <v>AA$13</v>
      </c>
      <c r="AB1597" s="195" t="str">
        <f t="shared" si="1875"/>
        <v>AB$13</v>
      </c>
      <c r="AC1597" s="195" t="str">
        <f t="shared" si="1875"/>
        <v>AC$13</v>
      </c>
      <c r="AD1597" s="195" t="str">
        <f t="shared" si="1875"/>
        <v>AD$13</v>
      </c>
      <c r="AE1597" s="195" t="str">
        <f t="shared" si="1875"/>
        <v>AE$13</v>
      </c>
      <c r="AF1597" s="195" t="str">
        <f t="shared" si="1875"/>
        <v>AF$13</v>
      </c>
      <c r="AG1597" s="195" t="str">
        <f t="shared" si="1875"/>
        <v>AG$13</v>
      </c>
      <c r="AH1597" s="195" t="str">
        <f t="shared" si="1875"/>
        <v>AH$13</v>
      </c>
      <c r="AI1597" s="195" t="str">
        <f t="shared" si="1875"/>
        <v>AI$13</v>
      </c>
      <c r="AJ1597" s="195" t="str">
        <f t="shared" si="1875"/>
        <v>AJ$13</v>
      </c>
      <c r="AK1597" s="195" t="str">
        <f t="shared" si="1875"/>
        <v>AK$13</v>
      </c>
      <c r="AL1597" s="195" t="str">
        <f t="shared" si="1875"/>
        <v>AL$13</v>
      </c>
      <c r="AM1597" s="195" t="str">
        <f t="shared" si="1875"/>
        <v>AM$13</v>
      </c>
      <c r="AN1597" s="195" t="str">
        <f t="shared" si="1875"/>
        <v>AN$13</v>
      </c>
      <c r="AO1597" s="195" t="str">
        <f t="shared" si="1875"/>
        <v>AO$13</v>
      </c>
      <c r="AP1597" s="195" t="str">
        <f t="shared" si="1875"/>
        <v>AP$13</v>
      </c>
      <c r="AQ1597" s="195" t="str">
        <f t="shared" si="1875"/>
        <v>AQ$13</v>
      </c>
      <c r="AR1597" s="195" t="str">
        <f t="shared" si="1875"/>
        <v>AR$13</v>
      </c>
      <c r="AS1597" s="195" t="str">
        <f t="shared" si="1875"/>
        <v>AS$13</v>
      </c>
      <c r="AT1597" s="195" t="str">
        <f t="shared" si="1875"/>
        <v>AT$13</v>
      </c>
      <c r="AU1597" s="195" t="str">
        <f t="shared" si="1875"/>
        <v>AU$13</v>
      </c>
      <c r="AV1597" s="195" t="str">
        <f t="shared" si="1875"/>
        <v>AV$13</v>
      </c>
      <c r="AW1597" s="195" t="str">
        <f t="shared" si="1875"/>
        <v>AW$13</v>
      </c>
      <c r="AX1597" s="195" t="str">
        <f t="shared" si="1875"/>
        <v>AX$13</v>
      </c>
      <c r="AY1597" s="195" t="str">
        <f t="shared" ref="AY1597:CD1597" si="1876">AY$17</f>
        <v>AY$13</v>
      </c>
      <c r="AZ1597" s="195" t="str">
        <f t="shared" si="1876"/>
        <v>AZ$13</v>
      </c>
      <c r="BA1597" s="195" t="str">
        <f t="shared" si="1876"/>
        <v>BA$13</v>
      </c>
      <c r="BB1597" s="195" t="str">
        <f t="shared" si="1876"/>
        <v>BB$13</v>
      </c>
      <c r="BC1597" s="195" t="str">
        <f t="shared" si="1876"/>
        <v>BC$13</v>
      </c>
      <c r="BD1597" s="195" t="str">
        <f t="shared" si="1876"/>
        <v>BD$13</v>
      </c>
      <c r="BE1597" s="195" t="str">
        <f t="shared" si="1876"/>
        <v>BE$13</v>
      </c>
      <c r="BF1597" s="195" t="str">
        <f t="shared" si="1876"/>
        <v>BF$13</v>
      </c>
      <c r="BG1597" s="195" t="str">
        <f t="shared" si="1876"/>
        <v>BG$13</v>
      </c>
      <c r="BH1597" s="195" t="str">
        <f t="shared" si="1876"/>
        <v>BH$13</v>
      </c>
      <c r="BI1597" s="195" t="str">
        <f t="shared" si="1876"/>
        <v>BI$13</v>
      </c>
      <c r="BJ1597" s="195" t="str">
        <f t="shared" si="1876"/>
        <v>BJ$13</v>
      </c>
      <c r="BK1597" s="195" t="str">
        <f t="shared" si="1876"/>
        <v>BK$13</v>
      </c>
      <c r="BL1597" s="195" t="str">
        <f t="shared" si="1876"/>
        <v>BL$13</v>
      </c>
      <c r="BM1597" s="195" t="str">
        <f t="shared" si="1876"/>
        <v>BM$13</v>
      </c>
      <c r="BN1597" s="195" t="str">
        <f t="shared" si="1876"/>
        <v>BN$13</v>
      </c>
      <c r="BO1597" s="195" t="str">
        <f t="shared" si="1876"/>
        <v>BO$13</v>
      </c>
      <c r="BP1597" s="195" t="str">
        <f t="shared" si="1876"/>
        <v>BP$13</v>
      </c>
      <c r="BQ1597" s="195" t="str">
        <f t="shared" si="1876"/>
        <v>BQ$13</v>
      </c>
      <c r="BR1597" s="195" t="str">
        <f t="shared" si="1876"/>
        <v>BR$13</v>
      </c>
      <c r="BS1597" s="195" t="str">
        <f t="shared" si="1876"/>
        <v>BS$13</v>
      </c>
      <c r="BT1597" s="195" t="str">
        <f t="shared" si="1876"/>
        <v>BT$13</v>
      </c>
      <c r="BU1597" s="195" t="str">
        <f t="shared" si="1876"/>
        <v>BU$13</v>
      </c>
      <c r="BV1597" s="195" t="str">
        <f t="shared" si="1876"/>
        <v>BV$13</v>
      </c>
      <c r="BW1597" s="195" t="str">
        <f t="shared" si="1876"/>
        <v>BW$13</v>
      </c>
      <c r="BX1597" s="195" t="str">
        <f t="shared" si="1876"/>
        <v>BX$13</v>
      </c>
      <c r="BY1597" s="195" t="str">
        <f t="shared" si="1876"/>
        <v>BY$13</v>
      </c>
      <c r="BZ1597" s="195" t="str">
        <f t="shared" si="1876"/>
        <v>BZ$13</v>
      </c>
      <c r="CA1597" s="195" t="str">
        <f t="shared" si="1876"/>
        <v>CA$13</v>
      </c>
      <c r="CB1597" s="195" t="str">
        <f t="shared" si="1876"/>
        <v>CB$13</v>
      </c>
      <c r="CC1597" s="195" t="str">
        <f t="shared" si="1876"/>
        <v>CC$13</v>
      </c>
      <c r="CD1597" s="195" t="str">
        <f t="shared" si="1876"/>
        <v>CD$13</v>
      </c>
      <c r="CE1597" s="195" t="str">
        <f t="shared" ref="CE1597:CL1597" si="1877">CE$17</f>
        <v>CE$13</v>
      </c>
      <c r="CF1597" s="195" t="str">
        <f t="shared" si="1877"/>
        <v>CF$13</v>
      </c>
      <c r="CG1597" s="195" t="str">
        <f t="shared" si="1877"/>
        <v>CG$13</v>
      </c>
      <c r="CH1597" s="195" t="str">
        <f t="shared" si="1877"/>
        <v>CH$13</v>
      </c>
      <c r="CI1597" s="195" t="str">
        <f t="shared" si="1877"/>
        <v>CI$13</v>
      </c>
      <c r="CJ1597" s="195" t="str">
        <f t="shared" si="1877"/>
        <v>CJ$13</v>
      </c>
      <c r="CK1597" s="195" t="str">
        <f t="shared" si="1877"/>
        <v>CK$13</v>
      </c>
      <c r="CL1597" s="195" t="str">
        <f t="shared" si="1877"/>
        <v>CL$13</v>
      </c>
    </row>
    <row r="1598" spans="2:90" x14ac:dyDescent="0.4">
      <c r="B1598" s="171" t="s">
        <v>491</v>
      </c>
      <c r="E1598" s="8"/>
      <c r="H1598" s="196"/>
      <c r="I1598" s="197"/>
      <c r="J1598" s="197"/>
      <c r="K1598" s="198"/>
      <c r="L1598" s="198"/>
      <c r="M1598" s="198"/>
      <c r="N1598" s="198"/>
      <c r="O1598" s="198"/>
      <c r="P1598" s="198"/>
      <c r="R1598" s="198"/>
      <c r="S1598" s="186"/>
      <c r="T1598" s="186"/>
      <c r="U1598" s="186"/>
      <c r="V1598" s="186"/>
      <c r="W1598" s="186"/>
      <c r="X1598" s="186"/>
      <c r="Y1598" s="186"/>
      <c r="Z1598" s="186"/>
      <c r="AA1598" s="186"/>
      <c r="AB1598" s="186"/>
      <c r="AC1598" s="186"/>
      <c r="AD1598" s="186"/>
      <c r="AE1598" s="186"/>
      <c r="AF1598" s="186"/>
      <c r="AG1598" s="186"/>
      <c r="AH1598" s="186"/>
      <c r="AI1598" s="186"/>
      <c r="AJ1598" s="186"/>
      <c r="AK1598" s="186"/>
      <c r="AL1598" s="186"/>
      <c r="AM1598" s="186"/>
      <c r="AN1598" s="186"/>
      <c r="AO1598" s="186"/>
      <c r="AP1598" s="186"/>
      <c r="AQ1598" s="186"/>
      <c r="AR1598" s="186"/>
      <c r="AS1598" s="186"/>
      <c r="AT1598" s="186"/>
      <c r="AU1598" s="186"/>
      <c r="AV1598" s="186"/>
      <c r="AW1598" s="186"/>
      <c r="AX1598" s="186"/>
      <c r="AY1598" s="186"/>
      <c r="AZ1598" s="186"/>
      <c r="BA1598" s="186"/>
      <c r="BB1598" s="186"/>
      <c r="BC1598" s="186"/>
      <c r="BD1598" s="186"/>
      <c r="BE1598" s="186"/>
      <c r="BF1598" s="186"/>
      <c r="BG1598" s="186"/>
      <c r="BH1598" s="186"/>
      <c r="BI1598" s="186"/>
      <c r="BJ1598" s="186"/>
      <c r="BK1598" s="186"/>
      <c r="BL1598" s="186"/>
      <c r="BM1598" s="186"/>
      <c r="BN1598" s="186"/>
      <c r="BO1598" s="186"/>
      <c r="BP1598" s="186"/>
      <c r="BQ1598" s="186"/>
      <c r="BR1598" s="186"/>
      <c r="BS1598" s="186"/>
      <c r="BT1598" s="186"/>
      <c r="BU1598" s="186"/>
      <c r="BV1598" s="186"/>
      <c r="BW1598" s="186"/>
      <c r="BX1598" s="186"/>
      <c r="BY1598" s="186"/>
      <c r="BZ1598" s="186"/>
      <c r="CA1598" s="186"/>
      <c r="CB1598" s="186"/>
      <c r="CC1598" s="186"/>
      <c r="CD1598" s="186"/>
      <c r="CE1598" s="186"/>
      <c r="CF1598" s="186"/>
      <c r="CG1598" s="186"/>
      <c r="CH1598" s="186"/>
      <c r="CI1598" s="186"/>
      <c r="CJ1598" s="186"/>
      <c r="CK1598" s="186"/>
      <c r="CL1598" s="186"/>
    </row>
    <row r="1599" spans="2:90" x14ac:dyDescent="0.4">
      <c r="B1599" s="171" t="s">
        <v>505</v>
      </c>
      <c r="E1599" s="8"/>
      <c r="H1599" s="196"/>
      <c r="I1599" s="197"/>
      <c r="J1599" s="197"/>
      <c r="K1599" s="198"/>
      <c r="L1599" s="198"/>
      <c r="M1599" s="198"/>
      <c r="N1599" s="198"/>
      <c r="O1599" s="198"/>
      <c r="P1599" s="198"/>
      <c r="R1599" s="198"/>
      <c r="S1599" s="186"/>
      <c r="T1599" s="186"/>
      <c r="U1599" s="186"/>
      <c r="V1599" s="186"/>
      <c r="W1599" s="186"/>
      <c r="X1599" s="186"/>
      <c r="Y1599" s="186"/>
      <c r="Z1599" s="186"/>
      <c r="AA1599" s="186"/>
      <c r="AB1599" s="186"/>
      <c r="AC1599" s="186"/>
      <c r="AD1599" s="186"/>
      <c r="AE1599" s="186"/>
      <c r="AF1599" s="186"/>
      <c r="AG1599" s="186"/>
      <c r="AH1599" s="186"/>
      <c r="AI1599" s="186"/>
      <c r="AJ1599" s="186"/>
      <c r="AK1599" s="186"/>
      <c r="AL1599" s="186"/>
      <c r="AM1599" s="186"/>
      <c r="AN1599" s="186"/>
      <c r="AO1599" s="186"/>
      <c r="AP1599" s="186"/>
      <c r="AQ1599" s="186"/>
      <c r="AR1599" s="186"/>
      <c r="AS1599" s="186"/>
      <c r="AT1599" s="186"/>
      <c r="AU1599" s="186"/>
      <c r="AV1599" s="186"/>
      <c r="AW1599" s="186"/>
      <c r="AX1599" s="186"/>
      <c r="AY1599" s="186"/>
      <c r="AZ1599" s="186"/>
      <c r="BA1599" s="186"/>
      <c r="BB1599" s="186"/>
      <c r="BC1599" s="186"/>
      <c r="BD1599" s="186"/>
      <c r="BE1599" s="186"/>
      <c r="BF1599" s="186"/>
      <c r="BG1599" s="186"/>
      <c r="BH1599" s="186"/>
      <c r="BI1599" s="186"/>
      <c r="BJ1599" s="186"/>
      <c r="BK1599" s="186"/>
      <c r="BL1599" s="186"/>
      <c r="BM1599" s="186"/>
      <c r="BN1599" s="186"/>
      <c r="BO1599" s="186"/>
      <c r="BP1599" s="186"/>
      <c r="BQ1599" s="186"/>
      <c r="BR1599" s="186"/>
      <c r="BS1599" s="186"/>
      <c r="BT1599" s="186"/>
      <c r="BU1599" s="186"/>
      <c r="BV1599" s="186"/>
      <c r="BW1599" s="186"/>
      <c r="BX1599" s="186"/>
      <c r="BY1599" s="186"/>
      <c r="BZ1599" s="186"/>
      <c r="CA1599" s="186"/>
      <c r="CB1599" s="186"/>
      <c r="CC1599" s="186"/>
      <c r="CD1599" s="186"/>
      <c r="CE1599" s="186"/>
      <c r="CF1599" s="186"/>
      <c r="CG1599" s="186"/>
      <c r="CH1599" s="186"/>
      <c r="CI1599" s="186"/>
      <c r="CJ1599" s="186"/>
      <c r="CK1599" s="186"/>
      <c r="CL1599" s="186"/>
    </row>
    <row r="1600" spans="2:90" x14ac:dyDescent="0.4">
      <c r="B1600" s="171" t="s">
        <v>463</v>
      </c>
      <c r="E1600" s="8"/>
      <c r="H1600" s="196"/>
      <c r="I1600" s="197"/>
      <c r="J1600" s="197"/>
      <c r="K1600" s="198"/>
      <c r="L1600" s="198"/>
      <c r="M1600" s="198"/>
      <c r="N1600" s="198"/>
      <c r="O1600" s="198"/>
      <c r="P1600" s="198"/>
      <c r="R1600" s="198"/>
      <c r="S1600" s="172" t="str">
        <f t="shared" ref="S1600" si="1878">ADDRESS(ROW(S1593),COLUMN(S1593),2)</f>
        <v>S$1593</v>
      </c>
      <c r="T1600" s="172" t="str">
        <f t="shared" ref="T1600:CE1600" si="1879">ADDRESS(ROW(T1593),COLUMN(T1593),2)</f>
        <v>T$1593</v>
      </c>
      <c r="U1600" s="172" t="str">
        <f t="shared" si="1879"/>
        <v>U$1593</v>
      </c>
      <c r="V1600" s="172" t="str">
        <f t="shared" si="1879"/>
        <v>V$1593</v>
      </c>
      <c r="W1600" s="172" t="str">
        <f t="shared" si="1879"/>
        <v>W$1593</v>
      </c>
      <c r="X1600" s="172" t="str">
        <f t="shared" si="1879"/>
        <v>X$1593</v>
      </c>
      <c r="Y1600" s="172" t="str">
        <f t="shared" si="1879"/>
        <v>Y$1593</v>
      </c>
      <c r="Z1600" s="172" t="str">
        <f t="shared" si="1879"/>
        <v>Z$1593</v>
      </c>
      <c r="AA1600" s="172" t="str">
        <f t="shared" si="1879"/>
        <v>AA$1593</v>
      </c>
      <c r="AB1600" s="172" t="str">
        <f t="shared" si="1879"/>
        <v>AB$1593</v>
      </c>
      <c r="AC1600" s="172" t="str">
        <f t="shared" si="1879"/>
        <v>AC$1593</v>
      </c>
      <c r="AD1600" s="172" t="str">
        <f t="shared" si="1879"/>
        <v>AD$1593</v>
      </c>
      <c r="AE1600" s="172" t="str">
        <f t="shared" si="1879"/>
        <v>AE$1593</v>
      </c>
      <c r="AF1600" s="172" t="str">
        <f t="shared" si="1879"/>
        <v>AF$1593</v>
      </c>
      <c r="AG1600" s="172" t="str">
        <f t="shared" si="1879"/>
        <v>AG$1593</v>
      </c>
      <c r="AH1600" s="172" t="str">
        <f t="shared" si="1879"/>
        <v>AH$1593</v>
      </c>
      <c r="AI1600" s="172" t="str">
        <f t="shared" si="1879"/>
        <v>AI$1593</v>
      </c>
      <c r="AJ1600" s="172" t="str">
        <f t="shared" si="1879"/>
        <v>AJ$1593</v>
      </c>
      <c r="AK1600" s="172" t="str">
        <f t="shared" si="1879"/>
        <v>AK$1593</v>
      </c>
      <c r="AL1600" s="172" t="str">
        <f t="shared" si="1879"/>
        <v>AL$1593</v>
      </c>
      <c r="AM1600" s="172" t="str">
        <f t="shared" si="1879"/>
        <v>AM$1593</v>
      </c>
      <c r="AN1600" s="172" t="str">
        <f t="shared" si="1879"/>
        <v>AN$1593</v>
      </c>
      <c r="AO1600" s="172" t="str">
        <f t="shared" si="1879"/>
        <v>AO$1593</v>
      </c>
      <c r="AP1600" s="172" t="str">
        <f t="shared" si="1879"/>
        <v>AP$1593</v>
      </c>
      <c r="AQ1600" s="172" t="str">
        <f t="shared" si="1879"/>
        <v>AQ$1593</v>
      </c>
      <c r="AR1600" s="172" t="str">
        <f t="shared" si="1879"/>
        <v>AR$1593</v>
      </c>
      <c r="AS1600" s="172" t="str">
        <f t="shared" si="1879"/>
        <v>AS$1593</v>
      </c>
      <c r="AT1600" s="172" t="str">
        <f t="shared" si="1879"/>
        <v>AT$1593</v>
      </c>
      <c r="AU1600" s="172" t="str">
        <f t="shared" si="1879"/>
        <v>AU$1593</v>
      </c>
      <c r="AV1600" s="172" t="str">
        <f t="shared" si="1879"/>
        <v>AV$1593</v>
      </c>
      <c r="AW1600" s="172" t="str">
        <f t="shared" si="1879"/>
        <v>AW$1593</v>
      </c>
      <c r="AX1600" s="172" t="str">
        <f t="shared" si="1879"/>
        <v>AX$1593</v>
      </c>
      <c r="AY1600" s="172" t="str">
        <f t="shared" si="1879"/>
        <v>AY$1593</v>
      </c>
      <c r="AZ1600" s="172" t="str">
        <f t="shared" si="1879"/>
        <v>AZ$1593</v>
      </c>
      <c r="BA1600" s="172" t="str">
        <f t="shared" si="1879"/>
        <v>BA$1593</v>
      </c>
      <c r="BB1600" s="172" t="str">
        <f t="shared" si="1879"/>
        <v>BB$1593</v>
      </c>
      <c r="BC1600" s="172" t="str">
        <f t="shared" si="1879"/>
        <v>BC$1593</v>
      </c>
      <c r="BD1600" s="172" t="str">
        <f t="shared" si="1879"/>
        <v>BD$1593</v>
      </c>
      <c r="BE1600" s="172" t="str">
        <f t="shared" si="1879"/>
        <v>BE$1593</v>
      </c>
      <c r="BF1600" s="172" t="str">
        <f t="shared" si="1879"/>
        <v>BF$1593</v>
      </c>
      <c r="BG1600" s="172" t="str">
        <f t="shared" si="1879"/>
        <v>BG$1593</v>
      </c>
      <c r="BH1600" s="172" t="str">
        <f t="shared" si="1879"/>
        <v>BH$1593</v>
      </c>
      <c r="BI1600" s="172" t="str">
        <f t="shared" si="1879"/>
        <v>BI$1593</v>
      </c>
      <c r="BJ1600" s="172" t="str">
        <f t="shared" si="1879"/>
        <v>BJ$1593</v>
      </c>
      <c r="BK1600" s="172" t="str">
        <f t="shared" si="1879"/>
        <v>BK$1593</v>
      </c>
      <c r="BL1600" s="172" t="str">
        <f t="shared" si="1879"/>
        <v>BL$1593</v>
      </c>
      <c r="BM1600" s="172" t="str">
        <f t="shared" si="1879"/>
        <v>BM$1593</v>
      </c>
      <c r="BN1600" s="172" t="str">
        <f t="shared" si="1879"/>
        <v>BN$1593</v>
      </c>
      <c r="BO1600" s="172" t="str">
        <f t="shared" si="1879"/>
        <v>BO$1593</v>
      </c>
      <c r="BP1600" s="172" t="str">
        <f t="shared" si="1879"/>
        <v>BP$1593</v>
      </c>
      <c r="BQ1600" s="172" t="str">
        <f t="shared" si="1879"/>
        <v>BQ$1593</v>
      </c>
      <c r="BR1600" s="172" t="str">
        <f t="shared" si="1879"/>
        <v>BR$1593</v>
      </c>
      <c r="BS1600" s="172" t="str">
        <f t="shared" si="1879"/>
        <v>BS$1593</v>
      </c>
      <c r="BT1600" s="172" t="str">
        <f t="shared" si="1879"/>
        <v>BT$1593</v>
      </c>
      <c r="BU1600" s="172" t="str">
        <f t="shared" si="1879"/>
        <v>BU$1593</v>
      </c>
      <c r="BV1600" s="172" t="str">
        <f t="shared" si="1879"/>
        <v>BV$1593</v>
      </c>
      <c r="BW1600" s="172" t="str">
        <f t="shared" si="1879"/>
        <v>BW$1593</v>
      </c>
      <c r="BX1600" s="172" t="str">
        <f t="shared" si="1879"/>
        <v>BX$1593</v>
      </c>
      <c r="BY1600" s="172" t="str">
        <f t="shared" si="1879"/>
        <v>BY$1593</v>
      </c>
      <c r="BZ1600" s="172" t="str">
        <f t="shared" si="1879"/>
        <v>BZ$1593</v>
      </c>
      <c r="CA1600" s="172" t="str">
        <f t="shared" si="1879"/>
        <v>CA$1593</v>
      </c>
      <c r="CB1600" s="172" t="str">
        <f t="shared" si="1879"/>
        <v>CB$1593</v>
      </c>
      <c r="CC1600" s="172" t="str">
        <f t="shared" si="1879"/>
        <v>CC$1593</v>
      </c>
      <c r="CD1600" s="172" t="str">
        <f t="shared" si="1879"/>
        <v>CD$1593</v>
      </c>
      <c r="CE1600" s="172" t="str">
        <f t="shared" si="1879"/>
        <v>CE$1593</v>
      </c>
      <c r="CF1600" s="172" t="str">
        <f t="shared" ref="CF1600:CK1600" si="1880">ADDRESS(ROW(CF1593),COLUMN(CF1593),2)</f>
        <v>CF$1593</v>
      </c>
      <c r="CG1600" s="172" t="str">
        <f t="shared" si="1880"/>
        <v>CG$1593</v>
      </c>
      <c r="CH1600" s="172" t="str">
        <f t="shared" si="1880"/>
        <v>CH$1593</v>
      </c>
      <c r="CI1600" s="172" t="str">
        <f t="shared" si="1880"/>
        <v>CI$1593</v>
      </c>
      <c r="CJ1600" s="172" t="str">
        <f t="shared" si="1880"/>
        <v>CJ$1593</v>
      </c>
      <c r="CK1600" s="172" t="str">
        <f t="shared" si="1880"/>
        <v>CK$1593</v>
      </c>
      <c r="CL1600" s="172" t="str">
        <f t="shared" ref="CL1600" si="1881">ADDRESS(ROW(CL1593),COLUMN(CL1593),2)</f>
        <v>CL$1593</v>
      </c>
    </row>
    <row r="1601" spans="2:90" x14ac:dyDescent="0.4">
      <c r="B1601" s="171" t="s">
        <v>464</v>
      </c>
      <c r="E1601" s="8"/>
      <c r="H1601" s="196"/>
      <c r="I1601" s="197"/>
      <c r="J1601" s="197"/>
      <c r="K1601" s="198"/>
      <c r="L1601" s="198"/>
      <c r="M1601" s="198"/>
      <c r="N1601" s="198"/>
      <c r="O1601" s="198"/>
      <c r="P1601" s="198"/>
      <c r="R1601" s="198"/>
      <c r="S1601" s="186" t="str">
        <f t="shared" ref="S1601:AX1601" si="1882">S$19</f>
        <v>S$15</v>
      </c>
      <c r="T1601" s="186" t="str">
        <f t="shared" si="1882"/>
        <v>T$15</v>
      </c>
      <c r="U1601" s="186" t="str">
        <f t="shared" si="1882"/>
        <v>U$15</v>
      </c>
      <c r="V1601" s="186" t="str">
        <f t="shared" si="1882"/>
        <v>V$15</v>
      </c>
      <c r="W1601" s="186" t="str">
        <f t="shared" si="1882"/>
        <v>W$15</v>
      </c>
      <c r="X1601" s="186" t="str">
        <f t="shared" si="1882"/>
        <v>X$15</v>
      </c>
      <c r="Y1601" s="186" t="str">
        <f t="shared" si="1882"/>
        <v>Y$15</v>
      </c>
      <c r="Z1601" s="186" t="str">
        <f t="shared" si="1882"/>
        <v>Z$15</v>
      </c>
      <c r="AA1601" s="186" t="str">
        <f t="shared" si="1882"/>
        <v>AA$15</v>
      </c>
      <c r="AB1601" s="186" t="str">
        <f t="shared" si="1882"/>
        <v>AB$15</v>
      </c>
      <c r="AC1601" s="186" t="str">
        <f t="shared" si="1882"/>
        <v>AC$15</v>
      </c>
      <c r="AD1601" s="186" t="str">
        <f t="shared" si="1882"/>
        <v>AD$15</v>
      </c>
      <c r="AE1601" s="186" t="str">
        <f t="shared" si="1882"/>
        <v>AE$15</v>
      </c>
      <c r="AF1601" s="186" t="str">
        <f t="shared" si="1882"/>
        <v>AF$15</v>
      </c>
      <c r="AG1601" s="186" t="str">
        <f t="shared" si="1882"/>
        <v>AG$15</v>
      </c>
      <c r="AH1601" s="186" t="str">
        <f t="shared" si="1882"/>
        <v>AH$15</v>
      </c>
      <c r="AI1601" s="186" t="str">
        <f t="shared" si="1882"/>
        <v>AI$15</v>
      </c>
      <c r="AJ1601" s="186" t="str">
        <f t="shared" si="1882"/>
        <v>AJ$15</v>
      </c>
      <c r="AK1601" s="186" t="str">
        <f t="shared" si="1882"/>
        <v>AK$15</v>
      </c>
      <c r="AL1601" s="186" t="str">
        <f t="shared" si="1882"/>
        <v>AL$15</v>
      </c>
      <c r="AM1601" s="186" t="str">
        <f t="shared" si="1882"/>
        <v>AM$15</v>
      </c>
      <c r="AN1601" s="186" t="str">
        <f t="shared" si="1882"/>
        <v>AN$15</v>
      </c>
      <c r="AO1601" s="186" t="str">
        <f t="shared" si="1882"/>
        <v>AO$15</v>
      </c>
      <c r="AP1601" s="186" t="str">
        <f t="shared" si="1882"/>
        <v>AP$15</v>
      </c>
      <c r="AQ1601" s="186" t="str">
        <f t="shared" si="1882"/>
        <v>AQ$15</v>
      </c>
      <c r="AR1601" s="186" t="str">
        <f t="shared" si="1882"/>
        <v>AR$15</v>
      </c>
      <c r="AS1601" s="186" t="str">
        <f t="shared" si="1882"/>
        <v>AS$15</v>
      </c>
      <c r="AT1601" s="186" t="str">
        <f t="shared" si="1882"/>
        <v>AT$15</v>
      </c>
      <c r="AU1601" s="186" t="str">
        <f t="shared" si="1882"/>
        <v>AU$15</v>
      </c>
      <c r="AV1601" s="186" t="str">
        <f t="shared" si="1882"/>
        <v>AV$15</v>
      </c>
      <c r="AW1601" s="186" t="str">
        <f t="shared" si="1882"/>
        <v>AW$15</v>
      </c>
      <c r="AX1601" s="186" t="str">
        <f t="shared" si="1882"/>
        <v>AX$15</v>
      </c>
      <c r="AY1601" s="186" t="str">
        <f t="shared" ref="AY1601:CD1601" si="1883">AY$19</f>
        <v>AY$15</v>
      </c>
      <c r="AZ1601" s="186" t="str">
        <f t="shared" si="1883"/>
        <v>AZ$15</v>
      </c>
      <c r="BA1601" s="186" t="str">
        <f t="shared" si="1883"/>
        <v>BA$15</v>
      </c>
      <c r="BB1601" s="186" t="str">
        <f t="shared" si="1883"/>
        <v>BB$15</v>
      </c>
      <c r="BC1601" s="186" t="str">
        <f t="shared" si="1883"/>
        <v>BC$15</v>
      </c>
      <c r="BD1601" s="186" t="str">
        <f t="shared" si="1883"/>
        <v>BD$15</v>
      </c>
      <c r="BE1601" s="186" t="str">
        <f t="shared" si="1883"/>
        <v>BE$15</v>
      </c>
      <c r="BF1601" s="186" t="str">
        <f t="shared" si="1883"/>
        <v>BF$15</v>
      </c>
      <c r="BG1601" s="186" t="str">
        <f t="shared" si="1883"/>
        <v>BG$15</v>
      </c>
      <c r="BH1601" s="186" t="str">
        <f t="shared" si="1883"/>
        <v>BH$15</v>
      </c>
      <c r="BI1601" s="186" t="str">
        <f t="shared" si="1883"/>
        <v>BI$15</v>
      </c>
      <c r="BJ1601" s="186" t="str">
        <f t="shared" si="1883"/>
        <v>BJ$15</v>
      </c>
      <c r="BK1601" s="186" t="str">
        <f t="shared" si="1883"/>
        <v>BK$15</v>
      </c>
      <c r="BL1601" s="186" t="str">
        <f t="shared" si="1883"/>
        <v>BL$15</v>
      </c>
      <c r="BM1601" s="186" t="str">
        <f t="shared" si="1883"/>
        <v>BM$15</v>
      </c>
      <c r="BN1601" s="186" t="str">
        <f t="shared" si="1883"/>
        <v>BN$15</v>
      </c>
      <c r="BO1601" s="186" t="str">
        <f t="shared" si="1883"/>
        <v>BO$15</v>
      </c>
      <c r="BP1601" s="186" t="str">
        <f t="shared" si="1883"/>
        <v>BP$15</v>
      </c>
      <c r="BQ1601" s="186" t="str">
        <f t="shared" si="1883"/>
        <v>BQ$15</v>
      </c>
      <c r="BR1601" s="186" t="str">
        <f t="shared" si="1883"/>
        <v>BR$15</v>
      </c>
      <c r="BS1601" s="186" t="str">
        <f t="shared" si="1883"/>
        <v>BS$15</v>
      </c>
      <c r="BT1601" s="186" t="str">
        <f t="shared" si="1883"/>
        <v>BT$15</v>
      </c>
      <c r="BU1601" s="186" t="str">
        <f t="shared" si="1883"/>
        <v>BU$15</v>
      </c>
      <c r="BV1601" s="186" t="str">
        <f t="shared" si="1883"/>
        <v>BV$15</v>
      </c>
      <c r="BW1601" s="186" t="str">
        <f t="shared" si="1883"/>
        <v>BW$15</v>
      </c>
      <c r="BX1601" s="186" t="str">
        <f t="shared" si="1883"/>
        <v>BX$15</v>
      </c>
      <c r="BY1601" s="186" t="str">
        <f t="shared" si="1883"/>
        <v>BY$15</v>
      </c>
      <c r="BZ1601" s="186" t="str">
        <f t="shared" si="1883"/>
        <v>BZ$15</v>
      </c>
      <c r="CA1601" s="186" t="str">
        <f t="shared" si="1883"/>
        <v>CA$15</v>
      </c>
      <c r="CB1601" s="186" t="str">
        <f t="shared" si="1883"/>
        <v>CB$15</v>
      </c>
      <c r="CC1601" s="186" t="str">
        <f t="shared" si="1883"/>
        <v>CC$15</v>
      </c>
      <c r="CD1601" s="186" t="str">
        <f t="shared" si="1883"/>
        <v>CD$15</v>
      </c>
      <c r="CE1601" s="186" t="str">
        <f t="shared" ref="CE1601:CL1601" si="1884">CE$19</f>
        <v>CE$15</v>
      </c>
      <c r="CF1601" s="186" t="str">
        <f t="shared" si="1884"/>
        <v>CF$15</v>
      </c>
      <c r="CG1601" s="186" t="str">
        <f t="shared" si="1884"/>
        <v>CG$15</v>
      </c>
      <c r="CH1601" s="186" t="str">
        <f t="shared" si="1884"/>
        <v>CH$15</v>
      </c>
      <c r="CI1601" s="186" t="str">
        <f t="shared" si="1884"/>
        <v>CI$15</v>
      </c>
      <c r="CJ1601" s="186" t="str">
        <f t="shared" si="1884"/>
        <v>CJ$15</v>
      </c>
      <c r="CK1601" s="186" t="str">
        <f t="shared" si="1884"/>
        <v>CK$15</v>
      </c>
      <c r="CL1601" s="186" t="str">
        <f t="shared" si="1884"/>
        <v>CL$15</v>
      </c>
    </row>
    <row r="1602" spans="2:90" x14ac:dyDescent="0.4">
      <c r="B1602" s="139" t="s">
        <v>265</v>
      </c>
      <c r="C1602" s="31"/>
      <c r="D1602" t="s">
        <v>496</v>
      </c>
      <c r="E1602" s="8" t="str">
        <f t="shared" ref="E1602:E1605" si="1885">ROW()&amp;" "&amp;D1602</f>
        <v>1602 WCINV-SSV</v>
      </c>
      <c r="F1602" t="s">
        <v>439</v>
      </c>
      <c r="G1602" s="31" t="s">
        <v>81</v>
      </c>
      <c r="H1602" s="138"/>
      <c r="I1602" s="140"/>
      <c r="J1602" s="140"/>
      <c r="K1602" s="138"/>
      <c r="L1602" s="138"/>
      <c r="M1602" s="138"/>
      <c r="N1602" s="138"/>
      <c r="O1602" s="138"/>
      <c r="P1602" s="138"/>
      <c r="R1602" s="139"/>
      <c r="S1602" s="139"/>
      <c r="T1602" s="139"/>
      <c r="U1602" s="139"/>
      <c r="V1602" s="139"/>
      <c r="W1602" s="139"/>
      <c r="X1602" s="139"/>
      <c r="Y1602" s="139"/>
      <c r="Z1602" s="139"/>
      <c r="AA1602" s="139"/>
      <c r="AB1602" s="139"/>
      <c r="AC1602" s="139"/>
      <c r="AD1602" s="139"/>
      <c r="AE1602" s="139"/>
      <c r="AF1602" s="139"/>
      <c r="AG1602" s="139"/>
      <c r="AH1602" s="139"/>
      <c r="AI1602" s="139"/>
      <c r="AJ1602" s="139"/>
      <c r="AK1602" s="139"/>
      <c r="AL1602" s="139"/>
      <c r="AM1602" s="139"/>
      <c r="AN1602" s="139"/>
      <c r="AO1602" s="139"/>
      <c r="AP1602" s="139"/>
      <c r="AQ1602" s="139"/>
      <c r="AR1602" s="139"/>
      <c r="AS1602" s="139"/>
      <c r="AT1602" s="139"/>
      <c r="AU1602" s="139"/>
      <c r="AV1602" s="139"/>
      <c r="AW1602" s="139"/>
      <c r="AX1602" s="139"/>
      <c r="AY1602" s="139"/>
      <c r="AZ1602" s="139"/>
      <c r="BA1602" s="139"/>
      <c r="BB1602" s="139"/>
      <c r="BC1602" s="139"/>
      <c r="BD1602" s="139"/>
      <c r="BE1602" s="139"/>
      <c r="BF1602" s="139"/>
      <c r="BG1602" s="139"/>
      <c r="BH1602" s="139"/>
      <c r="BI1602" s="139"/>
      <c r="BJ1602" s="139"/>
      <c r="BK1602" s="139"/>
      <c r="BL1602" s="139"/>
      <c r="BM1602" s="139"/>
      <c r="BN1602" s="139"/>
      <c r="BO1602" s="139"/>
      <c r="BP1602" s="139"/>
      <c r="BQ1602" s="139"/>
      <c r="BR1602" s="139"/>
      <c r="BS1602" s="139"/>
      <c r="BT1602" s="139"/>
      <c r="BU1602" s="139"/>
      <c r="BV1602" s="139"/>
      <c r="BW1602" s="139"/>
      <c r="BX1602" s="139"/>
      <c r="BY1602" s="139"/>
      <c r="BZ1602" s="139"/>
      <c r="CA1602" s="139"/>
      <c r="CB1602" s="139"/>
      <c r="CC1602" s="139"/>
      <c r="CD1602" s="139"/>
      <c r="CE1602" s="139"/>
      <c r="CF1602" s="139"/>
      <c r="CG1602" s="139"/>
      <c r="CH1602" s="139"/>
      <c r="CI1602" s="139"/>
      <c r="CJ1602" s="139"/>
      <c r="CK1602" s="139"/>
      <c r="CL1602" s="139"/>
    </row>
    <row r="1603" spans="2:90" x14ac:dyDescent="0.4">
      <c r="B1603" s="95" t="str">
        <f>B1605&amp;":"</f>
        <v>Inventory - (Secondary label):</v>
      </c>
      <c r="D1603" t="s">
        <v>496</v>
      </c>
      <c r="E1603" s="8" t="str">
        <f t="shared" si="1885"/>
        <v>1603 WCINV-SSV</v>
      </c>
      <c r="G1603" t="str">
        <f>E1603</f>
        <v>1603 WCINV-SSV</v>
      </c>
      <c r="H1603" s="12"/>
      <c r="I1603" s="60"/>
      <c r="J1603" s="60"/>
      <c r="K1603" s="20"/>
      <c r="L1603" s="20"/>
      <c r="M1603" s="20"/>
      <c r="N1603" s="20"/>
      <c r="O1603" s="20"/>
      <c r="P1603" s="20"/>
      <c r="R1603" s="20"/>
      <c r="S1603" s="20"/>
      <c r="T1603" s="20"/>
      <c r="U1603" s="20"/>
      <c r="V1603" s="20"/>
      <c r="W1603" s="20"/>
      <c r="X1603" s="20"/>
      <c r="Y1603" s="20"/>
      <c r="Z1603" s="20"/>
      <c r="AA1603" s="20"/>
      <c r="AB1603" s="20"/>
      <c r="AC1603" s="20"/>
      <c r="AD1603" s="20"/>
      <c r="AE1603" s="20"/>
      <c r="AF1603" s="20"/>
      <c r="AG1603" s="20"/>
      <c r="AH1603" s="20"/>
      <c r="AI1603" s="20"/>
      <c r="AJ1603" s="20"/>
      <c r="AK1603" s="20"/>
      <c r="AL1603" s="20"/>
      <c r="AM1603" s="20"/>
      <c r="AN1603" s="20"/>
      <c r="AO1603" s="20"/>
      <c r="AP1603" s="20"/>
      <c r="AQ1603" s="20"/>
      <c r="AR1603" s="20"/>
      <c r="AS1603" s="20"/>
      <c r="AT1603" s="20"/>
      <c r="AU1603" s="20"/>
      <c r="AV1603" s="20"/>
      <c r="AW1603" s="20"/>
      <c r="AX1603" s="20"/>
      <c r="AY1603" s="20"/>
      <c r="AZ1603" s="20"/>
      <c r="BA1603" s="20"/>
      <c r="BB1603" s="20"/>
      <c r="BC1603" s="20"/>
      <c r="BD1603" s="20"/>
      <c r="BE1603" s="20"/>
      <c r="BF1603" s="20"/>
      <c r="BG1603" s="20"/>
      <c r="BH1603" s="20"/>
      <c r="BI1603" s="20"/>
      <c r="BJ1603" s="20"/>
      <c r="BK1603" s="20"/>
      <c r="BL1603" s="20"/>
      <c r="BM1603" s="20"/>
      <c r="BN1603" s="20"/>
      <c r="BO1603" s="20"/>
      <c r="BP1603" s="20"/>
      <c r="BQ1603" s="20"/>
      <c r="BR1603" s="20"/>
      <c r="BS1603" s="20"/>
      <c r="BT1603" s="20"/>
      <c r="BU1603" s="20"/>
      <c r="BV1603" s="20"/>
      <c r="BW1603" s="20"/>
      <c r="BX1603" s="20"/>
      <c r="BY1603" s="20"/>
      <c r="BZ1603" s="20"/>
      <c r="CA1603" s="20"/>
      <c r="CB1603" s="20"/>
      <c r="CC1603" s="20"/>
      <c r="CD1603" s="20"/>
      <c r="CE1603" s="20"/>
      <c r="CF1603" s="20"/>
      <c r="CG1603" s="20"/>
      <c r="CH1603" s="20"/>
      <c r="CI1603" s="20"/>
      <c r="CJ1603" s="20"/>
      <c r="CK1603" s="20"/>
      <c r="CL1603" s="20"/>
    </row>
    <row r="1604" spans="2:90" x14ac:dyDescent="0.4">
      <c r="B1604" s="141" t="s">
        <v>238</v>
      </c>
      <c r="D1604" t="s">
        <v>496</v>
      </c>
      <c r="E1604" s="8" t="str">
        <f t="shared" si="1885"/>
        <v>1604 WCINV-SSV</v>
      </c>
      <c r="G1604" t="str">
        <f>E1604</f>
        <v>1604 WCINV-SSV</v>
      </c>
      <c r="H1604" s="12"/>
      <c r="I1604" s="60"/>
      <c r="J1604" s="60"/>
      <c r="K1604" s="17">
        <v>30</v>
      </c>
      <c r="L1604" s="17">
        <v>30</v>
      </c>
      <c r="M1604" s="17">
        <v>30</v>
      </c>
      <c r="N1604" s="17">
        <v>30</v>
      </c>
      <c r="O1604" s="17">
        <v>30</v>
      </c>
      <c r="P1604" s="17">
        <v>30</v>
      </c>
      <c r="R1604" s="15"/>
      <c r="S1604" s="15" cm="1">
        <f t="array" ref="S1604">INDEX($K:$P,ROW(),MATCH(S$3,$K$2:$P$2,0))</f>
        <v>30</v>
      </c>
      <c r="T1604" s="15" cm="1">
        <f t="array" ref="T1604">INDEX($K:$P,ROW(),MATCH(T$3,$K$2:$P$2,0))</f>
        <v>30</v>
      </c>
      <c r="U1604" s="15" cm="1">
        <f t="array" ref="U1604">INDEX($K:$P,ROW(),MATCH(U$3,$K$2:$P$2,0))</f>
        <v>30</v>
      </c>
      <c r="V1604" s="15" cm="1">
        <f t="array" ref="V1604">INDEX($K:$P,ROW(),MATCH(V$3,$K$2:$P$2,0))</f>
        <v>30</v>
      </c>
      <c r="W1604" s="15" cm="1">
        <f t="array" ref="W1604">INDEX($K:$P,ROW(),MATCH(W$3,$K$2:$P$2,0))</f>
        <v>30</v>
      </c>
      <c r="X1604" s="15" cm="1">
        <f t="array" ref="X1604">INDEX($K:$P,ROW(),MATCH(X$3,$K$2:$P$2,0))</f>
        <v>30</v>
      </c>
      <c r="Y1604" s="15" cm="1">
        <f t="array" ref="Y1604">INDEX($K:$P,ROW(),MATCH(Y$3,$K$2:$P$2,0))</f>
        <v>30</v>
      </c>
      <c r="Z1604" s="15" cm="1">
        <f t="array" ref="Z1604">INDEX($K:$P,ROW(),MATCH(Z$3,$K$2:$P$2,0))</f>
        <v>30</v>
      </c>
      <c r="AA1604" s="15" cm="1">
        <f t="array" ref="AA1604">INDEX($K:$P,ROW(),MATCH(AA$3,$K$2:$P$2,0))</f>
        <v>30</v>
      </c>
      <c r="AB1604" s="15" cm="1">
        <f t="array" ref="AB1604">INDEX($K:$P,ROW(),MATCH(AB$3,$K$2:$P$2,0))</f>
        <v>30</v>
      </c>
      <c r="AC1604" s="15" cm="1">
        <f t="array" ref="AC1604">INDEX($K:$P,ROW(),MATCH(AC$3,$K$2:$P$2,0))</f>
        <v>30</v>
      </c>
      <c r="AD1604" s="15" cm="1">
        <f t="array" ref="AD1604">INDEX($K:$P,ROW(),MATCH(AD$3,$K$2:$P$2,0))</f>
        <v>30</v>
      </c>
      <c r="AE1604" s="15" cm="1">
        <f t="array" ref="AE1604">INDEX($K:$P,ROW(),MATCH(AE$3,$K$2:$P$2,0))</f>
        <v>30</v>
      </c>
      <c r="AF1604" s="15" cm="1">
        <f t="array" ref="AF1604">INDEX($K:$P,ROW(),MATCH(AF$3,$K$2:$P$2,0))</f>
        <v>30</v>
      </c>
      <c r="AG1604" s="15" cm="1">
        <f t="array" ref="AG1604">INDEX($K:$P,ROW(),MATCH(AG$3,$K$2:$P$2,0))</f>
        <v>30</v>
      </c>
      <c r="AH1604" s="15" cm="1">
        <f t="array" ref="AH1604">INDEX($K:$P,ROW(),MATCH(AH$3,$K$2:$P$2,0))</f>
        <v>30</v>
      </c>
      <c r="AI1604" s="15" cm="1">
        <f t="array" ref="AI1604">INDEX($K:$P,ROW(),MATCH(AI$3,$K$2:$P$2,0))</f>
        <v>30</v>
      </c>
      <c r="AJ1604" s="15" cm="1">
        <f t="array" ref="AJ1604">INDEX($K:$P,ROW(),MATCH(AJ$3,$K$2:$P$2,0))</f>
        <v>30</v>
      </c>
      <c r="AK1604" s="15" cm="1">
        <f t="array" ref="AK1604">INDEX($K:$P,ROW(),MATCH(AK$3,$K$2:$P$2,0))</f>
        <v>30</v>
      </c>
      <c r="AL1604" s="15" cm="1">
        <f t="array" ref="AL1604">INDEX($K:$P,ROW(),MATCH(AL$3,$K$2:$P$2,0))</f>
        <v>30</v>
      </c>
      <c r="AM1604" s="15" cm="1">
        <f t="array" ref="AM1604">INDEX($K:$P,ROW(),MATCH(AM$3,$K$2:$P$2,0))</f>
        <v>30</v>
      </c>
      <c r="AN1604" s="15" cm="1">
        <f t="array" ref="AN1604">INDEX($K:$P,ROW(),MATCH(AN$3,$K$2:$P$2,0))</f>
        <v>30</v>
      </c>
      <c r="AO1604" s="15" cm="1">
        <f t="array" ref="AO1604">INDEX($K:$P,ROW(),MATCH(AO$3,$K$2:$P$2,0))</f>
        <v>30</v>
      </c>
      <c r="AP1604" s="15" cm="1">
        <f t="array" ref="AP1604">INDEX($K:$P,ROW(),MATCH(AP$3,$K$2:$P$2,0))</f>
        <v>30</v>
      </c>
      <c r="AQ1604" s="15" cm="1">
        <f t="array" ref="AQ1604">INDEX($K:$P,ROW(),MATCH(AQ$3,$K$2:$P$2,0))</f>
        <v>30</v>
      </c>
      <c r="AR1604" s="15" cm="1">
        <f t="array" ref="AR1604">INDEX($K:$P,ROW(),MATCH(AR$3,$K$2:$P$2,0))</f>
        <v>30</v>
      </c>
      <c r="AS1604" s="15" cm="1">
        <f t="array" ref="AS1604">INDEX($K:$P,ROW(),MATCH(AS$3,$K$2:$P$2,0))</f>
        <v>30</v>
      </c>
      <c r="AT1604" s="15" cm="1">
        <f t="array" ref="AT1604">INDEX($K:$P,ROW(),MATCH(AT$3,$K$2:$P$2,0))</f>
        <v>30</v>
      </c>
      <c r="AU1604" s="15" cm="1">
        <f t="array" ref="AU1604">INDEX($K:$P,ROW(),MATCH(AU$3,$K$2:$P$2,0))</f>
        <v>30</v>
      </c>
      <c r="AV1604" s="15" cm="1">
        <f t="array" ref="AV1604">INDEX($K:$P,ROW(),MATCH(AV$3,$K$2:$P$2,0))</f>
        <v>30</v>
      </c>
      <c r="AW1604" s="15" cm="1">
        <f t="array" ref="AW1604">INDEX($K:$P,ROW(),MATCH(AW$3,$K$2:$P$2,0))</f>
        <v>30</v>
      </c>
      <c r="AX1604" s="15" cm="1">
        <f t="array" ref="AX1604">INDEX($K:$P,ROW(),MATCH(AX$3,$K$2:$P$2,0))</f>
        <v>30</v>
      </c>
      <c r="AY1604" s="15" cm="1">
        <f t="array" ref="AY1604">INDEX($K:$P,ROW(),MATCH(AY$3,$K$2:$P$2,0))</f>
        <v>30</v>
      </c>
      <c r="AZ1604" s="15" cm="1">
        <f t="array" ref="AZ1604">INDEX($K:$P,ROW(),MATCH(AZ$3,$K$2:$P$2,0))</f>
        <v>30</v>
      </c>
      <c r="BA1604" s="15" cm="1">
        <f t="array" ref="BA1604">INDEX($K:$P,ROW(),MATCH(BA$3,$K$2:$P$2,0))</f>
        <v>30</v>
      </c>
      <c r="BB1604" s="15" cm="1">
        <f t="array" ref="BB1604">INDEX($K:$P,ROW(),MATCH(BB$3,$K$2:$P$2,0))</f>
        <v>30</v>
      </c>
      <c r="BC1604" s="15" cm="1">
        <f t="array" ref="BC1604">INDEX($K:$P,ROW(),MATCH(BC$3,$K$2:$P$2,0))</f>
        <v>30</v>
      </c>
      <c r="BD1604" s="15" cm="1">
        <f t="array" ref="BD1604">INDEX($K:$P,ROW(),MATCH(BD$3,$K$2:$P$2,0))</f>
        <v>30</v>
      </c>
      <c r="BE1604" s="15" cm="1">
        <f t="array" ref="BE1604">INDEX($K:$P,ROW(),MATCH(BE$3,$K$2:$P$2,0))</f>
        <v>30</v>
      </c>
      <c r="BF1604" s="15" cm="1">
        <f t="array" ref="BF1604">INDEX($K:$P,ROW(),MATCH(BF$3,$K$2:$P$2,0))</f>
        <v>30</v>
      </c>
      <c r="BG1604" s="15" cm="1">
        <f t="array" ref="BG1604">INDEX($K:$P,ROW(),MATCH(BG$3,$K$2:$P$2,0))</f>
        <v>30</v>
      </c>
      <c r="BH1604" s="15" cm="1">
        <f t="array" ref="BH1604">INDEX($K:$P,ROW(),MATCH(BH$3,$K$2:$P$2,0))</f>
        <v>30</v>
      </c>
      <c r="BI1604" s="15" cm="1">
        <f t="array" ref="BI1604">INDEX($K:$P,ROW(),MATCH(BI$3,$K$2:$P$2,0))</f>
        <v>30</v>
      </c>
      <c r="BJ1604" s="15" cm="1">
        <f t="array" ref="BJ1604">INDEX($K:$P,ROW(),MATCH(BJ$3,$K$2:$P$2,0))</f>
        <v>30</v>
      </c>
      <c r="BK1604" s="15" cm="1">
        <f t="array" ref="BK1604">INDEX($K:$P,ROW(),MATCH(BK$3,$K$2:$P$2,0))</f>
        <v>30</v>
      </c>
      <c r="BL1604" s="15" cm="1">
        <f t="array" ref="BL1604">INDEX($K:$P,ROW(),MATCH(BL$3,$K$2:$P$2,0))</f>
        <v>30</v>
      </c>
      <c r="BM1604" s="15" cm="1">
        <f t="array" ref="BM1604">INDEX($K:$P,ROW(),MATCH(BM$3,$K$2:$P$2,0))</f>
        <v>30</v>
      </c>
      <c r="BN1604" s="15" cm="1">
        <f t="array" ref="BN1604">INDEX($K:$P,ROW(),MATCH(BN$3,$K$2:$P$2,0))</f>
        <v>30</v>
      </c>
      <c r="BO1604" s="15" cm="1">
        <f t="array" ref="BO1604">INDEX($K:$P,ROW(),MATCH(BO$3,$K$2:$P$2,0))</f>
        <v>30</v>
      </c>
      <c r="BP1604" s="15" cm="1">
        <f t="array" ref="BP1604">INDEX($K:$P,ROW(),MATCH(BP$3,$K$2:$P$2,0))</f>
        <v>30</v>
      </c>
      <c r="BQ1604" s="15" cm="1">
        <f t="array" ref="BQ1604">INDEX($K:$P,ROW(),MATCH(BQ$3,$K$2:$P$2,0))</f>
        <v>30</v>
      </c>
      <c r="BR1604" s="15" cm="1">
        <f t="array" ref="BR1604">INDEX($K:$P,ROW(),MATCH(BR$3,$K$2:$P$2,0))</f>
        <v>30</v>
      </c>
      <c r="BS1604" s="15" cm="1">
        <f t="array" ref="BS1604">INDEX($K:$P,ROW(),MATCH(BS$3,$K$2:$P$2,0))</f>
        <v>30</v>
      </c>
      <c r="BT1604" s="15" cm="1">
        <f t="array" ref="BT1604">INDEX($K:$P,ROW(),MATCH(BT$3,$K$2:$P$2,0))</f>
        <v>30</v>
      </c>
      <c r="BU1604" s="15" cm="1">
        <f t="array" ref="BU1604">INDEX($K:$P,ROW(),MATCH(BU$3,$K$2:$P$2,0))</f>
        <v>30</v>
      </c>
      <c r="BV1604" s="15" cm="1">
        <f t="array" ref="BV1604">INDEX($K:$P,ROW(),MATCH(BV$3,$K$2:$P$2,0))</f>
        <v>30</v>
      </c>
      <c r="BW1604" s="15" cm="1">
        <f t="array" ref="BW1604">INDEX($K:$P,ROW(),MATCH(BW$3,$K$2:$P$2,0))</f>
        <v>30</v>
      </c>
      <c r="BX1604" s="15" cm="1">
        <f t="array" ref="BX1604">INDEX($K:$P,ROW(),MATCH(BX$3,$K$2:$P$2,0))</f>
        <v>30</v>
      </c>
      <c r="BY1604" s="15" cm="1">
        <f t="array" ref="BY1604">INDEX($K:$P,ROW(),MATCH(BY$3,$K$2:$P$2,0))</f>
        <v>30</v>
      </c>
      <c r="BZ1604" s="15" cm="1">
        <f t="array" ref="BZ1604">INDEX($K:$P,ROW(),MATCH(BZ$3,$K$2:$P$2,0))</f>
        <v>30</v>
      </c>
      <c r="CA1604" s="15" cm="1">
        <f t="array" ref="CA1604">INDEX($K:$P,ROW(),MATCH(CA$3,$K$2:$P$2,0))</f>
        <v>30</v>
      </c>
      <c r="CB1604" s="15" cm="1">
        <f t="array" ref="CB1604">INDEX($K:$P,ROW(),MATCH(CB$3,$K$2:$P$2,0))</f>
        <v>30</v>
      </c>
      <c r="CC1604" s="15" cm="1">
        <f t="array" ref="CC1604">INDEX($K:$P,ROW(),MATCH(CC$3,$K$2:$P$2,0))</f>
        <v>30</v>
      </c>
      <c r="CD1604" s="15" cm="1">
        <f t="array" ref="CD1604">INDEX($K:$P,ROW(),MATCH(CD$3,$K$2:$P$2,0))</f>
        <v>30</v>
      </c>
      <c r="CE1604" s="15" cm="1">
        <f t="array" ref="CE1604">INDEX($K:$P,ROW(),MATCH(CE$3,$K$2:$P$2,0))</f>
        <v>30</v>
      </c>
      <c r="CF1604" s="15" cm="1">
        <f t="array" ref="CF1604">INDEX($K:$P,ROW(),MATCH(CF$3,$K$2:$P$2,0))</f>
        <v>30</v>
      </c>
      <c r="CG1604" s="15" cm="1">
        <f t="array" ref="CG1604">INDEX($K:$P,ROW(),MATCH(CG$3,$K$2:$P$2,0))</f>
        <v>30</v>
      </c>
      <c r="CH1604" s="15" cm="1">
        <f t="array" ref="CH1604">INDEX($K:$P,ROW(),MATCH(CH$3,$K$2:$P$2,0))</f>
        <v>30</v>
      </c>
      <c r="CI1604" s="15" cm="1">
        <f t="array" ref="CI1604">INDEX($K:$P,ROW(),MATCH(CI$3,$K$2:$P$2,0))</f>
        <v>30</v>
      </c>
      <c r="CJ1604" s="15" cm="1">
        <f t="array" ref="CJ1604">INDEX($K:$P,ROW(),MATCH(CJ$3,$K$2:$P$2,0))</f>
        <v>30</v>
      </c>
      <c r="CK1604" s="15" cm="1">
        <f t="array" ref="CK1604">INDEX($K:$P,ROW(),MATCH(CK$3,$K$2:$P$2,0))</f>
        <v>30</v>
      </c>
      <c r="CL1604" s="15" cm="1">
        <f t="array" ref="CL1604">INDEX($K:$P,ROW(),MATCH(CL$3,$K$2:$P$2,0))</f>
        <v>30</v>
      </c>
    </row>
    <row r="1605" spans="2:90" x14ac:dyDescent="0.4">
      <c r="B1605" s="123" t="str">
        <f>"Inventory - "&amp;B1598</f>
        <v>Inventory - (Secondary label)</v>
      </c>
      <c r="C1605" t="s">
        <v>224</v>
      </c>
      <c r="D1605" t="s">
        <v>496</v>
      </c>
      <c r="E1605" s="8" t="str">
        <f t="shared" si="1885"/>
        <v>1605 WCINV-SSV</v>
      </c>
      <c r="H1605" s="27"/>
      <c r="I1605" s="78"/>
      <c r="J1605" s="78"/>
      <c r="K1605" s="33">
        <f t="shared" ref="K1605:P1605" ca="1" si="1886">SUMIF($4:$4,K$2,1605:1605)</f>
        <v>1000</v>
      </c>
      <c r="L1605" s="33">
        <f t="shared" ca="1" si="1886"/>
        <v>1000</v>
      </c>
      <c r="M1605" s="33">
        <f t="shared" ca="1" si="1886"/>
        <v>1000</v>
      </c>
      <c r="N1605" s="33">
        <f t="shared" ca="1" si="1886"/>
        <v>1000</v>
      </c>
      <c r="O1605" s="33">
        <f t="shared" ca="1" si="1886"/>
        <v>1000</v>
      </c>
      <c r="P1605" s="33">
        <f t="shared" ca="1" si="1886"/>
        <v>1000</v>
      </c>
      <c r="R1605" s="33"/>
      <c r="S1605" s="115" cm="1">
        <f t="array" aca="1" ref="S1605" ca="1">-MIN(S1604/30*INDIRECT(S1600),R1605-INDIRECT(S1600))</f>
        <v>1000</v>
      </c>
      <c r="T1605" s="115" cm="1">
        <f t="array" aca="1" ref="T1605" ca="1">-MIN(T1604/30*INDIRECT(T1600),S1605-INDIRECT(T1600))</f>
        <v>1000</v>
      </c>
      <c r="U1605" s="115" cm="1">
        <f t="array" aca="1" ref="U1605" ca="1">-MIN(U1604/30*INDIRECT(U1600),T1605-INDIRECT(U1600))</f>
        <v>1000</v>
      </c>
      <c r="V1605" s="115" cm="1">
        <f t="array" aca="1" ref="V1605" ca="1">-MIN(V1604/30*INDIRECT(V1600),U1605-INDIRECT(V1600))</f>
        <v>1000</v>
      </c>
      <c r="W1605" s="115" cm="1">
        <f t="array" aca="1" ref="W1605" ca="1">-MIN(W1604/30*INDIRECT(W1600),V1605-INDIRECT(W1600))</f>
        <v>1000</v>
      </c>
      <c r="X1605" s="115" cm="1">
        <f t="array" aca="1" ref="X1605" ca="1">-MIN(X1604/30*INDIRECT(X1600),W1605-INDIRECT(X1600))</f>
        <v>1000</v>
      </c>
      <c r="Y1605" s="115" cm="1">
        <f t="array" aca="1" ref="Y1605" ca="1">-MIN(Y1604/30*INDIRECT(Y1600),X1605-INDIRECT(Y1600))</f>
        <v>1000</v>
      </c>
      <c r="Z1605" s="115" cm="1">
        <f t="array" aca="1" ref="Z1605" ca="1">-MIN(Z1604/30*INDIRECT(Z1600),Y1605-INDIRECT(Z1600))</f>
        <v>1000</v>
      </c>
      <c r="AA1605" s="115" cm="1">
        <f t="array" aca="1" ref="AA1605" ca="1">-MIN(AA1604/30*INDIRECT(AA1600),Z1605-INDIRECT(AA1600))</f>
        <v>1000</v>
      </c>
      <c r="AB1605" s="115" cm="1">
        <f t="array" aca="1" ref="AB1605" ca="1">-MIN(AB1604/30*INDIRECT(AB1600),AA1605-INDIRECT(AB1600))</f>
        <v>1000</v>
      </c>
      <c r="AC1605" s="115" cm="1">
        <f t="array" aca="1" ref="AC1605" ca="1">-MIN(AC1604/30*INDIRECT(AC1600),AB1605-INDIRECT(AC1600))</f>
        <v>1000</v>
      </c>
      <c r="AD1605" s="115" cm="1">
        <f t="array" aca="1" ref="AD1605" ca="1">-MIN(AD1604/30*INDIRECT(AD1600),AC1605-INDIRECT(AD1600))</f>
        <v>1000</v>
      </c>
      <c r="AE1605" s="115" cm="1">
        <f t="array" aca="1" ref="AE1605" ca="1">-MIN(AE1604/30*INDIRECT(AE1600),AD1605-INDIRECT(AE1600))</f>
        <v>1000</v>
      </c>
      <c r="AF1605" s="115" cm="1">
        <f t="array" aca="1" ref="AF1605" ca="1">-MIN(AF1604/30*INDIRECT(AF1600),AE1605-INDIRECT(AF1600))</f>
        <v>1000</v>
      </c>
      <c r="AG1605" s="115" cm="1">
        <f t="array" aca="1" ref="AG1605" ca="1">-MIN(AG1604/30*INDIRECT(AG1600),AF1605-INDIRECT(AG1600))</f>
        <v>1000</v>
      </c>
      <c r="AH1605" s="115" cm="1">
        <f t="array" aca="1" ref="AH1605" ca="1">-MIN(AH1604/30*INDIRECT(AH1600),AG1605-INDIRECT(AH1600))</f>
        <v>1000</v>
      </c>
      <c r="AI1605" s="115" cm="1">
        <f t="array" aca="1" ref="AI1605" ca="1">-MIN(AI1604/30*INDIRECT(AI1600),AH1605-INDIRECT(AI1600))</f>
        <v>1000</v>
      </c>
      <c r="AJ1605" s="115" cm="1">
        <f t="array" aca="1" ref="AJ1605" ca="1">-MIN(AJ1604/30*INDIRECT(AJ1600),AI1605-INDIRECT(AJ1600))</f>
        <v>1000</v>
      </c>
      <c r="AK1605" s="115" cm="1">
        <f t="array" aca="1" ref="AK1605" ca="1">-MIN(AK1604/30*INDIRECT(AK1600),AJ1605-INDIRECT(AK1600))</f>
        <v>1000</v>
      </c>
      <c r="AL1605" s="115" cm="1">
        <f t="array" aca="1" ref="AL1605" ca="1">-MIN(AL1604/30*INDIRECT(AL1600),AK1605-INDIRECT(AL1600))</f>
        <v>1000</v>
      </c>
      <c r="AM1605" s="115" cm="1">
        <f t="array" aca="1" ref="AM1605" ca="1">-MIN(AM1604/30*INDIRECT(AM1600),AL1605-INDIRECT(AM1600))</f>
        <v>1000</v>
      </c>
      <c r="AN1605" s="115" cm="1">
        <f t="array" aca="1" ref="AN1605" ca="1">-MIN(AN1604/30*INDIRECT(AN1600),AM1605-INDIRECT(AN1600))</f>
        <v>1000</v>
      </c>
      <c r="AO1605" s="115" cm="1">
        <f t="array" aca="1" ref="AO1605" ca="1">-MIN(AO1604/30*INDIRECT(AO1600),AN1605-INDIRECT(AO1600))</f>
        <v>1000</v>
      </c>
      <c r="AP1605" s="115" cm="1">
        <f t="array" aca="1" ref="AP1605" ca="1">-MIN(AP1604/30*INDIRECT(AP1600),AO1605-INDIRECT(AP1600))</f>
        <v>1000</v>
      </c>
      <c r="AQ1605" s="115" cm="1">
        <f t="array" aca="1" ref="AQ1605" ca="1">-MIN(AQ1604/30*INDIRECT(AQ1600),AP1605-INDIRECT(AQ1600))</f>
        <v>1000</v>
      </c>
      <c r="AR1605" s="115" cm="1">
        <f t="array" aca="1" ref="AR1605" ca="1">-MIN(AR1604/30*INDIRECT(AR1600),AQ1605-INDIRECT(AR1600))</f>
        <v>1000</v>
      </c>
      <c r="AS1605" s="115" cm="1">
        <f t="array" aca="1" ref="AS1605" ca="1">-MIN(AS1604/30*INDIRECT(AS1600),AR1605-INDIRECT(AS1600))</f>
        <v>1000</v>
      </c>
      <c r="AT1605" s="115" cm="1">
        <f t="array" aca="1" ref="AT1605" ca="1">-MIN(AT1604/30*INDIRECT(AT1600),AS1605-INDIRECT(AT1600))</f>
        <v>1000</v>
      </c>
      <c r="AU1605" s="115" cm="1">
        <f t="array" aca="1" ref="AU1605" ca="1">-MIN(AU1604/30*INDIRECT(AU1600),AT1605-INDIRECT(AU1600))</f>
        <v>1000</v>
      </c>
      <c r="AV1605" s="115" cm="1">
        <f t="array" aca="1" ref="AV1605" ca="1">-MIN(AV1604/30*INDIRECT(AV1600),AU1605-INDIRECT(AV1600))</f>
        <v>1000</v>
      </c>
      <c r="AW1605" s="115" cm="1">
        <f t="array" aca="1" ref="AW1605" ca="1">-MIN(AW1604/30*INDIRECT(AW1600),AV1605-INDIRECT(AW1600))</f>
        <v>1000</v>
      </c>
      <c r="AX1605" s="115" cm="1">
        <f t="array" aca="1" ref="AX1605" ca="1">-MIN(AX1604/30*INDIRECT(AX1600),AW1605-INDIRECT(AX1600))</f>
        <v>1000</v>
      </c>
      <c r="AY1605" s="115" cm="1">
        <f t="array" aca="1" ref="AY1605" ca="1">-MIN(AY1604/30*INDIRECT(AY1600),AX1605-INDIRECT(AY1600))</f>
        <v>1000</v>
      </c>
      <c r="AZ1605" s="115" cm="1">
        <f t="array" aca="1" ref="AZ1605" ca="1">-MIN(AZ1604/30*INDIRECT(AZ1600),AY1605-INDIRECT(AZ1600))</f>
        <v>1000</v>
      </c>
      <c r="BA1605" s="115" cm="1">
        <f t="array" aca="1" ref="BA1605" ca="1">-MIN(BA1604/30*INDIRECT(BA1600),AZ1605-INDIRECT(BA1600))</f>
        <v>1000</v>
      </c>
      <c r="BB1605" s="115" cm="1">
        <f t="array" aca="1" ref="BB1605" ca="1">-MIN(BB1604/30*INDIRECT(BB1600),BA1605-INDIRECT(BB1600))</f>
        <v>1000</v>
      </c>
      <c r="BC1605" s="115" cm="1">
        <f t="array" aca="1" ref="BC1605" ca="1">-MIN(BC1604/30*INDIRECT(BC1600),BB1605-INDIRECT(BC1600))</f>
        <v>1000</v>
      </c>
      <c r="BD1605" s="115" cm="1">
        <f t="array" aca="1" ref="BD1605" ca="1">-MIN(BD1604/30*INDIRECT(BD1600),BC1605-INDIRECT(BD1600))</f>
        <v>1000</v>
      </c>
      <c r="BE1605" s="115" cm="1">
        <f t="array" aca="1" ref="BE1605" ca="1">-MIN(BE1604/30*INDIRECT(BE1600),BD1605-INDIRECT(BE1600))</f>
        <v>1000</v>
      </c>
      <c r="BF1605" s="115" cm="1">
        <f t="array" aca="1" ref="BF1605" ca="1">-MIN(BF1604/30*INDIRECT(BF1600),BE1605-INDIRECT(BF1600))</f>
        <v>1000</v>
      </c>
      <c r="BG1605" s="115" cm="1">
        <f t="array" aca="1" ref="BG1605" ca="1">-MIN(BG1604/30*INDIRECT(BG1600),BF1605-INDIRECT(BG1600))</f>
        <v>1000</v>
      </c>
      <c r="BH1605" s="115" cm="1">
        <f t="array" aca="1" ref="BH1605" ca="1">-MIN(BH1604/30*INDIRECT(BH1600),BG1605-INDIRECT(BH1600))</f>
        <v>1000</v>
      </c>
      <c r="BI1605" s="115" cm="1">
        <f t="array" aca="1" ref="BI1605" ca="1">-MIN(BI1604/30*INDIRECT(BI1600),BH1605-INDIRECT(BI1600))</f>
        <v>1000</v>
      </c>
      <c r="BJ1605" s="115" cm="1">
        <f t="array" aca="1" ref="BJ1605" ca="1">-MIN(BJ1604/30*INDIRECT(BJ1600),BI1605-INDIRECT(BJ1600))</f>
        <v>1000</v>
      </c>
      <c r="BK1605" s="115" cm="1">
        <f t="array" aca="1" ref="BK1605" ca="1">-MIN(BK1604/30*INDIRECT(BK1600),BJ1605-INDIRECT(BK1600))</f>
        <v>1000</v>
      </c>
      <c r="BL1605" s="115" cm="1">
        <f t="array" aca="1" ref="BL1605" ca="1">-MIN(BL1604/30*INDIRECT(BL1600),BK1605-INDIRECT(BL1600))</f>
        <v>1000</v>
      </c>
      <c r="BM1605" s="115" cm="1">
        <f t="array" aca="1" ref="BM1605" ca="1">-MIN(BM1604/30*INDIRECT(BM1600),BL1605-INDIRECT(BM1600))</f>
        <v>1000</v>
      </c>
      <c r="BN1605" s="115" cm="1">
        <f t="array" aca="1" ref="BN1605" ca="1">-MIN(BN1604/30*INDIRECT(BN1600),BM1605-INDIRECT(BN1600))</f>
        <v>1000</v>
      </c>
      <c r="BO1605" s="115" cm="1">
        <f t="array" aca="1" ref="BO1605" ca="1">-MIN(BO1604/30*INDIRECT(BO1600),BN1605-INDIRECT(BO1600))</f>
        <v>1000</v>
      </c>
      <c r="BP1605" s="115" cm="1">
        <f t="array" aca="1" ref="BP1605" ca="1">-MIN(BP1604/30*INDIRECT(BP1600),BO1605-INDIRECT(BP1600))</f>
        <v>1000</v>
      </c>
      <c r="BQ1605" s="115" cm="1">
        <f t="array" aca="1" ref="BQ1605" ca="1">-MIN(BQ1604/30*INDIRECT(BQ1600),BP1605-INDIRECT(BQ1600))</f>
        <v>1000</v>
      </c>
      <c r="BR1605" s="115" cm="1">
        <f t="array" aca="1" ref="BR1605" ca="1">-MIN(BR1604/30*INDIRECT(BR1600),BQ1605-INDIRECT(BR1600))</f>
        <v>1000</v>
      </c>
      <c r="BS1605" s="115" cm="1">
        <f t="array" aca="1" ref="BS1605" ca="1">-MIN(BS1604/30*INDIRECT(BS1600),BR1605-INDIRECT(BS1600))</f>
        <v>1000</v>
      </c>
      <c r="BT1605" s="115" cm="1">
        <f t="array" aca="1" ref="BT1605" ca="1">-MIN(BT1604/30*INDIRECT(BT1600),BS1605-INDIRECT(BT1600))</f>
        <v>1000</v>
      </c>
      <c r="BU1605" s="115" cm="1">
        <f t="array" aca="1" ref="BU1605" ca="1">-MIN(BU1604/30*INDIRECT(BU1600),BT1605-INDIRECT(BU1600))</f>
        <v>1000</v>
      </c>
      <c r="BV1605" s="115" cm="1">
        <f t="array" aca="1" ref="BV1605" ca="1">-MIN(BV1604/30*INDIRECT(BV1600),BU1605-INDIRECT(BV1600))</f>
        <v>1000</v>
      </c>
      <c r="BW1605" s="115" cm="1">
        <f t="array" aca="1" ref="BW1605" ca="1">-MIN(BW1604/30*INDIRECT(BW1600),BV1605-INDIRECT(BW1600))</f>
        <v>1000</v>
      </c>
      <c r="BX1605" s="115" cm="1">
        <f t="array" aca="1" ref="BX1605" ca="1">-MIN(BX1604/30*INDIRECT(BX1600),BW1605-INDIRECT(BX1600))</f>
        <v>1000</v>
      </c>
      <c r="BY1605" s="115" cm="1">
        <f t="array" aca="1" ref="BY1605" ca="1">-MIN(BY1604/30*INDIRECT(BY1600),BX1605-INDIRECT(BY1600))</f>
        <v>1000</v>
      </c>
      <c r="BZ1605" s="115" cm="1">
        <f t="array" aca="1" ref="BZ1605" ca="1">-MIN(BZ1604/30*INDIRECT(BZ1600),BY1605-INDIRECT(BZ1600))</f>
        <v>1000</v>
      </c>
      <c r="CA1605" s="115" cm="1">
        <f t="array" aca="1" ref="CA1605" ca="1">-MIN(CA1604/30*INDIRECT(CA1600),BZ1605-INDIRECT(CA1600))</f>
        <v>1000</v>
      </c>
      <c r="CB1605" s="115" cm="1">
        <f t="array" aca="1" ref="CB1605" ca="1">-MIN(CB1604/30*INDIRECT(CB1600),CA1605-INDIRECT(CB1600))</f>
        <v>1000</v>
      </c>
      <c r="CC1605" s="115" cm="1">
        <f t="array" aca="1" ref="CC1605" ca="1">-MIN(CC1604/30*INDIRECT(CC1600),CB1605-INDIRECT(CC1600))</f>
        <v>1000</v>
      </c>
      <c r="CD1605" s="115" cm="1">
        <f t="array" aca="1" ref="CD1605" ca="1">-MIN(CD1604/30*INDIRECT(CD1600),CC1605-INDIRECT(CD1600))</f>
        <v>1000</v>
      </c>
      <c r="CE1605" s="115" cm="1">
        <f t="array" aca="1" ref="CE1605" ca="1">-MIN(CE1604/30*INDIRECT(CE1600),CD1605-INDIRECT(CE1600))</f>
        <v>1000</v>
      </c>
      <c r="CF1605" s="115" cm="1">
        <f t="array" aca="1" ref="CF1605" ca="1">-MIN(CF1604/30*INDIRECT(CF1600),CE1605-INDIRECT(CF1600))</f>
        <v>1000</v>
      </c>
      <c r="CG1605" s="115" cm="1">
        <f t="array" aca="1" ref="CG1605" ca="1">-MIN(CG1604/30*INDIRECT(CG1600),CF1605-INDIRECT(CG1600))</f>
        <v>1000</v>
      </c>
      <c r="CH1605" s="115" cm="1">
        <f t="array" aca="1" ref="CH1605" ca="1">-MIN(CH1604/30*INDIRECT(CH1600),CG1605-INDIRECT(CH1600))</f>
        <v>1000</v>
      </c>
      <c r="CI1605" s="115" cm="1">
        <f t="array" aca="1" ref="CI1605" ca="1">-MIN(CI1604/30*INDIRECT(CI1600),CH1605-INDIRECT(CI1600))</f>
        <v>1000</v>
      </c>
      <c r="CJ1605" s="115" cm="1">
        <f t="array" aca="1" ref="CJ1605" ca="1">-MIN(CJ1604/30*INDIRECT(CJ1600),CI1605-INDIRECT(CJ1600))</f>
        <v>1000</v>
      </c>
      <c r="CK1605" s="115" cm="1">
        <f t="array" aca="1" ref="CK1605" ca="1">-MIN(CK1604/30*INDIRECT(CK1600),CJ1605-INDIRECT(CK1600))</f>
        <v>1000</v>
      </c>
      <c r="CL1605" s="115" cm="1">
        <f t="array" aca="1" ref="CL1605" ca="1">-MIN(CL1604/30*INDIRECT(CL1600),CK1605-INDIRECT(CL1600))</f>
        <v>1000</v>
      </c>
    </row>
    <row r="1606" spans="2:90" x14ac:dyDescent="0.4">
      <c r="B1606" s="9"/>
      <c r="D1606" t="s">
        <v>496</v>
      </c>
      <c r="E1606" s="8" t="str">
        <f t="shared" ref="E1606:E1616" si="1887">ROW()&amp;" "&amp;D1606</f>
        <v>1606 WCINV-SSV</v>
      </c>
      <c r="G1606" t="s">
        <v>244</v>
      </c>
      <c r="H1606" s="27"/>
      <c r="I1606" s="78"/>
      <c r="J1606" s="78"/>
      <c r="K1606" s="33"/>
      <c r="L1606" s="33"/>
      <c r="M1606" s="33"/>
      <c r="N1606" s="33"/>
      <c r="O1606" s="33"/>
      <c r="P1606" s="33"/>
      <c r="R1606" s="33"/>
      <c r="S1606" s="33"/>
      <c r="T1606" s="33"/>
      <c r="U1606" s="33"/>
      <c r="V1606" s="33"/>
      <c r="W1606" s="33"/>
      <c r="X1606" s="33"/>
      <c r="Y1606" s="33"/>
      <c r="Z1606" s="33"/>
      <c r="AA1606" s="33"/>
      <c r="AB1606" s="33"/>
      <c r="AC1606" s="33"/>
      <c r="AD1606" s="33"/>
      <c r="AE1606" s="33"/>
      <c r="AF1606" s="33"/>
      <c r="AG1606" s="33"/>
      <c r="AH1606" s="33"/>
      <c r="AI1606" s="33"/>
      <c r="AJ1606" s="33"/>
      <c r="AK1606" s="33"/>
      <c r="AL1606" s="33"/>
      <c r="AM1606" s="33"/>
      <c r="AN1606" s="33"/>
      <c r="AO1606" s="33"/>
      <c r="AP1606" s="33"/>
      <c r="AQ1606" s="33"/>
      <c r="AR1606" s="33"/>
      <c r="AS1606" s="33"/>
      <c r="AT1606" s="33"/>
      <c r="AU1606" s="33"/>
      <c r="AV1606" s="33"/>
      <c r="AW1606" s="33"/>
      <c r="AX1606" s="33"/>
      <c r="AY1606" s="33"/>
      <c r="AZ1606" s="33"/>
      <c r="BA1606" s="33"/>
      <c r="BB1606" s="33"/>
      <c r="BC1606" s="33"/>
      <c r="BD1606" s="33"/>
      <c r="BE1606" s="33"/>
      <c r="BF1606" s="33"/>
      <c r="BG1606" s="33"/>
      <c r="BH1606" s="33"/>
      <c r="BI1606" s="33"/>
      <c r="BJ1606" s="33"/>
      <c r="BK1606" s="33"/>
      <c r="BL1606" s="33"/>
      <c r="BM1606" s="33"/>
      <c r="BN1606" s="33"/>
      <c r="BO1606" s="33"/>
      <c r="BP1606" s="33"/>
      <c r="BQ1606" s="33"/>
      <c r="BR1606" s="33"/>
      <c r="BS1606" s="33"/>
      <c r="BT1606" s="33"/>
      <c r="BU1606" s="33"/>
      <c r="BV1606" s="33"/>
      <c r="BW1606" s="33"/>
      <c r="BX1606" s="33"/>
      <c r="BY1606" s="33"/>
      <c r="BZ1606" s="33"/>
      <c r="CA1606" s="33"/>
      <c r="CB1606" s="33"/>
      <c r="CC1606" s="33"/>
      <c r="CD1606" s="33"/>
      <c r="CE1606" s="33"/>
      <c r="CF1606" s="33"/>
      <c r="CG1606" s="33"/>
      <c r="CH1606" s="33"/>
      <c r="CI1606" s="33"/>
      <c r="CJ1606" s="33"/>
      <c r="CK1606" s="33"/>
      <c r="CL1606" s="33"/>
    </row>
    <row r="1607" spans="2:90" x14ac:dyDescent="0.4">
      <c r="B1607" s="123" t="str">
        <f>"Change in "&amp;B1605</f>
        <v>Change in Inventory - (Secondary label)</v>
      </c>
      <c r="C1607" t="s">
        <v>234</v>
      </c>
      <c r="D1607" t="s">
        <v>496</v>
      </c>
      <c r="E1607" s="8" t="str">
        <f t="shared" si="1887"/>
        <v>1607 WCINV-SSV</v>
      </c>
      <c r="K1607" s="33">
        <f t="shared" ref="K1607:P1607" ca="1" si="1888">SUMIF($3:$3,K$2,1607:1607)</f>
        <v>-1000</v>
      </c>
      <c r="L1607" s="33">
        <f t="shared" ca="1" si="1888"/>
        <v>0</v>
      </c>
      <c r="M1607" s="33">
        <f t="shared" ca="1" si="1888"/>
        <v>0</v>
      </c>
      <c r="N1607" s="33">
        <f t="shared" ca="1" si="1888"/>
        <v>0</v>
      </c>
      <c r="O1607" s="33">
        <f t="shared" ca="1" si="1888"/>
        <v>0</v>
      </c>
      <c r="P1607" s="33">
        <f t="shared" ca="1" si="1888"/>
        <v>0</v>
      </c>
      <c r="R1607" s="33"/>
      <c r="S1607" s="33">
        <f t="shared" ref="S1607:AX1607" ca="1" si="1889">R1605-S1605</f>
        <v>-1000</v>
      </c>
      <c r="T1607" s="33">
        <f t="shared" ca="1" si="1889"/>
        <v>0</v>
      </c>
      <c r="U1607" s="33">
        <f t="shared" ca="1" si="1889"/>
        <v>0</v>
      </c>
      <c r="V1607" s="33">
        <f t="shared" ca="1" si="1889"/>
        <v>0</v>
      </c>
      <c r="W1607" s="33">
        <f t="shared" ca="1" si="1889"/>
        <v>0</v>
      </c>
      <c r="X1607" s="33">
        <f t="shared" ca="1" si="1889"/>
        <v>0</v>
      </c>
      <c r="Y1607" s="33">
        <f t="shared" ca="1" si="1889"/>
        <v>0</v>
      </c>
      <c r="Z1607" s="33">
        <f t="shared" ca="1" si="1889"/>
        <v>0</v>
      </c>
      <c r="AA1607" s="33">
        <f t="shared" ca="1" si="1889"/>
        <v>0</v>
      </c>
      <c r="AB1607" s="33">
        <f t="shared" ca="1" si="1889"/>
        <v>0</v>
      </c>
      <c r="AC1607" s="33">
        <f t="shared" ca="1" si="1889"/>
        <v>0</v>
      </c>
      <c r="AD1607" s="33">
        <f t="shared" ca="1" si="1889"/>
        <v>0</v>
      </c>
      <c r="AE1607" s="33">
        <f t="shared" ca="1" si="1889"/>
        <v>0</v>
      </c>
      <c r="AF1607" s="33">
        <f t="shared" ca="1" si="1889"/>
        <v>0</v>
      </c>
      <c r="AG1607" s="33">
        <f t="shared" ca="1" si="1889"/>
        <v>0</v>
      </c>
      <c r="AH1607" s="33">
        <f t="shared" ca="1" si="1889"/>
        <v>0</v>
      </c>
      <c r="AI1607" s="33">
        <f t="shared" ca="1" si="1889"/>
        <v>0</v>
      </c>
      <c r="AJ1607" s="33">
        <f t="shared" ca="1" si="1889"/>
        <v>0</v>
      </c>
      <c r="AK1607" s="33">
        <f t="shared" ca="1" si="1889"/>
        <v>0</v>
      </c>
      <c r="AL1607" s="33">
        <f t="shared" ca="1" si="1889"/>
        <v>0</v>
      </c>
      <c r="AM1607" s="33">
        <f t="shared" ca="1" si="1889"/>
        <v>0</v>
      </c>
      <c r="AN1607" s="33">
        <f t="shared" ca="1" si="1889"/>
        <v>0</v>
      </c>
      <c r="AO1607" s="33">
        <f t="shared" ca="1" si="1889"/>
        <v>0</v>
      </c>
      <c r="AP1607" s="33">
        <f t="shared" ca="1" si="1889"/>
        <v>0</v>
      </c>
      <c r="AQ1607" s="33">
        <f t="shared" ca="1" si="1889"/>
        <v>0</v>
      </c>
      <c r="AR1607" s="33">
        <f t="shared" ca="1" si="1889"/>
        <v>0</v>
      </c>
      <c r="AS1607" s="33">
        <f t="shared" ca="1" si="1889"/>
        <v>0</v>
      </c>
      <c r="AT1607" s="33">
        <f t="shared" ca="1" si="1889"/>
        <v>0</v>
      </c>
      <c r="AU1607" s="33">
        <f t="shared" ca="1" si="1889"/>
        <v>0</v>
      </c>
      <c r="AV1607" s="33">
        <f t="shared" ca="1" si="1889"/>
        <v>0</v>
      </c>
      <c r="AW1607" s="33">
        <f t="shared" ca="1" si="1889"/>
        <v>0</v>
      </c>
      <c r="AX1607" s="33">
        <f t="shared" ca="1" si="1889"/>
        <v>0</v>
      </c>
      <c r="AY1607" s="33">
        <f t="shared" ref="AY1607:CD1607" ca="1" si="1890">AX1605-AY1605</f>
        <v>0</v>
      </c>
      <c r="AZ1607" s="33">
        <f t="shared" ca="1" si="1890"/>
        <v>0</v>
      </c>
      <c r="BA1607" s="33">
        <f t="shared" ca="1" si="1890"/>
        <v>0</v>
      </c>
      <c r="BB1607" s="33">
        <f t="shared" ca="1" si="1890"/>
        <v>0</v>
      </c>
      <c r="BC1607" s="33">
        <f t="shared" ca="1" si="1890"/>
        <v>0</v>
      </c>
      <c r="BD1607" s="33">
        <f t="shared" ca="1" si="1890"/>
        <v>0</v>
      </c>
      <c r="BE1607" s="33">
        <f t="shared" ca="1" si="1890"/>
        <v>0</v>
      </c>
      <c r="BF1607" s="33">
        <f t="shared" ca="1" si="1890"/>
        <v>0</v>
      </c>
      <c r="BG1607" s="33">
        <f t="shared" ca="1" si="1890"/>
        <v>0</v>
      </c>
      <c r="BH1607" s="33">
        <f t="shared" ca="1" si="1890"/>
        <v>0</v>
      </c>
      <c r="BI1607" s="33">
        <f t="shared" ca="1" si="1890"/>
        <v>0</v>
      </c>
      <c r="BJ1607" s="33">
        <f t="shared" ca="1" si="1890"/>
        <v>0</v>
      </c>
      <c r="BK1607" s="33">
        <f t="shared" ca="1" si="1890"/>
        <v>0</v>
      </c>
      <c r="BL1607" s="33">
        <f t="shared" ca="1" si="1890"/>
        <v>0</v>
      </c>
      <c r="BM1607" s="33">
        <f t="shared" ca="1" si="1890"/>
        <v>0</v>
      </c>
      <c r="BN1607" s="33">
        <f t="shared" ca="1" si="1890"/>
        <v>0</v>
      </c>
      <c r="BO1607" s="33">
        <f t="shared" ca="1" si="1890"/>
        <v>0</v>
      </c>
      <c r="BP1607" s="33">
        <f t="shared" ca="1" si="1890"/>
        <v>0</v>
      </c>
      <c r="BQ1607" s="33">
        <f t="shared" ca="1" si="1890"/>
        <v>0</v>
      </c>
      <c r="BR1607" s="33">
        <f t="shared" ca="1" si="1890"/>
        <v>0</v>
      </c>
      <c r="BS1607" s="33">
        <f t="shared" ca="1" si="1890"/>
        <v>0</v>
      </c>
      <c r="BT1607" s="33">
        <f t="shared" ca="1" si="1890"/>
        <v>0</v>
      </c>
      <c r="BU1607" s="33">
        <f t="shared" ca="1" si="1890"/>
        <v>0</v>
      </c>
      <c r="BV1607" s="33">
        <f t="shared" ca="1" si="1890"/>
        <v>0</v>
      </c>
      <c r="BW1607" s="33">
        <f t="shared" ca="1" si="1890"/>
        <v>0</v>
      </c>
      <c r="BX1607" s="33">
        <f t="shared" ca="1" si="1890"/>
        <v>0</v>
      </c>
      <c r="BY1607" s="33">
        <f t="shared" ca="1" si="1890"/>
        <v>0</v>
      </c>
      <c r="BZ1607" s="33">
        <f t="shared" ca="1" si="1890"/>
        <v>0</v>
      </c>
      <c r="CA1607" s="33">
        <f t="shared" ca="1" si="1890"/>
        <v>0</v>
      </c>
      <c r="CB1607" s="33">
        <f t="shared" ca="1" si="1890"/>
        <v>0</v>
      </c>
      <c r="CC1607" s="33">
        <f t="shared" ca="1" si="1890"/>
        <v>0</v>
      </c>
      <c r="CD1607" s="33">
        <f t="shared" ca="1" si="1890"/>
        <v>0</v>
      </c>
      <c r="CE1607" s="33">
        <f t="shared" ref="CE1607:CL1607" ca="1" si="1891">CD1605-CE1605</f>
        <v>0</v>
      </c>
      <c r="CF1607" s="33">
        <f t="shared" ca="1" si="1891"/>
        <v>0</v>
      </c>
      <c r="CG1607" s="33">
        <f t="shared" ca="1" si="1891"/>
        <v>0</v>
      </c>
      <c r="CH1607" s="33">
        <f t="shared" ca="1" si="1891"/>
        <v>0</v>
      </c>
      <c r="CI1607" s="33">
        <f t="shared" ca="1" si="1891"/>
        <v>0</v>
      </c>
      <c r="CJ1607" s="33">
        <f t="shared" ca="1" si="1891"/>
        <v>0</v>
      </c>
      <c r="CK1607" s="33">
        <f t="shared" ca="1" si="1891"/>
        <v>0</v>
      </c>
      <c r="CL1607" s="33">
        <f t="shared" ca="1" si="1891"/>
        <v>0</v>
      </c>
    </row>
    <row r="1608" spans="2:90" x14ac:dyDescent="0.4">
      <c r="B1608" s="123"/>
      <c r="D1608" t="s">
        <v>496</v>
      </c>
      <c r="E1608" s="8" t="str">
        <f t="shared" ref="E1608" si="1892">ROW()&amp;" "&amp;D1608</f>
        <v>1608 WCINV-SSV</v>
      </c>
      <c r="G1608" t="s">
        <v>244</v>
      </c>
      <c r="K1608" s="33"/>
      <c r="L1608" s="33"/>
      <c r="M1608" s="33"/>
      <c r="N1608" s="33"/>
      <c r="O1608" s="33"/>
      <c r="P1608" s="33"/>
      <c r="R1608" s="33"/>
      <c r="S1608" s="33"/>
      <c r="T1608" s="33"/>
      <c r="U1608" s="33"/>
      <c r="V1608" s="33"/>
      <c r="W1608" s="33"/>
      <c r="X1608" s="33"/>
      <c r="Y1608" s="33"/>
      <c r="Z1608" s="33"/>
      <c r="AA1608" s="33"/>
      <c r="AB1608" s="33"/>
      <c r="AC1608" s="33"/>
      <c r="AD1608" s="33"/>
      <c r="AE1608" s="33"/>
      <c r="AF1608" s="33"/>
      <c r="AG1608" s="33"/>
      <c r="AH1608" s="33"/>
      <c r="AI1608" s="33"/>
      <c r="AJ1608" s="33"/>
      <c r="AK1608" s="33"/>
      <c r="AL1608" s="33"/>
      <c r="AM1608" s="33"/>
      <c r="AN1608" s="33"/>
      <c r="AO1608" s="33"/>
      <c r="AP1608" s="33"/>
      <c r="AQ1608" s="33"/>
      <c r="AR1608" s="33"/>
      <c r="AS1608" s="33"/>
      <c r="AT1608" s="33"/>
      <c r="AU1608" s="33"/>
      <c r="AV1608" s="33"/>
      <c r="AW1608" s="33"/>
      <c r="AX1608" s="33"/>
      <c r="AY1608" s="33"/>
      <c r="AZ1608" s="33"/>
      <c r="BA1608" s="33"/>
      <c r="BB1608" s="33"/>
      <c r="BC1608" s="33"/>
      <c r="BD1608" s="33"/>
      <c r="BE1608" s="33"/>
      <c r="BF1608" s="33"/>
      <c r="BG1608" s="33"/>
      <c r="BH1608" s="33"/>
      <c r="BI1608" s="33"/>
      <c r="BJ1608" s="33"/>
      <c r="BK1608" s="33"/>
      <c r="BL1608" s="33"/>
      <c r="BM1608" s="33"/>
      <c r="BN1608" s="33"/>
      <c r="BO1608" s="33"/>
      <c r="BP1608" s="33"/>
      <c r="BQ1608" s="33"/>
      <c r="BR1608" s="33"/>
      <c r="BS1608" s="33"/>
      <c r="BT1608" s="33"/>
      <c r="BU1608" s="33"/>
      <c r="BV1608" s="33"/>
      <c r="BW1608" s="33"/>
      <c r="BX1608" s="33"/>
      <c r="BY1608" s="33"/>
      <c r="BZ1608" s="33"/>
      <c r="CA1608" s="33"/>
      <c r="CB1608" s="33"/>
      <c r="CC1608" s="33"/>
      <c r="CD1608" s="33"/>
      <c r="CE1608" s="33"/>
      <c r="CF1608" s="33"/>
      <c r="CG1608" s="33"/>
      <c r="CH1608" s="33"/>
      <c r="CI1608" s="33"/>
      <c r="CJ1608" s="33"/>
      <c r="CK1608" s="33"/>
      <c r="CL1608" s="33"/>
    </row>
    <row r="1609" spans="2:90" x14ac:dyDescent="0.4">
      <c r="B1609" s="8" t="str">
        <f>B1594</f>
        <v>(Primary label)</v>
      </c>
      <c r="D1609" t="s">
        <v>496</v>
      </c>
      <c r="E1609" s="8" t="str">
        <f>ROW()&amp;" "&amp;D1609</f>
        <v>1609 WCINV-SSV</v>
      </c>
      <c r="G1609" t="s">
        <v>332</v>
      </c>
      <c r="K1609" s="53"/>
      <c r="L1609" s="53"/>
      <c r="M1609" s="53"/>
      <c r="N1609" s="53"/>
      <c r="O1609" s="53"/>
      <c r="P1609" s="53"/>
      <c r="R1609" s="24"/>
      <c r="S1609" s="24"/>
      <c r="T1609" s="24"/>
      <c r="U1609" s="24"/>
      <c r="V1609" s="24"/>
      <c r="W1609" s="24"/>
      <c r="X1609" s="24"/>
      <c r="Y1609" s="24"/>
      <c r="Z1609" s="24"/>
      <c r="AA1609" s="24"/>
      <c r="AB1609" s="24"/>
      <c r="AC1609" s="24"/>
      <c r="AD1609" s="24"/>
      <c r="AE1609" s="24"/>
      <c r="AF1609" s="24"/>
      <c r="AG1609" s="24"/>
      <c r="AH1609" s="24"/>
      <c r="AI1609" s="24"/>
      <c r="AJ1609" s="24"/>
      <c r="AK1609" s="24"/>
      <c r="AL1609" s="24"/>
      <c r="AM1609" s="24"/>
      <c r="AN1609" s="24"/>
      <c r="AO1609" s="24"/>
      <c r="AP1609" s="24"/>
      <c r="AQ1609" s="24"/>
      <c r="AR1609" s="24"/>
      <c r="AS1609" s="24"/>
      <c r="AT1609" s="24"/>
      <c r="AU1609" s="24"/>
      <c r="AV1609" s="24"/>
      <c r="AW1609" s="24"/>
      <c r="AX1609" s="24"/>
      <c r="AY1609" s="24"/>
      <c r="AZ1609" s="24"/>
      <c r="BA1609" s="24"/>
      <c r="BB1609" s="24"/>
      <c r="BC1609" s="24"/>
      <c r="BD1609" s="24"/>
      <c r="BE1609" s="24"/>
      <c r="BF1609" s="24"/>
      <c r="BG1609" s="24"/>
      <c r="BH1609" s="24"/>
      <c r="BI1609" s="24"/>
      <c r="BJ1609" s="24"/>
      <c r="BK1609" s="24"/>
      <c r="BL1609" s="24"/>
      <c r="BM1609" s="24"/>
      <c r="BN1609" s="24"/>
      <c r="BO1609" s="24"/>
      <c r="BP1609" s="24"/>
      <c r="BQ1609" s="24"/>
      <c r="BR1609" s="24"/>
      <c r="BS1609" s="24"/>
      <c r="BT1609" s="24"/>
      <c r="BU1609" s="24"/>
      <c r="BV1609" s="24"/>
      <c r="BW1609" s="24"/>
      <c r="BX1609" s="24"/>
      <c r="BY1609" s="24"/>
      <c r="BZ1609" s="24"/>
      <c r="CA1609" s="24"/>
      <c r="CB1609" s="24"/>
      <c r="CC1609" s="24"/>
      <c r="CD1609" s="24"/>
      <c r="CE1609" s="24"/>
      <c r="CF1609" s="24"/>
      <c r="CG1609" s="24"/>
      <c r="CH1609" s="24"/>
      <c r="CI1609" s="24"/>
      <c r="CJ1609" s="24"/>
      <c r="CK1609" s="24"/>
      <c r="CL1609" s="24"/>
    </row>
    <row r="1610" spans="2:90" x14ac:dyDescent="0.4">
      <c r="B1610" s="8" t="str">
        <f>B1595</f>
        <v>primary unit</v>
      </c>
      <c r="D1610" t="s">
        <v>496</v>
      </c>
      <c r="E1610" s="8" t="str">
        <f>ROW()&amp;" "&amp;D1610</f>
        <v>1610 WCINV-SSV</v>
      </c>
      <c r="G1610" t="s">
        <v>332</v>
      </c>
      <c r="K1610" s="53"/>
      <c r="L1610" s="53"/>
      <c r="M1610" s="53"/>
      <c r="N1610" s="53"/>
      <c r="O1610" s="53"/>
      <c r="P1610" s="53"/>
      <c r="R1610" s="24"/>
      <c r="S1610" s="24"/>
      <c r="T1610" s="24"/>
      <c r="U1610" s="24"/>
      <c r="V1610" s="24"/>
      <c r="W1610" s="24"/>
      <c r="X1610" s="24"/>
      <c r="Y1610" s="24"/>
      <c r="Z1610" s="24"/>
      <c r="AA1610" s="24"/>
      <c r="AB1610" s="24"/>
      <c r="AC1610" s="24"/>
      <c r="AD1610" s="24"/>
      <c r="AE1610" s="24"/>
      <c r="AF1610" s="24"/>
      <c r="AG1610" s="24"/>
      <c r="AH1610" s="24"/>
      <c r="AI1610" s="24"/>
      <c r="AJ1610" s="24"/>
      <c r="AK1610" s="24"/>
      <c r="AL1610" s="24"/>
      <c r="AM1610" s="24"/>
      <c r="AN1610" s="24"/>
      <c r="AO1610" s="24"/>
      <c r="AP1610" s="24"/>
      <c r="AQ1610" s="24"/>
      <c r="AR1610" s="24"/>
      <c r="AS1610" s="24"/>
      <c r="AT1610" s="24"/>
      <c r="AU1610" s="24"/>
      <c r="AV1610" s="24"/>
      <c r="AW1610" s="24"/>
      <c r="AX1610" s="24"/>
      <c r="AY1610" s="24"/>
      <c r="AZ1610" s="24"/>
      <c r="BA1610" s="24"/>
      <c r="BB1610" s="24"/>
      <c r="BC1610" s="24"/>
      <c r="BD1610" s="24"/>
      <c r="BE1610" s="24"/>
      <c r="BF1610" s="24"/>
      <c r="BG1610" s="24"/>
      <c r="BH1610" s="24"/>
      <c r="BI1610" s="24"/>
      <c r="BJ1610" s="24"/>
      <c r="BK1610" s="24"/>
      <c r="BL1610" s="24"/>
      <c r="BM1610" s="24"/>
      <c r="BN1610" s="24"/>
      <c r="BO1610" s="24"/>
      <c r="BP1610" s="24"/>
      <c r="BQ1610" s="24"/>
      <c r="BR1610" s="24"/>
      <c r="BS1610" s="24"/>
      <c r="BT1610" s="24"/>
      <c r="BU1610" s="24"/>
      <c r="BV1610" s="24"/>
      <c r="BW1610" s="24"/>
      <c r="BX1610" s="24"/>
      <c r="BY1610" s="24"/>
      <c r="BZ1610" s="24"/>
      <c r="CA1610" s="24"/>
      <c r="CB1610" s="24"/>
      <c r="CC1610" s="24"/>
      <c r="CD1610" s="24"/>
      <c r="CE1610" s="24"/>
      <c r="CF1610" s="24"/>
      <c r="CG1610" s="24"/>
      <c r="CH1610" s="24"/>
      <c r="CI1610" s="24"/>
      <c r="CJ1610" s="24"/>
      <c r="CK1610" s="24"/>
      <c r="CL1610" s="24"/>
    </row>
    <row r="1611" spans="2:90" x14ac:dyDescent="0.4">
      <c r="B1611" s="8" t="str">
        <f>B1596</f>
        <v>Primary revenue driver</v>
      </c>
      <c r="D1611" t="s">
        <v>496</v>
      </c>
      <c r="E1611" s="8" t="str">
        <f t="shared" si="1887"/>
        <v>1611 WCINV-SSV</v>
      </c>
      <c r="G1611" t="s">
        <v>332</v>
      </c>
      <c r="K1611" s="53"/>
      <c r="L1611" s="53"/>
      <c r="M1611" s="53"/>
      <c r="N1611" s="53"/>
      <c r="O1611" s="53"/>
      <c r="P1611" s="53"/>
      <c r="R1611" s="24"/>
      <c r="S1611" s="211" t="str">
        <f t="shared" ref="S1611" si="1893">S1596</f>
        <v>S$12</v>
      </c>
      <c r="T1611" s="211" t="str">
        <f t="shared" ref="T1611:AX1611" si="1894">T1596</f>
        <v>T$12</v>
      </c>
      <c r="U1611" s="211" t="str">
        <f t="shared" si="1894"/>
        <v>U$12</v>
      </c>
      <c r="V1611" s="211" t="str">
        <f t="shared" si="1894"/>
        <v>V$12</v>
      </c>
      <c r="W1611" s="211" t="str">
        <f t="shared" si="1894"/>
        <v>W$12</v>
      </c>
      <c r="X1611" s="211" t="str">
        <f t="shared" si="1894"/>
        <v>X$12</v>
      </c>
      <c r="Y1611" s="211" t="str">
        <f t="shared" si="1894"/>
        <v>Y$12</v>
      </c>
      <c r="Z1611" s="211" t="str">
        <f t="shared" si="1894"/>
        <v>Z$12</v>
      </c>
      <c r="AA1611" s="211" t="str">
        <f t="shared" si="1894"/>
        <v>AA$12</v>
      </c>
      <c r="AB1611" s="211" t="str">
        <f t="shared" si="1894"/>
        <v>AB$12</v>
      </c>
      <c r="AC1611" s="211" t="str">
        <f t="shared" si="1894"/>
        <v>AC$12</v>
      </c>
      <c r="AD1611" s="211" t="str">
        <f t="shared" si="1894"/>
        <v>AD$12</v>
      </c>
      <c r="AE1611" s="211" t="str">
        <f t="shared" si="1894"/>
        <v>AE$12</v>
      </c>
      <c r="AF1611" s="211" t="str">
        <f t="shared" si="1894"/>
        <v>AF$12</v>
      </c>
      <c r="AG1611" s="211" t="str">
        <f t="shared" si="1894"/>
        <v>AG$12</v>
      </c>
      <c r="AH1611" s="211" t="str">
        <f t="shared" si="1894"/>
        <v>AH$12</v>
      </c>
      <c r="AI1611" s="211" t="str">
        <f t="shared" si="1894"/>
        <v>AI$12</v>
      </c>
      <c r="AJ1611" s="211" t="str">
        <f t="shared" si="1894"/>
        <v>AJ$12</v>
      </c>
      <c r="AK1611" s="211" t="str">
        <f t="shared" si="1894"/>
        <v>AK$12</v>
      </c>
      <c r="AL1611" s="211" t="str">
        <f t="shared" si="1894"/>
        <v>AL$12</v>
      </c>
      <c r="AM1611" s="211" t="str">
        <f t="shared" si="1894"/>
        <v>AM$12</v>
      </c>
      <c r="AN1611" s="211" t="str">
        <f t="shared" si="1894"/>
        <v>AN$12</v>
      </c>
      <c r="AO1611" s="211" t="str">
        <f t="shared" si="1894"/>
        <v>AO$12</v>
      </c>
      <c r="AP1611" s="211" t="str">
        <f t="shared" si="1894"/>
        <v>AP$12</v>
      </c>
      <c r="AQ1611" s="211" t="str">
        <f t="shared" si="1894"/>
        <v>AQ$12</v>
      </c>
      <c r="AR1611" s="211" t="str">
        <f t="shared" si="1894"/>
        <v>AR$12</v>
      </c>
      <c r="AS1611" s="211" t="str">
        <f t="shared" si="1894"/>
        <v>AS$12</v>
      </c>
      <c r="AT1611" s="211" t="str">
        <f t="shared" si="1894"/>
        <v>AT$12</v>
      </c>
      <c r="AU1611" s="211" t="str">
        <f t="shared" si="1894"/>
        <v>AU$12</v>
      </c>
      <c r="AV1611" s="211" t="str">
        <f t="shared" si="1894"/>
        <v>AV$12</v>
      </c>
      <c r="AW1611" s="211" t="str">
        <f t="shared" si="1894"/>
        <v>AW$12</v>
      </c>
      <c r="AX1611" s="211" t="str">
        <f t="shared" si="1894"/>
        <v>AX$12</v>
      </c>
      <c r="AY1611" s="211" t="str">
        <f t="shared" ref="AY1611:CD1611" si="1895">AY1596</f>
        <v>AY$12</v>
      </c>
      <c r="AZ1611" s="211" t="str">
        <f t="shared" si="1895"/>
        <v>AZ$12</v>
      </c>
      <c r="BA1611" s="211" t="str">
        <f t="shared" si="1895"/>
        <v>BA$12</v>
      </c>
      <c r="BB1611" s="211" t="str">
        <f t="shared" si="1895"/>
        <v>BB$12</v>
      </c>
      <c r="BC1611" s="211" t="str">
        <f t="shared" si="1895"/>
        <v>BC$12</v>
      </c>
      <c r="BD1611" s="211" t="str">
        <f t="shared" si="1895"/>
        <v>BD$12</v>
      </c>
      <c r="BE1611" s="211" t="str">
        <f t="shared" si="1895"/>
        <v>BE$12</v>
      </c>
      <c r="BF1611" s="211" t="str">
        <f t="shared" si="1895"/>
        <v>BF$12</v>
      </c>
      <c r="BG1611" s="211" t="str">
        <f t="shared" si="1895"/>
        <v>BG$12</v>
      </c>
      <c r="BH1611" s="211" t="str">
        <f t="shared" si="1895"/>
        <v>BH$12</v>
      </c>
      <c r="BI1611" s="211" t="str">
        <f t="shared" si="1895"/>
        <v>BI$12</v>
      </c>
      <c r="BJ1611" s="211" t="str">
        <f t="shared" si="1895"/>
        <v>BJ$12</v>
      </c>
      <c r="BK1611" s="211" t="str">
        <f t="shared" si="1895"/>
        <v>BK$12</v>
      </c>
      <c r="BL1611" s="211" t="str">
        <f t="shared" si="1895"/>
        <v>BL$12</v>
      </c>
      <c r="BM1611" s="211" t="str">
        <f t="shared" si="1895"/>
        <v>BM$12</v>
      </c>
      <c r="BN1611" s="211" t="str">
        <f t="shared" si="1895"/>
        <v>BN$12</v>
      </c>
      <c r="BO1611" s="211" t="str">
        <f t="shared" si="1895"/>
        <v>BO$12</v>
      </c>
      <c r="BP1611" s="211" t="str">
        <f t="shared" si="1895"/>
        <v>BP$12</v>
      </c>
      <c r="BQ1611" s="211" t="str">
        <f t="shared" si="1895"/>
        <v>BQ$12</v>
      </c>
      <c r="BR1611" s="211" t="str">
        <f t="shared" si="1895"/>
        <v>BR$12</v>
      </c>
      <c r="BS1611" s="211" t="str">
        <f t="shared" si="1895"/>
        <v>BS$12</v>
      </c>
      <c r="BT1611" s="211" t="str">
        <f t="shared" si="1895"/>
        <v>BT$12</v>
      </c>
      <c r="BU1611" s="211" t="str">
        <f t="shared" si="1895"/>
        <v>BU$12</v>
      </c>
      <c r="BV1611" s="211" t="str">
        <f t="shared" si="1895"/>
        <v>BV$12</v>
      </c>
      <c r="BW1611" s="211" t="str">
        <f t="shared" si="1895"/>
        <v>BW$12</v>
      </c>
      <c r="BX1611" s="211" t="str">
        <f t="shared" si="1895"/>
        <v>BX$12</v>
      </c>
      <c r="BY1611" s="211" t="str">
        <f t="shared" si="1895"/>
        <v>BY$12</v>
      </c>
      <c r="BZ1611" s="211" t="str">
        <f t="shared" si="1895"/>
        <v>BZ$12</v>
      </c>
      <c r="CA1611" s="211" t="str">
        <f t="shared" si="1895"/>
        <v>CA$12</v>
      </c>
      <c r="CB1611" s="211" t="str">
        <f t="shared" si="1895"/>
        <v>CB$12</v>
      </c>
      <c r="CC1611" s="211" t="str">
        <f t="shared" si="1895"/>
        <v>CC$12</v>
      </c>
      <c r="CD1611" s="211" t="str">
        <f t="shared" si="1895"/>
        <v>CD$12</v>
      </c>
      <c r="CE1611" s="211" t="str">
        <f t="shared" ref="CE1611:CK1611" si="1896">CE1596</f>
        <v>CE$12</v>
      </c>
      <c r="CF1611" s="211" t="str">
        <f t="shared" si="1896"/>
        <v>CF$12</v>
      </c>
      <c r="CG1611" s="211" t="str">
        <f t="shared" si="1896"/>
        <v>CG$12</v>
      </c>
      <c r="CH1611" s="211" t="str">
        <f t="shared" si="1896"/>
        <v>CH$12</v>
      </c>
      <c r="CI1611" s="211" t="str">
        <f t="shared" si="1896"/>
        <v>CI$12</v>
      </c>
      <c r="CJ1611" s="211" t="str">
        <f t="shared" si="1896"/>
        <v>CJ$12</v>
      </c>
      <c r="CK1611" s="211" t="str">
        <f t="shared" si="1896"/>
        <v>CK$12</v>
      </c>
      <c r="CL1611" s="211" t="str">
        <f t="shared" ref="CL1611" si="1897">CL1596</f>
        <v>CL$12</v>
      </c>
    </row>
    <row r="1612" spans="2:90" x14ac:dyDescent="0.4">
      <c r="B1612" s="8" t="str">
        <f>B1597</f>
        <v>Primary volume driver</v>
      </c>
      <c r="D1612" t="s">
        <v>496</v>
      </c>
      <c r="E1612" s="8" t="str">
        <f t="shared" si="1887"/>
        <v>1612 WCINV-SSV</v>
      </c>
      <c r="G1612" t="s">
        <v>332</v>
      </c>
      <c r="H1612" s="56"/>
      <c r="I1612" s="79"/>
      <c r="J1612" s="79"/>
      <c r="K1612" s="15"/>
      <c r="L1612" s="15"/>
      <c r="M1612" s="15"/>
      <c r="N1612" s="15"/>
      <c r="O1612" s="15"/>
      <c r="P1612" s="15"/>
      <c r="R1612" s="15"/>
      <c r="S1612" s="211" t="str">
        <f t="shared" ref="S1612" si="1898">S1597</f>
        <v>S$13</v>
      </c>
      <c r="T1612" s="211" t="str">
        <f t="shared" ref="T1612:AX1612" si="1899">T1597</f>
        <v>T$13</v>
      </c>
      <c r="U1612" s="211" t="str">
        <f t="shared" si="1899"/>
        <v>U$13</v>
      </c>
      <c r="V1612" s="211" t="str">
        <f t="shared" si="1899"/>
        <v>V$13</v>
      </c>
      <c r="W1612" s="211" t="str">
        <f t="shared" si="1899"/>
        <v>W$13</v>
      </c>
      <c r="X1612" s="211" t="str">
        <f t="shared" si="1899"/>
        <v>X$13</v>
      </c>
      <c r="Y1612" s="211" t="str">
        <f t="shared" si="1899"/>
        <v>Y$13</v>
      </c>
      <c r="Z1612" s="211" t="str">
        <f t="shared" si="1899"/>
        <v>Z$13</v>
      </c>
      <c r="AA1612" s="211" t="str">
        <f t="shared" si="1899"/>
        <v>AA$13</v>
      </c>
      <c r="AB1612" s="211" t="str">
        <f t="shared" si="1899"/>
        <v>AB$13</v>
      </c>
      <c r="AC1612" s="211" t="str">
        <f t="shared" si="1899"/>
        <v>AC$13</v>
      </c>
      <c r="AD1612" s="211" t="str">
        <f t="shared" si="1899"/>
        <v>AD$13</v>
      </c>
      <c r="AE1612" s="211" t="str">
        <f t="shared" si="1899"/>
        <v>AE$13</v>
      </c>
      <c r="AF1612" s="211" t="str">
        <f t="shared" si="1899"/>
        <v>AF$13</v>
      </c>
      <c r="AG1612" s="211" t="str">
        <f t="shared" si="1899"/>
        <v>AG$13</v>
      </c>
      <c r="AH1612" s="211" t="str">
        <f t="shared" si="1899"/>
        <v>AH$13</v>
      </c>
      <c r="AI1612" s="211" t="str">
        <f t="shared" si="1899"/>
        <v>AI$13</v>
      </c>
      <c r="AJ1612" s="211" t="str">
        <f t="shared" si="1899"/>
        <v>AJ$13</v>
      </c>
      <c r="AK1612" s="211" t="str">
        <f t="shared" si="1899"/>
        <v>AK$13</v>
      </c>
      <c r="AL1612" s="211" t="str">
        <f t="shared" si="1899"/>
        <v>AL$13</v>
      </c>
      <c r="AM1612" s="211" t="str">
        <f t="shared" si="1899"/>
        <v>AM$13</v>
      </c>
      <c r="AN1612" s="211" t="str">
        <f t="shared" si="1899"/>
        <v>AN$13</v>
      </c>
      <c r="AO1612" s="211" t="str">
        <f t="shared" si="1899"/>
        <v>AO$13</v>
      </c>
      <c r="AP1612" s="211" t="str">
        <f t="shared" si="1899"/>
        <v>AP$13</v>
      </c>
      <c r="AQ1612" s="211" t="str">
        <f t="shared" si="1899"/>
        <v>AQ$13</v>
      </c>
      <c r="AR1612" s="211" t="str">
        <f t="shared" si="1899"/>
        <v>AR$13</v>
      </c>
      <c r="AS1612" s="211" t="str">
        <f t="shared" si="1899"/>
        <v>AS$13</v>
      </c>
      <c r="AT1612" s="211" t="str">
        <f t="shared" si="1899"/>
        <v>AT$13</v>
      </c>
      <c r="AU1612" s="211" t="str">
        <f t="shared" si="1899"/>
        <v>AU$13</v>
      </c>
      <c r="AV1612" s="211" t="str">
        <f t="shared" si="1899"/>
        <v>AV$13</v>
      </c>
      <c r="AW1612" s="211" t="str">
        <f t="shared" si="1899"/>
        <v>AW$13</v>
      </c>
      <c r="AX1612" s="211" t="str">
        <f t="shared" si="1899"/>
        <v>AX$13</v>
      </c>
      <c r="AY1612" s="211" t="str">
        <f t="shared" ref="AY1612:CD1612" si="1900">AY1597</f>
        <v>AY$13</v>
      </c>
      <c r="AZ1612" s="211" t="str">
        <f t="shared" si="1900"/>
        <v>AZ$13</v>
      </c>
      <c r="BA1612" s="211" t="str">
        <f t="shared" si="1900"/>
        <v>BA$13</v>
      </c>
      <c r="BB1612" s="211" t="str">
        <f t="shared" si="1900"/>
        <v>BB$13</v>
      </c>
      <c r="BC1612" s="211" t="str">
        <f t="shared" si="1900"/>
        <v>BC$13</v>
      </c>
      <c r="BD1612" s="211" t="str">
        <f t="shared" si="1900"/>
        <v>BD$13</v>
      </c>
      <c r="BE1612" s="211" t="str">
        <f t="shared" si="1900"/>
        <v>BE$13</v>
      </c>
      <c r="BF1612" s="211" t="str">
        <f t="shared" si="1900"/>
        <v>BF$13</v>
      </c>
      <c r="BG1612" s="211" t="str">
        <f t="shared" si="1900"/>
        <v>BG$13</v>
      </c>
      <c r="BH1612" s="211" t="str">
        <f t="shared" si="1900"/>
        <v>BH$13</v>
      </c>
      <c r="BI1612" s="211" t="str">
        <f t="shared" si="1900"/>
        <v>BI$13</v>
      </c>
      <c r="BJ1612" s="211" t="str">
        <f t="shared" si="1900"/>
        <v>BJ$13</v>
      </c>
      <c r="BK1612" s="211" t="str">
        <f t="shared" si="1900"/>
        <v>BK$13</v>
      </c>
      <c r="BL1612" s="211" t="str">
        <f t="shared" si="1900"/>
        <v>BL$13</v>
      </c>
      <c r="BM1612" s="211" t="str">
        <f t="shared" si="1900"/>
        <v>BM$13</v>
      </c>
      <c r="BN1612" s="211" t="str">
        <f t="shared" si="1900"/>
        <v>BN$13</v>
      </c>
      <c r="BO1612" s="211" t="str">
        <f t="shared" si="1900"/>
        <v>BO$13</v>
      </c>
      <c r="BP1612" s="211" t="str">
        <f t="shared" si="1900"/>
        <v>BP$13</v>
      </c>
      <c r="BQ1612" s="211" t="str">
        <f t="shared" si="1900"/>
        <v>BQ$13</v>
      </c>
      <c r="BR1612" s="211" t="str">
        <f t="shared" si="1900"/>
        <v>BR$13</v>
      </c>
      <c r="BS1612" s="211" t="str">
        <f t="shared" si="1900"/>
        <v>BS$13</v>
      </c>
      <c r="BT1612" s="211" t="str">
        <f t="shared" si="1900"/>
        <v>BT$13</v>
      </c>
      <c r="BU1612" s="211" t="str">
        <f t="shared" si="1900"/>
        <v>BU$13</v>
      </c>
      <c r="BV1612" s="211" t="str">
        <f t="shared" si="1900"/>
        <v>BV$13</v>
      </c>
      <c r="BW1612" s="211" t="str">
        <f t="shared" si="1900"/>
        <v>BW$13</v>
      </c>
      <c r="BX1612" s="211" t="str">
        <f t="shared" si="1900"/>
        <v>BX$13</v>
      </c>
      <c r="BY1612" s="211" t="str">
        <f t="shared" si="1900"/>
        <v>BY$13</v>
      </c>
      <c r="BZ1612" s="211" t="str">
        <f t="shared" si="1900"/>
        <v>BZ$13</v>
      </c>
      <c r="CA1612" s="211" t="str">
        <f t="shared" si="1900"/>
        <v>CA$13</v>
      </c>
      <c r="CB1612" s="211" t="str">
        <f t="shared" si="1900"/>
        <v>CB$13</v>
      </c>
      <c r="CC1612" s="211" t="str">
        <f t="shared" si="1900"/>
        <v>CC$13</v>
      </c>
      <c r="CD1612" s="211" t="str">
        <f t="shared" si="1900"/>
        <v>CD$13</v>
      </c>
      <c r="CE1612" s="211" t="str">
        <f t="shared" ref="CE1612:CK1612" si="1901">CE1597</f>
        <v>CE$13</v>
      </c>
      <c r="CF1612" s="211" t="str">
        <f t="shared" si="1901"/>
        <v>CF$13</v>
      </c>
      <c r="CG1612" s="211" t="str">
        <f t="shared" si="1901"/>
        <v>CG$13</v>
      </c>
      <c r="CH1612" s="211" t="str">
        <f t="shared" si="1901"/>
        <v>CH$13</v>
      </c>
      <c r="CI1612" s="211" t="str">
        <f t="shared" si="1901"/>
        <v>CI$13</v>
      </c>
      <c r="CJ1612" s="211" t="str">
        <f t="shared" si="1901"/>
        <v>CJ$13</v>
      </c>
      <c r="CK1612" s="211" t="str">
        <f t="shared" si="1901"/>
        <v>CK$13</v>
      </c>
      <c r="CL1612" s="211" t="str">
        <f t="shared" ref="CL1612" si="1902">CL1597</f>
        <v>CL$13</v>
      </c>
    </row>
    <row r="1613" spans="2:90" x14ac:dyDescent="0.4">
      <c r="B1613" s="89" t="str">
        <f>B1602</f>
        <v xml:space="preserve">COGS w/ inventory - volume driven: </v>
      </c>
      <c r="D1613" t="s">
        <v>496</v>
      </c>
      <c r="E1613" s="8" t="str">
        <f t="shared" si="1887"/>
        <v>1613 WCINV-SSV</v>
      </c>
      <c r="G1613" t="s">
        <v>332</v>
      </c>
      <c r="H1613" s="12"/>
      <c r="I1613" s="60"/>
      <c r="J1613" s="60"/>
      <c r="K1613" s="15"/>
      <c r="L1613" s="15"/>
      <c r="M1613" s="15"/>
      <c r="N1613" s="15"/>
      <c r="O1613" s="15"/>
      <c r="P1613" s="15"/>
      <c r="R1613" s="15"/>
      <c r="S1613" s="211">
        <f t="shared" ref="S1613" si="1903">S1598</f>
        <v>0</v>
      </c>
      <c r="T1613" s="211">
        <f t="shared" ref="T1613:AX1613" si="1904">T1598</f>
        <v>0</v>
      </c>
      <c r="U1613" s="211">
        <f t="shared" si="1904"/>
        <v>0</v>
      </c>
      <c r="V1613" s="211">
        <f t="shared" si="1904"/>
        <v>0</v>
      </c>
      <c r="W1613" s="211">
        <f t="shared" si="1904"/>
        <v>0</v>
      </c>
      <c r="X1613" s="211">
        <f t="shared" si="1904"/>
        <v>0</v>
      </c>
      <c r="Y1613" s="211">
        <f t="shared" si="1904"/>
        <v>0</v>
      </c>
      <c r="Z1613" s="211">
        <f t="shared" si="1904"/>
        <v>0</v>
      </c>
      <c r="AA1613" s="211">
        <f t="shared" si="1904"/>
        <v>0</v>
      </c>
      <c r="AB1613" s="211">
        <f t="shared" si="1904"/>
        <v>0</v>
      </c>
      <c r="AC1613" s="211">
        <f t="shared" si="1904"/>
        <v>0</v>
      </c>
      <c r="AD1613" s="211">
        <f t="shared" si="1904"/>
        <v>0</v>
      </c>
      <c r="AE1613" s="211">
        <f t="shared" si="1904"/>
        <v>0</v>
      </c>
      <c r="AF1613" s="211">
        <f t="shared" si="1904"/>
        <v>0</v>
      </c>
      <c r="AG1613" s="211">
        <f t="shared" si="1904"/>
        <v>0</v>
      </c>
      <c r="AH1613" s="211">
        <f t="shared" si="1904"/>
        <v>0</v>
      </c>
      <c r="AI1613" s="211">
        <f t="shared" si="1904"/>
        <v>0</v>
      </c>
      <c r="AJ1613" s="211">
        <f t="shared" si="1904"/>
        <v>0</v>
      </c>
      <c r="AK1613" s="211">
        <f t="shared" si="1904"/>
        <v>0</v>
      </c>
      <c r="AL1613" s="211">
        <f t="shared" si="1904"/>
        <v>0</v>
      </c>
      <c r="AM1613" s="211">
        <f t="shared" si="1904"/>
        <v>0</v>
      </c>
      <c r="AN1613" s="211">
        <f t="shared" si="1904"/>
        <v>0</v>
      </c>
      <c r="AO1613" s="211">
        <f t="shared" si="1904"/>
        <v>0</v>
      </c>
      <c r="AP1613" s="211">
        <f t="shared" si="1904"/>
        <v>0</v>
      </c>
      <c r="AQ1613" s="211">
        <f t="shared" si="1904"/>
        <v>0</v>
      </c>
      <c r="AR1613" s="211">
        <f t="shared" si="1904"/>
        <v>0</v>
      </c>
      <c r="AS1613" s="211">
        <f t="shared" si="1904"/>
        <v>0</v>
      </c>
      <c r="AT1613" s="211">
        <f t="shared" si="1904"/>
        <v>0</v>
      </c>
      <c r="AU1613" s="211">
        <f t="shared" si="1904"/>
        <v>0</v>
      </c>
      <c r="AV1613" s="211">
        <f t="shared" si="1904"/>
        <v>0</v>
      </c>
      <c r="AW1613" s="211">
        <f t="shared" si="1904"/>
        <v>0</v>
      </c>
      <c r="AX1613" s="211">
        <f t="shared" si="1904"/>
        <v>0</v>
      </c>
      <c r="AY1613" s="211">
        <f t="shared" ref="AY1613:CD1613" si="1905">AY1598</f>
        <v>0</v>
      </c>
      <c r="AZ1613" s="211">
        <f t="shared" si="1905"/>
        <v>0</v>
      </c>
      <c r="BA1613" s="211">
        <f t="shared" si="1905"/>
        <v>0</v>
      </c>
      <c r="BB1613" s="211">
        <f t="shared" si="1905"/>
        <v>0</v>
      </c>
      <c r="BC1613" s="211">
        <f t="shared" si="1905"/>
        <v>0</v>
      </c>
      <c r="BD1613" s="211">
        <f t="shared" si="1905"/>
        <v>0</v>
      </c>
      <c r="BE1613" s="211">
        <f t="shared" si="1905"/>
        <v>0</v>
      </c>
      <c r="BF1613" s="211">
        <f t="shared" si="1905"/>
        <v>0</v>
      </c>
      <c r="BG1613" s="211">
        <f t="shared" si="1905"/>
        <v>0</v>
      </c>
      <c r="BH1613" s="211">
        <f t="shared" si="1905"/>
        <v>0</v>
      </c>
      <c r="BI1613" s="211">
        <f t="shared" si="1905"/>
        <v>0</v>
      </c>
      <c r="BJ1613" s="211">
        <f t="shared" si="1905"/>
        <v>0</v>
      </c>
      <c r="BK1613" s="211">
        <f t="shared" si="1905"/>
        <v>0</v>
      </c>
      <c r="BL1613" s="211">
        <f t="shared" si="1905"/>
        <v>0</v>
      </c>
      <c r="BM1613" s="211">
        <f t="shared" si="1905"/>
        <v>0</v>
      </c>
      <c r="BN1613" s="211">
        <f t="shared" si="1905"/>
        <v>0</v>
      </c>
      <c r="BO1613" s="211">
        <f t="shared" si="1905"/>
        <v>0</v>
      </c>
      <c r="BP1613" s="211">
        <f t="shared" si="1905"/>
        <v>0</v>
      </c>
      <c r="BQ1613" s="211">
        <f t="shared" si="1905"/>
        <v>0</v>
      </c>
      <c r="BR1613" s="211">
        <f t="shared" si="1905"/>
        <v>0</v>
      </c>
      <c r="BS1613" s="211">
        <f t="shared" si="1905"/>
        <v>0</v>
      </c>
      <c r="BT1613" s="211">
        <f t="shared" si="1905"/>
        <v>0</v>
      </c>
      <c r="BU1613" s="211">
        <f t="shared" si="1905"/>
        <v>0</v>
      </c>
      <c r="BV1613" s="211">
        <f t="shared" si="1905"/>
        <v>0</v>
      </c>
      <c r="BW1613" s="211">
        <f t="shared" si="1905"/>
        <v>0</v>
      </c>
      <c r="BX1613" s="211">
        <f t="shared" si="1905"/>
        <v>0</v>
      </c>
      <c r="BY1613" s="211">
        <f t="shared" si="1905"/>
        <v>0</v>
      </c>
      <c r="BZ1613" s="211">
        <f t="shared" si="1905"/>
        <v>0</v>
      </c>
      <c r="CA1613" s="211">
        <f t="shared" si="1905"/>
        <v>0</v>
      </c>
      <c r="CB1613" s="211">
        <f t="shared" si="1905"/>
        <v>0</v>
      </c>
      <c r="CC1613" s="211">
        <f t="shared" si="1905"/>
        <v>0</v>
      </c>
      <c r="CD1613" s="211">
        <f t="shared" si="1905"/>
        <v>0</v>
      </c>
      <c r="CE1613" s="211">
        <f t="shared" ref="CE1613:CK1613" si="1906">CE1598</f>
        <v>0</v>
      </c>
      <c r="CF1613" s="211">
        <f t="shared" si="1906"/>
        <v>0</v>
      </c>
      <c r="CG1613" s="211">
        <f t="shared" si="1906"/>
        <v>0</v>
      </c>
      <c r="CH1613" s="211">
        <f t="shared" si="1906"/>
        <v>0</v>
      </c>
      <c r="CI1613" s="211">
        <f t="shared" si="1906"/>
        <v>0</v>
      </c>
      <c r="CJ1613" s="211">
        <f t="shared" si="1906"/>
        <v>0</v>
      </c>
      <c r="CK1613" s="211">
        <f t="shared" si="1906"/>
        <v>0</v>
      </c>
      <c r="CL1613" s="211">
        <f t="shared" ref="CL1613" si="1907">CL1598</f>
        <v>0</v>
      </c>
    </row>
    <row r="1614" spans="2:90" x14ac:dyDescent="0.4">
      <c r="B1614" s="235" t="str">
        <f>IFERROR(SUBSTITUTE(TRIM(MID(B1602, SEARCH("-", B1602) + 1, LEN(B1602))),":",""),"no unit")</f>
        <v>volume driven</v>
      </c>
      <c r="D1614" t="s">
        <v>496</v>
      </c>
      <c r="E1614" s="8" t="str">
        <f t="shared" ref="E1614" si="1908">ROW()&amp;" "&amp;D1614</f>
        <v>1614 WCINV-SSV</v>
      </c>
      <c r="G1614" t="s">
        <v>332</v>
      </c>
      <c r="H1614" s="12"/>
      <c r="I1614" s="60"/>
      <c r="J1614" s="60"/>
      <c r="K1614" s="15"/>
      <c r="L1614" s="15"/>
      <c r="M1614" s="15"/>
      <c r="N1614" s="15"/>
      <c r="O1614" s="15"/>
      <c r="P1614" s="15"/>
      <c r="R1614" s="15"/>
      <c r="S1614" s="211"/>
      <c r="T1614" s="211"/>
      <c r="U1614" s="211"/>
      <c r="V1614" s="211"/>
      <c r="W1614" s="211"/>
      <c r="X1614" s="211"/>
      <c r="Y1614" s="211"/>
      <c r="Z1614" s="211"/>
      <c r="AA1614" s="211"/>
      <c r="AB1614" s="211"/>
      <c r="AC1614" s="211"/>
      <c r="AD1614" s="211"/>
      <c r="AE1614" s="211"/>
      <c r="AF1614" s="211"/>
      <c r="AG1614" s="211"/>
      <c r="AH1614" s="211"/>
      <c r="AI1614" s="211"/>
      <c r="AJ1614" s="211"/>
      <c r="AK1614" s="211"/>
      <c r="AL1614" s="211"/>
      <c r="AM1614" s="211"/>
      <c r="AN1614" s="211"/>
      <c r="AO1614" s="211"/>
      <c r="AP1614" s="211"/>
      <c r="AQ1614" s="211"/>
      <c r="AR1614" s="211"/>
      <c r="AS1614" s="211"/>
      <c r="AT1614" s="211"/>
      <c r="AU1614" s="211"/>
      <c r="AV1614" s="211"/>
      <c r="AW1614" s="211"/>
      <c r="AX1614" s="211"/>
      <c r="AY1614" s="211"/>
      <c r="AZ1614" s="211"/>
      <c r="BA1614" s="211"/>
      <c r="BB1614" s="211"/>
      <c r="BC1614" s="211"/>
      <c r="BD1614" s="211"/>
      <c r="BE1614" s="211"/>
      <c r="BF1614" s="211"/>
      <c r="BG1614" s="211"/>
      <c r="BH1614" s="211"/>
      <c r="BI1614" s="211"/>
      <c r="BJ1614" s="211"/>
      <c r="BK1614" s="211"/>
      <c r="BL1614" s="211"/>
      <c r="BM1614" s="211"/>
      <c r="BN1614" s="211"/>
      <c r="BO1614" s="211"/>
      <c r="BP1614" s="211"/>
      <c r="BQ1614" s="211"/>
      <c r="BR1614" s="211"/>
      <c r="BS1614" s="211"/>
      <c r="BT1614" s="211"/>
      <c r="BU1614" s="211"/>
      <c r="BV1614" s="211"/>
      <c r="BW1614" s="211"/>
      <c r="BX1614" s="211"/>
      <c r="BY1614" s="211"/>
      <c r="BZ1614" s="211"/>
      <c r="CA1614" s="211"/>
      <c r="CB1614" s="211"/>
      <c r="CC1614" s="211"/>
      <c r="CD1614" s="211"/>
      <c r="CE1614" s="211"/>
      <c r="CF1614" s="211"/>
      <c r="CG1614" s="211"/>
      <c r="CH1614" s="211"/>
      <c r="CI1614" s="211"/>
      <c r="CJ1614" s="211"/>
      <c r="CK1614" s="211"/>
      <c r="CL1614" s="211"/>
    </row>
    <row r="1615" spans="2:90" x14ac:dyDescent="0.4">
      <c r="B1615" s="89" t="str">
        <f>B1600</f>
        <v>Secondary revenue driver</v>
      </c>
      <c r="D1615" t="s">
        <v>496</v>
      </c>
      <c r="E1615" s="8" t="str">
        <f t="shared" si="1887"/>
        <v>1615 WCINV-SSV</v>
      </c>
      <c r="G1615" t="s">
        <v>332</v>
      </c>
      <c r="H1615" s="12"/>
      <c r="I1615" s="60"/>
      <c r="J1615" s="60"/>
      <c r="K1615" s="15"/>
      <c r="L1615" s="15"/>
      <c r="M1615" s="15"/>
      <c r="N1615" s="15"/>
      <c r="O1615" s="15"/>
      <c r="P1615" s="15"/>
      <c r="R1615" s="15"/>
      <c r="S1615" s="4" t="str">
        <f t="shared" ref="S1615" si="1909">ADDRESS(ROW(S1605),COLUMN(S1605),2)</f>
        <v>S$1605</v>
      </c>
      <c r="T1615" s="4" t="str">
        <f t="shared" ref="T1615:AX1615" si="1910">ADDRESS(ROW(T1605),COLUMN(T1605),2)</f>
        <v>T$1605</v>
      </c>
      <c r="U1615" s="4" t="str">
        <f t="shared" si="1910"/>
        <v>U$1605</v>
      </c>
      <c r="V1615" s="4" t="str">
        <f t="shared" si="1910"/>
        <v>V$1605</v>
      </c>
      <c r="W1615" s="4" t="str">
        <f t="shared" si="1910"/>
        <v>W$1605</v>
      </c>
      <c r="X1615" s="4" t="str">
        <f t="shared" si="1910"/>
        <v>X$1605</v>
      </c>
      <c r="Y1615" s="4" t="str">
        <f t="shared" si="1910"/>
        <v>Y$1605</v>
      </c>
      <c r="Z1615" s="4" t="str">
        <f t="shared" si="1910"/>
        <v>Z$1605</v>
      </c>
      <c r="AA1615" s="4" t="str">
        <f t="shared" si="1910"/>
        <v>AA$1605</v>
      </c>
      <c r="AB1615" s="4" t="str">
        <f t="shared" si="1910"/>
        <v>AB$1605</v>
      </c>
      <c r="AC1615" s="4" t="str">
        <f t="shared" si="1910"/>
        <v>AC$1605</v>
      </c>
      <c r="AD1615" s="4" t="str">
        <f t="shared" si="1910"/>
        <v>AD$1605</v>
      </c>
      <c r="AE1615" s="4" t="str">
        <f t="shared" si="1910"/>
        <v>AE$1605</v>
      </c>
      <c r="AF1615" s="4" t="str">
        <f t="shared" si="1910"/>
        <v>AF$1605</v>
      </c>
      <c r="AG1615" s="4" t="str">
        <f t="shared" si="1910"/>
        <v>AG$1605</v>
      </c>
      <c r="AH1615" s="4" t="str">
        <f t="shared" si="1910"/>
        <v>AH$1605</v>
      </c>
      <c r="AI1615" s="4" t="str">
        <f t="shared" si="1910"/>
        <v>AI$1605</v>
      </c>
      <c r="AJ1615" s="4" t="str">
        <f t="shared" si="1910"/>
        <v>AJ$1605</v>
      </c>
      <c r="AK1615" s="4" t="str">
        <f t="shared" si="1910"/>
        <v>AK$1605</v>
      </c>
      <c r="AL1615" s="4" t="str">
        <f t="shared" si="1910"/>
        <v>AL$1605</v>
      </c>
      <c r="AM1615" s="4" t="str">
        <f t="shared" si="1910"/>
        <v>AM$1605</v>
      </c>
      <c r="AN1615" s="4" t="str">
        <f t="shared" si="1910"/>
        <v>AN$1605</v>
      </c>
      <c r="AO1615" s="4" t="str">
        <f t="shared" si="1910"/>
        <v>AO$1605</v>
      </c>
      <c r="AP1615" s="4" t="str">
        <f t="shared" si="1910"/>
        <v>AP$1605</v>
      </c>
      <c r="AQ1615" s="4" t="str">
        <f t="shared" si="1910"/>
        <v>AQ$1605</v>
      </c>
      <c r="AR1615" s="4" t="str">
        <f t="shared" si="1910"/>
        <v>AR$1605</v>
      </c>
      <c r="AS1615" s="4" t="str">
        <f t="shared" si="1910"/>
        <v>AS$1605</v>
      </c>
      <c r="AT1615" s="4" t="str">
        <f t="shared" si="1910"/>
        <v>AT$1605</v>
      </c>
      <c r="AU1615" s="4" t="str">
        <f t="shared" si="1910"/>
        <v>AU$1605</v>
      </c>
      <c r="AV1615" s="4" t="str">
        <f t="shared" si="1910"/>
        <v>AV$1605</v>
      </c>
      <c r="AW1615" s="4" t="str">
        <f t="shared" si="1910"/>
        <v>AW$1605</v>
      </c>
      <c r="AX1615" s="4" t="str">
        <f t="shared" si="1910"/>
        <v>AX$1605</v>
      </c>
      <c r="AY1615" s="4" t="str">
        <f t="shared" ref="AY1615:CD1615" si="1911">ADDRESS(ROW(AY1605),COLUMN(AY1605),2)</f>
        <v>AY$1605</v>
      </c>
      <c r="AZ1615" s="4" t="str">
        <f t="shared" si="1911"/>
        <v>AZ$1605</v>
      </c>
      <c r="BA1615" s="4" t="str">
        <f t="shared" si="1911"/>
        <v>BA$1605</v>
      </c>
      <c r="BB1615" s="4" t="str">
        <f t="shared" si="1911"/>
        <v>BB$1605</v>
      </c>
      <c r="BC1615" s="4" t="str">
        <f t="shared" si="1911"/>
        <v>BC$1605</v>
      </c>
      <c r="BD1615" s="4" t="str">
        <f t="shared" si="1911"/>
        <v>BD$1605</v>
      </c>
      <c r="BE1615" s="4" t="str">
        <f t="shared" si="1911"/>
        <v>BE$1605</v>
      </c>
      <c r="BF1615" s="4" t="str">
        <f t="shared" si="1911"/>
        <v>BF$1605</v>
      </c>
      <c r="BG1615" s="4" t="str">
        <f t="shared" si="1911"/>
        <v>BG$1605</v>
      </c>
      <c r="BH1615" s="4" t="str">
        <f t="shared" si="1911"/>
        <v>BH$1605</v>
      </c>
      <c r="BI1615" s="4" t="str">
        <f t="shared" si="1911"/>
        <v>BI$1605</v>
      </c>
      <c r="BJ1615" s="4" t="str">
        <f t="shared" si="1911"/>
        <v>BJ$1605</v>
      </c>
      <c r="BK1615" s="4" t="str">
        <f t="shared" si="1911"/>
        <v>BK$1605</v>
      </c>
      <c r="BL1615" s="4" t="str">
        <f t="shared" si="1911"/>
        <v>BL$1605</v>
      </c>
      <c r="BM1615" s="4" t="str">
        <f t="shared" si="1911"/>
        <v>BM$1605</v>
      </c>
      <c r="BN1615" s="4" t="str">
        <f t="shared" si="1911"/>
        <v>BN$1605</v>
      </c>
      <c r="BO1615" s="4" t="str">
        <f t="shared" si="1911"/>
        <v>BO$1605</v>
      </c>
      <c r="BP1615" s="4" t="str">
        <f t="shared" si="1911"/>
        <v>BP$1605</v>
      </c>
      <c r="BQ1615" s="4" t="str">
        <f t="shared" si="1911"/>
        <v>BQ$1605</v>
      </c>
      <c r="BR1615" s="4" t="str">
        <f t="shared" si="1911"/>
        <v>BR$1605</v>
      </c>
      <c r="BS1615" s="4" t="str">
        <f t="shared" si="1911"/>
        <v>BS$1605</v>
      </c>
      <c r="BT1615" s="4" t="str">
        <f t="shared" si="1911"/>
        <v>BT$1605</v>
      </c>
      <c r="BU1615" s="4" t="str">
        <f t="shared" si="1911"/>
        <v>BU$1605</v>
      </c>
      <c r="BV1615" s="4" t="str">
        <f t="shared" si="1911"/>
        <v>BV$1605</v>
      </c>
      <c r="BW1615" s="4" t="str">
        <f t="shared" si="1911"/>
        <v>BW$1605</v>
      </c>
      <c r="BX1615" s="4" t="str">
        <f t="shared" si="1911"/>
        <v>BX$1605</v>
      </c>
      <c r="BY1615" s="4" t="str">
        <f t="shared" si="1911"/>
        <v>BY$1605</v>
      </c>
      <c r="BZ1615" s="4" t="str">
        <f t="shared" si="1911"/>
        <v>BZ$1605</v>
      </c>
      <c r="CA1615" s="4" t="str">
        <f t="shared" si="1911"/>
        <v>CA$1605</v>
      </c>
      <c r="CB1615" s="4" t="str">
        <f t="shared" si="1911"/>
        <v>CB$1605</v>
      </c>
      <c r="CC1615" s="4" t="str">
        <f t="shared" si="1911"/>
        <v>CC$1605</v>
      </c>
      <c r="CD1615" s="4" t="str">
        <f t="shared" si="1911"/>
        <v>CD$1605</v>
      </c>
      <c r="CE1615" s="4" t="str">
        <f t="shared" ref="CE1615:CK1615" si="1912">ADDRESS(ROW(CE1605),COLUMN(CE1605),2)</f>
        <v>CE$1605</v>
      </c>
      <c r="CF1615" s="4" t="str">
        <f t="shared" si="1912"/>
        <v>CF$1605</v>
      </c>
      <c r="CG1615" s="4" t="str">
        <f t="shared" si="1912"/>
        <v>CG$1605</v>
      </c>
      <c r="CH1615" s="4" t="str">
        <f t="shared" si="1912"/>
        <v>CH$1605</v>
      </c>
      <c r="CI1615" s="4" t="str">
        <f t="shared" si="1912"/>
        <v>CI$1605</v>
      </c>
      <c r="CJ1615" s="4" t="str">
        <f t="shared" si="1912"/>
        <v>CJ$1605</v>
      </c>
      <c r="CK1615" s="4" t="str">
        <f t="shared" si="1912"/>
        <v>CK$1605</v>
      </c>
      <c r="CL1615" s="4" t="str">
        <f t="shared" ref="CL1615" si="1913">ADDRESS(ROW(CL1605),COLUMN(CL1605),2)</f>
        <v>CL$1605</v>
      </c>
    </row>
    <row r="1616" spans="2:90" x14ac:dyDescent="0.4">
      <c r="B1616" s="8" t="str">
        <f>B1601</f>
        <v>Secondary volume driver</v>
      </c>
      <c r="D1616" t="s">
        <v>496</v>
      </c>
      <c r="E1616" s="8" t="str">
        <f t="shared" si="1887"/>
        <v>1616 WCINV-SSV</v>
      </c>
      <c r="G1616" t="s">
        <v>332</v>
      </c>
      <c r="H1616" s="12"/>
      <c r="I1616" s="60"/>
      <c r="J1616" s="60"/>
      <c r="K1616" s="15"/>
      <c r="L1616" s="15"/>
      <c r="M1616" s="15"/>
      <c r="N1616" s="15"/>
      <c r="O1616" s="15"/>
      <c r="P1616" s="15"/>
      <c r="R1616" s="15"/>
      <c r="S1616" s="211" t="str">
        <f t="shared" ref="S1616" si="1914">S1601</f>
        <v>S$15</v>
      </c>
      <c r="T1616" s="211" t="str">
        <f t="shared" ref="T1616:AX1616" si="1915">T1601</f>
        <v>T$15</v>
      </c>
      <c r="U1616" s="211" t="str">
        <f t="shared" si="1915"/>
        <v>U$15</v>
      </c>
      <c r="V1616" s="211" t="str">
        <f t="shared" si="1915"/>
        <v>V$15</v>
      </c>
      <c r="W1616" s="211" t="str">
        <f t="shared" si="1915"/>
        <v>W$15</v>
      </c>
      <c r="X1616" s="211" t="str">
        <f t="shared" si="1915"/>
        <v>X$15</v>
      </c>
      <c r="Y1616" s="211" t="str">
        <f t="shared" si="1915"/>
        <v>Y$15</v>
      </c>
      <c r="Z1616" s="211" t="str">
        <f t="shared" si="1915"/>
        <v>Z$15</v>
      </c>
      <c r="AA1616" s="211" t="str">
        <f t="shared" si="1915"/>
        <v>AA$15</v>
      </c>
      <c r="AB1616" s="211" t="str">
        <f t="shared" si="1915"/>
        <v>AB$15</v>
      </c>
      <c r="AC1616" s="211" t="str">
        <f t="shared" si="1915"/>
        <v>AC$15</v>
      </c>
      <c r="AD1616" s="211" t="str">
        <f t="shared" si="1915"/>
        <v>AD$15</v>
      </c>
      <c r="AE1616" s="211" t="str">
        <f t="shared" si="1915"/>
        <v>AE$15</v>
      </c>
      <c r="AF1616" s="211" t="str">
        <f t="shared" si="1915"/>
        <v>AF$15</v>
      </c>
      <c r="AG1616" s="211" t="str">
        <f t="shared" si="1915"/>
        <v>AG$15</v>
      </c>
      <c r="AH1616" s="211" t="str">
        <f t="shared" si="1915"/>
        <v>AH$15</v>
      </c>
      <c r="AI1616" s="211" t="str">
        <f t="shared" si="1915"/>
        <v>AI$15</v>
      </c>
      <c r="AJ1616" s="211" t="str">
        <f t="shared" si="1915"/>
        <v>AJ$15</v>
      </c>
      <c r="AK1616" s="211" t="str">
        <f t="shared" si="1915"/>
        <v>AK$15</v>
      </c>
      <c r="AL1616" s="211" t="str">
        <f t="shared" si="1915"/>
        <v>AL$15</v>
      </c>
      <c r="AM1616" s="211" t="str">
        <f t="shared" si="1915"/>
        <v>AM$15</v>
      </c>
      <c r="AN1616" s="211" t="str">
        <f t="shared" si="1915"/>
        <v>AN$15</v>
      </c>
      <c r="AO1616" s="211" t="str">
        <f t="shared" si="1915"/>
        <v>AO$15</v>
      </c>
      <c r="AP1616" s="211" t="str">
        <f t="shared" si="1915"/>
        <v>AP$15</v>
      </c>
      <c r="AQ1616" s="211" t="str">
        <f t="shared" si="1915"/>
        <v>AQ$15</v>
      </c>
      <c r="AR1616" s="211" t="str">
        <f t="shared" si="1915"/>
        <v>AR$15</v>
      </c>
      <c r="AS1616" s="211" t="str">
        <f t="shared" si="1915"/>
        <v>AS$15</v>
      </c>
      <c r="AT1616" s="211" t="str">
        <f t="shared" si="1915"/>
        <v>AT$15</v>
      </c>
      <c r="AU1616" s="211" t="str">
        <f t="shared" si="1915"/>
        <v>AU$15</v>
      </c>
      <c r="AV1616" s="211" t="str">
        <f t="shared" si="1915"/>
        <v>AV$15</v>
      </c>
      <c r="AW1616" s="211" t="str">
        <f t="shared" si="1915"/>
        <v>AW$15</v>
      </c>
      <c r="AX1616" s="211" t="str">
        <f t="shared" si="1915"/>
        <v>AX$15</v>
      </c>
      <c r="AY1616" s="211" t="str">
        <f t="shared" ref="AY1616:CD1616" si="1916">AY1601</f>
        <v>AY$15</v>
      </c>
      <c r="AZ1616" s="211" t="str">
        <f t="shared" si="1916"/>
        <v>AZ$15</v>
      </c>
      <c r="BA1616" s="211" t="str">
        <f t="shared" si="1916"/>
        <v>BA$15</v>
      </c>
      <c r="BB1616" s="211" t="str">
        <f t="shared" si="1916"/>
        <v>BB$15</v>
      </c>
      <c r="BC1616" s="211" t="str">
        <f t="shared" si="1916"/>
        <v>BC$15</v>
      </c>
      <c r="BD1616" s="211" t="str">
        <f t="shared" si="1916"/>
        <v>BD$15</v>
      </c>
      <c r="BE1616" s="211" t="str">
        <f t="shared" si="1916"/>
        <v>BE$15</v>
      </c>
      <c r="BF1616" s="211" t="str">
        <f t="shared" si="1916"/>
        <v>BF$15</v>
      </c>
      <c r="BG1616" s="211" t="str">
        <f t="shared" si="1916"/>
        <v>BG$15</v>
      </c>
      <c r="BH1616" s="211" t="str">
        <f t="shared" si="1916"/>
        <v>BH$15</v>
      </c>
      <c r="BI1616" s="211" t="str">
        <f t="shared" si="1916"/>
        <v>BI$15</v>
      </c>
      <c r="BJ1616" s="211" t="str">
        <f t="shared" si="1916"/>
        <v>BJ$15</v>
      </c>
      <c r="BK1616" s="211" t="str">
        <f t="shared" si="1916"/>
        <v>BK$15</v>
      </c>
      <c r="BL1616" s="211" t="str">
        <f t="shared" si="1916"/>
        <v>BL$15</v>
      </c>
      <c r="BM1616" s="211" t="str">
        <f t="shared" si="1916"/>
        <v>BM$15</v>
      </c>
      <c r="BN1616" s="211" t="str">
        <f t="shared" si="1916"/>
        <v>BN$15</v>
      </c>
      <c r="BO1616" s="211" t="str">
        <f t="shared" si="1916"/>
        <v>BO$15</v>
      </c>
      <c r="BP1616" s="211" t="str">
        <f t="shared" si="1916"/>
        <v>BP$15</v>
      </c>
      <c r="BQ1616" s="211" t="str">
        <f t="shared" si="1916"/>
        <v>BQ$15</v>
      </c>
      <c r="BR1616" s="211" t="str">
        <f t="shared" si="1916"/>
        <v>BR$15</v>
      </c>
      <c r="BS1616" s="211" t="str">
        <f t="shared" si="1916"/>
        <v>BS$15</v>
      </c>
      <c r="BT1616" s="211" t="str">
        <f t="shared" si="1916"/>
        <v>BT$15</v>
      </c>
      <c r="BU1616" s="211" t="str">
        <f t="shared" si="1916"/>
        <v>BU$15</v>
      </c>
      <c r="BV1616" s="211" t="str">
        <f t="shared" si="1916"/>
        <v>BV$15</v>
      </c>
      <c r="BW1616" s="211" t="str">
        <f t="shared" si="1916"/>
        <v>BW$15</v>
      </c>
      <c r="BX1616" s="211" t="str">
        <f t="shared" si="1916"/>
        <v>BX$15</v>
      </c>
      <c r="BY1616" s="211" t="str">
        <f t="shared" si="1916"/>
        <v>BY$15</v>
      </c>
      <c r="BZ1616" s="211" t="str">
        <f t="shared" si="1916"/>
        <v>BZ$15</v>
      </c>
      <c r="CA1616" s="211" t="str">
        <f t="shared" si="1916"/>
        <v>CA$15</v>
      </c>
      <c r="CB1616" s="211" t="str">
        <f t="shared" si="1916"/>
        <v>CB$15</v>
      </c>
      <c r="CC1616" s="211" t="str">
        <f t="shared" si="1916"/>
        <v>CC$15</v>
      </c>
      <c r="CD1616" s="211" t="str">
        <f t="shared" si="1916"/>
        <v>CD$15</v>
      </c>
      <c r="CE1616" s="211" t="str">
        <f t="shared" ref="CE1616:CK1616" si="1917">CE1601</f>
        <v>CE$15</v>
      </c>
      <c r="CF1616" s="211" t="str">
        <f t="shared" si="1917"/>
        <v>CF$15</v>
      </c>
      <c r="CG1616" s="211" t="str">
        <f t="shared" si="1917"/>
        <v>CG$15</v>
      </c>
      <c r="CH1616" s="211" t="str">
        <f t="shared" si="1917"/>
        <v>CH$15</v>
      </c>
      <c r="CI1616" s="211" t="str">
        <f t="shared" si="1917"/>
        <v>CI$15</v>
      </c>
      <c r="CJ1616" s="211" t="str">
        <f t="shared" si="1917"/>
        <v>CJ$15</v>
      </c>
      <c r="CK1616" s="211" t="str">
        <f t="shared" si="1917"/>
        <v>CK$15</v>
      </c>
      <c r="CL1616" s="211" t="str">
        <f t="shared" ref="CL1616" si="1918">CL1601</f>
        <v>CL$15</v>
      </c>
    </row>
    <row r="1617" spans="2:90" x14ac:dyDescent="0.4">
      <c r="E1617" s="8"/>
      <c r="H1617" s="12"/>
      <c r="I1617" s="60"/>
      <c r="J1617" s="60"/>
      <c r="K1617" s="15"/>
      <c r="L1617" s="15"/>
      <c r="M1617" s="15"/>
      <c r="N1617" s="15"/>
      <c r="O1617" s="15"/>
      <c r="P1617" s="15"/>
      <c r="R1617" s="15"/>
      <c r="S1617" s="76"/>
      <c r="T1617" s="76"/>
      <c r="U1617" s="76"/>
      <c r="V1617" s="76"/>
      <c r="W1617" s="76"/>
      <c r="X1617" s="76"/>
      <c r="Y1617" s="76"/>
      <c r="Z1617" s="76"/>
      <c r="AA1617" s="76"/>
      <c r="AB1617" s="76"/>
      <c r="AC1617" s="76"/>
      <c r="AD1617" s="76"/>
      <c r="AE1617" s="76"/>
      <c r="AF1617" s="76"/>
      <c r="AG1617" s="76"/>
      <c r="AH1617" s="76"/>
      <c r="AI1617" s="76"/>
      <c r="AJ1617" s="76"/>
      <c r="AK1617" s="76"/>
      <c r="AL1617" s="76"/>
      <c r="AM1617" s="76"/>
      <c r="AN1617" s="76"/>
      <c r="AO1617" s="76"/>
      <c r="AP1617" s="76"/>
      <c r="AQ1617" s="76"/>
      <c r="AR1617" s="76"/>
      <c r="AS1617" s="76"/>
      <c r="AT1617" s="76"/>
      <c r="AU1617" s="76"/>
      <c r="AV1617" s="76"/>
      <c r="AW1617" s="76"/>
      <c r="AX1617" s="76"/>
      <c r="AY1617" s="76"/>
      <c r="AZ1617" s="76"/>
      <c r="BA1617" s="76"/>
      <c r="BB1617" s="76"/>
      <c r="BC1617" s="76"/>
      <c r="BD1617" s="76"/>
      <c r="BE1617" s="76"/>
      <c r="BF1617" s="76"/>
      <c r="BG1617" s="76"/>
      <c r="BH1617" s="76"/>
      <c r="BI1617" s="76"/>
      <c r="BJ1617" s="76"/>
      <c r="BK1617" s="76"/>
      <c r="BL1617" s="76"/>
      <c r="BM1617" s="76"/>
      <c r="BN1617" s="76"/>
      <c r="BO1617" s="76"/>
      <c r="BP1617" s="76"/>
      <c r="BQ1617" s="76"/>
      <c r="BR1617" s="76"/>
      <c r="BS1617" s="76"/>
      <c r="BT1617" s="76"/>
      <c r="BU1617" s="76"/>
      <c r="BV1617" s="76"/>
      <c r="BW1617" s="76"/>
      <c r="BX1617" s="76"/>
      <c r="BY1617" s="76"/>
      <c r="BZ1617" s="76"/>
      <c r="CA1617" s="76"/>
      <c r="CB1617" s="76"/>
      <c r="CC1617" s="76"/>
      <c r="CD1617" s="76"/>
      <c r="CE1617" s="76"/>
      <c r="CF1617" s="76"/>
      <c r="CG1617" s="76"/>
      <c r="CH1617" s="76"/>
      <c r="CI1617" s="76"/>
      <c r="CJ1617" s="76"/>
      <c r="CK1617" s="76"/>
      <c r="CL1617" s="76"/>
    </row>
    <row r="1618" spans="2:90" x14ac:dyDescent="0.4">
      <c r="B1618" s="171" t="s">
        <v>490</v>
      </c>
      <c r="E1618" s="8"/>
      <c r="H1618" s="170"/>
      <c r="I1618" s="172"/>
      <c r="J1618" s="172"/>
      <c r="K1618" s="193"/>
      <c r="L1618" s="193"/>
      <c r="M1618" s="193"/>
      <c r="N1618" s="193"/>
      <c r="O1618" s="193"/>
      <c r="P1618" s="193"/>
      <c r="R1618" s="194"/>
      <c r="S1618" s="170"/>
      <c r="T1618" s="170"/>
      <c r="U1618" s="170"/>
      <c r="V1618" s="170"/>
      <c r="W1618" s="170"/>
      <c r="X1618" s="170"/>
      <c r="Y1618" s="170"/>
      <c r="Z1618" s="170"/>
      <c r="AA1618" s="170"/>
      <c r="AB1618" s="170"/>
      <c r="AC1618" s="170"/>
      <c r="AD1618" s="170"/>
      <c r="AE1618" s="170"/>
      <c r="AF1618" s="170"/>
      <c r="AG1618" s="170"/>
      <c r="AH1618" s="170"/>
      <c r="AI1618" s="170"/>
      <c r="AJ1618" s="170"/>
      <c r="AK1618" s="170"/>
      <c r="AL1618" s="170"/>
      <c r="AM1618" s="170"/>
      <c r="AN1618" s="170"/>
      <c r="AO1618" s="170"/>
      <c r="AP1618" s="170"/>
      <c r="AQ1618" s="170"/>
      <c r="AR1618" s="170"/>
      <c r="AS1618" s="170"/>
      <c r="AT1618" s="170"/>
      <c r="AU1618" s="170"/>
      <c r="AV1618" s="170"/>
      <c r="AW1618" s="170"/>
      <c r="AX1618" s="170"/>
      <c r="AY1618" s="170"/>
      <c r="AZ1618" s="170"/>
      <c r="BA1618" s="170"/>
      <c r="BB1618" s="170"/>
      <c r="BC1618" s="170"/>
      <c r="BD1618" s="170"/>
      <c r="BE1618" s="170"/>
      <c r="BF1618" s="170"/>
      <c r="BG1618" s="170"/>
      <c r="BH1618" s="170"/>
      <c r="BI1618" s="170"/>
      <c r="BJ1618" s="170"/>
      <c r="BK1618" s="170"/>
      <c r="BL1618" s="170"/>
      <c r="BM1618" s="170"/>
      <c r="BN1618" s="170"/>
      <c r="BO1618" s="170"/>
      <c r="BP1618" s="170"/>
      <c r="BQ1618" s="170"/>
      <c r="BR1618" s="170"/>
      <c r="BS1618" s="170"/>
      <c r="BT1618" s="170"/>
      <c r="BU1618" s="170"/>
      <c r="BV1618" s="170"/>
      <c r="BW1618" s="170"/>
      <c r="BX1618" s="170"/>
      <c r="BY1618" s="170"/>
      <c r="BZ1618" s="170"/>
      <c r="CA1618" s="170"/>
      <c r="CB1618" s="170"/>
      <c r="CC1618" s="170"/>
      <c r="CD1618" s="170"/>
      <c r="CE1618" s="170"/>
      <c r="CF1618" s="170"/>
      <c r="CG1618" s="170"/>
      <c r="CH1618" s="170"/>
      <c r="CI1618" s="170"/>
      <c r="CJ1618" s="170"/>
      <c r="CK1618" s="170"/>
      <c r="CL1618" s="170"/>
    </row>
    <row r="1619" spans="2:90" x14ac:dyDescent="0.4">
      <c r="B1619" s="171" t="s">
        <v>492</v>
      </c>
      <c r="E1619" s="8"/>
      <c r="H1619" s="170"/>
      <c r="I1619" s="172"/>
      <c r="J1619" s="172"/>
      <c r="K1619" s="193"/>
      <c r="L1619" s="193"/>
      <c r="M1619" s="193"/>
      <c r="N1619" s="193"/>
      <c r="O1619" s="193"/>
      <c r="P1619" s="193"/>
      <c r="R1619" s="194"/>
      <c r="S1619" s="170"/>
      <c r="T1619" s="170"/>
      <c r="U1619" s="170"/>
      <c r="V1619" s="170"/>
      <c r="W1619" s="170"/>
      <c r="X1619" s="170"/>
      <c r="Y1619" s="170"/>
      <c r="Z1619" s="170"/>
      <c r="AA1619" s="170"/>
      <c r="AB1619" s="170"/>
      <c r="AC1619" s="170"/>
      <c r="AD1619" s="170"/>
      <c r="AE1619" s="170"/>
      <c r="AF1619" s="170"/>
      <c r="AG1619" s="170"/>
      <c r="AH1619" s="170"/>
      <c r="AI1619" s="170"/>
      <c r="AJ1619" s="170"/>
      <c r="AK1619" s="170"/>
      <c r="AL1619" s="170"/>
      <c r="AM1619" s="170"/>
      <c r="AN1619" s="170"/>
      <c r="AO1619" s="170"/>
      <c r="AP1619" s="170"/>
      <c r="AQ1619" s="170"/>
      <c r="AR1619" s="170"/>
      <c r="AS1619" s="170"/>
      <c r="AT1619" s="170"/>
      <c r="AU1619" s="170"/>
      <c r="AV1619" s="170"/>
      <c r="AW1619" s="170"/>
      <c r="AX1619" s="170"/>
      <c r="AY1619" s="170"/>
      <c r="AZ1619" s="170"/>
      <c r="BA1619" s="170"/>
      <c r="BB1619" s="170"/>
      <c r="BC1619" s="170"/>
      <c r="BD1619" s="170"/>
      <c r="BE1619" s="170"/>
      <c r="BF1619" s="170"/>
      <c r="BG1619" s="170"/>
      <c r="BH1619" s="170"/>
      <c r="BI1619" s="170"/>
      <c r="BJ1619" s="170"/>
      <c r="BK1619" s="170"/>
      <c r="BL1619" s="170"/>
      <c r="BM1619" s="170"/>
      <c r="BN1619" s="170"/>
      <c r="BO1619" s="170"/>
      <c r="BP1619" s="170"/>
      <c r="BQ1619" s="170"/>
      <c r="BR1619" s="170"/>
      <c r="BS1619" s="170"/>
      <c r="BT1619" s="170"/>
      <c r="BU1619" s="170"/>
      <c r="BV1619" s="170"/>
      <c r="BW1619" s="170"/>
      <c r="BX1619" s="170"/>
      <c r="BY1619" s="170"/>
      <c r="BZ1619" s="170"/>
      <c r="CA1619" s="170"/>
      <c r="CB1619" s="170"/>
      <c r="CC1619" s="170"/>
      <c r="CD1619" s="170"/>
      <c r="CE1619" s="170"/>
      <c r="CF1619" s="170"/>
      <c r="CG1619" s="170"/>
      <c r="CH1619" s="170"/>
      <c r="CI1619" s="170"/>
      <c r="CJ1619" s="170"/>
      <c r="CK1619" s="170"/>
      <c r="CL1619" s="170"/>
    </row>
    <row r="1620" spans="2:90" x14ac:dyDescent="0.4">
      <c r="B1620" s="171" t="s">
        <v>461</v>
      </c>
      <c r="E1620" s="8"/>
      <c r="H1620" s="170"/>
      <c r="I1620" s="172"/>
      <c r="J1620" s="172"/>
      <c r="K1620" s="193"/>
      <c r="L1620" s="193"/>
      <c r="M1620" s="193"/>
      <c r="N1620" s="193"/>
      <c r="O1620" s="193"/>
      <c r="P1620" s="193"/>
      <c r="R1620" s="194"/>
      <c r="S1620" s="195" t="str">
        <f t="shared" ref="S1620:AX1620" si="1919">S$16</f>
        <v>S$12</v>
      </c>
      <c r="T1620" s="195" t="str">
        <f t="shared" si="1919"/>
        <v>T$12</v>
      </c>
      <c r="U1620" s="195" t="str">
        <f t="shared" si="1919"/>
        <v>U$12</v>
      </c>
      <c r="V1620" s="195" t="str">
        <f t="shared" si="1919"/>
        <v>V$12</v>
      </c>
      <c r="W1620" s="195" t="str">
        <f t="shared" si="1919"/>
        <v>W$12</v>
      </c>
      <c r="X1620" s="195" t="str">
        <f t="shared" si="1919"/>
        <v>X$12</v>
      </c>
      <c r="Y1620" s="195" t="str">
        <f t="shared" si="1919"/>
        <v>Y$12</v>
      </c>
      <c r="Z1620" s="195" t="str">
        <f t="shared" si="1919"/>
        <v>Z$12</v>
      </c>
      <c r="AA1620" s="195" t="str">
        <f t="shared" si="1919"/>
        <v>AA$12</v>
      </c>
      <c r="AB1620" s="195" t="str">
        <f t="shared" si="1919"/>
        <v>AB$12</v>
      </c>
      <c r="AC1620" s="195" t="str">
        <f t="shared" si="1919"/>
        <v>AC$12</v>
      </c>
      <c r="AD1620" s="195" t="str">
        <f t="shared" si="1919"/>
        <v>AD$12</v>
      </c>
      <c r="AE1620" s="195" t="str">
        <f t="shared" si="1919"/>
        <v>AE$12</v>
      </c>
      <c r="AF1620" s="195" t="str">
        <f t="shared" si="1919"/>
        <v>AF$12</v>
      </c>
      <c r="AG1620" s="195" t="str">
        <f t="shared" si="1919"/>
        <v>AG$12</v>
      </c>
      <c r="AH1620" s="195" t="str">
        <f t="shared" si="1919"/>
        <v>AH$12</v>
      </c>
      <c r="AI1620" s="195" t="str">
        <f t="shared" si="1919"/>
        <v>AI$12</v>
      </c>
      <c r="AJ1620" s="195" t="str">
        <f t="shared" si="1919"/>
        <v>AJ$12</v>
      </c>
      <c r="AK1620" s="195" t="str">
        <f t="shared" si="1919"/>
        <v>AK$12</v>
      </c>
      <c r="AL1620" s="195" t="str">
        <f t="shared" si="1919"/>
        <v>AL$12</v>
      </c>
      <c r="AM1620" s="195" t="str">
        <f t="shared" si="1919"/>
        <v>AM$12</v>
      </c>
      <c r="AN1620" s="195" t="str">
        <f t="shared" si="1919"/>
        <v>AN$12</v>
      </c>
      <c r="AO1620" s="195" t="str">
        <f t="shared" si="1919"/>
        <v>AO$12</v>
      </c>
      <c r="AP1620" s="195" t="str">
        <f t="shared" si="1919"/>
        <v>AP$12</v>
      </c>
      <c r="AQ1620" s="195" t="str">
        <f t="shared" si="1919"/>
        <v>AQ$12</v>
      </c>
      <c r="AR1620" s="195" t="str">
        <f t="shared" si="1919"/>
        <v>AR$12</v>
      </c>
      <c r="AS1620" s="195" t="str">
        <f t="shared" si="1919"/>
        <v>AS$12</v>
      </c>
      <c r="AT1620" s="195" t="str">
        <f t="shared" si="1919"/>
        <v>AT$12</v>
      </c>
      <c r="AU1620" s="195" t="str">
        <f t="shared" si="1919"/>
        <v>AU$12</v>
      </c>
      <c r="AV1620" s="195" t="str">
        <f t="shared" si="1919"/>
        <v>AV$12</v>
      </c>
      <c r="AW1620" s="195" t="str">
        <f t="shared" si="1919"/>
        <v>AW$12</v>
      </c>
      <c r="AX1620" s="195" t="str">
        <f t="shared" si="1919"/>
        <v>AX$12</v>
      </c>
      <c r="AY1620" s="195" t="str">
        <f t="shared" ref="AY1620:CD1620" si="1920">AY$16</f>
        <v>AY$12</v>
      </c>
      <c r="AZ1620" s="195" t="str">
        <f t="shared" si="1920"/>
        <v>AZ$12</v>
      </c>
      <c r="BA1620" s="195" t="str">
        <f t="shared" si="1920"/>
        <v>BA$12</v>
      </c>
      <c r="BB1620" s="195" t="str">
        <f t="shared" si="1920"/>
        <v>BB$12</v>
      </c>
      <c r="BC1620" s="195" t="str">
        <f t="shared" si="1920"/>
        <v>BC$12</v>
      </c>
      <c r="BD1620" s="195" t="str">
        <f t="shared" si="1920"/>
        <v>BD$12</v>
      </c>
      <c r="BE1620" s="195" t="str">
        <f t="shared" si="1920"/>
        <v>BE$12</v>
      </c>
      <c r="BF1620" s="195" t="str">
        <f t="shared" si="1920"/>
        <v>BF$12</v>
      </c>
      <c r="BG1620" s="195" t="str">
        <f t="shared" si="1920"/>
        <v>BG$12</v>
      </c>
      <c r="BH1620" s="195" t="str">
        <f t="shared" si="1920"/>
        <v>BH$12</v>
      </c>
      <c r="BI1620" s="195" t="str">
        <f t="shared" si="1920"/>
        <v>BI$12</v>
      </c>
      <c r="BJ1620" s="195" t="str">
        <f t="shared" si="1920"/>
        <v>BJ$12</v>
      </c>
      <c r="BK1620" s="195" t="str">
        <f t="shared" si="1920"/>
        <v>BK$12</v>
      </c>
      <c r="BL1620" s="195" t="str">
        <f t="shared" si="1920"/>
        <v>BL$12</v>
      </c>
      <c r="BM1620" s="195" t="str">
        <f t="shared" si="1920"/>
        <v>BM$12</v>
      </c>
      <c r="BN1620" s="195" t="str">
        <f t="shared" si="1920"/>
        <v>BN$12</v>
      </c>
      <c r="BO1620" s="195" t="str">
        <f t="shared" si="1920"/>
        <v>BO$12</v>
      </c>
      <c r="BP1620" s="195" t="str">
        <f t="shared" si="1920"/>
        <v>BP$12</v>
      </c>
      <c r="BQ1620" s="195" t="str">
        <f t="shared" si="1920"/>
        <v>BQ$12</v>
      </c>
      <c r="BR1620" s="195" t="str">
        <f t="shared" si="1920"/>
        <v>BR$12</v>
      </c>
      <c r="BS1620" s="195" t="str">
        <f t="shared" si="1920"/>
        <v>BS$12</v>
      </c>
      <c r="BT1620" s="195" t="str">
        <f t="shared" si="1920"/>
        <v>BT$12</v>
      </c>
      <c r="BU1620" s="195" t="str">
        <f t="shared" si="1920"/>
        <v>BU$12</v>
      </c>
      <c r="BV1620" s="195" t="str">
        <f t="shared" si="1920"/>
        <v>BV$12</v>
      </c>
      <c r="BW1620" s="195" t="str">
        <f t="shared" si="1920"/>
        <v>BW$12</v>
      </c>
      <c r="BX1620" s="195" t="str">
        <f t="shared" si="1920"/>
        <v>BX$12</v>
      </c>
      <c r="BY1620" s="195" t="str">
        <f t="shared" si="1920"/>
        <v>BY$12</v>
      </c>
      <c r="BZ1620" s="195" t="str">
        <f t="shared" si="1920"/>
        <v>BZ$12</v>
      </c>
      <c r="CA1620" s="195" t="str">
        <f t="shared" si="1920"/>
        <v>CA$12</v>
      </c>
      <c r="CB1620" s="195" t="str">
        <f t="shared" si="1920"/>
        <v>CB$12</v>
      </c>
      <c r="CC1620" s="195" t="str">
        <f t="shared" si="1920"/>
        <v>CC$12</v>
      </c>
      <c r="CD1620" s="195" t="str">
        <f t="shared" si="1920"/>
        <v>CD$12</v>
      </c>
      <c r="CE1620" s="195" t="str">
        <f t="shared" ref="CE1620:CL1620" si="1921">CE$16</f>
        <v>CE$12</v>
      </c>
      <c r="CF1620" s="195" t="str">
        <f t="shared" si="1921"/>
        <v>CF$12</v>
      </c>
      <c r="CG1620" s="195" t="str">
        <f t="shared" si="1921"/>
        <v>CG$12</v>
      </c>
      <c r="CH1620" s="195" t="str">
        <f t="shared" si="1921"/>
        <v>CH$12</v>
      </c>
      <c r="CI1620" s="195" t="str">
        <f t="shared" si="1921"/>
        <v>CI$12</v>
      </c>
      <c r="CJ1620" s="195" t="str">
        <f t="shared" si="1921"/>
        <v>CJ$12</v>
      </c>
      <c r="CK1620" s="195" t="str">
        <f t="shared" si="1921"/>
        <v>CK$12</v>
      </c>
      <c r="CL1620" s="195" t="str">
        <f t="shared" si="1921"/>
        <v>CL$12</v>
      </c>
    </row>
    <row r="1621" spans="2:90" x14ac:dyDescent="0.4">
      <c r="B1621" s="171" t="s">
        <v>462</v>
      </c>
      <c r="E1621" s="8"/>
      <c r="H1621" s="196"/>
      <c r="I1621" s="197"/>
      <c r="J1621" s="197"/>
      <c r="K1621" s="198"/>
      <c r="L1621" s="198"/>
      <c r="M1621" s="198"/>
      <c r="N1621" s="198"/>
      <c r="O1621" s="198"/>
      <c r="P1621" s="198"/>
      <c r="R1621" s="198"/>
      <c r="S1621" s="195" t="str">
        <f t="shared" ref="S1621:AX1621" si="1922">S$17</f>
        <v>S$13</v>
      </c>
      <c r="T1621" s="195" t="str">
        <f t="shared" si="1922"/>
        <v>T$13</v>
      </c>
      <c r="U1621" s="195" t="str">
        <f t="shared" si="1922"/>
        <v>U$13</v>
      </c>
      <c r="V1621" s="195" t="str">
        <f t="shared" si="1922"/>
        <v>V$13</v>
      </c>
      <c r="W1621" s="195" t="str">
        <f t="shared" si="1922"/>
        <v>W$13</v>
      </c>
      <c r="X1621" s="195" t="str">
        <f t="shared" si="1922"/>
        <v>X$13</v>
      </c>
      <c r="Y1621" s="195" t="str">
        <f t="shared" si="1922"/>
        <v>Y$13</v>
      </c>
      <c r="Z1621" s="195" t="str">
        <f t="shared" si="1922"/>
        <v>Z$13</v>
      </c>
      <c r="AA1621" s="195" t="str">
        <f t="shared" si="1922"/>
        <v>AA$13</v>
      </c>
      <c r="AB1621" s="195" t="str">
        <f t="shared" si="1922"/>
        <v>AB$13</v>
      </c>
      <c r="AC1621" s="195" t="str">
        <f t="shared" si="1922"/>
        <v>AC$13</v>
      </c>
      <c r="AD1621" s="195" t="str">
        <f t="shared" si="1922"/>
        <v>AD$13</v>
      </c>
      <c r="AE1621" s="195" t="str">
        <f t="shared" si="1922"/>
        <v>AE$13</v>
      </c>
      <c r="AF1621" s="195" t="str">
        <f t="shared" si="1922"/>
        <v>AF$13</v>
      </c>
      <c r="AG1621" s="195" t="str">
        <f t="shared" si="1922"/>
        <v>AG$13</v>
      </c>
      <c r="AH1621" s="195" t="str">
        <f t="shared" si="1922"/>
        <v>AH$13</v>
      </c>
      <c r="AI1621" s="195" t="str">
        <f t="shared" si="1922"/>
        <v>AI$13</v>
      </c>
      <c r="AJ1621" s="195" t="str">
        <f t="shared" si="1922"/>
        <v>AJ$13</v>
      </c>
      <c r="AK1621" s="195" t="str">
        <f t="shared" si="1922"/>
        <v>AK$13</v>
      </c>
      <c r="AL1621" s="195" t="str">
        <f t="shared" si="1922"/>
        <v>AL$13</v>
      </c>
      <c r="AM1621" s="195" t="str">
        <f t="shared" si="1922"/>
        <v>AM$13</v>
      </c>
      <c r="AN1621" s="195" t="str">
        <f t="shared" si="1922"/>
        <v>AN$13</v>
      </c>
      <c r="AO1621" s="195" t="str">
        <f t="shared" si="1922"/>
        <v>AO$13</v>
      </c>
      <c r="AP1621" s="195" t="str">
        <f t="shared" si="1922"/>
        <v>AP$13</v>
      </c>
      <c r="AQ1621" s="195" t="str">
        <f t="shared" si="1922"/>
        <v>AQ$13</v>
      </c>
      <c r="AR1621" s="195" t="str">
        <f t="shared" si="1922"/>
        <v>AR$13</v>
      </c>
      <c r="AS1621" s="195" t="str">
        <f t="shared" si="1922"/>
        <v>AS$13</v>
      </c>
      <c r="AT1621" s="195" t="str">
        <f t="shared" si="1922"/>
        <v>AT$13</v>
      </c>
      <c r="AU1621" s="195" t="str">
        <f t="shared" si="1922"/>
        <v>AU$13</v>
      </c>
      <c r="AV1621" s="195" t="str">
        <f t="shared" si="1922"/>
        <v>AV$13</v>
      </c>
      <c r="AW1621" s="195" t="str">
        <f t="shared" si="1922"/>
        <v>AW$13</v>
      </c>
      <c r="AX1621" s="195" t="str">
        <f t="shared" si="1922"/>
        <v>AX$13</v>
      </c>
      <c r="AY1621" s="195" t="str">
        <f t="shared" ref="AY1621:CD1621" si="1923">AY$17</f>
        <v>AY$13</v>
      </c>
      <c r="AZ1621" s="195" t="str">
        <f t="shared" si="1923"/>
        <v>AZ$13</v>
      </c>
      <c r="BA1621" s="195" t="str">
        <f t="shared" si="1923"/>
        <v>BA$13</v>
      </c>
      <c r="BB1621" s="195" t="str">
        <f t="shared" si="1923"/>
        <v>BB$13</v>
      </c>
      <c r="BC1621" s="195" t="str">
        <f t="shared" si="1923"/>
        <v>BC$13</v>
      </c>
      <c r="BD1621" s="195" t="str">
        <f t="shared" si="1923"/>
        <v>BD$13</v>
      </c>
      <c r="BE1621" s="195" t="str">
        <f t="shared" si="1923"/>
        <v>BE$13</v>
      </c>
      <c r="BF1621" s="195" t="str">
        <f t="shared" si="1923"/>
        <v>BF$13</v>
      </c>
      <c r="BG1621" s="195" t="str">
        <f t="shared" si="1923"/>
        <v>BG$13</v>
      </c>
      <c r="BH1621" s="195" t="str">
        <f t="shared" si="1923"/>
        <v>BH$13</v>
      </c>
      <c r="BI1621" s="195" t="str">
        <f t="shared" si="1923"/>
        <v>BI$13</v>
      </c>
      <c r="BJ1621" s="195" t="str">
        <f t="shared" si="1923"/>
        <v>BJ$13</v>
      </c>
      <c r="BK1621" s="195" t="str">
        <f t="shared" si="1923"/>
        <v>BK$13</v>
      </c>
      <c r="BL1621" s="195" t="str">
        <f t="shared" si="1923"/>
        <v>BL$13</v>
      </c>
      <c r="BM1621" s="195" t="str">
        <f t="shared" si="1923"/>
        <v>BM$13</v>
      </c>
      <c r="BN1621" s="195" t="str">
        <f t="shared" si="1923"/>
        <v>BN$13</v>
      </c>
      <c r="BO1621" s="195" t="str">
        <f t="shared" si="1923"/>
        <v>BO$13</v>
      </c>
      <c r="BP1621" s="195" t="str">
        <f t="shared" si="1923"/>
        <v>BP$13</v>
      </c>
      <c r="BQ1621" s="195" t="str">
        <f t="shared" si="1923"/>
        <v>BQ$13</v>
      </c>
      <c r="BR1621" s="195" t="str">
        <f t="shared" si="1923"/>
        <v>BR$13</v>
      </c>
      <c r="BS1621" s="195" t="str">
        <f t="shared" si="1923"/>
        <v>BS$13</v>
      </c>
      <c r="BT1621" s="195" t="str">
        <f t="shared" si="1923"/>
        <v>BT$13</v>
      </c>
      <c r="BU1621" s="195" t="str">
        <f t="shared" si="1923"/>
        <v>BU$13</v>
      </c>
      <c r="BV1621" s="195" t="str">
        <f t="shared" si="1923"/>
        <v>BV$13</v>
      </c>
      <c r="BW1621" s="195" t="str">
        <f t="shared" si="1923"/>
        <v>BW$13</v>
      </c>
      <c r="BX1621" s="195" t="str">
        <f t="shared" si="1923"/>
        <v>BX$13</v>
      </c>
      <c r="BY1621" s="195" t="str">
        <f t="shared" si="1923"/>
        <v>BY$13</v>
      </c>
      <c r="BZ1621" s="195" t="str">
        <f t="shared" si="1923"/>
        <v>BZ$13</v>
      </c>
      <c r="CA1621" s="195" t="str">
        <f t="shared" si="1923"/>
        <v>CA$13</v>
      </c>
      <c r="CB1621" s="195" t="str">
        <f t="shared" si="1923"/>
        <v>CB$13</v>
      </c>
      <c r="CC1621" s="195" t="str">
        <f t="shared" si="1923"/>
        <v>CC$13</v>
      </c>
      <c r="CD1621" s="195" t="str">
        <f t="shared" si="1923"/>
        <v>CD$13</v>
      </c>
      <c r="CE1621" s="195" t="str">
        <f t="shared" ref="CE1621:CL1621" si="1924">CE$17</f>
        <v>CE$13</v>
      </c>
      <c r="CF1621" s="195" t="str">
        <f t="shared" si="1924"/>
        <v>CF$13</v>
      </c>
      <c r="CG1621" s="195" t="str">
        <f t="shared" si="1924"/>
        <v>CG$13</v>
      </c>
      <c r="CH1621" s="195" t="str">
        <f t="shared" si="1924"/>
        <v>CH$13</v>
      </c>
      <c r="CI1621" s="195" t="str">
        <f t="shared" si="1924"/>
        <v>CI$13</v>
      </c>
      <c r="CJ1621" s="195" t="str">
        <f t="shared" si="1924"/>
        <v>CJ$13</v>
      </c>
      <c r="CK1621" s="195" t="str">
        <f t="shared" si="1924"/>
        <v>CK$13</v>
      </c>
      <c r="CL1621" s="195" t="str">
        <f t="shared" si="1924"/>
        <v>CL$13</v>
      </c>
    </row>
    <row r="1622" spans="2:90" x14ac:dyDescent="0.4">
      <c r="B1622" s="171" t="s">
        <v>491</v>
      </c>
      <c r="E1622" s="8"/>
      <c r="H1622" s="196"/>
      <c r="I1622" s="197"/>
      <c r="J1622" s="197"/>
      <c r="K1622" s="198"/>
      <c r="L1622" s="198"/>
      <c r="M1622" s="198"/>
      <c r="N1622" s="198"/>
      <c r="O1622" s="198"/>
      <c r="P1622" s="198"/>
      <c r="R1622" s="198"/>
      <c r="S1622" s="186"/>
      <c r="T1622" s="186"/>
      <c r="U1622" s="186"/>
      <c r="V1622" s="186"/>
      <c r="W1622" s="186"/>
      <c r="X1622" s="186"/>
      <c r="Y1622" s="186"/>
      <c r="Z1622" s="186"/>
      <c r="AA1622" s="186"/>
      <c r="AB1622" s="186"/>
      <c r="AC1622" s="186"/>
      <c r="AD1622" s="186"/>
      <c r="AE1622" s="186"/>
      <c r="AF1622" s="186"/>
      <c r="AG1622" s="186"/>
      <c r="AH1622" s="186"/>
      <c r="AI1622" s="186"/>
      <c r="AJ1622" s="186"/>
      <c r="AK1622" s="186"/>
      <c r="AL1622" s="186"/>
      <c r="AM1622" s="186"/>
      <c r="AN1622" s="186"/>
      <c r="AO1622" s="186"/>
      <c r="AP1622" s="186"/>
      <c r="AQ1622" s="186"/>
      <c r="AR1622" s="186"/>
      <c r="AS1622" s="186"/>
      <c r="AT1622" s="186"/>
      <c r="AU1622" s="186"/>
      <c r="AV1622" s="186"/>
      <c r="AW1622" s="186"/>
      <c r="AX1622" s="186"/>
      <c r="AY1622" s="186"/>
      <c r="AZ1622" s="186"/>
      <c r="BA1622" s="186"/>
      <c r="BB1622" s="186"/>
      <c r="BC1622" s="186"/>
      <c r="BD1622" s="186"/>
      <c r="BE1622" s="186"/>
      <c r="BF1622" s="186"/>
      <c r="BG1622" s="186"/>
      <c r="BH1622" s="186"/>
      <c r="BI1622" s="186"/>
      <c r="BJ1622" s="186"/>
      <c r="BK1622" s="186"/>
      <c r="BL1622" s="186"/>
      <c r="BM1622" s="186"/>
      <c r="BN1622" s="186"/>
      <c r="BO1622" s="186"/>
      <c r="BP1622" s="186"/>
      <c r="BQ1622" s="186"/>
      <c r="BR1622" s="186"/>
      <c r="BS1622" s="186"/>
      <c r="BT1622" s="186"/>
      <c r="BU1622" s="186"/>
      <c r="BV1622" s="186"/>
      <c r="BW1622" s="186"/>
      <c r="BX1622" s="186"/>
      <c r="BY1622" s="186"/>
      <c r="BZ1622" s="186"/>
      <c r="CA1622" s="186"/>
      <c r="CB1622" s="186"/>
      <c r="CC1622" s="186"/>
      <c r="CD1622" s="186"/>
      <c r="CE1622" s="186"/>
      <c r="CF1622" s="186"/>
      <c r="CG1622" s="186"/>
      <c r="CH1622" s="186"/>
      <c r="CI1622" s="186"/>
      <c r="CJ1622" s="186"/>
      <c r="CK1622" s="186"/>
      <c r="CL1622" s="186"/>
    </row>
    <row r="1623" spans="2:90" x14ac:dyDescent="0.4">
      <c r="B1623" s="171" t="s">
        <v>505</v>
      </c>
      <c r="E1623" s="8"/>
      <c r="H1623" s="196"/>
      <c r="I1623" s="197"/>
      <c r="J1623" s="197"/>
      <c r="K1623" s="198"/>
      <c r="L1623" s="198"/>
      <c r="M1623" s="198"/>
      <c r="N1623" s="198"/>
      <c r="O1623" s="198"/>
      <c r="P1623" s="198"/>
      <c r="R1623" s="198"/>
      <c r="S1623" s="186"/>
      <c r="T1623" s="186"/>
      <c r="U1623" s="186"/>
      <c r="V1623" s="186"/>
      <c r="W1623" s="186"/>
      <c r="X1623" s="186"/>
      <c r="Y1623" s="186"/>
      <c r="Z1623" s="186"/>
      <c r="AA1623" s="186"/>
      <c r="AB1623" s="186"/>
      <c r="AC1623" s="186"/>
      <c r="AD1623" s="186"/>
      <c r="AE1623" s="186"/>
      <c r="AF1623" s="186"/>
      <c r="AG1623" s="186"/>
      <c r="AH1623" s="186"/>
      <c r="AI1623" s="186"/>
      <c r="AJ1623" s="186"/>
      <c r="AK1623" s="186"/>
      <c r="AL1623" s="186"/>
      <c r="AM1623" s="186"/>
      <c r="AN1623" s="186"/>
      <c r="AO1623" s="186"/>
      <c r="AP1623" s="186"/>
      <c r="AQ1623" s="186"/>
      <c r="AR1623" s="186"/>
      <c r="AS1623" s="186"/>
      <c r="AT1623" s="186"/>
      <c r="AU1623" s="186"/>
      <c r="AV1623" s="186"/>
      <c r="AW1623" s="186"/>
      <c r="AX1623" s="186"/>
      <c r="AY1623" s="186"/>
      <c r="AZ1623" s="186"/>
      <c r="BA1623" s="186"/>
      <c r="BB1623" s="186"/>
      <c r="BC1623" s="186"/>
      <c r="BD1623" s="186"/>
      <c r="BE1623" s="186"/>
      <c r="BF1623" s="186"/>
      <c r="BG1623" s="186"/>
      <c r="BH1623" s="186"/>
      <c r="BI1623" s="186"/>
      <c r="BJ1623" s="186"/>
      <c r="BK1623" s="186"/>
      <c r="BL1623" s="186"/>
      <c r="BM1623" s="186"/>
      <c r="BN1623" s="186"/>
      <c r="BO1623" s="186"/>
      <c r="BP1623" s="186"/>
      <c r="BQ1623" s="186"/>
      <c r="BR1623" s="186"/>
      <c r="BS1623" s="186"/>
      <c r="BT1623" s="186"/>
      <c r="BU1623" s="186"/>
      <c r="BV1623" s="186"/>
      <c r="BW1623" s="186"/>
      <c r="BX1623" s="186"/>
      <c r="BY1623" s="186"/>
      <c r="BZ1623" s="186"/>
      <c r="CA1623" s="186"/>
      <c r="CB1623" s="186"/>
      <c r="CC1623" s="186"/>
      <c r="CD1623" s="186"/>
      <c r="CE1623" s="186"/>
      <c r="CF1623" s="186"/>
      <c r="CG1623" s="186"/>
      <c r="CH1623" s="186"/>
      <c r="CI1623" s="186"/>
      <c r="CJ1623" s="186"/>
      <c r="CK1623" s="186"/>
      <c r="CL1623" s="186"/>
    </row>
    <row r="1624" spans="2:90" x14ac:dyDescent="0.4">
      <c r="B1624" s="171" t="s">
        <v>463</v>
      </c>
      <c r="E1624" s="8"/>
      <c r="H1624" s="196"/>
      <c r="I1624" s="197"/>
      <c r="J1624" s="197"/>
      <c r="K1624" s="198"/>
      <c r="L1624" s="198"/>
      <c r="M1624" s="198"/>
      <c r="N1624" s="198"/>
      <c r="O1624" s="198"/>
      <c r="P1624" s="198"/>
      <c r="R1624" s="198"/>
      <c r="S1624" s="186" t="str">
        <f t="shared" ref="S1624:AX1624" si="1925">S$18</f>
        <v>S$14</v>
      </c>
      <c r="T1624" s="186" t="str">
        <f t="shared" si="1925"/>
        <v>T$14</v>
      </c>
      <c r="U1624" s="186" t="str">
        <f t="shared" si="1925"/>
        <v>U$14</v>
      </c>
      <c r="V1624" s="186" t="str">
        <f t="shared" si="1925"/>
        <v>V$14</v>
      </c>
      <c r="W1624" s="186" t="str">
        <f t="shared" si="1925"/>
        <v>W$14</v>
      </c>
      <c r="X1624" s="186" t="str">
        <f t="shared" si="1925"/>
        <v>X$14</v>
      </c>
      <c r="Y1624" s="186" t="str">
        <f t="shared" si="1925"/>
        <v>Y$14</v>
      </c>
      <c r="Z1624" s="186" t="str">
        <f t="shared" si="1925"/>
        <v>Z$14</v>
      </c>
      <c r="AA1624" s="186" t="str">
        <f t="shared" si="1925"/>
        <v>AA$14</v>
      </c>
      <c r="AB1624" s="186" t="str">
        <f t="shared" si="1925"/>
        <v>AB$14</v>
      </c>
      <c r="AC1624" s="186" t="str">
        <f t="shared" si="1925"/>
        <v>AC$14</v>
      </c>
      <c r="AD1624" s="186" t="str">
        <f t="shared" si="1925"/>
        <v>AD$14</v>
      </c>
      <c r="AE1624" s="186" t="str">
        <f t="shared" si="1925"/>
        <v>AE$14</v>
      </c>
      <c r="AF1624" s="186" t="str">
        <f t="shared" si="1925"/>
        <v>AF$14</v>
      </c>
      <c r="AG1624" s="186" t="str">
        <f t="shared" si="1925"/>
        <v>AG$14</v>
      </c>
      <c r="AH1624" s="186" t="str">
        <f t="shared" si="1925"/>
        <v>AH$14</v>
      </c>
      <c r="AI1624" s="186" t="str">
        <f t="shared" si="1925"/>
        <v>AI$14</v>
      </c>
      <c r="AJ1624" s="186" t="str">
        <f t="shared" si="1925"/>
        <v>AJ$14</v>
      </c>
      <c r="AK1624" s="186" t="str">
        <f t="shared" si="1925"/>
        <v>AK$14</v>
      </c>
      <c r="AL1624" s="186" t="str">
        <f t="shared" si="1925"/>
        <v>AL$14</v>
      </c>
      <c r="AM1624" s="186" t="str">
        <f t="shared" si="1925"/>
        <v>AM$14</v>
      </c>
      <c r="AN1624" s="186" t="str">
        <f t="shared" si="1925"/>
        <v>AN$14</v>
      </c>
      <c r="AO1624" s="186" t="str">
        <f t="shared" si="1925"/>
        <v>AO$14</v>
      </c>
      <c r="AP1624" s="186" t="str">
        <f t="shared" si="1925"/>
        <v>AP$14</v>
      </c>
      <c r="AQ1624" s="186" t="str">
        <f t="shared" si="1925"/>
        <v>AQ$14</v>
      </c>
      <c r="AR1624" s="186" t="str">
        <f t="shared" si="1925"/>
        <v>AR$14</v>
      </c>
      <c r="AS1624" s="186" t="str">
        <f t="shared" si="1925"/>
        <v>AS$14</v>
      </c>
      <c r="AT1624" s="186" t="str">
        <f t="shared" si="1925"/>
        <v>AT$14</v>
      </c>
      <c r="AU1624" s="186" t="str">
        <f t="shared" si="1925"/>
        <v>AU$14</v>
      </c>
      <c r="AV1624" s="186" t="str">
        <f t="shared" si="1925"/>
        <v>AV$14</v>
      </c>
      <c r="AW1624" s="186" t="str">
        <f t="shared" si="1925"/>
        <v>AW$14</v>
      </c>
      <c r="AX1624" s="186" t="str">
        <f t="shared" si="1925"/>
        <v>AX$14</v>
      </c>
      <c r="AY1624" s="186" t="str">
        <f t="shared" ref="AY1624:CD1624" si="1926">AY$18</f>
        <v>AY$14</v>
      </c>
      <c r="AZ1624" s="186" t="str">
        <f t="shared" si="1926"/>
        <v>AZ$14</v>
      </c>
      <c r="BA1624" s="186" t="str">
        <f t="shared" si="1926"/>
        <v>BA$14</v>
      </c>
      <c r="BB1624" s="186" t="str">
        <f t="shared" si="1926"/>
        <v>BB$14</v>
      </c>
      <c r="BC1624" s="186" t="str">
        <f t="shared" si="1926"/>
        <v>BC$14</v>
      </c>
      <c r="BD1624" s="186" t="str">
        <f t="shared" si="1926"/>
        <v>BD$14</v>
      </c>
      <c r="BE1624" s="186" t="str">
        <f t="shared" si="1926"/>
        <v>BE$14</v>
      </c>
      <c r="BF1624" s="186" t="str">
        <f t="shared" si="1926"/>
        <v>BF$14</v>
      </c>
      <c r="BG1624" s="186" t="str">
        <f t="shared" si="1926"/>
        <v>BG$14</v>
      </c>
      <c r="BH1624" s="186" t="str">
        <f t="shared" si="1926"/>
        <v>BH$14</v>
      </c>
      <c r="BI1624" s="186" t="str">
        <f t="shared" si="1926"/>
        <v>BI$14</v>
      </c>
      <c r="BJ1624" s="186" t="str">
        <f t="shared" si="1926"/>
        <v>BJ$14</v>
      </c>
      <c r="BK1624" s="186" t="str">
        <f t="shared" si="1926"/>
        <v>BK$14</v>
      </c>
      <c r="BL1624" s="186" t="str">
        <f t="shared" si="1926"/>
        <v>BL$14</v>
      </c>
      <c r="BM1624" s="186" t="str">
        <f t="shared" si="1926"/>
        <v>BM$14</v>
      </c>
      <c r="BN1624" s="186" t="str">
        <f t="shared" si="1926"/>
        <v>BN$14</v>
      </c>
      <c r="BO1624" s="186" t="str">
        <f t="shared" si="1926"/>
        <v>BO$14</v>
      </c>
      <c r="BP1624" s="186" t="str">
        <f t="shared" si="1926"/>
        <v>BP$14</v>
      </c>
      <c r="BQ1624" s="186" t="str">
        <f t="shared" si="1926"/>
        <v>BQ$14</v>
      </c>
      <c r="BR1624" s="186" t="str">
        <f t="shared" si="1926"/>
        <v>BR$14</v>
      </c>
      <c r="BS1624" s="186" t="str">
        <f t="shared" si="1926"/>
        <v>BS$14</v>
      </c>
      <c r="BT1624" s="186" t="str">
        <f t="shared" si="1926"/>
        <v>BT$14</v>
      </c>
      <c r="BU1624" s="186" t="str">
        <f t="shared" si="1926"/>
        <v>BU$14</v>
      </c>
      <c r="BV1624" s="186" t="str">
        <f t="shared" si="1926"/>
        <v>BV$14</v>
      </c>
      <c r="BW1624" s="186" t="str">
        <f t="shared" si="1926"/>
        <v>BW$14</v>
      </c>
      <c r="BX1624" s="186" t="str">
        <f t="shared" si="1926"/>
        <v>BX$14</v>
      </c>
      <c r="BY1624" s="186" t="str">
        <f t="shared" si="1926"/>
        <v>BY$14</v>
      </c>
      <c r="BZ1624" s="186" t="str">
        <f t="shared" si="1926"/>
        <v>BZ$14</v>
      </c>
      <c r="CA1624" s="186" t="str">
        <f t="shared" si="1926"/>
        <v>CA$14</v>
      </c>
      <c r="CB1624" s="186" t="str">
        <f t="shared" si="1926"/>
        <v>CB$14</v>
      </c>
      <c r="CC1624" s="186" t="str">
        <f t="shared" si="1926"/>
        <v>CC$14</v>
      </c>
      <c r="CD1624" s="186" t="str">
        <f t="shared" si="1926"/>
        <v>CD$14</v>
      </c>
      <c r="CE1624" s="186" t="str">
        <f t="shared" ref="CE1624:CL1624" si="1927">CE$18</f>
        <v>CE$14</v>
      </c>
      <c r="CF1624" s="186" t="str">
        <f t="shared" si="1927"/>
        <v>CF$14</v>
      </c>
      <c r="CG1624" s="186" t="str">
        <f t="shared" si="1927"/>
        <v>CG$14</v>
      </c>
      <c r="CH1624" s="186" t="str">
        <f t="shared" si="1927"/>
        <v>CH$14</v>
      </c>
      <c r="CI1624" s="186" t="str">
        <f t="shared" si="1927"/>
        <v>CI$14</v>
      </c>
      <c r="CJ1624" s="186" t="str">
        <f t="shared" si="1927"/>
        <v>CJ$14</v>
      </c>
      <c r="CK1624" s="186" t="str">
        <f t="shared" si="1927"/>
        <v>CK$14</v>
      </c>
      <c r="CL1624" s="186" t="str">
        <f t="shared" si="1927"/>
        <v>CL$14</v>
      </c>
    </row>
    <row r="1625" spans="2:90" x14ac:dyDescent="0.4">
      <c r="B1625" s="171" t="s">
        <v>464</v>
      </c>
      <c r="E1625" s="8"/>
      <c r="H1625" s="196"/>
      <c r="I1625" s="197"/>
      <c r="J1625" s="197"/>
      <c r="K1625" s="198"/>
      <c r="L1625" s="198"/>
      <c r="M1625" s="198"/>
      <c r="N1625" s="198"/>
      <c r="O1625" s="198"/>
      <c r="P1625" s="198"/>
      <c r="R1625" s="198"/>
      <c r="S1625" s="186" t="str">
        <f t="shared" ref="S1625:AX1625" si="1928">S$19</f>
        <v>S$15</v>
      </c>
      <c r="T1625" s="186" t="str">
        <f t="shared" si="1928"/>
        <v>T$15</v>
      </c>
      <c r="U1625" s="186" t="str">
        <f t="shared" si="1928"/>
        <v>U$15</v>
      </c>
      <c r="V1625" s="186" t="str">
        <f t="shared" si="1928"/>
        <v>V$15</v>
      </c>
      <c r="W1625" s="186" t="str">
        <f t="shared" si="1928"/>
        <v>W$15</v>
      </c>
      <c r="X1625" s="186" t="str">
        <f t="shared" si="1928"/>
        <v>X$15</v>
      </c>
      <c r="Y1625" s="186" t="str">
        <f t="shared" si="1928"/>
        <v>Y$15</v>
      </c>
      <c r="Z1625" s="186" t="str">
        <f t="shared" si="1928"/>
        <v>Z$15</v>
      </c>
      <c r="AA1625" s="186" t="str">
        <f t="shared" si="1928"/>
        <v>AA$15</v>
      </c>
      <c r="AB1625" s="186" t="str">
        <f t="shared" si="1928"/>
        <v>AB$15</v>
      </c>
      <c r="AC1625" s="186" t="str">
        <f t="shared" si="1928"/>
        <v>AC$15</v>
      </c>
      <c r="AD1625" s="186" t="str">
        <f t="shared" si="1928"/>
        <v>AD$15</v>
      </c>
      <c r="AE1625" s="186" t="str">
        <f t="shared" si="1928"/>
        <v>AE$15</v>
      </c>
      <c r="AF1625" s="186" t="str">
        <f t="shared" si="1928"/>
        <v>AF$15</v>
      </c>
      <c r="AG1625" s="186" t="str">
        <f t="shared" si="1928"/>
        <v>AG$15</v>
      </c>
      <c r="AH1625" s="186" t="str">
        <f t="shared" si="1928"/>
        <v>AH$15</v>
      </c>
      <c r="AI1625" s="186" t="str">
        <f t="shared" si="1928"/>
        <v>AI$15</v>
      </c>
      <c r="AJ1625" s="186" t="str">
        <f t="shared" si="1928"/>
        <v>AJ$15</v>
      </c>
      <c r="AK1625" s="186" t="str">
        <f t="shared" si="1928"/>
        <v>AK$15</v>
      </c>
      <c r="AL1625" s="186" t="str">
        <f t="shared" si="1928"/>
        <v>AL$15</v>
      </c>
      <c r="AM1625" s="186" t="str">
        <f t="shared" si="1928"/>
        <v>AM$15</v>
      </c>
      <c r="AN1625" s="186" t="str">
        <f t="shared" si="1928"/>
        <v>AN$15</v>
      </c>
      <c r="AO1625" s="186" t="str">
        <f t="shared" si="1928"/>
        <v>AO$15</v>
      </c>
      <c r="AP1625" s="186" t="str">
        <f t="shared" si="1928"/>
        <v>AP$15</v>
      </c>
      <c r="AQ1625" s="186" t="str">
        <f t="shared" si="1928"/>
        <v>AQ$15</v>
      </c>
      <c r="AR1625" s="186" t="str">
        <f t="shared" si="1928"/>
        <v>AR$15</v>
      </c>
      <c r="AS1625" s="186" t="str">
        <f t="shared" si="1928"/>
        <v>AS$15</v>
      </c>
      <c r="AT1625" s="186" t="str">
        <f t="shared" si="1928"/>
        <v>AT$15</v>
      </c>
      <c r="AU1625" s="186" t="str">
        <f t="shared" si="1928"/>
        <v>AU$15</v>
      </c>
      <c r="AV1625" s="186" t="str">
        <f t="shared" si="1928"/>
        <v>AV$15</v>
      </c>
      <c r="AW1625" s="186" t="str">
        <f t="shared" si="1928"/>
        <v>AW$15</v>
      </c>
      <c r="AX1625" s="186" t="str">
        <f t="shared" si="1928"/>
        <v>AX$15</v>
      </c>
      <c r="AY1625" s="186" t="str">
        <f t="shared" ref="AY1625:CD1625" si="1929">AY$19</f>
        <v>AY$15</v>
      </c>
      <c r="AZ1625" s="186" t="str">
        <f t="shared" si="1929"/>
        <v>AZ$15</v>
      </c>
      <c r="BA1625" s="186" t="str">
        <f t="shared" si="1929"/>
        <v>BA$15</v>
      </c>
      <c r="BB1625" s="186" t="str">
        <f t="shared" si="1929"/>
        <v>BB$15</v>
      </c>
      <c r="BC1625" s="186" t="str">
        <f t="shared" si="1929"/>
        <v>BC$15</v>
      </c>
      <c r="BD1625" s="186" t="str">
        <f t="shared" si="1929"/>
        <v>BD$15</v>
      </c>
      <c r="BE1625" s="186" t="str">
        <f t="shared" si="1929"/>
        <v>BE$15</v>
      </c>
      <c r="BF1625" s="186" t="str">
        <f t="shared" si="1929"/>
        <v>BF$15</v>
      </c>
      <c r="BG1625" s="186" t="str">
        <f t="shared" si="1929"/>
        <v>BG$15</v>
      </c>
      <c r="BH1625" s="186" t="str">
        <f t="shared" si="1929"/>
        <v>BH$15</v>
      </c>
      <c r="BI1625" s="186" t="str">
        <f t="shared" si="1929"/>
        <v>BI$15</v>
      </c>
      <c r="BJ1625" s="186" t="str">
        <f t="shared" si="1929"/>
        <v>BJ$15</v>
      </c>
      <c r="BK1625" s="186" t="str">
        <f t="shared" si="1929"/>
        <v>BK$15</v>
      </c>
      <c r="BL1625" s="186" t="str">
        <f t="shared" si="1929"/>
        <v>BL$15</v>
      </c>
      <c r="BM1625" s="186" t="str">
        <f t="shared" si="1929"/>
        <v>BM$15</v>
      </c>
      <c r="BN1625" s="186" t="str">
        <f t="shared" si="1929"/>
        <v>BN$15</v>
      </c>
      <c r="BO1625" s="186" t="str">
        <f t="shared" si="1929"/>
        <v>BO$15</v>
      </c>
      <c r="BP1625" s="186" t="str">
        <f t="shared" si="1929"/>
        <v>BP$15</v>
      </c>
      <c r="BQ1625" s="186" t="str">
        <f t="shared" si="1929"/>
        <v>BQ$15</v>
      </c>
      <c r="BR1625" s="186" t="str">
        <f t="shared" si="1929"/>
        <v>BR$15</v>
      </c>
      <c r="BS1625" s="186" t="str">
        <f t="shared" si="1929"/>
        <v>BS$15</v>
      </c>
      <c r="BT1625" s="186" t="str">
        <f t="shared" si="1929"/>
        <v>BT$15</v>
      </c>
      <c r="BU1625" s="186" t="str">
        <f t="shared" si="1929"/>
        <v>BU$15</v>
      </c>
      <c r="BV1625" s="186" t="str">
        <f t="shared" si="1929"/>
        <v>BV$15</v>
      </c>
      <c r="BW1625" s="186" t="str">
        <f t="shared" si="1929"/>
        <v>BW$15</v>
      </c>
      <c r="BX1625" s="186" t="str">
        <f t="shared" si="1929"/>
        <v>BX$15</v>
      </c>
      <c r="BY1625" s="186" t="str">
        <f t="shared" si="1929"/>
        <v>BY$15</v>
      </c>
      <c r="BZ1625" s="186" t="str">
        <f t="shared" si="1929"/>
        <v>BZ$15</v>
      </c>
      <c r="CA1625" s="186" t="str">
        <f t="shared" si="1929"/>
        <v>CA$15</v>
      </c>
      <c r="CB1625" s="186" t="str">
        <f t="shared" si="1929"/>
        <v>CB$15</v>
      </c>
      <c r="CC1625" s="186" t="str">
        <f t="shared" si="1929"/>
        <v>CC$15</v>
      </c>
      <c r="CD1625" s="186" t="str">
        <f t="shared" si="1929"/>
        <v>CD$15</v>
      </c>
      <c r="CE1625" s="186" t="str">
        <f t="shared" ref="CE1625:CL1625" si="1930">CE$19</f>
        <v>CE$15</v>
      </c>
      <c r="CF1625" s="186" t="str">
        <f t="shared" si="1930"/>
        <v>CF$15</v>
      </c>
      <c r="CG1625" s="186" t="str">
        <f t="shared" si="1930"/>
        <v>CG$15</v>
      </c>
      <c r="CH1625" s="186" t="str">
        <f t="shared" si="1930"/>
        <v>CH$15</v>
      </c>
      <c r="CI1625" s="186" t="str">
        <f t="shared" si="1930"/>
        <v>CI$15</v>
      </c>
      <c r="CJ1625" s="186" t="str">
        <f t="shared" si="1930"/>
        <v>CJ$15</v>
      </c>
      <c r="CK1625" s="186" t="str">
        <f t="shared" si="1930"/>
        <v>CK$15</v>
      </c>
      <c r="CL1625" s="186" t="str">
        <f t="shared" si="1930"/>
        <v>CL$15</v>
      </c>
    </row>
    <row r="1626" spans="2:90" x14ac:dyDescent="0.4">
      <c r="B1626" s="171"/>
      <c r="E1626" s="8"/>
      <c r="H1626" s="196"/>
      <c r="I1626" s="197"/>
      <c r="J1626" s="197"/>
      <c r="K1626" s="198"/>
      <c r="L1626" s="198"/>
      <c r="M1626" s="198"/>
      <c r="N1626" s="198"/>
      <c r="O1626" s="198"/>
      <c r="P1626" s="198"/>
      <c r="R1626" s="198"/>
      <c r="S1626" s="186"/>
      <c r="T1626" s="186"/>
      <c r="U1626" s="186"/>
      <c r="V1626" s="186"/>
      <c r="W1626" s="186"/>
      <c r="X1626" s="186"/>
      <c r="Y1626" s="186"/>
      <c r="Z1626" s="186"/>
      <c r="AA1626" s="186"/>
      <c r="AB1626" s="186"/>
      <c r="AC1626" s="186"/>
      <c r="AD1626" s="186"/>
      <c r="AE1626" s="186"/>
      <c r="AF1626" s="186"/>
      <c r="AG1626" s="186"/>
      <c r="AH1626" s="186"/>
      <c r="AI1626" s="186"/>
      <c r="AJ1626" s="186"/>
      <c r="AK1626" s="186"/>
      <c r="AL1626" s="186"/>
      <c r="AM1626" s="186"/>
      <c r="AN1626" s="186"/>
      <c r="AO1626" s="186"/>
      <c r="AP1626" s="186"/>
      <c r="AQ1626" s="186"/>
      <c r="AR1626" s="186"/>
      <c r="AS1626" s="186"/>
      <c r="AT1626" s="186"/>
      <c r="AU1626" s="186"/>
      <c r="AV1626" s="186"/>
      <c r="AW1626" s="186"/>
      <c r="AX1626" s="186"/>
      <c r="AY1626" s="186"/>
      <c r="AZ1626" s="186"/>
      <c r="BA1626" s="186"/>
      <c r="BB1626" s="186"/>
      <c r="BC1626" s="186"/>
      <c r="BD1626" s="186"/>
      <c r="BE1626" s="186"/>
      <c r="BF1626" s="186"/>
      <c r="BG1626" s="186"/>
      <c r="BH1626" s="186"/>
      <c r="BI1626" s="186"/>
      <c r="BJ1626" s="186"/>
      <c r="BK1626" s="186"/>
      <c r="BL1626" s="186"/>
      <c r="BM1626" s="186"/>
      <c r="BN1626" s="186"/>
      <c r="BO1626" s="186"/>
      <c r="BP1626" s="186"/>
      <c r="BQ1626" s="186"/>
      <c r="BR1626" s="186"/>
      <c r="BS1626" s="186"/>
      <c r="BT1626" s="186"/>
      <c r="BU1626" s="186"/>
      <c r="BV1626" s="186"/>
      <c r="BW1626" s="186"/>
      <c r="BX1626" s="186"/>
      <c r="BY1626" s="186"/>
      <c r="BZ1626" s="186"/>
      <c r="CA1626" s="186"/>
      <c r="CB1626" s="186"/>
      <c r="CC1626" s="186"/>
      <c r="CD1626" s="186"/>
      <c r="CE1626" s="186"/>
      <c r="CF1626" s="186"/>
      <c r="CG1626" s="186"/>
      <c r="CH1626" s="186"/>
      <c r="CI1626" s="186"/>
      <c r="CJ1626" s="186"/>
      <c r="CK1626" s="186"/>
      <c r="CL1626" s="186"/>
    </row>
    <row r="1627" spans="2:90" x14ac:dyDescent="0.4">
      <c r="B1627" s="171"/>
      <c r="E1627" s="8"/>
      <c r="H1627" s="196"/>
      <c r="I1627" s="197"/>
      <c r="J1627" s="197"/>
      <c r="K1627" s="198"/>
      <c r="L1627" s="198"/>
      <c r="M1627" s="198"/>
      <c r="N1627" s="198"/>
      <c r="O1627" s="198"/>
      <c r="P1627" s="198"/>
      <c r="R1627" s="198"/>
      <c r="S1627" s="186"/>
      <c r="T1627" s="186"/>
      <c r="U1627" s="186"/>
      <c r="V1627" s="186"/>
      <c r="W1627" s="186"/>
      <c r="X1627" s="186"/>
      <c r="Y1627" s="186"/>
      <c r="Z1627" s="186"/>
      <c r="AA1627" s="186"/>
      <c r="AB1627" s="186"/>
      <c r="AC1627" s="186"/>
      <c r="AD1627" s="186"/>
      <c r="AE1627" s="186"/>
      <c r="AF1627" s="186"/>
      <c r="AG1627" s="186"/>
      <c r="AH1627" s="186"/>
      <c r="AI1627" s="186"/>
      <c r="AJ1627" s="186"/>
      <c r="AK1627" s="186"/>
      <c r="AL1627" s="186"/>
      <c r="AM1627" s="186"/>
      <c r="AN1627" s="186"/>
      <c r="AO1627" s="186"/>
      <c r="AP1627" s="186"/>
      <c r="AQ1627" s="186"/>
      <c r="AR1627" s="186"/>
      <c r="AS1627" s="186"/>
      <c r="AT1627" s="186"/>
      <c r="AU1627" s="186"/>
      <c r="AV1627" s="186"/>
      <c r="AW1627" s="186"/>
      <c r="AX1627" s="186"/>
      <c r="AY1627" s="186"/>
      <c r="AZ1627" s="186"/>
      <c r="BA1627" s="186"/>
      <c r="BB1627" s="186"/>
      <c r="BC1627" s="186"/>
      <c r="BD1627" s="186"/>
      <c r="BE1627" s="186"/>
      <c r="BF1627" s="186"/>
      <c r="BG1627" s="186"/>
      <c r="BH1627" s="186"/>
      <c r="BI1627" s="186"/>
      <c r="BJ1627" s="186"/>
      <c r="BK1627" s="186"/>
      <c r="BL1627" s="186"/>
      <c r="BM1627" s="186"/>
      <c r="BN1627" s="186"/>
      <c r="BO1627" s="186"/>
      <c r="BP1627" s="186"/>
      <c r="BQ1627" s="186"/>
      <c r="BR1627" s="186"/>
      <c r="BS1627" s="186"/>
      <c r="BT1627" s="186"/>
      <c r="BU1627" s="186"/>
      <c r="BV1627" s="186"/>
      <c r="BW1627" s="186"/>
      <c r="BX1627" s="186"/>
      <c r="BY1627" s="186"/>
      <c r="BZ1627" s="186"/>
      <c r="CA1627" s="186"/>
      <c r="CB1627" s="186"/>
      <c r="CC1627" s="186"/>
      <c r="CD1627" s="186"/>
      <c r="CE1627" s="186"/>
      <c r="CF1627" s="186"/>
      <c r="CG1627" s="186"/>
      <c r="CH1627" s="186"/>
      <c r="CI1627" s="186"/>
      <c r="CJ1627" s="186"/>
      <c r="CK1627" s="186"/>
      <c r="CL1627" s="186"/>
    </row>
    <row r="1628" spans="2:90" x14ac:dyDescent="0.4">
      <c r="B1628" s="171"/>
      <c r="E1628" s="8"/>
      <c r="H1628" s="196"/>
      <c r="I1628" s="197"/>
      <c r="J1628" s="197"/>
      <c r="K1628" s="198"/>
      <c r="L1628" s="198"/>
      <c r="M1628" s="198"/>
      <c r="N1628" s="198"/>
      <c r="O1628" s="198"/>
      <c r="P1628" s="198"/>
      <c r="R1628" s="198"/>
      <c r="S1628" s="186">
        <v>-1000</v>
      </c>
      <c r="T1628" s="186">
        <v>-1000</v>
      </c>
      <c r="U1628" s="186">
        <v>-1000</v>
      </c>
      <c r="V1628" s="186">
        <v>-1000</v>
      </c>
      <c r="W1628" s="186">
        <v>-1000</v>
      </c>
      <c r="X1628" s="186">
        <v>-1000</v>
      </c>
      <c r="Y1628" s="186">
        <v>-1000</v>
      </c>
      <c r="Z1628" s="186">
        <v>-1000</v>
      </c>
      <c r="AA1628" s="186">
        <v>-1000</v>
      </c>
      <c r="AB1628" s="186">
        <v>-1000</v>
      </c>
      <c r="AC1628" s="186">
        <v>-1000</v>
      </c>
      <c r="AD1628" s="186">
        <v>-1000</v>
      </c>
      <c r="AE1628" s="186">
        <v>-1000</v>
      </c>
      <c r="AF1628" s="186">
        <v>-1000</v>
      </c>
      <c r="AG1628" s="186">
        <v>-1000</v>
      </c>
      <c r="AH1628" s="186">
        <v>-1000</v>
      </c>
      <c r="AI1628" s="186">
        <v>-1000</v>
      </c>
      <c r="AJ1628" s="186">
        <v>-1000</v>
      </c>
      <c r="AK1628" s="186">
        <v>-1000</v>
      </c>
      <c r="AL1628" s="186">
        <v>-1000</v>
      </c>
      <c r="AM1628" s="186">
        <v>-1000</v>
      </c>
      <c r="AN1628" s="186">
        <v>-1000</v>
      </c>
      <c r="AO1628" s="186">
        <v>-1000</v>
      </c>
      <c r="AP1628" s="186">
        <v>-1000</v>
      </c>
      <c r="AQ1628" s="186">
        <v>-1000</v>
      </c>
      <c r="AR1628" s="186">
        <v>-1000</v>
      </c>
      <c r="AS1628" s="186">
        <v>-1000</v>
      </c>
      <c r="AT1628" s="186">
        <v>-1000</v>
      </c>
      <c r="AU1628" s="186">
        <v>-1000</v>
      </c>
      <c r="AV1628" s="186">
        <v>-1000</v>
      </c>
      <c r="AW1628" s="186">
        <v>-1000</v>
      </c>
      <c r="AX1628" s="186">
        <v>-1000</v>
      </c>
      <c r="AY1628" s="186">
        <v>-1000</v>
      </c>
      <c r="AZ1628" s="186">
        <v>-1000</v>
      </c>
      <c r="BA1628" s="186">
        <v>-1000</v>
      </c>
      <c r="BB1628" s="186">
        <v>-1000</v>
      </c>
      <c r="BC1628" s="186">
        <v>-1000</v>
      </c>
      <c r="BD1628" s="186">
        <v>-1000</v>
      </c>
      <c r="BE1628" s="186">
        <v>-1000</v>
      </c>
      <c r="BF1628" s="186">
        <v>-1000</v>
      </c>
      <c r="BG1628" s="186">
        <v>-1000</v>
      </c>
      <c r="BH1628" s="186">
        <v>-1000</v>
      </c>
      <c r="BI1628" s="186">
        <v>-1000</v>
      </c>
      <c r="BJ1628" s="186">
        <v>-1000</v>
      </c>
      <c r="BK1628" s="186">
        <v>-1000</v>
      </c>
      <c r="BL1628" s="186">
        <v>-1000</v>
      </c>
      <c r="BM1628" s="186">
        <v>-1000</v>
      </c>
      <c r="BN1628" s="186">
        <v>-1000</v>
      </c>
      <c r="BO1628" s="186">
        <v>-1000</v>
      </c>
      <c r="BP1628" s="186">
        <v>-1000</v>
      </c>
      <c r="BQ1628" s="186">
        <v>-1000</v>
      </c>
      <c r="BR1628" s="186">
        <v>-1000</v>
      </c>
      <c r="BS1628" s="186">
        <v>-1000</v>
      </c>
      <c r="BT1628" s="186">
        <v>-1000</v>
      </c>
      <c r="BU1628" s="186">
        <v>-1000</v>
      </c>
      <c r="BV1628" s="186">
        <v>-1000</v>
      </c>
      <c r="BW1628" s="186">
        <v>-1000</v>
      </c>
      <c r="BX1628" s="186">
        <v>-1000</v>
      </c>
      <c r="BY1628" s="186">
        <v>-1000</v>
      </c>
      <c r="BZ1628" s="186">
        <v>-1000</v>
      </c>
      <c r="CA1628" s="186">
        <v>-1000</v>
      </c>
      <c r="CB1628" s="186">
        <v>-1000</v>
      </c>
      <c r="CC1628" s="186">
        <v>-1000</v>
      </c>
      <c r="CD1628" s="186">
        <v>-1000</v>
      </c>
      <c r="CE1628" s="186">
        <v>-1000</v>
      </c>
      <c r="CF1628" s="186">
        <v>-1000</v>
      </c>
      <c r="CG1628" s="186">
        <v>-1000</v>
      </c>
      <c r="CH1628" s="186">
        <v>-1000</v>
      </c>
      <c r="CI1628" s="186">
        <v>-1000</v>
      </c>
      <c r="CJ1628" s="186">
        <v>-1000</v>
      </c>
      <c r="CK1628" s="186">
        <v>-1000</v>
      </c>
      <c r="CL1628" s="186">
        <v>-1000</v>
      </c>
    </row>
    <row r="1629" spans="2:90" x14ac:dyDescent="0.4">
      <c r="B1629" s="171" t="s">
        <v>490</v>
      </c>
      <c r="E1629" s="8"/>
      <c r="H1629" s="170"/>
      <c r="I1629" s="172"/>
      <c r="J1629" s="172"/>
      <c r="K1629" s="193"/>
      <c r="L1629" s="193"/>
      <c r="M1629" s="193"/>
      <c r="N1629" s="193"/>
      <c r="O1629" s="193"/>
      <c r="P1629" s="193"/>
      <c r="R1629" s="194"/>
      <c r="S1629" s="170"/>
      <c r="T1629" s="170"/>
      <c r="U1629" s="170"/>
      <c r="V1629" s="170"/>
      <c r="W1629" s="170"/>
      <c r="X1629" s="170"/>
      <c r="Y1629" s="170"/>
      <c r="Z1629" s="170"/>
      <c r="AA1629" s="170"/>
      <c r="AB1629" s="170"/>
      <c r="AC1629" s="170"/>
      <c r="AD1629" s="170"/>
      <c r="AE1629" s="170"/>
      <c r="AF1629" s="170"/>
      <c r="AG1629" s="170"/>
      <c r="AH1629" s="170"/>
      <c r="AI1629" s="170"/>
      <c r="AJ1629" s="170"/>
      <c r="AK1629" s="170"/>
      <c r="AL1629" s="170"/>
      <c r="AM1629" s="170"/>
      <c r="AN1629" s="170"/>
      <c r="AO1629" s="170"/>
      <c r="AP1629" s="170"/>
      <c r="AQ1629" s="170"/>
      <c r="AR1629" s="170"/>
      <c r="AS1629" s="170"/>
      <c r="AT1629" s="170"/>
      <c r="AU1629" s="170"/>
      <c r="AV1629" s="170"/>
      <c r="AW1629" s="170"/>
      <c r="AX1629" s="170"/>
      <c r="AY1629" s="170"/>
      <c r="AZ1629" s="170"/>
      <c r="BA1629" s="170"/>
      <c r="BB1629" s="170"/>
      <c r="BC1629" s="170"/>
      <c r="BD1629" s="170"/>
      <c r="BE1629" s="170"/>
      <c r="BF1629" s="170"/>
      <c r="BG1629" s="170"/>
      <c r="BH1629" s="170"/>
      <c r="BI1629" s="170"/>
      <c r="BJ1629" s="170"/>
      <c r="BK1629" s="170"/>
      <c r="BL1629" s="170"/>
      <c r="BM1629" s="170"/>
      <c r="BN1629" s="170"/>
      <c r="BO1629" s="170"/>
      <c r="BP1629" s="170"/>
      <c r="BQ1629" s="170"/>
      <c r="BR1629" s="170"/>
      <c r="BS1629" s="170"/>
      <c r="BT1629" s="170"/>
      <c r="BU1629" s="170"/>
      <c r="BV1629" s="170"/>
      <c r="BW1629" s="170"/>
      <c r="BX1629" s="170"/>
      <c r="BY1629" s="170"/>
      <c r="BZ1629" s="170"/>
      <c r="CA1629" s="170"/>
      <c r="CB1629" s="170"/>
      <c r="CC1629" s="170"/>
      <c r="CD1629" s="170"/>
      <c r="CE1629" s="170"/>
      <c r="CF1629" s="170"/>
      <c r="CG1629" s="170"/>
      <c r="CH1629" s="170"/>
      <c r="CI1629" s="170"/>
      <c r="CJ1629" s="170"/>
      <c r="CK1629" s="170"/>
      <c r="CL1629" s="170"/>
    </row>
    <row r="1630" spans="2:90" x14ac:dyDescent="0.4">
      <c r="B1630" s="171" t="s">
        <v>492</v>
      </c>
      <c r="E1630" s="8"/>
      <c r="H1630" s="170"/>
      <c r="I1630" s="172"/>
      <c r="J1630" s="172"/>
      <c r="K1630" s="193"/>
      <c r="L1630" s="193"/>
      <c r="M1630" s="193"/>
      <c r="N1630" s="193"/>
      <c r="O1630" s="193"/>
      <c r="P1630" s="193"/>
      <c r="R1630" s="194"/>
      <c r="S1630" s="170"/>
      <c r="T1630" s="170"/>
      <c r="U1630" s="170"/>
      <c r="V1630" s="170"/>
      <c r="W1630" s="170"/>
      <c r="X1630" s="170"/>
      <c r="Y1630" s="170"/>
      <c r="Z1630" s="170"/>
      <c r="AA1630" s="170"/>
      <c r="AB1630" s="170"/>
      <c r="AC1630" s="170"/>
      <c r="AD1630" s="170"/>
      <c r="AE1630" s="170"/>
      <c r="AF1630" s="170"/>
      <c r="AG1630" s="170"/>
      <c r="AH1630" s="170"/>
      <c r="AI1630" s="170"/>
      <c r="AJ1630" s="170"/>
      <c r="AK1630" s="170"/>
      <c r="AL1630" s="170"/>
      <c r="AM1630" s="170"/>
      <c r="AN1630" s="170"/>
      <c r="AO1630" s="170"/>
      <c r="AP1630" s="170"/>
      <c r="AQ1630" s="170"/>
      <c r="AR1630" s="170"/>
      <c r="AS1630" s="170"/>
      <c r="AT1630" s="170"/>
      <c r="AU1630" s="170"/>
      <c r="AV1630" s="170"/>
      <c r="AW1630" s="170"/>
      <c r="AX1630" s="170"/>
      <c r="AY1630" s="170"/>
      <c r="AZ1630" s="170"/>
      <c r="BA1630" s="170"/>
      <c r="BB1630" s="170"/>
      <c r="BC1630" s="170"/>
      <c r="BD1630" s="170"/>
      <c r="BE1630" s="170"/>
      <c r="BF1630" s="170"/>
      <c r="BG1630" s="170"/>
      <c r="BH1630" s="170"/>
      <c r="BI1630" s="170"/>
      <c r="BJ1630" s="170"/>
      <c r="BK1630" s="170"/>
      <c r="BL1630" s="170"/>
      <c r="BM1630" s="170"/>
      <c r="BN1630" s="170"/>
      <c r="BO1630" s="170"/>
      <c r="BP1630" s="170"/>
      <c r="BQ1630" s="170"/>
      <c r="BR1630" s="170"/>
      <c r="BS1630" s="170"/>
      <c r="BT1630" s="170"/>
      <c r="BU1630" s="170"/>
      <c r="BV1630" s="170"/>
      <c r="BW1630" s="170"/>
      <c r="BX1630" s="170"/>
      <c r="BY1630" s="170"/>
      <c r="BZ1630" s="170"/>
      <c r="CA1630" s="170"/>
      <c r="CB1630" s="170"/>
      <c r="CC1630" s="170"/>
      <c r="CD1630" s="170"/>
      <c r="CE1630" s="170"/>
      <c r="CF1630" s="170"/>
      <c r="CG1630" s="170"/>
      <c r="CH1630" s="170"/>
      <c r="CI1630" s="170"/>
      <c r="CJ1630" s="170"/>
      <c r="CK1630" s="170"/>
      <c r="CL1630" s="170"/>
    </row>
    <row r="1631" spans="2:90" x14ac:dyDescent="0.4">
      <c r="B1631" s="171" t="s">
        <v>461</v>
      </c>
      <c r="E1631" s="8"/>
      <c r="H1631" s="170"/>
      <c r="I1631" s="172"/>
      <c r="J1631" s="172"/>
      <c r="K1631" s="193"/>
      <c r="L1631" s="193"/>
      <c r="M1631" s="193"/>
      <c r="N1631" s="193"/>
      <c r="O1631" s="193"/>
      <c r="P1631" s="193"/>
      <c r="R1631" s="194"/>
      <c r="S1631" s="195" t="str">
        <f t="shared" ref="S1631:AX1631" si="1931">S$16</f>
        <v>S$12</v>
      </c>
      <c r="T1631" s="195" t="str">
        <f t="shared" si="1931"/>
        <v>T$12</v>
      </c>
      <c r="U1631" s="195" t="str">
        <f t="shared" si="1931"/>
        <v>U$12</v>
      </c>
      <c r="V1631" s="195" t="str">
        <f t="shared" si="1931"/>
        <v>V$12</v>
      </c>
      <c r="W1631" s="195" t="str">
        <f t="shared" si="1931"/>
        <v>W$12</v>
      </c>
      <c r="X1631" s="195" t="str">
        <f t="shared" si="1931"/>
        <v>X$12</v>
      </c>
      <c r="Y1631" s="195" t="str">
        <f t="shared" si="1931"/>
        <v>Y$12</v>
      </c>
      <c r="Z1631" s="195" t="str">
        <f t="shared" si="1931"/>
        <v>Z$12</v>
      </c>
      <c r="AA1631" s="195" t="str">
        <f t="shared" si="1931"/>
        <v>AA$12</v>
      </c>
      <c r="AB1631" s="195" t="str">
        <f t="shared" si="1931"/>
        <v>AB$12</v>
      </c>
      <c r="AC1631" s="195" t="str">
        <f t="shared" si="1931"/>
        <v>AC$12</v>
      </c>
      <c r="AD1631" s="195" t="str">
        <f t="shared" si="1931"/>
        <v>AD$12</v>
      </c>
      <c r="AE1631" s="195" t="str">
        <f t="shared" si="1931"/>
        <v>AE$12</v>
      </c>
      <c r="AF1631" s="195" t="str">
        <f t="shared" si="1931"/>
        <v>AF$12</v>
      </c>
      <c r="AG1631" s="195" t="str">
        <f t="shared" si="1931"/>
        <v>AG$12</v>
      </c>
      <c r="AH1631" s="195" t="str">
        <f t="shared" si="1931"/>
        <v>AH$12</v>
      </c>
      <c r="AI1631" s="195" t="str">
        <f t="shared" si="1931"/>
        <v>AI$12</v>
      </c>
      <c r="AJ1631" s="195" t="str">
        <f t="shared" si="1931"/>
        <v>AJ$12</v>
      </c>
      <c r="AK1631" s="195" t="str">
        <f t="shared" si="1931"/>
        <v>AK$12</v>
      </c>
      <c r="AL1631" s="195" t="str">
        <f t="shared" si="1931"/>
        <v>AL$12</v>
      </c>
      <c r="AM1631" s="195" t="str">
        <f t="shared" si="1931"/>
        <v>AM$12</v>
      </c>
      <c r="AN1631" s="195" t="str">
        <f t="shared" si="1931"/>
        <v>AN$12</v>
      </c>
      <c r="AO1631" s="195" t="str">
        <f t="shared" si="1931"/>
        <v>AO$12</v>
      </c>
      <c r="AP1631" s="195" t="str">
        <f t="shared" si="1931"/>
        <v>AP$12</v>
      </c>
      <c r="AQ1631" s="195" t="str">
        <f t="shared" si="1931"/>
        <v>AQ$12</v>
      </c>
      <c r="AR1631" s="195" t="str">
        <f t="shared" si="1931"/>
        <v>AR$12</v>
      </c>
      <c r="AS1631" s="195" t="str">
        <f t="shared" si="1931"/>
        <v>AS$12</v>
      </c>
      <c r="AT1631" s="195" t="str">
        <f t="shared" si="1931"/>
        <v>AT$12</v>
      </c>
      <c r="AU1631" s="195" t="str">
        <f t="shared" si="1931"/>
        <v>AU$12</v>
      </c>
      <c r="AV1631" s="195" t="str">
        <f t="shared" si="1931"/>
        <v>AV$12</v>
      </c>
      <c r="AW1631" s="195" t="str">
        <f t="shared" si="1931"/>
        <v>AW$12</v>
      </c>
      <c r="AX1631" s="195" t="str">
        <f t="shared" si="1931"/>
        <v>AX$12</v>
      </c>
      <c r="AY1631" s="195" t="str">
        <f t="shared" ref="AY1631:CD1631" si="1932">AY$16</f>
        <v>AY$12</v>
      </c>
      <c r="AZ1631" s="195" t="str">
        <f t="shared" si="1932"/>
        <v>AZ$12</v>
      </c>
      <c r="BA1631" s="195" t="str">
        <f t="shared" si="1932"/>
        <v>BA$12</v>
      </c>
      <c r="BB1631" s="195" t="str">
        <f t="shared" si="1932"/>
        <v>BB$12</v>
      </c>
      <c r="BC1631" s="195" t="str">
        <f t="shared" si="1932"/>
        <v>BC$12</v>
      </c>
      <c r="BD1631" s="195" t="str">
        <f t="shared" si="1932"/>
        <v>BD$12</v>
      </c>
      <c r="BE1631" s="195" t="str">
        <f t="shared" si="1932"/>
        <v>BE$12</v>
      </c>
      <c r="BF1631" s="195" t="str">
        <f t="shared" si="1932"/>
        <v>BF$12</v>
      </c>
      <c r="BG1631" s="195" t="str">
        <f t="shared" si="1932"/>
        <v>BG$12</v>
      </c>
      <c r="BH1631" s="195" t="str">
        <f t="shared" si="1932"/>
        <v>BH$12</v>
      </c>
      <c r="BI1631" s="195" t="str">
        <f t="shared" si="1932"/>
        <v>BI$12</v>
      </c>
      <c r="BJ1631" s="195" t="str">
        <f t="shared" si="1932"/>
        <v>BJ$12</v>
      </c>
      <c r="BK1631" s="195" t="str">
        <f t="shared" si="1932"/>
        <v>BK$12</v>
      </c>
      <c r="BL1631" s="195" t="str">
        <f t="shared" si="1932"/>
        <v>BL$12</v>
      </c>
      <c r="BM1631" s="195" t="str">
        <f t="shared" si="1932"/>
        <v>BM$12</v>
      </c>
      <c r="BN1631" s="195" t="str">
        <f t="shared" si="1932"/>
        <v>BN$12</v>
      </c>
      <c r="BO1631" s="195" t="str">
        <f t="shared" si="1932"/>
        <v>BO$12</v>
      </c>
      <c r="BP1631" s="195" t="str">
        <f t="shared" si="1932"/>
        <v>BP$12</v>
      </c>
      <c r="BQ1631" s="195" t="str">
        <f t="shared" si="1932"/>
        <v>BQ$12</v>
      </c>
      <c r="BR1631" s="195" t="str">
        <f t="shared" si="1932"/>
        <v>BR$12</v>
      </c>
      <c r="BS1631" s="195" t="str">
        <f t="shared" si="1932"/>
        <v>BS$12</v>
      </c>
      <c r="BT1631" s="195" t="str">
        <f t="shared" si="1932"/>
        <v>BT$12</v>
      </c>
      <c r="BU1631" s="195" t="str">
        <f t="shared" si="1932"/>
        <v>BU$12</v>
      </c>
      <c r="BV1631" s="195" t="str">
        <f t="shared" si="1932"/>
        <v>BV$12</v>
      </c>
      <c r="BW1631" s="195" t="str">
        <f t="shared" si="1932"/>
        <v>BW$12</v>
      </c>
      <c r="BX1631" s="195" t="str">
        <f t="shared" si="1932"/>
        <v>BX$12</v>
      </c>
      <c r="BY1631" s="195" t="str">
        <f t="shared" si="1932"/>
        <v>BY$12</v>
      </c>
      <c r="BZ1631" s="195" t="str">
        <f t="shared" si="1932"/>
        <v>BZ$12</v>
      </c>
      <c r="CA1631" s="195" t="str">
        <f t="shared" si="1932"/>
        <v>CA$12</v>
      </c>
      <c r="CB1631" s="195" t="str">
        <f t="shared" si="1932"/>
        <v>CB$12</v>
      </c>
      <c r="CC1631" s="195" t="str">
        <f t="shared" si="1932"/>
        <v>CC$12</v>
      </c>
      <c r="CD1631" s="195" t="str">
        <f t="shared" si="1932"/>
        <v>CD$12</v>
      </c>
      <c r="CE1631" s="195" t="str">
        <f t="shared" ref="CE1631:CL1631" si="1933">CE$16</f>
        <v>CE$12</v>
      </c>
      <c r="CF1631" s="195" t="str">
        <f t="shared" si="1933"/>
        <v>CF$12</v>
      </c>
      <c r="CG1631" s="195" t="str">
        <f t="shared" si="1933"/>
        <v>CG$12</v>
      </c>
      <c r="CH1631" s="195" t="str">
        <f t="shared" si="1933"/>
        <v>CH$12</v>
      </c>
      <c r="CI1631" s="195" t="str">
        <f t="shared" si="1933"/>
        <v>CI$12</v>
      </c>
      <c r="CJ1631" s="195" t="str">
        <f t="shared" si="1933"/>
        <v>CJ$12</v>
      </c>
      <c r="CK1631" s="195" t="str">
        <f t="shared" si="1933"/>
        <v>CK$12</v>
      </c>
      <c r="CL1631" s="195" t="str">
        <f t="shared" si="1933"/>
        <v>CL$12</v>
      </c>
    </row>
    <row r="1632" spans="2:90" x14ac:dyDescent="0.4">
      <c r="B1632" s="171" t="s">
        <v>462</v>
      </c>
      <c r="E1632" s="8"/>
      <c r="H1632" s="196"/>
      <c r="I1632" s="197"/>
      <c r="J1632" s="197"/>
      <c r="K1632" s="198"/>
      <c r="L1632" s="198"/>
      <c r="M1632" s="198"/>
      <c r="N1632" s="198"/>
      <c r="O1632" s="198"/>
      <c r="P1632" s="198"/>
      <c r="R1632" s="198"/>
      <c r="S1632" s="195" t="str">
        <f t="shared" ref="S1632:AX1632" si="1934">S$17</f>
        <v>S$13</v>
      </c>
      <c r="T1632" s="195" t="str">
        <f t="shared" si="1934"/>
        <v>T$13</v>
      </c>
      <c r="U1632" s="195" t="str">
        <f t="shared" si="1934"/>
        <v>U$13</v>
      </c>
      <c r="V1632" s="195" t="str">
        <f t="shared" si="1934"/>
        <v>V$13</v>
      </c>
      <c r="W1632" s="195" t="str">
        <f t="shared" si="1934"/>
        <v>W$13</v>
      </c>
      <c r="X1632" s="195" t="str">
        <f t="shared" si="1934"/>
        <v>X$13</v>
      </c>
      <c r="Y1632" s="195" t="str">
        <f t="shared" si="1934"/>
        <v>Y$13</v>
      </c>
      <c r="Z1632" s="195" t="str">
        <f t="shared" si="1934"/>
        <v>Z$13</v>
      </c>
      <c r="AA1632" s="195" t="str">
        <f t="shared" si="1934"/>
        <v>AA$13</v>
      </c>
      <c r="AB1632" s="195" t="str">
        <f t="shared" si="1934"/>
        <v>AB$13</v>
      </c>
      <c r="AC1632" s="195" t="str">
        <f t="shared" si="1934"/>
        <v>AC$13</v>
      </c>
      <c r="AD1632" s="195" t="str">
        <f t="shared" si="1934"/>
        <v>AD$13</v>
      </c>
      <c r="AE1632" s="195" t="str">
        <f t="shared" si="1934"/>
        <v>AE$13</v>
      </c>
      <c r="AF1632" s="195" t="str">
        <f t="shared" si="1934"/>
        <v>AF$13</v>
      </c>
      <c r="AG1632" s="195" t="str">
        <f t="shared" si="1934"/>
        <v>AG$13</v>
      </c>
      <c r="AH1632" s="195" t="str">
        <f t="shared" si="1934"/>
        <v>AH$13</v>
      </c>
      <c r="AI1632" s="195" t="str">
        <f t="shared" si="1934"/>
        <v>AI$13</v>
      </c>
      <c r="AJ1632" s="195" t="str">
        <f t="shared" si="1934"/>
        <v>AJ$13</v>
      </c>
      <c r="AK1632" s="195" t="str">
        <f t="shared" si="1934"/>
        <v>AK$13</v>
      </c>
      <c r="AL1632" s="195" t="str">
        <f t="shared" si="1934"/>
        <v>AL$13</v>
      </c>
      <c r="AM1632" s="195" t="str">
        <f t="shared" si="1934"/>
        <v>AM$13</v>
      </c>
      <c r="AN1632" s="195" t="str">
        <f t="shared" si="1934"/>
        <v>AN$13</v>
      </c>
      <c r="AO1632" s="195" t="str">
        <f t="shared" si="1934"/>
        <v>AO$13</v>
      </c>
      <c r="AP1632" s="195" t="str">
        <f t="shared" si="1934"/>
        <v>AP$13</v>
      </c>
      <c r="AQ1632" s="195" t="str">
        <f t="shared" si="1934"/>
        <v>AQ$13</v>
      </c>
      <c r="AR1632" s="195" t="str">
        <f t="shared" si="1934"/>
        <v>AR$13</v>
      </c>
      <c r="AS1632" s="195" t="str">
        <f t="shared" si="1934"/>
        <v>AS$13</v>
      </c>
      <c r="AT1632" s="195" t="str">
        <f t="shared" si="1934"/>
        <v>AT$13</v>
      </c>
      <c r="AU1632" s="195" t="str">
        <f t="shared" si="1934"/>
        <v>AU$13</v>
      </c>
      <c r="AV1632" s="195" t="str">
        <f t="shared" si="1934"/>
        <v>AV$13</v>
      </c>
      <c r="AW1632" s="195" t="str">
        <f t="shared" si="1934"/>
        <v>AW$13</v>
      </c>
      <c r="AX1632" s="195" t="str">
        <f t="shared" si="1934"/>
        <v>AX$13</v>
      </c>
      <c r="AY1632" s="195" t="str">
        <f t="shared" ref="AY1632:CD1632" si="1935">AY$17</f>
        <v>AY$13</v>
      </c>
      <c r="AZ1632" s="195" t="str">
        <f t="shared" si="1935"/>
        <v>AZ$13</v>
      </c>
      <c r="BA1632" s="195" t="str">
        <f t="shared" si="1935"/>
        <v>BA$13</v>
      </c>
      <c r="BB1632" s="195" t="str">
        <f t="shared" si="1935"/>
        <v>BB$13</v>
      </c>
      <c r="BC1632" s="195" t="str">
        <f t="shared" si="1935"/>
        <v>BC$13</v>
      </c>
      <c r="BD1632" s="195" t="str">
        <f t="shared" si="1935"/>
        <v>BD$13</v>
      </c>
      <c r="BE1632" s="195" t="str">
        <f t="shared" si="1935"/>
        <v>BE$13</v>
      </c>
      <c r="BF1632" s="195" t="str">
        <f t="shared" si="1935"/>
        <v>BF$13</v>
      </c>
      <c r="BG1632" s="195" t="str">
        <f t="shared" si="1935"/>
        <v>BG$13</v>
      </c>
      <c r="BH1632" s="195" t="str">
        <f t="shared" si="1935"/>
        <v>BH$13</v>
      </c>
      <c r="BI1632" s="195" t="str">
        <f t="shared" si="1935"/>
        <v>BI$13</v>
      </c>
      <c r="BJ1632" s="195" t="str">
        <f t="shared" si="1935"/>
        <v>BJ$13</v>
      </c>
      <c r="BK1632" s="195" t="str">
        <f t="shared" si="1935"/>
        <v>BK$13</v>
      </c>
      <c r="BL1632" s="195" t="str">
        <f t="shared" si="1935"/>
        <v>BL$13</v>
      </c>
      <c r="BM1632" s="195" t="str">
        <f t="shared" si="1935"/>
        <v>BM$13</v>
      </c>
      <c r="BN1632" s="195" t="str">
        <f t="shared" si="1935"/>
        <v>BN$13</v>
      </c>
      <c r="BO1632" s="195" t="str">
        <f t="shared" si="1935"/>
        <v>BO$13</v>
      </c>
      <c r="BP1632" s="195" t="str">
        <f t="shared" si="1935"/>
        <v>BP$13</v>
      </c>
      <c r="BQ1632" s="195" t="str">
        <f t="shared" si="1935"/>
        <v>BQ$13</v>
      </c>
      <c r="BR1632" s="195" t="str">
        <f t="shared" si="1935"/>
        <v>BR$13</v>
      </c>
      <c r="BS1632" s="195" t="str">
        <f t="shared" si="1935"/>
        <v>BS$13</v>
      </c>
      <c r="BT1632" s="195" t="str">
        <f t="shared" si="1935"/>
        <v>BT$13</v>
      </c>
      <c r="BU1632" s="195" t="str">
        <f t="shared" si="1935"/>
        <v>BU$13</v>
      </c>
      <c r="BV1632" s="195" t="str">
        <f t="shared" si="1935"/>
        <v>BV$13</v>
      </c>
      <c r="BW1632" s="195" t="str">
        <f t="shared" si="1935"/>
        <v>BW$13</v>
      </c>
      <c r="BX1632" s="195" t="str">
        <f t="shared" si="1935"/>
        <v>BX$13</v>
      </c>
      <c r="BY1632" s="195" t="str">
        <f t="shared" si="1935"/>
        <v>BY$13</v>
      </c>
      <c r="BZ1632" s="195" t="str">
        <f t="shared" si="1935"/>
        <v>BZ$13</v>
      </c>
      <c r="CA1632" s="195" t="str">
        <f t="shared" si="1935"/>
        <v>CA$13</v>
      </c>
      <c r="CB1632" s="195" t="str">
        <f t="shared" si="1935"/>
        <v>CB$13</v>
      </c>
      <c r="CC1632" s="195" t="str">
        <f t="shared" si="1935"/>
        <v>CC$13</v>
      </c>
      <c r="CD1632" s="195" t="str">
        <f t="shared" si="1935"/>
        <v>CD$13</v>
      </c>
      <c r="CE1632" s="195" t="str">
        <f t="shared" ref="CE1632:CL1632" si="1936">CE$17</f>
        <v>CE$13</v>
      </c>
      <c r="CF1632" s="195" t="str">
        <f t="shared" si="1936"/>
        <v>CF$13</v>
      </c>
      <c r="CG1632" s="195" t="str">
        <f t="shared" si="1936"/>
        <v>CG$13</v>
      </c>
      <c r="CH1632" s="195" t="str">
        <f t="shared" si="1936"/>
        <v>CH$13</v>
      </c>
      <c r="CI1632" s="195" t="str">
        <f t="shared" si="1936"/>
        <v>CI$13</v>
      </c>
      <c r="CJ1632" s="195" t="str">
        <f t="shared" si="1936"/>
        <v>CJ$13</v>
      </c>
      <c r="CK1632" s="195" t="str">
        <f t="shared" si="1936"/>
        <v>CK$13</v>
      </c>
      <c r="CL1632" s="195" t="str">
        <f t="shared" si="1936"/>
        <v>CL$13</v>
      </c>
    </row>
    <row r="1633" spans="2:90" x14ac:dyDescent="0.4">
      <c r="B1633" s="171" t="s">
        <v>491</v>
      </c>
      <c r="E1633" s="8"/>
      <c r="H1633" s="196"/>
      <c r="I1633" s="197"/>
      <c r="J1633" s="197"/>
      <c r="K1633" s="198"/>
      <c r="L1633" s="198"/>
      <c r="M1633" s="198"/>
      <c r="N1633" s="198"/>
      <c r="O1633" s="198"/>
      <c r="P1633" s="198"/>
      <c r="R1633" s="198"/>
      <c r="S1633" s="186"/>
      <c r="T1633" s="186"/>
      <c r="U1633" s="186"/>
      <c r="V1633" s="186"/>
      <c r="W1633" s="186"/>
      <c r="X1633" s="186"/>
      <c r="Y1633" s="186"/>
      <c r="Z1633" s="186"/>
      <c r="AA1633" s="186"/>
      <c r="AB1633" s="186"/>
      <c r="AC1633" s="186"/>
      <c r="AD1633" s="186"/>
      <c r="AE1633" s="186"/>
      <c r="AF1633" s="186"/>
      <c r="AG1633" s="186"/>
      <c r="AH1633" s="186"/>
      <c r="AI1633" s="186"/>
      <c r="AJ1633" s="186"/>
      <c r="AK1633" s="186"/>
      <c r="AL1633" s="186"/>
      <c r="AM1633" s="186"/>
      <c r="AN1633" s="186"/>
      <c r="AO1633" s="186"/>
      <c r="AP1633" s="186"/>
      <c r="AQ1633" s="186"/>
      <c r="AR1633" s="186"/>
      <c r="AS1633" s="186"/>
      <c r="AT1633" s="186"/>
      <c r="AU1633" s="186"/>
      <c r="AV1633" s="186"/>
      <c r="AW1633" s="186"/>
      <c r="AX1633" s="186"/>
      <c r="AY1633" s="186"/>
      <c r="AZ1633" s="186"/>
      <c r="BA1633" s="186"/>
      <c r="BB1633" s="186"/>
      <c r="BC1633" s="186"/>
      <c r="BD1633" s="186"/>
      <c r="BE1633" s="186"/>
      <c r="BF1633" s="186"/>
      <c r="BG1633" s="186"/>
      <c r="BH1633" s="186"/>
      <c r="BI1633" s="186"/>
      <c r="BJ1633" s="186"/>
      <c r="BK1633" s="186"/>
      <c r="BL1633" s="186"/>
      <c r="BM1633" s="186"/>
      <c r="BN1633" s="186"/>
      <c r="BO1633" s="186"/>
      <c r="BP1633" s="186"/>
      <c r="BQ1633" s="186"/>
      <c r="BR1633" s="186"/>
      <c r="BS1633" s="186"/>
      <c r="BT1633" s="186"/>
      <c r="BU1633" s="186"/>
      <c r="BV1633" s="186"/>
      <c r="BW1633" s="186"/>
      <c r="BX1633" s="186"/>
      <c r="BY1633" s="186"/>
      <c r="BZ1633" s="186"/>
      <c r="CA1633" s="186"/>
      <c r="CB1633" s="186"/>
      <c r="CC1633" s="186"/>
      <c r="CD1633" s="186"/>
      <c r="CE1633" s="186"/>
      <c r="CF1633" s="186"/>
      <c r="CG1633" s="186"/>
      <c r="CH1633" s="186"/>
      <c r="CI1633" s="186"/>
      <c r="CJ1633" s="186"/>
      <c r="CK1633" s="186"/>
      <c r="CL1633" s="186"/>
    </row>
    <row r="1634" spans="2:90" x14ac:dyDescent="0.4">
      <c r="B1634" s="171" t="s">
        <v>505</v>
      </c>
      <c r="E1634" s="8"/>
      <c r="H1634" s="196"/>
      <c r="I1634" s="197"/>
      <c r="J1634" s="197"/>
      <c r="K1634" s="198"/>
      <c r="L1634" s="198"/>
      <c r="M1634" s="198"/>
      <c r="N1634" s="198"/>
      <c r="O1634" s="198"/>
      <c r="P1634" s="198"/>
      <c r="R1634" s="198"/>
      <c r="S1634" s="186"/>
      <c r="T1634" s="186"/>
      <c r="U1634" s="186"/>
      <c r="V1634" s="186"/>
      <c r="W1634" s="186"/>
      <c r="X1634" s="186"/>
      <c r="Y1634" s="186"/>
      <c r="Z1634" s="186"/>
      <c r="AA1634" s="186"/>
      <c r="AB1634" s="186"/>
      <c r="AC1634" s="186"/>
      <c r="AD1634" s="186"/>
      <c r="AE1634" s="186"/>
      <c r="AF1634" s="186"/>
      <c r="AG1634" s="186"/>
      <c r="AH1634" s="186"/>
      <c r="AI1634" s="186"/>
      <c r="AJ1634" s="186"/>
      <c r="AK1634" s="186"/>
      <c r="AL1634" s="186"/>
      <c r="AM1634" s="186"/>
      <c r="AN1634" s="186"/>
      <c r="AO1634" s="186"/>
      <c r="AP1634" s="186"/>
      <c r="AQ1634" s="186"/>
      <c r="AR1634" s="186"/>
      <c r="AS1634" s="186"/>
      <c r="AT1634" s="186"/>
      <c r="AU1634" s="186"/>
      <c r="AV1634" s="186"/>
      <c r="AW1634" s="186"/>
      <c r="AX1634" s="186"/>
      <c r="AY1634" s="186"/>
      <c r="AZ1634" s="186"/>
      <c r="BA1634" s="186"/>
      <c r="BB1634" s="186"/>
      <c r="BC1634" s="186"/>
      <c r="BD1634" s="186"/>
      <c r="BE1634" s="186"/>
      <c r="BF1634" s="186"/>
      <c r="BG1634" s="186"/>
      <c r="BH1634" s="186"/>
      <c r="BI1634" s="186"/>
      <c r="BJ1634" s="186"/>
      <c r="BK1634" s="186"/>
      <c r="BL1634" s="186"/>
      <c r="BM1634" s="186"/>
      <c r="BN1634" s="186"/>
      <c r="BO1634" s="186"/>
      <c r="BP1634" s="186"/>
      <c r="BQ1634" s="186"/>
      <c r="BR1634" s="186"/>
      <c r="BS1634" s="186"/>
      <c r="BT1634" s="186"/>
      <c r="BU1634" s="186"/>
      <c r="BV1634" s="186"/>
      <c r="BW1634" s="186"/>
      <c r="BX1634" s="186"/>
      <c r="BY1634" s="186"/>
      <c r="BZ1634" s="186"/>
      <c r="CA1634" s="186"/>
      <c r="CB1634" s="186"/>
      <c r="CC1634" s="186"/>
      <c r="CD1634" s="186"/>
      <c r="CE1634" s="186"/>
      <c r="CF1634" s="186"/>
      <c r="CG1634" s="186"/>
      <c r="CH1634" s="186"/>
      <c r="CI1634" s="186"/>
      <c r="CJ1634" s="186"/>
      <c r="CK1634" s="186"/>
      <c r="CL1634" s="186"/>
    </row>
    <row r="1635" spans="2:90" x14ac:dyDescent="0.4">
      <c r="B1635" s="171" t="s">
        <v>463</v>
      </c>
      <c r="E1635" s="8"/>
      <c r="H1635" s="196"/>
      <c r="I1635" s="197"/>
      <c r="J1635" s="197"/>
      <c r="K1635" s="198"/>
      <c r="L1635" s="198"/>
      <c r="M1635" s="198"/>
      <c r="N1635" s="198"/>
      <c r="O1635" s="198"/>
      <c r="P1635" s="198"/>
      <c r="R1635" s="198"/>
      <c r="S1635" s="172" t="str">
        <f t="shared" ref="S1635" si="1937">ADDRESS(ROW(S1628),COLUMN(S1628),2)</f>
        <v>S$1628</v>
      </c>
      <c r="T1635" s="172" t="str">
        <f t="shared" ref="T1635:CE1635" si="1938">ADDRESS(ROW(T1628),COLUMN(T1628),2)</f>
        <v>T$1628</v>
      </c>
      <c r="U1635" s="172" t="str">
        <f t="shared" si="1938"/>
        <v>U$1628</v>
      </c>
      <c r="V1635" s="172" t="str">
        <f t="shared" si="1938"/>
        <v>V$1628</v>
      </c>
      <c r="W1635" s="172" t="str">
        <f t="shared" si="1938"/>
        <v>W$1628</v>
      </c>
      <c r="X1635" s="172" t="str">
        <f t="shared" si="1938"/>
        <v>X$1628</v>
      </c>
      <c r="Y1635" s="172" t="str">
        <f t="shared" si="1938"/>
        <v>Y$1628</v>
      </c>
      <c r="Z1635" s="172" t="str">
        <f t="shared" si="1938"/>
        <v>Z$1628</v>
      </c>
      <c r="AA1635" s="172" t="str">
        <f t="shared" si="1938"/>
        <v>AA$1628</v>
      </c>
      <c r="AB1635" s="172" t="str">
        <f t="shared" si="1938"/>
        <v>AB$1628</v>
      </c>
      <c r="AC1635" s="172" t="str">
        <f t="shared" si="1938"/>
        <v>AC$1628</v>
      </c>
      <c r="AD1635" s="172" t="str">
        <f t="shared" si="1938"/>
        <v>AD$1628</v>
      </c>
      <c r="AE1635" s="172" t="str">
        <f t="shared" si="1938"/>
        <v>AE$1628</v>
      </c>
      <c r="AF1635" s="172" t="str">
        <f t="shared" si="1938"/>
        <v>AF$1628</v>
      </c>
      <c r="AG1635" s="172" t="str">
        <f t="shared" si="1938"/>
        <v>AG$1628</v>
      </c>
      <c r="AH1635" s="172" t="str">
        <f t="shared" si="1938"/>
        <v>AH$1628</v>
      </c>
      <c r="AI1635" s="172" t="str">
        <f t="shared" si="1938"/>
        <v>AI$1628</v>
      </c>
      <c r="AJ1635" s="172" t="str">
        <f t="shared" si="1938"/>
        <v>AJ$1628</v>
      </c>
      <c r="AK1635" s="172" t="str">
        <f t="shared" si="1938"/>
        <v>AK$1628</v>
      </c>
      <c r="AL1635" s="172" t="str">
        <f t="shared" si="1938"/>
        <v>AL$1628</v>
      </c>
      <c r="AM1635" s="172" t="str">
        <f t="shared" si="1938"/>
        <v>AM$1628</v>
      </c>
      <c r="AN1635" s="172" t="str">
        <f t="shared" si="1938"/>
        <v>AN$1628</v>
      </c>
      <c r="AO1635" s="172" t="str">
        <f t="shared" si="1938"/>
        <v>AO$1628</v>
      </c>
      <c r="AP1635" s="172" t="str">
        <f t="shared" si="1938"/>
        <v>AP$1628</v>
      </c>
      <c r="AQ1635" s="172" t="str">
        <f t="shared" si="1938"/>
        <v>AQ$1628</v>
      </c>
      <c r="AR1635" s="172" t="str">
        <f t="shared" si="1938"/>
        <v>AR$1628</v>
      </c>
      <c r="AS1635" s="172" t="str">
        <f t="shared" si="1938"/>
        <v>AS$1628</v>
      </c>
      <c r="AT1635" s="172" t="str">
        <f t="shared" si="1938"/>
        <v>AT$1628</v>
      </c>
      <c r="AU1635" s="172" t="str">
        <f t="shared" si="1938"/>
        <v>AU$1628</v>
      </c>
      <c r="AV1635" s="172" t="str">
        <f t="shared" si="1938"/>
        <v>AV$1628</v>
      </c>
      <c r="AW1635" s="172" t="str">
        <f t="shared" si="1938"/>
        <v>AW$1628</v>
      </c>
      <c r="AX1635" s="172" t="str">
        <f t="shared" si="1938"/>
        <v>AX$1628</v>
      </c>
      <c r="AY1635" s="172" t="str">
        <f t="shared" si="1938"/>
        <v>AY$1628</v>
      </c>
      <c r="AZ1635" s="172" t="str">
        <f t="shared" si="1938"/>
        <v>AZ$1628</v>
      </c>
      <c r="BA1635" s="172" t="str">
        <f t="shared" si="1938"/>
        <v>BA$1628</v>
      </c>
      <c r="BB1635" s="172" t="str">
        <f t="shared" si="1938"/>
        <v>BB$1628</v>
      </c>
      <c r="BC1635" s="172" t="str">
        <f t="shared" si="1938"/>
        <v>BC$1628</v>
      </c>
      <c r="BD1635" s="172" t="str">
        <f t="shared" si="1938"/>
        <v>BD$1628</v>
      </c>
      <c r="BE1635" s="172" t="str">
        <f t="shared" si="1938"/>
        <v>BE$1628</v>
      </c>
      <c r="BF1635" s="172" t="str">
        <f t="shared" si="1938"/>
        <v>BF$1628</v>
      </c>
      <c r="BG1635" s="172" t="str">
        <f t="shared" si="1938"/>
        <v>BG$1628</v>
      </c>
      <c r="BH1635" s="172" t="str">
        <f t="shared" si="1938"/>
        <v>BH$1628</v>
      </c>
      <c r="BI1635" s="172" t="str">
        <f t="shared" si="1938"/>
        <v>BI$1628</v>
      </c>
      <c r="BJ1635" s="172" t="str">
        <f t="shared" si="1938"/>
        <v>BJ$1628</v>
      </c>
      <c r="BK1635" s="172" t="str">
        <f t="shared" si="1938"/>
        <v>BK$1628</v>
      </c>
      <c r="BL1635" s="172" t="str">
        <f t="shared" si="1938"/>
        <v>BL$1628</v>
      </c>
      <c r="BM1635" s="172" t="str">
        <f t="shared" si="1938"/>
        <v>BM$1628</v>
      </c>
      <c r="BN1635" s="172" t="str">
        <f t="shared" si="1938"/>
        <v>BN$1628</v>
      </c>
      <c r="BO1635" s="172" t="str">
        <f t="shared" si="1938"/>
        <v>BO$1628</v>
      </c>
      <c r="BP1635" s="172" t="str">
        <f t="shared" si="1938"/>
        <v>BP$1628</v>
      </c>
      <c r="BQ1635" s="172" t="str">
        <f t="shared" si="1938"/>
        <v>BQ$1628</v>
      </c>
      <c r="BR1635" s="172" t="str">
        <f t="shared" si="1938"/>
        <v>BR$1628</v>
      </c>
      <c r="BS1635" s="172" t="str">
        <f t="shared" si="1938"/>
        <v>BS$1628</v>
      </c>
      <c r="BT1635" s="172" t="str">
        <f t="shared" si="1938"/>
        <v>BT$1628</v>
      </c>
      <c r="BU1635" s="172" t="str">
        <f t="shared" si="1938"/>
        <v>BU$1628</v>
      </c>
      <c r="BV1635" s="172" t="str">
        <f t="shared" si="1938"/>
        <v>BV$1628</v>
      </c>
      <c r="BW1635" s="172" t="str">
        <f t="shared" si="1938"/>
        <v>BW$1628</v>
      </c>
      <c r="BX1635" s="172" t="str">
        <f t="shared" si="1938"/>
        <v>BX$1628</v>
      </c>
      <c r="BY1635" s="172" t="str">
        <f t="shared" si="1938"/>
        <v>BY$1628</v>
      </c>
      <c r="BZ1635" s="172" t="str">
        <f t="shared" si="1938"/>
        <v>BZ$1628</v>
      </c>
      <c r="CA1635" s="172" t="str">
        <f t="shared" si="1938"/>
        <v>CA$1628</v>
      </c>
      <c r="CB1635" s="172" t="str">
        <f t="shared" si="1938"/>
        <v>CB$1628</v>
      </c>
      <c r="CC1635" s="172" t="str">
        <f t="shared" si="1938"/>
        <v>CC$1628</v>
      </c>
      <c r="CD1635" s="172" t="str">
        <f t="shared" si="1938"/>
        <v>CD$1628</v>
      </c>
      <c r="CE1635" s="172" t="str">
        <f t="shared" si="1938"/>
        <v>CE$1628</v>
      </c>
      <c r="CF1635" s="172" t="str">
        <f t="shared" ref="CF1635:CK1635" si="1939">ADDRESS(ROW(CF1628),COLUMN(CF1628),2)</f>
        <v>CF$1628</v>
      </c>
      <c r="CG1635" s="172" t="str">
        <f t="shared" si="1939"/>
        <v>CG$1628</v>
      </c>
      <c r="CH1635" s="172" t="str">
        <f t="shared" si="1939"/>
        <v>CH$1628</v>
      </c>
      <c r="CI1635" s="172" t="str">
        <f t="shared" si="1939"/>
        <v>CI$1628</v>
      </c>
      <c r="CJ1635" s="172" t="str">
        <f t="shared" si="1939"/>
        <v>CJ$1628</v>
      </c>
      <c r="CK1635" s="172" t="str">
        <f t="shared" si="1939"/>
        <v>CK$1628</v>
      </c>
      <c r="CL1635" s="172" t="str">
        <f t="shared" ref="CL1635" si="1940">ADDRESS(ROW(CL1628),COLUMN(CL1628),2)</f>
        <v>CL$1628</v>
      </c>
    </row>
    <row r="1636" spans="2:90" x14ac:dyDescent="0.4">
      <c r="B1636" s="171" t="s">
        <v>464</v>
      </c>
      <c r="E1636" s="8"/>
      <c r="H1636" s="196"/>
      <c r="I1636" s="197"/>
      <c r="J1636" s="197"/>
      <c r="K1636" s="198"/>
      <c r="L1636" s="198"/>
      <c r="M1636" s="198"/>
      <c r="N1636" s="198"/>
      <c r="O1636" s="198"/>
      <c r="P1636" s="198"/>
      <c r="R1636" s="198"/>
      <c r="S1636" s="186" t="str">
        <f t="shared" ref="S1636:AX1636" si="1941">S$19</f>
        <v>S$15</v>
      </c>
      <c r="T1636" s="186" t="str">
        <f t="shared" si="1941"/>
        <v>T$15</v>
      </c>
      <c r="U1636" s="186" t="str">
        <f t="shared" si="1941"/>
        <v>U$15</v>
      </c>
      <c r="V1636" s="186" t="str">
        <f t="shared" si="1941"/>
        <v>V$15</v>
      </c>
      <c r="W1636" s="186" t="str">
        <f t="shared" si="1941"/>
        <v>W$15</v>
      </c>
      <c r="X1636" s="186" t="str">
        <f t="shared" si="1941"/>
        <v>X$15</v>
      </c>
      <c r="Y1636" s="186" t="str">
        <f t="shared" si="1941"/>
        <v>Y$15</v>
      </c>
      <c r="Z1636" s="186" t="str">
        <f t="shared" si="1941"/>
        <v>Z$15</v>
      </c>
      <c r="AA1636" s="186" t="str">
        <f t="shared" si="1941"/>
        <v>AA$15</v>
      </c>
      <c r="AB1636" s="186" t="str">
        <f t="shared" si="1941"/>
        <v>AB$15</v>
      </c>
      <c r="AC1636" s="186" t="str">
        <f t="shared" si="1941"/>
        <v>AC$15</v>
      </c>
      <c r="AD1636" s="186" t="str">
        <f t="shared" si="1941"/>
        <v>AD$15</v>
      </c>
      <c r="AE1636" s="186" t="str">
        <f t="shared" si="1941"/>
        <v>AE$15</v>
      </c>
      <c r="AF1636" s="186" t="str">
        <f t="shared" si="1941"/>
        <v>AF$15</v>
      </c>
      <c r="AG1636" s="186" t="str">
        <f t="shared" si="1941"/>
        <v>AG$15</v>
      </c>
      <c r="AH1636" s="186" t="str">
        <f t="shared" si="1941"/>
        <v>AH$15</v>
      </c>
      <c r="AI1636" s="186" t="str">
        <f t="shared" si="1941"/>
        <v>AI$15</v>
      </c>
      <c r="AJ1636" s="186" t="str">
        <f t="shared" si="1941"/>
        <v>AJ$15</v>
      </c>
      <c r="AK1636" s="186" t="str">
        <f t="shared" si="1941"/>
        <v>AK$15</v>
      </c>
      <c r="AL1636" s="186" t="str">
        <f t="shared" si="1941"/>
        <v>AL$15</v>
      </c>
      <c r="AM1636" s="186" t="str">
        <f t="shared" si="1941"/>
        <v>AM$15</v>
      </c>
      <c r="AN1636" s="186" t="str">
        <f t="shared" si="1941"/>
        <v>AN$15</v>
      </c>
      <c r="AO1636" s="186" t="str">
        <f t="shared" si="1941"/>
        <v>AO$15</v>
      </c>
      <c r="AP1636" s="186" t="str">
        <f t="shared" si="1941"/>
        <v>AP$15</v>
      </c>
      <c r="AQ1636" s="186" t="str">
        <f t="shared" si="1941"/>
        <v>AQ$15</v>
      </c>
      <c r="AR1636" s="186" t="str">
        <f t="shared" si="1941"/>
        <v>AR$15</v>
      </c>
      <c r="AS1636" s="186" t="str">
        <f t="shared" si="1941"/>
        <v>AS$15</v>
      </c>
      <c r="AT1636" s="186" t="str">
        <f t="shared" si="1941"/>
        <v>AT$15</v>
      </c>
      <c r="AU1636" s="186" t="str">
        <f t="shared" si="1941"/>
        <v>AU$15</v>
      </c>
      <c r="AV1636" s="186" t="str">
        <f t="shared" si="1941"/>
        <v>AV$15</v>
      </c>
      <c r="AW1636" s="186" t="str">
        <f t="shared" si="1941"/>
        <v>AW$15</v>
      </c>
      <c r="AX1636" s="186" t="str">
        <f t="shared" si="1941"/>
        <v>AX$15</v>
      </c>
      <c r="AY1636" s="186" t="str">
        <f t="shared" ref="AY1636:CD1636" si="1942">AY$19</f>
        <v>AY$15</v>
      </c>
      <c r="AZ1636" s="186" t="str">
        <f t="shared" si="1942"/>
        <v>AZ$15</v>
      </c>
      <c r="BA1636" s="186" t="str">
        <f t="shared" si="1942"/>
        <v>BA$15</v>
      </c>
      <c r="BB1636" s="186" t="str">
        <f t="shared" si="1942"/>
        <v>BB$15</v>
      </c>
      <c r="BC1636" s="186" t="str">
        <f t="shared" si="1942"/>
        <v>BC$15</v>
      </c>
      <c r="BD1636" s="186" t="str">
        <f t="shared" si="1942"/>
        <v>BD$15</v>
      </c>
      <c r="BE1636" s="186" t="str">
        <f t="shared" si="1942"/>
        <v>BE$15</v>
      </c>
      <c r="BF1636" s="186" t="str">
        <f t="shared" si="1942"/>
        <v>BF$15</v>
      </c>
      <c r="BG1636" s="186" t="str">
        <f t="shared" si="1942"/>
        <v>BG$15</v>
      </c>
      <c r="BH1636" s="186" t="str">
        <f t="shared" si="1942"/>
        <v>BH$15</v>
      </c>
      <c r="BI1636" s="186" t="str">
        <f t="shared" si="1942"/>
        <v>BI$15</v>
      </c>
      <c r="BJ1636" s="186" t="str">
        <f t="shared" si="1942"/>
        <v>BJ$15</v>
      </c>
      <c r="BK1636" s="186" t="str">
        <f t="shared" si="1942"/>
        <v>BK$15</v>
      </c>
      <c r="BL1636" s="186" t="str">
        <f t="shared" si="1942"/>
        <v>BL$15</v>
      </c>
      <c r="BM1636" s="186" t="str">
        <f t="shared" si="1942"/>
        <v>BM$15</v>
      </c>
      <c r="BN1636" s="186" t="str">
        <f t="shared" si="1942"/>
        <v>BN$15</v>
      </c>
      <c r="BO1636" s="186" t="str">
        <f t="shared" si="1942"/>
        <v>BO$15</v>
      </c>
      <c r="BP1636" s="186" t="str">
        <f t="shared" si="1942"/>
        <v>BP$15</v>
      </c>
      <c r="BQ1636" s="186" t="str">
        <f t="shared" si="1942"/>
        <v>BQ$15</v>
      </c>
      <c r="BR1636" s="186" t="str">
        <f t="shared" si="1942"/>
        <v>BR$15</v>
      </c>
      <c r="BS1636" s="186" t="str">
        <f t="shared" si="1942"/>
        <v>BS$15</v>
      </c>
      <c r="BT1636" s="186" t="str">
        <f t="shared" si="1942"/>
        <v>BT$15</v>
      </c>
      <c r="BU1636" s="186" t="str">
        <f t="shared" si="1942"/>
        <v>BU$15</v>
      </c>
      <c r="BV1636" s="186" t="str">
        <f t="shared" si="1942"/>
        <v>BV$15</v>
      </c>
      <c r="BW1636" s="186" t="str">
        <f t="shared" si="1942"/>
        <v>BW$15</v>
      </c>
      <c r="BX1636" s="186" t="str">
        <f t="shared" si="1942"/>
        <v>BX$15</v>
      </c>
      <c r="BY1636" s="186" t="str">
        <f t="shared" si="1942"/>
        <v>BY$15</v>
      </c>
      <c r="BZ1636" s="186" t="str">
        <f t="shared" si="1942"/>
        <v>BZ$15</v>
      </c>
      <c r="CA1636" s="186" t="str">
        <f t="shared" si="1942"/>
        <v>CA$15</v>
      </c>
      <c r="CB1636" s="186" t="str">
        <f t="shared" si="1942"/>
        <v>CB$15</v>
      </c>
      <c r="CC1636" s="186" t="str">
        <f t="shared" si="1942"/>
        <v>CC$15</v>
      </c>
      <c r="CD1636" s="186" t="str">
        <f t="shared" si="1942"/>
        <v>CD$15</v>
      </c>
      <c r="CE1636" s="186" t="str">
        <f t="shared" ref="CE1636:CL1636" si="1943">CE$19</f>
        <v>CE$15</v>
      </c>
      <c r="CF1636" s="186" t="str">
        <f t="shared" si="1943"/>
        <v>CF$15</v>
      </c>
      <c r="CG1636" s="186" t="str">
        <f t="shared" si="1943"/>
        <v>CG$15</v>
      </c>
      <c r="CH1636" s="186" t="str">
        <f t="shared" si="1943"/>
        <v>CH$15</v>
      </c>
      <c r="CI1636" s="186" t="str">
        <f t="shared" si="1943"/>
        <v>CI$15</v>
      </c>
      <c r="CJ1636" s="186" t="str">
        <f t="shared" si="1943"/>
        <v>CJ$15</v>
      </c>
      <c r="CK1636" s="186" t="str">
        <f t="shared" si="1943"/>
        <v>CK$15</v>
      </c>
      <c r="CL1636" s="186" t="str">
        <f t="shared" si="1943"/>
        <v>CL$15</v>
      </c>
    </row>
    <row r="1637" spans="2:90" x14ac:dyDescent="0.4">
      <c r="B1637" s="139" t="s">
        <v>265</v>
      </c>
      <c r="C1637" s="321"/>
      <c r="D1637" s="160" t="s">
        <v>816</v>
      </c>
      <c r="E1637" s="200" t="str">
        <f t="shared" ref="E1637:E1657" si="1944">ROW()&amp;" "&amp;D1637</f>
        <v>1637 WCINVBATCH-SV</v>
      </c>
      <c r="F1637" t="s">
        <v>439</v>
      </c>
      <c r="G1637" s="321" t="s">
        <v>81</v>
      </c>
      <c r="H1637" s="138"/>
      <c r="I1637" s="140"/>
      <c r="J1637" s="140"/>
      <c r="K1637" s="138" t="s">
        <v>818</v>
      </c>
      <c r="L1637" s="138"/>
      <c r="M1637" s="138"/>
      <c r="N1637" s="138"/>
      <c r="O1637" s="138"/>
      <c r="P1637" s="138"/>
      <c r="R1637" s="139"/>
      <c r="S1637" s="139"/>
      <c r="T1637" s="139"/>
      <c r="U1637" s="139"/>
      <c r="V1637" s="139"/>
      <c r="W1637" s="139"/>
      <c r="X1637" s="139"/>
      <c r="Y1637" s="139"/>
      <c r="Z1637" s="139"/>
      <c r="AA1637" s="139"/>
      <c r="AB1637" s="139"/>
      <c r="AC1637" s="139"/>
      <c r="AD1637" s="139"/>
      <c r="AE1637" s="139"/>
      <c r="AF1637" s="139"/>
      <c r="AG1637" s="139"/>
      <c r="AH1637" s="139"/>
      <c r="AI1637" s="139"/>
      <c r="AJ1637" s="139"/>
      <c r="AK1637" s="139"/>
      <c r="AL1637" s="139"/>
      <c r="AM1637" s="139"/>
      <c r="AN1637" s="139"/>
      <c r="AO1637" s="139"/>
      <c r="AP1637" s="139"/>
      <c r="AQ1637" s="139"/>
      <c r="AR1637" s="139"/>
      <c r="AS1637" s="139"/>
      <c r="AT1637" s="139"/>
      <c r="AU1637" s="139"/>
      <c r="AV1637" s="139"/>
      <c r="AW1637" s="139"/>
      <c r="AX1637" s="139"/>
      <c r="AY1637" s="139"/>
      <c r="AZ1637" s="139"/>
      <c r="BA1637" s="139"/>
      <c r="BB1637" s="139"/>
      <c r="BC1637" s="139"/>
      <c r="BD1637" s="139"/>
      <c r="BE1637" s="139"/>
      <c r="BF1637" s="139"/>
      <c r="BG1637" s="139"/>
      <c r="BH1637" s="139"/>
      <c r="BI1637" s="139"/>
      <c r="BJ1637" s="139"/>
      <c r="BK1637" s="139"/>
      <c r="BL1637" s="139"/>
      <c r="BM1637" s="139"/>
      <c r="BN1637" s="139"/>
      <c r="BO1637" s="139"/>
      <c r="BP1637" s="139"/>
      <c r="BQ1637" s="139"/>
      <c r="BR1637" s="139"/>
      <c r="BS1637" s="139"/>
      <c r="BT1637" s="139"/>
      <c r="BU1637" s="139"/>
      <c r="BV1637" s="139"/>
      <c r="BW1637" s="139"/>
      <c r="BX1637" s="139"/>
      <c r="BY1637" s="139"/>
      <c r="BZ1637" s="139"/>
      <c r="CA1637" s="139"/>
      <c r="CB1637" s="139"/>
      <c r="CC1637" s="139"/>
      <c r="CD1637" s="139"/>
      <c r="CE1637" s="139"/>
      <c r="CF1637" s="139"/>
      <c r="CG1637" s="139"/>
      <c r="CH1637" s="139"/>
      <c r="CI1637" s="139"/>
      <c r="CJ1637" s="139"/>
      <c r="CK1637" s="139"/>
      <c r="CL1637" s="139"/>
    </row>
    <row r="1638" spans="2:90" x14ac:dyDescent="0.4">
      <c r="B1638" s="95" t="str">
        <f>B1654&amp;":"</f>
        <v>Inventory - (Secondary label):</v>
      </c>
      <c r="C1638" s="160"/>
      <c r="D1638" s="160" t="s">
        <v>816</v>
      </c>
      <c r="E1638" s="200" t="str">
        <f t="shared" si="1944"/>
        <v>1638 WCINVBATCH-SV</v>
      </c>
      <c r="G1638" s="160" t="str">
        <f>E1638</f>
        <v>1638 WCINVBATCH-SV</v>
      </c>
      <c r="H1638" s="12"/>
      <c r="I1638" s="60"/>
      <c r="J1638" s="60"/>
      <c r="K1638" s="20"/>
      <c r="L1638" s="20"/>
      <c r="M1638" s="20"/>
      <c r="N1638" s="20"/>
      <c r="O1638" s="20"/>
      <c r="P1638" s="20"/>
      <c r="R1638" s="20"/>
      <c r="S1638" s="20"/>
      <c r="T1638" s="20"/>
      <c r="U1638" s="20"/>
      <c r="V1638" s="20"/>
      <c r="W1638" s="20"/>
      <c r="X1638" s="20"/>
      <c r="Y1638" s="20"/>
      <c r="Z1638" s="20"/>
      <c r="AA1638" s="20"/>
      <c r="AB1638" s="20"/>
      <c r="AC1638" s="20"/>
      <c r="AD1638" s="20"/>
      <c r="AE1638" s="20"/>
      <c r="AF1638" s="20"/>
      <c r="AG1638" s="20"/>
      <c r="AH1638" s="20"/>
      <c r="AI1638" s="20"/>
      <c r="AJ1638" s="20"/>
      <c r="AK1638" s="20"/>
      <c r="AL1638" s="20"/>
      <c r="AM1638" s="20"/>
      <c r="AN1638" s="20"/>
      <c r="AO1638" s="20"/>
      <c r="AP1638" s="20"/>
      <c r="AQ1638" s="20"/>
      <c r="AR1638" s="20"/>
      <c r="AS1638" s="20"/>
      <c r="AT1638" s="20"/>
      <c r="AU1638" s="20"/>
      <c r="AV1638" s="20"/>
      <c r="AW1638" s="20"/>
      <c r="AX1638" s="20"/>
      <c r="AY1638" s="20"/>
      <c r="AZ1638" s="20"/>
      <c r="BA1638" s="20"/>
      <c r="BB1638" s="20"/>
      <c r="BC1638" s="20"/>
      <c r="BD1638" s="20"/>
      <c r="BE1638" s="20"/>
      <c r="BF1638" s="20"/>
      <c r="BG1638" s="20"/>
      <c r="BH1638" s="20"/>
      <c r="BI1638" s="20"/>
      <c r="BJ1638" s="20"/>
      <c r="BK1638" s="20"/>
      <c r="BL1638" s="20"/>
      <c r="BM1638" s="20"/>
      <c r="BN1638" s="20"/>
      <c r="BO1638" s="20"/>
      <c r="BP1638" s="20"/>
      <c r="BQ1638" s="20"/>
      <c r="BR1638" s="20"/>
      <c r="BS1638" s="20"/>
      <c r="BT1638" s="20"/>
      <c r="BU1638" s="20"/>
      <c r="BV1638" s="20"/>
      <c r="BW1638" s="20"/>
      <c r="BX1638" s="20"/>
      <c r="BY1638" s="20"/>
      <c r="BZ1638" s="20"/>
      <c r="CA1638" s="20"/>
      <c r="CB1638" s="20"/>
      <c r="CC1638" s="20"/>
      <c r="CD1638" s="20"/>
      <c r="CE1638" s="20"/>
      <c r="CF1638" s="20"/>
      <c r="CG1638" s="20"/>
      <c r="CH1638" s="20"/>
      <c r="CI1638" s="20"/>
      <c r="CJ1638" s="20"/>
      <c r="CK1638" s="20"/>
      <c r="CL1638" s="20"/>
    </row>
    <row r="1639" spans="2:90" x14ac:dyDescent="0.4">
      <c r="B1639" s="141" t="s">
        <v>817</v>
      </c>
      <c r="C1639" s="160"/>
      <c r="D1639" s="160" t="s">
        <v>816</v>
      </c>
      <c r="E1639" s="200" t="str">
        <f t="shared" si="1944"/>
        <v>1639 WCINVBATCH-SV</v>
      </c>
      <c r="G1639" s="160" t="str">
        <f>E1639</f>
        <v>1639 WCINVBATCH-SV</v>
      </c>
      <c r="H1639" s="12"/>
      <c r="I1639" s="60"/>
      <c r="J1639" s="60"/>
      <c r="K1639" s="17">
        <v>5000</v>
      </c>
      <c r="L1639" s="17">
        <v>30</v>
      </c>
      <c r="M1639" s="17">
        <v>30</v>
      </c>
      <c r="N1639" s="17">
        <v>30</v>
      </c>
      <c r="O1639" s="17">
        <v>30</v>
      </c>
      <c r="P1639" s="17">
        <v>30</v>
      </c>
      <c r="R1639" s="15"/>
      <c r="S1639" s="15" cm="1">
        <f t="array" ref="S1639">INDEX($K:$P,ROW(),MATCH(S$3,$K$2:$P$2,0))</f>
        <v>5000</v>
      </c>
      <c r="T1639" s="15" cm="1">
        <f t="array" ref="T1639">INDEX($K:$P,ROW(),MATCH(T$3,$K$2:$P$2,0))</f>
        <v>5000</v>
      </c>
      <c r="U1639" s="15" cm="1">
        <f t="array" ref="U1639">INDEX($K:$P,ROW(),MATCH(U$3,$K$2:$P$2,0))</f>
        <v>5000</v>
      </c>
      <c r="V1639" s="15" cm="1">
        <f t="array" ref="V1639">INDEX($K:$P,ROW(),MATCH(V$3,$K$2:$P$2,0))</f>
        <v>5000</v>
      </c>
      <c r="W1639" s="15" cm="1">
        <f t="array" ref="W1639">INDEX($K:$P,ROW(),MATCH(W$3,$K$2:$P$2,0))</f>
        <v>5000</v>
      </c>
      <c r="X1639" s="15" cm="1">
        <f t="array" ref="X1639">INDEX($K:$P,ROW(),MATCH(X$3,$K$2:$P$2,0))</f>
        <v>5000</v>
      </c>
      <c r="Y1639" s="15" cm="1">
        <f t="array" ref="Y1639">INDEX($K:$P,ROW(),MATCH(Y$3,$K$2:$P$2,0))</f>
        <v>5000</v>
      </c>
      <c r="Z1639" s="15" cm="1">
        <f t="array" ref="Z1639">INDEX($K:$P,ROW(),MATCH(Z$3,$K$2:$P$2,0))</f>
        <v>5000</v>
      </c>
      <c r="AA1639" s="15" cm="1">
        <f t="array" ref="AA1639">INDEX($K:$P,ROW(),MATCH(AA$3,$K$2:$P$2,0))</f>
        <v>5000</v>
      </c>
      <c r="AB1639" s="15" cm="1">
        <f t="array" ref="AB1639">INDEX($K:$P,ROW(),MATCH(AB$3,$K$2:$P$2,0))</f>
        <v>5000</v>
      </c>
      <c r="AC1639" s="15" cm="1">
        <f t="array" ref="AC1639">INDEX($K:$P,ROW(),MATCH(AC$3,$K$2:$P$2,0))</f>
        <v>5000</v>
      </c>
      <c r="AD1639" s="15" cm="1">
        <f t="array" ref="AD1639">INDEX($K:$P,ROW(),MATCH(AD$3,$K$2:$P$2,0))</f>
        <v>5000</v>
      </c>
      <c r="AE1639" s="15" cm="1">
        <f t="array" ref="AE1639">INDEX($K:$P,ROW(),MATCH(AE$3,$K$2:$P$2,0))</f>
        <v>30</v>
      </c>
      <c r="AF1639" s="15" cm="1">
        <f t="array" ref="AF1639">INDEX($K:$P,ROW(),MATCH(AF$3,$K$2:$P$2,0))</f>
        <v>30</v>
      </c>
      <c r="AG1639" s="15" cm="1">
        <f t="array" ref="AG1639">INDEX($K:$P,ROW(),MATCH(AG$3,$K$2:$P$2,0))</f>
        <v>30</v>
      </c>
      <c r="AH1639" s="15" cm="1">
        <f t="array" ref="AH1639">INDEX($K:$P,ROW(),MATCH(AH$3,$K$2:$P$2,0))</f>
        <v>30</v>
      </c>
      <c r="AI1639" s="15" cm="1">
        <f t="array" ref="AI1639">INDEX($K:$P,ROW(),MATCH(AI$3,$K$2:$P$2,0))</f>
        <v>30</v>
      </c>
      <c r="AJ1639" s="15" cm="1">
        <f t="array" ref="AJ1639">INDEX($K:$P,ROW(),MATCH(AJ$3,$K$2:$P$2,0))</f>
        <v>30</v>
      </c>
      <c r="AK1639" s="15" cm="1">
        <f t="array" ref="AK1639">INDEX($K:$P,ROW(),MATCH(AK$3,$K$2:$P$2,0))</f>
        <v>30</v>
      </c>
      <c r="AL1639" s="15" cm="1">
        <f t="array" ref="AL1639">INDEX($K:$P,ROW(),MATCH(AL$3,$K$2:$P$2,0))</f>
        <v>30</v>
      </c>
      <c r="AM1639" s="15" cm="1">
        <f t="array" ref="AM1639">INDEX($K:$P,ROW(),MATCH(AM$3,$K$2:$P$2,0))</f>
        <v>30</v>
      </c>
      <c r="AN1639" s="15" cm="1">
        <f t="array" ref="AN1639">INDEX($K:$P,ROW(),MATCH(AN$3,$K$2:$P$2,0))</f>
        <v>30</v>
      </c>
      <c r="AO1639" s="15" cm="1">
        <f t="array" ref="AO1639">INDEX($K:$P,ROW(),MATCH(AO$3,$K$2:$P$2,0))</f>
        <v>30</v>
      </c>
      <c r="AP1639" s="15" cm="1">
        <f t="array" ref="AP1639">INDEX($K:$P,ROW(),MATCH(AP$3,$K$2:$P$2,0))</f>
        <v>30</v>
      </c>
      <c r="AQ1639" s="15" cm="1">
        <f t="array" ref="AQ1639">INDEX($K:$P,ROW(),MATCH(AQ$3,$K$2:$P$2,0))</f>
        <v>30</v>
      </c>
      <c r="AR1639" s="15" cm="1">
        <f t="array" ref="AR1639">INDEX($K:$P,ROW(),MATCH(AR$3,$K$2:$P$2,0))</f>
        <v>30</v>
      </c>
      <c r="AS1639" s="15" cm="1">
        <f t="array" ref="AS1639">INDEX($K:$P,ROW(),MATCH(AS$3,$K$2:$P$2,0))</f>
        <v>30</v>
      </c>
      <c r="AT1639" s="15" cm="1">
        <f t="array" ref="AT1639">INDEX($K:$P,ROW(),MATCH(AT$3,$K$2:$P$2,0))</f>
        <v>30</v>
      </c>
      <c r="AU1639" s="15" cm="1">
        <f t="array" ref="AU1639">INDEX($K:$P,ROW(),MATCH(AU$3,$K$2:$P$2,0))</f>
        <v>30</v>
      </c>
      <c r="AV1639" s="15" cm="1">
        <f t="array" ref="AV1639">INDEX($K:$P,ROW(),MATCH(AV$3,$K$2:$P$2,0))</f>
        <v>30</v>
      </c>
      <c r="AW1639" s="15" cm="1">
        <f t="array" ref="AW1639">INDEX($K:$P,ROW(),MATCH(AW$3,$K$2:$P$2,0))</f>
        <v>30</v>
      </c>
      <c r="AX1639" s="15" cm="1">
        <f t="array" ref="AX1639">INDEX($K:$P,ROW(),MATCH(AX$3,$K$2:$P$2,0))</f>
        <v>30</v>
      </c>
      <c r="AY1639" s="15" cm="1">
        <f t="array" ref="AY1639">INDEX($K:$P,ROW(),MATCH(AY$3,$K$2:$P$2,0))</f>
        <v>30</v>
      </c>
      <c r="AZ1639" s="15" cm="1">
        <f t="array" ref="AZ1639">INDEX($K:$P,ROW(),MATCH(AZ$3,$K$2:$P$2,0))</f>
        <v>30</v>
      </c>
      <c r="BA1639" s="15" cm="1">
        <f t="array" ref="BA1639">INDEX($K:$P,ROW(),MATCH(BA$3,$K$2:$P$2,0))</f>
        <v>30</v>
      </c>
      <c r="BB1639" s="15" cm="1">
        <f t="array" ref="BB1639">INDEX($K:$P,ROW(),MATCH(BB$3,$K$2:$P$2,0))</f>
        <v>30</v>
      </c>
      <c r="BC1639" s="15" cm="1">
        <f t="array" ref="BC1639">INDEX($K:$P,ROW(),MATCH(BC$3,$K$2:$P$2,0))</f>
        <v>30</v>
      </c>
      <c r="BD1639" s="15" cm="1">
        <f t="array" ref="BD1639">INDEX($K:$P,ROW(),MATCH(BD$3,$K$2:$P$2,0))</f>
        <v>30</v>
      </c>
      <c r="BE1639" s="15" cm="1">
        <f t="array" ref="BE1639">INDEX($K:$P,ROW(),MATCH(BE$3,$K$2:$P$2,0))</f>
        <v>30</v>
      </c>
      <c r="BF1639" s="15" cm="1">
        <f t="array" ref="BF1639">INDEX($K:$P,ROW(),MATCH(BF$3,$K$2:$P$2,0))</f>
        <v>30</v>
      </c>
      <c r="BG1639" s="15" cm="1">
        <f t="array" ref="BG1639">INDEX($K:$P,ROW(),MATCH(BG$3,$K$2:$P$2,0))</f>
        <v>30</v>
      </c>
      <c r="BH1639" s="15" cm="1">
        <f t="array" ref="BH1639">INDEX($K:$P,ROW(),MATCH(BH$3,$K$2:$P$2,0))</f>
        <v>30</v>
      </c>
      <c r="BI1639" s="15" cm="1">
        <f t="array" ref="BI1639">INDEX($K:$P,ROW(),MATCH(BI$3,$K$2:$P$2,0))</f>
        <v>30</v>
      </c>
      <c r="BJ1639" s="15" cm="1">
        <f t="array" ref="BJ1639">INDEX($K:$P,ROW(),MATCH(BJ$3,$K$2:$P$2,0))</f>
        <v>30</v>
      </c>
      <c r="BK1639" s="15" cm="1">
        <f t="array" ref="BK1639">INDEX($K:$P,ROW(),MATCH(BK$3,$K$2:$P$2,0))</f>
        <v>30</v>
      </c>
      <c r="BL1639" s="15" cm="1">
        <f t="array" ref="BL1639">INDEX($K:$P,ROW(),MATCH(BL$3,$K$2:$P$2,0))</f>
        <v>30</v>
      </c>
      <c r="BM1639" s="15" cm="1">
        <f t="array" ref="BM1639">INDEX($K:$P,ROW(),MATCH(BM$3,$K$2:$P$2,0))</f>
        <v>30</v>
      </c>
      <c r="BN1639" s="15" cm="1">
        <f t="array" ref="BN1639">INDEX($K:$P,ROW(),MATCH(BN$3,$K$2:$P$2,0))</f>
        <v>30</v>
      </c>
      <c r="BO1639" s="15" cm="1">
        <f t="array" ref="BO1639">INDEX($K:$P,ROW(),MATCH(BO$3,$K$2:$P$2,0))</f>
        <v>30</v>
      </c>
      <c r="BP1639" s="15" cm="1">
        <f t="array" ref="BP1639">INDEX($K:$P,ROW(),MATCH(BP$3,$K$2:$P$2,0))</f>
        <v>30</v>
      </c>
      <c r="BQ1639" s="15" cm="1">
        <f t="array" ref="BQ1639">INDEX($K:$P,ROW(),MATCH(BQ$3,$K$2:$P$2,0))</f>
        <v>30</v>
      </c>
      <c r="BR1639" s="15" cm="1">
        <f t="array" ref="BR1639">INDEX($K:$P,ROW(),MATCH(BR$3,$K$2:$P$2,0))</f>
        <v>30</v>
      </c>
      <c r="BS1639" s="15" cm="1">
        <f t="array" ref="BS1639">INDEX($K:$P,ROW(),MATCH(BS$3,$K$2:$P$2,0))</f>
        <v>30</v>
      </c>
      <c r="BT1639" s="15" cm="1">
        <f t="array" ref="BT1639">INDEX($K:$P,ROW(),MATCH(BT$3,$K$2:$P$2,0))</f>
        <v>30</v>
      </c>
      <c r="BU1639" s="15" cm="1">
        <f t="array" ref="BU1639">INDEX($K:$P,ROW(),MATCH(BU$3,$K$2:$P$2,0))</f>
        <v>30</v>
      </c>
      <c r="BV1639" s="15" cm="1">
        <f t="array" ref="BV1639">INDEX($K:$P,ROW(),MATCH(BV$3,$K$2:$P$2,0))</f>
        <v>30</v>
      </c>
      <c r="BW1639" s="15" cm="1">
        <f t="array" ref="BW1639">INDEX($K:$P,ROW(),MATCH(BW$3,$K$2:$P$2,0))</f>
        <v>30</v>
      </c>
      <c r="BX1639" s="15" cm="1">
        <f t="array" ref="BX1639">INDEX($K:$P,ROW(),MATCH(BX$3,$K$2:$P$2,0))</f>
        <v>30</v>
      </c>
      <c r="BY1639" s="15" cm="1">
        <f t="array" ref="BY1639">INDEX($K:$P,ROW(),MATCH(BY$3,$K$2:$P$2,0))</f>
        <v>30</v>
      </c>
      <c r="BZ1639" s="15" cm="1">
        <f t="array" ref="BZ1639">INDEX($K:$P,ROW(),MATCH(BZ$3,$K$2:$P$2,0))</f>
        <v>30</v>
      </c>
      <c r="CA1639" s="15" cm="1">
        <f t="array" ref="CA1639">INDEX($K:$P,ROW(),MATCH(CA$3,$K$2:$P$2,0))</f>
        <v>30</v>
      </c>
      <c r="CB1639" s="15" cm="1">
        <f t="array" ref="CB1639">INDEX($K:$P,ROW(),MATCH(CB$3,$K$2:$P$2,0))</f>
        <v>30</v>
      </c>
      <c r="CC1639" s="15" cm="1">
        <f t="array" ref="CC1639">INDEX($K:$P,ROW(),MATCH(CC$3,$K$2:$P$2,0))</f>
        <v>30</v>
      </c>
      <c r="CD1639" s="15" cm="1">
        <f t="array" ref="CD1639">INDEX($K:$P,ROW(),MATCH(CD$3,$K$2:$P$2,0))</f>
        <v>30</v>
      </c>
      <c r="CE1639" s="15" cm="1">
        <f t="array" ref="CE1639">INDEX($K:$P,ROW(),MATCH(CE$3,$K$2:$P$2,0))</f>
        <v>30</v>
      </c>
      <c r="CF1639" s="15" cm="1">
        <f t="array" ref="CF1639">INDEX($K:$P,ROW(),MATCH(CF$3,$K$2:$P$2,0))</f>
        <v>30</v>
      </c>
      <c r="CG1639" s="15" cm="1">
        <f t="array" ref="CG1639">INDEX($K:$P,ROW(),MATCH(CG$3,$K$2:$P$2,0))</f>
        <v>30</v>
      </c>
      <c r="CH1639" s="15" cm="1">
        <f t="array" ref="CH1639">INDEX($K:$P,ROW(),MATCH(CH$3,$K$2:$P$2,0))</f>
        <v>30</v>
      </c>
      <c r="CI1639" s="15" cm="1">
        <f t="array" ref="CI1639">INDEX($K:$P,ROW(),MATCH(CI$3,$K$2:$P$2,0))</f>
        <v>30</v>
      </c>
      <c r="CJ1639" s="15" cm="1">
        <f t="array" ref="CJ1639">INDEX($K:$P,ROW(),MATCH(CJ$3,$K$2:$P$2,0))</f>
        <v>30</v>
      </c>
      <c r="CK1639" s="15" cm="1">
        <f t="array" ref="CK1639">INDEX($K:$P,ROW(),MATCH(CK$3,$K$2:$P$2,0))</f>
        <v>30</v>
      </c>
      <c r="CL1639" s="15" cm="1">
        <f t="array" ref="CL1639">INDEX($K:$P,ROW(),MATCH(CL$3,$K$2:$P$2,0))</f>
        <v>30</v>
      </c>
    </row>
    <row r="1640" spans="2:90" x14ac:dyDescent="0.4">
      <c r="B1640" s="141"/>
      <c r="C1640" s="160"/>
      <c r="D1640" s="160"/>
      <c r="E1640" s="200"/>
      <c r="G1640" s="160"/>
      <c r="H1640" s="12"/>
      <c r="I1640" s="60"/>
      <c r="J1640" s="60"/>
      <c r="K1640" s="17"/>
      <c r="L1640" s="17"/>
      <c r="M1640" s="17"/>
      <c r="N1640" s="17"/>
      <c r="O1640" s="17"/>
      <c r="P1640" s="17"/>
      <c r="R1640" s="15"/>
      <c r="S1640" s="15"/>
      <c r="T1640" s="15"/>
      <c r="U1640" s="15"/>
      <c r="V1640" s="15"/>
      <c r="W1640" s="15"/>
      <c r="X1640" s="15"/>
      <c r="Y1640" s="15"/>
      <c r="Z1640" s="15"/>
      <c r="AA1640" s="15"/>
      <c r="AB1640" s="15"/>
      <c r="AC1640" s="15"/>
      <c r="AD1640" s="15"/>
      <c r="AE1640" s="15"/>
      <c r="AF1640" s="15"/>
      <c r="AG1640" s="15"/>
      <c r="AH1640" s="15"/>
      <c r="AI1640" s="15"/>
      <c r="AJ1640" s="15"/>
      <c r="AK1640" s="15"/>
      <c r="AL1640" s="15"/>
      <c r="AM1640" s="15"/>
      <c r="AN1640" s="15"/>
      <c r="AO1640" s="15"/>
      <c r="AP1640" s="15"/>
      <c r="AQ1640" s="15"/>
      <c r="AR1640" s="15"/>
      <c r="AS1640" s="15"/>
      <c r="AT1640" s="15"/>
      <c r="AU1640" s="15"/>
      <c r="AV1640" s="15"/>
      <c r="AW1640" s="15"/>
      <c r="AX1640" s="15"/>
      <c r="AY1640" s="15"/>
      <c r="AZ1640" s="15"/>
      <c r="BA1640" s="15"/>
      <c r="BB1640" s="15"/>
      <c r="BC1640" s="15"/>
      <c r="BD1640" s="15"/>
      <c r="BE1640" s="15"/>
      <c r="BF1640" s="15"/>
      <c r="BG1640" s="15"/>
      <c r="BH1640" s="15"/>
      <c r="BI1640" s="15"/>
      <c r="BJ1640" s="15"/>
      <c r="BK1640" s="15"/>
      <c r="BL1640" s="15"/>
      <c r="BM1640" s="15"/>
      <c r="BN1640" s="15"/>
      <c r="BO1640" s="15"/>
      <c r="BP1640" s="15"/>
      <c r="BQ1640" s="15"/>
      <c r="BR1640" s="15"/>
      <c r="BS1640" s="15"/>
      <c r="BT1640" s="15"/>
      <c r="BU1640" s="15"/>
      <c r="BV1640" s="15"/>
      <c r="BW1640" s="15"/>
      <c r="BX1640" s="15"/>
      <c r="BY1640" s="15"/>
      <c r="BZ1640" s="15"/>
      <c r="CA1640" s="15"/>
      <c r="CB1640" s="15"/>
      <c r="CC1640" s="15"/>
      <c r="CD1640" s="15"/>
      <c r="CE1640" s="15"/>
      <c r="CF1640" s="15"/>
      <c r="CG1640" s="15"/>
      <c r="CH1640" s="15"/>
      <c r="CI1640" s="15"/>
      <c r="CJ1640" s="15"/>
      <c r="CK1640" s="15"/>
      <c r="CL1640" s="15"/>
    </row>
    <row r="1641" spans="2:90" x14ac:dyDescent="0.4">
      <c r="B1641" s="141" t="s">
        <v>821</v>
      </c>
      <c r="C1641" s="160"/>
      <c r="D1641" s="160"/>
      <c r="E1641" s="200"/>
      <c r="G1641" s="160"/>
      <c r="H1641" s="12"/>
      <c r="I1641" s="60"/>
      <c r="J1641" s="60"/>
      <c r="K1641" s="17"/>
      <c r="L1641" s="17"/>
      <c r="M1641" s="17"/>
      <c r="N1641" s="17"/>
      <c r="O1641" s="17"/>
      <c r="P1641" s="17"/>
      <c r="R1641" s="15"/>
      <c r="S1641" s="15"/>
      <c r="T1641" s="15"/>
      <c r="U1641" s="15"/>
      <c r="V1641" s="15"/>
      <c r="W1641" s="15"/>
      <c r="X1641" s="15"/>
      <c r="Y1641" s="15"/>
      <c r="Z1641" s="15"/>
      <c r="AA1641" s="15"/>
      <c r="AB1641" s="15"/>
      <c r="AC1641" s="15"/>
      <c r="AD1641" s="15"/>
      <c r="AE1641" s="15"/>
      <c r="AF1641" s="15"/>
      <c r="AG1641" s="15"/>
      <c r="AH1641" s="15"/>
      <c r="AI1641" s="15"/>
      <c r="AJ1641" s="15"/>
      <c r="AK1641" s="15"/>
      <c r="AL1641" s="15"/>
      <c r="AM1641" s="15"/>
      <c r="AN1641" s="15"/>
      <c r="AO1641" s="15"/>
      <c r="AP1641" s="15"/>
      <c r="AQ1641" s="15"/>
      <c r="AR1641" s="15"/>
      <c r="AS1641" s="15"/>
      <c r="AT1641" s="15"/>
      <c r="AU1641" s="15"/>
      <c r="AV1641" s="15"/>
      <c r="AW1641" s="15"/>
      <c r="AX1641" s="15"/>
      <c r="AY1641" s="15"/>
      <c r="AZ1641" s="15"/>
      <c r="BA1641" s="15"/>
      <c r="BB1641" s="15"/>
      <c r="BC1641" s="15"/>
      <c r="BD1641" s="15"/>
      <c r="BE1641" s="15"/>
      <c r="BF1641" s="15"/>
      <c r="BG1641" s="15"/>
      <c r="BH1641" s="15"/>
      <c r="BI1641" s="15"/>
      <c r="BJ1641" s="15"/>
      <c r="BK1641" s="15"/>
      <c r="BL1641" s="15"/>
      <c r="BM1641" s="15"/>
      <c r="BN1641" s="15"/>
      <c r="BO1641" s="15"/>
      <c r="BP1641" s="15"/>
      <c r="BQ1641" s="15"/>
      <c r="BR1641" s="15"/>
      <c r="BS1641" s="15"/>
      <c r="BT1641" s="15"/>
      <c r="BU1641" s="15"/>
      <c r="BV1641" s="15"/>
      <c r="BW1641" s="15"/>
      <c r="BX1641" s="15"/>
      <c r="BY1641" s="15"/>
      <c r="BZ1641" s="15"/>
      <c r="CA1641" s="15"/>
      <c r="CB1641" s="15"/>
      <c r="CC1641" s="15"/>
      <c r="CD1641" s="15"/>
      <c r="CE1641" s="15"/>
      <c r="CF1641" s="15"/>
      <c r="CG1641" s="15"/>
      <c r="CH1641" s="15"/>
      <c r="CI1641" s="15"/>
      <c r="CJ1641" s="15"/>
      <c r="CK1641" s="15"/>
      <c r="CL1641" s="15"/>
    </row>
    <row r="1642" spans="2:90" x14ac:dyDescent="0.4">
      <c r="B1642" s="141" t="s">
        <v>71</v>
      </c>
      <c r="C1642" s="160"/>
      <c r="D1642" s="160"/>
      <c r="E1642" s="200"/>
      <c r="G1642" s="160"/>
      <c r="H1642" s="12"/>
      <c r="I1642" s="60"/>
      <c r="J1642" s="60"/>
      <c r="K1642" s="17"/>
      <c r="L1642" s="17"/>
      <c r="M1642" s="17"/>
      <c r="N1642" s="17"/>
      <c r="O1642" s="17"/>
      <c r="P1642" s="17"/>
      <c r="R1642" s="15"/>
      <c r="S1642" s="15"/>
      <c r="T1642" s="15"/>
      <c r="U1642" s="15"/>
      <c r="V1642" s="15"/>
      <c r="W1642" s="15"/>
      <c r="X1642" s="15"/>
      <c r="Y1642" s="15"/>
      <c r="Z1642" s="15"/>
      <c r="AA1642" s="15"/>
      <c r="AB1642" s="15"/>
      <c r="AC1642" s="15"/>
      <c r="AD1642" s="15"/>
      <c r="AE1642" s="15"/>
      <c r="AF1642" s="15"/>
      <c r="AG1642" s="15"/>
      <c r="AH1642" s="15"/>
      <c r="AI1642" s="15"/>
      <c r="AJ1642" s="15"/>
      <c r="AK1642" s="15"/>
      <c r="AL1642" s="15"/>
      <c r="AM1642" s="15"/>
      <c r="AN1642" s="15"/>
      <c r="AO1642" s="15"/>
      <c r="AP1642" s="15"/>
      <c r="AQ1642" s="15"/>
      <c r="AR1642" s="15"/>
      <c r="AS1642" s="15"/>
      <c r="AT1642" s="15"/>
      <c r="AU1642" s="15"/>
      <c r="AV1642" s="15"/>
      <c r="AW1642" s="15"/>
      <c r="AX1642" s="15"/>
      <c r="AY1642" s="15"/>
      <c r="AZ1642" s="15"/>
      <c r="BA1642" s="15"/>
      <c r="BB1642" s="15"/>
      <c r="BC1642" s="15"/>
      <c r="BD1642" s="15"/>
      <c r="BE1642" s="15"/>
      <c r="BF1642" s="15"/>
      <c r="BG1642" s="15"/>
      <c r="BH1642" s="15"/>
      <c r="BI1642" s="15"/>
      <c r="BJ1642" s="15"/>
      <c r="BK1642" s="15"/>
      <c r="BL1642" s="15"/>
      <c r="BM1642" s="15"/>
      <c r="BN1642" s="15"/>
      <c r="BO1642" s="15"/>
      <c r="BP1642" s="15"/>
      <c r="BQ1642" s="15"/>
      <c r="BR1642" s="15"/>
      <c r="BS1642" s="15"/>
      <c r="BT1642" s="15"/>
      <c r="BU1642" s="15"/>
      <c r="BV1642" s="15"/>
      <c r="BW1642" s="15"/>
      <c r="BX1642" s="15"/>
      <c r="BY1642" s="15"/>
      <c r="BZ1642" s="15"/>
      <c r="CA1642" s="15"/>
      <c r="CB1642" s="15"/>
      <c r="CC1642" s="15"/>
      <c r="CD1642" s="15"/>
      <c r="CE1642" s="15"/>
      <c r="CF1642" s="15"/>
      <c r="CG1642" s="15"/>
      <c r="CH1642" s="15"/>
      <c r="CI1642" s="15"/>
      <c r="CJ1642" s="15"/>
      <c r="CK1642" s="15"/>
      <c r="CL1642" s="15"/>
    </row>
    <row r="1643" spans="2:90" x14ac:dyDescent="0.4">
      <c r="B1643" s="141" t="s">
        <v>819</v>
      </c>
      <c r="C1643" s="160"/>
      <c r="D1643" s="160"/>
      <c r="E1643" s="200"/>
      <c r="G1643" s="160"/>
      <c r="H1643" s="12"/>
      <c r="I1643" s="60"/>
      <c r="J1643" s="60"/>
      <c r="K1643" s="17"/>
      <c r="L1643" s="17"/>
      <c r="M1643" s="17"/>
      <c r="N1643" s="17"/>
      <c r="O1643" s="17"/>
      <c r="P1643" s="17"/>
      <c r="R1643" s="15"/>
      <c r="S1643" s="15"/>
      <c r="T1643" s="15"/>
      <c r="U1643" s="15"/>
      <c r="V1643" s="15"/>
      <c r="W1643" s="15"/>
      <c r="X1643" s="15"/>
      <c r="Y1643" s="15"/>
      <c r="Z1643" s="15"/>
      <c r="AA1643" s="15"/>
      <c r="AB1643" s="15"/>
      <c r="AC1643" s="15"/>
      <c r="AD1643" s="15"/>
      <c r="AE1643" s="15"/>
      <c r="AF1643" s="15"/>
      <c r="AG1643" s="15"/>
      <c r="AH1643" s="15"/>
      <c r="AI1643" s="15"/>
      <c r="AJ1643" s="15"/>
      <c r="AK1643" s="15"/>
      <c r="AL1643" s="15"/>
      <c r="AM1643" s="15"/>
      <c r="AN1643" s="15"/>
      <c r="AO1643" s="15"/>
      <c r="AP1643" s="15"/>
      <c r="AQ1643" s="15"/>
      <c r="AR1643" s="15"/>
      <c r="AS1643" s="15"/>
      <c r="AT1643" s="15"/>
      <c r="AU1643" s="15"/>
      <c r="AV1643" s="15"/>
      <c r="AW1643" s="15"/>
      <c r="AX1643" s="15"/>
      <c r="AY1643" s="15"/>
      <c r="AZ1643" s="15"/>
      <c r="BA1643" s="15"/>
      <c r="BB1643" s="15"/>
      <c r="BC1643" s="15"/>
      <c r="BD1643" s="15"/>
      <c r="BE1643" s="15"/>
      <c r="BF1643" s="15"/>
      <c r="BG1643" s="15"/>
      <c r="BH1643" s="15"/>
      <c r="BI1643" s="15"/>
      <c r="BJ1643" s="15"/>
      <c r="BK1643" s="15"/>
      <c r="BL1643" s="15"/>
      <c r="BM1643" s="15"/>
      <c r="BN1643" s="15"/>
      <c r="BO1643" s="15"/>
      <c r="BP1643" s="15"/>
      <c r="BQ1643" s="15"/>
      <c r="BR1643" s="15"/>
      <c r="BS1643" s="15"/>
      <c r="BT1643" s="15"/>
      <c r="BU1643" s="15"/>
      <c r="BV1643" s="15"/>
      <c r="BW1643" s="15"/>
      <c r="BX1643" s="15"/>
      <c r="BY1643" s="15"/>
      <c r="BZ1643" s="15"/>
      <c r="CA1643" s="15"/>
      <c r="CB1643" s="15"/>
      <c r="CC1643" s="15"/>
      <c r="CD1643" s="15"/>
      <c r="CE1643" s="15"/>
      <c r="CF1643" s="15"/>
      <c r="CG1643" s="15"/>
      <c r="CH1643" s="15"/>
      <c r="CI1643" s="15"/>
      <c r="CJ1643" s="15"/>
      <c r="CK1643" s="15"/>
      <c r="CL1643" s="15"/>
    </row>
    <row r="1644" spans="2:90" x14ac:dyDescent="0.4">
      <c r="B1644" s="141" t="s">
        <v>800</v>
      </c>
      <c r="C1644" s="160"/>
      <c r="D1644" s="160"/>
      <c r="E1644" s="200"/>
      <c r="G1644" s="160"/>
      <c r="H1644" s="12"/>
      <c r="I1644" s="60"/>
      <c r="J1644" s="60"/>
      <c r="K1644" s="17"/>
      <c r="L1644" s="17"/>
      <c r="M1644" s="17"/>
      <c r="N1644" s="17"/>
      <c r="O1644" s="17"/>
      <c r="P1644" s="17"/>
      <c r="R1644" s="15"/>
      <c r="S1644" s="15"/>
      <c r="T1644" s="15"/>
      <c r="U1644" s="15"/>
      <c r="V1644" s="15"/>
      <c r="W1644" s="15"/>
      <c r="X1644" s="15"/>
      <c r="Y1644" s="15"/>
      <c r="Z1644" s="15"/>
      <c r="AA1644" s="15"/>
      <c r="AB1644" s="15"/>
      <c r="AC1644" s="15"/>
      <c r="AD1644" s="15"/>
      <c r="AE1644" s="15"/>
      <c r="AF1644" s="15"/>
      <c r="AG1644" s="15"/>
      <c r="AH1644" s="15"/>
      <c r="AI1644" s="15"/>
      <c r="AJ1644" s="15"/>
      <c r="AK1644" s="15"/>
      <c r="AL1644" s="15"/>
      <c r="AM1644" s="15"/>
      <c r="AN1644" s="15"/>
      <c r="AO1644" s="15"/>
      <c r="AP1644" s="15"/>
      <c r="AQ1644" s="15"/>
      <c r="AR1644" s="15"/>
      <c r="AS1644" s="15"/>
      <c r="AT1644" s="15"/>
      <c r="AU1644" s="15"/>
      <c r="AV1644" s="15"/>
      <c r="AW1644" s="15"/>
      <c r="AX1644" s="15"/>
      <c r="AY1644" s="15"/>
      <c r="AZ1644" s="15"/>
      <c r="BA1644" s="15"/>
      <c r="BB1644" s="15"/>
      <c r="BC1644" s="15"/>
      <c r="BD1644" s="15"/>
      <c r="BE1644" s="15"/>
      <c r="BF1644" s="15"/>
      <c r="BG1644" s="15"/>
      <c r="BH1644" s="15"/>
      <c r="BI1644" s="15"/>
      <c r="BJ1644" s="15"/>
      <c r="BK1644" s="15"/>
      <c r="BL1644" s="15"/>
      <c r="BM1644" s="15"/>
      <c r="BN1644" s="15"/>
      <c r="BO1644" s="15"/>
      <c r="BP1644" s="15"/>
      <c r="BQ1644" s="15"/>
      <c r="BR1644" s="15"/>
      <c r="BS1644" s="15"/>
      <c r="BT1644" s="15"/>
      <c r="BU1644" s="15"/>
      <c r="BV1644" s="15"/>
      <c r="BW1644" s="15"/>
      <c r="BX1644" s="15"/>
      <c r="BY1644" s="15"/>
      <c r="BZ1644" s="15"/>
      <c r="CA1644" s="15"/>
      <c r="CB1644" s="15"/>
      <c r="CC1644" s="15"/>
      <c r="CD1644" s="15"/>
      <c r="CE1644" s="15"/>
      <c r="CF1644" s="15"/>
      <c r="CG1644" s="15"/>
      <c r="CH1644" s="15"/>
      <c r="CI1644" s="15"/>
      <c r="CJ1644" s="15"/>
      <c r="CK1644" s="15"/>
      <c r="CL1644" s="15"/>
    </row>
    <row r="1645" spans="2:90" x14ac:dyDescent="0.4">
      <c r="B1645" s="320" t="s">
        <v>820</v>
      </c>
      <c r="C1645" s="160"/>
      <c r="D1645" s="160"/>
      <c r="E1645" s="200"/>
      <c r="G1645" s="160"/>
      <c r="H1645" s="12"/>
      <c r="I1645" s="60"/>
      <c r="J1645" s="60"/>
      <c r="K1645" s="17"/>
      <c r="L1645" s="17"/>
      <c r="M1645" s="17"/>
      <c r="N1645" s="17"/>
      <c r="O1645" s="17"/>
      <c r="P1645" s="17"/>
      <c r="R1645" s="15"/>
      <c r="S1645" s="15"/>
      <c r="T1645" s="15"/>
      <c r="U1645" s="15"/>
      <c r="V1645" s="15"/>
      <c r="W1645" s="15"/>
      <c r="X1645" s="15"/>
      <c r="Y1645" s="15"/>
      <c r="Z1645" s="15"/>
      <c r="AA1645" s="15"/>
      <c r="AB1645" s="15"/>
      <c r="AC1645" s="15"/>
      <c r="AD1645" s="15"/>
      <c r="AE1645" s="15"/>
      <c r="AF1645" s="15"/>
      <c r="AG1645" s="15"/>
      <c r="AH1645" s="15"/>
      <c r="AI1645" s="15"/>
      <c r="AJ1645" s="15"/>
      <c r="AK1645" s="15"/>
      <c r="AL1645" s="15"/>
      <c r="AM1645" s="15"/>
      <c r="AN1645" s="15"/>
      <c r="AO1645" s="15"/>
      <c r="AP1645" s="15"/>
      <c r="AQ1645" s="15"/>
      <c r="AR1645" s="15"/>
      <c r="AS1645" s="15"/>
      <c r="AT1645" s="15"/>
      <c r="AU1645" s="15"/>
      <c r="AV1645" s="15"/>
      <c r="AW1645" s="15"/>
      <c r="AX1645" s="15"/>
      <c r="AY1645" s="15"/>
      <c r="AZ1645" s="15"/>
      <c r="BA1645" s="15"/>
      <c r="BB1645" s="15"/>
      <c r="BC1645" s="15"/>
      <c r="BD1645" s="15"/>
      <c r="BE1645" s="15"/>
      <c r="BF1645" s="15"/>
      <c r="BG1645" s="15"/>
      <c r="BH1645" s="15"/>
      <c r="BI1645" s="15"/>
      <c r="BJ1645" s="15"/>
      <c r="BK1645" s="15"/>
      <c r="BL1645" s="15"/>
      <c r="BM1645" s="15"/>
      <c r="BN1645" s="15"/>
      <c r="BO1645" s="15"/>
      <c r="BP1645" s="15"/>
      <c r="BQ1645" s="15"/>
      <c r="BR1645" s="15"/>
      <c r="BS1645" s="15"/>
      <c r="BT1645" s="15"/>
      <c r="BU1645" s="15"/>
      <c r="BV1645" s="15"/>
      <c r="BW1645" s="15"/>
      <c r="BX1645" s="15"/>
      <c r="BY1645" s="15"/>
      <c r="BZ1645" s="15"/>
      <c r="CA1645" s="15"/>
      <c r="CB1645" s="15"/>
      <c r="CC1645" s="15"/>
      <c r="CD1645" s="15"/>
      <c r="CE1645" s="15"/>
      <c r="CF1645" s="15"/>
      <c r="CG1645" s="15"/>
      <c r="CH1645" s="15"/>
      <c r="CI1645" s="15"/>
      <c r="CJ1645" s="15"/>
      <c r="CK1645" s="15"/>
      <c r="CL1645" s="15"/>
    </row>
    <row r="1646" spans="2:90" x14ac:dyDescent="0.4">
      <c r="B1646" s="141"/>
      <c r="C1646" s="160"/>
      <c r="D1646" s="160"/>
      <c r="E1646" s="200"/>
      <c r="G1646" s="160"/>
      <c r="H1646" s="12"/>
      <c r="I1646" s="60"/>
      <c r="J1646" s="60"/>
      <c r="K1646" s="17"/>
      <c r="L1646" s="17"/>
      <c r="M1646" s="17"/>
      <c r="N1646" s="17"/>
      <c r="O1646" s="17"/>
      <c r="P1646" s="17"/>
      <c r="R1646" s="15"/>
      <c r="S1646" s="15"/>
      <c r="T1646" s="15"/>
      <c r="U1646" s="15"/>
      <c r="V1646" s="15"/>
      <c r="W1646" s="15"/>
      <c r="X1646" s="15"/>
      <c r="Y1646" s="15"/>
      <c r="Z1646" s="15"/>
      <c r="AA1646" s="15"/>
      <c r="AB1646" s="15"/>
      <c r="AC1646" s="15"/>
      <c r="AD1646" s="15"/>
      <c r="AE1646" s="15"/>
      <c r="AF1646" s="15"/>
      <c r="AG1646" s="15"/>
      <c r="AH1646" s="15"/>
      <c r="AI1646" s="15"/>
      <c r="AJ1646" s="15"/>
      <c r="AK1646" s="15"/>
      <c r="AL1646" s="15"/>
      <c r="AM1646" s="15"/>
      <c r="AN1646" s="15"/>
      <c r="AO1646" s="15"/>
      <c r="AP1646" s="15"/>
      <c r="AQ1646" s="15"/>
      <c r="AR1646" s="15"/>
      <c r="AS1646" s="15"/>
      <c r="AT1646" s="15"/>
      <c r="AU1646" s="15"/>
      <c r="AV1646" s="15"/>
      <c r="AW1646" s="15"/>
      <c r="AX1646" s="15"/>
      <c r="AY1646" s="15"/>
      <c r="AZ1646" s="15"/>
      <c r="BA1646" s="15"/>
      <c r="BB1646" s="15"/>
      <c r="BC1646" s="15"/>
      <c r="BD1646" s="15"/>
      <c r="BE1646" s="15"/>
      <c r="BF1646" s="15"/>
      <c r="BG1646" s="15"/>
      <c r="BH1646" s="15"/>
      <c r="BI1646" s="15"/>
      <c r="BJ1646" s="15"/>
      <c r="BK1646" s="15"/>
      <c r="BL1646" s="15"/>
      <c r="BM1646" s="15"/>
      <c r="BN1646" s="15"/>
      <c r="BO1646" s="15"/>
      <c r="BP1646" s="15"/>
      <c r="BQ1646" s="15"/>
      <c r="BR1646" s="15"/>
      <c r="BS1646" s="15"/>
      <c r="BT1646" s="15"/>
      <c r="BU1646" s="15"/>
      <c r="BV1646" s="15"/>
      <c r="BW1646" s="15"/>
      <c r="BX1646" s="15"/>
      <c r="BY1646" s="15"/>
      <c r="BZ1646" s="15"/>
      <c r="CA1646" s="15"/>
      <c r="CB1646" s="15"/>
      <c r="CC1646" s="15"/>
      <c r="CD1646" s="15"/>
      <c r="CE1646" s="15"/>
      <c r="CF1646" s="15"/>
      <c r="CG1646" s="15"/>
      <c r="CH1646" s="15"/>
      <c r="CI1646" s="15"/>
      <c r="CJ1646" s="15"/>
      <c r="CK1646" s="15"/>
      <c r="CL1646" s="15"/>
    </row>
    <row r="1647" spans="2:90" x14ac:dyDescent="0.4">
      <c r="B1647" s="154"/>
      <c r="C1647" s="160"/>
      <c r="D1647" s="160"/>
      <c r="E1647" s="200"/>
      <c r="G1647" s="160"/>
      <c r="H1647" s="12"/>
      <c r="I1647" s="60"/>
      <c r="J1647" s="60"/>
      <c r="K1647" s="17"/>
      <c r="L1647" s="17"/>
      <c r="M1647" s="17"/>
      <c r="N1647" s="17"/>
      <c r="O1647" s="17"/>
      <c r="P1647" s="17"/>
      <c r="R1647" s="15"/>
      <c r="S1647" s="15"/>
      <c r="T1647" s="15"/>
      <c r="U1647" s="15"/>
      <c r="V1647" s="15"/>
      <c r="W1647" s="15"/>
      <c r="X1647" s="15"/>
      <c r="Y1647" s="15"/>
      <c r="Z1647" s="15"/>
      <c r="AA1647" s="15"/>
      <c r="AB1647" s="15"/>
      <c r="AC1647" s="15"/>
      <c r="AD1647" s="15"/>
      <c r="AE1647" s="15"/>
      <c r="AF1647" s="15"/>
      <c r="AG1647" s="15"/>
      <c r="AH1647" s="15"/>
      <c r="AI1647" s="15"/>
      <c r="AJ1647" s="15"/>
      <c r="AK1647" s="15"/>
      <c r="AL1647" s="15"/>
      <c r="AM1647" s="15"/>
      <c r="AN1647" s="15"/>
      <c r="AO1647" s="15"/>
      <c r="AP1647" s="15"/>
      <c r="AQ1647" s="15"/>
      <c r="AR1647" s="15"/>
      <c r="AS1647" s="15"/>
      <c r="AT1647" s="15"/>
      <c r="AU1647" s="15"/>
      <c r="AV1647" s="15"/>
      <c r="AW1647" s="15"/>
      <c r="AX1647" s="15"/>
      <c r="AY1647" s="15"/>
      <c r="AZ1647" s="15"/>
      <c r="BA1647" s="15"/>
      <c r="BB1647" s="15"/>
      <c r="BC1647" s="15"/>
      <c r="BD1647" s="15"/>
      <c r="BE1647" s="15"/>
      <c r="BF1647" s="15"/>
      <c r="BG1647" s="15"/>
      <c r="BH1647" s="15"/>
      <c r="BI1647" s="15"/>
      <c r="BJ1647" s="15"/>
      <c r="BK1647" s="15"/>
      <c r="BL1647" s="15"/>
      <c r="BM1647" s="15"/>
      <c r="BN1647" s="15"/>
      <c r="BO1647" s="15"/>
      <c r="BP1647" s="15"/>
      <c r="BQ1647" s="15"/>
      <c r="BR1647" s="15"/>
      <c r="BS1647" s="15"/>
      <c r="BT1647" s="15"/>
      <c r="BU1647" s="15"/>
      <c r="BV1647" s="15"/>
      <c r="BW1647" s="15"/>
      <c r="BX1647" s="15"/>
      <c r="BY1647" s="15"/>
      <c r="BZ1647" s="15"/>
      <c r="CA1647" s="15"/>
      <c r="CB1647" s="15"/>
      <c r="CC1647" s="15"/>
      <c r="CD1647" s="15"/>
      <c r="CE1647" s="15"/>
      <c r="CF1647" s="15"/>
      <c r="CG1647" s="15"/>
      <c r="CH1647" s="15"/>
      <c r="CI1647" s="15"/>
      <c r="CJ1647" s="15"/>
      <c r="CK1647" s="15"/>
      <c r="CL1647" s="15"/>
    </row>
    <row r="1648" spans="2:90" x14ac:dyDescent="0.4">
      <c r="B1648" s="141"/>
      <c r="C1648" s="160"/>
      <c r="D1648" s="160"/>
      <c r="E1648" s="200"/>
      <c r="G1648" s="160"/>
      <c r="H1648" s="12"/>
      <c r="I1648" s="60"/>
      <c r="J1648" s="60"/>
      <c r="K1648" s="17"/>
      <c r="L1648" s="17"/>
      <c r="M1648" s="17"/>
      <c r="N1648" s="17"/>
      <c r="O1648" s="17"/>
      <c r="P1648" s="17"/>
      <c r="R1648" s="15"/>
      <c r="S1648" s="15"/>
      <c r="T1648" s="15"/>
      <c r="U1648" s="15"/>
      <c r="V1648" s="15"/>
      <c r="W1648" s="15"/>
      <c r="X1648" s="15"/>
      <c r="Y1648" s="15"/>
      <c r="Z1648" s="15"/>
      <c r="AA1648" s="15"/>
      <c r="AB1648" s="15"/>
      <c r="AC1648" s="15"/>
      <c r="AD1648" s="15"/>
      <c r="AE1648" s="15"/>
      <c r="AF1648" s="15"/>
      <c r="AG1648" s="15"/>
      <c r="AH1648" s="15"/>
      <c r="AI1648" s="15"/>
      <c r="AJ1648" s="15"/>
      <c r="AK1648" s="15"/>
      <c r="AL1648" s="15"/>
      <c r="AM1648" s="15"/>
      <c r="AN1648" s="15"/>
      <c r="AO1648" s="15"/>
      <c r="AP1648" s="15"/>
      <c r="AQ1648" s="15"/>
      <c r="AR1648" s="15"/>
      <c r="AS1648" s="15"/>
      <c r="AT1648" s="15"/>
      <c r="AU1648" s="15"/>
      <c r="AV1648" s="15"/>
      <c r="AW1648" s="15"/>
      <c r="AX1648" s="15"/>
      <c r="AY1648" s="15"/>
      <c r="AZ1648" s="15"/>
      <c r="BA1648" s="15"/>
      <c r="BB1648" s="15"/>
      <c r="BC1648" s="15"/>
      <c r="BD1648" s="15"/>
      <c r="BE1648" s="15"/>
      <c r="BF1648" s="15"/>
      <c r="BG1648" s="15"/>
      <c r="BH1648" s="15"/>
      <c r="BI1648" s="15"/>
      <c r="BJ1648" s="15"/>
      <c r="BK1648" s="15"/>
      <c r="BL1648" s="15"/>
      <c r="BM1648" s="15"/>
      <c r="BN1648" s="15"/>
      <c r="BO1648" s="15"/>
      <c r="BP1648" s="15"/>
      <c r="BQ1648" s="15"/>
      <c r="BR1648" s="15"/>
      <c r="BS1648" s="15"/>
      <c r="BT1648" s="15"/>
      <c r="BU1648" s="15"/>
      <c r="BV1648" s="15"/>
      <c r="BW1648" s="15"/>
      <c r="BX1648" s="15"/>
      <c r="BY1648" s="15"/>
      <c r="BZ1648" s="15"/>
      <c r="CA1648" s="15"/>
      <c r="CB1648" s="15"/>
      <c r="CC1648" s="15"/>
      <c r="CD1648" s="15"/>
      <c r="CE1648" s="15"/>
      <c r="CF1648" s="15"/>
      <c r="CG1648" s="15"/>
      <c r="CH1648" s="15"/>
      <c r="CI1648" s="15"/>
      <c r="CJ1648" s="15"/>
      <c r="CK1648" s="15"/>
      <c r="CL1648" s="15"/>
    </row>
    <row r="1649" spans="2:90" x14ac:dyDescent="0.4">
      <c r="B1649" s="141"/>
      <c r="C1649" s="160"/>
      <c r="D1649" s="160"/>
      <c r="E1649" s="200"/>
      <c r="G1649" s="160"/>
      <c r="H1649" s="12"/>
      <c r="I1649" s="60"/>
      <c r="J1649" s="60"/>
      <c r="K1649" s="17"/>
      <c r="L1649" s="17"/>
      <c r="M1649" s="17"/>
      <c r="N1649" s="17"/>
      <c r="O1649" s="17"/>
      <c r="P1649" s="17"/>
      <c r="R1649" s="15"/>
      <c r="S1649" s="15"/>
      <c r="T1649" s="15"/>
      <c r="U1649" s="15"/>
      <c r="V1649" s="15"/>
      <c r="W1649" s="15"/>
      <c r="X1649" s="15"/>
      <c r="Y1649" s="15"/>
      <c r="Z1649" s="15"/>
      <c r="AA1649" s="15"/>
      <c r="AB1649" s="15"/>
      <c r="AC1649" s="15"/>
      <c r="AD1649" s="15"/>
      <c r="AE1649" s="15"/>
      <c r="AF1649" s="15"/>
      <c r="AG1649" s="15"/>
      <c r="AH1649" s="15"/>
      <c r="AI1649" s="15"/>
      <c r="AJ1649" s="15"/>
      <c r="AK1649" s="15"/>
      <c r="AL1649" s="15"/>
      <c r="AM1649" s="15"/>
      <c r="AN1649" s="15"/>
      <c r="AO1649" s="15"/>
      <c r="AP1649" s="15"/>
      <c r="AQ1649" s="15"/>
      <c r="AR1649" s="15"/>
      <c r="AS1649" s="15"/>
      <c r="AT1649" s="15"/>
      <c r="AU1649" s="15"/>
      <c r="AV1649" s="15"/>
      <c r="AW1649" s="15"/>
      <c r="AX1649" s="15"/>
      <c r="AY1649" s="15"/>
      <c r="AZ1649" s="15"/>
      <c r="BA1649" s="15"/>
      <c r="BB1649" s="15"/>
      <c r="BC1649" s="15"/>
      <c r="BD1649" s="15"/>
      <c r="BE1649" s="15"/>
      <c r="BF1649" s="15"/>
      <c r="BG1649" s="15"/>
      <c r="BH1649" s="15"/>
      <c r="BI1649" s="15"/>
      <c r="BJ1649" s="15"/>
      <c r="BK1649" s="15"/>
      <c r="BL1649" s="15"/>
      <c r="BM1649" s="15"/>
      <c r="BN1649" s="15"/>
      <c r="BO1649" s="15"/>
      <c r="BP1649" s="15"/>
      <c r="BQ1649" s="15"/>
      <c r="BR1649" s="15"/>
      <c r="BS1649" s="15"/>
      <c r="BT1649" s="15"/>
      <c r="BU1649" s="15"/>
      <c r="BV1649" s="15"/>
      <c r="BW1649" s="15"/>
      <c r="BX1649" s="15"/>
      <c r="BY1649" s="15"/>
      <c r="BZ1649" s="15"/>
      <c r="CA1649" s="15"/>
      <c r="CB1649" s="15"/>
      <c r="CC1649" s="15"/>
      <c r="CD1649" s="15"/>
      <c r="CE1649" s="15"/>
      <c r="CF1649" s="15"/>
      <c r="CG1649" s="15"/>
      <c r="CH1649" s="15"/>
      <c r="CI1649" s="15"/>
      <c r="CJ1649" s="15"/>
      <c r="CK1649" s="15"/>
      <c r="CL1649" s="15"/>
    </row>
    <row r="1650" spans="2:90" x14ac:dyDescent="0.4">
      <c r="B1650" s="141"/>
      <c r="C1650" s="160"/>
      <c r="D1650" s="160"/>
      <c r="E1650" s="200"/>
      <c r="G1650" s="160"/>
      <c r="H1650" s="12"/>
      <c r="I1650" s="60"/>
      <c r="J1650" s="60"/>
      <c r="K1650" s="17"/>
      <c r="L1650" s="17"/>
      <c r="M1650" s="17"/>
      <c r="N1650" s="17"/>
      <c r="O1650" s="17"/>
      <c r="P1650" s="17"/>
      <c r="R1650" s="15"/>
      <c r="S1650" s="15"/>
      <c r="T1650" s="15"/>
      <c r="U1650" s="15"/>
      <c r="V1650" s="15"/>
      <c r="W1650" s="15"/>
      <c r="X1650" s="15"/>
      <c r="Y1650" s="15"/>
      <c r="Z1650" s="15"/>
      <c r="AA1650" s="15"/>
      <c r="AB1650" s="15"/>
      <c r="AC1650" s="15"/>
      <c r="AD1650" s="15"/>
      <c r="AE1650" s="15"/>
      <c r="AF1650" s="15"/>
      <c r="AG1650" s="15"/>
      <c r="AH1650" s="15"/>
      <c r="AI1650" s="15"/>
      <c r="AJ1650" s="15"/>
      <c r="AK1650" s="15"/>
      <c r="AL1650" s="15"/>
      <c r="AM1650" s="15"/>
      <c r="AN1650" s="15"/>
      <c r="AO1650" s="15"/>
      <c r="AP1650" s="15"/>
      <c r="AQ1650" s="15"/>
      <c r="AR1650" s="15"/>
      <c r="AS1650" s="15"/>
      <c r="AT1650" s="15"/>
      <c r="AU1650" s="15"/>
      <c r="AV1650" s="15"/>
      <c r="AW1650" s="15"/>
      <c r="AX1650" s="15"/>
      <c r="AY1650" s="15"/>
      <c r="AZ1650" s="15"/>
      <c r="BA1650" s="15"/>
      <c r="BB1650" s="15"/>
      <c r="BC1650" s="15"/>
      <c r="BD1650" s="15"/>
      <c r="BE1650" s="15"/>
      <c r="BF1650" s="15"/>
      <c r="BG1650" s="15"/>
      <c r="BH1650" s="15"/>
      <c r="BI1650" s="15"/>
      <c r="BJ1650" s="15"/>
      <c r="BK1650" s="15"/>
      <c r="BL1650" s="15"/>
      <c r="BM1650" s="15"/>
      <c r="BN1650" s="15"/>
      <c r="BO1650" s="15"/>
      <c r="BP1650" s="15"/>
      <c r="BQ1650" s="15"/>
      <c r="BR1650" s="15"/>
      <c r="BS1650" s="15"/>
      <c r="BT1650" s="15"/>
      <c r="BU1650" s="15"/>
      <c r="BV1650" s="15"/>
      <c r="BW1650" s="15"/>
      <c r="BX1650" s="15"/>
      <c r="BY1650" s="15"/>
      <c r="BZ1650" s="15"/>
      <c r="CA1650" s="15"/>
      <c r="CB1650" s="15"/>
      <c r="CC1650" s="15"/>
      <c r="CD1650" s="15"/>
      <c r="CE1650" s="15"/>
      <c r="CF1650" s="15"/>
      <c r="CG1650" s="15"/>
      <c r="CH1650" s="15"/>
      <c r="CI1650" s="15"/>
      <c r="CJ1650" s="15"/>
      <c r="CK1650" s="15"/>
      <c r="CL1650" s="15"/>
    </row>
    <row r="1651" spans="2:90" x14ac:dyDescent="0.4">
      <c r="B1651" s="141"/>
      <c r="C1651" s="160"/>
      <c r="D1651" s="160"/>
      <c r="E1651" s="200"/>
      <c r="G1651" s="160"/>
      <c r="H1651" s="12"/>
      <c r="I1651" s="60"/>
      <c r="J1651" s="60"/>
      <c r="K1651" s="17"/>
      <c r="L1651" s="17"/>
      <c r="M1651" s="17"/>
      <c r="N1651" s="17"/>
      <c r="O1651" s="17"/>
      <c r="P1651" s="17"/>
      <c r="R1651" s="15"/>
      <c r="S1651" s="15"/>
      <c r="T1651" s="15"/>
      <c r="U1651" s="15"/>
      <c r="V1651" s="15"/>
      <c r="W1651" s="15"/>
      <c r="X1651" s="15"/>
      <c r="Y1651" s="15"/>
      <c r="Z1651" s="15"/>
      <c r="AA1651" s="15"/>
      <c r="AB1651" s="15"/>
      <c r="AC1651" s="15"/>
      <c r="AD1651" s="15"/>
      <c r="AE1651" s="15"/>
      <c r="AF1651" s="15"/>
      <c r="AG1651" s="15"/>
      <c r="AH1651" s="15"/>
      <c r="AI1651" s="15"/>
      <c r="AJ1651" s="15"/>
      <c r="AK1651" s="15"/>
      <c r="AL1651" s="15"/>
      <c r="AM1651" s="15"/>
      <c r="AN1651" s="15"/>
      <c r="AO1651" s="15"/>
      <c r="AP1651" s="15"/>
      <c r="AQ1651" s="15"/>
      <c r="AR1651" s="15"/>
      <c r="AS1651" s="15"/>
      <c r="AT1651" s="15"/>
      <c r="AU1651" s="15"/>
      <c r="AV1651" s="15"/>
      <c r="AW1651" s="15"/>
      <c r="AX1651" s="15"/>
      <c r="AY1651" s="15"/>
      <c r="AZ1651" s="15"/>
      <c r="BA1651" s="15"/>
      <c r="BB1651" s="15"/>
      <c r="BC1651" s="15"/>
      <c r="BD1651" s="15"/>
      <c r="BE1651" s="15"/>
      <c r="BF1651" s="15"/>
      <c r="BG1651" s="15"/>
      <c r="BH1651" s="15"/>
      <c r="BI1651" s="15"/>
      <c r="BJ1651" s="15"/>
      <c r="BK1651" s="15"/>
      <c r="BL1651" s="15"/>
      <c r="BM1651" s="15"/>
      <c r="BN1651" s="15"/>
      <c r="BO1651" s="15"/>
      <c r="BP1651" s="15"/>
      <c r="BQ1651" s="15"/>
      <c r="BR1651" s="15"/>
      <c r="BS1651" s="15"/>
      <c r="BT1651" s="15"/>
      <c r="BU1651" s="15"/>
      <c r="BV1651" s="15"/>
      <c r="BW1651" s="15"/>
      <c r="BX1651" s="15"/>
      <c r="BY1651" s="15"/>
      <c r="BZ1651" s="15"/>
      <c r="CA1651" s="15"/>
      <c r="CB1651" s="15"/>
      <c r="CC1651" s="15"/>
      <c r="CD1651" s="15"/>
      <c r="CE1651" s="15"/>
      <c r="CF1651" s="15"/>
      <c r="CG1651" s="15"/>
      <c r="CH1651" s="15"/>
      <c r="CI1651" s="15"/>
      <c r="CJ1651" s="15"/>
      <c r="CK1651" s="15"/>
      <c r="CL1651" s="15"/>
    </row>
    <row r="1652" spans="2:90" x14ac:dyDescent="0.4">
      <c r="B1652" s="141"/>
      <c r="C1652" s="160"/>
      <c r="D1652" s="160"/>
      <c r="E1652" s="200"/>
      <c r="G1652" s="160"/>
      <c r="H1652" s="12"/>
      <c r="I1652" s="60"/>
      <c r="J1652" s="60"/>
      <c r="K1652" s="17"/>
      <c r="L1652" s="17"/>
      <c r="M1652" s="17"/>
      <c r="N1652" s="17"/>
      <c r="O1652" s="17"/>
      <c r="P1652" s="17"/>
      <c r="R1652" s="15"/>
      <c r="S1652" s="15"/>
      <c r="T1652" s="15"/>
      <c r="U1652" s="15"/>
      <c r="V1652" s="15"/>
      <c r="W1652" s="15"/>
      <c r="X1652" s="15"/>
      <c r="Y1652" s="15"/>
      <c r="Z1652" s="15"/>
      <c r="AA1652" s="15"/>
      <c r="AB1652" s="15"/>
      <c r="AC1652" s="15"/>
      <c r="AD1652" s="15"/>
      <c r="AE1652" s="15"/>
      <c r="AF1652" s="15"/>
      <c r="AG1652" s="15"/>
      <c r="AH1652" s="15"/>
      <c r="AI1652" s="15"/>
      <c r="AJ1652" s="15"/>
      <c r="AK1652" s="15"/>
      <c r="AL1652" s="15"/>
      <c r="AM1652" s="15"/>
      <c r="AN1652" s="15"/>
      <c r="AO1652" s="15"/>
      <c r="AP1652" s="15"/>
      <c r="AQ1652" s="15"/>
      <c r="AR1652" s="15"/>
      <c r="AS1652" s="15"/>
      <c r="AT1652" s="15"/>
      <c r="AU1652" s="15"/>
      <c r="AV1652" s="15"/>
      <c r="AW1652" s="15"/>
      <c r="AX1652" s="15"/>
      <c r="AY1652" s="15"/>
      <c r="AZ1652" s="15"/>
      <c r="BA1652" s="15"/>
      <c r="BB1652" s="15"/>
      <c r="BC1652" s="15"/>
      <c r="BD1652" s="15"/>
      <c r="BE1652" s="15"/>
      <c r="BF1652" s="15"/>
      <c r="BG1652" s="15"/>
      <c r="BH1652" s="15"/>
      <c r="BI1652" s="15"/>
      <c r="BJ1652" s="15"/>
      <c r="BK1652" s="15"/>
      <c r="BL1652" s="15"/>
      <c r="BM1652" s="15"/>
      <c r="BN1652" s="15"/>
      <c r="BO1652" s="15"/>
      <c r="BP1652" s="15"/>
      <c r="BQ1652" s="15"/>
      <c r="BR1652" s="15"/>
      <c r="BS1652" s="15"/>
      <c r="BT1652" s="15"/>
      <c r="BU1652" s="15"/>
      <c r="BV1652" s="15"/>
      <c r="BW1652" s="15"/>
      <c r="BX1652" s="15"/>
      <c r="BY1652" s="15"/>
      <c r="BZ1652" s="15"/>
      <c r="CA1652" s="15"/>
      <c r="CB1652" s="15"/>
      <c r="CC1652" s="15"/>
      <c r="CD1652" s="15"/>
      <c r="CE1652" s="15"/>
      <c r="CF1652" s="15"/>
      <c r="CG1652" s="15"/>
      <c r="CH1652" s="15"/>
      <c r="CI1652" s="15"/>
      <c r="CJ1652" s="15"/>
      <c r="CK1652" s="15"/>
      <c r="CL1652" s="15"/>
    </row>
    <row r="1653" spans="2:90" x14ac:dyDescent="0.4">
      <c r="B1653" s="141"/>
      <c r="C1653" s="160"/>
      <c r="D1653" s="160"/>
      <c r="E1653" s="200"/>
      <c r="G1653" s="160"/>
      <c r="H1653" s="12"/>
      <c r="I1653" s="60"/>
      <c r="J1653" s="60"/>
      <c r="K1653" s="17"/>
      <c r="L1653" s="17"/>
      <c r="M1653" s="17"/>
      <c r="N1653" s="17"/>
      <c r="O1653" s="17"/>
      <c r="P1653" s="17"/>
      <c r="R1653" s="15"/>
      <c r="S1653" s="15"/>
      <c r="T1653" s="15"/>
      <c r="U1653" s="15"/>
      <c r="V1653" s="15"/>
      <c r="W1653" s="15"/>
      <c r="X1653" s="15"/>
      <c r="Y1653" s="15"/>
      <c r="Z1653" s="15"/>
      <c r="AA1653" s="15"/>
      <c r="AB1653" s="15"/>
      <c r="AC1653" s="15"/>
      <c r="AD1653" s="15"/>
      <c r="AE1653" s="15"/>
      <c r="AF1653" s="15"/>
      <c r="AG1653" s="15"/>
      <c r="AH1653" s="15"/>
      <c r="AI1653" s="15"/>
      <c r="AJ1653" s="15"/>
      <c r="AK1653" s="15"/>
      <c r="AL1653" s="15"/>
      <c r="AM1653" s="15"/>
      <c r="AN1653" s="15"/>
      <c r="AO1653" s="15"/>
      <c r="AP1653" s="15"/>
      <c r="AQ1653" s="15"/>
      <c r="AR1653" s="15"/>
      <c r="AS1653" s="15"/>
      <c r="AT1653" s="15"/>
      <c r="AU1653" s="15"/>
      <c r="AV1653" s="15"/>
      <c r="AW1653" s="15"/>
      <c r="AX1653" s="15"/>
      <c r="AY1653" s="15"/>
      <c r="AZ1653" s="15"/>
      <c r="BA1653" s="15"/>
      <c r="BB1653" s="15"/>
      <c r="BC1653" s="15"/>
      <c r="BD1653" s="15"/>
      <c r="BE1653" s="15"/>
      <c r="BF1653" s="15"/>
      <c r="BG1653" s="15"/>
      <c r="BH1653" s="15"/>
      <c r="BI1653" s="15"/>
      <c r="BJ1653" s="15"/>
      <c r="BK1653" s="15"/>
      <c r="BL1653" s="15"/>
      <c r="BM1653" s="15"/>
      <c r="BN1653" s="15"/>
      <c r="BO1653" s="15"/>
      <c r="BP1653" s="15"/>
      <c r="BQ1653" s="15"/>
      <c r="BR1653" s="15"/>
      <c r="BS1653" s="15"/>
      <c r="BT1653" s="15"/>
      <c r="BU1653" s="15"/>
      <c r="BV1653" s="15"/>
      <c r="BW1653" s="15"/>
      <c r="BX1653" s="15"/>
      <c r="BY1653" s="15"/>
      <c r="BZ1653" s="15"/>
      <c r="CA1653" s="15"/>
      <c r="CB1653" s="15"/>
      <c r="CC1653" s="15"/>
      <c r="CD1653" s="15"/>
      <c r="CE1653" s="15"/>
      <c r="CF1653" s="15"/>
      <c r="CG1653" s="15"/>
      <c r="CH1653" s="15"/>
      <c r="CI1653" s="15"/>
      <c r="CJ1653" s="15"/>
      <c r="CK1653" s="15"/>
      <c r="CL1653" s="15"/>
    </row>
    <row r="1654" spans="2:90" x14ac:dyDescent="0.4">
      <c r="B1654" s="123" t="str">
        <f>"Inventory - "&amp;B1633</f>
        <v>Inventory - (Secondary label)</v>
      </c>
      <c r="C1654" s="160" t="s">
        <v>224</v>
      </c>
      <c r="D1654" s="160" t="s">
        <v>816</v>
      </c>
      <c r="E1654" s="200" t="str">
        <f t="shared" si="1944"/>
        <v>1654 WCINVBATCH-SV</v>
      </c>
      <c r="G1654" s="160"/>
      <c r="H1654" s="27"/>
      <c r="I1654" s="78"/>
      <c r="J1654" s="78"/>
      <c r="K1654" s="33">
        <f t="shared" ref="K1654:P1654" ca="1" si="1945">SUMIF($4:$4,K$2,1654:1654)</f>
        <v>166666.66666666666</v>
      </c>
      <c r="L1654" s="33">
        <f t="shared" ca="1" si="1945"/>
        <v>1000</v>
      </c>
      <c r="M1654" s="33">
        <f t="shared" ca="1" si="1945"/>
        <v>1000</v>
      </c>
      <c r="N1654" s="33">
        <f t="shared" ca="1" si="1945"/>
        <v>1000</v>
      </c>
      <c r="O1654" s="33">
        <f t="shared" ca="1" si="1945"/>
        <v>1000</v>
      </c>
      <c r="P1654" s="33">
        <f t="shared" ca="1" si="1945"/>
        <v>1000</v>
      </c>
      <c r="R1654" s="33"/>
      <c r="S1654" s="115" cm="1">
        <f t="array" aca="1" ref="S1654" ca="1">-MIN(S1639/30*INDIRECT(S1635),R1654-INDIRECT(S1635))</f>
        <v>166666.66666666666</v>
      </c>
      <c r="T1654" s="115" cm="1">
        <f t="array" aca="1" ref="T1654" ca="1">-MIN(T1639/30*INDIRECT(T1635),S1654-INDIRECT(T1635))</f>
        <v>166666.66666666666</v>
      </c>
      <c r="U1654" s="115" cm="1">
        <f t="array" aca="1" ref="U1654" ca="1">-MIN(U1639/30*INDIRECT(U1635),T1654-INDIRECT(U1635))</f>
        <v>166666.66666666666</v>
      </c>
      <c r="V1654" s="115" cm="1">
        <f t="array" aca="1" ref="V1654" ca="1">-MIN(V1639/30*INDIRECT(V1635),U1654-INDIRECT(V1635))</f>
        <v>166666.66666666666</v>
      </c>
      <c r="W1654" s="115" cm="1">
        <f t="array" aca="1" ref="W1654" ca="1">-MIN(W1639/30*INDIRECT(W1635),V1654-INDIRECT(W1635))</f>
        <v>166666.66666666666</v>
      </c>
      <c r="X1654" s="115" cm="1">
        <f t="array" aca="1" ref="X1654" ca="1">-MIN(X1639/30*INDIRECT(X1635),W1654-INDIRECT(X1635))</f>
        <v>166666.66666666666</v>
      </c>
      <c r="Y1654" s="115" cm="1">
        <f t="array" aca="1" ref="Y1654" ca="1">-MIN(Y1639/30*INDIRECT(Y1635),X1654-INDIRECT(Y1635))</f>
        <v>166666.66666666666</v>
      </c>
      <c r="Z1654" s="115" cm="1">
        <f t="array" aca="1" ref="Z1654" ca="1">-MIN(Z1639/30*INDIRECT(Z1635),Y1654-INDIRECT(Z1635))</f>
        <v>166666.66666666666</v>
      </c>
      <c r="AA1654" s="115" cm="1">
        <f t="array" aca="1" ref="AA1654" ca="1">-MIN(AA1639/30*INDIRECT(AA1635),Z1654-INDIRECT(AA1635))</f>
        <v>166666.66666666666</v>
      </c>
      <c r="AB1654" s="115" cm="1">
        <f t="array" aca="1" ref="AB1654" ca="1">-MIN(AB1639/30*INDIRECT(AB1635),AA1654-INDIRECT(AB1635))</f>
        <v>166666.66666666666</v>
      </c>
      <c r="AC1654" s="115" cm="1">
        <f t="array" aca="1" ref="AC1654" ca="1">-MIN(AC1639/30*INDIRECT(AC1635),AB1654-INDIRECT(AC1635))</f>
        <v>166666.66666666666</v>
      </c>
      <c r="AD1654" s="115" cm="1">
        <f t="array" aca="1" ref="AD1654" ca="1">-MIN(AD1639/30*INDIRECT(AD1635),AC1654-INDIRECT(AD1635))</f>
        <v>166666.66666666666</v>
      </c>
      <c r="AE1654" s="115" cm="1">
        <f t="array" aca="1" ref="AE1654" ca="1">-MIN(AE1639/30*INDIRECT(AE1635),AD1654-INDIRECT(AE1635))</f>
        <v>1000</v>
      </c>
      <c r="AF1654" s="115" cm="1">
        <f t="array" aca="1" ref="AF1654" ca="1">-MIN(AF1639/30*INDIRECT(AF1635),AE1654-INDIRECT(AF1635))</f>
        <v>1000</v>
      </c>
      <c r="AG1654" s="115" cm="1">
        <f t="array" aca="1" ref="AG1654" ca="1">-MIN(AG1639/30*INDIRECT(AG1635),AF1654-INDIRECT(AG1635))</f>
        <v>1000</v>
      </c>
      <c r="AH1654" s="115" cm="1">
        <f t="array" aca="1" ref="AH1654" ca="1">-MIN(AH1639/30*INDIRECT(AH1635),AG1654-INDIRECT(AH1635))</f>
        <v>1000</v>
      </c>
      <c r="AI1654" s="115" cm="1">
        <f t="array" aca="1" ref="AI1654" ca="1">-MIN(AI1639/30*INDIRECT(AI1635),AH1654-INDIRECT(AI1635))</f>
        <v>1000</v>
      </c>
      <c r="AJ1654" s="115" cm="1">
        <f t="array" aca="1" ref="AJ1654" ca="1">-MIN(AJ1639/30*INDIRECT(AJ1635),AI1654-INDIRECT(AJ1635))</f>
        <v>1000</v>
      </c>
      <c r="AK1654" s="115" cm="1">
        <f t="array" aca="1" ref="AK1654" ca="1">-MIN(AK1639/30*INDIRECT(AK1635),AJ1654-INDIRECT(AK1635))</f>
        <v>1000</v>
      </c>
      <c r="AL1654" s="115" cm="1">
        <f t="array" aca="1" ref="AL1654" ca="1">-MIN(AL1639/30*INDIRECT(AL1635),AK1654-INDIRECT(AL1635))</f>
        <v>1000</v>
      </c>
      <c r="AM1654" s="115" cm="1">
        <f t="array" aca="1" ref="AM1654" ca="1">-MIN(AM1639/30*INDIRECT(AM1635),AL1654-INDIRECT(AM1635))</f>
        <v>1000</v>
      </c>
      <c r="AN1654" s="115" cm="1">
        <f t="array" aca="1" ref="AN1654" ca="1">-MIN(AN1639/30*INDIRECT(AN1635),AM1654-INDIRECT(AN1635))</f>
        <v>1000</v>
      </c>
      <c r="AO1654" s="115" cm="1">
        <f t="array" aca="1" ref="AO1654" ca="1">-MIN(AO1639/30*INDIRECT(AO1635),AN1654-INDIRECT(AO1635))</f>
        <v>1000</v>
      </c>
      <c r="AP1654" s="115" cm="1">
        <f t="array" aca="1" ref="AP1654" ca="1">-MIN(AP1639/30*INDIRECT(AP1635),AO1654-INDIRECT(AP1635))</f>
        <v>1000</v>
      </c>
      <c r="AQ1654" s="115" cm="1">
        <f t="array" aca="1" ref="AQ1654" ca="1">-MIN(AQ1639/30*INDIRECT(AQ1635),AP1654-INDIRECT(AQ1635))</f>
        <v>1000</v>
      </c>
      <c r="AR1654" s="115" cm="1">
        <f t="array" aca="1" ref="AR1654" ca="1">-MIN(AR1639/30*INDIRECT(AR1635),AQ1654-INDIRECT(AR1635))</f>
        <v>1000</v>
      </c>
      <c r="AS1654" s="115" cm="1">
        <f t="array" aca="1" ref="AS1654" ca="1">-MIN(AS1639/30*INDIRECT(AS1635),AR1654-INDIRECT(AS1635))</f>
        <v>1000</v>
      </c>
      <c r="AT1654" s="115" cm="1">
        <f t="array" aca="1" ref="AT1654" ca="1">-MIN(AT1639/30*INDIRECT(AT1635),AS1654-INDIRECT(AT1635))</f>
        <v>1000</v>
      </c>
      <c r="AU1654" s="115" cm="1">
        <f t="array" aca="1" ref="AU1654" ca="1">-MIN(AU1639/30*INDIRECT(AU1635),AT1654-INDIRECT(AU1635))</f>
        <v>1000</v>
      </c>
      <c r="AV1654" s="115" cm="1">
        <f t="array" aca="1" ref="AV1654" ca="1">-MIN(AV1639/30*INDIRECT(AV1635),AU1654-INDIRECT(AV1635))</f>
        <v>1000</v>
      </c>
      <c r="AW1654" s="115" cm="1">
        <f t="array" aca="1" ref="AW1654" ca="1">-MIN(AW1639/30*INDIRECT(AW1635),AV1654-INDIRECT(AW1635))</f>
        <v>1000</v>
      </c>
      <c r="AX1654" s="115" cm="1">
        <f t="array" aca="1" ref="AX1654" ca="1">-MIN(AX1639/30*INDIRECT(AX1635),AW1654-INDIRECT(AX1635))</f>
        <v>1000</v>
      </c>
      <c r="AY1654" s="115" cm="1">
        <f t="array" aca="1" ref="AY1654" ca="1">-MIN(AY1639/30*INDIRECT(AY1635),AX1654-INDIRECT(AY1635))</f>
        <v>1000</v>
      </c>
      <c r="AZ1654" s="115" cm="1">
        <f t="array" aca="1" ref="AZ1654" ca="1">-MIN(AZ1639/30*INDIRECT(AZ1635),AY1654-INDIRECT(AZ1635))</f>
        <v>1000</v>
      </c>
      <c r="BA1654" s="115" cm="1">
        <f t="array" aca="1" ref="BA1654" ca="1">-MIN(BA1639/30*INDIRECT(BA1635),AZ1654-INDIRECT(BA1635))</f>
        <v>1000</v>
      </c>
      <c r="BB1654" s="115" cm="1">
        <f t="array" aca="1" ref="BB1654" ca="1">-MIN(BB1639/30*INDIRECT(BB1635),BA1654-INDIRECT(BB1635))</f>
        <v>1000</v>
      </c>
      <c r="BC1654" s="115" cm="1">
        <f t="array" aca="1" ref="BC1654" ca="1">-MIN(BC1639/30*INDIRECT(BC1635),BB1654-INDIRECT(BC1635))</f>
        <v>1000</v>
      </c>
      <c r="BD1654" s="115" cm="1">
        <f t="array" aca="1" ref="BD1654" ca="1">-MIN(BD1639/30*INDIRECT(BD1635),BC1654-INDIRECT(BD1635))</f>
        <v>1000</v>
      </c>
      <c r="BE1654" s="115" cm="1">
        <f t="array" aca="1" ref="BE1654" ca="1">-MIN(BE1639/30*INDIRECT(BE1635),BD1654-INDIRECT(BE1635))</f>
        <v>1000</v>
      </c>
      <c r="BF1654" s="115" cm="1">
        <f t="array" aca="1" ref="BF1654" ca="1">-MIN(BF1639/30*INDIRECT(BF1635),BE1654-INDIRECT(BF1635))</f>
        <v>1000</v>
      </c>
      <c r="BG1654" s="115" cm="1">
        <f t="array" aca="1" ref="BG1654" ca="1">-MIN(BG1639/30*INDIRECT(BG1635),BF1654-INDIRECT(BG1635))</f>
        <v>1000</v>
      </c>
      <c r="BH1654" s="115" cm="1">
        <f t="array" aca="1" ref="BH1654" ca="1">-MIN(BH1639/30*INDIRECT(BH1635),BG1654-INDIRECT(BH1635))</f>
        <v>1000</v>
      </c>
      <c r="BI1654" s="115" cm="1">
        <f t="array" aca="1" ref="BI1654" ca="1">-MIN(BI1639/30*INDIRECT(BI1635),BH1654-INDIRECT(BI1635))</f>
        <v>1000</v>
      </c>
      <c r="BJ1654" s="115" cm="1">
        <f t="array" aca="1" ref="BJ1654" ca="1">-MIN(BJ1639/30*INDIRECT(BJ1635),BI1654-INDIRECT(BJ1635))</f>
        <v>1000</v>
      </c>
      <c r="BK1654" s="115" cm="1">
        <f t="array" aca="1" ref="BK1654" ca="1">-MIN(BK1639/30*INDIRECT(BK1635),BJ1654-INDIRECT(BK1635))</f>
        <v>1000</v>
      </c>
      <c r="BL1654" s="115" cm="1">
        <f t="array" aca="1" ref="BL1654" ca="1">-MIN(BL1639/30*INDIRECT(BL1635),BK1654-INDIRECT(BL1635))</f>
        <v>1000</v>
      </c>
      <c r="BM1654" s="115" cm="1">
        <f t="array" aca="1" ref="BM1654" ca="1">-MIN(BM1639/30*INDIRECT(BM1635),BL1654-INDIRECT(BM1635))</f>
        <v>1000</v>
      </c>
      <c r="BN1654" s="115" cm="1">
        <f t="array" aca="1" ref="BN1654" ca="1">-MIN(BN1639/30*INDIRECT(BN1635),BM1654-INDIRECT(BN1635))</f>
        <v>1000</v>
      </c>
      <c r="BO1654" s="115" cm="1">
        <f t="array" aca="1" ref="BO1654" ca="1">-MIN(BO1639/30*INDIRECT(BO1635),BN1654-INDIRECT(BO1635))</f>
        <v>1000</v>
      </c>
      <c r="BP1654" s="115" cm="1">
        <f t="array" aca="1" ref="BP1654" ca="1">-MIN(BP1639/30*INDIRECT(BP1635),BO1654-INDIRECT(BP1635))</f>
        <v>1000</v>
      </c>
      <c r="BQ1654" s="115" cm="1">
        <f t="array" aca="1" ref="BQ1654" ca="1">-MIN(BQ1639/30*INDIRECT(BQ1635),BP1654-INDIRECT(BQ1635))</f>
        <v>1000</v>
      </c>
      <c r="BR1654" s="115" cm="1">
        <f t="array" aca="1" ref="BR1654" ca="1">-MIN(BR1639/30*INDIRECT(BR1635),BQ1654-INDIRECT(BR1635))</f>
        <v>1000</v>
      </c>
      <c r="BS1654" s="115" cm="1">
        <f t="array" aca="1" ref="BS1654" ca="1">-MIN(BS1639/30*INDIRECT(BS1635),BR1654-INDIRECT(BS1635))</f>
        <v>1000</v>
      </c>
      <c r="BT1654" s="115" cm="1">
        <f t="array" aca="1" ref="BT1654" ca="1">-MIN(BT1639/30*INDIRECT(BT1635),BS1654-INDIRECT(BT1635))</f>
        <v>1000</v>
      </c>
      <c r="BU1654" s="115" cm="1">
        <f t="array" aca="1" ref="BU1654" ca="1">-MIN(BU1639/30*INDIRECT(BU1635),BT1654-INDIRECT(BU1635))</f>
        <v>1000</v>
      </c>
      <c r="BV1654" s="115" cm="1">
        <f t="array" aca="1" ref="BV1654" ca="1">-MIN(BV1639/30*INDIRECT(BV1635),BU1654-INDIRECT(BV1635))</f>
        <v>1000</v>
      </c>
      <c r="BW1654" s="115" cm="1">
        <f t="array" aca="1" ref="BW1654" ca="1">-MIN(BW1639/30*INDIRECT(BW1635),BV1654-INDIRECT(BW1635))</f>
        <v>1000</v>
      </c>
      <c r="BX1654" s="115" cm="1">
        <f t="array" aca="1" ref="BX1654" ca="1">-MIN(BX1639/30*INDIRECT(BX1635),BW1654-INDIRECT(BX1635))</f>
        <v>1000</v>
      </c>
      <c r="BY1654" s="115" cm="1">
        <f t="array" aca="1" ref="BY1654" ca="1">-MIN(BY1639/30*INDIRECT(BY1635),BX1654-INDIRECT(BY1635))</f>
        <v>1000</v>
      </c>
      <c r="BZ1654" s="115" cm="1">
        <f t="array" aca="1" ref="BZ1654" ca="1">-MIN(BZ1639/30*INDIRECT(BZ1635),BY1654-INDIRECT(BZ1635))</f>
        <v>1000</v>
      </c>
      <c r="CA1654" s="115" cm="1">
        <f t="array" aca="1" ref="CA1654" ca="1">-MIN(CA1639/30*INDIRECT(CA1635),BZ1654-INDIRECT(CA1635))</f>
        <v>1000</v>
      </c>
      <c r="CB1654" s="115" cm="1">
        <f t="array" aca="1" ref="CB1654" ca="1">-MIN(CB1639/30*INDIRECT(CB1635),CA1654-INDIRECT(CB1635))</f>
        <v>1000</v>
      </c>
      <c r="CC1654" s="115" cm="1">
        <f t="array" aca="1" ref="CC1654" ca="1">-MIN(CC1639/30*INDIRECT(CC1635),CB1654-INDIRECT(CC1635))</f>
        <v>1000</v>
      </c>
      <c r="CD1654" s="115" cm="1">
        <f t="array" aca="1" ref="CD1654" ca="1">-MIN(CD1639/30*INDIRECT(CD1635),CC1654-INDIRECT(CD1635))</f>
        <v>1000</v>
      </c>
      <c r="CE1654" s="115" cm="1">
        <f t="array" aca="1" ref="CE1654" ca="1">-MIN(CE1639/30*INDIRECT(CE1635),CD1654-INDIRECT(CE1635))</f>
        <v>1000</v>
      </c>
      <c r="CF1654" s="115" cm="1">
        <f t="array" aca="1" ref="CF1654" ca="1">-MIN(CF1639/30*INDIRECT(CF1635),CE1654-INDIRECT(CF1635))</f>
        <v>1000</v>
      </c>
      <c r="CG1654" s="115" cm="1">
        <f t="array" aca="1" ref="CG1654" ca="1">-MIN(CG1639/30*INDIRECT(CG1635),CF1654-INDIRECT(CG1635))</f>
        <v>1000</v>
      </c>
      <c r="CH1654" s="115" cm="1">
        <f t="array" aca="1" ref="CH1654" ca="1">-MIN(CH1639/30*INDIRECT(CH1635),CG1654-INDIRECT(CH1635))</f>
        <v>1000</v>
      </c>
      <c r="CI1654" s="115" cm="1">
        <f t="array" aca="1" ref="CI1654" ca="1">-MIN(CI1639/30*INDIRECT(CI1635),CH1654-INDIRECT(CI1635))</f>
        <v>1000</v>
      </c>
      <c r="CJ1654" s="115" cm="1">
        <f t="array" aca="1" ref="CJ1654" ca="1">-MIN(CJ1639/30*INDIRECT(CJ1635),CI1654-INDIRECT(CJ1635))</f>
        <v>1000</v>
      </c>
      <c r="CK1654" s="115" cm="1">
        <f t="array" aca="1" ref="CK1654" ca="1">-MIN(CK1639/30*INDIRECT(CK1635),CJ1654-INDIRECT(CK1635))</f>
        <v>1000</v>
      </c>
      <c r="CL1654" s="115" cm="1">
        <f t="array" aca="1" ref="CL1654" ca="1">-MIN(CL1639/30*INDIRECT(CL1635),CK1654-INDIRECT(CL1635))</f>
        <v>1000</v>
      </c>
    </row>
    <row r="1655" spans="2:90" x14ac:dyDescent="0.4">
      <c r="B1655" s="9"/>
      <c r="C1655" s="160"/>
      <c r="D1655" s="160" t="s">
        <v>816</v>
      </c>
      <c r="E1655" s="200" t="str">
        <f t="shared" si="1944"/>
        <v>1655 WCINVBATCH-SV</v>
      </c>
      <c r="G1655" s="160" t="s">
        <v>244</v>
      </c>
      <c r="H1655" s="27"/>
      <c r="I1655" s="78"/>
      <c r="J1655" s="78"/>
      <c r="K1655" s="33"/>
      <c r="L1655" s="33"/>
      <c r="M1655" s="33"/>
      <c r="N1655" s="33"/>
      <c r="O1655" s="33"/>
      <c r="P1655" s="33"/>
      <c r="R1655" s="33"/>
      <c r="S1655" s="33"/>
      <c r="T1655" s="33"/>
      <c r="U1655" s="33"/>
      <c r="V1655" s="33"/>
      <c r="W1655" s="33"/>
      <c r="X1655" s="33"/>
      <c r="Y1655" s="33"/>
      <c r="Z1655" s="33"/>
      <c r="AA1655" s="33"/>
      <c r="AB1655" s="33"/>
      <c r="AC1655" s="33"/>
      <c r="AD1655" s="33"/>
      <c r="AE1655" s="33"/>
      <c r="AF1655" s="33"/>
      <c r="AG1655" s="33"/>
      <c r="AH1655" s="33"/>
      <c r="AI1655" s="33"/>
      <c r="AJ1655" s="33"/>
      <c r="AK1655" s="33"/>
      <c r="AL1655" s="33"/>
      <c r="AM1655" s="33"/>
      <c r="AN1655" s="33"/>
      <c r="AO1655" s="33"/>
      <c r="AP1655" s="33"/>
      <c r="AQ1655" s="33"/>
      <c r="AR1655" s="33"/>
      <c r="AS1655" s="33"/>
      <c r="AT1655" s="33"/>
      <c r="AU1655" s="33"/>
      <c r="AV1655" s="33"/>
      <c r="AW1655" s="33"/>
      <c r="AX1655" s="33"/>
      <c r="AY1655" s="33"/>
      <c r="AZ1655" s="33"/>
      <c r="BA1655" s="33"/>
      <c r="BB1655" s="33"/>
      <c r="BC1655" s="33"/>
      <c r="BD1655" s="33"/>
      <c r="BE1655" s="33"/>
      <c r="BF1655" s="33"/>
      <c r="BG1655" s="33"/>
      <c r="BH1655" s="33"/>
      <c r="BI1655" s="33"/>
      <c r="BJ1655" s="33"/>
      <c r="BK1655" s="33"/>
      <c r="BL1655" s="33"/>
      <c r="BM1655" s="33"/>
      <c r="BN1655" s="33"/>
      <c r="BO1655" s="33"/>
      <c r="BP1655" s="33"/>
      <c r="BQ1655" s="33"/>
      <c r="BR1655" s="33"/>
      <c r="BS1655" s="33"/>
      <c r="BT1655" s="33"/>
      <c r="BU1655" s="33"/>
      <c r="BV1655" s="33"/>
      <c r="BW1655" s="33"/>
      <c r="BX1655" s="33"/>
      <c r="BY1655" s="33"/>
      <c r="BZ1655" s="33"/>
      <c r="CA1655" s="33"/>
      <c r="CB1655" s="33"/>
      <c r="CC1655" s="33"/>
      <c r="CD1655" s="33"/>
      <c r="CE1655" s="33"/>
      <c r="CF1655" s="33"/>
      <c r="CG1655" s="33"/>
      <c r="CH1655" s="33"/>
      <c r="CI1655" s="33"/>
      <c r="CJ1655" s="33"/>
      <c r="CK1655" s="33"/>
      <c r="CL1655" s="33"/>
    </row>
    <row r="1656" spans="2:90" x14ac:dyDescent="0.4">
      <c r="B1656" s="123" t="str">
        <f>"Change in "&amp;B1654</f>
        <v>Change in Inventory - (Secondary label)</v>
      </c>
      <c r="C1656" s="160" t="s">
        <v>234</v>
      </c>
      <c r="D1656" s="160" t="s">
        <v>816</v>
      </c>
      <c r="E1656" s="200" t="str">
        <f t="shared" si="1944"/>
        <v>1656 WCINVBATCH-SV</v>
      </c>
      <c r="G1656" s="160"/>
      <c r="K1656" s="33">
        <f t="shared" ref="K1656:P1656" ca="1" si="1946">SUMIF($3:$3,K$2,1656:1656)</f>
        <v>-166666.66666666666</v>
      </c>
      <c r="L1656" s="33">
        <f t="shared" ca="1" si="1946"/>
        <v>165666.66666666666</v>
      </c>
      <c r="M1656" s="33">
        <f t="shared" ca="1" si="1946"/>
        <v>0</v>
      </c>
      <c r="N1656" s="33">
        <f t="shared" ca="1" si="1946"/>
        <v>0</v>
      </c>
      <c r="O1656" s="33">
        <f t="shared" ca="1" si="1946"/>
        <v>0</v>
      </c>
      <c r="P1656" s="33">
        <f t="shared" ca="1" si="1946"/>
        <v>0</v>
      </c>
      <c r="R1656" s="33"/>
      <c r="S1656" s="33">
        <f t="shared" ref="S1656:AX1656" ca="1" si="1947">R1654-S1654</f>
        <v>-166666.66666666666</v>
      </c>
      <c r="T1656" s="33">
        <f t="shared" ca="1" si="1947"/>
        <v>0</v>
      </c>
      <c r="U1656" s="33">
        <f t="shared" ca="1" si="1947"/>
        <v>0</v>
      </c>
      <c r="V1656" s="33">
        <f t="shared" ca="1" si="1947"/>
        <v>0</v>
      </c>
      <c r="W1656" s="33">
        <f t="shared" ca="1" si="1947"/>
        <v>0</v>
      </c>
      <c r="X1656" s="33">
        <f t="shared" ca="1" si="1947"/>
        <v>0</v>
      </c>
      <c r="Y1656" s="33">
        <f t="shared" ca="1" si="1947"/>
        <v>0</v>
      </c>
      <c r="Z1656" s="33">
        <f t="shared" ca="1" si="1947"/>
        <v>0</v>
      </c>
      <c r="AA1656" s="33">
        <f t="shared" ca="1" si="1947"/>
        <v>0</v>
      </c>
      <c r="AB1656" s="33">
        <f t="shared" ca="1" si="1947"/>
        <v>0</v>
      </c>
      <c r="AC1656" s="33">
        <f t="shared" ca="1" si="1947"/>
        <v>0</v>
      </c>
      <c r="AD1656" s="33">
        <f t="shared" ca="1" si="1947"/>
        <v>0</v>
      </c>
      <c r="AE1656" s="33">
        <f t="shared" ca="1" si="1947"/>
        <v>165666.66666666666</v>
      </c>
      <c r="AF1656" s="33">
        <f t="shared" ca="1" si="1947"/>
        <v>0</v>
      </c>
      <c r="AG1656" s="33">
        <f t="shared" ca="1" si="1947"/>
        <v>0</v>
      </c>
      <c r="AH1656" s="33">
        <f t="shared" ca="1" si="1947"/>
        <v>0</v>
      </c>
      <c r="AI1656" s="33">
        <f t="shared" ca="1" si="1947"/>
        <v>0</v>
      </c>
      <c r="AJ1656" s="33">
        <f t="shared" ca="1" si="1947"/>
        <v>0</v>
      </c>
      <c r="AK1656" s="33">
        <f t="shared" ca="1" si="1947"/>
        <v>0</v>
      </c>
      <c r="AL1656" s="33">
        <f t="shared" ca="1" si="1947"/>
        <v>0</v>
      </c>
      <c r="AM1656" s="33">
        <f t="shared" ca="1" si="1947"/>
        <v>0</v>
      </c>
      <c r="AN1656" s="33">
        <f t="shared" ca="1" si="1947"/>
        <v>0</v>
      </c>
      <c r="AO1656" s="33">
        <f t="shared" ca="1" si="1947"/>
        <v>0</v>
      </c>
      <c r="AP1656" s="33">
        <f t="shared" ca="1" si="1947"/>
        <v>0</v>
      </c>
      <c r="AQ1656" s="33">
        <f t="shared" ca="1" si="1947"/>
        <v>0</v>
      </c>
      <c r="AR1656" s="33">
        <f t="shared" ca="1" si="1947"/>
        <v>0</v>
      </c>
      <c r="AS1656" s="33">
        <f t="shared" ca="1" si="1947"/>
        <v>0</v>
      </c>
      <c r="AT1656" s="33">
        <f t="shared" ca="1" si="1947"/>
        <v>0</v>
      </c>
      <c r="AU1656" s="33">
        <f t="shared" ca="1" si="1947"/>
        <v>0</v>
      </c>
      <c r="AV1656" s="33">
        <f t="shared" ca="1" si="1947"/>
        <v>0</v>
      </c>
      <c r="AW1656" s="33">
        <f t="shared" ca="1" si="1947"/>
        <v>0</v>
      </c>
      <c r="AX1656" s="33">
        <f t="shared" ca="1" si="1947"/>
        <v>0</v>
      </c>
      <c r="AY1656" s="33">
        <f t="shared" ref="AY1656:CD1656" ca="1" si="1948">AX1654-AY1654</f>
        <v>0</v>
      </c>
      <c r="AZ1656" s="33">
        <f t="shared" ca="1" si="1948"/>
        <v>0</v>
      </c>
      <c r="BA1656" s="33">
        <f t="shared" ca="1" si="1948"/>
        <v>0</v>
      </c>
      <c r="BB1656" s="33">
        <f t="shared" ca="1" si="1948"/>
        <v>0</v>
      </c>
      <c r="BC1656" s="33">
        <f t="shared" ca="1" si="1948"/>
        <v>0</v>
      </c>
      <c r="BD1656" s="33">
        <f t="shared" ca="1" si="1948"/>
        <v>0</v>
      </c>
      <c r="BE1656" s="33">
        <f t="shared" ca="1" si="1948"/>
        <v>0</v>
      </c>
      <c r="BF1656" s="33">
        <f t="shared" ca="1" si="1948"/>
        <v>0</v>
      </c>
      <c r="BG1656" s="33">
        <f t="shared" ca="1" si="1948"/>
        <v>0</v>
      </c>
      <c r="BH1656" s="33">
        <f t="shared" ca="1" si="1948"/>
        <v>0</v>
      </c>
      <c r="BI1656" s="33">
        <f t="shared" ca="1" si="1948"/>
        <v>0</v>
      </c>
      <c r="BJ1656" s="33">
        <f t="shared" ca="1" si="1948"/>
        <v>0</v>
      </c>
      <c r="BK1656" s="33">
        <f t="shared" ca="1" si="1948"/>
        <v>0</v>
      </c>
      <c r="BL1656" s="33">
        <f t="shared" ca="1" si="1948"/>
        <v>0</v>
      </c>
      <c r="BM1656" s="33">
        <f t="shared" ca="1" si="1948"/>
        <v>0</v>
      </c>
      <c r="BN1656" s="33">
        <f t="shared" ca="1" si="1948"/>
        <v>0</v>
      </c>
      <c r="BO1656" s="33">
        <f t="shared" ca="1" si="1948"/>
        <v>0</v>
      </c>
      <c r="BP1656" s="33">
        <f t="shared" ca="1" si="1948"/>
        <v>0</v>
      </c>
      <c r="BQ1656" s="33">
        <f t="shared" ca="1" si="1948"/>
        <v>0</v>
      </c>
      <c r="BR1656" s="33">
        <f t="shared" ca="1" si="1948"/>
        <v>0</v>
      </c>
      <c r="BS1656" s="33">
        <f t="shared" ca="1" si="1948"/>
        <v>0</v>
      </c>
      <c r="BT1656" s="33">
        <f t="shared" ca="1" si="1948"/>
        <v>0</v>
      </c>
      <c r="BU1656" s="33">
        <f t="shared" ca="1" si="1948"/>
        <v>0</v>
      </c>
      <c r="BV1656" s="33">
        <f t="shared" ca="1" si="1948"/>
        <v>0</v>
      </c>
      <c r="BW1656" s="33">
        <f t="shared" ca="1" si="1948"/>
        <v>0</v>
      </c>
      <c r="BX1656" s="33">
        <f t="shared" ca="1" si="1948"/>
        <v>0</v>
      </c>
      <c r="BY1656" s="33">
        <f t="shared" ca="1" si="1948"/>
        <v>0</v>
      </c>
      <c r="BZ1656" s="33">
        <f t="shared" ca="1" si="1948"/>
        <v>0</v>
      </c>
      <c r="CA1656" s="33">
        <f t="shared" ca="1" si="1948"/>
        <v>0</v>
      </c>
      <c r="CB1656" s="33">
        <f t="shared" ca="1" si="1948"/>
        <v>0</v>
      </c>
      <c r="CC1656" s="33">
        <f t="shared" ca="1" si="1948"/>
        <v>0</v>
      </c>
      <c r="CD1656" s="33">
        <f t="shared" ca="1" si="1948"/>
        <v>0</v>
      </c>
      <c r="CE1656" s="33">
        <f t="shared" ref="CE1656:CL1656" ca="1" si="1949">CD1654-CE1654</f>
        <v>0</v>
      </c>
      <c r="CF1656" s="33">
        <f t="shared" ca="1" si="1949"/>
        <v>0</v>
      </c>
      <c r="CG1656" s="33">
        <f t="shared" ca="1" si="1949"/>
        <v>0</v>
      </c>
      <c r="CH1656" s="33">
        <f t="shared" ca="1" si="1949"/>
        <v>0</v>
      </c>
      <c r="CI1656" s="33">
        <f t="shared" ca="1" si="1949"/>
        <v>0</v>
      </c>
      <c r="CJ1656" s="33">
        <f t="shared" ca="1" si="1949"/>
        <v>0</v>
      </c>
      <c r="CK1656" s="33">
        <f t="shared" ca="1" si="1949"/>
        <v>0</v>
      </c>
      <c r="CL1656" s="33">
        <f t="shared" ca="1" si="1949"/>
        <v>0</v>
      </c>
    </row>
    <row r="1657" spans="2:90" x14ac:dyDescent="0.4">
      <c r="B1657" s="123"/>
      <c r="C1657" s="160"/>
      <c r="D1657" s="160" t="s">
        <v>816</v>
      </c>
      <c r="E1657" s="200" t="str">
        <f t="shared" si="1944"/>
        <v>1657 WCINVBATCH-SV</v>
      </c>
      <c r="G1657" s="160" t="s">
        <v>244</v>
      </c>
      <c r="K1657" s="33"/>
      <c r="L1657" s="33"/>
      <c r="M1657" s="33"/>
      <c r="N1657" s="33"/>
      <c r="O1657" s="33"/>
      <c r="P1657" s="33"/>
      <c r="R1657" s="33"/>
      <c r="S1657" s="33"/>
      <c r="T1657" s="33"/>
      <c r="U1657" s="33"/>
      <c r="V1657" s="33"/>
      <c r="W1657" s="33"/>
      <c r="X1657" s="33"/>
      <c r="Y1657" s="33"/>
      <c r="Z1657" s="33"/>
      <c r="AA1657" s="33"/>
      <c r="AB1657" s="33"/>
      <c r="AC1657" s="33"/>
      <c r="AD1657" s="33"/>
      <c r="AE1657" s="33"/>
      <c r="AF1657" s="33"/>
      <c r="AG1657" s="33"/>
      <c r="AH1657" s="33"/>
      <c r="AI1657" s="33"/>
      <c r="AJ1657" s="33"/>
      <c r="AK1657" s="33"/>
      <c r="AL1657" s="33"/>
      <c r="AM1657" s="33"/>
      <c r="AN1657" s="33"/>
      <c r="AO1657" s="33"/>
      <c r="AP1657" s="33"/>
      <c r="AQ1657" s="33"/>
      <c r="AR1657" s="33"/>
      <c r="AS1657" s="33"/>
      <c r="AT1657" s="33"/>
      <c r="AU1657" s="33"/>
      <c r="AV1657" s="33"/>
      <c r="AW1657" s="33"/>
      <c r="AX1657" s="33"/>
      <c r="AY1657" s="33"/>
      <c r="AZ1657" s="33"/>
      <c r="BA1657" s="33"/>
      <c r="BB1657" s="33"/>
      <c r="BC1657" s="33"/>
      <c r="BD1657" s="33"/>
      <c r="BE1657" s="33"/>
      <c r="BF1657" s="33"/>
      <c r="BG1657" s="33"/>
      <c r="BH1657" s="33"/>
      <c r="BI1657" s="33"/>
      <c r="BJ1657" s="33"/>
      <c r="BK1657" s="33"/>
      <c r="BL1657" s="33"/>
      <c r="BM1657" s="33"/>
      <c r="BN1657" s="33"/>
      <c r="BO1657" s="33"/>
      <c r="BP1657" s="33"/>
      <c r="BQ1657" s="33"/>
      <c r="BR1657" s="33"/>
      <c r="BS1657" s="33"/>
      <c r="BT1657" s="33"/>
      <c r="BU1657" s="33"/>
      <c r="BV1657" s="33"/>
      <c r="BW1657" s="33"/>
      <c r="BX1657" s="33"/>
      <c r="BY1657" s="33"/>
      <c r="BZ1657" s="33"/>
      <c r="CA1657" s="33"/>
      <c r="CB1657" s="33"/>
      <c r="CC1657" s="33"/>
      <c r="CD1657" s="33"/>
      <c r="CE1657" s="33"/>
      <c r="CF1657" s="33"/>
      <c r="CG1657" s="33"/>
      <c r="CH1657" s="33"/>
      <c r="CI1657" s="33"/>
      <c r="CJ1657" s="33"/>
      <c r="CK1657" s="33"/>
      <c r="CL1657" s="33"/>
    </row>
    <row r="1658" spans="2:90" x14ac:dyDescent="0.4">
      <c r="B1658" s="8" t="str">
        <f>B1629</f>
        <v>(Primary label)</v>
      </c>
      <c r="C1658" s="160"/>
      <c r="D1658" s="160" t="s">
        <v>816</v>
      </c>
      <c r="E1658" s="200" t="str">
        <f>ROW()&amp;" "&amp;D1658</f>
        <v>1658 WCINVBATCH-SV</v>
      </c>
      <c r="G1658" s="160" t="s">
        <v>332</v>
      </c>
      <c r="K1658" s="53"/>
      <c r="L1658" s="53"/>
      <c r="M1658" s="53"/>
      <c r="N1658" s="53"/>
      <c r="O1658" s="53"/>
      <c r="P1658" s="53"/>
      <c r="R1658" s="24"/>
      <c r="S1658" s="24"/>
      <c r="T1658" s="24"/>
      <c r="U1658" s="24"/>
      <c r="V1658" s="24"/>
      <c r="W1658" s="24"/>
      <c r="X1658" s="24"/>
      <c r="Y1658" s="24"/>
      <c r="Z1658" s="24"/>
      <c r="AA1658" s="24"/>
      <c r="AB1658" s="24"/>
      <c r="AC1658" s="24"/>
      <c r="AD1658" s="24"/>
      <c r="AE1658" s="24"/>
      <c r="AF1658" s="24"/>
      <c r="AG1658" s="24"/>
      <c r="AH1658" s="24"/>
      <c r="AI1658" s="24"/>
      <c r="AJ1658" s="24"/>
      <c r="AK1658" s="24"/>
      <c r="AL1658" s="24"/>
      <c r="AM1658" s="24"/>
      <c r="AN1658" s="24"/>
      <c r="AO1658" s="24"/>
      <c r="AP1658" s="24"/>
      <c r="AQ1658" s="24"/>
      <c r="AR1658" s="24"/>
      <c r="AS1658" s="24"/>
      <c r="AT1658" s="24"/>
      <c r="AU1658" s="24"/>
      <c r="AV1658" s="24"/>
      <c r="AW1658" s="24"/>
      <c r="AX1658" s="24"/>
      <c r="AY1658" s="24"/>
      <c r="AZ1658" s="24"/>
      <c r="BA1658" s="24"/>
      <c r="BB1658" s="24"/>
      <c r="BC1658" s="24"/>
      <c r="BD1658" s="24"/>
      <c r="BE1658" s="24"/>
      <c r="BF1658" s="24"/>
      <c r="BG1658" s="24"/>
      <c r="BH1658" s="24"/>
      <c r="BI1658" s="24"/>
      <c r="BJ1658" s="24"/>
      <c r="BK1658" s="24"/>
      <c r="BL1658" s="24"/>
      <c r="BM1658" s="24"/>
      <c r="BN1658" s="24"/>
      <c r="BO1658" s="24"/>
      <c r="BP1658" s="24"/>
      <c r="BQ1658" s="24"/>
      <c r="BR1658" s="24"/>
      <c r="BS1658" s="24"/>
      <c r="BT1658" s="24"/>
      <c r="BU1658" s="24"/>
      <c r="BV1658" s="24"/>
      <c r="BW1658" s="24"/>
      <c r="BX1658" s="24"/>
      <c r="BY1658" s="24"/>
      <c r="BZ1658" s="24"/>
      <c r="CA1658" s="24"/>
      <c r="CB1658" s="24"/>
      <c r="CC1658" s="24"/>
      <c r="CD1658" s="24"/>
      <c r="CE1658" s="24"/>
      <c r="CF1658" s="24"/>
      <c r="CG1658" s="24"/>
      <c r="CH1658" s="24"/>
      <c r="CI1658" s="24"/>
      <c r="CJ1658" s="24"/>
      <c r="CK1658" s="24"/>
      <c r="CL1658" s="24"/>
    </row>
    <row r="1659" spans="2:90" x14ac:dyDescent="0.4">
      <c r="B1659" s="8" t="str">
        <f>B1630</f>
        <v>primary unit</v>
      </c>
      <c r="C1659" s="160"/>
      <c r="D1659" s="160" t="s">
        <v>816</v>
      </c>
      <c r="E1659" s="200" t="str">
        <f>ROW()&amp;" "&amp;D1659</f>
        <v>1659 WCINVBATCH-SV</v>
      </c>
      <c r="G1659" s="160" t="s">
        <v>332</v>
      </c>
      <c r="K1659" s="53"/>
      <c r="L1659" s="53"/>
      <c r="M1659" s="53"/>
      <c r="N1659" s="53"/>
      <c r="O1659" s="53"/>
      <c r="P1659" s="53"/>
      <c r="R1659" s="24"/>
      <c r="S1659" s="24"/>
      <c r="T1659" s="24"/>
      <c r="U1659" s="24"/>
      <c r="V1659" s="24"/>
      <c r="W1659" s="24"/>
      <c r="X1659" s="24"/>
      <c r="Y1659" s="24"/>
      <c r="Z1659" s="24"/>
      <c r="AA1659" s="24"/>
      <c r="AB1659" s="24"/>
      <c r="AC1659" s="24"/>
      <c r="AD1659" s="24"/>
      <c r="AE1659" s="24"/>
      <c r="AF1659" s="24"/>
      <c r="AG1659" s="24"/>
      <c r="AH1659" s="24"/>
      <c r="AI1659" s="24"/>
      <c r="AJ1659" s="24"/>
      <c r="AK1659" s="24"/>
      <c r="AL1659" s="24"/>
      <c r="AM1659" s="24"/>
      <c r="AN1659" s="24"/>
      <c r="AO1659" s="24"/>
      <c r="AP1659" s="24"/>
      <c r="AQ1659" s="24"/>
      <c r="AR1659" s="24"/>
      <c r="AS1659" s="24"/>
      <c r="AT1659" s="24"/>
      <c r="AU1659" s="24"/>
      <c r="AV1659" s="24"/>
      <c r="AW1659" s="24"/>
      <c r="AX1659" s="24"/>
      <c r="AY1659" s="24"/>
      <c r="AZ1659" s="24"/>
      <c r="BA1659" s="24"/>
      <c r="BB1659" s="24"/>
      <c r="BC1659" s="24"/>
      <c r="BD1659" s="24"/>
      <c r="BE1659" s="24"/>
      <c r="BF1659" s="24"/>
      <c r="BG1659" s="24"/>
      <c r="BH1659" s="24"/>
      <c r="BI1659" s="24"/>
      <c r="BJ1659" s="24"/>
      <c r="BK1659" s="24"/>
      <c r="BL1659" s="24"/>
      <c r="BM1659" s="24"/>
      <c r="BN1659" s="24"/>
      <c r="BO1659" s="24"/>
      <c r="BP1659" s="24"/>
      <c r="BQ1659" s="24"/>
      <c r="BR1659" s="24"/>
      <c r="BS1659" s="24"/>
      <c r="BT1659" s="24"/>
      <c r="BU1659" s="24"/>
      <c r="BV1659" s="24"/>
      <c r="BW1659" s="24"/>
      <c r="BX1659" s="24"/>
      <c r="BY1659" s="24"/>
      <c r="BZ1659" s="24"/>
      <c r="CA1659" s="24"/>
      <c r="CB1659" s="24"/>
      <c r="CC1659" s="24"/>
      <c r="CD1659" s="24"/>
      <c r="CE1659" s="24"/>
      <c r="CF1659" s="24"/>
      <c r="CG1659" s="24"/>
      <c r="CH1659" s="24"/>
      <c r="CI1659" s="24"/>
      <c r="CJ1659" s="24"/>
      <c r="CK1659" s="24"/>
      <c r="CL1659" s="24"/>
    </row>
    <row r="1660" spans="2:90" x14ac:dyDescent="0.4">
      <c r="B1660" s="8" t="str">
        <f>B1631</f>
        <v>Primary revenue driver</v>
      </c>
      <c r="C1660" s="160"/>
      <c r="D1660" s="160" t="s">
        <v>816</v>
      </c>
      <c r="E1660" s="200" t="str">
        <f t="shared" ref="E1660:E1665" si="1950">ROW()&amp;" "&amp;D1660</f>
        <v>1660 WCINVBATCH-SV</v>
      </c>
      <c r="G1660" s="160" t="s">
        <v>332</v>
      </c>
      <c r="K1660" s="53"/>
      <c r="L1660" s="53"/>
      <c r="M1660" s="53"/>
      <c r="N1660" s="53"/>
      <c r="O1660" s="53"/>
      <c r="P1660" s="53"/>
      <c r="R1660" s="24"/>
      <c r="S1660" s="211" t="str">
        <f t="shared" ref="S1660" si="1951">S1620</f>
        <v>S$12</v>
      </c>
      <c r="T1660" s="211" t="str">
        <f t="shared" ref="T1660:AX1660" si="1952">T1620</f>
        <v>T$12</v>
      </c>
      <c r="U1660" s="211" t="str">
        <f t="shared" si="1952"/>
        <v>U$12</v>
      </c>
      <c r="V1660" s="211" t="str">
        <f t="shared" si="1952"/>
        <v>V$12</v>
      </c>
      <c r="W1660" s="211" t="str">
        <f t="shared" si="1952"/>
        <v>W$12</v>
      </c>
      <c r="X1660" s="211" t="str">
        <f t="shared" si="1952"/>
        <v>X$12</v>
      </c>
      <c r="Y1660" s="211" t="str">
        <f t="shared" si="1952"/>
        <v>Y$12</v>
      </c>
      <c r="Z1660" s="211" t="str">
        <f t="shared" si="1952"/>
        <v>Z$12</v>
      </c>
      <c r="AA1660" s="211" t="str">
        <f t="shared" si="1952"/>
        <v>AA$12</v>
      </c>
      <c r="AB1660" s="211" t="str">
        <f t="shared" si="1952"/>
        <v>AB$12</v>
      </c>
      <c r="AC1660" s="211" t="str">
        <f t="shared" si="1952"/>
        <v>AC$12</v>
      </c>
      <c r="AD1660" s="211" t="str">
        <f t="shared" si="1952"/>
        <v>AD$12</v>
      </c>
      <c r="AE1660" s="211" t="str">
        <f t="shared" si="1952"/>
        <v>AE$12</v>
      </c>
      <c r="AF1660" s="211" t="str">
        <f t="shared" si="1952"/>
        <v>AF$12</v>
      </c>
      <c r="AG1660" s="211" t="str">
        <f t="shared" si="1952"/>
        <v>AG$12</v>
      </c>
      <c r="AH1660" s="211" t="str">
        <f t="shared" si="1952"/>
        <v>AH$12</v>
      </c>
      <c r="AI1660" s="211" t="str">
        <f t="shared" si="1952"/>
        <v>AI$12</v>
      </c>
      <c r="AJ1660" s="211" t="str">
        <f t="shared" si="1952"/>
        <v>AJ$12</v>
      </c>
      <c r="AK1660" s="211" t="str">
        <f t="shared" si="1952"/>
        <v>AK$12</v>
      </c>
      <c r="AL1660" s="211" t="str">
        <f t="shared" si="1952"/>
        <v>AL$12</v>
      </c>
      <c r="AM1660" s="211" t="str">
        <f t="shared" si="1952"/>
        <v>AM$12</v>
      </c>
      <c r="AN1660" s="211" t="str">
        <f t="shared" si="1952"/>
        <v>AN$12</v>
      </c>
      <c r="AO1660" s="211" t="str">
        <f t="shared" si="1952"/>
        <v>AO$12</v>
      </c>
      <c r="AP1660" s="211" t="str">
        <f t="shared" si="1952"/>
        <v>AP$12</v>
      </c>
      <c r="AQ1660" s="211" t="str">
        <f t="shared" si="1952"/>
        <v>AQ$12</v>
      </c>
      <c r="AR1660" s="211" t="str">
        <f t="shared" si="1952"/>
        <v>AR$12</v>
      </c>
      <c r="AS1660" s="211" t="str">
        <f t="shared" si="1952"/>
        <v>AS$12</v>
      </c>
      <c r="AT1660" s="211" t="str">
        <f t="shared" si="1952"/>
        <v>AT$12</v>
      </c>
      <c r="AU1660" s="211" t="str">
        <f t="shared" si="1952"/>
        <v>AU$12</v>
      </c>
      <c r="AV1660" s="211" t="str">
        <f t="shared" si="1952"/>
        <v>AV$12</v>
      </c>
      <c r="AW1660" s="211" t="str">
        <f t="shared" si="1952"/>
        <v>AW$12</v>
      </c>
      <c r="AX1660" s="211" t="str">
        <f t="shared" si="1952"/>
        <v>AX$12</v>
      </c>
      <c r="AY1660" s="211" t="str">
        <f t="shared" ref="AY1660:CD1660" si="1953">AY1620</f>
        <v>AY$12</v>
      </c>
      <c r="AZ1660" s="211" t="str">
        <f t="shared" si="1953"/>
        <v>AZ$12</v>
      </c>
      <c r="BA1660" s="211" t="str">
        <f t="shared" si="1953"/>
        <v>BA$12</v>
      </c>
      <c r="BB1660" s="211" t="str">
        <f t="shared" si="1953"/>
        <v>BB$12</v>
      </c>
      <c r="BC1660" s="211" t="str">
        <f t="shared" si="1953"/>
        <v>BC$12</v>
      </c>
      <c r="BD1660" s="211" t="str">
        <f t="shared" si="1953"/>
        <v>BD$12</v>
      </c>
      <c r="BE1660" s="211" t="str">
        <f t="shared" si="1953"/>
        <v>BE$12</v>
      </c>
      <c r="BF1660" s="211" t="str">
        <f t="shared" si="1953"/>
        <v>BF$12</v>
      </c>
      <c r="BG1660" s="211" t="str">
        <f t="shared" si="1953"/>
        <v>BG$12</v>
      </c>
      <c r="BH1660" s="211" t="str">
        <f t="shared" si="1953"/>
        <v>BH$12</v>
      </c>
      <c r="BI1660" s="211" t="str">
        <f t="shared" si="1953"/>
        <v>BI$12</v>
      </c>
      <c r="BJ1660" s="211" t="str">
        <f t="shared" si="1953"/>
        <v>BJ$12</v>
      </c>
      <c r="BK1660" s="211" t="str">
        <f t="shared" si="1953"/>
        <v>BK$12</v>
      </c>
      <c r="BL1660" s="211" t="str">
        <f t="shared" si="1953"/>
        <v>BL$12</v>
      </c>
      <c r="BM1660" s="211" t="str">
        <f t="shared" si="1953"/>
        <v>BM$12</v>
      </c>
      <c r="BN1660" s="211" t="str">
        <f t="shared" si="1953"/>
        <v>BN$12</v>
      </c>
      <c r="BO1660" s="211" t="str">
        <f t="shared" si="1953"/>
        <v>BO$12</v>
      </c>
      <c r="BP1660" s="211" t="str">
        <f t="shared" si="1953"/>
        <v>BP$12</v>
      </c>
      <c r="BQ1660" s="211" t="str">
        <f t="shared" si="1953"/>
        <v>BQ$12</v>
      </c>
      <c r="BR1660" s="211" t="str">
        <f t="shared" si="1953"/>
        <v>BR$12</v>
      </c>
      <c r="BS1660" s="211" t="str">
        <f t="shared" si="1953"/>
        <v>BS$12</v>
      </c>
      <c r="BT1660" s="211" t="str">
        <f t="shared" si="1953"/>
        <v>BT$12</v>
      </c>
      <c r="BU1660" s="211" t="str">
        <f t="shared" si="1953"/>
        <v>BU$12</v>
      </c>
      <c r="BV1660" s="211" t="str">
        <f t="shared" si="1953"/>
        <v>BV$12</v>
      </c>
      <c r="BW1660" s="211" t="str">
        <f t="shared" si="1953"/>
        <v>BW$12</v>
      </c>
      <c r="BX1660" s="211" t="str">
        <f t="shared" si="1953"/>
        <v>BX$12</v>
      </c>
      <c r="BY1660" s="211" t="str">
        <f t="shared" si="1953"/>
        <v>BY$12</v>
      </c>
      <c r="BZ1660" s="211" t="str">
        <f t="shared" si="1953"/>
        <v>BZ$12</v>
      </c>
      <c r="CA1660" s="211" t="str">
        <f t="shared" si="1953"/>
        <v>CA$12</v>
      </c>
      <c r="CB1660" s="211" t="str">
        <f t="shared" si="1953"/>
        <v>CB$12</v>
      </c>
      <c r="CC1660" s="211" t="str">
        <f t="shared" si="1953"/>
        <v>CC$12</v>
      </c>
      <c r="CD1660" s="211" t="str">
        <f t="shared" si="1953"/>
        <v>CD$12</v>
      </c>
      <c r="CE1660" s="211" t="str">
        <f t="shared" ref="CE1660:CK1660" si="1954">CE1620</f>
        <v>CE$12</v>
      </c>
      <c r="CF1660" s="211" t="str">
        <f t="shared" si="1954"/>
        <v>CF$12</v>
      </c>
      <c r="CG1660" s="211" t="str">
        <f t="shared" si="1954"/>
        <v>CG$12</v>
      </c>
      <c r="CH1660" s="211" t="str">
        <f t="shared" si="1954"/>
        <v>CH$12</v>
      </c>
      <c r="CI1660" s="211" t="str">
        <f t="shared" si="1954"/>
        <v>CI$12</v>
      </c>
      <c r="CJ1660" s="211" t="str">
        <f t="shared" si="1954"/>
        <v>CJ$12</v>
      </c>
      <c r="CK1660" s="211" t="str">
        <f t="shared" si="1954"/>
        <v>CK$12</v>
      </c>
      <c r="CL1660" s="211" t="str">
        <f t="shared" ref="CL1660" si="1955">CL1620</f>
        <v>CL$12</v>
      </c>
    </row>
    <row r="1661" spans="2:90" x14ac:dyDescent="0.4">
      <c r="B1661" s="8" t="str">
        <f>B1632</f>
        <v>Primary volume driver</v>
      </c>
      <c r="C1661" s="160"/>
      <c r="D1661" s="160" t="s">
        <v>816</v>
      </c>
      <c r="E1661" s="200" t="str">
        <f t="shared" si="1950"/>
        <v>1661 WCINVBATCH-SV</v>
      </c>
      <c r="G1661" s="160" t="s">
        <v>332</v>
      </c>
      <c r="H1661" s="56"/>
      <c r="I1661" s="79"/>
      <c r="J1661" s="79"/>
      <c r="K1661" s="15"/>
      <c r="L1661" s="15"/>
      <c r="M1661" s="15"/>
      <c r="N1661" s="15"/>
      <c r="O1661" s="15"/>
      <c r="P1661" s="15"/>
      <c r="R1661" s="15"/>
      <c r="S1661" s="211" t="str">
        <f t="shared" ref="S1661" si="1956">S1621</f>
        <v>S$13</v>
      </c>
      <c r="T1661" s="211" t="str">
        <f t="shared" ref="T1661:AX1661" si="1957">T1621</f>
        <v>T$13</v>
      </c>
      <c r="U1661" s="211" t="str">
        <f t="shared" si="1957"/>
        <v>U$13</v>
      </c>
      <c r="V1661" s="211" t="str">
        <f t="shared" si="1957"/>
        <v>V$13</v>
      </c>
      <c r="W1661" s="211" t="str">
        <f t="shared" si="1957"/>
        <v>W$13</v>
      </c>
      <c r="X1661" s="211" t="str">
        <f t="shared" si="1957"/>
        <v>X$13</v>
      </c>
      <c r="Y1661" s="211" t="str">
        <f t="shared" si="1957"/>
        <v>Y$13</v>
      </c>
      <c r="Z1661" s="211" t="str">
        <f t="shared" si="1957"/>
        <v>Z$13</v>
      </c>
      <c r="AA1661" s="211" t="str">
        <f t="shared" si="1957"/>
        <v>AA$13</v>
      </c>
      <c r="AB1661" s="211" t="str">
        <f t="shared" si="1957"/>
        <v>AB$13</v>
      </c>
      <c r="AC1661" s="211" t="str">
        <f t="shared" si="1957"/>
        <v>AC$13</v>
      </c>
      <c r="AD1661" s="211" t="str">
        <f t="shared" si="1957"/>
        <v>AD$13</v>
      </c>
      <c r="AE1661" s="211" t="str">
        <f t="shared" si="1957"/>
        <v>AE$13</v>
      </c>
      <c r="AF1661" s="211" t="str">
        <f t="shared" si="1957"/>
        <v>AF$13</v>
      </c>
      <c r="AG1661" s="211" t="str">
        <f t="shared" si="1957"/>
        <v>AG$13</v>
      </c>
      <c r="AH1661" s="211" t="str">
        <f t="shared" si="1957"/>
        <v>AH$13</v>
      </c>
      <c r="AI1661" s="211" t="str">
        <f t="shared" si="1957"/>
        <v>AI$13</v>
      </c>
      <c r="AJ1661" s="211" t="str">
        <f t="shared" si="1957"/>
        <v>AJ$13</v>
      </c>
      <c r="AK1661" s="211" t="str">
        <f t="shared" si="1957"/>
        <v>AK$13</v>
      </c>
      <c r="AL1661" s="211" t="str">
        <f t="shared" si="1957"/>
        <v>AL$13</v>
      </c>
      <c r="AM1661" s="211" t="str">
        <f t="shared" si="1957"/>
        <v>AM$13</v>
      </c>
      <c r="AN1661" s="211" t="str">
        <f t="shared" si="1957"/>
        <v>AN$13</v>
      </c>
      <c r="AO1661" s="211" t="str">
        <f t="shared" si="1957"/>
        <v>AO$13</v>
      </c>
      <c r="AP1661" s="211" t="str">
        <f t="shared" si="1957"/>
        <v>AP$13</v>
      </c>
      <c r="AQ1661" s="211" t="str">
        <f t="shared" si="1957"/>
        <v>AQ$13</v>
      </c>
      <c r="AR1661" s="211" t="str">
        <f t="shared" si="1957"/>
        <v>AR$13</v>
      </c>
      <c r="AS1661" s="211" t="str">
        <f t="shared" si="1957"/>
        <v>AS$13</v>
      </c>
      <c r="AT1661" s="211" t="str">
        <f t="shared" si="1957"/>
        <v>AT$13</v>
      </c>
      <c r="AU1661" s="211" t="str">
        <f t="shared" si="1957"/>
        <v>AU$13</v>
      </c>
      <c r="AV1661" s="211" t="str">
        <f t="shared" si="1957"/>
        <v>AV$13</v>
      </c>
      <c r="AW1661" s="211" t="str">
        <f t="shared" si="1957"/>
        <v>AW$13</v>
      </c>
      <c r="AX1661" s="211" t="str">
        <f t="shared" si="1957"/>
        <v>AX$13</v>
      </c>
      <c r="AY1661" s="211" t="str">
        <f t="shared" ref="AY1661:CD1661" si="1958">AY1621</f>
        <v>AY$13</v>
      </c>
      <c r="AZ1661" s="211" t="str">
        <f t="shared" si="1958"/>
        <v>AZ$13</v>
      </c>
      <c r="BA1661" s="211" t="str">
        <f t="shared" si="1958"/>
        <v>BA$13</v>
      </c>
      <c r="BB1661" s="211" t="str">
        <f t="shared" si="1958"/>
        <v>BB$13</v>
      </c>
      <c r="BC1661" s="211" t="str">
        <f t="shared" si="1958"/>
        <v>BC$13</v>
      </c>
      <c r="BD1661" s="211" t="str">
        <f t="shared" si="1958"/>
        <v>BD$13</v>
      </c>
      <c r="BE1661" s="211" t="str">
        <f t="shared" si="1958"/>
        <v>BE$13</v>
      </c>
      <c r="BF1661" s="211" t="str">
        <f t="shared" si="1958"/>
        <v>BF$13</v>
      </c>
      <c r="BG1661" s="211" t="str">
        <f t="shared" si="1958"/>
        <v>BG$13</v>
      </c>
      <c r="BH1661" s="211" t="str">
        <f t="shared" si="1958"/>
        <v>BH$13</v>
      </c>
      <c r="BI1661" s="211" t="str">
        <f t="shared" si="1958"/>
        <v>BI$13</v>
      </c>
      <c r="BJ1661" s="211" t="str">
        <f t="shared" si="1958"/>
        <v>BJ$13</v>
      </c>
      <c r="BK1661" s="211" t="str">
        <f t="shared" si="1958"/>
        <v>BK$13</v>
      </c>
      <c r="BL1661" s="211" t="str">
        <f t="shared" si="1958"/>
        <v>BL$13</v>
      </c>
      <c r="BM1661" s="211" t="str">
        <f t="shared" si="1958"/>
        <v>BM$13</v>
      </c>
      <c r="BN1661" s="211" t="str">
        <f t="shared" si="1958"/>
        <v>BN$13</v>
      </c>
      <c r="BO1661" s="211" t="str">
        <f t="shared" si="1958"/>
        <v>BO$13</v>
      </c>
      <c r="BP1661" s="211" t="str">
        <f t="shared" si="1958"/>
        <v>BP$13</v>
      </c>
      <c r="BQ1661" s="211" t="str">
        <f t="shared" si="1958"/>
        <v>BQ$13</v>
      </c>
      <c r="BR1661" s="211" t="str">
        <f t="shared" si="1958"/>
        <v>BR$13</v>
      </c>
      <c r="BS1661" s="211" t="str">
        <f t="shared" si="1958"/>
        <v>BS$13</v>
      </c>
      <c r="BT1661" s="211" t="str">
        <f t="shared" si="1958"/>
        <v>BT$13</v>
      </c>
      <c r="BU1661" s="211" t="str">
        <f t="shared" si="1958"/>
        <v>BU$13</v>
      </c>
      <c r="BV1661" s="211" t="str">
        <f t="shared" si="1958"/>
        <v>BV$13</v>
      </c>
      <c r="BW1661" s="211" t="str">
        <f t="shared" si="1958"/>
        <v>BW$13</v>
      </c>
      <c r="BX1661" s="211" t="str">
        <f t="shared" si="1958"/>
        <v>BX$13</v>
      </c>
      <c r="BY1661" s="211" t="str">
        <f t="shared" si="1958"/>
        <v>BY$13</v>
      </c>
      <c r="BZ1661" s="211" t="str">
        <f t="shared" si="1958"/>
        <v>BZ$13</v>
      </c>
      <c r="CA1661" s="211" t="str">
        <f t="shared" si="1958"/>
        <v>CA$13</v>
      </c>
      <c r="CB1661" s="211" t="str">
        <f t="shared" si="1958"/>
        <v>CB$13</v>
      </c>
      <c r="CC1661" s="211" t="str">
        <f t="shared" si="1958"/>
        <v>CC$13</v>
      </c>
      <c r="CD1661" s="211" t="str">
        <f t="shared" si="1958"/>
        <v>CD$13</v>
      </c>
      <c r="CE1661" s="211" t="str">
        <f t="shared" ref="CE1661:CK1661" si="1959">CE1621</f>
        <v>CE$13</v>
      </c>
      <c r="CF1661" s="211" t="str">
        <f t="shared" si="1959"/>
        <v>CF$13</v>
      </c>
      <c r="CG1661" s="211" t="str">
        <f t="shared" si="1959"/>
        <v>CG$13</v>
      </c>
      <c r="CH1661" s="211" t="str">
        <f t="shared" si="1959"/>
        <v>CH$13</v>
      </c>
      <c r="CI1661" s="211" t="str">
        <f t="shared" si="1959"/>
        <v>CI$13</v>
      </c>
      <c r="CJ1661" s="211" t="str">
        <f t="shared" si="1959"/>
        <v>CJ$13</v>
      </c>
      <c r="CK1661" s="211" t="str">
        <f t="shared" si="1959"/>
        <v>CK$13</v>
      </c>
      <c r="CL1661" s="211" t="str">
        <f t="shared" ref="CL1661" si="1960">CL1621</f>
        <v>CL$13</v>
      </c>
    </row>
    <row r="1662" spans="2:90" x14ac:dyDescent="0.4">
      <c r="B1662" s="89" t="str">
        <f>B1637</f>
        <v xml:space="preserve">COGS w/ inventory - volume driven: </v>
      </c>
      <c r="C1662" s="160"/>
      <c r="D1662" s="160" t="s">
        <v>816</v>
      </c>
      <c r="E1662" s="200" t="str">
        <f t="shared" si="1950"/>
        <v>1662 WCINVBATCH-SV</v>
      </c>
      <c r="G1662" s="160" t="s">
        <v>332</v>
      </c>
      <c r="H1662" s="12"/>
      <c r="I1662" s="60"/>
      <c r="J1662" s="60"/>
      <c r="K1662" s="15"/>
      <c r="L1662" s="15"/>
      <c r="M1662" s="15"/>
      <c r="N1662" s="15"/>
      <c r="O1662" s="15"/>
      <c r="P1662" s="15"/>
      <c r="R1662" s="15"/>
      <c r="S1662" s="211">
        <f t="shared" ref="S1662" si="1961">S1622</f>
        <v>0</v>
      </c>
      <c r="T1662" s="211">
        <f t="shared" ref="T1662:AX1662" si="1962">T1622</f>
        <v>0</v>
      </c>
      <c r="U1662" s="211">
        <f t="shared" si="1962"/>
        <v>0</v>
      </c>
      <c r="V1662" s="211">
        <f t="shared" si="1962"/>
        <v>0</v>
      </c>
      <c r="W1662" s="211">
        <f t="shared" si="1962"/>
        <v>0</v>
      </c>
      <c r="X1662" s="211">
        <f t="shared" si="1962"/>
        <v>0</v>
      </c>
      <c r="Y1662" s="211">
        <f t="shared" si="1962"/>
        <v>0</v>
      </c>
      <c r="Z1662" s="211">
        <f t="shared" si="1962"/>
        <v>0</v>
      </c>
      <c r="AA1662" s="211">
        <f t="shared" si="1962"/>
        <v>0</v>
      </c>
      <c r="AB1662" s="211">
        <f t="shared" si="1962"/>
        <v>0</v>
      </c>
      <c r="AC1662" s="211">
        <f t="shared" si="1962"/>
        <v>0</v>
      </c>
      <c r="AD1662" s="211">
        <f t="shared" si="1962"/>
        <v>0</v>
      </c>
      <c r="AE1662" s="211">
        <f t="shared" si="1962"/>
        <v>0</v>
      </c>
      <c r="AF1662" s="211">
        <f t="shared" si="1962"/>
        <v>0</v>
      </c>
      <c r="AG1662" s="211">
        <f t="shared" si="1962"/>
        <v>0</v>
      </c>
      <c r="AH1662" s="211">
        <f t="shared" si="1962"/>
        <v>0</v>
      </c>
      <c r="AI1662" s="211">
        <f t="shared" si="1962"/>
        <v>0</v>
      </c>
      <c r="AJ1662" s="211">
        <f t="shared" si="1962"/>
        <v>0</v>
      </c>
      <c r="AK1662" s="211">
        <f t="shared" si="1962"/>
        <v>0</v>
      </c>
      <c r="AL1662" s="211">
        <f t="shared" si="1962"/>
        <v>0</v>
      </c>
      <c r="AM1662" s="211">
        <f t="shared" si="1962"/>
        <v>0</v>
      </c>
      <c r="AN1662" s="211">
        <f t="shared" si="1962"/>
        <v>0</v>
      </c>
      <c r="AO1662" s="211">
        <f t="shared" si="1962"/>
        <v>0</v>
      </c>
      <c r="AP1662" s="211">
        <f t="shared" si="1962"/>
        <v>0</v>
      </c>
      <c r="AQ1662" s="211">
        <f t="shared" si="1962"/>
        <v>0</v>
      </c>
      <c r="AR1662" s="211">
        <f t="shared" si="1962"/>
        <v>0</v>
      </c>
      <c r="AS1662" s="211">
        <f t="shared" si="1962"/>
        <v>0</v>
      </c>
      <c r="AT1662" s="211">
        <f t="shared" si="1962"/>
        <v>0</v>
      </c>
      <c r="AU1662" s="211">
        <f t="shared" si="1962"/>
        <v>0</v>
      </c>
      <c r="AV1662" s="211">
        <f t="shared" si="1962"/>
        <v>0</v>
      </c>
      <c r="AW1662" s="211">
        <f t="shared" si="1962"/>
        <v>0</v>
      </c>
      <c r="AX1662" s="211">
        <f t="shared" si="1962"/>
        <v>0</v>
      </c>
      <c r="AY1662" s="211">
        <f t="shared" ref="AY1662:CD1662" si="1963">AY1622</f>
        <v>0</v>
      </c>
      <c r="AZ1662" s="211">
        <f t="shared" si="1963"/>
        <v>0</v>
      </c>
      <c r="BA1662" s="211">
        <f t="shared" si="1963"/>
        <v>0</v>
      </c>
      <c r="BB1662" s="211">
        <f t="shared" si="1963"/>
        <v>0</v>
      </c>
      <c r="BC1662" s="211">
        <f t="shared" si="1963"/>
        <v>0</v>
      </c>
      <c r="BD1662" s="211">
        <f t="shared" si="1963"/>
        <v>0</v>
      </c>
      <c r="BE1662" s="211">
        <f t="shared" si="1963"/>
        <v>0</v>
      </c>
      <c r="BF1662" s="211">
        <f t="shared" si="1963"/>
        <v>0</v>
      </c>
      <c r="BG1662" s="211">
        <f t="shared" si="1963"/>
        <v>0</v>
      </c>
      <c r="BH1662" s="211">
        <f t="shared" si="1963"/>
        <v>0</v>
      </c>
      <c r="BI1662" s="211">
        <f t="shared" si="1963"/>
        <v>0</v>
      </c>
      <c r="BJ1662" s="211">
        <f t="shared" si="1963"/>
        <v>0</v>
      </c>
      <c r="BK1662" s="211">
        <f t="shared" si="1963"/>
        <v>0</v>
      </c>
      <c r="BL1662" s="211">
        <f t="shared" si="1963"/>
        <v>0</v>
      </c>
      <c r="BM1662" s="211">
        <f t="shared" si="1963"/>
        <v>0</v>
      </c>
      <c r="BN1662" s="211">
        <f t="shared" si="1963"/>
        <v>0</v>
      </c>
      <c r="BO1662" s="211">
        <f t="shared" si="1963"/>
        <v>0</v>
      </c>
      <c r="BP1662" s="211">
        <f t="shared" si="1963"/>
        <v>0</v>
      </c>
      <c r="BQ1662" s="211">
        <f t="shared" si="1963"/>
        <v>0</v>
      </c>
      <c r="BR1662" s="211">
        <f t="shared" si="1963"/>
        <v>0</v>
      </c>
      <c r="BS1662" s="211">
        <f t="shared" si="1963"/>
        <v>0</v>
      </c>
      <c r="BT1662" s="211">
        <f t="shared" si="1963"/>
        <v>0</v>
      </c>
      <c r="BU1662" s="211">
        <f t="shared" si="1963"/>
        <v>0</v>
      </c>
      <c r="BV1662" s="211">
        <f t="shared" si="1963"/>
        <v>0</v>
      </c>
      <c r="BW1662" s="211">
        <f t="shared" si="1963"/>
        <v>0</v>
      </c>
      <c r="BX1662" s="211">
        <f t="shared" si="1963"/>
        <v>0</v>
      </c>
      <c r="BY1662" s="211">
        <f t="shared" si="1963"/>
        <v>0</v>
      </c>
      <c r="BZ1662" s="211">
        <f t="shared" si="1963"/>
        <v>0</v>
      </c>
      <c r="CA1662" s="211">
        <f t="shared" si="1963"/>
        <v>0</v>
      </c>
      <c r="CB1662" s="211">
        <f t="shared" si="1963"/>
        <v>0</v>
      </c>
      <c r="CC1662" s="211">
        <f t="shared" si="1963"/>
        <v>0</v>
      </c>
      <c r="CD1662" s="211">
        <f t="shared" si="1963"/>
        <v>0</v>
      </c>
      <c r="CE1662" s="211">
        <f t="shared" ref="CE1662:CK1662" si="1964">CE1622</f>
        <v>0</v>
      </c>
      <c r="CF1662" s="211">
        <f t="shared" si="1964"/>
        <v>0</v>
      </c>
      <c r="CG1662" s="211">
        <f t="shared" si="1964"/>
        <v>0</v>
      </c>
      <c r="CH1662" s="211">
        <f t="shared" si="1964"/>
        <v>0</v>
      </c>
      <c r="CI1662" s="211">
        <f t="shared" si="1964"/>
        <v>0</v>
      </c>
      <c r="CJ1662" s="211">
        <f t="shared" si="1964"/>
        <v>0</v>
      </c>
      <c r="CK1662" s="211">
        <f t="shared" si="1964"/>
        <v>0</v>
      </c>
      <c r="CL1662" s="211">
        <f t="shared" ref="CL1662" si="1965">CL1622</f>
        <v>0</v>
      </c>
    </row>
    <row r="1663" spans="2:90" x14ac:dyDescent="0.4">
      <c r="B1663" s="235" t="str">
        <f>IFERROR(SUBSTITUTE(TRIM(MID(B1637, SEARCH("-", B1637) + 1, LEN(B1637))),":",""),"no unit")</f>
        <v>volume driven</v>
      </c>
      <c r="C1663" s="160"/>
      <c r="D1663" s="160" t="s">
        <v>816</v>
      </c>
      <c r="E1663" s="200" t="str">
        <f t="shared" si="1950"/>
        <v>1663 WCINVBATCH-SV</v>
      </c>
      <c r="G1663" s="160" t="s">
        <v>332</v>
      </c>
      <c r="H1663" s="12"/>
      <c r="I1663" s="60"/>
      <c r="J1663" s="60"/>
      <c r="K1663" s="15"/>
      <c r="L1663" s="15"/>
      <c r="M1663" s="15"/>
      <c r="N1663" s="15"/>
      <c r="O1663" s="15"/>
      <c r="P1663" s="15"/>
      <c r="R1663" s="15"/>
      <c r="S1663" s="211"/>
      <c r="T1663" s="211"/>
      <c r="U1663" s="211"/>
      <c r="V1663" s="211"/>
      <c r="W1663" s="211"/>
      <c r="X1663" s="211"/>
      <c r="Y1663" s="211"/>
      <c r="Z1663" s="211"/>
      <c r="AA1663" s="211"/>
      <c r="AB1663" s="211"/>
      <c r="AC1663" s="211"/>
      <c r="AD1663" s="211"/>
      <c r="AE1663" s="211"/>
      <c r="AF1663" s="211"/>
      <c r="AG1663" s="211"/>
      <c r="AH1663" s="211"/>
      <c r="AI1663" s="211"/>
      <c r="AJ1663" s="211"/>
      <c r="AK1663" s="211"/>
      <c r="AL1663" s="211"/>
      <c r="AM1663" s="211"/>
      <c r="AN1663" s="211"/>
      <c r="AO1663" s="211"/>
      <c r="AP1663" s="211"/>
      <c r="AQ1663" s="211"/>
      <c r="AR1663" s="211"/>
      <c r="AS1663" s="211"/>
      <c r="AT1663" s="211"/>
      <c r="AU1663" s="211"/>
      <c r="AV1663" s="211"/>
      <c r="AW1663" s="211"/>
      <c r="AX1663" s="211"/>
      <c r="AY1663" s="211"/>
      <c r="AZ1663" s="211"/>
      <c r="BA1663" s="211"/>
      <c r="BB1663" s="211"/>
      <c r="BC1663" s="211"/>
      <c r="BD1663" s="211"/>
      <c r="BE1663" s="211"/>
      <c r="BF1663" s="211"/>
      <c r="BG1663" s="211"/>
      <c r="BH1663" s="211"/>
      <c r="BI1663" s="211"/>
      <c r="BJ1663" s="211"/>
      <c r="BK1663" s="211"/>
      <c r="BL1663" s="211"/>
      <c r="BM1663" s="211"/>
      <c r="BN1663" s="211"/>
      <c r="BO1663" s="211"/>
      <c r="BP1663" s="211"/>
      <c r="BQ1663" s="211"/>
      <c r="BR1663" s="211"/>
      <c r="BS1663" s="211"/>
      <c r="BT1663" s="211"/>
      <c r="BU1663" s="211"/>
      <c r="BV1663" s="211"/>
      <c r="BW1663" s="211"/>
      <c r="BX1663" s="211"/>
      <c r="BY1663" s="211"/>
      <c r="BZ1663" s="211"/>
      <c r="CA1663" s="211"/>
      <c r="CB1663" s="211"/>
      <c r="CC1663" s="211"/>
      <c r="CD1663" s="211"/>
      <c r="CE1663" s="211"/>
      <c r="CF1663" s="211"/>
      <c r="CG1663" s="211"/>
      <c r="CH1663" s="211"/>
      <c r="CI1663" s="211"/>
      <c r="CJ1663" s="211"/>
      <c r="CK1663" s="211"/>
      <c r="CL1663" s="211"/>
    </row>
    <row r="1664" spans="2:90" x14ac:dyDescent="0.4">
      <c r="B1664" s="89" t="str">
        <f>B1635</f>
        <v>Secondary revenue driver</v>
      </c>
      <c r="C1664" s="160"/>
      <c r="D1664" s="160" t="s">
        <v>816</v>
      </c>
      <c r="E1664" s="200" t="str">
        <f t="shared" si="1950"/>
        <v>1664 WCINVBATCH-SV</v>
      </c>
      <c r="G1664" s="160" t="s">
        <v>332</v>
      </c>
      <c r="H1664" s="12"/>
      <c r="I1664" s="60"/>
      <c r="J1664" s="60"/>
      <c r="K1664" s="15"/>
      <c r="L1664" s="15"/>
      <c r="M1664" s="15"/>
      <c r="N1664" s="15"/>
      <c r="O1664" s="15"/>
      <c r="P1664" s="15"/>
      <c r="R1664" s="15"/>
      <c r="S1664" s="4" t="str">
        <f t="shared" ref="S1664" si="1966">ADDRESS(ROW(S1654),COLUMN(S1654),2)</f>
        <v>S$1654</v>
      </c>
      <c r="T1664" s="4" t="str">
        <f t="shared" ref="T1664:CD1664" si="1967">ADDRESS(ROW(T1654),COLUMN(T1654),2)</f>
        <v>T$1654</v>
      </c>
      <c r="U1664" s="4" t="str">
        <f t="shared" si="1967"/>
        <v>U$1654</v>
      </c>
      <c r="V1664" s="4" t="str">
        <f t="shared" si="1967"/>
        <v>V$1654</v>
      </c>
      <c r="W1664" s="4" t="str">
        <f t="shared" si="1967"/>
        <v>W$1654</v>
      </c>
      <c r="X1664" s="4" t="str">
        <f t="shared" si="1967"/>
        <v>X$1654</v>
      </c>
      <c r="Y1664" s="4" t="str">
        <f t="shared" si="1967"/>
        <v>Y$1654</v>
      </c>
      <c r="Z1664" s="4" t="str">
        <f t="shared" si="1967"/>
        <v>Z$1654</v>
      </c>
      <c r="AA1664" s="4" t="str">
        <f t="shared" si="1967"/>
        <v>AA$1654</v>
      </c>
      <c r="AB1664" s="4" t="str">
        <f t="shared" si="1967"/>
        <v>AB$1654</v>
      </c>
      <c r="AC1664" s="4" t="str">
        <f t="shared" si="1967"/>
        <v>AC$1654</v>
      </c>
      <c r="AD1664" s="4" t="str">
        <f t="shared" si="1967"/>
        <v>AD$1654</v>
      </c>
      <c r="AE1664" s="4" t="str">
        <f t="shared" si="1967"/>
        <v>AE$1654</v>
      </c>
      <c r="AF1664" s="4" t="str">
        <f t="shared" si="1967"/>
        <v>AF$1654</v>
      </c>
      <c r="AG1664" s="4" t="str">
        <f t="shared" si="1967"/>
        <v>AG$1654</v>
      </c>
      <c r="AH1664" s="4" t="str">
        <f t="shared" si="1967"/>
        <v>AH$1654</v>
      </c>
      <c r="AI1664" s="4" t="str">
        <f t="shared" si="1967"/>
        <v>AI$1654</v>
      </c>
      <c r="AJ1664" s="4" t="str">
        <f t="shared" si="1967"/>
        <v>AJ$1654</v>
      </c>
      <c r="AK1664" s="4" t="str">
        <f t="shared" si="1967"/>
        <v>AK$1654</v>
      </c>
      <c r="AL1664" s="4" t="str">
        <f t="shared" si="1967"/>
        <v>AL$1654</v>
      </c>
      <c r="AM1664" s="4" t="str">
        <f t="shared" si="1967"/>
        <v>AM$1654</v>
      </c>
      <c r="AN1664" s="4" t="str">
        <f t="shared" si="1967"/>
        <v>AN$1654</v>
      </c>
      <c r="AO1664" s="4" t="str">
        <f t="shared" si="1967"/>
        <v>AO$1654</v>
      </c>
      <c r="AP1664" s="4" t="str">
        <f t="shared" si="1967"/>
        <v>AP$1654</v>
      </c>
      <c r="AQ1664" s="4" t="str">
        <f t="shared" si="1967"/>
        <v>AQ$1654</v>
      </c>
      <c r="AR1664" s="4" t="str">
        <f t="shared" si="1967"/>
        <v>AR$1654</v>
      </c>
      <c r="AS1664" s="4" t="str">
        <f t="shared" si="1967"/>
        <v>AS$1654</v>
      </c>
      <c r="AT1664" s="4" t="str">
        <f t="shared" si="1967"/>
        <v>AT$1654</v>
      </c>
      <c r="AU1664" s="4" t="str">
        <f t="shared" si="1967"/>
        <v>AU$1654</v>
      </c>
      <c r="AV1664" s="4" t="str">
        <f t="shared" si="1967"/>
        <v>AV$1654</v>
      </c>
      <c r="AW1664" s="4" t="str">
        <f t="shared" si="1967"/>
        <v>AW$1654</v>
      </c>
      <c r="AX1664" s="4" t="str">
        <f t="shared" si="1967"/>
        <v>AX$1654</v>
      </c>
      <c r="AY1664" s="4" t="str">
        <f t="shared" si="1967"/>
        <v>AY$1654</v>
      </c>
      <c r="AZ1664" s="4" t="str">
        <f t="shared" si="1967"/>
        <v>AZ$1654</v>
      </c>
      <c r="BA1664" s="4" t="str">
        <f t="shared" si="1967"/>
        <v>BA$1654</v>
      </c>
      <c r="BB1664" s="4" t="str">
        <f t="shared" si="1967"/>
        <v>BB$1654</v>
      </c>
      <c r="BC1664" s="4" t="str">
        <f t="shared" si="1967"/>
        <v>BC$1654</v>
      </c>
      <c r="BD1664" s="4" t="str">
        <f t="shared" si="1967"/>
        <v>BD$1654</v>
      </c>
      <c r="BE1664" s="4" t="str">
        <f t="shared" si="1967"/>
        <v>BE$1654</v>
      </c>
      <c r="BF1664" s="4" t="str">
        <f t="shared" si="1967"/>
        <v>BF$1654</v>
      </c>
      <c r="BG1664" s="4" t="str">
        <f t="shared" si="1967"/>
        <v>BG$1654</v>
      </c>
      <c r="BH1664" s="4" t="str">
        <f t="shared" si="1967"/>
        <v>BH$1654</v>
      </c>
      <c r="BI1664" s="4" t="str">
        <f t="shared" si="1967"/>
        <v>BI$1654</v>
      </c>
      <c r="BJ1664" s="4" t="str">
        <f t="shared" si="1967"/>
        <v>BJ$1654</v>
      </c>
      <c r="BK1664" s="4" t="str">
        <f t="shared" si="1967"/>
        <v>BK$1654</v>
      </c>
      <c r="BL1664" s="4" t="str">
        <f t="shared" si="1967"/>
        <v>BL$1654</v>
      </c>
      <c r="BM1664" s="4" t="str">
        <f t="shared" si="1967"/>
        <v>BM$1654</v>
      </c>
      <c r="BN1664" s="4" t="str">
        <f t="shared" si="1967"/>
        <v>BN$1654</v>
      </c>
      <c r="BO1664" s="4" t="str">
        <f t="shared" si="1967"/>
        <v>BO$1654</v>
      </c>
      <c r="BP1664" s="4" t="str">
        <f t="shared" si="1967"/>
        <v>BP$1654</v>
      </c>
      <c r="BQ1664" s="4" t="str">
        <f t="shared" si="1967"/>
        <v>BQ$1654</v>
      </c>
      <c r="BR1664" s="4" t="str">
        <f t="shared" si="1967"/>
        <v>BR$1654</v>
      </c>
      <c r="BS1664" s="4" t="str">
        <f t="shared" si="1967"/>
        <v>BS$1654</v>
      </c>
      <c r="BT1664" s="4" t="str">
        <f t="shared" si="1967"/>
        <v>BT$1654</v>
      </c>
      <c r="BU1664" s="4" t="str">
        <f t="shared" si="1967"/>
        <v>BU$1654</v>
      </c>
      <c r="BV1664" s="4" t="str">
        <f t="shared" si="1967"/>
        <v>BV$1654</v>
      </c>
      <c r="BW1664" s="4" t="str">
        <f t="shared" si="1967"/>
        <v>BW$1654</v>
      </c>
      <c r="BX1664" s="4" t="str">
        <f t="shared" si="1967"/>
        <v>BX$1654</v>
      </c>
      <c r="BY1664" s="4" t="str">
        <f t="shared" si="1967"/>
        <v>BY$1654</v>
      </c>
      <c r="BZ1664" s="4" t="str">
        <f t="shared" si="1967"/>
        <v>BZ$1654</v>
      </c>
      <c r="CA1664" s="4" t="str">
        <f t="shared" si="1967"/>
        <v>CA$1654</v>
      </c>
      <c r="CB1664" s="4" t="str">
        <f t="shared" si="1967"/>
        <v>CB$1654</v>
      </c>
      <c r="CC1664" s="4" t="str">
        <f t="shared" si="1967"/>
        <v>CC$1654</v>
      </c>
      <c r="CD1664" s="4" t="str">
        <f t="shared" si="1967"/>
        <v>CD$1654</v>
      </c>
      <c r="CE1664" s="4" t="str">
        <f t="shared" ref="CE1664:CK1664" si="1968">ADDRESS(ROW(CE1654),COLUMN(CE1654),2)</f>
        <v>CE$1654</v>
      </c>
      <c r="CF1664" s="4" t="str">
        <f t="shared" si="1968"/>
        <v>CF$1654</v>
      </c>
      <c r="CG1664" s="4" t="str">
        <f t="shared" si="1968"/>
        <v>CG$1654</v>
      </c>
      <c r="CH1664" s="4" t="str">
        <f t="shared" si="1968"/>
        <v>CH$1654</v>
      </c>
      <c r="CI1664" s="4" t="str">
        <f t="shared" si="1968"/>
        <v>CI$1654</v>
      </c>
      <c r="CJ1664" s="4" t="str">
        <f t="shared" si="1968"/>
        <v>CJ$1654</v>
      </c>
      <c r="CK1664" s="4" t="str">
        <f t="shared" si="1968"/>
        <v>CK$1654</v>
      </c>
      <c r="CL1664" s="4" t="str">
        <f t="shared" ref="CL1664" si="1969">ADDRESS(ROW(CL1654),COLUMN(CL1654),2)</f>
        <v>CL$1654</v>
      </c>
    </row>
    <row r="1665" spans="2:90" x14ac:dyDescent="0.4">
      <c r="B1665" s="8" t="str">
        <f>B1636</f>
        <v>Secondary volume driver</v>
      </c>
      <c r="C1665" s="160"/>
      <c r="D1665" s="160" t="s">
        <v>816</v>
      </c>
      <c r="E1665" s="200" t="str">
        <f t="shared" si="1950"/>
        <v>1665 WCINVBATCH-SV</v>
      </c>
      <c r="G1665" s="160" t="s">
        <v>332</v>
      </c>
      <c r="H1665" s="12"/>
      <c r="I1665" s="60"/>
      <c r="J1665" s="60"/>
      <c r="K1665" s="15"/>
      <c r="L1665" s="15"/>
      <c r="M1665" s="15"/>
      <c r="N1665" s="15"/>
      <c r="O1665" s="15"/>
      <c r="P1665" s="15"/>
      <c r="R1665" s="15"/>
      <c r="S1665" s="211" t="str">
        <f t="shared" ref="S1665" si="1970">S1625</f>
        <v>S$15</v>
      </c>
      <c r="T1665" s="211" t="str">
        <f t="shared" ref="T1665:AX1665" si="1971">T1625</f>
        <v>T$15</v>
      </c>
      <c r="U1665" s="211" t="str">
        <f t="shared" si="1971"/>
        <v>U$15</v>
      </c>
      <c r="V1665" s="211" t="str">
        <f t="shared" si="1971"/>
        <v>V$15</v>
      </c>
      <c r="W1665" s="211" t="str">
        <f t="shared" si="1971"/>
        <v>W$15</v>
      </c>
      <c r="X1665" s="211" t="str">
        <f t="shared" si="1971"/>
        <v>X$15</v>
      </c>
      <c r="Y1665" s="211" t="str">
        <f t="shared" si="1971"/>
        <v>Y$15</v>
      </c>
      <c r="Z1665" s="211" t="str">
        <f t="shared" si="1971"/>
        <v>Z$15</v>
      </c>
      <c r="AA1665" s="211" t="str">
        <f t="shared" si="1971"/>
        <v>AA$15</v>
      </c>
      <c r="AB1665" s="211" t="str">
        <f t="shared" si="1971"/>
        <v>AB$15</v>
      </c>
      <c r="AC1665" s="211" t="str">
        <f t="shared" si="1971"/>
        <v>AC$15</v>
      </c>
      <c r="AD1665" s="211" t="str">
        <f t="shared" si="1971"/>
        <v>AD$15</v>
      </c>
      <c r="AE1665" s="211" t="str">
        <f t="shared" si="1971"/>
        <v>AE$15</v>
      </c>
      <c r="AF1665" s="211" t="str">
        <f t="shared" si="1971"/>
        <v>AF$15</v>
      </c>
      <c r="AG1665" s="211" t="str">
        <f t="shared" si="1971"/>
        <v>AG$15</v>
      </c>
      <c r="AH1665" s="211" t="str">
        <f t="shared" si="1971"/>
        <v>AH$15</v>
      </c>
      <c r="AI1665" s="211" t="str">
        <f t="shared" si="1971"/>
        <v>AI$15</v>
      </c>
      <c r="AJ1665" s="211" t="str">
        <f t="shared" si="1971"/>
        <v>AJ$15</v>
      </c>
      <c r="AK1665" s="211" t="str">
        <f t="shared" si="1971"/>
        <v>AK$15</v>
      </c>
      <c r="AL1665" s="211" t="str">
        <f t="shared" si="1971"/>
        <v>AL$15</v>
      </c>
      <c r="AM1665" s="211" t="str">
        <f t="shared" si="1971"/>
        <v>AM$15</v>
      </c>
      <c r="AN1665" s="211" t="str">
        <f t="shared" si="1971"/>
        <v>AN$15</v>
      </c>
      <c r="AO1665" s="211" t="str">
        <f t="shared" si="1971"/>
        <v>AO$15</v>
      </c>
      <c r="AP1665" s="211" t="str">
        <f t="shared" si="1971"/>
        <v>AP$15</v>
      </c>
      <c r="AQ1665" s="211" t="str">
        <f t="shared" si="1971"/>
        <v>AQ$15</v>
      </c>
      <c r="AR1665" s="211" t="str">
        <f t="shared" si="1971"/>
        <v>AR$15</v>
      </c>
      <c r="AS1665" s="211" t="str">
        <f t="shared" si="1971"/>
        <v>AS$15</v>
      </c>
      <c r="AT1665" s="211" t="str">
        <f t="shared" si="1971"/>
        <v>AT$15</v>
      </c>
      <c r="AU1665" s="211" t="str">
        <f t="shared" si="1971"/>
        <v>AU$15</v>
      </c>
      <c r="AV1665" s="211" t="str">
        <f t="shared" si="1971"/>
        <v>AV$15</v>
      </c>
      <c r="AW1665" s="211" t="str">
        <f t="shared" si="1971"/>
        <v>AW$15</v>
      </c>
      <c r="AX1665" s="211" t="str">
        <f t="shared" si="1971"/>
        <v>AX$15</v>
      </c>
      <c r="AY1665" s="211" t="str">
        <f t="shared" ref="AY1665:CD1665" si="1972">AY1625</f>
        <v>AY$15</v>
      </c>
      <c r="AZ1665" s="211" t="str">
        <f t="shared" si="1972"/>
        <v>AZ$15</v>
      </c>
      <c r="BA1665" s="211" t="str">
        <f t="shared" si="1972"/>
        <v>BA$15</v>
      </c>
      <c r="BB1665" s="211" t="str">
        <f t="shared" si="1972"/>
        <v>BB$15</v>
      </c>
      <c r="BC1665" s="211" t="str">
        <f t="shared" si="1972"/>
        <v>BC$15</v>
      </c>
      <c r="BD1665" s="211" t="str">
        <f t="shared" si="1972"/>
        <v>BD$15</v>
      </c>
      <c r="BE1665" s="211" t="str">
        <f t="shared" si="1972"/>
        <v>BE$15</v>
      </c>
      <c r="BF1665" s="211" t="str">
        <f t="shared" si="1972"/>
        <v>BF$15</v>
      </c>
      <c r="BG1665" s="211" t="str">
        <f t="shared" si="1972"/>
        <v>BG$15</v>
      </c>
      <c r="BH1665" s="211" t="str">
        <f t="shared" si="1972"/>
        <v>BH$15</v>
      </c>
      <c r="BI1665" s="211" t="str">
        <f t="shared" si="1972"/>
        <v>BI$15</v>
      </c>
      <c r="BJ1665" s="211" t="str">
        <f t="shared" si="1972"/>
        <v>BJ$15</v>
      </c>
      <c r="BK1665" s="211" t="str">
        <f t="shared" si="1972"/>
        <v>BK$15</v>
      </c>
      <c r="BL1665" s="211" t="str">
        <f t="shared" si="1972"/>
        <v>BL$15</v>
      </c>
      <c r="BM1665" s="211" t="str">
        <f t="shared" si="1972"/>
        <v>BM$15</v>
      </c>
      <c r="BN1665" s="211" t="str">
        <f t="shared" si="1972"/>
        <v>BN$15</v>
      </c>
      <c r="BO1665" s="211" t="str">
        <f t="shared" si="1972"/>
        <v>BO$15</v>
      </c>
      <c r="BP1665" s="211" t="str">
        <f t="shared" si="1972"/>
        <v>BP$15</v>
      </c>
      <c r="BQ1665" s="211" t="str">
        <f t="shared" si="1972"/>
        <v>BQ$15</v>
      </c>
      <c r="BR1665" s="211" t="str">
        <f t="shared" si="1972"/>
        <v>BR$15</v>
      </c>
      <c r="BS1665" s="211" t="str">
        <f t="shared" si="1972"/>
        <v>BS$15</v>
      </c>
      <c r="BT1665" s="211" t="str">
        <f t="shared" si="1972"/>
        <v>BT$15</v>
      </c>
      <c r="BU1665" s="211" t="str">
        <f t="shared" si="1972"/>
        <v>BU$15</v>
      </c>
      <c r="BV1665" s="211" t="str">
        <f t="shared" si="1972"/>
        <v>BV$15</v>
      </c>
      <c r="BW1665" s="211" t="str">
        <f t="shared" si="1972"/>
        <v>BW$15</v>
      </c>
      <c r="BX1665" s="211" t="str">
        <f t="shared" si="1972"/>
        <v>BX$15</v>
      </c>
      <c r="BY1665" s="211" t="str">
        <f t="shared" si="1972"/>
        <v>BY$15</v>
      </c>
      <c r="BZ1665" s="211" t="str">
        <f t="shared" si="1972"/>
        <v>BZ$15</v>
      </c>
      <c r="CA1665" s="211" t="str">
        <f t="shared" si="1972"/>
        <v>CA$15</v>
      </c>
      <c r="CB1665" s="211" t="str">
        <f t="shared" si="1972"/>
        <v>CB$15</v>
      </c>
      <c r="CC1665" s="211" t="str">
        <f t="shared" si="1972"/>
        <v>CC$15</v>
      </c>
      <c r="CD1665" s="211" t="str">
        <f t="shared" si="1972"/>
        <v>CD$15</v>
      </c>
      <c r="CE1665" s="211" t="str">
        <f t="shared" ref="CE1665:CK1665" si="1973">CE1625</f>
        <v>CE$15</v>
      </c>
      <c r="CF1665" s="211" t="str">
        <f t="shared" si="1973"/>
        <v>CF$15</v>
      </c>
      <c r="CG1665" s="211" t="str">
        <f t="shared" si="1973"/>
        <v>CG$15</v>
      </c>
      <c r="CH1665" s="211" t="str">
        <f t="shared" si="1973"/>
        <v>CH$15</v>
      </c>
      <c r="CI1665" s="211" t="str">
        <f t="shared" si="1973"/>
        <v>CI$15</v>
      </c>
      <c r="CJ1665" s="211" t="str">
        <f t="shared" si="1973"/>
        <v>CJ$15</v>
      </c>
      <c r="CK1665" s="211" t="str">
        <f t="shared" si="1973"/>
        <v>CK$15</v>
      </c>
      <c r="CL1665" s="211" t="str">
        <f t="shared" ref="CL1665" si="1974">CL1625</f>
        <v>CL$15</v>
      </c>
    </row>
    <row r="1666" spans="2:90" x14ac:dyDescent="0.4">
      <c r="E1666" s="8"/>
      <c r="H1666" s="12"/>
      <c r="I1666" s="60"/>
      <c r="J1666" s="60"/>
      <c r="K1666" s="15"/>
      <c r="L1666" s="15"/>
      <c r="M1666" s="15"/>
      <c r="N1666" s="15"/>
      <c r="O1666" s="15"/>
      <c r="P1666" s="15"/>
      <c r="R1666" s="15"/>
      <c r="S1666" s="76"/>
      <c r="T1666" s="76"/>
      <c r="U1666" s="76"/>
      <c r="V1666" s="76"/>
      <c r="W1666" s="76"/>
      <c r="X1666" s="76"/>
      <c r="Y1666" s="76"/>
      <c r="Z1666" s="76"/>
      <c r="AA1666" s="76"/>
      <c r="AB1666" s="76"/>
      <c r="AC1666" s="76"/>
      <c r="AD1666" s="76"/>
      <c r="AE1666" s="76"/>
      <c r="AF1666" s="76"/>
      <c r="AG1666" s="76"/>
      <c r="AH1666" s="76"/>
      <c r="AI1666" s="76"/>
      <c r="AJ1666" s="76"/>
      <c r="AK1666" s="76"/>
      <c r="AL1666" s="76"/>
      <c r="AM1666" s="76"/>
      <c r="AN1666" s="76"/>
      <c r="AO1666" s="76"/>
      <c r="AP1666" s="76"/>
      <c r="AQ1666" s="76"/>
      <c r="AR1666" s="76"/>
      <c r="AS1666" s="76"/>
      <c r="AT1666" s="76"/>
      <c r="AU1666" s="76"/>
      <c r="AV1666" s="76"/>
      <c r="AW1666" s="76"/>
      <c r="AX1666" s="76"/>
      <c r="AY1666" s="76"/>
      <c r="AZ1666" s="76"/>
      <c r="BA1666" s="76"/>
      <c r="BB1666" s="76"/>
      <c r="BC1666" s="76"/>
      <c r="BD1666" s="76"/>
      <c r="BE1666" s="76"/>
      <c r="BF1666" s="76"/>
      <c r="BG1666" s="76"/>
      <c r="BH1666" s="76"/>
      <c r="BI1666" s="76"/>
      <c r="BJ1666" s="76"/>
      <c r="BK1666" s="76"/>
      <c r="BL1666" s="76"/>
      <c r="BM1666" s="76"/>
      <c r="BN1666" s="76"/>
      <c r="BO1666" s="76"/>
      <c r="BP1666" s="76"/>
      <c r="BQ1666" s="76"/>
      <c r="BR1666" s="76"/>
      <c r="BS1666" s="76"/>
      <c r="BT1666" s="76"/>
      <c r="BU1666" s="76"/>
      <c r="BV1666" s="76"/>
      <c r="BW1666" s="76"/>
      <c r="BX1666" s="76"/>
      <c r="BY1666" s="76"/>
      <c r="BZ1666" s="76"/>
      <c r="CA1666" s="76"/>
      <c r="CB1666" s="76"/>
      <c r="CC1666" s="76"/>
      <c r="CD1666" s="76"/>
      <c r="CE1666" s="76"/>
      <c r="CF1666" s="76"/>
      <c r="CG1666" s="76"/>
      <c r="CH1666" s="76"/>
      <c r="CI1666" s="76"/>
      <c r="CJ1666" s="76"/>
      <c r="CK1666" s="76"/>
      <c r="CL1666" s="76"/>
    </row>
    <row r="1667" spans="2:90" x14ac:dyDescent="0.4">
      <c r="B1667" s="171" t="s">
        <v>490</v>
      </c>
      <c r="E1667" s="8"/>
      <c r="H1667" s="170"/>
      <c r="I1667" s="172"/>
      <c r="J1667" s="172"/>
      <c r="K1667" s="193"/>
      <c r="L1667" s="193"/>
      <c r="M1667" s="193"/>
      <c r="N1667" s="193"/>
      <c r="O1667" s="193"/>
      <c r="P1667" s="193"/>
      <c r="R1667" s="194"/>
      <c r="S1667" s="170"/>
      <c r="T1667" s="170"/>
      <c r="U1667" s="170"/>
      <c r="V1667" s="170"/>
      <c r="W1667" s="170"/>
      <c r="X1667" s="170"/>
      <c r="Y1667" s="170"/>
      <c r="Z1667" s="170"/>
      <c r="AA1667" s="170"/>
      <c r="AB1667" s="170"/>
      <c r="AC1667" s="170"/>
      <c r="AD1667" s="170"/>
      <c r="AE1667" s="170"/>
      <c r="AF1667" s="170"/>
      <c r="AG1667" s="170"/>
      <c r="AH1667" s="170"/>
      <c r="AI1667" s="170"/>
      <c r="AJ1667" s="170"/>
      <c r="AK1667" s="170"/>
      <c r="AL1667" s="170"/>
      <c r="AM1667" s="170"/>
      <c r="AN1667" s="170"/>
      <c r="AO1667" s="170"/>
      <c r="AP1667" s="170"/>
      <c r="AQ1667" s="170"/>
      <c r="AR1667" s="170"/>
      <c r="AS1667" s="170"/>
      <c r="AT1667" s="170"/>
      <c r="AU1667" s="170"/>
      <c r="AV1667" s="170"/>
      <c r="AW1667" s="170"/>
      <c r="AX1667" s="170"/>
      <c r="AY1667" s="170"/>
      <c r="AZ1667" s="170"/>
      <c r="BA1667" s="170"/>
      <c r="BB1667" s="170"/>
      <c r="BC1667" s="170"/>
      <c r="BD1667" s="170"/>
      <c r="BE1667" s="170"/>
      <c r="BF1667" s="170"/>
      <c r="BG1667" s="170"/>
      <c r="BH1667" s="170"/>
      <c r="BI1667" s="170"/>
      <c r="BJ1667" s="170"/>
      <c r="BK1667" s="170"/>
      <c r="BL1667" s="170"/>
      <c r="BM1667" s="170"/>
      <c r="BN1667" s="170"/>
      <c r="BO1667" s="170"/>
      <c r="BP1667" s="170"/>
      <c r="BQ1667" s="170"/>
      <c r="BR1667" s="170"/>
      <c r="BS1667" s="170"/>
      <c r="BT1667" s="170"/>
      <c r="BU1667" s="170"/>
      <c r="BV1667" s="170"/>
      <c r="BW1667" s="170"/>
      <c r="BX1667" s="170"/>
      <c r="BY1667" s="170"/>
      <c r="BZ1667" s="170"/>
      <c r="CA1667" s="170"/>
      <c r="CB1667" s="170"/>
      <c r="CC1667" s="170"/>
      <c r="CD1667" s="170"/>
      <c r="CE1667" s="170"/>
      <c r="CF1667" s="170"/>
      <c r="CG1667" s="170"/>
      <c r="CH1667" s="170"/>
      <c r="CI1667" s="170"/>
      <c r="CJ1667" s="170"/>
      <c r="CK1667" s="170"/>
      <c r="CL1667" s="170"/>
    </row>
    <row r="1668" spans="2:90" x14ac:dyDescent="0.4">
      <c r="B1668" s="171" t="s">
        <v>492</v>
      </c>
      <c r="E1668" s="8"/>
      <c r="H1668" s="170"/>
      <c r="I1668" s="172"/>
      <c r="J1668" s="172"/>
      <c r="K1668" s="193"/>
      <c r="L1668" s="193"/>
      <c r="M1668" s="193"/>
      <c r="N1668" s="193"/>
      <c r="O1668" s="193"/>
      <c r="P1668" s="193"/>
      <c r="R1668" s="194"/>
      <c r="S1668" s="170"/>
      <c r="T1668" s="170"/>
      <c r="U1668" s="170"/>
      <c r="V1668" s="170"/>
      <c r="W1668" s="170"/>
      <c r="X1668" s="170"/>
      <c r="Y1668" s="170"/>
      <c r="Z1668" s="170"/>
      <c r="AA1668" s="170"/>
      <c r="AB1668" s="170"/>
      <c r="AC1668" s="170"/>
      <c r="AD1668" s="170"/>
      <c r="AE1668" s="170"/>
      <c r="AF1668" s="170"/>
      <c r="AG1668" s="170"/>
      <c r="AH1668" s="170"/>
      <c r="AI1668" s="170"/>
      <c r="AJ1668" s="170"/>
      <c r="AK1668" s="170"/>
      <c r="AL1668" s="170"/>
      <c r="AM1668" s="170"/>
      <c r="AN1668" s="170"/>
      <c r="AO1668" s="170"/>
      <c r="AP1668" s="170"/>
      <c r="AQ1668" s="170"/>
      <c r="AR1668" s="170"/>
      <c r="AS1668" s="170"/>
      <c r="AT1668" s="170"/>
      <c r="AU1668" s="170"/>
      <c r="AV1668" s="170"/>
      <c r="AW1668" s="170"/>
      <c r="AX1668" s="170"/>
      <c r="AY1668" s="170"/>
      <c r="AZ1668" s="170"/>
      <c r="BA1668" s="170"/>
      <c r="BB1668" s="170"/>
      <c r="BC1668" s="170"/>
      <c r="BD1668" s="170"/>
      <c r="BE1668" s="170"/>
      <c r="BF1668" s="170"/>
      <c r="BG1668" s="170"/>
      <c r="BH1668" s="170"/>
      <c r="BI1668" s="170"/>
      <c r="BJ1668" s="170"/>
      <c r="BK1668" s="170"/>
      <c r="BL1668" s="170"/>
      <c r="BM1668" s="170"/>
      <c r="BN1668" s="170"/>
      <c r="BO1668" s="170"/>
      <c r="BP1668" s="170"/>
      <c r="BQ1668" s="170"/>
      <c r="BR1668" s="170"/>
      <c r="BS1668" s="170"/>
      <c r="BT1668" s="170"/>
      <c r="BU1668" s="170"/>
      <c r="BV1668" s="170"/>
      <c r="BW1668" s="170"/>
      <c r="BX1668" s="170"/>
      <c r="BY1668" s="170"/>
      <c r="BZ1668" s="170"/>
      <c r="CA1668" s="170"/>
      <c r="CB1668" s="170"/>
      <c r="CC1668" s="170"/>
      <c r="CD1668" s="170"/>
      <c r="CE1668" s="170"/>
      <c r="CF1668" s="170"/>
      <c r="CG1668" s="170"/>
      <c r="CH1668" s="170"/>
      <c r="CI1668" s="170"/>
      <c r="CJ1668" s="170"/>
      <c r="CK1668" s="170"/>
      <c r="CL1668" s="170"/>
    </row>
    <row r="1669" spans="2:90" x14ac:dyDescent="0.4">
      <c r="B1669" s="171" t="s">
        <v>461</v>
      </c>
      <c r="E1669" s="8"/>
      <c r="H1669" s="170"/>
      <c r="I1669" s="172"/>
      <c r="J1669" s="172"/>
      <c r="K1669" s="193"/>
      <c r="L1669" s="193"/>
      <c r="M1669" s="193"/>
      <c r="N1669" s="193"/>
      <c r="O1669" s="193"/>
      <c r="P1669" s="193"/>
      <c r="R1669" s="194"/>
      <c r="S1669" s="195" t="str">
        <f t="shared" ref="S1669:AX1669" si="1975">S$16</f>
        <v>S$12</v>
      </c>
      <c r="T1669" s="195" t="str">
        <f t="shared" si="1975"/>
        <v>T$12</v>
      </c>
      <c r="U1669" s="195" t="str">
        <f t="shared" si="1975"/>
        <v>U$12</v>
      </c>
      <c r="V1669" s="195" t="str">
        <f t="shared" si="1975"/>
        <v>V$12</v>
      </c>
      <c r="W1669" s="195" t="str">
        <f t="shared" si="1975"/>
        <v>W$12</v>
      </c>
      <c r="X1669" s="195" t="str">
        <f t="shared" si="1975"/>
        <v>X$12</v>
      </c>
      <c r="Y1669" s="195" t="str">
        <f t="shared" si="1975"/>
        <v>Y$12</v>
      </c>
      <c r="Z1669" s="195" t="str">
        <f t="shared" si="1975"/>
        <v>Z$12</v>
      </c>
      <c r="AA1669" s="195" t="str">
        <f t="shared" si="1975"/>
        <v>AA$12</v>
      </c>
      <c r="AB1669" s="195" t="str">
        <f t="shared" si="1975"/>
        <v>AB$12</v>
      </c>
      <c r="AC1669" s="195" t="str">
        <f t="shared" si="1975"/>
        <v>AC$12</v>
      </c>
      <c r="AD1669" s="195" t="str">
        <f t="shared" si="1975"/>
        <v>AD$12</v>
      </c>
      <c r="AE1669" s="195" t="str">
        <f t="shared" si="1975"/>
        <v>AE$12</v>
      </c>
      <c r="AF1669" s="195" t="str">
        <f t="shared" si="1975"/>
        <v>AF$12</v>
      </c>
      <c r="AG1669" s="195" t="str">
        <f t="shared" si="1975"/>
        <v>AG$12</v>
      </c>
      <c r="AH1669" s="195" t="str">
        <f t="shared" si="1975"/>
        <v>AH$12</v>
      </c>
      <c r="AI1669" s="195" t="str">
        <f t="shared" si="1975"/>
        <v>AI$12</v>
      </c>
      <c r="AJ1669" s="195" t="str">
        <f t="shared" si="1975"/>
        <v>AJ$12</v>
      </c>
      <c r="AK1669" s="195" t="str">
        <f t="shared" si="1975"/>
        <v>AK$12</v>
      </c>
      <c r="AL1669" s="195" t="str">
        <f t="shared" si="1975"/>
        <v>AL$12</v>
      </c>
      <c r="AM1669" s="195" t="str">
        <f t="shared" si="1975"/>
        <v>AM$12</v>
      </c>
      <c r="AN1669" s="195" t="str">
        <f t="shared" si="1975"/>
        <v>AN$12</v>
      </c>
      <c r="AO1669" s="195" t="str">
        <f t="shared" si="1975"/>
        <v>AO$12</v>
      </c>
      <c r="AP1669" s="195" t="str">
        <f t="shared" si="1975"/>
        <v>AP$12</v>
      </c>
      <c r="AQ1669" s="195" t="str">
        <f t="shared" si="1975"/>
        <v>AQ$12</v>
      </c>
      <c r="AR1669" s="195" t="str">
        <f t="shared" si="1975"/>
        <v>AR$12</v>
      </c>
      <c r="AS1669" s="195" t="str">
        <f t="shared" si="1975"/>
        <v>AS$12</v>
      </c>
      <c r="AT1669" s="195" t="str">
        <f t="shared" si="1975"/>
        <v>AT$12</v>
      </c>
      <c r="AU1669" s="195" t="str">
        <f t="shared" si="1975"/>
        <v>AU$12</v>
      </c>
      <c r="AV1669" s="195" t="str">
        <f t="shared" si="1975"/>
        <v>AV$12</v>
      </c>
      <c r="AW1669" s="195" t="str">
        <f t="shared" si="1975"/>
        <v>AW$12</v>
      </c>
      <c r="AX1669" s="195" t="str">
        <f t="shared" si="1975"/>
        <v>AX$12</v>
      </c>
      <c r="AY1669" s="195" t="str">
        <f t="shared" ref="AY1669:CD1669" si="1976">AY$16</f>
        <v>AY$12</v>
      </c>
      <c r="AZ1669" s="195" t="str">
        <f t="shared" si="1976"/>
        <v>AZ$12</v>
      </c>
      <c r="BA1669" s="195" t="str">
        <f t="shared" si="1976"/>
        <v>BA$12</v>
      </c>
      <c r="BB1669" s="195" t="str">
        <f t="shared" si="1976"/>
        <v>BB$12</v>
      </c>
      <c r="BC1669" s="195" t="str">
        <f t="shared" si="1976"/>
        <v>BC$12</v>
      </c>
      <c r="BD1669" s="195" t="str">
        <f t="shared" si="1976"/>
        <v>BD$12</v>
      </c>
      <c r="BE1669" s="195" t="str">
        <f t="shared" si="1976"/>
        <v>BE$12</v>
      </c>
      <c r="BF1669" s="195" t="str">
        <f t="shared" si="1976"/>
        <v>BF$12</v>
      </c>
      <c r="BG1669" s="195" t="str">
        <f t="shared" si="1976"/>
        <v>BG$12</v>
      </c>
      <c r="BH1669" s="195" t="str">
        <f t="shared" si="1976"/>
        <v>BH$12</v>
      </c>
      <c r="BI1669" s="195" t="str">
        <f t="shared" si="1976"/>
        <v>BI$12</v>
      </c>
      <c r="BJ1669" s="195" t="str">
        <f t="shared" si="1976"/>
        <v>BJ$12</v>
      </c>
      <c r="BK1669" s="195" t="str">
        <f t="shared" si="1976"/>
        <v>BK$12</v>
      </c>
      <c r="BL1669" s="195" t="str">
        <f t="shared" si="1976"/>
        <v>BL$12</v>
      </c>
      <c r="BM1669" s="195" t="str">
        <f t="shared" si="1976"/>
        <v>BM$12</v>
      </c>
      <c r="BN1669" s="195" t="str">
        <f t="shared" si="1976"/>
        <v>BN$12</v>
      </c>
      <c r="BO1669" s="195" t="str">
        <f t="shared" si="1976"/>
        <v>BO$12</v>
      </c>
      <c r="BP1669" s="195" t="str">
        <f t="shared" si="1976"/>
        <v>BP$12</v>
      </c>
      <c r="BQ1669" s="195" t="str">
        <f t="shared" si="1976"/>
        <v>BQ$12</v>
      </c>
      <c r="BR1669" s="195" t="str">
        <f t="shared" si="1976"/>
        <v>BR$12</v>
      </c>
      <c r="BS1669" s="195" t="str">
        <f t="shared" si="1976"/>
        <v>BS$12</v>
      </c>
      <c r="BT1669" s="195" t="str">
        <f t="shared" si="1976"/>
        <v>BT$12</v>
      </c>
      <c r="BU1669" s="195" t="str">
        <f t="shared" si="1976"/>
        <v>BU$12</v>
      </c>
      <c r="BV1669" s="195" t="str">
        <f t="shared" si="1976"/>
        <v>BV$12</v>
      </c>
      <c r="BW1669" s="195" t="str">
        <f t="shared" si="1976"/>
        <v>BW$12</v>
      </c>
      <c r="BX1669" s="195" t="str">
        <f t="shared" si="1976"/>
        <v>BX$12</v>
      </c>
      <c r="BY1669" s="195" t="str">
        <f t="shared" si="1976"/>
        <v>BY$12</v>
      </c>
      <c r="BZ1669" s="195" t="str">
        <f t="shared" si="1976"/>
        <v>BZ$12</v>
      </c>
      <c r="CA1669" s="195" t="str">
        <f t="shared" si="1976"/>
        <v>CA$12</v>
      </c>
      <c r="CB1669" s="195" t="str">
        <f t="shared" si="1976"/>
        <v>CB$12</v>
      </c>
      <c r="CC1669" s="195" t="str">
        <f t="shared" si="1976"/>
        <v>CC$12</v>
      </c>
      <c r="CD1669" s="195" t="str">
        <f t="shared" si="1976"/>
        <v>CD$12</v>
      </c>
      <c r="CE1669" s="195" t="str">
        <f t="shared" ref="CE1669:CL1669" si="1977">CE$16</f>
        <v>CE$12</v>
      </c>
      <c r="CF1669" s="195" t="str">
        <f t="shared" si="1977"/>
        <v>CF$12</v>
      </c>
      <c r="CG1669" s="195" t="str">
        <f t="shared" si="1977"/>
        <v>CG$12</v>
      </c>
      <c r="CH1669" s="195" t="str">
        <f t="shared" si="1977"/>
        <v>CH$12</v>
      </c>
      <c r="CI1669" s="195" t="str">
        <f t="shared" si="1977"/>
        <v>CI$12</v>
      </c>
      <c r="CJ1669" s="195" t="str">
        <f t="shared" si="1977"/>
        <v>CJ$12</v>
      </c>
      <c r="CK1669" s="195" t="str">
        <f t="shared" si="1977"/>
        <v>CK$12</v>
      </c>
      <c r="CL1669" s="195" t="str">
        <f t="shared" si="1977"/>
        <v>CL$12</v>
      </c>
    </row>
    <row r="1670" spans="2:90" x14ac:dyDescent="0.4">
      <c r="B1670" s="171" t="s">
        <v>462</v>
      </c>
      <c r="E1670" s="8"/>
      <c r="H1670" s="196"/>
      <c r="I1670" s="197"/>
      <c r="J1670" s="197"/>
      <c r="K1670" s="198"/>
      <c r="L1670" s="198"/>
      <c r="M1670" s="198"/>
      <c r="N1670" s="198"/>
      <c r="O1670" s="198"/>
      <c r="P1670" s="198"/>
      <c r="R1670" s="198"/>
      <c r="S1670" s="195" t="str">
        <f t="shared" ref="S1670:AX1670" si="1978">S$17</f>
        <v>S$13</v>
      </c>
      <c r="T1670" s="195" t="str">
        <f t="shared" si="1978"/>
        <v>T$13</v>
      </c>
      <c r="U1670" s="195" t="str">
        <f t="shared" si="1978"/>
        <v>U$13</v>
      </c>
      <c r="V1670" s="195" t="str">
        <f t="shared" si="1978"/>
        <v>V$13</v>
      </c>
      <c r="W1670" s="195" t="str">
        <f t="shared" si="1978"/>
        <v>W$13</v>
      </c>
      <c r="X1670" s="195" t="str">
        <f t="shared" si="1978"/>
        <v>X$13</v>
      </c>
      <c r="Y1670" s="195" t="str">
        <f t="shared" si="1978"/>
        <v>Y$13</v>
      </c>
      <c r="Z1670" s="195" t="str">
        <f t="shared" si="1978"/>
        <v>Z$13</v>
      </c>
      <c r="AA1670" s="195" t="str">
        <f t="shared" si="1978"/>
        <v>AA$13</v>
      </c>
      <c r="AB1670" s="195" t="str">
        <f t="shared" si="1978"/>
        <v>AB$13</v>
      </c>
      <c r="AC1670" s="195" t="str">
        <f t="shared" si="1978"/>
        <v>AC$13</v>
      </c>
      <c r="AD1670" s="195" t="str">
        <f t="shared" si="1978"/>
        <v>AD$13</v>
      </c>
      <c r="AE1670" s="195" t="str">
        <f t="shared" si="1978"/>
        <v>AE$13</v>
      </c>
      <c r="AF1670" s="195" t="str">
        <f t="shared" si="1978"/>
        <v>AF$13</v>
      </c>
      <c r="AG1670" s="195" t="str">
        <f t="shared" si="1978"/>
        <v>AG$13</v>
      </c>
      <c r="AH1670" s="195" t="str">
        <f t="shared" si="1978"/>
        <v>AH$13</v>
      </c>
      <c r="AI1670" s="195" t="str">
        <f t="shared" si="1978"/>
        <v>AI$13</v>
      </c>
      <c r="AJ1670" s="195" t="str">
        <f t="shared" si="1978"/>
        <v>AJ$13</v>
      </c>
      <c r="AK1670" s="195" t="str">
        <f t="shared" si="1978"/>
        <v>AK$13</v>
      </c>
      <c r="AL1670" s="195" t="str">
        <f t="shared" si="1978"/>
        <v>AL$13</v>
      </c>
      <c r="AM1670" s="195" t="str">
        <f t="shared" si="1978"/>
        <v>AM$13</v>
      </c>
      <c r="AN1670" s="195" t="str">
        <f t="shared" si="1978"/>
        <v>AN$13</v>
      </c>
      <c r="AO1670" s="195" t="str">
        <f t="shared" si="1978"/>
        <v>AO$13</v>
      </c>
      <c r="AP1670" s="195" t="str">
        <f t="shared" si="1978"/>
        <v>AP$13</v>
      </c>
      <c r="AQ1670" s="195" t="str">
        <f t="shared" si="1978"/>
        <v>AQ$13</v>
      </c>
      <c r="AR1670" s="195" t="str">
        <f t="shared" si="1978"/>
        <v>AR$13</v>
      </c>
      <c r="AS1670" s="195" t="str">
        <f t="shared" si="1978"/>
        <v>AS$13</v>
      </c>
      <c r="AT1670" s="195" t="str">
        <f t="shared" si="1978"/>
        <v>AT$13</v>
      </c>
      <c r="AU1670" s="195" t="str">
        <f t="shared" si="1978"/>
        <v>AU$13</v>
      </c>
      <c r="AV1670" s="195" t="str">
        <f t="shared" si="1978"/>
        <v>AV$13</v>
      </c>
      <c r="AW1670" s="195" t="str">
        <f t="shared" si="1978"/>
        <v>AW$13</v>
      </c>
      <c r="AX1670" s="195" t="str">
        <f t="shared" si="1978"/>
        <v>AX$13</v>
      </c>
      <c r="AY1670" s="195" t="str">
        <f t="shared" ref="AY1670:CD1670" si="1979">AY$17</f>
        <v>AY$13</v>
      </c>
      <c r="AZ1670" s="195" t="str">
        <f t="shared" si="1979"/>
        <v>AZ$13</v>
      </c>
      <c r="BA1670" s="195" t="str">
        <f t="shared" si="1979"/>
        <v>BA$13</v>
      </c>
      <c r="BB1670" s="195" t="str">
        <f t="shared" si="1979"/>
        <v>BB$13</v>
      </c>
      <c r="BC1670" s="195" t="str">
        <f t="shared" si="1979"/>
        <v>BC$13</v>
      </c>
      <c r="BD1670" s="195" t="str">
        <f t="shared" si="1979"/>
        <v>BD$13</v>
      </c>
      <c r="BE1670" s="195" t="str">
        <f t="shared" si="1979"/>
        <v>BE$13</v>
      </c>
      <c r="BF1670" s="195" t="str">
        <f t="shared" si="1979"/>
        <v>BF$13</v>
      </c>
      <c r="BG1670" s="195" t="str">
        <f t="shared" si="1979"/>
        <v>BG$13</v>
      </c>
      <c r="BH1670" s="195" t="str">
        <f t="shared" si="1979"/>
        <v>BH$13</v>
      </c>
      <c r="BI1670" s="195" t="str">
        <f t="shared" si="1979"/>
        <v>BI$13</v>
      </c>
      <c r="BJ1670" s="195" t="str">
        <f t="shared" si="1979"/>
        <v>BJ$13</v>
      </c>
      <c r="BK1670" s="195" t="str">
        <f t="shared" si="1979"/>
        <v>BK$13</v>
      </c>
      <c r="BL1670" s="195" t="str">
        <f t="shared" si="1979"/>
        <v>BL$13</v>
      </c>
      <c r="BM1670" s="195" t="str">
        <f t="shared" si="1979"/>
        <v>BM$13</v>
      </c>
      <c r="BN1670" s="195" t="str">
        <f t="shared" si="1979"/>
        <v>BN$13</v>
      </c>
      <c r="BO1670" s="195" t="str">
        <f t="shared" si="1979"/>
        <v>BO$13</v>
      </c>
      <c r="BP1670" s="195" t="str">
        <f t="shared" si="1979"/>
        <v>BP$13</v>
      </c>
      <c r="BQ1670" s="195" t="str">
        <f t="shared" si="1979"/>
        <v>BQ$13</v>
      </c>
      <c r="BR1670" s="195" t="str">
        <f t="shared" si="1979"/>
        <v>BR$13</v>
      </c>
      <c r="BS1670" s="195" t="str">
        <f t="shared" si="1979"/>
        <v>BS$13</v>
      </c>
      <c r="BT1670" s="195" t="str">
        <f t="shared" si="1979"/>
        <v>BT$13</v>
      </c>
      <c r="BU1670" s="195" t="str">
        <f t="shared" si="1979"/>
        <v>BU$13</v>
      </c>
      <c r="BV1670" s="195" t="str">
        <f t="shared" si="1979"/>
        <v>BV$13</v>
      </c>
      <c r="BW1670" s="195" t="str">
        <f t="shared" si="1979"/>
        <v>BW$13</v>
      </c>
      <c r="BX1670" s="195" t="str">
        <f t="shared" si="1979"/>
        <v>BX$13</v>
      </c>
      <c r="BY1670" s="195" t="str">
        <f t="shared" si="1979"/>
        <v>BY$13</v>
      </c>
      <c r="BZ1670" s="195" t="str">
        <f t="shared" si="1979"/>
        <v>BZ$13</v>
      </c>
      <c r="CA1670" s="195" t="str">
        <f t="shared" si="1979"/>
        <v>CA$13</v>
      </c>
      <c r="CB1670" s="195" t="str">
        <f t="shared" si="1979"/>
        <v>CB$13</v>
      </c>
      <c r="CC1670" s="195" t="str">
        <f t="shared" si="1979"/>
        <v>CC$13</v>
      </c>
      <c r="CD1670" s="195" t="str">
        <f t="shared" si="1979"/>
        <v>CD$13</v>
      </c>
      <c r="CE1670" s="195" t="str">
        <f t="shared" ref="CE1670:CL1670" si="1980">CE$17</f>
        <v>CE$13</v>
      </c>
      <c r="CF1670" s="195" t="str">
        <f t="shared" si="1980"/>
        <v>CF$13</v>
      </c>
      <c r="CG1670" s="195" t="str">
        <f t="shared" si="1980"/>
        <v>CG$13</v>
      </c>
      <c r="CH1670" s="195" t="str">
        <f t="shared" si="1980"/>
        <v>CH$13</v>
      </c>
      <c r="CI1670" s="195" t="str">
        <f t="shared" si="1980"/>
        <v>CI$13</v>
      </c>
      <c r="CJ1670" s="195" t="str">
        <f t="shared" si="1980"/>
        <v>CJ$13</v>
      </c>
      <c r="CK1670" s="195" t="str">
        <f t="shared" si="1980"/>
        <v>CK$13</v>
      </c>
      <c r="CL1670" s="195" t="str">
        <f t="shared" si="1980"/>
        <v>CL$13</v>
      </c>
    </row>
    <row r="1671" spans="2:90" x14ac:dyDescent="0.4">
      <c r="B1671" s="171" t="s">
        <v>491</v>
      </c>
      <c r="E1671" s="8"/>
      <c r="H1671" s="196"/>
      <c r="I1671" s="197"/>
      <c r="J1671" s="197"/>
      <c r="K1671" s="198"/>
      <c r="L1671" s="198"/>
      <c r="M1671" s="198"/>
      <c r="N1671" s="198"/>
      <c r="O1671" s="198"/>
      <c r="P1671" s="198"/>
      <c r="R1671" s="198"/>
      <c r="S1671" s="186"/>
      <c r="T1671" s="186"/>
      <c r="U1671" s="186"/>
      <c r="V1671" s="186"/>
      <c r="W1671" s="186"/>
      <c r="X1671" s="186"/>
      <c r="Y1671" s="186"/>
      <c r="Z1671" s="186"/>
      <c r="AA1671" s="186"/>
      <c r="AB1671" s="186"/>
      <c r="AC1671" s="186"/>
      <c r="AD1671" s="186"/>
      <c r="AE1671" s="186"/>
      <c r="AF1671" s="186"/>
      <c r="AG1671" s="186"/>
      <c r="AH1671" s="186"/>
      <c r="AI1671" s="186"/>
      <c r="AJ1671" s="186"/>
      <c r="AK1671" s="186"/>
      <c r="AL1671" s="186"/>
      <c r="AM1671" s="186"/>
      <c r="AN1671" s="186"/>
      <c r="AO1671" s="186"/>
      <c r="AP1671" s="186"/>
      <c r="AQ1671" s="186"/>
      <c r="AR1671" s="186"/>
      <c r="AS1671" s="186"/>
      <c r="AT1671" s="186"/>
      <c r="AU1671" s="186"/>
      <c r="AV1671" s="186"/>
      <c r="AW1671" s="186"/>
      <c r="AX1671" s="186"/>
      <c r="AY1671" s="186"/>
      <c r="AZ1671" s="186"/>
      <c r="BA1671" s="186"/>
      <c r="BB1671" s="186"/>
      <c r="BC1671" s="186"/>
      <c r="BD1671" s="186"/>
      <c r="BE1671" s="186"/>
      <c r="BF1671" s="186"/>
      <c r="BG1671" s="186"/>
      <c r="BH1671" s="186"/>
      <c r="BI1671" s="186"/>
      <c r="BJ1671" s="186"/>
      <c r="BK1671" s="186"/>
      <c r="BL1671" s="186"/>
      <c r="BM1671" s="186"/>
      <c r="BN1671" s="186"/>
      <c r="BO1671" s="186"/>
      <c r="BP1671" s="186"/>
      <c r="BQ1671" s="186"/>
      <c r="BR1671" s="186"/>
      <c r="BS1671" s="186"/>
      <c r="BT1671" s="186"/>
      <c r="BU1671" s="186"/>
      <c r="BV1671" s="186"/>
      <c r="BW1671" s="186"/>
      <c r="BX1671" s="186"/>
      <c r="BY1671" s="186"/>
      <c r="BZ1671" s="186"/>
      <c r="CA1671" s="186"/>
      <c r="CB1671" s="186"/>
      <c r="CC1671" s="186"/>
      <c r="CD1671" s="186"/>
      <c r="CE1671" s="186"/>
      <c r="CF1671" s="186"/>
      <c r="CG1671" s="186"/>
      <c r="CH1671" s="186"/>
      <c r="CI1671" s="186"/>
      <c r="CJ1671" s="186"/>
      <c r="CK1671" s="186"/>
      <c r="CL1671" s="186"/>
    </row>
    <row r="1672" spans="2:90" x14ac:dyDescent="0.4">
      <c r="B1672" s="171" t="s">
        <v>505</v>
      </c>
      <c r="E1672" s="8"/>
      <c r="H1672" s="196"/>
      <c r="I1672" s="197"/>
      <c r="J1672" s="197"/>
      <c r="K1672" s="198"/>
      <c r="L1672" s="198"/>
      <c r="M1672" s="198"/>
      <c r="N1672" s="198"/>
      <c r="O1672" s="198"/>
      <c r="P1672" s="198"/>
      <c r="R1672" s="198"/>
      <c r="S1672" s="186"/>
      <c r="T1672" s="186"/>
      <c r="U1672" s="186"/>
      <c r="V1672" s="186"/>
      <c r="W1672" s="186"/>
      <c r="X1672" s="186"/>
      <c r="Y1672" s="186"/>
      <c r="Z1672" s="186"/>
      <c r="AA1672" s="186"/>
      <c r="AB1672" s="186"/>
      <c r="AC1672" s="186"/>
      <c r="AD1672" s="186"/>
      <c r="AE1672" s="186"/>
      <c r="AF1672" s="186"/>
      <c r="AG1672" s="186"/>
      <c r="AH1672" s="186"/>
      <c r="AI1672" s="186"/>
      <c r="AJ1672" s="186"/>
      <c r="AK1672" s="186"/>
      <c r="AL1672" s="186"/>
      <c r="AM1672" s="186"/>
      <c r="AN1672" s="186"/>
      <c r="AO1672" s="186"/>
      <c r="AP1672" s="186"/>
      <c r="AQ1672" s="186"/>
      <c r="AR1672" s="186"/>
      <c r="AS1672" s="186"/>
      <c r="AT1672" s="186"/>
      <c r="AU1672" s="186"/>
      <c r="AV1672" s="186"/>
      <c r="AW1672" s="186"/>
      <c r="AX1672" s="186"/>
      <c r="AY1672" s="186"/>
      <c r="AZ1672" s="186"/>
      <c r="BA1672" s="186"/>
      <c r="BB1672" s="186"/>
      <c r="BC1672" s="186"/>
      <c r="BD1672" s="186"/>
      <c r="BE1672" s="186"/>
      <c r="BF1672" s="186"/>
      <c r="BG1672" s="186"/>
      <c r="BH1672" s="186"/>
      <c r="BI1672" s="186"/>
      <c r="BJ1672" s="186"/>
      <c r="BK1672" s="186"/>
      <c r="BL1672" s="186"/>
      <c r="BM1672" s="186"/>
      <c r="BN1672" s="186"/>
      <c r="BO1672" s="186"/>
      <c r="BP1672" s="186"/>
      <c r="BQ1672" s="186"/>
      <c r="BR1672" s="186"/>
      <c r="BS1672" s="186"/>
      <c r="BT1672" s="186"/>
      <c r="BU1672" s="186"/>
      <c r="BV1672" s="186"/>
      <c r="BW1672" s="186"/>
      <c r="BX1672" s="186"/>
      <c r="BY1672" s="186"/>
      <c r="BZ1672" s="186"/>
      <c r="CA1672" s="186"/>
      <c r="CB1672" s="186"/>
      <c r="CC1672" s="186"/>
      <c r="CD1672" s="186"/>
      <c r="CE1672" s="186"/>
      <c r="CF1672" s="186"/>
      <c r="CG1672" s="186"/>
      <c r="CH1672" s="186"/>
      <c r="CI1672" s="186"/>
      <c r="CJ1672" s="186"/>
      <c r="CK1672" s="186"/>
      <c r="CL1672" s="186"/>
    </row>
    <row r="1673" spans="2:90" x14ac:dyDescent="0.4">
      <c r="B1673" s="171" t="s">
        <v>463</v>
      </c>
      <c r="E1673" s="8"/>
      <c r="H1673" s="196"/>
      <c r="I1673" s="197"/>
      <c r="J1673" s="197"/>
      <c r="K1673" s="198"/>
      <c r="L1673" s="198"/>
      <c r="M1673" s="198"/>
      <c r="N1673" s="198"/>
      <c r="O1673" s="198"/>
      <c r="P1673" s="198"/>
      <c r="R1673" s="198"/>
      <c r="S1673" s="186" t="str">
        <f t="shared" ref="S1673:AX1673" si="1981">S$18</f>
        <v>S$14</v>
      </c>
      <c r="T1673" s="186" t="str">
        <f t="shared" si="1981"/>
        <v>T$14</v>
      </c>
      <c r="U1673" s="186" t="str">
        <f t="shared" si="1981"/>
        <v>U$14</v>
      </c>
      <c r="V1673" s="186" t="str">
        <f t="shared" si="1981"/>
        <v>V$14</v>
      </c>
      <c r="W1673" s="186" t="str">
        <f t="shared" si="1981"/>
        <v>W$14</v>
      </c>
      <c r="X1673" s="186" t="str">
        <f t="shared" si="1981"/>
        <v>X$14</v>
      </c>
      <c r="Y1673" s="186" t="str">
        <f t="shared" si="1981"/>
        <v>Y$14</v>
      </c>
      <c r="Z1673" s="186" t="str">
        <f t="shared" si="1981"/>
        <v>Z$14</v>
      </c>
      <c r="AA1673" s="186" t="str">
        <f t="shared" si="1981"/>
        <v>AA$14</v>
      </c>
      <c r="AB1673" s="186" t="str">
        <f t="shared" si="1981"/>
        <v>AB$14</v>
      </c>
      <c r="AC1673" s="186" t="str">
        <f t="shared" si="1981"/>
        <v>AC$14</v>
      </c>
      <c r="AD1673" s="186" t="str">
        <f t="shared" si="1981"/>
        <v>AD$14</v>
      </c>
      <c r="AE1673" s="186" t="str">
        <f t="shared" si="1981"/>
        <v>AE$14</v>
      </c>
      <c r="AF1673" s="186" t="str">
        <f t="shared" si="1981"/>
        <v>AF$14</v>
      </c>
      <c r="AG1673" s="186" t="str">
        <f t="shared" si="1981"/>
        <v>AG$14</v>
      </c>
      <c r="AH1673" s="186" t="str">
        <f t="shared" si="1981"/>
        <v>AH$14</v>
      </c>
      <c r="AI1673" s="186" t="str">
        <f t="shared" si="1981"/>
        <v>AI$14</v>
      </c>
      <c r="AJ1673" s="186" t="str">
        <f t="shared" si="1981"/>
        <v>AJ$14</v>
      </c>
      <c r="AK1673" s="186" t="str">
        <f t="shared" si="1981"/>
        <v>AK$14</v>
      </c>
      <c r="AL1673" s="186" t="str">
        <f t="shared" si="1981"/>
        <v>AL$14</v>
      </c>
      <c r="AM1673" s="186" t="str">
        <f t="shared" si="1981"/>
        <v>AM$14</v>
      </c>
      <c r="AN1673" s="186" t="str">
        <f t="shared" si="1981"/>
        <v>AN$14</v>
      </c>
      <c r="AO1673" s="186" t="str">
        <f t="shared" si="1981"/>
        <v>AO$14</v>
      </c>
      <c r="AP1673" s="186" t="str">
        <f t="shared" si="1981"/>
        <v>AP$14</v>
      </c>
      <c r="AQ1673" s="186" t="str">
        <f t="shared" si="1981"/>
        <v>AQ$14</v>
      </c>
      <c r="AR1673" s="186" t="str">
        <f t="shared" si="1981"/>
        <v>AR$14</v>
      </c>
      <c r="AS1673" s="186" t="str">
        <f t="shared" si="1981"/>
        <v>AS$14</v>
      </c>
      <c r="AT1673" s="186" t="str">
        <f t="shared" si="1981"/>
        <v>AT$14</v>
      </c>
      <c r="AU1673" s="186" t="str">
        <f t="shared" si="1981"/>
        <v>AU$14</v>
      </c>
      <c r="AV1673" s="186" t="str">
        <f t="shared" si="1981"/>
        <v>AV$14</v>
      </c>
      <c r="AW1673" s="186" t="str">
        <f t="shared" si="1981"/>
        <v>AW$14</v>
      </c>
      <c r="AX1673" s="186" t="str">
        <f t="shared" si="1981"/>
        <v>AX$14</v>
      </c>
      <c r="AY1673" s="186" t="str">
        <f t="shared" ref="AY1673:CD1673" si="1982">AY$18</f>
        <v>AY$14</v>
      </c>
      <c r="AZ1673" s="186" t="str">
        <f t="shared" si="1982"/>
        <v>AZ$14</v>
      </c>
      <c r="BA1673" s="186" t="str">
        <f t="shared" si="1982"/>
        <v>BA$14</v>
      </c>
      <c r="BB1673" s="186" t="str">
        <f t="shared" si="1982"/>
        <v>BB$14</v>
      </c>
      <c r="BC1673" s="186" t="str">
        <f t="shared" si="1982"/>
        <v>BC$14</v>
      </c>
      <c r="BD1673" s="186" t="str">
        <f t="shared" si="1982"/>
        <v>BD$14</v>
      </c>
      <c r="BE1673" s="186" t="str">
        <f t="shared" si="1982"/>
        <v>BE$14</v>
      </c>
      <c r="BF1673" s="186" t="str">
        <f t="shared" si="1982"/>
        <v>BF$14</v>
      </c>
      <c r="BG1673" s="186" t="str">
        <f t="shared" si="1982"/>
        <v>BG$14</v>
      </c>
      <c r="BH1673" s="186" t="str">
        <f t="shared" si="1982"/>
        <v>BH$14</v>
      </c>
      <c r="BI1673" s="186" t="str">
        <f t="shared" si="1982"/>
        <v>BI$14</v>
      </c>
      <c r="BJ1673" s="186" t="str">
        <f t="shared" si="1982"/>
        <v>BJ$14</v>
      </c>
      <c r="BK1673" s="186" t="str">
        <f t="shared" si="1982"/>
        <v>BK$14</v>
      </c>
      <c r="BL1673" s="186" t="str">
        <f t="shared" si="1982"/>
        <v>BL$14</v>
      </c>
      <c r="BM1673" s="186" t="str">
        <f t="shared" si="1982"/>
        <v>BM$14</v>
      </c>
      <c r="BN1673" s="186" t="str">
        <f t="shared" si="1982"/>
        <v>BN$14</v>
      </c>
      <c r="BO1673" s="186" t="str">
        <f t="shared" si="1982"/>
        <v>BO$14</v>
      </c>
      <c r="BP1673" s="186" t="str">
        <f t="shared" si="1982"/>
        <v>BP$14</v>
      </c>
      <c r="BQ1673" s="186" t="str">
        <f t="shared" si="1982"/>
        <v>BQ$14</v>
      </c>
      <c r="BR1673" s="186" t="str">
        <f t="shared" si="1982"/>
        <v>BR$14</v>
      </c>
      <c r="BS1673" s="186" t="str">
        <f t="shared" si="1982"/>
        <v>BS$14</v>
      </c>
      <c r="BT1673" s="186" t="str">
        <f t="shared" si="1982"/>
        <v>BT$14</v>
      </c>
      <c r="BU1673" s="186" t="str">
        <f t="shared" si="1982"/>
        <v>BU$14</v>
      </c>
      <c r="BV1673" s="186" t="str">
        <f t="shared" si="1982"/>
        <v>BV$14</v>
      </c>
      <c r="BW1673" s="186" t="str">
        <f t="shared" si="1982"/>
        <v>BW$14</v>
      </c>
      <c r="BX1673" s="186" t="str">
        <f t="shared" si="1982"/>
        <v>BX$14</v>
      </c>
      <c r="BY1673" s="186" t="str">
        <f t="shared" si="1982"/>
        <v>BY$14</v>
      </c>
      <c r="BZ1673" s="186" t="str">
        <f t="shared" si="1982"/>
        <v>BZ$14</v>
      </c>
      <c r="CA1673" s="186" t="str">
        <f t="shared" si="1982"/>
        <v>CA$14</v>
      </c>
      <c r="CB1673" s="186" t="str">
        <f t="shared" si="1982"/>
        <v>CB$14</v>
      </c>
      <c r="CC1673" s="186" t="str">
        <f t="shared" si="1982"/>
        <v>CC$14</v>
      </c>
      <c r="CD1673" s="186" t="str">
        <f t="shared" si="1982"/>
        <v>CD$14</v>
      </c>
      <c r="CE1673" s="186" t="str">
        <f t="shared" ref="CE1673:CL1673" si="1983">CE$18</f>
        <v>CE$14</v>
      </c>
      <c r="CF1673" s="186" t="str">
        <f t="shared" si="1983"/>
        <v>CF$14</v>
      </c>
      <c r="CG1673" s="186" t="str">
        <f t="shared" si="1983"/>
        <v>CG$14</v>
      </c>
      <c r="CH1673" s="186" t="str">
        <f t="shared" si="1983"/>
        <v>CH$14</v>
      </c>
      <c r="CI1673" s="186" t="str">
        <f t="shared" si="1983"/>
        <v>CI$14</v>
      </c>
      <c r="CJ1673" s="186" t="str">
        <f t="shared" si="1983"/>
        <v>CJ$14</v>
      </c>
      <c r="CK1673" s="186" t="str">
        <f t="shared" si="1983"/>
        <v>CK$14</v>
      </c>
      <c r="CL1673" s="186" t="str">
        <f t="shared" si="1983"/>
        <v>CL$14</v>
      </c>
    </row>
    <row r="1674" spans="2:90" x14ac:dyDescent="0.4">
      <c r="B1674" s="171" t="s">
        <v>464</v>
      </c>
      <c r="E1674" s="8"/>
      <c r="H1674" s="196"/>
      <c r="I1674" s="197"/>
      <c r="J1674" s="197"/>
      <c r="K1674" s="198"/>
      <c r="L1674" s="198"/>
      <c r="M1674" s="198"/>
      <c r="N1674" s="198"/>
      <c r="O1674" s="198"/>
      <c r="P1674" s="198"/>
      <c r="R1674" s="198"/>
      <c r="S1674" s="186" t="str">
        <f t="shared" ref="S1674:AX1674" si="1984">S$19</f>
        <v>S$15</v>
      </c>
      <c r="T1674" s="186" t="str">
        <f t="shared" si="1984"/>
        <v>T$15</v>
      </c>
      <c r="U1674" s="186" t="str">
        <f t="shared" si="1984"/>
        <v>U$15</v>
      </c>
      <c r="V1674" s="186" t="str">
        <f t="shared" si="1984"/>
        <v>V$15</v>
      </c>
      <c r="W1674" s="186" t="str">
        <f t="shared" si="1984"/>
        <v>W$15</v>
      </c>
      <c r="X1674" s="186" t="str">
        <f t="shared" si="1984"/>
        <v>X$15</v>
      </c>
      <c r="Y1674" s="186" t="str">
        <f t="shared" si="1984"/>
        <v>Y$15</v>
      </c>
      <c r="Z1674" s="186" t="str">
        <f t="shared" si="1984"/>
        <v>Z$15</v>
      </c>
      <c r="AA1674" s="186" t="str">
        <f t="shared" si="1984"/>
        <v>AA$15</v>
      </c>
      <c r="AB1674" s="186" t="str">
        <f t="shared" si="1984"/>
        <v>AB$15</v>
      </c>
      <c r="AC1674" s="186" t="str">
        <f t="shared" si="1984"/>
        <v>AC$15</v>
      </c>
      <c r="AD1674" s="186" t="str">
        <f t="shared" si="1984"/>
        <v>AD$15</v>
      </c>
      <c r="AE1674" s="186" t="str">
        <f t="shared" si="1984"/>
        <v>AE$15</v>
      </c>
      <c r="AF1674" s="186" t="str">
        <f t="shared" si="1984"/>
        <v>AF$15</v>
      </c>
      <c r="AG1674" s="186" t="str">
        <f t="shared" si="1984"/>
        <v>AG$15</v>
      </c>
      <c r="AH1674" s="186" t="str">
        <f t="shared" si="1984"/>
        <v>AH$15</v>
      </c>
      <c r="AI1674" s="186" t="str">
        <f t="shared" si="1984"/>
        <v>AI$15</v>
      </c>
      <c r="AJ1674" s="186" t="str">
        <f t="shared" si="1984"/>
        <v>AJ$15</v>
      </c>
      <c r="AK1674" s="186" t="str">
        <f t="shared" si="1984"/>
        <v>AK$15</v>
      </c>
      <c r="AL1674" s="186" t="str">
        <f t="shared" si="1984"/>
        <v>AL$15</v>
      </c>
      <c r="AM1674" s="186" t="str">
        <f t="shared" si="1984"/>
        <v>AM$15</v>
      </c>
      <c r="AN1674" s="186" t="str">
        <f t="shared" si="1984"/>
        <v>AN$15</v>
      </c>
      <c r="AO1674" s="186" t="str">
        <f t="shared" si="1984"/>
        <v>AO$15</v>
      </c>
      <c r="AP1674" s="186" t="str">
        <f t="shared" si="1984"/>
        <v>AP$15</v>
      </c>
      <c r="AQ1674" s="186" t="str">
        <f t="shared" si="1984"/>
        <v>AQ$15</v>
      </c>
      <c r="AR1674" s="186" t="str">
        <f t="shared" si="1984"/>
        <v>AR$15</v>
      </c>
      <c r="AS1674" s="186" t="str">
        <f t="shared" si="1984"/>
        <v>AS$15</v>
      </c>
      <c r="AT1674" s="186" t="str">
        <f t="shared" si="1984"/>
        <v>AT$15</v>
      </c>
      <c r="AU1674" s="186" t="str">
        <f t="shared" si="1984"/>
        <v>AU$15</v>
      </c>
      <c r="AV1674" s="186" t="str">
        <f t="shared" si="1984"/>
        <v>AV$15</v>
      </c>
      <c r="AW1674" s="186" t="str">
        <f t="shared" si="1984"/>
        <v>AW$15</v>
      </c>
      <c r="AX1674" s="186" t="str">
        <f t="shared" si="1984"/>
        <v>AX$15</v>
      </c>
      <c r="AY1674" s="186" t="str">
        <f t="shared" ref="AY1674:CD1674" si="1985">AY$19</f>
        <v>AY$15</v>
      </c>
      <c r="AZ1674" s="186" t="str">
        <f t="shared" si="1985"/>
        <v>AZ$15</v>
      </c>
      <c r="BA1674" s="186" t="str">
        <f t="shared" si="1985"/>
        <v>BA$15</v>
      </c>
      <c r="BB1674" s="186" t="str">
        <f t="shared" si="1985"/>
        <v>BB$15</v>
      </c>
      <c r="BC1674" s="186" t="str">
        <f t="shared" si="1985"/>
        <v>BC$15</v>
      </c>
      <c r="BD1674" s="186" t="str">
        <f t="shared" si="1985"/>
        <v>BD$15</v>
      </c>
      <c r="BE1674" s="186" t="str">
        <f t="shared" si="1985"/>
        <v>BE$15</v>
      </c>
      <c r="BF1674" s="186" t="str">
        <f t="shared" si="1985"/>
        <v>BF$15</v>
      </c>
      <c r="BG1674" s="186" t="str">
        <f t="shared" si="1985"/>
        <v>BG$15</v>
      </c>
      <c r="BH1674" s="186" t="str">
        <f t="shared" si="1985"/>
        <v>BH$15</v>
      </c>
      <c r="BI1674" s="186" t="str">
        <f t="shared" si="1985"/>
        <v>BI$15</v>
      </c>
      <c r="BJ1674" s="186" t="str">
        <f t="shared" si="1985"/>
        <v>BJ$15</v>
      </c>
      <c r="BK1674" s="186" t="str">
        <f t="shared" si="1985"/>
        <v>BK$15</v>
      </c>
      <c r="BL1674" s="186" t="str">
        <f t="shared" si="1985"/>
        <v>BL$15</v>
      </c>
      <c r="BM1674" s="186" t="str">
        <f t="shared" si="1985"/>
        <v>BM$15</v>
      </c>
      <c r="BN1674" s="186" t="str">
        <f t="shared" si="1985"/>
        <v>BN$15</v>
      </c>
      <c r="BO1674" s="186" t="str">
        <f t="shared" si="1985"/>
        <v>BO$15</v>
      </c>
      <c r="BP1674" s="186" t="str">
        <f t="shared" si="1985"/>
        <v>BP$15</v>
      </c>
      <c r="BQ1674" s="186" t="str">
        <f t="shared" si="1985"/>
        <v>BQ$15</v>
      </c>
      <c r="BR1674" s="186" t="str">
        <f t="shared" si="1985"/>
        <v>BR$15</v>
      </c>
      <c r="BS1674" s="186" t="str">
        <f t="shared" si="1985"/>
        <v>BS$15</v>
      </c>
      <c r="BT1674" s="186" t="str">
        <f t="shared" si="1985"/>
        <v>BT$15</v>
      </c>
      <c r="BU1674" s="186" t="str">
        <f t="shared" si="1985"/>
        <v>BU$15</v>
      </c>
      <c r="BV1674" s="186" t="str">
        <f t="shared" si="1985"/>
        <v>BV$15</v>
      </c>
      <c r="BW1674" s="186" t="str">
        <f t="shared" si="1985"/>
        <v>BW$15</v>
      </c>
      <c r="BX1674" s="186" t="str">
        <f t="shared" si="1985"/>
        <v>BX$15</v>
      </c>
      <c r="BY1674" s="186" t="str">
        <f t="shared" si="1985"/>
        <v>BY$15</v>
      </c>
      <c r="BZ1674" s="186" t="str">
        <f t="shared" si="1985"/>
        <v>BZ$15</v>
      </c>
      <c r="CA1674" s="186" t="str">
        <f t="shared" si="1985"/>
        <v>CA$15</v>
      </c>
      <c r="CB1674" s="186" t="str">
        <f t="shared" si="1985"/>
        <v>CB$15</v>
      </c>
      <c r="CC1674" s="186" t="str">
        <f t="shared" si="1985"/>
        <v>CC$15</v>
      </c>
      <c r="CD1674" s="186" t="str">
        <f t="shared" si="1985"/>
        <v>CD$15</v>
      </c>
      <c r="CE1674" s="186" t="str">
        <f t="shared" ref="CE1674:CL1674" si="1986">CE$19</f>
        <v>CE$15</v>
      </c>
      <c r="CF1674" s="186" t="str">
        <f t="shared" si="1986"/>
        <v>CF$15</v>
      </c>
      <c r="CG1674" s="186" t="str">
        <f t="shared" si="1986"/>
        <v>CG$15</v>
      </c>
      <c r="CH1674" s="186" t="str">
        <f t="shared" si="1986"/>
        <v>CH$15</v>
      </c>
      <c r="CI1674" s="186" t="str">
        <f t="shared" si="1986"/>
        <v>CI$15</v>
      </c>
      <c r="CJ1674" s="186" t="str">
        <f t="shared" si="1986"/>
        <v>CJ$15</v>
      </c>
      <c r="CK1674" s="186" t="str">
        <f t="shared" si="1986"/>
        <v>CK$15</v>
      </c>
      <c r="CL1674" s="186" t="str">
        <f t="shared" si="1986"/>
        <v>CL$15</v>
      </c>
    </row>
    <row r="1675" spans="2:90" x14ac:dyDescent="0.4">
      <c r="B1675" s="171"/>
      <c r="E1675" s="8"/>
      <c r="H1675" s="196"/>
      <c r="I1675" s="197"/>
      <c r="J1675" s="197"/>
      <c r="K1675" s="198"/>
      <c r="L1675" s="198"/>
      <c r="M1675" s="198"/>
      <c r="N1675" s="198"/>
      <c r="O1675" s="198"/>
      <c r="P1675" s="198"/>
      <c r="R1675" s="198"/>
      <c r="S1675" s="186"/>
      <c r="T1675" s="186"/>
      <c r="U1675" s="186"/>
      <c r="V1675" s="186"/>
      <c r="W1675" s="186"/>
      <c r="X1675" s="186"/>
      <c r="Y1675" s="186"/>
      <c r="Z1675" s="186"/>
      <c r="AA1675" s="186"/>
      <c r="AB1675" s="186"/>
      <c r="AC1675" s="186"/>
      <c r="AD1675" s="186"/>
      <c r="AE1675" s="186"/>
      <c r="AF1675" s="186"/>
      <c r="AG1675" s="186"/>
      <c r="AH1675" s="186"/>
      <c r="AI1675" s="186"/>
      <c r="AJ1675" s="186"/>
      <c r="AK1675" s="186"/>
      <c r="AL1675" s="186"/>
      <c r="AM1675" s="186"/>
      <c r="AN1675" s="186"/>
      <c r="AO1675" s="186"/>
      <c r="AP1675" s="186"/>
      <c r="AQ1675" s="186"/>
      <c r="AR1675" s="186"/>
      <c r="AS1675" s="186"/>
      <c r="AT1675" s="186"/>
      <c r="AU1675" s="186"/>
      <c r="AV1675" s="186"/>
      <c r="AW1675" s="186"/>
      <c r="AX1675" s="186"/>
      <c r="AY1675" s="186"/>
      <c r="AZ1675" s="186"/>
      <c r="BA1675" s="186"/>
      <c r="BB1675" s="186"/>
      <c r="BC1675" s="186"/>
      <c r="BD1675" s="186"/>
      <c r="BE1675" s="186"/>
      <c r="BF1675" s="186"/>
      <c r="BG1675" s="186"/>
      <c r="BH1675" s="186"/>
      <c r="BI1675" s="186"/>
      <c r="BJ1675" s="186"/>
      <c r="BK1675" s="186"/>
      <c r="BL1675" s="186"/>
      <c r="BM1675" s="186"/>
      <c r="BN1675" s="186"/>
      <c r="BO1675" s="186"/>
      <c r="BP1675" s="186"/>
      <c r="BQ1675" s="186"/>
      <c r="BR1675" s="186"/>
      <c r="BS1675" s="186"/>
      <c r="BT1675" s="186"/>
      <c r="BU1675" s="186"/>
      <c r="BV1675" s="186"/>
      <c r="BW1675" s="186"/>
      <c r="BX1675" s="186"/>
      <c r="BY1675" s="186"/>
      <c r="BZ1675" s="186"/>
      <c r="CA1675" s="186"/>
      <c r="CB1675" s="186"/>
      <c r="CC1675" s="186"/>
      <c r="CD1675" s="186"/>
      <c r="CE1675" s="186"/>
      <c r="CF1675" s="186"/>
      <c r="CG1675" s="186"/>
      <c r="CH1675" s="186"/>
      <c r="CI1675" s="186"/>
      <c r="CJ1675" s="186"/>
      <c r="CK1675" s="186"/>
      <c r="CL1675" s="186"/>
    </row>
    <row r="1676" spans="2:90" x14ac:dyDescent="0.4">
      <c r="B1676" s="171"/>
      <c r="E1676" s="8"/>
      <c r="H1676" s="196"/>
      <c r="I1676" s="197"/>
      <c r="J1676" s="197"/>
      <c r="K1676" s="198"/>
      <c r="L1676" s="198"/>
      <c r="M1676" s="198"/>
      <c r="N1676" s="198"/>
      <c r="O1676" s="198"/>
      <c r="P1676" s="198"/>
      <c r="R1676" s="198"/>
      <c r="S1676" s="186"/>
      <c r="T1676" s="186"/>
      <c r="U1676" s="186"/>
      <c r="V1676" s="186"/>
      <c r="W1676" s="186"/>
      <c r="X1676" s="186"/>
      <c r="Y1676" s="186"/>
      <c r="Z1676" s="186"/>
      <c r="AA1676" s="186"/>
      <c r="AB1676" s="186"/>
      <c r="AC1676" s="186"/>
      <c r="AD1676" s="186"/>
      <c r="AE1676" s="186"/>
      <c r="AF1676" s="186"/>
      <c r="AG1676" s="186"/>
      <c r="AH1676" s="186"/>
      <c r="AI1676" s="186"/>
      <c r="AJ1676" s="186"/>
      <c r="AK1676" s="186"/>
      <c r="AL1676" s="186"/>
      <c r="AM1676" s="186"/>
      <c r="AN1676" s="186"/>
      <c r="AO1676" s="186"/>
      <c r="AP1676" s="186"/>
      <c r="AQ1676" s="186"/>
      <c r="AR1676" s="186"/>
      <c r="AS1676" s="186"/>
      <c r="AT1676" s="186"/>
      <c r="AU1676" s="186"/>
      <c r="AV1676" s="186"/>
      <c r="AW1676" s="186"/>
      <c r="AX1676" s="186"/>
      <c r="AY1676" s="186"/>
      <c r="AZ1676" s="186"/>
      <c r="BA1676" s="186"/>
      <c r="BB1676" s="186"/>
      <c r="BC1676" s="186"/>
      <c r="BD1676" s="186"/>
      <c r="BE1676" s="186"/>
      <c r="BF1676" s="186"/>
      <c r="BG1676" s="186"/>
      <c r="BH1676" s="186"/>
      <c r="BI1676" s="186"/>
      <c r="BJ1676" s="186"/>
      <c r="BK1676" s="186"/>
      <c r="BL1676" s="186"/>
      <c r="BM1676" s="186"/>
      <c r="BN1676" s="186"/>
      <c r="BO1676" s="186"/>
      <c r="BP1676" s="186"/>
      <c r="BQ1676" s="186"/>
      <c r="BR1676" s="186"/>
      <c r="BS1676" s="186"/>
      <c r="BT1676" s="186"/>
      <c r="BU1676" s="186"/>
      <c r="BV1676" s="186"/>
      <c r="BW1676" s="186"/>
      <c r="BX1676" s="186"/>
      <c r="BY1676" s="186"/>
      <c r="BZ1676" s="186"/>
      <c r="CA1676" s="186"/>
      <c r="CB1676" s="186"/>
      <c r="CC1676" s="186"/>
      <c r="CD1676" s="186"/>
      <c r="CE1676" s="186"/>
      <c r="CF1676" s="186"/>
      <c r="CG1676" s="186"/>
      <c r="CH1676" s="186"/>
      <c r="CI1676" s="186"/>
      <c r="CJ1676" s="186"/>
      <c r="CK1676" s="186"/>
      <c r="CL1676" s="186"/>
    </row>
    <row r="1677" spans="2:90" x14ac:dyDescent="0.4">
      <c r="B1677" s="171"/>
      <c r="E1677" s="8"/>
      <c r="H1677" s="196"/>
      <c r="I1677" s="197"/>
      <c r="J1677" s="197"/>
      <c r="K1677" s="198"/>
      <c r="L1677" s="198"/>
      <c r="M1677" s="198"/>
      <c r="N1677" s="198"/>
      <c r="O1677" s="198"/>
      <c r="P1677" s="198"/>
      <c r="R1677" s="198"/>
      <c r="S1677" s="186"/>
      <c r="T1677" s="186"/>
      <c r="U1677" s="186"/>
      <c r="V1677" s="186"/>
      <c r="W1677" s="186"/>
      <c r="X1677" s="186"/>
      <c r="Y1677" s="186"/>
      <c r="Z1677" s="186"/>
      <c r="AA1677" s="186"/>
      <c r="AB1677" s="186"/>
      <c r="AC1677" s="186"/>
      <c r="AD1677" s="186"/>
      <c r="AE1677" s="186"/>
      <c r="AF1677" s="186"/>
      <c r="AG1677" s="186"/>
      <c r="AH1677" s="186"/>
      <c r="AI1677" s="186"/>
      <c r="AJ1677" s="186"/>
      <c r="AK1677" s="186"/>
      <c r="AL1677" s="186"/>
      <c r="AM1677" s="186"/>
      <c r="AN1677" s="186"/>
      <c r="AO1677" s="186"/>
      <c r="AP1677" s="186"/>
      <c r="AQ1677" s="186"/>
      <c r="AR1677" s="186"/>
      <c r="AS1677" s="186"/>
      <c r="AT1677" s="186"/>
      <c r="AU1677" s="186"/>
      <c r="AV1677" s="186"/>
      <c r="AW1677" s="186"/>
      <c r="AX1677" s="186"/>
      <c r="AY1677" s="186"/>
      <c r="AZ1677" s="186"/>
      <c r="BA1677" s="186"/>
      <c r="BB1677" s="186"/>
      <c r="BC1677" s="186"/>
      <c r="BD1677" s="186"/>
      <c r="BE1677" s="186"/>
      <c r="BF1677" s="186"/>
      <c r="BG1677" s="186"/>
      <c r="BH1677" s="186"/>
      <c r="BI1677" s="186"/>
      <c r="BJ1677" s="186"/>
      <c r="BK1677" s="186"/>
      <c r="BL1677" s="186"/>
      <c r="BM1677" s="186"/>
      <c r="BN1677" s="186"/>
      <c r="BO1677" s="186"/>
      <c r="BP1677" s="186"/>
      <c r="BQ1677" s="186"/>
      <c r="BR1677" s="186"/>
      <c r="BS1677" s="186"/>
      <c r="BT1677" s="186"/>
      <c r="BU1677" s="186"/>
      <c r="BV1677" s="186"/>
      <c r="BW1677" s="186"/>
      <c r="BX1677" s="186"/>
      <c r="BY1677" s="186"/>
      <c r="BZ1677" s="186"/>
      <c r="CA1677" s="186"/>
      <c r="CB1677" s="186"/>
      <c r="CC1677" s="186"/>
      <c r="CD1677" s="186"/>
      <c r="CE1677" s="186"/>
      <c r="CF1677" s="186"/>
      <c r="CG1677" s="186"/>
      <c r="CH1677" s="186"/>
      <c r="CI1677" s="186"/>
      <c r="CJ1677" s="186"/>
      <c r="CK1677" s="186"/>
      <c r="CL1677" s="186"/>
    </row>
    <row r="1678" spans="2:90" x14ac:dyDescent="0.4">
      <c r="B1678" s="171"/>
      <c r="E1678" s="8"/>
      <c r="H1678" s="196"/>
      <c r="I1678" s="197"/>
      <c r="J1678" s="197"/>
      <c r="K1678" s="198"/>
      <c r="L1678" s="198"/>
      <c r="M1678" s="198"/>
      <c r="N1678" s="198"/>
      <c r="O1678" s="198"/>
      <c r="P1678" s="198"/>
      <c r="R1678" s="198"/>
      <c r="S1678" s="186"/>
      <c r="T1678" s="186"/>
      <c r="U1678" s="186"/>
      <c r="V1678" s="186"/>
      <c r="W1678" s="186"/>
      <c r="X1678" s="186"/>
      <c r="Y1678" s="186"/>
      <c r="Z1678" s="186"/>
      <c r="AA1678" s="186"/>
      <c r="AB1678" s="186"/>
      <c r="AC1678" s="186"/>
      <c r="AD1678" s="186"/>
      <c r="AE1678" s="186"/>
      <c r="AF1678" s="186"/>
      <c r="AG1678" s="186"/>
      <c r="AH1678" s="186"/>
      <c r="AI1678" s="186"/>
      <c r="AJ1678" s="186"/>
      <c r="AK1678" s="186"/>
      <c r="AL1678" s="186"/>
      <c r="AM1678" s="186"/>
      <c r="AN1678" s="186"/>
      <c r="AO1678" s="186"/>
      <c r="AP1678" s="186"/>
      <c r="AQ1678" s="186"/>
      <c r="AR1678" s="186"/>
      <c r="AS1678" s="186"/>
      <c r="AT1678" s="186"/>
      <c r="AU1678" s="186"/>
      <c r="AV1678" s="186"/>
      <c r="AW1678" s="186"/>
      <c r="AX1678" s="186"/>
      <c r="AY1678" s="186"/>
      <c r="AZ1678" s="186"/>
      <c r="BA1678" s="186"/>
      <c r="BB1678" s="186"/>
      <c r="BC1678" s="186"/>
      <c r="BD1678" s="186"/>
      <c r="BE1678" s="186"/>
      <c r="BF1678" s="186"/>
      <c r="BG1678" s="186"/>
      <c r="BH1678" s="186"/>
      <c r="BI1678" s="186"/>
      <c r="BJ1678" s="186"/>
      <c r="BK1678" s="186"/>
      <c r="BL1678" s="186"/>
      <c r="BM1678" s="186"/>
      <c r="BN1678" s="186"/>
      <c r="BO1678" s="186"/>
      <c r="BP1678" s="186"/>
      <c r="BQ1678" s="186"/>
      <c r="BR1678" s="186"/>
      <c r="BS1678" s="186"/>
      <c r="BT1678" s="186"/>
      <c r="BU1678" s="186"/>
      <c r="BV1678" s="186"/>
      <c r="BW1678" s="186"/>
      <c r="BX1678" s="186"/>
      <c r="BY1678" s="186"/>
      <c r="BZ1678" s="186"/>
      <c r="CA1678" s="186"/>
      <c r="CB1678" s="186"/>
      <c r="CC1678" s="186"/>
      <c r="CD1678" s="186"/>
      <c r="CE1678" s="186"/>
      <c r="CF1678" s="186"/>
      <c r="CG1678" s="186"/>
      <c r="CH1678" s="186"/>
      <c r="CI1678" s="186"/>
      <c r="CJ1678" s="186"/>
      <c r="CK1678" s="186"/>
      <c r="CL1678" s="186"/>
    </row>
    <row r="1679" spans="2:90" x14ac:dyDescent="0.4">
      <c r="B1679" s="171"/>
      <c r="E1679" s="8"/>
      <c r="H1679" s="196"/>
      <c r="I1679" s="197"/>
      <c r="J1679" s="197"/>
      <c r="K1679" s="198"/>
      <c r="L1679" s="198"/>
      <c r="M1679" s="198"/>
      <c r="N1679" s="198"/>
      <c r="O1679" s="198"/>
      <c r="P1679" s="198"/>
      <c r="R1679" s="198"/>
      <c r="S1679" s="186"/>
      <c r="T1679" s="186"/>
      <c r="U1679" s="186"/>
      <c r="V1679" s="186"/>
      <c r="W1679" s="186"/>
      <c r="X1679" s="186"/>
      <c r="Y1679" s="186"/>
      <c r="Z1679" s="186"/>
      <c r="AA1679" s="186"/>
      <c r="AB1679" s="186"/>
      <c r="AC1679" s="186"/>
      <c r="AD1679" s="186"/>
      <c r="AE1679" s="186"/>
      <c r="AF1679" s="186"/>
      <c r="AG1679" s="186"/>
      <c r="AH1679" s="186"/>
      <c r="AI1679" s="186"/>
      <c r="AJ1679" s="186"/>
      <c r="AK1679" s="186"/>
      <c r="AL1679" s="186"/>
      <c r="AM1679" s="186"/>
      <c r="AN1679" s="186"/>
      <c r="AO1679" s="186"/>
      <c r="AP1679" s="186"/>
      <c r="AQ1679" s="186"/>
      <c r="AR1679" s="186"/>
      <c r="AS1679" s="186"/>
      <c r="AT1679" s="186"/>
      <c r="AU1679" s="186"/>
      <c r="AV1679" s="186"/>
      <c r="AW1679" s="186"/>
      <c r="AX1679" s="186"/>
      <c r="AY1679" s="186"/>
      <c r="AZ1679" s="186"/>
      <c r="BA1679" s="186"/>
      <c r="BB1679" s="186"/>
      <c r="BC1679" s="186"/>
      <c r="BD1679" s="186"/>
      <c r="BE1679" s="186"/>
      <c r="BF1679" s="186"/>
      <c r="BG1679" s="186"/>
      <c r="BH1679" s="186"/>
      <c r="BI1679" s="186"/>
      <c r="BJ1679" s="186"/>
      <c r="BK1679" s="186"/>
      <c r="BL1679" s="186"/>
      <c r="BM1679" s="186"/>
      <c r="BN1679" s="186"/>
      <c r="BO1679" s="186"/>
      <c r="BP1679" s="186"/>
      <c r="BQ1679" s="186"/>
      <c r="BR1679" s="186"/>
      <c r="BS1679" s="186"/>
      <c r="BT1679" s="186"/>
      <c r="BU1679" s="186"/>
      <c r="BV1679" s="186"/>
      <c r="BW1679" s="186"/>
      <c r="BX1679" s="186"/>
      <c r="BY1679" s="186"/>
      <c r="BZ1679" s="186"/>
      <c r="CA1679" s="186"/>
      <c r="CB1679" s="186"/>
      <c r="CC1679" s="186"/>
      <c r="CD1679" s="186"/>
      <c r="CE1679" s="186"/>
      <c r="CF1679" s="186"/>
      <c r="CG1679" s="186"/>
      <c r="CH1679" s="186"/>
      <c r="CI1679" s="186"/>
      <c r="CJ1679" s="186"/>
      <c r="CK1679" s="186"/>
      <c r="CL1679" s="186"/>
    </row>
    <row r="1680" spans="2:90" x14ac:dyDescent="0.4">
      <c r="B1680" s="171"/>
      <c r="E1680" s="8"/>
      <c r="H1680" s="196"/>
      <c r="I1680" s="197"/>
      <c r="J1680" s="197"/>
      <c r="K1680" s="198"/>
      <c r="L1680" s="198"/>
      <c r="M1680" s="198"/>
      <c r="N1680" s="198"/>
      <c r="O1680" s="198"/>
      <c r="P1680" s="198"/>
      <c r="R1680" s="198"/>
      <c r="S1680" s="186"/>
      <c r="T1680" s="186"/>
      <c r="U1680" s="186"/>
      <c r="V1680" s="186"/>
      <c r="W1680" s="186"/>
      <c r="X1680" s="186"/>
      <c r="Y1680" s="186"/>
      <c r="Z1680" s="186"/>
      <c r="AA1680" s="186"/>
      <c r="AB1680" s="186"/>
      <c r="AC1680" s="186"/>
      <c r="AD1680" s="186"/>
      <c r="AE1680" s="186"/>
      <c r="AF1680" s="186"/>
      <c r="AG1680" s="186"/>
      <c r="AH1680" s="186"/>
      <c r="AI1680" s="186"/>
      <c r="AJ1680" s="186"/>
      <c r="AK1680" s="186"/>
      <c r="AL1680" s="186"/>
      <c r="AM1680" s="186"/>
      <c r="AN1680" s="186"/>
      <c r="AO1680" s="186"/>
      <c r="AP1680" s="186"/>
      <c r="AQ1680" s="186"/>
      <c r="AR1680" s="186"/>
      <c r="AS1680" s="186"/>
      <c r="AT1680" s="186"/>
      <c r="AU1680" s="186"/>
      <c r="AV1680" s="186"/>
      <c r="AW1680" s="186"/>
      <c r="AX1680" s="186"/>
      <c r="AY1680" s="186"/>
      <c r="AZ1680" s="186"/>
      <c r="BA1680" s="186"/>
      <c r="BB1680" s="186"/>
      <c r="BC1680" s="186"/>
      <c r="BD1680" s="186"/>
      <c r="BE1680" s="186"/>
      <c r="BF1680" s="186"/>
      <c r="BG1680" s="186"/>
      <c r="BH1680" s="186"/>
      <c r="BI1680" s="186"/>
      <c r="BJ1680" s="186"/>
      <c r="BK1680" s="186"/>
      <c r="BL1680" s="186"/>
      <c r="BM1680" s="186"/>
      <c r="BN1680" s="186"/>
      <c r="BO1680" s="186"/>
      <c r="BP1680" s="186"/>
      <c r="BQ1680" s="186"/>
      <c r="BR1680" s="186"/>
      <c r="BS1680" s="186"/>
      <c r="BT1680" s="186"/>
      <c r="BU1680" s="186"/>
      <c r="BV1680" s="186"/>
      <c r="BW1680" s="186"/>
      <c r="BX1680" s="186"/>
      <c r="BY1680" s="186"/>
      <c r="BZ1680" s="186"/>
      <c r="CA1680" s="186"/>
      <c r="CB1680" s="186"/>
      <c r="CC1680" s="186"/>
      <c r="CD1680" s="186"/>
      <c r="CE1680" s="186"/>
      <c r="CF1680" s="186"/>
      <c r="CG1680" s="186"/>
      <c r="CH1680" s="186"/>
      <c r="CI1680" s="186"/>
      <c r="CJ1680" s="186"/>
      <c r="CK1680" s="186"/>
      <c r="CL1680" s="186"/>
    </row>
    <row r="1681" spans="2:90" x14ac:dyDescent="0.4">
      <c r="B1681" s="171"/>
      <c r="E1681" s="8"/>
      <c r="H1681" s="196"/>
      <c r="I1681" s="197"/>
      <c r="J1681" s="197"/>
      <c r="K1681" s="198"/>
      <c r="L1681" s="198"/>
      <c r="M1681" s="198"/>
      <c r="N1681" s="198"/>
      <c r="O1681" s="198"/>
      <c r="P1681" s="198"/>
      <c r="R1681" s="198"/>
      <c r="S1681" s="186"/>
      <c r="T1681" s="186"/>
      <c r="U1681" s="186"/>
      <c r="V1681" s="186"/>
      <c r="W1681" s="186"/>
      <c r="X1681" s="186"/>
      <c r="Y1681" s="186"/>
      <c r="Z1681" s="186"/>
      <c r="AA1681" s="186"/>
      <c r="AB1681" s="186"/>
      <c r="AC1681" s="186"/>
      <c r="AD1681" s="186"/>
      <c r="AE1681" s="186"/>
      <c r="AF1681" s="186"/>
      <c r="AG1681" s="186"/>
      <c r="AH1681" s="186"/>
      <c r="AI1681" s="186"/>
      <c r="AJ1681" s="186"/>
      <c r="AK1681" s="186"/>
      <c r="AL1681" s="186"/>
      <c r="AM1681" s="186"/>
      <c r="AN1681" s="186"/>
      <c r="AO1681" s="186"/>
      <c r="AP1681" s="186"/>
      <c r="AQ1681" s="186"/>
      <c r="AR1681" s="186"/>
      <c r="AS1681" s="186"/>
      <c r="AT1681" s="186"/>
      <c r="AU1681" s="186"/>
      <c r="AV1681" s="186"/>
      <c r="AW1681" s="186"/>
      <c r="AX1681" s="186"/>
      <c r="AY1681" s="186"/>
      <c r="AZ1681" s="186"/>
      <c r="BA1681" s="186"/>
      <c r="BB1681" s="186"/>
      <c r="BC1681" s="186"/>
      <c r="BD1681" s="186"/>
      <c r="BE1681" s="186"/>
      <c r="BF1681" s="186"/>
      <c r="BG1681" s="186"/>
      <c r="BH1681" s="186"/>
      <c r="BI1681" s="186"/>
      <c r="BJ1681" s="186"/>
      <c r="BK1681" s="186"/>
      <c r="BL1681" s="186"/>
      <c r="BM1681" s="186"/>
      <c r="BN1681" s="186"/>
      <c r="BO1681" s="186"/>
      <c r="BP1681" s="186"/>
      <c r="BQ1681" s="186"/>
      <c r="BR1681" s="186"/>
      <c r="BS1681" s="186"/>
      <c r="BT1681" s="186"/>
      <c r="BU1681" s="186"/>
      <c r="BV1681" s="186"/>
      <c r="BW1681" s="186"/>
      <c r="BX1681" s="186"/>
      <c r="BY1681" s="186"/>
      <c r="BZ1681" s="186"/>
      <c r="CA1681" s="186"/>
      <c r="CB1681" s="186"/>
      <c r="CC1681" s="186"/>
      <c r="CD1681" s="186"/>
      <c r="CE1681" s="186"/>
      <c r="CF1681" s="186"/>
      <c r="CG1681" s="186"/>
      <c r="CH1681" s="186"/>
      <c r="CI1681" s="186"/>
      <c r="CJ1681" s="186"/>
      <c r="CK1681" s="186"/>
      <c r="CL1681" s="186"/>
    </row>
    <row r="1682" spans="2:90" x14ac:dyDescent="0.4">
      <c r="B1682" s="171"/>
      <c r="E1682" s="8"/>
      <c r="H1682" s="196"/>
      <c r="I1682" s="197"/>
      <c r="J1682" s="197"/>
      <c r="K1682" s="198"/>
      <c r="L1682" s="198"/>
      <c r="M1682" s="198"/>
      <c r="N1682" s="198"/>
      <c r="O1682" s="198"/>
      <c r="P1682" s="198"/>
      <c r="R1682" s="198"/>
      <c r="S1682" s="186"/>
      <c r="T1682" s="186"/>
      <c r="U1682" s="186"/>
      <c r="V1682" s="186"/>
      <c r="W1682" s="186"/>
      <c r="X1682" s="186"/>
      <c r="Y1682" s="186"/>
      <c r="Z1682" s="186"/>
      <c r="AA1682" s="186"/>
      <c r="AB1682" s="186"/>
      <c r="AC1682" s="186"/>
      <c r="AD1682" s="186"/>
      <c r="AE1682" s="186"/>
      <c r="AF1682" s="186"/>
      <c r="AG1682" s="186"/>
      <c r="AH1682" s="186"/>
      <c r="AI1682" s="186"/>
      <c r="AJ1682" s="186"/>
      <c r="AK1682" s="186"/>
      <c r="AL1682" s="186"/>
      <c r="AM1682" s="186"/>
      <c r="AN1682" s="186"/>
      <c r="AO1682" s="186"/>
      <c r="AP1682" s="186"/>
      <c r="AQ1682" s="186"/>
      <c r="AR1682" s="186"/>
      <c r="AS1682" s="186"/>
      <c r="AT1682" s="186"/>
      <c r="AU1682" s="186"/>
      <c r="AV1682" s="186"/>
      <c r="AW1682" s="186"/>
      <c r="AX1682" s="186"/>
      <c r="AY1682" s="186"/>
      <c r="AZ1682" s="186"/>
      <c r="BA1682" s="186"/>
      <c r="BB1682" s="186"/>
      <c r="BC1682" s="186"/>
      <c r="BD1682" s="186"/>
      <c r="BE1682" s="186"/>
      <c r="BF1682" s="186"/>
      <c r="BG1682" s="186"/>
      <c r="BH1682" s="186"/>
      <c r="BI1682" s="186"/>
      <c r="BJ1682" s="186"/>
      <c r="BK1682" s="186"/>
      <c r="BL1682" s="186"/>
      <c r="BM1682" s="186"/>
      <c r="BN1682" s="186"/>
      <c r="BO1682" s="186"/>
      <c r="BP1682" s="186"/>
      <c r="BQ1682" s="186"/>
      <c r="BR1682" s="186"/>
      <c r="BS1682" s="186"/>
      <c r="BT1682" s="186"/>
      <c r="BU1682" s="186"/>
      <c r="BV1682" s="186"/>
      <c r="BW1682" s="186"/>
      <c r="BX1682" s="186"/>
      <c r="BY1682" s="186"/>
      <c r="BZ1682" s="186"/>
      <c r="CA1682" s="186"/>
      <c r="CB1682" s="186"/>
      <c r="CC1682" s="186"/>
      <c r="CD1682" s="186"/>
      <c r="CE1682" s="186"/>
      <c r="CF1682" s="186"/>
      <c r="CG1682" s="186"/>
      <c r="CH1682" s="186"/>
      <c r="CI1682" s="186"/>
      <c r="CJ1682" s="186"/>
      <c r="CK1682" s="186"/>
      <c r="CL1682" s="186"/>
    </row>
    <row r="1683" spans="2:90" x14ac:dyDescent="0.4">
      <c r="B1683" s="171"/>
      <c r="E1683" s="8"/>
      <c r="H1683" s="196"/>
      <c r="I1683" s="197"/>
      <c r="J1683" s="197"/>
      <c r="K1683" s="198"/>
      <c r="L1683" s="198"/>
      <c r="M1683" s="198"/>
      <c r="N1683" s="198"/>
      <c r="O1683" s="198"/>
      <c r="P1683" s="198"/>
      <c r="R1683" s="198"/>
      <c r="S1683" s="186"/>
      <c r="T1683" s="186"/>
      <c r="U1683" s="186"/>
      <c r="V1683" s="186"/>
      <c r="W1683" s="186"/>
      <c r="X1683" s="186"/>
      <c r="Y1683" s="186"/>
      <c r="Z1683" s="186"/>
      <c r="AA1683" s="186"/>
      <c r="AB1683" s="186"/>
      <c r="AC1683" s="186"/>
      <c r="AD1683" s="186"/>
      <c r="AE1683" s="186"/>
      <c r="AF1683" s="186"/>
      <c r="AG1683" s="186"/>
      <c r="AH1683" s="186"/>
      <c r="AI1683" s="186"/>
      <c r="AJ1683" s="186"/>
      <c r="AK1683" s="186"/>
      <c r="AL1683" s="186"/>
      <c r="AM1683" s="186"/>
      <c r="AN1683" s="186"/>
      <c r="AO1683" s="186"/>
      <c r="AP1683" s="186"/>
      <c r="AQ1683" s="186"/>
      <c r="AR1683" s="186"/>
      <c r="AS1683" s="186"/>
      <c r="AT1683" s="186"/>
      <c r="AU1683" s="186"/>
      <c r="AV1683" s="186"/>
      <c r="AW1683" s="186"/>
      <c r="AX1683" s="186"/>
      <c r="AY1683" s="186"/>
      <c r="AZ1683" s="186"/>
      <c r="BA1683" s="186"/>
      <c r="BB1683" s="186"/>
      <c r="BC1683" s="186"/>
      <c r="BD1683" s="186"/>
      <c r="BE1683" s="186"/>
      <c r="BF1683" s="186"/>
      <c r="BG1683" s="186"/>
      <c r="BH1683" s="186"/>
      <c r="BI1683" s="186"/>
      <c r="BJ1683" s="186"/>
      <c r="BK1683" s="186"/>
      <c r="BL1683" s="186"/>
      <c r="BM1683" s="186"/>
      <c r="BN1683" s="186"/>
      <c r="BO1683" s="186"/>
      <c r="BP1683" s="186"/>
      <c r="BQ1683" s="186"/>
      <c r="BR1683" s="186"/>
      <c r="BS1683" s="186"/>
      <c r="BT1683" s="186"/>
      <c r="BU1683" s="186"/>
      <c r="BV1683" s="186"/>
      <c r="BW1683" s="186"/>
      <c r="BX1683" s="186"/>
      <c r="BY1683" s="186"/>
      <c r="BZ1683" s="186"/>
      <c r="CA1683" s="186"/>
      <c r="CB1683" s="186"/>
      <c r="CC1683" s="186"/>
      <c r="CD1683" s="186"/>
      <c r="CE1683" s="186"/>
      <c r="CF1683" s="186"/>
      <c r="CG1683" s="186"/>
      <c r="CH1683" s="186"/>
      <c r="CI1683" s="186"/>
      <c r="CJ1683" s="186"/>
      <c r="CK1683" s="186"/>
      <c r="CL1683" s="186"/>
    </row>
    <row r="1684" spans="2:90" x14ac:dyDescent="0.4">
      <c r="B1684" s="171"/>
      <c r="E1684" s="8"/>
      <c r="H1684" s="196"/>
      <c r="I1684" s="197"/>
      <c r="J1684" s="197"/>
      <c r="K1684" s="198"/>
      <c r="L1684" s="198"/>
      <c r="M1684" s="198"/>
      <c r="N1684" s="198"/>
      <c r="O1684" s="198"/>
      <c r="P1684" s="198"/>
      <c r="R1684" s="198"/>
      <c r="S1684" s="186"/>
      <c r="T1684" s="186"/>
      <c r="U1684" s="186"/>
      <c r="V1684" s="186"/>
      <c r="W1684" s="186"/>
      <c r="X1684" s="186"/>
      <c r="Y1684" s="186"/>
      <c r="Z1684" s="186"/>
      <c r="AA1684" s="186"/>
      <c r="AB1684" s="186"/>
      <c r="AC1684" s="186"/>
      <c r="AD1684" s="186"/>
      <c r="AE1684" s="186"/>
      <c r="AF1684" s="186"/>
      <c r="AG1684" s="186"/>
      <c r="AH1684" s="186"/>
      <c r="AI1684" s="186"/>
      <c r="AJ1684" s="186"/>
      <c r="AK1684" s="186"/>
      <c r="AL1684" s="186"/>
      <c r="AM1684" s="186"/>
      <c r="AN1684" s="186"/>
      <c r="AO1684" s="186"/>
      <c r="AP1684" s="186"/>
      <c r="AQ1684" s="186"/>
      <c r="AR1684" s="186"/>
      <c r="AS1684" s="186"/>
      <c r="AT1684" s="186"/>
      <c r="AU1684" s="186"/>
      <c r="AV1684" s="186"/>
      <c r="AW1684" s="186"/>
      <c r="AX1684" s="186"/>
      <c r="AY1684" s="186"/>
      <c r="AZ1684" s="186"/>
      <c r="BA1684" s="186"/>
      <c r="BB1684" s="186"/>
      <c r="BC1684" s="186"/>
      <c r="BD1684" s="186"/>
      <c r="BE1684" s="186"/>
      <c r="BF1684" s="186"/>
      <c r="BG1684" s="186"/>
      <c r="BH1684" s="186"/>
      <c r="BI1684" s="186"/>
      <c r="BJ1684" s="186"/>
      <c r="BK1684" s="186"/>
      <c r="BL1684" s="186"/>
      <c r="BM1684" s="186"/>
      <c r="BN1684" s="186"/>
      <c r="BO1684" s="186"/>
      <c r="BP1684" s="186"/>
      <c r="BQ1684" s="186"/>
      <c r="BR1684" s="186"/>
      <c r="BS1684" s="186"/>
      <c r="BT1684" s="186"/>
      <c r="BU1684" s="186"/>
      <c r="BV1684" s="186"/>
      <c r="BW1684" s="186"/>
      <c r="BX1684" s="186"/>
      <c r="BY1684" s="186"/>
      <c r="BZ1684" s="186"/>
      <c r="CA1684" s="186"/>
      <c r="CB1684" s="186"/>
      <c r="CC1684" s="186"/>
      <c r="CD1684" s="186"/>
      <c r="CE1684" s="186"/>
      <c r="CF1684" s="186"/>
      <c r="CG1684" s="186"/>
      <c r="CH1684" s="186"/>
      <c r="CI1684" s="186"/>
      <c r="CJ1684" s="186"/>
      <c r="CK1684" s="186"/>
      <c r="CL1684" s="186"/>
    </row>
    <row r="1685" spans="2:90" x14ac:dyDescent="0.4">
      <c r="B1685" s="171"/>
      <c r="E1685" s="8"/>
      <c r="H1685" s="196"/>
      <c r="I1685" s="197"/>
      <c r="J1685" s="197"/>
      <c r="K1685" s="198"/>
      <c r="L1685" s="198"/>
      <c r="M1685" s="198"/>
      <c r="N1685" s="198"/>
      <c r="O1685" s="198"/>
      <c r="P1685" s="198"/>
      <c r="R1685" s="198"/>
      <c r="S1685" s="186"/>
      <c r="T1685" s="186"/>
      <c r="U1685" s="186"/>
      <c r="V1685" s="186"/>
      <c r="W1685" s="186"/>
      <c r="X1685" s="186"/>
      <c r="Y1685" s="186"/>
      <c r="Z1685" s="186"/>
      <c r="AA1685" s="186"/>
      <c r="AB1685" s="186"/>
      <c r="AC1685" s="186"/>
      <c r="AD1685" s="186"/>
      <c r="AE1685" s="186"/>
      <c r="AF1685" s="186"/>
      <c r="AG1685" s="186"/>
      <c r="AH1685" s="186"/>
      <c r="AI1685" s="186"/>
      <c r="AJ1685" s="186"/>
      <c r="AK1685" s="186"/>
      <c r="AL1685" s="186"/>
      <c r="AM1685" s="186"/>
      <c r="AN1685" s="186"/>
      <c r="AO1685" s="186"/>
      <c r="AP1685" s="186"/>
      <c r="AQ1685" s="186"/>
      <c r="AR1685" s="186"/>
      <c r="AS1685" s="186"/>
      <c r="AT1685" s="186"/>
      <c r="AU1685" s="186"/>
      <c r="AV1685" s="186"/>
      <c r="AW1685" s="186"/>
      <c r="AX1685" s="186"/>
      <c r="AY1685" s="186"/>
      <c r="AZ1685" s="186"/>
      <c r="BA1685" s="186"/>
      <c r="BB1685" s="186"/>
      <c r="BC1685" s="186"/>
      <c r="BD1685" s="186"/>
      <c r="BE1685" s="186"/>
      <c r="BF1685" s="186"/>
      <c r="BG1685" s="186"/>
      <c r="BH1685" s="186"/>
      <c r="BI1685" s="186"/>
      <c r="BJ1685" s="186"/>
      <c r="BK1685" s="186"/>
      <c r="BL1685" s="186"/>
      <c r="BM1685" s="186"/>
      <c r="BN1685" s="186"/>
      <c r="BO1685" s="186"/>
      <c r="BP1685" s="186"/>
      <c r="BQ1685" s="186"/>
      <c r="BR1685" s="186"/>
      <c r="BS1685" s="186"/>
      <c r="BT1685" s="186"/>
      <c r="BU1685" s="186"/>
      <c r="BV1685" s="186"/>
      <c r="BW1685" s="186"/>
      <c r="BX1685" s="186"/>
      <c r="BY1685" s="186"/>
      <c r="BZ1685" s="186"/>
      <c r="CA1685" s="186"/>
      <c r="CB1685" s="186"/>
      <c r="CC1685" s="186"/>
      <c r="CD1685" s="186"/>
      <c r="CE1685" s="186"/>
      <c r="CF1685" s="186"/>
      <c r="CG1685" s="186"/>
      <c r="CH1685" s="186"/>
      <c r="CI1685" s="186"/>
      <c r="CJ1685" s="186"/>
      <c r="CK1685" s="186"/>
      <c r="CL1685" s="186"/>
    </row>
    <row r="1686" spans="2:90" x14ac:dyDescent="0.4">
      <c r="B1686" s="171"/>
      <c r="E1686" s="8"/>
      <c r="H1686" s="196"/>
      <c r="I1686" s="197"/>
      <c r="J1686" s="197"/>
      <c r="K1686" s="198"/>
      <c r="L1686" s="198"/>
      <c r="M1686" s="198"/>
      <c r="N1686" s="198"/>
      <c r="O1686" s="198"/>
      <c r="P1686" s="198"/>
      <c r="R1686" s="198"/>
      <c r="S1686" s="186"/>
      <c r="T1686" s="186"/>
      <c r="U1686" s="186"/>
      <c r="V1686" s="186"/>
      <c r="W1686" s="186"/>
      <c r="X1686" s="186"/>
      <c r="Y1686" s="186"/>
      <c r="Z1686" s="186"/>
      <c r="AA1686" s="186"/>
      <c r="AB1686" s="186"/>
      <c r="AC1686" s="186"/>
      <c r="AD1686" s="186"/>
      <c r="AE1686" s="186"/>
      <c r="AF1686" s="186"/>
      <c r="AG1686" s="186"/>
      <c r="AH1686" s="186"/>
      <c r="AI1686" s="186"/>
      <c r="AJ1686" s="186"/>
      <c r="AK1686" s="186"/>
      <c r="AL1686" s="186"/>
      <c r="AM1686" s="186"/>
      <c r="AN1686" s="186"/>
      <c r="AO1686" s="186"/>
      <c r="AP1686" s="186"/>
      <c r="AQ1686" s="186"/>
      <c r="AR1686" s="186"/>
      <c r="AS1686" s="186"/>
      <c r="AT1686" s="186"/>
      <c r="AU1686" s="186"/>
      <c r="AV1686" s="186"/>
      <c r="AW1686" s="186"/>
      <c r="AX1686" s="186"/>
      <c r="AY1686" s="186"/>
      <c r="AZ1686" s="186"/>
      <c r="BA1686" s="186"/>
      <c r="BB1686" s="186"/>
      <c r="BC1686" s="186"/>
      <c r="BD1686" s="186"/>
      <c r="BE1686" s="186"/>
      <c r="BF1686" s="186"/>
      <c r="BG1686" s="186"/>
      <c r="BH1686" s="186"/>
      <c r="BI1686" s="186"/>
      <c r="BJ1686" s="186"/>
      <c r="BK1686" s="186"/>
      <c r="BL1686" s="186"/>
      <c r="BM1686" s="186"/>
      <c r="BN1686" s="186"/>
      <c r="BO1686" s="186"/>
      <c r="BP1686" s="186"/>
      <c r="BQ1686" s="186"/>
      <c r="BR1686" s="186"/>
      <c r="BS1686" s="186"/>
      <c r="BT1686" s="186"/>
      <c r="BU1686" s="186"/>
      <c r="BV1686" s="186"/>
      <c r="BW1686" s="186"/>
      <c r="BX1686" s="186"/>
      <c r="BY1686" s="186"/>
      <c r="BZ1686" s="186"/>
      <c r="CA1686" s="186"/>
      <c r="CB1686" s="186"/>
      <c r="CC1686" s="186"/>
      <c r="CD1686" s="186"/>
      <c r="CE1686" s="186"/>
      <c r="CF1686" s="186"/>
      <c r="CG1686" s="186"/>
      <c r="CH1686" s="186"/>
      <c r="CI1686" s="186"/>
      <c r="CJ1686" s="186"/>
      <c r="CK1686" s="186"/>
      <c r="CL1686" s="186"/>
    </row>
    <row r="1687" spans="2:90" x14ac:dyDescent="0.4">
      <c r="B1687" s="171"/>
      <c r="E1687" s="8"/>
      <c r="H1687" s="196"/>
      <c r="I1687" s="197"/>
      <c r="J1687" s="197"/>
      <c r="K1687" s="198"/>
      <c r="L1687" s="198"/>
      <c r="M1687" s="198"/>
      <c r="N1687" s="198"/>
      <c r="O1687" s="198"/>
      <c r="P1687" s="198"/>
      <c r="R1687" s="198"/>
      <c r="S1687" s="186"/>
      <c r="T1687" s="186"/>
      <c r="U1687" s="186"/>
      <c r="V1687" s="186"/>
      <c r="W1687" s="186"/>
      <c r="X1687" s="186"/>
      <c r="Y1687" s="186"/>
      <c r="Z1687" s="186"/>
      <c r="AA1687" s="186"/>
      <c r="AB1687" s="186"/>
      <c r="AC1687" s="186"/>
      <c r="AD1687" s="186"/>
      <c r="AE1687" s="186"/>
      <c r="AF1687" s="186"/>
      <c r="AG1687" s="186"/>
      <c r="AH1687" s="186"/>
      <c r="AI1687" s="186"/>
      <c r="AJ1687" s="186"/>
      <c r="AK1687" s="186"/>
      <c r="AL1687" s="186"/>
      <c r="AM1687" s="186"/>
      <c r="AN1687" s="186"/>
      <c r="AO1687" s="186"/>
      <c r="AP1687" s="186"/>
      <c r="AQ1687" s="186"/>
      <c r="AR1687" s="186"/>
      <c r="AS1687" s="186"/>
      <c r="AT1687" s="186"/>
      <c r="AU1687" s="186"/>
      <c r="AV1687" s="186"/>
      <c r="AW1687" s="186"/>
      <c r="AX1687" s="186"/>
      <c r="AY1687" s="186"/>
      <c r="AZ1687" s="186"/>
      <c r="BA1687" s="186"/>
      <c r="BB1687" s="186"/>
      <c r="BC1687" s="186"/>
      <c r="BD1687" s="186"/>
      <c r="BE1687" s="186"/>
      <c r="BF1687" s="186"/>
      <c r="BG1687" s="186"/>
      <c r="BH1687" s="186"/>
      <c r="BI1687" s="186"/>
      <c r="BJ1687" s="186"/>
      <c r="BK1687" s="186"/>
      <c r="BL1687" s="186"/>
      <c r="BM1687" s="186"/>
      <c r="BN1687" s="186"/>
      <c r="BO1687" s="186"/>
      <c r="BP1687" s="186"/>
      <c r="BQ1687" s="186"/>
      <c r="BR1687" s="186"/>
      <c r="BS1687" s="186"/>
      <c r="BT1687" s="186"/>
      <c r="BU1687" s="186"/>
      <c r="BV1687" s="186"/>
      <c r="BW1687" s="186"/>
      <c r="BX1687" s="186"/>
      <c r="BY1687" s="186"/>
      <c r="BZ1687" s="186"/>
      <c r="CA1687" s="186"/>
      <c r="CB1687" s="186"/>
      <c r="CC1687" s="186"/>
      <c r="CD1687" s="186"/>
      <c r="CE1687" s="186"/>
      <c r="CF1687" s="186"/>
      <c r="CG1687" s="186"/>
      <c r="CH1687" s="186"/>
      <c r="CI1687" s="186"/>
      <c r="CJ1687" s="186"/>
      <c r="CK1687" s="186"/>
      <c r="CL1687" s="186"/>
    </row>
    <row r="1688" spans="2:90" x14ac:dyDescent="0.4">
      <c r="B1688" s="171"/>
      <c r="E1688" s="8"/>
      <c r="H1688" s="196"/>
      <c r="I1688" s="197"/>
      <c r="J1688" s="197"/>
      <c r="K1688" s="198"/>
      <c r="L1688" s="198"/>
      <c r="M1688" s="198"/>
      <c r="N1688" s="198"/>
      <c r="O1688" s="198"/>
      <c r="P1688" s="198"/>
      <c r="R1688" s="198"/>
      <c r="S1688" s="186"/>
      <c r="T1688" s="186"/>
      <c r="U1688" s="186"/>
      <c r="V1688" s="186"/>
      <c r="W1688" s="186"/>
      <c r="X1688" s="186"/>
      <c r="Y1688" s="186"/>
      <c r="Z1688" s="186"/>
      <c r="AA1688" s="186"/>
      <c r="AB1688" s="186"/>
      <c r="AC1688" s="186"/>
      <c r="AD1688" s="186"/>
      <c r="AE1688" s="186"/>
      <c r="AF1688" s="186"/>
      <c r="AG1688" s="186"/>
      <c r="AH1688" s="186"/>
      <c r="AI1688" s="186"/>
      <c r="AJ1688" s="186"/>
      <c r="AK1688" s="186"/>
      <c r="AL1688" s="186"/>
      <c r="AM1688" s="186"/>
      <c r="AN1688" s="186"/>
      <c r="AO1688" s="186"/>
      <c r="AP1688" s="186"/>
      <c r="AQ1688" s="186"/>
      <c r="AR1688" s="186"/>
      <c r="AS1688" s="186"/>
      <c r="AT1688" s="186"/>
      <c r="AU1688" s="186"/>
      <c r="AV1688" s="186"/>
      <c r="AW1688" s="186"/>
      <c r="AX1688" s="186"/>
      <c r="AY1688" s="186"/>
      <c r="AZ1688" s="186"/>
      <c r="BA1688" s="186"/>
      <c r="BB1688" s="186"/>
      <c r="BC1688" s="186"/>
      <c r="BD1688" s="186"/>
      <c r="BE1688" s="186"/>
      <c r="BF1688" s="186"/>
      <c r="BG1688" s="186"/>
      <c r="BH1688" s="186"/>
      <c r="BI1688" s="186"/>
      <c r="BJ1688" s="186"/>
      <c r="BK1688" s="186"/>
      <c r="BL1688" s="186"/>
      <c r="BM1688" s="186"/>
      <c r="BN1688" s="186"/>
      <c r="BO1688" s="186"/>
      <c r="BP1688" s="186"/>
      <c r="BQ1688" s="186"/>
      <c r="BR1688" s="186"/>
      <c r="BS1688" s="186"/>
      <c r="BT1688" s="186"/>
      <c r="BU1688" s="186"/>
      <c r="BV1688" s="186"/>
      <c r="BW1688" s="186"/>
      <c r="BX1688" s="186"/>
      <c r="BY1688" s="186"/>
      <c r="BZ1688" s="186"/>
      <c r="CA1688" s="186"/>
      <c r="CB1688" s="186"/>
      <c r="CC1688" s="186"/>
      <c r="CD1688" s="186"/>
      <c r="CE1688" s="186"/>
      <c r="CF1688" s="186"/>
      <c r="CG1688" s="186"/>
      <c r="CH1688" s="186"/>
      <c r="CI1688" s="186"/>
      <c r="CJ1688" s="186"/>
      <c r="CK1688" s="186"/>
      <c r="CL1688" s="186"/>
    </row>
    <row r="1689" spans="2:90" x14ac:dyDescent="0.4">
      <c r="B1689" s="171"/>
      <c r="E1689" s="8"/>
      <c r="H1689" s="196"/>
      <c r="I1689" s="197"/>
      <c r="J1689" s="197"/>
      <c r="K1689" s="198"/>
      <c r="L1689" s="198"/>
      <c r="M1689" s="198"/>
      <c r="N1689" s="198"/>
      <c r="O1689" s="198"/>
      <c r="P1689" s="198"/>
      <c r="R1689" s="198"/>
      <c r="S1689" s="186"/>
      <c r="T1689" s="186"/>
      <c r="U1689" s="186"/>
      <c r="V1689" s="186"/>
      <c r="W1689" s="186"/>
      <c r="X1689" s="186"/>
      <c r="Y1689" s="186"/>
      <c r="Z1689" s="186"/>
      <c r="AA1689" s="186"/>
      <c r="AB1689" s="186"/>
      <c r="AC1689" s="186"/>
      <c r="AD1689" s="186"/>
      <c r="AE1689" s="186"/>
      <c r="AF1689" s="186"/>
      <c r="AG1689" s="186"/>
      <c r="AH1689" s="186"/>
      <c r="AI1689" s="186"/>
      <c r="AJ1689" s="186"/>
      <c r="AK1689" s="186"/>
      <c r="AL1689" s="186"/>
      <c r="AM1689" s="186"/>
      <c r="AN1689" s="186"/>
      <c r="AO1689" s="186"/>
      <c r="AP1689" s="186"/>
      <c r="AQ1689" s="186"/>
      <c r="AR1689" s="186"/>
      <c r="AS1689" s="186"/>
      <c r="AT1689" s="186"/>
      <c r="AU1689" s="186"/>
      <c r="AV1689" s="186"/>
      <c r="AW1689" s="186"/>
      <c r="AX1689" s="186"/>
      <c r="AY1689" s="186"/>
      <c r="AZ1689" s="186"/>
      <c r="BA1689" s="186"/>
      <c r="BB1689" s="186"/>
      <c r="BC1689" s="186"/>
      <c r="BD1689" s="186"/>
      <c r="BE1689" s="186"/>
      <c r="BF1689" s="186"/>
      <c r="BG1689" s="186"/>
      <c r="BH1689" s="186"/>
      <c r="BI1689" s="186"/>
      <c r="BJ1689" s="186"/>
      <c r="BK1689" s="186"/>
      <c r="BL1689" s="186"/>
      <c r="BM1689" s="186"/>
      <c r="BN1689" s="186"/>
      <c r="BO1689" s="186"/>
      <c r="BP1689" s="186"/>
      <c r="BQ1689" s="186"/>
      <c r="BR1689" s="186"/>
      <c r="BS1689" s="186"/>
      <c r="BT1689" s="186"/>
      <c r="BU1689" s="186"/>
      <c r="BV1689" s="186"/>
      <c r="BW1689" s="186"/>
      <c r="BX1689" s="186"/>
      <c r="BY1689" s="186"/>
      <c r="BZ1689" s="186"/>
      <c r="CA1689" s="186"/>
      <c r="CB1689" s="186"/>
      <c r="CC1689" s="186"/>
      <c r="CD1689" s="186"/>
      <c r="CE1689" s="186"/>
      <c r="CF1689" s="186"/>
      <c r="CG1689" s="186"/>
      <c r="CH1689" s="186"/>
      <c r="CI1689" s="186"/>
      <c r="CJ1689" s="186"/>
      <c r="CK1689" s="186"/>
      <c r="CL1689" s="186"/>
    </row>
    <row r="1690" spans="2:90" x14ac:dyDescent="0.4">
      <c r="B1690" s="171"/>
      <c r="E1690" s="8"/>
      <c r="H1690" s="196"/>
      <c r="I1690" s="197"/>
      <c r="J1690" s="197"/>
      <c r="K1690" s="198"/>
      <c r="L1690" s="198"/>
      <c r="M1690" s="198"/>
      <c r="N1690" s="198"/>
      <c r="O1690" s="198"/>
      <c r="P1690" s="198"/>
      <c r="R1690" s="198"/>
      <c r="S1690" s="186"/>
      <c r="T1690" s="186"/>
      <c r="U1690" s="186"/>
      <c r="V1690" s="186"/>
      <c r="W1690" s="186"/>
      <c r="X1690" s="186"/>
      <c r="Y1690" s="186"/>
      <c r="Z1690" s="186"/>
      <c r="AA1690" s="186"/>
      <c r="AB1690" s="186"/>
      <c r="AC1690" s="186"/>
      <c r="AD1690" s="186"/>
      <c r="AE1690" s="186"/>
      <c r="AF1690" s="186"/>
      <c r="AG1690" s="186"/>
      <c r="AH1690" s="186"/>
      <c r="AI1690" s="186"/>
      <c r="AJ1690" s="186"/>
      <c r="AK1690" s="186"/>
      <c r="AL1690" s="186"/>
      <c r="AM1690" s="186"/>
      <c r="AN1690" s="186"/>
      <c r="AO1690" s="186"/>
      <c r="AP1690" s="186"/>
      <c r="AQ1690" s="186"/>
      <c r="AR1690" s="186"/>
      <c r="AS1690" s="186"/>
      <c r="AT1690" s="186"/>
      <c r="AU1690" s="186"/>
      <c r="AV1690" s="186"/>
      <c r="AW1690" s="186"/>
      <c r="AX1690" s="186"/>
      <c r="AY1690" s="186"/>
      <c r="AZ1690" s="186"/>
      <c r="BA1690" s="186"/>
      <c r="BB1690" s="186"/>
      <c r="BC1690" s="186"/>
      <c r="BD1690" s="186"/>
      <c r="BE1690" s="186"/>
      <c r="BF1690" s="186"/>
      <c r="BG1690" s="186"/>
      <c r="BH1690" s="186"/>
      <c r="BI1690" s="186"/>
      <c r="BJ1690" s="186"/>
      <c r="BK1690" s="186"/>
      <c r="BL1690" s="186"/>
      <c r="BM1690" s="186"/>
      <c r="BN1690" s="186"/>
      <c r="BO1690" s="186"/>
      <c r="BP1690" s="186"/>
      <c r="BQ1690" s="186"/>
      <c r="BR1690" s="186"/>
      <c r="BS1690" s="186"/>
      <c r="BT1690" s="186"/>
      <c r="BU1690" s="186"/>
      <c r="BV1690" s="186"/>
      <c r="BW1690" s="186"/>
      <c r="BX1690" s="186"/>
      <c r="BY1690" s="186"/>
      <c r="BZ1690" s="186"/>
      <c r="CA1690" s="186"/>
      <c r="CB1690" s="186"/>
      <c r="CC1690" s="186"/>
      <c r="CD1690" s="186"/>
      <c r="CE1690" s="186"/>
      <c r="CF1690" s="186"/>
      <c r="CG1690" s="186"/>
      <c r="CH1690" s="186"/>
      <c r="CI1690" s="186"/>
      <c r="CJ1690" s="186"/>
      <c r="CK1690" s="186"/>
      <c r="CL1690" s="186"/>
    </row>
    <row r="1691" spans="2:90" x14ac:dyDescent="0.4">
      <c r="B1691" s="171"/>
      <c r="E1691" s="8"/>
      <c r="H1691" s="196"/>
      <c r="I1691" s="197"/>
      <c r="J1691" s="197"/>
      <c r="K1691" s="198"/>
      <c r="L1691" s="198"/>
      <c r="M1691" s="198"/>
      <c r="N1691" s="198"/>
      <c r="O1691" s="198"/>
      <c r="P1691" s="198"/>
      <c r="R1691" s="198"/>
      <c r="S1691" s="186"/>
      <c r="T1691" s="186"/>
      <c r="U1691" s="186"/>
      <c r="V1691" s="186"/>
      <c r="W1691" s="186"/>
      <c r="X1691" s="186"/>
      <c r="Y1691" s="186"/>
      <c r="Z1691" s="186"/>
      <c r="AA1691" s="186"/>
      <c r="AB1691" s="186"/>
      <c r="AC1691" s="186"/>
      <c r="AD1691" s="186"/>
      <c r="AE1691" s="186"/>
      <c r="AF1691" s="186"/>
      <c r="AG1691" s="186"/>
      <c r="AH1691" s="186"/>
      <c r="AI1691" s="186"/>
      <c r="AJ1691" s="186"/>
      <c r="AK1691" s="186"/>
      <c r="AL1691" s="186"/>
      <c r="AM1691" s="186"/>
      <c r="AN1691" s="186"/>
      <c r="AO1691" s="186"/>
      <c r="AP1691" s="186"/>
      <c r="AQ1691" s="186"/>
      <c r="AR1691" s="186"/>
      <c r="AS1691" s="186"/>
      <c r="AT1691" s="186"/>
      <c r="AU1691" s="186"/>
      <c r="AV1691" s="186"/>
      <c r="AW1691" s="186"/>
      <c r="AX1691" s="186"/>
      <c r="AY1691" s="186"/>
      <c r="AZ1691" s="186"/>
      <c r="BA1691" s="186"/>
      <c r="BB1691" s="186"/>
      <c r="BC1691" s="186"/>
      <c r="BD1691" s="186"/>
      <c r="BE1691" s="186"/>
      <c r="BF1691" s="186"/>
      <c r="BG1691" s="186"/>
      <c r="BH1691" s="186"/>
      <c r="BI1691" s="186"/>
      <c r="BJ1691" s="186"/>
      <c r="BK1691" s="186"/>
      <c r="BL1691" s="186"/>
      <c r="BM1691" s="186"/>
      <c r="BN1691" s="186"/>
      <c r="BO1691" s="186"/>
      <c r="BP1691" s="186"/>
      <c r="BQ1691" s="186"/>
      <c r="BR1691" s="186"/>
      <c r="BS1691" s="186"/>
      <c r="BT1691" s="186"/>
      <c r="BU1691" s="186"/>
      <c r="BV1691" s="186"/>
      <c r="BW1691" s="186"/>
      <c r="BX1691" s="186"/>
      <c r="BY1691" s="186"/>
      <c r="BZ1691" s="186"/>
      <c r="CA1691" s="186"/>
      <c r="CB1691" s="186"/>
      <c r="CC1691" s="186"/>
      <c r="CD1691" s="186"/>
      <c r="CE1691" s="186"/>
      <c r="CF1691" s="186"/>
      <c r="CG1691" s="186"/>
      <c r="CH1691" s="186"/>
      <c r="CI1691" s="186"/>
      <c r="CJ1691" s="186"/>
      <c r="CK1691" s="186"/>
      <c r="CL1691" s="186"/>
    </row>
    <row r="1692" spans="2:90" x14ac:dyDescent="0.4">
      <c r="B1692" s="171"/>
      <c r="E1692" s="8"/>
      <c r="H1692" s="196"/>
      <c r="I1692" s="197"/>
      <c r="J1692" s="197"/>
      <c r="K1692" s="198"/>
      <c r="L1692" s="198"/>
      <c r="M1692" s="198"/>
      <c r="N1692" s="198"/>
      <c r="O1692" s="198"/>
      <c r="P1692" s="198"/>
      <c r="R1692" s="198"/>
      <c r="S1692" s="186"/>
      <c r="T1692" s="186"/>
      <c r="U1692" s="186"/>
      <c r="V1692" s="186"/>
      <c r="W1692" s="186"/>
      <c r="X1692" s="186"/>
      <c r="Y1692" s="186"/>
      <c r="Z1692" s="186"/>
      <c r="AA1692" s="186"/>
      <c r="AB1692" s="186"/>
      <c r="AC1692" s="186"/>
      <c r="AD1692" s="186"/>
      <c r="AE1692" s="186"/>
      <c r="AF1692" s="186"/>
      <c r="AG1692" s="186"/>
      <c r="AH1692" s="186"/>
      <c r="AI1692" s="186"/>
      <c r="AJ1692" s="186"/>
      <c r="AK1692" s="186"/>
      <c r="AL1692" s="186"/>
      <c r="AM1692" s="186"/>
      <c r="AN1692" s="186"/>
      <c r="AO1692" s="186"/>
      <c r="AP1692" s="186"/>
      <c r="AQ1692" s="186"/>
      <c r="AR1692" s="186"/>
      <c r="AS1692" s="186"/>
      <c r="AT1692" s="186"/>
      <c r="AU1692" s="186"/>
      <c r="AV1692" s="186"/>
      <c r="AW1692" s="186"/>
      <c r="AX1692" s="186"/>
      <c r="AY1692" s="186"/>
      <c r="AZ1692" s="186"/>
      <c r="BA1692" s="186"/>
      <c r="BB1692" s="186"/>
      <c r="BC1692" s="186"/>
      <c r="BD1692" s="186"/>
      <c r="BE1692" s="186"/>
      <c r="BF1692" s="186"/>
      <c r="BG1692" s="186"/>
      <c r="BH1692" s="186"/>
      <c r="BI1692" s="186"/>
      <c r="BJ1692" s="186"/>
      <c r="BK1692" s="186"/>
      <c r="BL1692" s="186"/>
      <c r="BM1692" s="186"/>
      <c r="BN1692" s="186"/>
      <c r="BO1692" s="186"/>
      <c r="BP1692" s="186"/>
      <c r="BQ1692" s="186"/>
      <c r="BR1692" s="186"/>
      <c r="BS1692" s="186"/>
      <c r="BT1692" s="186"/>
      <c r="BU1692" s="186"/>
      <c r="BV1692" s="186"/>
      <c r="BW1692" s="186"/>
      <c r="BX1692" s="186"/>
      <c r="BY1692" s="186"/>
      <c r="BZ1692" s="186"/>
      <c r="CA1692" s="186"/>
      <c r="CB1692" s="186"/>
      <c r="CC1692" s="186"/>
      <c r="CD1692" s="186"/>
      <c r="CE1692" s="186"/>
      <c r="CF1692" s="186"/>
      <c r="CG1692" s="186"/>
      <c r="CH1692" s="186"/>
      <c r="CI1692" s="186"/>
      <c r="CJ1692" s="186"/>
      <c r="CK1692" s="186"/>
      <c r="CL1692" s="186"/>
    </row>
    <row r="1693" spans="2:90" x14ac:dyDescent="0.4">
      <c r="B1693" s="171"/>
      <c r="E1693" s="8"/>
      <c r="H1693" s="196"/>
      <c r="I1693" s="197"/>
      <c r="J1693" s="197"/>
      <c r="K1693" s="198"/>
      <c r="L1693" s="198"/>
      <c r="M1693" s="198"/>
      <c r="N1693" s="198"/>
      <c r="O1693" s="198"/>
      <c r="P1693" s="198"/>
      <c r="R1693" s="198"/>
      <c r="S1693" s="186"/>
      <c r="T1693" s="186"/>
      <c r="U1693" s="186"/>
      <c r="V1693" s="186"/>
      <c r="W1693" s="186"/>
      <c r="X1693" s="186"/>
      <c r="Y1693" s="186"/>
      <c r="Z1693" s="186"/>
      <c r="AA1693" s="186"/>
      <c r="AB1693" s="186"/>
      <c r="AC1693" s="186"/>
      <c r="AD1693" s="186"/>
      <c r="AE1693" s="186"/>
      <c r="AF1693" s="186"/>
      <c r="AG1693" s="186"/>
      <c r="AH1693" s="186"/>
      <c r="AI1693" s="186"/>
      <c r="AJ1693" s="186"/>
      <c r="AK1693" s="186"/>
      <c r="AL1693" s="186"/>
      <c r="AM1693" s="186"/>
      <c r="AN1693" s="186"/>
      <c r="AO1693" s="186"/>
      <c r="AP1693" s="186"/>
      <c r="AQ1693" s="186"/>
      <c r="AR1693" s="186"/>
      <c r="AS1693" s="186"/>
      <c r="AT1693" s="186"/>
      <c r="AU1693" s="186"/>
      <c r="AV1693" s="186"/>
      <c r="AW1693" s="186"/>
      <c r="AX1693" s="186"/>
      <c r="AY1693" s="186"/>
      <c r="AZ1693" s="186"/>
      <c r="BA1693" s="186"/>
      <c r="BB1693" s="186"/>
      <c r="BC1693" s="186"/>
      <c r="BD1693" s="186"/>
      <c r="BE1693" s="186"/>
      <c r="BF1693" s="186"/>
      <c r="BG1693" s="186"/>
      <c r="BH1693" s="186"/>
      <c r="BI1693" s="186"/>
      <c r="BJ1693" s="186"/>
      <c r="BK1693" s="186"/>
      <c r="BL1693" s="186"/>
      <c r="BM1693" s="186"/>
      <c r="BN1693" s="186"/>
      <c r="BO1693" s="186"/>
      <c r="BP1693" s="186"/>
      <c r="BQ1693" s="186"/>
      <c r="BR1693" s="186"/>
      <c r="BS1693" s="186"/>
      <c r="BT1693" s="186"/>
      <c r="BU1693" s="186"/>
      <c r="BV1693" s="186"/>
      <c r="BW1693" s="186"/>
      <c r="BX1693" s="186"/>
      <c r="BY1693" s="186"/>
      <c r="BZ1693" s="186"/>
      <c r="CA1693" s="186"/>
      <c r="CB1693" s="186"/>
      <c r="CC1693" s="186"/>
      <c r="CD1693" s="186"/>
      <c r="CE1693" s="186"/>
      <c r="CF1693" s="186"/>
      <c r="CG1693" s="186"/>
      <c r="CH1693" s="186"/>
      <c r="CI1693" s="186"/>
      <c r="CJ1693" s="186"/>
      <c r="CK1693" s="186"/>
      <c r="CL1693" s="186"/>
    </row>
    <row r="1694" spans="2:90" x14ac:dyDescent="0.4">
      <c r="B1694" s="171"/>
      <c r="E1694" s="8"/>
      <c r="H1694" s="196"/>
      <c r="I1694" s="197"/>
      <c r="J1694" s="197"/>
      <c r="K1694" s="198"/>
      <c r="L1694" s="198"/>
      <c r="M1694" s="198"/>
      <c r="N1694" s="198"/>
      <c r="O1694" s="198"/>
      <c r="P1694" s="198"/>
      <c r="R1694" s="198"/>
      <c r="S1694" s="186"/>
      <c r="T1694" s="186"/>
      <c r="U1694" s="186"/>
      <c r="V1694" s="186"/>
      <c r="W1694" s="186"/>
      <c r="X1694" s="186"/>
      <c r="Y1694" s="186"/>
      <c r="Z1694" s="186"/>
      <c r="AA1694" s="186"/>
      <c r="AB1694" s="186"/>
      <c r="AC1694" s="186"/>
      <c r="AD1694" s="186"/>
      <c r="AE1694" s="186"/>
      <c r="AF1694" s="186"/>
      <c r="AG1694" s="186"/>
      <c r="AH1694" s="186"/>
      <c r="AI1694" s="186"/>
      <c r="AJ1694" s="186"/>
      <c r="AK1694" s="186"/>
      <c r="AL1694" s="186"/>
      <c r="AM1694" s="186"/>
      <c r="AN1694" s="186"/>
      <c r="AO1694" s="186"/>
      <c r="AP1694" s="186"/>
      <c r="AQ1694" s="186"/>
      <c r="AR1694" s="186"/>
      <c r="AS1694" s="186"/>
      <c r="AT1694" s="186"/>
      <c r="AU1694" s="186"/>
      <c r="AV1694" s="186"/>
      <c r="AW1694" s="186"/>
      <c r="AX1694" s="186"/>
      <c r="AY1694" s="186"/>
      <c r="AZ1694" s="186"/>
      <c r="BA1694" s="186"/>
      <c r="BB1694" s="186"/>
      <c r="BC1694" s="186"/>
      <c r="BD1694" s="186"/>
      <c r="BE1694" s="186"/>
      <c r="BF1694" s="186"/>
      <c r="BG1694" s="186"/>
      <c r="BH1694" s="186"/>
      <c r="BI1694" s="186"/>
      <c r="BJ1694" s="186"/>
      <c r="BK1694" s="186"/>
      <c r="BL1694" s="186"/>
      <c r="BM1694" s="186"/>
      <c r="BN1694" s="186"/>
      <c r="BO1694" s="186"/>
      <c r="BP1694" s="186"/>
      <c r="BQ1694" s="186"/>
      <c r="BR1694" s="186"/>
      <c r="BS1694" s="186"/>
      <c r="BT1694" s="186"/>
      <c r="BU1694" s="186"/>
      <c r="BV1694" s="186"/>
      <c r="BW1694" s="186"/>
      <c r="BX1694" s="186"/>
      <c r="BY1694" s="186"/>
      <c r="BZ1694" s="186"/>
      <c r="CA1694" s="186"/>
      <c r="CB1694" s="186"/>
      <c r="CC1694" s="186"/>
      <c r="CD1694" s="186"/>
      <c r="CE1694" s="186"/>
      <c r="CF1694" s="186"/>
      <c r="CG1694" s="186"/>
      <c r="CH1694" s="186"/>
      <c r="CI1694" s="186"/>
      <c r="CJ1694" s="186"/>
      <c r="CK1694" s="186"/>
      <c r="CL1694" s="186"/>
    </row>
    <row r="1695" spans="2:90" x14ac:dyDescent="0.4">
      <c r="B1695" s="171"/>
      <c r="E1695" s="8"/>
      <c r="H1695" s="196"/>
      <c r="I1695" s="197"/>
      <c r="J1695" s="197"/>
      <c r="K1695" s="198"/>
      <c r="L1695" s="198"/>
      <c r="M1695" s="198"/>
      <c r="N1695" s="198"/>
      <c r="O1695" s="198"/>
      <c r="P1695" s="198"/>
      <c r="R1695" s="198"/>
      <c r="S1695" s="186"/>
      <c r="T1695" s="186"/>
      <c r="U1695" s="186"/>
      <c r="V1695" s="186"/>
      <c r="W1695" s="186"/>
      <c r="X1695" s="186"/>
      <c r="Y1695" s="186"/>
      <c r="Z1695" s="186"/>
      <c r="AA1695" s="186"/>
      <c r="AB1695" s="186"/>
      <c r="AC1695" s="186"/>
      <c r="AD1695" s="186"/>
      <c r="AE1695" s="186"/>
      <c r="AF1695" s="186"/>
      <c r="AG1695" s="186"/>
      <c r="AH1695" s="186"/>
      <c r="AI1695" s="186"/>
      <c r="AJ1695" s="186"/>
      <c r="AK1695" s="186"/>
      <c r="AL1695" s="186"/>
      <c r="AM1695" s="186"/>
      <c r="AN1695" s="186"/>
      <c r="AO1695" s="186"/>
      <c r="AP1695" s="186"/>
      <c r="AQ1695" s="186"/>
      <c r="AR1695" s="186"/>
      <c r="AS1695" s="186"/>
      <c r="AT1695" s="186"/>
      <c r="AU1695" s="186"/>
      <c r="AV1695" s="186"/>
      <c r="AW1695" s="186"/>
      <c r="AX1695" s="186"/>
      <c r="AY1695" s="186"/>
      <c r="AZ1695" s="186"/>
      <c r="BA1695" s="186"/>
      <c r="BB1695" s="186"/>
      <c r="BC1695" s="186"/>
      <c r="BD1695" s="186"/>
      <c r="BE1695" s="186"/>
      <c r="BF1695" s="186"/>
      <c r="BG1695" s="186"/>
      <c r="BH1695" s="186"/>
      <c r="BI1695" s="186"/>
      <c r="BJ1695" s="186"/>
      <c r="BK1695" s="186"/>
      <c r="BL1695" s="186"/>
      <c r="BM1695" s="186"/>
      <c r="BN1695" s="186"/>
      <c r="BO1695" s="186"/>
      <c r="BP1695" s="186"/>
      <c r="BQ1695" s="186"/>
      <c r="BR1695" s="186"/>
      <c r="BS1695" s="186"/>
      <c r="BT1695" s="186"/>
      <c r="BU1695" s="186"/>
      <c r="BV1695" s="186"/>
      <c r="BW1695" s="186"/>
      <c r="BX1695" s="186"/>
      <c r="BY1695" s="186"/>
      <c r="BZ1695" s="186"/>
      <c r="CA1695" s="186"/>
      <c r="CB1695" s="186"/>
      <c r="CC1695" s="186"/>
      <c r="CD1695" s="186"/>
      <c r="CE1695" s="186"/>
      <c r="CF1695" s="186"/>
      <c r="CG1695" s="186"/>
      <c r="CH1695" s="186"/>
      <c r="CI1695" s="186"/>
      <c r="CJ1695" s="186"/>
      <c r="CK1695" s="186"/>
      <c r="CL1695" s="186"/>
    </row>
    <row r="1696" spans="2:90" x14ac:dyDescent="0.4">
      <c r="B1696" s="171"/>
      <c r="E1696" s="8"/>
      <c r="H1696" s="196"/>
      <c r="I1696" s="197"/>
      <c r="J1696" s="197"/>
      <c r="K1696" s="198"/>
      <c r="L1696" s="198"/>
      <c r="M1696" s="198"/>
      <c r="N1696" s="198"/>
      <c r="O1696" s="198"/>
      <c r="P1696" s="198"/>
      <c r="R1696" s="198"/>
      <c r="S1696" s="186"/>
      <c r="T1696" s="186"/>
      <c r="U1696" s="186"/>
      <c r="V1696" s="186"/>
      <c r="W1696" s="186"/>
      <c r="X1696" s="186"/>
      <c r="Y1696" s="186"/>
      <c r="Z1696" s="186"/>
      <c r="AA1696" s="186"/>
      <c r="AB1696" s="186"/>
      <c r="AC1696" s="186"/>
      <c r="AD1696" s="186"/>
      <c r="AE1696" s="186"/>
      <c r="AF1696" s="186"/>
      <c r="AG1696" s="186"/>
      <c r="AH1696" s="186"/>
      <c r="AI1696" s="186"/>
      <c r="AJ1696" s="186"/>
      <c r="AK1696" s="186"/>
      <c r="AL1696" s="186"/>
      <c r="AM1696" s="186"/>
      <c r="AN1696" s="186"/>
      <c r="AO1696" s="186"/>
      <c r="AP1696" s="186"/>
      <c r="AQ1696" s="186"/>
      <c r="AR1696" s="186"/>
      <c r="AS1696" s="186"/>
      <c r="AT1696" s="186"/>
      <c r="AU1696" s="186"/>
      <c r="AV1696" s="186"/>
      <c r="AW1696" s="186"/>
      <c r="AX1696" s="186"/>
      <c r="AY1696" s="186"/>
      <c r="AZ1696" s="186"/>
      <c r="BA1696" s="186"/>
      <c r="BB1696" s="186"/>
      <c r="BC1696" s="186"/>
      <c r="BD1696" s="186"/>
      <c r="BE1696" s="186"/>
      <c r="BF1696" s="186"/>
      <c r="BG1696" s="186"/>
      <c r="BH1696" s="186"/>
      <c r="BI1696" s="186"/>
      <c r="BJ1696" s="186"/>
      <c r="BK1696" s="186"/>
      <c r="BL1696" s="186"/>
      <c r="BM1696" s="186"/>
      <c r="BN1696" s="186"/>
      <c r="BO1696" s="186"/>
      <c r="BP1696" s="186"/>
      <c r="BQ1696" s="186"/>
      <c r="BR1696" s="186"/>
      <c r="BS1696" s="186"/>
      <c r="BT1696" s="186"/>
      <c r="BU1696" s="186"/>
      <c r="BV1696" s="186"/>
      <c r="BW1696" s="186"/>
      <c r="BX1696" s="186"/>
      <c r="BY1696" s="186"/>
      <c r="BZ1696" s="186"/>
      <c r="CA1696" s="186"/>
      <c r="CB1696" s="186"/>
      <c r="CC1696" s="186"/>
      <c r="CD1696" s="186"/>
      <c r="CE1696" s="186"/>
      <c r="CF1696" s="186"/>
      <c r="CG1696" s="186"/>
      <c r="CH1696" s="186"/>
      <c r="CI1696" s="186"/>
      <c r="CJ1696" s="186"/>
      <c r="CK1696" s="186"/>
      <c r="CL1696" s="186"/>
    </row>
    <row r="1697" spans="2:90" x14ac:dyDescent="0.4">
      <c r="B1697" s="171"/>
      <c r="E1697" s="8"/>
      <c r="H1697" s="196"/>
      <c r="I1697" s="197"/>
      <c r="J1697" s="197"/>
      <c r="K1697" s="198"/>
      <c r="L1697" s="198"/>
      <c r="M1697" s="198"/>
      <c r="N1697" s="198"/>
      <c r="O1697" s="198"/>
      <c r="P1697" s="198"/>
      <c r="R1697" s="198"/>
      <c r="S1697" s="186"/>
      <c r="T1697" s="186"/>
      <c r="U1697" s="186"/>
      <c r="V1697" s="186"/>
      <c r="W1697" s="186"/>
      <c r="X1697" s="186"/>
      <c r="Y1697" s="186"/>
      <c r="Z1697" s="186"/>
      <c r="AA1697" s="186"/>
      <c r="AB1697" s="186"/>
      <c r="AC1697" s="186"/>
      <c r="AD1697" s="186"/>
      <c r="AE1697" s="186"/>
      <c r="AF1697" s="186"/>
      <c r="AG1697" s="186"/>
      <c r="AH1697" s="186"/>
      <c r="AI1697" s="186"/>
      <c r="AJ1697" s="186"/>
      <c r="AK1697" s="186"/>
      <c r="AL1697" s="186"/>
      <c r="AM1697" s="186"/>
      <c r="AN1697" s="186"/>
      <c r="AO1697" s="186"/>
      <c r="AP1697" s="186"/>
      <c r="AQ1697" s="186"/>
      <c r="AR1697" s="186"/>
      <c r="AS1697" s="186"/>
      <c r="AT1697" s="186"/>
      <c r="AU1697" s="186"/>
      <c r="AV1697" s="186"/>
      <c r="AW1697" s="186"/>
      <c r="AX1697" s="186"/>
      <c r="AY1697" s="186"/>
      <c r="AZ1697" s="186"/>
      <c r="BA1697" s="186"/>
      <c r="BB1697" s="186"/>
      <c r="BC1697" s="186"/>
      <c r="BD1697" s="186"/>
      <c r="BE1697" s="186"/>
      <c r="BF1697" s="186"/>
      <c r="BG1697" s="186"/>
      <c r="BH1697" s="186"/>
      <c r="BI1697" s="186"/>
      <c r="BJ1697" s="186"/>
      <c r="BK1697" s="186"/>
      <c r="BL1697" s="186"/>
      <c r="BM1697" s="186"/>
      <c r="BN1697" s="186"/>
      <c r="BO1697" s="186"/>
      <c r="BP1697" s="186"/>
      <c r="BQ1697" s="186"/>
      <c r="BR1697" s="186"/>
      <c r="BS1697" s="186"/>
      <c r="BT1697" s="186"/>
      <c r="BU1697" s="186"/>
      <c r="BV1697" s="186"/>
      <c r="BW1697" s="186"/>
      <c r="BX1697" s="186"/>
      <c r="BY1697" s="186"/>
      <c r="BZ1697" s="186"/>
      <c r="CA1697" s="186"/>
      <c r="CB1697" s="186"/>
      <c r="CC1697" s="186"/>
      <c r="CD1697" s="186"/>
      <c r="CE1697" s="186"/>
      <c r="CF1697" s="186"/>
      <c r="CG1697" s="186"/>
      <c r="CH1697" s="186"/>
      <c r="CI1697" s="186"/>
      <c r="CJ1697" s="186"/>
      <c r="CK1697" s="186"/>
      <c r="CL1697" s="186"/>
    </row>
    <row r="1698" spans="2:90" x14ac:dyDescent="0.4">
      <c r="B1698" s="171"/>
      <c r="E1698" s="8"/>
      <c r="H1698" s="196"/>
      <c r="I1698" s="197"/>
      <c r="J1698" s="197"/>
      <c r="K1698" s="198"/>
      <c r="L1698" s="198"/>
      <c r="M1698" s="198"/>
      <c r="N1698" s="198"/>
      <c r="O1698" s="198"/>
      <c r="P1698" s="198"/>
      <c r="R1698" s="198"/>
      <c r="S1698" s="186"/>
      <c r="T1698" s="186"/>
      <c r="U1698" s="186"/>
      <c r="V1698" s="186"/>
      <c r="W1698" s="186"/>
      <c r="X1698" s="186"/>
      <c r="Y1698" s="186"/>
      <c r="Z1698" s="186"/>
      <c r="AA1698" s="186"/>
      <c r="AB1698" s="186"/>
      <c r="AC1698" s="186"/>
      <c r="AD1698" s="186"/>
      <c r="AE1698" s="186"/>
      <c r="AF1698" s="186"/>
      <c r="AG1698" s="186"/>
      <c r="AH1698" s="186"/>
      <c r="AI1698" s="186"/>
      <c r="AJ1698" s="186"/>
      <c r="AK1698" s="186"/>
      <c r="AL1698" s="186"/>
      <c r="AM1698" s="186"/>
      <c r="AN1698" s="186"/>
      <c r="AO1698" s="186"/>
      <c r="AP1698" s="186"/>
      <c r="AQ1698" s="186"/>
      <c r="AR1698" s="186"/>
      <c r="AS1698" s="186"/>
      <c r="AT1698" s="186"/>
      <c r="AU1698" s="186"/>
      <c r="AV1698" s="186"/>
      <c r="AW1698" s="186"/>
      <c r="AX1698" s="186"/>
      <c r="AY1698" s="186"/>
      <c r="AZ1698" s="186"/>
      <c r="BA1698" s="186"/>
      <c r="BB1698" s="186"/>
      <c r="BC1698" s="186"/>
      <c r="BD1698" s="186"/>
      <c r="BE1698" s="186"/>
      <c r="BF1698" s="186"/>
      <c r="BG1698" s="186"/>
      <c r="BH1698" s="186"/>
      <c r="BI1698" s="186"/>
      <c r="BJ1698" s="186"/>
      <c r="BK1698" s="186"/>
      <c r="BL1698" s="186"/>
      <c r="BM1698" s="186"/>
      <c r="BN1698" s="186"/>
      <c r="BO1698" s="186"/>
      <c r="BP1698" s="186"/>
      <c r="BQ1698" s="186"/>
      <c r="BR1698" s="186"/>
      <c r="BS1698" s="186"/>
      <c r="BT1698" s="186"/>
      <c r="BU1698" s="186"/>
      <c r="BV1698" s="186"/>
      <c r="BW1698" s="186"/>
      <c r="BX1698" s="186"/>
      <c r="BY1698" s="186"/>
      <c r="BZ1698" s="186"/>
      <c r="CA1698" s="186"/>
      <c r="CB1698" s="186"/>
      <c r="CC1698" s="186"/>
      <c r="CD1698" s="186"/>
      <c r="CE1698" s="186"/>
      <c r="CF1698" s="186"/>
      <c r="CG1698" s="186"/>
      <c r="CH1698" s="186"/>
      <c r="CI1698" s="186"/>
      <c r="CJ1698" s="186"/>
      <c r="CK1698" s="186"/>
      <c r="CL1698" s="186"/>
    </row>
    <row r="1699" spans="2:90" x14ac:dyDescent="0.4">
      <c r="B1699" s="171"/>
      <c r="E1699" s="8"/>
      <c r="H1699" s="196"/>
      <c r="I1699" s="197"/>
      <c r="J1699" s="197"/>
      <c r="K1699" s="198"/>
      <c r="L1699" s="198"/>
      <c r="M1699" s="198"/>
      <c r="N1699" s="198"/>
      <c r="O1699" s="198"/>
      <c r="P1699" s="198"/>
      <c r="R1699" s="198"/>
      <c r="S1699" s="186"/>
      <c r="T1699" s="186"/>
      <c r="U1699" s="186"/>
      <c r="V1699" s="186"/>
      <c r="W1699" s="186"/>
      <c r="X1699" s="186"/>
      <c r="Y1699" s="186"/>
      <c r="Z1699" s="186"/>
      <c r="AA1699" s="186"/>
      <c r="AB1699" s="186"/>
      <c r="AC1699" s="186"/>
      <c r="AD1699" s="186"/>
      <c r="AE1699" s="186"/>
      <c r="AF1699" s="186"/>
      <c r="AG1699" s="186"/>
      <c r="AH1699" s="186"/>
      <c r="AI1699" s="186"/>
      <c r="AJ1699" s="186"/>
      <c r="AK1699" s="186"/>
      <c r="AL1699" s="186"/>
      <c r="AM1699" s="186"/>
      <c r="AN1699" s="186"/>
      <c r="AO1699" s="186"/>
      <c r="AP1699" s="186"/>
      <c r="AQ1699" s="186"/>
      <c r="AR1699" s="186"/>
      <c r="AS1699" s="186"/>
      <c r="AT1699" s="186"/>
      <c r="AU1699" s="186"/>
      <c r="AV1699" s="186"/>
      <c r="AW1699" s="186"/>
      <c r="AX1699" s="186"/>
      <c r="AY1699" s="186"/>
      <c r="AZ1699" s="186"/>
      <c r="BA1699" s="186"/>
      <c r="BB1699" s="186"/>
      <c r="BC1699" s="186"/>
      <c r="BD1699" s="186"/>
      <c r="BE1699" s="186"/>
      <c r="BF1699" s="186"/>
      <c r="BG1699" s="186"/>
      <c r="BH1699" s="186"/>
      <c r="BI1699" s="186"/>
      <c r="BJ1699" s="186"/>
      <c r="BK1699" s="186"/>
      <c r="BL1699" s="186"/>
      <c r="BM1699" s="186"/>
      <c r="BN1699" s="186"/>
      <c r="BO1699" s="186"/>
      <c r="BP1699" s="186"/>
      <c r="BQ1699" s="186"/>
      <c r="BR1699" s="186"/>
      <c r="BS1699" s="186"/>
      <c r="BT1699" s="186"/>
      <c r="BU1699" s="186"/>
      <c r="BV1699" s="186"/>
      <c r="BW1699" s="186"/>
      <c r="BX1699" s="186"/>
      <c r="BY1699" s="186"/>
      <c r="BZ1699" s="186"/>
      <c r="CA1699" s="186"/>
      <c r="CB1699" s="186"/>
      <c r="CC1699" s="186"/>
      <c r="CD1699" s="186"/>
      <c r="CE1699" s="186"/>
      <c r="CF1699" s="186"/>
      <c r="CG1699" s="186"/>
      <c r="CH1699" s="186"/>
      <c r="CI1699" s="186"/>
      <c r="CJ1699" s="186"/>
      <c r="CK1699" s="186"/>
      <c r="CL1699" s="186"/>
    </row>
    <row r="1700" spans="2:90" x14ac:dyDescent="0.4">
      <c r="B1700" s="171"/>
      <c r="E1700" s="8"/>
      <c r="H1700" s="196"/>
      <c r="I1700" s="197"/>
      <c r="J1700" s="197"/>
      <c r="K1700" s="198"/>
      <c r="L1700" s="198"/>
      <c r="M1700" s="198"/>
      <c r="N1700" s="198"/>
      <c r="O1700" s="198"/>
      <c r="P1700" s="198"/>
      <c r="R1700" s="198"/>
      <c r="S1700" s="186"/>
      <c r="T1700" s="186"/>
      <c r="U1700" s="186"/>
      <c r="V1700" s="186"/>
      <c r="W1700" s="186"/>
      <c r="X1700" s="186"/>
      <c r="Y1700" s="186"/>
      <c r="Z1700" s="186"/>
      <c r="AA1700" s="186"/>
      <c r="AB1700" s="186"/>
      <c r="AC1700" s="186"/>
      <c r="AD1700" s="186"/>
      <c r="AE1700" s="186"/>
      <c r="AF1700" s="186"/>
      <c r="AG1700" s="186"/>
      <c r="AH1700" s="186"/>
      <c r="AI1700" s="186"/>
      <c r="AJ1700" s="186"/>
      <c r="AK1700" s="186"/>
      <c r="AL1700" s="186"/>
      <c r="AM1700" s="186"/>
      <c r="AN1700" s="186"/>
      <c r="AO1700" s="186"/>
      <c r="AP1700" s="186"/>
      <c r="AQ1700" s="186"/>
      <c r="AR1700" s="186"/>
      <c r="AS1700" s="186"/>
      <c r="AT1700" s="186"/>
      <c r="AU1700" s="186"/>
      <c r="AV1700" s="186"/>
      <c r="AW1700" s="186"/>
      <c r="AX1700" s="186"/>
      <c r="AY1700" s="186"/>
      <c r="AZ1700" s="186"/>
      <c r="BA1700" s="186"/>
      <c r="BB1700" s="186"/>
      <c r="BC1700" s="186"/>
      <c r="BD1700" s="186"/>
      <c r="BE1700" s="186"/>
      <c r="BF1700" s="186"/>
      <c r="BG1700" s="186"/>
      <c r="BH1700" s="186"/>
      <c r="BI1700" s="186"/>
      <c r="BJ1700" s="186"/>
      <c r="BK1700" s="186"/>
      <c r="BL1700" s="186"/>
      <c r="BM1700" s="186"/>
      <c r="BN1700" s="186"/>
      <c r="BO1700" s="186"/>
      <c r="BP1700" s="186"/>
      <c r="BQ1700" s="186"/>
      <c r="BR1700" s="186"/>
      <c r="BS1700" s="186"/>
      <c r="BT1700" s="186"/>
      <c r="BU1700" s="186"/>
      <c r="BV1700" s="186"/>
      <c r="BW1700" s="186"/>
      <c r="BX1700" s="186"/>
      <c r="BY1700" s="186"/>
      <c r="BZ1700" s="186"/>
      <c r="CA1700" s="186"/>
      <c r="CB1700" s="186"/>
      <c r="CC1700" s="186"/>
      <c r="CD1700" s="186"/>
      <c r="CE1700" s="186"/>
      <c r="CF1700" s="186"/>
      <c r="CG1700" s="186"/>
      <c r="CH1700" s="186"/>
      <c r="CI1700" s="186"/>
      <c r="CJ1700" s="186"/>
      <c r="CK1700" s="186"/>
      <c r="CL1700" s="186"/>
    </row>
    <row r="1701" spans="2:90" x14ac:dyDescent="0.4">
      <c r="B1701" s="171"/>
      <c r="E1701" s="8"/>
      <c r="H1701" s="196"/>
      <c r="I1701" s="197"/>
      <c r="J1701" s="197"/>
      <c r="K1701" s="198"/>
      <c r="L1701" s="198"/>
      <c r="M1701" s="198"/>
      <c r="N1701" s="198"/>
      <c r="O1701" s="198"/>
      <c r="P1701" s="198"/>
      <c r="R1701" s="198"/>
      <c r="S1701" s="186"/>
      <c r="T1701" s="186"/>
      <c r="U1701" s="186"/>
      <c r="V1701" s="186"/>
      <c r="W1701" s="186"/>
      <c r="X1701" s="186"/>
      <c r="Y1701" s="186"/>
      <c r="Z1701" s="186"/>
      <c r="AA1701" s="186"/>
      <c r="AB1701" s="186"/>
      <c r="AC1701" s="186"/>
      <c r="AD1701" s="186"/>
      <c r="AE1701" s="186"/>
      <c r="AF1701" s="186"/>
      <c r="AG1701" s="186"/>
      <c r="AH1701" s="186"/>
      <c r="AI1701" s="186"/>
      <c r="AJ1701" s="186"/>
      <c r="AK1701" s="186"/>
      <c r="AL1701" s="186"/>
      <c r="AM1701" s="186"/>
      <c r="AN1701" s="186"/>
      <c r="AO1701" s="186"/>
      <c r="AP1701" s="186"/>
      <c r="AQ1701" s="186"/>
      <c r="AR1701" s="186"/>
      <c r="AS1701" s="186"/>
      <c r="AT1701" s="186"/>
      <c r="AU1701" s="186"/>
      <c r="AV1701" s="186"/>
      <c r="AW1701" s="186"/>
      <c r="AX1701" s="186"/>
      <c r="AY1701" s="186"/>
      <c r="AZ1701" s="186"/>
      <c r="BA1701" s="186"/>
      <c r="BB1701" s="186"/>
      <c r="BC1701" s="186"/>
      <c r="BD1701" s="186"/>
      <c r="BE1701" s="186"/>
      <c r="BF1701" s="186"/>
      <c r="BG1701" s="186"/>
      <c r="BH1701" s="186"/>
      <c r="BI1701" s="186"/>
      <c r="BJ1701" s="186"/>
      <c r="BK1701" s="186"/>
      <c r="BL1701" s="186"/>
      <c r="BM1701" s="186"/>
      <c r="BN1701" s="186"/>
      <c r="BO1701" s="186"/>
      <c r="BP1701" s="186"/>
      <c r="BQ1701" s="186"/>
      <c r="BR1701" s="186"/>
      <c r="BS1701" s="186"/>
      <c r="BT1701" s="186"/>
      <c r="BU1701" s="186"/>
      <c r="BV1701" s="186"/>
      <c r="BW1701" s="186"/>
      <c r="BX1701" s="186"/>
      <c r="BY1701" s="186"/>
      <c r="BZ1701" s="186"/>
      <c r="CA1701" s="186"/>
      <c r="CB1701" s="186"/>
      <c r="CC1701" s="186"/>
      <c r="CD1701" s="186"/>
      <c r="CE1701" s="186"/>
      <c r="CF1701" s="186"/>
      <c r="CG1701" s="186"/>
      <c r="CH1701" s="186"/>
      <c r="CI1701" s="186"/>
      <c r="CJ1701" s="186"/>
      <c r="CK1701" s="186"/>
      <c r="CL1701" s="186"/>
    </row>
    <row r="1702" spans="2:90" x14ac:dyDescent="0.4">
      <c r="B1702" s="171"/>
      <c r="E1702" s="8"/>
      <c r="H1702" s="196"/>
      <c r="I1702" s="197"/>
      <c r="J1702" s="197"/>
      <c r="K1702" s="198"/>
      <c r="L1702" s="198"/>
      <c r="M1702" s="198"/>
      <c r="N1702" s="198"/>
      <c r="O1702" s="198"/>
      <c r="P1702" s="198"/>
      <c r="R1702" s="198"/>
      <c r="S1702" s="186"/>
      <c r="T1702" s="186"/>
      <c r="U1702" s="186"/>
      <c r="V1702" s="186"/>
      <c r="W1702" s="186"/>
      <c r="X1702" s="186"/>
      <c r="Y1702" s="186"/>
      <c r="Z1702" s="186"/>
      <c r="AA1702" s="186"/>
      <c r="AB1702" s="186"/>
      <c r="AC1702" s="186"/>
      <c r="AD1702" s="186"/>
      <c r="AE1702" s="186"/>
      <c r="AF1702" s="186"/>
      <c r="AG1702" s="186"/>
      <c r="AH1702" s="186"/>
      <c r="AI1702" s="186"/>
      <c r="AJ1702" s="186"/>
      <c r="AK1702" s="186"/>
      <c r="AL1702" s="186"/>
      <c r="AM1702" s="186"/>
      <c r="AN1702" s="186"/>
      <c r="AO1702" s="186"/>
      <c r="AP1702" s="186"/>
      <c r="AQ1702" s="186"/>
      <c r="AR1702" s="186"/>
      <c r="AS1702" s="186"/>
      <c r="AT1702" s="186"/>
      <c r="AU1702" s="186"/>
      <c r="AV1702" s="186"/>
      <c r="AW1702" s="186"/>
      <c r="AX1702" s="186"/>
      <c r="AY1702" s="186"/>
      <c r="AZ1702" s="186"/>
      <c r="BA1702" s="186"/>
      <c r="BB1702" s="186"/>
      <c r="BC1702" s="186"/>
      <c r="BD1702" s="186"/>
      <c r="BE1702" s="186"/>
      <c r="BF1702" s="186"/>
      <c r="BG1702" s="186"/>
      <c r="BH1702" s="186"/>
      <c r="BI1702" s="186"/>
      <c r="BJ1702" s="186"/>
      <c r="BK1702" s="186"/>
      <c r="BL1702" s="186"/>
      <c r="BM1702" s="186"/>
      <c r="BN1702" s="186"/>
      <c r="BO1702" s="186"/>
      <c r="BP1702" s="186"/>
      <c r="BQ1702" s="186"/>
      <c r="BR1702" s="186"/>
      <c r="BS1702" s="186"/>
      <c r="BT1702" s="186"/>
      <c r="BU1702" s="186"/>
      <c r="BV1702" s="186"/>
      <c r="BW1702" s="186"/>
      <c r="BX1702" s="186"/>
      <c r="BY1702" s="186"/>
      <c r="BZ1702" s="186"/>
      <c r="CA1702" s="186"/>
      <c r="CB1702" s="186"/>
      <c r="CC1702" s="186"/>
      <c r="CD1702" s="186"/>
      <c r="CE1702" s="186"/>
      <c r="CF1702" s="186"/>
      <c r="CG1702" s="186"/>
      <c r="CH1702" s="186"/>
      <c r="CI1702" s="186"/>
      <c r="CJ1702" s="186"/>
      <c r="CK1702" s="186"/>
      <c r="CL1702" s="186"/>
    </row>
    <row r="1703" spans="2:90" x14ac:dyDescent="0.4">
      <c r="B1703" s="171"/>
      <c r="E1703" s="8"/>
      <c r="H1703" s="196"/>
      <c r="I1703" s="197"/>
      <c r="J1703" s="197"/>
      <c r="K1703" s="198"/>
      <c r="L1703" s="198"/>
      <c r="M1703" s="198"/>
      <c r="N1703" s="198"/>
      <c r="O1703" s="198"/>
      <c r="P1703" s="198"/>
      <c r="R1703" s="198"/>
      <c r="S1703" s="186"/>
      <c r="T1703" s="186"/>
      <c r="U1703" s="186"/>
      <c r="V1703" s="186"/>
      <c r="W1703" s="186"/>
      <c r="X1703" s="186"/>
      <c r="Y1703" s="186"/>
      <c r="Z1703" s="186"/>
      <c r="AA1703" s="186"/>
      <c r="AB1703" s="186"/>
      <c r="AC1703" s="186"/>
      <c r="AD1703" s="186"/>
      <c r="AE1703" s="186"/>
      <c r="AF1703" s="186"/>
      <c r="AG1703" s="186"/>
      <c r="AH1703" s="186"/>
      <c r="AI1703" s="186"/>
      <c r="AJ1703" s="186"/>
      <c r="AK1703" s="186"/>
      <c r="AL1703" s="186"/>
      <c r="AM1703" s="186"/>
      <c r="AN1703" s="186"/>
      <c r="AO1703" s="186"/>
      <c r="AP1703" s="186"/>
      <c r="AQ1703" s="186"/>
      <c r="AR1703" s="186"/>
      <c r="AS1703" s="186"/>
      <c r="AT1703" s="186"/>
      <c r="AU1703" s="186"/>
      <c r="AV1703" s="186"/>
      <c r="AW1703" s="186"/>
      <c r="AX1703" s="186"/>
      <c r="AY1703" s="186"/>
      <c r="AZ1703" s="186"/>
      <c r="BA1703" s="186"/>
      <c r="BB1703" s="186"/>
      <c r="BC1703" s="186"/>
      <c r="BD1703" s="186"/>
      <c r="BE1703" s="186"/>
      <c r="BF1703" s="186"/>
      <c r="BG1703" s="186"/>
      <c r="BH1703" s="186"/>
      <c r="BI1703" s="186"/>
      <c r="BJ1703" s="186"/>
      <c r="BK1703" s="186"/>
      <c r="BL1703" s="186"/>
      <c r="BM1703" s="186"/>
      <c r="BN1703" s="186"/>
      <c r="BO1703" s="186"/>
      <c r="BP1703" s="186"/>
      <c r="BQ1703" s="186"/>
      <c r="BR1703" s="186"/>
      <c r="BS1703" s="186"/>
      <c r="BT1703" s="186"/>
      <c r="BU1703" s="186"/>
      <c r="BV1703" s="186"/>
      <c r="BW1703" s="186"/>
      <c r="BX1703" s="186"/>
      <c r="BY1703" s="186"/>
      <c r="BZ1703" s="186"/>
      <c r="CA1703" s="186"/>
      <c r="CB1703" s="186"/>
      <c r="CC1703" s="186"/>
      <c r="CD1703" s="186"/>
      <c r="CE1703" s="186"/>
      <c r="CF1703" s="186"/>
      <c r="CG1703" s="186"/>
      <c r="CH1703" s="186"/>
      <c r="CI1703" s="186"/>
      <c r="CJ1703" s="186"/>
      <c r="CK1703" s="186"/>
      <c r="CL1703" s="186"/>
    </row>
    <row r="1704" spans="2:90" x14ac:dyDescent="0.4">
      <c r="B1704" s="171"/>
      <c r="E1704" s="8"/>
      <c r="H1704" s="196"/>
      <c r="I1704" s="197"/>
      <c r="J1704" s="197"/>
      <c r="K1704" s="198"/>
      <c r="L1704" s="198"/>
      <c r="M1704" s="198"/>
      <c r="N1704" s="198"/>
      <c r="O1704" s="198"/>
      <c r="P1704" s="198"/>
      <c r="R1704" s="198"/>
      <c r="S1704" s="186"/>
      <c r="T1704" s="186"/>
      <c r="U1704" s="186"/>
      <c r="V1704" s="186"/>
      <c r="W1704" s="186"/>
      <c r="X1704" s="186"/>
      <c r="Y1704" s="186"/>
      <c r="Z1704" s="186"/>
      <c r="AA1704" s="186"/>
      <c r="AB1704" s="186"/>
      <c r="AC1704" s="186"/>
      <c r="AD1704" s="186"/>
      <c r="AE1704" s="186"/>
      <c r="AF1704" s="186"/>
      <c r="AG1704" s="186"/>
      <c r="AH1704" s="186"/>
      <c r="AI1704" s="186"/>
      <c r="AJ1704" s="186"/>
      <c r="AK1704" s="186"/>
      <c r="AL1704" s="186"/>
      <c r="AM1704" s="186"/>
      <c r="AN1704" s="186"/>
      <c r="AO1704" s="186"/>
      <c r="AP1704" s="186"/>
      <c r="AQ1704" s="186"/>
      <c r="AR1704" s="186"/>
      <c r="AS1704" s="186"/>
      <c r="AT1704" s="186"/>
      <c r="AU1704" s="186"/>
      <c r="AV1704" s="186"/>
      <c r="AW1704" s="186"/>
      <c r="AX1704" s="186"/>
      <c r="AY1704" s="186"/>
      <c r="AZ1704" s="186"/>
      <c r="BA1704" s="186"/>
      <c r="BB1704" s="186"/>
      <c r="BC1704" s="186"/>
      <c r="BD1704" s="186"/>
      <c r="BE1704" s="186"/>
      <c r="BF1704" s="186"/>
      <c r="BG1704" s="186"/>
      <c r="BH1704" s="186"/>
      <c r="BI1704" s="186"/>
      <c r="BJ1704" s="186"/>
      <c r="BK1704" s="186"/>
      <c r="BL1704" s="186"/>
      <c r="BM1704" s="186"/>
      <c r="BN1704" s="186"/>
      <c r="BO1704" s="186"/>
      <c r="BP1704" s="186"/>
      <c r="BQ1704" s="186"/>
      <c r="BR1704" s="186"/>
      <c r="BS1704" s="186"/>
      <c r="BT1704" s="186"/>
      <c r="BU1704" s="186"/>
      <c r="BV1704" s="186"/>
      <c r="BW1704" s="186"/>
      <c r="BX1704" s="186"/>
      <c r="BY1704" s="186"/>
      <c r="BZ1704" s="186"/>
      <c r="CA1704" s="186"/>
      <c r="CB1704" s="186"/>
      <c r="CC1704" s="186"/>
      <c r="CD1704" s="186"/>
      <c r="CE1704" s="186"/>
      <c r="CF1704" s="186"/>
      <c r="CG1704" s="186"/>
      <c r="CH1704" s="186"/>
      <c r="CI1704" s="186"/>
      <c r="CJ1704" s="186"/>
      <c r="CK1704" s="186"/>
      <c r="CL1704" s="186"/>
    </row>
    <row r="1705" spans="2:90" x14ac:dyDescent="0.4">
      <c r="B1705" s="171"/>
      <c r="E1705" s="8"/>
      <c r="H1705" s="196"/>
      <c r="I1705" s="197"/>
      <c r="J1705" s="197"/>
      <c r="K1705" s="198"/>
      <c r="L1705" s="198"/>
      <c r="M1705" s="198"/>
      <c r="N1705" s="198"/>
      <c r="O1705" s="198"/>
      <c r="P1705" s="198"/>
      <c r="R1705" s="198"/>
      <c r="S1705" s="186"/>
      <c r="T1705" s="186"/>
      <c r="U1705" s="186"/>
      <c r="V1705" s="186"/>
      <c r="W1705" s="186"/>
      <c r="X1705" s="186"/>
      <c r="Y1705" s="186"/>
      <c r="Z1705" s="186"/>
      <c r="AA1705" s="186"/>
      <c r="AB1705" s="186"/>
      <c r="AC1705" s="186"/>
      <c r="AD1705" s="186"/>
      <c r="AE1705" s="186"/>
      <c r="AF1705" s="186"/>
      <c r="AG1705" s="186"/>
      <c r="AH1705" s="186"/>
      <c r="AI1705" s="186"/>
      <c r="AJ1705" s="186"/>
      <c r="AK1705" s="186"/>
      <c r="AL1705" s="186"/>
      <c r="AM1705" s="186"/>
      <c r="AN1705" s="186"/>
      <c r="AO1705" s="186"/>
      <c r="AP1705" s="186"/>
      <c r="AQ1705" s="186"/>
      <c r="AR1705" s="186"/>
      <c r="AS1705" s="186"/>
      <c r="AT1705" s="186"/>
      <c r="AU1705" s="186"/>
      <c r="AV1705" s="186"/>
      <c r="AW1705" s="186"/>
      <c r="AX1705" s="186"/>
      <c r="AY1705" s="186"/>
      <c r="AZ1705" s="186"/>
      <c r="BA1705" s="186"/>
      <c r="BB1705" s="186"/>
      <c r="BC1705" s="186"/>
      <c r="BD1705" s="186"/>
      <c r="BE1705" s="186"/>
      <c r="BF1705" s="186"/>
      <c r="BG1705" s="186"/>
      <c r="BH1705" s="186"/>
      <c r="BI1705" s="186"/>
      <c r="BJ1705" s="186"/>
      <c r="BK1705" s="186"/>
      <c r="BL1705" s="186"/>
      <c r="BM1705" s="186"/>
      <c r="BN1705" s="186"/>
      <c r="BO1705" s="186"/>
      <c r="BP1705" s="186"/>
      <c r="BQ1705" s="186"/>
      <c r="BR1705" s="186"/>
      <c r="BS1705" s="186"/>
      <c r="BT1705" s="186"/>
      <c r="BU1705" s="186"/>
      <c r="BV1705" s="186"/>
      <c r="BW1705" s="186"/>
      <c r="BX1705" s="186"/>
      <c r="BY1705" s="186"/>
      <c r="BZ1705" s="186"/>
      <c r="CA1705" s="186"/>
      <c r="CB1705" s="186"/>
      <c r="CC1705" s="186"/>
      <c r="CD1705" s="186"/>
      <c r="CE1705" s="186"/>
      <c r="CF1705" s="186"/>
      <c r="CG1705" s="186"/>
      <c r="CH1705" s="186"/>
      <c r="CI1705" s="186"/>
      <c r="CJ1705" s="186"/>
      <c r="CK1705" s="186"/>
      <c r="CL1705" s="186"/>
    </row>
    <row r="1706" spans="2:90" x14ac:dyDescent="0.4">
      <c r="B1706" s="171"/>
      <c r="E1706" s="8"/>
      <c r="H1706" s="196"/>
      <c r="I1706" s="197"/>
      <c r="J1706" s="197"/>
      <c r="K1706" s="198"/>
      <c r="L1706" s="198"/>
      <c r="M1706" s="198"/>
      <c r="N1706" s="198"/>
      <c r="O1706" s="198"/>
      <c r="P1706" s="198"/>
      <c r="R1706" s="198"/>
      <c r="S1706" s="186"/>
      <c r="T1706" s="186"/>
      <c r="U1706" s="186"/>
      <c r="V1706" s="186"/>
      <c r="W1706" s="186"/>
      <c r="X1706" s="186"/>
      <c r="Y1706" s="186"/>
      <c r="Z1706" s="186"/>
      <c r="AA1706" s="186"/>
      <c r="AB1706" s="186"/>
      <c r="AC1706" s="186"/>
      <c r="AD1706" s="186"/>
      <c r="AE1706" s="186"/>
      <c r="AF1706" s="186"/>
      <c r="AG1706" s="186"/>
      <c r="AH1706" s="186"/>
      <c r="AI1706" s="186"/>
      <c r="AJ1706" s="186"/>
      <c r="AK1706" s="186"/>
      <c r="AL1706" s="186"/>
      <c r="AM1706" s="186"/>
      <c r="AN1706" s="186"/>
      <c r="AO1706" s="186"/>
      <c r="AP1706" s="186"/>
      <c r="AQ1706" s="186"/>
      <c r="AR1706" s="186"/>
      <c r="AS1706" s="186"/>
      <c r="AT1706" s="186"/>
      <c r="AU1706" s="186"/>
      <c r="AV1706" s="186"/>
      <c r="AW1706" s="186"/>
      <c r="AX1706" s="186"/>
      <c r="AY1706" s="186"/>
      <c r="AZ1706" s="186"/>
      <c r="BA1706" s="186"/>
      <c r="BB1706" s="186"/>
      <c r="BC1706" s="186"/>
      <c r="BD1706" s="186"/>
      <c r="BE1706" s="186"/>
      <c r="BF1706" s="186"/>
      <c r="BG1706" s="186"/>
      <c r="BH1706" s="186"/>
      <c r="BI1706" s="186"/>
      <c r="BJ1706" s="186"/>
      <c r="BK1706" s="186"/>
      <c r="BL1706" s="186"/>
      <c r="BM1706" s="186"/>
      <c r="BN1706" s="186"/>
      <c r="BO1706" s="186"/>
      <c r="BP1706" s="186"/>
      <c r="BQ1706" s="186"/>
      <c r="BR1706" s="186"/>
      <c r="BS1706" s="186"/>
      <c r="BT1706" s="186"/>
      <c r="BU1706" s="186"/>
      <c r="BV1706" s="186"/>
      <c r="BW1706" s="186"/>
      <c r="BX1706" s="186"/>
      <c r="BY1706" s="186"/>
      <c r="BZ1706" s="186"/>
      <c r="CA1706" s="186"/>
      <c r="CB1706" s="186"/>
      <c r="CC1706" s="186"/>
      <c r="CD1706" s="186"/>
      <c r="CE1706" s="186"/>
      <c r="CF1706" s="186"/>
      <c r="CG1706" s="186"/>
      <c r="CH1706" s="186"/>
      <c r="CI1706" s="186"/>
      <c r="CJ1706" s="186"/>
      <c r="CK1706" s="186"/>
      <c r="CL1706" s="186"/>
    </row>
    <row r="1707" spans="2:90" x14ac:dyDescent="0.4">
      <c r="B1707" s="171"/>
      <c r="E1707" s="8"/>
      <c r="H1707" s="196"/>
      <c r="I1707" s="197"/>
      <c r="J1707" s="197"/>
      <c r="K1707" s="198"/>
      <c r="L1707" s="198"/>
      <c r="M1707" s="198"/>
      <c r="N1707" s="198"/>
      <c r="O1707" s="198"/>
      <c r="P1707" s="198"/>
      <c r="R1707" s="198"/>
      <c r="S1707" s="186"/>
      <c r="T1707" s="186"/>
      <c r="U1707" s="186"/>
      <c r="V1707" s="186"/>
      <c r="W1707" s="186"/>
      <c r="X1707" s="186"/>
      <c r="Y1707" s="186"/>
      <c r="Z1707" s="186"/>
      <c r="AA1707" s="186"/>
      <c r="AB1707" s="186"/>
      <c r="AC1707" s="186"/>
      <c r="AD1707" s="186"/>
      <c r="AE1707" s="186"/>
      <c r="AF1707" s="186"/>
      <c r="AG1707" s="186"/>
      <c r="AH1707" s="186"/>
      <c r="AI1707" s="186"/>
      <c r="AJ1707" s="186"/>
      <c r="AK1707" s="186"/>
      <c r="AL1707" s="186"/>
      <c r="AM1707" s="186"/>
      <c r="AN1707" s="186"/>
      <c r="AO1707" s="186"/>
      <c r="AP1707" s="186"/>
      <c r="AQ1707" s="186"/>
      <c r="AR1707" s="186"/>
      <c r="AS1707" s="186"/>
      <c r="AT1707" s="186"/>
      <c r="AU1707" s="186"/>
      <c r="AV1707" s="186"/>
      <c r="AW1707" s="186"/>
      <c r="AX1707" s="186"/>
      <c r="AY1707" s="186"/>
      <c r="AZ1707" s="186"/>
      <c r="BA1707" s="186"/>
      <c r="BB1707" s="186"/>
      <c r="BC1707" s="186"/>
      <c r="BD1707" s="186"/>
      <c r="BE1707" s="186"/>
      <c r="BF1707" s="186"/>
      <c r="BG1707" s="186"/>
      <c r="BH1707" s="186"/>
      <c r="BI1707" s="186"/>
      <c r="BJ1707" s="186"/>
      <c r="BK1707" s="186"/>
      <c r="BL1707" s="186"/>
      <c r="BM1707" s="186"/>
      <c r="BN1707" s="186"/>
      <c r="BO1707" s="186"/>
      <c r="BP1707" s="186"/>
      <c r="BQ1707" s="186"/>
      <c r="BR1707" s="186"/>
      <c r="BS1707" s="186"/>
      <c r="BT1707" s="186"/>
      <c r="BU1707" s="186"/>
      <c r="BV1707" s="186"/>
      <c r="BW1707" s="186"/>
      <c r="BX1707" s="186"/>
      <c r="BY1707" s="186"/>
      <c r="BZ1707" s="186"/>
      <c r="CA1707" s="186"/>
      <c r="CB1707" s="186"/>
      <c r="CC1707" s="186"/>
      <c r="CD1707" s="186"/>
      <c r="CE1707" s="186"/>
      <c r="CF1707" s="186"/>
      <c r="CG1707" s="186"/>
      <c r="CH1707" s="186"/>
      <c r="CI1707" s="186"/>
      <c r="CJ1707" s="186"/>
      <c r="CK1707" s="186"/>
      <c r="CL1707" s="186"/>
    </row>
    <row r="1708" spans="2:90" x14ac:dyDescent="0.4">
      <c r="B1708" s="171"/>
      <c r="E1708" s="8"/>
      <c r="H1708" s="196"/>
      <c r="I1708" s="197"/>
      <c r="J1708" s="197"/>
      <c r="K1708" s="198"/>
      <c r="L1708" s="198"/>
      <c r="M1708" s="198"/>
      <c r="N1708" s="198"/>
      <c r="O1708" s="198"/>
      <c r="P1708" s="198"/>
      <c r="R1708" s="198"/>
      <c r="S1708" s="186"/>
      <c r="T1708" s="186"/>
      <c r="U1708" s="186"/>
      <c r="V1708" s="186"/>
      <c r="W1708" s="186"/>
      <c r="X1708" s="186"/>
      <c r="Y1708" s="186"/>
      <c r="Z1708" s="186"/>
      <c r="AA1708" s="186"/>
      <c r="AB1708" s="186"/>
      <c r="AC1708" s="186"/>
      <c r="AD1708" s="186"/>
      <c r="AE1708" s="186"/>
      <c r="AF1708" s="186"/>
      <c r="AG1708" s="186"/>
      <c r="AH1708" s="186"/>
      <c r="AI1708" s="186"/>
      <c r="AJ1708" s="186"/>
      <c r="AK1708" s="186"/>
      <c r="AL1708" s="186"/>
      <c r="AM1708" s="186"/>
      <c r="AN1708" s="186"/>
      <c r="AO1708" s="186"/>
      <c r="AP1708" s="186"/>
      <c r="AQ1708" s="186"/>
      <c r="AR1708" s="186"/>
      <c r="AS1708" s="186"/>
      <c r="AT1708" s="186"/>
      <c r="AU1708" s="186"/>
      <c r="AV1708" s="186"/>
      <c r="AW1708" s="186"/>
      <c r="AX1708" s="186"/>
      <c r="AY1708" s="186"/>
      <c r="AZ1708" s="186"/>
      <c r="BA1708" s="186"/>
      <c r="BB1708" s="186"/>
      <c r="BC1708" s="186"/>
      <c r="BD1708" s="186"/>
      <c r="BE1708" s="186"/>
      <c r="BF1708" s="186"/>
      <c r="BG1708" s="186"/>
      <c r="BH1708" s="186"/>
      <c r="BI1708" s="186"/>
      <c r="BJ1708" s="186"/>
      <c r="BK1708" s="186"/>
      <c r="BL1708" s="186"/>
      <c r="BM1708" s="186"/>
      <c r="BN1708" s="186"/>
      <c r="BO1708" s="186"/>
      <c r="BP1708" s="186"/>
      <c r="BQ1708" s="186"/>
      <c r="BR1708" s="186"/>
      <c r="BS1708" s="186"/>
      <c r="BT1708" s="186"/>
      <c r="BU1708" s="186"/>
      <c r="BV1708" s="186"/>
      <c r="BW1708" s="186"/>
      <c r="BX1708" s="186"/>
      <c r="BY1708" s="186"/>
      <c r="BZ1708" s="186"/>
      <c r="CA1708" s="186"/>
      <c r="CB1708" s="186"/>
      <c r="CC1708" s="186"/>
      <c r="CD1708" s="186"/>
      <c r="CE1708" s="186"/>
      <c r="CF1708" s="186"/>
      <c r="CG1708" s="186"/>
      <c r="CH1708" s="186"/>
      <c r="CI1708" s="186"/>
      <c r="CJ1708" s="186"/>
      <c r="CK1708" s="186"/>
      <c r="CL1708" s="186"/>
    </row>
    <row r="1709" spans="2:90" x14ac:dyDescent="0.4">
      <c r="B1709" s="171"/>
      <c r="E1709" s="8"/>
      <c r="H1709" s="196"/>
      <c r="I1709" s="197"/>
      <c r="J1709" s="197"/>
      <c r="K1709" s="198"/>
      <c r="L1709" s="198"/>
      <c r="M1709" s="198"/>
      <c r="N1709" s="198"/>
      <c r="O1709" s="198"/>
      <c r="P1709" s="198"/>
      <c r="R1709" s="198"/>
      <c r="S1709" s="186"/>
      <c r="T1709" s="186"/>
      <c r="U1709" s="186"/>
      <c r="V1709" s="186"/>
      <c r="W1709" s="186"/>
      <c r="X1709" s="186"/>
      <c r="Y1709" s="186"/>
      <c r="Z1709" s="186"/>
      <c r="AA1709" s="186"/>
      <c r="AB1709" s="186"/>
      <c r="AC1709" s="186"/>
      <c r="AD1709" s="186"/>
      <c r="AE1709" s="186"/>
      <c r="AF1709" s="186"/>
      <c r="AG1709" s="186"/>
      <c r="AH1709" s="186"/>
      <c r="AI1709" s="186"/>
      <c r="AJ1709" s="186"/>
      <c r="AK1709" s="186"/>
      <c r="AL1709" s="186"/>
      <c r="AM1709" s="186"/>
      <c r="AN1709" s="186"/>
      <c r="AO1709" s="186"/>
      <c r="AP1709" s="186"/>
      <c r="AQ1709" s="186"/>
      <c r="AR1709" s="186"/>
      <c r="AS1709" s="186"/>
      <c r="AT1709" s="186"/>
      <c r="AU1709" s="186"/>
      <c r="AV1709" s="186"/>
      <c r="AW1709" s="186"/>
      <c r="AX1709" s="186"/>
      <c r="AY1709" s="186"/>
      <c r="AZ1709" s="186"/>
      <c r="BA1709" s="186"/>
      <c r="BB1709" s="186"/>
      <c r="BC1709" s="186"/>
      <c r="BD1709" s="186"/>
      <c r="BE1709" s="186"/>
      <c r="BF1709" s="186"/>
      <c r="BG1709" s="186"/>
      <c r="BH1709" s="186"/>
      <c r="BI1709" s="186"/>
      <c r="BJ1709" s="186"/>
      <c r="BK1709" s="186"/>
      <c r="BL1709" s="186"/>
      <c r="BM1709" s="186"/>
      <c r="BN1709" s="186"/>
      <c r="BO1709" s="186"/>
      <c r="BP1709" s="186"/>
      <c r="BQ1709" s="186"/>
      <c r="BR1709" s="186"/>
      <c r="BS1709" s="186"/>
      <c r="BT1709" s="186"/>
      <c r="BU1709" s="186"/>
      <c r="BV1709" s="186"/>
      <c r="BW1709" s="186"/>
      <c r="BX1709" s="186"/>
      <c r="BY1709" s="186"/>
      <c r="BZ1709" s="186"/>
      <c r="CA1709" s="186"/>
      <c r="CB1709" s="186"/>
      <c r="CC1709" s="186"/>
      <c r="CD1709" s="186"/>
      <c r="CE1709" s="186"/>
      <c r="CF1709" s="186"/>
      <c r="CG1709" s="186"/>
      <c r="CH1709" s="186"/>
      <c r="CI1709" s="186"/>
      <c r="CJ1709" s="186"/>
      <c r="CK1709" s="186"/>
      <c r="CL1709" s="186"/>
    </row>
    <row r="1710" spans="2:90" x14ac:dyDescent="0.4">
      <c r="B1710" s="171"/>
      <c r="E1710" s="8"/>
      <c r="H1710" s="196"/>
      <c r="I1710" s="197"/>
      <c r="J1710" s="197"/>
      <c r="K1710" s="198"/>
      <c r="L1710" s="198"/>
      <c r="M1710" s="198"/>
      <c r="N1710" s="198"/>
      <c r="O1710" s="198"/>
      <c r="P1710" s="198"/>
      <c r="R1710" s="198"/>
      <c r="S1710" s="186"/>
      <c r="T1710" s="186"/>
      <c r="U1710" s="186"/>
      <c r="V1710" s="186"/>
      <c r="W1710" s="186"/>
      <c r="X1710" s="186"/>
      <c r="Y1710" s="186"/>
      <c r="Z1710" s="186"/>
      <c r="AA1710" s="186"/>
      <c r="AB1710" s="186"/>
      <c r="AC1710" s="186"/>
      <c r="AD1710" s="186"/>
      <c r="AE1710" s="186"/>
      <c r="AF1710" s="186"/>
      <c r="AG1710" s="186"/>
      <c r="AH1710" s="186"/>
      <c r="AI1710" s="186"/>
      <c r="AJ1710" s="186"/>
      <c r="AK1710" s="186"/>
      <c r="AL1710" s="186"/>
      <c r="AM1710" s="186"/>
      <c r="AN1710" s="186"/>
      <c r="AO1710" s="186"/>
      <c r="AP1710" s="186"/>
      <c r="AQ1710" s="186"/>
      <c r="AR1710" s="186"/>
      <c r="AS1710" s="186"/>
      <c r="AT1710" s="186"/>
      <c r="AU1710" s="186"/>
      <c r="AV1710" s="186"/>
      <c r="AW1710" s="186"/>
      <c r="AX1710" s="186"/>
      <c r="AY1710" s="186"/>
      <c r="AZ1710" s="186"/>
      <c r="BA1710" s="186"/>
      <c r="BB1710" s="186"/>
      <c r="BC1710" s="186"/>
      <c r="BD1710" s="186"/>
      <c r="BE1710" s="186"/>
      <c r="BF1710" s="186"/>
      <c r="BG1710" s="186"/>
      <c r="BH1710" s="186"/>
      <c r="BI1710" s="186"/>
      <c r="BJ1710" s="186"/>
      <c r="BK1710" s="186"/>
      <c r="BL1710" s="186"/>
      <c r="BM1710" s="186"/>
      <c r="BN1710" s="186"/>
      <c r="BO1710" s="186"/>
      <c r="BP1710" s="186"/>
      <c r="BQ1710" s="186"/>
      <c r="BR1710" s="186"/>
      <c r="BS1710" s="186"/>
      <c r="BT1710" s="186"/>
      <c r="BU1710" s="186"/>
      <c r="BV1710" s="186"/>
      <c r="BW1710" s="186"/>
      <c r="BX1710" s="186"/>
      <c r="BY1710" s="186"/>
      <c r="BZ1710" s="186"/>
      <c r="CA1710" s="186"/>
      <c r="CB1710" s="186"/>
      <c r="CC1710" s="186"/>
      <c r="CD1710" s="186"/>
      <c r="CE1710" s="186"/>
      <c r="CF1710" s="186"/>
      <c r="CG1710" s="186"/>
      <c r="CH1710" s="186"/>
      <c r="CI1710" s="186"/>
      <c r="CJ1710" s="186"/>
      <c r="CK1710" s="186"/>
      <c r="CL1710" s="186"/>
    </row>
    <row r="1711" spans="2:90" x14ac:dyDescent="0.4">
      <c r="B1711" s="171"/>
      <c r="E1711" s="8"/>
      <c r="H1711" s="196"/>
      <c r="I1711" s="197"/>
      <c r="J1711" s="197"/>
      <c r="K1711" s="198"/>
      <c r="L1711" s="198"/>
      <c r="M1711" s="198"/>
      <c r="N1711" s="198"/>
      <c r="O1711" s="198"/>
      <c r="P1711" s="198"/>
      <c r="R1711" s="198"/>
      <c r="S1711" s="186"/>
      <c r="T1711" s="186"/>
      <c r="U1711" s="186"/>
      <c r="V1711" s="186"/>
      <c r="W1711" s="186"/>
      <c r="X1711" s="186"/>
      <c r="Y1711" s="186"/>
      <c r="Z1711" s="186"/>
      <c r="AA1711" s="186"/>
      <c r="AB1711" s="186"/>
      <c r="AC1711" s="186"/>
      <c r="AD1711" s="186"/>
      <c r="AE1711" s="186"/>
      <c r="AF1711" s="186"/>
      <c r="AG1711" s="186"/>
      <c r="AH1711" s="186"/>
      <c r="AI1711" s="186"/>
      <c r="AJ1711" s="186"/>
      <c r="AK1711" s="186"/>
      <c r="AL1711" s="186"/>
      <c r="AM1711" s="186"/>
      <c r="AN1711" s="186"/>
      <c r="AO1711" s="186"/>
      <c r="AP1711" s="186"/>
      <c r="AQ1711" s="186"/>
      <c r="AR1711" s="186"/>
      <c r="AS1711" s="186"/>
      <c r="AT1711" s="186"/>
      <c r="AU1711" s="186"/>
      <c r="AV1711" s="186"/>
      <c r="AW1711" s="186"/>
      <c r="AX1711" s="186"/>
      <c r="AY1711" s="186"/>
      <c r="AZ1711" s="186"/>
      <c r="BA1711" s="186"/>
      <c r="BB1711" s="186"/>
      <c r="BC1711" s="186"/>
      <c r="BD1711" s="186"/>
      <c r="BE1711" s="186"/>
      <c r="BF1711" s="186"/>
      <c r="BG1711" s="186"/>
      <c r="BH1711" s="186"/>
      <c r="BI1711" s="186"/>
      <c r="BJ1711" s="186"/>
      <c r="BK1711" s="186"/>
      <c r="BL1711" s="186"/>
      <c r="BM1711" s="186"/>
      <c r="BN1711" s="186"/>
      <c r="BO1711" s="186"/>
      <c r="BP1711" s="186"/>
      <c r="BQ1711" s="186"/>
      <c r="BR1711" s="186"/>
      <c r="BS1711" s="186"/>
      <c r="BT1711" s="186"/>
      <c r="BU1711" s="186"/>
      <c r="BV1711" s="186"/>
      <c r="BW1711" s="186"/>
      <c r="BX1711" s="186"/>
      <c r="BY1711" s="186"/>
      <c r="BZ1711" s="186"/>
      <c r="CA1711" s="186"/>
      <c r="CB1711" s="186"/>
      <c r="CC1711" s="186"/>
      <c r="CD1711" s="186"/>
      <c r="CE1711" s="186"/>
      <c r="CF1711" s="186"/>
      <c r="CG1711" s="186"/>
      <c r="CH1711" s="186"/>
      <c r="CI1711" s="186"/>
      <c r="CJ1711" s="186"/>
      <c r="CK1711" s="186"/>
      <c r="CL1711" s="186"/>
    </row>
    <row r="1712" spans="2:90" x14ac:dyDescent="0.4">
      <c r="B1712" s="171"/>
      <c r="E1712" s="8"/>
      <c r="H1712" s="196"/>
      <c r="I1712" s="197"/>
      <c r="J1712" s="197"/>
      <c r="K1712" s="198"/>
      <c r="L1712" s="198"/>
      <c r="M1712" s="198"/>
      <c r="N1712" s="198"/>
      <c r="O1712" s="198"/>
      <c r="P1712" s="198"/>
      <c r="R1712" s="198"/>
      <c r="S1712" s="186"/>
      <c r="T1712" s="186"/>
      <c r="U1712" s="186"/>
      <c r="V1712" s="186"/>
      <c r="W1712" s="186"/>
      <c r="X1712" s="186"/>
      <c r="Y1712" s="186"/>
      <c r="Z1712" s="186"/>
      <c r="AA1712" s="186"/>
      <c r="AB1712" s="186"/>
      <c r="AC1712" s="186"/>
      <c r="AD1712" s="186"/>
      <c r="AE1712" s="186"/>
      <c r="AF1712" s="186"/>
      <c r="AG1712" s="186"/>
      <c r="AH1712" s="186"/>
      <c r="AI1712" s="186"/>
      <c r="AJ1712" s="186"/>
      <c r="AK1712" s="186"/>
      <c r="AL1712" s="186"/>
      <c r="AM1712" s="186"/>
      <c r="AN1712" s="186"/>
      <c r="AO1712" s="186"/>
      <c r="AP1712" s="186"/>
      <c r="AQ1712" s="186"/>
      <c r="AR1712" s="186"/>
      <c r="AS1712" s="186"/>
      <c r="AT1712" s="186"/>
      <c r="AU1712" s="186"/>
      <c r="AV1712" s="186"/>
      <c r="AW1712" s="186"/>
      <c r="AX1712" s="186"/>
      <c r="AY1712" s="186"/>
      <c r="AZ1712" s="186"/>
      <c r="BA1712" s="186"/>
      <c r="BB1712" s="186"/>
      <c r="BC1712" s="186"/>
      <c r="BD1712" s="186"/>
      <c r="BE1712" s="186"/>
      <c r="BF1712" s="186"/>
      <c r="BG1712" s="186"/>
      <c r="BH1712" s="186"/>
      <c r="BI1712" s="186"/>
      <c r="BJ1712" s="186"/>
      <c r="BK1712" s="186"/>
      <c r="BL1712" s="186"/>
      <c r="BM1712" s="186"/>
      <c r="BN1712" s="186"/>
      <c r="BO1712" s="186"/>
      <c r="BP1712" s="186"/>
      <c r="BQ1712" s="186"/>
      <c r="BR1712" s="186"/>
      <c r="BS1712" s="186"/>
      <c r="BT1712" s="186"/>
      <c r="BU1712" s="186"/>
      <c r="BV1712" s="186"/>
      <c r="BW1712" s="186"/>
      <c r="BX1712" s="186"/>
      <c r="BY1712" s="186"/>
      <c r="BZ1712" s="186"/>
      <c r="CA1712" s="186"/>
      <c r="CB1712" s="186"/>
      <c r="CC1712" s="186"/>
      <c r="CD1712" s="186"/>
      <c r="CE1712" s="186"/>
      <c r="CF1712" s="186"/>
      <c r="CG1712" s="186"/>
      <c r="CH1712" s="186"/>
      <c r="CI1712" s="186"/>
      <c r="CJ1712" s="186"/>
      <c r="CK1712" s="186"/>
      <c r="CL1712" s="186"/>
    </row>
    <row r="1713" spans="2:90" x14ac:dyDescent="0.4">
      <c r="B1713" s="171"/>
      <c r="E1713" s="8"/>
      <c r="H1713" s="196"/>
      <c r="I1713" s="197"/>
      <c r="J1713" s="197"/>
      <c r="K1713" s="198"/>
      <c r="L1713" s="198"/>
      <c r="M1713" s="198"/>
      <c r="N1713" s="198"/>
      <c r="O1713" s="198"/>
      <c r="P1713" s="198"/>
      <c r="R1713" s="198"/>
      <c r="S1713" s="186"/>
      <c r="T1713" s="186"/>
      <c r="U1713" s="186"/>
      <c r="V1713" s="186"/>
      <c r="W1713" s="186"/>
      <c r="X1713" s="186"/>
      <c r="Y1713" s="186"/>
      <c r="Z1713" s="186"/>
      <c r="AA1713" s="186"/>
      <c r="AB1713" s="186"/>
      <c r="AC1713" s="186"/>
      <c r="AD1713" s="186"/>
      <c r="AE1713" s="186"/>
      <c r="AF1713" s="186"/>
      <c r="AG1713" s="186"/>
      <c r="AH1713" s="186"/>
      <c r="AI1713" s="186"/>
      <c r="AJ1713" s="186"/>
      <c r="AK1713" s="186"/>
      <c r="AL1713" s="186"/>
      <c r="AM1713" s="186"/>
      <c r="AN1713" s="186"/>
      <c r="AO1713" s="186"/>
      <c r="AP1713" s="186"/>
      <c r="AQ1713" s="186"/>
      <c r="AR1713" s="186"/>
      <c r="AS1713" s="186"/>
      <c r="AT1713" s="186"/>
      <c r="AU1713" s="186"/>
      <c r="AV1713" s="186"/>
      <c r="AW1713" s="186"/>
      <c r="AX1713" s="186"/>
      <c r="AY1713" s="186"/>
      <c r="AZ1713" s="186"/>
      <c r="BA1713" s="186"/>
      <c r="BB1713" s="186"/>
      <c r="BC1713" s="186"/>
      <c r="BD1713" s="186"/>
      <c r="BE1713" s="186"/>
      <c r="BF1713" s="186"/>
      <c r="BG1713" s="186"/>
      <c r="BH1713" s="186"/>
      <c r="BI1713" s="186"/>
      <c r="BJ1713" s="186"/>
      <c r="BK1713" s="186"/>
      <c r="BL1713" s="186"/>
      <c r="BM1713" s="186"/>
      <c r="BN1713" s="186"/>
      <c r="BO1713" s="186"/>
      <c r="BP1713" s="186"/>
      <c r="BQ1713" s="186"/>
      <c r="BR1713" s="186"/>
      <c r="BS1713" s="186"/>
      <c r="BT1713" s="186"/>
      <c r="BU1713" s="186"/>
      <c r="BV1713" s="186"/>
      <c r="BW1713" s="186"/>
      <c r="BX1713" s="186"/>
      <c r="BY1713" s="186"/>
      <c r="BZ1713" s="186"/>
      <c r="CA1713" s="186"/>
      <c r="CB1713" s="186"/>
      <c r="CC1713" s="186"/>
      <c r="CD1713" s="186"/>
      <c r="CE1713" s="186"/>
      <c r="CF1713" s="186"/>
      <c r="CG1713" s="186"/>
      <c r="CH1713" s="186"/>
      <c r="CI1713" s="186"/>
      <c r="CJ1713" s="186"/>
      <c r="CK1713" s="186"/>
      <c r="CL1713" s="186"/>
    </row>
    <row r="1714" spans="2:90" x14ac:dyDescent="0.4">
      <c r="B1714" s="171"/>
      <c r="E1714" s="8"/>
      <c r="H1714" s="196"/>
      <c r="I1714" s="197"/>
      <c r="J1714" s="197"/>
      <c r="K1714" s="198"/>
      <c r="L1714" s="198"/>
      <c r="M1714" s="198"/>
      <c r="N1714" s="198"/>
      <c r="O1714" s="198"/>
      <c r="P1714" s="198"/>
      <c r="R1714" s="198"/>
      <c r="S1714" s="186"/>
      <c r="T1714" s="186"/>
      <c r="U1714" s="186"/>
      <c r="V1714" s="186"/>
      <c r="W1714" s="186"/>
      <c r="X1714" s="186"/>
      <c r="Y1714" s="186"/>
      <c r="Z1714" s="186"/>
      <c r="AA1714" s="186"/>
      <c r="AB1714" s="186"/>
      <c r="AC1714" s="186"/>
      <c r="AD1714" s="186"/>
      <c r="AE1714" s="186"/>
      <c r="AF1714" s="186"/>
      <c r="AG1714" s="186"/>
      <c r="AH1714" s="186"/>
      <c r="AI1714" s="186"/>
      <c r="AJ1714" s="186"/>
      <c r="AK1714" s="186"/>
      <c r="AL1714" s="186"/>
      <c r="AM1714" s="186"/>
      <c r="AN1714" s="186"/>
      <c r="AO1714" s="186"/>
      <c r="AP1714" s="186"/>
      <c r="AQ1714" s="186"/>
      <c r="AR1714" s="186"/>
      <c r="AS1714" s="186"/>
      <c r="AT1714" s="186"/>
      <c r="AU1714" s="186"/>
      <c r="AV1714" s="186"/>
      <c r="AW1714" s="186"/>
      <c r="AX1714" s="186"/>
      <c r="AY1714" s="186"/>
      <c r="AZ1714" s="186"/>
      <c r="BA1714" s="186"/>
      <c r="BB1714" s="186"/>
      <c r="BC1714" s="186"/>
      <c r="BD1714" s="186"/>
      <c r="BE1714" s="186"/>
      <c r="BF1714" s="186"/>
      <c r="BG1714" s="186"/>
      <c r="BH1714" s="186"/>
      <c r="BI1714" s="186"/>
      <c r="BJ1714" s="186"/>
      <c r="BK1714" s="186"/>
      <c r="BL1714" s="186"/>
      <c r="BM1714" s="186"/>
      <c r="BN1714" s="186"/>
      <c r="BO1714" s="186"/>
      <c r="BP1714" s="186"/>
      <c r="BQ1714" s="186"/>
      <c r="BR1714" s="186"/>
      <c r="BS1714" s="186"/>
      <c r="BT1714" s="186"/>
      <c r="BU1714" s="186"/>
      <c r="BV1714" s="186"/>
      <c r="BW1714" s="186"/>
      <c r="BX1714" s="186"/>
      <c r="BY1714" s="186"/>
      <c r="BZ1714" s="186"/>
      <c r="CA1714" s="186"/>
      <c r="CB1714" s="186"/>
      <c r="CC1714" s="186"/>
      <c r="CD1714" s="186"/>
      <c r="CE1714" s="186"/>
      <c r="CF1714" s="186"/>
      <c r="CG1714" s="186"/>
      <c r="CH1714" s="186"/>
      <c r="CI1714" s="186"/>
      <c r="CJ1714" s="186"/>
      <c r="CK1714" s="186"/>
      <c r="CL1714" s="186"/>
    </row>
    <row r="1715" spans="2:90" x14ac:dyDescent="0.4">
      <c r="B1715" s="171"/>
      <c r="E1715" s="8"/>
      <c r="H1715" s="196"/>
      <c r="I1715" s="197"/>
      <c r="J1715" s="197"/>
      <c r="K1715" s="198"/>
      <c r="L1715" s="198"/>
      <c r="M1715" s="198"/>
      <c r="N1715" s="198"/>
      <c r="O1715" s="198"/>
      <c r="P1715" s="198"/>
      <c r="R1715" s="198"/>
      <c r="S1715" s="186"/>
      <c r="T1715" s="186"/>
      <c r="U1715" s="186"/>
      <c r="V1715" s="186"/>
      <c r="W1715" s="186"/>
      <c r="X1715" s="186"/>
      <c r="Y1715" s="186"/>
      <c r="Z1715" s="186"/>
      <c r="AA1715" s="186"/>
      <c r="AB1715" s="186"/>
      <c r="AC1715" s="186"/>
      <c r="AD1715" s="186"/>
      <c r="AE1715" s="186"/>
      <c r="AF1715" s="186"/>
      <c r="AG1715" s="186"/>
      <c r="AH1715" s="186"/>
      <c r="AI1715" s="186"/>
      <c r="AJ1715" s="186"/>
      <c r="AK1715" s="186"/>
      <c r="AL1715" s="186"/>
      <c r="AM1715" s="186"/>
      <c r="AN1715" s="186"/>
      <c r="AO1715" s="186"/>
      <c r="AP1715" s="186"/>
      <c r="AQ1715" s="186"/>
      <c r="AR1715" s="186"/>
      <c r="AS1715" s="186"/>
      <c r="AT1715" s="186"/>
      <c r="AU1715" s="186"/>
      <c r="AV1715" s="186"/>
      <c r="AW1715" s="186"/>
      <c r="AX1715" s="186"/>
      <c r="AY1715" s="186"/>
      <c r="AZ1715" s="186"/>
      <c r="BA1715" s="186"/>
      <c r="BB1715" s="186"/>
      <c r="BC1715" s="186"/>
      <c r="BD1715" s="186"/>
      <c r="BE1715" s="186"/>
      <c r="BF1715" s="186"/>
      <c r="BG1715" s="186"/>
      <c r="BH1715" s="186"/>
      <c r="BI1715" s="186"/>
      <c r="BJ1715" s="186"/>
      <c r="BK1715" s="186"/>
      <c r="BL1715" s="186"/>
      <c r="BM1715" s="186"/>
      <c r="BN1715" s="186"/>
      <c r="BO1715" s="186"/>
      <c r="BP1715" s="186"/>
      <c r="BQ1715" s="186"/>
      <c r="BR1715" s="186"/>
      <c r="BS1715" s="186"/>
      <c r="BT1715" s="186"/>
      <c r="BU1715" s="186"/>
      <c r="BV1715" s="186"/>
      <c r="BW1715" s="186"/>
      <c r="BX1715" s="186"/>
      <c r="BY1715" s="186"/>
      <c r="BZ1715" s="186"/>
      <c r="CA1715" s="186"/>
      <c r="CB1715" s="186"/>
      <c r="CC1715" s="186"/>
      <c r="CD1715" s="186"/>
      <c r="CE1715" s="186"/>
      <c r="CF1715" s="186"/>
      <c r="CG1715" s="186"/>
      <c r="CH1715" s="186"/>
      <c r="CI1715" s="186"/>
      <c r="CJ1715" s="186"/>
      <c r="CK1715" s="186"/>
      <c r="CL1715" s="186"/>
    </row>
    <row r="1716" spans="2:90" x14ac:dyDescent="0.4">
      <c r="B1716" s="171"/>
      <c r="E1716" s="8"/>
      <c r="H1716" s="196"/>
      <c r="I1716" s="197"/>
      <c r="J1716" s="197"/>
      <c r="K1716" s="198"/>
      <c r="L1716" s="198"/>
      <c r="M1716" s="198"/>
      <c r="N1716" s="198"/>
      <c r="O1716" s="198"/>
      <c r="P1716" s="198"/>
      <c r="R1716" s="198"/>
      <c r="S1716" s="186"/>
      <c r="T1716" s="186"/>
      <c r="U1716" s="186"/>
      <c r="V1716" s="186"/>
      <c r="W1716" s="186"/>
      <c r="X1716" s="186"/>
      <c r="Y1716" s="186"/>
      <c r="Z1716" s="186"/>
      <c r="AA1716" s="186"/>
      <c r="AB1716" s="186"/>
      <c r="AC1716" s="186"/>
      <c r="AD1716" s="186"/>
      <c r="AE1716" s="186"/>
      <c r="AF1716" s="186"/>
      <c r="AG1716" s="186"/>
      <c r="AH1716" s="186"/>
      <c r="AI1716" s="186"/>
      <c r="AJ1716" s="186"/>
      <c r="AK1716" s="186"/>
      <c r="AL1716" s="186"/>
      <c r="AM1716" s="186"/>
      <c r="AN1716" s="186"/>
      <c r="AO1716" s="186"/>
      <c r="AP1716" s="186"/>
      <c r="AQ1716" s="186"/>
      <c r="AR1716" s="186"/>
      <c r="AS1716" s="186"/>
      <c r="AT1716" s="186"/>
      <c r="AU1716" s="186"/>
      <c r="AV1716" s="186"/>
      <c r="AW1716" s="186"/>
      <c r="AX1716" s="186"/>
      <c r="AY1716" s="186"/>
      <c r="AZ1716" s="186"/>
      <c r="BA1716" s="186"/>
      <c r="BB1716" s="186"/>
      <c r="BC1716" s="186"/>
      <c r="BD1716" s="186"/>
      <c r="BE1716" s="186"/>
      <c r="BF1716" s="186"/>
      <c r="BG1716" s="186"/>
      <c r="BH1716" s="186"/>
      <c r="BI1716" s="186"/>
      <c r="BJ1716" s="186"/>
      <c r="BK1716" s="186"/>
      <c r="BL1716" s="186"/>
      <c r="BM1716" s="186"/>
      <c r="BN1716" s="186"/>
      <c r="BO1716" s="186"/>
      <c r="BP1716" s="186"/>
      <c r="BQ1716" s="186"/>
      <c r="BR1716" s="186"/>
      <c r="BS1716" s="186"/>
      <c r="BT1716" s="186"/>
      <c r="BU1716" s="186"/>
      <c r="BV1716" s="186"/>
      <c r="BW1716" s="186"/>
      <c r="BX1716" s="186"/>
      <c r="BY1716" s="186"/>
      <c r="BZ1716" s="186"/>
      <c r="CA1716" s="186"/>
      <c r="CB1716" s="186"/>
      <c r="CC1716" s="186"/>
      <c r="CD1716" s="186"/>
      <c r="CE1716" s="186"/>
      <c r="CF1716" s="186"/>
      <c r="CG1716" s="186"/>
      <c r="CH1716" s="186"/>
      <c r="CI1716" s="186"/>
      <c r="CJ1716" s="186"/>
      <c r="CK1716" s="186"/>
      <c r="CL1716" s="186"/>
    </row>
    <row r="1717" spans="2:90" x14ac:dyDescent="0.4">
      <c r="B1717" s="171"/>
      <c r="E1717" s="8"/>
      <c r="H1717" s="196"/>
      <c r="I1717" s="197"/>
      <c r="J1717" s="197"/>
      <c r="K1717" s="198"/>
      <c r="L1717" s="198"/>
      <c r="M1717" s="198"/>
      <c r="N1717" s="198"/>
      <c r="O1717" s="198"/>
      <c r="P1717" s="198"/>
      <c r="R1717" s="198"/>
      <c r="S1717" s="186"/>
      <c r="T1717" s="186"/>
      <c r="U1717" s="186"/>
      <c r="V1717" s="186"/>
      <c r="W1717" s="186"/>
      <c r="X1717" s="186"/>
      <c r="Y1717" s="186"/>
      <c r="Z1717" s="186"/>
      <c r="AA1717" s="186"/>
      <c r="AB1717" s="186"/>
      <c r="AC1717" s="186"/>
      <c r="AD1717" s="186"/>
      <c r="AE1717" s="186"/>
      <c r="AF1717" s="186"/>
      <c r="AG1717" s="186"/>
      <c r="AH1717" s="186"/>
      <c r="AI1717" s="186"/>
      <c r="AJ1717" s="186"/>
      <c r="AK1717" s="186"/>
      <c r="AL1717" s="186"/>
      <c r="AM1717" s="186"/>
      <c r="AN1717" s="186"/>
      <c r="AO1717" s="186"/>
      <c r="AP1717" s="186"/>
      <c r="AQ1717" s="186"/>
      <c r="AR1717" s="186"/>
      <c r="AS1717" s="186"/>
      <c r="AT1717" s="186"/>
      <c r="AU1717" s="186"/>
      <c r="AV1717" s="186"/>
      <c r="AW1717" s="186"/>
      <c r="AX1717" s="186"/>
      <c r="AY1717" s="186"/>
      <c r="AZ1717" s="186"/>
      <c r="BA1717" s="186"/>
      <c r="BB1717" s="186"/>
      <c r="BC1717" s="186"/>
      <c r="BD1717" s="186"/>
      <c r="BE1717" s="186"/>
      <c r="BF1717" s="186"/>
      <c r="BG1717" s="186"/>
      <c r="BH1717" s="186"/>
      <c r="BI1717" s="186"/>
      <c r="BJ1717" s="186"/>
      <c r="BK1717" s="186"/>
      <c r="BL1717" s="186"/>
      <c r="BM1717" s="186"/>
      <c r="BN1717" s="186"/>
      <c r="BO1717" s="186"/>
      <c r="BP1717" s="186"/>
      <c r="BQ1717" s="186"/>
      <c r="BR1717" s="186"/>
      <c r="BS1717" s="186"/>
      <c r="BT1717" s="186"/>
      <c r="BU1717" s="186"/>
      <c r="BV1717" s="186"/>
      <c r="BW1717" s="186"/>
      <c r="BX1717" s="186"/>
      <c r="BY1717" s="186"/>
      <c r="BZ1717" s="186"/>
      <c r="CA1717" s="186"/>
      <c r="CB1717" s="186"/>
      <c r="CC1717" s="186"/>
      <c r="CD1717" s="186"/>
      <c r="CE1717" s="186"/>
      <c r="CF1717" s="186"/>
      <c r="CG1717" s="186"/>
      <c r="CH1717" s="186"/>
      <c r="CI1717" s="186"/>
      <c r="CJ1717" s="186"/>
      <c r="CK1717" s="186"/>
      <c r="CL1717" s="186"/>
    </row>
    <row r="1718" spans="2:90" x14ac:dyDescent="0.4">
      <c r="B1718" s="171"/>
      <c r="E1718" s="8"/>
      <c r="H1718" s="196"/>
      <c r="I1718" s="197"/>
      <c r="J1718" s="197"/>
      <c r="K1718" s="198"/>
      <c r="L1718" s="198"/>
      <c r="M1718" s="198"/>
      <c r="N1718" s="198"/>
      <c r="O1718" s="198"/>
      <c r="P1718" s="198"/>
      <c r="R1718" s="198"/>
      <c r="S1718" s="186"/>
      <c r="T1718" s="186"/>
      <c r="U1718" s="186"/>
      <c r="V1718" s="186"/>
      <c r="W1718" s="186"/>
      <c r="X1718" s="186"/>
      <c r="Y1718" s="186"/>
      <c r="Z1718" s="186"/>
      <c r="AA1718" s="186"/>
      <c r="AB1718" s="186"/>
      <c r="AC1718" s="186"/>
      <c r="AD1718" s="186"/>
      <c r="AE1718" s="186"/>
      <c r="AF1718" s="186"/>
      <c r="AG1718" s="186"/>
      <c r="AH1718" s="186"/>
      <c r="AI1718" s="186"/>
      <c r="AJ1718" s="186"/>
      <c r="AK1718" s="186"/>
      <c r="AL1718" s="186"/>
      <c r="AM1718" s="186"/>
      <c r="AN1718" s="186"/>
      <c r="AO1718" s="186"/>
      <c r="AP1718" s="186"/>
      <c r="AQ1718" s="186"/>
      <c r="AR1718" s="186"/>
      <c r="AS1718" s="186"/>
      <c r="AT1718" s="186"/>
      <c r="AU1718" s="186"/>
      <c r="AV1718" s="186"/>
      <c r="AW1718" s="186"/>
      <c r="AX1718" s="186"/>
      <c r="AY1718" s="186"/>
      <c r="AZ1718" s="186"/>
      <c r="BA1718" s="186"/>
      <c r="BB1718" s="186"/>
      <c r="BC1718" s="186"/>
      <c r="BD1718" s="186"/>
      <c r="BE1718" s="186"/>
      <c r="BF1718" s="186"/>
      <c r="BG1718" s="186"/>
      <c r="BH1718" s="186"/>
      <c r="BI1718" s="186"/>
      <c r="BJ1718" s="186"/>
      <c r="BK1718" s="186"/>
      <c r="BL1718" s="186"/>
      <c r="BM1718" s="186"/>
      <c r="BN1718" s="186"/>
      <c r="BO1718" s="186"/>
      <c r="BP1718" s="186"/>
      <c r="BQ1718" s="186"/>
      <c r="BR1718" s="186"/>
      <c r="BS1718" s="186"/>
      <c r="BT1718" s="186"/>
      <c r="BU1718" s="186"/>
      <c r="BV1718" s="186"/>
      <c r="BW1718" s="186"/>
      <c r="BX1718" s="186"/>
      <c r="BY1718" s="186"/>
      <c r="BZ1718" s="186"/>
      <c r="CA1718" s="186"/>
      <c r="CB1718" s="186"/>
      <c r="CC1718" s="186"/>
      <c r="CD1718" s="186"/>
      <c r="CE1718" s="186"/>
      <c r="CF1718" s="186"/>
      <c r="CG1718" s="186"/>
      <c r="CH1718" s="186"/>
      <c r="CI1718" s="186"/>
      <c r="CJ1718" s="186"/>
      <c r="CK1718" s="186"/>
      <c r="CL1718" s="186"/>
    </row>
    <row r="1719" spans="2:90" x14ac:dyDescent="0.4">
      <c r="B1719" s="171"/>
      <c r="E1719" s="8"/>
      <c r="H1719" s="196"/>
      <c r="I1719" s="197"/>
      <c r="J1719" s="197"/>
      <c r="K1719" s="198"/>
      <c r="L1719" s="198"/>
      <c r="M1719" s="198"/>
      <c r="N1719" s="198"/>
      <c r="O1719" s="198"/>
      <c r="P1719" s="198"/>
      <c r="R1719" s="198"/>
      <c r="S1719" s="186"/>
      <c r="T1719" s="186"/>
      <c r="U1719" s="186"/>
      <c r="V1719" s="186"/>
      <c r="W1719" s="186"/>
      <c r="X1719" s="186"/>
      <c r="Y1719" s="186"/>
      <c r="Z1719" s="186"/>
      <c r="AA1719" s="186"/>
      <c r="AB1719" s="186"/>
      <c r="AC1719" s="186"/>
      <c r="AD1719" s="186"/>
      <c r="AE1719" s="186"/>
      <c r="AF1719" s="186"/>
      <c r="AG1719" s="186"/>
      <c r="AH1719" s="186"/>
      <c r="AI1719" s="186"/>
      <c r="AJ1719" s="186"/>
      <c r="AK1719" s="186"/>
      <c r="AL1719" s="186"/>
      <c r="AM1719" s="186"/>
      <c r="AN1719" s="186"/>
      <c r="AO1719" s="186"/>
      <c r="AP1719" s="186"/>
      <c r="AQ1719" s="186"/>
      <c r="AR1719" s="186"/>
      <c r="AS1719" s="186"/>
      <c r="AT1719" s="186"/>
      <c r="AU1719" s="186"/>
      <c r="AV1719" s="186"/>
      <c r="AW1719" s="186"/>
      <c r="AX1719" s="186"/>
      <c r="AY1719" s="186"/>
      <c r="AZ1719" s="186"/>
      <c r="BA1719" s="186"/>
      <c r="BB1719" s="186"/>
      <c r="BC1719" s="186"/>
      <c r="BD1719" s="186"/>
      <c r="BE1719" s="186"/>
      <c r="BF1719" s="186"/>
      <c r="BG1719" s="186"/>
      <c r="BH1719" s="186"/>
      <c r="BI1719" s="186"/>
      <c r="BJ1719" s="186"/>
      <c r="BK1719" s="186"/>
      <c r="BL1719" s="186"/>
      <c r="BM1719" s="186"/>
      <c r="BN1719" s="186"/>
      <c r="BO1719" s="186"/>
      <c r="BP1719" s="186"/>
      <c r="BQ1719" s="186"/>
      <c r="BR1719" s="186"/>
      <c r="BS1719" s="186"/>
      <c r="BT1719" s="186"/>
      <c r="BU1719" s="186"/>
      <c r="BV1719" s="186"/>
      <c r="BW1719" s="186"/>
      <c r="BX1719" s="186"/>
      <c r="BY1719" s="186"/>
      <c r="BZ1719" s="186"/>
      <c r="CA1719" s="186"/>
      <c r="CB1719" s="186"/>
      <c r="CC1719" s="186"/>
      <c r="CD1719" s="186"/>
      <c r="CE1719" s="186"/>
      <c r="CF1719" s="186"/>
      <c r="CG1719" s="186"/>
      <c r="CH1719" s="186"/>
      <c r="CI1719" s="186"/>
      <c r="CJ1719" s="186"/>
      <c r="CK1719" s="186"/>
      <c r="CL1719" s="186"/>
    </row>
    <row r="1720" spans="2:90" x14ac:dyDescent="0.4">
      <c r="B1720" s="171"/>
      <c r="E1720" s="8"/>
      <c r="H1720" s="196"/>
      <c r="I1720" s="197"/>
      <c r="J1720" s="197"/>
      <c r="K1720" s="198"/>
      <c r="L1720" s="198"/>
      <c r="M1720" s="198"/>
      <c r="N1720" s="198"/>
      <c r="O1720" s="198"/>
      <c r="P1720" s="198"/>
      <c r="R1720" s="198"/>
      <c r="S1720" s="186"/>
      <c r="T1720" s="186"/>
      <c r="U1720" s="186"/>
      <c r="V1720" s="186"/>
      <c r="W1720" s="186"/>
      <c r="X1720" s="186"/>
      <c r="Y1720" s="186"/>
      <c r="Z1720" s="186"/>
      <c r="AA1720" s="186"/>
      <c r="AB1720" s="186"/>
      <c r="AC1720" s="186"/>
      <c r="AD1720" s="186"/>
      <c r="AE1720" s="186"/>
      <c r="AF1720" s="186"/>
      <c r="AG1720" s="186"/>
      <c r="AH1720" s="186"/>
      <c r="AI1720" s="186"/>
      <c r="AJ1720" s="186"/>
      <c r="AK1720" s="186"/>
      <c r="AL1720" s="186"/>
      <c r="AM1720" s="186"/>
      <c r="AN1720" s="186"/>
      <c r="AO1720" s="186"/>
      <c r="AP1720" s="186"/>
      <c r="AQ1720" s="186"/>
      <c r="AR1720" s="186"/>
      <c r="AS1720" s="186"/>
      <c r="AT1720" s="186"/>
      <c r="AU1720" s="186"/>
      <c r="AV1720" s="186"/>
      <c r="AW1720" s="186"/>
      <c r="AX1720" s="186"/>
      <c r="AY1720" s="186"/>
      <c r="AZ1720" s="186"/>
      <c r="BA1720" s="186"/>
      <c r="BB1720" s="186"/>
      <c r="BC1720" s="186"/>
      <c r="BD1720" s="186"/>
      <c r="BE1720" s="186"/>
      <c r="BF1720" s="186"/>
      <c r="BG1720" s="186"/>
      <c r="BH1720" s="186"/>
      <c r="BI1720" s="186"/>
      <c r="BJ1720" s="186"/>
      <c r="BK1720" s="186"/>
      <c r="BL1720" s="186"/>
      <c r="BM1720" s="186"/>
      <c r="BN1720" s="186"/>
      <c r="BO1720" s="186"/>
      <c r="BP1720" s="186"/>
      <c r="BQ1720" s="186"/>
      <c r="BR1720" s="186"/>
      <c r="BS1720" s="186"/>
      <c r="BT1720" s="186"/>
      <c r="BU1720" s="186"/>
      <c r="BV1720" s="186"/>
      <c r="BW1720" s="186"/>
      <c r="BX1720" s="186"/>
      <c r="BY1720" s="186"/>
      <c r="BZ1720" s="186"/>
      <c r="CA1720" s="186"/>
      <c r="CB1720" s="186"/>
      <c r="CC1720" s="186"/>
      <c r="CD1720" s="186"/>
      <c r="CE1720" s="186"/>
      <c r="CF1720" s="186"/>
      <c r="CG1720" s="186"/>
      <c r="CH1720" s="186"/>
      <c r="CI1720" s="186"/>
      <c r="CJ1720" s="186"/>
      <c r="CK1720" s="186"/>
      <c r="CL1720" s="186"/>
    </row>
    <row r="1721" spans="2:90" x14ac:dyDescent="0.4">
      <c r="B1721" s="171"/>
      <c r="E1721" s="8"/>
      <c r="H1721" s="196"/>
      <c r="I1721" s="197"/>
      <c r="J1721" s="197"/>
      <c r="K1721" s="198"/>
      <c r="L1721" s="198"/>
      <c r="M1721" s="198"/>
      <c r="N1721" s="198"/>
      <c r="O1721" s="198"/>
      <c r="P1721" s="198"/>
      <c r="R1721" s="198"/>
      <c r="S1721" s="186"/>
      <c r="T1721" s="186"/>
      <c r="U1721" s="186"/>
      <c r="V1721" s="186"/>
      <c r="W1721" s="186"/>
      <c r="X1721" s="186"/>
      <c r="Y1721" s="186"/>
      <c r="Z1721" s="186"/>
      <c r="AA1721" s="186"/>
      <c r="AB1721" s="186"/>
      <c r="AC1721" s="186"/>
      <c r="AD1721" s="186"/>
      <c r="AE1721" s="186"/>
      <c r="AF1721" s="186"/>
      <c r="AG1721" s="186"/>
      <c r="AH1721" s="186"/>
      <c r="AI1721" s="186"/>
      <c r="AJ1721" s="186"/>
      <c r="AK1721" s="186"/>
      <c r="AL1721" s="186"/>
      <c r="AM1721" s="186"/>
      <c r="AN1721" s="186"/>
      <c r="AO1721" s="186"/>
      <c r="AP1721" s="186"/>
      <c r="AQ1721" s="186"/>
      <c r="AR1721" s="186"/>
      <c r="AS1721" s="186"/>
      <c r="AT1721" s="186"/>
      <c r="AU1721" s="186"/>
      <c r="AV1721" s="186"/>
      <c r="AW1721" s="186"/>
      <c r="AX1721" s="186"/>
      <c r="AY1721" s="186"/>
      <c r="AZ1721" s="186"/>
      <c r="BA1721" s="186"/>
      <c r="BB1721" s="186"/>
      <c r="BC1721" s="186"/>
      <c r="BD1721" s="186"/>
      <c r="BE1721" s="186"/>
      <c r="BF1721" s="186"/>
      <c r="BG1721" s="186"/>
      <c r="BH1721" s="186"/>
      <c r="BI1721" s="186"/>
      <c r="BJ1721" s="186"/>
      <c r="BK1721" s="186"/>
      <c r="BL1721" s="186"/>
      <c r="BM1721" s="186"/>
      <c r="BN1721" s="186"/>
      <c r="BO1721" s="186"/>
      <c r="BP1721" s="186"/>
      <c r="BQ1721" s="186"/>
      <c r="BR1721" s="186"/>
      <c r="BS1721" s="186"/>
      <c r="BT1721" s="186"/>
      <c r="BU1721" s="186"/>
      <c r="BV1721" s="186"/>
      <c r="BW1721" s="186"/>
      <c r="BX1721" s="186"/>
      <c r="BY1721" s="186"/>
      <c r="BZ1721" s="186"/>
      <c r="CA1721" s="186"/>
      <c r="CB1721" s="186"/>
      <c r="CC1721" s="186"/>
      <c r="CD1721" s="186"/>
      <c r="CE1721" s="186"/>
      <c r="CF1721" s="186"/>
      <c r="CG1721" s="186"/>
      <c r="CH1721" s="186"/>
      <c r="CI1721" s="186"/>
      <c r="CJ1721" s="186"/>
      <c r="CK1721" s="186"/>
      <c r="CL1721" s="186"/>
    </row>
    <row r="1722" spans="2:90" x14ac:dyDescent="0.4">
      <c r="B1722" s="171"/>
      <c r="E1722" s="8"/>
      <c r="H1722" s="196"/>
      <c r="I1722" s="197"/>
      <c r="J1722" s="197"/>
      <c r="K1722" s="198"/>
      <c r="L1722" s="198"/>
      <c r="M1722" s="198"/>
      <c r="N1722" s="198"/>
      <c r="O1722" s="198"/>
      <c r="P1722" s="198"/>
      <c r="R1722" s="198"/>
      <c r="S1722" s="186"/>
      <c r="T1722" s="186"/>
      <c r="U1722" s="186"/>
      <c r="V1722" s="186"/>
      <c r="W1722" s="186"/>
      <c r="X1722" s="186"/>
      <c r="Y1722" s="186"/>
      <c r="Z1722" s="186"/>
      <c r="AA1722" s="186"/>
      <c r="AB1722" s="186"/>
      <c r="AC1722" s="186"/>
      <c r="AD1722" s="186"/>
      <c r="AE1722" s="186"/>
      <c r="AF1722" s="186"/>
      <c r="AG1722" s="186"/>
      <c r="AH1722" s="186"/>
      <c r="AI1722" s="186"/>
      <c r="AJ1722" s="186"/>
      <c r="AK1722" s="186"/>
      <c r="AL1722" s="186"/>
      <c r="AM1722" s="186"/>
      <c r="AN1722" s="186"/>
      <c r="AO1722" s="186"/>
      <c r="AP1722" s="186"/>
      <c r="AQ1722" s="186"/>
      <c r="AR1722" s="186"/>
      <c r="AS1722" s="186"/>
      <c r="AT1722" s="186"/>
      <c r="AU1722" s="186"/>
      <c r="AV1722" s="186"/>
      <c r="AW1722" s="186"/>
      <c r="AX1722" s="186"/>
      <c r="AY1722" s="186"/>
      <c r="AZ1722" s="186"/>
      <c r="BA1722" s="186"/>
      <c r="BB1722" s="186"/>
      <c r="BC1722" s="186"/>
      <c r="BD1722" s="186"/>
      <c r="BE1722" s="186"/>
      <c r="BF1722" s="186"/>
      <c r="BG1722" s="186"/>
      <c r="BH1722" s="186"/>
      <c r="BI1722" s="186"/>
      <c r="BJ1722" s="186"/>
      <c r="BK1722" s="186"/>
      <c r="BL1722" s="186"/>
      <c r="BM1722" s="186"/>
      <c r="BN1722" s="186"/>
      <c r="BO1722" s="186"/>
      <c r="BP1722" s="186"/>
      <c r="BQ1722" s="186"/>
      <c r="BR1722" s="186"/>
      <c r="BS1722" s="186"/>
      <c r="BT1722" s="186"/>
      <c r="BU1722" s="186"/>
      <c r="BV1722" s="186"/>
      <c r="BW1722" s="186"/>
      <c r="BX1722" s="186"/>
      <c r="BY1722" s="186"/>
      <c r="BZ1722" s="186"/>
      <c r="CA1722" s="186"/>
      <c r="CB1722" s="186"/>
      <c r="CC1722" s="186"/>
      <c r="CD1722" s="186"/>
      <c r="CE1722" s="186"/>
      <c r="CF1722" s="186"/>
      <c r="CG1722" s="186"/>
      <c r="CH1722" s="186"/>
      <c r="CI1722" s="186"/>
      <c r="CJ1722" s="186"/>
      <c r="CK1722" s="186"/>
      <c r="CL1722" s="186"/>
    </row>
    <row r="1723" spans="2:90" x14ac:dyDescent="0.4">
      <c r="B1723" s="171"/>
      <c r="E1723" s="8"/>
      <c r="H1723" s="196"/>
      <c r="I1723" s="197"/>
      <c r="J1723" s="197"/>
      <c r="K1723" s="198"/>
      <c r="L1723" s="198"/>
      <c r="M1723" s="198"/>
      <c r="N1723" s="198"/>
      <c r="O1723" s="198"/>
      <c r="P1723" s="198"/>
      <c r="R1723" s="198"/>
      <c r="S1723" s="186"/>
      <c r="T1723" s="186"/>
      <c r="U1723" s="186"/>
      <c r="V1723" s="186"/>
      <c r="W1723" s="186"/>
      <c r="X1723" s="186"/>
      <c r="Y1723" s="186"/>
      <c r="Z1723" s="186"/>
      <c r="AA1723" s="186"/>
      <c r="AB1723" s="186"/>
      <c r="AC1723" s="186"/>
      <c r="AD1723" s="186"/>
      <c r="AE1723" s="186"/>
      <c r="AF1723" s="186"/>
      <c r="AG1723" s="186"/>
      <c r="AH1723" s="186"/>
      <c r="AI1723" s="186"/>
      <c r="AJ1723" s="186"/>
      <c r="AK1723" s="186"/>
      <c r="AL1723" s="186"/>
      <c r="AM1723" s="186"/>
      <c r="AN1723" s="186"/>
      <c r="AO1723" s="186"/>
      <c r="AP1723" s="186"/>
      <c r="AQ1723" s="186"/>
      <c r="AR1723" s="186"/>
      <c r="AS1723" s="186"/>
      <c r="AT1723" s="186"/>
      <c r="AU1723" s="186"/>
      <c r="AV1723" s="186"/>
      <c r="AW1723" s="186"/>
      <c r="AX1723" s="186"/>
      <c r="AY1723" s="186"/>
      <c r="AZ1723" s="186"/>
      <c r="BA1723" s="186"/>
      <c r="BB1723" s="186"/>
      <c r="BC1723" s="186"/>
      <c r="BD1723" s="186"/>
      <c r="BE1723" s="186"/>
      <c r="BF1723" s="186"/>
      <c r="BG1723" s="186"/>
      <c r="BH1723" s="186"/>
      <c r="BI1723" s="186"/>
      <c r="BJ1723" s="186"/>
      <c r="BK1723" s="186"/>
      <c r="BL1723" s="186"/>
      <c r="BM1723" s="186"/>
      <c r="BN1723" s="186"/>
      <c r="BO1723" s="186"/>
      <c r="BP1723" s="186"/>
      <c r="BQ1723" s="186"/>
      <c r="BR1723" s="186"/>
      <c r="BS1723" s="186"/>
      <c r="BT1723" s="186"/>
      <c r="BU1723" s="186"/>
      <c r="BV1723" s="186"/>
      <c r="BW1723" s="186"/>
      <c r="BX1723" s="186"/>
      <c r="BY1723" s="186"/>
      <c r="BZ1723" s="186"/>
      <c r="CA1723" s="186"/>
      <c r="CB1723" s="186"/>
      <c r="CC1723" s="186"/>
      <c r="CD1723" s="186"/>
      <c r="CE1723" s="186"/>
      <c r="CF1723" s="186"/>
      <c r="CG1723" s="186"/>
      <c r="CH1723" s="186"/>
      <c r="CI1723" s="186"/>
      <c r="CJ1723" s="186"/>
      <c r="CK1723" s="186"/>
      <c r="CL1723" s="186"/>
    </row>
    <row r="1724" spans="2:90" x14ac:dyDescent="0.4">
      <c r="B1724" s="171"/>
      <c r="E1724" s="8"/>
      <c r="H1724" s="196"/>
      <c r="I1724" s="197"/>
      <c r="J1724" s="197"/>
      <c r="K1724" s="198"/>
      <c r="L1724" s="198"/>
      <c r="M1724" s="198"/>
      <c r="N1724" s="198"/>
      <c r="O1724" s="198"/>
      <c r="P1724" s="198"/>
      <c r="R1724" s="198"/>
      <c r="S1724" s="186"/>
      <c r="T1724" s="186"/>
      <c r="U1724" s="186"/>
      <c r="V1724" s="186"/>
      <c r="W1724" s="186"/>
      <c r="X1724" s="186"/>
      <c r="Y1724" s="186"/>
      <c r="Z1724" s="186"/>
      <c r="AA1724" s="186"/>
      <c r="AB1724" s="186"/>
      <c r="AC1724" s="186"/>
      <c r="AD1724" s="186"/>
      <c r="AE1724" s="186"/>
      <c r="AF1724" s="186"/>
      <c r="AG1724" s="186"/>
      <c r="AH1724" s="186"/>
      <c r="AI1724" s="186"/>
      <c r="AJ1724" s="186"/>
      <c r="AK1724" s="186"/>
      <c r="AL1724" s="186"/>
      <c r="AM1724" s="186"/>
      <c r="AN1724" s="186"/>
      <c r="AO1724" s="186"/>
      <c r="AP1724" s="186"/>
      <c r="AQ1724" s="186"/>
      <c r="AR1724" s="186"/>
      <c r="AS1724" s="186"/>
      <c r="AT1724" s="186"/>
      <c r="AU1724" s="186"/>
      <c r="AV1724" s="186"/>
      <c r="AW1724" s="186"/>
      <c r="AX1724" s="186"/>
      <c r="AY1724" s="186"/>
      <c r="AZ1724" s="186"/>
      <c r="BA1724" s="186"/>
      <c r="BB1724" s="186"/>
      <c r="BC1724" s="186"/>
      <c r="BD1724" s="186"/>
      <c r="BE1724" s="186"/>
      <c r="BF1724" s="186"/>
      <c r="BG1724" s="186"/>
      <c r="BH1724" s="186"/>
      <c r="BI1724" s="186"/>
      <c r="BJ1724" s="186"/>
      <c r="BK1724" s="186"/>
      <c r="BL1724" s="186"/>
      <c r="BM1724" s="186"/>
      <c r="BN1724" s="186"/>
      <c r="BO1724" s="186"/>
      <c r="BP1724" s="186"/>
      <c r="BQ1724" s="186"/>
      <c r="BR1724" s="186"/>
      <c r="BS1724" s="186"/>
      <c r="BT1724" s="186"/>
      <c r="BU1724" s="186"/>
      <c r="BV1724" s="186"/>
      <c r="BW1724" s="186"/>
      <c r="BX1724" s="186"/>
      <c r="BY1724" s="186"/>
      <c r="BZ1724" s="186"/>
      <c r="CA1724" s="186"/>
      <c r="CB1724" s="186"/>
      <c r="CC1724" s="186"/>
      <c r="CD1724" s="186"/>
      <c r="CE1724" s="186"/>
      <c r="CF1724" s="186"/>
      <c r="CG1724" s="186"/>
      <c r="CH1724" s="186"/>
      <c r="CI1724" s="186"/>
      <c r="CJ1724" s="186"/>
      <c r="CK1724" s="186"/>
      <c r="CL1724" s="186"/>
    </row>
    <row r="1725" spans="2:90" x14ac:dyDescent="0.4">
      <c r="B1725" s="171"/>
      <c r="E1725" s="8"/>
      <c r="H1725" s="196"/>
      <c r="I1725" s="197"/>
      <c r="J1725" s="197"/>
      <c r="K1725" s="198"/>
      <c r="L1725" s="198"/>
      <c r="M1725" s="198"/>
      <c r="N1725" s="198"/>
      <c r="O1725" s="198"/>
      <c r="P1725" s="198"/>
      <c r="R1725" s="198"/>
      <c r="S1725" s="186"/>
      <c r="T1725" s="186"/>
      <c r="U1725" s="186"/>
      <c r="V1725" s="186"/>
      <c r="W1725" s="186"/>
      <c r="X1725" s="186"/>
      <c r="Y1725" s="186"/>
      <c r="Z1725" s="186"/>
      <c r="AA1725" s="186"/>
      <c r="AB1725" s="186"/>
      <c r="AC1725" s="186"/>
      <c r="AD1725" s="186"/>
      <c r="AE1725" s="186"/>
      <c r="AF1725" s="186"/>
      <c r="AG1725" s="186"/>
      <c r="AH1725" s="186"/>
      <c r="AI1725" s="186"/>
      <c r="AJ1725" s="186"/>
      <c r="AK1725" s="186"/>
      <c r="AL1725" s="186"/>
      <c r="AM1725" s="186"/>
      <c r="AN1725" s="186"/>
      <c r="AO1725" s="186"/>
      <c r="AP1725" s="186"/>
      <c r="AQ1725" s="186"/>
      <c r="AR1725" s="186"/>
      <c r="AS1725" s="186"/>
      <c r="AT1725" s="186"/>
      <c r="AU1725" s="186"/>
      <c r="AV1725" s="186"/>
      <c r="AW1725" s="186"/>
      <c r="AX1725" s="186"/>
      <c r="AY1725" s="186"/>
      <c r="AZ1725" s="186"/>
      <c r="BA1725" s="186"/>
      <c r="BB1725" s="186"/>
      <c r="BC1725" s="186"/>
      <c r="BD1725" s="186"/>
      <c r="BE1725" s="186"/>
      <c r="BF1725" s="186"/>
      <c r="BG1725" s="186"/>
      <c r="BH1725" s="186"/>
      <c r="BI1725" s="186"/>
      <c r="BJ1725" s="186"/>
      <c r="BK1725" s="186"/>
      <c r="BL1725" s="186"/>
      <c r="BM1725" s="186"/>
      <c r="BN1725" s="186"/>
      <c r="BO1725" s="186"/>
      <c r="BP1725" s="186"/>
      <c r="BQ1725" s="186"/>
      <c r="BR1725" s="186"/>
      <c r="BS1725" s="186"/>
      <c r="BT1725" s="186"/>
      <c r="BU1725" s="186"/>
      <c r="BV1725" s="186"/>
      <c r="BW1725" s="186"/>
      <c r="BX1725" s="186"/>
      <c r="BY1725" s="186"/>
      <c r="BZ1725" s="186"/>
      <c r="CA1725" s="186"/>
      <c r="CB1725" s="186"/>
      <c r="CC1725" s="186"/>
      <c r="CD1725" s="186"/>
      <c r="CE1725" s="186"/>
      <c r="CF1725" s="186"/>
      <c r="CG1725" s="186"/>
      <c r="CH1725" s="186"/>
      <c r="CI1725" s="186"/>
      <c r="CJ1725" s="186"/>
      <c r="CK1725" s="186"/>
      <c r="CL1725" s="186"/>
    </row>
    <row r="1726" spans="2:90" x14ac:dyDescent="0.4">
      <c r="B1726" s="171"/>
      <c r="E1726" s="8"/>
      <c r="H1726" s="196"/>
      <c r="I1726" s="197"/>
      <c r="J1726" s="197"/>
      <c r="K1726" s="198"/>
      <c r="L1726" s="198"/>
      <c r="M1726" s="198"/>
      <c r="N1726" s="198"/>
      <c r="O1726" s="198"/>
      <c r="P1726" s="198"/>
      <c r="R1726" s="198"/>
      <c r="S1726" s="186"/>
      <c r="T1726" s="186"/>
      <c r="U1726" s="186"/>
      <c r="V1726" s="186"/>
      <c r="W1726" s="186"/>
      <c r="X1726" s="186"/>
      <c r="Y1726" s="186"/>
      <c r="Z1726" s="186"/>
      <c r="AA1726" s="186"/>
      <c r="AB1726" s="186"/>
      <c r="AC1726" s="186"/>
      <c r="AD1726" s="186"/>
      <c r="AE1726" s="186"/>
      <c r="AF1726" s="186"/>
      <c r="AG1726" s="186"/>
      <c r="AH1726" s="186"/>
      <c r="AI1726" s="186"/>
      <c r="AJ1726" s="186"/>
      <c r="AK1726" s="186"/>
      <c r="AL1726" s="186"/>
      <c r="AM1726" s="186"/>
      <c r="AN1726" s="186"/>
      <c r="AO1726" s="186"/>
      <c r="AP1726" s="186"/>
      <c r="AQ1726" s="186"/>
      <c r="AR1726" s="186"/>
      <c r="AS1726" s="186"/>
      <c r="AT1726" s="186"/>
      <c r="AU1726" s="186"/>
      <c r="AV1726" s="186"/>
      <c r="AW1726" s="186"/>
      <c r="AX1726" s="186"/>
      <c r="AY1726" s="186"/>
      <c r="AZ1726" s="186"/>
      <c r="BA1726" s="186"/>
      <c r="BB1726" s="186"/>
      <c r="BC1726" s="186"/>
      <c r="BD1726" s="186"/>
      <c r="BE1726" s="186"/>
      <c r="BF1726" s="186"/>
      <c r="BG1726" s="186"/>
      <c r="BH1726" s="186"/>
      <c r="BI1726" s="186"/>
      <c r="BJ1726" s="186"/>
      <c r="BK1726" s="186"/>
      <c r="BL1726" s="186"/>
      <c r="BM1726" s="186"/>
      <c r="BN1726" s="186"/>
      <c r="BO1726" s="186"/>
      <c r="BP1726" s="186"/>
      <c r="BQ1726" s="186"/>
      <c r="BR1726" s="186"/>
      <c r="BS1726" s="186"/>
      <c r="BT1726" s="186"/>
      <c r="BU1726" s="186"/>
      <c r="BV1726" s="186"/>
      <c r="BW1726" s="186"/>
      <c r="BX1726" s="186"/>
      <c r="BY1726" s="186"/>
      <c r="BZ1726" s="186"/>
      <c r="CA1726" s="186"/>
      <c r="CB1726" s="186"/>
      <c r="CC1726" s="186"/>
      <c r="CD1726" s="186"/>
      <c r="CE1726" s="186"/>
      <c r="CF1726" s="186"/>
      <c r="CG1726" s="186"/>
      <c r="CH1726" s="186"/>
      <c r="CI1726" s="186"/>
      <c r="CJ1726" s="186"/>
      <c r="CK1726" s="186"/>
      <c r="CL1726" s="186"/>
    </row>
    <row r="1727" spans="2:90" x14ac:dyDescent="0.4">
      <c r="B1727" s="171"/>
      <c r="E1727" s="8"/>
      <c r="H1727" s="196"/>
      <c r="I1727" s="197"/>
      <c r="J1727" s="197"/>
      <c r="K1727" s="198"/>
      <c r="L1727" s="198"/>
      <c r="M1727" s="198"/>
      <c r="N1727" s="198"/>
      <c r="O1727" s="198"/>
      <c r="P1727" s="198"/>
      <c r="R1727" s="198"/>
      <c r="S1727" s="186"/>
      <c r="T1727" s="186"/>
      <c r="U1727" s="186"/>
      <c r="V1727" s="186"/>
      <c r="W1727" s="186"/>
      <c r="X1727" s="186"/>
      <c r="Y1727" s="186"/>
      <c r="Z1727" s="186"/>
      <c r="AA1727" s="186"/>
      <c r="AB1727" s="186"/>
      <c r="AC1727" s="186"/>
      <c r="AD1727" s="186"/>
      <c r="AE1727" s="186"/>
      <c r="AF1727" s="186"/>
      <c r="AG1727" s="186"/>
      <c r="AH1727" s="186"/>
      <c r="AI1727" s="186"/>
      <c r="AJ1727" s="186"/>
      <c r="AK1727" s="186"/>
      <c r="AL1727" s="186"/>
      <c r="AM1727" s="186"/>
      <c r="AN1727" s="186"/>
      <c r="AO1727" s="186"/>
      <c r="AP1727" s="186"/>
      <c r="AQ1727" s="186"/>
      <c r="AR1727" s="186"/>
      <c r="AS1727" s="186"/>
      <c r="AT1727" s="186"/>
      <c r="AU1727" s="186"/>
      <c r="AV1727" s="186"/>
      <c r="AW1727" s="186"/>
      <c r="AX1727" s="186"/>
      <c r="AY1727" s="186"/>
      <c r="AZ1727" s="186"/>
      <c r="BA1727" s="186"/>
      <c r="BB1727" s="186"/>
      <c r="BC1727" s="186"/>
      <c r="BD1727" s="186"/>
      <c r="BE1727" s="186"/>
      <c r="BF1727" s="186"/>
      <c r="BG1727" s="186"/>
      <c r="BH1727" s="186"/>
      <c r="BI1727" s="186"/>
      <c r="BJ1727" s="186"/>
      <c r="BK1727" s="186"/>
      <c r="BL1727" s="186"/>
      <c r="BM1727" s="186"/>
      <c r="BN1727" s="186"/>
      <c r="BO1727" s="186"/>
      <c r="BP1727" s="186"/>
      <c r="BQ1727" s="186"/>
      <c r="BR1727" s="186"/>
      <c r="BS1727" s="186"/>
      <c r="BT1727" s="186"/>
      <c r="BU1727" s="186"/>
      <c r="BV1727" s="186"/>
      <c r="BW1727" s="186"/>
      <c r="BX1727" s="186"/>
      <c r="BY1727" s="186"/>
      <c r="BZ1727" s="186"/>
      <c r="CA1727" s="186"/>
      <c r="CB1727" s="186"/>
      <c r="CC1727" s="186"/>
      <c r="CD1727" s="186"/>
      <c r="CE1727" s="186"/>
      <c r="CF1727" s="186"/>
      <c r="CG1727" s="186"/>
      <c r="CH1727" s="186"/>
      <c r="CI1727" s="186"/>
      <c r="CJ1727" s="186"/>
      <c r="CK1727" s="186"/>
      <c r="CL1727" s="186"/>
    </row>
    <row r="1728" spans="2:90" x14ac:dyDescent="0.4">
      <c r="B1728" s="171"/>
      <c r="E1728" s="8"/>
      <c r="H1728" s="196"/>
      <c r="I1728" s="197"/>
      <c r="J1728" s="197"/>
      <c r="K1728" s="198"/>
      <c r="L1728" s="198"/>
      <c r="M1728" s="198"/>
      <c r="N1728" s="198"/>
      <c r="O1728" s="198"/>
      <c r="P1728" s="198"/>
      <c r="R1728" s="198"/>
      <c r="S1728" s="186"/>
      <c r="T1728" s="186"/>
      <c r="U1728" s="186"/>
      <c r="V1728" s="186"/>
      <c r="W1728" s="186"/>
      <c r="X1728" s="186"/>
      <c r="Y1728" s="186"/>
      <c r="Z1728" s="186"/>
      <c r="AA1728" s="186"/>
      <c r="AB1728" s="186"/>
      <c r="AC1728" s="186"/>
      <c r="AD1728" s="186"/>
      <c r="AE1728" s="186"/>
      <c r="AF1728" s="186"/>
      <c r="AG1728" s="186"/>
      <c r="AH1728" s="186"/>
      <c r="AI1728" s="186"/>
      <c r="AJ1728" s="186"/>
      <c r="AK1728" s="186"/>
      <c r="AL1728" s="186"/>
      <c r="AM1728" s="186"/>
      <c r="AN1728" s="186"/>
      <c r="AO1728" s="186"/>
      <c r="AP1728" s="186"/>
      <c r="AQ1728" s="186"/>
      <c r="AR1728" s="186"/>
      <c r="AS1728" s="186"/>
      <c r="AT1728" s="186"/>
      <c r="AU1728" s="186"/>
      <c r="AV1728" s="186"/>
      <c r="AW1728" s="186"/>
      <c r="AX1728" s="186"/>
      <c r="AY1728" s="186"/>
      <c r="AZ1728" s="186"/>
      <c r="BA1728" s="186"/>
      <c r="BB1728" s="186"/>
      <c r="BC1728" s="186"/>
      <c r="BD1728" s="186"/>
      <c r="BE1728" s="186"/>
      <c r="BF1728" s="186"/>
      <c r="BG1728" s="186"/>
      <c r="BH1728" s="186"/>
      <c r="BI1728" s="186"/>
      <c r="BJ1728" s="186"/>
      <c r="BK1728" s="186"/>
      <c r="BL1728" s="186"/>
      <c r="BM1728" s="186"/>
      <c r="BN1728" s="186"/>
      <c r="BO1728" s="186"/>
      <c r="BP1728" s="186"/>
      <c r="BQ1728" s="186"/>
      <c r="BR1728" s="186"/>
      <c r="BS1728" s="186"/>
      <c r="BT1728" s="186"/>
      <c r="BU1728" s="186"/>
      <c r="BV1728" s="186"/>
      <c r="BW1728" s="186"/>
      <c r="BX1728" s="186"/>
      <c r="BY1728" s="186"/>
      <c r="BZ1728" s="186"/>
      <c r="CA1728" s="186"/>
      <c r="CB1728" s="186"/>
      <c r="CC1728" s="186"/>
      <c r="CD1728" s="186"/>
      <c r="CE1728" s="186"/>
      <c r="CF1728" s="186"/>
      <c r="CG1728" s="186"/>
      <c r="CH1728" s="186"/>
      <c r="CI1728" s="186"/>
      <c r="CJ1728" s="186"/>
      <c r="CK1728" s="186"/>
      <c r="CL1728" s="186"/>
    </row>
    <row r="1729" spans="2:90" x14ac:dyDescent="0.4">
      <c r="B1729" s="171"/>
      <c r="E1729" s="8"/>
      <c r="H1729" s="196"/>
      <c r="I1729" s="197"/>
      <c r="J1729" s="197"/>
      <c r="K1729" s="198"/>
      <c r="L1729" s="198"/>
      <c r="M1729" s="198"/>
      <c r="N1729" s="198"/>
      <c r="O1729" s="198"/>
      <c r="P1729" s="198"/>
      <c r="R1729" s="198"/>
      <c r="S1729" s="186"/>
      <c r="T1729" s="186"/>
      <c r="U1729" s="186"/>
      <c r="V1729" s="186"/>
      <c r="W1729" s="186"/>
      <c r="X1729" s="186"/>
      <c r="Y1729" s="186"/>
      <c r="Z1729" s="186"/>
      <c r="AA1729" s="186"/>
      <c r="AB1729" s="186"/>
      <c r="AC1729" s="186"/>
      <c r="AD1729" s="186"/>
      <c r="AE1729" s="186"/>
      <c r="AF1729" s="186"/>
      <c r="AG1729" s="186"/>
      <c r="AH1729" s="186"/>
      <c r="AI1729" s="186"/>
      <c r="AJ1729" s="186"/>
      <c r="AK1729" s="186"/>
      <c r="AL1729" s="186"/>
      <c r="AM1729" s="186"/>
      <c r="AN1729" s="186"/>
      <c r="AO1729" s="186"/>
      <c r="AP1729" s="186"/>
      <c r="AQ1729" s="186"/>
      <c r="AR1729" s="186"/>
      <c r="AS1729" s="186"/>
      <c r="AT1729" s="186"/>
      <c r="AU1729" s="186"/>
      <c r="AV1729" s="186"/>
      <c r="AW1729" s="186"/>
      <c r="AX1729" s="186"/>
      <c r="AY1729" s="186"/>
      <c r="AZ1729" s="186"/>
      <c r="BA1729" s="186"/>
      <c r="BB1729" s="186"/>
      <c r="BC1729" s="186"/>
      <c r="BD1729" s="186"/>
      <c r="BE1729" s="186"/>
      <c r="BF1729" s="186"/>
      <c r="BG1729" s="186"/>
      <c r="BH1729" s="186"/>
      <c r="BI1729" s="186"/>
      <c r="BJ1729" s="186"/>
      <c r="BK1729" s="186"/>
      <c r="BL1729" s="186"/>
      <c r="BM1729" s="186"/>
      <c r="BN1729" s="186"/>
      <c r="BO1729" s="186"/>
      <c r="BP1729" s="186"/>
      <c r="BQ1729" s="186"/>
      <c r="BR1729" s="186"/>
      <c r="BS1729" s="186"/>
      <c r="BT1729" s="186"/>
      <c r="BU1729" s="186"/>
      <c r="BV1729" s="186"/>
      <c r="BW1729" s="186"/>
      <c r="BX1729" s="186"/>
      <c r="BY1729" s="186"/>
      <c r="BZ1729" s="186"/>
      <c r="CA1729" s="186"/>
      <c r="CB1729" s="186"/>
      <c r="CC1729" s="186"/>
      <c r="CD1729" s="186"/>
      <c r="CE1729" s="186"/>
      <c r="CF1729" s="186"/>
      <c r="CG1729" s="186"/>
      <c r="CH1729" s="186"/>
      <c r="CI1729" s="186"/>
      <c r="CJ1729" s="186"/>
      <c r="CK1729" s="186"/>
      <c r="CL1729" s="186"/>
    </row>
    <row r="1730" spans="2:90" x14ac:dyDescent="0.4">
      <c r="B1730" s="139" t="s">
        <v>328</v>
      </c>
      <c r="C1730" s="166"/>
      <c r="D1730" t="s">
        <v>755</v>
      </c>
      <c r="E1730" s="8"/>
      <c r="F1730" t="s">
        <v>346</v>
      </c>
      <c r="G1730" s="31" t="s">
        <v>81</v>
      </c>
      <c r="H1730" s="138"/>
      <c r="I1730" s="140"/>
      <c r="J1730" s="140"/>
      <c r="K1730" s="138"/>
      <c r="L1730" s="138"/>
      <c r="M1730" s="138"/>
      <c r="N1730" s="138"/>
      <c r="O1730" s="138"/>
      <c r="P1730" s="138"/>
      <c r="R1730" s="139"/>
      <c r="S1730" s="139"/>
      <c r="T1730" s="139"/>
      <c r="U1730" s="139"/>
      <c r="V1730" s="139"/>
      <c r="W1730" s="139"/>
      <c r="X1730" s="139"/>
      <c r="Y1730" s="139"/>
      <c r="Z1730" s="139"/>
      <c r="AA1730" s="139"/>
      <c r="AB1730" s="139"/>
      <c r="AC1730" s="139"/>
      <c r="AD1730" s="139"/>
      <c r="AE1730" s="139"/>
      <c r="AF1730" s="139"/>
      <c r="AG1730" s="139"/>
      <c r="AH1730" s="139"/>
      <c r="AI1730" s="139"/>
      <c r="AJ1730" s="139"/>
      <c r="AK1730" s="139"/>
      <c r="AL1730" s="139"/>
      <c r="AM1730" s="139"/>
      <c r="AN1730" s="139"/>
      <c r="AO1730" s="139"/>
      <c r="AP1730" s="139"/>
      <c r="AQ1730" s="139"/>
      <c r="AR1730" s="139"/>
      <c r="AS1730" s="139"/>
      <c r="AT1730" s="139"/>
      <c r="AU1730" s="139"/>
      <c r="AV1730" s="139"/>
      <c r="AW1730" s="139"/>
      <c r="AX1730" s="139"/>
      <c r="AY1730" s="139"/>
      <c r="AZ1730" s="139"/>
      <c r="BA1730" s="139"/>
      <c r="BB1730" s="139"/>
      <c r="BC1730" s="139"/>
      <c r="BD1730" s="139"/>
      <c r="BE1730" s="139"/>
      <c r="BF1730" s="139"/>
      <c r="BG1730" s="139"/>
      <c r="BH1730" s="139"/>
      <c r="BI1730" s="139"/>
      <c r="BJ1730" s="139"/>
      <c r="BK1730" s="139"/>
      <c r="BL1730" s="139"/>
      <c r="BM1730" s="139"/>
      <c r="BN1730" s="139"/>
      <c r="BO1730" s="139"/>
      <c r="BP1730" s="139"/>
      <c r="BQ1730" s="139"/>
      <c r="BR1730" s="139"/>
      <c r="BS1730" s="139"/>
      <c r="BT1730" s="139"/>
      <c r="BU1730" s="139"/>
      <c r="BV1730" s="139"/>
      <c r="BW1730" s="139"/>
      <c r="BX1730" s="139"/>
      <c r="BY1730" s="139"/>
      <c r="BZ1730" s="139"/>
      <c r="CA1730" s="139"/>
      <c r="CB1730" s="139"/>
      <c r="CC1730" s="139"/>
      <c r="CD1730" s="139"/>
      <c r="CE1730" s="139"/>
      <c r="CF1730" s="139"/>
      <c r="CG1730" s="139"/>
      <c r="CH1730" s="139"/>
      <c r="CI1730" s="139"/>
      <c r="CJ1730" s="139"/>
      <c r="CK1730" s="139"/>
      <c r="CL1730" s="139"/>
    </row>
    <row r="1731" spans="2:90" x14ac:dyDescent="0.4">
      <c r="B1731" s="95" t="str">
        <f>B1735&amp;":"</f>
        <v xml:space="preserve"> Revenue - (Primary label):</v>
      </c>
      <c r="C1731" s="165"/>
      <c r="D1731" t="s">
        <v>755</v>
      </c>
      <c r="E1731" s="8" t="str">
        <f>ROW()&amp;" "&amp;D1731</f>
        <v>1731 ADREV-S</v>
      </c>
      <c r="G1731" t="str">
        <f>E1731</f>
        <v>1731 ADREV-S</v>
      </c>
      <c r="I1731"/>
      <c r="J1731"/>
      <c r="R1731"/>
      <c r="S1731"/>
      <c r="T1731"/>
      <c r="U1731"/>
      <c r="V1731"/>
      <c r="W1731"/>
      <c r="X1731"/>
      <c r="Y1731"/>
      <c r="Z1731"/>
      <c r="AA1731"/>
      <c r="AB1731"/>
      <c r="AC1731"/>
      <c r="AD1731"/>
      <c r="AE1731"/>
      <c r="AF1731"/>
      <c r="AG1731"/>
      <c r="AH1731"/>
      <c r="AI1731"/>
      <c r="AJ1731"/>
      <c r="AK1731"/>
      <c r="AL1731"/>
      <c r="AM1731"/>
      <c r="AN1731"/>
      <c r="AO1731"/>
      <c r="AP1731"/>
      <c r="AQ1731"/>
      <c r="AR1731"/>
      <c r="AS1731"/>
      <c r="AT1731"/>
      <c r="AU1731"/>
      <c r="AV1731"/>
      <c r="AW1731"/>
      <c r="AX1731"/>
      <c r="AY1731"/>
      <c r="AZ1731"/>
      <c r="BA1731"/>
      <c r="BB1731"/>
      <c r="BC1731"/>
      <c r="BD1731"/>
      <c r="BE1731"/>
      <c r="BF1731"/>
      <c r="BG1731"/>
      <c r="BH1731"/>
      <c r="BI1731"/>
      <c r="BJ1731"/>
      <c r="BK1731"/>
      <c r="BL1731"/>
      <c r="BM1731"/>
      <c r="BN1731"/>
      <c r="BO1731"/>
      <c r="BP1731"/>
      <c r="BQ1731"/>
      <c r="BR1731"/>
      <c r="BS1731"/>
      <c r="BT1731"/>
      <c r="BU1731"/>
      <c r="BV1731"/>
      <c r="BW1731"/>
      <c r="BX1731"/>
      <c r="BY1731"/>
      <c r="BZ1731"/>
      <c r="CA1731"/>
      <c r="CB1731"/>
      <c r="CC1731"/>
      <c r="CD1731"/>
      <c r="CE1731"/>
      <c r="CF1731"/>
      <c r="CG1731"/>
      <c r="CH1731"/>
      <c r="CI1731"/>
      <c r="CJ1731"/>
      <c r="CK1731"/>
      <c r="CL1731"/>
    </row>
    <row r="1732" spans="2:90" x14ac:dyDescent="0.4">
      <c r="B1732" s="141" t="str">
        <f>"# of impressions/"&amp;B1738&amp;"/month"</f>
        <v># of impressions/primary unit/month</v>
      </c>
      <c r="C1732" s="165"/>
      <c r="D1732" t="s">
        <v>755</v>
      </c>
      <c r="E1732" s="8" t="str">
        <f t="shared" ref="E1732:E1744" si="1987">ROW()&amp;" "&amp;D1732</f>
        <v>1732 ADREV-S</v>
      </c>
      <c r="G1732" t="str">
        <f>E1732</f>
        <v>1732 ADREV-S</v>
      </c>
      <c r="H1732" s="12"/>
      <c r="I1732" s="60"/>
      <c r="J1732" s="60"/>
      <c r="K1732" s="17">
        <v>30</v>
      </c>
      <c r="L1732" s="17">
        <v>30</v>
      </c>
      <c r="M1732" s="17">
        <v>30</v>
      </c>
      <c r="N1732" s="17">
        <v>30</v>
      </c>
      <c r="O1732" s="17">
        <v>30</v>
      </c>
      <c r="P1732" s="17">
        <v>30</v>
      </c>
      <c r="R1732" s="15"/>
      <c r="S1732" s="76" cm="1">
        <f t="array" ref="S1732">INDEX($K:$P,ROW(),MATCH(S$3,$K$2:$P$2,0))</f>
        <v>30</v>
      </c>
      <c r="T1732" s="76" cm="1">
        <f t="array" ref="T1732">INDEX($K:$P,ROW(),MATCH(T$3,$K$2:$P$2,0))</f>
        <v>30</v>
      </c>
      <c r="U1732" s="76" cm="1">
        <f t="array" ref="U1732">INDEX($K:$P,ROW(),MATCH(U$3,$K$2:$P$2,0))</f>
        <v>30</v>
      </c>
      <c r="V1732" s="76" cm="1">
        <f t="array" ref="V1732">INDEX($K:$P,ROW(),MATCH(V$3,$K$2:$P$2,0))</f>
        <v>30</v>
      </c>
      <c r="W1732" s="76" cm="1">
        <f t="array" ref="W1732">INDEX($K:$P,ROW(),MATCH(W$3,$K$2:$P$2,0))</f>
        <v>30</v>
      </c>
      <c r="X1732" s="76" cm="1">
        <f t="array" ref="X1732">INDEX($K:$P,ROW(),MATCH(X$3,$K$2:$P$2,0))</f>
        <v>30</v>
      </c>
      <c r="Y1732" s="76" cm="1">
        <f t="array" ref="Y1732">INDEX($K:$P,ROW(),MATCH(Y$3,$K$2:$P$2,0))</f>
        <v>30</v>
      </c>
      <c r="Z1732" s="76" cm="1">
        <f t="array" ref="Z1732">INDEX($K:$P,ROW(),MATCH(Z$3,$K$2:$P$2,0))</f>
        <v>30</v>
      </c>
      <c r="AA1732" s="76" cm="1">
        <f t="array" ref="AA1732">INDEX($K:$P,ROW(),MATCH(AA$3,$K$2:$P$2,0))</f>
        <v>30</v>
      </c>
      <c r="AB1732" s="76" cm="1">
        <f t="array" ref="AB1732">INDEX($K:$P,ROW(),MATCH(AB$3,$K$2:$P$2,0))</f>
        <v>30</v>
      </c>
      <c r="AC1732" s="76" cm="1">
        <f t="array" ref="AC1732">INDEX($K:$P,ROW(),MATCH(AC$3,$K$2:$P$2,0))</f>
        <v>30</v>
      </c>
      <c r="AD1732" s="76" cm="1">
        <f t="array" ref="AD1732">INDEX($K:$P,ROW(),MATCH(AD$3,$K$2:$P$2,0))</f>
        <v>30</v>
      </c>
      <c r="AE1732" s="76" cm="1">
        <f t="array" ref="AE1732">INDEX($K:$P,ROW(),MATCH(AE$3,$K$2:$P$2,0))</f>
        <v>30</v>
      </c>
      <c r="AF1732" s="76" cm="1">
        <f t="array" ref="AF1732">INDEX($K:$P,ROW(),MATCH(AF$3,$K$2:$P$2,0))</f>
        <v>30</v>
      </c>
      <c r="AG1732" s="76" cm="1">
        <f t="array" ref="AG1732">INDEX($K:$P,ROW(),MATCH(AG$3,$K$2:$P$2,0))</f>
        <v>30</v>
      </c>
      <c r="AH1732" s="76" cm="1">
        <f t="array" ref="AH1732">INDEX($K:$P,ROW(),MATCH(AH$3,$K$2:$P$2,0))</f>
        <v>30</v>
      </c>
      <c r="AI1732" s="76" cm="1">
        <f t="array" ref="AI1732">INDEX($K:$P,ROW(),MATCH(AI$3,$K$2:$P$2,0))</f>
        <v>30</v>
      </c>
      <c r="AJ1732" s="76" cm="1">
        <f t="array" ref="AJ1732">INDEX($K:$P,ROW(),MATCH(AJ$3,$K$2:$P$2,0))</f>
        <v>30</v>
      </c>
      <c r="AK1732" s="76" cm="1">
        <f t="array" ref="AK1732">INDEX($K:$P,ROW(),MATCH(AK$3,$K$2:$P$2,0))</f>
        <v>30</v>
      </c>
      <c r="AL1732" s="76" cm="1">
        <f t="array" ref="AL1732">INDEX($K:$P,ROW(),MATCH(AL$3,$K$2:$P$2,0))</f>
        <v>30</v>
      </c>
      <c r="AM1732" s="76" cm="1">
        <f t="array" ref="AM1732">INDEX($K:$P,ROW(),MATCH(AM$3,$K$2:$P$2,0))</f>
        <v>30</v>
      </c>
      <c r="AN1732" s="76" cm="1">
        <f t="array" ref="AN1732">INDEX($K:$P,ROW(),MATCH(AN$3,$K$2:$P$2,0))</f>
        <v>30</v>
      </c>
      <c r="AO1732" s="76" cm="1">
        <f t="array" ref="AO1732">INDEX($K:$P,ROW(),MATCH(AO$3,$K$2:$P$2,0))</f>
        <v>30</v>
      </c>
      <c r="AP1732" s="76" cm="1">
        <f t="array" ref="AP1732">INDEX($K:$P,ROW(),MATCH(AP$3,$K$2:$P$2,0))</f>
        <v>30</v>
      </c>
      <c r="AQ1732" s="76" cm="1">
        <f t="array" ref="AQ1732">INDEX($K:$P,ROW(),MATCH(AQ$3,$K$2:$P$2,0))</f>
        <v>30</v>
      </c>
      <c r="AR1732" s="76" cm="1">
        <f t="array" ref="AR1732">INDEX($K:$P,ROW(),MATCH(AR$3,$K$2:$P$2,0))</f>
        <v>30</v>
      </c>
      <c r="AS1732" s="76" cm="1">
        <f t="array" ref="AS1732">INDEX($K:$P,ROW(),MATCH(AS$3,$K$2:$P$2,0))</f>
        <v>30</v>
      </c>
      <c r="AT1732" s="76" cm="1">
        <f t="array" ref="AT1732">INDEX($K:$P,ROW(),MATCH(AT$3,$K$2:$P$2,0))</f>
        <v>30</v>
      </c>
      <c r="AU1732" s="76" cm="1">
        <f t="array" ref="AU1732">INDEX($K:$P,ROW(),MATCH(AU$3,$K$2:$P$2,0))</f>
        <v>30</v>
      </c>
      <c r="AV1732" s="76" cm="1">
        <f t="array" ref="AV1732">INDEX($K:$P,ROW(),MATCH(AV$3,$K$2:$P$2,0))</f>
        <v>30</v>
      </c>
      <c r="AW1732" s="76" cm="1">
        <f t="array" ref="AW1732">INDEX($K:$P,ROW(),MATCH(AW$3,$K$2:$P$2,0))</f>
        <v>30</v>
      </c>
      <c r="AX1732" s="76" cm="1">
        <f t="array" ref="AX1732">INDEX($K:$P,ROW(),MATCH(AX$3,$K$2:$P$2,0))</f>
        <v>30</v>
      </c>
      <c r="AY1732" s="76" cm="1">
        <f t="array" ref="AY1732">INDEX($K:$P,ROW(),MATCH(AY$3,$K$2:$P$2,0))</f>
        <v>30</v>
      </c>
      <c r="AZ1732" s="76" cm="1">
        <f t="array" ref="AZ1732">INDEX($K:$P,ROW(),MATCH(AZ$3,$K$2:$P$2,0))</f>
        <v>30</v>
      </c>
      <c r="BA1732" s="76" cm="1">
        <f t="array" ref="BA1732">INDEX($K:$P,ROW(),MATCH(BA$3,$K$2:$P$2,0))</f>
        <v>30</v>
      </c>
      <c r="BB1732" s="76" cm="1">
        <f t="array" ref="BB1732">INDEX($K:$P,ROW(),MATCH(BB$3,$K$2:$P$2,0))</f>
        <v>30</v>
      </c>
      <c r="BC1732" s="76" cm="1">
        <f t="array" ref="BC1732">INDEX($K:$P,ROW(),MATCH(BC$3,$K$2:$P$2,0))</f>
        <v>30</v>
      </c>
      <c r="BD1732" s="76" cm="1">
        <f t="array" ref="BD1732">INDEX($K:$P,ROW(),MATCH(BD$3,$K$2:$P$2,0))</f>
        <v>30</v>
      </c>
      <c r="BE1732" s="76" cm="1">
        <f t="array" ref="BE1732">INDEX($K:$P,ROW(),MATCH(BE$3,$K$2:$P$2,0))</f>
        <v>30</v>
      </c>
      <c r="BF1732" s="76" cm="1">
        <f t="array" ref="BF1732">INDEX($K:$P,ROW(),MATCH(BF$3,$K$2:$P$2,0))</f>
        <v>30</v>
      </c>
      <c r="BG1732" s="76" cm="1">
        <f t="array" ref="BG1732">INDEX($K:$P,ROW(),MATCH(BG$3,$K$2:$P$2,0))</f>
        <v>30</v>
      </c>
      <c r="BH1732" s="76" cm="1">
        <f t="array" ref="BH1732">INDEX($K:$P,ROW(),MATCH(BH$3,$K$2:$P$2,0))</f>
        <v>30</v>
      </c>
      <c r="BI1732" s="76" cm="1">
        <f t="array" ref="BI1732">INDEX($K:$P,ROW(),MATCH(BI$3,$K$2:$P$2,0))</f>
        <v>30</v>
      </c>
      <c r="BJ1732" s="76" cm="1">
        <f t="array" ref="BJ1732">INDEX($K:$P,ROW(),MATCH(BJ$3,$K$2:$P$2,0))</f>
        <v>30</v>
      </c>
      <c r="BK1732" s="76" cm="1">
        <f t="array" ref="BK1732">INDEX($K:$P,ROW(),MATCH(BK$3,$K$2:$P$2,0))</f>
        <v>30</v>
      </c>
      <c r="BL1732" s="76" cm="1">
        <f t="array" ref="BL1732">INDEX($K:$P,ROW(),MATCH(BL$3,$K$2:$P$2,0))</f>
        <v>30</v>
      </c>
      <c r="BM1732" s="76" cm="1">
        <f t="array" ref="BM1732">INDEX($K:$P,ROW(),MATCH(BM$3,$K$2:$P$2,0))</f>
        <v>30</v>
      </c>
      <c r="BN1732" s="76" cm="1">
        <f t="array" ref="BN1732">INDEX($K:$P,ROW(),MATCH(BN$3,$K$2:$P$2,0))</f>
        <v>30</v>
      </c>
      <c r="BO1732" s="76" cm="1">
        <f t="array" ref="BO1732">INDEX($K:$P,ROW(),MATCH(BO$3,$K$2:$P$2,0))</f>
        <v>30</v>
      </c>
      <c r="BP1732" s="76" cm="1">
        <f t="array" ref="BP1732">INDEX($K:$P,ROW(),MATCH(BP$3,$K$2:$P$2,0))</f>
        <v>30</v>
      </c>
      <c r="BQ1732" s="76" cm="1">
        <f t="array" ref="BQ1732">INDEX($K:$P,ROW(),MATCH(BQ$3,$K$2:$P$2,0))</f>
        <v>30</v>
      </c>
      <c r="BR1732" s="76" cm="1">
        <f t="array" ref="BR1732">INDEX($K:$P,ROW(),MATCH(BR$3,$K$2:$P$2,0))</f>
        <v>30</v>
      </c>
      <c r="BS1732" s="76" cm="1">
        <f t="array" ref="BS1732">INDEX($K:$P,ROW(),MATCH(BS$3,$K$2:$P$2,0))</f>
        <v>30</v>
      </c>
      <c r="BT1732" s="76" cm="1">
        <f t="array" ref="BT1732">INDEX($K:$P,ROW(),MATCH(BT$3,$K$2:$P$2,0))</f>
        <v>30</v>
      </c>
      <c r="BU1732" s="76" cm="1">
        <f t="array" ref="BU1732">INDEX($K:$P,ROW(),MATCH(BU$3,$K$2:$P$2,0))</f>
        <v>30</v>
      </c>
      <c r="BV1732" s="76" cm="1">
        <f t="array" ref="BV1732">INDEX($K:$P,ROW(),MATCH(BV$3,$K$2:$P$2,0))</f>
        <v>30</v>
      </c>
      <c r="BW1732" s="76" cm="1">
        <f t="array" ref="BW1732">INDEX($K:$P,ROW(),MATCH(BW$3,$K$2:$P$2,0))</f>
        <v>30</v>
      </c>
      <c r="BX1732" s="76" cm="1">
        <f t="array" ref="BX1732">INDEX($K:$P,ROW(),MATCH(BX$3,$K$2:$P$2,0))</f>
        <v>30</v>
      </c>
      <c r="BY1732" s="76" cm="1">
        <f t="array" ref="BY1732">INDEX($K:$P,ROW(),MATCH(BY$3,$K$2:$P$2,0))</f>
        <v>30</v>
      </c>
      <c r="BZ1732" s="76" cm="1">
        <f t="array" ref="BZ1732">INDEX($K:$P,ROW(),MATCH(BZ$3,$K$2:$P$2,0))</f>
        <v>30</v>
      </c>
      <c r="CA1732" s="76" cm="1">
        <f t="array" ref="CA1732">INDEX($K:$P,ROW(),MATCH(CA$3,$K$2:$P$2,0))</f>
        <v>30</v>
      </c>
      <c r="CB1732" s="76" cm="1">
        <f t="array" ref="CB1732">INDEX($K:$P,ROW(),MATCH(CB$3,$K$2:$P$2,0))</f>
        <v>30</v>
      </c>
      <c r="CC1732" s="76" cm="1">
        <f t="array" ref="CC1732">INDEX($K:$P,ROW(),MATCH(CC$3,$K$2:$P$2,0))</f>
        <v>30</v>
      </c>
      <c r="CD1732" s="76" cm="1">
        <f t="array" ref="CD1732">INDEX($K:$P,ROW(),MATCH(CD$3,$K$2:$P$2,0))</f>
        <v>30</v>
      </c>
      <c r="CE1732" s="76" cm="1">
        <f t="array" ref="CE1732">INDEX($K:$P,ROW(),MATCH(CE$3,$K$2:$P$2,0))</f>
        <v>30</v>
      </c>
      <c r="CF1732" s="76" cm="1">
        <f t="array" ref="CF1732">INDEX($K:$P,ROW(),MATCH(CF$3,$K$2:$P$2,0))</f>
        <v>30</v>
      </c>
      <c r="CG1732" s="76" cm="1">
        <f t="array" ref="CG1732">INDEX($K:$P,ROW(),MATCH(CG$3,$K$2:$P$2,0))</f>
        <v>30</v>
      </c>
      <c r="CH1732" s="76" cm="1">
        <f t="array" ref="CH1732">INDEX($K:$P,ROW(),MATCH(CH$3,$K$2:$P$2,0))</f>
        <v>30</v>
      </c>
      <c r="CI1732" s="76" cm="1">
        <f t="array" ref="CI1732">INDEX($K:$P,ROW(),MATCH(CI$3,$K$2:$P$2,0))</f>
        <v>30</v>
      </c>
      <c r="CJ1732" s="76" cm="1">
        <f t="array" ref="CJ1732">INDEX($K:$P,ROW(),MATCH(CJ$3,$K$2:$P$2,0))</f>
        <v>30</v>
      </c>
      <c r="CK1732" s="76" cm="1">
        <f t="array" ref="CK1732">INDEX($K:$P,ROW(),MATCH(CK$3,$K$2:$P$2,0))</f>
        <v>30</v>
      </c>
      <c r="CL1732" s="76" cm="1">
        <f t="array" ref="CL1732">INDEX($K:$P,ROW(),MATCH(CL$3,$K$2:$P$2,0))</f>
        <v>30</v>
      </c>
    </row>
    <row r="1733" spans="2:90" x14ac:dyDescent="0.4">
      <c r="B1733" s="141" t="s">
        <v>172</v>
      </c>
      <c r="C1733" s="165" t="s">
        <v>80</v>
      </c>
      <c r="D1733" t="s">
        <v>755</v>
      </c>
      <c r="E1733" s="8" t="str">
        <f t="shared" si="1987"/>
        <v>1733 ADREV-S</v>
      </c>
      <c r="H1733" s="12"/>
      <c r="I1733" s="60"/>
      <c r="J1733" s="60"/>
      <c r="K1733" s="15">
        <f t="shared" ref="K1733:P1733" si="1988">SUMIF($3:$3,K$2,1731:1731)</f>
        <v>0</v>
      </c>
      <c r="L1733" s="15">
        <f t="shared" si="1988"/>
        <v>0</v>
      </c>
      <c r="M1733" s="15">
        <f t="shared" si="1988"/>
        <v>0</v>
      </c>
      <c r="N1733" s="15">
        <f t="shared" si="1988"/>
        <v>0</v>
      </c>
      <c r="O1733" s="15">
        <f t="shared" si="1988"/>
        <v>0</v>
      </c>
      <c r="P1733" s="15">
        <f t="shared" si="1988"/>
        <v>0</v>
      </c>
      <c r="R1733" s="15"/>
      <c r="S1733" s="76" cm="1">
        <f t="array" aca="1" ref="S1733" ca="1">S1732*INDIRECT(S1621)</f>
        <v>150000</v>
      </c>
      <c r="T1733" s="76" cm="1">
        <f t="array" aca="1" ref="T1733" ca="1">T1732*INDIRECT(T1621)</f>
        <v>150000</v>
      </c>
      <c r="U1733" s="76" cm="1">
        <f t="array" aca="1" ref="U1733" ca="1">U1732*INDIRECT(U1621)</f>
        <v>150000</v>
      </c>
      <c r="V1733" s="76" cm="1">
        <f t="array" aca="1" ref="V1733" ca="1">V1732*INDIRECT(V1621)</f>
        <v>150000</v>
      </c>
      <c r="W1733" s="76" cm="1">
        <f t="array" aca="1" ref="W1733" ca="1">W1732*INDIRECT(W1621)</f>
        <v>150000</v>
      </c>
      <c r="X1733" s="76" cm="1">
        <f t="array" aca="1" ref="X1733" ca="1">X1732*INDIRECT(X1621)</f>
        <v>150000</v>
      </c>
      <c r="Y1733" s="76" cm="1">
        <f t="array" aca="1" ref="Y1733" ca="1">Y1732*INDIRECT(Y1621)</f>
        <v>150000</v>
      </c>
      <c r="Z1733" s="76" cm="1">
        <f t="array" aca="1" ref="Z1733" ca="1">Z1732*INDIRECT(Z1621)</f>
        <v>150000</v>
      </c>
      <c r="AA1733" s="76" cm="1">
        <f t="array" aca="1" ref="AA1733" ca="1">AA1732*INDIRECT(AA1621)</f>
        <v>150000</v>
      </c>
      <c r="AB1733" s="76" cm="1">
        <f t="array" aca="1" ref="AB1733" ca="1">AB1732*INDIRECT(AB1621)</f>
        <v>150000</v>
      </c>
      <c r="AC1733" s="76" cm="1">
        <f t="array" aca="1" ref="AC1733" ca="1">AC1732*INDIRECT(AC1621)</f>
        <v>150000</v>
      </c>
      <c r="AD1733" s="76" cm="1">
        <f t="array" aca="1" ref="AD1733" ca="1">AD1732*INDIRECT(AD1621)</f>
        <v>150000</v>
      </c>
      <c r="AE1733" s="76" cm="1">
        <f t="array" aca="1" ref="AE1733" ca="1">AE1732*INDIRECT(AE1621)</f>
        <v>150000</v>
      </c>
      <c r="AF1733" s="76" cm="1">
        <f t="array" aca="1" ref="AF1733" ca="1">AF1732*INDIRECT(AF1621)</f>
        <v>150000</v>
      </c>
      <c r="AG1733" s="76" cm="1">
        <f t="array" aca="1" ref="AG1733" ca="1">AG1732*INDIRECT(AG1621)</f>
        <v>150000</v>
      </c>
      <c r="AH1733" s="76" cm="1">
        <f t="array" aca="1" ref="AH1733" ca="1">AH1732*INDIRECT(AH1621)</f>
        <v>150000</v>
      </c>
      <c r="AI1733" s="76" cm="1">
        <f t="array" aca="1" ref="AI1733" ca="1">AI1732*INDIRECT(AI1621)</f>
        <v>150000</v>
      </c>
      <c r="AJ1733" s="76" cm="1">
        <f t="array" aca="1" ref="AJ1733" ca="1">AJ1732*INDIRECT(AJ1621)</f>
        <v>150000</v>
      </c>
      <c r="AK1733" s="76" cm="1">
        <f t="array" aca="1" ref="AK1733" ca="1">AK1732*INDIRECT(AK1621)</f>
        <v>150000</v>
      </c>
      <c r="AL1733" s="76" cm="1">
        <f t="array" aca="1" ref="AL1733" ca="1">AL1732*INDIRECT(AL1621)</f>
        <v>150000</v>
      </c>
      <c r="AM1733" s="76" cm="1">
        <f t="array" aca="1" ref="AM1733" ca="1">AM1732*INDIRECT(AM1621)</f>
        <v>150000</v>
      </c>
      <c r="AN1733" s="76" cm="1">
        <f t="array" aca="1" ref="AN1733" ca="1">AN1732*INDIRECT(AN1621)</f>
        <v>150000</v>
      </c>
      <c r="AO1733" s="76" cm="1">
        <f t="array" aca="1" ref="AO1733" ca="1">AO1732*INDIRECT(AO1621)</f>
        <v>150000</v>
      </c>
      <c r="AP1733" s="76" cm="1">
        <f t="array" aca="1" ref="AP1733" ca="1">AP1732*INDIRECT(AP1621)</f>
        <v>150000</v>
      </c>
      <c r="AQ1733" s="76" cm="1">
        <f t="array" aca="1" ref="AQ1733" ca="1">AQ1732*INDIRECT(AQ1621)</f>
        <v>150000</v>
      </c>
      <c r="AR1733" s="76" cm="1">
        <f t="array" aca="1" ref="AR1733" ca="1">AR1732*INDIRECT(AR1621)</f>
        <v>150000</v>
      </c>
      <c r="AS1733" s="76" cm="1">
        <f t="array" aca="1" ref="AS1733" ca="1">AS1732*INDIRECT(AS1621)</f>
        <v>150000</v>
      </c>
      <c r="AT1733" s="76" cm="1">
        <f t="array" aca="1" ref="AT1733" ca="1">AT1732*INDIRECT(AT1621)</f>
        <v>150000</v>
      </c>
      <c r="AU1733" s="76" cm="1">
        <f t="array" aca="1" ref="AU1733" ca="1">AU1732*INDIRECT(AU1621)</f>
        <v>150000</v>
      </c>
      <c r="AV1733" s="76" cm="1">
        <f t="array" aca="1" ref="AV1733" ca="1">AV1732*INDIRECT(AV1621)</f>
        <v>150000</v>
      </c>
      <c r="AW1733" s="76" cm="1">
        <f t="array" aca="1" ref="AW1733" ca="1">AW1732*INDIRECT(AW1621)</f>
        <v>150000</v>
      </c>
      <c r="AX1733" s="76" cm="1">
        <f t="array" aca="1" ref="AX1733" ca="1">AX1732*INDIRECT(AX1621)</f>
        <v>150000</v>
      </c>
      <c r="AY1733" s="76" cm="1">
        <f t="array" aca="1" ref="AY1733" ca="1">AY1732*INDIRECT(AY1621)</f>
        <v>150000</v>
      </c>
      <c r="AZ1733" s="76" cm="1">
        <f t="array" aca="1" ref="AZ1733" ca="1">AZ1732*INDIRECT(AZ1621)</f>
        <v>150000</v>
      </c>
      <c r="BA1733" s="76" cm="1">
        <f t="array" aca="1" ref="BA1733" ca="1">BA1732*INDIRECT(BA1621)</f>
        <v>150000</v>
      </c>
      <c r="BB1733" s="76" cm="1">
        <f t="array" aca="1" ref="BB1733" ca="1">BB1732*INDIRECT(BB1621)</f>
        <v>150000</v>
      </c>
      <c r="BC1733" s="76" cm="1">
        <f t="array" aca="1" ref="BC1733" ca="1">BC1732*INDIRECT(BC1621)</f>
        <v>150000</v>
      </c>
      <c r="BD1733" s="76" cm="1">
        <f t="array" aca="1" ref="BD1733" ca="1">BD1732*INDIRECT(BD1621)</f>
        <v>150000</v>
      </c>
      <c r="BE1733" s="76" cm="1">
        <f t="array" aca="1" ref="BE1733" ca="1">BE1732*INDIRECT(BE1621)</f>
        <v>150000</v>
      </c>
      <c r="BF1733" s="76" cm="1">
        <f t="array" aca="1" ref="BF1733" ca="1">BF1732*INDIRECT(BF1621)</f>
        <v>150000</v>
      </c>
      <c r="BG1733" s="76" cm="1">
        <f t="array" aca="1" ref="BG1733" ca="1">BG1732*INDIRECT(BG1621)</f>
        <v>150000</v>
      </c>
      <c r="BH1733" s="76" cm="1">
        <f t="array" aca="1" ref="BH1733" ca="1">BH1732*INDIRECT(BH1621)</f>
        <v>150000</v>
      </c>
      <c r="BI1733" s="76" cm="1">
        <f t="array" aca="1" ref="BI1733" ca="1">BI1732*INDIRECT(BI1621)</f>
        <v>150000</v>
      </c>
      <c r="BJ1733" s="76" cm="1">
        <f t="array" aca="1" ref="BJ1733" ca="1">BJ1732*INDIRECT(BJ1621)</f>
        <v>150000</v>
      </c>
      <c r="BK1733" s="76" cm="1">
        <f t="array" aca="1" ref="BK1733" ca="1">BK1732*INDIRECT(BK1621)</f>
        <v>150000</v>
      </c>
      <c r="BL1733" s="76" cm="1">
        <f t="array" aca="1" ref="BL1733" ca="1">BL1732*INDIRECT(BL1621)</f>
        <v>150000</v>
      </c>
      <c r="BM1733" s="76" cm="1">
        <f t="array" aca="1" ref="BM1733" ca="1">BM1732*INDIRECT(BM1621)</f>
        <v>150000</v>
      </c>
      <c r="BN1733" s="76" cm="1">
        <f t="array" aca="1" ref="BN1733" ca="1">BN1732*INDIRECT(BN1621)</f>
        <v>150000</v>
      </c>
      <c r="BO1733" s="76" cm="1">
        <f t="array" aca="1" ref="BO1733" ca="1">BO1732*INDIRECT(BO1621)</f>
        <v>150000</v>
      </c>
      <c r="BP1733" s="76" cm="1">
        <f t="array" aca="1" ref="BP1733" ca="1">BP1732*INDIRECT(BP1621)</f>
        <v>150000</v>
      </c>
      <c r="BQ1733" s="76" cm="1">
        <f t="array" aca="1" ref="BQ1733" ca="1">BQ1732*INDIRECT(BQ1621)</f>
        <v>150000</v>
      </c>
      <c r="BR1733" s="76" cm="1">
        <f t="array" aca="1" ref="BR1733" ca="1">BR1732*INDIRECT(BR1621)</f>
        <v>150000</v>
      </c>
      <c r="BS1733" s="76" cm="1">
        <f t="array" aca="1" ref="BS1733" ca="1">BS1732*INDIRECT(BS1621)</f>
        <v>150000</v>
      </c>
      <c r="BT1733" s="76" cm="1">
        <f t="array" aca="1" ref="BT1733" ca="1">BT1732*INDIRECT(BT1621)</f>
        <v>150000</v>
      </c>
      <c r="BU1733" s="76" cm="1">
        <f t="array" aca="1" ref="BU1733" ca="1">BU1732*INDIRECT(BU1621)</f>
        <v>150000</v>
      </c>
      <c r="BV1733" s="76" cm="1">
        <f t="array" aca="1" ref="BV1733" ca="1">BV1732*INDIRECT(BV1621)</f>
        <v>150000</v>
      </c>
      <c r="BW1733" s="76" cm="1">
        <f t="array" aca="1" ref="BW1733" ca="1">BW1732*INDIRECT(BW1621)</f>
        <v>150000</v>
      </c>
      <c r="BX1733" s="76" cm="1">
        <f t="array" aca="1" ref="BX1733" ca="1">BX1732*INDIRECT(BX1621)</f>
        <v>150000</v>
      </c>
      <c r="BY1733" s="76" cm="1">
        <f t="array" aca="1" ref="BY1733" ca="1">BY1732*INDIRECT(BY1621)</f>
        <v>150000</v>
      </c>
      <c r="BZ1733" s="76" cm="1">
        <f t="array" aca="1" ref="BZ1733" ca="1">BZ1732*INDIRECT(BZ1621)</f>
        <v>150000</v>
      </c>
      <c r="CA1733" s="76" cm="1">
        <f t="array" aca="1" ref="CA1733" ca="1">CA1732*INDIRECT(CA1621)</f>
        <v>150000</v>
      </c>
      <c r="CB1733" s="76" cm="1">
        <f t="array" aca="1" ref="CB1733" ca="1">CB1732*INDIRECT(CB1621)</f>
        <v>150000</v>
      </c>
      <c r="CC1733" s="76" cm="1">
        <f t="array" aca="1" ref="CC1733" ca="1">CC1732*INDIRECT(CC1621)</f>
        <v>150000</v>
      </c>
      <c r="CD1733" s="76" cm="1">
        <f t="array" aca="1" ref="CD1733" ca="1">CD1732*INDIRECT(CD1621)</f>
        <v>150000</v>
      </c>
      <c r="CE1733" s="76" cm="1">
        <f t="array" aca="1" ref="CE1733" ca="1">CE1732*INDIRECT(CE1621)</f>
        <v>150000</v>
      </c>
      <c r="CF1733" s="76" cm="1">
        <f t="array" aca="1" ref="CF1733" ca="1">CF1732*INDIRECT(CF1621)</f>
        <v>150000</v>
      </c>
      <c r="CG1733" s="76" cm="1">
        <f t="array" aca="1" ref="CG1733" ca="1">CG1732*INDIRECT(CG1621)</f>
        <v>150000</v>
      </c>
      <c r="CH1733" s="76" cm="1">
        <f t="array" aca="1" ref="CH1733" ca="1">CH1732*INDIRECT(CH1621)</f>
        <v>150000</v>
      </c>
      <c r="CI1733" s="76" cm="1">
        <f t="array" aca="1" ref="CI1733" ca="1">CI1732*INDIRECT(CI1621)</f>
        <v>150000</v>
      </c>
      <c r="CJ1733" s="76" cm="1">
        <f t="array" aca="1" ref="CJ1733" ca="1">CJ1732*INDIRECT(CJ1621)</f>
        <v>150000</v>
      </c>
      <c r="CK1733" s="76" cm="1">
        <f t="array" aca="1" ref="CK1733" ca="1">CK1732*INDIRECT(CK1621)</f>
        <v>150000</v>
      </c>
      <c r="CL1733" s="76" cm="1">
        <f t="array" aca="1" ref="CL1733" ca="1">CL1732*INDIRECT(CL1621)</f>
        <v>150000</v>
      </c>
    </row>
    <row r="1734" spans="2:90" x14ac:dyDescent="0.4">
      <c r="B1734" s="141" t="s">
        <v>173</v>
      </c>
      <c r="C1734" s="165"/>
      <c r="D1734" t="s">
        <v>755</v>
      </c>
      <c r="E1734" s="8" t="str">
        <f t="shared" si="1987"/>
        <v>1734 ADREV-S</v>
      </c>
      <c r="G1734" t="str">
        <f>E1734</f>
        <v>1734 ADREV-S</v>
      </c>
      <c r="H1734" s="12"/>
      <c r="I1734" s="60"/>
      <c r="J1734" s="60"/>
      <c r="K1734" s="158">
        <v>0.1</v>
      </c>
      <c r="L1734" s="158">
        <v>0.1</v>
      </c>
      <c r="M1734" s="158">
        <v>0.1</v>
      </c>
      <c r="N1734" s="158">
        <v>0.1</v>
      </c>
      <c r="O1734" s="158">
        <v>0.1</v>
      </c>
      <c r="P1734" s="158">
        <v>0.1</v>
      </c>
      <c r="R1734" s="118"/>
      <c r="S1734" s="159" cm="1">
        <f t="array" ref="S1734">INDEX($K:$P,ROW(),MATCH(S$3,$K$2:$P$2,0))</f>
        <v>0.1</v>
      </c>
      <c r="T1734" s="159" cm="1">
        <f t="array" ref="T1734">INDEX($K:$P,ROW(),MATCH(T$3,$K$2:$P$2,0))</f>
        <v>0.1</v>
      </c>
      <c r="U1734" s="159" cm="1">
        <f t="array" ref="U1734">INDEX($K:$P,ROW(),MATCH(U$3,$K$2:$P$2,0))</f>
        <v>0.1</v>
      </c>
      <c r="V1734" s="159" cm="1">
        <f t="array" ref="V1734">INDEX($K:$P,ROW(),MATCH(V$3,$K$2:$P$2,0))</f>
        <v>0.1</v>
      </c>
      <c r="W1734" s="159" cm="1">
        <f t="array" ref="W1734">INDEX($K:$P,ROW(),MATCH(W$3,$K$2:$P$2,0))</f>
        <v>0.1</v>
      </c>
      <c r="X1734" s="159" cm="1">
        <f t="array" ref="X1734">INDEX($K:$P,ROW(),MATCH(X$3,$K$2:$P$2,0))</f>
        <v>0.1</v>
      </c>
      <c r="Y1734" s="159" cm="1">
        <f t="array" ref="Y1734">INDEX($K:$P,ROW(),MATCH(Y$3,$K$2:$P$2,0))</f>
        <v>0.1</v>
      </c>
      <c r="Z1734" s="159" cm="1">
        <f t="array" ref="Z1734">INDEX($K:$P,ROW(),MATCH(Z$3,$K$2:$P$2,0))</f>
        <v>0.1</v>
      </c>
      <c r="AA1734" s="159" cm="1">
        <f t="array" ref="AA1734">INDEX($K:$P,ROW(),MATCH(AA$3,$K$2:$P$2,0))</f>
        <v>0.1</v>
      </c>
      <c r="AB1734" s="159" cm="1">
        <f t="array" ref="AB1734">INDEX($K:$P,ROW(),MATCH(AB$3,$K$2:$P$2,0))</f>
        <v>0.1</v>
      </c>
      <c r="AC1734" s="159" cm="1">
        <f t="array" ref="AC1734">INDEX($K:$P,ROW(),MATCH(AC$3,$K$2:$P$2,0))</f>
        <v>0.1</v>
      </c>
      <c r="AD1734" s="159" cm="1">
        <f t="array" ref="AD1734">INDEX($K:$P,ROW(),MATCH(AD$3,$K$2:$P$2,0))</f>
        <v>0.1</v>
      </c>
      <c r="AE1734" s="159" cm="1">
        <f t="array" ref="AE1734">INDEX($K:$P,ROW(),MATCH(AE$3,$K$2:$P$2,0))</f>
        <v>0.1</v>
      </c>
      <c r="AF1734" s="159" cm="1">
        <f t="array" ref="AF1734">INDEX($K:$P,ROW(),MATCH(AF$3,$K$2:$P$2,0))</f>
        <v>0.1</v>
      </c>
      <c r="AG1734" s="159" cm="1">
        <f t="array" ref="AG1734">INDEX($K:$P,ROW(),MATCH(AG$3,$K$2:$P$2,0))</f>
        <v>0.1</v>
      </c>
      <c r="AH1734" s="159" cm="1">
        <f t="array" ref="AH1734">INDEX($K:$P,ROW(),MATCH(AH$3,$K$2:$P$2,0))</f>
        <v>0.1</v>
      </c>
      <c r="AI1734" s="159" cm="1">
        <f t="array" ref="AI1734">INDEX($K:$P,ROW(),MATCH(AI$3,$K$2:$P$2,0))</f>
        <v>0.1</v>
      </c>
      <c r="AJ1734" s="159" cm="1">
        <f t="array" ref="AJ1734">INDEX($K:$P,ROW(),MATCH(AJ$3,$K$2:$P$2,0))</f>
        <v>0.1</v>
      </c>
      <c r="AK1734" s="159" cm="1">
        <f t="array" ref="AK1734">INDEX($K:$P,ROW(),MATCH(AK$3,$K$2:$P$2,0))</f>
        <v>0.1</v>
      </c>
      <c r="AL1734" s="159" cm="1">
        <f t="array" ref="AL1734">INDEX($K:$P,ROW(),MATCH(AL$3,$K$2:$P$2,0))</f>
        <v>0.1</v>
      </c>
      <c r="AM1734" s="159" cm="1">
        <f t="array" ref="AM1734">INDEX($K:$P,ROW(),MATCH(AM$3,$K$2:$P$2,0))</f>
        <v>0.1</v>
      </c>
      <c r="AN1734" s="159" cm="1">
        <f t="array" ref="AN1734">INDEX($K:$P,ROW(),MATCH(AN$3,$K$2:$P$2,0))</f>
        <v>0.1</v>
      </c>
      <c r="AO1734" s="159" cm="1">
        <f t="array" ref="AO1734">INDEX($K:$P,ROW(),MATCH(AO$3,$K$2:$P$2,0))</f>
        <v>0.1</v>
      </c>
      <c r="AP1734" s="159" cm="1">
        <f t="array" ref="AP1734">INDEX($K:$P,ROW(),MATCH(AP$3,$K$2:$P$2,0))</f>
        <v>0.1</v>
      </c>
      <c r="AQ1734" s="159" cm="1">
        <f t="array" ref="AQ1734">INDEX($K:$P,ROW(),MATCH(AQ$3,$K$2:$P$2,0))</f>
        <v>0.1</v>
      </c>
      <c r="AR1734" s="159" cm="1">
        <f t="array" ref="AR1734">INDEX($K:$P,ROW(),MATCH(AR$3,$K$2:$P$2,0))</f>
        <v>0.1</v>
      </c>
      <c r="AS1734" s="159" cm="1">
        <f t="array" ref="AS1734">INDEX($K:$P,ROW(),MATCH(AS$3,$K$2:$P$2,0))</f>
        <v>0.1</v>
      </c>
      <c r="AT1734" s="159" cm="1">
        <f t="array" ref="AT1734">INDEX($K:$P,ROW(),MATCH(AT$3,$K$2:$P$2,0))</f>
        <v>0.1</v>
      </c>
      <c r="AU1734" s="159" cm="1">
        <f t="array" ref="AU1734">INDEX($K:$P,ROW(),MATCH(AU$3,$K$2:$P$2,0))</f>
        <v>0.1</v>
      </c>
      <c r="AV1734" s="159" cm="1">
        <f t="array" ref="AV1734">INDEX($K:$P,ROW(),MATCH(AV$3,$K$2:$P$2,0))</f>
        <v>0.1</v>
      </c>
      <c r="AW1734" s="159" cm="1">
        <f t="array" ref="AW1734">INDEX($K:$P,ROW(),MATCH(AW$3,$K$2:$P$2,0))</f>
        <v>0.1</v>
      </c>
      <c r="AX1734" s="159" cm="1">
        <f t="array" ref="AX1734">INDEX($K:$P,ROW(),MATCH(AX$3,$K$2:$P$2,0))</f>
        <v>0.1</v>
      </c>
      <c r="AY1734" s="159" cm="1">
        <f t="array" ref="AY1734">INDEX($K:$P,ROW(),MATCH(AY$3,$K$2:$P$2,0))</f>
        <v>0.1</v>
      </c>
      <c r="AZ1734" s="159" cm="1">
        <f t="array" ref="AZ1734">INDEX($K:$P,ROW(),MATCH(AZ$3,$K$2:$P$2,0))</f>
        <v>0.1</v>
      </c>
      <c r="BA1734" s="159" cm="1">
        <f t="array" ref="BA1734">INDEX($K:$P,ROW(),MATCH(BA$3,$K$2:$P$2,0))</f>
        <v>0.1</v>
      </c>
      <c r="BB1734" s="159" cm="1">
        <f t="array" ref="BB1734">INDEX($K:$P,ROW(),MATCH(BB$3,$K$2:$P$2,0))</f>
        <v>0.1</v>
      </c>
      <c r="BC1734" s="159" cm="1">
        <f t="array" ref="BC1734">INDEX($K:$P,ROW(),MATCH(BC$3,$K$2:$P$2,0))</f>
        <v>0.1</v>
      </c>
      <c r="BD1734" s="159" cm="1">
        <f t="array" ref="BD1734">INDEX($K:$P,ROW(),MATCH(BD$3,$K$2:$P$2,0))</f>
        <v>0.1</v>
      </c>
      <c r="BE1734" s="159" cm="1">
        <f t="array" ref="BE1734">INDEX($K:$P,ROW(),MATCH(BE$3,$K$2:$P$2,0))</f>
        <v>0.1</v>
      </c>
      <c r="BF1734" s="159" cm="1">
        <f t="array" ref="BF1734">INDEX($K:$P,ROW(),MATCH(BF$3,$K$2:$P$2,0))</f>
        <v>0.1</v>
      </c>
      <c r="BG1734" s="159" cm="1">
        <f t="array" ref="BG1734">INDEX($K:$P,ROW(),MATCH(BG$3,$K$2:$P$2,0))</f>
        <v>0.1</v>
      </c>
      <c r="BH1734" s="159" cm="1">
        <f t="array" ref="BH1734">INDEX($K:$P,ROW(),MATCH(BH$3,$K$2:$P$2,0))</f>
        <v>0.1</v>
      </c>
      <c r="BI1734" s="159" cm="1">
        <f t="array" ref="BI1734">INDEX($K:$P,ROW(),MATCH(BI$3,$K$2:$P$2,0))</f>
        <v>0.1</v>
      </c>
      <c r="BJ1734" s="159" cm="1">
        <f t="array" ref="BJ1734">INDEX($K:$P,ROW(),MATCH(BJ$3,$K$2:$P$2,0))</f>
        <v>0.1</v>
      </c>
      <c r="BK1734" s="159" cm="1">
        <f t="array" ref="BK1734">INDEX($K:$P,ROW(),MATCH(BK$3,$K$2:$P$2,0))</f>
        <v>0.1</v>
      </c>
      <c r="BL1734" s="159" cm="1">
        <f t="array" ref="BL1734">INDEX($K:$P,ROW(),MATCH(BL$3,$K$2:$P$2,0))</f>
        <v>0.1</v>
      </c>
      <c r="BM1734" s="159" cm="1">
        <f t="array" ref="BM1734">INDEX($K:$P,ROW(),MATCH(BM$3,$K$2:$P$2,0))</f>
        <v>0.1</v>
      </c>
      <c r="BN1734" s="159" cm="1">
        <f t="array" ref="BN1734">INDEX($K:$P,ROW(),MATCH(BN$3,$K$2:$P$2,0))</f>
        <v>0.1</v>
      </c>
      <c r="BO1734" s="159" cm="1">
        <f t="array" ref="BO1734">INDEX($K:$P,ROW(),MATCH(BO$3,$K$2:$P$2,0))</f>
        <v>0.1</v>
      </c>
      <c r="BP1734" s="159" cm="1">
        <f t="array" ref="BP1734">INDEX($K:$P,ROW(),MATCH(BP$3,$K$2:$P$2,0))</f>
        <v>0.1</v>
      </c>
      <c r="BQ1734" s="159" cm="1">
        <f t="array" ref="BQ1734">INDEX($K:$P,ROW(),MATCH(BQ$3,$K$2:$P$2,0))</f>
        <v>0.1</v>
      </c>
      <c r="BR1734" s="159" cm="1">
        <f t="array" ref="BR1734">INDEX($K:$P,ROW(),MATCH(BR$3,$K$2:$P$2,0))</f>
        <v>0.1</v>
      </c>
      <c r="BS1734" s="159" cm="1">
        <f t="array" ref="BS1734">INDEX($K:$P,ROW(),MATCH(BS$3,$K$2:$P$2,0))</f>
        <v>0.1</v>
      </c>
      <c r="BT1734" s="159" cm="1">
        <f t="array" ref="BT1734">INDEX($K:$P,ROW(),MATCH(BT$3,$K$2:$P$2,0))</f>
        <v>0.1</v>
      </c>
      <c r="BU1734" s="159" cm="1">
        <f t="array" ref="BU1734">INDEX($K:$P,ROW(),MATCH(BU$3,$K$2:$P$2,0))</f>
        <v>0.1</v>
      </c>
      <c r="BV1734" s="159" cm="1">
        <f t="array" ref="BV1734">INDEX($K:$P,ROW(),MATCH(BV$3,$K$2:$P$2,0))</f>
        <v>0.1</v>
      </c>
      <c r="BW1734" s="159" cm="1">
        <f t="array" ref="BW1734">INDEX($K:$P,ROW(),MATCH(BW$3,$K$2:$P$2,0))</f>
        <v>0.1</v>
      </c>
      <c r="BX1734" s="159" cm="1">
        <f t="array" ref="BX1734">INDEX($K:$P,ROW(),MATCH(BX$3,$K$2:$P$2,0))</f>
        <v>0.1</v>
      </c>
      <c r="BY1734" s="159" cm="1">
        <f t="array" ref="BY1734">INDEX($K:$P,ROW(),MATCH(BY$3,$K$2:$P$2,0))</f>
        <v>0.1</v>
      </c>
      <c r="BZ1734" s="159" cm="1">
        <f t="array" ref="BZ1734">INDEX($K:$P,ROW(),MATCH(BZ$3,$K$2:$P$2,0))</f>
        <v>0.1</v>
      </c>
      <c r="CA1734" s="159" cm="1">
        <f t="array" ref="CA1734">INDEX($K:$P,ROW(),MATCH(CA$3,$K$2:$P$2,0))</f>
        <v>0.1</v>
      </c>
      <c r="CB1734" s="159" cm="1">
        <f t="array" ref="CB1734">INDEX($K:$P,ROW(),MATCH(CB$3,$K$2:$P$2,0))</f>
        <v>0.1</v>
      </c>
      <c r="CC1734" s="159" cm="1">
        <f t="array" ref="CC1734">INDEX($K:$P,ROW(),MATCH(CC$3,$K$2:$P$2,0))</f>
        <v>0.1</v>
      </c>
      <c r="CD1734" s="159" cm="1">
        <f t="array" ref="CD1734">INDEX($K:$P,ROW(),MATCH(CD$3,$K$2:$P$2,0))</f>
        <v>0.1</v>
      </c>
      <c r="CE1734" s="159" cm="1">
        <f t="array" ref="CE1734">INDEX($K:$P,ROW(),MATCH(CE$3,$K$2:$P$2,0))</f>
        <v>0.1</v>
      </c>
      <c r="CF1734" s="159" cm="1">
        <f t="array" ref="CF1734">INDEX($K:$P,ROW(),MATCH(CF$3,$K$2:$P$2,0))</f>
        <v>0.1</v>
      </c>
      <c r="CG1734" s="159" cm="1">
        <f t="array" ref="CG1734">INDEX($K:$P,ROW(),MATCH(CG$3,$K$2:$P$2,0))</f>
        <v>0.1</v>
      </c>
      <c r="CH1734" s="159" cm="1">
        <f t="array" ref="CH1734">INDEX($K:$P,ROW(),MATCH(CH$3,$K$2:$P$2,0))</f>
        <v>0.1</v>
      </c>
      <c r="CI1734" s="159" cm="1">
        <f t="array" ref="CI1734">INDEX($K:$P,ROW(),MATCH(CI$3,$K$2:$P$2,0))</f>
        <v>0.1</v>
      </c>
      <c r="CJ1734" s="159" cm="1">
        <f t="array" ref="CJ1734">INDEX($K:$P,ROW(),MATCH(CJ$3,$K$2:$P$2,0))</f>
        <v>0.1</v>
      </c>
      <c r="CK1734" s="159" cm="1">
        <f t="array" ref="CK1734">INDEX($K:$P,ROW(),MATCH(CK$3,$K$2:$P$2,0))</f>
        <v>0.1</v>
      </c>
      <c r="CL1734" s="159" cm="1">
        <f t="array" ref="CL1734">INDEX($K:$P,ROW(),MATCH(CL$3,$K$2:$P$2,0))</f>
        <v>0.1</v>
      </c>
    </row>
    <row r="1735" spans="2:90" x14ac:dyDescent="0.4">
      <c r="B1735" s="123" t="str">
        <f>" Revenue - "&amp;B1737</f>
        <v xml:space="preserve"> Revenue - (Primary label)</v>
      </c>
      <c r="C1735" s="165" t="s">
        <v>198</v>
      </c>
      <c r="D1735" t="s">
        <v>755</v>
      </c>
      <c r="E1735" s="8" t="str">
        <f t="shared" si="1987"/>
        <v>1735 ADREV-S</v>
      </c>
      <c r="H1735" s="27"/>
      <c r="I1735" s="78"/>
      <c r="J1735" s="78"/>
      <c r="K1735" s="33">
        <f t="shared" ref="K1735:P1735" ca="1" si="1989">SUMIF($3:$3,K$2,1735:1735)</f>
        <v>180000</v>
      </c>
      <c r="L1735" s="33">
        <f t="shared" ca="1" si="1989"/>
        <v>180000</v>
      </c>
      <c r="M1735" s="33">
        <f t="shared" ca="1" si="1989"/>
        <v>180000</v>
      </c>
      <c r="N1735" s="33">
        <f t="shared" ca="1" si="1989"/>
        <v>180000</v>
      </c>
      <c r="O1735" s="33">
        <f t="shared" ca="1" si="1989"/>
        <v>180000</v>
      </c>
      <c r="P1735" s="33">
        <f t="shared" ca="1" si="1989"/>
        <v>180000</v>
      </c>
      <c r="R1735" s="33"/>
      <c r="S1735" s="77">
        <f t="shared" ref="S1735" ca="1" si="1990">S1734*S1733</f>
        <v>15000</v>
      </c>
      <c r="T1735" s="77">
        <f t="shared" ref="T1735:AX1735" ca="1" si="1991">T1734*T1733</f>
        <v>15000</v>
      </c>
      <c r="U1735" s="77">
        <f t="shared" ca="1" si="1991"/>
        <v>15000</v>
      </c>
      <c r="V1735" s="77">
        <f t="shared" ca="1" si="1991"/>
        <v>15000</v>
      </c>
      <c r="W1735" s="77">
        <f t="shared" ca="1" si="1991"/>
        <v>15000</v>
      </c>
      <c r="X1735" s="77">
        <f t="shared" ca="1" si="1991"/>
        <v>15000</v>
      </c>
      <c r="Y1735" s="77">
        <f t="shared" ca="1" si="1991"/>
        <v>15000</v>
      </c>
      <c r="Z1735" s="77">
        <f t="shared" ca="1" si="1991"/>
        <v>15000</v>
      </c>
      <c r="AA1735" s="77">
        <f t="shared" ca="1" si="1991"/>
        <v>15000</v>
      </c>
      <c r="AB1735" s="77">
        <f t="shared" ca="1" si="1991"/>
        <v>15000</v>
      </c>
      <c r="AC1735" s="77">
        <f t="shared" ca="1" si="1991"/>
        <v>15000</v>
      </c>
      <c r="AD1735" s="77">
        <f t="shared" ca="1" si="1991"/>
        <v>15000</v>
      </c>
      <c r="AE1735" s="77">
        <f t="shared" ca="1" si="1991"/>
        <v>15000</v>
      </c>
      <c r="AF1735" s="77">
        <f t="shared" ca="1" si="1991"/>
        <v>15000</v>
      </c>
      <c r="AG1735" s="77">
        <f t="shared" ca="1" si="1991"/>
        <v>15000</v>
      </c>
      <c r="AH1735" s="77">
        <f t="shared" ca="1" si="1991"/>
        <v>15000</v>
      </c>
      <c r="AI1735" s="77">
        <f t="shared" ca="1" si="1991"/>
        <v>15000</v>
      </c>
      <c r="AJ1735" s="77">
        <f t="shared" ca="1" si="1991"/>
        <v>15000</v>
      </c>
      <c r="AK1735" s="77">
        <f t="shared" ca="1" si="1991"/>
        <v>15000</v>
      </c>
      <c r="AL1735" s="77">
        <f t="shared" ca="1" si="1991"/>
        <v>15000</v>
      </c>
      <c r="AM1735" s="77">
        <f t="shared" ca="1" si="1991"/>
        <v>15000</v>
      </c>
      <c r="AN1735" s="77">
        <f t="shared" ca="1" si="1991"/>
        <v>15000</v>
      </c>
      <c r="AO1735" s="77">
        <f t="shared" ca="1" si="1991"/>
        <v>15000</v>
      </c>
      <c r="AP1735" s="77">
        <f t="shared" ca="1" si="1991"/>
        <v>15000</v>
      </c>
      <c r="AQ1735" s="77">
        <f t="shared" ca="1" si="1991"/>
        <v>15000</v>
      </c>
      <c r="AR1735" s="77">
        <f t="shared" ca="1" si="1991"/>
        <v>15000</v>
      </c>
      <c r="AS1735" s="77">
        <f t="shared" ca="1" si="1991"/>
        <v>15000</v>
      </c>
      <c r="AT1735" s="77">
        <f t="shared" ca="1" si="1991"/>
        <v>15000</v>
      </c>
      <c r="AU1735" s="77">
        <f t="shared" ca="1" si="1991"/>
        <v>15000</v>
      </c>
      <c r="AV1735" s="77">
        <f t="shared" ca="1" si="1991"/>
        <v>15000</v>
      </c>
      <c r="AW1735" s="77">
        <f t="shared" ca="1" si="1991"/>
        <v>15000</v>
      </c>
      <c r="AX1735" s="77">
        <f t="shared" ca="1" si="1991"/>
        <v>15000</v>
      </c>
      <c r="AY1735" s="77">
        <f t="shared" ref="AY1735:CD1735" ca="1" si="1992">AY1734*AY1733</f>
        <v>15000</v>
      </c>
      <c r="AZ1735" s="77">
        <f t="shared" ca="1" si="1992"/>
        <v>15000</v>
      </c>
      <c r="BA1735" s="77">
        <f t="shared" ca="1" si="1992"/>
        <v>15000</v>
      </c>
      <c r="BB1735" s="77">
        <f t="shared" ca="1" si="1992"/>
        <v>15000</v>
      </c>
      <c r="BC1735" s="77">
        <f t="shared" ca="1" si="1992"/>
        <v>15000</v>
      </c>
      <c r="BD1735" s="77">
        <f t="shared" ca="1" si="1992"/>
        <v>15000</v>
      </c>
      <c r="BE1735" s="77">
        <f t="shared" ca="1" si="1992"/>
        <v>15000</v>
      </c>
      <c r="BF1735" s="77">
        <f t="shared" ca="1" si="1992"/>
        <v>15000</v>
      </c>
      <c r="BG1735" s="77">
        <f t="shared" ca="1" si="1992"/>
        <v>15000</v>
      </c>
      <c r="BH1735" s="77">
        <f t="shared" ca="1" si="1992"/>
        <v>15000</v>
      </c>
      <c r="BI1735" s="77">
        <f t="shared" ca="1" si="1992"/>
        <v>15000</v>
      </c>
      <c r="BJ1735" s="77">
        <f t="shared" ca="1" si="1992"/>
        <v>15000</v>
      </c>
      <c r="BK1735" s="77">
        <f t="shared" ca="1" si="1992"/>
        <v>15000</v>
      </c>
      <c r="BL1735" s="77">
        <f t="shared" ca="1" si="1992"/>
        <v>15000</v>
      </c>
      <c r="BM1735" s="77">
        <f t="shared" ca="1" si="1992"/>
        <v>15000</v>
      </c>
      <c r="BN1735" s="77">
        <f t="shared" ca="1" si="1992"/>
        <v>15000</v>
      </c>
      <c r="BO1735" s="77">
        <f t="shared" ca="1" si="1992"/>
        <v>15000</v>
      </c>
      <c r="BP1735" s="77">
        <f t="shared" ca="1" si="1992"/>
        <v>15000</v>
      </c>
      <c r="BQ1735" s="77">
        <f t="shared" ca="1" si="1992"/>
        <v>15000</v>
      </c>
      <c r="BR1735" s="77">
        <f t="shared" ca="1" si="1992"/>
        <v>15000</v>
      </c>
      <c r="BS1735" s="77">
        <f t="shared" ca="1" si="1992"/>
        <v>15000</v>
      </c>
      <c r="BT1735" s="77">
        <f t="shared" ca="1" si="1992"/>
        <v>15000</v>
      </c>
      <c r="BU1735" s="77">
        <f t="shared" ca="1" si="1992"/>
        <v>15000</v>
      </c>
      <c r="BV1735" s="77">
        <f t="shared" ca="1" si="1992"/>
        <v>15000</v>
      </c>
      <c r="BW1735" s="77">
        <f t="shared" ca="1" si="1992"/>
        <v>15000</v>
      </c>
      <c r="BX1735" s="77">
        <f t="shared" ca="1" si="1992"/>
        <v>15000</v>
      </c>
      <c r="BY1735" s="77">
        <f t="shared" ca="1" si="1992"/>
        <v>15000</v>
      </c>
      <c r="BZ1735" s="77">
        <f t="shared" ca="1" si="1992"/>
        <v>15000</v>
      </c>
      <c r="CA1735" s="77">
        <f t="shared" ca="1" si="1992"/>
        <v>15000</v>
      </c>
      <c r="CB1735" s="77">
        <f t="shared" ca="1" si="1992"/>
        <v>15000</v>
      </c>
      <c r="CC1735" s="77">
        <f t="shared" ca="1" si="1992"/>
        <v>15000</v>
      </c>
      <c r="CD1735" s="77">
        <f t="shared" ca="1" si="1992"/>
        <v>15000</v>
      </c>
      <c r="CE1735" s="77">
        <f t="shared" ref="CE1735:CK1735" ca="1" si="1993">CE1734*CE1733</f>
        <v>15000</v>
      </c>
      <c r="CF1735" s="77">
        <f t="shared" ca="1" si="1993"/>
        <v>15000</v>
      </c>
      <c r="CG1735" s="77">
        <f t="shared" ca="1" si="1993"/>
        <v>15000</v>
      </c>
      <c r="CH1735" s="77">
        <f t="shared" ca="1" si="1993"/>
        <v>15000</v>
      </c>
      <c r="CI1735" s="77">
        <f t="shared" ca="1" si="1993"/>
        <v>15000</v>
      </c>
      <c r="CJ1735" s="77">
        <f t="shared" ca="1" si="1993"/>
        <v>15000</v>
      </c>
      <c r="CK1735" s="77">
        <f t="shared" ca="1" si="1993"/>
        <v>15000</v>
      </c>
      <c r="CL1735" s="77">
        <f t="shared" ref="CL1735" ca="1" si="1994">CL1734*CL1733</f>
        <v>15000</v>
      </c>
    </row>
    <row r="1736" spans="2:90" x14ac:dyDescent="0.4">
      <c r="B1736" s="13"/>
      <c r="C1736" s="165"/>
      <c r="D1736" t="s">
        <v>755</v>
      </c>
      <c r="E1736" s="8" t="str">
        <f t="shared" si="1987"/>
        <v>1736 ADREV-S</v>
      </c>
      <c r="G1736" s="165" t="s">
        <v>244</v>
      </c>
      <c r="H1736" s="12"/>
      <c r="I1736" s="60"/>
      <c r="J1736" s="60"/>
      <c r="K1736" s="21"/>
      <c r="L1736" s="21"/>
      <c r="M1736" s="21"/>
      <c r="N1736" s="21"/>
      <c r="O1736" s="21"/>
      <c r="P1736" s="21"/>
      <c r="R1736" s="20"/>
      <c r="S1736" s="146"/>
      <c r="T1736" s="146"/>
      <c r="U1736" s="146"/>
      <c r="V1736" s="146"/>
      <c r="W1736" s="146"/>
      <c r="X1736" s="146"/>
      <c r="Y1736" s="146"/>
      <c r="Z1736" s="146"/>
      <c r="AA1736" s="146"/>
      <c r="AB1736" s="146"/>
      <c r="AC1736" s="146"/>
      <c r="AD1736" s="146"/>
      <c r="AE1736" s="146"/>
      <c r="AF1736" s="146"/>
      <c r="AG1736" s="146"/>
      <c r="AH1736" s="146"/>
      <c r="AI1736" s="146"/>
      <c r="AJ1736" s="146"/>
      <c r="AK1736" s="146"/>
      <c r="AL1736" s="146"/>
      <c r="AM1736" s="146"/>
      <c r="AN1736" s="146"/>
      <c r="AO1736" s="146"/>
      <c r="AP1736" s="146"/>
      <c r="AQ1736" s="146"/>
      <c r="AR1736" s="146"/>
      <c r="AS1736" s="146"/>
      <c r="AT1736" s="146"/>
      <c r="AU1736" s="146"/>
      <c r="AV1736" s="146"/>
      <c r="AW1736" s="146"/>
      <c r="AX1736" s="146"/>
      <c r="AY1736" s="146"/>
      <c r="AZ1736" s="146"/>
      <c r="BA1736" s="146"/>
      <c r="BB1736" s="146"/>
      <c r="BC1736" s="146"/>
      <c r="BD1736" s="146"/>
      <c r="BE1736" s="146"/>
      <c r="BF1736" s="146"/>
      <c r="BG1736" s="146"/>
      <c r="BH1736" s="146"/>
      <c r="BI1736" s="146"/>
      <c r="BJ1736" s="146"/>
      <c r="BK1736" s="146"/>
      <c r="BL1736" s="146"/>
      <c r="BM1736" s="146"/>
      <c r="BN1736" s="146"/>
      <c r="BO1736" s="146"/>
      <c r="BP1736" s="146"/>
      <c r="BQ1736" s="146"/>
      <c r="BR1736" s="146"/>
      <c r="BS1736" s="146"/>
      <c r="BT1736" s="146"/>
      <c r="BU1736" s="146"/>
      <c r="BV1736" s="146"/>
      <c r="BW1736" s="146"/>
      <c r="BX1736" s="146"/>
      <c r="BY1736" s="146"/>
      <c r="BZ1736" s="146"/>
      <c r="CA1736" s="146"/>
      <c r="CB1736" s="146"/>
      <c r="CC1736" s="146"/>
      <c r="CD1736" s="146"/>
      <c r="CE1736" s="146"/>
      <c r="CF1736" s="146"/>
      <c r="CG1736" s="146"/>
      <c r="CH1736" s="146"/>
      <c r="CI1736" s="146"/>
      <c r="CJ1736" s="146"/>
      <c r="CK1736" s="146"/>
      <c r="CL1736" s="146"/>
    </row>
    <row r="1737" spans="2:90" x14ac:dyDescent="0.4">
      <c r="B1737" s="132" t="str">
        <f>B1618</f>
        <v>(Primary label)</v>
      </c>
      <c r="D1737" t="s">
        <v>755</v>
      </c>
      <c r="E1737" s="8" t="str">
        <f t="shared" si="1987"/>
        <v>1737 ADREV-S</v>
      </c>
      <c r="G1737" s="165" t="s">
        <v>332</v>
      </c>
      <c r="H1737" s="27"/>
      <c r="I1737" s="78"/>
      <c r="J1737" s="78"/>
      <c r="K1737" s="33"/>
      <c r="L1737" s="33"/>
      <c r="M1737" s="33"/>
      <c r="N1737" s="33"/>
      <c r="O1737" s="33"/>
      <c r="P1737" s="33"/>
      <c r="R1737" s="33"/>
      <c r="S1737" s="77"/>
      <c r="T1737" s="77"/>
      <c r="U1737" s="77"/>
      <c r="V1737" s="77"/>
      <c r="W1737" s="77"/>
      <c r="X1737" s="77"/>
      <c r="Y1737" s="77"/>
      <c r="Z1737" s="77"/>
      <c r="AA1737" s="77"/>
      <c r="AB1737" s="77"/>
      <c r="AC1737" s="77"/>
      <c r="AD1737" s="77"/>
      <c r="AE1737" s="77"/>
      <c r="AF1737" s="77"/>
      <c r="AG1737" s="77"/>
      <c r="AH1737" s="77"/>
      <c r="AI1737" s="77"/>
      <c r="AJ1737" s="77"/>
      <c r="AK1737" s="77"/>
      <c r="AL1737" s="77"/>
      <c r="AM1737" s="77"/>
      <c r="AN1737" s="77"/>
      <c r="AO1737" s="77"/>
      <c r="AP1737" s="77"/>
      <c r="AQ1737" s="77"/>
      <c r="AR1737" s="77"/>
      <c r="AS1737" s="77"/>
      <c r="AT1737" s="77"/>
      <c r="AU1737" s="77"/>
      <c r="AV1737" s="77"/>
      <c r="AW1737" s="77"/>
      <c r="AX1737" s="77"/>
      <c r="AY1737" s="77"/>
      <c r="AZ1737" s="77"/>
      <c r="BA1737" s="77"/>
      <c r="BB1737" s="77"/>
      <c r="BC1737" s="77"/>
      <c r="BD1737" s="77"/>
      <c r="BE1737" s="77"/>
      <c r="BF1737" s="77"/>
      <c r="BG1737" s="77"/>
      <c r="BH1737" s="77"/>
      <c r="BI1737" s="77"/>
      <c r="BJ1737" s="77"/>
      <c r="BK1737" s="77"/>
      <c r="BL1737" s="77"/>
      <c r="BM1737" s="77"/>
      <c r="BN1737" s="77"/>
      <c r="BO1737" s="77"/>
      <c r="BP1737" s="77"/>
      <c r="BQ1737" s="77"/>
      <c r="BR1737" s="77"/>
      <c r="BS1737" s="77"/>
      <c r="BT1737" s="77"/>
      <c r="BU1737" s="77"/>
      <c r="BV1737" s="77"/>
      <c r="BW1737" s="77"/>
      <c r="BX1737" s="77"/>
      <c r="BY1737" s="77"/>
      <c r="BZ1737" s="77"/>
      <c r="CA1737" s="77"/>
      <c r="CB1737" s="77"/>
      <c r="CC1737" s="77"/>
      <c r="CD1737" s="77"/>
      <c r="CE1737" s="77"/>
      <c r="CF1737" s="77"/>
      <c r="CG1737" s="77"/>
      <c r="CH1737" s="77"/>
      <c r="CI1737" s="77"/>
      <c r="CJ1737" s="77"/>
      <c r="CK1737" s="77"/>
      <c r="CL1737" s="77"/>
    </row>
    <row r="1738" spans="2:90" x14ac:dyDescent="0.4">
      <c r="B1738" s="132" t="str">
        <f>B1619</f>
        <v>primary unit</v>
      </c>
      <c r="D1738" t="s">
        <v>755</v>
      </c>
      <c r="E1738" s="8" t="str">
        <f>ROW()&amp;" "&amp;D1738</f>
        <v>1738 ADREV-S</v>
      </c>
      <c r="G1738" s="165" t="s">
        <v>332</v>
      </c>
      <c r="H1738" s="12"/>
      <c r="I1738" s="60"/>
      <c r="J1738" s="60"/>
      <c r="K1738" s="21"/>
      <c r="L1738" s="21"/>
      <c r="M1738" s="21"/>
      <c r="N1738" s="21"/>
      <c r="O1738" s="21"/>
      <c r="P1738" s="21"/>
      <c r="R1738" s="20"/>
      <c r="S1738" s="146"/>
      <c r="T1738" s="146"/>
      <c r="U1738" s="146"/>
      <c r="V1738" s="146"/>
      <c r="W1738" s="146"/>
      <c r="X1738" s="146"/>
      <c r="Y1738" s="146"/>
      <c r="Z1738" s="146"/>
      <c r="AA1738" s="146"/>
      <c r="AB1738" s="146"/>
      <c r="AC1738" s="146"/>
      <c r="AD1738" s="146"/>
      <c r="AE1738" s="146"/>
      <c r="AF1738" s="146"/>
      <c r="AG1738" s="146"/>
      <c r="AH1738" s="146"/>
      <c r="AI1738" s="146"/>
      <c r="AJ1738" s="146"/>
      <c r="AK1738" s="146"/>
      <c r="AL1738" s="146"/>
      <c r="AM1738" s="146"/>
      <c r="AN1738" s="146"/>
      <c r="AO1738" s="146"/>
      <c r="AP1738" s="146"/>
      <c r="AQ1738" s="146"/>
      <c r="AR1738" s="146"/>
      <c r="AS1738" s="146"/>
      <c r="AT1738" s="146"/>
      <c r="AU1738" s="146"/>
      <c r="AV1738" s="146"/>
      <c r="AW1738" s="146"/>
      <c r="AX1738" s="146"/>
      <c r="AY1738" s="146"/>
      <c r="AZ1738" s="146"/>
      <c r="BA1738" s="146"/>
      <c r="BB1738" s="146"/>
      <c r="BC1738" s="146"/>
      <c r="BD1738" s="146"/>
      <c r="BE1738" s="146"/>
      <c r="BF1738" s="146"/>
      <c r="BG1738" s="146"/>
      <c r="BH1738" s="146"/>
      <c r="BI1738" s="146"/>
      <c r="BJ1738" s="146"/>
      <c r="BK1738" s="146"/>
      <c r="BL1738" s="146"/>
      <c r="BM1738" s="146"/>
      <c r="BN1738" s="146"/>
      <c r="BO1738" s="146"/>
      <c r="BP1738" s="146"/>
      <c r="BQ1738" s="146"/>
      <c r="BR1738" s="146"/>
      <c r="BS1738" s="146"/>
      <c r="BT1738" s="146"/>
      <c r="BU1738" s="146"/>
      <c r="BV1738" s="146"/>
      <c r="BW1738" s="146"/>
      <c r="BX1738" s="146"/>
      <c r="BY1738" s="146"/>
      <c r="BZ1738" s="146"/>
      <c r="CA1738" s="146"/>
      <c r="CB1738" s="146"/>
      <c r="CC1738" s="146"/>
      <c r="CD1738" s="146"/>
      <c r="CE1738" s="146"/>
      <c r="CF1738" s="146"/>
      <c r="CG1738" s="146"/>
      <c r="CH1738" s="146"/>
      <c r="CI1738" s="146"/>
      <c r="CJ1738" s="146"/>
      <c r="CK1738" s="146"/>
      <c r="CL1738" s="146"/>
    </row>
    <row r="1739" spans="2:90" x14ac:dyDescent="0.4">
      <c r="B1739" s="132" t="str">
        <f>B1620</f>
        <v>Primary revenue driver</v>
      </c>
      <c r="D1739" t="s">
        <v>755</v>
      </c>
      <c r="E1739" s="8" t="str">
        <f t="shared" si="1987"/>
        <v>1739 ADREV-S</v>
      </c>
      <c r="G1739" s="165" t="s">
        <v>332</v>
      </c>
      <c r="K1739" s="53"/>
      <c r="L1739" s="53"/>
      <c r="M1739" s="53"/>
      <c r="N1739" s="53"/>
      <c r="O1739" s="53"/>
      <c r="P1739" s="53"/>
      <c r="R1739" s="24"/>
      <c r="S1739" s="175" t="str">
        <f t="shared" ref="S1739" si="1995">S1611</f>
        <v>S$12</v>
      </c>
      <c r="T1739" s="175" t="str">
        <f t="shared" ref="T1739:AX1739" si="1996">T1611</f>
        <v>T$12</v>
      </c>
      <c r="U1739" s="175" t="str">
        <f t="shared" si="1996"/>
        <v>U$12</v>
      </c>
      <c r="V1739" s="175" t="str">
        <f t="shared" si="1996"/>
        <v>V$12</v>
      </c>
      <c r="W1739" s="175" t="str">
        <f t="shared" si="1996"/>
        <v>W$12</v>
      </c>
      <c r="X1739" s="175" t="str">
        <f t="shared" si="1996"/>
        <v>X$12</v>
      </c>
      <c r="Y1739" s="175" t="str">
        <f t="shared" si="1996"/>
        <v>Y$12</v>
      </c>
      <c r="Z1739" s="175" t="str">
        <f t="shared" si="1996"/>
        <v>Z$12</v>
      </c>
      <c r="AA1739" s="175" t="str">
        <f t="shared" si="1996"/>
        <v>AA$12</v>
      </c>
      <c r="AB1739" s="175" t="str">
        <f t="shared" si="1996"/>
        <v>AB$12</v>
      </c>
      <c r="AC1739" s="175" t="str">
        <f t="shared" si="1996"/>
        <v>AC$12</v>
      </c>
      <c r="AD1739" s="175" t="str">
        <f t="shared" si="1996"/>
        <v>AD$12</v>
      </c>
      <c r="AE1739" s="175" t="str">
        <f t="shared" si="1996"/>
        <v>AE$12</v>
      </c>
      <c r="AF1739" s="175" t="str">
        <f t="shared" si="1996"/>
        <v>AF$12</v>
      </c>
      <c r="AG1739" s="175" t="str">
        <f t="shared" si="1996"/>
        <v>AG$12</v>
      </c>
      <c r="AH1739" s="175" t="str">
        <f t="shared" si="1996"/>
        <v>AH$12</v>
      </c>
      <c r="AI1739" s="175" t="str">
        <f t="shared" si="1996"/>
        <v>AI$12</v>
      </c>
      <c r="AJ1739" s="175" t="str">
        <f t="shared" si="1996"/>
        <v>AJ$12</v>
      </c>
      <c r="AK1739" s="175" t="str">
        <f t="shared" si="1996"/>
        <v>AK$12</v>
      </c>
      <c r="AL1739" s="175" t="str">
        <f t="shared" si="1996"/>
        <v>AL$12</v>
      </c>
      <c r="AM1739" s="175" t="str">
        <f t="shared" si="1996"/>
        <v>AM$12</v>
      </c>
      <c r="AN1739" s="175" t="str">
        <f t="shared" si="1996"/>
        <v>AN$12</v>
      </c>
      <c r="AO1739" s="175" t="str">
        <f t="shared" si="1996"/>
        <v>AO$12</v>
      </c>
      <c r="AP1739" s="175" t="str">
        <f t="shared" si="1996"/>
        <v>AP$12</v>
      </c>
      <c r="AQ1739" s="175" t="str">
        <f t="shared" si="1996"/>
        <v>AQ$12</v>
      </c>
      <c r="AR1739" s="175" t="str">
        <f t="shared" si="1996"/>
        <v>AR$12</v>
      </c>
      <c r="AS1739" s="175" t="str">
        <f t="shared" si="1996"/>
        <v>AS$12</v>
      </c>
      <c r="AT1739" s="175" t="str">
        <f t="shared" si="1996"/>
        <v>AT$12</v>
      </c>
      <c r="AU1739" s="175" t="str">
        <f t="shared" si="1996"/>
        <v>AU$12</v>
      </c>
      <c r="AV1739" s="175" t="str">
        <f t="shared" si="1996"/>
        <v>AV$12</v>
      </c>
      <c r="AW1739" s="175" t="str">
        <f t="shared" si="1996"/>
        <v>AW$12</v>
      </c>
      <c r="AX1739" s="175" t="str">
        <f t="shared" si="1996"/>
        <v>AX$12</v>
      </c>
      <c r="AY1739" s="175" t="str">
        <f t="shared" ref="AY1739:CD1739" si="1997">AY1611</f>
        <v>AY$12</v>
      </c>
      <c r="AZ1739" s="175" t="str">
        <f t="shared" si="1997"/>
        <v>AZ$12</v>
      </c>
      <c r="BA1739" s="175" t="str">
        <f t="shared" si="1997"/>
        <v>BA$12</v>
      </c>
      <c r="BB1739" s="175" t="str">
        <f t="shared" si="1997"/>
        <v>BB$12</v>
      </c>
      <c r="BC1739" s="175" t="str">
        <f t="shared" si="1997"/>
        <v>BC$12</v>
      </c>
      <c r="BD1739" s="175" t="str">
        <f t="shared" si="1997"/>
        <v>BD$12</v>
      </c>
      <c r="BE1739" s="175" t="str">
        <f t="shared" si="1997"/>
        <v>BE$12</v>
      </c>
      <c r="BF1739" s="175" t="str">
        <f t="shared" si="1997"/>
        <v>BF$12</v>
      </c>
      <c r="BG1739" s="175" t="str">
        <f t="shared" si="1997"/>
        <v>BG$12</v>
      </c>
      <c r="BH1739" s="175" t="str">
        <f t="shared" si="1997"/>
        <v>BH$12</v>
      </c>
      <c r="BI1739" s="175" t="str">
        <f t="shared" si="1997"/>
        <v>BI$12</v>
      </c>
      <c r="BJ1739" s="175" t="str">
        <f t="shared" si="1997"/>
        <v>BJ$12</v>
      </c>
      <c r="BK1739" s="175" t="str">
        <f t="shared" si="1997"/>
        <v>BK$12</v>
      </c>
      <c r="BL1739" s="175" t="str">
        <f t="shared" si="1997"/>
        <v>BL$12</v>
      </c>
      <c r="BM1739" s="175" t="str">
        <f t="shared" si="1997"/>
        <v>BM$12</v>
      </c>
      <c r="BN1739" s="175" t="str">
        <f t="shared" si="1997"/>
        <v>BN$12</v>
      </c>
      <c r="BO1739" s="175" t="str">
        <f t="shared" si="1997"/>
        <v>BO$12</v>
      </c>
      <c r="BP1739" s="175" t="str">
        <f t="shared" si="1997"/>
        <v>BP$12</v>
      </c>
      <c r="BQ1739" s="175" t="str">
        <f t="shared" si="1997"/>
        <v>BQ$12</v>
      </c>
      <c r="BR1739" s="175" t="str">
        <f t="shared" si="1997"/>
        <v>BR$12</v>
      </c>
      <c r="BS1739" s="175" t="str">
        <f t="shared" si="1997"/>
        <v>BS$12</v>
      </c>
      <c r="BT1739" s="175" t="str">
        <f t="shared" si="1997"/>
        <v>BT$12</v>
      </c>
      <c r="BU1739" s="175" t="str">
        <f t="shared" si="1997"/>
        <v>BU$12</v>
      </c>
      <c r="BV1739" s="175" t="str">
        <f t="shared" si="1997"/>
        <v>BV$12</v>
      </c>
      <c r="BW1739" s="175" t="str">
        <f t="shared" si="1997"/>
        <v>BW$12</v>
      </c>
      <c r="BX1739" s="175" t="str">
        <f t="shared" si="1997"/>
        <v>BX$12</v>
      </c>
      <c r="BY1739" s="175" t="str">
        <f t="shared" si="1997"/>
        <v>BY$12</v>
      </c>
      <c r="BZ1739" s="175" t="str">
        <f t="shared" si="1997"/>
        <v>BZ$12</v>
      </c>
      <c r="CA1739" s="175" t="str">
        <f t="shared" si="1997"/>
        <v>CA$12</v>
      </c>
      <c r="CB1739" s="175" t="str">
        <f t="shared" si="1997"/>
        <v>CB$12</v>
      </c>
      <c r="CC1739" s="175" t="str">
        <f t="shared" si="1997"/>
        <v>CC$12</v>
      </c>
      <c r="CD1739" s="175" t="str">
        <f t="shared" si="1997"/>
        <v>CD$12</v>
      </c>
      <c r="CE1739" s="175" t="str">
        <f t="shared" ref="CE1739:CK1739" si="1998">CE1611</f>
        <v>CE$12</v>
      </c>
      <c r="CF1739" s="175" t="str">
        <f t="shared" si="1998"/>
        <v>CF$12</v>
      </c>
      <c r="CG1739" s="175" t="str">
        <f t="shared" si="1998"/>
        <v>CG$12</v>
      </c>
      <c r="CH1739" s="175" t="str">
        <f t="shared" si="1998"/>
        <v>CH$12</v>
      </c>
      <c r="CI1739" s="175" t="str">
        <f t="shared" si="1998"/>
        <v>CI$12</v>
      </c>
      <c r="CJ1739" s="175" t="str">
        <f t="shared" si="1998"/>
        <v>CJ$12</v>
      </c>
      <c r="CK1739" s="175" t="str">
        <f t="shared" si="1998"/>
        <v>CK$12</v>
      </c>
      <c r="CL1739" s="175" t="str">
        <f t="shared" ref="CL1739" si="1999">CL1611</f>
        <v>CL$12</v>
      </c>
    </row>
    <row r="1740" spans="2:90" x14ac:dyDescent="0.4">
      <c r="B1740" s="132" t="str">
        <f>B1621</f>
        <v>Primary volume driver</v>
      </c>
      <c r="D1740" t="s">
        <v>755</v>
      </c>
      <c r="E1740" s="8" t="str">
        <f t="shared" si="1987"/>
        <v>1740 ADREV-S</v>
      </c>
      <c r="G1740" s="165" t="s">
        <v>332</v>
      </c>
      <c r="H1740" s="12"/>
      <c r="I1740" s="60"/>
      <c r="J1740" s="60"/>
      <c r="K1740" s="15"/>
      <c r="L1740" s="15"/>
      <c r="M1740" s="15"/>
      <c r="N1740" s="15"/>
      <c r="O1740" s="15"/>
      <c r="P1740" s="15"/>
      <c r="R1740" s="15"/>
      <c r="S1740" s="175" t="str">
        <f t="shared" ref="S1740" si="2000">S1612</f>
        <v>S$13</v>
      </c>
      <c r="T1740" s="175" t="str">
        <f t="shared" ref="T1740:AX1740" si="2001">T1612</f>
        <v>T$13</v>
      </c>
      <c r="U1740" s="175" t="str">
        <f t="shared" si="2001"/>
        <v>U$13</v>
      </c>
      <c r="V1740" s="175" t="str">
        <f t="shared" si="2001"/>
        <v>V$13</v>
      </c>
      <c r="W1740" s="175" t="str">
        <f t="shared" si="2001"/>
        <v>W$13</v>
      </c>
      <c r="X1740" s="175" t="str">
        <f t="shared" si="2001"/>
        <v>X$13</v>
      </c>
      <c r="Y1740" s="175" t="str">
        <f t="shared" si="2001"/>
        <v>Y$13</v>
      </c>
      <c r="Z1740" s="175" t="str">
        <f t="shared" si="2001"/>
        <v>Z$13</v>
      </c>
      <c r="AA1740" s="175" t="str">
        <f t="shared" si="2001"/>
        <v>AA$13</v>
      </c>
      <c r="AB1740" s="175" t="str">
        <f t="shared" si="2001"/>
        <v>AB$13</v>
      </c>
      <c r="AC1740" s="175" t="str">
        <f t="shared" si="2001"/>
        <v>AC$13</v>
      </c>
      <c r="AD1740" s="175" t="str">
        <f t="shared" si="2001"/>
        <v>AD$13</v>
      </c>
      <c r="AE1740" s="175" t="str">
        <f t="shared" si="2001"/>
        <v>AE$13</v>
      </c>
      <c r="AF1740" s="175" t="str">
        <f t="shared" si="2001"/>
        <v>AF$13</v>
      </c>
      <c r="AG1740" s="175" t="str">
        <f t="shared" si="2001"/>
        <v>AG$13</v>
      </c>
      <c r="AH1740" s="175" t="str">
        <f t="shared" si="2001"/>
        <v>AH$13</v>
      </c>
      <c r="AI1740" s="175" t="str">
        <f t="shared" si="2001"/>
        <v>AI$13</v>
      </c>
      <c r="AJ1740" s="175" t="str">
        <f t="shared" si="2001"/>
        <v>AJ$13</v>
      </c>
      <c r="AK1740" s="175" t="str">
        <f t="shared" si="2001"/>
        <v>AK$13</v>
      </c>
      <c r="AL1740" s="175" t="str">
        <f t="shared" si="2001"/>
        <v>AL$13</v>
      </c>
      <c r="AM1740" s="175" t="str">
        <f t="shared" si="2001"/>
        <v>AM$13</v>
      </c>
      <c r="AN1740" s="175" t="str">
        <f t="shared" si="2001"/>
        <v>AN$13</v>
      </c>
      <c r="AO1740" s="175" t="str">
        <f t="shared" si="2001"/>
        <v>AO$13</v>
      </c>
      <c r="AP1740" s="175" t="str">
        <f t="shared" si="2001"/>
        <v>AP$13</v>
      </c>
      <c r="AQ1740" s="175" t="str">
        <f t="shared" si="2001"/>
        <v>AQ$13</v>
      </c>
      <c r="AR1740" s="175" t="str">
        <f t="shared" si="2001"/>
        <v>AR$13</v>
      </c>
      <c r="AS1740" s="175" t="str">
        <f t="shared" si="2001"/>
        <v>AS$13</v>
      </c>
      <c r="AT1740" s="175" t="str">
        <f t="shared" si="2001"/>
        <v>AT$13</v>
      </c>
      <c r="AU1740" s="175" t="str">
        <f t="shared" si="2001"/>
        <v>AU$13</v>
      </c>
      <c r="AV1740" s="175" t="str">
        <f t="shared" si="2001"/>
        <v>AV$13</v>
      </c>
      <c r="AW1740" s="175" t="str">
        <f t="shared" si="2001"/>
        <v>AW$13</v>
      </c>
      <c r="AX1740" s="175" t="str">
        <f t="shared" si="2001"/>
        <v>AX$13</v>
      </c>
      <c r="AY1740" s="175" t="str">
        <f t="shared" ref="AY1740:CD1740" si="2002">AY1612</f>
        <v>AY$13</v>
      </c>
      <c r="AZ1740" s="175" t="str">
        <f t="shared" si="2002"/>
        <v>AZ$13</v>
      </c>
      <c r="BA1740" s="175" t="str">
        <f t="shared" si="2002"/>
        <v>BA$13</v>
      </c>
      <c r="BB1740" s="175" t="str">
        <f t="shared" si="2002"/>
        <v>BB$13</v>
      </c>
      <c r="BC1740" s="175" t="str">
        <f t="shared" si="2002"/>
        <v>BC$13</v>
      </c>
      <c r="BD1740" s="175" t="str">
        <f t="shared" si="2002"/>
        <v>BD$13</v>
      </c>
      <c r="BE1740" s="175" t="str">
        <f t="shared" si="2002"/>
        <v>BE$13</v>
      </c>
      <c r="BF1740" s="175" t="str">
        <f t="shared" si="2002"/>
        <v>BF$13</v>
      </c>
      <c r="BG1740" s="175" t="str">
        <f t="shared" si="2002"/>
        <v>BG$13</v>
      </c>
      <c r="BH1740" s="175" t="str">
        <f t="shared" si="2002"/>
        <v>BH$13</v>
      </c>
      <c r="BI1740" s="175" t="str">
        <f t="shared" si="2002"/>
        <v>BI$13</v>
      </c>
      <c r="BJ1740" s="175" t="str">
        <f t="shared" si="2002"/>
        <v>BJ$13</v>
      </c>
      <c r="BK1740" s="175" t="str">
        <f t="shared" si="2002"/>
        <v>BK$13</v>
      </c>
      <c r="BL1740" s="175" t="str">
        <f t="shared" si="2002"/>
        <v>BL$13</v>
      </c>
      <c r="BM1740" s="175" t="str">
        <f t="shared" si="2002"/>
        <v>BM$13</v>
      </c>
      <c r="BN1740" s="175" t="str">
        <f t="shared" si="2002"/>
        <v>BN$13</v>
      </c>
      <c r="BO1740" s="175" t="str">
        <f t="shared" si="2002"/>
        <v>BO$13</v>
      </c>
      <c r="BP1740" s="175" t="str">
        <f t="shared" si="2002"/>
        <v>BP$13</v>
      </c>
      <c r="BQ1740" s="175" t="str">
        <f t="shared" si="2002"/>
        <v>BQ$13</v>
      </c>
      <c r="BR1740" s="175" t="str">
        <f t="shared" si="2002"/>
        <v>BR$13</v>
      </c>
      <c r="BS1740" s="175" t="str">
        <f t="shared" si="2002"/>
        <v>BS$13</v>
      </c>
      <c r="BT1740" s="175" t="str">
        <f t="shared" si="2002"/>
        <v>BT$13</v>
      </c>
      <c r="BU1740" s="175" t="str">
        <f t="shared" si="2002"/>
        <v>BU$13</v>
      </c>
      <c r="BV1740" s="175" t="str">
        <f t="shared" si="2002"/>
        <v>BV$13</v>
      </c>
      <c r="BW1740" s="175" t="str">
        <f t="shared" si="2002"/>
        <v>BW$13</v>
      </c>
      <c r="BX1740" s="175" t="str">
        <f t="shared" si="2002"/>
        <v>BX$13</v>
      </c>
      <c r="BY1740" s="175" t="str">
        <f t="shared" si="2002"/>
        <v>BY$13</v>
      </c>
      <c r="BZ1740" s="175" t="str">
        <f t="shared" si="2002"/>
        <v>BZ$13</v>
      </c>
      <c r="CA1740" s="175" t="str">
        <f t="shared" si="2002"/>
        <v>CA$13</v>
      </c>
      <c r="CB1740" s="175" t="str">
        <f t="shared" si="2002"/>
        <v>CB$13</v>
      </c>
      <c r="CC1740" s="175" t="str">
        <f t="shared" si="2002"/>
        <v>CC$13</v>
      </c>
      <c r="CD1740" s="175" t="str">
        <f t="shared" si="2002"/>
        <v>CD$13</v>
      </c>
      <c r="CE1740" s="175" t="str">
        <f t="shared" ref="CE1740:CK1740" si="2003">CE1612</f>
        <v>CE$13</v>
      </c>
      <c r="CF1740" s="175" t="str">
        <f t="shared" si="2003"/>
        <v>CF$13</v>
      </c>
      <c r="CG1740" s="175" t="str">
        <f t="shared" si="2003"/>
        <v>CG$13</v>
      </c>
      <c r="CH1740" s="175" t="str">
        <f t="shared" si="2003"/>
        <v>CH$13</v>
      </c>
      <c r="CI1740" s="175" t="str">
        <f t="shared" si="2003"/>
        <v>CI$13</v>
      </c>
      <c r="CJ1740" s="175" t="str">
        <f t="shared" si="2003"/>
        <v>CJ$13</v>
      </c>
      <c r="CK1740" s="175" t="str">
        <f t="shared" si="2003"/>
        <v>CK$13</v>
      </c>
      <c r="CL1740" s="175" t="str">
        <f t="shared" ref="CL1740" si="2004">CL1612</f>
        <v>CL$13</v>
      </c>
    </row>
    <row r="1741" spans="2:90" x14ac:dyDescent="0.4">
      <c r="B1741" s="132" t="str">
        <f>B1730</f>
        <v>Advertising revenue - secondary:</v>
      </c>
      <c r="D1741" t="s">
        <v>755</v>
      </c>
      <c r="E1741" s="8" t="str">
        <f t="shared" si="1987"/>
        <v>1741 ADREV-S</v>
      </c>
      <c r="G1741" t="s">
        <v>332</v>
      </c>
      <c r="H1741" s="12"/>
      <c r="I1741" s="60"/>
      <c r="J1741" s="60"/>
      <c r="K1741" s="15"/>
      <c r="L1741" s="15"/>
      <c r="M1741" s="15"/>
      <c r="N1741" s="15"/>
      <c r="O1741" s="15"/>
      <c r="P1741" s="15"/>
      <c r="R1741" s="15"/>
      <c r="S1741" s="175">
        <f t="shared" ref="S1741" si="2005">S1613</f>
        <v>0</v>
      </c>
      <c r="T1741" s="175">
        <f t="shared" ref="T1741:AX1741" si="2006">T1613</f>
        <v>0</v>
      </c>
      <c r="U1741" s="175">
        <f t="shared" si="2006"/>
        <v>0</v>
      </c>
      <c r="V1741" s="175">
        <f t="shared" si="2006"/>
        <v>0</v>
      </c>
      <c r="W1741" s="175">
        <f t="shared" si="2006"/>
        <v>0</v>
      </c>
      <c r="X1741" s="175">
        <f t="shared" si="2006"/>
        <v>0</v>
      </c>
      <c r="Y1741" s="175">
        <f t="shared" si="2006"/>
        <v>0</v>
      </c>
      <c r="Z1741" s="175">
        <f t="shared" si="2006"/>
        <v>0</v>
      </c>
      <c r="AA1741" s="175">
        <f t="shared" si="2006"/>
        <v>0</v>
      </c>
      <c r="AB1741" s="175">
        <f t="shared" si="2006"/>
        <v>0</v>
      </c>
      <c r="AC1741" s="175">
        <f t="shared" si="2006"/>
        <v>0</v>
      </c>
      <c r="AD1741" s="175">
        <f t="shared" si="2006"/>
        <v>0</v>
      </c>
      <c r="AE1741" s="175">
        <f t="shared" si="2006"/>
        <v>0</v>
      </c>
      <c r="AF1741" s="175">
        <f t="shared" si="2006"/>
        <v>0</v>
      </c>
      <c r="AG1741" s="175">
        <f t="shared" si="2006"/>
        <v>0</v>
      </c>
      <c r="AH1741" s="175">
        <f t="shared" si="2006"/>
        <v>0</v>
      </c>
      <c r="AI1741" s="175">
        <f t="shared" si="2006"/>
        <v>0</v>
      </c>
      <c r="AJ1741" s="175">
        <f t="shared" si="2006"/>
        <v>0</v>
      </c>
      <c r="AK1741" s="175">
        <f t="shared" si="2006"/>
        <v>0</v>
      </c>
      <c r="AL1741" s="175">
        <f t="shared" si="2006"/>
        <v>0</v>
      </c>
      <c r="AM1741" s="175">
        <f t="shared" si="2006"/>
        <v>0</v>
      </c>
      <c r="AN1741" s="175">
        <f t="shared" si="2006"/>
        <v>0</v>
      </c>
      <c r="AO1741" s="175">
        <f t="shared" si="2006"/>
        <v>0</v>
      </c>
      <c r="AP1741" s="175">
        <f t="shared" si="2006"/>
        <v>0</v>
      </c>
      <c r="AQ1741" s="175">
        <f t="shared" si="2006"/>
        <v>0</v>
      </c>
      <c r="AR1741" s="175">
        <f t="shared" si="2006"/>
        <v>0</v>
      </c>
      <c r="AS1741" s="175">
        <f t="shared" si="2006"/>
        <v>0</v>
      </c>
      <c r="AT1741" s="175">
        <f t="shared" si="2006"/>
        <v>0</v>
      </c>
      <c r="AU1741" s="175">
        <f t="shared" si="2006"/>
        <v>0</v>
      </c>
      <c r="AV1741" s="175">
        <f t="shared" si="2006"/>
        <v>0</v>
      </c>
      <c r="AW1741" s="175">
        <f t="shared" si="2006"/>
        <v>0</v>
      </c>
      <c r="AX1741" s="175">
        <f t="shared" si="2006"/>
        <v>0</v>
      </c>
      <c r="AY1741" s="175">
        <f t="shared" ref="AY1741:CD1741" si="2007">AY1613</f>
        <v>0</v>
      </c>
      <c r="AZ1741" s="175">
        <f t="shared" si="2007"/>
        <v>0</v>
      </c>
      <c r="BA1741" s="175">
        <f t="shared" si="2007"/>
        <v>0</v>
      </c>
      <c r="BB1741" s="175">
        <f t="shared" si="2007"/>
        <v>0</v>
      </c>
      <c r="BC1741" s="175">
        <f t="shared" si="2007"/>
        <v>0</v>
      </c>
      <c r="BD1741" s="175">
        <f t="shared" si="2007"/>
        <v>0</v>
      </c>
      <c r="BE1741" s="175">
        <f t="shared" si="2007"/>
        <v>0</v>
      </c>
      <c r="BF1741" s="175">
        <f t="shared" si="2007"/>
        <v>0</v>
      </c>
      <c r="BG1741" s="175">
        <f t="shared" si="2007"/>
        <v>0</v>
      </c>
      <c r="BH1741" s="175">
        <f t="shared" si="2007"/>
        <v>0</v>
      </c>
      <c r="BI1741" s="175">
        <f t="shared" si="2007"/>
        <v>0</v>
      </c>
      <c r="BJ1741" s="175">
        <f t="shared" si="2007"/>
        <v>0</v>
      </c>
      <c r="BK1741" s="175">
        <f t="shared" si="2007"/>
        <v>0</v>
      </c>
      <c r="BL1741" s="175">
        <f t="shared" si="2007"/>
        <v>0</v>
      </c>
      <c r="BM1741" s="175">
        <f t="shared" si="2007"/>
        <v>0</v>
      </c>
      <c r="BN1741" s="175">
        <f t="shared" si="2007"/>
        <v>0</v>
      </c>
      <c r="BO1741" s="175">
        <f t="shared" si="2007"/>
        <v>0</v>
      </c>
      <c r="BP1741" s="175">
        <f t="shared" si="2007"/>
        <v>0</v>
      </c>
      <c r="BQ1741" s="175">
        <f t="shared" si="2007"/>
        <v>0</v>
      </c>
      <c r="BR1741" s="175">
        <f t="shared" si="2007"/>
        <v>0</v>
      </c>
      <c r="BS1741" s="175">
        <f t="shared" si="2007"/>
        <v>0</v>
      </c>
      <c r="BT1741" s="175">
        <f t="shared" si="2007"/>
        <v>0</v>
      </c>
      <c r="BU1741" s="175">
        <f t="shared" si="2007"/>
        <v>0</v>
      </c>
      <c r="BV1741" s="175">
        <f t="shared" si="2007"/>
        <v>0</v>
      </c>
      <c r="BW1741" s="175">
        <f t="shared" si="2007"/>
        <v>0</v>
      </c>
      <c r="BX1741" s="175">
        <f t="shared" si="2007"/>
        <v>0</v>
      </c>
      <c r="BY1741" s="175">
        <f t="shared" si="2007"/>
        <v>0</v>
      </c>
      <c r="BZ1741" s="175">
        <f t="shared" si="2007"/>
        <v>0</v>
      </c>
      <c r="CA1741" s="175">
        <f t="shared" si="2007"/>
        <v>0</v>
      </c>
      <c r="CB1741" s="175">
        <f t="shared" si="2007"/>
        <v>0</v>
      </c>
      <c r="CC1741" s="175">
        <f t="shared" si="2007"/>
        <v>0</v>
      </c>
      <c r="CD1741" s="175">
        <f t="shared" si="2007"/>
        <v>0</v>
      </c>
      <c r="CE1741" s="175">
        <f t="shared" ref="CE1741:CK1741" si="2008">CE1613</f>
        <v>0</v>
      </c>
      <c r="CF1741" s="175">
        <f t="shared" si="2008"/>
        <v>0</v>
      </c>
      <c r="CG1741" s="175">
        <f t="shared" si="2008"/>
        <v>0</v>
      </c>
      <c r="CH1741" s="175">
        <f t="shared" si="2008"/>
        <v>0</v>
      </c>
      <c r="CI1741" s="175">
        <f t="shared" si="2008"/>
        <v>0</v>
      </c>
      <c r="CJ1741" s="175">
        <f t="shared" si="2008"/>
        <v>0</v>
      </c>
      <c r="CK1741" s="175">
        <f t="shared" si="2008"/>
        <v>0</v>
      </c>
      <c r="CL1741" s="175">
        <f t="shared" ref="CL1741" si="2009">CL1613</f>
        <v>0</v>
      </c>
    </row>
    <row r="1742" spans="2:90" x14ac:dyDescent="0.4">
      <c r="B1742" s="235" t="str">
        <f>IFERROR(SUBSTITUTE(TRIM(MID(B1730, SEARCH("-", B1730) + 1, LEN(B1730))),":",""),"no unit")</f>
        <v>secondary</v>
      </c>
      <c r="D1742" t="s">
        <v>755</v>
      </c>
      <c r="E1742" s="8" t="str">
        <f t="shared" ref="E1742" si="2010">ROW()&amp;" "&amp;D1742</f>
        <v>1742 ADREV-S</v>
      </c>
      <c r="G1742" t="s">
        <v>332</v>
      </c>
      <c r="H1742" s="12"/>
      <c r="I1742" s="60"/>
      <c r="J1742" s="60"/>
      <c r="K1742" s="15"/>
      <c r="L1742" s="15"/>
      <c r="M1742" s="15"/>
      <c r="N1742" s="15"/>
      <c r="O1742" s="15"/>
      <c r="P1742" s="15"/>
      <c r="R1742" s="15"/>
      <c r="S1742" s="175"/>
      <c r="T1742" s="175"/>
      <c r="U1742" s="175"/>
      <c r="V1742" s="175"/>
      <c r="W1742" s="175"/>
      <c r="X1742" s="175"/>
      <c r="Y1742" s="175"/>
      <c r="Z1742" s="175"/>
      <c r="AA1742" s="175"/>
      <c r="AB1742" s="175"/>
      <c r="AC1742" s="175"/>
      <c r="AD1742" s="175"/>
      <c r="AE1742" s="175"/>
      <c r="AF1742" s="175"/>
      <c r="AG1742" s="175"/>
      <c r="AH1742" s="175"/>
      <c r="AI1742" s="175"/>
      <c r="AJ1742" s="175"/>
      <c r="AK1742" s="175"/>
      <c r="AL1742" s="175"/>
      <c r="AM1742" s="175"/>
      <c r="AN1742" s="175"/>
      <c r="AO1742" s="175"/>
      <c r="AP1742" s="175"/>
      <c r="AQ1742" s="175"/>
      <c r="AR1742" s="175"/>
      <c r="AS1742" s="175"/>
      <c r="AT1742" s="175"/>
      <c r="AU1742" s="175"/>
      <c r="AV1742" s="175"/>
      <c r="AW1742" s="175"/>
      <c r="AX1742" s="175"/>
      <c r="AY1742" s="175"/>
      <c r="AZ1742" s="175"/>
      <c r="BA1742" s="175"/>
      <c r="BB1742" s="175"/>
      <c r="BC1742" s="175"/>
      <c r="BD1742" s="175"/>
      <c r="BE1742" s="175"/>
      <c r="BF1742" s="175"/>
      <c r="BG1742" s="175"/>
      <c r="BH1742" s="175"/>
      <c r="BI1742" s="175"/>
      <c r="BJ1742" s="175"/>
      <c r="BK1742" s="175"/>
      <c r="BL1742" s="175"/>
      <c r="BM1742" s="175"/>
      <c r="BN1742" s="175"/>
      <c r="BO1742" s="175"/>
      <c r="BP1742" s="175"/>
      <c r="BQ1742" s="175"/>
      <c r="BR1742" s="175"/>
      <c r="BS1742" s="175"/>
      <c r="BT1742" s="175"/>
      <c r="BU1742" s="175"/>
      <c r="BV1742" s="175"/>
      <c r="BW1742" s="175"/>
      <c r="BX1742" s="175"/>
      <c r="BY1742" s="175"/>
      <c r="BZ1742" s="175"/>
      <c r="CA1742" s="175"/>
      <c r="CB1742" s="175"/>
      <c r="CC1742" s="175"/>
      <c r="CD1742" s="175"/>
      <c r="CE1742" s="175"/>
      <c r="CF1742" s="175"/>
      <c r="CG1742" s="175"/>
      <c r="CH1742" s="175"/>
      <c r="CI1742" s="175"/>
      <c r="CJ1742" s="175"/>
      <c r="CK1742" s="175"/>
      <c r="CL1742" s="175"/>
    </row>
    <row r="1743" spans="2:90" x14ac:dyDescent="0.4">
      <c r="B1743" s="132" t="str">
        <f>B1624</f>
        <v>Secondary revenue driver</v>
      </c>
      <c r="D1743" t="s">
        <v>755</v>
      </c>
      <c r="E1743" s="8" t="str">
        <f t="shared" si="1987"/>
        <v>1743 ADREV-S</v>
      </c>
      <c r="G1743" t="s">
        <v>332</v>
      </c>
      <c r="H1743" s="12"/>
      <c r="I1743" s="60"/>
      <c r="J1743" s="60"/>
      <c r="K1743" s="15"/>
      <c r="L1743" s="15"/>
      <c r="M1743" s="15"/>
      <c r="N1743" s="15"/>
      <c r="O1743" s="15"/>
      <c r="P1743" s="15"/>
      <c r="R1743" s="15"/>
      <c r="S1743" s="175" t="str">
        <f t="shared" ref="S1743" si="2011">S1615</f>
        <v>S$1605</v>
      </c>
      <c r="T1743" s="175" t="str">
        <f t="shared" ref="T1743:AX1743" si="2012">T1615</f>
        <v>T$1605</v>
      </c>
      <c r="U1743" s="175" t="str">
        <f t="shared" si="2012"/>
        <v>U$1605</v>
      </c>
      <c r="V1743" s="175" t="str">
        <f t="shared" si="2012"/>
        <v>V$1605</v>
      </c>
      <c r="W1743" s="175" t="str">
        <f t="shared" si="2012"/>
        <v>W$1605</v>
      </c>
      <c r="X1743" s="175" t="str">
        <f t="shared" si="2012"/>
        <v>X$1605</v>
      </c>
      <c r="Y1743" s="175" t="str">
        <f t="shared" si="2012"/>
        <v>Y$1605</v>
      </c>
      <c r="Z1743" s="175" t="str">
        <f t="shared" si="2012"/>
        <v>Z$1605</v>
      </c>
      <c r="AA1743" s="175" t="str">
        <f t="shared" si="2012"/>
        <v>AA$1605</v>
      </c>
      <c r="AB1743" s="175" t="str">
        <f t="shared" si="2012"/>
        <v>AB$1605</v>
      </c>
      <c r="AC1743" s="175" t="str">
        <f t="shared" si="2012"/>
        <v>AC$1605</v>
      </c>
      <c r="AD1743" s="175" t="str">
        <f t="shared" si="2012"/>
        <v>AD$1605</v>
      </c>
      <c r="AE1743" s="175" t="str">
        <f t="shared" si="2012"/>
        <v>AE$1605</v>
      </c>
      <c r="AF1743" s="175" t="str">
        <f t="shared" si="2012"/>
        <v>AF$1605</v>
      </c>
      <c r="AG1743" s="175" t="str">
        <f t="shared" si="2012"/>
        <v>AG$1605</v>
      </c>
      <c r="AH1743" s="175" t="str">
        <f t="shared" si="2012"/>
        <v>AH$1605</v>
      </c>
      <c r="AI1743" s="175" t="str">
        <f t="shared" si="2012"/>
        <v>AI$1605</v>
      </c>
      <c r="AJ1743" s="175" t="str">
        <f t="shared" si="2012"/>
        <v>AJ$1605</v>
      </c>
      <c r="AK1743" s="175" t="str">
        <f t="shared" si="2012"/>
        <v>AK$1605</v>
      </c>
      <c r="AL1743" s="175" t="str">
        <f t="shared" si="2012"/>
        <v>AL$1605</v>
      </c>
      <c r="AM1743" s="175" t="str">
        <f t="shared" si="2012"/>
        <v>AM$1605</v>
      </c>
      <c r="AN1743" s="175" t="str">
        <f t="shared" si="2012"/>
        <v>AN$1605</v>
      </c>
      <c r="AO1743" s="175" t="str">
        <f t="shared" si="2012"/>
        <v>AO$1605</v>
      </c>
      <c r="AP1743" s="175" t="str">
        <f t="shared" si="2012"/>
        <v>AP$1605</v>
      </c>
      <c r="AQ1743" s="175" t="str">
        <f t="shared" si="2012"/>
        <v>AQ$1605</v>
      </c>
      <c r="AR1743" s="175" t="str">
        <f t="shared" si="2012"/>
        <v>AR$1605</v>
      </c>
      <c r="AS1743" s="175" t="str">
        <f t="shared" si="2012"/>
        <v>AS$1605</v>
      </c>
      <c r="AT1743" s="175" t="str">
        <f t="shared" si="2012"/>
        <v>AT$1605</v>
      </c>
      <c r="AU1743" s="175" t="str">
        <f t="shared" si="2012"/>
        <v>AU$1605</v>
      </c>
      <c r="AV1743" s="175" t="str">
        <f t="shared" si="2012"/>
        <v>AV$1605</v>
      </c>
      <c r="AW1743" s="175" t="str">
        <f t="shared" si="2012"/>
        <v>AW$1605</v>
      </c>
      <c r="AX1743" s="175" t="str">
        <f t="shared" si="2012"/>
        <v>AX$1605</v>
      </c>
      <c r="AY1743" s="175" t="str">
        <f t="shared" ref="AY1743:CD1743" si="2013">AY1615</f>
        <v>AY$1605</v>
      </c>
      <c r="AZ1743" s="175" t="str">
        <f t="shared" si="2013"/>
        <v>AZ$1605</v>
      </c>
      <c r="BA1743" s="175" t="str">
        <f t="shared" si="2013"/>
        <v>BA$1605</v>
      </c>
      <c r="BB1743" s="175" t="str">
        <f t="shared" si="2013"/>
        <v>BB$1605</v>
      </c>
      <c r="BC1743" s="175" t="str">
        <f t="shared" si="2013"/>
        <v>BC$1605</v>
      </c>
      <c r="BD1743" s="175" t="str">
        <f t="shared" si="2013"/>
        <v>BD$1605</v>
      </c>
      <c r="BE1743" s="175" t="str">
        <f t="shared" si="2013"/>
        <v>BE$1605</v>
      </c>
      <c r="BF1743" s="175" t="str">
        <f t="shared" si="2013"/>
        <v>BF$1605</v>
      </c>
      <c r="BG1743" s="175" t="str">
        <f t="shared" si="2013"/>
        <v>BG$1605</v>
      </c>
      <c r="BH1743" s="175" t="str">
        <f t="shared" si="2013"/>
        <v>BH$1605</v>
      </c>
      <c r="BI1743" s="175" t="str">
        <f t="shared" si="2013"/>
        <v>BI$1605</v>
      </c>
      <c r="BJ1743" s="175" t="str">
        <f t="shared" si="2013"/>
        <v>BJ$1605</v>
      </c>
      <c r="BK1743" s="175" t="str">
        <f t="shared" si="2013"/>
        <v>BK$1605</v>
      </c>
      <c r="BL1743" s="175" t="str">
        <f t="shared" si="2013"/>
        <v>BL$1605</v>
      </c>
      <c r="BM1743" s="175" t="str">
        <f t="shared" si="2013"/>
        <v>BM$1605</v>
      </c>
      <c r="BN1743" s="175" t="str">
        <f t="shared" si="2013"/>
        <v>BN$1605</v>
      </c>
      <c r="BO1743" s="175" t="str">
        <f t="shared" si="2013"/>
        <v>BO$1605</v>
      </c>
      <c r="BP1743" s="175" t="str">
        <f t="shared" si="2013"/>
        <v>BP$1605</v>
      </c>
      <c r="BQ1743" s="175" t="str">
        <f t="shared" si="2013"/>
        <v>BQ$1605</v>
      </c>
      <c r="BR1743" s="175" t="str">
        <f t="shared" si="2013"/>
        <v>BR$1605</v>
      </c>
      <c r="BS1743" s="175" t="str">
        <f t="shared" si="2013"/>
        <v>BS$1605</v>
      </c>
      <c r="BT1743" s="175" t="str">
        <f t="shared" si="2013"/>
        <v>BT$1605</v>
      </c>
      <c r="BU1743" s="175" t="str">
        <f t="shared" si="2013"/>
        <v>BU$1605</v>
      </c>
      <c r="BV1743" s="175" t="str">
        <f t="shared" si="2013"/>
        <v>BV$1605</v>
      </c>
      <c r="BW1743" s="175" t="str">
        <f t="shared" si="2013"/>
        <v>BW$1605</v>
      </c>
      <c r="BX1743" s="175" t="str">
        <f t="shared" si="2013"/>
        <v>BX$1605</v>
      </c>
      <c r="BY1743" s="175" t="str">
        <f t="shared" si="2013"/>
        <v>BY$1605</v>
      </c>
      <c r="BZ1743" s="175" t="str">
        <f t="shared" si="2013"/>
        <v>BZ$1605</v>
      </c>
      <c r="CA1743" s="175" t="str">
        <f t="shared" si="2013"/>
        <v>CA$1605</v>
      </c>
      <c r="CB1743" s="175" t="str">
        <f t="shared" si="2013"/>
        <v>CB$1605</v>
      </c>
      <c r="CC1743" s="175" t="str">
        <f t="shared" si="2013"/>
        <v>CC$1605</v>
      </c>
      <c r="CD1743" s="175" t="str">
        <f t="shared" si="2013"/>
        <v>CD$1605</v>
      </c>
      <c r="CE1743" s="175" t="str">
        <f t="shared" ref="CE1743:CK1743" si="2014">CE1615</f>
        <v>CE$1605</v>
      </c>
      <c r="CF1743" s="175" t="str">
        <f t="shared" si="2014"/>
        <v>CF$1605</v>
      </c>
      <c r="CG1743" s="175" t="str">
        <f t="shared" si="2014"/>
        <v>CG$1605</v>
      </c>
      <c r="CH1743" s="175" t="str">
        <f t="shared" si="2014"/>
        <v>CH$1605</v>
      </c>
      <c r="CI1743" s="175" t="str">
        <f t="shared" si="2014"/>
        <v>CI$1605</v>
      </c>
      <c r="CJ1743" s="175" t="str">
        <f t="shared" si="2014"/>
        <v>CJ$1605</v>
      </c>
      <c r="CK1743" s="175" t="str">
        <f t="shared" si="2014"/>
        <v>CK$1605</v>
      </c>
      <c r="CL1743" s="175" t="str">
        <f t="shared" ref="CL1743" si="2015">CL1615</f>
        <v>CL$1605</v>
      </c>
    </row>
    <row r="1744" spans="2:90" x14ac:dyDescent="0.4">
      <c r="B1744" s="132" t="str">
        <f>B1625</f>
        <v>Secondary volume driver</v>
      </c>
      <c r="D1744" t="s">
        <v>755</v>
      </c>
      <c r="E1744" s="8" t="str">
        <f t="shared" si="1987"/>
        <v>1744 ADREV-S</v>
      </c>
      <c r="G1744" t="s">
        <v>332</v>
      </c>
      <c r="H1744" s="12"/>
      <c r="I1744" s="60"/>
      <c r="J1744" s="60"/>
      <c r="K1744" s="15"/>
      <c r="L1744" s="15"/>
      <c r="M1744" s="15"/>
      <c r="N1744" s="15"/>
      <c r="O1744" s="15"/>
      <c r="P1744" s="15"/>
      <c r="R1744" s="15"/>
      <c r="S1744" s="175" t="str">
        <f t="shared" ref="S1744" si="2016">S1616</f>
        <v>S$15</v>
      </c>
      <c r="T1744" s="175" t="str">
        <f t="shared" ref="T1744:AX1744" si="2017">T1616</f>
        <v>T$15</v>
      </c>
      <c r="U1744" s="175" t="str">
        <f t="shared" si="2017"/>
        <v>U$15</v>
      </c>
      <c r="V1744" s="175" t="str">
        <f t="shared" si="2017"/>
        <v>V$15</v>
      </c>
      <c r="W1744" s="175" t="str">
        <f t="shared" si="2017"/>
        <v>W$15</v>
      </c>
      <c r="X1744" s="175" t="str">
        <f t="shared" si="2017"/>
        <v>X$15</v>
      </c>
      <c r="Y1744" s="175" t="str">
        <f t="shared" si="2017"/>
        <v>Y$15</v>
      </c>
      <c r="Z1744" s="175" t="str">
        <f t="shared" si="2017"/>
        <v>Z$15</v>
      </c>
      <c r="AA1744" s="175" t="str">
        <f t="shared" si="2017"/>
        <v>AA$15</v>
      </c>
      <c r="AB1744" s="175" t="str">
        <f t="shared" si="2017"/>
        <v>AB$15</v>
      </c>
      <c r="AC1744" s="175" t="str">
        <f t="shared" si="2017"/>
        <v>AC$15</v>
      </c>
      <c r="AD1744" s="175" t="str">
        <f t="shared" si="2017"/>
        <v>AD$15</v>
      </c>
      <c r="AE1744" s="175" t="str">
        <f t="shared" si="2017"/>
        <v>AE$15</v>
      </c>
      <c r="AF1744" s="175" t="str">
        <f t="shared" si="2017"/>
        <v>AF$15</v>
      </c>
      <c r="AG1744" s="175" t="str">
        <f t="shared" si="2017"/>
        <v>AG$15</v>
      </c>
      <c r="AH1744" s="175" t="str">
        <f t="shared" si="2017"/>
        <v>AH$15</v>
      </c>
      <c r="AI1744" s="175" t="str">
        <f t="shared" si="2017"/>
        <v>AI$15</v>
      </c>
      <c r="AJ1744" s="175" t="str">
        <f t="shared" si="2017"/>
        <v>AJ$15</v>
      </c>
      <c r="AK1744" s="175" t="str">
        <f t="shared" si="2017"/>
        <v>AK$15</v>
      </c>
      <c r="AL1744" s="175" t="str">
        <f t="shared" si="2017"/>
        <v>AL$15</v>
      </c>
      <c r="AM1744" s="175" t="str">
        <f t="shared" si="2017"/>
        <v>AM$15</v>
      </c>
      <c r="AN1744" s="175" t="str">
        <f t="shared" si="2017"/>
        <v>AN$15</v>
      </c>
      <c r="AO1744" s="175" t="str">
        <f t="shared" si="2017"/>
        <v>AO$15</v>
      </c>
      <c r="AP1744" s="175" t="str">
        <f t="shared" si="2017"/>
        <v>AP$15</v>
      </c>
      <c r="AQ1744" s="175" t="str">
        <f t="shared" si="2017"/>
        <v>AQ$15</v>
      </c>
      <c r="AR1744" s="175" t="str">
        <f t="shared" si="2017"/>
        <v>AR$15</v>
      </c>
      <c r="AS1744" s="175" t="str">
        <f t="shared" si="2017"/>
        <v>AS$15</v>
      </c>
      <c r="AT1744" s="175" t="str">
        <f t="shared" si="2017"/>
        <v>AT$15</v>
      </c>
      <c r="AU1744" s="175" t="str">
        <f t="shared" si="2017"/>
        <v>AU$15</v>
      </c>
      <c r="AV1744" s="175" t="str">
        <f t="shared" si="2017"/>
        <v>AV$15</v>
      </c>
      <c r="AW1744" s="175" t="str">
        <f t="shared" si="2017"/>
        <v>AW$15</v>
      </c>
      <c r="AX1744" s="175" t="str">
        <f t="shared" si="2017"/>
        <v>AX$15</v>
      </c>
      <c r="AY1744" s="175" t="str">
        <f t="shared" ref="AY1744:CD1744" si="2018">AY1616</f>
        <v>AY$15</v>
      </c>
      <c r="AZ1744" s="175" t="str">
        <f t="shared" si="2018"/>
        <v>AZ$15</v>
      </c>
      <c r="BA1744" s="175" t="str">
        <f t="shared" si="2018"/>
        <v>BA$15</v>
      </c>
      <c r="BB1744" s="175" t="str">
        <f t="shared" si="2018"/>
        <v>BB$15</v>
      </c>
      <c r="BC1744" s="175" t="str">
        <f t="shared" si="2018"/>
        <v>BC$15</v>
      </c>
      <c r="BD1744" s="175" t="str">
        <f t="shared" si="2018"/>
        <v>BD$15</v>
      </c>
      <c r="BE1744" s="175" t="str">
        <f t="shared" si="2018"/>
        <v>BE$15</v>
      </c>
      <c r="BF1744" s="175" t="str">
        <f t="shared" si="2018"/>
        <v>BF$15</v>
      </c>
      <c r="BG1744" s="175" t="str">
        <f t="shared" si="2018"/>
        <v>BG$15</v>
      </c>
      <c r="BH1744" s="175" t="str">
        <f t="shared" si="2018"/>
        <v>BH$15</v>
      </c>
      <c r="BI1744" s="175" t="str">
        <f t="shared" si="2018"/>
        <v>BI$15</v>
      </c>
      <c r="BJ1744" s="175" t="str">
        <f t="shared" si="2018"/>
        <v>BJ$15</v>
      </c>
      <c r="BK1744" s="175" t="str">
        <f t="shared" si="2018"/>
        <v>BK$15</v>
      </c>
      <c r="BL1744" s="175" t="str">
        <f t="shared" si="2018"/>
        <v>BL$15</v>
      </c>
      <c r="BM1744" s="175" t="str">
        <f t="shared" si="2018"/>
        <v>BM$15</v>
      </c>
      <c r="BN1744" s="175" t="str">
        <f t="shared" si="2018"/>
        <v>BN$15</v>
      </c>
      <c r="BO1744" s="175" t="str">
        <f t="shared" si="2018"/>
        <v>BO$15</v>
      </c>
      <c r="BP1744" s="175" t="str">
        <f t="shared" si="2018"/>
        <v>BP$15</v>
      </c>
      <c r="BQ1744" s="175" t="str">
        <f t="shared" si="2018"/>
        <v>BQ$15</v>
      </c>
      <c r="BR1744" s="175" t="str">
        <f t="shared" si="2018"/>
        <v>BR$15</v>
      </c>
      <c r="BS1744" s="175" t="str">
        <f t="shared" si="2018"/>
        <v>BS$15</v>
      </c>
      <c r="BT1744" s="175" t="str">
        <f t="shared" si="2018"/>
        <v>BT$15</v>
      </c>
      <c r="BU1744" s="175" t="str">
        <f t="shared" si="2018"/>
        <v>BU$15</v>
      </c>
      <c r="BV1744" s="175" t="str">
        <f t="shared" si="2018"/>
        <v>BV$15</v>
      </c>
      <c r="BW1744" s="175" t="str">
        <f t="shared" si="2018"/>
        <v>BW$15</v>
      </c>
      <c r="BX1744" s="175" t="str">
        <f t="shared" si="2018"/>
        <v>BX$15</v>
      </c>
      <c r="BY1744" s="175" t="str">
        <f t="shared" si="2018"/>
        <v>BY$15</v>
      </c>
      <c r="BZ1744" s="175" t="str">
        <f t="shared" si="2018"/>
        <v>BZ$15</v>
      </c>
      <c r="CA1744" s="175" t="str">
        <f t="shared" si="2018"/>
        <v>CA$15</v>
      </c>
      <c r="CB1744" s="175" t="str">
        <f t="shared" si="2018"/>
        <v>CB$15</v>
      </c>
      <c r="CC1744" s="175" t="str">
        <f t="shared" si="2018"/>
        <v>CC$15</v>
      </c>
      <c r="CD1744" s="175" t="str">
        <f t="shared" si="2018"/>
        <v>CD$15</v>
      </c>
      <c r="CE1744" s="175" t="str">
        <f t="shared" ref="CE1744:CK1744" si="2019">CE1616</f>
        <v>CE$15</v>
      </c>
      <c r="CF1744" s="175" t="str">
        <f t="shared" si="2019"/>
        <v>CF$15</v>
      </c>
      <c r="CG1744" s="175" t="str">
        <f t="shared" si="2019"/>
        <v>CG$15</v>
      </c>
      <c r="CH1744" s="175" t="str">
        <f t="shared" si="2019"/>
        <v>CH$15</v>
      </c>
      <c r="CI1744" s="175" t="str">
        <f t="shared" si="2019"/>
        <v>CI$15</v>
      </c>
      <c r="CJ1744" s="175" t="str">
        <f t="shared" si="2019"/>
        <v>CJ$15</v>
      </c>
      <c r="CK1744" s="175" t="str">
        <f t="shared" si="2019"/>
        <v>CK$15</v>
      </c>
      <c r="CL1744" s="175" t="str">
        <f t="shared" ref="CL1744" si="2020">CL1616</f>
        <v>CL$15</v>
      </c>
    </row>
    <row r="1745" spans="2:90" x14ac:dyDescent="0.4">
      <c r="E1745" s="8"/>
      <c r="H1745" s="12"/>
      <c r="I1745" s="60"/>
      <c r="J1745" s="60"/>
      <c r="K1745" s="15"/>
      <c r="L1745" s="15"/>
      <c r="M1745" s="15"/>
      <c r="N1745" s="15"/>
      <c r="O1745" s="15"/>
      <c r="P1745" s="15"/>
      <c r="R1745" s="15"/>
      <c r="S1745" s="76"/>
      <c r="T1745" s="76"/>
      <c r="U1745" s="76"/>
      <c r="V1745" s="76"/>
      <c r="W1745" s="76"/>
      <c r="X1745" s="76"/>
      <c r="Y1745" s="76"/>
      <c r="Z1745" s="76"/>
      <c r="AA1745" s="76"/>
      <c r="AB1745" s="76"/>
      <c r="AC1745" s="76"/>
      <c r="AD1745" s="76"/>
      <c r="AE1745" s="76"/>
      <c r="AF1745" s="76"/>
      <c r="AG1745" s="76"/>
      <c r="AH1745" s="76"/>
      <c r="AI1745" s="76"/>
      <c r="AJ1745" s="76"/>
      <c r="AK1745" s="76"/>
      <c r="AL1745" s="76"/>
      <c r="AM1745" s="76"/>
      <c r="AN1745" s="76"/>
      <c r="AO1745" s="76"/>
      <c r="AP1745" s="76"/>
      <c r="AQ1745" s="76"/>
      <c r="AR1745" s="76"/>
      <c r="AS1745" s="76"/>
      <c r="AT1745" s="76"/>
      <c r="AU1745" s="76"/>
      <c r="AV1745" s="76"/>
      <c r="AW1745" s="76"/>
      <c r="AX1745" s="76"/>
      <c r="AY1745" s="76"/>
      <c r="AZ1745" s="76"/>
      <c r="BA1745" s="76"/>
      <c r="BB1745" s="76"/>
      <c r="BC1745" s="76"/>
      <c r="BD1745" s="76"/>
      <c r="BE1745" s="76"/>
      <c r="BF1745" s="76"/>
      <c r="BG1745" s="76"/>
      <c r="BH1745" s="76"/>
      <c r="BI1745" s="76"/>
      <c r="BJ1745" s="76"/>
      <c r="BK1745" s="76"/>
      <c r="BL1745" s="76"/>
      <c r="BM1745" s="76"/>
      <c r="BN1745" s="76"/>
      <c r="BO1745" s="76"/>
      <c r="BP1745" s="76"/>
      <c r="BQ1745" s="76"/>
      <c r="BR1745" s="76"/>
      <c r="BS1745" s="76"/>
      <c r="BT1745" s="76"/>
      <c r="BU1745" s="76"/>
      <c r="BV1745" s="76"/>
      <c r="BW1745" s="76"/>
      <c r="BX1745" s="76"/>
      <c r="BY1745" s="76"/>
      <c r="BZ1745" s="76"/>
      <c r="CA1745" s="76"/>
      <c r="CB1745" s="76"/>
      <c r="CC1745" s="76"/>
      <c r="CD1745" s="76"/>
      <c r="CE1745" s="76"/>
      <c r="CF1745" s="76"/>
      <c r="CG1745" s="76"/>
      <c r="CH1745" s="76"/>
      <c r="CI1745" s="76"/>
      <c r="CJ1745" s="76"/>
      <c r="CK1745" s="76"/>
      <c r="CL1745" s="76"/>
    </row>
    <row r="1746" spans="2:90" x14ac:dyDescent="0.4">
      <c r="B1746" s="171" t="s">
        <v>490</v>
      </c>
      <c r="E1746" s="8"/>
      <c r="H1746" s="170"/>
      <c r="I1746" s="172"/>
      <c r="J1746" s="172"/>
      <c r="K1746" s="193"/>
      <c r="L1746" s="193"/>
      <c r="M1746" s="193"/>
      <c r="N1746" s="193"/>
      <c r="O1746" s="193"/>
      <c r="P1746" s="193"/>
      <c r="R1746" s="194"/>
      <c r="S1746" s="170"/>
      <c r="T1746" s="170"/>
      <c r="U1746" s="170"/>
      <c r="V1746" s="170"/>
      <c r="W1746" s="170"/>
      <c r="X1746" s="170"/>
      <c r="Y1746" s="170"/>
      <c r="Z1746" s="170"/>
      <c r="AA1746" s="170"/>
      <c r="AB1746" s="170"/>
      <c r="AC1746" s="170"/>
      <c r="AD1746" s="170"/>
      <c r="AE1746" s="170"/>
      <c r="AF1746" s="170"/>
      <c r="AG1746" s="170"/>
      <c r="AH1746" s="170"/>
      <c r="AI1746" s="170"/>
      <c r="AJ1746" s="170"/>
      <c r="AK1746" s="170"/>
      <c r="AL1746" s="170"/>
      <c r="AM1746" s="170"/>
      <c r="AN1746" s="170"/>
      <c r="AO1746" s="170"/>
      <c r="AP1746" s="170"/>
      <c r="AQ1746" s="170"/>
      <c r="AR1746" s="170"/>
      <c r="AS1746" s="170"/>
      <c r="AT1746" s="170"/>
      <c r="AU1746" s="170"/>
      <c r="AV1746" s="170"/>
      <c r="AW1746" s="170"/>
      <c r="AX1746" s="170"/>
      <c r="AY1746" s="170"/>
      <c r="AZ1746" s="170"/>
      <c r="BA1746" s="170"/>
      <c r="BB1746" s="170"/>
      <c r="BC1746" s="170"/>
      <c r="BD1746" s="170"/>
      <c r="BE1746" s="170"/>
      <c r="BF1746" s="170"/>
      <c r="BG1746" s="170"/>
      <c r="BH1746" s="170"/>
      <c r="BI1746" s="170"/>
      <c r="BJ1746" s="170"/>
      <c r="BK1746" s="170"/>
      <c r="BL1746" s="170"/>
      <c r="BM1746" s="170"/>
      <c r="BN1746" s="170"/>
      <c r="BO1746" s="170"/>
      <c r="BP1746" s="170"/>
      <c r="BQ1746" s="170"/>
      <c r="BR1746" s="170"/>
      <c r="BS1746" s="170"/>
      <c r="BT1746" s="170"/>
      <c r="BU1746" s="170"/>
      <c r="BV1746" s="170"/>
      <c r="BW1746" s="170"/>
      <c r="BX1746" s="170"/>
      <c r="BY1746" s="170"/>
      <c r="BZ1746" s="170"/>
      <c r="CA1746" s="170"/>
      <c r="CB1746" s="170"/>
      <c r="CC1746" s="170"/>
      <c r="CD1746" s="170"/>
      <c r="CE1746" s="170"/>
      <c r="CF1746" s="170"/>
      <c r="CG1746" s="170"/>
      <c r="CH1746" s="170"/>
      <c r="CI1746" s="170"/>
      <c r="CJ1746" s="170"/>
      <c r="CK1746" s="170"/>
      <c r="CL1746" s="170"/>
    </row>
    <row r="1747" spans="2:90" x14ac:dyDescent="0.4">
      <c r="B1747" s="171" t="s">
        <v>492</v>
      </c>
      <c r="E1747" s="8"/>
      <c r="H1747" s="170"/>
      <c r="I1747" s="172"/>
      <c r="J1747" s="172"/>
      <c r="K1747" s="193"/>
      <c r="L1747" s="193"/>
      <c r="M1747" s="193"/>
      <c r="N1747" s="193"/>
      <c r="O1747" s="193"/>
      <c r="P1747" s="193"/>
      <c r="R1747" s="194"/>
      <c r="S1747" s="170"/>
      <c r="T1747" s="170"/>
      <c r="U1747" s="170"/>
      <c r="V1747" s="170"/>
      <c r="W1747" s="170"/>
      <c r="X1747" s="170"/>
      <c r="Y1747" s="170"/>
      <c r="Z1747" s="170"/>
      <c r="AA1747" s="170"/>
      <c r="AB1747" s="170"/>
      <c r="AC1747" s="170"/>
      <c r="AD1747" s="170"/>
      <c r="AE1747" s="170"/>
      <c r="AF1747" s="170"/>
      <c r="AG1747" s="170"/>
      <c r="AH1747" s="170"/>
      <c r="AI1747" s="170"/>
      <c r="AJ1747" s="170"/>
      <c r="AK1747" s="170"/>
      <c r="AL1747" s="170"/>
      <c r="AM1747" s="170"/>
      <c r="AN1747" s="170"/>
      <c r="AO1747" s="170"/>
      <c r="AP1747" s="170"/>
      <c r="AQ1747" s="170"/>
      <c r="AR1747" s="170"/>
      <c r="AS1747" s="170"/>
      <c r="AT1747" s="170"/>
      <c r="AU1747" s="170"/>
      <c r="AV1747" s="170"/>
      <c r="AW1747" s="170"/>
      <c r="AX1747" s="170"/>
      <c r="AY1747" s="170"/>
      <c r="AZ1747" s="170"/>
      <c r="BA1747" s="170"/>
      <c r="BB1747" s="170"/>
      <c r="BC1747" s="170"/>
      <c r="BD1747" s="170"/>
      <c r="BE1747" s="170"/>
      <c r="BF1747" s="170"/>
      <c r="BG1747" s="170"/>
      <c r="BH1747" s="170"/>
      <c r="BI1747" s="170"/>
      <c r="BJ1747" s="170"/>
      <c r="BK1747" s="170"/>
      <c r="BL1747" s="170"/>
      <c r="BM1747" s="170"/>
      <c r="BN1747" s="170"/>
      <c r="BO1747" s="170"/>
      <c r="BP1747" s="170"/>
      <c r="BQ1747" s="170"/>
      <c r="BR1747" s="170"/>
      <c r="BS1747" s="170"/>
      <c r="BT1747" s="170"/>
      <c r="BU1747" s="170"/>
      <c r="BV1747" s="170"/>
      <c r="BW1747" s="170"/>
      <c r="BX1747" s="170"/>
      <c r="BY1747" s="170"/>
      <c r="BZ1747" s="170"/>
      <c r="CA1747" s="170"/>
      <c r="CB1747" s="170"/>
      <c r="CC1747" s="170"/>
      <c r="CD1747" s="170"/>
      <c r="CE1747" s="170"/>
      <c r="CF1747" s="170"/>
      <c r="CG1747" s="170"/>
      <c r="CH1747" s="170"/>
      <c r="CI1747" s="170"/>
      <c r="CJ1747" s="170"/>
      <c r="CK1747" s="170"/>
      <c r="CL1747" s="170"/>
    </row>
    <row r="1748" spans="2:90" x14ac:dyDescent="0.4">
      <c r="B1748" s="171" t="s">
        <v>461</v>
      </c>
      <c r="E1748" s="8"/>
      <c r="H1748" s="170"/>
      <c r="I1748" s="172"/>
      <c r="J1748" s="172"/>
      <c r="K1748" s="193"/>
      <c r="L1748" s="193"/>
      <c r="M1748" s="193"/>
      <c r="N1748" s="193"/>
      <c r="O1748" s="193"/>
      <c r="P1748" s="193"/>
      <c r="R1748" s="194"/>
      <c r="S1748" s="195" t="str">
        <f t="shared" ref="S1748:AX1748" si="2021">S$16</f>
        <v>S$12</v>
      </c>
      <c r="T1748" s="195" t="str">
        <f t="shared" si="2021"/>
        <v>T$12</v>
      </c>
      <c r="U1748" s="195" t="str">
        <f t="shared" si="2021"/>
        <v>U$12</v>
      </c>
      <c r="V1748" s="195" t="str">
        <f t="shared" si="2021"/>
        <v>V$12</v>
      </c>
      <c r="W1748" s="195" t="str">
        <f t="shared" si="2021"/>
        <v>W$12</v>
      </c>
      <c r="X1748" s="195" t="str">
        <f t="shared" si="2021"/>
        <v>X$12</v>
      </c>
      <c r="Y1748" s="195" t="str">
        <f t="shared" si="2021"/>
        <v>Y$12</v>
      </c>
      <c r="Z1748" s="195" t="str">
        <f t="shared" si="2021"/>
        <v>Z$12</v>
      </c>
      <c r="AA1748" s="195" t="str">
        <f t="shared" si="2021"/>
        <v>AA$12</v>
      </c>
      <c r="AB1748" s="195" t="str">
        <f t="shared" si="2021"/>
        <v>AB$12</v>
      </c>
      <c r="AC1748" s="195" t="str">
        <f t="shared" si="2021"/>
        <v>AC$12</v>
      </c>
      <c r="AD1748" s="195" t="str">
        <f t="shared" si="2021"/>
        <v>AD$12</v>
      </c>
      <c r="AE1748" s="195" t="str">
        <f t="shared" si="2021"/>
        <v>AE$12</v>
      </c>
      <c r="AF1748" s="195" t="str">
        <f t="shared" si="2021"/>
        <v>AF$12</v>
      </c>
      <c r="AG1748" s="195" t="str">
        <f t="shared" si="2021"/>
        <v>AG$12</v>
      </c>
      <c r="AH1748" s="195" t="str">
        <f t="shared" si="2021"/>
        <v>AH$12</v>
      </c>
      <c r="AI1748" s="195" t="str">
        <f t="shared" si="2021"/>
        <v>AI$12</v>
      </c>
      <c r="AJ1748" s="195" t="str">
        <f t="shared" si="2021"/>
        <v>AJ$12</v>
      </c>
      <c r="AK1748" s="195" t="str">
        <f t="shared" si="2021"/>
        <v>AK$12</v>
      </c>
      <c r="AL1748" s="195" t="str">
        <f t="shared" si="2021"/>
        <v>AL$12</v>
      </c>
      <c r="AM1748" s="195" t="str">
        <f t="shared" si="2021"/>
        <v>AM$12</v>
      </c>
      <c r="AN1748" s="195" t="str">
        <f t="shared" si="2021"/>
        <v>AN$12</v>
      </c>
      <c r="AO1748" s="195" t="str">
        <f t="shared" si="2021"/>
        <v>AO$12</v>
      </c>
      <c r="AP1748" s="195" t="str">
        <f t="shared" si="2021"/>
        <v>AP$12</v>
      </c>
      <c r="AQ1748" s="195" t="str">
        <f t="shared" si="2021"/>
        <v>AQ$12</v>
      </c>
      <c r="AR1748" s="195" t="str">
        <f t="shared" si="2021"/>
        <v>AR$12</v>
      </c>
      <c r="AS1748" s="195" t="str">
        <f t="shared" si="2021"/>
        <v>AS$12</v>
      </c>
      <c r="AT1748" s="195" t="str">
        <f t="shared" si="2021"/>
        <v>AT$12</v>
      </c>
      <c r="AU1748" s="195" t="str">
        <f t="shared" si="2021"/>
        <v>AU$12</v>
      </c>
      <c r="AV1748" s="195" t="str">
        <f t="shared" si="2021"/>
        <v>AV$12</v>
      </c>
      <c r="AW1748" s="195" t="str">
        <f t="shared" si="2021"/>
        <v>AW$12</v>
      </c>
      <c r="AX1748" s="195" t="str">
        <f t="shared" si="2021"/>
        <v>AX$12</v>
      </c>
      <c r="AY1748" s="195" t="str">
        <f t="shared" ref="AY1748:CD1748" si="2022">AY$16</f>
        <v>AY$12</v>
      </c>
      <c r="AZ1748" s="195" t="str">
        <f t="shared" si="2022"/>
        <v>AZ$12</v>
      </c>
      <c r="BA1748" s="195" t="str">
        <f t="shared" si="2022"/>
        <v>BA$12</v>
      </c>
      <c r="BB1748" s="195" t="str">
        <f t="shared" si="2022"/>
        <v>BB$12</v>
      </c>
      <c r="BC1748" s="195" t="str">
        <f t="shared" si="2022"/>
        <v>BC$12</v>
      </c>
      <c r="BD1748" s="195" t="str">
        <f t="shared" si="2022"/>
        <v>BD$12</v>
      </c>
      <c r="BE1748" s="195" t="str">
        <f t="shared" si="2022"/>
        <v>BE$12</v>
      </c>
      <c r="BF1748" s="195" t="str">
        <f t="shared" si="2022"/>
        <v>BF$12</v>
      </c>
      <c r="BG1748" s="195" t="str">
        <f t="shared" si="2022"/>
        <v>BG$12</v>
      </c>
      <c r="BH1748" s="195" t="str">
        <f t="shared" si="2022"/>
        <v>BH$12</v>
      </c>
      <c r="BI1748" s="195" t="str">
        <f t="shared" si="2022"/>
        <v>BI$12</v>
      </c>
      <c r="BJ1748" s="195" t="str">
        <f t="shared" si="2022"/>
        <v>BJ$12</v>
      </c>
      <c r="BK1748" s="195" t="str">
        <f t="shared" si="2022"/>
        <v>BK$12</v>
      </c>
      <c r="BL1748" s="195" t="str">
        <f t="shared" si="2022"/>
        <v>BL$12</v>
      </c>
      <c r="BM1748" s="195" t="str">
        <f t="shared" si="2022"/>
        <v>BM$12</v>
      </c>
      <c r="BN1748" s="195" t="str">
        <f t="shared" si="2022"/>
        <v>BN$12</v>
      </c>
      <c r="BO1748" s="195" t="str">
        <f t="shared" si="2022"/>
        <v>BO$12</v>
      </c>
      <c r="BP1748" s="195" t="str">
        <f t="shared" si="2022"/>
        <v>BP$12</v>
      </c>
      <c r="BQ1748" s="195" t="str">
        <f t="shared" si="2022"/>
        <v>BQ$12</v>
      </c>
      <c r="BR1748" s="195" t="str">
        <f t="shared" si="2022"/>
        <v>BR$12</v>
      </c>
      <c r="BS1748" s="195" t="str">
        <f t="shared" si="2022"/>
        <v>BS$12</v>
      </c>
      <c r="BT1748" s="195" t="str">
        <f t="shared" si="2022"/>
        <v>BT$12</v>
      </c>
      <c r="BU1748" s="195" t="str">
        <f t="shared" si="2022"/>
        <v>BU$12</v>
      </c>
      <c r="BV1748" s="195" t="str">
        <f t="shared" si="2022"/>
        <v>BV$12</v>
      </c>
      <c r="BW1748" s="195" t="str">
        <f t="shared" si="2022"/>
        <v>BW$12</v>
      </c>
      <c r="BX1748" s="195" t="str">
        <f t="shared" si="2022"/>
        <v>BX$12</v>
      </c>
      <c r="BY1748" s="195" t="str">
        <f t="shared" si="2022"/>
        <v>BY$12</v>
      </c>
      <c r="BZ1748" s="195" t="str">
        <f t="shared" si="2022"/>
        <v>BZ$12</v>
      </c>
      <c r="CA1748" s="195" t="str">
        <f t="shared" si="2022"/>
        <v>CA$12</v>
      </c>
      <c r="CB1748" s="195" t="str">
        <f t="shared" si="2022"/>
        <v>CB$12</v>
      </c>
      <c r="CC1748" s="195" t="str">
        <f t="shared" si="2022"/>
        <v>CC$12</v>
      </c>
      <c r="CD1748" s="195" t="str">
        <f t="shared" si="2022"/>
        <v>CD$12</v>
      </c>
      <c r="CE1748" s="195" t="str">
        <f t="shared" ref="CE1748:CL1748" si="2023">CE$16</f>
        <v>CE$12</v>
      </c>
      <c r="CF1748" s="195" t="str">
        <f t="shared" si="2023"/>
        <v>CF$12</v>
      </c>
      <c r="CG1748" s="195" t="str">
        <f t="shared" si="2023"/>
        <v>CG$12</v>
      </c>
      <c r="CH1748" s="195" t="str">
        <f t="shared" si="2023"/>
        <v>CH$12</v>
      </c>
      <c r="CI1748" s="195" t="str">
        <f t="shared" si="2023"/>
        <v>CI$12</v>
      </c>
      <c r="CJ1748" s="195" t="str">
        <f t="shared" si="2023"/>
        <v>CJ$12</v>
      </c>
      <c r="CK1748" s="195" t="str">
        <f t="shared" si="2023"/>
        <v>CK$12</v>
      </c>
      <c r="CL1748" s="195" t="str">
        <f t="shared" si="2023"/>
        <v>CL$12</v>
      </c>
    </row>
    <row r="1749" spans="2:90" x14ac:dyDescent="0.4">
      <c r="B1749" s="171" t="s">
        <v>462</v>
      </c>
      <c r="E1749" s="8"/>
      <c r="H1749" s="196"/>
      <c r="I1749" s="197"/>
      <c r="J1749" s="197"/>
      <c r="K1749" s="198"/>
      <c r="L1749" s="198"/>
      <c r="M1749" s="198"/>
      <c r="N1749" s="198"/>
      <c r="O1749" s="198"/>
      <c r="P1749" s="198"/>
      <c r="R1749" s="198"/>
      <c r="S1749" s="195" t="str">
        <f t="shared" ref="S1749:AX1749" si="2024">S$17</f>
        <v>S$13</v>
      </c>
      <c r="T1749" s="195" t="str">
        <f t="shared" si="2024"/>
        <v>T$13</v>
      </c>
      <c r="U1749" s="195" t="str">
        <f t="shared" si="2024"/>
        <v>U$13</v>
      </c>
      <c r="V1749" s="195" t="str">
        <f t="shared" si="2024"/>
        <v>V$13</v>
      </c>
      <c r="W1749" s="195" t="str">
        <f t="shared" si="2024"/>
        <v>W$13</v>
      </c>
      <c r="X1749" s="195" t="str">
        <f t="shared" si="2024"/>
        <v>X$13</v>
      </c>
      <c r="Y1749" s="195" t="str">
        <f t="shared" si="2024"/>
        <v>Y$13</v>
      </c>
      <c r="Z1749" s="195" t="str">
        <f t="shared" si="2024"/>
        <v>Z$13</v>
      </c>
      <c r="AA1749" s="195" t="str">
        <f t="shared" si="2024"/>
        <v>AA$13</v>
      </c>
      <c r="AB1749" s="195" t="str">
        <f t="shared" si="2024"/>
        <v>AB$13</v>
      </c>
      <c r="AC1749" s="195" t="str">
        <f t="shared" si="2024"/>
        <v>AC$13</v>
      </c>
      <c r="AD1749" s="195" t="str">
        <f t="shared" si="2024"/>
        <v>AD$13</v>
      </c>
      <c r="AE1749" s="195" t="str">
        <f t="shared" si="2024"/>
        <v>AE$13</v>
      </c>
      <c r="AF1749" s="195" t="str">
        <f t="shared" si="2024"/>
        <v>AF$13</v>
      </c>
      <c r="AG1749" s="195" t="str">
        <f t="shared" si="2024"/>
        <v>AG$13</v>
      </c>
      <c r="AH1749" s="195" t="str">
        <f t="shared" si="2024"/>
        <v>AH$13</v>
      </c>
      <c r="AI1749" s="195" t="str">
        <f t="shared" si="2024"/>
        <v>AI$13</v>
      </c>
      <c r="AJ1749" s="195" t="str">
        <f t="shared" si="2024"/>
        <v>AJ$13</v>
      </c>
      <c r="AK1749" s="195" t="str">
        <f t="shared" si="2024"/>
        <v>AK$13</v>
      </c>
      <c r="AL1749" s="195" t="str">
        <f t="shared" si="2024"/>
        <v>AL$13</v>
      </c>
      <c r="AM1749" s="195" t="str">
        <f t="shared" si="2024"/>
        <v>AM$13</v>
      </c>
      <c r="AN1749" s="195" t="str">
        <f t="shared" si="2024"/>
        <v>AN$13</v>
      </c>
      <c r="AO1749" s="195" t="str">
        <f t="shared" si="2024"/>
        <v>AO$13</v>
      </c>
      <c r="AP1749" s="195" t="str">
        <f t="shared" si="2024"/>
        <v>AP$13</v>
      </c>
      <c r="AQ1749" s="195" t="str">
        <f t="shared" si="2024"/>
        <v>AQ$13</v>
      </c>
      <c r="AR1749" s="195" t="str">
        <f t="shared" si="2024"/>
        <v>AR$13</v>
      </c>
      <c r="AS1749" s="195" t="str">
        <f t="shared" si="2024"/>
        <v>AS$13</v>
      </c>
      <c r="AT1749" s="195" t="str">
        <f t="shared" si="2024"/>
        <v>AT$13</v>
      </c>
      <c r="AU1749" s="195" t="str">
        <f t="shared" si="2024"/>
        <v>AU$13</v>
      </c>
      <c r="AV1749" s="195" t="str">
        <f t="shared" si="2024"/>
        <v>AV$13</v>
      </c>
      <c r="AW1749" s="195" t="str">
        <f t="shared" si="2024"/>
        <v>AW$13</v>
      </c>
      <c r="AX1749" s="195" t="str">
        <f t="shared" si="2024"/>
        <v>AX$13</v>
      </c>
      <c r="AY1749" s="195" t="str">
        <f t="shared" ref="AY1749:CD1749" si="2025">AY$17</f>
        <v>AY$13</v>
      </c>
      <c r="AZ1749" s="195" t="str">
        <f t="shared" si="2025"/>
        <v>AZ$13</v>
      </c>
      <c r="BA1749" s="195" t="str">
        <f t="shared" si="2025"/>
        <v>BA$13</v>
      </c>
      <c r="BB1749" s="195" t="str">
        <f t="shared" si="2025"/>
        <v>BB$13</v>
      </c>
      <c r="BC1749" s="195" t="str">
        <f t="shared" si="2025"/>
        <v>BC$13</v>
      </c>
      <c r="BD1749" s="195" t="str">
        <f t="shared" si="2025"/>
        <v>BD$13</v>
      </c>
      <c r="BE1749" s="195" t="str">
        <f t="shared" si="2025"/>
        <v>BE$13</v>
      </c>
      <c r="BF1749" s="195" t="str">
        <f t="shared" si="2025"/>
        <v>BF$13</v>
      </c>
      <c r="BG1749" s="195" t="str">
        <f t="shared" si="2025"/>
        <v>BG$13</v>
      </c>
      <c r="BH1749" s="195" t="str">
        <f t="shared" si="2025"/>
        <v>BH$13</v>
      </c>
      <c r="BI1749" s="195" t="str">
        <f t="shared" si="2025"/>
        <v>BI$13</v>
      </c>
      <c r="BJ1749" s="195" t="str">
        <f t="shared" si="2025"/>
        <v>BJ$13</v>
      </c>
      <c r="BK1749" s="195" t="str">
        <f t="shared" si="2025"/>
        <v>BK$13</v>
      </c>
      <c r="BL1749" s="195" t="str">
        <f t="shared" si="2025"/>
        <v>BL$13</v>
      </c>
      <c r="BM1749" s="195" t="str">
        <f t="shared" si="2025"/>
        <v>BM$13</v>
      </c>
      <c r="BN1749" s="195" t="str">
        <f t="shared" si="2025"/>
        <v>BN$13</v>
      </c>
      <c r="BO1749" s="195" t="str">
        <f t="shared" si="2025"/>
        <v>BO$13</v>
      </c>
      <c r="BP1749" s="195" t="str">
        <f t="shared" si="2025"/>
        <v>BP$13</v>
      </c>
      <c r="BQ1749" s="195" t="str">
        <f t="shared" si="2025"/>
        <v>BQ$13</v>
      </c>
      <c r="BR1749" s="195" t="str">
        <f t="shared" si="2025"/>
        <v>BR$13</v>
      </c>
      <c r="BS1749" s="195" t="str">
        <f t="shared" si="2025"/>
        <v>BS$13</v>
      </c>
      <c r="BT1749" s="195" t="str">
        <f t="shared" si="2025"/>
        <v>BT$13</v>
      </c>
      <c r="BU1749" s="195" t="str">
        <f t="shared" si="2025"/>
        <v>BU$13</v>
      </c>
      <c r="BV1749" s="195" t="str">
        <f t="shared" si="2025"/>
        <v>BV$13</v>
      </c>
      <c r="BW1749" s="195" t="str">
        <f t="shared" si="2025"/>
        <v>BW$13</v>
      </c>
      <c r="BX1749" s="195" t="str">
        <f t="shared" si="2025"/>
        <v>BX$13</v>
      </c>
      <c r="BY1749" s="195" t="str">
        <f t="shared" si="2025"/>
        <v>BY$13</v>
      </c>
      <c r="BZ1749" s="195" t="str">
        <f t="shared" si="2025"/>
        <v>BZ$13</v>
      </c>
      <c r="CA1749" s="195" t="str">
        <f t="shared" si="2025"/>
        <v>CA$13</v>
      </c>
      <c r="CB1749" s="195" t="str">
        <f t="shared" si="2025"/>
        <v>CB$13</v>
      </c>
      <c r="CC1749" s="195" t="str">
        <f t="shared" si="2025"/>
        <v>CC$13</v>
      </c>
      <c r="CD1749" s="195" t="str">
        <f t="shared" si="2025"/>
        <v>CD$13</v>
      </c>
      <c r="CE1749" s="195" t="str">
        <f t="shared" ref="CE1749:CL1749" si="2026">CE$17</f>
        <v>CE$13</v>
      </c>
      <c r="CF1749" s="195" t="str">
        <f t="shared" si="2026"/>
        <v>CF$13</v>
      </c>
      <c r="CG1749" s="195" t="str">
        <f t="shared" si="2026"/>
        <v>CG$13</v>
      </c>
      <c r="CH1749" s="195" t="str">
        <f t="shared" si="2026"/>
        <v>CH$13</v>
      </c>
      <c r="CI1749" s="195" t="str">
        <f t="shared" si="2026"/>
        <v>CI$13</v>
      </c>
      <c r="CJ1749" s="195" t="str">
        <f t="shared" si="2026"/>
        <v>CJ$13</v>
      </c>
      <c r="CK1749" s="195" t="str">
        <f t="shared" si="2026"/>
        <v>CK$13</v>
      </c>
      <c r="CL1749" s="195" t="str">
        <f t="shared" si="2026"/>
        <v>CL$13</v>
      </c>
    </row>
    <row r="1750" spans="2:90" x14ac:dyDescent="0.4">
      <c r="B1750" s="171" t="s">
        <v>491</v>
      </c>
      <c r="E1750" s="8"/>
      <c r="H1750" s="196"/>
      <c r="I1750" s="197"/>
      <c r="J1750" s="197"/>
      <c r="K1750" s="198"/>
      <c r="L1750" s="198"/>
      <c r="M1750" s="198"/>
      <c r="N1750" s="198"/>
      <c r="O1750" s="198"/>
      <c r="P1750" s="198"/>
      <c r="R1750" s="198"/>
      <c r="S1750" s="186"/>
      <c r="T1750" s="186"/>
      <c r="U1750" s="186"/>
      <c r="V1750" s="186"/>
      <c r="W1750" s="186"/>
      <c r="X1750" s="186"/>
      <c r="Y1750" s="186"/>
      <c r="Z1750" s="186"/>
      <c r="AA1750" s="186"/>
      <c r="AB1750" s="186"/>
      <c r="AC1750" s="186"/>
      <c r="AD1750" s="186"/>
      <c r="AE1750" s="186"/>
      <c r="AF1750" s="186"/>
      <c r="AG1750" s="186"/>
      <c r="AH1750" s="186"/>
      <c r="AI1750" s="186"/>
      <c r="AJ1750" s="186"/>
      <c r="AK1750" s="186"/>
      <c r="AL1750" s="186"/>
      <c r="AM1750" s="186"/>
      <c r="AN1750" s="186"/>
      <c r="AO1750" s="186"/>
      <c r="AP1750" s="186"/>
      <c r="AQ1750" s="186"/>
      <c r="AR1750" s="186"/>
      <c r="AS1750" s="186"/>
      <c r="AT1750" s="186"/>
      <c r="AU1750" s="186"/>
      <c r="AV1750" s="186"/>
      <c r="AW1750" s="186"/>
      <c r="AX1750" s="186"/>
      <c r="AY1750" s="186"/>
      <c r="AZ1750" s="186"/>
      <c r="BA1750" s="186"/>
      <c r="BB1750" s="186"/>
      <c r="BC1750" s="186"/>
      <c r="BD1750" s="186"/>
      <c r="BE1750" s="186"/>
      <c r="BF1750" s="186"/>
      <c r="BG1750" s="186"/>
      <c r="BH1750" s="186"/>
      <c r="BI1750" s="186"/>
      <c r="BJ1750" s="186"/>
      <c r="BK1750" s="186"/>
      <c r="BL1750" s="186"/>
      <c r="BM1750" s="186"/>
      <c r="BN1750" s="186"/>
      <c r="BO1750" s="186"/>
      <c r="BP1750" s="186"/>
      <c r="BQ1750" s="186"/>
      <c r="BR1750" s="186"/>
      <c r="BS1750" s="186"/>
      <c r="BT1750" s="186"/>
      <c r="BU1750" s="186"/>
      <c r="BV1750" s="186"/>
      <c r="BW1750" s="186"/>
      <c r="BX1750" s="186"/>
      <c r="BY1750" s="186"/>
      <c r="BZ1750" s="186"/>
      <c r="CA1750" s="186"/>
      <c r="CB1750" s="186"/>
      <c r="CC1750" s="186"/>
      <c r="CD1750" s="186"/>
      <c r="CE1750" s="186"/>
      <c r="CF1750" s="186"/>
      <c r="CG1750" s="186"/>
      <c r="CH1750" s="186"/>
      <c r="CI1750" s="186"/>
      <c r="CJ1750" s="186"/>
      <c r="CK1750" s="186"/>
      <c r="CL1750" s="186"/>
    </row>
    <row r="1751" spans="2:90" x14ac:dyDescent="0.4">
      <c r="B1751" s="171" t="s">
        <v>505</v>
      </c>
      <c r="E1751" s="8"/>
      <c r="H1751" s="196"/>
      <c r="I1751" s="197"/>
      <c r="J1751" s="197"/>
      <c r="K1751" s="198"/>
      <c r="L1751" s="198"/>
      <c r="M1751" s="198"/>
      <c r="N1751" s="198"/>
      <c r="O1751" s="198"/>
      <c r="P1751" s="198"/>
      <c r="R1751" s="198"/>
      <c r="S1751" s="186"/>
      <c r="T1751" s="186"/>
      <c r="U1751" s="186"/>
      <c r="V1751" s="186"/>
      <c r="W1751" s="186"/>
      <c r="X1751" s="186"/>
      <c r="Y1751" s="186"/>
      <c r="Z1751" s="186"/>
      <c r="AA1751" s="186"/>
      <c r="AB1751" s="186"/>
      <c r="AC1751" s="186"/>
      <c r="AD1751" s="186"/>
      <c r="AE1751" s="186"/>
      <c r="AF1751" s="186"/>
      <c r="AG1751" s="186"/>
      <c r="AH1751" s="186"/>
      <c r="AI1751" s="186"/>
      <c r="AJ1751" s="186"/>
      <c r="AK1751" s="186"/>
      <c r="AL1751" s="186"/>
      <c r="AM1751" s="186"/>
      <c r="AN1751" s="186"/>
      <c r="AO1751" s="186"/>
      <c r="AP1751" s="186"/>
      <c r="AQ1751" s="186"/>
      <c r="AR1751" s="186"/>
      <c r="AS1751" s="186"/>
      <c r="AT1751" s="186"/>
      <c r="AU1751" s="186"/>
      <c r="AV1751" s="186"/>
      <c r="AW1751" s="186"/>
      <c r="AX1751" s="186"/>
      <c r="AY1751" s="186"/>
      <c r="AZ1751" s="186"/>
      <c r="BA1751" s="186"/>
      <c r="BB1751" s="186"/>
      <c r="BC1751" s="186"/>
      <c r="BD1751" s="186"/>
      <c r="BE1751" s="186"/>
      <c r="BF1751" s="186"/>
      <c r="BG1751" s="186"/>
      <c r="BH1751" s="186"/>
      <c r="BI1751" s="186"/>
      <c r="BJ1751" s="186"/>
      <c r="BK1751" s="186"/>
      <c r="BL1751" s="186"/>
      <c r="BM1751" s="186"/>
      <c r="BN1751" s="186"/>
      <c r="BO1751" s="186"/>
      <c r="BP1751" s="186"/>
      <c r="BQ1751" s="186"/>
      <c r="BR1751" s="186"/>
      <c r="BS1751" s="186"/>
      <c r="BT1751" s="186"/>
      <c r="BU1751" s="186"/>
      <c r="BV1751" s="186"/>
      <c r="BW1751" s="186"/>
      <c r="BX1751" s="186"/>
      <c r="BY1751" s="186"/>
      <c r="BZ1751" s="186"/>
      <c r="CA1751" s="186"/>
      <c r="CB1751" s="186"/>
      <c r="CC1751" s="186"/>
      <c r="CD1751" s="186"/>
      <c r="CE1751" s="186"/>
      <c r="CF1751" s="186"/>
      <c r="CG1751" s="186"/>
      <c r="CH1751" s="186"/>
      <c r="CI1751" s="186"/>
      <c r="CJ1751" s="186"/>
      <c r="CK1751" s="186"/>
      <c r="CL1751" s="186"/>
    </row>
    <row r="1752" spans="2:90" x14ac:dyDescent="0.4">
      <c r="B1752" s="171" t="s">
        <v>463</v>
      </c>
      <c r="E1752" s="8"/>
      <c r="H1752" s="196"/>
      <c r="I1752" s="197"/>
      <c r="J1752" s="197"/>
      <c r="K1752" s="198"/>
      <c r="L1752" s="198"/>
      <c r="M1752" s="198"/>
      <c r="N1752" s="198"/>
      <c r="O1752" s="198"/>
      <c r="P1752" s="198"/>
      <c r="R1752" s="198"/>
      <c r="S1752" s="186" t="str">
        <f t="shared" ref="S1752:AX1752" si="2027">S$18</f>
        <v>S$14</v>
      </c>
      <c r="T1752" s="186" t="str">
        <f t="shared" si="2027"/>
        <v>T$14</v>
      </c>
      <c r="U1752" s="186" t="str">
        <f t="shared" si="2027"/>
        <v>U$14</v>
      </c>
      <c r="V1752" s="186" t="str">
        <f t="shared" si="2027"/>
        <v>V$14</v>
      </c>
      <c r="W1752" s="186" t="str">
        <f t="shared" si="2027"/>
        <v>W$14</v>
      </c>
      <c r="X1752" s="186" t="str">
        <f t="shared" si="2027"/>
        <v>X$14</v>
      </c>
      <c r="Y1752" s="186" t="str">
        <f t="shared" si="2027"/>
        <v>Y$14</v>
      </c>
      <c r="Z1752" s="186" t="str">
        <f t="shared" si="2027"/>
        <v>Z$14</v>
      </c>
      <c r="AA1752" s="186" t="str">
        <f t="shared" si="2027"/>
        <v>AA$14</v>
      </c>
      <c r="AB1752" s="186" t="str">
        <f t="shared" si="2027"/>
        <v>AB$14</v>
      </c>
      <c r="AC1752" s="186" t="str">
        <f t="shared" si="2027"/>
        <v>AC$14</v>
      </c>
      <c r="AD1752" s="186" t="str">
        <f t="shared" si="2027"/>
        <v>AD$14</v>
      </c>
      <c r="AE1752" s="186" t="str">
        <f t="shared" si="2027"/>
        <v>AE$14</v>
      </c>
      <c r="AF1752" s="186" t="str">
        <f t="shared" si="2027"/>
        <v>AF$14</v>
      </c>
      <c r="AG1752" s="186" t="str">
        <f t="shared" si="2027"/>
        <v>AG$14</v>
      </c>
      <c r="AH1752" s="186" t="str">
        <f t="shared" si="2027"/>
        <v>AH$14</v>
      </c>
      <c r="AI1752" s="186" t="str">
        <f t="shared" si="2027"/>
        <v>AI$14</v>
      </c>
      <c r="AJ1752" s="186" t="str">
        <f t="shared" si="2027"/>
        <v>AJ$14</v>
      </c>
      <c r="AK1752" s="186" t="str">
        <f t="shared" si="2027"/>
        <v>AK$14</v>
      </c>
      <c r="AL1752" s="186" t="str">
        <f t="shared" si="2027"/>
        <v>AL$14</v>
      </c>
      <c r="AM1752" s="186" t="str">
        <f t="shared" si="2027"/>
        <v>AM$14</v>
      </c>
      <c r="AN1752" s="186" t="str">
        <f t="shared" si="2027"/>
        <v>AN$14</v>
      </c>
      <c r="AO1752" s="186" t="str">
        <f t="shared" si="2027"/>
        <v>AO$14</v>
      </c>
      <c r="AP1752" s="186" t="str">
        <f t="shared" si="2027"/>
        <v>AP$14</v>
      </c>
      <c r="AQ1752" s="186" t="str">
        <f t="shared" si="2027"/>
        <v>AQ$14</v>
      </c>
      <c r="AR1752" s="186" t="str">
        <f t="shared" si="2027"/>
        <v>AR$14</v>
      </c>
      <c r="AS1752" s="186" t="str">
        <f t="shared" si="2027"/>
        <v>AS$14</v>
      </c>
      <c r="AT1752" s="186" t="str">
        <f t="shared" si="2027"/>
        <v>AT$14</v>
      </c>
      <c r="AU1752" s="186" t="str">
        <f t="shared" si="2027"/>
        <v>AU$14</v>
      </c>
      <c r="AV1752" s="186" t="str">
        <f t="shared" si="2027"/>
        <v>AV$14</v>
      </c>
      <c r="AW1752" s="186" t="str">
        <f t="shared" si="2027"/>
        <v>AW$14</v>
      </c>
      <c r="AX1752" s="186" t="str">
        <f t="shared" si="2027"/>
        <v>AX$14</v>
      </c>
      <c r="AY1752" s="186" t="str">
        <f t="shared" ref="AY1752:CD1752" si="2028">AY$18</f>
        <v>AY$14</v>
      </c>
      <c r="AZ1752" s="186" t="str">
        <f t="shared" si="2028"/>
        <v>AZ$14</v>
      </c>
      <c r="BA1752" s="186" t="str">
        <f t="shared" si="2028"/>
        <v>BA$14</v>
      </c>
      <c r="BB1752" s="186" t="str">
        <f t="shared" si="2028"/>
        <v>BB$14</v>
      </c>
      <c r="BC1752" s="186" t="str">
        <f t="shared" si="2028"/>
        <v>BC$14</v>
      </c>
      <c r="BD1752" s="186" t="str">
        <f t="shared" si="2028"/>
        <v>BD$14</v>
      </c>
      <c r="BE1752" s="186" t="str">
        <f t="shared" si="2028"/>
        <v>BE$14</v>
      </c>
      <c r="BF1752" s="186" t="str">
        <f t="shared" si="2028"/>
        <v>BF$14</v>
      </c>
      <c r="BG1752" s="186" t="str">
        <f t="shared" si="2028"/>
        <v>BG$14</v>
      </c>
      <c r="BH1752" s="186" t="str">
        <f t="shared" si="2028"/>
        <v>BH$14</v>
      </c>
      <c r="BI1752" s="186" t="str">
        <f t="shared" si="2028"/>
        <v>BI$14</v>
      </c>
      <c r="BJ1752" s="186" t="str">
        <f t="shared" si="2028"/>
        <v>BJ$14</v>
      </c>
      <c r="BK1752" s="186" t="str">
        <f t="shared" si="2028"/>
        <v>BK$14</v>
      </c>
      <c r="BL1752" s="186" t="str">
        <f t="shared" si="2028"/>
        <v>BL$14</v>
      </c>
      <c r="BM1752" s="186" t="str">
        <f t="shared" si="2028"/>
        <v>BM$14</v>
      </c>
      <c r="BN1752" s="186" t="str">
        <f t="shared" si="2028"/>
        <v>BN$14</v>
      </c>
      <c r="BO1752" s="186" t="str">
        <f t="shared" si="2028"/>
        <v>BO$14</v>
      </c>
      <c r="BP1752" s="186" t="str">
        <f t="shared" si="2028"/>
        <v>BP$14</v>
      </c>
      <c r="BQ1752" s="186" t="str">
        <f t="shared" si="2028"/>
        <v>BQ$14</v>
      </c>
      <c r="BR1752" s="186" t="str">
        <f t="shared" si="2028"/>
        <v>BR$14</v>
      </c>
      <c r="BS1752" s="186" t="str">
        <f t="shared" si="2028"/>
        <v>BS$14</v>
      </c>
      <c r="BT1752" s="186" t="str">
        <f t="shared" si="2028"/>
        <v>BT$14</v>
      </c>
      <c r="BU1752" s="186" t="str">
        <f t="shared" si="2028"/>
        <v>BU$14</v>
      </c>
      <c r="BV1752" s="186" t="str">
        <f t="shared" si="2028"/>
        <v>BV$14</v>
      </c>
      <c r="BW1752" s="186" t="str">
        <f t="shared" si="2028"/>
        <v>BW$14</v>
      </c>
      <c r="BX1752" s="186" t="str">
        <f t="shared" si="2028"/>
        <v>BX$14</v>
      </c>
      <c r="BY1752" s="186" t="str">
        <f t="shared" si="2028"/>
        <v>BY$14</v>
      </c>
      <c r="BZ1752" s="186" t="str">
        <f t="shared" si="2028"/>
        <v>BZ$14</v>
      </c>
      <c r="CA1752" s="186" t="str">
        <f t="shared" si="2028"/>
        <v>CA$14</v>
      </c>
      <c r="CB1752" s="186" t="str">
        <f t="shared" si="2028"/>
        <v>CB$14</v>
      </c>
      <c r="CC1752" s="186" t="str">
        <f t="shared" si="2028"/>
        <v>CC$14</v>
      </c>
      <c r="CD1752" s="186" t="str">
        <f t="shared" si="2028"/>
        <v>CD$14</v>
      </c>
      <c r="CE1752" s="186" t="str">
        <f t="shared" ref="CE1752:CL1752" si="2029">CE$18</f>
        <v>CE$14</v>
      </c>
      <c r="CF1752" s="186" t="str">
        <f t="shared" si="2029"/>
        <v>CF$14</v>
      </c>
      <c r="CG1752" s="186" t="str">
        <f t="shared" si="2029"/>
        <v>CG$14</v>
      </c>
      <c r="CH1752" s="186" t="str">
        <f t="shared" si="2029"/>
        <v>CH$14</v>
      </c>
      <c r="CI1752" s="186" t="str">
        <f t="shared" si="2029"/>
        <v>CI$14</v>
      </c>
      <c r="CJ1752" s="186" t="str">
        <f t="shared" si="2029"/>
        <v>CJ$14</v>
      </c>
      <c r="CK1752" s="186" t="str">
        <f t="shared" si="2029"/>
        <v>CK$14</v>
      </c>
      <c r="CL1752" s="186" t="str">
        <f t="shared" si="2029"/>
        <v>CL$14</v>
      </c>
    </row>
    <row r="1753" spans="2:90" x14ac:dyDescent="0.4">
      <c r="B1753" s="171" t="s">
        <v>464</v>
      </c>
      <c r="E1753" s="8"/>
      <c r="H1753" s="196"/>
      <c r="I1753" s="197"/>
      <c r="J1753" s="197"/>
      <c r="K1753" s="198"/>
      <c r="L1753" s="198"/>
      <c r="M1753" s="198"/>
      <c r="N1753" s="198"/>
      <c r="O1753" s="198"/>
      <c r="P1753" s="198"/>
      <c r="R1753" s="198"/>
      <c r="S1753" s="186" t="str">
        <f t="shared" ref="S1753:AX1753" si="2030">S$19</f>
        <v>S$15</v>
      </c>
      <c r="T1753" s="186" t="str">
        <f t="shared" si="2030"/>
        <v>T$15</v>
      </c>
      <c r="U1753" s="186" t="str">
        <f t="shared" si="2030"/>
        <v>U$15</v>
      </c>
      <c r="V1753" s="186" t="str">
        <f t="shared" si="2030"/>
        <v>V$15</v>
      </c>
      <c r="W1753" s="186" t="str">
        <f t="shared" si="2030"/>
        <v>W$15</v>
      </c>
      <c r="X1753" s="186" t="str">
        <f t="shared" si="2030"/>
        <v>X$15</v>
      </c>
      <c r="Y1753" s="186" t="str">
        <f t="shared" si="2030"/>
        <v>Y$15</v>
      </c>
      <c r="Z1753" s="186" t="str">
        <f t="shared" si="2030"/>
        <v>Z$15</v>
      </c>
      <c r="AA1753" s="186" t="str">
        <f t="shared" si="2030"/>
        <v>AA$15</v>
      </c>
      <c r="AB1753" s="186" t="str">
        <f t="shared" si="2030"/>
        <v>AB$15</v>
      </c>
      <c r="AC1753" s="186" t="str">
        <f t="shared" si="2030"/>
        <v>AC$15</v>
      </c>
      <c r="AD1753" s="186" t="str">
        <f t="shared" si="2030"/>
        <v>AD$15</v>
      </c>
      <c r="AE1753" s="186" t="str">
        <f t="shared" si="2030"/>
        <v>AE$15</v>
      </c>
      <c r="AF1753" s="186" t="str">
        <f t="shared" si="2030"/>
        <v>AF$15</v>
      </c>
      <c r="AG1753" s="186" t="str">
        <f t="shared" si="2030"/>
        <v>AG$15</v>
      </c>
      <c r="AH1753" s="186" t="str">
        <f t="shared" si="2030"/>
        <v>AH$15</v>
      </c>
      <c r="AI1753" s="186" t="str">
        <f t="shared" si="2030"/>
        <v>AI$15</v>
      </c>
      <c r="AJ1753" s="186" t="str">
        <f t="shared" si="2030"/>
        <v>AJ$15</v>
      </c>
      <c r="AK1753" s="186" t="str">
        <f t="shared" si="2030"/>
        <v>AK$15</v>
      </c>
      <c r="AL1753" s="186" t="str">
        <f t="shared" si="2030"/>
        <v>AL$15</v>
      </c>
      <c r="AM1753" s="186" t="str">
        <f t="shared" si="2030"/>
        <v>AM$15</v>
      </c>
      <c r="AN1753" s="186" t="str">
        <f t="shared" si="2030"/>
        <v>AN$15</v>
      </c>
      <c r="AO1753" s="186" t="str">
        <f t="shared" si="2030"/>
        <v>AO$15</v>
      </c>
      <c r="AP1753" s="186" t="str">
        <f t="shared" si="2030"/>
        <v>AP$15</v>
      </c>
      <c r="AQ1753" s="186" t="str">
        <f t="shared" si="2030"/>
        <v>AQ$15</v>
      </c>
      <c r="AR1753" s="186" t="str">
        <f t="shared" si="2030"/>
        <v>AR$15</v>
      </c>
      <c r="AS1753" s="186" t="str">
        <f t="shared" si="2030"/>
        <v>AS$15</v>
      </c>
      <c r="AT1753" s="186" t="str">
        <f t="shared" si="2030"/>
        <v>AT$15</v>
      </c>
      <c r="AU1753" s="186" t="str">
        <f t="shared" si="2030"/>
        <v>AU$15</v>
      </c>
      <c r="AV1753" s="186" t="str">
        <f t="shared" si="2030"/>
        <v>AV$15</v>
      </c>
      <c r="AW1753" s="186" t="str">
        <f t="shared" si="2030"/>
        <v>AW$15</v>
      </c>
      <c r="AX1753" s="186" t="str">
        <f t="shared" si="2030"/>
        <v>AX$15</v>
      </c>
      <c r="AY1753" s="186" t="str">
        <f t="shared" ref="AY1753:CD1753" si="2031">AY$19</f>
        <v>AY$15</v>
      </c>
      <c r="AZ1753" s="186" t="str">
        <f t="shared" si="2031"/>
        <v>AZ$15</v>
      </c>
      <c r="BA1753" s="186" t="str">
        <f t="shared" si="2031"/>
        <v>BA$15</v>
      </c>
      <c r="BB1753" s="186" t="str">
        <f t="shared" si="2031"/>
        <v>BB$15</v>
      </c>
      <c r="BC1753" s="186" t="str">
        <f t="shared" si="2031"/>
        <v>BC$15</v>
      </c>
      <c r="BD1753" s="186" t="str">
        <f t="shared" si="2031"/>
        <v>BD$15</v>
      </c>
      <c r="BE1753" s="186" t="str">
        <f t="shared" si="2031"/>
        <v>BE$15</v>
      </c>
      <c r="BF1753" s="186" t="str">
        <f t="shared" si="2031"/>
        <v>BF$15</v>
      </c>
      <c r="BG1753" s="186" t="str">
        <f t="shared" si="2031"/>
        <v>BG$15</v>
      </c>
      <c r="BH1753" s="186" t="str">
        <f t="shared" si="2031"/>
        <v>BH$15</v>
      </c>
      <c r="BI1753" s="186" t="str">
        <f t="shared" si="2031"/>
        <v>BI$15</v>
      </c>
      <c r="BJ1753" s="186" t="str">
        <f t="shared" si="2031"/>
        <v>BJ$15</v>
      </c>
      <c r="BK1753" s="186" t="str">
        <f t="shared" si="2031"/>
        <v>BK$15</v>
      </c>
      <c r="BL1753" s="186" t="str">
        <f t="shared" si="2031"/>
        <v>BL$15</v>
      </c>
      <c r="BM1753" s="186" t="str">
        <f t="shared" si="2031"/>
        <v>BM$15</v>
      </c>
      <c r="BN1753" s="186" t="str">
        <f t="shared" si="2031"/>
        <v>BN$15</v>
      </c>
      <c r="BO1753" s="186" t="str">
        <f t="shared" si="2031"/>
        <v>BO$15</v>
      </c>
      <c r="BP1753" s="186" t="str">
        <f t="shared" si="2031"/>
        <v>BP$15</v>
      </c>
      <c r="BQ1753" s="186" t="str">
        <f t="shared" si="2031"/>
        <v>BQ$15</v>
      </c>
      <c r="BR1753" s="186" t="str">
        <f t="shared" si="2031"/>
        <v>BR$15</v>
      </c>
      <c r="BS1753" s="186" t="str">
        <f t="shared" si="2031"/>
        <v>BS$15</v>
      </c>
      <c r="BT1753" s="186" t="str">
        <f t="shared" si="2031"/>
        <v>BT$15</v>
      </c>
      <c r="BU1753" s="186" t="str">
        <f t="shared" si="2031"/>
        <v>BU$15</v>
      </c>
      <c r="BV1753" s="186" t="str">
        <f t="shared" si="2031"/>
        <v>BV$15</v>
      </c>
      <c r="BW1753" s="186" t="str">
        <f t="shared" si="2031"/>
        <v>BW$15</v>
      </c>
      <c r="BX1753" s="186" t="str">
        <f t="shared" si="2031"/>
        <v>BX$15</v>
      </c>
      <c r="BY1753" s="186" t="str">
        <f t="shared" si="2031"/>
        <v>BY$15</v>
      </c>
      <c r="BZ1753" s="186" t="str">
        <f t="shared" si="2031"/>
        <v>BZ$15</v>
      </c>
      <c r="CA1753" s="186" t="str">
        <f t="shared" si="2031"/>
        <v>CA$15</v>
      </c>
      <c r="CB1753" s="186" t="str">
        <f t="shared" si="2031"/>
        <v>CB$15</v>
      </c>
      <c r="CC1753" s="186" t="str">
        <f t="shared" si="2031"/>
        <v>CC$15</v>
      </c>
      <c r="CD1753" s="186" t="str">
        <f t="shared" si="2031"/>
        <v>CD$15</v>
      </c>
      <c r="CE1753" s="186" t="str">
        <f t="shared" ref="CE1753:CL1753" si="2032">CE$19</f>
        <v>CE$15</v>
      </c>
      <c r="CF1753" s="186" t="str">
        <f t="shared" si="2032"/>
        <v>CF$15</v>
      </c>
      <c r="CG1753" s="186" t="str">
        <f t="shared" si="2032"/>
        <v>CG$15</v>
      </c>
      <c r="CH1753" s="186" t="str">
        <f t="shared" si="2032"/>
        <v>CH$15</v>
      </c>
      <c r="CI1753" s="186" t="str">
        <f t="shared" si="2032"/>
        <v>CI$15</v>
      </c>
      <c r="CJ1753" s="186" t="str">
        <f t="shared" si="2032"/>
        <v>CJ$15</v>
      </c>
      <c r="CK1753" s="186" t="str">
        <f t="shared" si="2032"/>
        <v>CK$15</v>
      </c>
      <c r="CL1753" s="186" t="str">
        <f t="shared" si="2032"/>
        <v>CL$15</v>
      </c>
    </row>
    <row r="1754" spans="2:90" x14ac:dyDescent="0.4">
      <c r="B1754" s="139" t="s">
        <v>188</v>
      </c>
      <c r="C1754" s="31"/>
      <c r="D1754" t="s">
        <v>756</v>
      </c>
      <c r="E1754" s="8" t="str">
        <f t="shared" ref="E1754:E1768" si="2033">ROW()&amp;" "&amp;D1754</f>
        <v>1754 DCHC-S</v>
      </c>
      <c r="F1754" t="s">
        <v>153</v>
      </c>
      <c r="G1754" s="31" t="s">
        <v>81</v>
      </c>
      <c r="H1754" s="138"/>
      <c r="I1754" s="140"/>
      <c r="J1754" s="140"/>
      <c r="K1754" s="138"/>
      <c r="L1754" s="138"/>
      <c r="M1754" s="138"/>
      <c r="N1754" s="138"/>
      <c r="O1754" s="138"/>
      <c r="P1754" s="138"/>
      <c r="R1754" s="139"/>
      <c r="S1754" s="139"/>
      <c r="T1754" s="139"/>
      <c r="U1754" s="139"/>
      <c r="V1754" s="139"/>
      <c r="W1754" s="139"/>
      <c r="X1754" s="139"/>
      <c r="Y1754" s="139"/>
      <c r="Z1754" s="139"/>
      <c r="AA1754" s="139"/>
      <c r="AB1754" s="139"/>
      <c r="AC1754" s="139"/>
      <c r="AD1754" s="139"/>
      <c r="AE1754" s="139"/>
      <c r="AF1754" s="139"/>
      <c r="AG1754" s="139"/>
      <c r="AH1754" s="139"/>
      <c r="AI1754" s="139"/>
      <c r="AJ1754" s="139"/>
      <c r="AK1754" s="139"/>
      <c r="AL1754" s="139"/>
      <c r="AM1754" s="139"/>
      <c r="AN1754" s="139"/>
      <c r="AO1754" s="139"/>
      <c r="AP1754" s="139"/>
      <c r="AQ1754" s="139"/>
      <c r="AR1754" s="139"/>
      <c r="AS1754" s="139"/>
      <c r="AT1754" s="139"/>
      <c r="AU1754" s="139"/>
      <c r="AV1754" s="139"/>
      <c r="AW1754" s="139"/>
      <c r="AX1754" s="139"/>
      <c r="AY1754" s="139"/>
      <c r="AZ1754" s="139"/>
      <c r="BA1754" s="139"/>
      <c r="BB1754" s="139"/>
      <c r="BC1754" s="139"/>
      <c r="BD1754" s="139"/>
      <c r="BE1754" s="139"/>
      <c r="BF1754" s="139"/>
      <c r="BG1754" s="139"/>
      <c r="BH1754" s="139"/>
      <c r="BI1754" s="139"/>
      <c r="BJ1754" s="139"/>
      <c r="BK1754" s="139"/>
      <c r="BL1754" s="139"/>
      <c r="BM1754" s="139"/>
      <c r="BN1754" s="139"/>
      <c r="BO1754" s="139"/>
      <c r="BP1754" s="139"/>
      <c r="BQ1754" s="139"/>
      <c r="BR1754" s="139"/>
      <c r="BS1754" s="139"/>
      <c r="BT1754" s="139"/>
      <c r="BU1754" s="139"/>
      <c r="BV1754" s="139"/>
      <c r="BW1754" s="139"/>
      <c r="BX1754" s="139"/>
      <c r="BY1754" s="139"/>
      <c r="BZ1754" s="139"/>
      <c r="CA1754" s="139"/>
      <c r="CB1754" s="139"/>
      <c r="CC1754" s="139"/>
      <c r="CD1754" s="139"/>
      <c r="CE1754" s="139"/>
      <c r="CF1754" s="139"/>
      <c r="CG1754" s="139"/>
      <c r="CH1754" s="139"/>
      <c r="CI1754" s="139"/>
      <c r="CJ1754" s="139"/>
      <c r="CK1754" s="139"/>
      <c r="CL1754" s="139"/>
    </row>
    <row r="1755" spans="2:90" x14ac:dyDescent="0.4">
      <c r="B1755" s="95" t="str">
        <f>B1759&amp;":"</f>
        <v>Expense - Headcount - revenue driven:</v>
      </c>
      <c r="D1755" t="s">
        <v>756</v>
      </c>
      <c r="E1755" s="8" t="str">
        <f>ROW()&amp;" "&amp;D1755</f>
        <v>1755 DCHC-S</v>
      </c>
      <c r="G1755" t="str">
        <f>E1755</f>
        <v>1755 DCHC-S</v>
      </c>
      <c r="H1755" s="31"/>
      <c r="I1755" s="73"/>
      <c r="J1755" s="73"/>
      <c r="K1755" s="31"/>
      <c r="L1755" s="31"/>
      <c r="M1755" s="31"/>
      <c r="N1755" s="31"/>
      <c r="O1755" s="31"/>
      <c r="P1755" s="31"/>
      <c r="R1755" s="67"/>
      <c r="S1755" s="67"/>
      <c r="T1755" s="67"/>
      <c r="U1755" s="67"/>
      <c r="V1755" s="67"/>
      <c r="W1755" s="67"/>
      <c r="X1755" s="67"/>
      <c r="Y1755" s="67"/>
      <c r="Z1755" s="67"/>
      <c r="AA1755" s="67"/>
      <c r="AB1755" s="67"/>
      <c r="AC1755" s="67"/>
      <c r="AD1755" s="67"/>
      <c r="AE1755" s="67"/>
      <c r="AF1755" s="67"/>
      <c r="AG1755" s="67"/>
      <c r="AH1755" s="67"/>
      <c r="AI1755" s="67"/>
      <c r="AJ1755" s="67"/>
      <c r="AK1755" s="67"/>
      <c r="AL1755" s="67"/>
      <c r="AM1755" s="67"/>
      <c r="AN1755" s="67"/>
      <c r="AO1755" s="67"/>
      <c r="AP1755" s="67"/>
      <c r="AQ1755" s="67"/>
      <c r="AR1755" s="67"/>
      <c r="AS1755" s="67"/>
      <c r="AT1755" s="67"/>
      <c r="AU1755" s="67"/>
      <c r="AV1755" s="67"/>
      <c r="AW1755" s="67"/>
      <c r="AX1755" s="67"/>
      <c r="AY1755" s="67"/>
      <c r="AZ1755" s="67"/>
      <c r="BA1755" s="67"/>
      <c r="BB1755" s="67"/>
      <c r="BC1755" s="67"/>
      <c r="BD1755" s="67"/>
      <c r="BE1755" s="67"/>
      <c r="BF1755" s="67"/>
      <c r="BG1755" s="67"/>
      <c r="BH1755" s="67"/>
      <c r="BI1755" s="67"/>
      <c r="BJ1755" s="67"/>
      <c r="BK1755" s="67"/>
      <c r="BL1755" s="67"/>
      <c r="BM1755" s="67"/>
      <c r="BN1755" s="67"/>
      <c r="BO1755" s="67"/>
      <c r="BP1755" s="67"/>
      <c r="BQ1755" s="67"/>
      <c r="BR1755" s="67"/>
      <c r="BS1755" s="67"/>
      <c r="BT1755" s="67"/>
      <c r="BU1755" s="67"/>
      <c r="BV1755" s="67"/>
      <c r="BW1755" s="67"/>
      <c r="BX1755" s="67"/>
      <c r="BY1755" s="67"/>
      <c r="BZ1755" s="67"/>
      <c r="CA1755" s="67"/>
      <c r="CB1755" s="67"/>
      <c r="CC1755" s="67"/>
      <c r="CD1755" s="67"/>
      <c r="CE1755" s="67"/>
      <c r="CF1755" s="67"/>
      <c r="CG1755" s="67"/>
      <c r="CH1755" s="67"/>
      <c r="CI1755" s="67"/>
      <c r="CJ1755" s="67"/>
      <c r="CK1755" s="67"/>
      <c r="CL1755" s="67"/>
    </row>
    <row r="1756" spans="2:90" x14ac:dyDescent="0.4">
      <c r="B1756" s="141" t="s">
        <v>189</v>
      </c>
      <c r="D1756" t="s">
        <v>756</v>
      </c>
      <c r="E1756" s="8" t="str">
        <f t="shared" si="2033"/>
        <v>1756 DCHC-S</v>
      </c>
      <c r="G1756" t="str">
        <f>E1756</f>
        <v>1756 DCHC-S</v>
      </c>
      <c r="H1756" s="12"/>
      <c r="I1756" s="60"/>
      <c r="J1756" s="60"/>
      <c r="K1756" s="18">
        <v>500000</v>
      </c>
      <c r="L1756" s="18">
        <v>500000</v>
      </c>
      <c r="M1756" s="18">
        <v>500000</v>
      </c>
      <c r="N1756" s="18">
        <v>500000</v>
      </c>
      <c r="O1756" s="18">
        <v>500000</v>
      </c>
      <c r="P1756" s="18">
        <v>500000</v>
      </c>
      <c r="R1756" s="19"/>
      <c r="S1756" s="143" cm="1">
        <f t="array" ref="S1756">INDEX($K:$P,ROW(),MATCH(S$3,$K$2:$P$2,0))/12</f>
        <v>41666.666666666664</v>
      </c>
      <c r="T1756" s="143" cm="1">
        <f t="array" ref="T1756">INDEX($K:$P,ROW(),MATCH(T$3,$K$2:$P$2,0))/12</f>
        <v>41666.666666666664</v>
      </c>
      <c r="U1756" s="143" cm="1">
        <f t="array" ref="U1756">INDEX($K:$P,ROW(),MATCH(U$3,$K$2:$P$2,0))/12</f>
        <v>41666.666666666664</v>
      </c>
      <c r="V1756" s="143" cm="1">
        <f t="array" ref="V1756">INDEX($K:$P,ROW(),MATCH(V$3,$K$2:$P$2,0))/12</f>
        <v>41666.666666666664</v>
      </c>
      <c r="W1756" s="143" cm="1">
        <f t="array" ref="W1756">INDEX($K:$P,ROW(),MATCH(W$3,$K$2:$P$2,0))/12</f>
        <v>41666.666666666664</v>
      </c>
      <c r="X1756" s="143" cm="1">
        <f t="array" ref="X1756">INDEX($K:$P,ROW(),MATCH(X$3,$K$2:$P$2,0))/12</f>
        <v>41666.666666666664</v>
      </c>
      <c r="Y1756" s="143" cm="1">
        <f t="array" ref="Y1756">INDEX($K:$P,ROW(),MATCH(Y$3,$K$2:$P$2,0))/12</f>
        <v>41666.666666666664</v>
      </c>
      <c r="Z1756" s="143" cm="1">
        <f t="array" ref="Z1756">INDEX($K:$P,ROW(),MATCH(Z$3,$K$2:$P$2,0))/12</f>
        <v>41666.666666666664</v>
      </c>
      <c r="AA1756" s="143" cm="1">
        <f t="array" ref="AA1756">INDEX($K:$P,ROW(),MATCH(AA$3,$K$2:$P$2,0))/12</f>
        <v>41666.666666666664</v>
      </c>
      <c r="AB1756" s="143" cm="1">
        <f t="array" ref="AB1756">INDEX($K:$P,ROW(),MATCH(AB$3,$K$2:$P$2,0))/12</f>
        <v>41666.666666666664</v>
      </c>
      <c r="AC1756" s="143" cm="1">
        <f t="array" ref="AC1756">INDEX($K:$P,ROW(),MATCH(AC$3,$K$2:$P$2,0))/12</f>
        <v>41666.666666666664</v>
      </c>
      <c r="AD1756" s="143" cm="1">
        <f t="array" ref="AD1756">INDEX($K:$P,ROW(),MATCH(AD$3,$K$2:$P$2,0))/12</f>
        <v>41666.666666666664</v>
      </c>
      <c r="AE1756" s="143" cm="1">
        <f t="array" ref="AE1756">INDEX($K:$P,ROW(),MATCH(AE$3,$K$2:$P$2,0))/12</f>
        <v>41666.666666666664</v>
      </c>
      <c r="AF1756" s="143" cm="1">
        <f t="array" ref="AF1756">INDEX($K:$P,ROW(),MATCH(AF$3,$K$2:$P$2,0))/12</f>
        <v>41666.666666666664</v>
      </c>
      <c r="AG1756" s="143" cm="1">
        <f t="array" ref="AG1756">INDEX($K:$P,ROW(),MATCH(AG$3,$K$2:$P$2,0))/12</f>
        <v>41666.666666666664</v>
      </c>
      <c r="AH1756" s="143" cm="1">
        <f t="array" ref="AH1756">INDEX($K:$P,ROW(),MATCH(AH$3,$K$2:$P$2,0))/12</f>
        <v>41666.666666666664</v>
      </c>
      <c r="AI1756" s="143" cm="1">
        <f t="array" ref="AI1756">INDEX($K:$P,ROW(),MATCH(AI$3,$K$2:$P$2,0))/12</f>
        <v>41666.666666666664</v>
      </c>
      <c r="AJ1756" s="143" cm="1">
        <f t="array" ref="AJ1756">INDEX($K:$P,ROW(),MATCH(AJ$3,$K$2:$P$2,0))/12</f>
        <v>41666.666666666664</v>
      </c>
      <c r="AK1756" s="143" cm="1">
        <f t="array" ref="AK1756">INDEX($K:$P,ROW(),MATCH(AK$3,$K$2:$P$2,0))/12</f>
        <v>41666.666666666664</v>
      </c>
      <c r="AL1756" s="143" cm="1">
        <f t="array" ref="AL1756">INDEX($K:$P,ROW(),MATCH(AL$3,$K$2:$P$2,0))/12</f>
        <v>41666.666666666664</v>
      </c>
      <c r="AM1756" s="143" cm="1">
        <f t="array" ref="AM1756">INDEX($K:$P,ROW(),MATCH(AM$3,$K$2:$P$2,0))/12</f>
        <v>41666.666666666664</v>
      </c>
      <c r="AN1756" s="143" cm="1">
        <f t="array" ref="AN1756">INDEX($K:$P,ROW(),MATCH(AN$3,$K$2:$P$2,0))/12</f>
        <v>41666.666666666664</v>
      </c>
      <c r="AO1756" s="143" cm="1">
        <f t="array" ref="AO1756">INDEX($K:$P,ROW(),MATCH(AO$3,$K$2:$P$2,0))/12</f>
        <v>41666.666666666664</v>
      </c>
      <c r="AP1756" s="143" cm="1">
        <f t="array" ref="AP1756">INDEX($K:$P,ROW(),MATCH(AP$3,$K$2:$P$2,0))/12</f>
        <v>41666.666666666664</v>
      </c>
      <c r="AQ1756" s="143" cm="1">
        <f t="array" ref="AQ1756">INDEX($K:$P,ROW(),MATCH(AQ$3,$K$2:$P$2,0))/12</f>
        <v>41666.666666666664</v>
      </c>
      <c r="AR1756" s="143" cm="1">
        <f t="array" ref="AR1756">INDEX($K:$P,ROW(),MATCH(AR$3,$K$2:$P$2,0))/12</f>
        <v>41666.666666666664</v>
      </c>
      <c r="AS1756" s="143" cm="1">
        <f t="array" ref="AS1756">INDEX($K:$P,ROW(),MATCH(AS$3,$K$2:$P$2,0))/12</f>
        <v>41666.666666666664</v>
      </c>
      <c r="AT1756" s="143" cm="1">
        <f t="array" ref="AT1756">INDEX($K:$P,ROW(),MATCH(AT$3,$K$2:$P$2,0))/12</f>
        <v>41666.666666666664</v>
      </c>
      <c r="AU1756" s="143" cm="1">
        <f t="array" ref="AU1756">INDEX($K:$P,ROW(),MATCH(AU$3,$K$2:$P$2,0))/12</f>
        <v>41666.666666666664</v>
      </c>
      <c r="AV1756" s="143" cm="1">
        <f t="array" ref="AV1756">INDEX($K:$P,ROW(),MATCH(AV$3,$K$2:$P$2,0))/12</f>
        <v>41666.666666666664</v>
      </c>
      <c r="AW1756" s="143" cm="1">
        <f t="array" ref="AW1756">INDEX($K:$P,ROW(),MATCH(AW$3,$K$2:$P$2,0))/12</f>
        <v>41666.666666666664</v>
      </c>
      <c r="AX1756" s="143" cm="1">
        <f t="array" ref="AX1756">INDEX($K:$P,ROW(),MATCH(AX$3,$K$2:$P$2,0))/12</f>
        <v>41666.666666666664</v>
      </c>
      <c r="AY1756" s="143" cm="1">
        <f t="array" ref="AY1756">INDEX($K:$P,ROW(),MATCH(AY$3,$K$2:$P$2,0))/12</f>
        <v>41666.666666666664</v>
      </c>
      <c r="AZ1756" s="143" cm="1">
        <f t="array" ref="AZ1756">INDEX($K:$P,ROW(),MATCH(AZ$3,$K$2:$P$2,0))/12</f>
        <v>41666.666666666664</v>
      </c>
      <c r="BA1756" s="143" cm="1">
        <f t="array" ref="BA1756">INDEX($K:$P,ROW(),MATCH(BA$3,$K$2:$P$2,0))/12</f>
        <v>41666.666666666664</v>
      </c>
      <c r="BB1756" s="143" cm="1">
        <f t="array" ref="BB1756">INDEX($K:$P,ROW(),MATCH(BB$3,$K$2:$P$2,0))/12</f>
        <v>41666.666666666664</v>
      </c>
      <c r="BC1756" s="143" cm="1">
        <f t="array" ref="BC1756">INDEX($K:$P,ROW(),MATCH(BC$3,$K$2:$P$2,0))/12</f>
        <v>41666.666666666664</v>
      </c>
      <c r="BD1756" s="143" cm="1">
        <f t="array" ref="BD1756">INDEX($K:$P,ROW(),MATCH(BD$3,$K$2:$P$2,0))/12</f>
        <v>41666.666666666664</v>
      </c>
      <c r="BE1756" s="143" cm="1">
        <f t="array" ref="BE1756">INDEX($K:$P,ROW(),MATCH(BE$3,$K$2:$P$2,0))/12</f>
        <v>41666.666666666664</v>
      </c>
      <c r="BF1756" s="143" cm="1">
        <f t="array" ref="BF1756">INDEX($K:$P,ROW(),MATCH(BF$3,$K$2:$P$2,0))/12</f>
        <v>41666.666666666664</v>
      </c>
      <c r="BG1756" s="143" cm="1">
        <f t="array" ref="BG1756">INDEX($K:$P,ROW(),MATCH(BG$3,$K$2:$P$2,0))/12</f>
        <v>41666.666666666664</v>
      </c>
      <c r="BH1756" s="143" cm="1">
        <f t="array" ref="BH1756">INDEX($K:$P,ROW(),MATCH(BH$3,$K$2:$P$2,0))/12</f>
        <v>41666.666666666664</v>
      </c>
      <c r="BI1756" s="143" cm="1">
        <f t="array" ref="BI1756">INDEX($K:$P,ROW(),MATCH(BI$3,$K$2:$P$2,0))/12</f>
        <v>41666.666666666664</v>
      </c>
      <c r="BJ1756" s="143" cm="1">
        <f t="array" ref="BJ1756">INDEX($K:$P,ROW(),MATCH(BJ$3,$K$2:$P$2,0))/12</f>
        <v>41666.666666666664</v>
      </c>
      <c r="BK1756" s="143" cm="1">
        <f t="array" ref="BK1756">INDEX($K:$P,ROW(),MATCH(BK$3,$K$2:$P$2,0))/12</f>
        <v>41666.666666666664</v>
      </c>
      <c r="BL1756" s="143" cm="1">
        <f t="array" ref="BL1756">INDEX($K:$P,ROW(),MATCH(BL$3,$K$2:$P$2,0))/12</f>
        <v>41666.666666666664</v>
      </c>
      <c r="BM1756" s="143" cm="1">
        <f t="array" ref="BM1756">INDEX($K:$P,ROW(),MATCH(BM$3,$K$2:$P$2,0))/12</f>
        <v>41666.666666666664</v>
      </c>
      <c r="BN1756" s="143" cm="1">
        <f t="array" ref="BN1756">INDEX($K:$P,ROW(),MATCH(BN$3,$K$2:$P$2,0))/12</f>
        <v>41666.666666666664</v>
      </c>
      <c r="BO1756" s="143" cm="1">
        <f t="array" ref="BO1756">INDEX($K:$P,ROW(),MATCH(BO$3,$K$2:$P$2,0))/12</f>
        <v>41666.666666666664</v>
      </c>
      <c r="BP1756" s="143" cm="1">
        <f t="array" ref="BP1756">INDEX($K:$P,ROW(),MATCH(BP$3,$K$2:$P$2,0))/12</f>
        <v>41666.666666666664</v>
      </c>
      <c r="BQ1756" s="143" cm="1">
        <f t="array" ref="BQ1756">INDEX($K:$P,ROW(),MATCH(BQ$3,$K$2:$P$2,0))/12</f>
        <v>41666.666666666664</v>
      </c>
      <c r="BR1756" s="143" cm="1">
        <f t="array" ref="BR1756">INDEX($K:$P,ROW(),MATCH(BR$3,$K$2:$P$2,0))/12</f>
        <v>41666.666666666664</v>
      </c>
      <c r="BS1756" s="143" cm="1">
        <f t="array" ref="BS1756">INDEX($K:$P,ROW(),MATCH(BS$3,$K$2:$P$2,0))/12</f>
        <v>41666.666666666664</v>
      </c>
      <c r="BT1756" s="143" cm="1">
        <f t="array" ref="BT1756">INDEX($K:$P,ROW(),MATCH(BT$3,$K$2:$P$2,0))/12</f>
        <v>41666.666666666664</v>
      </c>
      <c r="BU1756" s="143" cm="1">
        <f t="array" ref="BU1756">INDEX($K:$P,ROW(),MATCH(BU$3,$K$2:$P$2,0))/12</f>
        <v>41666.666666666664</v>
      </c>
      <c r="BV1756" s="143" cm="1">
        <f t="array" ref="BV1756">INDEX($K:$P,ROW(),MATCH(BV$3,$K$2:$P$2,0))/12</f>
        <v>41666.666666666664</v>
      </c>
      <c r="BW1756" s="143" cm="1">
        <f t="array" ref="BW1756">INDEX($K:$P,ROW(),MATCH(BW$3,$K$2:$P$2,0))/12</f>
        <v>41666.666666666664</v>
      </c>
      <c r="BX1756" s="143" cm="1">
        <f t="array" ref="BX1756">INDEX($K:$P,ROW(),MATCH(BX$3,$K$2:$P$2,0))/12</f>
        <v>41666.666666666664</v>
      </c>
      <c r="BY1756" s="143" cm="1">
        <f t="array" ref="BY1756">INDEX($K:$P,ROW(),MATCH(BY$3,$K$2:$P$2,0))/12</f>
        <v>41666.666666666664</v>
      </c>
      <c r="BZ1756" s="143" cm="1">
        <f t="array" ref="BZ1756">INDEX($K:$P,ROW(),MATCH(BZ$3,$K$2:$P$2,0))/12</f>
        <v>41666.666666666664</v>
      </c>
      <c r="CA1756" s="143" cm="1">
        <f t="array" ref="CA1756">INDEX($K:$P,ROW(),MATCH(CA$3,$K$2:$P$2,0))/12</f>
        <v>41666.666666666664</v>
      </c>
      <c r="CB1756" s="143" cm="1">
        <f t="array" ref="CB1756">INDEX($K:$P,ROW(),MATCH(CB$3,$K$2:$P$2,0))/12</f>
        <v>41666.666666666664</v>
      </c>
      <c r="CC1756" s="143" cm="1">
        <f t="array" ref="CC1756">INDEX($K:$P,ROW(),MATCH(CC$3,$K$2:$P$2,0))/12</f>
        <v>41666.666666666664</v>
      </c>
      <c r="CD1756" s="143" cm="1">
        <f t="array" ref="CD1756">INDEX($K:$P,ROW(),MATCH(CD$3,$K$2:$P$2,0))/12</f>
        <v>41666.666666666664</v>
      </c>
      <c r="CE1756" s="143" cm="1">
        <f t="array" ref="CE1756">INDEX($K:$P,ROW(),MATCH(CE$3,$K$2:$P$2,0))/12</f>
        <v>41666.666666666664</v>
      </c>
      <c r="CF1756" s="143" cm="1">
        <f t="array" ref="CF1756">INDEX($K:$P,ROW(),MATCH(CF$3,$K$2:$P$2,0))/12</f>
        <v>41666.666666666664</v>
      </c>
      <c r="CG1756" s="143" cm="1">
        <f t="array" ref="CG1756">INDEX($K:$P,ROW(),MATCH(CG$3,$K$2:$P$2,0))/12</f>
        <v>41666.666666666664</v>
      </c>
      <c r="CH1756" s="143" cm="1">
        <f t="array" ref="CH1756">INDEX($K:$P,ROW(),MATCH(CH$3,$K$2:$P$2,0))/12</f>
        <v>41666.666666666664</v>
      </c>
      <c r="CI1756" s="143" cm="1">
        <f t="array" ref="CI1756">INDEX($K:$P,ROW(),MATCH(CI$3,$K$2:$P$2,0))/12</f>
        <v>41666.666666666664</v>
      </c>
      <c r="CJ1756" s="143" cm="1">
        <f t="array" ref="CJ1756">INDEX($K:$P,ROW(),MATCH(CJ$3,$K$2:$P$2,0))/12</f>
        <v>41666.666666666664</v>
      </c>
      <c r="CK1756" s="143" cm="1">
        <f t="array" ref="CK1756">INDEX($K:$P,ROW(),MATCH(CK$3,$K$2:$P$2,0))/12</f>
        <v>41666.666666666664</v>
      </c>
      <c r="CL1756" s="143" cm="1">
        <f t="array" ref="CL1756">INDEX($K:$P,ROW(),MATCH(CL$3,$K$2:$P$2,0))/12</f>
        <v>41666.666666666664</v>
      </c>
    </row>
    <row r="1757" spans="2:90" x14ac:dyDescent="0.4">
      <c r="B1757" s="141" t="str">
        <f>"# of FTE's - "&amp;SUBSTITUTE(B1754,":","")</f>
        <v># of FTE's - Headcount - revenue driven</v>
      </c>
      <c r="C1757" t="s">
        <v>80</v>
      </c>
      <c r="D1757" t="s">
        <v>756</v>
      </c>
      <c r="E1757" s="8" t="str">
        <f t="shared" si="2033"/>
        <v>1757 DCHC-S</v>
      </c>
      <c r="H1757" s="12"/>
      <c r="I1757" s="60"/>
      <c r="J1757" s="60"/>
      <c r="K1757" s="34">
        <f t="shared" ref="K1757:P1757" si="2034">SUMIF($4:$4,K$2,1755:1755)</f>
        <v>0</v>
      </c>
      <c r="L1757" s="34">
        <f t="shared" si="2034"/>
        <v>0</v>
      </c>
      <c r="M1757" s="34">
        <f t="shared" si="2034"/>
        <v>0</v>
      </c>
      <c r="N1757" s="34">
        <f t="shared" si="2034"/>
        <v>0</v>
      </c>
      <c r="O1757" s="34">
        <f t="shared" si="2034"/>
        <v>0</v>
      </c>
      <c r="P1757" s="34">
        <f t="shared" si="2034"/>
        <v>0</v>
      </c>
      <c r="R1757" s="15"/>
      <c r="S1757" s="76" cm="1">
        <f t="array" aca="1" ref="S1757" ca="1">ROUNDUP(INDIRECT(S1748)/S1756,0)</f>
        <v>1</v>
      </c>
      <c r="T1757" s="76" cm="1">
        <f t="array" aca="1" ref="T1757" ca="1">ROUNDUP(INDIRECT(T1748)/T1756,0)</f>
        <v>1</v>
      </c>
      <c r="U1757" s="76" cm="1">
        <f t="array" aca="1" ref="U1757" ca="1">ROUNDUP(INDIRECT(U1748)/U1756,0)</f>
        <v>1</v>
      </c>
      <c r="V1757" s="76" cm="1">
        <f t="array" aca="1" ref="V1757" ca="1">ROUNDUP(INDIRECT(V1748)/V1756,0)</f>
        <v>1</v>
      </c>
      <c r="W1757" s="76" cm="1">
        <f t="array" aca="1" ref="W1757" ca="1">ROUNDUP(INDIRECT(W1748)/W1756,0)</f>
        <v>1</v>
      </c>
      <c r="X1757" s="76" cm="1">
        <f t="array" aca="1" ref="X1757" ca="1">ROUNDUP(INDIRECT(X1748)/X1756,0)</f>
        <v>1</v>
      </c>
      <c r="Y1757" s="76" cm="1">
        <f t="array" aca="1" ref="Y1757" ca="1">ROUNDUP(INDIRECT(Y1748)/Y1756,0)</f>
        <v>1</v>
      </c>
      <c r="Z1757" s="76" cm="1">
        <f t="array" aca="1" ref="Z1757" ca="1">ROUNDUP(INDIRECT(Z1748)/Z1756,0)</f>
        <v>1</v>
      </c>
      <c r="AA1757" s="76" cm="1">
        <f t="array" aca="1" ref="AA1757" ca="1">ROUNDUP(INDIRECT(AA1748)/AA1756,0)</f>
        <v>1</v>
      </c>
      <c r="AB1757" s="76" cm="1">
        <f t="array" aca="1" ref="AB1757" ca="1">ROUNDUP(INDIRECT(AB1748)/AB1756,0)</f>
        <v>1</v>
      </c>
      <c r="AC1757" s="76" cm="1">
        <f t="array" aca="1" ref="AC1757" ca="1">ROUNDUP(INDIRECT(AC1748)/AC1756,0)</f>
        <v>1</v>
      </c>
      <c r="AD1757" s="76" cm="1">
        <f t="array" aca="1" ref="AD1757" ca="1">ROUNDUP(INDIRECT(AD1748)/AD1756,0)</f>
        <v>1</v>
      </c>
      <c r="AE1757" s="76" cm="1">
        <f t="array" aca="1" ref="AE1757" ca="1">ROUNDUP(INDIRECT(AE1748)/AE1756,0)</f>
        <v>1</v>
      </c>
      <c r="AF1757" s="76" cm="1">
        <f t="array" aca="1" ref="AF1757" ca="1">ROUNDUP(INDIRECT(AF1748)/AF1756,0)</f>
        <v>1</v>
      </c>
      <c r="AG1757" s="76" cm="1">
        <f t="array" aca="1" ref="AG1757" ca="1">ROUNDUP(INDIRECT(AG1748)/AG1756,0)</f>
        <v>1</v>
      </c>
      <c r="AH1757" s="76" cm="1">
        <f t="array" aca="1" ref="AH1757" ca="1">ROUNDUP(INDIRECT(AH1748)/AH1756,0)</f>
        <v>1</v>
      </c>
      <c r="AI1757" s="76" cm="1">
        <f t="array" aca="1" ref="AI1757" ca="1">ROUNDUP(INDIRECT(AI1748)/AI1756,0)</f>
        <v>1</v>
      </c>
      <c r="AJ1757" s="76" cm="1">
        <f t="array" aca="1" ref="AJ1757" ca="1">ROUNDUP(INDIRECT(AJ1748)/AJ1756,0)</f>
        <v>1</v>
      </c>
      <c r="AK1757" s="76" cm="1">
        <f t="array" aca="1" ref="AK1757" ca="1">ROUNDUP(INDIRECT(AK1748)/AK1756,0)</f>
        <v>1</v>
      </c>
      <c r="AL1757" s="76" cm="1">
        <f t="array" aca="1" ref="AL1757" ca="1">ROUNDUP(INDIRECT(AL1748)/AL1756,0)</f>
        <v>1</v>
      </c>
      <c r="AM1757" s="76" cm="1">
        <f t="array" aca="1" ref="AM1757" ca="1">ROUNDUP(INDIRECT(AM1748)/AM1756,0)</f>
        <v>1</v>
      </c>
      <c r="AN1757" s="76" cm="1">
        <f t="array" aca="1" ref="AN1757" ca="1">ROUNDUP(INDIRECT(AN1748)/AN1756,0)</f>
        <v>1</v>
      </c>
      <c r="AO1757" s="76" cm="1">
        <f t="array" aca="1" ref="AO1757" ca="1">ROUNDUP(INDIRECT(AO1748)/AO1756,0)</f>
        <v>1</v>
      </c>
      <c r="AP1757" s="76" cm="1">
        <f t="array" aca="1" ref="AP1757" ca="1">ROUNDUP(INDIRECT(AP1748)/AP1756,0)</f>
        <v>1</v>
      </c>
      <c r="AQ1757" s="76" cm="1">
        <f t="array" aca="1" ref="AQ1757" ca="1">ROUNDUP(INDIRECT(AQ1748)/AQ1756,0)</f>
        <v>1</v>
      </c>
      <c r="AR1757" s="76" cm="1">
        <f t="array" aca="1" ref="AR1757" ca="1">ROUNDUP(INDIRECT(AR1748)/AR1756,0)</f>
        <v>1</v>
      </c>
      <c r="AS1757" s="76" cm="1">
        <f t="array" aca="1" ref="AS1757" ca="1">ROUNDUP(INDIRECT(AS1748)/AS1756,0)</f>
        <v>1</v>
      </c>
      <c r="AT1757" s="76" cm="1">
        <f t="array" aca="1" ref="AT1757" ca="1">ROUNDUP(INDIRECT(AT1748)/AT1756,0)</f>
        <v>1</v>
      </c>
      <c r="AU1757" s="76" cm="1">
        <f t="array" aca="1" ref="AU1757" ca="1">ROUNDUP(INDIRECT(AU1748)/AU1756,0)</f>
        <v>1</v>
      </c>
      <c r="AV1757" s="76" cm="1">
        <f t="array" aca="1" ref="AV1757" ca="1">ROUNDUP(INDIRECT(AV1748)/AV1756,0)</f>
        <v>1</v>
      </c>
      <c r="AW1757" s="76" cm="1">
        <f t="array" aca="1" ref="AW1757" ca="1">ROUNDUP(INDIRECT(AW1748)/AW1756,0)</f>
        <v>1</v>
      </c>
      <c r="AX1757" s="76" cm="1">
        <f t="array" aca="1" ref="AX1757" ca="1">ROUNDUP(INDIRECT(AX1748)/AX1756,0)</f>
        <v>1</v>
      </c>
      <c r="AY1757" s="76" cm="1">
        <f t="array" aca="1" ref="AY1757" ca="1">ROUNDUP(INDIRECT(AY1748)/AY1756,0)</f>
        <v>1</v>
      </c>
      <c r="AZ1757" s="76" cm="1">
        <f t="array" aca="1" ref="AZ1757" ca="1">ROUNDUP(INDIRECT(AZ1748)/AZ1756,0)</f>
        <v>1</v>
      </c>
      <c r="BA1757" s="76" cm="1">
        <f t="array" aca="1" ref="BA1757" ca="1">ROUNDUP(INDIRECT(BA1748)/BA1756,0)</f>
        <v>1</v>
      </c>
      <c r="BB1757" s="76" cm="1">
        <f t="array" aca="1" ref="BB1757" ca="1">ROUNDUP(INDIRECT(BB1748)/BB1756,0)</f>
        <v>1</v>
      </c>
      <c r="BC1757" s="76" cm="1">
        <f t="array" aca="1" ref="BC1757" ca="1">ROUNDUP(INDIRECT(BC1748)/BC1756,0)</f>
        <v>1</v>
      </c>
      <c r="BD1757" s="76" cm="1">
        <f t="array" aca="1" ref="BD1757" ca="1">ROUNDUP(INDIRECT(BD1748)/BD1756,0)</f>
        <v>1</v>
      </c>
      <c r="BE1757" s="76" cm="1">
        <f t="array" aca="1" ref="BE1757" ca="1">ROUNDUP(INDIRECT(BE1748)/BE1756,0)</f>
        <v>1</v>
      </c>
      <c r="BF1757" s="76" cm="1">
        <f t="array" aca="1" ref="BF1757" ca="1">ROUNDUP(INDIRECT(BF1748)/BF1756,0)</f>
        <v>1</v>
      </c>
      <c r="BG1757" s="76" cm="1">
        <f t="array" aca="1" ref="BG1757" ca="1">ROUNDUP(INDIRECT(BG1748)/BG1756,0)</f>
        <v>1</v>
      </c>
      <c r="BH1757" s="76" cm="1">
        <f t="array" aca="1" ref="BH1757" ca="1">ROUNDUP(INDIRECT(BH1748)/BH1756,0)</f>
        <v>1</v>
      </c>
      <c r="BI1757" s="76" cm="1">
        <f t="array" aca="1" ref="BI1757" ca="1">ROUNDUP(INDIRECT(BI1748)/BI1756,0)</f>
        <v>1</v>
      </c>
      <c r="BJ1757" s="76" cm="1">
        <f t="array" aca="1" ref="BJ1757" ca="1">ROUNDUP(INDIRECT(BJ1748)/BJ1756,0)</f>
        <v>1</v>
      </c>
      <c r="BK1757" s="76" cm="1">
        <f t="array" aca="1" ref="BK1757" ca="1">ROUNDUP(INDIRECT(BK1748)/BK1756,0)</f>
        <v>1</v>
      </c>
      <c r="BL1757" s="76" cm="1">
        <f t="array" aca="1" ref="BL1757" ca="1">ROUNDUP(INDIRECT(BL1748)/BL1756,0)</f>
        <v>1</v>
      </c>
      <c r="BM1757" s="76" cm="1">
        <f t="array" aca="1" ref="BM1757" ca="1">ROUNDUP(INDIRECT(BM1748)/BM1756,0)</f>
        <v>1</v>
      </c>
      <c r="BN1757" s="76" cm="1">
        <f t="array" aca="1" ref="BN1757" ca="1">ROUNDUP(INDIRECT(BN1748)/BN1756,0)</f>
        <v>1</v>
      </c>
      <c r="BO1757" s="76" cm="1">
        <f t="array" aca="1" ref="BO1757" ca="1">ROUNDUP(INDIRECT(BO1748)/BO1756,0)</f>
        <v>1</v>
      </c>
      <c r="BP1757" s="76" cm="1">
        <f t="array" aca="1" ref="BP1757" ca="1">ROUNDUP(INDIRECT(BP1748)/BP1756,0)</f>
        <v>1</v>
      </c>
      <c r="BQ1757" s="76" cm="1">
        <f t="array" aca="1" ref="BQ1757" ca="1">ROUNDUP(INDIRECT(BQ1748)/BQ1756,0)</f>
        <v>1</v>
      </c>
      <c r="BR1757" s="76" cm="1">
        <f t="array" aca="1" ref="BR1757" ca="1">ROUNDUP(INDIRECT(BR1748)/BR1756,0)</f>
        <v>1</v>
      </c>
      <c r="BS1757" s="76" cm="1">
        <f t="array" aca="1" ref="BS1757" ca="1">ROUNDUP(INDIRECT(BS1748)/BS1756,0)</f>
        <v>1</v>
      </c>
      <c r="BT1757" s="76" cm="1">
        <f t="array" aca="1" ref="BT1757" ca="1">ROUNDUP(INDIRECT(BT1748)/BT1756,0)</f>
        <v>1</v>
      </c>
      <c r="BU1757" s="76" cm="1">
        <f t="array" aca="1" ref="BU1757" ca="1">ROUNDUP(INDIRECT(BU1748)/BU1756,0)</f>
        <v>1</v>
      </c>
      <c r="BV1757" s="76" cm="1">
        <f t="array" aca="1" ref="BV1757" ca="1">ROUNDUP(INDIRECT(BV1748)/BV1756,0)</f>
        <v>1</v>
      </c>
      <c r="BW1757" s="76" cm="1">
        <f t="array" aca="1" ref="BW1757" ca="1">ROUNDUP(INDIRECT(BW1748)/BW1756,0)</f>
        <v>1</v>
      </c>
      <c r="BX1757" s="76" cm="1">
        <f t="array" aca="1" ref="BX1757" ca="1">ROUNDUP(INDIRECT(BX1748)/BX1756,0)</f>
        <v>1</v>
      </c>
      <c r="BY1757" s="76" cm="1">
        <f t="array" aca="1" ref="BY1757" ca="1">ROUNDUP(INDIRECT(BY1748)/BY1756,0)</f>
        <v>1</v>
      </c>
      <c r="BZ1757" s="76" cm="1">
        <f t="array" aca="1" ref="BZ1757" ca="1">ROUNDUP(INDIRECT(BZ1748)/BZ1756,0)</f>
        <v>1</v>
      </c>
      <c r="CA1757" s="76" cm="1">
        <f t="array" aca="1" ref="CA1757" ca="1">ROUNDUP(INDIRECT(CA1748)/CA1756,0)</f>
        <v>1</v>
      </c>
      <c r="CB1757" s="76" cm="1">
        <f t="array" aca="1" ref="CB1757" ca="1">ROUNDUP(INDIRECT(CB1748)/CB1756,0)</f>
        <v>1</v>
      </c>
      <c r="CC1757" s="76" cm="1">
        <f t="array" aca="1" ref="CC1757" ca="1">ROUNDUP(INDIRECT(CC1748)/CC1756,0)</f>
        <v>1</v>
      </c>
      <c r="CD1757" s="76" cm="1">
        <f t="array" aca="1" ref="CD1757" ca="1">ROUNDUP(INDIRECT(CD1748)/CD1756,0)</f>
        <v>1</v>
      </c>
      <c r="CE1757" s="76" cm="1">
        <f t="array" aca="1" ref="CE1757" ca="1">ROUNDUP(INDIRECT(CE1748)/CE1756,0)</f>
        <v>1</v>
      </c>
      <c r="CF1757" s="76" cm="1">
        <f t="array" aca="1" ref="CF1757" ca="1">ROUNDUP(INDIRECT(CF1748)/CF1756,0)</f>
        <v>1</v>
      </c>
      <c r="CG1757" s="76" cm="1">
        <f t="array" aca="1" ref="CG1757" ca="1">ROUNDUP(INDIRECT(CG1748)/CG1756,0)</f>
        <v>1</v>
      </c>
      <c r="CH1757" s="76" cm="1">
        <f t="array" aca="1" ref="CH1757" ca="1">ROUNDUP(INDIRECT(CH1748)/CH1756,0)</f>
        <v>1</v>
      </c>
      <c r="CI1757" s="76" cm="1">
        <f t="array" aca="1" ref="CI1757" ca="1">ROUNDUP(INDIRECT(CI1748)/CI1756,0)</f>
        <v>1</v>
      </c>
      <c r="CJ1757" s="76" cm="1">
        <f t="array" aca="1" ref="CJ1757" ca="1">ROUNDUP(INDIRECT(CJ1748)/CJ1756,0)</f>
        <v>1</v>
      </c>
      <c r="CK1757" s="76" cm="1">
        <f t="array" aca="1" ref="CK1757" ca="1">ROUNDUP(INDIRECT(CK1748)/CK1756,0)</f>
        <v>1</v>
      </c>
      <c r="CL1757" s="76" cm="1">
        <f t="array" aca="1" ref="CL1757" ca="1">ROUNDUP(INDIRECT(CL1748)/CL1756,0)</f>
        <v>1</v>
      </c>
    </row>
    <row r="1758" spans="2:90" x14ac:dyDescent="0.4">
      <c r="B1758" s="141" t="s">
        <v>185</v>
      </c>
      <c r="D1758" t="s">
        <v>756</v>
      </c>
      <c r="E1758" s="8" t="str">
        <f t="shared" si="2033"/>
        <v>1758 DCHC-S</v>
      </c>
      <c r="G1758" t="str">
        <f>E1758</f>
        <v>1758 DCHC-S</v>
      </c>
      <c r="H1758" s="12"/>
      <c r="I1758" s="60"/>
      <c r="J1758" s="60"/>
      <c r="K1758" s="18">
        <v>50000</v>
      </c>
      <c r="L1758" s="18">
        <v>50000</v>
      </c>
      <c r="M1758" s="18">
        <v>50000</v>
      </c>
      <c r="N1758" s="18">
        <v>50000</v>
      </c>
      <c r="O1758" s="18">
        <v>50000</v>
      </c>
      <c r="P1758" s="18">
        <v>50000</v>
      </c>
      <c r="R1758" s="19"/>
      <c r="S1758" s="143" cm="1">
        <f t="array" ref="S1758">INDEX($K:$P,ROW(),MATCH(S$3,$K$2:$P$2,0))/12</f>
        <v>4166.666666666667</v>
      </c>
      <c r="T1758" s="143" cm="1">
        <f t="array" ref="T1758">INDEX($K:$P,ROW(),MATCH(T$3,$K$2:$P$2,0))/12</f>
        <v>4166.666666666667</v>
      </c>
      <c r="U1758" s="143" cm="1">
        <f t="array" ref="U1758">INDEX($K:$P,ROW(),MATCH(U$3,$K$2:$P$2,0))/12</f>
        <v>4166.666666666667</v>
      </c>
      <c r="V1758" s="143" cm="1">
        <f t="array" ref="V1758">INDEX($K:$P,ROW(),MATCH(V$3,$K$2:$P$2,0))/12</f>
        <v>4166.666666666667</v>
      </c>
      <c r="W1758" s="143" cm="1">
        <f t="array" ref="W1758">INDEX($K:$P,ROW(),MATCH(W$3,$K$2:$P$2,0))/12</f>
        <v>4166.666666666667</v>
      </c>
      <c r="X1758" s="143" cm="1">
        <f t="array" ref="X1758">INDEX($K:$P,ROW(),MATCH(X$3,$K$2:$P$2,0))/12</f>
        <v>4166.666666666667</v>
      </c>
      <c r="Y1758" s="143" cm="1">
        <f t="array" ref="Y1758">INDEX($K:$P,ROW(),MATCH(Y$3,$K$2:$P$2,0))/12</f>
        <v>4166.666666666667</v>
      </c>
      <c r="Z1758" s="143" cm="1">
        <f t="array" ref="Z1758">INDEX($K:$P,ROW(),MATCH(Z$3,$K$2:$P$2,0))/12</f>
        <v>4166.666666666667</v>
      </c>
      <c r="AA1758" s="143" cm="1">
        <f t="array" ref="AA1758">INDEX($K:$P,ROW(),MATCH(AA$3,$K$2:$P$2,0))/12</f>
        <v>4166.666666666667</v>
      </c>
      <c r="AB1758" s="143" cm="1">
        <f t="array" ref="AB1758">INDEX($K:$P,ROW(),MATCH(AB$3,$K$2:$P$2,0))/12</f>
        <v>4166.666666666667</v>
      </c>
      <c r="AC1758" s="143" cm="1">
        <f t="array" ref="AC1758">INDEX($K:$P,ROW(),MATCH(AC$3,$K$2:$P$2,0))/12</f>
        <v>4166.666666666667</v>
      </c>
      <c r="AD1758" s="143" cm="1">
        <f t="array" ref="AD1758">INDEX($K:$P,ROW(),MATCH(AD$3,$K$2:$P$2,0))/12</f>
        <v>4166.666666666667</v>
      </c>
      <c r="AE1758" s="143" cm="1">
        <f t="array" ref="AE1758">INDEX($K:$P,ROW(),MATCH(AE$3,$K$2:$P$2,0))/12</f>
        <v>4166.666666666667</v>
      </c>
      <c r="AF1758" s="143" cm="1">
        <f t="array" ref="AF1758">INDEX($K:$P,ROW(),MATCH(AF$3,$K$2:$P$2,0))/12</f>
        <v>4166.666666666667</v>
      </c>
      <c r="AG1758" s="143" cm="1">
        <f t="array" ref="AG1758">INDEX($K:$P,ROW(),MATCH(AG$3,$K$2:$P$2,0))/12</f>
        <v>4166.666666666667</v>
      </c>
      <c r="AH1758" s="143" cm="1">
        <f t="array" ref="AH1758">INDEX($K:$P,ROW(),MATCH(AH$3,$K$2:$P$2,0))/12</f>
        <v>4166.666666666667</v>
      </c>
      <c r="AI1758" s="143" cm="1">
        <f t="array" ref="AI1758">INDEX($K:$P,ROW(),MATCH(AI$3,$K$2:$P$2,0))/12</f>
        <v>4166.666666666667</v>
      </c>
      <c r="AJ1758" s="143" cm="1">
        <f t="array" ref="AJ1758">INDEX($K:$P,ROW(),MATCH(AJ$3,$K$2:$P$2,0))/12</f>
        <v>4166.666666666667</v>
      </c>
      <c r="AK1758" s="143" cm="1">
        <f t="array" ref="AK1758">INDEX($K:$P,ROW(),MATCH(AK$3,$K$2:$P$2,0))/12</f>
        <v>4166.666666666667</v>
      </c>
      <c r="AL1758" s="143" cm="1">
        <f t="array" ref="AL1758">INDEX($K:$P,ROW(),MATCH(AL$3,$K$2:$P$2,0))/12</f>
        <v>4166.666666666667</v>
      </c>
      <c r="AM1758" s="143" cm="1">
        <f t="array" ref="AM1758">INDEX($K:$P,ROW(),MATCH(AM$3,$K$2:$P$2,0))/12</f>
        <v>4166.666666666667</v>
      </c>
      <c r="AN1758" s="143" cm="1">
        <f t="array" ref="AN1758">INDEX($K:$P,ROW(),MATCH(AN$3,$K$2:$P$2,0))/12</f>
        <v>4166.666666666667</v>
      </c>
      <c r="AO1758" s="143" cm="1">
        <f t="array" ref="AO1758">INDEX($K:$P,ROW(),MATCH(AO$3,$K$2:$P$2,0))/12</f>
        <v>4166.666666666667</v>
      </c>
      <c r="AP1758" s="143" cm="1">
        <f t="array" ref="AP1758">INDEX($K:$P,ROW(),MATCH(AP$3,$K$2:$P$2,0))/12</f>
        <v>4166.666666666667</v>
      </c>
      <c r="AQ1758" s="143" cm="1">
        <f t="array" ref="AQ1758">INDEX($K:$P,ROW(),MATCH(AQ$3,$K$2:$P$2,0))/12</f>
        <v>4166.666666666667</v>
      </c>
      <c r="AR1758" s="143" cm="1">
        <f t="array" ref="AR1758">INDEX($K:$P,ROW(),MATCH(AR$3,$K$2:$P$2,0))/12</f>
        <v>4166.666666666667</v>
      </c>
      <c r="AS1758" s="143" cm="1">
        <f t="array" ref="AS1758">INDEX($K:$P,ROW(),MATCH(AS$3,$K$2:$P$2,0))/12</f>
        <v>4166.666666666667</v>
      </c>
      <c r="AT1758" s="143" cm="1">
        <f t="array" ref="AT1758">INDEX($K:$P,ROW(),MATCH(AT$3,$K$2:$P$2,0))/12</f>
        <v>4166.666666666667</v>
      </c>
      <c r="AU1758" s="143" cm="1">
        <f t="array" ref="AU1758">INDEX($K:$P,ROW(),MATCH(AU$3,$K$2:$P$2,0))/12</f>
        <v>4166.666666666667</v>
      </c>
      <c r="AV1758" s="143" cm="1">
        <f t="array" ref="AV1758">INDEX($K:$P,ROW(),MATCH(AV$3,$K$2:$P$2,0))/12</f>
        <v>4166.666666666667</v>
      </c>
      <c r="AW1758" s="143" cm="1">
        <f t="array" ref="AW1758">INDEX($K:$P,ROW(),MATCH(AW$3,$K$2:$P$2,0))/12</f>
        <v>4166.666666666667</v>
      </c>
      <c r="AX1758" s="143" cm="1">
        <f t="array" ref="AX1758">INDEX($K:$P,ROW(),MATCH(AX$3,$K$2:$P$2,0))/12</f>
        <v>4166.666666666667</v>
      </c>
      <c r="AY1758" s="143" cm="1">
        <f t="array" ref="AY1758">INDEX($K:$P,ROW(),MATCH(AY$3,$K$2:$P$2,0))/12</f>
        <v>4166.666666666667</v>
      </c>
      <c r="AZ1758" s="143" cm="1">
        <f t="array" ref="AZ1758">INDEX($K:$P,ROW(),MATCH(AZ$3,$K$2:$P$2,0))/12</f>
        <v>4166.666666666667</v>
      </c>
      <c r="BA1758" s="143" cm="1">
        <f t="array" ref="BA1758">INDEX($K:$P,ROW(),MATCH(BA$3,$K$2:$P$2,0))/12</f>
        <v>4166.666666666667</v>
      </c>
      <c r="BB1758" s="143" cm="1">
        <f t="array" ref="BB1758">INDEX($K:$P,ROW(),MATCH(BB$3,$K$2:$P$2,0))/12</f>
        <v>4166.666666666667</v>
      </c>
      <c r="BC1758" s="143" cm="1">
        <f t="array" ref="BC1758">INDEX($K:$P,ROW(),MATCH(BC$3,$K$2:$P$2,0))/12</f>
        <v>4166.666666666667</v>
      </c>
      <c r="BD1758" s="143" cm="1">
        <f t="array" ref="BD1758">INDEX($K:$P,ROW(),MATCH(BD$3,$K$2:$P$2,0))/12</f>
        <v>4166.666666666667</v>
      </c>
      <c r="BE1758" s="143" cm="1">
        <f t="array" ref="BE1758">INDEX($K:$P,ROW(),MATCH(BE$3,$K$2:$P$2,0))/12</f>
        <v>4166.666666666667</v>
      </c>
      <c r="BF1758" s="143" cm="1">
        <f t="array" ref="BF1758">INDEX($K:$P,ROW(),MATCH(BF$3,$K$2:$P$2,0))/12</f>
        <v>4166.666666666667</v>
      </c>
      <c r="BG1758" s="143" cm="1">
        <f t="array" ref="BG1758">INDEX($K:$P,ROW(),MATCH(BG$3,$K$2:$P$2,0))/12</f>
        <v>4166.666666666667</v>
      </c>
      <c r="BH1758" s="143" cm="1">
        <f t="array" ref="BH1758">INDEX($K:$P,ROW(),MATCH(BH$3,$K$2:$P$2,0))/12</f>
        <v>4166.666666666667</v>
      </c>
      <c r="BI1758" s="143" cm="1">
        <f t="array" ref="BI1758">INDEX($K:$P,ROW(),MATCH(BI$3,$K$2:$P$2,0))/12</f>
        <v>4166.666666666667</v>
      </c>
      <c r="BJ1758" s="143" cm="1">
        <f t="array" ref="BJ1758">INDEX($K:$P,ROW(),MATCH(BJ$3,$K$2:$P$2,0))/12</f>
        <v>4166.666666666667</v>
      </c>
      <c r="BK1758" s="143" cm="1">
        <f t="array" ref="BK1758">INDEX($K:$P,ROW(),MATCH(BK$3,$K$2:$P$2,0))/12</f>
        <v>4166.666666666667</v>
      </c>
      <c r="BL1758" s="143" cm="1">
        <f t="array" ref="BL1758">INDEX($K:$P,ROW(),MATCH(BL$3,$K$2:$P$2,0))/12</f>
        <v>4166.666666666667</v>
      </c>
      <c r="BM1758" s="143" cm="1">
        <f t="array" ref="BM1758">INDEX($K:$P,ROW(),MATCH(BM$3,$K$2:$P$2,0))/12</f>
        <v>4166.666666666667</v>
      </c>
      <c r="BN1758" s="143" cm="1">
        <f t="array" ref="BN1758">INDEX($K:$P,ROW(),MATCH(BN$3,$K$2:$P$2,0))/12</f>
        <v>4166.666666666667</v>
      </c>
      <c r="BO1758" s="143" cm="1">
        <f t="array" ref="BO1758">INDEX($K:$P,ROW(),MATCH(BO$3,$K$2:$P$2,0))/12</f>
        <v>4166.666666666667</v>
      </c>
      <c r="BP1758" s="143" cm="1">
        <f t="array" ref="BP1758">INDEX($K:$P,ROW(),MATCH(BP$3,$K$2:$P$2,0))/12</f>
        <v>4166.666666666667</v>
      </c>
      <c r="BQ1758" s="143" cm="1">
        <f t="array" ref="BQ1758">INDEX($K:$P,ROW(),MATCH(BQ$3,$K$2:$P$2,0))/12</f>
        <v>4166.666666666667</v>
      </c>
      <c r="BR1758" s="143" cm="1">
        <f t="array" ref="BR1758">INDEX($K:$P,ROW(),MATCH(BR$3,$K$2:$P$2,0))/12</f>
        <v>4166.666666666667</v>
      </c>
      <c r="BS1758" s="143" cm="1">
        <f t="array" ref="BS1758">INDEX($K:$P,ROW(),MATCH(BS$3,$K$2:$P$2,0))/12</f>
        <v>4166.666666666667</v>
      </c>
      <c r="BT1758" s="143" cm="1">
        <f t="array" ref="BT1758">INDEX($K:$P,ROW(),MATCH(BT$3,$K$2:$P$2,0))/12</f>
        <v>4166.666666666667</v>
      </c>
      <c r="BU1758" s="143" cm="1">
        <f t="array" ref="BU1758">INDEX($K:$P,ROW(),MATCH(BU$3,$K$2:$P$2,0))/12</f>
        <v>4166.666666666667</v>
      </c>
      <c r="BV1758" s="143" cm="1">
        <f t="array" ref="BV1758">INDEX($K:$P,ROW(),MATCH(BV$3,$K$2:$P$2,0))/12</f>
        <v>4166.666666666667</v>
      </c>
      <c r="BW1758" s="143" cm="1">
        <f t="array" ref="BW1758">INDEX($K:$P,ROW(),MATCH(BW$3,$K$2:$P$2,0))/12</f>
        <v>4166.666666666667</v>
      </c>
      <c r="BX1758" s="143" cm="1">
        <f t="array" ref="BX1758">INDEX($K:$P,ROW(),MATCH(BX$3,$K$2:$P$2,0))/12</f>
        <v>4166.666666666667</v>
      </c>
      <c r="BY1758" s="143" cm="1">
        <f t="array" ref="BY1758">INDEX($K:$P,ROW(),MATCH(BY$3,$K$2:$P$2,0))/12</f>
        <v>4166.666666666667</v>
      </c>
      <c r="BZ1758" s="143" cm="1">
        <f t="array" ref="BZ1758">INDEX($K:$P,ROW(),MATCH(BZ$3,$K$2:$P$2,0))/12</f>
        <v>4166.666666666667</v>
      </c>
      <c r="CA1758" s="143" cm="1">
        <f t="array" ref="CA1758">INDEX($K:$P,ROW(),MATCH(CA$3,$K$2:$P$2,0))/12</f>
        <v>4166.666666666667</v>
      </c>
      <c r="CB1758" s="143" cm="1">
        <f t="array" ref="CB1758">INDEX($K:$P,ROW(),MATCH(CB$3,$K$2:$P$2,0))/12</f>
        <v>4166.666666666667</v>
      </c>
      <c r="CC1758" s="143" cm="1">
        <f t="array" ref="CC1758">INDEX($K:$P,ROW(),MATCH(CC$3,$K$2:$P$2,0))/12</f>
        <v>4166.666666666667</v>
      </c>
      <c r="CD1758" s="143" cm="1">
        <f t="array" ref="CD1758">INDEX($K:$P,ROW(),MATCH(CD$3,$K$2:$P$2,0))/12</f>
        <v>4166.666666666667</v>
      </c>
      <c r="CE1758" s="143" cm="1">
        <f t="array" ref="CE1758">INDEX($K:$P,ROW(),MATCH(CE$3,$K$2:$P$2,0))/12</f>
        <v>4166.666666666667</v>
      </c>
      <c r="CF1758" s="143" cm="1">
        <f t="array" ref="CF1758">INDEX($K:$P,ROW(),MATCH(CF$3,$K$2:$P$2,0))/12</f>
        <v>4166.666666666667</v>
      </c>
      <c r="CG1758" s="143" cm="1">
        <f t="array" ref="CG1758">INDEX($K:$P,ROW(),MATCH(CG$3,$K$2:$P$2,0))/12</f>
        <v>4166.666666666667</v>
      </c>
      <c r="CH1758" s="143" cm="1">
        <f t="array" ref="CH1758">INDEX($K:$P,ROW(),MATCH(CH$3,$K$2:$P$2,0))/12</f>
        <v>4166.666666666667</v>
      </c>
      <c r="CI1758" s="143" cm="1">
        <f t="array" ref="CI1758">INDEX($K:$P,ROW(),MATCH(CI$3,$K$2:$P$2,0))/12</f>
        <v>4166.666666666667</v>
      </c>
      <c r="CJ1758" s="143" cm="1">
        <f t="array" ref="CJ1758">INDEX($K:$P,ROW(),MATCH(CJ$3,$K$2:$P$2,0))/12</f>
        <v>4166.666666666667</v>
      </c>
      <c r="CK1758" s="143" cm="1">
        <f t="array" ref="CK1758">INDEX($K:$P,ROW(),MATCH(CK$3,$K$2:$P$2,0))/12</f>
        <v>4166.666666666667</v>
      </c>
      <c r="CL1758" s="143" cm="1">
        <f t="array" ref="CL1758">INDEX($K:$P,ROW(),MATCH(CL$3,$K$2:$P$2,0))/12</f>
        <v>4166.666666666667</v>
      </c>
    </row>
    <row r="1759" spans="2:90" x14ac:dyDescent="0.4">
      <c r="B1759" s="123" t="str">
        <f>"Expense - "&amp;SUBSTITUTE(B1754,":","")</f>
        <v>Expense - Headcount - revenue driven</v>
      </c>
      <c r="C1759" t="s">
        <v>203</v>
      </c>
      <c r="D1759" t="s">
        <v>756</v>
      </c>
      <c r="E1759" s="8" t="str">
        <f t="shared" si="2033"/>
        <v>1759 DCHC-S</v>
      </c>
      <c r="H1759" s="27"/>
      <c r="I1759" s="78"/>
      <c r="J1759" s="78"/>
      <c r="K1759" s="63">
        <f t="shared" ref="K1759:P1759" ca="1" si="2035">SUMIF($3:$3,K$2,1759:1759)</f>
        <v>-49999.999999999993</v>
      </c>
      <c r="L1759" s="63">
        <f t="shared" ca="1" si="2035"/>
        <v>-49999.999999999993</v>
      </c>
      <c r="M1759" s="63">
        <f t="shared" ca="1" si="2035"/>
        <v>-49999.999999999993</v>
      </c>
      <c r="N1759" s="63">
        <f t="shared" ca="1" si="2035"/>
        <v>-49999.999999999993</v>
      </c>
      <c r="O1759" s="63">
        <f t="shared" ca="1" si="2035"/>
        <v>-49999.999999999993</v>
      </c>
      <c r="P1759" s="63">
        <f t="shared" ca="1" si="2035"/>
        <v>-49999.999999999993</v>
      </c>
      <c r="R1759" s="33"/>
      <c r="S1759" s="144">
        <f t="shared" ref="S1759" ca="1" si="2036">-S1758*S1757</f>
        <v>-4166.666666666667</v>
      </c>
      <c r="T1759" s="144">
        <f t="shared" ref="T1759:AX1759" ca="1" si="2037">-T1758*T1757</f>
        <v>-4166.666666666667</v>
      </c>
      <c r="U1759" s="144">
        <f t="shared" ca="1" si="2037"/>
        <v>-4166.666666666667</v>
      </c>
      <c r="V1759" s="144">
        <f t="shared" ca="1" si="2037"/>
        <v>-4166.666666666667</v>
      </c>
      <c r="W1759" s="144">
        <f t="shared" ca="1" si="2037"/>
        <v>-4166.666666666667</v>
      </c>
      <c r="X1759" s="144">
        <f t="shared" ca="1" si="2037"/>
        <v>-4166.666666666667</v>
      </c>
      <c r="Y1759" s="144">
        <f t="shared" ca="1" si="2037"/>
        <v>-4166.666666666667</v>
      </c>
      <c r="Z1759" s="144">
        <f t="shared" ca="1" si="2037"/>
        <v>-4166.666666666667</v>
      </c>
      <c r="AA1759" s="144">
        <f t="shared" ca="1" si="2037"/>
        <v>-4166.666666666667</v>
      </c>
      <c r="AB1759" s="144">
        <f t="shared" ca="1" si="2037"/>
        <v>-4166.666666666667</v>
      </c>
      <c r="AC1759" s="144">
        <f t="shared" ca="1" si="2037"/>
        <v>-4166.666666666667</v>
      </c>
      <c r="AD1759" s="144">
        <f t="shared" ca="1" si="2037"/>
        <v>-4166.666666666667</v>
      </c>
      <c r="AE1759" s="144">
        <f t="shared" ca="1" si="2037"/>
        <v>-4166.666666666667</v>
      </c>
      <c r="AF1759" s="144">
        <f t="shared" ca="1" si="2037"/>
        <v>-4166.666666666667</v>
      </c>
      <c r="AG1759" s="144">
        <f t="shared" ca="1" si="2037"/>
        <v>-4166.666666666667</v>
      </c>
      <c r="AH1759" s="144">
        <f t="shared" ca="1" si="2037"/>
        <v>-4166.666666666667</v>
      </c>
      <c r="AI1759" s="144">
        <f t="shared" ca="1" si="2037"/>
        <v>-4166.666666666667</v>
      </c>
      <c r="AJ1759" s="144">
        <f t="shared" ca="1" si="2037"/>
        <v>-4166.666666666667</v>
      </c>
      <c r="AK1759" s="144">
        <f t="shared" ca="1" si="2037"/>
        <v>-4166.666666666667</v>
      </c>
      <c r="AL1759" s="144">
        <f t="shared" ca="1" si="2037"/>
        <v>-4166.666666666667</v>
      </c>
      <c r="AM1759" s="144">
        <f t="shared" ca="1" si="2037"/>
        <v>-4166.666666666667</v>
      </c>
      <c r="AN1759" s="144">
        <f t="shared" ca="1" si="2037"/>
        <v>-4166.666666666667</v>
      </c>
      <c r="AO1759" s="144">
        <f t="shared" ca="1" si="2037"/>
        <v>-4166.666666666667</v>
      </c>
      <c r="AP1759" s="144">
        <f t="shared" ca="1" si="2037"/>
        <v>-4166.666666666667</v>
      </c>
      <c r="AQ1759" s="144">
        <f t="shared" ca="1" si="2037"/>
        <v>-4166.666666666667</v>
      </c>
      <c r="AR1759" s="144">
        <f t="shared" ca="1" si="2037"/>
        <v>-4166.666666666667</v>
      </c>
      <c r="AS1759" s="144">
        <f t="shared" ca="1" si="2037"/>
        <v>-4166.666666666667</v>
      </c>
      <c r="AT1759" s="144">
        <f t="shared" ca="1" si="2037"/>
        <v>-4166.666666666667</v>
      </c>
      <c r="AU1759" s="144">
        <f t="shared" ca="1" si="2037"/>
        <v>-4166.666666666667</v>
      </c>
      <c r="AV1759" s="144">
        <f t="shared" ca="1" si="2037"/>
        <v>-4166.666666666667</v>
      </c>
      <c r="AW1759" s="144">
        <f t="shared" ca="1" si="2037"/>
        <v>-4166.666666666667</v>
      </c>
      <c r="AX1759" s="144">
        <f t="shared" ca="1" si="2037"/>
        <v>-4166.666666666667</v>
      </c>
      <c r="AY1759" s="144">
        <f t="shared" ref="AY1759:CD1759" ca="1" si="2038">-AY1758*AY1757</f>
        <v>-4166.666666666667</v>
      </c>
      <c r="AZ1759" s="144">
        <f t="shared" ca="1" si="2038"/>
        <v>-4166.666666666667</v>
      </c>
      <c r="BA1759" s="144">
        <f t="shared" ca="1" si="2038"/>
        <v>-4166.666666666667</v>
      </c>
      <c r="BB1759" s="144">
        <f t="shared" ca="1" si="2038"/>
        <v>-4166.666666666667</v>
      </c>
      <c r="BC1759" s="144">
        <f t="shared" ca="1" si="2038"/>
        <v>-4166.666666666667</v>
      </c>
      <c r="BD1759" s="144">
        <f t="shared" ca="1" si="2038"/>
        <v>-4166.666666666667</v>
      </c>
      <c r="BE1759" s="144">
        <f t="shared" ca="1" si="2038"/>
        <v>-4166.666666666667</v>
      </c>
      <c r="BF1759" s="144">
        <f t="shared" ca="1" si="2038"/>
        <v>-4166.666666666667</v>
      </c>
      <c r="BG1759" s="144">
        <f t="shared" ca="1" si="2038"/>
        <v>-4166.666666666667</v>
      </c>
      <c r="BH1759" s="144">
        <f t="shared" ca="1" si="2038"/>
        <v>-4166.666666666667</v>
      </c>
      <c r="BI1759" s="144">
        <f t="shared" ca="1" si="2038"/>
        <v>-4166.666666666667</v>
      </c>
      <c r="BJ1759" s="144">
        <f t="shared" ca="1" si="2038"/>
        <v>-4166.666666666667</v>
      </c>
      <c r="BK1759" s="144">
        <f t="shared" ca="1" si="2038"/>
        <v>-4166.666666666667</v>
      </c>
      <c r="BL1759" s="144">
        <f t="shared" ca="1" si="2038"/>
        <v>-4166.666666666667</v>
      </c>
      <c r="BM1759" s="144">
        <f t="shared" ca="1" si="2038"/>
        <v>-4166.666666666667</v>
      </c>
      <c r="BN1759" s="144">
        <f t="shared" ca="1" si="2038"/>
        <v>-4166.666666666667</v>
      </c>
      <c r="BO1759" s="144">
        <f t="shared" ca="1" si="2038"/>
        <v>-4166.666666666667</v>
      </c>
      <c r="BP1759" s="144">
        <f t="shared" ca="1" si="2038"/>
        <v>-4166.666666666667</v>
      </c>
      <c r="BQ1759" s="144">
        <f t="shared" ca="1" si="2038"/>
        <v>-4166.666666666667</v>
      </c>
      <c r="BR1759" s="144">
        <f t="shared" ca="1" si="2038"/>
        <v>-4166.666666666667</v>
      </c>
      <c r="BS1759" s="144">
        <f t="shared" ca="1" si="2038"/>
        <v>-4166.666666666667</v>
      </c>
      <c r="BT1759" s="144">
        <f t="shared" ca="1" si="2038"/>
        <v>-4166.666666666667</v>
      </c>
      <c r="BU1759" s="144">
        <f t="shared" ca="1" si="2038"/>
        <v>-4166.666666666667</v>
      </c>
      <c r="BV1759" s="144">
        <f t="shared" ca="1" si="2038"/>
        <v>-4166.666666666667</v>
      </c>
      <c r="BW1759" s="144">
        <f t="shared" ca="1" si="2038"/>
        <v>-4166.666666666667</v>
      </c>
      <c r="BX1759" s="144">
        <f t="shared" ca="1" si="2038"/>
        <v>-4166.666666666667</v>
      </c>
      <c r="BY1759" s="144">
        <f t="shared" ca="1" si="2038"/>
        <v>-4166.666666666667</v>
      </c>
      <c r="BZ1759" s="144">
        <f t="shared" ca="1" si="2038"/>
        <v>-4166.666666666667</v>
      </c>
      <c r="CA1759" s="144">
        <f t="shared" ca="1" si="2038"/>
        <v>-4166.666666666667</v>
      </c>
      <c r="CB1759" s="144">
        <f t="shared" ca="1" si="2038"/>
        <v>-4166.666666666667</v>
      </c>
      <c r="CC1759" s="144">
        <f t="shared" ca="1" si="2038"/>
        <v>-4166.666666666667</v>
      </c>
      <c r="CD1759" s="144">
        <f t="shared" ca="1" si="2038"/>
        <v>-4166.666666666667</v>
      </c>
      <c r="CE1759" s="144">
        <f t="shared" ref="CE1759:CK1759" ca="1" si="2039">-CE1758*CE1757</f>
        <v>-4166.666666666667</v>
      </c>
      <c r="CF1759" s="144">
        <f t="shared" ca="1" si="2039"/>
        <v>-4166.666666666667</v>
      </c>
      <c r="CG1759" s="144">
        <f t="shared" ca="1" si="2039"/>
        <v>-4166.666666666667</v>
      </c>
      <c r="CH1759" s="144">
        <f t="shared" ca="1" si="2039"/>
        <v>-4166.666666666667</v>
      </c>
      <c r="CI1759" s="144">
        <f t="shared" ca="1" si="2039"/>
        <v>-4166.666666666667</v>
      </c>
      <c r="CJ1759" s="144">
        <f t="shared" ca="1" si="2039"/>
        <v>-4166.666666666667</v>
      </c>
      <c r="CK1759" s="144">
        <f t="shared" ca="1" si="2039"/>
        <v>-4166.666666666667</v>
      </c>
      <c r="CL1759" s="144">
        <f t="shared" ref="CL1759" ca="1" si="2040">-CL1758*CL1757</f>
        <v>-4166.666666666667</v>
      </c>
    </row>
    <row r="1760" spans="2:90" x14ac:dyDescent="0.4">
      <c r="D1760" t="s">
        <v>756</v>
      </c>
      <c r="E1760" s="8" t="str">
        <f t="shared" si="2033"/>
        <v>1760 DCHC-S</v>
      </c>
      <c r="G1760" t="s">
        <v>244</v>
      </c>
      <c r="S1760" s="72"/>
      <c r="T1760" s="72"/>
      <c r="U1760" s="72"/>
      <c r="V1760" s="72"/>
      <c r="W1760" s="72"/>
      <c r="X1760" s="72"/>
      <c r="Y1760" s="72"/>
      <c r="Z1760" s="72"/>
      <c r="AA1760" s="72"/>
      <c r="AB1760" s="72"/>
      <c r="AC1760" s="72"/>
      <c r="AD1760" s="72"/>
      <c r="AE1760" s="72"/>
      <c r="AF1760" s="72"/>
      <c r="AG1760" s="72"/>
      <c r="AH1760" s="72"/>
      <c r="AI1760" s="72"/>
      <c r="AJ1760" s="72"/>
      <c r="AK1760" s="72"/>
      <c r="AL1760" s="72"/>
      <c r="AM1760" s="72"/>
      <c r="AN1760" s="72"/>
      <c r="AO1760" s="72"/>
      <c r="AP1760" s="72"/>
      <c r="AQ1760" s="72"/>
      <c r="AR1760" s="72"/>
      <c r="AS1760" s="72"/>
      <c r="AT1760" s="72"/>
      <c r="AU1760" s="72"/>
      <c r="AV1760" s="72"/>
      <c r="AW1760" s="72"/>
      <c r="AX1760" s="72"/>
      <c r="AY1760" s="72"/>
      <c r="AZ1760" s="72"/>
      <c r="BA1760" s="72"/>
      <c r="BB1760" s="72"/>
      <c r="BC1760" s="72"/>
      <c r="BD1760" s="72"/>
      <c r="BE1760" s="72"/>
      <c r="BF1760" s="72"/>
      <c r="BG1760" s="72"/>
      <c r="BH1760" s="72"/>
      <c r="BI1760" s="72"/>
      <c r="BJ1760" s="72"/>
      <c r="BK1760" s="72"/>
      <c r="BL1760" s="72"/>
      <c r="BM1760" s="72"/>
      <c r="BN1760" s="72"/>
      <c r="BO1760" s="72"/>
      <c r="BP1760" s="72"/>
      <c r="BQ1760" s="72"/>
      <c r="BR1760" s="72"/>
      <c r="BS1760" s="72"/>
      <c r="BT1760" s="72"/>
      <c r="BU1760" s="72"/>
      <c r="BV1760" s="72"/>
      <c r="BW1760" s="72"/>
      <c r="BX1760" s="72"/>
      <c r="BY1760" s="72"/>
      <c r="BZ1760" s="72"/>
      <c r="CA1760" s="72"/>
      <c r="CB1760" s="72"/>
      <c r="CC1760" s="72"/>
      <c r="CD1760" s="72"/>
      <c r="CE1760" s="72"/>
      <c r="CF1760" s="72"/>
      <c r="CG1760" s="72"/>
      <c r="CH1760" s="72"/>
      <c r="CI1760" s="72"/>
      <c r="CJ1760" s="72"/>
      <c r="CK1760" s="72"/>
      <c r="CL1760" s="72"/>
    </row>
    <row r="1761" spans="2:90" x14ac:dyDescent="0.4">
      <c r="B1761" s="132" t="str">
        <f>B1746</f>
        <v>(Primary label)</v>
      </c>
      <c r="D1761" t="s">
        <v>756</v>
      </c>
      <c r="E1761" s="8" t="str">
        <f t="shared" si="2033"/>
        <v>1761 DCHC-S</v>
      </c>
      <c r="G1761" t="s">
        <v>332</v>
      </c>
      <c r="H1761" s="27"/>
      <c r="I1761" s="78"/>
      <c r="J1761" s="78"/>
      <c r="K1761" s="33"/>
      <c r="L1761" s="33"/>
      <c r="M1761" s="33"/>
      <c r="N1761" s="33"/>
      <c r="O1761" s="33"/>
      <c r="P1761" s="33"/>
      <c r="R1761" s="33"/>
      <c r="S1761" s="77"/>
      <c r="T1761" s="77"/>
      <c r="U1761" s="77"/>
      <c r="V1761" s="77"/>
      <c r="W1761" s="77"/>
      <c r="X1761" s="77"/>
      <c r="Y1761" s="77"/>
      <c r="Z1761" s="77"/>
      <c r="AA1761" s="77"/>
      <c r="AB1761" s="77"/>
      <c r="AC1761" s="77"/>
      <c r="AD1761" s="77"/>
      <c r="AE1761" s="77"/>
      <c r="AF1761" s="77"/>
      <c r="AG1761" s="77"/>
      <c r="AH1761" s="77"/>
      <c r="AI1761" s="77"/>
      <c r="AJ1761" s="77"/>
      <c r="AK1761" s="77"/>
      <c r="AL1761" s="77"/>
      <c r="AM1761" s="77"/>
      <c r="AN1761" s="77"/>
      <c r="AO1761" s="77"/>
      <c r="AP1761" s="77"/>
      <c r="AQ1761" s="77"/>
      <c r="AR1761" s="77"/>
      <c r="AS1761" s="77"/>
      <c r="AT1761" s="77"/>
      <c r="AU1761" s="77"/>
      <c r="AV1761" s="77"/>
      <c r="AW1761" s="77"/>
      <c r="AX1761" s="77"/>
      <c r="AY1761" s="77"/>
      <c r="AZ1761" s="77"/>
      <c r="BA1761" s="77"/>
      <c r="BB1761" s="77"/>
      <c r="BC1761" s="77"/>
      <c r="BD1761" s="77"/>
      <c r="BE1761" s="77"/>
      <c r="BF1761" s="77"/>
      <c r="BG1761" s="77"/>
      <c r="BH1761" s="77"/>
      <c r="BI1761" s="77"/>
      <c r="BJ1761" s="77"/>
      <c r="BK1761" s="77"/>
      <c r="BL1761" s="77"/>
      <c r="BM1761" s="77"/>
      <c r="BN1761" s="77"/>
      <c r="BO1761" s="77"/>
      <c r="BP1761" s="77"/>
      <c r="BQ1761" s="77"/>
      <c r="BR1761" s="77"/>
      <c r="BS1761" s="77"/>
      <c r="BT1761" s="77"/>
      <c r="BU1761" s="77"/>
      <c r="BV1761" s="77"/>
      <c r="BW1761" s="77"/>
      <c r="BX1761" s="77"/>
      <c r="BY1761" s="77"/>
      <c r="BZ1761" s="77"/>
      <c r="CA1761" s="77"/>
      <c r="CB1761" s="77"/>
      <c r="CC1761" s="77"/>
      <c r="CD1761" s="77"/>
      <c r="CE1761" s="77"/>
      <c r="CF1761" s="77"/>
      <c r="CG1761" s="77"/>
      <c r="CH1761" s="77"/>
      <c r="CI1761" s="77"/>
      <c r="CJ1761" s="77"/>
      <c r="CK1761" s="77"/>
      <c r="CL1761" s="77"/>
    </row>
    <row r="1762" spans="2:90" x14ac:dyDescent="0.4">
      <c r="B1762" s="132" t="str">
        <f>B1747</f>
        <v>primary unit</v>
      </c>
      <c r="D1762" t="s">
        <v>756</v>
      </c>
      <c r="E1762" s="8" t="str">
        <f>ROW()&amp;" "&amp;D1762</f>
        <v>1762 DCHC-S</v>
      </c>
      <c r="G1762" t="s">
        <v>332</v>
      </c>
      <c r="H1762" s="12"/>
      <c r="I1762" s="60"/>
      <c r="J1762" s="60"/>
      <c r="K1762" s="21"/>
      <c r="L1762" s="21"/>
      <c r="M1762" s="21"/>
      <c r="N1762" s="21"/>
      <c r="O1762" s="21"/>
      <c r="P1762" s="21"/>
      <c r="R1762" s="20"/>
      <c r="S1762" s="146"/>
      <c r="T1762" s="146"/>
      <c r="U1762" s="146"/>
      <c r="V1762" s="146"/>
      <c r="W1762" s="146"/>
      <c r="X1762" s="146"/>
      <c r="Y1762" s="146"/>
      <c r="Z1762" s="146"/>
      <c r="AA1762" s="146"/>
      <c r="AB1762" s="146"/>
      <c r="AC1762" s="146"/>
      <c r="AD1762" s="146"/>
      <c r="AE1762" s="146"/>
      <c r="AF1762" s="146"/>
      <c r="AG1762" s="146"/>
      <c r="AH1762" s="146"/>
      <c r="AI1762" s="146"/>
      <c r="AJ1762" s="146"/>
      <c r="AK1762" s="146"/>
      <c r="AL1762" s="146"/>
      <c r="AM1762" s="146"/>
      <c r="AN1762" s="146"/>
      <c r="AO1762" s="146"/>
      <c r="AP1762" s="146"/>
      <c r="AQ1762" s="146"/>
      <c r="AR1762" s="146"/>
      <c r="AS1762" s="146"/>
      <c r="AT1762" s="146"/>
      <c r="AU1762" s="146"/>
      <c r="AV1762" s="146"/>
      <c r="AW1762" s="146"/>
      <c r="AX1762" s="146"/>
      <c r="AY1762" s="146"/>
      <c r="AZ1762" s="146"/>
      <c r="BA1762" s="146"/>
      <c r="BB1762" s="146"/>
      <c r="BC1762" s="146"/>
      <c r="BD1762" s="146"/>
      <c r="BE1762" s="146"/>
      <c r="BF1762" s="146"/>
      <c r="BG1762" s="146"/>
      <c r="BH1762" s="146"/>
      <c r="BI1762" s="146"/>
      <c r="BJ1762" s="146"/>
      <c r="BK1762" s="146"/>
      <c r="BL1762" s="146"/>
      <c r="BM1762" s="146"/>
      <c r="BN1762" s="146"/>
      <c r="BO1762" s="146"/>
      <c r="BP1762" s="146"/>
      <c r="BQ1762" s="146"/>
      <c r="BR1762" s="146"/>
      <c r="BS1762" s="146"/>
      <c r="BT1762" s="146"/>
      <c r="BU1762" s="146"/>
      <c r="BV1762" s="146"/>
      <c r="BW1762" s="146"/>
      <c r="BX1762" s="146"/>
      <c r="BY1762" s="146"/>
      <c r="BZ1762" s="146"/>
      <c r="CA1762" s="146"/>
      <c r="CB1762" s="146"/>
      <c r="CC1762" s="146"/>
      <c r="CD1762" s="146"/>
      <c r="CE1762" s="146"/>
      <c r="CF1762" s="146"/>
      <c r="CG1762" s="146"/>
      <c r="CH1762" s="146"/>
      <c r="CI1762" s="146"/>
      <c r="CJ1762" s="146"/>
      <c r="CK1762" s="146"/>
      <c r="CL1762" s="146"/>
    </row>
    <row r="1763" spans="2:90" x14ac:dyDescent="0.4">
      <c r="B1763" s="132" t="str">
        <f>B1748</f>
        <v>Primary revenue driver</v>
      </c>
      <c r="D1763" t="s">
        <v>756</v>
      </c>
      <c r="E1763" s="8" t="str">
        <f t="shared" si="2033"/>
        <v>1763 DCHC-S</v>
      </c>
      <c r="G1763" t="s">
        <v>332</v>
      </c>
      <c r="K1763" s="53"/>
      <c r="L1763" s="53"/>
      <c r="M1763" s="53"/>
      <c r="N1763" s="53"/>
      <c r="O1763" s="53"/>
      <c r="P1763" s="53"/>
      <c r="R1763" s="24"/>
      <c r="S1763" s="175" t="str">
        <f t="shared" ref="S1763" si="2041">S1748</f>
        <v>S$12</v>
      </c>
      <c r="T1763" s="175" t="str">
        <f t="shared" ref="T1763:AX1763" si="2042">T1748</f>
        <v>T$12</v>
      </c>
      <c r="U1763" s="175" t="str">
        <f t="shared" si="2042"/>
        <v>U$12</v>
      </c>
      <c r="V1763" s="175" t="str">
        <f t="shared" si="2042"/>
        <v>V$12</v>
      </c>
      <c r="W1763" s="175" t="str">
        <f t="shared" si="2042"/>
        <v>W$12</v>
      </c>
      <c r="X1763" s="175" t="str">
        <f t="shared" si="2042"/>
        <v>X$12</v>
      </c>
      <c r="Y1763" s="175" t="str">
        <f t="shared" si="2042"/>
        <v>Y$12</v>
      </c>
      <c r="Z1763" s="175" t="str">
        <f t="shared" si="2042"/>
        <v>Z$12</v>
      </c>
      <c r="AA1763" s="175" t="str">
        <f t="shared" si="2042"/>
        <v>AA$12</v>
      </c>
      <c r="AB1763" s="175" t="str">
        <f t="shared" si="2042"/>
        <v>AB$12</v>
      </c>
      <c r="AC1763" s="175" t="str">
        <f t="shared" si="2042"/>
        <v>AC$12</v>
      </c>
      <c r="AD1763" s="175" t="str">
        <f t="shared" si="2042"/>
        <v>AD$12</v>
      </c>
      <c r="AE1763" s="175" t="str">
        <f t="shared" si="2042"/>
        <v>AE$12</v>
      </c>
      <c r="AF1763" s="175" t="str">
        <f t="shared" si="2042"/>
        <v>AF$12</v>
      </c>
      <c r="AG1763" s="175" t="str">
        <f t="shared" si="2042"/>
        <v>AG$12</v>
      </c>
      <c r="AH1763" s="175" t="str">
        <f t="shared" si="2042"/>
        <v>AH$12</v>
      </c>
      <c r="AI1763" s="175" t="str">
        <f t="shared" si="2042"/>
        <v>AI$12</v>
      </c>
      <c r="AJ1763" s="175" t="str">
        <f t="shared" si="2042"/>
        <v>AJ$12</v>
      </c>
      <c r="AK1763" s="175" t="str">
        <f t="shared" si="2042"/>
        <v>AK$12</v>
      </c>
      <c r="AL1763" s="175" t="str">
        <f t="shared" si="2042"/>
        <v>AL$12</v>
      </c>
      <c r="AM1763" s="175" t="str">
        <f t="shared" si="2042"/>
        <v>AM$12</v>
      </c>
      <c r="AN1763" s="175" t="str">
        <f t="shared" si="2042"/>
        <v>AN$12</v>
      </c>
      <c r="AO1763" s="175" t="str">
        <f t="shared" si="2042"/>
        <v>AO$12</v>
      </c>
      <c r="AP1763" s="175" t="str">
        <f t="shared" si="2042"/>
        <v>AP$12</v>
      </c>
      <c r="AQ1763" s="175" t="str">
        <f t="shared" si="2042"/>
        <v>AQ$12</v>
      </c>
      <c r="AR1763" s="175" t="str">
        <f t="shared" si="2042"/>
        <v>AR$12</v>
      </c>
      <c r="AS1763" s="175" t="str">
        <f t="shared" si="2042"/>
        <v>AS$12</v>
      </c>
      <c r="AT1763" s="175" t="str">
        <f t="shared" si="2042"/>
        <v>AT$12</v>
      </c>
      <c r="AU1763" s="175" t="str">
        <f t="shared" si="2042"/>
        <v>AU$12</v>
      </c>
      <c r="AV1763" s="175" t="str">
        <f t="shared" si="2042"/>
        <v>AV$12</v>
      </c>
      <c r="AW1763" s="175" t="str">
        <f t="shared" si="2042"/>
        <v>AW$12</v>
      </c>
      <c r="AX1763" s="175" t="str">
        <f t="shared" si="2042"/>
        <v>AX$12</v>
      </c>
      <c r="AY1763" s="175" t="str">
        <f t="shared" ref="AY1763:CD1763" si="2043">AY1748</f>
        <v>AY$12</v>
      </c>
      <c r="AZ1763" s="175" t="str">
        <f t="shared" si="2043"/>
        <v>AZ$12</v>
      </c>
      <c r="BA1763" s="175" t="str">
        <f t="shared" si="2043"/>
        <v>BA$12</v>
      </c>
      <c r="BB1763" s="175" t="str">
        <f t="shared" si="2043"/>
        <v>BB$12</v>
      </c>
      <c r="BC1763" s="175" t="str">
        <f t="shared" si="2043"/>
        <v>BC$12</v>
      </c>
      <c r="BD1763" s="175" t="str">
        <f t="shared" si="2043"/>
        <v>BD$12</v>
      </c>
      <c r="BE1763" s="175" t="str">
        <f t="shared" si="2043"/>
        <v>BE$12</v>
      </c>
      <c r="BF1763" s="175" t="str">
        <f t="shared" si="2043"/>
        <v>BF$12</v>
      </c>
      <c r="BG1763" s="175" t="str">
        <f t="shared" si="2043"/>
        <v>BG$12</v>
      </c>
      <c r="BH1763" s="175" t="str">
        <f t="shared" si="2043"/>
        <v>BH$12</v>
      </c>
      <c r="BI1763" s="175" t="str">
        <f t="shared" si="2043"/>
        <v>BI$12</v>
      </c>
      <c r="BJ1763" s="175" t="str">
        <f t="shared" si="2043"/>
        <v>BJ$12</v>
      </c>
      <c r="BK1763" s="175" t="str">
        <f t="shared" si="2043"/>
        <v>BK$12</v>
      </c>
      <c r="BL1763" s="175" t="str">
        <f t="shared" si="2043"/>
        <v>BL$12</v>
      </c>
      <c r="BM1763" s="175" t="str">
        <f t="shared" si="2043"/>
        <v>BM$12</v>
      </c>
      <c r="BN1763" s="175" t="str">
        <f t="shared" si="2043"/>
        <v>BN$12</v>
      </c>
      <c r="BO1763" s="175" t="str">
        <f t="shared" si="2043"/>
        <v>BO$12</v>
      </c>
      <c r="BP1763" s="175" t="str">
        <f t="shared" si="2043"/>
        <v>BP$12</v>
      </c>
      <c r="BQ1763" s="175" t="str">
        <f t="shared" si="2043"/>
        <v>BQ$12</v>
      </c>
      <c r="BR1763" s="175" t="str">
        <f t="shared" si="2043"/>
        <v>BR$12</v>
      </c>
      <c r="BS1763" s="175" t="str">
        <f t="shared" si="2043"/>
        <v>BS$12</v>
      </c>
      <c r="BT1763" s="175" t="str">
        <f t="shared" si="2043"/>
        <v>BT$12</v>
      </c>
      <c r="BU1763" s="175" t="str">
        <f t="shared" si="2043"/>
        <v>BU$12</v>
      </c>
      <c r="BV1763" s="175" t="str">
        <f t="shared" si="2043"/>
        <v>BV$12</v>
      </c>
      <c r="BW1763" s="175" t="str">
        <f t="shared" si="2043"/>
        <v>BW$12</v>
      </c>
      <c r="BX1763" s="175" t="str">
        <f t="shared" si="2043"/>
        <v>BX$12</v>
      </c>
      <c r="BY1763" s="175" t="str">
        <f t="shared" si="2043"/>
        <v>BY$12</v>
      </c>
      <c r="BZ1763" s="175" t="str">
        <f t="shared" si="2043"/>
        <v>BZ$12</v>
      </c>
      <c r="CA1763" s="175" t="str">
        <f t="shared" si="2043"/>
        <v>CA$12</v>
      </c>
      <c r="CB1763" s="175" t="str">
        <f t="shared" si="2043"/>
        <v>CB$12</v>
      </c>
      <c r="CC1763" s="175" t="str">
        <f t="shared" si="2043"/>
        <v>CC$12</v>
      </c>
      <c r="CD1763" s="175" t="str">
        <f t="shared" si="2043"/>
        <v>CD$12</v>
      </c>
      <c r="CE1763" s="175" t="str">
        <f t="shared" ref="CE1763:CK1763" si="2044">CE1748</f>
        <v>CE$12</v>
      </c>
      <c r="CF1763" s="175" t="str">
        <f t="shared" si="2044"/>
        <v>CF$12</v>
      </c>
      <c r="CG1763" s="175" t="str">
        <f t="shared" si="2044"/>
        <v>CG$12</v>
      </c>
      <c r="CH1763" s="175" t="str">
        <f t="shared" si="2044"/>
        <v>CH$12</v>
      </c>
      <c r="CI1763" s="175" t="str">
        <f t="shared" si="2044"/>
        <v>CI$12</v>
      </c>
      <c r="CJ1763" s="175" t="str">
        <f t="shared" si="2044"/>
        <v>CJ$12</v>
      </c>
      <c r="CK1763" s="175" t="str">
        <f t="shared" si="2044"/>
        <v>CK$12</v>
      </c>
      <c r="CL1763" s="175" t="str">
        <f t="shared" ref="CL1763" si="2045">CL1748</f>
        <v>CL$12</v>
      </c>
    </row>
    <row r="1764" spans="2:90" x14ac:dyDescent="0.4">
      <c r="B1764" s="132" t="str">
        <f>B1749</f>
        <v>Primary volume driver</v>
      </c>
      <c r="D1764" t="s">
        <v>756</v>
      </c>
      <c r="E1764" s="8" t="str">
        <f t="shared" si="2033"/>
        <v>1764 DCHC-S</v>
      </c>
      <c r="G1764" t="s">
        <v>332</v>
      </c>
      <c r="H1764" s="12"/>
      <c r="I1764" s="60"/>
      <c r="J1764" s="60"/>
      <c r="K1764" s="15"/>
      <c r="L1764" s="15"/>
      <c r="M1764" s="15"/>
      <c r="N1764" s="15"/>
      <c r="O1764" s="15"/>
      <c r="P1764" s="15"/>
      <c r="R1764" s="15"/>
      <c r="S1764" s="175" t="str">
        <f t="shared" ref="S1764" si="2046">S1749</f>
        <v>S$13</v>
      </c>
      <c r="T1764" s="175" t="str">
        <f t="shared" ref="T1764:AX1764" si="2047">T1749</f>
        <v>T$13</v>
      </c>
      <c r="U1764" s="175" t="str">
        <f t="shared" si="2047"/>
        <v>U$13</v>
      </c>
      <c r="V1764" s="175" t="str">
        <f t="shared" si="2047"/>
        <v>V$13</v>
      </c>
      <c r="W1764" s="175" t="str">
        <f t="shared" si="2047"/>
        <v>W$13</v>
      </c>
      <c r="X1764" s="175" t="str">
        <f t="shared" si="2047"/>
        <v>X$13</v>
      </c>
      <c r="Y1764" s="175" t="str">
        <f t="shared" si="2047"/>
        <v>Y$13</v>
      </c>
      <c r="Z1764" s="175" t="str">
        <f t="shared" si="2047"/>
        <v>Z$13</v>
      </c>
      <c r="AA1764" s="175" t="str">
        <f t="shared" si="2047"/>
        <v>AA$13</v>
      </c>
      <c r="AB1764" s="175" t="str">
        <f t="shared" si="2047"/>
        <v>AB$13</v>
      </c>
      <c r="AC1764" s="175" t="str">
        <f t="shared" si="2047"/>
        <v>AC$13</v>
      </c>
      <c r="AD1764" s="175" t="str">
        <f t="shared" si="2047"/>
        <v>AD$13</v>
      </c>
      <c r="AE1764" s="175" t="str">
        <f t="shared" si="2047"/>
        <v>AE$13</v>
      </c>
      <c r="AF1764" s="175" t="str">
        <f t="shared" si="2047"/>
        <v>AF$13</v>
      </c>
      <c r="AG1764" s="175" t="str">
        <f t="shared" si="2047"/>
        <v>AG$13</v>
      </c>
      <c r="AH1764" s="175" t="str">
        <f t="shared" si="2047"/>
        <v>AH$13</v>
      </c>
      <c r="AI1764" s="175" t="str">
        <f t="shared" si="2047"/>
        <v>AI$13</v>
      </c>
      <c r="AJ1764" s="175" t="str">
        <f t="shared" si="2047"/>
        <v>AJ$13</v>
      </c>
      <c r="AK1764" s="175" t="str">
        <f t="shared" si="2047"/>
        <v>AK$13</v>
      </c>
      <c r="AL1764" s="175" t="str">
        <f t="shared" si="2047"/>
        <v>AL$13</v>
      </c>
      <c r="AM1764" s="175" t="str">
        <f t="shared" si="2047"/>
        <v>AM$13</v>
      </c>
      <c r="AN1764" s="175" t="str">
        <f t="shared" si="2047"/>
        <v>AN$13</v>
      </c>
      <c r="AO1764" s="175" t="str">
        <f t="shared" si="2047"/>
        <v>AO$13</v>
      </c>
      <c r="AP1764" s="175" t="str">
        <f t="shared" si="2047"/>
        <v>AP$13</v>
      </c>
      <c r="AQ1764" s="175" t="str">
        <f t="shared" si="2047"/>
        <v>AQ$13</v>
      </c>
      <c r="AR1764" s="175" t="str">
        <f t="shared" si="2047"/>
        <v>AR$13</v>
      </c>
      <c r="AS1764" s="175" t="str">
        <f t="shared" si="2047"/>
        <v>AS$13</v>
      </c>
      <c r="AT1764" s="175" t="str">
        <f t="shared" si="2047"/>
        <v>AT$13</v>
      </c>
      <c r="AU1764" s="175" t="str">
        <f t="shared" si="2047"/>
        <v>AU$13</v>
      </c>
      <c r="AV1764" s="175" t="str">
        <f t="shared" si="2047"/>
        <v>AV$13</v>
      </c>
      <c r="AW1764" s="175" t="str">
        <f t="shared" si="2047"/>
        <v>AW$13</v>
      </c>
      <c r="AX1764" s="175" t="str">
        <f t="shared" si="2047"/>
        <v>AX$13</v>
      </c>
      <c r="AY1764" s="175" t="str">
        <f t="shared" ref="AY1764:CD1764" si="2048">AY1749</f>
        <v>AY$13</v>
      </c>
      <c r="AZ1764" s="175" t="str">
        <f t="shared" si="2048"/>
        <v>AZ$13</v>
      </c>
      <c r="BA1764" s="175" t="str">
        <f t="shared" si="2048"/>
        <v>BA$13</v>
      </c>
      <c r="BB1764" s="175" t="str">
        <f t="shared" si="2048"/>
        <v>BB$13</v>
      </c>
      <c r="BC1764" s="175" t="str">
        <f t="shared" si="2048"/>
        <v>BC$13</v>
      </c>
      <c r="BD1764" s="175" t="str">
        <f t="shared" si="2048"/>
        <v>BD$13</v>
      </c>
      <c r="BE1764" s="175" t="str">
        <f t="shared" si="2048"/>
        <v>BE$13</v>
      </c>
      <c r="BF1764" s="175" t="str">
        <f t="shared" si="2048"/>
        <v>BF$13</v>
      </c>
      <c r="BG1764" s="175" t="str">
        <f t="shared" si="2048"/>
        <v>BG$13</v>
      </c>
      <c r="BH1764" s="175" t="str">
        <f t="shared" si="2048"/>
        <v>BH$13</v>
      </c>
      <c r="BI1764" s="175" t="str">
        <f t="shared" si="2048"/>
        <v>BI$13</v>
      </c>
      <c r="BJ1764" s="175" t="str">
        <f t="shared" si="2048"/>
        <v>BJ$13</v>
      </c>
      <c r="BK1764" s="175" t="str">
        <f t="shared" si="2048"/>
        <v>BK$13</v>
      </c>
      <c r="BL1764" s="175" t="str">
        <f t="shared" si="2048"/>
        <v>BL$13</v>
      </c>
      <c r="BM1764" s="175" t="str">
        <f t="shared" si="2048"/>
        <v>BM$13</v>
      </c>
      <c r="BN1764" s="175" t="str">
        <f t="shared" si="2048"/>
        <v>BN$13</v>
      </c>
      <c r="BO1764" s="175" t="str">
        <f t="shared" si="2048"/>
        <v>BO$13</v>
      </c>
      <c r="BP1764" s="175" t="str">
        <f t="shared" si="2048"/>
        <v>BP$13</v>
      </c>
      <c r="BQ1764" s="175" t="str">
        <f t="shared" si="2048"/>
        <v>BQ$13</v>
      </c>
      <c r="BR1764" s="175" t="str">
        <f t="shared" si="2048"/>
        <v>BR$13</v>
      </c>
      <c r="BS1764" s="175" t="str">
        <f t="shared" si="2048"/>
        <v>BS$13</v>
      </c>
      <c r="BT1764" s="175" t="str">
        <f t="shared" si="2048"/>
        <v>BT$13</v>
      </c>
      <c r="BU1764" s="175" t="str">
        <f t="shared" si="2048"/>
        <v>BU$13</v>
      </c>
      <c r="BV1764" s="175" t="str">
        <f t="shared" si="2048"/>
        <v>BV$13</v>
      </c>
      <c r="BW1764" s="175" t="str">
        <f t="shared" si="2048"/>
        <v>BW$13</v>
      </c>
      <c r="BX1764" s="175" t="str">
        <f t="shared" si="2048"/>
        <v>BX$13</v>
      </c>
      <c r="BY1764" s="175" t="str">
        <f t="shared" si="2048"/>
        <v>BY$13</v>
      </c>
      <c r="BZ1764" s="175" t="str">
        <f t="shared" si="2048"/>
        <v>BZ$13</v>
      </c>
      <c r="CA1764" s="175" t="str">
        <f t="shared" si="2048"/>
        <v>CA$13</v>
      </c>
      <c r="CB1764" s="175" t="str">
        <f t="shared" si="2048"/>
        <v>CB$13</v>
      </c>
      <c r="CC1764" s="175" t="str">
        <f t="shared" si="2048"/>
        <v>CC$13</v>
      </c>
      <c r="CD1764" s="175" t="str">
        <f t="shared" si="2048"/>
        <v>CD$13</v>
      </c>
      <c r="CE1764" s="175" t="str">
        <f t="shared" ref="CE1764:CK1764" si="2049">CE1749</f>
        <v>CE$13</v>
      </c>
      <c r="CF1764" s="175" t="str">
        <f t="shared" si="2049"/>
        <v>CF$13</v>
      </c>
      <c r="CG1764" s="175" t="str">
        <f t="shared" si="2049"/>
        <v>CG$13</v>
      </c>
      <c r="CH1764" s="175" t="str">
        <f t="shared" si="2049"/>
        <v>CH$13</v>
      </c>
      <c r="CI1764" s="175" t="str">
        <f t="shared" si="2049"/>
        <v>CI$13</v>
      </c>
      <c r="CJ1764" s="175" t="str">
        <f t="shared" si="2049"/>
        <v>CJ$13</v>
      </c>
      <c r="CK1764" s="175" t="str">
        <f t="shared" si="2049"/>
        <v>CK$13</v>
      </c>
      <c r="CL1764" s="175" t="str">
        <f t="shared" ref="CL1764" si="2050">CL1749</f>
        <v>CL$13</v>
      </c>
    </row>
    <row r="1765" spans="2:90" x14ac:dyDescent="0.4">
      <c r="B1765" s="187" t="str">
        <f>B1754</f>
        <v>Headcount - revenue driven:</v>
      </c>
      <c r="D1765" t="s">
        <v>756</v>
      </c>
      <c r="E1765" s="8" t="str">
        <f t="shared" si="2033"/>
        <v>1765 DCHC-S</v>
      </c>
      <c r="G1765" t="s">
        <v>332</v>
      </c>
      <c r="H1765" s="12"/>
      <c r="I1765" s="60"/>
      <c r="J1765" s="60"/>
      <c r="K1765" s="15"/>
      <c r="L1765" s="15"/>
      <c r="M1765" s="15"/>
      <c r="N1765" s="15"/>
      <c r="O1765" s="15"/>
      <c r="P1765" s="15"/>
      <c r="R1765" s="15"/>
      <c r="S1765" s="175">
        <f t="shared" ref="S1765" si="2051">S1750</f>
        <v>0</v>
      </c>
      <c r="T1765" s="175">
        <f t="shared" ref="T1765:AX1765" si="2052">T1750</f>
        <v>0</v>
      </c>
      <c r="U1765" s="175">
        <f t="shared" si="2052"/>
        <v>0</v>
      </c>
      <c r="V1765" s="175">
        <f t="shared" si="2052"/>
        <v>0</v>
      </c>
      <c r="W1765" s="175">
        <f t="shared" si="2052"/>
        <v>0</v>
      </c>
      <c r="X1765" s="175">
        <f t="shared" si="2052"/>
        <v>0</v>
      </c>
      <c r="Y1765" s="175">
        <f t="shared" si="2052"/>
        <v>0</v>
      </c>
      <c r="Z1765" s="175">
        <f t="shared" si="2052"/>
        <v>0</v>
      </c>
      <c r="AA1765" s="175">
        <f t="shared" si="2052"/>
        <v>0</v>
      </c>
      <c r="AB1765" s="175">
        <f t="shared" si="2052"/>
        <v>0</v>
      </c>
      <c r="AC1765" s="175">
        <f t="shared" si="2052"/>
        <v>0</v>
      </c>
      <c r="AD1765" s="175">
        <f t="shared" si="2052"/>
        <v>0</v>
      </c>
      <c r="AE1765" s="175">
        <f t="shared" si="2052"/>
        <v>0</v>
      </c>
      <c r="AF1765" s="175">
        <f t="shared" si="2052"/>
        <v>0</v>
      </c>
      <c r="AG1765" s="175">
        <f t="shared" si="2052"/>
        <v>0</v>
      </c>
      <c r="AH1765" s="175">
        <f t="shared" si="2052"/>
        <v>0</v>
      </c>
      <c r="AI1765" s="175">
        <f t="shared" si="2052"/>
        <v>0</v>
      </c>
      <c r="AJ1765" s="175">
        <f t="shared" si="2052"/>
        <v>0</v>
      </c>
      <c r="AK1765" s="175">
        <f t="shared" si="2052"/>
        <v>0</v>
      </c>
      <c r="AL1765" s="175">
        <f t="shared" si="2052"/>
        <v>0</v>
      </c>
      <c r="AM1765" s="175">
        <f t="shared" si="2052"/>
        <v>0</v>
      </c>
      <c r="AN1765" s="175">
        <f t="shared" si="2052"/>
        <v>0</v>
      </c>
      <c r="AO1765" s="175">
        <f t="shared" si="2052"/>
        <v>0</v>
      </c>
      <c r="AP1765" s="175">
        <f t="shared" si="2052"/>
        <v>0</v>
      </c>
      <c r="AQ1765" s="175">
        <f t="shared" si="2052"/>
        <v>0</v>
      </c>
      <c r="AR1765" s="175">
        <f t="shared" si="2052"/>
        <v>0</v>
      </c>
      <c r="AS1765" s="175">
        <f t="shared" si="2052"/>
        <v>0</v>
      </c>
      <c r="AT1765" s="175">
        <f t="shared" si="2052"/>
        <v>0</v>
      </c>
      <c r="AU1765" s="175">
        <f t="shared" si="2052"/>
        <v>0</v>
      </c>
      <c r="AV1765" s="175">
        <f t="shared" si="2052"/>
        <v>0</v>
      </c>
      <c r="AW1765" s="175">
        <f t="shared" si="2052"/>
        <v>0</v>
      </c>
      <c r="AX1765" s="175">
        <f t="shared" si="2052"/>
        <v>0</v>
      </c>
      <c r="AY1765" s="175">
        <f t="shared" ref="AY1765:CD1765" si="2053">AY1750</f>
        <v>0</v>
      </c>
      <c r="AZ1765" s="175">
        <f t="shared" si="2053"/>
        <v>0</v>
      </c>
      <c r="BA1765" s="175">
        <f t="shared" si="2053"/>
        <v>0</v>
      </c>
      <c r="BB1765" s="175">
        <f t="shared" si="2053"/>
        <v>0</v>
      </c>
      <c r="BC1765" s="175">
        <f t="shared" si="2053"/>
        <v>0</v>
      </c>
      <c r="BD1765" s="175">
        <f t="shared" si="2053"/>
        <v>0</v>
      </c>
      <c r="BE1765" s="175">
        <f t="shared" si="2053"/>
        <v>0</v>
      </c>
      <c r="BF1765" s="175">
        <f t="shared" si="2053"/>
        <v>0</v>
      </c>
      <c r="BG1765" s="175">
        <f t="shared" si="2053"/>
        <v>0</v>
      </c>
      <c r="BH1765" s="175">
        <f t="shared" si="2053"/>
        <v>0</v>
      </c>
      <c r="BI1765" s="175">
        <f t="shared" si="2053"/>
        <v>0</v>
      </c>
      <c r="BJ1765" s="175">
        <f t="shared" si="2053"/>
        <v>0</v>
      </c>
      <c r="BK1765" s="175">
        <f t="shared" si="2053"/>
        <v>0</v>
      </c>
      <c r="BL1765" s="175">
        <f t="shared" si="2053"/>
        <v>0</v>
      </c>
      <c r="BM1765" s="175">
        <f t="shared" si="2053"/>
        <v>0</v>
      </c>
      <c r="BN1765" s="175">
        <f t="shared" si="2053"/>
        <v>0</v>
      </c>
      <c r="BO1765" s="175">
        <f t="shared" si="2053"/>
        <v>0</v>
      </c>
      <c r="BP1765" s="175">
        <f t="shared" si="2053"/>
        <v>0</v>
      </c>
      <c r="BQ1765" s="175">
        <f t="shared" si="2053"/>
        <v>0</v>
      </c>
      <c r="BR1765" s="175">
        <f t="shared" si="2053"/>
        <v>0</v>
      </c>
      <c r="BS1765" s="175">
        <f t="shared" si="2053"/>
        <v>0</v>
      </c>
      <c r="BT1765" s="175">
        <f t="shared" si="2053"/>
        <v>0</v>
      </c>
      <c r="BU1765" s="175">
        <f t="shared" si="2053"/>
        <v>0</v>
      </c>
      <c r="BV1765" s="175">
        <f t="shared" si="2053"/>
        <v>0</v>
      </c>
      <c r="BW1765" s="175">
        <f t="shared" si="2053"/>
        <v>0</v>
      </c>
      <c r="BX1765" s="175">
        <f t="shared" si="2053"/>
        <v>0</v>
      </c>
      <c r="BY1765" s="175">
        <f t="shared" si="2053"/>
        <v>0</v>
      </c>
      <c r="BZ1765" s="175">
        <f t="shared" si="2053"/>
        <v>0</v>
      </c>
      <c r="CA1765" s="175">
        <f t="shared" si="2053"/>
        <v>0</v>
      </c>
      <c r="CB1765" s="175">
        <f t="shared" si="2053"/>
        <v>0</v>
      </c>
      <c r="CC1765" s="175">
        <f t="shared" si="2053"/>
        <v>0</v>
      </c>
      <c r="CD1765" s="175">
        <f t="shared" si="2053"/>
        <v>0</v>
      </c>
      <c r="CE1765" s="175">
        <f t="shared" ref="CE1765:CK1765" si="2054">CE1750</f>
        <v>0</v>
      </c>
      <c r="CF1765" s="175">
        <f t="shared" si="2054"/>
        <v>0</v>
      </c>
      <c r="CG1765" s="175">
        <f t="shared" si="2054"/>
        <v>0</v>
      </c>
      <c r="CH1765" s="175">
        <f t="shared" si="2054"/>
        <v>0</v>
      </c>
      <c r="CI1765" s="175">
        <f t="shared" si="2054"/>
        <v>0</v>
      </c>
      <c r="CJ1765" s="175">
        <f t="shared" si="2054"/>
        <v>0</v>
      </c>
      <c r="CK1765" s="175">
        <f t="shared" si="2054"/>
        <v>0</v>
      </c>
      <c r="CL1765" s="175">
        <f t="shared" ref="CL1765" si="2055">CL1750</f>
        <v>0</v>
      </c>
    </row>
    <row r="1766" spans="2:90" x14ac:dyDescent="0.4">
      <c r="B1766" s="235" t="str">
        <f>IFERROR(SUBSTITUTE(TRIM(MID(B1754, SEARCH("-", B1754) + 1, LEN(B1754))),":",""),"no unit")</f>
        <v>revenue driven</v>
      </c>
      <c r="D1766" t="s">
        <v>756</v>
      </c>
      <c r="E1766" s="8" t="str">
        <f t="shared" ref="E1766" si="2056">ROW()&amp;" "&amp;D1766</f>
        <v>1766 DCHC-S</v>
      </c>
      <c r="G1766" t="s">
        <v>332</v>
      </c>
      <c r="H1766" s="12"/>
      <c r="I1766" s="60"/>
      <c r="J1766" s="60"/>
      <c r="K1766" s="15"/>
      <c r="L1766" s="15"/>
      <c r="M1766" s="15"/>
      <c r="N1766" s="15"/>
      <c r="O1766" s="15"/>
      <c r="P1766" s="15"/>
      <c r="R1766" s="15"/>
      <c r="S1766" s="175"/>
      <c r="T1766" s="175"/>
      <c r="U1766" s="175"/>
      <c r="V1766" s="175"/>
      <c r="W1766" s="175"/>
      <c r="X1766" s="175"/>
      <c r="Y1766" s="175"/>
      <c r="Z1766" s="175"/>
      <c r="AA1766" s="175"/>
      <c r="AB1766" s="175"/>
      <c r="AC1766" s="175"/>
      <c r="AD1766" s="175"/>
      <c r="AE1766" s="175"/>
      <c r="AF1766" s="175"/>
      <c r="AG1766" s="175"/>
      <c r="AH1766" s="175"/>
      <c r="AI1766" s="175"/>
      <c r="AJ1766" s="175"/>
      <c r="AK1766" s="175"/>
      <c r="AL1766" s="175"/>
      <c r="AM1766" s="175"/>
      <c r="AN1766" s="175"/>
      <c r="AO1766" s="175"/>
      <c r="AP1766" s="175"/>
      <c r="AQ1766" s="175"/>
      <c r="AR1766" s="175"/>
      <c r="AS1766" s="175"/>
      <c r="AT1766" s="175"/>
      <c r="AU1766" s="175"/>
      <c r="AV1766" s="175"/>
      <c r="AW1766" s="175"/>
      <c r="AX1766" s="175"/>
      <c r="AY1766" s="175"/>
      <c r="AZ1766" s="175"/>
      <c r="BA1766" s="175"/>
      <c r="BB1766" s="175"/>
      <c r="BC1766" s="175"/>
      <c r="BD1766" s="175"/>
      <c r="BE1766" s="175"/>
      <c r="BF1766" s="175"/>
      <c r="BG1766" s="175"/>
      <c r="BH1766" s="175"/>
      <c r="BI1766" s="175"/>
      <c r="BJ1766" s="175"/>
      <c r="BK1766" s="175"/>
      <c r="BL1766" s="175"/>
      <c r="BM1766" s="175"/>
      <c r="BN1766" s="175"/>
      <c r="BO1766" s="175"/>
      <c r="BP1766" s="175"/>
      <c r="BQ1766" s="175"/>
      <c r="BR1766" s="175"/>
      <c r="BS1766" s="175"/>
      <c r="BT1766" s="175"/>
      <c r="BU1766" s="175"/>
      <c r="BV1766" s="175"/>
      <c r="BW1766" s="175"/>
      <c r="BX1766" s="175"/>
      <c r="BY1766" s="175"/>
      <c r="BZ1766" s="175"/>
      <c r="CA1766" s="175"/>
      <c r="CB1766" s="175"/>
      <c r="CC1766" s="175"/>
      <c r="CD1766" s="175"/>
      <c r="CE1766" s="175"/>
      <c r="CF1766" s="175"/>
      <c r="CG1766" s="175"/>
      <c r="CH1766" s="175"/>
      <c r="CI1766" s="175"/>
      <c r="CJ1766" s="175"/>
      <c r="CK1766" s="175"/>
      <c r="CL1766" s="175"/>
    </row>
    <row r="1767" spans="2:90" x14ac:dyDescent="0.4">
      <c r="B1767" s="187" t="str">
        <f>B1752</f>
        <v>Secondary revenue driver</v>
      </c>
      <c r="D1767" t="s">
        <v>756</v>
      </c>
      <c r="E1767" s="8" t="str">
        <f t="shared" si="2033"/>
        <v>1767 DCHC-S</v>
      </c>
      <c r="G1767" t="s">
        <v>332</v>
      </c>
      <c r="H1767" s="90"/>
      <c r="I1767" s="209"/>
      <c r="J1767" s="209"/>
      <c r="K1767" s="210"/>
      <c r="L1767" s="210"/>
      <c r="M1767" s="210"/>
      <c r="N1767" s="210"/>
      <c r="O1767" s="210"/>
      <c r="P1767" s="210"/>
      <c r="R1767" s="210"/>
      <c r="S1767" s="208" t="str">
        <f t="shared" ref="S1767" si="2057">S1752</f>
        <v>S$14</v>
      </c>
      <c r="T1767" s="208" t="str">
        <f t="shared" ref="T1767:AY1767" si="2058">T1752</f>
        <v>T$14</v>
      </c>
      <c r="U1767" s="208" t="str">
        <f t="shared" si="2058"/>
        <v>U$14</v>
      </c>
      <c r="V1767" s="208" t="str">
        <f t="shared" si="2058"/>
        <v>V$14</v>
      </c>
      <c r="W1767" s="208" t="str">
        <f t="shared" si="2058"/>
        <v>W$14</v>
      </c>
      <c r="X1767" s="208" t="str">
        <f t="shared" si="2058"/>
        <v>X$14</v>
      </c>
      <c r="Y1767" s="208" t="str">
        <f t="shared" si="2058"/>
        <v>Y$14</v>
      </c>
      <c r="Z1767" s="208" t="str">
        <f t="shared" si="2058"/>
        <v>Z$14</v>
      </c>
      <c r="AA1767" s="208" t="str">
        <f t="shared" si="2058"/>
        <v>AA$14</v>
      </c>
      <c r="AB1767" s="208" t="str">
        <f t="shared" si="2058"/>
        <v>AB$14</v>
      </c>
      <c r="AC1767" s="208" t="str">
        <f t="shared" si="2058"/>
        <v>AC$14</v>
      </c>
      <c r="AD1767" s="208" t="str">
        <f t="shared" si="2058"/>
        <v>AD$14</v>
      </c>
      <c r="AE1767" s="208" t="str">
        <f t="shared" si="2058"/>
        <v>AE$14</v>
      </c>
      <c r="AF1767" s="208" t="str">
        <f t="shared" si="2058"/>
        <v>AF$14</v>
      </c>
      <c r="AG1767" s="208" t="str">
        <f t="shared" si="2058"/>
        <v>AG$14</v>
      </c>
      <c r="AH1767" s="208" t="str">
        <f t="shared" si="2058"/>
        <v>AH$14</v>
      </c>
      <c r="AI1767" s="208" t="str">
        <f t="shared" si="2058"/>
        <v>AI$14</v>
      </c>
      <c r="AJ1767" s="208" t="str">
        <f t="shared" si="2058"/>
        <v>AJ$14</v>
      </c>
      <c r="AK1767" s="208" t="str">
        <f t="shared" si="2058"/>
        <v>AK$14</v>
      </c>
      <c r="AL1767" s="208" t="str">
        <f t="shared" si="2058"/>
        <v>AL$14</v>
      </c>
      <c r="AM1767" s="208" t="str">
        <f t="shared" si="2058"/>
        <v>AM$14</v>
      </c>
      <c r="AN1767" s="208" t="str">
        <f t="shared" si="2058"/>
        <v>AN$14</v>
      </c>
      <c r="AO1767" s="208" t="str">
        <f t="shared" si="2058"/>
        <v>AO$14</v>
      </c>
      <c r="AP1767" s="208" t="str">
        <f t="shared" si="2058"/>
        <v>AP$14</v>
      </c>
      <c r="AQ1767" s="208" t="str">
        <f t="shared" si="2058"/>
        <v>AQ$14</v>
      </c>
      <c r="AR1767" s="208" t="str">
        <f t="shared" si="2058"/>
        <v>AR$14</v>
      </c>
      <c r="AS1767" s="208" t="str">
        <f t="shared" si="2058"/>
        <v>AS$14</v>
      </c>
      <c r="AT1767" s="208" t="str">
        <f t="shared" si="2058"/>
        <v>AT$14</v>
      </c>
      <c r="AU1767" s="208" t="str">
        <f t="shared" si="2058"/>
        <v>AU$14</v>
      </c>
      <c r="AV1767" s="208" t="str">
        <f t="shared" si="2058"/>
        <v>AV$14</v>
      </c>
      <c r="AW1767" s="208" t="str">
        <f t="shared" si="2058"/>
        <v>AW$14</v>
      </c>
      <c r="AX1767" s="208" t="str">
        <f t="shared" si="2058"/>
        <v>AX$14</v>
      </c>
      <c r="AY1767" s="208" t="str">
        <f t="shared" si="2058"/>
        <v>AY$14</v>
      </c>
      <c r="AZ1767" s="208" t="str">
        <f t="shared" ref="AZ1767:CE1767" si="2059">AZ1752</f>
        <v>AZ$14</v>
      </c>
      <c r="BA1767" s="208" t="str">
        <f t="shared" si="2059"/>
        <v>BA$14</v>
      </c>
      <c r="BB1767" s="208" t="str">
        <f t="shared" si="2059"/>
        <v>BB$14</v>
      </c>
      <c r="BC1767" s="208" t="str">
        <f t="shared" si="2059"/>
        <v>BC$14</v>
      </c>
      <c r="BD1767" s="208" t="str">
        <f t="shared" si="2059"/>
        <v>BD$14</v>
      </c>
      <c r="BE1767" s="208" t="str">
        <f t="shared" si="2059"/>
        <v>BE$14</v>
      </c>
      <c r="BF1767" s="208" t="str">
        <f t="shared" si="2059"/>
        <v>BF$14</v>
      </c>
      <c r="BG1767" s="208" t="str">
        <f t="shared" si="2059"/>
        <v>BG$14</v>
      </c>
      <c r="BH1767" s="208" t="str">
        <f t="shared" si="2059"/>
        <v>BH$14</v>
      </c>
      <c r="BI1767" s="208" t="str">
        <f t="shared" si="2059"/>
        <v>BI$14</v>
      </c>
      <c r="BJ1767" s="208" t="str">
        <f t="shared" si="2059"/>
        <v>BJ$14</v>
      </c>
      <c r="BK1767" s="208" t="str">
        <f t="shared" si="2059"/>
        <v>BK$14</v>
      </c>
      <c r="BL1767" s="208" t="str">
        <f t="shared" si="2059"/>
        <v>BL$14</v>
      </c>
      <c r="BM1767" s="208" t="str">
        <f t="shared" si="2059"/>
        <v>BM$14</v>
      </c>
      <c r="BN1767" s="208" t="str">
        <f t="shared" si="2059"/>
        <v>BN$14</v>
      </c>
      <c r="BO1767" s="208" t="str">
        <f t="shared" si="2059"/>
        <v>BO$14</v>
      </c>
      <c r="BP1767" s="208" t="str">
        <f t="shared" si="2059"/>
        <v>BP$14</v>
      </c>
      <c r="BQ1767" s="208" t="str">
        <f t="shared" si="2059"/>
        <v>BQ$14</v>
      </c>
      <c r="BR1767" s="208" t="str">
        <f t="shared" si="2059"/>
        <v>BR$14</v>
      </c>
      <c r="BS1767" s="208" t="str">
        <f t="shared" si="2059"/>
        <v>BS$14</v>
      </c>
      <c r="BT1767" s="208" t="str">
        <f t="shared" si="2059"/>
        <v>BT$14</v>
      </c>
      <c r="BU1767" s="208" t="str">
        <f t="shared" si="2059"/>
        <v>BU$14</v>
      </c>
      <c r="BV1767" s="208" t="str">
        <f t="shared" si="2059"/>
        <v>BV$14</v>
      </c>
      <c r="BW1767" s="208" t="str">
        <f t="shared" si="2059"/>
        <v>BW$14</v>
      </c>
      <c r="BX1767" s="208" t="str">
        <f t="shared" si="2059"/>
        <v>BX$14</v>
      </c>
      <c r="BY1767" s="208" t="str">
        <f t="shared" si="2059"/>
        <v>BY$14</v>
      </c>
      <c r="BZ1767" s="208" t="str">
        <f t="shared" si="2059"/>
        <v>BZ$14</v>
      </c>
      <c r="CA1767" s="208" t="str">
        <f t="shared" si="2059"/>
        <v>CA$14</v>
      </c>
      <c r="CB1767" s="208" t="str">
        <f t="shared" si="2059"/>
        <v>CB$14</v>
      </c>
      <c r="CC1767" s="208" t="str">
        <f t="shared" si="2059"/>
        <v>CC$14</v>
      </c>
      <c r="CD1767" s="208" t="str">
        <f t="shared" si="2059"/>
        <v>CD$14</v>
      </c>
      <c r="CE1767" s="208" t="str">
        <f t="shared" si="2059"/>
        <v>CE$14</v>
      </c>
      <c r="CF1767" s="208" t="str">
        <f t="shared" ref="CF1767:CK1767" si="2060">CF1752</f>
        <v>CF$14</v>
      </c>
      <c r="CG1767" s="208" t="str">
        <f t="shared" si="2060"/>
        <v>CG$14</v>
      </c>
      <c r="CH1767" s="208" t="str">
        <f t="shared" si="2060"/>
        <v>CH$14</v>
      </c>
      <c r="CI1767" s="208" t="str">
        <f t="shared" si="2060"/>
        <v>CI$14</v>
      </c>
      <c r="CJ1767" s="208" t="str">
        <f t="shared" si="2060"/>
        <v>CJ$14</v>
      </c>
      <c r="CK1767" s="208" t="str">
        <f t="shared" si="2060"/>
        <v>CK$14</v>
      </c>
      <c r="CL1767" s="208" t="str">
        <f t="shared" ref="CL1767" si="2061">CL1752</f>
        <v>CL$14</v>
      </c>
    </row>
    <row r="1768" spans="2:90" x14ac:dyDescent="0.4">
      <c r="B1768" s="187" t="str">
        <f>B1753</f>
        <v>Secondary volume driver</v>
      </c>
      <c r="D1768" t="s">
        <v>756</v>
      </c>
      <c r="E1768" s="8" t="str">
        <f t="shared" si="2033"/>
        <v>1768 DCHC-S</v>
      </c>
      <c r="G1768" t="s">
        <v>332</v>
      </c>
      <c r="H1768" s="90"/>
      <c r="I1768" s="209"/>
      <c r="J1768" s="209"/>
      <c r="K1768" s="210"/>
      <c r="L1768" s="210"/>
      <c r="M1768" s="210"/>
      <c r="N1768" s="210"/>
      <c r="O1768" s="210"/>
      <c r="P1768" s="210"/>
      <c r="R1768" s="210"/>
      <c r="S1768" s="4" t="str">
        <f t="shared" ref="S1768" si="2062">ADDRESS(ROW(S1757),COLUMN(S1757),2)</f>
        <v>S$1757</v>
      </c>
      <c r="T1768" s="4" t="str">
        <f t="shared" ref="T1768:AX1768" si="2063">ADDRESS(ROW(T1757),COLUMN(T1757),2)</f>
        <v>T$1757</v>
      </c>
      <c r="U1768" s="4" t="str">
        <f t="shared" si="2063"/>
        <v>U$1757</v>
      </c>
      <c r="V1768" s="4" t="str">
        <f t="shared" si="2063"/>
        <v>V$1757</v>
      </c>
      <c r="W1768" s="4" t="str">
        <f t="shared" si="2063"/>
        <v>W$1757</v>
      </c>
      <c r="X1768" s="4" t="str">
        <f t="shared" si="2063"/>
        <v>X$1757</v>
      </c>
      <c r="Y1768" s="4" t="str">
        <f t="shared" si="2063"/>
        <v>Y$1757</v>
      </c>
      <c r="Z1768" s="4" t="str">
        <f t="shared" si="2063"/>
        <v>Z$1757</v>
      </c>
      <c r="AA1768" s="4" t="str">
        <f t="shared" si="2063"/>
        <v>AA$1757</v>
      </c>
      <c r="AB1768" s="4" t="str">
        <f t="shared" si="2063"/>
        <v>AB$1757</v>
      </c>
      <c r="AC1768" s="4" t="str">
        <f t="shared" si="2063"/>
        <v>AC$1757</v>
      </c>
      <c r="AD1768" s="4" t="str">
        <f t="shared" si="2063"/>
        <v>AD$1757</v>
      </c>
      <c r="AE1768" s="4" t="str">
        <f t="shared" si="2063"/>
        <v>AE$1757</v>
      </c>
      <c r="AF1768" s="4" t="str">
        <f t="shared" si="2063"/>
        <v>AF$1757</v>
      </c>
      <c r="AG1768" s="4" t="str">
        <f t="shared" si="2063"/>
        <v>AG$1757</v>
      </c>
      <c r="AH1768" s="4" t="str">
        <f t="shared" si="2063"/>
        <v>AH$1757</v>
      </c>
      <c r="AI1768" s="4" t="str">
        <f t="shared" si="2063"/>
        <v>AI$1757</v>
      </c>
      <c r="AJ1768" s="4" t="str">
        <f t="shared" si="2063"/>
        <v>AJ$1757</v>
      </c>
      <c r="AK1768" s="4" t="str">
        <f t="shared" si="2063"/>
        <v>AK$1757</v>
      </c>
      <c r="AL1768" s="4" t="str">
        <f t="shared" si="2063"/>
        <v>AL$1757</v>
      </c>
      <c r="AM1768" s="4" t="str">
        <f t="shared" si="2063"/>
        <v>AM$1757</v>
      </c>
      <c r="AN1768" s="4" t="str">
        <f t="shared" si="2063"/>
        <v>AN$1757</v>
      </c>
      <c r="AO1768" s="4" t="str">
        <f t="shared" si="2063"/>
        <v>AO$1757</v>
      </c>
      <c r="AP1768" s="4" t="str">
        <f t="shared" si="2063"/>
        <v>AP$1757</v>
      </c>
      <c r="AQ1768" s="4" t="str">
        <f t="shared" si="2063"/>
        <v>AQ$1757</v>
      </c>
      <c r="AR1768" s="4" t="str">
        <f t="shared" si="2063"/>
        <v>AR$1757</v>
      </c>
      <c r="AS1768" s="4" t="str">
        <f t="shared" si="2063"/>
        <v>AS$1757</v>
      </c>
      <c r="AT1768" s="4" t="str">
        <f t="shared" si="2063"/>
        <v>AT$1757</v>
      </c>
      <c r="AU1768" s="4" t="str">
        <f t="shared" si="2063"/>
        <v>AU$1757</v>
      </c>
      <c r="AV1768" s="4" t="str">
        <f t="shared" si="2063"/>
        <v>AV$1757</v>
      </c>
      <c r="AW1768" s="4" t="str">
        <f t="shared" si="2063"/>
        <v>AW$1757</v>
      </c>
      <c r="AX1768" s="4" t="str">
        <f t="shared" si="2063"/>
        <v>AX$1757</v>
      </c>
      <c r="AY1768" s="4" t="str">
        <f t="shared" ref="AY1768:CD1768" si="2064">ADDRESS(ROW(AY1757),COLUMN(AY1757),2)</f>
        <v>AY$1757</v>
      </c>
      <c r="AZ1768" s="4" t="str">
        <f t="shared" si="2064"/>
        <v>AZ$1757</v>
      </c>
      <c r="BA1768" s="4" t="str">
        <f t="shared" si="2064"/>
        <v>BA$1757</v>
      </c>
      <c r="BB1768" s="4" t="str">
        <f t="shared" si="2064"/>
        <v>BB$1757</v>
      </c>
      <c r="BC1768" s="4" t="str">
        <f t="shared" si="2064"/>
        <v>BC$1757</v>
      </c>
      <c r="BD1768" s="4" t="str">
        <f t="shared" si="2064"/>
        <v>BD$1757</v>
      </c>
      <c r="BE1768" s="4" t="str">
        <f t="shared" si="2064"/>
        <v>BE$1757</v>
      </c>
      <c r="BF1768" s="4" t="str">
        <f t="shared" si="2064"/>
        <v>BF$1757</v>
      </c>
      <c r="BG1768" s="4" t="str">
        <f t="shared" si="2064"/>
        <v>BG$1757</v>
      </c>
      <c r="BH1768" s="4" t="str">
        <f t="shared" si="2064"/>
        <v>BH$1757</v>
      </c>
      <c r="BI1768" s="4" t="str">
        <f t="shared" si="2064"/>
        <v>BI$1757</v>
      </c>
      <c r="BJ1768" s="4" t="str">
        <f t="shared" si="2064"/>
        <v>BJ$1757</v>
      </c>
      <c r="BK1768" s="4" t="str">
        <f t="shared" si="2064"/>
        <v>BK$1757</v>
      </c>
      <c r="BL1768" s="4" t="str">
        <f t="shared" si="2064"/>
        <v>BL$1757</v>
      </c>
      <c r="BM1768" s="4" t="str">
        <f t="shared" si="2064"/>
        <v>BM$1757</v>
      </c>
      <c r="BN1768" s="4" t="str">
        <f t="shared" si="2064"/>
        <v>BN$1757</v>
      </c>
      <c r="BO1768" s="4" t="str">
        <f t="shared" si="2064"/>
        <v>BO$1757</v>
      </c>
      <c r="BP1768" s="4" t="str">
        <f t="shared" si="2064"/>
        <v>BP$1757</v>
      </c>
      <c r="BQ1768" s="4" t="str">
        <f t="shared" si="2064"/>
        <v>BQ$1757</v>
      </c>
      <c r="BR1768" s="4" t="str">
        <f t="shared" si="2064"/>
        <v>BR$1757</v>
      </c>
      <c r="BS1768" s="4" t="str">
        <f t="shared" si="2064"/>
        <v>BS$1757</v>
      </c>
      <c r="BT1768" s="4" t="str">
        <f t="shared" si="2064"/>
        <v>BT$1757</v>
      </c>
      <c r="BU1768" s="4" t="str">
        <f t="shared" si="2064"/>
        <v>BU$1757</v>
      </c>
      <c r="BV1768" s="4" t="str">
        <f t="shared" si="2064"/>
        <v>BV$1757</v>
      </c>
      <c r="BW1768" s="4" t="str">
        <f t="shared" si="2064"/>
        <v>BW$1757</v>
      </c>
      <c r="BX1768" s="4" t="str">
        <f t="shared" si="2064"/>
        <v>BX$1757</v>
      </c>
      <c r="BY1768" s="4" t="str">
        <f t="shared" si="2064"/>
        <v>BY$1757</v>
      </c>
      <c r="BZ1768" s="4" t="str">
        <f t="shared" si="2064"/>
        <v>BZ$1757</v>
      </c>
      <c r="CA1768" s="4" t="str">
        <f t="shared" si="2064"/>
        <v>CA$1757</v>
      </c>
      <c r="CB1768" s="4" t="str">
        <f t="shared" si="2064"/>
        <v>CB$1757</v>
      </c>
      <c r="CC1768" s="4" t="str">
        <f t="shared" si="2064"/>
        <v>CC$1757</v>
      </c>
      <c r="CD1768" s="4" t="str">
        <f t="shared" si="2064"/>
        <v>CD$1757</v>
      </c>
      <c r="CE1768" s="4" t="str">
        <f t="shared" ref="CE1768:CK1768" si="2065">ADDRESS(ROW(CE1757),COLUMN(CE1757),2)</f>
        <v>CE$1757</v>
      </c>
      <c r="CF1768" s="4" t="str">
        <f t="shared" si="2065"/>
        <v>CF$1757</v>
      </c>
      <c r="CG1768" s="4" t="str">
        <f t="shared" si="2065"/>
        <v>CG$1757</v>
      </c>
      <c r="CH1768" s="4" t="str">
        <f t="shared" si="2065"/>
        <v>CH$1757</v>
      </c>
      <c r="CI1768" s="4" t="str">
        <f t="shared" si="2065"/>
        <v>CI$1757</v>
      </c>
      <c r="CJ1768" s="4" t="str">
        <f t="shared" si="2065"/>
        <v>CJ$1757</v>
      </c>
      <c r="CK1768" s="4" t="str">
        <f t="shared" si="2065"/>
        <v>CK$1757</v>
      </c>
      <c r="CL1768" s="4" t="str">
        <f t="shared" ref="CL1768" si="2066">ADDRESS(ROW(CL1757),COLUMN(CL1757),2)</f>
        <v>CL$1757</v>
      </c>
    </row>
    <row r="1769" spans="2:90" x14ac:dyDescent="0.4">
      <c r="E1769" s="8"/>
      <c r="H1769" s="12"/>
      <c r="I1769" s="60"/>
      <c r="J1769" s="60"/>
      <c r="K1769" s="15"/>
      <c r="L1769" s="15"/>
      <c r="M1769" s="15"/>
      <c r="N1769" s="15"/>
      <c r="O1769" s="15"/>
      <c r="P1769" s="15"/>
      <c r="R1769" s="15"/>
      <c r="S1769" s="76"/>
      <c r="T1769" s="76"/>
      <c r="U1769" s="76"/>
      <c r="V1769" s="76"/>
      <c r="W1769" s="76"/>
      <c r="X1769" s="76"/>
      <c r="Y1769" s="76"/>
      <c r="Z1769" s="76"/>
      <c r="AA1769" s="76"/>
      <c r="AB1769" s="76"/>
      <c r="AC1769" s="76"/>
      <c r="AD1769" s="76"/>
      <c r="AE1769" s="76"/>
      <c r="AF1769" s="76"/>
      <c r="AG1769" s="76"/>
      <c r="AH1769" s="76"/>
      <c r="AI1769" s="76"/>
      <c r="AJ1769" s="76"/>
      <c r="AK1769" s="76"/>
      <c r="AL1769" s="76"/>
      <c r="AM1769" s="76"/>
      <c r="AN1769" s="76"/>
      <c r="AO1769" s="76"/>
      <c r="AP1769" s="76"/>
      <c r="AQ1769" s="76"/>
      <c r="AR1769" s="76"/>
      <c r="AS1769" s="76"/>
      <c r="AT1769" s="76"/>
      <c r="AU1769" s="76"/>
      <c r="AV1769" s="76"/>
      <c r="AW1769" s="76"/>
      <c r="AX1769" s="76"/>
      <c r="AY1769" s="76"/>
      <c r="AZ1769" s="76"/>
      <c r="BA1769" s="76"/>
      <c r="BB1769" s="76"/>
      <c r="BC1769" s="76"/>
      <c r="BD1769" s="76"/>
      <c r="BE1769" s="76"/>
      <c r="BF1769" s="76"/>
      <c r="BG1769" s="76"/>
      <c r="BH1769" s="76"/>
      <c r="BI1769" s="76"/>
      <c r="BJ1769" s="76"/>
      <c r="BK1769" s="76"/>
      <c r="BL1769" s="76"/>
      <c r="BM1769" s="76"/>
      <c r="BN1769" s="76"/>
      <c r="BO1769" s="76"/>
      <c r="BP1769" s="76"/>
      <c r="BQ1769" s="76"/>
      <c r="BR1769" s="76"/>
      <c r="BS1769" s="76"/>
      <c r="BT1769" s="76"/>
      <c r="BU1769" s="76"/>
      <c r="BV1769" s="76"/>
      <c r="BW1769" s="76"/>
      <c r="BX1769" s="76"/>
      <c r="BY1769" s="76"/>
      <c r="BZ1769" s="76"/>
      <c r="CA1769" s="76"/>
      <c r="CB1769" s="76"/>
      <c r="CC1769" s="76"/>
      <c r="CD1769" s="76"/>
      <c r="CE1769" s="76"/>
      <c r="CF1769" s="76"/>
      <c r="CG1769" s="76"/>
      <c r="CH1769" s="76"/>
      <c r="CI1769" s="76"/>
      <c r="CJ1769" s="76"/>
      <c r="CK1769" s="76"/>
      <c r="CL1769" s="76"/>
    </row>
    <row r="1770" spans="2:90" x14ac:dyDescent="0.4">
      <c r="B1770" s="171" t="s">
        <v>490</v>
      </c>
      <c r="E1770" s="8"/>
      <c r="H1770" s="170"/>
      <c r="I1770" s="172"/>
      <c r="J1770" s="172"/>
      <c r="K1770" s="193"/>
      <c r="L1770" s="193"/>
      <c r="M1770" s="193"/>
      <c r="N1770" s="193"/>
      <c r="O1770" s="193"/>
      <c r="P1770" s="193"/>
      <c r="R1770" s="194"/>
      <c r="S1770" s="170"/>
      <c r="T1770" s="170"/>
      <c r="U1770" s="170"/>
      <c r="V1770" s="170"/>
      <c r="W1770" s="170"/>
      <c r="X1770" s="170"/>
      <c r="Y1770" s="170"/>
      <c r="Z1770" s="170"/>
      <c r="AA1770" s="170"/>
      <c r="AB1770" s="170"/>
      <c r="AC1770" s="170"/>
      <c r="AD1770" s="170"/>
      <c r="AE1770" s="170"/>
      <c r="AF1770" s="170"/>
      <c r="AG1770" s="170"/>
      <c r="AH1770" s="170"/>
      <c r="AI1770" s="170"/>
      <c r="AJ1770" s="170"/>
      <c r="AK1770" s="170"/>
      <c r="AL1770" s="170"/>
      <c r="AM1770" s="170"/>
      <c r="AN1770" s="170"/>
      <c r="AO1770" s="170"/>
      <c r="AP1770" s="170"/>
      <c r="AQ1770" s="170"/>
      <c r="AR1770" s="170"/>
      <c r="AS1770" s="170"/>
      <c r="AT1770" s="170"/>
      <c r="AU1770" s="170"/>
      <c r="AV1770" s="170"/>
      <c r="AW1770" s="170"/>
      <c r="AX1770" s="170"/>
      <c r="AY1770" s="170"/>
      <c r="AZ1770" s="170"/>
      <c r="BA1770" s="170"/>
      <c r="BB1770" s="170"/>
      <c r="BC1770" s="170"/>
      <c r="BD1770" s="170"/>
      <c r="BE1770" s="170"/>
      <c r="BF1770" s="170"/>
      <c r="BG1770" s="170"/>
      <c r="BH1770" s="170"/>
      <c r="BI1770" s="170"/>
      <c r="BJ1770" s="170"/>
      <c r="BK1770" s="170"/>
      <c r="BL1770" s="170"/>
      <c r="BM1770" s="170"/>
      <c r="BN1770" s="170"/>
      <c r="BO1770" s="170"/>
      <c r="BP1770" s="170"/>
      <c r="BQ1770" s="170"/>
      <c r="BR1770" s="170"/>
      <c r="BS1770" s="170"/>
      <c r="BT1770" s="170"/>
      <c r="BU1770" s="170"/>
      <c r="BV1770" s="170"/>
      <c r="BW1770" s="170"/>
      <c r="BX1770" s="170"/>
      <c r="BY1770" s="170"/>
      <c r="BZ1770" s="170"/>
      <c r="CA1770" s="170"/>
      <c r="CB1770" s="170"/>
      <c r="CC1770" s="170"/>
      <c r="CD1770" s="170"/>
      <c r="CE1770" s="170"/>
      <c r="CF1770" s="170"/>
      <c r="CG1770" s="170"/>
      <c r="CH1770" s="170"/>
      <c r="CI1770" s="170"/>
      <c r="CJ1770" s="170"/>
      <c r="CK1770" s="170"/>
      <c r="CL1770" s="170"/>
    </row>
    <row r="1771" spans="2:90" x14ac:dyDescent="0.4">
      <c r="B1771" s="171" t="s">
        <v>492</v>
      </c>
      <c r="E1771" s="8"/>
      <c r="H1771" s="170"/>
      <c r="I1771" s="172"/>
      <c r="J1771" s="172"/>
      <c r="K1771" s="193"/>
      <c r="L1771" s="193"/>
      <c r="M1771" s="193"/>
      <c r="N1771" s="193"/>
      <c r="O1771" s="193"/>
      <c r="P1771" s="193"/>
      <c r="R1771" s="194"/>
      <c r="S1771" s="170"/>
      <c r="T1771" s="170"/>
      <c r="U1771" s="170"/>
      <c r="V1771" s="170"/>
      <c r="W1771" s="170"/>
      <c r="X1771" s="170"/>
      <c r="Y1771" s="170"/>
      <c r="Z1771" s="170"/>
      <c r="AA1771" s="170"/>
      <c r="AB1771" s="170"/>
      <c r="AC1771" s="170"/>
      <c r="AD1771" s="170"/>
      <c r="AE1771" s="170"/>
      <c r="AF1771" s="170"/>
      <c r="AG1771" s="170"/>
      <c r="AH1771" s="170"/>
      <c r="AI1771" s="170"/>
      <c r="AJ1771" s="170"/>
      <c r="AK1771" s="170"/>
      <c r="AL1771" s="170"/>
      <c r="AM1771" s="170"/>
      <c r="AN1771" s="170"/>
      <c r="AO1771" s="170"/>
      <c r="AP1771" s="170"/>
      <c r="AQ1771" s="170"/>
      <c r="AR1771" s="170"/>
      <c r="AS1771" s="170"/>
      <c r="AT1771" s="170"/>
      <c r="AU1771" s="170"/>
      <c r="AV1771" s="170"/>
      <c r="AW1771" s="170"/>
      <c r="AX1771" s="170"/>
      <c r="AY1771" s="170"/>
      <c r="AZ1771" s="170"/>
      <c r="BA1771" s="170"/>
      <c r="BB1771" s="170"/>
      <c r="BC1771" s="170"/>
      <c r="BD1771" s="170"/>
      <c r="BE1771" s="170"/>
      <c r="BF1771" s="170"/>
      <c r="BG1771" s="170"/>
      <c r="BH1771" s="170"/>
      <c r="BI1771" s="170"/>
      <c r="BJ1771" s="170"/>
      <c r="BK1771" s="170"/>
      <c r="BL1771" s="170"/>
      <c r="BM1771" s="170"/>
      <c r="BN1771" s="170"/>
      <c r="BO1771" s="170"/>
      <c r="BP1771" s="170"/>
      <c r="BQ1771" s="170"/>
      <c r="BR1771" s="170"/>
      <c r="BS1771" s="170"/>
      <c r="BT1771" s="170"/>
      <c r="BU1771" s="170"/>
      <c r="BV1771" s="170"/>
      <c r="BW1771" s="170"/>
      <c r="BX1771" s="170"/>
      <c r="BY1771" s="170"/>
      <c r="BZ1771" s="170"/>
      <c r="CA1771" s="170"/>
      <c r="CB1771" s="170"/>
      <c r="CC1771" s="170"/>
      <c r="CD1771" s="170"/>
      <c r="CE1771" s="170"/>
      <c r="CF1771" s="170"/>
      <c r="CG1771" s="170"/>
      <c r="CH1771" s="170"/>
      <c r="CI1771" s="170"/>
      <c r="CJ1771" s="170"/>
      <c r="CK1771" s="170"/>
      <c r="CL1771" s="170"/>
    </row>
    <row r="1772" spans="2:90" x14ac:dyDescent="0.4">
      <c r="B1772" s="171" t="s">
        <v>461</v>
      </c>
      <c r="E1772" s="8"/>
      <c r="H1772" s="170"/>
      <c r="I1772" s="172"/>
      <c r="J1772" s="172"/>
      <c r="K1772" s="193"/>
      <c r="L1772" s="193"/>
      <c r="M1772" s="193"/>
      <c r="N1772" s="193"/>
      <c r="O1772" s="193"/>
      <c r="P1772" s="193"/>
      <c r="R1772" s="194"/>
      <c r="S1772" s="195" t="str">
        <f t="shared" ref="S1772:AX1772" si="2067">S$16</f>
        <v>S$12</v>
      </c>
      <c r="T1772" s="195" t="str">
        <f t="shared" si="2067"/>
        <v>T$12</v>
      </c>
      <c r="U1772" s="195" t="str">
        <f t="shared" si="2067"/>
        <v>U$12</v>
      </c>
      <c r="V1772" s="195" t="str">
        <f t="shared" si="2067"/>
        <v>V$12</v>
      </c>
      <c r="W1772" s="195" t="str">
        <f t="shared" si="2067"/>
        <v>W$12</v>
      </c>
      <c r="X1772" s="195" t="str">
        <f t="shared" si="2067"/>
        <v>X$12</v>
      </c>
      <c r="Y1772" s="195" t="str">
        <f t="shared" si="2067"/>
        <v>Y$12</v>
      </c>
      <c r="Z1772" s="195" t="str">
        <f t="shared" si="2067"/>
        <v>Z$12</v>
      </c>
      <c r="AA1772" s="195" t="str">
        <f t="shared" si="2067"/>
        <v>AA$12</v>
      </c>
      <c r="AB1772" s="195" t="str">
        <f t="shared" si="2067"/>
        <v>AB$12</v>
      </c>
      <c r="AC1772" s="195" t="str">
        <f t="shared" si="2067"/>
        <v>AC$12</v>
      </c>
      <c r="AD1772" s="195" t="str">
        <f t="shared" si="2067"/>
        <v>AD$12</v>
      </c>
      <c r="AE1772" s="195" t="str">
        <f t="shared" si="2067"/>
        <v>AE$12</v>
      </c>
      <c r="AF1772" s="195" t="str">
        <f t="shared" si="2067"/>
        <v>AF$12</v>
      </c>
      <c r="AG1772" s="195" t="str">
        <f t="shared" si="2067"/>
        <v>AG$12</v>
      </c>
      <c r="AH1772" s="195" t="str">
        <f t="shared" si="2067"/>
        <v>AH$12</v>
      </c>
      <c r="AI1772" s="195" t="str">
        <f t="shared" si="2067"/>
        <v>AI$12</v>
      </c>
      <c r="AJ1772" s="195" t="str">
        <f t="shared" si="2067"/>
        <v>AJ$12</v>
      </c>
      <c r="AK1772" s="195" t="str">
        <f t="shared" si="2067"/>
        <v>AK$12</v>
      </c>
      <c r="AL1772" s="195" t="str">
        <f t="shared" si="2067"/>
        <v>AL$12</v>
      </c>
      <c r="AM1772" s="195" t="str">
        <f t="shared" si="2067"/>
        <v>AM$12</v>
      </c>
      <c r="AN1772" s="195" t="str">
        <f t="shared" si="2067"/>
        <v>AN$12</v>
      </c>
      <c r="AO1772" s="195" t="str">
        <f t="shared" si="2067"/>
        <v>AO$12</v>
      </c>
      <c r="AP1772" s="195" t="str">
        <f t="shared" si="2067"/>
        <v>AP$12</v>
      </c>
      <c r="AQ1772" s="195" t="str">
        <f t="shared" si="2067"/>
        <v>AQ$12</v>
      </c>
      <c r="AR1772" s="195" t="str">
        <f t="shared" si="2067"/>
        <v>AR$12</v>
      </c>
      <c r="AS1772" s="195" t="str">
        <f t="shared" si="2067"/>
        <v>AS$12</v>
      </c>
      <c r="AT1772" s="195" t="str">
        <f t="shared" si="2067"/>
        <v>AT$12</v>
      </c>
      <c r="AU1772" s="195" t="str">
        <f t="shared" si="2067"/>
        <v>AU$12</v>
      </c>
      <c r="AV1772" s="195" t="str">
        <f t="shared" si="2067"/>
        <v>AV$12</v>
      </c>
      <c r="AW1772" s="195" t="str">
        <f t="shared" si="2067"/>
        <v>AW$12</v>
      </c>
      <c r="AX1772" s="195" t="str">
        <f t="shared" si="2067"/>
        <v>AX$12</v>
      </c>
      <c r="AY1772" s="195" t="str">
        <f t="shared" ref="AY1772:CD1772" si="2068">AY$16</f>
        <v>AY$12</v>
      </c>
      <c r="AZ1772" s="195" t="str">
        <f t="shared" si="2068"/>
        <v>AZ$12</v>
      </c>
      <c r="BA1772" s="195" t="str">
        <f t="shared" si="2068"/>
        <v>BA$12</v>
      </c>
      <c r="BB1772" s="195" t="str">
        <f t="shared" si="2068"/>
        <v>BB$12</v>
      </c>
      <c r="BC1772" s="195" t="str">
        <f t="shared" si="2068"/>
        <v>BC$12</v>
      </c>
      <c r="BD1772" s="195" t="str">
        <f t="shared" si="2068"/>
        <v>BD$12</v>
      </c>
      <c r="BE1772" s="195" t="str">
        <f t="shared" si="2068"/>
        <v>BE$12</v>
      </c>
      <c r="BF1772" s="195" t="str">
        <f t="shared" si="2068"/>
        <v>BF$12</v>
      </c>
      <c r="BG1772" s="195" t="str">
        <f t="shared" si="2068"/>
        <v>BG$12</v>
      </c>
      <c r="BH1772" s="195" t="str">
        <f t="shared" si="2068"/>
        <v>BH$12</v>
      </c>
      <c r="BI1772" s="195" t="str">
        <f t="shared" si="2068"/>
        <v>BI$12</v>
      </c>
      <c r="BJ1772" s="195" t="str">
        <f t="shared" si="2068"/>
        <v>BJ$12</v>
      </c>
      <c r="BK1772" s="195" t="str">
        <f t="shared" si="2068"/>
        <v>BK$12</v>
      </c>
      <c r="BL1772" s="195" t="str">
        <f t="shared" si="2068"/>
        <v>BL$12</v>
      </c>
      <c r="BM1772" s="195" t="str">
        <f t="shared" si="2068"/>
        <v>BM$12</v>
      </c>
      <c r="BN1772" s="195" t="str">
        <f t="shared" si="2068"/>
        <v>BN$12</v>
      </c>
      <c r="BO1772" s="195" t="str">
        <f t="shared" si="2068"/>
        <v>BO$12</v>
      </c>
      <c r="BP1772" s="195" t="str">
        <f t="shared" si="2068"/>
        <v>BP$12</v>
      </c>
      <c r="BQ1772" s="195" t="str">
        <f t="shared" si="2068"/>
        <v>BQ$12</v>
      </c>
      <c r="BR1772" s="195" t="str">
        <f t="shared" si="2068"/>
        <v>BR$12</v>
      </c>
      <c r="BS1772" s="195" t="str">
        <f t="shared" si="2068"/>
        <v>BS$12</v>
      </c>
      <c r="BT1772" s="195" t="str">
        <f t="shared" si="2068"/>
        <v>BT$12</v>
      </c>
      <c r="BU1772" s="195" t="str">
        <f t="shared" si="2068"/>
        <v>BU$12</v>
      </c>
      <c r="BV1772" s="195" t="str">
        <f t="shared" si="2068"/>
        <v>BV$12</v>
      </c>
      <c r="BW1772" s="195" t="str">
        <f t="shared" si="2068"/>
        <v>BW$12</v>
      </c>
      <c r="BX1772" s="195" t="str">
        <f t="shared" si="2068"/>
        <v>BX$12</v>
      </c>
      <c r="BY1772" s="195" t="str">
        <f t="shared" si="2068"/>
        <v>BY$12</v>
      </c>
      <c r="BZ1772" s="195" t="str">
        <f t="shared" si="2068"/>
        <v>BZ$12</v>
      </c>
      <c r="CA1772" s="195" t="str">
        <f t="shared" si="2068"/>
        <v>CA$12</v>
      </c>
      <c r="CB1772" s="195" t="str">
        <f t="shared" si="2068"/>
        <v>CB$12</v>
      </c>
      <c r="CC1772" s="195" t="str">
        <f t="shared" si="2068"/>
        <v>CC$12</v>
      </c>
      <c r="CD1772" s="195" t="str">
        <f t="shared" si="2068"/>
        <v>CD$12</v>
      </c>
      <c r="CE1772" s="195" t="str">
        <f t="shared" ref="CE1772:CL1772" si="2069">CE$16</f>
        <v>CE$12</v>
      </c>
      <c r="CF1772" s="195" t="str">
        <f t="shared" si="2069"/>
        <v>CF$12</v>
      </c>
      <c r="CG1772" s="195" t="str">
        <f t="shared" si="2069"/>
        <v>CG$12</v>
      </c>
      <c r="CH1772" s="195" t="str">
        <f t="shared" si="2069"/>
        <v>CH$12</v>
      </c>
      <c r="CI1772" s="195" t="str">
        <f t="shared" si="2069"/>
        <v>CI$12</v>
      </c>
      <c r="CJ1772" s="195" t="str">
        <f t="shared" si="2069"/>
        <v>CJ$12</v>
      </c>
      <c r="CK1772" s="195" t="str">
        <f t="shared" si="2069"/>
        <v>CK$12</v>
      </c>
      <c r="CL1772" s="195" t="str">
        <f t="shared" si="2069"/>
        <v>CL$12</v>
      </c>
    </row>
    <row r="1773" spans="2:90" x14ac:dyDescent="0.4">
      <c r="B1773" s="171" t="s">
        <v>462</v>
      </c>
      <c r="E1773" s="8"/>
      <c r="H1773" s="196"/>
      <c r="I1773" s="197"/>
      <c r="J1773" s="197"/>
      <c r="K1773" s="198"/>
      <c r="L1773" s="198"/>
      <c r="M1773" s="198"/>
      <c r="N1773" s="198"/>
      <c r="O1773" s="198"/>
      <c r="P1773" s="198"/>
      <c r="R1773" s="198"/>
      <c r="S1773" s="195" t="str">
        <f t="shared" ref="S1773:AX1773" si="2070">S$17</f>
        <v>S$13</v>
      </c>
      <c r="T1773" s="195" t="str">
        <f t="shared" si="2070"/>
        <v>T$13</v>
      </c>
      <c r="U1773" s="195" t="str">
        <f t="shared" si="2070"/>
        <v>U$13</v>
      </c>
      <c r="V1773" s="195" t="str">
        <f t="shared" si="2070"/>
        <v>V$13</v>
      </c>
      <c r="W1773" s="195" t="str">
        <f t="shared" si="2070"/>
        <v>W$13</v>
      </c>
      <c r="X1773" s="195" t="str">
        <f t="shared" si="2070"/>
        <v>X$13</v>
      </c>
      <c r="Y1773" s="195" t="str">
        <f t="shared" si="2070"/>
        <v>Y$13</v>
      </c>
      <c r="Z1773" s="195" t="str">
        <f t="shared" si="2070"/>
        <v>Z$13</v>
      </c>
      <c r="AA1773" s="195" t="str">
        <f t="shared" si="2070"/>
        <v>AA$13</v>
      </c>
      <c r="AB1773" s="195" t="str">
        <f t="shared" si="2070"/>
        <v>AB$13</v>
      </c>
      <c r="AC1773" s="195" t="str">
        <f t="shared" si="2070"/>
        <v>AC$13</v>
      </c>
      <c r="AD1773" s="195" t="str">
        <f t="shared" si="2070"/>
        <v>AD$13</v>
      </c>
      <c r="AE1773" s="195" t="str">
        <f t="shared" si="2070"/>
        <v>AE$13</v>
      </c>
      <c r="AF1773" s="195" t="str">
        <f t="shared" si="2070"/>
        <v>AF$13</v>
      </c>
      <c r="AG1773" s="195" t="str">
        <f t="shared" si="2070"/>
        <v>AG$13</v>
      </c>
      <c r="AH1773" s="195" t="str">
        <f t="shared" si="2070"/>
        <v>AH$13</v>
      </c>
      <c r="AI1773" s="195" t="str">
        <f t="shared" si="2070"/>
        <v>AI$13</v>
      </c>
      <c r="AJ1773" s="195" t="str">
        <f t="shared" si="2070"/>
        <v>AJ$13</v>
      </c>
      <c r="AK1773" s="195" t="str">
        <f t="shared" si="2070"/>
        <v>AK$13</v>
      </c>
      <c r="AL1773" s="195" t="str">
        <f t="shared" si="2070"/>
        <v>AL$13</v>
      </c>
      <c r="AM1773" s="195" t="str">
        <f t="shared" si="2070"/>
        <v>AM$13</v>
      </c>
      <c r="AN1773" s="195" t="str">
        <f t="shared" si="2070"/>
        <v>AN$13</v>
      </c>
      <c r="AO1773" s="195" t="str">
        <f t="shared" si="2070"/>
        <v>AO$13</v>
      </c>
      <c r="AP1773" s="195" t="str">
        <f t="shared" si="2070"/>
        <v>AP$13</v>
      </c>
      <c r="AQ1773" s="195" t="str">
        <f t="shared" si="2070"/>
        <v>AQ$13</v>
      </c>
      <c r="AR1773" s="195" t="str">
        <f t="shared" si="2070"/>
        <v>AR$13</v>
      </c>
      <c r="AS1773" s="195" t="str">
        <f t="shared" si="2070"/>
        <v>AS$13</v>
      </c>
      <c r="AT1773" s="195" t="str">
        <f t="shared" si="2070"/>
        <v>AT$13</v>
      </c>
      <c r="AU1773" s="195" t="str">
        <f t="shared" si="2070"/>
        <v>AU$13</v>
      </c>
      <c r="AV1773" s="195" t="str">
        <f t="shared" si="2070"/>
        <v>AV$13</v>
      </c>
      <c r="AW1773" s="195" t="str">
        <f t="shared" si="2070"/>
        <v>AW$13</v>
      </c>
      <c r="AX1773" s="195" t="str">
        <f t="shared" si="2070"/>
        <v>AX$13</v>
      </c>
      <c r="AY1773" s="195" t="str">
        <f t="shared" ref="AY1773:CD1773" si="2071">AY$17</f>
        <v>AY$13</v>
      </c>
      <c r="AZ1773" s="195" t="str">
        <f t="shared" si="2071"/>
        <v>AZ$13</v>
      </c>
      <c r="BA1773" s="195" t="str">
        <f t="shared" si="2071"/>
        <v>BA$13</v>
      </c>
      <c r="BB1773" s="195" t="str">
        <f t="shared" si="2071"/>
        <v>BB$13</v>
      </c>
      <c r="BC1773" s="195" t="str">
        <f t="shared" si="2071"/>
        <v>BC$13</v>
      </c>
      <c r="BD1773" s="195" t="str">
        <f t="shared" si="2071"/>
        <v>BD$13</v>
      </c>
      <c r="BE1773" s="195" t="str">
        <f t="shared" si="2071"/>
        <v>BE$13</v>
      </c>
      <c r="BF1773" s="195" t="str">
        <f t="shared" si="2071"/>
        <v>BF$13</v>
      </c>
      <c r="BG1773" s="195" t="str">
        <f t="shared" si="2071"/>
        <v>BG$13</v>
      </c>
      <c r="BH1773" s="195" t="str">
        <f t="shared" si="2071"/>
        <v>BH$13</v>
      </c>
      <c r="BI1773" s="195" t="str">
        <f t="shared" si="2071"/>
        <v>BI$13</v>
      </c>
      <c r="BJ1773" s="195" t="str">
        <f t="shared" si="2071"/>
        <v>BJ$13</v>
      </c>
      <c r="BK1773" s="195" t="str">
        <f t="shared" si="2071"/>
        <v>BK$13</v>
      </c>
      <c r="BL1773" s="195" t="str">
        <f t="shared" si="2071"/>
        <v>BL$13</v>
      </c>
      <c r="BM1773" s="195" t="str">
        <f t="shared" si="2071"/>
        <v>BM$13</v>
      </c>
      <c r="BN1773" s="195" t="str">
        <f t="shared" si="2071"/>
        <v>BN$13</v>
      </c>
      <c r="BO1773" s="195" t="str">
        <f t="shared" si="2071"/>
        <v>BO$13</v>
      </c>
      <c r="BP1773" s="195" t="str">
        <f t="shared" si="2071"/>
        <v>BP$13</v>
      </c>
      <c r="BQ1773" s="195" t="str">
        <f t="shared" si="2071"/>
        <v>BQ$13</v>
      </c>
      <c r="BR1773" s="195" t="str">
        <f t="shared" si="2071"/>
        <v>BR$13</v>
      </c>
      <c r="BS1773" s="195" t="str">
        <f t="shared" si="2071"/>
        <v>BS$13</v>
      </c>
      <c r="BT1773" s="195" t="str">
        <f t="shared" si="2071"/>
        <v>BT$13</v>
      </c>
      <c r="BU1773" s="195" t="str">
        <f t="shared" si="2071"/>
        <v>BU$13</v>
      </c>
      <c r="BV1773" s="195" t="str">
        <f t="shared" si="2071"/>
        <v>BV$13</v>
      </c>
      <c r="BW1773" s="195" t="str">
        <f t="shared" si="2071"/>
        <v>BW$13</v>
      </c>
      <c r="BX1773" s="195" t="str">
        <f t="shared" si="2071"/>
        <v>BX$13</v>
      </c>
      <c r="BY1773" s="195" t="str">
        <f t="shared" si="2071"/>
        <v>BY$13</v>
      </c>
      <c r="BZ1773" s="195" t="str">
        <f t="shared" si="2071"/>
        <v>BZ$13</v>
      </c>
      <c r="CA1773" s="195" t="str">
        <f t="shared" si="2071"/>
        <v>CA$13</v>
      </c>
      <c r="CB1773" s="195" t="str">
        <f t="shared" si="2071"/>
        <v>CB$13</v>
      </c>
      <c r="CC1773" s="195" t="str">
        <f t="shared" si="2071"/>
        <v>CC$13</v>
      </c>
      <c r="CD1773" s="195" t="str">
        <f t="shared" si="2071"/>
        <v>CD$13</v>
      </c>
      <c r="CE1773" s="195" t="str">
        <f t="shared" ref="CE1773:CL1773" si="2072">CE$17</f>
        <v>CE$13</v>
      </c>
      <c r="CF1773" s="195" t="str">
        <f t="shared" si="2072"/>
        <v>CF$13</v>
      </c>
      <c r="CG1773" s="195" t="str">
        <f t="shared" si="2072"/>
        <v>CG$13</v>
      </c>
      <c r="CH1773" s="195" t="str">
        <f t="shared" si="2072"/>
        <v>CH$13</v>
      </c>
      <c r="CI1773" s="195" t="str">
        <f t="shared" si="2072"/>
        <v>CI$13</v>
      </c>
      <c r="CJ1773" s="195" t="str">
        <f t="shared" si="2072"/>
        <v>CJ$13</v>
      </c>
      <c r="CK1773" s="195" t="str">
        <f t="shared" si="2072"/>
        <v>CK$13</v>
      </c>
      <c r="CL1773" s="195" t="str">
        <f t="shared" si="2072"/>
        <v>CL$13</v>
      </c>
    </row>
    <row r="1774" spans="2:90" x14ac:dyDescent="0.4">
      <c r="B1774" s="171" t="s">
        <v>491</v>
      </c>
      <c r="E1774" s="8"/>
      <c r="H1774" s="196"/>
      <c r="I1774" s="197"/>
      <c r="J1774" s="197"/>
      <c r="K1774" s="198"/>
      <c r="L1774" s="198"/>
      <c r="M1774" s="198"/>
      <c r="N1774" s="198"/>
      <c r="O1774" s="198"/>
      <c r="P1774" s="198"/>
      <c r="R1774" s="198"/>
      <c r="S1774" s="186"/>
      <c r="T1774" s="186"/>
      <c r="U1774" s="186"/>
      <c r="V1774" s="186"/>
      <c r="W1774" s="186"/>
      <c r="X1774" s="186"/>
      <c r="Y1774" s="186"/>
      <c r="Z1774" s="186"/>
      <c r="AA1774" s="186"/>
      <c r="AB1774" s="186"/>
      <c r="AC1774" s="186"/>
      <c r="AD1774" s="186"/>
      <c r="AE1774" s="186"/>
      <c r="AF1774" s="186"/>
      <c r="AG1774" s="186"/>
      <c r="AH1774" s="186"/>
      <c r="AI1774" s="186"/>
      <c r="AJ1774" s="186"/>
      <c r="AK1774" s="186"/>
      <c r="AL1774" s="186"/>
      <c r="AM1774" s="186"/>
      <c r="AN1774" s="186"/>
      <c r="AO1774" s="186"/>
      <c r="AP1774" s="186"/>
      <c r="AQ1774" s="186"/>
      <c r="AR1774" s="186"/>
      <c r="AS1774" s="186"/>
      <c r="AT1774" s="186"/>
      <c r="AU1774" s="186"/>
      <c r="AV1774" s="186"/>
      <c r="AW1774" s="186"/>
      <c r="AX1774" s="186"/>
      <c r="AY1774" s="186"/>
      <c r="AZ1774" s="186"/>
      <c r="BA1774" s="186"/>
      <c r="BB1774" s="186"/>
      <c r="BC1774" s="186"/>
      <c r="BD1774" s="186"/>
      <c r="BE1774" s="186"/>
      <c r="BF1774" s="186"/>
      <c r="BG1774" s="186"/>
      <c r="BH1774" s="186"/>
      <c r="BI1774" s="186"/>
      <c r="BJ1774" s="186"/>
      <c r="BK1774" s="186"/>
      <c r="BL1774" s="186"/>
      <c r="BM1774" s="186"/>
      <c r="BN1774" s="186"/>
      <c r="BO1774" s="186"/>
      <c r="BP1774" s="186"/>
      <c r="BQ1774" s="186"/>
      <c r="BR1774" s="186"/>
      <c r="BS1774" s="186"/>
      <c r="BT1774" s="186"/>
      <c r="BU1774" s="186"/>
      <c r="BV1774" s="186"/>
      <c r="BW1774" s="186"/>
      <c r="BX1774" s="186"/>
      <c r="BY1774" s="186"/>
      <c r="BZ1774" s="186"/>
      <c r="CA1774" s="186"/>
      <c r="CB1774" s="186"/>
      <c r="CC1774" s="186"/>
      <c r="CD1774" s="186"/>
      <c r="CE1774" s="186"/>
      <c r="CF1774" s="186"/>
      <c r="CG1774" s="186"/>
      <c r="CH1774" s="186"/>
      <c r="CI1774" s="186"/>
      <c r="CJ1774" s="186"/>
      <c r="CK1774" s="186"/>
      <c r="CL1774" s="186"/>
    </row>
    <row r="1775" spans="2:90" x14ac:dyDescent="0.4">
      <c r="B1775" s="171" t="s">
        <v>505</v>
      </c>
      <c r="E1775" s="8"/>
      <c r="H1775" s="196"/>
      <c r="I1775" s="197"/>
      <c r="J1775" s="197"/>
      <c r="K1775" s="198"/>
      <c r="L1775" s="198"/>
      <c r="M1775" s="198"/>
      <c r="N1775" s="198"/>
      <c r="O1775" s="198"/>
      <c r="P1775" s="198"/>
      <c r="R1775" s="198"/>
      <c r="S1775" s="186"/>
      <c r="T1775" s="186"/>
      <c r="U1775" s="186"/>
      <c r="V1775" s="186"/>
      <c r="W1775" s="186"/>
      <c r="X1775" s="186"/>
      <c r="Y1775" s="186"/>
      <c r="Z1775" s="186"/>
      <c r="AA1775" s="186"/>
      <c r="AB1775" s="186"/>
      <c r="AC1775" s="186"/>
      <c r="AD1775" s="186"/>
      <c r="AE1775" s="186"/>
      <c r="AF1775" s="186"/>
      <c r="AG1775" s="186"/>
      <c r="AH1775" s="186"/>
      <c r="AI1775" s="186"/>
      <c r="AJ1775" s="186"/>
      <c r="AK1775" s="186"/>
      <c r="AL1775" s="186"/>
      <c r="AM1775" s="186"/>
      <c r="AN1775" s="186"/>
      <c r="AO1775" s="186"/>
      <c r="AP1775" s="186"/>
      <c r="AQ1775" s="186"/>
      <c r="AR1775" s="186"/>
      <c r="AS1775" s="186"/>
      <c r="AT1775" s="186"/>
      <c r="AU1775" s="186"/>
      <c r="AV1775" s="186"/>
      <c r="AW1775" s="186"/>
      <c r="AX1775" s="186"/>
      <c r="AY1775" s="186"/>
      <c r="AZ1775" s="186"/>
      <c r="BA1775" s="186"/>
      <c r="BB1775" s="186"/>
      <c r="BC1775" s="186"/>
      <c r="BD1775" s="186"/>
      <c r="BE1775" s="186"/>
      <c r="BF1775" s="186"/>
      <c r="BG1775" s="186"/>
      <c r="BH1775" s="186"/>
      <c r="BI1775" s="186"/>
      <c r="BJ1775" s="186"/>
      <c r="BK1775" s="186"/>
      <c r="BL1775" s="186"/>
      <c r="BM1775" s="186"/>
      <c r="BN1775" s="186"/>
      <c r="BO1775" s="186"/>
      <c r="BP1775" s="186"/>
      <c r="BQ1775" s="186"/>
      <c r="BR1775" s="186"/>
      <c r="BS1775" s="186"/>
      <c r="BT1775" s="186"/>
      <c r="BU1775" s="186"/>
      <c r="BV1775" s="186"/>
      <c r="BW1775" s="186"/>
      <c r="BX1775" s="186"/>
      <c r="BY1775" s="186"/>
      <c r="BZ1775" s="186"/>
      <c r="CA1775" s="186"/>
      <c r="CB1775" s="186"/>
      <c r="CC1775" s="186"/>
      <c r="CD1775" s="186"/>
      <c r="CE1775" s="186"/>
      <c r="CF1775" s="186"/>
      <c r="CG1775" s="186"/>
      <c r="CH1775" s="186"/>
      <c r="CI1775" s="186"/>
      <c r="CJ1775" s="186"/>
      <c r="CK1775" s="186"/>
      <c r="CL1775" s="186"/>
    </row>
    <row r="1776" spans="2:90" x14ac:dyDescent="0.4">
      <c r="B1776" s="171" t="s">
        <v>463</v>
      </c>
      <c r="E1776" s="8"/>
      <c r="H1776" s="196"/>
      <c r="I1776" s="197"/>
      <c r="J1776" s="197"/>
      <c r="K1776" s="198"/>
      <c r="L1776" s="198"/>
      <c r="M1776" s="198"/>
      <c r="N1776" s="198"/>
      <c r="O1776" s="198"/>
      <c r="P1776" s="198"/>
      <c r="R1776" s="198"/>
      <c r="S1776" s="186" t="str">
        <f t="shared" ref="S1776:AX1776" si="2073">S$18</f>
        <v>S$14</v>
      </c>
      <c r="T1776" s="186" t="str">
        <f t="shared" si="2073"/>
        <v>T$14</v>
      </c>
      <c r="U1776" s="186" t="str">
        <f t="shared" si="2073"/>
        <v>U$14</v>
      </c>
      <c r="V1776" s="186" t="str">
        <f t="shared" si="2073"/>
        <v>V$14</v>
      </c>
      <c r="W1776" s="186" t="str">
        <f t="shared" si="2073"/>
        <v>W$14</v>
      </c>
      <c r="X1776" s="186" t="str">
        <f t="shared" si="2073"/>
        <v>X$14</v>
      </c>
      <c r="Y1776" s="186" t="str">
        <f t="shared" si="2073"/>
        <v>Y$14</v>
      </c>
      <c r="Z1776" s="186" t="str">
        <f t="shared" si="2073"/>
        <v>Z$14</v>
      </c>
      <c r="AA1776" s="186" t="str">
        <f t="shared" si="2073"/>
        <v>AA$14</v>
      </c>
      <c r="AB1776" s="186" t="str">
        <f t="shared" si="2073"/>
        <v>AB$14</v>
      </c>
      <c r="AC1776" s="186" t="str">
        <f t="shared" si="2073"/>
        <v>AC$14</v>
      </c>
      <c r="AD1776" s="186" t="str">
        <f t="shared" si="2073"/>
        <v>AD$14</v>
      </c>
      <c r="AE1776" s="186" t="str">
        <f t="shared" si="2073"/>
        <v>AE$14</v>
      </c>
      <c r="AF1776" s="186" t="str">
        <f t="shared" si="2073"/>
        <v>AF$14</v>
      </c>
      <c r="AG1776" s="186" t="str">
        <f t="shared" si="2073"/>
        <v>AG$14</v>
      </c>
      <c r="AH1776" s="186" t="str">
        <f t="shared" si="2073"/>
        <v>AH$14</v>
      </c>
      <c r="AI1776" s="186" t="str">
        <f t="shared" si="2073"/>
        <v>AI$14</v>
      </c>
      <c r="AJ1776" s="186" t="str">
        <f t="shared" si="2073"/>
        <v>AJ$14</v>
      </c>
      <c r="AK1776" s="186" t="str">
        <f t="shared" si="2073"/>
        <v>AK$14</v>
      </c>
      <c r="AL1776" s="186" t="str">
        <f t="shared" si="2073"/>
        <v>AL$14</v>
      </c>
      <c r="AM1776" s="186" t="str">
        <f t="shared" si="2073"/>
        <v>AM$14</v>
      </c>
      <c r="AN1776" s="186" t="str">
        <f t="shared" si="2073"/>
        <v>AN$14</v>
      </c>
      <c r="AO1776" s="186" t="str">
        <f t="shared" si="2073"/>
        <v>AO$14</v>
      </c>
      <c r="AP1776" s="186" t="str">
        <f t="shared" si="2073"/>
        <v>AP$14</v>
      </c>
      <c r="AQ1776" s="186" t="str">
        <f t="shared" si="2073"/>
        <v>AQ$14</v>
      </c>
      <c r="AR1776" s="186" t="str">
        <f t="shared" si="2073"/>
        <v>AR$14</v>
      </c>
      <c r="AS1776" s="186" t="str">
        <f t="shared" si="2073"/>
        <v>AS$14</v>
      </c>
      <c r="AT1776" s="186" t="str">
        <f t="shared" si="2073"/>
        <v>AT$14</v>
      </c>
      <c r="AU1776" s="186" t="str">
        <f t="shared" si="2073"/>
        <v>AU$14</v>
      </c>
      <c r="AV1776" s="186" t="str">
        <f t="shared" si="2073"/>
        <v>AV$14</v>
      </c>
      <c r="AW1776" s="186" t="str">
        <f t="shared" si="2073"/>
        <v>AW$14</v>
      </c>
      <c r="AX1776" s="186" t="str">
        <f t="shared" si="2073"/>
        <v>AX$14</v>
      </c>
      <c r="AY1776" s="186" t="str">
        <f t="shared" ref="AY1776:CD1776" si="2074">AY$18</f>
        <v>AY$14</v>
      </c>
      <c r="AZ1776" s="186" t="str">
        <f t="shared" si="2074"/>
        <v>AZ$14</v>
      </c>
      <c r="BA1776" s="186" t="str">
        <f t="shared" si="2074"/>
        <v>BA$14</v>
      </c>
      <c r="BB1776" s="186" t="str">
        <f t="shared" si="2074"/>
        <v>BB$14</v>
      </c>
      <c r="BC1776" s="186" t="str">
        <f t="shared" si="2074"/>
        <v>BC$14</v>
      </c>
      <c r="BD1776" s="186" t="str">
        <f t="shared" si="2074"/>
        <v>BD$14</v>
      </c>
      <c r="BE1776" s="186" t="str">
        <f t="shared" si="2074"/>
        <v>BE$14</v>
      </c>
      <c r="BF1776" s="186" t="str">
        <f t="shared" si="2074"/>
        <v>BF$14</v>
      </c>
      <c r="BG1776" s="186" t="str">
        <f t="shared" si="2074"/>
        <v>BG$14</v>
      </c>
      <c r="BH1776" s="186" t="str">
        <f t="shared" si="2074"/>
        <v>BH$14</v>
      </c>
      <c r="BI1776" s="186" t="str">
        <f t="shared" si="2074"/>
        <v>BI$14</v>
      </c>
      <c r="BJ1776" s="186" t="str">
        <f t="shared" si="2074"/>
        <v>BJ$14</v>
      </c>
      <c r="BK1776" s="186" t="str">
        <f t="shared" si="2074"/>
        <v>BK$14</v>
      </c>
      <c r="BL1776" s="186" t="str">
        <f t="shared" si="2074"/>
        <v>BL$14</v>
      </c>
      <c r="BM1776" s="186" t="str">
        <f t="shared" si="2074"/>
        <v>BM$14</v>
      </c>
      <c r="BN1776" s="186" t="str">
        <f t="shared" si="2074"/>
        <v>BN$14</v>
      </c>
      <c r="BO1776" s="186" t="str">
        <f t="shared" si="2074"/>
        <v>BO$14</v>
      </c>
      <c r="BP1776" s="186" t="str">
        <f t="shared" si="2074"/>
        <v>BP$14</v>
      </c>
      <c r="BQ1776" s="186" t="str">
        <f t="shared" si="2074"/>
        <v>BQ$14</v>
      </c>
      <c r="BR1776" s="186" t="str">
        <f t="shared" si="2074"/>
        <v>BR$14</v>
      </c>
      <c r="BS1776" s="186" t="str">
        <f t="shared" si="2074"/>
        <v>BS$14</v>
      </c>
      <c r="BT1776" s="186" t="str">
        <f t="shared" si="2074"/>
        <v>BT$14</v>
      </c>
      <c r="BU1776" s="186" t="str">
        <f t="shared" si="2074"/>
        <v>BU$14</v>
      </c>
      <c r="BV1776" s="186" t="str">
        <f t="shared" si="2074"/>
        <v>BV$14</v>
      </c>
      <c r="BW1776" s="186" t="str">
        <f t="shared" si="2074"/>
        <v>BW$14</v>
      </c>
      <c r="BX1776" s="186" t="str">
        <f t="shared" si="2074"/>
        <v>BX$14</v>
      </c>
      <c r="BY1776" s="186" t="str">
        <f t="shared" si="2074"/>
        <v>BY$14</v>
      </c>
      <c r="BZ1776" s="186" t="str">
        <f t="shared" si="2074"/>
        <v>BZ$14</v>
      </c>
      <c r="CA1776" s="186" t="str">
        <f t="shared" si="2074"/>
        <v>CA$14</v>
      </c>
      <c r="CB1776" s="186" t="str">
        <f t="shared" si="2074"/>
        <v>CB$14</v>
      </c>
      <c r="CC1776" s="186" t="str">
        <f t="shared" si="2074"/>
        <v>CC$14</v>
      </c>
      <c r="CD1776" s="186" t="str">
        <f t="shared" si="2074"/>
        <v>CD$14</v>
      </c>
      <c r="CE1776" s="186" t="str">
        <f t="shared" ref="CE1776:CL1776" si="2075">CE$18</f>
        <v>CE$14</v>
      </c>
      <c r="CF1776" s="186" t="str">
        <f t="shared" si="2075"/>
        <v>CF$14</v>
      </c>
      <c r="CG1776" s="186" t="str">
        <f t="shared" si="2075"/>
        <v>CG$14</v>
      </c>
      <c r="CH1776" s="186" t="str">
        <f t="shared" si="2075"/>
        <v>CH$14</v>
      </c>
      <c r="CI1776" s="186" t="str">
        <f t="shared" si="2075"/>
        <v>CI$14</v>
      </c>
      <c r="CJ1776" s="186" t="str">
        <f t="shared" si="2075"/>
        <v>CJ$14</v>
      </c>
      <c r="CK1776" s="186" t="str">
        <f t="shared" si="2075"/>
        <v>CK$14</v>
      </c>
      <c r="CL1776" s="186" t="str">
        <f t="shared" si="2075"/>
        <v>CL$14</v>
      </c>
    </row>
    <row r="1777" spans="2:90" x14ac:dyDescent="0.4">
      <c r="B1777" s="171" t="s">
        <v>464</v>
      </c>
      <c r="E1777" s="8"/>
      <c r="H1777" s="196"/>
      <c r="I1777" s="197"/>
      <c r="J1777" s="197"/>
      <c r="K1777" s="198"/>
      <c r="L1777" s="198"/>
      <c r="M1777" s="198"/>
      <c r="N1777" s="198"/>
      <c r="O1777" s="198"/>
      <c r="P1777" s="198"/>
      <c r="R1777" s="198"/>
      <c r="S1777" s="186" t="str">
        <f t="shared" ref="S1777:AX1777" si="2076">S$19</f>
        <v>S$15</v>
      </c>
      <c r="T1777" s="186" t="str">
        <f t="shared" si="2076"/>
        <v>T$15</v>
      </c>
      <c r="U1777" s="186" t="str">
        <f t="shared" si="2076"/>
        <v>U$15</v>
      </c>
      <c r="V1777" s="186" t="str">
        <f t="shared" si="2076"/>
        <v>V$15</v>
      </c>
      <c r="W1777" s="186" t="str">
        <f t="shared" si="2076"/>
        <v>W$15</v>
      </c>
      <c r="X1777" s="186" t="str">
        <f t="shared" si="2076"/>
        <v>X$15</v>
      </c>
      <c r="Y1777" s="186" t="str">
        <f t="shared" si="2076"/>
        <v>Y$15</v>
      </c>
      <c r="Z1777" s="186" t="str">
        <f t="shared" si="2076"/>
        <v>Z$15</v>
      </c>
      <c r="AA1777" s="186" t="str">
        <f t="shared" si="2076"/>
        <v>AA$15</v>
      </c>
      <c r="AB1777" s="186" t="str">
        <f t="shared" si="2076"/>
        <v>AB$15</v>
      </c>
      <c r="AC1777" s="186" t="str">
        <f t="shared" si="2076"/>
        <v>AC$15</v>
      </c>
      <c r="AD1777" s="186" t="str">
        <f t="shared" si="2076"/>
        <v>AD$15</v>
      </c>
      <c r="AE1777" s="186" t="str">
        <f t="shared" si="2076"/>
        <v>AE$15</v>
      </c>
      <c r="AF1777" s="186" t="str">
        <f t="shared" si="2076"/>
        <v>AF$15</v>
      </c>
      <c r="AG1777" s="186" t="str">
        <f t="shared" si="2076"/>
        <v>AG$15</v>
      </c>
      <c r="AH1777" s="186" t="str">
        <f t="shared" si="2076"/>
        <v>AH$15</v>
      </c>
      <c r="AI1777" s="186" t="str">
        <f t="shared" si="2076"/>
        <v>AI$15</v>
      </c>
      <c r="AJ1777" s="186" t="str">
        <f t="shared" si="2076"/>
        <v>AJ$15</v>
      </c>
      <c r="AK1777" s="186" t="str">
        <f t="shared" si="2076"/>
        <v>AK$15</v>
      </c>
      <c r="AL1777" s="186" t="str">
        <f t="shared" si="2076"/>
        <v>AL$15</v>
      </c>
      <c r="AM1777" s="186" t="str">
        <f t="shared" si="2076"/>
        <v>AM$15</v>
      </c>
      <c r="AN1777" s="186" t="str">
        <f t="shared" si="2076"/>
        <v>AN$15</v>
      </c>
      <c r="AO1777" s="186" t="str">
        <f t="shared" si="2076"/>
        <v>AO$15</v>
      </c>
      <c r="AP1777" s="186" t="str">
        <f t="shared" si="2076"/>
        <v>AP$15</v>
      </c>
      <c r="AQ1777" s="186" t="str">
        <f t="shared" si="2076"/>
        <v>AQ$15</v>
      </c>
      <c r="AR1777" s="186" t="str">
        <f t="shared" si="2076"/>
        <v>AR$15</v>
      </c>
      <c r="AS1777" s="186" t="str">
        <f t="shared" si="2076"/>
        <v>AS$15</v>
      </c>
      <c r="AT1777" s="186" t="str">
        <f t="shared" si="2076"/>
        <v>AT$15</v>
      </c>
      <c r="AU1777" s="186" t="str">
        <f t="shared" si="2076"/>
        <v>AU$15</v>
      </c>
      <c r="AV1777" s="186" t="str">
        <f t="shared" si="2076"/>
        <v>AV$15</v>
      </c>
      <c r="AW1777" s="186" t="str">
        <f t="shared" si="2076"/>
        <v>AW$15</v>
      </c>
      <c r="AX1777" s="186" t="str">
        <f t="shared" si="2076"/>
        <v>AX$15</v>
      </c>
      <c r="AY1777" s="186" t="str">
        <f t="shared" ref="AY1777:CD1777" si="2077">AY$19</f>
        <v>AY$15</v>
      </c>
      <c r="AZ1777" s="186" t="str">
        <f t="shared" si="2077"/>
        <v>AZ$15</v>
      </c>
      <c r="BA1777" s="186" t="str">
        <f t="shared" si="2077"/>
        <v>BA$15</v>
      </c>
      <c r="BB1777" s="186" t="str">
        <f t="shared" si="2077"/>
        <v>BB$15</v>
      </c>
      <c r="BC1777" s="186" t="str">
        <f t="shared" si="2077"/>
        <v>BC$15</v>
      </c>
      <c r="BD1777" s="186" t="str">
        <f t="shared" si="2077"/>
        <v>BD$15</v>
      </c>
      <c r="BE1777" s="186" t="str">
        <f t="shared" si="2077"/>
        <v>BE$15</v>
      </c>
      <c r="BF1777" s="186" t="str">
        <f t="shared" si="2077"/>
        <v>BF$15</v>
      </c>
      <c r="BG1777" s="186" t="str">
        <f t="shared" si="2077"/>
        <v>BG$15</v>
      </c>
      <c r="BH1777" s="186" t="str">
        <f t="shared" si="2077"/>
        <v>BH$15</v>
      </c>
      <c r="BI1777" s="186" t="str">
        <f t="shared" si="2077"/>
        <v>BI$15</v>
      </c>
      <c r="BJ1777" s="186" t="str">
        <f t="shared" si="2077"/>
        <v>BJ$15</v>
      </c>
      <c r="BK1777" s="186" t="str">
        <f t="shared" si="2077"/>
        <v>BK$15</v>
      </c>
      <c r="BL1777" s="186" t="str">
        <f t="shared" si="2077"/>
        <v>BL$15</v>
      </c>
      <c r="BM1777" s="186" t="str">
        <f t="shared" si="2077"/>
        <v>BM$15</v>
      </c>
      <c r="BN1777" s="186" t="str">
        <f t="shared" si="2077"/>
        <v>BN$15</v>
      </c>
      <c r="BO1777" s="186" t="str">
        <f t="shared" si="2077"/>
        <v>BO$15</v>
      </c>
      <c r="BP1777" s="186" t="str">
        <f t="shared" si="2077"/>
        <v>BP$15</v>
      </c>
      <c r="BQ1777" s="186" t="str">
        <f t="shared" si="2077"/>
        <v>BQ$15</v>
      </c>
      <c r="BR1777" s="186" t="str">
        <f t="shared" si="2077"/>
        <v>BR$15</v>
      </c>
      <c r="BS1777" s="186" t="str">
        <f t="shared" si="2077"/>
        <v>BS$15</v>
      </c>
      <c r="BT1777" s="186" t="str">
        <f t="shared" si="2077"/>
        <v>BT$15</v>
      </c>
      <c r="BU1777" s="186" t="str">
        <f t="shared" si="2077"/>
        <v>BU$15</v>
      </c>
      <c r="BV1777" s="186" t="str">
        <f t="shared" si="2077"/>
        <v>BV$15</v>
      </c>
      <c r="BW1777" s="186" t="str">
        <f t="shared" si="2077"/>
        <v>BW$15</v>
      </c>
      <c r="BX1777" s="186" t="str">
        <f t="shared" si="2077"/>
        <v>BX$15</v>
      </c>
      <c r="BY1777" s="186" t="str">
        <f t="shared" si="2077"/>
        <v>BY$15</v>
      </c>
      <c r="BZ1777" s="186" t="str">
        <f t="shared" si="2077"/>
        <v>BZ$15</v>
      </c>
      <c r="CA1777" s="186" t="str">
        <f t="shared" si="2077"/>
        <v>CA$15</v>
      </c>
      <c r="CB1777" s="186" t="str">
        <f t="shared" si="2077"/>
        <v>CB$15</v>
      </c>
      <c r="CC1777" s="186" t="str">
        <f t="shared" si="2077"/>
        <v>CC$15</v>
      </c>
      <c r="CD1777" s="186" t="str">
        <f t="shared" si="2077"/>
        <v>CD$15</v>
      </c>
      <c r="CE1777" s="186" t="str">
        <f t="shared" ref="CE1777:CL1777" si="2078">CE$19</f>
        <v>CE$15</v>
      </c>
      <c r="CF1777" s="186" t="str">
        <f t="shared" si="2078"/>
        <v>CF$15</v>
      </c>
      <c r="CG1777" s="186" t="str">
        <f t="shared" si="2078"/>
        <v>CG$15</v>
      </c>
      <c r="CH1777" s="186" t="str">
        <f t="shared" si="2078"/>
        <v>CH$15</v>
      </c>
      <c r="CI1777" s="186" t="str">
        <f t="shared" si="2078"/>
        <v>CI$15</v>
      </c>
      <c r="CJ1777" s="186" t="str">
        <f t="shared" si="2078"/>
        <v>CJ$15</v>
      </c>
      <c r="CK1777" s="186" t="str">
        <f t="shared" si="2078"/>
        <v>CK$15</v>
      </c>
      <c r="CL1777" s="186" t="str">
        <f t="shared" si="2078"/>
        <v>CL$15</v>
      </c>
    </row>
    <row r="1778" spans="2:90" x14ac:dyDescent="0.4">
      <c r="B1778" s="139" t="s">
        <v>192</v>
      </c>
      <c r="C1778" s="31"/>
      <c r="D1778" t="s">
        <v>757</v>
      </c>
      <c r="E1778" s="8" t="str">
        <f t="shared" ref="E1778:E1789" si="2079">ROW()&amp;" "&amp;D1778</f>
        <v>1778 DC-S</v>
      </c>
      <c r="F1778" t="s">
        <v>155</v>
      </c>
      <c r="G1778" s="31" t="s">
        <v>81</v>
      </c>
      <c r="H1778" s="138"/>
      <c r="I1778" s="140"/>
      <c r="J1778" s="140"/>
      <c r="K1778" s="138"/>
      <c r="L1778" s="138"/>
      <c r="M1778" s="138"/>
      <c r="N1778" s="138"/>
      <c r="O1778" s="138"/>
      <c r="P1778" s="138"/>
      <c r="R1778" s="139"/>
      <c r="S1778" s="139"/>
      <c r="T1778" s="139"/>
      <c r="U1778" s="139"/>
      <c r="V1778" s="139"/>
      <c r="W1778" s="139"/>
      <c r="X1778" s="139"/>
      <c r="Y1778" s="139"/>
      <c r="Z1778" s="139"/>
      <c r="AA1778" s="139"/>
      <c r="AB1778" s="139"/>
      <c r="AC1778" s="139"/>
      <c r="AD1778" s="139"/>
      <c r="AE1778" s="139"/>
      <c r="AF1778" s="139"/>
      <c r="AG1778" s="139"/>
      <c r="AH1778" s="139"/>
      <c r="AI1778" s="139"/>
      <c r="AJ1778" s="139"/>
      <c r="AK1778" s="139"/>
      <c r="AL1778" s="139"/>
      <c r="AM1778" s="139"/>
      <c r="AN1778" s="139"/>
      <c r="AO1778" s="139"/>
      <c r="AP1778" s="139"/>
      <c r="AQ1778" s="139"/>
      <c r="AR1778" s="139"/>
      <c r="AS1778" s="139"/>
      <c r="AT1778" s="139"/>
      <c r="AU1778" s="139"/>
      <c r="AV1778" s="139"/>
      <c r="AW1778" s="139"/>
      <c r="AX1778" s="139"/>
      <c r="AY1778" s="139"/>
      <c r="AZ1778" s="139"/>
      <c r="BA1778" s="139"/>
      <c r="BB1778" s="139"/>
      <c r="BC1778" s="139"/>
      <c r="BD1778" s="139"/>
      <c r="BE1778" s="139"/>
      <c r="BF1778" s="139"/>
      <c r="BG1778" s="139"/>
      <c r="BH1778" s="139"/>
      <c r="BI1778" s="139"/>
      <c r="BJ1778" s="139"/>
      <c r="BK1778" s="139"/>
      <c r="BL1778" s="139"/>
      <c r="BM1778" s="139"/>
      <c r="BN1778" s="139"/>
      <c r="BO1778" s="139"/>
      <c r="BP1778" s="139"/>
      <c r="BQ1778" s="139"/>
      <c r="BR1778" s="139"/>
      <c r="BS1778" s="139"/>
      <c r="BT1778" s="139"/>
      <c r="BU1778" s="139"/>
      <c r="BV1778" s="139"/>
      <c r="BW1778" s="139"/>
      <c r="BX1778" s="139"/>
      <c r="BY1778" s="139"/>
      <c r="BZ1778" s="139"/>
      <c r="CA1778" s="139"/>
      <c r="CB1778" s="139"/>
      <c r="CC1778" s="139"/>
      <c r="CD1778" s="139"/>
      <c r="CE1778" s="139"/>
      <c r="CF1778" s="139"/>
      <c r="CG1778" s="139"/>
      <c r="CH1778" s="139"/>
      <c r="CI1778" s="139"/>
      <c r="CJ1778" s="139"/>
      <c r="CK1778" s="139"/>
      <c r="CL1778" s="139"/>
    </row>
    <row r="1779" spans="2:90" x14ac:dyDescent="0.4">
      <c r="B1779" s="95" t="str">
        <f>B1781&amp;":"</f>
        <v>Expense - % of revenue direct cost:</v>
      </c>
      <c r="D1779" t="s">
        <v>757</v>
      </c>
      <c r="E1779" s="8" t="str">
        <f t="shared" si="2079"/>
        <v>1779 DC-S</v>
      </c>
      <c r="G1779" t="str">
        <f>E1779</f>
        <v>1779 DC-S</v>
      </c>
      <c r="H1779" s="31"/>
      <c r="I1779" s="73"/>
      <c r="J1779" s="73"/>
      <c r="K1779" s="31"/>
      <c r="L1779" s="31"/>
      <c r="M1779" s="31"/>
      <c r="N1779" s="31"/>
      <c r="O1779" s="31"/>
      <c r="P1779" s="31"/>
      <c r="R1779" s="67"/>
      <c r="S1779" s="67"/>
      <c r="T1779" s="67"/>
      <c r="U1779" s="67"/>
      <c r="V1779" s="67"/>
      <c r="W1779" s="67"/>
      <c r="X1779" s="67"/>
      <c r="Y1779" s="67"/>
      <c r="Z1779" s="67"/>
      <c r="AA1779" s="67"/>
      <c r="AB1779" s="67"/>
      <c r="AC1779" s="67"/>
      <c r="AD1779" s="67"/>
      <c r="AE1779" s="67"/>
      <c r="AF1779" s="67"/>
      <c r="AG1779" s="67"/>
      <c r="AH1779" s="67"/>
      <c r="AI1779" s="67"/>
      <c r="AJ1779" s="67"/>
      <c r="AK1779" s="67"/>
      <c r="AL1779" s="67"/>
      <c r="AM1779" s="67"/>
      <c r="AN1779" s="67"/>
      <c r="AO1779" s="67"/>
      <c r="AP1779" s="67"/>
      <c r="AQ1779" s="67"/>
      <c r="AR1779" s="67"/>
      <c r="AS1779" s="67"/>
      <c r="AT1779" s="67"/>
      <c r="AU1779" s="67"/>
      <c r="AV1779" s="67"/>
      <c r="AW1779" s="67"/>
      <c r="AX1779" s="67"/>
      <c r="AY1779" s="67"/>
      <c r="AZ1779" s="67"/>
      <c r="BA1779" s="67"/>
      <c r="BB1779" s="67"/>
      <c r="BC1779" s="67"/>
      <c r="BD1779" s="67"/>
      <c r="BE1779" s="67"/>
      <c r="BF1779" s="67"/>
      <c r="BG1779" s="67"/>
      <c r="BH1779" s="67"/>
      <c r="BI1779" s="67"/>
      <c r="BJ1779" s="67"/>
      <c r="BK1779" s="67"/>
      <c r="BL1779" s="67"/>
      <c r="BM1779" s="67"/>
      <c r="BN1779" s="67"/>
      <c r="BO1779" s="67"/>
      <c r="BP1779" s="67"/>
      <c r="BQ1779" s="67"/>
      <c r="BR1779" s="67"/>
      <c r="BS1779" s="67"/>
      <c r="BT1779" s="67"/>
      <c r="BU1779" s="67"/>
      <c r="BV1779" s="67"/>
      <c r="BW1779" s="67"/>
      <c r="BX1779" s="67"/>
      <c r="BY1779" s="67"/>
      <c r="BZ1779" s="67"/>
      <c r="CA1779" s="67"/>
      <c r="CB1779" s="67"/>
      <c r="CC1779" s="67"/>
      <c r="CD1779" s="67"/>
      <c r="CE1779" s="67"/>
      <c r="CF1779" s="67"/>
      <c r="CG1779" s="67"/>
      <c r="CH1779" s="67"/>
      <c r="CI1779" s="67"/>
      <c r="CJ1779" s="67"/>
      <c r="CK1779" s="67"/>
      <c r="CL1779" s="67"/>
    </row>
    <row r="1780" spans="2:90" x14ac:dyDescent="0.4">
      <c r="B1780" s="141" t="s">
        <v>53</v>
      </c>
      <c r="D1780" t="s">
        <v>757</v>
      </c>
      <c r="E1780" s="8" t="str">
        <f t="shared" si="2079"/>
        <v>1780 DC-S</v>
      </c>
      <c r="G1780" t="str">
        <f>E1780</f>
        <v>1780 DC-S</v>
      </c>
      <c r="H1780" s="12"/>
      <c r="I1780" s="60"/>
      <c r="J1780" s="60"/>
      <c r="K1780" s="16">
        <v>0.1</v>
      </c>
      <c r="L1780" s="16">
        <v>0.1</v>
      </c>
      <c r="M1780" s="16">
        <v>0.1</v>
      </c>
      <c r="N1780" s="16">
        <v>0.1</v>
      </c>
      <c r="O1780" s="16">
        <v>0.1</v>
      </c>
      <c r="P1780" s="16">
        <v>0.1</v>
      </c>
      <c r="R1780" s="20"/>
      <c r="S1780" s="146" cm="1">
        <f t="array" ref="S1780">INDEX($K:$P,ROW(),MATCH(S$3,$K$2:$P$2,0))</f>
        <v>0.1</v>
      </c>
      <c r="T1780" s="146" cm="1">
        <f t="array" ref="T1780">INDEX($K:$P,ROW(),MATCH(T$3,$K$2:$P$2,0))</f>
        <v>0.1</v>
      </c>
      <c r="U1780" s="146" cm="1">
        <f t="array" ref="U1780">INDEX($K:$P,ROW(),MATCH(U$3,$K$2:$P$2,0))</f>
        <v>0.1</v>
      </c>
      <c r="V1780" s="146" cm="1">
        <f t="array" ref="V1780">INDEX($K:$P,ROW(),MATCH(V$3,$K$2:$P$2,0))</f>
        <v>0.1</v>
      </c>
      <c r="W1780" s="146" cm="1">
        <f t="array" ref="W1780">INDEX($K:$P,ROW(),MATCH(W$3,$K$2:$P$2,0))</f>
        <v>0.1</v>
      </c>
      <c r="X1780" s="146" cm="1">
        <f t="array" ref="X1780">INDEX($K:$P,ROW(),MATCH(X$3,$K$2:$P$2,0))</f>
        <v>0.1</v>
      </c>
      <c r="Y1780" s="146" cm="1">
        <f t="array" ref="Y1780">INDEX($K:$P,ROW(),MATCH(Y$3,$K$2:$P$2,0))</f>
        <v>0.1</v>
      </c>
      <c r="Z1780" s="146" cm="1">
        <f t="array" ref="Z1780">INDEX($K:$P,ROW(),MATCH(Z$3,$K$2:$P$2,0))</f>
        <v>0.1</v>
      </c>
      <c r="AA1780" s="146" cm="1">
        <f t="array" ref="AA1780">INDEX($K:$P,ROW(),MATCH(AA$3,$K$2:$P$2,0))</f>
        <v>0.1</v>
      </c>
      <c r="AB1780" s="146" cm="1">
        <f t="array" ref="AB1780">INDEX($K:$P,ROW(),MATCH(AB$3,$K$2:$P$2,0))</f>
        <v>0.1</v>
      </c>
      <c r="AC1780" s="146" cm="1">
        <f t="array" ref="AC1780">INDEX($K:$P,ROW(),MATCH(AC$3,$K$2:$P$2,0))</f>
        <v>0.1</v>
      </c>
      <c r="AD1780" s="146" cm="1">
        <f t="array" ref="AD1780">INDEX($K:$P,ROW(),MATCH(AD$3,$K$2:$P$2,0))</f>
        <v>0.1</v>
      </c>
      <c r="AE1780" s="146" cm="1">
        <f t="array" ref="AE1780">INDEX($K:$P,ROW(),MATCH(AE$3,$K$2:$P$2,0))</f>
        <v>0.1</v>
      </c>
      <c r="AF1780" s="146" cm="1">
        <f t="array" ref="AF1780">INDEX($K:$P,ROW(),MATCH(AF$3,$K$2:$P$2,0))</f>
        <v>0.1</v>
      </c>
      <c r="AG1780" s="146" cm="1">
        <f t="array" ref="AG1780">INDEX($K:$P,ROW(),MATCH(AG$3,$K$2:$P$2,0))</f>
        <v>0.1</v>
      </c>
      <c r="AH1780" s="146" cm="1">
        <f t="array" ref="AH1780">INDEX($K:$P,ROW(),MATCH(AH$3,$K$2:$P$2,0))</f>
        <v>0.1</v>
      </c>
      <c r="AI1780" s="146" cm="1">
        <f t="array" ref="AI1780">INDEX($K:$P,ROW(),MATCH(AI$3,$K$2:$P$2,0))</f>
        <v>0.1</v>
      </c>
      <c r="AJ1780" s="146" cm="1">
        <f t="array" ref="AJ1780">INDEX($K:$P,ROW(),MATCH(AJ$3,$K$2:$P$2,0))</f>
        <v>0.1</v>
      </c>
      <c r="AK1780" s="146" cm="1">
        <f t="array" ref="AK1780">INDEX($K:$P,ROW(),MATCH(AK$3,$K$2:$P$2,0))</f>
        <v>0.1</v>
      </c>
      <c r="AL1780" s="146" cm="1">
        <f t="array" ref="AL1780">INDEX($K:$P,ROW(),MATCH(AL$3,$K$2:$P$2,0))</f>
        <v>0.1</v>
      </c>
      <c r="AM1780" s="146" cm="1">
        <f t="array" ref="AM1780">INDEX($K:$P,ROW(),MATCH(AM$3,$K$2:$P$2,0))</f>
        <v>0.1</v>
      </c>
      <c r="AN1780" s="146" cm="1">
        <f t="array" ref="AN1780">INDEX($K:$P,ROW(),MATCH(AN$3,$K$2:$P$2,0))</f>
        <v>0.1</v>
      </c>
      <c r="AO1780" s="146" cm="1">
        <f t="array" ref="AO1780">INDEX($K:$P,ROW(),MATCH(AO$3,$K$2:$P$2,0))</f>
        <v>0.1</v>
      </c>
      <c r="AP1780" s="146" cm="1">
        <f t="array" ref="AP1780">INDEX($K:$P,ROW(),MATCH(AP$3,$K$2:$P$2,0))</f>
        <v>0.1</v>
      </c>
      <c r="AQ1780" s="146" cm="1">
        <f t="array" ref="AQ1780">INDEX($K:$P,ROW(),MATCH(AQ$3,$K$2:$P$2,0))</f>
        <v>0.1</v>
      </c>
      <c r="AR1780" s="146" cm="1">
        <f t="array" ref="AR1780">INDEX($K:$P,ROW(),MATCH(AR$3,$K$2:$P$2,0))</f>
        <v>0.1</v>
      </c>
      <c r="AS1780" s="146" cm="1">
        <f t="array" ref="AS1780">INDEX($K:$P,ROW(),MATCH(AS$3,$K$2:$P$2,0))</f>
        <v>0.1</v>
      </c>
      <c r="AT1780" s="146" cm="1">
        <f t="array" ref="AT1780">INDEX($K:$P,ROW(),MATCH(AT$3,$K$2:$P$2,0))</f>
        <v>0.1</v>
      </c>
      <c r="AU1780" s="146" cm="1">
        <f t="array" ref="AU1780">INDEX($K:$P,ROW(),MATCH(AU$3,$K$2:$P$2,0))</f>
        <v>0.1</v>
      </c>
      <c r="AV1780" s="146" cm="1">
        <f t="array" ref="AV1780">INDEX($K:$P,ROW(),MATCH(AV$3,$K$2:$P$2,0))</f>
        <v>0.1</v>
      </c>
      <c r="AW1780" s="146" cm="1">
        <f t="array" ref="AW1780">INDEX($K:$P,ROW(),MATCH(AW$3,$K$2:$P$2,0))</f>
        <v>0.1</v>
      </c>
      <c r="AX1780" s="146" cm="1">
        <f t="array" ref="AX1780">INDEX($K:$P,ROW(),MATCH(AX$3,$K$2:$P$2,0))</f>
        <v>0.1</v>
      </c>
      <c r="AY1780" s="146" cm="1">
        <f t="array" ref="AY1780">INDEX($K:$P,ROW(),MATCH(AY$3,$K$2:$P$2,0))</f>
        <v>0.1</v>
      </c>
      <c r="AZ1780" s="146" cm="1">
        <f t="array" ref="AZ1780">INDEX($K:$P,ROW(),MATCH(AZ$3,$K$2:$P$2,0))</f>
        <v>0.1</v>
      </c>
      <c r="BA1780" s="146" cm="1">
        <f t="array" ref="BA1780">INDEX($K:$P,ROW(),MATCH(BA$3,$K$2:$P$2,0))</f>
        <v>0.1</v>
      </c>
      <c r="BB1780" s="146" cm="1">
        <f t="array" ref="BB1780">INDEX($K:$P,ROW(),MATCH(BB$3,$K$2:$P$2,0))</f>
        <v>0.1</v>
      </c>
      <c r="BC1780" s="146" cm="1">
        <f t="array" ref="BC1780">INDEX($K:$P,ROW(),MATCH(BC$3,$K$2:$P$2,0))</f>
        <v>0.1</v>
      </c>
      <c r="BD1780" s="146" cm="1">
        <f t="array" ref="BD1780">INDEX($K:$P,ROW(),MATCH(BD$3,$K$2:$P$2,0))</f>
        <v>0.1</v>
      </c>
      <c r="BE1780" s="146" cm="1">
        <f t="array" ref="BE1780">INDEX($K:$P,ROW(),MATCH(BE$3,$K$2:$P$2,0))</f>
        <v>0.1</v>
      </c>
      <c r="BF1780" s="146" cm="1">
        <f t="array" ref="BF1780">INDEX($K:$P,ROW(),MATCH(BF$3,$K$2:$P$2,0))</f>
        <v>0.1</v>
      </c>
      <c r="BG1780" s="146" cm="1">
        <f t="array" ref="BG1780">INDEX($K:$P,ROW(),MATCH(BG$3,$K$2:$P$2,0))</f>
        <v>0.1</v>
      </c>
      <c r="BH1780" s="146" cm="1">
        <f t="array" ref="BH1780">INDEX($K:$P,ROW(),MATCH(BH$3,$K$2:$P$2,0))</f>
        <v>0.1</v>
      </c>
      <c r="BI1780" s="146" cm="1">
        <f t="array" ref="BI1780">INDEX($K:$P,ROW(),MATCH(BI$3,$K$2:$P$2,0))</f>
        <v>0.1</v>
      </c>
      <c r="BJ1780" s="146" cm="1">
        <f t="array" ref="BJ1780">INDEX($K:$P,ROW(),MATCH(BJ$3,$K$2:$P$2,0))</f>
        <v>0.1</v>
      </c>
      <c r="BK1780" s="146" cm="1">
        <f t="array" ref="BK1780">INDEX($K:$P,ROW(),MATCH(BK$3,$K$2:$P$2,0))</f>
        <v>0.1</v>
      </c>
      <c r="BL1780" s="146" cm="1">
        <f t="array" ref="BL1780">INDEX($K:$P,ROW(),MATCH(BL$3,$K$2:$P$2,0))</f>
        <v>0.1</v>
      </c>
      <c r="BM1780" s="146" cm="1">
        <f t="array" ref="BM1780">INDEX($K:$P,ROW(),MATCH(BM$3,$K$2:$P$2,0))</f>
        <v>0.1</v>
      </c>
      <c r="BN1780" s="146" cm="1">
        <f t="array" ref="BN1780">INDEX($K:$P,ROW(),MATCH(BN$3,$K$2:$P$2,0))</f>
        <v>0.1</v>
      </c>
      <c r="BO1780" s="146" cm="1">
        <f t="array" ref="BO1780">INDEX($K:$P,ROW(),MATCH(BO$3,$K$2:$P$2,0))</f>
        <v>0.1</v>
      </c>
      <c r="BP1780" s="146" cm="1">
        <f t="array" ref="BP1780">INDEX($K:$P,ROW(),MATCH(BP$3,$K$2:$P$2,0))</f>
        <v>0.1</v>
      </c>
      <c r="BQ1780" s="146" cm="1">
        <f t="array" ref="BQ1780">INDEX($K:$P,ROW(),MATCH(BQ$3,$K$2:$P$2,0))</f>
        <v>0.1</v>
      </c>
      <c r="BR1780" s="146" cm="1">
        <f t="array" ref="BR1780">INDEX($K:$P,ROW(),MATCH(BR$3,$K$2:$P$2,0))</f>
        <v>0.1</v>
      </c>
      <c r="BS1780" s="146" cm="1">
        <f t="array" ref="BS1780">INDEX($K:$P,ROW(),MATCH(BS$3,$K$2:$P$2,0))</f>
        <v>0.1</v>
      </c>
      <c r="BT1780" s="146" cm="1">
        <f t="array" ref="BT1780">INDEX($K:$P,ROW(),MATCH(BT$3,$K$2:$P$2,0))</f>
        <v>0.1</v>
      </c>
      <c r="BU1780" s="146" cm="1">
        <f t="array" ref="BU1780">INDEX($K:$P,ROW(),MATCH(BU$3,$K$2:$P$2,0))</f>
        <v>0.1</v>
      </c>
      <c r="BV1780" s="146" cm="1">
        <f t="array" ref="BV1780">INDEX($K:$P,ROW(),MATCH(BV$3,$K$2:$P$2,0))</f>
        <v>0.1</v>
      </c>
      <c r="BW1780" s="146" cm="1">
        <f t="array" ref="BW1780">INDEX($K:$P,ROW(),MATCH(BW$3,$K$2:$P$2,0))</f>
        <v>0.1</v>
      </c>
      <c r="BX1780" s="146" cm="1">
        <f t="array" ref="BX1780">INDEX($K:$P,ROW(),MATCH(BX$3,$K$2:$P$2,0))</f>
        <v>0.1</v>
      </c>
      <c r="BY1780" s="146" cm="1">
        <f t="array" ref="BY1780">INDEX($K:$P,ROW(),MATCH(BY$3,$K$2:$P$2,0))</f>
        <v>0.1</v>
      </c>
      <c r="BZ1780" s="146" cm="1">
        <f t="array" ref="BZ1780">INDEX($K:$P,ROW(),MATCH(BZ$3,$K$2:$P$2,0))</f>
        <v>0.1</v>
      </c>
      <c r="CA1780" s="146" cm="1">
        <f t="array" ref="CA1780">INDEX($K:$P,ROW(),MATCH(CA$3,$K$2:$P$2,0))</f>
        <v>0.1</v>
      </c>
      <c r="CB1780" s="146" cm="1">
        <f t="array" ref="CB1780">INDEX($K:$P,ROW(),MATCH(CB$3,$K$2:$P$2,0))</f>
        <v>0.1</v>
      </c>
      <c r="CC1780" s="146" cm="1">
        <f t="array" ref="CC1780">INDEX($K:$P,ROW(),MATCH(CC$3,$K$2:$P$2,0))</f>
        <v>0.1</v>
      </c>
      <c r="CD1780" s="146" cm="1">
        <f t="array" ref="CD1780">INDEX($K:$P,ROW(),MATCH(CD$3,$K$2:$P$2,0))</f>
        <v>0.1</v>
      </c>
      <c r="CE1780" s="146" cm="1">
        <f t="array" ref="CE1780">INDEX($K:$P,ROW(),MATCH(CE$3,$K$2:$P$2,0))</f>
        <v>0.1</v>
      </c>
      <c r="CF1780" s="146" cm="1">
        <f t="array" ref="CF1780">INDEX($K:$P,ROW(),MATCH(CF$3,$K$2:$P$2,0))</f>
        <v>0.1</v>
      </c>
      <c r="CG1780" s="146" cm="1">
        <f t="array" ref="CG1780">INDEX($K:$P,ROW(),MATCH(CG$3,$K$2:$P$2,0))</f>
        <v>0.1</v>
      </c>
      <c r="CH1780" s="146" cm="1">
        <f t="array" ref="CH1780">INDEX($K:$P,ROW(),MATCH(CH$3,$K$2:$P$2,0))</f>
        <v>0.1</v>
      </c>
      <c r="CI1780" s="146" cm="1">
        <f t="array" ref="CI1780">INDEX($K:$P,ROW(),MATCH(CI$3,$K$2:$P$2,0))</f>
        <v>0.1</v>
      </c>
      <c r="CJ1780" s="146" cm="1">
        <f t="array" ref="CJ1780">INDEX($K:$P,ROW(),MATCH(CJ$3,$K$2:$P$2,0))</f>
        <v>0.1</v>
      </c>
      <c r="CK1780" s="146" cm="1">
        <f t="array" ref="CK1780">INDEX($K:$P,ROW(),MATCH(CK$3,$K$2:$P$2,0))</f>
        <v>0.1</v>
      </c>
      <c r="CL1780" s="146" cm="1">
        <f t="array" ref="CL1780">INDEX($K:$P,ROW(),MATCH(CL$3,$K$2:$P$2,0))</f>
        <v>0.1</v>
      </c>
    </row>
    <row r="1781" spans="2:90" x14ac:dyDescent="0.4">
      <c r="B1781" s="123" t="str">
        <f>"Expense - "&amp;SUBSTITUTE(B1778,":","")</f>
        <v>Expense - % of revenue direct cost</v>
      </c>
      <c r="C1781" t="s">
        <v>203</v>
      </c>
      <c r="D1781" t="s">
        <v>757</v>
      </c>
      <c r="E1781" s="8" t="str">
        <f t="shared" si="2079"/>
        <v>1781 DC-S</v>
      </c>
      <c r="H1781" s="27"/>
      <c r="I1781" s="78"/>
      <c r="J1781" s="78"/>
      <c r="K1781" s="63">
        <f t="shared" ref="K1781:P1781" ca="1" si="2080">SUMIF($3:$3,K$2,1781:1781)</f>
        <v>-12000</v>
      </c>
      <c r="L1781" s="63">
        <f t="shared" ca="1" si="2080"/>
        <v>-12000</v>
      </c>
      <c r="M1781" s="63">
        <f t="shared" ca="1" si="2080"/>
        <v>-12000</v>
      </c>
      <c r="N1781" s="63">
        <f t="shared" ca="1" si="2080"/>
        <v>-12000</v>
      </c>
      <c r="O1781" s="63">
        <f t="shared" ca="1" si="2080"/>
        <v>-12000</v>
      </c>
      <c r="P1781" s="63">
        <f t="shared" ca="1" si="2080"/>
        <v>-12000</v>
      </c>
      <c r="R1781" s="33"/>
      <c r="S1781" s="144" cm="1">
        <f t="array" aca="1" ref="S1781" ca="1">-S1780*INDIRECT(S1772)</f>
        <v>-1000</v>
      </c>
      <c r="T1781" s="144" cm="1">
        <f t="array" aca="1" ref="T1781" ca="1">-T1780*INDIRECT(T1772)</f>
        <v>-1000</v>
      </c>
      <c r="U1781" s="144" cm="1">
        <f t="array" aca="1" ref="U1781" ca="1">-U1780*INDIRECT(U1772)</f>
        <v>-1000</v>
      </c>
      <c r="V1781" s="144" cm="1">
        <f t="array" aca="1" ref="V1781" ca="1">-V1780*INDIRECT(V1772)</f>
        <v>-1000</v>
      </c>
      <c r="W1781" s="144" cm="1">
        <f t="array" aca="1" ref="W1781" ca="1">-W1780*INDIRECT(W1772)</f>
        <v>-1000</v>
      </c>
      <c r="X1781" s="144" cm="1">
        <f t="array" aca="1" ref="X1781" ca="1">-X1780*INDIRECT(X1772)</f>
        <v>-1000</v>
      </c>
      <c r="Y1781" s="144" cm="1">
        <f t="array" aca="1" ref="Y1781" ca="1">-Y1780*INDIRECT(Y1772)</f>
        <v>-1000</v>
      </c>
      <c r="Z1781" s="144" cm="1">
        <f t="array" aca="1" ref="Z1781" ca="1">-Z1780*INDIRECT(Z1772)</f>
        <v>-1000</v>
      </c>
      <c r="AA1781" s="144" cm="1">
        <f t="array" aca="1" ref="AA1781" ca="1">-AA1780*INDIRECT(AA1772)</f>
        <v>-1000</v>
      </c>
      <c r="AB1781" s="144" cm="1">
        <f t="array" aca="1" ref="AB1781" ca="1">-AB1780*INDIRECT(AB1772)</f>
        <v>-1000</v>
      </c>
      <c r="AC1781" s="144" cm="1">
        <f t="array" aca="1" ref="AC1781" ca="1">-AC1780*INDIRECT(AC1772)</f>
        <v>-1000</v>
      </c>
      <c r="AD1781" s="144" cm="1">
        <f t="array" aca="1" ref="AD1781" ca="1">-AD1780*INDIRECT(AD1772)</f>
        <v>-1000</v>
      </c>
      <c r="AE1781" s="144" cm="1">
        <f t="array" aca="1" ref="AE1781" ca="1">-AE1780*INDIRECT(AE1772)</f>
        <v>-1000</v>
      </c>
      <c r="AF1781" s="144" cm="1">
        <f t="array" aca="1" ref="AF1781" ca="1">-AF1780*INDIRECT(AF1772)</f>
        <v>-1000</v>
      </c>
      <c r="AG1781" s="144" cm="1">
        <f t="array" aca="1" ref="AG1781" ca="1">-AG1780*INDIRECT(AG1772)</f>
        <v>-1000</v>
      </c>
      <c r="AH1781" s="144" cm="1">
        <f t="array" aca="1" ref="AH1781" ca="1">-AH1780*INDIRECT(AH1772)</f>
        <v>-1000</v>
      </c>
      <c r="AI1781" s="144" cm="1">
        <f t="array" aca="1" ref="AI1781" ca="1">-AI1780*INDIRECT(AI1772)</f>
        <v>-1000</v>
      </c>
      <c r="AJ1781" s="144" cm="1">
        <f t="array" aca="1" ref="AJ1781" ca="1">-AJ1780*INDIRECT(AJ1772)</f>
        <v>-1000</v>
      </c>
      <c r="AK1781" s="144" cm="1">
        <f t="array" aca="1" ref="AK1781" ca="1">-AK1780*INDIRECT(AK1772)</f>
        <v>-1000</v>
      </c>
      <c r="AL1781" s="144" cm="1">
        <f t="array" aca="1" ref="AL1781" ca="1">-AL1780*INDIRECT(AL1772)</f>
        <v>-1000</v>
      </c>
      <c r="AM1781" s="144" cm="1">
        <f t="array" aca="1" ref="AM1781" ca="1">-AM1780*INDIRECT(AM1772)</f>
        <v>-1000</v>
      </c>
      <c r="AN1781" s="144" cm="1">
        <f t="array" aca="1" ref="AN1781" ca="1">-AN1780*INDIRECT(AN1772)</f>
        <v>-1000</v>
      </c>
      <c r="AO1781" s="144" cm="1">
        <f t="array" aca="1" ref="AO1781" ca="1">-AO1780*INDIRECT(AO1772)</f>
        <v>-1000</v>
      </c>
      <c r="AP1781" s="144" cm="1">
        <f t="array" aca="1" ref="AP1781" ca="1">-AP1780*INDIRECT(AP1772)</f>
        <v>-1000</v>
      </c>
      <c r="AQ1781" s="144" cm="1">
        <f t="array" aca="1" ref="AQ1781" ca="1">-AQ1780*INDIRECT(AQ1772)</f>
        <v>-1000</v>
      </c>
      <c r="AR1781" s="144" cm="1">
        <f t="array" aca="1" ref="AR1781" ca="1">-AR1780*INDIRECT(AR1772)</f>
        <v>-1000</v>
      </c>
      <c r="AS1781" s="144" cm="1">
        <f t="array" aca="1" ref="AS1781" ca="1">-AS1780*INDIRECT(AS1772)</f>
        <v>-1000</v>
      </c>
      <c r="AT1781" s="144" cm="1">
        <f t="array" aca="1" ref="AT1781" ca="1">-AT1780*INDIRECT(AT1772)</f>
        <v>-1000</v>
      </c>
      <c r="AU1781" s="144" cm="1">
        <f t="array" aca="1" ref="AU1781" ca="1">-AU1780*INDIRECT(AU1772)</f>
        <v>-1000</v>
      </c>
      <c r="AV1781" s="144" cm="1">
        <f t="array" aca="1" ref="AV1781" ca="1">-AV1780*INDIRECT(AV1772)</f>
        <v>-1000</v>
      </c>
      <c r="AW1781" s="144" cm="1">
        <f t="array" aca="1" ref="AW1781" ca="1">-AW1780*INDIRECT(AW1772)</f>
        <v>-1000</v>
      </c>
      <c r="AX1781" s="144" cm="1">
        <f t="array" aca="1" ref="AX1781" ca="1">-AX1780*INDIRECT(AX1772)</f>
        <v>-1000</v>
      </c>
      <c r="AY1781" s="144" cm="1">
        <f t="array" aca="1" ref="AY1781" ca="1">-AY1780*INDIRECT(AY1772)</f>
        <v>-1000</v>
      </c>
      <c r="AZ1781" s="144" cm="1">
        <f t="array" aca="1" ref="AZ1781" ca="1">-AZ1780*INDIRECT(AZ1772)</f>
        <v>-1000</v>
      </c>
      <c r="BA1781" s="144" cm="1">
        <f t="array" aca="1" ref="BA1781" ca="1">-BA1780*INDIRECT(BA1772)</f>
        <v>-1000</v>
      </c>
      <c r="BB1781" s="144" cm="1">
        <f t="array" aca="1" ref="BB1781" ca="1">-BB1780*INDIRECT(BB1772)</f>
        <v>-1000</v>
      </c>
      <c r="BC1781" s="144" cm="1">
        <f t="array" aca="1" ref="BC1781" ca="1">-BC1780*INDIRECT(BC1772)</f>
        <v>-1000</v>
      </c>
      <c r="BD1781" s="144" cm="1">
        <f t="array" aca="1" ref="BD1781" ca="1">-BD1780*INDIRECT(BD1772)</f>
        <v>-1000</v>
      </c>
      <c r="BE1781" s="144" cm="1">
        <f t="array" aca="1" ref="BE1781" ca="1">-BE1780*INDIRECT(BE1772)</f>
        <v>-1000</v>
      </c>
      <c r="BF1781" s="144" cm="1">
        <f t="array" aca="1" ref="BF1781" ca="1">-BF1780*INDIRECT(BF1772)</f>
        <v>-1000</v>
      </c>
      <c r="BG1781" s="144" cm="1">
        <f t="array" aca="1" ref="BG1781" ca="1">-BG1780*INDIRECT(BG1772)</f>
        <v>-1000</v>
      </c>
      <c r="BH1781" s="144" cm="1">
        <f t="array" aca="1" ref="BH1781" ca="1">-BH1780*INDIRECT(BH1772)</f>
        <v>-1000</v>
      </c>
      <c r="BI1781" s="144" cm="1">
        <f t="array" aca="1" ref="BI1781" ca="1">-BI1780*INDIRECT(BI1772)</f>
        <v>-1000</v>
      </c>
      <c r="BJ1781" s="144" cm="1">
        <f t="array" aca="1" ref="BJ1781" ca="1">-BJ1780*INDIRECT(BJ1772)</f>
        <v>-1000</v>
      </c>
      <c r="BK1781" s="144" cm="1">
        <f t="array" aca="1" ref="BK1781" ca="1">-BK1780*INDIRECT(BK1772)</f>
        <v>-1000</v>
      </c>
      <c r="BL1781" s="144" cm="1">
        <f t="array" aca="1" ref="BL1781" ca="1">-BL1780*INDIRECT(BL1772)</f>
        <v>-1000</v>
      </c>
      <c r="BM1781" s="144" cm="1">
        <f t="array" aca="1" ref="BM1781" ca="1">-BM1780*INDIRECT(BM1772)</f>
        <v>-1000</v>
      </c>
      <c r="BN1781" s="144" cm="1">
        <f t="array" aca="1" ref="BN1781" ca="1">-BN1780*INDIRECT(BN1772)</f>
        <v>-1000</v>
      </c>
      <c r="BO1781" s="144" cm="1">
        <f t="array" aca="1" ref="BO1781" ca="1">-BO1780*INDIRECT(BO1772)</f>
        <v>-1000</v>
      </c>
      <c r="BP1781" s="144" cm="1">
        <f t="array" aca="1" ref="BP1781" ca="1">-BP1780*INDIRECT(BP1772)</f>
        <v>-1000</v>
      </c>
      <c r="BQ1781" s="144" cm="1">
        <f t="array" aca="1" ref="BQ1781" ca="1">-BQ1780*INDIRECT(BQ1772)</f>
        <v>-1000</v>
      </c>
      <c r="BR1781" s="144" cm="1">
        <f t="array" aca="1" ref="BR1781" ca="1">-BR1780*INDIRECT(BR1772)</f>
        <v>-1000</v>
      </c>
      <c r="BS1781" s="144" cm="1">
        <f t="array" aca="1" ref="BS1781" ca="1">-BS1780*INDIRECT(BS1772)</f>
        <v>-1000</v>
      </c>
      <c r="BT1781" s="144" cm="1">
        <f t="array" aca="1" ref="BT1781" ca="1">-BT1780*INDIRECT(BT1772)</f>
        <v>-1000</v>
      </c>
      <c r="BU1781" s="144" cm="1">
        <f t="array" aca="1" ref="BU1781" ca="1">-BU1780*INDIRECT(BU1772)</f>
        <v>-1000</v>
      </c>
      <c r="BV1781" s="144" cm="1">
        <f t="array" aca="1" ref="BV1781" ca="1">-BV1780*INDIRECT(BV1772)</f>
        <v>-1000</v>
      </c>
      <c r="BW1781" s="144" cm="1">
        <f t="array" aca="1" ref="BW1781" ca="1">-BW1780*INDIRECT(BW1772)</f>
        <v>-1000</v>
      </c>
      <c r="BX1781" s="144" cm="1">
        <f t="array" aca="1" ref="BX1781" ca="1">-BX1780*INDIRECT(BX1772)</f>
        <v>-1000</v>
      </c>
      <c r="BY1781" s="144" cm="1">
        <f t="array" aca="1" ref="BY1781" ca="1">-BY1780*INDIRECT(BY1772)</f>
        <v>-1000</v>
      </c>
      <c r="BZ1781" s="144" cm="1">
        <f t="array" aca="1" ref="BZ1781" ca="1">-BZ1780*INDIRECT(BZ1772)</f>
        <v>-1000</v>
      </c>
      <c r="CA1781" s="144" cm="1">
        <f t="array" aca="1" ref="CA1781" ca="1">-CA1780*INDIRECT(CA1772)</f>
        <v>-1000</v>
      </c>
      <c r="CB1781" s="144" cm="1">
        <f t="array" aca="1" ref="CB1781" ca="1">-CB1780*INDIRECT(CB1772)</f>
        <v>-1000</v>
      </c>
      <c r="CC1781" s="144" cm="1">
        <f t="array" aca="1" ref="CC1781" ca="1">-CC1780*INDIRECT(CC1772)</f>
        <v>-1000</v>
      </c>
      <c r="CD1781" s="144" cm="1">
        <f t="array" aca="1" ref="CD1781" ca="1">-CD1780*INDIRECT(CD1772)</f>
        <v>-1000</v>
      </c>
      <c r="CE1781" s="144" cm="1">
        <f t="array" aca="1" ref="CE1781" ca="1">-CE1780*INDIRECT(CE1772)</f>
        <v>-1000</v>
      </c>
      <c r="CF1781" s="144" cm="1">
        <f t="array" aca="1" ref="CF1781" ca="1">-CF1780*INDIRECT(CF1772)</f>
        <v>-1000</v>
      </c>
      <c r="CG1781" s="144" cm="1">
        <f t="array" aca="1" ref="CG1781" ca="1">-CG1780*INDIRECT(CG1772)</f>
        <v>-1000</v>
      </c>
      <c r="CH1781" s="144" cm="1">
        <f t="array" aca="1" ref="CH1781" ca="1">-CH1780*INDIRECT(CH1772)</f>
        <v>-1000</v>
      </c>
      <c r="CI1781" s="144" cm="1">
        <f t="array" aca="1" ref="CI1781" ca="1">-CI1780*INDIRECT(CI1772)</f>
        <v>-1000</v>
      </c>
      <c r="CJ1781" s="144" cm="1">
        <f t="array" aca="1" ref="CJ1781" ca="1">-CJ1780*INDIRECT(CJ1772)</f>
        <v>-1000</v>
      </c>
      <c r="CK1781" s="144" cm="1">
        <f t="array" aca="1" ref="CK1781" ca="1">-CK1780*INDIRECT(CK1772)</f>
        <v>-1000</v>
      </c>
      <c r="CL1781" s="144" cm="1">
        <f t="array" aca="1" ref="CL1781" ca="1">-CL1780*INDIRECT(CL1772)</f>
        <v>-1000</v>
      </c>
    </row>
    <row r="1782" spans="2:90" x14ac:dyDescent="0.4">
      <c r="D1782" t="s">
        <v>757</v>
      </c>
      <c r="E1782" s="8" t="str">
        <f t="shared" si="2079"/>
        <v>1782 DC-S</v>
      </c>
      <c r="G1782" t="s">
        <v>244</v>
      </c>
      <c r="S1782" s="72"/>
      <c r="T1782" s="72"/>
      <c r="U1782" s="72"/>
      <c r="V1782" s="72"/>
      <c r="W1782" s="72"/>
      <c r="X1782" s="72"/>
      <c r="Y1782" s="72"/>
      <c r="Z1782" s="72"/>
      <c r="AA1782" s="72"/>
      <c r="AB1782" s="72"/>
      <c r="AC1782" s="72"/>
      <c r="AD1782" s="72"/>
      <c r="AE1782" s="72"/>
      <c r="AF1782" s="72"/>
      <c r="AG1782" s="72"/>
      <c r="AH1782" s="72"/>
      <c r="AI1782" s="72"/>
      <c r="AJ1782" s="72"/>
      <c r="AK1782" s="72"/>
      <c r="AL1782" s="72"/>
      <c r="AM1782" s="72"/>
      <c r="AN1782" s="72"/>
      <c r="AO1782" s="72"/>
      <c r="AP1782" s="72"/>
      <c r="AQ1782" s="72"/>
      <c r="AR1782" s="72"/>
      <c r="AS1782" s="72"/>
      <c r="AT1782" s="72"/>
      <c r="AU1782" s="72"/>
      <c r="AV1782" s="72"/>
      <c r="AW1782" s="72"/>
      <c r="AX1782" s="72"/>
      <c r="AY1782" s="72"/>
      <c r="AZ1782" s="72"/>
      <c r="BA1782" s="72"/>
      <c r="BB1782" s="72"/>
      <c r="BC1782" s="72"/>
      <c r="BD1782" s="72"/>
      <c r="BE1782" s="72"/>
      <c r="BF1782" s="72"/>
      <c r="BG1782" s="72"/>
      <c r="BH1782" s="72"/>
      <c r="BI1782" s="72"/>
      <c r="BJ1782" s="72"/>
      <c r="BK1782" s="72"/>
      <c r="BL1782" s="72"/>
      <c r="BM1782" s="72"/>
      <c r="BN1782" s="72"/>
      <c r="BO1782" s="72"/>
      <c r="BP1782" s="72"/>
      <c r="BQ1782" s="72"/>
      <c r="BR1782" s="72"/>
      <c r="BS1782" s="72"/>
      <c r="BT1782" s="72"/>
      <c r="BU1782" s="72"/>
      <c r="BV1782" s="72"/>
      <c r="BW1782" s="72"/>
      <c r="BX1782" s="72"/>
      <c r="BY1782" s="72"/>
      <c r="BZ1782" s="72"/>
      <c r="CA1782" s="72"/>
      <c r="CB1782" s="72"/>
      <c r="CC1782" s="72"/>
      <c r="CD1782" s="72"/>
      <c r="CE1782" s="72"/>
      <c r="CF1782" s="72"/>
      <c r="CG1782" s="72"/>
      <c r="CH1782" s="72"/>
      <c r="CI1782" s="72"/>
      <c r="CJ1782" s="72"/>
      <c r="CK1782" s="72"/>
      <c r="CL1782" s="72"/>
    </row>
    <row r="1783" spans="2:90" x14ac:dyDescent="0.4">
      <c r="B1783" s="132" t="str">
        <f>B1770</f>
        <v>(Primary label)</v>
      </c>
      <c r="D1783" t="s">
        <v>757</v>
      </c>
      <c r="E1783" s="8" t="str">
        <f t="shared" si="2079"/>
        <v>1783 DC-S</v>
      </c>
      <c r="G1783" t="s">
        <v>332</v>
      </c>
      <c r="H1783" s="27"/>
      <c r="I1783" s="78"/>
      <c r="J1783" s="78"/>
      <c r="K1783" s="33"/>
      <c r="L1783" s="33"/>
      <c r="M1783" s="33"/>
      <c r="N1783" s="33"/>
      <c r="O1783" s="33"/>
      <c r="P1783" s="33"/>
      <c r="R1783" s="33"/>
      <c r="S1783" s="77"/>
      <c r="T1783" s="77"/>
      <c r="U1783" s="77"/>
      <c r="V1783" s="77"/>
      <c r="W1783" s="77"/>
      <c r="X1783" s="77"/>
      <c r="Y1783" s="77"/>
      <c r="Z1783" s="77"/>
      <c r="AA1783" s="77"/>
      <c r="AB1783" s="77"/>
      <c r="AC1783" s="77"/>
      <c r="AD1783" s="77"/>
      <c r="AE1783" s="77"/>
      <c r="AF1783" s="77"/>
      <c r="AG1783" s="77"/>
      <c r="AH1783" s="77"/>
      <c r="AI1783" s="77"/>
      <c r="AJ1783" s="77"/>
      <c r="AK1783" s="77"/>
      <c r="AL1783" s="77"/>
      <c r="AM1783" s="77"/>
      <c r="AN1783" s="77"/>
      <c r="AO1783" s="77"/>
      <c r="AP1783" s="77"/>
      <c r="AQ1783" s="77"/>
      <c r="AR1783" s="77"/>
      <c r="AS1783" s="77"/>
      <c r="AT1783" s="77"/>
      <c r="AU1783" s="77"/>
      <c r="AV1783" s="77"/>
      <c r="AW1783" s="77"/>
      <c r="AX1783" s="77"/>
      <c r="AY1783" s="77"/>
      <c r="AZ1783" s="77"/>
      <c r="BA1783" s="77"/>
      <c r="BB1783" s="77"/>
      <c r="BC1783" s="77"/>
      <c r="BD1783" s="77"/>
      <c r="BE1783" s="77"/>
      <c r="BF1783" s="77"/>
      <c r="BG1783" s="77"/>
      <c r="BH1783" s="77"/>
      <c r="BI1783" s="77"/>
      <c r="BJ1783" s="77"/>
      <c r="BK1783" s="77"/>
      <c r="BL1783" s="77"/>
      <c r="BM1783" s="77"/>
      <c r="BN1783" s="77"/>
      <c r="BO1783" s="77"/>
      <c r="BP1783" s="77"/>
      <c r="BQ1783" s="77"/>
      <c r="BR1783" s="77"/>
      <c r="BS1783" s="77"/>
      <c r="BT1783" s="77"/>
      <c r="BU1783" s="77"/>
      <c r="BV1783" s="77"/>
      <c r="BW1783" s="77"/>
      <c r="BX1783" s="77"/>
      <c r="BY1783" s="77"/>
      <c r="BZ1783" s="77"/>
      <c r="CA1783" s="77"/>
      <c r="CB1783" s="77"/>
      <c r="CC1783" s="77"/>
      <c r="CD1783" s="77"/>
      <c r="CE1783" s="77"/>
      <c r="CF1783" s="77"/>
      <c r="CG1783" s="77"/>
      <c r="CH1783" s="77"/>
      <c r="CI1783" s="77"/>
      <c r="CJ1783" s="77"/>
      <c r="CK1783" s="77"/>
      <c r="CL1783" s="77"/>
    </row>
    <row r="1784" spans="2:90" x14ac:dyDescent="0.4">
      <c r="B1784" s="132" t="str">
        <f>B1771</f>
        <v>primary unit</v>
      </c>
      <c r="D1784" t="s">
        <v>757</v>
      </c>
      <c r="E1784" s="8" t="str">
        <f>ROW()&amp;" "&amp;D1784</f>
        <v>1784 DC-S</v>
      </c>
      <c r="G1784" t="s">
        <v>332</v>
      </c>
      <c r="S1784" s="72"/>
      <c r="T1784" s="72"/>
      <c r="U1784" s="72"/>
      <c r="V1784" s="72"/>
      <c r="W1784" s="72"/>
      <c r="X1784" s="72"/>
      <c r="Y1784" s="72"/>
      <c r="Z1784" s="72"/>
      <c r="AA1784" s="72"/>
      <c r="AB1784" s="72"/>
      <c r="AC1784" s="72"/>
      <c r="AD1784" s="72"/>
      <c r="AE1784" s="72"/>
      <c r="AF1784" s="72"/>
      <c r="AG1784" s="72"/>
      <c r="AH1784" s="72"/>
      <c r="AI1784" s="72"/>
      <c r="AJ1784" s="72"/>
      <c r="AK1784" s="72"/>
      <c r="AL1784" s="72"/>
      <c r="AM1784" s="72"/>
      <c r="AN1784" s="72"/>
      <c r="AO1784" s="72"/>
      <c r="AP1784" s="72"/>
      <c r="AQ1784" s="72"/>
      <c r="AR1784" s="72"/>
      <c r="AS1784" s="72"/>
      <c r="AT1784" s="72"/>
      <c r="AU1784" s="72"/>
      <c r="AV1784" s="72"/>
      <c r="AW1784" s="72"/>
      <c r="AX1784" s="72"/>
      <c r="AY1784" s="72"/>
      <c r="AZ1784" s="72"/>
      <c r="BA1784" s="72"/>
      <c r="BB1784" s="72"/>
      <c r="BC1784" s="72"/>
      <c r="BD1784" s="72"/>
      <c r="BE1784" s="72"/>
      <c r="BF1784" s="72"/>
      <c r="BG1784" s="72"/>
      <c r="BH1784" s="72"/>
      <c r="BI1784" s="72"/>
      <c r="BJ1784" s="72"/>
      <c r="BK1784" s="72"/>
      <c r="BL1784" s="72"/>
      <c r="BM1784" s="72"/>
      <c r="BN1784" s="72"/>
      <c r="BO1784" s="72"/>
      <c r="BP1784" s="72"/>
      <c r="BQ1784" s="72"/>
      <c r="BR1784" s="72"/>
      <c r="BS1784" s="72"/>
      <c r="BT1784" s="72"/>
      <c r="BU1784" s="72"/>
      <c r="BV1784" s="72"/>
      <c r="BW1784" s="72"/>
      <c r="BX1784" s="72"/>
      <c r="BY1784" s="72"/>
      <c r="BZ1784" s="72"/>
      <c r="CA1784" s="72"/>
      <c r="CB1784" s="72"/>
      <c r="CC1784" s="72"/>
      <c r="CD1784" s="72"/>
      <c r="CE1784" s="72"/>
      <c r="CF1784" s="72"/>
      <c r="CG1784" s="72"/>
      <c r="CH1784" s="72"/>
      <c r="CI1784" s="72"/>
      <c r="CJ1784" s="72"/>
      <c r="CK1784" s="72"/>
      <c r="CL1784" s="72"/>
    </row>
    <row r="1785" spans="2:90" x14ac:dyDescent="0.4">
      <c r="B1785" s="132" t="str">
        <f>B1772</f>
        <v>Primary revenue driver</v>
      </c>
      <c r="D1785" t="s">
        <v>757</v>
      </c>
      <c r="E1785" s="8" t="str">
        <f t="shared" si="2079"/>
        <v>1785 DC-S</v>
      </c>
      <c r="G1785" t="s">
        <v>332</v>
      </c>
      <c r="K1785" s="53"/>
      <c r="L1785" s="53"/>
      <c r="M1785" s="53"/>
      <c r="N1785" s="53"/>
      <c r="O1785" s="53"/>
      <c r="P1785" s="53"/>
      <c r="R1785" s="24"/>
      <c r="S1785" s="175" t="str">
        <f t="shared" ref="S1785" si="2081">S1772</f>
        <v>S$12</v>
      </c>
      <c r="T1785" s="175" t="str">
        <f t="shared" ref="T1785:AX1785" si="2082">T1772</f>
        <v>T$12</v>
      </c>
      <c r="U1785" s="175" t="str">
        <f t="shared" si="2082"/>
        <v>U$12</v>
      </c>
      <c r="V1785" s="175" t="str">
        <f t="shared" si="2082"/>
        <v>V$12</v>
      </c>
      <c r="W1785" s="175" t="str">
        <f t="shared" si="2082"/>
        <v>W$12</v>
      </c>
      <c r="X1785" s="175" t="str">
        <f t="shared" si="2082"/>
        <v>X$12</v>
      </c>
      <c r="Y1785" s="175" t="str">
        <f t="shared" si="2082"/>
        <v>Y$12</v>
      </c>
      <c r="Z1785" s="175" t="str">
        <f t="shared" si="2082"/>
        <v>Z$12</v>
      </c>
      <c r="AA1785" s="175" t="str">
        <f t="shared" si="2082"/>
        <v>AA$12</v>
      </c>
      <c r="AB1785" s="175" t="str">
        <f t="shared" si="2082"/>
        <v>AB$12</v>
      </c>
      <c r="AC1785" s="175" t="str">
        <f t="shared" si="2082"/>
        <v>AC$12</v>
      </c>
      <c r="AD1785" s="175" t="str">
        <f t="shared" si="2082"/>
        <v>AD$12</v>
      </c>
      <c r="AE1785" s="175" t="str">
        <f t="shared" si="2082"/>
        <v>AE$12</v>
      </c>
      <c r="AF1785" s="175" t="str">
        <f t="shared" si="2082"/>
        <v>AF$12</v>
      </c>
      <c r="AG1785" s="175" t="str">
        <f t="shared" si="2082"/>
        <v>AG$12</v>
      </c>
      <c r="AH1785" s="175" t="str">
        <f t="shared" si="2082"/>
        <v>AH$12</v>
      </c>
      <c r="AI1785" s="175" t="str">
        <f t="shared" si="2082"/>
        <v>AI$12</v>
      </c>
      <c r="AJ1785" s="175" t="str">
        <f t="shared" si="2082"/>
        <v>AJ$12</v>
      </c>
      <c r="AK1785" s="175" t="str">
        <f t="shared" si="2082"/>
        <v>AK$12</v>
      </c>
      <c r="AL1785" s="175" t="str">
        <f t="shared" si="2082"/>
        <v>AL$12</v>
      </c>
      <c r="AM1785" s="175" t="str">
        <f t="shared" si="2082"/>
        <v>AM$12</v>
      </c>
      <c r="AN1785" s="175" t="str">
        <f t="shared" si="2082"/>
        <v>AN$12</v>
      </c>
      <c r="AO1785" s="175" t="str">
        <f t="shared" si="2082"/>
        <v>AO$12</v>
      </c>
      <c r="AP1785" s="175" t="str">
        <f t="shared" si="2082"/>
        <v>AP$12</v>
      </c>
      <c r="AQ1785" s="175" t="str">
        <f t="shared" si="2082"/>
        <v>AQ$12</v>
      </c>
      <c r="AR1785" s="175" t="str">
        <f t="shared" si="2082"/>
        <v>AR$12</v>
      </c>
      <c r="AS1785" s="175" t="str">
        <f t="shared" si="2082"/>
        <v>AS$12</v>
      </c>
      <c r="AT1785" s="175" t="str">
        <f t="shared" si="2082"/>
        <v>AT$12</v>
      </c>
      <c r="AU1785" s="175" t="str">
        <f t="shared" si="2082"/>
        <v>AU$12</v>
      </c>
      <c r="AV1785" s="175" t="str">
        <f t="shared" si="2082"/>
        <v>AV$12</v>
      </c>
      <c r="AW1785" s="175" t="str">
        <f t="shared" si="2082"/>
        <v>AW$12</v>
      </c>
      <c r="AX1785" s="175" t="str">
        <f t="shared" si="2082"/>
        <v>AX$12</v>
      </c>
      <c r="AY1785" s="175" t="str">
        <f t="shared" ref="AY1785:CD1785" si="2083">AY1772</f>
        <v>AY$12</v>
      </c>
      <c r="AZ1785" s="175" t="str">
        <f t="shared" si="2083"/>
        <v>AZ$12</v>
      </c>
      <c r="BA1785" s="175" t="str">
        <f t="shared" si="2083"/>
        <v>BA$12</v>
      </c>
      <c r="BB1785" s="175" t="str">
        <f t="shared" si="2083"/>
        <v>BB$12</v>
      </c>
      <c r="BC1785" s="175" t="str">
        <f t="shared" si="2083"/>
        <v>BC$12</v>
      </c>
      <c r="BD1785" s="175" t="str">
        <f t="shared" si="2083"/>
        <v>BD$12</v>
      </c>
      <c r="BE1785" s="175" t="str">
        <f t="shared" si="2083"/>
        <v>BE$12</v>
      </c>
      <c r="BF1785" s="175" t="str">
        <f t="shared" si="2083"/>
        <v>BF$12</v>
      </c>
      <c r="BG1785" s="175" t="str">
        <f t="shared" si="2083"/>
        <v>BG$12</v>
      </c>
      <c r="BH1785" s="175" t="str">
        <f t="shared" si="2083"/>
        <v>BH$12</v>
      </c>
      <c r="BI1785" s="175" t="str">
        <f t="shared" si="2083"/>
        <v>BI$12</v>
      </c>
      <c r="BJ1785" s="175" t="str">
        <f t="shared" si="2083"/>
        <v>BJ$12</v>
      </c>
      <c r="BK1785" s="175" t="str">
        <f t="shared" si="2083"/>
        <v>BK$12</v>
      </c>
      <c r="BL1785" s="175" t="str">
        <f t="shared" si="2083"/>
        <v>BL$12</v>
      </c>
      <c r="BM1785" s="175" t="str">
        <f t="shared" si="2083"/>
        <v>BM$12</v>
      </c>
      <c r="BN1785" s="175" t="str">
        <f t="shared" si="2083"/>
        <v>BN$12</v>
      </c>
      <c r="BO1785" s="175" t="str">
        <f t="shared" si="2083"/>
        <v>BO$12</v>
      </c>
      <c r="BP1785" s="175" t="str">
        <f t="shared" si="2083"/>
        <v>BP$12</v>
      </c>
      <c r="BQ1785" s="175" t="str">
        <f t="shared" si="2083"/>
        <v>BQ$12</v>
      </c>
      <c r="BR1785" s="175" t="str">
        <f t="shared" si="2083"/>
        <v>BR$12</v>
      </c>
      <c r="BS1785" s="175" t="str">
        <f t="shared" si="2083"/>
        <v>BS$12</v>
      </c>
      <c r="BT1785" s="175" t="str">
        <f t="shared" si="2083"/>
        <v>BT$12</v>
      </c>
      <c r="BU1785" s="175" t="str">
        <f t="shared" si="2083"/>
        <v>BU$12</v>
      </c>
      <c r="BV1785" s="175" t="str">
        <f t="shared" si="2083"/>
        <v>BV$12</v>
      </c>
      <c r="BW1785" s="175" t="str">
        <f t="shared" si="2083"/>
        <v>BW$12</v>
      </c>
      <c r="BX1785" s="175" t="str">
        <f t="shared" si="2083"/>
        <v>BX$12</v>
      </c>
      <c r="BY1785" s="175" t="str">
        <f t="shared" si="2083"/>
        <v>BY$12</v>
      </c>
      <c r="BZ1785" s="175" t="str">
        <f t="shared" si="2083"/>
        <v>BZ$12</v>
      </c>
      <c r="CA1785" s="175" t="str">
        <f t="shared" si="2083"/>
        <v>CA$12</v>
      </c>
      <c r="CB1785" s="175" t="str">
        <f t="shared" si="2083"/>
        <v>CB$12</v>
      </c>
      <c r="CC1785" s="175" t="str">
        <f t="shared" si="2083"/>
        <v>CC$12</v>
      </c>
      <c r="CD1785" s="175" t="str">
        <f t="shared" si="2083"/>
        <v>CD$12</v>
      </c>
      <c r="CE1785" s="175" t="str">
        <f t="shared" ref="CE1785:CK1785" si="2084">CE1772</f>
        <v>CE$12</v>
      </c>
      <c r="CF1785" s="175" t="str">
        <f t="shared" si="2084"/>
        <v>CF$12</v>
      </c>
      <c r="CG1785" s="175" t="str">
        <f t="shared" si="2084"/>
        <v>CG$12</v>
      </c>
      <c r="CH1785" s="175" t="str">
        <f t="shared" si="2084"/>
        <v>CH$12</v>
      </c>
      <c r="CI1785" s="175" t="str">
        <f t="shared" si="2084"/>
        <v>CI$12</v>
      </c>
      <c r="CJ1785" s="175" t="str">
        <f t="shared" si="2084"/>
        <v>CJ$12</v>
      </c>
      <c r="CK1785" s="175" t="str">
        <f t="shared" si="2084"/>
        <v>CK$12</v>
      </c>
      <c r="CL1785" s="175" t="str">
        <f t="shared" ref="CL1785" si="2085">CL1772</f>
        <v>CL$12</v>
      </c>
    </row>
    <row r="1786" spans="2:90" x14ac:dyDescent="0.4">
      <c r="B1786" s="132" t="str">
        <f>B1773</f>
        <v>Primary volume driver</v>
      </c>
      <c r="D1786" t="s">
        <v>757</v>
      </c>
      <c r="E1786" s="8" t="str">
        <f t="shared" si="2079"/>
        <v>1786 DC-S</v>
      </c>
      <c r="G1786" t="s">
        <v>332</v>
      </c>
      <c r="H1786" s="12"/>
      <c r="I1786" s="60"/>
      <c r="J1786" s="60"/>
      <c r="K1786" s="15"/>
      <c r="L1786" s="15"/>
      <c r="M1786" s="15"/>
      <c r="N1786" s="15"/>
      <c r="O1786" s="15"/>
      <c r="P1786" s="15"/>
      <c r="R1786" s="15"/>
      <c r="S1786" s="175" t="str">
        <f t="shared" ref="S1786" si="2086">S1773</f>
        <v>S$13</v>
      </c>
      <c r="T1786" s="175" t="str">
        <f t="shared" ref="T1786:AX1786" si="2087">T1773</f>
        <v>T$13</v>
      </c>
      <c r="U1786" s="175" t="str">
        <f t="shared" si="2087"/>
        <v>U$13</v>
      </c>
      <c r="V1786" s="175" t="str">
        <f t="shared" si="2087"/>
        <v>V$13</v>
      </c>
      <c r="W1786" s="175" t="str">
        <f t="shared" si="2087"/>
        <v>W$13</v>
      </c>
      <c r="X1786" s="175" t="str">
        <f t="shared" si="2087"/>
        <v>X$13</v>
      </c>
      <c r="Y1786" s="175" t="str">
        <f t="shared" si="2087"/>
        <v>Y$13</v>
      </c>
      <c r="Z1786" s="175" t="str">
        <f t="shared" si="2087"/>
        <v>Z$13</v>
      </c>
      <c r="AA1786" s="175" t="str">
        <f t="shared" si="2087"/>
        <v>AA$13</v>
      </c>
      <c r="AB1786" s="175" t="str">
        <f t="shared" si="2087"/>
        <v>AB$13</v>
      </c>
      <c r="AC1786" s="175" t="str">
        <f t="shared" si="2087"/>
        <v>AC$13</v>
      </c>
      <c r="AD1786" s="175" t="str">
        <f t="shared" si="2087"/>
        <v>AD$13</v>
      </c>
      <c r="AE1786" s="175" t="str">
        <f t="shared" si="2087"/>
        <v>AE$13</v>
      </c>
      <c r="AF1786" s="175" t="str">
        <f t="shared" si="2087"/>
        <v>AF$13</v>
      </c>
      <c r="AG1786" s="175" t="str">
        <f t="shared" si="2087"/>
        <v>AG$13</v>
      </c>
      <c r="AH1786" s="175" t="str">
        <f t="shared" si="2087"/>
        <v>AH$13</v>
      </c>
      <c r="AI1786" s="175" t="str">
        <f t="shared" si="2087"/>
        <v>AI$13</v>
      </c>
      <c r="AJ1786" s="175" t="str">
        <f t="shared" si="2087"/>
        <v>AJ$13</v>
      </c>
      <c r="AK1786" s="175" t="str">
        <f t="shared" si="2087"/>
        <v>AK$13</v>
      </c>
      <c r="AL1786" s="175" t="str">
        <f t="shared" si="2087"/>
        <v>AL$13</v>
      </c>
      <c r="AM1786" s="175" t="str">
        <f t="shared" si="2087"/>
        <v>AM$13</v>
      </c>
      <c r="AN1786" s="175" t="str">
        <f t="shared" si="2087"/>
        <v>AN$13</v>
      </c>
      <c r="AO1786" s="175" t="str">
        <f t="shared" si="2087"/>
        <v>AO$13</v>
      </c>
      <c r="AP1786" s="175" t="str">
        <f t="shared" si="2087"/>
        <v>AP$13</v>
      </c>
      <c r="AQ1786" s="175" t="str">
        <f t="shared" si="2087"/>
        <v>AQ$13</v>
      </c>
      <c r="AR1786" s="175" t="str">
        <f t="shared" si="2087"/>
        <v>AR$13</v>
      </c>
      <c r="AS1786" s="175" t="str">
        <f t="shared" si="2087"/>
        <v>AS$13</v>
      </c>
      <c r="AT1786" s="175" t="str">
        <f t="shared" si="2087"/>
        <v>AT$13</v>
      </c>
      <c r="AU1786" s="175" t="str">
        <f t="shared" si="2087"/>
        <v>AU$13</v>
      </c>
      <c r="AV1786" s="175" t="str">
        <f t="shared" si="2087"/>
        <v>AV$13</v>
      </c>
      <c r="AW1786" s="175" t="str">
        <f t="shared" si="2087"/>
        <v>AW$13</v>
      </c>
      <c r="AX1786" s="175" t="str">
        <f t="shared" si="2087"/>
        <v>AX$13</v>
      </c>
      <c r="AY1786" s="175" t="str">
        <f t="shared" ref="AY1786:CD1786" si="2088">AY1773</f>
        <v>AY$13</v>
      </c>
      <c r="AZ1786" s="175" t="str">
        <f t="shared" si="2088"/>
        <v>AZ$13</v>
      </c>
      <c r="BA1786" s="175" t="str">
        <f t="shared" si="2088"/>
        <v>BA$13</v>
      </c>
      <c r="BB1786" s="175" t="str">
        <f t="shared" si="2088"/>
        <v>BB$13</v>
      </c>
      <c r="BC1786" s="175" t="str">
        <f t="shared" si="2088"/>
        <v>BC$13</v>
      </c>
      <c r="BD1786" s="175" t="str">
        <f t="shared" si="2088"/>
        <v>BD$13</v>
      </c>
      <c r="BE1786" s="175" t="str">
        <f t="shared" si="2088"/>
        <v>BE$13</v>
      </c>
      <c r="BF1786" s="175" t="str">
        <f t="shared" si="2088"/>
        <v>BF$13</v>
      </c>
      <c r="BG1786" s="175" t="str">
        <f t="shared" si="2088"/>
        <v>BG$13</v>
      </c>
      <c r="BH1786" s="175" t="str">
        <f t="shared" si="2088"/>
        <v>BH$13</v>
      </c>
      <c r="BI1786" s="175" t="str">
        <f t="shared" si="2088"/>
        <v>BI$13</v>
      </c>
      <c r="BJ1786" s="175" t="str">
        <f t="shared" si="2088"/>
        <v>BJ$13</v>
      </c>
      <c r="BK1786" s="175" t="str">
        <f t="shared" si="2088"/>
        <v>BK$13</v>
      </c>
      <c r="BL1786" s="175" t="str">
        <f t="shared" si="2088"/>
        <v>BL$13</v>
      </c>
      <c r="BM1786" s="175" t="str">
        <f t="shared" si="2088"/>
        <v>BM$13</v>
      </c>
      <c r="BN1786" s="175" t="str">
        <f t="shared" si="2088"/>
        <v>BN$13</v>
      </c>
      <c r="BO1786" s="175" t="str">
        <f t="shared" si="2088"/>
        <v>BO$13</v>
      </c>
      <c r="BP1786" s="175" t="str">
        <f t="shared" si="2088"/>
        <v>BP$13</v>
      </c>
      <c r="BQ1786" s="175" t="str">
        <f t="shared" si="2088"/>
        <v>BQ$13</v>
      </c>
      <c r="BR1786" s="175" t="str">
        <f t="shared" si="2088"/>
        <v>BR$13</v>
      </c>
      <c r="BS1786" s="175" t="str">
        <f t="shared" si="2088"/>
        <v>BS$13</v>
      </c>
      <c r="BT1786" s="175" t="str">
        <f t="shared" si="2088"/>
        <v>BT$13</v>
      </c>
      <c r="BU1786" s="175" t="str">
        <f t="shared" si="2088"/>
        <v>BU$13</v>
      </c>
      <c r="BV1786" s="175" t="str">
        <f t="shared" si="2088"/>
        <v>BV$13</v>
      </c>
      <c r="BW1786" s="175" t="str">
        <f t="shared" si="2088"/>
        <v>BW$13</v>
      </c>
      <c r="BX1786" s="175" t="str">
        <f t="shared" si="2088"/>
        <v>BX$13</v>
      </c>
      <c r="BY1786" s="175" t="str">
        <f t="shared" si="2088"/>
        <v>BY$13</v>
      </c>
      <c r="BZ1786" s="175" t="str">
        <f t="shared" si="2088"/>
        <v>BZ$13</v>
      </c>
      <c r="CA1786" s="175" t="str">
        <f t="shared" si="2088"/>
        <v>CA$13</v>
      </c>
      <c r="CB1786" s="175" t="str">
        <f t="shared" si="2088"/>
        <v>CB$13</v>
      </c>
      <c r="CC1786" s="175" t="str">
        <f t="shared" si="2088"/>
        <v>CC$13</v>
      </c>
      <c r="CD1786" s="175" t="str">
        <f t="shared" si="2088"/>
        <v>CD$13</v>
      </c>
      <c r="CE1786" s="175" t="str">
        <f t="shared" ref="CE1786:CK1786" si="2089">CE1773</f>
        <v>CE$13</v>
      </c>
      <c r="CF1786" s="175" t="str">
        <f t="shared" si="2089"/>
        <v>CF$13</v>
      </c>
      <c r="CG1786" s="175" t="str">
        <f t="shared" si="2089"/>
        <v>CG$13</v>
      </c>
      <c r="CH1786" s="175" t="str">
        <f t="shared" si="2089"/>
        <v>CH$13</v>
      </c>
      <c r="CI1786" s="175" t="str">
        <f t="shared" si="2089"/>
        <v>CI$13</v>
      </c>
      <c r="CJ1786" s="175" t="str">
        <f t="shared" si="2089"/>
        <v>CJ$13</v>
      </c>
      <c r="CK1786" s="175" t="str">
        <f t="shared" si="2089"/>
        <v>CK$13</v>
      </c>
      <c r="CL1786" s="175" t="str">
        <f t="shared" ref="CL1786" si="2090">CL1773</f>
        <v>CL$13</v>
      </c>
    </row>
    <row r="1787" spans="2:90" x14ac:dyDescent="0.4">
      <c r="B1787" s="187" t="str">
        <f>B1778</f>
        <v>% of revenue direct cost:</v>
      </c>
      <c r="D1787" t="s">
        <v>757</v>
      </c>
      <c r="E1787" s="8" t="str">
        <f t="shared" si="2079"/>
        <v>1787 DC-S</v>
      </c>
      <c r="G1787" t="s">
        <v>332</v>
      </c>
      <c r="H1787" s="12"/>
      <c r="I1787" s="60"/>
      <c r="J1787" s="60"/>
      <c r="K1787" s="15"/>
      <c r="L1787" s="15"/>
      <c r="M1787" s="15"/>
      <c r="N1787" s="15"/>
      <c r="O1787" s="15"/>
      <c r="P1787" s="15"/>
      <c r="R1787" s="15"/>
      <c r="S1787" s="175">
        <f t="shared" ref="S1787" si="2091">S1774</f>
        <v>0</v>
      </c>
      <c r="T1787" s="175">
        <f t="shared" ref="T1787:AX1787" si="2092">T1774</f>
        <v>0</v>
      </c>
      <c r="U1787" s="175">
        <f t="shared" si="2092"/>
        <v>0</v>
      </c>
      <c r="V1787" s="175">
        <f t="shared" si="2092"/>
        <v>0</v>
      </c>
      <c r="W1787" s="175">
        <f t="shared" si="2092"/>
        <v>0</v>
      </c>
      <c r="X1787" s="175">
        <f t="shared" si="2092"/>
        <v>0</v>
      </c>
      <c r="Y1787" s="175">
        <f t="shared" si="2092"/>
        <v>0</v>
      </c>
      <c r="Z1787" s="175">
        <f t="shared" si="2092"/>
        <v>0</v>
      </c>
      <c r="AA1787" s="175">
        <f t="shared" si="2092"/>
        <v>0</v>
      </c>
      <c r="AB1787" s="175">
        <f t="shared" si="2092"/>
        <v>0</v>
      </c>
      <c r="AC1787" s="175">
        <f t="shared" si="2092"/>
        <v>0</v>
      </c>
      <c r="AD1787" s="175">
        <f t="shared" si="2092"/>
        <v>0</v>
      </c>
      <c r="AE1787" s="175">
        <f t="shared" si="2092"/>
        <v>0</v>
      </c>
      <c r="AF1787" s="175">
        <f t="shared" si="2092"/>
        <v>0</v>
      </c>
      <c r="AG1787" s="175">
        <f t="shared" si="2092"/>
        <v>0</v>
      </c>
      <c r="AH1787" s="175">
        <f t="shared" si="2092"/>
        <v>0</v>
      </c>
      <c r="AI1787" s="175">
        <f t="shared" si="2092"/>
        <v>0</v>
      </c>
      <c r="AJ1787" s="175">
        <f t="shared" si="2092"/>
        <v>0</v>
      </c>
      <c r="AK1787" s="175">
        <f t="shared" si="2092"/>
        <v>0</v>
      </c>
      <c r="AL1787" s="175">
        <f t="shared" si="2092"/>
        <v>0</v>
      </c>
      <c r="AM1787" s="175">
        <f t="shared" si="2092"/>
        <v>0</v>
      </c>
      <c r="AN1787" s="175">
        <f t="shared" si="2092"/>
        <v>0</v>
      </c>
      <c r="AO1787" s="175">
        <f t="shared" si="2092"/>
        <v>0</v>
      </c>
      <c r="AP1787" s="175">
        <f t="shared" si="2092"/>
        <v>0</v>
      </c>
      <c r="AQ1787" s="175">
        <f t="shared" si="2092"/>
        <v>0</v>
      </c>
      <c r="AR1787" s="175">
        <f t="shared" si="2092"/>
        <v>0</v>
      </c>
      <c r="AS1787" s="175">
        <f t="shared" si="2092"/>
        <v>0</v>
      </c>
      <c r="AT1787" s="175">
        <f t="shared" si="2092"/>
        <v>0</v>
      </c>
      <c r="AU1787" s="175">
        <f t="shared" si="2092"/>
        <v>0</v>
      </c>
      <c r="AV1787" s="175">
        <f t="shared" si="2092"/>
        <v>0</v>
      </c>
      <c r="AW1787" s="175">
        <f t="shared" si="2092"/>
        <v>0</v>
      </c>
      <c r="AX1787" s="175">
        <f t="shared" si="2092"/>
        <v>0</v>
      </c>
      <c r="AY1787" s="175">
        <f t="shared" ref="AY1787:CD1787" si="2093">AY1774</f>
        <v>0</v>
      </c>
      <c r="AZ1787" s="175">
        <f t="shared" si="2093"/>
        <v>0</v>
      </c>
      <c r="BA1787" s="175">
        <f t="shared" si="2093"/>
        <v>0</v>
      </c>
      <c r="BB1787" s="175">
        <f t="shared" si="2093"/>
        <v>0</v>
      </c>
      <c r="BC1787" s="175">
        <f t="shared" si="2093"/>
        <v>0</v>
      </c>
      <c r="BD1787" s="175">
        <f t="shared" si="2093"/>
        <v>0</v>
      </c>
      <c r="BE1787" s="175">
        <f t="shared" si="2093"/>
        <v>0</v>
      </c>
      <c r="BF1787" s="175">
        <f t="shared" si="2093"/>
        <v>0</v>
      </c>
      <c r="BG1787" s="175">
        <f t="shared" si="2093"/>
        <v>0</v>
      </c>
      <c r="BH1787" s="175">
        <f t="shared" si="2093"/>
        <v>0</v>
      </c>
      <c r="BI1787" s="175">
        <f t="shared" si="2093"/>
        <v>0</v>
      </c>
      <c r="BJ1787" s="175">
        <f t="shared" si="2093"/>
        <v>0</v>
      </c>
      <c r="BK1787" s="175">
        <f t="shared" si="2093"/>
        <v>0</v>
      </c>
      <c r="BL1787" s="175">
        <f t="shared" si="2093"/>
        <v>0</v>
      </c>
      <c r="BM1787" s="175">
        <f t="shared" si="2093"/>
        <v>0</v>
      </c>
      <c r="BN1787" s="175">
        <f t="shared" si="2093"/>
        <v>0</v>
      </c>
      <c r="BO1787" s="175">
        <f t="shared" si="2093"/>
        <v>0</v>
      </c>
      <c r="BP1787" s="175">
        <f t="shared" si="2093"/>
        <v>0</v>
      </c>
      <c r="BQ1787" s="175">
        <f t="shared" si="2093"/>
        <v>0</v>
      </c>
      <c r="BR1787" s="175">
        <f t="shared" si="2093"/>
        <v>0</v>
      </c>
      <c r="BS1787" s="175">
        <f t="shared" si="2093"/>
        <v>0</v>
      </c>
      <c r="BT1787" s="175">
        <f t="shared" si="2093"/>
        <v>0</v>
      </c>
      <c r="BU1787" s="175">
        <f t="shared" si="2093"/>
        <v>0</v>
      </c>
      <c r="BV1787" s="175">
        <f t="shared" si="2093"/>
        <v>0</v>
      </c>
      <c r="BW1787" s="175">
        <f t="shared" si="2093"/>
        <v>0</v>
      </c>
      <c r="BX1787" s="175">
        <f t="shared" si="2093"/>
        <v>0</v>
      </c>
      <c r="BY1787" s="175">
        <f t="shared" si="2093"/>
        <v>0</v>
      </c>
      <c r="BZ1787" s="175">
        <f t="shared" si="2093"/>
        <v>0</v>
      </c>
      <c r="CA1787" s="175">
        <f t="shared" si="2093"/>
        <v>0</v>
      </c>
      <c r="CB1787" s="175">
        <f t="shared" si="2093"/>
        <v>0</v>
      </c>
      <c r="CC1787" s="175">
        <f t="shared" si="2093"/>
        <v>0</v>
      </c>
      <c r="CD1787" s="175">
        <f t="shared" si="2093"/>
        <v>0</v>
      </c>
      <c r="CE1787" s="175">
        <f t="shared" ref="CE1787:CK1787" si="2094">CE1774</f>
        <v>0</v>
      </c>
      <c r="CF1787" s="175">
        <f t="shared" si="2094"/>
        <v>0</v>
      </c>
      <c r="CG1787" s="175">
        <f t="shared" si="2094"/>
        <v>0</v>
      </c>
      <c r="CH1787" s="175">
        <f t="shared" si="2094"/>
        <v>0</v>
      </c>
      <c r="CI1787" s="175">
        <f t="shared" si="2094"/>
        <v>0</v>
      </c>
      <c r="CJ1787" s="175">
        <f t="shared" si="2094"/>
        <v>0</v>
      </c>
      <c r="CK1787" s="175">
        <f t="shared" si="2094"/>
        <v>0</v>
      </c>
      <c r="CL1787" s="175">
        <f t="shared" ref="CL1787" si="2095">CL1774</f>
        <v>0</v>
      </c>
    </row>
    <row r="1788" spans="2:90" x14ac:dyDescent="0.4">
      <c r="B1788" s="235" t="str">
        <f>IFERROR(SUBSTITUTE(TRIM(MID(B1778, SEARCH("-", B1778) + 1, LEN(B1778))),":",""),"no unit")</f>
        <v>no unit</v>
      </c>
      <c r="D1788" t="s">
        <v>757</v>
      </c>
      <c r="E1788" s="8" t="str">
        <f t="shared" ref="E1788" si="2096">ROW()&amp;" "&amp;D1788</f>
        <v>1788 DC-S</v>
      </c>
      <c r="G1788" t="s">
        <v>332</v>
      </c>
      <c r="H1788" s="12"/>
      <c r="I1788" s="60"/>
      <c r="J1788" s="60"/>
      <c r="K1788" s="15"/>
      <c r="L1788" s="15"/>
      <c r="M1788" s="15"/>
      <c r="N1788" s="15"/>
      <c r="O1788" s="15"/>
      <c r="P1788" s="15"/>
      <c r="R1788" s="15"/>
      <c r="S1788" s="175"/>
      <c r="T1788" s="175"/>
      <c r="U1788" s="175"/>
      <c r="V1788" s="175"/>
      <c r="W1788" s="175"/>
      <c r="X1788" s="175"/>
      <c r="Y1788" s="175"/>
      <c r="Z1788" s="175"/>
      <c r="AA1788" s="175"/>
      <c r="AB1788" s="175"/>
      <c r="AC1788" s="175"/>
      <c r="AD1788" s="175"/>
      <c r="AE1788" s="175"/>
      <c r="AF1788" s="175"/>
      <c r="AG1788" s="175"/>
      <c r="AH1788" s="175"/>
      <c r="AI1788" s="175"/>
      <c r="AJ1788" s="175"/>
      <c r="AK1788" s="175"/>
      <c r="AL1788" s="175"/>
      <c r="AM1788" s="175"/>
      <c r="AN1788" s="175"/>
      <c r="AO1788" s="175"/>
      <c r="AP1788" s="175"/>
      <c r="AQ1788" s="175"/>
      <c r="AR1788" s="175"/>
      <c r="AS1788" s="175"/>
      <c r="AT1788" s="175"/>
      <c r="AU1788" s="175"/>
      <c r="AV1788" s="175"/>
      <c r="AW1788" s="175"/>
      <c r="AX1788" s="175"/>
      <c r="AY1788" s="175"/>
      <c r="AZ1788" s="175"/>
      <c r="BA1788" s="175"/>
      <c r="BB1788" s="175"/>
      <c r="BC1788" s="175"/>
      <c r="BD1788" s="175"/>
      <c r="BE1788" s="175"/>
      <c r="BF1788" s="175"/>
      <c r="BG1788" s="175"/>
      <c r="BH1788" s="175"/>
      <c r="BI1788" s="175"/>
      <c r="BJ1788" s="175"/>
      <c r="BK1788" s="175"/>
      <c r="BL1788" s="175"/>
      <c r="BM1788" s="175"/>
      <c r="BN1788" s="175"/>
      <c r="BO1788" s="175"/>
      <c r="BP1788" s="175"/>
      <c r="BQ1788" s="175"/>
      <c r="BR1788" s="175"/>
      <c r="BS1788" s="175"/>
      <c r="BT1788" s="175"/>
      <c r="BU1788" s="175"/>
      <c r="BV1788" s="175"/>
      <c r="BW1788" s="175"/>
      <c r="BX1788" s="175"/>
      <c r="BY1788" s="175"/>
      <c r="BZ1788" s="175"/>
      <c r="CA1788" s="175"/>
      <c r="CB1788" s="175"/>
      <c r="CC1788" s="175"/>
      <c r="CD1788" s="175"/>
      <c r="CE1788" s="175"/>
      <c r="CF1788" s="175"/>
      <c r="CG1788" s="175"/>
      <c r="CH1788" s="175"/>
      <c r="CI1788" s="175"/>
      <c r="CJ1788" s="175"/>
      <c r="CK1788" s="175"/>
      <c r="CL1788" s="175"/>
    </row>
    <row r="1789" spans="2:90" x14ac:dyDescent="0.4">
      <c r="B1789" s="187" t="str">
        <f>B1776</f>
        <v>Secondary revenue driver</v>
      </c>
      <c r="D1789" t="s">
        <v>757</v>
      </c>
      <c r="E1789" s="8" t="str">
        <f t="shared" si="2079"/>
        <v>1789 DC-S</v>
      </c>
      <c r="G1789" t="s">
        <v>332</v>
      </c>
      <c r="H1789" s="90"/>
      <c r="I1789" s="209"/>
      <c r="J1789" s="209"/>
      <c r="K1789" s="210"/>
      <c r="L1789" s="210"/>
      <c r="M1789" s="210"/>
      <c r="N1789" s="210"/>
      <c r="O1789" s="210"/>
      <c r="P1789" s="210"/>
      <c r="R1789" s="210"/>
      <c r="S1789" s="4" t="str">
        <f t="shared" ref="S1789" si="2097">ADDRESS(ROW(S1781),COLUMN(S1781),2)</f>
        <v>S$1781</v>
      </c>
      <c r="T1789" s="4" t="str">
        <f t="shared" ref="T1789:CE1789" si="2098">ADDRESS(ROW(T1781),COLUMN(T1781),2)</f>
        <v>T$1781</v>
      </c>
      <c r="U1789" s="4" t="str">
        <f t="shared" si="2098"/>
        <v>U$1781</v>
      </c>
      <c r="V1789" s="4" t="str">
        <f t="shared" si="2098"/>
        <v>V$1781</v>
      </c>
      <c r="W1789" s="4" t="str">
        <f t="shared" si="2098"/>
        <v>W$1781</v>
      </c>
      <c r="X1789" s="4" t="str">
        <f t="shared" si="2098"/>
        <v>X$1781</v>
      </c>
      <c r="Y1789" s="4" t="str">
        <f t="shared" si="2098"/>
        <v>Y$1781</v>
      </c>
      <c r="Z1789" s="4" t="str">
        <f t="shared" si="2098"/>
        <v>Z$1781</v>
      </c>
      <c r="AA1789" s="4" t="str">
        <f t="shared" si="2098"/>
        <v>AA$1781</v>
      </c>
      <c r="AB1789" s="4" t="str">
        <f t="shared" si="2098"/>
        <v>AB$1781</v>
      </c>
      <c r="AC1789" s="4" t="str">
        <f t="shared" si="2098"/>
        <v>AC$1781</v>
      </c>
      <c r="AD1789" s="4" t="str">
        <f t="shared" si="2098"/>
        <v>AD$1781</v>
      </c>
      <c r="AE1789" s="4" t="str">
        <f t="shared" si="2098"/>
        <v>AE$1781</v>
      </c>
      <c r="AF1789" s="4" t="str">
        <f t="shared" si="2098"/>
        <v>AF$1781</v>
      </c>
      <c r="AG1789" s="4" t="str">
        <f t="shared" si="2098"/>
        <v>AG$1781</v>
      </c>
      <c r="AH1789" s="4" t="str">
        <f t="shared" si="2098"/>
        <v>AH$1781</v>
      </c>
      <c r="AI1789" s="4" t="str">
        <f t="shared" si="2098"/>
        <v>AI$1781</v>
      </c>
      <c r="AJ1789" s="4" t="str">
        <f t="shared" si="2098"/>
        <v>AJ$1781</v>
      </c>
      <c r="AK1789" s="4" t="str">
        <f t="shared" si="2098"/>
        <v>AK$1781</v>
      </c>
      <c r="AL1789" s="4" t="str">
        <f t="shared" si="2098"/>
        <v>AL$1781</v>
      </c>
      <c r="AM1789" s="4" t="str">
        <f t="shared" si="2098"/>
        <v>AM$1781</v>
      </c>
      <c r="AN1789" s="4" t="str">
        <f t="shared" si="2098"/>
        <v>AN$1781</v>
      </c>
      <c r="AO1789" s="4" t="str">
        <f t="shared" si="2098"/>
        <v>AO$1781</v>
      </c>
      <c r="AP1789" s="4" t="str">
        <f t="shared" si="2098"/>
        <v>AP$1781</v>
      </c>
      <c r="AQ1789" s="4" t="str">
        <f t="shared" si="2098"/>
        <v>AQ$1781</v>
      </c>
      <c r="AR1789" s="4" t="str">
        <f t="shared" si="2098"/>
        <v>AR$1781</v>
      </c>
      <c r="AS1789" s="4" t="str">
        <f t="shared" si="2098"/>
        <v>AS$1781</v>
      </c>
      <c r="AT1789" s="4" t="str">
        <f t="shared" si="2098"/>
        <v>AT$1781</v>
      </c>
      <c r="AU1789" s="4" t="str">
        <f t="shared" si="2098"/>
        <v>AU$1781</v>
      </c>
      <c r="AV1789" s="4" t="str">
        <f t="shared" si="2098"/>
        <v>AV$1781</v>
      </c>
      <c r="AW1789" s="4" t="str">
        <f t="shared" si="2098"/>
        <v>AW$1781</v>
      </c>
      <c r="AX1789" s="4" t="str">
        <f t="shared" si="2098"/>
        <v>AX$1781</v>
      </c>
      <c r="AY1789" s="4" t="str">
        <f t="shared" si="2098"/>
        <v>AY$1781</v>
      </c>
      <c r="AZ1789" s="4" t="str">
        <f t="shared" si="2098"/>
        <v>AZ$1781</v>
      </c>
      <c r="BA1789" s="4" t="str">
        <f t="shared" si="2098"/>
        <v>BA$1781</v>
      </c>
      <c r="BB1789" s="4" t="str">
        <f t="shared" si="2098"/>
        <v>BB$1781</v>
      </c>
      <c r="BC1789" s="4" t="str">
        <f t="shared" si="2098"/>
        <v>BC$1781</v>
      </c>
      <c r="BD1789" s="4" t="str">
        <f t="shared" si="2098"/>
        <v>BD$1781</v>
      </c>
      <c r="BE1789" s="4" t="str">
        <f t="shared" si="2098"/>
        <v>BE$1781</v>
      </c>
      <c r="BF1789" s="4" t="str">
        <f t="shared" si="2098"/>
        <v>BF$1781</v>
      </c>
      <c r="BG1789" s="4" t="str">
        <f t="shared" si="2098"/>
        <v>BG$1781</v>
      </c>
      <c r="BH1789" s="4" t="str">
        <f t="shared" si="2098"/>
        <v>BH$1781</v>
      </c>
      <c r="BI1789" s="4" t="str">
        <f t="shared" si="2098"/>
        <v>BI$1781</v>
      </c>
      <c r="BJ1789" s="4" t="str">
        <f t="shared" si="2098"/>
        <v>BJ$1781</v>
      </c>
      <c r="BK1789" s="4" t="str">
        <f t="shared" si="2098"/>
        <v>BK$1781</v>
      </c>
      <c r="BL1789" s="4" t="str">
        <f t="shared" si="2098"/>
        <v>BL$1781</v>
      </c>
      <c r="BM1789" s="4" t="str">
        <f t="shared" si="2098"/>
        <v>BM$1781</v>
      </c>
      <c r="BN1789" s="4" t="str">
        <f t="shared" si="2098"/>
        <v>BN$1781</v>
      </c>
      <c r="BO1789" s="4" t="str">
        <f t="shared" si="2098"/>
        <v>BO$1781</v>
      </c>
      <c r="BP1789" s="4" t="str">
        <f t="shared" si="2098"/>
        <v>BP$1781</v>
      </c>
      <c r="BQ1789" s="4" t="str">
        <f t="shared" si="2098"/>
        <v>BQ$1781</v>
      </c>
      <c r="BR1789" s="4" t="str">
        <f t="shared" si="2098"/>
        <v>BR$1781</v>
      </c>
      <c r="BS1789" s="4" t="str">
        <f t="shared" si="2098"/>
        <v>BS$1781</v>
      </c>
      <c r="BT1789" s="4" t="str">
        <f t="shared" si="2098"/>
        <v>BT$1781</v>
      </c>
      <c r="BU1789" s="4" t="str">
        <f t="shared" si="2098"/>
        <v>BU$1781</v>
      </c>
      <c r="BV1789" s="4" t="str">
        <f t="shared" si="2098"/>
        <v>BV$1781</v>
      </c>
      <c r="BW1789" s="4" t="str">
        <f t="shared" si="2098"/>
        <v>BW$1781</v>
      </c>
      <c r="BX1789" s="4" t="str">
        <f t="shared" si="2098"/>
        <v>BX$1781</v>
      </c>
      <c r="BY1789" s="4" t="str">
        <f t="shared" si="2098"/>
        <v>BY$1781</v>
      </c>
      <c r="BZ1789" s="4" t="str">
        <f t="shared" si="2098"/>
        <v>BZ$1781</v>
      </c>
      <c r="CA1789" s="4" t="str">
        <f t="shared" si="2098"/>
        <v>CA$1781</v>
      </c>
      <c r="CB1789" s="4" t="str">
        <f t="shared" si="2098"/>
        <v>CB$1781</v>
      </c>
      <c r="CC1789" s="4" t="str">
        <f t="shared" si="2098"/>
        <v>CC$1781</v>
      </c>
      <c r="CD1789" s="4" t="str">
        <f t="shared" si="2098"/>
        <v>CD$1781</v>
      </c>
      <c r="CE1789" s="4" t="str">
        <f t="shared" si="2098"/>
        <v>CE$1781</v>
      </c>
      <c r="CF1789" s="4" t="str">
        <f t="shared" ref="CF1789:CK1789" si="2099">ADDRESS(ROW(CF1781),COLUMN(CF1781),2)</f>
        <v>CF$1781</v>
      </c>
      <c r="CG1789" s="4" t="str">
        <f t="shared" si="2099"/>
        <v>CG$1781</v>
      </c>
      <c r="CH1789" s="4" t="str">
        <f t="shared" si="2099"/>
        <v>CH$1781</v>
      </c>
      <c r="CI1789" s="4" t="str">
        <f t="shared" si="2099"/>
        <v>CI$1781</v>
      </c>
      <c r="CJ1789" s="4" t="str">
        <f t="shared" si="2099"/>
        <v>CJ$1781</v>
      </c>
      <c r="CK1789" s="4" t="str">
        <f t="shared" si="2099"/>
        <v>CK$1781</v>
      </c>
      <c r="CL1789" s="4" t="str">
        <f t="shared" ref="CL1789" si="2100">ADDRESS(ROW(CL1781),COLUMN(CL1781),2)</f>
        <v>CL$1781</v>
      </c>
    </row>
    <row r="1790" spans="2:90" x14ac:dyDescent="0.4">
      <c r="B1790" s="132" t="str">
        <f>B1777</f>
        <v>Secondary volume driver</v>
      </c>
      <c r="D1790" t="s">
        <v>757</v>
      </c>
      <c r="E1790" s="8" t="str">
        <f t="shared" ref="E1790:E1792" si="2101">ROW()&amp;" "&amp;D1790</f>
        <v>1790 DC-S</v>
      </c>
      <c r="G1790" t="s">
        <v>332</v>
      </c>
      <c r="H1790" s="12"/>
      <c r="I1790" s="60"/>
      <c r="J1790" s="60"/>
      <c r="K1790" s="15"/>
      <c r="L1790" s="15"/>
      <c r="M1790" s="15"/>
      <c r="N1790" s="15"/>
      <c r="O1790" s="15"/>
      <c r="P1790" s="15"/>
      <c r="R1790" s="15"/>
      <c r="S1790" s="175" t="str">
        <f t="shared" ref="S1790" si="2102">S1777</f>
        <v>S$15</v>
      </c>
      <c r="T1790" s="175" t="str">
        <f t="shared" ref="T1790:AX1790" si="2103">T1777</f>
        <v>T$15</v>
      </c>
      <c r="U1790" s="175" t="str">
        <f t="shared" si="2103"/>
        <v>U$15</v>
      </c>
      <c r="V1790" s="175" t="str">
        <f t="shared" si="2103"/>
        <v>V$15</v>
      </c>
      <c r="W1790" s="175" t="str">
        <f t="shared" si="2103"/>
        <v>W$15</v>
      </c>
      <c r="X1790" s="175" t="str">
        <f t="shared" si="2103"/>
        <v>X$15</v>
      </c>
      <c r="Y1790" s="175" t="str">
        <f t="shared" si="2103"/>
        <v>Y$15</v>
      </c>
      <c r="Z1790" s="175" t="str">
        <f t="shared" si="2103"/>
        <v>Z$15</v>
      </c>
      <c r="AA1790" s="175" t="str">
        <f t="shared" si="2103"/>
        <v>AA$15</v>
      </c>
      <c r="AB1790" s="175" t="str">
        <f t="shared" si="2103"/>
        <v>AB$15</v>
      </c>
      <c r="AC1790" s="175" t="str">
        <f t="shared" si="2103"/>
        <v>AC$15</v>
      </c>
      <c r="AD1790" s="175" t="str">
        <f t="shared" si="2103"/>
        <v>AD$15</v>
      </c>
      <c r="AE1790" s="175" t="str">
        <f t="shared" si="2103"/>
        <v>AE$15</v>
      </c>
      <c r="AF1790" s="175" t="str">
        <f t="shared" si="2103"/>
        <v>AF$15</v>
      </c>
      <c r="AG1790" s="175" t="str">
        <f t="shared" si="2103"/>
        <v>AG$15</v>
      </c>
      <c r="AH1790" s="175" t="str">
        <f t="shared" si="2103"/>
        <v>AH$15</v>
      </c>
      <c r="AI1790" s="175" t="str">
        <f t="shared" si="2103"/>
        <v>AI$15</v>
      </c>
      <c r="AJ1790" s="175" t="str">
        <f t="shared" si="2103"/>
        <v>AJ$15</v>
      </c>
      <c r="AK1790" s="175" t="str">
        <f t="shared" si="2103"/>
        <v>AK$15</v>
      </c>
      <c r="AL1790" s="175" t="str">
        <f t="shared" si="2103"/>
        <v>AL$15</v>
      </c>
      <c r="AM1790" s="175" t="str">
        <f t="shared" si="2103"/>
        <v>AM$15</v>
      </c>
      <c r="AN1790" s="175" t="str">
        <f t="shared" si="2103"/>
        <v>AN$15</v>
      </c>
      <c r="AO1790" s="175" t="str">
        <f t="shared" si="2103"/>
        <v>AO$15</v>
      </c>
      <c r="AP1790" s="175" t="str">
        <f t="shared" si="2103"/>
        <v>AP$15</v>
      </c>
      <c r="AQ1790" s="175" t="str">
        <f t="shared" si="2103"/>
        <v>AQ$15</v>
      </c>
      <c r="AR1790" s="175" t="str">
        <f t="shared" si="2103"/>
        <v>AR$15</v>
      </c>
      <c r="AS1790" s="175" t="str">
        <f t="shared" si="2103"/>
        <v>AS$15</v>
      </c>
      <c r="AT1790" s="175" t="str">
        <f t="shared" si="2103"/>
        <v>AT$15</v>
      </c>
      <c r="AU1790" s="175" t="str">
        <f t="shared" si="2103"/>
        <v>AU$15</v>
      </c>
      <c r="AV1790" s="175" t="str">
        <f t="shared" si="2103"/>
        <v>AV$15</v>
      </c>
      <c r="AW1790" s="175" t="str">
        <f t="shared" si="2103"/>
        <v>AW$15</v>
      </c>
      <c r="AX1790" s="175" t="str">
        <f t="shared" si="2103"/>
        <v>AX$15</v>
      </c>
      <c r="AY1790" s="175" t="str">
        <f t="shared" ref="AY1790:CD1790" si="2104">AY1777</f>
        <v>AY$15</v>
      </c>
      <c r="AZ1790" s="175" t="str">
        <f t="shared" si="2104"/>
        <v>AZ$15</v>
      </c>
      <c r="BA1790" s="175" t="str">
        <f t="shared" si="2104"/>
        <v>BA$15</v>
      </c>
      <c r="BB1790" s="175" t="str">
        <f t="shared" si="2104"/>
        <v>BB$15</v>
      </c>
      <c r="BC1790" s="175" t="str">
        <f t="shared" si="2104"/>
        <v>BC$15</v>
      </c>
      <c r="BD1790" s="175" t="str">
        <f t="shared" si="2104"/>
        <v>BD$15</v>
      </c>
      <c r="BE1790" s="175" t="str">
        <f t="shared" si="2104"/>
        <v>BE$15</v>
      </c>
      <c r="BF1790" s="175" t="str">
        <f t="shared" si="2104"/>
        <v>BF$15</v>
      </c>
      <c r="BG1790" s="175" t="str">
        <f t="shared" si="2104"/>
        <v>BG$15</v>
      </c>
      <c r="BH1790" s="175" t="str">
        <f t="shared" si="2104"/>
        <v>BH$15</v>
      </c>
      <c r="BI1790" s="175" t="str">
        <f t="shared" si="2104"/>
        <v>BI$15</v>
      </c>
      <c r="BJ1790" s="175" t="str">
        <f t="shared" si="2104"/>
        <v>BJ$15</v>
      </c>
      <c r="BK1790" s="175" t="str">
        <f t="shared" si="2104"/>
        <v>BK$15</v>
      </c>
      <c r="BL1790" s="175" t="str">
        <f t="shared" si="2104"/>
        <v>BL$15</v>
      </c>
      <c r="BM1790" s="175" t="str">
        <f t="shared" si="2104"/>
        <v>BM$15</v>
      </c>
      <c r="BN1790" s="175" t="str">
        <f t="shared" si="2104"/>
        <v>BN$15</v>
      </c>
      <c r="BO1790" s="175" t="str">
        <f t="shared" si="2104"/>
        <v>BO$15</v>
      </c>
      <c r="BP1790" s="175" t="str">
        <f t="shared" si="2104"/>
        <v>BP$15</v>
      </c>
      <c r="BQ1790" s="175" t="str">
        <f t="shared" si="2104"/>
        <v>BQ$15</v>
      </c>
      <c r="BR1790" s="175" t="str">
        <f t="shared" si="2104"/>
        <v>BR$15</v>
      </c>
      <c r="BS1790" s="175" t="str">
        <f t="shared" si="2104"/>
        <v>BS$15</v>
      </c>
      <c r="BT1790" s="175" t="str">
        <f t="shared" si="2104"/>
        <v>BT$15</v>
      </c>
      <c r="BU1790" s="175" t="str">
        <f t="shared" si="2104"/>
        <v>BU$15</v>
      </c>
      <c r="BV1790" s="175" t="str">
        <f t="shared" si="2104"/>
        <v>BV$15</v>
      </c>
      <c r="BW1790" s="175" t="str">
        <f t="shared" si="2104"/>
        <v>BW$15</v>
      </c>
      <c r="BX1790" s="175" t="str">
        <f t="shared" si="2104"/>
        <v>BX$15</v>
      </c>
      <c r="BY1790" s="175" t="str">
        <f t="shared" si="2104"/>
        <v>BY$15</v>
      </c>
      <c r="BZ1790" s="175" t="str">
        <f t="shared" si="2104"/>
        <v>BZ$15</v>
      </c>
      <c r="CA1790" s="175" t="str">
        <f t="shared" si="2104"/>
        <v>CA$15</v>
      </c>
      <c r="CB1790" s="175" t="str">
        <f t="shared" si="2104"/>
        <v>CB$15</v>
      </c>
      <c r="CC1790" s="175" t="str">
        <f t="shared" si="2104"/>
        <v>CC$15</v>
      </c>
      <c r="CD1790" s="175" t="str">
        <f t="shared" si="2104"/>
        <v>CD$15</v>
      </c>
      <c r="CE1790" s="175" t="str">
        <f t="shared" ref="CE1790:CK1790" si="2105">CE1777</f>
        <v>CE$15</v>
      </c>
      <c r="CF1790" s="175" t="str">
        <f t="shared" si="2105"/>
        <v>CF$15</v>
      </c>
      <c r="CG1790" s="175" t="str">
        <f t="shared" si="2105"/>
        <v>CG$15</v>
      </c>
      <c r="CH1790" s="175" t="str">
        <f t="shared" si="2105"/>
        <v>CH$15</v>
      </c>
      <c r="CI1790" s="175" t="str">
        <f t="shared" si="2105"/>
        <v>CI$15</v>
      </c>
      <c r="CJ1790" s="175" t="str">
        <f t="shared" si="2105"/>
        <v>CJ$15</v>
      </c>
      <c r="CK1790" s="175" t="str">
        <f t="shared" si="2105"/>
        <v>CK$15</v>
      </c>
      <c r="CL1790" s="175" t="str">
        <f t="shared" ref="CL1790" si="2106">CL1777</f>
        <v>CL$15</v>
      </c>
    </row>
    <row r="1791" spans="2:90" x14ac:dyDescent="0.4">
      <c r="D1791" t="s">
        <v>757</v>
      </c>
      <c r="E1791" s="8" t="str">
        <f t="shared" si="2101"/>
        <v>1791 DC-S</v>
      </c>
      <c r="G1791" t="s">
        <v>332</v>
      </c>
    </row>
    <row r="1792" spans="2:90" x14ac:dyDescent="0.4">
      <c r="D1792" t="s">
        <v>757</v>
      </c>
      <c r="E1792" s="8" t="str">
        <f t="shared" si="2101"/>
        <v>1792 DC-S</v>
      </c>
      <c r="G1792" t="s">
        <v>332</v>
      </c>
      <c r="H1792" s="170"/>
      <c r="I1792" s="172"/>
      <c r="J1792" s="172"/>
      <c r="K1792" s="193"/>
      <c r="L1792" s="193"/>
      <c r="M1792" s="193"/>
      <c r="N1792" s="193"/>
      <c r="O1792" s="193"/>
      <c r="P1792" s="193"/>
      <c r="R1792" s="194"/>
      <c r="S1792" s="170"/>
      <c r="T1792" s="170"/>
      <c r="U1792" s="170"/>
      <c r="V1792" s="170"/>
      <c r="W1792" s="170"/>
      <c r="X1792" s="170"/>
      <c r="Y1792" s="170"/>
      <c r="Z1792" s="170"/>
      <c r="AA1792" s="170"/>
      <c r="AB1792" s="170"/>
      <c r="AC1792" s="170"/>
      <c r="AD1792" s="170"/>
      <c r="AE1792" s="170"/>
      <c r="AF1792" s="170"/>
      <c r="AG1792" s="170"/>
      <c r="AH1792" s="170"/>
      <c r="AI1792" s="170"/>
      <c r="AJ1792" s="170"/>
      <c r="AK1792" s="170"/>
      <c r="AL1792" s="170"/>
      <c r="AM1792" s="170"/>
      <c r="AN1792" s="170"/>
      <c r="AO1792" s="170"/>
      <c r="AP1792" s="170"/>
      <c r="AQ1792" s="170"/>
      <c r="AR1792" s="170"/>
      <c r="AS1792" s="170"/>
      <c r="AT1792" s="170"/>
      <c r="AU1792" s="170"/>
      <c r="AV1792" s="170"/>
      <c r="AW1792" s="170"/>
      <c r="AX1792" s="170"/>
      <c r="AY1792" s="170"/>
      <c r="AZ1792" s="170"/>
      <c r="BA1792" s="170"/>
      <c r="BB1792" s="170"/>
      <c r="BC1792" s="170"/>
      <c r="BD1792" s="170"/>
      <c r="BE1792" s="170"/>
      <c r="BF1792" s="170"/>
      <c r="BG1792" s="170"/>
      <c r="BH1792" s="170"/>
      <c r="BI1792" s="170"/>
      <c r="BJ1792" s="170"/>
      <c r="BK1792" s="170"/>
      <c r="BL1792" s="170"/>
      <c r="BM1792" s="170"/>
      <c r="BN1792" s="170"/>
      <c r="BO1792" s="170"/>
      <c r="BP1792" s="170"/>
      <c r="BQ1792" s="170"/>
      <c r="BR1792" s="170"/>
      <c r="BS1792" s="170"/>
      <c r="BT1792" s="170"/>
      <c r="BU1792" s="170"/>
      <c r="BV1792" s="170"/>
      <c r="BW1792" s="170"/>
      <c r="BX1792" s="170"/>
      <c r="BY1792" s="170"/>
      <c r="BZ1792" s="170"/>
      <c r="CA1792" s="170"/>
      <c r="CB1792" s="170"/>
      <c r="CC1792" s="170"/>
      <c r="CD1792" s="170"/>
      <c r="CE1792" s="170"/>
      <c r="CF1792" s="170"/>
      <c r="CG1792" s="170"/>
      <c r="CH1792" s="170"/>
      <c r="CI1792" s="170"/>
      <c r="CJ1792" s="170"/>
      <c r="CK1792" s="170"/>
      <c r="CL1792" s="170"/>
    </row>
    <row r="1793" spans="2:90" x14ac:dyDescent="0.4">
      <c r="E1793" s="8"/>
      <c r="K1793" s="53"/>
      <c r="L1793" s="53"/>
      <c r="M1793" s="53"/>
      <c r="N1793" s="53"/>
      <c r="O1793" s="53"/>
      <c r="P1793" s="53"/>
      <c r="R1793" s="24"/>
      <c r="S1793"/>
      <c r="T1793"/>
      <c r="U1793"/>
      <c r="V1793"/>
      <c r="W1793"/>
      <c r="X1793"/>
      <c r="Y1793"/>
      <c r="Z1793"/>
      <c r="AA1793"/>
      <c r="AB1793"/>
      <c r="AC1793"/>
      <c r="AD1793"/>
      <c r="AE1793"/>
      <c r="AF1793"/>
      <c r="AG1793"/>
      <c r="AH1793"/>
      <c r="AI1793"/>
      <c r="AJ1793"/>
      <c r="AK1793"/>
      <c r="AL1793"/>
      <c r="AM1793"/>
      <c r="AN1793"/>
      <c r="AO1793"/>
      <c r="AP1793"/>
      <c r="AQ1793"/>
      <c r="AR1793"/>
      <c r="AS1793"/>
      <c r="AT1793"/>
      <c r="AU1793"/>
      <c r="AV1793"/>
      <c r="AW1793"/>
      <c r="AX1793"/>
      <c r="AY1793"/>
      <c r="AZ1793"/>
      <c r="BA1793"/>
      <c r="BB1793"/>
      <c r="BC1793"/>
      <c r="BD1793"/>
      <c r="BE1793"/>
      <c r="BF1793"/>
      <c r="BG1793"/>
      <c r="BH1793"/>
      <c r="BI1793"/>
      <c r="BJ1793"/>
      <c r="BK1793"/>
      <c r="BL1793"/>
      <c r="BM1793"/>
      <c r="BN1793"/>
      <c r="BO1793"/>
      <c r="BP1793"/>
      <c r="BQ1793"/>
      <c r="BR1793"/>
      <c r="BS1793"/>
      <c r="BT1793"/>
      <c r="BU1793"/>
      <c r="BV1793"/>
      <c r="BW1793"/>
      <c r="BX1793"/>
      <c r="BY1793"/>
      <c r="BZ1793"/>
      <c r="CA1793"/>
      <c r="CB1793"/>
      <c r="CC1793"/>
      <c r="CD1793"/>
      <c r="CE1793"/>
      <c r="CF1793"/>
      <c r="CG1793"/>
      <c r="CH1793"/>
      <c r="CI1793"/>
      <c r="CJ1793"/>
      <c r="CK1793"/>
      <c r="CL1793"/>
    </row>
    <row r="1794" spans="2:90" x14ac:dyDescent="0.4">
      <c r="B1794" s="171" t="s">
        <v>490</v>
      </c>
      <c r="E1794" s="8"/>
      <c r="H1794" s="170"/>
      <c r="I1794" s="172"/>
      <c r="J1794" s="172"/>
      <c r="K1794" s="193"/>
      <c r="L1794" s="193"/>
      <c r="M1794" s="193"/>
      <c r="N1794" s="193"/>
      <c r="O1794" s="193"/>
      <c r="P1794" s="193"/>
      <c r="R1794" s="194"/>
      <c r="S1794" s="170"/>
      <c r="T1794" s="170"/>
      <c r="U1794" s="170"/>
      <c r="V1794" s="170"/>
      <c r="W1794" s="170"/>
      <c r="X1794" s="170"/>
      <c r="Y1794" s="170"/>
      <c r="Z1794" s="170"/>
      <c r="AA1794" s="170"/>
      <c r="AB1794" s="170"/>
      <c r="AC1794" s="170"/>
      <c r="AD1794" s="170"/>
      <c r="AE1794" s="170"/>
      <c r="AF1794" s="170"/>
      <c r="AG1794" s="170"/>
      <c r="AH1794" s="170"/>
      <c r="AI1794" s="170"/>
      <c r="AJ1794" s="170"/>
      <c r="AK1794" s="170"/>
      <c r="AL1794" s="170"/>
      <c r="AM1794" s="170"/>
      <c r="AN1794" s="170"/>
      <c r="AO1794" s="170"/>
      <c r="AP1794" s="170"/>
      <c r="AQ1794" s="170"/>
      <c r="AR1794" s="170"/>
      <c r="AS1794" s="170"/>
      <c r="AT1794" s="170"/>
      <c r="AU1794" s="170"/>
      <c r="AV1794" s="170"/>
      <c r="AW1794" s="170"/>
      <c r="AX1794" s="170"/>
      <c r="AY1794" s="170"/>
      <c r="AZ1794" s="170"/>
      <c r="BA1794" s="170"/>
      <c r="BB1794" s="170"/>
      <c r="BC1794" s="170"/>
      <c r="BD1794" s="170"/>
      <c r="BE1794" s="170"/>
      <c r="BF1794" s="170"/>
      <c r="BG1794" s="170"/>
      <c r="BH1794" s="170"/>
      <c r="BI1794" s="170"/>
      <c r="BJ1794" s="170"/>
      <c r="BK1794" s="170"/>
      <c r="BL1794" s="170"/>
      <c r="BM1794" s="170"/>
      <c r="BN1794" s="170"/>
      <c r="BO1794" s="170"/>
      <c r="BP1794" s="170"/>
      <c r="BQ1794" s="170"/>
      <c r="BR1794" s="170"/>
      <c r="BS1794" s="170"/>
      <c r="BT1794" s="170"/>
      <c r="BU1794" s="170"/>
      <c r="BV1794" s="170"/>
      <c r="BW1794" s="170"/>
      <c r="BX1794" s="170"/>
      <c r="BY1794" s="170"/>
      <c r="BZ1794" s="170"/>
      <c r="CA1794" s="170"/>
      <c r="CB1794" s="170"/>
      <c r="CC1794" s="170"/>
      <c r="CD1794" s="170"/>
      <c r="CE1794" s="170"/>
      <c r="CF1794" s="170"/>
      <c r="CG1794" s="170"/>
      <c r="CH1794" s="170"/>
      <c r="CI1794" s="170"/>
      <c r="CJ1794" s="170"/>
      <c r="CK1794" s="170"/>
      <c r="CL1794" s="170"/>
    </row>
    <row r="1795" spans="2:90" x14ac:dyDescent="0.4">
      <c r="B1795" s="171" t="s">
        <v>492</v>
      </c>
      <c r="E1795" s="8"/>
      <c r="H1795" s="170"/>
      <c r="I1795" s="172"/>
      <c r="J1795" s="172"/>
      <c r="K1795" s="193"/>
      <c r="L1795" s="193"/>
      <c r="M1795" s="193"/>
      <c r="N1795" s="193"/>
      <c r="O1795" s="193"/>
      <c r="P1795" s="193"/>
      <c r="R1795" s="194"/>
      <c r="S1795" s="170"/>
      <c r="T1795" s="170"/>
      <c r="U1795" s="170"/>
      <c r="V1795" s="170"/>
      <c r="W1795" s="170"/>
      <c r="X1795" s="170"/>
      <c r="Y1795" s="170"/>
      <c r="Z1795" s="170"/>
      <c r="AA1795" s="170"/>
      <c r="AB1795" s="170"/>
      <c r="AC1795" s="170"/>
      <c r="AD1795" s="170"/>
      <c r="AE1795" s="170"/>
      <c r="AF1795" s="170"/>
      <c r="AG1795" s="170"/>
      <c r="AH1795" s="170"/>
      <c r="AI1795" s="170"/>
      <c r="AJ1795" s="170"/>
      <c r="AK1795" s="170"/>
      <c r="AL1795" s="170"/>
      <c r="AM1795" s="170"/>
      <c r="AN1795" s="170"/>
      <c r="AO1795" s="170"/>
      <c r="AP1795" s="170"/>
      <c r="AQ1795" s="170"/>
      <c r="AR1795" s="170"/>
      <c r="AS1795" s="170"/>
      <c r="AT1795" s="170"/>
      <c r="AU1795" s="170"/>
      <c r="AV1795" s="170"/>
      <c r="AW1795" s="170"/>
      <c r="AX1795" s="170"/>
      <c r="AY1795" s="170"/>
      <c r="AZ1795" s="170"/>
      <c r="BA1795" s="170"/>
      <c r="BB1795" s="170"/>
      <c r="BC1795" s="170"/>
      <c r="BD1795" s="170"/>
      <c r="BE1795" s="170"/>
      <c r="BF1795" s="170"/>
      <c r="BG1795" s="170"/>
      <c r="BH1795" s="170"/>
      <c r="BI1795" s="170"/>
      <c r="BJ1795" s="170"/>
      <c r="BK1795" s="170"/>
      <c r="BL1795" s="170"/>
      <c r="BM1795" s="170"/>
      <c r="BN1795" s="170"/>
      <c r="BO1795" s="170"/>
      <c r="BP1795" s="170"/>
      <c r="BQ1795" s="170"/>
      <c r="BR1795" s="170"/>
      <c r="BS1795" s="170"/>
      <c r="BT1795" s="170"/>
      <c r="BU1795" s="170"/>
      <c r="BV1795" s="170"/>
      <c r="BW1795" s="170"/>
      <c r="BX1795" s="170"/>
      <c r="BY1795" s="170"/>
      <c r="BZ1795" s="170"/>
      <c r="CA1795" s="170"/>
      <c r="CB1795" s="170"/>
      <c r="CC1795" s="170"/>
      <c r="CD1795" s="170"/>
      <c r="CE1795" s="170"/>
      <c r="CF1795" s="170"/>
      <c r="CG1795" s="170"/>
      <c r="CH1795" s="170"/>
      <c r="CI1795" s="170"/>
      <c r="CJ1795" s="170"/>
      <c r="CK1795" s="170"/>
      <c r="CL1795" s="170"/>
    </row>
    <row r="1796" spans="2:90" x14ac:dyDescent="0.4">
      <c r="B1796" s="171" t="s">
        <v>461</v>
      </c>
      <c r="E1796" s="8"/>
      <c r="H1796" s="170"/>
      <c r="I1796" s="172"/>
      <c r="J1796" s="172"/>
      <c r="K1796" s="193"/>
      <c r="L1796" s="193"/>
      <c r="M1796" s="193"/>
      <c r="N1796" s="193"/>
      <c r="O1796" s="193"/>
      <c r="P1796" s="193"/>
      <c r="R1796" s="194"/>
      <c r="S1796" s="195" t="str">
        <f t="shared" ref="S1796:CD1796" si="2107">S$16</f>
        <v>S$12</v>
      </c>
      <c r="T1796" s="195" t="str">
        <f t="shared" si="2107"/>
        <v>T$12</v>
      </c>
      <c r="U1796" s="195" t="str">
        <f t="shared" si="2107"/>
        <v>U$12</v>
      </c>
      <c r="V1796" s="195" t="str">
        <f t="shared" si="2107"/>
        <v>V$12</v>
      </c>
      <c r="W1796" s="195" t="str">
        <f t="shared" si="2107"/>
        <v>W$12</v>
      </c>
      <c r="X1796" s="195" t="str">
        <f t="shared" si="2107"/>
        <v>X$12</v>
      </c>
      <c r="Y1796" s="195" t="str">
        <f t="shared" si="2107"/>
        <v>Y$12</v>
      </c>
      <c r="Z1796" s="195" t="str">
        <f t="shared" si="2107"/>
        <v>Z$12</v>
      </c>
      <c r="AA1796" s="195" t="str">
        <f t="shared" si="2107"/>
        <v>AA$12</v>
      </c>
      <c r="AB1796" s="195" t="str">
        <f t="shared" si="2107"/>
        <v>AB$12</v>
      </c>
      <c r="AC1796" s="195" t="str">
        <f t="shared" si="2107"/>
        <v>AC$12</v>
      </c>
      <c r="AD1796" s="195" t="str">
        <f t="shared" si="2107"/>
        <v>AD$12</v>
      </c>
      <c r="AE1796" s="195" t="str">
        <f t="shared" si="2107"/>
        <v>AE$12</v>
      </c>
      <c r="AF1796" s="195" t="str">
        <f t="shared" si="2107"/>
        <v>AF$12</v>
      </c>
      <c r="AG1796" s="195" t="str">
        <f t="shared" si="2107"/>
        <v>AG$12</v>
      </c>
      <c r="AH1796" s="195" t="str">
        <f t="shared" si="2107"/>
        <v>AH$12</v>
      </c>
      <c r="AI1796" s="195" t="str">
        <f t="shared" si="2107"/>
        <v>AI$12</v>
      </c>
      <c r="AJ1796" s="195" t="str">
        <f t="shared" si="2107"/>
        <v>AJ$12</v>
      </c>
      <c r="AK1796" s="195" t="str">
        <f t="shared" si="2107"/>
        <v>AK$12</v>
      </c>
      <c r="AL1796" s="195" t="str">
        <f t="shared" si="2107"/>
        <v>AL$12</v>
      </c>
      <c r="AM1796" s="195" t="str">
        <f t="shared" si="2107"/>
        <v>AM$12</v>
      </c>
      <c r="AN1796" s="195" t="str">
        <f t="shared" si="2107"/>
        <v>AN$12</v>
      </c>
      <c r="AO1796" s="195" t="str">
        <f t="shared" si="2107"/>
        <v>AO$12</v>
      </c>
      <c r="AP1796" s="195" t="str">
        <f t="shared" si="2107"/>
        <v>AP$12</v>
      </c>
      <c r="AQ1796" s="195" t="str">
        <f t="shared" si="2107"/>
        <v>AQ$12</v>
      </c>
      <c r="AR1796" s="195" t="str">
        <f t="shared" si="2107"/>
        <v>AR$12</v>
      </c>
      <c r="AS1796" s="195" t="str">
        <f t="shared" si="2107"/>
        <v>AS$12</v>
      </c>
      <c r="AT1796" s="195" t="str">
        <f t="shared" si="2107"/>
        <v>AT$12</v>
      </c>
      <c r="AU1796" s="195" t="str">
        <f t="shared" si="2107"/>
        <v>AU$12</v>
      </c>
      <c r="AV1796" s="195" t="str">
        <f t="shared" si="2107"/>
        <v>AV$12</v>
      </c>
      <c r="AW1796" s="195" t="str">
        <f t="shared" si="2107"/>
        <v>AW$12</v>
      </c>
      <c r="AX1796" s="195" t="str">
        <f t="shared" si="2107"/>
        <v>AX$12</v>
      </c>
      <c r="AY1796" s="195" t="str">
        <f t="shared" si="2107"/>
        <v>AY$12</v>
      </c>
      <c r="AZ1796" s="195" t="str">
        <f t="shared" si="2107"/>
        <v>AZ$12</v>
      </c>
      <c r="BA1796" s="195" t="str">
        <f t="shared" si="2107"/>
        <v>BA$12</v>
      </c>
      <c r="BB1796" s="195" t="str">
        <f t="shared" si="2107"/>
        <v>BB$12</v>
      </c>
      <c r="BC1796" s="195" t="str">
        <f t="shared" si="2107"/>
        <v>BC$12</v>
      </c>
      <c r="BD1796" s="195" t="str">
        <f t="shared" si="2107"/>
        <v>BD$12</v>
      </c>
      <c r="BE1796" s="195" t="str">
        <f t="shared" si="2107"/>
        <v>BE$12</v>
      </c>
      <c r="BF1796" s="195" t="str">
        <f t="shared" si="2107"/>
        <v>BF$12</v>
      </c>
      <c r="BG1796" s="195" t="str">
        <f t="shared" si="2107"/>
        <v>BG$12</v>
      </c>
      <c r="BH1796" s="195" t="str">
        <f t="shared" si="2107"/>
        <v>BH$12</v>
      </c>
      <c r="BI1796" s="195" t="str">
        <f t="shared" si="2107"/>
        <v>BI$12</v>
      </c>
      <c r="BJ1796" s="195" t="str">
        <f t="shared" si="2107"/>
        <v>BJ$12</v>
      </c>
      <c r="BK1796" s="195" t="str">
        <f t="shared" si="2107"/>
        <v>BK$12</v>
      </c>
      <c r="BL1796" s="195" t="str">
        <f t="shared" si="2107"/>
        <v>BL$12</v>
      </c>
      <c r="BM1796" s="195" t="str">
        <f t="shared" si="2107"/>
        <v>BM$12</v>
      </c>
      <c r="BN1796" s="195" t="str">
        <f t="shared" si="2107"/>
        <v>BN$12</v>
      </c>
      <c r="BO1796" s="195" t="str">
        <f t="shared" si="2107"/>
        <v>BO$12</v>
      </c>
      <c r="BP1796" s="195" t="str">
        <f t="shared" si="2107"/>
        <v>BP$12</v>
      </c>
      <c r="BQ1796" s="195" t="str">
        <f t="shared" si="2107"/>
        <v>BQ$12</v>
      </c>
      <c r="BR1796" s="195" t="str">
        <f t="shared" si="2107"/>
        <v>BR$12</v>
      </c>
      <c r="BS1796" s="195" t="str">
        <f t="shared" si="2107"/>
        <v>BS$12</v>
      </c>
      <c r="BT1796" s="195" t="str">
        <f t="shared" si="2107"/>
        <v>BT$12</v>
      </c>
      <c r="BU1796" s="195" t="str">
        <f t="shared" si="2107"/>
        <v>BU$12</v>
      </c>
      <c r="BV1796" s="195" t="str">
        <f t="shared" si="2107"/>
        <v>BV$12</v>
      </c>
      <c r="BW1796" s="195" t="str">
        <f t="shared" si="2107"/>
        <v>BW$12</v>
      </c>
      <c r="BX1796" s="195" t="str">
        <f t="shared" si="2107"/>
        <v>BX$12</v>
      </c>
      <c r="BY1796" s="195" t="str">
        <f t="shared" si="2107"/>
        <v>BY$12</v>
      </c>
      <c r="BZ1796" s="195" t="str">
        <f t="shared" si="2107"/>
        <v>BZ$12</v>
      </c>
      <c r="CA1796" s="195" t="str">
        <f t="shared" si="2107"/>
        <v>CA$12</v>
      </c>
      <c r="CB1796" s="195" t="str">
        <f t="shared" si="2107"/>
        <v>CB$12</v>
      </c>
      <c r="CC1796" s="195" t="str">
        <f t="shared" si="2107"/>
        <v>CC$12</v>
      </c>
      <c r="CD1796" s="195" t="str">
        <f t="shared" si="2107"/>
        <v>CD$12</v>
      </c>
      <c r="CE1796" s="195" t="str">
        <f t="shared" ref="CE1796:CL1796" si="2108">CE$16</f>
        <v>CE$12</v>
      </c>
      <c r="CF1796" s="195" t="str">
        <f t="shared" si="2108"/>
        <v>CF$12</v>
      </c>
      <c r="CG1796" s="195" t="str">
        <f t="shared" si="2108"/>
        <v>CG$12</v>
      </c>
      <c r="CH1796" s="195" t="str">
        <f t="shared" si="2108"/>
        <v>CH$12</v>
      </c>
      <c r="CI1796" s="195" t="str">
        <f t="shared" si="2108"/>
        <v>CI$12</v>
      </c>
      <c r="CJ1796" s="195" t="str">
        <f t="shared" si="2108"/>
        <v>CJ$12</v>
      </c>
      <c r="CK1796" s="195" t="str">
        <f t="shared" si="2108"/>
        <v>CK$12</v>
      </c>
      <c r="CL1796" s="195" t="str">
        <f t="shared" si="2108"/>
        <v>CL$12</v>
      </c>
    </row>
    <row r="1797" spans="2:90" x14ac:dyDescent="0.4">
      <c r="B1797" s="171" t="s">
        <v>462</v>
      </c>
      <c r="E1797" s="8"/>
      <c r="H1797" s="196"/>
      <c r="I1797" s="197"/>
      <c r="J1797" s="197"/>
      <c r="K1797" s="198"/>
      <c r="L1797" s="198"/>
      <c r="M1797" s="198"/>
      <c r="N1797" s="198"/>
      <c r="O1797" s="198"/>
      <c r="P1797" s="198"/>
      <c r="R1797" s="198"/>
      <c r="S1797" s="195" t="str">
        <f t="shared" ref="S1797:CD1797" si="2109">S$17</f>
        <v>S$13</v>
      </c>
      <c r="T1797" s="195" t="str">
        <f t="shared" si="2109"/>
        <v>T$13</v>
      </c>
      <c r="U1797" s="195" t="str">
        <f t="shared" si="2109"/>
        <v>U$13</v>
      </c>
      <c r="V1797" s="195" t="str">
        <f t="shared" si="2109"/>
        <v>V$13</v>
      </c>
      <c r="W1797" s="195" t="str">
        <f t="shared" si="2109"/>
        <v>W$13</v>
      </c>
      <c r="X1797" s="195" t="str">
        <f t="shared" si="2109"/>
        <v>X$13</v>
      </c>
      <c r="Y1797" s="195" t="str">
        <f t="shared" si="2109"/>
        <v>Y$13</v>
      </c>
      <c r="Z1797" s="195" t="str">
        <f t="shared" si="2109"/>
        <v>Z$13</v>
      </c>
      <c r="AA1797" s="195" t="str">
        <f t="shared" si="2109"/>
        <v>AA$13</v>
      </c>
      <c r="AB1797" s="195" t="str">
        <f t="shared" si="2109"/>
        <v>AB$13</v>
      </c>
      <c r="AC1797" s="195" t="str">
        <f t="shared" si="2109"/>
        <v>AC$13</v>
      </c>
      <c r="AD1797" s="195" t="str">
        <f t="shared" si="2109"/>
        <v>AD$13</v>
      </c>
      <c r="AE1797" s="195" t="str">
        <f t="shared" si="2109"/>
        <v>AE$13</v>
      </c>
      <c r="AF1797" s="195" t="str">
        <f t="shared" si="2109"/>
        <v>AF$13</v>
      </c>
      <c r="AG1797" s="195" t="str">
        <f t="shared" si="2109"/>
        <v>AG$13</v>
      </c>
      <c r="AH1797" s="195" t="str">
        <f t="shared" si="2109"/>
        <v>AH$13</v>
      </c>
      <c r="AI1797" s="195" t="str">
        <f t="shared" si="2109"/>
        <v>AI$13</v>
      </c>
      <c r="AJ1797" s="195" t="str">
        <f t="shared" si="2109"/>
        <v>AJ$13</v>
      </c>
      <c r="AK1797" s="195" t="str">
        <f t="shared" si="2109"/>
        <v>AK$13</v>
      </c>
      <c r="AL1797" s="195" t="str">
        <f t="shared" si="2109"/>
        <v>AL$13</v>
      </c>
      <c r="AM1797" s="195" t="str">
        <f t="shared" si="2109"/>
        <v>AM$13</v>
      </c>
      <c r="AN1797" s="195" t="str">
        <f t="shared" si="2109"/>
        <v>AN$13</v>
      </c>
      <c r="AO1797" s="195" t="str">
        <f t="shared" si="2109"/>
        <v>AO$13</v>
      </c>
      <c r="AP1797" s="195" t="str">
        <f t="shared" si="2109"/>
        <v>AP$13</v>
      </c>
      <c r="AQ1797" s="195" t="str">
        <f t="shared" si="2109"/>
        <v>AQ$13</v>
      </c>
      <c r="AR1797" s="195" t="str">
        <f t="shared" si="2109"/>
        <v>AR$13</v>
      </c>
      <c r="AS1797" s="195" t="str">
        <f t="shared" si="2109"/>
        <v>AS$13</v>
      </c>
      <c r="AT1797" s="195" t="str">
        <f t="shared" si="2109"/>
        <v>AT$13</v>
      </c>
      <c r="AU1797" s="195" t="str">
        <f t="shared" si="2109"/>
        <v>AU$13</v>
      </c>
      <c r="AV1797" s="195" t="str">
        <f t="shared" si="2109"/>
        <v>AV$13</v>
      </c>
      <c r="AW1797" s="195" t="str">
        <f t="shared" si="2109"/>
        <v>AW$13</v>
      </c>
      <c r="AX1797" s="195" t="str">
        <f t="shared" si="2109"/>
        <v>AX$13</v>
      </c>
      <c r="AY1797" s="195" t="str">
        <f t="shared" si="2109"/>
        <v>AY$13</v>
      </c>
      <c r="AZ1797" s="195" t="str">
        <f t="shared" si="2109"/>
        <v>AZ$13</v>
      </c>
      <c r="BA1797" s="195" t="str">
        <f t="shared" si="2109"/>
        <v>BA$13</v>
      </c>
      <c r="BB1797" s="195" t="str">
        <f t="shared" si="2109"/>
        <v>BB$13</v>
      </c>
      <c r="BC1797" s="195" t="str">
        <f t="shared" si="2109"/>
        <v>BC$13</v>
      </c>
      <c r="BD1797" s="195" t="str">
        <f t="shared" si="2109"/>
        <v>BD$13</v>
      </c>
      <c r="BE1797" s="195" t="str">
        <f t="shared" si="2109"/>
        <v>BE$13</v>
      </c>
      <c r="BF1797" s="195" t="str">
        <f t="shared" si="2109"/>
        <v>BF$13</v>
      </c>
      <c r="BG1797" s="195" t="str">
        <f t="shared" si="2109"/>
        <v>BG$13</v>
      </c>
      <c r="BH1797" s="195" t="str">
        <f t="shared" si="2109"/>
        <v>BH$13</v>
      </c>
      <c r="BI1797" s="195" t="str">
        <f t="shared" si="2109"/>
        <v>BI$13</v>
      </c>
      <c r="BJ1797" s="195" t="str">
        <f t="shared" si="2109"/>
        <v>BJ$13</v>
      </c>
      <c r="BK1797" s="195" t="str">
        <f t="shared" si="2109"/>
        <v>BK$13</v>
      </c>
      <c r="BL1797" s="195" t="str">
        <f t="shared" si="2109"/>
        <v>BL$13</v>
      </c>
      <c r="BM1797" s="195" t="str">
        <f t="shared" si="2109"/>
        <v>BM$13</v>
      </c>
      <c r="BN1797" s="195" t="str">
        <f t="shared" si="2109"/>
        <v>BN$13</v>
      </c>
      <c r="BO1797" s="195" t="str">
        <f t="shared" si="2109"/>
        <v>BO$13</v>
      </c>
      <c r="BP1797" s="195" t="str">
        <f t="shared" si="2109"/>
        <v>BP$13</v>
      </c>
      <c r="BQ1797" s="195" t="str">
        <f t="shared" si="2109"/>
        <v>BQ$13</v>
      </c>
      <c r="BR1797" s="195" t="str">
        <f t="shared" si="2109"/>
        <v>BR$13</v>
      </c>
      <c r="BS1797" s="195" t="str">
        <f t="shared" si="2109"/>
        <v>BS$13</v>
      </c>
      <c r="BT1797" s="195" t="str">
        <f t="shared" si="2109"/>
        <v>BT$13</v>
      </c>
      <c r="BU1797" s="195" t="str">
        <f t="shared" si="2109"/>
        <v>BU$13</v>
      </c>
      <c r="BV1797" s="195" t="str">
        <f t="shared" si="2109"/>
        <v>BV$13</v>
      </c>
      <c r="BW1797" s="195" t="str">
        <f t="shared" si="2109"/>
        <v>BW$13</v>
      </c>
      <c r="BX1797" s="195" t="str">
        <f t="shared" si="2109"/>
        <v>BX$13</v>
      </c>
      <c r="BY1797" s="195" t="str">
        <f t="shared" si="2109"/>
        <v>BY$13</v>
      </c>
      <c r="BZ1797" s="195" t="str">
        <f t="shared" si="2109"/>
        <v>BZ$13</v>
      </c>
      <c r="CA1797" s="195" t="str">
        <f t="shared" si="2109"/>
        <v>CA$13</v>
      </c>
      <c r="CB1797" s="195" t="str">
        <f t="shared" si="2109"/>
        <v>CB$13</v>
      </c>
      <c r="CC1797" s="195" t="str">
        <f t="shared" si="2109"/>
        <v>CC$13</v>
      </c>
      <c r="CD1797" s="195" t="str">
        <f t="shared" si="2109"/>
        <v>CD$13</v>
      </c>
      <c r="CE1797" s="195" t="str">
        <f t="shared" ref="CE1797:CL1797" si="2110">CE$17</f>
        <v>CE$13</v>
      </c>
      <c r="CF1797" s="195" t="str">
        <f t="shared" si="2110"/>
        <v>CF$13</v>
      </c>
      <c r="CG1797" s="195" t="str">
        <f t="shared" si="2110"/>
        <v>CG$13</v>
      </c>
      <c r="CH1797" s="195" t="str">
        <f t="shared" si="2110"/>
        <v>CH$13</v>
      </c>
      <c r="CI1797" s="195" t="str">
        <f t="shared" si="2110"/>
        <v>CI$13</v>
      </c>
      <c r="CJ1797" s="195" t="str">
        <f t="shared" si="2110"/>
        <v>CJ$13</v>
      </c>
      <c r="CK1797" s="195" t="str">
        <f t="shared" si="2110"/>
        <v>CK$13</v>
      </c>
      <c r="CL1797" s="195" t="str">
        <f t="shared" si="2110"/>
        <v>CL$13</v>
      </c>
    </row>
    <row r="1798" spans="2:90" x14ac:dyDescent="0.4">
      <c r="B1798" s="171" t="s">
        <v>491</v>
      </c>
      <c r="E1798" s="8"/>
      <c r="H1798" s="196"/>
      <c r="I1798" s="197"/>
      <c r="J1798" s="197"/>
      <c r="K1798" s="198"/>
      <c r="L1798" s="198"/>
      <c r="M1798" s="198"/>
      <c r="N1798" s="198"/>
      <c r="O1798" s="198"/>
      <c r="P1798" s="198"/>
      <c r="R1798" s="198"/>
      <c r="S1798" s="186"/>
      <c r="T1798" s="186"/>
      <c r="U1798" s="186"/>
      <c r="V1798" s="186"/>
      <c r="W1798" s="186"/>
      <c r="X1798" s="186"/>
      <c r="Y1798" s="186"/>
      <c r="Z1798" s="186"/>
      <c r="AA1798" s="186"/>
      <c r="AB1798" s="186"/>
      <c r="AC1798" s="186"/>
      <c r="AD1798" s="186"/>
      <c r="AE1798" s="186"/>
      <c r="AF1798" s="186"/>
      <c r="AG1798" s="186"/>
      <c r="AH1798" s="186"/>
      <c r="AI1798" s="186"/>
      <c r="AJ1798" s="186"/>
      <c r="AK1798" s="186"/>
      <c r="AL1798" s="186"/>
      <c r="AM1798" s="186"/>
      <c r="AN1798" s="186"/>
      <c r="AO1798" s="186"/>
      <c r="AP1798" s="186"/>
      <c r="AQ1798" s="186"/>
      <c r="AR1798" s="186"/>
      <c r="AS1798" s="186"/>
      <c r="AT1798" s="186"/>
      <c r="AU1798" s="186"/>
      <c r="AV1798" s="186"/>
      <c r="AW1798" s="186"/>
      <c r="AX1798" s="186"/>
      <c r="AY1798" s="186"/>
      <c r="AZ1798" s="186"/>
      <c r="BA1798" s="186"/>
      <c r="BB1798" s="186"/>
      <c r="BC1798" s="186"/>
      <c r="BD1798" s="186"/>
      <c r="BE1798" s="186"/>
      <c r="BF1798" s="186"/>
      <c r="BG1798" s="186"/>
      <c r="BH1798" s="186"/>
      <c r="BI1798" s="186"/>
      <c r="BJ1798" s="186"/>
      <c r="BK1798" s="186"/>
      <c r="BL1798" s="186"/>
      <c r="BM1798" s="186"/>
      <c r="BN1798" s="186"/>
      <c r="BO1798" s="186"/>
      <c r="BP1798" s="186"/>
      <c r="BQ1798" s="186"/>
      <c r="BR1798" s="186"/>
      <c r="BS1798" s="186"/>
      <c r="BT1798" s="186"/>
      <c r="BU1798" s="186"/>
      <c r="BV1798" s="186"/>
      <c r="BW1798" s="186"/>
      <c r="BX1798" s="186"/>
      <c r="BY1798" s="186"/>
      <c r="BZ1798" s="186"/>
      <c r="CA1798" s="186"/>
      <c r="CB1798" s="186"/>
      <c r="CC1798" s="186"/>
      <c r="CD1798" s="186"/>
      <c r="CE1798" s="186"/>
      <c r="CF1798" s="186"/>
      <c r="CG1798" s="186"/>
      <c r="CH1798" s="186"/>
      <c r="CI1798" s="186"/>
      <c r="CJ1798" s="186"/>
      <c r="CK1798" s="186"/>
      <c r="CL1798" s="186"/>
    </row>
    <row r="1799" spans="2:90" x14ac:dyDescent="0.4">
      <c r="B1799" s="171" t="s">
        <v>505</v>
      </c>
      <c r="E1799" s="8"/>
      <c r="H1799" s="196"/>
      <c r="I1799" s="197"/>
      <c r="J1799" s="197"/>
      <c r="K1799" s="198"/>
      <c r="L1799" s="198"/>
      <c r="M1799" s="198"/>
      <c r="N1799" s="198"/>
      <c r="O1799" s="198"/>
      <c r="P1799" s="198"/>
      <c r="R1799" s="198"/>
      <c r="S1799" s="186"/>
      <c r="T1799" s="186"/>
      <c r="U1799" s="186"/>
      <c r="V1799" s="186"/>
      <c r="W1799" s="186"/>
      <c r="X1799" s="186"/>
      <c r="Y1799" s="186"/>
      <c r="Z1799" s="186"/>
      <c r="AA1799" s="186"/>
      <c r="AB1799" s="186"/>
      <c r="AC1799" s="186"/>
      <c r="AD1799" s="186"/>
      <c r="AE1799" s="186"/>
      <c r="AF1799" s="186"/>
      <c r="AG1799" s="186"/>
      <c r="AH1799" s="186"/>
      <c r="AI1799" s="186"/>
      <c r="AJ1799" s="186"/>
      <c r="AK1799" s="186"/>
      <c r="AL1799" s="186"/>
      <c r="AM1799" s="186"/>
      <c r="AN1799" s="186"/>
      <c r="AO1799" s="186"/>
      <c r="AP1799" s="186"/>
      <c r="AQ1799" s="186"/>
      <c r="AR1799" s="186"/>
      <c r="AS1799" s="186"/>
      <c r="AT1799" s="186"/>
      <c r="AU1799" s="186"/>
      <c r="AV1799" s="186"/>
      <c r="AW1799" s="186"/>
      <c r="AX1799" s="186"/>
      <c r="AY1799" s="186"/>
      <c r="AZ1799" s="186"/>
      <c r="BA1799" s="186"/>
      <c r="BB1799" s="186"/>
      <c r="BC1799" s="186"/>
      <c r="BD1799" s="186"/>
      <c r="BE1799" s="186"/>
      <c r="BF1799" s="186"/>
      <c r="BG1799" s="186"/>
      <c r="BH1799" s="186"/>
      <c r="BI1799" s="186"/>
      <c r="BJ1799" s="186"/>
      <c r="BK1799" s="186"/>
      <c r="BL1799" s="186"/>
      <c r="BM1799" s="186"/>
      <c r="BN1799" s="186"/>
      <c r="BO1799" s="186"/>
      <c r="BP1799" s="186"/>
      <c r="BQ1799" s="186"/>
      <c r="BR1799" s="186"/>
      <c r="BS1799" s="186"/>
      <c r="BT1799" s="186"/>
      <c r="BU1799" s="186"/>
      <c r="BV1799" s="186"/>
      <c r="BW1799" s="186"/>
      <c r="BX1799" s="186"/>
      <c r="BY1799" s="186"/>
      <c r="BZ1799" s="186"/>
      <c r="CA1799" s="186"/>
      <c r="CB1799" s="186"/>
      <c r="CC1799" s="186"/>
      <c r="CD1799" s="186"/>
      <c r="CE1799" s="186"/>
      <c r="CF1799" s="186"/>
      <c r="CG1799" s="186"/>
      <c r="CH1799" s="186"/>
      <c r="CI1799" s="186"/>
      <c r="CJ1799" s="186"/>
      <c r="CK1799" s="186"/>
      <c r="CL1799" s="186"/>
    </row>
    <row r="1800" spans="2:90" x14ac:dyDescent="0.4">
      <c r="B1800" s="171" t="s">
        <v>463</v>
      </c>
      <c r="E1800" s="8"/>
      <c r="H1800" s="196"/>
      <c r="I1800" s="197"/>
      <c r="J1800" s="197"/>
      <c r="K1800" s="198"/>
      <c r="L1800" s="198"/>
      <c r="M1800" s="198"/>
      <c r="N1800" s="198"/>
      <c r="O1800" s="198"/>
      <c r="P1800" s="198"/>
      <c r="R1800" s="198"/>
      <c r="S1800" s="186" t="str">
        <f t="shared" ref="S1800:CD1800" si="2111">S$18</f>
        <v>S$14</v>
      </c>
      <c r="T1800" s="186" t="str">
        <f t="shared" si="2111"/>
        <v>T$14</v>
      </c>
      <c r="U1800" s="186" t="str">
        <f t="shared" si="2111"/>
        <v>U$14</v>
      </c>
      <c r="V1800" s="186" t="str">
        <f t="shared" si="2111"/>
        <v>V$14</v>
      </c>
      <c r="W1800" s="186" t="str">
        <f t="shared" si="2111"/>
        <v>W$14</v>
      </c>
      <c r="X1800" s="186" t="str">
        <f t="shared" si="2111"/>
        <v>X$14</v>
      </c>
      <c r="Y1800" s="186" t="str">
        <f t="shared" si="2111"/>
        <v>Y$14</v>
      </c>
      <c r="Z1800" s="186" t="str">
        <f t="shared" si="2111"/>
        <v>Z$14</v>
      </c>
      <c r="AA1800" s="186" t="str">
        <f t="shared" si="2111"/>
        <v>AA$14</v>
      </c>
      <c r="AB1800" s="186" t="str">
        <f t="shared" si="2111"/>
        <v>AB$14</v>
      </c>
      <c r="AC1800" s="186" t="str">
        <f t="shared" si="2111"/>
        <v>AC$14</v>
      </c>
      <c r="AD1800" s="186" t="str">
        <f t="shared" si="2111"/>
        <v>AD$14</v>
      </c>
      <c r="AE1800" s="186" t="str">
        <f t="shared" si="2111"/>
        <v>AE$14</v>
      </c>
      <c r="AF1800" s="186" t="str">
        <f t="shared" si="2111"/>
        <v>AF$14</v>
      </c>
      <c r="AG1800" s="186" t="str">
        <f t="shared" si="2111"/>
        <v>AG$14</v>
      </c>
      <c r="AH1800" s="186" t="str">
        <f t="shared" si="2111"/>
        <v>AH$14</v>
      </c>
      <c r="AI1800" s="186" t="str">
        <f t="shared" si="2111"/>
        <v>AI$14</v>
      </c>
      <c r="AJ1800" s="186" t="str">
        <f t="shared" si="2111"/>
        <v>AJ$14</v>
      </c>
      <c r="AK1800" s="186" t="str">
        <f t="shared" si="2111"/>
        <v>AK$14</v>
      </c>
      <c r="AL1800" s="186" t="str">
        <f t="shared" si="2111"/>
        <v>AL$14</v>
      </c>
      <c r="AM1800" s="186" t="str">
        <f t="shared" si="2111"/>
        <v>AM$14</v>
      </c>
      <c r="AN1800" s="186" t="str">
        <f t="shared" si="2111"/>
        <v>AN$14</v>
      </c>
      <c r="AO1800" s="186" t="str">
        <f t="shared" si="2111"/>
        <v>AO$14</v>
      </c>
      <c r="AP1800" s="186" t="str">
        <f t="shared" si="2111"/>
        <v>AP$14</v>
      </c>
      <c r="AQ1800" s="186" t="str">
        <f t="shared" si="2111"/>
        <v>AQ$14</v>
      </c>
      <c r="AR1800" s="186" t="str">
        <f t="shared" si="2111"/>
        <v>AR$14</v>
      </c>
      <c r="AS1800" s="186" t="str">
        <f t="shared" si="2111"/>
        <v>AS$14</v>
      </c>
      <c r="AT1800" s="186" t="str">
        <f t="shared" si="2111"/>
        <v>AT$14</v>
      </c>
      <c r="AU1800" s="186" t="str">
        <f t="shared" si="2111"/>
        <v>AU$14</v>
      </c>
      <c r="AV1800" s="186" t="str">
        <f t="shared" si="2111"/>
        <v>AV$14</v>
      </c>
      <c r="AW1800" s="186" t="str">
        <f t="shared" si="2111"/>
        <v>AW$14</v>
      </c>
      <c r="AX1800" s="186" t="str">
        <f t="shared" si="2111"/>
        <v>AX$14</v>
      </c>
      <c r="AY1800" s="186" t="str">
        <f t="shared" si="2111"/>
        <v>AY$14</v>
      </c>
      <c r="AZ1800" s="186" t="str">
        <f t="shared" si="2111"/>
        <v>AZ$14</v>
      </c>
      <c r="BA1800" s="186" t="str">
        <f t="shared" si="2111"/>
        <v>BA$14</v>
      </c>
      <c r="BB1800" s="186" t="str">
        <f t="shared" si="2111"/>
        <v>BB$14</v>
      </c>
      <c r="BC1800" s="186" t="str">
        <f t="shared" si="2111"/>
        <v>BC$14</v>
      </c>
      <c r="BD1800" s="186" t="str">
        <f t="shared" si="2111"/>
        <v>BD$14</v>
      </c>
      <c r="BE1800" s="186" t="str">
        <f t="shared" si="2111"/>
        <v>BE$14</v>
      </c>
      <c r="BF1800" s="186" t="str">
        <f t="shared" si="2111"/>
        <v>BF$14</v>
      </c>
      <c r="BG1800" s="186" t="str">
        <f t="shared" si="2111"/>
        <v>BG$14</v>
      </c>
      <c r="BH1800" s="186" t="str">
        <f t="shared" si="2111"/>
        <v>BH$14</v>
      </c>
      <c r="BI1800" s="186" t="str">
        <f t="shared" si="2111"/>
        <v>BI$14</v>
      </c>
      <c r="BJ1800" s="186" t="str">
        <f t="shared" si="2111"/>
        <v>BJ$14</v>
      </c>
      <c r="BK1800" s="186" t="str">
        <f t="shared" si="2111"/>
        <v>BK$14</v>
      </c>
      <c r="BL1800" s="186" t="str">
        <f t="shared" si="2111"/>
        <v>BL$14</v>
      </c>
      <c r="BM1800" s="186" t="str">
        <f t="shared" si="2111"/>
        <v>BM$14</v>
      </c>
      <c r="BN1800" s="186" t="str">
        <f t="shared" si="2111"/>
        <v>BN$14</v>
      </c>
      <c r="BO1800" s="186" t="str">
        <f t="shared" si="2111"/>
        <v>BO$14</v>
      </c>
      <c r="BP1800" s="186" t="str">
        <f t="shared" si="2111"/>
        <v>BP$14</v>
      </c>
      <c r="BQ1800" s="186" t="str">
        <f t="shared" si="2111"/>
        <v>BQ$14</v>
      </c>
      <c r="BR1800" s="186" t="str">
        <f t="shared" si="2111"/>
        <v>BR$14</v>
      </c>
      <c r="BS1800" s="186" t="str">
        <f t="shared" si="2111"/>
        <v>BS$14</v>
      </c>
      <c r="BT1800" s="186" t="str">
        <f t="shared" si="2111"/>
        <v>BT$14</v>
      </c>
      <c r="BU1800" s="186" t="str">
        <f t="shared" si="2111"/>
        <v>BU$14</v>
      </c>
      <c r="BV1800" s="186" t="str">
        <f t="shared" si="2111"/>
        <v>BV$14</v>
      </c>
      <c r="BW1800" s="186" t="str">
        <f t="shared" si="2111"/>
        <v>BW$14</v>
      </c>
      <c r="BX1800" s="186" t="str">
        <f t="shared" si="2111"/>
        <v>BX$14</v>
      </c>
      <c r="BY1800" s="186" t="str">
        <f t="shared" si="2111"/>
        <v>BY$14</v>
      </c>
      <c r="BZ1800" s="186" t="str">
        <f t="shared" si="2111"/>
        <v>BZ$14</v>
      </c>
      <c r="CA1800" s="186" t="str">
        <f t="shared" si="2111"/>
        <v>CA$14</v>
      </c>
      <c r="CB1800" s="186" t="str">
        <f t="shared" si="2111"/>
        <v>CB$14</v>
      </c>
      <c r="CC1800" s="186" t="str">
        <f t="shared" si="2111"/>
        <v>CC$14</v>
      </c>
      <c r="CD1800" s="186" t="str">
        <f t="shared" si="2111"/>
        <v>CD$14</v>
      </c>
      <c r="CE1800" s="186" t="str">
        <f t="shared" ref="CE1800:CL1800" si="2112">CE$18</f>
        <v>CE$14</v>
      </c>
      <c r="CF1800" s="186" t="str">
        <f t="shared" si="2112"/>
        <v>CF$14</v>
      </c>
      <c r="CG1800" s="186" t="str">
        <f t="shared" si="2112"/>
        <v>CG$14</v>
      </c>
      <c r="CH1800" s="186" t="str">
        <f t="shared" si="2112"/>
        <v>CH$14</v>
      </c>
      <c r="CI1800" s="186" t="str">
        <f t="shared" si="2112"/>
        <v>CI$14</v>
      </c>
      <c r="CJ1800" s="186" t="str">
        <f t="shared" si="2112"/>
        <v>CJ$14</v>
      </c>
      <c r="CK1800" s="186" t="str">
        <f t="shared" si="2112"/>
        <v>CK$14</v>
      </c>
      <c r="CL1800" s="186" t="str">
        <f t="shared" si="2112"/>
        <v>CL$14</v>
      </c>
    </row>
    <row r="1801" spans="2:90" x14ac:dyDescent="0.4">
      <c r="B1801" s="171" t="s">
        <v>464</v>
      </c>
      <c r="E1801" s="8"/>
      <c r="H1801" s="196"/>
      <c r="I1801" s="197"/>
      <c r="J1801" s="197"/>
      <c r="K1801" s="198"/>
      <c r="L1801" s="198"/>
      <c r="M1801" s="198"/>
      <c r="N1801" s="198"/>
      <c r="O1801" s="198"/>
      <c r="P1801" s="198"/>
      <c r="R1801" s="198"/>
      <c r="S1801" s="186" t="str">
        <f t="shared" ref="S1801:CD1801" si="2113">S$19</f>
        <v>S$15</v>
      </c>
      <c r="T1801" s="186" t="str">
        <f t="shared" si="2113"/>
        <v>T$15</v>
      </c>
      <c r="U1801" s="186" t="str">
        <f t="shared" si="2113"/>
        <v>U$15</v>
      </c>
      <c r="V1801" s="186" t="str">
        <f t="shared" si="2113"/>
        <v>V$15</v>
      </c>
      <c r="W1801" s="186" t="str">
        <f t="shared" si="2113"/>
        <v>W$15</v>
      </c>
      <c r="X1801" s="186" t="str">
        <f t="shared" si="2113"/>
        <v>X$15</v>
      </c>
      <c r="Y1801" s="186" t="str">
        <f t="shared" si="2113"/>
        <v>Y$15</v>
      </c>
      <c r="Z1801" s="186" t="str">
        <f t="shared" si="2113"/>
        <v>Z$15</v>
      </c>
      <c r="AA1801" s="186" t="str">
        <f t="shared" si="2113"/>
        <v>AA$15</v>
      </c>
      <c r="AB1801" s="186" t="str">
        <f t="shared" si="2113"/>
        <v>AB$15</v>
      </c>
      <c r="AC1801" s="186" t="str">
        <f t="shared" si="2113"/>
        <v>AC$15</v>
      </c>
      <c r="AD1801" s="186" t="str">
        <f t="shared" si="2113"/>
        <v>AD$15</v>
      </c>
      <c r="AE1801" s="186" t="str">
        <f t="shared" si="2113"/>
        <v>AE$15</v>
      </c>
      <c r="AF1801" s="186" t="str">
        <f t="shared" si="2113"/>
        <v>AF$15</v>
      </c>
      <c r="AG1801" s="186" t="str">
        <f t="shared" si="2113"/>
        <v>AG$15</v>
      </c>
      <c r="AH1801" s="186" t="str">
        <f t="shared" si="2113"/>
        <v>AH$15</v>
      </c>
      <c r="AI1801" s="186" t="str">
        <f t="shared" si="2113"/>
        <v>AI$15</v>
      </c>
      <c r="AJ1801" s="186" t="str">
        <f t="shared" si="2113"/>
        <v>AJ$15</v>
      </c>
      <c r="AK1801" s="186" t="str">
        <f t="shared" si="2113"/>
        <v>AK$15</v>
      </c>
      <c r="AL1801" s="186" t="str">
        <f t="shared" si="2113"/>
        <v>AL$15</v>
      </c>
      <c r="AM1801" s="186" t="str">
        <f t="shared" si="2113"/>
        <v>AM$15</v>
      </c>
      <c r="AN1801" s="186" t="str">
        <f t="shared" si="2113"/>
        <v>AN$15</v>
      </c>
      <c r="AO1801" s="186" t="str">
        <f t="shared" si="2113"/>
        <v>AO$15</v>
      </c>
      <c r="AP1801" s="186" t="str">
        <f t="shared" si="2113"/>
        <v>AP$15</v>
      </c>
      <c r="AQ1801" s="186" t="str">
        <f t="shared" si="2113"/>
        <v>AQ$15</v>
      </c>
      <c r="AR1801" s="186" t="str">
        <f t="shared" si="2113"/>
        <v>AR$15</v>
      </c>
      <c r="AS1801" s="186" t="str">
        <f t="shared" si="2113"/>
        <v>AS$15</v>
      </c>
      <c r="AT1801" s="186" t="str">
        <f t="shared" si="2113"/>
        <v>AT$15</v>
      </c>
      <c r="AU1801" s="186" t="str">
        <f t="shared" si="2113"/>
        <v>AU$15</v>
      </c>
      <c r="AV1801" s="186" t="str">
        <f t="shared" si="2113"/>
        <v>AV$15</v>
      </c>
      <c r="AW1801" s="186" t="str">
        <f t="shared" si="2113"/>
        <v>AW$15</v>
      </c>
      <c r="AX1801" s="186" t="str">
        <f t="shared" si="2113"/>
        <v>AX$15</v>
      </c>
      <c r="AY1801" s="186" t="str">
        <f t="shared" si="2113"/>
        <v>AY$15</v>
      </c>
      <c r="AZ1801" s="186" t="str">
        <f t="shared" si="2113"/>
        <v>AZ$15</v>
      </c>
      <c r="BA1801" s="186" t="str">
        <f t="shared" si="2113"/>
        <v>BA$15</v>
      </c>
      <c r="BB1801" s="186" t="str">
        <f t="shared" si="2113"/>
        <v>BB$15</v>
      </c>
      <c r="BC1801" s="186" t="str">
        <f t="shared" si="2113"/>
        <v>BC$15</v>
      </c>
      <c r="BD1801" s="186" t="str">
        <f t="shared" si="2113"/>
        <v>BD$15</v>
      </c>
      <c r="BE1801" s="186" t="str">
        <f t="shared" si="2113"/>
        <v>BE$15</v>
      </c>
      <c r="BF1801" s="186" t="str">
        <f t="shared" si="2113"/>
        <v>BF$15</v>
      </c>
      <c r="BG1801" s="186" t="str">
        <f t="shared" si="2113"/>
        <v>BG$15</v>
      </c>
      <c r="BH1801" s="186" t="str">
        <f t="shared" si="2113"/>
        <v>BH$15</v>
      </c>
      <c r="BI1801" s="186" t="str">
        <f t="shared" si="2113"/>
        <v>BI$15</v>
      </c>
      <c r="BJ1801" s="186" t="str">
        <f t="shared" si="2113"/>
        <v>BJ$15</v>
      </c>
      <c r="BK1801" s="186" t="str">
        <f t="shared" si="2113"/>
        <v>BK$15</v>
      </c>
      <c r="BL1801" s="186" t="str">
        <f t="shared" si="2113"/>
        <v>BL$15</v>
      </c>
      <c r="BM1801" s="186" t="str">
        <f t="shared" si="2113"/>
        <v>BM$15</v>
      </c>
      <c r="BN1801" s="186" t="str">
        <f t="shared" si="2113"/>
        <v>BN$15</v>
      </c>
      <c r="BO1801" s="186" t="str">
        <f t="shared" si="2113"/>
        <v>BO$15</v>
      </c>
      <c r="BP1801" s="186" t="str">
        <f t="shared" si="2113"/>
        <v>BP$15</v>
      </c>
      <c r="BQ1801" s="186" t="str">
        <f t="shared" si="2113"/>
        <v>BQ$15</v>
      </c>
      <c r="BR1801" s="186" t="str">
        <f t="shared" si="2113"/>
        <v>BR$15</v>
      </c>
      <c r="BS1801" s="186" t="str">
        <f t="shared" si="2113"/>
        <v>BS$15</v>
      </c>
      <c r="BT1801" s="186" t="str">
        <f t="shared" si="2113"/>
        <v>BT$15</v>
      </c>
      <c r="BU1801" s="186" t="str">
        <f t="shared" si="2113"/>
        <v>BU$15</v>
      </c>
      <c r="BV1801" s="186" t="str">
        <f t="shared" si="2113"/>
        <v>BV$15</v>
      </c>
      <c r="BW1801" s="186" t="str">
        <f t="shared" si="2113"/>
        <v>BW$15</v>
      </c>
      <c r="BX1801" s="186" t="str">
        <f t="shared" si="2113"/>
        <v>BX$15</v>
      </c>
      <c r="BY1801" s="186" t="str">
        <f t="shared" si="2113"/>
        <v>BY$15</v>
      </c>
      <c r="BZ1801" s="186" t="str">
        <f t="shared" si="2113"/>
        <v>BZ$15</v>
      </c>
      <c r="CA1801" s="186" t="str">
        <f t="shared" si="2113"/>
        <v>CA$15</v>
      </c>
      <c r="CB1801" s="186" t="str">
        <f t="shared" si="2113"/>
        <v>CB$15</v>
      </c>
      <c r="CC1801" s="186" t="str">
        <f t="shared" si="2113"/>
        <v>CC$15</v>
      </c>
      <c r="CD1801" s="186" t="str">
        <f t="shared" si="2113"/>
        <v>CD$15</v>
      </c>
      <c r="CE1801" s="186" t="str">
        <f t="shared" ref="CE1801:CL1801" si="2114">CE$19</f>
        <v>CE$15</v>
      </c>
      <c r="CF1801" s="186" t="str">
        <f t="shared" si="2114"/>
        <v>CF$15</v>
      </c>
      <c r="CG1801" s="186" t="str">
        <f t="shared" si="2114"/>
        <v>CG$15</v>
      </c>
      <c r="CH1801" s="186" t="str">
        <f t="shared" si="2114"/>
        <v>CH$15</v>
      </c>
      <c r="CI1801" s="186" t="str">
        <f t="shared" si="2114"/>
        <v>CI$15</v>
      </c>
      <c r="CJ1801" s="186" t="str">
        <f t="shared" si="2114"/>
        <v>CJ$15</v>
      </c>
      <c r="CK1801" s="186" t="str">
        <f t="shared" si="2114"/>
        <v>CK$15</v>
      </c>
      <c r="CL1801" s="186" t="str">
        <f t="shared" si="2114"/>
        <v>CL$15</v>
      </c>
    </row>
    <row r="1802" spans="2:90" x14ac:dyDescent="0.4">
      <c r="B1802" s="139" t="s">
        <v>1001</v>
      </c>
      <c r="C1802" s="31"/>
      <c r="D1802" t="s">
        <v>996</v>
      </c>
      <c r="E1802" s="8" t="str">
        <f t="shared" ref="E1802" si="2115">ROW()&amp;" "&amp;D1802</f>
        <v>1802 HOURLY-S</v>
      </c>
      <c r="F1802" t="s">
        <v>153</v>
      </c>
      <c r="G1802" s="31" t="s">
        <v>81</v>
      </c>
      <c r="H1802" s="138"/>
      <c r="I1802" s="140"/>
      <c r="J1802" s="140"/>
      <c r="K1802" s="138"/>
      <c r="L1802" s="138"/>
      <c r="M1802" s="138"/>
      <c r="N1802" s="138"/>
      <c r="O1802" s="138"/>
      <c r="P1802" s="138"/>
      <c r="R1802" s="139"/>
      <c r="S1802" s="139"/>
      <c r="T1802" s="139"/>
      <c r="U1802" s="139"/>
      <c r="V1802" s="139"/>
      <c r="W1802" s="139"/>
      <c r="X1802" s="139"/>
      <c r="Y1802" s="139"/>
      <c r="Z1802" s="139"/>
      <c r="AA1802" s="139"/>
      <c r="AB1802" s="139"/>
      <c r="AC1802" s="139"/>
      <c r="AD1802" s="139"/>
      <c r="AE1802" s="139"/>
      <c r="AF1802" s="139"/>
      <c r="AG1802" s="139"/>
      <c r="AH1802" s="139"/>
      <c r="AI1802" s="139"/>
      <c r="AJ1802" s="139"/>
      <c r="AK1802" s="139"/>
      <c r="AL1802" s="139"/>
      <c r="AM1802" s="139"/>
      <c r="AN1802" s="139"/>
      <c r="AO1802" s="139"/>
      <c r="AP1802" s="139"/>
      <c r="AQ1802" s="139"/>
      <c r="AR1802" s="139"/>
      <c r="AS1802" s="139"/>
      <c r="AT1802" s="139"/>
      <c r="AU1802" s="139"/>
      <c r="AV1802" s="139"/>
      <c r="AW1802" s="139"/>
      <c r="AX1802" s="139"/>
      <c r="AY1802" s="139"/>
      <c r="AZ1802" s="139"/>
      <c r="BA1802" s="139"/>
      <c r="BB1802" s="139"/>
      <c r="BC1802" s="139"/>
      <c r="BD1802" s="139"/>
      <c r="BE1802" s="139"/>
      <c r="BF1802" s="139"/>
      <c r="BG1802" s="139"/>
      <c r="BH1802" s="139"/>
      <c r="BI1802" s="139"/>
      <c r="BJ1802" s="139"/>
      <c r="BK1802" s="139"/>
      <c r="BL1802" s="139"/>
      <c r="BM1802" s="139"/>
      <c r="BN1802" s="139"/>
      <c r="BO1802" s="139"/>
      <c r="BP1802" s="139"/>
      <c r="BQ1802" s="139"/>
      <c r="BR1802" s="139"/>
      <c r="BS1802" s="139"/>
      <c r="BT1802" s="139"/>
      <c r="BU1802" s="139"/>
      <c r="BV1802" s="139"/>
      <c r="BW1802" s="139"/>
      <c r="BX1802" s="139"/>
      <c r="BY1802" s="139"/>
      <c r="BZ1802" s="139"/>
      <c r="CA1802" s="139"/>
      <c r="CB1802" s="139"/>
      <c r="CC1802" s="139"/>
      <c r="CD1802" s="139"/>
      <c r="CE1802" s="139"/>
      <c r="CF1802" s="139"/>
      <c r="CG1802" s="139"/>
      <c r="CH1802" s="139"/>
      <c r="CI1802" s="139"/>
      <c r="CJ1802" s="139"/>
      <c r="CK1802" s="139"/>
      <c r="CL1802" s="139"/>
    </row>
    <row r="1803" spans="2:90" x14ac:dyDescent="0.4">
      <c r="B1803" s="95" t="str">
        <f>B1807&amp;":"</f>
        <v>Expense - Volume driven hourly wage:</v>
      </c>
      <c r="D1803" t="s">
        <v>996</v>
      </c>
      <c r="E1803" s="8" t="str">
        <f>ROW()&amp;" "&amp;D1803</f>
        <v>1803 HOURLY-S</v>
      </c>
      <c r="G1803" t="str">
        <f>E1803</f>
        <v>1803 HOURLY-S</v>
      </c>
      <c r="H1803" s="31"/>
      <c r="I1803" s="73"/>
      <c r="J1803" s="73"/>
      <c r="K1803" s="31"/>
      <c r="L1803" s="31"/>
      <c r="M1803" s="31"/>
      <c r="N1803" s="31"/>
      <c r="O1803" s="31"/>
      <c r="P1803" s="31"/>
      <c r="R1803" s="67"/>
      <c r="S1803" s="67"/>
      <c r="T1803" s="67"/>
      <c r="U1803" s="67"/>
      <c r="V1803" s="67"/>
      <c r="W1803" s="67"/>
      <c r="X1803" s="67"/>
      <c r="Y1803" s="67"/>
      <c r="Z1803" s="67"/>
      <c r="AA1803" s="67"/>
      <c r="AB1803" s="67"/>
      <c r="AC1803" s="67"/>
      <c r="AD1803" s="67"/>
      <c r="AE1803" s="67"/>
      <c r="AF1803" s="67"/>
      <c r="AG1803" s="67"/>
      <c r="AH1803" s="67"/>
      <c r="AI1803" s="67"/>
      <c r="AJ1803" s="67"/>
      <c r="AK1803" s="67"/>
      <c r="AL1803" s="67"/>
      <c r="AM1803" s="67"/>
      <c r="AN1803" s="67"/>
      <c r="AO1803" s="67"/>
      <c r="AP1803" s="67"/>
      <c r="AQ1803" s="67"/>
      <c r="AR1803" s="67"/>
      <c r="AS1803" s="67"/>
      <c r="AT1803" s="67"/>
      <c r="AU1803" s="67"/>
      <c r="AV1803" s="67"/>
      <c r="AW1803" s="67"/>
      <c r="AX1803" s="67"/>
      <c r="AY1803" s="67"/>
      <c r="AZ1803" s="67"/>
      <c r="BA1803" s="67"/>
      <c r="BB1803" s="67"/>
      <c r="BC1803" s="67"/>
      <c r="BD1803" s="67"/>
      <c r="BE1803" s="67"/>
      <c r="BF1803" s="67"/>
      <c r="BG1803" s="67"/>
      <c r="BH1803" s="67"/>
      <c r="BI1803" s="67"/>
      <c r="BJ1803" s="67"/>
      <c r="BK1803" s="67"/>
      <c r="BL1803" s="67"/>
      <c r="BM1803" s="67"/>
      <c r="BN1803" s="67"/>
      <c r="BO1803" s="67"/>
      <c r="BP1803" s="67"/>
      <c r="BQ1803" s="67"/>
      <c r="BR1803" s="67"/>
      <c r="BS1803" s="67"/>
      <c r="BT1803" s="67"/>
      <c r="BU1803" s="67"/>
      <c r="BV1803" s="67"/>
      <c r="BW1803" s="67"/>
      <c r="BX1803" s="67"/>
      <c r="BY1803" s="67"/>
      <c r="BZ1803" s="67"/>
      <c r="CA1803" s="67"/>
      <c r="CB1803" s="67"/>
      <c r="CC1803" s="67"/>
      <c r="CD1803" s="67"/>
      <c r="CE1803" s="67"/>
      <c r="CF1803" s="67"/>
      <c r="CG1803" s="67"/>
      <c r="CH1803" s="67"/>
      <c r="CI1803" s="67"/>
      <c r="CJ1803" s="67"/>
      <c r="CK1803" s="67"/>
      <c r="CL1803" s="67"/>
    </row>
    <row r="1804" spans="2:90" x14ac:dyDescent="0.4">
      <c r="B1804" s="141" t="str">
        <f>"# of hours per "&amp;B1810&amp;" per month"</f>
        <v># of hours per primary unit per month</v>
      </c>
      <c r="D1804" t="s">
        <v>996</v>
      </c>
      <c r="E1804" s="8" t="str">
        <f t="shared" ref="E1804:E1809" si="2116">ROW()&amp;" "&amp;D1804</f>
        <v>1804 HOURLY-S</v>
      </c>
      <c r="G1804" t="str">
        <f>E1804</f>
        <v>1804 HOURLY-S</v>
      </c>
      <c r="H1804" s="12"/>
      <c r="I1804" s="60"/>
      <c r="J1804" s="60"/>
      <c r="K1804" s="17">
        <v>100</v>
      </c>
      <c r="L1804" s="17">
        <v>100</v>
      </c>
      <c r="M1804" s="17">
        <v>100</v>
      </c>
      <c r="N1804" s="17">
        <v>100</v>
      </c>
      <c r="O1804" s="17">
        <v>100</v>
      </c>
      <c r="P1804" s="17">
        <v>100</v>
      </c>
      <c r="R1804" s="19"/>
      <c r="S1804" s="76" cm="1">
        <f t="array" ref="S1804">INDEX($K:$P,ROW(),MATCH(S$3,$K$2:$P$2,0))</f>
        <v>100</v>
      </c>
      <c r="T1804" s="76" cm="1">
        <f t="array" ref="T1804">INDEX($K:$P,ROW(),MATCH(T$3,$K$2:$P$2,0))</f>
        <v>100</v>
      </c>
      <c r="U1804" s="76" cm="1">
        <f t="array" ref="U1804">INDEX($K:$P,ROW(),MATCH(U$3,$K$2:$P$2,0))</f>
        <v>100</v>
      </c>
      <c r="V1804" s="76" cm="1">
        <f t="array" ref="V1804">INDEX($K:$P,ROW(),MATCH(V$3,$K$2:$P$2,0))</f>
        <v>100</v>
      </c>
      <c r="W1804" s="76" cm="1">
        <f t="array" ref="W1804">INDEX($K:$P,ROW(),MATCH(W$3,$K$2:$P$2,0))</f>
        <v>100</v>
      </c>
      <c r="X1804" s="76" cm="1">
        <f t="array" ref="X1804">INDEX($K:$P,ROW(),MATCH(X$3,$K$2:$P$2,0))</f>
        <v>100</v>
      </c>
      <c r="Y1804" s="76" cm="1">
        <f t="array" ref="Y1804">INDEX($K:$P,ROW(),MATCH(Y$3,$K$2:$P$2,0))</f>
        <v>100</v>
      </c>
      <c r="Z1804" s="76" cm="1">
        <f t="array" ref="Z1804">INDEX($K:$P,ROW(),MATCH(Z$3,$K$2:$P$2,0))</f>
        <v>100</v>
      </c>
      <c r="AA1804" s="76" cm="1">
        <f t="array" ref="AA1804">INDEX($K:$P,ROW(),MATCH(AA$3,$K$2:$P$2,0))</f>
        <v>100</v>
      </c>
      <c r="AB1804" s="76" cm="1">
        <f t="array" ref="AB1804">INDEX($K:$P,ROW(),MATCH(AB$3,$K$2:$P$2,0))</f>
        <v>100</v>
      </c>
      <c r="AC1804" s="76" cm="1">
        <f t="array" ref="AC1804">INDEX($K:$P,ROW(),MATCH(AC$3,$K$2:$P$2,0))</f>
        <v>100</v>
      </c>
      <c r="AD1804" s="76" cm="1">
        <f t="array" ref="AD1804">INDEX($K:$P,ROW(),MATCH(AD$3,$K$2:$P$2,0))</f>
        <v>100</v>
      </c>
      <c r="AE1804" s="76" cm="1">
        <f t="array" ref="AE1804">INDEX($K:$P,ROW(),MATCH(AE$3,$K$2:$P$2,0))</f>
        <v>100</v>
      </c>
      <c r="AF1804" s="76" cm="1">
        <f t="array" ref="AF1804">INDEX($K:$P,ROW(),MATCH(AF$3,$K$2:$P$2,0))</f>
        <v>100</v>
      </c>
      <c r="AG1804" s="76" cm="1">
        <f t="array" ref="AG1804">INDEX($K:$P,ROW(),MATCH(AG$3,$K$2:$P$2,0))</f>
        <v>100</v>
      </c>
      <c r="AH1804" s="76" cm="1">
        <f t="array" ref="AH1804">INDEX($K:$P,ROW(),MATCH(AH$3,$K$2:$P$2,0))</f>
        <v>100</v>
      </c>
      <c r="AI1804" s="76" cm="1">
        <f t="array" ref="AI1804">INDEX($K:$P,ROW(),MATCH(AI$3,$K$2:$P$2,0))</f>
        <v>100</v>
      </c>
      <c r="AJ1804" s="76" cm="1">
        <f t="array" ref="AJ1804">INDEX($K:$P,ROW(),MATCH(AJ$3,$K$2:$P$2,0))</f>
        <v>100</v>
      </c>
      <c r="AK1804" s="76" cm="1">
        <f t="array" ref="AK1804">INDEX($K:$P,ROW(),MATCH(AK$3,$K$2:$P$2,0))</f>
        <v>100</v>
      </c>
      <c r="AL1804" s="76" cm="1">
        <f t="array" ref="AL1804">INDEX($K:$P,ROW(),MATCH(AL$3,$K$2:$P$2,0))</f>
        <v>100</v>
      </c>
      <c r="AM1804" s="76" cm="1">
        <f t="array" ref="AM1804">INDEX($K:$P,ROW(),MATCH(AM$3,$K$2:$P$2,0))</f>
        <v>100</v>
      </c>
      <c r="AN1804" s="76" cm="1">
        <f t="array" ref="AN1804">INDEX($K:$P,ROW(),MATCH(AN$3,$K$2:$P$2,0))</f>
        <v>100</v>
      </c>
      <c r="AO1804" s="76" cm="1">
        <f t="array" ref="AO1804">INDEX($K:$P,ROW(),MATCH(AO$3,$K$2:$P$2,0))</f>
        <v>100</v>
      </c>
      <c r="AP1804" s="76" cm="1">
        <f t="array" ref="AP1804">INDEX($K:$P,ROW(),MATCH(AP$3,$K$2:$P$2,0))</f>
        <v>100</v>
      </c>
      <c r="AQ1804" s="76" cm="1">
        <f t="array" ref="AQ1804">INDEX($K:$P,ROW(),MATCH(AQ$3,$K$2:$P$2,0))</f>
        <v>100</v>
      </c>
      <c r="AR1804" s="76" cm="1">
        <f t="array" ref="AR1804">INDEX($K:$P,ROW(),MATCH(AR$3,$K$2:$P$2,0))</f>
        <v>100</v>
      </c>
      <c r="AS1804" s="76" cm="1">
        <f t="array" ref="AS1804">INDEX($K:$P,ROW(),MATCH(AS$3,$K$2:$P$2,0))</f>
        <v>100</v>
      </c>
      <c r="AT1804" s="76" cm="1">
        <f t="array" ref="AT1804">INDEX($K:$P,ROW(),MATCH(AT$3,$K$2:$P$2,0))</f>
        <v>100</v>
      </c>
      <c r="AU1804" s="76" cm="1">
        <f t="array" ref="AU1804">INDEX($K:$P,ROW(),MATCH(AU$3,$K$2:$P$2,0))</f>
        <v>100</v>
      </c>
      <c r="AV1804" s="76" cm="1">
        <f t="array" ref="AV1804">INDEX($K:$P,ROW(),MATCH(AV$3,$K$2:$P$2,0))</f>
        <v>100</v>
      </c>
      <c r="AW1804" s="76" cm="1">
        <f t="array" ref="AW1804">INDEX($K:$P,ROW(),MATCH(AW$3,$K$2:$P$2,0))</f>
        <v>100</v>
      </c>
      <c r="AX1804" s="76" cm="1">
        <f t="array" ref="AX1804">INDEX($K:$P,ROW(),MATCH(AX$3,$K$2:$P$2,0))</f>
        <v>100</v>
      </c>
      <c r="AY1804" s="76" cm="1">
        <f t="array" ref="AY1804">INDEX($K:$P,ROW(),MATCH(AY$3,$K$2:$P$2,0))</f>
        <v>100</v>
      </c>
      <c r="AZ1804" s="76" cm="1">
        <f t="array" ref="AZ1804">INDEX($K:$P,ROW(),MATCH(AZ$3,$K$2:$P$2,0))</f>
        <v>100</v>
      </c>
      <c r="BA1804" s="76" cm="1">
        <f t="array" ref="BA1804">INDEX($K:$P,ROW(),MATCH(BA$3,$K$2:$P$2,0))</f>
        <v>100</v>
      </c>
      <c r="BB1804" s="76" cm="1">
        <f t="array" ref="BB1804">INDEX($K:$P,ROW(),MATCH(BB$3,$K$2:$P$2,0))</f>
        <v>100</v>
      </c>
      <c r="BC1804" s="76" cm="1">
        <f t="array" ref="BC1804">INDEX($K:$P,ROW(),MATCH(BC$3,$K$2:$P$2,0))</f>
        <v>100</v>
      </c>
      <c r="BD1804" s="76" cm="1">
        <f t="array" ref="BD1804">INDEX($K:$P,ROW(),MATCH(BD$3,$K$2:$P$2,0))</f>
        <v>100</v>
      </c>
      <c r="BE1804" s="76" cm="1">
        <f t="array" ref="BE1804">INDEX($K:$P,ROW(),MATCH(BE$3,$K$2:$P$2,0))</f>
        <v>100</v>
      </c>
      <c r="BF1804" s="76" cm="1">
        <f t="array" ref="BF1804">INDEX($K:$P,ROW(),MATCH(BF$3,$K$2:$P$2,0))</f>
        <v>100</v>
      </c>
      <c r="BG1804" s="76" cm="1">
        <f t="array" ref="BG1804">INDEX($K:$P,ROW(),MATCH(BG$3,$K$2:$P$2,0))</f>
        <v>100</v>
      </c>
      <c r="BH1804" s="76" cm="1">
        <f t="array" ref="BH1804">INDEX($K:$P,ROW(),MATCH(BH$3,$K$2:$P$2,0))</f>
        <v>100</v>
      </c>
      <c r="BI1804" s="76" cm="1">
        <f t="array" ref="BI1804">INDEX($K:$P,ROW(),MATCH(BI$3,$K$2:$P$2,0))</f>
        <v>100</v>
      </c>
      <c r="BJ1804" s="76" cm="1">
        <f t="array" ref="BJ1804">INDEX($K:$P,ROW(),MATCH(BJ$3,$K$2:$P$2,0))</f>
        <v>100</v>
      </c>
      <c r="BK1804" s="76" cm="1">
        <f t="array" ref="BK1804">INDEX($K:$P,ROW(),MATCH(BK$3,$K$2:$P$2,0))</f>
        <v>100</v>
      </c>
      <c r="BL1804" s="76" cm="1">
        <f t="array" ref="BL1804">INDEX($K:$P,ROW(),MATCH(BL$3,$K$2:$P$2,0))</f>
        <v>100</v>
      </c>
      <c r="BM1804" s="76" cm="1">
        <f t="array" ref="BM1804">INDEX($K:$P,ROW(),MATCH(BM$3,$K$2:$P$2,0))</f>
        <v>100</v>
      </c>
      <c r="BN1804" s="76" cm="1">
        <f t="array" ref="BN1804">INDEX($K:$P,ROW(),MATCH(BN$3,$K$2:$P$2,0))</f>
        <v>100</v>
      </c>
      <c r="BO1804" s="76" cm="1">
        <f t="array" ref="BO1804">INDEX($K:$P,ROW(),MATCH(BO$3,$K$2:$P$2,0))</f>
        <v>100</v>
      </c>
      <c r="BP1804" s="76" cm="1">
        <f t="array" ref="BP1804">INDEX($K:$P,ROW(),MATCH(BP$3,$K$2:$P$2,0))</f>
        <v>100</v>
      </c>
      <c r="BQ1804" s="76" cm="1">
        <f t="array" ref="BQ1804">INDEX($K:$P,ROW(),MATCH(BQ$3,$K$2:$P$2,0))</f>
        <v>100</v>
      </c>
      <c r="BR1804" s="76" cm="1">
        <f t="array" ref="BR1804">INDEX($K:$P,ROW(),MATCH(BR$3,$K$2:$P$2,0))</f>
        <v>100</v>
      </c>
      <c r="BS1804" s="76" cm="1">
        <f t="array" ref="BS1804">INDEX($K:$P,ROW(),MATCH(BS$3,$K$2:$P$2,0))</f>
        <v>100</v>
      </c>
      <c r="BT1804" s="76" cm="1">
        <f t="array" ref="BT1804">INDEX($K:$P,ROW(),MATCH(BT$3,$K$2:$P$2,0))</f>
        <v>100</v>
      </c>
      <c r="BU1804" s="76" cm="1">
        <f t="array" ref="BU1804">INDEX($K:$P,ROW(),MATCH(BU$3,$K$2:$P$2,0))</f>
        <v>100</v>
      </c>
      <c r="BV1804" s="76" cm="1">
        <f t="array" ref="BV1804">INDEX($K:$P,ROW(),MATCH(BV$3,$K$2:$P$2,0))</f>
        <v>100</v>
      </c>
      <c r="BW1804" s="76" cm="1">
        <f t="array" ref="BW1804">INDEX($K:$P,ROW(),MATCH(BW$3,$K$2:$P$2,0))</f>
        <v>100</v>
      </c>
      <c r="BX1804" s="76" cm="1">
        <f t="array" ref="BX1804">INDEX($K:$P,ROW(),MATCH(BX$3,$K$2:$P$2,0))</f>
        <v>100</v>
      </c>
      <c r="BY1804" s="76" cm="1">
        <f t="array" ref="BY1804">INDEX($K:$P,ROW(),MATCH(BY$3,$K$2:$P$2,0))</f>
        <v>100</v>
      </c>
      <c r="BZ1804" s="76" cm="1">
        <f t="array" ref="BZ1804">INDEX($K:$P,ROW(),MATCH(BZ$3,$K$2:$P$2,0))</f>
        <v>100</v>
      </c>
      <c r="CA1804" s="76" cm="1">
        <f t="array" ref="CA1804">INDEX($K:$P,ROW(),MATCH(CA$3,$K$2:$P$2,0))</f>
        <v>100</v>
      </c>
      <c r="CB1804" s="76" cm="1">
        <f t="array" ref="CB1804">INDEX($K:$P,ROW(),MATCH(CB$3,$K$2:$P$2,0))</f>
        <v>100</v>
      </c>
      <c r="CC1804" s="76" cm="1">
        <f t="array" ref="CC1804">INDEX($K:$P,ROW(),MATCH(CC$3,$K$2:$P$2,0))</f>
        <v>100</v>
      </c>
      <c r="CD1804" s="76" cm="1">
        <f t="array" ref="CD1804">INDEX($K:$P,ROW(),MATCH(CD$3,$K$2:$P$2,0))</f>
        <v>100</v>
      </c>
      <c r="CE1804" s="76" cm="1">
        <f t="array" ref="CE1804">INDEX($K:$P,ROW(),MATCH(CE$3,$K$2:$P$2,0))</f>
        <v>100</v>
      </c>
      <c r="CF1804" s="76" cm="1">
        <f t="array" ref="CF1804">INDEX($K:$P,ROW(),MATCH(CF$3,$K$2:$P$2,0))</f>
        <v>100</v>
      </c>
      <c r="CG1804" s="76" cm="1">
        <f t="array" ref="CG1804">INDEX($K:$P,ROW(),MATCH(CG$3,$K$2:$P$2,0))</f>
        <v>100</v>
      </c>
      <c r="CH1804" s="76" cm="1">
        <f t="array" ref="CH1804">INDEX($K:$P,ROW(),MATCH(CH$3,$K$2:$P$2,0))</f>
        <v>100</v>
      </c>
      <c r="CI1804" s="76" cm="1">
        <f t="array" ref="CI1804">INDEX($K:$P,ROW(),MATCH(CI$3,$K$2:$P$2,0))</f>
        <v>100</v>
      </c>
      <c r="CJ1804" s="76" cm="1">
        <f t="array" ref="CJ1804">INDEX($K:$P,ROW(),MATCH(CJ$3,$K$2:$P$2,0))</f>
        <v>100</v>
      </c>
      <c r="CK1804" s="76" cm="1">
        <f t="array" ref="CK1804">INDEX($K:$P,ROW(),MATCH(CK$3,$K$2:$P$2,0))</f>
        <v>100</v>
      </c>
      <c r="CL1804" s="76" cm="1">
        <f t="array" ref="CL1804">INDEX($K:$P,ROW(),MATCH(CL$3,$K$2:$P$2,0))</f>
        <v>100</v>
      </c>
    </row>
    <row r="1805" spans="2:90" x14ac:dyDescent="0.4">
      <c r="B1805" s="141" t="s">
        <v>997</v>
      </c>
      <c r="C1805" t="s">
        <v>80</v>
      </c>
      <c r="D1805" t="s">
        <v>996</v>
      </c>
      <c r="E1805" s="8" t="str">
        <f t="shared" si="2116"/>
        <v>1805 HOURLY-S</v>
      </c>
      <c r="H1805" s="12"/>
      <c r="I1805" s="60"/>
      <c r="J1805" s="60"/>
      <c r="K1805" s="34">
        <f t="shared" ref="K1805:P1805" ca="1" si="2117">SUMIF($3:$3,K$2,1805:1805)</f>
        <v>600</v>
      </c>
      <c r="L1805" s="34">
        <f t="shared" ca="1" si="2117"/>
        <v>600</v>
      </c>
      <c r="M1805" s="34">
        <f t="shared" ca="1" si="2117"/>
        <v>600</v>
      </c>
      <c r="N1805" s="34">
        <f t="shared" ca="1" si="2117"/>
        <v>600</v>
      </c>
      <c r="O1805" s="34">
        <f t="shared" ca="1" si="2117"/>
        <v>600</v>
      </c>
      <c r="P1805" s="34">
        <f t="shared" ca="1" si="2117"/>
        <v>600</v>
      </c>
      <c r="R1805" s="15"/>
      <c r="S1805" s="76" cm="1">
        <f t="array" aca="1" ref="S1805" ca="1">ROUNDUP(INDIRECT(S1797)/S1804,0)</f>
        <v>50</v>
      </c>
      <c r="T1805" s="76" cm="1">
        <f t="array" aca="1" ref="T1805" ca="1">ROUNDUP(INDIRECT(T1797)/T1804,0)</f>
        <v>50</v>
      </c>
      <c r="U1805" s="76" cm="1">
        <f t="array" aca="1" ref="U1805" ca="1">ROUNDUP(INDIRECT(U1797)/U1804,0)</f>
        <v>50</v>
      </c>
      <c r="V1805" s="76" cm="1">
        <f t="array" aca="1" ref="V1805" ca="1">ROUNDUP(INDIRECT(V1797)/V1804,0)</f>
        <v>50</v>
      </c>
      <c r="W1805" s="76" cm="1">
        <f t="array" aca="1" ref="W1805" ca="1">ROUNDUP(INDIRECT(W1797)/W1804,0)</f>
        <v>50</v>
      </c>
      <c r="X1805" s="76" cm="1">
        <f t="array" aca="1" ref="X1805" ca="1">ROUNDUP(INDIRECT(X1797)/X1804,0)</f>
        <v>50</v>
      </c>
      <c r="Y1805" s="76" cm="1">
        <f t="array" aca="1" ref="Y1805" ca="1">ROUNDUP(INDIRECT(Y1797)/Y1804,0)</f>
        <v>50</v>
      </c>
      <c r="Z1805" s="76" cm="1">
        <f t="array" aca="1" ref="Z1805" ca="1">ROUNDUP(INDIRECT(Z1797)/Z1804,0)</f>
        <v>50</v>
      </c>
      <c r="AA1805" s="76" cm="1">
        <f t="array" aca="1" ref="AA1805" ca="1">ROUNDUP(INDIRECT(AA1797)/AA1804,0)</f>
        <v>50</v>
      </c>
      <c r="AB1805" s="76" cm="1">
        <f t="array" aca="1" ref="AB1805" ca="1">ROUNDUP(INDIRECT(AB1797)/AB1804,0)</f>
        <v>50</v>
      </c>
      <c r="AC1805" s="76" cm="1">
        <f t="array" aca="1" ref="AC1805" ca="1">ROUNDUP(INDIRECT(AC1797)/AC1804,0)</f>
        <v>50</v>
      </c>
      <c r="AD1805" s="76" cm="1">
        <f t="array" aca="1" ref="AD1805" ca="1">ROUNDUP(INDIRECT(AD1797)/AD1804,0)</f>
        <v>50</v>
      </c>
      <c r="AE1805" s="76" cm="1">
        <f t="array" aca="1" ref="AE1805" ca="1">ROUNDUP(INDIRECT(AE1797)/AE1804,0)</f>
        <v>50</v>
      </c>
      <c r="AF1805" s="76" cm="1">
        <f t="array" aca="1" ref="AF1805" ca="1">ROUNDUP(INDIRECT(AF1797)/AF1804,0)</f>
        <v>50</v>
      </c>
      <c r="AG1805" s="76" cm="1">
        <f t="array" aca="1" ref="AG1805" ca="1">ROUNDUP(INDIRECT(AG1797)/AG1804,0)</f>
        <v>50</v>
      </c>
      <c r="AH1805" s="76" cm="1">
        <f t="array" aca="1" ref="AH1805" ca="1">ROUNDUP(INDIRECT(AH1797)/AH1804,0)</f>
        <v>50</v>
      </c>
      <c r="AI1805" s="76" cm="1">
        <f t="array" aca="1" ref="AI1805" ca="1">ROUNDUP(INDIRECT(AI1797)/AI1804,0)</f>
        <v>50</v>
      </c>
      <c r="AJ1805" s="76" cm="1">
        <f t="array" aca="1" ref="AJ1805" ca="1">ROUNDUP(INDIRECT(AJ1797)/AJ1804,0)</f>
        <v>50</v>
      </c>
      <c r="AK1805" s="76" cm="1">
        <f t="array" aca="1" ref="AK1805" ca="1">ROUNDUP(INDIRECT(AK1797)/AK1804,0)</f>
        <v>50</v>
      </c>
      <c r="AL1805" s="76" cm="1">
        <f t="array" aca="1" ref="AL1805" ca="1">ROUNDUP(INDIRECT(AL1797)/AL1804,0)</f>
        <v>50</v>
      </c>
      <c r="AM1805" s="76" cm="1">
        <f t="array" aca="1" ref="AM1805" ca="1">ROUNDUP(INDIRECT(AM1797)/AM1804,0)</f>
        <v>50</v>
      </c>
      <c r="AN1805" s="76" cm="1">
        <f t="array" aca="1" ref="AN1805" ca="1">ROUNDUP(INDIRECT(AN1797)/AN1804,0)</f>
        <v>50</v>
      </c>
      <c r="AO1805" s="76" cm="1">
        <f t="array" aca="1" ref="AO1805" ca="1">ROUNDUP(INDIRECT(AO1797)/AO1804,0)</f>
        <v>50</v>
      </c>
      <c r="AP1805" s="76" cm="1">
        <f t="array" aca="1" ref="AP1805" ca="1">ROUNDUP(INDIRECT(AP1797)/AP1804,0)</f>
        <v>50</v>
      </c>
      <c r="AQ1805" s="76" cm="1">
        <f t="array" aca="1" ref="AQ1805" ca="1">ROUNDUP(INDIRECT(AQ1797)/AQ1804,0)</f>
        <v>50</v>
      </c>
      <c r="AR1805" s="76" cm="1">
        <f t="array" aca="1" ref="AR1805" ca="1">ROUNDUP(INDIRECT(AR1797)/AR1804,0)</f>
        <v>50</v>
      </c>
      <c r="AS1805" s="76" cm="1">
        <f t="array" aca="1" ref="AS1805" ca="1">ROUNDUP(INDIRECT(AS1797)/AS1804,0)</f>
        <v>50</v>
      </c>
      <c r="AT1805" s="76" cm="1">
        <f t="array" aca="1" ref="AT1805" ca="1">ROUNDUP(INDIRECT(AT1797)/AT1804,0)</f>
        <v>50</v>
      </c>
      <c r="AU1805" s="76" cm="1">
        <f t="array" aca="1" ref="AU1805" ca="1">ROUNDUP(INDIRECT(AU1797)/AU1804,0)</f>
        <v>50</v>
      </c>
      <c r="AV1805" s="76" cm="1">
        <f t="array" aca="1" ref="AV1805" ca="1">ROUNDUP(INDIRECT(AV1797)/AV1804,0)</f>
        <v>50</v>
      </c>
      <c r="AW1805" s="76" cm="1">
        <f t="array" aca="1" ref="AW1805" ca="1">ROUNDUP(INDIRECT(AW1797)/AW1804,0)</f>
        <v>50</v>
      </c>
      <c r="AX1805" s="76" cm="1">
        <f t="array" aca="1" ref="AX1805" ca="1">ROUNDUP(INDIRECT(AX1797)/AX1804,0)</f>
        <v>50</v>
      </c>
      <c r="AY1805" s="76" cm="1">
        <f t="array" aca="1" ref="AY1805" ca="1">ROUNDUP(INDIRECT(AY1797)/AY1804,0)</f>
        <v>50</v>
      </c>
      <c r="AZ1805" s="76" cm="1">
        <f t="array" aca="1" ref="AZ1805" ca="1">ROUNDUP(INDIRECT(AZ1797)/AZ1804,0)</f>
        <v>50</v>
      </c>
      <c r="BA1805" s="76" cm="1">
        <f t="array" aca="1" ref="BA1805" ca="1">ROUNDUP(INDIRECT(BA1797)/BA1804,0)</f>
        <v>50</v>
      </c>
      <c r="BB1805" s="76" cm="1">
        <f t="array" aca="1" ref="BB1805" ca="1">ROUNDUP(INDIRECT(BB1797)/BB1804,0)</f>
        <v>50</v>
      </c>
      <c r="BC1805" s="76" cm="1">
        <f t="array" aca="1" ref="BC1805" ca="1">ROUNDUP(INDIRECT(BC1797)/BC1804,0)</f>
        <v>50</v>
      </c>
      <c r="BD1805" s="76" cm="1">
        <f t="array" aca="1" ref="BD1805" ca="1">ROUNDUP(INDIRECT(BD1797)/BD1804,0)</f>
        <v>50</v>
      </c>
      <c r="BE1805" s="76" cm="1">
        <f t="array" aca="1" ref="BE1805" ca="1">ROUNDUP(INDIRECT(BE1797)/BE1804,0)</f>
        <v>50</v>
      </c>
      <c r="BF1805" s="76" cm="1">
        <f t="array" aca="1" ref="BF1805" ca="1">ROUNDUP(INDIRECT(BF1797)/BF1804,0)</f>
        <v>50</v>
      </c>
      <c r="BG1805" s="76" cm="1">
        <f t="array" aca="1" ref="BG1805" ca="1">ROUNDUP(INDIRECT(BG1797)/BG1804,0)</f>
        <v>50</v>
      </c>
      <c r="BH1805" s="76" cm="1">
        <f t="array" aca="1" ref="BH1805" ca="1">ROUNDUP(INDIRECT(BH1797)/BH1804,0)</f>
        <v>50</v>
      </c>
      <c r="BI1805" s="76" cm="1">
        <f t="array" aca="1" ref="BI1805" ca="1">ROUNDUP(INDIRECT(BI1797)/BI1804,0)</f>
        <v>50</v>
      </c>
      <c r="BJ1805" s="76" cm="1">
        <f t="array" aca="1" ref="BJ1805" ca="1">ROUNDUP(INDIRECT(BJ1797)/BJ1804,0)</f>
        <v>50</v>
      </c>
      <c r="BK1805" s="76" cm="1">
        <f t="array" aca="1" ref="BK1805" ca="1">ROUNDUP(INDIRECT(BK1797)/BK1804,0)</f>
        <v>50</v>
      </c>
      <c r="BL1805" s="76" cm="1">
        <f t="array" aca="1" ref="BL1805" ca="1">ROUNDUP(INDIRECT(BL1797)/BL1804,0)</f>
        <v>50</v>
      </c>
      <c r="BM1805" s="76" cm="1">
        <f t="array" aca="1" ref="BM1805" ca="1">ROUNDUP(INDIRECT(BM1797)/BM1804,0)</f>
        <v>50</v>
      </c>
      <c r="BN1805" s="76" cm="1">
        <f t="array" aca="1" ref="BN1805" ca="1">ROUNDUP(INDIRECT(BN1797)/BN1804,0)</f>
        <v>50</v>
      </c>
      <c r="BO1805" s="76" cm="1">
        <f t="array" aca="1" ref="BO1805" ca="1">ROUNDUP(INDIRECT(BO1797)/BO1804,0)</f>
        <v>50</v>
      </c>
      <c r="BP1805" s="76" cm="1">
        <f t="array" aca="1" ref="BP1805" ca="1">ROUNDUP(INDIRECT(BP1797)/BP1804,0)</f>
        <v>50</v>
      </c>
      <c r="BQ1805" s="76" cm="1">
        <f t="array" aca="1" ref="BQ1805" ca="1">ROUNDUP(INDIRECT(BQ1797)/BQ1804,0)</f>
        <v>50</v>
      </c>
      <c r="BR1805" s="76" cm="1">
        <f t="array" aca="1" ref="BR1805" ca="1">ROUNDUP(INDIRECT(BR1797)/BR1804,0)</f>
        <v>50</v>
      </c>
      <c r="BS1805" s="76" cm="1">
        <f t="array" aca="1" ref="BS1805" ca="1">ROUNDUP(INDIRECT(BS1797)/BS1804,0)</f>
        <v>50</v>
      </c>
      <c r="BT1805" s="76" cm="1">
        <f t="array" aca="1" ref="BT1805" ca="1">ROUNDUP(INDIRECT(BT1797)/BT1804,0)</f>
        <v>50</v>
      </c>
      <c r="BU1805" s="76" cm="1">
        <f t="array" aca="1" ref="BU1805" ca="1">ROUNDUP(INDIRECT(BU1797)/BU1804,0)</f>
        <v>50</v>
      </c>
      <c r="BV1805" s="76" cm="1">
        <f t="array" aca="1" ref="BV1805" ca="1">ROUNDUP(INDIRECT(BV1797)/BV1804,0)</f>
        <v>50</v>
      </c>
      <c r="BW1805" s="76" cm="1">
        <f t="array" aca="1" ref="BW1805" ca="1">ROUNDUP(INDIRECT(BW1797)/BW1804,0)</f>
        <v>50</v>
      </c>
      <c r="BX1805" s="76" cm="1">
        <f t="array" aca="1" ref="BX1805" ca="1">ROUNDUP(INDIRECT(BX1797)/BX1804,0)</f>
        <v>50</v>
      </c>
      <c r="BY1805" s="76" cm="1">
        <f t="array" aca="1" ref="BY1805" ca="1">ROUNDUP(INDIRECT(BY1797)/BY1804,0)</f>
        <v>50</v>
      </c>
      <c r="BZ1805" s="76" cm="1">
        <f t="array" aca="1" ref="BZ1805" ca="1">ROUNDUP(INDIRECT(BZ1797)/BZ1804,0)</f>
        <v>50</v>
      </c>
      <c r="CA1805" s="76" cm="1">
        <f t="array" aca="1" ref="CA1805" ca="1">ROUNDUP(INDIRECT(CA1797)/CA1804,0)</f>
        <v>50</v>
      </c>
      <c r="CB1805" s="76" cm="1">
        <f t="array" aca="1" ref="CB1805" ca="1">ROUNDUP(INDIRECT(CB1797)/CB1804,0)</f>
        <v>50</v>
      </c>
      <c r="CC1805" s="76" cm="1">
        <f t="array" aca="1" ref="CC1805" ca="1">ROUNDUP(INDIRECT(CC1797)/CC1804,0)</f>
        <v>50</v>
      </c>
      <c r="CD1805" s="76" cm="1">
        <f t="array" aca="1" ref="CD1805" ca="1">ROUNDUP(INDIRECT(CD1797)/CD1804,0)</f>
        <v>50</v>
      </c>
      <c r="CE1805" s="76" cm="1">
        <f t="array" aca="1" ref="CE1805" ca="1">ROUNDUP(INDIRECT(CE1797)/CE1804,0)</f>
        <v>50</v>
      </c>
      <c r="CF1805" s="76" cm="1">
        <f t="array" aca="1" ref="CF1805" ca="1">ROUNDUP(INDIRECT(CF1797)/CF1804,0)</f>
        <v>50</v>
      </c>
      <c r="CG1805" s="76" cm="1">
        <f t="array" aca="1" ref="CG1805" ca="1">ROUNDUP(INDIRECT(CG1797)/CG1804,0)</f>
        <v>50</v>
      </c>
      <c r="CH1805" s="76" cm="1">
        <f t="array" aca="1" ref="CH1805" ca="1">ROUNDUP(INDIRECT(CH1797)/CH1804,0)</f>
        <v>50</v>
      </c>
      <c r="CI1805" s="76" cm="1">
        <f t="array" aca="1" ref="CI1805" ca="1">ROUNDUP(INDIRECT(CI1797)/CI1804,0)</f>
        <v>50</v>
      </c>
      <c r="CJ1805" s="76" cm="1">
        <f t="array" aca="1" ref="CJ1805" ca="1">ROUNDUP(INDIRECT(CJ1797)/CJ1804,0)</f>
        <v>50</v>
      </c>
      <c r="CK1805" s="76" cm="1">
        <f t="array" aca="1" ref="CK1805" ca="1">ROUNDUP(INDIRECT(CK1797)/CK1804,0)</f>
        <v>50</v>
      </c>
      <c r="CL1805" s="76" cm="1">
        <f t="array" aca="1" ref="CL1805" ca="1">ROUNDUP(INDIRECT(CL1797)/CL1804,0)</f>
        <v>50</v>
      </c>
    </row>
    <row r="1806" spans="2:90" x14ac:dyDescent="0.4">
      <c r="B1806" s="141" t="s">
        <v>998</v>
      </c>
      <c r="D1806" t="s">
        <v>996</v>
      </c>
      <c r="E1806" s="8" t="str">
        <f t="shared" si="2116"/>
        <v>1806 HOURLY-S</v>
      </c>
      <c r="G1806" t="str">
        <f>E1806</f>
        <v>1806 HOURLY-S</v>
      </c>
      <c r="H1806" s="12"/>
      <c r="I1806" s="60"/>
      <c r="J1806" s="60"/>
      <c r="K1806" s="18">
        <v>10</v>
      </c>
      <c r="L1806" s="18">
        <v>10</v>
      </c>
      <c r="M1806" s="18">
        <v>10</v>
      </c>
      <c r="N1806" s="18">
        <v>10</v>
      </c>
      <c r="O1806" s="18">
        <v>10</v>
      </c>
      <c r="P1806" s="18">
        <v>10</v>
      </c>
      <c r="R1806" s="19"/>
      <c r="S1806" s="143" cm="1">
        <f t="array" ref="S1806">INDEX($K:$P,ROW(),MATCH(S$3,$K$2:$P$2,0))</f>
        <v>10</v>
      </c>
      <c r="T1806" s="143" cm="1">
        <f t="array" ref="T1806">INDEX($K:$P,ROW(),MATCH(T$3,$K$2:$P$2,0))</f>
        <v>10</v>
      </c>
      <c r="U1806" s="143" cm="1">
        <f t="array" ref="U1806">INDEX($K:$P,ROW(),MATCH(U$3,$K$2:$P$2,0))</f>
        <v>10</v>
      </c>
      <c r="V1806" s="143" cm="1">
        <f t="array" ref="V1806">INDEX($K:$P,ROW(),MATCH(V$3,$K$2:$P$2,0))</f>
        <v>10</v>
      </c>
      <c r="W1806" s="143" cm="1">
        <f t="array" ref="W1806">INDEX($K:$P,ROW(),MATCH(W$3,$K$2:$P$2,0))</f>
        <v>10</v>
      </c>
      <c r="X1806" s="143" cm="1">
        <f t="array" ref="X1806">INDEX($K:$P,ROW(),MATCH(X$3,$K$2:$P$2,0))</f>
        <v>10</v>
      </c>
      <c r="Y1806" s="143" cm="1">
        <f t="array" ref="Y1806">INDEX($K:$P,ROW(),MATCH(Y$3,$K$2:$P$2,0))</f>
        <v>10</v>
      </c>
      <c r="Z1806" s="143" cm="1">
        <f t="array" ref="Z1806">INDEX($K:$P,ROW(),MATCH(Z$3,$K$2:$P$2,0))</f>
        <v>10</v>
      </c>
      <c r="AA1806" s="143" cm="1">
        <f t="array" ref="AA1806">INDEX($K:$P,ROW(),MATCH(AA$3,$K$2:$P$2,0))</f>
        <v>10</v>
      </c>
      <c r="AB1806" s="143" cm="1">
        <f t="array" ref="AB1806">INDEX($K:$P,ROW(),MATCH(AB$3,$K$2:$P$2,0))</f>
        <v>10</v>
      </c>
      <c r="AC1806" s="143" cm="1">
        <f t="array" ref="AC1806">INDEX($K:$P,ROW(),MATCH(AC$3,$K$2:$P$2,0))</f>
        <v>10</v>
      </c>
      <c r="AD1806" s="143" cm="1">
        <f t="array" ref="AD1806">INDEX($K:$P,ROW(),MATCH(AD$3,$K$2:$P$2,0))</f>
        <v>10</v>
      </c>
      <c r="AE1806" s="143" cm="1">
        <f t="array" ref="AE1806">INDEX($K:$P,ROW(),MATCH(AE$3,$K$2:$P$2,0))</f>
        <v>10</v>
      </c>
      <c r="AF1806" s="143" cm="1">
        <f t="array" ref="AF1806">INDEX($K:$P,ROW(),MATCH(AF$3,$K$2:$P$2,0))</f>
        <v>10</v>
      </c>
      <c r="AG1806" s="143" cm="1">
        <f t="array" ref="AG1806">INDEX($K:$P,ROW(),MATCH(AG$3,$K$2:$P$2,0))</f>
        <v>10</v>
      </c>
      <c r="AH1806" s="143" cm="1">
        <f t="array" ref="AH1806">INDEX($K:$P,ROW(),MATCH(AH$3,$K$2:$P$2,0))</f>
        <v>10</v>
      </c>
      <c r="AI1806" s="143" cm="1">
        <f t="array" ref="AI1806">INDEX($K:$P,ROW(),MATCH(AI$3,$K$2:$P$2,0))</f>
        <v>10</v>
      </c>
      <c r="AJ1806" s="143" cm="1">
        <f t="array" ref="AJ1806">INDEX($K:$P,ROW(),MATCH(AJ$3,$K$2:$P$2,0))</f>
        <v>10</v>
      </c>
      <c r="AK1806" s="143" cm="1">
        <f t="array" ref="AK1806">INDEX($K:$P,ROW(),MATCH(AK$3,$K$2:$P$2,0))</f>
        <v>10</v>
      </c>
      <c r="AL1806" s="143" cm="1">
        <f t="array" ref="AL1806">INDEX($K:$P,ROW(),MATCH(AL$3,$K$2:$P$2,0))</f>
        <v>10</v>
      </c>
      <c r="AM1806" s="143" cm="1">
        <f t="array" ref="AM1806">INDEX($K:$P,ROW(),MATCH(AM$3,$K$2:$P$2,0))</f>
        <v>10</v>
      </c>
      <c r="AN1806" s="143" cm="1">
        <f t="array" ref="AN1806">INDEX($K:$P,ROW(),MATCH(AN$3,$K$2:$P$2,0))</f>
        <v>10</v>
      </c>
      <c r="AO1806" s="143" cm="1">
        <f t="array" ref="AO1806">INDEX($K:$P,ROW(),MATCH(AO$3,$K$2:$P$2,0))</f>
        <v>10</v>
      </c>
      <c r="AP1806" s="143" cm="1">
        <f t="array" ref="AP1806">INDEX($K:$P,ROW(),MATCH(AP$3,$K$2:$P$2,0))</f>
        <v>10</v>
      </c>
      <c r="AQ1806" s="143" cm="1">
        <f t="array" ref="AQ1806">INDEX($K:$P,ROW(),MATCH(AQ$3,$K$2:$P$2,0))</f>
        <v>10</v>
      </c>
      <c r="AR1806" s="143" cm="1">
        <f t="array" ref="AR1806">INDEX($K:$P,ROW(),MATCH(AR$3,$K$2:$P$2,0))</f>
        <v>10</v>
      </c>
      <c r="AS1806" s="143" cm="1">
        <f t="array" ref="AS1806">INDEX($K:$P,ROW(),MATCH(AS$3,$K$2:$P$2,0))</f>
        <v>10</v>
      </c>
      <c r="AT1806" s="143" cm="1">
        <f t="array" ref="AT1806">INDEX($K:$P,ROW(),MATCH(AT$3,$K$2:$P$2,0))</f>
        <v>10</v>
      </c>
      <c r="AU1806" s="143" cm="1">
        <f t="array" ref="AU1806">INDEX($K:$P,ROW(),MATCH(AU$3,$K$2:$P$2,0))</f>
        <v>10</v>
      </c>
      <c r="AV1806" s="143" cm="1">
        <f t="array" ref="AV1806">INDEX($K:$P,ROW(),MATCH(AV$3,$K$2:$P$2,0))</f>
        <v>10</v>
      </c>
      <c r="AW1806" s="143" cm="1">
        <f t="array" ref="AW1806">INDEX($K:$P,ROW(),MATCH(AW$3,$K$2:$P$2,0))</f>
        <v>10</v>
      </c>
      <c r="AX1806" s="143" cm="1">
        <f t="array" ref="AX1806">INDEX($K:$P,ROW(),MATCH(AX$3,$K$2:$P$2,0))</f>
        <v>10</v>
      </c>
      <c r="AY1806" s="143" cm="1">
        <f t="array" ref="AY1806">INDEX($K:$P,ROW(),MATCH(AY$3,$K$2:$P$2,0))</f>
        <v>10</v>
      </c>
      <c r="AZ1806" s="143" cm="1">
        <f t="array" ref="AZ1806">INDEX($K:$P,ROW(),MATCH(AZ$3,$K$2:$P$2,0))</f>
        <v>10</v>
      </c>
      <c r="BA1806" s="143" cm="1">
        <f t="array" ref="BA1806">INDEX($K:$P,ROW(),MATCH(BA$3,$K$2:$P$2,0))</f>
        <v>10</v>
      </c>
      <c r="BB1806" s="143" cm="1">
        <f t="array" ref="BB1806">INDEX($K:$P,ROW(),MATCH(BB$3,$K$2:$P$2,0))</f>
        <v>10</v>
      </c>
      <c r="BC1806" s="143" cm="1">
        <f t="array" ref="BC1806">INDEX($K:$P,ROW(),MATCH(BC$3,$K$2:$P$2,0))</f>
        <v>10</v>
      </c>
      <c r="BD1806" s="143" cm="1">
        <f t="array" ref="BD1806">INDEX($K:$P,ROW(),MATCH(BD$3,$K$2:$P$2,0))</f>
        <v>10</v>
      </c>
      <c r="BE1806" s="143" cm="1">
        <f t="array" ref="BE1806">INDEX($K:$P,ROW(),MATCH(BE$3,$K$2:$P$2,0))</f>
        <v>10</v>
      </c>
      <c r="BF1806" s="143" cm="1">
        <f t="array" ref="BF1806">INDEX($K:$P,ROW(),MATCH(BF$3,$K$2:$P$2,0))</f>
        <v>10</v>
      </c>
      <c r="BG1806" s="143" cm="1">
        <f t="array" ref="BG1806">INDEX($K:$P,ROW(),MATCH(BG$3,$K$2:$P$2,0))</f>
        <v>10</v>
      </c>
      <c r="BH1806" s="143" cm="1">
        <f t="array" ref="BH1806">INDEX($K:$P,ROW(),MATCH(BH$3,$K$2:$P$2,0))</f>
        <v>10</v>
      </c>
      <c r="BI1806" s="143" cm="1">
        <f t="array" ref="BI1806">INDEX($K:$P,ROW(),MATCH(BI$3,$K$2:$P$2,0))</f>
        <v>10</v>
      </c>
      <c r="BJ1806" s="143" cm="1">
        <f t="array" ref="BJ1806">INDEX($K:$P,ROW(),MATCH(BJ$3,$K$2:$P$2,0))</f>
        <v>10</v>
      </c>
      <c r="BK1806" s="143" cm="1">
        <f t="array" ref="BK1806">INDEX($K:$P,ROW(),MATCH(BK$3,$K$2:$P$2,0))</f>
        <v>10</v>
      </c>
      <c r="BL1806" s="143" cm="1">
        <f t="array" ref="BL1806">INDEX($K:$P,ROW(),MATCH(BL$3,$K$2:$P$2,0))</f>
        <v>10</v>
      </c>
      <c r="BM1806" s="143" cm="1">
        <f t="array" ref="BM1806">INDEX($K:$P,ROW(),MATCH(BM$3,$K$2:$P$2,0))</f>
        <v>10</v>
      </c>
      <c r="BN1806" s="143" cm="1">
        <f t="array" ref="BN1806">INDEX($K:$P,ROW(),MATCH(BN$3,$K$2:$P$2,0))</f>
        <v>10</v>
      </c>
      <c r="BO1806" s="143" cm="1">
        <f t="array" ref="BO1806">INDEX($K:$P,ROW(),MATCH(BO$3,$K$2:$P$2,0))</f>
        <v>10</v>
      </c>
      <c r="BP1806" s="143" cm="1">
        <f t="array" ref="BP1806">INDEX($K:$P,ROW(),MATCH(BP$3,$K$2:$P$2,0))</f>
        <v>10</v>
      </c>
      <c r="BQ1806" s="143" cm="1">
        <f t="array" ref="BQ1806">INDEX($K:$P,ROW(),MATCH(BQ$3,$K$2:$P$2,0))</f>
        <v>10</v>
      </c>
      <c r="BR1806" s="143" cm="1">
        <f t="array" ref="BR1806">INDEX($K:$P,ROW(),MATCH(BR$3,$K$2:$P$2,0))</f>
        <v>10</v>
      </c>
      <c r="BS1806" s="143" cm="1">
        <f t="array" ref="BS1806">INDEX($K:$P,ROW(),MATCH(BS$3,$K$2:$P$2,0))</f>
        <v>10</v>
      </c>
      <c r="BT1806" s="143" cm="1">
        <f t="array" ref="BT1806">INDEX($K:$P,ROW(),MATCH(BT$3,$K$2:$P$2,0))</f>
        <v>10</v>
      </c>
      <c r="BU1806" s="143" cm="1">
        <f t="array" ref="BU1806">INDEX($K:$P,ROW(),MATCH(BU$3,$K$2:$P$2,0))</f>
        <v>10</v>
      </c>
      <c r="BV1806" s="143" cm="1">
        <f t="array" ref="BV1806">INDEX($K:$P,ROW(),MATCH(BV$3,$K$2:$P$2,0))</f>
        <v>10</v>
      </c>
      <c r="BW1806" s="143" cm="1">
        <f t="array" ref="BW1806">INDEX($K:$P,ROW(),MATCH(BW$3,$K$2:$P$2,0))</f>
        <v>10</v>
      </c>
      <c r="BX1806" s="143" cm="1">
        <f t="array" ref="BX1806">INDEX($K:$P,ROW(),MATCH(BX$3,$K$2:$P$2,0))</f>
        <v>10</v>
      </c>
      <c r="BY1806" s="143" cm="1">
        <f t="array" ref="BY1806">INDEX($K:$P,ROW(),MATCH(BY$3,$K$2:$P$2,0))</f>
        <v>10</v>
      </c>
      <c r="BZ1806" s="143" cm="1">
        <f t="array" ref="BZ1806">INDEX($K:$P,ROW(),MATCH(BZ$3,$K$2:$P$2,0))</f>
        <v>10</v>
      </c>
      <c r="CA1806" s="143" cm="1">
        <f t="array" ref="CA1806">INDEX($K:$P,ROW(),MATCH(CA$3,$K$2:$P$2,0))</f>
        <v>10</v>
      </c>
      <c r="CB1806" s="143" cm="1">
        <f t="array" ref="CB1806">INDEX($K:$P,ROW(),MATCH(CB$3,$K$2:$P$2,0))</f>
        <v>10</v>
      </c>
      <c r="CC1806" s="143" cm="1">
        <f t="array" ref="CC1806">INDEX($K:$P,ROW(),MATCH(CC$3,$K$2:$P$2,0))</f>
        <v>10</v>
      </c>
      <c r="CD1806" s="143" cm="1">
        <f t="array" ref="CD1806">INDEX($K:$P,ROW(),MATCH(CD$3,$K$2:$P$2,0))</f>
        <v>10</v>
      </c>
      <c r="CE1806" s="143" cm="1">
        <f t="array" ref="CE1806">INDEX($K:$P,ROW(),MATCH(CE$3,$K$2:$P$2,0))</f>
        <v>10</v>
      </c>
      <c r="CF1806" s="143" cm="1">
        <f t="array" ref="CF1806">INDEX($K:$P,ROW(),MATCH(CF$3,$K$2:$P$2,0))</f>
        <v>10</v>
      </c>
      <c r="CG1806" s="143" cm="1">
        <f t="array" ref="CG1806">INDEX($K:$P,ROW(),MATCH(CG$3,$K$2:$P$2,0))</f>
        <v>10</v>
      </c>
      <c r="CH1806" s="143" cm="1">
        <f t="array" ref="CH1806">INDEX($K:$P,ROW(),MATCH(CH$3,$K$2:$P$2,0))</f>
        <v>10</v>
      </c>
      <c r="CI1806" s="143" cm="1">
        <f t="array" ref="CI1806">INDEX($K:$P,ROW(),MATCH(CI$3,$K$2:$P$2,0))</f>
        <v>10</v>
      </c>
      <c r="CJ1806" s="143" cm="1">
        <f t="array" ref="CJ1806">INDEX($K:$P,ROW(),MATCH(CJ$3,$K$2:$P$2,0))</f>
        <v>10</v>
      </c>
      <c r="CK1806" s="143" cm="1">
        <f t="array" ref="CK1806">INDEX($K:$P,ROW(),MATCH(CK$3,$K$2:$P$2,0))</f>
        <v>10</v>
      </c>
      <c r="CL1806" s="143" cm="1">
        <f t="array" ref="CL1806">INDEX($K:$P,ROW(),MATCH(CL$3,$K$2:$P$2,0))</f>
        <v>10</v>
      </c>
    </row>
    <row r="1807" spans="2:90" x14ac:dyDescent="0.4">
      <c r="B1807" s="123" t="str">
        <f>"Expense - "&amp;SUBSTITUTE(B1802,":","")</f>
        <v>Expense - Volume driven hourly wage</v>
      </c>
      <c r="C1807" t="s">
        <v>203</v>
      </c>
      <c r="D1807" t="s">
        <v>996</v>
      </c>
      <c r="E1807" s="8" t="str">
        <f t="shared" si="2116"/>
        <v>1807 HOURLY-S</v>
      </c>
      <c r="H1807" s="27"/>
      <c r="I1807" s="78"/>
      <c r="J1807" s="78"/>
      <c r="K1807" s="63">
        <f t="shared" ref="K1807:P1807" ca="1" si="2118">SUMIF($3:$3,K$2,1807:1807)</f>
        <v>-6000</v>
      </c>
      <c r="L1807" s="63">
        <f t="shared" ca="1" si="2118"/>
        <v>-6000</v>
      </c>
      <c r="M1807" s="63">
        <f t="shared" ca="1" si="2118"/>
        <v>-6000</v>
      </c>
      <c r="N1807" s="63">
        <f t="shared" ca="1" si="2118"/>
        <v>-6000</v>
      </c>
      <c r="O1807" s="63">
        <f t="shared" ca="1" si="2118"/>
        <v>-6000</v>
      </c>
      <c r="P1807" s="63">
        <f t="shared" ca="1" si="2118"/>
        <v>-6000</v>
      </c>
      <c r="R1807" s="33"/>
      <c r="S1807" s="144">
        <f t="shared" ref="S1807" ca="1" si="2119">-S1806*S1805</f>
        <v>-500</v>
      </c>
      <c r="T1807" s="144">
        <f t="shared" ref="T1807:AX1807" ca="1" si="2120">-T1806*T1805</f>
        <v>-500</v>
      </c>
      <c r="U1807" s="144">
        <f t="shared" ca="1" si="2120"/>
        <v>-500</v>
      </c>
      <c r="V1807" s="144">
        <f t="shared" ca="1" si="2120"/>
        <v>-500</v>
      </c>
      <c r="W1807" s="144">
        <f t="shared" ca="1" si="2120"/>
        <v>-500</v>
      </c>
      <c r="X1807" s="144">
        <f t="shared" ca="1" si="2120"/>
        <v>-500</v>
      </c>
      <c r="Y1807" s="144">
        <f t="shared" ca="1" si="2120"/>
        <v>-500</v>
      </c>
      <c r="Z1807" s="144">
        <f t="shared" ca="1" si="2120"/>
        <v>-500</v>
      </c>
      <c r="AA1807" s="144">
        <f t="shared" ca="1" si="2120"/>
        <v>-500</v>
      </c>
      <c r="AB1807" s="144">
        <f t="shared" ca="1" si="2120"/>
        <v>-500</v>
      </c>
      <c r="AC1807" s="144">
        <f t="shared" ca="1" si="2120"/>
        <v>-500</v>
      </c>
      <c r="AD1807" s="144">
        <f t="shared" ca="1" si="2120"/>
        <v>-500</v>
      </c>
      <c r="AE1807" s="144">
        <f t="shared" ca="1" si="2120"/>
        <v>-500</v>
      </c>
      <c r="AF1807" s="144">
        <f t="shared" ca="1" si="2120"/>
        <v>-500</v>
      </c>
      <c r="AG1807" s="144">
        <f t="shared" ca="1" si="2120"/>
        <v>-500</v>
      </c>
      <c r="AH1807" s="144">
        <f t="shared" ca="1" si="2120"/>
        <v>-500</v>
      </c>
      <c r="AI1807" s="144">
        <f t="shared" ca="1" si="2120"/>
        <v>-500</v>
      </c>
      <c r="AJ1807" s="144">
        <f t="shared" ca="1" si="2120"/>
        <v>-500</v>
      </c>
      <c r="AK1807" s="144">
        <f t="shared" ca="1" si="2120"/>
        <v>-500</v>
      </c>
      <c r="AL1807" s="144">
        <f t="shared" ca="1" si="2120"/>
        <v>-500</v>
      </c>
      <c r="AM1807" s="144">
        <f t="shared" ca="1" si="2120"/>
        <v>-500</v>
      </c>
      <c r="AN1807" s="144">
        <f t="shared" ca="1" si="2120"/>
        <v>-500</v>
      </c>
      <c r="AO1807" s="144">
        <f t="shared" ca="1" si="2120"/>
        <v>-500</v>
      </c>
      <c r="AP1807" s="144">
        <f t="shared" ca="1" si="2120"/>
        <v>-500</v>
      </c>
      <c r="AQ1807" s="144">
        <f t="shared" ca="1" si="2120"/>
        <v>-500</v>
      </c>
      <c r="AR1807" s="144">
        <f t="shared" ca="1" si="2120"/>
        <v>-500</v>
      </c>
      <c r="AS1807" s="144">
        <f t="shared" ca="1" si="2120"/>
        <v>-500</v>
      </c>
      <c r="AT1807" s="144">
        <f t="shared" ca="1" si="2120"/>
        <v>-500</v>
      </c>
      <c r="AU1807" s="144">
        <f t="shared" ca="1" si="2120"/>
        <v>-500</v>
      </c>
      <c r="AV1807" s="144">
        <f t="shared" ca="1" si="2120"/>
        <v>-500</v>
      </c>
      <c r="AW1807" s="144">
        <f t="shared" ca="1" si="2120"/>
        <v>-500</v>
      </c>
      <c r="AX1807" s="144">
        <f t="shared" ca="1" si="2120"/>
        <v>-500</v>
      </c>
      <c r="AY1807" s="144">
        <f t="shared" ref="AY1807:CD1807" ca="1" si="2121">-AY1806*AY1805</f>
        <v>-500</v>
      </c>
      <c r="AZ1807" s="144">
        <f t="shared" ca="1" si="2121"/>
        <v>-500</v>
      </c>
      <c r="BA1807" s="144">
        <f t="shared" ca="1" si="2121"/>
        <v>-500</v>
      </c>
      <c r="BB1807" s="144">
        <f t="shared" ca="1" si="2121"/>
        <v>-500</v>
      </c>
      <c r="BC1807" s="144">
        <f t="shared" ca="1" si="2121"/>
        <v>-500</v>
      </c>
      <c r="BD1807" s="144">
        <f t="shared" ca="1" si="2121"/>
        <v>-500</v>
      </c>
      <c r="BE1807" s="144">
        <f t="shared" ca="1" si="2121"/>
        <v>-500</v>
      </c>
      <c r="BF1807" s="144">
        <f t="shared" ca="1" si="2121"/>
        <v>-500</v>
      </c>
      <c r="BG1807" s="144">
        <f t="shared" ca="1" si="2121"/>
        <v>-500</v>
      </c>
      <c r="BH1807" s="144">
        <f t="shared" ca="1" si="2121"/>
        <v>-500</v>
      </c>
      <c r="BI1807" s="144">
        <f t="shared" ca="1" si="2121"/>
        <v>-500</v>
      </c>
      <c r="BJ1807" s="144">
        <f t="shared" ca="1" si="2121"/>
        <v>-500</v>
      </c>
      <c r="BK1807" s="144">
        <f t="shared" ca="1" si="2121"/>
        <v>-500</v>
      </c>
      <c r="BL1807" s="144">
        <f t="shared" ca="1" si="2121"/>
        <v>-500</v>
      </c>
      <c r="BM1807" s="144">
        <f t="shared" ca="1" si="2121"/>
        <v>-500</v>
      </c>
      <c r="BN1807" s="144">
        <f t="shared" ca="1" si="2121"/>
        <v>-500</v>
      </c>
      <c r="BO1807" s="144">
        <f t="shared" ca="1" si="2121"/>
        <v>-500</v>
      </c>
      <c r="BP1807" s="144">
        <f t="shared" ca="1" si="2121"/>
        <v>-500</v>
      </c>
      <c r="BQ1807" s="144">
        <f t="shared" ca="1" si="2121"/>
        <v>-500</v>
      </c>
      <c r="BR1807" s="144">
        <f t="shared" ca="1" si="2121"/>
        <v>-500</v>
      </c>
      <c r="BS1807" s="144">
        <f t="shared" ca="1" si="2121"/>
        <v>-500</v>
      </c>
      <c r="BT1807" s="144">
        <f t="shared" ca="1" si="2121"/>
        <v>-500</v>
      </c>
      <c r="BU1807" s="144">
        <f t="shared" ca="1" si="2121"/>
        <v>-500</v>
      </c>
      <c r="BV1807" s="144">
        <f t="shared" ca="1" si="2121"/>
        <v>-500</v>
      </c>
      <c r="BW1807" s="144">
        <f t="shared" ca="1" si="2121"/>
        <v>-500</v>
      </c>
      <c r="BX1807" s="144">
        <f t="shared" ca="1" si="2121"/>
        <v>-500</v>
      </c>
      <c r="BY1807" s="144">
        <f t="shared" ca="1" si="2121"/>
        <v>-500</v>
      </c>
      <c r="BZ1807" s="144">
        <f t="shared" ca="1" si="2121"/>
        <v>-500</v>
      </c>
      <c r="CA1807" s="144">
        <f t="shared" ca="1" si="2121"/>
        <v>-500</v>
      </c>
      <c r="CB1807" s="144">
        <f t="shared" ca="1" si="2121"/>
        <v>-500</v>
      </c>
      <c r="CC1807" s="144">
        <f t="shared" ca="1" si="2121"/>
        <v>-500</v>
      </c>
      <c r="CD1807" s="144">
        <f t="shared" ca="1" si="2121"/>
        <v>-500</v>
      </c>
      <c r="CE1807" s="144">
        <f t="shared" ref="CE1807:CK1807" ca="1" si="2122">-CE1806*CE1805</f>
        <v>-500</v>
      </c>
      <c r="CF1807" s="144">
        <f t="shared" ca="1" si="2122"/>
        <v>-500</v>
      </c>
      <c r="CG1807" s="144">
        <f t="shared" ca="1" si="2122"/>
        <v>-500</v>
      </c>
      <c r="CH1807" s="144">
        <f t="shared" ca="1" si="2122"/>
        <v>-500</v>
      </c>
      <c r="CI1807" s="144">
        <f t="shared" ca="1" si="2122"/>
        <v>-500</v>
      </c>
      <c r="CJ1807" s="144">
        <f t="shared" ca="1" si="2122"/>
        <v>-500</v>
      </c>
      <c r="CK1807" s="144">
        <f t="shared" ca="1" si="2122"/>
        <v>-500</v>
      </c>
      <c r="CL1807" s="144">
        <f t="shared" ref="CL1807" ca="1" si="2123">-CL1806*CL1805</f>
        <v>-500</v>
      </c>
    </row>
    <row r="1808" spans="2:90" x14ac:dyDescent="0.4">
      <c r="D1808" t="s">
        <v>996</v>
      </c>
      <c r="E1808" s="8" t="str">
        <f t="shared" si="2116"/>
        <v>1808 HOURLY-S</v>
      </c>
      <c r="G1808" t="s">
        <v>244</v>
      </c>
      <c r="S1808" s="72"/>
      <c r="T1808" s="72"/>
      <c r="U1808" s="72"/>
      <c r="V1808" s="72"/>
      <c r="W1808" s="72"/>
      <c r="X1808" s="72"/>
      <c r="Y1808" s="72"/>
      <c r="Z1808" s="72"/>
      <c r="AA1808" s="72"/>
      <c r="AB1808" s="72"/>
      <c r="AC1808" s="72"/>
      <c r="AD1808" s="72"/>
      <c r="AE1808" s="72"/>
      <c r="AF1808" s="72"/>
      <c r="AG1808" s="72"/>
      <c r="AH1808" s="72"/>
      <c r="AI1808" s="72"/>
      <c r="AJ1808" s="72"/>
      <c r="AK1808" s="72"/>
      <c r="AL1808" s="72"/>
      <c r="AM1808" s="72"/>
      <c r="AN1808" s="72"/>
      <c r="AO1808" s="72"/>
      <c r="AP1808" s="72"/>
      <c r="AQ1808" s="72"/>
      <c r="AR1808" s="72"/>
      <c r="AS1808" s="72"/>
      <c r="AT1808" s="72"/>
      <c r="AU1808" s="72"/>
      <c r="AV1808" s="72"/>
      <c r="AW1808" s="72"/>
      <c r="AX1808" s="72"/>
      <c r="AY1808" s="72"/>
      <c r="AZ1808" s="72"/>
      <c r="BA1808" s="72"/>
      <c r="BB1808" s="72"/>
      <c r="BC1808" s="72"/>
      <c r="BD1808" s="72"/>
      <c r="BE1808" s="72"/>
      <c r="BF1808" s="72"/>
      <c r="BG1808" s="72"/>
      <c r="BH1808" s="72"/>
      <c r="BI1808" s="72"/>
      <c r="BJ1808" s="72"/>
      <c r="BK1808" s="72"/>
      <c r="BL1808" s="72"/>
      <c r="BM1808" s="72"/>
      <c r="BN1808" s="72"/>
      <c r="BO1808" s="72"/>
      <c r="BP1808" s="72"/>
      <c r="BQ1808" s="72"/>
      <c r="BR1808" s="72"/>
      <c r="BS1808" s="72"/>
      <c r="BT1808" s="72"/>
      <c r="BU1808" s="72"/>
      <c r="BV1808" s="72"/>
      <c r="BW1808" s="72"/>
      <c r="BX1808" s="72"/>
      <c r="BY1808" s="72"/>
      <c r="BZ1808" s="72"/>
      <c r="CA1808" s="72"/>
      <c r="CB1808" s="72"/>
      <c r="CC1808" s="72"/>
      <c r="CD1808" s="72"/>
      <c r="CE1808" s="72"/>
      <c r="CF1808" s="72"/>
      <c r="CG1808" s="72"/>
      <c r="CH1808" s="72"/>
      <c r="CI1808" s="72"/>
      <c r="CJ1808" s="72"/>
      <c r="CK1808" s="72"/>
      <c r="CL1808" s="72"/>
    </row>
    <row r="1809" spans="2:90" x14ac:dyDescent="0.4">
      <c r="B1809" s="132" t="str">
        <f>B1794</f>
        <v>(Primary label)</v>
      </c>
      <c r="D1809" t="s">
        <v>996</v>
      </c>
      <c r="E1809" s="8" t="str">
        <f t="shared" si="2116"/>
        <v>1809 HOURLY-S</v>
      </c>
      <c r="G1809" t="s">
        <v>332</v>
      </c>
      <c r="H1809" s="27"/>
      <c r="I1809" s="78"/>
      <c r="J1809" s="78"/>
      <c r="K1809" s="33"/>
      <c r="L1809" s="33"/>
      <c r="M1809" s="33"/>
      <c r="N1809" s="33"/>
      <c r="O1809" s="33"/>
      <c r="P1809" s="33"/>
      <c r="R1809" s="33"/>
      <c r="S1809" s="77"/>
      <c r="T1809" s="77"/>
      <c r="U1809" s="77"/>
      <c r="V1809" s="77"/>
      <c r="W1809" s="77"/>
      <c r="X1809" s="77"/>
      <c r="Y1809" s="77"/>
      <c r="Z1809" s="77"/>
      <c r="AA1809" s="77"/>
      <c r="AB1809" s="77"/>
      <c r="AC1809" s="77"/>
      <c r="AD1809" s="77"/>
      <c r="AE1809" s="77"/>
      <c r="AF1809" s="77"/>
      <c r="AG1809" s="77"/>
      <c r="AH1809" s="77"/>
      <c r="AI1809" s="77"/>
      <c r="AJ1809" s="77"/>
      <c r="AK1809" s="77"/>
      <c r="AL1809" s="77"/>
      <c r="AM1809" s="77"/>
      <c r="AN1809" s="77"/>
      <c r="AO1809" s="77"/>
      <c r="AP1809" s="77"/>
      <c r="AQ1809" s="77"/>
      <c r="AR1809" s="77"/>
      <c r="AS1809" s="77"/>
      <c r="AT1809" s="77"/>
      <c r="AU1809" s="77"/>
      <c r="AV1809" s="77"/>
      <c r="AW1809" s="77"/>
      <c r="AX1809" s="77"/>
      <c r="AY1809" s="77"/>
      <c r="AZ1809" s="77"/>
      <c r="BA1809" s="77"/>
      <c r="BB1809" s="77"/>
      <c r="BC1809" s="77"/>
      <c r="BD1809" s="77"/>
      <c r="BE1809" s="77"/>
      <c r="BF1809" s="77"/>
      <c r="BG1809" s="77"/>
      <c r="BH1809" s="77"/>
      <c r="BI1809" s="77"/>
      <c r="BJ1809" s="77"/>
      <c r="BK1809" s="77"/>
      <c r="BL1809" s="77"/>
      <c r="BM1809" s="77"/>
      <c r="BN1809" s="77"/>
      <c r="BO1809" s="77"/>
      <c r="BP1809" s="77"/>
      <c r="BQ1809" s="77"/>
      <c r="BR1809" s="77"/>
      <c r="BS1809" s="77"/>
      <c r="BT1809" s="77"/>
      <c r="BU1809" s="77"/>
      <c r="BV1809" s="77"/>
      <c r="BW1809" s="77"/>
      <c r="BX1809" s="77"/>
      <c r="BY1809" s="77"/>
      <c r="BZ1809" s="77"/>
      <c r="CA1809" s="77"/>
      <c r="CB1809" s="77"/>
      <c r="CC1809" s="77"/>
      <c r="CD1809" s="77"/>
      <c r="CE1809" s="77"/>
      <c r="CF1809" s="77"/>
      <c r="CG1809" s="77"/>
      <c r="CH1809" s="77"/>
      <c r="CI1809" s="77"/>
      <c r="CJ1809" s="77"/>
      <c r="CK1809" s="77"/>
      <c r="CL1809" s="77"/>
    </row>
    <row r="1810" spans="2:90" x14ac:dyDescent="0.4">
      <c r="B1810" s="132" t="str">
        <f>B1795</f>
        <v>primary unit</v>
      </c>
      <c r="D1810" t="s">
        <v>996</v>
      </c>
      <c r="E1810" s="8" t="str">
        <f>ROW()&amp;" "&amp;D1810</f>
        <v>1810 HOURLY-S</v>
      </c>
      <c r="G1810" t="s">
        <v>332</v>
      </c>
      <c r="H1810" s="12"/>
      <c r="I1810" s="60"/>
      <c r="J1810" s="60"/>
      <c r="K1810" s="21"/>
      <c r="L1810" s="21"/>
      <c r="M1810" s="21"/>
      <c r="N1810" s="21"/>
      <c r="O1810" s="21"/>
      <c r="P1810" s="21"/>
      <c r="R1810" s="20"/>
      <c r="S1810" s="146"/>
      <c r="T1810" s="146"/>
      <c r="U1810" s="146"/>
      <c r="V1810" s="146"/>
      <c r="W1810" s="146"/>
      <c r="X1810" s="146"/>
      <c r="Y1810" s="146"/>
      <c r="Z1810" s="146"/>
      <c r="AA1810" s="146"/>
      <c r="AB1810" s="146"/>
      <c r="AC1810" s="146"/>
      <c r="AD1810" s="146"/>
      <c r="AE1810" s="146"/>
      <c r="AF1810" s="146"/>
      <c r="AG1810" s="146"/>
      <c r="AH1810" s="146"/>
      <c r="AI1810" s="146"/>
      <c r="AJ1810" s="146"/>
      <c r="AK1810" s="146"/>
      <c r="AL1810" s="146"/>
      <c r="AM1810" s="146"/>
      <c r="AN1810" s="146"/>
      <c r="AO1810" s="146"/>
      <c r="AP1810" s="146"/>
      <c r="AQ1810" s="146"/>
      <c r="AR1810" s="146"/>
      <c r="AS1810" s="146"/>
      <c r="AT1810" s="146"/>
      <c r="AU1810" s="146"/>
      <c r="AV1810" s="146"/>
      <c r="AW1810" s="146"/>
      <c r="AX1810" s="146"/>
      <c r="AY1810" s="146"/>
      <c r="AZ1810" s="146"/>
      <c r="BA1810" s="146"/>
      <c r="BB1810" s="146"/>
      <c r="BC1810" s="146"/>
      <c r="BD1810" s="146"/>
      <c r="BE1810" s="146"/>
      <c r="BF1810" s="146"/>
      <c r="BG1810" s="146"/>
      <c r="BH1810" s="146"/>
      <c r="BI1810" s="146"/>
      <c r="BJ1810" s="146"/>
      <c r="BK1810" s="146"/>
      <c r="BL1810" s="146"/>
      <c r="BM1810" s="146"/>
      <c r="BN1810" s="146"/>
      <c r="BO1810" s="146"/>
      <c r="BP1810" s="146"/>
      <c r="BQ1810" s="146"/>
      <c r="BR1810" s="146"/>
      <c r="BS1810" s="146"/>
      <c r="BT1810" s="146"/>
      <c r="BU1810" s="146"/>
      <c r="BV1810" s="146"/>
      <c r="BW1810" s="146"/>
      <c r="BX1810" s="146"/>
      <c r="BY1810" s="146"/>
      <c r="BZ1810" s="146"/>
      <c r="CA1810" s="146"/>
      <c r="CB1810" s="146"/>
      <c r="CC1810" s="146"/>
      <c r="CD1810" s="146"/>
      <c r="CE1810" s="146"/>
      <c r="CF1810" s="146"/>
      <c r="CG1810" s="146"/>
      <c r="CH1810" s="146"/>
      <c r="CI1810" s="146"/>
      <c r="CJ1810" s="146"/>
      <c r="CK1810" s="146"/>
      <c r="CL1810" s="146"/>
    </row>
    <row r="1811" spans="2:90" x14ac:dyDescent="0.4">
      <c r="B1811" s="132" t="str">
        <f>B1796</f>
        <v>Primary revenue driver</v>
      </c>
      <c r="D1811" t="s">
        <v>996</v>
      </c>
      <c r="E1811" s="8" t="str">
        <f t="shared" ref="E1811:E1816" si="2124">ROW()&amp;" "&amp;D1811</f>
        <v>1811 HOURLY-S</v>
      </c>
      <c r="G1811" t="s">
        <v>332</v>
      </c>
      <c r="K1811" s="53"/>
      <c r="L1811" s="53"/>
      <c r="M1811" s="53"/>
      <c r="N1811" s="53"/>
      <c r="O1811" s="53"/>
      <c r="P1811" s="53"/>
      <c r="R1811" s="24"/>
      <c r="S1811" s="175" t="str">
        <f t="shared" ref="S1811" si="2125">S1796</f>
        <v>S$12</v>
      </c>
      <c r="T1811" s="175" t="str">
        <f t="shared" ref="T1811:CD1811" si="2126">T1796</f>
        <v>T$12</v>
      </c>
      <c r="U1811" s="175" t="str">
        <f t="shared" si="2126"/>
        <v>U$12</v>
      </c>
      <c r="V1811" s="175" t="str">
        <f t="shared" si="2126"/>
        <v>V$12</v>
      </c>
      <c r="W1811" s="175" t="str">
        <f t="shared" si="2126"/>
        <v>W$12</v>
      </c>
      <c r="X1811" s="175" t="str">
        <f t="shared" si="2126"/>
        <v>X$12</v>
      </c>
      <c r="Y1811" s="175" t="str">
        <f t="shared" si="2126"/>
        <v>Y$12</v>
      </c>
      <c r="Z1811" s="175" t="str">
        <f t="shared" si="2126"/>
        <v>Z$12</v>
      </c>
      <c r="AA1811" s="175" t="str">
        <f t="shared" si="2126"/>
        <v>AA$12</v>
      </c>
      <c r="AB1811" s="175" t="str">
        <f t="shared" si="2126"/>
        <v>AB$12</v>
      </c>
      <c r="AC1811" s="175" t="str">
        <f t="shared" si="2126"/>
        <v>AC$12</v>
      </c>
      <c r="AD1811" s="175" t="str">
        <f t="shared" si="2126"/>
        <v>AD$12</v>
      </c>
      <c r="AE1811" s="175" t="str">
        <f t="shared" si="2126"/>
        <v>AE$12</v>
      </c>
      <c r="AF1811" s="175" t="str">
        <f t="shared" si="2126"/>
        <v>AF$12</v>
      </c>
      <c r="AG1811" s="175" t="str">
        <f t="shared" si="2126"/>
        <v>AG$12</v>
      </c>
      <c r="AH1811" s="175" t="str">
        <f t="shared" si="2126"/>
        <v>AH$12</v>
      </c>
      <c r="AI1811" s="175" t="str">
        <f t="shared" si="2126"/>
        <v>AI$12</v>
      </c>
      <c r="AJ1811" s="175" t="str">
        <f t="shared" si="2126"/>
        <v>AJ$12</v>
      </c>
      <c r="AK1811" s="175" t="str">
        <f t="shared" si="2126"/>
        <v>AK$12</v>
      </c>
      <c r="AL1811" s="175" t="str">
        <f t="shared" si="2126"/>
        <v>AL$12</v>
      </c>
      <c r="AM1811" s="175" t="str">
        <f t="shared" si="2126"/>
        <v>AM$12</v>
      </c>
      <c r="AN1811" s="175" t="str">
        <f t="shared" si="2126"/>
        <v>AN$12</v>
      </c>
      <c r="AO1811" s="175" t="str">
        <f t="shared" si="2126"/>
        <v>AO$12</v>
      </c>
      <c r="AP1811" s="175" t="str">
        <f t="shared" si="2126"/>
        <v>AP$12</v>
      </c>
      <c r="AQ1811" s="175" t="str">
        <f t="shared" si="2126"/>
        <v>AQ$12</v>
      </c>
      <c r="AR1811" s="175" t="str">
        <f t="shared" si="2126"/>
        <v>AR$12</v>
      </c>
      <c r="AS1811" s="175" t="str">
        <f t="shared" si="2126"/>
        <v>AS$12</v>
      </c>
      <c r="AT1811" s="175" t="str">
        <f t="shared" si="2126"/>
        <v>AT$12</v>
      </c>
      <c r="AU1811" s="175" t="str">
        <f t="shared" si="2126"/>
        <v>AU$12</v>
      </c>
      <c r="AV1811" s="175" t="str">
        <f t="shared" si="2126"/>
        <v>AV$12</v>
      </c>
      <c r="AW1811" s="175" t="str">
        <f t="shared" si="2126"/>
        <v>AW$12</v>
      </c>
      <c r="AX1811" s="175" t="str">
        <f t="shared" si="2126"/>
        <v>AX$12</v>
      </c>
      <c r="AY1811" s="175" t="str">
        <f t="shared" si="2126"/>
        <v>AY$12</v>
      </c>
      <c r="AZ1811" s="175" t="str">
        <f t="shared" si="2126"/>
        <v>AZ$12</v>
      </c>
      <c r="BA1811" s="175" t="str">
        <f t="shared" si="2126"/>
        <v>BA$12</v>
      </c>
      <c r="BB1811" s="175" t="str">
        <f t="shared" si="2126"/>
        <v>BB$12</v>
      </c>
      <c r="BC1811" s="175" t="str">
        <f t="shared" si="2126"/>
        <v>BC$12</v>
      </c>
      <c r="BD1811" s="175" t="str">
        <f t="shared" si="2126"/>
        <v>BD$12</v>
      </c>
      <c r="BE1811" s="175" t="str">
        <f t="shared" si="2126"/>
        <v>BE$12</v>
      </c>
      <c r="BF1811" s="175" t="str">
        <f t="shared" si="2126"/>
        <v>BF$12</v>
      </c>
      <c r="BG1811" s="175" t="str">
        <f t="shared" si="2126"/>
        <v>BG$12</v>
      </c>
      <c r="BH1811" s="175" t="str">
        <f t="shared" si="2126"/>
        <v>BH$12</v>
      </c>
      <c r="BI1811" s="175" t="str">
        <f t="shared" si="2126"/>
        <v>BI$12</v>
      </c>
      <c r="BJ1811" s="175" t="str">
        <f t="shared" si="2126"/>
        <v>BJ$12</v>
      </c>
      <c r="BK1811" s="175" t="str">
        <f t="shared" si="2126"/>
        <v>BK$12</v>
      </c>
      <c r="BL1811" s="175" t="str">
        <f t="shared" si="2126"/>
        <v>BL$12</v>
      </c>
      <c r="BM1811" s="175" t="str">
        <f t="shared" si="2126"/>
        <v>BM$12</v>
      </c>
      <c r="BN1811" s="175" t="str">
        <f t="shared" si="2126"/>
        <v>BN$12</v>
      </c>
      <c r="BO1811" s="175" t="str">
        <f t="shared" si="2126"/>
        <v>BO$12</v>
      </c>
      <c r="BP1811" s="175" t="str">
        <f t="shared" si="2126"/>
        <v>BP$12</v>
      </c>
      <c r="BQ1811" s="175" t="str">
        <f t="shared" si="2126"/>
        <v>BQ$12</v>
      </c>
      <c r="BR1811" s="175" t="str">
        <f t="shared" si="2126"/>
        <v>BR$12</v>
      </c>
      <c r="BS1811" s="175" t="str">
        <f t="shared" si="2126"/>
        <v>BS$12</v>
      </c>
      <c r="BT1811" s="175" t="str">
        <f t="shared" si="2126"/>
        <v>BT$12</v>
      </c>
      <c r="BU1811" s="175" t="str">
        <f t="shared" si="2126"/>
        <v>BU$12</v>
      </c>
      <c r="BV1811" s="175" t="str">
        <f t="shared" si="2126"/>
        <v>BV$12</v>
      </c>
      <c r="BW1811" s="175" t="str">
        <f t="shared" si="2126"/>
        <v>BW$12</v>
      </c>
      <c r="BX1811" s="175" t="str">
        <f t="shared" si="2126"/>
        <v>BX$12</v>
      </c>
      <c r="BY1811" s="175" t="str">
        <f t="shared" si="2126"/>
        <v>BY$12</v>
      </c>
      <c r="BZ1811" s="175" t="str">
        <f t="shared" si="2126"/>
        <v>BZ$12</v>
      </c>
      <c r="CA1811" s="175" t="str">
        <f t="shared" si="2126"/>
        <v>CA$12</v>
      </c>
      <c r="CB1811" s="175" t="str">
        <f t="shared" si="2126"/>
        <v>CB$12</v>
      </c>
      <c r="CC1811" s="175" t="str">
        <f t="shared" si="2126"/>
        <v>CC$12</v>
      </c>
      <c r="CD1811" s="175" t="str">
        <f t="shared" si="2126"/>
        <v>CD$12</v>
      </c>
      <c r="CE1811" s="175" t="str">
        <f t="shared" ref="CE1811:CK1811" si="2127">CE1796</f>
        <v>CE$12</v>
      </c>
      <c r="CF1811" s="175" t="str">
        <f t="shared" si="2127"/>
        <v>CF$12</v>
      </c>
      <c r="CG1811" s="175" t="str">
        <f t="shared" si="2127"/>
        <v>CG$12</v>
      </c>
      <c r="CH1811" s="175" t="str">
        <f t="shared" si="2127"/>
        <v>CH$12</v>
      </c>
      <c r="CI1811" s="175" t="str">
        <f t="shared" si="2127"/>
        <v>CI$12</v>
      </c>
      <c r="CJ1811" s="175" t="str">
        <f t="shared" si="2127"/>
        <v>CJ$12</v>
      </c>
      <c r="CK1811" s="175" t="str">
        <f t="shared" si="2127"/>
        <v>CK$12</v>
      </c>
      <c r="CL1811" s="175" t="str">
        <f t="shared" ref="CL1811" si="2128">CL1796</f>
        <v>CL$12</v>
      </c>
    </row>
    <row r="1812" spans="2:90" x14ac:dyDescent="0.4">
      <c r="B1812" s="132" t="str">
        <f>B1797</f>
        <v>Primary volume driver</v>
      </c>
      <c r="D1812" t="s">
        <v>996</v>
      </c>
      <c r="E1812" s="8" t="str">
        <f t="shared" si="2124"/>
        <v>1812 HOURLY-S</v>
      </c>
      <c r="G1812" t="s">
        <v>332</v>
      </c>
      <c r="H1812" s="12"/>
      <c r="I1812" s="60"/>
      <c r="J1812" s="60"/>
      <c r="K1812" s="15"/>
      <c r="L1812" s="15"/>
      <c r="M1812" s="15"/>
      <c r="N1812" s="15"/>
      <c r="O1812" s="15"/>
      <c r="P1812" s="15"/>
      <c r="R1812" s="15"/>
      <c r="S1812" s="175" t="str">
        <f t="shared" ref="S1812" si="2129">S1797</f>
        <v>S$13</v>
      </c>
      <c r="T1812" s="175" t="str">
        <f t="shared" ref="T1812:CD1812" si="2130">T1797</f>
        <v>T$13</v>
      </c>
      <c r="U1812" s="175" t="str">
        <f t="shared" si="2130"/>
        <v>U$13</v>
      </c>
      <c r="V1812" s="175" t="str">
        <f t="shared" si="2130"/>
        <v>V$13</v>
      </c>
      <c r="W1812" s="175" t="str">
        <f t="shared" si="2130"/>
        <v>W$13</v>
      </c>
      <c r="X1812" s="175" t="str">
        <f t="shared" si="2130"/>
        <v>X$13</v>
      </c>
      <c r="Y1812" s="175" t="str">
        <f t="shared" si="2130"/>
        <v>Y$13</v>
      </c>
      <c r="Z1812" s="175" t="str">
        <f t="shared" si="2130"/>
        <v>Z$13</v>
      </c>
      <c r="AA1812" s="175" t="str">
        <f t="shared" si="2130"/>
        <v>AA$13</v>
      </c>
      <c r="AB1812" s="175" t="str">
        <f t="shared" si="2130"/>
        <v>AB$13</v>
      </c>
      <c r="AC1812" s="175" t="str">
        <f t="shared" si="2130"/>
        <v>AC$13</v>
      </c>
      <c r="AD1812" s="175" t="str">
        <f t="shared" si="2130"/>
        <v>AD$13</v>
      </c>
      <c r="AE1812" s="175" t="str">
        <f t="shared" si="2130"/>
        <v>AE$13</v>
      </c>
      <c r="AF1812" s="175" t="str">
        <f t="shared" si="2130"/>
        <v>AF$13</v>
      </c>
      <c r="AG1812" s="175" t="str">
        <f t="shared" si="2130"/>
        <v>AG$13</v>
      </c>
      <c r="AH1812" s="175" t="str">
        <f t="shared" si="2130"/>
        <v>AH$13</v>
      </c>
      <c r="AI1812" s="175" t="str">
        <f t="shared" si="2130"/>
        <v>AI$13</v>
      </c>
      <c r="AJ1812" s="175" t="str">
        <f t="shared" si="2130"/>
        <v>AJ$13</v>
      </c>
      <c r="AK1812" s="175" t="str">
        <f t="shared" si="2130"/>
        <v>AK$13</v>
      </c>
      <c r="AL1812" s="175" t="str">
        <f t="shared" si="2130"/>
        <v>AL$13</v>
      </c>
      <c r="AM1812" s="175" t="str">
        <f t="shared" si="2130"/>
        <v>AM$13</v>
      </c>
      <c r="AN1812" s="175" t="str">
        <f t="shared" si="2130"/>
        <v>AN$13</v>
      </c>
      <c r="AO1812" s="175" t="str">
        <f t="shared" si="2130"/>
        <v>AO$13</v>
      </c>
      <c r="AP1812" s="175" t="str">
        <f t="shared" si="2130"/>
        <v>AP$13</v>
      </c>
      <c r="AQ1812" s="175" t="str">
        <f t="shared" si="2130"/>
        <v>AQ$13</v>
      </c>
      <c r="AR1812" s="175" t="str">
        <f t="shared" si="2130"/>
        <v>AR$13</v>
      </c>
      <c r="AS1812" s="175" t="str">
        <f t="shared" si="2130"/>
        <v>AS$13</v>
      </c>
      <c r="AT1812" s="175" t="str">
        <f t="shared" si="2130"/>
        <v>AT$13</v>
      </c>
      <c r="AU1812" s="175" t="str">
        <f t="shared" si="2130"/>
        <v>AU$13</v>
      </c>
      <c r="AV1812" s="175" t="str">
        <f t="shared" si="2130"/>
        <v>AV$13</v>
      </c>
      <c r="AW1812" s="175" t="str">
        <f t="shared" si="2130"/>
        <v>AW$13</v>
      </c>
      <c r="AX1812" s="175" t="str">
        <f t="shared" si="2130"/>
        <v>AX$13</v>
      </c>
      <c r="AY1812" s="175" t="str">
        <f t="shared" si="2130"/>
        <v>AY$13</v>
      </c>
      <c r="AZ1812" s="175" t="str">
        <f t="shared" si="2130"/>
        <v>AZ$13</v>
      </c>
      <c r="BA1812" s="175" t="str">
        <f t="shared" si="2130"/>
        <v>BA$13</v>
      </c>
      <c r="BB1812" s="175" t="str">
        <f t="shared" si="2130"/>
        <v>BB$13</v>
      </c>
      <c r="BC1812" s="175" t="str">
        <f t="shared" si="2130"/>
        <v>BC$13</v>
      </c>
      <c r="BD1812" s="175" t="str">
        <f t="shared" si="2130"/>
        <v>BD$13</v>
      </c>
      <c r="BE1812" s="175" t="str">
        <f t="shared" si="2130"/>
        <v>BE$13</v>
      </c>
      <c r="BF1812" s="175" t="str">
        <f t="shared" si="2130"/>
        <v>BF$13</v>
      </c>
      <c r="BG1812" s="175" t="str">
        <f t="shared" si="2130"/>
        <v>BG$13</v>
      </c>
      <c r="BH1812" s="175" t="str">
        <f t="shared" si="2130"/>
        <v>BH$13</v>
      </c>
      <c r="BI1812" s="175" t="str">
        <f t="shared" si="2130"/>
        <v>BI$13</v>
      </c>
      <c r="BJ1812" s="175" t="str">
        <f t="shared" si="2130"/>
        <v>BJ$13</v>
      </c>
      <c r="BK1812" s="175" t="str">
        <f t="shared" si="2130"/>
        <v>BK$13</v>
      </c>
      <c r="BL1812" s="175" t="str">
        <f t="shared" si="2130"/>
        <v>BL$13</v>
      </c>
      <c r="BM1812" s="175" t="str">
        <f t="shared" si="2130"/>
        <v>BM$13</v>
      </c>
      <c r="BN1812" s="175" t="str">
        <f t="shared" si="2130"/>
        <v>BN$13</v>
      </c>
      <c r="BO1812" s="175" t="str">
        <f t="shared" si="2130"/>
        <v>BO$13</v>
      </c>
      <c r="BP1812" s="175" t="str">
        <f t="shared" si="2130"/>
        <v>BP$13</v>
      </c>
      <c r="BQ1812" s="175" t="str">
        <f t="shared" si="2130"/>
        <v>BQ$13</v>
      </c>
      <c r="BR1812" s="175" t="str">
        <f t="shared" si="2130"/>
        <v>BR$13</v>
      </c>
      <c r="BS1812" s="175" t="str">
        <f t="shared" si="2130"/>
        <v>BS$13</v>
      </c>
      <c r="BT1812" s="175" t="str">
        <f t="shared" si="2130"/>
        <v>BT$13</v>
      </c>
      <c r="BU1812" s="175" t="str">
        <f t="shared" si="2130"/>
        <v>BU$13</v>
      </c>
      <c r="BV1812" s="175" t="str">
        <f t="shared" si="2130"/>
        <v>BV$13</v>
      </c>
      <c r="BW1812" s="175" t="str">
        <f t="shared" si="2130"/>
        <v>BW$13</v>
      </c>
      <c r="BX1812" s="175" t="str">
        <f t="shared" si="2130"/>
        <v>BX$13</v>
      </c>
      <c r="BY1812" s="175" t="str">
        <f t="shared" si="2130"/>
        <v>BY$13</v>
      </c>
      <c r="BZ1812" s="175" t="str">
        <f t="shared" si="2130"/>
        <v>BZ$13</v>
      </c>
      <c r="CA1812" s="175" t="str">
        <f t="shared" si="2130"/>
        <v>CA$13</v>
      </c>
      <c r="CB1812" s="175" t="str">
        <f t="shared" si="2130"/>
        <v>CB$13</v>
      </c>
      <c r="CC1812" s="175" t="str">
        <f t="shared" si="2130"/>
        <v>CC$13</v>
      </c>
      <c r="CD1812" s="175" t="str">
        <f t="shared" si="2130"/>
        <v>CD$13</v>
      </c>
      <c r="CE1812" s="175" t="str">
        <f t="shared" ref="CE1812:CK1812" si="2131">CE1797</f>
        <v>CE$13</v>
      </c>
      <c r="CF1812" s="175" t="str">
        <f t="shared" si="2131"/>
        <v>CF$13</v>
      </c>
      <c r="CG1812" s="175" t="str">
        <f t="shared" si="2131"/>
        <v>CG$13</v>
      </c>
      <c r="CH1812" s="175" t="str">
        <f t="shared" si="2131"/>
        <v>CH$13</v>
      </c>
      <c r="CI1812" s="175" t="str">
        <f t="shared" si="2131"/>
        <v>CI$13</v>
      </c>
      <c r="CJ1812" s="175" t="str">
        <f t="shared" si="2131"/>
        <v>CJ$13</v>
      </c>
      <c r="CK1812" s="175" t="str">
        <f t="shared" si="2131"/>
        <v>CK$13</v>
      </c>
      <c r="CL1812" s="175" t="str">
        <f t="shared" ref="CL1812" si="2132">CL1797</f>
        <v>CL$13</v>
      </c>
    </row>
    <row r="1813" spans="2:90" x14ac:dyDescent="0.4">
      <c r="B1813" s="187" t="str">
        <f>B1802</f>
        <v>Volume driven hourly wage</v>
      </c>
      <c r="D1813" t="s">
        <v>996</v>
      </c>
      <c r="E1813" s="8" t="str">
        <f t="shared" si="2124"/>
        <v>1813 HOURLY-S</v>
      </c>
      <c r="G1813" t="s">
        <v>332</v>
      </c>
      <c r="H1813" s="12"/>
      <c r="I1813" s="60"/>
      <c r="J1813" s="60"/>
      <c r="K1813" s="15"/>
      <c r="L1813" s="15"/>
      <c r="M1813" s="15"/>
      <c r="N1813" s="15"/>
      <c r="O1813" s="15"/>
      <c r="P1813" s="15"/>
      <c r="R1813" s="15"/>
      <c r="S1813" s="175">
        <f t="shared" ref="S1813" si="2133">S1798</f>
        <v>0</v>
      </c>
      <c r="T1813" s="175">
        <f t="shared" ref="T1813:CD1813" si="2134">T1798</f>
        <v>0</v>
      </c>
      <c r="U1813" s="175">
        <f t="shared" si="2134"/>
        <v>0</v>
      </c>
      <c r="V1813" s="175">
        <f t="shared" si="2134"/>
        <v>0</v>
      </c>
      <c r="W1813" s="175">
        <f t="shared" si="2134"/>
        <v>0</v>
      </c>
      <c r="X1813" s="175">
        <f t="shared" si="2134"/>
        <v>0</v>
      </c>
      <c r="Y1813" s="175">
        <f t="shared" si="2134"/>
        <v>0</v>
      </c>
      <c r="Z1813" s="175">
        <f t="shared" si="2134"/>
        <v>0</v>
      </c>
      <c r="AA1813" s="175">
        <f t="shared" si="2134"/>
        <v>0</v>
      </c>
      <c r="AB1813" s="175">
        <f t="shared" si="2134"/>
        <v>0</v>
      </c>
      <c r="AC1813" s="175">
        <f t="shared" si="2134"/>
        <v>0</v>
      </c>
      <c r="AD1813" s="175">
        <f t="shared" si="2134"/>
        <v>0</v>
      </c>
      <c r="AE1813" s="175">
        <f t="shared" si="2134"/>
        <v>0</v>
      </c>
      <c r="AF1813" s="175">
        <f t="shared" si="2134"/>
        <v>0</v>
      </c>
      <c r="AG1813" s="175">
        <f t="shared" si="2134"/>
        <v>0</v>
      </c>
      <c r="AH1813" s="175">
        <f t="shared" si="2134"/>
        <v>0</v>
      </c>
      <c r="AI1813" s="175">
        <f t="shared" si="2134"/>
        <v>0</v>
      </c>
      <c r="AJ1813" s="175">
        <f t="shared" si="2134"/>
        <v>0</v>
      </c>
      <c r="AK1813" s="175">
        <f t="shared" si="2134"/>
        <v>0</v>
      </c>
      <c r="AL1813" s="175">
        <f t="shared" si="2134"/>
        <v>0</v>
      </c>
      <c r="AM1813" s="175">
        <f t="shared" si="2134"/>
        <v>0</v>
      </c>
      <c r="AN1813" s="175">
        <f t="shared" si="2134"/>
        <v>0</v>
      </c>
      <c r="AO1813" s="175">
        <f t="shared" si="2134"/>
        <v>0</v>
      </c>
      <c r="AP1813" s="175">
        <f t="shared" si="2134"/>
        <v>0</v>
      </c>
      <c r="AQ1813" s="175">
        <f t="shared" si="2134"/>
        <v>0</v>
      </c>
      <c r="AR1813" s="175">
        <f t="shared" si="2134"/>
        <v>0</v>
      </c>
      <c r="AS1813" s="175">
        <f t="shared" si="2134"/>
        <v>0</v>
      </c>
      <c r="AT1813" s="175">
        <f t="shared" si="2134"/>
        <v>0</v>
      </c>
      <c r="AU1813" s="175">
        <f t="shared" si="2134"/>
        <v>0</v>
      </c>
      <c r="AV1813" s="175">
        <f t="shared" si="2134"/>
        <v>0</v>
      </c>
      <c r="AW1813" s="175">
        <f t="shared" si="2134"/>
        <v>0</v>
      </c>
      <c r="AX1813" s="175">
        <f t="shared" si="2134"/>
        <v>0</v>
      </c>
      <c r="AY1813" s="175">
        <f t="shared" si="2134"/>
        <v>0</v>
      </c>
      <c r="AZ1813" s="175">
        <f t="shared" si="2134"/>
        <v>0</v>
      </c>
      <c r="BA1813" s="175">
        <f t="shared" si="2134"/>
        <v>0</v>
      </c>
      <c r="BB1813" s="175">
        <f t="shared" si="2134"/>
        <v>0</v>
      </c>
      <c r="BC1813" s="175">
        <f t="shared" si="2134"/>
        <v>0</v>
      </c>
      <c r="BD1813" s="175">
        <f t="shared" si="2134"/>
        <v>0</v>
      </c>
      <c r="BE1813" s="175">
        <f t="shared" si="2134"/>
        <v>0</v>
      </c>
      <c r="BF1813" s="175">
        <f t="shared" si="2134"/>
        <v>0</v>
      </c>
      <c r="BG1813" s="175">
        <f t="shared" si="2134"/>
        <v>0</v>
      </c>
      <c r="BH1813" s="175">
        <f t="shared" si="2134"/>
        <v>0</v>
      </c>
      <c r="BI1813" s="175">
        <f t="shared" si="2134"/>
        <v>0</v>
      </c>
      <c r="BJ1813" s="175">
        <f t="shared" si="2134"/>
        <v>0</v>
      </c>
      <c r="BK1813" s="175">
        <f t="shared" si="2134"/>
        <v>0</v>
      </c>
      <c r="BL1813" s="175">
        <f t="shared" si="2134"/>
        <v>0</v>
      </c>
      <c r="BM1813" s="175">
        <f t="shared" si="2134"/>
        <v>0</v>
      </c>
      <c r="BN1813" s="175">
        <f t="shared" si="2134"/>
        <v>0</v>
      </c>
      <c r="BO1813" s="175">
        <f t="shared" si="2134"/>
        <v>0</v>
      </c>
      <c r="BP1813" s="175">
        <f t="shared" si="2134"/>
        <v>0</v>
      </c>
      <c r="BQ1813" s="175">
        <f t="shared" si="2134"/>
        <v>0</v>
      </c>
      <c r="BR1813" s="175">
        <f t="shared" si="2134"/>
        <v>0</v>
      </c>
      <c r="BS1813" s="175">
        <f t="shared" si="2134"/>
        <v>0</v>
      </c>
      <c r="BT1813" s="175">
        <f t="shared" si="2134"/>
        <v>0</v>
      </c>
      <c r="BU1813" s="175">
        <f t="shared" si="2134"/>
        <v>0</v>
      </c>
      <c r="BV1813" s="175">
        <f t="shared" si="2134"/>
        <v>0</v>
      </c>
      <c r="BW1813" s="175">
        <f t="shared" si="2134"/>
        <v>0</v>
      </c>
      <c r="BX1813" s="175">
        <f t="shared" si="2134"/>
        <v>0</v>
      </c>
      <c r="BY1813" s="175">
        <f t="shared" si="2134"/>
        <v>0</v>
      </c>
      <c r="BZ1813" s="175">
        <f t="shared" si="2134"/>
        <v>0</v>
      </c>
      <c r="CA1813" s="175">
        <f t="shared" si="2134"/>
        <v>0</v>
      </c>
      <c r="CB1813" s="175">
        <f t="shared" si="2134"/>
        <v>0</v>
      </c>
      <c r="CC1813" s="175">
        <f t="shared" si="2134"/>
        <v>0</v>
      </c>
      <c r="CD1813" s="175">
        <f t="shared" si="2134"/>
        <v>0</v>
      </c>
      <c r="CE1813" s="175">
        <f t="shared" ref="CE1813:CK1813" si="2135">CE1798</f>
        <v>0</v>
      </c>
      <c r="CF1813" s="175">
        <f t="shared" si="2135"/>
        <v>0</v>
      </c>
      <c r="CG1813" s="175">
        <f t="shared" si="2135"/>
        <v>0</v>
      </c>
      <c r="CH1813" s="175">
        <f t="shared" si="2135"/>
        <v>0</v>
      </c>
      <c r="CI1813" s="175">
        <f t="shared" si="2135"/>
        <v>0</v>
      </c>
      <c r="CJ1813" s="175">
        <f t="shared" si="2135"/>
        <v>0</v>
      </c>
      <c r="CK1813" s="175">
        <f t="shared" si="2135"/>
        <v>0</v>
      </c>
      <c r="CL1813" s="175">
        <f t="shared" ref="CL1813" si="2136">CL1798</f>
        <v>0</v>
      </c>
    </row>
    <row r="1814" spans="2:90" x14ac:dyDescent="0.4">
      <c r="B1814" s="235" t="str">
        <f>IFERROR(SUBSTITUTE(TRIM(MID(B1802, SEARCH("-", B1802) + 1, LEN(B1802))),":",""),"no unit")</f>
        <v>no unit</v>
      </c>
      <c r="D1814" t="s">
        <v>996</v>
      </c>
      <c r="E1814" s="8" t="str">
        <f t="shared" si="2124"/>
        <v>1814 HOURLY-S</v>
      </c>
      <c r="G1814" t="s">
        <v>332</v>
      </c>
      <c r="H1814" s="12"/>
      <c r="I1814" s="60"/>
      <c r="J1814" s="60"/>
      <c r="K1814" s="15"/>
      <c r="L1814" s="15"/>
      <c r="M1814" s="15"/>
      <c r="N1814" s="15"/>
      <c r="O1814" s="15"/>
      <c r="P1814" s="15"/>
      <c r="R1814" s="15"/>
      <c r="S1814" s="175"/>
      <c r="T1814" s="175"/>
      <c r="U1814" s="175"/>
      <c r="V1814" s="175"/>
      <c r="W1814" s="175"/>
      <c r="X1814" s="175"/>
      <c r="Y1814" s="175"/>
      <c r="Z1814" s="175"/>
      <c r="AA1814" s="175"/>
      <c r="AB1814" s="175"/>
      <c r="AC1814" s="175"/>
      <c r="AD1814" s="175"/>
      <c r="AE1814" s="175"/>
      <c r="AF1814" s="175"/>
      <c r="AG1814" s="175"/>
      <c r="AH1814" s="175"/>
      <c r="AI1814" s="175"/>
      <c r="AJ1814" s="175"/>
      <c r="AK1814" s="175"/>
      <c r="AL1814" s="175"/>
      <c r="AM1814" s="175"/>
      <c r="AN1814" s="175"/>
      <c r="AO1814" s="175"/>
      <c r="AP1814" s="175"/>
      <c r="AQ1814" s="175"/>
      <c r="AR1814" s="175"/>
      <c r="AS1814" s="175"/>
      <c r="AT1814" s="175"/>
      <c r="AU1814" s="175"/>
      <c r="AV1814" s="175"/>
      <c r="AW1814" s="175"/>
      <c r="AX1814" s="175"/>
      <c r="AY1814" s="175"/>
      <c r="AZ1814" s="175"/>
      <c r="BA1814" s="175"/>
      <c r="BB1814" s="175"/>
      <c r="BC1814" s="175"/>
      <c r="BD1814" s="175"/>
      <c r="BE1814" s="175"/>
      <c r="BF1814" s="175"/>
      <c r="BG1814" s="175"/>
      <c r="BH1814" s="175"/>
      <c r="BI1814" s="175"/>
      <c r="BJ1814" s="175"/>
      <c r="BK1814" s="175"/>
      <c r="BL1814" s="175"/>
      <c r="BM1814" s="175"/>
      <c r="BN1814" s="175"/>
      <c r="BO1814" s="175"/>
      <c r="BP1814" s="175"/>
      <c r="BQ1814" s="175"/>
      <c r="BR1814" s="175"/>
      <c r="BS1814" s="175"/>
      <c r="BT1814" s="175"/>
      <c r="BU1814" s="175"/>
      <c r="BV1814" s="175"/>
      <c r="BW1814" s="175"/>
      <c r="BX1814" s="175"/>
      <c r="BY1814" s="175"/>
      <c r="BZ1814" s="175"/>
      <c r="CA1814" s="175"/>
      <c r="CB1814" s="175"/>
      <c r="CC1814" s="175"/>
      <c r="CD1814" s="175"/>
      <c r="CE1814" s="175"/>
      <c r="CF1814" s="175"/>
      <c r="CG1814" s="175"/>
      <c r="CH1814" s="175"/>
      <c r="CI1814" s="175"/>
      <c r="CJ1814" s="175"/>
      <c r="CK1814" s="175"/>
      <c r="CL1814" s="175"/>
    </row>
    <row r="1815" spans="2:90" x14ac:dyDescent="0.4">
      <c r="B1815" s="187" t="str">
        <f>B1800</f>
        <v>Secondary revenue driver</v>
      </c>
      <c r="D1815" t="s">
        <v>996</v>
      </c>
      <c r="E1815" s="8" t="str">
        <f t="shared" si="2124"/>
        <v>1815 HOURLY-S</v>
      </c>
      <c r="G1815" t="s">
        <v>332</v>
      </c>
      <c r="H1815" s="90"/>
      <c r="I1815" s="209"/>
      <c r="J1815" s="209"/>
      <c r="K1815" s="210"/>
      <c r="L1815" s="210"/>
      <c r="M1815" s="210"/>
      <c r="N1815" s="210"/>
      <c r="O1815" s="210"/>
      <c r="P1815" s="210"/>
      <c r="R1815" s="210"/>
      <c r="S1815" s="208" t="str">
        <f t="shared" ref="S1815" si="2137">S1800</f>
        <v>S$14</v>
      </c>
      <c r="T1815" s="208" t="str">
        <f t="shared" ref="T1815:CE1815" si="2138">T1800</f>
        <v>T$14</v>
      </c>
      <c r="U1815" s="208" t="str">
        <f t="shared" si="2138"/>
        <v>U$14</v>
      </c>
      <c r="V1815" s="208" t="str">
        <f t="shared" si="2138"/>
        <v>V$14</v>
      </c>
      <c r="W1815" s="208" t="str">
        <f t="shared" si="2138"/>
        <v>W$14</v>
      </c>
      <c r="X1815" s="208" t="str">
        <f t="shared" si="2138"/>
        <v>X$14</v>
      </c>
      <c r="Y1815" s="208" t="str">
        <f t="shared" si="2138"/>
        <v>Y$14</v>
      </c>
      <c r="Z1815" s="208" t="str">
        <f t="shared" si="2138"/>
        <v>Z$14</v>
      </c>
      <c r="AA1815" s="208" t="str">
        <f t="shared" si="2138"/>
        <v>AA$14</v>
      </c>
      <c r="AB1815" s="208" t="str">
        <f t="shared" si="2138"/>
        <v>AB$14</v>
      </c>
      <c r="AC1815" s="208" t="str">
        <f t="shared" si="2138"/>
        <v>AC$14</v>
      </c>
      <c r="AD1815" s="208" t="str">
        <f t="shared" si="2138"/>
        <v>AD$14</v>
      </c>
      <c r="AE1815" s="208" t="str">
        <f t="shared" si="2138"/>
        <v>AE$14</v>
      </c>
      <c r="AF1815" s="208" t="str">
        <f t="shared" si="2138"/>
        <v>AF$14</v>
      </c>
      <c r="AG1815" s="208" t="str">
        <f t="shared" si="2138"/>
        <v>AG$14</v>
      </c>
      <c r="AH1815" s="208" t="str">
        <f t="shared" si="2138"/>
        <v>AH$14</v>
      </c>
      <c r="AI1815" s="208" t="str">
        <f t="shared" si="2138"/>
        <v>AI$14</v>
      </c>
      <c r="AJ1815" s="208" t="str">
        <f t="shared" si="2138"/>
        <v>AJ$14</v>
      </c>
      <c r="AK1815" s="208" t="str">
        <f t="shared" si="2138"/>
        <v>AK$14</v>
      </c>
      <c r="AL1815" s="208" t="str">
        <f t="shared" si="2138"/>
        <v>AL$14</v>
      </c>
      <c r="AM1815" s="208" t="str">
        <f t="shared" si="2138"/>
        <v>AM$14</v>
      </c>
      <c r="AN1815" s="208" t="str">
        <f t="shared" si="2138"/>
        <v>AN$14</v>
      </c>
      <c r="AO1815" s="208" t="str">
        <f t="shared" si="2138"/>
        <v>AO$14</v>
      </c>
      <c r="AP1815" s="208" t="str">
        <f t="shared" si="2138"/>
        <v>AP$14</v>
      </c>
      <c r="AQ1815" s="208" t="str">
        <f t="shared" si="2138"/>
        <v>AQ$14</v>
      </c>
      <c r="AR1815" s="208" t="str">
        <f t="shared" si="2138"/>
        <v>AR$14</v>
      </c>
      <c r="AS1815" s="208" t="str">
        <f t="shared" si="2138"/>
        <v>AS$14</v>
      </c>
      <c r="AT1815" s="208" t="str">
        <f t="shared" si="2138"/>
        <v>AT$14</v>
      </c>
      <c r="AU1815" s="208" t="str">
        <f t="shared" si="2138"/>
        <v>AU$14</v>
      </c>
      <c r="AV1815" s="208" t="str">
        <f t="shared" si="2138"/>
        <v>AV$14</v>
      </c>
      <c r="AW1815" s="208" t="str">
        <f t="shared" si="2138"/>
        <v>AW$14</v>
      </c>
      <c r="AX1815" s="208" t="str">
        <f t="shared" si="2138"/>
        <v>AX$14</v>
      </c>
      <c r="AY1815" s="208" t="str">
        <f t="shared" si="2138"/>
        <v>AY$14</v>
      </c>
      <c r="AZ1815" s="208" t="str">
        <f t="shared" si="2138"/>
        <v>AZ$14</v>
      </c>
      <c r="BA1815" s="208" t="str">
        <f t="shared" si="2138"/>
        <v>BA$14</v>
      </c>
      <c r="BB1815" s="208" t="str">
        <f t="shared" si="2138"/>
        <v>BB$14</v>
      </c>
      <c r="BC1815" s="208" t="str">
        <f t="shared" si="2138"/>
        <v>BC$14</v>
      </c>
      <c r="BD1815" s="208" t="str">
        <f t="shared" si="2138"/>
        <v>BD$14</v>
      </c>
      <c r="BE1815" s="208" t="str">
        <f t="shared" si="2138"/>
        <v>BE$14</v>
      </c>
      <c r="BF1815" s="208" t="str">
        <f t="shared" si="2138"/>
        <v>BF$14</v>
      </c>
      <c r="BG1815" s="208" t="str">
        <f t="shared" si="2138"/>
        <v>BG$14</v>
      </c>
      <c r="BH1815" s="208" t="str">
        <f t="shared" si="2138"/>
        <v>BH$14</v>
      </c>
      <c r="BI1815" s="208" t="str">
        <f t="shared" si="2138"/>
        <v>BI$14</v>
      </c>
      <c r="BJ1815" s="208" t="str">
        <f t="shared" si="2138"/>
        <v>BJ$14</v>
      </c>
      <c r="BK1815" s="208" t="str">
        <f t="shared" si="2138"/>
        <v>BK$14</v>
      </c>
      <c r="BL1815" s="208" t="str">
        <f t="shared" si="2138"/>
        <v>BL$14</v>
      </c>
      <c r="BM1815" s="208" t="str">
        <f t="shared" si="2138"/>
        <v>BM$14</v>
      </c>
      <c r="BN1815" s="208" t="str">
        <f t="shared" si="2138"/>
        <v>BN$14</v>
      </c>
      <c r="BO1815" s="208" t="str">
        <f t="shared" si="2138"/>
        <v>BO$14</v>
      </c>
      <c r="BP1815" s="208" t="str">
        <f t="shared" si="2138"/>
        <v>BP$14</v>
      </c>
      <c r="BQ1815" s="208" t="str">
        <f t="shared" si="2138"/>
        <v>BQ$14</v>
      </c>
      <c r="BR1815" s="208" t="str">
        <f t="shared" si="2138"/>
        <v>BR$14</v>
      </c>
      <c r="BS1815" s="208" t="str">
        <f t="shared" si="2138"/>
        <v>BS$14</v>
      </c>
      <c r="BT1815" s="208" t="str">
        <f t="shared" si="2138"/>
        <v>BT$14</v>
      </c>
      <c r="BU1815" s="208" t="str">
        <f t="shared" si="2138"/>
        <v>BU$14</v>
      </c>
      <c r="BV1815" s="208" t="str">
        <f t="shared" si="2138"/>
        <v>BV$14</v>
      </c>
      <c r="BW1815" s="208" t="str">
        <f t="shared" si="2138"/>
        <v>BW$14</v>
      </c>
      <c r="BX1815" s="208" t="str">
        <f t="shared" si="2138"/>
        <v>BX$14</v>
      </c>
      <c r="BY1815" s="208" t="str">
        <f t="shared" si="2138"/>
        <v>BY$14</v>
      </c>
      <c r="BZ1815" s="208" t="str">
        <f t="shared" si="2138"/>
        <v>BZ$14</v>
      </c>
      <c r="CA1815" s="208" t="str">
        <f t="shared" si="2138"/>
        <v>CA$14</v>
      </c>
      <c r="CB1815" s="208" t="str">
        <f t="shared" si="2138"/>
        <v>CB$14</v>
      </c>
      <c r="CC1815" s="208" t="str">
        <f t="shared" si="2138"/>
        <v>CC$14</v>
      </c>
      <c r="CD1815" s="208" t="str">
        <f t="shared" si="2138"/>
        <v>CD$14</v>
      </c>
      <c r="CE1815" s="208" t="str">
        <f t="shared" si="2138"/>
        <v>CE$14</v>
      </c>
      <c r="CF1815" s="208" t="str">
        <f t="shared" ref="CF1815:CK1815" si="2139">CF1800</f>
        <v>CF$14</v>
      </c>
      <c r="CG1815" s="208" t="str">
        <f t="shared" si="2139"/>
        <v>CG$14</v>
      </c>
      <c r="CH1815" s="208" t="str">
        <f t="shared" si="2139"/>
        <v>CH$14</v>
      </c>
      <c r="CI1815" s="208" t="str">
        <f t="shared" si="2139"/>
        <v>CI$14</v>
      </c>
      <c r="CJ1815" s="208" t="str">
        <f t="shared" si="2139"/>
        <v>CJ$14</v>
      </c>
      <c r="CK1815" s="208" t="str">
        <f t="shared" si="2139"/>
        <v>CK$14</v>
      </c>
      <c r="CL1815" s="208" t="str">
        <f t="shared" ref="CL1815" si="2140">CL1800</f>
        <v>CL$14</v>
      </c>
    </row>
    <row r="1816" spans="2:90" x14ac:dyDescent="0.4">
      <c r="B1816" s="187" t="str">
        <f>B1801</f>
        <v>Secondary volume driver</v>
      </c>
      <c r="D1816" t="s">
        <v>996</v>
      </c>
      <c r="E1816" s="8" t="str">
        <f t="shared" si="2124"/>
        <v>1816 HOURLY-S</v>
      </c>
      <c r="G1816" t="s">
        <v>332</v>
      </c>
      <c r="H1816" s="90"/>
      <c r="I1816" s="209"/>
      <c r="J1816" s="209"/>
      <c r="K1816" s="210"/>
      <c r="L1816" s="210"/>
      <c r="M1816" s="210"/>
      <c r="N1816" s="210"/>
      <c r="O1816" s="210"/>
      <c r="P1816" s="210"/>
      <c r="R1816" s="210"/>
      <c r="S1816" s="4" t="str">
        <f t="shared" ref="S1816" si="2141">ADDRESS(ROW(S1805),COLUMN(S1805),2)</f>
        <v>S$1805</v>
      </c>
      <c r="T1816" s="4" t="str">
        <f t="shared" ref="T1816:CD1816" si="2142">ADDRESS(ROW(T1805),COLUMN(T1805),2)</f>
        <v>T$1805</v>
      </c>
      <c r="U1816" s="4" t="str">
        <f t="shared" si="2142"/>
        <v>U$1805</v>
      </c>
      <c r="V1816" s="4" t="str">
        <f t="shared" si="2142"/>
        <v>V$1805</v>
      </c>
      <c r="W1816" s="4" t="str">
        <f t="shared" si="2142"/>
        <v>W$1805</v>
      </c>
      <c r="X1816" s="4" t="str">
        <f t="shared" si="2142"/>
        <v>X$1805</v>
      </c>
      <c r="Y1816" s="4" t="str">
        <f t="shared" si="2142"/>
        <v>Y$1805</v>
      </c>
      <c r="Z1816" s="4" t="str">
        <f t="shared" si="2142"/>
        <v>Z$1805</v>
      </c>
      <c r="AA1816" s="4" t="str">
        <f t="shared" si="2142"/>
        <v>AA$1805</v>
      </c>
      <c r="AB1816" s="4" t="str">
        <f t="shared" si="2142"/>
        <v>AB$1805</v>
      </c>
      <c r="AC1816" s="4" t="str">
        <f t="shared" si="2142"/>
        <v>AC$1805</v>
      </c>
      <c r="AD1816" s="4" t="str">
        <f t="shared" si="2142"/>
        <v>AD$1805</v>
      </c>
      <c r="AE1816" s="4" t="str">
        <f t="shared" si="2142"/>
        <v>AE$1805</v>
      </c>
      <c r="AF1816" s="4" t="str">
        <f t="shared" si="2142"/>
        <v>AF$1805</v>
      </c>
      <c r="AG1816" s="4" t="str">
        <f t="shared" si="2142"/>
        <v>AG$1805</v>
      </c>
      <c r="AH1816" s="4" t="str">
        <f t="shared" si="2142"/>
        <v>AH$1805</v>
      </c>
      <c r="AI1816" s="4" t="str">
        <f t="shared" si="2142"/>
        <v>AI$1805</v>
      </c>
      <c r="AJ1816" s="4" t="str">
        <f t="shared" si="2142"/>
        <v>AJ$1805</v>
      </c>
      <c r="AK1816" s="4" t="str">
        <f t="shared" si="2142"/>
        <v>AK$1805</v>
      </c>
      <c r="AL1816" s="4" t="str">
        <f t="shared" si="2142"/>
        <v>AL$1805</v>
      </c>
      <c r="AM1816" s="4" t="str">
        <f t="shared" si="2142"/>
        <v>AM$1805</v>
      </c>
      <c r="AN1816" s="4" t="str">
        <f t="shared" si="2142"/>
        <v>AN$1805</v>
      </c>
      <c r="AO1816" s="4" t="str">
        <f t="shared" si="2142"/>
        <v>AO$1805</v>
      </c>
      <c r="AP1816" s="4" t="str">
        <f t="shared" si="2142"/>
        <v>AP$1805</v>
      </c>
      <c r="AQ1816" s="4" t="str">
        <f t="shared" si="2142"/>
        <v>AQ$1805</v>
      </c>
      <c r="AR1816" s="4" t="str">
        <f t="shared" si="2142"/>
        <v>AR$1805</v>
      </c>
      <c r="AS1816" s="4" t="str">
        <f t="shared" si="2142"/>
        <v>AS$1805</v>
      </c>
      <c r="AT1816" s="4" t="str">
        <f t="shared" si="2142"/>
        <v>AT$1805</v>
      </c>
      <c r="AU1816" s="4" t="str">
        <f t="shared" si="2142"/>
        <v>AU$1805</v>
      </c>
      <c r="AV1816" s="4" t="str">
        <f t="shared" si="2142"/>
        <v>AV$1805</v>
      </c>
      <c r="AW1816" s="4" t="str">
        <f t="shared" si="2142"/>
        <v>AW$1805</v>
      </c>
      <c r="AX1816" s="4" t="str">
        <f t="shared" si="2142"/>
        <v>AX$1805</v>
      </c>
      <c r="AY1816" s="4" t="str">
        <f t="shared" si="2142"/>
        <v>AY$1805</v>
      </c>
      <c r="AZ1816" s="4" t="str">
        <f t="shared" si="2142"/>
        <v>AZ$1805</v>
      </c>
      <c r="BA1816" s="4" t="str">
        <f t="shared" si="2142"/>
        <v>BA$1805</v>
      </c>
      <c r="BB1816" s="4" t="str">
        <f t="shared" si="2142"/>
        <v>BB$1805</v>
      </c>
      <c r="BC1816" s="4" t="str">
        <f t="shared" si="2142"/>
        <v>BC$1805</v>
      </c>
      <c r="BD1816" s="4" t="str">
        <f t="shared" si="2142"/>
        <v>BD$1805</v>
      </c>
      <c r="BE1816" s="4" t="str">
        <f t="shared" si="2142"/>
        <v>BE$1805</v>
      </c>
      <c r="BF1816" s="4" t="str">
        <f t="shared" si="2142"/>
        <v>BF$1805</v>
      </c>
      <c r="BG1816" s="4" t="str">
        <f t="shared" si="2142"/>
        <v>BG$1805</v>
      </c>
      <c r="BH1816" s="4" t="str">
        <f t="shared" si="2142"/>
        <v>BH$1805</v>
      </c>
      <c r="BI1816" s="4" t="str">
        <f t="shared" si="2142"/>
        <v>BI$1805</v>
      </c>
      <c r="BJ1816" s="4" t="str">
        <f t="shared" si="2142"/>
        <v>BJ$1805</v>
      </c>
      <c r="BK1816" s="4" t="str">
        <f t="shared" si="2142"/>
        <v>BK$1805</v>
      </c>
      <c r="BL1816" s="4" t="str">
        <f t="shared" si="2142"/>
        <v>BL$1805</v>
      </c>
      <c r="BM1816" s="4" t="str">
        <f t="shared" si="2142"/>
        <v>BM$1805</v>
      </c>
      <c r="BN1816" s="4" t="str">
        <f t="shared" si="2142"/>
        <v>BN$1805</v>
      </c>
      <c r="BO1816" s="4" t="str">
        <f t="shared" si="2142"/>
        <v>BO$1805</v>
      </c>
      <c r="BP1816" s="4" t="str">
        <f t="shared" si="2142"/>
        <v>BP$1805</v>
      </c>
      <c r="BQ1816" s="4" t="str">
        <f t="shared" si="2142"/>
        <v>BQ$1805</v>
      </c>
      <c r="BR1816" s="4" t="str">
        <f t="shared" si="2142"/>
        <v>BR$1805</v>
      </c>
      <c r="BS1816" s="4" t="str">
        <f t="shared" si="2142"/>
        <v>BS$1805</v>
      </c>
      <c r="BT1816" s="4" t="str">
        <f t="shared" si="2142"/>
        <v>BT$1805</v>
      </c>
      <c r="BU1816" s="4" t="str">
        <f t="shared" si="2142"/>
        <v>BU$1805</v>
      </c>
      <c r="BV1816" s="4" t="str">
        <f t="shared" si="2142"/>
        <v>BV$1805</v>
      </c>
      <c r="BW1816" s="4" t="str">
        <f t="shared" si="2142"/>
        <v>BW$1805</v>
      </c>
      <c r="BX1816" s="4" t="str">
        <f t="shared" si="2142"/>
        <v>BX$1805</v>
      </c>
      <c r="BY1816" s="4" t="str">
        <f t="shared" si="2142"/>
        <v>BY$1805</v>
      </c>
      <c r="BZ1816" s="4" t="str">
        <f t="shared" si="2142"/>
        <v>BZ$1805</v>
      </c>
      <c r="CA1816" s="4" t="str">
        <f t="shared" si="2142"/>
        <v>CA$1805</v>
      </c>
      <c r="CB1816" s="4" t="str">
        <f t="shared" si="2142"/>
        <v>CB$1805</v>
      </c>
      <c r="CC1816" s="4" t="str">
        <f t="shared" si="2142"/>
        <v>CC$1805</v>
      </c>
      <c r="CD1816" s="4" t="str">
        <f t="shared" si="2142"/>
        <v>CD$1805</v>
      </c>
      <c r="CE1816" s="4" t="str">
        <f t="shared" ref="CE1816:CK1816" si="2143">ADDRESS(ROW(CE1805),COLUMN(CE1805),2)</f>
        <v>CE$1805</v>
      </c>
      <c r="CF1816" s="4" t="str">
        <f t="shared" si="2143"/>
        <v>CF$1805</v>
      </c>
      <c r="CG1816" s="4" t="str">
        <f t="shared" si="2143"/>
        <v>CG$1805</v>
      </c>
      <c r="CH1816" s="4" t="str">
        <f t="shared" si="2143"/>
        <v>CH$1805</v>
      </c>
      <c r="CI1816" s="4" t="str">
        <f t="shared" si="2143"/>
        <v>CI$1805</v>
      </c>
      <c r="CJ1816" s="4" t="str">
        <f t="shared" si="2143"/>
        <v>CJ$1805</v>
      </c>
      <c r="CK1816" s="4" t="str">
        <f t="shared" si="2143"/>
        <v>CK$1805</v>
      </c>
      <c r="CL1816" s="4" t="str">
        <f t="shared" ref="CL1816" si="2144">ADDRESS(ROW(CL1805),COLUMN(CL1805),2)</f>
        <v>CL$1805</v>
      </c>
    </row>
    <row r="1817" spans="2:90" x14ac:dyDescent="0.4">
      <c r="E1817" s="8"/>
      <c r="K1817" s="53"/>
      <c r="L1817" s="53"/>
      <c r="M1817" s="53"/>
      <c r="N1817" s="53"/>
      <c r="O1817" s="53"/>
      <c r="P1817" s="53"/>
      <c r="R1817" s="24"/>
      <c r="S1817"/>
      <c r="T1817"/>
      <c r="U1817"/>
      <c r="V1817"/>
      <c r="W1817"/>
      <c r="X1817"/>
      <c r="Y1817"/>
      <c r="Z1817"/>
      <c r="AA1817"/>
      <c r="AB1817"/>
      <c r="AC1817"/>
      <c r="AD1817"/>
      <c r="AE1817"/>
      <c r="AF1817"/>
      <c r="AG1817"/>
      <c r="AH1817"/>
      <c r="AI1817"/>
      <c r="AJ1817"/>
      <c r="AK1817"/>
      <c r="AL1817"/>
      <c r="AM1817"/>
      <c r="AN1817"/>
      <c r="AO1817"/>
      <c r="AP1817"/>
      <c r="AQ1817"/>
      <c r="AR1817"/>
      <c r="AS1817"/>
      <c r="AT1817"/>
      <c r="AU1817"/>
      <c r="AV1817"/>
      <c r="AW1817"/>
      <c r="AX1817"/>
      <c r="AY1817"/>
      <c r="AZ1817"/>
      <c r="BA1817"/>
      <c r="BB1817"/>
      <c r="BC1817"/>
      <c r="BD1817"/>
      <c r="BE1817"/>
      <c r="BF1817"/>
      <c r="BG1817"/>
      <c r="BH1817"/>
      <c r="BI1817"/>
      <c r="BJ1817"/>
      <c r="BK1817"/>
      <c r="BL1817"/>
      <c r="BM1817"/>
      <c r="BN1817"/>
      <c r="BO1817"/>
      <c r="BP1817"/>
      <c r="BQ1817"/>
      <c r="BR1817"/>
      <c r="BS1817"/>
      <c r="BT1817"/>
      <c r="BU1817"/>
      <c r="BV1817"/>
      <c r="BW1817"/>
      <c r="BX1817"/>
      <c r="BY1817"/>
      <c r="BZ1817"/>
      <c r="CA1817"/>
      <c r="CB1817"/>
      <c r="CC1817"/>
      <c r="CD1817"/>
      <c r="CE1817"/>
      <c r="CF1817"/>
      <c r="CG1817"/>
      <c r="CH1817"/>
      <c r="CI1817"/>
      <c r="CJ1817"/>
      <c r="CK1817"/>
      <c r="CL1817"/>
    </row>
    <row r="1818" spans="2:90" x14ac:dyDescent="0.4">
      <c r="E1818" s="8"/>
      <c r="K1818" s="53"/>
      <c r="L1818" s="53"/>
      <c r="M1818" s="53"/>
      <c r="N1818" s="53"/>
      <c r="O1818" s="53"/>
      <c r="P1818" s="53"/>
      <c r="R1818" s="24"/>
      <c r="S1818"/>
      <c r="T1818"/>
      <c r="U1818"/>
      <c r="V1818"/>
      <c r="W1818"/>
      <c r="X1818"/>
      <c r="Y1818"/>
      <c r="Z1818"/>
      <c r="AA1818"/>
      <c r="AB1818"/>
      <c r="AC1818"/>
      <c r="AD1818"/>
      <c r="AE1818"/>
      <c r="AF1818"/>
      <c r="AG1818"/>
      <c r="AH1818"/>
      <c r="AI1818"/>
      <c r="AJ1818"/>
      <c r="AK1818"/>
      <c r="AL1818"/>
      <c r="AM1818"/>
      <c r="AN1818"/>
      <c r="AO1818"/>
      <c r="AP1818"/>
      <c r="AQ1818"/>
      <c r="AR1818"/>
      <c r="AS1818"/>
      <c r="AT1818"/>
      <c r="AU1818"/>
      <c r="AV1818"/>
      <c r="AW1818"/>
      <c r="AX1818"/>
      <c r="AY1818"/>
      <c r="AZ1818"/>
      <c r="BA1818"/>
      <c r="BB1818"/>
      <c r="BC1818"/>
      <c r="BD1818"/>
      <c r="BE1818"/>
      <c r="BF1818"/>
      <c r="BG1818"/>
      <c r="BH1818"/>
      <c r="BI1818"/>
      <c r="BJ1818"/>
      <c r="BK1818"/>
      <c r="BL1818"/>
      <c r="BM1818"/>
      <c r="BN1818"/>
      <c r="BO1818"/>
      <c r="BP1818"/>
      <c r="BQ1818"/>
      <c r="BR1818"/>
      <c r="BS1818"/>
      <c r="BT1818"/>
      <c r="BU1818"/>
      <c r="BV1818"/>
      <c r="BW1818"/>
      <c r="BX1818"/>
      <c r="BY1818"/>
      <c r="BZ1818"/>
      <c r="CA1818"/>
      <c r="CB1818"/>
      <c r="CC1818"/>
      <c r="CD1818"/>
      <c r="CE1818"/>
      <c r="CF1818"/>
      <c r="CG1818"/>
      <c r="CH1818"/>
      <c r="CI1818"/>
      <c r="CJ1818"/>
      <c r="CK1818"/>
      <c r="CL1818"/>
    </row>
    <row r="1819" spans="2:90" x14ac:dyDescent="0.4">
      <c r="E1819" s="8"/>
      <c r="K1819" s="53"/>
      <c r="L1819" s="53"/>
      <c r="M1819" s="53"/>
      <c r="N1819" s="53"/>
      <c r="O1819" s="53"/>
      <c r="P1819" s="53"/>
      <c r="R1819" s="24"/>
      <c r="S1819"/>
      <c r="T1819"/>
      <c r="U1819"/>
      <c r="V1819"/>
      <c r="W1819"/>
      <c r="X1819"/>
      <c r="Y1819"/>
      <c r="Z1819"/>
      <c r="AA1819"/>
      <c r="AB1819"/>
      <c r="AC1819"/>
      <c r="AD1819"/>
      <c r="AE1819"/>
      <c r="AF1819"/>
      <c r="AG1819"/>
      <c r="AH1819"/>
      <c r="AI1819"/>
      <c r="AJ1819"/>
      <c r="AK1819"/>
      <c r="AL1819"/>
      <c r="AM1819"/>
      <c r="AN1819"/>
      <c r="AO1819"/>
      <c r="AP1819"/>
      <c r="AQ1819"/>
      <c r="AR1819"/>
      <c r="AS1819"/>
      <c r="AT1819"/>
      <c r="AU1819"/>
      <c r="AV1819"/>
      <c r="AW1819"/>
      <c r="AX1819"/>
      <c r="AY1819"/>
      <c r="AZ1819"/>
      <c r="BA1819"/>
      <c r="BB1819"/>
      <c r="BC1819"/>
      <c r="BD1819"/>
      <c r="BE1819"/>
      <c r="BF1819"/>
      <c r="BG1819"/>
      <c r="BH1819"/>
      <c r="BI1819"/>
      <c r="BJ1819"/>
      <c r="BK1819"/>
      <c r="BL1819"/>
      <c r="BM1819"/>
      <c r="BN1819"/>
      <c r="BO1819"/>
      <c r="BP1819"/>
      <c r="BQ1819"/>
      <c r="BR1819"/>
      <c r="BS1819"/>
      <c r="BT1819"/>
      <c r="BU1819"/>
      <c r="BV1819"/>
      <c r="BW1819"/>
      <c r="BX1819"/>
      <c r="BY1819"/>
      <c r="BZ1819"/>
      <c r="CA1819"/>
      <c r="CB1819"/>
      <c r="CC1819"/>
      <c r="CD1819"/>
      <c r="CE1819"/>
      <c r="CF1819"/>
      <c r="CG1819"/>
      <c r="CH1819"/>
      <c r="CI1819"/>
      <c r="CJ1819"/>
      <c r="CK1819"/>
      <c r="CL1819"/>
    </row>
    <row r="1820" spans="2:90" x14ac:dyDescent="0.4">
      <c r="E1820" s="8"/>
      <c r="K1820" s="53"/>
      <c r="L1820" s="53"/>
      <c r="M1820" s="53"/>
      <c r="N1820" s="53"/>
      <c r="O1820" s="53"/>
      <c r="P1820" s="53"/>
      <c r="R1820" s="24"/>
      <c r="S1820"/>
      <c r="T1820"/>
      <c r="U1820"/>
      <c r="V1820"/>
      <c r="W1820"/>
      <c r="X1820"/>
      <c r="Y1820"/>
      <c r="Z1820"/>
      <c r="AA1820"/>
      <c r="AB1820"/>
      <c r="AC1820"/>
      <c r="AD1820"/>
      <c r="AE1820"/>
      <c r="AF1820"/>
      <c r="AG1820"/>
      <c r="AH1820"/>
      <c r="AI1820"/>
      <c r="AJ1820"/>
      <c r="AK1820"/>
      <c r="AL1820"/>
      <c r="AM1820"/>
      <c r="AN1820"/>
      <c r="AO1820"/>
      <c r="AP1820"/>
      <c r="AQ1820"/>
      <c r="AR1820"/>
      <c r="AS1820"/>
      <c r="AT1820"/>
      <c r="AU1820"/>
      <c r="AV1820"/>
      <c r="AW1820"/>
      <c r="AX1820"/>
      <c r="AY1820"/>
      <c r="AZ1820"/>
      <c r="BA1820"/>
      <c r="BB1820"/>
      <c r="BC1820"/>
      <c r="BD1820"/>
      <c r="BE1820"/>
      <c r="BF1820"/>
      <c r="BG1820"/>
      <c r="BH1820"/>
      <c r="BI1820"/>
      <c r="BJ1820"/>
      <c r="BK1820"/>
      <c r="BL1820"/>
      <c r="BM1820"/>
      <c r="BN1820"/>
      <c r="BO1820"/>
      <c r="BP1820"/>
      <c r="BQ1820"/>
      <c r="BR1820"/>
      <c r="BS1820"/>
      <c r="BT1820"/>
      <c r="BU1820"/>
      <c r="BV1820"/>
      <c r="BW1820"/>
      <c r="BX1820"/>
      <c r="BY1820"/>
      <c r="BZ1820"/>
      <c r="CA1820"/>
      <c r="CB1820"/>
      <c r="CC1820"/>
      <c r="CD1820"/>
      <c r="CE1820"/>
      <c r="CF1820"/>
      <c r="CG1820"/>
      <c r="CH1820"/>
      <c r="CI1820"/>
      <c r="CJ1820"/>
      <c r="CK1820"/>
      <c r="CL1820"/>
    </row>
    <row r="1821" spans="2:90" x14ac:dyDescent="0.4">
      <c r="E1821" s="8"/>
      <c r="K1821" s="53"/>
      <c r="L1821" s="53"/>
      <c r="M1821" s="53"/>
      <c r="N1821" s="53"/>
      <c r="O1821" s="53"/>
      <c r="P1821" s="53"/>
      <c r="R1821" s="24"/>
      <c r="S1821"/>
      <c r="T1821"/>
      <c r="U1821"/>
      <c r="V1821"/>
      <c r="W1821"/>
      <c r="X1821"/>
      <c r="Y1821"/>
      <c r="Z1821"/>
      <c r="AA1821"/>
      <c r="AB1821"/>
      <c r="AC1821"/>
      <c r="AD1821"/>
      <c r="AE1821"/>
      <c r="AF1821"/>
      <c r="AG1821"/>
      <c r="AH1821"/>
      <c r="AI1821"/>
      <c r="AJ1821"/>
      <c r="AK1821"/>
      <c r="AL1821"/>
      <c r="AM1821"/>
      <c r="AN1821"/>
      <c r="AO1821"/>
      <c r="AP1821"/>
      <c r="AQ1821"/>
      <c r="AR1821"/>
      <c r="AS1821"/>
      <c r="AT1821"/>
      <c r="AU1821"/>
      <c r="AV1821"/>
      <c r="AW1821"/>
      <c r="AX1821"/>
      <c r="AY1821"/>
      <c r="AZ1821"/>
      <c r="BA1821"/>
      <c r="BB1821"/>
      <c r="BC1821"/>
      <c r="BD1821"/>
      <c r="BE1821"/>
      <c r="BF1821"/>
      <c r="BG1821"/>
      <c r="BH1821"/>
      <c r="BI1821"/>
      <c r="BJ1821"/>
      <c r="BK1821"/>
      <c r="BL1821"/>
      <c r="BM1821"/>
      <c r="BN1821"/>
      <c r="BO1821"/>
      <c r="BP1821"/>
      <c r="BQ1821"/>
      <c r="BR1821"/>
      <c r="BS1821"/>
      <c r="BT1821"/>
      <c r="BU1821"/>
      <c r="BV1821"/>
      <c r="BW1821"/>
      <c r="BX1821"/>
      <c r="BY1821"/>
      <c r="BZ1821"/>
      <c r="CA1821"/>
      <c r="CB1821"/>
      <c r="CC1821"/>
      <c r="CD1821"/>
      <c r="CE1821"/>
      <c r="CF1821"/>
      <c r="CG1821"/>
      <c r="CH1821"/>
      <c r="CI1821"/>
      <c r="CJ1821"/>
      <c r="CK1821"/>
      <c r="CL1821"/>
    </row>
    <row r="1822" spans="2:90" x14ac:dyDescent="0.4">
      <c r="E1822" s="8"/>
      <c r="K1822" s="53"/>
      <c r="L1822" s="53"/>
      <c r="M1822" s="53"/>
      <c r="N1822" s="53"/>
      <c r="O1822" s="53"/>
      <c r="P1822" s="53"/>
      <c r="R1822" s="24"/>
      <c r="S1822"/>
      <c r="T1822"/>
      <c r="U1822"/>
      <c r="V1822"/>
      <c r="W1822"/>
      <c r="X1822"/>
      <c r="Y1822"/>
      <c r="Z1822"/>
      <c r="AA1822"/>
      <c r="AB1822"/>
      <c r="AC1822"/>
      <c r="AD1822"/>
      <c r="AE1822"/>
      <c r="AF1822"/>
      <c r="AG1822"/>
      <c r="AH1822"/>
      <c r="AI1822"/>
      <c r="AJ1822"/>
      <c r="AK1822"/>
      <c r="AL1822"/>
      <c r="AM1822"/>
      <c r="AN1822"/>
      <c r="AO1822"/>
      <c r="AP1822"/>
      <c r="AQ1822"/>
      <c r="AR1822"/>
      <c r="AS1822"/>
      <c r="AT1822"/>
      <c r="AU1822"/>
      <c r="AV1822"/>
      <c r="AW1822"/>
      <c r="AX1822"/>
      <c r="AY1822"/>
      <c r="AZ1822"/>
      <c r="BA1822"/>
      <c r="BB1822"/>
      <c r="BC1822"/>
      <c r="BD1822"/>
      <c r="BE1822"/>
      <c r="BF1822"/>
      <c r="BG1822"/>
      <c r="BH1822"/>
      <c r="BI1822"/>
      <c r="BJ1822"/>
      <c r="BK1822"/>
      <c r="BL1822"/>
      <c r="BM1822"/>
      <c r="BN1822"/>
      <c r="BO1822"/>
      <c r="BP1822"/>
      <c r="BQ1822"/>
      <c r="BR1822"/>
      <c r="BS1822"/>
      <c r="BT1822"/>
      <c r="BU1822"/>
      <c r="BV1822"/>
      <c r="BW1822"/>
      <c r="BX1822"/>
      <c r="BY1822"/>
      <c r="BZ1822"/>
      <c r="CA1822"/>
      <c r="CB1822"/>
      <c r="CC1822"/>
      <c r="CD1822"/>
      <c r="CE1822"/>
      <c r="CF1822"/>
      <c r="CG1822"/>
      <c r="CH1822"/>
      <c r="CI1822"/>
      <c r="CJ1822"/>
      <c r="CK1822"/>
      <c r="CL1822"/>
    </row>
    <row r="1823" spans="2:90" x14ac:dyDescent="0.4">
      <c r="E1823" s="8"/>
      <c r="K1823" s="53"/>
      <c r="L1823" s="53"/>
      <c r="M1823" s="53"/>
      <c r="N1823" s="53"/>
      <c r="O1823" s="53"/>
      <c r="P1823" s="53"/>
      <c r="R1823" s="24"/>
      <c r="S1823"/>
      <c r="T1823"/>
      <c r="U1823"/>
      <c r="V1823"/>
      <c r="W1823"/>
      <c r="X1823"/>
      <c r="Y1823"/>
      <c r="Z1823"/>
      <c r="AA1823"/>
      <c r="AB1823"/>
      <c r="AC1823"/>
      <c r="AD1823"/>
      <c r="AE1823"/>
      <c r="AF1823"/>
      <c r="AG1823"/>
      <c r="AH1823"/>
      <c r="AI1823"/>
      <c r="AJ1823"/>
      <c r="AK1823"/>
      <c r="AL1823"/>
      <c r="AM1823"/>
      <c r="AN1823"/>
      <c r="AO1823"/>
      <c r="AP1823"/>
      <c r="AQ1823"/>
      <c r="AR1823"/>
      <c r="AS1823"/>
      <c r="AT1823"/>
      <c r="AU1823"/>
      <c r="AV1823"/>
      <c r="AW1823"/>
      <c r="AX1823"/>
      <c r="AY1823"/>
      <c r="AZ1823"/>
      <c r="BA1823"/>
      <c r="BB1823"/>
      <c r="BC1823"/>
      <c r="BD1823"/>
      <c r="BE1823"/>
      <c r="BF1823"/>
      <c r="BG1823"/>
      <c r="BH1823"/>
      <c r="BI1823"/>
      <c r="BJ1823"/>
      <c r="BK1823"/>
      <c r="BL1823"/>
      <c r="BM1823"/>
      <c r="BN1823"/>
      <c r="BO1823"/>
      <c r="BP1823"/>
      <c r="BQ1823"/>
      <c r="BR1823"/>
      <c r="BS1823"/>
      <c r="BT1823"/>
      <c r="BU1823"/>
      <c r="BV1823"/>
      <c r="BW1823"/>
      <c r="BX1823"/>
      <c r="BY1823"/>
      <c r="BZ1823"/>
      <c r="CA1823"/>
      <c r="CB1823"/>
      <c r="CC1823"/>
      <c r="CD1823"/>
      <c r="CE1823"/>
      <c r="CF1823"/>
      <c r="CG1823"/>
      <c r="CH1823"/>
      <c r="CI1823"/>
      <c r="CJ1823"/>
      <c r="CK1823"/>
      <c r="CL1823"/>
    </row>
    <row r="1824" spans="2:90" x14ac:dyDescent="0.4">
      <c r="E1824" s="8"/>
      <c r="K1824" s="53"/>
      <c r="L1824" s="53"/>
      <c r="M1824" s="53"/>
      <c r="N1824" s="53"/>
      <c r="O1824" s="53"/>
      <c r="P1824" s="53"/>
      <c r="R1824" s="24"/>
      <c r="S1824"/>
      <c r="T1824"/>
      <c r="U1824"/>
      <c r="V1824"/>
      <c r="W1824"/>
      <c r="X1824"/>
      <c r="Y1824"/>
      <c r="Z1824"/>
      <c r="AA1824"/>
      <c r="AB1824"/>
      <c r="AC1824"/>
      <c r="AD1824"/>
      <c r="AE1824"/>
      <c r="AF1824"/>
      <c r="AG1824"/>
      <c r="AH1824"/>
      <c r="AI1824"/>
      <c r="AJ1824"/>
      <c r="AK1824"/>
      <c r="AL1824"/>
      <c r="AM1824"/>
      <c r="AN1824"/>
      <c r="AO1824"/>
      <c r="AP1824"/>
      <c r="AQ1824"/>
      <c r="AR1824"/>
      <c r="AS1824"/>
      <c r="AT1824"/>
      <c r="AU1824"/>
      <c r="AV1824"/>
      <c r="AW1824"/>
      <c r="AX1824"/>
      <c r="AY1824"/>
      <c r="AZ1824"/>
      <c r="BA1824"/>
      <c r="BB1824"/>
      <c r="BC1824"/>
      <c r="BD1824"/>
      <c r="BE1824"/>
      <c r="BF1824"/>
      <c r="BG1824"/>
      <c r="BH1824"/>
      <c r="BI1824"/>
      <c r="BJ1824"/>
      <c r="BK1824"/>
      <c r="BL1824"/>
      <c r="BM1824"/>
      <c r="BN1824"/>
      <c r="BO1824"/>
      <c r="BP1824"/>
      <c r="BQ1824"/>
      <c r="BR1824"/>
      <c r="BS1824"/>
      <c r="BT1824"/>
      <c r="BU1824"/>
      <c r="BV1824"/>
      <c r="BW1824"/>
      <c r="BX1824"/>
      <c r="BY1824"/>
      <c r="BZ1824"/>
      <c r="CA1824"/>
      <c r="CB1824"/>
      <c r="CC1824"/>
      <c r="CD1824"/>
      <c r="CE1824"/>
      <c r="CF1824"/>
      <c r="CG1824"/>
      <c r="CH1824"/>
      <c r="CI1824"/>
      <c r="CJ1824"/>
      <c r="CK1824"/>
      <c r="CL1824"/>
    </row>
    <row r="1825" spans="5:90" x14ac:dyDescent="0.4">
      <c r="E1825" s="8"/>
      <c r="K1825" s="53"/>
      <c r="L1825" s="53"/>
      <c r="M1825" s="53"/>
      <c r="N1825" s="53"/>
      <c r="O1825" s="53"/>
      <c r="P1825" s="53"/>
      <c r="R1825" s="24"/>
      <c r="S1825"/>
      <c r="T1825"/>
      <c r="U1825"/>
      <c r="V1825"/>
      <c r="W1825"/>
      <c r="X1825"/>
      <c r="Y1825"/>
      <c r="Z1825"/>
      <c r="AA1825"/>
      <c r="AB1825"/>
      <c r="AC1825"/>
      <c r="AD1825"/>
      <c r="AE1825"/>
      <c r="AF1825"/>
      <c r="AG1825"/>
      <c r="AH1825"/>
      <c r="AI1825"/>
      <c r="AJ1825"/>
      <c r="AK1825"/>
      <c r="AL1825"/>
      <c r="AM1825"/>
      <c r="AN1825"/>
      <c r="AO1825"/>
      <c r="AP1825"/>
      <c r="AQ1825"/>
      <c r="AR1825"/>
      <c r="AS1825"/>
      <c r="AT1825"/>
      <c r="AU1825"/>
      <c r="AV1825"/>
      <c r="AW1825"/>
      <c r="AX1825"/>
      <c r="AY1825"/>
      <c r="AZ1825"/>
      <c r="BA1825"/>
      <c r="BB1825"/>
      <c r="BC1825"/>
      <c r="BD1825"/>
      <c r="BE1825"/>
      <c r="BF1825"/>
      <c r="BG1825"/>
      <c r="BH1825"/>
      <c r="BI1825"/>
      <c r="BJ1825"/>
      <c r="BK1825"/>
      <c r="BL1825"/>
      <c r="BM1825"/>
      <c r="BN1825"/>
      <c r="BO1825"/>
      <c r="BP1825"/>
      <c r="BQ1825"/>
      <c r="BR1825"/>
      <c r="BS1825"/>
      <c r="BT1825"/>
      <c r="BU1825"/>
      <c r="BV1825"/>
      <c r="BW1825"/>
      <c r="BX1825"/>
      <c r="BY1825"/>
      <c r="BZ1825"/>
      <c r="CA1825"/>
      <c r="CB1825"/>
      <c r="CC1825"/>
      <c r="CD1825"/>
      <c r="CE1825"/>
      <c r="CF1825"/>
      <c r="CG1825"/>
      <c r="CH1825"/>
      <c r="CI1825"/>
      <c r="CJ1825"/>
      <c r="CK1825"/>
      <c r="CL1825"/>
    </row>
    <row r="1826" spans="5:90" x14ac:dyDescent="0.4">
      <c r="E1826" s="8"/>
      <c r="K1826" s="53"/>
      <c r="L1826" s="53"/>
      <c r="M1826" s="53"/>
      <c r="N1826" s="53"/>
      <c r="O1826" s="53"/>
      <c r="P1826" s="53"/>
      <c r="R1826" s="24"/>
      <c r="S1826"/>
      <c r="T1826"/>
      <c r="U1826"/>
      <c r="V1826"/>
      <c r="W1826"/>
      <c r="X1826"/>
      <c r="Y1826"/>
      <c r="Z1826"/>
      <c r="AA1826"/>
      <c r="AB1826"/>
      <c r="AC1826"/>
      <c r="AD1826"/>
      <c r="AE1826"/>
      <c r="AF1826"/>
      <c r="AG1826"/>
      <c r="AH1826"/>
      <c r="AI1826"/>
      <c r="AJ1826"/>
      <c r="AK1826"/>
      <c r="AL1826"/>
      <c r="AM1826"/>
      <c r="AN1826"/>
      <c r="AO1826"/>
      <c r="AP1826"/>
      <c r="AQ1826"/>
      <c r="AR1826"/>
      <c r="AS1826"/>
      <c r="AT1826"/>
      <c r="AU1826"/>
      <c r="AV1826"/>
      <c r="AW1826"/>
      <c r="AX1826"/>
      <c r="AY1826"/>
      <c r="AZ1826"/>
      <c r="BA1826"/>
      <c r="BB1826"/>
      <c r="BC1826"/>
      <c r="BD1826"/>
      <c r="BE1826"/>
      <c r="BF1826"/>
      <c r="BG1826"/>
      <c r="BH1826"/>
      <c r="BI1826"/>
      <c r="BJ1826"/>
      <c r="BK1826"/>
      <c r="BL1826"/>
      <c r="BM1826"/>
      <c r="BN1826"/>
      <c r="BO1826"/>
      <c r="BP1826"/>
      <c r="BQ1826"/>
      <c r="BR1826"/>
      <c r="BS1826"/>
      <c r="BT1826"/>
      <c r="BU1826"/>
      <c r="BV1826"/>
      <c r="BW1826"/>
      <c r="BX1826"/>
      <c r="BY1826"/>
      <c r="BZ1826"/>
      <c r="CA1826"/>
      <c r="CB1826"/>
      <c r="CC1826"/>
      <c r="CD1826"/>
      <c r="CE1826"/>
      <c r="CF1826"/>
      <c r="CG1826"/>
      <c r="CH1826"/>
      <c r="CI1826"/>
      <c r="CJ1826"/>
      <c r="CK1826"/>
      <c r="CL1826"/>
    </row>
    <row r="1827" spans="5:90" x14ac:dyDescent="0.4">
      <c r="E1827" s="8"/>
      <c r="K1827" s="53"/>
      <c r="L1827" s="53"/>
      <c r="M1827" s="53"/>
      <c r="N1827" s="53"/>
      <c r="O1827" s="53"/>
      <c r="P1827" s="53"/>
      <c r="R1827" s="24"/>
      <c r="S1827"/>
      <c r="T1827"/>
      <c r="U1827"/>
      <c r="V1827"/>
      <c r="W1827"/>
      <c r="X1827"/>
      <c r="Y1827"/>
      <c r="Z1827"/>
      <c r="AA1827"/>
      <c r="AB1827"/>
      <c r="AC1827"/>
      <c r="AD1827"/>
      <c r="AE1827"/>
      <c r="AF1827"/>
      <c r="AG1827"/>
      <c r="AH1827"/>
      <c r="AI1827"/>
      <c r="AJ1827"/>
      <c r="AK1827"/>
      <c r="AL1827"/>
      <c r="AM1827"/>
      <c r="AN1827"/>
      <c r="AO1827"/>
      <c r="AP1827"/>
      <c r="AQ1827"/>
      <c r="AR1827"/>
      <c r="AS1827"/>
      <c r="AT1827"/>
      <c r="AU1827"/>
      <c r="AV1827"/>
      <c r="AW1827"/>
      <c r="AX1827"/>
      <c r="AY1827"/>
      <c r="AZ1827"/>
      <c r="BA1827"/>
      <c r="BB1827"/>
      <c r="BC1827"/>
      <c r="BD1827"/>
      <c r="BE1827"/>
      <c r="BF1827"/>
      <c r="BG1827"/>
      <c r="BH1827"/>
      <c r="BI1827"/>
      <c r="BJ1827"/>
      <c r="BK1827"/>
      <c r="BL1827"/>
      <c r="BM1827"/>
      <c r="BN1827"/>
      <c r="BO1827"/>
      <c r="BP1827"/>
      <c r="BQ1827"/>
      <c r="BR1827"/>
      <c r="BS1827"/>
      <c r="BT1827"/>
      <c r="BU1827"/>
      <c r="BV1827"/>
      <c r="BW1827"/>
      <c r="BX1827"/>
      <c r="BY1827"/>
      <c r="BZ1827"/>
      <c r="CA1827"/>
      <c r="CB1827"/>
      <c r="CC1827"/>
      <c r="CD1827"/>
      <c r="CE1827"/>
      <c r="CF1827"/>
      <c r="CG1827"/>
      <c r="CH1827"/>
      <c r="CI1827"/>
      <c r="CJ1827"/>
      <c r="CK1827"/>
      <c r="CL1827"/>
    </row>
    <row r="1828" spans="5:90" x14ac:dyDescent="0.4">
      <c r="E1828" s="8"/>
      <c r="K1828" s="53"/>
      <c r="L1828" s="53"/>
      <c r="M1828" s="53"/>
      <c r="N1828" s="53"/>
      <c r="O1828" s="53"/>
      <c r="P1828" s="53"/>
      <c r="R1828" s="24"/>
      <c r="S1828"/>
      <c r="T1828"/>
      <c r="U1828"/>
      <c r="V1828"/>
      <c r="W1828"/>
      <c r="X1828"/>
      <c r="Y1828"/>
      <c r="Z1828"/>
      <c r="AA1828"/>
      <c r="AB1828"/>
      <c r="AC1828"/>
      <c r="AD1828"/>
      <c r="AE1828"/>
      <c r="AF1828"/>
      <c r="AG1828"/>
      <c r="AH1828"/>
      <c r="AI1828"/>
      <c r="AJ1828"/>
      <c r="AK1828"/>
      <c r="AL1828"/>
      <c r="AM1828"/>
      <c r="AN1828"/>
      <c r="AO1828"/>
      <c r="AP1828"/>
      <c r="AQ1828"/>
      <c r="AR1828"/>
      <c r="AS1828"/>
      <c r="AT1828"/>
      <c r="AU1828"/>
      <c r="AV1828"/>
      <c r="AW1828"/>
      <c r="AX1828"/>
      <c r="AY1828"/>
      <c r="AZ1828"/>
      <c r="BA1828"/>
      <c r="BB1828"/>
      <c r="BC1828"/>
      <c r="BD1828"/>
      <c r="BE1828"/>
      <c r="BF1828"/>
      <c r="BG1828"/>
      <c r="BH1828"/>
      <c r="BI1828"/>
      <c r="BJ1828"/>
      <c r="BK1828"/>
      <c r="BL1828"/>
      <c r="BM1828"/>
      <c r="BN1828"/>
      <c r="BO1828"/>
      <c r="BP1828"/>
      <c r="BQ1828"/>
      <c r="BR1828"/>
      <c r="BS1828"/>
      <c r="BT1828"/>
      <c r="BU1828"/>
      <c r="BV1828"/>
      <c r="BW1828"/>
      <c r="BX1828"/>
      <c r="BY1828"/>
      <c r="BZ1828"/>
      <c r="CA1828"/>
      <c r="CB1828"/>
      <c r="CC1828"/>
      <c r="CD1828"/>
      <c r="CE1828"/>
      <c r="CF1828"/>
      <c r="CG1828"/>
      <c r="CH1828"/>
      <c r="CI1828"/>
      <c r="CJ1828"/>
      <c r="CK1828"/>
      <c r="CL1828"/>
    </row>
    <row r="1829" spans="5:90" x14ac:dyDescent="0.4">
      <c r="E1829" s="8"/>
      <c r="K1829" s="53"/>
      <c r="L1829" s="53"/>
      <c r="M1829" s="53"/>
      <c r="N1829" s="53"/>
      <c r="O1829" s="53"/>
      <c r="P1829" s="53"/>
      <c r="R1829" s="24"/>
      <c r="S1829"/>
      <c r="T1829"/>
      <c r="U1829"/>
      <c r="V1829"/>
      <c r="W1829"/>
      <c r="X1829"/>
      <c r="Y1829"/>
      <c r="Z1829"/>
      <c r="AA1829"/>
      <c r="AB1829"/>
      <c r="AC1829"/>
      <c r="AD1829"/>
      <c r="AE1829"/>
      <c r="AF1829"/>
      <c r="AG1829"/>
      <c r="AH1829"/>
      <c r="AI1829"/>
      <c r="AJ1829"/>
      <c r="AK1829"/>
      <c r="AL1829"/>
      <c r="AM1829"/>
      <c r="AN1829"/>
      <c r="AO1829"/>
      <c r="AP1829"/>
      <c r="AQ1829"/>
      <c r="AR1829"/>
      <c r="AS1829"/>
      <c r="AT1829"/>
      <c r="AU1829"/>
      <c r="AV1829"/>
      <c r="AW1829"/>
      <c r="AX1829"/>
      <c r="AY1829"/>
      <c r="AZ1829"/>
      <c r="BA1829"/>
      <c r="BB1829"/>
      <c r="BC1829"/>
      <c r="BD1829"/>
      <c r="BE1829"/>
      <c r="BF1829"/>
      <c r="BG1829"/>
      <c r="BH1829"/>
      <c r="BI1829"/>
      <c r="BJ1829"/>
      <c r="BK1829"/>
      <c r="BL1829"/>
      <c r="BM1829"/>
      <c r="BN1829"/>
      <c r="BO1829"/>
      <c r="BP1829"/>
      <c r="BQ1829"/>
      <c r="BR1829"/>
      <c r="BS1829"/>
      <c r="BT1829"/>
      <c r="BU1829"/>
      <c r="BV1829"/>
      <c r="BW1829"/>
      <c r="BX1829"/>
      <c r="BY1829"/>
      <c r="BZ1829"/>
      <c r="CA1829"/>
      <c r="CB1829"/>
      <c r="CC1829"/>
      <c r="CD1829"/>
      <c r="CE1829"/>
      <c r="CF1829"/>
      <c r="CG1829"/>
      <c r="CH1829"/>
      <c r="CI1829"/>
      <c r="CJ1829"/>
      <c r="CK1829"/>
      <c r="CL1829"/>
    </row>
    <row r="1830" spans="5:90" x14ac:dyDescent="0.4">
      <c r="E1830" s="8"/>
      <c r="K1830" s="53"/>
      <c r="L1830" s="53"/>
      <c r="M1830" s="53"/>
      <c r="N1830" s="53"/>
      <c r="O1830" s="53"/>
      <c r="P1830" s="53"/>
      <c r="R1830" s="24"/>
      <c r="S1830"/>
      <c r="T1830"/>
      <c r="U1830"/>
      <c r="V1830"/>
      <c r="W1830"/>
      <c r="X1830"/>
      <c r="Y1830"/>
      <c r="Z1830"/>
      <c r="AA1830"/>
      <c r="AB1830"/>
      <c r="AC1830"/>
      <c r="AD1830"/>
      <c r="AE1830"/>
      <c r="AF1830"/>
      <c r="AG1830"/>
      <c r="AH1830"/>
      <c r="AI1830"/>
      <c r="AJ1830"/>
      <c r="AK1830"/>
      <c r="AL1830"/>
      <c r="AM1830"/>
      <c r="AN1830"/>
      <c r="AO1830"/>
      <c r="AP1830"/>
      <c r="AQ1830"/>
      <c r="AR1830"/>
      <c r="AS1830"/>
      <c r="AT1830"/>
      <c r="AU1830"/>
      <c r="AV1830"/>
      <c r="AW1830"/>
      <c r="AX1830"/>
      <c r="AY1830"/>
      <c r="AZ1830"/>
      <c r="BA1830"/>
      <c r="BB1830"/>
      <c r="BC1830"/>
      <c r="BD1830"/>
      <c r="BE1830"/>
      <c r="BF1830"/>
      <c r="BG1830"/>
      <c r="BH1830"/>
      <c r="BI1830"/>
      <c r="BJ1830"/>
      <c r="BK1830"/>
      <c r="BL1830"/>
      <c r="BM1830"/>
      <c r="BN1830"/>
      <c r="BO1830"/>
      <c r="BP1830"/>
      <c r="BQ1830"/>
      <c r="BR1830"/>
      <c r="BS1830"/>
      <c r="BT1830"/>
      <c r="BU1830"/>
      <c r="BV1830"/>
      <c r="BW1830"/>
      <c r="BX1830"/>
      <c r="BY1830"/>
      <c r="BZ1830"/>
      <c r="CA1830"/>
      <c r="CB1830"/>
      <c r="CC1830"/>
      <c r="CD1830"/>
      <c r="CE1830"/>
      <c r="CF1830"/>
      <c r="CG1830"/>
      <c r="CH1830"/>
      <c r="CI1830"/>
      <c r="CJ1830"/>
      <c r="CK1830"/>
      <c r="CL1830"/>
    </row>
    <row r="1831" spans="5:90" x14ac:dyDescent="0.4">
      <c r="E1831" s="8"/>
      <c r="K1831" s="53"/>
      <c r="L1831" s="53"/>
      <c r="M1831" s="53"/>
      <c r="N1831" s="53"/>
      <c r="O1831" s="53"/>
      <c r="P1831" s="53"/>
      <c r="R1831" s="24"/>
      <c r="S1831"/>
      <c r="T1831"/>
      <c r="U1831"/>
      <c r="V1831"/>
      <c r="W1831"/>
      <c r="X1831"/>
      <c r="Y1831"/>
      <c r="Z1831"/>
      <c r="AA1831"/>
      <c r="AB1831"/>
      <c r="AC1831"/>
      <c r="AD1831"/>
      <c r="AE1831"/>
      <c r="AF1831"/>
      <c r="AG1831"/>
      <c r="AH1831"/>
      <c r="AI1831"/>
      <c r="AJ1831"/>
      <c r="AK1831"/>
      <c r="AL1831"/>
      <c r="AM1831"/>
      <c r="AN1831"/>
      <c r="AO1831"/>
      <c r="AP1831"/>
      <c r="AQ1831"/>
      <c r="AR1831"/>
      <c r="AS1831"/>
      <c r="AT1831"/>
      <c r="AU1831"/>
      <c r="AV1831"/>
      <c r="AW1831"/>
      <c r="AX1831"/>
      <c r="AY1831"/>
      <c r="AZ1831"/>
      <c r="BA1831"/>
      <c r="BB1831"/>
      <c r="BC1831"/>
      <c r="BD1831"/>
      <c r="BE1831"/>
      <c r="BF1831"/>
      <c r="BG1831"/>
      <c r="BH1831"/>
      <c r="BI1831"/>
      <c r="BJ1831"/>
      <c r="BK1831"/>
      <c r="BL1831"/>
      <c r="BM1831"/>
      <c r="BN1831"/>
      <c r="BO1831"/>
      <c r="BP1831"/>
      <c r="BQ1831"/>
      <c r="BR1831"/>
      <c r="BS1831"/>
      <c r="BT1831"/>
      <c r="BU1831"/>
      <c r="BV1831"/>
      <c r="BW1831"/>
      <c r="BX1831"/>
      <c r="BY1831"/>
      <c r="BZ1831"/>
      <c r="CA1831"/>
      <c r="CB1831"/>
      <c r="CC1831"/>
      <c r="CD1831"/>
      <c r="CE1831"/>
      <c r="CF1831"/>
      <c r="CG1831"/>
      <c r="CH1831"/>
      <c r="CI1831"/>
      <c r="CJ1831"/>
      <c r="CK1831"/>
      <c r="CL1831"/>
    </row>
    <row r="1832" spans="5:90" x14ac:dyDescent="0.4">
      <c r="E1832" s="8"/>
      <c r="K1832" s="53"/>
      <c r="L1832" s="53"/>
      <c r="M1832" s="53"/>
      <c r="N1832" s="53"/>
      <c r="O1832" s="53"/>
      <c r="P1832" s="53"/>
      <c r="R1832" s="24"/>
      <c r="S1832"/>
      <c r="T1832"/>
      <c r="U1832"/>
      <c r="V1832"/>
      <c r="W1832"/>
      <c r="X1832"/>
      <c r="Y1832"/>
      <c r="Z1832"/>
      <c r="AA1832"/>
      <c r="AB1832"/>
      <c r="AC1832"/>
      <c r="AD1832"/>
      <c r="AE1832"/>
      <c r="AF1832"/>
      <c r="AG1832"/>
      <c r="AH1832"/>
      <c r="AI1832"/>
      <c r="AJ1832"/>
      <c r="AK1832"/>
      <c r="AL1832"/>
      <c r="AM1832"/>
      <c r="AN1832"/>
      <c r="AO1832"/>
      <c r="AP1832"/>
      <c r="AQ1832"/>
      <c r="AR1832"/>
      <c r="AS1832"/>
      <c r="AT1832"/>
      <c r="AU1832"/>
      <c r="AV1832"/>
      <c r="AW1832"/>
      <c r="AX1832"/>
      <c r="AY1832"/>
      <c r="AZ1832"/>
      <c r="BA1832"/>
      <c r="BB1832"/>
      <c r="BC1832"/>
      <c r="BD1832"/>
      <c r="BE1832"/>
      <c r="BF1832"/>
      <c r="BG1832"/>
      <c r="BH1832"/>
      <c r="BI1832"/>
      <c r="BJ1832"/>
      <c r="BK1832"/>
      <c r="BL1832"/>
      <c r="BM1832"/>
      <c r="BN1832"/>
      <c r="BO1832"/>
      <c r="BP1832"/>
      <c r="BQ1832"/>
      <c r="BR1832"/>
      <c r="BS1832"/>
      <c r="BT1832"/>
      <c r="BU1832"/>
      <c r="BV1832"/>
      <c r="BW1832"/>
      <c r="BX1832"/>
      <c r="BY1832"/>
      <c r="BZ1832"/>
      <c r="CA1832"/>
      <c r="CB1832"/>
      <c r="CC1832"/>
      <c r="CD1832"/>
      <c r="CE1832"/>
      <c r="CF1832"/>
      <c r="CG1832"/>
      <c r="CH1832"/>
      <c r="CI1832"/>
      <c r="CJ1832"/>
      <c r="CK1832"/>
      <c r="CL1832"/>
    </row>
    <row r="1833" spans="5:90" x14ac:dyDescent="0.4">
      <c r="E1833" s="8"/>
      <c r="K1833" s="53"/>
      <c r="L1833" s="53"/>
      <c r="M1833" s="53"/>
      <c r="N1833" s="53"/>
      <c r="O1833" s="53"/>
      <c r="P1833" s="53"/>
      <c r="R1833" s="24"/>
      <c r="S1833"/>
      <c r="T1833"/>
      <c r="U1833"/>
      <c r="V1833"/>
      <c r="W1833"/>
      <c r="X1833"/>
      <c r="Y1833"/>
      <c r="Z1833"/>
      <c r="AA1833"/>
      <c r="AB1833"/>
      <c r="AC1833"/>
      <c r="AD1833"/>
      <c r="AE1833"/>
      <c r="AF1833"/>
      <c r="AG1833"/>
      <c r="AH1833"/>
      <c r="AI1833"/>
      <c r="AJ1833"/>
      <c r="AK1833"/>
      <c r="AL1833"/>
      <c r="AM1833"/>
      <c r="AN1833"/>
      <c r="AO1833"/>
      <c r="AP1833"/>
      <c r="AQ1833"/>
      <c r="AR1833"/>
      <c r="AS1833"/>
      <c r="AT1833"/>
      <c r="AU1833"/>
      <c r="AV1833"/>
      <c r="AW1833"/>
      <c r="AX1833"/>
      <c r="AY1833"/>
      <c r="AZ1833"/>
      <c r="BA1833"/>
      <c r="BB1833"/>
      <c r="BC1833"/>
      <c r="BD1833"/>
      <c r="BE1833"/>
      <c r="BF1833"/>
      <c r="BG1833"/>
      <c r="BH1833"/>
      <c r="BI1833"/>
      <c r="BJ1833"/>
      <c r="BK1833"/>
      <c r="BL1833"/>
      <c r="BM1833"/>
      <c r="BN1833"/>
      <c r="BO1833"/>
      <c r="BP1833"/>
      <c r="BQ1833"/>
      <c r="BR1833"/>
      <c r="BS1833"/>
      <c r="BT1833"/>
      <c r="BU1833"/>
      <c r="BV1833"/>
      <c r="BW1833"/>
      <c r="BX1833"/>
      <c r="BY1833"/>
      <c r="BZ1833"/>
      <c r="CA1833"/>
      <c r="CB1833"/>
      <c r="CC1833"/>
      <c r="CD1833"/>
      <c r="CE1833"/>
      <c r="CF1833"/>
      <c r="CG1833"/>
      <c r="CH1833"/>
      <c r="CI1833"/>
      <c r="CJ1833"/>
      <c r="CK1833"/>
      <c r="CL1833"/>
    </row>
    <row r="1834" spans="5:90" x14ac:dyDescent="0.4">
      <c r="E1834" s="8"/>
      <c r="K1834" s="53"/>
      <c r="L1834" s="53"/>
      <c r="M1834" s="53"/>
      <c r="N1834" s="53"/>
      <c r="O1834" s="53"/>
      <c r="P1834" s="53"/>
      <c r="R1834" s="24"/>
      <c r="S1834"/>
      <c r="T1834"/>
      <c r="U1834"/>
      <c r="V1834"/>
      <c r="W1834"/>
      <c r="X1834"/>
      <c r="Y1834"/>
      <c r="Z1834"/>
      <c r="AA1834"/>
      <c r="AB1834"/>
      <c r="AC1834"/>
      <c r="AD1834"/>
      <c r="AE1834"/>
      <c r="AF1834"/>
      <c r="AG1834"/>
      <c r="AH1834"/>
      <c r="AI1834"/>
      <c r="AJ1834"/>
      <c r="AK1834"/>
      <c r="AL1834"/>
      <c r="AM1834"/>
      <c r="AN1834"/>
      <c r="AO1834"/>
      <c r="AP1834"/>
      <c r="AQ1834"/>
      <c r="AR1834"/>
      <c r="AS1834"/>
      <c r="AT1834"/>
      <c r="AU1834"/>
      <c r="AV1834"/>
      <c r="AW1834"/>
      <c r="AX1834"/>
      <c r="AY1834"/>
      <c r="AZ1834"/>
      <c r="BA1834"/>
      <c r="BB1834"/>
      <c r="BC1834"/>
      <c r="BD1834"/>
      <c r="BE1834"/>
      <c r="BF1834"/>
      <c r="BG1834"/>
      <c r="BH1834"/>
      <c r="BI1834"/>
      <c r="BJ1834"/>
      <c r="BK1834"/>
      <c r="BL1834"/>
      <c r="BM1834"/>
      <c r="BN1834"/>
      <c r="BO1834"/>
      <c r="BP1834"/>
      <c r="BQ1834"/>
      <c r="BR1834"/>
      <c r="BS1834"/>
      <c r="BT1834"/>
      <c r="BU1834"/>
      <c r="BV1834"/>
      <c r="BW1834"/>
      <c r="BX1834"/>
      <c r="BY1834"/>
      <c r="BZ1834"/>
      <c r="CA1834"/>
      <c r="CB1834"/>
      <c r="CC1834"/>
      <c r="CD1834"/>
      <c r="CE1834"/>
      <c r="CF1834"/>
      <c r="CG1834"/>
      <c r="CH1834"/>
      <c r="CI1834"/>
      <c r="CJ1834"/>
      <c r="CK1834"/>
      <c r="CL1834"/>
    </row>
    <row r="1835" spans="5:90" x14ac:dyDescent="0.4">
      <c r="E1835" s="8"/>
      <c r="K1835" s="53"/>
      <c r="L1835" s="53"/>
      <c r="M1835" s="53"/>
      <c r="N1835" s="53"/>
      <c r="O1835" s="53"/>
      <c r="P1835" s="53"/>
      <c r="R1835" s="24"/>
      <c r="S1835"/>
      <c r="T1835"/>
      <c r="U1835"/>
      <c r="V1835"/>
      <c r="W1835"/>
      <c r="X1835"/>
      <c r="Y1835"/>
      <c r="Z1835"/>
      <c r="AA1835"/>
      <c r="AB1835"/>
      <c r="AC1835"/>
      <c r="AD1835"/>
      <c r="AE1835"/>
      <c r="AF1835"/>
      <c r="AG1835"/>
      <c r="AH1835"/>
      <c r="AI1835"/>
      <c r="AJ1835"/>
      <c r="AK1835"/>
      <c r="AL1835"/>
      <c r="AM1835"/>
      <c r="AN1835"/>
      <c r="AO1835"/>
      <c r="AP1835"/>
      <c r="AQ1835"/>
      <c r="AR1835"/>
      <c r="AS1835"/>
      <c r="AT1835"/>
      <c r="AU1835"/>
      <c r="AV1835"/>
      <c r="AW1835"/>
      <c r="AX1835"/>
      <c r="AY1835"/>
      <c r="AZ1835"/>
      <c r="BA1835"/>
      <c r="BB1835"/>
      <c r="BC1835"/>
      <c r="BD1835"/>
      <c r="BE1835"/>
      <c r="BF1835"/>
      <c r="BG1835"/>
      <c r="BH1835"/>
      <c r="BI1835"/>
      <c r="BJ1835"/>
      <c r="BK1835"/>
      <c r="BL1835"/>
      <c r="BM1835"/>
      <c r="BN1835"/>
      <c r="BO1835"/>
      <c r="BP1835"/>
      <c r="BQ1835"/>
      <c r="BR1835"/>
      <c r="BS1835"/>
      <c r="BT1835"/>
      <c r="BU1835"/>
      <c r="BV1835"/>
      <c r="BW1835"/>
      <c r="BX1835"/>
      <c r="BY1835"/>
      <c r="BZ1835"/>
      <c r="CA1835"/>
      <c r="CB1835"/>
      <c r="CC1835"/>
      <c r="CD1835"/>
      <c r="CE1835"/>
      <c r="CF1835"/>
      <c r="CG1835"/>
      <c r="CH1835"/>
      <c r="CI1835"/>
      <c r="CJ1835"/>
      <c r="CK1835"/>
      <c r="CL1835"/>
    </row>
    <row r="1836" spans="5:90" x14ac:dyDescent="0.4">
      <c r="E1836" s="8"/>
      <c r="K1836" s="53"/>
      <c r="L1836" s="53"/>
      <c r="M1836" s="53"/>
      <c r="N1836" s="53"/>
      <c r="O1836" s="53"/>
      <c r="P1836" s="53"/>
      <c r="R1836" s="24"/>
      <c r="S1836"/>
      <c r="T1836"/>
      <c r="U1836"/>
      <c r="V1836"/>
      <c r="W1836"/>
      <c r="X1836"/>
      <c r="Y1836"/>
      <c r="Z1836"/>
      <c r="AA1836"/>
      <c r="AB1836"/>
      <c r="AC1836"/>
      <c r="AD1836"/>
      <c r="AE1836"/>
      <c r="AF1836"/>
      <c r="AG1836"/>
      <c r="AH1836"/>
      <c r="AI1836"/>
      <c r="AJ1836"/>
      <c r="AK1836"/>
      <c r="AL1836"/>
      <c r="AM1836"/>
      <c r="AN1836"/>
      <c r="AO1836"/>
      <c r="AP1836"/>
      <c r="AQ1836"/>
      <c r="AR1836"/>
      <c r="AS1836"/>
      <c r="AT1836"/>
      <c r="AU1836"/>
      <c r="AV1836"/>
      <c r="AW1836"/>
      <c r="AX1836"/>
      <c r="AY1836"/>
      <c r="AZ1836"/>
      <c r="BA1836"/>
      <c r="BB1836"/>
      <c r="BC1836"/>
      <c r="BD1836"/>
      <c r="BE1836"/>
      <c r="BF1836"/>
      <c r="BG1836"/>
      <c r="BH1836"/>
      <c r="BI1836"/>
      <c r="BJ1836"/>
      <c r="BK1836"/>
      <c r="BL1836"/>
      <c r="BM1836"/>
      <c r="BN1836"/>
      <c r="BO1836"/>
      <c r="BP1836"/>
      <c r="BQ1836"/>
      <c r="BR1836"/>
      <c r="BS1836"/>
      <c r="BT1836"/>
      <c r="BU1836"/>
      <c r="BV1836"/>
      <c r="BW1836"/>
      <c r="BX1836"/>
      <c r="BY1836"/>
      <c r="BZ1836"/>
      <c r="CA1836"/>
      <c r="CB1836"/>
      <c r="CC1836"/>
      <c r="CD1836"/>
      <c r="CE1836"/>
      <c r="CF1836"/>
      <c r="CG1836"/>
      <c r="CH1836"/>
      <c r="CI1836"/>
      <c r="CJ1836"/>
      <c r="CK1836"/>
      <c r="CL1836"/>
    </row>
    <row r="1837" spans="5:90" x14ac:dyDescent="0.4">
      <c r="E1837" s="8"/>
      <c r="K1837" s="53"/>
      <c r="L1837" s="53"/>
      <c r="M1837" s="53"/>
      <c r="N1837" s="53"/>
      <c r="O1837" s="53"/>
      <c r="P1837" s="53"/>
      <c r="R1837" s="24"/>
      <c r="S1837"/>
      <c r="T1837"/>
      <c r="U1837"/>
      <c r="V1837"/>
      <c r="W1837"/>
      <c r="X1837"/>
      <c r="Y1837"/>
      <c r="Z1837"/>
      <c r="AA1837"/>
      <c r="AB1837"/>
      <c r="AC1837"/>
      <c r="AD1837"/>
      <c r="AE1837"/>
      <c r="AF1837"/>
      <c r="AG1837"/>
      <c r="AH1837"/>
      <c r="AI1837"/>
      <c r="AJ1837"/>
      <c r="AK1837"/>
      <c r="AL1837"/>
      <c r="AM1837"/>
      <c r="AN1837"/>
      <c r="AO1837"/>
      <c r="AP1837"/>
      <c r="AQ1837"/>
      <c r="AR1837"/>
      <c r="AS1837"/>
      <c r="AT1837"/>
      <c r="AU1837"/>
      <c r="AV1837"/>
      <c r="AW1837"/>
      <c r="AX1837"/>
      <c r="AY1837"/>
      <c r="AZ1837"/>
      <c r="BA1837"/>
      <c r="BB1837"/>
      <c r="BC1837"/>
      <c r="BD1837"/>
      <c r="BE1837"/>
      <c r="BF1837"/>
      <c r="BG1837"/>
      <c r="BH1837"/>
      <c r="BI1837"/>
      <c r="BJ1837"/>
      <c r="BK1837"/>
      <c r="BL1837"/>
      <c r="BM1837"/>
      <c r="BN1837"/>
      <c r="BO1837"/>
      <c r="BP1837"/>
      <c r="BQ1837"/>
      <c r="BR1837"/>
      <c r="BS1837"/>
      <c r="BT1837"/>
      <c r="BU1837"/>
      <c r="BV1837"/>
      <c r="BW1837"/>
      <c r="BX1837"/>
      <c r="BY1837"/>
      <c r="BZ1837"/>
      <c r="CA1837"/>
      <c r="CB1837"/>
      <c r="CC1837"/>
      <c r="CD1837"/>
      <c r="CE1837"/>
      <c r="CF1837"/>
      <c r="CG1837"/>
      <c r="CH1837"/>
      <c r="CI1837"/>
      <c r="CJ1837"/>
      <c r="CK1837"/>
      <c r="CL1837"/>
    </row>
    <row r="1838" spans="5:90" x14ac:dyDescent="0.4">
      <c r="E1838" s="8"/>
      <c r="K1838" s="53"/>
      <c r="L1838" s="53"/>
      <c r="M1838" s="53"/>
      <c r="N1838" s="53"/>
      <c r="O1838" s="53"/>
      <c r="P1838" s="53"/>
      <c r="R1838" s="24"/>
      <c r="S1838"/>
      <c r="T1838"/>
      <c r="U1838"/>
      <c r="V1838"/>
      <c r="W1838"/>
      <c r="X1838"/>
      <c r="Y1838"/>
      <c r="Z1838"/>
      <c r="AA1838"/>
      <c r="AB1838"/>
      <c r="AC1838"/>
      <c r="AD1838"/>
      <c r="AE1838"/>
      <c r="AF1838"/>
      <c r="AG1838"/>
      <c r="AH1838"/>
      <c r="AI1838"/>
      <c r="AJ1838"/>
      <c r="AK1838"/>
      <c r="AL1838"/>
      <c r="AM1838"/>
      <c r="AN1838"/>
      <c r="AO1838"/>
      <c r="AP1838"/>
      <c r="AQ1838"/>
      <c r="AR1838"/>
      <c r="AS1838"/>
      <c r="AT1838"/>
      <c r="AU1838"/>
      <c r="AV1838"/>
      <c r="AW1838"/>
      <c r="AX1838"/>
      <c r="AY1838"/>
      <c r="AZ1838"/>
      <c r="BA1838"/>
      <c r="BB1838"/>
      <c r="BC1838"/>
      <c r="BD1838"/>
      <c r="BE1838"/>
      <c r="BF1838"/>
      <c r="BG1838"/>
      <c r="BH1838"/>
      <c r="BI1838"/>
      <c r="BJ1838"/>
      <c r="BK1838"/>
      <c r="BL1838"/>
      <c r="BM1838"/>
      <c r="BN1838"/>
      <c r="BO1838"/>
      <c r="BP1838"/>
      <c r="BQ1838"/>
      <c r="BR1838"/>
      <c r="BS1838"/>
      <c r="BT1838"/>
      <c r="BU1838"/>
      <c r="BV1838"/>
      <c r="BW1838"/>
      <c r="BX1838"/>
      <c r="BY1838"/>
      <c r="BZ1838"/>
      <c r="CA1838"/>
      <c r="CB1838"/>
      <c r="CC1838"/>
      <c r="CD1838"/>
      <c r="CE1838"/>
      <c r="CF1838"/>
      <c r="CG1838"/>
      <c r="CH1838"/>
      <c r="CI1838"/>
      <c r="CJ1838"/>
      <c r="CK1838"/>
      <c r="CL1838"/>
    </row>
    <row r="1839" spans="5:90" x14ac:dyDescent="0.4">
      <c r="E1839" s="8"/>
      <c r="K1839" s="53"/>
      <c r="L1839" s="53"/>
      <c r="M1839" s="53"/>
      <c r="N1839" s="53"/>
      <c r="O1839" s="53"/>
      <c r="P1839" s="53"/>
      <c r="R1839" s="24"/>
      <c r="S1839"/>
      <c r="T1839"/>
      <c r="U1839"/>
      <c r="V1839"/>
      <c r="W1839"/>
      <c r="X1839"/>
      <c r="Y1839"/>
      <c r="Z1839"/>
      <c r="AA1839"/>
      <c r="AB1839"/>
      <c r="AC1839"/>
      <c r="AD1839"/>
      <c r="AE1839"/>
      <c r="AF1839"/>
      <c r="AG1839"/>
      <c r="AH1839"/>
      <c r="AI1839"/>
      <c r="AJ1839"/>
      <c r="AK1839"/>
      <c r="AL1839"/>
      <c r="AM1839"/>
      <c r="AN1839"/>
      <c r="AO1839"/>
      <c r="AP1839"/>
      <c r="AQ1839"/>
      <c r="AR1839"/>
      <c r="AS1839"/>
      <c r="AT1839"/>
      <c r="AU1839"/>
      <c r="AV1839"/>
      <c r="AW1839"/>
      <c r="AX1839"/>
      <c r="AY1839"/>
      <c r="AZ1839"/>
      <c r="BA1839"/>
      <c r="BB1839"/>
      <c r="BC1839"/>
      <c r="BD1839"/>
      <c r="BE1839"/>
      <c r="BF1839"/>
      <c r="BG1839"/>
      <c r="BH1839"/>
      <c r="BI1839"/>
      <c r="BJ1839"/>
      <c r="BK1839"/>
      <c r="BL1839"/>
      <c r="BM1839"/>
      <c r="BN1839"/>
      <c r="BO1839"/>
      <c r="BP1839"/>
      <c r="BQ1839"/>
      <c r="BR1839"/>
      <c r="BS1839"/>
      <c r="BT1839"/>
      <c r="BU1839"/>
      <c r="BV1839"/>
      <c r="BW1839"/>
      <c r="BX1839"/>
      <c r="BY1839"/>
      <c r="BZ1839"/>
      <c r="CA1839"/>
      <c r="CB1839"/>
      <c r="CC1839"/>
      <c r="CD1839"/>
      <c r="CE1839"/>
      <c r="CF1839"/>
      <c r="CG1839"/>
      <c r="CH1839"/>
      <c r="CI1839"/>
      <c r="CJ1839"/>
      <c r="CK1839"/>
      <c r="CL1839"/>
    </row>
    <row r="1840" spans="5:90" x14ac:dyDescent="0.4">
      <c r="E1840" s="8"/>
      <c r="K1840" s="53"/>
      <c r="L1840" s="53"/>
      <c r="M1840" s="53"/>
      <c r="N1840" s="53"/>
      <c r="O1840" s="53"/>
      <c r="P1840" s="53"/>
      <c r="R1840" s="24"/>
      <c r="S1840"/>
      <c r="T1840"/>
      <c r="U1840"/>
      <c r="V1840"/>
      <c r="W1840"/>
      <c r="X1840"/>
      <c r="Y1840"/>
      <c r="Z1840"/>
      <c r="AA1840"/>
      <c r="AB1840"/>
      <c r="AC1840"/>
      <c r="AD1840"/>
      <c r="AE1840"/>
      <c r="AF1840"/>
      <c r="AG1840"/>
      <c r="AH1840"/>
      <c r="AI1840"/>
      <c r="AJ1840"/>
      <c r="AK1840"/>
      <c r="AL1840"/>
      <c r="AM1840"/>
      <c r="AN1840"/>
      <c r="AO1840"/>
      <c r="AP1840"/>
      <c r="AQ1840"/>
      <c r="AR1840"/>
      <c r="AS1840"/>
      <c r="AT1840"/>
      <c r="AU1840"/>
      <c r="AV1840"/>
      <c r="AW1840"/>
      <c r="AX1840"/>
      <c r="AY1840"/>
      <c r="AZ1840"/>
      <c r="BA1840"/>
      <c r="BB1840"/>
      <c r="BC1840"/>
      <c r="BD1840"/>
      <c r="BE1840"/>
      <c r="BF1840"/>
      <c r="BG1840"/>
      <c r="BH1840"/>
      <c r="BI1840"/>
      <c r="BJ1840"/>
      <c r="BK1840"/>
      <c r="BL1840"/>
      <c r="BM1840"/>
      <c r="BN1840"/>
      <c r="BO1840"/>
      <c r="BP1840"/>
      <c r="BQ1840"/>
      <c r="BR1840"/>
      <c r="BS1840"/>
      <c r="BT1840"/>
      <c r="BU1840"/>
      <c r="BV1840"/>
      <c r="BW1840"/>
      <c r="BX1840"/>
      <c r="BY1840"/>
      <c r="BZ1840"/>
      <c r="CA1840"/>
      <c r="CB1840"/>
      <c r="CC1840"/>
      <c r="CD1840"/>
      <c r="CE1840"/>
      <c r="CF1840"/>
      <c r="CG1840"/>
      <c r="CH1840"/>
      <c r="CI1840"/>
      <c r="CJ1840"/>
      <c r="CK1840"/>
      <c r="CL1840"/>
    </row>
    <row r="1841" spans="5:90" x14ac:dyDescent="0.4">
      <c r="E1841" s="8"/>
      <c r="K1841" s="53"/>
      <c r="L1841" s="53"/>
      <c r="M1841" s="53"/>
      <c r="N1841" s="53"/>
      <c r="O1841" s="53"/>
      <c r="P1841" s="53"/>
      <c r="R1841" s="24"/>
      <c r="S1841"/>
      <c r="T1841"/>
      <c r="U1841"/>
      <c r="V1841"/>
      <c r="W1841"/>
      <c r="X1841"/>
      <c r="Y1841"/>
      <c r="Z1841"/>
      <c r="AA1841"/>
      <c r="AB1841"/>
      <c r="AC1841"/>
      <c r="AD1841"/>
      <c r="AE1841"/>
      <c r="AF1841"/>
      <c r="AG1841"/>
      <c r="AH1841"/>
      <c r="AI1841"/>
      <c r="AJ1841"/>
      <c r="AK1841"/>
      <c r="AL1841"/>
      <c r="AM1841"/>
      <c r="AN1841"/>
      <c r="AO1841"/>
      <c r="AP1841"/>
      <c r="AQ1841"/>
      <c r="AR1841"/>
      <c r="AS1841"/>
      <c r="AT1841"/>
      <c r="AU1841"/>
      <c r="AV1841"/>
      <c r="AW1841"/>
      <c r="AX1841"/>
      <c r="AY1841"/>
      <c r="AZ1841"/>
      <c r="BA1841"/>
      <c r="BB1841"/>
      <c r="BC1841"/>
      <c r="BD1841"/>
      <c r="BE1841"/>
      <c r="BF1841"/>
      <c r="BG1841"/>
      <c r="BH1841"/>
      <c r="BI1841"/>
      <c r="BJ1841"/>
      <c r="BK1841"/>
      <c r="BL1841"/>
      <c r="BM1841"/>
      <c r="BN1841"/>
      <c r="BO1841"/>
      <c r="BP1841"/>
      <c r="BQ1841"/>
      <c r="BR1841"/>
      <c r="BS1841"/>
      <c r="BT1841"/>
      <c r="BU1841"/>
      <c r="BV1841"/>
      <c r="BW1841"/>
      <c r="BX1841"/>
      <c r="BY1841"/>
      <c r="BZ1841"/>
      <c r="CA1841"/>
      <c r="CB1841"/>
      <c r="CC1841"/>
      <c r="CD1841"/>
      <c r="CE1841"/>
      <c r="CF1841"/>
      <c r="CG1841"/>
      <c r="CH1841"/>
      <c r="CI1841"/>
      <c r="CJ1841"/>
      <c r="CK1841"/>
      <c r="CL1841"/>
    </row>
    <row r="1842" spans="5:90" x14ac:dyDescent="0.4">
      <c r="E1842" s="8"/>
      <c r="K1842" s="53"/>
      <c r="L1842" s="53"/>
      <c r="M1842" s="53"/>
      <c r="N1842" s="53"/>
      <c r="O1842" s="53"/>
      <c r="P1842" s="53"/>
      <c r="R1842" s="24"/>
      <c r="S1842"/>
      <c r="T1842"/>
      <c r="U1842"/>
      <c r="V1842"/>
      <c r="W1842"/>
      <c r="X1842"/>
      <c r="Y1842"/>
      <c r="Z1842"/>
      <c r="AA1842"/>
      <c r="AB1842"/>
      <c r="AC1842"/>
      <c r="AD1842"/>
      <c r="AE1842"/>
      <c r="AF1842"/>
      <c r="AG1842"/>
      <c r="AH1842"/>
      <c r="AI1842"/>
      <c r="AJ1842"/>
      <c r="AK1842"/>
      <c r="AL1842"/>
      <c r="AM1842"/>
      <c r="AN1842"/>
      <c r="AO1842"/>
      <c r="AP1842"/>
      <c r="AQ1842"/>
      <c r="AR1842"/>
      <c r="AS1842"/>
      <c r="AT1842"/>
      <c r="AU1842"/>
      <c r="AV1842"/>
      <c r="AW1842"/>
      <c r="AX1842"/>
      <c r="AY1842"/>
      <c r="AZ1842"/>
      <c r="BA1842"/>
      <c r="BB1842"/>
      <c r="BC1842"/>
      <c r="BD1842"/>
      <c r="BE1842"/>
      <c r="BF1842"/>
      <c r="BG1842"/>
      <c r="BH1842"/>
      <c r="BI1842"/>
      <c r="BJ1842"/>
      <c r="BK1842"/>
      <c r="BL1842"/>
      <c r="BM1842"/>
      <c r="BN1842"/>
      <c r="BO1842"/>
      <c r="BP1842"/>
      <c r="BQ1842"/>
      <c r="BR1842"/>
      <c r="BS1842"/>
      <c r="BT1842"/>
      <c r="BU1842"/>
      <c r="BV1842"/>
      <c r="BW1842"/>
      <c r="BX1842"/>
      <c r="BY1842"/>
      <c r="BZ1842"/>
      <c r="CA1842"/>
      <c r="CB1842"/>
      <c r="CC1842"/>
      <c r="CD1842"/>
      <c r="CE1842"/>
      <c r="CF1842"/>
      <c r="CG1842"/>
      <c r="CH1842"/>
      <c r="CI1842"/>
      <c r="CJ1842"/>
      <c r="CK1842"/>
      <c r="CL1842"/>
    </row>
    <row r="1843" spans="5:90" x14ac:dyDescent="0.4">
      <c r="E1843" s="8"/>
      <c r="K1843" s="53"/>
      <c r="L1843" s="53"/>
      <c r="M1843" s="53"/>
      <c r="N1843" s="53"/>
      <c r="O1843" s="53"/>
      <c r="P1843" s="53"/>
      <c r="R1843" s="24"/>
      <c r="S1843"/>
      <c r="T1843"/>
      <c r="U1843"/>
      <c r="V1843"/>
      <c r="W1843"/>
      <c r="X1843"/>
      <c r="Y1843"/>
      <c r="Z1843"/>
      <c r="AA1843"/>
      <c r="AB1843"/>
      <c r="AC1843"/>
      <c r="AD1843"/>
      <c r="AE1843"/>
      <c r="AF1843"/>
      <c r="AG1843"/>
      <c r="AH1843"/>
      <c r="AI1843"/>
      <c r="AJ1843"/>
      <c r="AK1843"/>
      <c r="AL1843"/>
      <c r="AM1843"/>
      <c r="AN1843"/>
      <c r="AO1843"/>
      <c r="AP1843"/>
      <c r="AQ1843"/>
      <c r="AR1843"/>
      <c r="AS1843"/>
      <c r="AT1843"/>
      <c r="AU1843"/>
      <c r="AV1843"/>
      <c r="AW1843"/>
      <c r="AX1843"/>
      <c r="AY1843"/>
      <c r="AZ1843"/>
      <c r="BA1843"/>
      <c r="BB1843"/>
      <c r="BC1843"/>
      <c r="BD1843"/>
      <c r="BE1843"/>
      <c r="BF1843"/>
      <c r="BG1843"/>
      <c r="BH1843"/>
      <c r="BI1843"/>
      <c r="BJ1843"/>
      <c r="BK1843"/>
      <c r="BL1843"/>
      <c r="BM1843"/>
      <c r="BN1843"/>
      <c r="BO1843"/>
      <c r="BP1843"/>
      <c r="BQ1843"/>
      <c r="BR1843"/>
      <c r="BS1843"/>
      <c r="BT1843"/>
      <c r="BU1843"/>
      <c r="BV1843"/>
      <c r="BW1843"/>
      <c r="BX1843"/>
      <c r="BY1843"/>
      <c r="BZ1843"/>
      <c r="CA1843"/>
      <c r="CB1843"/>
      <c r="CC1843"/>
      <c r="CD1843"/>
      <c r="CE1843"/>
      <c r="CF1843"/>
      <c r="CG1843"/>
      <c r="CH1843"/>
      <c r="CI1843"/>
      <c r="CJ1843"/>
      <c r="CK1843"/>
      <c r="CL1843"/>
    </row>
    <row r="1844" spans="5:90" x14ac:dyDescent="0.4">
      <c r="E1844" s="8"/>
      <c r="K1844" s="53"/>
      <c r="L1844" s="53"/>
      <c r="M1844" s="53"/>
      <c r="N1844" s="53"/>
      <c r="O1844" s="53"/>
      <c r="P1844" s="53"/>
      <c r="R1844" s="24"/>
      <c r="S1844"/>
      <c r="T1844"/>
      <c r="U1844"/>
      <c r="V1844"/>
      <c r="W1844"/>
      <c r="X1844"/>
      <c r="Y1844"/>
      <c r="Z1844"/>
      <c r="AA1844"/>
      <c r="AB1844"/>
      <c r="AC1844"/>
      <c r="AD1844"/>
      <c r="AE1844"/>
      <c r="AF1844"/>
      <c r="AG1844"/>
      <c r="AH1844"/>
      <c r="AI1844"/>
      <c r="AJ1844"/>
      <c r="AK1844"/>
      <c r="AL1844"/>
      <c r="AM1844"/>
      <c r="AN1844"/>
      <c r="AO1844"/>
      <c r="AP1844"/>
      <c r="AQ1844"/>
      <c r="AR1844"/>
      <c r="AS1844"/>
      <c r="AT1844"/>
      <c r="AU1844"/>
      <c r="AV1844"/>
      <c r="AW1844"/>
      <c r="AX1844"/>
      <c r="AY1844"/>
      <c r="AZ1844"/>
      <c r="BA1844"/>
      <c r="BB1844"/>
      <c r="BC1844"/>
      <c r="BD1844"/>
      <c r="BE1844"/>
      <c r="BF1844"/>
      <c r="BG1844"/>
      <c r="BH1844"/>
      <c r="BI1844"/>
      <c r="BJ1844"/>
      <c r="BK1844"/>
      <c r="BL1844"/>
      <c r="BM1844"/>
      <c r="BN1844"/>
      <c r="BO1844"/>
      <c r="BP1844"/>
      <c r="BQ1844"/>
      <c r="BR1844"/>
      <c r="BS1844"/>
      <c r="BT1844"/>
      <c r="BU1844"/>
      <c r="BV1844"/>
      <c r="BW1844"/>
      <c r="BX1844"/>
      <c r="BY1844"/>
      <c r="BZ1844"/>
      <c r="CA1844"/>
      <c r="CB1844"/>
      <c r="CC1844"/>
      <c r="CD1844"/>
      <c r="CE1844"/>
      <c r="CF1844"/>
      <c r="CG1844"/>
      <c r="CH1844"/>
      <c r="CI1844"/>
      <c r="CJ1844"/>
      <c r="CK1844"/>
      <c r="CL1844"/>
    </row>
    <row r="1845" spans="5:90" x14ac:dyDescent="0.4">
      <c r="E1845" s="8"/>
      <c r="K1845" s="53"/>
      <c r="L1845" s="53"/>
      <c r="M1845" s="53"/>
      <c r="N1845" s="53"/>
      <c r="O1845" s="53"/>
      <c r="P1845" s="53"/>
      <c r="R1845" s="24"/>
      <c r="S1845"/>
      <c r="T1845"/>
      <c r="U1845"/>
      <c r="V1845"/>
      <c r="W1845"/>
      <c r="X1845"/>
      <c r="Y1845"/>
      <c r="Z1845"/>
      <c r="AA1845"/>
      <c r="AB1845"/>
      <c r="AC1845"/>
      <c r="AD1845"/>
      <c r="AE1845"/>
      <c r="AF1845"/>
      <c r="AG1845"/>
      <c r="AH1845"/>
      <c r="AI1845"/>
      <c r="AJ1845"/>
      <c r="AK1845"/>
      <c r="AL1845"/>
      <c r="AM1845"/>
      <c r="AN1845"/>
      <c r="AO1845"/>
      <c r="AP1845"/>
      <c r="AQ1845"/>
      <c r="AR1845"/>
      <c r="AS1845"/>
      <c r="AT1845"/>
      <c r="AU1845"/>
      <c r="AV1845"/>
      <c r="AW1845"/>
      <c r="AX1845"/>
      <c r="AY1845"/>
      <c r="AZ1845"/>
      <c r="BA1845"/>
      <c r="BB1845"/>
      <c r="BC1845"/>
      <c r="BD1845"/>
      <c r="BE1845"/>
      <c r="BF1845"/>
      <c r="BG1845"/>
      <c r="BH1845"/>
      <c r="BI1845"/>
      <c r="BJ1845"/>
      <c r="BK1845"/>
      <c r="BL1845"/>
      <c r="BM1845"/>
      <c r="BN1845"/>
      <c r="BO1845"/>
      <c r="BP1845"/>
      <c r="BQ1845"/>
      <c r="BR1845"/>
      <c r="BS1845"/>
      <c r="BT1845"/>
      <c r="BU1845"/>
      <c r="BV1845"/>
      <c r="BW1845"/>
      <c r="BX1845"/>
      <c r="BY1845"/>
      <c r="BZ1845"/>
      <c r="CA1845"/>
      <c r="CB1845"/>
      <c r="CC1845"/>
      <c r="CD1845"/>
      <c r="CE1845"/>
      <c r="CF1845"/>
      <c r="CG1845"/>
      <c r="CH1845"/>
      <c r="CI1845"/>
      <c r="CJ1845"/>
      <c r="CK1845"/>
      <c r="CL1845"/>
    </row>
    <row r="1846" spans="5:90" x14ac:dyDescent="0.4">
      <c r="E1846" s="8"/>
      <c r="K1846" s="53"/>
      <c r="L1846" s="53"/>
      <c r="M1846" s="53"/>
      <c r="N1846" s="53"/>
      <c r="O1846" s="53"/>
      <c r="P1846" s="53"/>
      <c r="R1846" s="24"/>
      <c r="S1846"/>
      <c r="T1846"/>
      <c r="U1846"/>
      <c r="V1846"/>
      <c r="W1846"/>
      <c r="X1846"/>
      <c r="Y1846"/>
      <c r="Z1846"/>
      <c r="AA1846"/>
      <c r="AB1846"/>
      <c r="AC1846"/>
      <c r="AD1846"/>
      <c r="AE1846"/>
      <c r="AF1846"/>
      <c r="AG1846"/>
      <c r="AH1846"/>
      <c r="AI1846"/>
      <c r="AJ1846"/>
      <c r="AK1846"/>
      <c r="AL1846"/>
      <c r="AM1846"/>
      <c r="AN1846"/>
      <c r="AO1846"/>
      <c r="AP1846"/>
      <c r="AQ1846"/>
      <c r="AR1846"/>
      <c r="AS1846"/>
      <c r="AT1846"/>
      <c r="AU1846"/>
      <c r="AV1846"/>
      <c r="AW1846"/>
      <c r="AX1846"/>
      <c r="AY1846"/>
      <c r="AZ1846"/>
      <c r="BA1846"/>
      <c r="BB1846"/>
      <c r="BC1846"/>
      <c r="BD1846"/>
      <c r="BE1846"/>
      <c r="BF1846"/>
      <c r="BG1846"/>
      <c r="BH1846"/>
      <c r="BI1846"/>
      <c r="BJ1846"/>
      <c r="BK1846"/>
      <c r="BL1846"/>
      <c r="BM1846"/>
      <c r="BN1846"/>
      <c r="BO1846"/>
      <c r="BP1846"/>
      <c r="BQ1846"/>
      <c r="BR1846"/>
      <c r="BS1846"/>
      <c r="BT1846"/>
      <c r="BU1846"/>
      <c r="BV1846"/>
      <c r="BW1846"/>
      <c r="BX1846"/>
      <c r="BY1846"/>
      <c r="BZ1846"/>
      <c r="CA1846"/>
      <c r="CB1846"/>
      <c r="CC1846"/>
      <c r="CD1846"/>
      <c r="CE1846"/>
      <c r="CF1846"/>
      <c r="CG1846"/>
      <c r="CH1846"/>
      <c r="CI1846"/>
      <c r="CJ1846"/>
      <c r="CK1846"/>
      <c r="CL1846"/>
    </row>
    <row r="1847" spans="5:90" x14ac:dyDescent="0.4">
      <c r="E1847" s="8"/>
      <c r="K1847" s="53"/>
      <c r="L1847" s="53"/>
      <c r="M1847" s="53"/>
      <c r="N1847" s="53"/>
      <c r="O1847" s="53"/>
      <c r="P1847" s="53"/>
      <c r="R1847" s="24"/>
      <c r="S1847"/>
      <c r="T1847"/>
      <c r="U1847"/>
      <c r="V1847"/>
      <c r="W1847"/>
      <c r="X1847"/>
      <c r="Y1847"/>
      <c r="Z1847"/>
      <c r="AA1847"/>
      <c r="AB1847"/>
      <c r="AC1847"/>
      <c r="AD1847"/>
      <c r="AE1847"/>
      <c r="AF1847"/>
      <c r="AG1847"/>
      <c r="AH1847"/>
      <c r="AI1847"/>
      <c r="AJ1847"/>
      <c r="AK1847"/>
      <c r="AL1847"/>
      <c r="AM1847"/>
      <c r="AN1847"/>
      <c r="AO1847"/>
      <c r="AP1847"/>
      <c r="AQ1847"/>
      <c r="AR1847"/>
      <c r="AS1847"/>
      <c r="AT1847"/>
      <c r="AU1847"/>
      <c r="AV1847"/>
      <c r="AW1847"/>
      <c r="AX1847"/>
      <c r="AY1847"/>
      <c r="AZ1847"/>
      <c r="BA1847"/>
      <c r="BB1847"/>
      <c r="BC1847"/>
      <c r="BD1847"/>
      <c r="BE1847"/>
      <c r="BF1847"/>
      <c r="BG1847"/>
      <c r="BH1847"/>
      <c r="BI1847"/>
      <c r="BJ1847"/>
      <c r="BK1847"/>
      <c r="BL1847"/>
      <c r="BM1847"/>
      <c r="BN1847"/>
      <c r="BO1847"/>
      <c r="BP1847"/>
      <c r="BQ1847"/>
      <c r="BR1847"/>
      <c r="BS1847"/>
      <c r="BT1847"/>
      <c r="BU1847"/>
      <c r="BV1847"/>
      <c r="BW1847"/>
      <c r="BX1847"/>
      <c r="BY1847"/>
      <c r="BZ1847"/>
      <c r="CA1847"/>
      <c r="CB1847"/>
      <c r="CC1847"/>
      <c r="CD1847"/>
      <c r="CE1847"/>
      <c r="CF1847"/>
      <c r="CG1847"/>
      <c r="CH1847"/>
      <c r="CI1847"/>
      <c r="CJ1847"/>
      <c r="CK1847"/>
      <c r="CL1847"/>
    </row>
    <row r="1848" spans="5:90" x14ac:dyDescent="0.4">
      <c r="E1848" s="8"/>
      <c r="K1848" s="53"/>
      <c r="L1848" s="53"/>
      <c r="M1848" s="53"/>
      <c r="N1848" s="53"/>
      <c r="O1848" s="53"/>
      <c r="P1848" s="53"/>
      <c r="R1848" s="24"/>
      <c r="S1848"/>
      <c r="T1848"/>
      <c r="U1848"/>
      <c r="V1848"/>
      <c r="W1848"/>
      <c r="X1848"/>
      <c r="Y1848"/>
      <c r="Z1848"/>
      <c r="AA1848"/>
      <c r="AB1848"/>
      <c r="AC1848"/>
      <c r="AD1848"/>
      <c r="AE1848"/>
      <c r="AF1848"/>
      <c r="AG1848"/>
      <c r="AH1848"/>
      <c r="AI1848"/>
      <c r="AJ1848"/>
      <c r="AK1848"/>
      <c r="AL1848"/>
      <c r="AM1848"/>
      <c r="AN1848"/>
      <c r="AO1848"/>
      <c r="AP1848"/>
      <c r="AQ1848"/>
      <c r="AR1848"/>
      <c r="AS1848"/>
      <c r="AT1848"/>
      <c r="AU1848"/>
      <c r="AV1848"/>
      <c r="AW1848"/>
      <c r="AX1848"/>
      <c r="AY1848"/>
      <c r="AZ1848"/>
      <c r="BA1848"/>
      <c r="BB1848"/>
      <c r="BC1848"/>
      <c r="BD1848"/>
      <c r="BE1848"/>
      <c r="BF1848"/>
      <c r="BG1848"/>
      <c r="BH1848"/>
      <c r="BI1848"/>
      <c r="BJ1848"/>
      <c r="BK1848"/>
      <c r="BL1848"/>
      <c r="BM1848"/>
      <c r="BN1848"/>
      <c r="BO1848"/>
      <c r="BP1848"/>
      <c r="BQ1848"/>
      <c r="BR1848"/>
      <c r="BS1848"/>
      <c r="BT1848"/>
      <c r="BU1848"/>
      <c r="BV1848"/>
      <c r="BW1848"/>
      <c r="BX1848"/>
      <c r="BY1848"/>
      <c r="BZ1848"/>
      <c r="CA1848"/>
      <c r="CB1848"/>
      <c r="CC1848"/>
      <c r="CD1848"/>
      <c r="CE1848"/>
      <c r="CF1848"/>
      <c r="CG1848"/>
      <c r="CH1848"/>
      <c r="CI1848"/>
      <c r="CJ1848"/>
      <c r="CK1848"/>
      <c r="CL1848"/>
    </row>
    <row r="1849" spans="5:90" x14ac:dyDescent="0.4">
      <c r="E1849" s="8"/>
      <c r="K1849" s="53"/>
      <c r="L1849" s="53"/>
      <c r="M1849" s="53"/>
      <c r="N1849" s="53"/>
      <c r="O1849" s="53"/>
      <c r="P1849" s="53"/>
      <c r="R1849" s="24"/>
      <c r="S1849"/>
      <c r="T1849"/>
      <c r="U1849"/>
      <c r="V1849"/>
      <c r="W1849"/>
      <c r="X1849"/>
      <c r="Y1849"/>
      <c r="Z1849"/>
      <c r="AA1849"/>
      <c r="AB1849"/>
      <c r="AC1849"/>
      <c r="AD1849"/>
      <c r="AE1849"/>
      <c r="AF1849"/>
      <c r="AG1849"/>
      <c r="AH1849"/>
      <c r="AI1849"/>
      <c r="AJ1849"/>
      <c r="AK1849"/>
      <c r="AL1849"/>
      <c r="AM1849"/>
      <c r="AN1849"/>
      <c r="AO1849"/>
      <c r="AP1849"/>
      <c r="AQ1849"/>
      <c r="AR1849"/>
      <c r="AS1849"/>
      <c r="AT1849"/>
      <c r="AU1849"/>
      <c r="AV1849"/>
      <c r="AW1849"/>
      <c r="AX1849"/>
      <c r="AY1849"/>
      <c r="AZ1849"/>
      <c r="BA1849"/>
      <c r="BB1849"/>
      <c r="BC1849"/>
      <c r="BD1849"/>
      <c r="BE1849"/>
      <c r="BF1849"/>
      <c r="BG1849"/>
      <c r="BH1849"/>
      <c r="BI1849"/>
      <c r="BJ1849"/>
      <c r="BK1849"/>
      <c r="BL1849"/>
      <c r="BM1849"/>
      <c r="BN1849"/>
      <c r="BO1849"/>
      <c r="BP1849"/>
      <c r="BQ1849"/>
      <c r="BR1849"/>
      <c r="BS1849"/>
      <c r="BT1849"/>
      <c r="BU1849"/>
      <c r="BV1849"/>
      <c r="BW1849"/>
      <c r="BX1849"/>
      <c r="BY1849"/>
      <c r="BZ1849"/>
      <c r="CA1849"/>
      <c r="CB1849"/>
      <c r="CC1849"/>
      <c r="CD1849"/>
      <c r="CE1849"/>
      <c r="CF1849"/>
      <c r="CG1849"/>
      <c r="CH1849"/>
      <c r="CI1849"/>
      <c r="CJ1849"/>
      <c r="CK1849"/>
      <c r="CL1849"/>
    </row>
    <row r="1850" spans="5:90" x14ac:dyDescent="0.4">
      <c r="E1850" s="8"/>
      <c r="K1850" s="53"/>
      <c r="L1850" s="53"/>
      <c r="M1850" s="53"/>
      <c r="N1850" s="53"/>
      <c r="O1850" s="53"/>
      <c r="P1850" s="53"/>
      <c r="R1850" s="24"/>
      <c r="S1850"/>
      <c r="T1850"/>
      <c r="U1850"/>
      <c r="V1850"/>
      <c r="W1850"/>
      <c r="X1850"/>
      <c r="Y1850"/>
      <c r="Z1850"/>
      <c r="AA1850"/>
      <c r="AB1850"/>
      <c r="AC1850"/>
      <c r="AD1850"/>
      <c r="AE1850"/>
      <c r="AF1850"/>
      <c r="AG1850"/>
      <c r="AH1850"/>
      <c r="AI1850"/>
      <c r="AJ1850"/>
      <c r="AK1850"/>
      <c r="AL1850"/>
      <c r="AM1850"/>
      <c r="AN1850"/>
      <c r="AO1850"/>
      <c r="AP1850"/>
      <c r="AQ1850"/>
      <c r="AR1850"/>
      <c r="AS1850"/>
      <c r="AT1850"/>
      <c r="AU1850"/>
      <c r="AV1850"/>
      <c r="AW1850"/>
      <c r="AX1850"/>
      <c r="AY1850"/>
      <c r="AZ1850"/>
      <c r="BA1850"/>
      <c r="BB1850"/>
      <c r="BC1850"/>
      <c r="BD1850"/>
      <c r="BE1850"/>
      <c r="BF1850"/>
      <c r="BG1850"/>
      <c r="BH1850"/>
      <c r="BI1850"/>
      <c r="BJ1850"/>
      <c r="BK1850"/>
      <c r="BL1850"/>
      <c r="BM1850"/>
      <c r="BN1850"/>
      <c r="BO1850"/>
      <c r="BP1850"/>
      <c r="BQ1850"/>
      <c r="BR1850"/>
      <c r="BS1850"/>
      <c r="BT1850"/>
      <c r="BU1850"/>
      <c r="BV1850"/>
      <c r="BW1850"/>
      <c r="BX1850"/>
      <c r="BY1850"/>
      <c r="BZ1850"/>
      <c r="CA1850"/>
      <c r="CB1850"/>
      <c r="CC1850"/>
      <c r="CD1850"/>
      <c r="CE1850"/>
      <c r="CF1850"/>
      <c r="CG1850"/>
      <c r="CH1850"/>
      <c r="CI1850"/>
      <c r="CJ1850"/>
      <c r="CK1850"/>
      <c r="CL1850"/>
    </row>
    <row r="1851" spans="5:90" x14ac:dyDescent="0.4">
      <c r="E1851" s="8"/>
      <c r="K1851" s="53"/>
      <c r="L1851" s="53"/>
      <c r="M1851" s="53"/>
      <c r="N1851" s="53"/>
      <c r="O1851" s="53"/>
      <c r="P1851" s="53"/>
      <c r="R1851" s="24"/>
      <c r="S1851"/>
      <c r="T1851"/>
      <c r="U1851"/>
      <c r="V1851"/>
      <c r="W1851"/>
      <c r="X1851"/>
      <c r="Y1851"/>
      <c r="Z1851"/>
      <c r="AA1851"/>
      <c r="AB1851"/>
      <c r="AC1851"/>
      <c r="AD1851"/>
      <c r="AE1851"/>
      <c r="AF1851"/>
      <c r="AG1851"/>
      <c r="AH1851"/>
      <c r="AI1851"/>
      <c r="AJ1851"/>
      <c r="AK1851"/>
      <c r="AL1851"/>
      <c r="AM1851"/>
      <c r="AN1851"/>
      <c r="AO1851"/>
      <c r="AP1851"/>
      <c r="AQ1851"/>
      <c r="AR1851"/>
      <c r="AS1851"/>
      <c r="AT1851"/>
      <c r="AU1851"/>
      <c r="AV1851"/>
      <c r="AW1851"/>
      <c r="AX1851"/>
      <c r="AY1851"/>
      <c r="AZ1851"/>
      <c r="BA1851"/>
      <c r="BB1851"/>
      <c r="BC1851"/>
      <c r="BD1851"/>
      <c r="BE1851"/>
      <c r="BF1851"/>
      <c r="BG1851"/>
      <c r="BH1851"/>
      <c r="BI1851"/>
      <c r="BJ1851"/>
      <c r="BK1851"/>
      <c r="BL1851"/>
      <c r="BM1851"/>
      <c r="BN1851"/>
      <c r="BO1851"/>
      <c r="BP1851"/>
      <c r="BQ1851"/>
      <c r="BR1851"/>
      <c r="BS1851"/>
      <c r="BT1851"/>
      <c r="BU1851"/>
      <c r="BV1851"/>
      <c r="BW1851"/>
      <c r="BX1851"/>
      <c r="BY1851"/>
      <c r="BZ1851"/>
      <c r="CA1851"/>
      <c r="CB1851"/>
      <c r="CC1851"/>
      <c r="CD1851"/>
      <c r="CE1851"/>
      <c r="CF1851"/>
      <c r="CG1851"/>
      <c r="CH1851"/>
      <c r="CI1851"/>
      <c r="CJ1851"/>
      <c r="CK1851"/>
      <c r="CL1851"/>
    </row>
    <row r="1852" spans="5:90" x14ac:dyDescent="0.4">
      <c r="E1852" s="8"/>
      <c r="K1852" s="53"/>
      <c r="L1852" s="53"/>
      <c r="M1852" s="53"/>
      <c r="N1852" s="53"/>
      <c r="O1852" s="53"/>
      <c r="P1852" s="53"/>
      <c r="R1852" s="24"/>
      <c r="S1852"/>
      <c r="T1852"/>
      <c r="U1852"/>
      <c r="V1852"/>
      <c r="W1852"/>
      <c r="X1852"/>
      <c r="Y1852"/>
      <c r="Z1852"/>
      <c r="AA1852"/>
      <c r="AB1852"/>
      <c r="AC1852"/>
      <c r="AD1852"/>
      <c r="AE1852"/>
      <c r="AF1852"/>
      <c r="AG1852"/>
      <c r="AH1852"/>
      <c r="AI1852"/>
      <c r="AJ1852"/>
      <c r="AK1852"/>
      <c r="AL1852"/>
      <c r="AM1852"/>
      <c r="AN1852"/>
      <c r="AO1852"/>
      <c r="AP1852"/>
      <c r="AQ1852"/>
      <c r="AR1852"/>
      <c r="AS1852"/>
      <c r="AT1852"/>
      <c r="AU1852"/>
      <c r="AV1852"/>
      <c r="AW1852"/>
      <c r="AX1852"/>
      <c r="AY1852"/>
      <c r="AZ1852"/>
      <c r="BA1852"/>
      <c r="BB1852"/>
      <c r="BC1852"/>
      <c r="BD1852"/>
      <c r="BE1852"/>
      <c r="BF1852"/>
      <c r="BG1852"/>
      <c r="BH1852"/>
      <c r="BI1852"/>
      <c r="BJ1852"/>
      <c r="BK1852"/>
      <c r="BL1852"/>
      <c r="BM1852"/>
      <c r="BN1852"/>
      <c r="BO1852"/>
      <c r="BP1852"/>
      <c r="BQ1852"/>
      <c r="BR1852"/>
      <c r="BS1852"/>
      <c r="BT1852"/>
      <c r="BU1852"/>
      <c r="BV1852"/>
      <c r="BW1852"/>
      <c r="BX1852"/>
      <c r="BY1852"/>
      <c r="BZ1852"/>
      <c r="CA1852"/>
      <c r="CB1852"/>
      <c r="CC1852"/>
      <c r="CD1852"/>
      <c r="CE1852"/>
      <c r="CF1852"/>
      <c r="CG1852"/>
      <c r="CH1852"/>
      <c r="CI1852"/>
      <c r="CJ1852"/>
      <c r="CK1852"/>
      <c r="CL1852"/>
    </row>
    <row r="1853" spans="5:90" x14ac:dyDescent="0.4">
      <c r="E1853" s="8"/>
      <c r="K1853" s="53"/>
      <c r="L1853" s="53"/>
      <c r="M1853" s="53"/>
      <c r="N1853" s="53"/>
      <c r="O1853" s="53"/>
      <c r="P1853" s="53"/>
      <c r="R1853" s="24"/>
      <c r="S1853"/>
      <c r="T1853"/>
      <c r="U1853"/>
      <c r="V1853"/>
      <c r="W1853"/>
      <c r="X1853"/>
      <c r="Y1853"/>
      <c r="Z1853"/>
      <c r="AA1853"/>
      <c r="AB1853"/>
      <c r="AC1853"/>
      <c r="AD1853"/>
      <c r="AE1853"/>
      <c r="AF1853"/>
      <c r="AG1853"/>
      <c r="AH1853"/>
      <c r="AI1853"/>
      <c r="AJ1853"/>
      <c r="AK1853"/>
      <c r="AL1853"/>
      <c r="AM1853"/>
      <c r="AN1853"/>
      <c r="AO1853"/>
      <c r="AP1853"/>
      <c r="AQ1853"/>
      <c r="AR1853"/>
      <c r="AS1853"/>
      <c r="AT1853"/>
      <c r="AU1853"/>
      <c r="AV1853"/>
      <c r="AW1853"/>
      <c r="AX1853"/>
      <c r="AY1853"/>
      <c r="AZ1853"/>
      <c r="BA1853"/>
      <c r="BB1853"/>
      <c r="BC1853"/>
      <c r="BD1853"/>
      <c r="BE1853"/>
      <c r="BF1853"/>
      <c r="BG1853"/>
      <c r="BH1853"/>
      <c r="BI1853"/>
      <c r="BJ1853"/>
      <c r="BK1853"/>
      <c r="BL1853"/>
      <c r="BM1853"/>
      <c r="BN1853"/>
      <c r="BO1853"/>
      <c r="BP1853"/>
      <c r="BQ1853"/>
      <c r="BR1853"/>
      <c r="BS1853"/>
      <c r="BT1853"/>
      <c r="BU1853"/>
      <c r="BV1853"/>
      <c r="BW1853"/>
      <c r="BX1853"/>
      <c r="BY1853"/>
      <c r="BZ1853"/>
      <c r="CA1853"/>
      <c r="CB1853"/>
      <c r="CC1853"/>
      <c r="CD1853"/>
      <c r="CE1853"/>
      <c r="CF1853"/>
      <c r="CG1853"/>
      <c r="CH1853"/>
      <c r="CI1853"/>
      <c r="CJ1853"/>
      <c r="CK1853"/>
      <c r="CL1853"/>
    </row>
    <row r="1854" spans="5:90" x14ac:dyDescent="0.4">
      <c r="E1854" s="8"/>
      <c r="K1854" s="53"/>
      <c r="L1854" s="53"/>
      <c r="M1854" s="53"/>
      <c r="N1854" s="53"/>
      <c r="O1854" s="53"/>
      <c r="P1854" s="53"/>
      <c r="R1854" s="24"/>
      <c r="S1854"/>
      <c r="T1854"/>
      <c r="U1854"/>
      <c r="V1854"/>
      <c r="W1854"/>
      <c r="X1854"/>
      <c r="Y1854"/>
      <c r="Z1854"/>
      <c r="AA1854"/>
      <c r="AB1854"/>
      <c r="AC1854"/>
      <c r="AD1854"/>
      <c r="AE1854"/>
      <c r="AF1854"/>
      <c r="AG1854"/>
      <c r="AH1854"/>
      <c r="AI1854"/>
      <c r="AJ1854"/>
      <c r="AK1854"/>
      <c r="AL1854"/>
      <c r="AM1854"/>
      <c r="AN1854"/>
      <c r="AO1854"/>
      <c r="AP1854"/>
      <c r="AQ1854"/>
      <c r="AR1854"/>
      <c r="AS1854"/>
      <c r="AT1854"/>
      <c r="AU1854"/>
      <c r="AV1854"/>
      <c r="AW1854"/>
      <c r="AX1854"/>
      <c r="AY1854"/>
      <c r="AZ1854"/>
      <c r="BA1854"/>
      <c r="BB1854"/>
      <c r="BC1854"/>
      <c r="BD1854"/>
      <c r="BE1854"/>
      <c r="BF1854"/>
      <c r="BG1854"/>
      <c r="BH1854"/>
      <c r="BI1854"/>
      <c r="BJ1854"/>
      <c r="BK1854"/>
      <c r="BL1854"/>
      <c r="BM1854"/>
      <c r="BN1854"/>
      <c r="BO1854"/>
      <c r="BP1854"/>
      <c r="BQ1854"/>
      <c r="BR1854"/>
      <c r="BS1854"/>
      <c r="BT1854"/>
      <c r="BU1854"/>
      <c r="BV1854"/>
      <c r="BW1854"/>
      <c r="BX1854"/>
      <c r="BY1854"/>
      <c r="BZ1854"/>
      <c r="CA1854"/>
      <c r="CB1854"/>
      <c r="CC1854"/>
      <c r="CD1854"/>
      <c r="CE1854"/>
      <c r="CF1854"/>
      <c r="CG1854"/>
      <c r="CH1854"/>
      <c r="CI1854"/>
      <c r="CJ1854"/>
      <c r="CK1854"/>
      <c r="CL1854"/>
    </row>
    <row r="1855" spans="5:90" x14ac:dyDescent="0.4">
      <c r="E1855" s="8"/>
      <c r="K1855" s="53"/>
      <c r="L1855" s="53"/>
      <c r="M1855" s="53"/>
      <c r="N1855" s="53"/>
      <c r="O1855" s="53"/>
      <c r="P1855" s="53"/>
      <c r="R1855" s="24"/>
      <c r="S1855"/>
      <c r="T1855"/>
      <c r="U1855"/>
      <c r="V1855"/>
      <c r="W1855"/>
      <c r="X1855"/>
      <c r="Y1855"/>
      <c r="Z1855"/>
      <c r="AA1855"/>
      <c r="AB1855"/>
      <c r="AC1855"/>
      <c r="AD1855"/>
      <c r="AE1855"/>
      <c r="AF1855"/>
      <c r="AG1855"/>
      <c r="AH1855"/>
      <c r="AI1855"/>
      <c r="AJ1855"/>
      <c r="AK1855"/>
      <c r="AL1855"/>
      <c r="AM1855"/>
      <c r="AN1855"/>
      <c r="AO1855"/>
      <c r="AP1855"/>
      <c r="AQ1855"/>
      <c r="AR1855"/>
      <c r="AS1855"/>
      <c r="AT1855"/>
      <c r="AU1855"/>
      <c r="AV1855"/>
      <c r="AW1855"/>
      <c r="AX1855"/>
      <c r="AY1855"/>
      <c r="AZ1855"/>
      <c r="BA1855"/>
      <c r="BB1855"/>
      <c r="BC1855"/>
      <c r="BD1855"/>
      <c r="BE1855"/>
      <c r="BF1855"/>
      <c r="BG1855"/>
      <c r="BH1855"/>
      <c r="BI1855"/>
      <c r="BJ1855"/>
      <c r="BK1855"/>
      <c r="BL1855"/>
      <c r="BM1855"/>
      <c r="BN1855"/>
      <c r="BO1855"/>
      <c r="BP1855"/>
      <c r="BQ1855"/>
      <c r="BR1855"/>
      <c r="BS1855"/>
      <c r="BT1855"/>
      <c r="BU1855"/>
      <c r="BV1855"/>
      <c r="BW1855"/>
      <c r="BX1855"/>
      <c r="BY1855"/>
      <c r="BZ1855"/>
      <c r="CA1855"/>
      <c r="CB1855"/>
      <c r="CC1855"/>
      <c r="CD1855"/>
      <c r="CE1855"/>
      <c r="CF1855"/>
      <c r="CG1855"/>
      <c r="CH1855"/>
      <c r="CI1855"/>
      <c r="CJ1855"/>
      <c r="CK1855"/>
      <c r="CL1855"/>
    </row>
    <row r="1856" spans="5:90" x14ac:dyDescent="0.4">
      <c r="E1856" s="8"/>
      <c r="K1856" s="53"/>
      <c r="L1856" s="53"/>
      <c r="M1856" s="53"/>
      <c r="N1856" s="53"/>
      <c r="O1856" s="53"/>
      <c r="P1856" s="53"/>
      <c r="R1856" s="24"/>
      <c r="S1856"/>
      <c r="T1856"/>
      <c r="U1856"/>
      <c r="V1856"/>
      <c r="W1856"/>
      <c r="X1856"/>
      <c r="Y1856"/>
      <c r="Z1856"/>
      <c r="AA1856"/>
      <c r="AB1856"/>
      <c r="AC1856"/>
      <c r="AD1856"/>
      <c r="AE1856"/>
      <c r="AF1856"/>
      <c r="AG1856"/>
      <c r="AH1856"/>
      <c r="AI1856"/>
      <c r="AJ1856"/>
      <c r="AK1856"/>
      <c r="AL1856"/>
      <c r="AM1856"/>
      <c r="AN1856"/>
      <c r="AO1856"/>
      <c r="AP1856"/>
      <c r="AQ1856"/>
      <c r="AR1856"/>
      <c r="AS1856"/>
      <c r="AT1856"/>
      <c r="AU1856"/>
      <c r="AV1856"/>
      <c r="AW1856"/>
      <c r="AX1856"/>
      <c r="AY1856"/>
      <c r="AZ1856"/>
      <c r="BA1856"/>
      <c r="BB1856"/>
      <c r="BC1856"/>
      <c r="BD1856"/>
      <c r="BE1856"/>
      <c r="BF1856"/>
      <c r="BG1856"/>
      <c r="BH1856"/>
      <c r="BI1856"/>
      <c r="BJ1856"/>
      <c r="BK1856"/>
      <c r="BL1856"/>
      <c r="BM1856"/>
      <c r="BN1856"/>
      <c r="BO1856"/>
      <c r="BP1856"/>
      <c r="BQ1856"/>
      <c r="BR1856"/>
      <c r="BS1856"/>
      <c r="BT1856"/>
      <c r="BU1856"/>
      <c r="BV1856"/>
      <c r="BW1856"/>
      <c r="BX1856"/>
      <c r="BY1856"/>
      <c r="BZ1856"/>
      <c r="CA1856"/>
      <c r="CB1856"/>
      <c r="CC1856"/>
      <c r="CD1856"/>
      <c r="CE1856"/>
      <c r="CF1856"/>
      <c r="CG1856"/>
      <c r="CH1856"/>
      <c r="CI1856"/>
      <c r="CJ1856"/>
      <c r="CK1856"/>
      <c r="CL1856"/>
    </row>
    <row r="1857" spans="2:90" x14ac:dyDescent="0.4">
      <c r="E1857" s="8"/>
      <c r="K1857" s="53"/>
      <c r="L1857" s="53"/>
      <c r="M1857" s="53"/>
      <c r="N1857" s="53"/>
      <c r="O1857" s="53"/>
      <c r="P1857" s="53"/>
      <c r="R1857" s="24"/>
      <c r="S1857"/>
      <c r="T1857"/>
      <c r="U1857"/>
      <c r="V1857"/>
      <c r="W1857"/>
      <c r="X1857"/>
      <c r="Y1857"/>
      <c r="Z1857"/>
      <c r="AA1857"/>
      <c r="AB1857"/>
      <c r="AC1857"/>
      <c r="AD1857"/>
      <c r="AE1857"/>
      <c r="AF1857"/>
      <c r="AG1857"/>
      <c r="AH1857"/>
      <c r="AI1857"/>
      <c r="AJ1857"/>
      <c r="AK1857"/>
      <c r="AL1857"/>
      <c r="AM1857"/>
      <c r="AN1857"/>
      <c r="AO1857"/>
      <c r="AP1857"/>
      <c r="AQ1857"/>
      <c r="AR1857"/>
      <c r="AS1857"/>
      <c r="AT1857"/>
      <c r="AU1857"/>
      <c r="AV1857"/>
      <c r="AW1857"/>
      <c r="AX1857"/>
      <c r="AY1857"/>
      <c r="AZ1857"/>
      <c r="BA1857"/>
      <c r="BB1857"/>
      <c r="BC1857"/>
      <c r="BD1857"/>
      <c r="BE1857"/>
      <c r="BF1857"/>
      <c r="BG1857"/>
      <c r="BH1857"/>
      <c r="BI1857"/>
      <c r="BJ1857"/>
      <c r="BK1857"/>
      <c r="BL1857"/>
      <c r="BM1857"/>
      <c r="BN1857"/>
      <c r="BO1857"/>
      <c r="BP1857"/>
      <c r="BQ1857"/>
      <c r="BR1857"/>
      <c r="BS1857"/>
      <c r="BT1857"/>
      <c r="BU1857"/>
      <c r="BV1857"/>
      <c r="BW1857"/>
      <c r="BX1857"/>
      <c r="BY1857"/>
      <c r="BZ1857"/>
      <c r="CA1857"/>
      <c r="CB1857"/>
      <c r="CC1857"/>
      <c r="CD1857"/>
      <c r="CE1857"/>
      <c r="CF1857"/>
      <c r="CG1857"/>
      <c r="CH1857"/>
      <c r="CI1857"/>
      <c r="CJ1857"/>
      <c r="CK1857"/>
      <c r="CL1857"/>
    </row>
    <row r="1858" spans="2:90" x14ac:dyDescent="0.4">
      <c r="E1858" s="8"/>
      <c r="K1858" s="53"/>
      <c r="L1858" s="53"/>
      <c r="M1858" s="53"/>
      <c r="N1858" s="53"/>
      <c r="O1858" s="53"/>
      <c r="P1858" s="53"/>
      <c r="R1858" s="24"/>
      <c r="S1858"/>
      <c r="T1858"/>
      <c r="U1858"/>
      <c r="V1858"/>
      <c r="W1858"/>
      <c r="X1858"/>
      <c r="Y1858"/>
      <c r="Z1858"/>
      <c r="AA1858"/>
      <c r="AB1858"/>
      <c r="AC1858"/>
      <c r="AD1858"/>
      <c r="AE1858"/>
      <c r="AF1858"/>
      <c r="AG1858"/>
      <c r="AH1858"/>
      <c r="AI1858"/>
      <c r="AJ1858"/>
      <c r="AK1858"/>
      <c r="AL1858"/>
      <c r="AM1858"/>
      <c r="AN1858"/>
      <c r="AO1858"/>
      <c r="AP1858"/>
      <c r="AQ1858"/>
      <c r="AR1858"/>
      <c r="AS1858"/>
      <c r="AT1858"/>
      <c r="AU1858"/>
      <c r="AV1858"/>
      <c r="AW1858"/>
      <c r="AX1858"/>
      <c r="AY1858"/>
      <c r="AZ1858"/>
      <c r="BA1858"/>
      <c r="BB1858"/>
      <c r="BC1858"/>
      <c r="BD1858"/>
      <c r="BE1858"/>
      <c r="BF1858"/>
      <c r="BG1858"/>
      <c r="BH1858"/>
      <c r="BI1858"/>
      <c r="BJ1858"/>
      <c r="BK1858"/>
      <c r="BL1858"/>
      <c r="BM1858"/>
      <c r="BN1858"/>
      <c r="BO1858"/>
      <c r="BP1858"/>
      <c r="BQ1858"/>
      <c r="BR1858"/>
      <c r="BS1858"/>
      <c r="BT1858"/>
      <c r="BU1858"/>
      <c r="BV1858"/>
      <c r="BW1858"/>
      <c r="BX1858"/>
      <c r="BY1858"/>
      <c r="BZ1858"/>
      <c r="CA1858"/>
      <c r="CB1858"/>
      <c r="CC1858"/>
      <c r="CD1858"/>
      <c r="CE1858"/>
      <c r="CF1858"/>
      <c r="CG1858"/>
      <c r="CH1858"/>
      <c r="CI1858"/>
      <c r="CJ1858"/>
      <c r="CK1858"/>
      <c r="CL1858"/>
    </row>
    <row r="1859" spans="2:90" x14ac:dyDescent="0.4">
      <c r="E1859" s="8"/>
      <c r="K1859" s="53"/>
      <c r="L1859" s="53"/>
      <c r="M1859" s="53"/>
      <c r="N1859" s="53"/>
      <c r="O1859" s="53"/>
      <c r="P1859" s="53"/>
      <c r="R1859" s="24"/>
      <c r="S1859"/>
      <c r="T1859"/>
      <c r="U1859"/>
      <c r="V1859"/>
      <c r="W1859"/>
      <c r="X1859"/>
      <c r="Y1859"/>
      <c r="Z1859"/>
      <c r="AA1859"/>
      <c r="AB1859"/>
      <c r="AC1859"/>
      <c r="AD1859"/>
      <c r="AE1859"/>
      <c r="AF1859"/>
      <c r="AG1859"/>
      <c r="AH1859"/>
      <c r="AI1859"/>
      <c r="AJ1859"/>
      <c r="AK1859"/>
      <c r="AL1859"/>
      <c r="AM1859"/>
      <c r="AN1859"/>
      <c r="AO1859"/>
      <c r="AP1859"/>
      <c r="AQ1859"/>
      <c r="AR1859"/>
      <c r="AS1859"/>
      <c r="AT1859"/>
      <c r="AU1859"/>
      <c r="AV1859"/>
      <c r="AW1859"/>
      <c r="AX1859"/>
      <c r="AY1859"/>
      <c r="AZ1859"/>
      <c r="BA1859"/>
      <c r="BB1859"/>
      <c r="BC1859"/>
      <c r="BD1859"/>
      <c r="BE1859"/>
      <c r="BF1859"/>
      <c r="BG1859"/>
      <c r="BH1859"/>
      <c r="BI1859"/>
      <c r="BJ1859"/>
      <c r="BK1859"/>
      <c r="BL1859"/>
      <c r="BM1859"/>
      <c r="BN1859"/>
      <c r="BO1859"/>
      <c r="BP1859"/>
      <c r="BQ1859"/>
      <c r="BR1859"/>
      <c r="BS1859"/>
      <c r="BT1859"/>
      <c r="BU1859"/>
      <c r="BV1859"/>
      <c r="BW1859"/>
      <c r="BX1859"/>
      <c r="BY1859"/>
      <c r="BZ1859"/>
      <c r="CA1859"/>
      <c r="CB1859"/>
      <c r="CC1859"/>
      <c r="CD1859"/>
      <c r="CE1859"/>
      <c r="CF1859"/>
      <c r="CG1859"/>
      <c r="CH1859"/>
      <c r="CI1859"/>
      <c r="CJ1859"/>
      <c r="CK1859"/>
      <c r="CL1859"/>
    </row>
    <row r="1860" spans="2:90" x14ac:dyDescent="0.4">
      <c r="E1860" s="8"/>
      <c r="K1860" s="53"/>
      <c r="L1860" s="53"/>
      <c r="M1860" s="53"/>
      <c r="N1860" s="53"/>
      <c r="O1860" s="53"/>
      <c r="P1860" s="53"/>
      <c r="R1860" s="24"/>
      <c r="S1860"/>
      <c r="T1860"/>
      <c r="U1860"/>
      <c r="V1860"/>
      <c r="W1860"/>
      <c r="X1860"/>
      <c r="Y1860"/>
      <c r="Z1860"/>
      <c r="AA1860"/>
      <c r="AB1860"/>
      <c r="AC1860"/>
      <c r="AD1860"/>
      <c r="AE1860"/>
      <c r="AF1860"/>
      <c r="AG1860"/>
      <c r="AH1860"/>
      <c r="AI1860"/>
      <c r="AJ1860"/>
      <c r="AK1860"/>
      <c r="AL1860"/>
      <c r="AM1860"/>
      <c r="AN1860"/>
      <c r="AO1860"/>
      <c r="AP1860"/>
      <c r="AQ1860"/>
      <c r="AR1860"/>
      <c r="AS1860"/>
      <c r="AT1860"/>
      <c r="AU1860"/>
      <c r="AV1860"/>
      <c r="AW1860"/>
      <c r="AX1860"/>
      <c r="AY1860"/>
      <c r="AZ1860"/>
      <c r="BA1860"/>
      <c r="BB1860"/>
      <c r="BC1860"/>
      <c r="BD1860"/>
      <c r="BE1860"/>
      <c r="BF1860"/>
      <c r="BG1860"/>
      <c r="BH1860"/>
      <c r="BI1860"/>
      <c r="BJ1860"/>
      <c r="BK1860"/>
      <c r="BL1860"/>
      <c r="BM1860"/>
      <c r="BN1860"/>
      <c r="BO1860"/>
      <c r="BP1860"/>
      <c r="BQ1860"/>
      <c r="BR1860"/>
      <c r="BS1860"/>
      <c r="BT1860"/>
      <c r="BU1860"/>
      <c r="BV1860"/>
      <c r="BW1860"/>
      <c r="BX1860"/>
      <c r="BY1860"/>
      <c r="BZ1860"/>
      <c r="CA1860"/>
      <c r="CB1860"/>
      <c r="CC1860"/>
      <c r="CD1860"/>
      <c r="CE1860"/>
      <c r="CF1860"/>
      <c r="CG1860"/>
      <c r="CH1860"/>
      <c r="CI1860"/>
      <c r="CJ1860"/>
      <c r="CK1860"/>
      <c r="CL1860"/>
    </row>
    <row r="1861" spans="2:90" x14ac:dyDescent="0.4">
      <c r="E1861" s="8"/>
      <c r="K1861" s="53"/>
      <c r="L1861" s="53"/>
      <c r="M1861" s="53"/>
      <c r="N1861" s="53"/>
      <c r="O1861" s="53"/>
      <c r="P1861" s="53"/>
      <c r="R1861" s="24"/>
      <c r="S1861"/>
      <c r="T1861"/>
      <c r="U1861"/>
      <c r="V1861"/>
      <c r="W1861"/>
      <c r="X1861"/>
      <c r="Y1861"/>
      <c r="Z1861"/>
      <c r="AA1861"/>
      <c r="AB1861"/>
      <c r="AC1861"/>
      <c r="AD1861"/>
      <c r="AE1861"/>
      <c r="AF1861"/>
      <c r="AG1861"/>
      <c r="AH1861"/>
      <c r="AI1861"/>
      <c r="AJ1861"/>
      <c r="AK1861"/>
      <c r="AL1861"/>
      <c r="AM1861"/>
      <c r="AN1861"/>
      <c r="AO1861"/>
      <c r="AP1861"/>
      <c r="AQ1861"/>
      <c r="AR1861"/>
      <c r="AS1861"/>
      <c r="AT1861"/>
      <c r="AU1861"/>
      <c r="AV1861"/>
      <c r="AW1861"/>
      <c r="AX1861"/>
      <c r="AY1861"/>
      <c r="AZ1861"/>
      <c r="BA1861"/>
      <c r="BB1861"/>
      <c r="BC1861"/>
      <c r="BD1861"/>
      <c r="BE1861"/>
      <c r="BF1861"/>
      <c r="BG1861"/>
      <c r="BH1861"/>
      <c r="BI1861"/>
      <c r="BJ1861"/>
      <c r="BK1861"/>
      <c r="BL1861"/>
      <c r="BM1861"/>
      <c r="BN1861"/>
      <c r="BO1861"/>
      <c r="BP1861"/>
      <c r="BQ1861"/>
      <c r="BR1861"/>
      <c r="BS1861"/>
      <c r="BT1861"/>
      <c r="BU1861"/>
      <c r="BV1861"/>
      <c r="BW1861"/>
      <c r="BX1861"/>
      <c r="BY1861"/>
      <c r="BZ1861"/>
      <c r="CA1861"/>
      <c r="CB1861"/>
      <c r="CC1861"/>
      <c r="CD1861"/>
      <c r="CE1861"/>
      <c r="CF1861"/>
      <c r="CG1861"/>
      <c r="CH1861"/>
      <c r="CI1861"/>
      <c r="CJ1861"/>
      <c r="CK1861"/>
      <c r="CL1861"/>
    </row>
    <row r="1862" spans="2:90" x14ac:dyDescent="0.4">
      <c r="E1862" s="8"/>
      <c r="K1862" s="53"/>
      <c r="L1862" s="53"/>
      <c r="M1862" s="53"/>
      <c r="N1862" s="53"/>
      <c r="O1862" s="53"/>
      <c r="P1862" s="53"/>
      <c r="R1862" s="24"/>
      <c r="S1862"/>
      <c r="T1862"/>
      <c r="U1862"/>
      <c r="V1862"/>
      <c r="W1862"/>
      <c r="X1862"/>
      <c r="Y1862"/>
      <c r="Z1862"/>
      <c r="AA1862"/>
      <c r="AB1862"/>
      <c r="AC1862"/>
      <c r="AD1862"/>
      <c r="AE1862"/>
      <c r="AF1862"/>
      <c r="AG1862"/>
      <c r="AH1862"/>
      <c r="AI1862"/>
      <c r="AJ1862"/>
      <c r="AK1862"/>
      <c r="AL1862"/>
      <c r="AM1862"/>
      <c r="AN1862"/>
      <c r="AO1862"/>
      <c r="AP1862"/>
      <c r="AQ1862"/>
      <c r="AR1862"/>
      <c r="AS1862"/>
      <c r="AT1862"/>
      <c r="AU1862"/>
      <c r="AV1862"/>
      <c r="AW1862"/>
      <c r="AX1862"/>
      <c r="AY1862"/>
      <c r="AZ1862"/>
      <c r="BA1862"/>
      <c r="BB1862"/>
      <c r="BC1862"/>
      <c r="BD1862"/>
      <c r="BE1862"/>
      <c r="BF1862"/>
      <c r="BG1862"/>
      <c r="BH1862"/>
      <c r="BI1862"/>
      <c r="BJ1862"/>
      <c r="BK1862"/>
      <c r="BL1862"/>
      <c r="BM1862"/>
      <c r="BN1862"/>
      <c r="BO1862"/>
      <c r="BP1862"/>
      <c r="BQ1862"/>
      <c r="BR1862"/>
      <c r="BS1862"/>
      <c r="BT1862"/>
      <c r="BU1862"/>
      <c r="BV1862"/>
      <c r="BW1862"/>
      <c r="BX1862"/>
      <c r="BY1862"/>
      <c r="BZ1862"/>
      <c r="CA1862"/>
      <c r="CB1862"/>
      <c r="CC1862"/>
      <c r="CD1862"/>
      <c r="CE1862"/>
      <c r="CF1862"/>
      <c r="CG1862"/>
      <c r="CH1862"/>
      <c r="CI1862"/>
      <c r="CJ1862"/>
      <c r="CK1862"/>
      <c r="CL1862"/>
    </row>
    <row r="1863" spans="2:90" x14ac:dyDescent="0.4">
      <c r="B1863" s="171" t="s">
        <v>490</v>
      </c>
      <c r="E1863" s="8"/>
      <c r="K1863" s="53"/>
      <c r="L1863" s="53"/>
      <c r="M1863" s="53"/>
      <c r="N1863" s="53"/>
      <c r="O1863" s="53"/>
      <c r="P1863" s="53"/>
      <c r="R1863" s="24"/>
      <c r="S1863"/>
      <c r="T1863"/>
      <c r="U1863"/>
      <c r="V1863"/>
      <c r="W1863"/>
      <c r="X1863"/>
      <c r="Y1863"/>
      <c r="Z1863"/>
      <c r="AA1863"/>
      <c r="AB1863"/>
      <c r="AC1863"/>
      <c r="AD1863"/>
      <c r="AE1863"/>
      <c r="AF1863"/>
      <c r="AG1863"/>
      <c r="AH1863"/>
      <c r="AI1863"/>
      <c r="AJ1863"/>
      <c r="AK1863"/>
      <c r="AL1863"/>
      <c r="AM1863"/>
      <c r="AN1863"/>
      <c r="AO1863"/>
      <c r="AP1863"/>
      <c r="AQ1863"/>
      <c r="AR1863"/>
      <c r="AS1863"/>
      <c r="AT1863"/>
      <c r="AU1863"/>
      <c r="AV1863"/>
      <c r="AW1863"/>
      <c r="AX1863"/>
      <c r="AY1863"/>
      <c r="AZ1863"/>
      <c r="BA1863"/>
      <c r="BB1863"/>
      <c r="BC1863"/>
      <c r="BD1863"/>
      <c r="BE1863"/>
      <c r="BF1863"/>
      <c r="BG1863"/>
      <c r="BH1863"/>
      <c r="BI1863"/>
      <c r="BJ1863"/>
      <c r="BK1863"/>
      <c r="BL1863"/>
      <c r="BM1863"/>
      <c r="BN1863"/>
      <c r="BO1863"/>
      <c r="BP1863"/>
      <c r="BQ1863"/>
      <c r="BR1863"/>
      <c r="BS1863"/>
      <c r="BT1863"/>
      <c r="BU1863"/>
      <c r="BV1863"/>
      <c r="BW1863"/>
      <c r="BX1863"/>
      <c r="BY1863"/>
      <c r="BZ1863"/>
      <c r="CA1863"/>
      <c r="CB1863"/>
      <c r="CC1863"/>
      <c r="CD1863"/>
      <c r="CE1863"/>
      <c r="CF1863"/>
      <c r="CG1863"/>
      <c r="CH1863"/>
      <c r="CI1863"/>
      <c r="CJ1863"/>
      <c r="CK1863"/>
      <c r="CL1863"/>
    </row>
    <row r="1864" spans="2:90" x14ac:dyDescent="0.4">
      <c r="B1864" s="171" t="s">
        <v>492</v>
      </c>
      <c r="E1864" s="8"/>
      <c r="K1864" s="53"/>
      <c r="L1864" s="53"/>
      <c r="M1864" s="53"/>
      <c r="N1864" s="53"/>
      <c r="O1864" s="53"/>
      <c r="P1864" s="53"/>
      <c r="R1864" s="24"/>
      <c r="S1864"/>
      <c r="T1864"/>
      <c r="U1864"/>
      <c r="V1864"/>
      <c r="W1864"/>
      <c r="X1864"/>
      <c r="Y1864"/>
      <c r="Z1864"/>
      <c r="AA1864"/>
      <c r="AB1864"/>
      <c r="AC1864"/>
      <c r="AD1864"/>
      <c r="AE1864"/>
      <c r="AF1864"/>
      <c r="AG1864"/>
      <c r="AH1864"/>
      <c r="AI1864"/>
      <c r="AJ1864"/>
      <c r="AK1864"/>
      <c r="AL1864"/>
      <c r="AM1864"/>
      <c r="AN1864"/>
      <c r="AO1864"/>
      <c r="AP1864"/>
      <c r="AQ1864"/>
      <c r="AR1864"/>
      <c r="AS1864"/>
      <c r="AT1864"/>
      <c r="AU1864"/>
      <c r="AV1864"/>
      <c r="AW1864"/>
      <c r="AX1864"/>
      <c r="AY1864"/>
      <c r="AZ1864"/>
      <c r="BA1864"/>
      <c r="BB1864"/>
      <c r="BC1864"/>
      <c r="BD1864"/>
      <c r="BE1864"/>
      <c r="BF1864"/>
      <c r="BG1864"/>
      <c r="BH1864"/>
      <c r="BI1864"/>
      <c r="BJ1864"/>
      <c r="BK1864"/>
      <c r="BL1864"/>
      <c r="BM1864"/>
      <c r="BN1864"/>
      <c r="BO1864"/>
      <c r="BP1864"/>
      <c r="BQ1864"/>
      <c r="BR1864"/>
      <c r="BS1864"/>
      <c r="BT1864"/>
      <c r="BU1864"/>
      <c r="BV1864"/>
      <c r="BW1864"/>
      <c r="BX1864"/>
      <c r="BY1864"/>
      <c r="BZ1864"/>
      <c r="CA1864"/>
      <c r="CB1864"/>
      <c r="CC1864"/>
      <c r="CD1864"/>
      <c r="CE1864"/>
      <c r="CF1864"/>
      <c r="CG1864"/>
      <c r="CH1864"/>
      <c r="CI1864"/>
      <c r="CJ1864"/>
      <c r="CK1864"/>
      <c r="CL1864"/>
    </row>
    <row r="1865" spans="2:90" x14ac:dyDescent="0.4">
      <c r="B1865" s="171" t="s">
        <v>461</v>
      </c>
      <c r="E1865" s="8"/>
      <c r="H1865" s="170"/>
      <c r="I1865" s="172"/>
      <c r="J1865" s="172"/>
      <c r="K1865" s="193"/>
      <c r="L1865" s="193"/>
      <c r="M1865" s="193"/>
      <c r="N1865" s="193"/>
      <c r="O1865" s="193"/>
      <c r="P1865" s="193"/>
      <c r="R1865" s="194"/>
      <c r="S1865" s="195" t="str">
        <f t="shared" ref="S1865:AX1865" si="2145">S$16</f>
        <v>S$12</v>
      </c>
      <c r="T1865" s="195" t="str">
        <f t="shared" si="2145"/>
        <v>T$12</v>
      </c>
      <c r="U1865" s="195" t="str">
        <f t="shared" si="2145"/>
        <v>U$12</v>
      </c>
      <c r="V1865" s="195" t="str">
        <f t="shared" si="2145"/>
        <v>V$12</v>
      </c>
      <c r="W1865" s="195" t="str">
        <f t="shared" si="2145"/>
        <v>W$12</v>
      </c>
      <c r="X1865" s="195" t="str">
        <f t="shared" si="2145"/>
        <v>X$12</v>
      </c>
      <c r="Y1865" s="195" t="str">
        <f t="shared" si="2145"/>
        <v>Y$12</v>
      </c>
      <c r="Z1865" s="195" t="str">
        <f t="shared" si="2145"/>
        <v>Z$12</v>
      </c>
      <c r="AA1865" s="195" t="str">
        <f t="shared" si="2145"/>
        <v>AA$12</v>
      </c>
      <c r="AB1865" s="195" t="str">
        <f t="shared" si="2145"/>
        <v>AB$12</v>
      </c>
      <c r="AC1865" s="195" t="str">
        <f t="shared" si="2145"/>
        <v>AC$12</v>
      </c>
      <c r="AD1865" s="195" t="str">
        <f t="shared" si="2145"/>
        <v>AD$12</v>
      </c>
      <c r="AE1865" s="195" t="str">
        <f t="shared" si="2145"/>
        <v>AE$12</v>
      </c>
      <c r="AF1865" s="195" t="str">
        <f t="shared" si="2145"/>
        <v>AF$12</v>
      </c>
      <c r="AG1865" s="195" t="str">
        <f t="shared" si="2145"/>
        <v>AG$12</v>
      </c>
      <c r="AH1865" s="195" t="str">
        <f t="shared" si="2145"/>
        <v>AH$12</v>
      </c>
      <c r="AI1865" s="195" t="str">
        <f t="shared" si="2145"/>
        <v>AI$12</v>
      </c>
      <c r="AJ1865" s="195" t="str">
        <f t="shared" si="2145"/>
        <v>AJ$12</v>
      </c>
      <c r="AK1865" s="195" t="str">
        <f t="shared" si="2145"/>
        <v>AK$12</v>
      </c>
      <c r="AL1865" s="195" t="str">
        <f t="shared" si="2145"/>
        <v>AL$12</v>
      </c>
      <c r="AM1865" s="195" t="str">
        <f t="shared" si="2145"/>
        <v>AM$12</v>
      </c>
      <c r="AN1865" s="195" t="str">
        <f t="shared" si="2145"/>
        <v>AN$12</v>
      </c>
      <c r="AO1865" s="195" t="str">
        <f t="shared" si="2145"/>
        <v>AO$12</v>
      </c>
      <c r="AP1865" s="195" t="str">
        <f t="shared" si="2145"/>
        <v>AP$12</v>
      </c>
      <c r="AQ1865" s="195" t="str">
        <f t="shared" si="2145"/>
        <v>AQ$12</v>
      </c>
      <c r="AR1865" s="195" t="str">
        <f t="shared" si="2145"/>
        <v>AR$12</v>
      </c>
      <c r="AS1865" s="195" t="str">
        <f t="shared" si="2145"/>
        <v>AS$12</v>
      </c>
      <c r="AT1865" s="195" t="str">
        <f t="shared" si="2145"/>
        <v>AT$12</v>
      </c>
      <c r="AU1865" s="195" t="str">
        <f t="shared" si="2145"/>
        <v>AU$12</v>
      </c>
      <c r="AV1865" s="195" t="str">
        <f t="shared" si="2145"/>
        <v>AV$12</v>
      </c>
      <c r="AW1865" s="195" t="str">
        <f t="shared" si="2145"/>
        <v>AW$12</v>
      </c>
      <c r="AX1865" s="195" t="str">
        <f t="shared" si="2145"/>
        <v>AX$12</v>
      </c>
      <c r="AY1865" s="195" t="str">
        <f t="shared" ref="AY1865:CD1865" si="2146">AY$16</f>
        <v>AY$12</v>
      </c>
      <c r="AZ1865" s="195" t="str">
        <f t="shared" si="2146"/>
        <v>AZ$12</v>
      </c>
      <c r="BA1865" s="195" t="str">
        <f t="shared" si="2146"/>
        <v>BA$12</v>
      </c>
      <c r="BB1865" s="195" t="str">
        <f t="shared" si="2146"/>
        <v>BB$12</v>
      </c>
      <c r="BC1865" s="195" t="str">
        <f t="shared" si="2146"/>
        <v>BC$12</v>
      </c>
      <c r="BD1865" s="195" t="str">
        <f t="shared" si="2146"/>
        <v>BD$12</v>
      </c>
      <c r="BE1865" s="195" t="str">
        <f t="shared" si="2146"/>
        <v>BE$12</v>
      </c>
      <c r="BF1865" s="195" t="str">
        <f t="shared" si="2146"/>
        <v>BF$12</v>
      </c>
      <c r="BG1865" s="195" t="str">
        <f t="shared" si="2146"/>
        <v>BG$12</v>
      </c>
      <c r="BH1865" s="195" t="str">
        <f t="shared" si="2146"/>
        <v>BH$12</v>
      </c>
      <c r="BI1865" s="195" t="str">
        <f t="shared" si="2146"/>
        <v>BI$12</v>
      </c>
      <c r="BJ1865" s="195" t="str">
        <f t="shared" si="2146"/>
        <v>BJ$12</v>
      </c>
      <c r="BK1865" s="195" t="str">
        <f t="shared" si="2146"/>
        <v>BK$12</v>
      </c>
      <c r="BL1865" s="195" t="str">
        <f t="shared" si="2146"/>
        <v>BL$12</v>
      </c>
      <c r="BM1865" s="195" t="str">
        <f t="shared" si="2146"/>
        <v>BM$12</v>
      </c>
      <c r="BN1865" s="195" t="str">
        <f t="shared" si="2146"/>
        <v>BN$12</v>
      </c>
      <c r="BO1865" s="195" t="str">
        <f t="shared" si="2146"/>
        <v>BO$12</v>
      </c>
      <c r="BP1865" s="195" t="str">
        <f t="shared" si="2146"/>
        <v>BP$12</v>
      </c>
      <c r="BQ1865" s="195" t="str">
        <f t="shared" si="2146"/>
        <v>BQ$12</v>
      </c>
      <c r="BR1865" s="195" t="str">
        <f t="shared" si="2146"/>
        <v>BR$12</v>
      </c>
      <c r="BS1865" s="195" t="str">
        <f t="shared" si="2146"/>
        <v>BS$12</v>
      </c>
      <c r="BT1865" s="195" t="str">
        <f t="shared" si="2146"/>
        <v>BT$12</v>
      </c>
      <c r="BU1865" s="195" t="str">
        <f t="shared" si="2146"/>
        <v>BU$12</v>
      </c>
      <c r="BV1865" s="195" t="str">
        <f t="shared" si="2146"/>
        <v>BV$12</v>
      </c>
      <c r="BW1865" s="195" t="str">
        <f t="shared" si="2146"/>
        <v>BW$12</v>
      </c>
      <c r="BX1865" s="195" t="str">
        <f t="shared" si="2146"/>
        <v>BX$12</v>
      </c>
      <c r="BY1865" s="195" t="str">
        <f t="shared" si="2146"/>
        <v>BY$12</v>
      </c>
      <c r="BZ1865" s="195" t="str">
        <f t="shared" si="2146"/>
        <v>BZ$12</v>
      </c>
      <c r="CA1865" s="195" t="str">
        <f t="shared" si="2146"/>
        <v>CA$12</v>
      </c>
      <c r="CB1865" s="195" t="str">
        <f t="shared" si="2146"/>
        <v>CB$12</v>
      </c>
      <c r="CC1865" s="195" t="str">
        <f t="shared" si="2146"/>
        <v>CC$12</v>
      </c>
      <c r="CD1865" s="195" t="str">
        <f t="shared" si="2146"/>
        <v>CD$12</v>
      </c>
      <c r="CE1865" s="195" t="str">
        <f t="shared" ref="CE1865:CL1865" si="2147">CE$16</f>
        <v>CE$12</v>
      </c>
      <c r="CF1865" s="195" t="str">
        <f t="shared" si="2147"/>
        <v>CF$12</v>
      </c>
      <c r="CG1865" s="195" t="str">
        <f t="shared" si="2147"/>
        <v>CG$12</v>
      </c>
      <c r="CH1865" s="195" t="str">
        <f t="shared" si="2147"/>
        <v>CH$12</v>
      </c>
      <c r="CI1865" s="195" t="str">
        <f t="shared" si="2147"/>
        <v>CI$12</v>
      </c>
      <c r="CJ1865" s="195" t="str">
        <f t="shared" si="2147"/>
        <v>CJ$12</v>
      </c>
      <c r="CK1865" s="195" t="str">
        <f t="shared" si="2147"/>
        <v>CK$12</v>
      </c>
      <c r="CL1865" s="195" t="str">
        <f t="shared" si="2147"/>
        <v>CL$12</v>
      </c>
    </row>
    <row r="1866" spans="2:90" x14ac:dyDescent="0.4">
      <c r="B1866" s="171" t="s">
        <v>462</v>
      </c>
      <c r="E1866" s="8"/>
      <c r="H1866" s="196"/>
      <c r="I1866" s="197"/>
      <c r="J1866" s="197"/>
      <c r="K1866" s="198"/>
      <c r="L1866" s="198"/>
      <c r="M1866" s="198"/>
      <c r="N1866" s="198"/>
      <c r="O1866" s="198"/>
      <c r="P1866" s="198"/>
      <c r="R1866" s="198"/>
      <c r="S1866" s="195" t="str">
        <f t="shared" ref="S1866:AX1866" si="2148">S$17</f>
        <v>S$13</v>
      </c>
      <c r="T1866" s="195" t="str">
        <f t="shared" si="2148"/>
        <v>T$13</v>
      </c>
      <c r="U1866" s="195" t="str">
        <f t="shared" si="2148"/>
        <v>U$13</v>
      </c>
      <c r="V1866" s="195" t="str">
        <f t="shared" si="2148"/>
        <v>V$13</v>
      </c>
      <c r="W1866" s="195" t="str">
        <f t="shared" si="2148"/>
        <v>W$13</v>
      </c>
      <c r="X1866" s="195" t="str">
        <f t="shared" si="2148"/>
        <v>X$13</v>
      </c>
      <c r="Y1866" s="195" t="str">
        <f t="shared" si="2148"/>
        <v>Y$13</v>
      </c>
      <c r="Z1866" s="195" t="str">
        <f t="shared" si="2148"/>
        <v>Z$13</v>
      </c>
      <c r="AA1866" s="195" t="str">
        <f t="shared" si="2148"/>
        <v>AA$13</v>
      </c>
      <c r="AB1866" s="195" t="str">
        <f t="shared" si="2148"/>
        <v>AB$13</v>
      </c>
      <c r="AC1866" s="195" t="str">
        <f t="shared" si="2148"/>
        <v>AC$13</v>
      </c>
      <c r="AD1866" s="195" t="str">
        <f t="shared" si="2148"/>
        <v>AD$13</v>
      </c>
      <c r="AE1866" s="195" t="str">
        <f t="shared" si="2148"/>
        <v>AE$13</v>
      </c>
      <c r="AF1866" s="195" t="str">
        <f t="shared" si="2148"/>
        <v>AF$13</v>
      </c>
      <c r="AG1866" s="195" t="str">
        <f t="shared" si="2148"/>
        <v>AG$13</v>
      </c>
      <c r="AH1866" s="195" t="str">
        <f t="shared" si="2148"/>
        <v>AH$13</v>
      </c>
      <c r="AI1866" s="195" t="str">
        <f t="shared" si="2148"/>
        <v>AI$13</v>
      </c>
      <c r="AJ1866" s="195" t="str">
        <f t="shared" si="2148"/>
        <v>AJ$13</v>
      </c>
      <c r="AK1866" s="195" t="str">
        <f t="shared" si="2148"/>
        <v>AK$13</v>
      </c>
      <c r="AL1866" s="195" t="str">
        <f t="shared" si="2148"/>
        <v>AL$13</v>
      </c>
      <c r="AM1866" s="195" t="str">
        <f t="shared" si="2148"/>
        <v>AM$13</v>
      </c>
      <c r="AN1866" s="195" t="str">
        <f t="shared" si="2148"/>
        <v>AN$13</v>
      </c>
      <c r="AO1866" s="195" t="str">
        <f t="shared" si="2148"/>
        <v>AO$13</v>
      </c>
      <c r="AP1866" s="195" t="str">
        <f t="shared" si="2148"/>
        <v>AP$13</v>
      </c>
      <c r="AQ1866" s="195" t="str">
        <f t="shared" si="2148"/>
        <v>AQ$13</v>
      </c>
      <c r="AR1866" s="195" t="str">
        <f t="shared" si="2148"/>
        <v>AR$13</v>
      </c>
      <c r="AS1866" s="195" t="str">
        <f t="shared" si="2148"/>
        <v>AS$13</v>
      </c>
      <c r="AT1866" s="195" t="str">
        <f t="shared" si="2148"/>
        <v>AT$13</v>
      </c>
      <c r="AU1866" s="195" t="str">
        <f t="shared" si="2148"/>
        <v>AU$13</v>
      </c>
      <c r="AV1866" s="195" t="str">
        <f t="shared" si="2148"/>
        <v>AV$13</v>
      </c>
      <c r="AW1866" s="195" t="str">
        <f t="shared" si="2148"/>
        <v>AW$13</v>
      </c>
      <c r="AX1866" s="195" t="str">
        <f t="shared" si="2148"/>
        <v>AX$13</v>
      </c>
      <c r="AY1866" s="195" t="str">
        <f t="shared" ref="AY1866:CD1866" si="2149">AY$17</f>
        <v>AY$13</v>
      </c>
      <c r="AZ1866" s="195" t="str">
        <f t="shared" si="2149"/>
        <v>AZ$13</v>
      </c>
      <c r="BA1866" s="195" t="str">
        <f t="shared" si="2149"/>
        <v>BA$13</v>
      </c>
      <c r="BB1866" s="195" t="str">
        <f t="shared" si="2149"/>
        <v>BB$13</v>
      </c>
      <c r="BC1866" s="195" t="str">
        <f t="shared" si="2149"/>
        <v>BC$13</v>
      </c>
      <c r="BD1866" s="195" t="str">
        <f t="shared" si="2149"/>
        <v>BD$13</v>
      </c>
      <c r="BE1866" s="195" t="str">
        <f t="shared" si="2149"/>
        <v>BE$13</v>
      </c>
      <c r="BF1866" s="195" t="str">
        <f t="shared" si="2149"/>
        <v>BF$13</v>
      </c>
      <c r="BG1866" s="195" t="str">
        <f t="shared" si="2149"/>
        <v>BG$13</v>
      </c>
      <c r="BH1866" s="195" t="str">
        <f t="shared" si="2149"/>
        <v>BH$13</v>
      </c>
      <c r="BI1866" s="195" t="str">
        <f t="shared" si="2149"/>
        <v>BI$13</v>
      </c>
      <c r="BJ1866" s="195" t="str">
        <f t="shared" si="2149"/>
        <v>BJ$13</v>
      </c>
      <c r="BK1866" s="195" t="str">
        <f t="shared" si="2149"/>
        <v>BK$13</v>
      </c>
      <c r="BL1866" s="195" t="str">
        <f t="shared" si="2149"/>
        <v>BL$13</v>
      </c>
      <c r="BM1866" s="195" t="str">
        <f t="shared" si="2149"/>
        <v>BM$13</v>
      </c>
      <c r="BN1866" s="195" t="str">
        <f t="shared" si="2149"/>
        <v>BN$13</v>
      </c>
      <c r="BO1866" s="195" t="str">
        <f t="shared" si="2149"/>
        <v>BO$13</v>
      </c>
      <c r="BP1866" s="195" t="str">
        <f t="shared" si="2149"/>
        <v>BP$13</v>
      </c>
      <c r="BQ1866" s="195" t="str">
        <f t="shared" si="2149"/>
        <v>BQ$13</v>
      </c>
      <c r="BR1866" s="195" t="str">
        <f t="shared" si="2149"/>
        <v>BR$13</v>
      </c>
      <c r="BS1866" s="195" t="str">
        <f t="shared" si="2149"/>
        <v>BS$13</v>
      </c>
      <c r="BT1866" s="195" t="str">
        <f t="shared" si="2149"/>
        <v>BT$13</v>
      </c>
      <c r="BU1866" s="195" t="str">
        <f t="shared" si="2149"/>
        <v>BU$13</v>
      </c>
      <c r="BV1866" s="195" t="str">
        <f t="shared" si="2149"/>
        <v>BV$13</v>
      </c>
      <c r="BW1866" s="195" t="str">
        <f t="shared" si="2149"/>
        <v>BW$13</v>
      </c>
      <c r="BX1866" s="195" t="str">
        <f t="shared" si="2149"/>
        <v>BX$13</v>
      </c>
      <c r="BY1866" s="195" t="str">
        <f t="shared" si="2149"/>
        <v>BY$13</v>
      </c>
      <c r="BZ1866" s="195" t="str">
        <f t="shared" si="2149"/>
        <v>BZ$13</v>
      </c>
      <c r="CA1866" s="195" t="str">
        <f t="shared" si="2149"/>
        <v>CA$13</v>
      </c>
      <c r="CB1866" s="195" t="str">
        <f t="shared" si="2149"/>
        <v>CB$13</v>
      </c>
      <c r="CC1866" s="195" t="str">
        <f t="shared" si="2149"/>
        <v>CC$13</v>
      </c>
      <c r="CD1866" s="195" t="str">
        <f t="shared" si="2149"/>
        <v>CD$13</v>
      </c>
      <c r="CE1866" s="195" t="str">
        <f t="shared" ref="CE1866:CL1866" si="2150">CE$17</f>
        <v>CE$13</v>
      </c>
      <c r="CF1866" s="195" t="str">
        <f t="shared" si="2150"/>
        <v>CF$13</v>
      </c>
      <c r="CG1866" s="195" t="str">
        <f t="shared" si="2150"/>
        <v>CG$13</v>
      </c>
      <c r="CH1866" s="195" t="str">
        <f t="shared" si="2150"/>
        <v>CH$13</v>
      </c>
      <c r="CI1866" s="195" t="str">
        <f t="shared" si="2150"/>
        <v>CI$13</v>
      </c>
      <c r="CJ1866" s="195" t="str">
        <f t="shared" si="2150"/>
        <v>CJ$13</v>
      </c>
      <c r="CK1866" s="195" t="str">
        <f t="shared" si="2150"/>
        <v>CK$13</v>
      </c>
      <c r="CL1866" s="195" t="str">
        <f t="shared" si="2150"/>
        <v>CL$13</v>
      </c>
    </row>
    <row r="1867" spans="2:90" x14ac:dyDescent="0.4">
      <c r="B1867" s="171" t="s">
        <v>491</v>
      </c>
      <c r="E1867" s="8"/>
      <c r="H1867" s="196"/>
      <c r="I1867" s="197"/>
      <c r="J1867" s="197"/>
      <c r="K1867" s="198"/>
      <c r="L1867" s="198"/>
      <c r="M1867" s="198"/>
      <c r="N1867" s="198"/>
      <c r="O1867" s="198"/>
      <c r="P1867" s="198"/>
      <c r="R1867" s="198"/>
      <c r="S1867" s="186"/>
      <c r="T1867" s="186"/>
      <c r="U1867" s="186"/>
      <c r="V1867" s="186"/>
      <c r="W1867" s="186"/>
      <c r="X1867" s="186"/>
      <c r="Y1867" s="186"/>
      <c r="Z1867" s="186"/>
      <c r="AA1867" s="186"/>
      <c r="AB1867" s="186"/>
      <c r="AC1867" s="186"/>
      <c r="AD1867" s="186"/>
      <c r="AE1867" s="186"/>
      <c r="AF1867" s="186"/>
      <c r="AG1867" s="186"/>
      <c r="AH1867" s="186"/>
      <c r="AI1867" s="186"/>
      <c r="AJ1867" s="186"/>
      <c r="AK1867" s="186"/>
      <c r="AL1867" s="186"/>
      <c r="AM1867" s="186"/>
      <c r="AN1867" s="186"/>
      <c r="AO1867" s="186"/>
      <c r="AP1867" s="186"/>
      <c r="AQ1867" s="186"/>
      <c r="AR1867" s="186"/>
      <c r="AS1867" s="186"/>
      <c r="AT1867" s="186"/>
      <c r="AU1867" s="186"/>
      <c r="AV1867" s="186"/>
      <c r="AW1867" s="186"/>
      <c r="AX1867" s="186"/>
      <c r="AY1867" s="186"/>
      <c r="AZ1867" s="186"/>
      <c r="BA1867" s="186"/>
      <c r="BB1867" s="186"/>
      <c r="BC1867" s="186"/>
      <c r="BD1867" s="186"/>
      <c r="BE1867" s="186"/>
      <c r="BF1867" s="186"/>
      <c r="BG1867" s="186"/>
      <c r="BH1867" s="186"/>
      <c r="BI1867" s="186"/>
      <c r="BJ1867" s="186"/>
      <c r="BK1867" s="186"/>
      <c r="BL1867" s="186"/>
      <c r="BM1867" s="186"/>
      <c r="BN1867" s="186"/>
      <c r="BO1867" s="186"/>
      <c r="BP1867" s="186"/>
      <c r="BQ1867" s="186"/>
      <c r="BR1867" s="186"/>
      <c r="BS1867" s="186"/>
      <c r="BT1867" s="186"/>
      <c r="BU1867" s="186"/>
      <c r="BV1867" s="186"/>
      <c r="BW1867" s="186"/>
      <c r="BX1867" s="186"/>
      <c r="BY1867" s="186"/>
      <c r="BZ1867" s="186"/>
      <c r="CA1867" s="186"/>
      <c r="CB1867" s="186"/>
      <c r="CC1867" s="186"/>
      <c r="CD1867" s="186"/>
      <c r="CE1867" s="186"/>
      <c r="CF1867" s="186"/>
      <c r="CG1867" s="186"/>
      <c r="CH1867" s="186"/>
      <c r="CI1867" s="186"/>
      <c r="CJ1867" s="186"/>
      <c r="CK1867" s="186"/>
      <c r="CL1867" s="186"/>
    </row>
    <row r="1868" spans="2:90" x14ac:dyDescent="0.4">
      <c r="B1868" s="171" t="s">
        <v>505</v>
      </c>
      <c r="E1868" s="8"/>
      <c r="H1868" s="196"/>
      <c r="I1868" s="197"/>
      <c r="J1868" s="197"/>
      <c r="K1868" s="198"/>
      <c r="L1868" s="198"/>
      <c r="M1868" s="198"/>
      <c r="N1868" s="198"/>
      <c r="O1868" s="198"/>
      <c r="P1868" s="198"/>
      <c r="R1868" s="198"/>
      <c r="S1868" s="186"/>
      <c r="T1868" s="186"/>
      <c r="U1868" s="186"/>
      <c r="V1868" s="186"/>
      <c r="W1868" s="186"/>
      <c r="X1868" s="186"/>
      <c r="Y1868" s="186"/>
      <c r="Z1868" s="186"/>
      <c r="AA1868" s="186"/>
      <c r="AB1868" s="186"/>
      <c r="AC1868" s="186"/>
      <c r="AD1868" s="186"/>
      <c r="AE1868" s="186"/>
      <c r="AF1868" s="186"/>
      <c r="AG1868" s="186"/>
      <c r="AH1868" s="186"/>
      <c r="AI1868" s="186"/>
      <c r="AJ1868" s="186"/>
      <c r="AK1868" s="186"/>
      <c r="AL1868" s="186"/>
      <c r="AM1868" s="186"/>
      <c r="AN1868" s="186"/>
      <c r="AO1868" s="186"/>
      <c r="AP1868" s="186"/>
      <c r="AQ1868" s="186"/>
      <c r="AR1868" s="186"/>
      <c r="AS1868" s="186"/>
      <c r="AT1868" s="186"/>
      <c r="AU1868" s="186"/>
      <c r="AV1868" s="186"/>
      <c r="AW1868" s="186"/>
      <c r="AX1868" s="186"/>
      <c r="AY1868" s="186"/>
      <c r="AZ1868" s="186"/>
      <c r="BA1868" s="186"/>
      <c r="BB1868" s="186"/>
      <c r="BC1868" s="186"/>
      <c r="BD1868" s="186"/>
      <c r="BE1868" s="186"/>
      <c r="BF1868" s="186"/>
      <c r="BG1868" s="186"/>
      <c r="BH1868" s="186"/>
      <c r="BI1868" s="186"/>
      <c r="BJ1868" s="186"/>
      <c r="BK1868" s="186"/>
      <c r="BL1868" s="186"/>
      <c r="BM1868" s="186"/>
      <c r="BN1868" s="186"/>
      <c r="BO1868" s="186"/>
      <c r="BP1868" s="186"/>
      <c r="BQ1868" s="186"/>
      <c r="BR1868" s="186"/>
      <c r="BS1868" s="186"/>
      <c r="BT1868" s="186"/>
      <c r="BU1868" s="186"/>
      <c r="BV1868" s="186"/>
      <c r="BW1868" s="186"/>
      <c r="BX1868" s="186"/>
      <c r="BY1868" s="186"/>
      <c r="BZ1868" s="186"/>
      <c r="CA1868" s="186"/>
      <c r="CB1868" s="186"/>
      <c r="CC1868" s="186"/>
      <c r="CD1868" s="186"/>
      <c r="CE1868" s="186"/>
      <c r="CF1868" s="186"/>
      <c r="CG1868" s="186"/>
      <c r="CH1868" s="186"/>
      <c r="CI1868" s="186"/>
      <c r="CJ1868" s="186"/>
      <c r="CK1868" s="186"/>
      <c r="CL1868" s="186"/>
    </row>
    <row r="1869" spans="2:90" x14ac:dyDescent="0.4">
      <c r="B1869" s="171" t="s">
        <v>463</v>
      </c>
      <c r="E1869" s="8"/>
      <c r="H1869" s="196"/>
      <c r="I1869" s="197"/>
      <c r="J1869" s="197"/>
      <c r="K1869" s="198"/>
      <c r="L1869" s="198"/>
      <c r="M1869" s="198"/>
      <c r="N1869" s="198"/>
      <c r="O1869" s="198"/>
      <c r="P1869" s="198"/>
      <c r="R1869" s="198"/>
      <c r="S1869" s="186" t="str">
        <f t="shared" ref="S1869:AX1869" si="2151">S$18</f>
        <v>S$14</v>
      </c>
      <c r="T1869" s="186" t="str">
        <f t="shared" si="2151"/>
        <v>T$14</v>
      </c>
      <c r="U1869" s="186" t="str">
        <f t="shared" si="2151"/>
        <v>U$14</v>
      </c>
      <c r="V1869" s="186" t="str">
        <f t="shared" si="2151"/>
        <v>V$14</v>
      </c>
      <c r="W1869" s="186" t="str">
        <f t="shared" si="2151"/>
        <v>W$14</v>
      </c>
      <c r="X1869" s="186" t="str">
        <f t="shared" si="2151"/>
        <v>X$14</v>
      </c>
      <c r="Y1869" s="186" t="str">
        <f t="shared" si="2151"/>
        <v>Y$14</v>
      </c>
      <c r="Z1869" s="186" t="str">
        <f t="shared" si="2151"/>
        <v>Z$14</v>
      </c>
      <c r="AA1869" s="186" t="str">
        <f t="shared" si="2151"/>
        <v>AA$14</v>
      </c>
      <c r="AB1869" s="186" t="str">
        <f t="shared" si="2151"/>
        <v>AB$14</v>
      </c>
      <c r="AC1869" s="186" t="str">
        <f t="shared" si="2151"/>
        <v>AC$14</v>
      </c>
      <c r="AD1869" s="186" t="str">
        <f t="shared" si="2151"/>
        <v>AD$14</v>
      </c>
      <c r="AE1869" s="186" t="str">
        <f t="shared" si="2151"/>
        <v>AE$14</v>
      </c>
      <c r="AF1869" s="186" t="str">
        <f t="shared" si="2151"/>
        <v>AF$14</v>
      </c>
      <c r="AG1869" s="186" t="str">
        <f t="shared" si="2151"/>
        <v>AG$14</v>
      </c>
      <c r="AH1869" s="186" t="str">
        <f t="shared" si="2151"/>
        <v>AH$14</v>
      </c>
      <c r="AI1869" s="186" t="str">
        <f t="shared" si="2151"/>
        <v>AI$14</v>
      </c>
      <c r="AJ1869" s="186" t="str">
        <f t="shared" si="2151"/>
        <v>AJ$14</v>
      </c>
      <c r="AK1869" s="186" t="str">
        <f t="shared" si="2151"/>
        <v>AK$14</v>
      </c>
      <c r="AL1869" s="186" t="str">
        <f t="shared" si="2151"/>
        <v>AL$14</v>
      </c>
      <c r="AM1869" s="186" t="str">
        <f t="shared" si="2151"/>
        <v>AM$14</v>
      </c>
      <c r="AN1869" s="186" t="str">
        <f t="shared" si="2151"/>
        <v>AN$14</v>
      </c>
      <c r="AO1869" s="186" t="str">
        <f t="shared" si="2151"/>
        <v>AO$14</v>
      </c>
      <c r="AP1869" s="186" t="str">
        <f t="shared" si="2151"/>
        <v>AP$14</v>
      </c>
      <c r="AQ1869" s="186" t="str">
        <f t="shared" si="2151"/>
        <v>AQ$14</v>
      </c>
      <c r="AR1869" s="186" t="str">
        <f t="shared" si="2151"/>
        <v>AR$14</v>
      </c>
      <c r="AS1869" s="186" t="str">
        <f t="shared" si="2151"/>
        <v>AS$14</v>
      </c>
      <c r="AT1869" s="186" t="str">
        <f t="shared" si="2151"/>
        <v>AT$14</v>
      </c>
      <c r="AU1869" s="186" t="str">
        <f t="shared" si="2151"/>
        <v>AU$14</v>
      </c>
      <c r="AV1869" s="186" t="str">
        <f t="shared" si="2151"/>
        <v>AV$14</v>
      </c>
      <c r="AW1869" s="186" t="str">
        <f t="shared" si="2151"/>
        <v>AW$14</v>
      </c>
      <c r="AX1869" s="186" t="str">
        <f t="shared" si="2151"/>
        <v>AX$14</v>
      </c>
      <c r="AY1869" s="186" t="str">
        <f t="shared" ref="AY1869:CD1869" si="2152">AY$18</f>
        <v>AY$14</v>
      </c>
      <c r="AZ1869" s="186" t="str">
        <f t="shared" si="2152"/>
        <v>AZ$14</v>
      </c>
      <c r="BA1869" s="186" t="str">
        <f t="shared" si="2152"/>
        <v>BA$14</v>
      </c>
      <c r="BB1869" s="186" t="str">
        <f t="shared" si="2152"/>
        <v>BB$14</v>
      </c>
      <c r="BC1869" s="186" t="str">
        <f t="shared" si="2152"/>
        <v>BC$14</v>
      </c>
      <c r="BD1869" s="186" t="str">
        <f t="shared" si="2152"/>
        <v>BD$14</v>
      </c>
      <c r="BE1869" s="186" t="str">
        <f t="shared" si="2152"/>
        <v>BE$14</v>
      </c>
      <c r="BF1869" s="186" t="str">
        <f t="shared" si="2152"/>
        <v>BF$14</v>
      </c>
      <c r="BG1869" s="186" t="str">
        <f t="shared" si="2152"/>
        <v>BG$14</v>
      </c>
      <c r="BH1869" s="186" t="str">
        <f t="shared" si="2152"/>
        <v>BH$14</v>
      </c>
      <c r="BI1869" s="186" t="str">
        <f t="shared" si="2152"/>
        <v>BI$14</v>
      </c>
      <c r="BJ1869" s="186" t="str">
        <f t="shared" si="2152"/>
        <v>BJ$14</v>
      </c>
      <c r="BK1869" s="186" t="str">
        <f t="shared" si="2152"/>
        <v>BK$14</v>
      </c>
      <c r="BL1869" s="186" t="str">
        <f t="shared" si="2152"/>
        <v>BL$14</v>
      </c>
      <c r="BM1869" s="186" t="str">
        <f t="shared" si="2152"/>
        <v>BM$14</v>
      </c>
      <c r="BN1869" s="186" t="str">
        <f t="shared" si="2152"/>
        <v>BN$14</v>
      </c>
      <c r="BO1869" s="186" t="str">
        <f t="shared" si="2152"/>
        <v>BO$14</v>
      </c>
      <c r="BP1869" s="186" t="str">
        <f t="shared" si="2152"/>
        <v>BP$14</v>
      </c>
      <c r="BQ1869" s="186" t="str">
        <f t="shared" si="2152"/>
        <v>BQ$14</v>
      </c>
      <c r="BR1869" s="186" t="str">
        <f t="shared" si="2152"/>
        <v>BR$14</v>
      </c>
      <c r="BS1869" s="186" t="str">
        <f t="shared" si="2152"/>
        <v>BS$14</v>
      </c>
      <c r="BT1869" s="186" t="str">
        <f t="shared" si="2152"/>
        <v>BT$14</v>
      </c>
      <c r="BU1869" s="186" t="str">
        <f t="shared" si="2152"/>
        <v>BU$14</v>
      </c>
      <c r="BV1869" s="186" t="str">
        <f t="shared" si="2152"/>
        <v>BV$14</v>
      </c>
      <c r="BW1869" s="186" t="str">
        <f t="shared" si="2152"/>
        <v>BW$14</v>
      </c>
      <c r="BX1869" s="186" t="str">
        <f t="shared" si="2152"/>
        <v>BX$14</v>
      </c>
      <c r="BY1869" s="186" t="str">
        <f t="shared" si="2152"/>
        <v>BY$14</v>
      </c>
      <c r="BZ1869" s="186" t="str">
        <f t="shared" si="2152"/>
        <v>BZ$14</v>
      </c>
      <c r="CA1869" s="186" t="str">
        <f t="shared" si="2152"/>
        <v>CA$14</v>
      </c>
      <c r="CB1869" s="186" t="str">
        <f t="shared" si="2152"/>
        <v>CB$14</v>
      </c>
      <c r="CC1869" s="186" t="str">
        <f t="shared" si="2152"/>
        <v>CC$14</v>
      </c>
      <c r="CD1869" s="186" t="str">
        <f t="shared" si="2152"/>
        <v>CD$14</v>
      </c>
      <c r="CE1869" s="186" t="str">
        <f t="shared" ref="CE1869:CL1869" si="2153">CE$18</f>
        <v>CE$14</v>
      </c>
      <c r="CF1869" s="186" t="str">
        <f t="shared" si="2153"/>
        <v>CF$14</v>
      </c>
      <c r="CG1869" s="186" t="str">
        <f t="shared" si="2153"/>
        <v>CG$14</v>
      </c>
      <c r="CH1869" s="186" t="str">
        <f t="shared" si="2153"/>
        <v>CH$14</v>
      </c>
      <c r="CI1869" s="186" t="str">
        <f t="shared" si="2153"/>
        <v>CI$14</v>
      </c>
      <c r="CJ1869" s="186" t="str">
        <f t="shared" si="2153"/>
        <v>CJ$14</v>
      </c>
      <c r="CK1869" s="186" t="str">
        <f t="shared" si="2153"/>
        <v>CK$14</v>
      </c>
      <c r="CL1869" s="186" t="str">
        <f t="shared" si="2153"/>
        <v>CL$14</v>
      </c>
    </row>
    <row r="1870" spans="2:90" x14ac:dyDescent="0.4">
      <c r="B1870" s="171" t="s">
        <v>464</v>
      </c>
      <c r="E1870" s="8"/>
      <c r="H1870" s="196"/>
      <c r="I1870" s="197"/>
      <c r="J1870" s="197"/>
      <c r="K1870" s="198"/>
      <c r="L1870" s="198"/>
      <c r="M1870" s="198"/>
      <c r="N1870" s="198"/>
      <c r="O1870" s="198"/>
      <c r="P1870" s="198"/>
      <c r="R1870" s="198"/>
      <c r="S1870" s="186" t="str">
        <f t="shared" ref="S1870:AX1870" si="2154">S$19</f>
        <v>S$15</v>
      </c>
      <c r="T1870" s="186" t="str">
        <f t="shared" si="2154"/>
        <v>T$15</v>
      </c>
      <c r="U1870" s="186" t="str">
        <f t="shared" si="2154"/>
        <v>U$15</v>
      </c>
      <c r="V1870" s="186" t="str">
        <f t="shared" si="2154"/>
        <v>V$15</v>
      </c>
      <c r="W1870" s="186" t="str">
        <f t="shared" si="2154"/>
        <v>W$15</v>
      </c>
      <c r="X1870" s="186" t="str">
        <f t="shared" si="2154"/>
        <v>X$15</v>
      </c>
      <c r="Y1870" s="186" t="str">
        <f t="shared" si="2154"/>
        <v>Y$15</v>
      </c>
      <c r="Z1870" s="186" t="str">
        <f t="shared" si="2154"/>
        <v>Z$15</v>
      </c>
      <c r="AA1870" s="186" t="str">
        <f t="shared" si="2154"/>
        <v>AA$15</v>
      </c>
      <c r="AB1870" s="186" t="str">
        <f t="shared" si="2154"/>
        <v>AB$15</v>
      </c>
      <c r="AC1870" s="186" t="str">
        <f t="shared" si="2154"/>
        <v>AC$15</v>
      </c>
      <c r="AD1870" s="186" t="str">
        <f t="shared" si="2154"/>
        <v>AD$15</v>
      </c>
      <c r="AE1870" s="186" t="str">
        <f t="shared" si="2154"/>
        <v>AE$15</v>
      </c>
      <c r="AF1870" s="186" t="str">
        <f t="shared" si="2154"/>
        <v>AF$15</v>
      </c>
      <c r="AG1870" s="186" t="str">
        <f t="shared" si="2154"/>
        <v>AG$15</v>
      </c>
      <c r="AH1870" s="186" t="str">
        <f t="shared" si="2154"/>
        <v>AH$15</v>
      </c>
      <c r="AI1870" s="186" t="str">
        <f t="shared" si="2154"/>
        <v>AI$15</v>
      </c>
      <c r="AJ1870" s="186" t="str">
        <f t="shared" si="2154"/>
        <v>AJ$15</v>
      </c>
      <c r="AK1870" s="186" t="str">
        <f t="shared" si="2154"/>
        <v>AK$15</v>
      </c>
      <c r="AL1870" s="186" t="str">
        <f t="shared" si="2154"/>
        <v>AL$15</v>
      </c>
      <c r="AM1870" s="186" t="str">
        <f t="shared" si="2154"/>
        <v>AM$15</v>
      </c>
      <c r="AN1870" s="186" t="str">
        <f t="shared" si="2154"/>
        <v>AN$15</v>
      </c>
      <c r="AO1870" s="186" t="str">
        <f t="shared" si="2154"/>
        <v>AO$15</v>
      </c>
      <c r="AP1870" s="186" t="str">
        <f t="shared" si="2154"/>
        <v>AP$15</v>
      </c>
      <c r="AQ1870" s="186" t="str">
        <f t="shared" si="2154"/>
        <v>AQ$15</v>
      </c>
      <c r="AR1870" s="186" t="str">
        <f t="shared" si="2154"/>
        <v>AR$15</v>
      </c>
      <c r="AS1870" s="186" t="str">
        <f t="shared" si="2154"/>
        <v>AS$15</v>
      </c>
      <c r="AT1870" s="186" t="str">
        <f t="shared" si="2154"/>
        <v>AT$15</v>
      </c>
      <c r="AU1870" s="186" t="str">
        <f t="shared" si="2154"/>
        <v>AU$15</v>
      </c>
      <c r="AV1870" s="186" t="str">
        <f t="shared" si="2154"/>
        <v>AV$15</v>
      </c>
      <c r="AW1870" s="186" t="str">
        <f t="shared" si="2154"/>
        <v>AW$15</v>
      </c>
      <c r="AX1870" s="186" t="str">
        <f t="shared" si="2154"/>
        <v>AX$15</v>
      </c>
      <c r="AY1870" s="186" t="str">
        <f t="shared" ref="AY1870:CD1870" si="2155">AY$19</f>
        <v>AY$15</v>
      </c>
      <c r="AZ1870" s="186" t="str">
        <f t="shared" si="2155"/>
        <v>AZ$15</v>
      </c>
      <c r="BA1870" s="186" t="str">
        <f t="shared" si="2155"/>
        <v>BA$15</v>
      </c>
      <c r="BB1870" s="186" t="str">
        <f t="shared" si="2155"/>
        <v>BB$15</v>
      </c>
      <c r="BC1870" s="186" t="str">
        <f t="shared" si="2155"/>
        <v>BC$15</v>
      </c>
      <c r="BD1870" s="186" t="str">
        <f t="shared" si="2155"/>
        <v>BD$15</v>
      </c>
      <c r="BE1870" s="186" t="str">
        <f t="shared" si="2155"/>
        <v>BE$15</v>
      </c>
      <c r="BF1870" s="186" t="str">
        <f t="shared" si="2155"/>
        <v>BF$15</v>
      </c>
      <c r="BG1870" s="186" t="str">
        <f t="shared" si="2155"/>
        <v>BG$15</v>
      </c>
      <c r="BH1870" s="186" t="str">
        <f t="shared" si="2155"/>
        <v>BH$15</v>
      </c>
      <c r="BI1870" s="186" t="str">
        <f t="shared" si="2155"/>
        <v>BI$15</v>
      </c>
      <c r="BJ1870" s="186" t="str">
        <f t="shared" si="2155"/>
        <v>BJ$15</v>
      </c>
      <c r="BK1870" s="186" t="str">
        <f t="shared" si="2155"/>
        <v>BK$15</v>
      </c>
      <c r="BL1870" s="186" t="str">
        <f t="shared" si="2155"/>
        <v>BL$15</v>
      </c>
      <c r="BM1870" s="186" t="str">
        <f t="shared" si="2155"/>
        <v>BM$15</v>
      </c>
      <c r="BN1870" s="186" t="str">
        <f t="shared" si="2155"/>
        <v>BN$15</v>
      </c>
      <c r="BO1870" s="186" t="str">
        <f t="shared" si="2155"/>
        <v>BO$15</v>
      </c>
      <c r="BP1870" s="186" t="str">
        <f t="shared" si="2155"/>
        <v>BP$15</v>
      </c>
      <c r="BQ1870" s="186" t="str">
        <f t="shared" si="2155"/>
        <v>BQ$15</v>
      </c>
      <c r="BR1870" s="186" t="str">
        <f t="shared" si="2155"/>
        <v>BR$15</v>
      </c>
      <c r="BS1870" s="186" t="str">
        <f t="shared" si="2155"/>
        <v>BS$15</v>
      </c>
      <c r="BT1870" s="186" t="str">
        <f t="shared" si="2155"/>
        <v>BT$15</v>
      </c>
      <c r="BU1870" s="186" t="str">
        <f t="shared" si="2155"/>
        <v>BU$15</v>
      </c>
      <c r="BV1870" s="186" t="str">
        <f t="shared" si="2155"/>
        <v>BV$15</v>
      </c>
      <c r="BW1870" s="186" t="str">
        <f t="shared" si="2155"/>
        <v>BW$15</v>
      </c>
      <c r="BX1870" s="186" t="str">
        <f t="shared" si="2155"/>
        <v>BX$15</v>
      </c>
      <c r="BY1870" s="186" t="str">
        <f t="shared" si="2155"/>
        <v>BY$15</v>
      </c>
      <c r="BZ1870" s="186" t="str">
        <f t="shared" si="2155"/>
        <v>BZ$15</v>
      </c>
      <c r="CA1870" s="186" t="str">
        <f t="shared" si="2155"/>
        <v>CA$15</v>
      </c>
      <c r="CB1870" s="186" t="str">
        <f t="shared" si="2155"/>
        <v>CB$15</v>
      </c>
      <c r="CC1870" s="186" t="str">
        <f t="shared" si="2155"/>
        <v>CC$15</v>
      </c>
      <c r="CD1870" s="186" t="str">
        <f t="shared" si="2155"/>
        <v>CD$15</v>
      </c>
      <c r="CE1870" s="186" t="str">
        <f t="shared" ref="CE1870:CL1870" si="2156">CE$19</f>
        <v>CE$15</v>
      </c>
      <c r="CF1870" s="186" t="str">
        <f t="shared" si="2156"/>
        <v>CF$15</v>
      </c>
      <c r="CG1870" s="186" t="str">
        <f t="shared" si="2156"/>
        <v>CG$15</v>
      </c>
      <c r="CH1870" s="186" t="str">
        <f t="shared" si="2156"/>
        <v>CH$15</v>
      </c>
      <c r="CI1870" s="186" t="str">
        <f t="shared" si="2156"/>
        <v>CI$15</v>
      </c>
      <c r="CJ1870" s="186" t="str">
        <f t="shared" si="2156"/>
        <v>CJ$15</v>
      </c>
      <c r="CK1870" s="186" t="str">
        <f t="shared" si="2156"/>
        <v>CK$15</v>
      </c>
      <c r="CL1870" s="186" t="str">
        <f t="shared" si="2156"/>
        <v>CL$15</v>
      </c>
    </row>
    <row r="1871" spans="2:90" x14ac:dyDescent="0.4">
      <c r="B1871" s="66" t="s">
        <v>194</v>
      </c>
      <c r="C1871" s="31"/>
      <c r="D1871" t="s">
        <v>158</v>
      </c>
      <c r="E1871" s="8" t="str">
        <f t="shared" ref="E1871:E1885" si="2157">ROW()&amp;" "&amp;D1871</f>
        <v>1871 DCSCAC-S</v>
      </c>
      <c r="F1871" t="s">
        <v>431</v>
      </c>
      <c r="G1871" s="31" t="s">
        <v>81</v>
      </c>
      <c r="H1871" s="22"/>
      <c r="I1871" s="287"/>
      <c r="J1871" s="287"/>
      <c r="K1871" s="22"/>
      <c r="L1871" s="22"/>
      <c r="M1871" s="22"/>
      <c r="N1871" s="22"/>
      <c r="O1871" s="22"/>
      <c r="P1871" s="22"/>
      <c r="R1871" s="66"/>
      <c r="S1871" s="288"/>
      <c r="T1871" s="288"/>
      <c r="U1871" s="288"/>
      <c r="V1871" s="288"/>
      <c r="W1871" s="288"/>
      <c r="X1871" s="288"/>
      <c r="Y1871" s="288"/>
      <c r="Z1871" s="288"/>
      <c r="AA1871" s="288"/>
      <c r="AB1871" s="288"/>
      <c r="AC1871" s="288"/>
      <c r="AD1871" s="288"/>
      <c r="AE1871" s="288"/>
      <c r="AF1871" s="288"/>
      <c r="AG1871" s="288"/>
      <c r="AH1871" s="288"/>
      <c r="AI1871" s="288"/>
      <c r="AJ1871" s="288"/>
      <c r="AK1871" s="288"/>
      <c r="AL1871" s="288"/>
      <c r="AM1871" s="288"/>
      <c r="AN1871" s="288"/>
      <c r="AO1871" s="288"/>
      <c r="AP1871" s="288"/>
      <c r="AQ1871" s="288"/>
      <c r="AR1871" s="288"/>
      <c r="AS1871" s="288"/>
      <c r="AT1871" s="288"/>
      <c r="AU1871" s="288"/>
      <c r="AV1871" s="288"/>
      <c r="AW1871" s="288"/>
      <c r="AX1871" s="288"/>
      <c r="AY1871" s="288"/>
      <c r="AZ1871" s="288"/>
      <c r="BA1871" s="288"/>
      <c r="BB1871" s="288"/>
      <c r="BC1871" s="288"/>
      <c r="BD1871" s="288"/>
      <c r="BE1871" s="288"/>
      <c r="BF1871" s="288"/>
      <c r="BG1871" s="288"/>
      <c r="BH1871" s="288"/>
      <c r="BI1871" s="288"/>
      <c r="BJ1871" s="288"/>
      <c r="BK1871" s="288"/>
      <c r="BL1871" s="288"/>
      <c r="BM1871" s="288"/>
      <c r="BN1871" s="288"/>
      <c r="BO1871" s="288"/>
      <c r="BP1871" s="288"/>
      <c r="BQ1871" s="288"/>
      <c r="BR1871" s="288"/>
      <c r="BS1871" s="288"/>
      <c r="BT1871" s="288"/>
      <c r="BU1871" s="288"/>
      <c r="BV1871" s="288"/>
      <c r="BW1871" s="288"/>
      <c r="BX1871" s="288"/>
      <c r="BY1871" s="288"/>
      <c r="BZ1871" s="288"/>
      <c r="CA1871" s="288"/>
      <c r="CB1871" s="288"/>
      <c r="CC1871" s="288"/>
      <c r="CD1871" s="288"/>
      <c r="CE1871" s="288"/>
      <c r="CF1871" s="288"/>
      <c r="CG1871" s="288"/>
      <c r="CH1871" s="288"/>
      <c r="CI1871" s="288"/>
      <c r="CJ1871" s="288"/>
      <c r="CK1871" s="288"/>
      <c r="CL1871" s="288"/>
    </row>
    <row r="1872" spans="2:90" x14ac:dyDescent="0.4">
      <c r="B1872" s="95" t="str">
        <f>B1876&amp;":"</f>
        <v>Expense - Seller acquisition cost:</v>
      </c>
      <c r="D1872" t="s">
        <v>158</v>
      </c>
      <c r="E1872" s="8" t="str">
        <f>ROW()&amp;" "&amp;D1872</f>
        <v>1872 DCSCAC-S</v>
      </c>
      <c r="G1872" t="str">
        <f>E1872</f>
        <v>1872 DCSCAC-S</v>
      </c>
      <c r="I1872"/>
      <c r="J1872"/>
      <c r="R1872"/>
      <c r="S1872"/>
      <c r="T1872"/>
      <c r="U1872"/>
      <c r="V1872"/>
      <c r="W1872"/>
      <c r="X1872"/>
      <c r="Y1872"/>
      <c r="Z1872"/>
      <c r="AA1872"/>
      <c r="AB1872"/>
      <c r="AC1872"/>
      <c r="AD1872"/>
      <c r="AE1872"/>
      <c r="AF1872"/>
      <c r="AG1872"/>
      <c r="AH1872"/>
      <c r="AI1872"/>
      <c r="AJ1872"/>
      <c r="AK1872"/>
      <c r="AL1872"/>
      <c r="AM1872"/>
      <c r="AN1872"/>
      <c r="AO1872"/>
      <c r="AP1872"/>
      <c r="AQ1872"/>
      <c r="AR1872"/>
      <c r="AS1872"/>
      <c r="AT1872"/>
      <c r="AU1872"/>
      <c r="AV1872"/>
      <c r="AW1872"/>
      <c r="AX1872"/>
      <c r="AY1872"/>
      <c r="AZ1872"/>
      <c r="BA1872"/>
      <c r="BB1872"/>
      <c r="BC1872"/>
      <c r="BD1872"/>
      <c r="BE1872"/>
      <c r="BF1872"/>
      <c r="BG1872"/>
      <c r="BH1872"/>
      <c r="BI1872"/>
      <c r="BJ1872"/>
      <c r="BK1872"/>
      <c r="BL1872"/>
      <c r="BM1872"/>
      <c r="BN1872"/>
      <c r="BO1872"/>
      <c r="BP1872"/>
      <c r="BQ1872"/>
      <c r="BR1872"/>
      <c r="BS1872"/>
      <c r="BT1872"/>
      <c r="BU1872"/>
      <c r="BV1872"/>
      <c r="BW1872"/>
      <c r="BX1872"/>
      <c r="BY1872"/>
      <c r="BZ1872"/>
      <c r="CA1872"/>
      <c r="CB1872"/>
      <c r="CC1872"/>
      <c r="CD1872"/>
      <c r="CE1872"/>
      <c r="CF1872"/>
      <c r="CG1872"/>
      <c r="CH1872"/>
      <c r="CI1872"/>
      <c r="CJ1872"/>
      <c r="CK1872"/>
      <c r="CL1872"/>
    </row>
    <row r="1873" spans="2:90" x14ac:dyDescent="0.4">
      <c r="B1873" s="141" t="str">
        <f>"# of "&amp;B1879&amp;"s"&amp;"/seller/month"</f>
        <v># of primary units/seller/month</v>
      </c>
      <c r="D1873" t="s">
        <v>158</v>
      </c>
      <c r="E1873" s="8" t="str">
        <f t="shared" si="2157"/>
        <v>1873 DCSCAC-S</v>
      </c>
      <c r="G1873" t="str">
        <f>E1873</f>
        <v>1873 DCSCAC-S</v>
      </c>
      <c r="H1873" s="12"/>
      <c r="I1873" s="60"/>
      <c r="J1873" s="60"/>
      <c r="K1873" s="14">
        <v>10</v>
      </c>
      <c r="L1873" s="14">
        <v>10</v>
      </c>
      <c r="M1873" s="14">
        <v>10</v>
      </c>
      <c r="N1873" s="14">
        <v>10</v>
      </c>
      <c r="O1873" s="14">
        <v>10</v>
      </c>
      <c r="P1873" s="14">
        <v>10</v>
      </c>
      <c r="R1873" s="15"/>
      <c r="S1873" s="76" cm="1">
        <f t="array" ref="S1873">INDEX($K:$P,ROW(),MATCH(S$3,$K$2:$P$2,0))</f>
        <v>10</v>
      </c>
      <c r="T1873" s="76" cm="1">
        <f t="array" ref="T1873">INDEX($K:$P,ROW(),MATCH(T$3,$K$2:$P$2,0))</f>
        <v>10</v>
      </c>
      <c r="U1873" s="76" cm="1">
        <f t="array" ref="U1873">INDEX($K:$P,ROW(),MATCH(U$3,$K$2:$P$2,0))</f>
        <v>10</v>
      </c>
      <c r="V1873" s="76" cm="1">
        <f t="array" ref="V1873">INDEX($K:$P,ROW(),MATCH(V$3,$K$2:$P$2,0))</f>
        <v>10</v>
      </c>
      <c r="W1873" s="76" cm="1">
        <f t="array" ref="W1873">INDEX($K:$P,ROW(),MATCH(W$3,$K$2:$P$2,0))</f>
        <v>10</v>
      </c>
      <c r="X1873" s="76" cm="1">
        <f t="array" ref="X1873">INDEX($K:$P,ROW(),MATCH(X$3,$K$2:$P$2,0))</f>
        <v>10</v>
      </c>
      <c r="Y1873" s="76" cm="1">
        <f t="array" ref="Y1873">INDEX($K:$P,ROW(),MATCH(Y$3,$K$2:$P$2,0))</f>
        <v>10</v>
      </c>
      <c r="Z1873" s="76" cm="1">
        <f t="array" ref="Z1873">INDEX($K:$P,ROW(),MATCH(Z$3,$K$2:$P$2,0))</f>
        <v>10</v>
      </c>
      <c r="AA1873" s="76" cm="1">
        <f t="array" ref="AA1873">INDEX($K:$P,ROW(),MATCH(AA$3,$K$2:$P$2,0))</f>
        <v>10</v>
      </c>
      <c r="AB1873" s="76" cm="1">
        <f t="array" ref="AB1873">INDEX($K:$P,ROW(),MATCH(AB$3,$K$2:$P$2,0))</f>
        <v>10</v>
      </c>
      <c r="AC1873" s="76" cm="1">
        <f t="array" ref="AC1873">INDEX($K:$P,ROW(),MATCH(AC$3,$K$2:$P$2,0))</f>
        <v>10</v>
      </c>
      <c r="AD1873" s="76" cm="1">
        <f t="array" ref="AD1873">INDEX($K:$P,ROW(),MATCH(AD$3,$K$2:$P$2,0))</f>
        <v>10</v>
      </c>
      <c r="AE1873" s="76" cm="1">
        <f t="array" ref="AE1873">INDEX($K:$P,ROW(),MATCH(AE$3,$K$2:$P$2,0))</f>
        <v>10</v>
      </c>
      <c r="AF1873" s="76" cm="1">
        <f t="array" ref="AF1873">INDEX($K:$P,ROW(),MATCH(AF$3,$K$2:$P$2,0))</f>
        <v>10</v>
      </c>
      <c r="AG1873" s="76" cm="1">
        <f t="array" ref="AG1873">INDEX($K:$P,ROW(),MATCH(AG$3,$K$2:$P$2,0))</f>
        <v>10</v>
      </c>
      <c r="AH1873" s="76" cm="1">
        <f t="array" ref="AH1873">INDEX($K:$P,ROW(),MATCH(AH$3,$K$2:$P$2,0))</f>
        <v>10</v>
      </c>
      <c r="AI1873" s="76" cm="1">
        <f t="array" ref="AI1873">INDEX($K:$P,ROW(),MATCH(AI$3,$K$2:$P$2,0))</f>
        <v>10</v>
      </c>
      <c r="AJ1873" s="76" cm="1">
        <f t="array" ref="AJ1873">INDEX($K:$P,ROW(),MATCH(AJ$3,$K$2:$P$2,0))</f>
        <v>10</v>
      </c>
      <c r="AK1873" s="76" cm="1">
        <f t="array" ref="AK1873">INDEX($K:$P,ROW(),MATCH(AK$3,$K$2:$P$2,0))</f>
        <v>10</v>
      </c>
      <c r="AL1873" s="76" cm="1">
        <f t="array" ref="AL1873">INDEX($K:$P,ROW(),MATCH(AL$3,$K$2:$P$2,0))</f>
        <v>10</v>
      </c>
      <c r="AM1873" s="76" cm="1">
        <f t="array" ref="AM1873">INDEX($K:$P,ROW(),MATCH(AM$3,$K$2:$P$2,0))</f>
        <v>10</v>
      </c>
      <c r="AN1873" s="76" cm="1">
        <f t="array" ref="AN1873">INDEX($K:$P,ROW(),MATCH(AN$3,$K$2:$P$2,0))</f>
        <v>10</v>
      </c>
      <c r="AO1873" s="76" cm="1">
        <f t="array" ref="AO1873">INDEX($K:$P,ROW(),MATCH(AO$3,$K$2:$P$2,0))</f>
        <v>10</v>
      </c>
      <c r="AP1873" s="76" cm="1">
        <f t="array" ref="AP1873">INDEX($K:$P,ROW(),MATCH(AP$3,$K$2:$P$2,0))</f>
        <v>10</v>
      </c>
      <c r="AQ1873" s="76" cm="1">
        <f t="array" ref="AQ1873">INDEX($K:$P,ROW(),MATCH(AQ$3,$K$2:$P$2,0))</f>
        <v>10</v>
      </c>
      <c r="AR1873" s="76" cm="1">
        <f t="array" ref="AR1873">INDEX($K:$P,ROW(),MATCH(AR$3,$K$2:$P$2,0))</f>
        <v>10</v>
      </c>
      <c r="AS1873" s="76" cm="1">
        <f t="array" ref="AS1873">INDEX($K:$P,ROW(),MATCH(AS$3,$K$2:$P$2,0))</f>
        <v>10</v>
      </c>
      <c r="AT1873" s="76" cm="1">
        <f t="array" ref="AT1873">INDEX($K:$P,ROW(),MATCH(AT$3,$K$2:$P$2,0))</f>
        <v>10</v>
      </c>
      <c r="AU1873" s="76" cm="1">
        <f t="array" ref="AU1873">INDEX($K:$P,ROW(),MATCH(AU$3,$K$2:$P$2,0))</f>
        <v>10</v>
      </c>
      <c r="AV1873" s="76" cm="1">
        <f t="array" ref="AV1873">INDEX($K:$P,ROW(),MATCH(AV$3,$K$2:$P$2,0))</f>
        <v>10</v>
      </c>
      <c r="AW1873" s="76" cm="1">
        <f t="array" ref="AW1873">INDEX($K:$P,ROW(),MATCH(AW$3,$K$2:$P$2,0))</f>
        <v>10</v>
      </c>
      <c r="AX1873" s="76" cm="1">
        <f t="array" ref="AX1873">INDEX($K:$P,ROW(),MATCH(AX$3,$K$2:$P$2,0))</f>
        <v>10</v>
      </c>
      <c r="AY1873" s="76" cm="1">
        <f t="array" ref="AY1873">INDEX($K:$P,ROW(),MATCH(AY$3,$K$2:$P$2,0))</f>
        <v>10</v>
      </c>
      <c r="AZ1873" s="76" cm="1">
        <f t="array" ref="AZ1873">INDEX($K:$P,ROW(),MATCH(AZ$3,$K$2:$P$2,0))</f>
        <v>10</v>
      </c>
      <c r="BA1873" s="76" cm="1">
        <f t="array" ref="BA1873">INDEX($K:$P,ROW(),MATCH(BA$3,$K$2:$P$2,0))</f>
        <v>10</v>
      </c>
      <c r="BB1873" s="76" cm="1">
        <f t="array" ref="BB1873">INDEX($K:$P,ROW(),MATCH(BB$3,$K$2:$P$2,0))</f>
        <v>10</v>
      </c>
      <c r="BC1873" s="76" cm="1">
        <f t="array" ref="BC1873">INDEX($K:$P,ROW(),MATCH(BC$3,$K$2:$P$2,0))</f>
        <v>10</v>
      </c>
      <c r="BD1873" s="76" cm="1">
        <f t="array" ref="BD1873">INDEX($K:$P,ROW(),MATCH(BD$3,$K$2:$P$2,0))</f>
        <v>10</v>
      </c>
      <c r="BE1873" s="76" cm="1">
        <f t="array" ref="BE1873">INDEX($K:$P,ROW(),MATCH(BE$3,$K$2:$P$2,0))</f>
        <v>10</v>
      </c>
      <c r="BF1873" s="76" cm="1">
        <f t="array" ref="BF1873">INDEX($K:$P,ROW(),MATCH(BF$3,$K$2:$P$2,0))</f>
        <v>10</v>
      </c>
      <c r="BG1873" s="76" cm="1">
        <f t="array" ref="BG1873">INDEX($K:$P,ROW(),MATCH(BG$3,$K$2:$P$2,0))</f>
        <v>10</v>
      </c>
      <c r="BH1873" s="76" cm="1">
        <f t="array" ref="BH1873">INDEX($K:$P,ROW(),MATCH(BH$3,$K$2:$P$2,0))</f>
        <v>10</v>
      </c>
      <c r="BI1873" s="76" cm="1">
        <f t="array" ref="BI1873">INDEX($K:$P,ROW(),MATCH(BI$3,$K$2:$P$2,0))</f>
        <v>10</v>
      </c>
      <c r="BJ1873" s="76" cm="1">
        <f t="array" ref="BJ1873">INDEX($K:$P,ROW(),MATCH(BJ$3,$K$2:$P$2,0))</f>
        <v>10</v>
      </c>
      <c r="BK1873" s="76" cm="1">
        <f t="array" ref="BK1873">INDEX($K:$P,ROW(),MATCH(BK$3,$K$2:$P$2,0))</f>
        <v>10</v>
      </c>
      <c r="BL1873" s="76" cm="1">
        <f t="array" ref="BL1873">INDEX($K:$P,ROW(),MATCH(BL$3,$K$2:$P$2,0))</f>
        <v>10</v>
      </c>
      <c r="BM1873" s="76" cm="1">
        <f t="array" ref="BM1873">INDEX($K:$P,ROW(),MATCH(BM$3,$K$2:$P$2,0))</f>
        <v>10</v>
      </c>
      <c r="BN1873" s="76" cm="1">
        <f t="array" ref="BN1873">INDEX($K:$P,ROW(),MATCH(BN$3,$K$2:$P$2,0))</f>
        <v>10</v>
      </c>
      <c r="BO1873" s="76" cm="1">
        <f t="array" ref="BO1873">INDEX($K:$P,ROW(),MATCH(BO$3,$K$2:$P$2,0))</f>
        <v>10</v>
      </c>
      <c r="BP1873" s="76" cm="1">
        <f t="array" ref="BP1873">INDEX($K:$P,ROW(),MATCH(BP$3,$K$2:$P$2,0))</f>
        <v>10</v>
      </c>
      <c r="BQ1873" s="76" cm="1">
        <f t="array" ref="BQ1873">INDEX($K:$P,ROW(),MATCH(BQ$3,$K$2:$P$2,0))</f>
        <v>10</v>
      </c>
      <c r="BR1873" s="76" cm="1">
        <f t="array" ref="BR1873">INDEX($K:$P,ROW(),MATCH(BR$3,$K$2:$P$2,0))</f>
        <v>10</v>
      </c>
      <c r="BS1873" s="76" cm="1">
        <f t="array" ref="BS1873">INDEX($K:$P,ROW(),MATCH(BS$3,$K$2:$P$2,0))</f>
        <v>10</v>
      </c>
      <c r="BT1873" s="76" cm="1">
        <f t="array" ref="BT1873">INDEX($K:$P,ROW(),MATCH(BT$3,$K$2:$P$2,0))</f>
        <v>10</v>
      </c>
      <c r="BU1873" s="76" cm="1">
        <f t="array" ref="BU1873">INDEX($K:$P,ROW(),MATCH(BU$3,$K$2:$P$2,0))</f>
        <v>10</v>
      </c>
      <c r="BV1873" s="76" cm="1">
        <f t="array" ref="BV1873">INDEX($K:$P,ROW(),MATCH(BV$3,$K$2:$P$2,0))</f>
        <v>10</v>
      </c>
      <c r="BW1873" s="76" cm="1">
        <f t="array" ref="BW1873">INDEX($K:$P,ROW(),MATCH(BW$3,$K$2:$P$2,0))</f>
        <v>10</v>
      </c>
      <c r="BX1873" s="76" cm="1">
        <f t="array" ref="BX1873">INDEX($K:$P,ROW(),MATCH(BX$3,$K$2:$P$2,0))</f>
        <v>10</v>
      </c>
      <c r="BY1873" s="76" cm="1">
        <f t="array" ref="BY1873">INDEX($K:$P,ROW(),MATCH(BY$3,$K$2:$P$2,0))</f>
        <v>10</v>
      </c>
      <c r="BZ1873" s="76" cm="1">
        <f t="array" ref="BZ1873">INDEX($K:$P,ROW(),MATCH(BZ$3,$K$2:$P$2,0))</f>
        <v>10</v>
      </c>
      <c r="CA1873" s="76" cm="1">
        <f t="array" ref="CA1873">INDEX($K:$P,ROW(),MATCH(CA$3,$K$2:$P$2,0))</f>
        <v>10</v>
      </c>
      <c r="CB1873" s="76" cm="1">
        <f t="array" ref="CB1873">INDEX($K:$P,ROW(),MATCH(CB$3,$K$2:$P$2,0))</f>
        <v>10</v>
      </c>
      <c r="CC1873" s="76" cm="1">
        <f t="array" ref="CC1873">INDEX($K:$P,ROW(),MATCH(CC$3,$K$2:$P$2,0))</f>
        <v>10</v>
      </c>
      <c r="CD1873" s="76" cm="1">
        <f t="array" ref="CD1873">INDEX($K:$P,ROW(),MATCH(CD$3,$K$2:$P$2,0))</f>
        <v>10</v>
      </c>
      <c r="CE1873" s="76" cm="1">
        <f t="array" ref="CE1873">INDEX($K:$P,ROW(),MATCH(CE$3,$K$2:$P$2,0))</f>
        <v>10</v>
      </c>
      <c r="CF1873" s="76" cm="1">
        <f t="array" ref="CF1873">INDEX($K:$P,ROW(),MATCH(CF$3,$K$2:$P$2,0))</f>
        <v>10</v>
      </c>
      <c r="CG1873" s="76" cm="1">
        <f t="array" ref="CG1873">INDEX($K:$P,ROW(),MATCH(CG$3,$K$2:$P$2,0))</f>
        <v>10</v>
      </c>
      <c r="CH1873" s="76" cm="1">
        <f t="array" ref="CH1873">INDEX($K:$P,ROW(),MATCH(CH$3,$K$2:$P$2,0))</f>
        <v>10</v>
      </c>
      <c r="CI1873" s="76" cm="1">
        <f t="array" ref="CI1873">INDEX($K:$P,ROW(),MATCH(CI$3,$K$2:$P$2,0))</f>
        <v>10</v>
      </c>
      <c r="CJ1873" s="76" cm="1">
        <f t="array" ref="CJ1873">INDEX($K:$P,ROW(),MATCH(CJ$3,$K$2:$P$2,0))</f>
        <v>10</v>
      </c>
      <c r="CK1873" s="76" cm="1">
        <f t="array" ref="CK1873">INDEX($K:$P,ROW(),MATCH(CK$3,$K$2:$P$2,0))</f>
        <v>10</v>
      </c>
      <c r="CL1873" s="76" cm="1">
        <f t="array" ref="CL1873">INDEX($K:$P,ROW(),MATCH(CL$3,$K$2:$P$2,0))</f>
        <v>10</v>
      </c>
    </row>
    <row r="1874" spans="2:90" x14ac:dyDescent="0.4">
      <c r="B1874" s="141" t="s">
        <v>495</v>
      </c>
      <c r="C1874" t="s">
        <v>80</v>
      </c>
      <c r="D1874" t="s">
        <v>158</v>
      </c>
      <c r="E1874" s="8" t="str">
        <f t="shared" si="2157"/>
        <v>1874 DCSCAC-S</v>
      </c>
      <c r="H1874" s="12"/>
      <c r="I1874" s="60"/>
      <c r="J1874" s="60"/>
      <c r="K1874" s="15">
        <f t="shared" ref="K1874:P1874" si="2158">SUMIF($3:$3,K$2,1872:1872)</f>
        <v>0</v>
      </c>
      <c r="L1874" s="15">
        <f t="shared" si="2158"/>
        <v>0</v>
      </c>
      <c r="M1874" s="15">
        <f t="shared" si="2158"/>
        <v>0</v>
      </c>
      <c r="N1874" s="15">
        <f t="shared" si="2158"/>
        <v>0</v>
      </c>
      <c r="O1874" s="15">
        <f t="shared" si="2158"/>
        <v>0</v>
      </c>
      <c r="P1874" s="15">
        <f t="shared" si="2158"/>
        <v>0</v>
      </c>
      <c r="R1874" s="15"/>
      <c r="S1874" s="76" cm="1">
        <f t="array" aca="1" ref="S1874" ca="1">INDIRECT(S1866)/S1873</f>
        <v>500</v>
      </c>
      <c r="T1874" s="76" cm="1">
        <f t="array" aca="1" ref="T1874" ca="1">INDIRECT(T1866)/T1873</f>
        <v>500</v>
      </c>
      <c r="U1874" s="76" cm="1">
        <f t="array" aca="1" ref="U1874" ca="1">INDIRECT(U1866)/U1873</f>
        <v>500</v>
      </c>
      <c r="V1874" s="76" cm="1">
        <f t="array" aca="1" ref="V1874" ca="1">INDIRECT(V1866)/V1873</f>
        <v>500</v>
      </c>
      <c r="W1874" s="76" cm="1">
        <f t="array" aca="1" ref="W1874" ca="1">INDIRECT(W1866)/W1873</f>
        <v>500</v>
      </c>
      <c r="X1874" s="76" cm="1">
        <f t="array" aca="1" ref="X1874" ca="1">INDIRECT(X1866)/X1873</f>
        <v>500</v>
      </c>
      <c r="Y1874" s="76" cm="1">
        <f t="array" aca="1" ref="Y1874" ca="1">INDIRECT(Y1866)/Y1873</f>
        <v>500</v>
      </c>
      <c r="Z1874" s="76" cm="1">
        <f t="array" aca="1" ref="Z1874" ca="1">INDIRECT(Z1866)/Z1873</f>
        <v>500</v>
      </c>
      <c r="AA1874" s="76" cm="1">
        <f t="array" aca="1" ref="AA1874" ca="1">INDIRECT(AA1866)/AA1873</f>
        <v>500</v>
      </c>
      <c r="AB1874" s="76" cm="1">
        <f t="array" aca="1" ref="AB1874" ca="1">INDIRECT(AB1866)/AB1873</f>
        <v>500</v>
      </c>
      <c r="AC1874" s="76" cm="1">
        <f t="array" aca="1" ref="AC1874" ca="1">INDIRECT(AC1866)/AC1873</f>
        <v>500</v>
      </c>
      <c r="AD1874" s="76" cm="1">
        <f t="array" aca="1" ref="AD1874" ca="1">INDIRECT(AD1866)/AD1873</f>
        <v>500</v>
      </c>
      <c r="AE1874" s="76" cm="1">
        <f t="array" aca="1" ref="AE1874" ca="1">INDIRECT(AE1866)/AE1873</f>
        <v>500</v>
      </c>
      <c r="AF1874" s="76" cm="1">
        <f t="array" aca="1" ref="AF1874" ca="1">INDIRECT(AF1866)/AF1873</f>
        <v>500</v>
      </c>
      <c r="AG1874" s="76" cm="1">
        <f t="array" aca="1" ref="AG1874" ca="1">INDIRECT(AG1866)/AG1873</f>
        <v>500</v>
      </c>
      <c r="AH1874" s="76" cm="1">
        <f t="array" aca="1" ref="AH1874" ca="1">INDIRECT(AH1866)/AH1873</f>
        <v>500</v>
      </c>
      <c r="AI1874" s="76" cm="1">
        <f t="array" aca="1" ref="AI1874" ca="1">INDIRECT(AI1866)/AI1873</f>
        <v>500</v>
      </c>
      <c r="AJ1874" s="76" cm="1">
        <f t="array" aca="1" ref="AJ1874" ca="1">INDIRECT(AJ1866)/AJ1873</f>
        <v>500</v>
      </c>
      <c r="AK1874" s="76" cm="1">
        <f t="array" aca="1" ref="AK1874" ca="1">INDIRECT(AK1866)/AK1873</f>
        <v>500</v>
      </c>
      <c r="AL1874" s="76" cm="1">
        <f t="array" aca="1" ref="AL1874" ca="1">INDIRECT(AL1866)/AL1873</f>
        <v>500</v>
      </c>
      <c r="AM1874" s="76" cm="1">
        <f t="array" aca="1" ref="AM1874" ca="1">INDIRECT(AM1866)/AM1873</f>
        <v>500</v>
      </c>
      <c r="AN1874" s="76" cm="1">
        <f t="array" aca="1" ref="AN1874" ca="1">INDIRECT(AN1866)/AN1873</f>
        <v>500</v>
      </c>
      <c r="AO1874" s="76" cm="1">
        <f t="array" aca="1" ref="AO1874" ca="1">INDIRECT(AO1866)/AO1873</f>
        <v>500</v>
      </c>
      <c r="AP1874" s="76" cm="1">
        <f t="array" aca="1" ref="AP1874" ca="1">INDIRECT(AP1866)/AP1873</f>
        <v>500</v>
      </c>
      <c r="AQ1874" s="76" cm="1">
        <f t="array" aca="1" ref="AQ1874" ca="1">INDIRECT(AQ1866)/AQ1873</f>
        <v>500</v>
      </c>
      <c r="AR1874" s="76" cm="1">
        <f t="array" aca="1" ref="AR1874" ca="1">INDIRECT(AR1866)/AR1873</f>
        <v>500</v>
      </c>
      <c r="AS1874" s="76" cm="1">
        <f t="array" aca="1" ref="AS1874" ca="1">INDIRECT(AS1866)/AS1873</f>
        <v>500</v>
      </c>
      <c r="AT1874" s="76" cm="1">
        <f t="array" aca="1" ref="AT1874" ca="1">INDIRECT(AT1866)/AT1873</f>
        <v>500</v>
      </c>
      <c r="AU1874" s="76" cm="1">
        <f t="array" aca="1" ref="AU1874" ca="1">INDIRECT(AU1866)/AU1873</f>
        <v>500</v>
      </c>
      <c r="AV1874" s="76" cm="1">
        <f t="array" aca="1" ref="AV1874" ca="1">INDIRECT(AV1866)/AV1873</f>
        <v>500</v>
      </c>
      <c r="AW1874" s="76" cm="1">
        <f t="array" aca="1" ref="AW1874" ca="1">INDIRECT(AW1866)/AW1873</f>
        <v>500</v>
      </c>
      <c r="AX1874" s="76" cm="1">
        <f t="array" aca="1" ref="AX1874" ca="1">INDIRECT(AX1866)/AX1873</f>
        <v>500</v>
      </c>
      <c r="AY1874" s="76" cm="1">
        <f t="array" aca="1" ref="AY1874" ca="1">INDIRECT(AY1866)/AY1873</f>
        <v>500</v>
      </c>
      <c r="AZ1874" s="76" cm="1">
        <f t="array" aca="1" ref="AZ1874" ca="1">INDIRECT(AZ1866)/AZ1873</f>
        <v>500</v>
      </c>
      <c r="BA1874" s="76" cm="1">
        <f t="array" aca="1" ref="BA1874" ca="1">INDIRECT(BA1866)/BA1873</f>
        <v>500</v>
      </c>
      <c r="BB1874" s="76" cm="1">
        <f t="array" aca="1" ref="BB1874" ca="1">INDIRECT(BB1866)/BB1873</f>
        <v>500</v>
      </c>
      <c r="BC1874" s="76" cm="1">
        <f t="array" aca="1" ref="BC1874" ca="1">INDIRECT(BC1866)/BC1873</f>
        <v>500</v>
      </c>
      <c r="BD1874" s="76" cm="1">
        <f t="array" aca="1" ref="BD1874" ca="1">INDIRECT(BD1866)/BD1873</f>
        <v>500</v>
      </c>
      <c r="BE1874" s="76" cm="1">
        <f t="array" aca="1" ref="BE1874" ca="1">INDIRECT(BE1866)/BE1873</f>
        <v>500</v>
      </c>
      <c r="BF1874" s="76" cm="1">
        <f t="array" aca="1" ref="BF1874" ca="1">INDIRECT(BF1866)/BF1873</f>
        <v>500</v>
      </c>
      <c r="BG1874" s="76" cm="1">
        <f t="array" aca="1" ref="BG1874" ca="1">INDIRECT(BG1866)/BG1873</f>
        <v>500</v>
      </c>
      <c r="BH1874" s="76" cm="1">
        <f t="array" aca="1" ref="BH1874" ca="1">INDIRECT(BH1866)/BH1873</f>
        <v>500</v>
      </c>
      <c r="BI1874" s="76" cm="1">
        <f t="array" aca="1" ref="BI1874" ca="1">INDIRECT(BI1866)/BI1873</f>
        <v>500</v>
      </c>
      <c r="BJ1874" s="76" cm="1">
        <f t="array" aca="1" ref="BJ1874" ca="1">INDIRECT(BJ1866)/BJ1873</f>
        <v>500</v>
      </c>
      <c r="BK1874" s="76" cm="1">
        <f t="array" aca="1" ref="BK1874" ca="1">INDIRECT(BK1866)/BK1873</f>
        <v>500</v>
      </c>
      <c r="BL1874" s="76" cm="1">
        <f t="array" aca="1" ref="BL1874" ca="1">INDIRECT(BL1866)/BL1873</f>
        <v>500</v>
      </c>
      <c r="BM1874" s="76" cm="1">
        <f t="array" aca="1" ref="BM1874" ca="1">INDIRECT(BM1866)/BM1873</f>
        <v>500</v>
      </c>
      <c r="BN1874" s="76" cm="1">
        <f t="array" aca="1" ref="BN1874" ca="1">INDIRECT(BN1866)/BN1873</f>
        <v>500</v>
      </c>
      <c r="BO1874" s="76" cm="1">
        <f t="array" aca="1" ref="BO1874" ca="1">INDIRECT(BO1866)/BO1873</f>
        <v>500</v>
      </c>
      <c r="BP1874" s="76" cm="1">
        <f t="array" aca="1" ref="BP1874" ca="1">INDIRECT(BP1866)/BP1873</f>
        <v>500</v>
      </c>
      <c r="BQ1874" s="76" cm="1">
        <f t="array" aca="1" ref="BQ1874" ca="1">INDIRECT(BQ1866)/BQ1873</f>
        <v>500</v>
      </c>
      <c r="BR1874" s="76" cm="1">
        <f t="array" aca="1" ref="BR1874" ca="1">INDIRECT(BR1866)/BR1873</f>
        <v>500</v>
      </c>
      <c r="BS1874" s="76" cm="1">
        <f t="array" aca="1" ref="BS1874" ca="1">INDIRECT(BS1866)/BS1873</f>
        <v>500</v>
      </c>
      <c r="BT1874" s="76" cm="1">
        <f t="array" aca="1" ref="BT1874" ca="1">INDIRECT(BT1866)/BT1873</f>
        <v>500</v>
      </c>
      <c r="BU1874" s="76" cm="1">
        <f t="array" aca="1" ref="BU1874" ca="1">INDIRECT(BU1866)/BU1873</f>
        <v>500</v>
      </c>
      <c r="BV1874" s="76" cm="1">
        <f t="array" aca="1" ref="BV1874" ca="1">INDIRECT(BV1866)/BV1873</f>
        <v>500</v>
      </c>
      <c r="BW1874" s="76" cm="1">
        <f t="array" aca="1" ref="BW1874" ca="1">INDIRECT(BW1866)/BW1873</f>
        <v>500</v>
      </c>
      <c r="BX1874" s="76" cm="1">
        <f t="array" aca="1" ref="BX1874" ca="1">INDIRECT(BX1866)/BX1873</f>
        <v>500</v>
      </c>
      <c r="BY1874" s="76" cm="1">
        <f t="array" aca="1" ref="BY1874" ca="1">INDIRECT(BY1866)/BY1873</f>
        <v>500</v>
      </c>
      <c r="BZ1874" s="76" cm="1">
        <f t="array" aca="1" ref="BZ1874" ca="1">INDIRECT(BZ1866)/BZ1873</f>
        <v>500</v>
      </c>
      <c r="CA1874" s="76" cm="1">
        <f t="array" aca="1" ref="CA1874" ca="1">INDIRECT(CA1866)/CA1873</f>
        <v>500</v>
      </c>
      <c r="CB1874" s="76" cm="1">
        <f t="array" aca="1" ref="CB1874" ca="1">INDIRECT(CB1866)/CB1873</f>
        <v>500</v>
      </c>
      <c r="CC1874" s="76" cm="1">
        <f t="array" aca="1" ref="CC1874" ca="1">INDIRECT(CC1866)/CC1873</f>
        <v>500</v>
      </c>
      <c r="CD1874" s="76" cm="1">
        <f t="array" aca="1" ref="CD1874" ca="1">INDIRECT(CD1866)/CD1873</f>
        <v>500</v>
      </c>
      <c r="CE1874" s="76" cm="1">
        <f t="array" aca="1" ref="CE1874" ca="1">INDIRECT(CE1866)/CE1873</f>
        <v>500</v>
      </c>
      <c r="CF1874" s="76" cm="1">
        <f t="array" aca="1" ref="CF1874" ca="1">INDIRECT(CF1866)/CF1873</f>
        <v>500</v>
      </c>
      <c r="CG1874" s="76" cm="1">
        <f t="array" aca="1" ref="CG1874" ca="1">INDIRECT(CG1866)/CG1873</f>
        <v>500</v>
      </c>
      <c r="CH1874" s="76" cm="1">
        <f t="array" aca="1" ref="CH1874" ca="1">INDIRECT(CH1866)/CH1873</f>
        <v>500</v>
      </c>
      <c r="CI1874" s="76" cm="1">
        <f t="array" aca="1" ref="CI1874" ca="1">INDIRECT(CI1866)/CI1873</f>
        <v>500</v>
      </c>
      <c r="CJ1874" s="76" cm="1">
        <f t="array" aca="1" ref="CJ1874" ca="1">INDIRECT(CJ1866)/CJ1873</f>
        <v>500</v>
      </c>
      <c r="CK1874" s="76" cm="1">
        <f t="array" aca="1" ref="CK1874" ca="1">INDIRECT(CK1866)/CK1873</f>
        <v>500</v>
      </c>
      <c r="CL1874" s="76" cm="1">
        <f t="array" aca="1" ref="CL1874" ca="1">INDIRECT(CL1866)/CL1873</f>
        <v>500</v>
      </c>
    </row>
    <row r="1875" spans="2:90" x14ac:dyDescent="0.4">
      <c r="B1875" s="141" t="s">
        <v>197</v>
      </c>
      <c r="D1875" t="s">
        <v>158</v>
      </c>
      <c r="E1875" s="8" t="str">
        <f t="shared" si="2157"/>
        <v>1875 DCSCAC-S</v>
      </c>
      <c r="G1875" t="str">
        <f>E1875</f>
        <v>1875 DCSCAC-S</v>
      </c>
      <c r="H1875" s="12"/>
      <c r="I1875" s="60"/>
      <c r="J1875" s="60"/>
      <c r="K1875" s="18">
        <v>20</v>
      </c>
      <c r="L1875" s="18">
        <v>20</v>
      </c>
      <c r="M1875" s="18">
        <v>20</v>
      </c>
      <c r="N1875" s="18">
        <v>20</v>
      </c>
      <c r="O1875" s="18">
        <v>20</v>
      </c>
      <c r="P1875" s="18">
        <v>20</v>
      </c>
      <c r="R1875" s="19"/>
      <c r="S1875" s="143" cm="1">
        <f t="array" ref="S1875">INDEX($K:$P,ROW(),MATCH(S$3,$K$2:$P$2,0))</f>
        <v>20</v>
      </c>
      <c r="T1875" s="143" cm="1">
        <f t="array" ref="T1875">INDEX($K:$P,ROW(),MATCH(T$3,$K$2:$P$2,0))</f>
        <v>20</v>
      </c>
      <c r="U1875" s="143" cm="1">
        <f t="array" ref="U1875">INDEX($K:$P,ROW(),MATCH(U$3,$K$2:$P$2,0))</f>
        <v>20</v>
      </c>
      <c r="V1875" s="143" cm="1">
        <f t="array" ref="V1875">INDEX($K:$P,ROW(),MATCH(V$3,$K$2:$P$2,0))</f>
        <v>20</v>
      </c>
      <c r="W1875" s="143" cm="1">
        <f t="array" ref="W1875">INDEX($K:$P,ROW(),MATCH(W$3,$K$2:$P$2,0))</f>
        <v>20</v>
      </c>
      <c r="X1875" s="143" cm="1">
        <f t="array" ref="X1875">INDEX($K:$P,ROW(),MATCH(X$3,$K$2:$P$2,0))</f>
        <v>20</v>
      </c>
      <c r="Y1875" s="143" cm="1">
        <f t="array" ref="Y1875">INDEX($K:$P,ROW(),MATCH(Y$3,$K$2:$P$2,0))</f>
        <v>20</v>
      </c>
      <c r="Z1875" s="143" cm="1">
        <f t="array" ref="Z1875">INDEX($K:$P,ROW(),MATCH(Z$3,$K$2:$P$2,0))</f>
        <v>20</v>
      </c>
      <c r="AA1875" s="143" cm="1">
        <f t="array" ref="AA1875">INDEX($K:$P,ROW(),MATCH(AA$3,$K$2:$P$2,0))</f>
        <v>20</v>
      </c>
      <c r="AB1875" s="143" cm="1">
        <f t="array" ref="AB1875">INDEX($K:$P,ROW(),MATCH(AB$3,$K$2:$P$2,0))</f>
        <v>20</v>
      </c>
      <c r="AC1875" s="143" cm="1">
        <f t="array" ref="AC1875">INDEX($K:$P,ROW(),MATCH(AC$3,$K$2:$P$2,0))</f>
        <v>20</v>
      </c>
      <c r="AD1875" s="143" cm="1">
        <f t="array" ref="AD1875">INDEX($K:$P,ROW(),MATCH(AD$3,$K$2:$P$2,0))</f>
        <v>20</v>
      </c>
      <c r="AE1875" s="143" cm="1">
        <f t="array" ref="AE1875">INDEX($K:$P,ROW(),MATCH(AE$3,$K$2:$P$2,0))</f>
        <v>20</v>
      </c>
      <c r="AF1875" s="143" cm="1">
        <f t="array" ref="AF1875">INDEX($K:$P,ROW(),MATCH(AF$3,$K$2:$P$2,0))</f>
        <v>20</v>
      </c>
      <c r="AG1875" s="143" cm="1">
        <f t="array" ref="AG1875">INDEX($K:$P,ROW(),MATCH(AG$3,$K$2:$P$2,0))</f>
        <v>20</v>
      </c>
      <c r="AH1875" s="143" cm="1">
        <f t="array" ref="AH1875">INDEX($K:$P,ROW(),MATCH(AH$3,$K$2:$P$2,0))</f>
        <v>20</v>
      </c>
      <c r="AI1875" s="143" cm="1">
        <f t="array" ref="AI1875">INDEX($K:$P,ROW(),MATCH(AI$3,$K$2:$P$2,0))</f>
        <v>20</v>
      </c>
      <c r="AJ1875" s="143" cm="1">
        <f t="array" ref="AJ1875">INDEX($K:$P,ROW(),MATCH(AJ$3,$K$2:$P$2,0))</f>
        <v>20</v>
      </c>
      <c r="AK1875" s="143" cm="1">
        <f t="array" ref="AK1875">INDEX($K:$P,ROW(),MATCH(AK$3,$K$2:$P$2,0))</f>
        <v>20</v>
      </c>
      <c r="AL1875" s="143" cm="1">
        <f t="array" ref="AL1875">INDEX($K:$P,ROW(),MATCH(AL$3,$K$2:$P$2,0))</f>
        <v>20</v>
      </c>
      <c r="AM1875" s="143" cm="1">
        <f t="array" ref="AM1875">INDEX($K:$P,ROW(),MATCH(AM$3,$K$2:$P$2,0))</f>
        <v>20</v>
      </c>
      <c r="AN1875" s="143" cm="1">
        <f t="array" ref="AN1875">INDEX($K:$P,ROW(),MATCH(AN$3,$K$2:$P$2,0))</f>
        <v>20</v>
      </c>
      <c r="AO1875" s="143" cm="1">
        <f t="array" ref="AO1875">INDEX($K:$P,ROW(),MATCH(AO$3,$K$2:$P$2,0))</f>
        <v>20</v>
      </c>
      <c r="AP1875" s="143" cm="1">
        <f t="array" ref="AP1875">INDEX($K:$P,ROW(),MATCH(AP$3,$K$2:$P$2,0))</f>
        <v>20</v>
      </c>
      <c r="AQ1875" s="143" cm="1">
        <f t="array" ref="AQ1875">INDEX($K:$P,ROW(),MATCH(AQ$3,$K$2:$P$2,0))</f>
        <v>20</v>
      </c>
      <c r="AR1875" s="143" cm="1">
        <f t="array" ref="AR1875">INDEX($K:$P,ROW(),MATCH(AR$3,$K$2:$P$2,0))</f>
        <v>20</v>
      </c>
      <c r="AS1875" s="143" cm="1">
        <f t="array" ref="AS1875">INDEX($K:$P,ROW(),MATCH(AS$3,$K$2:$P$2,0))</f>
        <v>20</v>
      </c>
      <c r="AT1875" s="143" cm="1">
        <f t="array" ref="AT1875">INDEX($K:$P,ROW(),MATCH(AT$3,$K$2:$P$2,0))</f>
        <v>20</v>
      </c>
      <c r="AU1875" s="143" cm="1">
        <f t="array" ref="AU1875">INDEX($K:$P,ROW(),MATCH(AU$3,$K$2:$P$2,0))</f>
        <v>20</v>
      </c>
      <c r="AV1875" s="143" cm="1">
        <f t="array" ref="AV1875">INDEX($K:$P,ROW(),MATCH(AV$3,$K$2:$P$2,0))</f>
        <v>20</v>
      </c>
      <c r="AW1875" s="143" cm="1">
        <f t="array" ref="AW1875">INDEX($K:$P,ROW(),MATCH(AW$3,$K$2:$P$2,0))</f>
        <v>20</v>
      </c>
      <c r="AX1875" s="143" cm="1">
        <f t="array" ref="AX1875">INDEX($K:$P,ROW(),MATCH(AX$3,$K$2:$P$2,0))</f>
        <v>20</v>
      </c>
      <c r="AY1875" s="143" cm="1">
        <f t="array" ref="AY1875">INDEX($K:$P,ROW(),MATCH(AY$3,$K$2:$P$2,0))</f>
        <v>20</v>
      </c>
      <c r="AZ1875" s="143" cm="1">
        <f t="array" ref="AZ1875">INDEX($K:$P,ROW(),MATCH(AZ$3,$K$2:$P$2,0))</f>
        <v>20</v>
      </c>
      <c r="BA1875" s="143" cm="1">
        <f t="array" ref="BA1875">INDEX($K:$P,ROW(),MATCH(BA$3,$K$2:$P$2,0))</f>
        <v>20</v>
      </c>
      <c r="BB1875" s="143" cm="1">
        <f t="array" ref="BB1875">INDEX($K:$P,ROW(),MATCH(BB$3,$K$2:$P$2,0))</f>
        <v>20</v>
      </c>
      <c r="BC1875" s="143" cm="1">
        <f t="array" ref="BC1875">INDEX($K:$P,ROW(),MATCH(BC$3,$K$2:$P$2,0))</f>
        <v>20</v>
      </c>
      <c r="BD1875" s="143" cm="1">
        <f t="array" ref="BD1875">INDEX($K:$P,ROW(),MATCH(BD$3,$K$2:$P$2,0))</f>
        <v>20</v>
      </c>
      <c r="BE1875" s="143" cm="1">
        <f t="array" ref="BE1875">INDEX($K:$P,ROW(),MATCH(BE$3,$K$2:$P$2,0))</f>
        <v>20</v>
      </c>
      <c r="BF1875" s="143" cm="1">
        <f t="array" ref="BF1875">INDEX($K:$P,ROW(),MATCH(BF$3,$K$2:$P$2,0))</f>
        <v>20</v>
      </c>
      <c r="BG1875" s="143" cm="1">
        <f t="array" ref="BG1875">INDEX($K:$P,ROW(),MATCH(BG$3,$K$2:$P$2,0))</f>
        <v>20</v>
      </c>
      <c r="BH1875" s="143" cm="1">
        <f t="array" ref="BH1875">INDEX($K:$P,ROW(),MATCH(BH$3,$K$2:$P$2,0))</f>
        <v>20</v>
      </c>
      <c r="BI1875" s="143" cm="1">
        <f t="array" ref="BI1875">INDEX($K:$P,ROW(),MATCH(BI$3,$K$2:$P$2,0))</f>
        <v>20</v>
      </c>
      <c r="BJ1875" s="143" cm="1">
        <f t="array" ref="BJ1875">INDEX($K:$P,ROW(),MATCH(BJ$3,$K$2:$P$2,0))</f>
        <v>20</v>
      </c>
      <c r="BK1875" s="143" cm="1">
        <f t="array" ref="BK1875">INDEX($K:$P,ROW(),MATCH(BK$3,$K$2:$P$2,0))</f>
        <v>20</v>
      </c>
      <c r="BL1875" s="143" cm="1">
        <f t="array" ref="BL1875">INDEX($K:$P,ROW(),MATCH(BL$3,$K$2:$P$2,0))</f>
        <v>20</v>
      </c>
      <c r="BM1875" s="143" cm="1">
        <f t="array" ref="BM1875">INDEX($K:$P,ROW(),MATCH(BM$3,$K$2:$P$2,0))</f>
        <v>20</v>
      </c>
      <c r="BN1875" s="143" cm="1">
        <f t="array" ref="BN1875">INDEX($K:$P,ROW(),MATCH(BN$3,$K$2:$P$2,0))</f>
        <v>20</v>
      </c>
      <c r="BO1875" s="143" cm="1">
        <f t="array" ref="BO1875">INDEX($K:$P,ROW(),MATCH(BO$3,$K$2:$P$2,0))</f>
        <v>20</v>
      </c>
      <c r="BP1875" s="143" cm="1">
        <f t="array" ref="BP1875">INDEX($K:$P,ROW(),MATCH(BP$3,$K$2:$P$2,0))</f>
        <v>20</v>
      </c>
      <c r="BQ1875" s="143" cm="1">
        <f t="array" ref="BQ1875">INDEX($K:$P,ROW(),MATCH(BQ$3,$K$2:$P$2,0))</f>
        <v>20</v>
      </c>
      <c r="BR1875" s="143" cm="1">
        <f t="array" ref="BR1875">INDEX($K:$P,ROW(),MATCH(BR$3,$K$2:$P$2,0))</f>
        <v>20</v>
      </c>
      <c r="BS1875" s="143" cm="1">
        <f t="array" ref="BS1875">INDEX($K:$P,ROW(),MATCH(BS$3,$K$2:$P$2,0))</f>
        <v>20</v>
      </c>
      <c r="BT1875" s="143" cm="1">
        <f t="array" ref="BT1875">INDEX($K:$P,ROW(),MATCH(BT$3,$K$2:$P$2,0))</f>
        <v>20</v>
      </c>
      <c r="BU1875" s="143" cm="1">
        <f t="array" ref="BU1875">INDEX($K:$P,ROW(),MATCH(BU$3,$K$2:$P$2,0))</f>
        <v>20</v>
      </c>
      <c r="BV1875" s="143" cm="1">
        <f t="array" ref="BV1875">INDEX($K:$P,ROW(),MATCH(BV$3,$K$2:$P$2,0))</f>
        <v>20</v>
      </c>
      <c r="BW1875" s="143" cm="1">
        <f t="array" ref="BW1875">INDEX($K:$P,ROW(),MATCH(BW$3,$K$2:$P$2,0))</f>
        <v>20</v>
      </c>
      <c r="BX1875" s="143" cm="1">
        <f t="array" ref="BX1875">INDEX($K:$P,ROW(),MATCH(BX$3,$K$2:$P$2,0))</f>
        <v>20</v>
      </c>
      <c r="BY1875" s="143" cm="1">
        <f t="array" ref="BY1875">INDEX($K:$P,ROW(),MATCH(BY$3,$K$2:$P$2,0))</f>
        <v>20</v>
      </c>
      <c r="BZ1875" s="143" cm="1">
        <f t="array" ref="BZ1875">INDEX($K:$P,ROW(),MATCH(BZ$3,$K$2:$P$2,0))</f>
        <v>20</v>
      </c>
      <c r="CA1875" s="143" cm="1">
        <f t="array" ref="CA1875">INDEX($K:$P,ROW(),MATCH(CA$3,$K$2:$P$2,0))</f>
        <v>20</v>
      </c>
      <c r="CB1875" s="143" cm="1">
        <f t="array" ref="CB1875">INDEX($K:$P,ROW(),MATCH(CB$3,$K$2:$P$2,0))</f>
        <v>20</v>
      </c>
      <c r="CC1875" s="143" cm="1">
        <f t="array" ref="CC1875">INDEX($K:$P,ROW(),MATCH(CC$3,$K$2:$P$2,0))</f>
        <v>20</v>
      </c>
      <c r="CD1875" s="143" cm="1">
        <f t="array" ref="CD1875">INDEX($K:$P,ROW(),MATCH(CD$3,$K$2:$P$2,0))</f>
        <v>20</v>
      </c>
      <c r="CE1875" s="143" cm="1">
        <f t="array" ref="CE1875">INDEX($K:$P,ROW(),MATCH(CE$3,$K$2:$P$2,0))</f>
        <v>20</v>
      </c>
      <c r="CF1875" s="143" cm="1">
        <f t="array" ref="CF1875">INDEX($K:$P,ROW(),MATCH(CF$3,$K$2:$P$2,0))</f>
        <v>20</v>
      </c>
      <c r="CG1875" s="143" cm="1">
        <f t="array" ref="CG1875">INDEX($K:$P,ROW(),MATCH(CG$3,$K$2:$P$2,0))</f>
        <v>20</v>
      </c>
      <c r="CH1875" s="143" cm="1">
        <f t="array" ref="CH1875">INDEX($K:$P,ROW(),MATCH(CH$3,$K$2:$P$2,0))</f>
        <v>20</v>
      </c>
      <c r="CI1875" s="143" cm="1">
        <f t="array" ref="CI1875">INDEX($K:$P,ROW(),MATCH(CI$3,$K$2:$P$2,0))</f>
        <v>20</v>
      </c>
      <c r="CJ1875" s="143" cm="1">
        <f t="array" ref="CJ1875">INDEX($K:$P,ROW(),MATCH(CJ$3,$K$2:$P$2,0))</f>
        <v>20</v>
      </c>
      <c r="CK1875" s="143" cm="1">
        <f t="array" ref="CK1875">INDEX($K:$P,ROW(),MATCH(CK$3,$K$2:$P$2,0))</f>
        <v>20</v>
      </c>
      <c r="CL1875" s="143" cm="1">
        <f t="array" ref="CL1875">INDEX($K:$P,ROW(),MATCH(CL$3,$K$2:$P$2,0))</f>
        <v>20</v>
      </c>
    </row>
    <row r="1876" spans="2:90" x14ac:dyDescent="0.4">
      <c r="B1876" s="123" t="str">
        <f>"Expense - "&amp;SUBSTITUTE(B1871,":","")</f>
        <v>Expense - Seller acquisition cost</v>
      </c>
      <c r="C1876" t="s">
        <v>203</v>
      </c>
      <c r="D1876" t="s">
        <v>158</v>
      </c>
      <c r="E1876" s="8" t="str">
        <f t="shared" si="2157"/>
        <v>1876 DCSCAC-S</v>
      </c>
      <c r="H1876" s="27"/>
      <c r="I1876" s="78"/>
      <c r="J1876" s="78"/>
      <c r="K1876" s="63">
        <f t="shared" ref="K1876:P1876" ca="1" si="2159">SUMIF($3:$3,K$2,1876:1876)</f>
        <v>-120000</v>
      </c>
      <c r="L1876" s="63">
        <f t="shared" ca="1" si="2159"/>
        <v>-120000</v>
      </c>
      <c r="M1876" s="63">
        <f t="shared" ca="1" si="2159"/>
        <v>-120000</v>
      </c>
      <c r="N1876" s="63">
        <f t="shared" ca="1" si="2159"/>
        <v>-120000</v>
      </c>
      <c r="O1876" s="63">
        <f t="shared" ca="1" si="2159"/>
        <v>-120000</v>
      </c>
      <c r="P1876" s="63">
        <f t="shared" ca="1" si="2159"/>
        <v>-120000</v>
      </c>
      <c r="R1876" s="33"/>
      <c r="S1876" s="144">
        <f t="shared" ref="S1876" ca="1" si="2160">-S1875*S1874</f>
        <v>-10000</v>
      </c>
      <c r="T1876" s="144">
        <f t="shared" ref="T1876:AX1876" ca="1" si="2161">-T1875*T1874</f>
        <v>-10000</v>
      </c>
      <c r="U1876" s="144">
        <f t="shared" ca="1" si="2161"/>
        <v>-10000</v>
      </c>
      <c r="V1876" s="144">
        <f t="shared" ca="1" si="2161"/>
        <v>-10000</v>
      </c>
      <c r="W1876" s="144">
        <f t="shared" ca="1" si="2161"/>
        <v>-10000</v>
      </c>
      <c r="X1876" s="144">
        <f t="shared" ca="1" si="2161"/>
        <v>-10000</v>
      </c>
      <c r="Y1876" s="144">
        <f t="shared" ca="1" si="2161"/>
        <v>-10000</v>
      </c>
      <c r="Z1876" s="144">
        <f t="shared" ca="1" si="2161"/>
        <v>-10000</v>
      </c>
      <c r="AA1876" s="144">
        <f t="shared" ca="1" si="2161"/>
        <v>-10000</v>
      </c>
      <c r="AB1876" s="144">
        <f t="shared" ca="1" si="2161"/>
        <v>-10000</v>
      </c>
      <c r="AC1876" s="144">
        <f t="shared" ca="1" si="2161"/>
        <v>-10000</v>
      </c>
      <c r="AD1876" s="144">
        <f t="shared" ca="1" si="2161"/>
        <v>-10000</v>
      </c>
      <c r="AE1876" s="144">
        <f t="shared" ca="1" si="2161"/>
        <v>-10000</v>
      </c>
      <c r="AF1876" s="144">
        <f t="shared" ca="1" si="2161"/>
        <v>-10000</v>
      </c>
      <c r="AG1876" s="144">
        <f t="shared" ca="1" si="2161"/>
        <v>-10000</v>
      </c>
      <c r="AH1876" s="144">
        <f t="shared" ca="1" si="2161"/>
        <v>-10000</v>
      </c>
      <c r="AI1876" s="144">
        <f t="shared" ca="1" si="2161"/>
        <v>-10000</v>
      </c>
      <c r="AJ1876" s="144">
        <f t="shared" ca="1" si="2161"/>
        <v>-10000</v>
      </c>
      <c r="AK1876" s="144">
        <f t="shared" ca="1" si="2161"/>
        <v>-10000</v>
      </c>
      <c r="AL1876" s="144">
        <f t="shared" ca="1" si="2161"/>
        <v>-10000</v>
      </c>
      <c r="AM1876" s="144">
        <f t="shared" ca="1" si="2161"/>
        <v>-10000</v>
      </c>
      <c r="AN1876" s="144">
        <f t="shared" ca="1" si="2161"/>
        <v>-10000</v>
      </c>
      <c r="AO1876" s="144">
        <f t="shared" ca="1" si="2161"/>
        <v>-10000</v>
      </c>
      <c r="AP1876" s="144">
        <f t="shared" ca="1" si="2161"/>
        <v>-10000</v>
      </c>
      <c r="AQ1876" s="144">
        <f t="shared" ca="1" si="2161"/>
        <v>-10000</v>
      </c>
      <c r="AR1876" s="144">
        <f t="shared" ca="1" si="2161"/>
        <v>-10000</v>
      </c>
      <c r="AS1876" s="144">
        <f t="shared" ca="1" si="2161"/>
        <v>-10000</v>
      </c>
      <c r="AT1876" s="144">
        <f t="shared" ca="1" si="2161"/>
        <v>-10000</v>
      </c>
      <c r="AU1876" s="144">
        <f t="shared" ca="1" si="2161"/>
        <v>-10000</v>
      </c>
      <c r="AV1876" s="144">
        <f t="shared" ca="1" si="2161"/>
        <v>-10000</v>
      </c>
      <c r="AW1876" s="144">
        <f t="shared" ca="1" si="2161"/>
        <v>-10000</v>
      </c>
      <c r="AX1876" s="144">
        <f t="shared" ca="1" si="2161"/>
        <v>-10000</v>
      </c>
      <c r="AY1876" s="144">
        <f t="shared" ref="AY1876:CD1876" ca="1" si="2162">-AY1875*AY1874</f>
        <v>-10000</v>
      </c>
      <c r="AZ1876" s="144">
        <f t="shared" ca="1" si="2162"/>
        <v>-10000</v>
      </c>
      <c r="BA1876" s="144">
        <f t="shared" ca="1" si="2162"/>
        <v>-10000</v>
      </c>
      <c r="BB1876" s="144">
        <f t="shared" ca="1" si="2162"/>
        <v>-10000</v>
      </c>
      <c r="BC1876" s="144">
        <f t="shared" ca="1" si="2162"/>
        <v>-10000</v>
      </c>
      <c r="BD1876" s="144">
        <f t="shared" ca="1" si="2162"/>
        <v>-10000</v>
      </c>
      <c r="BE1876" s="144">
        <f t="shared" ca="1" si="2162"/>
        <v>-10000</v>
      </c>
      <c r="BF1876" s="144">
        <f t="shared" ca="1" si="2162"/>
        <v>-10000</v>
      </c>
      <c r="BG1876" s="144">
        <f t="shared" ca="1" si="2162"/>
        <v>-10000</v>
      </c>
      <c r="BH1876" s="144">
        <f t="shared" ca="1" si="2162"/>
        <v>-10000</v>
      </c>
      <c r="BI1876" s="144">
        <f t="shared" ca="1" si="2162"/>
        <v>-10000</v>
      </c>
      <c r="BJ1876" s="144">
        <f t="shared" ca="1" si="2162"/>
        <v>-10000</v>
      </c>
      <c r="BK1876" s="144">
        <f t="shared" ca="1" si="2162"/>
        <v>-10000</v>
      </c>
      <c r="BL1876" s="144">
        <f t="shared" ca="1" si="2162"/>
        <v>-10000</v>
      </c>
      <c r="BM1876" s="144">
        <f t="shared" ca="1" si="2162"/>
        <v>-10000</v>
      </c>
      <c r="BN1876" s="144">
        <f t="shared" ca="1" si="2162"/>
        <v>-10000</v>
      </c>
      <c r="BO1876" s="144">
        <f t="shared" ca="1" si="2162"/>
        <v>-10000</v>
      </c>
      <c r="BP1876" s="144">
        <f t="shared" ca="1" si="2162"/>
        <v>-10000</v>
      </c>
      <c r="BQ1876" s="144">
        <f t="shared" ca="1" si="2162"/>
        <v>-10000</v>
      </c>
      <c r="BR1876" s="144">
        <f t="shared" ca="1" si="2162"/>
        <v>-10000</v>
      </c>
      <c r="BS1876" s="144">
        <f t="shared" ca="1" si="2162"/>
        <v>-10000</v>
      </c>
      <c r="BT1876" s="144">
        <f t="shared" ca="1" si="2162"/>
        <v>-10000</v>
      </c>
      <c r="BU1876" s="144">
        <f t="shared" ca="1" si="2162"/>
        <v>-10000</v>
      </c>
      <c r="BV1876" s="144">
        <f t="shared" ca="1" si="2162"/>
        <v>-10000</v>
      </c>
      <c r="BW1876" s="144">
        <f t="shared" ca="1" si="2162"/>
        <v>-10000</v>
      </c>
      <c r="BX1876" s="144">
        <f t="shared" ca="1" si="2162"/>
        <v>-10000</v>
      </c>
      <c r="BY1876" s="144">
        <f t="shared" ca="1" si="2162"/>
        <v>-10000</v>
      </c>
      <c r="BZ1876" s="144">
        <f t="shared" ca="1" si="2162"/>
        <v>-10000</v>
      </c>
      <c r="CA1876" s="144">
        <f t="shared" ca="1" si="2162"/>
        <v>-10000</v>
      </c>
      <c r="CB1876" s="144">
        <f t="shared" ca="1" si="2162"/>
        <v>-10000</v>
      </c>
      <c r="CC1876" s="144">
        <f t="shared" ca="1" si="2162"/>
        <v>-10000</v>
      </c>
      <c r="CD1876" s="144">
        <f t="shared" ca="1" si="2162"/>
        <v>-10000</v>
      </c>
      <c r="CE1876" s="144">
        <f t="shared" ref="CE1876:CK1876" ca="1" si="2163">-CE1875*CE1874</f>
        <v>-10000</v>
      </c>
      <c r="CF1876" s="144">
        <f t="shared" ca="1" si="2163"/>
        <v>-10000</v>
      </c>
      <c r="CG1876" s="144">
        <f t="shared" ca="1" si="2163"/>
        <v>-10000</v>
      </c>
      <c r="CH1876" s="144">
        <f t="shared" ca="1" si="2163"/>
        <v>-10000</v>
      </c>
      <c r="CI1876" s="144">
        <f t="shared" ca="1" si="2163"/>
        <v>-10000</v>
      </c>
      <c r="CJ1876" s="144">
        <f t="shared" ca="1" si="2163"/>
        <v>-10000</v>
      </c>
      <c r="CK1876" s="144">
        <f t="shared" ca="1" si="2163"/>
        <v>-10000</v>
      </c>
      <c r="CL1876" s="144">
        <f t="shared" ref="CL1876" ca="1" si="2164">-CL1875*CL1874</f>
        <v>-10000</v>
      </c>
    </row>
    <row r="1877" spans="2:90" x14ac:dyDescent="0.4">
      <c r="D1877" t="s">
        <v>158</v>
      </c>
      <c r="E1877" s="8" t="str">
        <f t="shared" si="2157"/>
        <v>1877 DCSCAC-S</v>
      </c>
      <c r="G1877" t="s">
        <v>244</v>
      </c>
      <c r="S1877" s="72"/>
      <c r="T1877" s="72"/>
      <c r="U1877" s="72"/>
      <c r="V1877" s="72"/>
      <c r="W1877" s="72"/>
      <c r="X1877" s="72"/>
      <c r="Y1877" s="72"/>
      <c r="Z1877" s="72"/>
      <c r="AA1877" s="72"/>
      <c r="AB1877" s="72"/>
      <c r="AC1877" s="72"/>
      <c r="AD1877" s="72"/>
      <c r="AE1877" s="72"/>
      <c r="AF1877" s="72"/>
      <c r="AG1877" s="72"/>
      <c r="AH1877" s="72"/>
      <c r="AI1877" s="72"/>
      <c r="AJ1877" s="72"/>
      <c r="AK1877" s="72"/>
      <c r="AL1877" s="72"/>
      <c r="AM1877" s="72"/>
      <c r="AN1877" s="72"/>
      <c r="AO1877" s="72"/>
      <c r="AP1877" s="72"/>
      <c r="AQ1877" s="72"/>
      <c r="AR1877" s="72"/>
      <c r="AS1877" s="72"/>
      <c r="AT1877" s="72"/>
      <c r="AU1877" s="72"/>
      <c r="AV1877" s="72"/>
      <c r="AW1877" s="72"/>
      <c r="AX1877" s="72"/>
      <c r="AY1877" s="72"/>
      <c r="AZ1877" s="72"/>
      <c r="BA1877" s="72"/>
      <c r="BB1877" s="72"/>
      <c r="BC1877" s="72"/>
      <c r="BD1877" s="72"/>
      <c r="BE1877" s="72"/>
      <c r="BF1877" s="72"/>
      <c r="BG1877" s="72"/>
      <c r="BH1877" s="72"/>
      <c r="BI1877" s="72"/>
      <c r="BJ1877" s="72"/>
      <c r="BK1877" s="72"/>
      <c r="BL1877" s="72"/>
      <c r="BM1877" s="72"/>
      <c r="BN1877" s="72"/>
      <c r="BO1877" s="72"/>
      <c r="BP1877" s="72"/>
      <c r="BQ1877" s="72"/>
      <c r="BR1877" s="72"/>
      <c r="BS1877" s="72"/>
      <c r="BT1877" s="72"/>
      <c r="BU1877" s="72"/>
      <c r="BV1877" s="72"/>
      <c r="BW1877" s="72"/>
      <c r="BX1877" s="72"/>
      <c r="BY1877" s="72"/>
      <c r="BZ1877" s="72"/>
      <c r="CA1877" s="72"/>
      <c r="CB1877" s="72"/>
      <c r="CC1877" s="72"/>
      <c r="CD1877" s="72"/>
      <c r="CE1877" s="72"/>
      <c r="CF1877" s="72"/>
      <c r="CG1877" s="72"/>
      <c r="CH1877" s="72"/>
      <c r="CI1877" s="72"/>
      <c r="CJ1877" s="72"/>
      <c r="CK1877" s="72"/>
      <c r="CL1877" s="72"/>
    </row>
    <row r="1878" spans="2:90" x14ac:dyDescent="0.4">
      <c r="B1878" s="132" t="str">
        <f>B1863</f>
        <v>(Primary label)</v>
      </c>
      <c r="D1878" t="s">
        <v>158</v>
      </c>
      <c r="E1878" s="8" t="str">
        <f t="shared" si="2157"/>
        <v>1878 DCSCAC-S</v>
      </c>
      <c r="G1878" t="s">
        <v>332</v>
      </c>
      <c r="H1878" s="27"/>
      <c r="I1878" s="78"/>
      <c r="J1878" s="78"/>
      <c r="K1878" s="33"/>
      <c r="L1878" s="33"/>
      <c r="M1878" s="33"/>
      <c r="N1878" s="33"/>
      <c r="O1878" s="33"/>
      <c r="P1878" s="33"/>
      <c r="R1878" s="33"/>
      <c r="S1878" s="77"/>
      <c r="T1878" s="77"/>
      <c r="U1878" s="77"/>
      <c r="V1878" s="77"/>
      <c r="W1878" s="77"/>
      <c r="X1878" s="77"/>
      <c r="Y1878" s="77"/>
      <c r="Z1878" s="77"/>
      <c r="AA1878" s="77"/>
      <c r="AB1878" s="77"/>
      <c r="AC1878" s="77"/>
      <c r="AD1878" s="77"/>
      <c r="AE1878" s="77"/>
      <c r="AF1878" s="77"/>
      <c r="AG1878" s="77"/>
      <c r="AH1878" s="77"/>
      <c r="AI1878" s="77"/>
      <c r="AJ1878" s="77"/>
      <c r="AK1878" s="77"/>
      <c r="AL1878" s="77"/>
      <c r="AM1878" s="77"/>
      <c r="AN1878" s="77"/>
      <c r="AO1878" s="77"/>
      <c r="AP1878" s="77"/>
      <c r="AQ1878" s="77"/>
      <c r="AR1878" s="77"/>
      <c r="AS1878" s="77"/>
      <c r="AT1878" s="77"/>
      <c r="AU1878" s="77"/>
      <c r="AV1878" s="77"/>
      <c r="AW1878" s="77"/>
      <c r="AX1878" s="77"/>
      <c r="AY1878" s="77"/>
      <c r="AZ1878" s="77"/>
      <c r="BA1878" s="77"/>
      <c r="BB1878" s="77"/>
      <c r="BC1878" s="77"/>
      <c r="BD1878" s="77"/>
      <c r="BE1878" s="77"/>
      <c r="BF1878" s="77"/>
      <c r="BG1878" s="77"/>
      <c r="BH1878" s="77"/>
      <c r="BI1878" s="77"/>
      <c r="BJ1878" s="77"/>
      <c r="BK1878" s="77"/>
      <c r="BL1878" s="77"/>
      <c r="BM1878" s="77"/>
      <c r="BN1878" s="77"/>
      <c r="BO1878" s="77"/>
      <c r="BP1878" s="77"/>
      <c r="BQ1878" s="77"/>
      <c r="BR1878" s="77"/>
      <c r="BS1878" s="77"/>
      <c r="BT1878" s="77"/>
      <c r="BU1878" s="77"/>
      <c r="BV1878" s="77"/>
      <c r="BW1878" s="77"/>
      <c r="BX1878" s="77"/>
      <c r="BY1878" s="77"/>
      <c r="BZ1878" s="77"/>
      <c r="CA1878" s="77"/>
      <c r="CB1878" s="77"/>
      <c r="CC1878" s="77"/>
      <c r="CD1878" s="77"/>
      <c r="CE1878" s="77"/>
      <c r="CF1878" s="77"/>
      <c r="CG1878" s="77"/>
      <c r="CH1878" s="77"/>
      <c r="CI1878" s="77"/>
      <c r="CJ1878" s="77"/>
      <c r="CK1878" s="77"/>
      <c r="CL1878" s="77"/>
    </row>
    <row r="1879" spans="2:90" x14ac:dyDescent="0.4">
      <c r="B1879" s="132" t="str">
        <f>B1864</f>
        <v>primary unit</v>
      </c>
      <c r="D1879" t="s">
        <v>158</v>
      </c>
      <c r="E1879" s="8" t="str">
        <f>ROW()&amp;" "&amp;D1879</f>
        <v>1879 DCSCAC-S</v>
      </c>
      <c r="G1879" t="s">
        <v>332</v>
      </c>
      <c r="S1879" s="72"/>
      <c r="T1879" s="72"/>
      <c r="U1879" s="72"/>
      <c r="V1879" s="72"/>
      <c r="W1879" s="72"/>
      <c r="X1879" s="72"/>
      <c r="Y1879" s="72"/>
      <c r="Z1879" s="72"/>
      <c r="AA1879" s="72"/>
      <c r="AB1879" s="72"/>
      <c r="AC1879" s="72"/>
      <c r="AD1879" s="72"/>
      <c r="AE1879" s="72"/>
      <c r="AF1879" s="72"/>
      <c r="AG1879" s="72"/>
      <c r="AH1879" s="72"/>
      <c r="AI1879" s="72"/>
      <c r="AJ1879" s="72"/>
      <c r="AK1879" s="72"/>
      <c r="AL1879" s="72"/>
      <c r="AM1879" s="72"/>
      <c r="AN1879" s="72"/>
      <c r="AO1879" s="72"/>
      <c r="AP1879" s="72"/>
      <c r="AQ1879" s="72"/>
      <c r="AR1879" s="72"/>
      <c r="AS1879" s="72"/>
      <c r="AT1879" s="72"/>
      <c r="AU1879" s="72"/>
      <c r="AV1879" s="72"/>
      <c r="AW1879" s="72"/>
      <c r="AX1879" s="72"/>
      <c r="AY1879" s="72"/>
      <c r="AZ1879" s="72"/>
      <c r="BA1879" s="72"/>
      <c r="BB1879" s="72"/>
      <c r="BC1879" s="72"/>
      <c r="BD1879" s="72"/>
      <c r="BE1879" s="72"/>
      <c r="BF1879" s="72"/>
      <c r="BG1879" s="72"/>
      <c r="BH1879" s="72"/>
      <c r="BI1879" s="72"/>
      <c r="BJ1879" s="72"/>
      <c r="BK1879" s="72"/>
      <c r="BL1879" s="72"/>
      <c r="BM1879" s="72"/>
      <c r="BN1879" s="72"/>
      <c r="BO1879" s="72"/>
      <c r="BP1879" s="72"/>
      <c r="BQ1879" s="72"/>
      <c r="BR1879" s="72"/>
      <c r="BS1879" s="72"/>
      <c r="BT1879" s="72"/>
      <c r="BU1879" s="72"/>
      <c r="BV1879" s="72"/>
      <c r="BW1879" s="72"/>
      <c r="BX1879" s="72"/>
      <c r="BY1879" s="72"/>
      <c r="BZ1879" s="72"/>
      <c r="CA1879" s="72"/>
      <c r="CB1879" s="72"/>
      <c r="CC1879" s="72"/>
      <c r="CD1879" s="72"/>
      <c r="CE1879" s="72"/>
      <c r="CF1879" s="72"/>
      <c r="CG1879" s="72"/>
      <c r="CH1879" s="72"/>
      <c r="CI1879" s="72"/>
      <c r="CJ1879" s="72"/>
      <c r="CK1879" s="72"/>
      <c r="CL1879" s="72"/>
    </row>
    <row r="1880" spans="2:90" x14ac:dyDescent="0.4">
      <c r="B1880" s="132" t="str">
        <f>B1865</f>
        <v>Primary revenue driver</v>
      </c>
      <c r="D1880" t="s">
        <v>158</v>
      </c>
      <c r="E1880" s="8" t="str">
        <f t="shared" si="2157"/>
        <v>1880 DCSCAC-S</v>
      </c>
      <c r="G1880" t="s">
        <v>332</v>
      </c>
      <c r="K1880" s="53"/>
      <c r="L1880" s="53"/>
      <c r="M1880" s="53"/>
      <c r="N1880" s="53"/>
      <c r="O1880" s="53"/>
      <c r="P1880" s="53"/>
      <c r="R1880" s="24"/>
      <c r="S1880" s="175" t="str">
        <f t="shared" ref="S1880" si="2165">S1865</f>
        <v>S$12</v>
      </c>
      <c r="T1880" s="175" t="str">
        <f t="shared" ref="T1880:AX1880" si="2166">T1865</f>
        <v>T$12</v>
      </c>
      <c r="U1880" s="175" t="str">
        <f t="shared" si="2166"/>
        <v>U$12</v>
      </c>
      <c r="V1880" s="175" t="str">
        <f t="shared" si="2166"/>
        <v>V$12</v>
      </c>
      <c r="W1880" s="175" t="str">
        <f t="shared" si="2166"/>
        <v>W$12</v>
      </c>
      <c r="X1880" s="175" t="str">
        <f t="shared" si="2166"/>
        <v>X$12</v>
      </c>
      <c r="Y1880" s="175" t="str">
        <f t="shared" si="2166"/>
        <v>Y$12</v>
      </c>
      <c r="Z1880" s="175" t="str">
        <f t="shared" si="2166"/>
        <v>Z$12</v>
      </c>
      <c r="AA1880" s="175" t="str">
        <f t="shared" si="2166"/>
        <v>AA$12</v>
      </c>
      <c r="AB1880" s="175" t="str">
        <f t="shared" si="2166"/>
        <v>AB$12</v>
      </c>
      <c r="AC1880" s="175" t="str">
        <f t="shared" si="2166"/>
        <v>AC$12</v>
      </c>
      <c r="AD1880" s="175" t="str">
        <f t="shared" si="2166"/>
        <v>AD$12</v>
      </c>
      <c r="AE1880" s="175" t="str">
        <f t="shared" si="2166"/>
        <v>AE$12</v>
      </c>
      <c r="AF1880" s="175" t="str">
        <f t="shared" si="2166"/>
        <v>AF$12</v>
      </c>
      <c r="AG1880" s="175" t="str">
        <f t="shared" si="2166"/>
        <v>AG$12</v>
      </c>
      <c r="AH1880" s="175" t="str">
        <f t="shared" si="2166"/>
        <v>AH$12</v>
      </c>
      <c r="AI1880" s="175" t="str">
        <f t="shared" si="2166"/>
        <v>AI$12</v>
      </c>
      <c r="AJ1880" s="175" t="str">
        <f t="shared" si="2166"/>
        <v>AJ$12</v>
      </c>
      <c r="AK1880" s="175" t="str">
        <f t="shared" si="2166"/>
        <v>AK$12</v>
      </c>
      <c r="AL1880" s="175" t="str">
        <f t="shared" si="2166"/>
        <v>AL$12</v>
      </c>
      <c r="AM1880" s="175" t="str">
        <f t="shared" si="2166"/>
        <v>AM$12</v>
      </c>
      <c r="AN1880" s="175" t="str">
        <f t="shared" si="2166"/>
        <v>AN$12</v>
      </c>
      <c r="AO1880" s="175" t="str">
        <f t="shared" si="2166"/>
        <v>AO$12</v>
      </c>
      <c r="AP1880" s="175" t="str">
        <f t="shared" si="2166"/>
        <v>AP$12</v>
      </c>
      <c r="AQ1880" s="175" t="str">
        <f t="shared" si="2166"/>
        <v>AQ$12</v>
      </c>
      <c r="AR1880" s="175" t="str">
        <f t="shared" si="2166"/>
        <v>AR$12</v>
      </c>
      <c r="AS1880" s="175" t="str">
        <f t="shared" si="2166"/>
        <v>AS$12</v>
      </c>
      <c r="AT1880" s="175" t="str">
        <f t="shared" si="2166"/>
        <v>AT$12</v>
      </c>
      <c r="AU1880" s="175" t="str">
        <f t="shared" si="2166"/>
        <v>AU$12</v>
      </c>
      <c r="AV1880" s="175" t="str">
        <f t="shared" si="2166"/>
        <v>AV$12</v>
      </c>
      <c r="AW1880" s="175" t="str">
        <f t="shared" si="2166"/>
        <v>AW$12</v>
      </c>
      <c r="AX1880" s="175" t="str">
        <f t="shared" si="2166"/>
        <v>AX$12</v>
      </c>
      <c r="AY1880" s="175" t="str">
        <f t="shared" ref="AY1880:CD1880" si="2167">AY1865</f>
        <v>AY$12</v>
      </c>
      <c r="AZ1880" s="175" t="str">
        <f t="shared" si="2167"/>
        <v>AZ$12</v>
      </c>
      <c r="BA1880" s="175" t="str">
        <f t="shared" si="2167"/>
        <v>BA$12</v>
      </c>
      <c r="BB1880" s="175" t="str">
        <f t="shared" si="2167"/>
        <v>BB$12</v>
      </c>
      <c r="BC1880" s="175" t="str">
        <f t="shared" si="2167"/>
        <v>BC$12</v>
      </c>
      <c r="BD1880" s="175" t="str">
        <f t="shared" si="2167"/>
        <v>BD$12</v>
      </c>
      <c r="BE1880" s="175" t="str">
        <f t="shared" si="2167"/>
        <v>BE$12</v>
      </c>
      <c r="BF1880" s="175" t="str">
        <f t="shared" si="2167"/>
        <v>BF$12</v>
      </c>
      <c r="BG1880" s="175" t="str">
        <f t="shared" si="2167"/>
        <v>BG$12</v>
      </c>
      <c r="BH1880" s="175" t="str">
        <f t="shared" si="2167"/>
        <v>BH$12</v>
      </c>
      <c r="BI1880" s="175" t="str">
        <f t="shared" si="2167"/>
        <v>BI$12</v>
      </c>
      <c r="BJ1880" s="175" t="str">
        <f t="shared" si="2167"/>
        <v>BJ$12</v>
      </c>
      <c r="BK1880" s="175" t="str">
        <f t="shared" si="2167"/>
        <v>BK$12</v>
      </c>
      <c r="BL1880" s="175" t="str">
        <f t="shared" si="2167"/>
        <v>BL$12</v>
      </c>
      <c r="BM1880" s="175" t="str">
        <f t="shared" si="2167"/>
        <v>BM$12</v>
      </c>
      <c r="BN1880" s="175" t="str">
        <f t="shared" si="2167"/>
        <v>BN$12</v>
      </c>
      <c r="BO1880" s="175" t="str">
        <f t="shared" si="2167"/>
        <v>BO$12</v>
      </c>
      <c r="BP1880" s="175" t="str">
        <f t="shared" si="2167"/>
        <v>BP$12</v>
      </c>
      <c r="BQ1880" s="175" t="str">
        <f t="shared" si="2167"/>
        <v>BQ$12</v>
      </c>
      <c r="BR1880" s="175" t="str">
        <f t="shared" si="2167"/>
        <v>BR$12</v>
      </c>
      <c r="BS1880" s="175" t="str">
        <f t="shared" si="2167"/>
        <v>BS$12</v>
      </c>
      <c r="BT1880" s="175" t="str">
        <f t="shared" si="2167"/>
        <v>BT$12</v>
      </c>
      <c r="BU1880" s="175" t="str">
        <f t="shared" si="2167"/>
        <v>BU$12</v>
      </c>
      <c r="BV1880" s="175" t="str">
        <f t="shared" si="2167"/>
        <v>BV$12</v>
      </c>
      <c r="BW1880" s="175" t="str">
        <f t="shared" si="2167"/>
        <v>BW$12</v>
      </c>
      <c r="BX1880" s="175" t="str">
        <f t="shared" si="2167"/>
        <v>BX$12</v>
      </c>
      <c r="BY1880" s="175" t="str">
        <f t="shared" si="2167"/>
        <v>BY$12</v>
      </c>
      <c r="BZ1880" s="175" t="str">
        <f t="shared" si="2167"/>
        <v>BZ$12</v>
      </c>
      <c r="CA1880" s="175" t="str">
        <f t="shared" si="2167"/>
        <v>CA$12</v>
      </c>
      <c r="CB1880" s="175" t="str">
        <f t="shared" si="2167"/>
        <v>CB$12</v>
      </c>
      <c r="CC1880" s="175" t="str">
        <f t="shared" si="2167"/>
        <v>CC$12</v>
      </c>
      <c r="CD1880" s="175" t="str">
        <f t="shared" si="2167"/>
        <v>CD$12</v>
      </c>
      <c r="CE1880" s="175" t="str">
        <f t="shared" ref="CE1880:CK1880" si="2168">CE1865</f>
        <v>CE$12</v>
      </c>
      <c r="CF1880" s="175" t="str">
        <f t="shared" si="2168"/>
        <v>CF$12</v>
      </c>
      <c r="CG1880" s="175" t="str">
        <f t="shared" si="2168"/>
        <v>CG$12</v>
      </c>
      <c r="CH1880" s="175" t="str">
        <f t="shared" si="2168"/>
        <v>CH$12</v>
      </c>
      <c r="CI1880" s="175" t="str">
        <f t="shared" si="2168"/>
        <v>CI$12</v>
      </c>
      <c r="CJ1880" s="175" t="str">
        <f t="shared" si="2168"/>
        <v>CJ$12</v>
      </c>
      <c r="CK1880" s="175" t="str">
        <f t="shared" si="2168"/>
        <v>CK$12</v>
      </c>
      <c r="CL1880" s="175" t="str">
        <f t="shared" ref="CL1880" si="2169">CL1865</f>
        <v>CL$12</v>
      </c>
    </row>
    <row r="1881" spans="2:90" x14ac:dyDescent="0.4">
      <c r="B1881" s="132" t="str">
        <f>B1866</f>
        <v>Primary volume driver</v>
      </c>
      <c r="D1881" t="s">
        <v>158</v>
      </c>
      <c r="E1881" s="8" t="str">
        <f t="shared" si="2157"/>
        <v>1881 DCSCAC-S</v>
      </c>
      <c r="G1881" t="s">
        <v>332</v>
      </c>
      <c r="H1881" s="12"/>
      <c r="I1881" s="60"/>
      <c r="J1881" s="60"/>
      <c r="K1881" s="15"/>
      <c r="L1881" s="15"/>
      <c r="M1881" s="15"/>
      <c r="N1881" s="15"/>
      <c r="O1881" s="15"/>
      <c r="P1881" s="15"/>
      <c r="R1881" s="15"/>
      <c r="S1881" s="175" t="str">
        <f t="shared" ref="S1881" si="2170">S1866</f>
        <v>S$13</v>
      </c>
      <c r="T1881" s="175" t="str">
        <f t="shared" ref="T1881:AX1881" si="2171">T1866</f>
        <v>T$13</v>
      </c>
      <c r="U1881" s="175" t="str">
        <f t="shared" si="2171"/>
        <v>U$13</v>
      </c>
      <c r="V1881" s="175" t="str">
        <f t="shared" si="2171"/>
        <v>V$13</v>
      </c>
      <c r="W1881" s="175" t="str">
        <f t="shared" si="2171"/>
        <v>W$13</v>
      </c>
      <c r="X1881" s="175" t="str">
        <f t="shared" si="2171"/>
        <v>X$13</v>
      </c>
      <c r="Y1881" s="175" t="str">
        <f t="shared" si="2171"/>
        <v>Y$13</v>
      </c>
      <c r="Z1881" s="175" t="str">
        <f t="shared" si="2171"/>
        <v>Z$13</v>
      </c>
      <c r="AA1881" s="175" t="str">
        <f t="shared" si="2171"/>
        <v>AA$13</v>
      </c>
      <c r="AB1881" s="175" t="str">
        <f t="shared" si="2171"/>
        <v>AB$13</v>
      </c>
      <c r="AC1881" s="175" t="str">
        <f t="shared" si="2171"/>
        <v>AC$13</v>
      </c>
      <c r="AD1881" s="175" t="str">
        <f t="shared" si="2171"/>
        <v>AD$13</v>
      </c>
      <c r="AE1881" s="175" t="str">
        <f t="shared" si="2171"/>
        <v>AE$13</v>
      </c>
      <c r="AF1881" s="175" t="str">
        <f t="shared" si="2171"/>
        <v>AF$13</v>
      </c>
      <c r="AG1881" s="175" t="str">
        <f t="shared" si="2171"/>
        <v>AG$13</v>
      </c>
      <c r="AH1881" s="175" t="str">
        <f t="shared" si="2171"/>
        <v>AH$13</v>
      </c>
      <c r="AI1881" s="175" t="str">
        <f t="shared" si="2171"/>
        <v>AI$13</v>
      </c>
      <c r="AJ1881" s="175" t="str">
        <f t="shared" si="2171"/>
        <v>AJ$13</v>
      </c>
      <c r="AK1881" s="175" t="str">
        <f t="shared" si="2171"/>
        <v>AK$13</v>
      </c>
      <c r="AL1881" s="175" t="str">
        <f t="shared" si="2171"/>
        <v>AL$13</v>
      </c>
      <c r="AM1881" s="175" t="str">
        <f t="shared" si="2171"/>
        <v>AM$13</v>
      </c>
      <c r="AN1881" s="175" t="str">
        <f t="shared" si="2171"/>
        <v>AN$13</v>
      </c>
      <c r="AO1881" s="175" t="str">
        <f t="shared" si="2171"/>
        <v>AO$13</v>
      </c>
      <c r="AP1881" s="175" t="str">
        <f t="shared" si="2171"/>
        <v>AP$13</v>
      </c>
      <c r="AQ1881" s="175" t="str">
        <f t="shared" si="2171"/>
        <v>AQ$13</v>
      </c>
      <c r="AR1881" s="175" t="str">
        <f t="shared" si="2171"/>
        <v>AR$13</v>
      </c>
      <c r="AS1881" s="175" t="str">
        <f t="shared" si="2171"/>
        <v>AS$13</v>
      </c>
      <c r="AT1881" s="175" t="str">
        <f t="shared" si="2171"/>
        <v>AT$13</v>
      </c>
      <c r="AU1881" s="175" t="str">
        <f t="shared" si="2171"/>
        <v>AU$13</v>
      </c>
      <c r="AV1881" s="175" t="str">
        <f t="shared" si="2171"/>
        <v>AV$13</v>
      </c>
      <c r="AW1881" s="175" t="str">
        <f t="shared" si="2171"/>
        <v>AW$13</v>
      </c>
      <c r="AX1881" s="175" t="str">
        <f t="shared" si="2171"/>
        <v>AX$13</v>
      </c>
      <c r="AY1881" s="175" t="str">
        <f t="shared" ref="AY1881:CD1881" si="2172">AY1866</f>
        <v>AY$13</v>
      </c>
      <c r="AZ1881" s="175" t="str">
        <f t="shared" si="2172"/>
        <v>AZ$13</v>
      </c>
      <c r="BA1881" s="175" t="str">
        <f t="shared" si="2172"/>
        <v>BA$13</v>
      </c>
      <c r="BB1881" s="175" t="str">
        <f t="shared" si="2172"/>
        <v>BB$13</v>
      </c>
      <c r="BC1881" s="175" t="str">
        <f t="shared" si="2172"/>
        <v>BC$13</v>
      </c>
      <c r="BD1881" s="175" t="str">
        <f t="shared" si="2172"/>
        <v>BD$13</v>
      </c>
      <c r="BE1881" s="175" t="str">
        <f t="shared" si="2172"/>
        <v>BE$13</v>
      </c>
      <c r="BF1881" s="175" t="str">
        <f t="shared" si="2172"/>
        <v>BF$13</v>
      </c>
      <c r="BG1881" s="175" t="str">
        <f t="shared" si="2172"/>
        <v>BG$13</v>
      </c>
      <c r="BH1881" s="175" t="str">
        <f t="shared" si="2172"/>
        <v>BH$13</v>
      </c>
      <c r="BI1881" s="175" t="str">
        <f t="shared" si="2172"/>
        <v>BI$13</v>
      </c>
      <c r="BJ1881" s="175" t="str">
        <f t="shared" si="2172"/>
        <v>BJ$13</v>
      </c>
      <c r="BK1881" s="175" t="str">
        <f t="shared" si="2172"/>
        <v>BK$13</v>
      </c>
      <c r="BL1881" s="175" t="str">
        <f t="shared" si="2172"/>
        <v>BL$13</v>
      </c>
      <c r="BM1881" s="175" t="str">
        <f t="shared" si="2172"/>
        <v>BM$13</v>
      </c>
      <c r="BN1881" s="175" t="str">
        <f t="shared" si="2172"/>
        <v>BN$13</v>
      </c>
      <c r="BO1881" s="175" t="str">
        <f t="shared" si="2172"/>
        <v>BO$13</v>
      </c>
      <c r="BP1881" s="175" t="str">
        <f t="shared" si="2172"/>
        <v>BP$13</v>
      </c>
      <c r="BQ1881" s="175" t="str">
        <f t="shared" si="2172"/>
        <v>BQ$13</v>
      </c>
      <c r="BR1881" s="175" t="str">
        <f t="shared" si="2172"/>
        <v>BR$13</v>
      </c>
      <c r="BS1881" s="175" t="str">
        <f t="shared" si="2172"/>
        <v>BS$13</v>
      </c>
      <c r="BT1881" s="175" t="str">
        <f t="shared" si="2172"/>
        <v>BT$13</v>
      </c>
      <c r="BU1881" s="175" t="str">
        <f t="shared" si="2172"/>
        <v>BU$13</v>
      </c>
      <c r="BV1881" s="175" t="str">
        <f t="shared" si="2172"/>
        <v>BV$13</v>
      </c>
      <c r="BW1881" s="175" t="str">
        <f t="shared" si="2172"/>
        <v>BW$13</v>
      </c>
      <c r="BX1881" s="175" t="str">
        <f t="shared" si="2172"/>
        <v>BX$13</v>
      </c>
      <c r="BY1881" s="175" t="str">
        <f t="shared" si="2172"/>
        <v>BY$13</v>
      </c>
      <c r="BZ1881" s="175" t="str">
        <f t="shared" si="2172"/>
        <v>BZ$13</v>
      </c>
      <c r="CA1881" s="175" t="str">
        <f t="shared" si="2172"/>
        <v>CA$13</v>
      </c>
      <c r="CB1881" s="175" t="str">
        <f t="shared" si="2172"/>
        <v>CB$13</v>
      </c>
      <c r="CC1881" s="175" t="str">
        <f t="shared" si="2172"/>
        <v>CC$13</v>
      </c>
      <c r="CD1881" s="175" t="str">
        <f t="shared" si="2172"/>
        <v>CD$13</v>
      </c>
      <c r="CE1881" s="175" t="str">
        <f t="shared" ref="CE1881:CK1881" si="2173">CE1866</f>
        <v>CE$13</v>
      </c>
      <c r="CF1881" s="175" t="str">
        <f t="shared" si="2173"/>
        <v>CF$13</v>
      </c>
      <c r="CG1881" s="175" t="str">
        <f t="shared" si="2173"/>
        <v>CG$13</v>
      </c>
      <c r="CH1881" s="175" t="str">
        <f t="shared" si="2173"/>
        <v>CH$13</v>
      </c>
      <c r="CI1881" s="175" t="str">
        <f t="shared" si="2173"/>
        <v>CI$13</v>
      </c>
      <c r="CJ1881" s="175" t="str">
        <f t="shared" si="2173"/>
        <v>CJ$13</v>
      </c>
      <c r="CK1881" s="175" t="str">
        <f t="shared" si="2173"/>
        <v>CK$13</v>
      </c>
      <c r="CL1881" s="175" t="str">
        <f t="shared" ref="CL1881" si="2174">CL1866</f>
        <v>CL$13</v>
      </c>
    </row>
    <row r="1882" spans="2:90" x14ac:dyDescent="0.4">
      <c r="B1882" s="132" t="str">
        <f>B1871</f>
        <v>Seller acquisition cost:</v>
      </c>
      <c r="D1882" t="s">
        <v>158</v>
      </c>
      <c r="E1882" s="8" t="str">
        <f t="shared" si="2157"/>
        <v>1882 DCSCAC-S</v>
      </c>
      <c r="G1882" t="s">
        <v>332</v>
      </c>
      <c r="H1882" s="12"/>
      <c r="I1882" s="60"/>
      <c r="J1882" s="60"/>
      <c r="K1882" s="15"/>
      <c r="L1882" s="15"/>
      <c r="M1882" s="15"/>
      <c r="N1882" s="15"/>
      <c r="O1882" s="15"/>
      <c r="P1882" s="15"/>
      <c r="R1882" s="15"/>
      <c r="S1882" s="175">
        <f t="shared" ref="S1882" si="2175">S1867</f>
        <v>0</v>
      </c>
      <c r="T1882" s="175">
        <f t="shared" ref="T1882:AX1882" si="2176">T1867</f>
        <v>0</v>
      </c>
      <c r="U1882" s="175">
        <f t="shared" si="2176"/>
        <v>0</v>
      </c>
      <c r="V1882" s="175">
        <f t="shared" si="2176"/>
        <v>0</v>
      </c>
      <c r="W1882" s="175">
        <f t="shared" si="2176"/>
        <v>0</v>
      </c>
      <c r="X1882" s="175">
        <f t="shared" si="2176"/>
        <v>0</v>
      </c>
      <c r="Y1882" s="175">
        <f t="shared" si="2176"/>
        <v>0</v>
      </c>
      <c r="Z1882" s="175">
        <f t="shared" si="2176"/>
        <v>0</v>
      </c>
      <c r="AA1882" s="175">
        <f t="shared" si="2176"/>
        <v>0</v>
      </c>
      <c r="AB1882" s="175">
        <f t="shared" si="2176"/>
        <v>0</v>
      </c>
      <c r="AC1882" s="175">
        <f t="shared" si="2176"/>
        <v>0</v>
      </c>
      <c r="AD1882" s="175">
        <f t="shared" si="2176"/>
        <v>0</v>
      </c>
      <c r="AE1882" s="175">
        <f t="shared" si="2176"/>
        <v>0</v>
      </c>
      <c r="AF1882" s="175">
        <f t="shared" si="2176"/>
        <v>0</v>
      </c>
      <c r="AG1882" s="175">
        <f t="shared" si="2176"/>
        <v>0</v>
      </c>
      <c r="AH1882" s="175">
        <f t="shared" si="2176"/>
        <v>0</v>
      </c>
      <c r="AI1882" s="175">
        <f t="shared" si="2176"/>
        <v>0</v>
      </c>
      <c r="AJ1882" s="175">
        <f t="shared" si="2176"/>
        <v>0</v>
      </c>
      <c r="AK1882" s="175">
        <f t="shared" si="2176"/>
        <v>0</v>
      </c>
      <c r="AL1882" s="175">
        <f t="shared" si="2176"/>
        <v>0</v>
      </c>
      <c r="AM1882" s="175">
        <f t="shared" si="2176"/>
        <v>0</v>
      </c>
      <c r="AN1882" s="175">
        <f t="shared" si="2176"/>
        <v>0</v>
      </c>
      <c r="AO1882" s="175">
        <f t="shared" si="2176"/>
        <v>0</v>
      </c>
      <c r="AP1882" s="175">
        <f t="shared" si="2176"/>
        <v>0</v>
      </c>
      <c r="AQ1882" s="175">
        <f t="shared" si="2176"/>
        <v>0</v>
      </c>
      <c r="AR1882" s="175">
        <f t="shared" si="2176"/>
        <v>0</v>
      </c>
      <c r="AS1882" s="175">
        <f t="shared" si="2176"/>
        <v>0</v>
      </c>
      <c r="AT1882" s="175">
        <f t="shared" si="2176"/>
        <v>0</v>
      </c>
      <c r="AU1882" s="175">
        <f t="shared" si="2176"/>
        <v>0</v>
      </c>
      <c r="AV1882" s="175">
        <f t="shared" si="2176"/>
        <v>0</v>
      </c>
      <c r="AW1882" s="175">
        <f t="shared" si="2176"/>
        <v>0</v>
      </c>
      <c r="AX1882" s="175">
        <f t="shared" si="2176"/>
        <v>0</v>
      </c>
      <c r="AY1882" s="175">
        <f t="shared" ref="AY1882:CD1882" si="2177">AY1867</f>
        <v>0</v>
      </c>
      <c r="AZ1882" s="175">
        <f t="shared" si="2177"/>
        <v>0</v>
      </c>
      <c r="BA1882" s="175">
        <f t="shared" si="2177"/>
        <v>0</v>
      </c>
      <c r="BB1882" s="175">
        <f t="shared" si="2177"/>
        <v>0</v>
      </c>
      <c r="BC1882" s="175">
        <f t="shared" si="2177"/>
        <v>0</v>
      </c>
      <c r="BD1882" s="175">
        <f t="shared" si="2177"/>
        <v>0</v>
      </c>
      <c r="BE1882" s="175">
        <f t="shared" si="2177"/>
        <v>0</v>
      </c>
      <c r="BF1882" s="175">
        <f t="shared" si="2177"/>
        <v>0</v>
      </c>
      <c r="BG1882" s="175">
        <f t="shared" si="2177"/>
        <v>0</v>
      </c>
      <c r="BH1882" s="175">
        <f t="shared" si="2177"/>
        <v>0</v>
      </c>
      <c r="BI1882" s="175">
        <f t="shared" si="2177"/>
        <v>0</v>
      </c>
      <c r="BJ1882" s="175">
        <f t="shared" si="2177"/>
        <v>0</v>
      </c>
      <c r="BK1882" s="175">
        <f t="shared" si="2177"/>
        <v>0</v>
      </c>
      <c r="BL1882" s="175">
        <f t="shared" si="2177"/>
        <v>0</v>
      </c>
      <c r="BM1882" s="175">
        <f t="shared" si="2177"/>
        <v>0</v>
      </c>
      <c r="BN1882" s="175">
        <f t="shared" si="2177"/>
        <v>0</v>
      </c>
      <c r="BO1882" s="175">
        <f t="shared" si="2177"/>
        <v>0</v>
      </c>
      <c r="BP1882" s="175">
        <f t="shared" si="2177"/>
        <v>0</v>
      </c>
      <c r="BQ1882" s="175">
        <f t="shared" si="2177"/>
        <v>0</v>
      </c>
      <c r="BR1882" s="175">
        <f t="shared" si="2177"/>
        <v>0</v>
      </c>
      <c r="BS1882" s="175">
        <f t="shared" si="2177"/>
        <v>0</v>
      </c>
      <c r="BT1882" s="175">
        <f t="shared" si="2177"/>
        <v>0</v>
      </c>
      <c r="BU1882" s="175">
        <f t="shared" si="2177"/>
        <v>0</v>
      </c>
      <c r="BV1882" s="175">
        <f t="shared" si="2177"/>
        <v>0</v>
      </c>
      <c r="BW1882" s="175">
        <f t="shared" si="2177"/>
        <v>0</v>
      </c>
      <c r="BX1882" s="175">
        <f t="shared" si="2177"/>
        <v>0</v>
      </c>
      <c r="BY1882" s="175">
        <f t="shared" si="2177"/>
        <v>0</v>
      </c>
      <c r="BZ1882" s="175">
        <f t="shared" si="2177"/>
        <v>0</v>
      </c>
      <c r="CA1882" s="175">
        <f t="shared" si="2177"/>
        <v>0</v>
      </c>
      <c r="CB1882" s="175">
        <f t="shared" si="2177"/>
        <v>0</v>
      </c>
      <c r="CC1882" s="175">
        <f t="shared" si="2177"/>
        <v>0</v>
      </c>
      <c r="CD1882" s="175">
        <f t="shared" si="2177"/>
        <v>0</v>
      </c>
      <c r="CE1882" s="175">
        <f t="shared" ref="CE1882:CK1882" si="2178">CE1867</f>
        <v>0</v>
      </c>
      <c r="CF1882" s="175">
        <f t="shared" si="2178"/>
        <v>0</v>
      </c>
      <c r="CG1882" s="175">
        <f t="shared" si="2178"/>
        <v>0</v>
      </c>
      <c r="CH1882" s="175">
        <f t="shared" si="2178"/>
        <v>0</v>
      </c>
      <c r="CI1882" s="175">
        <f t="shared" si="2178"/>
        <v>0</v>
      </c>
      <c r="CJ1882" s="175">
        <f t="shared" si="2178"/>
        <v>0</v>
      </c>
      <c r="CK1882" s="175">
        <f t="shared" si="2178"/>
        <v>0</v>
      </c>
      <c r="CL1882" s="175">
        <f t="shared" ref="CL1882" si="2179">CL1867</f>
        <v>0</v>
      </c>
    </row>
    <row r="1883" spans="2:90" x14ac:dyDescent="0.4">
      <c r="B1883" s="235" t="str">
        <f>IFERROR(SUBSTITUTE(TRIM(MID(B1871, SEARCH("-", B1871) + 1, LEN(B1871))),":",""),"no unit")</f>
        <v>no unit</v>
      </c>
      <c r="D1883" t="s">
        <v>158</v>
      </c>
      <c r="E1883" s="8" t="str">
        <f t="shared" ref="E1883" si="2180">ROW()&amp;" "&amp;D1883</f>
        <v>1883 DCSCAC-S</v>
      </c>
      <c r="G1883" t="s">
        <v>332</v>
      </c>
      <c r="H1883" s="12"/>
      <c r="I1883" s="60"/>
      <c r="J1883" s="60"/>
      <c r="K1883" s="15"/>
      <c r="L1883" s="15"/>
      <c r="M1883" s="15"/>
      <c r="N1883" s="15"/>
      <c r="O1883" s="15"/>
      <c r="P1883" s="15"/>
      <c r="R1883" s="15"/>
      <c r="S1883" s="175"/>
      <c r="T1883" s="175"/>
      <c r="U1883" s="175"/>
      <c r="V1883" s="175"/>
      <c r="W1883" s="175"/>
      <c r="X1883" s="175"/>
      <c r="Y1883" s="175"/>
      <c r="Z1883" s="175"/>
      <c r="AA1883" s="175"/>
      <c r="AB1883" s="175"/>
      <c r="AC1883" s="175"/>
      <c r="AD1883" s="175"/>
      <c r="AE1883" s="175"/>
      <c r="AF1883" s="175"/>
      <c r="AG1883" s="175"/>
      <c r="AH1883" s="175"/>
      <c r="AI1883" s="175"/>
      <c r="AJ1883" s="175"/>
      <c r="AK1883" s="175"/>
      <c r="AL1883" s="175"/>
      <c r="AM1883" s="175"/>
      <c r="AN1883" s="175"/>
      <c r="AO1883" s="175"/>
      <c r="AP1883" s="175"/>
      <c r="AQ1883" s="175"/>
      <c r="AR1883" s="175"/>
      <c r="AS1883" s="175"/>
      <c r="AT1883" s="175"/>
      <c r="AU1883" s="175"/>
      <c r="AV1883" s="175"/>
      <c r="AW1883" s="175"/>
      <c r="AX1883" s="175"/>
      <c r="AY1883" s="175"/>
      <c r="AZ1883" s="175"/>
      <c r="BA1883" s="175"/>
      <c r="BB1883" s="175"/>
      <c r="BC1883" s="175"/>
      <c r="BD1883" s="175"/>
      <c r="BE1883" s="175"/>
      <c r="BF1883" s="175"/>
      <c r="BG1883" s="175"/>
      <c r="BH1883" s="175"/>
      <c r="BI1883" s="175"/>
      <c r="BJ1883" s="175"/>
      <c r="BK1883" s="175"/>
      <c r="BL1883" s="175"/>
      <c r="BM1883" s="175"/>
      <c r="BN1883" s="175"/>
      <c r="BO1883" s="175"/>
      <c r="BP1883" s="175"/>
      <c r="BQ1883" s="175"/>
      <c r="BR1883" s="175"/>
      <c r="BS1883" s="175"/>
      <c r="BT1883" s="175"/>
      <c r="BU1883" s="175"/>
      <c r="BV1883" s="175"/>
      <c r="BW1883" s="175"/>
      <c r="BX1883" s="175"/>
      <c r="BY1883" s="175"/>
      <c r="BZ1883" s="175"/>
      <c r="CA1883" s="175"/>
      <c r="CB1883" s="175"/>
      <c r="CC1883" s="175"/>
      <c r="CD1883" s="175"/>
      <c r="CE1883" s="175"/>
      <c r="CF1883" s="175"/>
      <c r="CG1883" s="175"/>
      <c r="CH1883" s="175"/>
      <c r="CI1883" s="175"/>
      <c r="CJ1883" s="175"/>
      <c r="CK1883" s="175"/>
      <c r="CL1883" s="175"/>
    </row>
    <row r="1884" spans="2:90" x14ac:dyDescent="0.4">
      <c r="B1884" s="187" t="str">
        <f>B1869</f>
        <v>Secondary revenue driver</v>
      </c>
      <c r="D1884" t="s">
        <v>158</v>
      </c>
      <c r="E1884" s="8" t="str">
        <f t="shared" si="2157"/>
        <v>1884 DCSCAC-S</v>
      </c>
      <c r="G1884" t="s">
        <v>332</v>
      </c>
      <c r="H1884" s="90"/>
      <c r="I1884" s="209"/>
      <c r="J1884" s="209"/>
      <c r="K1884" s="210"/>
      <c r="L1884" s="210"/>
      <c r="M1884" s="210"/>
      <c r="N1884" s="210"/>
      <c r="O1884" s="210"/>
      <c r="P1884" s="210"/>
      <c r="R1884" s="210"/>
      <c r="S1884" s="4" t="str">
        <f t="shared" ref="S1884" si="2181">ADDRESS(ROW(S1876),COLUMN(S1876),2)</f>
        <v>S$1876</v>
      </c>
      <c r="T1884" s="4" t="str">
        <f t="shared" ref="T1884:CE1884" si="2182">ADDRESS(ROW(T1876),COLUMN(T1876),2)</f>
        <v>T$1876</v>
      </c>
      <c r="U1884" s="4" t="str">
        <f t="shared" si="2182"/>
        <v>U$1876</v>
      </c>
      <c r="V1884" s="4" t="str">
        <f t="shared" si="2182"/>
        <v>V$1876</v>
      </c>
      <c r="W1884" s="4" t="str">
        <f t="shared" si="2182"/>
        <v>W$1876</v>
      </c>
      <c r="X1884" s="4" t="str">
        <f t="shared" si="2182"/>
        <v>X$1876</v>
      </c>
      <c r="Y1884" s="4" t="str">
        <f t="shared" si="2182"/>
        <v>Y$1876</v>
      </c>
      <c r="Z1884" s="4" t="str">
        <f t="shared" si="2182"/>
        <v>Z$1876</v>
      </c>
      <c r="AA1884" s="4" t="str">
        <f t="shared" si="2182"/>
        <v>AA$1876</v>
      </c>
      <c r="AB1884" s="4" t="str">
        <f t="shared" si="2182"/>
        <v>AB$1876</v>
      </c>
      <c r="AC1884" s="4" t="str">
        <f t="shared" si="2182"/>
        <v>AC$1876</v>
      </c>
      <c r="AD1884" s="4" t="str">
        <f t="shared" si="2182"/>
        <v>AD$1876</v>
      </c>
      <c r="AE1884" s="4" t="str">
        <f t="shared" si="2182"/>
        <v>AE$1876</v>
      </c>
      <c r="AF1884" s="4" t="str">
        <f t="shared" si="2182"/>
        <v>AF$1876</v>
      </c>
      <c r="AG1884" s="4" t="str">
        <f t="shared" si="2182"/>
        <v>AG$1876</v>
      </c>
      <c r="AH1884" s="4" t="str">
        <f t="shared" si="2182"/>
        <v>AH$1876</v>
      </c>
      <c r="AI1884" s="4" t="str">
        <f t="shared" si="2182"/>
        <v>AI$1876</v>
      </c>
      <c r="AJ1884" s="4" t="str">
        <f t="shared" si="2182"/>
        <v>AJ$1876</v>
      </c>
      <c r="AK1884" s="4" t="str">
        <f t="shared" si="2182"/>
        <v>AK$1876</v>
      </c>
      <c r="AL1884" s="4" t="str">
        <f t="shared" si="2182"/>
        <v>AL$1876</v>
      </c>
      <c r="AM1884" s="4" t="str">
        <f t="shared" si="2182"/>
        <v>AM$1876</v>
      </c>
      <c r="AN1884" s="4" t="str">
        <f t="shared" si="2182"/>
        <v>AN$1876</v>
      </c>
      <c r="AO1884" s="4" t="str">
        <f t="shared" si="2182"/>
        <v>AO$1876</v>
      </c>
      <c r="AP1884" s="4" t="str">
        <f t="shared" si="2182"/>
        <v>AP$1876</v>
      </c>
      <c r="AQ1884" s="4" t="str">
        <f t="shared" si="2182"/>
        <v>AQ$1876</v>
      </c>
      <c r="AR1884" s="4" t="str">
        <f t="shared" si="2182"/>
        <v>AR$1876</v>
      </c>
      <c r="AS1884" s="4" t="str">
        <f t="shared" si="2182"/>
        <v>AS$1876</v>
      </c>
      <c r="AT1884" s="4" t="str">
        <f t="shared" si="2182"/>
        <v>AT$1876</v>
      </c>
      <c r="AU1884" s="4" t="str">
        <f t="shared" si="2182"/>
        <v>AU$1876</v>
      </c>
      <c r="AV1884" s="4" t="str">
        <f t="shared" si="2182"/>
        <v>AV$1876</v>
      </c>
      <c r="AW1884" s="4" t="str">
        <f t="shared" si="2182"/>
        <v>AW$1876</v>
      </c>
      <c r="AX1884" s="4" t="str">
        <f t="shared" si="2182"/>
        <v>AX$1876</v>
      </c>
      <c r="AY1884" s="4" t="str">
        <f t="shared" si="2182"/>
        <v>AY$1876</v>
      </c>
      <c r="AZ1884" s="4" t="str">
        <f t="shared" si="2182"/>
        <v>AZ$1876</v>
      </c>
      <c r="BA1884" s="4" t="str">
        <f t="shared" si="2182"/>
        <v>BA$1876</v>
      </c>
      <c r="BB1884" s="4" t="str">
        <f t="shared" si="2182"/>
        <v>BB$1876</v>
      </c>
      <c r="BC1884" s="4" t="str">
        <f t="shared" si="2182"/>
        <v>BC$1876</v>
      </c>
      <c r="BD1884" s="4" t="str">
        <f t="shared" si="2182"/>
        <v>BD$1876</v>
      </c>
      <c r="BE1884" s="4" t="str">
        <f t="shared" si="2182"/>
        <v>BE$1876</v>
      </c>
      <c r="BF1884" s="4" t="str">
        <f t="shared" si="2182"/>
        <v>BF$1876</v>
      </c>
      <c r="BG1884" s="4" t="str">
        <f t="shared" si="2182"/>
        <v>BG$1876</v>
      </c>
      <c r="BH1884" s="4" t="str">
        <f t="shared" si="2182"/>
        <v>BH$1876</v>
      </c>
      <c r="BI1884" s="4" t="str">
        <f t="shared" si="2182"/>
        <v>BI$1876</v>
      </c>
      <c r="BJ1884" s="4" t="str">
        <f t="shared" si="2182"/>
        <v>BJ$1876</v>
      </c>
      <c r="BK1884" s="4" t="str">
        <f t="shared" si="2182"/>
        <v>BK$1876</v>
      </c>
      <c r="BL1884" s="4" t="str">
        <f t="shared" si="2182"/>
        <v>BL$1876</v>
      </c>
      <c r="BM1884" s="4" t="str">
        <f t="shared" si="2182"/>
        <v>BM$1876</v>
      </c>
      <c r="BN1884" s="4" t="str">
        <f t="shared" si="2182"/>
        <v>BN$1876</v>
      </c>
      <c r="BO1884" s="4" t="str">
        <f t="shared" si="2182"/>
        <v>BO$1876</v>
      </c>
      <c r="BP1884" s="4" t="str">
        <f t="shared" si="2182"/>
        <v>BP$1876</v>
      </c>
      <c r="BQ1884" s="4" t="str">
        <f t="shared" si="2182"/>
        <v>BQ$1876</v>
      </c>
      <c r="BR1884" s="4" t="str">
        <f t="shared" si="2182"/>
        <v>BR$1876</v>
      </c>
      <c r="BS1884" s="4" t="str">
        <f t="shared" si="2182"/>
        <v>BS$1876</v>
      </c>
      <c r="BT1884" s="4" t="str">
        <f t="shared" si="2182"/>
        <v>BT$1876</v>
      </c>
      <c r="BU1884" s="4" t="str">
        <f t="shared" si="2182"/>
        <v>BU$1876</v>
      </c>
      <c r="BV1884" s="4" t="str">
        <f t="shared" si="2182"/>
        <v>BV$1876</v>
      </c>
      <c r="BW1884" s="4" t="str">
        <f t="shared" si="2182"/>
        <v>BW$1876</v>
      </c>
      <c r="BX1884" s="4" t="str">
        <f t="shared" si="2182"/>
        <v>BX$1876</v>
      </c>
      <c r="BY1884" s="4" t="str">
        <f t="shared" si="2182"/>
        <v>BY$1876</v>
      </c>
      <c r="BZ1884" s="4" t="str">
        <f t="shared" si="2182"/>
        <v>BZ$1876</v>
      </c>
      <c r="CA1884" s="4" t="str">
        <f t="shared" si="2182"/>
        <v>CA$1876</v>
      </c>
      <c r="CB1884" s="4" t="str">
        <f t="shared" si="2182"/>
        <v>CB$1876</v>
      </c>
      <c r="CC1884" s="4" t="str">
        <f t="shared" si="2182"/>
        <v>CC$1876</v>
      </c>
      <c r="CD1884" s="4" t="str">
        <f t="shared" si="2182"/>
        <v>CD$1876</v>
      </c>
      <c r="CE1884" s="4" t="str">
        <f t="shared" si="2182"/>
        <v>CE$1876</v>
      </c>
      <c r="CF1884" s="4" t="str">
        <f t="shared" ref="CF1884:CK1884" si="2183">ADDRESS(ROW(CF1876),COLUMN(CF1876),2)</f>
        <v>CF$1876</v>
      </c>
      <c r="CG1884" s="4" t="str">
        <f t="shared" si="2183"/>
        <v>CG$1876</v>
      </c>
      <c r="CH1884" s="4" t="str">
        <f t="shared" si="2183"/>
        <v>CH$1876</v>
      </c>
      <c r="CI1884" s="4" t="str">
        <f t="shared" si="2183"/>
        <v>CI$1876</v>
      </c>
      <c r="CJ1884" s="4" t="str">
        <f t="shared" si="2183"/>
        <v>CJ$1876</v>
      </c>
      <c r="CK1884" s="4" t="str">
        <f t="shared" si="2183"/>
        <v>CK$1876</v>
      </c>
      <c r="CL1884" s="4" t="str">
        <f t="shared" ref="CL1884" si="2184">ADDRESS(ROW(CL1876),COLUMN(CL1876),2)</f>
        <v>CL$1876</v>
      </c>
    </row>
    <row r="1885" spans="2:90" x14ac:dyDescent="0.4">
      <c r="B1885" s="187" t="str">
        <f>B1870</f>
        <v>Secondary volume driver</v>
      </c>
      <c r="D1885" t="s">
        <v>158</v>
      </c>
      <c r="E1885" s="8" t="str">
        <f t="shared" si="2157"/>
        <v>1885 DCSCAC-S</v>
      </c>
      <c r="G1885" t="s">
        <v>332</v>
      </c>
      <c r="H1885" s="90"/>
      <c r="I1885" s="209"/>
      <c r="J1885" s="209"/>
      <c r="K1885" s="210"/>
      <c r="L1885" s="210"/>
      <c r="M1885" s="210"/>
      <c r="N1885" s="210"/>
      <c r="O1885" s="210"/>
      <c r="P1885" s="210"/>
      <c r="R1885" s="210"/>
      <c r="S1885" s="4" t="str">
        <f t="shared" ref="S1885" si="2185">ADDRESS(ROW(S1874),COLUMN(S1874),2)</f>
        <v>S$1874</v>
      </c>
      <c r="T1885" s="4" t="str">
        <f t="shared" ref="T1885:CE1885" si="2186">ADDRESS(ROW(T1874),COLUMN(T1874),2)</f>
        <v>T$1874</v>
      </c>
      <c r="U1885" s="4" t="str">
        <f t="shared" si="2186"/>
        <v>U$1874</v>
      </c>
      <c r="V1885" s="4" t="str">
        <f t="shared" si="2186"/>
        <v>V$1874</v>
      </c>
      <c r="W1885" s="4" t="str">
        <f t="shared" si="2186"/>
        <v>W$1874</v>
      </c>
      <c r="X1885" s="4" t="str">
        <f t="shared" si="2186"/>
        <v>X$1874</v>
      </c>
      <c r="Y1885" s="4" t="str">
        <f t="shared" si="2186"/>
        <v>Y$1874</v>
      </c>
      <c r="Z1885" s="4" t="str">
        <f t="shared" si="2186"/>
        <v>Z$1874</v>
      </c>
      <c r="AA1885" s="4" t="str">
        <f t="shared" si="2186"/>
        <v>AA$1874</v>
      </c>
      <c r="AB1885" s="4" t="str">
        <f t="shared" si="2186"/>
        <v>AB$1874</v>
      </c>
      <c r="AC1885" s="4" t="str">
        <f t="shared" si="2186"/>
        <v>AC$1874</v>
      </c>
      <c r="AD1885" s="4" t="str">
        <f t="shared" si="2186"/>
        <v>AD$1874</v>
      </c>
      <c r="AE1885" s="4" t="str">
        <f t="shared" si="2186"/>
        <v>AE$1874</v>
      </c>
      <c r="AF1885" s="4" t="str">
        <f t="shared" si="2186"/>
        <v>AF$1874</v>
      </c>
      <c r="AG1885" s="4" t="str">
        <f t="shared" si="2186"/>
        <v>AG$1874</v>
      </c>
      <c r="AH1885" s="4" t="str">
        <f t="shared" si="2186"/>
        <v>AH$1874</v>
      </c>
      <c r="AI1885" s="4" t="str">
        <f t="shared" si="2186"/>
        <v>AI$1874</v>
      </c>
      <c r="AJ1885" s="4" t="str">
        <f t="shared" si="2186"/>
        <v>AJ$1874</v>
      </c>
      <c r="AK1885" s="4" t="str">
        <f t="shared" si="2186"/>
        <v>AK$1874</v>
      </c>
      <c r="AL1885" s="4" t="str">
        <f t="shared" si="2186"/>
        <v>AL$1874</v>
      </c>
      <c r="AM1885" s="4" t="str">
        <f t="shared" si="2186"/>
        <v>AM$1874</v>
      </c>
      <c r="AN1885" s="4" t="str">
        <f t="shared" si="2186"/>
        <v>AN$1874</v>
      </c>
      <c r="AO1885" s="4" t="str">
        <f t="shared" si="2186"/>
        <v>AO$1874</v>
      </c>
      <c r="AP1885" s="4" t="str">
        <f t="shared" si="2186"/>
        <v>AP$1874</v>
      </c>
      <c r="AQ1885" s="4" t="str">
        <f t="shared" si="2186"/>
        <v>AQ$1874</v>
      </c>
      <c r="AR1885" s="4" t="str">
        <f t="shared" si="2186"/>
        <v>AR$1874</v>
      </c>
      <c r="AS1885" s="4" t="str">
        <f t="shared" si="2186"/>
        <v>AS$1874</v>
      </c>
      <c r="AT1885" s="4" t="str">
        <f t="shared" si="2186"/>
        <v>AT$1874</v>
      </c>
      <c r="AU1885" s="4" t="str">
        <f t="shared" si="2186"/>
        <v>AU$1874</v>
      </c>
      <c r="AV1885" s="4" t="str">
        <f t="shared" si="2186"/>
        <v>AV$1874</v>
      </c>
      <c r="AW1885" s="4" t="str">
        <f t="shared" si="2186"/>
        <v>AW$1874</v>
      </c>
      <c r="AX1885" s="4" t="str">
        <f t="shared" si="2186"/>
        <v>AX$1874</v>
      </c>
      <c r="AY1885" s="4" t="str">
        <f t="shared" si="2186"/>
        <v>AY$1874</v>
      </c>
      <c r="AZ1885" s="4" t="str">
        <f t="shared" si="2186"/>
        <v>AZ$1874</v>
      </c>
      <c r="BA1885" s="4" t="str">
        <f t="shared" si="2186"/>
        <v>BA$1874</v>
      </c>
      <c r="BB1885" s="4" t="str">
        <f t="shared" si="2186"/>
        <v>BB$1874</v>
      </c>
      <c r="BC1885" s="4" t="str">
        <f t="shared" si="2186"/>
        <v>BC$1874</v>
      </c>
      <c r="BD1885" s="4" t="str">
        <f t="shared" si="2186"/>
        <v>BD$1874</v>
      </c>
      <c r="BE1885" s="4" t="str">
        <f t="shared" si="2186"/>
        <v>BE$1874</v>
      </c>
      <c r="BF1885" s="4" t="str">
        <f t="shared" si="2186"/>
        <v>BF$1874</v>
      </c>
      <c r="BG1885" s="4" t="str">
        <f t="shared" si="2186"/>
        <v>BG$1874</v>
      </c>
      <c r="BH1885" s="4" t="str">
        <f t="shared" si="2186"/>
        <v>BH$1874</v>
      </c>
      <c r="BI1885" s="4" t="str">
        <f t="shared" si="2186"/>
        <v>BI$1874</v>
      </c>
      <c r="BJ1885" s="4" t="str">
        <f t="shared" si="2186"/>
        <v>BJ$1874</v>
      </c>
      <c r="BK1885" s="4" t="str">
        <f t="shared" si="2186"/>
        <v>BK$1874</v>
      </c>
      <c r="BL1885" s="4" t="str">
        <f t="shared" si="2186"/>
        <v>BL$1874</v>
      </c>
      <c r="BM1885" s="4" t="str">
        <f t="shared" si="2186"/>
        <v>BM$1874</v>
      </c>
      <c r="BN1885" s="4" t="str">
        <f t="shared" si="2186"/>
        <v>BN$1874</v>
      </c>
      <c r="BO1885" s="4" t="str">
        <f t="shared" si="2186"/>
        <v>BO$1874</v>
      </c>
      <c r="BP1885" s="4" t="str">
        <f t="shared" si="2186"/>
        <v>BP$1874</v>
      </c>
      <c r="BQ1885" s="4" t="str">
        <f t="shared" si="2186"/>
        <v>BQ$1874</v>
      </c>
      <c r="BR1885" s="4" t="str">
        <f t="shared" si="2186"/>
        <v>BR$1874</v>
      </c>
      <c r="BS1885" s="4" t="str">
        <f t="shared" si="2186"/>
        <v>BS$1874</v>
      </c>
      <c r="BT1885" s="4" t="str">
        <f t="shared" si="2186"/>
        <v>BT$1874</v>
      </c>
      <c r="BU1885" s="4" t="str">
        <f t="shared" si="2186"/>
        <v>BU$1874</v>
      </c>
      <c r="BV1885" s="4" t="str">
        <f t="shared" si="2186"/>
        <v>BV$1874</v>
      </c>
      <c r="BW1885" s="4" t="str">
        <f t="shared" si="2186"/>
        <v>BW$1874</v>
      </c>
      <c r="BX1885" s="4" t="str">
        <f t="shared" si="2186"/>
        <v>BX$1874</v>
      </c>
      <c r="BY1885" s="4" t="str">
        <f t="shared" si="2186"/>
        <v>BY$1874</v>
      </c>
      <c r="BZ1885" s="4" t="str">
        <f t="shared" si="2186"/>
        <v>BZ$1874</v>
      </c>
      <c r="CA1885" s="4" t="str">
        <f t="shared" si="2186"/>
        <v>CA$1874</v>
      </c>
      <c r="CB1885" s="4" t="str">
        <f t="shared" si="2186"/>
        <v>CB$1874</v>
      </c>
      <c r="CC1885" s="4" t="str">
        <f t="shared" si="2186"/>
        <v>CC$1874</v>
      </c>
      <c r="CD1885" s="4" t="str">
        <f t="shared" si="2186"/>
        <v>CD$1874</v>
      </c>
      <c r="CE1885" s="4" t="str">
        <f t="shared" si="2186"/>
        <v>CE$1874</v>
      </c>
      <c r="CF1885" s="4" t="str">
        <f t="shared" ref="CF1885:CK1885" si="2187">ADDRESS(ROW(CF1874),COLUMN(CF1874),2)</f>
        <v>CF$1874</v>
      </c>
      <c r="CG1885" s="4" t="str">
        <f t="shared" si="2187"/>
        <v>CG$1874</v>
      </c>
      <c r="CH1885" s="4" t="str">
        <f t="shared" si="2187"/>
        <v>CH$1874</v>
      </c>
      <c r="CI1885" s="4" t="str">
        <f t="shared" si="2187"/>
        <v>CI$1874</v>
      </c>
      <c r="CJ1885" s="4" t="str">
        <f t="shared" si="2187"/>
        <v>CJ$1874</v>
      </c>
      <c r="CK1885" s="4" t="str">
        <f t="shared" si="2187"/>
        <v>CK$1874</v>
      </c>
      <c r="CL1885" s="4" t="str">
        <f t="shared" ref="CL1885" si="2188">ADDRESS(ROW(CL1874),COLUMN(CL1874),2)</f>
        <v>CL$1874</v>
      </c>
    </row>
    <row r="1886" spans="2:90" x14ac:dyDescent="0.4">
      <c r="E1886" s="8"/>
      <c r="H1886" s="12"/>
      <c r="I1886" s="60"/>
      <c r="J1886" s="60"/>
      <c r="K1886" s="15"/>
      <c r="L1886" s="15"/>
      <c r="M1886" s="15"/>
      <c r="N1886" s="15"/>
      <c r="O1886" s="15"/>
      <c r="P1886" s="15"/>
      <c r="R1886" s="15"/>
      <c r="S1886" s="76"/>
      <c r="T1886" s="76"/>
      <c r="U1886" s="76"/>
      <c r="V1886" s="76"/>
      <c r="W1886" s="76"/>
      <c r="X1886" s="76"/>
      <c r="Y1886" s="76"/>
      <c r="Z1886" s="76"/>
      <c r="AA1886" s="76"/>
      <c r="AB1886" s="76"/>
      <c r="AC1886" s="76"/>
      <c r="AD1886" s="76"/>
      <c r="AE1886" s="76"/>
      <c r="AF1886" s="76"/>
      <c r="AG1886" s="76"/>
      <c r="AH1886" s="76"/>
      <c r="AI1886" s="76"/>
      <c r="AJ1886" s="76"/>
      <c r="AK1886" s="76"/>
      <c r="AL1886" s="76"/>
      <c r="AM1886" s="76"/>
      <c r="AN1886" s="76"/>
      <c r="AO1886" s="76"/>
      <c r="AP1886" s="76"/>
      <c r="AQ1886" s="76"/>
      <c r="AR1886" s="76"/>
      <c r="AS1886" s="76"/>
      <c r="AT1886" s="76"/>
      <c r="AU1886" s="76"/>
      <c r="AV1886" s="76"/>
      <c r="AW1886" s="76"/>
      <c r="AX1886" s="76"/>
      <c r="AY1886" s="76"/>
      <c r="AZ1886" s="76"/>
      <c r="BA1886" s="76"/>
      <c r="BB1886" s="76"/>
      <c r="BC1886" s="76"/>
      <c r="BD1886" s="76"/>
      <c r="BE1886" s="76"/>
      <c r="BF1886" s="76"/>
      <c r="BG1886" s="76"/>
      <c r="BH1886" s="76"/>
      <c r="BI1886" s="76"/>
      <c r="BJ1886" s="76"/>
      <c r="BK1886" s="76"/>
      <c r="BL1886" s="76"/>
      <c r="BM1886" s="76"/>
      <c r="BN1886" s="76"/>
      <c r="BO1886" s="76"/>
      <c r="BP1886" s="76"/>
      <c r="BQ1886" s="76"/>
      <c r="BR1886" s="76"/>
      <c r="BS1886" s="76"/>
      <c r="BT1886" s="76"/>
      <c r="BU1886" s="76"/>
      <c r="BV1886" s="76"/>
      <c r="BW1886" s="76"/>
      <c r="BX1886" s="76"/>
      <c r="BY1886" s="76"/>
      <c r="BZ1886" s="76"/>
      <c r="CA1886" s="76"/>
      <c r="CB1886" s="76"/>
      <c r="CC1886" s="76"/>
      <c r="CD1886" s="76"/>
      <c r="CE1886" s="76"/>
      <c r="CF1886" s="76"/>
      <c r="CG1886" s="76"/>
      <c r="CH1886" s="76"/>
      <c r="CI1886" s="76"/>
      <c r="CJ1886" s="76"/>
      <c r="CK1886" s="76"/>
      <c r="CL1886" s="76"/>
    </row>
    <row r="1887" spans="2:90" x14ac:dyDescent="0.4">
      <c r="B1887" s="171" t="s">
        <v>490</v>
      </c>
      <c r="E1887" s="8"/>
      <c r="H1887" s="170"/>
      <c r="I1887" s="172"/>
      <c r="J1887" s="172"/>
      <c r="K1887" s="193"/>
      <c r="L1887" s="193"/>
      <c r="M1887" s="193"/>
      <c r="N1887" s="193"/>
      <c r="O1887" s="193"/>
      <c r="P1887" s="193"/>
      <c r="R1887" s="194"/>
      <c r="S1887" s="170"/>
      <c r="T1887" s="170"/>
      <c r="U1887" s="170"/>
      <c r="V1887" s="170"/>
      <c r="W1887" s="170"/>
      <c r="X1887" s="170"/>
      <c r="Y1887" s="170"/>
      <c r="Z1887" s="170"/>
      <c r="AA1887" s="170"/>
      <c r="AB1887" s="170"/>
      <c r="AC1887" s="170"/>
      <c r="AD1887" s="170"/>
      <c r="AE1887" s="170"/>
      <c r="AF1887" s="170"/>
      <c r="AG1887" s="170"/>
      <c r="AH1887" s="170"/>
      <c r="AI1887" s="170"/>
      <c r="AJ1887" s="170"/>
      <c r="AK1887" s="170"/>
      <c r="AL1887" s="170"/>
      <c r="AM1887" s="170"/>
      <c r="AN1887" s="170"/>
      <c r="AO1887" s="170"/>
      <c r="AP1887" s="170"/>
      <c r="AQ1887" s="170"/>
      <c r="AR1887" s="170"/>
      <c r="AS1887" s="170"/>
      <c r="AT1887" s="170"/>
      <c r="AU1887" s="170"/>
      <c r="AV1887" s="170"/>
      <c r="AW1887" s="170"/>
      <c r="AX1887" s="170"/>
      <c r="AY1887" s="170"/>
      <c r="AZ1887" s="170"/>
      <c r="BA1887" s="170"/>
      <c r="BB1887" s="170"/>
      <c r="BC1887" s="170"/>
      <c r="BD1887" s="170"/>
      <c r="BE1887" s="170"/>
      <c r="BF1887" s="170"/>
      <c r="BG1887" s="170"/>
      <c r="BH1887" s="170"/>
      <c r="BI1887" s="170"/>
      <c r="BJ1887" s="170"/>
      <c r="BK1887" s="170"/>
      <c r="BL1887" s="170"/>
      <c r="BM1887" s="170"/>
      <c r="BN1887" s="170"/>
      <c r="BO1887" s="170"/>
      <c r="BP1887" s="170"/>
      <c r="BQ1887" s="170"/>
      <c r="BR1887" s="170"/>
      <c r="BS1887" s="170"/>
      <c r="BT1887" s="170"/>
      <c r="BU1887" s="170"/>
      <c r="BV1887" s="170"/>
      <c r="BW1887" s="170"/>
      <c r="BX1887" s="170"/>
      <c r="BY1887" s="170"/>
      <c r="BZ1887" s="170"/>
      <c r="CA1887" s="170"/>
      <c r="CB1887" s="170"/>
      <c r="CC1887" s="170"/>
      <c r="CD1887" s="170"/>
      <c r="CE1887" s="170"/>
      <c r="CF1887" s="170"/>
      <c r="CG1887" s="170"/>
      <c r="CH1887" s="170"/>
      <c r="CI1887" s="170"/>
      <c r="CJ1887" s="170"/>
      <c r="CK1887" s="170"/>
      <c r="CL1887" s="170"/>
    </row>
    <row r="1888" spans="2:90" x14ac:dyDescent="0.4">
      <c r="B1888" s="171" t="s">
        <v>492</v>
      </c>
      <c r="E1888" s="8"/>
      <c r="H1888" s="170"/>
      <c r="I1888" s="172"/>
      <c r="J1888" s="172"/>
      <c r="K1888" s="193"/>
      <c r="L1888" s="193"/>
      <c r="M1888" s="193"/>
      <c r="N1888" s="193"/>
      <c r="O1888" s="193"/>
      <c r="P1888" s="193"/>
      <c r="R1888" s="194"/>
      <c r="S1888" s="170"/>
      <c r="T1888" s="170"/>
      <c r="U1888" s="170"/>
      <c r="V1888" s="170"/>
      <c r="W1888" s="170"/>
      <c r="X1888" s="170"/>
      <c r="Y1888" s="170"/>
      <c r="Z1888" s="170"/>
      <c r="AA1888" s="170"/>
      <c r="AB1888" s="170"/>
      <c r="AC1888" s="170"/>
      <c r="AD1888" s="170"/>
      <c r="AE1888" s="170"/>
      <c r="AF1888" s="170"/>
      <c r="AG1888" s="170"/>
      <c r="AH1888" s="170"/>
      <c r="AI1888" s="170"/>
      <c r="AJ1888" s="170"/>
      <c r="AK1888" s="170"/>
      <c r="AL1888" s="170"/>
      <c r="AM1888" s="170"/>
      <c r="AN1888" s="170"/>
      <c r="AO1888" s="170"/>
      <c r="AP1888" s="170"/>
      <c r="AQ1888" s="170"/>
      <c r="AR1888" s="170"/>
      <c r="AS1888" s="170"/>
      <c r="AT1888" s="170"/>
      <c r="AU1888" s="170"/>
      <c r="AV1888" s="170"/>
      <c r="AW1888" s="170"/>
      <c r="AX1888" s="170"/>
      <c r="AY1888" s="170"/>
      <c r="AZ1888" s="170"/>
      <c r="BA1888" s="170"/>
      <c r="BB1888" s="170"/>
      <c r="BC1888" s="170"/>
      <c r="BD1888" s="170"/>
      <c r="BE1888" s="170"/>
      <c r="BF1888" s="170"/>
      <c r="BG1888" s="170"/>
      <c r="BH1888" s="170"/>
      <c r="BI1888" s="170"/>
      <c r="BJ1888" s="170"/>
      <c r="BK1888" s="170"/>
      <c r="BL1888" s="170"/>
      <c r="BM1888" s="170"/>
      <c r="BN1888" s="170"/>
      <c r="BO1888" s="170"/>
      <c r="BP1888" s="170"/>
      <c r="BQ1888" s="170"/>
      <c r="BR1888" s="170"/>
      <c r="BS1888" s="170"/>
      <c r="BT1888" s="170"/>
      <c r="BU1888" s="170"/>
      <c r="BV1888" s="170"/>
      <c r="BW1888" s="170"/>
      <c r="BX1888" s="170"/>
      <c r="BY1888" s="170"/>
      <c r="BZ1888" s="170"/>
      <c r="CA1888" s="170"/>
      <c r="CB1888" s="170"/>
      <c r="CC1888" s="170"/>
      <c r="CD1888" s="170"/>
      <c r="CE1888" s="170"/>
      <c r="CF1888" s="170"/>
      <c r="CG1888" s="170"/>
      <c r="CH1888" s="170"/>
      <c r="CI1888" s="170"/>
      <c r="CJ1888" s="170"/>
      <c r="CK1888" s="170"/>
      <c r="CL1888" s="170"/>
    </row>
    <row r="1889" spans="2:90" x14ac:dyDescent="0.4">
      <c r="B1889" s="171" t="s">
        <v>461</v>
      </c>
      <c r="E1889" s="8"/>
      <c r="H1889" s="170"/>
      <c r="I1889" s="172"/>
      <c r="J1889" s="172"/>
      <c r="K1889" s="193"/>
      <c r="L1889" s="193"/>
      <c r="M1889" s="193"/>
      <c r="N1889" s="193"/>
      <c r="O1889" s="193"/>
      <c r="P1889" s="193"/>
      <c r="R1889" s="194"/>
      <c r="S1889" s="195" t="str">
        <f t="shared" ref="S1889:AX1889" si="2189">S$16</f>
        <v>S$12</v>
      </c>
      <c r="T1889" s="195" t="str">
        <f t="shared" si="2189"/>
        <v>T$12</v>
      </c>
      <c r="U1889" s="195" t="str">
        <f t="shared" si="2189"/>
        <v>U$12</v>
      </c>
      <c r="V1889" s="195" t="str">
        <f t="shared" si="2189"/>
        <v>V$12</v>
      </c>
      <c r="W1889" s="195" t="str">
        <f t="shared" si="2189"/>
        <v>W$12</v>
      </c>
      <c r="X1889" s="195" t="str">
        <f t="shared" si="2189"/>
        <v>X$12</v>
      </c>
      <c r="Y1889" s="195" t="str">
        <f t="shared" si="2189"/>
        <v>Y$12</v>
      </c>
      <c r="Z1889" s="195" t="str">
        <f t="shared" si="2189"/>
        <v>Z$12</v>
      </c>
      <c r="AA1889" s="195" t="str">
        <f t="shared" si="2189"/>
        <v>AA$12</v>
      </c>
      <c r="AB1889" s="195" t="str">
        <f t="shared" si="2189"/>
        <v>AB$12</v>
      </c>
      <c r="AC1889" s="195" t="str">
        <f t="shared" si="2189"/>
        <v>AC$12</v>
      </c>
      <c r="AD1889" s="195" t="str">
        <f t="shared" si="2189"/>
        <v>AD$12</v>
      </c>
      <c r="AE1889" s="195" t="str">
        <f t="shared" si="2189"/>
        <v>AE$12</v>
      </c>
      <c r="AF1889" s="195" t="str">
        <f t="shared" si="2189"/>
        <v>AF$12</v>
      </c>
      <c r="AG1889" s="195" t="str">
        <f t="shared" si="2189"/>
        <v>AG$12</v>
      </c>
      <c r="AH1889" s="195" t="str">
        <f t="shared" si="2189"/>
        <v>AH$12</v>
      </c>
      <c r="AI1889" s="195" t="str">
        <f t="shared" si="2189"/>
        <v>AI$12</v>
      </c>
      <c r="AJ1889" s="195" t="str">
        <f t="shared" si="2189"/>
        <v>AJ$12</v>
      </c>
      <c r="AK1889" s="195" t="str">
        <f t="shared" si="2189"/>
        <v>AK$12</v>
      </c>
      <c r="AL1889" s="195" t="str">
        <f t="shared" si="2189"/>
        <v>AL$12</v>
      </c>
      <c r="AM1889" s="195" t="str">
        <f t="shared" si="2189"/>
        <v>AM$12</v>
      </c>
      <c r="AN1889" s="195" t="str">
        <f t="shared" si="2189"/>
        <v>AN$12</v>
      </c>
      <c r="AO1889" s="195" t="str">
        <f t="shared" si="2189"/>
        <v>AO$12</v>
      </c>
      <c r="AP1889" s="195" t="str">
        <f t="shared" si="2189"/>
        <v>AP$12</v>
      </c>
      <c r="AQ1889" s="195" t="str">
        <f t="shared" si="2189"/>
        <v>AQ$12</v>
      </c>
      <c r="AR1889" s="195" t="str">
        <f t="shared" si="2189"/>
        <v>AR$12</v>
      </c>
      <c r="AS1889" s="195" t="str">
        <f t="shared" si="2189"/>
        <v>AS$12</v>
      </c>
      <c r="AT1889" s="195" t="str">
        <f t="shared" si="2189"/>
        <v>AT$12</v>
      </c>
      <c r="AU1889" s="195" t="str">
        <f t="shared" si="2189"/>
        <v>AU$12</v>
      </c>
      <c r="AV1889" s="195" t="str">
        <f t="shared" si="2189"/>
        <v>AV$12</v>
      </c>
      <c r="AW1889" s="195" t="str">
        <f t="shared" si="2189"/>
        <v>AW$12</v>
      </c>
      <c r="AX1889" s="195" t="str">
        <f t="shared" si="2189"/>
        <v>AX$12</v>
      </c>
      <c r="AY1889" s="195" t="str">
        <f t="shared" ref="AY1889:CD1889" si="2190">AY$16</f>
        <v>AY$12</v>
      </c>
      <c r="AZ1889" s="195" t="str">
        <f t="shared" si="2190"/>
        <v>AZ$12</v>
      </c>
      <c r="BA1889" s="195" t="str">
        <f t="shared" si="2190"/>
        <v>BA$12</v>
      </c>
      <c r="BB1889" s="195" t="str">
        <f t="shared" si="2190"/>
        <v>BB$12</v>
      </c>
      <c r="BC1889" s="195" t="str">
        <f t="shared" si="2190"/>
        <v>BC$12</v>
      </c>
      <c r="BD1889" s="195" t="str">
        <f t="shared" si="2190"/>
        <v>BD$12</v>
      </c>
      <c r="BE1889" s="195" t="str">
        <f t="shared" si="2190"/>
        <v>BE$12</v>
      </c>
      <c r="BF1889" s="195" t="str">
        <f t="shared" si="2190"/>
        <v>BF$12</v>
      </c>
      <c r="BG1889" s="195" t="str">
        <f t="shared" si="2190"/>
        <v>BG$12</v>
      </c>
      <c r="BH1889" s="195" t="str">
        <f t="shared" si="2190"/>
        <v>BH$12</v>
      </c>
      <c r="BI1889" s="195" t="str">
        <f t="shared" si="2190"/>
        <v>BI$12</v>
      </c>
      <c r="BJ1889" s="195" t="str">
        <f t="shared" si="2190"/>
        <v>BJ$12</v>
      </c>
      <c r="BK1889" s="195" t="str">
        <f t="shared" si="2190"/>
        <v>BK$12</v>
      </c>
      <c r="BL1889" s="195" t="str">
        <f t="shared" si="2190"/>
        <v>BL$12</v>
      </c>
      <c r="BM1889" s="195" t="str">
        <f t="shared" si="2190"/>
        <v>BM$12</v>
      </c>
      <c r="BN1889" s="195" t="str">
        <f t="shared" si="2190"/>
        <v>BN$12</v>
      </c>
      <c r="BO1889" s="195" t="str">
        <f t="shared" si="2190"/>
        <v>BO$12</v>
      </c>
      <c r="BP1889" s="195" t="str">
        <f t="shared" si="2190"/>
        <v>BP$12</v>
      </c>
      <c r="BQ1889" s="195" t="str">
        <f t="shared" si="2190"/>
        <v>BQ$12</v>
      </c>
      <c r="BR1889" s="195" t="str">
        <f t="shared" si="2190"/>
        <v>BR$12</v>
      </c>
      <c r="BS1889" s="195" t="str">
        <f t="shared" si="2190"/>
        <v>BS$12</v>
      </c>
      <c r="BT1889" s="195" t="str">
        <f t="shared" si="2190"/>
        <v>BT$12</v>
      </c>
      <c r="BU1889" s="195" t="str">
        <f t="shared" si="2190"/>
        <v>BU$12</v>
      </c>
      <c r="BV1889" s="195" t="str">
        <f t="shared" si="2190"/>
        <v>BV$12</v>
      </c>
      <c r="BW1889" s="195" t="str">
        <f t="shared" si="2190"/>
        <v>BW$12</v>
      </c>
      <c r="BX1889" s="195" t="str">
        <f t="shared" si="2190"/>
        <v>BX$12</v>
      </c>
      <c r="BY1889" s="195" t="str">
        <f t="shared" si="2190"/>
        <v>BY$12</v>
      </c>
      <c r="BZ1889" s="195" t="str">
        <f t="shared" si="2190"/>
        <v>BZ$12</v>
      </c>
      <c r="CA1889" s="195" t="str">
        <f t="shared" si="2190"/>
        <v>CA$12</v>
      </c>
      <c r="CB1889" s="195" t="str">
        <f t="shared" si="2190"/>
        <v>CB$12</v>
      </c>
      <c r="CC1889" s="195" t="str">
        <f t="shared" si="2190"/>
        <v>CC$12</v>
      </c>
      <c r="CD1889" s="195" t="str">
        <f t="shared" si="2190"/>
        <v>CD$12</v>
      </c>
      <c r="CE1889" s="195" t="str">
        <f t="shared" ref="CE1889:CL1889" si="2191">CE$16</f>
        <v>CE$12</v>
      </c>
      <c r="CF1889" s="195" t="str">
        <f t="shared" si="2191"/>
        <v>CF$12</v>
      </c>
      <c r="CG1889" s="195" t="str">
        <f t="shared" si="2191"/>
        <v>CG$12</v>
      </c>
      <c r="CH1889" s="195" t="str">
        <f t="shared" si="2191"/>
        <v>CH$12</v>
      </c>
      <c r="CI1889" s="195" t="str">
        <f t="shared" si="2191"/>
        <v>CI$12</v>
      </c>
      <c r="CJ1889" s="195" t="str">
        <f t="shared" si="2191"/>
        <v>CJ$12</v>
      </c>
      <c r="CK1889" s="195" t="str">
        <f t="shared" si="2191"/>
        <v>CK$12</v>
      </c>
      <c r="CL1889" s="195" t="str">
        <f t="shared" si="2191"/>
        <v>CL$12</v>
      </c>
    </row>
    <row r="1890" spans="2:90" x14ac:dyDescent="0.4">
      <c r="B1890" s="171" t="s">
        <v>462</v>
      </c>
      <c r="E1890" s="8"/>
      <c r="H1890" s="196"/>
      <c r="I1890" s="197"/>
      <c r="J1890" s="197"/>
      <c r="K1890" s="198"/>
      <c r="L1890" s="198"/>
      <c r="M1890" s="198"/>
      <c r="N1890" s="198"/>
      <c r="O1890" s="198"/>
      <c r="P1890" s="198"/>
      <c r="R1890" s="198"/>
      <c r="S1890" s="195" t="str">
        <f t="shared" ref="S1890:AX1890" si="2192">S$17</f>
        <v>S$13</v>
      </c>
      <c r="T1890" s="195" t="str">
        <f t="shared" si="2192"/>
        <v>T$13</v>
      </c>
      <c r="U1890" s="195" t="str">
        <f t="shared" si="2192"/>
        <v>U$13</v>
      </c>
      <c r="V1890" s="195" t="str">
        <f t="shared" si="2192"/>
        <v>V$13</v>
      </c>
      <c r="W1890" s="195" t="str">
        <f t="shared" si="2192"/>
        <v>W$13</v>
      </c>
      <c r="X1890" s="195" t="str">
        <f t="shared" si="2192"/>
        <v>X$13</v>
      </c>
      <c r="Y1890" s="195" t="str">
        <f t="shared" si="2192"/>
        <v>Y$13</v>
      </c>
      <c r="Z1890" s="195" t="str">
        <f t="shared" si="2192"/>
        <v>Z$13</v>
      </c>
      <c r="AA1890" s="195" t="str">
        <f t="shared" si="2192"/>
        <v>AA$13</v>
      </c>
      <c r="AB1890" s="195" t="str">
        <f t="shared" si="2192"/>
        <v>AB$13</v>
      </c>
      <c r="AC1890" s="195" t="str">
        <f t="shared" si="2192"/>
        <v>AC$13</v>
      </c>
      <c r="AD1890" s="195" t="str">
        <f t="shared" si="2192"/>
        <v>AD$13</v>
      </c>
      <c r="AE1890" s="195" t="str">
        <f t="shared" si="2192"/>
        <v>AE$13</v>
      </c>
      <c r="AF1890" s="195" t="str">
        <f t="shared" si="2192"/>
        <v>AF$13</v>
      </c>
      <c r="AG1890" s="195" t="str">
        <f t="shared" si="2192"/>
        <v>AG$13</v>
      </c>
      <c r="AH1890" s="195" t="str">
        <f t="shared" si="2192"/>
        <v>AH$13</v>
      </c>
      <c r="AI1890" s="195" t="str">
        <f t="shared" si="2192"/>
        <v>AI$13</v>
      </c>
      <c r="AJ1890" s="195" t="str">
        <f t="shared" si="2192"/>
        <v>AJ$13</v>
      </c>
      <c r="AK1890" s="195" t="str">
        <f t="shared" si="2192"/>
        <v>AK$13</v>
      </c>
      <c r="AL1890" s="195" t="str">
        <f t="shared" si="2192"/>
        <v>AL$13</v>
      </c>
      <c r="AM1890" s="195" t="str">
        <f t="shared" si="2192"/>
        <v>AM$13</v>
      </c>
      <c r="AN1890" s="195" t="str">
        <f t="shared" si="2192"/>
        <v>AN$13</v>
      </c>
      <c r="AO1890" s="195" t="str">
        <f t="shared" si="2192"/>
        <v>AO$13</v>
      </c>
      <c r="AP1890" s="195" t="str">
        <f t="shared" si="2192"/>
        <v>AP$13</v>
      </c>
      <c r="AQ1890" s="195" t="str">
        <f t="shared" si="2192"/>
        <v>AQ$13</v>
      </c>
      <c r="AR1890" s="195" t="str">
        <f t="shared" si="2192"/>
        <v>AR$13</v>
      </c>
      <c r="AS1890" s="195" t="str">
        <f t="shared" si="2192"/>
        <v>AS$13</v>
      </c>
      <c r="AT1890" s="195" t="str">
        <f t="shared" si="2192"/>
        <v>AT$13</v>
      </c>
      <c r="AU1890" s="195" t="str">
        <f t="shared" si="2192"/>
        <v>AU$13</v>
      </c>
      <c r="AV1890" s="195" t="str">
        <f t="shared" si="2192"/>
        <v>AV$13</v>
      </c>
      <c r="AW1890" s="195" t="str">
        <f t="shared" si="2192"/>
        <v>AW$13</v>
      </c>
      <c r="AX1890" s="195" t="str">
        <f t="shared" si="2192"/>
        <v>AX$13</v>
      </c>
      <c r="AY1890" s="195" t="str">
        <f t="shared" ref="AY1890:CD1890" si="2193">AY$17</f>
        <v>AY$13</v>
      </c>
      <c r="AZ1890" s="195" t="str">
        <f t="shared" si="2193"/>
        <v>AZ$13</v>
      </c>
      <c r="BA1890" s="195" t="str">
        <f t="shared" si="2193"/>
        <v>BA$13</v>
      </c>
      <c r="BB1890" s="195" t="str">
        <f t="shared" si="2193"/>
        <v>BB$13</v>
      </c>
      <c r="BC1890" s="195" t="str">
        <f t="shared" si="2193"/>
        <v>BC$13</v>
      </c>
      <c r="BD1890" s="195" t="str">
        <f t="shared" si="2193"/>
        <v>BD$13</v>
      </c>
      <c r="BE1890" s="195" t="str">
        <f t="shared" si="2193"/>
        <v>BE$13</v>
      </c>
      <c r="BF1890" s="195" t="str">
        <f t="shared" si="2193"/>
        <v>BF$13</v>
      </c>
      <c r="BG1890" s="195" t="str">
        <f t="shared" si="2193"/>
        <v>BG$13</v>
      </c>
      <c r="BH1890" s="195" t="str">
        <f t="shared" si="2193"/>
        <v>BH$13</v>
      </c>
      <c r="BI1890" s="195" t="str">
        <f t="shared" si="2193"/>
        <v>BI$13</v>
      </c>
      <c r="BJ1890" s="195" t="str">
        <f t="shared" si="2193"/>
        <v>BJ$13</v>
      </c>
      <c r="BK1890" s="195" t="str">
        <f t="shared" si="2193"/>
        <v>BK$13</v>
      </c>
      <c r="BL1890" s="195" t="str">
        <f t="shared" si="2193"/>
        <v>BL$13</v>
      </c>
      <c r="BM1890" s="195" t="str">
        <f t="shared" si="2193"/>
        <v>BM$13</v>
      </c>
      <c r="BN1890" s="195" t="str">
        <f t="shared" si="2193"/>
        <v>BN$13</v>
      </c>
      <c r="BO1890" s="195" t="str">
        <f t="shared" si="2193"/>
        <v>BO$13</v>
      </c>
      <c r="BP1890" s="195" t="str">
        <f t="shared" si="2193"/>
        <v>BP$13</v>
      </c>
      <c r="BQ1890" s="195" t="str">
        <f t="shared" si="2193"/>
        <v>BQ$13</v>
      </c>
      <c r="BR1890" s="195" t="str">
        <f t="shared" si="2193"/>
        <v>BR$13</v>
      </c>
      <c r="BS1890" s="195" t="str">
        <f t="shared" si="2193"/>
        <v>BS$13</v>
      </c>
      <c r="BT1890" s="195" t="str">
        <f t="shared" si="2193"/>
        <v>BT$13</v>
      </c>
      <c r="BU1890" s="195" t="str">
        <f t="shared" si="2193"/>
        <v>BU$13</v>
      </c>
      <c r="BV1890" s="195" t="str">
        <f t="shared" si="2193"/>
        <v>BV$13</v>
      </c>
      <c r="BW1890" s="195" t="str">
        <f t="shared" si="2193"/>
        <v>BW$13</v>
      </c>
      <c r="BX1890" s="195" t="str">
        <f t="shared" si="2193"/>
        <v>BX$13</v>
      </c>
      <c r="BY1890" s="195" t="str">
        <f t="shared" si="2193"/>
        <v>BY$13</v>
      </c>
      <c r="BZ1890" s="195" t="str">
        <f t="shared" si="2193"/>
        <v>BZ$13</v>
      </c>
      <c r="CA1890" s="195" t="str">
        <f t="shared" si="2193"/>
        <v>CA$13</v>
      </c>
      <c r="CB1890" s="195" t="str">
        <f t="shared" si="2193"/>
        <v>CB$13</v>
      </c>
      <c r="CC1890" s="195" t="str">
        <f t="shared" si="2193"/>
        <v>CC$13</v>
      </c>
      <c r="CD1890" s="195" t="str">
        <f t="shared" si="2193"/>
        <v>CD$13</v>
      </c>
      <c r="CE1890" s="195" t="str">
        <f t="shared" ref="CE1890:CL1890" si="2194">CE$17</f>
        <v>CE$13</v>
      </c>
      <c r="CF1890" s="195" t="str">
        <f t="shared" si="2194"/>
        <v>CF$13</v>
      </c>
      <c r="CG1890" s="195" t="str">
        <f t="shared" si="2194"/>
        <v>CG$13</v>
      </c>
      <c r="CH1890" s="195" t="str">
        <f t="shared" si="2194"/>
        <v>CH$13</v>
      </c>
      <c r="CI1890" s="195" t="str">
        <f t="shared" si="2194"/>
        <v>CI$13</v>
      </c>
      <c r="CJ1890" s="195" t="str">
        <f t="shared" si="2194"/>
        <v>CJ$13</v>
      </c>
      <c r="CK1890" s="195" t="str">
        <f t="shared" si="2194"/>
        <v>CK$13</v>
      </c>
      <c r="CL1890" s="195" t="str">
        <f t="shared" si="2194"/>
        <v>CL$13</v>
      </c>
    </row>
    <row r="1891" spans="2:90" x14ac:dyDescent="0.4">
      <c r="B1891" s="171" t="s">
        <v>491</v>
      </c>
      <c r="E1891" s="8"/>
      <c r="H1891" s="196"/>
      <c r="I1891" s="197"/>
      <c r="J1891" s="197"/>
      <c r="K1891" s="198"/>
      <c r="L1891" s="198"/>
      <c r="M1891" s="198"/>
      <c r="N1891" s="198"/>
      <c r="O1891" s="198"/>
      <c r="P1891" s="198"/>
      <c r="R1891" s="198"/>
      <c r="S1891" s="186"/>
      <c r="T1891" s="186"/>
      <c r="U1891" s="186"/>
      <c r="V1891" s="186"/>
      <c r="W1891" s="186"/>
      <c r="X1891" s="186"/>
      <c r="Y1891" s="186"/>
      <c r="Z1891" s="186"/>
      <c r="AA1891" s="186"/>
      <c r="AB1891" s="186"/>
      <c r="AC1891" s="186"/>
      <c r="AD1891" s="186"/>
      <c r="AE1891" s="186"/>
      <c r="AF1891" s="186"/>
      <c r="AG1891" s="186"/>
      <c r="AH1891" s="186"/>
      <c r="AI1891" s="186"/>
      <c r="AJ1891" s="186"/>
      <c r="AK1891" s="186"/>
      <c r="AL1891" s="186"/>
      <c r="AM1891" s="186"/>
      <c r="AN1891" s="186"/>
      <c r="AO1891" s="186"/>
      <c r="AP1891" s="186"/>
      <c r="AQ1891" s="186"/>
      <c r="AR1891" s="186"/>
      <c r="AS1891" s="186"/>
      <c r="AT1891" s="186"/>
      <c r="AU1891" s="186"/>
      <c r="AV1891" s="186"/>
      <c r="AW1891" s="186"/>
      <c r="AX1891" s="186"/>
      <c r="AY1891" s="186"/>
      <c r="AZ1891" s="186"/>
      <c r="BA1891" s="186"/>
      <c r="BB1891" s="186"/>
      <c r="BC1891" s="186"/>
      <c r="BD1891" s="186"/>
      <c r="BE1891" s="186"/>
      <c r="BF1891" s="186"/>
      <c r="BG1891" s="186"/>
      <c r="BH1891" s="186"/>
      <c r="BI1891" s="186"/>
      <c r="BJ1891" s="186"/>
      <c r="BK1891" s="186"/>
      <c r="BL1891" s="186"/>
      <c r="BM1891" s="186"/>
      <c r="BN1891" s="186"/>
      <c r="BO1891" s="186"/>
      <c r="BP1891" s="186"/>
      <c r="BQ1891" s="186"/>
      <c r="BR1891" s="186"/>
      <c r="BS1891" s="186"/>
      <c r="BT1891" s="186"/>
      <c r="BU1891" s="186"/>
      <c r="BV1891" s="186"/>
      <c r="BW1891" s="186"/>
      <c r="BX1891" s="186"/>
      <c r="BY1891" s="186"/>
      <c r="BZ1891" s="186"/>
      <c r="CA1891" s="186"/>
      <c r="CB1891" s="186"/>
      <c r="CC1891" s="186"/>
      <c r="CD1891" s="186"/>
      <c r="CE1891" s="186"/>
      <c r="CF1891" s="186"/>
      <c r="CG1891" s="186"/>
      <c r="CH1891" s="186"/>
      <c r="CI1891" s="186"/>
      <c r="CJ1891" s="186"/>
      <c r="CK1891" s="186"/>
      <c r="CL1891" s="186"/>
    </row>
    <row r="1892" spans="2:90" x14ac:dyDescent="0.4">
      <c r="B1892" s="171" t="s">
        <v>505</v>
      </c>
      <c r="E1892" s="8"/>
      <c r="H1892" s="196"/>
      <c r="I1892" s="197"/>
      <c r="J1892" s="197"/>
      <c r="K1892" s="198"/>
      <c r="L1892" s="198"/>
      <c r="M1892" s="198"/>
      <c r="N1892" s="198"/>
      <c r="O1892" s="198"/>
      <c r="P1892" s="198"/>
      <c r="R1892" s="198"/>
      <c r="S1892" s="186"/>
      <c r="T1892" s="186"/>
      <c r="U1892" s="186"/>
      <c r="V1892" s="186"/>
      <c r="W1892" s="186"/>
      <c r="X1892" s="186"/>
      <c r="Y1892" s="186"/>
      <c r="Z1892" s="186"/>
      <c r="AA1892" s="186"/>
      <c r="AB1892" s="186"/>
      <c r="AC1892" s="186"/>
      <c r="AD1892" s="186"/>
      <c r="AE1892" s="186"/>
      <c r="AF1892" s="186"/>
      <c r="AG1892" s="186"/>
      <c r="AH1892" s="186"/>
      <c r="AI1892" s="186"/>
      <c r="AJ1892" s="186"/>
      <c r="AK1892" s="186"/>
      <c r="AL1892" s="186"/>
      <c r="AM1892" s="186"/>
      <c r="AN1892" s="186"/>
      <c r="AO1892" s="186"/>
      <c r="AP1892" s="186"/>
      <c r="AQ1892" s="186"/>
      <c r="AR1892" s="186"/>
      <c r="AS1892" s="186"/>
      <c r="AT1892" s="186"/>
      <c r="AU1892" s="186"/>
      <c r="AV1892" s="186"/>
      <c r="AW1892" s="186"/>
      <c r="AX1892" s="186"/>
      <c r="AY1892" s="186"/>
      <c r="AZ1892" s="186"/>
      <c r="BA1892" s="186"/>
      <c r="BB1892" s="186"/>
      <c r="BC1892" s="186"/>
      <c r="BD1892" s="186"/>
      <c r="BE1892" s="186"/>
      <c r="BF1892" s="186"/>
      <c r="BG1892" s="186"/>
      <c r="BH1892" s="186"/>
      <c r="BI1892" s="186"/>
      <c r="BJ1892" s="186"/>
      <c r="BK1892" s="186"/>
      <c r="BL1892" s="186"/>
      <c r="BM1892" s="186"/>
      <c r="BN1892" s="186"/>
      <c r="BO1892" s="186"/>
      <c r="BP1892" s="186"/>
      <c r="BQ1892" s="186"/>
      <c r="BR1892" s="186"/>
      <c r="BS1892" s="186"/>
      <c r="BT1892" s="186"/>
      <c r="BU1892" s="186"/>
      <c r="BV1892" s="186"/>
      <c r="BW1892" s="186"/>
      <c r="BX1892" s="186"/>
      <c r="BY1892" s="186"/>
      <c r="BZ1892" s="186"/>
      <c r="CA1892" s="186"/>
      <c r="CB1892" s="186"/>
      <c r="CC1892" s="186"/>
      <c r="CD1892" s="186"/>
      <c r="CE1892" s="186"/>
      <c r="CF1892" s="186"/>
      <c r="CG1892" s="186"/>
      <c r="CH1892" s="186"/>
      <c r="CI1892" s="186"/>
      <c r="CJ1892" s="186"/>
      <c r="CK1892" s="186"/>
      <c r="CL1892" s="186"/>
    </row>
    <row r="1893" spans="2:90" x14ac:dyDescent="0.4">
      <c r="B1893" s="171" t="s">
        <v>463</v>
      </c>
      <c r="E1893" s="8"/>
      <c r="H1893" s="196"/>
      <c r="I1893" s="197"/>
      <c r="J1893" s="197"/>
      <c r="K1893" s="198"/>
      <c r="L1893" s="198"/>
      <c r="M1893" s="198"/>
      <c r="N1893" s="198"/>
      <c r="O1893" s="198"/>
      <c r="P1893" s="198"/>
      <c r="R1893" s="198"/>
      <c r="S1893" s="186" t="str">
        <f t="shared" ref="S1893:AX1893" si="2195">S$18</f>
        <v>S$14</v>
      </c>
      <c r="T1893" s="186" t="str">
        <f t="shared" si="2195"/>
        <v>T$14</v>
      </c>
      <c r="U1893" s="186" t="str">
        <f t="shared" si="2195"/>
        <v>U$14</v>
      </c>
      <c r="V1893" s="186" t="str">
        <f t="shared" si="2195"/>
        <v>V$14</v>
      </c>
      <c r="W1893" s="186" t="str">
        <f t="shared" si="2195"/>
        <v>W$14</v>
      </c>
      <c r="X1893" s="186" t="str">
        <f t="shared" si="2195"/>
        <v>X$14</v>
      </c>
      <c r="Y1893" s="186" t="str">
        <f t="shared" si="2195"/>
        <v>Y$14</v>
      </c>
      <c r="Z1893" s="186" t="str">
        <f t="shared" si="2195"/>
        <v>Z$14</v>
      </c>
      <c r="AA1893" s="186" t="str">
        <f t="shared" si="2195"/>
        <v>AA$14</v>
      </c>
      <c r="AB1893" s="186" t="str">
        <f t="shared" si="2195"/>
        <v>AB$14</v>
      </c>
      <c r="AC1893" s="186" t="str">
        <f t="shared" si="2195"/>
        <v>AC$14</v>
      </c>
      <c r="AD1893" s="186" t="str">
        <f t="shared" si="2195"/>
        <v>AD$14</v>
      </c>
      <c r="AE1893" s="186" t="str">
        <f t="shared" si="2195"/>
        <v>AE$14</v>
      </c>
      <c r="AF1893" s="186" t="str">
        <f t="shared" si="2195"/>
        <v>AF$14</v>
      </c>
      <c r="AG1893" s="186" t="str">
        <f t="shared" si="2195"/>
        <v>AG$14</v>
      </c>
      <c r="AH1893" s="186" t="str">
        <f t="shared" si="2195"/>
        <v>AH$14</v>
      </c>
      <c r="AI1893" s="186" t="str">
        <f t="shared" si="2195"/>
        <v>AI$14</v>
      </c>
      <c r="AJ1893" s="186" t="str">
        <f t="shared" si="2195"/>
        <v>AJ$14</v>
      </c>
      <c r="AK1893" s="186" t="str">
        <f t="shared" si="2195"/>
        <v>AK$14</v>
      </c>
      <c r="AL1893" s="186" t="str">
        <f t="shared" si="2195"/>
        <v>AL$14</v>
      </c>
      <c r="AM1893" s="186" t="str">
        <f t="shared" si="2195"/>
        <v>AM$14</v>
      </c>
      <c r="AN1893" s="186" t="str">
        <f t="shared" si="2195"/>
        <v>AN$14</v>
      </c>
      <c r="AO1893" s="186" t="str">
        <f t="shared" si="2195"/>
        <v>AO$14</v>
      </c>
      <c r="AP1893" s="186" t="str">
        <f t="shared" si="2195"/>
        <v>AP$14</v>
      </c>
      <c r="AQ1893" s="186" t="str">
        <f t="shared" si="2195"/>
        <v>AQ$14</v>
      </c>
      <c r="AR1893" s="186" t="str">
        <f t="shared" si="2195"/>
        <v>AR$14</v>
      </c>
      <c r="AS1893" s="186" t="str">
        <f t="shared" si="2195"/>
        <v>AS$14</v>
      </c>
      <c r="AT1893" s="186" t="str">
        <f t="shared" si="2195"/>
        <v>AT$14</v>
      </c>
      <c r="AU1893" s="186" t="str">
        <f t="shared" si="2195"/>
        <v>AU$14</v>
      </c>
      <c r="AV1893" s="186" t="str">
        <f t="shared" si="2195"/>
        <v>AV$14</v>
      </c>
      <c r="AW1893" s="186" t="str">
        <f t="shared" si="2195"/>
        <v>AW$14</v>
      </c>
      <c r="AX1893" s="186" t="str">
        <f t="shared" si="2195"/>
        <v>AX$14</v>
      </c>
      <c r="AY1893" s="186" t="str">
        <f t="shared" ref="AY1893:CD1893" si="2196">AY$18</f>
        <v>AY$14</v>
      </c>
      <c r="AZ1893" s="186" t="str">
        <f t="shared" si="2196"/>
        <v>AZ$14</v>
      </c>
      <c r="BA1893" s="186" t="str">
        <f t="shared" si="2196"/>
        <v>BA$14</v>
      </c>
      <c r="BB1893" s="186" t="str">
        <f t="shared" si="2196"/>
        <v>BB$14</v>
      </c>
      <c r="BC1893" s="186" t="str">
        <f t="shared" si="2196"/>
        <v>BC$14</v>
      </c>
      <c r="BD1893" s="186" t="str">
        <f t="shared" si="2196"/>
        <v>BD$14</v>
      </c>
      <c r="BE1893" s="186" t="str">
        <f t="shared" si="2196"/>
        <v>BE$14</v>
      </c>
      <c r="BF1893" s="186" t="str">
        <f t="shared" si="2196"/>
        <v>BF$14</v>
      </c>
      <c r="BG1893" s="186" t="str">
        <f t="shared" si="2196"/>
        <v>BG$14</v>
      </c>
      <c r="BH1893" s="186" t="str">
        <f t="shared" si="2196"/>
        <v>BH$14</v>
      </c>
      <c r="BI1893" s="186" t="str">
        <f t="shared" si="2196"/>
        <v>BI$14</v>
      </c>
      <c r="BJ1893" s="186" t="str">
        <f t="shared" si="2196"/>
        <v>BJ$14</v>
      </c>
      <c r="BK1893" s="186" t="str">
        <f t="shared" si="2196"/>
        <v>BK$14</v>
      </c>
      <c r="BL1893" s="186" t="str">
        <f t="shared" si="2196"/>
        <v>BL$14</v>
      </c>
      <c r="BM1893" s="186" t="str">
        <f t="shared" si="2196"/>
        <v>BM$14</v>
      </c>
      <c r="BN1893" s="186" t="str">
        <f t="shared" si="2196"/>
        <v>BN$14</v>
      </c>
      <c r="BO1893" s="186" t="str">
        <f t="shared" si="2196"/>
        <v>BO$14</v>
      </c>
      <c r="BP1893" s="186" t="str">
        <f t="shared" si="2196"/>
        <v>BP$14</v>
      </c>
      <c r="BQ1893" s="186" t="str">
        <f t="shared" si="2196"/>
        <v>BQ$14</v>
      </c>
      <c r="BR1893" s="186" t="str">
        <f t="shared" si="2196"/>
        <v>BR$14</v>
      </c>
      <c r="BS1893" s="186" t="str">
        <f t="shared" si="2196"/>
        <v>BS$14</v>
      </c>
      <c r="BT1893" s="186" t="str">
        <f t="shared" si="2196"/>
        <v>BT$14</v>
      </c>
      <c r="BU1893" s="186" t="str">
        <f t="shared" si="2196"/>
        <v>BU$14</v>
      </c>
      <c r="BV1893" s="186" t="str">
        <f t="shared" si="2196"/>
        <v>BV$14</v>
      </c>
      <c r="BW1893" s="186" t="str">
        <f t="shared" si="2196"/>
        <v>BW$14</v>
      </c>
      <c r="BX1893" s="186" t="str">
        <f t="shared" si="2196"/>
        <v>BX$14</v>
      </c>
      <c r="BY1893" s="186" t="str">
        <f t="shared" si="2196"/>
        <v>BY$14</v>
      </c>
      <c r="BZ1893" s="186" t="str">
        <f t="shared" si="2196"/>
        <v>BZ$14</v>
      </c>
      <c r="CA1893" s="186" t="str">
        <f t="shared" si="2196"/>
        <v>CA$14</v>
      </c>
      <c r="CB1893" s="186" t="str">
        <f t="shared" si="2196"/>
        <v>CB$14</v>
      </c>
      <c r="CC1893" s="186" t="str">
        <f t="shared" si="2196"/>
        <v>CC$14</v>
      </c>
      <c r="CD1893" s="186" t="str">
        <f t="shared" si="2196"/>
        <v>CD$14</v>
      </c>
      <c r="CE1893" s="186" t="str">
        <f t="shared" ref="CE1893:CL1893" si="2197">CE$18</f>
        <v>CE$14</v>
      </c>
      <c r="CF1893" s="186" t="str">
        <f t="shared" si="2197"/>
        <v>CF$14</v>
      </c>
      <c r="CG1893" s="186" t="str">
        <f t="shared" si="2197"/>
        <v>CG$14</v>
      </c>
      <c r="CH1893" s="186" t="str">
        <f t="shared" si="2197"/>
        <v>CH$14</v>
      </c>
      <c r="CI1893" s="186" t="str">
        <f t="shared" si="2197"/>
        <v>CI$14</v>
      </c>
      <c r="CJ1893" s="186" t="str">
        <f t="shared" si="2197"/>
        <v>CJ$14</v>
      </c>
      <c r="CK1893" s="186" t="str">
        <f t="shared" si="2197"/>
        <v>CK$14</v>
      </c>
      <c r="CL1893" s="186" t="str">
        <f t="shared" si="2197"/>
        <v>CL$14</v>
      </c>
    </row>
    <row r="1894" spans="2:90" x14ac:dyDescent="0.4">
      <c r="B1894" s="171" t="s">
        <v>464</v>
      </c>
      <c r="E1894" s="8"/>
      <c r="H1894" s="196"/>
      <c r="I1894" s="197"/>
      <c r="J1894" s="197"/>
      <c r="K1894" s="198"/>
      <c r="L1894" s="198"/>
      <c r="M1894" s="198"/>
      <c r="N1894" s="198"/>
      <c r="O1894" s="198"/>
      <c r="P1894" s="198"/>
      <c r="R1894" s="198"/>
      <c r="S1894" s="186" t="str">
        <f t="shared" ref="S1894:AX1894" si="2198">S$19</f>
        <v>S$15</v>
      </c>
      <c r="T1894" s="186" t="str">
        <f t="shared" si="2198"/>
        <v>T$15</v>
      </c>
      <c r="U1894" s="186" t="str">
        <f t="shared" si="2198"/>
        <v>U$15</v>
      </c>
      <c r="V1894" s="186" t="str">
        <f t="shared" si="2198"/>
        <v>V$15</v>
      </c>
      <c r="W1894" s="186" t="str">
        <f t="shared" si="2198"/>
        <v>W$15</v>
      </c>
      <c r="X1894" s="186" t="str">
        <f t="shared" si="2198"/>
        <v>X$15</v>
      </c>
      <c r="Y1894" s="186" t="str">
        <f t="shared" si="2198"/>
        <v>Y$15</v>
      </c>
      <c r="Z1894" s="186" t="str">
        <f t="shared" si="2198"/>
        <v>Z$15</v>
      </c>
      <c r="AA1894" s="186" t="str">
        <f t="shared" si="2198"/>
        <v>AA$15</v>
      </c>
      <c r="AB1894" s="186" t="str">
        <f t="shared" si="2198"/>
        <v>AB$15</v>
      </c>
      <c r="AC1894" s="186" t="str">
        <f t="shared" si="2198"/>
        <v>AC$15</v>
      </c>
      <c r="AD1894" s="186" t="str">
        <f t="shared" si="2198"/>
        <v>AD$15</v>
      </c>
      <c r="AE1894" s="186" t="str">
        <f t="shared" si="2198"/>
        <v>AE$15</v>
      </c>
      <c r="AF1894" s="186" t="str">
        <f t="shared" si="2198"/>
        <v>AF$15</v>
      </c>
      <c r="AG1894" s="186" t="str">
        <f t="shared" si="2198"/>
        <v>AG$15</v>
      </c>
      <c r="AH1894" s="186" t="str">
        <f t="shared" si="2198"/>
        <v>AH$15</v>
      </c>
      <c r="AI1894" s="186" t="str">
        <f t="shared" si="2198"/>
        <v>AI$15</v>
      </c>
      <c r="AJ1894" s="186" t="str">
        <f t="shared" si="2198"/>
        <v>AJ$15</v>
      </c>
      <c r="AK1894" s="186" t="str">
        <f t="shared" si="2198"/>
        <v>AK$15</v>
      </c>
      <c r="AL1894" s="186" t="str">
        <f t="shared" si="2198"/>
        <v>AL$15</v>
      </c>
      <c r="AM1894" s="186" t="str">
        <f t="shared" si="2198"/>
        <v>AM$15</v>
      </c>
      <c r="AN1894" s="186" t="str">
        <f t="shared" si="2198"/>
        <v>AN$15</v>
      </c>
      <c r="AO1894" s="186" t="str">
        <f t="shared" si="2198"/>
        <v>AO$15</v>
      </c>
      <c r="AP1894" s="186" t="str">
        <f t="shared" si="2198"/>
        <v>AP$15</v>
      </c>
      <c r="AQ1894" s="186" t="str">
        <f t="shared" si="2198"/>
        <v>AQ$15</v>
      </c>
      <c r="AR1894" s="186" t="str">
        <f t="shared" si="2198"/>
        <v>AR$15</v>
      </c>
      <c r="AS1894" s="186" t="str">
        <f t="shared" si="2198"/>
        <v>AS$15</v>
      </c>
      <c r="AT1894" s="186" t="str">
        <f t="shared" si="2198"/>
        <v>AT$15</v>
      </c>
      <c r="AU1894" s="186" t="str">
        <f t="shared" si="2198"/>
        <v>AU$15</v>
      </c>
      <c r="AV1894" s="186" t="str">
        <f t="shared" si="2198"/>
        <v>AV$15</v>
      </c>
      <c r="AW1894" s="186" t="str">
        <f t="shared" si="2198"/>
        <v>AW$15</v>
      </c>
      <c r="AX1894" s="186" t="str">
        <f t="shared" si="2198"/>
        <v>AX$15</v>
      </c>
      <c r="AY1894" s="186" t="str">
        <f t="shared" ref="AY1894:CD1894" si="2199">AY$19</f>
        <v>AY$15</v>
      </c>
      <c r="AZ1894" s="186" t="str">
        <f t="shared" si="2199"/>
        <v>AZ$15</v>
      </c>
      <c r="BA1894" s="186" t="str">
        <f t="shared" si="2199"/>
        <v>BA$15</v>
      </c>
      <c r="BB1894" s="186" t="str">
        <f t="shared" si="2199"/>
        <v>BB$15</v>
      </c>
      <c r="BC1894" s="186" t="str">
        <f t="shared" si="2199"/>
        <v>BC$15</v>
      </c>
      <c r="BD1894" s="186" t="str">
        <f t="shared" si="2199"/>
        <v>BD$15</v>
      </c>
      <c r="BE1894" s="186" t="str">
        <f t="shared" si="2199"/>
        <v>BE$15</v>
      </c>
      <c r="BF1894" s="186" t="str">
        <f t="shared" si="2199"/>
        <v>BF$15</v>
      </c>
      <c r="BG1894" s="186" t="str">
        <f t="shared" si="2199"/>
        <v>BG$15</v>
      </c>
      <c r="BH1894" s="186" t="str">
        <f t="shared" si="2199"/>
        <v>BH$15</v>
      </c>
      <c r="BI1894" s="186" t="str">
        <f t="shared" si="2199"/>
        <v>BI$15</v>
      </c>
      <c r="BJ1894" s="186" t="str">
        <f t="shared" si="2199"/>
        <v>BJ$15</v>
      </c>
      <c r="BK1894" s="186" t="str">
        <f t="shared" si="2199"/>
        <v>BK$15</v>
      </c>
      <c r="BL1894" s="186" t="str">
        <f t="shared" si="2199"/>
        <v>BL$15</v>
      </c>
      <c r="BM1894" s="186" t="str">
        <f t="shared" si="2199"/>
        <v>BM$15</v>
      </c>
      <c r="BN1894" s="186" t="str">
        <f t="shared" si="2199"/>
        <v>BN$15</v>
      </c>
      <c r="BO1894" s="186" t="str">
        <f t="shared" si="2199"/>
        <v>BO$15</v>
      </c>
      <c r="BP1894" s="186" t="str">
        <f t="shared" si="2199"/>
        <v>BP$15</v>
      </c>
      <c r="BQ1894" s="186" t="str">
        <f t="shared" si="2199"/>
        <v>BQ$15</v>
      </c>
      <c r="BR1894" s="186" t="str">
        <f t="shared" si="2199"/>
        <v>BR$15</v>
      </c>
      <c r="BS1894" s="186" t="str">
        <f t="shared" si="2199"/>
        <v>BS$15</v>
      </c>
      <c r="BT1894" s="186" t="str">
        <f t="shared" si="2199"/>
        <v>BT$15</v>
      </c>
      <c r="BU1894" s="186" t="str">
        <f t="shared" si="2199"/>
        <v>BU$15</v>
      </c>
      <c r="BV1894" s="186" t="str">
        <f t="shared" si="2199"/>
        <v>BV$15</v>
      </c>
      <c r="BW1894" s="186" t="str">
        <f t="shared" si="2199"/>
        <v>BW$15</v>
      </c>
      <c r="BX1894" s="186" t="str">
        <f t="shared" si="2199"/>
        <v>BX$15</v>
      </c>
      <c r="BY1894" s="186" t="str">
        <f t="shared" si="2199"/>
        <v>BY$15</v>
      </c>
      <c r="BZ1894" s="186" t="str">
        <f t="shared" si="2199"/>
        <v>BZ$15</v>
      </c>
      <c r="CA1894" s="186" t="str">
        <f t="shared" si="2199"/>
        <v>CA$15</v>
      </c>
      <c r="CB1894" s="186" t="str">
        <f t="shared" si="2199"/>
        <v>CB$15</v>
      </c>
      <c r="CC1894" s="186" t="str">
        <f t="shared" si="2199"/>
        <v>CC$15</v>
      </c>
      <c r="CD1894" s="186" t="str">
        <f t="shared" si="2199"/>
        <v>CD$15</v>
      </c>
      <c r="CE1894" s="186" t="str">
        <f t="shared" ref="CE1894:CL1894" si="2200">CE$19</f>
        <v>CE$15</v>
      </c>
      <c r="CF1894" s="186" t="str">
        <f t="shared" si="2200"/>
        <v>CF$15</v>
      </c>
      <c r="CG1894" s="186" t="str">
        <f t="shared" si="2200"/>
        <v>CG$15</v>
      </c>
      <c r="CH1894" s="186" t="str">
        <f t="shared" si="2200"/>
        <v>CH$15</v>
      </c>
      <c r="CI1894" s="186" t="str">
        <f t="shared" si="2200"/>
        <v>CI$15</v>
      </c>
      <c r="CJ1894" s="186" t="str">
        <f t="shared" si="2200"/>
        <v>CJ$15</v>
      </c>
      <c r="CK1894" s="186" t="str">
        <f t="shared" si="2200"/>
        <v>CK$15</v>
      </c>
      <c r="CL1894" s="186" t="str">
        <f t="shared" si="2200"/>
        <v>CL$15</v>
      </c>
    </row>
    <row r="1895" spans="2:90" x14ac:dyDescent="0.4">
      <c r="B1895" s="66" t="s">
        <v>284</v>
      </c>
      <c r="C1895" s="31"/>
      <c r="D1895" t="s">
        <v>758</v>
      </c>
      <c r="E1895" s="8" t="str">
        <f t="shared" ref="E1895:E1952" si="2201">ROW()&amp;" "&amp;D1895</f>
        <v>1895 FAINT-S</v>
      </c>
      <c r="F1895" t="s">
        <v>446</v>
      </c>
      <c r="G1895" s="31" t="s">
        <v>81</v>
      </c>
      <c r="H1895" s="22"/>
      <c r="I1895" s="287"/>
      <c r="J1895" s="287"/>
      <c r="K1895" s="22"/>
      <c r="L1895" s="22"/>
      <c r="M1895" s="22"/>
      <c r="N1895" s="22"/>
      <c r="O1895" s="22"/>
      <c r="P1895" s="22"/>
      <c r="R1895" s="66"/>
      <c r="S1895" s="288"/>
      <c r="T1895" s="288"/>
      <c r="U1895" s="288"/>
      <c r="V1895" s="288"/>
      <c r="W1895" s="288"/>
      <c r="X1895" s="288"/>
      <c r="Y1895" s="288"/>
      <c r="Z1895" s="288"/>
      <c r="AA1895" s="288"/>
      <c r="AB1895" s="288"/>
      <c r="AC1895" s="288"/>
      <c r="AD1895" s="288"/>
      <c r="AE1895" s="288"/>
      <c r="AF1895" s="288"/>
      <c r="AG1895" s="288"/>
      <c r="AH1895" s="288"/>
      <c r="AI1895" s="288"/>
      <c r="AJ1895" s="288"/>
      <c r="AK1895" s="288"/>
      <c r="AL1895" s="288"/>
      <c r="AM1895" s="288"/>
      <c r="AN1895" s="288"/>
      <c r="AO1895" s="288"/>
      <c r="AP1895" s="288"/>
      <c r="AQ1895" s="288"/>
      <c r="AR1895" s="288"/>
      <c r="AS1895" s="288"/>
      <c r="AT1895" s="288"/>
      <c r="AU1895" s="288"/>
      <c r="AV1895" s="288"/>
      <c r="AW1895" s="288"/>
      <c r="AX1895" s="288"/>
      <c r="AY1895" s="288"/>
      <c r="AZ1895" s="288"/>
      <c r="BA1895" s="288"/>
      <c r="BB1895" s="288"/>
      <c r="BC1895" s="288"/>
      <c r="BD1895" s="288"/>
      <c r="BE1895" s="288"/>
      <c r="BF1895" s="288"/>
      <c r="BG1895" s="288"/>
      <c r="BH1895" s="288"/>
      <c r="BI1895" s="288"/>
      <c r="BJ1895" s="288"/>
      <c r="BK1895" s="288"/>
      <c r="BL1895" s="288"/>
      <c r="BM1895" s="288"/>
      <c r="BN1895" s="288"/>
      <c r="BO1895" s="288"/>
      <c r="BP1895" s="288"/>
      <c r="BQ1895" s="288"/>
      <c r="BR1895" s="288"/>
      <c r="BS1895" s="288"/>
      <c r="BT1895" s="288"/>
      <c r="BU1895" s="288"/>
      <c r="BV1895" s="288"/>
      <c r="BW1895" s="288"/>
      <c r="BX1895" s="288"/>
      <c r="BY1895" s="288"/>
      <c r="BZ1895" s="288"/>
      <c r="CA1895" s="288"/>
      <c r="CB1895" s="288"/>
      <c r="CC1895" s="288"/>
      <c r="CD1895" s="288"/>
      <c r="CE1895" s="288"/>
      <c r="CF1895" s="288"/>
      <c r="CG1895" s="288"/>
      <c r="CH1895" s="288"/>
      <c r="CI1895" s="288"/>
      <c r="CJ1895" s="288"/>
      <c r="CK1895" s="288"/>
      <c r="CL1895" s="288"/>
    </row>
    <row r="1896" spans="2:90" x14ac:dyDescent="0.4">
      <c r="B1896" s="95" t="str">
        <f>"Assumptions - "&amp;B1895</f>
        <v>Assumptions - Volume driven secondary intangible assets:</v>
      </c>
      <c r="C1896" s="8"/>
      <c r="D1896" t="s">
        <v>758</v>
      </c>
      <c r="E1896" s="8" t="str">
        <f t="shared" ref="E1896" si="2202">ROW()&amp;" "&amp;D1896</f>
        <v>1896 FAINT-S</v>
      </c>
      <c r="G1896" s="8" t="str">
        <f t="shared" ref="G1896:G1912" si="2203">E1896</f>
        <v>1896 FAINT-S</v>
      </c>
      <c r="I1896"/>
      <c r="J1896"/>
      <c r="R1896"/>
      <c r="S1896"/>
      <c r="T1896"/>
      <c r="U1896"/>
      <c r="V1896"/>
      <c r="W1896"/>
      <c r="X1896"/>
      <c r="Y1896"/>
      <c r="Z1896"/>
      <c r="AA1896"/>
      <c r="AB1896"/>
      <c r="AC1896"/>
      <c r="AD1896"/>
      <c r="AE1896"/>
      <c r="AF1896"/>
      <c r="AG1896"/>
      <c r="AH1896"/>
      <c r="AI1896"/>
      <c r="AJ1896"/>
      <c r="AK1896"/>
      <c r="AL1896"/>
      <c r="AM1896"/>
      <c r="AN1896"/>
      <c r="AO1896"/>
      <c r="AP1896"/>
      <c r="AQ1896"/>
      <c r="AR1896"/>
      <c r="AS1896"/>
      <c r="AT1896"/>
      <c r="AU1896"/>
      <c r="AV1896"/>
      <c r="AW1896"/>
      <c r="AX1896"/>
      <c r="AY1896"/>
      <c r="AZ1896"/>
      <c r="BA1896"/>
      <c r="BB1896"/>
      <c r="BC1896"/>
      <c r="BD1896"/>
      <c r="BE1896"/>
      <c r="BF1896"/>
      <c r="BG1896"/>
      <c r="BH1896"/>
      <c r="BI1896"/>
      <c r="BJ1896"/>
      <c r="BK1896"/>
      <c r="BL1896"/>
      <c r="BM1896"/>
      <c r="BN1896"/>
      <c r="BO1896"/>
      <c r="BP1896"/>
      <c r="BQ1896"/>
      <c r="BR1896"/>
      <c r="BS1896"/>
      <c r="BT1896"/>
      <c r="BU1896"/>
      <c r="BV1896"/>
      <c r="BW1896"/>
      <c r="BX1896"/>
      <c r="BY1896"/>
      <c r="BZ1896"/>
      <c r="CA1896"/>
      <c r="CB1896"/>
      <c r="CC1896"/>
      <c r="CD1896"/>
      <c r="CE1896"/>
      <c r="CF1896"/>
      <c r="CG1896"/>
      <c r="CH1896"/>
      <c r="CI1896"/>
      <c r="CJ1896"/>
      <c r="CK1896"/>
      <c r="CL1896"/>
    </row>
    <row r="1897" spans="2:90" x14ac:dyDescent="0.4">
      <c r="B1897" s="141" t="s">
        <v>206</v>
      </c>
      <c r="C1897" s="8"/>
      <c r="D1897" t="s">
        <v>758</v>
      </c>
      <c r="E1897" s="8" t="str">
        <f t="shared" si="2201"/>
        <v>1897 FAINT-S</v>
      </c>
      <c r="G1897" s="8" t="str">
        <f t="shared" si="2203"/>
        <v>1897 FAINT-S</v>
      </c>
      <c r="H1897" s="57">
        <v>5</v>
      </c>
      <c r="S1897" s="72"/>
      <c r="T1897" s="72"/>
      <c r="U1897" s="72"/>
      <c r="V1897" s="72"/>
      <c r="W1897" s="72"/>
      <c r="X1897" s="72"/>
      <c r="Y1897" s="72"/>
      <c r="Z1897" s="72"/>
      <c r="AA1897" s="72"/>
      <c r="AB1897" s="72"/>
      <c r="AC1897" s="72"/>
      <c r="AD1897" s="72"/>
      <c r="AE1897" s="72"/>
      <c r="AF1897" s="72"/>
      <c r="AG1897" s="72"/>
      <c r="AH1897" s="72"/>
      <c r="AI1897" s="72"/>
      <c r="AJ1897" s="72"/>
      <c r="AK1897" s="72"/>
      <c r="AL1897" s="72"/>
      <c r="AM1897" s="72"/>
      <c r="AN1897" s="72"/>
      <c r="AO1897" s="72"/>
      <c r="AP1897" s="72"/>
      <c r="AQ1897" s="72"/>
      <c r="AR1897" s="72"/>
      <c r="AS1897" s="72"/>
      <c r="AT1897" s="72"/>
      <c r="AU1897" s="72"/>
      <c r="AV1897" s="72"/>
      <c r="AW1897" s="72"/>
      <c r="AX1897" s="72"/>
      <c r="AY1897" s="72"/>
      <c r="AZ1897" s="72"/>
      <c r="BA1897" s="72"/>
      <c r="BB1897" s="72"/>
      <c r="BC1897" s="72"/>
      <c r="BD1897" s="72"/>
      <c r="BE1897" s="72"/>
      <c r="BF1897" s="72"/>
      <c r="BG1897" s="72"/>
      <c r="BH1897" s="72"/>
      <c r="BI1897" s="72"/>
      <c r="BJ1897" s="72"/>
      <c r="BK1897" s="72"/>
      <c r="BL1897" s="72"/>
      <c r="BM1897" s="72"/>
      <c r="BN1897" s="72"/>
      <c r="BO1897" s="72"/>
      <c r="BP1897" s="72"/>
      <c r="BQ1897" s="72"/>
      <c r="BR1897" s="72"/>
      <c r="BS1897" s="72"/>
      <c r="BT1897" s="72"/>
      <c r="BU1897" s="72"/>
      <c r="BV1897" s="72"/>
      <c r="BW1897" s="72"/>
      <c r="BX1897" s="72"/>
      <c r="BY1897" s="72"/>
      <c r="BZ1897" s="72"/>
      <c r="CA1897" s="72"/>
      <c r="CB1897" s="72"/>
      <c r="CC1897" s="72"/>
      <c r="CD1897" s="72"/>
      <c r="CE1897" s="72"/>
      <c r="CF1897" s="72"/>
      <c r="CG1897" s="72"/>
      <c r="CH1897" s="72"/>
      <c r="CI1897" s="72"/>
      <c r="CJ1897" s="72"/>
      <c r="CK1897" s="72"/>
      <c r="CL1897" s="72"/>
    </row>
    <row r="1898" spans="2:90" x14ac:dyDescent="0.4">
      <c r="B1898" s="141" t="s">
        <v>207</v>
      </c>
      <c r="C1898" s="8"/>
      <c r="D1898" t="s">
        <v>758</v>
      </c>
      <c r="E1898" s="8" t="str">
        <f t="shared" si="2201"/>
        <v>1898 FAINT-S</v>
      </c>
      <c r="G1898" s="8" t="str">
        <f t="shared" si="2203"/>
        <v>1898 FAINT-S</v>
      </c>
      <c r="H1898" s="57">
        <v>0</v>
      </c>
      <c r="S1898" s="72"/>
      <c r="T1898" s="72"/>
      <c r="U1898" s="72"/>
      <c r="V1898" s="72"/>
      <c r="W1898" s="72"/>
      <c r="X1898" s="72"/>
      <c r="Y1898" s="72"/>
      <c r="Z1898" s="72"/>
      <c r="AA1898" s="72"/>
      <c r="AB1898" s="72"/>
      <c r="AC1898" s="72"/>
      <c r="AD1898" s="72"/>
      <c r="AE1898" s="72"/>
      <c r="AF1898" s="72"/>
      <c r="AG1898" s="72"/>
      <c r="AH1898" s="72"/>
      <c r="AI1898" s="72"/>
      <c r="AJ1898" s="72"/>
      <c r="AK1898" s="72"/>
      <c r="AL1898" s="72"/>
      <c r="AM1898" s="72"/>
      <c r="AN1898" s="72"/>
      <c r="AO1898" s="72"/>
      <c r="AP1898" s="72"/>
      <c r="AQ1898" s="72"/>
      <c r="AR1898" s="72"/>
      <c r="AS1898" s="72"/>
      <c r="AT1898" s="72"/>
      <c r="AU1898" s="72"/>
      <c r="AV1898" s="72"/>
      <c r="AW1898" s="72"/>
      <c r="AX1898" s="72"/>
      <c r="AY1898" s="72"/>
      <c r="AZ1898" s="72"/>
      <c r="BA1898" s="72"/>
      <c r="BB1898" s="72"/>
      <c r="BC1898" s="72"/>
      <c r="BD1898" s="72"/>
      <c r="BE1898" s="72"/>
      <c r="BF1898" s="72"/>
      <c r="BG1898" s="72"/>
      <c r="BH1898" s="72"/>
      <c r="BI1898" s="72"/>
      <c r="BJ1898" s="72"/>
      <c r="BK1898" s="72"/>
      <c r="BL1898" s="72"/>
      <c r="BM1898" s="72"/>
      <c r="BN1898" s="72"/>
      <c r="BO1898" s="72"/>
      <c r="BP1898" s="72"/>
      <c r="BQ1898" s="72"/>
      <c r="BR1898" s="72"/>
      <c r="BS1898" s="72"/>
      <c r="BT1898" s="72"/>
      <c r="BU1898" s="72"/>
      <c r="BV1898" s="72"/>
      <c r="BW1898" s="72"/>
      <c r="BX1898" s="72"/>
      <c r="BY1898" s="72"/>
      <c r="BZ1898" s="72"/>
      <c r="CA1898" s="72"/>
      <c r="CB1898" s="72"/>
      <c r="CC1898" s="72"/>
      <c r="CD1898" s="72"/>
      <c r="CE1898" s="72"/>
      <c r="CF1898" s="72"/>
      <c r="CG1898" s="72"/>
      <c r="CH1898" s="72"/>
      <c r="CI1898" s="72"/>
      <c r="CJ1898" s="72"/>
      <c r="CK1898" s="72"/>
      <c r="CL1898" s="72"/>
    </row>
    <row r="1899" spans="2:90" x14ac:dyDescent="0.4">
      <c r="C1899" s="8"/>
      <c r="D1899" t="s">
        <v>758</v>
      </c>
      <c r="E1899" s="8" t="str">
        <f t="shared" si="2201"/>
        <v>1899 FAINT-S</v>
      </c>
      <c r="G1899" s="8" t="str">
        <f t="shared" si="2203"/>
        <v>1899 FAINT-S</v>
      </c>
      <c r="S1899" s="72"/>
      <c r="T1899" s="72"/>
      <c r="U1899" s="72"/>
      <c r="V1899" s="72"/>
      <c r="W1899" s="72"/>
      <c r="X1899" s="72"/>
      <c r="Y1899" s="72"/>
      <c r="Z1899" s="72"/>
      <c r="AA1899" s="72"/>
      <c r="AB1899" s="72"/>
      <c r="AC1899" s="72"/>
      <c r="AD1899" s="72"/>
      <c r="AE1899" s="72"/>
      <c r="AF1899" s="72"/>
      <c r="AG1899" s="72"/>
      <c r="AH1899" s="72"/>
      <c r="AI1899" s="72"/>
      <c r="AJ1899" s="72"/>
      <c r="AK1899" s="72"/>
      <c r="AL1899" s="72"/>
      <c r="AM1899" s="72"/>
      <c r="AN1899" s="72"/>
      <c r="AO1899" s="72"/>
      <c r="AP1899" s="72"/>
      <c r="AQ1899" s="72"/>
      <c r="AR1899" s="72"/>
      <c r="AS1899" s="72"/>
      <c r="AT1899" s="72"/>
      <c r="AU1899" s="72"/>
      <c r="AV1899" s="72"/>
      <c r="AW1899" s="72"/>
      <c r="AX1899" s="72"/>
      <c r="AY1899" s="72"/>
      <c r="AZ1899" s="72"/>
      <c r="BA1899" s="72"/>
      <c r="BB1899" s="72"/>
      <c r="BC1899" s="72"/>
      <c r="BD1899" s="72"/>
      <c r="BE1899" s="72"/>
      <c r="BF1899" s="72"/>
      <c r="BG1899" s="72"/>
      <c r="BH1899" s="72"/>
      <c r="BI1899" s="72"/>
      <c r="BJ1899" s="72"/>
      <c r="BK1899" s="72"/>
      <c r="BL1899" s="72"/>
      <c r="BM1899" s="72"/>
      <c r="BN1899" s="72"/>
      <c r="BO1899" s="72"/>
      <c r="BP1899" s="72"/>
      <c r="BQ1899" s="72"/>
      <c r="BR1899" s="72"/>
      <c r="BS1899" s="72"/>
      <c r="BT1899" s="72"/>
      <c r="BU1899" s="72"/>
      <c r="BV1899" s="72"/>
      <c r="BW1899" s="72"/>
      <c r="BX1899" s="72"/>
      <c r="BY1899" s="72"/>
      <c r="BZ1899" s="72"/>
      <c r="CA1899" s="72"/>
      <c r="CB1899" s="72"/>
      <c r="CC1899" s="72"/>
      <c r="CD1899" s="72"/>
      <c r="CE1899" s="72"/>
      <c r="CF1899" s="72"/>
      <c r="CG1899" s="72"/>
      <c r="CH1899" s="72"/>
      <c r="CI1899" s="72"/>
      <c r="CJ1899" s="72"/>
      <c r="CK1899" s="72"/>
      <c r="CL1899" s="72"/>
    </row>
    <row r="1900" spans="2:90" x14ac:dyDescent="0.4">
      <c r="B1900" s="95" t="str">
        <f>B1902&amp;":"</f>
        <v>Investment in intangibles - Volume driven secondary intangible assets:</v>
      </c>
      <c r="C1900" s="8"/>
      <c r="D1900" t="s">
        <v>758</v>
      </c>
      <c r="E1900" s="8" t="str">
        <f t="shared" ref="E1900" si="2204">ROW()&amp;" "&amp;D1900</f>
        <v>1900 FAINT-S</v>
      </c>
      <c r="G1900" s="8" t="str">
        <f t="shared" si="2203"/>
        <v>1900 FAINT-S</v>
      </c>
      <c r="S1900" s="72"/>
      <c r="T1900" s="72"/>
      <c r="U1900" s="72"/>
      <c r="V1900" s="72"/>
      <c r="W1900" s="72"/>
      <c r="X1900" s="72"/>
      <c r="Y1900" s="72"/>
      <c r="Z1900" s="72"/>
      <c r="AA1900" s="72"/>
      <c r="AB1900" s="72"/>
      <c r="AC1900" s="72"/>
      <c r="AD1900" s="72"/>
      <c r="AE1900" s="72"/>
      <c r="AF1900" s="72"/>
      <c r="AG1900" s="72"/>
      <c r="AH1900" s="72"/>
      <c r="AI1900" s="72"/>
      <c r="AJ1900" s="72"/>
      <c r="AK1900" s="72"/>
      <c r="AL1900" s="72"/>
      <c r="AM1900" s="72"/>
      <c r="AN1900" s="72"/>
      <c r="AO1900" s="72"/>
      <c r="AP1900" s="72"/>
      <c r="AQ1900" s="72"/>
      <c r="AR1900" s="72"/>
      <c r="AS1900" s="72"/>
      <c r="AT1900" s="72"/>
      <c r="AU1900" s="72"/>
      <c r="AV1900" s="72"/>
      <c r="AW1900" s="72"/>
      <c r="AX1900" s="72"/>
      <c r="AY1900" s="72"/>
      <c r="AZ1900" s="72"/>
      <c r="BA1900" s="72"/>
      <c r="BB1900" s="72"/>
      <c r="BC1900" s="72"/>
      <c r="BD1900" s="72"/>
      <c r="BE1900" s="72"/>
      <c r="BF1900" s="72"/>
      <c r="BG1900" s="72"/>
      <c r="BH1900" s="72"/>
      <c r="BI1900" s="72"/>
      <c r="BJ1900" s="72"/>
      <c r="BK1900" s="72"/>
      <c r="BL1900" s="72"/>
      <c r="BM1900" s="72"/>
      <c r="BN1900" s="72"/>
      <c r="BO1900" s="72"/>
      <c r="BP1900" s="72"/>
      <c r="BQ1900" s="72"/>
      <c r="BR1900" s="72"/>
      <c r="BS1900" s="72"/>
      <c r="BT1900" s="72"/>
      <c r="BU1900" s="72"/>
      <c r="BV1900" s="72"/>
      <c r="BW1900" s="72"/>
      <c r="BX1900" s="72"/>
      <c r="BY1900" s="72"/>
      <c r="BZ1900" s="72"/>
      <c r="CA1900" s="72"/>
      <c r="CB1900" s="72"/>
      <c r="CC1900" s="72"/>
      <c r="CD1900" s="72"/>
      <c r="CE1900" s="72"/>
      <c r="CF1900" s="72"/>
      <c r="CG1900" s="72"/>
      <c r="CH1900" s="72"/>
      <c r="CI1900" s="72"/>
      <c r="CJ1900" s="72"/>
      <c r="CK1900" s="72"/>
      <c r="CL1900" s="72"/>
    </row>
    <row r="1901" spans="2:90" x14ac:dyDescent="0.4">
      <c r="B1901" s="141" t="str">
        <f>"$ investment per "&amp;B1919</f>
        <v>$ investment per no unit</v>
      </c>
      <c r="C1901" s="8"/>
      <c r="D1901" t="s">
        <v>758</v>
      </c>
      <c r="E1901" s="8" t="str">
        <f t="shared" si="2201"/>
        <v>1901 FAINT-S</v>
      </c>
      <c r="G1901" s="8" t="str">
        <f t="shared" si="2203"/>
        <v>1901 FAINT-S</v>
      </c>
      <c r="K1901" s="135">
        <v>10</v>
      </c>
      <c r="L1901" s="135">
        <v>10</v>
      </c>
      <c r="M1901" s="135">
        <v>10</v>
      </c>
      <c r="N1901" s="135">
        <v>10</v>
      </c>
      <c r="O1901" s="135">
        <v>10</v>
      </c>
      <c r="P1901" s="135">
        <v>10</v>
      </c>
      <c r="R1901" s="316"/>
      <c r="S1901" s="153" cm="1">
        <f t="array" ref="S1901">INDEX($K:$Q,ROW(),MATCH(S$3,$K$2:$Q$2,0))</f>
        <v>10</v>
      </c>
      <c r="T1901" s="153" cm="1">
        <f t="array" ref="T1901">INDEX($K:$Q,ROW(),MATCH(T$3,$K$2:$Q$2,0))</f>
        <v>10</v>
      </c>
      <c r="U1901" s="153" cm="1">
        <f t="array" ref="U1901">INDEX($K:$Q,ROW(),MATCH(U$3,$K$2:$Q$2,0))</f>
        <v>10</v>
      </c>
      <c r="V1901" s="153" cm="1">
        <f t="array" ref="V1901">INDEX($K:$Q,ROW(),MATCH(V$3,$K$2:$Q$2,0))</f>
        <v>10</v>
      </c>
      <c r="W1901" s="153" cm="1">
        <f t="array" ref="W1901">INDEX($K:$Q,ROW(),MATCH(W$3,$K$2:$Q$2,0))</f>
        <v>10</v>
      </c>
      <c r="X1901" s="153" cm="1">
        <f t="array" ref="X1901">INDEX($K:$Q,ROW(),MATCH(X$3,$K$2:$Q$2,0))</f>
        <v>10</v>
      </c>
      <c r="Y1901" s="153" cm="1">
        <f t="array" ref="Y1901">INDEX($K:$Q,ROW(),MATCH(Y$3,$K$2:$Q$2,0))</f>
        <v>10</v>
      </c>
      <c r="Z1901" s="153" cm="1">
        <f t="array" ref="Z1901">INDEX($K:$Q,ROW(),MATCH(Z$3,$K$2:$Q$2,0))</f>
        <v>10</v>
      </c>
      <c r="AA1901" s="153" cm="1">
        <f t="array" ref="AA1901">INDEX($K:$Q,ROW(),MATCH(AA$3,$K$2:$Q$2,0))</f>
        <v>10</v>
      </c>
      <c r="AB1901" s="153" cm="1">
        <f t="array" ref="AB1901">INDEX($K:$Q,ROW(),MATCH(AB$3,$K$2:$Q$2,0))</f>
        <v>10</v>
      </c>
      <c r="AC1901" s="153" cm="1">
        <f t="array" ref="AC1901">INDEX($K:$Q,ROW(),MATCH(AC$3,$K$2:$Q$2,0))</f>
        <v>10</v>
      </c>
      <c r="AD1901" s="153" cm="1">
        <f t="array" ref="AD1901">INDEX($K:$Q,ROW(),MATCH(AD$3,$K$2:$Q$2,0))</f>
        <v>10</v>
      </c>
      <c r="AE1901" s="153" cm="1">
        <f t="array" ref="AE1901">INDEX($K:$Q,ROW(),MATCH(AE$3,$K$2:$Q$2,0))</f>
        <v>10</v>
      </c>
      <c r="AF1901" s="153" cm="1">
        <f t="array" ref="AF1901">INDEX($K:$Q,ROW(),MATCH(AF$3,$K$2:$Q$2,0))</f>
        <v>10</v>
      </c>
      <c r="AG1901" s="153" cm="1">
        <f t="array" ref="AG1901">INDEX($K:$Q,ROW(),MATCH(AG$3,$K$2:$Q$2,0))</f>
        <v>10</v>
      </c>
      <c r="AH1901" s="153" cm="1">
        <f t="array" ref="AH1901">INDEX($K:$Q,ROW(),MATCH(AH$3,$K$2:$Q$2,0))</f>
        <v>10</v>
      </c>
      <c r="AI1901" s="153" cm="1">
        <f t="array" ref="AI1901">INDEX($K:$Q,ROW(),MATCH(AI$3,$K$2:$Q$2,0))</f>
        <v>10</v>
      </c>
      <c r="AJ1901" s="153" cm="1">
        <f t="array" ref="AJ1901">INDEX($K:$Q,ROW(),MATCH(AJ$3,$K$2:$Q$2,0))</f>
        <v>10</v>
      </c>
      <c r="AK1901" s="153" cm="1">
        <f t="array" ref="AK1901">INDEX($K:$Q,ROW(),MATCH(AK$3,$K$2:$Q$2,0))</f>
        <v>10</v>
      </c>
      <c r="AL1901" s="153" cm="1">
        <f t="array" ref="AL1901">INDEX($K:$Q,ROW(),MATCH(AL$3,$K$2:$Q$2,0))</f>
        <v>10</v>
      </c>
      <c r="AM1901" s="153" cm="1">
        <f t="array" ref="AM1901">INDEX($K:$Q,ROW(),MATCH(AM$3,$K$2:$Q$2,0))</f>
        <v>10</v>
      </c>
      <c r="AN1901" s="153" cm="1">
        <f t="array" ref="AN1901">INDEX($K:$Q,ROW(),MATCH(AN$3,$K$2:$Q$2,0))</f>
        <v>10</v>
      </c>
      <c r="AO1901" s="153" cm="1">
        <f t="array" ref="AO1901">INDEX($K:$Q,ROW(),MATCH(AO$3,$K$2:$Q$2,0))</f>
        <v>10</v>
      </c>
      <c r="AP1901" s="153" cm="1">
        <f t="array" ref="AP1901">INDEX($K:$Q,ROW(),MATCH(AP$3,$K$2:$Q$2,0))</f>
        <v>10</v>
      </c>
      <c r="AQ1901" s="153" cm="1">
        <f t="array" ref="AQ1901">INDEX($K:$Q,ROW(),MATCH(AQ$3,$K$2:$Q$2,0))</f>
        <v>10</v>
      </c>
      <c r="AR1901" s="153" cm="1">
        <f t="array" ref="AR1901">INDEX($K:$Q,ROW(),MATCH(AR$3,$K$2:$Q$2,0))</f>
        <v>10</v>
      </c>
      <c r="AS1901" s="153" cm="1">
        <f t="array" ref="AS1901">INDEX($K:$Q,ROW(),MATCH(AS$3,$K$2:$Q$2,0))</f>
        <v>10</v>
      </c>
      <c r="AT1901" s="153" cm="1">
        <f t="array" ref="AT1901">INDEX($K:$Q,ROW(),MATCH(AT$3,$K$2:$Q$2,0))</f>
        <v>10</v>
      </c>
      <c r="AU1901" s="153" cm="1">
        <f t="array" ref="AU1901">INDEX($K:$Q,ROW(),MATCH(AU$3,$K$2:$Q$2,0))</f>
        <v>10</v>
      </c>
      <c r="AV1901" s="153" cm="1">
        <f t="array" ref="AV1901">INDEX($K:$Q,ROW(),MATCH(AV$3,$K$2:$Q$2,0))</f>
        <v>10</v>
      </c>
      <c r="AW1901" s="153" cm="1">
        <f t="array" ref="AW1901">INDEX($K:$Q,ROW(),MATCH(AW$3,$K$2:$Q$2,0))</f>
        <v>10</v>
      </c>
      <c r="AX1901" s="153" cm="1">
        <f t="array" ref="AX1901">INDEX($K:$Q,ROW(),MATCH(AX$3,$K$2:$Q$2,0))</f>
        <v>10</v>
      </c>
      <c r="AY1901" s="153" cm="1">
        <f t="array" ref="AY1901">INDEX($K:$Q,ROW(),MATCH(AY$3,$K$2:$Q$2,0))</f>
        <v>10</v>
      </c>
      <c r="AZ1901" s="153" cm="1">
        <f t="array" ref="AZ1901">INDEX($K:$Q,ROW(),MATCH(AZ$3,$K$2:$Q$2,0))</f>
        <v>10</v>
      </c>
      <c r="BA1901" s="153" cm="1">
        <f t="array" ref="BA1901">INDEX($K:$Q,ROW(),MATCH(BA$3,$K$2:$Q$2,0))</f>
        <v>10</v>
      </c>
      <c r="BB1901" s="153" cm="1">
        <f t="array" ref="BB1901">INDEX($K:$Q,ROW(),MATCH(BB$3,$K$2:$Q$2,0))</f>
        <v>10</v>
      </c>
      <c r="BC1901" s="153" cm="1">
        <f t="array" ref="BC1901">INDEX($K:$Q,ROW(),MATCH(BC$3,$K$2:$Q$2,0))</f>
        <v>10</v>
      </c>
      <c r="BD1901" s="153" cm="1">
        <f t="array" ref="BD1901">INDEX($K:$Q,ROW(),MATCH(BD$3,$K$2:$Q$2,0))</f>
        <v>10</v>
      </c>
      <c r="BE1901" s="153" cm="1">
        <f t="array" ref="BE1901">INDEX($K:$Q,ROW(),MATCH(BE$3,$K$2:$Q$2,0))</f>
        <v>10</v>
      </c>
      <c r="BF1901" s="153" cm="1">
        <f t="array" ref="BF1901">INDEX($K:$Q,ROW(),MATCH(BF$3,$K$2:$Q$2,0))</f>
        <v>10</v>
      </c>
      <c r="BG1901" s="153" cm="1">
        <f t="array" ref="BG1901">INDEX($K:$Q,ROW(),MATCH(BG$3,$K$2:$Q$2,0))</f>
        <v>10</v>
      </c>
      <c r="BH1901" s="153" cm="1">
        <f t="array" ref="BH1901">INDEX($K:$Q,ROW(),MATCH(BH$3,$K$2:$Q$2,0))</f>
        <v>10</v>
      </c>
      <c r="BI1901" s="153" cm="1">
        <f t="array" ref="BI1901">INDEX($K:$Q,ROW(),MATCH(BI$3,$K$2:$Q$2,0))</f>
        <v>10</v>
      </c>
      <c r="BJ1901" s="153" cm="1">
        <f t="array" ref="BJ1901">INDEX($K:$Q,ROW(),MATCH(BJ$3,$K$2:$Q$2,0))</f>
        <v>10</v>
      </c>
      <c r="BK1901" s="153" cm="1">
        <f t="array" ref="BK1901">INDEX($K:$Q,ROW(),MATCH(BK$3,$K$2:$Q$2,0))</f>
        <v>10</v>
      </c>
      <c r="BL1901" s="153" cm="1">
        <f t="array" ref="BL1901">INDEX($K:$Q,ROW(),MATCH(BL$3,$K$2:$Q$2,0))</f>
        <v>10</v>
      </c>
      <c r="BM1901" s="153" cm="1">
        <f t="array" ref="BM1901">INDEX($K:$Q,ROW(),MATCH(BM$3,$K$2:$Q$2,0))</f>
        <v>10</v>
      </c>
      <c r="BN1901" s="153" cm="1">
        <f t="array" ref="BN1901">INDEX($K:$Q,ROW(),MATCH(BN$3,$K$2:$Q$2,0))</f>
        <v>10</v>
      </c>
      <c r="BO1901" s="153" cm="1">
        <f t="array" ref="BO1901">INDEX($K:$Q,ROW(),MATCH(BO$3,$K$2:$Q$2,0))</f>
        <v>10</v>
      </c>
      <c r="BP1901" s="153" cm="1">
        <f t="array" ref="BP1901">INDEX($K:$Q,ROW(),MATCH(BP$3,$K$2:$Q$2,0))</f>
        <v>10</v>
      </c>
      <c r="BQ1901" s="153" cm="1">
        <f t="array" ref="BQ1901">INDEX($K:$Q,ROW(),MATCH(BQ$3,$K$2:$Q$2,0))</f>
        <v>10</v>
      </c>
      <c r="BR1901" s="153" cm="1">
        <f t="array" ref="BR1901">INDEX($K:$Q,ROW(),MATCH(BR$3,$K$2:$Q$2,0))</f>
        <v>10</v>
      </c>
      <c r="BS1901" s="153" cm="1">
        <f t="array" ref="BS1901">INDEX($K:$Q,ROW(),MATCH(BS$3,$K$2:$Q$2,0))</f>
        <v>10</v>
      </c>
      <c r="BT1901" s="153" cm="1">
        <f t="array" ref="BT1901">INDEX($K:$Q,ROW(),MATCH(BT$3,$K$2:$Q$2,0))</f>
        <v>10</v>
      </c>
      <c r="BU1901" s="153" cm="1">
        <f t="array" ref="BU1901">INDEX($K:$Q,ROW(),MATCH(BU$3,$K$2:$Q$2,0))</f>
        <v>10</v>
      </c>
      <c r="BV1901" s="153" cm="1">
        <f t="array" ref="BV1901">INDEX($K:$Q,ROW(),MATCH(BV$3,$K$2:$Q$2,0))</f>
        <v>10</v>
      </c>
      <c r="BW1901" s="153" cm="1">
        <f t="array" ref="BW1901">INDEX($K:$Q,ROW(),MATCH(BW$3,$K$2:$Q$2,0))</f>
        <v>10</v>
      </c>
      <c r="BX1901" s="153" cm="1">
        <f t="array" ref="BX1901">INDEX($K:$Q,ROW(),MATCH(BX$3,$K$2:$Q$2,0))</f>
        <v>10</v>
      </c>
      <c r="BY1901" s="153" cm="1">
        <f t="array" ref="BY1901">INDEX($K:$Q,ROW(),MATCH(BY$3,$K$2:$Q$2,0))</f>
        <v>10</v>
      </c>
      <c r="BZ1901" s="153" cm="1">
        <f t="array" ref="BZ1901">INDEX($K:$Q,ROW(),MATCH(BZ$3,$K$2:$Q$2,0))</f>
        <v>10</v>
      </c>
      <c r="CA1901" s="153" cm="1">
        <f t="array" ref="CA1901">INDEX($K:$Q,ROW(),MATCH(CA$3,$K$2:$Q$2,0))</f>
        <v>10</v>
      </c>
      <c r="CB1901" s="153" cm="1">
        <f t="array" ref="CB1901">INDEX($K:$Q,ROW(),MATCH(CB$3,$K$2:$Q$2,0))</f>
        <v>10</v>
      </c>
      <c r="CC1901" s="153" cm="1">
        <f t="array" ref="CC1901">INDEX($K:$Q,ROW(),MATCH(CC$3,$K$2:$Q$2,0))</f>
        <v>10</v>
      </c>
      <c r="CD1901" s="153" cm="1">
        <f t="array" ref="CD1901">INDEX($K:$Q,ROW(),MATCH(CD$3,$K$2:$Q$2,0))</f>
        <v>10</v>
      </c>
      <c r="CE1901" s="153" cm="1">
        <f t="array" ref="CE1901">INDEX($K:$Q,ROW(),MATCH(CE$3,$K$2:$Q$2,0))</f>
        <v>10</v>
      </c>
      <c r="CF1901" s="153" cm="1">
        <f t="array" ref="CF1901">INDEX($K:$Q,ROW(),MATCH(CF$3,$K$2:$Q$2,0))</f>
        <v>10</v>
      </c>
      <c r="CG1901" s="153" cm="1">
        <f t="array" ref="CG1901">INDEX($K:$Q,ROW(),MATCH(CG$3,$K$2:$Q$2,0))</f>
        <v>10</v>
      </c>
      <c r="CH1901" s="153" cm="1">
        <f t="array" ref="CH1901">INDEX($K:$Q,ROW(),MATCH(CH$3,$K$2:$Q$2,0))</f>
        <v>10</v>
      </c>
      <c r="CI1901" s="153" cm="1">
        <f t="array" ref="CI1901">INDEX($K:$Q,ROW(),MATCH(CI$3,$K$2:$Q$2,0))</f>
        <v>10</v>
      </c>
      <c r="CJ1901" s="153" cm="1">
        <f t="array" ref="CJ1901">INDEX($K:$Q,ROW(),MATCH(CJ$3,$K$2:$Q$2,0))</f>
        <v>10</v>
      </c>
      <c r="CK1901" s="153" cm="1">
        <f t="array" ref="CK1901">INDEX($K:$Q,ROW(),MATCH(CK$3,$K$2:$Q$2,0))</f>
        <v>10</v>
      </c>
      <c r="CL1901" s="153" cm="1">
        <f t="array" ref="CL1901">INDEX($K:$Q,ROW(),MATCH(CL$3,$K$2:$Q$2,0))</f>
        <v>10</v>
      </c>
    </row>
    <row r="1902" spans="2:90" x14ac:dyDescent="0.4">
      <c r="B1902" s="123" t="str">
        <f>"Investment in intangibles - "&amp;SUBSTITUTE(B1895,":","")</f>
        <v>Investment in intangibles - Volume driven secondary intangible assets</v>
      </c>
      <c r="C1902" s="8" t="s">
        <v>235</v>
      </c>
      <c r="D1902" t="s">
        <v>758</v>
      </c>
      <c r="E1902" s="8" t="str">
        <f t="shared" si="2201"/>
        <v>1902 FAINT-S</v>
      </c>
      <c r="G1902" s="8" t="str">
        <f t="shared" si="2203"/>
        <v>1902 FAINT-S</v>
      </c>
      <c r="I1902" s="74"/>
      <c r="J1902" s="74"/>
      <c r="K1902" s="33">
        <f t="shared" ref="K1902:P1902" ca="1" si="2205">SUMIF($4:$4,K$2,1902:1902)</f>
        <v>-50000</v>
      </c>
      <c r="L1902" s="33">
        <f t="shared" ca="1" si="2205"/>
        <v>-50000</v>
      </c>
      <c r="M1902" s="33">
        <f t="shared" ca="1" si="2205"/>
        <v>-50000</v>
      </c>
      <c r="N1902" s="33">
        <f t="shared" ca="1" si="2205"/>
        <v>-50000</v>
      </c>
      <c r="O1902" s="33">
        <f t="shared" ca="1" si="2205"/>
        <v>-50000</v>
      </c>
      <c r="P1902" s="33">
        <f t="shared" ca="1" si="2205"/>
        <v>-50000</v>
      </c>
      <c r="Q1902" s="27"/>
      <c r="R1902" s="33"/>
      <c r="S1902" s="77" cm="1">
        <f t="array" aca="1" ref="S1902" ca="1">-S1901*INDIRECT(S1890)</f>
        <v>-50000</v>
      </c>
      <c r="T1902" s="77" cm="1">
        <f t="array" aca="1" ref="T1902" ca="1">-T1901*INDIRECT(T1890)</f>
        <v>-50000</v>
      </c>
      <c r="U1902" s="77" cm="1">
        <f t="array" aca="1" ref="U1902" ca="1">-U1901*INDIRECT(U1890)</f>
        <v>-50000</v>
      </c>
      <c r="V1902" s="77" cm="1">
        <f t="array" aca="1" ref="V1902" ca="1">-V1901*INDIRECT(V1890)</f>
        <v>-50000</v>
      </c>
      <c r="W1902" s="77" cm="1">
        <f t="array" aca="1" ref="W1902" ca="1">-W1901*INDIRECT(W1890)</f>
        <v>-50000</v>
      </c>
      <c r="X1902" s="77" cm="1">
        <f t="array" aca="1" ref="X1902" ca="1">-X1901*INDIRECT(X1890)</f>
        <v>-50000</v>
      </c>
      <c r="Y1902" s="77" cm="1">
        <f t="array" aca="1" ref="Y1902" ca="1">-Y1901*INDIRECT(Y1890)</f>
        <v>-50000</v>
      </c>
      <c r="Z1902" s="77" cm="1">
        <f t="array" aca="1" ref="Z1902" ca="1">-Z1901*INDIRECT(Z1890)</f>
        <v>-50000</v>
      </c>
      <c r="AA1902" s="77" cm="1">
        <f t="array" aca="1" ref="AA1902" ca="1">-AA1901*INDIRECT(AA1890)</f>
        <v>-50000</v>
      </c>
      <c r="AB1902" s="77" cm="1">
        <f t="array" aca="1" ref="AB1902" ca="1">-AB1901*INDIRECT(AB1890)</f>
        <v>-50000</v>
      </c>
      <c r="AC1902" s="77" cm="1">
        <f t="array" aca="1" ref="AC1902" ca="1">-AC1901*INDIRECT(AC1890)</f>
        <v>-50000</v>
      </c>
      <c r="AD1902" s="77" cm="1">
        <f t="array" aca="1" ref="AD1902" ca="1">-AD1901*INDIRECT(AD1890)</f>
        <v>-50000</v>
      </c>
      <c r="AE1902" s="77" cm="1">
        <f t="array" aca="1" ref="AE1902" ca="1">-AE1901*INDIRECT(AE1890)</f>
        <v>-50000</v>
      </c>
      <c r="AF1902" s="77" cm="1">
        <f t="array" aca="1" ref="AF1902" ca="1">-AF1901*INDIRECT(AF1890)</f>
        <v>-50000</v>
      </c>
      <c r="AG1902" s="77" cm="1">
        <f t="array" aca="1" ref="AG1902" ca="1">-AG1901*INDIRECT(AG1890)</f>
        <v>-50000</v>
      </c>
      <c r="AH1902" s="77" cm="1">
        <f t="array" aca="1" ref="AH1902" ca="1">-AH1901*INDIRECT(AH1890)</f>
        <v>-50000</v>
      </c>
      <c r="AI1902" s="77" cm="1">
        <f t="array" aca="1" ref="AI1902" ca="1">-AI1901*INDIRECT(AI1890)</f>
        <v>-50000</v>
      </c>
      <c r="AJ1902" s="77" cm="1">
        <f t="array" aca="1" ref="AJ1902" ca="1">-AJ1901*INDIRECT(AJ1890)</f>
        <v>-50000</v>
      </c>
      <c r="AK1902" s="77" cm="1">
        <f t="array" aca="1" ref="AK1902" ca="1">-AK1901*INDIRECT(AK1890)</f>
        <v>-50000</v>
      </c>
      <c r="AL1902" s="77" cm="1">
        <f t="array" aca="1" ref="AL1902" ca="1">-AL1901*INDIRECT(AL1890)</f>
        <v>-50000</v>
      </c>
      <c r="AM1902" s="77" cm="1">
        <f t="array" aca="1" ref="AM1902" ca="1">-AM1901*INDIRECT(AM1890)</f>
        <v>-50000</v>
      </c>
      <c r="AN1902" s="77" cm="1">
        <f t="array" aca="1" ref="AN1902" ca="1">-AN1901*INDIRECT(AN1890)</f>
        <v>-50000</v>
      </c>
      <c r="AO1902" s="77" cm="1">
        <f t="array" aca="1" ref="AO1902" ca="1">-AO1901*INDIRECT(AO1890)</f>
        <v>-50000</v>
      </c>
      <c r="AP1902" s="77" cm="1">
        <f t="array" aca="1" ref="AP1902" ca="1">-AP1901*INDIRECT(AP1890)</f>
        <v>-50000</v>
      </c>
      <c r="AQ1902" s="77" cm="1">
        <f t="array" aca="1" ref="AQ1902" ca="1">-AQ1901*INDIRECT(AQ1890)</f>
        <v>-50000</v>
      </c>
      <c r="AR1902" s="77" cm="1">
        <f t="array" aca="1" ref="AR1902" ca="1">-AR1901*INDIRECT(AR1890)</f>
        <v>-50000</v>
      </c>
      <c r="AS1902" s="77" cm="1">
        <f t="array" aca="1" ref="AS1902" ca="1">-AS1901*INDIRECT(AS1890)</f>
        <v>-50000</v>
      </c>
      <c r="AT1902" s="77" cm="1">
        <f t="array" aca="1" ref="AT1902" ca="1">-AT1901*INDIRECT(AT1890)</f>
        <v>-50000</v>
      </c>
      <c r="AU1902" s="77" cm="1">
        <f t="array" aca="1" ref="AU1902" ca="1">-AU1901*INDIRECT(AU1890)</f>
        <v>-50000</v>
      </c>
      <c r="AV1902" s="77" cm="1">
        <f t="array" aca="1" ref="AV1902" ca="1">-AV1901*INDIRECT(AV1890)</f>
        <v>-50000</v>
      </c>
      <c r="AW1902" s="77" cm="1">
        <f t="array" aca="1" ref="AW1902" ca="1">-AW1901*INDIRECT(AW1890)</f>
        <v>-50000</v>
      </c>
      <c r="AX1902" s="77" cm="1">
        <f t="array" aca="1" ref="AX1902" ca="1">-AX1901*INDIRECT(AX1890)</f>
        <v>-50000</v>
      </c>
      <c r="AY1902" s="77" cm="1">
        <f t="array" aca="1" ref="AY1902" ca="1">-AY1901*INDIRECT(AY1890)</f>
        <v>-50000</v>
      </c>
      <c r="AZ1902" s="77" cm="1">
        <f t="array" aca="1" ref="AZ1902" ca="1">-AZ1901*INDIRECT(AZ1890)</f>
        <v>-50000</v>
      </c>
      <c r="BA1902" s="77" cm="1">
        <f t="array" aca="1" ref="BA1902" ca="1">-BA1901*INDIRECT(BA1890)</f>
        <v>-50000</v>
      </c>
      <c r="BB1902" s="77" cm="1">
        <f t="array" aca="1" ref="BB1902" ca="1">-BB1901*INDIRECT(BB1890)</f>
        <v>-50000</v>
      </c>
      <c r="BC1902" s="77" cm="1">
        <f t="array" aca="1" ref="BC1902" ca="1">-BC1901*INDIRECT(BC1890)</f>
        <v>-50000</v>
      </c>
      <c r="BD1902" s="77" cm="1">
        <f t="array" aca="1" ref="BD1902" ca="1">-BD1901*INDIRECT(BD1890)</f>
        <v>-50000</v>
      </c>
      <c r="BE1902" s="77" cm="1">
        <f t="array" aca="1" ref="BE1902" ca="1">-BE1901*INDIRECT(BE1890)</f>
        <v>-50000</v>
      </c>
      <c r="BF1902" s="77" cm="1">
        <f t="array" aca="1" ref="BF1902" ca="1">-BF1901*INDIRECT(BF1890)</f>
        <v>-50000</v>
      </c>
      <c r="BG1902" s="77" cm="1">
        <f t="array" aca="1" ref="BG1902" ca="1">-BG1901*INDIRECT(BG1890)</f>
        <v>-50000</v>
      </c>
      <c r="BH1902" s="77" cm="1">
        <f t="array" aca="1" ref="BH1902" ca="1">-BH1901*INDIRECT(BH1890)</f>
        <v>-50000</v>
      </c>
      <c r="BI1902" s="77" cm="1">
        <f t="array" aca="1" ref="BI1902" ca="1">-BI1901*INDIRECT(BI1890)</f>
        <v>-50000</v>
      </c>
      <c r="BJ1902" s="77" cm="1">
        <f t="array" aca="1" ref="BJ1902" ca="1">-BJ1901*INDIRECT(BJ1890)</f>
        <v>-50000</v>
      </c>
      <c r="BK1902" s="77" cm="1">
        <f t="array" aca="1" ref="BK1902" ca="1">-BK1901*INDIRECT(BK1890)</f>
        <v>-50000</v>
      </c>
      <c r="BL1902" s="77" cm="1">
        <f t="array" aca="1" ref="BL1902" ca="1">-BL1901*INDIRECT(BL1890)</f>
        <v>-50000</v>
      </c>
      <c r="BM1902" s="77" cm="1">
        <f t="array" aca="1" ref="BM1902" ca="1">-BM1901*INDIRECT(BM1890)</f>
        <v>-50000</v>
      </c>
      <c r="BN1902" s="77" cm="1">
        <f t="array" aca="1" ref="BN1902" ca="1">-BN1901*INDIRECT(BN1890)</f>
        <v>-50000</v>
      </c>
      <c r="BO1902" s="77" cm="1">
        <f t="array" aca="1" ref="BO1902" ca="1">-BO1901*INDIRECT(BO1890)</f>
        <v>-50000</v>
      </c>
      <c r="BP1902" s="77" cm="1">
        <f t="array" aca="1" ref="BP1902" ca="1">-BP1901*INDIRECT(BP1890)</f>
        <v>-50000</v>
      </c>
      <c r="BQ1902" s="77" cm="1">
        <f t="array" aca="1" ref="BQ1902" ca="1">-BQ1901*INDIRECT(BQ1890)</f>
        <v>-50000</v>
      </c>
      <c r="BR1902" s="77" cm="1">
        <f t="array" aca="1" ref="BR1902" ca="1">-BR1901*INDIRECT(BR1890)</f>
        <v>-50000</v>
      </c>
      <c r="BS1902" s="77" cm="1">
        <f t="array" aca="1" ref="BS1902" ca="1">-BS1901*INDIRECT(BS1890)</f>
        <v>-50000</v>
      </c>
      <c r="BT1902" s="77" cm="1">
        <f t="array" aca="1" ref="BT1902" ca="1">-BT1901*INDIRECT(BT1890)</f>
        <v>-50000</v>
      </c>
      <c r="BU1902" s="77" cm="1">
        <f t="array" aca="1" ref="BU1902" ca="1">-BU1901*INDIRECT(BU1890)</f>
        <v>-50000</v>
      </c>
      <c r="BV1902" s="77" cm="1">
        <f t="array" aca="1" ref="BV1902" ca="1">-BV1901*INDIRECT(BV1890)</f>
        <v>-50000</v>
      </c>
      <c r="BW1902" s="77" cm="1">
        <f t="array" aca="1" ref="BW1902" ca="1">-BW1901*INDIRECT(BW1890)</f>
        <v>-50000</v>
      </c>
      <c r="BX1902" s="77" cm="1">
        <f t="array" aca="1" ref="BX1902" ca="1">-BX1901*INDIRECT(BX1890)</f>
        <v>-50000</v>
      </c>
      <c r="BY1902" s="77" cm="1">
        <f t="array" aca="1" ref="BY1902" ca="1">-BY1901*INDIRECT(BY1890)</f>
        <v>-50000</v>
      </c>
      <c r="BZ1902" s="77" cm="1">
        <f t="array" aca="1" ref="BZ1902" ca="1">-BZ1901*INDIRECT(BZ1890)</f>
        <v>-50000</v>
      </c>
      <c r="CA1902" s="77" cm="1">
        <f t="array" aca="1" ref="CA1902" ca="1">-CA1901*INDIRECT(CA1890)</f>
        <v>-50000</v>
      </c>
      <c r="CB1902" s="77" cm="1">
        <f t="array" aca="1" ref="CB1902" ca="1">-CB1901*INDIRECT(CB1890)</f>
        <v>-50000</v>
      </c>
      <c r="CC1902" s="77" cm="1">
        <f t="array" aca="1" ref="CC1902" ca="1">-CC1901*INDIRECT(CC1890)</f>
        <v>-50000</v>
      </c>
      <c r="CD1902" s="77" cm="1">
        <f t="array" aca="1" ref="CD1902" ca="1">-CD1901*INDIRECT(CD1890)</f>
        <v>-50000</v>
      </c>
      <c r="CE1902" s="77" cm="1">
        <f t="array" aca="1" ref="CE1902" ca="1">-CE1901*INDIRECT(CE1890)</f>
        <v>-50000</v>
      </c>
      <c r="CF1902" s="77" cm="1">
        <f t="array" aca="1" ref="CF1902" ca="1">-CF1901*INDIRECT(CF1890)</f>
        <v>-50000</v>
      </c>
      <c r="CG1902" s="77" cm="1">
        <f t="array" aca="1" ref="CG1902" ca="1">-CG1901*INDIRECT(CG1890)</f>
        <v>-50000</v>
      </c>
      <c r="CH1902" s="77" cm="1">
        <f t="array" aca="1" ref="CH1902" ca="1">-CH1901*INDIRECT(CH1890)</f>
        <v>-50000</v>
      </c>
      <c r="CI1902" s="77" cm="1">
        <f t="array" aca="1" ref="CI1902" ca="1">-CI1901*INDIRECT(CI1890)</f>
        <v>-50000</v>
      </c>
      <c r="CJ1902" s="77" cm="1">
        <f t="array" aca="1" ref="CJ1902" ca="1">-CJ1901*INDIRECT(CJ1890)</f>
        <v>-50000</v>
      </c>
      <c r="CK1902" s="77" cm="1">
        <f t="array" aca="1" ref="CK1902" ca="1">-CK1901*INDIRECT(CK1890)</f>
        <v>-50000</v>
      </c>
      <c r="CL1902" s="77" cm="1">
        <f t="array" aca="1" ref="CL1902" ca="1">-CL1901*INDIRECT(CL1890)</f>
        <v>-50000</v>
      </c>
    </row>
    <row r="1903" spans="2:90" x14ac:dyDescent="0.4">
      <c r="B1903" s="122"/>
      <c r="C1903" s="8"/>
      <c r="D1903" t="s">
        <v>758</v>
      </c>
      <c r="E1903" s="8" t="str">
        <f t="shared" si="2201"/>
        <v>1903 FAINT-S</v>
      </c>
      <c r="G1903" s="8" t="str">
        <f t="shared" si="2203"/>
        <v>1903 FAINT-S</v>
      </c>
      <c r="S1903" s="72"/>
      <c r="T1903" s="72"/>
      <c r="U1903" s="72"/>
      <c r="V1903" s="72"/>
      <c r="W1903" s="72"/>
      <c r="X1903" s="72"/>
      <c r="Y1903" s="72"/>
      <c r="Z1903" s="72"/>
      <c r="AA1903" s="72"/>
      <c r="AB1903" s="72"/>
      <c r="AC1903" s="72"/>
      <c r="AD1903" s="72"/>
      <c r="AE1903" s="72"/>
      <c r="AF1903" s="72"/>
      <c r="AG1903" s="72"/>
      <c r="AH1903" s="72"/>
      <c r="AI1903" s="72"/>
      <c r="AJ1903" s="72"/>
      <c r="AK1903" s="72"/>
      <c r="AL1903" s="72"/>
      <c r="AM1903" s="72"/>
      <c r="AN1903" s="72"/>
      <c r="AO1903" s="72"/>
      <c r="AP1903" s="72"/>
      <c r="AQ1903" s="72"/>
      <c r="AR1903" s="72"/>
      <c r="AS1903" s="72"/>
      <c r="AT1903" s="72"/>
      <c r="AU1903" s="72"/>
      <c r="AV1903" s="72"/>
      <c r="AW1903" s="72"/>
      <c r="AX1903" s="72"/>
      <c r="AY1903" s="72"/>
      <c r="AZ1903" s="72"/>
      <c r="BA1903" s="72"/>
      <c r="BB1903" s="72"/>
      <c r="BC1903" s="72"/>
      <c r="BD1903" s="72"/>
      <c r="BE1903" s="72"/>
      <c r="BF1903" s="72"/>
      <c r="BG1903" s="72"/>
      <c r="BH1903" s="72"/>
      <c r="BI1903" s="72"/>
      <c r="BJ1903" s="72"/>
      <c r="BK1903" s="72"/>
      <c r="BL1903" s="72"/>
      <c r="BM1903" s="72"/>
      <c r="BN1903" s="72"/>
      <c r="BO1903" s="72"/>
      <c r="BP1903" s="72"/>
      <c r="BQ1903" s="72"/>
      <c r="BR1903" s="72"/>
      <c r="BS1903" s="72"/>
      <c r="BT1903" s="72"/>
      <c r="BU1903" s="72"/>
      <c r="BV1903" s="72"/>
      <c r="BW1903" s="72"/>
      <c r="BX1903" s="72"/>
      <c r="BY1903" s="72"/>
      <c r="BZ1903" s="72"/>
      <c r="CA1903" s="72"/>
      <c r="CB1903" s="72"/>
      <c r="CC1903" s="72"/>
      <c r="CD1903" s="72"/>
      <c r="CE1903" s="72"/>
      <c r="CF1903" s="72"/>
      <c r="CG1903" s="72"/>
      <c r="CH1903" s="72"/>
      <c r="CI1903" s="72"/>
      <c r="CJ1903" s="72"/>
      <c r="CK1903" s="72"/>
      <c r="CL1903" s="72"/>
    </row>
    <row r="1904" spans="2:90" x14ac:dyDescent="0.4">
      <c r="B1904" s="95" t="s">
        <v>204</v>
      </c>
      <c r="C1904" s="8"/>
      <c r="D1904" t="s">
        <v>758</v>
      </c>
      <c r="E1904" s="8" t="str">
        <f t="shared" si="2201"/>
        <v>1904 FAINT-S</v>
      </c>
      <c r="G1904" s="8" t="str">
        <f t="shared" si="2203"/>
        <v>1904 FAINT-S</v>
      </c>
      <c r="S1904" s="72"/>
      <c r="T1904" s="72"/>
      <c r="U1904" s="72"/>
      <c r="V1904" s="72"/>
      <c r="W1904" s="72"/>
      <c r="X1904" s="72"/>
      <c r="Y1904" s="72"/>
      <c r="Z1904" s="72"/>
      <c r="AA1904" s="72"/>
      <c r="AB1904" s="72"/>
      <c r="AC1904" s="72"/>
      <c r="AD1904" s="72"/>
      <c r="AE1904" s="72"/>
      <c r="AF1904" s="72"/>
      <c r="AG1904" s="72"/>
      <c r="AH1904" s="72"/>
      <c r="AI1904" s="72"/>
      <c r="AJ1904" s="72"/>
      <c r="AK1904" s="72"/>
      <c r="AL1904" s="72"/>
      <c r="AM1904" s="72"/>
      <c r="AN1904" s="72"/>
      <c r="AO1904" s="72"/>
      <c r="AP1904" s="72"/>
      <c r="AQ1904" s="72"/>
      <c r="AR1904" s="72"/>
      <c r="AS1904" s="72"/>
      <c r="AT1904" s="72"/>
      <c r="AU1904" s="72"/>
      <c r="AV1904" s="72"/>
      <c r="AW1904" s="72"/>
      <c r="AX1904" s="72"/>
      <c r="AY1904" s="72"/>
      <c r="AZ1904" s="72"/>
      <c r="BA1904" s="72"/>
      <c r="BB1904" s="72"/>
      <c r="BC1904" s="72"/>
      <c r="BD1904" s="72"/>
      <c r="BE1904" s="72"/>
      <c r="BF1904" s="72"/>
      <c r="BG1904" s="72"/>
      <c r="BH1904" s="72"/>
      <c r="BI1904" s="72"/>
      <c r="BJ1904" s="72"/>
      <c r="BK1904" s="72"/>
      <c r="BL1904" s="72"/>
      <c r="BM1904" s="72"/>
      <c r="BN1904" s="72"/>
      <c r="BO1904" s="72"/>
      <c r="BP1904" s="72"/>
      <c r="BQ1904" s="72"/>
      <c r="BR1904" s="72"/>
      <c r="BS1904" s="72"/>
      <c r="BT1904" s="72"/>
      <c r="BU1904" s="72"/>
      <c r="BV1904" s="72"/>
      <c r="BW1904" s="72"/>
      <c r="BX1904" s="72"/>
      <c r="BY1904" s="72"/>
      <c r="BZ1904" s="72"/>
      <c r="CA1904" s="72"/>
      <c r="CB1904" s="72"/>
      <c r="CC1904" s="72"/>
      <c r="CD1904" s="72"/>
      <c r="CE1904" s="72"/>
      <c r="CF1904" s="72"/>
      <c r="CG1904" s="72"/>
      <c r="CH1904" s="72"/>
      <c r="CI1904" s="72"/>
      <c r="CJ1904" s="72"/>
      <c r="CK1904" s="72"/>
      <c r="CL1904" s="72"/>
    </row>
    <row r="1905" spans="2:90" x14ac:dyDescent="0.4">
      <c r="B1905" s="154" t="str">
        <f>"Amortization - "&amp;SUBSTITUTE(B1895,":","")</f>
        <v>Amortization - Volume driven secondary intangible assets</v>
      </c>
      <c r="C1905" s="8" t="s">
        <v>233</v>
      </c>
      <c r="D1905" t="s">
        <v>758</v>
      </c>
      <c r="E1905" s="8" t="str">
        <f t="shared" si="2201"/>
        <v>1905 FAINT-S</v>
      </c>
      <c r="G1905" s="8" t="str">
        <f t="shared" si="2203"/>
        <v>1905 FAINT-S</v>
      </c>
      <c r="J1905" s="80">
        <f>SUMIF($5:$5,I$2,1903:1903)</f>
        <v>0</v>
      </c>
      <c r="K1905" s="24" t="e">
        <f t="shared" ref="K1905:P1905" ca="1" si="2206">SUMIF($3:$3,K$2,1905:1905)</f>
        <v>#REF!</v>
      </c>
      <c r="L1905" s="24" t="e">
        <f t="shared" ca="1" si="2206"/>
        <v>#REF!</v>
      </c>
      <c r="M1905" s="24" t="e">
        <f t="shared" ca="1" si="2206"/>
        <v>#REF!</v>
      </c>
      <c r="N1905" s="24" t="e">
        <f t="shared" ca="1" si="2206"/>
        <v>#REF!</v>
      </c>
      <c r="O1905" s="24" t="e">
        <f t="shared" ca="1" si="2206"/>
        <v>#REF!</v>
      </c>
      <c r="P1905" s="24" t="e">
        <f t="shared" ca="1" si="2206"/>
        <v>#REF!</v>
      </c>
      <c r="R1905" s="24"/>
      <c r="S1905" s="80" t="e" cm="1">
        <f t="array" aca="1" ref="S1905" ca="1">(SUM(INDEX(1900:1900,1,MAX(COLUMN($R:$R),COLUMN()-($H1897*12-1))):S1902)/($H1897*12)+IF($R1907=0,0,SUM(INDEX(1905:1905,1,MAX(COLUMN($R:$R),COLUMN()-(($H1897-$H1898)*12))):S1907)/(($H1897)*12)))</f>
        <v>#REF!</v>
      </c>
      <c r="T1905" s="80" t="e" cm="1">
        <f t="array" aca="1" ref="T1905" ca="1">(SUM(INDEX(1900:1900,1,MAX(COLUMN($R:$R),COLUMN()-($H1897*12-1))):T1902)/($H1897*12)+IF($R1907=0,0,SUM(INDEX(1905:1905,1,MAX(COLUMN($R:$R),COLUMN()-(($H1897-$H1898)*12))):T1907)/(($H1897)*12)))</f>
        <v>#REF!</v>
      </c>
      <c r="U1905" s="80" t="e" cm="1">
        <f t="array" aca="1" ref="U1905" ca="1">(SUM(INDEX(1900:1900,1,MAX(COLUMN($R:$R),COLUMN()-($H1897*12-1))):U1902)/($H1897*12)+IF($R1907=0,0,SUM(INDEX(1905:1905,1,MAX(COLUMN($R:$R),COLUMN()-(($H1897-$H1898)*12))):U1907)/(($H1897)*12)))</f>
        <v>#REF!</v>
      </c>
      <c r="V1905" s="80" t="e" cm="1">
        <f t="array" aca="1" ref="V1905" ca="1">(SUM(INDEX(1900:1900,1,MAX(COLUMN($R:$R),COLUMN()-($H1897*12-1))):V1902)/($H1897*12)+IF($R1907=0,0,SUM(INDEX(1905:1905,1,MAX(COLUMN($R:$R),COLUMN()-(($H1897-$H1898)*12))):V1907)/(($H1897)*12)))</f>
        <v>#REF!</v>
      </c>
      <c r="W1905" s="80" t="e" cm="1">
        <f t="array" aca="1" ref="W1905" ca="1">(SUM(INDEX(1900:1900,1,MAX(COLUMN($R:$R),COLUMN()-($H1897*12-1))):W1902)/($H1897*12)+IF($R1907=0,0,SUM(INDEX(1905:1905,1,MAX(COLUMN($R:$R),COLUMN()-(($H1897-$H1898)*12))):W1907)/(($H1897)*12)))</f>
        <v>#REF!</v>
      </c>
      <c r="X1905" s="80" t="e" cm="1">
        <f t="array" aca="1" ref="X1905" ca="1">(SUM(INDEX(1900:1900,1,MAX(COLUMN($R:$R),COLUMN()-($H1897*12-1))):X1902)/($H1897*12)+IF($R1907=0,0,SUM(INDEX(1905:1905,1,MAX(COLUMN($R:$R),COLUMN()-(($H1897-$H1898)*12))):X1907)/(($H1897)*12)))</f>
        <v>#REF!</v>
      </c>
      <c r="Y1905" s="80" t="e" cm="1">
        <f t="array" aca="1" ref="Y1905" ca="1">(SUM(INDEX(1900:1900,1,MAX(COLUMN($R:$R),COLUMN()-($H1897*12-1))):Y1902)/($H1897*12)+IF($R1907=0,0,SUM(INDEX(1905:1905,1,MAX(COLUMN($R:$R),COLUMN()-(($H1897-$H1898)*12))):Y1907)/(($H1897)*12)))</f>
        <v>#REF!</v>
      </c>
      <c r="Z1905" s="80" t="e" cm="1">
        <f t="array" aca="1" ref="Z1905" ca="1">(SUM(INDEX(1900:1900,1,MAX(COLUMN($R:$R),COLUMN()-($H1897*12-1))):Z1902)/($H1897*12)+IF($R1907=0,0,SUM(INDEX(1905:1905,1,MAX(COLUMN($R:$R),COLUMN()-(($H1897-$H1898)*12))):Z1907)/(($H1897)*12)))</f>
        <v>#REF!</v>
      </c>
      <c r="AA1905" s="80" t="e" cm="1">
        <f t="array" aca="1" ref="AA1905" ca="1">(SUM(INDEX(1900:1900,1,MAX(COLUMN($R:$R),COLUMN()-($H1897*12-1))):AA1902)/($H1897*12)+IF($R1907=0,0,SUM(INDEX(1905:1905,1,MAX(COLUMN($R:$R),COLUMN()-(($H1897-$H1898)*12))):AA1907)/(($H1897)*12)))</f>
        <v>#REF!</v>
      </c>
      <c r="AB1905" s="80" t="e" cm="1">
        <f t="array" aca="1" ref="AB1905" ca="1">(SUM(INDEX(1900:1900,1,MAX(COLUMN($R:$R),COLUMN()-($H1897*12-1))):AB1902)/($H1897*12)+IF($R1907=0,0,SUM(INDEX(1905:1905,1,MAX(COLUMN($R:$R),COLUMN()-(($H1897-$H1898)*12))):AB1907)/(($H1897)*12)))</f>
        <v>#REF!</v>
      </c>
      <c r="AC1905" s="80" t="e" cm="1">
        <f t="array" aca="1" ref="AC1905" ca="1">(SUM(INDEX(1900:1900,1,MAX(COLUMN($R:$R),COLUMN()-($H1897*12-1))):AC1902)/($H1897*12)+IF($R1907=0,0,SUM(INDEX(1905:1905,1,MAX(COLUMN($R:$R),COLUMN()-(($H1897-$H1898)*12))):AC1907)/(($H1897)*12)))</f>
        <v>#REF!</v>
      </c>
      <c r="AD1905" s="80" t="e" cm="1">
        <f t="array" aca="1" ref="AD1905" ca="1">(SUM(INDEX(1900:1900,1,MAX(COLUMN($R:$R),COLUMN()-($H1897*12-1))):AD1902)/($H1897*12)+IF($R1907=0,0,SUM(INDEX(1905:1905,1,MAX(COLUMN($R:$R),COLUMN()-(($H1897-$H1898)*12))):AD1907)/(($H1897)*12)))</f>
        <v>#REF!</v>
      </c>
      <c r="AE1905" s="80" t="e" cm="1">
        <f t="array" aca="1" ref="AE1905" ca="1">(SUM(INDEX(1900:1900,1,MAX(COLUMN($R:$R),COLUMN()-($H1897*12-1))):AE1902)/($H1897*12)+IF($R1907=0,0,SUM(INDEX(1905:1905,1,MAX(COLUMN($R:$R),COLUMN()-(($H1897-$H1898)*12))):AE1907)/(($H1897)*12)))</f>
        <v>#REF!</v>
      </c>
      <c r="AF1905" s="80" t="e" cm="1">
        <f t="array" aca="1" ref="AF1905" ca="1">(SUM(INDEX(1900:1900,1,MAX(COLUMN($R:$R),COLUMN()-($H1897*12-1))):AF1902)/($H1897*12)+IF($R1907=0,0,SUM(INDEX(1905:1905,1,MAX(COLUMN($R:$R),COLUMN()-(($H1897-$H1898)*12))):AF1907)/(($H1897)*12)))</f>
        <v>#REF!</v>
      </c>
      <c r="AG1905" s="80" t="e" cm="1">
        <f t="array" aca="1" ref="AG1905" ca="1">(SUM(INDEX(1900:1900,1,MAX(COLUMN($R:$R),COLUMN()-($H1897*12-1))):AG1902)/($H1897*12)+IF($R1907=0,0,SUM(INDEX(1905:1905,1,MAX(COLUMN($R:$R),COLUMN()-(($H1897-$H1898)*12))):AG1907)/(($H1897)*12)))</f>
        <v>#REF!</v>
      </c>
      <c r="AH1905" s="80" t="e" cm="1">
        <f t="array" aca="1" ref="AH1905" ca="1">(SUM(INDEX(1900:1900,1,MAX(COLUMN($R:$R),COLUMN()-($H1897*12-1))):AH1902)/($H1897*12)+IF($R1907=0,0,SUM(INDEX(1905:1905,1,MAX(COLUMN($R:$R),COLUMN()-(($H1897-$H1898)*12))):AH1907)/(($H1897)*12)))</f>
        <v>#REF!</v>
      </c>
      <c r="AI1905" s="80" t="e" cm="1">
        <f t="array" aca="1" ref="AI1905" ca="1">(SUM(INDEX(1900:1900,1,MAX(COLUMN($R:$R),COLUMN()-($H1897*12-1))):AI1902)/($H1897*12)+IF($R1907=0,0,SUM(INDEX(1905:1905,1,MAX(COLUMN($R:$R),COLUMN()-(($H1897-$H1898)*12))):AI1907)/(($H1897)*12)))</f>
        <v>#REF!</v>
      </c>
      <c r="AJ1905" s="80" t="e" cm="1">
        <f t="array" aca="1" ref="AJ1905" ca="1">(SUM(INDEX(1900:1900,1,MAX(COLUMN($R:$R),COLUMN()-($H1897*12-1))):AJ1902)/($H1897*12)+IF($R1907=0,0,SUM(INDEX(1905:1905,1,MAX(COLUMN($R:$R),COLUMN()-(($H1897-$H1898)*12))):AJ1907)/(($H1897)*12)))</f>
        <v>#REF!</v>
      </c>
      <c r="AK1905" s="80" t="e" cm="1">
        <f t="array" aca="1" ref="AK1905" ca="1">(SUM(INDEX(1900:1900,1,MAX(COLUMN($R:$R),COLUMN()-($H1897*12-1))):AK1902)/($H1897*12)+IF($R1907=0,0,SUM(INDEX(1905:1905,1,MAX(COLUMN($R:$R),COLUMN()-(($H1897-$H1898)*12))):AK1907)/(($H1897)*12)))</f>
        <v>#REF!</v>
      </c>
      <c r="AL1905" s="80" t="e" cm="1">
        <f t="array" aca="1" ref="AL1905" ca="1">(SUM(INDEX(1900:1900,1,MAX(COLUMN($R:$R),COLUMN()-($H1897*12-1))):AL1902)/($H1897*12)+IF($R1907=0,0,SUM(INDEX(1905:1905,1,MAX(COLUMN($R:$R),COLUMN()-(($H1897-$H1898)*12))):AL1907)/(($H1897)*12)))</f>
        <v>#REF!</v>
      </c>
      <c r="AM1905" s="80" t="e" cm="1">
        <f t="array" aca="1" ref="AM1905" ca="1">(SUM(INDEX(1900:1900,1,MAX(COLUMN($R:$R),COLUMN()-($H1897*12-1))):AM1902)/($H1897*12)+IF($R1907=0,0,SUM(INDEX(1905:1905,1,MAX(COLUMN($R:$R),COLUMN()-(($H1897-$H1898)*12))):AM1907)/(($H1897)*12)))</f>
        <v>#REF!</v>
      </c>
      <c r="AN1905" s="80" t="e" cm="1">
        <f t="array" aca="1" ref="AN1905" ca="1">(SUM(INDEX(1900:1900,1,MAX(COLUMN($R:$R),COLUMN()-($H1897*12-1))):AN1902)/($H1897*12)+IF($R1907=0,0,SUM(INDEX(1905:1905,1,MAX(COLUMN($R:$R),COLUMN()-(($H1897-$H1898)*12))):AN1907)/(($H1897)*12)))</f>
        <v>#REF!</v>
      </c>
      <c r="AO1905" s="80" t="e" cm="1">
        <f t="array" aca="1" ref="AO1905" ca="1">(SUM(INDEX(1900:1900,1,MAX(COLUMN($R:$R),COLUMN()-($H1897*12-1))):AO1902)/($H1897*12)+IF($R1907=0,0,SUM(INDEX(1905:1905,1,MAX(COLUMN($R:$R),COLUMN()-(($H1897-$H1898)*12))):AO1907)/(($H1897)*12)))</f>
        <v>#REF!</v>
      </c>
      <c r="AP1905" s="80" t="e" cm="1">
        <f t="array" aca="1" ref="AP1905" ca="1">(SUM(INDEX(1900:1900,1,MAX(COLUMN($R:$R),COLUMN()-($H1897*12-1))):AP1902)/($H1897*12)+IF($R1907=0,0,SUM(INDEX(1905:1905,1,MAX(COLUMN($R:$R),COLUMN()-(($H1897-$H1898)*12))):AP1907)/(($H1897)*12)))</f>
        <v>#REF!</v>
      </c>
      <c r="AQ1905" s="80" t="e" cm="1">
        <f t="array" aca="1" ref="AQ1905" ca="1">(SUM(INDEX(1900:1900,1,MAX(COLUMN($R:$R),COLUMN()-($H1897*12-1))):AQ1902)/($H1897*12)+IF($R1907=0,0,SUM(INDEX(1905:1905,1,MAX(COLUMN($R:$R),COLUMN()-(($H1897-$H1898)*12))):AQ1907)/(($H1897)*12)))</f>
        <v>#REF!</v>
      </c>
      <c r="AR1905" s="80" t="e" cm="1">
        <f t="array" aca="1" ref="AR1905" ca="1">(SUM(INDEX(1900:1900,1,MAX(COLUMN($R:$R),COLUMN()-($H1897*12-1))):AR1902)/($H1897*12)+IF($R1907=0,0,SUM(INDEX(1905:1905,1,MAX(COLUMN($R:$R),COLUMN()-(($H1897-$H1898)*12))):AR1907)/(($H1897)*12)))</f>
        <v>#REF!</v>
      </c>
      <c r="AS1905" s="80" t="e" cm="1">
        <f t="array" aca="1" ref="AS1905" ca="1">(SUM(INDEX(1900:1900,1,MAX(COLUMN($R:$R),COLUMN()-($H1897*12-1))):AS1902)/($H1897*12)+IF($R1907=0,0,SUM(INDEX(1905:1905,1,MAX(COLUMN($R:$R),COLUMN()-(($H1897-$H1898)*12))):AS1907)/(($H1897)*12)))</f>
        <v>#REF!</v>
      </c>
      <c r="AT1905" s="80" t="e" cm="1">
        <f t="array" aca="1" ref="AT1905" ca="1">(SUM(INDEX(1900:1900,1,MAX(COLUMN($R:$R),COLUMN()-($H1897*12-1))):AT1902)/($H1897*12)+IF($R1907=0,0,SUM(INDEX(1905:1905,1,MAX(COLUMN($R:$R),COLUMN()-(($H1897-$H1898)*12))):AT1907)/(($H1897)*12)))</f>
        <v>#REF!</v>
      </c>
      <c r="AU1905" s="80" t="e" cm="1">
        <f t="array" aca="1" ref="AU1905" ca="1">(SUM(INDEX(1900:1900,1,MAX(COLUMN($R:$R),COLUMN()-($H1897*12-1))):AU1902)/($H1897*12)+IF($R1907=0,0,SUM(INDEX(1905:1905,1,MAX(COLUMN($R:$R),COLUMN()-(($H1897-$H1898)*12))):AU1907)/(($H1897)*12)))</f>
        <v>#REF!</v>
      </c>
      <c r="AV1905" s="80" t="e" cm="1">
        <f t="array" aca="1" ref="AV1905" ca="1">(SUM(INDEX(1900:1900,1,MAX(COLUMN($R:$R),COLUMN()-($H1897*12-1))):AV1902)/($H1897*12)+IF($R1907=0,0,SUM(INDEX(1905:1905,1,MAX(COLUMN($R:$R),COLUMN()-(($H1897-$H1898)*12))):AV1907)/(($H1897)*12)))</f>
        <v>#REF!</v>
      </c>
      <c r="AW1905" s="80" t="e" cm="1">
        <f t="array" aca="1" ref="AW1905" ca="1">(SUM(INDEX(1900:1900,1,MAX(COLUMN($R:$R),COLUMN()-($H1897*12-1))):AW1902)/($H1897*12)+IF($R1907=0,0,SUM(INDEX(1905:1905,1,MAX(COLUMN($R:$R),COLUMN()-(($H1897-$H1898)*12))):AW1907)/(($H1897)*12)))</f>
        <v>#REF!</v>
      </c>
      <c r="AX1905" s="80" t="e" cm="1">
        <f t="array" aca="1" ref="AX1905" ca="1">(SUM(INDEX(1900:1900,1,MAX(COLUMN($R:$R),COLUMN()-($H1897*12-1))):AX1902)/($H1897*12)+IF($R1907=0,0,SUM(INDEX(1905:1905,1,MAX(COLUMN($R:$R),COLUMN()-(($H1897-$H1898)*12))):AX1907)/(($H1897)*12)))</f>
        <v>#REF!</v>
      </c>
      <c r="AY1905" s="80" t="e" cm="1">
        <f t="array" aca="1" ref="AY1905" ca="1">(SUM(INDEX(1900:1900,1,MAX(COLUMN($R:$R),COLUMN()-($H1897*12-1))):AY1902)/($H1897*12)+IF($R1907=0,0,SUM(INDEX(1905:1905,1,MAX(COLUMN($R:$R),COLUMN()-(($H1897-$H1898)*12))):AY1907)/(($H1897)*12)))</f>
        <v>#REF!</v>
      </c>
      <c r="AZ1905" s="80" t="e" cm="1">
        <f t="array" aca="1" ref="AZ1905" ca="1">(SUM(INDEX(1900:1900,1,MAX(COLUMN($R:$R),COLUMN()-($H1897*12-1))):AZ1902)/($H1897*12)+IF($R1907=0,0,SUM(INDEX(1905:1905,1,MAX(COLUMN($R:$R),COLUMN()-(($H1897-$H1898)*12))):AZ1907)/(($H1897)*12)))</f>
        <v>#REF!</v>
      </c>
      <c r="BA1905" s="80" t="e" cm="1">
        <f t="array" aca="1" ref="BA1905" ca="1">(SUM(INDEX(1900:1900,1,MAX(COLUMN($R:$R),COLUMN()-($H1897*12-1))):BA1902)/($H1897*12)+IF($R1907=0,0,SUM(INDEX(1905:1905,1,MAX(COLUMN($R:$R),COLUMN()-(($H1897-$H1898)*12))):BA1907)/(($H1897)*12)))</f>
        <v>#REF!</v>
      </c>
      <c r="BB1905" s="80" t="e" cm="1">
        <f t="array" aca="1" ref="BB1905" ca="1">(SUM(INDEX(1900:1900,1,MAX(COLUMN($R:$R),COLUMN()-($H1897*12-1))):BB1902)/($H1897*12)+IF($R1907=0,0,SUM(INDEX(1905:1905,1,MAX(COLUMN($R:$R),COLUMN()-(($H1897-$H1898)*12))):BB1907)/(($H1897)*12)))</f>
        <v>#REF!</v>
      </c>
      <c r="BC1905" s="80" t="e" cm="1">
        <f t="array" aca="1" ref="BC1905" ca="1">(SUM(INDEX(1900:1900,1,MAX(COLUMN($R:$R),COLUMN()-($H1897*12-1))):BC1902)/($H1897*12)+IF($R1907=0,0,SUM(INDEX(1905:1905,1,MAX(COLUMN($R:$R),COLUMN()-(($H1897-$H1898)*12))):BC1907)/(($H1897)*12)))</f>
        <v>#REF!</v>
      </c>
      <c r="BD1905" s="80" t="e" cm="1">
        <f t="array" aca="1" ref="BD1905" ca="1">(SUM(INDEX(1900:1900,1,MAX(COLUMN($R:$R),COLUMN()-($H1897*12-1))):BD1902)/($H1897*12)+IF($R1907=0,0,SUM(INDEX(1905:1905,1,MAX(COLUMN($R:$R),COLUMN()-(($H1897-$H1898)*12))):BD1907)/(($H1897)*12)))</f>
        <v>#REF!</v>
      </c>
      <c r="BE1905" s="80" t="e" cm="1">
        <f t="array" aca="1" ref="BE1905" ca="1">(SUM(INDEX(1900:1900,1,MAX(COLUMN($R:$R),COLUMN()-($H1897*12-1))):BE1902)/($H1897*12)+IF($R1907=0,0,SUM(INDEX(1905:1905,1,MAX(COLUMN($R:$R),COLUMN()-(($H1897-$H1898)*12))):BE1907)/(($H1897)*12)))</f>
        <v>#REF!</v>
      </c>
      <c r="BF1905" s="80" t="e" cm="1">
        <f t="array" aca="1" ref="BF1905" ca="1">(SUM(INDEX(1900:1900,1,MAX(COLUMN($R:$R),COLUMN()-($H1897*12-1))):BF1902)/($H1897*12)+IF($R1907=0,0,SUM(INDEX(1905:1905,1,MAX(COLUMN($R:$R),COLUMN()-(($H1897-$H1898)*12))):BF1907)/(($H1897)*12)))</f>
        <v>#REF!</v>
      </c>
      <c r="BG1905" s="80" t="e" cm="1">
        <f t="array" aca="1" ref="BG1905" ca="1">(SUM(INDEX(1900:1900,1,MAX(COLUMN($R:$R),COLUMN()-($H1897*12-1))):BG1902)/($H1897*12)+IF($R1907=0,0,SUM(INDEX(1905:1905,1,MAX(COLUMN($R:$R),COLUMN()-(($H1897-$H1898)*12))):BG1907)/(($H1897)*12)))</f>
        <v>#REF!</v>
      </c>
      <c r="BH1905" s="80" t="e" cm="1">
        <f t="array" aca="1" ref="BH1905" ca="1">(SUM(INDEX(1900:1900,1,MAX(COLUMN($R:$R),COLUMN()-($H1897*12-1))):BH1902)/($H1897*12)+IF($R1907=0,0,SUM(INDEX(1905:1905,1,MAX(COLUMN($R:$R),COLUMN()-(($H1897-$H1898)*12))):BH1907)/(($H1897)*12)))</f>
        <v>#REF!</v>
      </c>
      <c r="BI1905" s="80" t="e" cm="1">
        <f t="array" aca="1" ref="BI1905" ca="1">(SUM(INDEX(1900:1900,1,MAX(COLUMN($R:$R),COLUMN()-($H1897*12-1))):BI1902)/($H1897*12)+IF($R1907=0,0,SUM(INDEX(1905:1905,1,MAX(COLUMN($R:$R),COLUMN()-(($H1897-$H1898)*12))):BI1907)/(($H1897)*12)))</f>
        <v>#REF!</v>
      </c>
      <c r="BJ1905" s="80" t="e" cm="1">
        <f t="array" aca="1" ref="BJ1905" ca="1">(SUM(INDEX(1900:1900,1,MAX(COLUMN($R:$R),COLUMN()-($H1897*12-1))):BJ1902)/($H1897*12)+IF($R1907=0,0,SUM(INDEX(1905:1905,1,MAX(COLUMN($R:$R),COLUMN()-(($H1897-$H1898)*12))):BJ1907)/(($H1897)*12)))</f>
        <v>#REF!</v>
      </c>
      <c r="BK1905" s="80" t="e" cm="1">
        <f t="array" aca="1" ref="BK1905" ca="1">(SUM(INDEX(1900:1900,1,MAX(COLUMN($R:$R),COLUMN()-($H1897*12-1))):BK1902)/($H1897*12)+IF($R1907=0,0,SUM(INDEX(1905:1905,1,MAX(COLUMN($R:$R),COLUMN()-(($H1897-$H1898)*12))):BK1907)/(($H1897)*12)))</f>
        <v>#REF!</v>
      </c>
      <c r="BL1905" s="80" t="e" cm="1">
        <f t="array" aca="1" ref="BL1905" ca="1">(SUM(INDEX(1900:1900,1,MAX(COLUMN($R:$R),COLUMN()-($H1897*12-1))):BL1902)/($H1897*12)+IF($R1907=0,0,SUM(INDEX(1905:1905,1,MAX(COLUMN($R:$R),COLUMN()-(($H1897-$H1898)*12))):BL1907)/(($H1897)*12)))</f>
        <v>#REF!</v>
      </c>
      <c r="BM1905" s="80" t="e" cm="1">
        <f t="array" aca="1" ref="BM1905" ca="1">(SUM(INDEX(1900:1900,1,MAX(COLUMN($R:$R),COLUMN()-($H1897*12-1))):BM1902)/($H1897*12)+IF($R1907=0,0,SUM(INDEX(1905:1905,1,MAX(COLUMN($R:$R),COLUMN()-(($H1897-$H1898)*12))):BM1907)/(($H1897)*12)))</f>
        <v>#REF!</v>
      </c>
      <c r="BN1905" s="80" t="e" cm="1">
        <f t="array" aca="1" ref="BN1905" ca="1">(SUM(INDEX(1900:1900,1,MAX(COLUMN($R:$R),COLUMN()-($H1897*12-1))):BN1902)/($H1897*12)+IF($R1907=0,0,SUM(INDEX(1905:1905,1,MAX(COLUMN($R:$R),COLUMN()-(($H1897-$H1898)*12))):BN1907)/(($H1897)*12)))</f>
        <v>#REF!</v>
      </c>
      <c r="BO1905" s="80" t="e" cm="1">
        <f t="array" aca="1" ref="BO1905" ca="1">(SUM(INDEX(1900:1900,1,MAX(COLUMN($R:$R),COLUMN()-($H1897*12-1))):BO1902)/($H1897*12)+IF($R1907=0,0,SUM(INDEX(1905:1905,1,MAX(COLUMN($R:$R),COLUMN()-(($H1897-$H1898)*12))):BO1907)/(($H1897)*12)))</f>
        <v>#REF!</v>
      </c>
      <c r="BP1905" s="80" t="e" cm="1">
        <f t="array" aca="1" ref="BP1905" ca="1">(SUM(INDEX(1900:1900,1,MAX(COLUMN($R:$R),COLUMN()-($H1897*12-1))):BP1902)/($H1897*12)+IF($R1907=0,0,SUM(INDEX(1905:1905,1,MAX(COLUMN($R:$R),COLUMN()-(($H1897-$H1898)*12))):BP1907)/(($H1897)*12)))</f>
        <v>#REF!</v>
      </c>
      <c r="BQ1905" s="80" t="e" cm="1">
        <f t="array" aca="1" ref="BQ1905" ca="1">(SUM(INDEX(1900:1900,1,MAX(COLUMN($R:$R),COLUMN()-($H1897*12-1))):BQ1902)/($H1897*12)+IF($R1907=0,0,SUM(INDEX(1905:1905,1,MAX(COLUMN($R:$R),COLUMN()-(($H1897-$H1898)*12))):BQ1907)/(($H1897)*12)))</f>
        <v>#REF!</v>
      </c>
      <c r="BR1905" s="80" t="e" cm="1">
        <f t="array" aca="1" ref="BR1905" ca="1">(SUM(INDEX(1900:1900,1,MAX(COLUMN($R:$R),COLUMN()-($H1897*12-1))):BR1902)/($H1897*12)+IF($R1907=0,0,SUM(INDEX(1905:1905,1,MAX(COLUMN($R:$R),COLUMN()-(($H1897-$H1898)*12))):BR1907)/(($H1897)*12)))</f>
        <v>#REF!</v>
      </c>
      <c r="BS1905" s="80" t="e" cm="1">
        <f t="array" aca="1" ref="BS1905" ca="1">(SUM(INDEX(1900:1900,1,MAX(COLUMN($R:$R),COLUMN()-($H1897*12-1))):BS1902)/($H1897*12)+IF($R1907=0,0,SUM(INDEX(1905:1905,1,MAX(COLUMN($R:$R),COLUMN()-(($H1897-$H1898)*12))):BS1907)/(($H1897)*12)))</f>
        <v>#REF!</v>
      </c>
      <c r="BT1905" s="80" t="e" cm="1">
        <f t="array" aca="1" ref="BT1905" ca="1">(SUM(INDEX(1900:1900,1,MAX(COLUMN($R:$R),COLUMN()-($H1897*12-1))):BT1902)/($H1897*12)+IF($R1907=0,0,SUM(INDEX(1905:1905,1,MAX(COLUMN($R:$R),COLUMN()-(($H1897-$H1898)*12))):BT1907)/(($H1897)*12)))</f>
        <v>#REF!</v>
      </c>
      <c r="BU1905" s="80" t="e" cm="1">
        <f t="array" aca="1" ref="BU1905" ca="1">(SUM(INDEX(1900:1900,1,MAX(COLUMN($R:$R),COLUMN()-($H1897*12-1))):BU1902)/($H1897*12)+IF($R1907=0,0,SUM(INDEX(1905:1905,1,MAX(COLUMN($R:$R),COLUMN()-(($H1897-$H1898)*12))):BU1907)/(($H1897)*12)))</f>
        <v>#REF!</v>
      </c>
      <c r="BV1905" s="80" t="e" cm="1">
        <f t="array" aca="1" ref="BV1905" ca="1">(SUM(INDEX(1900:1900,1,MAX(COLUMN($R:$R),COLUMN()-($H1897*12-1))):BV1902)/($H1897*12)+IF($R1907=0,0,SUM(INDEX(1905:1905,1,MAX(COLUMN($R:$R),COLUMN()-(($H1897-$H1898)*12))):BV1907)/(($H1897)*12)))</f>
        <v>#REF!</v>
      </c>
      <c r="BW1905" s="80" t="e" cm="1">
        <f t="array" aca="1" ref="BW1905" ca="1">(SUM(INDEX(1900:1900,1,MAX(COLUMN($R:$R),COLUMN()-($H1897*12-1))):BW1902)/($H1897*12)+IF($R1907=0,0,SUM(INDEX(1905:1905,1,MAX(COLUMN($R:$R),COLUMN()-(($H1897-$H1898)*12))):BW1907)/(($H1897)*12)))</f>
        <v>#REF!</v>
      </c>
      <c r="BX1905" s="80" t="e" cm="1">
        <f t="array" aca="1" ref="BX1905" ca="1">(SUM(INDEX(1900:1900,1,MAX(COLUMN($R:$R),COLUMN()-($H1897*12-1))):BX1902)/($H1897*12)+IF($R1907=0,0,SUM(INDEX(1905:1905,1,MAX(COLUMN($R:$R),COLUMN()-(($H1897-$H1898)*12))):BX1907)/(($H1897)*12)))</f>
        <v>#REF!</v>
      </c>
      <c r="BY1905" s="80" t="e" cm="1">
        <f t="array" aca="1" ref="BY1905" ca="1">(SUM(INDEX(1900:1900,1,MAX(COLUMN($R:$R),COLUMN()-($H1897*12-1))):BY1902)/($H1897*12)+IF($R1907=0,0,SUM(INDEX(1905:1905,1,MAX(COLUMN($R:$R),COLUMN()-(($H1897-$H1898)*12))):BY1907)/(($H1897)*12)))</f>
        <v>#REF!</v>
      </c>
      <c r="BZ1905" s="80" t="e" cm="1">
        <f t="array" aca="1" ref="BZ1905" ca="1">(SUM(INDEX(1900:1900,1,MAX(COLUMN($R:$R),COLUMN()-($H1897*12-1))):BZ1902)/($H1897*12)+IF($R1907=0,0,SUM(INDEX(1905:1905,1,MAX(COLUMN($R:$R),COLUMN()-(($H1897-$H1898)*12))):BZ1907)/(($H1897)*12)))</f>
        <v>#REF!</v>
      </c>
      <c r="CA1905" s="80" t="e" cm="1">
        <f t="array" aca="1" ref="CA1905" ca="1">(SUM(INDEX(1900:1900,1,MAX(COLUMN($R:$R),COLUMN()-($H1897*12-1))):CA1902)/($H1897*12)+IF($R1907=0,0,SUM(INDEX(1905:1905,1,MAX(COLUMN($R:$R),COLUMN()-(($H1897-$H1898)*12))):CA1907)/(($H1897)*12)))</f>
        <v>#REF!</v>
      </c>
      <c r="CB1905" s="80" t="e" cm="1">
        <f t="array" aca="1" ref="CB1905" ca="1">(SUM(INDEX(1900:1900,1,MAX(COLUMN($R:$R),COLUMN()-($H1897*12-1))):CB1902)/($H1897*12)+IF($R1907=0,0,SUM(INDEX(1905:1905,1,MAX(COLUMN($R:$R),COLUMN()-(($H1897-$H1898)*12))):CB1907)/(($H1897)*12)))</f>
        <v>#REF!</v>
      </c>
      <c r="CC1905" s="80" t="e" cm="1">
        <f t="array" aca="1" ref="CC1905" ca="1">(SUM(INDEX(1900:1900,1,MAX(COLUMN($R:$R),COLUMN()-($H1897*12-1))):CC1902)/($H1897*12)+IF($R1907=0,0,SUM(INDEX(1905:1905,1,MAX(COLUMN($R:$R),COLUMN()-(($H1897-$H1898)*12))):CC1907)/(($H1897)*12)))</f>
        <v>#REF!</v>
      </c>
      <c r="CD1905" s="80" t="e" cm="1">
        <f t="array" aca="1" ref="CD1905" ca="1">(SUM(INDEX(1900:1900,1,MAX(COLUMN($R:$R),COLUMN()-($H1897*12-1))):CD1902)/($H1897*12)+IF($R1907=0,0,SUM(INDEX(1905:1905,1,MAX(COLUMN($R:$R),COLUMN()-(($H1897-$H1898)*12))):CD1907)/(($H1897)*12)))</f>
        <v>#REF!</v>
      </c>
      <c r="CE1905" s="80" t="e" cm="1">
        <f t="array" aca="1" ref="CE1905" ca="1">(SUM(INDEX(1900:1900,1,MAX(COLUMN($R:$R),COLUMN()-($H1897*12-1))):CE1902)/($H1897*12)+IF($R1907=0,0,SUM(INDEX(1905:1905,1,MAX(COLUMN($R:$R),COLUMN()-(($H1897-$H1898)*12))):CE1907)/(($H1897)*12)))</f>
        <v>#REF!</v>
      </c>
      <c r="CF1905" s="80" t="e" cm="1">
        <f t="array" aca="1" ref="CF1905" ca="1">(SUM(INDEX(1900:1900,1,MAX(COLUMN($R:$R),COLUMN()-($H1897*12-1))):CF1902)/($H1897*12)+IF($R1907=0,0,SUM(INDEX(1905:1905,1,MAX(COLUMN($R:$R),COLUMN()-(($H1897-$H1898)*12))):CF1907)/(($H1897)*12)))</f>
        <v>#REF!</v>
      </c>
      <c r="CG1905" s="80" t="e" cm="1">
        <f t="array" aca="1" ref="CG1905" ca="1">(SUM(INDEX(1900:1900,1,MAX(COLUMN($R:$R),COLUMN()-($H1897*12-1))):CG1902)/($H1897*12)+IF($R1907=0,0,SUM(INDEX(1905:1905,1,MAX(COLUMN($R:$R),COLUMN()-(($H1897-$H1898)*12))):CG1907)/(($H1897)*12)))</f>
        <v>#REF!</v>
      </c>
      <c r="CH1905" s="80" t="e" cm="1">
        <f t="array" aca="1" ref="CH1905" ca="1">(SUM(INDEX(1900:1900,1,MAX(COLUMN($R:$R),COLUMN()-($H1897*12-1))):CH1902)/($H1897*12)+IF($R1907=0,0,SUM(INDEX(1905:1905,1,MAX(COLUMN($R:$R),COLUMN()-(($H1897-$H1898)*12))):CH1907)/(($H1897)*12)))</f>
        <v>#REF!</v>
      </c>
      <c r="CI1905" s="80" t="e" cm="1">
        <f t="array" aca="1" ref="CI1905" ca="1">(SUM(INDEX(1900:1900,1,MAX(COLUMN($R:$R),COLUMN()-($H1897*12-1))):CI1902)/($H1897*12)+IF($R1907=0,0,SUM(INDEX(1905:1905,1,MAX(COLUMN($R:$R),COLUMN()-(($H1897-$H1898)*12))):CI1907)/(($H1897)*12)))</f>
        <v>#REF!</v>
      </c>
      <c r="CJ1905" s="80" t="e" cm="1">
        <f t="array" aca="1" ref="CJ1905" ca="1">(SUM(INDEX(1900:1900,1,MAX(COLUMN($R:$R),COLUMN()-($H1897*12-1))):CJ1902)/($H1897*12)+IF($R1907=0,0,SUM(INDEX(1905:1905,1,MAX(COLUMN($R:$R),COLUMN()-(($H1897-$H1898)*12))):CJ1907)/(($H1897)*12)))</f>
        <v>#REF!</v>
      </c>
      <c r="CK1905" s="80" t="e" cm="1">
        <f t="array" aca="1" ref="CK1905" ca="1">(SUM(INDEX(1900:1900,1,MAX(COLUMN($R:$R),COLUMN()-($H1897*12-1))):CK1902)/($H1897*12)+IF($R1907=0,0,SUM(INDEX(1905:1905,1,MAX(COLUMN($R:$R),COLUMN()-(($H1897-$H1898)*12))):CK1907)/(($H1897)*12)))</f>
        <v>#REF!</v>
      </c>
      <c r="CL1905" s="80" t="e" cm="1">
        <f t="array" aca="1" ref="CL1905" ca="1">(SUM(INDEX(1900:1900,1,MAX(COLUMN($R:$R),COLUMN()-($H1897*12-1))):CL1902)/($H1897*12)+IF($R1907=0,0,SUM(INDEX(1905:1905,1,MAX(COLUMN($R:$R),COLUMN()-(($H1897-$H1898)*12))):CL1907)/(($H1897)*12)))</f>
        <v>#REF!</v>
      </c>
    </row>
    <row r="1906" spans="2:90" x14ac:dyDescent="0.4">
      <c r="B1906" s="154"/>
      <c r="C1906" s="8"/>
      <c r="D1906" t="s">
        <v>758</v>
      </c>
      <c r="E1906" s="8" t="str">
        <f t="shared" si="2201"/>
        <v>1906 FAINT-S</v>
      </c>
      <c r="G1906" s="8" t="str">
        <f t="shared" si="2203"/>
        <v>1906 FAINT-S</v>
      </c>
      <c r="J1906" s="62"/>
      <c r="K1906" s="53"/>
      <c r="L1906" s="53"/>
      <c r="M1906" s="53"/>
      <c r="N1906" s="53"/>
      <c r="O1906" s="53"/>
      <c r="P1906" s="53"/>
      <c r="R1906" s="82"/>
      <c r="S1906" s="149"/>
      <c r="T1906" s="149"/>
      <c r="U1906" s="149"/>
      <c r="V1906" s="149"/>
      <c r="W1906" s="149"/>
      <c r="X1906" s="149"/>
      <c r="Y1906" s="149"/>
      <c r="Z1906" s="149"/>
      <c r="AA1906" s="149"/>
      <c r="AB1906" s="149"/>
      <c r="AC1906" s="149"/>
      <c r="AD1906" s="149"/>
      <c r="AE1906" s="149"/>
      <c r="AF1906" s="149"/>
      <c r="AG1906" s="149"/>
      <c r="AH1906" s="149"/>
      <c r="AI1906" s="149"/>
      <c r="AJ1906" s="149"/>
      <c r="AK1906" s="149"/>
      <c r="AL1906" s="149"/>
      <c r="AM1906" s="149"/>
      <c r="AN1906" s="149"/>
      <c r="AO1906" s="149"/>
      <c r="AP1906" s="149"/>
      <c r="AQ1906" s="149"/>
      <c r="AR1906" s="149"/>
      <c r="AS1906" s="149"/>
      <c r="AT1906" s="149"/>
      <c r="AU1906" s="149"/>
      <c r="AV1906" s="149"/>
      <c r="AW1906" s="149"/>
      <c r="AX1906" s="149"/>
      <c r="AY1906" s="149"/>
      <c r="AZ1906" s="149"/>
      <c r="BA1906" s="149"/>
      <c r="BB1906" s="149"/>
      <c r="BC1906" s="149"/>
      <c r="BD1906" s="149"/>
      <c r="BE1906" s="149"/>
      <c r="BF1906" s="149"/>
      <c r="BG1906" s="149"/>
      <c r="BH1906" s="149"/>
      <c r="BI1906" s="149"/>
      <c r="BJ1906" s="149"/>
      <c r="BK1906" s="149"/>
      <c r="BL1906" s="149"/>
      <c r="BM1906" s="149"/>
      <c r="BN1906" s="149"/>
      <c r="BO1906" s="149"/>
      <c r="BP1906" s="149"/>
      <c r="BQ1906" s="149"/>
      <c r="BR1906" s="149"/>
      <c r="BS1906" s="149"/>
      <c r="BT1906" s="149"/>
      <c r="BU1906" s="149"/>
      <c r="BV1906" s="149"/>
      <c r="BW1906" s="149"/>
      <c r="BX1906" s="149"/>
      <c r="BY1906" s="149"/>
      <c r="BZ1906" s="149"/>
      <c r="CA1906" s="149"/>
      <c r="CB1906" s="149"/>
      <c r="CC1906" s="149"/>
      <c r="CD1906" s="149"/>
      <c r="CE1906" s="149"/>
      <c r="CF1906" s="149"/>
      <c r="CG1906" s="149"/>
      <c r="CH1906" s="149"/>
      <c r="CI1906" s="149"/>
      <c r="CJ1906" s="149"/>
      <c r="CK1906" s="149"/>
      <c r="CL1906" s="149"/>
    </row>
    <row r="1907" spans="2:90" x14ac:dyDescent="0.4">
      <c r="B1907" s="154" t="s">
        <v>280</v>
      </c>
      <c r="C1907" s="8"/>
      <c r="D1907" t="s">
        <v>758</v>
      </c>
      <c r="E1907" s="8" t="str">
        <f t="shared" si="2201"/>
        <v>1907 FAINT-S</v>
      </c>
      <c r="G1907" s="8" t="str">
        <f t="shared" si="2203"/>
        <v>1907 FAINT-S</v>
      </c>
      <c r="J1907" s="74">
        <v>100</v>
      </c>
      <c r="K1907" s="53"/>
      <c r="L1907" s="53"/>
      <c r="M1907" s="53"/>
      <c r="N1907" s="53"/>
      <c r="O1907" s="53"/>
      <c r="P1907" s="53"/>
      <c r="R1907" s="24">
        <f>-$J1907</f>
        <v>-100</v>
      </c>
      <c r="S1907" s="149"/>
      <c r="T1907" s="149"/>
      <c r="U1907" s="149"/>
      <c r="V1907" s="149"/>
      <c r="W1907" s="149"/>
      <c r="X1907" s="149"/>
      <c r="Y1907" s="149"/>
      <c r="Z1907" s="149"/>
      <c r="AA1907" s="149"/>
      <c r="AB1907" s="149"/>
      <c r="AC1907" s="149"/>
      <c r="AD1907" s="149"/>
      <c r="AE1907" s="149"/>
      <c r="AF1907" s="149"/>
      <c r="AG1907" s="149"/>
      <c r="AH1907" s="149"/>
      <c r="AI1907" s="149"/>
      <c r="AJ1907" s="149"/>
      <c r="AK1907" s="149"/>
      <c r="AL1907" s="149"/>
      <c r="AM1907" s="149"/>
      <c r="AN1907" s="149"/>
      <c r="AO1907" s="149"/>
      <c r="AP1907" s="149"/>
      <c r="AQ1907" s="149"/>
      <c r="AR1907" s="149"/>
      <c r="AS1907" s="149"/>
      <c r="AT1907" s="149"/>
      <c r="AU1907" s="149"/>
      <c r="AV1907" s="149"/>
      <c r="AW1907" s="149"/>
      <c r="AX1907" s="149"/>
      <c r="AY1907" s="149"/>
      <c r="AZ1907" s="149"/>
      <c r="BA1907" s="149"/>
      <c r="BB1907" s="149"/>
      <c r="BC1907" s="149"/>
      <c r="BD1907" s="149"/>
      <c r="BE1907" s="149"/>
      <c r="BF1907" s="149"/>
      <c r="BG1907" s="149"/>
      <c r="BH1907" s="149"/>
      <c r="BI1907" s="149"/>
      <c r="BJ1907" s="149"/>
      <c r="BK1907" s="149"/>
      <c r="BL1907" s="149"/>
      <c r="BM1907" s="149"/>
      <c r="BN1907" s="149"/>
      <c r="BO1907" s="149"/>
      <c r="BP1907" s="149"/>
      <c r="BQ1907" s="149"/>
      <c r="BR1907" s="149"/>
      <c r="BS1907" s="149"/>
      <c r="BT1907" s="149"/>
      <c r="BU1907" s="149"/>
      <c r="BV1907" s="149"/>
      <c r="BW1907" s="149"/>
      <c r="BX1907" s="149"/>
      <c r="BY1907" s="149"/>
      <c r="BZ1907" s="149"/>
      <c r="CA1907" s="149"/>
      <c r="CB1907" s="149"/>
      <c r="CC1907" s="149"/>
      <c r="CD1907" s="149"/>
      <c r="CE1907" s="149"/>
      <c r="CF1907" s="149"/>
      <c r="CG1907" s="149"/>
      <c r="CH1907" s="149"/>
      <c r="CI1907" s="149"/>
      <c r="CJ1907" s="149"/>
      <c r="CK1907" s="149"/>
      <c r="CL1907" s="149"/>
    </row>
    <row r="1908" spans="2:90" x14ac:dyDescent="0.4">
      <c r="B1908" s="122"/>
      <c r="D1908" t="s">
        <v>758</v>
      </c>
      <c r="E1908" s="8" t="str">
        <f t="shared" si="2201"/>
        <v>1908 FAINT-S</v>
      </c>
      <c r="G1908" s="8" t="str">
        <f t="shared" si="2203"/>
        <v>1908 FAINT-S</v>
      </c>
      <c r="S1908" s="72"/>
      <c r="T1908" s="72"/>
      <c r="U1908" s="72"/>
      <c r="V1908" s="72"/>
      <c r="W1908" s="72"/>
      <c r="X1908" s="72"/>
      <c r="Y1908" s="72"/>
      <c r="Z1908" s="72"/>
      <c r="AA1908" s="72"/>
      <c r="AB1908" s="72"/>
      <c r="AC1908" s="72"/>
      <c r="AD1908" s="72"/>
      <c r="AE1908" s="72"/>
      <c r="AF1908" s="72"/>
      <c r="AG1908" s="72"/>
      <c r="AH1908" s="72"/>
      <c r="AI1908" s="72"/>
      <c r="AJ1908" s="72"/>
      <c r="AK1908" s="72"/>
      <c r="AL1908" s="72"/>
      <c r="AM1908" s="72"/>
      <c r="AN1908" s="72"/>
      <c r="AO1908" s="72"/>
      <c r="AP1908" s="72"/>
      <c r="AQ1908" s="72"/>
      <c r="AR1908" s="72"/>
      <c r="AS1908" s="72"/>
      <c r="AT1908" s="72"/>
      <c r="AU1908" s="72"/>
      <c r="AV1908" s="72"/>
      <c r="AW1908" s="72"/>
      <c r="AX1908" s="72"/>
      <c r="AY1908" s="72"/>
      <c r="AZ1908" s="72"/>
      <c r="BA1908" s="72"/>
      <c r="BB1908" s="72"/>
      <c r="BC1908" s="72"/>
      <c r="BD1908" s="72"/>
      <c r="BE1908" s="72"/>
      <c r="BF1908" s="72"/>
      <c r="BG1908" s="72"/>
      <c r="BH1908" s="72"/>
      <c r="BI1908" s="72"/>
      <c r="BJ1908" s="72"/>
      <c r="BK1908" s="72"/>
      <c r="BL1908" s="72"/>
      <c r="BM1908" s="72"/>
      <c r="BN1908" s="72"/>
      <c r="BO1908" s="72"/>
      <c r="BP1908" s="72"/>
      <c r="BQ1908" s="72"/>
      <c r="BR1908" s="72"/>
      <c r="BS1908" s="72"/>
      <c r="BT1908" s="72"/>
      <c r="BU1908" s="72"/>
      <c r="BV1908" s="72"/>
      <c r="BW1908" s="72"/>
      <c r="BX1908" s="72"/>
      <c r="BY1908" s="72"/>
      <c r="BZ1908" s="72"/>
      <c r="CA1908" s="72"/>
      <c r="CB1908" s="72"/>
      <c r="CC1908" s="72"/>
      <c r="CD1908" s="72"/>
      <c r="CE1908" s="72"/>
      <c r="CF1908" s="72"/>
      <c r="CG1908" s="72"/>
      <c r="CH1908" s="72"/>
      <c r="CI1908" s="72"/>
      <c r="CJ1908" s="72"/>
      <c r="CK1908" s="72"/>
      <c r="CL1908" s="72"/>
    </row>
    <row r="1909" spans="2:90" x14ac:dyDescent="0.4">
      <c r="B1909" s="95" t="s">
        <v>205</v>
      </c>
      <c r="D1909" t="s">
        <v>758</v>
      </c>
      <c r="E1909" s="8" t="str">
        <f t="shared" si="2201"/>
        <v>1909 FAINT-S</v>
      </c>
      <c r="G1909" s="8" t="str">
        <f t="shared" si="2203"/>
        <v>1909 FAINT-S</v>
      </c>
      <c r="H1909" s="12"/>
      <c r="S1909" s="72"/>
      <c r="T1909" s="72"/>
      <c r="U1909" s="72"/>
      <c r="V1909" s="72"/>
      <c r="W1909" s="72"/>
      <c r="X1909" s="72"/>
      <c r="Y1909" s="72"/>
      <c r="Z1909" s="72"/>
      <c r="AA1909" s="72"/>
      <c r="AB1909" s="72"/>
      <c r="AC1909" s="72"/>
      <c r="AD1909" s="72"/>
      <c r="AE1909" s="72"/>
      <c r="AF1909" s="72"/>
      <c r="AG1909" s="72"/>
      <c r="AH1909" s="72"/>
      <c r="AI1909" s="72"/>
      <c r="AJ1909" s="72"/>
      <c r="AK1909" s="72"/>
      <c r="AL1909" s="72"/>
      <c r="AM1909" s="72"/>
      <c r="AN1909" s="72"/>
      <c r="AO1909" s="72"/>
      <c r="AP1909" s="72"/>
      <c r="AQ1909" s="72"/>
      <c r="AR1909" s="72"/>
      <c r="AS1909" s="72"/>
      <c r="AT1909" s="72"/>
      <c r="AU1909" s="72"/>
      <c r="AV1909" s="72"/>
      <c r="AW1909" s="72"/>
      <c r="AX1909" s="72"/>
      <c r="AY1909" s="72"/>
      <c r="AZ1909" s="72"/>
      <c r="BA1909" s="72"/>
      <c r="BB1909" s="72"/>
      <c r="BC1909" s="72"/>
      <c r="BD1909" s="72"/>
      <c r="BE1909" s="72"/>
      <c r="BF1909" s="72"/>
      <c r="BG1909" s="72"/>
      <c r="BH1909" s="72"/>
      <c r="BI1909" s="72"/>
      <c r="BJ1909" s="72"/>
      <c r="BK1909" s="72"/>
      <c r="BL1909" s="72"/>
      <c r="BM1909" s="72"/>
      <c r="BN1909" s="72"/>
      <c r="BO1909" s="72"/>
      <c r="BP1909" s="72"/>
      <c r="BQ1909" s="72"/>
      <c r="BR1909" s="72"/>
      <c r="BS1909" s="72"/>
      <c r="BT1909" s="72"/>
      <c r="BU1909" s="72"/>
      <c r="BV1909" s="72"/>
      <c r="BW1909" s="72"/>
      <c r="BX1909" s="72"/>
      <c r="BY1909" s="72"/>
      <c r="BZ1909" s="72"/>
      <c r="CA1909" s="72"/>
      <c r="CB1909" s="72"/>
      <c r="CC1909" s="72"/>
      <c r="CD1909" s="72"/>
      <c r="CE1909" s="72"/>
      <c r="CF1909" s="72"/>
      <c r="CG1909" s="72"/>
      <c r="CH1909" s="72"/>
      <c r="CI1909" s="72"/>
      <c r="CJ1909" s="72"/>
      <c r="CK1909" s="72"/>
      <c r="CL1909" s="72"/>
    </row>
    <row r="1910" spans="2:90" x14ac:dyDescent="0.4">
      <c r="B1910" s="154" t="str">
        <f>"Gross intangibles - "&amp;SUBSTITUTE(B1895,":","")</f>
        <v>Gross intangibles - Volume driven secondary intangible assets</v>
      </c>
      <c r="D1910" t="s">
        <v>758</v>
      </c>
      <c r="E1910" s="8" t="str">
        <f t="shared" si="2201"/>
        <v>1910 FAINT-S</v>
      </c>
      <c r="G1910" s="8" t="str">
        <f t="shared" si="2203"/>
        <v>1910 FAINT-S</v>
      </c>
      <c r="J1910" s="80">
        <f>J1907</f>
        <v>100</v>
      </c>
      <c r="K1910" s="24">
        <f t="shared" ref="K1910:P1912" ca="1" si="2207">SUMIF($4:$4,K$2,1910:1910)</f>
        <v>600100</v>
      </c>
      <c r="L1910" s="24">
        <f t="shared" ca="1" si="2207"/>
        <v>1200100</v>
      </c>
      <c r="M1910" s="24">
        <f t="shared" ca="1" si="2207"/>
        <v>1800100</v>
      </c>
      <c r="N1910" s="24">
        <f t="shared" ca="1" si="2207"/>
        <v>2400100</v>
      </c>
      <c r="O1910" s="24">
        <f t="shared" ca="1" si="2207"/>
        <v>3000100</v>
      </c>
      <c r="P1910" s="24">
        <f t="shared" ca="1" si="2207"/>
        <v>3600100</v>
      </c>
      <c r="R1910" s="24">
        <f>$J1910</f>
        <v>100</v>
      </c>
      <c r="S1910" s="80">
        <f t="shared" ref="S1910:AX1910" ca="1" si="2208">-S1902+R1910</f>
        <v>50100</v>
      </c>
      <c r="T1910" s="80">
        <f t="shared" ca="1" si="2208"/>
        <v>100100</v>
      </c>
      <c r="U1910" s="80">
        <f t="shared" ca="1" si="2208"/>
        <v>150100</v>
      </c>
      <c r="V1910" s="80">
        <f t="shared" ca="1" si="2208"/>
        <v>200100</v>
      </c>
      <c r="W1910" s="80">
        <f t="shared" ca="1" si="2208"/>
        <v>250100</v>
      </c>
      <c r="X1910" s="80">
        <f t="shared" ca="1" si="2208"/>
        <v>300100</v>
      </c>
      <c r="Y1910" s="80">
        <f t="shared" ca="1" si="2208"/>
        <v>350100</v>
      </c>
      <c r="Z1910" s="80">
        <f t="shared" ca="1" si="2208"/>
        <v>400100</v>
      </c>
      <c r="AA1910" s="80">
        <f t="shared" ca="1" si="2208"/>
        <v>450100</v>
      </c>
      <c r="AB1910" s="80">
        <f t="shared" ca="1" si="2208"/>
        <v>500100</v>
      </c>
      <c r="AC1910" s="80">
        <f t="shared" ca="1" si="2208"/>
        <v>550100</v>
      </c>
      <c r="AD1910" s="80">
        <f t="shared" ca="1" si="2208"/>
        <v>600100</v>
      </c>
      <c r="AE1910" s="80">
        <f t="shared" ca="1" si="2208"/>
        <v>650100</v>
      </c>
      <c r="AF1910" s="80">
        <f t="shared" ca="1" si="2208"/>
        <v>700100</v>
      </c>
      <c r="AG1910" s="80">
        <f t="shared" ca="1" si="2208"/>
        <v>750100</v>
      </c>
      <c r="AH1910" s="80">
        <f t="shared" ca="1" si="2208"/>
        <v>800100</v>
      </c>
      <c r="AI1910" s="80">
        <f t="shared" ca="1" si="2208"/>
        <v>850100</v>
      </c>
      <c r="AJ1910" s="80">
        <f t="shared" ca="1" si="2208"/>
        <v>900100</v>
      </c>
      <c r="AK1910" s="80">
        <f t="shared" ca="1" si="2208"/>
        <v>950100</v>
      </c>
      <c r="AL1910" s="80">
        <f t="shared" ca="1" si="2208"/>
        <v>1000100</v>
      </c>
      <c r="AM1910" s="80">
        <f t="shared" ca="1" si="2208"/>
        <v>1050100</v>
      </c>
      <c r="AN1910" s="80">
        <f t="shared" ca="1" si="2208"/>
        <v>1100100</v>
      </c>
      <c r="AO1910" s="80">
        <f t="shared" ca="1" si="2208"/>
        <v>1150100</v>
      </c>
      <c r="AP1910" s="80">
        <f t="shared" ca="1" si="2208"/>
        <v>1200100</v>
      </c>
      <c r="AQ1910" s="80">
        <f t="shared" ca="1" si="2208"/>
        <v>1250100</v>
      </c>
      <c r="AR1910" s="80">
        <f t="shared" ca="1" si="2208"/>
        <v>1300100</v>
      </c>
      <c r="AS1910" s="80">
        <f t="shared" ca="1" si="2208"/>
        <v>1350100</v>
      </c>
      <c r="AT1910" s="80">
        <f t="shared" ca="1" si="2208"/>
        <v>1400100</v>
      </c>
      <c r="AU1910" s="80">
        <f t="shared" ca="1" si="2208"/>
        <v>1450100</v>
      </c>
      <c r="AV1910" s="80">
        <f t="shared" ca="1" si="2208"/>
        <v>1500100</v>
      </c>
      <c r="AW1910" s="80">
        <f t="shared" ca="1" si="2208"/>
        <v>1550100</v>
      </c>
      <c r="AX1910" s="80">
        <f t="shared" ca="1" si="2208"/>
        <v>1600100</v>
      </c>
      <c r="AY1910" s="80">
        <f t="shared" ref="AY1910:CD1910" ca="1" si="2209">-AY1902+AX1910</f>
        <v>1650100</v>
      </c>
      <c r="AZ1910" s="80">
        <f t="shared" ca="1" si="2209"/>
        <v>1700100</v>
      </c>
      <c r="BA1910" s="80">
        <f t="shared" ca="1" si="2209"/>
        <v>1750100</v>
      </c>
      <c r="BB1910" s="80">
        <f t="shared" ca="1" si="2209"/>
        <v>1800100</v>
      </c>
      <c r="BC1910" s="80">
        <f t="shared" ca="1" si="2209"/>
        <v>1850100</v>
      </c>
      <c r="BD1910" s="80">
        <f t="shared" ca="1" si="2209"/>
        <v>1900100</v>
      </c>
      <c r="BE1910" s="80">
        <f t="shared" ca="1" si="2209"/>
        <v>1950100</v>
      </c>
      <c r="BF1910" s="80">
        <f t="shared" ca="1" si="2209"/>
        <v>2000100</v>
      </c>
      <c r="BG1910" s="80">
        <f t="shared" ca="1" si="2209"/>
        <v>2050100</v>
      </c>
      <c r="BH1910" s="80">
        <f t="shared" ca="1" si="2209"/>
        <v>2100100</v>
      </c>
      <c r="BI1910" s="80">
        <f t="shared" ca="1" si="2209"/>
        <v>2150100</v>
      </c>
      <c r="BJ1910" s="80">
        <f t="shared" ca="1" si="2209"/>
        <v>2200100</v>
      </c>
      <c r="BK1910" s="80">
        <f t="shared" ca="1" si="2209"/>
        <v>2250100</v>
      </c>
      <c r="BL1910" s="80">
        <f t="shared" ca="1" si="2209"/>
        <v>2300100</v>
      </c>
      <c r="BM1910" s="80">
        <f t="shared" ca="1" si="2209"/>
        <v>2350100</v>
      </c>
      <c r="BN1910" s="80">
        <f t="shared" ca="1" si="2209"/>
        <v>2400100</v>
      </c>
      <c r="BO1910" s="80">
        <f t="shared" ca="1" si="2209"/>
        <v>2450100</v>
      </c>
      <c r="BP1910" s="80">
        <f t="shared" ca="1" si="2209"/>
        <v>2500100</v>
      </c>
      <c r="BQ1910" s="80">
        <f t="shared" ca="1" si="2209"/>
        <v>2550100</v>
      </c>
      <c r="BR1910" s="80">
        <f t="shared" ca="1" si="2209"/>
        <v>2600100</v>
      </c>
      <c r="BS1910" s="80">
        <f t="shared" ca="1" si="2209"/>
        <v>2650100</v>
      </c>
      <c r="BT1910" s="80">
        <f t="shared" ca="1" si="2209"/>
        <v>2700100</v>
      </c>
      <c r="BU1910" s="80">
        <f t="shared" ca="1" si="2209"/>
        <v>2750100</v>
      </c>
      <c r="BV1910" s="80">
        <f t="shared" ca="1" si="2209"/>
        <v>2800100</v>
      </c>
      <c r="BW1910" s="80">
        <f t="shared" ca="1" si="2209"/>
        <v>2850100</v>
      </c>
      <c r="BX1910" s="80">
        <f t="shared" ca="1" si="2209"/>
        <v>2900100</v>
      </c>
      <c r="BY1910" s="80">
        <f t="shared" ca="1" si="2209"/>
        <v>2950100</v>
      </c>
      <c r="BZ1910" s="80">
        <f t="shared" ca="1" si="2209"/>
        <v>3000100</v>
      </c>
      <c r="CA1910" s="80">
        <f t="shared" ca="1" si="2209"/>
        <v>3050100</v>
      </c>
      <c r="CB1910" s="80">
        <f t="shared" ca="1" si="2209"/>
        <v>3100100</v>
      </c>
      <c r="CC1910" s="80">
        <f t="shared" ca="1" si="2209"/>
        <v>3150100</v>
      </c>
      <c r="CD1910" s="80">
        <f t="shared" ca="1" si="2209"/>
        <v>3200100</v>
      </c>
      <c r="CE1910" s="80">
        <f t="shared" ref="CE1910:CL1910" ca="1" si="2210">-CE1902+CD1910</f>
        <v>3250100</v>
      </c>
      <c r="CF1910" s="80">
        <f t="shared" ca="1" si="2210"/>
        <v>3300100</v>
      </c>
      <c r="CG1910" s="80">
        <f t="shared" ca="1" si="2210"/>
        <v>3350100</v>
      </c>
      <c r="CH1910" s="80">
        <f t="shared" ca="1" si="2210"/>
        <v>3400100</v>
      </c>
      <c r="CI1910" s="80">
        <f t="shared" ca="1" si="2210"/>
        <v>3450100</v>
      </c>
      <c r="CJ1910" s="80">
        <f t="shared" ca="1" si="2210"/>
        <v>3500100</v>
      </c>
      <c r="CK1910" s="80">
        <f t="shared" ca="1" si="2210"/>
        <v>3550100</v>
      </c>
      <c r="CL1910" s="80">
        <f t="shared" ca="1" si="2210"/>
        <v>3600100</v>
      </c>
    </row>
    <row r="1911" spans="2:90" x14ac:dyDescent="0.4">
      <c r="B1911" s="154" t="str">
        <f>"Accumulated amortization - "&amp;SUBSTITUTE(B1895,":","")</f>
        <v>Accumulated amortization - Volume driven secondary intangible assets</v>
      </c>
      <c r="D1911" t="s">
        <v>758</v>
      </c>
      <c r="E1911" s="8" t="str">
        <f t="shared" si="2201"/>
        <v>1911 FAINT-S</v>
      </c>
      <c r="G1911" s="8" t="str">
        <f t="shared" si="2203"/>
        <v>1911 FAINT-S</v>
      </c>
      <c r="J1911" s="81">
        <f>-H1898/H1897*J1910</f>
        <v>0</v>
      </c>
      <c r="K1911" s="37" t="e">
        <f t="shared" ca="1" si="2207"/>
        <v>#REF!</v>
      </c>
      <c r="L1911" s="37" t="e">
        <f t="shared" ca="1" si="2207"/>
        <v>#REF!</v>
      </c>
      <c r="M1911" s="37" t="e">
        <f t="shared" ca="1" si="2207"/>
        <v>#REF!</v>
      </c>
      <c r="N1911" s="37" t="e">
        <f t="shared" ca="1" si="2207"/>
        <v>#REF!</v>
      </c>
      <c r="O1911" s="37" t="e">
        <f t="shared" ca="1" si="2207"/>
        <v>#REF!</v>
      </c>
      <c r="P1911" s="37" t="e">
        <f t="shared" ca="1" si="2207"/>
        <v>#REF!</v>
      </c>
      <c r="R1911" s="37">
        <f>$J1911</f>
        <v>0</v>
      </c>
      <c r="S1911" s="81" t="e">
        <f t="shared" ref="S1911:AX1911" ca="1" si="2211">R1911+S1905</f>
        <v>#REF!</v>
      </c>
      <c r="T1911" s="81" t="e">
        <f t="shared" ca="1" si="2211"/>
        <v>#REF!</v>
      </c>
      <c r="U1911" s="81" t="e">
        <f t="shared" ca="1" si="2211"/>
        <v>#REF!</v>
      </c>
      <c r="V1911" s="81" t="e">
        <f t="shared" ca="1" si="2211"/>
        <v>#REF!</v>
      </c>
      <c r="W1911" s="81" t="e">
        <f t="shared" ca="1" si="2211"/>
        <v>#REF!</v>
      </c>
      <c r="X1911" s="81" t="e">
        <f t="shared" ca="1" si="2211"/>
        <v>#REF!</v>
      </c>
      <c r="Y1911" s="81" t="e">
        <f t="shared" ca="1" si="2211"/>
        <v>#REF!</v>
      </c>
      <c r="Z1911" s="81" t="e">
        <f t="shared" ca="1" si="2211"/>
        <v>#REF!</v>
      </c>
      <c r="AA1911" s="81" t="e">
        <f t="shared" ca="1" si="2211"/>
        <v>#REF!</v>
      </c>
      <c r="AB1911" s="81" t="e">
        <f t="shared" ca="1" si="2211"/>
        <v>#REF!</v>
      </c>
      <c r="AC1911" s="81" t="e">
        <f t="shared" ca="1" si="2211"/>
        <v>#REF!</v>
      </c>
      <c r="AD1911" s="81" t="e">
        <f t="shared" ca="1" si="2211"/>
        <v>#REF!</v>
      </c>
      <c r="AE1911" s="81" t="e">
        <f t="shared" ca="1" si="2211"/>
        <v>#REF!</v>
      </c>
      <c r="AF1911" s="81" t="e">
        <f t="shared" ca="1" si="2211"/>
        <v>#REF!</v>
      </c>
      <c r="AG1911" s="81" t="e">
        <f t="shared" ca="1" si="2211"/>
        <v>#REF!</v>
      </c>
      <c r="AH1911" s="81" t="e">
        <f t="shared" ca="1" si="2211"/>
        <v>#REF!</v>
      </c>
      <c r="AI1911" s="81" t="e">
        <f t="shared" ca="1" si="2211"/>
        <v>#REF!</v>
      </c>
      <c r="AJ1911" s="81" t="e">
        <f t="shared" ca="1" si="2211"/>
        <v>#REF!</v>
      </c>
      <c r="AK1911" s="81" t="e">
        <f t="shared" ca="1" si="2211"/>
        <v>#REF!</v>
      </c>
      <c r="AL1911" s="81" t="e">
        <f t="shared" ca="1" si="2211"/>
        <v>#REF!</v>
      </c>
      <c r="AM1911" s="81" t="e">
        <f t="shared" ca="1" si="2211"/>
        <v>#REF!</v>
      </c>
      <c r="AN1911" s="81" t="e">
        <f t="shared" ca="1" si="2211"/>
        <v>#REF!</v>
      </c>
      <c r="AO1911" s="81" t="e">
        <f t="shared" ca="1" si="2211"/>
        <v>#REF!</v>
      </c>
      <c r="AP1911" s="81" t="e">
        <f t="shared" ca="1" si="2211"/>
        <v>#REF!</v>
      </c>
      <c r="AQ1911" s="81" t="e">
        <f t="shared" ca="1" si="2211"/>
        <v>#REF!</v>
      </c>
      <c r="AR1911" s="81" t="e">
        <f t="shared" ca="1" si="2211"/>
        <v>#REF!</v>
      </c>
      <c r="AS1911" s="81" t="e">
        <f t="shared" ca="1" si="2211"/>
        <v>#REF!</v>
      </c>
      <c r="AT1911" s="81" t="e">
        <f t="shared" ca="1" si="2211"/>
        <v>#REF!</v>
      </c>
      <c r="AU1911" s="81" t="e">
        <f t="shared" ca="1" si="2211"/>
        <v>#REF!</v>
      </c>
      <c r="AV1911" s="81" t="e">
        <f t="shared" ca="1" si="2211"/>
        <v>#REF!</v>
      </c>
      <c r="AW1911" s="81" t="e">
        <f t="shared" ca="1" si="2211"/>
        <v>#REF!</v>
      </c>
      <c r="AX1911" s="81" t="e">
        <f t="shared" ca="1" si="2211"/>
        <v>#REF!</v>
      </c>
      <c r="AY1911" s="81" t="e">
        <f t="shared" ref="AY1911:CD1911" ca="1" si="2212">AX1911+AY1905</f>
        <v>#REF!</v>
      </c>
      <c r="AZ1911" s="81" t="e">
        <f t="shared" ca="1" si="2212"/>
        <v>#REF!</v>
      </c>
      <c r="BA1911" s="81" t="e">
        <f t="shared" ca="1" si="2212"/>
        <v>#REF!</v>
      </c>
      <c r="BB1911" s="81" t="e">
        <f t="shared" ca="1" si="2212"/>
        <v>#REF!</v>
      </c>
      <c r="BC1911" s="81" t="e">
        <f t="shared" ca="1" si="2212"/>
        <v>#REF!</v>
      </c>
      <c r="BD1911" s="81" t="e">
        <f t="shared" ca="1" si="2212"/>
        <v>#REF!</v>
      </c>
      <c r="BE1911" s="81" t="e">
        <f t="shared" ca="1" si="2212"/>
        <v>#REF!</v>
      </c>
      <c r="BF1911" s="81" t="e">
        <f t="shared" ca="1" si="2212"/>
        <v>#REF!</v>
      </c>
      <c r="BG1911" s="81" t="e">
        <f t="shared" ca="1" si="2212"/>
        <v>#REF!</v>
      </c>
      <c r="BH1911" s="81" t="e">
        <f t="shared" ca="1" si="2212"/>
        <v>#REF!</v>
      </c>
      <c r="BI1911" s="81" t="e">
        <f t="shared" ca="1" si="2212"/>
        <v>#REF!</v>
      </c>
      <c r="BJ1911" s="81" t="e">
        <f t="shared" ca="1" si="2212"/>
        <v>#REF!</v>
      </c>
      <c r="BK1911" s="81" t="e">
        <f t="shared" ca="1" si="2212"/>
        <v>#REF!</v>
      </c>
      <c r="BL1911" s="81" t="e">
        <f t="shared" ca="1" si="2212"/>
        <v>#REF!</v>
      </c>
      <c r="BM1911" s="81" t="e">
        <f t="shared" ca="1" si="2212"/>
        <v>#REF!</v>
      </c>
      <c r="BN1911" s="81" t="e">
        <f t="shared" ca="1" si="2212"/>
        <v>#REF!</v>
      </c>
      <c r="BO1911" s="81" t="e">
        <f t="shared" ca="1" si="2212"/>
        <v>#REF!</v>
      </c>
      <c r="BP1911" s="81" t="e">
        <f t="shared" ca="1" si="2212"/>
        <v>#REF!</v>
      </c>
      <c r="BQ1911" s="81" t="e">
        <f t="shared" ca="1" si="2212"/>
        <v>#REF!</v>
      </c>
      <c r="BR1911" s="81" t="e">
        <f t="shared" ca="1" si="2212"/>
        <v>#REF!</v>
      </c>
      <c r="BS1911" s="81" t="e">
        <f t="shared" ca="1" si="2212"/>
        <v>#REF!</v>
      </c>
      <c r="BT1911" s="81" t="e">
        <f t="shared" ca="1" si="2212"/>
        <v>#REF!</v>
      </c>
      <c r="BU1911" s="81" t="e">
        <f t="shared" ca="1" si="2212"/>
        <v>#REF!</v>
      </c>
      <c r="BV1911" s="81" t="e">
        <f t="shared" ca="1" si="2212"/>
        <v>#REF!</v>
      </c>
      <c r="BW1911" s="81" t="e">
        <f t="shared" ca="1" si="2212"/>
        <v>#REF!</v>
      </c>
      <c r="BX1911" s="81" t="e">
        <f t="shared" ca="1" si="2212"/>
        <v>#REF!</v>
      </c>
      <c r="BY1911" s="81" t="e">
        <f t="shared" ca="1" si="2212"/>
        <v>#REF!</v>
      </c>
      <c r="BZ1911" s="81" t="e">
        <f t="shared" ca="1" si="2212"/>
        <v>#REF!</v>
      </c>
      <c r="CA1911" s="81" t="e">
        <f t="shared" ca="1" si="2212"/>
        <v>#REF!</v>
      </c>
      <c r="CB1911" s="81" t="e">
        <f t="shared" ca="1" si="2212"/>
        <v>#REF!</v>
      </c>
      <c r="CC1911" s="81" t="e">
        <f t="shared" ca="1" si="2212"/>
        <v>#REF!</v>
      </c>
      <c r="CD1911" s="81" t="e">
        <f t="shared" ca="1" si="2212"/>
        <v>#REF!</v>
      </c>
      <c r="CE1911" s="81" t="e">
        <f t="shared" ref="CE1911:CL1911" ca="1" si="2213">CD1911+CE1905</f>
        <v>#REF!</v>
      </c>
      <c r="CF1911" s="81" t="e">
        <f t="shared" ca="1" si="2213"/>
        <v>#REF!</v>
      </c>
      <c r="CG1911" s="81" t="e">
        <f t="shared" ca="1" si="2213"/>
        <v>#REF!</v>
      </c>
      <c r="CH1911" s="81" t="e">
        <f t="shared" ca="1" si="2213"/>
        <v>#REF!</v>
      </c>
      <c r="CI1911" s="81" t="e">
        <f t="shared" ca="1" si="2213"/>
        <v>#REF!</v>
      </c>
      <c r="CJ1911" s="81" t="e">
        <f t="shared" ca="1" si="2213"/>
        <v>#REF!</v>
      </c>
      <c r="CK1911" s="81" t="e">
        <f t="shared" ca="1" si="2213"/>
        <v>#REF!</v>
      </c>
      <c r="CL1911" s="81" t="e">
        <f t="shared" ca="1" si="2213"/>
        <v>#REF!</v>
      </c>
    </row>
    <row r="1912" spans="2:90" x14ac:dyDescent="0.4">
      <c r="B1912" s="123" t="str">
        <f>"Net Intangibles - "&amp;SUBSTITUTE(B1895,":","")</f>
        <v>Net Intangibles - Volume driven secondary intangible assets</v>
      </c>
      <c r="C1912" t="s">
        <v>240</v>
      </c>
      <c r="D1912" t="s">
        <v>758</v>
      </c>
      <c r="E1912" s="8" t="str">
        <f t="shared" si="2201"/>
        <v>1912 FAINT-S</v>
      </c>
      <c r="G1912" s="8" t="str">
        <f t="shared" si="2203"/>
        <v>1912 FAINT-S</v>
      </c>
      <c r="H1912" s="27"/>
      <c r="J1912" s="33" t="e">
        <f ca="1">SUMIF($4:$4,J$2,1912:1912)</f>
        <v>#REF!</v>
      </c>
      <c r="K1912" s="33" t="e">
        <f t="shared" ca="1" si="2207"/>
        <v>#REF!</v>
      </c>
      <c r="L1912" s="33" t="e">
        <f t="shared" ca="1" si="2207"/>
        <v>#REF!</v>
      </c>
      <c r="M1912" s="33" t="e">
        <f t="shared" ca="1" si="2207"/>
        <v>#REF!</v>
      </c>
      <c r="N1912" s="33" t="e">
        <f t="shared" ca="1" si="2207"/>
        <v>#REF!</v>
      </c>
      <c r="O1912" s="33" t="e">
        <f t="shared" ca="1" si="2207"/>
        <v>#REF!</v>
      </c>
      <c r="P1912" s="33" t="e">
        <f t="shared" ca="1" si="2207"/>
        <v>#REF!</v>
      </c>
      <c r="R1912" s="33" t="e">
        <f ca="1">$J1912</f>
        <v>#REF!</v>
      </c>
      <c r="S1912" s="77" t="e">
        <f t="shared" ref="S1912" ca="1" si="2214">SUM(S1910:S1911)</f>
        <v>#REF!</v>
      </c>
      <c r="T1912" s="77" t="e">
        <f t="shared" ref="T1912:AX1912" ca="1" si="2215">SUM(T1910:T1911)</f>
        <v>#REF!</v>
      </c>
      <c r="U1912" s="77" t="e">
        <f t="shared" ca="1" si="2215"/>
        <v>#REF!</v>
      </c>
      <c r="V1912" s="77" t="e">
        <f t="shared" ca="1" si="2215"/>
        <v>#REF!</v>
      </c>
      <c r="W1912" s="77" t="e">
        <f t="shared" ca="1" si="2215"/>
        <v>#REF!</v>
      </c>
      <c r="X1912" s="77" t="e">
        <f t="shared" ca="1" si="2215"/>
        <v>#REF!</v>
      </c>
      <c r="Y1912" s="77" t="e">
        <f t="shared" ca="1" si="2215"/>
        <v>#REF!</v>
      </c>
      <c r="Z1912" s="77" t="e">
        <f t="shared" ca="1" si="2215"/>
        <v>#REF!</v>
      </c>
      <c r="AA1912" s="77" t="e">
        <f t="shared" ca="1" si="2215"/>
        <v>#REF!</v>
      </c>
      <c r="AB1912" s="77" t="e">
        <f t="shared" ca="1" si="2215"/>
        <v>#REF!</v>
      </c>
      <c r="AC1912" s="77" t="e">
        <f t="shared" ca="1" si="2215"/>
        <v>#REF!</v>
      </c>
      <c r="AD1912" s="77" t="e">
        <f t="shared" ca="1" si="2215"/>
        <v>#REF!</v>
      </c>
      <c r="AE1912" s="77" t="e">
        <f t="shared" ca="1" si="2215"/>
        <v>#REF!</v>
      </c>
      <c r="AF1912" s="77" t="e">
        <f t="shared" ca="1" si="2215"/>
        <v>#REF!</v>
      </c>
      <c r="AG1912" s="77" t="e">
        <f t="shared" ca="1" si="2215"/>
        <v>#REF!</v>
      </c>
      <c r="AH1912" s="77" t="e">
        <f t="shared" ca="1" si="2215"/>
        <v>#REF!</v>
      </c>
      <c r="AI1912" s="77" t="e">
        <f t="shared" ca="1" si="2215"/>
        <v>#REF!</v>
      </c>
      <c r="AJ1912" s="77" t="e">
        <f t="shared" ca="1" si="2215"/>
        <v>#REF!</v>
      </c>
      <c r="AK1912" s="77" t="e">
        <f t="shared" ca="1" si="2215"/>
        <v>#REF!</v>
      </c>
      <c r="AL1912" s="77" t="e">
        <f t="shared" ca="1" si="2215"/>
        <v>#REF!</v>
      </c>
      <c r="AM1912" s="77" t="e">
        <f t="shared" ca="1" si="2215"/>
        <v>#REF!</v>
      </c>
      <c r="AN1912" s="77" t="e">
        <f t="shared" ca="1" si="2215"/>
        <v>#REF!</v>
      </c>
      <c r="AO1912" s="77" t="e">
        <f t="shared" ca="1" si="2215"/>
        <v>#REF!</v>
      </c>
      <c r="AP1912" s="77" t="e">
        <f t="shared" ca="1" si="2215"/>
        <v>#REF!</v>
      </c>
      <c r="AQ1912" s="77" t="e">
        <f t="shared" ca="1" si="2215"/>
        <v>#REF!</v>
      </c>
      <c r="AR1912" s="77" t="e">
        <f t="shared" ca="1" si="2215"/>
        <v>#REF!</v>
      </c>
      <c r="AS1912" s="77" t="e">
        <f t="shared" ca="1" si="2215"/>
        <v>#REF!</v>
      </c>
      <c r="AT1912" s="77" t="e">
        <f t="shared" ca="1" si="2215"/>
        <v>#REF!</v>
      </c>
      <c r="AU1912" s="77" t="e">
        <f t="shared" ca="1" si="2215"/>
        <v>#REF!</v>
      </c>
      <c r="AV1912" s="77" t="e">
        <f t="shared" ca="1" si="2215"/>
        <v>#REF!</v>
      </c>
      <c r="AW1912" s="77" t="e">
        <f t="shared" ca="1" si="2215"/>
        <v>#REF!</v>
      </c>
      <c r="AX1912" s="77" t="e">
        <f t="shared" ca="1" si="2215"/>
        <v>#REF!</v>
      </c>
      <c r="AY1912" s="77" t="e">
        <f t="shared" ref="AY1912:CD1912" ca="1" si="2216">SUM(AY1910:AY1911)</f>
        <v>#REF!</v>
      </c>
      <c r="AZ1912" s="77" t="e">
        <f t="shared" ca="1" si="2216"/>
        <v>#REF!</v>
      </c>
      <c r="BA1912" s="77" t="e">
        <f t="shared" ca="1" si="2216"/>
        <v>#REF!</v>
      </c>
      <c r="BB1912" s="77" t="e">
        <f t="shared" ca="1" si="2216"/>
        <v>#REF!</v>
      </c>
      <c r="BC1912" s="77" t="e">
        <f t="shared" ca="1" si="2216"/>
        <v>#REF!</v>
      </c>
      <c r="BD1912" s="77" t="e">
        <f t="shared" ca="1" si="2216"/>
        <v>#REF!</v>
      </c>
      <c r="BE1912" s="77" t="e">
        <f t="shared" ca="1" si="2216"/>
        <v>#REF!</v>
      </c>
      <c r="BF1912" s="77" t="e">
        <f t="shared" ca="1" si="2216"/>
        <v>#REF!</v>
      </c>
      <c r="BG1912" s="77" t="e">
        <f t="shared" ca="1" si="2216"/>
        <v>#REF!</v>
      </c>
      <c r="BH1912" s="77" t="e">
        <f t="shared" ca="1" si="2216"/>
        <v>#REF!</v>
      </c>
      <c r="BI1912" s="77" t="e">
        <f t="shared" ca="1" si="2216"/>
        <v>#REF!</v>
      </c>
      <c r="BJ1912" s="77" t="e">
        <f t="shared" ca="1" si="2216"/>
        <v>#REF!</v>
      </c>
      <c r="BK1912" s="77" t="e">
        <f t="shared" ca="1" si="2216"/>
        <v>#REF!</v>
      </c>
      <c r="BL1912" s="77" t="e">
        <f t="shared" ca="1" si="2216"/>
        <v>#REF!</v>
      </c>
      <c r="BM1912" s="77" t="e">
        <f t="shared" ca="1" si="2216"/>
        <v>#REF!</v>
      </c>
      <c r="BN1912" s="77" t="e">
        <f t="shared" ca="1" si="2216"/>
        <v>#REF!</v>
      </c>
      <c r="BO1912" s="77" t="e">
        <f t="shared" ca="1" si="2216"/>
        <v>#REF!</v>
      </c>
      <c r="BP1912" s="77" t="e">
        <f t="shared" ca="1" si="2216"/>
        <v>#REF!</v>
      </c>
      <c r="BQ1912" s="77" t="e">
        <f t="shared" ca="1" si="2216"/>
        <v>#REF!</v>
      </c>
      <c r="BR1912" s="77" t="e">
        <f t="shared" ca="1" si="2216"/>
        <v>#REF!</v>
      </c>
      <c r="BS1912" s="77" t="e">
        <f t="shared" ca="1" si="2216"/>
        <v>#REF!</v>
      </c>
      <c r="BT1912" s="77" t="e">
        <f t="shared" ca="1" si="2216"/>
        <v>#REF!</v>
      </c>
      <c r="BU1912" s="77" t="e">
        <f t="shared" ca="1" si="2216"/>
        <v>#REF!</v>
      </c>
      <c r="BV1912" s="77" t="e">
        <f t="shared" ca="1" si="2216"/>
        <v>#REF!</v>
      </c>
      <c r="BW1912" s="77" t="e">
        <f t="shared" ca="1" si="2216"/>
        <v>#REF!</v>
      </c>
      <c r="BX1912" s="77" t="e">
        <f t="shared" ca="1" si="2216"/>
        <v>#REF!</v>
      </c>
      <c r="BY1912" s="77" t="e">
        <f t="shared" ca="1" si="2216"/>
        <v>#REF!</v>
      </c>
      <c r="BZ1912" s="77" t="e">
        <f t="shared" ca="1" si="2216"/>
        <v>#REF!</v>
      </c>
      <c r="CA1912" s="77" t="e">
        <f t="shared" ca="1" si="2216"/>
        <v>#REF!</v>
      </c>
      <c r="CB1912" s="77" t="e">
        <f t="shared" ca="1" si="2216"/>
        <v>#REF!</v>
      </c>
      <c r="CC1912" s="77" t="e">
        <f t="shared" ca="1" si="2216"/>
        <v>#REF!</v>
      </c>
      <c r="CD1912" s="77" t="e">
        <f t="shared" ca="1" si="2216"/>
        <v>#REF!</v>
      </c>
      <c r="CE1912" s="77" t="e">
        <f t="shared" ref="CE1912:CK1912" ca="1" si="2217">SUM(CE1910:CE1911)</f>
        <v>#REF!</v>
      </c>
      <c r="CF1912" s="77" t="e">
        <f t="shared" ca="1" si="2217"/>
        <v>#REF!</v>
      </c>
      <c r="CG1912" s="77" t="e">
        <f t="shared" ca="1" si="2217"/>
        <v>#REF!</v>
      </c>
      <c r="CH1912" s="77" t="e">
        <f t="shared" ca="1" si="2217"/>
        <v>#REF!</v>
      </c>
      <c r="CI1912" s="77" t="e">
        <f t="shared" ca="1" si="2217"/>
        <v>#REF!</v>
      </c>
      <c r="CJ1912" s="77" t="e">
        <f t="shared" ca="1" si="2217"/>
        <v>#REF!</v>
      </c>
      <c r="CK1912" s="77" t="e">
        <f t="shared" ca="1" si="2217"/>
        <v>#REF!</v>
      </c>
      <c r="CL1912" s="77" t="e">
        <f t="shared" ref="CL1912" ca="1" si="2218">SUM(CL1910:CL1911)</f>
        <v>#REF!</v>
      </c>
    </row>
    <row r="1913" spans="2:90" x14ac:dyDescent="0.4">
      <c r="B1913" s="123"/>
      <c r="D1913" t="s">
        <v>758</v>
      </c>
      <c r="E1913" s="8" t="str">
        <f>ROW()&amp;" "&amp;D1913</f>
        <v>1913 FAINT-S</v>
      </c>
      <c r="G1913" s="8" t="s">
        <v>244</v>
      </c>
      <c r="H1913" s="27"/>
      <c r="J1913" s="77"/>
      <c r="K1913" s="33"/>
      <c r="L1913" s="33"/>
      <c r="M1913" s="33"/>
      <c r="N1913" s="33"/>
      <c r="O1913" s="33"/>
      <c r="P1913" s="33"/>
      <c r="R1913" s="33"/>
      <c r="S1913" s="77"/>
      <c r="T1913" s="77"/>
      <c r="U1913" s="77"/>
      <c r="V1913" s="77"/>
      <c r="W1913" s="77"/>
      <c r="X1913" s="77"/>
      <c r="Y1913" s="77"/>
      <c r="Z1913" s="77"/>
      <c r="AA1913" s="77"/>
      <c r="AB1913" s="77"/>
      <c r="AC1913" s="77"/>
      <c r="AD1913" s="77"/>
      <c r="AE1913" s="77"/>
      <c r="AF1913" s="77"/>
      <c r="AG1913" s="77"/>
      <c r="AH1913" s="77"/>
      <c r="AI1913" s="77"/>
      <c r="AJ1913" s="77"/>
      <c r="AK1913" s="77"/>
      <c r="AL1913" s="77"/>
      <c r="AM1913" s="77"/>
      <c r="AN1913" s="77"/>
      <c r="AO1913" s="77"/>
      <c r="AP1913" s="77"/>
      <c r="AQ1913" s="77"/>
      <c r="AR1913" s="77"/>
      <c r="AS1913" s="77"/>
      <c r="AT1913" s="77"/>
      <c r="AU1913" s="77"/>
      <c r="AV1913" s="77"/>
      <c r="AW1913" s="77"/>
      <c r="AX1913" s="77"/>
      <c r="AY1913" s="77"/>
      <c r="AZ1913" s="77"/>
      <c r="BA1913" s="77"/>
      <c r="BB1913" s="77"/>
      <c r="BC1913" s="77"/>
      <c r="BD1913" s="77"/>
      <c r="BE1913" s="77"/>
      <c r="BF1913" s="77"/>
      <c r="BG1913" s="77"/>
      <c r="BH1913" s="77"/>
      <c r="BI1913" s="77"/>
      <c r="BJ1913" s="77"/>
      <c r="BK1913" s="77"/>
      <c r="BL1913" s="77"/>
      <c r="BM1913" s="77"/>
      <c r="BN1913" s="77"/>
      <c r="BO1913" s="77"/>
      <c r="BP1913" s="77"/>
      <c r="BQ1913" s="77"/>
      <c r="BR1913" s="77"/>
      <c r="BS1913" s="77"/>
      <c r="BT1913" s="77"/>
      <c r="BU1913" s="77"/>
      <c r="BV1913" s="77"/>
      <c r="BW1913" s="77"/>
      <c r="BX1913" s="77"/>
      <c r="BY1913" s="77"/>
      <c r="BZ1913" s="77"/>
      <c r="CA1913" s="77"/>
      <c r="CB1913" s="77"/>
      <c r="CC1913" s="77"/>
      <c r="CD1913" s="77"/>
      <c r="CE1913" s="77"/>
      <c r="CF1913" s="77"/>
      <c r="CG1913" s="77"/>
      <c r="CH1913" s="77"/>
      <c r="CI1913" s="77"/>
      <c r="CJ1913" s="77"/>
      <c r="CK1913" s="77"/>
      <c r="CL1913" s="77"/>
    </row>
    <row r="1914" spans="2:90" x14ac:dyDescent="0.4">
      <c r="B1914" s="132" t="str">
        <f>B1887</f>
        <v>(Primary label)</v>
      </c>
      <c r="D1914" t="s">
        <v>758</v>
      </c>
      <c r="E1914" s="8" t="str">
        <f>ROW()&amp;" "&amp;D1914</f>
        <v>1914 FAINT-S</v>
      </c>
      <c r="G1914" t="s">
        <v>332</v>
      </c>
      <c r="H1914" s="27"/>
      <c r="I1914" s="78"/>
      <c r="J1914" s="78"/>
      <c r="K1914" s="33"/>
      <c r="L1914" s="33"/>
      <c r="M1914" s="33"/>
      <c r="N1914" s="33"/>
      <c r="O1914" s="33"/>
      <c r="P1914" s="33"/>
      <c r="R1914" s="33"/>
      <c r="S1914" s="77"/>
      <c r="T1914" s="77"/>
      <c r="U1914" s="77"/>
      <c r="V1914" s="77"/>
      <c r="W1914" s="77"/>
      <c r="X1914" s="77"/>
      <c r="Y1914" s="77"/>
      <c r="Z1914" s="77"/>
      <c r="AA1914" s="77"/>
      <c r="AB1914" s="77"/>
      <c r="AC1914" s="77"/>
      <c r="AD1914" s="77"/>
      <c r="AE1914" s="77"/>
      <c r="AF1914" s="77"/>
      <c r="AG1914" s="77"/>
      <c r="AH1914" s="77"/>
      <c r="AI1914" s="77"/>
      <c r="AJ1914" s="77"/>
      <c r="AK1914" s="77"/>
      <c r="AL1914" s="77"/>
      <c r="AM1914" s="77"/>
      <c r="AN1914" s="77"/>
      <c r="AO1914" s="77"/>
      <c r="AP1914" s="77"/>
      <c r="AQ1914" s="77"/>
      <c r="AR1914" s="77"/>
      <c r="AS1914" s="77"/>
      <c r="AT1914" s="77"/>
      <c r="AU1914" s="77"/>
      <c r="AV1914" s="77"/>
      <c r="AW1914" s="77"/>
      <c r="AX1914" s="77"/>
      <c r="AY1914" s="77"/>
      <c r="AZ1914" s="77"/>
      <c r="BA1914" s="77"/>
      <c r="BB1914" s="77"/>
      <c r="BC1914" s="77"/>
      <c r="BD1914" s="77"/>
      <c r="BE1914" s="77"/>
      <c r="BF1914" s="77"/>
      <c r="BG1914" s="77"/>
      <c r="BH1914" s="77"/>
      <c r="BI1914" s="77"/>
      <c r="BJ1914" s="77"/>
      <c r="BK1914" s="77"/>
      <c r="BL1914" s="77"/>
      <c r="BM1914" s="77"/>
      <c r="BN1914" s="77"/>
      <c r="BO1914" s="77"/>
      <c r="BP1914" s="77"/>
      <c r="BQ1914" s="77"/>
      <c r="BR1914" s="77"/>
      <c r="BS1914" s="77"/>
      <c r="BT1914" s="77"/>
      <c r="BU1914" s="77"/>
      <c r="BV1914" s="77"/>
      <c r="BW1914" s="77"/>
      <c r="BX1914" s="77"/>
      <c r="BY1914" s="77"/>
      <c r="BZ1914" s="77"/>
      <c r="CA1914" s="77"/>
      <c r="CB1914" s="77"/>
      <c r="CC1914" s="77"/>
      <c r="CD1914" s="77"/>
      <c r="CE1914" s="77"/>
      <c r="CF1914" s="77"/>
      <c r="CG1914" s="77"/>
      <c r="CH1914" s="77"/>
      <c r="CI1914" s="77"/>
      <c r="CJ1914" s="77"/>
      <c r="CK1914" s="77"/>
      <c r="CL1914" s="77"/>
    </row>
    <row r="1915" spans="2:90" x14ac:dyDescent="0.4">
      <c r="B1915" s="132" t="str">
        <f>B1888</f>
        <v>primary unit</v>
      </c>
      <c r="D1915" t="s">
        <v>758</v>
      </c>
      <c r="E1915" s="8" t="str">
        <f>ROW()&amp;" "&amp;D1915</f>
        <v>1915 FAINT-S</v>
      </c>
      <c r="G1915" t="s">
        <v>332</v>
      </c>
      <c r="H1915" s="27"/>
      <c r="I1915" s="78"/>
      <c r="J1915" s="78"/>
      <c r="K1915" s="33"/>
      <c r="L1915" s="33"/>
      <c r="M1915" s="33"/>
      <c r="N1915" s="33"/>
      <c r="O1915" s="33"/>
      <c r="P1915" s="33"/>
      <c r="R1915" s="33"/>
      <c r="S1915" s="77"/>
      <c r="T1915" s="77"/>
      <c r="U1915" s="77"/>
      <c r="V1915" s="77"/>
      <c r="W1915" s="77"/>
      <c r="X1915" s="77"/>
      <c r="Y1915" s="77"/>
      <c r="Z1915" s="77"/>
      <c r="AA1915" s="77"/>
      <c r="AB1915" s="77"/>
      <c r="AC1915" s="77"/>
      <c r="AD1915" s="77"/>
      <c r="AE1915" s="77"/>
      <c r="AF1915" s="77"/>
      <c r="AG1915" s="77"/>
      <c r="AH1915" s="77"/>
      <c r="AI1915" s="77"/>
      <c r="AJ1915" s="77"/>
      <c r="AK1915" s="77"/>
      <c r="AL1915" s="77"/>
      <c r="AM1915" s="77"/>
      <c r="AN1915" s="77"/>
      <c r="AO1915" s="77"/>
      <c r="AP1915" s="77"/>
      <c r="AQ1915" s="77"/>
      <c r="AR1915" s="77"/>
      <c r="AS1915" s="77"/>
      <c r="AT1915" s="77"/>
      <c r="AU1915" s="77"/>
      <c r="AV1915" s="77"/>
      <c r="AW1915" s="77"/>
      <c r="AX1915" s="77"/>
      <c r="AY1915" s="77"/>
      <c r="AZ1915" s="77"/>
      <c r="BA1915" s="77"/>
      <c r="BB1915" s="77"/>
      <c r="BC1915" s="77"/>
      <c r="BD1915" s="77"/>
      <c r="BE1915" s="77"/>
      <c r="BF1915" s="77"/>
      <c r="BG1915" s="77"/>
      <c r="BH1915" s="77"/>
      <c r="BI1915" s="77"/>
      <c r="BJ1915" s="77"/>
      <c r="BK1915" s="77"/>
      <c r="BL1915" s="77"/>
      <c r="BM1915" s="77"/>
      <c r="BN1915" s="77"/>
      <c r="BO1915" s="77"/>
      <c r="BP1915" s="77"/>
      <c r="BQ1915" s="77"/>
      <c r="BR1915" s="77"/>
      <c r="BS1915" s="77"/>
      <c r="BT1915" s="77"/>
      <c r="BU1915" s="77"/>
      <c r="BV1915" s="77"/>
      <c r="BW1915" s="77"/>
      <c r="BX1915" s="77"/>
      <c r="BY1915" s="77"/>
      <c r="BZ1915" s="77"/>
      <c r="CA1915" s="77"/>
      <c r="CB1915" s="77"/>
      <c r="CC1915" s="77"/>
      <c r="CD1915" s="77"/>
      <c r="CE1915" s="77"/>
      <c r="CF1915" s="77"/>
      <c r="CG1915" s="77"/>
      <c r="CH1915" s="77"/>
      <c r="CI1915" s="77"/>
      <c r="CJ1915" s="77"/>
      <c r="CK1915" s="77"/>
      <c r="CL1915" s="77"/>
    </row>
    <row r="1916" spans="2:90" x14ac:dyDescent="0.4">
      <c r="B1916" s="132" t="str">
        <f>B1889</f>
        <v>Primary revenue driver</v>
      </c>
      <c r="D1916" t="s">
        <v>758</v>
      </c>
      <c r="E1916" s="8" t="str">
        <f>ROW()&amp;" "&amp;D1916</f>
        <v>1916 FAINT-S</v>
      </c>
      <c r="G1916" t="s">
        <v>332</v>
      </c>
      <c r="K1916" s="53"/>
      <c r="L1916" s="53"/>
      <c r="M1916" s="53"/>
      <c r="N1916" s="53"/>
      <c r="O1916" s="53"/>
      <c r="P1916" s="53"/>
      <c r="R1916" s="24"/>
      <c r="S1916" s="175" t="str">
        <f t="shared" ref="S1916" si="2219">S1889</f>
        <v>S$12</v>
      </c>
      <c r="T1916" s="175" t="str">
        <f t="shared" ref="T1916:AX1916" si="2220">T1889</f>
        <v>T$12</v>
      </c>
      <c r="U1916" s="175" t="str">
        <f t="shared" si="2220"/>
        <v>U$12</v>
      </c>
      <c r="V1916" s="175" t="str">
        <f t="shared" si="2220"/>
        <v>V$12</v>
      </c>
      <c r="W1916" s="175" t="str">
        <f t="shared" si="2220"/>
        <v>W$12</v>
      </c>
      <c r="X1916" s="175" t="str">
        <f t="shared" si="2220"/>
        <v>X$12</v>
      </c>
      <c r="Y1916" s="175" t="str">
        <f t="shared" si="2220"/>
        <v>Y$12</v>
      </c>
      <c r="Z1916" s="175" t="str">
        <f t="shared" si="2220"/>
        <v>Z$12</v>
      </c>
      <c r="AA1916" s="175" t="str">
        <f t="shared" si="2220"/>
        <v>AA$12</v>
      </c>
      <c r="AB1916" s="175" t="str">
        <f t="shared" si="2220"/>
        <v>AB$12</v>
      </c>
      <c r="AC1916" s="175" t="str">
        <f t="shared" si="2220"/>
        <v>AC$12</v>
      </c>
      <c r="AD1916" s="175" t="str">
        <f t="shared" si="2220"/>
        <v>AD$12</v>
      </c>
      <c r="AE1916" s="175" t="str">
        <f t="shared" si="2220"/>
        <v>AE$12</v>
      </c>
      <c r="AF1916" s="175" t="str">
        <f t="shared" si="2220"/>
        <v>AF$12</v>
      </c>
      <c r="AG1916" s="175" t="str">
        <f t="shared" si="2220"/>
        <v>AG$12</v>
      </c>
      <c r="AH1916" s="175" t="str">
        <f t="shared" si="2220"/>
        <v>AH$12</v>
      </c>
      <c r="AI1916" s="175" t="str">
        <f t="shared" si="2220"/>
        <v>AI$12</v>
      </c>
      <c r="AJ1916" s="175" t="str">
        <f t="shared" si="2220"/>
        <v>AJ$12</v>
      </c>
      <c r="AK1916" s="175" t="str">
        <f t="shared" si="2220"/>
        <v>AK$12</v>
      </c>
      <c r="AL1916" s="175" t="str">
        <f t="shared" si="2220"/>
        <v>AL$12</v>
      </c>
      <c r="AM1916" s="175" t="str">
        <f t="shared" si="2220"/>
        <v>AM$12</v>
      </c>
      <c r="AN1916" s="175" t="str">
        <f t="shared" si="2220"/>
        <v>AN$12</v>
      </c>
      <c r="AO1916" s="175" t="str">
        <f t="shared" si="2220"/>
        <v>AO$12</v>
      </c>
      <c r="AP1916" s="175" t="str">
        <f t="shared" si="2220"/>
        <v>AP$12</v>
      </c>
      <c r="AQ1916" s="175" t="str">
        <f t="shared" si="2220"/>
        <v>AQ$12</v>
      </c>
      <c r="AR1916" s="175" t="str">
        <f t="shared" si="2220"/>
        <v>AR$12</v>
      </c>
      <c r="AS1916" s="175" t="str">
        <f t="shared" si="2220"/>
        <v>AS$12</v>
      </c>
      <c r="AT1916" s="175" t="str">
        <f t="shared" si="2220"/>
        <v>AT$12</v>
      </c>
      <c r="AU1916" s="175" t="str">
        <f t="shared" si="2220"/>
        <v>AU$12</v>
      </c>
      <c r="AV1916" s="175" t="str">
        <f t="shared" si="2220"/>
        <v>AV$12</v>
      </c>
      <c r="AW1916" s="175" t="str">
        <f t="shared" si="2220"/>
        <v>AW$12</v>
      </c>
      <c r="AX1916" s="175" t="str">
        <f t="shared" si="2220"/>
        <v>AX$12</v>
      </c>
      <c r="AY1916" s="175" t="str">
        <f t="shared" ref="AY1916:CD1916" si="2221">AY1889</f>
        <v>AY$12</v>
      </c>
      <c r="AZ1916" s="175" t="str">
        <f t="shared" si="2221"/>
        <v>AZ$12</v>
      </c>
      <c r="BA1916" s="175" t="str">
        <f t="shared" si="2221"/>
        <v>BA$12</v>
      </c>
      <c r="BB1916" s="175" t="str">
        <f t="shared" si="2221"/>
        <v>BB$12</v>
      </c>
      <c r="BC1916" s="175" t="str">
        <f t="shared" si="2221"/>
        <v>BC$12</v>
      </c>
      <c r="BD1916" s="175" t="str">
        <f t="shared" si="2221"/>
        <v>BD$12</v>
      </c>
      <c r="BE1916" s="175" t="str">
        <f t="shared" si="2221"/>
        <v>BE$12</v>
      </c>
      <c r="BF1916" s="175" t="str">
        <f t="shared" si="2221"/>
        <v>BF$12</v>
      </c>
      <c r="BG1916" s="175" t="str">
        <f t="shared" si="2221"/>
        <v>BG$12</v>
      </c>
      <c r="BH1916" s="175" t="str">
        <f t="shared" si="2221"/>
        <v>BH$12</v>
      </c>
      <c r="BI1916" s="175" t="str">
        <f t="shared" si="2221"/>
        <v>BI$12</v>
      </c>
      <c r="BJ1916" s="175" t="str">
        <f t="shared" si="2221"/>
        <v>BJ$12</v>
      </c>
      <c r="BK1916" s="175" t="str">
        <f t="shared" si="2221"/>
        <v>BK$12</v>
      </c>
      <c r="BL1916" s="175" t="str">
        <f t="shared" si="2221"/>
        <v>BL$12</v>
      </c>
      <c r="BM1916" s="175" t="str">
        <f t="shared" si="2221"/>
        <v>BM$12</v>
      </c>
      <c r="BN1916" s="175" t="str">
        <f t="shared" si="2221"/>
        <v>BN$12</v>
      </c>
      <c r="BO1916" s="175" t="str">
        <f t="shared" si="2221"/>
        <v>BO$12</v>
      </c>
      <c r="BP1916" s="175" t="str">
        <f t="shared" si="2221"/>
        <v>BP$12</v>
      </c>
      <c r="BQ1916" s="175" t="str">
        <f t="shared" si="2221"/>
        <v>BQ$12</v>
      </c>
      <c r="BR1916" s="175" t="str">
        <f t="shared" si="2221"/>
        <v>BR$12</v>
      </c>
      <c r="BS1916" s="175" t="str">
        <f t="shared" si="2221"/>
        <v>BS$12</v>
      </c>
      <c r="BT1916" s="175" t="str">
        <f t="shared" si="2221"/>
        <v>BT$12</v>
      </c>
      <c r="BU1916" s="175" t="str">
        <f t="shared" si="2221"/>
        <v>BU$12</v>
      </c>
      <c r="BV1916" s="175" t="str">
        <f t="shared" si="2221"/>
        <v>BV$12</v>
      </c>
      <c r="BW1916" s="175" t="str">
        <f t="shared" si="2221"/>
        <v>BW$12</v>
      </c>
      <c r="BX1916" s="175" t="str">
        <f t="shared" si="2221"/>
        <v>BX$12</v>
      </c>
      <c r="BY1916" s="175" t="str">
        <f t="shared" si="2221"/>
        <v>BY$12</v>
      </c>
      <c r="BZ1916" s="175" t="str">
        <f t="shared" si="2221"/>
        <v>BZ$12</v>
      </c>
      <c r="CA1916" s="175" t="str">
        <f t="shared" si="2221"/>
        <v>CA$12</v>
      </c>
      <c r="CB1916" s="175" t="str">
        <f t="shared" si="2221"/>
        <v>CB$12</v>
      </c>
      <c r="CC1916" s="175" t="str">
        <f t="shared" si="2221"/>
        <v>CC$12</v>
      </c>
      <c r="CD1916" s="175" t="str">
        <f t="shared" si="2221"/>
        <v>CD$12</v>
      </c>
      <c r="CE1916" s="175" t="str">
        <f t="shared" ref="CE1916:CK1916" si="2222">CE1889</f>
        <v>CE$12</v>
      </c>
      <c r="CF1916" s="175" t="str">
        <f t="shared" si="2222"/>
        <v>CF$12</v>
      </c>
      <c r="CG1916" s="175" t="str">
        <f t="shared" si="2222"/>
        <v>CG$12</v>
      </c>
      <c r="CH1916" s="175" t="str">
        <f t="shared" si="2222"/>
        <v>CH$12</v>
      </c>
      <c r="CI1916" s="175" t="str">
        <f t="shared" si="2222"/>
        <v>CI$12</v>
      </c>
      <c r="CJ1916" s="175" t="str">
        <f t="shared" si="2222"/>
        <v>CJ$12</v>
      </c>
      <c r="CK1916" s="175" t="str">
        <f t="shared" si="2222"/>
        <v>CK$12</v>
      </c>
      <c r="CL1916" s="175" t="str">
        <f t="shared" ref="CL1916" si="2223">CL1889</f>
        <v>CL$12</v>
      </c>
    </row>
    <row r="1917" spans="2:90" x14ac:dyDescent="0.4">
      <c r="B1917" s="132" t="str">
        <f>B1890</f>
        <v>Primary volume driver</v>
      </c>
      <c r="D1917" t="s">
        <v>758</v>
      </c>
      <c r="E1917" s="8" t="str">
        <f>ROW()&amp;" "&amp;D1917</f>
        <v>1917 FAINT-S</v>
      </c>
      <c r="G1917" t="s">
        <v>332</v>
      </c>
      <c r="H1917" s="12"/>
      <c r="I1917" s="60"/>
      <c r="J1917" s="60"/>
      <c r="K1917" s="15"/>
      <c r="L1917" s="15"/>
      <c r="M1917" s="15"/>
      <c r="N1917" s="15"/>
      <c r="O1917" s="15"/>
      <c r="P1917" s="15"/>
      <c r="R1917" s="15"/>
      <c r="S1917" s="175" t="str">
        <f t="shared" ref="S1917" si="2224">S1890</f>
        <v>S$13</v>
      </c>
      <c r="T1917" s="175" t="str">
        <f t="shared" ref="T1917:AX1917" si="2225">T1890</f>
        <v>T$13</v>
      </c>
      <c r="U1917" s="175" t="str">
        <f t="shared" si="2225"/>
        <v>U$13</v>
      </c>
      <c r="V1917" s="175" t="str">
        <f t="shared" si="2225"/>
        <v>V$13</v>
      </c>
      <c r="W1917" s="175" t="str">
        <f t="shared" si="2225"/>
        <v>W$13</v>
      </c>
      <c r="X1917" s="175" t="str">
        <f t="shared" si="2225"/>
        <v>X$13</v>
      </c>
      <c r="Y1917" s="175" t="str">
        <f t="shared" si="2225"/>
        <v>Y$13</v>
      </c>
      <c r="Z1917" s="175" t="str">
        <f t="shared" si="2225"/>
        <v>Z$13</v>
      </c>
      <c r="AA1917" s="175" t="str">
        <f t="shared" si="2225"/>
        <v>AA$13</v>
      </c>
      <c r="AB1917" s="175" t="str">
        <f t="shared" si="2225"/>
        <v>AB$13</v>
      </c>
      <c r="AC1917" s="175" t="str">
        <f t="shared" si="2225"/>
        <v>AC$13</v>
      </c>
      <c r="AD1917" s="175" t="str">
        <f t="shared" si="2225"/>
        <v>AD$13</v>
      </c>
      <c r="AE1917" s="175" t="str">
        <f t="shared" si="2225"/>
        <v>AE$13</v>
      </c>
      <c r="AF1917" s="175" t="str">
        <f t="shared" si="2225"/>
        <v>AF$13</v>
      </c>
      <c r="AG1917" s="175" t="str">
        <f t="shared" si="2225"/>
        <v>AG$13</v>
      </c>
      <c r="AH1917" s="175" t="str">
        <f t="shared" si="2225"/>
        <v>AH$13</v>
      </c>
      <c r="AI1917" s="175" t="str">
        <f t="shared" si="2225"/>
        <v>AI$13</v>
      </c>
      <c r="AJ1917" s="175" t="str">
        <f t="shared" si="2225"/>
        <v>AJ$13</v>
      </c>
      <c r="AK1917" s="175" t="str">
        <f t="shared" si="2225"/>
        <v>AK$13</v>
      </c>
      <c r="AL1917" s="175" t="str">
        <f t="shared" si="2225"/>
        <v>AL$13</v>
      </c>
      <c r="AM1917" s="175" t="str">
        <f t="shared" si="2225"/>
        <v>AM$13</v>
      </c>
      <c r="AN1917" s="175" t="str">
        <f t="shared" si="2225"/>
        <v>AN$13</v>
      </c>
      <c r="AO1917" s="175" t="str">
        <f t="shared" si="2225"/>
        <v>AO$13</v>
      </c>
      <c r="AP1917" s="175" t="str">
        <f t="shared" si="2225"/>
        <v>AP$13</v>
      </c>
      <c r="AQ1917" s="175" t="str">
        <f t="shared" si="2225"/>
        <v>AQ$13</v>
      </c>
      <c r="AR1917" s="175" t="str">
        <f t="shared" si="2225"/>
        <v>AR$13</v>
      </c>
      <c r="AS1917" s="175" t="str">
        <f t="shared" si="2225"/>
        <v>AS$13</v>
      </c>
      <c r="AT1917" s="175" t="str">
        <f t="shared" si="2225"/>
        <v>AT$13</v>
      </c>
      <c r="AU1917" s="175" t="str">
        <f t="shared" si="2225"/>
        <v>AU$13</v>
      </c>
      <c r="AV1917" s="175" t="str">
        <f t="shared" si="2225"/>
        <v>AV$13</v>
      </c>
      <c r="AW1917" s="175" t="str">
        <f t="shared" si="2225"/>
        <v>AW$13</v>
      </c>
      <c r="AX1917" s="175" t="str">
        <f t="shared" si="2225"/>
        <v>AX$13</v>
      </c>
      <c r="AY1917" s="175" t="str">
        <f t="shared" ref="AY1917:CD1917" si="2226">AY1890</f>
        <v>AY$13</v>
      </c>
      <c r="AZ1917" s="175" t="str">
        <f t="shared" si="2226"/>
        <v>AZ$13</v>
      </c>
      <c r="BA1917" s="175" t="str">
        <f t="shared" si="2226"/>
        <v>BA$13</v>
      </c>
      <c r="BB1917" s="175" t="str">
        <f t="shared" si="2226"/>
        <v>BB$13</v>
      </c>
      <c r="BC1917" s="175" t="str">
        <f t="shared" si="2226"/>
        <v>BC$13</v>
      </c>
      <c r="BD1917" s="175" t="str">
        <f t="shared" si="2226"/>
        <v>BD$13</v>
      </c>
      <c r="BE1917" s="175" t="str">
        <f t="shared" si="2226"/>
        <v>BE$13</v>
      </c>
      <c r="BF1917" s="175" t="str">
        <f t="shared" si="2226"/>
        <v>BF$13</v>
      </c>
      <c r="BG1917" s="175" t="str">
        <f t="shared" si="2226"/>
        <v>BG$13</v>
      </c>
      <c r="BH1917" s="175" t="str">
        <f t="shared" si="2226"/>
        <v>BH$13</v>
      </c>
      <c r="BI1917" s="175" t="str">
        <f t="shared" si="2226"/>
        <v>BI$13</v>
      </c>
      <c r="BJ1917" s="175" t="str">
        <f t="shared" si="2226"/>
        <v>BJ$13</v>
      </c>
      <c r="BK1917" s="175" t="str">
        <f t="shared" si="2226"/>
        <v>BK$13</v>
      </c>
      <c r="BL1917" s="175" t="str">
        <f t="shared" si="2226"/>
        <v>BL$13</v>
      </c>
      <c r="BM1917" s="175" t="str">
        <f t="shared" si="2226"/>
        <v>BM$13</v>
      </c>
      <c r="BN1917" s="175" t="str">
        <f t="shared" si="2226"/>
        <v>BN$13</v>
      </c>
      <c r="BO1917" s="175" t="str">
        <f t="shared" si="2226"/>
        <v>BO$13</v>
      </c>
      <c r="BP1917" s="175" t="str">
        <f t="shared" si="2226"/>
        <v>BP$13</v>
      </c>
      <c r="BQ1917" s="175" t="str">
        <f t="shared" si="2226"/>
        <v>BQ$13</v>
      </c>
      <c r="BR1917" s="175" t="str">
        <f t="shared" si="2226"/>
        <v>BR$13</v>
      </c>
      <c r="BS1917" s="175" t="str">
        <f t="shared" si="2226"/>
        <v>BS$13</v>
      </c>
      <c r="BT1917" s="175" t="str">
        <f t="shared" si="2226"/>
        <v>BT$13</v>
      </c>
      <c r="BU1917" s="175" t="str">
        <f t="shared" si="2226"/>
        <v>BU$13</v>
      </c>
      <c r="BV1917" s="175" t="str">
        <f t="shared" si="2226"/>
        <v>BV$13</v>
      </c>
      <c r="BW1917" s="175" t="str">
        <f t="shared" si="2226"/>
        <v>BW$13</v>
      </c>
      <c r="BX1917" s="175" t="str">
        <f t="shared" si="2226"/>
        <v>BX$13</v>
      </c>
      <c r="BY1917" s="175" t="str">
        <f t="shared" si="2226"/>
        <v>BY$13</v>
      </c>
      <c r="BZ1917" s="175" t="str">
        <f t="shared" si="2226"/>
        <v>BZ$13</v>
      </c>
      <c r="CA1917" s="175" t="str">
        <f t="shared" si="2226"/>
        <v>CA$13</v>
      </c>
      <c r="CB1917" s="175" t="str">
        <f t="shared" si="2226"/>
        <v>CB$13</v>
      </c>
      <c r="CC1917" s="175" t="str">
        <f t="shared" si="2226"/>
        <v>CC$13</v>
      </c>
      <c r="CD1917" s="175" t="str">
        <f t="shared" si="2226"/>
        <v>CD$13</v>
      </c>
      <c r="CE1917" s="175" t="str">
        <f t="shared" ref="CE1917:CK1917" si="2227">CE1890</f>
        <v>CE$13</v>
      </c>
      <c r="CF1917" s="175" t="str">
        <f t="shared" si="2227"/>
        <v>CF$13</v>
      </c>
      <c r="CG1917" s="175" t="str">
        <f t="shared" si="2227"/>
        <v>CG$13</v>
      </c>
      <c r="CH1917" s="175" t="str">
        <f t="shared" si="2227"/>
        <v>CH$13</v>
      </c>
      <c r="CI1917" s="175" t="str">
        <f t="shared" si="2227"/>
        <v>CI$13</v>
      </c>
      <c r="CJ1917" s="175" t="str">
        <f t="shared" si="2227"/>
        <v>CJ$13</v>
      </c>
      <c r="CK1917" s="175" t="str">
        <f t="shared" si="2227"/>
        <v>CK$13</v>
      </c>
      <c r="CL1917" s="175" t="str">
        <f t="shared" ref="CL1917" si="2228">CL1890</f>
        <v>CL$13</v>
      </c>
    </row>
    <row r="1918" spans="2:90" x14ac:dyDescent="0.4">
      <c r="B1918" s="132" t="str">
        <f>B1895</f>
        <v>Volume driven secondary intangible assets:</v>
      </c>
      <c r="D1918" t="s">
        <v>758</v>
      </c>
      <c r="E1918" s="8" t="str">
        <f t="shared" ref="E1918:E1921" si="2229">ROW()&amp;" "&amp;D1918</f>
        <v>1918 FAINT-S</v>
      </c>
      <c r="G1918" t="s">
        <v>332</v>
      </c>
      <c r="H1918" s="12"/>
      <c r="I1918" s="60"/>
      <c r="J1918" s="60"/>
      <c r="K1918" s="15"/>
      <c r="L1918" s="15"/>
      <c r="M1918" s="15"/>
      <c r="N1918" s="15"/>
      <c r="O1918" s="15"/>
      <c r="P1918" s="15"/>
      <c r="R1918" s="15"/>
      <c r="S1918" s="175">
        <f t="shared" ref="S1918" si="2230">S1891</f>
        <v>0</v>
      </c>
      <c r="T1918" s="175">
        <f t="shared" ref="T1918:AX1918" si="2231">T1891</f>
        <v>0</v>
      </c>
      <c r="U1918" s="175">
        <f t="shared" si="2231"/>
        <v>0</v>
      </c>
      <c r="V1918" s="175">
        <f t="shared" si="2231"/>
        <v>0</v>
      </c>
      <c r="W1918" s="175">
        <f t="shared" si="2231"/>
        <v>0</v>
      </c>
      <c r="X1918" s="175">
        <f t="shared" si="2231"/>
        <v>0</v>
      </c>
      <c r="Y1918" s="175">
        <f t="shared" si="2231"/>
        <v>0</v>
      </c>
      <c r="Z1918" s="175">
        <f t="shared" si="2231"/>
        <v>0</v>
      </c>
      <c r="AA1918" s="175">
        <f t="shared" si="2231"/>
        <v>0</v>
      </c>
      <c r="AB1918" s="175">
        <f t="shared" si="2231"/>
        <v>0</v>
      </c>
      <c r="AC1918" s="175">
        <f t="shared" si="2231"/>
        <v>0</v>
      </c>
      <c r="AD1918" s="175">
        <f t="shared" si="2231"/>
        <v>0</v>
      </c>
      <c r="AE1918" s="175">
        <f t="shared" si="2231"/>
        <v>0</v>
      </c>
      <c r="AF1918" s="175">
        <f t="shared" si="2231"/>
        <v>0</v>
      </c>
      <c r="AG1918" s="175">
        <f t="shared" si="2231"/>
        <v>0</v>
      </c>
      <c r="AH1918" s="175">
        <f t="shared" si="2231"/>
        <v>0</v>
      </c>
      <c r="AI1918" s="175">
        <f t="shared" si="2231"/>
        <v>0</v>
      </c>
      <c r="AJ1918" s="175">
        <f t="shared" si="2231"/>
        <v>0</v>
      </c>
      <c r="AK1918" s="175">
        <f t="shared" si="2231"/>
        <v>0</v>
      </c>
      <c r="AL1918" s="175">
        <f t="shared" si="2231"/>
        <v>0</v>
      </c>
      <c r="AM1918" s="175">
        <f t="shared" si="2231"/>
        <v>0</v>
      </c>
      <c r="AN1918" s="175">
        <f t="shared" si="2231"/>
        <v>0</v>
      </c>
      <c r="AO1918" s="175">
        <f t="shared" si="2231"/>
        <v>0</v>
      </c>
      <c r="AP1918" s="175">
        <f t="shared" si="2231"/>
        <v>0</v>
      </c>
      <c r="AQ1918" s="175">
        <f t="shared" si="2231"/>
        <v>0</v>
      </c>
      <c r="AR1918" s="175">
        <f t="shared" si="2231"/>
        <v>0</v>
      </c>
      <c r="AS1918" s="175">
        <f t="shared" si="2231"/>
        <v>0</v>
      </c>
      <c r="AT1918" s="175">
        <f t="shared" si="2231"/>
        <v>0</v>
      </c>
      <c r="AU1918" s="175">
        <f t="shared" si="2231"/>
        <v>0</v>
      </c>
      <c r="AV1918" s="175">
        <f t="shared" si="2231"/>
        <v>0</v>
      </c>
      <c r="AW1918" s="175">
        <f t="shared" si="2231"/>
        <v>0</v>
      </c>
      <c r="AX1918" s="175">
        <f t="shared" si="2231"/>
        <v>0</v>
      </c>
      <c r="AY1918" s="175">
        <f t="shared" ref="AY1918:CD1918" si="2232">AY1891</f>
        <v>0</v>
      </c>
      <c r="AZ1918" s="175">
        <f t="shared" si="2232"/>
        <v>0</v>
      </c>
      <c r="BA1918" s="175">
        <f t="shared" si="2232"/>
        <v>0</v>
      </c>
      <c r="BB1918" s="175">
        <f t="shared" si="2232"/>
        <v>0</v>
      </c>
      <c r="BC1918" s="175">
        <f t="shared" si="2232"/>
        <v>0</v>
      </c>
      <c r="BD1918" s="175">
        <f t="shared" si="2232"/>
        <v>0</v>
      </c>
      <c r="BE1918" s="175">
        <f t="shared" si="2232"/>
        <v>0</v>
      </c>
      <c r="BF1918" s="175">
        <f t="shared" si="2232"/>
        <v>0</v>
      </c>
      <c r="BG1918" s="175">
        <f t="shared" si="2232"/>
        <v>0</v>
      </c>
      <c r="BH1918" s="175">
        <f t="shared" si="2232"/>
        <v>0</v>
      </c>
      <c r="BI1918" s="175">
        <f t="shared" si="2232"/>
        <v>0</v>
      </c>
      <c r="BJ1918" s="175">
        <f t="shared" si="2232"/>
        <v>0</v>
      </c>
      <c r="BK1918" s="175">
        <f t="shared" si="2232"/>
        <v>0</v>
      </c>
      <c r="BL1918" s="175">
        <f t="shared" si="2232"/>
        <v>0</v>
      </c>
      <c r="BM1918" s="175">
        <f t="shared" si="2232"/>
        <v>0</v>
      </c>
      <c r="BN1918" s="175">
        <f t="shared" si="2232"/>
        <v>0</v>
      </c>
      <c r="BO1918" s="175">
        <f t="shared" si="2232"/>
        <v>0</v>
      </c>
      <c r="BP1918" s="175">
        <f t="shared" si="2232"/>
        <v>0</v>
      </c>
      <c r="BQ1918" s="175">
        <f t="shared" si="2232"/>
        <v>0</v>
      </c>
      <c r="BR1918" s="175">
        <f t="shared" si="2232"/>
        <v>0</v>
      </c>
      <c r="BS1918" s="175">
        <f t="shared" si="2232"/>
        <v>0</v>
      </c>
      <c r="BT1918" s="175">
        <f t="shared" si="2232"/>
        <v>0</v>
      </c>
      <c r="BU1918" s="175">
        <f t="shared" si="2232"/>
        <v>0</v>
      </c>
      <c r="BV1918" s="175">
        <f t="shared" si="2232"/>
        <v>0</v>
      </c>
      <c r="BW1918" s="175">
        <f t="shared" si="2232"/>
        <v>0</v>
      </c>
      <c r="BX1918" s="175">
        <f t="shared" si="2232"/>
        <v>0</v>
      </c>
      <c r="BY1918" s="175">
        <f t="shared" si="2232"/>
        <v>0</v>
      </c>
      <c r="BZ1918" s="175">
        <f t="shared" si="2232"/>
        <v>0</v>
      </c>
      <c r="CA1918" s="175">
        <f t="shared" si="2232"/>
        <v>0</v>
      </c>
      <c r="CB1918" s="175">
        <f t="shared" si="2232"/>
        <v>0</v>
      </c>
      <c r="CC1918" s="175">
        <f t="shared" si="2232"/>
        <v>0</v>
      </c>
      <c r="CD1918" s="175">
        <f t="shared" si="2232"/>
        <v>0</v>
      </c>
      <c r="CE1918" s="175">
        <f t="shared" ref="CE1918:CK1918" si="2233">CE1891</f>
        <v>0</v>
      </c>
      <c r="CF1918" s="175">
        <f t="shared" si="2233"/>
        <v>0</v>
      </c>
      <c r="CG1918" s="175">
        <f t="shared" si="2233"/>
        <v>0</v>
      </c>
      <c r="CH1918" s="175">
        <f t="shared" si="2233"/>
        <v>0</v>
      </c>
      <c r="CI1918" s="175">
        <f t="shared" si="2233"/>
        <v>0</v>
      </c>
      <c r="CJ1918" s="175">
        <f t="shared" si="2233"/>
        <v>0</v>
      </c>
      <c r="CK1918" s="175">
        <f t="shared" si="2233"/>
        <v>0</v>
      </c>
      <c r="CL1918" s="175">
        <f t="shared" ref="CL1918" si="2234">CL1891</f>
        <v>0</v>
      </c>
    </row>
    <row r="1919" spans="2:90" x14ac:dyDescent="0.4">
      <c r="B1919" s="235" t="str">
        <f>IFERROR(SUBSTITUTE(TRIM(MID(B1895, SEARCH("-", B1895) + 1, LEN(B1895))),":",""),"no unit")</f>
        <v>no unit</v>
      </c>
      <c r="D1919" t="s">
        <v>758</v>
      </c>
      <c r="E1919" s="8" t="str">
        <f t="shared" ref="E1919" si="2235">ROW()&amp;" "&amp;D1919</f>
        <v>1919 FAINT-S</v>
      </c>
      <c r="G1919" t="s">
        <v>332</v>
      </c>
      <c r="H1919" s="12"/>
      <c r="I1919" s="60"/>
      <c r="J1919" s="60"/>
      <c r="K1919" s="15"/>
      <c r="L1919" s="15"/>
      <c r="M1919" s="15"/>
      <c r="N1919" s="15"/>
      <c r="O1919" s="15"/>
      <c r="P1919" s="15"/>
      <c r="R1919" s="15"/>
      <c r="S1919" s="175"/>
      <c r="T1919" s="175"/>
      <c r="U1919" s="175"/>
      <c r="V1919" s="175"/>
      <c r="W1919" s="175"/>
      <c r="X1919" s="175"/>
      <c r="Y1919" s="175"/>
      <c r="Z1919" s="175"/>
      <c r="AA1919" s="175"/>
      <c r="AB1919" s="175"/>
      <c r="AC1919" s="175"/>
      <c r="AD1919" s="175"/>
      <c r="AE1919" s="175"/>
      <c r="AF1919" s="175"/>
      <c r="AG1919" s="175"/>
      <c r="AH1919" s="175"/>
      <c r="AI1919" s="175"/>
      <c r="AJ1919" s="175"/>
      <c r="AK1919" s="175"/>
      <c r="AL1919" s="175"/>
      <c r="AM1919" s="175"/>
      <c r="AN1919" s="175"/>
      <c r="AO1919" s="175"/>
      <c r="AP1919" s="175"/>
      <c r="AQ1919" s="175"/>
      <c r="AR1919" s="175"/>
      <c r="AS1919" s="175"/>
      <c r="AT1919" s="175"/>
      <c r="AU1919" s="175"/>
      <c r="AV1919" s="175"/>
      <c r="AW1919" s="175"/>
      <c r="AX1919" s="175"/>
      <c r="AY1919" s="175"/>
      <c r="AZ1919" s="175"/>
      <c r="BA1919" s="175"/>
      <c r="BB1919" s="175"/>
      <c r="BC1919" s="175"/>
      <c r="BD1919" s="175"/>
      <c r="BE1919" s="175"/>
      <c r="BF1919" s="175"/>
      <c r="BG1919" s="175"/>
      <c r="BH1919" s="175"/>
      <c r="BI1919" s="175"/>
      <c r="BJ1919" s="175"/>
      <c r="BK1919" s="175"/>
      <c r="BL1919" s="175"/>
      <c r="BM1919" s="175"/>
      <c r="BN1919" s="175"/>
      <c r="BO1919" s="175"/>
      <c r="BP1919" s="175"/>
      <c r="BQ1919" s="175"/>
      <c r="BR1919" s="175"/>
      <c r="BS1919" s="175"/>
      <c r="BT1919" s="175"/>
      <c r="BU1919" s="175"/>
      <c r="BV1919" s="175"/>
      <c r="BW1919" s="175"/>
      <c r="BX1919" s="175"/>
      <c r="BY1919" s="175"/>
      <c r="BZ1919" s="175"/>
      <c r="CA1919" s="175"/>
      <c r="CB1919" s="175"/>
      <c r="CC1919" s="175"/>
      <c r="CD1919" s="175"/>
      <c r="CE1919" s="175"/>
      <c r="CF1919" s="175"/>
      <c r="CG1919" s="175"/>
      <c r="CH1919" s="175"/>
      <c r="CI1919" s="175"/>
      <c r="CJ1919" s="175"/>
      <c r="CK1919" s="175"/>
      <c r="CL1919" s="175"/>
    </row>
    <row r="1920" spans="2:90" x14ac:dyDescent="0.4">
      <c r="B1920" s="187" t="str">
        <f>B1893</f>
        <v>Secondary revenue driver</v>
      </c>
      <c r="D1920" t="s">
        <v>758</v>
      </c>
      <c r="E1920" s="8" t="str">
        <f t="shared" si="2229"/>
        <v>1920 FAINT-S</v>
      </c>
      <c r="G1920" t="s">
        <v>332</v>
      </c>
      <c r="H1920" s="90"/>
      <c r="I1920" s="209"/>
      <c r="J1920" s="209"/>
      <c r="K1920" s="210"/>
      <c r="L1920" s="210"/>
      <c r="M1920" s="210"/>
      <c r="N1920" s="210"/>
      <c r="O1920" s="210"/>
      <c r="P1920" s="210"/>
      <c r="R1920" s="210"/>
      <c r="S1920" s="4" t="str">
        <f t="shared" ref="S1920" si="2236">ADDRESS(ROW(S1912),COLUMN(S1912),2)</f>
        <v>S$1912</v>
      </c>
      <c r="T1920" s="4" t="str">
        <f t="shared" ref="T1920:AX1920" si="2237">ADDRESS(ROW(T1912),COLUMN(T1912),2)</f>
        <v>T$1912</v>
      </c>
      <c r="U1920" s="4" t="str">
        <f t="shared" si="2237"/>
        <v>U$1912</v>
      </c>
      <c r="V1920" s="4" t="str">
        <f t="shared" si="2237"/>
        <v>V$1912</v>
      </c>
      <c r="W1920" s="4" t="str">
        <f t="shared" si="2237"/>
        <v>W$1912</v>
      </c>
      <c r="X1920" s="4" t="str">
        <f t="shared" si="2237"/>
        <v>X$1912</v>
      </c>
      <c r="Y1920" s="4" t="str">
        <f t="shared" si="2237"/>
        <v>Y$1912</v>
      </c>
      <c r="Z1920" s="4" t="str">
        <f t="shared" si="2237"/>
        <v>Z$1912</v>
      </c>
      <c r="AA1920" s="4" t="str">
        <f t="shared" si="2237"/>
        <v>AA$1912</v>
      </c>
      <c r="AB1920" s="4" t="str">
        <f t="shared" si="2237"/>
        <v>AB$1912</v>
      </c>
      <c r="AC1920" s="4" t="str">
        <f t="shared" si="2237"/>
        <v>AC$1912</v>
      </c>
      <c r="AD1920" s="4" t="str">
        <f t="shared" si="2237"/>
        <v>AD$1912</v>
      </c>
      <c r="AE1920" s="4" t="str">
        <f t="shared" si="2237"/>
        <v>AE$1912</v>
      </c>
      <c r="AF1920" s="4" t="str">
        <f t="shared" si="2237"/>
        <v>AF$1912</v>
      </c>
      <c r="AG1920" s="4" t="str">
        <f t="shared" si="2237"/>
        <v>AG$1912</v>
      </c>
      <c r="AH1920" s="4" t="str">
        <f t="shared" si="2237"/>
        <v>AH$1912</v>
      </c>
      <c r="AI1920" s="4" t="str">
        <f t="shared" si="2237"/>
        <v>AI$1912</v>
      </c>
      <c r="AJ1920" s="4" t="str">
        <f t="shared" si="2237"/>
        <v>AJ$1912</v>
      </c>
      <c r="AK1920" s="4" t="str">
        <f t="shared" si="2237"/>
        <v>AK$1912</v>
      </c>
      <c r="AL1920" s="4" t="str">
        <f t="shared" si="2237"/>
        <v>AL$1912</v>
      </c>
      <c r="AM1920" s="4" t="str">
        <f t="shared" si="2237"/>
        <v>AM$1912</v>
      </c>
      <c r="AN1920" s="4" t="str">
        <f t="shared" si="2237"/>
        <v>AN$1912</v>
      </c>
      <c r="AO1920" s="4" t="str">
        <f t="shared" si="2237"/>
        <v>AO$1912</v>
      </c>
      <c r="AP1920" s="4" t="str">
        <f t="shared" si="2237"/>
        <v>AP$1912</v>
      </c>
      <c r="AQ1920" s="4" t="str">
        <f t="shared" si="2237"/>
        <v>AQ$1912</v>
      </c>
      <c r="AR1920" s="4" t="str">
        <f t="shared" si="2237"/>
        <v>AR$1912</v>
      </c>
      <c r="AS1920" s="4" t="str">
        <f t="shared" si="2237"/>
        <v>AS$1912</v>
      </c>
      <c r="AT1920" s="4" t="str">
        <f t="shared" si="2237"/>
        <v>AT$1912</v>
      </c>
      <c r="AU1920" s="4" t="str">
        <f t="shared" si="2237"/>
        <v>AU$1912</v>
      </c>
      <c r="AV1920" s="4" t="str">
        <f t="shared" si="2237"/>
        <v>AV$1912</v>
      </c>
      <c r="AW1920" s="4" t="str">
        <f t="shared" si="2237"/>
        <v>AW$1912</v>
      </c>
      <c r="AX1920" s="4" t="str">
        <f t="shared" si="2237"/>
        <v>AX$1912</v>
      </c>
      <c r="AY1920" s="4" t="str">
        <f t="shared" ref="AY1920:CD1920" si="2238">ADDRESS(ROW(AY1912),COLUMN(AY1912),2)</f>
        <v>AY$1912</v>
      </c>
      <c r="AZ1920" s="4" t="str">
        <f t="shared" si="2238"/>
        <v>AZ$1912</v>
      </c>
      <c r="BA1920" s="4" t="str">
        <f t="shared" si="2238"/>
        <v>BA$1912</v>
      </c>
      <c r="BB1920" s="4" t="str">
        <f t="shared" si="2238"/>
        <v>BB$1912</v>
      </c>
      <c r="BC1920" s="4" t="str">
        <f t="shared" si="2238"/>
        <v>BC$1912</v>
      </c>
      <c r="BD1920" s="4" t="str">
        <f t="shared" si="2238"/>
        <v>BD$1912</v>
      </c>
      <c r="BE1920" s="4" t="str">
        <f t="shared" si="2238"/>
        <v>BE$1912</v>
      </c>
      <c r="BF1920" s="4" t="str">
        <f t="shared" si="2238"/>
        <v>BF$1912</v>
      </c>
      <c r="BG1920" s="4" t="str">
        <f t="shared" si="2238"/>
        <v>BG$1912</v>
      </c>
      <c r="BH1920" s="4" t="str">
        <f t="shared" si="2238"/>
        <v>BH$1912</v>
      </c>
      <c r="BI1920" s="4" t="str">
        <f t="shared" si="2238"/>
        <v>BI$1912</v>
      </c>
      <c r="BJ1920" s="4" t="str">
        <f t="shared" si="2238"/>
        <v>BJ$1912</v>
      </c>
      <c r="BK1920" s="4" t="str">
        <f t="shared" si="2238"/>
        <v>BK$1912</v>
      </c>
      <c r="BL1920" s="4" t="str">
        <f t="shared" si="2238"/>
        <v>BL$1912</v>
      </c>
      <c r="BM1920" s="4" t="str">
        <f t="shared" si="2238"/>
        <v>BM$1912</v>
      </c>
      <c r="BN1920" s="4" t="str">
        <f t="shared" si="2238"/>
        <v>BN$1912</v>
      </c>
      <c r="BO1920" s="4" t="str">
        <f t="shared" si="2238"/>
        <v>BO$1912</v>
      </c>
      <c r="BP1920" s="4" t="str">
        <f t="shared" si="2238"/>
        <v>BP$1912</v>
      </c>
      <c r="BQ1920" s="4" t="str">
        <f t="shared" si="2238"/>
        <v>BQ$1912</v>
      </c>
      <c r="BR1920" s="4" t="str">
        <f t="shared" si="2238"/>
        <v>BR$1912</v>
      </c>
      <c r="BS1920" s="4" t="str">
        <f t="shared" si="2238"/>
        <v>BS$1912</v>
      </c>
      <c r="BT1920" s="4" t="str">
        <f t="shared" si="2238"/>
        <v>BT$1912</v>
      </c>
      <c r="BU1920" s="4" t="str">
        <f t="shared" si="2238"/>
        <v>BU$1912</v>
      </c>
      <c r="BV1920" s="4" t="str">
        <f t="shared" si="2238"/>
        <v>BV$1912</v>
      </c>
      <c r="BW1920" s="4" t="str">
        <f t="shared" si="2238"/>
        <v>BW$1912</v>
      </c>
      <c r="BX1920" s="4" t="str">
        <f t="shared" si="2238"/>
        <v>BX$1912</v>
      </c>
      <c r="BY1920" s="4" t="str">
        <f t="shared" si="2238"/>
        <v>BY$1912</v>
      </c>
      <c r="BZ1920" s="4" t="str">
        <f t="shared" si="2238"/>
        <v>BZ$1912</v>
      </c>
      <c r="CA1920" s="4" t="str">
        <f t="shared" si="2238"/>
        <v>CA$1912</v>
      </c>
      <c r="CB1920" s="4" t="str">
        <f t="shared" si="2238"/>
        <v>CB$1912</v>
      </c>
      <c r="CC1920" s="4" t="str">
        <f t="shared" si="2238"/>
        <v>CC$1912</v>
      </c>
      <c r="CD1920" s="4" t="str">
        <f t="shared" si="2238"/>
        <v>CD$1912</v>
      </c>
      <c r="CE1920" s="4" t="str">
        <f t="shared" ref="CE1920:CK1920" si="2239">ADDRESS(ROW(CE1912),COLUMN(CE1912),2)</f>
        <v>CE$1912</v>
      </c>
      <c r="CF1920" s="4" t="str">
        <f t="shared" si="2239"/>
        <v>CF$1912</v>
      </c>
      <c r="CG1920" s="4" t="str">
        <f t="shared" si="2239"/>
        <v>CG$1912</v>
      </c>
      <c r="CH1920" s="4" t="str">
        <f t="shared" si="2239"/>
        <v>CH$1912</v>
      </c>
      <c r="CI1920" s="4" t="str">
        <f t="shared" si="2239"/>
        <v>CI$1912</v>
      </c>
      <c r="CJ1920" s="4" t="str">
        <f t="shared" si="2239"/>
        <v>CJ$1912</v>
      </c>
      <c r="CK1920" s="4" t="str">
        <f t="shared" si="2239"/>
        <v>CK$1912</v>
      </c>
      <c r="CL1920" s="4" t="str">
        <f t="shared" ref="CL1920" si="2240">ADDRESS(ROW(CL1912),COLUMN(CL1912),2)</f>
        <v>CL$1912</v>
      </c>
    </row>
    <row r="1921" spans="2:90" x14ac:dyDescent="0.4">
      <c r="B1921" s="132" t="str">
        <f>B1894</f>
        <v>Secondary volume driver</v>
      </c>
      <c r="D1921" t="s">
        <v>758</v>
      </c>
      <c r="E1921" s="8" t="str">
        <f t="shared" si="2229"/>
        <v>1921 FAINT-S</v>
      </c>
      <c r="G1921" t="s">
        <v>332</v>
      </c>
      <c r="H1921" s="12"/>
      <c r="I1921" s="60"/>
      <c r="J1921" s="60"/>
      <c r="K1921" s="15"/>
      <c r="L1921" s="15"/>
      <c r="M1921" s="15"/>
      <c r="N1921" s="15"/>
      <c r="O1921" s="15"/>
      <c r="P1921" s="15"/>
      <c r="R1921" s="15"/>
      <c r="S1921" s="175" t="str">
        <f t="shared" ref="S1921" si="2241">S1894</f>
        <v>S$15</v>
      </c>
      <c r="T1921" s="175" t="str">
        <f t="shared" ref="T1921:AX1921" si="2242">T1894</f>
        <v>T$15</v>
      </c>
      <c r="U1921" s="175" t="str">
        <f t="shared" si="2242"/>
        <v>U$15</v>
      </c>
      <c r="V1921" s="175" t="str">
        <f t="shared" si="2242"/>
        <v>V$15</v>
      </c>
      <c r="W1921" s="175" t="str">
        <f t="shared" si="2242"/>
        <v>W$15</v>
      </c>
      <c r="X1921" s="175" t="str">
        <f t="shared" si="2242"/>
        <v>X$15</v>
      </c>
      <c r="Y1921" s="175" t="str">
        <f t="shared" si="2242"/>
        <v>Y$15</v>
      </c>
      <c r="Z1921" s="175" t="str">
        <f t="shared" si="2242"/>
        <v>Z$15</v>
      </c>
      <c r="AA1921" s="175" t="str">
        <f t="shared" si="2242"/>
        <v>AA$15</v>
      </c>
      <c r="AB1921" s="175" t="str">
        <f t="shared" si="2242"/>
        <v>AB$15</v>
      </c>
      <c r="AC1921" s="175" t="str">
        <f t="shared" si="2242"/>
        <v>AC$15</v>
      </c>
      <c r="AD1921" s="175" t="str">
        <f t="shared" si="2242"/>
        <v>AD$15</v>
      </c>
      <c r="AE1921" s="175" t="str">
        <f t="shared" si="2242"/>
        <v>AE$15</v>
      </c>
      <c r="AF1921" s="175" t="str">
        <f t="shared" si="2242"/>
        <v>AF$15</v>
      </c>
      <c r="AG1921" s="175" t="str">
        <f t="shared" si="2242"/>
        <v>AG$15</v>
      </c>
      <c r="AH1921" s="175" t="str">
        <f t="shared" si="2242"/>
        <v>AH$15</v>
      </c>
      <c r="AI1921" s="175" t="str">
        <f t="shared" si="2242"/>
        <v>AI$15</v>
      </c>
      <c r="AJ1921" s="175" t="str">
        <f t="shared" si="2242"/>
        <v>AJ$15</v>
      </c>
      <c r="AK1921" s="175" t="str">
        <f t="shared" si="2242"/>
        <v>AK$15</v>
      </c>
      <c r="AL1921" s="175" t="str">
        <f t="shared" si="2242"/>
        <v>AL$15</v>
      </c>
      <c r="AM1921" s="175" t="str">
        <f t="shared" si="2242"/>
        <v>AM$15</v>
      </c>
      <c r="AN1921" s="175" t="str">
        <f t="shared" si="2242"/>
        <v>AN$15</v>
      </c>
      <c r="AO1921" s="175" t="str">
        <f t="shared" si="2242"/>
        <v>AO$15</v>
      </c>
      <c r="AP1921" s="175" t="str">
        <f t="shared" si="2242"/>
        <v>AP$15</v>
      </c>
      <c r="AQ1921" s="175" t="str">
        <f t="shared" si="2242"/>
        <v>AQ$15</v>
      </c>
      <c r="AR1921" s="175" t="str">
        <f t="shared" si="2242"/>
        <v>AR$15</v>
      </c>
      <c r="AS1921" s="175" t="str">
        <f t="shared" si="2242"/>
        <v>AS$15</v>
      </c>
      <c r="AT1921" s="175" t="str">
        <f t="shared" si="2242"/>
        <v>AT$15</v>
      </c>
      <c r="AU1921" s="175" t="str">
        <f t="shared" si="2242"/>
        <v>AU$15</v>
      </c>
      <c r="AV1921" s="175" t="str">
        <f t="shared" si="2242"/>
        <v>AV$15</v>
      </c>
      <c r="AW1921" s="175" t="str">
        <f t="shared" si="2242"/>
        <v>AW$15</v>
      </c>
      <c r="AX1921" s="175" t="str">
        <f t="shared" si="2242"/>
        <v>AX$15</v>
      </c>
      <c r="AY1921" s="175" t="str">
        <f t="shared" ref="AY1921:CD1921" si="2243">AY1894</f>
        <v>AY$15</v>
      </c>
      <c r="AZ1921" s="175" t="str">
        <f t="shared" si="2243"/>
        <v>AZ$15</v>
      </c>
      <c r="BA1921" s="175" t="str">
        <f t="shared" si="2243"/>
        <v>BA$15</v>
      </c>
      <c r="BB1921" s="175" t="str">
        <f t="shared" si="2243"/>
        <v>BB$15</v>
      </c>
      <c r="BC1921" s="175" t="str">
        <f t="shared" si="2243"/>
        <v>BC$15</v>
      </c>
      <c r="BD1921" s="175" t="str">
        <f t="shared" si="2243"/>
        <v>BD$15</v>
      </c>
      <c r="BE1921" s="175" t="str">
        <f t="shared" si="2243"/>
        <v>BE$15</v>
      </c>
      <c r="BF1921" s="175" t="str">
        <f t="shared" si="2243"/>
        <v>BF$15</v>
      </c>
      <c r="BG1921" s="175" t="str">
        <f t="shared" si="2243"/>
        <v>BG$15</v>
      </c>
      <c r="BH1921" s="175" t="str">
        <f t="shared" si="2243"/>
        <v>BH$15</v>
      </c>
      <c r="BI1921" s="175" t="str">
        <f t="shared" si="2243"/>
        <v>BI$15</v>
      </c>
      <c r="BJ1921" s="175" t="str">
        <f t="shared" si="2243"/>
        <v>BJ$15</v>
      </c>
      <c r="BK1921" s="175" t="str">
        <f t="shared" si="2243"/>
        <v>BK$15</v>
      </c>
      <c r="BL1921" s="175" t="str">
        <f t="shared" si="2243"/>
        <v>BL$15</v>
      </c>
      <c r="BM1921" s="175" t="str">
        <f t="shared" si="2243"/>
        <v>BM$15</v>
      </c>
      <c r="BN1921" s="175" t="str">
        <f t="shared" si="2243"/>
        <v>BN$15</v>
      </c>
      <c r="BO1921" s="175" t="str">
        <f t="shared" si="2243"/>
        <v>BO$15</v>
      </c>
      <c r="BP1921" s="175" t="str">
        <f t="shared" si="2243"/>
        <v>BP$15</v>
      </c>
      <c r="BQ1921" s="175" t="str">
        <f t="shared" si="2243"/>
        <v>BQ$15</v>
      </c>
      <c r="BR1921" s="175" t="str">
        <f t="shared" si="2243"/>
        <v>BR$15</v>
      </c>
      <c r="BS1921" s="175" t="str">
        <f t="shared" si="2243"/>
        <v>BS$15</v>
      </c>
      <c r="BT1921" s="175" t="str">
        <f t="shared" si="2243"/>
        <v>BT$15</v>
      </c>
      <c r="BU1921" s="175" t="str">
        <f t="shared" si="2243"/>
        <v>BU$15</v>
      </c>
      <c r="BV1921" s="175" t="str">
        <f t="shared" si="2243"/>
        <v>BV$15</v>
      </c>
      <c r="BW1921" s="175" t="str">
        <f t="shared" si="2243"/>
        <v>BW$15</v>
      </c>
      <c r="BX1921" s="175" t="str">
        <f t="shared" si="2243"/>
        <v>BX$15</v>
      </c>
      <c r="BY1921" s="175" t="str">
        <f t="shared" si="2243"/>
        <v>BY$15</v>
      </c>
      <c r="BZ1921" s="175" t="str">
        <f t="shared" si="2243"/>
        <v>BZ$15</v>
      </c>
      <c r="CA1921" s="175" t="str">
        <f t="shared" si="2243"/>
        <v>CA$15</v>
      </c>
      <c r="CB1921" s="175" t="str">
        <f t="shared" si="2243"/>
        <v>CB$15</v>
      </c>
      <c r="CC1921" s="175" t="str">
        <f t="shared" si="2243"/>
        <v>CC$15</v>
      </c>
      <c r="CD1921" s="175" t="str">
        <f t="shared" si="2243"/>
        <v>CD$15</v>
      </c>
      <c r="CE1921" s="175" t="str">
        <f t="shared" ref="CE1921:CK1921" si="2244">CE1894</f>
        <v>CE$15</v>
      </c>
      <c r="CF1921" s="175" t="str">
        <f t="shared" si="2244"/>
        <v>CF$15</v>
      </c>
      <c r="CG1921" s="175" t="str">
        <f t="shared" si="2244"/>
        <v>CG$15</v>
      </c>
      <c r="CH1921" s="175" t="str">
        <f t="shared" si="2244"/>
        <v>CH$15</v>
      </c>
      <c r="CI1921" s="175" t="str">
        <f t="shared" si="2244"/>
        <v>CI$15</v>
      </c>
      <c r="CJ1921" s="175" t="str">
        <f t="shared" si="2244"/>
        <v>CJ$15</v>
      </c>
      <c r="CK1921" s="175" t="str">
        <f t="shared" si="2244"/>
        <v>CK$15</v>
      </c>
      <c r="CL1921" s="175" t="str">
        <f t="shared" ref="CL1921" si="2245">CL1894</f>
        <v>CL$15</v>
      </c>
    </row>
    <row r="1922" spans="2:90" x14ac:dyDescent="0.4">
      <c r="B1922" s="171" t="s">
        <v>490</v>
      </c>
      <c r="E1922" s="8"/>
      <c r="H1922" s="170"/>
      <c r="I1922" s="172"/>
      <c r="J1922" s="172"/>
      <c r="K1922" s="193"/>
      <c r="L1922" s="193"/>
      <c r="M1922" s="193"/>
      <c r="N1922" s="193"/>
      <c r="O1922" s="193"/>
      <c r="P1922" s="193"/>
      <c r="R1922" s="194"/>
      <c r="S1922" s="170"/>
      <c r="T1922" s="170"/>
      <c r="U1922" s="170"/>
      <c r="V1922" s="170"/>
      <c r="W1922" s="170"/>
      <c r="X1922" s="170"/>
      <c r="Y1922" s="170"/>
      <c r="Z1922" s="170"/>
      <c r="AA1922" s="170"/>
      <c r="AB1922" s="170"/>
      <c r="AC1922" s="170"/>
      <c r="AD1922" s="170"/>
      <c r="AE1922" s="170"/>
      <c r="AF1922" s="170"/>
      <c r="AG1922" s="170"/>
      <c r="AH1922" s="170"/>
      <c r="AI1922" s="170"/>
      <c r="AJ1922" s="170"/>
      <c r="AK1922" s="170"/>
      <c r="AL1922" s="170"/>
      <c r="AM1922" s="170"/>
      <c r="AN1922" s="170"/>
      <c r="AO1922" s="170"/>
      <c r="AP1922" s="170"/>
      <c r="AQ1922" s="170"/>
      <c r="AR1922" s="170"/>
      <c r="AS1922" s="170"/>
      <c r="AT1922" s="170"/>
      <c r="AU1922" s="170"/>
      <c r="AV1922" s="170"/>
      <c r="AW1922" s="170"/>
      <c r="AX1922" s="170"/>
      <c r="AY1922" s="170"/>
      <c r="AZ1922" s="170"/>
      <c r="BA1922" s="170"/>
      <c r="BB1922" s="170"/>
      <c r="BC1922" s="170"/>
      <c r="BD1922" s="170"/>
      <c r="BE1922" s="170"/>
      <c r="BF1922" s="170"/>
      <c r="BG1922" s="170"/>
      <c r="BH1922" s="170"/>
      <c r="BI1922" s="170"/>
      <c r="BJ1922" s="170"/>
      <c r="BK1922" s="170"/>
      <c r="BL1922" s="170"/>
      <c r="BM1922" s="170"/>
      <c r="BN1922" s="170"/>
      <c r="BO1922" s="170"/>
      <c r="BP1922" s="170"/>
      <c r="BQ1922" s="170"/>
      <c r="BR1922" s="170"/>
      <c r="BS1922" s="170"/>
      <c r="BT1922" s="170"/>
      <c r="BU1922" s="170"/>
      <c r="BV1922" s="170"/>
      <c r="BW1922" s="170"/>
      <c r="BX1922" s="170"/>
      <c r="BY1922" s="170"/>
      <c r="BZ1922" s="170"/>
      <c r="CA1922" s="170"/>
      <c r="CB1922" s="170"/>
      <c r="CC1922" s="170"/>
      <c r="CD1922" s="170"/>
      <c r="CE1922" s="170"/>
      <c r="CF1922" s="170"/>
      <c r="CG1922" s="170"/>
      <c r="CH1922" s="170"/>
      <c r="CI1922" s="170"/>
      <c r="CJ1922" s="170"/>
      <c r="CK1922" s="170"/>
      <c r="CL1922" s="170"/>
    </row>
    <row r="1923" spans="2:90" x14ac:dyDescent="0.4">
      <c r="B1923" s="171" t="s">
        <v>492</v>
      </c>
      <c r="E1923" s="8"/>
      <c r="H1923" s="170"/>
      <c r="I1923" s="172"/>
      <c r="J1923" s="172"/>
      <c r="K1923" s="193"/>
      <c r="L1923" s="193"/>
      <c r="M1923" s="193"/>
      <c r="N1923" s="193"/>
      <c r="O1923" s="193"/>
      <c r="P1923" s="193"/>
      <c r="R1923" s="194"/>
      <c r="S1923" s="170"/>
      <c r="T1923" s="170"/>
      <c r="U1923" s="170"/>
      <c r="V1923" s="170"/>
      <c r="W1923" s="170"/>
      <c r="X1923" s="170"/>
      <c r="Y1923" s="170"/>
      <c r="Z1923" s="170"/>
      <c r="AA1923" s="170"/>
      <c r="AB1923" s="170"/>
      <c r="AC1923" s="170"/>
      <c r="AD1923" s="170"/>
      <c r="AE1923" s="170"/>
      <c r="AF1923" s="170"/>
      <c r="AG1923" s="170"/>
      <c r="AH1923" s="170"/>
      <c r="AI1923" s="170"/>
      <c r="AJ1923" s="170"/>
      <c r="AK1923" s="170"/>
      <c r="AL1923" s="170"/>
      <c r="AM1923" s="170"/>
      <c r="AN1923" s="170"/>
      <c r="AO1923" s="170"/>
      <c r="AP1923" s="170"/>
      <c r="AQ1923" s="170"/>
      <c r="AR1923" s="170"/>
      <c r="AS1923" s="170"/>
      <c r="AT1923" s="170"/>
      <c r="AU1923" s="170"/>
      <c r="AV1923" s="170"/>
      <c r="AW1923" s="170"/>
      <c r="AX1923" s="170"/>
      <c r="AY1923" s="170"/>
      <c r="AZ1923" s="170"/>
      <c r="BA1923" s="170"/>
      <c r="BB1923" s="170"/>
      <c r="BC1923" s="170"/>
      <c r="BD1923" s="170"/>
      <c r="BE1923" s="170"/>
      <c r="BF1923" s="170"/>
      <c r="BG1923" s="170"/>
      <c r="BH1923" s="170"/>
      <c r="BI1923" s="170"/>
      <c r="BJ1923" s="170"/>
      <c r="BK1923" s="170"/>
      <c r="BL1923" s="170"/>
      <c r="BM1923" s="170"/>
      <c r="BN1923" s="170"/>
      <c r="BO1923" s="170"/>
      <c r="BP1923" s="170"/>
      <c r="BQ1923" s="170"/>
      <c r="BR1923" s="170"/>
      <c r="BS1923" s="170"/>
      <c r="BT1923" s="170"/>
      <c r="BU1923" s="170"/>
      <c r="BV1923" s="170"/>
      <c r="BW1923" s="170"/>
      <c r="BX1923" s="170"/>
      <c r="BY1923" s="170"/>
      <c r="BZ1923" s="170"/>
      <c r="CA1923" s="170"/>
      <c r="CB1923" s="170"/>
      <c r="CC1923" s="170"/>
      <c r="CD1923" s="170"/>
      <c r="CE1923" s="170"/>
      <c r="CF1923" s="170"/>
      <c r="CG1923" s="170"/>
      <c r="CH1923" s="170"/>
      <c r="CI1923" s="170"/>
      <c r="CJ1923" s="170"/>
      <c r="CK1923" s="170"/>
      <c r="CL1923" s="170"/>
    </row>
    <row r="1924" spans="2:90" x14ac:dyDescent="0.4">
      <c r="B1924" s="171" t="s">
        <v>461</v>
      </c>
      <c r="E1924" s="8"/>
      <c r="H1924" s="170"/>
      <c r="I1924" s="172"/>
      <c r="J1924" s="172"/>
      <c r="K1924" s="193"/>
      <c r="L1924" s="193"/>
      <c r="M1924" s="193"/>
      <c r="N1924" s="193"/>
      <c r="O1924" s="193"/>
      <c r="P1924" s="193"/>
      <c r="R1924" s="194"/>
      <c r="S1924" s="195" t="str">
        <f t="shared" ref="S1924:AX1924" si="2246">S$16</f>
        <v>S$12</v>
      </c>
      <c r="T1924" s="195" t="str">
        <f t="shared" si="2246"/>
        <v>T$12</v>
      </c>
      <c r="U1924" s="195" t="str">
        <f t="shared" si="2246"/>
        <v>U$12</v>
      </c>
      <c r="V1924" s="195" t="str">
        <f t="shared" si="2246"/>
        <v>V$12</v>
      </c>
      <c r="W1924" s="195" t="str">
        <f t="shared" si="2246"/>
        <v>W$12</v>
      </c>
      <c r="X1924" s="195" t="str">
        <f t="shared" si="2246"/>
        <v>X$12</v>
      </c>
      <c r="Y1924" s="195" t="str">
        <f t="shared" si="2246"/>
        <v>Y$12</v>
      </c>
      <c r="Z1924" s="195" t="str">
        <f t="shared" si="2246"/>
        <v>Z$12</v>
      </c>
      <c r="AA1924" s="195" t="str">
        <f t="shared" si="2246"/>
        <v>AA$12</v>
      </c>
      <c r="AB1924" s="195" t="str">
        <f t="shared" si="2246"/>
        <v>AB$12</v>
      </c>
      <c r="AC1924" s="195" t="str">
        <f t="shared" si="2246"/>
        <v>AC$12</v>
      </c>
      <c r="AD1924" s="195" t="str">
        <f t="shared" si="2246"/>
        <v>AD$12</v>
      </c>
      <c r="AE1924" s="195" t="str">
        <f t="shared" si="2246"/>
        <v>AE$12</v>
      </c>
      <c r="AF1924" s="195" t="str">
        <f t="shared" si="2246"/>
        <v>AF$12</v>
      </c>
      <c r="AG1924" s="195" t="str">
        <f t="shared" si="2246"/>
        <v>AG$12</v>
      </c>
      <c r="AH1924" s="195" t="str">
        <f t="shared" si="2246"/>
        <v>AH$12</v>
      </c>
      <c r="AI1924" s="195" t="str">
        <f t="shared" si="2246"/>
        <v>AI$12</v>
      </c>
      <c r="AJ1924" s="195" t="str">
        <f t="shared" si="2246"/>
        <v>AJ$12</v>
      </c>
      <c r="AK1924" s="195" t="str">
        <f t="shared" si="2246"/>
        <v>AK$12</v>
      </c>
      <c r="AL1924" s="195" t="str">
        <f t="shared" si="2246"/>
        <v>AL$12</v>
      </c>
      <c r="AM1924" s="195" t="str">
        <f t="shared" si="2246"/>
        <v>AM$12</v>
      </c>
      <c r="AN1924" s="195" t="str">
        <f t="shared" si="2246"/>
        <v>AN$12</v>
      </c>
      <c r="AO1924" s="195" t="str">
        <f t="shared" si="2246"/>
        <v>AO$12</v>
      </c>
      <c r="AP1924" s="195" t="str">
        <f t="shared" si="2246"/>
        <v>AP$12</v>
      </c>
      <c r="AQ1924" s="195" t="str">
        <f t="shared" si="2246"/>
        <v>AQ$12</v>
      </c>
      <c r="AR1924" s="195" t="str">
        <f t="shared" si="2246"/>
        <v>AR$12</v>
      </c>
      <c r="AS1924" s="195" t="str">
        <f t="shared" si="2246"/>
        <v>AS$12</v>
      </c>
      <c r="AT1924" s="195" t="str">
        <f t="shared" si="2246"/>
        <v>AT$12</v>
      </c>
      <c r="AU1924" s="195" t="str">
        <f t="shared" si="2246"/>
        <v>AU$12</v>
      </c>
      <c r="AV1924" s="195" t="str">
        <f t="shared" si="2246"/>
        <v>AV$12</v>
      </c>
      <c r="AW1924" s="195" t="str">
        <f t="shared" si="2246"/>
        <v>AW$12</v>
      </c>
      <c r="AX1924" s="195" t="str">
        <f t="shared" si="2246"/>
        <v>AX$12</v>
      </c>
      <c r="AY1924" s="195" t="str">
        <f t="shared" ref="AY1924:CD1924" si="2247">AY$16</f>
        <v>AY$12</v>
      </c>
      <c r="AZ1924" s="195" t="str">
        <f t="shared" si="2247"/>
        <v>AZ$12</v>
      </c>
      <c r="BA1924" s="195" t="str">
        <f t="shared" si="2247"/>
        <v>BA$12</v>
      </c>
      <c r="BB1924" s="195" t="str">
        <f t="shared" si="2247"/>
        <v>BB$12</v>
      </c>
      <c r="BC1924" s="195" t="str">
        <f t="shared" si="2247"/>
        <v>BC$12</v>
      </c>
      <c r="BD1924" s="195" t="str">
        <f t="shared" si="2247"/>
        <v>BD$12</v>
      </c>
      <c r="BE1924" s="195" t="str">
        <f t="shared" si="2247"/>
        <v>BE$12</v>
      </c>
      <c r="BF1924" s="195" t="str">
        <f t="shared" si="2247"/>
        <v>BF$12</v>
      </c>
      <c r="BG1924" s="195" t="str">
        <f t="shared" si="2247"/>
        <v>BG$12</v>
      </c>
      <c r="BH1924" s="195" t="str">
        <f t="shared" si="2247"/>
        <v>BH$12</v>
      </c>
      <c r="BI1924" s="195" t="str">
        <f t="shared" si="2247"/>
        <v>BI$12</v>
      </c>
      <c r="BJ1924" s="195" t="str">
        <f t="shared" si="2247"/>
        <v>BJ$12</v>
      </c>
      <c r="BK1924" s="195" t="str">
        <f t="shared" si="2247"/>
        <v>BK$12</v>
      </c>
      <c r="BL1924" s="195" t="str">
        <f t="shared" si="2247"/>
        <v>BL$12</v>
      </c>
      <c r="BM1924" s="195" t="str">
        <f t="shared" si="2247"/>
        <v>BM$12</v>
      </c>
      <c r="BN1924" s="195" t="str">
        <f t="shared" si="2247"/>
        <v>BN$12</v>
      </c>
      <c r="BO1924" s="195" t="str">
        <f t="shared" si="2247"/>
        <v>BO$12</v>
      </c>
      <c r="BP1924" s="195" t="str">
        <f t="shared" si="2247"/>
        <v>BP$12</v>
      </c>
      <c r="BQ1924" s="195" t="str">
        <f t="shared" si="2247"/>
        <v>BQ$12</v>
      </c>
      <c r="BR1924" s="195" t="str">
        <f t="shared" si="2247"/>
        <v>BR$12</v>
      </c>
      <c r="BS1924" s="195" t="str">
        <f t="shared" si="2247"/>
        <v>BS$12</v>
      </c>
      <c r="BT1924" s="195" t="str">
        <f t="shared" si="2247"/>
        <v>BT$12</v>
      </c>
      <c r="BU1924" s="195" t="str">
        <f t="shared" si="2247"/>
        <v>BU$12</v>
      </c>
      <c r="BV1924" s="195" t="str">
        <f t="shared" si="2247"/>
        <v>BV$12</v>
      </c>
      <c r="BW1924" s="195" t="str">
        <f t="shared" si="2247"/>
        <v>BW$12</v>
      </c>
      <c r="BX1924" s="195" t="str">
        <f t="shared" si="2247"/>
        <v>BX$12</v>
      </c>
      <c r="BY1924" s="195" t="str">
        <f t="shared" si="2247"/>
        <v>BY$12</v>
      </c>
      <c r="BZ1924" s="195" t="str">
        <f t="shared" si="2247"/>
        <v>BZ$12</v>
      </c>
      <c r="CA1924" s="195" t="str">
        <f t="shared" si="2247"/>
        <v>CA$12</v>
      </c>
      <c r="CB1924" s="195" t="str">
        <f t="shared" si="2247"/>
        <v>CB$12</v>
      </c>
      <c r="CC1924" s="195" t="str">
        <f t="shared" si="2247"/>
        <v>CC$12</v>
      </c>
      <c r="CD1924" s="195" t="str">
        <f t="shared" si="2247"/>
        <v>CD$12</v>
      </c>
      <c r="CE1924" s="195" t="str">
        <f t="shared" ref="CE1924:CL1924" si="2248">CE$16</f>
        <v>CE$12</v>
      </c>
      <c r="CF1924" s="195" t="str">
        <f t="shared" si="2248"/>
        <v>CF$12</v>
      </c>
      <c r="CG1924" s="195" t="str">
        <f t="shared" si="2248"/>
        <v>CG$12</v>
      </c>
      <c r="CH1924" s="195" t="str">
        <f t="shared" si="2248"/>
        <v>CH$12</v>
      </c>
      <c r="CI1924" s="195" t="str">
        <f t="shared" si="2248"/>
        <v>CI$12</v>
      </c>
      <c r="CJ1924" s="195" t="str">
        <f t="shared" si="2248"/>
        <v>CJ$12</v>
      </c>
      <c r="CK1924" s="195" t="str">
        <f t="shared" si="2248"/>
        <v>CK$12</v>
      </c>
      <c r="CL1924" s="195" t="str">
        <f t="shared" si="2248"/>
        <v>CL$12</v>
      </c>
    </row>
    <row r="1925" spans="2:90" x14ac:dyDescent="0.4">
      <c r="B1925" s="171" t="s">
        <v>462</v>
      </c>
      <c r="E1925" s="8"/>
      <c r="H1925" s="196"/>
      <c r="I1925" s="197"/>
      <c r="J1925" s="197"/>
      <c r="K1925" s="198"/>
      <c r="L1925" s="198"/>
      <c r="M1925" s="198"/>
      <c r="N1925" s="198"/>
      <c r="O1925" s="198"/>
      <c r="P1925" s="198"/>
      <c r="R1925" s="198"/>
      <c r="S1925" s="195" t="str">
        <f t="shared" ref="S1925:AX1925" si="2249">S$17</f>
        <v>S$13</v>
      </c>
      <c r="T1925" s="195" t="str">
        <f t="shared" si="2249"/>
        <v>T$13</v>
      </c>
      <c r="U1925" s="195" t="str">
        <f t="shared" si="2249"/>
        <v>U$13</v>
      </c>
      <c r="V1925" s="195" t="str">
        <f t="shared" si="2249"/>
        <v>V$13</v>
      </c>
      <c r="W1925" s="195" t="str">
        <f t="shared" si="2249"/>
        <v>W$13</v>
      </c>
      <c r="X1925" s="195" t="str">
        <f t="shared" si="2249"/>
        <v>X$13</v>
      </c>
      <c r="Y1925" s="195" t="str">
        <f t="shared" si="2249"/>
        <v>Y$13</v>
      </c>
      <c r="Z1925" s="195" t="str">
        <f t="shared" si="2249"/>
        <v>Z$13</v>
      </c>
      <c r="AA1925" s="195" t="str">
        <f t="shared" si="2249"/>
        <v>AA$13</v>
      </c>
      <c r="AB1925" s="195" t="str">
        <f t="shared" si="2249"/>
        <v>AB$13</v>
      </c>
      <c r="AC1925" s="195" t="str">
        <f t="shared" si="2249"/>
        <v>AC$13</v>
      </c>
      <c r="AD1925" s="195" t="str">
        <f t="shared" si="2249"/>
        <v>AD$13</v>
      </c>
      <c r="AE1925" s="195" t="str">
        <f t="shared" si="2249"/>
        <v>AE$13</v>
      </c>
      <c r="AF1925" s="195" t="str">
        <f t="shared" si="2249"/>
        <v>AF$13</v>
      </c>
      <c r="AG1925" s="195" t="str">
        <f t="shared" si="2249"/>
        <v>AG$13</v>
      </c>
      <c r="AH1925" s="195" t="str">
        <f t="shared" si="2249"/>
        <v>AH$13</v>
      </c>
      <c r="AI1925" s="195" t="str">
        <f t="shared" si="2249"/>
        <v>AI$13</v>
      </c>
      <c r="AJ1925" s="195" t="str">
        <f t="shared" si="2249"/>
        <v>AJ$13</v>
      </c>
      <c r="AK1925" s="195" t="str">
        <f t="shared" si="2249"/>
        <v>AK$13</v>
      </c>
      <c r="AL1925" s="195" t="str">
        <f t="shared" si="2249"/>
        <v>AL$13</v>
      </c>
      <c r="AM1925" s="195" t="str">
        <f t="shared" si="2249"/>
        <v>AM$13</v>
      </c>
      <c r="AN1925" s="195" t="str">
        <f t="shared" si="2249"/>
        <v>AN$13</v>
      </c>
      <c r="AO1925" s="195" t="str">
        <f t="shared" si="2249"/>
        <v>AO$13</v>
      </c>
      <c r="AP1925" s="195" t="str">
        <f t="shared" si="2249"/>
        <v>AP$13</v>
      </c>
      <c r="AQ1925" s="195" t="str">
        <f t="shared" si="2249"/>
        <v>AQ$13</v>
      </c>
      <c r="AR1925" s="195" t="str">
        <f t="shared" si="2249"/>
        <v>AR$13</v>
      </c>
      <c r="AS1925" s="195" t="str">
        <f t="shared" si="2249"/>
        <v>AS$13</v>
      </c>
      <c r="AT1925" s="195" t="str">
        <f t="shared" si="2249"/>
        <v>AT$13</v>
      </c>
      <c r="AU1925" s="195" t="str">
        <f t="shared" si="2249"/>
        <v>AU$13</v>
      </c>
      <c r="AV1925" s="195" t="str">
        <f t="shared" si="2249"/>
        <v>AV$13</v>
      </c>
      <c r="AW1925" s="195" t="str">
        <f t="shared" si="2249"/>
        <v>AW$13</v>
      </c>
      <c r="AX1925" s="195" t="str">
        <f t="shared" si="2249"/>
        <v>AX$13</v>
      </c>
      <c r="AY1925" s="195" t="str">
        <f t="shared" ref="AY1925:CD1925" si="2250">AY$17</f>
        <v>AY$13</v>
      </c>
      <c r="AZ1925" s="195" t="str">
        <f t="shared" si="2250"/>
        <v>AZ$13</v>
      </c>
      <c r="BA1925" s="195" t="str">
        <f t="shared" si="2250"/>
        <v>BA$13</v>
      </c>
      <c r="BB1925" s="195" t="str">
        <f t="shared" si="2250"/>
        <v>BB$13</v>
      </c>
      <c r="BC1925" s="195" t="str">
        <f t="shared" si="2250"/>
        <v>BC$13</v>
      </c>
      <c r="BD1925" s="195" t="str">
        <f t="shared" si="2250"/>
        <v>BD$13</v>
      </c>
      <c r="BE1925" s="195" t="str">
        <f t="shared" si="2250"/>
        <v>BE$13</v>
      </c>
      <c r="BF1925" s="195" t="str">
        <f t="shared" si="2250"/>
        <v>BF$13</v>
      </c>
      <c r="BG1925" s="195" t="str">
        <f t="shared" si="2250"/>
        <v>BG$13</v>
      </c>
      <c r="BH1925" s="195" t="str">
        <f t="shared" si="2250"/>
        <v>BH$13</v>
      </c>
      <c r="BI1925" s="195" t="str">
        <f t="shared" si="2250"/>
        <v>BI$13</v>
      </c>
      <c r="BJ1925" s="195" t="str">
        <f t="shared" si="2250"/>
        <v>BJ$13</v>
      </c>
      <c r="BK1925" s="195" t="str">
        <f t="shared" si="2250"/>
        <v>BK$13</v>
      </c>
      <c r="BL1925" s="195" t="str">
        <f t="shared" si="2250"/>
        <v>BL$13</v>
      </c>
      <c r="BM1925" s="195" t="str">
        <f t="shared" si="2250"/>
        <v>BM$13</v>
      </c>
      <c r="BN1925" s="195" t="str">
        <f t="shared" si="2250"/>
        <v>BN$13</v>
      </c>
      <c r="BO1925" s="195" t="str">
        <f t="shared" si="2250"/>
        <v>BO$13</v>
      </c>
      <c r="BP1925" s="195" t="str">
        <f t="shared" si="2250"/>
        <v>BP$13</v>
      </c>
      <c r="BQ1925" s="195" t="str">
        <f t="shared" si="2250"/>
        <v>BQ$13</v>
      </c>
      <c r="BR1925" s="195" t="str">
        <f t="shared" si="2250"/>
        <v>BR$13</v>
      </c>
      <c r="BS1925" s="195" t="str">
        <f t="shared" si="2250"/>
        <v>BS$13</v>
      </c>
      <c r="BT1925" s="195" t="str">
        <f t="shared" si="2250"/>
        <v>BT$13</v>
      </c>
      <c r="BU1925" s="195" t="str">
        <f t="shared" si="2250"/>
        <v>BU$13</v>
      </c>
      <c r="BV1925" s="195" t="str">
        <f t="shared" si="2250"/>
        <v>BV$13</v>
      </c>
      <c r="BW1925" s="195" t="str">
        <f t="shared" si="2250"/>
        <v>BW$13</v>
      </c>
      <c r="BX1925" s="195" t="str">
        <f t="shared" si="2250"/>
        <v>BX$13</v>
      </c>
      <c r="BY1925" s="195" t="str">
        <f t="shared" si="2250"/>
        <v>BY$13</v>
      </c>
      <c r="BZ1925" s="195" t="str">
        <f t="shared" si="2250"/>
        <v>BZ$13</v>
      </c>
      <c r="CA1925" s="195" t="str">
        <f t="shared" si="2250"/>
        <v>CA$13</v>
      </c>
      <c r="CB1925" s="195" t="str">
        <f t="shared" si="2250"/>
        <v>CB$13</v>
      </c>
      <c r="CC1925" s="195" t="str">
        <f t="shared" si="2250"/>
        <v>CC$13</v>
      </c>
      <c r="CD1925" s="195" t="str">
        <f t="shared" si="2250"/>
        <v>CD$13</v>
      </c>
      <c r="CE1925" s="195" t="str">
        <f t="shared" ref="CE1925:CL1925" si="2251">CE$17</f>
        <v>CE$13</v>
      </c>
      <c r="CF1925" s="195" t="str">
        <f t="shared" si="2251"/>
        <v>CF$13</v>
      </c>
      <c r="CG1925" s="195" t="str">
        <f t="shared" si="2251"/>
        <v>CG$13</v>
      </c>
      <c r="CH1925" s="195" t="str">
        <f t="shared" si="2251"/>
        <v>CH$13</v>
      </c>
      <c r="CI1925" s="195" t="str">
        <f t="shared" si="2251"/>
        <v>CI$13</v>
      </c>
      <c r="CJ1925" s="195" t="str">
        <f t="shared" si="2251"/>
        <v>CJ$13</v>
      </c>
      <c r="CK1925" s="195" t="str">
        <f t="shared" si="2251"/>
        <v>CK$13</v>
      </c>
      <c r="CL1925" s="195" t="str">
        <f t="shared" si="2251"/>
        <v>CL$13</v>
      </c>
    </row>
    <row r="1926" spans="2:90" x14ac:dyDescent="0.4">
      <c r="B1926" s="171" t="s">
        <v>491</v>
      </c>
      <c r="E1926" s="8"/>
      <c r="H1926" s="196"/>
      <c r="I1926" s="197"/>
      <c r="J1926" s="197"/>
      <c r="K1926" s="198"/>
      <c r="L1926" s="198"/>
      <c r="M1926" s="198"/>
      <c r="N1926" s="198"/>
      <c r="O1926" s="198"/>
      <c r="P1926" s="198"/>
      <c r="R1926" s="198"/>
      <c r="S1926" s="186"/>
      <c r="T1926" s="186"/>
      <c r="U1926" s="186"/>
      <c r="V1926" s="186"/>
      <c r="W1926" s="186"/>
      <c r="X1926" s="186"/>
      <c r="Y1926" s="186"/>
      <c r="Z1926" s="186"/>
      <c r="AA1926" s="186"/>
      <c r="AB1926" s="186"/>
      <c r="AC1926" s="186"/>
      <c r="AD1926" s="186"/>
      <c r="AE1926" s="186"/>
      <c r="AF1926" s="186"/>
      <c r="AG1926" s="186"/>
      <c r="AH1926" s="186"/>
      <c r="AI1926" s="186"/>
      <c r="AJ1926" s="186"/>
      <c r="AK1926" s="186"/>
      <c r="AL1926" s="186"/>
      <c r="AM1926" s="186"/>
      <c r="AN1926" s="186"/>
      <c r="AO1926" s="186"/>
      <c r="AP1926" s="186"/>
      <c r="AQ1926" s="186"/>
      <c r="AR1926" s="186"/>
      <c r="AS1926" s="186"/>
      <c r="AT1926" s="186"/>
      <c r="AU1926" s="186"/>
      <c r="AV1926" s="186"/>
      <c r="AW1926" s="186"/>
      <c r="AX1926" s="186"/>
      <c r="AY1926" s="186"/>
      <c r="AZ1926" s="186"/>
      <c r="BA1926" s="186"/>
      <c r="BB1926" s="186"/>
      <c r="BC1926" s="186"/>
      <c r="BD1926" s="186"/>
      <c r="BE1926" s="186"/>
      <c r="BF1926" s="186"/>
      <c r="BG1926" s="186"/>
      <c r="BH1926" s="186"/>
      <c r="BI1926" s="186"/>
      <c r="BJ1926" s="186"/>
      <c r="BK1926" s="186"/>
      <c r="BL1926" s="186"/>
      <c r="BM1926" s="186"/>
      <c r="BN1926" s="186"/>
      <c r="BO1926" s="186"/>
      <c r="BP1926" s="186"/>
      <c r="BQ1926" s="186"/>
      <c r="BR1926" s="186"/>
      <c r="BS1926" s="186"/>
      <c r="BT1926" s="186"/>
      <c r="BU1926" s="186"/>
      <c r="BV1926" s="186"/>
      <c r="BW1926" s="186"/>
      <c r="BX1926" s="186"/>
      <c r="BY1926" s="186"/>
      <c r="BZ1926" s="186"/>
      <c r="CA1926" s="186"/>
      <c r="CB1926" s="186"/>
      <c r="CC1926" s="186"/>
      <c r="CD1926" s="186"/>
      <c r="CE1926" s="186"/>
      <c r="CF1926" s="186"/>
      <c r="CG1926" s="186"/>
      <c r="CH1926" s="186"/>
      <c r="CI1926" s="186"/>
      <c r="CJ1926" s="186"/>
      <c r="CK1926" s="186"/>
      <c r="CL1926" s="186"/>
    </row>
    <row r="1927" spans="2:90" x14ac:dyDescent="0.4">
      <c r="B1927" s="171" t="s">
        <v>505</v>
      </c>
      <c r="E1927" s="8"/>
      <c r="H1927" s="196"/>
      <c r="I1927" s="197"/>
      <c r="J1927" s="197"/>
      <c r="K1927" s="198"/>
      <c r="L1927" s="198"/>
      <c r="M1927" s="198"/>
      <c r="N1927" s="198"/>
      <c r="O1927" s="198"/>
      <c r="P1927" s="198"/>
      <c r="R1927" s="198"/>
      <c r="S1927" s="186"/>
      <c r="T1927" s="186"/>
      <c r="U1927" s="186"/>
      <c r="V1927" s="186"/>
      <c r="W1927" s="186"/>
      <c r="X1927" s="186"/>
      <c r="Y1927" s="186"/>
      <c r="Z1927" s="186"/>
      <c r="AA1927" s="186"/>
      <c r="AB1927" s="186"/>
      <c r="AC1927" s="186"/>
      <c r="AD1927" s="186"/>
      <c r="AE1927" s="186"/>
      <c r="AF1927" s="186"/>
      <c r="AG1927" s="186"/>
      <c r="AH1927" s="186"/>
      <c r="AI1927" s="186"/>
      <c r="AJ1927" s="186"/>
      <c r="AK1927" s="186"/>
      <c r="AL1927" s="186"/>
      <c r="AM1927" s="186"/>
      <c r="AN1927" s="186"/>
      <c r="AO1927" s="186"/>
      <c r="AP1927" s="186"/>
      <c r="AQ1927" s="186"/>
      <c r="AR1927" s="186"/>
      <c r="AS1927" s="186"/>
      <c r="AT1927" s="186"/>
      <c r="AU1927" s="186"/>
      <c r="AV1927" s="186"/>
      <c r="AW1927" s="186"/>
      <c r="AX1927" s="186"/>
      <c r="AY1927" s="186"/>
      <c r="AZ1927" s="186"/>
      <c r="BA1927" s="186"/>
      <c r="BB1927" s="186"/>
      <c r="BC1927" s="186"/>
      <c r="BD1927" s="186"/>
      <c r="BE1927" s="186"/>
      <c r="BF1927" s="186"/>
      <c r="BG1927" s="186"/>
      <c r="BH1927" s="186"/>
      <c r="BI1927" s="186"/>
      <c r="BJ1927" s="186"/>
      <c r="BK1927" s="186"/>
      <c r="BL1927" s="186"/>
      <c r="BM1927" s="186"/>
      <c r="BN1927" s="186"/>
      <c r="BO1927" s="186"/>
      <c r="BP1927" s="186"/>
      <c r="BQ1927" s="186"/>
      <c r="BR1927" s="186"/>
      <c r="BS1927" s="186"/>
      <c r="BT1927" s="186"/>
      <c r="BU1927" s="186"/>
      <c r="BV1927" s="186"/>
      <c r="BW1927" s="186"/>
      <c r="BX1927" s="186"/>
      <c r="BY1927" s="186"/>
      <c r="BZ1927" s="186"/>
      <c r="CA1927" s="186"/>
      <c r="CB1927" s="186"/>
      <c r="CC1927" s="186"/>
      <c r="CD1927" s="186"/>
      <c r="CE1927" s="186"/>
      <c r="CF1927" s="186"/>
      <c r="CG1927" s="186"/>
      <c r="CH1927" s="186"/>
      <c r="CI1927" s="186"/>
      <c r="CJ1927" s="186"/>
      <c r="CK1927" s="186"/>
      <c r="CL1927" s="186"/>
    </row>
    <row r="1928" spans="2:90" x14ac:dyDescent="0.4">
      <c r="B1928" s="171" t="s">
        <v>463</v>
      </c>
      <c r="E1928" s="8"/>
      <c r="H1928" s="196"/>
      <c r="I1928" s="197"/>
      <c r="J1928" s="197"/>
      <c r="K1928" s="198"/>
      <c r="L1928" s="198"/>
      <c r="M1928" s="198"/>
      <c r="N1928" s="198"/>
      <c r="O1928" s="198"/>
      <c r="P1928" s="198"/>
      <c r="R1928" s="198"/>
      <c r="S1928" s="186" t="str">
        <f t="shared" ref="S1928:AX1928" si="2252">S$18</f>
        <v>S$14</v>
      </c>
      <c r="T1928" s="186" t="str">
        <f t="shared" si="2252"/>
        <v>T$14</v>
      </c>
      <c r="U1928" s="186" t="str">
        <f t="shared" si="2252"/>
        <v>U$14</v>
      </c>
      <c r="V1928" s="186" t="str">
        <f t="shared" si="2252"/>
        <v>V$14</v>
      </c>
      <c r="W1928" s="186" t="str">
        <f t="shared" si="2252"/>
        <v>W$14</v>
      </c>
      <c r="X1928" s="186" t="str">
        <f t="shared" si="2252"/>
        <v>X$14</v>
      </c>
      <c r="Y1928" s="186" t="str">
        <f t="shared" si="2252"/>
        <v>Y$14</v>
      </c>
      <c r="Z1928" s="186" t="str">
        <f t="shared" si="2252"/>
        <v>Z$14</v>
      </c>
      <c r="AA1928" s="186" t="str">
        <f t="shared" si="2252"/>
        <v>AA$14</v>
      </c>
      <c r="AB1928" s="186" t="str">
        <f t="shared" si="2252"/>
        <v>AB$14</v>
      </c>
      <c r="AC1928" s="186" t="str">
        <f t="shared" si="2252"/>
        <v>AC$14</v>
      </c>
      <c r="AD1928" s="186" t="str">
        <f t="shared" si="2252"/>
        <v>AD$14</v>
      </c>
      <c r="AE1928" s="186" t="str">
        <f t="shared" si="2252"/>
        <v>AE$14</v>
      </c>
      <c r="AF1928" s="186" t="str">
        <f t="shared" si="2252"/>
        <v>AF$14</v>
      </c>
      <c r="AG1928" s="186" t="str">
        <f t="shared" si="2252"/>
        <v>AG$14</v>
      </c>
      <c r="AH1928" s="186" t="str">
        <f t="shared" si="2252"/>
        <v>AH$14</v>
      </c>
      <c r="AI1928" s="186" t="str">
        <f t="shared" si="2252"/>
        <v>AI$14</v>
      </c>
      <c r="AJ1928" s="186" t="str">
        <f t="shared" si="2252"/>
        <v>AJ$14</v>
      </c>
      <c r="AK1928" s="186" t="str">
        <f t="shared" si="2252"/>
        <v>AK$14</v>
      </c>
      <c r="AL1928" s="186" t="str">
        <f t="shared" si="2252"/>
        <v>AL$14</v>
      </c>
      <c r="AM1928" s="186" t="str">
        <f t="shared" si="2252"/>
        <v>AM$14</v>
      </c>
      <c r="AN1928" s="186" t="str">
        <f t="shared" si="2252"/>
        <v>AN$14</v>
      </c>
      <c r="AO1928" s="186" t="str">
        <f t="shared" si="2252"/>
        <v>AO$14</v>
      </c>
      <c r="AP1928" s="186" t="str">
        <f t="shared" si="2252"/>
        <v>AP$14</v>
      </c>
      <c r="AQ1928" s="186" t="str">
        <f t="shared" si="2252"/>
        <v>AQ$14</v>
      </c>
      <c r="AR1928" s="186" t="str">
        <f t="shared" si="2252"/>
        <v>AR$14</v>
      </c>
      <c r="AS1928" s="186" t="str">
        <f t="shared" si="2252"/>
        <v>AS$14</v>
      </c>
      <c r="AT1928" s="186" t="str">
        <f t="shared" si="2252"/>
        <v>AT$14</v>
      </c>
      <c r="AU1928" s="186" t="str">
        <f t="shared" si="2252"/>
        <v>AU$14</v>
      </c>
      <c r="AV1928" s="186" t="str">
        <f t="shared" si="2252"/>
        <v>AV$14</v>
      </c>
      <c r="AW1928" s="186" t="str">
        <f t="shared" si="2252"/>
        <v>AW$14</v>
      </c>
      <c r="AX1928" s="186" t="str">
        <f t="shared" si="2252"/>
        <v>AX$14</v>
      </c>
      <c r="AY1928" s="186" t="str">
        <f t="shared" ref="AY1928:CD1928" si="2253">AY$18</f>
        <v>AY$14</v>
      </c>
      <c r="AZ1928" s="186" t="str">
        <f t="shared" si="2253"/>
        <v>AZ$14</v>
      </c>
      <c r="BA1928" s="186" t="str">
        <f t="shared" si="2253"/>
        <v>BA$14</v>
      </c>
      <c r="BB1928" s="186" t="str">
        <f t="shared" si="2253"/>
        <v>BB$14</v>
      </c>
      <c r="BC1928" s="186" t="str">
        <f t="shared" si="2253"/>
        <v>BC$14</v>
      </c>
      <c r="BD1928" s="186" t="str">
        <f t="shared" si="2253"/>
        <v>BD$14</v>
      </c>
      <c r="BE1928" s="186" t="str">
        <f t="shared" si="2253"/>
        <v>BE$14</v>
      </c>
      <c r="BF1928" s="186" t="str">
        <f t="shared" si="2253"/>
        <v>BF$14</v>
      </c>
      <c r="BG1928" s="186" t="str">
        <f t="shared" si="2253"/>
        <v>BG$14</v>
      </c>
      <c r="BH1928" s="186" t="str">
        <f t="shared" si="2253"/>
        <v>BH$14</v>
      </c>
      <c r="BI1928" s="186" t="str">
        <f t="shared" si="2253"/>
        <v>BI$14</v>
      </c>
      <c r="BJ1928" s="186" t="str">
        <f t="shared" si="2253"/>
        <v>BJ$14</v>
      </c>
      <c r="BK1928" s="186" t="str">
        <f t="shared" si="2253"/>
        <v>BK$14</v>
      </c>
      <c r="BL1928" s="186" t="str">
        <f t="shared" si="2253"/>
        <v>BL$14</v>
      </c>
      <c r="BM1928" s="186" t="str">
        <f t="shared" si="2253"/>
        <v>BM$14</v>
      </c>
      <c r="BN1928" s="186" t="str">
        <f t="shared" si="2253"/>
        <v>BN$14</v>
      </c>
      <c r="BO1928" s="186" t="str">
        <f t="shared" si="2253"/>
        <v>BO$14</v>
      </c>
      <c r="BP1928" s="186" t="str">
        <f t="shared" si="2253"/>
        <v>BP$14</v>
      </c>
      <c r="BQ1928" s="186" t="str">
        <f t="shared" si="2253"/>
        <v>BQ$14</v>
      </c>
      <c r="BR1928" s="186" t="str">
        <f t="shared" si="2253"/>
        <v>BR$14</v>
      </c>
      <c r="BS1928" s="186" t="str">
        <f t="shared" si="2253"/>
        <v>BS$14</v>
      </c>
      <c r="BT1928" s="186" t="str">
        <f t="shared" si="2253"/>
        <v>BT$14</v>
      </c>
      <c r="BU1928" s="186" t="str">
        <f t="shared" si="2253"/>
        <v>BU$14</v>
      </c>
      <c r="BV1928" s="186" t="str">
        <f t="shared" si="2253"/>
        <v>BV$14</v>
      </c>
      <c r="BW1928" s="186" t="str">
        <f t="shared" si="2253"/>
        <v>BW$14</v>
      </c>
      <c r="BX1928" s="186" t="str">
        <f t="shared" si="2253"/>
        <v>BX$14</v>
      </c>
      <c r="BY1928" s="186" t="str">
        <f t="shared" si="2253"/>
        <v>BY$14</v>
      </c>
      <c r="BZ1928" s="186" t="str">
        <f t="shared" si="2253"/>
        <v>BZ$14</v>
      </c>
      <c r="CA1928" s="186" t="str">
        <f t="shared" si="2253"/>
        <v>CA$14</v>
      </c>
      <c r="CB1928" s="186" t="str">
        <f t="shared" si="2253"/>
        <v>CB$14</v>
      </c>
      <c r="CC1928" s="186" t="str">
        <f t="shared" si="2253"/>
        <v>CC$14</v>
      </c>
      <c r="CD1928" s="186" t="str">
        <f t="shared" si="2253"/>
        <v>CD$14</v>
      </c>
      <c r="CE1928" s="186" t="str">
        <f t="shared" ref="CE1928:CL1928" si="2254">CE$18</f>
        <v>CE$14</v>
      </c>
      <c r="CF1928" s="186" t="str">
        <f t="shared" si="2254"/>
        <v>CF$14</v>
      </c>
      <c r="CG1928" s="186" t="str">
        <f t="shared" si="2254"/>
        <v>CG$14</v>
      </c>
      <c r="CH1928" s="186" t="str">
        <f t="shared" si="2254"/>
        <v>CH$14</v>
      </c>
      <c r="CI1928" s="186" t="str">
        <f t="shared" si="2254"/>
        <v>CI$14</v>
      </c>
      <c r="CJ1928" s="186" t="str">
        <f t="shared" si="2254"/>
        <v>CJ$14</v>
      </c>
      <c r="CK1928" s="186" t="str">
        <f t="shared" si="2254"/>
        <v>CK$14</v>
      </c>
      <c r="CL1928" s="186" t="str">
        <f t="shared" si="2254"/>
        <v>CL$14</v>
      </c>
    </row>
    <row r="1929" spans="2:90" x14ac:dyDescent="0.4">
      <c r="B1929" s="171" t="s">
        <v>464</v>
      </c>
      <c r="E1929" s="8"/>
      <c r="H1929" s="196"/>
      <c r="I1929" s="197"/>
      <c r="J1929" s="197"/>
      <c r="K1929" s="198"/>
      <c r="L1929" s="198"/>
      <c r="M1929" s="198"/>
      <c r="N1929" s="198"/>
      <c r="O1929" s="198"/>
      <c r="P1929" s="198"/>
      <c r="R1929" s="198"/>
      <c r="S1929" s="186" t="str">
        <f t="shared" ref="S1929:AX1929" si="2255">S$19</f>
        <v>S$15</v>
      </c>
      <c r="T1929" s="186" t="str">
        <f t="shared" si="2255"/>
        <v>T$15</v>
      </c>
      <c r="U1929" s="186" t="str">
        <f t="shared" si="2255"/>
        <v>U$15</v>
      </c>
      <c r="V1929" s="186" t="str">
        <f t="shared" si="2255"/>
        <v>V$15</v>
      </c>
      <c r="W1929" s="186" t="str">
        <f t="shared" si="2255"/>
        <v>W$15</v>
      </c>
      <c r="X1929" s="186" t="str">
        <f t="shared" si="2255"/>
        <v>X$15</v>
      </c>
      <c r="Y1929" s="186" t="str">
        <f t="shared" si="2255"/>
        <v>Y$15</v>
      </c>
      <c r="Z1929" s="186" t="str">
        <f t="shared" si="2255"/>
        <v>Z$15</v>
      </c>
      <c r="AA1929" s="186" t="str">
        <f t="shared" si="2255"/>
        <v>AA$15</v>
      </c>
      <c r="AB1929" s="186" t="str">
        <f t="shared" si="2255"/>
        <v>AB$15</v>
      </c>
      <c r="AC1929" s="186" t="str">
        <f t="shared" si="2255"/>
        <v>AC$15</v>
      </c>
      <c r="AD1929" s="186" t="str">
        <f t="shared" si="2255"/>
        <v>AD$15</v>
      </c>
      <c r="AE1929" s="186" t="str">
        <f t="shared" si="2255"/>
        <v>AE$15</v>
      </c>
      <c r="AF1929" s="186" t="str">
        <f t="shared" si="2255"/>
        <v>AF$15</v>
      </c>
      <c r="AG1929" s="186" t="str">
        <f t="shared" si="2255"/>
        <v>AG$15</v>
      </c>
      <c r="AH1929" s="186" t="str">
        <f t="shared" si="2255"/>
        <v>AH$15</v>
      </c>
      <c r="AI1929" s="186" t="str">
        <f t="shared" si="2255"/>
        <v>AI$15</v>
      </c>
      <c r="AJ1929" s="186" t="str">
        <f t="shared" si="2255"/>
        <v>AJ$15</v>
      </c>
      <c r="AK1929" s="186" t="str">
        <f t="shared" si="2255"/>
        <v>AK$15</v>
      </c>
      <c r="AL1929" s="186" t="str">
        <f t="shared" si="2255"/>
        <v>AL$15</v>
      </c>
      <c r="AM1929" s="186" t="str">
        <f t="shared" si="2255"/>
        <v>AM$15</v>
      </c>
      <c r="AN1929" s="186" t="str">
        <f t="shared" si="2255"/>
        <v>AN$15</v>
      </c>
      <c r="AO1929" s="186" t="str">
        <f t="shared" si="2255"/>
        <v>AO$15</v>
      </c>
      <c r="AP1929" s="186" t="str">
        <f t="shared" si="2255"/>
        <v>AP$15</v>
      </c>
      <c r="AQ1929" s="186" t="str">
        <f t="shared" si="2255"/>
        <v>AQ$15</v>
      </c>
      <c r="AR1929" s="186" t="str">
        <f t="shared" si="2255"/>
        <v>AR$15</v>
      </c>
      <c r="AS1929" s="186" t="str">
        <f t="shared" si="2255"/>
        <v>AS$15</v>
      </c>
      <c r="AT1929" s="186" t="str">
        <f t="shared" si="2255"/>
        <v>AT$15</v>
      </c>
      <c r="AU1929" s="186" t="str">
        <f t="shared" si="2255"/>
        <v>AU$15</v>
      </c>
      <c r="AV1929" s="186" t="str">
        <f t="shared" si="2255"/>
        <v>AV$15</v>
      </c>
      <c r="AW1929" s="186" t="str">
        <f t="shared" si="2255"/>
        <v>AW$15</v>
      </c>
      <c r="AX1929" s="186" t="str">
        <f t="shared" si="2255"/>
        <v>AX$15</v>
      </c>
      <c r="AY1929" s="186" t="str">
        <f t="shared" ref="AY1929:CD1929" si="2256">AY$19</f>
        <v>AY$15</v>
      </c>
      <c r="AZ1929" s="186" t="str">
        <f t="shared" si="2256"/>
        <v>AZ$15</v>
      </c>
      <c r="BA1929" s="186" t="str">
        <f t="shared" si="2256"/>
        <v>BA$15</v>
      </c>
      <c r="BB1929" s="186" t="str">
        <f t="shared" si="2256"/>
        <v>BB$15</v>
      </c>
      <c r="BC1929" s="186" t="str">
        <f t="shared" si="2256"/>
        <v>BC$15</v>
      </c>
      <c r="BD1929" s="186" t="str">
        <f t="shared" si="2256"/>
        <v>BD$15</v>
      </c>
      <c r="BE1929" s="186" t="str">
        <f t="shared" si="2256"/>
        <v>BE$15</v>
      </c>
      <c r="BF1929" s="186" t="str">
        <f t="shared" si="2256"/>
        <v>BF$15</v>
      </c>
      <c r="BG1929" s="186" t="str">
        <f t="shared" si="2256"/>
        <v>BG$15</v>
      </c>
      <c r="BH1929" s="186" t="str">
        <f t="shared" si="2256"/>
        <v>BH$15</v>
      </c>
      <c r="BI1929" s="186" t="str">
        <f t="shared" si="2256"/>
        <v>BI$15</v>
      </c>
      <c r="BJ1929" s="186" t="str">
        <f t="shared" si="2256"/>
        <v>BJ$15</v>
      </c>
      <c r="BK1929" s="186" t="str">
        <f t="shared" si="2256"/>
        <v>BK$15</v>
      </c>
      <c r="BL1929" s="186" t="str">
        <f t="shared" si="2256"/>
        <v>BL$15</v>
      </c>
      <c r="BM1929" s="186" t="str">
        <f t="shared" si="2256"/>
        <v>BM$15</v>
      </c>
      <c r="BN1929" s="186" t="str">
        <f t="shared" si="2256"/>
        <v>BN$15</v>
      </c>
      <c r="BO1929" s="186" t="str">
        <f t="shared" si="2256"/>
        <v>BO$15</v>
      </c>
      <c r="BP1929" s="186" t="str">
        <f t="shared" si="2256"/>
        <v>BP$15</v>
      </c>
      <c r="BQ1929" s="186" t="str">
        <f t="shared" si="2256"/>
        <v>BQ$15</v>
      </c>
      <c r="BR1929" s="186" t="str">
        <f t="shared" si="2256"/>
        <v>BR$15</v>
      </c>
      <c r="BS1929" s="186" t="str">
        <f t="shared" si="2256"/>
        <v>BS$15</v>
      </c>
      <c r="BT1929" s="186" t="str">
        <f t="shared" si="2256"/>
        <v>BT$15</v>
      </c>
      <c r="BU1929" s="186" t="str">
        <f t="shared" si="2256"/>
        <v>BU$15</v>
      </c>
      <c r="BV1929" s="186" t="str">
        <f t="shared" si="2256"/>
        <v>BV$15</v>
      </c>
      <c r="BW1929" s="186" t="str">
        <f t="shared" si="2256"/>
        <v>BW$15</v>
      </c>
      <c r="BX1929" s="186" t="str">
        <f t="shared" si="2256"/>
        <v>BX$15</v>
      </c>
      <c r="BY1929" s="186" t="str">
        <f t="shared" si="2256"/>
        <v>BY$15</v>
      </c>
      <c r="BZ1929" s="186" t="str">
        <f t="shared" si="2256"/>
        <v>BZ$15</v>
      </c>
      <c r="CA1929" s="186" t="str">
        <f t="shared" si="2256"/>
        <v>CA$15</v>
      </c>
      <c r="CB1929" s="186" t="str">
        <f t="shared" si="2256"/>
        <v>CB$15</v>
      </c>
      <c r="CC1929" s="186" t="str">
        <f t="shared" si="2256"/>
        <v>CC$15</v>
      </c>
      <c r="CD1929" s="186" t="str">
        <f t="shared" si="2256"/>
        <v>CD$15</v>
      </c>
      <c r="CE1929" s="186" t="str">
        <f t="shared" ref="CE1929:CL1929" si="2257">CE$19</f>
        <v>CE$15</v>
      </c>
      <c r="CF1929" s="186" t="str">
        <f t="shared" si="2257"/>
        <v>CF$15</v>
      </c>
      <c r="CG1929" s="186" t="str">
        <f t="shared" si="2257"/>
        <v>CG$15</v>
      </c>
      <c r="CH1929" s="186" t="str">
        <f t="shared" si="2257"/>
        <v>CH$15</v>
      </c>
      <c r="CI1929" s="186" t="str">
        <f t="shared" si="2257"/>
        <v>CI$15</v>
      </c>
      <c r="CJ1929" s="186" t="str">
        <f t="shared" si="2257"/>
        <v>CJ$15</v>
      </c>
      <c r="CK1929" s="186" t="str">
        <f t="shared" si="2257"/>
        <v>CK$15</v>
      </c>
      <c r="CL1929" s="186" t="str">
        <f t="shared" si="2257"/>
        <v>CL$15</v>
      </c>
    </row>
    <row r="1930" spans="2:90" x14ac:dyDescent="0.4">
      <c r="B1930" s="66" t="s">
        <v>283</v>
      </c>
      <c r="C1930" s="31"/>
      <c r="D1930" t="s">
        <v>759</v>
      </c>
      <c r="E1930" s="8" t="str">
        <f t="shared" ref="E1930" si="2258">ROW()&amp;" "&amp;D1930</f>
        <v>1930 FAPPE-S</v>
      </c>
      <c r="F1930" t="s">
        <v>446</v>
      </c>
      <c r="G1930" s="31" t="s">
        <v>332</v>
      </c>
      <c r="H1930" s="22"/>
      <c r="I1930" s="287"/>
      <c r="J1930" s="287"/>
      <c r="K1930" s="22"/>
      <c r="L1930" s="22"/>
      <c r="M1930" s="22"/>
      <c r="N1930" s="22"/>
      <c r="O1930" s="22"/>
      <c r="P1930" s="22"/>
      <c r="R1930" s="66"/>
      <c r="S1930" s="288"/>
      <c r="T1930" s="288"/>
      <c r="U1930" s="288"/>
      <c r="V1930" s="288"/>
      <c r="W1930" s="288"/>
      <c r="X1930" s="288"/>
      <c r="Y1930" s="288"/>
      <c r="Z1930" s="288"/>
      <c r="AA1930" s="288"/>
      <c r="AB1930" s="288"/>
      <c r="AC1930" s="288"/>
      <c r="AD1930" s="288"/>
      <c r="AE1930" s="288"/>
      <c r="AF1930" s="288"/>
      <c r="AG1930" s="288"/>
      <c r="AH1930" s="288"/>
      <c r="AI1930" s="288"/>
      <c r="AJ1930" s="288"/>
      <c r="AK1930" s="288"/>
      <c r="AL1930" s="288"/>
      <c r="AM1930" s="288"/>
      <c r="AN1930" s="288"/>
      <c r="AO1930" s="288"/>
      <c r="AP1930" s="288"/>
      <c r="AQ1930" s="288"/>
      <c r="AR1930" s="288"/>
      <c r="AS1930" s="288"/>
      <c r="AT1930" s="288"/>
      <c r="AU1930" s="288"/>
      <c r="AV1930" s="288"/>
      <c r="AW1930" s="288"/>
      <c r="AX1930" s="288"/>
      <c r="AY1930" s="288"/>
      <c r="AZ1930" s="288"/>
      <c r="BA1930" s="288"/>
      <c r="BB1930" s="288"/>
      <c r="BC1930" s="288"/>
      <c r="BD1930" s="288"/>
      <c r="BE1930" s="288"/>
      <c r="BF1930" s="288"/>
      <c r="BG1930" s="288"/>
      <c r="BH1930" s="288"/>
      <c r="BI1930" s="288"/>
      <c r="BJ1930" s="288"/>
      <c r="BK1930" s="288"/>
      <c r="BL1930" s="288"/>
      <c r="BM1930" s="288"/>
      <c r="BN1930" s="288"/>
      <c r="BO1930" s="288"/>
      <c r="BP1930" s="288"/>
      <c r="BQ1930" s="288"/>
      <c r="BR1930" s="288"/>
      <c r="BS1930" s="288"/>
      <c r="BT1930" s="288"/>
      <c r="BU1930" s="288"/>
      <c r="BV1930" s="288"/>
      <c r="BW1930" s="288"/>
      <c r="BX1930" s="288"/>
      <c r="BY1930" s="288"/>
      <c r="BZ1930" s="288"/>
      <c r="CA1930" s="288"/>
      <c r="CB1930" s="288"/>
      <c r="CC1930" s="288"/>
      <c r="CD1930" s="288"/>
      <c r="CE1930" s="288"/>
      <c r="CF1930" s="288"/>
      <c r="CG1930" s="288"/>
      <c r="CH1930" s="288"/>
      <c r="CI1930" s="288"/>
      <c r="CJ1930" s="288"/>
      <c r="CK1930" s="288"/>
      <c r="CL1930" s="288"/>
    </row>
    <row r="1931" spans="2:90" x14ac:dyDescent="0.4">
      <c r="B1931" s="95" t="str">
        <f>"Assumptions - "&amp;B1930</f>
        <v>Assumptions - Volume driven secondary PP&amp;E:</v>
      </c>
      <c r="C1931" s="31"/>
      <c r="D1931" t="s">
        <v>759</v>
      </c>
      <c r="E1931" s="8" t="str">
        <f t="shared" ref="E1931" si="2259">ROW()&amp;" "&amp;D1931</f>
        <v>1931 FAPPE-S</v>
      </c>
      <c r="G1931" s="8" t="str">
        <f>E1931</f>
        <v>1931 FAPPE-S</v>
      </c>
      <c r="H1931" s="31"/>
      <c r="I1931" s="73"/>
      <c r="J1931" s="73"/>
      <c r="K1931" s="31"/>
      <c r="L1931" s="31"/>
      <c r="M1931" s="31"/>
      <c r="N1931" s="31"/>
      <c r="O1931" s="31"/>
      <c r="P1931" s="31"/>
      <c r="R1931" s="67"/>
      <c r="S1931" s="152"/>
      <c r="T1931" s="152"/>
      <c r="U1931" s="152"/>
      <c r="V1931" s="152"/>
      <c r="W1931" s="152"/>
      <c r="X1931" s="152"/>
      <c r="Y1931" s="152"/>
      <c r="Z1931" s="152"/>
      <c r="AA1931" s="152"/>
      <c r="AB1931" s="152"/>
      <c r="AC1931" s="152"/>
      <c r="AD1931" s="152"/>
      <c r="AE1931" s="152"/>
      <c r="AF1931" s="152"/>
      <c r="AG1931" s="152"/>
      <c r="AH1931" s="152"/>
      <c r="AI1931" s="152"/>
      <c r="AJ1931" s="152"/>
      <c r="AK1931" s="152"/>
      <c r="AL1931" s="152"/>
      <c r="AM1931" s="152"/>
      <c r="AN1931" s="152"/>
      <c r="AO1931" s="152"/>
      <c r="AP1931" s="152"/>
      <c r="AQ1931" s="152"/>
      <c r="AR1931" s="152"/>
      <c r="AS1931" s="152"/>
      <c r="AT1931" s="152"/>
      <c r="AU1931" s="152"/>
      <c r="AV1931" s="152"/>
      <c r="AW1931" s="152"/>
      <c r="AX1931" s="152"/>
      <c r="AY1931" s="152"/>
      <c r="AZ1931" s="152"/>
      <c r="BA1931" s="152"/>
      <c r="BB1931" s="152"/>
      <c r="BC1931" s="152"/>
      <c r="BD1931" s="152"/>
      <c r="BE1931" s="152"/>
      <c r="BF1931" s="152"/>
      <c r="BG1931" s="152"/>
      <c r="BH1931" s="152"/>
      <c r="BI1931" s="152"/>
      <c r="BJ1931" s="152"/>
      <c r="BK1931" s="152"/>
      <c r="BL1931" s="152"/>
      <c r="BM1931" s="152"/>
      <c r="BN1931" s="152"/>
      <c r="BO1931" s="152"/>
      <c r="BP1931" s="152"/>
      <c r="BQ1931" s="152"/>
      <c r="BR1931" s="152"/>
      <c r="BS1931" s="152"/>
      <c r="BT1931" s="152"/>
      <c r="BU1931" s="152"/>
      <c r="BV1931" s="152"/>
      <c r="BW1931" s="152"/>
      <c r="BX1931" s="152"/>
      <c r="BY1931" s="152"/>
      <c r="BZ1931" s="152"/>
      <c r="CA1931" s="152"/>
      <c r="CB1931" s="152"/>
      <c r="CC1931" s="152"/>
      <c r="CD1931" s="152"/>
      <c r="CE1931" s="152"/>
      <c r="CF1931" s="152"/>
      <c r="CG1931" s="152"/>
      <c r="CH1931" s="152"/>
      <c r="CI1931" s="152"/>
      <c r="CJ1931" s="152"/>
      <c r="CK1931" s="152"/>
      <c r="CL1931" s="152"/>
    </row>
    <row r="1932" spans="2:90" x14ac:dyDescent="0.4">
      <c r="B1932" s="141" t="s">
        <v>206</v>
      </c>
      <c r="C1932" s="8"/>
      <c r="D1932" t="s">
        <v>759</v>
      </c>
      <c r="E1932" s="8" t="str">
        <f t="shared" si="2201"/>
        <v>1932 FAPPE-S</v>
      </c>
      <c r="G1932" s="8" t="str">
        <f>E1932</f>
        <v>1932 FAPPE-S</v>
      </c>
      <c r="H1932" s="57">
        <v>5</v>
      </c>
      <c r="S1932" s="72"/>
      <c r="T1932" s="72"/>
      <c r="U1932" s="72"/>
      <c r="V1932" s="72"/>
      <c r="W1932" s="72"/>
      <c r="X1932" s="72"/>
      <c r="Y1932" s="72"/>
      <c r="Z1932" s="72"/>
      <c r="AA1932" s="72"/>
      <c r="AB1932" s="72"/>
      <c r="AC1932" s="72"/>
      <c r="AD1932" s="72"/>
      <c r="AE1932" s="72"/>
      <c r="AF1932" s="72"/>
      <c r="AG1932" s="72"/>
      <c r="AH1932" s="72"/>
      <c r="AI1932" s="72"/>
      <c r="AJ1932" s="72"/>
      <c r="AK1932" s="72"/>
      <c r="AL1932" s="72"/>
      <c r="AM1932" s="72"/>
      <c r="AN1932" s="72"/>
      <c r="AO1932" s="72"/>
      <c r="AP1932" s="72"/>
      <c r="AQ1932" s="72"/>
      <c r="AR1932" s="72"/>
      <c r="AS1932" s="72"/>
      <c r="AT1932" s="72"/>
      <c r="AU1932" s="72"/>
      <c r="AV1932" s="72"/>
      <c r="AW1932" s="72"/>
      <c r="AX1932" s="72"/>
      <c r="AY1932" s="72"/>
      <c r="AZ1932" s="72"/>
      <c r="BA1932" s="72"/>
      <c r="BB1932" s="72"/>
      <c r="BC1932" s="72"/>
      <c r="BD1932" s="72"/>
      <c r="BE1932" s="72"/>
      <c r="BF1932" s="72"/>
      <c r="BG1932" s="72"/>
      <c r="BH1932" s="72"/>
      <c r="BI1932" s="72"/>
      <c r="BJ1932" s="72"/>
      <c r="BK1932" s="72"/>
      <c r="BL1932" s="72"/>
      <c r="BM1932" s="72"/>
      <c r="BN1932" s="72"/>
      <c r="BO1932" s="72"/>
      <c r="BP1932" s="72"/>
      <c r="BQ1932" s="72"/>
      <c r="BR1932" s="72"/>
      <c r="BS1932" s="72"/>
      <c r="BT1932" s="72"/>
      <c r="BU1932" s="72"/>
      <c r="BV1932" s="72"/>
      <c r="BW1932" s="72"/>
      <c r="BX1932" s="72"/>
      <c r="BY1932" s="72"/>
      <c r="BZ1932" s="72"/>
      <c r="CA1932" s="72"/>
      <c r="CB1932" s="72"/>
      <c r="CC1932" s="72"/>
      <c r="CD1932" s="72"/>
      <c r="CE1932" s="72"/>
      <c r="CF1932" s="72"/>
      <c r="CG1932" s="72"/>
      <c r="CH1932" s="72"/>
      <c r="CI1932" s="72"/>
      <c r="CJ1932" s="72"/>
      <c r="CK1932" s="72"/>
      <c r="CL1932" s="72"/>
    </row>
    <row r="1933" spans="2:90" x14ac:dyDescent="0.4">
      <c r="B1933" s="141" t="s">
        <v>207</v>
      </c>
      <c r="C1933" s="8"/>
      <c r="D1933" t="s">
        <v>759</v>
      </c>
      <c r="E1933" s="8" t="str">
        <f t="shared" si="2201"/>
        <v>1933 FAPPE-S</v>
      </c>
      <c r="G1933" s="8" t="str">
        <f>E1933</f>
        <v>1933 FAPPE-S</v>
      </c>
      <c r="H1933" s="57">
        <v>0</v>
      </c>
      <c r="S1933" s="72"/>
      <c r="T1933" s="72"/>
      <c r="U1933" s="72"/>
      <c r="V1933" s="72"/>
      <c r="W1933" s="72"/>
      <c r="X1933" s="72"/>
      <c r="Y1933" s="72"/>
      <c r="Z1933" s="72"/>
      <c r="AA1933" s="72"/>
      <c r="AB1933" s="72"/>
      <c r="AC1933" s="72"/>
      <c r="AD1933" s="72"/>
      <c r="AE1933" s="72"/>
      <c r="AF1933" s="72"/>
      <c r="AG1933" s="72"/>
      <c r="AH1933" s="72"/>
      <c r="AI1933" s="72"/>
      <c r="AJ1933" s="72"/>
      <c r="AK1933" s="72"/>
      <c r="AL1933" s="72"/>
      <c r="AM1933" s="72"/>
      <c r="AN1933" s="72"/>
      <c r="AO1933" s="72"/>
      <c r="AP1933" s="72"/>
      <c r="AQ1933" s="72"/>
      <c r="AR1933" s="72"/>
      <c r="AS1933" s="72"/>
      <c r="AT1933" s="72"/>
      <c r="AU1933" s="72"/>
      <c r="AV1933" s="72"/>
      <c r="AW1933" s="72"/>
      <c r="AX1933" s="72"/>
      <c r="AY1933" s="72"/>
      <c r="AZ1933" s="72"/>
      <c r="BA1933" s="72"/>
      <c r="BB1933" s="72"/>
      <c r="BC1933" s="72"/>
      <c r="BD1933" s="72"/>
      <c r="BE1933" s="72"/>
      <c r="BF1933" s="72"/>
      <c r="BG1933" s="72"/>
      <c r="BH1933" s="72"/>
      <c r="BI1933" s="72"/>
      <c r="BJ1933" s="72"/>
      <c r="BK1933" s="72"/>
      <c r="BL1933" s="72"/>
      <c r="BM1933" s="72"/>
      <c r="BN1933" s="72"/>
      <c r="BO1933" s="72"/>
      <c r="BP1933" s="72"/>
      <c r="BQ1933" s="72"/>
      <c r="BR1933" s="72"/>
      <c r="BS1933" s="72"/>
      <c r="BT1933" s="72"/>
      <c r="BU1933" s="72"/>
      <c r="BV1933" s="72"/>
      <c r="BW1933" s="72"/>
      <c r="BX1933" s="72"/>
      <c r="BY1933" s="72"/>
      <c r="BZ1933" s="72"/>
      <c r="CA1933" s="72"/>
      <c r="CB1933" s="72"/>
      <c r="CC1933" s="72"/>
      <c r="CD1933" s="72"/>
      <c r="CE1933" s="72"/>
      <c r="CF1933" s="72"/>
      <c r="CG1933" s="72"/>
      <c r="CH1933" s="72"/>
      <c r="CI1933" s="72"/>
      <c r="CJ1933" s="72"/>
      <c r="CK1933" s="72"/>
      <c r="CL1933" s="72"/>
    </row>
    <row r="1934" spans="2:90" x14ac:dyDescent="0.4">
      <c r="C1934" s="8"/>
      <c r="D1934" t="s">
        <v>759</v>
      </c>
      <c r="E1934" s="8" t="str">
        <f t="shared" si="2201"/>
        <v>1934 FAPPE-S</v>
      </c>
      <c r="G1934" s="8"/>
      <c r="S1934" s="72"/>
      <c r="T1934" s="72"/>
      <c r="U1934" s="72"/>
      <c r="V1934" s="72"/>
      <c r="W1934" s="72"/>
      <c r="X1934" s="72"/>
      <c r="Y1934" s="72"/>
      <c r="Z1934" s="72"/>
      <c r="AA1934" s="72"/>
      <c r="AB1934" s="72"/>
      <c r="AC1934" s="72"/>
      <c r="AD1934" s="72"/>
      <c r="AE1934" s="72"/>
      <c r="AF1934" s="72"/>
      <c r="AG1934" s="72"/>
      <c r="AH1934" s="72"/>
      <c r="AI1934" s="72"/>
      <c r="AJ1934" s="72"/>
      <c r="AK1934" s="72"/>
      <c r="AL1934" s="72"/>
      <c r="AM1934" s="72"/>
      <c r="AN1934" s="72"/>
      <c r="AO1934" s="72"/>
      <c r="AP1934" s="72"/>
      <c r="AQ1934" s="72"/>
      <c r="AR1934" s="72"/>
      <c r="AS1934" s="72"/>
      <c r="AT1934" s="72"/>
      <c r="AU1934" s="72"/>
      <c r="AV1934" s="72"/>
      <c r="AW1934" s="72"/>
      <c r="AX1934" s="72"/>
      <c r="AY1934" s="72"/>
      <c r="AZ1934" s="72"/>
      <c r="BA1934" s="72"/>
      <c r="BB1934" s="72"/>
      <c r="BC1934" s="72"/>
      <c r="BD1934" s="72"/>
      <c r="BE1934" s="72"/>
      <c r="BF1934" s="72"/>
      <c r="BG1934" s="72"/>
      <c r="BH1934" s="72"/>
      <c r="BI1934" s="72"/>
      <c r="BJ1934" s="72"/>
      <c r="BK1934" s="72"/>
      <c r="BL1934" s="72"/>
      <c r="BM1934" s="72"/>
      <c r="BN1934" s="72"/>
      <c r="BO1934" s="72"/>
      <c r="BP1934" s="72"/>
      <c r="BQ1934" s="72"/>
      <c r="BR1934" s="72"/>
      <c r="BS1934" s="72"/>
      <c r="BT1934" s="72"/>
      <c r="BU1934" s="72"/>
      <c r="BV1934" s="72"/>
      <c r="BW1934" s="72"/>
      <c r="BX1934" s="72"/>
      <c r="BY1934" s="72"/>
      <c r="BZ1934" s="72"/>
      <c r="CA1934" s="72"/>
      <c r="CB1934" s="72"/>
      <c r="CC1934" s="72"/>
      <c r="CD1934" s="72"/>
      <c r="CE1934" s="72"/>
      <c r="CF1934" s="72"/>
      <c r="CG1934" s="72"/>
      <c r="CH1934" s="72"/>
      <c r="CI1934" s="72"/>
      <c r="CJ1934" s="72"/>
      <c r="CK1934" s="72"/>
      <c r="CL1934" s="72"/>
    </row>
    <row r="1935" spans="2:90" x14ac:dyDescent="0.4">
      <c r="B1935" s="95" t="str">
        <f>B1937&amp;":"</f>
        <v>Capital expenditures - Volume driven secondary PP&amp;E:</v>
      </c>
      <c r="C1935" s="8"/>
      <c r="D1935" t="s">
        <v>759</v>
      </c>
      <c r="E1935" s="8" t="str">
        <f t="shared" ref="E1935" si="2260">ROW()&amp;" "&amp;D1935</f>
        <v>1935 FAPPE-S</v>
      </c>
      <c r="G1935" s="8"/>
      <c r="S1935" s="72"/>
      <c r="T1935" s="72"/>
      <c r="U1935" s="72"/>
      <c r="V1935" s="72"/>
      <c r="W1935" s="72"/>
      <c r="X1935" s="72"/>
      <c r="Y1935" s="72"/>
      <c r="Z1935" s="72"/>
      <c r="AA1935" s="72"/>
      <c r="AB1935" s="72"/>
      <c r="AC1935" s="72"/>
      <c r="AD1935" s="72"/>
      <c r="AE1935" s="72"/>
      <c r="AF1935" s="72"/>
      <c r="AG1935" s="72"/>
      <c r="AH1935" s="72"/>
      <c r="AI1935" s="72"/>
      <c r="AJ1935" s="72"/>
      <c r="AK1935" s="72"/>
      <c r="AL1935" s="72"/>
      <c r="AM1935" s="72"/>
      <c r="AN1935" s="72"/>
      <c r="AO1935" s="72"/>
      <c r="AP1935" s="72"/>
      <c r="AQ1935" s="72"/>
      <c r="AR1935" s="72"/>
      <c r="AS1935" s="72"/>
      <c r="AT1935" s="72"/>
      <c r="AU1935" s="72"/>
      <c r="AV1935" s="72"/>
      <c r="AW1935" s="72"/>
      <c r="AX1935" s="72"/>
      <c r="AY1935" s="72"/>
      <c r="AZ1935" s="72"/>
      <c r="BA1935" s="72"/>
      <c r="BB1935" s="72"/>
      <c r="BC1935" s="72"/>
      <c r="BD1935" s="72"/>
      <c r="BE1935" s="72"/>
      <c r="BF1935" s="72"/>
      <c r="BG1935" s="72"/>
      <c r="BH1935" s="72"/>
      <c r="BI1935" s="72"/>
      <c r="BJ1935" s="72"/>
      <c r="BK1935" s="72"/>
      <c r="BL1935" s="72"/>
      <c r="BM1935" s="72"/>
      <c r="BN1935" s="72"/>
      <c r="BO1935" s="72"/>
      <c r="BP1935" s="72"/>
      <c r="BQ1935" s="72"/>
      <c r="BR1935" s="72"/>
      <c r="BS1935" s="72"/>
      <c r="BT1935" s="72"/>
      <c r="BU1935" s="72"/>
      <c r="BV1935" s="72"/>
      <c r="BW1935" s="72"/>
      <c r="BX1935" s="72"/>
      <c r="BY1935" s="72"/>
      <c r="BZ1935" s="72"/>
      <c r="CA1935" s="72"/>
      <c r="CB1935" s="72"/>
      <c r="CC1935" s="72"/>
      <c r="CD1935" s="72"/>
      <c r="CE1935" s="72"/>
      <c r="CF1935" s="72"/>
      <c r="CG1935" s="72"/>
      <c r="CH1935" s="72"/>
      <c r="CI1935" s="72"/>
      <c r="CJ1935" s="72"/>
      <c r="CK1935" s="72"/>
      <c r="CL1935" s="72"/>
    </row>
    <row r="1936" spans="2:90" x14ac:dyDescent="0.4">
      <c r="B1936" s="141" t="str">
        <f>"$ capital expenditures/"&amp;B1915</f>
        <v>$ capital expenditures/primary unit</v>
      </c>
      <c r="C1936" s="8"/>
      <c r="D1936" t="s">
        <v>759</v>
      </c>
      <c r="E1936" s="8" t="str">
        <f t="shared" si="2201"/>
        <v>1936 FAPPE-S</v>
      </c>
      <c r="G1936" s="8" t="str">
        <f>E1936</f>
        <v>1936 FAPPE-S</v>
      </c>
      <c r="K1936" s="18">
        <v>10</v>
      </c>
      <c r="L1936" s="18">
        <v>10</v>
      </c>
      <c r="M1936" s="18">
        <v>10</v>
      </c>
      <c r="N1936" s="18">
        <v>10</v>
      </c>
      <c r="O1936" s="18">
        <v>10</v>
      </c>
      <c r="P1936" s="18">
        <v>10</v>
      </c>
      <c r="S1936" s="143" cm="1">
        <f t="array" ref="S1936">INDEX($K:$Q,ROW(),MATCH(S$3,$K$2:$Q$2,0))</f>
        <v>10</v>
      </c>
      <c r="T1936" s="143" cm="1">
        <f t="array" ref="T1936">INDEX($K:$Q,ROW(),MATCH(T$3,$K$2:$Q$2,0))</f>
        <v>10</v>
      </c>
      <c r="U1936" s="143" cm="1">
        <f t="array" ref="U1936">INDEX($K:$Q,ROW(),MATCH(U$3,$K$2:$Q$2,0))</f>
        <v>10</v>
      </c>
      <c r="V1936" s="143" cm="1">
        <f t="array" ref="V1936">INDEX($K:$Q,ROW(),MATCH(V$3,$K$2:$Q$2,0))</f>
        <v>10</v>
      </c>
      <c r="W1936" s="143" cm="1">
        <f t="array" ref="W1936">INDEX($K:$Q,ROW(),MATCH(W$3,$K$2:$Q$2,0))</f>
        <v>10</v>
      </c>
      <c r="X1936" s="143" cm="1">
        <f t="array" ref="X1936">INDEX($K:$Q,ROW(),MATCH(X$3,$K$2:$Q$2,0))</f>
        <v>10</v>
      </c>
      <c r="Y1936" s="143" cm="1">
        <f t="array" ref="Y1936">INDEX($K:$Q,ROW(),MATCH(Y$3,$K$2:$Q$2,0))</f>
        <v>10</v>
      </c>
      <c r="Z1936" s="143" cm="1">
        <f t="array" ref="Z1936">INDEX($K:$Q,ROW(),MATCH(Z$3,$K$2:$Q$2,0))</f>
        <v>10</v>
      </c>
      <c r="AA1936" s="143" cm="1">
        <f t="array" ref="AA1936">INDEX($K:$Q,ROW(),MATCH(AA$3,$K$2:$Q$2,0))</f>
        <v>10</v>
      </c>
      <c r="AB1936" s="143" cm="1">
        <f t="array" ref="AB1936">INDEX($K:$Q,ROW(),MATCH(AB$3,$K$2:$Q$2,0))</f>
        <v>10</v>
      </c>
      <c r="AC1936" s="143" cm="1">
        <f t="array" ref="AC1936">INDEX($K:$Q,ROW(),MATCH(AC$3,$K$2:$Q$2,0))</f>
        <v>10</v>
      </c>
      <c r="AD1936" s="143" cm="1">
        <f t="array" ref="AD1936">INDEX($K:$Q,ROW(),MATCH(AD$3,$K$2:$Q$2,0))</f>
        <v>10</v>
      </c>
      <c r="AE1936" s="143" cm="1">
        <f t="array" ref="AE1936">INDEX($K:$Q,ROW(),MATCH(AE$3,$K$2:$Q$2,0))</f>
        <v>10</v>
      </c>
      <c r="AF1936" s="143" cm="1">
        <f t="array" ref="AF1936">INDEX($K:$Q,ROW(),MATCH(AF$3,$K$2:$Q$2,0))</f>
        <v>10</v>
      </c>
      <c r="AG1936" s="143" cm="1">
        <f t="array" ref="AG1936">INDEX($K:$Q,ROW(),MATCH(AG$3,$K$2:$Q$2,0))</f>
        <v>10</v>
      </c>
      <c r="AH1936" s="143" cm="1">
        <f t="array" ref="AH1936">INDEX($K:$Q,ROW(),MATCH(AH$3,$K$2:$Q$2,0))</f>
        <v>10</v>
      </c>
      <c r="AI1936" s="143" cm="1">
        <f t="array" ref="AI1936">INDEX($K:$Q,ROW(),MATCH(AI$3,$K$2:$Q$2,0))</f>
        <v>10</v>
      </c>
      <c r="AJ1936" s="143" cm="1">
        <f t="array" ref="AJ1936">INDEX($K:$Q,ROW(),MATCH(AJ$3,$K$2:$Q$2,0))</f>
        <v>10</v>
      </c>
      <c r="AK1936" s="143" cm="1">
        <f t="array" ref="AK1936">INDEX($K:$Q,ROW(),MATCH(AK$3,$K$2:$Q$2,0))</f>
        <v>10</v>
      </c>
      <c r="AL1936" s="143" cm="1">
        <f t="array" ref="AL1936">INDEX($K:$Q,ROW(),MATCH(AL$3,$K$2:$Q$2,0))</f>
        <v>10</v>
      </c>
      <c r="AM1936" s="143" cm="1">
        <f t="array" ref="AM1936">INDEX($K:$Q,ROW(),MATCH(AM$3,$K$2:$Q$2,0))</f>
        <v>10</v>
      </c>
      <c r="AN1936" s="143" cm="1">
        <f t="array" ref="AN1936">INDEX($K:$Q,ROW(),MATCH(AN$3,$K$2:$Q$2,0))</f>
        <v>10</v>
      </c>
      <c r="AO1936" s="143" cm="1">
        <f t="array" ref="AO1936">INDEX($K:$Q,ROW(),MATCH(AO$3,$K$2:$Q$2,0))</f>
        <v>10</v>
      </c>
      <c r="AP1936" s="143" cm="1">
        <f t="array" ref="AP1936">INDEX($K:$Q,ROW(),MATCH(AP$3,$K$2:$Q$2,0))</f>
        <v>10</v>
      </c>
      <c r="AQ1936" s="143" cm="1">
        <f t="array" ref="AQ1936">INDEX($K:$Q,ROW(),MATCH(AQ$3,$K$2:$Q$2,0))</f>
        <v>10</v>
      </c>
      <c r="AR1936" s="143" cm="1">
        <f t="array" ref="AR1936">INDEX($K:$Q,ROW(),MATCH(AR$3,$K$2:$Q$2,0))</f>
        <v>10</v>
      </c>
      <c r="AS1936" s="143" cm="1">
        <f t="array" ref="AS1936">INDEX($K:$Q,ROW(),MATCH(AS$3,$K$2:$Q$2,0))</f>
        <v>10</v>
      </c>
      <c r="AT1936" s="143" cm="1">
        <f t="array" ref="AT1936">INDEX($K:$Q,ROW(),MATCH(AT$3,$K$2:$Q$2,0))</f>
        <v>10</v>
      </c>
      <c r="AU1936" s="143" cm="1">
        <f t="array" ref="AU1936">INDEX($K:$Q,ROW(),MATCH(AU$3,$K$2:$Q$2,0))</f>
        <v>10</v>
      </c>
      <c r="AV1936" s="143" cm="1">
        <f t="array" ref="AV1936">INDEX($K:$Q,ROW(),MATCH(AV$3,$K$2:$Q$2,0))</f>
        <v>10</v>
      </c>
      <c r="AW1936" s="143" cm="1">
        <f t="array" ref="AW1936">INDEX($K:$Q,ROW(),MATCH(AW$3,$K$2:$Q$2,0))</f>
        <v>10</v>
      </c>
      <c r="AX1936" s="143" cm="1">
        <f t="array" ref="AX1936">INDEX($K:$Q,ROW(),MATCH(AX$3,$K$2:$Q$2,0))</f>
        <v>10</v>
      </c>
      <c r="AY1936" s="143" cm="1">
        <f t="array" ref="AY1936">INDEX($K:$Q,ROW(),MATCH(AY$3,$K$2:$Q$2,0))</f>
        <v>10</v>
      </c>
      <c r="AZ1936" s="143" cm="1">
        <f t="array" ref="AZ1936">INDEX($K:$Q,ROW(),MATCH(AZ$3,$K$2:$Q$2,0))</f>
        <v>10</v>
      </c>
      <c r="BA1936" s="143" cm="1">
        <f t="array" ref="BA1936">INDEX($K:$Q,ROW(),MATCH(BA$3,$K$2:$Q$2,0))</f>
        <v>10</v>
      </c>
      <c r="BB1936" s="143" cm="1">
        <f t="array" ref="BB1936">INDEX($K:$Q,ROW(),MATCH(BB$3,$K$2:$Q$2,0))</f>
        <v>10</v>
      </c>
      <c r="BC1936" s="143" cm="1">
        <f t="array" ref="BC1936">INDEX($K:$Q,ROW(),MATCH(BC$3,$K$2:$Q$2,0))</f>
        <v>10</v>
      </c>
      <c r="BD1936" s="143" cm="1">
        <f t="array" ref="BD1936">INDEX($K:$Q,ROW(),MATCH(BD$3,$K$2:$Q$2,0))</f>
        <v>10</v>
      </c>
      <c r="BE1936" s="143" cm="1">
        <f t="array" ref="BE1936">INDEX($K:$Q,ROW(),MATCH(BE$3,$K$2:$Q$2,0))</f>
        <v>10</v>
      </c>
      <c r="BF1936" s="143" cm="1">
        <f t="array" ref="BF1936">INDEX($K:$Q,ROW(),MATCH(BF$3,$K$2:$Q$2,0))</f>
        <v>10</v>
      </c>
      <c r="BG1936" s="143" cm="1">
        <f t="array" ref="BG1936">INDEX($K:$Q,ROW(),MATCH(BG$3,$K$2:$Q$2,0))</f>
        <v>10</v>
      </c>
      <c r="BH1936" s="143" cm="1">
        <f t="array" ref="BH1936">INDEX($K:$Q,ROW(),MATCH(BH$3,$K$2:$Q$2,0))</f>
        <v>10</v>
      </c>
      <c r="BI1936" s="143" cm="1">
        <f t="array" ref="BI1936">INDEX($K:$Q,ROW(),MATCH(BI$3,$K$2:$Q$2,0))</f>
        <v>10</v>
      </c>
      <c r="BJ1936" s="143" cm="1">
        <f t="array" ref="BJ1936">INDEX($K:$Q,ROW(),MATCH(BJ$3,$K$2:$Q$2,0))</f>
        <v>10</v>
      </c>
      <c r="BK1936" s="143" cm="1">
        <f t="array" ref="BK1936">INDEX($K:$Q,ROW(),MATCH(BK$3,$K$2:$Q$2,0))</f>
        <v>10</v>
      </c>
      <c r="BL1936" s="143" cm="1">
        <f t="array" ref="BL1936">INDEX($K:$Q,ROW(),MATCH(BL$3,$K$2:$Q$2,0))</f>
        <v>10</v>
      </c>
      <c r="BM1936" s="143" cm="1">
        <f t="array" ref="BM1936">INDEX($K:$Q,ROW(),MATCH(BM$3,$K$2:$Q$2,0))</f>
        <v>10</v>
      </c>
      <c r="BN1936" s="143" cm="1">
        <f t="array" ref="BN1936">INDEX($K:$Q,ROW(),MATCH(BN$3,$K$2:$Q$2,0))</f>
        <v>10</v>
      </c>
      <c r="BO1936" s="143" cm="1">
        <f t="array" ref="BO1936">INDEX($K:$Q,ROW(),MATCH(BO$3,$K$2:$Q$2,0))</f>
        <v>10</v>
      </c>
      <c r="BP1936" s="143" cm="1">
        <f t="array" ref="BP1936">INDEX($K:$Q,ROW(),MATCH(BP$3,$K$2:$Q$2,0))</f>
        <v>10</v>
      </c>
      <c r="BQ1936" s="143" cm="1">
        <f t="array" ref="BQ1936">INDEX($K:$Q,ROW(),MATCH(BQ$3,$K$2:$Q$2,0))</f>
        <v>10</v>
      </c>
      <c r="BR1936" s="143" cm="1">
        <f t="array" ref="BR1936">INDEX($K:$Q,ROW(),MATCH(BR$3,$K$2:$Q$2,0))</f>
        <v>10</v>
      </c>
      <c r="BS1936" s="143" cm="1">
        <f t="array" ref="BS1936">INDEX($K:$Q,ROW(),MATCH(BS$3,$K$2:$Q$2,0))</f>
        <v>10</v>
      </c>
      <c r="BT1936" s="143" cm="1">
        <f t="array" ref="BT1936">INDEX($K:$Q,ROW(),MATCH(BT$3,$K$2:$Q$2,0))</f>
        <v>10</v>
      </c>
      <c r="BU1936" s="143" cm="1">
        <f t="array" ref="BU1936">INDEX($K:$Q,ROW(),MATCH(BU$3,$K$2:$Q$2,0))</f>
        <v>10</v>
      </c>
      <c r="BV1936" s="143" cm="1">
        <f t="array" ref="BV1936">INDEX($K:$Q,ROW(),MATCH(BV$3,$K$2:$Q$2,0))</f>
        <v>10</v>
      </c>
      <c r="BW1936" s="143" cm="1">
        <f t="array" ref="BW1936">INDEX($K:$Q,ROW(),MATCH(BW$3,$K$2:$Q$2,0))</f>
        <v>10</v>
      </c>
      <c r="BX1936" s="143" cm="1">
        <f t="array" ref="BX1936">INDEX($K:$Q,ROW(),MATCH(BX$3,$K$2:$Q$2,0))</f>
        <v>10</v>
      </c>
      <c r="BY1936" s="143" cm="1">
        <f t="array" ref="BY1936">INDEX($K:$Q,ROW(),MATCH(BY$3,$K$2:$Q$2,0))</f>
        <v>10</v>
      </c>
      <c r="BZ1936" s="143" cm="1">
        <f t="array" ref="BZ1936">INDEX($K:$Q,ROW(),MATCH(BZ$3,$K$2:$Q$2,0))</f>
        <v>10</v>
      </c>
      <c r="CA1936" s="143" cm="1">
        <f t="array" ref="CA1936">INDEX($K:$Q,ROW(),MATCH(CA$3,$K$2:$Q$2,0))</f>
        <v>10</v>
      </c>
      <c r="CB1936" s="143" cm="1">
        <f t="array" ref="CB1936">INDEX($K:$Q,ROW(),MATCH(CB$3,$K$2:$Q$2,0))</f>
        <v>10</v>
      </c>
      <c r="CC1936" s="143" cm="1">
        <f t="array" ref="CC1936">INDEX($K:$Q,ROW(),MATCH(CC$3,$K$2:$Q$2,0))</f>
        <v>10</v>
      </c>
      <c r="CD1936" s="143" cm="1">
        <f t="array" ref="CD1936">INDEX($K:$Q,ROW(),MATCH(CD$3,$K$2:$Q$2,0))</f>
        <v>10</v>
      </c>
      <c r="CE1936" s="143" cm="1">
        <f t="array" ref="CE1936">INDEX($K:$Q,ROW(),MATCH(CE$3,$K$2:$Q$2,0))</f>
        <v>10</v>
      </c>
      <c r="CF1936" s="143" cm="1">
        <f t="array" ref="CF1936">INDEX($K:$Q,ROW(),MATCH(CF$3,$K$2:$Q$2,0))</f>
        <v>10</v>
      </c>
      <c r="CG1936" s="143" cm="1">
        <f t="array" ref="CG1936">INDEX($K:$Q,ROW(),MATCH(CG$3,$K$2:$Q$2,0))</f>
        <v>10</v>
      </c>
      <c r="CH1936" s="143" cm="1">
        <f t="array" ref="CH1936">INDEX($K:$Q,ROW(),MATCH(CH$3,$K$2:$Q$2,0))</f>
        <v>10</v>
      </c>
      <c r="CI1936" s="143" cm="1">
        <f t="array" ref="CI1936">INDEX($K:$Q,ROW(),MATCH(CI$3,$K$2:$Q$2,0))</f>
        <v>10</v>
      </c>
      <c r="CJ1936" s="143" cm="1">
        <f t="array" ref="CJ1936">INDEX($K:$Q,ROW(),MATCH(CJ$3,$K$2:$Q$2,0))</f>
        <v>10</v>
      </c>
      <c r="CK1936" s="143" cm="1">
        <f t="array" ref="CK1936">INDEX($K:$Q,ROW(),MATCH(CK$3,$K$2:$Q$2,0))</f>
        <v>10</v>
      </c>
      <c r="CL1936" s="143" cm="1">
        <f t="array" ref="CL1936">INDEX($K:$Q,ROW(),MATCH(CL$3,$K$2:$Q$2,0))</f>
        <v>10</v>
      </c>
    </row>
    <row r="1937" spans="2:90" x14ac:dyDescent="0.4">
      <c r="B1937" s="123" t="str">
        <f>"Capital expenditures - "&amp;SUBSTITUTE(B1930,":","")</f>
        <v>Capital expenditures - Volume driven secondary PP&amp;E</v>
      </c>
      <c r="C1937" s="8" t="s">
        <v>235</v>
      </c>
      <c r="D1937" t="s">
        <v>759</v>
      </c>
      <c r="E1937" s="8" t="str">
        <f t="shared" si="2201"/>
        <v>1937 FAPPE-S</v>
      </c>
      <c r="G1937" s="8"/>
      <c r="H1937" s="27"/>
      <c r="I1937" s="176"/>
      <c r="J1937" s="176"/>
      <c r="K1937" s="245">
        <f t="shared" ref="K1937:P1937" ca="1" si="2261">SUMIF($3:$3,K$2,1937:1937)</f>
        <v>-600000</v>
      </c>
      <c r="L1937" s="245">
        <f t="shared" ca="1" si="2261"/>
        <v>-600000</v>
      </c>
      <c r="M1937" s="245">
        <f t="shared" ca="1" si="2261"/>
        <v>-600000</v>
      </c>
      <c r="N1937" s="245">
        <f t="shared" ca="1" si="2261"/>
        <v>-600000</v>
      </c>
      <c r="O1937" s="245">
        <f t="shared" ca="1" si="2261"/>
        <v>-600000</v>
      </c>
      <c r="P1937" s="245">
        <f t="shared" ca="1" si="2261"/>
        <v>-600000</v>
      </c>
      <c r="R1937" s="58"/>
      <c r="S1937" s="246" cm="1">
        <f t="array" aca="1" ref="S1937" ca="1">-S1936*INDIRECT(S1925)</f>
        <v>-50000</v>
      </c>
      <c r="T1937" s="246" cm="1">
        <f t="array" aca="1" ref="T1937" ca="1">-T1936*INDIRECT(T1925)</f>
        <v>-50000</v>
      </c>
      <c r="U1937" s="246" cm="1">
        <f t="array" aca="1" ref="U1937" ca="1">-U1936*INDIRECT(U1925)</f>
        <v>-50000</v>
      </c>
      <c r="V1937" s="246" cm="1">
        <f t="array" aca="1" ref="V1937" ca="1">-V1936*INDIRECT(V1925)</f>
        <v>-50000</v>
      </c>
      <c r="W1937" s="246" cm="1">
        <f t="array" aca="1" ref="W1937" ca="1">-W1936*INDIRECT(W1925)</f>
        <v>-50000</v>
      </c>
      <c r="X1937" s="246" cm="1">
        <f t="array" aca="1" ref="X1937" ca="1">-X1936*INDIRECT(X1925)</f>
        <v>-50000</v>
      </c>
      <c r="Y1937" s="246" cm="1">
        <f t="array" aca="1" ref="Y1937" ca="1">-Y1936*INDIRECT(Y1925)</f>
        <v>-50000</v>
      </c>
      <c r="Z1937" s="246" cm="1">
        <f t="array" aca="1" ref="Z1937" ca="1">-Z1936*INDIRECT(Z1925)</f>
        <v>-50000</v>
      </c>
      <c r="AA1937" s="246" cm="1">
        <f t="array" aca="1" ref="AA1937" ca="1">-AA1936*INDIRECT(AA1925)</f>
        <v>-50000</v>
      </c>
      <c r="AB1937" s="246" cm="1">
        <f t="array" aca="1" ref="AB1937" ca="1">-AB1936*INDIRECT(AB1925)</f>
        <v>-50000</v>
      </c>
      <c r="AC1937" s="246" cm="1">
        <f t="array" aca="1" ref="AC1937" ca="1">-AC1936*INDIRECT(AC1925)</f>
        <v>-50000</v>
      </c>
      <c r="AD1937" s="246" cm="1">
        <f t="array" aca="1" ref="AD1937" ca="1">-AD1936*INDIRECT(AD1925)</f>
        <v>-50000</v>
      </c>
      <c r="AE1937" s="246" cm="1">
        <f t="array" aca="1" ref="AE1937" ca="1">-AE1936*INDIRECT(AE1925)</f>
        <v>-50000</v>
      </c>
      <c r="AF1937" s="246" cm="1">
        <f t="array" aca="1" ref="AF1937" ca="1">-AF1936*INDIRECT(AF1925)</f>
        <v>-50000</v>
      </c>
      <c r="AG1937" s="246" cm="1">
        <f t="array" aca="1" ref="AG1937" ca="1">-AG1936*INDIRECT(AG1925)</f>
        <v>-50000</v>
      </c>
      <c r="AH1937" s="246" cm="1">
        <f t="array" aca="1" ref="AH1937" ca="1">-AH1936*INDIRECT(AH1925)</f>
        <v>-50000</v>
      </c>
      <c r="AI1937" s="246" cm="1">
        <f t="array" aca="1" ref="AI1937" ca="1">-AI1936*INDIRECT(AI1925)</f>
        <v>-50000</v>
      </c>
      <c r="AJ1937" s="246" cm="1">
        <f t="array" aca="1" ref="AJ1937" ca="1">-AJ1936*INDIRECT(AJ1925)</f>
        <v>-50000</v>
      </c>
      <c r="AK1937" s="246" cm="1">
        <f t="array" aca="1" ref="AK1937" ca="1">-AK1936*INDIRECT(AK1925)</f>
        <v>-50000</v>
      </c>
      <c r="AL1937" s="246" cm="1">
        <f t="array" aca="1" ref="AL1937" ca="1">-AL1936*INDIRECT(AL1925)</f>
        <v>-50000</v>
      </c>
      <c r="AM1937" s="246" cm="1">
        <f t="array" aca="1" ref="AM1937" ca="1">-AM1936*INDIRECT(AM1925)</f>
        <v>-50000</v>
      </c>
      <c r="AN1937" s="246" cm="1">
        <f t="array" aca="1" ref="AN1937" ca="1">-AN1936*INDIRECT(AN1925)</f>
        <v>-50000</v>
      </c>
      <c r="AO1937" s="246" cm="1">
        <f t="array" aca="1" ref="AO1937" ca="1">-AO1936*INDIRECT(AO1925)</f>
        <v>-50000</v>
      </c>
      <c r="AP1937" s="246" cm="1">
        <f t="array" aca="1" ref="AP1937" ca="1">-AP1936*INDIRECT(AP1925)</f>
        <v>-50000</v>
      </c>
      <c r="AQ1937" s="246" cm="1">
        <f t="array" aca="1" ref="AQ1937" ca="1">-AQ1936*INDIRECT(AQ1925)</f>
        <v>-50000</v>
      </c>
      <c r="AR1937" s="246" cm="1">
        <f t="array" aca="1" ref="AR1937" ca="1">-AR1936*INDIRECT(AR1925)</f>
        <v>-50000</v>
      </c>
      <c r="AS1937" s="246" cm="1">
        <f t="array" aca="1" ref="AS1937" ca="1">-AS1936*INDIRECT(AS1925)</f>
        <v>-50000</v>
      </c>
      <c r="AT1937" s="246" cm="1">
        <f t="array" aca="1" ref="AT1937" ca="1">-AT1936*INDIRECT(AT1925)</f>
        <v>-50000</v>
      </c>
      <c r="AU1937" s="246" cm="1">
        <f t="array" aca="1" ref="AU1937" ca="1">-AU1936*INDIRECT(AU1925)</f>
        <v>-50000</v>
      </c>
      <c r="AV1937" s="246" cm="1">
        <f t="array" aca="1" ref="AV1937" ca="1">-AV1936*INDIRECT(AV1925)</f>
        <v>-50000</v>
      </c>
      <c r="AW1937" s="246" cm="1">
        <f t="array" aca="1" ref="AW1937" ca="1">-AW1936*INDIRECT(AW1925)</f>
        <v>-50000</v>
      </c>
      <c r="AX1937" s="246" cm="1">
        <f t="array" aca="1" ref="AX1937" ca="1">-AX1936*INDIRECT(AX1925)</f>
        <v>-50000</v>
      </c>
      <c r="AY1937" s="246" cm="1">
        <f t="array" aca="1" ref="AY1937" ca="1">-AY1936*INDIRECT(AY1925)</f>
        <v>-50000</v>
      </c>
      <c r="AZ1937" s="246" cm="1">
        <f t="array" aca="1" ref="AZ1937" ca="1">-AZ1936*INDIRECT(AZ1925)</f>
        <v>-50000</v>
      </c>
      <c r="BA1937" s="246" cm="1">
        <f t="array" aca="1" ref="BA1937" ca="1">-BA1936*INDIRECT(BA1925)</f>
        <v>-50000</v>
      </c>
      <c r="BB1937" s="246" cm="1">
        <f t="array" aca="1" ref="BB1937" ca="1">-BB1936*INDIRECT(BB1925)</f>
        <v>-50000</v>
      </c>
      <c r="BC1937" s="246" cm="1">
        <f t="array" aca="1" ref="BC1937" ca="1">-BC1936*INDIRECT(BC1925)</f>
        <v>-50000</v>
      </c>
      <c r="BD1937" s="246" cm="1">
        <f t="array" aca="1" ref="BD1937" ca="1">-BD1936*INDIRECT(BD1925)</f>
        <v>-50000</v>
      </c>
      <c r="BE1937" s="246" cm="1">
        <f t="array" aca="1" ref="BE1937" ca="1">-BE1936*INDIRECT(BE1925)</f>
        <v>-50000</v>
      </c>
      <c r="BF1937" s="246" cm="1">
        <f t="array" aca="1" ref="BF1937" ca="1">-BF1936*INDIRECT(BF1925)</f>
        <v>-50000</v>
      </c>
      <c r="BG1937" s="246" cm="1">
        <f t="array" aca="1" ref="BG1937" ca="1">-BG1936*INDIRECT(BG1925)</f>
        <v>-50000</v>
      </c>
      <c r="BH1937" s="246" cm="1">
        <f t="array" aca="1" ref="BH1937" ca="1">-BH1936*INDIRECT(BH1925)</f>
        <v>-50000</v>
      </c>
      <c r="BI1937" s="246" cm="1">
        <f t="array" aca="1" ref="BI1937" ca="1">-BI1936*INDIRECT(BI1925)</f>
        <v>-50000</v>
      </c>
      <c r="BJ1937" s="246" cm="1">
        <f t="array" aca="1" ref="BJ1937" ca="1">-BJ1936*INDIRECT(BJ1925)</f>
        <v>-50000</v>
      </c>
      <c r="BK1937" s="246" cm="1">
        <f t="array" aca="1" ref="BK1937" ca="1">-BK1936*INDIRECT(BK1925)</f>
        <v>-50000</v>
      </c>
      <c r="BL1937" s="246" cm="1">
        <f t="array" aca="1" ref="BL1937" ca="1">-BL1936*INDIRECT(BL1925)</f>
        <v>-50000</v>
      </c>
      <c r="BM1937" s="246" cm="1">
        <f t="array" aca="1" ref="BM1937" ca="1">-BM1936*INDIRECT(BM1925)</f>
        <v>-50000</v>
      </c>
      <c r="BN1937" s="246" cm="1">
        <f t="array" aca="1" ref="BN1937" ca="1">-BN1936*INDIRECT(BN1925)</f>
        <v>-50000</v>
      </c>
      <c r="BO1937" s="246" cm="1">
        <f t="array" aca="1" ref="BO1937" ca="1">-BO1936*INDIRECT(BO1925)</f>
        <v>-50000</v>
      </c>
      <c r="BP1937" s="246" cm="1">
        <f t="array" aca="1" ref="BP1937" ca="1">-BP1936*INDIRECT(BP1925)</f>
        <v>-50000</v>
      </c>
      <c r="BQ1937" s="246" cm="1">
        <f t="array" aca="1" ref="BQ1937" ca="1">-BQ1936*INDIRECT(BQ1925)</f>
        <v>-50000</v>
      </c>
      <c r="BR1937" s="246" cm="1">
        <f t="array" aca="1" ref="BR1937" ca="1">-BR1936*INDIRECT(BR1925)</f>
        <v>-50000</v>
      </c>
      <c r="BS1937" s="246" cm="1">
        <f t="array" aca="1" ref="BS1937" ca="1">-BS1936*INDIRECT(BS1925)</f>
        <v>-50000</v>
      </c>
      <c r="BT1937" s="246" cm="1">
        <f t="array" aca="1" ref="BT1937" ca="1">-BT1936*INDIRECT(BT1925)</f>
        <v>-50000</v>
      </c>
      <c r="BU1937" s="246" cm="1">
        <f t="array" aca="1" ref="BU1937" ca="1">-BU1936*INDIRECT(BU1925)</f>
        <v>-50000</v>
      </c>
      <c r="BV1937" s="246" cm="1">
        <f t="array" aca="1" ref="BV1937" ca="1">-BV1936*INDIRECT(BV1925)</f>
        <v>-50000</v>
      </c>
      <c r="BW1937" s="246" cm="1">
        <f t="array" aca="1" ref="BW1937" ca="1">-BW1936*INDIRECT(BW1925)</f>
        <v>-50000</v>
      </c>
      <c r="BX1937" s="246" cm="1">
        <f t="array" aca="1" ref="BX1937" ca="1">-BX1936*INDIRECT(BX1925)</f>
        <v>-50000</v>
      </c>
      <c r="BY1937" s="246" cm="1">
        <f t="array" aca="1" ref="BY1937" ca="1">-BY1936*INDIRECT(BY1925)</f>
        <v>-50000</v>
      </c>
      <c r="BZ1937" s="246" cm="1">
        <f t="array" aca="1" ref="BZ1937" ca="1">-BZ1936*INDIRECT(BZ1925)</f>
        <v>-50000</v>
      </c>
      <c r="CA1937" s="246" cm="1">
        <f t="array" aca="1" ref="CA1937" ca="1">-CA1936*INDIRECT(CA1925)</f>
        <v>-50000</v>
      </c>
      <c r="CB1937" s="246" cm="1">
        <f t="array" aca="1" ref="CB1937" ca="1">-CB1936*INDIRECT(CB1925)</f>
        <v>-50000</v>
      </c>
      <c r="CC1937" s="246" cm="1">
        <f t="array" aca="1" ref="CC1937" ca="1">-CC1936*INDIRECT(CC1925)</f>
        <v>-50000</v>
      </c>
      <c r="CD1937" s="246" cm="1">
        <f t="array" aca="1" ref="CD1937" ca="1">-CD1936*INDIRECT(CD1925)</f>
        <v>-50000</v>
      </c>
      <c r="CE1937" s="246" cm="1">
        <f t="array" aca="1" ref="CE1937" ca="1">-CE1936*INDIRECT(CE1925)</f>
        <v>-50000</v>
      </c>
      <c r="CF1937" s="246" cm="1">
        <f t="array" aca="1" ref="CF1937" ca="1">-CF1936*INDIRECT(CF1925)</f>
        <v>-50000</v>
      </c>
      <c r="CG1937" s="246" cm="1">
        <f t="array" aca="1" ref="CG1937" ca="1">-CG1936*INDIRECT(CG1925)</f>
        <v>-50000</v>
      </c>
      <c r="CH1937" s="246" cm="1">
        <f t="array" aca="1" ref="CH1937" ca="1">-CH1936*INDIRECT(CH1925)</f>
        <v>-50000</v>
      </c>
      <c r="CI1937" s="246" cm="1">
        <f t="array" aca="1" ref="CI1937" ca="1">-CI1936*INDIRECT(CI1925)</f>
        <v>-50000</v>
      </c>
      <c r="CJ1937" s="246" cm="1">
        <f t="array" aca="1" ref="CJ1937" ca="1">-CJ1936*INDIRECT(CJ1925)</f>
        <v>-50000</v>
      </c>
      <c r="CK1937" s="246" cm="1">
        <f t="array" aca="1" ref="CK1937" ca="1">-CK1936*INDIRECT(CK1925)</f>
        <v>-50000</v>
      </c>
      <c r="CL1937" s="246" cm="1">
        <f t="array" aca="1" ref="CL1937" ca="1">-CL1936*INDIRECT(CL1925)</f>
        <v>-50000</v>
      </c>
    </row>
    <row r="1938" spans="2:90" x14ac:dyDescent="0.4">
      <c r="B1938" s="122"/>
      <c r="C1938" s="8"/>
      <c r="D1938" t="s">
        <v>759</v>
      </c>
      <c r="E1938" s="8" t="str">
        <f t="shared" si="2201"/>
        <v>1938 FAPPE-S</v>
      </c>
      <c r="G1938" s="8"/>
      <c r="S1938" s="72"/>
      <c r="T1938" s="72"/>
      <c r="U1938" s="72"/>
      <c r="V1938" s="72"/>
      <c r="W1938" s="72"/>
      <c r="X1938" s="72"/>
      <c r="Y1938" s="72"/>
      <c r="Z1938" s="72"/>
      <c r="AA1938" s="72"/>
      <c r="AB1938" s="72"/>
      <c r="AC1938" s="72"/>
      <c r="AD1938" s="72"/>
      <c r="AE1938" s="72"/>
      <c r="AF1938" s="72"/>
      <c r="AG1938" s="72"/>
      <c r="AH1938" s="72"/>
      <c r="AI1938" s="72"/>
      <c r="AJ1938" s="72"/>
      <c r="AK1938" s="72"/>
      <c r="AL1938" s="72"/>
      <c r="AM1938" s="72"/>
      <c r="AN1938" s="72"/>
      <c r="AO1938" s="72"/>
      <c r="AP1938" s="72"/>
      <c r="AQ1938" s="72"/>
      <c r="AR1938" s="72"/>
      <c r="AS1938" s="72"/>
      <c r="AT1938" s="72"/>
      <c r="AU1938" s="72"/>
      <c r="AV1938" s="72"/>
      <c r="AW1938" s="72"/>
      <c r="AX1938" s="72"/>
      <c r="AY1938" s="72"/>
      <c r="AZ1938" s="72"/>
      <c r="BA1938" s="72"/>
      <c r="BB1938" s="72"/>
      <c r="BC1938" s="72"/>
      <c r="BD1938" s="72"/>
      <c r="BE1938" s="72"/>
      <c r="BF1938" s="72"/>
      <c r="BG1938" s="72"/>
      <c r="BH1938" s="72"/>
      <c r="BI1938" s="72"/>
      <c r="BJ1938" s="72"/>
      <c r="BK1938" s="72"/>
      <c r="BL1938" s="72"/>
      <c r="BM1938" s="72"/>
      <c r="BN1938" s="72"/>
      <c r="BO1938" s="72"/>
      <c r="BP1938" s="72"/>
      <c r="BQ1938" s="72"/>
      <c r="BR1938" s="72"/>
      <c r="BS1938" s="72"/>
      <c r="BT1938" s="72"/>
      <c r="BU1938" s="72"/>
      <c r="BV1938" s="72"/>
      <c r="BW1938" s="72"/>
      <c r="BX1938" s="72"/>
      <c r="BY1938" s="72"/>
      <c r="BZ1938" s="72"/>
      <c r="CA1938" s="72"/>
      <c r="CB1938" s="72"/>
      <c r="CC1938" s="72"/>
      <c r="CD1938" s="72"/>
      <c r="CE1938" s="72"/>
      <c r="CF1938" s="72"/>
      <c r="CG1938" s="72"/>
      <c r="CH1938" s="72"/>
      <c r="CI1938" s="72"/>
      <c r="CJ1938" s="72"/>
      <c r="CK1938" s="72"/>
      <c r="CL1938" s="72"/>
    </row>
    <row r="1939" spans="2:90" x14ac:dyDescent="0.4">
      <c r="B1939" s="95" t="s">
        <v>204</v>
      </c>
      <c r="C1939" s="8"/>
      <c r="D1939" t="s">
        <v>759</v>
      </c>
      <c r="E1939" s="8" t="str">
        <f t="shared" si="2201"/>
        <v>1939 FAPPE-S</v>
      </c>
      <c r="G1939" s="8"/>
      <c r="H1939" s="12"/>
      <c r="S1939" s="72"/>
      <c r="T1939" s="72"/>
      <c r="U1939" s="72"/>
      <c r="V1939" s="72"/>
      <c r="W1939" s="72"/>
      <c r="X1939" s="72"/>
      <c r="Y1939" s="72"/>
      <c r="Z1939" s="72"/>
      <c r="AA1939" s="72"/>
      <c r="AB1939" s="72"/>
      <c r="AC1939" s="72"/>
      <c r="AD1939" s="72"/>
      <c r="AE1939" s="72"/>
      <c r="AF1939" s="72"/>
      <c r="AG1939" s="72"/>
      <c r="AH1939" s="72"/>
      <c r="AI1939" s="72"/>
      <c r="AJ1939" s="72"/>
      <c r="AK1939" s="72"/>
      <c r="AL1939" s="72"/>
      <c r="AM1939" s="72"/>
      <c r="AN1939" s="72"/>
      <c r="AO1939" s="72"/>
      <c r="AP1939" s="72"/>
      <c r="AQ1939" s="72"/>
      <c r="AR1939" s="72"/>
      <c r="AS1939" s="72"/>
      <c r="AT1939" s="72"/>
      <c r="AU1939" s="72"/>
      <c r="AV1939" s="72"/>
      <c r="AW1939" s="72"/>
      <c r="AX1939" s="72"/>
      <c r="AY1939" s="72"/>
      <c r="AZ1939" s="72"/>
      <c r="BA1939" s="72"/>
      <c r="BB1939" s="72"/>
      <c r="BC1939" s="72"/>
      <c r="BD1939" s="72"/>
      <c r="BE1939" s="72"/>
      <c r="BF1939" s="72"/>
      <c r="BG1939" s="72"/>
      <c r="BH1939" s="72"/>
      <c r="BI1939" s="72"/>
      <c r="BJ1939" s="72"/>
      <c r="BK1939" s="72"/>
      <c r="BL1939" s="72"/>
      <c r="BM1939" s="72"/>
      <c r="BN1939" s="72"/>
      <c r="BO1939" s="72"/>
      <c r="BP1939" s="72"/>
      <c r="BQ1939" s="72"/>
      <c r="BR1939" s="72"/>
      <c r="BS1939" s="72"/>
      <c r="BT1939" s="72"/>
      <c r="BU1939" s="72"/>
      <c r="BV1939" s="72"/>
      <c r="BW1939" s="72"/>
      <c r="BX1939" s="72"/>
      <c r="BY1939" s="72"/>
      <c r="BZ1939" s="72"/>
      <c r="CA1939" s="72"/>
      <c r="CB1939" s="72"/>
      <c r="CC1939" s="72"/>
      <c r="CD1939" s="72"/>
      <c r="CE1939" s="72"/>
      <c r="CF1939" s="72"/>
      <c r="CG1939" s="72"/>
      <c r="CH1939" s="72"/>
      <c r="CI1939" s="72"/>
      <c r="CJ1939" s="72"/>
      <c r="CK1939" s="72"/>
      <c r="CL1939" s="72"/>
    </row>
    <row r="1940" spans="2:90" x14ac:dyDescent="0.4">
      <c r="B1940" s="154" t="str">
        <f>"Depreciation - "&amp;SUBSTITUTE(B1930,":","")</f>
        <v>Depreciation - Volume driven secondary PP&amp;E</v>
      </c>
      <c r="C1940" s="8" t="s">
        <v>233</v>
      </c>
      <c r="D1940" t="s">
        <v>759</v>
      </c>
      <c r="E1940" s="8" t="str">
        <f t="shared" si="2201"/>
        <v>1940 FAPPE-S</v>
      </c>
      <c r="G1940" s="8"/>
      <c r="I1940" s="80">
        <f>SUMIF($5:$5,I$2,1938:1938)</f>
        <v>0</v>
      </c>
      <c r="J1940" s="80"/>
      <c r="K1940" s="24">
        <f t="shared" ref="K1940:P1940" ca="1" si="2262">SUMIF($3:$3,K$2,1940:1940)</f>
        <v>-64987</v>
      </c>
      <c r="L1940" s="24">
        <f t="shared" ca="1" si="2262"/>
        <v>-184963</v>
      </c>
      <c r="M1940" s="24">
        <f t="shared" ca="1" si="2262"/>
        <v>-304939</v>
      </c>
      <c r="N1940" s="24">
        <f t="shared" ca="1" si="2262"/>
        <v>-424915</v>
      </c>
      <c r="O1940" s="24">
        <f t="shared" ca="1" si="2262"/>
        <v>-544891</v>
      </c>
      <c r="P1940" s="24">
        <f t="shared" ca="1" si="2262"/>
        <v>-599880</v>
      </c>
      <c r="R1940" s="24"/>
      <c r="S1940" s="80" cm="1">
        <f t="array" aca="1" ref="S1940" ca="1">(SUM(INDEX(1935:1935,1,MAX(COLUMN($R:$R),COLUMN()-($H1932*12-1))):S1937)/($H1932*12)+IF($R1942=0,0,SUM(INDEX(1940:1940,1,MAX(COLUMN($R:$R),COLUMN()-(($H1932-$H1933)*12))):S1942)/(($H1932)*12)))</f>
        <v>-833.16666666666663</v>
      </c>
      <c r="T1940" s="80" cm="1">
        <f t="array" aca="1" ref="T1940" ca="1">(SUM(INDEX(1935:1935,1,MAX(COLUMN($R:$R),COLUMN()-($H1932*12-1))):T1937)/($H1932*12)+IF($R1942=0,0,SUM(INDEX(1940:1940,1,MAX(COLUMN($R:$R),COLUMN()-(($H1932-$H1933)*12))):T1942)/(($H1932)*12)))</f>
        <v>-1666.3333333333333</v>
      </c>
      <c r="U1940" s="80" cm="1">
        <f t="array" aca="1" ref="U1940" ca="1">(SUM(INDEX(1935:1935,1,MAX(COLUMN($R:$R),COLUMN()-($H1932*12-1))):U1937)/($H1932*12)+IF($R1942=0,0,SUM(INDEX(1940:1940,1,MAX(COLUMN($R:$R),COLUMN()-(($H1932-$H1933)*12))):U1942)/(($H1932)*12)))</f>
        <v>-2499.5</v>
      </c>
      <c r="V1940" s="80" cm="1">
        <f t="array" aca="1" ref="V1940" ca="1">(SUM(INDEX(1935:1935,1,MAX(COLUMN($R:$R),COLUMN()-($H1932*12-1))):V1937)/($H1932*12)+IF($R1942=0,0,SUM(INDEX(1940:1940,1,MAX(COLUMN($R:$R),COLUMN()-(($H1932-$H1933)*12))):V1942)/(($H1932)*12)))</f>
        <v>-3332.6666666666665</v>
      </c>
      <c r="W1940" s="80" cm="1">
        <f t="array" aca="1" ref="W1940" ca="1">(SUM(INDEX(1935:1935,1,MAX(COLUMN($R:$R),COLUMN()-($H1932*12-1))):W1937)/($H1932*12)+IF($R1942=0,0,SUM(INDEX(1940:1940,1,MAX(COLUMN($R:$R),COLUMN()-(($H1932-$H1933)*12))):W1942)/(($H1932)*12)))</f>
        <v>-4165.833333333333</v>
      </c>
      <c r="X1940" s="80" cm="1">
        <f t="array" aca="1" ref="X1940" ca="1">(SUM(INDEX(1935:1935,1,MAX(COLUMN($R:$R),COLUMN()-($H1932*12-1))):X1937)/($H1932*12)+IF($R1942=0,0,SUM(INDEX(1940:1940,1,MAX(COLUMN($R:$R),COLUMN()-(($H1932-$H1933)*12))):X1942)/(($H1932)*12)))</f>
        <v>-4999</v>
      </c>
      <c r="Y1940" s="80" cm="1">
        <f t="array" aca="1" ref="Y1940" ca="1">(SUM(INDEX(1935:1935,1,MAX(COLUMN($R:$R),COLUMN()-($H1932*12-1))):Y1937)/($H1932*12)+IF($R1942=0,0,SUM(INDEX(1940:1940,1,MAX(COLUMN($R:$R),COLUMN()-(($H1932-$H1933)*12))):Y1942)/(($H1932)*12)))</f>
        <v>-5832.166666666667</v>
      </c>
      <c r="Z1940" s="80" cm="1">
        <f t="array" aca="1" ref="Z1940" ca="1">(SUM(INDEX(1935:1935,1,MAX(COLUMN($R:$R),COLUMN()-($H1932*12-1))):Z1937)/($H1932*12)+IF($R1942=0,0,SUM(INDEX(1940:1940,1,MAX(COLUMN($R:$R),COLUMN()-(($H1932-$H1933)*12))):Z1942)/(($H1932)*12)))</f>
        <v>-6665.333333333333</v>
      </c>
      <c r="AA1940" s="80" cm="1">
        <f t="array" aca="1" ref="AA1940" ca="1">(SUM(INDEX(1935:1935,1,MAX(COLUMN($R:$R),COLUMN()-($H1932*12-1))):AA1937)/($H1932*12)+IF($R1942=0,0,SUM(INDEX(1940:1940,1,MAX(COLUMN($R:$R),COLUMN()-(($H1932-$H1933)*12))):AA1942)/(($H1932)*12)))</f>
        <v>-7498.5</v>
      </c>
      <c r="AB1940" s="80" cm="1">
        <f t="array" aca="1" ref="AB1940" ca="1">(SUM(INDEX(1935:1935,1,MAX(COLUMN($R:$R),COLUMN()-($H1932*12-1))):AB1937)/($H1932*12)+IF($R1942=0,0,SUM(INDEX(1940:1940,1,MAX(COLUMN($R:$R),COLUMN()-(($H1932-$H1933)*12))):AB1942)/(($H1932)*12)))</f>
        <v>-8331.6666666666661</v>
      </c>
      <c r="AC1940" s="80" cm="1">
        <f t="array" aca="1" ref="AC1940" ca="1">(SUM(INDEX(1935:1935,1,MAX(COLUMN($R:$R),COLUMN()-($H1932*12-1))):AC1937)/($H1932*12)+IF($R1942=0,0,SUM(INDEX(1940:1940,1,MAX(COLUMN($R:$R),COLUMN()-(($H1932-$H1933)*12))):AC1942)/(($H1932)*12)))</f>
        <v>-9164.8333333333339</v>
      </c>
      <c r="AD1940" s="80" cm="1">
        <f t="array" aca="1" ref="AD1940" ca="1">(SUM(INDEX(1935:1935,1,MAX(COLUMN($R:$R),COLUMN()-($H1932*12-1))):AD1937)/($H1932*12)+IF($R1942=0,0,SUM(INDEX(1940:1940,1,MAX(COLUMN($R:$R),COLUMN()-(($H1932-$H1933)*12))):AD1942)/(($H1932)*12)))</f>
        <v>-9998</v>
      </c>
      <c r="AE1940" s="80" cm="1">
        <f t="array" aca="1" ref="AE1940" ca="1">(SUM(INDEX(1935:1935,1,MAX(COLUMN($R:$R),COLUMN()-($H1932*12-1))):AE1937)/($H1932*12)+IF($R1942=0,0,SUM(INDEX(1940:1940,1,MAX(COLUMN($R:$R),COLUMN()-(($H1932-$H1933)*12))):AE1942)/(($H1932)*12)))</f>
        <v>-10831.166666666666</v>
      </c>
      <c r="AF1940" s="80" cm="1">
        <f t="array" aca="1" ref="AF1940" ca="1">(SUM(INDEX(1935:1935,1,MAX(COLUMN($R:$R),COLUMN()-($H1932*12-1))):AF1937)/($H1932*12)+IF($R1942=0,0,SUM(INDEX(1940:1940,1,MAX(COLUMN($R:$R),COLUMN()-(($H1932-$H1933)*12))):AF1942)/(($H1932)*12)))</f>
        <v>-11664.333333333334</v>
      </c>
      <c r="AG1940" s="80" cm="1">
        <f t="array" aca="1" ref="AG1940" ca="1">(SUM(INDEX(1935:1935,1,MAX(COLUMN($R:$R),COLUMN()-($H1932*12-1))):AG1937)/($H1932*12)+IF($R1942=0,0,SUM(INDEX(1940:1940,1,MAX(COLUMN($R:$R),COLUMN()-(($H1932-$H1933)*12))):AG1942)/(($H1932)*12)))</f>
        <v>-12497.5</v>
      </c>
      <c r="AH1940" s="80" cm="1">
        <f t="array" aca="1" ref="AH1940" ca="1">(SUM(INDEX(1935:1935,1,MAX(COLUMN($R:$R),COLUMN()-($H1932*12-1))):AH1937)/($H1932*12)+IF($R1942=0,0,SUM(INDEX(1940:1940,1,MAX(COLUMN($R:$R),COLUMN()-(($H1932-$H1933)*12))):AH1942)/(($H1932)*12)))</f>
        <v>-13330.666666666666</v>
      </c>
      <c r="AI1940" s="80" cm="1">
        <f t="array" aca="1" ref="AI1940" ca="1">(SUM(INDEX(1935:1935,1,MAX(COLUMN($R:$R),COLUMN()-($H1932*12-1))):AI1937)/($H1932*12)+IF($R1942=0,0,SUM(INDEX(1940:1940,1,MAX(COLUMN($R:$R),COLUMN()-(($H1932-$H1933)*12))):AI1942)/(($H1932)*12)))</f>
        <v>-14163.833333333334</v>
      </c>
      <c r="AJ1940" s="80" cm="1">
        <f t="array" aca="1" ref="AJ1940" ca="1">(SUM(INDEX(1935:1935,1,MAX(COLUMN($R:$R),COLUMN()-($H1932*12-1))):AJ1937)/($H1932*12)+IF($R1942=0,0,SUM(INDEX(1940:1940,1,MAX(COLUMN($R:$R),COLUMN()-(($H1932-$H1933)*12))):AJ1942)/(($H1932)*12)))</f>
        <v>-14997</v>
      </c>
      <c r="AK1940" s="80" cm="1">
        <f t="array" aca="1" ref="AK1940" ca="1">(SUM(INDEX(1935:1935,1,MAX(COLUMN($R:$R),COLUMN()-($H1932*12-1))):AK1937)/($H1932*12)+IF($R1942=0,0,SUM(INDEX(1940:1940,1,MAX(COLUMN($R:$R),COLUMN()-(($H1932-$H1933)*12))):AK1942)/(($H1932)*12)))</f>
        <v>-15830.166666666666</v>
      </c>
      <c r="AL1940" s="80" cm="1">
        <f t="array" aca="1" ref="AL1940" ca="1">(SUM(INDEX(1935:1935,1,MAX(COLUMN($R:$R),COLUMN()-($H1932*12-1))):AL1937)/($H1932*12)+IF($R1942=0,0,SUM(INDEX(1940:1940,1,MAX(COLUMN($R:$R),COLUMN()-(($H1932-$H1933)*12))):AL1942)/(($H1932)*12)))</f>
        <v>-16663.333333333332</v>
      </c>
      <c r="AM1940" s="80" cm="1">
        <f t="array" aca="1" ref="AM1940" ca="1">(SUM(INDEX(1935:1935,1,MAX(COLUMN($R:$R),COLUMN()-($H1932*12-1))):AM1937)/($H1932*12)+IF($R1942=0,0,SUM(INDEX(1940:1940,1,MAX(COLUMN($R:$R),COLUMN()-(($H1932-$H1933)*12))):AM1942)/(($H1932)*12)))</f>
        <v>-17496.5</v>
      </c>
      <c r="AN1940" s="80" cm="1">
        <f t="array" aca="1" ref="AN1940" ca="1">(SUM(INDEX(1935:1935,1,MAX(COLUMN($R:$R),COLUMN()-($H1932*12-1))):AN1937)/($H1932*12)+IF($R1942=0,0,SUM(INDEX(1940:1940,1,MAX(COLUMN($R:$R),COLUMN()-(($H1932-$H1933)*12))):AN1942)/(($H1932)*12)))</f>
        <v>-18329.666666666668</v>
      </c>
      <c r="AO1940" s="80" cm="1">
        <f t="array" aca="1" ref="AO1940" ca="1">(SUM(INDEX(1935:1935,1,MAX(COLUMN($R:$R),COLUMN()-($H1932*12-1))):AO1937)/($H1932*12)+IF($R1942=0,0,SUM(INDEX(1940:1940,1,MAX(COLUMN($R:$R),COLUMN()-(($H1932-$H1933)*12))):AO1942)/(($H1932)*12)))</f>
        <v>-19162.833333333332</v>
      </c>
      <c r="AP1940" s="80" cm="1">
        <f t="array" aca="1" ref="AP1940" ca="1">(SUM(INDEX(1935:1935,1,MAX(COLUMN($R:$R),COLUMN()-($H1932*12-1))):AP1937)/($H1932*12)+IF($R1942=0,0,SUM(INDEX(1940:1940,1,MAX(COLUMN($R:$R),COLUMN()-(($H1932-$H1933)*12))):AP1942)/(($H1932)*12)))</f>
        <v>-19996</v>
      </c>
      <c r="AQ1940" s="80" cm="1">
        <f t="array" aca="1" ref="AQ1940" ca="1">(SUM(INDEX(1935:1935,1,MAX(COLUMN($R:$R),COLUMN()-($H1932*12-1))):AQ1937)/($H1932*12)+IF($R1942=0,0,SUM(INDEX(1940:1940,1,MAX(COLUMN($R:$R),COLUMN()-(($H1932-$H1933)*12))):AQ1942)/(($H1932)*12)))</f>
        <v>-20829.166666666668</v>
      </c>
      <c r="AR1940" s="80" cm="1">
        <f t="array" aca="1" ref="AR1940" ca="1">(SUM(INDEX(1935:1935,1,MAX(COLUMN($R:$R),COLUMN()-($H1932*12-1))):AR1937)/($H1932*12)+IF($R1942=0,0,SUM(INDEX(1940:1940,1,MAX(COLUMN($R:$R),COLUMN()-(($H1932-$H1933)*12))):AR1942)/(($H1932)*12)))</f>
        <v>-21662.333333333332</v>
      </c>
      <c r="AS1940" s="80" cm="1">
        <f t="array" aca="1" ref="AS1940" ca="1">(SUM(INDEX(1935:1935,1,MAX(COLUMN($R:$R),COLUMN()-($H1932*12-1))):AS1937)/($H1932*12)+IF($R1942=0,0,SUM(INDEX(1940:1940,1,MAX(COLUMN($R:$R),COLUMN()-(($H1932-$H1933)*12))):AS1942)/(($H1932)*12)))</f>
        <v>-22495.5</v>
      </c>
      <c r="AT1940" s="80" cm="1">
        <f t="array" aca="1" ref="AT1940" ca="1">(SUM(INDEX(1935:1935,1,MAX(COLUMN($R:$R),COLUMN()-($H1932*12-1))):AT1937)/($H1932*12)+IF($R1942=0,0,SUM(INDEX(1940:1940,1,MAX(COLUMN($R:$R),COLUMN()-(($H1932-$H1933)*12))):AT1942)/(($H1932)*12)))</f>
        <v>-23328.666666666668</v>
      </c>
      <c r="AU1940" s="80" cm="1">
        <f t="array" aca="1" ref="AU1940" ca="1">(SUM(INDEX(1935:1935,1,MAX(COLUMN($R:$R),COLUMN()-($H1932*12-1))):AU1937)/($H1932*12)+IF($R1942=0,0,SUM(INDEX(1940:1940,1,MAX(COLUMN($R:$R),COLUMN()-(($H1932-$H1933)*12))):AU1942)/(($H1932)*12)))</f>
        <v>-24161.833333333332</v>
      </c>
      <c r="AV1940" s="80" cm="1">
        <f t="array" aca="1" ref="AV1940" ca="1">(SUM(INDEX(1935:1935,1,MAX(COLUMN($R:$R),COLUMN()-($H1932*12-1))):AV1937)/($H1932*12)+IF($R1942=0,0,SUM(INDEX(1940:1940,1,MAX(COLUMN($R:$R),COLUMN()-(($H1932-$H1933)*12))):AV1942)/(($H1932)*12)))</f>
        <v>-24995</v>
      </c>
      <c r="AW1940" s="80" cm="1">
        <f t="array" aca="1" ref="AW1940" ca="1">(SUM(INDEX(1935:1935,1,MAX(COLUMN($R:$R),COLUMN()-($H1932*12-1))):AW1937)/($H1932*12)+IF($R1942=0,0,SUM(INDEX(1940:1940,1,MAX(COLUMN($R:$R),COLUMN()-(($H1932-$H1933)*12))):AW1942)/(($H1932)*12)))</f>
        <v>-25828.166666666668</v>
      </c>
      <c r="AX1940" s="80" cm="1">
        <f t="array" aca="1" ref="AX1940" ca="1">(SUM(INDEX(1935:1935,1,MAX(COLUMN($R:$R),COLUMN()-($H1932*12-1))):AX1937)/($H1932*12)+IF($R1942=0,0,SUM(INDEX(1940:1940,1,MAX(COLUMN($R:$R),COLUMN()-(($H1932-$H1933)*12))):AX1942)/(($H1932)*12)))</f>
        <v>-26661.333333333332</v>
      </c>
      <c r="AY1940" s="80" cm="1">
        <f t="array" aca="1" ref="AY1940" ca="1">(SUM(INDEX(1935:1935,1,MAX(COLUMN($R:$R),COLUMN()-($H1932*12-1))):AY1937)/($H1932*12)+IF($R1942=0,0,SUM(INDEX(1940:1940,1,MAX(COLUMN($R:$R),COLUMN()-(($H1932-$H1933)*12))):AY1942)/(($H1932)*12)))</f>
        <v>-27494.5</v>
      </c>
      <c r="AZ1940" s="80" cm="1">
        <f t="array" aca="1" ref="AZ1940" ca="1">(SUM(INDEX(1935:1935,1,MAX(COLUMN($R:$R),COLUMN()-($H1932*12-1))):AZ1937)/($H1932*12)+IF($R1942=0,0,SUM(INDEX(1940:1940,1,MAX(COLUMN($R:$R),COLUMN()-(($H1932-$H1933)*12))):AZ1942)/(($H1932)*12)))</f>
        <v>-28327.666666666668</v>
      </c>
      <c r="BA1940" s="80" cm="1">
        <f t="array" aca="1" ref="BA1940" ca="1">(SUM(INDEX(1935:1935,1,MAX(COLUMN($R:$R),COLUMN()-($H1932*12-1))):BA1937)/($H1932*12)+IF($R1942=0,0,SUM(INDEX(1940:1940,1,MAX(COLUMN($R:$R),COLUMN()-(($H1932-$H1933)*12))):BA1942)/(($H1932)*12)))</f>
        <v>-29160.833333333332</v>
      </c>
      <c r="BB1940" s="80" cm="1">
        <f t="array" aca="1" ref="BB1940" ca="1">(SUM(INDEX(1935:1935,1,MAX(COLUMN($R:$R),COLUMN()-($H1932*12-1))):BB1937)/($H1932*12)+IF($R1942=0,0,SUM(INDEX(1940:1940,1,MAX(COLUMN($R:$R),COLUMN()-(($H1932-$H1933)*12))):BB1942)/(($H1932)*12)))</f>
        <v>-29994</v>
      </c>
      <c r="BC1940" s="80" cm="1">
        <f t="array" aca="1" ref="BC1940" ca="1">(SUM(INDEX(1935:1935,1,MAX(COLUMN($R:$R),COLUMN()-($H1932*12-1))):BC1937)/($H1932*12)+IF($R1942=0,0,SUM(INDEX(1940:1940,1,MAX(COLUMN($R:$R),COLUMN()-(($H1932-$H1933)*12))):BC1942)/(($H1932)*12)))</f>
        <v>-30827.166666666668</v>
      </c>
      <c r="BD1940" s="80" cm="1">
        <f t="array" aca="1" ref="BD1940" ca="1">(SUM(INDEX(1935:1935,1,MAX(COLUMN($R:$R),COLUMN()-($H1932*12-1))):BD1937)/($H1932*12)+IF($R1942=0,0,SUM(INDEX(1940:1940,1,MAX(COLUMN($R:$R),COLUMN()-(($H1932-$H1933)*12))):BD1942)/(($H1932)*12)))</f>
        <v>-31660.333333333332</v>
      </c>
      <c r="BE1940" s="80" cm="1">
        <f t="array" aca="1" ref="BE1940" ca="1">(SUM(INDEX(1935:1935,1,MAX(COLUMN($R:$R),COLUMN()-($H1932*12-1))):BE1937)/($H1932*12)+IF($R1942=0,0,SUM(INDEX(1940:1940,1,MAX(COLUMN($R:$R),COLUMN()-(($H1932-$H1933)*12))):BE1942)/(($H1932)*12)))</f>
        <v>-32493.5</v>
      </c>
      <c r="BF1940" s="80" cm="1">
        <f t="array" aca="1" ref="BF1940" ca="1">(SUM(INDEX(1935:1935,1,MAX(COLUMN($R:$R),COLUMN()-($H1932*12-1))):BF1937)/($H1932*12)+IF($R1942=0,0,SUM(INDEX(1940:1940,1,MAX(COLUMN($R:$R),COLUMN()-(($H1932-$H1933)*12))):BF1942)/(($H1932)*12)))</f>
        <v>-33326.666666666664</v>
      </c>
      <c r="BG1940" s="80" cm="1">
        <f t="array" aca="1" ref="BG1940" ca="1">(SUM(INDEX(1935:1935,1,MAX(COLUMN($R:$R),COLUMN()-($H1932*12-1))):BG1937)/($H1932*12)+IF($R1942=0,0,SUM(INDEX(1940:1940,1,MAX(COLUMN($R:$R),COLUMN()-(($H1932-$H1933)*12))):BG1942)/(($H1932)*12)))</f>
        <v>-34159.833333333336</v>
      </c>
      <c r="BH1940" s="80" cm="1">
        <f t="array" aca="1" ref="BH1940" ca="1">(SUM(INDEX(1935:1935,1,MAX(COLUMN($R:$R),COLUMN()-($H1932*12-1))):BH1937)/($H1932*12)+IF($R1942=0,0,SUM(INDEX(1940:1940,1,MAX(COLUMN($R:$R),COLUMN()-(($H1932-$H1933)*12))):BH1942)/(($H1932)*12)))</f>
        <v>-34993</v>
      </c>
      <c r="BI1940" s="80" cm="1">
        <f t="array" aca="1" ref="BI1940" ca="1">(SUM(INDEX(1935:1935,1,MAX(COLUMN($R:$R),COLUMN()-($H1932*12-1))):BI1937)/($H1932*12)+IF($R1942=0,0,SUM(INDEX(1940:1940,1,MAX(COLUMN($R:$R),COLUMN()-(($H1932-$H1933)*12))):BI1942)/(($H1932)*12)))</f>
        <v>-35826.166666666664</v>
      </c>
      <c r="BJ1940" s="80" cm="1">
        <f t="array" aca="1" ref="BJ1940" ca="1">(SUM(INDEX(1935:1935,1,MAX(COLUMN($R:$R),COLUMN()-($H1932*12-1))):BJ1937)/($H1932*12)+IF($R1942=0,0,SUM(INDEX(1940:1940,1,MAX(COLUMN($R:$R),COLUMN()-(($H1932-$H1933)*12))):BJ1942)/(($H1932)*12)))</f>
        <v>-36659.333333333336</v>
      </c>
      <c r="BK1940" s="80" cm="1">
        <f t="array" aca="1" ref="BK1940" ca="1">(SUM(INDEX(1935:1935,1,MAX(COLUMN($R:$R),COLUMN()-($H1932*12-1))):BK1937)/($H1932*12)+IF($R1942=0,0,SUM(INDEX(1940:1940,1,MAX(COLUMN($R:$R),COLUMN()-(($H1932-$H1933)*12))):BK1942)/(($H1932)*12)))</f>
        <v>-37492.5</v>
      </c>
      <c r="BL1940" s="80" cm="1">
        <f t="array" aca="1" ref="BL1940" ca="1">(SUM(INDEX(1935:1935,1,MAX(COLUMN($R:$R),COLUMN()-($H1932*12-1))):BL1937)/($H1932*12)+IF($R1942=0,0,SUM(INDEX(1940:1940,1,MAX(COLUMN($R:$R),COLUMN()-(($H1932-$H1933)*12))):BL1942)/(($H1932)*12)))</f>
        <v>-38325.666666666664</v>
      </c>
      <c r="BM1940" s="80" cm="1">
        <f t="array" aca="1" ref="BM1940" ca="1">(SUM(INDEX(1935:1935,1,MAX(COLUMN($R:$R),COLUMN()-($H1932*12-1))):BM1937)/($H1932*12)+IF($R1942=0,0,SUM(INDEX(1940:1940,1,MAX(COLUMN($R:$R),COLUMN()-(($H1932-$H1933)*12))):BM1942)/(($H1932)*12)))</f>
        <v>-39158.833333333336</v>
      </c>
      <c r="BN1940" s="80" cm="1">
        <f t="array" aca="1" ref="BN1940" ca="1">(SUM(INDEX(1935:1935,1,MAX(COLUMN($R:$R),COLUMN()-($H1932*12-1))):BN1937)/($H1932*12)+IF($R1942=0,0,SUM(INDEX(1940:1940,1,MAX(COLUMN($R:$R),COLUMN()-(($H1932-$H1933)*12))):BN1942)/(($H1932)*12)))</f>
        <v>-39992</v>
      </c>
      <c r="BO1940" s="80" cm="1">
        <f t="array" aca="1" ref="BO1940" ca="1">(SUM(INDEX(1935:1935,1,MAX(COLUMN($R:$R),COLUMN()-($H1932*12-1))):BO1937)/($H1932*12)+IF($R1942=0,0,SUM(INDEX(1940:1940,1,MAX(COLUMN($R:$R),COLUMN()-(($H1932-$H1933)*12))):BO1942)/(($H1932)*12)))</f>
        <v>-40825.166666666664</v>
      </c>
      <c r="BP1940" s="80" cm="1">
        <f t="array" aca="1" ref="BP1940" ca="1">(SUM(INDEX(1935:1935,1,MAX(COLUMN($R:$R),COLUMN()-($H1932*12-1))):BP1937)/($H1932*12)+IF($R1942=0,0,SUM(INDEX(1940:1940,1,MAX(COLUMN($R:$R),COLUMN()-(($H1932-$H1933)*12))):BP1942)/(($H1932)*12)))</f>
        <v>-41658.333333333336</v>
      </c>
      <c r="BQ1940" s="80" cm="1">
        <f t="array" aca="1" ref="BQ1940" ca="1">(SUM(INDEX(1935:1935,1,MAX(COLUMN($R:$R),COLUMN()-($H1932*12-1))):BQ1937)/($H1932*12)+IF($R1942=0,0,SUM(INDEX(1940:1940,1,MAX(COLUMN($R:$R),COLUMN()-(($H1932-$H1933)*12))):BQ1942)/(($H1932)*12)))</f>
        <v>-42491.5</v>
      </c>
      <c r="BR1940" s="80" cm="1">
        <f t="array" aca="1" ref="BR1940" ca="1">(SUM(INDEX(1935:1935,1,MAX(COLUMN($R:$R),COLUMN()-($H1932*12-1))):BR1937)/($H1932*12)+IF($R1942=0,0,SUM(INDEX(1940:1940,1,MAX(COLUMN($R:$R),COLUMN()-(($H1932-$H1933)*12))):BR1942)/(($H1932)*12)))</f>
        <v>-43324.666666666664</v>
      </c>
      <c r="BS1940" s="80" cm="1">
        <f t="array" aca="1" ref="BS1940" ca="1">(SUM(INDEX(1935:1935,1,MAX(COLUMN($R:$R),COLUMN()-($H1932*12-1))):BS1937)/($H1932*12)+IF($R1942=0,0,SUM(INDEX(1940:1940,1,MAX(COLUMN($R:$R),COLUMN()-(($H1932-$H1933)*12))):BS1942)/(($H1932)*12)))</f>
        <v>-44157.833333333336</v>
      </c>
      <c r="BT1940" s="80" cm="1">
        <f t="array" aca="1" ref="BT1940" ca="1">(SUM(INDEX(1935:1935,1,MAX(COLUMN($R:$R),COLUMN()-($H1932*12-1))):BT1937)/($H1932*12)+IF($R1942=0,0,SUM(INDEX(1940:1940,1,MAX(COLUMN($R:$R),COLUMN()-(($H1932-$H1933)*12))):BT1942)/(($H1932)*12)))</f>
        <v>-44991</v>
      </c>
      <c r="BU1940" s="80" cm="1">
        <f t="array" aca="1" ref="BU1940" ca="1">(SUM(INDEX(1935:1935,1,MAX(COLUMN($R:$R),COLUMN()-($H1932*12-1))):BU1937)/($H1932*12)+IF($R1942=0,0,SUM(INDEX(1940:1940,1,MAX(COLUMN($R:$R),COLUMN()-(($H1932-$H1933)*12))):BU1942)/(($H1932)*12)))</f>
        <v>-45824.166666666664</v>
      </c>
      <c r="BV1940" s="80" cm="1">
        <f t="array" aca="1" ref="BV1940" ca="1">(SUM(INDEX(1935:1935,1,MAX(COLUMN($R:$R),COLUMN()-($H1932*12-1))):BV1937)/($H1932*12)+IF($R1942=0,0,SUM(INDEX(1940:1940,1,MAX(COLUMN($R:$R),COLUMN()-(($H1932-$H1933)*12))):BV1942)/(($H1932)*12)))</f>
        <v>-46657.333333333336</v>
      </c>
      <c r="BW1940" s="80" cm="1">
        <f t="array" aca="1" ref="BW1940" ca="1">(SUM(INDEX(1935:1935,1,MAX(COLUMN($R:$R),COLUMN()-($H1932*12-1))):BW1937)/($H1932*12)+IF($R1942=0,0,SUM(INDEX(1940:1940,1,MAX(COLUMN($R:$R),COLUMN()-(($H1932-$H1933)*12))):BW1942)/(($H1932)*12)))</f>
        <v>-47490.5</v>
      </c>
      <c r="BX1940" s="80" cm="1">
        <f t="array" aca="1" ref="BX1940" ca="1">(SUM(INDEX(1935:1935,1,MAX(COLUMN($R:$R),COLUMN()-($H1932*12-1))):BX1937)/($H1932*12)+IF($R1942=0,0,SUM(INDEX(1940:1940,1,MAX(COLUMN($R:$R),COLUMN()-(($H1932-$H1933)*12))):BX1942)/(($H1932)*12)))</f>
        <v>-48323.666666666664</v>
      </c>
      <c r="BY1940" s="80" cm="1">
        <f t="array" aca="1" ref="BY1940" ca="1">(SUM(INDEX(1935:1935,1,MAX(COLUMN($R:$R),COLUMN()-($H1932*12-1))):BY1937)/($H1932*12)+IF($R1942=0,0,SUM(INDEX(1940:1940,1,MAX(COLUMN($R:$R),COLUMN()-(($H1932-$H1933)*12))):BY1942)/(($H1932)*12)))</f>
        <v>-49156.833333333336</v>
      </c>
      <c r="BZ1940" s="80" cm="1">
        <f t="array" aca="1" ref="BZ1940" ca="1">(SUM(INDEX(1935:1935,1,MAX(COLUMN($R:$R),COLUMN()-($H1932*12-1))):BZ1937)/($H1932*12)+IF($R1942=0,0,SUM(INDEX(1940:1940,1,MAX(COLUMN($R:$R),COLUMN()-(($H1932-$H1933)*12))):BZ1942)/(($H1932)*12)))</f>
        <v>-49990</v>
      </c>
      <c r="CA1940" s="80" cm="1">
        <f t="array" aca="1" ref="CA1940" ca="1">(SUM(INDEX(1935:1935,1,MAX(COLUMN($R:$R),COLUMN()-($H1932*12-1))):CA1937)/($H1932*12)+IF($R1942=0,0,SUM(INDEX(1940:1940,1,MAX(COLUMN($R:$R),COLUMN()-(($H1932-$H1933)*12))):CA1942)/(($H1932)*12)))</f>
        <v>-49990</v>
      </c>
      <c r="CB1940" s="80" cm="1">
        <f t="array" aca="1" ref="CB1940" ca="1">(SUM(INDEX(1935:1935,1,MAX(COLUMN($R:$R),COLUMN()-($H1932*12-1))):CB1937)/($H1932*12)+IF($R1942=0,0,SUM(INDEX(1940:1940,1,MAX(COLUMN($R:$R),COLUMN()-(($H1932-$H1933)*12))):CB1942)/(($H1932)*12)))</f>
        <v>-49990</v>
      </c>
      <c r="CC1940" s="80" cm="1">
        <f t="array" aca="1" ref="CC1940" ca="1">(SUM(INDEX(1935:1935,1,MAX(COLUMN($R:$R),COLUMN()-($H1932*12-1))):CC1937)/($H1932*12)+IF($R1942=0,0,SUM(INDEX(1940:1940,1,MAX(COLUMN($R:$R),COLUMN()-(($H1932-$H1933)*12))):CC1942)/(($H1932)*12)))</f>
        <v>-49990</v>
      </c>
      <c r="CD1940" s="80" cm="1">
        <f t="array" aca="1" ref="CD1940" ca="1">(SUM(INDEX(1935:1935,1,MAX(COLUMN($R:$R),COLUMN()-($H1932*12-1))):CD1937)/($H1932*12)+IF($R1942=0,0,SUM(INDEX(1940:1940,1,MAX(COLUMN($R:$R),COLUMN()-(($H1932-$H1933)*12))):CD1942)/(($H1932)*12)))</f>
        <v>-49990</v>
      </c>
      <c r="CE1940" s="80" cm="1">
        <f t="array" aca="1" ref="CE1940" ca="1">(SUM(INDEX(1935:1935,1,MAX(COLUMN($R:$R),COLUMN()-($H1932*12-1))):CE1937)/($H1932*12)+IF($R1942=0,0,SUM(INDEX(1940:1940,1,MAX(COLUMN($R:$R),COLUMN()-(($H1932-$H1933)*12))):CE1942)/(($H1932)*12)))</f>
        <v>-49990</v>
      </c>
      <c r="CF1940" s="80" cm="1">
        <f t="array" aca="1" ref="CF1940" ca="1">(SUM(INDEX(1935:1935,1,MAX(COLUMN($R:$R),COLUMN()-($H1932*12-1))):CF1937)/($H1932*12)+IF($R1942=0,0,SUM(INDEX(1940:1940,1,MAX(COLUMN($R:$R),COLUMN()-(($H1932-$H1933)*12))):CF1942)/(($H1932)*12)))</f>
        <v>-49990</v>
      </c>
      <c r="CG1940" s="80" cm="1">
        <f t="array" aca="1" ref="CG1940" ca="1">(SUM(INDEX(1935:1935,1,MAX(COLUMN($R:$R),COLUMN()-($H1932*12-1))):CG1937)/($H1932*12)+IF($R1942=0,0,SUM(INDEX(1940:1940,1,MAX(COLUMN($R:$R),COLUMN()-(($H1932-$H1933)*12))):CG1942)/(($H1932)*12)))</f>
        <v>-49990</v>
      </c>
      <c r="CH1940" s="80" cm="1">
        <f t="array" aca="1" ref="CH1940" ca="1">(SUM(INDEX(1935:1935,1,MAX(COLUMN($R:$R),COLUMN()-($H1932*12-1))):CH1937)/($H1932*12)+IF($R1942=0,0,SUM(INDEX(1940:1940,1,MAX(COLUMN($R:$R),COLUMN()-(($H1932-$H1933)*12))):CH1942)/(($H1932)*12)))</f>
        <v>-49990</v>
      </c>
      <c r="CI1940" s="80" cm="1">
        <f t="array" aca="1" ref="CI1940" ca="1">(SUM(INDEX(1935:1935,1,MAX(COLUMN($R:$R),COLUMN()-($H1932*12-1))):CI1937)/($H1932*12)+IF($R1942=0,0,SUM(INDEX(1940:1940,1,MAX(COLUMN($R:$R),COLUMN()-(($H1932-$H1933)*12))):CI1942)/(($H1932)*12)))</f>
        <v>-49990</v>
      </c>
      <c r="CJ1940" s="80" cm="1">
        <f t="array" aca="1" ref="CJ1940" ca="1">(SUM(INDEX(1935:1935,1,MAX(COLUMN($R:$R),COLUMN()-($H1932*12-1))):CJ1937)/($H1932*12)+IF($R1942=0,0,SUM(INDEX(1940:1940,1,MAX(COLUMN($R:$R),COLUMN()-(($H1932-$H1933)*12))):CJ1942)/(($H1932)*12)))</f>
        <v>-49990</v>
      </c>
      <c r="CK1940" s="80" cm="1">
        <f t="array" aca="1" ref="CK1940" ca="1">(SUM(INDEX(1935:1935,1,MAX(COLUMN($R:$R),COLUMN()-($H1932*12-1))):CK1937)/($H1932*12)+IF($R1942=0,0,SUM(INDEX(1940:1940,1,MAX(COLUMN($R:$R),COLUMN()-(($H1932-$H1933)*12))):CK1942)/(($H1932)*12)))</f>
        <v>-49990</v>
      </c>
      <c r="CL1940" s="80" cm="1">
        <f t="array" aca="1" ref="CL1940" ca="1">(SUM(INDEX(1935:1935,1,MAX(COLUMN($R:$R),COLUMN()-($H1932*12-1))):CL1937)/($H1932*12)+IF($R1942=0,0,SUM(INDEX(1940:1940,1,MAX(COLUMN($R:$R),COLUMN()-(($H1932-$H1933)*12))):CL1942)/(($H1932)*12)))</f>
        <v>-49990</v>
      </c>
    </row>
    <row r="1941" spans="2:90" x14ac:dyDescent="0.4">
      <c r="B1941" s="122"/>
      <c r="C1941" s="8"/>
      <c r="D1941" t="s">
        <v>759</v>
      </c>
      <c r="E1941" s="8" t="str">
        <f t="shared" si="2201"/>
        <v>1941 FAPPE-S</v>
      </c>
      <c r="G1941" s="8"/>
      <c r="I1941" s="62"/>
      <c r="J1941" s="62"/>
      <c r="K1941" s="53"/>
      <c r="L1941" s="53"/>
      <c r="M1941" s="53"/>
      <c r="N1941" s="53"/>
      <c r="O1941" s="53"/>
      <c r="P1941" s="53"/>
      <c r="R1941" s="82"/>
      <c r="S1941" s="149"/>
      <c r="T1941" s="149"/>
      <c r="U1941" s="149"/>
      <c r="V1941" s="149"/>
      <c r="W1941" s="149"/>
      <c r="X1941" s="149"/>
      <c r="Y1941" s="149"/>
      <c r="Z1941" s="149"/>
      <c r="AA1941" s="149"/>
      <c r="AB1941" s="149"/>
      <c r="AC1941" s="149"/>
      <c r="AD1941" s="149"/>
      <c r="AE1941" s="149"/>
      <c r="AF1941" s="149"/>
      <c r="AG1941" s="149"/>
      <c r="AH1941" s="149"/>
      <c r="AI1941" s="149"/>
      <c r="AJ1941" s="149"/>
      <c r="AK1941" s="149"/>
      <c r="AL1941" s="149"/>
      <c r="AM1941" s="149"/>
      <c r="AN1941" s="149"/>
      <c r="AO1941" s="149"/>
      <c r="AP1941" s="149"/>
      <c r="AQ1941" s="149"/>
      <c r="AR1941" s="149"/>
      <c r="AS1941" s="149"/>
      <c r="AT1941" s="149"/>
      <c r="AU1941" s="149"/>
      <c r="AV1941" s="149"/>
      <c r="AW1941" s="149"/>
      <c r="AX1941" s="149"/>
      <c r="AY1941" s="149"/>
      <c r="AZ1941" s="149"/>
      <c r="BA1941" s="149"/>
      <c r="BB1941" s="149"/>
      <c r="BC1941" s="149"/>
      <c r="BD1941" s="149"/>
      <c r="BE1941" s="149"/>
      <c r="BF1941" s="149"/>
      <c r="BG1941" s="149"/>
      <c r="BH1941" s="149"/>
      <c r="BI1941" s="149"/>
      <c r="BJ1941" s="149"/>
      <c r="BK1941" s="149"/>
      <c r="BL1941" s="149"/>
      <c r="BM1941" s="149"/>
      <c r="BN1941" s="149"/>
      <c r="BO1941" s="149"/>
      <c r="BP1941" s="149"/>
      <c r="BQ1941" s="149"/>
      <c r="BR1941" s="149"/>
      <c r="BS1941" s="149"/>
      <c r="BT1941" s="149"/>
      <c r="BU1941" s="149"/>
      <c r="BV1941" s="149"/>
      <c r="BW1941" s="149"/>
      <c r="BX1941" s="149"/>
      <c r="BY1941" s="149"/>
      <c r="BZ1941" s="149"/>
      <c r="CA1941" s="149"/>
      <c r="CB1941" s="149"/>
      <c r="CC1941" s="149"/>
      <c r="CD1941" s="149"/>
      <c r="CE1941" s="149"/>
      <c r="CF1941" s="149"/>
      <c r="CG1941" s="149"/>
      <c r="CH1941" s="149"/>
      <c r="CI1941" s="149"/>
      <c r="CJ1941" s="149"/>
      <c r="CK1941" s="149"/>
      <c r="CL1941" s="149"/>
    </row>
    <row r="1942" spans="2:90" x14ac:dyDescent="0.4">
      <c r="B1942" s="154" t="s">
        <v>251</v>
      </c>
      <c r="C1942" s="8"/>
      <c r="D1942" t="s">
        <v>759</v>
      </c>
      <c r="E1942" s="8" t="str">
        <f t="shared" si="2201"/>
        <v>1942 FAPPE-S</v>
      </c>
      <c r="G1942" s="8" t="str">
        <f>E1942</f>
        <v>1942 FAPPE-S</v>
      </c>
      <c r="I1942" s="74">
        <v>0</v>
      </c>
      <c r="J1942" s="74"/>
      <c r="K1942" s="53"/>
      <c r="L1942" s="53"/>
      <c r="M1942" s="53"/>
      <c r="N1942" s="53"/>
      <c r="O1942" s="53"/>
      <c r="P1942" s="53"/>
      <c r="R1942" s="24">
        <f>-$I1942</f>
        <v>0</v>
      </c>
      <c r="S1942" s="149"/>
      <c r="T1942" s="149"/>
      <c r="U1942" s="149"/>
      <c r="V1942" s="149"/>
      <c r="W1942" s="149"/>
      <c r="X1942" s="149"/>
      <c r="Y1942" s="149"/>
      <c r="Z1942" s="149"/>
      <c r="AA1942" s="149"/>
      <c r="AB1942" s="149"/>
      <c r="AC1942" s="149"/>
      <c r="AD1942" s="149"/>
      <c r="AE1942" s="149"/>
      <c r="AF1942" s="149"/>
      <c r="AG1942" s="149"/>
      <c r="AH1942" s="149"/>
      <c r="AI1942" s="149"/>
      <c r="AJ1942" s="149"/>
      <c r="AK1942" s="149"/>
      <c r="AL1942" s="149"/>
      <c r="AM1942" s="149"/>
      <c r="AN1942" s="149"/>
      <c r="AO1942" s="149"/>
      <c r="AP1942" s="149"/>
      <c r="AQ1942" s="149"/>
      <c r="AR1942" s="149"/>
      <c r="AS1942" s="149"/>
      <c r="AT1942" s="149"/>
      <c r="AU1942" s="149"/>
      <c r="AV1942" s="149"/>
      <c r="AW1942" s="149"/>
      <c r="AX1942" s="149"/>
      <c r="AY1942" s="149"/>
      <c r="AZ1942" s="149"/>
      <c r="BA1942" s="149"/>
      <c r="BB1942" s="149"/>
      <c r="BC1942" s="149"/>
      <c r="BD1942" s="149"/>
      <c r="BE1942" s="149"/>
      <c r="BF1942" s="149"/>
      <c r="BG1942" s="149"/>
      <c r="BH1942" s="149"/>
      <c r="BI1942" s="149"/>
      <c r="BJ1942" s="149"/>
      <c r="BK1942" s="149"/>
      <c r="BL1942" s="149"/>
      <c r="BM1942" s="149"/>
      <c r="BN1942" s="149"/>
      <c r="BO1942" s="149"/>
      <c r="BP1942" s="149"/>
      <c r="BQ1942" s="149"/>
      <c r="BR1942" s="149"/>
      <c r="BS1942" s="149"/>
      <c r="BT1942" s="149"/>
      <c r="BU1942" s="149"/>
      <c r="BV1942" s="149"/>
      <c r="BW1942" s="149"/>
      <c r="BX1942" s="149"/>
      <c r="BY1942" s="149"/>
      <c r="BZ1942" s="149"/>
      <c r="CA1942" s="149"/>
      <c r="CB1942" s="149"/>
      <c r="CC1942" s="149"/>
      <c r="CD1942" s="149"/>
      <c r="CE1942" s="149"/>
      <c r="CF1942" s="149"/>
      <c r="CG1942" s="149"/>
      <c r="CH1942" s="149"/>
      <c r="CI1942" s="149"/>
      <c r="CJ1942" s="149"/>
      <c r="CK1942" s="149"/>
      <c r="CL1942" s="149"/>
    </row>
    <row r="1943" spans="2:90" x14ac:dyDescent="0.4">
      <c r="B1943" s="122"/>
      <c r="D1943" t="s">
        <v>759</v>
      </c>
      <c r="E1943" s="8" t="str">
        <f t="shared" si="2201"/>
        <v>1943 FAPPE-S</v>
      </c>
      <c r="S1943" s="72"/>
      <c r="T1943" s="72"/>
      <c r="U1943" s="72"/>
      <c r="V1943" s="72"/>
      <c r="W1943" s="72"/>
      <c r="X1943" s="72"/>
      <c r="Y1943" s="72"/>
      <c r="Z1943" s="72"/>
      <c r="AA1943" s="72"/>
      <c r="AB1943" s="72"/>
      <c r="AC1943" s="72"/>
      <c r="AD1943" s="72"/>
      <c r="AE1943" s="72"/>
      <c r="AF1943" s="72"/>
      <c r="AG1943" s="72"/>
      <c r="AH1943" s="72"/>
      <c r="AI1943" s="72"/>
      <c r="AJ1943" s="72"/>
      <c r="AK1943" s="72"/>
      <c r="AL1943" s="72"/>
      <c r="AM1943" s="72"/>
      <c r="AN1943" s="72"/>
      <c r="AO1943" s="72"/>
      <c r="AP1943" s="72"/>
      <c r="AQ1943" s="72"/>
      <c r="AR1943" s="72"/>
      <c r="AS1943" s="72"/>
      <c r="AT1943" s="72"/>
      <c r="AU1943" s="72"/>
      <c r="AV1943" s="72"/>
      <c r="AW1943" s="72"/>
      <c r="AX1943" s="72"/>
      <c r="AY1943" s="72"/>
      <c r="AZ1943" s="72"/>
      <c r="BA1943" s="72"/>
      <c r="BB1943" s="72"/>
      <c r="BC1943" s="72"/>
      <c r="BD1943" s="72"/>
      <c r="BE1943" s="72"/>
      <c r="BF1943" s="72"/>
      <c r="BG1943" s="72"/>
      <c r="BH1943" s="72"/>
      <c r="BI1943" s="72"/>
      <c r="BJ1943" s="72"/>
      <c r="BK1943" s="72"/>
      <c r="BL1943" s="72"/>
      <c r="BM1943" s="72"/>
      <c r="BN1943" s="72"/>
      <c r="BO1943" s="72"/>
      <c r="BP1943" s="72"/>
      <c r="BQ1943" s="72"/>
      <c r="BR1943" s="72"/>
      <c r="BS1943" s="72"/>
      <c r="BT1943" s="72"/>
      <c r="BU1943" s="72"/>
      <c r="BV1943" s="72"/>
      <c r="BW1943" s="72"/>
      <c r="BX1943" s="72"/>
      <c r="BY1943" s="72"/>
      <c r="BZ1943" s="72"/>
      <c r="CA1943" s="72"/>
      <c r="CB1943" s="72"/>
      <c r="CC1943" s="72"/>
      <c r="CD1943" s="72"/>
      <c r="CE1943" s="72"/>
      <c r="CF1943" s="72"/>
      <c r="CG1943" s="72"/>
      <c r="CH1943" s="72"/>
      <c r="CI1943" s="72"/>
      <c r="CJ1943" s="72"/>
      <c r="CK1943" s="72"/>
      <c r="CL1943" s="72"/>
    </row>
    <row r="1944" spans="2:90" x14ac:dyDescent="0.4">
      <c r="B1944" s="95" t="s">
        <v>205</v>
      </c>
      <c r="D1944" t="s">
        <v>759</v>
      </c>
      <c r="E1944" s="8" t="str">
        <f t="shared" ref="E1944:E1947" si="2263">ROW()&amp;" "&amp;D1944</f>
        <v>1944 FAPPE-S</v>
      </c>
      <c r="H1944" s="12"/>
      <c r="S1944" s="72"/>
      <c r="T1944" s="72"/>
      <c r="U1944" s="72"/>
      <c r="V1944" s="72"/>
      <c r="W1944" s="72"/>
      <c r="X1944" s="72"/>
      <c r="Y1944" s="72"/>
      <c r="Z1944" s="72"/>
      <c r="AA1944" s="72"/>
      <c r="AB1944" s="72"/>
      <c r="AC1944" s="72"/>
      <c r="AD1944" s="72"/>
      <c r="AE1944" s="72"/>
      <c r="AF1944" s="72"/>
      <c r="AG1944" s="72"/>
      <c r="AH1944" s="72"/>
      <c r="AI1944" s="72"/>
      <c r="AJ1944" s="72"/>
      <c r="AK1944" s="72"/>
      <c r="AL1944" s="72"/>
      <c r="AM1944" s="72"/>
      <c r="AN1944" s="72"/>
      <c r="AO1944" s="72"/>
      <c r="AP1944" s="72"/>
      <c r="AQ1944" s="72"/>
      <c r="AR1944" s="72"/>
      <c r="AS1944" s="72"/>
      <c r="AT1944" s="72"/>
      <c r="AU1944" s="72"/>
      <c r="AV1944" s="72"/>
      <c r="AW1944" s="72"/>
      <c r="AX1944" s="72"/>
      <c r="AY1944" s="72"/>
      <c r="AZ1944" s="72"/>
      <c r="BA1944" s="72"/>
      <c r="BB1944" s="72"/>
      <c r="BC1944" s="72"/>
      <c r="BD1944" s="72"/>
      <c r="BE1944" s="72"/>
      <c r="BF1944" s="72"/>
      <c r="BG1944" s="72"/>
      <c r="BH1944" s="72"/>
      <c r="BI1944" s="72"/>
      <c r="BJ1944" s="72"/>
      <c r="BK1944" s="72"/>
      <c r="BL1944" s="72"/>
      <c r="BM1944" s="72"/>
      <c r="BN1944" s="72"/>
      <c r="BO1944" s="72"/>
      <c r="BP1944" s="72"/>
      <c r="BQ1944" s="72"/>
      <c r="BR1944" s="72"/>
      <c r="BS1944" s="72"/>
      <c r="BT1944" s="72"/>
      <c r="BU1944" s="72"/>
      <c r="BV1944" s="72"/>
      <c r="BW1944" s="72"/>
      <c r="BX1944" s="72"/>
      <c r="BY1944" s="72"/>
      <c r="BZ1944" s="72"/>
      <c r="CA1944" s="72"/>
      <c r="CB1944" s="72"/>
      <c r="CC1944" s="72"/>
      <c r="CD1944" s="72"/>
      <c r="CE1944" s="72"/>
      <c r="CF1944" s="72"/>
      <c r="CG1944" s="72"/>
      <c r="CH1944" s="72"/>
      <c r="CI1944" s="72"/>
      <c r="CJ1944" s="72"/>
      <c r="CK1944" s="72"/>
      <c r="CL1944" s="72"/>
    </row>
    <row r="1945" spans="2:90" x14ac:dyDescent="0.4">
      <c r="B1945" s="154" t="str">
        <f>"Gross PP&amp;E - "&amp;SUBSTITUTE(B1930,":","")</f>
        <v>Gross PP&amp;E - Volume driven secondary PP&amp;E</v>
      </c>
      <c r="D1945" t="s">
        <v>759</v>
      </c>
      <c r="E1945" s="8" t="str">
        <f t="shared" si="2263"/>
        <v>1945 FAPPE-S</v>
      </c>
      <c r="I1945" s="80">
        <f>I1942</f>
        <v>0</v>
      </c>
      <c r="J1945" s="80"/>
      <c r="K1945" s="24">
        <f t="shared" ref="K1945:P1947" ca="1" si="2264">SUMIF($4:$4,K$2,1945:1945)</f>
        <v>600000</v>
      </c>
      <c r="L1945" s="24">
        <f t="shared" ca="1" si="2264"/>
        <v>1200000</v>
      </c>
      <c r="M1945" s="24">
        <f t="shared" ca="1" si="2264"/>
        <v>1800000</v>
      </c>
      <c r="N1945" s="24">
        <f t="shared" ca="1" si="2264"/>
        <v>2400000</v>
      </c>
      <c r="O1945" s="24">
        <f t="shared" ca="1" si="2264"/>
        <v>3000000</v>
      </c>
      <c r="P1945" s="24">
        <f t="shared" ca="1" si="2264"/>
        <v>3600000</v>
      </c>
      <c r="R1945" s="24">
        <f>$I1945</f>
        <v>0</v>
      </c>
      <c r="S1945" s="80">
        <f t="shared" ref="S1945:AX1945" ca="1" si="2265">-S1937+R1945</f>
        <v>50000</v>
      </c>
      <c r="T1945" s="80">
        <f t="shared" ca="1" si="2265"/>
        <v>100000</v>
      </c>
      <c r="U1945" s="80">
        <f t="shared" ca="1" si="2265"/>
        <v>150000</v>
      </c>
      <c r="V1945" s="80">
        <f t="shared" ca="1" si="2265"/>
        <v>200000</v>
      </c>
      <c r="W1945" s="80">
        <f t="shared" ca="1" si="2265"/>
        <v>250000</v>
      </c>
      <c r="X1945" s="80">
        <f t="shared" ca="1" si="2265"/>
        <v>300000</v>
      </c>
      <c r="Y1945" s="80">
        <f t="shared" ca="1" si="2265"/>
        <v>350000</v>
      </c>
      <c r="Z1945" s="80">
        <f t="shared" ca="1" si="2265"/>
        <v>400000</v>
      </c>
      <c r="AA1945" s="80">
        <f t="shared" ca="1" si="2265"/>
        <v>450000</v>
      </c>
      <c r="AB1945" s="80">
        <f t="shared" ca="1" si="2265"/>
        <v>500000</v>
      </c>
      <c r="AC1945" s="80">
        <f t="shared" ca="1" si="2265"/>
        <v>550000</v>
      </c>
      <c r="AD1945" s="80">
        <f t="shared" ca="1" si="2265"/>
        <v>600000</v>
      </c>
      <c r="AE1945" s="80">
        <f t="shared" ca="1" si="2265"/>
        <v>650000</v>
      </c>
      <c r="AF1945" s="80">
        <f t="shared" ca="1" si="2265"/>
        <v>700000</v>
      </c>
      <c r="AG1945" s="80">
        <f t="shared" ca="1" si="2265"/>
        <v>750000</v>
      </c>
      <c r="AH1945" s="80">
        <f t="shared" ca="1" si="2265"/>
        <v>800000</v>
      </c>
      <c r="AI1945" s="80">
        <f t="shared" ca="1" si="2265"/>
        <v>850000</v>
      </c>
      <c r="AJ1945" s="80">
        <f t="shared" ca="1" si="2265"/>
        <v>900000</v>
      </c>
      <c r="AK1945" s="80">
        <f t="shared" ca="1" si="2265"/>
        <v>950000</v>
      </c>
      <c r="AL1945" s="80">
        <f t="shared" ca="1" si="2265"/>
        <v>1000000</v>
      </c>
      <c r="AM1945" s="80">
        <f t="shared" ca="1" si="2265"/>
        <v>1050000</v>
      </c>
      <c r="AN1945" s="80">
        <f t="shared" ca="1" si="2265"/>
        <v>1100000</v>
      </c>
      <c r="AO1945" s="80">
        <f t="shared" ca="1" si="2265"/>
        <v>1150000</v>
      </c>
      <c r="AP1945" s="80">
        <f t="shared" ca="1" si="2265"/>
        <v>1200000</v>
      </c>
      <c r="AQ1945" s="80">
        <f t="shared" ca="1" si="2265"/>
        <v>1250000</v>
      </c>
      <c r="AR1945" s="80">
        <f t="shared" ca="1" si="2265"/>
        <v>1300000</v>
      </c>
      <c r="AS1945" s="80">
        <f t="shared" ca="1" si="2265"/>
        <v>1350000</v>
      </c>
      <c r="AT1945" s="80">
        <f t="shared" ca="1" si="2265"/>
        <v>1400000</v>
      </c>
      <c r="AU1945" s="80">
        <f t="shared" ca="1" si="2265"/>
        <v>1450000</v>
      </c>
      <c r="AV1945" s="80">
        <f t="shared" ca="1" si="2265"/>
        <v>1500000</v>
      </c>
      <c r="AW1945" s="80">
        <f t="shared" ca="1" si="2265"/>
        <v>1550000</v>
      </c>
      <c r="AX1945" s="80">
        <f t="shared" ca="1" si="2265"/>
        <v>1600000</v>
      </c>
      <c r="AY1945" s="80">
        <f t="shared" ref="AY1945:CD1945" ca="1" si="2266">-AY1937+AX1945</f>
        <v>1650000</v>
      </c>
      <c r="AZ1945" s="80">
        <f t="shared" ca="1" si="2266"/>
        <v>1700000</v>
      </c>
      <c r="BA1945" s="80">
        <f t="shared" ca="1" si="2266"/>
        <v>1750000</v>
      </c>
      <c r="BB1945" s="80">
        <f t="shared" ca="1" si="2266"/>
        <v>1800000</v>
      </c>
      <c r="BC1945" s="80">
        <f t="shared" ca="1" si="2266"/>
        <v>1850000</v>
      </c>
      <c r="BD1945" s="80">
        <f t="shared" ca="1" si="2266"/>
        <v>1900000</v>
      </c>
      <c r="BE1945" s="80">
        <f t="shared" ca="1" si="2266"/>
        <v>1950000</v>
      </c>
      <c r="BF1945" s="80">
        <f t="shared" ca="1" si="2266"/>
        <v>2000000</v>
      </c>
      <c r="BG1945" s="80">
        <f t="shared" ca="1" si="2266"/>
        <v>2050000</v>
      </c>
      <c r="BH1945" s="80">
        <f t="shared" ca="1" si="2266"/>
        <v>2100000</v>
      </c>
      <c r="BI1945" s="80">
        <f t="shared" ca="1" si="2266"/>
        <v>2150000</v>
      </c>
      <c r="BJ1945" s="80">
        <f t="shared" ca="1" si="2266"/>
        <v>2200000</v>
      </c>
      <c r="BK1945" s="80">
        <f t="shared" ca="1" si="2266"/>
        <v>2250000</v>
      </c>
      <c r="BL1945" s="80">
        <f t="shared" ca="1" si="2266"/>
        <v>2300000</v>
      </c>
      <c r="BM1945" s="80">
        <f t="shared" ca="1" si="2266"/>
        <v>2350000</v>
      </c>
      <c r="BN1945" s="80">
        <f t="shared" ca="1" si="2266"/>
        <v>2400000</v>
      </c>
      <c r="BO1945" s="80">
        <f t="shared" ca="1" si="2266"/>
        <v>2450000</v>
      </c>
      <c r="BP1945" s="80">
        <f t="shared" ca="1" si="2266"/>
        <v>2500000</v>
      </c>
      <c r="BQ1945" s="80">
        <f t="shared" ca="1" si="2266"/>
        <v>2550000</v>
      </c>
      <c r="BR1945" s="80">
        <f t="shared" ca="1" si="2266"/>
        <v>2600000</v>
      </c>
      <c r="BS1945" s="80">
        <f t="shared" ca="1" si="2266"/>
        <v>2650000</v>
      </c>
      <c r="BT1945" s="80">
        <f t="shared" ca="1" si="2266"/>
        <v>2700000</v>
      </c>
      <c r="BU1945" s="80">
        <f t="shared" ca="1" si="2266"/>
        <v>2750000</v>
      </c>
      <c r="BV1945" s="80">
        <f t="shared" ca="1" si="2266"/>
        <v>2800000</v>
      </c>
      <c r="BW1945" s="80">
        <f t="shared" ca="1" si="2266"/>
        <v>2850000</v>
      </c>
      <c r="BX1945" s="80">
        <f t="shared" ca="1" si="2266"/>
        <v>2900000</v>
      </c>
      <c r="BY1945" s="80">
        <f t="shared" ca="1" si="2266"/>
        <v>2950000</v>
      </c>
      <c r="BZ1945" s="80">
        <f t="shared" ca="1" si="2266"/>
        <v>3000000</v>
      </c>
      <c r="CA1945" s="80">
        <f t="shared" ca="1" si="2266"/>
        <v>3050000</v>
      </c>
      <c r="CB1945" s="80">
        <f t="shared" ca="1" si="2266"/>
        <v>3100000</v>
      </c>
      <c r="CC1945" s="80">
        <f t="shared" ca="1" si="2266"/>
        <v>3150000</v>
      </c>
      <c r="CD1945" s="80">
        <f t="shared" ca="1" si="2266"/>
        <v>3200000</v>
      </c>
      <c r="CE1945" s="80">
        <f t="shared" ref="CE1945:CL1945" ca="1" si="2267">-CE1937+CD1945</f>
        <v>3250000</v>
      </c>
      <c r="CF1945" s="80">
        <f t="shared" ca="1" si="2267"/>
        <v>3300000</v>
      </c>
      <c r="CG1945" s="80">
        <f t="shared" ca="1" si="2267"/>
        <v>3350000</v>
      </c>
      <c r="CH1945" s="80">
        <f t="shared" ca="1" si="2267"/>
        <v>3400000</v>
      </c>
      <c r="CI1945" s="80">
        <f t="shared" ca="1" si="2267"/>
        <v>3450000</v>
      </c>
      <c r="CJ1945" s="80">
        <f t="shared" ca="1" si="2267"/>
        <v>3500000</v>
      </c>
      <c r="CK1945" s="80">
        <f t="shared" ca="1" si="2267"/>
        <v>3550000</v>
      </c>
      <c r="CL1945" s="80">
        <f t="shared" ca="1" si="2267"/>
        <v>3600000</v>
      </c>
    </row>
    <row r="1946" spans="2:90" x14ac:dyDescent="0.4">
      <c r="B1946" s="154" t="str">
        <f>"Accumulated depreciation - "&amp;SUBSTITUTE(B1930,":","")</f>
        <v>Accumulated depreciation - Volume driven secondary PP&amp;E</v>
      </c>
      <c r="D1946" t="s">
        <v>759</v>
      </c>
      <c r="E1946" s="8" t="str">
        <f t="shared" si="2263"/>
        <v>1946 FAPPE-S</v>
      </c>
      <c r="I1946" s="81">
        <f>-H1933/H1932*I1945</f>
        <v>0</v>
      </c>
      <c r="J1946" s="237"/>
      <c r="K1946" s="37">
        <f t="shared" ca="1" si="2264"/>
        <v>-64987</v>
      </c>
      <c r="L1946" s="37">
        <f t="shared" ca="1" si="2264"/>
        <v>-249950</v>
      </c>
      <c r="M1946" s="37">
        <f t="shared" ca="1" si="2264"/>
        <v>-554889</v>
      </c>
      <c r="N1946" s="37">
        <f t="shared" ca="1" si="2264"/>
        <v>-979804</v>
      </c>
      <c r="O1946" s="37">
        <f t="shared" ca="1" si="2264"/>
        <v>-1524695</v>
      </c>
      <c r="P1946" s="37">
        <f t="shared" ca="1" si="2264"/>
        <v>-2124575</v>
      </c>
      <c r="R1946" s="37">
        <f>$I1946</f>
        <v>0</v>
      </c>
      <c r="S1946" s="81">
        <f t="shared" ref="S1946:AX1946" ca="1" si="2268">R1946+S1940</f>
        <v>-833.16666666666663</v>
      </c>
      <c r="T1946" s="81">
        <f t="shared" ca="1" si="2268"/>
        <v>-2499.5</v>
      </c>
      <c r="U1946" s="81">
        <f t="shared" ca="1" si="2268"/>
        <v>-4999</v>
      </c>
      <c r="V1946" s="81">
        <f t="shared" ca="1" si="2268"/>
        <v>-8331.6666666666661</v>
      </c>
      <c r="W1946" s="81">
        <f t="shared" ca="1" si="2268"/>
        <v>-12497.5</v>
      </c>
      <c r="X1946" s="81">
        <f t="shared" ca="1" si="2268"/>
        <v>-17496.5</v>
      </c>
      <c r="Y1946" s="81">
        <f t="shared" ca="1" si="2268"/>
        <v>-23328.666666666668</v>
      </c>
      <c r="Z1946" s="81">
        <f t="shared" ca="1" si="2268"/>
        <v>-29994</v>
      </c>
      <c r="AA1946" s="81">
        <f t="shared" ca="1" si="2268"/>
        <v>-37492.5</v>
      </c>
      <c r="AB1946" s="81">
        <f t="shared" ca="1" si="2268"/>
        <v>-45824.166666666664</v>
      </c>
      <c r="AC1946" s="81">
        <f t="shared" ca="1" si="2268"/>
        <v>-54989</v>
      </c>
      <c r="AD1946" s="81">
        <f t="shared" ca="1" si="2268"/>
        <v>-64987</v>
      </c>
      <c r="AE1946" s="81">
        <f t="shared" ca="1" si="2268"/>
        <v>-75818.166666666672</v>
      </c>
      <c r="AF1946" s="81">
        <f t="shared" ca="1" si="2268"/>
        <v>-87482.5</v>
      </c>
      <c r="AG1946" s="81">
        <f t="shared" ca="1" si="2268"/>
        <v>-99980</v>
      </c>
      <c r="AH1946" s="81">
        <f t="shared" ca="1" si="2268"/>
        <v>-113310.66666666667</v>
      </c>
      <c r="AI1946" s="81">
        <f t="shared" ca="1" si="2268"/>
        <v>-127474.5</v>
      </c>
      <c r="AJ1946" s="81">
        <f t="shared" ca="1" si="2268"/>
        <v>-142471.5</v>
      </c>
      <c r="AK1946" s="81">
        <f t="shared" ca="1" si="2268"/>
        <v>-158301.66666666666</v>
      </c>
      <c r="AL1946" s="81">
        <f t="shared" ca="1" si="2268"/>
        <v>-174965</v>
      </c>
      <c r="AM1946" s="81">
        <f t="shared" ca="1" si="2268"/>
        <v>-192461.5</v>
      </c>
      <c r="AN1946" s="81">
        <f t="shared" ca="1" si="2268"/>
        <v>-210791.16666666666</v>
      </c>
      <c r="AO1946" s="81">
        <f t="shared" ca="1" si="2268"/>
        <v>-229954</v>
      </c>
      <c r="AP1946" s="81">
        <f t="shared" ca="1" si="2268"/>
        <v>-249950</v>
      </c>
      <c r="AQ1946" s="81">
        <f t="shared" ca="1" si="2268"/>
        <v>-270779.16666666669</v>
      </c>
      <c r="AR1946" s="81">
        <f t="shared" ca="1" si="2268"/>
        <v>-292441.5</v>
      </c>
      <c r="AS1946" s="81">
        <f t="shared" ca="1" si="2268"/>
        <v>-314937</v>
      </c>
      <c r="AT1946" s="81">
        <f t="shared" ca="1" si="2268"/>
        <v>-338265.66666666669</v>
      </c>
      <c r="AU1946" s="81">
        <f t="shared" ca="1" si="2268"/>
        <v>-362427.5</v>
      </c>
      <c r="AV1946" s="81">
        <f t="shared" ca="1" si="2268"/>
        <v>-387422.5</v>
      </c>
      <c r="AW1946" s="81">
        <f t="shared" ca="1" si="2268"/>
        <v>-413250.66666666669</v>
      </c>
      <c r="AX1946" s="81">
        <f t="shared" ca="1" si="2268"/>
        <v>-439912</v>
      </c>
      <c r="AY1946" s="81">
        <f t="shared" ref="AY1946:CD1946" ca="1" si="2269">AX1946+AY1940</f>
        <v>-467406.5</v>
      </c>
      <c r="AZ1946" s="81">
        <f t="shared" ca="1" si="2269"/>
        <v>-495734.16666666669</v>
      </c>
      <c r="BA1946" s="81">
        <f t="shared" ca="1" si="2269"/>
        <v>-524895</v>
      </c>
      <c r="BB1946" s="81">
        <f t="shared" ca="1" si="2269"/>
        <v>-554889</v>
      </c>
      <c r="BC1946" s="81">
        <f t="shared" ca="1" si="2269"/>
        <v>-585716.16666666663</v>
      </c>
      <c r="BD1946" s="81">
        <f t="shared" ca="1" si="2269"/>
        <v>-617376.5</v>
      </c>
      <c r="BE1946" s="81">
        <f t="shared" ca="1" si="2269"/>
        <v>-649870</v>
      </c>
      <c r="BF1946" s="81">
        <f t="shared" ca="1" si="2269"/>
        <v>-683196.66666666663</v>
      </c>
      <c r="BG1946" s="81">
        <f t="shared" ca="1" si="2269"/>
        <v>-717356.5</v>
      </c>
      <c r="BH1946" s="81">
        <f t="shared" ca="1" si="2269"/>
        <v>-752349.5</v>
      </c>
      <c r="BI1946" s="81">
        <f t="shared" ca="1" si="2269"/>
        <v>-788175.66666666663</v>
      </c>
      <c r="BJ1946" s="81">
        <f t="shared" ca="1" si="2269"/>
        <v>-824835</v>
      </c>
      <c r="BK1946" s="81">
        <f t="shared" ca="1" si="2269"/>
        <v>-862327.5</v>
      </c>
      <c r="BL1946" s="81">
        <f t="shared" ca="1" si="2269"/>
        <v>-900653.16666666663</v>
      </c>
      <c r="BM1946" s="81">
        <f t="shared" ca="1" si="2269"/>
        <v>-939812</v>
      </c>
      <c r="BN1946" s="81">
        <f t="shared" ca="1" si="2269"/>
        <v>-979804</v>
      </c>
      <c r="BO1946" s="81">
        <f t="shared" ca="1" si="2269"/>
        <v>-1020629.1666666666</v>
      </c>
      <c r="BP1946" s="81">
        <f t="shared" ca="1" si="2269"/>
        <v>-1062287.5</v>
      </c>
      <c r="BQ1946" s="81">
        <f t="shared" ca="1" si="2269"/>
        <v>-1104779</v>
      </c>
      <c r="BR1946" s="81">
        <f t="shared" ca="1" si="2269"/>
        <v>-1148103.6666666667</v>
      </c>
      <c r="BS1946" s="81">
        <f t="shared" ca="1" si="2269"/>
        <v>-1192261.5</v>
      </c>
      <c r="BT1946" s="81">
        <f t="shared" ca="1" si="2269"/>
        <v>-1237252.5</v>
      </c>
      <c r="BU1946" s="81">
        <f t="shared" ca="1" si="2269"/>
        <v>-1283076.6666666667</v>
      </c>
      <c r="BV1946" s="81">
        <f t="shared" ca="1" si="2269"/>
        <v>-1329734</v>
      </c>
      <c r="BW1946" s="81">
        <f t="shared" ca="1" si="2269"/>
        <v>-1377224.5</v>
      </c>
      <c r="BX1946" s="81">
        <f t="shared" ca="1" si="2269"/>
        <v>-1425548.1666666667</v>
      </c>
      <c r="BY1946" s="81">
        <f t="shared" ca="1" si="2269"/>
        <v>-1474705</v>
      </c>
      <c r="BZ1946" s="81">
        <f t="shared" ca="1" si="2269"/>
        <v>-1524695</v>
      </c>
      <c r="CA1946" s="81">
        <f t="shared" ca="1" si="2269"/>
        <v>-1574685</v>
      </c>
      <c r="CB1946" s="81">
        <f t="shared" ca="1" si="2269"/>
        <v>-1624675</v>
      </c>
      <c r="CC1946" s="81">
        <f t="shared" ca="1" si="2269"/>
        <v>-1674665</v>
      </c>
      <c r="CD1946" s="81">
        <f t="shared" ca="1" si="2269"/>
        <v>-1724655</v>
      </c>
      <c r="CE1946" s="81">
        <f t="shared" ref="CE1946:CL1946" ca="1" si="2270">CD1946+CE1940</f>
        <v>-1774645</v>
      </c>
      <c r="CF1946" s="81">
        <f t="shared" ca="1" si="2270"/>
        <v>-1824635</v>
      </c>
      <c r="CG1946" s="81">
        <f t="shared" ca="1" si="2270"/>
        <v>-1874625</v>
      </c>
      <c r="CH1946" s="81">
        <f t="shared" ca="1" si="2270"/>
        <v>-1924615</v>
      </c>
      <c r="CI1946" s="81">
        <f t="shared" ca="1" si="2270"/>
        <v>-1974605</v>
      </c>
      <c r="CJ1946" s="81">
        <f t="shared" ca="1" si="2270"/>
        <v>-2024595</v>
      </c>
      <c r="CK1946" s="81">
        <f t="shared" ca="1" si="2270"/>
        <v>-2074585</v>
      </c>
      <c r="CL1946" s="81">
        <f t="shared" ca="1" si="2270"/>
        <v>-2124575</v>
      </c>
    </row>
    <row r="1947" spans="2:90" x14ac:dyDescent="0.4">
      <c r="B1947" s="123" t="str">
        <f>"Net PP&amp;E - "&amp;SUBSTITUTE(B1930,":","")</f>
        <v>Net PP&amp;E - Volume driven secondary PP&amp;E</v>
      </c>
      <c r="C1947" t="s">
        <v>240</v>
      </c>
      <c r="D1947" t="s">
        <v>759</v>
      </c>
      <c r="E1947" s="8" t="str">
        <f t="shared" si="2263"/>
        <v>1947 FAPPE-S</v>
      </c>
      <c r="H1947" s="27"/>
      <c r="I1947" s="77">
        <f>SUM(I1945:I1946)</f>
        <v>0</v>
      </c>
      <c r="J1947" s="77"/>
      <c r="K1947" s="33">
        <f t="shared" ca="1" si="2264"/>
        <v>535013</v>
      </c>
      <c r="L1947" s="33">
        <f t="shared" ca="1" si="2264"/>
        <v>950050</v>
      </c>
      <c r="M1947" s="33">
        <f t="shared" ca="1" si="2264"/>
        <v>1245111</v>
      </c>
      <c r="N1947" s="33">
        <f t="shared" ca="1" si="2264"/>
        <v>1420196</v>
      </c>
      <c r="O1947" s="33">
        <f t="shared" ca="1" si="2264"/>
        <v>1475305</v>
      </c>
      <c r="P1947" s="33">
        <f t="shared" ca="1" si="2264"/>
        <v>1475425</v>
      </c>
      <c r="Q1947" s="33"/>
      <c r="R1947" s="33">
        <f>$I1947</f>
        <v>0</v>
      </c>
      <c r="S1947" s="77">
        <f t="shared" ref="S1947" ca="1" si="2271">SUM(S1945:S1946)</f>
        <v>49166.833333333336</v>
      </c>
      <c r="T1947" s="77">
        <f t="shared" ref="T1947:AX1947" ca="1" si="2272">SUM(T1945:T1946)</f>
        <v>97500.5</v>
      </c>
      <c r="U1947" s="77">
        <f t="shared" ca="1" si="2272"/>
        <v>145001</v>
      </c>
      <c r="V1947" s="77">
        <f t="shared" ca="1" si="2272"/>
        <v>191668.33333333334</v>
      </c>
      <c r="W1947" s="77">
        <f t="shared" ca="1" si="2272"/>
        <v>237502.5</v>
      </c>
      <c r="X1947" s="77">
        <f t="shared" ca="1" si="2272"/>
        <v>282503.5</v>
      </c>
      <c r="Y1947" s="77">
        <f t="shared" ca="1" si="2272"/>
        <v>326671.33333333331</v>
      </c>
      <c r="Z1947" s="77">
        <f t="shared" ca="1" si="2272"/>
        <v>370006</v>
      </c>
      <c r="AA1947" s="77">
        <f t="shared" ca="1" si="2272"/>
        <v>412507.5</v>
      </c>
      <c r="AB1947" s="77">
        <f t="shared" ca="1" si="2272"/>
        <v>454175.83333333331</v>
      </c>
      <c r="AC1947" s="77">
        <f t="shared" ca="1" si="2272"/>
        <v>495011</v>
      </c>
      <c r="AD1947" s="77">
        <f t="shared" ca="1" si="2272"/>
        <v>535013</v>
      </c>
      <c r="AE1947" s="77">
        <f t="shared" ca="1" si="2272"/>
        <v>574181.83333333337</v>
      </c>
      <c r="AF1947" s="77">
        <f t="shared" ca="1" si="2272"/>
        <v>612517.5</v>
      </c>
      <c r="AG1947" s="77">
        <f t="shared" ca="1" si="2272"/>
        <v>650020</v>
      </c>
      <c r="AH1947" s="77">
        <f t="shared" ca="1" si="2272"/>
        <v>686689.33333333337</v>
      </c>
      <c r="AI1947" s="77">
        <f t="shared" ca="1" si="2272"/>
        <v>722525.5</v>
      </c>
      <c r="AJ1947" s="77">
        <f t="shared" ca="1" si="2272"/>
        <v>757528.5</v>
      </c>
      <c r="AK1947" s="77">
        <f t="shared" ca="1" si="2272"/>
        <v>791698.33333333337</v>
      </c>
      <c r="AL1947" s="77">
        <f t="shared" ca="1" si="2272"/>
        <v>825035</v>
      </c>
      <c r="AM1947" s="77">
        <f t="shared" ca="1" si="2272"/>
        <v>857538.5</v>
      </c>
      <c r="AN1947" s="77">
        <f t="shared" ca="1" si="2272"/>
        <v>889208.83333333337</v>
      </c>
      <c r="AO1947" s="77">
        <f t="shared" ca="1" si="2272"/>
        <v>920046</v>
      </c>
      <c r="AP1947" s="77">
        <f t="shared" ca="1" si="2272"/>
        <v>950050</v>
      </c>
      <c r="AQ1947" s="77">
        <f t="shared" ca="1" si="2272"/>
        <v>979220.83333333326</v>
      </c>
      <c r="AR1947" s="77">
        <f t="shared" ca="1" si="2272"/>
        <v>1007558.5</v>
      </c>
      <c r="AS1947" s="77">
        <f t="shared" ca="1" si="2272"/>
        <v>1035063</v>
      </c>
      <c r="AT1947" s="77">
        <f t="shared" ca="1" si="2272"/>
        <v>1061734.3333333333</v>
      </c>
      <c r="AU1947" s="77">
        <f t="shared" ca="1" si="2272"/>
        <v>1087572.5</v>
      </c>
      <c r="AV1947" s="77">
        <f t="shared" ca="1" si="2272"/>
        <v>1112577.5</v>
      </c>
      <c r="AW1947" s="77">
        <f t="shared" ca="1" si="2272"/>
        <v>1136749.3333333333</v>
      </c>
      <c r="AX1947" s="77">
        <f t="shared" ca="1" si="2272"/>
        <v>1160088</v>
      </c>
      <c r="AY1947" s="77">
        <f t="shared" ref="AY1947:CD1947" ca="1" si="2273">SUM(AY1945:AY1946)</f>
        <v>1182593.5</v>
      </c>
      <c r="AZ1947" s="77">
        <f t="shared" ca="1" si="2273"/>
        <v>1204265.8333333333</v>
      </c>
      <c r="BA1947" s="77">
        <f t="shared" ca="1" si="2273"/>
        <v>1225105</v>
      </c>
      <c r="BB1947" s="77">
        <f t="shared" ca="1" si="2273"/>
        <v>1245111</v>
      </c>
      <c r="BC1947" s="77">
        <f t="shared" ca="1" si="2273"/>
        <v>1264283.8333333335</v>
      </c>
      <c r="BD1947" s="77">
        <f t="shared" ca="1" si="2273"/>
        <v>1282623.5</v>
      </c>
      <c r="BE1947" s="77">
        <f t="shared" ca="1" si="2273"/>
        <v>1300130</v>
      </c>
      <c r="BF1947" s="77">
        <f t="shared" ca="1" si="2273"/>
        <v>1316803.3333333335</v>
      </c>
      <c r="BG1947" s="77">
        <f t="shared" ca="1" si="2273"/>
        <v>1332643.5</v>
      </c>
      <c r="BH1947" s="77">
        <f t="shared" ca="1" si="2273"/>
        <v>1347650.5</v>
      </c>
      <c r="BI1947" s="77">
        <f t="shared" ca="1" si="2273"/>
        <v>1361824.3333333335</v>
      </c>
      <c r="BJ1947" s="77">
        <f t="shared" ca="1" si="2273"/>
        <v>1375165</v>
      </c>
      <c r="BK1947" s="77">
        <f t="shared" ca="1" si="2273"/>
        <v>1387672.5</v>
      </c>
      <c r="BL1947" s="77">
        <f t="shared" ca="1" si="2273"/>
        <v>1399346.8333333335</v>
      </c>
      <c r="BM1947" s="77">
        <f t="shared" ca="1" si="2273"/>
        <v>1410188</v>
      </c>
      <c r="BN1947" s="77">
        <f t="shared" ca="1" si="2273"/>
        <v>1420196</v>
      </c>
      <c r="BO1947" s="77">
        <f t="shared" ca="1" si="2273"/>
        <v>1429370.8333333335</v>
      </c>
      <c r="BP1947" s="77">
        <f t="shared" ca="1" si="2273"/>
        <v>1437712.5</v>
      </c>
      <c r="BQ1947" s="77">
        <f t="shared" ca="1" si="2273"/>
        <v>1445221</v>
      </c>
      <c r="BR1947" s="77">
        <f t="shared" ca="1" si="2273"/>
        <v>1451896.3333333333</v>
      </c>
      <c r="BS1947" s="77">
        <f t="shared" ca="1" si="2273"/>
        <v>1457738.5</v>
      </c>
      <c r="BT1947" s="77">
        <f t="shared" ca="1" si="2273"/>
        <v>1462747.5</v>
      </c>
      <c r="BU1947" s="77">
        <f t="shared" ca="1" si="2273"/>
        <v>1466923.3333333333</v>
      </c>
      <c r="BV1947" s="77">
        <f t="shared" ca="1" si="2273"/>
        <v>1470266</v>
      </c>
      <c r="BW1947" s="77">
        <f t="shared" ca="1" si="2273"/>
        <v>1472775.5</v>
      </c>
      <c r="BX1947" s="77">
        <f t="shared" ca="1" si="2273"/>
        <v>1474451.8333333333</v>
      </c>
      <c r="BY1947" s="77">
        <f t="shared" ca="1" si="2273"/>
        <v>1475295</v>
      </c>
      <c r="BZ1947" s="77">
        <f t="shared" ca="1" si="2273"/>
        <v>1475305</v>
      </c>
      <c r="CA1947" s="77">
        <f t="shared" ca="1" si="2273"/>
        <v>1475315</v>
      </c>
      <c r="CB1947" s="77">
        <f t="shared" ca="1" si="2273"/>
        <v>1475325</v>
      </c>
      <c r="CC1947" s="77">
        <f t="shared" ca="1" si="2273"/>
        <v>1475335</v>
      </c>
      <c r="CD1947" s="77">
        <f t="shared" ca="1" si="2273"/>
        <v>1475345</v>
      </c>
      <c r="CE1947" s="77">
        <f t="shared" ref="CE1947:CK1947" ca="1" si="2274">SUM(CE1945:CE1946)</f>
        <v>1475355</v>
      </c>
      <c r="CF1947" s="77">
        <f t="shared" ca="1" si="2274"/>
        <v>1475365</v>
      </c>
      <c r="CG1947" s="77">
        <f t="shared" ca="1" si="2274"/>
        <v>1475375</v>
      </c>
      <c r="CH1947" s="77">
        <f t="shared" ca="1" si="2274"/>
        <v>1475385</v>
      </c>
      <c r="CI1947" s="77">
        <f t="shared" ca="1" si="2274"/>
        <v>1475395</v>
      </c>
      <c r="CJ1947" s="77">
        <f t="shared" ca="1" si="2274"/>
        <v>1475405</v>
      </c>
      <c r="CK1947" s="77">
        <f t="shared" ca="1" si="2274"/>
        <v>1475415</v>
      </c>
      <c r="CL1947" s="77">
        <f t="shared" ref="CL1947" ca="1" si="2275">SUM(CL1945:CL1946)</f>
        <v>1475425</v>
      </c>
    </row>
    <row r="1948" spans="2:90" x14ac:dyDescent="0.4">
      <c r="B1948" s="123"/>
      <c r="D1948" t="s">
        <v>759</v>
      </c>
      <c r="E1948" s="8" t="str">
        <f t="shared" ref="E1948" si="2276">ROW()&amp;" "&amp;D1948</f>
        <v>1948 FAPPE-S</v>
      </c>
      <c r="G1948" t="s">
        <v>244</v>
      </c>
      <c r="H1948" s="27"/>
      <c r="I1948" s="77"/>
      <c r="J1948" s="77"/>
      <c r="K1948" s="33"/>
      <c r="L1948" s="33"/>
      <c r="M1948" s="33"/>
      <c r="N1948" s="33"/>
      <c r="O1948" s="33"/>
      <c r="P1948" s="33"/>
      <c r="R1948" s="33"/>
      <c r="S1948" s="77"/>
      <c r="T1948" s="77"/>
      <c r="U1948" s="77"/>
      <c r="V1948" s="77"/>
      <c r="W1948" s="77"/>
      <c r="X1948" s="77"/>
      <c r="Y1948" s="77"/>
      <c r="Z1948" s="77"/>
      <c r="AA1948" s="77"/>
      <c r="AB1948" s="77"/>
      <c r="AC1948" s="77"/>
      <c r="AD1948" s="77"/>
      <c r="AE1948" s="77"/>
      <c r="AF1948" s="77"/>
      <c r="AG1948" s="77"/>
      <c r="AH1948" s="77"/>
      <c r="AI1948" s="77"/>
      <c r="AJ1948" s="77"/>
      <c r="AK1948" s="77"/>
      <c r="AL1948" s="77"/>
      <c r="AM1948" s="77"/>
      <c r="AN1948" s="77"/>
      <c r="AO1948" s="77"/>
      <c r="AP1948" s="77"/>
      <c r="AQ1948" s="77"/>
      <c r="AR1948" s="77"/>
      <c r="AS1948" s="77"/>
      <c r="AT1948" s="77"/>
      <c r="AU1948" s="77"/>
      <c r="AV1948" s="77"/>
      <c r="AW1948" s="77"/>
      <c r="AX1948" s="77"/>
      <c r="AY1948" s="77"/>
      <c r="AZ1948" s="77"/>
      <c r="BA1948" s="77"/>
      <c r="BB1948" s="77"/>
      <c r="BC1948" s="77"/>
      <c r="BD1948" s="77"/>
      <c r="BE1948" s="77"/>
      <c r="BF1948" s="77"/>
      <c r="BG1948" s="77"/>
      <c r="BH1948" s="77"/>
      <c r="BI1948" s="77"/>
      <c r="BJ1948" s="77"/>
      <c r="BK1948" s="77"/>
      <c r="BL1948" s="77"/>
      <c r="BM1948" s="77"/>
      <c r="BN1948" s="77"/>
      <c r="BO1948" s="77"/>
      <c r="BP1948" s="77"/>
      <c r="BQ1948" s="77"/>
      <c r="BR1948" s="77"/>
      <c r="BS1948" s="77"/>
      <c r="BT1948" s="77"/>
      <c r="BU1948" s="77"/>
      <c r="BV1948" s="77"/>
      <c r="BW1948" s="77"/>
      <c r="BX1948" s="77"/>
      <c r="BY1948" s="77"/>
      <c r="BZ1948" s="77"/>
      <c r="CA1948" s="77"/>
      <c r="CB1948" s="77"/>
      <c r="CC1948" s="77"/>
      <c r="CD1948" s="77"/>
      <c r="CE1948" s="77"/>
      <c r="CF1948" s="77"/>
      <c r="CG1948" s="77"/>
      <c r="CH1948" s="77"/>
      <c r="CI1948" s="77"/>
      <c r="CJ1948" s="77"/>
      <c r="CK1948" s="77"/>
      <c r="CL1948" s="77"/>
    </row>
    <row r="1949" spans="2:90" x14ac:dyDescent="0.4">
      <c r="B1949" s="132" t="str">
        <f>B1922</f>
        <v>(Primary label)</v>
      </c>
      <c r="D1949" t="s">
        <v>759</v>
      </c>
      <c r="E1949" s="8" t="str">
        <f t="shared" si="2201"/>
        <v>1949 FAPPE-S</v>
      </c>
      <c r="G1949" t="s">
        <v>332</v>
      </c>
      <c r="H1949" s="27"/>
      <c r="I1949" s="78"/>
      <c r="J1949" s="78"/>
      <c r="K1949" s="33"/>
      <c r="L1949" s="33"/>
      <c r="M1949" s="33"/>
      <c r="N1949" s="33"/>
      <c r="O1949" s="33"/>
      <c r="P1949" s="33"/>
      <c r="R1949" s="33"/>
      <c r="S1949" s="77"/>
      <c r="T1949" s="77"/>
      <c r="U1949" s="77"/>
      <c r="V1949" s="77"/>
      <c r="W1949" s="77"/>
      <c r="X1949" s="77"/>
      <c r="Y1949" s="77"/>
      <c r="Z1949" s="77"/>
      <c r="AA1949" s="77"/>
      <c r="AB1949" s="77"/>
      <c r="AC1949" s="77"/>
      <c r="AD1949" s="77"/>
      <c r="AE1949" s="77"/>
      <c r="AF1949" s="77"/>
      <c r="AG1949" s="77"/>
      <c r="AH1949" s="77"/>
      <c r="AI1949" s="77"/>
      <c r="AJ1949" s="77"/>
      <c r="AK1949" s="77"/>
      <c r="AL1949" s="77"/>
      <c r="AM1949" s="77"/>
      <c r="AN1949" s="77"/>
      <c r="AO1949" s="77"/>
      <c r="AP1949" s="77"/>
      <c r="AQ1949" s="77"/>
      <c r="AR1949" s="77"/>
      <c r="AS1949" s="77"/>
      <c r="AT1949" s="77"/>
      <c r="AU1949" s="77"/>
      <c r="AV1949" s="77"/>
      <c r="AW1949" s="77"/>
      <c r="AX1949" s="77"/>
      <c r="AY1949" s="77"/>
      <c r="AZ1949" s="77"/>
      <c r="BA1949" s="77"/>
      <c r="BB1949" s="77"/>
      <c r="BC1949" s="77"/>
      <c r="BD1949" s="77"/>
      <c r="BE1949" s="77"/>
      <c r="BF1949" s="77"/>
      <c r="BG1949" s="77"/>
      <c r="BH1949" s="77"/>
      <c r="BI1949" s="77"/>
      <c r="BJ1949" s="77"/>
      <c r="BK1949" s="77"/>
      <c r="BL1949" s="77"/>
      <c r="BM1949" s="77"/>
      <c r="BN1949" s="77"/>
      <c r="BO1949" s="77"/>
      <c r="BP1949" s="77"/>
      <c r="BQ1949" s="77"/>
      <c r="BR1949" s="77"/>
      <c r="BS1949" s="77"/>
      <c r="BT1949" s="77"/>
      <c r="BU1949" s="77"/>
      <c r="BV1949" s="77"/>
      <c r="BW1949" s="77"/>
      <c r="BX1949" s="77"/>
      <c r="BY1949" s="77"/>
      <c r="BZ1949" s="77"/>
      <c r="CA1949" s="77"/>
      <c r="CB1949" s="77"/>
      <c r="CC1949" s="77"/>
      <c r="CD1949" s="77"/>
      <c r="CE1949" s="77"/>
      <c r="CF1949" s="77"/>
      <c r="CG1949" s="77"/>
      <c r="CH1949" s="77"/>
      <c r="CI1949" s="77"/>
      <c r="CJ1949" s="77"/>
      <c r="CK1949" s="77"/>
      <c r="CL1949" s="77"/>
    </row>
    <row r="1950" spans="2:90" x14ac:dyDescent="0.4">
      <c r="B1950" s="132" t="str">
        <f>B1923</f>
        <v>primary unit</v>
      </c>
      <c r="D1950" t="s">
        <v>759</v>
      </c>
      <c r="E1950" s="8" t="str">
        <f>ROW()&amp;" "&amp;D1950</f>
        <v>1950 FAPPE-S</v>
      </c>
      <c r="G1950" t="s">
        <v>332</v>
      </c>
      <c r="H1950" s="27"/>
      <c r="I1950" s="78"/>
      <c r="J1950" s="78"/>
      <c r="K1950" s="33"/>
      <c r="L1950" s="33"/>
      <c r="M1950" s="33"/>
      <c r="N1950" s="33"/>
      <c r="O1950" s="33"/>
      <c r="P1950" s="33"/>
      <c r="R1950" s="33"/>
      <c r="S1950" s="77"/>
      <c r="T1950" s="77"/>
      <c r="U1950" s="77"/>
      <c r="V1950" s="77"/>
      <c r="W1950" s="77"/>
      <c r="X1950" s="77"/>
      <c r="Y1950" s="77"/>
      <c r="Z1950" s="77"/>
      <c r="AA1950" s="77"/>
      <c r="AB1950" s="77"/>
      <c r="AC1950" s="77"/>
      <c r="AD1950" s="77"/>
      <c r="AE1950" s="77"/>
      <c r="AF1950" s="77"/>
      <c r="AG1950" s="77"/>
      <c r="AH1950" s="77"/>
      <c r="AI1950" s="77"/>
      <c r="AJ1950" s="77"/>
      <c r="AK1950" s="77"/>
      <c r="AL1950" s="77"/>
      <c r="AM1950" s="77"/>
      <c r="AN1950" s="77"/>
      <c r="AO1950" s="77"/>
      <c r="AP1950" s="77"/>
      <c r="AQ1950" s="77"/>
      <c r="AR1950" s="77"/>
      <c r="AS1950" s="77"/>
      <c r="AT1950" s="77"/>
      <c r="AU1950" s="77"/>
      <c r="AV1950" s="77"/>
      <c r="AW1950" s="77"/>
      <c r="AX1950" s="77"/>
      <c r="AY1950" s="77"/>
      <c r="AZ1950" s="77"/>
      <c r="BA1950" s="77"/>
      <c r="BB1950" s="77"/>
      <c r="BC1950" s="77"/>
      <c r="BD1950" s="77"/>
      <c r="BE1950" s="77"/>
      <c r="BF1950" s="77"/>
      <c r="BG1950" s="77"/>
      <c r="BH1950" s="77"/>
      <c r="BI1950" s="77"/>
      <c r="BJ1950" s="77"/>
      <c r="BK1950" s="77"/>
      <c r="BL1950" s="77"/>
      <c r="BM1950" s="77"/>
      <c r="BN1950" s="77"/>
      <c r="BO1950" s="77"/>
      <c r="BP1950" s="77"/>
      <c r="BQ1950" s="77"/>
      <c r="BR1950" s="77"/>
      <c r="BS1950" s="77"/>
      <c r="BT1950" s="77"/>
      <c r="BU1950" s="77"/>
      <c r="BV1950" s="77"/>
      <c r="BW1950" s="77"/>
      <c r="BX1950" s="77"/>
      <c r="BY1950" s="77"/>
      <c r="BZ1950" s="77"/>
      <c r="CA1950" s="77"/>
      <c r="CB1950" s="77"/>
      <c r="CC1950" s="77"/>
      <c r="CD1950" s="77"/>
      <c r="CE1950" s="77"/>
      <c r="CF1950" s="77"/>
      <c r="CG1950" s="77"/>
      <c r="CH1950" s="77"/>
      <c r="CI1950" s="77"/>
      <c r="CJ1950" s="77"/>
      <c r="CK1950" s="77"/>
      <c r="CL1950" s="77"/>
    </row>
    <row r="1951" spans="2:90" x14ac:dyDescent="0.4">
      <c r="B1951" s="132" t="str">
        <f>B1924</f>
        <v>Primary revenue driver</v>
      </c>
      <c r="D1951" t="s">
        <v>759</v>
      </c>
      <c r="E1951" s="8" t="str">
        <f t="shared" si="2201"/>
        <v>1951 FAPPE-S</v>
      </c>
      <c r="G1951" t="s">
        <v>332</v>
      </c>
      <c r="K1951" s="53"/>
      <c r="L1951" s="53"/>
      <c r="M1951" s="53"/>
      <c r="N1951" s="53"/>
      <c r="O1951" s="53"/>
      <c r="P1951" s="53"/>
      <c r="R1951" s="24"/>
      <c r="S1951" s="175" t="str">
        <f t="shared" ref="S1951" si="2277">S1924</f>
        <v>S$12</v>
      </c>
      <c r="T1951" s="175" t="str">
        <f t="shared" ref="T1951:AX1951" si="2278">T1924</f>
        <v>T$12</v>
      </c>
      <c r="U1951" s="175" t="str">
        <f t="shared" si="2278"/>
        <v>U$12</v>
      </c>
      <c r="V1951" s="175" t="str">
        <f t="shared" si="2278"/>
        <v>V$12</v>
      </c>
      <c r="W1951" s="175" t="str">
        <f t="shared" si="2278"/>
        <v>W$12</v>
      </c>
      <c r="X1951" s="175" t="str">
        <f t="shared" si="2278"/>
        <v>X$12</v>
      </c>
      <c r="Y1951" s="175" t="str">
        <f t="shared" si="2278"/>
        <v>Y$12</v>
      </c>
      <c r="Z1951" s="175" t="str">
        <f t="shared" si="2278"/>
        <v>Z$12</v>
      </c>
      <c r="AA1951" s="175" t="str">
        <f t="shared" si="2278"/>
        <v>AA$12</v>
      </c>
      <c r="AB1951" s="175" t="str">
        <f t="shared" si="2278"/>
        <v>AB$12</v>
      </c>
      <c r="AC1951" s="175" t="str">
        <f t="shared" si="2278"/>
        <v>AC$12</v>
      </c>
      <c r="AD1951" s="175" t="str">
        <f t="shared" si="2278"/>
        <v>AD$12</v>
      </c>
      <c r="AE1951" s="175" t="str">
        <f t="shared" si="2278"/>
        <v>AE$12</v>
      </c>
      <c r="AF1951" s="175" t="str">
        <f t="shared" si="2278"/>
        <v>AF$12</v>
      </c>
      <c r="AG1951" s="175" t="str">
        <f t="shared" si="2278"/>
        <v>AG$12</v>
      </c>
      <c r="AH1951" s="175" t="str">
        <f t="shared" si="2278"/>
        <v>AH$12</v>
      </c>
      <c r="AI1951" s="175" t="str">
        <f t="shared" si="2278"/>
        <v>AI$12</v>
      </c>
      <c r="AJ1951" s="175" t="str">
        <f t="shared" si="2278"/>
        <v>AJ$12</v>
      </c>
      <c r="AK1951" s="175" t="str">
        <f t="shared" si="2278"/>
        <v>AK$12</v>
      </c>
      <c r="AL1951" s="175" t="str">
        <f t="shared" si="2278"/>
        <v>AL$12</v>
      </c>
      <c r="AM1951" s="175" t="str">
        <f t="shared" si="2278"/>
        <v>AM$12</v>
      </c>
      <c r="AN1951" s="175" t="str">
        <f t="shared" si="2278"/>
        <v>AN$12</v>
      </c>
      <c r="AO1951" s="175" t="str">
        <f t="shared" si="2278"/>
        <v>AO$12</v>
      </c>
      <c r="AP1951" s="175" t="str">
        <f t="shared" si="2278"/>
        <v>AP$12</v>
      </c>
      <c r="AQ1951" s="175" t="str">
        <f t="shared" si="2278"/>
        <v>AQ$12</v>
      </c>
      <c r="AR1951" s="175" t="str">
        <f t="shared" si="2278"/>
        <v>AR$12</v>
      </c>
      <c r="AS1951" s="175" t="str">
        <f t="shared" si="2278"/>
        <v>AS$12</v>
      </c>
      <c r="AT1951" s="175" t="str">
        <f t="shared" si="2278"/>
        <v>AT$12</v>
      </c>
      <c r="AU1951" s="175" t="str">
        <f t="shared" si="2278"/>
        <v>AU$12</v>
      </c>
      <c r="AV1951" s="175" t="str">
        <f t="shared" si="2278"/>
        <v>AV$12</v>
      </c>
      <c r="AW1951" s="175" t="str">
        <f t="shared" si="2278"/>
        <v>AW$12</v>
      </c>
      <c r="AX1951" s="175" t="str">
        <f t="shared" si="2278"/>
        <v>AX$12</v>
      </c>
      <c r="AY1951" s="175" t="str">
        <f t="shared" ref="AY1951:CD1951" si="2279">AY1924</f>
        <v>AY$12</v>
      </c>
      <c r="AZ1951" s="175" t="str">
        <f t="shared" si="2279"/>
        <v>AZ$12</v>
      </c>
      <c r="BA1951" s="175" t="str">
        <f t="shared" si="2279"/>
        <v>BA$12</v>
      </c>
      <c r="BB1951" s="175" t="str">
        <f t="shared" si="2279"/>
        <v>BB$12</v>
      </c>
      <c r="BC1951" s="175" t="str">
        <f t="shared" si="2279"/>
        <v>BC$12</v>
      </c>
      <c r="BD1951" s="175" t="str">
        <f t="shared" si="2279"/>
        <v>BD$12</v>
      </c>
      <c r="BE1951" s="175" t="str">
        <f t="shared" si="2279"/>
        <v>BE$12</v>
      </c>
      <c r="BF1951" s="175" t="str">
        <f t="shared" si="2279"/>
        <v>BF$12</v>
      </c>
      <c r="BG1951" s="175" t="str">
        <f t="shared" si="2279"/>
        <v>BG$12</v>
      </c>
      <c r="BH1951" s="175" t="str">
        <f t="shared" si="2279"/>
        <v>BH$12</v>
      </c>
      <c r="BI1951" s="175" t="str">
        <f t="shared" si="2279"/>
        <v>BI$12</v>
      </c>
      <c r="BJ1951" s="175" t="str">
        <f t="shared" si="2279"/>
        <v>BJ$12</v>
      </c>
      <c r="BK1951" s="175" t="str">
        <f t="shared" si="2279"/>
        <v>BK$12</v>
      </c>
      <c r="BL1951" s="175" t="str">
        <f t="shared" si="2279"/>
        <v>BL$12</v>
      </c>
      <c r="BM1951" s="175" t="str">
        <f t="shared" si="2279"/>
        <v>BM$12</v>
      </c>
      <c r="BN1951" s="175" t="str">
        <f t="shared" si="2279"/>
        <v>BN$12</v>
      </c>
      <c r="BO1951" s="175" t="str">
        <f t="shared" si="2279"/>
        <v>BO$12</v>
      </c>
      <c r="BP1951" s="175" t="str">
        <f t="shared" si="2279"/>
        <v>BP$12</v>
      </c>
      <c r="BQ1951" s="175" t="str">
        <f t="shared" si="2279"/>
        <v>BQ$12</v>
      </c>
      <c r="BR1951" s="175" t="str">
        <f t="shared" si="2279"/>
        <v>BR$12</v>
      </c>
      <c r="BS1951" s="175" t="str">
        <f t="shared" si="2279"/>
        <v>BS$12</v>
      </c>
      <c r="BT1951" s="175" t="str">
        <f t="shared" si="2279"/>
        <v>BT$12</v>
      </c>
      <c r="BU1951" s="175" t="str">
        <f t="shared" si="2279"/>
        <v>BU$12</v>
      </c>
      <c r="BV1951" s="175" t="str">
        <f t="shared" si="2279"/>
        <v>BV$12</v>
      </c>
      <c r="BW1951" s="175" t="str">
        <f t="shared" si="2279"/>
        <v>BW$12</v>
      </c>
      <c r="BX1951" s="175" t="str">
        <f t="shared" si="2279"/>
        <v>BX$12</v>
      </c>
      <c r="BY1951" s="175" t="str">
        <f t="shared" si="2279"/>
        <v>BY$12</v>
      </c>
      <c r="BZ1951" s="175" t="str">
        <f t="shared" si="2279"/>
        <v>BZ$12</v>
      </c>
      <c r="CA1951" s="175" t="str">
        <f t="shared" si="2279"/>
        <v>CA$12</v>
      </c>
      <c r="CB1951" s="175" t="str">
        <f t="shared" si="2279"/>
        <v>CB$12</v>
      </c>
      <c r="CC1951" s="175" t="str">
        <f t="shared" si="2279"/>
        <v>CC$12</v>
      </c>
      <c r="CD1951" s="175" t="str">
        <f t="shared" si="2279"/>
        <v>CD$12</v>
      </c>
      <c r="CE1951" s="175" t="str">
        <f t="shared" ref="CE1951:CK1951" si="2280">CE1924</f>
        <v>CE$12</v>
      </c>
      <c r="CF1951" s="175" t="str">
        <f t="shared" si="2280"/>
        <v>CF$12</v>
      </c>
      <c r="CG1951" s="175" t="str">
        <f t="shared" si="2280"/>
        <v>CG$12</v>
      </c>
      <c r="CH1951" s="175" t="str">
        <f t="shared" si="2280"/>
        <v>CH$12</v>
      </c>
      <c r="CI1951" s="175" t="str">
        <f t="shared" si="2280"/>
        <v>CI$12</v>
      </c>
      <c r="CJ1951" s="175" t="str">
        <f t="shared" si="2280"/>
        <v>CJ$12</v>
      </c>
      <c r="CK1951" s="175" t="str">
        <f t="shared" si="2280"/>
        <v>CK$12</v>
      </c>
      <c r="CL1951" s="175" t="str">
        <f t="shared" ref="CL1951" si="2281">CL1924</f>
        <v>CL$12</v>
      </c>
    </row>
    <row r="1952" spans="2:90" x14ac:dyDescent="0.4">
      <c r="B1952" s="132" t="str">
        <f>B1925</f>
        <v>Primary volume driver</v>
      </c>
      <c r="D1952" t="s">
        <v>759</v>
      </c>
      <c r="E1952" s="8" t="str">
        <f t="shared" si="2201"/>
        <v>1952 FAPPE-S</v>
      </c>
      <c r="G1952" t="s">
        <v>332</v>
      </c>
      <c r="H1952" s="12"/>
      <c r="I1952" s="60"/>
      <c r="J1952" s="60"/>
      <c r="K1952" s="15"/>
      <c r="L1952" s="15"/>
      <c r="M1952" s="15"/>
      <c r="N1952" s="15"/>
      <c r="O1952" s="15"/>
      <c r="P1952" s="15"/>
      <c r="R1952" s="15"/>
      <c r="S1952" s="175" t="str">
        <f t="shared" ref="S1952" si="2282">S1925</f>
        <v>S$13</v>
      </c>
      <c r="T1952" s="175" t="str">
        <f t="shared" ref="T1952:AX1952" si="2283">T1925</f>
        <v>T$13</v>
      </c>
      <c r="U1952" s="175" t="str">
        <f t="shared" si="2283"/>
        <v>U$13</v>
      </c>
      <c r="V1952" s="175" t="str">
        <f t="shared" si="2283"/>
        <v>V$13</v>
      </c>
      <c r="W1952" s="175" t="str">
        <f t="shared" si="2283"/>
        <v>W$13</v>
      </c>
      <c r="X1952" s="175" t="str">
        <f t="shared" si="2283"/>
        <v>X$13</v>
      </c>
      <c r="Y1952" s="175" t="str">
        <f t="shared" si="2283"/>
        <v>Y$13</v>
      </c>
      <c r="Z1952" s="175" t="str">
        <f t="shared" si="2283"/>
        <v>Z$13</v>
      </c>
      <c r="AA1952" s="175" t="str">
        <f t="shared" si="2283"/>
        <v>AA$13</v>
      </c>
      <c r="AB1952" s="175" t="str">
        <f t="shared" si="2283"/>
        <v>AB$13</v>
      </c>
      <c r="AC1952" s="175" t="str">
        <f t="shared" si="2283"/>
        <v>AC$13</v>
      </c>
      <c r="AD1952" s="175" t="str">
        <f t="shared" si="2283"/>
        <v>AD$13</v>
      </c>
      <c r="AE1952" s="175" t="str">
        <f t="shared" si="2283"/>
        <v>AE$13</v>
      </c>
      <c r="AF1952" s="175" t="str">
        <f t="shared" si="2283"/>
        <v>AF$13</v>
      </c>
      <c r="AG1952" s="175" t="str">
        <f t="shared" si="2283"/>
        <v>AG$13</v>
      </c>
      <c r="AH1952" s="175" t="str">
        <f t="shared" si="2283"/>
        <v>AH$13</v>
      </c>
      <c r="AI1952" s="175" t="str">
        <f t="shared" si="2283"/>
        <v>AI$13</v>
      </c>
      <c r="AJ1952" s="175" t="str">
        <f t="shared" si="2283"/>
        <v>AJ$13</v>
      </c>
      <c r="AK1952" s="175" t="str">
        <f t="shared" si="2283"/>
        <v>AK$13</v>
      </c>
      <c r="AL1952" s="175" t="str">
        <f t="shared" si="2283"/>
        <v>AL$13</v>
      </c>
      <c r="AM1952" s="175" t="str">
        <f t="shared" si="2283"/>
        <v>AM$13</v>
      </c>
      <c r="AN1952" s="175" t="str">
        <f t="shared" si="2283"/>
        <v>AN$13</v>
      </c>
      <c r="AO1952" s="175" t="str">
        <f t="shared" si="2283"/>
        <v>AO$13</v>
      </c>
      <c r="AP1952" s="175" t="str">
        <f t="shared" si="2283"/>
        <v>AP$13</v>
      </c>
      <c r="AQ1952" s="175" t="str">
        <f t="shared" si="2283"/>
        <v>AQ$13</v>
      </c>
      <c r="AR1952" s="175" t="str">
        <f t="shared" si="2283"/>
        <v>AR$13</v>
      </c>
      <c r="AS1952" s="175" t="str">
        <f t="shared" si="2283"/>
        <v>AS$13</v>
      </c>
      <c r="AT1952" s="175" t="str">
        <f t="shared" si="2283"/>
        <v>AT$13</v>
      </c>
      <c r="AU1952" s="175" t="str">
        <f t="shared" si="2283"/>
        <v>AU$13</v>
      </c>
      <c r="AV1952" s="175" t="str">
        <f t="shared" si="2283"/>
        <v>AV$13</v>
      </c>
      <c r="AW1952" s="175" t="str">
        <f t="shared" si="2283"/>
        <v>AW$13</v>
      </c>
      <c r="AX1952" s="175" t="str">
        <f t="shared" si="2283"/>
        <v>AX$13</v>
      </c>
      <c r="AY1952" s="175" t="str">
        <f t="shared" ref="AY1952:CD1952" si="2284">AY1925</f>
        <v>AY$13</v>
      </c>
      <c r="AZ1952" s="175" t="str">
        <f t="shared" si="2284"/>
        <v>AZ$13</v>
      </c>
      <c r="BA1952" s="175" t="str">
        <f t="shared" si="2284"/>
        <v>BA$13</v>
      </c>
      <c r="BB1952" s="175" t="str">
        <f t="shared" si="2284"/>
        <v>BB$13</v>
      </c>
      <c r="BC1952" s="175" t="str">
        <f t="shared" si="2284"/>
        <v>BC$13</v>
      </c>
      <c r="BD1952" s="175" t="str">
        <f t="shared" si="2284"/>
        <v>BD$13</v>
      </c>
      <c r="BE1952" s="175" t="str">
        <f t="shared" si="2284"/>
        <v>BE$13</v>
      </c>
      <c r="BF1952" s="175" t="str">
        <f t="shared" si="2284"/>
        <v>BF$13</v>
      </c>
      <c r="BG1952" s="175" t="str">
        <f t="shared" si="2284"/>
        <v>BG$13</v>
      </c>
      <c r="BH1952" s="175" t="str">
        <f t="shared" si="2284"/>
        <v>BH$13</v>
      </c>
      <c r="BI1952" s="175" t="str">
        <f t="shared" si="2284"/>
        <v>BI$13</v>
      </c>
      <c r="BJ1952" s="175" t="str">
        <f t="shared" si="2284"/>
        <v>BJ$13</v>
      </c>
      <c r="BK1952" s="175" t="str">
        <f t="shared" si="2284"/>
        <v>BK$13</v>
      </c>
      <c r="BL1952" s="175" t="str">
        <f t="shared" si="2284"/>
        <v>BL$13</v>
      </c>
      <c r="BM1952" s="175" t="str">
        <f t="shared" si="2284"/>
        <v>BM$13</v>
      </c>
      <c r="BN1952" s="175" t="str">
        <f t="shared" si="2284"/>
        <v>BN$13</v>
      </c>
      <c r="BO1952" s="175" t="str">
        <f t="shared" si="2284"/>
        <v>BO$13</v>
      </c>
      <c r="BP1952" s="175" t="str">
        <f t="shared" si="2284"/>
        <v>BP$13</v>
      </c>
      <c r="BQ1952" s="175" t="str">
        <f t="shared" si="2284"/>
        <v>BQ$13</v>
      </c>
      <c r="BR1952" s="175" t="str">
        <f t="shared" si="2284"/>
        <v>BR$13</v>
      </c>
      <c r="BS1952" s="175" t="str">
        <f t="shared" si="2284"/>
        <v>BS$13</v>
      </c>
      <c r="BT1952" s="175" t="str">
        <f t="shared" si="2284"/>
        <v>BT$13</v>
      </c>
      <c r="BU1952" s="175" t="str">
        <f t="shared" si="2284"/>
        <v>BU$13</v>
      </c>
      <c r="BV1952" s="175" t="str">
        <f t="shared" si="2284"/>
        <v>BV$13</v>
      </c>
      <c r="BW1952" s="175" t="str">
        <f t="shared" si="2284"/>
        <v>BW$13</v>
      </c>
      <c r="BX1952" s="175" t="str">
        <f t="shared" si="2284"/>
        <v>BX$13</v>
      </c>
      <c r="BY1952" s="175" t="str">
        <f t="shared" si="2284"/>
        <v>BY$13</v>
      </c>
      <c r="BZ1952" s="175" t="str">
        <f t="shared" si="2284"/>
        <v>BZ$13</v>
      </c>
      <c r="CA1952" s="175" t="str">
        <f t="shared" si="2284"/>
        <v>CA$13</v>
      </c>
      <c r="CB1952" s="175" t="str">
        <f t="shared" si="2284"/>
        <v>CB$13</v>
      </c>
      <c r="CC1952" s="175" t="str">
        <f t="shared" si="2284"/>
        <v>CC$13</v>
      </c>
      <c r="CD1952" s="175" t="str">
        <f t="shared" si="2284"/>
        <v>CD$13</v>
      </c>
      <c r="CE1952" s="175" t="str">
        <f t="shared" ref="CE1952:CK1952" si="2285">CE1925</f>
        <v>CE$13</v>
      </c>
      <c r="CF1952" s="175" t="str">
        <f t="shared" si="2285"/>
        <v>CF$13</v>
      </c>
      <c r="CG1952" s="175" t="str">
        <f t="shared" si="2285"/>
        <v>CG$13</v>
      </c>
      <c r="CH1952" s="175" t="str">
        <f t="shared" si="2285"/>
        <v>CH$13</v>
      </c>
      <c r="CI1952" s="175" t="str">
        <f t="shared" si="2285"/>
        <v>CI$13</v>
      </c>
      <c r="CJ1952" s="175" t="str">
        <f t="shared" si="2285"/>
        <v>CJ$13</v>
      </c>
      <c r="CK1952" s="175" t="str">
        <f t="shared" si="2285"/>
        <v>CK$13</v>
      </c>
      <c r="CL1952" s="175" t="str">
        <f t="shared" ref="CL1952" si="2286">CL1925</f>
        <v>CL$13</v>
      </c>
    </row>
    <row r="1953" spans="2:90" x14ac:dyDescent="0.4">
      <c r="B1953" s="187" t="str">
        <f>B1930</f>
        <v>Volume driven secondary PP&amp;E:</v>
      </c>
      <c r="D1953" t="s">
        <v>759</v>
      </c>
      <c r="E1953" s="8" t="str">
        <f t="shared" ref="E1953:E1956" si="2287">ROW()&amp;" "&amp;D1953</f>
        <v>1953 FAPPE-S</v>
      </c>
      <c r="G1953" t="s">
        <v>332</v>
      </c>
      <c r="H1953" s="12"/>
      <c r="I1953" s="60"/>
      <c r="J1953" s="60"/>
      <c r="K1953" s="15"/>
      <c r="L1953" s="15"/>
      <c r="M1953" s="15"/>
      <c r="N1953" s="15"/>
      <c r="O1953" s="15"/>
      <c r="P1953" s="15"/>
      <c r="R1953" s="15"/>
      <c r="S1953" s="175">
        <f t="shared" ref="S1953" si="2288">S1926</f>
        <v>0</v>
      </c>
      <c r="T1953" s="175">
        <f t="shared" ref="T1953:AX1953" si="2289">T1926</f>
        <v>0</v>
      </c>
      <c r="U1953" s="175">
        <f t="shared" si="2289"/>
        <v>0</v>
      </c>
      <c r="V1953" s="175">
        <f t="shared" si="2289"/>
        <v>0</v>
      </c>
      <c r="W1953" s="175">
        <f t="shared" si="2289"/>
        <v>0</v>
      </c>
      <c r="X1953" s="175">
        <f t="shared" si="2289"/>
        <v>0</v>
      </c>
      <c r="Y1953" s="175">
        <f t="shared" si="2289"/>
        <v>0</v>
      </c>
      <c r="Z1953" s="175">
        <f t="shared" si="2289"/>
        <v>0</v>
      </c>
      <c r="AA1953" s="175">
        <f t="shared" si="2289"/>
        <v>0</v>
      </c>
      <c r="AB1953" s="175">
        <f t="shared" si="2289"/>
        <v>0</v>
      </c>
      <c r="AC1953" s="175">
        <f t="shared" si="2289"/>
        <v>0</v>
      </c>
      <c r="AD1953" s="175">
        <f t="shared" si="2289"/>
        <v>0</v>
      </c>
      <c r="AE1953" s="175">
        <f t="shared" si="2289"/>
        <v>0</v>
      </c>
      <c r="AF1953" s="175">
        <f t="shared" si="2289"/>
        <v>0</v>
      </c>
      <c r="AG1953" s="175">
        <f t="shared" si="2289"/>
        <v>0</v>
      </c>
      <c r="AH1953" s="175">
        <f t="shared" si="2289"/>
        <v>0</v>
      </c>
      <c r="AI1953" s="175">
        <f t="shared" si="2289"/>
        <v>0</v>
      </c>
      <c r="AJ1953" s="175">
        <f t="shared" si="2289"/>
        <v>0</v>
      </c>
      <c r="AK1953" s="175">
        <f t="shared" si="2289"/>
        <v>0</v>
      </c>
      <c r="AL1953" s="175">
        <f t="shared" si="2289"/>
        <v>0</v>
      </c>
      <c r="AM1953" s="175">
        <f t="shared" si="2289"/>
        <v>0</v>
      </c>
      <c r="AN1953" s="175">
        <f t="shared" si="2289"/>
        <v>0</v>
      </c>
      <c r="AO1953" s="175">
        <f t="shared" si="2289"/>
        <v>0</v>
      </c>
      <c r="AP1953" s="175">
        <f t="shared" si="2289"/>
        <v>0</v>
      </c>
      <c r="AQ1953" s="175">
        <f t="shared" si="2289"/>
        <v>0</v>
      </c>
      <c r="AR1953" s="175">
        <f t="shared" si="2289"/>
        <v>0</v>
      </c>
      <c r="AS1953" s="175">
        <f t="shared" si="2289"/>
        <v>0</v>
      </c>
      <c r="AT1953" s="175">
        <f t="shared" si="2289"/>
        <v>0</v>
      </c>
      <c r="AU1953" s="175">
        <f t="shared" si="2289"/>
        <v>0</v>
      </c>
      <c r="AV1953" s="175">
        <f t="shared" si="2289"/>
        <v>0</v>
      </c>
      <c r="AW1953" s="175">
        <f t="shared" si="2289"/>
        <v>0</v>
      </c>
      <c r="AX1953" s="175">
        <f t="shared" si="2289"/>
        <v>0</v>
      </c>
      <c r="AY1953" s="175">
        <f t="shared" ref="AY1953:CD1953" si="2290">AY1926</f>
        <v>0</v>
      </c>
      <c r="AZ1953" s="175">
        <f t="shared" si="2290"/>
        <v>0</v>
      </c>
      <c r="BA1953" s="175">
        <f t="shared" si="2290"/>
        <v>0</v>
      </c>
      <c r="BB1953" s="175">
        <f t="shared" si="2290"/>
        <v>0</v>
      </c>
      <c r="BC1953" s="175">
        <f t="shared" si="2290"/>
        <v>0</v>
      </c>
      <c r="BD1953" s="175">
        <f t="shared" si="2290"/>
        <v>0</v>
      </c>
      <c r="BE1953" s="175">
        <f t="shared" si="2290"/>
        <v>0</v>
      </c>
      <c r="BF1953" s="175">
        <f t="shared" si="2290"/>
        <v>0</v>
      </c>
      <c r="BG1953" s="175">
        <f t="shared" si="2290"/>
        <v>0</v>
      </c>
      <c r="BH1953" s="175">
        <f t="shared" si="2290"/>
        <v>0</v>
      </c>
      <c r="BI1953" s="175">
        <f t="shared" si="2290"/>
        <v>0</v>
      </c>
      <c r="BJ1953" s="175">
        <f t="shared" si="2290"/>
        <v>0</v>
      </c>
      <c r="BK1953" s="175">
        <f t="shared" si="2290"/>
        <v>0</v>
      </c>
      <c r="BL1953" s="175">
        <f t="shared" si="2290"/>
        <v>0</v>
      </c>
      <c r="BM1953" s="175">
        <f t="shared" si="2290"/>
        <v>0</v>
      </c>
      <c r="BN1953" s="175">
        <f t="shared" si="2290"/>
        <v>0</v>
      </c>
      <c r="BO1953" s="175">
        <f t="shared" si="2290"/>
        <v>0</v>
      </c>
      <c r="BP1953" s="175">
        <f t="shared" si="2290"/>
        <v>0</v>
      </c>
      <c r="BQ1953" s="175">
        <f t="shared" si="2290"/>
        <v>0</v>
      </c>
      <c r="BR1953" s="175">
        <f t="shared" si="2290"/>
        <v>0</v>
      </c>
      <c r="BS1953" s="175">
        <f t="shared" si="2290"/>
        <v>0</v>
      </c>
      <c r="BT1953" s="175">
        <f t="shared" si="2290"/>
        <v>0</v>
      </c>
      <c r="BU1953" s="175">
        <f t="shared" si="2290"/>
        <v>0</v>
      </c>
      <c r="BV1953" s="175">
        <f t="shared" si="2290"/>
        <v>0</v>
      </c>
      <c r="BW1953" s="175">
        <f t="shared" si="2290"/>
        <v>0</v>
      </c>
      <c r="BX1953" s="175">
        <f t="shared" si="2290"/>
        <v>0</v>
      </c>
      <c r="BY1953" s="175">
        <f t="shared" si="2290"/>
        <v>0</v>
      </c>
      <c r="BZ1953" s="175">
        <f t="shared" si="2290"/>
        <v>0</v>
      </c>
      <c r="CA1953" s="175">
        <f t="shared" si="2290"/>
        <v>0</v>
      </c>
      <c r="CB1953" s="175">
        <f t="shared" si="2290"/>
        <v>0</v>
      </c>
      <c r="CC1953" s="175">
        <f t="shared" si="2290"/>
        <v>0</v>
      </c>
      <c r="CD1953" s="175">
        <f t="shared" si="2290"/>
        <v>0</v>
      </c>
      <c r="CE1953" s="175">
        <f t="shared" ref="CE1953:CK1953" si="2291">CE1926</f>
        <v>0</v>
      </c>
      <c r="CF1953" s="175">
        <f t="shared" si="2291"/>
        <v>0</v>
      </c>
      <c r="CG1953" s="175">
        <f t="shared" si="2291"/>
        <v>0</v>
      </c>
      <c r="CH1953" s="175">
        <f t="shared" si="2291"/>
        <v>0</v>
      </c>
      <c r="CI1953" s="175">
        <f t="shared" si="2291"/>
        <v>0</v>
      </c>
      <c r="CJ1953" s="175">
        <f t="shared" si="2291"/>
        <v>0</v>
      </c>
      <c r="CK1953" s="175">
        <f t="shared" si="2291"/>
        <v>0</v>
      </c>
      <c r="CL1953" s="175">
        <f t="shared" ref="CL1953" si="2292">CL1926</f>
        <v>0</v>
      </c>
    </row>
    <row r="1954" spans="2:90" x14ac:dyDescent="0.4">
      <c r="B1954" s="235" t="str">
        <f>IFERROR(SUBSTITUTE(TRIM(MID(B1930, SEARCH("-", B1930) + 1, LEN(B1930))),":",""),"no unit")</f>
        <v>no unit</v>
      </c>
      <c r="D1954" t="s">
        <v>759</v>
      </c>
      <c r="E1954" s="8" t="str">
        <f t="shared" ref="E1954" si="2293">ROW()&amp;" "&amp;D1954</f>
        <v>1954 FAPPE-S</v>
      </c>
      <c r="G1954" t="s">
        <v>332</v>
      </c>
      <c r="H1954" s="12"/>
      <c r="I1954" s="60"/>
      <c r="J1954" s="60"/>
      <c r="K1954" s="15"/>
      <c r="L1954" s="15"/>
      <c r="M1954" s="15"/>
      <c r="N1954" s="15"/>
      <c r="O1954" s="15"/>
      <c r="P1954" s="15"/>
      <c r="R1954" s="15"/>
      <c r="S1954" s="175"/>
      <c r="T1954" s="175"/>
      <c r="U1954" s="175"/>
      <c r="V1954" s="175"/>
      <c r="W1954" s="175"/>
      <c r="X1954" s="175"/>
      <c r="Y1954" s="175"/>
      <c r="Z1954" s="175"/>
      <c r="AA1954" s="175"/>
      <c r="AB1954" s="175"/>
      <c r="AC1954" s="175"/>
      <c r="AD1954" s="175"/>
      <c r="AE1954" s="175"/>
      <c r="AF1954" s="175"/>
      <c r="AG1954" s="175"/>
      <c r="AH1954" s="175"/>
      <c r="AI1954" s="175"/>
      <c r="AJ1954" s="175"/>
      <c r="AK1954" s="175"/>
      <c r="AL1954" s="175"/>
      <c r="AM1954" s="175"/>
      <c r="AN1954" s="175"/>
      <c r="AO1954" s="175"/>
      <c r="AP1954" s="175"/>
      <c r="AQ1954" s="175"/>
      <c r="AR1954" s="175"/>
      <c r="AS1954" s="175"/>
      <c r="AT1954" s="175"/>
      <c r="AU1954" s="175"/>
      <c r="AV1954" s="175"/>
      <c r="AW1954" s="175"/>
      <c r="AX1954" s="175"/>
      <c r="AY1954" s="175"/>
      <c r="AZ1954" s="175"/>
      <c r="BA1954" s="175"/>
      <c r="BB1954" s="175"/>
      <c r="BC1954" s="175"/>
      <c r="BD1954" s="175"/>
      <c r="BE1954" s="175"/>
      <c r="BF1954" s="175"/>
      <c r="BG1954" s="175"/>
      <c r="BH1954" s="175"/>
      <c r="BI1954" s="175"/>
      <c r="BJ1954" s="175"/>
      <c r="BK1954" s="175"/>
      <c r="BL1954" s="175"/>
      <c r="BM1954" s="175"/>
      <c r="BN1954" s="175"/>
      <c r="BO1954" s="175"/>
      <c r="BP1954" s="175"/>
      <c r="BQ1954" s="175"/>
      <c r="BR1954" s="175"/>
      <c r="BS1954" s="175"/>
      <c r="BT1954" s="175"/>
      <c r="BU1954" s="175"/>
      <c r="BV1954" s="175"/>
      <c r="BW1954" s="175"/>
      <c r="BX1954" s="175"/>
      <c r="BY1954" s="175"/>
      <c r="BZ1954" s="175"/>
      <c r="CA1954" s="175"/>
      <c r="CB1954" s="175"/>
      <c r="CC1954" s="175"/>
      <c r="CD1954" s="175"/>
      <c r="CE1954" s="175"/>
      <c r="CF1954" s="175"/>
      <c r="CG1954" s="175"/>
      <c r="CH1954" s="175"/>
      <c r="CI1954" s="175"/>
      <c r="CJ1954" s="175"/>
      <c r="CK1954" s="175"/>
      <c r="CL1954" s="175"/>
    </row>
    <row r="1955" spans="2:90" x14ac:dyDescent="0.4">
      <c r="B1955" s="187" t="str">
        <f>B1928</f>
        <v>Secondary revenue driver</v>
      </c>
      <c r="D1955" t="s">
        <v>759</v>
      </c>
      <c r="E1955" s="8" t="str">
        <f t="shared" si="2287"/>
        <v>1955 FAPPE-S</v>
      </c>
      <c r="G1955" t="s">
        <v>332</v>
      </c>
      <c r="H1955" s="90"/>
      <c r="I1955" s="209"/>
      <c r="J1955" s="209"/>
      <c r="K1955" s="210"/>
      <c r="L1955" s="210"/>
      <c r="M1955" s="210"/>
      <c r="N1955" s="210"/>
      <c r="O1955" s="210"/>
      <c r="P1955" s="210"/>
      <c r="R1955" s="210"/>
      <c r="S1955" s="4" t="str">
        <f t="shared" ref="S1955" si="2294">ADDRESS(ROW(S1947),COLUMN(S1947),2)</f>
        <v>S$1947</v>
      </c>
      <c r="T1955" s="4" t="str">
        <f t="shared" ref="T1955:AX1955" si="2295">ADDRESS(ROW(T1947),COLUMN(T1947),2)</f>
        <v>T$1947</v>
      </c>
      <c r="U1955" s="4" t="str">
        <f t="shared" si="2295"/>
        <v>U$1947</v>
      </c>
      <c r="V1955" s="4" t="str">
        <f t="shared" si="2295"/>
        <v>V$1947</v>
      </c>
      <c r="W1955" s="4" t="str">
        <f t="shared" si="2295"/>
        <v>W$1947</v>
      </c>
      <c r="X1955" s="4" t="str">
        <f t="shared" si="2295"/>
        <v>X$1947</v>
      </c>
      <c r="Y1955" s="4" t="str">
        <f t="shared" si="2295"/>
        <v>Y$1947</v>
      </c>
      <c r="Z1955" s="4" t="str">
        <f t="shared" si="2295"/>
        <v>Z$1947</v>
      </c>
      <c r="AA1955" s="4" t="str">
        <f t="shared" si="2295"/>
        <v>AA$1947</v>
      </c>
      <c r="AB1955" s="4" t="str">
        <f t="shared" si="2295"/>
        <v>AB$1947</v>
      </c>
      <c r="AC1955" s="4" t="str">
        <f t="shared" si="2295"/>
        <v>AC$1947</v>
      </c>
      <c r="AD1955" s="4" t="str">
        <f t="shared" si="2295"/>
        <v>AD$1947</v>
      </c>
      <c r="AE1955" s="4" t="str">
        <f t="shared" si="2295"/>
        <v>AE$1947</v>
      </c>
      <c r="AF1955" s="4" t="str">
        <f t="shared" si="2295"/>
        <v>AF$1947</v>
      </c>
      <c r="AG1955" s="4" t="str">
        <f t="shared" si="2295"/>
        <v>AG$1947</v>
      </c>
      <c r="AH1955" s="4" t="str">
        <f t="shared" si="2295"/>
        <v>AH$1947</v>
      </c>
      <c r="AI1955" s="4" t="str">
        <f t="shared" si="2295"/>
        <v>AI$1947</v>
      </c>
      <c r="AJ1955" s="4" t="str">
        <f t="shared" si="2295"/>
        <v>AJ$1947</v>
      </c>
      <c r="AK1955" s="4" t="str">
        <f t="shared" si="2295"/>
        <v>AK$1947</v>
      </c>
      <c r="AL1955" s="4" t="str">
        <f t="shared" si="2295"/>
        <v>AL$1947</v>
      </c>
      <c r="AM1955" s="4" t="str">
        <f t="shared" si="2295"/>
        <v>AM$1947</v>
      </c>
      <c r="AN1955" s="4" t="str">
        <f t="shared" si="2295"/>
        <v>AN$1947</v>
      </c>
      <c r="AO1955" s="4" t="str">
        <f t="shared" si="2295"/>
        <v>AO$1947</v>
      </c>
      <c r="AP1955" s="4" t="str">
        <f t="shared" si="2295"/>
        <v>AP$1947</v>
      </c>
      <c r="AQ1955" s="4" t="str">
        <f t="shared" si="2295"/>
        <v>AQ$1947</v>
      </c>
      <c r="AR1955" s="4" t="str">
        <f t="shared" si="2295"/>
        <v>AR$1947</v>
      </c>
      <c r="AS1955" s="4" t="str">
        <f t="shared" si="2295"/>
        <v>AS$1947</v>
      </c>
      <c r="AT1955" s="4" t="str">
        <f t="shared" si="2295"/>
        <v>AT$1947</v>
      </c>
      <c r="AU1955" s="4" t="str">
        <f t="shared" si="2295"/>
        <v>AU$1947</v>
      </c>
      <c r="AV1955" s="4" t="str">
        <f t="shared" si="2295"/>
        <v>AV$1947</v>
      </c>
      <c r="AW1955" s="4" t="str">
        <f t="shared" si="2295"/>
        <v>AW$1947</v>
      </c>
      <c r="AX1955" s="4" t="str">
        <f t="shared" si="2295"/>
        <v>AX$1947</v>
      </c>
      <c r="AY1955" s="4" t="str">
        <f t="shared" ref="AY1955:CD1955" si="2296">ADDRESS(ROW(AY1947),COLUMN(AY1947),2)</f>
        <v>AY$1947</v>
      </c>
      <c r="AZ1955" s="4" t="str">
        <f t="shared" si="2296"/>
        <v>AZ$1947</v>
      </c>
      <c r="BA1955" s="4" t="str">
        <f t="shared" si="2296"/>
        <v>BA$1947</v>
      </c>
      <c r="BB1955" s="4" t="str">
        <f t="shared" si="2296"/>
        <v>BB$1947</v>
      </c>
      <c r="BC1955" s="4" t="str">
        <f t="shared" si="2296"/>
        <v>BC$1947</v>
      </c>
      <c r="BD1955" s="4" t="str">
        <f t="shared" si="2296"/>
        <v>BD$1947</v>
      </c>
      <c r="BE1955" s="4" t="str">
        <f t="shared" si="2296"/>
        <v>BE$1947</v>
      </c>
      <c r="BF1955" s="4" t="str">
        <f t="shared" si="2296"/>
        <v>BF$1947</v>
      </c>
      <c r="BG1955" s="4" t="str">
        <f t="shared" si="2296"/>
        <v>BG$1947</v>
      </c>
      <c r="BH1955" s="4" t="str">
        <f t="shared" si="2296"/>
        <v>BH$1947</v>
      </c>
      <c r="BI1955" s="4" t="str">
        <f t="shared" si="2296"/>
        <v>BI$1947</v>
      </c>
      <c r="BJ1955" s="4" t="str">
        <f t="shared" si="2296"/>
        <v>BJ$1947</v>
      </c>
      <c r="BK1955" s="4" t="str">
        <f t="shared" si="2296"/>
        <v>BK$1947</v>
      </c>
      <c r="BL1955" s="4" t="str">
        <f t="shared" si="2296"/>
        <v>BL$1947</v>
      </c>
      <c r="BM1955" s="4" t="str">
        <f t="shared" si="2296"/>
        <v>BM$1947</v>
      </c>
      <c r="BN1955" s="4" t="str">
        <f t="shared" si="2296"/>
        <v>BN$1947</v>
      </c>
      <c r="BO1955" s="4" t="str">
        <f t="shared" si="2296"/>
        <v>BO$1947</v>
      </c>
      <c r="BP1955" s="4" t="str">
        <f t="shared" si="2296"/>
        <v>BP$1947</v>
      </c>
      <c r="BQ1955" s="4" t="str">
        <f t="shared" si="2296"/>
        <v>BQ$1947</v>
      </c>
      <c r="BR1955" s="4" t="str">
        <f t="shared" si="2296"/>
        <v>BR$1947</v>
      </c>
      <c r="BS1955" s="4" t="str">
        <f t="shared" si="2296"/>
        <v>BS$1947</v>
      </c>
      <c r="BT1955" s="4" t="str">
        <f t="shared" si="2296"/>
        <v>BT$1947</v>
      </c>
      <c r="BU1955" s="4" t="str">
        <f t="shared" si="2296"/>
        <v>BU$1947</v>
      </c>
      <c r="BV1955" s="4" t="str">
        <f t="shared" si="2296"/>
        <v>BV$1947</v>
      </c>
      <c r="BW1955" s="4" t="str">
        <f t="shared" si="2296"/>
        <v>BW$1947</v>
      </c>
      <c r="BX1955" s="4" t="str">
        <f t="shared" si="2296"/>
        <v>BX$1947</v>
      </c>
      <c r="BY1955" s="4" t="str">
        <f t="shared" si="2296"/>
        <v>BY$1947</v>
      </c>
      <c r="BZ1955" s="4" t="str">
        <f t="shared" si="2296"/>
        <v>BZ$1947</v>
      </c>
      <c r="CA1955" s="4" t="str">
        <f t="shared" si="2296"/>
        <v>CA$1947</v>
      </c>
      <c r="CB1955" s="4" t="str">
        <f t="shared" si="2296"/>
        <v>CB$1947</v>
      </c>
      <c r="CC1955" s="4" t="str">
        <f t="shared" si="2296"/>
        <v>CC$1947</v>
      </c>
      <c r="CD1955" s="4" t="str">
        <f t="shared" si="2296"/>
        <v>CD$1947</v>
      </c>
      <c r="CE1955" s="4" t="str">
        <f t="shared" ref="CE1955:CK1955" si="2297">ADDRESS(ROW(CE1947),COLUMN(CE1947),2)</f>
        <v>CE$1947</v>
      </c>
      <c r="CF1955" s="4" t="str">
        <f t="shared" si="2297"/>
        <v>CF$1947</v>
      </c>
      <c r="CG1955" s="4" t="str">
        <f t="shared" si="2297"/>
        <v>CG$1947</v>
      </c>
      <c r="CH1955" s="4" t="str">
        <f t="shared" si="2297"/>
        <v>CH$1947</v>
      </c>
      <c r="CI1955" s="4" t="str">
        <f t="shared" si="2297"/>
        <v>CI$1947</v>
      </c>
      <c r="CJ1955" s="4" t="str">
        <f t="shared" si="2297"/>
        <v>CJ$1947</v>
      </c>
      <c r="CK1955" s="4" t="str">
        <f t="shared" si="2297"/>
        <v>CK$1947</v>
      </c>
      <c r="CL1955" s="4" t="str">
        <f t="shared" ref="CL1955" si="2298">ADDRESS(ROW(CL1947),COLUMN(CL1947),2)</f>
        <v>CL$1947</v>
      </c>
    </row>
    <row r="1956" spans="2:90" x14ac:dyDescent="0.4">
      <c r="B1956" s="132" t="str">
        <f>B1929</f>
        <v>Secondary volume driver</v>
      </c>
      <c r="D1956" t="s">
        <v>759</v>
      </c>
      <c r="E1956" s="8" t="str">
        <f t="shared" si="2287"/>
        <v>1956 FAPPE-S</v>
      </c>
      <c r="G1956" t="s">
        <v>332</v>
      </c>
      <c r="H1956" s="12"/>
      <c r="I1956" s="60"/>
      <c r="J1956" s="60"/>
      <c r="K1956" s="15"/>
      <c r="L1956" s="15"/>
      <c r="M1956" s="15"/>
      <c r="N1956" s="15"/>
      <c r="O1956" s="15"/>
      <c r="P1956" s="15"/>
      <c r="R1956" s="15"/>
      <c r="S1956" s="175" t="str">
        <f t="shared" ref="S1956" si="2299">S1929</f>
        <v>S$15</v>
      </c>
      <c r="T1956" s="175" t="str">
        <f t="shared" ref="T1956:AX1956" si="2300">T1929</f>
        <v>T$15</v>
      </c>
      <c r="U1956" s="175" t="str">
        <f t="shared" si="2300"/>
        <v>U$15</v>
      </c>
      <c r="V1956" s="175" t="str">
        <f t="shared" si="2300"/>
        <v>V$15</v>
      </c>
      <c r="W1956" s="175" t="str">
        <f t="shared" si="2300"/>
        <v>W$15</v>
      </c>
      <c r="X1956" s="175" t="str">
        <f t="shared" si="2300"/>
        <v>X$15</v>
      </c>
      <c r="Y1956" s="175" t="str">
        <f t="shared" si="2300"/>
        <v>Y$15</v>
      </c>
      <c r="Z1956" s="175" t="str">
        <f t="shared" si="2300"/>
        <v>Z$15</v>
      </c>
      <c r="AA1956" s="175" t="str">
        <f t="shared" si="2300"/>
        <v>AA$15</v>
      </c>
      <c r="AB1956" s="175" t="str">
        <f t="shared" si="2300"/>
        <v>AB$15</v>
      </c>
      <c r="AC1956" s="175" t="str">
        <f t="shared" si="2300"/>
        <v>AC$15</v>
      </c>
      <c r="AD1956" s="175" t="str">
        <f t="shared" si="2300"/>
        <v>AD$15</v>
      </c>
      <c r="AE1956" s="175" t="str">
        <f t="shared" si="2300"/>
        <v>AE$15</v>
      </c>
      <c r="AF1956" s="175" t="str">
        <f t="shared" si="2300"/>
        <v>AF$15</v>
      </c>
      <c r="AG1956" s="175" t="str">
        <f t="shared" si="2300"/>
        <v>AG$15</v>
      </c>
      <c r="AH1956" s="175" t="str">
        <f t="shared" si="2300"/>
        <v>AH$15</v>
      </c>
      <c r="AI1956" s="175" t="str">
        <f t="shared" si="2300"/>
        <v>AI$15</v>
      </c>
      <c r="AJ1956" s="175" t="str">
        <f t="shared" si="2300"/>
        <v>AJ$15</v>
      </c>
      <c r="AK1956" s="175" t="str">
        <f t="shared" si="2300"/>
        <v>AK$15</v>
      </c>
      <c r="AL1956" s="175" t="str">
        <f t="shared" si="2300"/>
        <v>AL$15</v>
      </c>
      <c r="AM1956" s="175" t="str">
        <f t="shared" si="2300"/>
        <v>AM$15</v>
      </c>
      <c r="AN1956" s="175" t="str">
        <f t="shared" si="2300"/>
        <v>AN$15</v>
      </c>
      <c r="AO1956" s="175" t="str">
        <f t="shared" si="2300"/>
        <v>AO$15</v>
      </c>
      <c r="AP1956" s="175" t="str">
        <f t="shared" si="2300"/>
        <v>AP$15</v>
      </c>
      <c r="AQ1956" s="175" t="str">
        <f t="shared" si="2300"/>
        <v>AQ$15</v>
      </c>
      <c r="AR1956" s="175" t="str">
        <f t="shared" si="2300"/>
        <v>AR$15</v>
      </c>
      <c r="AS1956" s="175" t="str">
        <f t="shared" si="2300"/>
        <v>AS$15</v>
      </c>
      <c r="AT1956" s="175" t="str">
        <f t="shared" si="2300"/>
        <v>AT$15</v>
      </c>
      <c r="AU1956" s="175" t="str">
        <f t="shared" si="2300"/>
        <v>AU$15</v>
      </c>
      <c r="AV1956" s="175" t="str">
        <f t="shared" si="2300"/>
        <v>AV$15</v>
      </c>
      <c r="AW1956" s="175" t="str">
        <f t="shared" si="2300"/>
        <v>AW$15</v>
      </c>
      <c r="AX1956" s="175" t="str">
        <f t="shared" si="2300"/>
        <v>AX$15</v>
      </c>
      <c r="AY1956" s="175" t="str">
        <f t="shared" ref="AY1956:CD1956" si="2301">AY1929</f>
        <v>AY$15</v>
      </c>
      <c r="AZ1956" s="175" t="str">
        <f t="shared" si="2301"/>
        <v>AZ$15</v>
      </c>
      <c r="BA1956" s="175" t="str">
        <f t="shared" si="2301"/>
        <v>BA$15</v>
      </c>
      <c r="BB1956" s="175" t="str">
        <f t="shared" si="2301"/>
        <v>BB$15</v>
      </c>
      <c r="BC1956" s="175" t="str">
        <f t="shared" si="2301"/>
        <v>BC$15</v>
      </c>
      <c r="BD1956" s="175" t="str">
        <f t="shared" si="2301"/>
        <v>BD$15</v>
      </c>
      <c r="BE1956" s="175" t="str">
        <f t="shared" si="2301"/>
        <v>BE$15</v>
      </c>
      <c r="BF1956" s="175" t="str">
        <f t="shared" si="2301"/>
        <v>BF$15</v>
      </c>
      <c r="BG1956" s="175" t="str">
        <f t="shared" si="2301"/>
        <v>BG$15</v>
      </c>
      <c r="BH1956" s="175" t="str">
        <f t="shared" si="2301"/>
        <v>BH$15</v>
      </c>
      <c r="BI1956" s="175" t="str">
        <f t="shared" si="2301"/>
        <v>BI$15</v>
      </c>
      <c r="BJ1956" s="175" t="str">
        <f t="shared" si="2301"/>
        <v>BJ$15</v>
      </c>
      <c r="BK1956" s="175" t="str">
        <f t="shared" si="2301"/>
        <v>BK$15</v>
      </c>
      <c r="BL1956" s="175" t="str">
        <f t="shared" si="2301"/>
        <v>BL$15</v>
      </c>
      <c r="BM1956" s="175" t="str">
        <f t="shared" si="2301"/>
        <v>BM$15</v>
      </c>
      <c r="BN1956" s="175" t="str">
        <f t="shared" si="2301"/>
        <v>BN$15</v>
      </c>
      <c r="BO1956" s="175" t="str">
        <f t="shared" si="2301"/>
        <v>BO$15</v>
      </c>
      <c r="BP1956" s="175" t="str">
        <f t="shared" si="2301"/>
        <v>BP$15</v>
      </c>
      <c r="BQ1956" s="175" t="str">
        <f t="shared" si="2301"/>
        <v>BQ$15</v>
      </c>
      <c r="BR1956" s="175" t="str">
        <f t="shared" si="2301"/>
        <v>BR$15</v>
      </c>
      <c r="BS1956" s="175" t="str">
        <f t="shared" si="2301"/>
        <v>BS$15</v>
      </c>
      <c r="BT1956" s="175" t="str">
        <f t="shared" si="2301"/>
        <v>BT$15</v>
      </c>
      <c r="BU1956" s="175" t="str">
        <f t="shared" si="2301"/>
        <v>BU$15</v>
      </c>
      <c r="BV1956" s="175" t="str">
        <f t="shared" si="2301"/>
        <v>BV$15</v>
      </c>
      <c r="BW1956" s="175" t="str">
        <f t="shared" si="2301"/>
        <v>BW$15</v>
      </c>
      <c r="BX1956" s="175" t="str">
        <f t="shared" si="2301"/>
        <v>BX$15</v>
      </c>
      <c r="BY1956" s="175" t="str">
        <f t="shared" si="2301"/>
        <v>BY$15</v>
      </c>
      <c r="BZ1956" s="175" t="str">
        <f t="shared" si="2301"/>
        <v>BZ$15</v>
      </c>
      <c r="CA1956" s="175" t="str">
        <f t="shared" si="2301"/>
        <v>CA$15</v>
      </c>
      <c r="CB1956" s="175" t="str">
        <f t="shared" si="2301"/>
        <v>CB$15</v>
      </c>
      <c r="CC1956" s="175" t="str">
        <f t="shared" si="2301"/>
        <v>CC$15</v>
      </c>
      <c r="CD1956" s="175" t="str">
        <f t="shared" si="2301"/>
        <v>CD$15</v>
      </c>
      <c r="CE1956" s="175" t="str">
        <f t="shared" ref="CE1956:CK1956" si="2302">CE1929</f>
        <v>CE$15</v>
      </c>
      <c r="CF1956" s="175" t="str">
        <f t="shared" si="2302"/>
        <v>CF$15</v>
      </c>
      <c r="CG1956" s="175" t="str">
        <f t="shared" si="2302"/>
        <v>CG$15</v>
      </c>
      <c r="CH1956" s="175" t="str">
        <f t="shared" si="2302"/>
        <v>CH$15</v>
      </c>
      <c r="CI1956" s="175" t="str">
        <f t="shared" si="2302"/>
        <v>CI$15</v>
      </c>
      <c r="CJ1956" s="175" t="str">
        <f t="shared" si="2302"/>
        <v>CJ$15</v>
      </c>
      <c r="CK1956" s="175" t="str">
        <f t="shared" si="2302"/>
        <v>CK$15</v>
      </c>
      <c r="CL1956" s="175" t="str">
        <f t="shared" ref="CL1956" si="2303">CL1929</f>
        <v>CL$15</v>
      </c>
    </row>
    <row r="1957" spans="2:90" x14ac:dyDescent="0.4">
      <c r="B1957" s="171" t="s">
        <v>490</v>
      </c>
      <c r="E1957" s="8"/>
      <c r="H1957" s="170"/>
      <c r="I1957" s="172"/>
      <c r="J1957" s="172"/>
      <c r="K1957" s="193"/>
      <c r="L1957" s="193"/>
      <c r="M1957" s="193"/>
      <c r="N1957" s="193"/>
      <c r="O1957" s="193"/>
      <c r="P1957" s="193"/>
      <c r="R1957" s="194"/>
      <c r="S1957" s="170"/>
      <c r="T1957" s="170"/>
      <c r="U1957" s="170"/>
      <c r="V1957" s="170"/>
      <c r="W1957" s="170"/>
      <c r="X1957" s="170"/>
      <c r="Y1957" s="170"/>
      <c r="Z1957" s="170"/>
      <c r="AA1957" s="170"/>
      <c r="AB1957" s="170"/>
      <c r="AC1957" s="170"/>
      <c r="AD1957" s="170"/>
      <c r="AE1957" s="170"/>
      <c r="AF1957" s="170"/>
      <c r="AG1957" s="170"/>
      <c r="AH1957" s="170"/>
      <c r="AI1957" s="170"/>
      <c r="AJ1957" s="170"/>
      <c r="AK1957" s="170"/>
      <c r="AL1957" s="170"/>
      <c r="AM1957" s="170"/>
      <c r="AN1957" s="170"/>
      <c r="AO1957" s="170"/>
      <c r="AP1957" s="170"/>
      <c r="AQ1957" s="170"/>
      <c r="AR1957" s="170"/>
      <c r="AS1957" s="170"/>
      <c r="AT1957" s="170"/>
      <c r="AU1957" s="170"/>
      <c r="AV1957" s="170"/>
      <c r="AW1957" s="170"/>
      <c r="AX1957" s="170"/>
      <c r="AY1957" s="170"/>
      <c r="AZ1957" s="170"/>
      <c r="BA1957" s="170"/>
      <c r="BB1957" s="170"/>
      <c r="BC1957" s="170"/>
      <c r="BD1957" s="170"/>
      <c r="BE1957" s="170"/>
      <c r="BF1957" s="170"/>
      <c r="BG1957" s="170"/>
      <c r="BH1957" s="170"/>
      <c r="BI1957" s="170"/>
      <c r="BJ1957" s="170"/>
      <c r="BK1957" s="170"/>
      <c r="BL1957" s="170"/>
      <c r="BM1957" s="170"/>
      <c r="BN1957" s="170"/>
      <c r="BO1957" s="170"/>
      <c r="BP1957" s="170"/>
      <c r="BQ1957" s="170"/>
      <c r="BR1957" s="170"/>
      <c r="BS1957" s="170"/>
      <c r="BT1957" s="170"/>
      <c r="BU1957" s="170"/>
      <c r="BV1957" s="170"/>
      <c r="BW1957" s="170"/>
      <c r="BX1957" s="170"/>
      <c r="BY1957" s="170"/>
      <c r="BZ1957" s="170"/>
      <c r="CA1957" s="170"/>
      <c r="CB1957" s="170"/>
      <c r="CC1957" s="170"/>
      <c r="CD1957" s="170"/>
      <c r="CE1957" s="170"/>
      <c r="CF1957" s="170"/>
      <c r="CG1957" s="170"/>
      <c r="CH1957" s="170"/>
      <c r="CI1957" s="170"/>
      <c r="CJ1957" s="170"/>
      <c r="CK1957" s="170"/>
      <c r="CL1957" s="170"/>
    </row>
    <row r="1958" spans="2:90" x14ac:dyDescent="0.4">
      <c r="B1958" s="171" t="s">
        <v>492</v>
      </c>
      <c r="E1958" s="8"/>
      <c r="H1958" s="170"/>
      <c r="I1958" s="172"/>
      <c r="J1958" s="172"/>
      <c r="K1958" s="193"/>
      <c r="L1958" s="193"/>
      <c r="M1958" s="193"/>
      <c r="N1958" s="193"/>
      <c r="O1958" s="193"/>
      <c r="P1958" s="193"/>
      <c r="R1958" s="194"/>
      <c r="S1958" s="170"/>
      <c r="T1958" s="170"/>
      <c r="U1958" s="170"/>
      <c r="V1958" s="170"/>
      <c r="W1958" s="170"/>
      <c r="X1958" s="170"/>
      <c r="Y1958" s="170"/>
      <c r="Z1958" s="170"/>
      <c r="AA1958" s="170"/>
      <c r="AB1958" s="170"/>
      <c r="AC1958" s="170"/>
      <c r="AD1958" s="170"/>
      <c r="AE1958" s="170"/>
      <c r="AF1958" s="170"/>
      <c r="AG1958" s="170"/>
      <c r="AH1958" s="170"/>
      <c r="AI1958" s="170"/>
      <c r="AJ1958" s="170"/>
      <c r="AK1958" s="170"/>
      <c r="AL1958" s="170"/>
      <c r="AM1958" s="170"/>
      <c r="AN1958" s="170"/>
      <c r="AO1958" s="170"/>
      <c r="AP1958" s="170"/>
      <c r="AQ1958" s="170"/>
      <c r="AR1958" s="170"/>
      <c r="AS1958" s="170"/>
      <c r="AT1958" s="170"/>
      <c r="AU1958" s="170"/>
      <c r="AV1958" s="170"/>
      <c r="AW1958" s="170"/>
      <c r="AX1958" s="170"/>
      <c r="AY1958" s="170"/>
      <c r="AZ1958" s="170"/>
      <c r="BA1958" s="170"/>
      <c r="BB1958" s="170"/>
      <c r="BC1958" s="170"/>
      <c r="BD1958" s="170"/>
      <c r="BE1958" s="170"/>
      <c r="BF1958" s="170"/>
      <c r="BG1958" s="170"/>
      <c r="BH1958" s="170"/>
      <c r="BI1958" s="170"/>
      <c r="BJ1958" s="170"/>
      <c r="BK1958" s="170"/>
      <c r="BL1958" s="170"/>
      <c r="BM1958" s="170"/>
      <c r="BN1958" s="170"/>
      <c r="BO1958" s="170"/>
      <c r="BP1958" s="170"/>
      <c r="BQ1958" s="170"/>
      <c r="BR1958" s="170"/>
      <c r="BS1958" s="170"/>
      <c r="BT1958" s="170"/>
      <c r="BU1958" s="170"/>
      <c r="BV1958" s="170"/>
      <c r="BW1958" s="170"/>
      <c r="BX1958" s="170"/>
      <c r="BY1958" s="170"/>
      <c r="BZ1958" s="170"/>
      <c r="CA1958" s="170"/>
      <c r="CB1958" s="170"/>
      <c r="CC1958" s="170"/>
      <c r="CD1958" s="170"/>
      <c r="CE1958" s="170"/>
      <c r="CF1958" s="170"/>
      <c r="CG1958" s="170"/>
      <c r="CH1958" s="170"/>
      <c r="CI1958" s="170"/>
      <c r="CJ1958" s="170"/>
      <c r="CK1958" s="170"/>
      <c r="CL1958" s="170"/>
    </row>
    <row r="1959" spans="2:90" x14ac:dyDescent="0.4">
      <c r="B1959" s="171" t="s">
        <v>461</v>
      </c>
      <c r="E1959" s="8"/>
      <c r="H1959" s="170"/>
      <c r="I1959" s="172"/>
      <c r="J1959" s="172"/>
      <c r="K1959" s="193"/>
      <c r="L1959" s="193"/>
      <c r="M1959" s="193"/>
      <c r="N1959" s="193"/>
      <c r="O1959" s="193"/>
      <c r="P1959" s="193"/>
      <c r="R1959" s="194"/>
      <c r="S1959" s="195" t="str">
        <f t="shared" ref="S1959:CD1959" si="2304">S$16</f>
        <v>S$12</v>
      </c>
      <c r="T1959" s="195" t="str">
        <f t="shared" si="2304"/>
        <v>T$12</v>
      </c>
      <c r="U1959" s="195" t="str">
        <f t="shared" si="2304"/>
        <v>U$12</v>
      </c>
      <c r="V1959" s="195" t="str">
        <f t="shared" si="2304"/>
        <v>V$12</v>
      </c>
      <c r="W1959" s="195" t="str">
        <f t="shared" si="2304"/>
        <v>W$12</v>
      </c>
      <c r="X1959" s="195" t="str">
        <f t="shared" si="2304"/>
        <v>X$12</v>
      </c>
      <c r="Y1959" s="195" t="str">
        <f t="shared" si="2304"/>
        <v>Y$12</v>
      </c>
      <c r="Z1959" s="195" t="str">
        <f t="shared" si="2304"/>
        <v>Z$12</v>
      </c>
      <c r="AA1959" s="195" t="str">
        <f t="shared" si="2304"/>
        <v>AA$12</v>
      </c>
      <c r="AB1959" s="195" t="str">
        <f t="shared" si="2304"/>
        <v>AB$12</v>
      </c>
      <c r="AC1959" s="195" t="str">
        <f t="shared" si="2304"/>
        <v>AC$12</v>
      </c>
      <c r="AD1959" s="195" t="str">
        <f t="shared" si="2304"/>
        <v>AD$12</v>
      </c>
      <c r="AE1959" s="195" t="str">
        <f t="shared" si="2304"/>
        <v>AE$12</v>
      </c>
      <c r="AF1959" s="195" t="str">
        <f t="shared" si="2304"/>
        <v>AF$12</v>
      </c>
      <c r="AG1959" s="195" t="str">
        <f t="shared" si="2304"/>
        <v>AG$12</v>
      </c>
      <c r="AH1959" s="195" t="str">
        <f t="shared" si="2304"/>
        <v>AH$12</v>
      </c>
      <c r="AI1959" s="195" t="str">
        <f t="shared" si="2304"/>
        <v>AI$12</v>
      </c>
      <c r="AJ1959" s="195" t="str">
        <f t="shared" si="2304"/>
        <v>AJ$12</v>
      </c>
      <c r="AK1959" s="195" t="str">
        <f t="shared" si="2304"/>
        <v>AK$12</v>
      </c>
      <c r="AL1959" s="195" t="str">
        <f t="shared" si="2304"/>
        <v>AL$12</v>
      </c>
      <c r="AM1959" s="195" t="str">
        <f t="shared" si="2304"/>
        <v>AM$12</v>
      </c>
      <c r="AN1959" s="195" t="str">
        <f t="shared" si="2304"/>
        <v>AN$12</v>
      </c>
      <c r="AO1959" s="195" t="str">
        <f t="shared" si="2304"/>
        <v>AO$12</v>
      </c>
      <c r="AP1959" s="195" t="str">
        <f t="shared" si="2304"/>
        <v>AP$12</v>
      </c>
      <c r="AQ1959" s="195" t="str">
        <f t="shared" si="2304"/>
        <v>AQ$12</v>
      </c>
      <c r="AR1959" s="195" t="str">
        <f t="shared" si="2304"/>
        <v>AR$12</v>
      </c>
      <c r="AS1959" s="195" t="str">
        <f t="shared" si="2304"/>
        <v>AS$12</v>
      </c>
      <c r="AT1959" s="195" t="str">
        <f t="shared" si="2304"/>
        <v>AT$12</v>
      </c>
      <c r="AU1959" s="195" t="str">
        <f t="shared" si="2304"/>
        <v>AU$12</v>
      </c>
      <c r="AV1959" s="195" t="str">
        <f t="shared" si="2304"/>
        <v>AV$12</v>
      </c>
      <c r="AW1959" s="195" t="str">
        <f t="shared" si="2304"/>
        <v>AW$12</v>
      </c>
      <c r="AX1959" s="195" t="str">
        <f t="shared" si="2304"/>
        <v>AX$12</v>
      </c>
      <c r="AY1959" s="195" t="str">
        <f t="shared" si="2304"/>
        <v>AY$12</v>
      </c>
      <c r="AZ1959" s="195" t="str">
        <f t="shared" si="2304"/>
        <v>AZ$12</v>
      </c>
      <c r="BA1959" s="195" t="str">
        <f t="shared" si="2304"/>
        <v>BA$12</v>
      </c>
      <c r="BB1959" s="195" t="str">
        <f t="shared" si="2304"/>
        <v>BB$12</v>
      </c>
      <c r="BC1959" s="195" t="str">
        <f t="shared" si="2304"/>
        <v>BC$12</v>
      </c>
      <c r="BD1959" s="195" t="str">
        <f t="shared" si="2304"/>
        <v>BD$12</v>
      </c>
      <c r="BE1959" s="195" t="str">
        <f t="shared" si="2304"/>
        <v>BE$12</v>
      </c>
      <c r="BF1959" s="195" t="str">
        <f t="shared" si="2304"/>
        <v>BF$12</v>
      </c>
      <c r="BG1959" s="195" t="str">
        <f t="shared" si="2304"/>
        <v>BG$12</v>
      </c>
      <c r="BH1959" s="195" t="str">
        <f t="shared" si="2304"/>
        <v>BH$12</v>
      </c>
      <c r="BI1959" s="195" t="str">
        <f t="shared" si="2304"/>
        <v>BI$12</v>
      </c>
      <c r="BJ1959" s="195" t="str">
        <f t="shared" si="2304"/>
        <v>BJ$12</v>
      </c>
      <c r="BK1959" s="195" t="str">
        <f t="shared" si="2304"/>
        <v>BK$12</v>
      </c>
      <c r="BL1959" s="195" t="str">
        <f t="shared" si="2304"/>
        <v>BL$12</v>
      </c>
      <c r="BM1959" s="195" t="str">
        <f t="shared" si="2304"/>
        <v>BM$12</v>
      </c>
      <c r="BN1959" s="195" t="str">
        <f t="shared" si="2304"/>
        <v>BN$12</v>
      </c>
      <c r="BO1959" s="195" t="str">
        <f t="shared" si="2304"/>
        <v>BO$12</v>
      </c>
      <c r="BP1959" s="195" t="str">
        <f t="shared" si="2304"/>
        <v>BP$12</v>
      </c>
      <c r="BQ1959" s="195" t="str">
        <f t="shared" si="2304"/>
        <v>BQ$12</v>
      </c>
      <c r="BR1959" s="195" t="str">
        <f t="shared" si="2304"/>
        <v>BR$12</v>
      </c>
      <c r="BS1959" s="195" t="str">
        <f t="shared" si="2304"/>
        <v>BS$12</v>
      </c>
      <c r="BT1959" s="195" t="str">
        <f t="shared" si="2304"/>
        <v>BT$12</v>
      </c>
      <c r="BU1959" s="195" t="str">
        <f t="shared" si="2304"/>
        <v>BU$12</v>
      </c>
      <c r="BV1959" s="195" t="str">
        <f t="shared" si="2304"/>
        <v>BV$12</v>
      </c>
      <c r="BW1959" s="195" t="str">
        <f t="shared" si="2304"/>
        <v>BW$12</v>
      </c>
      <c r="BX1959" s="195" t="str">
        <f t="shared" si="2304"/>
        <v>BX$12</v>
      </c>
      <c r="BY1959" s="195" t="str">
        <f t="shared" si="2304"/>
        <v>BY$12</v>
      </c>
      <c r="BZ1959" s="195" t="str">
        <f t="shared" si="2304"/>
        <v>BZ$12</v>
      </c>
      <c r="CA1959" s="195" t="str">
        <f t="shared" si="2304"/>
        <v>CA$12</v>
      </c>
      <c r="CB1959" s="195" t="str">
        <f t="shared" si="2304"/>
        <v>CB$12</v>
      </c>
      <c r="CC1959" s="195" t="str">
        <f t="shared" si="2304"/>
        <v>CC$12</v>
      </c>
      <c r="CD1959" s="195" t="str">
        <f t="shared" si="2304"/>
        <v>CD$12</v>
      </c>
      <c r="CE1959" s="195" t="str">
        <f t="shared" ref="CE1959:CL1959" si="2305">CE$16</f>
        <v>CE$12</v>
      </c>
      <c r="CF1959" s="195" t="str">
        <f t="shared" si="2305"/>
        <v>CF$12</v>
      </c>
      <c r="CG1959" s="195" t="str">
        <f t="shared" si="2305"/>
        <v>CG$12</v>
      </c>
      <c r="CH1959" s="195" t="str">
        <f t="shared" si="2305"/>
        <v>CH$12</v>
      </c>
      <c r="CI1959" s="195" t="str">
        <f t="shared" si="2305"/>
        <v>CI$12</v>
      </c>
      <c r="CJ1959" s="195" t="str">
        <f t="shared" si="2305"/>
        <v>CJ$12</v>
      </c>
      <c r="CK1959" s="195" t="str">
        <f t="shared" si="2305"/>
        <v>CK$12</v>
      </c>
      <c r="CL1959" s="195" t="str">
        <f t="shared" si="2305"/>
        <v>CL$12</v>
      </c>
    </row>
    <row r="1960" spans="2:90" x14ac:dyDescent="0.4">
      <c r="B1960" s="171" t="s">
        <v>462</v>
      </c>
      <c r="E1960" s="8"/>
      <c r="H1960" s="196"/>
      <c r="I1960" s="197"/>
      <c r="J1960" s="197"/>
      <c r="K1960" s="198"/>
      <c r="L1960" s="198"/>
      <c r="M1960" s="198"/>
      <c r="N1960" s="198"/>
      <c r="O1960" s="198"/>
      <c r="P1960" s="198"/>
      <c r="R1960" s="198"/>
      <c r="S1960" s="195" t="str">
        <f t="shared" ref="S1960:CD1960" si="2306">S$17</f>
        <v>S$13</v>
      </c>
      <c r="T1960" s="195" t="str">
        <f t="shared" si="2306"/>
        <v>T$13</v>
      </c>
      <c r="U1960" s="195" t="str">
        <f t="shared" si="2306"/>
        <v>U$13</v>
      </c>
      <c r="V1960" s="195" t="str">
        <f t="shared" si="2306"/>
        <v>V$13</v>
      </c>
      <c r="W1960" s="195" t="str">
        <f t="shared" si="2306"/>
        <v>W$13</v>
      </c>
      <c r="X1960" s="195" t="str">
        <f t="shared" si="2306"/>
        <v>X$13</v>
      </c>
      <c r="Y1960" s="195" t="str">
        <f t="shared" si="2306"/>
        <v>Y$13</v>
      </c>
      <c r="Z1960" s="195" t="str">
        <f t="shared" si="2306"/>
        <v>Z$13</v>
      </c>
      <c r="AA1960" s="195" t="str">
        <f t="shared" si="2306"/>
        <v>AA$13</v>
      </c>
      <c r="AB1960" s="195" t="str">
        <f t="shared" si="2306"/>
        <v>AB$13</v>
      </c>
      <c r="AC1960" s="195" t="str">
        <f t="shared" si="2306"/>
        <v>AC$13</v>
      </c>
      <c r="AD1960" s="195" t="str">
        <f t="shared" si="2306"/>
        <v>AD$13</v>
      </c>
      <c r="AE1960" s="195" t="str">
        <f t="shared" si="2306"/>
        <v>AE$13</v>
      </c>
      <c r="AF1960" s="195" t="str">
        <f t="shared" si="2306"/>
        <v>AF$13</v>
      </c>
      <c r="AG1960" s="195" t="str">
        <f t="shared" si="2306"/>
        <v>AG$13</v>
      </c>
      <c r="AH1960" s="195" t="str">
        <f t="shared" si="2306"/>
        <v>AH$13</v>
      </c>
      <c r="AI1960" s="195" t="str">
        <f t="shared" si="2306"/>
        <v>AI$13</v>
      </c>
      <c r="AJ1960" s="195" t="str">
        <f t="shared" si="2306"/>
        <v>AJ$13</v>
      </c>
      <c r="AK1960" s="195" t="str">
        <f t="shared" si="2306"/>
        <v>AK$13</v>
      </c>
      <c r="AL1960" s="195" t="str">
        <f t="shared" si="2306"/>
        <v>AL$13</v>
      </c>
      <c r="AM1960" s="195" t="str">
        <f t="shared" si="2306"/>
        <v>AM$13</v>
      </c>
      <c r="AN1960" s="195" t="str">
        <f t="shared" si="2306"/>
        <v>AN$13</v>
      </c>
      <c r="AO1960" s="195" t="str">
        <f t="shared" si="2306"/>
        <v>AO$13</v>
      </c>
      <c r="AP1960" s="195" t="str">
        <f t="shared" si="2306"/>
        <v>AP$13</v>
      </c>
      <c r="AQ1960" s="195" t="str">
        <f t="shared" si="2306"/>
        <v>AQ$13</v>
      </c>
      <c r="AR1960" s="195" t="str">
        <f t="shared" si="2306"/>
        <v>AR$13</v>
      </c>
      <c r="AS1960" s="195" t="str">
        <f t="shared" si="2306"/>
        <v>AS$13</v>
      </c>
      <c r="AT1960" s="195" t="str">
        <f t="shared" si="2306"/>
        <v>AT$13</v>
      </c>
      <c r="AU1960" s="195" t="str">
        <f t="shared" si="2306"/>
        <v>AU$13</v>
      </c>
      <c r="AV1960" s="195" t="str">
        <f t="shared" si="2306"/>
        <v>AV$13</v>
      </c>
      <c r="AW1960" s="195" t="str">
        <f t="shared" si="2306"/>
        <v>AW$13</v>
      </c>
      <c r="AX1960" s="195" t="str">
        <f t="shared" si="2306"/>
        <v>AX$13</v>
      </c>
      <c r="AY1960" s="195" t="str">
        <f t="shared" si="2306"/>
        <v>AY$13</v>
      </c>
      <c r="AZ1960" s="195" t="str">
        <f t="shared" si="2306"/>
        <v>AZ$13</v>
      </c>
      <c r="BA1960" s="195" t="str">
        <f t="shared" si="2306"/>
        <v>BA$13</v>
      </c>
      <c r="BB1960" s="195" t="str">
        <f t="shared" si="2306"/>
        <v>BB$13</v>
      </c>
      <c r="BC1960" s="195" t="str">
        <f t="shared" si="2306"/>
        <v>BC$13</v>
      </c>
      <c r="BD1960" s="195" t="str">
        <f t="shared" si="2306"/>
        <v>BD$13</v>
      </c>
      <c r="BE1960" s="195" t="str">
        <f t="shared" si="2306"/>
        <v>BE$13</v>
      </c>
      <c r="BF1960" s="195" t="str">
        <f t="shared" si="2306"/>
        <v>BF$13</v>
      </c>
      <c r="BG1960" s="195" t="str">
        <f t="shared" si="2306"/>
        <v>BG$13</v>
      </c>
      <c r="BH1960" s="195" t="str">
        <f t="shared" si="2306"/>
        <v>BH$13</v>
      </c>
      <c r="BI1960" s="195" t="str">
        <f t="shared" si="2306"/>
        <v>BI$13</v>
      </c>
      <c r="BJ1960" s="195" t="str">
        <f t="shared" si="2306"/>
        <v>BJ$13</v>
      </c>
      <c r="BK1960" s="195" t="str">
        <f t="shared" si="2306"/>
        <v>BK$13</v>
      </c>
      <c r="BL1960" s="195" t="str">
        <f t="shared" si="2306"/>
        <v>BL$13</v>
      </c>
      <c r="BM1960" s="195" t="str">
        <f t="shared" si="2306"/>
        <v>BM$13</v>
      </c>
      <c r="BN1960" s="195" t="str">
        <f t="shared" si="2306"/>
        <v>BN$13</v>
      </c>
      <c r="BO1960" s="195" t="str">
        <f t="shared" si="2306"/>
        <v>BO$13</v>
      </c>
      <c r="BP1960" s="195" t="str">
        <f t="shared" si="2306"/>
        <v>BP$13</v>
      </c>
      <c r="BQ1960" s="195" t="str">
        <f t="shared" si="2306"/>
        <v>BQ$13</v>
      </c>
      <c r="BR1960" s="195" t="str">
        <f t="shared" si="2306"/>
        <v>BR$13</v>
      </c>
      <c r="BS1960" s="195" t="str">
        <f t="shared" si="2306"/>
        <v>BS$13</v>
      </c>
      <c r="BT1960" s="195" t="str">
        <f t="shared" si="2306"/>
        <v>BT$13</v>
      </c>
      <c r="BU1960" s="195" t="str">
        <f t="shared" si="2306"/>
        <v>BU$13</v>
      </c>
      <c r="BV1960" s="195" t="str">
        <f t="shared" si="2306"/>
        <v>BV$13</v>
      </c>
      <c r="BW1960" s="195" t="str">
        <f t="shared" si="2306"/>
        <v>BW$13</v>
      </c>
      <c r="BX1960" s="195" t="str">
        <f t="shared" si="2306"/>
        <v>BX$13</v>
      </c>
      <c r="BY1960" s="195" t="str">
        <f t="shared" si="2306"/>
        <v>BY$13</v>
      </c>
      <c r="BZ1960" s="195" t="str">
        <f t="shared" si="2306"/>
        <v>BZ$13</v>
      </c>
      <c r="CA1960" s="195" t="str">
        <f t="shared" si="2306"/>
        <v>CA$13</v>
      </c>
      <c r="CB1960" s="195" t="str">
        <f t="shared" si="2306"/>
        <v>CB$13</v>
      </c>
      <c r="CC1960" s="195" t="str">
        <f t="shared" si="2306"/>
        <v>CC$13</v>
      </c>
      <c r="CD1960" s="195" t="str">
        <f t="shared" si="2306"/>
        <v>CD$13</v>
      </c>
      <c r="CE1960" s="195" t="str">
        <f t="shared" ref="CE1960:CL1960" si="2307">CE$17</f>
        <v>CE$13</v>
      </c>
      <c r="CF1960" s="195" t="str">
        <f t="shared" si="2307"/>
        <v>CF$13</v>
      </c>
      <c r="CG1960" s="195" t="str">
        <f t="shared" si="2307"/>
        <v>CG$13</v>
      </c>
      <c r="CH1960" s="195" t="str">
        <f t="shared" si="2307"/>
        <v>CH$13</v>
      </c>
      <c r="CI1960" s="195" t="str">
        <f t="shared" si="2307"/>
        <v>CI$13</v>
      </c>
      <c r="CJ1960" s="195" t="str">
        <f t="shared" si="2307"/>
        <v>CJ$13</v>
      </c>
      <c r="CK1960" s="195" t="str">
        <f t="shared" si="2307"/>
        <v>CK$13</v>
      </c>
      <c r="CL1960" s="195" t="str">
        <f t="shared" si="2307"/>
        <v>CL$13</v>
      </c>
    </row>
    <row r="1961" spans="2:90" x14ac:dyDescent="0.4">
      <c r="B1961" s="171" t="s">
        <v>491</v>
      </c>
      <c r="E1961" s="8"/>
      <c r="H1961" s="196"/>
      <c r="I1961" s="197"/>
      <c r="J1961" s="197"/>
      <c r="K1961" s="198"/>
      <c r="L1961" s="198"/>
      <c r="M1961" s="198"/>
      <c r="N1961" s="198"/>
      <c r="O1961" s="198"/>
      <c r="P1961" s="198"/>
      <c r="R1961" s="198"/>
      <c r="S1961" s="186"/>
      <c r="T1961" s="186"/>
      <c r="U1961" s="186"/>
      <c r="V1961" s="186"/>
      <c r="W1961" s="186"/>
      <c r="X1961" s="186"/>
      <c r="Y1961" s="186"/>
      <c r="Z1961" s="186"/>
      <c r="AA1961" s="186"/>
      <c r="AB1961" s="186"/>
      <c r="AC1961" s="186"/>
      <c r="AD1961" s="186"/>
      <c r="AE1961" s="186"/>
      <c r="AF1961" s="186"/>
      <c r="AG1961" s="186"/>
      <c r="AH1961" s="186"/>
      <c r="AI1961" s="186"/>
      <c r="AJ1961" s="186"/>
      <c r="AK1961" s="186"/>
      <c r="AL1961" s="186"/>
      <c r="AM1961" s="186"/>
      <c r="AN1961" s="186"/>
      <c r="AO1961" s="186"/>
      <c r="AP1961" s="186"/>
      <c r="AQ1961" s="186"/>
      <c r="AR1961" s="186"/>
      <c r="AS1961" s="186"/>
      <c r="AT1961" s="186"/>
      <c r="AU1961" s="186"/>
      <c r="AV1961" s="186"/>
      <c r="AW1961" s="186"/>
      <c r="AX1961" s="186"/>
      <c r="AY1961" s="186"/>
      <c r="AZ1961" s="186"/>
      <c r="BA1961" s="186"/>
      <c r="BB1961" s="186"/>
      <c r="BC1961" s="186"/>
      <c r="BD1961" s="186"/>
      <c r="BE1961" s="186"/>
      <c r="BF1961" s="186"/>
      <c r="BG1961" s="186"/>
      <c r="BH1961" s="186"/>
      <c r="BI1961" s="186"/>
      <c r="BJ1961" s="186"/>
      <c r="BK1961" s="186"/>
      <c r="BL1961" s="186"/>
      <c r="BM1961" s="186"/>
      <c r="BN1961" s="186"/>
      <c r="BO1961" s="186"/>
      <c r="BP1961" s="186"/>
      <c r="BQ1961" s="186"/>
      <c r="BR1961" s="186"/>
      <c r="BS1961" s="186"/>
      <c r="BT1961" s="186"/>
      <c r="BU1961" s="186"/>
      <c r="BV1961" s="186"/>
      <c r="BW1961" s="186"/>
      <c r="BX1961" s="186"/>
      <c r="BY1961" s="186"/>
      <c r="BZ1961" s="186"/>
      <c r="CA1961" s="186"/>
      <c r="CB1961" s="186"/>
      <c r="CC1961" s="186"/>
      <c r="CD1961" s="186"/>
      <c r="CE1961" s="186"/>
      <c r="CF1961" s="186"/>
      <c r="CG1961" s="186"/>
      <c r="CH1961" s="186"/>
      <c r="CI1961" s="186"/>
      <c r="CJ1961" s="186"/>
      <c r="CK1961" s="186"/>
      <c r="CL1961" s="186"/>
    </row>
    <row r="1962" spans="2:90" x14ac:dyDescent="0.4">
      <c r="B1962" s="171" t="s">
        <v>505</v>
      </c>
      <c r="E1962" s="8"/>
      <c r="H1962" s="196"/>
      <c r="I1962" s="197"/>
      <c r="J1962" s="197"/>
      <c r="K1962" s="198"/>
      <c r="L1962" s="198"/>
      <c r="M1962" s="198"/>
      <c r="N1962" s="198"/>
      <c r="O1962" s="198"/>
      <c r="P1962" s="198"/>
      <c r="R1962" s="198"/>
      <c r="S1962" s="186"/>
      <c r="T1962" s="186"/>
      <c r="U1962" s="186"/>
      <c r="V1962" s="186"/>
      <c r="W1962" s="186"/>
      <c r="X1962" s="186"/>
      <c r="Y1962" s="186"/>
      <c r="Z1962" s="186"/>
      <c r="AA1962" s="186"/>
      <c r="AB1962" s="186"/>
      <c r="AC1962" s="186"/>
      <c r="AD1962" s="186"/>
      <c r="AE1962" s="186"/>
      <c r="AF1962" s="186"/>
      <c r="AG1962" s="186"/>
      <c r="AH1962" s="186"/>
      <c r="AI1962" s="186"/>
      <c r="AJ1962" s="186"/>
      <c r="AK1962" s="186"/>
      <c r="AL1962" s="186"/>
      <c r="AM1962" s="186"/>
      <c r="AN1962" s="186"/>
      <c r="AO1962" s="186"/>
      <c r="AP1962" s="186"/>
      <c r="AQ1962" s="186"/>
      <c r="AR1962" s="186"/>
      <c r="AS1962" s="186"/>
      <c r="AT1962" s="186"/>
      <c r="AU1962" s="186"/>
      <c r="AV1962" s="186"/>
      <c r="AW1962" s="186"/>
      <c r="AX1962" s="186"/>
      <c r="AY1962" s="186"/>
      <c r="AZ1962" s="186"/>
      <c r="BA1962" s="186"/>
      <c r="BB1962" s="186"/>
      <c r="BC1962" s="186"/>
      <c r="BD1962" s="186"/>
      <c r="BE1962" s="186"/>
      <c r="BF1962" s="186"/>
      <c r="BG1962" s="186"/>
      <c r="BH1962" s="186"/>
      <c r="BI1962" s="186"/>
      <c r="BJ1962" s="186"/>
      <c r="BK1962" s="186"/>
      <c r="BL1962" s="186"/>
      <c r="BM1962" s="186"/>
      <c r="BN1962" s="186"/>
      <c r="BO1962" s="186"/>
      <c r="BP1962" s="186"/>
      <c r="BQ1962" s="186"/>
      <c r="BR1962" s="186"/>
      <c r="BS1962" s="186"/>
      <c r="BT1962" s="186"/>
      <c r="BU1962" s="186"/>
      <c r="BV1962" s="186"/>
      <c r="BW1962" s="186"/>
      <c r="BX1962" s="186"/>
      <c r="BY1962" s="186"/>
      <c r="BZ1962" s="186"/>
      <c r="CA1962" s="186"/>
      <c r="CB1962" s="186"/>
      <c r="CC1962" s="186"/>
      <c r="CD1962" s="186"/>
      <c r="CE1962" s="186"/>
      <c r="CF1962" s="186"/>
      <c r="CG1962" s="186"/>
      <c r="CH1962" s="186"/>
      <c r="CI1962" s="186"/>
      <c r="CJ1962" s="186"/>
      <c r="CK1962" s="186"/>
      <c r="CL1962" s="186"/>
    </row>
    <row r="1963" spans="2:90" x14ac:dyDescent="0.4">
      <c r="B1963" s="171" t="s">
        <v>463</v>
      </c>
      <c r="E1963" s="8"/>
      <c r="H1963" s="196"/>
      <c r="I1963" s="197"/>
      <c r="J1963" s="197"/>
      <c r="K1963" s="198"/>
      <c r="L1963" s="198"/>
      <c r="M1963" s="198"/>
      <c r="N1963" s="198"/>
      <c r="O1963" s="198"/>
      <c r="P1963" s="198"/>
      <c r="R1963" s="198"/>
      <c r="S1963" s="186" t="str">
        <f t="shared" ref="S1963:CD1963" si="2308">S$18</f>
        <v>S$14</v>
      </c>
      <c r="T1963" s="186" t="str">
        <f t="shared" si="2308"/>
        <v>T$14</v>
      </c>
      <c r="U1963" s="186" t="str">
        <f t="shared" si="2308"/>
        <v>U$14</v>
      </c>
      <c r="V1963" s="186" t="str">
        <f t="shared" si="2308"/>
        <v>V$14</v>
      </c>
      <c r="W1963" s="186" t="str">
        <f t="shared" si="2308"/>
        <v>W$14</v>
      </c>
      <c r="X1963" s="186" t="str">
        <f t="shared" si="2308"/>
        <v>X$14</v>
      </c>
      <c r="Y1963" s="186" t="str">
        <f t="shared" si="2308"/>
        <v>Y$14</v>
      </c>
      <c r="Z1963" s="186" t="str">
        <f t="shared" si="2308"/>
        <v>Z$14</v>
      </c>
      <c r="AA1963" s="186" t="str">
        <f t="shared" si="2308"/>
        <v>AA$14</v>
      </c>
      <c r="AB1963" s="186" t="str">
        <f t="shared" si="2308"/>
        <v>AB$14</v>
      </c>
      <c r="AC1963" s="186" t="str">
        <f t="shared" si="2308"/>
        <v>AC$14</v>
      </c>
      <c r="AD1963" s="186" t="str">
        <f t="shared" si="2308"/>
        <v>AD$14</v>
      </c>
      <c r="AE1963" s="186" t="str">
        <f t="shared" si="2308"/>
        <v>AE$14</v>
      </c>
      <c r="AF1963" s="186" t="str">
        <f t="shared" si="2308"/>
        <v>AF$14</v>
      </c>
      <c r="AG1963" s="186" t="str">
        <f t="shared" si="2308"/>
        <v>AG$14</v>
      </c>
      <c r="AH1963" s="186" t="str">
        <f t="shared" si="2308"/>
        <v>AH$14</v>
      </c>
      <c r="AI1963" s="186" t="str">
        <f t="shared" si="2308"/>
        <v>AI$14</v>
      </c>
      <c r="AJ1963" s="186" t="str">
        <f t="shared" si="2308"/>
        <v>AJ$14</v>
      </c>
      <c r="AK1963" s="186" t="str">
        <f t="shared" si="2308"/>
        <v>AK$14</v>
      </c>
      <c r="AL1963" s="186" t="str">
        <f t="shared" si="2308"/>
        <v>AL$14</v>
      </c>
      <c r="AM1963" s="186" t="str">
        <f t="shared" si="2308"/>
        <v>AM$14</v>
      </c>
      <c r="AN1963" s="186" t="str">
        <f t="shared" si="2308"/>
        <v>AN$14</v>
      </c>
      <c r="AO1963" s="186" t="str">
        <f t="shared" si="2308"/>
        <v>AO$14</v>
      </c>
      <c r="AP1963" s="186" t="str">
        <f t="shared" si="2308"/>
        <v>AP$14</v>
      </c>
      <c r="AQ1963" s="186" t="str">
        <f t="shared" si="2308"/>
        <v>AQ$14</v>
      </c>
      <c r="AR1963" s="186" t="str">
        <f t="shared" si="2308"/>
        <v>AR$14</v>
      </c>
      <c r="AS1963" s="186" t="str">
        <f t="shared" si="2308"/>
        <v>AS$14</v>
      </c>
      <c r="AT1963" s="186" t="str">
        <f t="shared" si="2308"/>
        <v>AT$14</v>
      </c>
      <c r="AU1963" s="186" t="str">
        <f t="shared" si="2308"/>
        <v>AU$14</v>
      </c>
      <c r="AV1963" s="186" t="str">
        <f t="shared" si="2308"/>
        <v>AV$14</v>
      </c>
      <c r="AW1963" s="186" t="str">
        <f t="shared" si="2308"/>
        <v>AW$14</v>
      </c>
      <c r="AX1963" s="186" t="str">
        <f t="shared" si="2308"/>
        <v>AX$14</v>
      </c>
      <c r="AY1963" s="186" t="str">
        <f t="shared" si="2308"/>
        <v>AY$14</v>
      </c>
      <c r="AZ1963" s="186" t="str">
        <f t="shared" si="2308"/>
        <v>AZ$14</v>
      </c>
      <c r="BA1963" s="186" t="str">
        <f t="shared" si="2308"/>
        <v>BA$14</v>
      </c>
      <c r="BB1963" s="186" t="str">
        <f t="shared" si="2308"/>
        <v>BB$14</v>
      </c>
      <c r="BC1963" s="186" t="str">
        <f t="shared" si="2308"/>
        <v>BC$14</v>
      </c>
      <c r="BD1963" s="186" t="str">
        <f t="shared" si="2308"/>
        <v>BD$14</v>
      </c>
      <c r="BE1963" s="186" t="str">
        <f t="shared" si="2308"/>
        <v>BE$14</v>
      </c>
      <c r="BF1963" s="186" t="str">
        <f t="shared" si="2308"/>
        <v>BF$14</v>
      </c>
      <c r="BG1963" s="186" t="str">
        <f t="shared" si="2308"/>
        <v>BG$14</v>
      </c>
      <c r="BH1963" s="186" t="str">
        <f t="shared" si="2308"/>
        <v>BH$14</v>
      </c>
      <c r="BI1963" s="186" t="str">
        <f t="shared" si="2308"/>
        <v>BI$14</v>
      </c>
      <c r="BJ1963" s="186" t="str">
        <f t="shared" si="2308"/>
        <v>BJ$14</v>
      </c>
      <c r="BK1963" s="186" t="str">
        <f t="shared" si="2308"/>
        <v>BK$14</v>
      </c>
      <c r="BL1963" s="186" t="str">
        <f t="shared" si="2308"/>
        <v>BL$14</v>
      </c>
      <c r="BM1963" s="186" t="str">
        <f t="shared" si="2308"/>
        <v>BM$14</v>
      </c>
      <c r="BN1963" s="186" t="str">
        <f t="shared" si="2308"/>
        <v>BN$14</v>
      </c>
      <c r="BO1963" s="186" t="str">
        <f t="shared" si="2308"/>
        <v>BO$14</v>
      </c>
      <c r="BP1963" s="186" t="str">
        <f t="shared" si="2308"/>
        <v>BP$14</v>
      </c>
      <c r="BQ1963" s="186" t="str">
        <f t="shared" si="2308"/>
        <v>BQ$14</v>
      </c>
      <c r="BR1963" s="186" t="str">
        <f t="shared" si="2308"/>
        <v>BR$14</v>
      </c>
      <c r="BS1963" s="186" t="str">
        <f t="shared" si="2308"/>
        <v>BS$14</v>
      </c>
      <c r="BT1963" s="186" t="str">
        <f t="shared" si="2308"/>
        <v>BT$14</v>
      </c>
      <c r="BU1963" s="186" t="str">
        <f t="shared" si="2308"/>
        <v>BU$14</v>
      </c>
      <c r="BV1963" s="186" t="str">
        <f t="shared" si="2308"/>
        <v>BV$14</v>
      </c>
      <c r="BW1963" s="186" t="str">
        <f t="shared" si="2308"/>
        <v>BW$14</v>
      </c>
      <c r="BX1963" s="186" t="str">
        <f t="shared" si="2308"/>
        <v>BX$14</v>
      </c>
      <c r="BY1963" s="186" t="str">
        <f t="shared" si="2308"/>
        <v>BY$14</v>
      </c>
      <c r="BZ1963" s="186" t="str">
        <f t="shared" si="2308"/>
        <v>BZ$14</v>
      </c>
      <c r="CA1963" s="186" t="str">
        <f t="shared" si="2308"/>
        <v>CA$14</v>
      </c>
      <c r="CB1963" s="186" t="str">
        <f t="shared" si="2308"/>
        <v>CB$14</v>
      </c>
      <c r="CC1963" s="186" t="str">
        <f t="shared" si="2308"/>
        <v>CC$14</v>
      </c>
      <c r="CD1963" s="186" t="str">
        <f t="shared" si="2308"/>
        <v>CD$14</v>
      </c>
      <c r="CE1963" s="186" t="str">
        <f t="shared" ref="CE1963:CL1963" si="2309">CE$18</f>
        <v>CE$14</v>
      </c>
      <c r="CF1963" s="186" t="str">
        <f t="shared" si="2309"/>
        <v>CF$14</v>
      </c>
      <c r="CG1963" s="186" t="str">
        <f t="shared" si="2309"/>
        <v>CG$14</v>
      </c>
      <c r="CH1963" s="186" t="str">
        <f t="shared" si="2309"/>
        <v>CH$14</v>
      </c>
      <c r="CI1963" s="186" t="str">
        <f t="shared" si="2309"/>
        <v>CI$14</v>
      </c>
      <c r="CJ1963" s="186" t="str">
        <f t="shared" si="2309"/>
        <v>CJ$14</v>
      </c>
      <c r="CK1963" s="186" t="str">
        <f t="shared" si="2309"/>
        <v>CK$14</v>
      </c>
      <c r="CL1963" s="186" t="str">
        <f t="shared" si="2309"/>
        <v>CL$14</v>
      </c>
    </row>
    <row r="1964" spans="2:90" x14ac:dyDescent="0.4">
      <c r="B1964" s="171" t="s">
        <v>464</v>
      </c>
      <c r="E1964" s="8"/>
      <c r="H1964" s="196"/>
      <c r="I1964" s="197"/>
      <c r="J1964" s="197"/>
      <c r="K1964" s="198"/>
      <c r="L1964" s="198"/>
      <c r="M1964" s="198"/>
      <c r="N1964" s="198"/>
      <c r="O1964" s="198"/>
      <c r="P1964" s="198"/>
      <c r="R1964" s="198"/>
      <c r="S1964" s="186" t="str">
        <f t="shared" ref="S1964:CD1964" si="2310">S$19</f>
        <v>S$15</v>
      </c>
      <c r="T1964" s="186" t="str">
        <f t="shared" si="2310"/>
        <v>T$15</v>
      </c>
      <c r="U1964" s="186" t="str">
        <f t="shared" si="2310"/>
        <v>U$15</v>
      </c>
      <c r="V1964" s="186" t="str">
        <f t="shared" si="2310"/>
        <v>V$15</v>
      </c>
      <c r="W1964" s="186" t="str">
        <f t="shared" si="2310"/>
        <v>W$15</v>
      </c>
      <c r="X1964" s="186" t="str">
        <f t="shared" si="2310"/>
        <v>X$15</v>
      </c>
      <c r="Y1964" s="186" t="str">
        <f t="shared" si="2310"/>
        <v>Y$15</v>
      </c>
      <c r="Z1964" s="186" t="str">
        <f t="shared" si="2310"/>
        <v>Z$15</v>
      </c>
      <c r="AA1964" s="186" t="str">
        <f t="shared" si="2310"/>
        <v>AA$15</v>
      </c>
      <c r="AB1964" s="186" t="str">
        <f t="shared" si="2310"/>
        <v>AB$15</v>
      </c>
      <c r="AC1964" s="186" t="str">
        <f t="shared" si="2310"/>
        <v>AC$15</v>
      </c>
      <c r="AD1964" s="186" t="str">
        <f t="shared" si="2310"/>
        <v>AD$15</v>
      </c>
      <c r="AE1964" s="186" t="str">
        <f t="shared" si="2310"/>
        <v>AE$15</v>
      </c>
      <c r="AF1964" s="186" t="str">
        <f t="shared" si="2310"/>
        <v>AF$15</v>
      </c>
      <c r="AG1964" s="186" t="str">
        <f t="shared" si="2310"/>
        <v>AG$15</v>
      </c>
      <c r="AH1964" s="186" t="str">
        <f t="shared" si="2310"/>
        <v>AH$15</v>
      </c>
      <c r="AI1964" s="186" t="str">
        <f t="shared" si="2310"/>
        <v>AI$15</v>
      </c>
      <c r="AJ1964" s="186" t="str">
        <f t="shared" si="2310"/>
        <v>AJ$15</v>
      </c>
      <c r="AK1964" s="186" t="str">
        <f t="shared" si="2310"/>
        <v>AK$15</v>
      </c>
      <c r="AL1964" s="186" t="str">
        <f t="shared" si="2310"/>
        <v>AL$15</v>
      </c>
      <c r="AM1964" s="186" t="str">
        <f t="shared" si="2310"/>
        <v>AM$15</v>
      </c>
      <c r="AN1964" s="186" t="str">
        <f t="shared" si="2310"/>
        <v>AN$15</v>
      </c>
      <c r="AO1964" s="186" t="str">
        <f t="shared" si="2310"/>
        <v>AO$15</v>
      </c>
      <c r="AP1964" s="186" t="str">
        <f t="shared" si="2310"/>
        <v>AP$15</v>
      </c>
      <c r="AQ1964" s="186" t="str">
        <f t="shared" si="2310"/>
        <v>AQ$15</v>
      </c>
      <c r="AR1964" s="186" t="str">
        <f t="shared" si="2310"/>
        <v>AR$15</v>
      </c>
      <c r="AS1964" s="186" t="str">
        <f t="shared" si="2310"/>
        <v>AS$15</v>
      </c>
      <c r="AT1964" s="186" t="str">
        <f t="shared" si="2310"/>
        <v>AT$15</v>
      </c>
      <c r="AU1964" s="186" t="str">
        <f t="shared" si="2310"/>
        <v>AU$15</v>
      </c>
      <c r="AV1964" s="186" t="str">
        <f t="shared" si="2310"/>
        <v>AV$15</v>
      </c>
      <c r="AW1964" s="186" t="str">
        <f t="shared" si="2310"/>
        <v>AW$15</v>
      </c>
      <c r="AX1964" s="186" t="str">
        <f t="shared" si="2310"/>
        <v>AX$15</v>
      </c>
      <c r="AY1964" s="186" t="str">
        <f t="shared" si="2310"/>
        <v>AY$15</v>
      </c>
      <c r="AZ1964" s="186" t="str">
        <f t="shared" si="2310"/>
        <v>AZ$15</v>
      </c>
      <c r="BA1964" s="186" t="str">
        <f t="shared" si="2310"/>
        <v>BA$15</v>
      </c>
      <c r="BB1964" s="186" t="str">
        <f t="shared" si="2310"/>
        <v>BB$15</v>
      </c>
      <c r="BC1964" s="186" t="str">
        <f t="shared" si="2310"/>
        <v>BC$15</v>
      </c>
      <c r="BD1964" s="186" t="str">
        <f t="shared" si="2310"/>
        <v>BD$15</v>
      </c>
      <c r="BE1964" s="186" t="str">
        <f t="shared" si="2310"/>
        <v>BE$15</v>
      </c>
      <c r="BF1964" s="186" t="str">
        <f t="shared" si="2310"/>
        <v>BF$15</v>
      </c>
      <c r="BG1964" s="186" t="str">
        <f t="shared" si="2310"/>
        <v>BG$15</v>
      </c>
      <c r="BH1964" s="186" t="str">
        <f t="shared" si="2310"/>
        <v>BH$15</v>
      </c>
      <c r="BI1964" s="186" t="str">
        <f t="shared" si="2310"/>
        <v>BI$15</v>
      </c>
      <c r="BJ1964" s="186" t="str">
        <f t="shared" si="2310"/>
        <v>BJ$15</v>
      </c>
      <c r="BK1964" s="186" t="str">
        <f t="shared" si="2310"/>
        <v>BK$15</v>
      </c>
      <c r="BL1964" s="186" t="str">
        <f t="shared" si="2310"/>
        <v>BL$15</v>
      </c>
      <c r="BM1964" s="186" t="str">
        <f t="shared" si="2310"/>
        <v>BM$15</v>
      </c>
      <c r="BN1964" s="186" t="str">
        <f t="shared" si="2310"/>
        <v>BN$15</v>
      </c>
      <c r="BO1964" s="186" t="str">
        <f t="shared" si="2310"/>
        <v>BO$15</v>
      </c>
      <c r="BP1964" s="186" t="str">
        <f t="shared" si="2310"/>
        <v>BP$15</v>
      </c>
      <c r="BQ1964" s="186" t="str">
        <f t="shared" si="2310"/>
        <v>BQ$15</v>
      </c>
      <c r="BR1964" s="186" t="str">
        <f t="shared" si="2310"/>
        <v>BR$15</v>
      </c>
      <c r="BS1964" s="186" t="str">
        <f t="shared" si="2310"/>
        <v>BS$15</v>
      </c>
      <c r="BT1964" s="186" t="str">
        <f t="shared" si="2310"/>
        <v>BT$15</v>
      </c>
      <c r="BU1964" s="186" t="str">
        <f t="shared" si="2310"/>
        <v>BU$15</v>
      </c>
      <c r="BV1964" s="186" t="str">
        <f t="shared" si="2310"/>
        <v>BV$15</v>
      </c>
      <c r="BW1964" s="186" t="str">
        <f t="shared" si="2310"/>
        <v>BW$15</v>
      </c>
      <c r="BX1964" s="186" t="str">
        <f t="shared" si="2310"/>
        <v>BX$15</v>
      </c>
      <c r="BY1964" s="186" t="str">
        <f t="shared" si="2310"/>
        <v>BY$15</v>
      </c>
      <c r="BZ1964" s="186" t="str">
        <f t="shared" si="2310"/>
        <v>BZ$15</v>
      </c>
      <c r="CA1964" s="186" t="str">
        <f t="shared" si="2310"/>
        <v>CA$15</v>
      </c>
      <c r="CB1964" s="186" t="str">
        <f t="shared" si="2310"/>
        <v>CB$15</v>
      </c>
      <c r="CC1964" s="186" t="str">
        <f t="shared" si="2310"/>
        <v>CC$15</v>
      </c>
      <c r="CD1964" s="186" t="str">
        <f t="shared" si="2310"/>
        <v>CD$15</v>
      </c>
      <c r="CE1964" s="186" t="str">
        <f t="shared" ref="CE1964:CL1964" si="2311">CE$19</f>
        <v>CE$15</v>
      </c>
      <c r="CF1964" s="186" t="str">
        <f t="shared" si="2311"/>
        <v>CF$15</v>
      </c>
      <c r="CG1964" s="186" t="str">
        <f t="shared" si="2311"/>
        <v>CG$15</v>
      </c>
      <c r="CH1964" s="186" t="str">
        <f t="shared" si="2311"/>
        <v>CH$15</v>
      </c>
      <c r="CI1964" s="186" t="str">
        <f t="shared" si="2311"/>
        <v>CI$15</v>
      </c>
      <c r="CJ1964" s="186" t="str">
        <f t="shared" si="2311"/>
        <v>CJ$15</v>
      </c>
      <c r="CK1964" s="186" t="str">
        <f t="shared" si="2311"/>
        <v>CK$15</v>
      </c>
      <c r="CL1964" s="186" t="str">
        <f t="shared" si="2311"/>
        <v>CL$15</v>
      </c>
    </row>
    <row r="1965" spans="2:90" x14ac:dyDescent="0.4">
      <c r="B1965" s="66" t="s">
        <v>283</v>
      </c>
      <c r="C1965" s="31"/>
      <c r="D1965" t="s">
        <v>1002</v>
      </c>
      <c r="E1965" s="8" t="str">
        <f t="shared" ref="E1965:E1986" si="2312">ROW()&amp;" "&amp;D1965</f>
        <v>1965 FAPPE-IS</v>
      </c>
      <c r="F1965" t="s">
        <v>446</v>
      </c>
      <c r="G1965" s="31" t="s">
        <v>81</v>
      </c>
      <c r="H1965" s="22"/>
      <c r="I1965" s="287"/>
      <c r="J1965" s="287"/>
      <c r="K1965" s="22"/>
      <c r="L1965" s="22"/>
      <c r="M1965" s="22"/>
      <c r="N1965" s="22"/>
      <c r="O1965" s="22"/>
      <c r="P1965" s="22"/>
      <c r="R1965" s="66"/>
      <c r="S1965" s="288"/>
      <c r="T1965" s="288"/>
      <c r="U1965" s="288"/>
      <c r="V1965" s="288"/>
      <c r="W1965" s="288"/>
      <c r="X1965" s="288"/>
      <c r="Y1965" s="288"/>
      <c r="Z1965" s="288"/>
      <c r="AA1965" s="288"/>
      <c r="AB1965" s="288"/>
      <c r="AC1965" s="288"/>
      <c r="AD1965" s="288"/>
      <c r="AE1965" s="288"/>
      <c r="AF1965" s="288"/>
      <c r="AG1965" s="288"/>
      <c r="AH1965" s="288"/>
      <c r="AI1965" s="288"/>
      <c r="AJ1965" s="288"/>
      <c r="AK1965" s="288"/>
      <c r="AL1965" s="288"/>
      <c r="AM1965" s="288"/>
      <c r="AN1965" s="288"/>
      <c r="AO1965" s="288"/>
      <c r="AP1965" s="288"/>
      <c r="AQ1965" s="288"/>
      <c r="AR1965" s="288"/>
      <c r="AS1965" s="288"/>
      <c r="AT1965" s="288"/>
      <c r="AU1965" s="288"/>
      <c r="AV1965" s="288"/>
      <c r="AW1965" s="288"/>
      <c r="AX1965" s="288"/>
      <c r="AY1965" s="288"/>
      <c r="AZ1965" s="288"/>
      <c r="BA1965" s="288"/>
      <c r="BB1965" s="288"/>
      <c r="BC1965" s="288"/>
      <c r="BD1965" s="288"/>
      <c r="BE1965" s="288"/>
      <c r="BF1965" s="288"/>
      <c r="BG1965" s="288"/>
      <c r="BH1965" s="288"/>
      <c r="BI1965" s="288"/>
      <c r="BJ1965" s="288"/>
      <c r="BK1965" s="288"/>
      <c r="BL1965" s="288"/>
      <c r="BM1965" s="288"/>
      <c r="BN1965" s="288"/>
      <c r="BO1965" s="288"/>
      <c r="BP1965" s="288"/>
      <c r="BQ1965" s="288"/>
      <c r="BR1965" s="288"/>
      <c r="BS1965" s="288"/>
      <c r="BT1965" s="288"/>
      <c r="BU1965" s="288"/>
      <c r="BV1965" s="288"/>
      <c r="BW1965" s="288"/>
      <c r="BX1965" s="288"/>
      <c r="BY1965" s="288"/>
      <c r="BZ1965" s="288"/>
      <c r="CA1965" s="288"/>
      <c r="CB1965" s="288"/>
      <c r="CC1965" s="288"/>
      <c r="CD1965" s="288"/>
      <c r="CE1965" s="288"/>
      <c r="CF1965" s="288"/>
      <c r="CG1965" s="288"/>
      <c r="CH1965" s="288"/>
      <c r="CI1965" s="288"/>
      <c r="CJ1965" s="288"/>
      <c r="CK1965" s="288"/>
      <c r="CL1965" s="288"/>
    </row>
    <row r="1966" spans="2:90" x14ac:dyDescent="0.4">
      <c r="B1966" s="122" t="s">
        <v>1003</v>
      </c>
      <c r="D1966" t="s">
        <v>1002</v>
      </c>
      <c r="E1966" s="8" t="str">
        <f t="shared" si="2312"/>
        <v>1966 FAPPE-IS</v>
      </c>
      <c r="K1966" s="447">
        <f>+'Corporate Overhead'!K$34</f>
        <v>4</v>
      </c>
      <c r="L1966" s="447">
        <f>+'Corporate Overhead'!L$34</f>
        <v>4</v>
      </c>
      <c r="M1966" s="447">
        <f>+'Corporate Overhead'!M$34</f>
        <v>4</v>
      </c>
      <c r="N1966" s="447">
        <f>+'Corporate Overhead'!N$34</f>
        <v>4</v>
      </c>
      <c r="O1966" s="447">
        <f>+'Corporate Overhead'!O$34</f>
        <v>4</v>
      </c>
      <c r="P1966" s="447">
        <f>+'Corporate Overhead'!P$34</f>
        <v>4</v>
      </c>
      <c r="Q1966" s="447">
        <f>+'Corporate Overhead'!Q$34</f>
        <v>0</v>
      </c>
      <c r="R1966" s="447">
        <f>+'Corporate Overhead'!R$34</f>
        <v>0</v>
      </c>
      <c r="S1966" s="447">
        <f>+'Corporate Overhead'!S$34</f>
        <v>4</v>
      </c>
      <c r="T1966" s="447">
        <f>+'Corporate Overhead'!T$34</f>
        <v>4</v>
      </c>
      <c r="U1966" s="447">
        <f>+'Corporate Overhead'!U$34</f>
        <v>4</v>
      </c>
      <c r="V1966" s="447">
        <f>+'Corporate Overhead'!V$34</f>
        <v>4</v>
      </c>
      <c r="W1966" s="447">
        <f>+'Corporate Overhead'!W$34</f>
        <v>4</v>
      </c>
      <c r="X1966" s="447">
        <f>+'Corporate Overhead'!X$34</f>
        <v>4</v>
      </c>
      <c r="Y1966" s="447">
        <f>+'Corporate Overhead'!Y$34</f>
        <v>4</v>
      </c>
      <c r="Z1966" s="447">
        <f>+'Corporate Overhead'!Z$34</f>
        <v>4</v>
      </c>
      <c r="AA1966" s="447">
        <f>+'Corporate Overhead'!AA$34</f>
        <v>4</v>
      </c>
      <c r="AB1966" s="447">
        <f>+'Corporate Overhead'!AB$34</f>
        <v>4</v>
      </c>
      <c r="AC1966" s="447">
        <f>+'Corporate Overhead'!AC$34</f>
        <v>4</v>
      </c>
      <c r="AD1966" s="447">
        <f>+'Corporate Overhead'!AD$34</f>
        <v>4</v>
      </c>
      <c r="AE1966" s="447">
        <f>+'Corporate Overhead'!AE$34</f>
        <v>4</v>
      </c>
      <c r="AF1966" s="447">
        <f>+'Corporate Overhead'!AF$34</f>
        <v>4</v>
      </c>
      <c r="AG1966" s="447">
        <f>+'Corporate Overhead'!AG$34</f>
        <v>4</v>
      </c>
      <c r="AH1966" s="447">
        <f>+'Corporate Overhead'!AH$34</f>
        <v>4</v>
      </c>
      <c r="AI1966" s="447">
        <f>+'Corporate Overhead'!AI$34</f>
        <v>4</v>
      </c>
      <c r="AJ1966" s="447">
        <f>+'Corporate Overhead'!AJ$34</f>
        <v>4</v>
      </c>
      <c r="AK1966" s="447">
        <f>+'Corporate Overhead'!AK$34</f>
        <v>4</v>
      </c>
      <c r="AL1966" s="447">
        <f>+'Corporate Overhead'!AL$34</f>
        <v>4</v>
      </c>
      <c r="AM1966" s="447">
        <f>+'Corporate Overhead'!AM$34</f>
        <v>4</v>
      </c>
      <c r="AN1966" s="447">
        <f>+'Corporate Overhead'!AN$34</f>
        <v>4</v>
      </c>
      <c r="AO1966" s="447">
        <f>+'Corporate Overhead'!AO$34</f>
        <v>4</v>
      </c>
      <c r="AP1966" s="447">
        <f>+'Corporate Overhead'!AP$34</f>
        <v>4</v>
      </c>
      <c r="AQ1966" s="447">
        <f>+'Corporate Overhead'!AQ$34</f>
        <v>4</v>
      </c>
      <c r="AR1966" s="447">
        <f>+'Corporate Overhead'!AR$34</f>
        <v>4</v>
      </c>
      <c r="AS1966" s="447">
        <f>+'Corporate Overhead'!AS$34</f>
        <v>4</v>
      </c>
      <c r="AT1966" s="447">
        <f>+'Corporate Overhead'!AT$34</f>
        <v>4</v>
      </c>
      <c r="AU1966" s="447">
        <f>+'Corporate Overhead'!AU$34</f>
        <v>4</v>
      </c>
      <c r="AV1966" s="447">
        <f>+'Corporate Overhead'!AV$34</f>
        <v>4</v>
      </c>
      <c r="AW1966" s="447">
        <f>+'Corporate Overhead'!AW$34</f>
        <v>4</v>
      </c>
      <c r="AX1966" s="447">
        <f>+'Corporate Overhead'!AX$34</f>
        <v>4</v>
      </c>
      <c r="AY1966" s="447">
        <f>+'Corporate Overhead'!AY$34</f>
        <v>4</v>
      </c>
      <c r="AZ1966" s="447">
        <f>+'Corporate Overhead'!AZ$34</f>
        <v>4</v>
      </c>
      <c r="BA1966" s="447">
        <f>+'Corporate Overhead'!BA$34</f>
        <v>4</v>
      </c>
      <c r="BB1966" s="447">
        <f>+'Corporate Overhead'!BB$34</f>
        <v>4</v>
      </c>
      <c r="BC1966" s="447">
        <f>+'Corporate Overhead'!BC$34</f>
        <v>4</v>
      </c>
      <c r="BD1966" s="447">
        <f>+'Corporate Overhead'!BD$34</f>
        <v>4</v>
      </c>
      <c r="BE1966" s="447">
        <f>+'Corporate Overhead'!BE$34</f>
        <v>4</v>
      </c>
      <c r="BF1966" s="447">
        <f>+'Corporate Overhead'!BF$34</f>
        <v>4</v>
      </c>
      <c r="BG1966" s="447">
        <f>+'Corporate Overhead'!BG$34</f>
        <v>4</v>
      </c>
      <c r="BH1966" s="447">
        <f>+'Corporate Overhead'!BH$34</f>
        <v>4</v>
      </c>
      <c r="BI1966" s="447">
        <f>+'Corporate Overhead'!BI$34</f>
        <v>4</v>
      </c>
      <c r="BJ1966" s="447">
        <f>+'Corporate Overhead'!BJ$34</f>
        <v>4</v>
      </c>
      <c r="BK1966" s="447">
        <f>+'Corporate Overhead'!BK$34</f>
        <v>4</v>
      </c>
      <c r="BL1966" s="447">
        <f>+'Corporate Overhead'!BL$34</f>
        <v>4</v>
      </c>
      <c r="BM1966" s="447">
        <f>+'Corporate Overhead'!BM$34</f>
        <v>4</v>
      </c>
      <c r="BN1966" s="447">
        <f>+'Corporate Overhead'!BN$34</f>
        <v>4</v>
      </c>
      <c r="BO1966" s="447">
        <f>+'Corporate Overhead'!BO$34</f>
        <v>4</v>
      </c>
      <c r="BP1966" s="447">
        <f>+'Corporate Overhead'!BP$34</f>
        <v>4</v>
      </c>
      <c r="BQ1966" s="447">
        <f>+'Corporate Overhead'!BQ$34</f>
        <v>4</v>
      </c>
      <c r="BR1966" s="447">
        <f>+'Corporate Overhead'!BR$34</f>
        <v>4</v>
      </c>
      <c r="BS1966" s="447">
        <f>+'Corporate Overhead'!BS$34</f>
        <v>4</v>
      </c>
      <c r="BT1966" s="447">
        <f>+'Corporate Overhead'!BT$34</f>
        <v>4</v>
      </c>
      <c r="BU1966" s="447">
        <f>+'Corporate Overhead'!BU$34</f>
        <v>4</v>
      </c>
      <c r="BV1966" s="447">
        <f>+'Corporate Overhead'!BV$34</f>
        <v>4</v>
      </c>
      <c r="BW1966" s="447">
        <f>+'Corporate Overhead'!BW$34</f>
        <v>4</v>
      </c>
      <c r="BX1966" s="447">
        <f>+'Corporate Overhead'!BX$34</f>
        <v>4</v>
      </c>
      <c r="BY1966" s="447">
        <f>+'Corporate Overhead'!BY$34</f>
        <v>4</v>
      </c>
      <c r="BZ1966" s="447">
        <f>+'Corporate Overhead'!BZ$34</f>
        <v>4</v>
      </c>
      <c r="CA1966" s="447">
        <f>+'Corporate Overhead'!CA$34</f>
        <v>4</v>
      </c>
      <c r="CB1966" s="447">
        <f>+'Corporate Overhead'!CB$34</f>
        <v>4</v>
      </c>
      <c r="CC1966" s="447">
        <f>+'Corporate Overhead'!CC$34</f>
        <v>4</v>
      </c>
      <c r="CD1966" s="447">
        <f>+'Corporate Overhead'!CD$34</f>
        <v>4</v>
      </c>
      <c r="CE1966" s="447">
        <f>+'Corporate Overhead'!CE$34</f>
        <v>4</v>
      </c>
      <c r="CF1966" s="447">
        <f>+'Corporate Overhead'!CF$34</f>
        <v>4</v>
      </c>
      <c r="CG1966" s="447">
        <f>+'Corporate Overhead'!CG$34</f>
        <v>4</v>
      </c>
      <c r="CH1966" s="447">
        <f>+'Corporate Overhead'!CH$34</f>
        <v>4</v>
      </c>
      <c r="CI1966" s="447">
        <f>+'Corporate Overhead'!CI$34</f>
        <v>4</v>
      </c>
      <c r="CJ1966" s="447">
        <f>+'Corporate Overhead'!CJ$34</f>
        <v>4</v>
      </c>
      <c r="CK1966" s="447">
        <f>+'Corporate Overhead'!CK$34</f>
        <v>4</v>
      </c>
      <c r="CL1966" s="447">
        <f>+'Corporate Overhead'!CL$34</f>
        <v>4</v>
      </c>
    </row>
    <row r="1967" spans="2:90" x14ac:dyDescent="0.4">
      <c r="D1967" t="s">
        <v>1002</v>
      </c>
      <c r="E1967" s="8" t="str">
        <f t="shared" si="2312"/>
        <v>1967 FAPPE-IS</v>
      </c>
      <c r="S1967" s="72"/>
      <c r="T1967" s="72"/>
      <c r="U1967" s="72"/>
      <c r="V1967" s="72"/>
      <c r="W1967" s="72"/>
      <c r="X1967" s="72"/>
      <c r="Y1967" s="72"/>
      <c r="Z1967" s="72"/>
      <c r="AA1967" s="72"/>
      <c r="AB1967" s="72"/>
      <c r="AC1967" s="72"/>
      <c r="AD1967" s="72"/>
      <c r="AE1967" s="72"/>
      <c r="AF1967" s="72"/>
      <c r="AG1967" s="72"/>
      <c r="AH1967" s="72"/>
      <c r="AI1967" s="72"/>
      <c r="AJ1967" s="72"/>
      <c r="AK1967" s="72"/>
      <c r="AL1967" s="72"/>
      <c r="AM1967" s="72"/>
      <c r="AN1967" s="72"/>
      <c r="AO1967" s="72"/>
      <c r="AP1967" s="72"/>
      <c r="AQ1967" s="72"/>
      <c r="AR1967" s="72"/>
      <c r="AS1967" s="72"/>
      <c r="AT1967" s="72"/>
      <c r="AU1967" s="72"/>
      <c r="AV1967" s="72"/>
      <c r="AW1967" s="72"/>
      <c r="AX1967" s="72"/>
      <c r="AY1967" s="72"/>
      <c r="AZ1967" s="72"/>
      <c r="BA1967" s="72"/>
      <c r="BB1967" s="72"/>
      <c r="BC1967" s="72"/>
      <c r="BD1967" s="72"/>
      <c r="BE1967" s="72"/>
      <c r="BF1967" s="72"/>
      <c r="BG1967" s="72"/>
      <c r="BH1967" s="72"/>
      <c r="BI1967" s="72"/>
      <c r="BJ1967" s="72"/>
      <c r="BK1967" s="72"/>
      <c r="BL1967" s="72"/>
      <c r="BM1967" s="72"/>
      <c r="BN1967" s="72"/>
      <c r="BO1967" s="72"/>
      <c r="BP1967" s="72"/>
      <c r="BQ1967" s="72"/>
      <c r="BR1967" s="72"/>
      <c r="BS1967" s="72"/>
      <c r="BT1967" s="72"/>
      <c r="BU1967" s="72"/>
      <c r="BV1967" s="72"/>
      <c r="BW1967" s="72"/>
      <c r="BX1967" s="72"/>
      <c r="BY1967" s="72"/>
      <c r="BZ1967" s="72"/>
      <c r="CA1967" s="72"/>
      <c r="CB1967" s="72"/>
      <c r="CC1967" s="72"/>
      <c r="CD1967" s="72"/>
      <c r="CE1967" s="72"/>
      <c r="CF1967" s="72"/>
      <c r="CG1967" s="72"/>
      <c r="CH1967" s="72"/>
      <c r="CI1967" s="72"/>
      <c r="CJ1967" s="72"/>
      <c r="CK1967" s="72"/>
      <c r="CL1967" s="72"/>
    </row>
    <row r="1968" spans="2:90" x14ac:dyDescent="0.4">
      <c r="B1968" s="95" t="str">
        <f>"Assumptions - "&amp;B1965</f>
        <v>Assumptions - Volume driven secondary PP&amp;E:</v>
      </c>
      <c r="C1968" s="31"/>
      <c r="D1968" t="s">
        <v>1002</v>
      </c>
      <c r="E1968" s="8" t="str">
        <f t="shared" si="2312"/>
        <v>1968 FAPPE-IS</v>
      </c>
      <c r="G1968" s="8" t="str">
        <f>E1968</f>
        <v>1968 FAPPE-IS</v>
      </c>
      <c r="H1968" s="31"/>
      <c r="I1968" s="73"/>
      <c r="J1968" s="73"/>
      <c r="K1968" s="31"/>
      <c r="L1968" s="31"/>
      <c r="M1968" s="31"/>
      <c r="N1968" s="31"/>
      <c r="O1968" s="31"/>
      <c r="P1968" s="31"/>
      <c r="R1968" s="67"/>
      <c r="S1968" s="152"/>
      <c r="T1968" s="152"/>
      <c r="U1968" s="152"/>
      <c r="V1968" s="152"/>
      <c r="W1968" s="152"/>
      <c r="X1968" s="152"/>
      <c r="Y1968" s="152"/>
      <c r="Z1968" s="152"/>
      <c r="AA1968" s="152"/>
      <c r="AB1968" s="152"/>
      <c r="AC1968" s="152"/>
      <c r="AD1968" s="152"/>
      <c r="AE1968" s="152"/>
      <c r="AF1968" s="152"/>
      <c r="AG1968" s="152"/>
      <c r="AH1968" s="152"/>
      <c r="AI1968" s="152"/>
      <c r="AJ1968" s="152"/>
      <c r="AK1968" s="152"/>
      <c r="AL1968" s="152"/>
      <c r="AM1968" s="152"/>
      <c r="AN1968" s="152"/>
      <c r="AO1968" s="152"/>
      <c r="AP1968" s="152"/>
      <c r="AQ1968" s="152"/>
      <c r="AR1968" s="152"/>
      <c r="AS1968" s="152"/>
      <c r="AT1968" s="152"/>
      <c r="AU1968" s="152"/>
      <c r="AV1968" s="152"/>
      <c r="AW1968" s="152"/>
      <c r="AX1968" s="152"/>
      <c r="AY1968" s="152"/>
      <c r="AZ1968" s="152"/>
      <c r="BA1968" s="152"/>
      <c r="BB1968" s="152"/>
      <c r="BC1968" s="152"/>
      <c r="BD1968" s="152"/>
      <c r="BE1968" s="152"/>
      <c r="BF1968" s="152"/>
      <c r="BG1968" s="152"/>
      <c r="BH1968" s="152"/>
      <c r="BI1968" s="152"/>
      <c r="BJ1968" s="152"/>
      <c r="BK1968" s="152"/>
      <c r="BL1968" s="152"/>
      <c r="BM1968" s="152"/>
      <c r="BN1968" s="152"/>
      <c r="BO1968" s="152"/>
      <c r="BP1968" s="152"/>
      <c r="BQ1968" s="152"/>
      <c r="BR1968" s="152"/>
      <c r="BS1968" s="152"/>
      <c r="BT1968" s="152"/>
      <c r="BU1968" s="152"/>
      <c r="BV1968" s="152"/>
      <c r="BW1968" s="152"/>
      <c r="BX1968" s="152"/>
      <c r="BY1968" s="152"/>
      <c r="BZ1968" s="152"/>
      <c r="CA1968" s="152"/>
      <c r="CB1968" s="152"/>
      <c r="CC1968" s="152"/>
      <c r="CD1968" s="152"/>
      <c r="CE1968" s="152"/>
      <c r="CF1968" s="152"/>
      <c r="CG1968" s="152"/>
      <c r="CH1968" s="152"/>
      <c r="CI1968" s="152"/>
      <c r="CJ1968" s="152"/>
      <c r="CK1968" s="152"/>
      <c r="CL1968" s="152"/>
    </row>
    <row r="1969" spans="2:90" x14ac:dyDescent="0.4">
      <c r="B1969" s="141" t="s">
        <v>206</v>
      </c>
      <c r="C1969" s="8"/>
      <c r="D1969" t="s">
        <v>1002</v>
      </c>
      <c r="E1969" s="8" t="str">
        <f t="shared" si="2312"/>
        <v>1969 FAPPE-IS</v>
      </c>
      <c r="G1969" s="8" t="str">
        <f>E1969</f>
        <v>1969 FAPPE-IS</v>
      </c>
      <c r="H1969" s="57">
        <v>2</v>
      </c>
      <c r="S1969" s="72"/>
      <c r="T1969" s="72"/>
      <c r="U1969" s="72"/>
      <c r="V1969" s="72"/>
      <c r="W1969" s="72"/>
      <c r="X1969" s="72"/>
      <c r="Y1969" s="72"/>
      <c r="Z1969" s="72"/>
      <c r="AA1969" s="72"/>
      <c r="AB1969" s="72"/>
      <c r="AC1969" s="72"/>
      <c r="AD1969" s="72"/>
      <c r="AE1969" s="72"/>
      <c r="AF1969" s="72"/>
      <c r="AG1969" s="72"/>
      <c r="AH1969" s="72"/>
      <c r="AI1969" s="72"/>
      <c r="AJ1969" s="72"/>
      <c r="AK1969" s="72"/>
      <c r="AL1969" s="72"/>
      <c r="AM1969" s="72"/>
      <c r="AN1969" s="72"/>
      <c r="AO1969" s="72"/>
      <c r="AP1969" s="72"/>
      <c r="AQ1969" s="72"/>
      <c r="AR1969" s="72"/>
      <c r="AS1969" s="72"/>
      <c r="AT1969" s="72"/>
      <c r="AU1969" s="72"/>
      <c r="AV1969" s="72"/>
      <c r="AW1969" s="72"/>
      <c r="AX1969" s="72"/>
      <c r="AY1969" s="72"/>
      <c r="AZ1969" s="72"/>
      <c r="BA1969" s="72"/>
      <c r="BB1969" s="72"/>
      <c r="BC1969" s="72"/>
      <c r="BD1969" s="72"/>
      <c r="BE1969" s="72"/>
      <c r="BF1969" s="72"/>
      <c r="BG1969" s="72"/>
      <c r="BH1969" s="72"/>
      <c r="BI1969" s="72"/>
      <c r="BJ1969" s="72"/>
      <c r="BK1969" s="72"/>
      <c r="BL1969" s="72"/>
      <c r="BM1969" s="72"/>
      <c r="BN1969" s="72"/>
      <c r="BO1969" s="72"/>
      <c r="BP1969" s="72"/>
      <c r="BQ1969" s="72"/>
      <c r="BR1969" s="72"/>
      <c r="BS1969" s="72"/>
      <c r="BT1969" s="72"/>
      <c r="BU1969" s="72"/>
      <c r="BV1969" s="72"/>
      <c r="BW1969" s="72"/>
      <c r="BX1969" s="72"/>
      <c r="BY1969" s="72"/>
      <c r="BZ1969" s="72"/>
      <c r="CA1969" s="72"/>
      <c r="CB1969" s="72"/>
      <c r="CC1969" s="72"/>
      <c r="CD1969" s="72"/>
      <c r="CE1969" s="72"/>
      <c r="CF1969" s="72"/>
      <c r="CG1969" s="72"/>
      <c r="CH1969" s="72"/>
      <c r="CI1969" s="72"/>
      <c r="CJ1969" s="72"/>
      <c r="CK1969" s="72"/>
      <c r="CL1969" s="72"/>
    </row>
    <row r="1970" spans="2:90" x14ac:dyDescent="0.4">
      <c r="C1970" s="8"/>
      <c r="D1970" t="s">
        <v>1002</v>
      </c>
      <c r="E1970" s="8" t="str">
        <f t="shared" si="2312"/>
        <v>1970 FAPPE-IS</v>
      </c>
      <c r="G1970" s="8"/>
      <c r="H1970" s="57"/>
      <c r="S1970" s="72"/>
      <c r="T1970" s="72"/>
      <c r="U1970" s="72"/>
      <c r="V1970" s="72"/>
      <c r="W1970" s="72"/>
      <c r="X1970" s="72"/>
      <c r="Y1970" s="72"/>
      <c r="Z1970" s="72"/>
      <c r="AA1970" s="72"/>
      <c r="AB1970" s="72"/>
      <c r="AC1970" s="72"/>
      <c r="AD1970" s="72"/>
      <c r="AE1970" s="72"/>
      <c r="AF1970" s="72"/>
      <c r="AG1970" s="72"/>
      <c r="AH1970" s="72"/>
      <c r="AI1970" s="72"/>
      <c r="AJ1970" s="72"/>
      <c r="AK1970" s="72"/>
      <c r="AL1970" s="72"/>
      <c r="AM1970" s="72"/>
      <c r="AN1970" s="72"/>
      <c r="AO1970" s="72"/>
      <c r="AP1970" s="72"/>
      <c r="AQ1970" s="72"/>
      <c r="AR1970" s="72"/>
      <c r="AS1970" s="72"/>
      <c r="AT1970" s="72"/>
      <c r="AU1970" s="72"/>
      <c r="AV1970" s="72"/>
      <c r="AW1970" s="72"/>
      <c r="AX1970" s="72"/>
      <c r="AY1970" s="72"/>
      <c r="AZ1970" s="72"/>
      <c r="BA1970" s="72"/>
      <c r="BB1970" s="72"/>
      <c r="BC1970" s="72"/>
      <c r="BD1970" s="72"/>
      <c r="BE1970" s="72"/>
      <c r="BF1970" s="72"/>
      <c r="BG1970" s="72"/>
      <c r="BH1970" s="72"/>
      <c r="BI1970" s="72"/>
      <c r="BJ1970" s="72"/>
      <c r="BK1970" s="72"/>
      <c r="BL1970" s="72"/>
      <c r="BM1970" s="72"/>
      <c r="BN1970" s="72"/>
      <c r="BO1970" s="72"/>
      <c r="BP1970" s="72"/>
      <c r="BQ1970" s="72"/>
      <c r="BR1970" s="72"/>
      <c r="BS1970" s="72"/>
      <c r="BT1970" s="72"/>
      <c r="BU1970" s="72"/>
      <c r="BV1970" s="72"/>
      <c r="BW1970" s="72"/>
      <c r="BX1970" s="72"/>
      <c r="BY1970" s="72"/>
      <c r="BZ1970" s="72"/>
      <c r="CA1970" s="72"/>
      <c r="CB1970" s="72"/>
      <c r="CC1970" s="72"/>
      <c r="CD1970" s="72"/>
      <c r="CE1970" s="72"/>
      <c r="CF1970" s="72"/>
      <c r="CG1970" s="72"/>
      <c r="CH1970" s="72"/>
      <c r="CI1970" s="72"/>
      <c r="CJ1970" s="72"/>
      <c r="CK1970" s="72"/>
      <c r="CL1970" s="72"/>
    </row>
    <row r="1971" spans="2:90" x14ac:dyDescent="0.4">
      <c r="C1971" s="8"/>
      <c r="D1971" t="s">
        <v>1002</v>
      </c>
      <c r="E1971" s="8" t="str">
        <f t="shared" si="2312"/>
        <v>1971 FAPPE-IS</v>
      </c>
      <c r="G1971" s="8"/>
      <c r="S1971" s="72"/>
      <c r="T1971" s="72"/>
      <c r="U1971" s="72"/>
      <c r="V1971" s="72"/>
      <c r="W1971" s="72"/>
      <c r="X1971" s="72"/>
      <c r="Y1971" s="72"/>
      <c r="Z1971" s="72"/>
      <c r="AA1971" s="72"/>
      <c r="AB1971" s="72"/>
      <c r="AC1971" s="72"/>
      <c r="AD1971" s="72"/>
      <c r="AE1971" s="72"/>
      <c r="AF1971" s="72"/>
      <c r="AG1971" s="72"/>
      <c r="AH1971" s="72"/>
      <c r="AI1971" s="72"/>
      <c r="AJ1971" s="72"/>
      <c r="AK1971" s="72"/>
      <c r="AL1971" s="72"/>
      <c r="AM1971" s="72"/>
      <c r="AN1971" s="72"/>
      <c r="AO1971" s="72"/>
      <c r="AP1971" s="72"/>
      <c r="AQ1971" s="72"/>
      <c r="AR1971" s="72"/>
      <c r="AS1971" s="72"/>
      <c r="AT1971" s="72"/>
      <c r="AU1971" s="72"/>
      <c r="AV1971" s="72"/>
      <c r="AW1971" s="72"/>
      <c r="AX1971" s="72"/>
      <c r="AY1971" s="72"/>
      <c r="AZ1971" s="72"/>
      <c r="BA1971" s="72"/>
      <c r="BB1971" s="72"/>
      <c r="BC1971" s="72"/>
      <c r="BD1971" s="72"/>
      <c r="BE1971" s="72"/>
      <c r="BF1971" s="72"/>
      <c r="BG1971" s="72"/>
      <c r="BH1971" s="72"/>
      <c r="BI1971" s="72"/>
      <c r="BJ1971" s="72"/>
      <c r="BK1971" s="72"/>
      <c r="BL1971" s="72"/>
      <c r="BM1971" s="72"/>
      <c r="BN1971" s="72"/>
      <c r="BO1971" s="72"/>
      <c r="BP1971" s="72"/>
      <c r="BQ1971" s="72"/>
      <c r="BR1971" s="72"/>
      <c r="BS1971" s="72"/>
      <c r="BT1971" s="72"/>
      <c r="BU1971" s="72"/>
      <c r="BV1971" s="72"/>
      <c r="BW1971" s="72"/>
      <c r="BX1971" s="72"/>
      <c r="BY1971" s="72"/>
      <c r="BZ1971" s="72"/>
      <c r="CA1971" s="72"/>
      <c r="CB1971" s="72"/>
      <c r="CC1971" s="72"/>
      <c r="CD1971" s="72"/>
      <c r="CE1971" s="72"/>
      <c r="CF1971" s="72"/>
      <c r="CG1971" s="72"/>
      <c r="CH1971" s="72"/>
      <c r="CI1971" s="72"/>
      <c r="CJ1971" s="72"/>
      <c r="CK1971" s="72"/>
      <c r="CL1971" s="72"/>
    </row>
    <row r="1972" spans="2:90" x14ac:dyDescent="0.4">
      <c r="B1972" s="95" t="str">
        <f>B1975&amp;":"</f>
        <v>Capital expenditures - Volume driven secondary PP&amp;E:</v>
      </c>
      <c r="C1972" s="8"/>
      <c r="D1972" t="s">
        <v>1002</v>
      </c>
      <c r="E1972" s="8" t="str">
        <f t="shared" si="2312"/>
        <v>1972 FAPPE-IS</v>
      </c>
      <c r="G1972" s="8"/>
      <c r="S1972" s="72"/>
      <c r="T1972" s="72"/>
      <c r="U1972" s="72"/>
      <c r="V1972" s="72"/>
      <c r="W1972" s="72"/>
      <c r="X1972" s="72"/>
      <c r="Y1972" s="72"/>
      <c r="Z1972" s="72"/>
      <c r="AA1972" s="72"/>
      <c r="AB1972" s="72"/>
      <c r="AC1972" s="72"/>
      <c r="AD1972" s="72"/>
      <c r="AE1972" s="72"/>
      <c r="AF1972" s="72"/>
      <c r="AG1972" s="72"/>
      <c r="AH1972" s="72"/>
      <c r="AI1972" s="72"/>
      <c r="AJ1972" s="72"/>
      <c r="AK1972" s="72"/>
      <c r="AL1972" s="72"/>
      <c r="AM1972" s="72"/>
      <c r="AN1972" s="72"/>
      <c r="AO1972" s="72"/>
      <c r="AP1972" s="72"/>
      <c r="AQ1972" s="72"/>
      <c r="AR1972" s="72"/>
      <c r="AS1972" s="72"/>
      <c r="AT1972" s="72"/>
      <c r="AU1972" s="72"/>
      <c r="AV1972" s="72"/>
      <c r="AW1972" s="72"/>
      <c r="AX1972" s="72"/>
      <c r="AY1972" s="72"/>
      <c r="AZ1972" s="72"/>
      <c r="BA1972" s="72"/>
      <c r="BB1972" s="72"/>
      <c r="BC1972" s="72"/>
      <c r="BD1972" s="72"/>
      <c r="BE1972" s="72"/>
      <c r="BF1972" s="72"/>
      <c r="BG1972" s="72"/>
      <c r="BH1972" s="72"/>
      <c r="BI1972" s="72"/>
      <c r="BJ1972" s="72"/>
      <c r="BK1972" s="72"/>
      <c r="BL1972" s="72"/>
      <c r="BM1972" s="72"/>
      <c r="BN1972" s="72"/>
      <c r="BO1972" s="72"/>
      <c r="BP1972" s="72"/>
      <c r="BQ1972" s="72"/>
      <c r="BR1972" s="72"/>
      <c r="BS1972" s="72"/>
      <c r="BT1972" s="72"/>
      <c r="BU1972" s="72"/>
      <c r="BV1972" s="72"/>
      <c r="BW1972" s="72"/>
      <c r="BX1972" s="72"/>
      <c r="BY1972" s="72"/>
      <c r="BZ1972" s="72"/>
      <c r="CA1972" s="72"/>
      <c r="CB1972" s="72"/>
      <c r="CC1972" s="72"/>
      <c r="CD1972" s="72"/>
      <c r="CE1972" s="72"/>
      <c r="CF1972" s="72"/>
      <c r="CG1972" s="72"/>
      <c r="CH1972" s="72"/>
      <c r="CI1972" s="72"/>
      <c r="CJ1972" s="72"/>
      <c r="CK1972" s="72"/>
      <c r="CL1972" s="72"/>
    </row>
    <row r="1973" spans="2:90" x14ac:dyDescent="0.4">
      <c r="B1973" s="141" t="str">
        <f>"# of FTEs per "&amp;B1991</f>
        <v># of FTEs per no unit</v>
      </c>
      <c r="C1973" s="8"/>
      <c r="D1973" t="s">
        <v>1002</v>
      </c>
      <c r="E1973" s="8" t="str">
        <f t="shared" si="2312"/>
        <v>1973 FAPPE-IS</v>
      </c>
      <c r="G1973" s="8"/>
      <c r="K1973" s="17">
        <v>10</v>
      </c>
      <c r="L1973" s="17">
        <v>10</v>
      </c>
      <c r="M1973" s="17">
        <v>10</v>
      </c>
      <c r="N1973" s="17">
        <v>10</v>
      </c>
      <c r="O1973" s="17">
        <v>10</v>
      </c>
      <c r="P1973" s="17">
        <v>10</v>
      </c>
      <c r="S1973" s="76" cm="1">
        <f t="array" ref="S1973">INDEX($K:$Q,ROW(),MATCH(S$3,$K$2:$Q$2,0))</f>
        <v>10</v>
      </c>
      <c r="T1973" s="76" cm="1">
        <f t="array" ref="T1973">INDEX($K:$Q,ROW(),MATCH(T$3,$K$2:$Q$2,0))</f>
        <v>10</v>
      </c>
      <c r="U1973" s="76" cm="1">
        <f t="array" ref="U1973">INDEX($K:$Q,ROW(),MATCH(U$3,$K$2:$Q$2,0))</f>
        <v>10</v>
      </c>
      <c r="V1973" s="76" cm="1">
        <f t="array" ref="V1973">INDEX($K:$Q,ROW(),MATCH(V$3,$K$2:$Q$2,0))</f>
        <v>10</v>
      </c>
      <c r="W1973" s="76" cm="1">
        <f t="array" ref="W1973">INDEX($K:$Q,ROW(),MATCH(W$3,$K$2:$Q$2,0))</f>
        <v>10</v>
      </c>
      <c r="X1973" s="76" cm="1">
        <f t="array" ref="X1973">INDEX($K:$Q,ROW(),MATCH(X$3,$K$2:$Q$2,0))</f>
        <v>10</v>
      </c>
      <c r="Y1973" s="76" cm="1">
        <f t="array" ref="Y1973">INDEX($K:$Q,ROW(),MATCH(Y$3,$K$2:$Q$2,0))</f>
        <v>10</v>
      </c>
      <c r="Z1973" s="76" cm="1">
        <f t="array" ref="Z1973">INDEX($K:$Q,ROW(),MATCH(Z$3,$K$2:$Q$2,0))</f>
        <v>10</v>
      </c>
      <c r="AA1973" s="76" cm="1">
        <f t="array" ref="AA1973">INDEX($K:$Q,ROW(),MATCH(AA$3,$K$2:$Q$2,0))</f>
        <v>10</v>
      </c>
      <c r="AB1973" s="76" cm="1">
        <f t="array" ref="AB1973">INDEX($K:$Q,ROW(),MATCH(AB$3,$K$2:$Q$2,0))</f>
        <v>10</v>
      </c>
      <c r="AC1973" s="76" cm="1">
        <f t="array" ref="AC1973">INDEX($K:$Q,ROW(),MATCH(AC$3,$K$2:$Q$2,0))</f>
        <v>10</v>
      </c>
      <c r="AD1973" s="76" cm="1">
        <f t="array" ref="AD1973">INDEX($K:$Q,ROW(),MATCH(AD$3,$K$2:$Q$2,0))</f>
        <v>10</v>
      </c>
      <c r="AE1973" s="76" cm="1">
        <f t="array" ref="AE1973">INDEX($K:$Q,ROW(),MATCH(AE$3,$K$2:$Q$2,0))</f>
        <v>10</v>
      </c>
      <c r="AF1973" s="76" cm="1">
        <f t="array" ref="AF1973">INDEX($K:$Q,ROW(),MATCH(AF$3,$K$2:$Q$2,0))</f>
        <v>10</v>
      </c>
      <c r="AG1973" s="76" cm="1">
        <f t="array" ref="AG1973">INDEX($K:$Q,ROW(),MATCH(AG$3,$K$2:$Q$2,0))</f>
        <v>10</v>
      </c>
      <c r="AH1973" s="76" cm="1">
        <f t="array" ref="AH1973">INDEX($K:$Q,ROW(),MATCH(AH$3,$K$2:$Q$2,0))</f>
        <v>10</v>
      </c>
      <c r="AI1973" s="76" cm="1">
        <f t="array" ref="AI1973">INDEX($K:$Q,ROW(),MATCH(AI$3,$K$2:$Q$2,0))</f>
        <v>10</v>
      </c>
      <c r="AJ1973" s="76" cm="1">
        <f t="array" ref="AJ1973">INDEX($K:$Q,ROW(),MATCH(AJ$3,$K$2:$Q$2,0))</f>
        <v>10</v>
      </c>
      <c r="AK1973" s="76" cm="1">
        <f t="array" ref="AK1973">INDEX($K:$Q,ROW(),MATCH(AK$3,$K$2:$Q$2,0))</f>
        <v>10</v>
      </c>
      <c r="AL1973" s="76" cm="1">
        <f t="array" ref="AL1973">INDEX($K:$Q,ROW(),MATCH(AL$3,$K$2:$Q$2,0))</f>
        <v>10</v>
      </c>
      <c r="AM1973" s="76" cm="1">
        <f t="array" ref="AM1973">INDEX($K:$Q,ROW(),MATCH(AM$3,$K$2:$Q$2,0))</f>
        <v>10</v>
      </c>
      <c r="AN1973" s="76" cm="1">
        <f t="array" ref="AN1973">INDEX($K:$Q,ROW(),MATCH(AN$3,$K$2:$Q$2,0))</f>
        <v>10</v>
      </c>
      <c r="AO1973" s="76" cm="1">
        <f t="array" ref="AO1973">INDEX($K:$Q,ROW(),MATCH(AO$3,$K$2:$Q$2,0))</f>
        <v>10</v>
      </c>
      <c r="AP1973" s="76" cm="1">
        <f t="array" ref="AP1973">INDEX($K:$Q,ROW(),MATCH(AP$3,$K$2:$Q$2,0))</f>
        <v>10</v>
      </c>
      <c r="AQ1973" s="76" cm="1">
        <f t="array" ref="AQ1973">INDEX($K:$Q,ROW(),MATCH(AQ$3,$K$2:$Q$2,0))</f>
        <v>10</v>
      </c>
      <c r="AR1973" s="76" cm="1">
        <f t="array" ref="AR1973">INDEX($K:$Q,ROW(),MATCH(AR$3,$K$2:$Q$2,0))</f>
        <v>10</v>
      </c>
      <c r="AS1973" s="76" cm="1">
        <f t="array" ref="AS1973">INDEX($K:$Q,ROW(),MATCH(AS$3,$K$2:$Q$2,0))</f>
        <v>10</v>
      </c>
      <c r="AT1973" s="76" cm="1">
        <f t="array" ref="AT1973">INDEX($K:$Q,ROW(),MATCH(AT$3,$K$2:$Q$2,0))</f>
        <v>10</v>
      </c>
      <c r="AU1973" s="76" cm="1">
        <f t="array" ref="AU1973">INDEX($K:$Q,ROW(),MATCH(AU$3,$K$2:$Q$2,0))</f>
        <v>10</v>
      </c>
      <c r="AV1973" s="76" cm="1">
        <f t="array" ref="AV1973">INDEX($K:$Q,ROW(),MATCH(AV$3,$K$2:$Q$2,0))</f>
        <v>10</v>
      </c>
      <c r="AW1973" s="76" cm="1">
        <f t="array" ref="AW1973">INDEX($K:$Q,ROW(),MATCH(AW$3,$K$2:$Q$2,0))</f>
        <v>10</v>
      </c>
      <c r="AX1973" s="76" cm="1">
        <f t="array" ref="AX1973">INDEX($K:$Q,ROW(),MATCH(AX$3,$K$2:$Q$2,0))</f>
        <v>10</v>
      </c>
      <c r="AY1973" s="76" cm="1">
        <f t="array" ref="AY1973">INDEX($K:$Q,ROW(),MATCH(AY$3,$K$2:$Q$2,0))</f>
        <v>10</v>
      </c>
      <c r="AZ1973" s="76" cm="1">
        <f t="array" ref="AZ1973">INDEX($K:$Q,ROW(),MATCH(AZ$3,$K$2:$Q$2,0))</f>
        <v>10</v>
      </c>
      <c r="BA1973" s="76" cm="1">
        <f t="array" ref="BA1973">INDEX($K:$Q,ROW(),MATCH(BA$3,$K$2:$Q$2,0))</f>
        <v>10</v>
      </c>
      <c r="BB1973" s="76" cm="1">
        <f t="array" ref="BB1973">INDEX($K:$Q,ROW(),MATCH(BB$3,$K$2:$Q$2,0))</f>
        <v>10</v>
      </c>
      <c r="BC1973" s="76" cm="1">
        <f t="array" ref="BC1973">INDEX($K:$Q,ROW(),MATCH(BC$3,$K$2:$Q$2,0))</f>
        <v>10</v>
      </c>
      <c r="BD1973" s="76" cm="1">
        <f t="array" ref="BD1973">INDEX($K:$Q,ROW(),MATCH(BD$3,$K$2:$Q$2,0))</f>
        <v>10</v>
      </c>
      <c r="BE1973" s="76" cm="1">
        <f t="array" ref="BE1973">INDEX($K:$Q,ROW(),MATCH(BE$3,$K$2:$Q$2,0))</f>
        <v>10</v>
      </c>
      <c r="BF1973" s="76" cm="1">
        <f t="array" ref="BF1973">INDEX($K:$Q,ROW(),MATCH(BF$3,$K$2:$Q$2,0))</f>
        <v>10</v>
      </c>
      <c r="BG1973" s="76" cm="1">
        <f t="array" ref="BG1973">INDEX($K:$Q,ROW(),MATCH(BG$3,$K$2:$Q$2,0))</f>
        <v>10</v>
      </c>
      <c r="BH1973" s="76" cm="1">
        <f t="array" ref="BH1973">INDEX($K:$Q,ROW(),MATCH(BH$3,$K$2:$Q$2,0))</f>
        <v>10</v>
      </c>
      <c r="BI1973" s="76" cm="1">
        <f t="array" ref="BI1973">INDEX($K:$Q,ROW(),MATCH(BI$3,$K$2:$Q$2,0))</f>
        <v>10</v>
      </c>
      <c r="BJ1973" s="76" cm="1">
        <f t="array" ref="BJ1973">INDEX($K:$Q,ROW(),MATCH(BJ$3,$K$2:$Q$2,0))</f>
        <v>10</v>
      </c>
      <c r="BK1973" s="76" cm="1">
        <f t="array" ref="BK1973">INDEX($K:$Q,ROW(),MATCH(BK$3,$K$2:$Q$2,0))</f>
        <v>10</v>
      </c>
      <c r="BL1973" s="76" cm="1">
        <f t="array" ref="BL1973">INDEX($K:$Q,ROW(),MATCH(BL$3,$K$2:$Q$2,0))</f>
        <v>10</v>
      </c>
      <c r="BM1973" s="76" cm="1">
        <f t="array" ref="BM1973">INDEX($K:$Q,ROW(),MATCH(BM$3,$K$2:$Q$2,0))</f>
        <v>10</v>
      </c>
      <c r="BN1973" s="76" cm="1">
        <f t="array" ref="BN1973">INDEX($K:$Q,ROW(),MATCH(BN$3,$K$2:$Q$2,0))</f>
        <v>10</v>
      </c>
      <c r="BO1973" s="76" cm="1">
        <f t="array" ref="BO1973">INDEX($K:$Q,ROW(),MATCH(BO$3,$K$2:$Q$2,0))</f>
        <v>10</v>
      </c>
      <c r="BP1973" s="76" cm="1">
        <f t="array" ref="BP1973">INDEX($K:$Q,ROW(),MATCH(BP$3,$K$2:$Q$2,0))</f>
        <v>10</v>
      </c>
      <c r="BQ1973" s="76" cm="1">
        <f t="array" ref="BQ1973">INDEX($K:$Q,ROW(),MATCH(BQ$3,$K$2:$Q$2,0))</f>
        <v>10</v>
      </c>
      <c r="BR1973" s="76" cm="1">
        <f t="array" ref="BR1973">INDEX($K:$Q,ROW(),MATCH(BR$3,$K$2:$Q$2,0))</f>
        <v>10</v>
      </c>
      <c r="BS1973" s="76" cm="1">
        <f t="array" ref="BS1973">INDEX($K:$Q,ROW(),MATCH(BS$3,$K$2:$Q$2,0))</f>
        <v>10</v>
      </c>
      <c r="BT1973" s="76" cm="1">
        <f t="array" ref="BT1973">INDEX($K:$Q,ROW(),MATCH(BT$3,$K$2:$Q$2,0))</f>
        <v>10</v>
      </c>
      <c r="BU1973" s="76" cm="1">
        <f t="array" ref="BU1973">INDEX($K:$Q,ROW(),MATCH(BU$3,$K$2:$Q$2,0))</f>
        <v>10</v>
      </c>
      <c r="BV1973" s="76" cm="1">
        <f t="array" ref="BV1973">INDEX($K:$Q,ROW(),MATCH(BV$3,$K$2:$Q$2,0))</f>
        <v>10</v>
      </c>
      <c r="BW1973" s="76" cm="1">
        <f t="array" ref="BW1973">INDEX($K:$Q,ROW(),MATCH(BW$3,$K$2:$Q$2,0))</f>
        <v>10</v>
      </c>
      <c r="BX1973" s="76" cm="1">
        <f t="array" ref="BX1973">INDEX($K:$Q,ROW(),MATCH(BX$3,$K$2:$Q$2,0))</f>
        <v>10</v>
      </c>
      <c r="BY1973" s="76" cm="1">
        <f t="array" ref="BY1973">INDEX($K:$Q,ROW(),MATCH(BY$3,$K$2:$Q$2,0))</f>
        <v>10</v>
      </c>
      <c r="BZ1973" s="76" cm="1">
        <f t="array" ref="BZ1973">INDEX($K:$Q,ROW(),MATCH(BZ$3,$K$2:$Q$2,0))</f>
        <v>10</v>
      </c>
      <c r="CA1973" s="76" cm="1">
        <f t="array" ref="CA1973">INDEX($K:$Q,ROW(),MATCH(CA$3,$K$2:$Q$2,0))</f>
        <v>10</v>
      </c>
      <c r="CB1973" s="76" cm="1">
        <f t="array" ref="CB1973">INDEX($K:$Q,ROW(),MATCH(CB$3,$K$2:$Q$2,0))</f>
        <v>10</v>
      </c>
      <c r="CC1973" s="76" cm="1">
        <f t="array" ref="CC1973">INDEX($K:$Q,ROW(),MATCH(CC$3,$K$2:$Q$2,0))</f>
        <v>10</v>
      </c>
      <c r="CD1973" s="76" cm="1">
        <f t="array" ref="CD1973">INDEX($K:$Q,ROW(),MATCH(CD$3,$K$2:$Q$2,0))</f>
        <v>10</v>
      </c>
      <c r="CE1973" s="76" cm="1">
        <f t="array" ref="CE1973">INDEX($K:$Q,ROW(),MATCH(CE$3,$K$2:$Q$2,0))</f>
        <v>10</v>
      </c>
      <c r="CF1973" s="76" cm="1">
        <f t="array" ref="CF1973">INDEX($K:$Q,ROW(),MATCH(CF$3,$K$2:$Q$2,0))</f>
        <v>10</v>
      </c>
      <c r="CG1973" s="76" cm="1">
        <f t="array" ref="CG1973">INDEX($K:$Q,ROW(),MATCH(CG$3,$K$2:$Q$2,0))</f>
        <v>10</v>
      </c>
      <c r="CH1973" s="76" cm="1">
        <f t="array" ref="CH1973">INDEX($K:$Q,ROW(),MATCH(CH$3,$K$2:$Q$2,0))</f>
        <v>10</v>
      </c>
      <c r="CI1973" s="76" cm="1">
        <f t="array" ref="CI1973">INDEX($K:$Q,ROW(),MATCH(CI$3,$K$2:$Q$2,0))</f>
        <v>10</v>
      </c>
      <c r="CJ1973" s="76" cm="1">
        <f t="array" ref="CJ1973">INDEX($K:$Q,ROW(),MATCH(CJ$3,$K$2:$Q$2,0))</f>
        <v>10</v>
      </c>
      <c r="CK1973" s="76" cm="1">
        <f t="array" ref="CK1973">INDEX($K:$Q,ROW(),MATCH(CK$3,$K$2:$Q$2,0))</f>
        <v>10</v>
      </c>
      <c r="CL1973" s="76" cm="1">
        <f t="array" ref="CL1973">INDEX($K:$Q,ROW(),MATCH(CL$3,$K$2:$Q$2,0))</f>
        <v>10</v>
      </c>
    </row>
    <row r="1974" spans="2:90" x14ac:dyDescent="0.4">
      <c r="B1974" s="141" t="str">
        <f>"$ cost per "&amp;B1991</f>
        <v>$ cost per no unit</v>
      </c>
      <c r="C1974" s="8"/>
      <c r="D1974" t="s">
        <v>1002</v>
      </c>
      <c r="E1974" s="8" t="str">
        <f t="shared" si="2312"/>
        <v>1974 FAPPE-IS</v>
      </c>
      <c r="G1974" s="8"/>
      <c r="K1974" s="18">
        <v>30000</v>
      </c>
      <c r="L1974" s="18">
        <v>30000</v>
      </c>
      <c r="M1974" s="18">
        <v>30000</v>
      </c>
      <c r="N1974" s="18"/>
      <c r="O1974" s="18"/>
      <c r="P1974" s="18"/>
      <c r="S1974" s="143" cm="1">
        <f t="array" ref="S1974">INDEX($K:$Q,ROW(),MATCH(S$3,$K$2:$Q$2,0))</f>
        <v>30000</v>
      </c>
      <c r="T1974" s="143" cm="1">
        <f t="array" ref="T1974">INDEX($K:$Q,ROW(),MATCH(T$3,$K$2:$Q$2,0))</f>
        <v>30000</v>
      </c>
      <c r="U1974" s="143" cm="1">
        <f t="array" ref="U1974">INDEX($K:$Q,ROW(),MATCH(U$3,$K$2:$Q$2,0))</f>
        <v>30000</v>
      </c>
      <c r="V1974" s="143" cm="1">
        <f t="array" ref="V1974">INDEX($K:$Q,ROW(),MATCH(V$3,$K$2:$Q$2,0))</f>
        <v>30000</v>
      </c>
      <c r="W1974" s="143" cm="1">
        <f t="array" ref="W1974">INDEX($K:$Q,ROW(),MATCH(W$3,$K$2:$Q$2,0))</f>
        <v>30000</v>
      </c>
      <c r="X1974" s="143" cm="1">
        <f t="array" ref="X1974">INDEX($K:$Q,ROW(),MATCH(X$3,$K$2:$Q$2,0))</f>
        <v>30000</v>
      </c>
      <c r="Y1974" s="143" cm="1">
        <f t="array" ref="Y1974">INDEX($K:$Q,ROW(),MATCH(Y$3,$K$2:$Q$2,0))</f>
        <v>30000</v>
      </c>
      <c r="Z1974" s="143" cm="1">
        <f t="array" ref="Z1974">INDEX($K:$Q,ROW(),MATCH(Z$3,$K$2:$Q$2,0))</f>
        <v>30000</v>
      </c>
      <c r="AA1974" s="143" cm="1">
        <f t="array" ref="AA1974">INDEX($K:$Q,ROW(),MATCH(AA$3,$K$2:$Q$2,0))</f>
        <v>30000</v>
      </c>
      <c r="AB1974" s="143" cm="1">
        <f t="array" ref="AB1974">INDEX($K:$Q,ROW(),MATCH(AB$3,$K$2:$Q$2,0))</f>
        <v>30000</v>
      </c>
      <c r="AC1974" s="143" cm="1">
        <f t="array" ref="AC1974">INDEX($K:$Q,ROW(),MATCH(AC$3,$K$2:$Q$2,0))</f>
        <v>30000</v>
      </c>
      <c r="AD1974" s="143" cm="1">
        <f t="array" ref="AD1974">INDEX($K:$Q,ROW(),MATCH(AD$3,$K$2:$Q$2,0))</f>
        <v>30000</v>
      </c>
      <c r="AE1974" s="143" cm="1">
        <f t="array" ref="AE1974">INDEX($K:$Q,ROW(),MATCH(AE$3,$K$2:$Q$2,0))</f>
        <v>30000</v>
      </c>
      <c r="AF1974" s="143" cm="1">
        <f t="array" ref="AF1974">INDEX($K:$Q,ROW(),MATCH(AF$3,$K$2:$Q$2,0))</f>
        <v>30000</v>
      </c>
      <c r="AG1974" s="143" cm="1">
        <f t="array" ref="AG1974">INDEX($K:$Q,ROW(),MATCH(AG$3,$K$2:$Q$2,0))</f>
        <v>30000</v>
      </c>
      <c r="AH1974" s="143" cm="1">
        <f t="array" ref="AH1974">INDEX($K:$Q,ROW(),MATCH(AH$3,$K$2:$Q$2,0))</f>
        <v>30000</v>
      </c>
      <c r="AI1974" s="143" cm="1">
        <f t="array" ref="AI1974">INDEX($K:$Q,ROW(),MATCH(AI$3,$K$2:$Q$2,0))</f>
        <v>30000</v>
      </c>
      <c r="AJ1974" s="143" cm="1">
        <f t="array" ref="AJ1974">INDEX($K:$Q,ROW(),MATCH(AJ$3,$K$2:$Q$2,0))</f>
        <v>30000</v>
      </c>
      <c r="AK1974" s="143" cm="1">
        <f t="array" ref="AK1974">INDEX($K:$Q,ROW(),MATCH(AK$3,$K$2:$Q$2,0))</f>
        <v>30000</v>
      </c>
      <c r="AL1974" s="143" cm="1">
        <f t="array" ref="AL1974">INDEX($K:$Q,ROW(),MATCH(AL$3,$K$2:$Q$2,0))</f>
        <v>30000</v>
      </c>
      <c r="AM1974" s="143" cm="1">
        <f t="array" ref="AM1974">INDEX($K:$Q,ROW(),MATCH(AM$3,$K$2:$Q$2,0))</f>
        <v>30000</v>
      </c>
      <c r="AN1974" s="143" cm="1">
        <f t="array" ref="AN1974">INDEX($K:$Q,ROW(),MATCH(AN$3,$K$2:$Q$2,0))</f>
        <v>30000</v>
      </c>
      <c r="AO1974" s="143" cm="1">
        <f t="array" ref="AO1974">INDEX($K:$Q,ROW(),MATCH(AO$3,$K$2:$Q$2,0))</f>
        <v>30000</v>
      </c>
      <c r="AP1974" s="143" cm="1">
        <f t="array" ref="AP1974">INDEX($K:$Q,ROW(),MATCH(AP$3,$K$2:$Q$2,0))</f>
        <v>30000</v>
      </c>
      <c r="AQ1974" s="143" cm="1">
        <f t="array" ref="AQ1974">INDEX($K:$Q,ROW(),MATCH(AQ$3,$K$2:$Q$2,0))</f>
        <v>30000</v>
      </c>
      <c r="AR1974" s="143" cm="1">
        <f t="array" ref="AR1974">INDEX($K:$Q,ROW(),MATCH(AR$3,$K$2:$Q$2,0))</f>
        <v>30000</v>
      </c>
      <c r="AS1974" s="143" cm="1">
        <f t="array" ref="AS1974">INDEX($K:$Q,ROW(),MATCH(AS$3,$K$2:$Q$2,0))</f>
        <v>30000</v>
      </c>
      <c r="AT1974" s="143" cm="1">
        <f t="array" ref="AT1974">INDEX($K:$Q,ROW(),MATCH(AT$3,$K$2:$Q$2,0))</f>
        <v>30000</v>
      </c>
      <c r="AU1974" s="143" cm="1">
        <f t="array" ref="AU1974">INDEX($K:$Q,ROW(),MATCH(AU$3,$K$2:$Q$2,0))</f>
        <v>30000</v>
      </c>
      <c r="AV1974" s="143" cm="1">
        <f t="array" ref="AV1974">INDEX($K:$Q,ROW(),MATCH(AV$3,$K$2:$Q$2,0))</f>
        <v>30000</v>
      </c>
      <c r="AW1974" s="143" cm="1">
        <f t="array" ref="AW1974">INDEX($K:$Q,ROW(),MATCH(AW$3,$K$2:$Q$2,0))</f>
        <v>30000</v>
      </c>
      <c r="AX1974" s="143" cm="1">
        <f t="array" ref="AX1974">INDEX($K:$Q,ROW(),MATCH(AX$3,$K$2:$Q$2,0))</f>
        <v>30000</v>
      </c>
      <c r="AY1974" s="143" cm="1">
        <f t="array" ref="AY1974">INDEX($K:$Q,ROW(),MATCH(AY$3,$K$2:$Q$2,0))</f>
        <v>30000</v>
      </c>
      <c r="AZ1974" s="143" cm="1">
        <f t="array" ref="AZ1974">INDEX($K:$Q,ROW(),MATCH(AZ$3,$K$2:$Q$2,0))</f>
        <v>30000</v>
      </c>
      <c r="BA1974" s="143" cm="1">
        <f t="array" ref="BA1974">INDEX($K:$Q,ROW(),MATCH(BA$3,$K$2:$Q$2,0))</f>
        <v>30000</v>
      </c>
      <c r="BB1974" s="143" cm="1">
        <f t="array" ref="BB1974">INDEX($K:$Q,ROW(),MATCH(BB$3,$K$2:$Q$2,0))</f>
        <v>30000</v>
      </c>
      <c r="BC1974" s="143" cm="1">
        <f t="array" ref="BC1974">INDEX($K:$Q,ROW(),MATCH(BC$3,$K$2:$Q$2,0))</f>
        <v>0</v>
      </c>
      <c r="BD1974" s="143" cm="1">
        <f t="array" ref="BD1974">INDEX($K:$Q,ROW(),MATCH(BD$3,$K$2:$Q$2,0))</f>
        <v>0</v>
      </c>
      <c r="BE1974" s="143" cm="1">
        <f t="array" ref="BE1974">INDEX($K:$Q,ROW(),MATCH(BE$3,$K$2:$Q$2,0))</f>
        <v>0</v>
      </c>
      <c r="BF1974" s="143" cm="1">
        <f t="array" ref="BF1974">INDEX($K:$Q,ROW(),MATCH(BF$3,$K$2:$Q$2,0))</f>
        <v>0</v>
      </c>
      <c r="BG1974" s="143" cm="1">
        <f t="array" ref="BG1974">INDEX($K:$Q,ROW(),MATCH(BG$3,$K$2:$Q$2,0))</f>
        <v>0</v>
      </c>
      <c r="BH1974" s="143" cm="1">
        <f t="array" ref="BH1974">INDEX($K:$Q,ROW(),MATCH(BH$3,$K$2:$Q$2,0))</f>
        <v>0</v>
      </c>
      <c r="BI1974" s="143" cm="1">
        <f t="array" ref="BI1974">INDEX($K:$Q,ROW(),MATCH(BI$3,$K$2:$Q$2,0))</f>
        <v>0</v>
      </c>
      <c r="BJ1974" s="143" cm="1">
        <f t="array" ref="BJ1974">INDEX($K:$Q,ROW(),MATCH(BJ$3,$K$2:$Q$2,0))</f>
        <v>0</v>
      </c>
      <c r="BK1974" s="143" cm="1">
        <f t="array" ref="BK1974">INDEX($K:$Q,ROW(),MATCH(BK$3,$K$2:$Q$2,0))</f>
        <v>0</v>
      </c>
      <c r="BL1974" s="143" cm="1">
        <f t="array" ref="BL1974">INDEX($K:$Q,ROW(),MATCH(BL$3,$K$2:$Q$2,0))</f>
        <v>0</v>
      </c>
      <c r="BM1974" s="143" cm="1">
        <f t="array" ref="BM1974">INDEX($K:$Q,ROW(),MATCH(BM$3,$K$2:$Q$2,0))</f>
        <v>0</v>
      </c>
      <c r="BN1974" s="143" cm="1">
        <f t="array" ref="BN1974">INDEX($K:$Q,ROW(),MATCH(BN$3,$K$2:$Q$2,0))</f>
        <v>0</v>
      </c>
      <c r="BO1974" s="143" cm="1">
        <f t="array" ref="BO1974">INDEX($K:$Q,ROW(),MATCH(BO$3,$K$2:$Q$2,0))</f>
        <v>0</v>
      </c>
      <c r="BP1974" s="143" cm="1">
        <f t="array" ref="BP1974">INDEX($K:$Q,ROW(),MATCH(BP$3,$K$2:$Q$2,0))</f>
        <v>0</v>
      </c>
      <c r="BQ1974" s="143" cm="1">
        <f t="array" ref="BQ1974">INDEX($K:$Q,ROW(),MATCH(BQ$3,$K$2:$Q$2,0))</f>
        <v>0</v>
      </c>
      <c r="BR1974" s="143" cm="1">
        <f t="array" ref="BR1974">INDEX($K:$Q,ROW(),MATCH(BR$3,$K$2:$Q$2,0))</f>
        <v>0</v>
      </c>
      <c r="BS1974" s="143" cm="1">
        <f t="array" ref="BS1974">INDEX($K:$Q,ROW(),MATCH(BS$3,$K$2:$Q$2,0))</f>
        <v>0</v>
      </c>
      <c r="BT1974" s="143" cm="1">
        <f t="array" ref="BT1974">INDEX($K:$Q,ROW(),MATCH(BT$3,$K$2:$Q$2,0))</f>
        <v>0</v>
      </c>
      <c r="BU1974" s="143" cm="1">
        <f t="array" ref="BU1974">INDEX($K:$Q,ROW(),MATCH(BU$3,$K$2:$Q$2,0))</f>
        <v>0</v>
      </c>
      <c r="BV1974" s="143" cm="1">
        <f t="array" ref="BV1974">INDEX($K:$Q,ROW(),MATCH(BV$3,$K$2:$Q$2,0))</f>
        <v>0</v>
      </c>
      <c r="BW1974" s="143" cm="1">
        <f t="array" ref="BW1974">INDEX($K:$Q,ROW(),MATCH(BW$3,$K$2:$Q$2,0))</f>
        <v>0</v>
      </c>
      <c r="BX1974" s="143" cm="1">
        <f t="array" ref="BX1974">INDEX($K:$Q,ROW(),MATCH(BX$3,$K$2:$Q$2,0))</f>
        <v>0</v>
      </c>
      <c r="BY1974" s="143" cm="1">
        <f t="array" ref="BY1974">INDEX($K:$Q,ROW(),MATCH(BY$3,$K$2:$Q$2,0))</f>
        <v>0</v>
      </c>
      <c r="BZ1974" s="143" cm="1">
        <f t="array" ref="BZ1974">INDEX($K:$Q,ROW(),MATCH(BZ$3,$K$2:$Q$2,0))</f>
        <v>0</v>
      </c>
      <c r="CA1974" s="143" cm="1">
        <f t="array" ref="CA1974">INDEX($K:$Q,ROW(),MATCH(CA$3,$K$2:$Q$2,0))</f>
        <v>0</v>
      </c>
      <c r="CB1974" s="143" cm="1">
        <f t="array" ref="CB1974">INDEX($K:$Q,ROW(),MATCH(CB$3,$K$2:$Q$2,0))</f>
        <v>0</v>
      </c>
      <c r="CC1974" s="143" cm="1">
        <f t="array" ref="CC1974">INDEX($K:$Q,ROW(),MATCH(CC$3,$K$2:$Q$2,0))</f>
        <v>0</v>
      </c>
      <c r="CD1974" s="143" cm="1">
        <f t="array" ref="CD1974">INDEX($K:$Q,ROW(),MATCH(CD$3,$K$2:$Q$2,0))</f>
        <v>0</v>
      </c>
      <c r="CE1974" s="143" cm="1">
        <f t="array" ref="CE1974">INDEX($K:$Q,ROW(),MATCH(CE$3,$K$2:$Q$2,0))</f>
        <v>0</v>
      </c>
      <c r="CF1974" s="143" cm="1">
        <f t="array" ref="CF1974">INDEX($K:$Q,ROW(),MATCH(CF$3,$K$2:$Q$2,0))</f>
        <v>0</v>
      </c>
      <c r="CG1974" s="143" cm="1">
        <f t="array" ref="CG1974">INDEX($K:$Q,ROW(),MATCH(CG$3,$K$2:$Q$2,0))</f>
        <v>0</v>
      </c>
      <c r="CH1974" s="143" cm="1">
        <f t="array" ref="CH1974">INDEX($K:$Q,ROW(),MATCH(CH$3,$K$2:$Q$2,0))</f>
        <v>0</v>
      </c>
      <c r="CI1974" s="143" cm="1">
        <f t="array" ref="CI1974">INDEX($K:$Q,ROW(),MATCH(CI$3,$K$2:$Q$2,0))</f>
        <v>0</v>
      </c>
      <c r="CJ1974" s="143" cm="1">
        <f t="array" ref="CJ1974">INDEX($K:$Q,ROW(),MATCH(CJ$3,$K$2:$Q$2,0))</f>
        <v>0</v>
      </c>
      <c r="CK1974" s="143" cm="1">
        <f t="array" ref="CK1974">INDEX($K:$Q,ROW(),MATCH(CK$3,$K$2:$Q$2,0))</f>
        <v>0</v>
      </c>
      <c r="CL1974" s="143" cm="1">
        <f t="array" ref="CL1974">INDEX($K:$Q,ROW(),MATCH(CL$3,$K$2:$Q$2,0))</f>
        <v>0</v>
      </c>
    </row>
    <row r="1975" spans="2:90" x14ac:dyDescent="0.4">
      <c r="B1975" s="123" t="str">
        <f>"Capital expenditures - "&amp;SUBSTITUTE(B1965,":","")</f>
        <v>Capital expenditures - Volume driven secondary PP&amp;E</v>
      </c>
      <c r="C1975" s="8" t="s">
        <v>235</v>
      </c>
      <c r="D1975" t="s">
        <v>1002</v>
      </c>
      <c r="E1975" s="8" t="str">
        <f t="shared" si="2312"/>
        <v>1975 FAPPE-IS</v>
      </c>
      <c r="G1975" s="8"/>
      <c r="H1975" s="27"/>
      <c r="I1975" s="176"/>
      <c r="J1975" s="176"/>
      <c r="K1975" s="115">
        <f t="shared" ref="K1975:P1975" si="2313">SUMIF($3:$3,K$2,1975:1975)</f>
        <v>-360000</v>
      </c>
      <c r="L1975" s="115">
        <f t="shared" si="2313"/>
        <v>-360000</v>
      </c>
      <c r="M1975" s="115">
        <f t="shared" si="2313"/>
        <v>-360000</v>
      </c>
      <c r="N1975" s="115">
        <f t="shared" si="2313"/>
        <v>0</v>
      </c>
      <c r="O1975" s="115">
        <f t="shared" si="2313"/>
        <v>0</v>
      </c>
      <c r="P1975" s="115">
        <f t="shared" si="2313"/>
        <v>0</v>
      </c>
      <c r="R1975" s="58"/>
      <c r="S1975" s="144">
        <f t="shared" ref="S1975" si="2314">-+ROUNDUP(S1966/S1973,0)*S1974</f>
        <v>-30000</v>
      </c>
      <c r="T1975" s="144">
        <f t="shared" ref="T1975:AX1975" si="2315">-+ROUNDUP(T1966/T1973,0)*T1974</f>
        <v>-30000</v>
      </c>
      <c r="U1975" s="144">
        <f t="shared" si="2315"/>
        <v>-30000</v>
      </c>
      <c r="V1975" s="144">
        <f t="shared" si="2315"/>
        <v>-30000</v>
      </c>
      <c r="W1975" s="144">
        <f t="shared" si="2315"/>
        <v>-30000</v>
      </c>
      <c r="X1975" s="144">
        <f t="shared" si="2315"/>
        <v>-30000</v>
      </c>
      <c r="Y1975" s="144">
        <f t="shared" si="2315"/>
        <v>-30000</v>
      </c>
      <c r="Z1975" s="144">
        <f t="shared" si="2315"/>
        <v>-30000</v>
      </c>
      <c r="AA1975" s="144">
        <f t="shared" si="2315"/>
        <v>-30000</v>
      </c>
      <c r="AB1975" s="144">
        <f t="shared" si="2315"/>
        <v>-30000</v>
      </c>
      <c r="AC1975" s="144">
        <f t="shared" si="2315"/>
        <v>-30000</v>
      </c>
      <c r="AD1975" s="144">
        <f t="shared" si="2315"/>
        <v>-30000</v>
      </c>
      <c r="AE1975" s="144">
        <f t="shared" si="2315"/>
        <v>-30000</v>
      </c>
      <c r="AF1975" s="144">
        <f t="shared" si="2315"/>
        <v>-30000</v>
      </c>
      <c r="AG1975" s="144">
        <f t="shared" si="2315"/>
        <v>-30000</v>
      </c>
      <c r="AH1975" s="144">
        <f t="shared" si="2315"/>
        <v>-30000</v>
      </c>
      <c r="AI1975" s="144">
        <f t="shared" si="2315"/>
        <v>-30000</v>
      </c>
      <c r="AJ1975" s="144">
        <f t="shared" si="2315"/>
        <v>-30000</v>
      </c>
      <c r="AK1975" s="144">
        <f t="shared" si="2315"/>
        <v>-30000</v>
      </c>
      <c r="AL1975" s="144">
        <f t="shared" si="2315"/>
        <v>-30000</v>
      </c>
      <c r="AM1975" s="144">
        <f t="shared" si="2315"/>
        <v>-30000</v>
      </c>
      <c r="AN1975" s="144">
        <f t="shared" si="2315"/>
        <v>-30000</v>
      </c>
      <c r="AO1975" s="144">
        <f t="shared" si="2315"/>
        <v>-30000</v>
      </c>
      <c r="AP1975" s="144">
        <f t="shared" si="2315"/>
        <v>-30000</v>
      </c>
      <c r="AQ1975" s="144">
        <f t="shared" si="2315"/>
        <v>-30000</v>
      </c>
      <c r="AR1975" s="144">
        <f t="shared" si="2315"/>
        <v>-30000</v>
      </c>
      <c r="AS1975" s="144">
        <f t="shared" si="2315"/>
        <v>-30000</v>
      </c>
      <c r="AT1975" s="144">
        <f t="shared" si="2315"/>
        <v>-30000</v>
      </c>
      <c r="AU1975" s="144">
        <f t="shared" si="2315"/>
        <v>-30000</v>
      </c>
      <c r="AV1975" s="144">
        <f t="shared" si="2315"/>
        <v>-30000</v>
      </c>
      <c r="AW1975" s="144">
        <f t="shared" si="2315"/>
        <v>-30000</v>
      </c>
      <c r="AX1975" s="144">
        <f t="shared" si="2315"/>
        <v>-30000</v>
      </c>
      <c r="AY1975" s="144">
        <f t="shared" ref="AY1975:CD1975" si="2316">-+ROUNDUP(AY1966/AY1973,0)*AY1974</f>
        <v>-30000</v>
      </c>
      <c r="AZ1975" s="144">
        <f t="shared" si="2316"/>
        <v>-30000</v>
      </c>
      <c r="BA1975" s="144">
        <f t="shared" si="2316"/>
        <v>-30000</v>
      </c>
      <c r="BB1975" s="144">
        <f t="shared" si="2316"/>
        <v>-30000</v>
      </c>
      <c r="BC1975" s="144">
        <f t="shared" si="2316"/>
        <v>0</v>
      </c>
      <c r="BD1975" s="144">
        <f t="shared" si="2316"/>
        <v>0</v>
      </c>
      <c r="BE1975" s="144">
        <f t="shared" si="2316"/>
        <v>0</v>
      </c>
      <c r="BF1975" s="144">
        <f t="shared" si="2316"/>
        <v>0</v>
      </c>
      <c r="BG1975" s="144">
        <f t="shared" si="2316"/>
        <v>0</v>
      </c>
      <c r="BH1975" s="144">
        <f t="shared" si="2316"/>
        <v>0</v>
      </c>
      <c r="BI1975" s="144">
        <f t="shared" si="2316"/>
        <v>0</v>
      </c>
      <c r="BJ1975" s="144">
        <f t="shared" si="2316"/>
        <v>0</v>
      </c>
      <c r="BK1975" s="144">
        <f t="shared" si="2316"/>
        <v>0</v>
      </c>
      <c r="BL1975" s="144">
        <f t="shared" si="2316"/>
        <v>0</v>
      </c>
      <c r="BM1975" s="144">
        <f t="shared" si="2316"/>
        <v>0</v>
      </c>
      <c r="BN1975" s="144">
        <f t="shared" si="2316"/>
        <v>0</v>
      </c>
      <c r="BO1975" s="144">
        <f t="shared" si="2316"/>
        <v>0</v>
      </c>
      <c r="BP1975" s="144">
        <f t="shared" si="2316"/>
        <v>0</v>
      </c>
      <c r="BQ1975" s="144">
        <f t="shared" si="2316"/>
        <v>0</v>
      </c>
      <c r="BR1975" s="144">
        <f t="shared" si="2316"/>
        <v>0</v>
      </c>
      <c r="BS1975" s="144">
        <f t="shared" si="2316"/>
        <v>0</v>
      </c>
      <c r="BT1975" s="144">
        <f t="shared" si="2316"/>
        <v>0</v>
      </c>
      <c r="BU1975" s="144">
        <f t="shared" si="2316"/>
        <v>0</v>
      </c>
      <c r="BV1975" s="144">
        <f t="shared" si="2316"/>
        <v>0</v>
      </c>
      <c r="BW1975" s="144">
        <f t="shared" si="2316"/>
        <v>0</v>
      </c>
      <c r="BX1975" s="144">
        <f t="shared" si="2316"/>
        <v>0</v>
      </c>
      <c r="BY1975" s="144">
        <f t="shared" si="2316"/>
        <v>0</v>
      </c>
      <c r="BZ1975" s="144">
        <f t="shared" si="2316"/>
        <v>0</v>
      </c>
      <c r="CA1975" s="144">
        <f t="shared" si="2316"/>
        <v>0</v>
      </c>
      <c r="CB1975" s="144">
        <f t="shared" si="2316"/>
        <v>0</v>
      </c>
      <c r="CC1975" s="144">
        <f t="shared" si="2316"/>
        <v>0</v>
      </c>
      <c r="CD1975" s="144">
        <f t="shared" si="2316"/>
        <v>0</v>
      </c>
      <c r="CE1975" s="144">
        <f t="shared" ref="CE1975:CK1975" si="2317">-+ROUNDUP(CE1966/CE1973,0)*CE1974</f>
        <v>0</v>
      </c>
      <c r="CF1975" s="144">
        <f t="shared" si="2317"/>
        <v>0</v>
      </c>
      <c r="CG1975" s="144">
        <f t="shared" si="2317"/>
        <v>0</v>
      </c>
      <c r="CH1975" s="144">
        <f t="shared" si="2317"/>
        <v>0</v>
      </c>
      <c r="CI1975" s="144">
        <f t="shared" si="2317"/>
        <v>0</v>
      </c>
      <c r="CJ1975" s="144">
        <f t="shared" si="2317"/>
        <v>0</v>
      </c>
      <c r="CK1975" s="144">
        <f t="shared" si="2317"/>
        <v>0</v>
      </c>
      <c r="CL1975" s="144">
        <f t="shared" ref="CL1975" si="2318">-+ROUNDUP(CL1966/CL1973,0)*CL1974</f>
        <v>0</v>
      </c>
    </row>
    <row r="1976" spans="2:90" x14ac:dyDescent="0.4">
      <c r="B1976" s="122"/>
      <c r="C1976" s="8"/>
      <c r="D1976" t="s">
        <v>1002</v>
      </c>
      <c r="E1976" s="8" t="str">
        <f t="shared" si="2312"/>
        <v>1976 FAPPE-IS</v>
      </c>
      <c r="G1976" s="8"/>
      <c r="S1976" s="80"/>
      <c r="T1976" s="80"/>
      <c r="U1976" s="80"/>
      <c r="V1976" s="80"/>
      <c r="W1976" s="80"/>
      <c r="X1976" s="80"/>
      <c r="Y1976" s="80"/>
      <c r="Z1976" s="80"/>
      <c r="AA1976" s="80"/>
      <c r="AB1976" s="80"/>
      <c r="AC1976" s="80"/>
      <c r="AD1976" s="80"/>
      <c r="AE1976" s="80"/>
      <c r="AF1976" s="80"/>
      <c r="AG1976" s="80"/>
      <c r="AH1976" s="80"/>
      <c r="AI1976" s="80"/>
      <c r="AJ1976" s="80"/>
      <c r="AK1976" s="80"/>
      <c r="AL1976" s="80"/>
      <c r="AM1976" s="80"/>
      <c r="AN1976" s="80"/>
      <c r="AO1976" s="80"/>
      <c r="AP1976" s="80"/>
      <c r="AQ1976" s="80"/>
      <c r="AR1976" s="80"/>
      <c r="AS1976" s="80"/>
      <c r="AT1976" s="80"/>
      <c r="AU1976" s="80"/>
      <c r="AV1976" s="80"/>
      <c r="AW1976" s="80"/>
      <c r="AX1976" s="80"/>
      <c r="AY1976" s="80"/>
      <c r="AZ1976" s="80"/>
      <c r="BA1976" s="80"/>
      <c r="BB1976" s="80"/>
      <c r="BC1976" s="80"/>
      <c r="BD1976" s="80"/>
      <c r="BE1976" s="80"/>
      <c r="BF1976" s="80"/>
      <c r="BG1976" s="80"/>
      <c r="BH1976" s="80"/>
      <c r="BI1976" s="80"/>
      <c r="BJ1976" s="80"/>
      <c r="BK1976" s="80"/>
      <c r="BL1976" s="80"/>
      <c r="BM1976" s="80"/>
      <c r="BN1976" s="80"/>
      <c r="BO1976" s="80"/>
      <c r="BP1976" s="80"/>
      <c r="BQ1976" s="80"/>
      <c r="BR1976" s="80"/>
      <c r="BS1976" s="80"/>
      <c r="BT1976" s="80"/>
      <c r="BU1976" s="80"/>
      <c r="BV1976" s="80"/>
      <c r="BW1976" s="80"/>
      <c r="BX1976" s="80"/>
      <c r="BY1976" s="80"/>
      <c r="BZ1976" s="80"/>
      <c r="CA1976" s="80"/>
      <c r="CB1976" s="80"/>
      <c r="CC1976" s="80"/>
      <c r="CD1976" s="80"/>
      <c r="CE1976" s="80"/>
      <c r="CF1976" s="80"/>
      <c r="CG1976" s="80"/>
      <c r="CH1976" s="80"/>
      <c r="CI1976" s="80"/>
      <c r="CJ1976" s="80"/>
      <c r="CK1976" s="80"/>
      <c r="CL1976" s="80"/>
    </row>
    <row r="1977" spans="2:90" x14ac:dyDescent="0.4">
      <c r="B1977" s="95" t="s">
        <v>204</v>
      </c>
      <c r="C1977" s="8"/>
      <c r="D1977" t="s">
        <v>1002</v>
      </c>
      <c r="E1977" s="8" t="str">
        <f t="shared" si="2312"/>
        <v>1977 FAPPE-IS</v>
      </c>
      <c r="G1977" s="8"/>
      <c r="H1977" s="12"/>
      <c r="S1977" s="72"/>
      <c r="T1977" s="72"/>
      <c r="U1977" s="72"/>
      <c r="V1977" s="72"/>
      <c r="W1977" s="72"/>
      <c r="X1977" s="72"/>
      <c r="Y1977" s="72"/>
      <c r="Z1977" s="72"/>
      <c r="AA1977" s="72"/>
      <c r="AB1977" s="72"/>
      <c r="AC1977" s="72"/>
      <c r="AD1977" s="72"/>
      <c r="AE1977" s="72"/>
      <c r="AF1977" s="72"/>
      <c r="AG1977" s="72"/>
      <c r="AH1977" s="72"/>
      <c r="AI1977" s="72"/>
      <c r="AJ1977" s="72"/>
      <c r="AK1977" s="72"/>
      <c r="AL1977" s="72"/>
      <c r="AM1977" s="72"/>
      <c r="AN1977" s="72"/>
      <c r="AO1977" s="72"/>
      <c r="AP1977" s="72"/>
      <c r="AQ1977" s="72"/>
      <c r="AR1977" s="72"/>
      <c r="AS1977" s="72"/>
      <c r="AT1977" s="72"/>
      <c r="AU1977" s="72"/>
      <c r="AV1977" s="72"/>
      <c r="AW1977" s="72"/>
      <c r="AX1977" s="72"/>
      <c r="AY1977" s="72"/>
      <c r="AZ1977" s="72"/>
      <c r="BA1977" s="72"/>
      <c r="BB1977" s="72"/>
      <c r="BC1977" s="72"/>
      <c r="BD1977" s="72"/>
      <c r="BE1977" s="72"/>
      <c r="BF1977" s="72"/>
      <c r="BG1977" s="72"/>
      <c r="BH1977" s="72"/>
      <c r="BI1977" s="72"/>
      <c r="BJ1977" s="72"/>
      <c r="BK1977" s="72"/>
      <c r="BL1977" s="72"/>
      <c r="BM1977" s="72"/>
      <c r="BN1977" s="72"/>
      <c r="BO1977" s="72"/>
      <c r="BP1977" s="72"/>
      <c r="BQ1977" s="72"/>
      <c r="BR1977" s="72"/>
      <c r="BS1977" s="72"/>
      <c r="BT1977" s="72"/>
      <c r="BU1977" s="72"/>
      <c r="BV1977" s="72"/>
      <c r="BW1977" s="72"/>
      <c r="BX1977" s="72"/>
      <c r="BY1977" s="72"/>
      <c r="BZ1977" s="72"/>
      <c r="CA1977" s="72"/>
      <c r="CB1977" s="72"/>
      <c r="CC1977" s="72"/>
      <c r="CD1977" s="72"/>
      <c r="CE1977" s="72"/>
      <c r="CF1977" s="72"/>
      <c r="CG1977" s="72"/>
      <c r="CH1977" s="72"/>
      <c r="CI1977" s="72"/>
      <c r="CJ1977" s="72"/>
      <c r="CK1977" s="72"/>
      <c r="CL1977" s="72"/>
    </row>
    <row r="1978" spans="2:90" x14ac:dyDescent="0.4">
      <c r="B1978" s="154" t="str">
        <f>"Depreciation - "&amp;SUBSTITUTE(B1965,":","")</f>
        <v>Depreciation - Volume driven secondary PP&amp;E</v>
      </c>
      <c r="C1978" s="8" t="s">
        <v>233</v>
      </c>
      <c r="D1978" t="s">
        <v>1002</v>
      </c>
      <c r="E1978" s="8" t="str">
        <f t="shared" si="2312"/>
        <v>1978 FAPPE-IS</v>
      </c>
      <c r="G1978" s="8"/>
      <c r="I1978" s="80">
        <f>SUMIF($5:$5,I$2,1976:1976)</f>
        <v>0</v>
      </c>
      <c r="J1978" s="80"/>
      <c r="K1978" s="24">
        <f t="shared" ref="K1978:P1978" ca="1" si="2319">SUMIF($3:$3,K$2,1978:1978)</f>
        <v>-97500</v>
      </c>
      <c r="L1978" s="24">
        <f t="shared" ca="1" si="2319"/>
        <v>-277500</v>
      </c>
      <c r="M1978" s="24">
        <f t="shared" ca="1" si="2319"/>
        <v>-360000</v>
      </c>
      <c r="N1978" s="24">
        <f t="shared" ca="1" si="2319"/>
        <v>-262500</v>
      </c>
      <c r="O1978" s="24">
        <f t="shared" ca="1" si="2319"/>
        <v>-82500</v>
      </c>
      <c r="P1978" s="24">
        <f t="shared" ca="1" si="2319"/>
        <v>0</v>
      </c>
      <c r="R1978" s="24"/>
      <c r="S1978" s="175">
        <f ca="1">+SUM(S1975:OFFSET(S1975,0,-MIN(COLUMN()-COLUMN($R1978),$H1969*12-1)))/($H1969*12)</f>
        <v>-1250</v>
      </c>
      <c r="T1978" s="175">
        <f ca="1">+SUM(T1975:OFFSET(T1975,0,-MIN(COLUMN()-COLUMN($R1978),$H1969*12-1)))/($H1969*12)</f>
        <v>-2500</v>
      </c>
      <c r="U1978" s="175">
        <f ca="1">+SUM(U1975:OFFSET(U1975,0,-MIN(COLUMN()-COLUMN($R1978),$H1969*12-1)))/($H1969*12)</f>
        <v>-3750</v>
      </c>
      <c r="V1978" s="175">
        <f ca="1">+SUM(V1975:OFFSET(V1975,0,-MIN(COLUMN()-COLUMN($R1978),$H1969*12-1)))/($H1969*12)</f>
        <v>-5000</v>
      </c>
      <c r="W1978" s="175">
        <f ca="1">+SUM(W1975:OFFSET(W1975,0,-MIN(COLUMN()-COLUMN($R1978),$H1969*12-1)))/($H1969*12)</f>
        <v>-6250</v>
      </c>
      <c r="X1978" s="175">
        <f ca="1">+SUM(X1975:OFFSET(X1975,0,-MIN(COLUMN()-COLUMN($R1978),$H1969*12-1)))/($H1969*12)</f>
        <v>-7500</v>
      </c>
      <c r="Y1978" s="175">
        <f ca="1">+SUM(Y1975:OFFSET(Y1975,0,-MIN(COLUMN()-COLUMN($R1978),$H1969*12-1)))/($H1969*12)</f>
        <v>-8750</v>
      </c>
      <c r="Z1978" s="175">
        <f ca="1">+SUM(Z1975:OFFSET(Z1975,0,-MIN(COLUMN()-COLUMN($R1978),$H1969*12-1)))/($H1969*12)</f>
        <v>-10000</v>
      </c>
      <c r="AA1978" s="175">
        <f ca="1">+SUM(AA1975:OFFSET(AA1975,0,-MIN(COLUMN()-COLUMN($R1978),$H1969*12-1)))/($H1969*12)</f>
        <v>-11250</v>
      </c>
      <c r="AB1978" s="175">
        <f ca="1">+SUM(AB1975:OFFSET(AB1975,0,-MIN(COLUMN()-COLUMN($R1978),$H1969*12-1)))/($H1969*12)</f>
        <v>-12500</v>
      </c>
      <c r="AC1978" s="175">
        <f ca="1">+SUM(AC1975:OFFSET(AC1975,0,-MIN(COLUMN()-COLUMN($R1978),$H1969*12-1)))/($H1969*12)</f>
        <v>-13750</v>
      </c>
      <c r="AD1978" s="175">
        <f ca="1">+SUM(AD1975:OFFSET(AD1975,0,-MIN(COLUMN()-COLUMN($R1978),$H1969*12-1)))/($H1969*12)</f>
        <v>-15000</v>
      </c>
      <c r="AE1978" s="175">
        <f ca="1">+SUM(AE1975:OFFSET(AE1975,0,-MIN(COLUMN()-COLUMN($R1978),$H1969*12-1)))/($H1969*12)</f>
        <v>-16250</v>
      </c>
      <c r="AF1978" s="175">
        <f ca="1">+SUM(AF1975:OFFSET(AF1975,0,-MIN(COLUMN()-COLUMN($R1978),$H1969*12-1)))/($H1969*12)</f>
        <v>-17500</v>
      </c>
      <c r="AG1978" s="175">
        <f ca="1">+SUM(AG1975:OFFSET(AG1975,0,-MIN(COLUMN()-COLUMN($R1978),$H1969*12-1)))/($H1969*12)</f>
        <v>-18750</v>
      </c>
      <c r="AH1978" s="175">
        <f ca="1">+SUM(AH1975:OFFSET(AH1975,0,-MIN(COLUMN()-COLUMN($R1978),$H1969*12-1)))/($H1969*12)</f>
        <v>-20000</v>
      </c>
      <c r="AI1978" s="175">
        <f ca="1">+SUM(AI1975:OFFSET(AI1975,0,-MIN(COLUMN()-COLUMN($R1978),$H1969*12-1)))/($H1969*12)</f>
        <v>-21250</v>
      </c>
      <c r="AJ1978" s="175">
        <f ca="1">+SUM(AJ1975:OFFSET(AJ1975,0,-MIN(COLUMN()-COLUMN($R1978),$H1969*12-1)))/($H1969*12)</f>
        <v>-22500</v>
      </c>
      <c r="AK1978" s="175">
        <f ca="1">+SUM(AK1975:OFFSET(AK1975,0,-MIN(COLUMN()-COLUMN($R1978),$H1969*12-1)))/($H1969*12)</f>
        <v>-23750</v>
      </c>
      <c r="AL1978" s="175">
        <f ca="1">+SUM(AL1975:OFFSET(AL1975,0,-MIN(COLUMN()-COLUMN($R1978),$H1969*12-1)))/($H1969*12)</f>
        <v>-25000</v>
      </c>
      <c r="AM1978" s="175">
        <f ca="1">+SUM(AM1975:OFFSET(AM1975,0,-MIN(COLUMN()-COLUMN($R1978),$H1969*12-1)))/($H1969*12)</f>
        <v>-26250</v>
      </c>
      <c r="AN1978" s="175">
        <f ca="1">+SUM(AN1975:OFFSET(AN1975,0,-MIN(COLUMN()-COLUMN($R1978),$H1969*12-1)))/($H1969*12)</f>
        <v>-27500</v>
      </c>
      <c r="AO1978" s="175">
        <f ca="1">+SUM(AO1975:OFFSET(AO1975,0,-MIN(COLUMN()-COLUMN($R1978),$H1969*12-1)))/($H1969*12)</f>
        <v>-28750</v>
      </c>
      <c r="AP1978" s="175">
        <f ca="1">+SUM(AP1975:OFFSET(AP1975,0,-MIN(COLUMN()-COLUMN($R1978),$H1969*12-1)))/($H1969*12)</f>
        <v>-30000</v>
      </c>
      <c r="AQ1978" s="175">
        <f ca="1">+SUM(AQ1975:OFFSET(AQ1975,0,-MIN(COLUMN()-COLUMN($R1978),$H1969*12-1)))/($H1969*12)</f>
        <v>-30000</v>
      </c>
      <c r="AR1978" s="175">
        <f ca="1">+SUM(AR1975:OFFSET(AR1975,0,-MIN(COLUMN()-COLUMN($R1978),$H1969*12-1)))/($H1969*12)</f>
        <v>-30000</v>
      </c>
      <c r="AS1978" s="175">
        <f ca="1">+SUM(AS1975:OFFSET(AS1975,0,-MIN(COLUMN()-COLUMN($R1978),$H1969*12-1)))/($H1969*12)</f>
        <v>-30000</v>
      </c>
      <c r="AT1978" s="175">
        <f ca="1">+SUM(AT1975:OFFSET(AT1975,0,-MIN(COLUMN()-COLUMN($R1978),$H1969*12-1)))/($H1969*12)</f>
        <v>-30000</v>
      </c>
      <c r="AU1978" s="175">
        <f ca="1">+SUM(AU1975:OFFSET(AU1975,0,-MIN(COLUMN()-COLUMN($R1978),$H1969*12-1)))/($H1969*12)</f>
        <v>-30000</v>
      </c>
      <c r="AV1978" s="175">
        <f ca="1">+SUM(AV1975:OFFSET(AV1975,0,-MIN(COLUMN()-COLUMN($R1978),$H1969*12-1)))/($H1969*12)</f>
        <v>-30000</v>
      </c>
      <c r="AW1978" s="175">
        <f ca="1">+SUM(AW1975:OFFSET(AW1975,0,-MIN(COLUMN()-COLUMN($R1978),$H1969*12-1)))/($H1969*12)</f>
        <v>-30000</v>
      </c>
      <c r="AX1978" s="175">
        <f ca="1">+SUM(AX1975:OFFSET(AX1975,0,-MIN(COLUMN()-COLUMN($R1978),$H1969*12-1)))/($H1969*12)</f>
        <v>-30000</v>
      </c>
      <c r="AY1978" s="175">
        <f ca="1">+SUM(AY1975:OFFSET(AY1975,0,-MIN(COLUMN()-COLUMN($R1978),$H1969*12-1)))/($H1969*12)</f>
        <v>-30000</v>
      </c>
      <c r="AZ1978" s="175">
        <f ca="1">+SUM(AZ1975:OFFSET(AZ1975,0,-MIN(COLUMN()-COLUMN($R1978),$H1969*12-1)))/($H1969*12)</f>
        <v>-30000</v>
      </c>
      <c r="BA1978" s="175">
        <f ca="1">+SUM(BA1975:OFFSET(BA1975,0,-MIN(COLUMN()-COLUMN($R1978),$H1969*12-1)))/($H1969*12)</f>
        <v>-30000</v>
      </c>
      <c r="BB1978" s="175">
        <f ca="1">+SUM(BB1975:OFFSET(BB1975,0,-MIN(COLUMN()-COLUMN($R1978),$H1969*12-1)))/($H1969*12)</f>
        <v>-30000</v>
      </c>
      <c r="BC1978" s="175">
        <f ca="1">+SUM(BC1975:OFFSET(BC1975,0,-MIN(COLUMN()-COLUMN($R1978),$H1969*12-1)))/($H1969*12)</f>
        <v>-28750</v>
      </c>
      <c r="BD1978" s="175">
        <f ca="1">+SUM(BD1975:OFFSET(BD1975,0,-MIN(COLUMN()-COLUMN($R1978),$H1969*12-1)))/($H1969*12)</f>
        <v>-27500</v>
      </c>
      <c r="BE1978" s="175">
        <f ca="1">+SUM(BE1975:OFFSET(BE1975,0,-MIN(COLUMN()-COLUMN($R1978),$H1969*12-1)))/($H1969*12)</f>
        <v>-26250</v>
      </c>
      <c r="BF1978" s="175">
        <f ca="1">+SUM(BF1975:OFFSET(BF1975,0,-MIN(COLUMN()-COLUMN($R1978),$H1969*12-1)))/($H1969*12)</f>
        <v>-25000</v>
      </c>
      <c r="BG1978" s="175">
        <f ca="1">+SUM(BG1975:OFFSET(BG1975,0,-MIN(COLUMN()-COLUMN($R1978),$H1969*12-1)))/($H1969*12)</f>
        <v>-23750</v>
      </c>
      <c r="BH1978" s="175">
        <f ca="1">+SUM(BH1975:OFFSET(BH1975,0,-MIN(COLUMN()-COLUMN($R1978),$H1969*12-1)))/($H1969*12)</f>
        <v>-22500</v>
      </c>
      <c r="BI1978" s="175">
        <f ca="1">+SUM(BI1975:OFFSET(BI1975,0,-MIN(COLUMN()-COLUMN($R1978),$H1969*12-1)))/($H1969*12)</f>
        <v>-21250</v>
      </c>
      <c r="BJ1978" s="175">
        <f ca="1">+SUM(BJ1975:OFFSET(BJ1975,0,-MIN(COLUMN()-COLUMN($R1978),$H1969*12-1)))/($H1969*12)</f>
        <v>-20000</v>
      </c>
      <c r="BK1978" s="175">
        <f ca="1">+SUM(BK1975:OFFSET(BK1975,0,-MIN(COLUMN()-COLUMN($R1978),$H1969*12-1)))/($H1969*12)</f>
        <v>-18750</v>
      </c>
      <c r="BL1978" s="175">
        <f ca="1">+SUM(BL1975:OFFSET(BL1975,0,-MIN(COLUMN()-COLUMN($R1978),$H1969*12-1)))/($H1969*12)</f>
        <v>-17500</v>
      </c>
      <c r="BM1978" s="175">
        <f ca="1">+SUM(BM1975:OFFSET(BM1975,0,-MIN(COLUMN()-COLUMN($R1978),$H1969*12-1)))/($H1969*12)</f>
        <v>-16250</v>
      </c>
      <c r="BN1978" s="175">
        <f ca="1">+SUM(BN1975:OFFSET(BN1975,0,-MIN(COLUMN()-COLUMN($R1978),$H1969*12-1)))/($H1969*12)</f>
        <v>-15000</v>
      </c>
      <c r="BO1978" s="175">
        <f ca="1">+SUM(BO1975:OFFSET(BO1975,0,-MIN(COLUMN()-COLUMN($R1978),$H1969*12-1)))/($H1969*12)</f>
        <v>-13750</v>
      </c>
      <c r="BP1978" s="175">
        <f ca="1">+SUM(BP1975:OFFSET(BP1975,0,-MIN(COLUMN()-COLUMN($R1978),$H1969*12-1)))/($H1969*12)</f>
        <v>-12500</v>
      </c>
      <c r="BQ1978" s="175">
        <f ca="1">+SUM(BQ1975:OFFSET(BQ1975,0,-MIN(COLUMN()-COLUMN($R1978),$H1969*12-1)))/($H1969*12)</f>
        <v>-11250</v>
      </c>
      <c r="BR1978" s="175">
        <f ca="1">+SUM(BR1975:OFFSET(BR1975,0,-MIN(COLUMN()-COLUMN($R1978),$H1969*12-1)))/($H1969*12)</f>
        <v>-10000</v>
      </c>
      <c r="BS1978" s="175">
        <f ca="1">+SUM(BS1975:OFFSET(BS1975,0,-MIN(COLUMN()-COLUMN($R1978),$H1969*12-1)))/($H1969*12)</f>
        <v>-8750</v>
      </c>
      <c r="BT1978" s="175">
        <f ca="1">+SUM(BT1975:OFFSET(BT1975,0,-MIN(COLUMN()-COLUMN($R1978),$H1969*12-1)))/($H1969*12)</f>
        <v>-7500</v>
      </c>
      <c r="BU1978" s="175">
        <f ca="1">+SUM(BU1975:OFFSET(BU1975,0,-MIN(COLUMN()-COLUMN($R1978),$H1969*12-1)))/($H1969*12)</f>
        <v>-6250</v>
      </c>
      <c r="BV1978" s="175">
        <f ca="1">+SUM(BV1975:OFFSET(BV1975,0,-MIN(COLUMN()-COLUMN($R1978),$H1969*12-1)))/($H1969*12)</f>
        <v>-5000</v>
      </c>
      <c r="BW1978" s="175">
        <f ca="1">+SUM(BW1975:OFFSET(BW1975,0,-MIN(COLUMN()-COLUMN($R1978),$H1969*12-1)))/($H1969*12)</f>
        <v>-3750</v>
      </c>
      <c r="BX1978" s="175">
        <f ca="1">+SUM(BX1975:OFFSET(BX1975,0,-MIN(COLUMN()-COLUMN($R1978),$H1969*12-1)))/($H1969*12)</f>
        <v>-2500</v>
      </c>
      <c r="BY1978" s="175">
        <f ca="1">+SUM(BY1975:OFFSET(BY1975,0,-MIN(COLUMN()-COLUMN($R1978),$H1969*12-1)))/($H1969*12)</f>
        <v>-1250</v>
      </c>
      <c r="BZ1978" s="175">
        <f ca="1">+SUM(BZ1975:OFFSET(BZ1975,0,-MIN(COLUMN()-COLUMN($R1978),$H1969*12-1)))/($H1969*12)</f>
        <v>0</v>
      </c>
      <c r="CA1978" s="175">
        <f ca="1">+SUM(CA1975:OFFSET(CA1975,0,-MIN(COLUMN()-COLUMN($R1978),$H1969*12-1)))/($H1969*12)</f>
        <v>0</v>
      </c>
      <c r="CB1978" s="175">
        <f ca="1">+SUM(CB1975:OFFSET(CB1975,0,-MIN(COLUMN()-COLUMN($R1978),$H1969*12-1)))/($H1969*12)</f>
        <v>0</v>
      </c>
      <c r="CC1978" s="175">
        <f ca="1">+SUM(CC1975:OFFSET(CC1975,0,-MIN(COLUMN()-COLUMN($R1978),$H1969*12-1)))/($H1969*12)</f>
        <v>0</v>
      </c>
      <c r="CD1978" s="175">
        <f ca="1">+SUM(CD1975:OFFSET(CD1975,0,-MIN(COLUMN()-COLUMN($R1978),$H1969*12-1)))/($H1969*12)</f>
        <v>0</v>
      </c>
      <c r="CE1978" s="175">
        <f ca="1">+SUM(CE1975:OFFSET(CE1975,0,-MIN(COLUMN()-COLUMN($R1978),$H1969*12-1)))/($H1969*12)</f>
        <v>0</v>
      </c>
      <c r="CF1978" s="175">
        <f ca="1">+SUM(CF1975:OFFSET(CF1975,0,-MIN(COLUMN()-COLUMN($R1978),$H1969*12-1)))/($H1969*12)</f>
        <v>0</v>
      </c>
      <c r="CG1978" s="175">
        <f ca="1">+SUM(CG1975:OFFSET(CG1975,0,-MIN(COLUMN()-COLUMN($R1978),$H1969*12-1)))/($H1969*12)</f>
        <v>0</v>
      </c>
      <c r="CH1978" s="175">
        <f ca="1">+SUM(CH1975:OFFSET(CH1975,0,-MIN(COLUMN()-COLUMN($R1978),$H1969*12-1)))/($H1969*12)</f>
        <v>0</v>
      </c>
      <c r="CI1978" s="175">
        <f ca="1">+SUM(CI1975:OFFSET(CI1975,0,-MIN(COLUMN()-COLUMN($R1978),$H1969*12-1)))/($H1969*12)</f>
        <v>0</v>
      </c>
      <c r="CJ1978" s="175">
        <f ca="1">+SUM(CJ1975:OFFSET(CJ1975,0,-MIN(COLUMN()-COLUMN($R1978),$H1969*12-1)))/($H1969*12)</f>
        <v>0</v>
      </c>
      <c r="CK1978" s="175">
        <f ca="1">+SUM(CK1975:OFFSET(CK1975,0,-MIN(COLUMN()-COLUMN($R1978),$H1969*12-1)))/($H1969*12)</f>
        <v>0</v>
      </c>
      <c r="CL1978" s="175">
        <f ca="1">+SUM(CL1975:OFFSET(CL1975,0,-MIN(COLUMN()-COLUMN($R1978),$H1969*12-1)))/($H1969*12)</f>
        <v>0</v>
      </c>
    </row>
    <row r="1979" spans="2:90" x14ac:dyDescent="0.4">
      <c r="B1979" s="122"/>
      <c r="C1979" s="8"/>
      <c r="D1979" t="s">
        <v>1002</v>
      </c>
      <c r="E1979" s="8" t="str">
        <f t="shared" si="2312"/>
        <v>1979 FAPPE-IS</v>
      </c>
      <c r="G1979" s="8"/>
      <c r="I1979" s="62"/>
      <c r="J1979" s="62"/>
      <c r="K1979" s="53"/>
      <c r="L1979" s="53"/>
      <c r="M1979" s="53"/>
      <c r="N1979" s="53"/>
      <c r="O1979" s="53"/>
      <c r="P1979" s="53"/>
      <c r="R1979" s="82"/>
      <c r="S1979" s="149"/>
      <c r="T1979" s="149"/>
      <c r="U1979" s="149"/>
      <c r="V1979" s="149"/>
      <c r="W1979" s="149"/>
      <c r="X1979" s="149"/>
      <c r="Y1979" s="149"/>
      <c r="Z1979" s="149"/>
      <c r="AA1979" s="149"/>
      <c r="AB1979" s="149"/>
      <c r="AC1979" s="149"/>
      <c r="AD1979" s="149"/>
      <c r="AE1979" s="149"/>
      <c r="AF1979" s="149"/>
      <c r="AG1979" s="149"/>
      <c r="AH1979" s="149"/>
      <c r="AI1979" s="149"/>
      <c r="AJ1979" s="149"/>
      <c r="AK1979" s="149"/>
      <c r="AL1979" s="149"/>
      <c r="AM1979" s="149"/>
      <c r="AN1979" s="149"/>
      <c r="AO1979" s="149"/>
      <c r="AP1979" s="149"/>
      <c r="AQ1979" s="149"/>
      <c r="AR1979" s="149"/>
      <c r="AS1979" s="149"/>
      <c r="AT1979" s="149"/>
      <c r="AU1979" s="149"/>
      <c r="AV1979" s="149"/>
      <c r="AW1979" s="149"/>
      <c r="AX1979" s="149"/>
      <c r="AY1979" s="149"/>
      <c r="AZ1979" s="149"/>
      <c r="BA1979" s="149"/>
      <c r="BB1979" s="149"/>
      <c r="BC1979" s="149"/>
      <c r="BD1979" s="149"/>
      <c r="BE1979" s="149"/>
      <c r="BF1979" s="149"/>
      <c r="BG1979" s="149"/>
      <c r="BH1979" s="149"/>
      <c r="BI1979" s="149"/>
      <c r="BJ1979" s="149"/>
      <c r="BK1979" s="149"/>
      <c r="BL1979" s="149"/>
      <c r="BM1979" s="149"/>
      <c r="BN1979" s="149"/>
      <c r="BO1979" s="149"/>
      <c r="BP1979" s="149"/>
      <c r="BQ1979" s="149"/>
      <c r="BR1979" s="149"/>
      <c r="BS1979" s="149"/>
      <c r="BT1979" s="149"/>
      <c r="BU1979" s="149"/>
      <c r="BV1979" s="149"/>
      <c r="BW1979" s="149"/>
      <c r="BX1979" s="149"/>
      <c r="BY1979" s="149"/>
      <c r="BZ1979" s="149"/>
      <c r="CA1979" s="149"/>
      <c r="CB1979" s="149"/>
      <c r="CC1979" s="149"/>
      <c r="CD1979" s="149"/>
      <c r="CE1979" s="149"/>
      <c r="CF1979" s="149"/>
      <c r="CG1979" s="149"/>
      <c r="CH1979" s="149"/>
      <c r="CI1979" s="149"/>
      <c r="CJ1979" s="149"/>
      <c r="CK1979" s="149"/>
      <c r="CL1979" s="149"/>
    </row>
    <row r="1980" spans="2:90" x14ac:dyDescent="0.4">
      <c r="B1980" s="122"/>
      <c r="D1980" t="s">
        <v>1002</v>
      </c>
      <c r="E1980" s="8" t="str">
        <f t="shared" si="2312"/>
        <v>1980 FAPPE-IS</v>
      </c>
      <c r="S1980" s="72"/>
      <c r="T1980" s="72"/>
      <c r="U1980" s="72"/>
      <c r="V1980" s="72"/>
      <c r="W1980" s="72"/>
      <c r="X1980" s="72"/>
      <c r="Y1980" s="72"/>
      <c r="Z1980" s="72"/>
      <c r="AA1980" s="72"/>
      <c r="AB1980" s="72"/>
      <c r="AC1980" s="72"/>
      <c r="AD1980" s="72"/>
      <c r="AE1980" s="72"/>
      <c r="AF1980" s="72"/>
      <c r="AG1980" s="72"/>
      <c r="AH1980" s="72"/>
      <c r="AI1980" s="72"/>
      <c r="AJ1980" s="72"/>
      <c r="AK1980" s="72"/>
      <c r="AL1980" s="72"/>
      <c r="AM1980" s="72"/>
      <c r="AN1980" s="72"/>
      <c r="AO1980" s="72"/>
      <c r="AP1980" s="72"/>
      <c r="AQ1980" s="72"/>
      <c r="AR1980" s="72"/>
      <c r="AS1980" s="72"/>
      <c r="AT1980" s="72"/>
      <c r="AU1980" s="72"/>
      <c r="AV1980" s="72"/>
      <c r="AW1980" s="72"/>
      <c r="AX1980" s="72"/>
      <c r="AY1980" s="72"/>
      <c r="AZ1980" s="72"/>
      <c r="BA1980" s="72"/>
      <c r="BB1980" s="72"/>
      <c r="BC1980" s="72"/>
      <c r="BD1980" s="72"/>
      <c r="BE1980" s="72"/>
      <c r="BF1980" s="72"/>
      <c r="BG1980" s="72"/>
      <c r="BH1980" s="72"/>
      <c r="BI1980" s="72"/>
      <c r="BJ1980" s="72"/>
      <c r="BK1980" s="72"/>
      <c r="BL1980" s="72"/>
      <c r="BM1980" s="72"/>
      <c r="BN1980" s="72"/>
      <c r="BO1980" s="72"/>
      <c r="BP1980" s="72"/>
      <c r="BQ1980" s="72"/>
      <c r="BR1980" s="72"/>
      <c r="BS1980" s="72"/>
      <c r="BT1980" s="72"/>
      <c r="BU1980" s="72"/>
      <c r="BV1980" s="72"/>
      <c r="BW1980" s="72"/>
      <c r="BX1980" s="72"/>
      <c r="BY1980" s="72"/>
      <c r="BZ1980" s="72"/>
      <c r="CA1980" s="72"/>
      <c r="CB1980" s="72"/>
      <c r="CC1980" s="72"/>
      <c r="CD1980" s="72"/>
      <c r="CE1980" s="72"/>
      <c r="CF1980" s="72"/>
      <c r="CG1980" s="72"/>
      <c r="CH1980" s="72"/>
      <c r="CI1980" s="72"/>
      <c r="CJ1980" s="72"/>
      <c r="CK1980" s="72"/>
      <c r="CL1980" s="72"/>
    </row>
    <row r="1981" spans="2:90" x14ac:dyDescent="0.4">
      <c r="B1981" s="95" t="s">
        <v>205</v>
      </c>
      <c r="D1981" t="s">
        <v>1002</v>
      </c>
      <c r="E1981" s="8" t="str">
        <f t="shared" si="2312"/>
        <v>1981 FAPPE-IS</v>
      </c>
      <c r="H1981" s="12"/>
      <c r="S1981" s="72"/>
      <c r="T1981" s="72"/>
      <c r="U1981" s="72"/>
      <c r="V1981" s="72"/>
      <c r="W1981" s="72"/>
      <c r="X1981" s="72"/>
      <c r="Y1981" s="72"/>
      <c r="Z1981" s="72"/>
      <c r="AA1981" s="72"/>
      <c r="AB1981" s="72"/>
      <c r="AC1981" s="72"/>
      <c r="AD1981" s="72"/>
      <c r="AE1981" s="72"/>
      <c r="AF1981" s="72"/>
      <c r="AG1981" s="72"/>
      <c r="AH1981" s="72"/>
      <c r="AI1981" s="72"/>
      <c r="AJ1981" s="72"/>
      <c r="AK1981" s="72"/>
      <c r="AL1981" s="72"/>
      <c r="AM1981" s="72"/>
      <c r="AN1981" s="72"/>
      <c r="AO1981" s="72"/>
      <c r="AP1981" s="72"/>
      <c r="AQ1981" s="72"/>
      <c r="AR1981" s="72"/>
      <c r="AS1981" s="72"/>
      <c r="AT1981" s="72"/>
      <c r="AU1981" s="72"/>
      <c r="AV1981" s="72"/>
      <c r="AW1981" s="72"/>
      <c r="AX1981" s="72"/>
      <c r="AY1981" s="72"/>
      <c r="AZ1981" s="72"/>
      <c r="BA1981" s="72"/>
      <c r="BB1981" s="72"/>
      <c r="BC1981" s="72"/>
      <c r="BD1981" s="72"/>
      <c r="BE1981" s="72"/>
      <c r="BF1981" s="72"/>
      <c r="BG1981" s="72"/>
      <c r="BH1981" s="72"/>
      <c r="BI1981" s="72"/>
      <c r="BJ1981" s="72"/>
      <c r="BK1981" s="72"/>
      <c r="BL1981" s="72"/>
      <c r="BM1981" s="72"/>
      <c r="BN1981" s="72"/>
      <c r="BO1981" s="72"/>
      <c r="BP1981" s="72"/>
      <c r="BQ1981" s="72"/>
      <c r="BR1981" s="72"/>
      <c r="BS1981" s="72"/>
      <c r="BT1981" s="72"/>
      <c r="BU1981" s="72"/>
      <c r="BV1981" s="72"/>
      <c r="BW1981" s="72"/>
      <c r="BX1981" s="72"/>
      <c r="BY1981" s="72"/>
      <c r="BZ1981" s="72"/>
      <c r="CA1981" s="72"/>
      <c r="CB1981" s="72"/>
      <c r="CC1981" s="72"/>
      <c r="CD1981" s="72"/>
      <c r="CE1981" s="72"/>
      <c r="CF1981" s="72"/>
      <c r="CG1981" s="72"/>
      <c r="CH1981" s="72"/>
      <c r="CI1981" s="72"/>
      <c r="CJ1981" s="72"/>
      <c r="CK1981" s="72"/>
      <c r="CL1981" s="72"/>
    </row>
    <row r="1982" spans="2:90" x14ac:dyDescent="0.4">
      <c r="B1982" s="154" t="str">
        <f>"Gross PP&amp;E - "&amp;SUBSTITUTE(B1965,":","")</f>
        <v>Gross PP&amp;E - Volume driven secondary PP&amp;E</v>
      </c>
      <c r="D1982" t="s">
        <v>1002</v>
      </c>
      <c r="E1982" s="8" t="str">
        <f t="shared" si="2312"/>
        <v>1982 FAPPE-IS</v>
      </c>
      <c r="I1982" s="80" t="e">
        <f>#REF!</f>
        <v>#REF!</v>
      </c>
      <c r="J1982" s="80"/>
      <c r="K1982" s="24">
        <f t="shared" ref="K1982:P1984" si="2320">SUMIF($4:$4,K$2,1982:1982)</f>
        <v>360000</v>
      </c>
      <c r="L1982" s="24">
        <f t="shared" si="2320"/>
        <v>720000</v>
      </c>
      <c r="M1982" s="24">
        <f t="shared" si="2320"/>
        <v>1080000</v>
      </c>
      <c r="N1982" s="24">
        <f t="shared" si="2320"/>
        <v>1080000</v>
      </c>
      <c r="O1982" s="24">
        <f t="shared" si="2320"/>
        <v>1080000</v>
      </c>
      <c r="P1982" s="24">
        <f t="shared" si="2320"/>
        <v>1080000</v>
      </c>
      <c r="R1982" s="24"/>
      <c r="S1982" s="80">
        <f t="shared" ref="S1982:AX1982" si="2321">-S1975+R1982</f>
        <v>30000</v>
      </c>
      <c r="T1982" s="80">
        <f t="shared" si="2321"/>
        <v>60000</v>
      </c>
      <c r="U1982" s="80">
        <f t="shared" si="2321"/>
        <v>90000</v>
      </c>
      <c r="V1982" s="80">
        <f t="shared" si="2321"/>
        <v>120000</v>
      </c>
      <c r="W1982" s="80">
        <f t="shared" si="2321"/>
        <v>150000</v>
      </c>
      <c r="X1982" s="80">
        <f t="shared" si="2321"/>
        <v>180000</v>
      </c>
      <c r="Y1982" s="80">
        <f t="shared" si="2321"/>
        <v>210000</v>
      </c>
      <c r="Z1982" s="80">
        <f t="shared" si="2321"/>
        <v>240000</v>
      </c>
      <c r="AA1982" s="80">
        <f t="shared" si="2321"/>
        <v>270000</v>
      </c>
      <c r="AB1982" s="80">
        <f t="shared" si="2321"/>
        <v>300000</v>
      </c>
      <c r="AC1982" s="80">
        <f t="shared" si="2321"/>
        <v>330000</v>
      </c>
      <c r="AD1982" s="80">
        <f t="shared" si="2321"/>
        <v>360000</v>
      </c>
      <c r="AE1982" s="80">
        <f t="shared" si="2321"/>
        <v>390000</v>
      </c>
      <c r="AF1982" s="80">
        <f t="shared" si="2321"/>
        <v>420000</v>
      </c>
      <c r="AG1982" s="80">
        <f t="shared" si="2321"/>
        <v>450000</v>
      </c>
      <c r="AH1982" s="80">
        <f t="shared" si="2321"/>
        <v>480000</v>
      </c>
      <c r="AI1982" s="80">
        <f t="shared" si="2321"/>
        <v>510000</v>
      </c>
      <c r="AJ1982" s="80">
        <f t="shared" si="2321"/>
        <v>540000</v>
      </c>
      <c r="AK1982" s="80">
        <f t="shared" si="2321"/>
        <v>570000</v>
      </c>
      <c r="AL1982" s="80">
        <f t="shared" si="2321"/>
        <v>600000</v>
      </c>
      <c r="AM1982" s="80">
        <f t="shared" si="2321"/>
        <v>630000</v>
      </c>
      <c r="AN1982" s="80">
        <f t="shared" si="2321"/>
        <v>660000</v>
      </c>
      <c r="AO1982" s="80">
        <f t="shared" si="2321"/>
        <v>690000</v>
      </c>
      <c r="AP1982" s="80">
        <f t="shared" si="2321"/>
        <v>720000</v>
      </c>
      <c r="AQ1982" s="80">
        <f t="shared" si="2321"/>
        <v>750000</v>
      </c>
      <c r="AR1982" s="80">
        <f t="shared" si="2321"/>
        <v>780000</v>
      </c>
      <c r="AS1982" s="80">
        <f t="shared" si="2321"/>
        <v>810000</v>
      </c>
      <c r="AT1982" s="80">
        <f t="shared" si="2321"/>
        <v>840000</v>
      </c>
      <c r="AU1982" s="80">
        <f t="shared" si="2321"/>
        <v>870000</v>
      </c>
      <c r="AV1982" s="80">
        <f t="shared" si="2321"/>
        <v>900000</v>
      </c>
      <c r="AW1982" s="80">
        <f t="shared" si="2321"/>
        <v>930000</v>
      </c>
      <c r="AX1982" s="80">
        <f t="shared" si="2321"/>
        <v>960000</v>
      </c>
      <c r="AY1982" s="80">
        <f t="shared" ref="AY1982:CD1982" si="2322">-AY1975+AX1982</f>
        <v>990000</v>
      </c>
      <c r="AZ1982" s="80">
        <f t="shared" si="2322"/>
        <v>1020000</v>
      </c>
      <c r="BA1982" s="80">
        <f t="shared" si="2322"/>
        <v>1050000</v>
      </c>
      <c r="BB1982" s="80">
        <f t="shared" si="2322"/>
        <v>1080000</v>
      </c>
      <c r="BC1982" s="80">
        <f t="shared" si="2322"/>
        <v>1080000</v>
      </c>
      <c r="BD1982" s="80">
        <f t="shared" si="2322"/>
        <v>1080000</v>
      </c>
      <c r="BE1982" s="80">
        <f t="shared" si="2322"/>
        <v>1080000</v>
      </c>
      <c r="BF1982" s="80">
        <f t="shared" si="2322"/>
        <v>1080000</v>
      </c>
      <c r="BG1982" s="80">
        <f t="shared" si="2322"/>
        <v>1080000</v>
      </c>
      <c r="BH1982" s="80">
        <f t="shared" si="2322"/>
        <v>1080000</v>
      </c>
      <c r="BI1982" s="80">
        <f t="shared" si="2322"/>
        <v>1080000</v>
      </c>
      <c r="BJ1982" s="80">
        <f t="shared" si="2322"/>
        <v>1080000</v>
      </c>
      <c r="BK1982" s="80">
        <f t="shared" si="2322"/>
        <v>1080000</v>
      </c>
      <c r="BL1982" s="80">
        <f t="shared" si="2322"/>
        <v>1080000</v>
      </c>
      <c r="BM1982" s="80">
        <f t="shared" si="2322"/>
        <v>1080000</v>
      </c>
      <c r="BN1982" s="80">
        <f t="shared" si="2322"/>
        <v>1080000</v>
      </c>
      <c r="BO1982" s="80">
        <f t="shared" si="2322"/>
        <v>1080000</v>
      </c>
      <c r="BP1982" s="80">
        <f t="shared" si="2322"/>
        <v>1080000</v>
      </c>
      <c r="BQ1982" s="80">
        <f t="shared" si="2322"/>
        <v>1080000</v>
      </c>
      <c r="BR1982" s="80">
        <f t="shared" si="2322"/>
        <v>1080000</v>
      </c>
      <c r="BS1982" s="80">
        <f t="shared" si="2322"/>
        <v>1080000</v>
      </c>
      <c r="BT1982" s="80">
        <f t="shared" si="2322"/>
        <v>1080000</v>
      </c>
      <c r="BU1982" s="80">
        <f t="shared" si="2322"/>
        <v>1080000</v>
      </c>
      <c r="BV1982" s="80">
        <f t="shared" si="2322"/>
        <v>1080000</v>
      </c>
      <c r="BW1982" s="80">
        <f t="shared" si="2322"/>
        <v>1080000</v>
      </c>
      <c r="BX1982" s="80">
        <f t="shared" si="2322"/>
        <v>1080000</v>
      </c>
      <c r="BY1982" s="80">
        <f t="shared" si="2322"/>
        <v>1080000</v>
      </c>
      <c r="BZ1982" s="80">
        <f t="shared" si="2322"/>
        <v>1080000</v>
      </c>
      <c r="CA1982" s="80">
        <f t="shared" si="2322"/>
        <v>1080000</v>
      </c>
      <c r="CB1982" s="80">
        <f t="shared" si="2322"/>
        <v>1080000</v>
      </c>
      <c r="CC1982" s="80">
        <f t="shared" si="2322"/>
        <v>1080000</v>
      </c>
      <c r="CD1982" s="80">
        <f t="shared" si="2322"/>
        <v>1080000</v>
      </c>
      <c r="CE1982" s="80">
        <f t="shared" ref="CE1982:CL1982" si="2323">-CE1975+CD1982</f>
        <v>1080000</v>
      </c>
      <c r="CF1982" s="80">
        <f t="shared" si="2323"/>
        <v>1080000</v>
      </c>
      <c r="CG1982" s="80">
        <f t="shared" si="2323"/>
        <v>1080000</v>
      </c>
      <c r="CH1982" s="80">
        <f t="shared" si="2323"/>
        <v>1080000</v>
      </c>
      <c r="CI1982" s="80">
        <f t="shared" si="2323"/>
        <v>1080000</v>
      </c>
      <c r="CJ1982" s="80">
        <f t="shared" si="2323"/>
        <v>1080000</v>
      </c>
      <c r="CK1982" s="80">
        <f t="shared" si="2323"/>
        <v>1080000</v>
      </c>
      <c r="CL1982" s="80">
        <f t="shared" si="2323"/>
        <v>1080000</v>
      </c>
    </row>
    <row r="1983" spans="2:90" x14ac:dyDescent="0.4">
      <c r="B1983" s="154" t="str">
        <f>"Accumulated depreciation - "&amp;SUBSTITUTE(B1965,":","")</f>
        <v>Accumulated depreciation - Volume driven secondary PP&amp;E</v>
      </c>
      <c r="D1983" t="s">
        <v>1002</v>
      </c>
      <c r="E1983" s="8" t="str">
        <f t="shared" si="2312"/>
        <v>1983 FAPPE-IS</v>
      </c>
      <c r="I1983" s="81" t="e">
        <f>-#REF!/H1969*I1982</f>
        <v>#REF!</v>
      </c>
      <c r="J1983" s="237"/>
      <c r="K1983" s="37">
        <f t="shared" ca="1" si="2320"/>
        <v>-97500</v>
      </c>
      <c r="L1983" s="37">
        <f t="shared" ca="1" si="2320"/>
        <v>-375000</v>
      </c>
      <c r="M1983" s="37">
        <f t="shared" ca="1" si="2320"/>
        <v>-735000</v>
      </c>
      <c r="N1983" s="37">
        <f t="shared" ca="1" si="2320"/>
        <v>-997500</v>
      </c>
      <c r="O1983" s="37">
        <f t="shared" ca="1" si="2320"/>
        <v>-1080000</v>
      </c>
      <c r="P1983" s="37">
        <f t="shared" ca="1" si="2320"/>
        <v>-1080000</v>
      </c>
      <c r="R1983" s="37"/>
      <c r="S1983" s="81">
        <f t="shared" ref="S1983:AX1983" ca="1" si="2324">R1983+S1978</f>
        <v>-1250</v>
      </c>
      <c r="T1983" s="81">
        <f t="shared" ca="1" si="2324"/>
        <v>-3750</v>
      </c>
      <c r="U1983" s="81">
        <f t="shared" ca="1" si="2324"/>
        <v>-7500</v>
      </c>
      <c r="V1983" s="81">
        <f t="shared" ca="1" si="2324"/>
        <v>-12500</v>
      </c>
      <c r="W1983" s="81">
        <f t="shared" ca="1" si="2324"/>
        <v>-18750</v>
      </c>
      <c r="X1983" s="81">
        <f t="shared" ca="1" si="2324"/>
        <v>-26250</v>
      </c>
      <c r="Y1983" s="81">
        <f t="shared" ca="1" si="2324"/>
        <v>-35000</v>
      </c>
      <c r="Z1983" s="81">
        <f t="shared" ca="1" si="2324"/>
        <v>-45000</v>
      </c>
      <c r="AA1983" s="81">
        <f t="shared" ca="1" si="2324"/>
        <v>-56250</v>
      </c>
      <c r="AB1983" s="81">
        <f t="shared" ca="1" si="2324"/>
        <v>-68750</v>
      </c>
      <c r="AC1983" s="81">
        <f t="shared" ca="1" si="2324"/>
        <v>-82500</v>
      </c>
      <c r="AD1983" s="81">
        <f t="shared" ca="1" si="2324"/>
        <v>-97500</v>
      </c>
      <c r="AE1983" s="81">
        <f t="shared" ca="1" si="2324"/>
        <v>-113750</v>
      </c>
      <c r="AF1983" s="81">
        <f t="shared" ca="1" si="2324"/>
        <v>-131250</v>
      </c>
      <c r="AG1983" s="81">
        <f t="shared" ca="1" si="2324"/>
        <v>-150000</v>
      </c>
      <c r="AH1983" s="81">
        <f t="shared" ca="1" si="2324"/>
        <v>-170000</v>
      </c>
      <c r="AI1983" s="81">
        <f t="shared" ca="1" si="2324"/>
        <v>-191250</v>
      </c>
      <c r="AJ1983" s="81">
        <f t="shared" ca="1" si="2324"/>
        <v>-213750</v>
      </c>
      <c r="AK1983" s="81">
        <f t="shared" ca="1" si="2324"/>
        <v>-237500</v>
      </c>
      <c r="AL1983" s="81">
        <f t="shared" ca="1" si="2324"/>
        <v>-262500</v>
      </c>
      <c r="AM1983" s="81">
        <f t="shared" ca="1" si="2324"/>
        <v>-288750</v>
      </c>
      <c r="AN1983" s="81">
        <f t="shared" ca="1" si="2324"/>
        <v>-316250</v>
      </c>
      <c r="AO1983" s="81">
        <f t="shared" ca="1" si="2324"/>
        <v>-345000</v>
      </c>
      <c r="AP1983" s="81">
        <f t="shared" ca="1" si="2324"/>
        <v>-375000</v>
      </c>
      <c r="AQ1983" s="81">
        <f t="shared" ca="1" si="2324"/>
        <v>-405000</v>
      </c>
      <c r="AR1983" s="81">
        <f t="shared" ca="1" si="2324"/>
        <v>-435000</v>
      </c>
      <c r="AS1983" s="81">
        <f t="shared" ca="1" si="2324"/>
        <v>-465000</v>
      </c>
      <c r="AT1983" s="81">
        <f t="shared" ca="1" si="2324"/>
        <v>-495000</v>
      </c>
      <c r="AU1983" s="81">
        <f t="shared" ca="1" si="2324"/>
        <v>-525000</v>
      </c>
      <c r="AV1983" s="81">
        <f t="shared" ca="1" si="2324"/>
        <v>-555000</v>
      </c>
      <c r="AW1983" s="81">
        <f t="shared" ca="1" si="2324"/>
        <v>-585000</v>
      </c>
      <c r="AX1983" s="81">
        <f t="shared" ca="1" si="2324"/>
        <v>-615000</v>
      </c>
      <c r="AY1983" s="81">
        <f t="shared" ref="AY1983:CD1983" ca="1" si="2325">AX1983+AY1978</f>
        <v>-645000</v>
      </c>
      <c r="AZ1983" s="81">
        <f t="shared" ca="1" si="2325"/>
        <v>-675000</v>
      </c>
      <c r="BA1983" s="81">
        <f t="shared" ca="1" si="2325"/>
        <v>-705000</v>
      </c>
      <c r="BB1983" s="81">
        <f t="shared" ca="1" si="2325"/>
        <v>-735000</v>
      </c>
      <c r="BC1983" s="81">
        <f t="shared" ca="1" si="2325"/>
        <v>-763750</v>
      </c>
      <c r="BD1983" s="81">
        <f t="shared" ca="1" si="2325"/>
        <v>-791250</v>
      </c>
      <c r="BE1983" s="81">
        <f t="shared" ca="1" si="2325"/>
        <v>-817500</v>
      </c>
      <c r="BF1983" s="81">
        <f t="shared" ca="1" si="2325"/>
        <v>-842500</v>
      </c>
      <c r="BG1983" s="81">
        <f t="shared" ca="1" si="2325"/>
        <v>-866250</v>
      </c>
      <c r="BH1983" s="81">
        <f t="shared" ca="1" si="2325"/>
        <v>-888750</v>
      </c>
      <c r="BI1983" s="81">
        <f t="shared" ca="1" si="2325"/>
        <v>-910000</v>
      </c>
      <c r="BJ1983" s="81">
        <f t="shared" ca="1" si="2325"/>
        <v>-930000</v>
      </c>
      <c r="BK1983" s="81">
        <f t="shared" ca="1" si="2325"/>
        <v>-948750</v>
      </c>
      <c r="BL1983" s="81">
        <f t="shared" ca="1" si="2325"/>
        <v>-966250</v>
      </c>
      <c r="BM1983" s="81">
        <f t="shared" ca="1" si="2325"/>
        <v>-982500</v>
      </c>
      <c r="BN1983" s="81">
        <f t="shared" ca="1" si="2325"/>
        <v>-997500</v>
      </c>
      <c r="BO1983" s="81">
        <f t="shared" ca="1" si="2325"/>
        <v>-1011250</v>
      </c>
      <c r="BP1983" s="81">
        <f t="shared" ca="1" si="2325"/>
        <v>-1023750</v>
      </c>
      <c r="BQ1983" s="81">
        <f t="shared" ca="1" si="2325"/>
        <v>-1035000</v>
      </c>
      <c r="BR1983" s="81">
        <f t="shared" ca="1" si="2325"/>
        <v>-1045000</v>
      </c>
      <c r="BS1983" s="81">
        <f t="shared" ca="1" si="2325"/>
        <v>-1053750</v>
      </c>
      <c r="BT1983" s="81">
        <f t="shared" ca="1" si="2325"/>
        <v>-1061250</v>
      </c>
      <c r="BU1983" s="81">
        <f t="shared" ca="1" si="2325"/>
        <v>-1067500</v>
      </c>
      <c r="BV1983" s="81">
        <f t="shared" ca="1" si="2325"/>
        <v>-1072500</v>
      </c>
      <c r="BW1983" s="81">
        <f t="shared" ca="1" si="2325"/>
        <v>-1076250</v>
      </c>
      <c r="BX1983" s="81">
        <f t="shared" ca="1" si="2325"/>
        <v>-1078750</v>
      </c>
      <c r="BY1983" s="81">
        <f t="shared" ca="1" si="2325"/>
        <v>-1080000</v>
      </c>
      <c r="BZ1983" s="81">
        <f t="shared" ca="1" si="2325"/>
        <v>-1080000</v>
      </c>
      <c r="CA1983" s="81">
        <f t="shared" ca="1" si="2325"/>
        <v>-1080000</v>
      </c>
      <c r="CB1983" s="81">
        <f t="shared" ca="1" si="2325"/>
        <v>-1080000</v>
      </c>
      <c r="CC1983" s="81">
        <f t="shared" ca="1" si="2325"/>
        <v>-1080000</v>
      </c>
      <c r="CD1983" s="81">
        <f t="shared" ca="1" si="2325"/>
        <v>-1080000</v>
      </c>
      <c r="CE1983" s="81">
        <f t="shared" ref="CE1983:CL1983" ca="1" si="2326">CD1983+CE1978</f>
        <v>-1080000</v>
      </c>
      <c r="CF1983" s="81">
        <f t="shared" ca="1" si="2326"/>
        <v>-1080000</v>
      </c>
      <c r="CG1983" s="81">
        <f t="shared" ca="1" si="2326"/>
        <v>-1080000</v>
      </c>
      <c r="CH1983" s="81">
        <f t="shared" ca="1" si="2326"/>
        <v>-1080000</v>
      </c>
      <c r="CI1983" s="81">
        <f t="shared" ca="1" si="2326"/>
        <v>-1080000</v>
      </c>
      <c r="CJ1983" s="81">
        <f t="shared" ca="1" si="2326"/>
        <v>-1080000</v>
      </c>
      <c r="CK1983" s="81">
        <f t="shared" ca="1" si="2326"/>
        <v>-1080000</v>
      </c>
      <c r="CL1983" s="81">
        <f t="shared" ca="1" si="2326"/>
        <v>-1080000</v>
      </c>
    </row>
    <row r="1984" spans="2:90" x14ac:dyDescent="0.4">
      <c r="B1984" s="123" t="str">
        <f>"Net PP&amp;E - "&amp;SUBSTITUTE(B1965,":","")</f>
        <v>Net PP&amp;E - Volume driven secondary PP&amp;E</v>
      </c>
      <c r="C1984" t="s">
        <v>240</v>
      </c>
      <c r="D1984" t="s">
        <v>1002</v>
      </c>
      <c r="E1984" s="8" t="str">
        <f t="shared" si="2312"/>
        <v>1984 FAPPE-IS</v>
      </c>
      <c r="H1984" s="27"/>
      <c r="I1984" s="77" t="e">
        <f>SUM(I1982:I1983)</f>
        <v>#REF!</v>
      </c>
      <c r="J1984" s="77"/>
      <c r="K1984" s="33">
        <f t="shared" ca="1" si="2320"/>
        <v>262500</v>
      </c>
      <c r="L1984" s="33">
        <f t="shared" ca="1" si="2320"/>
        <v>345000</v>
      </c>
      <c r="M1984" s="33">
        <f t="shared" ca="1" si="2320"/>
        <v>345000</v>
      </c>
      <c r="N1984" s="33">
        <f t="shared" ca="1" si="2320"/>
        <v>82500</v>
      </c>
      <c r="O1984" s="33">
        <f t="shared" ca="1" si="2320"/>
        <v>0</v>
      </c>
      <c r="P1984" s="33">
        <f t="shared" ca="1" si="2320"/>
        <v>0</v>
      </c>
      <c r="Q1984" s="33"/>
      <c r="R1984" s="33"/>
      <c r="S1984" s="77">
        <f t="shared" ref="S1984" ca="1" si="2327">SUM(S1982:S1983)</f>
        <v>28750</v>
      </c>
      <c r="T1984" s="77">
        <f t="shared" ref="T1984:AX1984" ca="1" si="2328">SUM(T1982:T1983)</f>
        <v>56250</v>
      </c>
      <c r="U1984" s="77">
        <f t="shared" ca="1" si="2328"/>
        <v>82500</v>
      </c>
      <c r="V1984" s="77">
        <f t="shared" ca="1" si="2328"/>
        <v>107500</v>
      </c>
      <c r="W1984" s="77">
        <f t="shared" ca="1" si="2328"/>
        <v>131250</v>
      </c>
      <c r="X1984" s="77">
        <f t="shared" ca="1" si="2328"/>
        <v>153750</v>
      </c>
      <c r="Y1984" s="77">
        <f t="shared" ca="1" si="2328"/>
        <v>175000</v>
      </c>
      <c r="Z1984" s="77">
        <f t="shared" ca="1" si="2328"/>
        <v>195000</v>
      </c>
      <c r="AA1984" s="77">
        <f t="shared" ca="1" si="2328"/>
        <v>213750</v>
      </c>
      <c r="AB1984" s="77">
        <f t="shared" ca="1" si="2328"/>
        <v>231250</v>
      </c>
      <c r="AC1984" s="77">
        <f t="shared" ca="1" si="2328"/>
        <v>247500</v>
      </c>
      <c r="AD1984" s="77">
        <f t="shared" ca="1" si="2328"/>
        <v>262500</v>
      </c>
      <c r="AE1984" s="77">
        <f t="shared" ca="1" si="2328"/>
        <v>276250</v>
      </c>
      <c r="AF1984" s="77">
        <f t="shared" ca="1" si="2328"/>
        <v>288750</v>
      </c>
      <c r="AG1984" s="77">
        <f t="shared" ca="1" si="2328"/>
        <v>300000</v>
      </c>
      <c r="AH1984" s="77">
        <f t="shared" ca="1" si="2328"/>
        <v>310000</v>
      </c>
      <c r="AI1984" s="77">
        <f t="shared" ca="1" si="2328"/>
        <v>318750</v>
      </c>
      <c r="AJ1984" s="77">
        <f t="shared" ca="1" si="2328"/>
        <v>326250</v>
      </c>
      <c r="AK1984" s="77">
        <f t="shared" ca="1" si="2328"/>
        <v>332500</v>
      </c>
      <c r="AL1984" s="77">
        <f t="shared" ca="1" si="2328"/>
        <v>337500</v>
      </c>
      <c r="AM1984" s="77">
        <f t="shared" ca="1" si="2328"/>
        <v>341250</v>
      </c>
      <c r="AN1984" s="77">
        <f t="shared" ca="1" si="2328"/>
        <v>343750</v>
      </c>
      <c r="AO1984" s="77">
        <f t="shared" ca="1" si="2328"/>
        <v>345000</v>
      </c>
      <c r="AP1984" s="77">
        <f t="shared" ca="1" si="2328"/>
        <v>345000</v>
      </c>
      <c r="AQ1984" s="77">
        <f t="shared" ca="1" si="2328"/>
        <v>345000</v>
      </c>
      <c r="AR1984" s="77">
        <f t="shared" ca="1" si="2328"/>
        <v>345000</v>
      </c>
      <c r="AS1984" s="77">
        <f t="shared" ca="1" si="2328"/>
        <v>345000</v>
      </c>
      <c r="AT1984" s="77">
        <f t="shared" ca="1" si="2328"/>
        <v>345000</v>
      </c>
      <c r="AU1984" s="77">
        <f t="shared" ca="1" si="2328"/>
        <v>345000</v>
      </c>
      <c r="AV1984" s="77">
        <f t="shared" ca="1" si="2328"/>
        <v>345000</v>
      </c>
      <c r="AW1984" s="77">
        <f t="shared" ca="1" si="2328"/>
        <v>345000</v>
      </c>
      <c r="AX1984" s="77">
        <f t="shared" ca="1" si="2328"/>
        <v>345000</v>
      </c>
      <c r="AY1984" s="77">
        <f t="shared" ref="AY1984:CD1984" ca="1" si="2329">SUM(AY1982:AY1983)</f>
        <v>345000</v>
      </c>
      <c r="AZ1984" s="77">
        <f t="shared" ca="1" si="2329"/>
        <v>345000</v>
      </c>
      <c r="BA1984" s="77">
        <f t="shared" ca="1" si="2329"/>
        <v>345000</v>
      </c>
      <c r="BB1984" s="77">
        <f t="shared" ca="1" si="2329"/>
        <v>345000</v>
      </c>
      <c r="BC1984" s="77">
        <f t="shared" ca="1" si="2329"/>
        <v>316250</v>
      </c>
      <c r="BD1984" s="77">
        <f t="shared" ca="1" si="2329"/>
        <v>288750</v>
      </c>
      <c r="BE1984" s="77">
        <f t="shared" ca="1" si="2329"/>
        <v>262500</v>
      </c>
      <c r="BF1984" s="77">
        <f t="shared" ca="1" si="2329"/>
        <v>237500</v>
      </c>
      <c r="BG1984" s="77">
        <f t="shared" ca="1" si="2329"/>
        <v>213750</v>
      </c>
      <c r="BH1984" s="77">
        <f t="shared" ca="1" si="2329"/>
        <v>191250</v>
      </c>
      <c r="BI1984" s="77">
        <f t="shared" ca="1" si="2329"/>
        <v>170000</v>
      </c>
      <c r="BJ1984" s="77">
        <f t="shared" ca="1" si="2329"/>
        <v>150000</v>
      </c>
      <c r="BK1984" s="77">
        <f t="shared" ca="1" si="2329"/>
        <v>131250</v>
      </c>
      <c r="BL1984" s="77">
        <f t="shared" ca="1" si="2329"/>
        <v>113750</v>
      </c>
      <c r="BM1984" s="77">
        <f t="shared" ca="1" si="2329"/>
        <v>97500</v>
      </c>
      <c r="BN1984" s="77">
        <f t="shared" ca="1" si="2329"/>
        <v>82500</v>
      </c>
      <c r="BO1984" s="77">
        <f t="shared" ca="1" si="2329"/>
        <v>68750</v>
      </c>
      <c r="BP1984" s="77">
        <f t="shared" ca="1" si="2329"/>
        <v>56250</v>
      </c>
      <c r="BQ1984" s="77">
        <f t="shared" ca="1" si="2329"/>
        <v>45000</v>
      </c>
      <c r="BR1984" s="77">
        <f t="shared" ca="1" si="2329"/>
        <v>35000</v>
      </c>
      <c r="BS1984" s="77">
        <f t="shared" ca="1" si="2329"/>
        <v>26250</v>
      </c>
      <c r="BT1984" s="77">
        <f t="shared" ca="1" si="2329"/>
        <v>18750</v>
      </c>
      <c r="BU1984" s="77">
        <f t="shared" ca="1" si="2329"/>
        <v>12500</v>
      </c>
      <c r="BV1984" s="77">
        <f t="shared" ca="1" si="2329"/>
        <v>7500</v>
      </c>
      <c r="BW1984" s="77">
        <f t="shared" ca="1" si="2329"/>
        <v>3750</v>
      </c>
      <c r="BX1984" s="77">
        <f t="shared" ca="1" si="2329"/>
        <v>1250</v>
      </c>
      <c r="BY1984" s="77">
        <f t="shared" ca="1" si="2329"/>
        <v>0</v>
      </c>
      <c r="BZ1984" s="77">
        <f t="shared" ca="1" si="2329"/>
        <v>0</v>
      </c>
      <c r="CA1984" s="77">
        <f t="shared" ca="1" si="2329"/>
        <v>0</v>
      </c>
      <c r="CB1984" s="77">
        <f t="shared" ca="1" si="2329"/>
        <v>0</v>
      </c>
      <c r="CC1984" s="77">
        <f t="shared" ca="1" si="2329"/>
        <v>0</v>
      </c>
      <c r="CD1984" s="77">
        <f t="shared" ca="1" si="2329"/>
        <v>0</v>
      </c>
      <c r="CE1984" s="77">
        <f t="shared" ref="CE1984:CK1984" ca="1" si="2330">SUM(CE1982:CE1983)</f>
        <v>0</v>
      </c>
      <c r="CF1984" s="77">
        <f t="shared" ca="1" si="2330"/>
        <v>0</v>
      </c>
      <c r="CG1984" s="77">
        <f t="shared" ca="1" si="2330"/>
        <v>0</v>
      </c>
      <c r="CH1984" s="77">
        <f t="shared" ca="1" si="2330"/>
        <v>0</v>
      </c>
      <c r="CI1984" s="77">
        <f t="shared" ca="1" si="2330"/>
        <v>0</v>
      </c>
      <c r="CJ1984" s="77">
        <f t="shared" ca="1" si="2330"/>
        <v>0</v>
      </c>
      <c r="CK1984" s="77">
        <f t="shared" ca="1" si="2330"/>
        <v>0</v>
      </c>
      <c r="CL1984" s="77">
        <f t="shared" ref="CL1984" ca="1" si="2331">SUM(CL1982:CL1983)</f>
        <v>0</v>
      </c>
    </row>
    <row r="1985" spans="2:90" x14ac:dyDescent="0.4">
      <c r="B1985" s="123"/>
      <c r="D1985" t="s">
        <v>1002</v>
      </c>
      <c r="E1985" s="8" t="str">
        <f t="shared" si="2312"/>
        <v>1985 FAPPE-IS</v>
      </c>
      <c r="G1985" t="s">
        <v>244</v>
      </c>
      <c r="H1985" s="27"/>
      <c r="I1985" s="77"/>
      <c r="J1985" s="77"/>
      <c r="K1985" s="33"/>
      <c r="L1985" s="33"/>
      <c r="M1985" s="33"/>
      <c r="N1985" s="33"/>
      <c r="O1985" s="33"/>
      <c r="P1985" s="33"/>
      <c r="R1985" s="33"/>
      <c r="S1985" s="77"/>
      <c r="T1985" s="77"/>
      <c r="U1985" s="77"/>
      <c r="V1985" s="77"/>
      <c r="W1985" s="77"/>
      <c r="X1985" s="77"/>
      <c r="Y1985" s="77"/>
      <c r="Z1985" s="77"/>
      <c r="AA1985" s="77"/>
      <c r="AB1985" s="77"/>
      <c r="AC1985" s="77"/>
      <c r="AD1985" s="77"/>
      <c r="AE1985" s="77"/>
      <c r="AF1985" s="77"/>
      <c r="AG1985" s="77"/>
      <c r="AH1985" s="77"/>
      <c r="AI1985" s="77"/>
      <c r="AJ1985" s="77"/>
      <c r="AK1985" s="77"/>
      <c r="AL1985" s="77"/>
      <c r="AM1985" s="77"/>
      <c r="AN1985" s="77"/>
      <c r="AO1985" s="77"/>
      <c r="AP1985" s="77"/>
      <c r="AQ1985" s="77"/>
      <c r="AR1985" s="77"/>
      <c r="AS1985" s="77"/>
      <c r="AT1985" s="77"/>
      <c r="AU1985" s="77"/>
      <c r="AV1985" s="77"/>
      <c r="AW1985" s="77"/>
      <c r="AX1985" s="77"/>
      <c r="AY1985" s="77"/>
      <c r="AZ1985" s="77"/>
      <c r="BA1985" s="77"/>
      <c r="BB1985" s="77"/>
      <c r="BC1985" s="77"/>
      <c r="BD1985" s="77"/>
      <c r="BE1985" s="77"/>
      <c r="BF1985" s="77"/>
      <c r="BG1985" s="77"/>
      <c r="BH1985" s="77"/>
      <c r="BI1985" s="77"/>
      <c r="BJ1985" s="77"/>
      <c r="BK1985" s="77"/>
      <c r="BL1985" s="77"/>
      <c r="BM1985" s="77"/>
      <c r="BN1985" s="77"/>
      <c r="BO1985" s="77"/>
      <c r="BP1985" s="77"/>
      <c r="BQ1985" s="77"/>
      <c r="BR1985" s="77"/>
      <c r="BS1985" s="77"/>
      <c r="BT1985" s="77"/>
      <c r="BU1985" s="77"/>
      <c r="BV1985" s="77"/>
      <c r="BW1985" s="77"/>
      <c r="BX1985" s="77"/>
      <c r="BY1985" s="77"/>
      <c r="BZ1985" s="77"/>
      <c r="CA1985" s="77"/>
      <c r="CB1985" s="77"/>
      <c r="CC1985" s="77"/>
      <c r="CD1985" s="77"/>
      <c r="CE1985" s="77"/>
      <c r="CF1985" s="77"/>
      <c r="CG1985" s="77"/>
      <c r="CH1985" s="77"/>
      <c r="CI1985" s="77"/>
      <c r="CJ1985" s="77"/>
      <c r="CK1985" s="77"/>
      <c r="CL1985" s="77"/>
    </row>
    <row r="1986" spans="2:90" x14ac:dyDescent="0.4">
      <c r="B1986" s="132" t="str">
        <f>B1957</f>
        <v>(Primary label)</v>
      </c>
      <c r="D1986" t="s">
        <v>1002</v>
      </c>
      <c r="E1986" s="8" t="str">
        <f t="shared" si="2312"/>
        <v>1986 FAPPE-IS</v>
      </c>
      <c r="G1986" t="s">
        <v>332</v>
      </c>
      <c r="H1986" s="27"/>
      <c r="I1986" s="78"/>
      <c r="J1986" s="78"/>
      <c r="K1986" s="33"/>
      <c r="L1986" s="33"/>
      <c r="M1986" s="33"/>
      <c r="N1986" s="33"/>
      <c r="O1986" s="33"/>
      <c r="P1986" s="33"/>
      <c r="R1986" s="33"/>
      <c r="S1986" s="77"/>
      <c r="T1986" s="77"/>
      <c r="U1986" s="77"/>
      <c r="V1986" s="77"/>
      <c r="W1986" s="77"/>
      <c r="X1986" s="77"/>
      <c r="Y1986" s="77"/>
      <c r="Z1986" s="77"/>
      <c r="AA1986" s="77"/>
      <c r="AB1986" s="77"/>
      <c r="AC1986" s="77"/>
      <c r="AD1986" s="77"/>
      <c r="AE1986" s="77"/>
      <c r="AF1986" s="77"/>
      <c r="AG1986" s="77"/>
      <c r="AH1986" s="77"/>
      <c r="AI1986" s="77"/>
      <c r="AJ1986" s="77"/>
      <c r="AK1986" s="77"/>
      <c r="AL1986" s="77"/>
      <c r="AM1986" s="77"/>
      <c r="AN1986" s="77"/>
      <c r="AO1986" s="77"/>
      <c r="AP1986" s="77"/>
      <c r="AQ1986" s="77"/>
      <c r="AR1986" s="77"/>
      <c r="AS1986" s="77"/>
      <c r="AT1986" s="77"/>
      <c r="AU1986" s="77"/>
      <c r="AV1986" s="77"/>
      <c r="AW1986" s="77"/>
      <c r="AX1986" s="77"/>
      <c r="AY1986" s="77"/>
      <c r="AZ1986" s="77"/>
      <c r="BA1986" s="77"/>
      <c r="BB1986" s="77"/>
      <c r="BC1986" s="77"/>
      <c r="BD1986" s="77"/>
      <c r="BE1986" s="77"/>
      <c r="BF1986" s="77"/>
      <c r="BG1986" s="77"/>
      <c r="BH1986" s="77"/>
      <c r="BI1986" s="77"/>
      <c r="BJ1986" s="77"/>
      <c r="BK1986" s="77"/>
      <c r="BL1986" s="77"/>
      <c r="BM1986" s="77"/>
      <c r="BN1986" s="77"/>
      <c r="BO1986" s="77"/>
      <c r="BP1986" s="77"/>
      <c r="BQ1986" s="77"/>
      <c r="BR1986" s="77"/>
      <c r="BS1986" s="77"/>
      <c r="BT1986" s="77"/>
      <c r="BU1986" s="77"/>
      <c r="BV1986" s="77"/>
      <c r="BW1986" s="77"/>
      <c r="BX1986" s="77"/>
      <c r="BY1986" s="77"/>
      <c r="BZ1986" s="77"/>
      <c r="CA1986" s="77"/>
      <c r="CB1986" s="77"/>
      <c r="CC1986" s="77"/>
      <c r="CD1986" s="77"/>
      <c r="CE1986" s="77"/>
      <c r="CF1986" s="77"/>
      <c r="CG1986" s="77"/>
      <c r="CH1986" s="77"/>
      <c r="CI1986" s="77"/>
      <c r="CJ1986" s="77"/>
      <c r="CK1986" s="77"/>
      <c r="CL1986" s="77"/>
    </row>
    <row r="1987" spans="2:90" x14ac:dyDescent="0.4">
      <c r="B1987" s="132" t="str">
        <f>B1958</f>
        <v>primary unit</v>
      </c>
      <c r="D1987" t="s">
        <v>1002</v>
      </c>
      <c r="E1987" s="8" t="str">
        <f>ROW()&amp;" "&amp;D1987</f>
        <v>1987 FAPPE-IS</v>
      </c>
      <c r="G1987" t="s">
        <v>332</v>
      </c>
      <c r="H1987" s="27"/>
      <c r="I1987" s="78"/>
      <c r="J1987" s="78"/>
      <c r="K1987" s="33"/>
      <c r="L1987" s="33"/>
      <c r="M1987" s="33"/>
      <c r="N1987" s="33"/>
      <c r="O1987" s="33"/>
      <c r="P1987" s="33"/>
      <c r="R1987" s="33"/>
      <c r="S1987" s="77"/>
      <c r="T1987" s="77"/>
      <c r="U1987" s="77"/>
      <c r="V1987" s="77"/>
      <c r="W1987" s="77"/>
      <c r="X1987" s="77"/>
      <c r="Y1987" s="77"/>
      <c r="Z1987" s="77"/>
      <c r="AA1987" s="77"/>
      <c r="AB1987" s="77"/>
      <c r="AC1987" s="77"/>
      <c r="AD1987" s="77"/>
      <c r="AE1987" s="77"/>
      <c r="AF1987" s="77"/>
      <c r="AG1987" s="77"/>
      <c r="AH1987" s="77"/>
      <c r="AI1987" s="77"/>
      <c r="AJ1987" s="77"/>
      <c r="AK1987" s="77"/>
      <c r="AL1987" s="77"/>
      <c r="AM1987" s="77"/>
      <c r="AN1987" s="77"/>
      <c r="AO1987" s="77"/>
      <c r="AP1987" s="77"/>
      <c r="AQ1987" s="77"/>
      <c r="AR1987" s="77"/>
      <c r="AS1987" s="77"/>
      <c r="AT1987" s="77"/>
      <c r="AU1987" s="77"/>
      <c r="AV1987" s="77"/>
      <c r="AW1987" s="77"/>
      <c r="AX1987" s="77"/>
      <c r="AY1987" s="77"/>
      <c r="AZ1987" s="77"/>
      <c r="BA1987" s="77"/>
      <c r="BB1987" s="77"/>
      <c r="BC1987" s="77"/>
      <c r="BD1987" s="77"/>
      <c r="BE1987" s="77"/>
      <c r="BF1987" s="77"/>
      <c r="BG1987" s="77"/>
      <c r="BH1987" s="77"/>
      <c r="BI1987" s="77"/>
      <c r="BJ1987" s="77"/>
      <c r="BK1987" s="77"/>
      <c r="BL1987" s="77"/>
      <c r="BM1987" s="77"/>
      <c r="BN1987" s="77"/>
      <c r="BO1987" s="77"/>
      <c r="BP1987" s="77"/>
      <c r="BQ1987" s="77"/>
      <c r="BR1987" s="77"/>
      <c r="BS1987" s="77"/>
      <c r="BT1987" s="77"/>
      <c r="BU1987" s="77"/>
      <c r="BV1987" s="77"/>
      <c r="BW1987" s="77"/>
      <c r="BX1987" s="77"/>
      <c r="BY1987" s="77"/>
      <c r="BZ1987" s="77"/>
      <c r="CA1987" s="77"/>
      <c r="CB1987" s="77"/>
      <c r="CC1987" s="77"/>
      <c r="CD1987" s="77"/>
      <c r="CE1987" s="77"/>
      <c r="CF1987" s="77"/>
      <c r="CG1987" s="77"/>
      <c r="CH1987" s="77"/>
      <c r="CI1987" s="77"/>
      <c r="CJ1987" s="77"/>
      <c r="CK1987" s="77"/>
      <c r="CL1987" s="77"/>
    </row>
    <row r="1988" spans="2:90" x14ac:dyDescent="0.4">
      <c r="B1988" s="132" t="str">
        <f>B1959</f>
        <v>Primary revenue driver</v>
      </c>
      <c r="D1988" t="s">
        <v>1002</v>
      </c>
      <c r="E1988" s="8" t="str">
        <f t="shared" ref="E1988:E1993" si="2332">ROW()&amp;" "&amp;D1988</f>
        <v>1988 FAPPE-IS</v>
      </c>
      <c r="G1988" t="s">
        <v>332</v>
      </c>
      <c r="K1988" s="53"/>
      <c r="L1988" s="53"/>
      <c r="M1988" s="53"/>
      <c r="N1988" s="53"/>
      <c r="O1988" s="53"/>
      <c r="P1988" s="53"/>
      <c r="R1988" s="24"/>
      <c r="S1988" s="175" t="str">
        <f t="shared" ref="S1988" si="2333">S1959</f>
        <v>S$12</v>
      </c>
      <c r="T1988" s="175" t="str">
        <f t="shared" ref="T1988:AX1988" si="2334">T1959</f>
        <v>T$12</v>
      </c>
      <c r="U1988" s="175" t="str">
        <f t="shared" si="2334"/>
        <v>U$12</v>
      </c>
      <c r="V1988" s="175" t="str">
        <f t="shared" si="2334"/>
        <v>V$12</v>
      </c>
      <c r="W1988" s="175" t="str">
        <f t="shared" si="2334"/>
        <v>W$12</v>
      </c>
      <c r="X1988" s="175" t="str">
        <f t="shared" si="2334"/>
        <v>X$12</v>
      </c>
      <c r="Y1988" s="175" t="str">
        <f t="shared" si="2334"/>
        <v>Y$12</v>
      </c>
      <c r="Z1988" s="175" t="str">
        <f t="shared" si="2334"/>
        <v>Z$12</v>
      </c>
      <c r="AA1988" s="175" t="str">
        <f t="shared" si="2334"/>
        <v>AA$12</v>
      </c>
      <c r="AB1988" s="175" t="str">
        <f t="shared" si="2334"/>
        <v>AB$12</v>
      </c>
      <c r="AC1988" s="175" t="str">
        <f t="shared" si="2334"/>
        <v>AC$12</v>
      </c>
      <c r="AD1988" s="175" t="str">
        <f t="shared" si="2334"/>
        <v>AD$12</v>
      </c>
      <c r="AE1988" s="175" t="str">
        <f t="shared" si="2334"/>
        <v>AE$12</v>
      </c>
      <c r="AF1988" s="175" t="str">
        <f t="shared" si="2334"/>
        <v>AF$12</v>
      </c>
      <c r="AG1988" s="175" t="str">
        <f t="shared" si="2334"/>
        <v>AG$12</v>
      </c>
      <c r="AH1988" s="175" t="str">
        <f t="shared" si="2334"/>
        <v>AH$12</v>
      </c>
      <c r="AI1988" s="175" t="str">
        <f t="shared" si="2334"/>
        <v>AI$12</v>
      </c>
      <c r="AJ1988" s="175" t="str">
        <f t="shared" si="2334"/>
        <v>AJ$12</v>
      </c>
      <c r="AK1988" s="175" t="str">
        <f t="shared" si="2334"/>
        <v>AK$12</v>
      </c>
      <c r="AL1988" s="175" t="str">
        <f t="shared" si="2334"/>
        <v>AL$12</v>
      </c>
      <c r="AM1988" s="175" t="str">
        <f t="shared" si="2334"/>
        <v>AM$12</v>
      </c>
      <c r="AN1988" s="175" t="str">
        <f t="shared" si="2334"/>
        <v>AN$12</v>
      </c>
      <c r="AO1988" s="175" t="str">
        <f t="shared" si="2334"/>
        <v>AO$12</v>
      </c>
      <c r="AP1988" s="175" t="str">
        <f t="shared" si="2334"/>
        <v>AP$12</v>
      </c>
      <c r="AQ1988" s="175" t="str">
        <f t="shared" si="2334"/>
        <v>AQ$12</v>
      </c>
      <c r="AR1988" s="175" t="str">
        <f t="shared" si="2334"/>
        <v>AR$12</v>
      </c>
      <c r="AS1988" s="175" t="str">
        <f t="shared" si="2334"/>
        <v>AS$12</v>
      </c>
      <c r="AT1988" s="175" t="str">
        <f t="shared" si="2334"/>
        <v>AT$12</v>
      </c>
      <c r="AU1988" s="175" t="str">
        <f t="shared" si="2334"/>
        <v>AU$12</v>
      </c>
      <c r="AV1988" s="175" t="str">
        <f t="shared" si="2334"/>
        <v>AV$12</v>
      </c>
      <c r="AW1988" s="175" t="str">
        <f t="shared" si="2334"/>
        <v>AW$12</v>
      </c>
      <c r="AX1988" s="175" t="str">
        <f t="shared" si="2334"/>
        <v>AX$12</v>
      </c>
      <c r="AY1988" s="175" t="str">
        <f t="shared" ref="AY1988:CD1988" si="2335">AY1959</f>
        <v>AY$12</v>
      </c>
      <c r="AZ1988" s="175" t="str">
        <f t="shared" si="2335"/>
        <v>AZ$12</v>
      </c>
      <c r="BA1988" s="175" t="str">
        <f t="shared" si="2335"/>
        <v>BA$12</v>
      </c>
      <c r="BB1988" s="175" t="str">
        <f t="shared" si="2335"/>
        <v>BB$12</v>
      </c>
      <c r="BC1988" s="175" t="str">
        <f t="shared" si="2335"/>
        <v>BC$12</v>
      </c>
      <c r="BD1988" s="175" t="str">
        <f t="shared" si="2335"/>
        <v>BD$12</v>
      </c>
      <c r="BE1988" s="175" t="str">
        <f t="shared" si="2335"/>
        <v>BE$12</v>
      </c>
      <c r="BF1988" s="175" t="str">
        <f t="shared" si="2335"/>
        <v>BF$12</v>
      </c>
      <c r="BG1988" s="175" t="str">
        <f t="shared" si="2335"/>
        <v>BG$12</v>
      </c>
      <c r="BH1988" s="175" t="str">
        <f t="shared" si="2335"/>
        <v>BH$12</v>
      </c>
      <c r="BI1988" s="175" t="str">
        <f t="shared" si="2335"/>
        <v>BI$12</v>
      </c>
      <c r="BJ1988" s="175" t="str">
        <f t="shared" si="2335"/>
        <v>BJ$12</v>
      </c>
      <c r="BK1988" s="175" t="str">
        <f t="shared" si="2335"/>
        <v>BK$12</v>
      </c>
      <c r="BL1988" s="175" t="str">
        <f t="shared" si="2335"/>
        <v>BL$12</v>
      </c>
      <c r="BM1988" s="175" t="str">
        <f t="shared" si="2335"/>
        <v>BM$12</v>
      </c>
      <c r="BN1988" s="175" t="str">
        <f t="shared" si="2335"/>
        <v>BN$12</v>
      </c>
      <c r="BO1988" s="175" t="str">
        <f t="shared" si="2335"/>
        <v>BO$12</v>
      </c>
      <c r="BP1988" s="175" t="str">
        <f t="shared" si="2335"/>
        <v>BP$12</v>
      </c>
      <c r="BQ1988" s="175" t="str">
        <f t="shared" si="2335"/>
        <v>BQ$12</v>
      </c>
      <c r="BR1988" s="175" t="str">
        <f t="shared" si="2335"/>
        <v>BR$12</v>
      </c>
      <c r="BS1988" s="175" t="str">
        <f t="shared" si="2335"/>
        <v>BS$12</v>
      </c>
      <c r="BT1988" s="175" t="str">
        <f t="shared" si="2335"/>
        <v>BT$12</v>
      </c>
      <c r="BU1988" s="175" t="str">
        <f t="shared" si="2335"/>
        <v>BU$12</v>
      </c>
      <c r="BV1988" s="175" t="str">
        <f t="shared" si="2335"/>
        <v>BV$12</v>
      </c>
      <c r="BW1988" s="175" t="str">
        <f t="shared" si="2335"/>
        <v>BW$12</v>
      </c>
      <c r="BX1988" s="175" t="str">
        <f t="shared" si="2335"/>
        <v>BX$12</v>
      </c>
      <c r="BY1988" s="175" t="str">
        <f t="shared" si="2335"/>
        <v>BY$12</v>
      </c>
      <c r="BZ1988" s="175" t="str">
        <f t="shared" si="2335"/>
        <v>BZ$12</v>
      </c>
      <c r="CA1988" s="175" t="str">
        <f t="shared" si="2335"/>
        <v>CA$12</v>
      </c>
      <c r="CB1988" s="175" t="str">
        <f t="shared" si="2335"/>
        <v>CB$12</v>
      </c>
      <c r="CC1988" s="175" t="str">
        <f t="shared" si="2335"/>
        <v>CC$12</v>
      </c>
      <c r="CD1988" s="175" t="str">
        <f t="shared" si="2335"/>
        <v>CD$12</v>
      </c>
      <c r="CE1988" s="175" t="str">
        <f t="shared" ref="CE1988:CK1988" si="2336">CE1959</f>
        <v>CE$12</v>
      </c>
      <c r="CF1988" s="175" t="str">
        <f t="shared" si="2336"/>
        <v>CF$12</v>
      </c>
      <c r="CG1988" s="175" t="str">
        <f t="shared" si="2336"/>
        <v>CG$12</v>
      </c>
      <c r="CH1988" s="175" t="str">
        <f t="shared" si="2336"/>
        <v>CH$12</v>
      </c>
      <c r="CI1988" s="175" t="str">
        <f t="shared" si="2336"/>
        <v>CI$12</v>
      </c>
      <c r="CJ1988" s="175" t="str">
        <f t="shared" si="2336"/>
        <v>CJ$12</v>
      </c>
      <c r="CK1988" s="175" t="str">
        <f t="shared" si="2336"/>
        <v>CK$12</v>
      </c>
      <c r="CL1988" s="175" t="str">
        <f t="shared" ref="CL1988" si="2337">CL1959</f>
        <v>CL$12</v>
      </c>
    </row>
    <row r="1989" spans="2:90" x14ac:dyDescent="0.4">
      <c r="B1989" s="132" t="str">
        <f>B1960</f>
        <v>Primary volume driver</v>
      </c>
      <c r="D1989" t="s">
        <v>1002</v>
      </c>
      <c r="E1989" s="8" t="str">
        <f t="shared" si="2332"/>
        <v>1989 FAPPE-IS</v>
      </c>
      <c r="G1989" t="s">
        <v>332</v>
      </c>
      <c r="H1989" s="12"/>
      <c r="I1989" s="60"/>
      <c r="J1989" s="60"/>
      <c r="K1989" s="15"/>
      <c r="L1989" s="15"/>
      <c r="M1989" s="15"/>
      <c r="N1989" s="15"/>
      <c r="O1989" s="15"/>
      <c r="P1989" s="15"/>
      <c r="R1989" s="15"/>
      <c r="S1989" s="175" t="str">
        <f t="shared" ref="S1989" si="2338">S1960</f>
        <v>S$13</v>
      </c>
      <c r="T1989" s="175" t="str">
        <f t="shared" ref="T1989:AX1989" si="2339">T1960</f>
        <v>T$13</v>
      </c>
      <c r="U1989" s="175" t="str">
        <f t="shared" si="2339"/>
        <v>U$13</v>
      </c>
      <c r="V1989" s="175" t="str">
        <f t="shared" si="2339"/>
        <v>V$13</v>
      </c>
      <c r="W1989" s="175" t="str">
        <f t="shared" si="2339"/>
        <v>W$13</v>
      </c>
      <c r="X1989" s="175" t="str">
        <f t="shared" si="2339"/>
        <v>X$13</v>
      </c>
      <c r="Y1989" s="175" t="str">
        <f t="shared" si="2339"/>
        <v>Y$13</v>
      </c>
      <c r="Z1989" s="175" t="str">
        <f t="shared" si="2339"/>
        <v>Z$13</v>
      </c>
      <c r="AA1989" s="175" t="str">
        <f t="shared" si="2339"/>
        <v>AA$13</v>
      </c>
      <c r="AB1989" s="175" t="str">
        <f t="shared" si="2339"/>
        <v>AB$13</v>
      </c>
      <c r="AC1989" s="175" t="str">
        <f t="shared" si="2339"/>
        <v>AC$13</v>
      </c>
      <c r="AD1989" s="175" t="str">
        <f t="shared" si="2339"/>
        <v>AD$13</v>
      </c>
      <c r="AE1989" s="175" t="str">
        <f t="shared" si="2339"/>
        <v>AE$13</v>
      </c>
      <c r="AF1989" s="175" t="str">
        <f t="shared" si="2339"/>
        <v>AF$13</v>
      </c>
      <c r="AG1989" s="175" t="str">
        <f t="shared" si="2339"/>
        <v>AG$13</v>
      </c>
      <c r="AH1989" s="175" t="str">
        <f t="shared" si="2339"/>
        <v>AH$13</v>
      </c>
      <c r="AI1989" s="175" t="str">
        <f t="shared" si="2339"/>
        <v>AI$13</v>
      </c>
      <c r="AJ1989" s="175" t="str">
        <f t="shared" si="2339"/>
        <v>AJ$13</v>
      </c>
      <c r="AK1989" s="175" t="str">
        <f t="shared" si="2339"/>
        <v>AK$13</v>
      </c>
      <c r="AL1989" s="175" t="str">
        <f t="shared" si="2339"/>
        <v>AL$13</v>
      </c>
      <c r="AM1989" s="175" t="str">
        <f t="shared" si="2339"/>
        <v>AM$13</v>
      </c>
      <c r="AN1989" s="175" t="str">
        <f t="shared" si="2339"/>
        <v>AN$13</v>
      </c>
      <c r="AO1989" s="175" t="str">
        <f t="shared" si="2339"/>
        <v>AO$13</v>
      </c>
      <c r="AP1989" s="175" t="str">
        <f t="shared" si="2339"/>
        <v>AP$13</v>
      </c>
      <c r="AQ1989" s="175" t="str">
        <f t="shared" si="2339"/>
        <v>AQ$13</v>
      </c>
      <c r="AR1989" s="175" t="str">
        <f t="shared" si="2339"/>
        <v>AR$13</v>
      </c>
      <c r="AS1989" s="175" t="str">
        <f t="shared" si="2339"/>
        <v>AS$13</v>
      </c>
      <c r="AT1989" s="175" t="str">
        <f t="shared" si="2339"/>
        <v>AT$13</v>
      </c>
      <c r="AU1989" s="175" t="str">
        <f t="shared" si="2339"/>
        <v>AU$13</v>
      </c>
      <c r="AV1989" s="175" t="str">
        <f t="shared" si="2339"/>
        <v>AV$13</v>
      </c>
      <c r="AW1989" s="175" t="str">
        <f t="shared" si="2339"/>
        <v>AW$13</v>
      </c>
      <c r="AX1989" s="175" t="str">
        <f t="shared" si="2339"/>
        <v>AX$13</v>
      </c>
      <c r="AY1989" s="175" t="str">
        <f t="shared" ref="AY1989:CD1989" si="2340">AY1960</f>
        <v>AY$13</v>
      </c>
      <c r="AZ1989" s="175" t="str">
        <f t="shared" si="2340"/>
        <v>AZ$13</v>
      </c>
      <c r="BA1989" s="175" t="str">
        <f t="shared" si="2340"/>
        <v>BA$13</v>
      </c>
      <c r="BB1989" s="175" t="str">
        <f t="shared" si="2340"/>
        <v>BB$13</v>
      </c>
      <c r="BC1989" s="175" t="str">
        <f t="shared" si="2340"/>
        <v>BC$13</v>
      </c>
      <c r="BD1989" s="175" t="str">
        <f t="shared" si="2340"/>
        <v>BD$13</v>
      </c>
      <c r="BE1989" s="175" t="str">
        <f t="shared" si="2340"/>
        <v>BE$13</v>
      </c>
      <c r="BF1989" s="175" t="str">
        <f t="shared" si="2340"/>
        <v>BF$13</v>
      </c>
      <c r="BG1989" s="175" t="str">
        <f t="shared" si="2340"/>
        <v>BG$13</v>
      </c>
      <c r="BH1989" s="175" t="str">
        <f t="shared" si="2340"/>
        <v>BH$13</v>
      </c>
      <c r="BI1989" s="175" t="str">
        <f t="shared" si="2340"/>
        <v>BI$13</v>
      </c>
      <c r="BJ1989" s="175" t="str">
        <f t="shared" si="2340"/>
        <v>BJ$13</v>
      </c>
      <c r="BK1989" s="175" t="str">
        <f t="shared" si="2340"/>
        <v>BK$13</v>
      </c>
      <c r="BL1989" s="175" t="str">
        <f t="shared" si="2340"/>
        <v>BL$13</v>
      </c>
      <c r="BM1989" s="175" t="str">
        <f t="shared" si="2340"/>
        <v>BM$13</v>
      </c>
      <c r="BN1989" s="175" t="str">
        <f t="shared" si="2340"/>
        <v>BN$13</v>
      </c>
      <c r="BO1989" s="175" t="str">
        <f t="shared" si="2340"/>
        <v>BO$13</v>
      </c>
      <c r="BP1989" s="175" t="str">
        <f t="shared" si="2340"/>
        <v>BP$13</v>
      </c>
      <c r="BQ1989" s="175" t="str">
        <f t="shared" si="2340"/>
        <v>BQ$13</v>
      </c>
      <c r="BR1989" s="175" t="str">
        <f t="shared" si="2340"/>
        <v>BR$13</v>
      </c>
      <c r="BS1989" s="175" t="str">
        <f t="shared" si="2340"/>
        <v>BS$13</v>
      </c>
      <c r="BT1989" s="175" t="str">
        <f t="shared" si="2340"/>
        <v>BT$13</v>
      </c>
      <c r="BU1989" s="175" t="str">
        <f t="shared" si="2340"/>
        <v>BU$13</v>
      </c>
      <c r="BV1989" s="175" t="str">
        <f t="shared" si="2340"/>
        <v>BV$13</v>
      </c>
      <c r="BW1989" s="175" t="str">
        <f t="shared" si="2340"/>
        <v>BW$13</v>
      </c>
      <c r="BX1989" s="175" t="str">
        <f t="shared" si="2340"/>
        <v>BX$13</v>
      </c>
      <c r="BY1989" s="175" t="str">
        <f t="shared" si="2340"/>
        <v>BY$13</v>
      </c>
      <c r="BZ1989" s="175" t="str">
        <f t="shared" si="2340"/>
        <v>BZ$13</v>
      </c>
      <c r="CA1989" s="175" t="str">
        <f t="shared" si="2340"/>
        <v>CA$13</v>
      </c>
      <c r="CB1989" s="175" t="str">
        <f t="shared" si="2340"/>
        <v>CB$13</v>
      </c>
      <c r="CC1989" s="175" t="str">
        <f t="shared" si="2340"/>
        <v>CC$13</v>
      </c>
      <c r="CD1989" s="175" t="str">
        <f t="shared" si="2340"/>
        <v>CD$13</v>
      </c>
      <c r="CE1989" s="175" t="str">
        <f t="shared" ref="CE1989:CK1989" si="2341">CE1960</f>
        <v>CE$13</v>
      </c>
      <c r="CF1989" s="175" t="str">
        <f t="shared" si="2341"/>
        <v>CF$13</v>
      </c>
      <c r="CG1989" s="175" t="str">
        <f t="shared" si="2341"/>
        <v>CG$13</v>
      </c>
      <c r="CH1989" s="175" t="str">
        <f t="shared" si="2341"/>
        <v>CH$13</v>
      </c>
      <c r="CI1989" s="175" t="str">
        <f t="shared" si="2341"/>
        <v>CI$13</v>
      </c>
      <c r="CJ1989" s="175" t="str">
        <f t="shared" si="2341"/>
        <v>CJ$13</v>
      </c>
      <c r="CK1989" s="175" t="str">
        <f t="shared" si="2341"/>
        <v>CK$13</v>
      </c>
      <c r="CL1989" s="175" t="str">
        <f t="shared" ref="CL1989" si="2342">CL1960</f>
        <v>CL$13</v>
      </c>
    </row>
    <row r="1990" spans="2:90" x14ac:dyDescent="0.4">
      <c r="B1990" s="187" t="str">
        <f>B1965</f>
        <v>Volume driven secondary PP&amp;E:</v>
      </c>
      <c r="D1990" t="s">
        <v>1002</v>
      </c>
      <c r="E1990" s="8" t="str">
        <f t="shared" si="2332"/>
        <v>1990 FAPPE-IS</v>
      </c>
      <c r="G1990" t="s">
        <v>332</v>
      </c>
      <c r="H1990" s="12"/>
      <c r="I1990" s="60"/>
      <c r="J1990" s="60"/>
      <c r="K1990" s="15"/>
      <c r="L1990" s="15"/>
      <c r="M1990" s="15"/>
      <c r="N1990" s="15"/>
      <c r="O1990" s="15"/>
      <c r="P1990" s="15"/>
      <c r="R1990" s="15"/>
      <c r="S1990" s="175">
        <f t="shared" ref="S1990" si="2343">S1961</f>
        <v>0</v>
      </c>
      <c r="T1990" s="175">
        <f t="shared" ref="T1990:AX1990" si="2344">T1961</f>
        <v>0</v>
      </c>
      <c r="U1990" s="175">
        <f t="shared" si="2344"/>
        <v>0</v>
      </c>
      <c r="V1990" s="175">
        <f t="shared" si="2344"/>
        <v>0</v>
      </c>
      <c r="W1990" s="175">
        <f t="shared" si="2344"/>
        <v>0</v>
      </c>
      <c r="X1990" s="175">
        <f t="shared" si="2344"/>
        <v>0</v>
      </c>
      <c r="Y1990" s="175">
        <f t="shared" si="2344"/>
        <v>0</v>
      </c>
      <c r="Z1990" s="175">
        <f t="shared" si="2344"/>
        <v>0</v>
      </c>
      <c r="AA1990" s="175">
        <f t="shared" si="2344"/>
        <v>0</v>
      </c>
      <c r="AB1990" s="175">
        <f t="shared" si="2344"/>
        <v>0</v>
      </c>
      <c r="AC1990" s="175">
        <f t="shared" si="2344"/>
        <v>0</v>
      </c>
      <c r="AD1990" s="175">
        <f t="shared" si="2344"/>
        <v>0</v>
      </c>
      <c r="AE1990" s="175">
        <f t="shared" si="2344"/>
        <v>0</v>
      </c>
      <c r="AF1990" s="175">
        <f t="shared" si="2344"/>
        <v>0</v>
      </c>
      <c r="AG1990" s="175">
        <f t="shared" si="2344"/>
        <v>0</v>
      </c>
      <c r="AH1990" s="175">
        <f t="shared" si="2344"/>
        <v>0</v>
      </c>
      <c r="AI1990" s="175">
        <f t="shared" si="2344"/>
        <v>0</v>
      </c>
      <c r="AJ1990" s="175">
        <f t="shared" si="2344"/>
        <v>0</v>
      </c>
      <c r="AK1990" s="175">
        <f t="shared" si="2344"/>
        <v>0</v>
      </c>
      <c r="AL1990" s="175">
        <f t="shared" si="2344"/>
        <v>0</v>
      </c>
      <c r="AM1990" s="175">
        <f t="shared" si="2344"/>
        <v>0</v>
      </c>
      <c r="AN1990" s="175">
        <f t="shared" si="2344"/>
        <v>0</v>
      </c>
      <c r="AO1990" s="175">
        <f t="shared" si="2344"/>
        <v>0</v>
      </c>
      <c r="AP1990" s="175">
        <f t="shared" si="2344"/>
        <v>0</v>
      </c>
      <c r="AQ1990" s="175">
        <f t="shared" si="2344"/>
        <v>0</v>
      </c>
      <c r="AR1990" s="175">
        <f t="shared" si="2344"/>
        <v>0</v>
      </c>
      <c r="AS1990" s="175">
        <f t="shared" si="2344"/>
        <v>0</v>
      </c>
      <c r="AT1990" s="175">
        <f t="shared" si="2344"/>
        <v>0</v>
      </c>
      <c r="AU1990" s="175">
        <f t="shared" si="2344"/>
        <v>0</v>
      </c>
      <c r="AV1990" s="175">
        <f t="shared" si="2344"/>
        <v>0</v>
      </c>
      <c r="AW1990" s="175">
        <f t="shared" si="2344"/>
        <v>0</v>
      </c>
      <c r="AX1990" s="175">
        <f t="shared" si="2344"/>
        <v>0</v>
      </c>
      <c r="AY1990" s="175">
        <f t="shared" ref="AY1990:CD1990" si="2345">AY1961</f>
        <v>0</v>
      </c>
      <c r="AZ1990" s="175">
        <f t="shared" si="2345"/>
        <v>0</v>
      </c>
      <c r="BA1990" s="175">
        <f t="shared" si="2345"/>
        <v>0</v>
      </c>
      <c r="BB1990" s="175">
        <f t="shared" si="2345"/>
        <v>0</v>
      </c>
      <c r="BC1990" s="175">
        <f t="shared" si="2345"/>
        <v>0</v>
      </c>
      <c r="BD1990" s="175">
        <f t="shared" si="2345"/>
        <v>0</v>
      </c>
      <c r="BE1990" s="175">
        <f t="shared" si="2345"/>
        <v>0</v>
      </c>
      <c r="BF1990" s="175">
        <f t="shared" si="2345"/>
        <v>0</v>
      </c>
      <c r="BG1990" s="175">
        <f t="shared" si="2345"/>
        <v>0</v>
      </c>
      <c r="BH1990" s="175">
        <f t="shared" si="2345"/>
        <v>0</v>
      </c>
      <c r="BI1990" s="175">
        <f t="shared" si="2345"/>
        <v>0</v>
      </c>
      <c r="BJ1990" s="175">
        <f t="shared" si="2345"/>
        <v>0</v>
      </c>
      <c r="BK1990" s="175">
        <f t="shared" si="2345"/>
        <v>0</v>
      </c>
      <c r="BL1990" s="175">
        <f t="shared" si="2345"/>
        <v>0</v>
      </c>
      <c r="BM1990" s="175">
        <f t="shared" si="2345"/>
        <v>0</v>
      </c>
      <c r="BN1990" s="175">
        <f t="shared" si="2345"/>
        <v>0</v>
      </c>
      <c r="BO1990" s="175">
        <f t="shared" si="2345"/>
        <v>0</v>
      </c>
      <c r="BP1990" s="175">
        <f t="shared" si="2345"/>
        <v>0</v>
      </c>
      <c r="BQ1990" s="175">
        <f t="shared" si="2345"/>
        <v>0</v>
      </c>
      <c r="BR1990" s="175">
        <f t="shared" si="2345"/>
        <v>0</v>
      </c>
      <c r="BS1990" s="175">
        <f t="shared" si="2345"/>
        <v>0</v>
      </c>
      <c r="BT1990" s="175">
        <f t="shared" si="2345"/>
        <v>0</v>
      </c>
      <c r="BU1990" s="175">
        <f t="shared" si="2345"/>
        <v>0</v>
      </c>
      <c r="BV1990" s="175">
        <f t="shared" si="2345"/>
        <v>0</v>
      </c>
      <c r="BW1990" s="175">
        <f t="shared" si="2345"/>
        <v>0</v>
      </c>
      <c r="BX1990" s="175">
        <f t="shared" si="2345"/>
        <v>0</v>
      </c>
      <c r="BY1990" s="175">
        <f t="shared" si="2345"/>
        <v>0</v>
      </c>
      <c r="BZ1990" s="175">
        <f t="shared" si="2345"/>
        <v>0</v>
      </c>
      <c r="CA1990" s="175">
        <f t="shared" si="2345"/>
        <v>0</v>
      </c>
      <c r="CB1990" s="175">
        <f t="shared" si="2345"/>
        <v>0</v>
      </c>
      <c r="CC1990" s="175">
        <f t="shared" si="2345"/>
        <v>0</v>
      </c>
      <c r="CD1990" s="175">
        <f t="shared" si="2345"/>
        <v>0</v>
      </c>
      <c r="CE1990" s="175">
        <f t="shared" ref="CE1990:CK1990" si="2346">CE1961</f>
        <v>0</v>
      </c>
      <c r="CF1990" s="175">
        <f t="shared" si="2346"/>
        <v>0</v>
      </c>
      <c r="CG1990" s="175">
        <f t="shared" si="2346"/>
        <v>0</v>
      </c>
      <c r="CH1990" s="175">
        <f t="shared" si="2346"/>
        <v>0</v>
      </c>
      <c r="CI1990" s="175">
        <f t="shared" si="2346"/>
        <v>0</v>
      </c>
      <c r="CJ1990" s="175">
        <f t="shared" si="2346"/>
        <v>0</v>
      </c>
      <c r="CK1990" s="175">
        <f t="shared" si="2346"/>
        <v>0</v>
      </c>
      <c r="CL1990" s="175">
        <f t="shared" ref="CL1990" si="2347">CL1961</f>
        <v>0</v>
      </c>
    </row>
    <row r="1991" spans="2:90" x14ac:dyDescent="0.4">
      <c r="B1991" s="235" t="str">
        <f>IFERROR(SUBSTITUTE(TRIM(MID(B1965, SEARCH("-", B1965) + 1, LEN(B1965))),":",""),"no unit")</f>
        <v>no unit</v>
      </c>
      <c r="D1991" t="s">
        <v>1002</v>
      </c>
      <c r="E1991" s="8" t="str">
        <f t="shared" si="2332"/>
        <v>1991 FAPPE-IS</v>
      </c>
      <c r="G1991" t="s">
        <v>332</v>
      </c>
      <c r="H1991" s="12"/>
      <c r="I1991" s="60"/>
      <c r="J1991" s="60"/>
      <c r="K1991" s="15"/>
      <c r="L1991" s="15"/>
      <c r="M1991" s="15"/>
      <c r="N1991" s="15"/>
      <c r="O1991" s="15"/>
      <c r="P1991" s="15"/>
      <c r="R1991" s="15"/>
      <c r="S1991" s="175"/>
      <c r="T1991" s="175"/>
      <c r="U1991" s="175"/>
      <c r="V1991" s="175"/>
      <c r="W1991" s="175"/>
      <c r="X1991" s="175"/>
      <c r="Y1991" s="175"/>
      <c r="Z1991" s="175"/>
      <c r="AA1991" s="175"/>
      <c r="AB1991" s="175"/>
      <c r="AC1991" s="175"/>
      <c r="AD1991" s="175"/>
      <c r="AE1991" s="175"/>
      <c r="AF1991" s="175"/>
      <c r="AG1991" s="175"/>
      <c r="AH1991" s="175"/>
      <c r="AI1991" s="175"/>
      <c r="AJ1991" s="175"/>
      <c r="AK1991" s="175"/>
      <c r="AL1991" s="175"/>
      <c r="AM1991" s="175"/>
      <c r="AN1991" s="175"/>
      <c r="AO1991" s="175"/>
      <c r="AP1991" s="175"/>
      <c r="AQ1991" s="175"/>
      <c r="AR1991" s="175"/>
      <c r="AS1991" s="175"/>
      <c r="AT1991" s="175"/>
      <c r="AU1991" s="175"/>
      <c r="AV1991" s="175"/>
      <c r="AW1991" s="175"/>
      <c r="AX1991" s="175"/>
      <c r="AY1991" s="175"/>
      <c r="AZ1991" s="175"/>
      <c r="BA1991" s="175"/>
      <c r="BB1991" s="175"/>
      <c r="BC1991" s="175"/>
      <c r="BD1991" s="175"/>
      <c r="BE1991" s="175"/>
      <c r="BF1991" s="175"/>
      <c r="BG1991" s="175"/>
      <c r="BH1991" s="175"/>
      <c r="BI1991" s="175"/>
      <c r="BJ1991" s="175"/>
      <c r="BK1991" s="175"/>
      <c r="BL1991" s="175"/>
      <c r="BM1991" s="175"/>
      <c r="BN1991" s="175"/>
      <c r="BO1991" s="175"/>
      <c r="BP1991" s="175"/>
      <c r="BQ1991" s="175"/>
      <c r="BR1991" s="175"/>
      <c r="BS1991" s="175"/>
      <c r="BT1991" s="175"/>
      <c r="BU1991" s="175"/>
      <c r="BV1991" s="175"/>
      <c r="BW1991" s="175"/>
      <c r="BX1991" s="175"/>
      <c r="BY1991" s="175"/>
      <c r="BZ1991" s="175"/>
      <c r="CA1991" s="175"/>
      <c r="CB1991" s="175"/>
      <c r="CC1991" s="175"/>
      <c r="CD1991" s="175"/>
      <c r="CE1991" s="175"/>
      <c r="CF1991" s="175"/>
      <c r="CG1991" s="175"/>
      <c r="CH1991" s="175"/>
      <c r="CI1991" s="175"/>
      <c r="CJ1991" s="175"/>
      <c r="CK1991" s="175"/>
      <c r="CL1991" s="175"/>
    </row>
    <row r="1992" spans="2:90" x14ac:dyDescent="0.4">
      <c r="B1992" s="187" t="str">
        <f>B1963</f>
        <v>Secondary revenue driver</v>
      </c>
      <c r="D1992" t="s">
        <v>1002</v>
      </c>
      <c r="E1992" s="8" t="str">
        <f t="shared" si="2332"/>
        <v>1992 FAPPE-IS</v>
      </c>
      <c r="G1992" t="s">
        <v>332</v>
      </c>
      <c r="H1992" s="90"/>
      <c r="I1992" s="209"/>
      <c r="J1992" s="209"/>
      <c r="K1992" s="210"/>
      <c r="L1992" s="210"/>
      <c r="M1992" s="210"/>
      <c r="N1992" s="210"/>
      <c r="O1992" s="210"/>
      <c r="P1992" s="210"/>
      <c r="R1992" s="210"/>
      <c r="S1992" s="4" t="str">
        <f t="shared" ref="S1992" si="2348">ADDRESS(ROW(S1984),COLUMN(S1984),2)</f>
        <v>S$1984</v>
      </c>
      <c r="T1992" s="4" t="str">
        <f t="shared" ref="T1992:CD1992" si="2349">ADDRESS(ROW(T1984),COLUMN(T1984),2)</f>
        <v>T$1984</v>
      </c>
      <c r="U1992" s="4" t="str">
        <f t="shared" si="2349"/>
        <v>U$1984</v>
      </c>
      <c r="V1992" s="4" t="str">
        <f t="shared" si="2349"/>
        <v>V$1984</v>
      </c>
      <c r="W1992" s="4" t="str">
        <f t="shared" si="2349"/>
        <v>W$1984</v>
      </c>
      <c r="X1992" s="4" t="str">
        <f t="shared" si="2349"/>
        <v>X$1984</v>
      </c>
      <c r="Y1992" s="4" t="str">
        <f t="shared" si="2349"/>
        <v>Y$1984</v>
      </c>
      <c r="Z1992" s="4" t="str">
        <f t="shared" si="2349"/>
        <v>Z$1984</v>
      </c>
      <c r="AA1992" s="4" t="str">
        <f t="shared" si="2349"/>
        <v>AA$1984</v>
      </c>
      <c r="AB1992" s="4" t="str">
        <f t="shared" si="2349"/>
        <v>AB$1984</v>
      </c>
      <c r="AC1992" s="4" t="str">
        <f t="shared" si="2349"/>
        <v>AC$1984</v>
      </c>
      <c r="AD1992" s="4" t="str">
        <f t="shared" si="2349"/>
        <v>AD$1984</v>
      </c>
      <c r="AE1992" s="4" t="str">
        <f t="shared" si="2349"/>
        <v>AE$1984</v>
      </c>
      <c r="AF1992" s="4" t="str">
        <f t="shared" si="2349"/>
        <v>AF$1984</v>
      </c>
      <c r="AG1992" s="4" t="str">
        <f t="shared" si="2349"/>
        <v>AG$1984</v>
      </c>
      <c r="AH1992" s="4" t="str">
        <f t="shared" si="2349"/>
        <v>AH$1984</v>
      </c>
      <c r="AI1992" s="4" t="str">
        <f t="shared" si="2349"/>
        <v>AI$1984</v>
      </c>
      <c r="AJ1992" s="4" t="str">
        <f t="shared" si="2349"/>
        <v>AJ$1984</v>
      </c>
      <c r="AK1992" s="4" t="str">
        <f t="shared" si="2349"/>
        <v>AK$1984</v>
      </c>
      <c r="AL1992" s="4" t="str">
        <f t="shared" si="2349"/>
        <v>AL$1984</v>
      </c>
      <c r="AM1992" s="4" t="str">
        <f t="shared" si="2349"/>
        <v>AM$1984</v>
      </c>
      <c r="AN1992" s="4" t="str">
        <f t="shared" si="2349"/>
        <v>AN$1984</v>
      </c>
      <c r="AO1992" s="4" t="str">
        <f t="shared" si="2349"/>
        <v>AO$1984</v>
      </c>
      <c r="AP1992" s="4" t="str">
        <f t="shared" si="2349"/>
        <v>AP$1984</v>
      </c>
      <c r="AQ1992" s="4" t="str">
        <f t="shared" si="2349"/>
        <v>AQ$1984</v>
      </c>
      <c r="AR1992" s="4" t="str">
        <f t="shared" si="2349"/>
        <v>AR$1984</v>
      </c>
      <c r="AS1992" s="4" t="str">
        <f t="shared" si="2349"/>
        <v>AS$1984</v>
      </c>
      <c r="AT1992" s="4" t="str">
        <f t="shared" si="2349"/>
        <v>AT$1984</v>
      </c>
      <c r="AU1992" s="4" t="str">
        <f t="shared" si="2349"/>
        <v>AU$1984</v>
      </c>
      <c r="AV1992" s="4" t="str">
        <f t="shared" si="2349"/>
        <v>AV$1984</v>
      </c>
      <c r="AW1992" s="4" t="str">
        <f t="shared" si="2349"/>
        <v>AW$1984</v>
      </c>
      <c r="AX1992" s="4" t="str">
        <f t="shared" si="2349"/>
        <v>AX$1984</v>
      </c>
      <c r="AY1992" s="4" t="str">
        <f t="shared" si="2349"/>
        <v>AY$1984</v>
      </c>
      <c r="AZ1992" s="4" t="str">
        <f t="shared" si="2349"/>
        <v>AZ$1984</v>
      </c>
      <c r="BA1992" s="4" t="str">
        <f t="shared" si="2349"/>
        <v>BA$1984</v>
      </c>
      <c r="BB1992" s="4" t="str">
        <f t="shared" si="2349"/>
        <v>BB$1984</v>
      </c>
      <c r="BC1992" s="4" t="str">
        <f t="shared" si="2349"/>
        <v>BC$1984</v>
      </c>
      <c r="BD1992" s="4" t="str">
        <f t="shared" si="2349"/>
        <v>BD$1984</v>
      </c>
      <c r="BE1992" s="4" t="str">
        <f t="shared" si="2349"/>
        <v>BE$1984</v>
      </c>
      <c r="BF1992" s="4" t="str">
        <f t="shared" si="2349"/>
        <v>BF$1984</v>
      </c>
      <c r="BG1992" s="4" t="str">
        <f t="shared" si="2349"/>
        <v>BG$1984</v>
      </c>
      <c r="BH1992" s="4" t="str">
        <f t="shared" si="2349"/>
        <v>BH$1984</v>
      </c>
      <c r="BI1992" s="4" t="str">
        <f t="shared" si="2349"/>
        <v>BI$1984</v>
      </c>
      <c r="BJ1992" s="4" t="str">
        <f t="shared" si="2349"/>
        <v>BJ$1984</v>
      </c>
      <c r="BK1992" s="4" t="str">
        <f t="shared" si="2349"/>
        <v>BK$1984</v>
      </c>
      <c r="BL1992" s="4" t="str">
        <f t="shared" si="2349"/>
        <v>BL$1984</v>
      </c>
      <c r="BM1992" s="4" t="str">
        <f t="shared" si="2349"/>
        <v>BM$1984</v>
      </c>
      <c r="BN1992" s="4" t="str">
        <f t="shared" si="2349"/>
        <v>BN$1984</v>
      </c>
      <c r="BO1992" s="4" t="str">
        <f t="shared" si="2349"/>
        <v>BO$1984</v>
      </c>
      <c r="BP1992" s="4" t="str">
        <f t="shared" si="2349"/>
        <v>BP$1984</v>
      </c>
      <c r="BQ1992" s="4" t="str">
        <f t="shared" si="2349"/>
        <v>BQ$1984</v>
      </c>
      <c r="BR1992" s="4" t="str">
        <f t="shared" si="2349"/>
        <v>BR$1984</v>
      </c>
      <c r="BS1992" s="4" t="str">
        <f t="shared" si="2349"/>
        <v>BS$1984</v>
      </c>
      <c r="BT1992" s="4" t="str">
        <f t="shared" si="2349"/>
        <v>BT$1984</v>
      </c>
      <c r="BU1992" s="4" t="str">
        <f t="shared" si="2349"/>
        <v>BU$1984</v>
      </c>
      <c r="BV1992" s="4" t="str">
        <f t="shared" si="2349"/>
        <v>BV$1984</v>
      </c>
      <c r="BW1992" s="4" t="str">
        <f t="shared" si="2349"/>
        <v>BW$1984</v>
      </c>
      <c r="BX1992" s="4" t="str">
        <f t="shared" si="2349"/>
        <v>BX$1984</v>
      </c>
      <c r="BY1992" s="4" t="str">
        <f t="shared" si="2349"/>
        <v>BY$1984</v>
      </c>
      <c r="BZ1992" s="4" t="str">
        <f t="shared" si="2349"/>
        <v>BZ$1984</v>
      </c>
      <c r="CA1992" s="4" t="str">
        <f t="shared" si="2349"/>
        <v>CA$1984</v>
      </c>
      <c r="CB1992" s="4" t="str">
        <f t="shared" si="2349"/>
        <v>CB$1984</v>
      </c>
      <c r="CC1992" s="4" t="str">
        <f t="shared" si="2349"/>
        <v>CC$1984</v>
      </c>
      <c r="CD1992" s="4" t="str">
        <f t="shared" si="2349"/>
        <v>CD$1984</v>
      </c>
      <c r="CE1992" s="4" t="str">
        <f t="shared" ref="CE1992:CK1992" si="2350">ADDRESS(ROW(CE1984),COLUMN(CE1984),2)</f>
        <v>CE$1984</v>
      </c>
      <c r="CF1992" s="4" t="str">
        <f t="shared" si="2350"/>
        <v>CF$1984</v>
      </c>
      <c r="CG1992" s="4" t="str">
        <f t="shared" si="2350"/>
        <v>CG$1984</v>
      </c>
      <c r="CH1992" s="4" t="str">
        <f t="shared" si="2350"/>
        <v>CH$1984</v>
      </c>
      <c r="CI1992" s="4" t="str">
        <f t="shared" si="2350"/>
        <v>CI$1984</v>
      </c>
      <c r="CJ1992" s="4" t="str">
        <f t="shared" si="2350"/>
        <v>CJ$1984</v>
      </c>
      <c r="CK1992" s="4" t="str">
        <f t="shared" si="2350"/>
        <v>CK$1984</v>
      </c>
      <c r="CL1992" s="4" t="str">
        <f t="shared" ref="CL1992" si="2351">ADDRESS(ROW(CL1984),COLUMN(CL1984),2)</f>
        <v>CL$1984</v>
      </c>
    </row>
    <row r="1993" spans="2:90" x14ac:dyDescent="0.4">
      <c r="B1993" s="132" t="str">
        <f>B1964</f>
        <v>Secondary volume driver</v>
      </c>
      <c r="D1993" t="s">
        <v>1002</v>
      </c>
      <c r="E1993" s="8" t="str">
        <f t="shared" si="2332"/>
        <v>1993 FAPPE-IS</v>
      </c>
      <c r="G1993" t="s">
        <v>332</v>
      </c>
      <c r="H1993" s="12"/>
      <c r="I1993" s="60"/>
      <c r="J1993" s="60"/>
      <c r="K1993" s="15"/>
      <c r="L1993" s="15"/>
      <c r="M1993" s="15"/>
      <c r="N1993" s="15"/>
      <c r="O1993" s="15"/>
      <c r="P1993" s="15"/>
      <c r="R1993" s="15"/>
      <c r="S1993" s="175" t="str">
        <f t="shared" ref="S1993" si="2352">S1964</f>
        <v>S$15</v>
      </c>
      <c r="T1993" s="175" t="str">
        <f t="shared" ref="T1993:AX1993" si="2353">T1964</f>
        <v>T$15</v>
      </c>
      <c r="U1993" s="175" t="str">
        <f t="shared" si="2353"/>
        <v>U$15</v>
      </c>
      <c r="V1993" s="175" t="str">
        <f t="shared" si="2353"/>
        <v>V$15</v>
      </c>
      <c r="W1993" s="175" t="str">
        <f t="shared" si="2353"/>
        <v>W$15</v>
      </c>
      <c r="X1993" s="175" t="str">
        <f t="shared" si="2353"/>
        <v>X$15</v>
      </c>
      <c r="Y1993" s="175" t="str">
        <f t="shared" si="2353"/>
        <v>Y$15</v>
      </c>
      <c r="Z1993" s="175" t="str">
        <f t="shared" si="2353"/>
        <v>Z$15</v>
      </c>
      <c r="AA1993" s="175" t="str">
        <f t="shared" si="2353"/>
        <v>AA$15</v>
      </c>
      <c r="AB1993" s="175" t="str">
        <f t="shared" si="2353"/>
        <v>AB$15</v>
      </c>
      <c r="AC1993" s="175" t="str">
        <f t="shared" si="2353"/>
        <v>AC$15</v>
      </c>
      <c r="AD1993" s="175" t="str">
        <f t="shared" si="2353"/>
        <v>AD$15</v>
      </c>
      <c r="AE1993" s="175" t="str">
        <f t="shared" si="2353"/>
        <v>AE$15</v>
      </c>
      <c r="AF1993" s="175" t="str">
        <f t="shared" si="2353"/>
        <v>AF$15</v>
      </c>
      <c r="AG1993" s="175" t="str">
        <f t="shared" si="2353"/>
        <v>AG$15</v>
      </c>
      <c r="AH1993" s="175" t="str">
        <f t="shared" si="2353"/>
        <v>AH$15</v>
      </c>
      <c r="AI1993" s="175" t="str">
        <f t="shared" si="2353"/>
        <v>AI$15</v>
      </c>
      <c r="AJ1993" s="175" t="str">
        <f t="shared" si="2353"/>
        <v>AJ$15</v>
      </c>
      <c r="AK1993" s="175" t="str">
        <f t="shared" si="2353"/>
        <v>AK$15</v>
      </c>
      <c r="AL1993" s="175" t="str">
        <f t="shared" si="2353"/>
        <v>AL$15</v>
      </c>
      <c r="AM1993" s="175" t="str">
        <f t="shared" si="2353"/>
        <v>AM$15</v>
      </c>
      <c r="AN1993" s="175" t="str">
        <f t="shared" si="2353"/>
        <v>AN$15</v>
      </c>
      <c r="AO1993" s="175" t="str">
        <f t="shared" si="2353"/>
        <v>AO$15</v>
      </c>
      <c r="AP1993" s="175" t="str">
        <f t="shared" si="2353"/>
        <v>AP$15</v>
      </c>
      <c r="AQ1993" s="175" t="str">
        <f t="shared" si="2353"/>
        <v>AQ$15</v>
      </c>
      <c r="AR1993" s="175" t="str">
        <f t="shared" si="2353"/>
        <v>AR$15</v>
      </c>
      <c r="AS1993" s="175" t="str">
        <f t="shared" si="2353"/>
        <v>AS$15</v>
      </c>
      <c r="AT1993" s="175" t="str">
        <f t="shared" si="2353"/>
        <v>AT$15</v>
      </c>
      <c r="AU1993" s="175" t="str">
        <f t="shared" si="2353"/>
        <v>AU$15</v>
      </c>
      <c r="AV1993" s="175" t="str">
        <f t="shared" si="2353"/>
        <v>AV$15</v>
      </c>
      <c r="AW1993" s="175" t="str">
        <f t="shared" si="2353"/>
        <v>AW$15</v>
      </c>
      <c r="AX1993" s="175" t="str">
        <f t="shared" si="2353"/>
        <v>AX$15</v>
      </c>
      <c r="AY1993" s="175" t="str">
        <f t="shared" ref="AY1993:CD1993" si="2354">AY1964</f>
        <v>AY$15</v>
      </c>
      <c r="AZ1993" s="175" t="str">
        <f t="shared" si="2354"/>
        <v>AZ$15</v>
      </c>
      <c r="BA1993" s="175" t="str">
        <f t="shared" si="2354"/>
        <v>BA$15</v>
      </c>
      <c r="BB1993" s="175" t="str">
        <f t="shared" si="2354"/>
        <v>BB$15</v>
      </c>
      <c r="BC1993" s="175" t="str">
        <f t="shared" si="2354"/>
        <v>BC$15</v>
      </c>
      <c r="BD1993" s="175" t="str">
        <f t="shared" si="2354"/>
        <v>BD$15</v>
      </c>
      <c r="BE1993" s="175" t="str">
        <f t="shared" si="2354"/>
        <v>BE$15</v>
      </c>
      <c r="BF1993" s="175" t="str">
        <f t="shared" si="2354"/>
        <v>BF$15</v>
      </c>
      <c r="BG1993" s="175" t="str">
        <f t="shared" si="2354"/>
        <v>BG$15</v>
      </c>
      <c r="BH1993" s="175" t="str">
        <f t="shared" si="2354"/>
        <v>BH$15</v>
      </c>
      <c r="BI1993" s="175" t="str">
        <f t="shared" si="2354"/>
        <v>BI$15</v>
      </c>
      <c r="BJ1993" s="175" t="str">
        <f t="shared" si="2354"/>
        <v>BJ$15</v>
      </c>
      <c r="BK1993" s="175" t="str">
        <f t="shared" si="2354"/>
        <v>BK$15</v>
      </c>
      <c r="BL1993" s="175" t="str">
        <f t="shared" si="2354"/>
        <v>BL$15</v>
      </c>
      <c r="BM1993" s="175" t="str">
        <f t="shared" si="2354"/>
        <v>BM$15</v>
      </c>
      <c r="BN1993" s="175" t="str">
        <f t="shared" si="2354"/>
        <v>BN$15</v>
      </c>
      <c r="BO1993" s="175" t="str">
        <f t="shared" si="2354"/>
        <v>BO$15</v>
      </c>
      <c r="BP1993" s="175" t="str">
        <f t="shared" si="2354"/>
        <v>BP$15</v>
      </c>
      <c r="BQ1993" s="175" t="str">
        <f t="shared" si="2354"/>
        <v>BQ$15</v>
      </c>
      <c r="BR1993" s="175" t="str">
        <f t="shared" si="2354"/>
        <v>BR$15</v>
      </c>
      <c r="BS1993" s="175" t="str">
        <f t="shared" si="2354"/>
        <v>BS$15</v>
      </c>
      <c r="BT1993" s="175" t="str">
        <f t="shared" si="2354"/>
        <v>BT$15</v>
      </c>
      <c r="BU1993" s="175" t="str">
        <f t="shared" si="2354"/>
        <v>BU$15</v>
      </c>
      <c r="BV1993" s="175" t="str">
        <f t="shared" si="2354"/>
        <v>BV$15</v>
      </c>
      <c r="BW1993" s="175" t="str">
        <f t="shared" si="2354"/>
        <v>BW$15</v>
      </c>
      <c r="BX1993" s="175" t="str">
        <f t="shared" si="2354"/>
        <v>BX$15</v>
      </c>
      <c r="BY1993" s="175" t="str">
        <f t="shared" si="2354"/>
        <v>BY$15</v>
      </c>
      <c r="BZ1993" s="175" t="str">
        <f t="shared" si="2354"/>
        <v>BZ$15</v>
      </c>
      <c r="CA1993" s="175" t="str">
        <f t="shared" si="2354"/>
        <v>CA$15</v>
      </c>
      <c r="CB1993" s="175" t="str">
        <f t="shared" si="2354"/>
        <v>CB$15</v>
      </c>
      <c r="CC1993" s="175" t="str">
        <f t="shared" si="2354"/>
        <v>CC$15</v>
      </c>
      <c r="CD1993" s="175" t="str">
        <f t="shared" si="2354"/>
        <v>CD$15</v>
      </c>
      <c r="CE1993" s="175" t="str">
        <f t="shared" ref="CE1993:CK1993" si="2355">CE1964</f>
        <v>CE$15</v>
      </c>
      <c r="CF1993" s="175" t="str">
        <f t="shared" si="2355"/>
        <v>CF$15</v>
      </c>
      <c r="CG1993" s="175" t="str">
        <f t="shared" si="2355"/>
        <v>CG$15</v>
      </c>
      <c r="CH1993" s="175" t="str">
        <f t="shared" si="2355"/>
        <v>CH$15</v>
      </c>
      <c r="CI1993" s="175" t="str">
        <f t="shared" si="2355"/>
        <v>CI$15</v>
      </c>
      <c r="CJ1993" s="175" t="str">
        <f t="shared" si="2355"/>
        <v>CJ$15</v>
      </c>
      <c r="CK1993" s="175" t="str">
        <f t="shared" si="2355"/>
        <v>CK$15</v>
      </c>
      <c r="CL1993" s="175" t="str">
        <f t="shared" ref="CL1993" si="2356">CL1964</f>
        <v>CL$15</v>
      </c>
    </row>
    <row r="1994" spans="2:90" x14ac:dyDescent="0.4">
      <c r="B1994" s="171" t="s">
        <v>490</v>
      </c>
      <c r="E1994" s="8"/>
      <c r="H1994" s="170"/>
      <c r="I1994" s="172"/>
      <c r="J1994" s="172"/>
      <c r="K1994" s="193"/>
      <c r="L1994" s="193"/>
      <c r="M1994" s="193"/>
      <c r="N1994" s="193"/>
      <c r="O1994" s="193"/>
      <c r="P1994" s="193"/>
      <c r="R1994" s="194"/>
      <c r="S1994" s="170"/>
      <c r="T1994" s="170"/>
      <c r="U1994" s="170"/>
      <c r="V1994" s="170"/>
      <c r="W1994" s="170"/>
      <c r="X1994" s="170"/>
      <c r="Y1994" s="170"/>
      <c r="Z1994" s="170"/>
      <c r="AA1994" s="170"/>
      <c r="AB1994" s="170"/>
      <c r="AC1994" s="170"/>
      <c r="AD1994" s="170"/>
      <c r="AE1994" s="170"/>
      <c r="AF1994" s="170"/>
      <c r="AG1994" s="170"/>
      <c r="AH1994" s="170"/>
      <c r="AI1994" s="170"/>
      <c r="AJ1994" s="170"/>
      <c r="AK1994" s="170"/>
      <c r="AL1994" s="170"/>
      <c r="AM1994" s="170"/>
      <c r="AN1994" s="170"/>
      <c r="AO1994" s="170"/>
      <c r="AP1994" s="170"/>
      <c r="AQ1994" s="170"/>
      <c r="AR1994" s="170"/>
      <c r="AS1994" s="170"/>
      <c r="AT1994" s="170"/>
      <c r="AU1994" s="170"/>
      <c r="AV1994" s="170"/>
      <c r="AW1994" s="170"/>
      <c r="AX1994" s="170"/>
      <c r="AY1994" s="170"/>
      <c r="AZ1994" s="170"/>
      <c r="BA1994" s="170"/>
      <c r="BB1994" s="170"/>
      <c r="BC1994" s="170"/>
      <c r="BD1994" s="170"/>
      <c r="BE1994" s="170"/>
      <c r="BF1994" s="170"/>
      <c r="BG1994" s="170"/>
      <c r="BH1994" s="170"/>
      <c r="BI1994" s="170"/>
      <c r="BJ1994" s="170"/>
      <c r="BK1994" s="170"/>
      <c r="BL1994" s="170"/>
      <c r="BM1994" s="170"/>
      <c r="BN1994" s="170"/>
      <c r="BO1994" s="170"/>
      <c r="BP1994" s="170"/>
      <c r="BQ1994" s="170"/>
      <c r="BR1994" s="170"/>
      <c r="BS1994" s="170"/>
      <c r="BT1994" s="170"/>
      <c r="BU1994" s="170"/>
      <c r="BV1994" s="170"/>
      <c r="BW1994" s="170"/>
      <c r="BX1994" s="170"/>
      <c r="BY1994" s="170"/>
      <c r="BZ1994" s="170"/>
      <c r="CA1994" s="170"/>
      <c r="CB1994" s="170"/>
      <c r="CC1994" s="170"/>
      <c r="CD1994" s="170"/>
      <c r="CE1994" s="170"/>
      <c r="CF1994" s="170"/>
      <c r="CG1994" s="170"/>
      <c r="CH1994" s="170"/>
      <c r="CI1994" s="170"/>
      <c r="CJ1994" s="170"/>
      <c r="CK1994" s="170"/>
      <c r="CL1994" s="170"/>
    </row>
    <row r="1995" spans="2:90" x14ac:dyDescent="0.4">
      <c r="B1995" s="171" t="s">
        <v>492</v>
      </c>
      <c r="E1995" s="8"/>
      <c r="H1995" s="170"/>
      <c r="I1995" s="172"/>
      <c r="J1995" s="172"/>
      <c r="K1995" s="193"/>
      <c r="L1995" s="193"/>
      <c r="M1995" s="193"/>
      <c r="N1995" s="193"/>
      <c r="O1995" s="193"/>
      <c r="P1995" s="193"/>
      <c r="R1995" s="194"/>
      <c r="S1995" s="170"/>
      <c r="T1995" s="170"/>
      <c r="U1995" s="170"/>
      <c r="V1995" s="170"/>
      <c r="W1995" s="170"/>
      <c r="X1995" s="170"/>
      <c r="Y1995" s="170"/>
      <c r="Z1995" s="170"/>
      <c r="AA1995" s="170"/>
      <c r="AB1995" s="170"/>
      <c r="AC1995" s="170"/>
      <c r="AD1995" s="170"/>
      <c r="AE1995" s="170"/>
      <c r="AF1995" s="170"/>
      <c r="AG1995" s="170"/>
      <c r="AH1995" s="170"/>
      <c r="AI1995" s="170"/>
      <c r="AJ1995" s="170"/>
      <c r="AK1995" s="170"/>
      <c r="AL1995" s="170"/>
      <c r="AM1995" s="170"/>
      <c r="AN1995" s="170"/>
      <c r="AO1995" s="170"/>
      <c r="AP1995" s="170"/>
      <c r="AQ1995" s="170"/>
      <c r="AR1995" s="170"/>
      <c r="AS1995" s="170"/>
      <c r="AT1995" s="170"/>
      <c r="AU1995" s="170"/>
      <c r="AV1995" s="170"/>
      <c r="AW1995" s="170"/>
      <c r="AX1995" s="170"/>
      <c r="AY1995" s="170"/>
      <c r="AZ1995" s="170"/>
      <c r="BA1995" s="170"/>
      <c r="BB1995" s="170"/>
      <c r="BC1995" s="170"/>
      <c r="BD1995" s="170"/>
      <c r="BE1995" s="170"/>
      <c r="BF1995" s="170"/>
      <c r="BG1995" s="170"/>
      <c r="BH1995" s="170"/>
      <c r="BI1995" s="170"/>
      <c r="BJ1995" s="170"/>
      <c r="BK1995" s="170"/>
      <c r="BL1995" s="170"/>
      <c r="BM1995" s="170"/>
      <c r="BN1995" s="170"/>
      <c r="BO1995" s="170"/>
      <c r="BP1995" s="170"/>
      <c r="BQ1995" s="170"/>
      <c r="BR1995" s="170"/>
      <c r="BS1995" s="170"/>
      <c r="BT1995" s="170"/>
      <c r="BU1995" s="170"/>
      <c r="BV1995" s="170"/>
      <c r="BW1995" s="170"/>
      <c r="BX1995" s="170"/>
      <c r="BY1995" s="170"/>
      <c r="BZ1995" s="170"/>
      <c r="CA1995" s="170"/>
      <c r="CB1995" s="170"/>
      <c r="CC1995" s="170"/>
      <c r="CD1995" s="170"/>
      <c r="CE1995" s="170"/>
      <c r="CF1995" s="170"/>
      <c r="CG1995" s="170"/>
      <c r="CH1995" s="170"/>
      <c r="CI1995" s="170"/>
      <c r="CJ1995" s="170"/>
      <c r="CK1995" s="170"/>
      <c r="CL1995" s="170"/>
    </row>
    <row r="1996" spans="2:90" x14ac:dyDescent="0.4">
      <c r="B1996" s="171" t="s">
        <v>461</v>
      </c>
      <c r="E1996" s="8"/>
      <c r="H1996" s="170"/>
      <c r="I1996" s="172"/>
      <c r="J1996" s="172"/>
      <c r="K1996" s="193"/>
      <c r="L1996" s="193"/>
      <c r="M1996" s="193"/>
      <c r="N1996" s="193"/>
      <c r="O1996" s="193"/>
      <c r="P1996" s="193"/>
      <c r="R1996" s="194"/>
      <c r="S1996" s="195" t="str">
        <f t="shared" ref="S1996:AX1996" si="2357">S$16</f>
        <v>S$12</v>
      </c>
      <c r="T1996" s="195" t="str">
        <f t="shared" si="2357"/>
        <v>T$12</v>
      </c>
      <c r="U1996" s="195" t="str">
        <f t="shared" si="2357"/>
        <v>U$12</v>
      </c>
      <c r="V1996" s="195" t="str">
        <f t="shared" si="2357"/>
        <v>V$12</v>
      </c>
      <c r="W1996" s="195" t="str">
        <f t="shared" si="2357"/>
        <v>W$12</v>
      </c>
      <c r="X1996" s="195" t="str">
        <f t="shared" si="2357"/>
        <v>X$12</v>
      </c>
      <c r="Y1996" s="195" t="str">
        <f t="shared" si="2357"/>
        <v>Y$12</v>
      </c>
      <c r="Z1996" s="195" t="str">
        <f t="shared" si="2357"/>
        <v>Z$12</v>
      </c>
      <c r="AA1996" s="195" t="str">
        <f t="shared" si="2357"/>
        <v>AA$12</v>
      </c>
      <c r="AB1996" s="195" t="str">
        <f t="shared" si="2357"/>
        <v>AB$12</v>
      </c>
      <c r="AC1996" s="195" t="str">
        <f t="shared" si="2357"/>
        <v>AC$12</v>
      </c>
      <c r="AD1996" s="195" t="str">
        <f t="shared" si="2357"/>
        <v>AD$12</v>
      </c>
      <c r="AE1996" s="195" t="str">
        <f t="shared" si="2357"/>
        <v>AE$12</v>
      </c>
      <c r="AF1996" s="195" t="str">
        <f t="shared" si="2357"/>
        <v>AF$12</v>
      </c>
      <c r="AG1996" s="195" t="str">
        <f t="shared" si="2357"/>
        <v>AG$12</v>
      </c>
      <c r="AH1996" s="195" t="str">
        <f t="shared" si="2357"/>
        <v>AH$12</v>
      </c>
      <c r="AI1996" s="195" t="str">
        <f t="shared" si="2357"/>
        <v>AI$12</v>
      </c>
      <c r="AJ1996" s="195" t="str">
        <f t="shared" si="2357"/>
        <v>AJ$12</v>
      </c>
      <c r="AK1996" s="195" t="str">
        <f t="shared" si="2357"/>
        <v>AK$12</v>
      </c>
      <c r="AL1996" s="195" t="str">
        <f t="shared" si="2357"/>
        <v>AL$12</v>
      </c>
      <c r="AM1996" s="195" t="str">
        <f t="shared" si="2357"/>
        <v>AM$12</v>
      </c>
      <c r="AN1996" s="195" t="str">
        <f t="shared" si="2357"/>
        <v>AN$12</v>
      </c>
      <c r="AO1996" s="195" t="str">
        <f t="shared" si="2357"/>
        <v>AO$12</v>
      </c>
      <c r="AP1996" s="195" t="str">
        <f t="shared" si="2357"/>
        <v>AP$12</v>
      </c>
      <c r="AQ1996" s="195" t="str">
        <f t="shared" si="2357"/>
        <v>AQ$12</v>
      </c>
      <c r="AR1996" s="195" t="str">
        <f t="shared" si="2357"/>
        <v>AR$12</v>
      </c>
      <c r="AS1996" s="195" t="str">
        <f t="shared" si="2357"/>
        <v>AS$12</v>
      </c>
      <c r="AT1996" s="195" t="str">
        <f t="shared" si="2357"/>
        <v>AT$12</v>
      </c>
      <c r="AU1996" s="195" t="str">
        <f t="shared" si="2357"/>
        <v>AU$12</v>
      </c>
      <c r="AV1996" s="195" t="str">
        <f t="shared" si="2357"/>
        <v>AV$12</v>
      </c>
      <c r="AW1996" s="195" t="str">
        <f t="shared" si="2357"/>
        <v>AW$12</v>
      </c>
      <c r="AX1996" s="195" t="str">
        <f t="shared" si="2357"/>
        <v>AX$12</v>
      </c>
      <c r="AY1996" s="195" t="str">
        <f t="shared" ref="AY1996:CD1996" si="2358">AY$16</f>
        <v>AY$12</v>
      </c>
      <c r="AZ1996" s="195" t="str">
        <f t="shared" si="2358"/>
        <v>AZ$12</v>
      </c>
      <c r="BA1996" s="195" t="str">
        <f t="shared" si="2358"/>
        <v>BA$12</v>
      </c>
      <c r="BB1996" s="195" t="str">
        <f t="shared" si="2358"/>
        <v>BB$12</v>
      </c>
      <c r="BC1996" s="195" t="str">
        <f t="shared" si="2358"/>
        <v>BC$12</v>
      </c>
      <c r="BD1996" s="195" t="str">
        <f t="shared" si="2358"/>
        <v>BD$12</v>
      </c>
      <c r="BE1996" s="195" t="str">
        <f t="shared" si="2358"/>
        <v>BE$12</v>
      </c>
      <c r="BF1996" s="195" t="str">
        <f t="shared" si="2358"/>
        <v>BF$12</v>
      </c>
      <c r="BG1996" s="195" t="str">
        <f t="shared" si="2358"/>
        <v>BG$12</v>
      </c>
      <c r="BH1996" s="195" t="str">
        <f t="shared" si="2358"/>
        <v>BH$12</v>
      </c>
      <c r="BI1996" s="195" t="str">
        <f t="shared" si="2358"/>
        <v>BI$12</v>
      </c>
      <c r="BJ1996" s="195" t="str">
        <f t="shared" si="2358"/>
        <v>BJ$12</v>
      </c>
      <c r="BK1996" s="195" t="str">
        <f t="shared" si="2358"/>
        <v>BK$12</v>
      </c>
      <c r="BL1996" s="195" t="str">
        <f t="shared" si="2358"/>
        <v>BL$12</v>
      </c>
      <c r="BM1996" s="195" t="str">
        <f t="shared" si="2358"/>
        <v>BM$12</v>
      </c>
      <c r="BN1996" s="195" t="str">
        <f t="shared" si="2358"/>
        <v>BN$12</v>
      </c>
      <c r="BO1996" s="195" t="str">
        <f t="shared" si="2358"/>
        <v>BO$12</v>
      </c>
      <c r="BP1996" s="195" t="str">
        <f t="shared" si="2358"/>
        <v>BP$12</v>
      </c>
      <c r="BQ1996" s="195" t="str">
        <f t="shared" si="2358"/>
        <v>BQ$12</v>
      </c>
      <c r="BR1996" s="195" t="str">
        <f t="shared" si="2358"/>
        <v>BR$12</v>
      </c>
      <c r="BS1996" s="195" t="str">
        <f t="shared" si="2358"/>
        <v>BS$12</v>
      </c>
      <c r="BT1996" s="195" t="str">
        <f t="shared" si="2358"/>
        <v>BT$12</v>
      </c>
      <c r="BU1996" s="195" t="str">
        <f t="shared" si="2358"/>
        <v>BU$12</v>
      </c>
      <c r="BV1996" s="195" t="str">
        <f t="shared" si="2358"/>
        <v>BV$12</v>
      </c>
      <c r="BW1996" s="195" t="str">
        <f t="shared" si="2358"/>
        <v>BW$12</v>
      </c>
      <c r="BX1996" s="195" t="str">
        <f t="shared" si="2358"/>
        <v>BX$12</v>
      </c>
      <c r="BY1996" s="195" t="str">
        <f t="shared" si="2358"/>
        <v>BY$12</v>
      </c>
      <c r="BZ1996" s="195" t="str">
        <f t="shared" si="2358"/>
        <v>BZ$12</v>
      </c>
      <c r="CA1996" s="195" t="str">
        <f t="shared" si="2358"/>
        <v>CA$12</v>
      </c>
      <c r="CB1996" s="195" t="str">
        <f t="shared" si="2358"/>
        <v>CB$12</v>
      </c>
      <c r="CC1996" s="195" t="str">
        <f t="shared" si="2358"/>
        <v>CC$12</v>
      </c>
      <c r="CD1996" s="195" t="str">
        <f t="shared" si="2358"/>
        <v>CD$12</v>
      </c>
      <c r="CE1996" s="195" t="str">
        <f t="shared" ref="CE1996:CL1996" si="2359">CE$16</f>
        <v>CE$12</v>
      </c>
      <c r="CF1996" s="195" t="str">
        <f t="shared" si="2359"/>
        <v>CF$12</v>
      </c>
      <c r="CG1996" s="195" t="str">
        <f t="shared" si="2359"/>
        <v>CG$12</v>
      </c>
      <c r="CH1996" s="195" t="str">
        <f t="shared" si="2359"/>
        <v>CH$12</v>
      </c>
      <c r="CI1996" s="195" t="str">
        <f t="shared" si="2359"/>
        <v>CI$12</v>
      </c>
      <c r="CJ1996" s="195" t="str">
        <f t="shared" si="2359"/>
        <v>CJ$12</v>
      </c>
      <c r="CK1996" s="195" t="str">
        <f t="shared" si="2359"/>
        <v>CK$12</v>
      </c>
      <c r="CL1996" s="195" t="str">
        <f t="shared" si="2359"/>
        <v>CL$12</v>
      </c>
    </row>
    <row r="1997" spans="2:90" x14ac:dyDescent="0.4">
      <c r="B1997" s="171" t="s">
        <v>462</v>
      </c>
      <c r="E1997" s="8"/>
      <c r="H1997" s="196"/>
      <c r="I1997" s="197"/>
      <c r="J1997" s="197"/>
      <c r="K1997" s="198"/>
      <c r="L1997" s="198"/>
      <c r="M1997" s="198"/>
      <c r="N1997" s="198"/>
      <c r="O1997" s="198"/>
      <c r="P1997" s="198"/>
      <c r="R1997" s="198"/>
      <c r="S1997" s="195" t="str">
        <f t="shared" ref="S1997:AX1997" si="2360">S$17</f>
        <v>S$13</v>
      </c>
      <c r="T1997" s="195" t="str">
        <f t="shared" si="2360"/>
        <v>T$13</v>
      </c>
      <c r="U1997" s="195" t="str">
        <f t="shared" si="2360"/>
        <v>U$13</v>
      </c>
      <c r="V1997" s="195" t="str">
        <f t="shared" si="2360"/>
        <v>V$13</v>
      </c>
      <c r="W1997" s="195" t="str">
        <f t="shared" si="2360"/>
        <v>W$13</v>
      </c>
      <c r="X1997" s="195" t="str">
        <f t="shared" si="2360"/>
        <v>X$13</v>
      </c>
      <c r="Y1997" s="195" t="str">
        <f t="shared" si="2360"/>
        <v>Y$13</v>
      </c>
      <c r="Z1997" s="195" t="str">
        <f t="shared" si="2360"/>
        <v>Z$13</v>
      </c>
      <c r="AA1997" s="195" t="str">
        <f t="shared" si="2360"/>
        <v>AA$13</v>
      </c>
      <c r="AB1997" s="195" t="str">
        <f t="shared" si="2360"/>
        <v>AB$13</v>
      </c>
      <c r="AC1997" s="195" t="str">
        <f t="shared" si="2360"/>
        <v>AC$13</v>
      </c>
      <c r="AD1997" s="195" t="str">
        <f t="shared" si="2360"/>
        <v>AD$13</v>
      </c>
      <c r="AE1997" s="195" t="str">
        <f t="shared" si="2360"/>
        <v>AE$13</v>
      </c>
      <c r="AF1997" s="195" t="str">
        <f t="shared" si="2360"/>
        <v>AF$13</v>
      </c>
      <c r="AG1997" s="195" t="str">
        <f t="shared" si="2360"/>
        <v>AG$13</v>
      </c>
      <c r="AH1997" s="195" t="str">
        <f t="shared" si="2360"/>
        <v>AH$13</v>
      </c>
      <c r="AI1997" s="195" t="str">
        <f t="shared" si="2360"/>
        <v>AI$13</v>
      </c>
      <c r="AJ1997" s="195" t="str">
        <f t="shared" si="2360"/>
        <v>AJ$13</v>
      </c>
      <c r="AK1997" s="195" t="str">
        <f t="shared" si="2360"/>
        <v>AK$13</v>
      </c>
      <c r="AL1997" s="195" t="str">
        <f t="shared" si="2360"/>
        <v>AL$13</v>
      </c>
      <c r="AM1997" s="195" t="str">
        <f t="shared" si="2360"/>
        <v>AM$13</v>
      </c>
      <c r="AN1997" s="195" t="str">
        <f t="shared" si="2360"/>
        <v>AN$13</v>
      </c>
      <c r="AO1997" s="195" t="str">
        <f t="shared" si="2360"/>
        <v>AO$13</v>
      </c>
      <c r="AP1997" s="195" t="str">
        <f t="shared" si="2360"/>
        <v>AP$13</v>
      </c>
      <c r="AQ1997" s="195" t="str">
        <f t="shared" si="2360"/>
        <v>AQ$13</v>
      </c>
      <c r="AR1997" s="195" t="str">
        <f t="shared" si="2360"/>
        <v>AR$13</v>
      </c>
      <c r="AS1997" s="195" t="str">
        <f t="shared" si="2360"/>
        <v>AS$13</v>
      </c>
      <c r="AT1997" s="195" t="str">
        <f t="shared" si="2360"/>
        <v>AT$13</v>
      </c>
      <c r="AU1997" s="195" t="str">
        <f t="shared" si="2360"/>
        <v>AU$13</v>
      </c>
      <c r="AV1997" s="195" t="str">
        <f t="shared" si="2360"/>
        <v>AV$13</v>
      </c>
      <c r="AW1997" s="195" t="str">
        <f t="shared" si="2360"/>
        <v>AW$13</v>
      </c>
      <c r="AX1997" s="195" t="str">
        <f t="shared" si="2360"/>
        <v>AX$13</v>
      </c>
      <c r="AY1997" s="195" t="str">
        <f t="shared" ref="AY1997:CD1997" si="2361">AY$17</f>
        <v>AY$13</v>
      </c>
      <c r="AZ1997" s="195" t="str">
        <f t="shared" si="2361"/>
        <v>AZ$13</v>
      </c>
      <c r="BA1997" s="195" t="str">
        <f t="shared" si="2361"/>
        <v>BA$13</v>
      </c>
      <c r="BB1997" s="195" t="str">
        <f t="shared" si="2361"/>
        <v>BB$13</v>
      </c>
      <c r="BC1997" s="195" t="str">
        <f t="shared" si="2361"/>
        <v>BC$13</v>
      </c>
      <c r="BD1997" s="195" t="str">
        <f t="shared" si="2361"/>
        <v>BD$13</v>
      </c>
      <c r="BE1997" s="195" t="str">
        <f t="shared" si="2361"/>
        <v>BE$13</v>
      </c>
      <c r="BF1997" s="195" t="str">
        <f t="shared" si="2361"/>
        <v>BF$13</v>
      </c>
      <c r="BG1997" s="195" t="str">
        <f t="shared" si="2361"/>
        <v>BG$13</v>
      </c>
      <c r="BH1997" s="195" t="str">
        <f t="shared" si="2361"/>
        <v>BH$13</v>
      </c>
      <c r="BI1997" s="195" t="str">
        <f t="shared" si="2361"/>
        <v>BI$13</v>
      </c>
      <c r="BJ1997" s="195" t="str">
        <f t="shared" si="2361"/>
        <v>BJ$13</v>
      </c>
      <c r="BK1997" s="195" t="str">
        <f t="shared" si="2361"/>
        <v>BK$13</v>
      </c>
      <c r="BL1997" s="195" t="str">
        <f t="shared" si="2361"/>
        <v>BL$13</v>
      </c>
      <c r="BM1997" s="195" t="str">
        <f t="shared" si="2361"/>
        <v>BM$13</v>
      </c>
      <c r="BN1997" s="195" t="str">
        <f t="shared" si="2361"/>
        <v>BN$13</v>
      </c>
      <c r="BO1997" s="195" t="str">
        <f t="shared" si="2361"/>
        <v>BO$13</v>
      </c>
      <c r="BP1997" s="195" t="str">
        <f t="shared" si="2361"/>
        <v>BP$13</v>
      </c>
      <c r="BQ1997" s="195" t="str">
        <f t="shared" si="2361"/>
        <v>BQ$13</v>
      </c>
      <c r="BR1997" s="195" t="str">
        <f t="shared" si="2361"/>
        <v>BR$13</v>
      </c>
      <c r="BS1997" s="195" t="str">
        <f t="shared" si="2361"/>
        <v>BS$13</v>
      </c>
      <c r="BT1997" s="195" t="str">
        <f t="shared" si="2361"/>
        <v>BT$13</v>
      </c>
      <c r="BU1997" s="195" t="str">
        <f t="shared" si="2361"/>
        <v>BU$13</v>
      </c>
      <c r="BV1997" s="195" t="str">
        <f t="shared" si="2361"/>
        <v>BV$13</v>
      </c>
      <c r="BW1997" s="195" t="str">
        <f t="shared" si="2361"/>
        <v>BW$13</v>
      </c>
      <c r="BX1997" s="195" t="str">
        <f t="shared" si="2361"/>
        <v>BX$13</v>
      </c>
      <c r="BY1997" s="195" t="str">
        <f t="shared" si="2361"/>
        <v>BY$13</v>
      </c>
      <c r="BZ1997" s="195" t="str">
        <f t="shared" si="2361"/>
        <v>BZ$13</v>
      </c>
      <c r="CA1997" s="195" t="str">
        <f t="shared" si="2361"/>
        <v>CA$13</v>
      </c>
      <c r="CB1997" s="195" t="str">
        <f t="shared" si="2361"/>
        <v>CB$13</v>
      </c>
      <c r="CC1997" s="195" t="str">
        <f t="shared" si="2361"/>
        <v>CC$13</v>
      </c>
      <c r="CD1997" s="195" t="str">
        <f t="shared" si="2361"/>
        <v>CD$13</v>
      </c>
      <c r="CE1997" s="195" t="str">
        <f t="shared" ref="CE1997:CL1997" si="2362">CE$17</f>
        <v>CE$13</v>
      </c>
      <c r="CF1997" s="195" t="str">
        <f t="shared" si="2362"/>
        <v>CF$13</v>
      </c>
      <c r="CG1997" s="195" t="str">
        <f t="shared" si="2362"/>
        <v>CG$13</v>
      </c>
      <c r="CH1997" s="195" t="str">
        <f t="shared" si="2362"/>
        <v>CH$13</v>
      </c>
      <c r="CI1997" s="195" t="str">
        <f t="shared" si="2362"/>
        <v>CI$13</v>
      </c>
      <c r="CJ1997" s="195" t="str">
        <f t="shared" si="2362"/>
        <v>CJ$13</v>
      </c>
      <c r="CK1997" s="195" t="str">
        <f t="shared" si="2362"/>
        <v>CK$13</v>
      </c>
      <c r="CL1997" s="195" t="str">
        <f t="shared" si="2362"/>
        <v>CL$13</v>
      </c>
    </row>
    <row r="1998" spans="2:90" x14ac:dyDescent="0.4">
      <c r="B1998" s="171" t="s">
        <v>491</v>
      </c>
      <c r="E1998" s="8"/>
      <c r="H1998" s="196"/>
      <c r="I1998" s="197"/>
      <c r="J1998" s="197"/>
      <c r="K1998" s="198"/>
      <c r="L1998" s="198"/>
      <c r="M1998" s="198"/>
      <c r="N1998" s="198"/>
      <c r="O1998" s="198"/>
      <c r="P1998" s="198"/>
      <c r="R1998" s="198"/>
      <c r="S1998" s="186"/>
      <c r="T1998" s="186"/>
      <c r="U1998" s="186"/>
      <c r="V1998" s="186"/>
      <c r="W1998" s="186"/>
      <c r="X1998" s="186"/>
      <c r="Y1998" s="186"/>
      <c r="Z1998" s="186"/>
      <c r="AA1998" s="186"/>
      <c r="AB1998" s="186"/>
      <c r="AC1998" s="186"/>
      <c r="AD1998" s="186"/>
      <c r="AE1998" s="186"/>
      <c r="AF1998" s="186"/>
      <c r="AG1998" s="186"/>
      <c r="AH1998" s="186"/>
      <c r="AI1998" s="186"/>
      <c r="AJ1998" s="186"/>
      <c r="AK1998" s="186"/>
      <c r="AL1998" s="186"/>
      <c r="AM1998" s="186"/>
      <c r="AN1998" s="186"/>
      <c r="AO1998" s="186"/>
      <c r="AP1998" s="186"/>
      <c r="AQ1998" s="186"/>
      <c r="AR1998" s="186"/>
      <c r="AS1998" s="186"/>
      <c r="AT1998" s="186"/>
      <c r="AU1998" s="186"/>
      <c r="AV1998" s="186"/>
      <c r="AW1998" s="186"/>
      <c r="AX1998" s="186"/>
      <c r="AY1998" s="186"/>
      <c r="AZ1998" s="186"/>
      <c r="BA1998" s="186"/>
      <c r="BB1998" s="186"/>
      <c r="BC1998" s="186"/>
      <c r="BD1998" s="186"/>
      <c r="BE1998" s="186"/>
      <c r="BF1998" s="186"/>
      <c r="BG1998" s="186"/>
      <c r="BH1998" s="186"/>
      <c r="BI1998" s="186"/>
      <c r="BJ1998" s="186"/>
      <c r="BK1998" s="186"/>
      <c r="BL1998" s="186"/>
      <c r="BM1998" s="186"/>
      <c r="BN1998" s="186"/>
      <c r="BO1998" s="186"/>
      <c r="BP1998" s="186"/>
      <c r="BQ1998" s="186"/>
      <c r="BR1998" s="186"/>
      <c r="BS1998" s="186"/>
      <c r="BT1998" s="186"/>
      <c r="BU1998" s="186"/>
      <c r="BV1998" s="186"/>
      <c r="BW1998" s="186"/>
      <c r="BX1998" s="186"/>
      <c r="BY1998" s="186"/>
      <c r="BZ1998" s="186"/>
      <c r="CA1998" s="186"/>
      <c r="CB1998" s="186"/>
      <c r="CC1998" s="186"/>
      <c r="CD1998" s="186"/>
      <c r="CE1998" s="186"/>
      <c r="CF1998" s="186"/>
      <c r="CG1998" s="186"/>
      <c r="CH1998" s="186"/>
      <c r="CI1998" s="186"/>
      <c r="CJ1998" s="186"/>
      <c r="CK1998" s="186"/>
      <c r="CL1998" s="186"/>
    </row>
    <row r="1999" spans="2:90" x14ac:dyDescent="0.4">
      <c r="B1999" s="171" t="s">
        <v>505</v>
      </c>
      <c r="E1999" s="8"/>
      <c r="H1999" s="196"/>
      <c r="I1999" s="197"/>
      <c r="J1999" s="197"/>
      <c r="K1999" s="198"/>
      <c r="L1999" s="198"/>
      <c r="M1999" s="198"/>
      <c r="N1999" s="198"/>
      <c r="O1999" s="198"/>
      <c r="P1999" s="198"/>
      <c r="R1999" s="198"/>
      <c r="S1999" s="186"/>
      <c r="T1999" s="186"/>
      <c r="U1999" s="186"/>
      <c r="V1999" s="186"/>
      <c r="W1999" s="186"/>
      <c r="X1999" s="186"/>
      <c r="Y1999" s="186"/>
      <c r="Z1999" s="186"/>
      <c r="AA1999" s="186"/>
      <c r="AB1999" s="186"/>
      <c r="AC1999" s="186"/>
      <c r="AD1999" s="186"/>
      <c r="AE1999" s="186"/>
      <c r="AF1999" s="186"/>
      <c r="AG1999" s="186"/>
      <c r="AH1999" s="186"/>
      <c r="AI1999" s="186"/>
      <c r="AJ1999" s="186"/>
      <c r="AK1999" s="186"/>
      <c r="AL1999" s="186"/>
      <c r="AM1999" s="186"/>
      <c r="AN1999" s="186"/>
      <c r="AO1999" s="186"/>
      <c r="AP1999" s="186"/>
      <c r="AQ1999" s="186"/>
      <c r="AR1999" s="186"/>
      <c r="AS1999" s="186"/>
      <c r="AT1999" s="186"/>
      <c r="AU1999" s="186"/>
      <c r="AV1999" s="186"/>
      <c r="AW1999" s="186"/>
      <c r="AX1999" s="186"/>
      <c r="AY1999" s="186"/>
      <c r="AZ1999" s="186"/>
      <c r="BA1999" s="186"/>
      <c r="BB1999" s="186"/>
      <c r="BC1999" s="186"/>
      <c r="BD1999" s="186"/>
      <c r="BE1999" s="186"/>
      <c r="BF1999" s="186"/>
      <c r="BG1999" s="186"/>
      <c r="BH1999" s="186"/>
      <c r="BI1999" s="186"/>
      <c r="BJ1999" s="186"/>
      <c r="BK1999" s="186"/>
      <c r="BL1999" s="186"/>
      <c r="BM1999" s="186"/>
      <c r="BN1999" s="186"/>
      <c r="BO1999" s="186"/>
      <c r="BP1999" s="186"/>
      <c r="BQ1999" s="186"/>
      <c r="BR1999" s="186"/>
      <c r="BS1999" s="186"/>
      <c r="BT1999" s="186"/>
      <c r="BU1999" s="186"/>
      <c r="BV1999" s="186"/>
      <c r="BW1999" s="186"/>
      <c r="BX1999" s="186"/>
      <c r="BY1999" s="186"/>
      <c r="BZ1999" s="186"/>
      <c r="CA1999" s="186"/>
      <c r="CB1999" s="186"/>
      <c r="CC1999" s="186"/>
      <c r="CD1999" s="186"/>
      <c r="CE1999" s="186"/>
      <c r="CF1999" s="186"/>
      <c r="CG1999" s="186"/>
      <c r="CH1999" s="186"/>
      <c r="CI1999" s="186"/>
      <c r="CJ1999" s="186"/>
      <c r="CK1999" s="186"/>
      <c r="CL1999" s="186"/>
    </row>
    <row r="2000" spans="2:90" x14ac:dyDescent="0.4">
      <c r="B2000" s="171" t="s">
        <v>463</v>
      </c>
      <c r="E2000" s="8"/>
      <c r="H2000" s="196"/>
      <c r="I2000" s="197"/>
      <c r="J2000" s="197"/>
      <c r="K2000" s="198"/>
      <c r="L2000" s="198"/>
      <c r="M2000" s="198"/>
      <c r="N2000" s="198"/>
      <c r="O2000" s="198"/>
      <c r="P2000" s="198"/>
      <c r="R2000" s="198"/>
      <c r="S2000" s="186" t="str">
        <f t="shared" ref="S2000:AX2000" si="2363">S$18</f>
        <v>S$14</v>
      </c>
      <c r="T2000" s="186" t="str">
        <f t="shared" si="2363"/>
        <v>T$14</v>
      </c>
      <c r="U2000" s="186" t="str">
        <f t="shared" si="2363"/>
        <v>U$14</v>
      </c>
      <c r="V2000" s="186" t="str">
        <f t="shared" si="2363"/>
        <v>V$14</v>
      </c>
      <c r="W2000" s="186" t="str">
        <f t="shared" si="2363"/>
        <v>W$14</v>
      </c>
      <c r="X2000" s="186" t="str">
        <f t="shared" si="2363"/>
        <v>X$14</v>
      </c>
      <c r="Y2000" s="186" t="str">
        <f t="shared" si="2363"/>
        <v>Y$14</v>
      </c>
      <c r="Z2000" s="186" t="str">
        <f t="shared" si="2363"/>
        <v>Z$14</v>
      </c>
      <c r="AA2000" s="186" t="str">
        <f t="shared" si="2363"/>
        <v>AA$14</v>
      </c>
      <c r="AB2000" s="186" t="str">
        <f t="shared" si="2363"/>
        <v>AB$14</v>
      </c>
      <c r="AC2000" s="186" t="str">
        <f t="shared" si="2363"/>
        <v>AC$14</v>
      </c>
      <c r="AD2000" s="186" t="str">
        <f t="shared" si="2363"/>
        <v>AD$14</v>
      </c>
      <c r="AE2000" s="186" t="str">
        <f t="shared" si="2363"/>
        <v>AE$14</v>
      </c>
      <c r="AF2000" s="186" t="str">
        <f t="shared" si="2363"/>
        <v>AF$14</v>
      </c>
      <c r="AG2000" s="186" t="str">
        <f t="shared" si="2363"/>
        <v>AG$14</v>
      </c>
      <c r="AH2000" s="186" t="str">
        <f t="shared" si="2363"/>
        <v>AH$14</v>
      </c>
      <c r="AI2000" s="186" t="str">
        <f t="shared" si="2363"/>
        <v>AI$14</v>
      </c>
      <c r="AJ2000" s="186" t="str">
        <f t="shared" si="2363"/>
        <v>AJ$14</v>
      </c>
      <c r="AK2000" s="186" t="str">
        <f t="shared" si="2363"/>
        <v>AK$14</v>
      </c>
      <c r="AL2000" s="186" t="str">
        <f t="shared" si="2363"/>
        <v>AL$14</v>
      </c>
      <c r="AM2000" s="186" t="str">
        <f t="shared" si="2363"/>
        <v>AM$14</v>
      </c>
      <c r="AN2000" s="186" t="str">
        <f t="shared" si="2363"/>
        <v>AN$14</v>
      </c>
      <c r="AO2000" s="186" t="str">
        <f t="shared" si="2363"/>
        <v>AO$14</v>
      </c>
      <c r="AP2000" s="186" t="str">
        <f t="shared" si="2363"/>
        <v>AP$14</v>
      </c>
      <c r="AQ2000" s="186" t="str">
        <f t="shared" si="2363"/>
        <v>AQ$14</v>
      </c>
      <c r="AR2000" s="186" t="str">
        <f t="shared" si="2363"/>
        <v>AR$14</v>
      </c>
      <c r="AS2000" s="186" t="str">
        <f t="shared" si="2363"/>
        <v>AS$14</v>
      </c>
      <c r="AT2000" s="186" t="str">
        <f t="shared" si="2363"/>
        <v>AT$14</v>
      </c>
      <c r="AU2000" s="186" t="str">
        <f t="shared" si="2363"/>
        <v>AU$14</v>
      </c>
      <c r="AV2000" s="186" t="str">
        <f t="shared" si="2363"/>
        <v>AV$14</v>
      </c>
      <c r="AW2000" s="186" t="str">
        <f t="shared" si="2363"/>
        <v>AW$14</v>
      </c>
      <c r="AX2000" s="186" t="str">
        <f t="shared" si="2363"/>
        <v>AX$14</v>
      </c>
      <c r="AY2000" s="186" t="str">
        <f t="shared" ref="AY2000:CD2000" si="2364">AY$18</f>
        <v>AY$14</v>
      </c>
      <c r="AZ2000" s="186" t="str">
        <f t="shared" si="2364"/>
        <v>AZ$14</v>
      </c>
      <c r="BA2000" s="186" t="str">
        <f t="shared" si="2364"/>
        <v>BA$14</v>
      </c>
      <c r="BB2000" s="186" t="str">
        <f t="shared" si="2364"/>
        <v>BB$14</v>
      </c>
      <c r="BC2000" s="186" t="str">
        <f t="shared" si="2364"/>
        <v>BC$14</v>
      </c>
      <c r="BD2000" s="186" t="str">
        <f t="shared" si="2364"/>
        <v>BD$14</v>
      </c>
      <c r="BE2000" s="186" t="str">
        <f t="shared" si="2364"/>
        <v>BE$14</v>
      </c>
      <c r="BF2000" s="186" t="str">
        <f t="shared" si="2364"/>
        <v>BF$14</v>
      </c>
      <c r="BG2000" s="186" t="str">
        <f t="shared" si="2364"/>
        <v>BG$14</v>
      </c>
      <c r="BH2000" s="186" t="str">
        <f t="shared" si="2364"/>
        <v>BH$14</v>
      </c>
      <c r="BI2000" s="186" t="str">
        <f t="shared" si="2364"/>
        <v>BI$14</v>
      </c>
      <c r="BJ2000" s="186" t="str">
        <f t="shared" si="2364"/>
        <v>BJ$14</v>
      </c>
      <c r="BK2000" s="186" t="str">
        <f t="shared" si="2364"/>
        <v>BK$14</v>
      </c>
      <c r="BL2000" s="186" t="str">
        <f t="shared" si="2364"/>
        <v>BL$14</v>
      </c>
      <c r="BM2000" s="186" t="str">
        <f t="shared" si="2364"/>
        <v>BM$14</v>
      </c>
      <c r="BN2000" s="186" t="str">
        <f t="shared" si="2364"/>
        <v>BN$14</v>
      </c>
      <c r="BO2000" s="186" t="str">
        <f t="shared" si="2364"/>
        <v>BO$14</v>
      </c>
      <c r="BP2000" s="186" t="str">
        <f t="shared" si="2364"/>
        <v>BP$14</v>
      </c>
      <c r="BQ2000" s="186" t="str">
        <f t="shared" si="2364"/>
        <v>BQ$14</v>
      </c>
      <c r="BR2000" s="186" t="str">
        <f t="shared" si="2364"/>
        <v>BR$14</v>
      </c>
      <c r="BS2000" s="186" t="str">
        <f t="shared" si="2364"/>
        <v>BS$14</v>
      </c>
      <c r="BT2000" s="186" t="str">
        <f t="shared" si="2364"/>
        <v>BT$14</v>
      </c>
      <c r="BU2000" s="186" t="str">
        <f t="shared" si="2364"/>
        <v>BU$14</v>
      </c>
      <c r="BV2000" s="186" t="str">
        <f t="shared" si="2364"/>
        <v>BV$14</v>
      </c>
      <c r="BW2000" s="186" t="str">
        <f t="shared" si="2364"/>
        <v>BW$14</v>
      </c>
      <c r="BX2000" s="186" t="str">
        <f t="shared" si="2364"/>
        <v>BX$14</v>
      </c>
      <c r="BY2000" s="186" t="str">
        <f t="shared" si="2364"/>
        <v>BY$14</v>
      </c>
      <c r="BZ2000" s="186" t="str">
        <f t="shared" si="2364"/>
        <v>BZ$14</v>
      </c>
      <c r="CA2000" s="186" t="str">
        <f t="shared" si="2364"/>
        <v>CA$14</v>
      </c>
      <c r="CB2000" s="186" t="str">
        <f t="shared" si="2364"/>
        <v>CB$14</v>
      </c>
      <c r="CC2000" s="186" t="str">
        <f t="shared" si="2364"/>
        <v>CC$14</v>
      </c>
      <c r="CD2000" s="186" t="str">
        <f t="shared" si="2364"/>
        <v>CD$14</v>
      </c>
      <c r="CE2000" s="186" t="str">
        <f t="shared" ref="CE2000:CL2000" si="2365">CE$18</f>
        <v>CE$14</v>
      </c>
      <c r="CF2000" s="186" t="str">
        <f t="shared" si="2365"/>
        <v>CF$14</v>
      </c>
      <c r="CG2000" s="186" t="str">
        <f t="shared" si="2365"/>
        <v>CG$14</v>
      </c>
      <c r="CH2000" s="186" t="str">
        <f t="shared" si="2365"/>
        <v>CH$14</v>
      </c>
      <c r="CI2000" s="186" t="str">
        <f t="shared" si="2365"/>
        <v>CI$14</v>
      </c>
      <c r="CJ2000" s="186" t="str">
        <f t="shared" si="2365"/>
        <v>CJ$14</v>
      </c>
      <c r="CK2000" s="186" t="str">
        <f t="shared" si="2365"/>
        <v>CK$14</v>
      </c>
      <c r="CL2000" s="186" t="str">
        <f t="shared" si="2365"/>
        <v>CL$14</v>
      </c>
    </row>
    <row r="2001" spans="2:90" x14ac:dyDescent="0.4">
      <c r="B2001" s="171" t="s">
        <v>464</v>
      </c>
      <c r="E2001" s="8"/>
      <c r="H2001" s="196"/>
      <c r="I2001" s="197"/>
      <c r="J2001" s="197"/>
      <c r="K2001" s="198"/>
      <c r="L2001" s="198"/>
      <c r="M2001" s="198"/>
      <c r="N2001" s="198"/>
      <c r="O2001" s="198"/>
      <c r="P2001" s="198"/>
      <c r="R2001" s="198"/>
      <c r="S2001" s="186" t="str">
        <f t="shared" ref="S2001:AX2001" si="2366">S$19</f>
        <v>S$15</v>
      </c>
      <c r="T2001" s="186" t="str">
        <f t="shared" si="2366"/>
        <v>T$15</v>
      </c>
      <c r="U2001" s="186" t="str">
        <f t="shared" si="2366"/>
        <v>U$15</v>
      </c>
      <c r="V2001" s="186" t="str">
        <f t="shared" si="2366"/>
        <v>V$15</v>
      </c>
      <c r="W2001" s="186" t="str">
        <f t="shared" si="2366"/>
        <v>W$15</v>
      </c>
      <c r="X2001" s="186" t="str">
        <f t="shared" si="2366"/>
        <v>X$15</v>
      </c>
      <c r="Y2001" s="186" t="str">
        <f t="shared" si="2366"/>
        <v>Y$15</v>
      </c>
      <c r="Z2001" s="186" t="str">
        <f t="shared" si="2366"/>
        <v>Z$15</v>
      </c>
      <c r="AA2001" s="186" t="str">
        <f t="shared" si="2366"/>
        <v>AA$15</v>
      </c>
      <c r="AB2001" s="186" t="str">
        <f t="shared" si="2366"/>
        <v>AB$15</v>
      </c>
      <c r="AC2001" s="186" t="str">
        <f t="shared" si="2366"/>
        <v>AC$15</v>
      </c>
      <c r="AD2001" s="186" t="str">
        <f t="shared" si="2366"/>
        <v>AD$15</v>
      </c>
      <c r="AE2001" s="186" t="str">
        <f t="shared" si="2366"/>
        <v>AE$15</v>
      </c>
      <c r="AF2001" s="186" t="str">
        <f t="shared" si="2366"/>
        <v>AF$15</v>
      </c>
      <c r="AG2001" s="186" t="str">
        <f t="shared" si="2366"/>
        <v>AG$15</v>
      </c>
      <c r="AH2001" s="186" t="str">
        <f t="shared" si="2366"/>
        <v>AH$15</v>
      </c>
      <c r="AI2001" s="186" t="str">
        <f t="shared" si="2366"/>
        <v>AI$15</v>
      </c>
      <c r="AJ2001" s="186" t="str">
        <f t="shared" si="2366"/>
        <v>AJ$15</v>
      </c>
      <c r="AK2001" s="186" t="str">
        <f t="shared" si="2366"/>
        <v>AK$15</v>
      </c>
      <c r="AL2001" s="186" t="str">
        <f t="shared" si="2366"/>
        <v>AL$15</v>
      </c>
      <c r="AM2001" s="186" t="str">
        <f t="shared" si="2366"/>
        <v>AM$15</v>
      </c>
      <c r="AN2001" s="186" t="str">
        <f t="shared" si="2366"/>
        <v>AN$15</v>
      </c>
      <c r="AO2001" s="186" t="str">
        <f t="shared" si="2366"/>
        <v>AO$15</v>
      </c>
      <c r="AP2001" s="186" t="str">
        <f t="shared" si="2366"/>
        <v>AP$15</v>
      </c>
      <c r="AQ2001" s="186" t="str">
        <f t="shared" si="2366"/>
        <v>AQ$15</v>
      </c>
      <c r="AR2001" s="186" t="str">
        <f t="shared" si="2366"/>
        <v>AR$15</v>
      </c>
      <c r="AS2001" s="186" t="str">
        <f t="shared" si="2366"/>
        <v>AS$15</v>
      </c>
      <c r="AT2001" s="186" t="str">
        <f t="shared" si="2366"/>
        <v>AT$15</v>
      </c>
      <c r="AU2001" s="186" t="str">
        <f t="shared" si="2366"/>
        <v>AU$15</v>
      </c>
      <c r="AV2001" s="186" t="str">
        <f t="shared" si="2366"/>
        <v>AV$15</v>
      </c>
      <c r="AW2001" s="186" t="str">
        <f t="shared" si="2366"/>
        <v>AW$15</v>
      </c>
      <c r="AX2001" s="186" t="str">
        <f t="shared" si="2366"/>
        <v>AX$15</v>
      </c>
      <c r="AY2001" s="186" t="str">
        <f t="shared" ref="AY2001:CD2001" si="2367">AY$19</f>
        <v>AY$15</v>
      </c>
      <c r="AZ2001" s="186" t="str">
        <f t="shared" si="2367"/>
        <v>AZ$15</v>
      </c>
      <c r="BA2001" s="186" t="str">
        <f t="shared" si="2367"/>
        <v>BA$15</v>
      </c>
      <c r="BB2001" s="186" t="str">
        <f t="shared" si="2367"/>
        <v>BB$15</v>
      </c>
      <c r="BC2001" s="186" t="str">
        <f t="shared" si="2367"/>
        <v>BC$15</v>
      </c>
      <c r="BD2001" s="186" t="str">
        <f t="shared" si="2367"/>
        <v>BD$15</v>
      </c>
      <c r="BE2001" s="186" t="str">
        <f t="shared" si="2367"/>
        <v>BE$15</v>
      </c>
      <c r="BF2001" s="186" t="str">
        <f t="shared" si="2367"/>
        <v>BF$15</v>
      </c>
      <c r="BG2001" s="186" t="str">
        <f t="shared" si="2367"/>
        <v>BG$15</v>
      </c>
      <c r="BH2001" s="186" t="str">
        <f t="shared" si="2367"/>
        <v>BH$15</v>
      </c>
      <c r="BI2001" s="186" t="str">
        <f t="shared" si="2367"/>
        <v>BI$15</v>
      </c>
      <c r="BJ2001" s="186" t="str">
        <f t="shared" si="2367"/>
        <v>BJ$15</v>
      </c>
      <c r="BK2001" s="186" t="str">
        <f t="shared" si="2367"/>
        <v>BK$15</v>
      </c>
      <c r="BL2001" s="186" t="str">
        <f t="shared" si="2367"/>
        <v>BL$15</v>
      </c>
      <c r="BM2001" s="186" t="str">
        <f t="shared" si="2367"/>
        <v>BM$15</v>
      </c>
      <c r="BN2001" s="186" t="str">
        <f t="shared" si="2367"/>
        <v>BN$15</v>
      </c>
      <c r="BO2001" s="186" t="str">
        <f t="shared" si="2367"/>
        <v>BO$15</v>
      </c>
      <c r="BP2001" s="186" t="str">
        <f t="shared" si="2367"/>
        <v>BP$15</v>
      </c>
      <c r="BQ2001" s="186" t="str">
        <f t="shared" si="2367"/>
        <v>BQ$15</v>
      </c>
      <c r="BR2001" s="186" t="str">
        <f t="shared" si="2367"/>
        <v>BR$15</v>
      </c>
      <c r="BS2001" s="186" t="str">
        <f t="shared" si="2367"/>
        <v>BS$15</v>
      </c>
      <c r="BT2001" s="186" t="str">
        <f t="shared" si="2367"/>
        <v>BT$15</v>
      </c>
      <c r="BU2001" s="186" t="str">
        <f t="shared" si="2367"/>
        <v>BU$15</v>
      </c>
      <c r="BV2001" s="186" t="str">
        <f t="shared" si="2367"/>
        <v>BV$15</v>
      </c>
      <c r="BW2001" s="186" t="str">
        <f t="shared" si="2367"/>
        <v>BW$15</v>
      </c>
      <c r="BX2001" s="186" t="str">
        <f t="shared" si="2367"/>
        <v>BX$15</v>
      </c>
      <c r="BY2001" s="186" t="str">
        <f t="shared" si="2367"/>
        <v>BY$15</v>
      </c>
      <c r="BZ2001" s="186" t="str">
        <f t="shared" si="2367"/>
        <v>BZ$15</v>
      </c>
      <c r="CA2001" s="186" t="str">
        <f t="shared" si="2367"/>
        <v>CA$15</v>
      </c>
      <c r="CB2001" s="186" t="str">
        <f t="shared" si="2367"/>
        <v>CB$15</v>
      </c>
      <c r="CC2001" s="186" t="str">
        <f t="shared" si="2367"/>
        <v>CC$15</v>
      </c>
      <c r="CD2001" s="186" t="str">
        <f t="shared" si="2367"/>
        <v>CD$15</v>
      </c>
      <c r="CE2001" s="186" t="str">
        <f t="shared" ref="CE2001:CL2001" si="2368">CE$19</f>
        <v>CE$15</v>
      </c>
      <c r="CF2001" s="186" t="str">
        <f t="shared" si="2368"/>
        <v>CF$15</v>
      </c>
      <c r="CG2001" s="186" t="str">
        <f t="shared" si="2368"/>
        <v>CG$15</v>
      </c>
      <c r="CH2001" s="186" t="str">
        <f t="shared" si="2368"/>
        <v>CH$15</v>
      </c>
      <c r="CI2001" s="186" t="str">
        <f t="shared" si="2368"/>
        <v>CI$15</v>
      </c>
      <c r="CJ2001" s="186" t="str">
        <f t="shared" si="2368"/>
        <v>CJ$15</v>
      </c>
      <c r="CK2001" s="186" t="str">
        <f t="shared" si="2368"/>
        <v>CK$15</v>
      </c>
      <c r="CL2001" s="186" t="str">
        <f t="shared" si="2368"/>
        <v>CL$15</v>
      </c>
    </row>
    <row r="2002" spans="2:90" x14ac:dyDescent="0.4">
      <c r="B2002" s="66" t="s">
        <v>253</v>
      </c>
      <c r="C2002" s="31"/>
      <c r="D2002" t="s">
        <v>760</v>
      </c>
      <c r="E2002" s="8" t="str">
        <f t="shared" ref="E2002:E2055" si="2369">ROW()&amp;" "&amp;D2002</f>
        <v>2002 FAINTR-S</v>
      </c>
      <c r="F2002" t="s">
        <v>446</v>
      </c>
      <c r="G2002" s="31" t="s">
        <v>81</v>
      </c>
      <c r="H2002" s="22"/>
      <c r="I2002" s="287"/>
      <c r="J2002" s="287"/>
      <c r="K2002" s="22"/>
      <c r="L2002" s="22"/>
      <c r="M2002" s="22"/>
      <c r="N2002" s="22"/>
      <c r="O2002" s="22"/>
      <c r="P2002" s="22"/>
      <c r="R2002" s="66"/>
      <c r="S2002" s="288"/>
      <c r="T2002" s="288"/>
      <c r="U2002" s="288"/>
      <c r="V2002" s="288"/>
      <c r="W2002" s="288"/>
      <c r="X2002" s="288"/>
      <c r="Y2002" s="288"/>
      <c r="Z2002" s="288"/>
      <c r="AA2002" s="288"/>
      <c r="AB2002" s="288"/>
      <c r="AC2002" s="288"/>
      <c r="AD2002" s="288"/>
      <c r="AE2002" s="288"/>
      <c r="AF2002" s="288"/>
      <c r="AG2002" s="288"/>
      <c r="AH2002" s="288"/>
      <c r="AI2002" s="288"/>
      <c r="AJ2002" s="288"/>
      <c r="AK2002" s="288"/>
      <c r="AL2002" s="288"/>
      <c r="AM2002" s="288"/>
      <c r="AN2002" s="288"/>
      <c r="AO2002" s="288"/>
      <c r="AP2002" s="288"/>
      <c r="AQ2002" s="288"/>
      <c r="AR2002" s="288"/>
      <c r="AS2002" s="288"/>
      <c r="AT2002" s="288"/>
      <c r="AU2002" s="288"/>
      <c r="AV2002" s="288"/>
      <c r="AW2002" s="288"/>
      <c r="AX2002" s="288"/>
      <c r="AY2002" s="288"/>
      <c r="AZ2002" s="288"/>
      <c r="BA2002" s="288"/>
      <c r="BB2002" s="288"/>
      <c r="BC2002" s="288"/>
      <c r="BD2002" s="288"/>
      <c r="BE2002" s="288"/>
      <c r="BF2002" s="288"/>
      <c r="BG2002" s="288"/>
      <c r="BH2002" s="288"/>
      <c r="BI2002" s="288"/>
      <c r="BJ2002" s="288"/>
      <c r="BK2002" s="288"/>
      <c r="BL2002" s="288"/>
      <c r="BM2002" s="288"/>
      <c r="BN2002" s="288"/>
      <c r="BO2002" s="288"/>
      <c r="BP2002" s="288"/>
      <c r="BQ2002" s="288"/>
      <c r="BR2002" s="288"/>
      <c r="BS2002" s="288"/>
      <c r="BT2002" s="288"/>
      <c r="BU2002" s="288"/>
      <c r="BV2002" s="288"/>
      <c r="BW2002" s="288"/>
      <c r="BX2002" s="288"/>
      <c r="BY2002" s="288"/>
      <c r="BZ2002" s="288"/>
      <c r="CA2002" s="288"/>
      <c r="CB2002" s="288"/>
      <c r="CC2002" s="288"/>
      <c r="CD2002" s="288"/>
      <c r="CE2002" s="288"/>
      <c r="CF2002" s="288"/>
      <c r="CG2002" s="288"/>
      <c r="CH2002" s="288"/>
      <c r="CI2002" s="288"/>
      <c r="CJ2002" s="288"/>
      <c r="CK2002" s="288"/>
      <c r="CL2002" s="288"/>
    </row>
    <row r="2003" spans="2:90" x14ac:dyDescent="0.4">
      <c r="B2003" s="126" t="str">
        <f>"Assumptions - "&amp;B2002</f>
        <v>Assumptions - Revenue driven intangible assets:</v>
      </c>
      <c r="D2003" t="s">
        <v>760</v>
      </c>
      <c r="E2003" s="8" t="str">
        <f t="shared" ref="E2003" si="2370">ROW()&amp;" "&amp;D2003</f>
        <v>2003 FAINTR-S</v>
      </c>
      <c r="G2003" s="8" t="str">
        <f>E2003</f>
        <v>2003 FAINTR-S</v>
      </c>
      <c r="I2003"/>
      <c r="J2003"/>
      <c r="R2003"/>
      <c r="S2003"/>
      <c r="T2003"/>
      <c r="U2003"/>
      <c r="V2003"/>
      <c r="W2003"/>
      <c r="X2003"/>
      <c r="Y2003"/>
      <c r="Z2003"/>
      <c r="AA2003"/>
      <c r="AB2003"/>
      <c r="AC2003"/>
      <c r="AD2003"/>
      <c r="AE2003"/>
      <c r="AF2003"/>
      <c r="AG2003"/>
      <c r="AH2003"/>
      <c r="AI2003"/>
      <c r="AJ2003"/>
      <c r="AK2003"/>
      <c r="AL2003"/>
      <c r="AM2003"/>
      <c r="AN2003"/>
      <c r="AO2003"/>
      <c r="AP2003"/>
      <c r="AQ2003"/>
      <c r="AR2003"/>
      <c r="AS2003"/>
      <c r="AT2003"/>
      <c r="AU2003"/>
      <c r="AV2003"/>
      <c r="AW2003"/>
      <c r="AX2003"/>
      <c r="AY2003"/>
      <c r="AZ2003"/>
      <c r="BA2003"/>
      <c r="BB2003"/>
      <c r="BC2003"/>
      <c r="BD2003"/>
      <c r="BE2003"/>
      <c r="BF2003"/>
      <c r="BG2003"/>
      <c r="BH2003"/>
      <c r="BI2003"/>
      <c r="BJ2003"/>
      <c r="BK2003"/>
      <c r="BL2003"/>
      <c r="BM2003"/>
      <c r="BN2003"/>
      <c r="BO2003"/>
      <c r="BP2003"/>
      <c r="BQ2003"/>
      <c r="BR2003"/>
      <c r="BS2003"/>
      <c r="BT2003"/>
      <c r="BU2003"/>
      <c r="BV2003"/>
      <c r="BW2003"/>
      <c r="BX2003"/>
      <c r="BY2003"/>
      <c r="BZ2003"/>
      <c r="CA2003"/>
      <c r="CB2003"/>
      <c r="CC2003"/>
      <c r="CD2003"/>
      <c r="CE2003"/>
      <c r="CF2003"/>
      <c r="CG2003"/>
      <c r="CH2003"/>
      <c r="CI2003"/>
      <c r="CJ2003"/>
      <c r="CK2003"/>
      <c r="CL2003"/>
    </row>
    <row r="2004" spans="2:90" x14ac:dyDescent="0.4">
      <c r="B2004" s="141" t="s">
        <v>206</v>
      </c>
      <c r="C2004" s="8"/>
      <c r="D2004" t="s">
        <v>760</v>
      </c>
      <c r="E2004" s="8" t="str">
        <f t="shared" si="2369"/>
        <v>2004 FAINTR-S</v>
      </c>
      <c r="G2004" s="8" t="str">
        <f>E2004</f>
        <v>2004 FAINTR-S</v>
      </c>
      <c r="H2004" s="57">
        <v>5</v>
      </c>
      <c r="S2004" s="72"/>
      <c r="T2004" s="72"/>
      <c r="U2004" s="72"/>
      <c r="V2004" s="72"/>
      <c r="W2004" s="72"/>
      <c r="X2004" s="72"/>
      <c r="Y2004" s="72"/>
      <c r="Z2004" s="72"/>
      <c r="AA2004" s="72"/>
      <c r="AB2004" s="72"/>
      <c r="AC2004" s="72"/>
      <c r="AD2004" s="72"/>
      <c r="AE2004" s="72"/>
      <c r="AF2004" s="72"/>
      <c r="AG2004" s="72"/>
      <c r="AH2004" s="72"/>
      <c r="AI2004" s="72"/>
      <c r="AJ2004" s="72"/>
      <c r="AK2004" s="72"/>
      <c r="AL2004" s="72"/>
      <c r="AM2004" s="72"/>
      <c r="AN2004" s="72"/>
      <c r="AO2004" s="72"/>
      <c r="AP2004" s="72"/>
      <c r="AQ2004" s="72"/>
      <c r="AR2004" s="72"/>
      <c r="AS2004" s="72"/>
      <c r="AT2004" s="72"/>
      <c r="AU2004" s="72"/>
      <c r="AV2004" s="72"/>
      <c r="AW2004" s="72"/>
      <c r="AX2004" s="72"/>
      <c r="AY2004" s="72"/>
      <c r="AZ2004" s="72"/>
      <c r="BA2004" s="72"/>
      <c r="BB2004" s="72"/>
      <c r="BC2004" s="72"/>
      <c r="BD2004" s="72"/>
      <c r="BE2004" s="72"/>
      <c r="BF2004" s="72"/>
      <c r="BG2004" s="72"/>
      <c r="BH2004" s="72"/>
      <c r="BI2004" s="72"/>
      <c r="BJ2004" s="72"/>
      <c r="BK2004" s="72"/>
      <c r="BL2004" s="72"/>
      <c r="BM2004" s="72"/>
      <c r="BN2004" s="72"/>
      <c r="BO2004" s="72"/>
      <c r="BP2004" s="72"/>
      <c r="BQ2004" s="72"/>
      <c r="BR2004" s="72"/>
      <c r="BS2004" s="72"/>
      <c r="BT2004" s="72"/>
      <c r="BU2004" s="72"/>
      <c r="BV2004" s="72"/>
      <c r="BW2004" s="72"/>
      <c r="BX2004" s="72"/>
      <c r="BY2004" s="72"/>
      <c r="BZ2004" s="72"/>
      <c r="CA2004" s="72"/>
      <c r="CB2004" s="72"/>
      <c r="CC2004" s="72"/>
      <c r="CD2004" s="72"/>
      <c r="CE2004" s="72"/>
      <c r="CF2004" s="72"/>
      <c r="CG2004" s="72"/>
      <c r="CH2004" s="72"/>
      <c r="CI2004" s="72"/>
      <c r="CJ2004" s="72"/>
      <c r="CK2004" s="72"/>
      <c r="CL2004" s="72"/>
    </row>
    <row r="2005" spans="2:90" x14ac:dyDescent="0.4">
      <c r="B2005" s="141" t="s">
        <v>207</v>
      </c>
      <c r="C2005" s="8"/>
      <c r="D2005" t="s">
        <v>760</v>
      </c>
      <c r="E2005" s="8" t="str">
        <f t="shared" si="2369"/>
        <v>2005 FAINTR-S</v>
      </c>
      <c r="G2005" s="8" t="str">
        <f>E2005</f>
        <v>2005 FAINTR-S</v>
      </c>
      <c r="H2005" s="57">
        <v>0</v>
      </c>
      <c r="S2005" s="72"/>
      <c r="T2005" s="72"/>
      <c r="U2005" s="72"/>
      <c r="V2005" s="72"/>
      <c r="W2005" s="72"/>
      <c r="X2005" s="72"/>
      <c r="Y2005" s="72"/>
      <c r="Z2005" s="72"/>
      <c r="AA2005" s="72"/>
      <c r="AB2005" s="72"/>
      <c r="AC2005" s="72"/>
      <c r="AD2005" s="72"/>
      <c r="AE2005" s="72"/>
      <c r="AF2005" s="72"/>
      <c r="AG2005" s="72"/>
      <c r="AH2005" s="72"/>
      <c r="AI2005" s="72"/>
      <c r="AJ2005" s="72"/>
      <c r="AK2005" s="72"/>
      <c r="AL2005" s="72"/>
      <c r="AM2005" s="72"/>
      <c r="AN2005" s="72"/>
      <c r="AO2005" s="72"/>
      <c r="AP2005" s="72"/>
      <c r="AQ2005" s="72"/>
      <c r="AR2005" s="72"/>
      <c r="AS2005" s="72"/>
      <c r="AT2005" s="72"/>
      <c r="AU2005" s="72"/>
      <c r="AV2005" s="72"/>
      <c r="AW2005" s="72"/>
      <c r="AX2005" s="72"/>
      <c r="AY2005" s="72"/>
      <c r="AZ2005" s="72"/>
      <c r="BA2005" s="72"/>
      <c r="BB2005" s="72"/>
      <c r="BC2005" s="72"/>
      <c r="BD2005" s="72"/>
      <c r="BE2005" s="72"/>
      <c r="BF2005" s="72"/>
      <c r="BG2005" s="72"/>
      <c r="BH2005" s="72"/>
      <c r="BI2005" s="72"/>
      <c r="BJ2005" s="72"/>
      <c r="BK2005" s="72"/>
      <c r="BL2005" s="72"/>
      <c r="BM2005" s="72"/>
      <c r="BN2005" s="72"/>
      <c r="BO2005" s="72"/>
      <c r="BP2005" s="72"/>
      <c r="BQ2005" s="72"/>
      <c r="BR2005" s="72"/>
      <c r="BS2005" s="72"/>
      <c r="BT2005" s="72"/>
      <c r="BU2005" s="72"/>
      <c r="BV2005" s="72"/>
      <c r="BW2005" s="72"/>
      <c r="BX2005" s="72"/>
      <c r="BY2005" s="72"/>
      <c r="BZ2005" s="72"/>
      <c r="CA2005" s="72"/>
      <c r="CB2005" s="72"/>
      <c r="CC2005" s="72"/>
      <c r="CD2005" s="72"/>
      <c r="CE2005" s="72"/>
      <c r="CF2005" s="72"/>
      <c r="CG2005" s="72"/>
      <c r="CH2005" s="72"/>
      <c r="CI2005" s="72"/>
      <c r="CJ2005" s="72"/>
      <c r="CK2005" s="72"/>
      <c r="CL2005" s="72"/>
    </row>
    <row r="2006" spans="2:90" x14ac:dyDescent="0.4">
      <c r="C2006" s="8"/>
      <c r="D2006" t="s">
        <v>760</v>
      </c>
      <c r="E2006" s="8" t="str">
        <f t="shared" si="2369"/>
        <v>2006 FAINTR-S</v>
      </c>
      <c r="G2006" s="8"/>
      <c r="S2006" s="72"/>
      <c r="T2006" s="72"/>
      <c r="U2006" s="72"/>
      <c r="V2006" s="72"/>
      <c r="W2006" s="72"/>
      <c r="X2006" s="72"/>
      <c r="Y2006" s="72"/>
      <c r="Z2006" s="72"/>
      <c r="AA2006" s="72"/>
      <c r="AB2006" s="72"/>
      <c r="AC2006" s="72"/>
      <c r="AD2006" s="72"/>
      <c r="AE2006" s="72"/>
      <c r="AF2006" s="72"/>
      <c r="AG2006" s="72"/>
      <c r="AH2006" s="72"/>
      <c r="AI2006" s="72"/>
      <c r="AJ2006" s="72"/>
      <c r="AK2006" s="72"/>
      <c r="AL2006" s="72"/>
      <c r="AM2006" s="72"/>
      <c r="AN2006" s="72"/>
      <c r="AO2006" s="72"/>
      <c r="AP2006" s="72"/>
      <c r="AQ2006" s="72"/>
      <c r="AR2006" s="72"/>
      <c r="AS2006" s="72"/>
      <c r="AT2006" s="72"/>
      <c r="AU2006" s="72"/>
      <c r="AV2006" s="72"/>
      <c r="AW2006" s="72"/>
      <c r="AX2006" s="72"/>
      <c r="AY2006" s="72"/>
      <c r="AZ2006" s="72"/>
      <c r="BA2006" s="72"/>
      <c r="BB2006" s="72"/>
      <c r="BC2006" s="72"/>
      <c r="BD2006" s="72"/>
      <c r="BE2006" s="72"/>
      <c r="BF2006" s="72"/>
      <c r="BG2006" s="72"/>
      <c r="BH2006" s="72"/>
      <c r="BI2006" s="72"/>
      <c r="BJ2006" s="72"/>
      <c r="BK2006" s="72"/>
      <c r="BL2006" s="72"/>
      <c r="BM2006" s="72"/>
      <c r="BN2006" s="72"/>
      <c r="BO2006" s="72"/>
      <c r="BP2006" s="72"/>
      <c r="BQ2006" s="72"/>
      <c r="BR2006" s="72"/>
      <c r="BS2006" s="72"/>
      <c r="BT2006" s="72"/>
      <c r="BU2006" s="72"/>
      <c r="BV2006" s="72"/>
      <c r="BW2006" s="72"/>
      <c r="BX2006" s="72"/>
      <c r="BY2006" s="72"/>
      <c r="BZ2006" s="72"/>
      <c r="CA2006" s="72"/>
      <c r="CB2006" s="72"/>
      <c r="CC2006" s="72"/>
      <c r="CD2006" s="72"/>
      <c r="CE2006" s="72"/>
      <c r="CF2006" s="72"/>
      <c r="CG2006" s="72"/>
      <c r="CH2006" s="72"/>
      <c r="CI2006" s="72"/>
      <c r="CJ2006" s="72"/>
      <c r="CK2006" s="72"/>
      <c r="CL2006" s="72"/>
    </row>
    <row r="2007" spans="2:90" x14ac:dyDescent="0.4">
      <c r="B2007" s="95" t="str">
        <f>B2009&amp;":"</f>
        <v>Investment in intangibles - Revenue driven intangible assets:</v>
      </c>
      <c r="C2007" s="8"/>
      <c r="D2007" t="s">
        <v>760</v>
      </c>
      <c r="E2007" s="8" t="str">
        <f t="shared" ref="E2007" si="2371">ROW()&amp;" "&amp;D2007</f>
        <v>2007 FAINTR-S</v>
      </c>
      <c r="G2007" s="8"/>
      <c r="S2007" s="72"/>
      <c r="T2007" s="72"/>
      <c r="U2007" s="72"/>
      <c r="V2007" s="72"/>
      <c r="W2007" s="72"/>
      <c r="X2007" s="72"/>
      <c r="Y2007" s="72"/>
      <c r="Z2007" s="72"/>
      <c r="AA2007" s="72"/>
      <c r="AB2007" s="72"/>
      <c r="AC2007" s="72"/>
      <c r="AD2007" s="72"/>
      <c r="AE2007" s="72"/>
      <c r="AF2007" s="72"/>
      <c r="AG2007" s="72"/>
      <c r="AH2007" s="72"/>
      <c r="AI2007" s="72"/>
      <c r="AJ2007" s="72"/>
      <c r="AK2007" s="72"/>
      <c r="AL2007" s="72"/>
      <c r="AM2007" s="72"/>
      <c r="AN2007" s="72"/>
      <c r="AO2007" s="72"/>
      <c r="AP2007" s="72"/>
      <c r="AQ2007" s="72"/>
      <c r="AR2007" s="72"/>
      <c r="AS2007" s="72"/>
      <c r="AT2007" s="72"/>
      <c r="AU2007" s="72"/>
      <c r="AV2007" s="72"/>
      <c r="AW2007" s="72"/>
      <c r="AX2007" s="72"/>
      <c r="AY2007" s="72"/>
      <c r="AZ2007" s="72"/>
      <c r="BA2007" s="72"/>
      <c r="BB2007" s="72"/>
      <c r="BC2007" s="72"/>
      <c r="BD2007" s="72"/>
      <c r="BE2007" s="72"/>
      <c r="BF2007" s="72"/>
      <c r="BG2007" s="72"/>
      <c r="BH2007" s="72"/>
      <c r="BI2007" s="72"/>
      <c r="BJ2007" s="72"/>
      <c r="BK2007" s="72"/>
      <c r="BL2007" s="72"/>
      <c r="BM2007" s="72"/>
      <c r="BN2007" s="72"/>
      <c r="BO2007" s="72"/>
      <c r="BP2007" s="72"/>
      <c r="BQ2007" s="72"/>
      <c r="BR2007" s="72"/>
      <c r="BS2007" s="72"/>
      <c r="BT2007" s="72"/>
      <c r="BU2007" s="72"/>
      <c r="BV2007" s="72"/>
      <c r="BW2007" s="72"/>
      <c r="BX2007" s="72"/>
      <c r="BY2007" s="72"/>
      <c r="BZ2007" s="72"/>
      <c r="CA2007" s="72"/>
      <c r="CB2007" s="72"/>
      <c r="CC2007" s="72"/>
      <c r="CD2007" s="72"/>
      <c r="CE2007" s="72"/>
      <c r="CF2007" s="72"/>
      <c r="CG2007" s="72"/>
      <c r="CH2007" s="72"/>
      <c r="CI2007" s="72"/>
      <c r="CJ2007" s="72"/>
      <c r="CK2007" s="72"/>
      <c r="CL2007" s="72"/>
    </row>
    <row r="2008" spans="2:90" x14ac:dyDescent="0.4">
      <c r="B2008" s="141" t="s">
        <v>727</v>
      </c>
      <c r="C2008" s="8"/>
      <c r="D2008" t="s">
        <v>760</v>
      </c>
      <c r="E2008" s="8" t="str">
        <f t="shared" si="2369"/>
        <v>2008 FAINTR-S</v>
      </c>
      <c r="G2008" s="8" t="str">
        <f>E2008</f>
        <v>2008 FAINTR-S</v>
      </c>
      <c r="K2008" s="18">
        <v>10</v>
      </c>
      <c r="L2008" s="18">
        <v>10</v>
      </c>
      <c r="M2008" s="18">
        <v>10</v>
      </c>
      <c r="N2008" s="18">
        <v>10</v>
      </c>
      <c r="O2008" s="18">
        <v>10</v>
      </c>
      <c r="P2008" s="18">
        <v>10</v>
      </c>
      <c r="S2008" s="143" cm="1">
        <f t="array" ref="S2008">INDEX($K:$Q,ROW(),MATCH(S$3,$K$2:$Q$2,0))</f>
        <v>10</v>
      </c>
      <c r="T2008" s="143" cm="1">
        <f t="array" ref="T2008">INDEX($K:$Q,ROW(),MATCH(T$3,$K$2:$Q$2,0))</f>
        <v>10</v>
      </c>
      <c r="U2008" s="143" cm="1">
        <f t="array" ref="U2008">INDEX($K:$Q,ROW(),MATCH(U$3,$K$2:$Q$2,0))</f>
        <v>10</v>
      </c>
      <c r="V2008" s="143" cm="1">
        <f t="array" ref="V2008">INDEX($K:$Q,ROW(),MATCH(V$3,$K$2:$Q$2,0))</f>
        <v>10</v>
      </c>
      <c r="W2008" s="143" cm="1">
        <f t="array" ref="W2008">INDEX($K:$Q,ROW(),MATCH(W$3,$K$2:$Q$2,0))</f>
        <v>10</v>
      </c>
      <c r="X2008" s="143" cm="1">
        <f t="array" ref="X2008">INDEX($K:$Q,ROW(),MATCH(X$3,$K$2:$Q$2,0))</f>
        <v>10</v>
      </c>
      <c r="Y2008" s="143" cm="1">
        <f t="array" ref="Y2008">INDEX($K:$Q,ROW(),MATCH(Y$3,$K$2:$Q$2,0))</f>
        <v>10</v>
      </c>
      <c r="Z2008" s="143" cm="1">
        <f t="array" ref="Z2008">INDEX($K:$Q,ROW(),MATCH(Z$3,$K$2:$Q$2,0))</f>
        <v>10</v>
      </c>
      <c r="AA2008" s="143" cm="1">
        <f t="array" ref="AA2008">INDEX($K:$Q,ROW(),MATCH(AA$3,$K$2:$Q$2,0))</f>
        <v>10</v>
      </c>
      <c r="AB2008" s="143" cm="1">
        <f t="array" ref="AB2008">INDEX($K:$Q,ROW(),MATCH(AB$3,$K$2:$Q$2,0))</f>
        <v>10</v>
      </c>
      <c r="AC2008" s="143" cm="1">
        <f t="array" ref="AC2008">INDEX($K:$Q,ROW(),MATCH(AC$3,$K$2:$Q$2,0))</f>
        <v>10</v>
      </c>
      <c r="AD2008" s="143" cm="1">
        <f t="array" ref="AD2008">INDEX($K:$Q,ROW(),MATCH(AD$3,$K$2:$Q$2,0))</f>
        <v>10</v>
      </c>
      <c r="AE2008" s="143" cm="1">
        <f t="array" ref="AE2008">INDEX($K:$Q,ROW(),MATCH(AE$3,$K$2:$Q$2,0))</f>
        <v>10</v>
      </c>
      <c r="AF2008" s="143" cm="1">
        <f t="array" ref="AF2008">INDEX($K:$Q,ROW(),MATCH(AF$3,$K$2:$Q$2,0))</f>
        <v>10</v>
      </c>
      <c r="AG2008" s="143" cm="1">
        <f t="array" ref="AG2008">INDEX($K:$Q,ROW(),MATCH(AG$3,$K$2:$Q$2,0))</f>
        <v>10</v>
      </c>
      <c r="AH2008" s="143" cm="1">
        <f t="array" ref="AH2008">INDEX($K:$Q,ROW(),MATCH(AH$3,$K$2:$Q$2,0))</f>
        <v>10</v>
      </c>
      <c r="AI2008" s="143" cm="1">
        <f t="array" ref="AI2008">INDEX($K:$Q,ROW(),MATCH(AI$3,$K$2:$Q$2,0))</f>
        <v>10</v>
      </c>
      <c r="AJ2008" s="143" cm="1">
        <f t="array" ref="AJ2008">INDEX($K:$Q,ROW(),MATCH(AJ$3,$K$2:$Q$2,0))</f>
        <v>10</v>
      </c>
      <c r="AK2008" s="143" cm="1">
        <f t="array" ref="AK2008">INDEX($K:$Q,ROW(),MATCH(AK$3,$K$2:$Q$2,0))</f>
        <v>10</v>
      </c>
      <c r="AL2008" s="143" cm="1">
        <f t="array" ref="AL2008">INDEX($K:$Q,ROW(),MATCH(AL$3,$K$2:$Q$2,0))</f>
        <v>10</v>
      </c>
      <c r="AM2008" s="143" cm="1">
        <f t="array" ref="AM2008">INDEX($K:$Q,ROW(),MATCH(AM$3,$K$2:$Q$2,0))</f>
        <v>10</v>
      </c>
      <c r="AN2008" s="143" cm="1">
        <f t="array" ref="AN2008">INDEX($K:$Q,ROW(),MATCH(AN$3,$K$2:$Q$2,0))</f>
        <v>10</v>
      </c>
      <c r="AO2008" s="143" cm="1">
        <f t="array" ref="AO2008">INDEX($K:$Q,ROW(),MATCH(AO$3,$K$2:$Q$2,0))</f>
        <v>10</v>
      </c>
      <c r="AP2008" s="143" cm="1">
        <f t="array" ref="AP2008">INDEX($K:$Q,ROW(),MATCH(AP$3,$K$2:$Q$2,0))</f>
        <v>10</v>
      </c>
      <c r="AQ2008" s="143" cm="1">
        <f t="array" ref="AQ2008">INDEX($K:$Q,ROW(),MATCH(AQ$3,$K$2:$Q$2,0))</f>
        <v>10</v>
      </c>
      <c r="AR2008" s="143" cm="1">
        <f t="array" ref="AR2008">INDEX($K:$Q,ROW(),MATCH(AR$3,$K$2:$Q$2,0))</f>
        <v>10</v>
      </c>
      <c r="AS2008" s="143" cm="1">
        <f t="array" ref="AS2008">INDEX($K:$Q,ROW(),MATCH(AS$3,$K$2:$Q$2,0))</f>
        <v>10</v>
      </c>
      <c r="AT2008" s="143" cm="1">
        <f t="array" ref="AT2008">INDEX($K:$Q,ROW(),MATCH(AT$3,$K$2:$Q$2,0))</f>
        <v>10</v>
      </c>
      <c r="AU2008" s="143" cm="1">
        <f t="array" ref="AU2008">INDEX($K:$Q,ROW(),MATCH(AU$3,$K$2:$Q$2,0))</f>
        <v>10</v>
      </c>
      <c r="AV2008" s="143" cm="1">
        <f t="array" ref="AV2008">INDEX($K:$Q,ROW(),MATCH(AV$3,$K$2:$Q$2,0))</f>
        <v>10</v>
      </c>
      <c r="AW2008" s="143" cm="1">
        <f t="array" ref="AW2008">INDEX($K:$Q,ROW(),MATCH(AW$3,$K$2:$Q$2,0))</f>
        <v>10</v>
      </c>
      <c r="AX2008" s="143" cm="1">
        <f t="array" ref="AX2008">INDEX($K:$Q,ROW(),MATCH(AX$3,$K$2:$Q$2,0))</f>
        <v>10</v>
      </c>
      <c r="AY2008" s="143" cm="1">
        <f t="array" ref="AY2008">INDEX($K:$Q,ROW(),MATCH(AY$3,$K$2:$Q$2,0))</f>
        <v>10</v>
      </c>
      <c r="AZ2008" s="143" cm="1">
        <f t="array" ref="AZ2008">INDEX($K:$Q,ROW(),MATCH(AZ$3,$K$2:$Q$2,0))</f>
        <v>10</v>
      </c>
      <c r="BA2008" s="143" cm="1">
        <f t="array" ref="BA2008">INDEX($K:$Q,ROW(),MATCH(BA$3,$K$2:$Q$2,0))</f>
        <v>10</v>
      </c>
      <c r="BB2008" s="143" cm="1">
        <f t="array" ref="BB2008">INDEX($K:$Q,ROW(),MATCH(BB$3,$K$2:$Q$2,0))</f>
        <v>10</v>
      </c>
      <c r="BC2008" s="143" cm="1">
        <f t="array" ref="BC2008">INDEX($K:$Q,ROW(),MATCH(BC$3,$K$2:$Q$2,0))</f>
        <v>10</v>
      </c>
      <c r="BD2008" s="143" cm="1">
        <f t="array" ref="BD2008">INDEX($K:$Q,ROW(),MATCH(BD$3,$K$2:$Q$2,0))</f>
        <v>10</v>
      </c>
      <c r="BE2008" s="143" cm="1">
        <f t="array" ref="BE2008">INDEX($K:$Q,ROW(),MATCH(BE$3,$K$2:$Q$2,0))</f>
        <v>10</v>
      </c>
      <c r="BF2008" s="143" cm="1">
        <f t="array" ref="BF2008">INDEX($K:$Q,ROW(),MATCH(BF$3,$K$2:$Q$2,0))</f>
        <v>10</v>
      </c>
      <c r="BG2008" s="143" cm="1">
        <f t="array" ref="BG2008">INDEX($K:$Q,ROW(),MATCH(BG$3,$K$2:$Q$2,0))</f>
        <v>10</v>
      </c>
      <c r="BH2008" s="143" cm="1">
        <f t="array" ref="BH2008">INDEX($K:$Q,ROW(),MATCH(BH$3,$K$2:$Q$2,0))</f>
        <v>10</v>
      </c>
      <c r="BI2008" s="143" cm="1">
        <f t="array" ref="BI2008">INDEX($K:$Q,ROW(),MATCH(BI$3,$K$2:$Q$2,0))</f>
        <v>10</v>
      </c>
      <c r="BJ2008" s="143" cm="1">
        <f t="array" ref="BJ2008">INDEX($K:$Q,ROW(),MATCH(BJ$3,$K$2:$Q$2,0))</f>
        <v>10</v>
      </c>
      <c r="BK2008" s="143" cm="1">
        <f t="array" ref="BK2008">INDEX($K:$Q,ROW(),MATCH(BK$3,$K$2:$Q$2,0))</f>
        <v>10</v>
      </c>
      <c r="BL2008" s="143" cm="1">
        <f t="array" ref="BL2008">INDEX($K:$Q,ROW(),MATCH(BL$3,$K$2:$Q$2,0))</f>
        <v>10</v>
      </c>
      <c r="BM2008" s="143" cm="1">
        <f t="array" ref="BM2008">INDEX($K:$Q,ROW(),MATCH(BM$3,$K$2:$Q$2,0))</f>
        <v>10</v>
      </c>
      <c r="BN2008" s="143" cm="1">
        <f t="array" ref="BN2008">INDEX($K:$Q,ROW(),MATCH(BN$3,$K$2:$Q$2,0))</f>
        <v>10</v>
      </c>
      <c r="BO2008" s="143" cm="1">
        <f t="array" ref="BO2008">INDEX($K:$Q,ROW(),MATCH(BO$3,$K$2:$Q$2,0))</f>
        <v>10</v>
      </c>
      <c r="BP2008" s="143" cm="1">
        <f t="array" ref="BP2008">INDEX($K:$Q,ROW(),MATCH(BP$3,$K$2:$Q$2,0))</f>
        <v>10</v>
      </c>
      <c r="BQ2008" s="143" cm="1">
        <f t="array" ref="BQ2008">INDEX($K:$Q,ROW(),MATCH(BQ$3,$K$2:$Q$2,0))</f>
        <v>10</v>
      </c>
      <c r="BR2008" s="143" cm="1">
        <f t="array" ref="BR2008">INDEX($K:$Q,ROW(),MATCH(BR$3,$K$2:$Q$2,0))</f>
        <v>10</v>
      </c>
      <c r="BS2008" s="143" cm="1">
        <f t="array" ref="BS2008">INDEX($K:$Q,ROW(),MATCH(BS$3,$K$2:$Q$2,0))</f>
        <v>10</v>
      </c>
      <c r="BT2008" s="143" cm="1">
        <f t="array" ref="BT2008">INDEX($K:$Q,ROW(),MATCH(BT$3,$K$2:$Q$2,0))</f>
        <v>10</v>
      </c>
      <c r="BU2008" s="143" cm="1">
        <f t="array" ref="BU2008">INDEX($K:$Q,ROW(),MATCH(BU$3,$K$2:$Q$2,0))</f>
        <v>10</v>
      </c>
      <c r="BV2008" s="143" cm="1">
        <f t="array" ref="BV2008">INDEX($K:$Q,ROW(),MATCH(BV$3,$K$2:$Q$2,0))</f>
        <v>10</v>
      </c>
      <c r="BW2008" s="143" cm="1">
        <f t="array" ref="BW2008">INDEX($K:$Q,ROW(),MATCH(BW$3,$K$2:$Q$2,0))</f>
        <v>10</v>
      </c>
      <c r="BX2008" s="143" cm="1">
        <f t="array" ref="BX2008">INDEX($K:$Q,ROW(),MATCH(BX$3,$K$2:$Q$2,0))</f>
        <v>10</v>
      </c>
      <c r="BY2008" s="143" cm="1">
        <f t="array" ref="BY2008">INDEX($K:$Q,ROW(),MATCH(BY$3,$K$2:$Q$2,0))</f>
        <v>10</v>
      </c>
      <c r="BZ2008" s="143" cm="1">
        <f t="array" ref="BZ2008">INDEX($K:$Q,ROW(),MATCH(BZ$3,$K$2:$Q$2,0))</f>
        <v>10</v>
      </c>
      <c r="CA2008" s="143" cm="1">
        <f t="array" ref="CA2008">INDEX($K:$Q,ROW(),MATCH(CA$3,$K$2:$Q$2,0))</f>
        <v>10</v>
      </c>
      <c r="CB2008" s="143" cm="1">
        <f t="array" ref="CB2008">INDEX($K:$Q,ROW(),MATCH(CB$3,$K$2:$Q$2,0))</f>
        <v>10</v>
      </c>
      <c r="CC2008" s="143" cm="1">
        <f t="array" ref="CC2008">INDEX($K:$Q,ROW(),MATCH(CC$3,$K$2:$Q$2,0))</f>
        <v>10</v>
      </c>
      <c r="CD2008" s="143" cm="1">
        <f t="array" ref="CD2008">INDEX($K:$Q,ROW(),MATCH(CD$3,$K$2:$Q$2,0))</f>
        <v>10</v>
      </c>
      <c r="CE2008" s="143" cm="1">
        <f t="array" ref="CE2008">INDEX($K:$Q,ROW(),MATCH(CE$3,$K$2:$Q$2,0))</f>
        <v>10</v>
      </c>
      <c r="CF2008" s="143" cm="1">
        <f t="array" ref="CF2008">INDEX($K:$Q,ROW(),MATCH(CF$3,$K$2:$Q$2,0))</f>
        <v>10</v>
      </c>
      <c r="CG2008" s="143" cm="1">
        <f t="array" ref="CG2008">INDEX($K:$Q,ROW(),MATCH(CG$3,$K$2:$Q$2,0))</f>
        <v>10</v>
      </c>
      <c r="CH2008" s="143" cm="1">
        <f t="array" ref="CH2008">INDEX($K:$Q,ROW(),MATCH(CH$3,$K$2:$Q$2,0))</f>
        <v>10</v>
      </c>
      <c r="CI2008" s="143" cm="1">
        <f t="array" ref="CI2008">INDEX($K:$Q,ROW(),MATCH(CI$3,$K$2:$Q$2,0))</f>
        <v>10</v>
      </c>
      <c r="CJ2008" s="143" cm="1">
        <f t="array" ref="CJ2008">INDEX($K:$Q,ROW(),MATCH(CJ$3,$K$2:$Q$2,0))</f>
        <v>10</v>
      </c>
      <c r="CK2008" s="143" cm="1">
        <f t="array" ref="CK2008">INDEX($K:$Q,ROW(),MATCH(CK$3,$K$2:$Q$2,0))</f>
        <v>10</v>
      </c>
      <c r="CL2008" s="143" cm="1">
        <f t="array" ref="CL2008">INDEX($K:$Q,ROW(),MATCH(CL$3,$K$2:$Q$2,0))</f>
        <v>10</v>
      </c>
    </row>
    <row r="2009" spans="2:90" x14ac:dyDescent="0.4">
      <c r="B2009" s="123" t="str">
        <f>"Investment in intangibles - "&amp;SUBSTITUTE(B2002,":","")</f>
        <v>Investment in intangibles - Revenue driven intangible assets</v>
      </c>
      <c r="C2009" s="8" t="s">
        <v>235</v>
      </c>
      <c r="D2009" t="s">
        <v>760</v>
      </c>
      <c r="E2009" s="8" t="str">
        <f t="shared" si="2369"/>
        <v>2009 FAINTR-S</v>
      </c>
      <c r="G2009" s="8"/>
      <c r="I2009" s="74"/>
      <c r="J2009" s="74"/>
      <c r="K2009" s="115">
        <f t="shared" ref="K2009:P2009" ca="1" si="2372">SUMIF($4:$4,K$2,2009:2009)</f>
        <v>-100</v>
      </c>
      <c r="L2009" s="115">
        <f t="shared" ca="1" si="2372"/>
        <v>-100</v>
      </c>
      <c r="M2009" s="115">
        <f t="shared" ca="1" si="2372"/>
        <v>-100</v>
      </c>
      <c r="N2009" s="115">
        <f t="shared" ca="1" si="2372"/>
        <v>-100</v>
      </c>
      <c r="O2009" s="115">
        <f t="shared" ca="1" si="2372"/>
        <v>-100</v>
      </c>
      <c r="P2009" s="115">
        <f t="shared" ca="1" si="2372"/>
        <v>-100</v>
      </c>
      <c r="R2009" s="33"/>
      <c r="S2009" s="144" cm="1">
        <f t="array" aca="1" ref="S2009" ca="1">-S2008*INDIRECT(S1996)/1000</f>
        <v>-100</v>
      </c>
      <c r="T2009" s="144" cm="1">
        <f t="array" aca="1" ref="T2009" ca="1">-T2008*INDIRECT(T1996)/1000</f>
        <v>-100</v>
      </c>
      <c r="U2009" s="144" cm="1">
        <f t="array" aca="1" ref="U2009" ca="1">-U2008*INDIRECT(U1996)/1000</f>
        <v>-100</v>
      </c>
      <c r="V2009" s="144" cm="1">
        <f t="array" aca="1" ref="V2009" ca="1">-V2008*INDIRECT(V1996)/1000</f>
        <v>-100</v>
      </c>
      <c r="W2009" s="144" cm="1">
        <f t="array" aca="1" ref="W2009" ca="1">-W2008*INDIRECT(W1996)/1000</f>
        <v>-100</v>
      </c>
      <c r="X2009" s="144" cm="1">
        <f t="array" aca="1" ref="X2009" ca="1">-X2008*INDIRECT(X1996)/1000</f>
        <v>-100</v>
      </c>
      <c r="Y2009" s="144" cm="1">
        <f t="array" aca="1" ref="Y2009" ca="1">-Y2008*INDIRECT(Y1996)/1000</f>
        <v>-100</v>
      </c>
      <c r="Z2009" s="144" cm="1">
        <f t="array" aca="1" ref="Z2009" ca="1">-Z2008*INDIRECT(Z1996)/1000</f>
        <v>-100</v>
      </c>
      <c r="AA2009" s="144" cm="1">
        <f t="array" aca="1" ref="AA2009" ca="1">-AA2008*INDIRECT(AA1996)/1000</f>
        <v>-100</v>
      </c>
      <c r="AB2009" s="144" cm="1">
        <f t="array" aca="1" ref="AB2009" ca="1">-AB2008*INDIRECT(AB1996)/1000</f>
        <v>-100</v>
      </c>
      <c r="AC2009" s="144" cm="1">
        <f t="array" aca="1" ref="AC2009" ca="1">-AC2008*INDIRECT(AC1996)/1000</f>
        <v>-100</v>
      </c>
      <c r="AD2009" s="144" cm="1">
        <f t="array" aca="1" ref="AD2009" ca="1">-AD2008*INDIRECT(AD1996)/1000</f>
        <v>-100</v>
      </c>
      <c r="AE2009" s="144" cm="1">
        <f t="array" aca="1" ref="AE2009" ca="1">-AE2008*INDIRECT(AE1996)/1000</f>
        <v>-100</v>
      </c>
      <c r="AF2009" s="144" cm="1">
        <f t="array" aca="1" ref="AF2009" ca="1">-AF2008*INDIRECT(AF1996)/1000</f>
        <v>-100</v>
      </c>
      <c r="AG2009" s="144" cm="1">
        <f t="array" aca="1" ref="AG2009" ca="1">-AG2008*INDIRECT(AG1996)/1000</f>
        <v>-100</v>
      </c>
      <c r="AH2009" s="144" cm="1">
        <f t="array" aca="1" ref="AH2009" ca="1">-AH2008*INDIRECT(AH1996)/1000</f>
        <v>-100</v>
      </c>
      <c r="AI2009" s="144" cm="1">
        <f t="array" aca="1" ref="AI2009" ca="1">-AI2008*INDIRECT(AI1996)/1000</f>
        <v>-100</v>
      </c>
      <c r="AJ2009" s="144" cm="1">
        <f t="array" aca="1" ref="AJ2009" ca="1">-AJ2008*INDIRECT(AJ1996)/1000</f>
        <v>-100</v>
      </c>
      <c r="AK2009" s="144" cm="1">
        <f t="array" aca="1" ref="AK2009" ca="1">-AK2008*INDIRECT(AK1996)/1000</f>
        <v>-100</v>
      </c>
      <c r="AL2009" s="144" cm="1">
        <f t="array" aca="1" ref="AL2009" ca="1">-AL2008*INDIRECT(AL1996)/1000</f>
        <v>-100</v>
      </c>
      <c r="AM2009" s="144" cm="1">
        <f t="array" aca="1" ref="AM2009" ca="1">-AM2008*INDIRECT(AM1996)/1000</f>
        <v>-100</v>
      </c>
      <c r="AN2009" s="144" cm="1">
        <f t="array" aca="1" ref="AN2009" ca="1">-AN2008*INDIRECT(AN1996)/1000</f>
        <v>-100</v>
      </c>
      <c r="AO2009" s="144" cm="1">
        <f t="array" aca="1" ref="AO2009" ca="1">-AO2008*INDIRECT(AO1996)/1000</f>
        <v>-100</v>
      </c>
      <c r="AP2009" s="144" cm="1">
        <f t="array" aca="1" ref="AP2009" ca="1">-AP2008*INDIRECT(AP1996)/1000</f>
        <v>-100</v>
      </c>
      <c r="AQ2009" s="144" cm="1">
        <f t="array" aca="1" ref="AQ2009" ca="1">-AQ2008*INDIRECT(AQ1996)/1000</f>
        <v>-100</v>
      </c>
      <c r="AR2009" s="144" cm="1">
        <f t="array" aca="1" ref="AR2009" ca="1">-AR2008*INDIRECT(AR1996)/1000</f>
        <v>-100</v>
      </c>
      <c r="AS2009" s="144" cm="1">
        <f t="array" aca="1" ref="AS2009" ca="1">-AS2008*INDIRECT(AS1996)/1000</f>
        <v>-100</v>
      </c>
      <c r="AT2009" s="144" cm="1">
        <f t="array" aca="1" ref="AT2009" ca="1">-AT2008*INDIRECT(AT1996)/1000</f>
        <v>-100</v>
      </c>
      <c r="AU2009" s="144" cm="1">
        <f t="array" aca="1" ref="AU2009" ca="1">-AU2008*INDIRECT(AU1996)/1000</f>
        <v>-100</v>
      </c>
      <c r="AV2009" s="144" cm="1">
        <f t="array" aca="1" ref="AV2009" ca="1">-AV2008*INDIRECT(AV1996)/1000</f>
        <v>-100</v>
      </c>
      <c r="AW2009" s="144" cm="1">
        <f t="array" aca="1" ref="AW2009" ca="1">-AW2008*INDIRECT(AW1996)/1000</f>
        <v>-100</v>
      </c>
      <c r="AX2009" s="144" cm="1">
        <f t="array" aca="1" ref="AX2009" ca="1">-AX2008*INDIRECT(AX1996)/1000</f>
        <v>-100</v>
      </c>
      <c r="AY2009" s="144" cm="1">
        <f t="array" aca="1" ref="AY2009" ca="1">-AY2008*INDIRECT(AY1996)/1000</f>
        <v>-100</v>
      </c>
      <c r="AZ2009" s="144" cm="1">
        <f t="array" aca="1" ref="AZ2009" ca="1">-AZ2008*INDIRECT(AZ1996)/1000</f>
        <v>-100</v>
      </c>
      <c r="BA2009" s="144" cm="1">
        <f t="array" aca="1" ref="BA2009" ca="1">-BA2008*INDIRECT(BA1996)/1000</f>
        <v>-100</v>
      </c>
      <c r="BB2009" s="144" cm="1">
        <f t="array" aca="1" ref="BB2009" ca="1">-BB2008*INDIRECT(BB1996)/1000</f>
        <v>-100</v>
      </c>
      <c r="BC2009" s="144" cm="1">
        <f t="array" aca="1" ref="BC2009" ca="1">-BC2008*INDIRECT(BC1996)/1000</f>
        <v>-100</v>
      </c>
      <c r="BD2009" s="144" cm="1">
        <f t="array" aca="1" ref="BD2009" ca="1">-BD2008*INDIRECT(BD1996)/1000</f>
        <v>-100</v>
      </c>
      <c r="BE2009" s="144" cm="1">
        <f t="array" aca="1" ref="BE2009" ca="1">-BE2008*INDIRECT(BE1996)/1000</f>
        <v>-100</v>
      </c>
      <c r="BF2009" s="144" cm="1">
        <f t="array" aca="1" ref="BF2009" ca="1">-BF2008*INDIRECT(BF1996)/1000</f>
        <v>-100</v>
      </c>
      <c r="BG2009" s="144" cm="1">
        <f t="array" aca="1" ref="BG2009" ca="1">-BG2008*INDIRECT(BG1996)/1000</f>
        <v>-100</v>
      </c>
      <c r="BH2009" s="144" cm="1">
        <f t="array" aca="1" ref="BH2009" ca="1">-BH2008*INDIRECT(BH1996)/1000</f>
        <v>-100</v>
      </c>
      <c r="BI2009" s="144" cm="1">
        <f t="array" aca="1" ref="BI2009" ca="1">-BI2008*INDIRECT(BI1996)/1000</f>
        <v>-100</v>
      </c>
      <c r="BJ2009" s="144" cm="1">
        <f t="array" aca="1" ref="BJ2009" ca="1">-BJ2008*INDIRECT(BJ1996)/1000</f>
        <v>-100</v>
      </c>
      <c r="BK2009" s="144" cm="1">
        <f t="array" aca="1" ref="BK2009" ca="1">-BK2008*INDIRECT(BK1996)/1000</f>
        <v>-100</v>
      </c>
      <c r="BL2009" s="144" cm="1">
        <f t="array" aca="1" ref="BL2009" ca="1">-BL2008*INDIRECT(BL1996)/1000</f>
        <v>-100</v>
      </c>
      <c r="BM2009" s="144" cm="1">
        <f t="array" aca="1" ref="BM2009" ca="1">-BM2008*INDIRECT(BM1996)/1000</f>
        <v>-100</v>
      </c>
      <c r="BN2009" s="144" cm="1">
        <f t="array" aca="1" ref="BN2009" ca="1">-BN2008*INDIRECT(BN1996)/1000</f>
        <v>-100</v>
      </c>
      <c r="BO2009" s="144" cm="1">
        <f t="array" aca="1" ref="BO2009" ca="1">-BO2008*INDIRECT(BO1996)/1000</f>
        <v>-100</v>
      </c>
      <c r="BP2009" s="144" cm="1">
        <f t="array" aca="1" ref="BP2009" ca="1">-BP2008*INDIRECT(BP1996)/1000</f>
        <v>-100</v>
      </c>
      <c r="BQ2009" s="144" cm="1">
        <f t="array" aca="1" ref="BQ2009" ca="1">-BQ2008*INDIRECT(BQ1996)/1000</f>
        <v>-100</v>
      </c>
      <c r="BR2009" s="144" cm="1">
        <f t="array" aca="1" ref="BR2009" ca="1">-BR2008*INDIRECT(BR1996)/1000</f>
        <v>-100</v>
      </c>
      <c r="BS2009" s="144" cm="1">
        <f t="array" aca="1" ref="BS2009" ca="1">-BS2008*INDIRECT(BS1996)/1000</f>
        <v>-100</v>
      </c>
      <c r="BT2009" s="144" cm="1">
        <f t="array" aca="1" ref="BT2009" ca="1">-BT2008*INDIRECT(BT1996)/1000</f>
        <v>-100</v>
      </c>
      <c r="BU2009" s="144" cm="1">
        <f t="array" aca="1" ref="BU2009" ca="1">-BU2008*INDIRECT(BU1996)/1000</f>
        <v>-100</v>
      </c>
      <c r="BV2009" s="144" cm="1">
        <f t="array" aca="1" ref="BV2009" ca="1">-BV2008*INDIRECT(BV1996)/1000</f>
        <v>-100</v>
      </c>
      <c r="BW2009" s="144" cm="1">
        <f t="array" aca="1" ref="BW2009" ca="1">-BW2008*INDIRECT(BW1996)/1000</f>
        <v>-100</v>
      </c>
      <c r="BX2009" s="144" cm="1">
        <f t="array" aca="1" ref="BX2009" ca="1">-BX2008*INDIRECT(BX1996)/1000</f>
        <v>-100</v>
      </c>
      <c r="BY2009" s="144" cm="1">
        <f t="array" aca="1" ref="BY2009" ca="1">-BY2008*INDIRECT(BY1996)/1000</f>
        <v>-100</v>
      </c>
      <c r="BZ2009" s="144" cm="1">
        <f t="array" aca="1" ref="BZ2009" ca="1">-BZ2008*INDIRECT(BZ1996)/1000</f>
        <v>-100</v>
      </c>
      <c r="CA2009" s="144" cm="1">
        <f t="array" aca="1" ref="CA2009" ca="1">-CA2008*INDIRECT(CA1996)/1000</f>
        <v>-100</v>
      </c>
      <c r="CB2009" s="144" cm="1">
        <f t="array" aca="1" ref="CB2009" ca="1">-CB2008*INDIRECT(CB1996)/1000</f>
        <v>-100</v>
      </c>
      <c r="CC2009" s="144" cm="1">
        <f t="array" aca="1" ref="CC2009" ca="1">-CC2008*INDIRECT(CC1996)/1000</f>
        <v>-100</v>
      </c>
      <c r="CD2009" s="144" cm="1">
        <f t="array" aca="1" ref="CD2009" ca="1">-CD2008*INDIRECT(CD1996)/1000</f>
        <v>-100</v>
      </c>
      <c r="CE2009" s="144" cm="1">
        <f t="array" aca="1" ref="CE2009" ca="1">-CE2008*INDIRECT(CE1996)/1000</f>
        <v>-100</v>
      </c>
      <c r="CF2009" s="144" cm="1">
        <f t="array" aca="1" ref="CF2009" ca="1">-CF2008*INDIRECT(CF1996)/1000</f>
        <v>-100</v>
      </c>
      <c r="CG2009" s="144" cm="1">
        <f t="array" aca="1" ref="CG2009" ca="1">-CG2008*INDIRECT(CG1996)/1000</f>
        <v>-100</v>
      </c>
      <c r="CH2009" s="144" cm="1">
        <f t="array" aca="1" ref="CH2009" ca="1">-CH2008*INDIRECT(CH1996)/1000</f>
        <v>-100</v>
      </c>
      <c r="CI2009" s="144" cm="1">
        <f t="array" aca="1" ref="CI2009" ca="1">-CI2008*INDIRECT(CI1996)/1000</f>
        <v>-100</v>
      </c>
      <c r="CJ2009" s="144" cm="1">
        <f t="array" aca="1" ref="CJ2009" ca="1">-CJ2008*INDIRECT(CJ1996)/1000</f>
        <v>-100</v>
      </c>
      <c r="CK2009" s="144" cm="1">
        <f t="array" aca="1" ref="CK2009" ca="1">-CK2008*INDIRECT(CK1996)/1000</f>
        <v>-100</v>
      </c>
      <c r="CL2009" s="144" cm="1">
        <f t="array" aca="1" ref="CL2009" ca="1">-CL2008*INDIRECT(CL1996)/1000</f>
        <v>-100</v>
      </c>
    </row>
    <row r="2010" spans="2:90" x14ac:dyDescent="0.4">
      <c r="B2010" s="122"/>
      <c r="C2010" s="8"/>
      <c r="D2010" t="s">
        <v>760</v>
      </c>
      <c r="E2010" s="8" t="str">
        <f t="shared" si="2369"/>
        <v>2010 FAINTR-S</v>
      </c>
      <c r="G2010" s="8"/>
      <c r="S2010" s="72"/>
      <c r="T2010" s="72"/>
      <c r="U2010" s="72"/>
      <c r="V2010" s="72"/>
      <c r="W2010" s="72"/>
      <c r="X2010" s="72"/>
      <c r="Y2010" s="72"/>
      <c r="Z2010" s="72"/>
      <c r="AA2010" s="72"/>
      <c r="AB2010" s="72"/>
      <c r="AC2010" s="72"/>
      <c r="AD2010" s="72"/>
      <c r="AE2010" s="72"/>
      <c r="AF2010" s="72"/>
      <c r="AG2010" s="72"/>
      <c r="AH2010" s="72"/>
      <c r="AI2010" s="72"/>
      <c r="AJ2010" s="72"/>
      <c r="AK2010" s="72"/>
      <c r="AL2010" s="72"/>
      <c r="AM2010" s="72"/>
      <c r="AN2010" s="72"/>
      <c r="AO2010" s="72"/>
      <c r="AP2010" s="72"/>
      <c r="AQ2010" s="72"/>
      <c r="AR2010" s="72"/>
      <c r="AS2010" s="72"/>
      <c r="AT2010" s="72"/>
      <c r="AU2010" s="72"/>
      <c r="AV2010" s="72"/>
      <c r="AW2010" s="72"/>
      <c r="AX2010" s="72"/>
      <c r="AY2010" s="72"/>
      <c r="AZ2010" s="72"/>
      <c r="BA2010" s="72"/>
      <c r="BB2010" s="72"/>
      <c r="BC2010" s="72"/>
      <c r="BD2010" s="72"/>
      <c r="BE2010" s="72"/>
      <c r="BF2010" s="72"/>
      <c r="BG2010" s="72"/>
      <c r="BH2010" s="72"/>
      <c r="BI2010" s="72"/>
      <c r="BJ2010" s="72"/>
      <c r="BK2010" s="72"/>
      <c r="BL2010" s="72"/>
      <c r="BM2010" s="72"/>
      <c r="BN2010" s="72"/>
      <c r="BO2010" s="72"/>
      <c r="BP2010" s="72"/>
      <c r="BQ2010" s="72"/>
      <c r="BR2010" s="72"/>
      <c r="BS2010" s="72"/>
      <c r="BT2010" s="72"/>
      <c r="BU2010" s="72"/>
      <c r="BV2010" s="72"/>
      <c r="BW2010" s="72"/>
      <c r="BX2010" s="72"/>
      <c r="BY2010" s="72"/>
      <c r="BZ2010" s="72"/>
      <c r="CA2010" s="72"/>
      <c r="CB2010" s="72"/>
      <c r="CC2010" s="72"/>
      <c r="CD2010" s="72"/>
      <c r="CE2010" s="72"/>
      <c r="CF2010" s="72"/>
      <c r="CG2010" s="72"/>
      <c r="CH2010" s="72"/>
      <c r="CI2010" s="72"/>
      <c r="CJ2010" s="72"/>
      <c r="CK2010" s="72"/>
      <c r="CL2010" s="72"/>
    </row>
    <row r="2011" spans="2:90" x14ac:dyDescent="0.4">
      <c r="B2011" s="95" t="s">
        <v>204</v>
      </c>
      <c r="C2011" s="8"/>
      <c r="D2011" t="s">
        <v>760</v>
      </c>
      <c r="E2011" s="8" t="str">
        <f t="shared" si="2369"/>
        <v>2011 FAINTR-S</v>
      </c>
      <c r="G2011" s="8"/>
      <c r="H2011" s="12"/>
      <c r="S2011" s="72"/>
      <c r="T2011" s="72"/>
      <c r="U2011" s="72"/>
      <c r="V2011" s="72"/>
      <c r="W2011" s="72"/>
      <c r="X2011" s="72"/>
      <c r="Y2011" s="72"/>
      <c r="Z2011" s="72"/>
      <c r="AA2011" s="72"/>
      <c r="AB2011" s="72"/>
      <c r="AC2011" s="72"/>
      <c r="AD2011" s="72"/>
      <c r="AE2011" s="72"/>
      <c r="AF2011" s="72"/>
      <c r="AG2011" s="72"/>
      <c r="AH2011" s="72"/>
      <c r="AI2011" s="72"/>
      <c r="AJ2011" s="72"/>
      <c r="AK2011" s="72"/>
      <c r="AL2011" s="72"/>
      <c r="AM2011" s="72"/>
      <c r="AN2011" s="72"/>
      <c r="AO2011" s="72"/>
      <c r="AP2011" s="72"/>
      <c r="AQ2011" s="72"/>
      <c r="AR2011" s="72"/>
      <c r="AS2011" s="72"/>
      <c r="AT2011" s="72"/>
      <c r="AU2011" s="72"/>
      <c r="AV2011" s="72"/>
      <c r="AW2011" s="72"/>
      <c r="AX2011" s="72"/>
      <c r="AY2011" s="72"/>
      <c r="AZ2011" s="72"/>
      <c r="BA2011" s="72"/>
      <c r="BB2011" s="72"/>
      <c r="BC2011" s="72"/>
      <c r="BD2011" s="72"/>
      <c r="BE2011" s="72"/>
      <c r="BF2011" s="72"/>
      <c r="BG2011" s="72"/>
      <c r="BH2011" s="72"/>
      <c r="BI2011" s="72"/>
      <c r="BJ2011" s="72"/>
      <c r="BK2011" s="72"/>
      <c r="BL2011" s="72"/>
      <c r="BM2011" s="72"/>
      <c r="BN2011" s="72"/>
      <c r="BO2011" s="72"/>
      <c r="BP2011" s="72"/>
      <c r="BQ2011" s="72"/>
      <c r="BR2011" s="72"/>
      <c r="BS2011" s="72"/>
      <c r="BT2011" s="72"/>
      <c r="BU2011" s="72"/>
      <c r="BV2011" s="72"/>
      <c r="BW2011" s="72"/>
      <c r="BX2011" s="72"/>
      <c r="BY2011" s="72"/>
      <c r="BZ2011" s="72"/>
      <c r="CA2011" s="72"/>
      <c r="CB2011" s="72"/>
      <c r="CC2011" s="72"/>
      <c r="CD2011" s="72"/>
      <c r="CE2011" s="72"/>
      <c r="CF2011" s="72"/>
      <c r="CG2011" s="72"/>
      <c r="CH2011" s="72"/>
      <c r="CI2011" s="72"/>
      <c r="CJ2011" s="72"/>
      <c r="CK2011" s="72"/>
      <c r="CL2011" s="72"/>
    </row>
    <row r="2012" spans="2:90" x14ac:dyDescent="0.4">
      <c r="B2012" s="154" t="str">
        <f>"Amortization - "&amp;SUBSTITUTE(B2002,":","")</f>
        <v>Amortization - Revenue driven intangible assets</v>
      </c>
      <c r="C2012" s="8" t="s">
        <v>233</v>
      </c>
      <c r="D2012" t="s">
        <v>760</v>
      </c>
      <c r="E2012" s="8" t="str">
        <f t="shared" si="2369"/>
        <v>2012 FAINTR-S</v>
      </c>
      <c r="G2012" s="8"/>
      <c r="I2012" s="80">
        <f>SUMIF($5:$5,I$2,2010:2010)</f>
        <v>0</v>
      </c>
      <c r="J2012" s="80"/>
      <c r="K2012" s="24" t="e">
        <f t="shared" ref="K2012:P2012" ca="1" si="2373">SUMIF($3:$3,K$2,2012:2012)</f>
        <v>#REF!</v>
      </c>
      <c r="L2012" s="24" t="e">
        <f t="shared" ca="1" si="2373"/>
        <v>#REF!</v>
      </c>
      <c r="M2012" s="24" t="e">
        <f t="shared" ca="1" si="2373"/>
        <v>#REF!</v>
      </c>
      <c r="N2012" s="24" t="e">
        <f t="shared" ca="1" si="2373"/>
        <v>#REF!</v>
      </c>
      <c r="O2012" s="24" t="e">
        <f t="shared" ca="1" si="2373"/>
        <v>#REF!</v>
      </c>
      <c r="P2012" s="24" t="e">
        <f t="shared" ca="1" si="2373"/>
        <v>#REF!</v>
      </c>
      <c r="R2012" s="24"/>
      <c r="S2012" s="80" t="e" cm="1">
        <f t="array" aca="1" ref="S2012" ca="1">(SUM(INDEX(2007:2007,1,MAX(COLUMN($R:$R),COLUMN()-($H2004*12-1))):S2009)/($H2004*12)+IF($R2014=0,0,SUM(INDEX(2012:2012,1,MAX(COLUMN($R:$R),COLUMN()-(($H2004-$H2005)*12))):S2014)/(($H2004)*12)))</f>
        <v>#REF!</v>
      </c>
      <c r="T2012" s="80" t="e" cm="1">
        <f t="array" aca="1" ref="T2012" ca="1">(SUM(INDEX(2007:2007,1,MAX(COLUMN($R:$R),COLUMN()-($H2004*12-1))):T2009)/($H2004*12)+IF($R2014=0,0,SUM(INDEX(2012:2012,1,MAX(COLUMN($R:$R),COLUMN()-(($H2004-$H2005)*12))):T2014)/(($H2004)*12)))</f>
        <v>#REF!</v>
      </c>
      <c r="U2012" s="80" t="e" cm="1">
        <f t="array" aca="1" ref="U2012" ca="1">(SUM(INDEX(2007:2007,1,MAX(COLUMN($R:$R),COLUMN()-($H2004*12-1))):U2009)/($H2004*12)+IF($R2014=0,0,SUM(INDEX(2012:2012,1,MAX(COLUMN($R:$R),COLUMN()-(($H2004-$H2005)*12))):U2014)/(($H2004)*12)))</f>
        <v>#REF!</v>
      </c>
      <c r="V2012" s="80" t="e" cm="1">
        <f t="array" aca="1" ref="V2012" ca="1">(SUM(INDEX(2007:2007,1,MAX(COLUMN($R:$R),COLUMN()-($H2004*12-1))):V2009)/($H2004*12)+IF($R2014=0,0,SUM(INDEX(2012:2012,1,MAX(COLUMN($R:$R),COLUMN()-(($H2004-$H2005)*12))):V2014)/(($H2004)*12)))</f>
        <v>#REF!</v>
      </c>
      <c r="W2012" s="80" t="e" cm="1">
        <f t="array" aca="1" ref="W2012" ca="1">(SUM(INDEX(2007:2007,1,MAX(COLUMN($R:$R),COLUMN()-($H2004*12-1))):W2009)/($H2004*12)+IF($R2014=0,0,SUM(INDEX(2012:2012,1,MAX(COLUMN($R:$R),COLUMN()-(($H2004-$H2005)*12))):W2014)/(($H2004)*12)))</f>
        <v>#REF!</v>
      </c>
      <c r="X2012" s="80" t="e" cm="1">
        <f t="array" aca="1" ref="X2012" ca="1">(SUM(INDEX(2007:2007,1,MAX(COLUMN($R:$R),COLUMN()-($H2004*12-1))):X2009)/($H2004*12)+IF($R2014=0,0,SUM(INDEX(2012:2012,1,MAX(COLUMN($R:$R),COLUMN()-(($H2004-$H2005)*12))):X2014)/(($H2004)*12)))</f>
        <v>#REF!</v>
      </c>
      <c r="Y2012" s="80" t="e" cm="1">
        <f t="array" aca="1" ref="Y2012" ca="1">(SUM(INDEX(2007:2007,1,MAX(COLUMN($R:$R),COLUMN()-($H2004*12-1))):Y2009)/($H2004*12)+IF($R2014=0,0,SUM(INDEX(2012:2012,1,MAX(COLUMN($R:$R),COLUMN()-(($H2004-$H2005)*12))):Y2014)/(($H2004)*12)))</f>
        <v>#REF!</v>
      </c>
      <c r="Z2012" s="80" t="e" cm="1">
        <f t="array" aca="1" ref="Z2012" ca="1">(SUM(INDEX(2007:2007,1,MAX(COLUMN($R:$R),COLUMN()-($H2004*12-1))):Z2009)/($H2004*12)+IF($R2014=0,0,SUM(INDEX(2012:2012,1,MAX(COLUMN($R:$R),COLUMN()-(($H2004-$H2005)*12))):Z2014)/(($H2004)*12)))</f>
        <v>#REF!</v>
      </c>
      <c r="AA2012" s="80" t="e" cm="1">
        <f t="array" aca="1" ref="AA2012" ca="1">(SUM(INDEX(2007:2007,1,MAX(COLUMN($R:$R),COLUMN()-($H2004*12-1))):AA2009)/($H2004*12)+IF($R2014=0,0,SUM(INDEX(2012:2012,1,MAX(COLUMN($R:$R),COLUMN()-(($H2004-$H2005)*12))):AA2014)/(($H2004)*12)))</f>
        <v>#REF!</v>
      </c>
      <c r="AB2012" s="80" t="e" cm="1">
        <f t="array" aca="1" ref="AB2012" ca="1">(SUM(INDEX(2007:2007,1,MAX(COLUMN($R:$R),COLUMN()-($H2004*12-1))):AB2009)/($H2004*12)+IF($R2014=0,0,SUM(INDEX(2012:2012,1,MAX(COLUMN($R:$R),COLUMN()-(($H2004-$H2005)*12))):AB2014)/(($H2004)*12)))</f>
        <v>#REF!</v>
      </c>
      <c r="AC2012" s="80" t="e" cm="1">
        <f t="array" aca="1" ref="AC2012" ca="1">(SUM(INDEX(2007:2007,1,MAX(COLUMN($R:$R),COLUMN()-($H2004*12-1))):AC2009)/($H2004*12)+IF($R2014=0,0,SUM(INDEX(2012:2012,1,MAX(COLUMN($R:$R),COLUMN()-(($H2004-$H2005)*12))):AC2014)/(($H2004)*12)))</f>
        <v>#REF!</v>
      </c>
      <c r="AD2012" s="80" t="e" cm="1">
        <f t="array" aca="1" ref="AD2012" ca="1">(SUM(INDEX(2007:2007,1,MAX(COLUMN($R:$R),COLUMN()-($H2004*12-1))):AD2009)/($H2004*12)+IF($R2014=0,0,SUM(INDEX(2012:2012,1,MAX(COLUMN($R:$R),COLUMN()-(($H2004-$H2005)*12))):AD2014)/(($H2004)*12)))</f>
        <v>#REF!</v>
      </c>
      <c r="AE2012" s="80" t="e" cm="1">
        <f t="array" aca="1" ref="AE2012" ca="1">(SUM(INDEX(2007:2007,1,MAX(COLUMN($R:$R),COLUMN()-($H2004*12-1))):AE2009)/($H2004*12)+IF($R2014=0,0,SUM(INDEX(2012:2012,1,MAX(COLUMN($R:$R),COLUMN()-(($H2004-$H2005)*12))):AE2014)/(($H2004)*12)))</f>
        <v>#REF!</v>
      </c>
      <c r="AF2012" s="80" t="e" cm="1">
        <f t="array" aca="1" ref="AF2012" ca="1">(SUM(INDEX(2007:2007,1,MAX(COLUMN($R:$R),COLUMN()-($H2004*12-1))):AF2009)/($H2004*12)+IF($R2014=0,0,SUM(INDEX(2012:2012,1,MAX(COLUMN($R:$R),COLUMN()-(($H2004-$H2005)*12))):AF2014)/(($H2004)*12)))</f>
        <v>#REF!</v>
      </c>
      <c r="AG2012" s="80" t="e" cm="1">
        <f t="array" aca="1" ref="AG2012" ca="1">(SUM(INDEX(2007:2007,1,MAX(COLUMN($R:$R),COLUMN()-($H2004*12-1))):AG2009)/($H2004*12)+IF($R2014=0,0,SUM(INDEX(2012:2012,1,MAX(COLUMN($R:$R),COLUMN()-(($H2004-$H2005)*12))):AG2014)/(($H2004)*12)))</f>
        <v>#REF!</v>
      </c>
      <c r="AH2012" s="80" t="e" cm="1">
        <f t="array" aca="1" ref="AH2012" ca="1">(SUM(INDEX(2007:2007,1,MAX(COLUMN($R:$R),COLUMN()-($H2004*12-1))):AH2009)/($H2004*12)+IF($R2014=0,0,SUM(INDEX(2012:2012,1,MAX(COLUMN($R:$R),COLUMN()-(($H2004-$H2005)*12))):AH2014)/(($H2004)*12)))</f>
        <v>#REF!</v>
      </c>
      <c r="AI2012" s="80" t="e" cm="1">
        <f t="array" aca="1" ref="AI2012" ca="1">(SUM(INDEX(2007:2007,1,MAX(COLUMN($R:$R),COLUMN()-($H2004*12-1))):AI2009)/($H2004*12)+IF($R2014=0,0,SUM(INDEX(2012:2012,1,MAX(COLUMN($R:$R),COLUMN()-(($H2004-$H2005)*12))):AI2014)/(($H2004)*12)))</f>
        <v>#REF!</v>
      </c>
      <c r="AJ2012" s="80" t="e" cm="1">
        <f t="array" aca="1" ref="AJ2012" ca="1">(SUM(INDEX(2007:2007,1,MAX(COLUMN($R:$R),COLUMN()-($H2004*12-1))):AJ2009)/($H2004*12)+IF($R2014=0,0,SUM(INDEX(2012:2012,1,MAX(COLUMN($R:$R),COLUMN()-(($H2004-$H2005)*12))):AJ2014)/(($H2004)*12)))</f>
        <v>#REF!</v>
      </c>
      <c r="AK2012" s="80" t="e" cm="1">
        <f t="array" aca="1" ref="AK2012" ca="1">(SUM(INDEX(2007:2007,1,MAX(COLUMN($R:$R),COLUMN()-($H2004*12-1))):AK2009)/($H2004*12)+IF($R2014=0,0,SUM(INDEX(2012:2012,1,MAX(COLUMN($R:$R),COLUMN()-(($H2004-$H2005)*12))):AK2014)/(($H2004)*12)))</f>
        <v>#REF!</v>
      </c>
      <c r="AL2012" s="80" t="e" cm="1">
        <f t="array" aca="1" ref="AL2012" ca="1">(SUM(INDEX(2007:2007,1,MAX(COLUMN($R:$R),COLUMN()-($H2004*12-1))):AL2009)/($H2004*12)+IF($R2014=0,0,SUM(INDEX(2012:2012,1,MAX(COLUMN($R:$R),COLUMN()-(($H2004-$H2005)*12))):AL2014)/(($H2004)*12)))</f>
        <v>#REF!</v>
      </c>
      <c r="AM2012" s="80" t="e" cm="1">
        <f t="array" aca="1" ref="AM2012" ca="1">(SUM(INDEX(2007:2007,1,MAX(COLUMN($R:$R),COLUMN()-($H2004*12-1))):AM2009)/($H2004*12)+IF($R2014=0,0,SUM(INDEX(2012:2012,1,MAX(COLUMN($R:$R),COLUMN()-(($H2004-$H2005)*12))):AM2014)/(($H2004)*12)))</f>
        <v>#REF!</v>
      </c>
      <c r="AN2012" s="80" t="e" cm="1">
        <f t="array" aca="1" ref="AN2012" ca="1">(SUM(INDEX(2007:2007,1,MAX(COLUMN($R:$R),COLUMN()-($H2004*12-1))):AN2009)/($H2004*12)+IF($R2014=0,0,SUM(INDEX(2012:2012,1,MAX(COLUMN($R:$R),COLUMN()-(($H2004-$H2005)*12))):AN2014)/(($H2004)*12)))</f>
        <v>#REF!</v>
      </c>
      <c r="AO2012" s="80" t="e" cm="1">
        <f t="array" aca="1" ref="AO2012" ca="1">(SUM(INDEX(2007:2007,1,MAX(COLUMN($R:$R),COLUMN()-($H2004*12-1))):AO2009)/($H2004*12)+IF($R2014=0,0,SUM(INDEX(2012:2012,1,MAX(COLUMN($R:$R),COLUMN()-(($H2004-$H2005)*12))):AO2014)/(($H2004)*12)))</f>
        <v>#REF!</v>
      </c>
      <c r="AP2012" s="80" t="e" cm="1">
        <f t="array" aca="1" ref="AP2012" ca="1">(SUM(INDEX(2007:2007,1,MAX(COLUMN($R:$R),COLUMN()-($H2004*12-1))):AP2009)/($H2004*12)+IF($R2014=0,0,SUM(INDEX(2012:2012,1,MAX(COLUMN($R:$R),COLUMN()-(($H2004-$H2005)*12))):AP2014)/(($H2004)*12)))</f>
        <v>#REF!</v>
      </c>
      <c r="AQ2012" s="80" t="e" cm="1">
        <f t="array" aca="1" ref="AQ2012" ca="1">(SUM(INDEX(2007:2007,1,MAX(COLUMN($R:$R),COLUMN()-($H2004*12-1))):AQ2009)/($H2004*12)+IF($R2014=0,0,SUM(INDEX(2012:2012,1,MAX(COLUMN($R:$R),COLUMN()-(($H2004-$H2005)*12))):AQ2014)/(($H2004)*12)))</f>
        <v>#REF!</v>
      </c>
      <c r="AR2012" s="80" t="e" cm="1">
        <f t="array" aca="1" ref="AR2012" ca="1">(SUM(INDEX(2007:2007,1,MAX(COLUMN($R:$R),COLUMN()-($H2004*12-1))):AR2009)/($H2004*12)+IF($R2014=0,0,SUM(INDEX(2012:2012,1,MAX(COLUMN($R:$R),COLUMN()-(($H2004-$H2005)*12))):AR2014)/(($H2004)*12)))</f>
        <v>#REF!</v>
      </c>
      <c r="AS2012" s="80" t="e" cm="1">
        <f t="array" aca="1" ref="AS2012" ca="1">(SUM(INDEX(2007:2007,1,MAX(COLUMN($R:$R),COLUMN()-($H2004*12-1))):AS2009)/($H2004*12)+IF($R2014=0,0,SUM(INDEX(2012:2012,1,MAX(COLUMN($R:$R),COLUMN()-(($H2004-$H2005)*12))):AS2014)/(($H2004)*12)))</f>
        <v>#REF!</v>
      </c>
      <c r="AT2012" s="80" t="e" cm="1">
        <f t="array" aca="1" ref="AT2012" ca="1">(SUM(INDEX(2007:2007,1,MAX(COLUMN($R:$R),COLUMN()-($H2004*12-1))):AT2009)/($H2004*12)+IF($R2014=0,0,SUM(INDEX(2012:2012,1,MAX(COLUMN($R:$R),COLUMN()-(($H2004-$H2005)*12))):AT2014)/(($H2004)*12)))</f>
        <v>#REF!</v>
      </c>
      <c r="AU2012" s="80" t="e" cm="1">
        <f t="array" aca="1" ref="AU2012" ca="1">(SUM(INDEX(2007:2007,1,MAX(COLUMN($R:$R),COLUMN()-($H2004*12-1))):AU2009)/($H2004*12)+IF($R2014=0,0,SUM(INDEX(2012:2012,1,MAX(COLUMN($R:$R),COLUMN()-(($H2004-$H2005)*12))):AU2014)/(($H2004)*12)))</f>
        <v>#REF!</v>
      </c>
      <c r="AV2012" s="80" t="e" cm="1">
        <f t="array" aca="1" ref="AV2012" ca="1">(SUM(INDEX(2007:2007,1,MAX(COLUMN($R:$R),COLUMN()-($H2004*12-1))):AV2009)/($H2004*12)+IF($R2014=0,0,SUM(INDEX(2012:2012,1,MAX(COLUMN($R:$R),COLUMN()-(($H2004-$H2005)*12))):AV2014)/(($H2004)*12)))</f>
        <v>#REF!</v>
      </c>
      <c r="AW2012" s="80" t="e" cm="1">
        <f t="array" aca="1" ref="AW2012" ca="1">(SUM(INDEX(2007:2007,1,MAX(COLUMN($R:$R),COLUMN()-($H2004*12-1))):AW2009)/($H2004*12)+IF($R2014=0,0,SUM(INDEX(2012:2012,1,MAX(COLUMN($R:$R),COLUMN()-(($H2004-$H2005)*12))):AW2014)/(($H2004)*12)))</f>
        <v>#REF!</v>
      </c>
      <c r="AX2012" s="80" t="e" cm="1">
        <f t="array" aca="1" ref="AX2012" ca="1">(SUM(INDEX(2007:2007,1,MAX(COLUMN($R:$R),COLUMN()-($H2004*12-1))):AX2009)/($H2004*12)+IF($R2014=0,0,SUM(INDEX(2012:2012,1,MAX(COLUMN($R:$R),COLUMN()-(($H2004-$H2005)*12))):AX2014)/(($H2004)*12)))</f>
        <v>#REF!</v>
      </c>
      <c r="AY2012" s="80" t="e" cm="1">
        <f t="array" aca="1" ref="AY2012" ca="1">(SUM(INDEX(2007:2007,1,MAX(COLUMN($R:$R),COLUMN()-($H2004*12-1))):AY2009)/($H2004*12)+IF($R2014=0,0,SUM(INDEX(2012:2012,1,MAX(COLUMN($R:$R),COLUMN()-(($H2004-$H2005)*12))):AY2014)/(($H2004)*12)))</f>
        <v>#REF!</v>
      </c>
      <c r="AZ2012" s="80" t="e" cm="1">
        <f t="array" aca="1" ref="AZ2012" ca="1">(SUM(INDEX(2007:2007,1,MAX(COLUMN($R:$R),COLUMN()-($H2004*12-1))):AZ2009)/($H2004*12)+IF($R2014=0,0,SUM(INDEX(2012:2012,1,MAX(COLUMN($R:$R),COLUMN()-(($H2004-$H2005)*12))):AZ2014)/(($H2004)*12)))</f>
        <v>#REF!</v>
      </c>
      <c r="BA2012" s="80" t="e" cm="1">
        <f t="array" aca="1" ref="BA2012" ca="1">(SUM(INDEX(2007:2007,1,MAX(COLUMN($R:$R),COLUMN()-($H2004*12-1))):BA2009)/($H2004*12)+IF($R2014=0,0,SUM(INDEX(2012:2012,1,MAX(COLUMN($R:$R),COLUMN()-(($H2004-$H2005)*12))):BA2014)/(($H2004)*12)))</f>
        <v>#REF!</v>
      </c>
      <c r="BB2012" s="80" t="e" cm="1">
        <f t="array" aca="1" ref="BB2012" ca="1">(SUM(INDEX(2007:2007,1,MAX(COLUMN($R:$R),COLUMN()-($H2004*12-1))):BB2009)/($H2004*12)+IF($R2014=0,0,SUM(INDEX(2012:2012,1,MAX(COLUMN($R:$R),COLUMN()-(($H2004-$H2005)*12))):BB2014)/(($H2004)*12)))</f>
        <v>#REF!</v>
      </c>
      <c r="BC2012" s="80" t="e" cm="1">
        <f t="array" aca="1" ref="BC2012" ca="1">(SUM(INDEX(2007:2007,1,MAX(COLUMN($R:$R),COLUMN()-($H2004*12-1))):BC2009)/($H2004*12)+IF($R2014=0,0,SUM(INDEX(2012:2012,1,MAX(COLUMN($R:$R),COLUMN()-(($H2004-$H2005)*12))):BC2014)/(($H2004)*12)))</f>
        <v>#REF!</v>
      </c>
      <c r="BD2012" s="80" t="e" cm="1">
        <f t="array" aca="1" ref="BD2012" ca="1">(SUM(INDEX(2007:2007,1,MAX(COLUMN($R:$R),COLUMN()-($H2004*12-1))):BD2009)/($H2004*12)+IF($R2014=0,0,SUM(INDEX(2012:2012,1,MAX(COLUMN($R:$R),COLUMN()-(($H2004-$H2005)*12))):BD2014)/(($H2004)*12)))</f>
        <v>#REF!</v>
      </c>
      <c r="BE2012" s="80" t="e" cm="1">
        <f t="array" aca="1" ref="BE2012" ca="1">(SUM(INDEX(2007:2007,1,MAX(COLUMN($R:$R),COLUMN()-($H2004*12-1))):BE2009)/($H2004*12)+IF($R2014=0,0,SUM(INDEX(2012:2012,1,MAX(COLUMN($R:$R),COLUMN()-(($H2004-$H2005)*12))):BE2014)/(($H2004)*12)))</f>
        <v>#REF!</v>
      </c>
      <c r="BF2012" s="80" t="e" cm="1">
        <f t="array" aca="1" ref="BF2012" ca="1">(SUM(INDEX(2007:2007,1,MAX(COLUMN($R:$R),COLUMN()-($H2004*12-1))):BF2009)/($H2004*12)+IF($R2014=0,0,SUM(INDEX(2012:2012,1,MAX(COLUMN($R:$R),COLUMN()-(($H2004-$H2005)*12))):BF2014)/(($H2004)*12)))</f>
        <v>#REF!</v>
      </c>
      <c r="BG2012" s="80" t="e" cm="1">
        <f t="array" aca="1" ref="BG2012" ca="1">(SUM(INDEX(2007:2007,1,MAX(COLUMN($R:$R),COLUMN()-($H2004*12-1))):BG2009)/($H2004*12)+IF($R2014=0,0,SUM(INDEX(2012:2012,1,MAX(COLUMN($R:$R),COLUMN()-(($H2004-$H2005)*12))):BG2014)/(($H2004)*12)))</f>
        <v>#REF!</v>
      </c>
      <c r="BH2012" s="80" t="e" cm="1">
        <f t="array" aca="1" ref="BH2012" ca="1">(SUM(INDEX(2007:2007,1,MAX(COLUMN($R:$R),COLUMN()-($H2004*12-1))):BH2009)/($H2004*12)+IF($R2014=0,0,SUM(INDEX(2012:2012,1,MAX(COLUMN($R:$R),COLUMN()-(($H2004-$H2005)*12))):BH2014)/(($H2004)*12)))</f>
        <v>#REF!</v>
      </c>
      <c r="BI2012" s="80" t="e" cm="1">
        <f t="array" aca="1" ref="BI2012" ca="1">(SUM(INDEX(2007:2007,1,MAX(COLUMN($R:$R),COLUMN()-($H2004*12-1))):BI2009)/($H2004*12)+IF($R2014=0,0,SUM(INDEX(2012:2012,1,MAX(COLUMN($R:$R),COLUMN()-(($H2004-$H2005)*12))):BI2014)/(($H2004)*12)))</f>
        <v>#REF!</v>
      </c>
      <c r="BJ2012" s="80" t="e" cm="1">
        <f t="array" aca="1" ref="BJ2012" ca="1">(SUM(INDEX(2007:2007,1,MAX(COLUMN($R:$R),COLUMN()-($H2004*12-1))):BJ2009)/($H2004*12)+IF($R2014=0,0,SUM(INDEX(2012:2012,1,MAX(COLUMN($R:$R),COLUMN()-(($H2004-$H2005)*12))):BJ2014)/(($H2004)*12)))</f>
        <v>#REF!</v>
      </c>
      <c r="BK2012" s="80" t="e" cm="1">
        <f t="array" aca="1" ref="BK2012" ca="1">(SUM(INDEX(2007:2007,1,MAX(COLUMN($R:$R),COLUMN()-($H2004*12-1))):BK2009)/($H2004*12)+IF($R2014=0,0,SUM(INDEX(2012:2012,1,MAX(COLUMN($R:$R),COLUMN()-(($H2004-$H2005)*12))):BK2014)/(($H2004)*12)))</f>
        <v>#REF!</v>
      </c>
      <c r="BL2012" s="80" t="e" cm="1">
        <f t="array" aca="1" ref="BL2012" ca="1">(SUM(INDEX(2007:2007,1,MAX(COLUMN($R:$R),COLUMN()-($H2004*12-1))):BL2009)/($H2004*12)+IF($R2014=0,0,SUM(INDEX(2012:2012,1,MAX(COLUMN($R:$R),COLUMN()-(($H2004-$H2005)*12))):BL2014)/(($H2004)*12)))</f>
        <v>#REF!</v>
      </c>
      <c r="BM2012" s="80" t="e" cm="1">
        <f t="array" aca="1" ref="BM2012" ca="1">(SUM(INDEX(2007:2007,1,MAX(COLUMN($R:$R),COLUMN()-($H2004*12-1))):BM2009)/($H2004*12)+IF($R2014=0,0,SUM(INDEX(2012:2012,1,MAX(COLUMN($R:$R),COLUMN()-(($H2004-$H2005)*12))):BM2014)/(($H2004)*12)))</f>
        <v>#REF!</v>
      </c>
      <c r="BN2012" s="80" t="e" cm="1">
        <f t="array" aca="1" ref="BN2012" ca="1">(SUM(INDEX(2007:2007,1,MAX(COLUMN($R:$R),COLUMN()-($H2004*12-1))):BN2009)/($H2004*12)+IF($R2014=0,0,SUM(INDEX(2012:2012,1,MAX(COLUMN($R:$R),COLUMN()-(($H2004-$H2005)*12))):BN2014)/(($H2004)*12)))</f>
        <v>#REF!</v>
      </c>
      <c r="BO2012" s="80" t="e" cm="1">
        <f t="array" aca="1" ref="BO2012" ca="1">(SUM(INDEX(2007:2007,1,MAX(COLUMN($R:$R),COLUMN()-($H2004*12-1))):BO2009)/($H2004*12)+IF($R2014=0,0,SUM(INDEX(2012:2012,1,MAX(COLUMN($R:$R),COLUMN()-(($H2004-$H2005)*12))):BO2014)/(($H2004)*12)))</f>
        <v>#REF!</v>
      </c>
      <c r="BP2012" s="80" t="e" cm="1">
        <f t="array" aca="1" ref="BP2012" ca="1">(SUM(INDEX(2007:2007,1,MAX(COLUMN($R:$R),COLUMN()-($H2004*12-1))):BP2009)/($H2004*12)+IF($R2014=0,0,SUM(INDEX(2012:2012,1,MAX(COLUMN($R:$R),COLUMN()-(($H2004-$H2005)*12))):BP2014)/(($H2004)*12)))</f>
        <v>#REF!</v>
      </c>
      <c r="BQ2012" s="80" t="e" cm="1">
        <f t="array" aca="1" ref="BQ2012" ca="1">(SUM(INDEX(2007:2007,1,MAX(COLUMN($R:$R),COLUMN()-($H2004*12-1))):BQ2009)/($H2004*12)+IF($R2014=0,0,SUM(INDEX(2012:2012,1,MAX(COLUMN($R:$R),COLUMN()-(($H2004-$H2005)*12))):BQ2014)/(($H2004)*12)))</f>
        <v>#REF!</v>
      </c>
      <c r="BR2012" s="80" t="e" cm="1">
        <f t="array" aca="1" ref="BR2012" ca="1">(SUM(INDEX(2007:2007,1,MAX(COLUMN($R:$R),COLUMN()-($H2004*12-1))):BR2009)/($H2004*12)+IF($R2014=0,0,SUM(INDEX(2012:2012,1,MAX(COLUMN($R:$R),COLUMN()-(($H2004-$H2005)*12))):BR2014)/(($H2004)*12)))</f>
        <v>#REF!</v>
      </c>
      <c r="BS2012" s="80" t="e" cm="1">
        <f t="array" aca="1" ref="BS2012" ca="1">(SUM(INDEX(2007:2007,1,MAX(COLUMN($R:$R),COLUMN()-($H2004*12-1))):BS2009)/($H2004*12)+IF($R2014=0,0,SUM(INDEX(2012:2012,1,MAX(COLUMN($R:$R),COLUMN()-(($H2004-$H2005)*12))):BS2014)/(($H2004)*12)))</f>
        <v>#REF!</v>
      </c>
      <c r="BT2012" s="80" t="e" cm="1">
        <f t="array" aca="1" ref="BT2012" ca="1">(SUM(INDEX(2007:2007,1,MAX(COLUMN($R:$R),COLUMN()-($H2004*12-1))):BT2009)/($H2004*12)+IF($R2014=0,0,SUM(INDEX(2012:2012,1,MAX(COLUMN($R:$R),COLUMN()-(($H2004-$H2005)*12))):BT2014)/(($H2004)*12)))</f>
        <v>#REF!</v>
      </c>
      <c r="BU2012" s="80" t="e" cm="1">
        <f t="array" aca="1" ref="BU2012" ca="1">(SUM(INDEX(2007:2007,1,MAX(COLUMN($R:$R),COLUMN()-($H2004*12-1))):BU2009)/($H2004*12)+IF($R2014=0,0,SUM(INDEX(2012:2012,1,MAX(COLUMN($R:$R),COLUMN()-(($H2004-$H2005)*12))):BU2014)/(($H2004)*12)))</f>
        <v>#REF!</v>
      </c>
      <c r="BV2012" s="80" t="e" cm="1">
        <f t="array" aca="1" ref="BV2012" ca="1">(SUM(INDEX(2007:2007,1,MAX(COLUMN($R:$R),COLUMN()-($H2004*12-1))):BV2009)/($H2004*12)+IF($R2014=0,0,SUM(INDEX(2012:2012,1,MAX(COLUMN($R:$R),COLUMN()-(($H2004-$H2005)*12))):BV2014)/(($H2004)*12)))</f>
        <v>#REF!</v>
      </c>
      <c r="BW2012" s="80" t="e" cm="1">
        <f t="array" aca="1" ref="BW2012" ca="1">(SUM(INDEX(2007:2007,1,MAX(COLUMN($R:$R),COLUMN()-($H2004*12-1))):BW2009)/($H2004*12)+IF($R2014=0,0,SUM(INDEX(2012:2012,1,MAX(COLUMN($R:$R),COLUMN()-(($H2004-$H2005)*12))):BW2014)/(($H2004)*12)))</f>
        <v>#REF!</v>
      </c>
      <c r="BX2012" s="80" t="e" cm="1">
        <f t="array" aca="1" ref="BX2012" ca="1">(SUM(INDEX(2007:2007,1,MAX(COLUMN($R:$R),COLUMN()-($H2004*12-1))):BX2009)/($H2004*12)+IF($R2014=0,0,SUM(INDEX(2012:2012,1,MAX(COLUMN($R:$R),COLUMN()-(($H2004-$H2005)*12))):BX2014)/(($H2004)*12)))</f>
        <v>#REF!</v>
      </c>
      <c r="BY2012" s="80" t="e" cm="1">
        <f t="array" aca="1" ref="BY2012" ca="1">(SUM(INDEX(2007:2007,1,MAX(COLUMN($R:$R),COLUMN()-($H2004*12-1))):BY2009)/($H2004*12)+IF($R2014=0,0,SUM(INDEX(2012:2012,1,MAX(COLUMN($R:$R),COLUMN()-(($H2004-$H2005)*12))):BY2014)/(($H2004)*12)))</f>
        <v>#REF!</v>
      </c>
      <c r="BZ2012" s="80" t="e" cm="1">
        <f t="array" aca="1" ref="BZ2012" ca="1">(SUM(INDEX(2007:2007,1,MAX(COLUMN($R:$R),COLUMN()-($H2004*12-1))):BZ2009)/($H2004*12)+IF($R2014=0,0,SUM(INDEX(2012:2012,1,MAX(COLUMN($R:$R),COLUMN()-(($H2004-$H2005)*12))):BZ2014)/(($H2004)*12)))</f>
        <v>#REF!</v>
      </c>
      <c r="CA2012" s="80" t="e" cm="1">
        <f t="array" aca="1" ref="CA2012" ca="1">(SUM(INDEX(2007:2007,1,MAX(COLUMN($R:$R),COLUMN()-($H2004*12-1))):CA2009)/($H2004*12)+IF($R2014=0,0,SUM(INDEX(2012:2012,1,MAX(COLUMN($R:$R),COLUMN()-(($H2004-$H2005)*12))):CA2014)/(($H2004)*12)))</f>
        <v>#REF!</v>
      </c>
      <c r="CB2012" s="80" t="e" cm="1">
        <f t="array" aca="1" ref="CB2012" ca="1">(SUM(INDEX(2007:2007,1,MAX(COLUMN($R:$R),COLUMN()-($H2004*12-1))):CB2009)/($H2004*12)+IF($R2014=0,0,SUM(INDEX(2012:2012,1,MAX(COLUMN($R:$R),COLUMN()-(($H2004-$H2005)*12))):CB2014)/(($H2004)*12)))</f>
        <v>#REF!</v>
      </c>
      <c r="CC2012" s="80" t="e" cm="1">
        <f t="array" aca="1" ref="CC2012" ca="1">(SUM(INDEX(2007:2007,1,MAX(COLUMN($R:$R),COLUMN()-($H2004*12-1))):CC2009)/($H2004*12)+IF($R2014=0,0,SUM(INDEX(2012:2012,1,MAX(COLUMN($R:$R),COLUMN()-(($H2004-$H2005)*12))):CC2014)/(($H2004)*12)))</f>
        <v>#REF!</v>
      </c>
      <c r="CD2012" s="80" t="e" cm="1">
        <f t="array" aca="1" ref="CD2012" ca="1">(SUM(INDEX(2007:2007,1,MAX(COLUMN($R:$R),COLUMN()-($H2004*12-1))):CD2009)/($H2004*12)+IF($R2014=0,0,SUM(INDEX(2012:2012,1,MAX(COLUMN($R:$R),COLUMN()-(($H2004-$H2005)*12))):CD2014)/(($H2004)*12)))</f>
        <v>#REF!</v>
      </c>
      <c r="CE2012" s="80" t="e" cm="1">
        <f t="array" aca="1" ref="CE2012" ca="1">(SUM(INDEX(2007:2007,1,MAX(COLUMN($R:$R),COLUMN()-($H2004*12-1))):CE2009)/($H2004*12)+IF($R2014=0,0,SUM(INDEX(2012:2012,1,MAX(COLUMN($R:$R),COLUMN()-(($H2004-$H2005)*12))):CE2014)/(($H2004)*12)))</f>
        <v>#REF!</v>
      </c>
      <c r="CF2012" s="80" t="e" cm="1">
        <f t="array" aca="1" ref="CF2012" ca="1">(SUM(INDEX(2007:2007,1,MAX(COLUMN($R:$R),COLUMN()-($H2004*12-1))):CF2009)/($H2004*12)+IF($R2014=0,0,SUM(INDEX(2012:2012,1,MAX(COLUMN($R:$R),COLUMN()-(($H2004-$H2005)*12))):CF2014)/(($H2004)*12)))</f>
        <v>#REF!</v>
      </c>
      <c r="CG2012" s="80" t="e" cm="1">
        <f t="array" aca="1" ref="CG2012" ca="1">(SUM(INDEX(2007:2007,1,MAX(COLUMN($R:$R),COLUMN()-($H2004*12-1))):CG2009)/($H2004*12)+IF($R2014=0,0,SUM(INDEX(2012:2012,1,MAX(COLUMN($R:$R),COLUMN()-(($H2004-$H2005)*12))):CG2014)/(($H2004)*12)))</f>
        <v>#REF!</v>
      </c>
      <c r="CH2012" s="80" t="e" cm="1">
        <f t="array" aca="1" ref="CH2012" ca="1">(SUM(INDEX(2007:2007,1,MAX(COLUMN($R:$R),COLUMN()-($H2004*12-1))):CH2009)/($H2004*12)+IF($R2014=0,0,SUM(INDEX(2012:2012,1,MAX(COLUMN($R:$R),COLUMN()-(($H2004-$H2005)*12))):CH2014)/(($H2004)*12)))</f>
        <v>#REF!</v>
      </c>
      <c r="CI2012" s="80" t="e" cm="1">
        <f t="array" aca="1" ref="CI2012" ca="1">(SUM(INDEX(2007:2007,1,MAX(COLUMN($R:$R),COLUMN()-($H2004*12-1))):CI2009)/($H2004*12)+IF($R2014=0,0,SUM(INDEX(2012:2012,1,MAX(COLUMN($R:$R),COLUMN()-(($H2004-$H2005)*12))):CI2014)/(($H2004)*12)))</f>
        <v>#REF!</v>
      </c>
      <c r="CJ2012" s="80" t="e" cm="1">
        <f t="array" aca="1" ref="CJ2012" ca="1">(SUM(INDEX(2007:2007,1,MAX(COLUMN($R:$R),COLUMN()-($H2004*12-1))):CJ2009)/($H2004*12)+IF($R2014=0,0,SUM(INDEX(2012:2012,1,MAX(COLUMN($R:$R),COLUMN()-(($H2004-$H2005)*12))):CJ2014)/(($H2004)*12)))</f>
        <v>#REF!</v>
      </c>
      <c r="CK2012" s="80" t="e" cm="1">
        <f t="array" aca="1" ref="CK2012" ca="1">(SUM(INDEX(2007:2007,1,MAX(COLUMN($R:$R),COLUMN()-($H2004*12-1))):CK2009)/($H2004*12)+IF($R2014=0,0,SUM(INDEX(2012:2012,1,MAX(COLUMN($R:$R),COLUMN()-(($H2004-$H2005)*12))):CK2014)/(($H2004)*12)))</f>
        <v>#REF!</v>
      </c>
      <c r="CL2012" s="80" t="e" cm="1">
        <f t="array" aca="1" ref="CL2012" ca="1">(SUM(INDEX(2007:2007,1,MAX(COLUMN($R:$R),COLUMN()-($H2004*12-1))):CL2009)/($H2004*12)+IF($R2014=0,0,SUM(INDEX(2012:2012,1,MAX(COLUMN($R:$R),COLUMN()-(($H2004-$H2005)*12))):CL2014)/(($H2004)*12)))</f>
        <v>#REF!</v>
      </c>
    </row>
    <row r="2013" spans="2:90" x14ac:dyDescent="0.4">
      <c r="B2013" s="122"/>
      <c r="C2013" s="8"/>
      <c r="D2013" t="s">
        <v>760</v>
      </c>
      <c r="E2013" s="8" t="str">
        <f t="shared" si="2369"/>
        <v>2013 FAINTR-S</v>
      </c>
      <c r="G2013" s="8"/>
      <c r="I2013" s="62"/>
      <c r="J2013" s="62"/>
      <c r="K2013" s="53"/>
      <c r="L2013" s="53"/>
      <c r="M2013" s="53"/>
      <c r="N2013" s="53"/>
      <c r="O2013" s="53"/>
      <c r="P2013" s="53"/>
      <c r="R2013" s="82"/>
      <c r="S2013" s="149"/>
      <c r="T2013" s="149"/>
      <c r="U2013" s="149"/>
      <c r="V2013" s="149"/>
      <c r="W2013" s="149"/>
      <c r="X2013" s="149"/>
      <c r="Y2013" s="149"/>
      <c r="Z2013" s="149"/>
      <c r="AA2013" s="149"/>
      <c r="AB2013" s="149"/>
      <c r="AC2013" s="149"/>
      <c r="AD2013" s="149"/>
      <c r="AE2013" s="149"/>
      <c r="AF2013" s="149"/>
      <c r="AG2013" s="149"/>
      <c r="AH2013" s="149"/>
      <c r="AI2013" s="149"/>
      <c r="AJ2013" s="149"/>
      <c r="AK2013" s="149"/>
      <c r="AL2013" s="149"/>
      <c r="AM2013" s="149"/>
      <c r="AN2013" s="149"/>
      <c r="AO2013" s="149"/>
      <c r="AP2013" s="149"/>
      <c r="AQ2013" s="149"/>
      <c r="AR2013" s="149"/>
      <c r="AS2013" s="149"/>
      <c r="AT2013" s="149"/>
      <c r="AU2013" s="149"/>
      <c r="AV2013" s="149"/>
      <c r="AW2013" s="149"/>
      <c r="AX2013" s="149"/>
      <c r="AY2013" s="149"/>
      <c r="AZ2013" s="149"/>
      <c r="BA2013" s="149"/>
      <c r="BB2013" s="149"/>
      <c r="BC2013" s="149"/>
      <c r="BD2013" s="149"/>
      <c r="BE2013" s="149"/>
      <c r="BF2013" s="149"/>
      <c r="BG2013" s="149"/>
      <c r="BH2013" s="149"/>
      <c r="BI2013" s="149"/>
      <c r="BJ2013" s="149"/>
      <c r="BK2013" s="149"/>
      <c r="BL2013" s="149"/>
      <c r="BM2013" s="149"/>
      <c r="BN2013" s="149"/>
      <c r="BO2013" s="149"/>
      <c r="BP2013" s="149"/>
      <c r="BQ2013" s="149"/>
      <c r="BR2013" s="149"/>
      <c r="BS2013" s="149"/>
      <c r="BT2013" s="149"/>
      <c r="BU2013" s="149"/>
      <c r="BV2013" s="149"/>
      <c r="BW2013" s="149"/>
      <c r="BX2013" s="149"/>
      <c r="BY2013" s="149"/>
      <c r="BZ2013" s="149"/>
      <c r="CA2013" s="149"/>
      <c r="CB2013" s="149"/>
      <c r="CC2013" s="149"/>
      <c r="CD2013" s="149"/>
      <c r="CE2013" s="149"/>
      <c r="CF2013" s="149"/>
      <c r="CG2013" s="149"/>
      <c r="CH2013" s="149"/>
      <c r="CI2013" s="149"/>
      <c r="CJ2013" s="149"/>
      <c r="CK2013" s="149"/>
      <c r="CL2013" s="149"/>
    </row>
    <row r="2014" spans="2:90" x14ac:dyDescent="0.4">
      <c r="B2014" s="122" t="s">
        <v>219</v>
      </c>
      <c r="C2014" s="8"/>
      <c r="D2014" t="s">
        <v>760</v>
      </c>
      <c r="E2014" s="8" t="str">
        <f t="shared" si="2369"/>
        <v>2014 FAINTR-S</v>
      </c>
      <c r="G2014" s="8" t="str">
        <f>E2014</f>
        <v>2014 FAINTR-S</v>
      </c>
      <c r="I2014" s="74">
        <v>100</v>
      </c>
      <c r="J2014" s="74"/>
      <c r="K2014" s="53"/>
      <c r="L2014" s="53"/>
      <c r="M2014" s="53"/>
      <c r="N2014" s="53"/>
      <c r="O2014" s="53"/>
      <c r="P2014" s="53"/>
      <c r="R2014" s="24">
        <f>-$I2014</f>
        <v>-100</v>
      </c>
      <c r="S2014" s="149"/>
      <c r="T2014" s="149"/>
      <c r="U2014" s="149"/>
      <c r="V2014" s="149"/>
      <c r="W2014" s="149"/>
      <c r="X2014" s="149"/>
      <c r="Y2014" s="149"/>
      <c r="Z2014" s="149"/>
      <c r="AA2014" s="149"/>
      <c r="AB2014" s="149"/>
      <c r="AC2014" s="149"/>
      <c r="AD2014" s="149"/>
      <c r="AE2014" s="149"/>
      <c r="AF2014" s="149"/>
      <c r="AG2014" s="149"/>
      <c r="AH2014" s="149"/>
      <c r="AI2014" s="149"/>
      <c r="AJ2014" s="149"/>
      <c r="AK2014" s="149"/>
      <c r="AL2014" s="149"/>
      <c r="AM2014" s="149"/>
      <c r="AN2014" s="149"/>
      <c r="AO2014" s="149"/>
      <c r="AP2014" s="149"/>
      <c r="AQ2014" s="149"/>
      <c r="AR2014" s="149"/>
      <c r="AS2014" s="149"/>
      <c r="AT2014" s="149"/>
      <c r="AU2014" s="149"/>
      <c r="AV2014" s="149"/>
      <c r="AW2014" s="149"/>
      <c r="AX2014" s="149"/>
      <c r="AY2014" s="149"/>
      <c r="AZ2014" s="149"/>
      <c r="BA2014" s="149"/>
      <c r="BB2014" s="149"/>
      <c r="BC2014" s="149"/>
      <c r="BD2014" s="149"/>
      <c r="BE2014" s="149"/>
      <c r="BF2014" s="149"/>
      <c r="BG2014" s="149"/>
      <c r="BH2014" s="149"/>
      <c r="BI2014" s="149"/>
      <c r="BJ2014" s="149"/>
      <c r="BK2014" s="149"/>
      <c r="BL2014" s="149"/>
      <c r="BM2014" s="149"/>
      <c r="BN2014" s="149"/>
      <c r="BO2014" s="149"/>
      <c r="BP2014" s="149"/>
      <c r="BQ2014" s="149"/>
      <c r="BR2014" s="149"/>
      <c r="BS2014" s="149"/>
      <c r="BT2014" s="149"/>
      <c r="BU2014" s="149"/>
      <c r="BV2014" s="149"/>
      <c r="BW2014" s="149"/>
      <c r="BX2014" s="149"/>
      <c r="BY2014" s="149"/>
      <c r="BZ2014" s="149"/>
      <c r="CA2014" s="149"/>
      <c r="CB2014" s="149"/>
      <c r="CC2014" s="149"/>
      <c r="CD2014" s="149"/>
      <c r="CE2014" s="149"/>
      <c r="CF2014" s="149"/>
      <c r="CG2014" s="149"/>
      <c r="CH2014" s="149"/>
      <c r="CI2014" s="149"/>
      <c r="CJ2014" s="149"/>
      <c r="CK2014" s="149"/>
      <c r="CL2014" s="149"/>
    </row>
    <row r="2015" spans="2:90" x14ac:dyDescent="0.4">
      <c r="B2015" s="122"/>
      <c r="D2015" t="s">
        <v>760</v>
      </c>
      <c r="E2015" s="8" t="str">
        <f t="shared" si="2369"/>
        <v>2015 FAINTR-S</v>
      </c>
      <c r="S2015" s="72"/>
      <c r="T2015" s="72"/>
      <c r="U2015" s="72"/>
      <c r="V2015" s="72"/>
      <c r="W2015" s="72"/>
      <c r="X2015" s="72"/>
      <c r="Y2015" s="72"/>
      <c r="Z2015" s="72"/>
      <c r="AA2015" s="72"/>
      <c r="AB2015" s="72"/>
      <c r="AC2015" s="72"/>
      <c r="AD2015" s="72"/>
      <c r="AE2015" s="72"/>
      <c r="AF2015" s="72"/>
      <c r="AG2015" s="72"/>
      <c r="AH2015" s="72"/>
      <c r="AI2015" s="72"/>
      <c r="AJ2015" s="72"/>
      <c r="AK2015" s="72"/>
      <c r="AL2015" s="72"/>
      <c r="AM2015" s="72"/>
      <c r="AN2015" s="72"/>
      <c r="AO2015" s="72"/>
      <c r="AP2015" s="72"/>
      <c r="AQ2015" s="72"/>
      <c r="AR2015" s="72"/>
      <c r="AS2015" s="72"/>
      <c r="AT2015" s="72"/>
      <c r="AU2015" s="72"/>
      <c r="AV2015" s="72"/>
      <c r="AW2015" s="72"/>
      <c r="AX2015" s="72"/>
      <c r="AY2015" s="72"/>
      <c r="AZ2015" s="72"/>
      <c r="BA2015" s="72"/>
      <c r="BB2015" s="72"/>
      <c r="BC2015" s="72"/>
      <c r="BD2015" s="72"/>
      <c r="BE2015" s="72"/>
      <c r="BF2015" s="72"/>
      <c r="BG2015" s="72"/>
      <c r="BH2015" s="72"/>
      <c r="BI2015" s="72"/>
      <c r="BJ2015" s="72"/>
      <c r="BK2015" s="72"/>
      <c r="BL2015" s="72"/>
      <c r="BM2015" s="72"/>
      <c r="BN2015" s="72"/>
      <c r="BO2015" s="72"/>
      <c r="BP2015" s="72"/>
      <c r="BQ2015" s="72"/>
      <c r="BR2015" s="72"/>
      <c r="BS2015" s="72"/>
      <c r="BT2015" s="72"/>
      <c r="BU2015" s="72"/>
      <c r="BV2015" s="72"/>
      <c r="BW2015" s="72"/>
      <c r="BX2015" s="72"/>
      <c r="BY2015" s="72"/>
      <c r="BZ2015" s="72"/>
      <c r="CA2015" s="72"/>
      <c r="CB2015" s="72"/>
      <c r="CC2015" s="72"/>
      <c r="CD2015" s="72"/>
      <c r="CE2015" s="72"/>
      <c r="CF2015" s="72"/>
      <c r="CG2015" s="72"/>
      <c r="CH2015" s="72"/>
      <c r="CI2015" s="72"/>
      <c r="CJ2015" s="72"/>
      <c r="CK2015" s="72"/>
      <c r="CL2015" s="72"/>
    </row>
    <row r="2016" spans="2:90" x14ac:dyDescent="0.4">
      <c r="B2016" s="95" t="s">
        <v>205</v>
      </c>
      <c r="D2016" t="s">
        <v>760</v>
      </c>
      <c r="E2016" s="8" t="str">
        <f t="shared" si="2369"/>
        <v>2016 FAINTR-S</v>
      </c>
      <c r="H2016" s="12"/>
      <c r="S2016" s="72"/>
      <c r="T2016" s="72"/>
      <c r="U2016" s="72"/>
      <c r="V2016" s="72"/>
      <c r="W2016" s="72"/>
      <c r="X2016" s="72"/>
      <c r="Y2016" s="72"/>
      <c r="Z2016" s="72"/>
      <c r="AA2016" s="72"/>
      <c r="AB2016" s="72"/>
      <c r="AC2016" s="72"/>
      <c r="AD2016" s="72"/>
      <c r="AE2016" s="72"/>
      <c r="AF2016" s="72"/>
      <c r="AG2016" s="72"/>
      <c r="AH2016" s="72"/>
      <c r="AI2016" s="72"/>
      <c r="AJ2016" s="72"/>
      <c r="AK2016" s="72"/>
      <c r="AL2016" s="72"/>
      <c r="AM2016" s="72"/>
      <c r="AN2016" s="72"/>
      <c r="AO2016" s="72"/>
      <c r="AP2016" s="72"/>
      <c r="AQ2016" s="72"/>
      <c r="AR2016" s="72"/>
      <c r="AS2016" s="72"/>
      <c r="AT2016" s="72"/>
      <c r="AU2016" s="72"/>
      <c r="AV2016" s="72"/>
      <c r="AW2016" s="72"/>
      <c r="AX2016" s="72"/>
      <c r="AY2016" s="72"/>
      <c r="AZ2016" s="72"/>
      <c r="BA2016" s="72"/>
      <c r="BB2016" s="72"/>
      <c r="BC2016" s="72"/>
      <c r="BD2016" s="72"/>
      <c r="BE2016" s="72"/>
      <c r="BF2016" s="72"/>
      <c r="BG2016" s="72"/>
      <c r="BH2016" s="72"/>
      <c r="BI2016" s="72"/>
      <c r="BJ2016" s="72"/>
      <c r="BK2016" s="72"/>
      <c r="BL2016" s="72"/>
      <c r="BM2016" s="72"/>
      <c r="BN2016" s="72"/>
      <c r="BO2016" s="72"/>
      <c r="BP2016" s="72"/>
      <c r="BQ2016" s="72"/>
      <c r="BR2016" s="72"/>
      <c r="BS2016" s="72"/>
      <c r="BT2016" s="72"/>
      <c r="BU2016" s="72"/>
      <c r="BV2016" s="72"/>
      <c r="BW2016" s="72"/>
      <c r="BX2016" s="72"/>
      <c r="BY2016" s="72"/>
      <c r="BZ2016" s="72"/>
      <c r="CA2016" s="72"/>
      <c r="CB2016" s="72"/>
      <c r="CC2016" s="72"/>
      <c r="CD2016" s="72"/>
      <c r="CE2016" s="72"/>
      <c r="CF2016" s="72"/>
      <c r="CG2016" s="72"/>
      <c r="CH2016" s="72"/>
      <c r="CI2016" s="72"/>
      <c r="CJ2016" s="72"/>
      <c r="CK2016" s="72"/>
      <c r="CL2016" s="72"/>
    </row>
    <row r="2017" spans="2:90" x14ac:dyDescent="0.4">
      <c r="B2017" s="154" t="str">
        <f>"Gross PP&amp;E - "&amp;SUBSTITUTE(B2002,":","")</f>
        <v>Gross PP&amp;E - Revenue driven intangible assets</v>
      </c>
      <c r="D2017" t="s">
        <v>760</v>
      </c>
      <c r="E2017" s="8" t="str">
        <f t="shared" si="2369"/>
        <v>2017 FAINTR-S</v>
      </c>
      <c r="I2017" s="80">
        <f>I2014</f>
        <v>100</v>
      </c>
      <c r="J2017" s="80"/>
      <c r="K2017" s="24">
        <f t="shared" ref="K2017:P2019" ca="1" si="2374">SUMIF($4:$4,K$2,2017:2017)</f>
        <v>1300</v>
      </c>
      <c r="L2017" s="24">
        <f t="shared" ca="1" si="2374"/>
        <v>2500</v>
      </c>
      <c r="M2017" s="24">
        <f t="shared" ca="1" si="2374"/>
        <v>3700</v>
      </c>
      <c r="N2017" s="24">
        <f t="shared" ca="1" si="2374"/>
        <v>4900</v>
      </c>
      <c r="O2017" s="24">
        <f t="shared" ca="1" si="2374"/>
        <v>6100</v>
      </c>
      <c r="P2017" s="24">
        <f t="shared" ca="1" si="2374"/>
        <v>7300</v>
      </c>
      <c r="R2017" s="24">
        <f>$I2017</f>
        <v>100</v>
      </c>
      <c r="S2017" s="80">
        <f t="shared" ref="S2017:AX2017" ca="1" si="2375">-S2009+R2017</f>
        <v>200</v>
      </c>
      <c r="T2017" s="80">
        <f t="shared" ca="1" si="2375"/>
        <v>300</v>
      </c>
      <c r="U2017" s="80">
        <f t="shared" ca="1" si="2375"/>
        <v>400</v>
      </c>
      <c r="V2017" s="80">
        <f t="shared" ca="1" si="2375"/>
        <v>500</v>
      </c>
      <c r="W2017" s="80">
        <f t="shared" ca="1" si="2375"/>
        <v>600</v>
      </c>
      <c r="X2017" s="80">
        <f t="shared" ca="1" si="2375"/>
        <v>700</v>
      </c>
      <c r="Y2017" s="80">
        <f t="shared" ca="1" si="2375"/>
        <v>800</v>
      </c>
      <c r="Z2017" s="80">
        <f t="shared" ca="1" si="2375"/>
        <v>900</v>
      </c>
      <c r="AA2017" s="80">
        <f t="shared" ca="1" si="2375"/>
        <v>1000</v>
      </c>
      <c r="AB2017" s="80">
        <f t="shared" ca="1" si="2375"/>
        <v>1100</v>
      </c>
      <c r="AC2017" s="80">
        <f t="shared" ca="1" si="2375"/>
        <v>1200</v>
      </c>
      <c r="AD2017" s="80">
        <f t="shared" ca="1" si="2375"/>
        <v>1300</v>
      </c>
      <c r="AE2017" s="80">
        <f t="shared" ca="1" si="2375"/>
        <v>1400</v>
      </c>
      <c r="AF2017" s="80">
        <f t="shared" ca="1" si="2375"/>
        <v>1500</v>
      </c>
      <c r="AG2017" s="80">
        <f t="shared" ca="1" si="2375"/>
        <v>1600</v>
      </c>
      <c r="AH2017" s="80">
        <f t="shared" ca="1" si="2375"/>
        <v>1700</v>
      </c>
      <c r="AI2017" s="80">
        <f t="shared" ca="1" si="2375"/>
        <v>1800</v>
      </c>
      <c r="AJ2017" s="80">
        <f t="shared" ca="1" si="2375"/>
        <v>1900</v>
      </c>
      <c r="AK2017" s="80">
        <f t="shared" ca="1" si="2375"/>
        <v>2000</v>
      </c>
      <c r="AL2017" s="80">
        <f t="shared" ca="1" si="2375"/>
        <v>2100</v>
      </c>
      <c r="AM2017" s="80">
        <f t="shared" ca="1" si="2375"/>
        <v>2200</v>
      </c>
      <c r="AN2017" s="80">
        <f t="shared" ca="1" si="2375"/>
        <v>2300</v>
      </c>
      <c r="AO2017" s="80">
        <f t="shared" ca="1" si="2375"/>
        <v>2400</v>
      </c>
      <c r="AP2017" s="80">
        <f t="shared" ca="1" si="2375"/>
        <v>2500</v>
      </c>
      <c r="AQ2017" s="80">
        <f t="shared" ca="1" si="2375"/>
        <v>2600</v>
      </c>
      <c r="AR2017" s="80">
        <f t="shared" ca="1" si="2375"/>
        <v>2700</v>
      </c>
      <c r="AS2017" s="80">
        <f t="shared" ca="1" si="2375"/>
        <v>2800</v>
      </c>
      <c r="AT2017" s="80">
        <f t="shared" ca="1" si="2375"/>
        <v>2900</v>
      </c>
      <c r="AU2017" s="80">
        <f t="shared" ca="1" si="2375"/>
        <v>3000</v>
      </c>
      <c r="AV2017" s="80">
        <f t="shared" ca="1" si="2375"/>
        <v>3100</v>
      </c>
      <c r="AW2017" s="80">
        <f t="shared" ca="1" si="2375"/>
        <v>3200</v>
      </c>
      <c r="AX2017" s="80">
        <f t="shared" ca="1" si="2375"/>
        <v>3300</v>
      </c>
      <c r="AY2017" s="80">
        <f t="shared" ref="AY2017:CD2017" ca="1" si="2376">-AY2009+AX2017</f>
        <v>3400</v>
      </c>
      <c r="AZ2017" s="80">
        <f t="shared" ca="1" si="2376"/>
        <v>3500</v>
      </c>
      <c r="BA2017" s="80">
        <f t="shared" ca="1" si="2376"/>
        <v>3600</v>
      </c>
      <c r="BB2017" s="80">
        <f t="shared" ca="1" si="2376"/>
        <v>3700</v>
      </c>
      <c r="BC2017" s="80">
        <f t="shared" ca="1" si="2376"/>
        <v>3800</v>
      </c>
      <c r="BD2017" s="80">
        <f t="shared" ca="1" si="2376"/>
        <v>3900</v>
      </c>
      <c r="BE2017" s="80">
        <f t="shared" ca="1" si="2376"/>
        <v>4000</v>
      </c>
      <c r="BF2017" s="80">
        <f t="shared" ca="1" si="2376"/>
        <v>4100</v>
      </c>
      <c r="BG2017" s="80">
        <f t="shared" ca="1" si="2376"/>
        <v>4200</v>
      </c>
      <c r="BH2017" s="80">
        <f t="shared" ca="1" si="2376"/>
        <v>4300</v>
      </c>
      <c r="BI2017" s="80">
        <f t="shared" ca="1" si="2376"/>
        <v>4400</v>
      </c>
      <c r="BJ2017" s="80">
        <f t="shared" ca="1" si="2376"/>
        <v>4500</v>
      </c>
      <c r="BK2017" s="80">
        <f t="shared" ca="1" si="2376"/>
        <v>4600</v>
      </c>
      <c r="BL2017" s="80">
        <f t="shared" ca="1" si="2376"/>
        <v>4700</v>
      </c>
      <c r="BM2017" s="80">
        <f t="shared" ca="1" si="2376"/>
        <v>4800</v>
      </c>
      <c r="BN2017" s="80">
        <f t="shared" ca="1" si="2376"/>
        <v>4900</v>
      </c>
      <c r="BO2017" s="80">
        <f t="shared" ca="1" si="2376"/>
        <v>5000</v>
      </c>
      <c r="BP2017" s="80">
        <f t="shared" ca="1" si="2376"/>
        <v>5100</v>
      </c>
      <c r="BQ2017" s="80">
        <f t="shared" ca="1" si="2376"/>
        <v>5200</v>
      </c>
      <c r="BR2017" s="80">
        <f t="shared" ca="1" si="2376"/>
        <v>5300</v>
      </c>
      <c r="BS2017" s="80">
        <f t="shared" ca="1" si="2376"/>
        <v>5400</v>
      </c>
      <c r="BT2017" s="80">
        <f t="shared" ca="1" si="2376"/>
        <v>5500</v>
      </c>
      <c r="BU2017" s="80">
        <f t="shared" ca="1" si="2376"/>
        <v>5600</v>
      </c>
      <c r="BV2017" s="80">
        <f t="shared" ca="1" si="2376"/>
        <v>5700</v>
      </c>
      <c r="BW2017" s="80">
        <f t="shared" ca="1" si="2376"/>
        <v>5800</v>
      </c>
      <c r="BX2017" s="80">
        <f t="shared" ca="1" si="2376"/>
        <v>5900</v>
      </c>
      <c r="BY2017" s="80">
        <f t="shared" ca="1" si="2376"/>
        <v>6000</v>
      </c>
      <c r="BZ2017" s="80">
        <f t="shared" ca="1" si="2376"/>
        <v>6100</v>
      </c>
      <c r="CA2017" s="80">
        <f t="shared" ca="1" si="2376"/>
        <v>6200</v>
      </c>
      <c r="CB2017" s="80">
        <f t="shared" ca="1" si="2376"/>
        <v>6300</v>
      </c>
      <c r="CC2017" s="80">
        <f t="shared" ca="1" si="2376"/>
        <v>6400</v>
      </c>
      <c r="CD2017" s="80">
        <f t="shared" ca="1" si="2376"/>
        <v>6500</v>
      </c>
      <c r="CE2017" s="80">
        <f t="shared" ref="CE2017:CL2017" ca="1" si="2377">-CE2009+CD2017</f>
        <v>6600</v>
      </c>
      <c r="CF2017" s="80">
        <f t="shared" ca="1" si="2377"/>
        <v>6700</v>
      </c>
      <c r="CG2017" s="80">
        <f t="shared" ca="1" si="2377"/>
        <v>6800</v>
      </c>
      <c r="CH2017" s="80">
        <f t="shared" ca="1" si="2377"/>
        <v>6900</v>
      </c>
      <c r="CI2017" s="80">
        <f t="shared" ca="1" si="2377"/>
        <v>7000</v>
      </c>
      <c r="CJ2017" s="80">
        <f t="shared" ca="1" si="2377"/>
        <v>7100</v>
      </c>
      <c r="CK2017" s="80">
        <f t="shared" ca="1" si="2377"/>
        <v>7200</v>
      </c>
      <c r="CL2017" s="80">
        <f t="shared" ca="1" si="2377"/>
        <v>7300</v>
      </c>
    </row>
    <row r="2018" spans="2:90" x14ac:dyDescent="0.4">
      <c r="B2018" s="154" t="str">
        <f>"Accumulated amortization - "&amp;SUBSTITUTE(B2002,":","")</f>
        <v>Accumulated amortization - Revenue driven intangible assets</v>
      </c>
      <c r="D2018" t="s">
        <v>760</v>
      </c>
      <c r="E2018" s="8" t="str">
        <f t="shared" si="2369"/>
        <v>2018 FAINTR-S</v>
      </c>
      <c r="I2018" s="81">
        <f>-H2005/H2004*I2017</f>
        <v>0</v>
      </c>
      <c r="J2018" s="237"/>
      <c r="K2018" s="37" t="e">
        <f t="shared" ca="1" si="2374"/>
        <v>#REF!</v>
      </c>
      <c r="L2018" s="37" t="e">
        <f t="shared" ca="1" si="2374"/>
        <v>#REF!</v>
      </c>
      <c r="M2018" s="37" t="e">
        <f t="shared" ca="1" si="2374"/>
        <v>#REF!</v>
      </c>
      <c r="N2018" s="37" t="e">
        <f t="shared" ca="1" si="2374"/>
        <v>#REF!</v>
      </c>
      <c r="O2018" s="37" t="e">
        <f t="shared" ca="1" si="2374"/>
        <v>#REF!</v>
      </c>
      <c r="P2018" s="37" t="e">
        <f t="shared" ca="1" si="2374"/>
        <v>#REF!</v>
      </c>
      <c r="R2018" s="37">
        <f>$I2018</f>
        <v>0</v>
      </c>
      <c r="S2018" s="81" t="e">
        <f t="shared" ref="S2018:AX2018" ca="1" si="2378">R2018+S2012</f>
        <v>#REF!</v>
      </c>
      <c r="T2018" s="81" t="e">
        <f t="shared" ca="1" si="2378"/>
        <v>#REF!</v>
      </c>
      <c r="U2018" s="81" t="e">
        <f t="shared" ca="1" si="2378"/>
        <v>#REF!</v>
      </c>
      <c r="V2018" s="81" t="e">
        <f t="shared" ca="1" si="2378"/>
        <v>#REF!</v>
      </c>
      <c r="W2018" s="81" t="e">
        <f t="shared" ca="1" si="2378"/>
        <v>#REF!</v>
      </c>
      <c r="X2018" s="81" t="e">
        <f t="shared" ca="1" si="2378"/>
        <v>#REF!</v>
      </c>
      <c r="Y2018" s="81" t="e">
        <f t="shared" ca="1" si="2378"/>
        <v>#REF!</v>
      </c>
      <c r="Z2018" s="81" t="e">
        <f t="shared" ca="1" si="2378"/>
        <v>#REF!</v>
      </c>
      <c r="AA2018" s="81" t="e">
        <f t="shared" ca="1" si="2378"/>
        <v>#REF!</v>
      </c>
      <c r="AB2018" s="81" t="e">
        <f t="shared" ca="1" si="2378"/>
        <v>#REF!</v>
      </c>
      <c r="AC2018" s="81" t="e">
        <f t="shared" ca="1" si="2378"/>
        <v>#REF!</v>
      </c>
      <c r="AD2018" s="81" t="e">
        <f t="shared" ca="1" si="2378"/>
        <v>#REF!</v>
      </c>
      <c r="AE2018" s="81" t="e">
        <f t="shared" ca="1" si="2378"/>
        <v>#REF!</v>
      </c>
      <c r="AF2018" s="81" t="e">
        <f t="shared" ca="1" si="2378"/>
        <v>#REF!</v>
      </c>
      <c r="AG2018" s="81" t="e">
        <f t="shared" ca="1" si="2378"/>
        <v>#REF!</v>
      </c>
      <c r="AH2018" s="81" t="e">
        <f t="shared" ca="1" si="2378"/>
        <v>#REF!</v>
      </c>
      <c r="AI2018" s="81" t="e">
        <f t="shared" ca="1" si="2378"/>
        <v>#REF!</v>
      </c>
      <c r="AJ2018" s="81" t="e">
        <f t="shared" ca="1" si="2378"/>
        <v>#REF!</v>
      </c>
      <c r="AK2018" s="81" t="e">
        <f t="shared" ca="1" si="2378"/>
        <v>#REF!</v>
      </c>
      <c r="AL2018" s="81" t="e">
        <f t="shared" ca="1" si="2378"/>
        <v>#REF!</v>
      </c>
      <c r="AM2018" s="81" t="e">
        <f t="shared" ca="1" si="2378"/>
        <v>#REF!</v>
      </c>
      <c r="AN2018" s="81" t="e">
        <f t="shared" ca="1" si="2378"/>
        <v>#REF!</v>
      </c>
      <c r="AO2018" s="81" t="e">
        <f t="shared" ca="1" si="2378"/>
        <v>#REF!</v>
      </c>
      <c r="AP2018" s="81" t="e">
        <f t="shared" ca="1" si="2378"/>
        <v>#REF!</v>
      </c>
      <c r="AQ2018" s="81" t="e">
        <f t="shared" ca="1" si="2378"/>
        <v>#REF!</v>
      </c>
      <c r="AR2018" s="81" t="e">
        <f t="shared" ca="1" si="2378"/>
        <v>#REF!</v>
      </c>
      <c r="AS2018" s="81" t="e">
        <f t="shared" ca="1" si="2378"/>
        <v>#REF!</v>
      </c>
      <c r="AT2018" s="81" t="e">
        <f t="shared" ca="1" si="2378"/>
        <v>#REF!</v>
      </c>
      <c r="AU2018" s="81" t="e">
        <f t="shared" ca="1" si="2378"/>
        <v>#REF!</v>
      </c>
      <c r="AV2018" s="81" t="e">
        <f t="shared" ca="1" si="2378"/>
        <v>#REF!</v>
      </c>
      <c r="AW2018" s="81" t="e">
        <f t="shared" ca="1" si="2378"/>
        <v>#REF!</v>
      </c>
      <c r="AX2018" s="81" t="e">
        <f t="shared" ca="1" si="2378"/>
        <v>#REF!</v>
      </c>
      <c r="AY2018" s="81" t="e">
        <f t="shared" ref="AY2018:CD2018" ca="1" si="2379">AX2018+AY2012</f>
        <v>#REF!</v>
      </c>
      <c r="AZ2018" s="81" t="e">
        <f t="shared" ca="1" si="2379"/>
        <v>#REF!</v>
      </c>
      <c r="BA2018" s="81" t="e">
        <f t="shared" ca="1" si="2379"/>
        <v>#REF!</v>
      </c>
      <c r="BB2018" s="81" t="e">
        <f t="shared" ca="1" si="2379"/>
        <v>#REF!</v>
      </c>
      <c r="BC2018" s="81" t="e">
        <f t="shared" ca="1" si="2379"/>
        <v>#REF!</v>
      </c>
      <c r="BD2018" s="81" t="e">
        <f t="shared" ca="1" si="2379"/>
        <v>#REF!</v>
      </c>
      <c r="BE2018" s="81" t="e">
        <f t="shared" ca="1" si="2379"/>
        <v>#REF!</v>
      </c>
      <c r="BF2018" s="81" t="e">
        <f t="shared" ca="1" si="2379"/>
        <v>#REF!</v>
      </c>
      <c r="BG2018" s="81" t="e">
        <f t="shared" ca="1" si="2379"/>
        <v>#REF!</v>
      </c>
      <c r="BH2018" s="81" t="e">
        <f t="shared" ca="1" si="2379"/>
        <v>#REF!</v>
      </c>
      <c r="BI2018" s="81" t="e">
        <f t="shared" ca="1" si="2379"/>
        <v>#REF!</v>
      </c>
      <c r="BJ2018" s="81" t="e">
        <f t="shared" ca="1" si="2379"/>
        <v>#REF!</v>
      </c>
      <c r="BK2018" s="81" t="e">
        <f t="shared" ca="1" si="2379"/>
        <v>#REF!</v>
      </c>
      <c r="BL2018" s="81" t="e">
        <f t="shared" ca="1" si="2379"/>
        <v>#REF!</v>
      </c>
      <c r="BM2018" s="81" t="e">
        <f t="shared" ca="1" si="2379"/>
        <v>#REF!</v>
      </c>
      <c r="BN2018" s="81" t="e">
        <f t="shared" ca="1" si="2379"/>
        <v>#REF!</v>
      </c>
      <c r="BO2018" s="81" t="e">
        <f t="shared" ca="1" si="2379"/>
        <v>#REF!</v>
      </c>
      <c r="BP2018" s="81" t="e">
        <f t="shared" ca="1" si="2379"/>
        <v>#REF!</v>
      </c>
      <c r="BQ2018" s="81" t="e">
        <f t="shared" ca="1" si="2379"/>
        <v>#REF!</v>
      </c>
      <c r="BR2018" s="81" t="e">
        <f t="shared" ca="1" si="2379"/>
        <v>#REF!</v>
      </c>
      <c r="BS2018" s="81" t="e">
        <f t="shared" ca="1" si="2379"/>
        <v>#REF!</v>
      </c>
      <c r="BT2018" s="81" t="e">
        <f t="shared" ca="1" si="2379"/>
        <v>#REF!</v>
      </c>
      <c r="BU2018" s="81" t="e">
        <f t="shared" ca="1" si="2379"/>
        <v>#REF!</v>
      </c>
      <c r="BV2018" s="81" t="e">
        <f t="shared" ca="1" si="2379"/>
        <v>#REF!</v>
      </c>
      <c r="BW2018" s="81" t="e">
        <f t="shared" ca="1" si="2379"/>
        <v>#REF!</v>
      </c>
      <c r="BX2018" s="81" t="e">
        <f t="shared" ca="1" si="2379"/>
        <v>#REF!</v>
      </c>
      <c r="BY2018" s="81" t="e">
        <f t="shared" ca="1" si="2379"/>
        <v>#REF!</v>
      </c>
      <c r="BZ2018" s="81" t="e">
        <f t="shared" ca="1" si="2379"/>
        <v>#REF!</v>
      </c>
      <c r="CA2018" s="81" t="e">
        <f t="shared" ca="1" si="2379"/>
        <v>#REF!</v>
      </c>
      <c r="CB2018" s="81" t="e">
        <f t="shared" ca="1" si="2379"/>
        <v>#REF!</v>
      </c>
      <c r="CC2018" s="81" t="e">
        <f t="shared" ca="1" si="2379"/>
        <v>#REF!</v>
      </c>
      <c r="CD2018" s="81" t="e">
        <f t="shared" ca="1" si="2379"/>
        <v>#REF!</v>
      </c>
      <c r="CE2018" s="81" t="e">
        <f t="shared" ref="CE2018:CL2018" ca="1" si="2380">CD2018+CE2012</f>
        <v>#REF!</v>
      </c>
      <c r="CF2018" s="81" t="e">
        <f t="shared" ca="1" si="2380"/>
        <v>#REF!</v>
      </c>
      <c r="CG2018" s="81" t="e">
        <f t="shared" ca="1" si="2380"/>
        <v>#REF!</v>
      </c>
      <c r="CH2018" s="81" t="e">
        <f t="shared" ca="1" si="2380"/>
        <v>#REF!</v>
      </c>
      <c r="CI2018" s="81" t="e">
        <f t="shared" ca="1" si="2380"/>
        <v>#REF!</v>
      </c>
      <c r="CJ2018" s="81" t="e">
        <f t="shared" ca="1" si="2380"/>
        <v>#REF!</v>
      </c>
      <c r="CK2018" s="81" t="e">
        <f t="shared" ca="1" si="2380"/>
        <v>#REF!</v>
      </c>
      <c r="CL2018" s="81" t="e">
        <f t="shared" ca="1" si="2380"/>
        <v>#REF!</v>
      </c>
    </row>
    <row r="2019" spans="2:90" x14ac:dyDescent="0.4">
      <c r="B2019" s="123" t="str">
        <f>"Net PP&amp;E - "&amp;SUBSTITUTE(B2002,":","")</f>
        <v>Net PP&amp;E - Revenue driven intangible assets</v>
      </c>
      <c r="C2019" t="s">
        <v>240</v>
      </c>
      <c r="D2019" t="s">
        <v>760</v>
      </c>
      <c r="E2019" s="8" t="str">
        <f t="shared" si="2369"/>
        <v>2019 FAINTR-S</v>
      </c>
      <c r="H2019" s="27"/>
      <c r="I2019" s="77">
        <f>SUM(I2017:I2018)</f>
        <v>100</v>
      </c>
      <c r="J2019" s="77"/>
      <c r="K2019" s="33" t="e">
        <f t="shared" ca="1" si="2374"/>
        <v>#REF!</v>
      </c>
      <c r="L2019" s="33" t="e">
        <f t="shared" ca="1" si="2374"/>
        <v>#REF!</v>
      </c>
      <c r="M2019" s="33" t="e">
        <f t="shared" ca="1" si="2374"/>
        <v>#REF!</v>
      </c>
      <c r="N2019" s="33" t="e">
        <f t="shared" ca="1" si="2374"/>
        <v>#REF!</v>
      </c>
      <c r="O2019" s="33" t="e">
        <f t="shared" ca="1" si="2374"/>
        <v>#REF!</v>
      </c>
      <c r="P2019" s="33" t="e">
        <f t="shared" ca="1" si="2374"/>
        <v>#REF!</v>
      </c>
      <c r="Q2019" s="33"/>
      <c r="R2019" s="33">
        <f>$I2019</f>
        <v>100</v>
      </c>
      <c r="S2019" s="77" t="e">
        <f t="shared" ref="S2019" ca="1" si="2381">SUM(S2017:S2018)</f>
        <v>#REF!</v>
      </c>
      <c r="T2019" s="77" t="e">
        <f t="shared" ref="T2019:AX2019" ca="1" si="2382">SUM(T2017:T2018)</f>
        <v>#REF!</v>
      </c>
      <c r="U2019" s="77" t="e">
        <f t="shared" ca="1" si="2382"/>
        <v>#REF!</v>
      </c>
      <c r="V2019" s="77" t="e">
        <f t="shared" ca="1" si="2382"/>
        <v>#REF!</v>
      </c>
      <c r="W2019" s="77" t="e">
        <f t="shared" ca="1" si="2382"/>
        <v>#REF!</v>
      </c>
      <c r="X2019" s="77" t="e">
        <f t="shared" ca="1" si="2382"/>
        <v>#REF!</v>
      </c>
      <c r="Y2019" s="77" t="e">
        <f t="shared" ca="1" si="2382"/>
        <v>#REF!</v>
      </c>
      <c r="Z2019" s="77" t="e">
        <f t="shared" ca="1" si="2382"/>
        <v>#REF!</v>
      </c>
      <c r="AA2019" s="77" t="e">
        <f t="shared" ca="1" si="2382"/>
        <v>#REF!</v>
      </c>
      <c r="AB2019" s="77" t="e">
        <f t="shared" ca="1" si="2382"/>
        <v>#REF!</v>
      </c>
      <c r="AC2019" s="77" t="e">
        <f t="shared" ca="1" si="2382"/>
        <v>#REF!</v>
      </c>
      <c r="AD2019" s="77" t="e">
        <f t="shared" ca="1" si="2382"/>
        <v>#REF!</v>
      </c>
      <c r="AE2019" s="77" t="e">
        <f t="shared" ca="1" si="2382"/>
        <v>#REF!</v>
      </c>
      <c r="AF2019" s="77" t="e">
        <f t="shared" ca="1" si="2382"/>
        <v>#REF!</v>
      </c>
      <c r="AG2019" s="77" t="e">
        <f t="shared" ca="1" si="2382"/>
        <v>#REF!</v>
      </c>
      <c r="AH2019" s="77" t="e">
        <f t="shared" ca="1" si="2382"/>
        <v>#REF!</v>
      </c>
      <c r="AI2019" s="77" t="e">
        <f t="shared" ca="1" si="2382"/>
        <v>#REF!</v>
      </c>
      <c r="AJ2019" s="77" t="e">
        <f t="shared" ca="1" si="2382"/>
        <v>#REF!</v>
      </c>
      <c r="AK2019" s="77" t="e">
        <f t="shared" ca="1" si="2382"/>
        <v>#REF!</v>
      </c>
      <c r="AL2019" s="77" t="e">
        <f t="shared" ca="1" si="2382"/>
        <v>#REF!</v>
      </c>
      <c r="AM2019" s="77" t="e">
        <f t="shared" ca="1" si="2382"/>
        <v>#REF!</v>
      </c>
      <c r="AN2019" s="77" t="e">
        <f t="shared" ca="1" si="2382"/>
        <v>#REF!</v>
      </c>
      <c r="AO2019" s="77" t="e">
        <f t="shared" ca="1" si="2382"/>
        <v>#REF!</v>
      </c>
      <c r="AP2019" s="77" t="e">
        <f t="shared" ca="1" si="2382"/>
        <v>#REF!</v>
      </c>
      <c r="AQ2019" s="77" t="e">
        <f t="shared" ca="1" si="2382"/>
        <v>#REF!</v>
      </c>
      <c r="AR2019" s="77" t="e">
        <f t="shared" ca="1" si="2382"/>
        <v>#REF!</v>
      </c>
      <c r="AS2019" s="77" t="e">
        <f t="shared" ca="1" si="2382"/>
        <v>#REF!</v>
      </c>
      <c r="AT2019" s="77" t="e">
        <f t="shared" ca="1" si="2382"/>
        <v>#REF!</v>
      </c>
      <c r="AU2019" s="77" t="e">
        <f t="shared" ca="1" si="2382"/>
        <v>#REF!</v>
      </c>
      <c r="AV2019" s="77" t="e">
        <f t="shared" ca="1" si="2382"/>
        <v>#REF!</v>
      </c>
      <c r="AW2019" s="77" t="e">
        <f t="shared" ca="1" si="2382"/>
        <v>#REF!</v>
      </c>
      <c r="AX2019" s="77" t="e">
        <f t="shared" ca="1" si="2382"/>
        <v>#REF!</v>
      </c>
      <c r="AY2019" s="77" t="e">
        <f t="shared" ref="AY2019:CD2019" ca="1" si="2383">SUM(AY2017:AY2018)</f>
        <v>#REF!</v>
      </c>
      <c r="AZ2019" s="77" t="e">
        <f t="shared" ca="1" si="2383"/>
        <v>#REF!</v>
      </c>
      <c r="BA2019" s="77" t="e">
        <f t="shared" ca="1" si="2383"/>
        <v>#REF!</v>
      </c>
      <c r="BB2019" s="77" t="e">
        <f t="shared" ca="1" si="2383"/>
        <v>#REF!</v>
      </c>
      <c r="BC2019" s="77" t="e">
        <f t="shared" ca="1" si="2383"/>
        <v>#REF!</v>
      </c>
      <c r="BD2019" s="77" t="e">
        <f t="shared" ca="1" si="2383"/>
        <v>#REF!</v>
      </c>
      <c r="BE2019" s="77" t="e">
        <f t="shared" ca="1" si="2383"/>
        <v>#REF!</v>
      </c>
      <c r="BF2019" s="77" t="e">
        <f t="shared" ca="1" si="2383"/>
        <v>#REF!</v>
      </c>
      <c r="BG2019" s="77" t="e">
        <f t="shared" ca="1" si="2383"/>
        <v>#REF!</v>
      </c>
      <c r="BH2019" s="77" t="e">
        <f t="shared" ca="1" si="2383"/>
        <v>#REF!</v>
      </c>
      <c r="BI2019" s="77" t="e">
        <f t="shared" ca="1" si="2383"/>
        <v>#REF!</v>
      </c>
      <c r="BJ2019" s="77" t="e">
        <f t="shared" ca="1" si="2383"/>
        <v>#REF!</v>
      </c>
      <c r="BK2019" s="77" t="e">
        <f t="shared" ca="1" si="2383"/>
        <v>#REF!</v>
      </c>
      <c r="BL2019" s="77" t="e">
        <f t="shared" ca="1" si="2383"/>
        <v>#REF!</v>
      </c>
      <c r="BM2019" s="77" t="e">
        <f t="shared" ca="1" si="2383"/>
        <v>#REF!</v>
      </c>
      <c r="BN2019" s="77" t="e">
        <f t="shared" ca="1" si="2383"/>
        <v>#REF!</v>
      </c>
      <c r="BO2019" s="77" t="e">
        <f t="shared" ca="1" si="2383"/>
        <v>#REF!</v>
      </c>
      <c r="BP2019" s="77" t="e">
        <f t="shared" ca="1" si="2383"/>
        <v>#REF!</v>
      </c>
      <c r="BQ2019" s="77" t="e">
        <f t="shared" ca="1" si="2383"/>
        <v>#REF!</v>
      </c>
      <c r="BR2019" s="77" t="e">
        <f t="shared" ca="1" si="2383"/>
        <v>#REF!</v>
      </c>
      <c r="BS2019" s="77" t="e">
        <f t="shared" ca="1" si="2383"/>
        <v>#REF!</v>
      </c>
      <c r="BT2019" s="77" t="e">
        <f t="shared" ca="1" si="2383"/>
        <v>#REF!</v>
      </c>
      <c r="BU2019" s="77" t="e">
        <f t="shared" ca="1" si="2383"/>
        <v>#REF!</v>
      </c>
      <c r="BV2019" s="77" t="e">
        <f t="shared" ca="1" si="2383"/>
        <v>#REF!</v>
      </c>
      <c r="BW2019" s="77" t="e">
        <f t="shared" ca="1" si="2383"/>
        <v>#REF!</v>
      </c>
      <c r="BX2019" s="77" t="e">
        <f t="shared" ca="1" si="2383"/>
        <v>#REF!</v>
      </c>
      <c r="BY2019" s="77" t="e">
        <f t="shared" ca="1" si="2383"/>
        <v>#REF!</v>
      </c>
      <c r="BZ2019" s="77" t="e">
        <f t="shared" ca="1" si="2383"/>
        <v>#REF!</v>
      </c>
      <c r="CA2019" s="77" t="e">
        <f t="shared" ca="1" si="2383"/>
        <v>#REF!</v>
      </c>
      <c r="CB2019" s="77" t="e">
        <f t="shared" ca="1" si="2383"/>
        <v>#REF!</v>
      </c>
      <c r="CC2019" s="77" t="e">
        <f t="shared" ca="1" si="2383"/>
        <v>#REF!</v>
      </c>
      <c r="CD2019" s="77" t="e">
        <f t="shared" ca="1" si="2383"/>
        <v>#REF!</v>
      </c>
      <c r="CE2019" s="77" t="e">
        <f t="shared" ref="CE2019:CK2019" ca="1" si="2384">SUM(CE2017:CE2018)</f>
        <v>#REF!</v>
      </c>
      <c r="CF2019" s="77" t="e">
        <f t="shared" ca="1" si="2384"/>
        <v>#REF!</v>
      </c>
      <c r="CG2019" s="77" t="e">
        <f t="shared" ca="1" si="2384"/>
        <v>#REF!</v>
      </c>
      <c r="CH2019" s="77" t="e">
        <f t="shared" ca="1" si="2384"/>
        <v>#REF!</v>
      </c>
      <c r="CI2019" s="77" t="e">
        <f t="shared" ca="1" si="2384"/>
        <v>#REF!</v>
      </c>
      <c r="CJ2019" s="77" t="e">
        <f t="shared" ca="1" si="2384"/>
        <v>#REF!</v>
      </c>
      <c r="CK2019" s="77" t="e">
        <f t="shared" ca="1" si="2384"/>
        <v>#REF!</v>
      </c>
      <c r="CL2019" s="77" t="e">
        <f t="shared" ref="CL2019" ca="1" si="2385">SUM(CL2017:CL2018)</f>
        <v>#REF!</v>
      </c>
    </row>
    <row r="2020" spans="2:90" x14ac:dyDescent="0.4">
      <c r="B2020" s="123"/>
      <c r="D2020" t="s">
        <v>760</v>
      </c>
      <c r="E2020" s="8" t="str">
        <f t="shared" ref="E2020" si="2386">ROW()&amp;" "&amp;D2020</f>
        <v>2020 FAINTR-S</v>
      </c>
      <c r="G2020" t="s">
        <v>244</v>
      </c>
      <c r="H2020" s="27"/>
      <c r="I2020" s="77"/>
      <c r="J2020" s="77"/>
      <c r="K2020" s="33"/>
      <c r="L2020" s="33"/>
      <c r="M2020" s="33"/>
      <c r="N2020" s="33"/>
      <c r="O2020" s="33"/>
      <c r="P2020" s="33"/>
      <c r="R2020" s="33"/>
      <c r="S2020" s="77"/>
      <c r="T2020" s="77"/>
      <c r="U2020" s="77"/>
      <c r="V2020" s="77"/>
      <c r="W2020" s="77"/>
      <c r="X2020" s="77"/>
      <c r="Y2020" s="77"/>
      <c r="Z2020" s="77"/>
      <c r="AA2020" s="77"/>
      <c r="AB2020" s="77"/>
      <c r="AC2020" s="77"/>
      <c r="AD2020" s="77"/>
      <c r="AE2020" s="77"/>
      <c r="AF2020" s="77"/>
      <c r="AG2020" s="77"/>
      <c r="AH2020" s="77"/>
      <c r="AI2020" s="77"/>
      <c r="AJ2020" s="77"/>
      <c r="AK2020" s="77"/>
      <c r="AL2020" s="77"/>
      <c r="AM2020" s="77"/>
      <c r="AN2020" s="77"/>
      <c r="AO2020" s="77"/>
      <c r="AP2020" s="77"/>
      <c r="AQ2020" s="77"/>
      <c r="AR2020" s="77"/>
      <c r="AS2020" s="77"/>
      <c r="AT2020" s="77"/>
      <c r="AU2020" s="77"/>
      <c r="AV2020" s="77"/>
      <c r="AW2020" s="77"/>
      <c r="AX2020" s="77"/>
      <c r="AY2020" s="77"/>
      <c r="AZ2020" s="77"/>
      <c r="BA2020" s="77"/>
      <c r="BB2020" s="77"/>
      <c r="BC2020" s="77"/>
      <c r="BD2020" s="77"/>
      <c r="BE2020" s="77"/>
      <c r="BF2020" s="77"/>
      <c r="BG2020" s="77"/>
      <c r="BH2020" s="77"/>
      <c r="BI2020" s="77"/>
      <c r="BJ2020" s="77"/>
      <c r="BK2020" s="77"/>
      <c r="BL2020" s="77"/>
      <c r="BM2020" s="77"/>
      <c r="BN2020" s="77"/>
      <c r="BO2020" s="77"/>
      <c r="BP2020" s="77"/>
      <c r="BQ2020" s="77"/>
      <c r="BR2020" s="77"/>
      <c r="BS2020" s="77"/>
      <c r="BT2020" s="77"/>
      <c r="BU2020" s="77"/>
      <c r="BV2020" s="77"/>
      <c r="BW2020" s="77"/>
      <c r="BX2020" s="77"/>
      <c r="BY2020" s="77"/>
      <c r="BZ2020" s="77"/>
      <c r="CA2020" s="77"/>
      <c r="CB2020" s="77"/>
      <c r="CC2020" s="77"/>
      <c r="CD2020" s="77"/>
      <c r="CE2020" s="77"/>
      <c r="CF2020" s="77"/>
      <c r="CG2020" s="77"/>
      <c r="CH2020" s="77"/>
      <c r="CI2020" s="77"/>
      <c r="CJ2020" s="77"/>
      <c r="CK2020" s="77"/>
      <c r="CL2020" s="77"/>
    </row>
    <row r="2021" spans="2:90" x14ac:dyDescent="0.4">
      <c r="B2021" s="132" t="str">
        <f>B1994</f>
        <v>(Primary label)</v>
      </c>
      <c r="D2021" t="s">
        <v>760</v>
      </c>
      <c r="E2021" s="8" t="str">
        <f t="shared" si="2369"/>
        <v>2021 FAINTR-S</v>
      </c>
      <c r="G2021" t="s">
        <v>332</v>
      </c>
      <c r="H2021" s="27"/>
      <c r="I2021" s="78"/>
      <c r="J2021" s="78"/>
      <c r="K2021" s="33"/>
      <c r="L2021" s="33"/>
      <c r="M2021" s="33"/>
      <c r="N2021" s="33"/>
      <c r="O2021" s="33"/>
      <c r="P2021" s="33"/>
      <c r="R2021" s="33"/>
      <c r="S2021" s="77"/>
      <c r="T2021" s="77"/>
      <c r="U2021" s="77"/>
      <c r="V2021" s="77"/>
      <c r="W2021" s="77"/>
      <c r="X2021" s="77"/>
      <c r="Y2021" s="77"/>
      <c r="Z2021" s="77"/>
      <c r="AA2021" s="77"/>
      <c r="AB2021" s="77"/>
      <c r="AC2021" s="77"/>
      <c r="AD2021" s="77"/>
      <c r="AE2021" s="77"/>
      <c r="AF2021" s="77"/>
      <c r="AG2021" s="77"/>
      <c r="AH2021" s="77"/>
      <c r="AI2021" s="77"/>
      <c r="AJ2021" s="77"/>
      <c r="AK2021" s="77"/>
      <c r="AL2021" s="77"/>
      <c r="AM2021" s="77"/>
      <c r="AN2021" s="77"/>
      <c r="AO2021" s="77"/>
      <c r="AP2021" s="77"/>
      <c r="AQ2021" s="77"/>
      <c r="AR2021" s="77"/>
      <c r="AS2021" s="77"/>
      <c r="AT2021" s="77"/>
      <c r="AU2021" s="77"/>
      <c r="AV2021" s="77"/>
      <c r="AW2021" s="77"/>
      <c r="AX2021" s="77"/>
      <c r="AY2021" s="77"/>
      <c r="AZ2021" s="77"/>
      <c r="BA2021" s="77"/>
      <c r="BB2021" s="77"/>
      <c r="BC2021" s="77"/>
      <c r="BD2021" s="77"/>
      <c r="BE2021" s="77"/>
      <c r="BF2021" s="77"/>
      <c r="BG2021" s="77"/>
      <c r="BH2021" s="77"/>
      <c r="BI2021" s="77"/>
      <c r="BJ2021" s="77"/>
      <c r="BK2021" s="77"/>
      <c r="BL2021" s="77"/>
      <c r="BM2021" s="77"/>
      <c r="BN2021" s="77"/>
      <c r="BO2021" s="77"/>
      <c r="BP2021" s="77"/>
      <c r="BQ2021" s="77"/>
      <c r="BR2021" s="77"/>
      <c r="BS2021" s="77"/>
      <c r="BT2021" s="77"/>
      <c r="BU2021" s="77"/>
      <c r="BV2021" s="77"/>
      <c r="BW2021" s="77"/>
      <c r="BX2021" s="77"/>
      <c r="BY2021" s="77"/>
      <c r="BZ2021" s="77"/>
      <c r="CA2021" s="77"/>
      <c r="CB2021" s="77"/>
      <c r="CC2021" s="77"/>
      <c r="CD2021" s="77"/>
      <c r="CE2021" s="77"/>
      <c r="CF2021" s="77"/>
      <c r="CG2021" s="77"/>
      <c r="CH2021" s="77"/>
      <c r="CI2021" s="77"/>
      <c r="CJ2021" s="77"/>
      <c r="CK2021" s="77"/>
      <c r="CL2021" s="77"/>
    </row>
    <row r="2022" spans="2:90" x14ac:dyDescent="0.4">
      <c r="B2022" s="132" t="str">
        <f>B1995</f>
        <v>primary unit</v>
      </c>
      <c r="D2022" t="s">
        <v>760</v>
      </c>
      <c r="E2022" s="8" t="str">
        <f>ROW()&amp;" "&amp;D2022</f>
        <v>2022 FAINTR-S</v>
      </c>
      <c r="G2022" t="s">
        <v>332</v>
      </c>
      <c r="H2022" s="27"/>
      <c r="I2022" s="78"/>
      <c r="J2022" s="78"/>
      <c r="K2022" s="33"/>
      <c r="L2022" s="33"/>
      <c r="M2022" s="33"/>
      <c r="N2022" s="33"/>
      <c r="O2022" s="33"/>
      <c r="P2022" s="33"/>
      <c r="R2022" s="33"/>
      <c r="S2022" s="77"/>
      <c r="T2022" s="77"/>
      <c r="U2022" s="77"/>
      <c r="V2022" s="77"/>
      <c r="W2022" s="77"/>
      <c r="X2022" s="77"/>
      <c r="Y2022" s="77"/>
      <c r="Z2022" s="77"/>
      <c r="AA2022" s="77"/>
      <c r="AB2022" s="77"/>
      <c r="AC2022" s="77"/>
      <c r="AD2022" s="77"/>
      <c r="AE2022" s="77"/>
      <c r="AF2022" s="77"/>
      <c r="AG2022" s="77"/>
      <c r="AH2022" s="77"/>
      <c r="AI2022" s="77"/>
      <c r="AJ2022" s="77"/>
      <c r="AK2022" s="77"/>
      <c r="AL2022" s="77"/>
      <c r="AM2022" s="77"/>
      <c r="AN2022" s="77"/>
      <c r="AO2022" s="77"/>
      <c r="AP2022" s="77"/>
      <c r="AQ2022" s="77"/>
      <c r="AR2022" s="77"/>
      <c r="AS2022" s="77"/>
      <c r="AT2022" s="77"/>
      <c r="AU2022" s="77"/>
      <c r="AV2022" s="77"/>
      <c r="AW2022" s="77"/>
      <c r="AX2022" s="77"/>
      <c r="AY2022" s="77"/>
      <c r="AZ2022" s="77"/>
      <c r="BA2022" s="77"/>
      <c r="BB2022" s="77"/>
      <c r="BC2022" s="77"/>
      <c r="BD2022" s="77"/>
      <c r="BE2022" s="77"/>
      <c r="BF2022" s="77"/>
      <c r="BG2022" s="77"/>
      <c r="BH2022" s="77"/>
      <c r="BI2022" s="77"/>
      <c r="BJ2022" s="77"/>
      <c r="BK2022" s="77"/>
      <c r="BL2022" s="77"/>
      <c r="BM2022" s="77"/>
      <c r="BN2022" s="77"/>
      <c r="BO2022" s="77"/>
      <c r="BP2022" s="77"/>
      <c r="BQ2022" s="77"/>
      <c r="BR2022" s="77"/>
      <c r="BS2022" s="77"/>
      <c r="BT2022" s="77"/>
      <c r="BU2022" s="77"/>
      <c r="BV2022" s="77"/>
      <c r="BW2022" s="77"/>
      <c r="BX2022" s="77"/>
      <c r="BY2022" s="77"/>
      <c r="BZ2022" s="77"/>
      <c r="CA2022" s="77"/>
      <c r="CB2022" s="77"/>
      <c r="CC2022" s="77"/>
      <c r="CD2022" s="77"/>
      <c r="CE2022" s="77"/>
      <c r="CF2022" s="77"/>
      <c r="CG2022" s="77"/>
      <c r="CH2022" s="77"/>
      <c r="CI2022" s="77"/>
      <c r="CJ2022" s="77"/>
      <c r="CK2022" s="77"/>
      <c r="CL2022" s="77"/>
    </row>
    <row r="2023" spans="2:90" x14ac:dyDescent="0.4">
      <c r="B2023" s="132" t="str">
        <f>B1996</f>
        <v>Primary revenue driver</v>
      </c>
      <c r="D2023" t="s">
        <v>760</v>
      </c>
      <c r="E2023" s="8" t="str">
        <f t="shared" si="2369"/>
        <v>2023 FAINTR-S</v>
      </c>
      <c r="G2023" t="s">
        <v>332</v>
      </c>
      <c r="K2023" s="53"/>
      <c r="L2023" s="53"/>
      <c r="M2023" s="53"/>
      <c r="N2023" s="53"/>
      <c r="O2023" s="53"/>
      <c r="P2023" s="53"/>
      <c r="R2023" s="24"/>
      <c r="S2023" s="175" t="str">
        <f t="shared" ref="S2023" si="2387">S1996</f>
        <v>S$12</v>
      </c>
      <c r="T2023" s="175" t="str">
        <f t="shared" ref="T2023:AX2023" si="2388">T1996</f>
        <v>T$12</v>
      </c>
      <c r="U2023" s="175" t="str">
        <f t="shared" si="2388"/>
        <v>U$12</v>
      </c>
      <c r="V2023" s="175" t="str">
        <f t="shared" si="2388"/>
        <v>V$12</v>
      </c>
      <c r="W2023" s="175" t="str">
        <f t="shared" si="2388"/>
        <v>W$12</v>
      </c>
      <c r="X2023" s="175" t="str">
        <f t="shared" si="2388"/>
        <v>X$12</v>
      </c>
      <c r="Y2023" s="175" t="str">
        <f t="shared" si="2388"/>
        <v>Y$12</v>
      </c>
      <c r="Z2023" s="175" t="str">
        <f t="shared" si="2388"/>
        <v>Z$12</v>
      </c>
      <c r="AA2023" s="175" t="str">
        <f t="shared" si="2388"/>
        <v>AA$12</v>
      </c>
      <c r="AB2023" s="175" t="str">
        <f t="shared" si="2388"/>
        <v>AB$12</v>
      </c>
      <c r="AC2023" s="175" t="str">
        <f t="shared" si="2388"/>
        <v>AC$12</v>
      </c>
      <c r="AD2023" s="175" t="str">
        <f t="shared" si="2388"/>
        <v>AD$12</v>
      </c>
      <c r="AE2023" s="175" t="str">
        <f t="shared" si="2388"/>
        <v>AE$12</v>
      </c>
      <c r="AF2023" s="175" t="str">
        <f t="shared" si="2388"/>
        <v>AF$12</v>
      </c>
      <c r="AG2023" s="175" t="str">
        <f t="shared" si="2388"/>
        <v>AG$12</v>
      </c>
      <c r="AH2023" s="175" t="str">
        <f t="shared" si="2388"/>
        <v>AH$12</v>
      </c>
      <c r="AI2023" s="175" t="str">
        <f t="shared" si="2388"/>
        <v>AI$12</v>
      </c>
      <c r="AJ2023" s="175" t="str">
        <f t="shared" si="2388"/>
        <v>AJ$12</v>
      </c>
      <c r="AK2023" s="175" t="str">
        <f t="shared" si="2388"/>
        <v>AK$12</v>
      </c>
      <c r="AL2023" s="175" t="str">
        <f t="shared" si="2388"/>
        <v>AL$12</v>
      </c>
      <c r="AM2023" s="175" t="str">
        <f t="shared" si="2388"/>
        <v>AM$12</v>
      </c>
      <c r="AN2023" s="175" t="str">
        <f t="shared" si="2388"/>
        <v>AN$12</v>
      </c>
      <c r="AO2023" s="175" t="str">
        <f t="shared" si="2388"/>
        <v>AO$12</v>
      </c>
      <c r="AP2023" s="175" t="str">
        <f t="shared" si="2388"/>
        <v>AP$12</v>
      </c>
      <c r="AQ2023" s="175" t="str">
        <f t="shared" si="2388"/>
        <v>AQ$12</v>
      </c>
      <c r="AR2023" s="175" t="str">
        <f t="shared" si="2388"/>
        <v>AR$12</v>
      </c>
      <c r="AS2023" s="175" t="str">
        <f t="shared" si="2388"/>
        <v>AS$12</v>
      </c>
      <c r="AT2023" s="175" t="str">
        <f t="shared" si="2388"/>
        <v>AT$12</v>
      </c>
      <c r="AU2023" s="175" t="str">
        <f t="shared" si="2388"/>
        <v>AU$12</v>
      </c>
      <c r="AV2023" s="175" t="str">
        <f t="shared" si="2388"/>
        <v>AV$12</v>
      </c>
      <c r="AW2023" s="175" t="str">
        <f t="shared" si="2388"/>
        <v>AW$12</v>
      </c>
      <c r="AX2023" s="175" t="str">
        <f t="shared" si="2388"/>
        <v>AX$12</v>
      </c>
      <c r="AY2023" s="175" t="str">
        <f t="shared" ref="AY2023:CD2023" si="2389">AY1996</f>
        <v>AY$12</v>
      </c>
      <c r="AZ2023" s="175" t="str">
        <f t="shared" si="2389"/>
        <v>AZ$12</v>
      </c>
      <c r="BA2023" s="175" t="str">
        <f t="shared" si="2389"/>
        <v>BA$12</v>
      </c>
      <c r="BB2023" s="175" t="str">
        <f t="shared" si="2389"/>
        <v>BB$12</v>
      </c>
      <c r="BC2023" s="175" t="str">
        <f t="shared" si="2389"/>
        <v>BC$12</v>
      </c>
      <c r="BD2023" s="175" t="str">
        <f t="shared" si="2389"/>
        <v>BD$12</v>
      </c>
      <c r="BE2023" s="175" t="str">
        <f t="shared" si="2389"/>
        <v>BE$12</v>
      </c>
      <c r="BF2023" s="175" t="str">
        <f t="shared" si="2389"/>
        <v>BF$12</v>
      </c>
      <c r="BG2023" s="175" t="str">
        <f t="shared" si="2389"/>
        <v>BG$12</v>
      </c>
      <c r="BH2023" s="175" t="str">
        <f t="shared" si="2389"/>
        <v>BH$12</v>
      </c>
      <c r="BI2023" s="175" t="str">
        <f t="shared" si="2389"/>
        <v>BI$12</v>
      </c>
      <c r="BJ2023" s="175" t="str">
        <f t="shared" si="2389"/>
        <v>BJ$12</v>
      </c>
      <c r="BK2023" s="175" t="str">
        <f t="shared" si="2389"/>
        <v>BK$12</v>
      </c>
      <c r="BL2023" s="175" t="str">
        <f t="shared" si="2389"/>
        <v>BL$12</v>
      </c>
      <c r="BM2023" s="175" t="str">
        <f t="shared" si="2389"/>
        <v>BM$12</v>
      </c>
      <c r="BN2023" s="175" t="str">
        <f t="shared" si="2389"/>
        <v>BN$12</v>
      </c>
      <c r="BO2023" s="175" t="str">
        <f t="shared" si="2389"/>
        <v>BO$12</v>
      </c>
      <c r="BP2023" s="175" t="str">
        <f t="shared" si="2389"/>
        <v>BP$12</v>
      </c>
      <c r="BQ2023" s="175" t="str">
        <f t="shared" si="2389"/>
        <v>BQ$12</v>
      </c>
      <c r="BR2023" s="175" t="str">
        <f t="shared" si="2389"/>
        <v>BR$12</v>
      </c>
      <c r="BS2023" s="175" t="str">
        <f t="shared" si="2389"/>
        <v>BS$12</v>
      </c>
      <c r="BT2023" s="175" t="str">
        <f t="shared" si="2389"/>
        <v>BT$12</v>
      </c>
      <c r="BU2023" s="175" t="str">
        <f t="shared" si="2389"/>
        <v>BU$12</v>
      </c>
      <c r="BV2023" s="175" t="str">
        <f t="shared" si="2389"/>
        <v>BV$12</v>
      </c>
      <c r="BW2023" s="175" t="str">
        <f t="shared" si="2389"/>
        <v>BW$12</v>
      </c>
      <c r="BX2023" s="175" t="str">
        <f t="shared" si="2389"/>
        <v>BX$12</v>
      </c>
      <c r="BY2023" s="175" t="str">
        <f t="shared" si="2389"/>
        <v>BY$12</v>
      </c>
      <c r="BZ2023" s="175" t="str">
        <f t="shared" si="2389"/>
        <v>BZ$12</v>
      </c>
      <c r="CA2023" s="175" t="str">
        <f t="shared" si="2389"/>
        <v>CA$12</v>
      </c>
      <c r="CB2023" s="175" t="str">
        <f t="shared" si="2389"/>
        <v>CB$12</v>
      </c>
      <c r="CC2023" s="175" t="str">
        <f t="shared" si="2389"/>
        <v>CC$12</v>
      </c>
      <c r="CD2023" s="175" t="str">
        <f t="shared" si="2389"/>
        <v>CD$12</v>
      </c>
      <c r="CE2023" s="175" t="str">
        <f t="shared" ref="CE2023:CK2023" si="2390">CE1996</f>
        <v>CE$12</v>
      </c>
      <c r="CF2023" s="175" t="str">
        <f t="shared" si="2390"/>
        <v>CF$12</v>
      </c>
      <c r="CG2023" s="175" t="str">
        <f t="shared" si="2390"/>
        <v>CG$12</v>
      </c>
      <c r="CH2023" s="175" t="str">
        <f t="shared" si="2390"/>
        <v>CH$12</v>
      </c>
      <c r="CI2023" s="175" t="str">
        <f t="shared" si="2390"/>
        <v>CI$12</v>
      </c>
      <c r="CJ2023" s="175" t="str">
        <f t="shared" si="2390"/>
        <v>CJ$12</v>
      </c>
      <c r="CK2023" s="175" t="str">
        <f t="shared" si="2390"/>
        <v>CK$12</v>
      </c>
      <c r="CL2023" s="175" t="str">
        <f t="shared" ref="CL2023" si="2391">CL1996</f>
        <v>CL$12</v>
      </c>
    </row>
    <row r="2024" spans="2:90" x14ac:dyDescent="0.4">
      <c r="B2024" s="132" t="str">
        <f>B1997</f>
        <v>Primary volume driver</v>
      </c>
      <c r="D2024" t="s">
        <v>760</v>
      </c>
      <c r="E2024" s="8" t="str">
        <f t="shared" si="2369"/>
        <v>2024 FAINTR-S</v>
      </c>
      <c r="G2024" t="s">
        <v>332</v>
      </c>
      <c r="H2024" s="12"/>
      <c r="I2024" s="60"/>
      <c r="J2024" s="60"/>
      <c r="K2024" s="15"/>
      <c r="L2024" s="15"/>
      <c r="M2024" s="15"/>
      <c r="N2024" s="15"/>
      <c r="O2024" s="15"/>
      <c r="P2024" s="15"/>
      <c r="R2024" s="15"/>
      <c r="S2024" s="175" t="str">
        <f t="shared" ref="S2024" si="2392">S1997</f>
        <v>S$13</v>
      </c>
      <c r="T2024" s="175" t="str">
        <f t="shared" ref="T2024:AX2024" si="2393">T1997</f>
        <v>T$13</v>
      </c>
      <c r="U2024" s="175" t="str">
        <f t="shared" si="2393"/>
        <v>U$13</v>
      </c>
      <c r="V2024" s="175" t="str">
        <f t="shared" si="2393"/>
        <v>V$13</v>
      </c>
      <c r="W2024" s="175" t="str">
        <f t="shared" si="2393"/>
        <v>W$13</v>
      </c>
      <c r="X2024" s="175" t="str">
        <f t="shared" si="2393"/>
        <v>X$13</v>
      </c>
      <c r="Y2024" s="175" t="str">
        <f t="shared" si="2393"/>
        <v>Y$13</v>
      </c>
      <c r="Z2024" s="175" t="str">
        <f t="shared" si="2393"/>
        <v>Z$13</v>
      </c>
      <c r="AA2024" s="175" t="str">
        <f t="shared" si="2393"/>
        <v>AA$13</v>
      </c>
      <c r="AB2024" s="175" t="str">
        <f t="shared" si="2393"/>
        <v>AB$13</v>
      </c>
      <c r="AC2024" s="175" t="str">
        <f t="shared" si="2393"/>
        <v>AC$13</v>
      </c>
      <c r="AD2024" s="175" t="str">
        <f t="shared" si="2393"/>
        <v>AD$13</v>
      </c>
      <c r="AE2024" s="175" t="str">
        <f t="shared" si="2393"/>
        <v>AE$13</v>
      </c>
      <c r="AF2024" s="175" t="str">
        <f t="shared" si="2393"/>
        <v>AF$13</v>
      </c>
      <c r="AG2024" s="175" t="str">
        <f t="shared" si="2393"/>
        <v>AG$13</v>
      </c>
      <c r="AH2024" s="175" t="str">
        <f t="shared" si="2393"/>
        <v>AH$13</v>
      </c>
      <c r="AI2024" s="175" t="str">
        <f t="shared" si="2393"/>
        <v>AI$13</v>
      </c>
      <c r="AJ2024" s="175" t="str">
        <f t="shared" si="2393"/>
        <v>AJ$13</v>
      </c>
      <c r="AK2024" s="175" t="str">
        <f t="shared" si="2393"/>
        <v>AK$13</v>
      </c>
      <c r="AL2024" s="175" t="str">
        <f t="shared" si="2393"/>
        <v>AL$13</v>
      </c>
      <c r="AM2024" s="175" t="str">
        <f t="shared" si="2393"/>
        <v>AM$13</v>
      </c>
      <c r="AN2024" s="175" t="str">
        <f t="shared" si="2393"/>
        <v>AN$13</v>
      </c>
      <c r="AO2024" s="175" t="str">
        <f t="shared" si="2393"/>
        <v>AO$13</v>
      </c>
      <c r="AP2024" s="175" t="str">
        <f t="shared" si="2393"/>
        <v>AP$13</v>
      </c>
      <c r="AQ2024" s="175" t="str">
        <f t="shared" si="2393"/>
        <v>AQ$13</v>
      </c>
      <c r="AR2024" s="175" t="str">
        <f t="shared" si="2393"/>
        <v>AR$13</v>
      </c>
      <c r="AS2024" s="175" t="str">
        <f t="shared" si="2393"/>
        <v>AS$13</v>
      </c>
      <c r="AT2024" s="175" t="str">
        <f t="shared" si="2393"/>
        <v>AT$13</v>
      </c>
      <c r="AU2024" s="175" t="str">
        <f t="shared" si="2393"/>
        <v>AU$13</v>
      </c>
      <c r="AV2024" s="175" t="str">
        <f t="shared" si="2393"/>
        <v>AV$13</v>
      </c>
      <c r="AW2024" s="175" t="str">
        <f t="shared" si="2393"/>
        <v>AW$13</v>
      </c>
      <c r="AX2024" s="175" t="str">
        <f t="shared" si="2393"/>
        <v>AX$13</v>
      </c>
      <c r="AY2024" s="175" t="str">
        <f t="shared" ref="AY2024:CD2024" si="2394">AY1997</f>
        <v>AY$13</v>
      </c>
      <c r="AZ2024" s="175" t="str">
        <f t="shared" si="2394"/>
        <v>AZ$13</v>
      </c>
      <c r="BA2024" s="175" t="str">
        <f t="shared" si="2394"/>
        <v>BA$13</v>
      </c>
      <c r="BB2024" s="175" t="str">
        <f t="shared" si="2394"/>
        <v>BB$13</v>
      </c>
      <c r="BC2024" s="175" t="str">
        <f t="shared" si="2394"/>
        <v>BC$13</v>
      </c>
      <c r="BD2024" s="175" t="str">
        <f t="shared" si="2394"/>
        <v>BD$13</v>
      </c>
      <c r="BE2024" s="175" t="str">
        <f t="shared" si="2394"/>
        <v>BE$13</v>
      </c>
      <c r="BF2024" s="175" t="str">
        <f t="shared" si="2394"/>
        <v>BF$13</v>
      </c>
      <c r="BG2024" s="175" t="str">
        <f t="shared" si="2394"/>
        <v>BG$13</v>
      </c>
      <c r="BH2024" s="175" t="str">
        <f t="shared" si="2394"/>
        <v>BH$13</v>
      </c>
      <c r="BI2024" s="175" t="str">
        <f t="shared" si="2394"/>
        <v>BI$13</v>
      </c>
      <c r="BJ2024" s="175" t="str">
        <f t="shared" si="2394"/>
        <v>BJ$13</v>
      </c>
      <c r="BK2024" s="175" t="str">
        <f t="shared" si="2394"/>
        <v>BK$13</v>
      </c>
      <c r="BL2024" s="175" t="str">
        <f t="shared" si="2394"/>
        <v>BL$13</v>
      </c>
      <c r="BM2024" s="175" t="str">
        <f t="shared" si="2394"/>
        <v>BM$13</v>
      </c>
      <c r="BN2024" s="175" t="str">
        <f t="shared" si="2394"/>
        <v>BN$13</v>
      </c>
      <c r="BO2024" s="175" t="str">
        <f t="shared" si="2394"/>
        <v>BO$13</v>
      </c>
      <c r="BP2024" s="175" t="str">
        <f t="shared" si="2394"/>
        <v>BP$13</v>
      </c>
      <c r="BQ2024" s="175" t="str">
        <f t="shared" si="2394"/>
        <v>BQ$13</v>
      </c>
      <c r="BR2024" s="175" t="str">
        <f t="shared" si="2394"/>
        <v>BR$13</v>
      </c>
      <c r="BS2024" s="175" t="str">
        <f t="shared" si="2394"/>
        <v>BS$13</v>
      </c>
      <c r="BT2024" s="175" t="str">
        <f t="shared" si="2394"/>
        <v>BT$13</v>
      </c>
      <c r="BU2024" s="175" t="str">
        <f t="shared" si="2394"/>
        <v>BU$13</v>
      </c>
      <c r="BV2024" s="175" t="str">
        <f t="shared" si="2394"/>
        <v>BV$13</v>
      </c>
      <c r="BW2024" s="175" t="str">
        <f t="shared" si="2394"/>
        <v>BW$13</v>
      </c>
      <c r="BX2024" s="175" t="str">
        <f t="shared" si="2394"/>
        <v>BX$13</v>
      </c>
      <c r="BY2024" s="175" t="str">
        <f t="shared" si="2394"/>
        <v>BY$13</v>
      </c>
      <c r="BZ2024" s="175" t="str">
        <f t="shared" si="2394"/>
        <v>BZ$13</v>
      </c>
      <c r="CA2024" s="175" t="str">
        <f t="shared" si="2394"/>
        <v>CA$13</v>
      </c>
      <c r="CB2024" s="175" t="str">
        <f t="shared" si="2394"/>
        <v>CB$13</v>
      </c>
      <c r="CC2024" s="175" t="str">
        <f t="shared" si="2394"/>
        <v>CC$13</v>
      </c>
      <c r="CD2024" s="175" t="str">
        <f t="shared" si="2394"/>
        <v>CD$13</v>
      </c>
      <c r="CE2024" s="175" t="str">
        <f t="shared" ref="CE2024:CK2024" si="2395">CE1997</f>
        <v>CE$13</v>
      </c>
      <c r="CF2024" s="175" t="str">
        <f t="shared" si="2395"/>
        <v>CF$13</v>
      </c>
      <c r="CG2024" s="175" t="str">
        <f t="shared" si="2395"/>
        <v>CG$13</v>
      </c>
      <c r="CH2024" s="175" t="str">
        <f t="shared" si="2395"/>
        <v>CH$13</v>
      </c>
      <c r="CI2024" s="175" t="str">
        <f t="shared" si="2395"/>
        <v>CI$13</v>
      </c>
      <c r="CJ2024" s="175" t="str">
        <f t="shared" si="2395"/>
        <v>CJ$13</v>
      </c>
      <c r="CK2024" s="175" t="str">
        <f t="shared" si="2395"/>
        <v>CK$13</v>
      </c>
      <c r="CL2024" s="175" t="str">
        <f t="shared" ref="CL2024" si="2396">CL1997</f>
        <v>CL$13</v>
      </c>
    </row>
    <row r="2025" spans="2:90" x14ac:dyDescent="0.4">
      <c r="B2025" s="187" t="str">
        <f>B2002</f>
        <v>Revenue driven intangible assets:</v>
      </c>
      <c r="D2025" t="s">
        <v>760</v>
      </c>
      <c r="E2025" s="8" t="str">
        <f t="shared" si="2369"/>
        <v>2025 FAINTR-S</v>
      </c>
      <c r="G2025" t="s">
        <v>332</v>
      </c>
      <c r="H2025" s="12"/>
      <c r="I2025" s="60"/>
      <c r="J2025" s="60"/>
      <c r="K2025" s="15"/>
      <c r="L2025" s="15"/>
      <c r="M2025" s="15"/>
      <c r="N2025" s="15"/>
      <c r="O2025" s="15"/>
      <c r="P2025" s="15"/>
      <c r="R2025" s="15"/>
      <c r="S2025" s="175">
        <f t="shared" ref="S2025" si="2397">S1998</f>
        <v>0</v>
      </c>
      <c r="T2025" s="175">
        <f t="shared" ref="T2025:AX2025" si="2398">T1998</f>
        <v>0</v>
      </c>
      <c r="U2025" s="175">
        <f t="shared" si="2398"/>
        <v>0</v>
      </c>
      <c r="V2025" s="175">
        <f t="shared" si="2398"/>
        <v>0</v>
      </c>
      <c r="W2025" s="175">
        <f t="shared" si="2398"/>
        <v>0</v>
      </c>
      <c r="X2025" s="175">
        <f t="shared" si="2398"/>
        <v>0</v>
      </c>
      <c r="Y2025" s="175">
        <f t="shared" si="2398"/>
        <v>0</v>
      </c>
      <c r="Z2025" s="175">
        <f t="shared" si="2398"/>
        <v>0</v>
      </c>
      <c r="AA2025" s="175">
        <f t="shared" si="2398"/>
        <v>0</v>
      </c>
      <c r="AB2025" s="175">
        <f t="shared" si="2398"/>
        <v>0</v>
      </c>
      <c r="AC2025" s="175">
        <f t="shared" si="2398"/>
        <v>0</v>
      </c>
      <c r="AD2025" s="175">
        <f t="shared" si="2398"/>
        <v>0</v>
      </c>
      <c r="AE2025" s="175">
        <f t="shared" si="2398"/>
        <v>0</v>
      </c>
      <c r="AF2025" s="175">
        <f t="shared" si="2398"/>
        <v>0</v>
      </c>
      <c r="AG2025" s="175">
        <f t="shared" si="2398"/>
        <v>0</v>
      </c>
      <c r="AH2025" s="175">
        <f t="shared" si="2398"/>
        <v>0</v>
      </c>
      <c r="AI2025" s="175">
        <f t="shared" si="2398"/>
        <v>0</v>
      </c>
      <c r="AJ2025" s="175">
        <f t="shared" si="2398"/>
        <v>0</v>
      </c>
      <c r="AK2025" s="175">
        <f t="shared" si="2398"/>
        <v>0</v>
      </c>
      <c r="AL2025" s="175">
        <f t="shared" si="2398"/>
        <v>0</v>
      </c>
      <c r="AM2025" s="175">
        <f t="shared" si="2398"/>
        <v>0</v>
      </c>
      <c r="AN2025" s="175">
        <f t="shared" si="2398"/>
        <v>0</v>
      </c>
      <c r="AO2025" s="175">
        <f t="shared" si="2398"/>
        <v>0</v>
      </c>
      <c r="AP2025" s="175">
        <f t="shared" si="2398"/>
        <v>0</v>
      </c>
      <c r="AQ2025" s="175">
        <f t="shared" si="2398"/>
        <v>0</v>
      </c>
      <c r="AR2025" s="175">
        <f t="shared" si="2398"/>
        <v>0</v>
      </c>
      <c r="AS2025" s="175">
        <f t="shared" si="2398"/>
        <v>0</v>
      </c>
      <c r="AT2025" s="175">
        <f t="shared" si="2398"/>
        <v>0</v>
      </c>
      <c r="AU2025" s="175">
        <f t="shared" si="2398"/>
        <v>0</v>
      </c>
      <c r="AV2025" s="175">
        <f t="shared" si="2398"/>
        <v>0</v>
      </c>
      <c r="AW2025" s="175">
        <f t="shared" si="2398"/>
        <v>0</v>
      </c>
      <c r="AX2025" s="175">
        <f t="shared" si="2398"/>
        <v>0</v>
      </c>
      <c r="AY2025" s="175">
        <f t="shared" ref="AY2025:CD2025" si="2399">AY1998</f>
        <v>0</v>
      </c>
      <c r="AZ2025" s="175">
        <f t="shared" si="2399"/>
        <v>0</v>
      </c>
      <c r="BA2025" s="175">
        <f t="shared" si="2399"/>
        <v>0</v>
      </c>
      <c r="BB2025" s="175">
        <f t="shared" si="2399"/>
        <v>0</v>
      </c>
      <c r="BC2025" s="175">
        <f t="shared" si="2399"/>
        <v>0</v>
      </c>
      <c r="BD2025" s="175">
        <f t="shared" si="2399"/>
        <v>0</v>
      </c>
      <c r="BE2025" s="175">
        <f t="shared" si="2399"/>
        <v>0</v>
      </c>
      <c r="BF2025" s="175">
        <f t="shared" si="2399"/>
        <v>0</v>
      </c>
      <c r="BG2025" s="175">
        <f t="shared" si="2399"/>
        <v>0</v>
      </c>
      <c r="BH2025" s="175">
        <f t="shared" si="2399"/>
        <v>0</v>
      </c>
      <c r="BI2025" s="175">
        <f t="shared" si="2399"/>
        <v>0</v>
      </c>
      <c r="BJ2025" s="175">
        <f t="shared" si="2399"/>
        <v>0</v>
      </c>
      <c r="BK2025" s="175">
        <f t="shared" si="2399"/>
        <v>0</v>
      </c>
      <c r="BL2025" s="175">
        <f t="shared" si="2399"/>
        <v>0</v>
      </c>
      <c r="BM2025" s="175">
        <f t="shared" si="2399"/>
        <v>0</v>
      </c>
      <c r="BN2025" s="175">
        <f t="shared" si="2399"/>
        <v>0</v>
      </c>
      <c r="BO2025" s="175">
        <f t="shared" si="2399"/>
        <v>0</v>
      </c>
      <c r="BP2025" s="175">
        <f t="shared" si="2399"/>
        <v>0</v>
      </c>
      <c r="BQ2025" s="175">
        <f t="shared" si="2399"/>
        <v>0</v>
      </c>
      <c r="BR2025" s="175">
        <f t="shared" si="2399"/>
        <v>0</v>
      </c>
      <c r="BS2025" s="175">
        <f t="shared" si="2399"/>
        <v>0</v>
      </c>
      <c r="BT2025" s="175">
        <f t="shared" si="2399"/>
        <v>0</v>
      </c>
      <c r="BU2025" s="175">
        <f t="shared" si="2399"/>
        <v>0</v>
      </c>
      <c r="BV2025" s="175">
        <f t="shared" si="2399"/>
        <v>0</v>
      </c>
      <c r="BW2025" s="175">
        <f t="shared" si="2399"/>
        <v>0</v>
      </c>
      <c r="BX2025" s="175">
        <f t="shared" si="2399"/>
        <v>0</v>
      </c>
      <c r="BY2025" s="175">
        <f t="shared" si="2399"/>
        <v>0</v>
      </c>
      <c r="BZ2025" s="175">
        <f t="shared" si="2399"/>
        <v>0</v>
      </c>
      <c r="CA2025" s="175">
        <f t="shared" si="2399"/>
        <v>0</v>
      </c>
      <c r="CB2025" s="175">
        <f t="shared" si="2399"/>
        <v>0</v>
      </c>
      <c r="CC2025" s="175">
        <f t="shared" si="2399"/>
        <v>0</v>
      </c>
      <c r="CD2025" s="175">
        <f t="shared" si="2399"/>
        <v>0</v>
      </c>
      <c r="CE2025" s="175">
        <f t="shared" ref="CE2025:CK2025" si="2400">CE1998</f>
        <v>0</v>
      </c>
      <c r="CF2025" s="175">
        <f t="shared" si="2400"/>
        <v>0</v>
      </c>
      <c r="CG2025" s="175">
        <f t="shared" si="2400"/>
        <v>0</v>
      </c>
      <c r="CH2025" s="175">
        <f t="shared" si="2400"/>
        <v>0</v>
      </c>
      <c r="CI2025" s="175">
        <f t="shared" si="2400"/>
        <v>0</v>
      </c>
      <c r="CJ2025" s="175">
        <f t="shared" si="2400"/>
        <v>0</v>
      </c>
      <c r="CK2025" s="175">
        <f t="shared" si="2400"/>
        <v>0</v>
      </c>
      <c r="CL2025" s="175">
        <f t="shared" ref="CL2025" si="2401">CL1998</f>
        <v>0</v>
      </c>
    </row>
    <row r="2026" spans="2:90" x14ac:dyDescent="0.4">
      <c r="B2026" s="235" t="str">
        <f>IFERROR(SUBSTITUTE(TRIM(MID(B2002, SEARCH("-", B2002) + 1, LEN(B2002))),":",""),"no unit")</f>
        <v>no unit</v>
      </c>
      <c r="D2026" t="s">
        <v>760</v>
      </c>
      <c r="E2026" s="8" t="str">
        <f t="shared" ref="E2026" si="2402">ROW()&amp;" "&amp;D2026</f>
        <v>2026 FAINTR-S</v>
      </c>
      <c r="G2026" t="s">
        <v>332</v>
      </c>
      <c r="H2026" s="12"/>
      <c r="I2026" s="60"/>
      <c r="J2026" s="60"/>
      <c r="K2026" s="15"/>
      <c r="L2026" s="15"/>
      <c r="M2026" s="15"/>
      <c r="N2026" s="15"/>
      <c r="O2026" s="15"/>
      <c r="P2026" s="15"/>
      <c r="R2026" s="15"/>
      <c r="S2026" s="175"/>
      <c r="T2026" s="175"/>
      <c r="U2026" s="175"/>
      <c r="V2026" s="175"/>
      <c r="W2026" s="175"/>
      <c r="X2026" s="175"/>
      <c r="Y2026" s="175"/>
      <c r="Z2026" s="175"/>
      <c r="AA2026" s="175"/>
      <c r="AB2026" s="175"/>
      <c r="AC2026" s="175"/>
      <c r="AD2026" s="175"/>
      <c r="AE2026" s="175"/>
      <c r="AF2026" s="175"/>
      <c r="AG2026" s="175"/>
      <c r="AH2026" s="175"/>
      <c r="AI2026" s="175"/>
      <c r="AJ2026" s="175"/>
      <c r="AK2026" s="175"/>
      <c r="AL2026" s="175"/>
      <c r="AM2026" s="175"/>
      <c r="AN2026" s="175"/>
      <c r="AO2026" s="175"/>
      <c r="AP2026" s="175"/>
      <c r="AQ2026" s="175"/>
      <c r="AR2026" s="175"/>
      <c r="AS2026" s="175"/>
      <c r="AT2026" s="175"/>
      <c r="AU2026" s="175"/>
      <c r="AV2026" s="175"/>
      <c r="AW2026" s="175"/>
      <c r="AX2026" s="175"/>
      <c r="AY2026" s="175"/>
      <c r="AZ2026" s="175"/>
      <c r="BA2026" s="175"/>
      <c r="BB2026" s="175"/>
      <c r="BC2026" s="175"/>
      <c r="BD2026" s="175"/>
      <c r="BE2026" s="175"/>
      <c r="BF2026" s="175"/>
      <c r="BG2026" s="175"/>
      <c r="BH2026" s="175"/>
      <c r="BI2026" s="175"/>
      <c r="BJ2026" s="175"/>
      <c r="BK2026" s="175"/>
      <c r="BL2026" s="175"/>
      <c r="BM2026" s="175"/>
      <c r="BN2026" s="175"/>
      <c r="BO2026" s="175"/>
      <c r="BP2026" s="175"/>
      <c r="BQ2026" s="175"/>
      <c r="BR2026" s="175"/>
      <c r="BS2026" s="175"/>
      <c r="BT2026" s="175"/>
      <c r="BU2026" s="175"/>
      <c r="BV2026" s="175"/>
      <c r="BW2026" s="175"/>
      <c r="BX2026" s="175"/>
      <c r="BY2026" s="175"/>
      <c r="BZ2026" s="175"/>
      <c r="CA2026" s="175"/>
      <c r="CB2026" s="175"/>
      <c r="CC2026" s="175"/>
      <c r="CD2026" s="175"/>
      <c r="CE2026" s="175"/>
      <c r="CF2026" s="175"/>
      <c r="CG2026" s="175"/>
      <c r="CH2026" s="175"/>
      <c r="CI2026" s="175"/>
      <c r="CJ2026" s="175"/>
      <c r="CK2026" s="175"/>
      <c r="CL2026" s="175"/>
    </row>
    <row r="2027" spans="2:90" x14ac:dyDescent="0.4">
      <c r="B2027" s="187" t="str">
        <f>B2000</f>
        <v>Secondary revenue driver</v>
      </c>
      <c r="D2027" t="s">
        <v>760</v>
      </c>
      <c r="E2027" s="8" t="str">
        <f t="shared" si="2369"/>
        <v>2027 FAINTR-S</v>
      </c>
      <c r="G2027" t="s">
        <v>332</v>
      </c>
      <c r="H2027" s="90"/>
      <c r="I2027" s="209"/>
      <c r="J2027" s="209"/>
      <c r="K2027" s="210"/>
      <c r="L2027" s="210"/>
      <c r="M2027" s="210"/>
      <c r="N2027" s="210"/>
      <c r="O2027" s="210"/>
      <c r="P2027" s="210"/>
      <c r="R2027" s="210"/>
      <c r="S2027" s="4" t="str">
        <f t="shared" ref="S2027" si="2403">ADDRESS(ROW(S2019),COLUMN(S2019),2)</f>
        <v>S$2019</v>
      </c>
      <c r="T2027" s="4" t="str">
        <f t="shared" ref="T2027:AX2027" si="2404">ADDRESS(ROW(T2019),COLUMN(T2019),2)</f>
        <v>T$2019</v>
      </c>
      <c r="U2027" s="4" t="str">
        <f t="shared" si="2404"/>
        <v>U$2019</v>
      </c>
      <c r="V2027" s="4" t="str">
        <f t="shared" si="2404"/>
        <v>V$2019</v>
      </c>
      <c r="W2027" s="4" t="str">
        <f t="shared" si="2404"/>
        <v>W$2019</v>
      </c>
      <c r="X2027" s="4" t="str">
        <f t="shared" si="2404"/>
        <v>X$2019</v>
      </c>
      <c r="Y2027" s="4" t="str">
        <f t="shared" si="2404"/>
        <v>Y$2019</v>
      </c>
      <c r="Z2027" s="4" t="str">
        <f t="shared" si="2404"/>
        <v>Z$2019</v>
      </c>
      <c r="AA2027" s="4" t="str">
        <f t="shared" si="2404"/>
        <v>AA$2019</v>
      </c>
      <c r="AB2027" s="4" t="str">
        <f t="shared" si="2404"/>
        <v>AB$2019</v>
      </c>
      <c r="AC2027" s="4" t="str">
        <f t="shared" si="2404"/>
        <v>AC$2019</v>
      </c>
      <c r="AD2027" s="4" t="str">
        <f t="shared" si="2404"/>
        <v>AD$2019</v>
      </c>
      <c r="AE2027" s="4" t="str">
        <f t="shared" si="2404"/>
        <v>AE$2019</v>
      </c>
      <c r="AF2027" s="4" t="str">
        <f t="shared" si="2404"/>
        <v>AF$2019</v>
      </c>
      <c r="AG2027" s="4" t="str">
        <f t="shared" si="2404"/>
        <v>AG$2019</v>
      </c>
      <c r="AH2027" s="4" t="str">
        <f t="shared" si="2404"/>
        <v>AH$2019</v>
      </c>
      <c r="AI2027" s="4" t="str">
        <f t="shared" si="2404"/>
        <v>AI$2019</v>
      </c>
      <c r="AJ2027" s="4" t="str">
        <f t="shared" si="2404"/>
        <v>AJ$2019</v>
      </c>
      <c r="AK2027" s="4" t="str">
        <f t="shared" si="2404"/>
        <v>AK$2019</v>
      </c>
      <c r="AL2027" s="4" t="str">
        <f t="shared" si="2404"/>
        <v>AL$2019</v>
      </c>
      <c r="AM2027" s="4" t="str">
        <f t="shared" si="2404"/>
        <v>AM$2019</v>
      </c>
      <c r="AN2027" s="4" t="str">
        <f t="shared" si="2404"/>
        <v>AN$2019</v>
      </c>
      <c r="AO2027" s="4" t="str">
        <f t="shared" si="2404"/>
        <v>AO$2019</v>
      </c>
      <c r="AP2027" s="4" t="str">
        <f t="shared" si="2404"/>
        <v>AP$2019</v>
      </c>
      <c r="AQ2027" s="4" t="str">
        <f t="shared" si="2404"/>
        <v>AQ$2019</v>
      </c>
      <c r="AR2027" s="4" t="str">
        <f t="shared" si="2404"/>
        <v>AR$2019</v>
      </c>
      <c r="AS2027" s="4" t="str">
        <f t="shared" si="2404"/>
        <v>AS$2019</v>
      </c>
      <c r="AT2027" s="4" t="str">
        <f t="shared" si="2404"/>
        <v>AT$2019</v>
      </c>
      <c r="AU2027" s="4" t="str">
        <f t="shared" si="2404"/>
        <v>AU$2019</v>
      </c>
      <c r="AV2027" s="4" t="str">
        <f t="shared" si="2404"/>
        <v>AV$2019</v>
      </c>
      <c r="AW2027" s="4" t="str">
        <f t="shared" si="2404"/>
        <v>AW$2019</v>
      </c>
      <c r="AX2027" s="4" t="str">
        <f t="shared" si="2404"/>
        <v>AX$2019</v>
      </c>
      <c r="AY2027" s="4" t="str">
        <f t="shared" ref="AY2027:CD2027" si="2405">ADDRESS(ROW(AY2019),COLUMN(AY2019),2)</f>
        <v>AY$2019</v>
      </c>
      <c r="AZ2027" s="4" t="str">
        <f t="shared" si="2405"/>
        <v>AZ$2019</v>
      </c>
      <c r="BA2027" s="4" t="str">
        <f t="shared" si="2405"/>
        <v>BA$2019</v>
      </c>
      <c r="BB2027" s="4" t="str">
        <f t="shared" si="2405"/>
        <v>BB$2019</v>
      </c>
      <c r="BC2027" s="4" t="str">
        <f t="shared" si="2405"/>
        <v>BC$2019</v>
      </c>
      <c r="BD2027" s="4" t="str">
        <f t="shared" si="2405"/>
        <v>BD$2019</v>
      </c>
      <c r="BE2027" s="4" t="str">
        <f t="shared" si="2405"/>
        <v>BE$2019</v>
      </c>
      <c r="BF2027" s="4" t="str">
        <f t="shared" si="2405"/>
        <v>BF$2019</v>
      </c>
      <c r="BG2027" s="4" t="str">
        <f t="shared" si="2405"/>
        <v>BG$2019</v>
      </c>
      <c r="BH2027" s="4" t="str">
        <f t="shared" si="2405"/>
        <v>BH$2019</v>
      </c>
      <c r="BI2027" s="4" t="str">
        <f t="shared" si="2405"/>
        <v>BI$2019</v>
      </c>
      <c r="BJ2027" s="4" t="str">
        <f t="shared" si="2405"/>
        <v>BJ$2019</v>
      </c>
      <c r="BK2027" s="4" t="str">
        <f t="shared" si="2405"/>
        <v>BK$2019</v>
      </c>
      <c r="BL2027" s="4" t="str">
        <f t="shared" si="2405"/>
        <v>BL$2019</v>
      </c>
      <c r="BM2027" s="4" t="str">
        <f t="shared" si="2405"/>
        <v>BM$2019</v>
      </c>
      <c r="BN2027" s="4" t="str">
        <f t="shared" si="2405"/>
        <v>BN$2019</v>
      </c>
      <c r="BO2027" s="4" t="str">
        <f t="shared" si="2405"/>
        <v>BO$2019</v>
      </c>
      <c r="BP2027" s="4" t="str">
        <f t="shared" si="2405"/>
        <v>BP$2019</v>
      </c>
      <c r="BQ2027" s="4" t="str">
        <f t="shared" si="2405"/>
        <v>BQ$2019</v>
      </c>
      <c r="BR2027" s="4" t="str">
        <f t="shared" si="2405"/>
        <v>BR$2019</v>
      </c>
      <c r="BS2027" s="4" t="str">
        <f t="shared" si="2405"/>
        <v>BS$2019</v>
      </c>
      <c r="BT2027" s="4" t="str">
        <f t="shared" si="2405"/>
        <v>BT$2019</v>
      </c>
      <c r="BU2027" s="4" t="str">
        <f t="shared" si="2405"/>
        <v>BU$2019</v>
      </c>
      <c r="BV2027" s="4" t="str">
        <f t="shared" si="2405"/>
        <v>BV$2019</v>
      </c>
      <c r="BW2027" s="4" t="str">
        <f t="shared" si="2405"/>
        <v>BW$2019</v>
      </c>
      <c r="BX2027" s="4" t="str">
        <f t="shared" si="2405"/>
        <v>BX$2019</v>
      </c>
      <c r="BY2027" s="4" t="str">
        <f t="shared" si="2405"/>
        <v>BY$2019</v>
      </c>
      <c r="BZ2027" s="4" t="str">
        <f t="shared" si="2405"/>
        <v>BZ$2019</v>
      </c>
      <c r="CA2027" s="4" t="str">
        <f t="shared" si="2405"/>
        <v>CA$2019</v>
      </c>
      <c r="CB2027" s="4" t="str">
        <f t="shared" si="2405"/>
        <v>CB$2019</v>
      </c>
      <c r="CC2027" s="4" t="str">
        <f t="shared" si="2405"/>
        <v>CC$2019</v>
      </c>
      <c r="CD2027" s="4" t="str">
        <f t="shared" si="2405"/>
        <v>CD$2019</v>
      </c>
      <c r="CE2027" s="4" t="str">
        <f t="shared" ref="CE2027:CK2027" si="2406">ADDRESS(ROW(CE2019),COLUMN(CE2019),2)</f>
        <v>CE$2019</v>
      </c>
      <c r="CF2027" s="4" t="str">
        <f t="shared" si="2406"/>
        <v>CF$2019</v>
      </c>
      <c r="CG2027" s="4" t="str">
        <f t="shared" si="2406"/>
        <v>CG$2019</v>
      </c>
      <c r="CH2027" s="4" t="str">
        <f t="shared" si="2406"/>
        <v>CH$2019</v>
      </c>
      <c r="CI2027" s="4" t="str">
        <f t="shared" si="2406"/>
        <v>CI$2019</v>
      </c>
      <c r="CJ2027" s="4" t="str">
        <f t="shared" si="2406"/>
        <v>CJ$2019</v>
      </c>
      <c r="CK2027" s="4" t="str">
        <f t="shared" si="2406"/>
        <v>CK$2019</v>
      </c>
      <c r="CL2027" s="4" t="str">
        <f t="shared" ref="CL2027" si="2407">ADDRESS(ROW(CL2019),COLUMN(CL2019),2)</f>
        <v>CL$2019</v>
      </c>
    </row>
    <row r="2028" spans="2:90" x14ac:dyDescent="0.4">
      <c r="B2028" s="132" t="str">
        <f>B2001</f>
        <v>Secondary volume driver</v>
      </c>
      <c r="D2028" t="s">
        <v>760</v>
      </c>
      <c r="E2028" s="8" t="str">
        <f t="shared" si="2369"/>
        <v>2028 FAINTR-S</v>
      </c>
      <c r="G2028" t="s">
        <v>332</v>
      </c>
      <c r="H2028" s="12"/>
      <c r="I2028" s="60"/>
      <c r="J2028" s="60"/>
      <c r="K2028" s="15"/>
      <c r="L2028" s="15"/>
      <c r="M2028" s="15"/>
      <c r="N2028" s="15"/>
      <c r="O2028" s="15"/>
      <c r="P2028" s="15"/>
      <c r="R2028" s="15"/>
      <c r="S2028" s="175" t="str">
        <f t="shared" ref="S2028" si="2408">S2001</f>
        <v>S$15</v>
      </c>
      <c r="T2028" s="175" t="str">
        <f t="shared" ref="T2028:AX2028" si="2409">T2001</f>
        <v>T$15</v>
      </c>
      <c r="U2028" s="175" t="str">
        <f t="shared" si="2409"/>
        <v>U$15</v>
      </c>
      <c r="V2028" s="175" t="str">
        <f t="shared" si="2409"/>
        <v>V$15</v>
      </c>
      <c r="W2028" s="175" t="str">
        <f t="shared" si="2409"/>
        <v>W$15</v>
      </c>
      <c r="X2028" s="175" t="str">
        <f t="shared" si="2409"/>
        <v>X$15</v>
      </c>
      <c r="Y2028" s="175" t="str">
        <f t="shared" si="2409"/>
        <v>Y$15</v>
      </c>
      <c r="Z2028" s="175" t="str">
        <f t="shared" si="2409"/>
        <v>Z$15</v>
      </c>
      <c r="AA2028" s="175" t="str">
        <f t="shared" si="2409"/>
        <v>AA$15</v>
      </c>
      <c r="AB2028" s="175" t="str">
        <f t="shared" si="2409"/>
        <v>AB$15</v>
      </c>
      <c r="AC2028" s="175" t="str">
        <f t="shared" si="2409"/>
        <v>AC$15</v>
      </c>
      <c r="AD2028" s="175" t="str">
        <f t="shared" si="2409"/>
        <v>AD$15</v>
      </c>
      <c r="AE2028" s="175" t="str">
        <f t="shared" si="2409"/>
        <v>AE$15</v>
      </c>
      <c r="AF2028" s="175" t="str">
        <f t="shared" si="2409"/>
        <v>AF$15</v>
      </c>
      <c r="AG2028" s="175" t="str">
        <f t="shared" si="2409"/>
        <v>AG$15</v>
      </c>
      <c r="AH2028" s="175" t="str">
        <f t="shared" si="2409"/>
        <v>AH$15</v>
      </c>
      <c r="AI2028" s="175" t="str">
        <f t="shared" si="2409"/>
        <v>AI$15</v>
      </c>
      <c r="AJ2028" s="175" t="str">
        <f t="shared" si="2409"/>
        <v>AJ$15</v>
      </c>
      <c r="AK2028" s="175" t="str">
        <f t="shared" si="2409"/>
        <v>AK$15</v>
      </c>
      <c r="AL2028" s="175" t="str">
        <f t="shared" si="2409"/>
        <v>AL$15</v>
      </c>
      <c r="AM2028" s="175" t="str">
        <f t="shared" si="2409"/>
        <v>AM$15</v>
      </c>
      <c r="AN2028" s="175" t="str">
        <f t="shared" si="2409"/>
        <v>AN$15</v>
      </c>
      <c r="AO2028" s="175" t="str">
        <f t="shared" si="2409"/>
        <v>AO$15</v>
      </c>
      <c r="AP2028" s="175" t="str">
        <f t="shared" si="2409"/>
        <v>AP$15</v>
      </c>
      <c r="AQ2028" s="175" t="str">
        <f t="shared" si="2409"/>
        <v>AQ$15</v>
      </c>
      <c r="AR2028" s="175" t="str">
        <f t="shared" si="2409"/>
        <v>AR$15</v>
      </c>
      <c r="AS2028" s="175" t="str">
        <f t="shared" si="2409"/>
        <v>AS$15</v>
      </c>
      <c r="AT2028" s="175" t="str">
        <f t="shared" si="2409"/>
        <v>AT$15</v>
      </c>
      <c r="AU2028" s="175" t="str">
        <f t="shared" si="2409"/>
        <v>AU$15</v>
      </c>
      <c r="AV2028" s="175" t="str">
        <f t="shared" si="2409"/>
        <v>AV$15</v>
      </c>
      <c r="AW2028" s="175" t="str">
        <f t="shared" si="2409"/>
        <v>AW$15</v>
      </c>
      <c r="AX2028" s="175" t="str">
        <f t="shared" si="2409"/>
        <v>AX$15</v>
      </c>
      <c r="AY2028" s="175" t="str">
        <f t="shared" ref="AY2028:CD2028" si="2410">AY2001</f>
        <v>AY$15</v>
      </c>
      <c r="AZ2028" s="175" t="str">
        <f t="shared" si="2410"/>
        <v>AZ$15</v>
      </c>
      <c r="BA2028" s="175" t="str">
        <f t="shared" si="2410"/>
        <v>BA$15</v>
      </c>
      <c r="BB2028" s="175" t="str">
        <f t="shared" si="2410"/>
        <v>BB$15</v>
      </c>
      <c r="BC2028" s="175" t="str">
        <f t="shared" si="2410"/>
        <v>BC$15</v>
      </c>
      <c r="BD2028" s="175" t="str">
        <f t="shared" si="2410"/>
        <v>BD$15</v>
      </c>
      <c r="BE2028" s="175" t="str">
        <f t="shared" si="2410"/>
        <v>BE$15</v>
      </c>
      <c r="BF2028" s="175" t="str">
        <f t="shared" si="2410"/>
        <v>BF$15</v>
      </c>
      <c r="BG2028" s="175" t="str">
        <f t="shared" si="2410"/>
        <v>BG$15</v>
      </c>
      <c r="BH2028" s="175" t="str">
        <f t="shared" si="2410"/>
        <v>BH$15</v>
      </c>
      <c r="BI2028" s="175" t="str">
        <f t="shared" si="2410"/>
        <v>BI$15</v>
      </c>
      <c r="BJ2028" s="175" t="str">
        <f t="shared" si="2410"/>
        <v>BJ$15</v>
      </c>
      <c r="BK2028" s="175" t="str">
        <f t="shared" si="2410"/>
        <v>BK$15</v>
      </c>
      <c r="BL2028" s="175" t="str">
        <f t="shared" si="2410"/>
        <v>BL$15</v>
      </c>
      <c r="BM2028" s="175" t="str">
        <f t="shared" si="2410"/>
        <v>BM$15</v>
      </c>
      <c r="BN2028" s="175" t="str">
        <f t="shared" si="2410"/>
        <v>BN$15</v>
      </c>
      <c r="BO2028" s="175" t="str">
        <f t="shared" si="2410"/>
        <v>BO$15</v>
      </c>
      <c r="BP2028" s="175" t="str">
        <f t="shared" si="2410"/>
        <v>BP$15</v>
      </c>
      <c r="BQ2028" s="175" t="str">
        <f t="shared" si="2410"/>
        <v>BQ$15</v>
      </c>
      <c r="BR2028" s="175" t="str">
        <f t="shared" si="2410"/>
        <v>BR$15</v>
      </c>
      <c r="BS2028" s="175" t="str">
        <f t="shared" si="2410"/>
        <v>BS$15</v>
      </c>
      <c r="BT2028" s="175" t="str">
        <f t="shared" si="2410"/>
        <v>BT$15</v>
      </c>
      <c r="BU2028" s="175" t="str">
        <f t="shared" si="2410"/>
        <v>BU$15</v>
      </c>
      <c r="BV2028" s="175" t="str">
        <f t="shared" si="2410"/>
        <v>BV$15</v>
      </c>
      <c r="BW2028" s="175" t="str">
        <f t="shared" si="2410"/>
        <v>BW$15</v>
      </c>
      <c r="BX2028" s="175" t="str">
        <f t="shared" si="2410"/>
        <v>BX$15</v>
      </c>
      <c r="BY2028" s="175" t="str">
        <f t="shared" si="2410"/>
        <v>BY$15</v>
      </c>
      <c r="BZ2028" s="175" t="str">
        <f t="shared" si="2410"/>
        <v>BZ$15</v>
      </c>
      <c r="CA2028" s="175" t="str">
        <f t="shared" si="2410"/>
        <v>CA$15</v>
      </c>
      <c r="CB2028" s="175" t="str">
        <f t="shared" si="2410"/>
        <v>CB$15</v>
      </c>
      <c r="CC2028" s="175" t="str">
        <f t="shared" si="2410"/>
        <v>CC$15</v>
      </c>
      <c r="CD2028" s="175" t="str">
        <f t="shared" si="2410"/>
        <v>CD$15</v>
      </c>
      <c r="CE2028" s="175" t="str">
        <f t="shared" ref="CE2028:CK2028" si="2411">CE2001</f>
        <v>CE$15</v>
      </c>
      <c r="CF2028" s="175" t="str">
        <f t="shared" si="2411"/>
        <v>CF$15</v>
      </c>
      <c r="CG2028" s="175" t="str">
        <f t="shared" si="2411"/>
        <v>CG$15</v>
      </c>
      <c r="CH2028" s="175" t="str">
        <f t="shared" si="2411"/>
        <v>CH$15</v>
      </c>
      <c r="CI2028" s="175" t="str">
        <f t="shared" si="2411"/>
        <v>CI$15</v>
      </c>
      <c r="CJ2028" s="175" t="str">
        <f t="shared" si="2411"/>
        <v>CJ$15</v>
      </c>
      <c r="CK2028" s="175" t="str">
        <f t="shared" si="2411"/>
        <v>CK$15</v>
      </c>
      <c r="CL2028" s="175" t="str">
        <f t="shared" ref="CL2028" si="2412">CL2001</f>
        <v>CL$15</v>
      </c>
    </row>
    <row r="2029" spans="2:90" x14ac:dyDescent="0.4">
      <c r="E2029" s="8"/>
      <c r="H2029" s="12"/>
      <c r="I2029" s="60"/>
      <c r="J2029" s="60"/>
      <c r="K2029" s="15"/>
      <c r="L2029" s="15"/>
      <c r="M2029" s="15"/>
      <c r="N2029" s="15"/>
      <c r="O2029" s="15"/>
      <c r="P2029" s="15"/>
      <c r="R2029" s="15"/>
      <c r="S2029" s="76"/>
      <c r="T2029" s="76"/>
      <c r="U2029" s="76"/>
      <c r="V2029" s="76"/>
      <c r="W2029" s="76"/>
      <c r="X2029" s="76"/>
      <c r="Y2029" s="76"/>
      <c r="Z2029" s="76"/>
      <c r="AA2029" s="76"/>
      <c r="AB2029" s="76"/>
      <c r="AC2029" s="76"/>
      <c r="AD2029" s="76"/>
      <c r="AE2029" s="76"/>
      <c r="AF2029" s="76"/>
      <c r="AG2029" s="76"/>
      <c r="AH2029" s="76"/>
      <c r="AI2029" s="76"/>
      <c r="AJ2029" s="76"/>
      <c r="AK2029" s="76"/>
      <c r="AL2029" s="76"/>
      <c r="AM2029" s="76"/>
      <c r="AN2029" s="76"/>
      <c r="AO2029" s="76"/>
      <c r="AP2029" s="76"/>
      <c r="AQ2029" s="76"/>
      <c r="AR2029" s="76"/>
      <c r="AS2029" s="76"/>
      <c r="AT2029" s="76"/>
      <c r="AU2029" s="76"/>
      <c r="AV2029" s="76"/>
      <c r="AW2029" s="76"/>
      <c r="AX2029" s="76"/>
      <c r="AY2029" s="76"/>
      <c r="AZ2029" s="76"/>
      <c r="BA2029" s="76"/>
      <c r="BB2029" s="76"/>
      <c r="BC2029" s="76"/>
      <c r="BD2029" s="76"/>
      <c r="BE2029" s="76"/>
      <c r="BF2029" s="76"/>
      <c r="BG2029" s="76"/>
      <c r="BH2029" s="76"/>
      <c r="BI2029" s="76"/>
      <c r="BJ2029" s="76"/>
      <c r="BK2029" s="76"/>
      <c r="BL2029" s="76"/>
      <c r="BM2029" s="76"/>
      <c r="BN2029" s="76"/>
      <c r="BO2029" s="76"/>
      <c r="BP2029" s="76"/>
      <c r="BQ2029" s="76"/>
      <c r="BR2029" s="76"/>
      <c r="BS2029" s="76"/>
      <c r="BT2029" s="76"/>
      <c r="BU2029" s="76"/>
      <c r="BV2029" s="76"/>
      <c r="BW2029" s="76"/>
      <c r="BX2029" s="76"/>
      <c r="BY2029" s="76"/>
      <c r="BZ2029" s="76"/>
      <c r="CA2029" s="76"/>
      <c r="CB2029" s="76"/>
      <c r="CC2029" s="76"/>
      <c r="CD2029" s="76"/>
      <c r="CE2029" s="76"/>
      <c r="CF2029" s="76"/>
      <c r="CG2029" s="76"/>
      <c r="CH2029" s="76"/>
      <c r="CI2029" s="76"/>
      <c r="CJ2029" s="76"/>
      <c r="CK2029" s="76"/>
      <c r="CL2029" s="76"/>
    </row>
    <row r="2030" spans="2:90" x14ac:dyDescent="0.4">
      <c r="B2030" s="171" t="s">
        <v>490</v>
      </c>
      <c r="E2030" s="8"/>
      <c r="H2030" s="170"/>
      <c r="I2030" s="172"/>
      <c r="J2030" s="172"/>
      <c r="K2030" s="193"/>
      <c r="L2030" s="193"/>
      <c r="M2030" s="193"/>
      <c r="N2030" s="193"/>
      <c r="O2030" s="193"/>
      <c r="P2030" s="193"/>
      <c r="R2030" s="194"/>
      <c r="S2030" s="170"/>
      <c r="T2030" s="170"/>
      <c r="U2030" s="170"/>
      <c r="V2030" s="170"/>
      <c r="W2030" s="170"/>
      <c r="X2030" s="170"/>
      <c r="Y2030" s="170"/>
      <c r="Z2030" s="170"/>
      <c r="AA2030" s="170"/>
      <c r="AB2030" s="170"/>
      <c r="AC2030" s="170"/>
      <c r="AD2030" s="170"/>
      <c r="AE2030" s="170"/>
      <c r="AF2030" s="170"/>
      <c r="AG2030" s="170"/>
      <c r="AH2030" s="170"/>
      <c r="AI2030" s="170"/>
      <c r="AJ2030" s="170"/>
      <c r="AK2030" s="170"/>
      <c r="AL2030" s="170"/>
      <c r="AM2030" s="170"/>
      <c r="AN2030" s="170"/>
      <c r="AO2030" s="170"/>
      <c r="AP2030" s="170"/>
      <c r="AQ2030" s="170"/>
      <c r="AR2030" s="170"/>
      <c r="AS2030" s="170"/>
      <c r="AT2030" s="170"/>
      <c r="AU2030" s="170"/>
      <c r="AV2030" s="170"/>
      <c r="AW2030" s="170"/>
      <c r="AX2030" s="170"/>
      <c r="AY2030" s="170"/>
      <c r="AZ2030" s="170"/>
      <c r="BA2030" s="170"/>
      <c r="BB2030" s="170"/>
      <c r="BC2030" s="170"/>
      <c r="BD2030" s="170"/>
      <c r="BE2030" s="170"/>
      <c r="BF2030" s="170"/>
      <c r="BG2030" s="170"/>
      <c r="BH2030" s="170"/>
      <c r="BI2030" s="170"/>
      <c r="BJ2030" s="170"/>
      <c r="BK2030" s="170"/>
      <c r="BL2030" s="170"/>
      <c r="BM2030" s="170"/>
      <c r="BN2030" s="170"/>
      <c r="BO2030" s="170"/>
      <c r="BP2030" s="170"/>
      <c r="BQ2030" s="170"/>
      <c r="BR2030" s="170"/>
      <c r="BS2030" s="170"/>
      <c r="BT2030" s="170"/>
      <c r="BU2030" s="170"/>
      <c r="BV2030" s="170"/>
      <c r="BW2030" s="170"/>
      <c r="BX2030" s="170"/>
      <c r="BY2030" s="170"/>
      <c r="BZ2030" s="170"/>
      <c r="CA2030" s="170"/>
      <c r="CB2030" s="170"/>
      <c r="CC2030" s="170"/>
      <c r="CD2030" s="170"/>
      <c r="CE2030" s="170"/>
      <c r="CF2030" s="170"/>
      <c r="CG2030" s="170"/>
      <c r="CH2030" s="170"/>
      <c r="CI2030" s="170"/>
      <c r="CJ2030" s="170"/>
      <c r="CK2030" s="170"/>
      <c r="CL2030" s="170"/>
    </row>
    <row r="2031" spans="2:90" x14ac:dyDescent="0.4">
      <c r="B2031" s="171" t="s">
        <v>492</v>
      </c>
      <c r="E2031" s="8"/>
      <c r="H2031" s="170"/>
      <c r="I2031" s="172"/>
      <c r="J2031" s="172"/>
      <c r="K2031" s="193"/>
      <c r="L2031" s="193"/>
      <c r="M2031" s="193"/>
      <c r="N2031" s="193"/>
      <c r="O2031" s="193"/>
      <c r="P2031" s="193"/>
      <c r="R2031" s="194"/>
      <c r="S2031" s="170"/>
      <c r="T2031" s="170"/>
      <c r="U2031" s="170"/>
      <c r="V2031" s="170"/>
      <c r="W2031" s="170"/>
      <c r="X2031" s="170"/>
      <c r="Y2031" s="170"/>
      <c r="Z2031" s="170"/>
      <c r="AA2031" s="170"/>
      <c r="AB2031" s="170"/>
      <c r="AC2031" s="170"/>
      <c r="AD2031" s="170"/>
      <c r="AE2031" s="170"/>
      <c r="AF2031" s="170"/>
      <c r="AG2031" s="170"/>
      <c r="AH2031" s="170"/>
      <c r="AI2031" s="170"/>
      <c r="AJ2031" s="170"/>
      <c r="AK2031" s="170"/>
      <c r="AL2031" s="170"/>
      <c r="AM2031" s="170"/>
      <c r="AN2031" s="170"/>
      <c r="AO2031" s="170"/>
      <c r="AP2031" s="170"/>
      <c r="AQ2031" s="170"/>
      <c r="AR2031" s="170"/>
      <c r="AS2031" s="170"/>
      <c r="AT2031" s="170"/>
      <c r="AU2031" s="170"/>
      <c r="AV2031" s="170"/>
      <c r="AW2031" s="170"/>
      <c r="AX2031" s="170"/>
      <c r="AY2031" s="170"/>
      <c r="AZ2031" s="170"/>
      <c r="BA2031" s="170"/>
      <c r="BB2031" s="170"/>
      <c r="BC2031" s="170"/>
      <c r="BD2031" s="170"/>
      <c r="BE2031" s="170"/>
      <c r="BF2031" s="170"/>
      <c r="BG2031" s="170"/>
      <c r="BH2031" s="170"/>
      <c r="BI2031" s="170"/>
      <c r="BJ2031" s="170"/>
      <c r="BK2031" s="170"/>
      <c r="BL2031" s="170"/>
      <c r="BM2031" s="170"/>
      <c r="BN2031" s="170"/>
      <c r="BO2031" s="170"/>
      <c r="BP2031" s="170"/>
      <c r="BQ2031" s="170"/>
      <c r="BR2031" s="170"/>
      <c r="BS2031" s="170"/>
      <c r="BT2031" s="170"/>
      <c r="BU2031" s="170"/>
      <c r="BV2031" s="170"/>
      <c r="BW2031" s="170"/>
      <c r="BX2031" s="170"/>
      <c r="BY2031" s="170"/>
      <c r="BZ2031" s="170"/>
      <c r="CA2031" s="170"/>
      <c r="CB2031" s="170"/>
      <c r="CC2031" s="170"/>
      <c r="CD2031" s="170"/>
      <c r="CE2031" s="170"/>
      <c r="CF2031" s="170"/>
      <c r="CG2031" s="170"/>
      <c r="CH2031" s="170"/>
      <c r="CI2031" s="170"/>
      <c r="CJ2031" s="170"/>
      <c r="CK2031" s="170"/>
      <c r="CL2031" s="170"/>
    </row>
    <row r="2032" spans="2:90" x14ac:dyDescent="0.4">
      <c r="B2032" s="171" t="s">
        <v>461</v>
      </c>
      <c r="E2032" s="8"/>
      <c r="H2032" s="170"/>
      <c r="I2032" s="172"/>
      <c r="J2032" s="172"/>
      <c r="K2032" s="193"/>
      <c r="L2032" s="193"/>
      <c r="M2032" s="193"/>
      <c r="N2032" s="193"/>
      <c r="O2032" s="193"/>
      <c r="P2032" s="193"/>
      <c r="R2032" s="194"/>
      <c r="S2032" s="195" t="str">
        <f t="shared" ref="S2032:AX2032" si="2413">S$16</f>
        <v>S$12</v>
      </c>
      <c r="T2032" s="195" t="str">
        <f t="shared" si="2413"/>
        <v>T$12</v>
      </c>
      <c r="U2032" s="195" t="str">
        <f t="shared" si="2413"/>
        <v>U$12</v>
      </c>
      <c r="V2032" s="195" t="str">
        <f t="shared" si="2413"/>
        <v>V$12</v>
      </c>
      <c r="W2032" s="195" t="str">
        <f t="shared" si="2413"/>
        <v>W$12</v>
      </c>
      <c r="X2032" s="195" t="str">
        <f t="shared" si="2413"/>
        <v>X$12</v>
      </c>
      <c r="Y2032" s="195" t="str">
        <f t="shared" si="2413"/>
        <v>Y$12</v>
      </c>
      <c r="Z2032" s="195" t="str">
        <f t="shared" si="2413"/>
        <v>Z$12</v>
      </c>
      <c r="AA2032" s="195" t="str">
        <f t="shared" si="2413"/>
        <v>AA$12</v>
      </c>
      <c r="AB2032" s="195" t="str">
        <f t="shared" si="2413"/>
        <v>AB$12</v>
      </c>
      <c r="AC2032" s="195" t="str">
        <f t="shared" si="2413"/>
        <v>AC$12</v>
      </c>
      <c r="AD2032" s="195" t="str">
        <f t="shared" si="2413"/>
        <v>AD$12</v>
      </c>
      <c r="AE2032" s="195" t="str">
        <f t="shared" si="2413"/>
        <v>AE$12</v>
      </c>
      <c r="AF2032" s="195" t="str">
        <f t="shared" si="2413"/>
        <v>AF$12</v>
      </c>
      <c r="AG2032" s="195" t="str">
        <f t="shared" si="2413"/>
        <v>AG$12</v>
      </c>
      <c r="AH2032" s="195" t="str">
        <f t="shared" si="2413"/>
        <v>AH$12</v>
      </c>
      <c r="AI2032" s="195" t="str">
        <f t="shared" si="2413"/>
        <v>AI$12</v>
      </c>
      <c r="AJ2032" s="195" t="str">
        <f t="shared" si="2413"/>
        <v>AJ$12</v>
      </c>
      <c r="AK2032" s="195" t="str">
        <f t="shared" si="2413"/>
        <v>AK$12</v>
      </c>
      <c r="AL2032" s="195" t="str">
        <f t="shared" si="2413"/>
        <v>AL$12</v>
      </c>
      <c r="AM2032" s="195" t="str">
        <f t="shared" si="2413"/>
        <v>AM$12</v>
      </c>
      <c r="AN2032" s="195" t="str">
        <f t="shared" si="2413"/>
        <v>AN$12</v>
      </c>
      <c r="AO2032" s="195" t="str">
        <f t="shared" si="2413"/>
        <v>AO$12</v>
      </c>
      <c r="AP2032" s="195" t="str">
        <f t="shared" si="2413"/>
        <v>AP$12</v>
      </c>
      <c r="AQ2032" s="195" t="str">
        <f t="shared" si="2413"/>
        <v>AQ$12</v>
      </c>
      <c r="AR2032" s="195" t="str">
        <f t="shared" si="2413"/>
        <v>AR$12</v>
      </c>
      <c r="AS2032" s="195" t="str">
        <f t="shared" si="2413"/>
        <v>AS$12</v>
      </c>
      <c r="AT2032" s="195" t="str">
        <f t="shared" si="2413"/>
        <v>AT$12</v>
      </c>
      <c r="AU2032" s="195" t="str">
        <f t="shared" si="2413"/>
        <v>AU$12</v>
      </c>
      <c r="AV2032" s="195" t="str">
        <f t="shared" si="2413"/>
        <v>AV$12</v>
      </c>
      <c r="AW2032" s="195" t="str">
        <f t="shared" si="2413"/>
        <v>AW$12</v>
      </c>
      <c r="AX2032" s="195" t="str">
        <f t="shared" si="2413"/>
        <v>AX$12</v>
      </c>
      <c r="AY2032" s="195" t="str">
        <f t="shared" ref="AY2032:CD2032" si="2414">AY$16</f>
        <v>AY$12</v>
      </c>
      <c r="AZ2032" s="195" t="str">
        <f t="shared" si="2414"/>
        <v>AZ$12</v>
      </c>
      <c r="BA2032" s="195" t="str">
        <f t="shared" si="2414"/>
        <v>BA$12</v>
      </c>
      <c r="BB2032" s="195" t="str">
        <f t="shared" si="2414"/>
        <v>BB$12</v>
      </c>
      <c r="BC2032" s="195" t="str">
        <f t="shared" si="2414"/>
        <v>BC$12</v>
      </c>
      <c r="BD2032" s="195" t="str">
        <f t="shared" si="2414"/>
        <v>BD$12</v>
      </c>
      <c r="BE2032" s="195" t="str">
        <f t="shared" si="2414"/>
        <v>BE$12</v>
      </c>
      <c r="BF2032" s="195" t="str">
        <f t="shared" si="2414"/>
        <v>BF$12</v>
      </c>
      <c r="BG2032" s="195" t="str">
        <f t="shared" si="2414"/>
        <v>BG$12</v>
      </c>
      <c r="BH2032" s="195" t="str">
        <f t="shared" si="2414"/>
        <v>BH$12</v>
      </c>
      <c r="BI2032" s="195" t="str">
        <f t="shared" si="2414"/>
        <v>BI$12</v>
      </c>
      <c r="BJ2032" s="195" t="str">
        <f t="shared" si="2414"/>
        <v>BJ$12</v>
      </c>
      <c r="BK2032" s="195" t="str">
        <f t="shared" si="2414"/>
        <v>BK$12</v>
      </c>
      <c r="BL2032" s="195" t="str">
        <f t="shared" si="2414"/>
        <v>BL$12</v>
      </c>
      <c r="BM2032" s="195" t="str">
        <f t="shared" si="2414"/>
        <v>BM$12</v>
      </c>
      <c r="BN2032" s="195" t="str">
        <f t="shared" si="2414"/>
        <v>BN$12</v>
      </c>
      <c r="BO2032" s="195" t="str">
        <f t="shared" si="2414"/>
        <v>BO$12</v>
      </c>
      <c r="BP2032" s="195" t="str">
        <f t="shared" si="2414"/>
        <v>BP$12</v>
      </c>
      <c r="BQ2032" s="195" t="str">
        <f t="shared" si="2414"/>
        <v>BQ$12</v>
      </c>
      <c r="BR2032" s="195" t="str">
        <f t="shared" si="2414"/>
        <v>BR$12</v>
      </c>
      <c r="BS2032" s="195" t="str">
        <f t="shared" si="2414"/>
        <v>BS$12</v>
      </c>
      <c r="BT2032" s="195" t="str">
        <f t="shared" si="2414"/>
        <v>BT$12</v>
      </c>
      <c r="BU2032" s="195" t="str">
        <f t="shared" si="2414"/>
        <v>BU$12</v>
      </c>
      <c r="BV2032" s="195" t="str">
        <f t="shared" si="2414"/>
        <v>BV$12</v>
      </c>
      <c r="BW2032" s="195" t="str">
        <f t="shared" si="2414"/>
        <v>BW$12</v>
      </c>
      <c r="BX2032" s="195" t="str">
        <f t="shared" si="2414"/>
        <v>BX$12</v>
      </c>
      <c r="BY2032" s="195" t="str">
        <f t="shared" si="2414"/>
        <v>BY$12</v>
      </c>
      <c r="BZ2032" s="195" t="str">
        <f t="shared" si="2414"/>
        <v>BZ$12</v>
      </c>
      <c r="CA2032" s="195" t="str">
        <f t="shared" si="2414"/>
        <v>CA$12</v>
      </c>
      <c r="CB2032" s="195" t="str">
        <f t="shared" si="2414"/>
        <v>CB$12</v>
      </c>
      <c r="CC2032" s="195" t="str">
        <f t="shared" si="2414"/>
        <v>CC$12</v>
      </c>
      <c r="CD2032" s="195" t="str">
        <f t="shared" si="2414"/>
        <v>CD$12</v>
      </c>
      <c r="CE2032" s="195" t="str">
        <f t="shared" ref="CE2032:CL2032" si="2415">CE$16</f>
        <v>CE$12</v>
      </c>
      <c r="CF2032" s="195" t="str">
        <f t="shared" si="2415"/>
        <v>CF$12</v>
      </c>
      <c r="CG2032" s="195" t="str">
        <f t="shared" si="2415"/>
        <v>CG$12</v>
      </c>
      <c r="CH2032" s="195" t="str">
        <f t="shared" si="2415"/>
        <v>CH$12</v>
      </c>
      <c r="CI2032" s="195" t="str">
        <f t="shared" si="2415"/>
        <v>CI$12</v>
      </c>
      <c r="CJ2032" s="195" t="str">
        <f t="shared" si="2415"/>
        <v>CJ$12</v>
      </c>
      <c r="CK2032" s="195" t="str">
        <f t="shared" si="2415"/>
        <v>CK$12</v>
      </c>
      <c r="CL2032" s="195" t="str">
        <f t="shared" si="2415"/>
        <v>CL$12</v>
      </c>
    </row>
    <row r="2033" spans="2:90" x14ac:dyDescent="0.4">
      <c r="B2033" s="171" t="s">
        <v>462</v>
      </c>
      <c r="E2033" s="8"/>
      <c r="H2033" s="196"/>
      <c r="I2033" s="197"/>
      <c r="J2033" s="197"/>
      <c r="K2033" s="198"/>
      <c r="L2033" s="198"/>
      <c r="M2033" s="198"/>
      <c r="N2033" s="198"/>
      <c r="O2033" s="198"/>
      <c r="P2033" s="198"/>
      <c r="R2033" s="198"/>
      <c r="S2033" s="195" t="str">
        <f t="shared" ref="S2033:AX2033" si="2416">S$17</f>
        <v>S$13</v>
      </c>
      <c r="T2033" s="195" t="str">
        <f t="shared" si="2416"/>
        <v>T$13</v>
      </c>
      <c r="U2033" s="195" t="str">
        <f t="shared" si="2416"/>
        <v>U$13</v>
      </c>
      <c r="V2033" s="195" t="str">
        <f t="shared" si="2416"/>
        <v>V$13</v>
      </c>
      <c r="W2033" s="195" t="str">
        <f t="shared" si="2416"/>
        <v>W$13</v>
      </c>
      <c r="X2033" s="195" t="str">
        <f t="shared" si="2416"/>
        <v>X$13</v>
      </c>
      <c r="Y2033" s="195" t="str">
        <f t="shared" si="2416"/>
        <v>Y$13</v>
      </c>
      <c r="Z2033" s="195" t="str">
        <f t="shared" si="2416"/>
        <v>Z$13</v>
      </c>
      <c r="AA2033" s="195" t="str">
        <f t="shared" si="2416"/>
        <v>AA$13</v>
      </c>
      <c r="AB2033" s="195" t="str">
        <f t="shared" si="2416"/>
        <v>AB$13</v>
      </c>
      <c r="AC2033" s="195" t="str">
        <f t="shared" si="2416"/>
        <v>AC$13</v>
      </c>
      <c r="AD2033" s="195" t="str">
        <f t="shared" si="2416"/>
        <v>AD$13</v>
      </c>
      <c r="AE2033" s="195" t="str">
        <f t="shared" si="2416"/>
        <v>AE$13</v>
      </c>
      <c r="AF2033" s="195" t="str">
        <f t="shared" si="2416"/>
        <v>AF$13</v>
      </c>
      <c r="AG2033" s="195" t="str">
        <f t="shared" si="2416"/>
        <v>AG$13</v>
      </c>
      <c r="AH2033" s="195" t="str">
        <f t="shared" si="2416"/>
        <v>AH$13</v>
      </c>
      <c r="AI2033" s="195" t="str">
        <f t="shared" si="2416"/>
        <v>AI$13</v>
      </c>
      <c r="AJ2033" s="195" t="str">
        <f t="shared" si="2416"/>
        <v>AJ$13</v>
      </c>
      <c r="AK2033" s="195" t="str">
        <f t="shared" si="2416"/>
        <v>AK$13</v>
      </c>
      <c r="AL2033" s="195" t="str">
        <f t="shared" si="2416"/>
        <v>AL$13</v>
      </c>
      <c r="AM2033" s="195" t="str">
        <f t="shared" si="2416"/>
        <v>AM$13</v>
      </c>
      <c r="AN2033" s="195" t="str">
        <f t="shared" si="2416"/>
        <v>AN$13</v>
      </c>
      <c r="AO2033" s="195" t="str">
        <f t="shared" si="2416"/>
        <v>AO$13</v>
      </c>
      <c r="AP2033" s="195" t="str">
        <f t="shared" si="2416"/>
        <v>AP$13</v>
      </c>
      <c r="AQ2033" s="195" t="str">
        <f t="shared" si="2416"/>
        <v>AQ$13</v>
      </c>
      <c r="AR2033" s="195" t="str">
        <f t="shared" si="2416"/>
        <v>AR$13</v>
      </c>
      <c r="AS2033" s="195" t="str">
        <f t="shared" si="2416"/>
        <v>AS$13</v>
      </c>
      <c r="AT2033" s="195" t="str">
        <f t="shared" si="2416"/>
        <v>AT$13</v>
      </c>
      <c r="AU2033" s="195" t="str">
        <f t="shared" si="2416"/>
        <v>AU$13</v>
      </c>
      <c r="AV2033" s="195" t="str">
        <f t="shared" si="2416"/>
        <v>AV$13</v>
      </c>
      <c r="AW2033" s="195" t="str">
        <f t="shared" si="2416"/>
        <v>AW$13</v>
      </c>
      <c r="AX2033" s="195" t="str">
        <f t="shared" si="2416"/>
        <v>AX$13</v>
      </c>
      <c r="AY2033" s="195" t="str">
        <f t="shared" ref="AY2033:CD2033" si="2417">AY$17</f>
        <v>AY$13</v>
      </c>
      <c r="AZ2033" s="195" t="str">
        <f t="shared" si="2417"/>
        <v>AZ$13</v>
      </c>
      <c r="BA2033" s="195" t="str">
        <f t="shared" si="2417"/>
        <v>BA$13</v>
      </c>
      <c r="BB2033" s="195" t="str">
        <f t="shared" si="2417"/>
        <v>BB$13</v>
      </c>
      <c r="BC2033" s="195" t="str">
        <f t="shared" si="2417"/>
        <v>BC$13</v>
      </c>
      <c r="BD2033" s="195" t="str">
        <f t="shared" si="2417"/>
        <v>BD$13</v>
      </c>
      <c r="BE2033" s="195" t="str">
        <f t="shared" si="2417"/>
        <v>BE$13</v>
      </c>
      <c r="BF2033" s="195" t="str">
        <f t="shared" si="2417"/>
        <v>BF$13</v>
      </c>
      <c r="BG2033" s="195" t="str">
        <f t="shared" si="2417"/>
        <v>BG$13</v>
      </c>
      <c r="BH2033" s="195" t="str">
        <f t="shared" si="2417"/>
        <v>BH$13</v>
      </c>
      <c r="BI2033" s="195" t="str">
        <f t="shared" si="2417"/>
        <v>BI$13</v>
      </c>
      <c r="BJ2033" s="195" t="str">
        <f t="shared" si="2417"/>
        <v>BJ$13</v>
      </c>
      <c r="BK2033" s="195" t="str">
        <f t="shared" si="2417"/>
        <v>BK$13</v>
      </c>
      <c r="BL2033" s="195" t="str">
        <f t="shared" si="2417"/>
        <v>BL$13</v>
      </c>
      <c r="BM2033" s="195" t="str">
        <f t="shared" si="2417"/>
        <v>BM$13</v>
      </c>
      <c r="BN2033" s="195" t="str">
        <f t="shared" si="2417"/>
        <v>BN$13</v>
      </c>
      <c r="BO2033" s="195" t="str">
        <f t="shared" si="2417"/>
        <v>BO$13</v>
      </c>
      <c r="BP2033" s="195" t="str">
        <f t="shared" si="2417"/>
        <v>BP$13</v>
      </c>
      <c r="BQ2033" s="195" t="str">
        <f t="shared" si="2417"/>
        <v>BQ$13</v>
      </c>
      <c r="BR2033" s="195" t="str">
        <f t="shared" si="2417"/>
        <v>BR$13</v>
      </c>
      <c r="BS2033" s="195" t="str">
        <f t="shared" si="2417"/>
        <v>BS$13</v>
      </c>
      <c r="BT2033" s="195" t="str">
        <f t="shared" si="2417"/>
        <v>BT$13</v>
      </c>
      <c r="BU2033" s="195" t="str">
        <f t="shared" si="2417"/>
        <v>BU$13</v>
      </c>
      <c r="BV2033" s="195" t="str">
        <f t="shared" si="2417"/>
        <v>BV$13</v>
      </c>
      <c r="BW2033" s="195" t="str">
        <f t="shared" si="2417"/>
        <v>BW$13</v>
      </c>
      <c r="BX2033" s="195" t="str">
        <f t="shared" si="2417"/>
        <v>BX$13</v>
      </c>
      <c r="BY2033" s="195" t="str">
        <f t="shared" si="2417"/>
        <v>BY$13</v>
      </c>
      <c r="BZ2033" s="195" t="str">
        <f t="shared" si="2417"/>
        <v>BZ$13</v>
      </c>
      <c r="CA2033" s="195" t="str">
        <f t="shared" si="2417"/>
        <v>CA$13</v>
      </c>
      <c r="CB2033" s="195" t="str">
        <f t="shared" si="2417"/>
        <v>CB$13</v>
      </c>
      <c r="CC2033" s="195" t="str">
        <f t="shared" si="2417"/>
        <v>CC$13</v>
      </c>
      <c r="CD2033" s="195" t="str">
        <f t="shared" si="2417"/>
        <v>CD$13</v>
      </c>
      <c r="CE2033" s="195" t="str">
        <f t="shared" ref="CE2033:CL2033" si="2418">CE$17</f>
        <v>CE$13</v>
      </c>
      <c r="CF2033" s="195" t="str">
        <f t="shared" si="2418"/>
        <v>CF$13</v>
      </c>
      <c r="CG2033" s="195" t="str">
        <f t="shared" si="2418"/>
        <v>CG$13</v>
      </c>
      <c r="CH2033" s="195" t="str">
        <f t="shared" si="2418"/>
        <v>CH$13</v>
      </c>
      <c r="CI2033" s="195" t="str">
        <f t="shared" si="2418"/>
        <v>CI$13</v>
      </c>
      <c r="CJ2033" s="195" t="str">
        <f t="shared" si="2418"/>
        <v>CJ$13</v>
      </c>
      <c r="CK2033" s="195" t="str">
        <f t="shared" si="2418"/>
        <v>CK$13</v>
      </c>
      <c r="CL2033" s="195" t="str">
        <f t="shared" si="2418"/>
        <v>CL$13</v>
      </c>
    </row>
    <row r="2034" spans="2:90" x14ac:dyDescent="0.4">
      <c r="B2034" s="171" t="s">
        <v>491</v>
      </c>
      <c r="E2034" s="8"/>
      <c r="H2034" s="196"/>
      <c r="I2034" s="197"/>
      <c r="J2034" s="197"/>
      <c r="K2034" s="198"/>
      <c r="L2034" s="198"/>
      <c r="M2034" s="198"/>
      <c r="N2034" s="198"/>
      <c r="O2034" s="198"/>
      <c r="P2034" s="198"/>
      <c r="R2034" s="198"/>
      <c r="S2034" s="186"/>
      <c r="T2034" s="186"/>
      <c r="U2034" s="186"/>
      <c r="V2034" s="186"/>
      <c r="W2034" s="186"/>
      <c r="X2034" s="186"/>
      <c r="Y2034" s="186"/>
      <c r="Z2034" s="186"/>
      <c r="AA2034" s="186"/>
      <c r="AB2034" s="186"/>
      <c r="AC2034" s="186"/>
      <c r="AD2034" s="186"/>
      <c r="AE2034" s="186"/>
      <c r="AF2034" s="186"/>
      <c r="AG2034" s="186"/>
      <c r="AH2034" s="186"/>
      <c r="AI2034" s="186"/>
      <c r="AJ2034" s="186"/>
      <c r="AK2034" s="186"/>
      <c r="AL2034" s="186"/>
      <c r="AM2034" s="186"/>
      <c r="AN2034" s="186"/>
      <c r="AO2034" s="186"/>
      <c r="AP2034" s="186"/>
      <c r="AQ2034" s="186"/>
      <c r="AR2034" s="186"/>
      <c r="AS2034" s="186"/>
      <c r="AT2034" s="186"/>
      <c r="AU2034" s="186"/>
      <c r="AV2034" s="186"/>
      <c r="AW2034" s="186"/>
      <c r="AX2034" s="186"/>
      <c r="AY2034" s="186"/>
      <c r="AZ2034" s="186"/>
      <c r="BA2034" s="186"/>
      <c r="BB2034" s="186"/>
      <c r="BC2034" s="186"/>
      <c r="BD2034" s="186"/>
      <c r="BE2034" s="186"/>
      <c r="BF2034" s="186"/>
      <c r="BG2034" s="186"/>
      <c r="BH2034" s="186"/>
      <c r="BI2034" s="186"/>
      <c r="BJ2034" s="186"/>
      <c r="BK2034" s="186"/>
      <c r="BL2034" s="186"/>
      <c r="BM2034" s="186"/>
      <c r="BN2034" s="186"/>
      <c r="BO2034" s="186"/>
      <c r="BP2034" s="186"/>
      <c r="BQ2034" s="186"/>
      <c r="BR2034" s="186"/>
      <c r="BS2034" s="186"/>
      <c r="BT2034" s="186"/>
      <c r="BU2034" s="186"/>
      <c r="BV2034" s="186"/>
      <c r="BW2034" s="186"/>
      <c r="BX2034" s="186"/>
      <c r="BY2034" s="186"/>
      <c r="BZ2034" s="186"/>
      <c r="CA2034" s="186"/>
      <c r="CB2034" s="186"/>
      <c r="CC2034" s="186"/>
      <c r="CD2034" s="186"/>
      <c r="CE2034" s="186"/>
      <c r="CF2034" s="186"/>
      <c r="CG2034" s="186"/>
      <c r="CH2034" s="186"/>
      <c r="CI2034" s="186"/>
      <c r="CJ2034" s="186"/>
      <c r="CK2034" s="186"/>
      <c r="CL2034" s="186"/>
    </row>
    <row r="2035" spans="2:90" x14ac:dyDescent="0.4">
      <c r="B2035" s="171" t="s">
        <v>505</v>
      </c>
      <c r="E2035" s="8"/>
      <c r="H2035" s="196"/>
      <c r="I2035" s="197"/>
      <c r="J2035" s="197"/>
      <c r="K2035" s="198"/>
      <c r="L2035" s="198"/>
      <c r="M2035" s="198"/>
      <c r="N2035" s="198"/>
      <c r="O2035" s="198"/>
      <c r="P2035" s="198"/>
      <c r="R2035" s="198"/>
      <c r="S2035" s="186"/>
      <c r="T2035" s="186"/>
      <c r="U2035" s="186"/>
      <c r="V2035" s="186"/>
      <c r="W2035" s="186"/>
      <c r="X2035" s="186"/>
      <c r="Y2035" s="186"/>
      <c r="Z2035" s="186"/>
      <c r="AA2035" s="186"/>
      <c r="AB2035" s="186"/>
      <c r="AC2035" s="186"/>
      <c r="AD2035" s="186"/>
      <c r="AE2035" s="186"/>
      <c r="AF2035" s="186"/>
      <c r="AG2035" s="186"/>
      <c r="AH2035" s="186"/>
      <c r="AI2035" s="186"/>
      <c r="AJ2035" s="186"/>
      <c r="AK2035" s="186"/>
      <c r="AL2035" s="186"/>
      <c r="AM2035" s="186"/>
      <c r="AN2035" s="186"/>
      <c r="AO2035" s="186"/>
      <c r="AP2035" s="186"/>
      <c r="AQ2035" s="186"/>
      <c r="AR2035" s="186"/>
      <c r="AS2035" s="186"/>
      <c r="AT2035" s="186"/>
      <c r="AU2035" s="186"/>
      <c r="AV2035" s="186"/>
      <c r="AW2035" s="186"/>
      <c r="AX2035" s="186"/>
      <c r="AY2035" s="186"/>
      <c r="AZ2035" s="186"/>
      <c r="BA2035" s="186"/>
      <c r="BB2035" s="186"/>
      <c r="BC2035" s="186"/>
      <c r="BD2035" s="186"/>
      <c r="BE2035" s="186"/>
      <c r="BF2035" s="186"/>
      <c r="BG2035" s="186"/>
      <c r="BH2035" s="186"/>
      <c r="BI2035" s="186"/>
      <c r="BJ2035" s="186"/>
      <c r="BK2035" s="186"/>
      <c r="BL2035" s="186"/>
      <c r="BM2035" s="186"/>
      <c r="BN2035" s="186"/>
      <c r="BO2035" s="186"/>
      <c r="BP2035" s="186"/>
      <c r="BQ2035" s="186"/>
      <c r="BR2035" s="186"/>
      <c r="BS2035" s="186"/>
      <c r="BT2035" s="186"/>
      <c r="BU2035" s="186"/>
      <c r="BV2035" s="186"/>
      <c r="BW2035" s="186"/>
      <c r="BX2035" s="186"/>
      <c r="BY2035" s="186"/>
      <c r="BZ2035" s="186"/>
      <c r="CA2035" s="186"/>
      <c r="CB2035" s="186"/>
      <c r="CC2035" s="186"/>
      <c r="CD2035" s="186"/>
      <c r="CE2035" s="186"/>
      <c r="CF2035" s="186"/>
      <c r="CG2035" s="186"/>
      <c r="CH2035" s="186"/>
      <c r="CI2035" s="186"/>
      <c r="CJ2035" s="186"/>
      <c r="CK2035" s="186"/>
      <c r="CL2035" s="186"/>
    </row>
    <row r="2036" spans="2:90" x14ac:dyDescent="0.4">
      <c r="B2036" s="171" t="s">
        <v>463</v>
      </c>
      <c r="E2036" s="8"/>
      <c r="H2036" s="196"/>
      <c r="I2036" s="197"/>
      <c r="J2036" s="197"/>
      <c r="K2036" s="198"/>
      <c r="L2036" s="198"/>
      <c r="M2036" s="198"/>
      <c r="N2036" s="198"/>
      <c r="O2036" s="198"/>
      <c r="P2036" s="198"/>
      <c r="R2036" s="198"/>
      <c r="S2036" s="186" t="str">
        <f t="shared" ref="S2036:AX2036" si="2419">S$18</f>
        <v>S$14</v>
      </c>
      <c r="T2036" s="186" t="str">
        <f t="shared" si="2419"/>
        <v>T$14</v>
      </c>
      <c r="U2036" s="186" t="str">
        <f t="shared" si="2419"/>
        <v>U$14</v>
      </c>
      <c r="V2036" s="186" t="str">
        <f t="shared" si="2419"/>
        <v>V$14</v>
      </c>
      <c r="W2036" s="186" t="str">
        <f t="shared" si="2419"/>
        <v>W$14</v>
      </c>
      <c r="X2036" s="186" t="str">
        <f t="shared" si="2419"/>
        <v>X$14</v>
      </c>
      <c r="Y2036" s="186" t="str">
        <f t="shared" si="2419"/>
        <v>Y$14</v>
      </c>
      <c r="Z2036" s="186" t="str">
        <f t="shared" si="2419"/>
        <v>Z$14</v>
      </c>
      <c r="AA2036" s="186" t="str">
        <f t="shared" si="2419"/>
        <v>AA$14</v>
      </c>
      <c r="AB2036" s="186" t="str">
        <f t="shared" si="2419"/>
        <v>AB$14</v>
      </c>
      <c r="AC2036" s="186" t="str">
        <f t="shared" si="2419"/>
        <v>AC$14</v>
      </c>
      <c r="AD2036" s="186" t="str">
        <f t="shared" si="2419"/>
        <v>AD$14</v>
      </c>
      <c r="AE2036" s="186" t="str">
        <f t="shared" si="2419"/>
        <v>AE$14</v>
      </c>
      <c r="AF2036" s="186" t="str">
        <f t="shared" si="2419"/>
        <v>AF$14</v>
      </c>
      <c r="AG2036" s="186" t="str">
        <f t="shared" si="2419"/>
        <v>AG$14</v>
      </c>
      <c r="AH2036" s="186" t="str">
        <f t="shared" si="2419"/>
        <v>AH$14</v>
      </c>
      <c r="AI2036" s="186" t="str">
        <f t="shared" si="2419"/>
        <v>AI$14</v>
      </c>
      <c r="AJ2036" s="186" t="str">
        <f t="shared" si="2419"/>
        <v>AJ$14</v>
      </c>
      <c r="AK2036" s="186" t="str">
        <f t="shared" si="2419"/>
        <v>AK$14</v>
      </c>
      <c r="AL2036" s="186" t="str">
        <f t="shared" si="2419"/>
        <v>AL$14</v>
      </c>
      <c r="AM2036" s="186" t="str">
        <f t="shared" si="2419"/>
        <v>AM$14</v>
      </c>
      <c r="AN2036" s="186" t="str">
        <f t="shared" si="2419"/>
        <v>AN$14</v>
      </c>
      <c r="AO2036" s="186" t="str">
        <f t="shared" si="2419"/>
        <v>AO$14</v>
      </c>
      <c r="AP2036" s="186" t="str">
        <f t="shared" si="2419"/>
        <v>AP$14</v>
      </c>
      <c r="AQ2036" s="186" t="str">
        <f t="shared" si="2419"/>
        <v>AQ$14</v>
      </c>
      <c r="AR2036" s="186" t="str">
        <f t="shared" si="2419"/>
        <v>AR$14</v>
      </c>
      <c r="AS2036" s="186" t="str">
        <f t="shared" si="2419"/>
        <v>AS$14</v>
      </c>
      <c r="AT2036" s="186" t="str">
        <f t="shared" si="2419"/>
        <v>AT$14</v>
      </c>
      <c r="AU2036" s="186" t="str">
        <f t="shared" si="2419"/>
        <v>AU$14</v>
      </c>
      <c r="AV2036" s="186" t="str">
        <f t="shared" si="2419"/>
        <v>AV$14</v>
      </c>
      <c r="AW2036" s="186" t="str">
        <f t="shared" si="2419"/>
        <v>AW$14</v>
      </c>
      <c r="AX2036" s="186" t="str">
        <f t="shared" si="2419"/>
        <v>AX$14</v>
      </c>
      <c r="AY2036" s="186" t="str">
        <f t="shared" ref="AY2036:CD2036" si="2420">AY$18</f>
        <v>AY$14</v>
      </c>
      <c r="AZ2036" s="186" t="str">
        <f t="shared" si="2420"/>
        <v>AZ$14</v>
      </c>
      <c r="BA2036" s="186" t="str">
        <f t="shared" si="2420"/>
        <v>BA$14</v>
      </c>
      <c r="BB2036" s="186" t="str">
        <f t="shared" si="2420"/>
        <v>BB$14</v>
      </c>
      <c r="BC2036" s="186" t="str">
        <f t="shared" si="2420"/>
        <v>BC$14</v>
      </c>
      <c r="BD2036" s="186" t="str">
        <f t="shared" si="2420"/>
        <v>BD$14</v>
      </c>
      <c r="BE2036" s="186" t="str">
        <f t="shared" si="2420"/>
        <v>BE$14</v>
      </c>
      <c r="BF2036" s="186" t="str">
        <f t="shared" si="2420"/>
        <v>BF$14</v>
      </c>
      <c r="BG2036" s="186" t="str">
        <f t="shared" si="2420"/>
        <v>BG$14</v>
      </c>
      <c r="BH2036" s="186" t="str">
        <f t="shared" si="2420"/>
        <v>BH$14</v>
      </c>
      <c r="BI2036" s="186" t="str">
        <f t="shared" si="2420"/>
        <v>BI$14</v>
      </c>
      <c r="BJ2036" s="186" t="str">
        <f t="shared" si="2420"/>
        <v>BJ$14</v>
      </c>
      <c r="BK2036" s="186" t="str">
        <f t="shared" si="2420"/>
        <v>BK$14</v>
      </c>
      <c r="BL2036" s="186" t="str">
        <f t="shared" si="2420"/>
        <v>BL$14</v>
      </c>
      <c r="BM2036" s="186" t="str">
        <f t="shared" si="2420"/>
        <v>BM$14</v>
      </c>
      <c r="BN2036" s="186" t="str">
        <f t="shared" si="2420"/>
        <v>BN$14</v>
      </c>
      <c r="BO2036" s="186" t="str">
        <f t="shared" si="2420"/>
        <v>BO$14</v>
      </c>
      <c r="BP2036" s="186" t="str">
        <f t="shared" si="2420"/>
        <v>BP$14</v>
      </c>
      <c r="BQ2036" s="186" t="str">
        <f t="shared" si="2420"/>
        <v>BQ$14</v>
      </c>
      <c r="BR2036" s="186" t="str">
        <f t="shared" si="2420"/>
        <v>BR$14</v>
      </c>
      <c r="BS2036" s="186" t="str">
        <f t="shared" si="2420"/>
        <v>BS$14</v>
      </c>
      <c r="BT2036" s="186" t="str">
        <f t="shared" si="2420"/>
        <v>BT$14</v>
      </c>
      <c r="BU2036" s="186" t="str">
        <f t="shared" si="2420"/>
        <v>BU$14</v>
      </c>
      <c r="BV2036" s="186" t="str">
        <f t="shared" si="2420"/>
        <v>BV$14</v>
      </c>
      <c r="BW2036" s="186" t="str">
        <f t="shared" si="2420"/>
        <v>BW$14</v>
      </c>
      <c r="BX2036" s="186" t="str">
        <f t="shared" si="2420"/>
        <v>BX$14</v>
      </c>
      <c r="BY2036" s="186" t="str">
        <f t="shared" si="2420"/>
        <v>BY$14</v>
      </c>
      <c r="BZ2036" s="186" t="str">
        <f t="shared" si="2420"/>
        <v>BZ$14</v>
      </c>
      <c r="CA2036" s="186" t="str">
        <f t="shared" si="2420"/>
        <v>CA$14</v>
      </c>
      <c r="CB2036" s="186" t="str">
        <f t="shared" si="2420"/>
        <v>CB$14</v>
      </c>
      <c r="CC2036" s="186" t="str">
        <f t="shared" si="2420"/>
        <v>CC$14</v>
      </c>
      <c r="CD2036" s="186" t="str">
        <f t="shared" si="2420"/>
        <v>CD$14</v>
      </c>
      <c r="CE2036" s="186" t="str">
        <f t="shared" ref="CE2036:CL2036" si="2421">CE$18</f>
        <v>CE$14</v>
      </c>
      <c r="CF2036" s="186" t="str">
        <f t="shared" si="2421"/>
        <v>CF$14</v>
      </c>
      <c r="CG2036" s="186" t="str">
        <f t="shared" si="2421"/>
        <v>CG$14</v>
      </c>
      <c r="CH2036" s="186" t="str">
        <f t="shared" si="2421"/>
        <v>CH$14</v>
      </c>
      <c r="CI2036" s="186" t="str">
        <f t="shared" si="2421"/>
        <v>CI$14</v>
      </c>
      <c r="CJ2036" s="186" t="str">
        <f t="shared" si="2421"/>
        <v>CJ$14</v>
      </c>
      <c r="CK2036" s="186" t="str">
        <f t="shared" si="2421"/>
        <v>CK$14</v>
      </c>
      <c r="CL2036" s="186" t="str">
        <f t="shared" si="2421"/>
        <v>CL$14</v>
      </c>
    </row>
    <row r="2037" spans="2:90" x14ac:dyDescent="0.4">
      <c r="B2037" s="171" t="s">
        <v>464</v>
      </c>
      <c r="E2037" s="8"/>
      <c r="H2037" s="196"/>
      <c r="I2037" s="197"/>
      <c r="J2037" s="197"/>
      <c r="K2037" s="198"/>
      <c r="L2037" s="198"/>
      <c r="M2037" s="198"/>
      <c r="N2037" s="198"/>
      <c r="O2037" s="198"/>
      <c r="P2037" s="198"/>
      <c r="R2037" s="198"/>
      <c r="S2037" s="186" t="str">
        <f t="shared" ref="S2037:AX2037" si="2422">S$19</f>
        <v>S$15</v>
      </c>
      <c r="T2037" s="186" t="str">
        <f t="shared" si="2422"/>
        <v>T$15</v>
      </c>
      <c r="U2037" s="186" t="str">
        <f t="shared" si="2422"/>
        <v>U$15</v>
      </c>
      <c r="V2037" s="186" t="str">
        <f t="shared" si="2422"/>
        <v>V$15</v>
      </c>
      <c r="W2037" s="186" t="str">
        <f t="shared" si="2422"/>
        <v>W$15</v>
      </c>
      <c r="X2037" s="186" t="str">
        <f t="shared" si="2422"/>
        <v>X$15</v>
      </c>
      <c r="Y2037" s="186" t="str">
        <f t="shared" si="2422"/>
        <v>Y$15</v>
      </c>
      <c r="Z2037" s="186" t="str">
        <f t="shared" si="2422"/>
        <v>Z$15</v>
      </c>
      <c r="AA2037" s="186" t="str">
        <f t="shared" si="2422"/>
        <v>AA$15</v>
      </c>
      <c r="AB2037" s="186" t="str">
        <f t="shared" si="2422"/>
        <v>AB$15</v>
      </c>
      <c r="AC2037" s="186" t="str">
        <f t="shared" si="2422"/>
        <v>AC$15</v>
      </c>
      <c r="AD2037" s="186" t="str">
        <f t="shared" si="2422"/>
        <v>AD$15</v>
      </c>
      <c r="AE2037" s="186" t="str">
        <f t="shared" si="2422"/>
        <v>AE$15</v>
      </c>
      <c r="AF2037" s="186" t="str">
        <f t="shared" si="2422"/>
        <v>AF$15</v>
      </c>
      <c r="AG2037" s="186" t="str">
        <f t="shared" si="2422"/>
        <v>AG$15</v>
      </c>
      <c r="AH2037" s="186" t="str">
        <f t="shared" si="2422"/>
        <v>AH$15</v>
      </c>
      <c r="AI2037" s="186" t="str">
        <f t="shared" si="2422"/>
        <v>AI$15</v>
      </c>
      <c r="AJ2037" s="186" t="str">
        <f t="shared" si="2422"/>
        <v>AJ$15</v>
      </c>
      <c r="AK2037" s="186" t="str">
        <f t="shared" si="2422"/>
        <v>AK$15</v>
      </c>
      <c r="AL2037" s="186" t="str">
        <f t="shared" si="2422"/>
        <v>AL$15</v>
      </c>
      <c r="AM2037" s="186" t="str">
        <f t="shared" si="2422"/>
        <v>AM$15</v>
      </c>
      <c r="AN2037" s="186" t="str">
        <f t="shared" si="2422"/>
        <v>AN$15</v>
      </c>
      <c r="AO2037" s="186" t="str">
        <f t="shared" si="2422"/>
        <v>AO$15</v>
      </c>
      <c r="AP2037" s="186" t="str">
        <f t="shared" si="2422"/>
        <v>AP$15</v>
      </c>
      <c r="AQ2037" s="186" t="str">
        <f t="shared" si="2422"/>
        <v>AQ$15</v>
      </c>
      <c r="AR2037" s="186" t="str">
        <f t="shared" si="2422"/>
        <v>AR$15</v>
      </c>
      <c r="AS2037" s="186" t="str">
        <f t="shared" si="2422"/>
        <v>AS$15</v>
      </c>
      <c r="AT2037" s="186" t="str">
        <f t="shared" si="2422"/>
        <v>AT$15</v>
      </c>
      <c r="AU2037" s="186" t="str">
        <f t="shared" si="2422"/>
        <v>AU$15</v>
      </c>
      <c r="AV2037" s="186" t="str">
        <f t="shared" si="2422"/>
        <v>AV$15</v>
      </c>
      <c r="AW2037" s="186" t="str">
        <f t="shared" si="2422"/>
        <v>AW$15</v>
      </c>
      <c r="AX2037" s="186" t="str">
        <f t="shared" si="2422"/>
        <v>AX$15</v>
      </c>
      <c r="AY2037" s="186" t="str">
        <f t="shared" ref="AY2037:CD2037" si="2423">AY$19</f>
        <v>AY$15</v>
      </c>
      <c r="AZ2037" s="186" t="str">
        <f t="shared" si="2423"/>
        <v>AZ$15</v>
      </c>
      <c r="BA2037" s="186" t="str">
        <f t="shared" si="2423"/>
        <v>BA$15</v>
      </c>
      <c r="BB2037" s="186" t="str">
        <f t="shared" si="2423"/>
        <v>BB$15</v>
      </c>
      <c r="BC2037" s="186" t="str">
        <f t="shared" si="2423"/>
        <v>BC$15</v>
      </c>
      <c r="BD2037" s="186" t="str">
        <f t="shared" si="2423"/>
        <v>BD$15</v>
      </c>
      <c r="BE2037" s="186" t="str">
        <f t="shared" si="2423"/>
        <v>BE$15</v>
      </c>
      <c r="BF2037" s="186" t="str">
        <f t="shared" si="2423"/>
        <v>BF$15</v>
      </c>
      <c r="BG2037" s="186" t="str">
        <f t="shared" si="2423"/>
        <v>BG$15</v>
      </c>
      <c r="BH2037" s="186" t="str">
        <f t="shared" si="2423"/>
        <v>BH$15</v>
      </c>
      <c r="BI2037" s="186" t="str">
        <f t="shared" si="2423"/>
        <v>BI$15</v>
      </c>
      <c r="BJ2037" s="186" t="str">
        <f t="shared" si="2423"/>
        <v>BJ$15</v>
      </c>
      <c r="BK2037" s="186" t="str">
        <f t="shared" si="2423"/>
        <v>BK$15</v>
      </c>
      <c r="BL2037" s="186" t="str">
        <f t="shared" si="2423"/>
        <v>BL$15</v>
      </c>
      <c r="BM2037" s="186" t="str">
        <f t="shared" si="2423"/>
        <v>BM$15</v>
      </c>
      <c r="BN2037" s="186" t="str">
        <f t="shared" si="2423"/>
        <v>BN$15</v>
      </c>
      <c r="BO2037" s="186" t="str">
        <f t="shared" si="2423"/>
        <v>BO$15</v>
      </c>
      <c r="BP2037" s="186" t="str">
        <f t="shared" si="2423"/>
        <v>BP$15</v>
      </c>
      <c r="BQ2037" s="186" t="str">
        <f t="shared" si="2423"/>
        <v>BQ$15</v>
      </c>
      <c r="BR2037" s="186" t="str">
        <f t="shared" si="2423"/>
        <v>BR$15</v>
      </c>
      <c r="BS2037" s="186" t="str">
        <f t="shared" si="2423"/>
        <v>BS$15</v>
      </c>
      <c r="BT2037" s="186" t="str">
        <f t="shared" si="2423"/>
        <v>BT$15</v>
      </c>
      <c r="BU2037" s="186" t="str">
        <f t="shared" si="2423"/>
        <v>BU$15</v>
      </c>
      <c r="BV2037" s="186" t="str">
        <f t="shared" si="2423"/>
        <v>BV$15</v>
      </c>
      <c r="BW2037" s="186" t="str">
        <f t="shared" si="2423"/>
        <v>BW$15</v>
      </c>
      <c r="BX2037" s="186" t="str">
        <f t="shared" si="2423"/>
        <v>BX$15</v>
      </c>
      <c r="BY2037" s="186" t="str">
        <f t="shared" si="2423"/>
        <v>BY$15</v>
      </c>
      <c r="BZ2037" s="186" t="str">
        <f t="shared" si="2423"/>
        <v>BZ$15</v>
      </c>
      <c r="CA2037" s="186" t="str">
        <f t="shared" si="2423"/>
        <v>CA$15</v>
      </c>
      <c r="CB2037" s="186" t="str">
        <f t="shared" si="2423"/>
        <v>CB$15</v>
      </c>
      <c r="CC2037" s="186" t="str">
        <f t="shared" si="2423"/>
        <v>CC$15</v>
      </c>
      <c r="CD2037" s="186" t="str">
        <f t="shared" si="2423"/>
        <v>CD$15</v>
      </c>
      <c r="CE2037" s="186" t="str">
        <f t="shared" ref="CE2037:CL2037" si="2424">CE$19</f>
        <v>CE$15</v>
      </c>
      <c r="CF2037" s="186" t="str">
        <f t="shared" si="2424"/>
        <v>CF$15</v>
      </c>
      <c r="CG2037" s="186" t="str">
        <f t="shared" si="2424"/>
        <v>CG$15</v>
      </c>
      <c r="CH2037" s="186" t="str">
        <f t="shared" si="2424"/>
        <v>CH$15</v>
      </c>
      <c r="CI2037" s="186" t="str">
        <f t="shared" si="2424"/>
        <v>CI$15</v>
      </c>
      <c r="CJ2037" s="186" t="str">
        <f t="shared" si="2424"/>
        <v>CJ$15</v>
      </c>
      <c r="CK2037" s="186" t="str">
        <f t="shared" si="2424"/>
        <v>CK$15</v>
      </c>
      <c r="CL2037" s="186" t="str">
        <f t="shared" si="2424"/>
        <v>CL$15</v>
      </c>
    </row>
    <row r="2038" spans="2:90" x14ac:dyDescent="0.4">
      <c r="B2038" s="66" t="s">
        <v>252</v>
      </c>
      <c r="C2038" s="31"/>
      <c r="D2038" t="s">
        <v>761</v>
      </c>
      <c r="E2038" s="8" t="str">
        <f t="shared" si="2369"/>
        <v>2038 FAPPER-S</v>
      </c>
      <c r="F2038" t="s">
        <v>254</v>
      </c>
      <c r="G2038" s="31" t="s">
        <v>81</v>
      </c>
      <c r="H2038" s="22"/>
      <c r="I2038" s="287"/>
      <c r="J2038" s="287"/>
      <c r="K2038" s="22"/>
      <c r="L2038" s="22"/>
      <c r="M2038" s="22"/>
      <c r="N2038" s="22"/>
      <c r="O2038" s="22"/>
      <c r="P2038" s="22"/>
      <c r="R2038" s="66"/>
      <c r="S2038" s="288"/>
      <c r="T2038" s="288"/>
      <c r="U2038" s="288"/>
      <c r="V2038" s="288"/>
      <c r="W2038" s="288"/>
      <c r="X2038" s="288"/>
      <c r="Y2038" s="288"/>
      <c r="Z2038" s="288"/>
      <c r="AA2038" s="288"/>
      <c r="AB2038" s="288"/>
      <c r="AC2038" s="288"/>
      <c r="AD2038" s="288"/>
      <c r="AE2038" s="288"/>
      <c r="AF2038" s="288"/>
      <c r="AG2038" s="288"/>
      <c r="AH2038" s="288"/>
      <c r="AI2038" s="288"/>
      <c r="AJ2038" s="288"/>
      <c r="AK2038" s="288"/>
      <c r="AL2038" s="288"/>
      <c r="AM2038" s="288"/>
      <c r="AN2038" s="288"/>
      <c r="AO2038" s="288"/>
      <c r="AP2038" s="288"/>
      <c r="AQ2038" s="288"/>
      <c r="AR2038" s="288"/>
      <c r="AS2038" s="288"/>
      <c r="AT2038" s="288"/>
      <c r="AU2038" s="288"/>
      <c r="AV2038" s="288"/>
      <c r="AW2038" s="288"/>
      <c r="AX2038" s="288"/>
      <c r="AY2038" s="288"/>
      <c r="AZ2038" s="288"/>
      <c r="BA2038" s="288"/>
      <c r="BB2038" s="288"/>
      <c r="BC2038" s="288"/>
      <c r="BD2038" s="288"/>
      <c r="BE2038" s="288"/>
      <c r="BF2038" s="288"/>
      <c r="BG2038" s="288"/>
      <c r="BH2038" s="288"/>
      <c r="BI2038" s="288"/>
      <c r="BJ2038" s="288"/>
      <c r="BK2038" s="288"/>
      <c r="BL2038" s="288"/>
      <c r="BM2038" s="288"/>
      <c r="BN2038" s="288"/>
      <c r="BO2038" s="288"/>
      <c r="BP2038" s="288"/>
      <c r="BQ2038" s="288"/>
      <c r="BR2038" s="288"/>
      <c r="BS2038" s="288"/>
      <c r="BT2038" s="288"/>
      <c r="BU2038" s="288"/>
      <c r="BV2038" s="288"/>
      <c r="BW2038" s="288"/>
      <c r="BX2038" s="288"/>
      <c r="BY2038" s="288"/>
      <c r="BZ2038" s="288"/>
      <c r="CA2038" s="288"/>
      <c r="CB2038" s="288"/>
      <c r="CC2038" s="288"/>
      <c r="CD2038" s="288"/>
      <c r="CE2038" s="288"/>
      <c r="CF2038" s="288"/>
      <c r="CG2038" s="288"/>
      <c r="CH2038" s="288"/>
      <c r="CI2038" s="288"/>
      <c r="CJ2038" s="288"/>
      <c r="CK2038" s="288"/>
      <c r="CL2038" s="288"/>
    </row>
    <row r="2039" spans="2:90" x14ac:dyDescent="0.4">
      <c r="B2039" s="126" t="str">
        <f>"Assumptions - "&amp;B2038</f>
        <v>Assumptions - Revenue driven PP&amp;E:</v>
      </c>
      <c r="C2039" s="8"/>
      <c r="D2039" t="s">
        <v>761</v>
      </c>
      <c r="E2039" s="8" t="str">
        <f t="shared" ref="E2039" si="2425">ROW()&amp;" "&amp;D2039</f>
        <v>2039 FAPPER-S</v>
      </c>
      <c r="G2039" s="8" t="str">
        <f>E2039</f>
        <v>2039 FAPPER-S</v>
      </c>
      <c r="I2039"/>
      <c r="J2039"/>
      <c r="R2039"/>
      <c r="S2039"/>
      <c r="T2039"/>
      <c r="U2039"/>
      <c r="V2039"/>
      <c r="W2039"/>
      <c r="X2039"/>
      <c r="Y2039"/>
      <c r="Z2039"/>
      <c r="AA2039"/>
      <c r="AB2039"/>
      <c r="AC2039"/>
      <c r="AD2039"/>
      <c r="AE2039"/>
      <c r="AF2039"/>
      <c r="AG2039"/>
      <c r="AH2039"/>
      <c r="AI2039"/>
      <c r="AJ2039"/>
      <c r="AK2039"/>
      <c r="AL2039"/>
      <c r="AM2039"/>
      <c r="AN2039"/>
      <c r="AO2039"/>
      <c r="AP2039"/>
      <c r="AQ2039"/>
      <c r="AR2039"/>
      <c r="AS2039"/>
      <c r="AT2039"/>
      <c r="AU2039"/>
      <c r="AV2039"/>
      <c r="AW2039"/>
      <c r="AX2039"/>
      <c r="AY2039"/>
      <c r="AZ2039"/>
      <c r="BA2039"/>
      <c r="BB2039"/>
      <c r="BC2039"/>
      <c r="BD2039"/>
      <c r="BE2039"/>
      <c r="BF2039"/>
      <c r="BG2039"/>
      <c r="BH2039"/>
      <c r="BI2039"/>
      <c r="BJ2039"/>
      <c r="BK2039"/>
      <c r="BL2039"/>
      <c r="BM2039"/>
      <c r="BN2039"/>
      <c r="BO2039"/>
      <c r="BP2039"/>
      <c r="BQ2039"/>
      <c r="BR2039"/>
      <c r="BS2039"/>
      <c r="BT2039"/>
      <c r="BU2039"/>
      <c r="BV2039"/>
      <c r="BW2039"/>
      <c r="BX2039"/>
      <c r="BY2039"/>
      <c r="BZ2039"/>
      <c r="CA2039"/>
      <c r="CB2039"/>
      <c r="CC2039"/>
      <c r="CD2039"/>
      <c r="CE2039"/>
      <c r="CF2039"/>
      <c r="CG2039"/>
      <c r="CH2039"/>
      <c r="CI2039"/>
      <c r="CJ2039"/>
      <c r="CK2039"/>
      <c r="CL2039"/>
    </row>
    <row r="2040" spans="2:90" x14ac:dyDescent="0.4">
      <c r="B2040" s="141" t="s">
        <v>206</v>
      </c>
      <c r="C2040" s="8"/>
      <c r="D2040" t="s">
        <v>761</v>
      </c>
      <c r="E2040" s="8" t="str">
        <f t="shared" si="2369"/>
        <v>2040 FAPPER-S</v>
      </c>
      <c r="G2040" s="8" t="str">
        <f>E2040</f>
        <v>2040 FAPPER-S</v>
      </c>
      <c r="H2040" s="57">
        <v>5</v>
      </c>
      <c r="S2040" s="72"/>
      <c r="T2040" s="72"/>
      <c r="U2040" s="72"/>
      <c r="V2040" s="72"/>
      <c r="W2040" s="72"/>
      <c r="X2040" s="72"/>
      <c r="Y2040" s="72"/>
      <c r="Z2040" s="72"/>
      <c r="AA2040" s="72"/>
      <c r="AB2040" s="72"/>
      <c r="AC2040" s="72"/>
      <c r="AD2040" s="72"/>
      <c r="AE2040" s="72"/>
      <c r="AF2040" s="72"/>
      <c r="AG2040" s="72"/>
      <c r="AH2040" s="72"/>
      <c r="AI2040" s="72"/>
      <c r="AJ2040" s="72"/>
      <c r="AK2040" s="72"/>
      <c r="AL2040" s="72"/>
      <c r="AM2040" s="72"/>
      <c r="AN2040" s="72"/>
      <c r="AO2040" s="72"/>
      <c r="AP2040" s="72"/>
      <c r="AQ2040" s="72"/>
      <c r="AR2040" s="72"/>
      <c r="AS2040" s="72"/>
      <c r="AT2040" s="72"/>
      <c r="AU2040" s="72"/>
      <c r="AV2040" s="72"/>
      <c r="AW2040" s="72"/>
      <c r="AX2040" s="72"/>
      <c r="AY2040" s="72"/>
      <c r="AZ2040" s="72"/>
      <c r="BA2040" s="72"/>
      <c r="BB2040" s="72"/>
      <c r="BC2040" s="72"/>
      <c r="BD2040" s="72"/>
      <c r="BE2040" s="72"/>
      <c r="BF2040" s="72"/>
      <c r="BG2040" s="72"/>
      <c r="BH2040" s="72"/>
      <c r="BI2040" s="72"/>
      <c r="BJ2040" s="72"/>
      <c r="BK2040" s="72"/>
      <c r="BL2040" s="72"/>
      <c r="BM2040" s="72"/>
      <c r="BN2040" s="72"/>
      <c r="BO2040" s="72"/>
      <c r="BP2040" s="72"/>
      <c r="BQ2040" s="72"/>
      <c r="BR2040" s="72"/>
      <c r="BS2040" s="72"/>
      <c r="BT2040" s="72"/>
      <c r="BU2040" s="72"/>
      <c r="BV2040" s="72"/>
      <c r="BW2040" s="72"/>
      <c r="BX2040" s="72"/>
      <c r="BY2040" s="72"/>
      <c r="BZ2040" s="72"/>
      <c r="CA2040" s="72"/>
      <c r="CB2040" s="72"/>
      <c r="CC2040" s="72"/>
      <c r="CD2040" s="72"/>
      <c r="CE2040" s="72"/>
      <c r="CF2040" s="72"/>
      <c r="CG2040" s="72"/>
      <c r="CH2040" s="72"/>
      <c r="CI2040" s="72"/>
      <c r="CJ2040" s="72"/>
      <c r="CK2040" s="72"/>
      <c r="CL2040" s="72"/>
    </row>
    <row r="2041" spans="2:90" x14ac:dyDescent="0.4">
      <c r="B2041" s="141" t="s">
        <v>207</v>
      </c>
      <c r="C2041" s="8"/>
      <c r="D2041" t="s">
        <v>761</v>
      </c>
      <c r="E2041" s="8" t="str">
        <f t="shared" si="2369"/>
        <v>2041 FAPPER-S</v>
      </c>
      <c r="G2041" s="8" t="str">
        <f>E2041</f>
        <v>2041 FAPPER-S</v>
      </c>
      <c r="H2041" s="57">
        <v>1</v>
      </c>
      <c r="S2041" s="72"/>
      <c r="T2041" s="72"/>
      <c r="U2041" s="72"/>
      <c r="V2041" s="72"/>
      <c r="W2041" s="72"/>
      <c r="X2041" s="72"/>
      <c r="Y2041" s="72"/>
      <c r="Z2041" s="72"/>
      <c r="AA2041" s="72"/>
      <c r="AB2041" s="72"/>
      <c r="AC2041" s="72"/>
      <c r="AD2041" s="72"/>
      <c r="AE2041" s="72"/>
      <c r="AF2041" s="72"/>
      <c r="AG2041" s="72"/>
      <c r="AH2041" s="72"/>
      <c r="AI2041" s="72"/>
      <c r="AJ2041" s="72"/>
      <c r="AK2041" s="72"/>
      <c r="AL2041" s="72"/>
      <c r="AM2041" s="72"/>
      <c r="AN2041" s="72"/>
      <c r="AO2041" s="72"/>
      <c r="AP2041" s="72"/>
      <c r="AQ2041" s="72"/>
      <c r="AR2041" s="72"/>
      <c r="AS2041" s="72"/>
      <c r="AT2041" s="72"/>
      <c r="AU2041" s="72"/>
      <c r="AV2041" s="72"/>
      <c r="AW2041" s="72"/>
      <c r="AX2041" s="72"/>
      <c r="AY2041" s="72"/>
      <c r="AZ2041" s="72"/>
      <c r="BA2041" s="72"/>
      <c r="BB2041" s="72"/>
      <c r="BC2041" s="72"/>
      <c r="BD2041" s="72"/>
      <c r="BE2041" s="72"/>
      <c r="BF2041" s="72"/>
      <c r="BG2041" s="72"/>
      <c r="BH2041" s="72"/>
      <c r="BI2041" s="72"/>
      <c r="BJ2041" s="72"/>
      <c r="BK2041" s="72"/>
      <c r="BL2041" s="72"/>
      <c r="BM2041" s="72"/>
      <c r="BN2041" s="72"/>
      <c r="BO2041" s="72"/>
      <c r="BP2041" s="72"/>
      <c r="BQ2041" s="72"/>
      <c r="BR2041" s="72"/>
      <c r="BS2041" s="72"/>
      <c r="BT2041" s="72"/>
      <c r="BU2041" s="72"/>
      <c r="BV2041" s="72"/>
      <c r="BW2041" s="72"/>
      <c r="BX2041" s="72"/>
      <c r="BY2041" s="72"/>
      <c r="BZ2041" s="72"/>
      <c r="CA2041" s="72"/>
      <c r="CB2041" s="72"/>
      <c r="CC2041" s="72"/>
      <c r="CD2041" s="72"/>
      <c r="CE2041" s="72"/>
      <c r="CF2041" s="72"/>
      <c r="CG2041" s="72"/>
      <c r="CH2041" s="72"/>
      <c r="CI2041" s="72"/>
      <c r="CJ2041" s="72"/>
      <c r="CK2041" s="72"/>
      <c r="CL2041" s="72"/>
    </row>
    <row r="2042" spans="2:90" x14ac:dyDescent="0.4">
      <c r="C2042" s="8"/>
      <c r="D2042" t="s">
        <v>761</v>
      </c>
      <c r="E2042" s="8" t="str">
        <f t="shared" si="2369"/>
        <v>2042 FAPPER-S</v>
      </c>
      <c r="G2042" s="8"/>
      <c r="S2042" s="72"/>
      <c r="T2042" s="72"/>
      <c r="U2042" s="72"/>
      <c r="V2042" s="72"/>
      <c r="W2042" s="72"/>
      <c r="X2042" s="72"/>
      <c r="Y2042" s="72"/>
      <c r="Z2042" s="72"/>
      <c r="AA2042" s="72"/>
      <c r="AB2042" s="72"/>
      <c r="AC2042" s="72"/>
      <c r="AD2042" s="72"/>
      <c r="AE2042" s="72"/>
      <c r="AF2042" s="72"/>
      <c r="AG2042" s="72"/>
      <c r="AH2042" s="72"/>
      <c r="AI2042" s="72"/>
      <c r="AJ2042" s="72"/>
      <c r="AK2042" s="72"/>
      <c r="AL2042" s="72"/>
      <c r="AM2042" s="72"/>
      <c r="AN2042" s="72"/>
      <c r="AO2042" s="72"/>
      <c r="AP2042" s="72"/>
      <c r="AQ2042" s="72"/>
      <c r="AR2042" s="72"/>
      <c r="AS2042" s="72"/>
      <c r="AT2042" s="72"/>
      <c r="AU2042" s="72"/>
      <c r="AV2042" s="72"/>
      <c r="AW2042" s="72"/>
      <c r="AX2042" s="72"/>
      <c r="AY2042" s="72"/>
      <c r="AZ2042" s="72"/>
      <c r="BA2042" s="72"/>
      <c r="BB2042" s="72"/>
      <c r="BC2042" s="72"/>
      <c r="BD2042" s="72"/>
      <c r="BE2042" s="72"/>
      <c r="BF2042" s="72"/>
      <c r="BG2042" s="72"/>
      <c r="BH2042" s="72"/>
      <c r="BI2042" s="72"/>
      <c r="BJ2042" s="72"/>
      <c r="BK2042" s="72"/>
      <c r="BL2042" s="72"/>
      <c r="BM2042" s="72"/>
      <c r="BN2042" s="72"/>
      <c r="BO2042" s="72"/>
      <c r="BP2042" s="72"/>
      <c r="BQ2042" s="72"/>
      <c r="BR2042" s="72"/>
      <c r="BS2042" s="72"/>
      <c r="BT2042" s="72"/>
      <c r="BU2042" s="72"/>
      <c r="BV2042" s="72"/>
      <c r="BW2042" s="72"/>
      <c r="BX2042" s="72"/>
      <c r="BY2042" s="72"/>
      <c r="BZ2042" s="72"/>
      <c r="CA2042" s="72"/>
      <c r="CB2042" s="72"/>
      <c r="CC2042" s="72"/>
      <c r="CD2042" s="72"/>
      <c r="CE2042" s="72"/>
      <c r="CF2042" s="72"/>
      <c r="CG2042" s="72"/>
      <c r="CH2042" s="72"/>
      <c r="CI2042" s="72"/>
      <c r="CJ2042" s="72"/>
      <c r="CK2042" s="72"/>
      <c r="CL2042" s="72"/>
    </row>
    <row r="2043" spans="2:90" x14ac:dyDescent="0.4">
      <c r="B2043" s="95" t="str">
        <f>B2045&amp;":"</f>
        <v>Capital expenditures - Revenue driven PP&amp;E:</v>
      </c>
      <c r="C2043" s="8"/>
      <c r="D2043" t="s">
        <v>761</v>
      </c>
      <c r="E2043" s="8" t="str">
        <f t="shared" ref="E2043" si="2426">ROW()&amp;" "&amp;D2043</f>
        <v>2043 FAPPER-S</v>
      </c>
      <c r="G2043" s="8"/>
      <c r="S2043" s="72"/>
      <c r="T2043" s="72"/>
      <c r="U2043" s="72"/>
      <c r="V2043" s="72"/>
      <c r="W2043" s="72"/>
      <c r="X2043" s="72"/>
      <c r="Y2043" s="72"/>
      <c r="Z2043" s="72"/>
      <c r="AA2043" s="72"/>
      <c r="AB2043" s="72"/>
      <c r="AC2043" s="72"/>
      <c r="AD2043" s="72"/>
      <c r="AE2043" s="72"/>
      <c r="AF2043" s="72"/>
      <c r="AG2043" s="72"/>
      <c r="AH2043" s="72"/>
      <c r="AI2043" s="72"/>
      <c r="AJ2043" s="72"/>
      <c r="AK2043" s="72"/>
      <c r="AL2043" s="72"/>
      <c r="AM2043" s="72"/>
      <c r="AN2043" s="72"/>
      <c r="AO2043" s="72"/>
      <c r="AP2043" s="72"/>
      <c r="AQ2043" s="72"/>
      <c r="AR2043" s="72"/>
      <c r="AS2043" s="72"/>
      <c r="AT2043" s="72"/>
      <c r="AU2043" s="72"/>
      <c r="AV2043" s="72"/>
      <c r="AW2043" s="72"/>
      <c r="AX2043" s="72"/>
      <c r="AY2043" s="72"/>
      <c r="AZ2043" s="72"/>
      <c r="BA2043" s="72"/>
      <c r="BB2043" s="72"/>
      <c r="BC2043" s="72"/>
      <c r="BD2043" s="72"/>
      <c r="BE2043" s="72"/>
      <c r="BF2043" s="72"/>
      <c r="BG2043" s="72"/>
      <c r="BH2043" s="72"/>
      <c r="BI2043" s="72"/>
      <c r="BJ2043" s="72"/>
      <c r="BK2043" s="72"/>
      <c r="BL2043" s="72"/>
      <c r="BM2043" s="72"/>
      <c r="BN2043" s="72"/>
      <c r="BO2043" s="72"/>
      <c r="BP2043" s="72"/>
      <c r="BQ2043" s="72"/>
      <c r="BR2043" s="72"/>
      <c r="BS2043" s="72"/>
      <c r="BT2043" s="72"/>
      <c r="BU2043" s="72"/>
      <c r="BV2043" s="72"/>
      <c r="BW2043" s="72"/>
      <c r="BX2043" s="72"/>
      <c r="BY2043" s="72"/>
      <c r="BZ2043" s="72"/>
      <c r="CA2043" s="72"/>
      <c r="CB2043" s="72"/>
      <c r="CC2043" s="72"/>
      <c r="CD2043" s="72"/>
      <c r="CE2043" s="72"/>
      <c r="CF2043" s="72"/>
      <c r="CG2043" s="72"/>
      <c r="CH2043" s="72"/>
      <c r="CI2043" s="72"/>
      <c r="CJ2043" s="72"/>
      <c r="CK2043" s="72"/>
      <c r="CL2043" s="72"/>
    </row>
    <row r="2044" spans="2:90" x14ac:dyDescent="0.4">
      <c r="B2044" s="141" t="s">
        <v>728</v>
      </c>
      <c r="C2044" s="8"/>
      <c r="D2044" t="s">
        <v>761</v>
      </c>
      <c r="E2044" s="8" t="str">
        <f t="shared" si="2369"/>
        <v>2044 FAPPER-S</v>
      </c>
      <c r="G2044" s="8" t="str">
        <f>E2044</f>
        <v>2044 FAPPER-S</v>
      </c>
      <c r="K2044" s="18">
        <v>10</v>
      </c>
      <c r="L2044" s="18">
        <v>10</v>
      </c>
      <c r="M2044" s="18">
        <v>10</v>
      </c>
      <c r="N2044" s="18">
        <v>10</v>
      </c>
      <c r="O2044" s="18">
        <v>10</v>
      </c>
      <c r="P2044" s="18">
        <v>10</v>
      </c>
      <c r="S2044" s="143" cm="1">
        <f t="array" ref="S2044">INDEX($K:$Q,ROW(),MATCH(S$3,$K$2:$Q$2,0))</f>
        <v>10</v>
      </c>
      <c r="T2044" s="143" cm="1">
        <f t="array" ref="T2044">INDEX($K:$Q,ROW(),MATCH(T$3,$K$2:$Q$2,0))</f>
        <v>10</v>
      </c>
      <c r="U2044" s="143" cm="1">
        <f t="array" ref="U2044">INDEX($K:$Q,ROW(),MATCH(U$3,$K$2:$Q$2,0))</f>
        <v>10</v>
      </c>
      <c r="V2044" s="143" cm="1">
        <f t="array" ref="V2044">INDEX($K:$Q,ROW(),MATCH(V$3,$K$2:$Q$2,0))</f>
        <v>10</v>
      </c>
      <c r="W2044" s="143" cm="1">
        <f t="array" ref="W2044">INDEX($K:$Q,ROW(),MATCH(W$3,$K$2:$Q$2,0))</f>
        <v>10</v>
      </c>
      <c r="X2044" s="143" cm="1">
        <f t="array" ref="X2044">INDEX($K:$Q,ROW(),MATCH(X$3,$K$2:$Q$2,0))</f>
        <v>10</v>
      </c>
      <c r="Y2044" s="143" cm="1">
        <f t="array" ref="Y2044">INDEX($K:$Q,ROW(),MATCH(Y$3,$K$2:$Q$2,0))</f>
        <v>10</v>
      </c>
      <c r="Z2044" s="143" cm="1">
        <f t="array" ref="Z2044">INDEX($K:$Q,ROW(),MATCH(Z$3,$K$2:$Q$2,0))</f>
        <v>10</v>
      </c>
      <c r="AA2044" s="143" cm="1">
        <f t="array" ref="AA2044">INDEX($K:$Q,ROW(),MATCH(AA$3,$K$2:$Q$2,0))</f>
        <v>10</v>
      </c>
      <c r="AB2044" s="143" cm="1">
        <f t="array" ref="AB2044">INDEX($K:$Q,ROW(),MATCH(AB$3,$K$2:$Q$2,0))</f>
        <v>10</v>
      </c>
      <c r="AC2044" s="143" cm="1">
        <f t="array" ref="AC2044">INDEX($K:$Q,ROW(),MATCH(AC$3,$K$2:$Q$2,0))</f>
        <v>10</v>
      </c>
      <c r="AD2044" s="143" cm="1">
        <f t="array" ref="AD2044">INDEX($K:$Q,ROW(),MATCH(AD$3,$K$2:$Q$2,0))</f>
        <v>10</v>
      </c>
      <c r="AE2044" s="143" cm="1">
        <f t="array" ref="AE2044">INDEX($K:$Q,ROW(),MATCH(AE$3,$K$2:$Q$2,0))</f>
        <v>10</v>
      </c>
      <c r="AF2044" s="143" cm="1">
        <f t="array" ref="AF2044">INDEX($K:$Q,ROW(),MATCH(AF$3,$K$2:$Q$2,0))</f>
        <v>10</v>
      </c>
      <c r="AG2044" s="143" cm="1">
        <f t="array" ref="AG2044">INDEX($K:$Q,ROW(),MATCH(AG$3,$K$2:$Q$2,0))</f>
        <v>10</v>
      </c>
      <c r="AH2044" s="143" cm="1">
        <f t="array" ref="AH2044">INDEX($K:$Q,ROW(),MATCH(AH$3,$K$2:$Q$2,0))</f>
        <v>10</v>
      </c>
      <c r="AI2044" s="143" cm="1">
        <f t="array" ref="AI2044">INDEX($K:$Q,ROW(),MATCH(AI$3,$K$2:$Q$2,0))</f>
        <v>10</v>
      </c>
      <c r="AJ2044" s="143" cm="1">
        <f t="array" ref="AJ2044">INDEX($K:$Q,ROW(),MATCH(AJ$3,$K$2:$Q$2,0))</f>
        <v>10</v>
      </c>
      <c r="AK2044" s="143" cm="1">
        <f t="array" ref="AK2044">INDEX($K:$Q,ROW(),MATCH(AK$3,$K$2:$Q$2,0))</f>
        <v>10</v>
      </c>
      <c r="AL2044" s="143" cm="1">
        <f t="array" ref="AL2044">INDEX($K:$Q,ROW(),MATCH(AL$3,$K$2:$Q$2,0))</f>
        <v>10</v>
      </c>
      <c r="AM2044" s="143" cm="1">
        <f t="array" ref="AM2044">INDEX($K:$Q,ROW(),MATCH(AM$3,$K$2:$Q$2,0))</f>
        <v>10</v>
      </c>
      <c r="AN2044" s="143" cm="1">
        <f t="array" ref="AN2044">INDEX($K:$Q,ROW(),MATCH(AN$3,$K$2:$Q$2,0))</f>
        <v>10</v>
      </c>
      <c r="AO2044" s="143" cm="1">
        <f t="array" ref="AO2044">INDEX($K:$Q,ROW(),MATCH(AO$3,$K$2:$Q$2,0))</f>
        <v>10</v>
      </c>
      <c r="AP2044" s="143" cm="1">
        <f t="array" ref="AP2044">INDEX($K:$Q,ROW(),MATCH(AP$3,$K$2:$Q$2,0))</f>
        <v>10</v>
      </c>
      <c r="AQ2044" s="143" cm="1">
        <f t="array" ref="AQ2044">INDEX($K:$Q,ROW(),MATCH(AQ$3,$K$2:$Q$2,0))</f>
        <v>10</v>
      </c>
      <c r="AR2044" s="143" cm="1">
        <f t="array" ref="AR2044">INDEX($K:$Q,ROW(),MATCH(AR$3,$K$2:$Q$2,0))</f>
        <v>10</v>
      </c>
      <c r="AS2044" s="143" cm="1">
        <f t="array" ref="AS2044">INDEX($K:$Q,ROW(),MATCH(AS$3,$K$2:$Q$2,0))</f>
        <v>10</v>
      </c>
      <c r="AT2044" s="143" cm="1">
        <f t="array" ref="AT2044">INDEX($K:$Q,ROW(),MATCH(AT$3,$K$2:$Q$2,0))</f>
        <v>10</v>
      </c>
      <c r="AU2044" s="143" cm="1">
        <f t="array" ref="AU2044">INDEX($K:$Q,ROW(),MATCH(AU$3,$K$2:$Q$2,0))</f>
        <v>10</v>
      </c>
      <c r="AV2044" s="143" cm="1">
        <f t="array" ref="AV2044">INDEX($K:$Q,ROW(),MATCH(AV$3,$K$2:$Q$2,0))</f>
        <v>10</v>
      </c>
      <c r="AW2044" s="143" cm="1">
        <f t="array" ref="AW2044">INDEX($K:$Q,ROW(),MATCH(AW$3,$K$2:$Q$2,0))</f>
        <v>10</v>
      </c>
      <c r="AX2044" s="143" cm="1">
        <f t="array" ref="AX2044">INDEX($K:$Q,ROW(),MATCH(AX$3,$K$2:$Q$2,0))</f>
        <v>10</v>
      </c>
      <c r="AY2044" s="143" cm="1">
        <f t="array" ref="AY2044">INDEX($K:$Q,ROW(),MATCH(AY$3,$K$2:$Q$2,0))</f>
        <v>10</v>
      </c>
      <c r="AZ2044" s="143" cm="1">
        <f t="array" ref="AZ2044">INDEX($K:$Q,ROW(),MATCH(AZ$3,$K$2:$Q$2,0))</f>
        <v>10</v>
      </c>
      <c r="BA2044" s="143" cm="1">
        <f t="array" ref="BA2044">INDEX($K:$Q,ROW(),MATCH(BA$3,$K$2:$Q$2,0))</f>
        <v>10</v>
      </c>
      <c r="BB2044" s="143" cm="1">
        <f t="array" ref="BB2044">INDEX($K:$Q,ROW(),MATCH(BB$3,$K$2:$Q$2,0))</f>
        <v>10</v>
      </c>
      <c r="BC2044" s="143" cm="1">
        <f t="array" ref="BC2044">INDEX($K:$Q,ROW(),MATCH(BC$3,$K$2:$Q$2,0))</f>
        <v>10</v>
      </c>
      <c r="BD2044" s="143" cm="1">
        <f t="array" ref="BD2044">INDEX($K:$Q,ROW(),MATCH(BD$3,$K$2:$Q$2,0))</f>
        <v>10</v>
      </c>
      <c r="BE2044" s="143" cm="1">
        <f t="array" ref="BE2044">INDEX($K:$Q,ROW(),MATCH(BE$3,$K$2:$Q$2,0))</f>
        <v>10</v>
      </c>
      <c r="BF2044" s="143" cm="1">
        <f t="array" ref="BF2044">INDEX($K:$Q,ROW(),MATCH(BF$3,$K$2:$Q$2,0))</f>
        <v>10</v>
      </c>
      <c r="BG2044" s="143" cm="1">
        <f t="array" ref="BG2044">INDEX($K:$Q,ROW(),MATCH(BG$3,$K$2:$Q$2,0))</f>
        <v>10</v>
      </c>
      <c r="BH2044" s="143" cm="1">
        <f t="array" ref="BH2044">INDEX($K:$Q,ROW(),MATCH(BH$3,$K$2:$Q$2,0))</f>
        <v>10</v>
      </c>
      <c r="BI2044" s="143" cm="1">
        <f t="array" ref="BI2044">INDEX($K:$Q,ROW(),MATCH(BI$3,$K$2:$Q$2,0))</f>
        <v>10</v>
      </c>
      <c r="BJ2044" s="143" cm="1">
        <f t="array" ref="BJ2044">INDEX($K:$Q,ROW(),MATCH(BJ$3,$K$2:$Q$2,0))</f>
        <v>10</v>
      </c>
      <c r="BK2044" s="143" cm="1">
        <f t="array" ref="BK2044">INDEX($K:$Q,ROW(),MATCH(BK$3,$K$2:$Q$2,0))</f>
        <v>10</v>
      </c>
      <c r="BL2044" s="143" cm="1">
        <f t="array" ref="BL2044">INDEX($K:$Q,ROW(),MATCH(BL$3,$K$2:$Q$2,0))</f>
        <v>10</v>
      </c>
      <c r="BM2044" s="143" cm="1">
        <f t="array" ref="BM2044">INDEX($K:$Q,ROW(),MATCH(BM$3,$K$2:$Q$2,0))</f>
        <v>10</v>
      </c>
      <c r="BN2044" s="143" cm="1">
        <f t="array" ref="BN2044">INDEX($K:$Q,ROW(),MATCH(BN$3,$K$2:$Q$2,0))</f>
        <v>10</v>
      </c>
      <c r="BO2044" s="143" cm="1">
        <f t="array" ref="BO2044">INDEX($K:$Q,ROW(),MATCH(BO$3,$K$2:$Q$2,0))</f>
        <v>10</v>
      </c>
      <c r="BP2044" s="143" cm="1">
        <f t="array" ref="BP2044">INDEX($K:$Q,ROW(),MATCH(BP$3,$K$2:$Q$2,0))</f>
        <v>10</v>
      </c>
      <c r="BQ2044" s="143" cm="1">
        <f t="array" ref="BQ2044">INDEX($K:$Q,ROW(),MATCH(BQ$3,$K$2:$Q$2,0))</f>
        <v>10</v>
      </c>
      <c r="BR2044" s="143" cm="1">
        <f t="array" ref="BR2044">INDEX($K:$Q,ROW(),MATCH(BR$3,$K$2:$Q$2,0))</f>
        <v>10</v>
      </c>
      <c r="BS2044" s="143" cm="1">
        <f t="array" ref="BS2044">INDEX($K:$Q,ROW(),MATCH(BS$3,$K$2:$Q$2,0))</f>
        <v>10</v>
      </c>
      <c r="BT2044" s="143" cm="1">
        <f t="array" ref="BT2044">INDEX($K:$Q,ROW(),MATCH(BT$3,$K$2:$Q$2,0))</f>
        <v>10</v>
      </c>
      <c r="BU2044" s="143" cm="1">
        <f t="array" ref="BU2044">INDEX($K:$Q,ROW(),MATCH(BU$3,$K$2:$Q$2,0))</f>
        <v>10</v>
      </c>
      <c r="BV2044" s="143" cm="1">
        <f t="array" ref="BV2044">INDEX($K:$Q,ROW(),MATCH(BV$3,$K$2:$Q$2,0))</f>
        <v>10</v>
      </c>
      <c r="BW2044" s="143" cm="1">
        <f t="array" ref="BW2044">INDEX($K:$Q,ROW(),MATCH(BW$3,$K$2:$Q$2,0))</f>
        <v>10</v>
      </c>
      <c r="BX2044" s="143" cm="1">
        <f t="array" ref="BX2044">INDEX($K:$Q,ROW(),MATCH(BX$3,$K$2:$Q$2,0))</f>
        <v>10</v>
      </c>
      <c r="BY2044" s="143" cm="1">
        <f t="array" ref="BY2044">INDEX($K:$Q,ROW(),MATCH(BY$3,$K$2:$Q$2,0))</f>
        <v>10</v>
      </c>
      <c r="BZ2044" s="143" cm="1">
        <f t="array" ref="BZ2044">INDEX($K:$Q,ROW(),MATCH(BZ$3,$K$2:$Q$2,0))</f>
        <v>10</v>
      </c>
      <c r="CA2044" s="143" cm="1">
        <f t="array" ref="CA2044">INDEX($K:$Q,ROW(),MATCH(CA$3,$K$2:$Q$2,0))</f>
        <v>10</v>
      </c>
      <c r="CB2044" s="143" cm="1">
        <f t="array" ref="CB2044">INDEX($K:$Q,ROW(),MATCH(CB$3,$K$2:$Q$2,0))</f>
        <v>10</v>
      </c>
      <c r="CC2044" s="143" cm="1">
        <f t="array" ref="CC2044">INDEX($K:$Q,ROW(),MATCH(CC$3,$K$2:$Q$2,0))</f>
        <v>10</v>
      </c>
      <c r="CD2044" s="143" cm="1">
        <f t="array" ref="CD2044">INDEX($K:$Q,ROW(),MATCH(CD$3,$K$2:$Q$2,0))</f>
        <v>10</v>
      </c>
      <c r="CE2044" s="143" cm="1">
        <f t="array" ref="CE2044">INDEX($K:$Q,ROW(),MATCH(CE$3,$K$2:$Q$2,0))</f>
        <v>10</v>
      </c>
      <c r="CF2044" s="143" cm="1">
        <f t="array" ref="CF2044">INDEX($K:$Q,ROW(),MATCH(CF$3,$K$2:$Q$2,0))</f>
        <v>10</v>
      </c>
      <c r="CG2044" s="143" cm="1">
        <f t="array" ref="CG2044">INDEX($K:$Q,ROW(),MATCH(CG$3,$K$2:$Q$2,0))</f>
        <v>10</v>
      </c>
      <c r="CH2044" s="143" cm="1">
        <f t="array" ref="CH2044">INDEX($K:$Q,ROW(),MATCH(CH$3,$K$2:$Q$2,0))</f>
        <v>10</v>
      </c>
      <c r="CI2044" s="143" cm="1">
        <f t="array" ref="CI2044">INDEX($K:$Q,ROW(),MATCH(CI$3,$K$2:$Q$2,0))</f>
        <v>10</v>
      </c>
      <c r="CJ2044" s="143" cm="1">
        <f t="array" ref="CJ2044">INDEX($K:$Q,ROW(),MATCH(CJ$3,$K$2:$Q$2,0))</f>
        <v>10</v>
      </c>
      <c r="CK2044" s="143" cm="1">
        <f t="array" ref="CK2044">INDEX($K:$Q,ROW(),MATCH(CK$3,$K$2:$Q$2,0))</f>
        <v>10</v>
      </c>
      <c r="CL2044" s="143" cm="1">
        <f t="array" ref="CL2044">INDEX($K:$Q,ROW(),MATCH(CL$3,$K$2:$Q$2,0))</f>
        <v>10</v>
      </c>
    </row>
    <row r="2045" spans="2:90" s="27" customFormat="1" x14ac:dyDescent="0.4">
      <c r="B2045" s="123" t="str">
        <f>"Capital expenditures - "&amp;SUBSTITUTE(B2038,":","")</f>
        <v>Capital expenditures - Revenue driven PP&amp;E</v>
      </c>
      <c r="C2045" s="8" t="s">
        <v>235</v>
      </c>
      <c r="D2045" t="s">
        <v>761</v>
      </c>
      <c r="E2045" s="8" t="str">
        <f t="shared" si="2369"/>
        <v>2045 FAPPER-S</v>
      </c>
      <c r="G2045" s="9"/>
      <c r="I2045" s="176"/>
      <c r="J2045" s="176"/>
      <c r="K2045" s="115">
        <f t="shared" ref="K2045:P2045" ca="1" si="2427">SUMIF($3:$3,K$2,2045:2045)</f>
        <v>-120</v>
      </c>
      <c r="L2045" s="115">
        <f t="shared" ca="1" si="2427"/>
        <v>-120</v>
      </c>
      <c r="M2045" s="115">
        <f t="shared" ca="1" si="2427"/>
        <v>-120</v>
      </c>
      <c r="N2045" s="115">
        <f t="shared" ca="1" si="2427"/>
        <v>-120</v>
      </c>
      <c r="O2045" s="115">
        <f t="shared" ca="1" si="2427"/>
        <v>-120</v>
      </c>
      <c r="P2045" s="115">
        <f t="shared" ca="1" si="2427"/>
        <v>-120</v>
      </c>
      <c r="Q2045"/>
      <c r="R2045" s="33"/>
      <c r="S2045" s="144" cm="1">
        <f t="array" aca="1" ref="S2045" ca="1">-S2044*INDIRECT(S2032)/10000</f>
        <v>-10</v>
      </c>
      <c r="T2045" s="144" cm="1">
        <f t="array" aca="1" ref="T2045" ca="1">-T2044*INDIRECT(T2032)/10000</f>
        <v>-10</v>
      </c>
      <c r="U2045" s="144" cm="1">
        <f t="array" aca="1" ref="U2045" ca="1">-U2044*INDIRECT(U2032)/10000</f>
        <v>-10</v>
      </c>
      <c r="V2045" s="144" cm="1">
        <f t="array" aca="1" ref="V2045" ca="1">-V2044*INDIRECT(V2032)/10000</f>
        <v>-10</v>
      </c>
      <c r="W2045" s="144" cm="1">
        <f t="array" aca="1" ref="W2045" ca="1">-W2044*INDIRECT(W2032)/10000</f>
        <v>-10</v>
      </c>
      <c r="X2045" s="144" cm="1">
        <f t="array" aca="1" ref="X2045" ca="1">-X2044*INDIRECT(X2032)/10000</f>
        <v>-10</v>
      </c>
      <c r="Y2045" s="144" cm="1">
        <f t="array" aca="1" ref="Y2045" ca="1">-Y2044*INDIRECT(Y2032)/10000</f>
        <v>-10</v>
      </c>
      <c r="Z2045" s="144" cm="1">
        <f t="array" aca="1" ref="Z2045" ca="1">-Z2044*INDIRECT(Z2032)/10000</f>
        <v>-10</v>
      </c>
      <c r="AA2045" s="144" cm="1">
        <f t="array" aca="1" ref="AA2045" ca="1">-AA2044*INDIRECT(AA2032)/10000</f>
        <v>-10</v>
      </c>
      <c r="AB2045" s="144" cm="1">
        <f t="array" aca="1" ref="AB2045" ca="1">-AB2044*INDIRECT(AB2032)/10000</f>
        <v>-10</v>
      </c>
      <c r="AC2045" s="144" cm="1">
        <f t="array" aca="1" ref="AC2045" ca="1">-AC2044*INDIRECT(AC2032)/10000</f>
        <v>-10</v>
      </c>
      <c r="AD2045" s="144" cm="1">
        <f t="array" aca="1" ref="AD2045" ca="1">-AD2044*INDIRECT(AD2032)/10000</f>
        <v>-10</v>
      </c>
      <c r="AE2045" s="144" cm="1">
        <f t="array" aca="1" ref="AE2045" ca="1">-AE2044*INDIRECT(AE2032)/10000</f>
        <v>-10</v>
      </c>
      <c r="AF2045" s="144" cm="1">
        <f t="array" aca="1" ref="AF2045" ca="1">-AF2044*INDIRECT(AF2032)/10000</f>
        <v>-10</v>
      </c>
      <c r="AG2045" s="144" cm="1">
        <f t="array" aca="1" ref="AG2045" ca="1">-AG2044*INDIRECT(AG2032)/10000</f>
        <v>-10</v>
      </c>
      <c r="AH2045" s="144" cm="1">
        <f t="array" aca="1" ref="AH2045" ca="1">-AH2044*INDIRECT(AH2032)/10000</f>
        <v>-10</v>
      </c>
      <c r="AI2045" s="144" cm="1">
        <f t="array" aca="1" ref="AI2045" ca="1">-AI2044*INDIRECT(AI2032)/10000</f>
        <v>-10</v>
      </c>
      <c r="AJ2045" s="144" cm="1">
        <f t="array" aca="1" ref="AJ2045" ca="1">-AJ2044*INDIRECT(AJ2032)/10000</f>
        <v>-10</v>
      </c>
      <c r="AK2045" s="144" cm="1">
        <f t="array" aca="1" ref="AK2045" ca="1">-AK2044*INDIRECT(AK2032)/10000</f>
        <v>-10</v>
      </c>
      <c r="AL2045" s="144" cm="1">
        <f t="array" aca="1" ref="AL2045" ca="1">-AL2044*INDIRECT(AL2032)/10000</f>
        <v>-10</v>
      </c>
      <c r="AM2045" s="144" cm="1">
        <f t="array" aca="1" ref="AM2045" ca="1">-AM2044*INDIRECT(AM2032)/10000</f>
        <v>-10</v>
      </c>
      <c r="AN2045" s="144" cm="1">
        <f t="array" aca="1" ref="AN2045" ca="1">-AN2044*INDIRECT(AN2032)/10000</f>
        <v>-10</v>
      </c>
      <c r="AO2045" s="144" cm="1">
        <f t="array" aca="1" ref="AO2045" ca="1">-AO2044*INDIRECT(AO2032)/10000</f>
        <v>-10</v>
      </c>
      <c r="AP2045" s="144" cm="1">
        <f t="array" aca="1" ref="AP2045" ca="1">-AP2044*INDIRECT(AP2032)/10000</f>
        <v>-10</v>
      </c>
      <c r="AQ2045" s="144" cm="1">
        <f t="array" aca="1" ref="AQ2045" ca="1">-AQ2044*INDIRECT(AQ2032)/10000</f>
        <v>-10</v>
      </c>
      <c r="AR2045" s="144" cm="1">
        <f t="array" aca="1" ref="AR2045" ca="1">-AR2044*INDIRECT(AR2032)/10000</f>
        <v>-10</v>
      </c>
      <c r="AS2045" s="144" cm="1">
        <f t="array" aca="1" ref="AS2045" ca="1">-AS2044*INDIRECT(AS2032)/10000</f>
        <v>-10</v>
      </c>
      <c r="AT2045" s="144" cm="1">
        <f t="array" aca="1" ref="AT2045" ca="1">-AT2044*INDIRECT(AT2032)/10000</f>
        <v>-10</v>
      </c>
      <c r="AU2045" s="144" cm="1">
        <f t="array" aca="1" ref="AU2045" ca="1">-AU2044*INDIRECT(AU2032)/10000</f>
        <v>-10</v>
      </c>
      <c r="AV2045" s="144" cm="1">
        <f t="array" aca="1" ref="AV2045" ca="1">-AV2044*INDIRECT(AV2032)/10000</f>
        <v>-10</v>
      </c>
      <c r="AW2045" s="144" cm="1">
        <f t="array" aca="1" ref="AW2045" ca="1">-AW2044*INDIRECT(AW2032)/10000</f>
        <v>-10</v>
      </c>
      <c r="AX2045" s="144" cm="1">
        <f t="array" aca="1" ref="AX2045" ca="1">-AX2044*INDIRECT(AX2032)/10000</f>
        <v>-10</v>
      </c>
      <c r="AY2045" s="144" cm="1">
        <f t="array" aca="1" ref="AY2045" ca="1">-AY2044*INDIRECT(AY2032)/10000</f>
        <v>-10</v>
      </c>
      <c r="AZ2045" s="144" cm="1">
        <f t="array" aca="1" ref="AZ2045" ca="1">-AZ2044*INDIRECT(AZ2032)/10000</f>
        <v>-10</v>
      </c>
      <c r="BA2045" s="144" cm="1">
        <f t="array" aca="1" ref="BA2045" ca="1">-BA2044*INDIRECT(BA2032)/10000</f>
        <v>-10</v>
      </c>
      <c r="BB2045" s="144" cm="1">
        <f t="array" aca="1" ref="BB2045" ca="1">-BB2044*INDIRECT(BB2032)/10000</f>
        <v>-10</v>
      </c>
      <c r="BC2045" s="144" cm="1">
        <f t="array" aca="1" ref="BC2045" ca="1">-BC2044*INDIRECT(BC2032)/10000</f>
        <v>-10</v>
      </c>
      <c r="BD2045" s="144" cm="1">
        <f t="array" aca="1" ref="BD2045" ca="1">-BD2044*INDIRECT(BD2032)/10000</f>
        <v>-10</v>
      </c>
      <c r="BE2045" s="144" cm="1">
        <f t="array" aca="1" ref="BE2045" ca="1">-BE2044*INDIRECT(BE2032)/10000</f>
        <v>-10</v>
      </c>
      <c r="BF2045" s="144" cm="1">
        <f t="array" aca="1" ref="BF2045" ca="1">-BF2044*INDIRECT(BF2032)/10000</f>
        <v>-10</v>
      </c>
      <c r="BG2045" s="144" cm="1">
        <f t="array" aca="1" ref="BG2045" ca="1">-BG2044*INDIRECT(BG2032)/10000</f>
        <v>-10</v>
      </c>
      <c r="BH2045" s="144" cm="1">
        <f t="array" aca="1" ref="BH2045" ca="1">-BH2044*INDIRECT(BH2032)/10000</f>
        <v>-10</v>
      </c>
      <c r="BI2045" s="144" cm="1">
        <f t="array" aca="1" ref="BI2045" ca="1">-BI2044*INDIRECT(BI2032)/10000</f>
        <v>-10</v>
      </c>
      <c r="BJ2045" s="144" cm="1">
        <f t="array" aca="1" ref="BJ2045" ca="1">-BJ2044*INDIRECT(BJ2032)/10000</f>
        <v>-10</v>
      </c>
      <c r="BK2045" s="144" cm="1">
        <f t="array" aca="1" ref="BK2045" ca="1">-BK2044*INDIRECT(BK2032)/10000</f>
        <v>-10</v>
      </c>
      <c r="BL2045" s="144" cm="1">
        <f t="array" aca="1" ref="BL2045" ca="1">-BL2044*INDIRECT(BL2032)/10000</f>
        <v>-10</v>
      </c>
      <c r="BM2045" s="144" cm="1">
        <f t="array" aca="1" ref="BM2045" ca="1">-BM2044*INDIRECT(BM2032)/10000</f>
        <v>-10</v>
      </c>
      <c r="BN2045" s="144" cm="1">
        <f t="array" aca="1" ref="BN2045" ca="1">-BN2044*INDIRECT(BN2032)/10000</f>
        <v>-10</v>
      </c>
      <c r="BO2045" s="144" cm="1">
        <f t="array" aca="1" ref="BO2045" ca="1">-BO2044*INDIRECT(BO2032)/10000</f>
        <v>-10</v>
      </c>
      <c r="BP2045" s="144" cm="1">
        <f t="array" aca="1" ref="BP2045" ca="1">-BP2044*INDIRECT(BP2032)/10000</f>
        <v>-10</v>
      </c>
      <c r="BQ2045" s="144" cm="1">
        <f t="array" aca="1" ref="BQ2045" ca="1">-BQ2044*INDIRECT(BQ2032)/10000</f>
        <v>-10</v>
      </c>
      <c r="BR2045" s="144" cm="1">
        <f t="array" aca="1" ref="BR2045" ca="1">-BR2044*INDIRECT(BR2032)/10000</f>
        <v>-10</v>
      </c>
      <c r="BS2045" s="144" cm="1">
        <f t="array" aca="1" ref="BS2045" ca="1">-BS2044*INDIRECT(BS2032)/10000</f>
        <v>-10</v>
      </c>
      <c r="BT2045" s="144" cm="1">
        <f t="array" aca="1" ref="BT2045" ca="1">-BT2044*INDIRECT(BT2032)/10000</f>
        <v>-10</v>
      </c>
      <c r="BU2045" s="144" cm="1">
        <f t="array" aca="1" ref="BU2045" ca="1">-BU2044*INDIRECT(BU2032)/10000</f>
        <v>-10</v>
      </c>
      <c r="BV2045" s="144" cm="1">
        <f t="array" aca="1" ref="BV2045" ca="1">-BV2044*INDIRECT(BV2032)/10000</f>
        <v>-10</v>
      </c>
      <c r="BW2045" s="144" cm="1">
        <f t="array" aca="1" ref="BW2045" ca="1">-BW2044*INDIRECT(BW2032)/10000</f>
        <v>-10</v>
      </c>
      <c r="BX2045" s="144" cm="1">
        <f t="array" aca="1" ref="BX2045" ca="1">-BX2044*INDIRECT(BX2032)/10000</f>
        <v>-10</v>
      </c>
      <c r="BY2045" s="144" cm="1">
        <f t="array" aca="1" ref="BY2045" ca="1">-BY2044*INDIRECT(BY2032)/10000</f>
        <v>-10</v>
      </c>
      <c r="BZ2045" s="144" cm="1">
        <f t="array" aca="1" ref="BZ2045" ca="1">-BZ2044*INDIRECT(BZ2032)/10000</f>
        <v>-10</v>
      </c>
      <c r="CA2045" s="144" cm="1">
        <f t="array" aca="1" ref="CA2045" ca="1">-CA2044*INDIRECT(CA2032)/10000</f>
        <v>-10</v>
      </c>
      <c r="CB2045" s="144" cm="1">
        <f t="array" aca="1" ref="CB2045" ca="1">-CB2044*INDIRECT(CB2032)/10000</f>
        <v>-10</v>
      </c>
      <c r="CC2045" s="144" cm="1">
        <f t="array" aca="1" ref="CC2045" ca="1">-CC2044*INDIRECT(CC2032)/10000</f>
        <v>-10</v>
      </c>
      <c r="CD2045" s="144" cm="1">
        <f t="array" aca="1" ref="CD2045" ca="1">-CD2044*INDIRECT(CD2032)/10000</f>
        <v>-10</v>
      </c>
      <c r="CE2045" s="144" cm="1">
        <f t="array" aca="1" ref="CE2045" ca="1">-CE2044*INDIRECT(CE2032)/10000</f>
        <v>-10</v>
      </c>
      <c r="CF2045" s="144" cm="1">
        <f t="array" aca="1" ref="CF2045" ca="1">-CF2044*INDIRECT(CF2032)/10000</f>
        <v>-10</v>
      </c>
      <c r="CG2045" s="144" cm="1">
        <f t="array" aca="1" ref="CG2045" ca="1">-CG2044*INDIRECT(CG2032)/10000</f>
        <v>-10</v>
      </c>
      <c r="CH2045" s="144" cm="1">
        <f t="array" aca="1" ref="CH2045" ca="1">-CH2044*INDIRECT(CH2032)/10000</f>
        <v>-10</v>
      </c>
      <c r="CI2045" s="144" cm="1">
        <f t="array" aca="1" ref="CI2045" ca="1">-CI2044*INDIRECT(CI2032)/10000</f>
        <v>-10</v>
      </c>
      <c r="CJ2045" s="144" cm="1">
        <f t="array" aca="1" ref="CJ2045" ca="1">-CJ2044*INDIRECT(CJ2032)/10000</f>
        <v>-10</v>
      </c>
      <c r="CK2045" s="144" cm="1">
        <f t="array" aca="1" ref="CK2045" ca="1">-CK2044*INDIRECT(CK2032)/10000</f>
        <v>-10</v>
      </c>
      <c r="CL2045" s="144" cm="1">
        <f t="array" aca="1" ref="CL2045" ca="1">-CL2044*INDIRECT(CL2032)/10000</f>
        <v>-10</v>
      </c>
    </row>
    <row r="2046" spans="2:90" x14ac:dyDescent="0.4">
      <c r="B2046" s="122"/>
      <c r="C2046" s="8"/>
      <c r="D2046" t="s">
        <v>761</v>
      </c>
      <c r="E2046" s="8" t="str">
        <f t="shared" si="2369"/>
        <v>2046 FAPPER-S</v>
      </c>
      <c r="G2046" s="8"/>
      <c r="S2046" s="72"/>
      <c r="T2046" s="72"/>
      <c r="U2046" s="72"/>
      <c r="V2046" s="72"/>
      <c r="W2046" s="72"/>
      <c r="X2046" s="72"/>
      <c r="Y2046" s="72"/>
      <c r="Z2046" s="72"/>
      <c r="AA2046" s="72"/>
      <c r="AB2046" s="72"/>
      <c r="AC2046" s="72"/>
      <c r="AD2046" s="72"/>
      <c r="AE2046" s="72"/>
      <c r="AF2046" s="72"/>
      <c r="AG2046" s="72"/>
      <c r="AH2046" s="72"/>
      <c r="AI2046" s="72"/>
      <c r="AJ2046" s="72"/>
      <c r="AK2046" s="72"/>
      <c r="AL2046" s="72"/>
      <c r="AM2046" s="72"/>
      <c r="AN2046" s="72"/>
      <c r="AO2046" s="72"/>
      <c r="AP2046" s="72"/>
      <c r="AQ2046" s="72"/>
      <c r="AR2046" s="72"/>
      <c r="AS2046" s="72"/>
      <c r="AT2046" s="72"/>
      <c r="AU2046" s="72"/>
      <c r="AV2046" s="72"/>
      <c r="AW2046" s="72"/>
      <c r="AX2046" s="72"/>
      <c r="AY2046" s="72"/>
      <c r="AZ2046" s="72"/>
      <c r="BA2046" s="72"/>
      <c r="BB2046" s="72"/>
      <c r="BC2046" s="72"/>
      <c r="BD2046" s="72"/>
      <c r="BE2046" s="72"/>
      <c r="BF2046" s="72"/>
      <c r="BG2046" s="72"/>
      <c r="BH2046" s="72"/>
      <c r="BI2046" s="72"/>
      <c r="BJ2046" s="72"/>
      <c r="BK2046" s="72"/>
      <c r="BL2046" s="72"/>
      <c r="BM2046" s="72"/>
      <c r="BN2046" s="72"/>
      <c r="BO2046" s="72"/>
      <c r="BP2046" s="72"/>
      <c r="BQ2046" s="72"/>
      <c r="BR2046" s="72"/>
      <c r="BS2046" s="72"/>
      <c r="BT2046" s="72"/>
      <c r="BU2046" s="72"/>
      <c r="BV2046" s="72"/>
      <c r="BW2046" s="72"/>
      <c r="BX2046" s="72"/>
      <c r="BY2046" s="72"/>
      <c r="BZ2046" s="72"/>
      <c r="CA2046" s="72"/>
      <c r="CB2046" s="72"/>
      <c r="CC2046" s="72"/>
      <c r="CD2046" s="72"/>
      <c r="CE2046" s="72"/>
      <c r="CF2046" s="72"/>
      <c r="CG2046" s="72"/>
      <c r="CH2046" s="72"/>
      <c r="CI2046" s="72"/>
      <c r="CJ2046" s="72"/>
      <c r="CK2046" s="72"/>
      <c r="CL2046" s="72"/>
    </row>
    <row r="2047" spans="2:90" x14ac:dyDescent="0.4">
      <c r="B2047" s="95" t="s">
        <v>204</v>
      </c>
      <c r="C2047" s="8"/>
      <c r="D2047" t="s">
        <v>761</v>
      </c>
      <c r="E2047" s="8" t="str">
        <f t="shared" si="2369"/>
        <v>2047 FAPPER-S</v>
      </c>
      <c r="G2047" s="8"/>
      <c r="H2047" s="12"/>
      <c r="S2047" s="72"/>
      <c r="T2047" s="72"/>
      <c r="U2047" s="72"/>
      <c r="V2047" s="72"/>
      <c r="W2047" s="72"/>
      <c r="X2047" s="72"/>
      <c r="Y2047" s="72"/>
      <c r="Z2047" s="72"/>
      <c r="AA2047" s="72"/>
      <c r="AB2047" s="72"/>
      <c r="AC2047" s="72"/>
      <c r="AD2047" s="72"/>
      <c r="AE2047" s="72"/>
      <c r="AF2047" s="72"/>
      <c r="AG2047" s="72"/>
      <c r="AH2047" s="72"/>
      <c r="AI2047" s="72"/>
      <c r="AJ2047" s="72"/>
      <c r="AK2047" s="72"/>
      <c r="AL2047" s="72"/>
      <c r="AM2047" s="72"/>
      <c r="AN2047" s="72"/>
      <c r="AO2047" s="72"/>
      <c r="AP2047" s="72"/>
      <c r="AQ2047" s="72"/>
      <c r="AR2047" s="72"/>
      <c r="AS2047" s="72"/>
      <c r="AT2047" s="72"/>
      <c r="AU2047" s="72"/>
      <c r="AV2047" s="72"/>
      <c r="AW2047" s="72"/>
      <c r="AX2047" s="72"/>
      <c r="AY2047" s="72"/>
      <c r="AZ2047" s="72"/>
      <c r="BA2047" s="72"/>
      <c r="BB2047" s="72"/>
      <c r="BC2047" s="72"/>
      <c r="BD2047" s="72"/>
      <c r="BE2047" s="72"/>
      <c r="BF2047" s="72"/>
      <c r="BG2047" s="72"/>
      <c r="BH2047" s="72"/>
      <c r="BI2047" s="72"/>
      <c r="BJ2047" s="72"/>
      <c r="BK2047" s="72"/>
      <c r="BL2047" s="72"/>
      <c r="BM2047" s="72"/>
      <c r="BN2047" s="72"/>
      <c r="BO2047" s="72"/>
      <c r="BP2047" s="72"/>
      <c r="BQ2047" s="72"/>
      <c r="BR2047" s="72"/>
      <c r="BS2047" s="72"/>
      <c r="BT2047" s="72"/>
      <c r="BU2047" s="72"/>
      <c r="BV2047" s="72"/>
      <c r="BW2047" s="72"/>
      <c r="BX2047" s="72"/>
      <c r="BY2047" s="72"/>
      <c r="BZ2047" s="72"/>
      <c r="CA2047" s="72"/>
      <c r="CB2047" s="72"/>
      <c r="CC2047" s="72"/>
      <c r="CD2047" s="72"/>
      <c r="CE2047" s="72"/>
      <c r="CF2047" s="72"/>
      <c r="CG2047" s="72"/>
      <c r="CH2047" s="72"/>
      <c r="CI2047" s="72"/>
      <c r="CJ2047" s="72"/>
      <c r="CK2047" s="72"/>
      <c r="CL2047" s="72"/>
    </row>
    <row r="2048" spans="2:90" x14ac:dyDescent="0.4">
      <c r="B2048" s="154" t="str">
        <f>"Depreciation - "&amp;SUBSTITUTE(B2038,":","")</f>
        <v>Depreciation - Revenue driven PP&amp;E</v>
      </c>
      <c r="C2048" s="8" t="s">
        <v>233</v>
      </c>
      <c r="D2048" t="s">
        <v>761</v>
      </c>
      <c r="E2048" s="8" t="str">
        <f t="shared" si="2369"/>
        <v>2048 FAPPER-S</v>
      </c>
      <c r="G2048" s="8"/>
      <c r="I2048" s="80">
        <f>SUMIF($5:$5,I$2,2046:2046)</f>
        <v>0</v>
      </c>
      <c r="J2048" s="80"/>
      <c r="K2048" s="24" t="e">
        <f t="shared" ref="K2048:P2048" ca="1" si="2428">SUMIF($3:$3,K$2,2048:2048)</f>
        <v>#REF!</v>
      </c>
      <c r="L2048" s="24" t="e">
        <f t="shared" ca="1" si="2428"/>
        <v>#REF!</v>
      </c>
      <c r="M2048" s="24" t="e">
        <f t="shared" ca="1" si="2428"/>
        <v>#REF!</v>
      </c>
      <c r="N2048" s="24" t="e">
        <f t="shared" ca="1" si="2428"/>
        <v>#REF!</v>
      </c>
      <c r="O2048" s="24" t="e">
        <f t="shared" ca="1" si="2428"/>
        <v>#REF!</v>
      </c>
      <c r="P2048" s="24" t="e">
        <f t="shared" ca="1" si="2428"/>
        <v>#REF!</v>
      </c>
      <c r="R2048" s="24"/>
      <c r="S2048" s="80" t="e" cm="1">
        <f t="array" aca="1" ref="S2048" ca="1">(SUM(INDEX(2043:2043,1,MAX(COLUMN($R:$R),COLUMN()-($H2040*12-1))):S2045)/($H2040*12)+IF($R2050=0,0,SUM(INDEX(2048:2048,1,MAX(COLUMN($R:$R),COLUMN()-(($H2040-$H2041)*12))):S2050)/(($H2040)*12)))</f>
        <v>#REF!</v>
      </c>
      <c r="T2048" s="80" t="e" cm="1">
        <f t="array" aca="1" ref="T2048" ca="1">(SUM(INDEX(2043:2043,1,MAX(COLUMN($R:$R),COLUMN()-($H2040*12-1))):T2045)/($H2040*12)+IF($R2050=0,0,SUM(INDEX(2048:2048,1,MAX(COLUMN($R:$R),COLUMN()-(($H2040-$H2041)*12))):T2050)/(($H2040)*12)))</f>
        <v>#REF!</v>
      </c>
      <c r="U2048" s="80" t="e" cm="1">
        <f t="array" aca="1" ref="U2048" ca="1">(SUM(INDEX(2043:2043,1,MAX(COLUMN($R:$R),COLUMN()-($H2040*12-1))):U2045)/($H2040*12)+IF($R2050=0,0,SUM(INDEX(2048:2048,1,MAX(COLUMN($R:$R),COLUMN()-(($H2040-$H2041)*12))):U2050)/(($H2040)*12)))</f>
        <v>#REF!</v>
      </c>
      <c r="V2048" s="80" t="e" cm="1">
        <f t="array" aca="1" ref="V2048" ca="1">(SUM(INDEX(2043:2043,1,MAX(COLUMN($R:$R),COLUMN()-($H2040*12-1))):V2045)/($H2040*12)+IF($R2050=0,0,SUM(INDEX(2048:2048,1,MAX(COLUMN($R:$R),COLUMN()-(($H2040-$H2041)*12))):V2050)/(($H2040)*12)))</f>
        <v>#REF!</v>
      </c>
      <c r="W2048" s="80" t="e" cm="1">
        <f t="array" aca="1" ref="W2048" ca="1">(SUM(INDEX(2043:2043,1,MAX(COLUMN($R:$R),COLUMN()-($H2040*12-1))):W2045)/($H2040*12)+IF($R2050=0,0,SUM(INDEX(2048:2048,1,MAX(COLUMN($R:$R),COLUMN()-(($H2040-$H2041)*12))):W2050)/(($H2040)*12)))</f>
        <v>#REF!</v>
      </c>
      <c r="X2048" s="80" t="e" cm="1">
        <f t="array" aca="1" ref="X2048" ca="1">(SUM(INDEX(2043:2043,1,MAX(COLUMN($R:$R),COLUMN()-($H2040*12-1))):X2045)/($H2040*12)+IF($R2050=0,0,SUM(INDEX(2048:2048,1,MAX(COLUMN($R:$R),COLUMN()-(($H2040-$H2041)*12))):X2050)/(($H2040)*12)))</f>
        <v>#REF!</v>
      </c>
      <c r="Y2048" s="80" t="e" cm="1">
        <f t="array" aca="1" ref="Y2048" ca="1">(SUM(INDEX(2043:2043,1,MAX(COLUMN($R:$R),COLUMN()-($H2040*12-1))):Y2045)/($H2040*12)+IF($R2050=0,0,SUM(INDEX(2048:2048,1,MAX(COLUMN($R:$R),COLUMN()-(($H2040-$H2041)*12))):Y2050)/(($H2040)*12)))</f>
        <v>#REF!</v>
      </c>
      <c r="Z2048" s="80" t="e" cm="1">
        <f t="array" aca="1" ref="Z2048" ca="1">(SUM(INDEX(2043:2043,1,MAX(COLUMN($R:$R),COLUMN()-($H2040*12-1))):Z2045)/($H2040*12)+IF($R2050=0,0,SUM(INDEX(2048:2048,1,MAX(COLUMN($R:$R),COLUMN()-(($H2040-$H2041)*12))):Z2050)/(($H2040)*12)))</f>
        <v>#REF!</v>
      </c>
      <c r="AA2048" s="80" t="e" cm="1">
        <f t="array" aca="1" ref="AA2048" ca="1">(SUM(INDEX(2043:2043,1,MAX(COLUMN($R:$R),COLUMN()-($H2040*12-1))):AA2045)/($H2040*12)+IF($R2050=0,0,SUM(INDEX(2048:2048,1,MAX(COLUMN($R:$R),COLUMN()-(($H2040-$H2041)*12))):AA2050)/(($H2040)*12)))</f>
        <v>#REF!</v>
      </c>
      <c r="AB2048" s="80" t="e" cm="1">
        <f t="array" aca="1" ref="AB2048" ca="1">(SUM(INDEX(2043:2043,1,MAX(COLUMN($R:$R),COLUMN()-($H2040*12-1))):AB2045)/($H2040*12)+IF($R2050=0,0,SUM(INDEX(2048:2048,1,MAX(COLUMN($R:$R),COLUMN()-(($H2040-$H2041)*12))):AB2050)/(($H2040)*12)))</f>
        <v>#REF!</v>
      </c>
      <c r="AC2048" s="80" t="e" cm="1">
        <f t="array" aca="1" ref="AC2048" ca="1">(SUM(INDEX(2043:2043,1,MAX(COLUMN($R:$R),COLUMN()-($H2040*12-1))):AC2045)/($H2040*12)+IF($R2050=0,0,SUM(INDEX(2048:2048,1,MAX(COLUMN($R:$R),COLUMN()-(($H2040-$H2041)*12))):AC2050)/(($H2040)*12)))</f>
        <v>#REF!</v>
      </c>
      <c r="AD2048" s="80" t="e" cm="1">
        <f t="array" aca="1" ref="AD2048" ca="1">(SUM(INDEX(2043:2043,1,MAX(COLUMN($R:$R),COLUMN()-($H2040*12-1))):AD2045)/($H2040*12)+IF($R2050=0,0,SUM(INDEX(2048:2048,1,MAX(COLUMN($R:$R),COLUMN()-(($H2040-$H2041)*12))):AD2050)/(($H2040)*12)))</f>
        <v>#REF!</v>
      </c>
      <c r="AE2048" s="80" t="e" cm="1">
        <f t="array" aca="1" ref="AE2048" ca="1">(SUM(INDEX(2043:2043,1,MAX(COLUMN($R:$R),COLUMN()-($H2040*12-1))):AE2045)/($H2040*12)+IF($R2050=0,0,SUM(INDEX(2048:2048,1,MAX(COLUMN($R:$R),COLUMN()-(($H2040-$H2041)*12))):AE2050)/(($H2040)*12)))</f>
        <v>#REF!</v>
      </c>
      <c r="AF2048" s="80" t="e" cm="1">
        <f t="array" aca="1" ref="AF2048" ca="1">(SUM(INDEX(2043:2043,1,MAX(COLUMN($R:$R),COLUMN()-($H2040*12-1))):AF2045)/($H2040*12)+IF($R2050=0,0,SUM(INDEX(2048:2048,1,MAX(COLUMN($R:$R),COLUMN()-(($H2040-$H2041)*12))):AF2050)/(($H2040)*12)))</f>
        <v>#REF!</v>
      </c>
      <c r="AG2048" s="80" t="e" cm="1">
        <f t="array" aca="1" ref="AG2048" ca="1">(SUM(INDEX(2043:2043,1,MAX(COLUMN($R:$R),COLUMN()-($H2040*12-1))):AG2045)/($H2040*12)+IF($R2050=0,0,SUM(INDEX(2048:2048,1,MAX(COLUMN($R:$R),COLUMN()-(($H2040-$H2041)*12))):AG2050)/(($H2040)*12)))</f>
        <v>#REF!</v>
      </c>
      <c r="AH2048" s="80" t="e" cm="1">
        <f t="array" aca="1" ref="AH2048" ca="1">(SUM(INDEX(2043:2043,1,MAX(COLUMN($R:$R),COLUMN()-($H2040*12-1))):AH2045)/($H2040*12)+IF($R2050=0,0,SUM(INDEX(2048:2048,1,MAX(COLUMN($R:$R),COLUMN()-(($H2040-$H2041)*12))):AH2050)/(($H2040)*12)))</f>
        <v>#REF!</v>
      </c>
      <c r="AI2048" s="80" t="e" cm="1">
        <f t="array" aca="1" ref="AI2048" ca="1">(SUM(INDEX(2043:2043,1,MAX(COLUMN($R:$R),COLUMN()-($H2040*12-1))):AI2045)/($H2040*12)+IF($R2050=0,0,SUM(INDEX(2048:2048,1,MAX(COLUMN($R:$R),COLUMN()-(($H2040-$H2041)*12))):AI2050)/(($H2040)*12)))</f>
        <v>#REF!</v>
      </c>
      <c r="AJ2048" s="80" t="e" cm="1">
        <f t="array" aca="1" ref="AJ2048" ca="1">(SUM(INDEX(2043:2043,1,MAX(COLUMN($R:$R),COLUMN()-($H2040*12-1))):AJ2045)/($H2040*12)+IF($R2050=0,0,SUM(INDEX(2048:2048,1,MAX(COLUMN($R:$R),COLUMN()-(($H2040-$H2041)*12))):AJ2050)/(($H2040)*12)))</f>
        <v>#REF!</v>
      </c>
      <c r="AK2048" s="80" t="e" cm="1">
        <f t="array" aca="1" ref="AK2048" ca="1">(SUM(INDEX(2043:2043,1,MAX(COLUMN($R:$R),COLUMN()-($H2040*12-1))):AK2045)/($H2040*12)+IF($R2050=0,0,SUM(INDEX(2048:2048,1,MAX(COLUMN($R:$R),COLUMN()-(($H2040-$H2041)*12))):AK2050)/(($H2040)*12)))</f>
        <v>#REF!</v>
      </c>
      <c r="AL2048" s="80" t="e" cm="1">
        <f t="array" aca="1" ref="AL2048" ca="1">(SUM(INDEX(2043:2043,1,MAX(COLUMN($R:$R),COLUMN()-($H2040*12-1))):AL2045)/($H2040*12)+IF($R2050=0,0,SUM(INDEX(2048:2048,1,MAX(COLUMN($R:$R),COLUMN()-(($H2040-$H2041)*12))):AL2050)/(($H2040)*12)))</f>
        <v>#REF!</v>
      </c>
      <c r="AM2048" s="80" t="e" cm="1">
        <f t="array" aca="1" ref="AM2048" ca="1">(SUM(INDEX(2043:2043,1,MAX(COLUMN($R:$R),COLUMN()-($H2040*12-1))):AM2045)/($H2040*12)+IF($R2050=0,0,SUM(INDEX(2048:2048,1,MAX(COLUMN($R:$R),COLUMN()-(($H2040-$H2041)*12))):AM2050)/(($H2040)*12)))</f>
        <v>#REF!</v>
      </c>
      <c r="AN2048" s="80" t="e" cm="1">
        <f t="array" aca="1" ref="AN2048" ca="1">(SUM(INDEX(2043:2043,1,MAX(COLUMN($R:$R),COLUMN()-($H2040*12-1))):AN2045)/($H2040*12)+IF($R2050=0,0,SUM(INDEX(2048:2048,1,MAX(COLUMN($R:$R),COLUMN()-(($H2040-$H2041)*12))):AN2050)/(($H2040)*12)))</f>
        <v>#REF!</v>
      </c>
      <c r="AO2048" s="80" t="e" cm="1">
        <f t="array" aca="1" ref="AO2048" ca="1">(SUM(INDEX(2043:2043,1,MAX(COLUMN($R:$R),COLUMN()-($H2040*12-1))):AO2045)/($H2040*12)+IF($R2050=0,0,SUM(INDEX(2048:2048,1,MAX(COLUMN($R:$R),COLUMN()-(($H2040-$H2041)*12))):AO2050)/(($H2040)*12)))</f>
        <v>#REF!</v>
      </c>
      <c r="AP2048" s="80" t="e" cm="1">
        <f t="array" aca="1" ref="AP2048" ca="1">(SUM(INDEX(2043:2043,1,MAX(COLUMN($R:$R),COLUMN()-($H2040*12-1))):AP2045)/($H2040*12)+IF($R2050=0,0,SUM(INDEX(2048:2048,1,MAX(COLUMN($R:$R),COLUMN()-(($H2040-$H2041)*12))):AP2050)/(($H2040)*12)))</f>
        <v>#REF!</v>
      </c>
      <c r="AQ2048" s="80" t="e" cm="1">
        <f t="array" aca="1" ref="AQ2048" ca="1">(SUM(INDEX(2043:2043,1,MAX(COLUMN($R:$R),COLUMN()-($H2040*12-1))):AQ2045)/($H2040*12)+IF($R2050=0,0,SUM(INDEX(2048:2048,1,MAX(COLUMN($R:$R),COLUMN()-(($H2040-$H2041)*12))):AQ2050)/(($H2040)*12)))</f>
        <v>#REF!</v>
      </c>
      <c r="AR2048" s="80" t="e" cm="1">
        <f t="array" aca="1" ref="AR2048" ca="1">(SUM(INDEX(2043:2043,1,MAX(COLUMN($R:$R),COLUMN()-($H2040*12-1))):AR2045)/($H2040*12)+IF($R2050=0,0,SUM(INDEX(2048:2048,1,MAX(COLUMN($R:$R),COLUMN()-(($H2040-$H2041)*12))):AR2050)/(($H2040)*12)))</f>
        <v>#REF!</v>
      </c>
      <c r="AS2048" s="80" t="e" cm="1">
        <f t="array" aca="1" ref="AS2048" ca="1">(SUM(INDEX(2043:2043,1,MAX(COLUMN($R:$R),COLUMN()-($H2040*12-1))):AS2045)/($H2040*12)+IF($R2050=0,0,SUM(INDEX(2048:2048,1,MAX(COLUMN($R:$R),COLUMN()-(($H2040-$H2041)*12))):AS2050)/(($H2040)*12)))</f>
        <v>#REF!</v>
      </c>
      <c r="AT2048" s="80" t="e" cm="1">
        <f t="array" aca="1" ref="AT2048" ca="1">(SUM(INDEX(2043:2043,1,MAX(COLUMN($R:$R),COLUMN()-($H2040*12-1))):AT2045)/($H2040*12)+IF($R2050=0,0,SUM(INDEX(2048:2048,1,MAX(COLUMN($R:$R),COLUMN()-(($H2040-$H2041)*12))):AT2050)/(($H2040)*12)))</f>
        <v>#REF!</v>
      </c>
      <c r="AU2048" s="80" t="e" cm="1">
        <f t="array" aca="1" ref="AU2048" ca="1">(SUM(INDEX(2043:2043,1,MAX(COLUMN($R:$R),COLUMN()-($H2040*12-1))):AU2045)/($H2040*12)+IF($R2050=0,0,SUM(INDEX(2048:2048,1,MAX(COLUMN($R:$R),COLUMN()-(($H2040-$H2041)*12))):AU2050)/(($H2040)*12)))</f>
        <v>#REF!</v>
      </c>
      <c r="AV2048" s="80" t="e" cm="1">
        <f t="array" aca="1" ref="AV2048" ca="1">(SUM(INDEX(2043:2043,1,MAX(COLUMN($R:$R),COLUMN()-($H2040*12-1))):AV2045)/($H2040*12)+IF($R2050=0,0,SUM(INDEX(2048:2048,1,MAX(COLUMN($R:$R),COLUMN()-(($H2040-$H2041)*12))):AV2050)/(($H2040)*12)))</f>
        <v>#REF!</v>
      </c>
      <c r="AW2048" s="80" t="e" cm="1">
        <f t="array" aca="1" ref="AW2048" ca="1">(SUM(INDEX(2043:2043,1,MAX(COLUMN($R:$R),COLUMN()-($H2040*12-1))):AW2045)/($H2040*12)+IF($R2050=0,0,SUM(INDEX(2048:2048,1,MAX(COLUMN($R:$R),COLUMN()-(($H2040-$H2041)*12))):AW2050)/(($H2040)*12)))</f>
        <v>#REF!</v>
      </c>
      <c r="AX2048" s="80" t="e" cm="1">
        <f t="array" aca="1" ref="AX2048" ca="1">(SUM(INDEX(2043:2043,1,MAX(COLUMN($R:$R),COLUMN()-($H2040*12-1))):AX2045)/($H2040*12)+IF($R2050=0,0,SUM(INDEX(2048:2048,1,MAX(COLUMN($R:$R),COLUMN()-(($H2040-$H2041)*12))):AX2050)/(($H2040)*12)))</f>
        <v>#REF!</v>
      </c>
      <c r="AY2048" s="80" t="e" cm="1">
        <f t="array" aca="1" ref="AY2048" ca="1">(SUM(INDEX(2043:2043,1,MAX(COLUMN($R:$R),COLUMN()-($H2040*12-1))):AY2045)/($H2040*12)+IF($R2050=0,0,SUM(INDEX(2048:2048,1,MAX(COLUMN($R:$R),COLUMN()-(($H2040-$H2041)*12))):AY2050)/(($H2040)*12)))</f>
        <v>#REF!</v>
      </c>
      <c r="AZ2048" s="80" t="e" cm="1">
        <f t="array" aca="1" ref="AZ2048" ca="1">(SUM(INDEX(2043:2043,1,MAX(COLUMN($R:$R),COLUMN()-($H2040*12-1))):AZ2045)/($H2040*12)+IF($R2050=0,0,SUM(INDEX(2048:2048,1,MAX(COLUMN($R:$R),COLUMN()-(($H2040-$H2041)*12))):AZ2050)/(($H2040)*12)))</f>
        <v>#REF!</v>
      </c>
      <c r="BA2048" s="80" t="e" cm="1">
        <f t="array" aca="1" ref="BA2048" ca="1">(SUM(INDEX(2043:2043,1,MAX(COLUMN($R:$R),COLUMN()-($H2040*12-1))):BA2045)/($H2040*12)+IF($R2050=0,0,SUM(INDEX(2048:2048,1,MAX(COLUMN($R:$R),COLUMN()-(($H2040-$H2041)*12))):BA2050)/(($H2040)*12)))</f>
        <v>#REF!</v>
      </c>
      <c r="BB2048" s="80" t="e" cm="1">
        <f t="array" aca="1" ref="BB2048" ca="1">(SUM(INDEX(2043:2043,1,MAX(COLUMN($R:$R),COLUMN()-($H2040*12-1))):BB2045)/($H2040*12)+IF($R2050=0,0,SUM(INDEX(2048:2048,1,MAX(COLUMN($R:$R),COLUMN()-(($H2040-$H2041)*12))):BB2050)/(($H2040)*12)))</f>
        <v>#REF!</v>
      </c>
      <c r="BC2048" s="80" t="e" cm="1">
        <f t="array" aca="1" ref="BC2048" ca="1">(SUM(INDEX(2043:2043,1,MAX(COLUMN($R:$R),COLUMN()-($H2040*12-1))):BC2045)/($H2040*12)+IF($R2050=0,0,SUM(INDEX(2048:2048,1,MAX(COLUMN($R:$R),COLUMN()-(($H2040-$H2041)*12))):BC2050)/(($H2040)*12)))</f>
        <v>#REF!</v>
      </c>
      <c r="BD2048" s="80" t="e" cm="1">
        <f t="array" aca="1" ref="BD2048" ca="1">(SUM(INDEX(2043:2043,1,MAX(COLUMN($R:$R),COLUMN()-($H2040*12-1))):BD2045)/($H2040*12)+IF($R2050=0,0,SUM(INDEX(2048:2048,1,MAX(COLUMN($R:$R),COLUMN()-(($H2040-$H2041)*12))):BD2050)/(($H2040)*12)))</f>
        <v>#REF!</v>
      </c>
      <c r="BE2048" s="80" t="e" cm="1">
        <f t="array" aca="1" ref="BE2048" ca="1">(SUM(INDEX(2043:2043,1,MAX(COLUMN($R:$R),COLUMN()-($H2040*12-1))):BE2045)/($H2040*12)+IF($R2050=0,0,SUM(INDEX(2048:2048,1,MAX(COLUMN($R:$R),COLUMN()-(($H2040-$H2041)*12))):BE2050)/(($H2040)*12)))</f>
        <v>#REF!</v>
      </c>
      <c r="BF2048" s="80" t="e" cm="1">
        <f t="array" aca="1" ref="BF2048" ca="1">(SUM(INDEX(2043:2043,1,MAX(COLUMN($R:$R),COLUMN()-($H2040*12-1))):BF2045)/($H2040*12)+IF($R2050=0,0,SUM(INDEX(2048:2048,1,MAX(COLUMN($R:$R),COLUMN()-(($H2040-$H2041)*12))):BF2050)/(($H2040)*12)))</f>
        <v>#REF!</v>
      </c>
      <c r="BG2048" s="80" t="e" cm="1">
        <f t="array" aca="1" ref="BG2048" ca="1">(SUM(INDEX(2043:2043,1,MAX(COLUMN($R:$R),COLUMN()-($H2040*12-1))):BG2045)/($H2040*12)+IF($R2050=0,0,SUM(INDEX(2048:2048,1,MAX(COLUMN($R:$R),COLUMN()-(($H2040-$H2041)*12))):BG2050)/(($H2040)*12)))</f>
        <v>#REF!</v>
      </c>
      <c r="BH2048" s="80" t="e" cm="1">
        <f t="array" aca="1" ref="BH2048" ca="1">(SUM(INDEX(2043:2043,1,MAX(COLUMN($R:$R),COLUMN()-($H2040*12-1))):BH2045)/($H2040*12)+IF($R2050=0,0,SUM(INDEX(2048:2048,1,MAX(COLUMN($R:$R),COLUMN()-(($H2040-$H2041)*12))):BH2050)/(($H2040)*12)))</f>
        <v>#REF!</v>
      </c>
      <c r="BI2048" s="80" t="e" cm="1">
        <f t="array" aca="1" ref="BI2048" ca="1">(SUM(INDEX(2043:2043,1,MAX(COLUMN($R:$R),COLUMN()-($H2040*12-1))):BI2045)/($H2040*12)+IF($R2050=0,0,SUM(INDEX(2048:2048,1,MAX(COLUMN($R:$R),COLUMN()-(($H2040-$H2041)*12))):BI2050)/(($H2040)*12)))</f>
        <v>#REF!</v>
      </c>
      <c r="BJ2048" s="80" t="e" cm="1">
        <f t="array" aca="1" ref="BJ2048" ca="1">(SUM(INDEX(2043:2043,1,MAX(COLUMN($R:$R),COLUMN()-($H2040*12-1))):BJ2045)/($H2040*12)+IF($R2050=0,0,SUM(INDEX(2048:2048,1,MAX(COLUMN($R:$R),COLUMN()-(($H2040-$H2041)*12))):BJ2050)/(($H2040)*12)))</f>
        <v>#REF!</v>
      </c>
      <c r="BK2048" s="80" t="e" cm="1">
        <f t="array" aca="1" ref="BK2048" ca="1">(SUM(INDEX(2043:2043,1,MAX(COLUMN($R:$R),COLUMN()-($H2040*12-1))):BK2045)/($H2040*12)+IF($R2050=0,0,SUM(INDEX(2048:2048,1,MAX(COLUMN($R:$R),COLUMN()-(($H2040-$H2041)*12))):BK2050)/(($H2040)*12)))</f>
        <v>#REF!</v>
      </c>
      <c r="BL2048" s="80" t="e" cm="1">
        <f t="array" aca="1" ref="BL2048" ca="1">(SUM(INDEX(2043:2043,1,MAX(COLUMN($R:$R),COLUMN()-($H2040*12-1))):BL2045)/($H2040*12)+IF($R2050=0,0,SUM(INDEX(2048:2048,1,MAX(COLUMN($R:$R),COLUMN()-(($H2040-$H2041)*12))):BL2050)/(($H2040)*12)))</f>
        <v>#REF!</v>
      </c>
      <c r="BM2048" s="80" t="e" cm="1">
        <f t="array" aca="1" ref="BM2048" ca="1">(SUM(INDEX(2043:2043,1,MAX(COLUMN($R:$R),COLUMN()-($H2040*12-1))):BM2045)/($H2040*12)+IF($R2050=0,0,SUM(INDEX(2048:2048,1,MAX(COLUMN($R:$R),COLUMN()-(($H2040-$H2041)*12))):BM2050)/(($H2040)*12)))</f>
        <v>#REF!</v>
      </c>
      <c r="BN2048" s="80" t="e" cm="1">
        <f t="array" aca="1" ref="BN2048" ca="1">(SUM(INDEX(2043:2043,1,MAX(COLUMN($R:$R),COLUMN()-($H2040*12-1))):BN2045)/($H2040*12)+IF($R2050=0,0,SUM(INDEX(2048:2048,1,MAX(COLUMN($R:$R),COLUMN()-(($H2040-$H2041)*12))):BN2050)/(($H2040)*12)))</f>
        <v>#REF!</v>
      </c>
      <c r="BO2048" s="80" t="e" cm="1">
        <f t="array" aca="1" ref="BO2048" ca="1">(SUM(INDEX(2043:2043,1,MAX(COLUMN($R:$R),COLUMN()-($H2040*12-1))):BO2045)/($H2040*12)+IF($R2050=0,0,SUM(INDEX(2048:2048,1,MAX(COLUMN($R:$R),COLUMN()-(($H2040-$H2041)*12))):BO2050)/(($H2040)*12)))</f>
        <v>#REF!</v>
      </c>
      <c r="BP2048" s="80" t="e" cm="1">
        <f t="array" aca="1" ref="BP2048" ca="1">(SUM(INDEX(2043:2043,1,MAX(COLUMN($R:$R),COLUMN()-($H2040*12-1))):BP2045)/($H2040*12)+IF($R2050=0,0,SUM(INDEX(2048:2048,1,MAX(COLUMN($R:$R),COLUMN()-(($H2040-$H2041)*12))):BP2050)/(($H2040)*12)))</f>
        <v>#REF!</v>
      </c>
      <c r="BQ2048" s="80" t="e" cm="1">
        <f t="array" aca="1" ref="BQ2048" ca="1">(SUM(INDEX(2043:2043,1,MAX(COLUMN($R:$R),COLUMN()-($H2040*12-1))):BQ2045)/($H2040*12)+IF($R2050=0,0,SUM(INDEX(2048:2048,1,MAX(COLUMN($R:$R),COLUMN()-(($H2040-$H2041)*12))):BQ2050)/(($H2040)*12)))</f>
        <v>#REF!</v>
      </c>
      <c r="BR2048" s="80" t="e" cm="1">
        <f t="array" aca="1" ref="BR2048" ca="1">(SUM(INDEX(2043:2043,1,MAX(COLUMN($R:$R),COLUMN()-($H2040*12-1))):BR2045)/($H2040*12)+IF($R2050=0,0,SUM(INDEX(2048:2048,1,MAX(COLUMN($R:$R),COLUMN()-(($H2040-$H2041)*12))):BR2050)/(($H2040)*12)))</f>
        <v>#REF!</v>
      </c>
      <c r="BS2048" s="80" t="e" cm="1">
        <f t="array" aca="1" ref="BS2048" ca="1">(SUM(INDEX(2043:2043,1,MAX(COLUMN($R:$R),COLUMN()-($H2040*12-1))):BS2045)/($H2040*12)+IF($R2050=0,0,SUM(INDEX(2048:2048,1,MAX(COLUMN($R:$R),COLUMN()-(($H2040-$H2041)*12))):BS2050)/(($H2040)*12)))</f>
        <v>#REF!</v>
      </c>
      <c r="BT2048" s="80" t="e" cm="1">
        <f t="array" aca="1" ref="BT2048" ca="1">(SUM(INDEX(2043:2043,1,MAX(COLUMN($R:$R),COLUMN()-($H2040*12-1))):BT2045)/($H2040*12)+IF($R2050=0,0,SUM(INDEX(2048:2048,1,MAX(COLUMN($R:$R),COLUMN()-(($H2040-$H2041)*12))):BT2050)/(($H2040)*12)))</f>
        <v>#REF!</v>
      </c>
      <c r="BU2048" s="80" t="e" cm="1">
        <f t="array" aca="1" ref="BU2048" ca="1">(SUM(INDEX(2043:2043,1,MAX(COLUMN($R:$R),COLUMN()-($H2040*12-1))):BU2045)/($H2040*12)+IF($R2050=0,0,SUM(INDEX(2048:2048,1,MAX(COLUMN($R:$R),COLUMN()-(($H2040-$H2041)*12))):BU2050)/(($H2040)*12)))</f>
        <v>#REF!</v>
      </c>
      <c r="BV2048" s="80" t="e" cm="1">
        <f t="array" aca="1" ref="BV2048" ca="1">(SUM(INDEX(2043:2043,1,MAX(COLUMN($R:$R),COLUMN()-($H2040*12-1))):BV2045)/($H2040*12)+IF($R2050=0,0,SUM(INDEX(2048:2048,1,MAX(COLUMN($R:$R),COLUMN()-(($H2040-$H2041)*12))):BV2050)/(($H2040)*12)))</f>
        <v>#REF!</v>
      </c>
      <c r="BW2048" s="80" t="e" cm="1">
        <f t="array" aca="1" ref="BW2048" ca="1">(SUM(INDEX(2043:2043,1,MAX(COLUMN($R:$R),COLUMN()-($H2040*12-1))):BW2045)/($H2040*12)+IF($R2050=0,0,SUM(INDEX(2048:2048,1,MAX(COLUMN($R:$R),COLUMN()-(($H2040-$H2041)*12))):BW2050)/(($H2040)*12)))</f>
        <v>#REF!</v>
      </c>
      <c r="BX2048" s="80" t="e" cm="1">
        <f t="array" aca="1" ref="BX2048" ca="1">(SUM(INDEX(2043:2043,1,MAX(COLUMN($R:$R),COLUMN()-($H2040*12-1))):BX2045)/($H2040*12)+IF($R2050=0,0,SUM(INDEX(2048:2048,1,MAX(COLUMN($R:$R),COLUMN()-(($H2040-$H2041)*12))):BX2050)/(($H2040)*12)))</f>
        <v>#REF!</v>
      </c>
      <c r="BY2048" s="80" t="e" cm="1">
        <f t="array" aca="1" ref="BY2048" ca="1">(SUM(INDEX(2043:2043,1,MAX(COLUMN($R:$R),COLUMN()-($H2040*12-1))):BY2045)/($H2040*12)+IF($R2050=0,0,SUM(INDEX(2048:2048,1,MAX(COLUMN($R:$R),COLUMN()-(($H2040-$H2041)*12))):BY2050)/(($H2040)*12)))</f>
        <v>#REF!</v>
      </c>
      <c r="BZ2048" s="80" t="e" cm="1">
        <f t="array" aca="1" ref="BZ2048" ca="1">(SUM(INDEX(2043:2043,1,MAX(COLUMN($R:$R),COLUMN()-($H2040*12-1))):BZ2045)/($H2040*12)+IF($R2050=0,0,SUM(INDEX(2048:2048,1,MAX(COLUMN($R:$R),COLUMN()-(($H2040-$H2041)*12))):BZ2050)/(($H2040)*12)))</f>
        <v>#REF!</v>
      </c>
      <c r="CA2048" s="80" t="e" cm="1">
        <f t="array" aca="1" ref="CA2048" ca="1">(SUM(INDEX(2043:2043,1,MAX(COLUMN($R:$R),COLUMN()-($H2040*12-1))):CA2045)/($H2040*12)+IF($R2050=0,0,SUM(INDEX(2048:2048,1,MAX(COLUMN($R:$R),COLUMN()-(($H2040-$H2041)*12))):CA2050)/(($H2040)*12)))</f>
        <v>#REF!</v>
      </c>
      <c r="CB2048" s="80" t="e" cm="1">
        <f t="array" aca="1" ref="CB2048" ca="1">(SUM(INDEX(2043:2043,1,MAX(COLUMN($R:$R),COLUMN()-($H2040*12-1))):CB2045)/($H2040*12)+IF($R2050=0,0,SUM(INDEX(2048:2048,1,MAX(COLUMN($R:$R),COLUMN()-(($H2040-$H2041)*12))):CB2050)/(($H2040)*12)))</f>
        <v>#REF!</v>
      </c>
      <c r="CC2048" s="80" t="e" cm="1">
        <f t="array" aca="1" ref="CC2048" ca="1">(SUM(INDEX(2043:2043,1,MAX(COLUMN($R:$R),COLUMN()-($H2040*12-1))):CC2045)/($H2040*12)+IF($R2050=0,0,SUM(INDEX(2048:2048,1,MAX(COLUMN($R:$R),COLUMN()-(($H2040-$H2041)*12))):CC2050)/(($H2040)*12)))</f>
        <v>#REF!</v>
      </c>
      <c r="CD2048" s="80" t="e" cm="1">
        <f t="array" aca="1" ref="CD2048" ca="1">(SUM(INDEX(2043:2043,1,MAX(COLUMN($R:$R),COLUMN()-($H2040*12-1))):CD2045)/($H2040*12)+IF($R2050=0,0,SUM(INDEX(2048:2048,1,MAX(COLUMN($R:$R),COLUMN()-(($H2040-$H2041)*12))):CD2050)/(($H2040)*12)))</f>
        <v>#REF!</v>
      </c>
      <c r="CE2048" s="80" t="e" cm="1">
        <f t="array" aca="1" ref="CE2048" ca="1">(SUM(INDEX(2043:2043,1,MAX(COLUMN($R:$R),COLUMN()-($H2040*12-1))):CE2045)/($H2040*12)+IF($R2050=0,0,SUM(INDEX(2048:2048,1,MAX(COLUMN($R:$R),COLUMN()-(($H2040-$H2041)*12))):CE2050)/(($H2040)*12)))</f>
        <v>#REF!</v>
      </c>
      <c r="CF2048" s="80" t="e" cm="1">
        <f t="array" aca="1" ref="CF2048" ca="1">(SUM(INDEX(2043:2043,1,MAX(COLUMN($R:$R),COLUMN()-($H2040*12-1))):CF2045)/($H2040*12)+IF($R2050=0,0,SUM(INDEX(2048:2048,1,MAX(COLUMN($R:$R),COLUMN()-(($H2040-$H2041)*12))):CF2050)/(($H2040)*12)))</f>
        <v>#REF!</v>
      </c>
      <c r="CG2048" s="80" t="e" cm="1">
        <f t="array" aca="1" ref="CG2048" ca="1">(SUM(INDEX(2043:2043,1,MAX(COLUMN($R:$R),COLUMN()-($H2040*12-1))):CG2045)/($H2040*12)+IF($R2050=0,0,SUM(INDEX(2048:2048,1,MAX(COLUMN($R:$R),COLUMN()-(($H2040-$H2041)*12))):CG2050)/(($H2040)*12)))</f>
        <v>#REF!</v>
      </c>
      <c r="CH2048" s="80" t="e" cm="1">
        <f t="array" aca="1" ref="CH2048" ca="1">(SUM(INDEX(2043:2043,1,MAX(COLUMN($R:$R),COLUMN()-($H2040*12-1))):CH2045)/($H2040*12)+IF($R2050=0,0,SUM(INDEX(2048:2048,1,MAX(COLUMN($R:$R),COLUMN()-(($H2040-$H2041)*12))):CH2050)/(($H2040)*12)))</f>
        <v>#REF!</v>
      </c>
      <c r="CI2048" s="80" t="e" cm="1">
        <f t="array" aca="1" ref="CI2048" ca="1">(SUM(INDEX(2043:2043,1,MAX(COLUMN($R:$R),COLUMN()-($H2040*12-1))):CI2045)/($H2040*12)+IF($R2050=0,0,SUM(INDEX(2048:2048,1,MAX(COLUMN($R:$R),COLUMN()-(($H2040-$H2041)*12))):CI2050)/(($H2040)*12)))</f>
        <v>#REF!</v>
      </c>
      <c r="CJ2048" s="80" t="e" cm="1">
        <f t="array" aca="1" ref="CJ2048" ca="1">(SUM(INDEX(2043:2043,1,MAX(COLUMN($R:$R),COLUMN()-($H2040*12-1))):CJ2045)/($H2040*12)+IF($R2050=0,0,SUM(INDEX(2048:2048,1,MAX(COLUMN($R:$R),COLUMN()-(($H2040-$H2041)*12))):CJ2050)/(($H2040)*12)))</f>
        <v>#REF!</v>
      </c>
      <c r="CK2048" s="80" t="e" cm="1">
        <f t="array" aca="1" ref="CK2048" ca="1">(SUM(INDEX(2043:2043,1,MAX(COLUMN($R:$R),COLUMN()-($H2040*12-1))):CK2045)/($H2040*12)+IF($R2050=0,0,SUM(INDEX(2048:2048,1,MAX(COLUMN($R:$R),COLUMN()-(($H2040-$H2041)*12))):CK2050)/(($H2040)*12)))</f>
        <v>#REF!</v>
      </c>
      <c r="CL2048" s="80" t="e" cm="1">
        <f t="array" aca="1" ref="CL2048" ca="1">(SUM(INDEX(2043:2043,1,MAX(COLUMN($R:$R),COLUMN()-($H2040*12-1))):CL2045)/($H2040*12)+IF($R2050=0,0,SUM(INDEX(2048:2048,1,MAX(COLUMN($R:$R),COLUMN()-(($H2040-$H2041)*12))):CL2050)/(($H2040)*12)))</f>
        <v>#REF!</v>
      </c>
    </row>
    <row r="2049" spans="2:90" x14ac:dyDescent="0.4">
      <c r="B2049" s="122"/>
      <c r="C2049" s="8"/>
      <c r="D2049" t="s">
        <v>761</v>
      </c>
      <c r="E2049" s="8" t="str">
        <f t="shared" si="2369"/>
        <v>2049 FAPPER-S</v>
      </c>
      <c r="G2049" s="8"/>
      <c r="I2049" s="62"/>
      <c r="J2049" s="62"/>
      <c r="K2049" s="53"/>
      <c r="L2049" s="53"/>
      <c r="M2049" s="53"/>
      <c r="N2049" s="53"/>
      <c r="O2049" s="53"/>
      <c r="P2049" s="53"/>
      <c r="R2049" s="82"/>
      <c r="S2049" s="149"/>
      <c r="T2049" s="149"/>
      <c r="U2049" s="149"/>
      <c r="V2049" s="149"/>
      <c r="W2049" s="149"/>
      <c r="X2049" s="149"/>
      <c r="Y2049" s="149"/>
      <c r="Z2049" s="149"/>
      <c r="AA2049" s="149"/>
      <c r="AB2049" s="149"/>
      <c r="AC2049" s="149"/>
      <c r="AD2049" s="149"/>
      <c r="AE2049" s="149"/>
      <c r="AF2049" s="149"/>
      <c r="AG2049" s="149"/>
      <c r="AH2049" s="149"/>
      <c r="AI2049" s="149"/>
      <c r="AJ2049" s="149"/>
      <c r="AK2049" s="149"/>
      <c r="AL2049" s="149"/>
      <c r="AM2049" s="149"/>
      <c r="AN2049" s="149"/>
      <c r="AO2049" s="149"/>
      <c r="AP2049" s="149"/>
      <c r="AQ2049" s="149"/>
      <c r="AR2049" s="149"/>
      <c r="AS2049" s="149"/>
      <c r="AT2049" s="149"/>
      <c r="AU2049" s="149"/>
      <c r="AV2049" s="149"/>
      <c r="AW2049" s="149"/>
      <c r="AX2049" s="149"/>
      <c r="AY2049" s="149"/>
      <c r="AZ2049" s="149"/>
      <c r="BA2049" s="149"/>
      <c r="BB2049" s="149"/>
      <c r="BC2049" s="149"/>
      <c r="BD2049" s="149"/>
      <c r="BE2049" s="149"/>
      <c r="BF2049" s="149"/>
      <c r="BG2049" s="149"/>
      <c r="BH2049" s="149"/>
      <c r="BI2049" s="149"/>
      <c r="BJ2049" s="149"/>
      <c r="BK2049" s="149"/>
      <c r="BL2049" s="149"/>
      <c r="BM2049" s="149"/>
      <c r="BN2049" s="149"/>
      <c r="BO2049" s="149"/>
      <c r="BP2049" s="149"/>
      <c r="BQ2049" s="149"/>
      <c r="BR2049" s="149"/>
      <c r="BS2049" s="149"/>
      <c r="BT2049" s="149"/>
      <c r="BU2049" s="149"/>
      <c r="BV2049" s="149"/>
      <c r="BW2049" s="149"/>
      <c r="BX2049" s="149"/>
      <c r="BY2049" s="149"/>
      <c r="BZ2049" s="149"/>
      <c r="CA2049" s="149"/>
      <c r="CB2049" s="149"/>
      <c r="CC2049" s="149"/>
      <c r="CD2049" s="149"/>
      <c r="CE2049" s="149"/>
      <c r="CF2049" s="149"/>
      <c r="CG2049" s="149"/>
      <c r="CH2049" s="149"/>
      <c r="CI2049" s="149"/>
      <c r="CJ2049" s="149"/>
      <c r="CK2049" s="149"/>
      <c r="CL2049" s="149"/>
    </row>
    <row r="2050" spans="2:90" x14ac:dyDescent="0.4">
      <c r="B2050" s="122" t="s">
        <v>251</v>
      </c>
      <c r="C2050" s="8"/>
      <c r="D2050" t="s">
        <v>761</v>
      </c>
      <c r="E2050" s="8" t="str">
        <f t="shared" si="2369"/>
        <v>2050 FAPPER-S</v>
      </c>
      <c r="G2050" s="8" t="str">
        <f>E2050</f>
        <v>2050 FAPPER-S</v>
      </c>
      <c r="I2050" s="74">
        <v>100</v>
      </c>
      <c r="J2050" s="74"/>
      <c r="K2050" s="53"/>
      <c r="L2050" s="53"/>
      <c r="M2050" s="53"/>
      <c r="N2050" s="53"/>
      <c r="O2050" s="53"/>
      <c r="P2050" s="53"/>
      <c r="R2050" s="24">
        <f>-$I2050</f>
        <v>-100</v>
      </c>
      <c r="S2050" s="149"/>
      <c r="T2050" s="149"/>
      <c r="U2050" s="149"/>
      <c r="V2050" s="149"/>
      <c r="W2050" s="149"/>
      <c r="X2050" s="149"/>
      <c r="Y2050" s="149"/>
      <c r="Z2050" s="149"/>
      <c r="AA2050" s="149"/>
      <c r="AB2050" s="149"/>
      <c r="AC2050" s="149"/>
      <c r="AD2050" s="149"/>
      <c r="AE2050" s="149"/>
      <c r="AF2050" s="149"/>
      <c r="AG2050" s="149"/>
      <c r="AH2050" s="149"/>
      <c r="AI2050" s="149"/>
      <c r="AJ2050" s="149"/>
      <c r="AK2050" s="149"/>
      <c r="AL2050" s="149"/>
      <c r="AM2050" s="149"/>
      <c r="AN2050" s="149"/>
      <c r="AO2050" s="149"/>
      <c r="AP2050" s="149"/>
      <c r="AQ2050" s="149"/>
      <c r="AR2050" s="149"/>
      <c r="AS2050" s="149"/>
      <c r="AT2050" s="149"/>
      <c r="AU2050" s="149"/>
      <c r="AV2050" s="149"/>
      <c r="AW2050" s="149"/>
      <c r="AX2050" s="149"/>
      <c r="AY2050" s="149"/>
      <c r="AZ2050" s="149"/>
      <c r="BA2050" s="149"/>
      <c r="BB2050" s="149"/>
      <c r="BC2050" s="149"/>
      <c r="BD2050" s="149"/>
      <c r="BE2050" s="149"/>
      <c r="BF2050" s="149"/>
      <c r="BG2050" s="149"/>
      <c r="BH2050" s="149"/>
      <c r="BI2050" s="149"/>
      <c r="BJ2050" s="149"/>
      <c r="BK2050" s="149"/>
      <c r="BL2050" s="149"/>
      <c r="BM2050" s="149"/>
      <c r="BN2050" s="149"/>
      <c r="BO2050" s="149"/>
      <c r="BP2050" s="149"/>
      <c r="BQ2050" s="149"/>
      <c r="BR2050" s="149"/>
      <c r="BS2050" s="149"/>
      <c r="BT2050" s="149"/>
      <c r="BU2050" s="149"/>
      <c r="BV2050" s="149"/>
      <c r="BW2050" s="149"/>
      <c r="BX2050" s="149"/>
      <c r="BY2050" s="149"/>
      <c r="BZ2050" s="149"/>
      <c r="CA2050" s="149"/>
      <c r="CB2050" s="149"/>
      <c r="CC2050" s="149"/>
      <c r="CD2050" s="149"/>
      <c r="CE2050" s="149"/>
      <c r="CF2050" s="149"/>
      <c r="CG2050" s="149"/>
      <c r="CH2050" s="149"/>
      <c r="CI2050" s="149"/>
      <c r="CJ2050" s="149"/>
      <c r="CK2050" s="149"/>
      <c r="CL2050" s="149"/>
    </row>
    <row r="2051" spans="2:90" x14ac:dyDescent="0.4">
      <c r="B2051" s="122"/>
      <c r="D2051" t="s">
        <v>761</v>
      </c>
      <c r="E2051" s="8" t="str">
        <f t="shared" si="2369"/>
        <v>2051 FAPPER-S</v>
      </c>
      <c r="S2051" s="72"/>
      <c r="T2051" s="72"/>
      <c r="U2051" s="72"/>
      <c r="V2051" s="72"/>
      <c r="W2051" s="72"/>
      <c r="X2051" s="72"/>
      <c r="Y2051" s="72"/>
      <c r="Z2051" s="72"/>
      <c r="AA2051" s="72"/>
      <c r="AB2051" s="72"/>
      <c r="AC2051" s="72"/>
      <c r="AD2051" s="72"/>
      <c r="AE2051" s="72"/>
      <c r="AF2051" s="72"/>
      <c r="AG2051" s="72"/>
      <c r="AH2051" s="72"/>
      <c r="AI2051" s="72"/>
      <c r="AJ2051" s="72"/>
      <c r="AK2051" s="72"/>
      <c r="AL2051" s="72"/>
      <c r="AM2051" s="72"/>
      <c r="AN2051" s="72"/>
      <c r="AO2051" s="72"/>
      <c r="AP2051" s="72"/>
      <c r="AQ2051" s="72"/>
      <c r="AR2051" s="72"/>
      <c r="AS2051" s="72"/>
      <c r="AT2051" s="72"/>
      <c r="AU2051" s="72"/>
      <c r="AV2051" s="72"/>
      <c r="AW2051" s="72"/>
      <c r="AX2051" s="72"/>
      <c r="AY2051" s="72"/>
      <c r="AZ2051" s="72"/>
      <c r="BA2051" s="72"/>
      <c r="BB2051" s="72"/>
      <c r="BC2051" s="72"/>
      <c r="BD2051" s="72"/>
      <c r="BE2051" s="72"/>
      <c r="BF2051" s="72"/>
      <c r="BG2051" s="72"/>
      <c r="BH2051" s="72"/>
      <c r="BI2051" s="72"/>
      <c r="BJ2051" s="72"/>
      <c r="BK2051" s="72"/>
      <c r="BL2051" s="72"/>
      <c r="BM2051" s="72"/>
      <c r="BN2051" s="72"/>
      <c r="BO2051" s="72"/>
      <c r="BP2051" s="72"/>
      <c r="BQ2051" s="72"/>
      <c r="BR2051" s="72"/>
      <c r="BS2051" s="72"/>
      <c r="BT2051" s="72"/>
      <c r="BU2051" s="72"/>
      <c r="BV2051" s="72"/>
      <c r="BW2051" s="72"/>
      <c r="BX2051" s="72"/>
      <c r="BY2051" s="72"/>
      <c r="BZ2051" s="72"/>
      <c r="CA2051" s="72"/>
      <c r="CB2051" s="72"/>
      <c r="CC2051" s="72"/>
      <c r="CD2051" s="72"/>
      <c r="CE2051" s="72"/>
      <c r="CF2051" s="72"/>
      <c r="CG2051" s="72"/>
      <c r="CH2051" s="72"/>
      <c r="CI2051" s="72"/>
      <c r="CJ2051" s="72"/>
      <c r="CK2051" s="72"/>
      <c r="CL2051" s="72"/>
    </row>
    <row r="2052" spans="2:90" x14ac:dyDescent="0.4">
      <c r="B2052" s="95" t="s">
        <v>205</v>
      </c>
      <c r="D2052" t="s">
        <v>761</v>
      </c>
      <c r="E2052" s="8" t="str">
        <f t="shared" si="2369"/>
        <v>2052 FAPPER-S</v>
      </c>
      <c r="H2052" s="12"/>
      <c r="S2052" s="72"/>
      <c r="T2052" s="72"/>
      <c r="U2052" s="72"/>
      <c r="V2052" s="72"/>
      <c r="W2052" s="72"/>
      <c r="X2052" s="72"/>
      <c r="Y2052" s="72"/>
      <c r="Z2052" s="72"/>
      <c r="AA2052" s="72"/>
      <c r="AB2052" s="72"/>
      <c r="AC2052" s="72"/>
      <c r="AD2052" s="72"/>
      <c r="AE2052" s="72"/>
      <c r="AF2052" s="72"/>
      <c r="AG2052" s="72"/>
      <c r="AH2052" s="72"/>
      <c r="AI2052" s="72"/>
      <c r="AJ2052" s="72"/>
      <c r="AK2052" s="72"/>
      <c r="AL2052" s="72"/>
      <c r="AM2052" s="72"/>
      <c r="AN2052" s="72"/>
      <c r="AO2052" s="72"/>
      <c r="AP2052" s="72"/>
      <c r="AQ2052" s="72"/>
      <c r="AR2052" s="72"/>
      <c r="AS2052" s="72"/>
      <c r="AT2052" s="72"/>
      <c r="AU2052" s="72"/>
      <c r="AV2052" s="72"/>
      <c r="AW2052" s="72"/>
      <c r="AX2052" s="72"/>
      <c r="AY2052" s="72"/>
      <c r="AZ2052" s="72"/>
      <c r="BA2052" s="72"/>
      <c r="BB2052" s="72"/>
      <c r="BC2052" s="72"/>
      <c r="BD2052" s="72"/>
      <c r="BE2052" s="72"/>
      <c r="BF2052" s="72"/>
      <c r="BG2052" s="72"/>
      <c r="BH2052" s="72"/>
      <c r="BI2052" s="72"/>
      <c r="BJ2052" s="72"/>
      <c r="BK2052" s="72"/>
      <c r="BL2052" s="72"/>
      <c r="BM2052" s="72"/>
      <c r="BN2052" s="72"/>
      <c r="BO2052" s="72"/>
      <c r="BP2052" s="72"/>
      <c r="BQ2052" s="72"/>
      <c r="BR2052" s="72"/>
      <c r="BS2052" s="72"/>
      <c r="BT2052" s="72"/>
      <c r="BU2052" s="72"/>
      <c r="BV2052" s="72"/>
      <c r="BW2052" s="72"/>
      <c r="BX2052" s="72"/>
      <c r="BY2052" s="72"/>
      <c r="BZ2052" s="72"/>
      <c r="CA2052" s="72"/>
      <c r="CB2052" s="72"/>
      <c r="CC2052" s="72"/>
      <c r="CD2052" s="72"/>
      <c r="CE2052" s="72"/>
      <c r="CF2052" s="72"/>
      <c r="CG2052" s="72"/>
      <c r="CH2052" s="72"/>
      <c r="CI2052" s="72"/>
      <c r="CJ2052" s="72"/>
      <c r="CK2052" s="72"/>
      <c r="CL2052" s="72"/>
    </row>
    <row r="2053" spans="2:90" x14ac:dyDescent="0.4">
      <c r="B2053" s="154" t="str">
        <f>"Gross PP&amp;E - "&amp;SUBSTITUTE(B2038,":","")</f>
        <v>Gross PP&amp;E - Revenue driven PP&amp;E</v>
      </c>
      <c r="D2053" t="s">
        <v>761</v>
      </c>
      <c r="E2053" s="8" t="str">
        <f t="shared" ref="E2053:E2054" si="2429">ROW()&amp;" "&amp;D2053</f>
        <v>2053 FAPPER-S</v>
      </c>
      <c r="I2053" s="80">
        <f>I2050</f>
        <v>100</v>
      </c>
      <c r="J2053" s="80"/>
      <c r="K2053" s="24">
        <f t="shared" ref="K2053:P2055" ca="1" si="2430">SUMIF($4:$4,K$2,2053:2053)</f>
        <v>220</v>
      </c>
      <c r="L2053" s="24">
        <f t="shared" ca="1" si="2430"/>
        <v>340</v>
      </c>
      <c r="M2053" s="24">
        <f t="shared" ca="1" si="2430"/>
        <v>460</v>
      </c>
      <c r="N2053" s="24">
        <f t="shared" ca="1" si="2430"/>
        <v>580</v>
      </c>
      <c r="O2053" s="24">
        <f t="shared" ca="1" si="2430"/>
        <v>700</v>
      </c>
      <c r="P2053" s="24">
        <f t="shared" ca="1" si="2430"/>
        <v>820</v>
      </c>
      <c r="R2053" s="24">
        <f>$I2053</f>
        <v>100</v>
      </c>
      <c r="S2053" s="80">
        <f t="shared" ref="S2053:AX2053" ca="1" si="2431">-S2045+R2053</f>
        <v>110</v>
      </c>
      <c r="T2053" s="80">
        <f t="shared" ca="1" si="2431"/>
        <v>120</v>
      </c>
      <c r="U2053" s="80">
        <f t="shared" ca="1" si="2431"/>
        <v>130</v>
      </c>
      <c r="V2053" s="80">
        <f t="shared" ca="1" si="2431"/>
        <v>140</v>
      </c>
      <c r="W2053" s="80">
        <f t="shared" ca="1" si="2431"/>
        <v>150</v>
      </c>
      <c r="X2053" s="80">
        <f t="shared" ca="1" si="2431"/>
        <v>160</v>
      </c>
      <c r="Y2053" s="80">
        <f t="shared" ca="1" si="2431"/>
        <v>170</v>
      </c>
      <c r="Z2053" s="80">
        <f t="shared" ca="1" si="2431"/>
        <v>180</v>
      </c>
      <c r="AA2053" s="80">
        <f t="shared" ca="1" si="2431"/>
        <v>190</v>
      </c>
      <c r="AB2053" s="80">
        <f t="shared" ca="1" si="2431"/>
        <v>200</v>
      </c>
      <c r="AC2053" s="80">
        <f t="shared" ca="1" si="2431"/>
        <v>210</v>
      </c>
      <c r="AD2053" s="80">
        <f t="shared" ca="1" si="2431"/>
        <v>220</v>
      </c>
      <c r="AE2053" s="80">
        <f t="shared" ca="1" si="2431"/>
        <v>230</v>
      </c>
      <c r="AF2053" s="80">
        <f t="shared" ca="1" si="2431"/>
        <v>240</v>
      </c>
      <c r="AG2053" s="80">
        <f t="shared" ca="1" si="2431"/>
        <v>250</v>
      </c>
      <c r="AH2053" s="80">
        <f t="shared" ca="1" si="2431"/>
        <v>260</v>
      </c>
      <c r="AI2053" s="80">
        <f t="shared" ca="1" si="2431"/>
        <v>270</v>
      </c>
      <c r="AJ2053" s="80">
        <f t="shared" ca="1" si="2431"/>
        <v>280</v>
      </c>
      <c r="AK2053" s="80">
        <f t="shared" ca="1" si="2431"/>
        <v>290</v>
      </c>
      <c r="AL2053" s="80">
        <f t="shared" ca="1" si="2431"/>
        <v>300</v>
      </c>
      <c r="AM2053" s="80">
        <f t="shared" ca="1" si="2431"/>
        <v>310</v>
      </c>
      <c r="AN2053" s="80">
        <f t="shared" ca="1" si="2431"/>
        <v>320</v>
      </c>
      <c r="AO2053" s="80">
        <f t="shared" ca="1" si="2431"/>
        <v>330</v>
      </c>
      <c r="AP2053" s="80">
        <f t="shared" ca="1" si="2431"/>
        <v>340</v>
      </c>
      <c r="AQ2053" s="80">
        <f t="shared" ca="1" si="2431"/>
        <v>350</v>
      </c>
      <c r="AR2053" s="80">
        <f t="shared" ca="1" si="2431"/>
        <v>360</v>
      </c>
      <c r="AS2053" s="80">
        <f t="shared" ca="1" si="2431"/>
        <v>370</v>
      </c>
      <c r="AT2053" s="80">
        <f t="shared" ca="1" si="2431"/>
        <v>380</v>
      </c>
      <c r="AU2053" s="80">
        <f t="shared" ca="1" si="2431"/>
        <v>390</v>
      </c>
      <c r="AV2053" s="80">
        <f t="shared" ca="1" si="2431"/>
        <v>400</v>
      </c>
      <c r="AW2053" s="80">
        <f t="shared" ca="1" si="2431"/>
        <v>410</v>
      </c>
      <c r="AX2053" s="80">
        <f t="shared" ca="1" si="2431"/>
        <v>420</v>
      </c>
      <c r="AY2053" s="80">
        <f t="shared" ref="AY2053:CD2053" ca="1" si="2432">-AY2045+AX2053</f>
        <v>430</v>
      </c>
      <c r="AZ2053" s="80">
        <f t="shared" ca="1" si="2432"/>
        <v>440</v>
      </c>
      <c r="BA2053" s="80">
        <f t="shared" ca="1" si="2432"/>
        <v>450</v>
      </c>
      <c r="BB2053" s="80">
        <f t="shared" ca="1" si="2432"/>
        <v>460</v>
      </c>
      <c r="BC2053" s="80">
        <f t="shared" ca="1" si="2432"/>
        <v>470</v>
      </c>
      <c r="BD2053" s="80">
        <f t="shared" ca="1" si="2432"/>
        <v>480</v>
      </c>
      <c r="BE2053" s="80">
        <f t="shared" ca="1" si="2432"/>
        <v>490</v>
      </c>
      <c r="BF2053" s="80">
        <f t="shared" ca="1" si="2432"/>
        <v>500</v>
      </c>
      <c r="BG2053" s="80">
        <f t="shared" ca="1" si="2432"/>
        <v>510</v>
      </c>
      <c r="BH2053" s="80">
        <f t="shared" ca="1" si="2432"/>
        <v>520</v>
      </c>
      <c r="BI2053" s="80">
        <f t="shared" ca="1" si="2432"/>
        <v>530</v>
      </c>
      <c r="BJ2053" s="80">
        <f t="shared" ca="1" si="2432"/>
        <v>540</v>
      </c>
      <c r="BK2053" s="80">
        <f t="shared" ca="1" si="2432"/>
        <v>550</v>
      </c>
      <c r="BL2053" s="80">
        <f t="shared" ca="1" si="2432"/>
        <v>560</v>
      </c>
      <c r="BM2053" s="80">
        <f t="shared" ca="1" si="2432"/>
        <v>570</v>
      </c>
      <c r="BN2053" s="80">
        <f t="shared" ca="1" si="2432"/>
        <v>580</v>
      </c>
      <c r="BO2053" s="80">
        <f t="shared" ca="1" si="2432"/>
        <v>590</v>
      </c>
      <c r="BP2053" s="80">
        <f t="shared" ca="1" si="2432"/>
        <v>600</v>
      </c>
      <c r="BQ2053" s="80">
        <f t="shared" ca="1" si="2432"/>
        <v>610</v>
      </c>
      <c r="BR2053" s="80">
        <f t="shared" ca="1" si="2432"/>
        <v>620</v>
      </c>
      <c r="BS2053" s="80">
        <f t="shared" ca="1" si="2432"/>
        <v>630</v>
      </c>
      <c r="BT2053" s="80">
        <f t="shared" ca="1" si="2432"/>
        <v>640</v>
      </c>
      <c r="BU2053" s="80">
        <f t="shared" ca="1" si="2432"/>
        <v>650</v>
      </c>
      <c r="BV2053" s="80">
        <f t="shared" ca="1" si="2432"/>
        <v>660</v>
      </c>
      <c r="BW2053" s="80">
        <f t="shared" ca="1" si="2432"/>
        <v>670</v>
      </c>
      <c r="BX2053" s="80">
        <f t="shared" ca="1" si="2432"/>
        <v>680</v>
      </c>
      <c r="BY2053" s="80">
        <f t="shared" ca="1" si="2432"/>
        <v>690</v>
      </c>
      <c r="BZ2053" s="80">
        <f t="shared" ca="1" si="2432"/>
        <v>700</v>
      </c>
      <c r="CA2053" s="80">
        <f t="shared" ca="1" si="2432"/>
        <v>710</v>
      </c>
      <c r="CB2053" s="80">
        <f t="shared" ca="1" si="2432"/>
        <v>720</v>
      </c>
      <c r="CC2053" s="80">
        <f t="shared" ca="1" si="2432"/>
        <v>730</v>
      </c>
      <c r="CD2053" s="80">
        <f t="shared" ca="1" si="2432"/>
        <v>740</v>
      </c>
      <c r="CE2053" s="80">
        <f t="shared" ref="CE2053:CL2053" ca="1" si="2433">-CE2045+CD2053</f>
        <v>750</v>
      </c>
      <c r="CF2053" s="80">
        <f t="shared" ca="1" si="2433"/>
        <v>760</v>
      </c>
      <c r="CG2053" s="80">
        <f t="shared" ca="1" si="2433"/>
        <v>770</v>
      </c>
      <c r="CH2053" s="80">
        <f t="shared" ca="1" si="2433"/>
        <v>780</v>
      </c>
      <c r="CI2053" s="80">
        <f t="shared" ca="1" si="2433"/>
        <v>790</v>
      </c>
      <c r="CJ2053" s="80">
        <f t="shared" ca="1" si="2433"/>
        <v>800</v>
      </c>
      <c r="CK2053" s="80">
        <f t="shared" ca="1" si="2433"/>
        <v>810</v>
      </c>
      <c r="CL2053" s="80">
        <f t="shared" ca="1" si="2433"/>
        <v>820</v>
      </c>
    </row>
    <row r="2054" spans="2:90" x14ac:dyDescent="0.4">
      <c r="B2054" s="154" t="str">
        <f>"Accumulated depreciation - "&amp;SUBSTITUTE(B2038,":","")</f>
        <v>Accumulated depreciation - Revenue driven PP&amp;E</v>
      </c>
      <c r="D2054" t="s">
        <v>761</v>
      </c>
      <c r="E2054" s="8" t="str">
        <f t="shared" si="2429"/>
        <v>2054 FAPPER-S</v>
      </c>
      <c r="I2054" s="81">
        <f>-H2041/H2040*I2053</f>
        <v>-20</v>
      </c>
      <c r="J2054" s="237"/>
      <c r="K2054" s="37" t="e">
        <f t="shared" ca="1" si="2430"/>
        <v>#REF!</v>
      </c>
      <c r="L2054" s="37" t="e">
        <f t="shared" ca="1" si="2430"/>
        <v>#REF!</v>
      </c>
      <c r="M2054" s="37" t="e">
        <f t="shared" ca="1" si="2430"/>
        <v>#REF!</v>
      </c>
      <c r="N2054" s="37" t="e">
        <f t="shared" ca="1" si="2430"/>
        <v>#REF!</v>
      </c>
      <c r="O2054" s="37" t="e">
        <f t="shared" ca="1" si="2430"/>
        <v>#REF!</v>
      </c>
      <c r="P2054" s="37" t="e">
        <f t="shared" ca="1" si="2430"/>
        <v>#REF!</v>
      </c>
      <c r="R2054" s="37">
        <f>$I2054</f>
        <v>-20</v>
      </c>
      <c r="S2054" s="81" t="e">
        <f t="shared" ref="S2054:AX2054" ca="1" si="2434">R2054+S2048</f>
        <v>#REF!</v>
      </c>
      <c r="T2054" s="81" t="e">
        <f t="shared" ca="1" si="2434"/>
        <v>#REF!</v>
      </c>
      <c r="U2054" s="81" t="e">
        <f t="shared" ca="1" si="2434"/>
        <v>#REF!</v>
      </c>
      <c r="V2054" s="81" t="e">
        <f t="shared" ca="1" si="2434"/>
        <v>#REF!</v>
      </c>
      <c r="W2054" s="81" t="e">
        <f t="shared" ca="1" si="2434"/>
        <v>#REF!</v>
      </c>
      <c r="X2054" s="81" t="e">
        <f t="shared" ca="1" si="2434"/>
        <v>#REF!</v>
      </c>
      <c r="Y2054" s="81" t="e">
        <f t="shared" ca="1" si="2434"/>
        <v>#REF!</v>
      </c>
      <c r="Z2054" s="81" t="e">
        <f t="shared" ca="1" si="2434"/>
        <v>#REF!</v>
      </c>
      <c r="AA2054" s="81" t="e">
        <f t="shared" ca="1" si="2434"/>
        <v>#REF!</v>
      </c>
      <c r="AB2054" s="81" t="e">
        <f t="shared" ca="1" si="2434"/>
        <v>#REF!</v>
      </c>
      <c r="AC2054" s="81" t="e">
        <f t="shared" ca="1" si="2434"/>
        <v>#REF!</v>
      </c>
      <c r="AD2054" s="81" t="e">
        <f t="shared" ca="1" si="2434"/>
        <v>#REF!</v>
      </c>
      <c r="AE2054" s="81" t="e">
        <f t="shared" ca="1" si="2434"/>
        <v>#REF!</v>
      </c>
      <c r="AF2054" s="81" t="e">
        <f t="shared" ca="1" si="2434"/>
        <v>#REF!</v>
      </c>
      <c r="AG2054" s="81" t="e">
        <f t="shared" ca="1" si="2434"/>
        <v>#REF!</v>
      </c>
      <c r="AH2054" s="81" t="e">
        <f t="shared" ca="1" si="2434"/>
        <v>#REF!</v>
      </c>
      <c r="AI2054" s="81" t="e">
        <f t="shared" ca="1" si="2434"/>
        <v>#REF!</v>
      </c>
      <c r="AJ2054" s="81" t="e">
        <f t="shared" ca="1" si="2434"/>
        <v>#REF!</v>
      </c>
      <c r="AK2054" s="81" t="e">
        <f t="shared" ca="1" si="2434"/>
        <v>#REF!</v>
      </c>
      <c r="AL2054" s="81" t="e">
        <f t="shared" ca="1" si="2434"/>
        <v>#REF!</v>
      </c>
      <c r="AM2054" s="81" t="e">
        <f t="shared" ca="1" si="2434"/>
        <v>#REF!</v>
      </c>
      <c r="AN2054" s="81" t="e">
        <f t="shared" ca="1" si="2434"/>
        <v>#REF!</v>
      </c>
      <c r="AO2054" s="81" t="e">
        <f t="shared" ca="1" si="2434"/>
        <v>#REF!</v>
      </c>
      <c r="AP2054" s="81" t="e">
        <f t="shared" ca="1" si="2434"/>
        <v>#REF!</v>
      </c>
      <c r="AQ2054" s="81" t="e">
        <f t="shared" ca="1" si="2434"/>
        <v>#REF!</v>
      </c>
      <c r="AR2054" s="81" t="e">
        <f t="shared" ca="1" si="2434"/>
        <v>#REF!</v>
      </c>
      <c r="AS2054" s="81" t="e">
        <f t="shared" ca="1" si="2434"/>
        <v>#REF!</v>
      </c>
      <c r="AT2054" s="81" t="e">
        <f t="shared" ca="1" si="2434"/>
        <v>#REF!</v>
      </c>
      <c r="AU2054" s="81" t="e">
        <f t="shared" ca="1" si="2434"/>
        <v>#REF!</v>
      </c>
      <c r="AV2054" s="81" t="e">
        <f t="shared" ca="1" si="2434"/>
        <v>#REF!</v>
      </c>
      <c r="AW2054" s="81" t="e">
        <f t="shared" ca="1" si="2434"/>
        <v>#REF!</v>
      </c>
      <c r="AX2054" s="81" t="e">
        <f t="shared" ca="1" si="2434"/>
        <v>#REF!</v>
      </c>
      <c r="AY2054" s="81" t="e">
        <f t="shared" ref="AY2054:CD2054" ca="1" si="2435">AX2054+AY2048</f>
        <v>#REF!</v>
      </c>
      <c r="AZ2054" s="81" t="e">
        <f t="shared" ca="1" si="2435"/>
        <v>#REF!</v>
      </c>
      <c r="BA2054" s="81" t="e">
        <f t="shared" ca="1" si="2435"/>
        <v>#REF!</v>
      </c>
      <c r="BB2054" s="81" t="e">
        <f t="shared" ca="1" si="2435"/>
        <v>#REF!</v>
      </c>
      <c r="BC2054" s="81" t="e">
        <f t="shared" ca="1" si="2435"/>
        <v>#REF!</v>
      </c>
      <c r="BD2054" s="81" t="e">
        <f t="shared" ca="1" si="2435"/>
        <v>#REF!</v>
      </c>
      <c r="BE2054" s="81" t="e">
        <f t="shared" ca="1" si="2435"/>
        <v>#REF!</v>
      </c>
      <c r="BF2054" s="81" t="e">
        <f t="shared" ca="1" si="2435"/>
        <v>#REF!</v>
      </c>
      <c r="BG2054" s="81" t="e">
        <f t="shared" ca="1" si="2435"/>
        <v>#REF!</v>
      </c>
      <c r="BH2054" s="81" t="e">
        <f t="shared" ca="1" si="2435"/>
        <v>#REF!</v>
      </c>
      <c r="BI2054" s="81" t="e">
        <f t="shared" ca="1" si="2435"/>
        <v>#REF!</v>
      </c>
      <c r="BJ2054" s="81" t="e">
        <f t="shared" ca="1" si="2435"/>
        <v>#REF!</v>
      </c>
      <c r="BK2054" s="81" t="e">
        <f t="shared" ca="1" si="2435"/>
        <v>#REF!</v>
      </c>
      <c r="BL2054" s="81" t="e">
        <f t="shared" ca="1" si="2435"/>
        <v>#REF!</v>
      </c>
      <c r="BM2054" s="81" t="e">
        <f t="shared" ca="1" si="2435"/>
        <v>#REF!</v>
      </c>
      <c r="BN2054" s="81" t="e">
        <f t="shared" ca="1" si="2435"/>
        <v>#REF!</v>
      </c>
      <c r="BO2054" s="81" t="e">
        <f t="shared" ca="1" si="2435"/>
        <v>#REF!</v>
      </c>
      <c r="BP2054" s="81" t="e">
        <f t="shared" ca="1" si="2435"/>
        <v>#REF!</v>
      </c>
      <c r="BQ2054" s="81" t="e">
        <f t="shared" ca="1" si="2435"/>
        <v>#REF!</v>
      </c>
      <c r="BR2054" s="81" t="e">
        <f t="shared" ca="1" si="2435"/>
        <v>#REF!</v>
      </c>
      <c r="BS2054" s="81" t="e">
        <f t="shared" ca="1" si="2435"/>
        <v>#REF!</v>
      </c>
      <c r="BT2054" s="81" t="e">
        <f t="shared" ca="1" si="2435"/>
        <v>#REF!</v>
      </c>
      <c r="BU2054" s="81" t="e">
        <f t="shared" ca="1" si="2435"/>
        <v>#REF!</v>
      </c>
      <c r="BV2054" s="81" t="e">
        <f t="shared" ca="1" si="2435"/>
        <v>#REF!</v>
      </c>
      <c r="BW2054" s="81" t="e">
        <f t="shared" ca="1" si="2435"/>
        <v>#REF!</v>
      </c>
      <c r="BX2054" s="81" t="e">
        <f t="shared" ca="1" si="2435"/>
        <v>#REF!</v>
      </c>
      <c r="BY2054" s="81" t="e">
        <f t="shared" ca="1" si="2435"/>
        <v>#REF!</v>
      </c>
      <c r="BZ2054" s="81" t="e">
        <f t="shared" ca="1" si="2435"/>
        <v>#REF!</v>
      </c>
      <c r="CA2054" s="81" t="e">
        <f t="shared" ca="1" si="2435"/>
        <v>#REF!</v>
      </c>
      <c r="CB2054" s="81" t="e">
        <f t="shared" ca="1" si="2435"/>
        <v>#REF!</v>
      </c>
      <c r="CC2054" s="81" t="e">
        <f t="shared" ca="1" si="2435"/>
        <v>#REF!</v>
      </c>
      <c r="CD2054" s="81" t="e">
        <f t="shared" ca="1" si="2435"/>
        <v>#REF!</v>
      </c>
      <c r="CE2054" s="81" t="e">
        <f t="shared" ref="CE2054:CL2054" ca="1" si="2436">CD2054+CE2048</f>
        <v>#REF!</v>
      </c>
      <c r="CF2054" s="81" t="e">
        <f t="shared" ca="1" si="2436"/>
        <v>#REF!</v>
      </c>
      <c r="CG2054" s="81" t="e">
        <f t="shared" ca="1" si="2436"/>
        <v>#REF!</v>
      </c>
      <c r="CH2054" s="81" t="e">
        <f t="shared" ca="1" si="2436"/>
        <v>#REF!</v>
      </c>
      <c r="CI2054" s="81" t="e">
        <f t="shared" ca="1" si="2436"/>
        <v>#REF!</v>
      </c>
      <c r="CJ2054" s="81" t="e">
        <f t="shared" ca="1" si="2436"/>
        <v>#REF!</v>
      </c>
      <c r="CK2054" s="81" t="e">
        <f t="shared" ca="1" si="2436"/>
        <v>#REF!</v>
      </c>
      <c r="CL2054" s="81" t="e">
        <f t="shared" ca="1" si="2436"/>
        <v>#REF!</v>
      </c>
    </row>
    <row r="2055" spans="2:90" x14ac:dyDescent="0.4">
      <c r="B2055" s="123" t="str">
        <f>"Net PP&amp;E - "&amp;SUBSTITUTE(B2038,":","")</f>
        <v>Net PP&amp;E - Revenue driven PP&amp;E</v>
      </c>
      <c r="C2055" t="s">
        <v>240</v>
      </c>
      <c r="D2055" t="s">
        <v>761</v>
      </c>
      <c r="E2055" s="8" t="str">
        <f t="shared" si="2369"/>
        <v>2055 FAPPER-S</v>
      </c>
      <c r="H2055" s="27"/>
      <c r="I2055" s="77">
        <f>SUM(I2053:I2054)</f>
        <v>80</v>
      </c>
      <c r="J2055" s="77"/>
      <c r="K2055" s="33" t="e">
        <f t="shared" ca="1" si="2430"/>
        <v>#REF!</v>
      </c>
      <c r="L2055" s="33" t="e">
        <f t="shared" ca="1" si="2430"/>
        <v>#REF!</v>
      </c>
      <c r="M2055" s="33" t="e">
        <f t="shared" ca="1" si="2430"/>
        <v>#REF!</v>
      </c>
      <c r="N2055" s="33" t="e">
        <f t="shared" ca="1" si="2430"/>
        <v>#REF!</v>
      </c>
      <c r="O2055" s="33" t="e">
        <f t="shared" ca="1" si="2430"/>
        <v>#REF!</v>
      </c>
      <c r="P2055" s="33" t="e">
        <f t="shared" ca="1" si="2430"/>
        <v>#REF!</v>
      </c>
      <c r="Q2055" s="33"/>
      <c r="R2055" s="33">
        <f>$I2055</f>
        <v>80</v>
      </c>
      <c r="S2055" s="77" t="e">
        <f t="shared" ref="S2055" ca="1" si="2437">SUM(S2053:S2054)</f>
        <v>#REF!</v>
      </c>
      <c r="T2055" s="77" t="e">
        <f t="shared" ref="T2055:AX2055" ca="1" si="2438">SUM(T2053:T2054)</f>
        <v>#REF!</v>
      </c>
      <c r="U2055" s="77" t="e">
        <f t="shared" ca="1" si="2438"/>
        <v>#REF!</v>
      </c>
      <c r="V2055" s="77" t="e">
        <f t="shared" ca="1" si="2438"/>
        <v>#REF!</v>
      </c>
      <c r="W2055" s="77" t="e">
        <f t="shared" ca="1" si="2438"/>
        <v>#REF!</v>
      </c>
      <c r="X2055" s="77" t="e">
        <f t="shared" ca="1" si="2438"/>
        <v>#REF!</v>
      </c>
      <c r="Y2055" s="77" t="e">
        <f t="shared" ca="1" si="2438"/>
        <v>#REF!</v>
      </c>
      <c r="Z2055" s="77" t="e">
        <f t="shared" ca="1" si="2438"/>
        <v>#REF!</v>
      </c>
      <c r="AA2055" s="77" t="e">
        <f t="shared" ca="1" si="2438"/>
        <v>#REF!</v>
      </c>
      <c r="AB2055" s="77" t="e">
        <f t="shared" ca="1" si="2438"/>
        <v>#REF!</v>
      </c>
      <c r="AC2055" s="77" t="e">
        <f t="shared" ca="1" si="2438"/>
        <v>#REF!</v>
      </c>
      <c r="AD2055" s="77" t="e">
        <f t="shared" ca="1" si="2438"/>
        <v>#REF!</v>
      </c>
      <c r="AE2055" s="77" t="e">
        <f t="shared" ca="1" si="2438"/>
        <v>#REF!</v>
      </c>
      <c r="AF2055" s="77" t="e">
        <f t="shared" ca="1" si="2438"/>
        <v>#REF!</v>
      </c>
      <c r="AG2055" s="77" t="e">
        <f t="shared" ca="1" si="2438"/>
        <v>#REF!</v>
      </c>
      <c r="AH2055" s="77" t="e">
        <f t="shared" ca="1" si="2438"/>
        <v>#REF!</v>
      </c>
      <c r="AI2055" s="77" t="e">
        <f t="shared" ca="1" si="2438"/>
        <v>#REF!</v>
      </c>
      <c r="AJ2055" s="77" t="e">
        <f t="shared" ca="1" si="2438"/>
        <v>#REF!</v>
      </c>
      <c r="AK2055" s="77" t="e">
        <f t="shared" ca="1" si="2438"/>
        <v>#REF!</v>
      </c>
      <c r="AL2055" s="77" t="e">
        <f t="shared" ca="1" si="2438"/>
        <v>#REF!</v>
      </c>
      <c r="AM2055" s="77" t="e">
        <f t="shared" ca="1" si="2438"/>
        <v>#REF!</v>
      </c>
      <c r="AN2055" s="77" t="e">
        <f t="shared" ca="1" si="2438"/>
        <v>#REF!</v>
      </c>
      <c r="AO2055" s="77" t="e">
        <f t="shared" ca="1" si="2438"/>
        <v>#REF!</v>
      </c>
      <c r="AP2055" s="77" t="e">
        <f t="shared" ca="1" si="2438"/>
        <v>#REF!</v>
      </c>
      <c r="AQ2055" s="77" t="e">
        <f t="shared" ca="1" si="2438"/>
        <v>#REF!</v>
      </c>
      <c r="AR2055" s="77" t="e">
        <f t="shared" ca="1" si="2438"/>
        <v>#REF!</v>
      </c>
      <c r="AS2055" s="77" t="e">
        <f t="shared" ca="1" si="2438"/>
        <v>#REF!</v>
      </c>
      <c r="AT2055" s="77" t="e">
        <f t="shared" ca="1" si="2438"/>
        <v>#REF!</v>
      </c>
      <c r="AU2055" s="77" t="e">
        <f t="shared" ca="1" si="2438"/>
        <v>#REF!</v>
      </c>
      <c r="AV2055" s="77" t="e">
        <f t="shared" ca="1" si="2438"/>
        <v>#REF!</v>
      </c>
      <c r="AW2055" s="77" t="e">
        <f t="shared" ca="1" si="2438"/>
        <v>#REF!</v>
      </c>
      <c r="AX2055" s="77" t="e">
        <f t="shared" ca="1" si="2438"/>
        <v>#REF!</v>
      </c>
      <c r="AY2055" s="77" t="e">
        <f t="shared" ref="AY2055:CD2055" ca="1" si="2439">SUM(AY2053:AY2054)</f>
        <v>#REF!</v>
      </c>
      <c r="AZ2055" s="77" t="e">
        <f t="shared" ca="1" si="2439"/>
        <v>#REF!</v>
      </c>
      <c r="BA2055" s="77" t="e">
        <f t="shared" ca="1" si="2439"/>
        <v>#REF!</v>
      </c>
      <c r="BB2055" s="77" t="e">
        <f t="shared" ca="1" si="2439"/>
        <v>#REF!</v>
      </c>
      <c r="BC2055" s="77" t="e">
        <f t="shared" ca="1" si="2439"/>
        <v>#REF!</v>
      </c>
      <c r="BD2055" s="77" t="e">
        <f t="shared" ca="1" si="2439"/>
        <v>#REF!</v>
      </c>
      <c r="BE2055" s="77" t="e">
        <f t="shared" ca="1" si="2439"/>
        <v>#REF!</v>
      </c>
      <c r="BF2055" s="77" t="e">
        <f t="shared" ca="1" si="2439"/>
        <v>#REF!</v>
      </c>
      <c r="BG2055" s="77" t="e">
        <f t="shared" ca="1" si="2439"/>
        <v>#REF!</v>
      </c>
      <c r="BH2055" s="77" t="e">
        <f t="shared" ca="1" si="2439"/>
        <v>#REF!</v>
      </c>
      <c r="BI2055" s="77" t="e">
        <f t="shared" ca="1" si="2439"/>
        <v>#REF!</v>
      </c>
      <c r="BJ2055" s="77" t="e">
        <f t="shared" ca="1" si="2439"/>
        <v>#REF!</v>
      </c>
      <c r="BK2055" s="77" t="e">
        <f t="shared" ca="1" si="2439"/>
        <v>#REF!</v>
      </c>
      <c r="BL2055" s="77" t="e">
        <f t="shared" ca="1" si="2439"/>
        <v>#REF!</v>
      </c>
      <c r="BM2055" s="77" t="e">
        <f t="shared" ca="1" si="2439"/>
        <v>#REF!</v>
      </c>
      <c r="BN2055" s="77" t="e">
        <f t="shared" ca="1" si="2439"/>
        <v>#REF!</v>
      </c>
      <c r="BO2055" s="77" t="e">
        <f t="shared" ca="1" si="2439"/>
        <v>#REF!</v>
      </c>
      <c r="BP2055" s="77" t="e">
        <f t="shared" ca="1" si="2439"/>
        <v>#REF!</v>
      </c>
      <c r="BQ2055" s="77" t="e">
        <f t="shared" ca="1" si="2439"/>
        <v>#REF!</v>
      </c>
      <c r="BR2055" s="77" t="e">
        <f t="shared" ca="1" si="2439"/>
        <v>#REF!</v>
      </c>
      <c r="BS2055" s="77" t="e">
        <f t="shared" ca="1" si="2439"/>
        <v>#REF!</v>
      </c>
      <c r="BT2055" s="77" t="e">
        <f t="shared" ca="1" si="2439"/>
        <v>#REF!</v>
      </c>
      <c r="BU2055" s="77" t="e">
        <f t="shared" ca="1" si="2439"/>
        <v>#REF!</v>
      </c>
      <c r="BV2055" s="77" t="e">
        <f t="shared" ca="1" si="2439"/>
        <v>#REF!</v>
      </c>
      <c r="BW2055" s="77" t="e">
        <f t="shared" ca="1" si="2439"/>
        <v>#REF!</v>
      </c>
      <c r="BX2055" s="77" t="e">
        <f t="shared" ca="1" si="2439"/>
        <v>#REF!</v>
      </c>
      <c r="BY2055" s="77" t="e">
        <f t="shared" ca="1" si="2439"/>
        <v>#REF!</v>
      </c>
      <c r="BZ2055" s="77" t="e">
        <f t="shared" ca="1" si="2439"/>
        <v>#REF!</v>
      </c>
      <c r="CA2055" s="77" t="e">
        <f t="shared" ca="1" si="2439"/>
        <v>#REF!</v>
      </c>
      <c r="CB2055" s="77" t="e">
        <f t="shared" ca="1" si="2439"/>
        <v>#REF!</v>
      </c>
      <c r="CC2055" s="77" t="e">
        <f t="shared" ca="1" si="2439"/>
        <v>#REF!</v>
      </c>
      <c r="CD2055" s="77" t="e">
        <f t="shared" ca="1" si="2439"/>
        <v>#REF!</v>
      </c>
      <c r="CE2055" s="77" t="e">
        <f t="shared" ref="CE2055:CK2055" ca="1" si="2440">SUM(CE2053:CE2054)</f>
        <v>#REF!</v>
      </c>
      <c r="CF2055" s="77" t="e">
        <f t="shared" ca="1" si="2440"/>
        <v>#REF!</v>
      </c>
      <c r="CG2055" s="77" t="e">
        <f t="shared" ca="1" si="2440"/>
        <v>#REF!</v>
      </c>
      <c r="CH2055" s="77" t="e">
        <f t="shared" ca="1" si="2440"/>
        <v>#REF!</v>
      </c>
      <c r="CI2055" s="77" t="e">
        <f t="shared" ca="1" si="2440"/>
        <v>#REF!</v>
      </c>
      <c r="CJ2055" s="77" t="e">
        <f t="shared" ca="1" si="2440"/>
        <v>#REF!</v>
      </c>
      <c r="CK2055" s="77" t="e">
        <f t="shared" ca="1" si="2440"/>
        <v>#REF!</v>
      </c>
      <c r="CL2055" s="77" t="e">
        <f t="shared" ref="CL2055" ca="1" si="2441">SUM(CL2053:CL2054)</f>
        <v>#REF!</v>
      </c>
    </row>
    <row r="2056" spans="2:90" x14ac:dyDescent="0.4">
      <c r="B2056" s="123"/>
      <c r="D2056" t="s">
        <v>761</v>
      </c>
      <c r="E2056" s="8" t="str">
        <f t="shared" ref="E2056" si="2442">ROW()&amp;" "&amp;D2056</f>
        <v>2056 FAPPER-S</v>
      </c>
      <c r="G2056" t="s">
        <v>244</v>
      </c>
      <c r="H2056" s="27"/>
      <c r="I2056" s="77"/>
      <c r="J2056" s="77"/>
      <c r="K2056" s="33"/>
      <c r="L2056" s="33"/>
      <c r="M2056" s="33"/>
      <c r="N2056" s="33"/>
      <c r="O2056" s="33"/>
      <c r="P2056" s="33"/>
      <c r="R2056" s="33"/>
      <c r="S2056" s="77"/>
      <c r="T2056" s="77"/>
      <c r="U2056" s="77"/>
      <c r="V2056" s="77"/>
      <c r="W2056" s="77"/>
      <c r="X2056" s="77"/>
      <c r="Y2056" s="77"/>
      <c r="Z2056" s="77"/>
      <c r="AA2056" s="77"/>
      <c r="AB2056" s="77"/>
      <c r="AC2056" s="77"/>
      <c r="AD2056" s="77"/>
      <c r="AE2056" s="77"/>
      <c r="AF2056" s="77"/>
      <c r="AG2056" s="77"/>
      <c r="AH2056" s="77"/>
      <c r="AI2056" s="77"/>
      <c r="AJ2056" s="77"/>
      <c r="AK2056" s="77"/>
      <c r="AL2056" s="77"/>
      <c r="AM2056" s="77"/>
      <c r="AN2056" s="77"/>
      <c r="AO2056" s="77"/>
      <c r="AP2056" s="77"/>
      <c r="AQ2056" s="77"/>
      <c r="AR2056" s="77"/>
      <c r="AS2056" s="77"/>
      <c r="AT2056" s="77"/>
      <c r="AU2056" s="77"/>
      <c r="AV2056" s="77"/>
      <c r="AW2056" s="77"/>
      <c r="AX2056" s="77"/>
      <c r="AY2056" s="77"/>
      <c r="AZ2056" s="77"/>
      <c r="BA2056" s="77"/>
      <c r="BB2056" s="77"/>
      <c r="BC2056" s="77"/>
      <c r="BD2056" s="77"/>
      <c r="BE2056" s="77"/>
      <c r="BF2056" s="77"/>
      <c r="BG2056" s="77"/>
      <c r="BH2056" s="77"/>
      <c r="BI2056" s="77"/>
      <c r="BJ2056" s="77"/>
      <c r="BK2056" s="77"/>
      <c r="BL2056" s="77"/>
      <c r="BM2056" s="77"/>
      <c r="BN2056" s="77"/>
      <c r="BO2056" s="77"/>
      <c r="BP2056" s="77"/>
      <c r="BQ2056" s="77"/>
      <c r="BR2056" s="77"/>
      <c r="BS2056" s="77"/>
      <c r="BT2056" s="77"/>
      <c r="BU2056" s="77"/>
      <c r="BV2056" s="77"/>
      <c r="BW2056" s="77"/>
      <c r="BX2056" s="77"/>
      <c r="BY2056" s="77"/>
      <c r="BZ2056" s="77"/>
      <c r="CA2056" s="77"/>
      <c r="CB2056" s="77"/>
      <c r="CC2056" s="77"/>
      <c r="CD2056" s="77"/>
      <c r="CE2056" s="77"/>
      <c r="CF2056" s="77"/>
      <c r="CG2056" s="77"/>
      <c r="CH2056" s="77"/>
      <c r="CI2056" s="77"/>
      <c r="CJ2056" s="77"/>
      <c r="CK2056" s="77"/>
      <c r="CL2056" s="77"/>
    </row>
    <row r="2057" spans="2:90" x14ac:dyDescent="0.4">
      <c r="B2057" s="132" t="str">
        <f>B2030</f>
        <v>(Primary label)</v>
      </c>
      <c r="D2057" t="s">
        <v>761</v>
      </c>
      <c r="E2057" s="8" t="str">
        <f>ROW()&amp;" "&amp;D2057</f>
        <v>2057 FAPPER-S</v>
      </c>
      <c r="G2057" t="s">
        <v>332</v>
      </c>
      <c r="H2057" s="27"/>
      <c r="I2057" s="78"/>
      <c r="J2057" s="78"/>
      <c r="K2057" s="33"/>
      <c r="L2057" s="33"/>
      <c r="M2057" s="33"/>
      <c r="N2057" s="33"/>
      <c r="O2057" s="33"/>
      <c r="P2057" s="33"/>
      <c r="R2057" s="33"/>
      <c r="S2057" s="77"/>
      <c r="T2057" s="77"/>
      <c r="U2057" s="77"/>
      <c r="V2057" s="77"/>
      <c r="W2057" s="77"/>
      <c r="X2057" s="77"/>
      <c r="Y2057" s="77"/>
      <c r="Z2057" s="77"/>
      <c r="AA2057" s="77"/>
      <c r="AB2057" s="77"/>
      <c r="AC2057" s="77"/>
      <c r="AD2057" s="77"/>
      <c r="AE2057" s="77"/>
      <c r="AF2057" s="77"/>
      <c r="AG2057" s="77"/>
      <c r="AH2057" s="77"/>
      <c r="AI2057" s="77"/>
      <c r="AJ2057" s="77"/>
      <c r="AK2057" s="77"/>
      <c r="AL2057" s="77"/>
      <c r="AM2057" s="77"/>
      <c r="AN2057" s="77"/>
      <c r="AO2057" s="77"/>
      <c r="AP2057" s="77"/>
      <c r="AQ2057" s="77"/>
      <c r="AR2057" s="77"/>
      <c r="AS2057" s="77"/>
      <c r="AT2057" s="77"/>
      <c r="AU2057" s="77"/>
      <c r="AV2057" s="77"/>
      <c r="AW2057" s="77"/>
      <c r="AX2057" s="77"/>
      <c r="AY2057" s="77"/>
      <c r="AZ2057" s="77"/>
      <c r="BA2057" s="77"/>
      <c r="BB2057" s="77"/>
      <c r="BC2057" s="77"/>
      <c r="BD2057" s="77"/>
      <c r="BE2057" s="77"/>
      <c r="BF2057" s="77"/>
      <c r="BG2057" s="77"/>
      <c r="BH2057" s="77"/>
      <c r="BI2057" s="77"/>
      <c r="BJ2057" s="77"/>
      <c r="BK2057" s="77"/>
      <c r="BL2057" s="77"/>
      <c r="BM2057" s="77"/>
      <c r="BN2057" s="77"/>
      <c r="BO2057" s="77"/>
      <c r="BP2057" s="77"/>
      <c r="BQ2057" s="77"/>
      <c r="BR2057" s="77"/>
      <c r="BS2057" s="77"/>
      <c r="BT2057" s="77"/>
      <c r="BU2057" s="77"/>
      <c r="BV2057" s="77"/>
      <c r="BW2057" s="77"/>
      <c r="BX2057" s="77"/>
      <c r="BY2057" s="77"/>
      <c r="BZ2057" s="77"/>
      <c r="CA2057" s="77"/>
      <c r="CB2057" s="77"/>
      <c r="CC2057" s="77"/>
      <c r="CD2057" s="77"/>
      <c r="CE2057" s="77"/>
      <c r="CF2057" s="77"/>
      <c r="CG2057" s="77"/>
      <c r="CH2057" s="77"/>
      <c r="CI2057" s="77"/>
      <c r="CJ2057" s="77"/>
      <c r="CK2057" s="77"/>
      <c r="CL2057" s="77"/>
    </row>
    <row r="2058" spans="2:90" x14ac:dyDescent="0.4">
      <c r="B2058" s="132" t="str">
        <f>B2031</f>
        <v>primary unit</v>
      </c>
      <c r="D2058" t="s">
        <v>761</v>
      </c>
      <c r="E2058" s="8" t="str">
        <f>ROW()&amp;" "&amp;D2058</f>
        <v>2058 FAPPER-S</v>
      </c>
      <c r="G2058" t="s">
        <v>332</v>
      </c>
      <c r="H2058" s="27"/>
      <c r="I2058" s="78"/>
      <c r="J2058" s="78"/>
      <c r="K2058" s="33"/>
      <c r="L2058" s="33"/>
      <c r="M2058" s="33"/>
      <c r="N2058" s="33"/>
      <c r="O2058" s="33"/>
      <c r="P2058" s="33"/>
      <c r="R2058" s="33"/>
      <c r="S2058" s="77"/>
      <c r="T2058" s="77"/>
      <c r="U2058" s="77"/>
      <c r="V2058" s="77"/>
      <c r="W2058" s="77"/>
      <c r="X2058" s="77"/>
      <c r="Y2058" s="77"/>
      <c r="Z2058" s="77"/>
      <c r="AA2058" s="77"/>
      <c r="AB2058" s="77"/>
      <c r="AC2058" s="77"/>
      <c r="AD2058" s="77"/>
      <c r="AE2058" s="77"/>
      <c r="AF2058" s="77"/>
      <c r="AG2058" s="77"/>
      <c r="AH2058" s="77"/>
      <c r="AI2058" s="77"/>
      <c r="AJ2058" s="77"/>
      <c r="AK2058" s="77"/>
      <c r="AL2058" s="77"/>
      <c r="AM2058" s="77"/>
      <c r="AN2058" s="77"/>
      <c r="AO2058" s="77"/>
      <c r="AP2058" s="77"/>
      <c r="AQ2058" s="77"/>
      <c r="AR2058" s="77"/>
      <c r="AS2058" s="77"/>
      <c r="AT2058" s="77"/>
      <c r="AU2058" s="77"/>
      <c r="AV2058" s="77"/>
      <c r="AW2058" s="77"/>
      <c r="AX2058" s="77"/>
      <c r="AY2058" s="77"/>
      <c r="AZ2058" s="77"/>
      <c r="BA2058" s="77"/>
      <c r="BB2058" s="77"/>
      <c r="BC2058" s="77"/>
      <c r="BD2058" s="77"/>
      <c r="BE2058" s="77"/>
      <c r="BF2058" s="77"/>
      <c r="BG2058" s="77"/>
      <c r="BH2058" s="77"/>
      <c r="BI2058" s="77"/>
      <c r="BJ2058" s="77"/>
      <c r="BK2058" s="77"/>
      <c r="BL2058" s="77"/>
      <c r="BM2058" s="77"/>
      <c r="BN2058" s="77"/>
      <c r="BO2058" s="77"/>
      <c r="BP2058" s="77"/>
      <c r="BQ2058" s="77"/>
      <c r="BR2058" s="77"/>
      <c r="BS2058" s="77"/>
      <c r="BT2058" s="77"/>
      <c r="BU2058" s="77"/>
      <c r="BV2058" s="77"/>
      <c r="BW2058" s="77"/>
      <c r="BX2058" s="77"/>
      <c r="BY2058" s="77"/>
      <c r="BZ2058" s="77"/>
      <c r="CA2058" s="77"/>
      <c r="CB2058" s="77"/>
      <c r="CC2058" s="77"/>
      <c r="CD2058" s="77"/>
      <c r="CE2058" s="77"/>
      <c r="CF2058" s="77"/>
      <c r="CG2058" s="77"/>
      <c r="CH2058" s="77"/>
      <c r="CI2058" s="77"/>
      <c r="CJ2058" s="77"/>
      <c r="CK2058" s="77"/>
      <c r="CL2058" s="77"/>
    </row>
    <row r="2059" spans="2:90" x14ac:dyDescent="0.4">
      <c r="B2059" s="132" t="str">
        <f>B2032</f>
        <v>Primary revenue driver</v>
      </c>
      <c r="D2059" t="s">
        <v>761</v>
      </c>
      <c r="E2059" s="8" t="str">
        <f>ROW()&amp;" "&amp;D2059</f>
        <v>2059 FAPPER-S</v>
      </c>
      <c r="G2059" t="s">
        <v>332</v>
      </c>
      <c r="K2059" s="53"/>
      <c r="L2059" s="53"/>
      <c r="M2059" s="53"/>
      <c r="N2059" s="53"/>
      <c r="O2059" s="53"/>
      <c r="P2059" s="53"/>
      <c r="R2059" s="24"/>
      <c r="S2059" s="175" t="str">
        <f t="shared" ref="S2059" si="2443">S2032</f>
        <v>S$12</v>
      </c>
      <c r="T2059" s="175" t="str">
        <f t="shared" ref="T2059:AX2059" si="2444">T2032</f>
        <v>T$12</v>
      </c>
      <c r="U2059" s="175" t="str">
        <f t="shared" si="2444"/>
        <v>U$12</v>
      </c>
      <c r="V2059" s="175" t="str">
        <f t="shared" si="2444"/>
        <v>V$12</v>
      </c>
      <c r="W2059" s="175" t="str">
        <f t="shared" si="2444"/>
        <v>W$12</v>
      </c>
      <c r="X2059" s="175" t="str">
        <f t="shared" si="2444"/>
        <v>X$12</v>
      </c>
      <c r="Y2059" s="175" t="str">
        <f t="shared" si="2444"/>
        <v>Y$12</v>
      </c>
      <c r="Z2059" s="175" t="str">
        <f t="shared" si="2444"/>
        <v>Z$12</v>
      </c>
      <c r="AA2059" s="175" t="str">
        <f t="shared" si="2444"/>
        <v>AA$12</v>
      </c>
      <c r="AB2059" s="175" t="str">
        <f t="shared" si="2444"/>
        <v>AB$12</v>
      </c>
      <c r="AC2059" s="175" t="str">
        <f t="shared" si="2444"/>
        <v>AC$12</v>
      </c>
      <c r="AD2059" s="175" t="str">
        <f t="shared" si="2444"/>
        <v>AD$12</v>
      </c>
      <c r="AE2059" s="175" t="str">
        <f t="shared" si="2444"/>
        <v>AE$12</v>
      </c>
      <c r="AF2059" s="175" t="str">
        <f t="shared" si="2444"/>
        <v>AF$12</v>
      </c>
      <c r="AG2059" s="175" t="str">
        <f t="shared" si="2444"/>
        <v>AG$12</v>
      </c>
      <c r="AH2059" s="175" t="str">
        <f t="shared" si="2444"/>
        <v>AH$12</v>
      </c>
      <c r="AI2059" s="175" t="str">
        <f t="shared" si="2444"/>
        <v>AI$12</v>
      </c>
      <c r="AJ2059" s="175" t="str">
        <f t="shared" si="2444"/>
        <v>AJ$12</v>
      </c>
      <c r="AK2059" s="175" t="str">
        <f t="shared" si="2444"/>
        <v>AK$12</v>
      </c>
      <c r="AL2059" s="175" t="str">
        <f t="shared" si="2444"/>
        <v>AL$12</v>
      </c>
      <c r="AM2059" s="175" t="str">
        <f t="shared" si="2444"/>
        <v>AM$12</v>
      </c>
      <c r="AN2059" s="175" t="str">
        <f t="shared" si="2444"/>
        <v>AN$12</v>
      </c>
      <c r="AO2059" s="175" t="str">
        <f t="shared" si="2444"/>
        <v>AO$12</v>
      </c>
      <c r="AP2059" s="175" t="str">
        <f t="shared" si="2444"/>
        <v>AP$12</v>
      </c>
      <c r="AQ2059" s="175" t="str">
        <f t="shared" si="2444"/>
        <v>AQ$12</v>
      </c>
      <c r="AR2059" s="175" t="str">
        <f t="shared" si="2444"/>
        <v>AR$12</v>
      </c>
      <c r="AS2059" s="175" t="str">
        <f t="shared" si="2444"/>
        <v>AS$12</v>
      </c>
      <c r="AT2059" s="175" t="str">
        <f t="shared" si="2444"/>
        <v>AT$12</v>
      </c>
      <c r="AU2059" s="175" t="str">
        <f t="shared" si="2444"/>
        <v>AU$12</v>
      </c>
      <c r="AV2059" s="175" t="str">
        <f t="shared" si="2444"/>
        <v>AV$12</v>
      </c>
      <c r="AW2059" s="175" t="str">
        <f t="shared" si="2444"/>
        <v>AW$12</v>
      </c>
      <c r="AX2059" s="175" t="str">
        <f t="shared" si="2444"/>
        <v>AX$12</v>
      </c>
      <c r="AY2059" s="175" t="str">
        <f t="shared" ref="AY2059:CD2059" si="2445">AY2032</f>
        <v>AY$12</v>
      </c>
      <c r="AZ2059" s="175" t="str">
        <f t="shared" si="2445"/>
        <v>AZ$12</v>
      </c>
      <c r="BA2059" s="175" t="str">
        <f t="shared" si="2445"/>
        <v>BA$12</v>
      </c>
      <c r="BB2059" s="175" t="str">
        <f t="shared" si="2445"/>
        <v>BB$12</v>
      </c>
      <c r="BC2059" s="175" t="str">
        <f t="shared" si="2445"/>
        <v>BC$12</v>
      </c>
      <c r="BD2059" s="175" t="str">
        <f t="shared" si="2445"/>
        <v>BD$12</v>
      </c>
      <c r="BE2059" s="175" t="str">
        <f t="shared" si="2445"/>
        <v>BE$12</v>
      </c>
      <c r="BF2059" s="175" t="str">
        <f t="shared" si="2445"/>
        <v>BF$12</v>
      </c>
      <c r="BG2059" s="175" t="str">
        <f t="shared" si="2445"/>
        <v>BG$12</v>
      </c>
      <c r="BH2059" s="175" t="str">
        <f t="shared" si="2445"/>
        <v>BH$12</v>
      </c>
      <c r="BI2059" s="175" t="str">
        <f t="shared" si="2445"/>
        <v>BI$12</v>
      </c>
      <c r="BJ2059" s="175" t="str">
        <f t="shared" si="2445"/>
        <v>BJ$12</v>
      </c>
      <c r="BK2059" s="175" t="str">
        <f t="shared" si="2445"/>
        <v>BK$12</v>
      </c>
      <c r="BL2059" s="175" t="str">
        <f t="shared" si="2445"/>
        <v>BL$12</v>
      </c>
      <c r="BM2059" s="175" t="str">
        <f t="shared" si="2445"/>
        <v>BM$12</v>
      </c>
      <c r="BN2059" s="175" t="str">
        <f t="shared" si="2445"/>
        <v>BN$12</v>
      </c>
      <c r="BO2059" s="175" t="str">
        <f t="shared" si="2445"/>
        <v>BO$12</v>
      </c>
      <c r="BP2059" s="175" t="str">
        <f t="shared" si="2445"/>
        <v>BP$12</v>
      </c>
      <c r="BQ2059" s="175" t="str">
        <f t="shared" si="2445"/>
        <v>BQ$12</v>
      </c>
      <c r="BR2059" s="175" t="str">
        <f t="shared" si="2445"/>
        <v>BR$12</v>
      </c>
      <c r="BS2059" s="175" t="str">
        <f t="shared" si="2445"/>
        <v>BS$12</v>
      </c>
      <c r="BT2059" s="175" t="str">
        <f t="shared" si="2445"/>
        <v>BT$12</v>
      </c>
      <c r="BU2059" s="175" t="str">
        <f t="shared" si="2445"/>
        <v>BU$12</v>
      </c>
      <c r="BV2059" s="175" t="str">
        <f t="shared" si="2445"/>
        <v>BV$12</v>
      </c>
      <c r="BW2059" s="175" t="str">
        <f t="shared" si="2445"/>
        <v>BW$12</v>
      </c>
      <c r="BX2059" s="175" t="str">
        <f t="shared" si="2445"/>
        <v>BX$12</v>
      </c>
      <c r="BY2059" s="175" t="str">
        <f t="shared" si="2445"/>
        <v>BY$12</v>
      </c>
      <c r="BZ2059" s="175" t="str">
        <f t="shared" si="2445"/>
        <v>BZ$12</v>
      </c>
      <c r="CA2059" s="175" t="str">
        <f t="shared" si="2445"/>
        <v>CA$12</v>
      </c>
      <c r="CB2059" s="175" t="str">
        <f t="shared" si="2445"/>
        <v>CB$12</v>
      </c>
      <c r="CC2059" s="175" t="str">
        <f t="shared" si="2445"/>
        <v>CC$12</v>
      </c>
      <c r="CD2059" s="175" t="str">
        <f t="shared" si="2445"/>
        <v>CD$12</v>
      </c>
      <c r="CE2059" s="175" t="str">
        <f t="shared" ref="CE2059:CK2059" si="2446">CE2032</f>
        <v>CE$12</v>
      </c>
      <c r="CF2059" s="175" t="str">
        <f t="shared" si="2446"/>
        <v>CF$12</v>
      </c>
      <c r="CG2059" s="175" t="str">
        <f t="shared" si="2446"/>
        <v>CG$12</v>
      </c>
      <c r="CH2059" s="175" t="str">
        <f t="shared" si="2446"/>
        <v>CH$12</v>
      </c>
      <c r="CI2059" s="175" t="str">
        <f t="shared" si="2446"/>
        <v>CI$12</v>
      </c>
      <c r="CJ2059" s="175" t="str">
        <f t="shared" si="2446"/>
        <v>CJ$12</v>
      </c>
      <c r="CK2059" s="175" t="str">
        <f t="shared" si="2446"/>
        <v>CK$12</v>
      </c>
      <c r="CL2059" s="175" t="str">
        <f t="shared" ref="CL2059" si="2447">CL2032</f>
        <v>CL$12</v>
      </c>
    </row>
    <row r="2060" spans="2:90" x14ac:dyDescent="0.4">
      <c r="B2060" s="132" t="str">
        <f>B2033</f>
        <v>Primary volume driver</v>
      </c>
      <c r="D2060" t="s">
        <v>761</v>
      </c>
      <c r="E2060" s="8" t="str">
        <f>ROW()&amp;" "&amp;D2060</f>
        <v>2060 FAPPER-S</v>
      </c>
      <c r="G2060" t="s">
        <v>332</v>
      </c>
      <c r="H2060" s="12"/>
      <c r="I2060" s="60"/>
      <c r="J2060" s="60"/>
      <c r="K2060" s="15"/>
      <c r="L2060" s="15"/>
      <c r="M2060" s="15"/>
      <c r="N2060" s="15"/>
      <c r="O2060" s="15"/>
      <c r="P2060" s="15"/>
      <c r="R2060" s="15"/>
      <c r="S2060" s="175" t="str">
        <f t="shared" ref="S2060" si="2448">S2033</f>
        <v>S$13</v>
      </c>
      <c r="T2060" s="175" t="str">
        <f t="shared" ref="T2060:AX2060" si="2449">T2033</f>
        <v>T$13</v>
      </c>
      <c r="U2060" s="175" t="str">
        <f t="shared" si="2449"/>
        <v>U$13</v>
      </c>
      <c r="V2060" s="175" t="str">
        <f t="shared" si="2449"/>
        <v>V$13</v>
      </c>
      <c r="W2060" s="175" t="str">
        <f t="shared" si="2449"/>
        <v>W$13</v>
      </c>
      <c r="X2060" s="175" t="str">
        <f t="shared" si="2449"/>
        <v>X$13</v>
      </c>
      <c r="Y2060" s="175" t="str">
        <f t="shared" si="2449"/>
        <v>Y$13</v>
      </c>
      <c r="Z2060" s="175" t="str">
        <f t="shared" si="2449"/>
        <v>Z$13</v>
      </c>
      <c r="AA2060" s="175" t="str">
        <f t="shared" si="2449"/>
        <v>AA$13</v>
      </c>
      <c r="AB2060" s="175" t="str">
        <f t="shared" si="2449"/>
        <v>AB$13</v>
      </c>
      <c r="AC2060" s="175" t="str">
        <f t="shared" si="2449"/>
        <v>AC$13</v>
      </c>
      <c r="AD2060" s="175" t="str">
        <f t="shared" si="2449"/>
        <v>AD$13</v>
      </c>
      <c r="AE2060" s="175" t="str">
        <f t="shared" si="2449"/>
        <v>AE$13</v>
      </c>
      <c r="AF2060" s="175" t="str">
        <f t="shared" si="2449"/>
        <v>AF$13</v>
      </c>
      <c r="AG2060" s="175" t="str">
        <f t="shared" si="2449"/>
        <v>AG$13</v>
      </c>
      <c r="AH2060" s="175" t="str">
        <f t="shared" si="2449"/>
        <v>AH$13</v>
      </c>
      <c r="AI2060" s="175" t="str">
        <f t="shared" si="2449"/>
        <v>AI$13</v>
      </c>
      <c r="AJ2060" s="175" t="str">
        <f t="shared" si="2449"/>
        <v>AJ$13</v>
      </c>
      <c r="AK2060" s="175" t="str">
        <f t="shared" si="2449"/>
        <v>AK$13</v>
      </c>
      <c r="AL2060" s="175" t="str">
        <f t="shared" si="2449"/>
        <v>AL$13</v>
      </c>
      <c r="AM2060" s="175" t="str">
        <f t="shared" si="2449"/>
        <v>AM$13</v>
      </c>
      <c r="AN2060" s="175" t="str">
        <f t="shared" si="2449"/>
        <v>AN$13</v>
      </c>
      <c r="AO2060" s="175" t="str">
        <f t="shared" si="2449"/>
        <v>AO$13</v>
      </c>
      <c r="AP2060" s="175" t="str">
        <f t="shared" si="2449"/>
        <v>AP$13</v>
      </c>
      <c r="AQ2060" s="175" t="str">
        <f t="shared" si="2449"/>
        <v>AQ$13</v>
      </c>
      <c r="AR2060" s="175" t="str">
        <f t="shared" si="2449"/>
        <v>AR$13</v>
      </c>
      <c r="AS2060" s="175" t="str">
        <f t="shared" si="2449"/>
        <v>AS$13</v>
      </c>
      <c r="AT2060" s="175" t="str">
        <f t="shared" si="2449"/>
        <v>AT$13</v>
      </c>
      <c r="AU2060" s="175" t="str">
        <f t="shared" si="2449"/>
        <v>AU$13</v>
      </c>
      <c r="AV2060" s="175" t="str">
        <f t="shared" si="2449"/>
        <v>AV$13</v>
      </c>
      <c r="AW2060" s="175" t="str">
        <f t="shared" si="2449"/>
        <v>AW$13</v>
      </c>
      <c r="AX2060" s="175" t="str">
        <f t="shared" si="2449"/>
        <v>AX$13</v>
      </c>
      <c r="AY2060" s="175" t="str">
        <f t="shared" ref="AY2060:CD2060" si="2450">AY2033</f>
        <v>AY$13</v>
      </c>
      <c r="AZ2060" s="175" t="str">
        <f t="shared" si="2450"/>
        <v>AZ$13</v>
      </c>
      <c r="BA2060" s="175" t="str">
        <f t="shared" si="2450"/>
        <v>BA$13</v>
      </c>
      <c r="BB2060" s="175" t="str">
        <f t="shared" si="2450"/>
        <v>BB$13</v>
      </c>
      <c r="BC2060" s="175" t="str">
        <f t="shared" si="2450"/>
        <v>BC$13</v>
      </c>
      <c r="BD2060" s="175" t="str">
        <f t="shared" si="2450"/>
        <v>BD$13</v>
      </c>
      <c r="BE2060" s="175" t="str">
        <f t="shared" si="2450"/>
        <v>BE$13</v>
      </c>
      <c r="BF2060" s="175" t="str">
        <f t="shared" si="2450"/>
        <v>BF$13</v>
      </c>
      <c r="BG2060" s="175" t="str">
        <f t="shared" si="2450"/>
        <v>BG$13</v>
      </c>
      <c r="BH2060" s="175" t="str">
        <f t="shared" si="2450"/>
        <v>BH$13</v>
      </c>
      <c r="BI2060" s="175" t="str">
        <f t="shared" si="2450"/>
        <v>BI$13</v>
      </c>
      <c r="BJ2060" s="175" t="str">
        <f t="shared" si="2450"/>
        <v>BJ$13</v>
      </c>
      <c r="BK2060" s="175" t="str">
        <f t="shared" si="2450"/>
        <v>BK$13</v>
      </c>
      <c r="BL2060" s="175" t="str">
        <f t="shared" si="2450"/>
        <v>BL$13</v>
      </c>
      <c r="BM2060" s="175" t="str">
        <f t="shared" si="2450"/>
        <v>BM$13</v>
      </c>
      <c r="BN2060" s="175" t="str">
        <f t="shared" si="2450"/>
        <v>BN$13</v>
      </c>
      <c r="BO2060" s="175" t="str">
        <f t="shared" si="2450"/>
        <v>BO$13</v>
      </c>
      <c r="BP2060" s="175" t="str">
        <f t="shared" si="2450"/>
        <v>BP$13</v>
      </c>
      <c r="BQ2060" s="175" t="str">
        <f t="shared" si="2450"/>
        <v>BQ$13</v>
      </c>
      <c r="BR2060" s="175" t="str">
        <f t="shared" si="2450"/>
        <v>BR$13</v>
      </c>
      <c r="BS2060" s="175" t="str">
        <f t="shared" si="2450"/>
        <v>BS$13</v>
      </c>
      <c r="BT2060" s="175" t="str">
        <f t="shared" si="2450"/>
        <v>BT$13</v>
      </c>
      <c r="BU2060" s="175" t="str">
        <f t="shared" si="2450"/>
        <v>BU$13</v>
      </c>
      <c r="BV2060" s="175" t="str">
        <f t="shared" si="2450"/>
        <v>BV$13</v>
      </c>
      <c r="BW2060" s="175" t="str">
        <f t="shared" si="2450"/>
        <v>BW$13</v>
      </c>
      <c r="BX2060" s="175" t="str">
        <f t="shared" si="2450"/>
        <v>BX$13</v>
      </c>
      <c r="BY2060" s="175" t="str">
        <f t="shared" si="2450"/>
        <v>BY$13</v>
      </c>
      <c r="BZ2060" s="175" t="str">
        <f t="shared" si="2450"/>
        <v>BZ$13</v>
      </c>
      <c r="CA2060" s="175" t="str">
        <f t="shared" si="2450"/>
        <v>CA$13</v>
      </c>
      <c r="CB2060" s="175" t="str">
        <f t="shared" si="2450"/>
        <v>CB$13</v>
      </c>
      <c r="CC2060" s="175" t="str">
        <f t="shared" si="2450"/>
        <v>CC$13</v>
      </c>
      <c r="CD2060" s="175" t="str">
        <f t="shared" si="2450"/>
        <v>CD$13</v>
      </c>
      <c r="CE2060" s="175" t="str">
        <f t="shared" ref="CE2060:CK2060" si="2451">CE2033</f>
        <v>CE$13</v>
      </c>
      <c r="CF2060" s="175" t="str">
        <f t="shared" si="2451"/>
        <v>CF$13</v>
      </c>
      <c r="CG2060" s="175" t="str">
        <f t="shared" si="2451"/>
        <v>CG$13</v>
      </c>
      <c r="CH2060" s="175" t="str">
        <f t="shared" si="2451"/>
        <v>CH$13</v>
      </c>
      <c r="CI2060" s="175" t="str">
        <f t="shared" si="2451"/>
        <v>CI$13</v>
      </c>
      <c r="CJ2060" s="175" t="str">
        <f t="shared" si="2451"/>
        <v>CJ$13</v>
      </c>
      <c r="CK2060" s="175" t="str">
        <f t="shared" si="2451"/>
        <v>CK$13</v>
      </c>
      <c r="CL2060" s="175" t="str">
        <f t="shared" ref="CL2060" si="2452">CL2033</f>
        <v>CL$13</v>
      </c>
    </row>
    <row r="2061" spans="2:90" x14ac:dyDescent="0.4">
      <c r="B2061" s="187" t="str">
        <f>B2038</f>
        <v>Revenue driven PP&amp;E:</v>
      </c>
      <c r="D2061" t="s">
        <v>761</v>
      </c>
      <c r="E2061" s="8" t="str">
        <f t="shared" ref="E2061:E2064" si="2453">ROW()&amp;" "&amp;D2061</f>
        <v>2061 FAPPER-S</v>
      </c>
      <c r="G2061" t="s">
        <v>332</v>
      </c>
      <c r="H2061" s="12"/>
      <c r="I2061" s="60"/>
      <c r="J2061" s="60"/>
      <c r="K2061" s="15"/>
      <c r="L2061" s="15"/>
      <c r="M2061" s="15"/>
      <c r="N2061" s="15"/>
      <c r="O2061" s="15"/>
      <c r="P2061" s="15"/>
      <c r="R2061" s="15"/>
      <c r="S2061" s="175">
        <f t="shared" ref="S2061" si="2454">S2034</f>
        <v>0</v>
      </c>
      <c r="T2061" s="175">
        <f t="shared" ref="T2061:AX2061" si="2455">T2034</f>
        <v>0</v>
      </c>
      <c r="U2061" s="175">
        <f t="shared" si="2455"/>
        <v>0</v>
      </c>
      <c r="V2061" s="175">
        <f t="shared" si="2455"/>
        <v>0</v>
      </c>
      <c r="W2061" s="175">
        <f t="shared" si="2455"/>
        <v>0</v>
      </c>
      <c r="X2061" s="175">
        <f t="shared" si="2455"/>
        <v>0</v>
      </c>
      <c r="Y2061" s="175">
        <f t="shared" si="2455"/>
        <v>0</v>
      </c>
      <c r="Z2061" s="175">
        <f t="shared" si="2455"/>
        <v>0</v>
      </c>
      <c r="AA2061" s="175">
        <f t="shared" si="2455"/>
        <v>0</v>
      </c>
      <c r="AB2061" s="175">
        <f t="shared" si="2455"/>
        <v>0</v>
      </c>
      <c r="AC2061" s="175">
        <f t="shared" si="2455"/>
        <v>0</v>
      </c>
      <c r="AD2061" s="175">
        <f t="shared" si="2455"/>
        <v>0</v>
      </c>
      <c r="AE2061" s="175">
        <f t="shared" si="2455"/>
        <v>0</v>
      </c>
      <c r="AF2061" s="175">
        <f t="shared" si="2455"/>
        <v>0</v>
      </c>
      <c r="AG2061" s="175">
        <f t="shared" si="2455"/>
        <v>0</v>
      </c>
      <c r="AH2061" s="175">
        <f t="shared" si="2455"/>
        <v>0</v>
      </c>
      <c r="AI2061" s="175">
        <f t="shared" si="2455"/>
        <v>0</v>
      </c>
      <c r="AJ2061" s="175">
        <f t="shared" si="2455"/>
        <v>0</v>
      </c>
      <c r="AK2061" s="175">
        <f t="shared" si="2455"/>
        <v>0</v>
      </c>
      <c r="AL2061" s="175">
        <f t="shared" si="2455"/>
        <v>0</v>
      </c>
      <c r="AM2061" s="175">
        <f t="shared" si="2455"/>
        <v>0</v>
      </c>
      <c r="AN2061" s="175">
        <f t="shared" si="2455"/>
        <v>0</v>
      </c>
      <c r="AO2061" s="175">
        <f t="shared" si="2455"/>
        <v>0</v>
      </c>
      <c r="AP2061" s="175">
        <f t="shared" si="2455"/>
        <v>0</v>
      </c>
      <c r="AQ2061" s="175">
        <f t="shared" si="2455"/>
        <v>0</v>
      </c>
      <c r="AR2061" s="175">
        <f t="shared" si="2455"/>
        <v>0</v>
      </c>
      <c r="AS2061" s="175">
        <f t="shared" si="2455"/>
        <v>0</v>
      </c>
      <c r="AT2061" s="175">
        <f t="shared" si="2455"/>
        <v>0</v>
      </c>
      <c r="AU2061" s="175">
        <f t="shared" si="2455"/>
        <v>0</v>
      </c>
      <c r="AV2061" s="175">
        <f t="shared" si="2455"/>
        <v>0</v>
      </c>
      <c r="AW2061" s="175">
        <f t="shared" si="2455"/>
        <v>0</v>
      </c>
      <c r="AX2061" s="175">
        <f t="shared" si="2455"/>
        <v>0</v>
      </c>
      <c r="AY2061" s="175">
        <f t="shared" ref="AY2061:CD2061" si="2456">AY2034</f>
        <v>0</v>
      </c>
      <c r="AZ2061" s="175">
        <f t="shared" si="2456"/>
        <v>0</v>
      </c>
      <c r="BA2061" s="175">
        <f t="shared" si="2456"/>
        <v>0</v>
      </c>
      <c r="BB2061" s="175">
        <f t="shared" si="2456"/>
        <v>0</v>
      </c>
      <c r="BC2061" s="175">
        <f t="shared" si="2456"/>
        <v>0</v>
      </c>
      <c r="BD2061" s="175">
        <f t="shared" si="2456"/>
        <v>0</v>
      </c>
      <c r="BE2061" s="175">
        <f t="shared" si="2456"/>
        <v>0</v>
      </c>
      <c r="BF2061" s="175">
        <f t="shared" si="2456"/>
        <v>0</v>
      </c>
      <c r="BG2061" s="175">
        <f t="shared" si="2456"/>
        <v>0</v>
      </c>
      <c r="BH2061" s="175">
        <f t="shared" si="2456"/>
        <v>0</v>
      </c>
      <c r="BI2061" s="175">
        <f t="shared" si="2456"/>
        <v>0</v>
      </c>
      <c r="BJ2061" s="175">
        <f t="shared" si="2456"/>
        <v>0</v>
      </c>
      <c r="BK2061" s="175">
        <f t="shared" si="2456"/>
        <v>0</v>
      </c>
      <c r="BL2061" s="175">
        <f t="shared" si="2456"/>
        <v>0</v>
      </c>
      <c r="BM2061" s="175">
        <f t="shared" si="2456"/>
        <v>0</v>
      </c>
      <c r="BN2061" s="175">
        <f t="shared" si="2456"/>
        <v>0</v>
      </c>
      <c r="BO2061" s="175">
        <f t="shared" si="2456"/>
        <v>0</v>
      </c>
      <c r="BP2061" s="175">
        <f t="shared" si="2456"/>
        <v>0</v>
      </c>
      <c r="BQ2061" s="175">
        <f t="shared" si="2456"/>
        <v>0</v>
      </c>
      <c r="BR2061" s="175">
        <f t="shared" si="2456"/>
        <v>0</v>
      </c>
      <c r="BS2061" s="175">
        <f t="shared" si="2456"/>
        <v>0</v>
      </c>
      <c r="BT2061" s="175">
        <f t="shared" si="2456"/>
        <v>0</v>
      </c>
      <c r="BU2061" s="175">
        <f t="shared" si="2456"/>
        <v>0</v>
      </c>
      <c r="BV2061" s="175">
        <f t="shared" si="2456"/>
        <v>0</v>
      </c>
      <c r="BW2061" s="175">
        <f t="shared" si="2456"/>
        <v>0</v>
      </c>
      <c r="BX2061" s="175">
        <f t="shared" si="2456"/>
        <v>0</v>
      </c>
      <c r="BY2061" s="175">
        <f t="shared" si="2456"/>
        <v>0</v>
      </c>
      <c r="BZ2061" s="175">
        <f t="shared" si="2456"/>
        <v>0</v>
      </c>
      <c r="CA2061" s="175">
        <f t="shared" si="2456"/>
        <v>0</v>
      </c>
      <c r="CB2061" s="175">
        <f t="shared" si="2456"/>
        <v>0</v>
      </c>
      <c r="CC2061" s="175">
        <f t="shared" si="2456"/>
        <v>0</v>
      </c>
      <c r="CD2061" s="175">
        <f t="shared" si="2456"/>
        <v>0</v>
      </c>
      <c r="CE2061" s="175">
        <f t="shared" ref="CE2061:CK2061" si="2457">CE2034</f>
        <v>0</v>
      </c>
      <c r="CF2061" s="175">
        <f t="shared" si="2457"/>
        <v>0</v>
      </c>
      <c r="CG2061" s="175">
        <f t="shared" si="2457"/>
        <v>0</v>
      </c>
      <c r="CH2061" s="175">
        <f t="shared" si="2457"/>
        <v>0</v>
      </c>
      <c r="CI2061" s="175">
        <f t="shared" si="2457"/>
        <v>0</v>
      </c>
      <c r="CJ2061" s="175">
        <f t="shared" si="2457"/>
        <v>0</v>
      </c>
      <c r="CK2061" s="175">
        <f t="shared" si="2457"/>
        <v>0</v>
      </c>
      <c r="CL2061" s="175">
        <f t="shared" ref="CL2061" si="2458">CL2034</f>
        <v>0</v>
      </c>
    </row>
    <row r="2062" spans="2:90" x14ac:dyDescent="0.4">
      <c r="B2062" s="235" t="str">
        <f>IFERROR(SUBSTITUTE(TRIM(MID(B2038, SEARCH("-", B2038) + 1, LEN(B2038))),":",""),"no unit")</f>
        <v>no unit</v>
      </c>
      <c r="D2062" t="s">
        <v>761</v>
      </c>
      <c r="E2062" s="8" t="str">
        <f t="shared" ref="E2062" si="2459">ROW()&amp;" "&amp;D2062</f>
        <v>2062 FAPPER-S</v>
      </c>
      <c r="G2062" t="s">
        <v>332</v>
      </c>
      <c r="H2062" s="12"/>
      <c r="I2062" s="60"/>
      <c r="J2062" s="60"/>
      <c r="K2062" s="15"/>
      <c r="L2062" s="15"/>
      <c r="M2062" s="15"/>
      <c r="N2062" s="15"/>
      <c r="O2062" s="15"/>
      <c r="P2062" s="15"/>
      <c r="R2062" s="15"/>
      <c r="S2062" s="175"/>
      <c r="T2062" s="175"/>
      <c r="U2062" s="175"/>
      <c r="V2062" s="175"/>
      <c r="W2062" s="175"/>
      <c r="X2062" s="175"/>
      <c r="Y2062" s="175"/>
      <c r="Z2062" s="175"/>
      <c r="AA2062" s="175"/>
      <c r="AB2062" s="175"/>
      <c r="AC2062" s="175"/>
      <c r="AD2062" s="175"/>
      <c r="AE2062" s="175"/>
      <c r="AF2062" s="175"/>
      <c r="AG2062" s="175"/>
      <c r="AH2062" s="175"/>
      <c r="AI2062" s="175"/>
      <c r="AJ2062" s="175"/>
      <c r="AK2062" s="175"/>
      <c r="AL2062" s="175"/>
      <c r="AM2062" s="175"/>
      <c r="AN2062" s="175"/>
      <c r="AO2062" s="175"/>
      <c r="AP2062" s="175"/>
      <c r="AQ2062" s="175"/>
      <c r="AR2062" s="175"/>
      <c r="AS2062" s="175"/>
      <c r="AT2062" s="175"/>
      <c r="AU2062" s="175"/>
      <c r="AV2062" s="175"/>
      <c r="AW2062" s="175"/>
      <c r="AX2062" s="175"/>
      <c r="AY2062" s="175"/>
      <c r="AZ2062" s="175"/>
      <c r="BA2062" s="175"/>
      <c r="BB2062" s="175"/>
      <c r="BC2062" s="175"/>
      <c r="BD2062" s="175"/>
      <c r="BE2062" s="175"/>
      <c r="BF2062" s="175"/>
      <c r="BG2062" s="175"/>
      <c r="BH2062" s="175"/>
      <c r="BI2062" s="175"/>
      <c r="BJ2062" s="175"/>
      <c r="BK2062" s="175"/>
      <c r="BL2062" s="175"/>
      <c r="BM2062" s="175"/>
      <c r="BN2062" s="175"/>
      <c r="BO2062" s="175"/>
      <c r="BP2062" s="175"/>
      <c r="BQ2062" s="175"/>
      <c r="BR2062" s="175"/>
      <c r="BS2062" s="175"/>
      <c r="BT2062" s="175"/>
      <c r="BU2062" s="175"/>
      <c r="BV2062" s="175"/>
      <c r="BW2062" s="175"/>
      <c r="BX2062" s="175"/>
      <c r="BY2062" s="175"/>
      <c r="BZ2062" s="175"/>
      <c r="CA2062" s="175"/>
      <c r="CB2062" s="175"/>
      <c r="CC2062" s="175"/>
      <c r="CD2062" s="175"/>
      <c r="CE2062" s="175"/>
      <c r="CF2062" s="175"/>
      <c r="CG2062" s="175"/>
      <c r="CH2062" s="175"/>
      <c r="CI2062" s="175"/>
      <c r="CJ2062" s="175"/>
      <c r="CK2062" s="175"/>
      <c r="CL2062" s="175"/>
    </row>
    <row r="2063" spans="2:90" x14ac:dyDescent="0.4">
      <c r="B2063" s="187" t="str">
        <f>B2036</f>
        <v>Secondary revenue driver</v>
      </c>
      <c r="D2063" t="s">
        <v>761</v>
      </c>
      <c r="E2063" s="8" t="str">
        <f t="shared" si="2453"/>
        <v>2063 FAPPER-S</v>
      </c>
      <c r="G2063" t="s">
        <v>332</v>
      </c>
      <c r="H2063" s="90"/>
      <c r="I2063" s="209"/>
      <c r="J2063" s="209"/>
      <c r="K2063" s="210"/>
      <c r="L2063" s="210"/>
      <c r="M2063" s="210"/>
      <c r="N2063" s="210"/>
      <c r="O2063" s="210"/>
      <c r="P2063" s="210"/>
      <c r="R2063" s="210"/>
      <c r="S2063" s="4" t="str">
        <f t="shared" ref="S2063" si="2460">ADDRESS(ROW(S2055),COLUMN(S2055),2)</f>
        <v>S$2055</v>
      </c>
      <c r="T2063" s="4" t="str">
        <f t="shared" ref="T2063:AX2063" si="2461">ADDRESS(ROW(T2055),COLUMN(T2055),2)</f>
        <v>T$2055</v>
      </c>
      <c r="U2063" s="4" t="str">
        <f t="shared" si="2461"/>
        <v>U$2055</v>
      </c>
      <c r="V2063" s="4" t="str">
        <f t="shared" si="2461"/>
        <v>V$2055</v>
      </c>
      <c r="W2063" s="4" t="str">
        <f t="shared" si="2461"/>
        <v>W$2055</v>
      </c>
      <c r="X2063" s="4" t="str">
        <f t="shared" si="2461"/>
        <v>X$2055</v>
      </c>
      <c r="Y2063" s="4" t="str">
        <f t="shared" si="2461"/>
        <v>Y$2055</v>
      </c>
      <c r="Z2063" s="4" t="str">
        <f t="shared" si="2461"/>
        <v>Z$2055</v>
      </c>
      <c r="AA2063" s="4" t="str">
        <f t="shared" si="2461"/>
        <v>AA$2055</v>
      </c>
      <c r="AB2063" s="4" t="str">
        <f t="shared" si="2461"/>
        <v>AB$2055</v>
      </c>
      <c r="AC2063" s="4" t="str">
        <f t="shared" si="2461"/>
        <v>AC$2055</v>
      </c>
      <c r="AD2063" s="4" t="str">
        <f t="shared" si="2461"/>
        <v>AD$2055</v>
      </c>
      <c r="AE2063" s="4" t="str">
        <f t="shared" si="2461"/>
        <v>AE$2055</v>
      </c>
      <c r="AF2063" s="4" t="str">
        <f t="shared" si="2461"/>
        <v>AF$2055</v>
      </c>
      <c r="AG2063" s="4" t="str">
        <f t="shared" si="2461"/>
        <v>AG$2055</v>
      </c>
      <c r="AH2063" s="4" t="str">
        <f t="shared" si="2461"/>
        <v>AH$2055</v>
      </c>
      <c r="AI2063" s="4" t="str">
        <f t="shared" si="2461"/>
        <v>AI$2055</v>
      </c>
      <c r="AJ2063" s="4" t="str">
        <f t="shared" si="2461"/>
        <v>AJ$2055</v>
      </c>
      <c r="AK2063" s="4" t="str">
        <f t="shared" si="2461"/>
        <v>AK$2055</v>
      </c>
      <c r="AL2063" s="4" t="str">
        <f t="shared" si="2461"/>
        <v>AL$2055</v>
      </c>
      <c r="AM2063" s="4" t="str">
        <f t="shared" si="2461"/>
        <v>AM$2055</v>
      </c>
      <c r="AN2063" s="4" t="str">
        <f t="shared" si="2461"/>
        <v>AN$2055</v>
      </c>
      <c r="AO2063" s="4" t="str">
        <f t="shared" si="2461"/>
        <v>AO$2055</v>
      </c>
      <c r="AP2063" s="4" t="str">
        <f t="shared" si="2461"/>
        <v>AP$2055</v>
      </c>
      <c r="AQ2063" s="4" t="str">
        <f t="shared" si="2461"/>
        <v>AQ$2055</v>
      </c>
      <c r="AR2063" s="4" t="str">
        <f t="shared" si="2461"/>
        <v>AR$2055</v>
      </c>
      <c r="AS2063" s="4" t="str">
        <f t="shared" si="2461"/>
        <v>AS$2055</v>
      </c>
      <c r="AT2063" s="4" t="str">
        <f t="shared" si="2461"/>
        <v>AT$2055</v>
      </c>
      <c r="AU2063" s="4" t="str">
        <f t="shared" si="2461"/>
        <v>AU$2055</v>
      </c>
      <c r="AV2063" s="4" t="str">
        <f t="shared" si="2461"/>
        <v>AV$2055</v>
      </c>
      <c r="AW2063" s="4" t="str">
        <f t="shared" si="2461"/>
        <v>AW$2055</v>
      </c>
      <c r="AX2063" s="4" t="str">
        <f t="shared" si="2461"/>
        <v>AX$2055</v>
      </c>
      <c r="AY2063" s="4" t="str">
        <f t="shared" ref="AY2063:CD2063" si="2462">ADDRESS(ROW(AY2055),COLUMN(AY2055),2)</f>
        <v>AY$2055</v>
      </c>
      <c r="AZ2063" s="4" t="str">
        <f t="shared" si="2462"/>
        <v>AZ$2055</v>
      </c>
      <c r="BA2063" s="4" t="str">
        <f t="shared" si="2462"/>
        <v>BA$2055</v>
      </c>
      <c r="BB2063" s="4" t="str">
        <f t="shared" si="2462"/>
        <v>BB$2055</v>
      </c>
      <c r="BC2063" s="4" t="str">
        <f t="shared" si="2462"/>
        <v>BC$2055</v>
      </c>
      <c r="BD2063" s="4" t="str">
        <f t="shared" si="2462"/>
        <v>BD$2055</v>
      </c>
      <c r="BE2063" s="4" t="str">
        <f t="shared" si="2462"/>
        <v>BE$2055</v>
      </c>
      <c r="BF2063" s="4" t="str">
        <f t="shared" si="2462"/>
        <v>BF$2055</v>
      </c>
      <c r="BG2063" s="4" t="str">
        <f t="shared" si="2462"/>
        <v>BG$2055</v>
      </c>
      <c r="BH2063" s="4" t="str">
        <f t="shared" si="2462"/>
        <v>BH$2055</v>
      </c>
      <c r="BI2063" s="4" t="str">
        <f t="shared" si="2462"/>
        <v>BI$2055</v>
      </c>
      <c r="BJ2063" s="4" t="str">
        <f t="shared" si="2462"/>
        <v>BJ$2055</v>
      </c>
      <c r="BK2063" s="4" t="str">
        <f t="shared" si="2462"/>
        <v>BK$2055</v>
      </c>
      <c r="BL2063" s="4" t="str">
        <f t="shared" si="2462"/>
        <v>BL$2055</v>
      </c>
      <c r="BM2063" s="4" t="str">
        <f t="shared" si="2462"/>
        <v>BM$2055</v>
      </c>
      <c r="BN2063" s="4" t="str">
        <f t="shared" si="2462"/>
        <v>BN$2055</v>
      </c>
      <c r="BO2063" s="4" t="str">
        <f t="shared" si="2462"/>
        <v>BO$2055</v>
      </c>
      <c r="BP2063" s="4" t="str">
        <f t="shared" si="2462"/>
        <v>BP$2055</v>
      </c>
      <c r="BQ2063" s="4" t="str">
        <f t="shared" si="2462"/>
        <v>BQ$2055</v>
      </c>
      <c r="BR2063" s="4" t="str">
        <f t="shared" si="2462"/>
        <v>BR$2055</v>
      </c>
      <c r="BS2063" s="4" t="str">
        <f t="shared" si="2462"/>
        <v>BS$2055</v>
      </c>
      <c r="BT2063" s="4" t="str">
        <f t="shared" si="2462"/>
        <v>BT$2055</v>
      </c>
      <c r="BU2063" s="4" t="str">
        <f t="shared" si="2462"/>
        <v>BU$2055</v>
      </c>
      <c r="BV2063" s="4" t="str">
        <f t="shared" si="2462"/>
        <v>BV$2055</v>
      </c>
      <c r="BW2063" s="4" t="str">
        <f t="shared" si="2462"/>
        <v>BW$2055</v>
      </c>
      <c r="BX2063" s="4" t="str">
        <f t="shared" si="2462"/>
        <v>BX$2055</v>
      </c>
      <c r="BY2063" s="4" t="str">
        <f t="shared" si="2462"/>
        <v>BY$2055</v>
      </c>
      <c r="BZ2063" s="4" t="str">
        <f t="shared" si="2462"/>
        <v>BZ$2055</v>
      </c>
      <c r="CA2063" s="4" t="str">
        <f t="shared" si="2462"/>
        <v>CA$2055</v>
      </c>
      <c r="CB2063" s="4" t="str">
        <f t="shared" si="2462"/>
        <v>CB$2055</v>
      </c>
      <c r="CC2063" s="4" t="str">
        <f t="shared" si="2462"/>
        <v>CC$2055</v>
      </c>
      <c r="CD2063" s="4" t="str">
        <f t="shared" si="2462"/>
        <v>CD$2055</v>
      </c>
      <c r="CE2063" s="4" t="str">
        <f t="shared" ref="CE2063:CK2063" si="2463">ADDRESS(ROW(CE2055),COLUMN(CE2055),2)</f>
        <v>CE$2055</v>
      </c>
      <c r="CF2063" s="4" t="str">
        <f t="shared" si="2463"/>
        <v>CF$2055</v>
      </c>
      <c r="CG2063" s="4" t="str">
        <f t="shared" si="2463"/>
        <v>CG$2055</v>
      </c>
      <c r="CH2063" s="4" t="str">
        <f t="shared" si="2463"/>
        <v>CH$2055</v>
      </c>
      <c r="CI2063" s="4" t="str">
        <f t="shared" si="2463"/>
        <v>CI$2055</v>
      </c>
      <c r="CJ2063" s="4" t="str">
        <f t="shared" si="2463"/>
        <v>CJ$2055</v>
      </c>
      <c r="CK2063" s="4" t="str">
        <f t="shared" si="2463"/>
        <v>CK$2055</v>
      </c>
      <c r="CL2063" s="4" t="str">
        <f t="shared" ref="CL2063" si="2464">ADDRESS(ROW(CL2055),COLUMN(CL2055),2)</f>
        <v>CL$2055</v>
      </c>
    </row>
    <row r="2064" spans="2:90" x14ac:dyDescent="0.4">
      <c r="B2064" s="132" t="str">
        <f>B2037</f>
        <v>Secondary volume driver</v>
      </c>
      <c r="D2064" t="s">
        <v>761</v>
      </c>
      <c r="E2064" s="8" t="str">
        <f t="shared" si="2453"/>
        <v>2064 FAPPER-S</v>
      </c>
      <c r="G2064" t="s">
        <v>332</v>
      </c>
      <c r="H2064" s="12"/>
      <c r="I2064" s="60"/>
      <c r="J2064" s="60"/>
      <c r="K2064" s="15"/>
      <c r="L2064" s="15"/>
      <c r="M2064" s="15"/>
      <c r="N2064" s="15"/>
      <c r="O2064" s="15"/>
      <c r="P2064" s="15"/>
      <c r="R2064" s="15"/>
      <c r="S2064" s="175" t="str">
        <f t="shared" ref="S2064" si="2465">S2037</f>
        <v>S$15</v>
      </c>
      <c r="T2064" s="175" t="str">
        <f t="shared" ref="T2064:AX2064" si="2466">T2037</f>
        <v>T$15</v>
      </c>
      <c r="U2064" s="175" t="str">
        <f t="shared" si="2466"/>
        <v>U$15</v>
      </c>
      <c r="V2064" s="175" t="str">
        <f t="shared" si="2466"/>
        <v>V$15</v>
      </c>
      <c r="W2064" s="175" t="str">
        <f t="shared" si="2466"/>
        <v>W$15</v>
      </c>
      <c r="X2064" s="175" t="str">
        <f t="shared" si="2466"/>
        <v>X$15</v>
      </c>
      <c r="Y2064" s="175" t="str">
        <f t="shared" si="2466"/>
        <v>Y$15</v>
      </c>
      <c r="Z2064" s="175" t="str">
        <f t="shared" si="2466"/>
        <v>Z$15</v>
      </c>
      <c r="AA2064" s="175" t="str">
        <f t="shared" si="2466"/>
        <v>AA$15</v>
      </c>
      <c r="AB2064" s="175" t="str">
        <f t="shared" si="2466"/>
        <v>AB$15</v>
      </c>
      <c r="AC2064" s="175" t="str">
        <f t="shared" si="2466"/>
        <v>AC$15</v>
      </c>
      <c r="AD2064" s="175" t="str">
        <f t="shared" si="2466"/>
        <v>AD$15</v>
      </c>
      <c r="AE2064" s="175" t="str">
        <f t="shared" si="2466"/>
        <v>AE$15</v>
      </c>
      <c r="AF2064" s="175" t="str">
        <f t="shared" si="2466"/>
        <v>AF$15</v>
      </c>
      <c r="AG2064" s="175" t="str">
        <f t="shared" si="2466"/>
        <v>AG$15</v>
      </c>
      <c r="AH2064" s="175" t="str">
        <f t="shared" si="2466"/>
        <v>AH$15</v>
      </c>
      <c r="AI2064" s="175" t="str">
        <f t="shared" si="2466"/>
        <v>AI$15</v>
      </c>
      <c r="AJ2064" s="175" t="str">
        <f t="shared" si="2466"/>
        <v>AJ$15</v>
      </c>
      <c r="AK2064" s="175" t="str">
        <f t="shared" si="2466"/>
        <v>AK$15</v>
      </c>
      <c r="AL2064" s="175" t="str">
        <f t="shared" si="2466"/>
        <v>AL$15</v>
      </c>
      <c r="AM2064" s="175" t="str">
        <f t="shared" si="2466"/>
        <v>AM$15</v>
      </c>
      <c r="AN2064" s="175" t="str">
        <f t="shared" si="2466"/>
        <v>AN$15</v>
      </c>
      <c r="AO2064" s="175" t="str">
        <f t="shared" si="2466"/>
        <v>AO$15</v>
      </c>
      <c r="AP2064" s="175" t="str">
        <f t="shared" si="2466"/>
        <v>AP$15</v>
      </c>
      <c r="AQ2064" s="175" t="str">
        <f t="shared" si="2466"/>
        <v>AQ$15</v>
      </c>
      <c r="AR2064" s="175" t="str">
        <f t="shared" si="2466"/>
        <v>AR$15</v>
      </c>
      <c r="AS2064" s="175" t="str">
        <f t="shared" si="2466"/>
        <v>AS$15</v>
      </c>
      <c r="AT2064" s="175" t="str">
        <f t="shared" si="2466"/>
        <v>AT$15</v>
      </c>
      <c r="AU2064" s="175" t="str">
        <f t="shared" si="2466"/>
        <v>AU$15</v>
      </c>
      <c r="AV2064" s="175" t="str">
        <f t="shared" si="2466"/>
        <v>AV$15</v>
      </c>
      <c r="AW2064" s="175" t="str">
        <f t="shared" si="2466"/>
        <v>AW$15</v>
      </c>
      <c r="AX2064" s="175" t="str">
        <f t="shared" si="2466"/>
        <v>AX$15</v>
      </c>
      <c r="AY2064" s="175" t="str">
        <f t="shared" ref="AY2064:CD2064" si="2467">AY2037</f>
        <v>AY$15</v>
      </c>
      <c r="AZ2064" s="175" t="str">
        <f t="shared" si="2467"/>
        <v>AZ$15</v>
      </c>
      <c r="BA2064" s="175" t="str">
        <f t="shared" si="2467"/>
        <v>BA$15</v>
      </c>
      <c r="BB2064" s="175" t="str">
        <f t="shared" si="2467"/>
        <v>BB$15</v>
      </c>
      <c r="BC2064" s="175" t="str">
        <f t="shared" si="2467"/>
        <v>BC$15</v>
      </c>
      <c r="BD2064" s="175" t="str">
        <f t="shared" si="2467"/>
        <v>BD$15</v>
      </c>
      <c r="BE2064" s="175" t="str">
        <f t="shared" si="2467"/>
        <v>BE$15</v>
      </c>
      <c r="BF2064" s="175" t="str">
        <f t="shared" si="2467"/>
        <v>BF$15</v>
      </c>
      <c r="BG2064" s="175" t="str">
        <f t="shared" si="2467"/>
        <v>BG$15</v>
      </c>
      <c r="BH2064" s="175" t="str">
        <f t="shared" si="2467"/>
        <v>BH$15</v>
      </c>
      <c r="BI2064" s="175" t="str">
        <f t="shared" si="2467"/>
        <v>BI$15</v>
      </c>
      <c r="BJ2064" s="175" t="str">
        <f t="shared" si="2467"/>
        <v>BJ$15</v>
      </c>
      <c r="BK2064" s="175" t="str">
        <f t="shared" si="2467"/>
        <v>BK$15</v>
      </c>
      <c r="BL2064" s="175" t="str">
        <f t="shared" si="2467"/>
        <v>BL$15</v>
      </c>
      <c r="BM2064" s="175" t="str">
        <f t="shared" si="2467"/>
        <v>BM$15</v>
      </c>
      <c r="BN2064" s="175" t="str">
        <f t="shared" si="2467"/>
        <v>BN$15</v>
      </c>
      <c r="BO2064" s="175" t="str">
        <f t="shared" si="2467"/>
        <v>BO$15</v>
      </c>
      <c r="BP2064" s="175" t="str">
        <f t="shared" si="2467"/>
        <v>BP$15</v>
      </c>
      <c r="BQ2064" s="175" t="str">
        <f t="shared" si="2467"/>
        <v>BQ$15</v>
      </c>
      <c r="BR2064" s="175" t="str">
        <f t="shared" si="2467"/>
        <v>BR$15</v>
      </c>
      <c r="BS2064" s="175" t="str">
        <f t="shared" si="2467"/>
        <v>BS$15</v>
      </c>
      <c r="BT2064" s="175" t="str">
        <f t="shared" si="2467"/>
        <v>BT$15</v>
      </c>
      <c r="BU2064" s="175" t="str">
        <f t="shared" si="2467"/>
        <v>BU$15</v>
      </c>
      <c r="BV2064" s="175" t="str">
        <f t="shared" si="2467"/>
        <v>BV$15</v>
      </c>
      <c r="BW2064" s="175" t="str">
        <f t="shared" si="2467"/>
        <v>BW$15</v>
      </c>
      <c r="BX2064" s="175" t="str">
        <f t="shared" si="2467"/>
        <v>BX$15</v>
      </c>
      <c r="BY2064" s="175" t="str">
        <f t="shared" si="2467"/>
        <v>BY$15</v>
      </c>
      <c r="BZ2064" s="175" t="str">
        <f t="shared" si="2467"/>
        <v>BZ$15</v>
      </c>
      <c r="CA2064" s="175" t="str">
        <f t="shared" si="2467"/>
        <v>CA$15</v>
      </c>
      <c r="CB2064" s="175" t="str">
        <f t="shared" si="2467"/>
        <v>CB$15</v>
      </c>
      <c r="CC2064" s="175" t="str">
        <f t="shared" si="2467"/>
        <v>CC$15</v>
      </c>
      <c r="CD2064" s="175" t="str">
        <f t="shared" si="2467"/>
        <v>CD$15</v>
      </c>
      <c r="CE2064" s="175" t="str">
        <f t="shared" ref="CE2064:CK2064" si="2468">CE2037</f>
        <v>CE$15</v>
      </c>
      <c r="CF2064" s="175" t="str">
        <f t="shared" si="2468"/>
        <v>CF$15</v>
      </c>
      <c r="CG2064" s="175" t="str">
        <f t="shared" si="2468"/>
        <v>CG$15</v>
      </c>
      <c r="CH2064" s="175" t="str">
        <f t="shared" si="2468"/>
        <v>CH$15</v>
      </c>
      <c r="CI2064" s="175" t="str">
        <f t="shared" si="2468"/>
        <v>CI$15</v>
      </c>
      <c r="CJ2064" s="175" t="str">
        <f t="shared" si="2468"/>
        <v>CJ$15</v>
      </c>
      <c r="CK2064" s="175" t="str">
        <f t="shared" si="2468"/>
        <v>CK$15</v>
      </c>
      <c r="CL2064" s="175" t="str">
        <f t="shared" ref="CL2064" si="2469">CL2037</f>
        <v>CL$15</v>
      </c>
    </row>
    <row r="2065" spans="2:90" x14ac:dyDescent="0.4">
      <c r="E2065" s="8"/>
      <c r="H2065" s="12"/>
      <c r="I2065" s="60"/>
      <c r="J2065" s="60"/>
      <c r="K2065" s="15"/>
      <c r="L2065" s="15"/>
      <c r="M2065" s="15"/>
      <c r="N2065" s="15"/>
      <c r="O2065" s="15"/>
      <c r="P2065" s="15"/>
      <c r="R2065" s="15"/>
      <c r="S2065" s="76"/>
      <c r="T2065" s="76"/>
      <c r="U2065" s="76"/>
      <c r="V2065" s="76"/>
      <c r="W2065" s="76"/>
      <c r="X2065" s="76"/>
      <c r="Y2065" s="76"/>
      <c r="Z2065" s="76"/>
      <c r="AA2065" s="76"/>
      <c r="AB2065" s="76"/>
      <c r="AC2065" s="76"/>
      <c r="AD2065" s="76"/>
      <c r="AE2065" s="76"/>
      <c r="AF2065" s="76"/>
      <c r="AG2065" s="76"/>
      <c r="AH2065" s="76"/>
      <c r="AI2065" s="76"/>
      <c r="AJ2065" s="76"/>
      <c r="AK2065" s="76"/>
      <c r="AL2065" s="76"/>
      <c r="AM2065" s="76"/>
      <c r="AN2065" s="76"/>
      <c r="AO2065" s="76"/>
      <c r="AP2065" s="76"/>
      <c r="AQ2065" s="76"/>
      <c r="AR2065" s="76"/>
      <c r="AS2065" s="76"/>
      <c r="AT2065" s="76"/>
      <c r="AU2065" s="76"/>
      <c r="AV2065" s="76"/>
      <c r="AW2065" s="76"/>
      <c r="AX2065" s="76"/>
      <c r="AY2065" s="76"/>
      <c r="AZ2065" s="76"/>
      <c r="BA2065" s="76"/>
      <c r="BB2065" s="76"/>
      <c r="BC2065" s="76"/>
      <c r="BD2065" s="76"/>
      <c r="BE2065" s="76"/>
      <c r="BF2065" s="76"/>
      <c r="BG2065" s="76"/>
      <c r="BH2065" s="76"/>
      <c r="BI2065" s="76"/>
      <c r="BJ2065" s="76"/>
      <c r="BK2065" s="76"/>
      <c r="BL2065" s="76"/>
      <c r="BM2065" s="76"/>
      <c r="BN2065" s="76"/>
      <c r="BO2065" s="76"/>
      <c r="BP2065" s="76"/>
      <c r="BQ2065" s="76"/>
      <c r="BR2065" s="76"/>
      <c r="BS2065" s="76"/>
      <c r="BT2065" s="76"/>
      <c r="BU2065" s="76"/>
      <c r="BV2065" s="76"/>
      <c r="BW2065" s="76"/>
      <c r="BX2065" s="76"/>
      <c r="BY2065" s="76"/>
      <c r="BZ2065" s="76"/>
      <c r="CA2065" s="76"/>
      <c r="CB2065" s="76"/>
      <c r="CC2065" s="76"/>
      <c r="CD2065" s="76"/>
      <c r="CE2065" s="76"/>
      <c r="CF2065" s="76"/>
      <c r="CG2065" s="76"/>
      <c r="CH2065" s="76"/>
      <c r="CI2065" s="76"/>
      <c r="CJ2065" s="76"/>
      <c r="CK2065" s="76"/>
      <c r="CL2065" s="76"/>
    </row>
    <row r="2066" spans="2:90" x14ac:dyDescent="0.4">
      <c r="B2066" s="171" t="s">
        <v>490</v>
      </c>
      <c r="E2066" s="8"/>
      <c r="H2066" s="170"/>
      <c r="I2066" s="172"/>
      <c r="J2066" s="172"/>
      <c r="K2066" s="193"/>
      <c r="L2066" s="193"/>
      <c r="M2066" s="193"/>
      <c r="N2066" s="193"/>
      <c r="O2066" s="193"/>
      <c r="P2066" s="193"/>
      <c r="R2066" s="194"/>
      <c r="S2066" s="170"/>
      <c r="T2066" s="170"/>
      <c r="U2066" s="170"/>
      <c r="V2066" s="170"/>
      <c r="W2066" s="170"/>
      <c r="X2066" s="170"/>
      <c r="Y2066" s="170"/>
      <c r="Z2066" s="170"/>
      <c r="AA2066" s="170"/>
      <c r="AB2066" s="170"/>
      <c r="AC2066" s="170"/>
      <c r="AD2066" s="170"/>
      <c r="AE2066" s="170"/>
      <c r="AF2066" s="170"/>
      <c r="AG2066" s="170"/>
      <c r="AH2066" s="170"/>
      <c r="AI2066" s="170"/>
      <c r="AJ2066" s="170"/>
      <c r="AK2066" s="170"/>
      <c r="AL2066" s="170"/>
      <c r="AM2066" s="170"/>
      <c r="AN2066" s="170"/>
      <c r="AO2066" s="170"/>
      <c r="AP2066" s="170"/>
      <c r="AQ2066" s="170"/>
      <c r="AR2066" s="170"/>
      <c r="AS2066" s="170"/>
      <c r="AT2066" s="170"/>
      <c r="AU2066" s="170"/>
      <c r="AV2066" s="170"/>
      <c r="AW2066" s="170"/>
      <c r="AX2066" s="170"/>
      <c r="AY2066" s="170"/>
      <c r="AZ2066" s="170"/>
      <c r="BA2066" s="170"/>
      <c r="BB2066" s="170"/>
      <c r="BC2066" s="170"/>
      <c r="BD2066" s="170"/>
      <c r="BE2066" s="170"/>
      <c r="BF2066" s="170"/>
      <c r="BG2066" s="170"/>
      <c r="BH2066" s="170"/>
      <c r="BI2066" s="170"/>
      <c r="BJ2066" s="170"/>
      <c r="BK2066" s="170"/>
      <c r="BL2066" s="170"/>
      <c r="BM2066" s="170"/>
      <c r="BN2066" s="170"/>
      <c r="BO2066" s="170"/>
      <c r="BP2066" s="170"/>
      <c r="BQ2066" s="170"/>
      <c r="BR2066" s="170"/>
      <c r="BS2066" s="170"/>
      <c r="BT2066" s="170"/>
      <c r="BU2066" s="170"/>
      <c r="BV2066" s="170"/>
      <c r="BW2066" s="170"/>
      <c r="BX2066" s="170"/>
      <c r="BY2066" s="170"/>
      <c r="BZ2066" s="170"/>
      <c r="CA2066" s="170"/>
      <c r="CB2066" s="170"/>
      <c r="CC2066" s="170"/>
      <c r="CD2066" s="170"/>
      <c r="CE2066" s="170"/>
      <c r="CF2066" s="170"/>
      <c r="CG2066" s="170"/>
      <c r="CH2066" s="170"/>
      <c r="CI2066" s="170"/>
      <c r="CJ2066" s="170"/>
      <c r="CK2066" s="170"/>
      <c r="CL2066" s="170"/>
    </row>
    <row r="2067" spans="2:90" x14ac:dyDescent="0.4">
      <c r="B2067" s="171" t="s">
        <v>492</v>
      </c>
      <c r="E2067" s="8"/>
      <c r="H2067" s="170"/>
      <c r="I2067" s="172"/>
      <c r="J2067" s="172"/>
      <c r="K2067" s="193"/>
      <c r="L2067" s="193"/>
      <c r="M2067" s="193"/>
      <c r="N2067" s="193"/>
      <c r="O2067" s="193"/>
      <c r="P2067" s="193"/>
      <c r="R2067" s="194"/>
      <c r="S2067" s="170"/>
      <c r="T2067" s="170"/>
      <c r="U2067" s="170"/>
      <c r="V2067" s="170"/>
      <c r="W2067" s="170"/>
      <c r="X2067" s="170"/>
      <c r="Y2067" s="170"/>
      <c r="Z2067" s="170"/>
      <c r="AA2067" s="170"/>
      <c r="AB2067" s="170"/>
      <c r="AC2067" s="170"/>
      <c r="AD2067" s="170"/>
      <c r="AE2067" s="170"/>
      <c r="AF2067" s="170"/>
      <c r="AG2067" s="170"/>
      <c r="AH2067" s="170"/>
      <c r="AI2067" s="170"/>
      <c r="AJ2067" s="170"/>
      <c r="AK2067" s="170"/>
      <c r="AL2067" s="170"/>
      <c r="AM2067" s="170"/>
      <c r="AN2067" s="170"/>
      <c r="AO2067" s="170"/>
      <c r="AP2067" s="170"/>
      <c r="AQ2067" s="170"/>
      <c r="AR2067" s="170"/>
      <c r="AS2067" s="170"/>
      <c r="AT2067" s="170"/>
      <c r="AU2067" s="170"/>
      <c r="AV2067" s="170"/>
      <c r="AW2067" s="170"/>
      <c r="AX2067" s="170"/>
      <c r="AY2067" s="170"/>
      <c r="AZ2067" s="170"/>
      <c r="BA2067" s="170"/>
      <c r="BB2067" s="170"/>
      <c r="BC2067" s="170"/>
      <c r="BD2067" s="170"/>
      <c r="BE2067" s="170"/>
      <c r="BF2067" s="170"/>
      <c r="BG2067" s="170"/>
      <c r="BH2067" s="170"/>
      <c r="BI2067" s="170"/>
      <c r="BJ2067" s="170"/>
      <c r="BK2067" s="170"/>
      <c r="BL2067" s="170"/>
      <c r="BM2067" s="170"/>
      <c r="BN2067" s="170"/>
      <c r="BO2067" s="170"/>
      <c r="BP2067" s="170"/>
      <c r="BQ2067" s="170"/>
      <c r="BR2067" s="170"/>
      <c r="BS2067" s="170"/>
      <c r="BT2067" s="170"/>
      <c r="BU2067" s="170"/>
      <c r="BV2067" s="170"/>
      <c r="BW2067" s="170"/>
      <c r="BX2067" s="170"/>
      <c r="BY2067" s="170"/>
      <c r="BZ2067" s="170"/>
      <c r="CA2067" s="170"/>
      <c r="CB2067" s="170"/>
      <c r="CC2067" s="170"/>
      <c r="CD2067" s="170"/>
      <c r="CE2067" s="170"/>
      <c r="CF2067" s="170"/>
      <c r="CG2067" s="170"/>
      <c r="CH2067" s="170"/>
      <c r="CI2067" s="170"/>
      <c r="CJ2067" s="170"/>
      <c r="CK2067" s="170"/>
      <c r="CL2067" s="170"/>
    </row>
    <row r="2068" spans="2:90" x14ac:dyDescent="0.4">
      <c r="B2068" s="171" t="s">
        <v>461</v>
      </c>
      <c r="E2068" s="8"/>
      <c r="H2068" s="170"/>
      <c r="I2068" s="172"/>
      <c r="J2068" s="172"/>
      <c r="K2068" s="193"/>
      <c r="L2068" s="193"/>
      <c r="M2068" s="193"/>
      <c r="N2068" s="193"/>
      <c r="O2068" s="193"/>
      <c r="P2068" s="193"/>
      <c r="R2068" s="194"/>
      <c r="S2068" s="195" t="str">
        <f t="shared" ref="S2068:AX2068" si="2470">S$16</f>
        <v>S$12</v>
      </c>
      <c r="T2068" s="195" t="str">
        <f t="shared" si="2470"/>
        <v>T$12</v>
      </c>
      <c r="U2068" s="195" t="str">
        <f t="shared" si="2470"/>
        <v>U$12</v>
      </c>
      <c r="V2068" s="195" t="str">
        <f t="shared" si="2470"/>
        <v>V$12</v>
      </c>
      <c r="W2068" s="195" t="str">
        <f t="shared" si="2470"/>
        <v>W$12</v>
      </c>
      <c r="X2068" s="195" t="str">
        <f t="shared" si="2470"/>
        <v>X$12</v>
      </c>
      <c r="Y2068" s="195" t="str">
        <f t="shared" si="2470"/>
        <v>Y$12</v>
      </c>
      <c r="Z2068" s="195" t="str">
        <f t="shared" si="2470"/>
        <v>Z$12</v>
      </c>
      <c r="AA2068" s="195" t="str">
        <f t="shared" si="2470"/>
        <v>AA$12</v>
      </c>
      <c r="AB2068" s="195" t="str">
        <f t="shared" si="2470"/>
        <v>AB$12</v>
      </c>
      <c r="AC2068" s="195" t="str">
        <f t="shared" si="2470"/>
        <v>AC$12</v>
      </c>
      <c r="AD2068" s="195" t="str">
        <f t="shared" si="2470"/>
        <v>AD$12</v>
      </c>
      <c r="AE2068" s="195" t="str">
        <f t="shared" si="2470"/>
        <v>AE$12</v>
      </c>
      <c r="AF2068" s="195" t="str">
        <f t="shared" si="2470"/>
        <v>AF$12</v>
      </c>
      <c r="AG2068" s="195" t="str">
        <f t="shared" si="2470"/>
        <v>AG$12</v>
      </c>
      <c r="AH2068" s="195" t="str">
        <f t="shared" si="2470"/>
        <v>AH$12</v>
      </c>
      <c r="AI2068" s="195" t="str">
        <f t="shared" si="2470"/>
        <v>AI$12</v>
      </c>
      <c r="AJ2068" s="195" t="str">
        <f t="shared" si="2470"/>
        <v>AJ$12</v>
      </c>
      <c r="AK2068" s="195" t="str">
        <f t="shared" si="2470"/>
        <v>AK$12</v>
      </c>
      <c r="AL2068" s="195" t="str">
        <f t="shared" si="2470"/>
        <v>AL$12</v>
      </c>
      <c r="AM2068" s="195" t="str">
        <f t="shared" si="2470"/>
        <v>AM$12</v>
      </c>
      <c r="AN2068" s="195" t="str">
        <f t="shared" si="2470"/>
        <v>AN$12</v>
      </c>
      <c r="AO2068" s="195" t="str">
        <f t="shared" si="2470"/>
        <v>AO$12</v>
      </c>
      <c r="AP2068" s="195" t="str">
        <f t="shared" si="2470"/>
        <v>AP$12</v>
      </c>
      <c r="AQ2068" s="195" t="str">
        <f t="shared" si="2470"/>
        <v>AQ$12</v>
      </c>
      <c r="AR2068" s="195" t="str">
        <f t="shared" si="2470"/>
        <v>AR$12</v>
      </c>
      <c r="AS2068" s="195" t="str">
        <f t="shared" si="2470"/>
        <v>AS$12</v>
      </c>
      <c r="AT2068" s="195" t="str">
        <f t="shared" si="2470"/>
        <v>AT$12</v>
      </c>
      <c r="AU2068" s="195" t="str">
        <f t="shared" si="2470"/>
        <v>AU$12</v>
      </c>
      <c r="AV2068" s="195" t="str">
        <f t="shared" si="2470"/>
        <v>AV$12</v>
      </c>
      <c r="AW2068" s="195" t="str">
        <f t="shared" si="2470"/>
        <v>AW$12</v>
      </c>
      <c r="AX2068" s="195" t="str">
        <f t="shared" si="2470"/>
        <v>AX$12</v>
      </c>
      <c r="AY2068" s="195" t="str">
        <f t="shared" ref="AY2068:CD2068" si="2471">AY$16</f>
        <v>AY$12</v>
      </c>
      <c r="AZ2068" s="195" t="str">
        <f t="shared" si="2471"/>
        <v>AZ$12</v>
      </c>
      <c r="BA2068" s="195" t="str">
        <f t="shared" si="2471"/>
        <v>BA$12</v>
      </c>
      <c r="BB2068" s="195" t="str">
        <f t="shared" si="2471"/>
        <v>BB$12</v>
      </c>
      <c r="BC2068" s="195" t="str">
        <f t="shared" si="2471"/>
        <v>BC$12</v>
      </c>
      <c r="BD2068" s="195" t="str">
        <f t="shared" si="2471"/>
        <v>BD$12</v>
      </c>
      <c r="BE2068" s="195" t="str">
        <f t="shared" si="2471"/>
        <v>BE$12</v>
      </c>
      <c r="BF2068" s="195" t="str">
        <f t="shared" si="2471"/>
        <v>BF$12</v>
      </c>
      <c r="BG2068" s="195" t="str">
        <f t="shared" si="2471"/>
        <v>BG$12</v>
      </c>
      <c r="BH2068" s="195" t="str">
        <f t="shared" si="2471"/>
        <v>BH$12</v>
      </c>
      <c r="BI2068" s="195" t="str">
        <f t="shared" si="2471"/>
        <v>BI$12</v>
      </c>
      <c r="BJ2068" s="195" t="str">
        <f t="shared" si="2471"/>
        <v>BJ$12</v>
      </c>
      <c r="BK2068" s="195" t="str">
        <f t="shared" si="2471"/>
        <v>BK$12</v>
      </c>
      <c r="BL2068" s="195" t="str">
        <f t="shared" si="2471"/>
        <v>BL$12</v>
      </c>
      <c r="BM2068" s="195" t="str">
        <f t="shared" si="2471"/>
        <v>BM$12</v>
      </c>
      <c r="BN2068" s="195" t="str">
        <f t="shared" si="2471"/>
        <v>BN$12</v>
      </c>
      <c r="BO2068" s="195" t="str">
        <f t="shared" si="2471"/>
        <v>BO$12</v>
      </c>
      <c r="BP2068" s="195" t="str">
        <f t="shared" si="2471"/>
        <v>BP$12</v>
      </c>
      <c r="BQ2068" s="195" t="str">
        <f t="shared" si="2471"/>
        <v>BQ$12</v>
      </c>
      <c r="BR2068" s="195" t="str">
        <f t="shared" si="2471"/>
        <v>BR$12</v>
      </c>
      <c r="BS2068" s="195" t="str">
        <f t="shared" si="2471"/>
        <v>BS$12</v>
      </c>
      <c r="BT2068" s="195" t="str">
        <f t="shared" si="2471"/>
        <v>BT$12</v>
      </c>
      <c r="BU2068" s="195" t="str">
        <f t="shared" si="2471"/>
        <v>BU$12</v>
      </c>
      <c r="BV2068" s="195" t="str">
        <f t="shared" si="2471"/>
        <v>BV$12</v>
      </c>
      <c r="BW2068" s="195" t="str">
        <f t="shared" si="2471"/>
        <v>BW$12</v>
      </c>
      <c r="BX2068" s="195" t="str">
        <f t="shared" si="2471"/>
        <v>BX$12</v>
      </c>
      <c r="BY2068" s="195" t="str">
        <f t="shared" si="2471"/>
        <v>BY$12</v>
      </c>
      <c r="BZ2068" s="195" t="str">
        <f t="shared" si="2471"/>
        <v>BZ$12</v>
      </c>
      <c r="CA2068" s="195" t="str">
        <f t="shared" si="2471"/>
        <v>CA$12</v>
      </c>
      <c r="CB2068" s="195" t="str">
        <f t="shared" si="2471"/>
        <v>CB$12</v>
      </c>
      <c r="CC2068" s="195" t="str">
        <f t="shared" si="2471"/>
        <v>CC$12</v>
      </c>
      <c r="CD2068" s="195" t="str">
        <f t="shared" si="2471"/>
        <v>CD$12</v>
      </c>
      <c r="CE2068" s="195" t="str">
        <f t="shared" ref="CE2068:CL2068" si="2472">CE$16</f>
        <v>CE$12</v>
      </c>
      <c r="CF2068" s="195" t="str">
        <f t="shared" si="2472"/>
        <v>CF$12</v>
      </c>
      <c r="CG2068" s="195" t="str">
        <f t="shared" si="2472"/>
        <v>CG$12</v>
      </c>
      <c r="CH2068" s="195" t="str">
        <f t="shared" si="2472"/>
        <v>CH$12</v>
      </c>
      <c r="CI2068" s="195" t="str">
        <f t="shared" si="2472"/>
        <v>CI$12</v>
      </c>
      <c r="CJ2068" s="195" t="str">
        <f t="shared" si="2472"/>
        <v>CJ$12</v>
      </c>
      <c r="CK2068" s="195" t="str">
        <f t="shared" si="2472"/>
        <v>CK$12</v>
      </c>
      <c r="CL2068" s="195" t="str">
        <f t="shared" si="2472"/>
        <v>CL$12</v>
      </c>
    </row>
    <row r="2069" spans="2:90" x14ac:dyDescent="0.4">
      <c r="B2069" s="171" t="s">
        <v>462</v>
      </c>
      <c r="E2069" s="8"/>
      <c r="H2069" s="196"/>
      <c r="I2069" s="197"/>
      <c r="J2069" s="197"/>
      <c r="K2069" s="198"/>
      <c r="L2069" s="198"/>
      <c r="M2069" s="198"/>
      <c r="N2069" s="198"/>
      <c r="O2069" s="198"/>
      <c r="P2069" s="198"/>
      <c r="R2069" s="198"/>
      <c r="S2069" s="195" t="str">
        <f t="shared" ref="S2069:AX2069" si="2473">S$17</f>
        <v>S$13</v>
      </c>
      <c r="T2069" s="195" t="str">
        <f t="shared" si="2473"/>
        <v>T$13</v>
      </c>
      <c r="U2069" s="195" t="str">
        <f t="shared" si="2473"/>
        <v>U$13</v>
      </c>
      <c r="V2069" s="195" t="str">
        <f t="shared" si="2473"/>
        <v>V$13</v>
      </c>
      <c r="W2069" s="195" t="str">
        <f t="shared" si="2473"/>
        <v>W$13</v>
      </c>
      <c r="X2069" s="195" t="str">
        <f t="shared" si="2473"/>
        <v>X$13</v>
      </c>
      <c r="Y2069" s="195" t="str">
        <f t="shared" si="2473"/>
        <v>Y$13</v>
      </c>
      <c r="Z2069" s="195" t="str">
        <f t="shared" si="2473"/>
        <v>Z$13</v>
      </c>
      <c r="AA2069" s="195" t="str">
        <f t="shared" si="2473"/>
        <v>AA$13</v>
      </c>
      <c r="AB2069" s="195" t="str">
        <f t="shared" si="2473"/>
        <v>AB$13</v>
      </c>
      <c r="AC2069" s="195" t="str">
        <f t="shared" si="2473"/>
        <v>AC$13</v>
      </c>
      <c r="AD2069" s="195" t="str">
        <f t="shared" si="2473"/>
        <v>AD$13</v>
      </c>
      <c r="AE2069" s="195" t="str">
        <f t="shared" si="2473"/>
        <v>AE$13</v>
      </c>
      <c r="AF2069" s="195" t="str">
        <f t="shared" si="2473"/>
        <v>AF$13</v>
      </c>
      <c r="AG2069" s="195" t="str">
        <f t="shared" si="2473"/>
        <v>AG$13</v>
      </c>
      <c r="AH2069" s="195" t="str">
        <f t="shared" si="2473"/>
        <v>AH$13</v>
      </c>
      <c r="AI2069" s="195" t="str">
        <f t="shared" si="2473"/>
        <v>AI$13</v>
      </c>
      <c r="AJ2069" s="195" t="str">
        <f t="shared" si="2473"/>
        <v>AJ$13</v>
      </c>
      <c r="AK2069" s="195" t="str">
        <f t="shared" si="2473"/>
        <v>AK$13</v>
      </c>
      <c r="AL2069" s="195" t="str">
        <f t="shared" si="2473"/>
        <v>AL$13</v>
      </c>
      <c r="AM2069" s="195" t="str">
        <f t="shared" si="2473"/>
        <v>AM$13</v>
      </c>
      <c r="AN2069" s="195" t="str">
        <f t="shared" si="2473"/>
        <v>AN$13</v>
      </c>
      <c r="AO2069" s="195" t="str">
        <f t="shared" si="2473"/>
        <v>AO$13</v>
      </c>
      <c r="AP2069" s="195" t="str">
        <f t="shared" si="2473"/>
        <v>AP$13</v>
      </c>
      <c r="AQ2069" s="195" t="str">
        <f t="shared" si="2473"/>
        <v>AQ$13</v>
      </c>
      <c r="AR2069" s="195" t="str">
        <f t="shared" si="2473"/>
        <v>AR$13</v>
      </c>
      <c r="AS2069" s="195" t="str">
        <f t="shared" si="2473"/>
        <v>AS$13</v>
      </c>
      <c r="AT2069" s="195" t="str">
        <f t="shared" si="2473"/>
        <v>AT$13</v>
      </c>
      <c r="AU2069" s="195" t="str">
        <f t="shared" si="2473"/>
        <v>AU$13</v>
      </c>
      <c r="AV2069" s="195" t="str">
        <f t="shared" si="2473"/>
        <v>AV$13</v>
      </c>
      <c r="AW2069" s="195" t="str">
        <f t="shared" si="2473"/>
        <v>AW$13</v>
      </c>
      <c r="AX2069" s="195" t="str">
        <f t="shared" si="2473"/>
        <v>AX$13</v>
      </c>
      <c r="AY2069" s="195" t="str">
        <f t="shared" ref="AY2069:CD2069" si="2474">AY$17</f>
        <v>AY$13</v>
      </c>
      <c r="AZ2069" s="195" t="str">
        <f t="shared" si="2474"/>
        <v>AZ$13</v>
      </c>
      <c r="BA2069" s="195" t="str">
        <f t="shared" si="2474"/>
        <v>BA$13</v>
      </c>
      <c r="BB2069" s="195" t="str">
        <f t="shared" si="2474"/>
        <v>BB$13</v>
      </c>
      <c r="BC2069" s="195" t="str">
        <f t="shared" si="2474"/>
        <v>BC$13</v>
      </c>
      <c r="BD2069" s="195" t="str">
        <f t="shared" si="2474"/>
        <v>BD$13</v>
      </c>
      <c r="BE2069" s="195" t="str">
        <f t="shared" si="2474"/>
        <v>BE$13</v>
      </c>
      <c r="BF2069" s="195" t="str">
        <f t="shared" si="2474"/>
        <v>BF$13</v>
      </c>
      <c r="BG2069" s="195" t="str">
        <f t="shared" si="2474"/>
        <v>BG$13</v>
      </c>
      <c r="BH2069" s="195" t="str">
        <f t="shared" si="2474"/>
        <v>BH$13</v>
      </c>
      <c r="BI2069" s="195" t="str">
        <f t="shared" si="2474"/>
        <v>BI$13</v>
      </c>
      <c r="BJ2069" s="195" t="str">
        <f t="shared" si="2474"/>
        <v>BJ$13</v>
      </c>
      <c r="BK2069" s="195" t="str">
        <f t="shared" si="2474"/>
        <v>BK$13</v>
      </c>
      <c r="BL2069" s="195" t="str">
        <f t="shared" si="2474"/>
        <v>BL$13</v>
      </c>
      <c r="BM2069" s="195" t="str">
        <f t="shared" si="2474"/>
        <v>BM$13</v>
      </c>
      <c r="BN2069" s="195" t="str">
        <f t="shared" si="2474"/>
        <v>BN$13</v>
      </c>
      <c r="BO2069" s="195" t="str">
        <f t="shared" si="2474"/>
        <v>BO$13</v>
      </c>
      <c r="BP2069" s="195" t="str">
        <f t="shared" si="2474"/>
        <v>BP$13</v>
      </c>
      <c r="BQ2069" s="195" t="str">
        <f t="shared" si="2474"/>
        <v>BQ$13</v>
      </c>
      <c r="BR2069" s="195" t="str">
        <f t="shared" si="2474"/>
        <v>BR$13</v>
      </c>
      <c r="BS2069" s="195" t="str">
        <f t="shared" si="2474"/>
        <v>BS$13</v>
      </c>
      <c r="BT2069" s="195" t="str">
        <f t="shared" si="2474"/>
        <v>BT$13</v>
      </c>
      <c r="BU2069" s="195" t="str">
        <f t="shared" si="2474"/>
        <v>BU$13</v>
      </c>
      <c r="BV2069" s="195" t="str">
        <f t="shared" si="2474"/>
        <v>BV$13</v>
      </c>
      <c r="BW2069" s="195" t="str">
        <f t="shared" si="2474"/>
        <v>BW$13</v>
      </c>
      <c r="BX2069" s="195" t="str">
        <f t="shared" si="2474"/>
        <v>BX$13</v>
      </c>
      <c r="BY2069" s="195" t="str">
        <f t="shared" si="2474"/>
        <v>BY$13</v>
      </c>
      <c r="BZ2069" s="195" t="str">
        <f t="shared" si="2474"/>
        <v>BZ$13</v>
      </c>
      <c r="CA2069" s="195" t="str">
        <f t="shared" si="2474"/>
        <v>CA$13</v>
      </c>
      <c r="CB2069" s="195" t="str">
        <f t="shared" si="2474"/>
        <v>CB$13</v>
      </c>
      <c r="CC2069" s="195" t="str">
        <f t="shared" si="2474"/>
        <v>CC$13</v>
      </c>
      <c r="CD2069" s="195" t="str">
        <f t="shared" si="2474"/>
        <v>CD$13</v>
      </c>
      <c r="CE2069" s="195" t="str">
        <f t="shared" ref="CE2069:CL2069" si="2475">CE$17</f>
        <v>CE$13</v>
      </c>
      <c r="CF2069" s="195" t="str">
        <f t="shared" si="2475"/>
        <v>CF$13</v>
      </c>
      <c r="CG2069" s="195" t="str">
        <f t="shared" si="2475"/>
        <v>CG$13</v>
      </c>
      <c r="CH2069" s="195" t="str">
        <f t="shared" si="2475"/>
        <v>CH$13</v>
      </c>
      <c r="CI2069" s="195" t="str">
        <f t="shared" si="2475"/>
        <v>CI$13</v>
      </c>
      <c r="CJ2069" s="195" t="str">
        <f t="shared" si="2475"/>
        <v>CJ$13</v>
      </c>
      <c r="CK2069" s="195" t="str">
        <f t="shared" si="2475"/>
        <v>CK$13</v>
      </c>
      <c r="CL2069" s="195" t="str">
        <f t="shared" si="2475"/>
        <v>CL$13</v>
      </c>
    </row>
    <row r="2070" spans="2:90" x14ac:dyDescent="0.4">
      <c r="B2070" s="171" t="s">
        <v>491</v>
      </c>
      <c r="E2070" s="8"/>
      <c r="H2070" s="196"/>
      <c r="I2070" s="197"/>
      <c r="J2070" s="197"/>
      <c r="K2070" s="198"/>
      <c r="L2070" s="198"/>
      <c r="M2070" s="198"/>
      <c r="N2070" s="198"/>
      <c r="O2070" s="198"/>
      <c r="P2070" s="198"/>
      <c r="R2070" s="198"/>
      <c r="S2070" s="186"/>
      <c r="T2070" s="186"/>
      <c r="U2070" s="186"/>
      <c r="V2070" s="186"/>
      <c r="W2070" s="186"/>
      <c r="X2070" s="186"/>
      <c r="Y2070" s="186"/>
      <c r="Z2070" s="186"/>
      <c r="AA2070" s="186"/>
      <c r="AB2070" s="186"/>
      <c r="AC2070" s="186"/>
      <c r="AD2070" s="186"/>
      <c r="AE2070" s="186"/>
      <c r="AF2070" s="186"/>
      <c r="AG2070" s="186"/>
      <c r="AH2070" s="186"/>
      <c r="AI2070" s="186"/>
      <c r="AJ2070" s="186"/>
      <c r="AK2070" s="186"/>
      <c r="AL2070" s="186"/>
      <c r="AM2070" s="186"/>
      <c r="AN2070" s="186"/>
      <c r="AO2070" s="186"/>
      <c r="AP2070" s="186"/>
      <c r="AQ2070" s="186"/>
      <c r="AR2070" s="186"/>
      <c r="AS2070" s="186"/>
      <c r="AT2070" s="186"/>
      <c r="AU2070" s="186"/>
      <c r="AV2070" s="186"/>
      <c r="AW2070" s="186"/>
      <c r="AX2070" s="186"/>
      <c r="AY2070" s="186"/>
      <c r="AZ2070" s="186"/>
      <c r="BA2070" s="186"/>
      <c r="BB2070" s="186"/>
      <c r="BC2070" s="186"/>
      <c r="BD2070" s="186"/>
      <c r="BE2070" s="186"/>
      <c r="BF2070" s="186"/>
      <c r="BG2070" s="186"/>
      <c r="BH2070" s="186"/>
      <c r="BI2070" s="186"/>
      <c r="BJ2070" s="186"/>
      <c r="BK2070" s="186"/>
      <c r="BL2070" s="186"/>
      <c r="BM2070" s="186"/>
      <c r="BN2070" s="186"/>
      <c r="BO2070" s="186"/>
      <c r="BP2070" s="186"/>
      <c r="BQ2070" s="186"/>
      <c r="BR2070" s="186"/>
      <c r="BS2070" s="186"/>
      <c r="BT2070" s="186"/>
      <c r="BU2070" s="186"/>
      <c r="BV2070" s="186"/>
      <c r="BW2070" s="186"/>
      <c r="BX2070" s="186"/>
      <c r="BY2070" s="186"/>
      <c r="BZ2070" s="186"/>
      <c r="CA2070" s="186"/>
      <c r="CB2070" s="186"/>
      <c r="CC2070" s="186"/>
      <c r="CD2070" s="186"/>
      <c r="CE2070" s="186"/>
      <c r="CF2070" s="186"/>
      <c r="CG2070" s="186"/>
      <c r="CH2070" s="186"/>
      <c r="CI2070" s="186"/>
      <c r="CJ2070" s="186"/>
      <c r="CK2070" s="186"/>
      <c r="CL2070" s="186"/>
    </row>
    <row r="2071" spans="2:90" x14ac:dyDescent="0.4">
      <c r="B2071" s="171" t="s">
        <v>505</v>
      </c>
      <c r="E2071" s="8"/>
      <c r="H2071" s="196"/>
      <c r="I2071" s="197"/>
      <c r="J2071" s="197"/>
      <c r="K2071" s="198"/>
      <c r="L2071" s="198"/>
      <c r="M2071" s="198"/>
      <c r="N2071" s="198"/>
      <c r="O2071" s="198"/>
      <c r="P2071" s="198"/>
      <c r="R2071" s="198"/>
      <c r="S2071" s="186"/>
      <c r="T2071" s="186"/>
      <c r="U2071" s="186"/>
      <c r="V2071" s="186"/>
      <c r="W2071" s="186"/>
      <c r="X2071" s="186"/>
      <c r="Y2071" s="186"/>
      <c r="Z2071" s="186"/>
      <c r="AA2071" s="186"/>
      <c r="AB2071" s="186"/>
      <c r="AC2071" s="186"/>
      <c r="AD2071" s="186"/>
      <c r="AE2071" s="186"/>
      <c r="AF2071" s="186"/>
      <c r="AG2071" s="186"/>
      <c r="AH2071" s="186"/>
      <c r="AI2071" s="186"/>
      <c r="AJ2071" s="186"/>
      <c r="AK2071" s="186"/>
      <c r="AL2071" s="186"/>
      <c r="AM2071" s="186"/>
      <c r="AN2071" s="186"/>
      <c r="AO2071" s="186"/>
      <c r="AP2071" s="186"/>
      <c r="AQ2071" s="186"/>
      <c r="AR2071" s="186"/>
      <c r="AS2071" s="186"/>
      <c r="AT2071" s="186"/>
      <c r="AU2071" s="186"/>
      <c r="AV2071" s="186"/>
      <c r="AW2071" s="186"/>
      <c r="AX2071" s="186"/>
      <c r="AY2071" s="186"/>
      <c r="AZ2071" s="186"/>
      <c r="BA2071" s="186"/>
      <c r="BB2071" s="186"/>
      <c r="BC2071" s="186"/>
      <c r="BD2071" s="186"/>
      <c r="BE2071" s="186"/>
      <c r="BF2071" s="186"/>
      <c r="BG2071" s="186"/>
      <c r="BH2071" s="186"/>
      <c r="BI2071" s="186"/>
      <c r="BJ2071" s="186"/>
      <c r="BK2071" s="186"/>
      <c r="BL2071" s="186"/>
      <c r="BM2071" s="186"/>
      <c r="BN2071" s="186"/>
      <c r="BO2071" s="186"/>
      <c r="BP2071" s="186"/>
      <c r="BQ2071" s="186"/>
      <c r="BR2071" s="186"/>
      <c r="BS2071" s="186"/>
      <c r="BT2071" s="186"/>
      <c r="BU2071" s="186"/>
      <c r="BV2071" s="186"/>
      <c r="BW2071" s="186"/>
      <c r="BX2071" s="186"/>
      <c r="BY2071" s="186"/>
      <c r="BZ2071" s="186"/>
      <c r="CA2071" s="186"/>
      <c r="CB2071" s="186"/>
      <c r="CC2071" s="186"/>
      <c r="CD2071" s="186"/>
      <c r="CE2071" s="186"/>
      <c r="CF2071" s="186"/>
      <c r="CG2071" s="186"/>
      <c r="CH2071" s="186"/>
      <c r="CI2071" s="186"/>
      <c r="CJ2071" s="186"/>
      <c r="CK2071" s="186"/>
      <c r="CL2071" s="186"/>
    </row>
    <row r="2072" spans="2:90" x14ac:dyDescent="0.4">
      <c r="B2072" s="171" t="s">
        <v>463</v>
      </c>
      <c r="E2072" s="8"/>
      <c r="H2072" s="196"/>
      <c r="I2072" s="197"/>
      <c r="J2072" s="197"/>
      <c r="K2072" s="198"/>
      <c r="L2072" s="198"/>
      <c r="M2072" s="198"/>
      <c r="N2072" s="198"/>
      <c r="O2072" s="198"/>
      <c r="P2072" s="198"/>
      <c r="R2072" s="198"/>
      <c r="S2072" s="186" t="str">
        <f t="shared" ref="S2072:AX2072" si="2476">S$18</f>
        <v>S$14</v>
      </c>
      <c r="T2072" s="186" t="str">
        <f t="shared" si="2476"/>
        <v>T$14</v>
      </c>
      <c r="U2072" s="186" t="str">
        <f t="shared" si="2476"/>
        <v>U$14</v>
      </c>
      <c r="V2072" s="186" t="str">
        <f t="shared" si="2476"/>
        <v>V$14</v>
      </c>
      <c r="W2072" s="186" t="str">
        <f t="shared" si="2476"/>
        <v>W$14</v>
      </c>
      <c r="X2072" s="186" t="str">
        <f t="shared" si="2476"/>
        <v>X$14</v>
      </c>
      <c r="Y2072" s="186" t="str">
        <f t="shared" si="2476"/>
        <v>Y$14</v>
      </c>
      <c r="Z2072" s="186" t="str">
        <f t="shared" si="2476"/>
        <v>Z$14</v>
      </c>
      <c r="AA2072" s="186" t="str">
        <f t="shared" si="2476"/>
        <v>AA$14</v>
      </c>
      <c r="AB2072" s="186" t="str">
        <f t="shared" si="2476"/>
        <v>AB$14</v>
      </c>
      <c r="AC2072" s="186" t="str">
        <f t="shared" si="2476"/>
        <v>AC$14</v>
      </c>
      <c r="AD2072" s="186" t="str">
        <f t="shared" si="2476"/>
        <v>AD$14</v>
      </c>
      <c r="AE2072" s="186" t="str">
        <f t="shared" si="2476"/>
        <v>AE$14</v>
      </c>
      <c r="AF2072" s="186" t="str">
        <f t="shared" si="2476"/>
        <v>AF$14</v>
      </c>
      <c r="AG2072" s="186" t="str">
        <f t="shared" si="2476"/>
        <v>AG$14</v>
      </c>
      <c r="AH2072" s="186" t="str">
        <f t="shared" si="2476"/>
        <v>AH$14</v>
      </c>
      <c r="AI2072" s="186" t="str">
        <f t="shared" si="2476"/>
        <v>AI$14</v>
      </c>
      <c r="AJ2072" s="186" t="str">
        <f t="shared" si="2476"/>
        <v>AJ$14</v>
      </c>
      <c r="AK2072" s="186" t="str">
        <f t="shared" si="2476"/>
        <v>AK$14</v>
      </c>
      <c r="AL2072" s="186" t="str">
        <f t="shared" si="2476"/>
        <v>AL$14</v>
      </c>
      <c r="AM2072" s="186" t="str">
        <f t="shared" si="2476"/>
        <v>AM$14</v>
      </c>
      <c r="AN2072" s="186" t="str">
        <f t="shared" si="2476"/>
        <v>AN$14</v>
      </c>
      <c r="AO2072" s="186" t="str">
        <f t="shared" si="2476"/>
        <v>AO$14</v>
      </c>
      <c r="AP2072" s="186" t="str">
        <f t="shared" si="2476"/>
        <v>AP$14</v>
      </c>
      <c r="AQ2072" s="186" t="str">
        <f t="shared" si="2476"/>
        <v>AQ$14</v>
      </c>
      <c r="AR2072" s="186" t="str">
        <f t="shared" si="2476"/>
        <v>AR$14</v>
      </c>
      <c r="AS2072" s="186" t="str">
        <f t="shared" si="2476"/>
        <v>AS$14</v>
      </c>
      <c r="AT2072" s="186" t="str">
        <f t="shared" si="2476"/>
        <v>AT$14</v>
      </c>
      <c r="AU2072" s="186" t="str">
        <f t="shared" si="2476"/>
        <v>AU$14</v>
      </c>
      <c r="AV2072" s="186" t="str">
        <f t="shared" si="2476"/>
        <v>AV$14</v>
      </c>
      <c r="AW2072" s="186" t="str">
        <f t="shared" si="2476"/>
        <v>AW$14</v>
      </c>
      <c r="AX2072" s="186" t="str">
        <f t="shared" si="2476"/>
        <v>AX$14</v>
      </c>
      <c r="AY2072" s="186" t="str">
        <f t="shared" ref="AY2072:CD2072" si="2477">AY$18</f>
        <v>AY$14</v>
      </c>
      <c r="AZ2072" s="186" t="str">
        <f t="shared" si="2477"/>
        <v>AZ$14</v>
      </c>
      <c r="BA2072" s="186" t="str">
        <f t="shared" si="2477"/>
        <v>BA$14</v>
      </c>
      <c r="BB2072" s="186" t="str">
        <f t="shared" si="2477"/>
        <v>BB$14</v>
      </c>
      <c r="BC2072" s="186" t="str">
        <f t="shared" si="2477"/>
        <v>BC$14</v>
      </c>
      <c r="BD2072" s="186" t="str">
        <f t="shared" si="2477"/>
        <v>BD$14</v>
      </c>
      <c r="BE2072" s="186" t="str">
        <f t="shared" si="2477"/>
        <v>BE$14</v>
      </c>
      <c r="BF2072" s="186" t="str">
        <f t="shared" si="2477"/>
        <v>BF$14</v>
      </c>
      <c r="BG2072" s="186" t="str">
        <f t="shared" si="2477"/>
        <v>BG$14</v>
      </c>
      <c r="BH2072" s="186" t="str">
        <f t="shared" si="2477"/>
        <v>BH$14</v>
      </c>
      <c r="BI2072" s="186" t="str">
        <f t="shared" si="2477"/>
        <v>BI$14</v>
      </c>
      <c r="BJ2072" s="186" t="str">
        <f t="shared" si="2477"/>
        <v>BJ$14</v>
      </c>
      <c r="BK2072" s="186" t="str">
        <f t="shared" si="2477"/>
        <v>BK$14</v>
      </c>
      <c r="BL2072" s="186" t="str">
        <f t="shared" si="2477"/>
        <v>BL$14</v>
      </c>
      <c r="BM2072" s="186" t="str">
        <f t="shared" si="2477"/>
        <v>BM$14</v>
      </c>
      <c r="BN2072" s="186" t="str">
        <f t="shared" si="2477"/>
        <v>BN$14</v>
      </c>
      <c r="BO2072" s="186" t="str">
        <f t="shared" si="2477"/>
        <v>BO$14</v>
      </c>
      <c r="BP2072" s="186" t="str">
        <f t="shared" si="2477"/>
        <v>BP$14</v>
      </c>
      <c r="BQ2072" s="186" t="str">
        <f t="shared" si="2477"/>
        <v>BQ$14</v>
      </c>
      <c r="BR2072" s="186" t="str">
        <f t="shared" si="2477"/>
        <v>BR$14</v>
      </c>
      <c r="BS2072" s="186" t="str">
        <f t="shared" si="2477"/>
        <v>BS$14</v>
      </c>
      <c r="BT2072" s="186" t="str">
        <f t="shared" si="2477"/>
        <v>BT$14</v>
      </c>
      <c r="BU2072" s="186" t="str">
        <f t="shared" si="2477"/>
        <v>BU$14</v>
      </c>
      <c r="BV2072" s="186" t="str">
        <f t="shared" si="2477"/>
        <v>BV$14</v>
      </c>
      <c r="BW2072" s="186" t="str">
        <f t="shared" si="2477"/>
        <v>BW$14</v>
      </c>
      <c r="BX2072" s="186" t="str">
        <f t="shared" si="2477"/>
        <v>BX$14</v>
      </c>
      <c r="BY2072" s="186" t="str">
        <f t="shared" si="2477"/>
        <v>BY$14</v>
      </c>
      <c r="BZ2072" s="186" t="str">
        <f t="shared" si="2477"/>
        <v>BZ$14</v>
      </c>
      <c r="CA2072" s="186" t="str">
        <f t="shared" si="2477"/>
        <v>CA$14</v>
      </c>
      <c r="CB2072" s="186" t="str">
        <f t="shared" si="2477"/>
        <v>CB$14</v>
      </c>
      <c r="CC2072" s="186" t="str">
        <f t="shared" si="2477"/>
        <v>CC$14</v>
      </c>
      <c r="CD2072" s="186" t="str">
        <f t="shared" si="2477"/>
        <v>CD$14</v>
      </c>
      <c r="CE2072" s="186" t="str">
        <f t="shared" ref="CE2072:CL2072" si="2478">CE$18</f>
        <v>CE$14</v>
      </c>
      <c r="CF2072" s="186" t="str">
        <f t="shared" si="2478"/>
        <v>CF$14</v>
      </c>
      <c r="CG2072" s="186" t="str">
        <f t="shared" si="2478"/>
        <v>CG$14</v>
      </c>
      <c r="CH2072" s="186" t="str">
        <f t="shared" si="2478"/>
        <v>CH$14</v>
      </c>
      <c r="CI2072" s="186" t="str">
        <f t="shared" si="2478"/>
        <v>CI$14</v>
      </c>
      <c r="CJ2072" s="186" t="str">
        <f t="shared" si="2478"/>
        <v>CJ$14</v>
      </c>
      <c r="CK2072" s="186" t="str">
        <f t="shared" si="2478"/>
        <v>CK$14</v>
      </c>
      <c r="CL2072" s="186" t="str">
        <f t="shared" si="2478"/>
        <v>CL$14</v>
      </c>
    </row>
    <row r="2073" spans="2:90" x14ac:dyDescent="0.4">
      <c r="B2073" s="171" t="s">
        <v>464</v>
      </c>
      <c r="E2073" s="8"/>
      <c r="H2073" s="196"/>
      <c r="I2073" s="197"/>
      <c r="J2073" s="197"/>
      <c r="K2073" s="198"/>
      <c r="L2073" s="198"/>
      <c r="M2073" s="198"/>
      <c r="N2073" s="198"/>
      <c r="O2073" s="198"/>
      <c r="P2073" s="198"/>
      <c r="R2073" s="198"/>
      <c r="S2073" s="186" t="str">
        <f t="shared" ref="S2073:AX2073" si="2479">S$19</f>
        <v>S$15</v>
      </c>
      <c r="T2073" s="186" t="str">
        <f t="shared" si="2479"/>
        <v>T$15</v>
      </c>
      <c r="U2073" s="186" t="str">
        <f t="shared" si="2479"/>
        <v>U$15</v>
      </c>
      <c r="V2073" s="186" t="str">
        <f t="shared" si="2479"/>
        <v>V$15</v>
      </c>
      <c r="W2073" s="186" t="str">
        <f t="shared" si="2479"/>
        <v>W$15</v>
      </c>
      <c r="X2073" s="186" t="str">
        <f t="shared" si="2479"/>
        <v>X$15</v>
      </c>
      <c r="Y2073" s="186" t="str">
        <f t="shared" si="2479"/>
        <v>Y$15</v>
      </c>
      <c r="Z2073" s="186" t="str">
        <f t="shared" si="2479"/>
        <v>Z$15</v>
      </c>
      <c r="AA2073" s="186" t="str">
        <f t="shared" si="2479"/>
        <v>AA$15</v>
      </c>
      <c r="AB2073" s="186" t="str">
        <f t="shared" si="2479"/>
        <v>AB$15</v>
      </c>
      <c r="AC2073" s="186" t="str">
        <f t="shared" si="2479"/>
        <v>AC$15</v>
      </c>
      <c r="AD2073" s="186" t="str">
        <f t="shared" si="2479"/>
        <v>AD$15</v>
      </c>
      <c r="AE2073" s="186" t="str">
        <f t="shared" si="2479"/>
        <v>AE$15</v>
      </c>
      <c r="AF2073" s="186" t="str">
        <f t="shared" si="2479"/>
        <v>AF$15</v>
      </c>
      <c r="AG2073" s="186" t="str">
        <f t="shared" si="2479"/>
        <v>AG$15</v>
      </c>
      <c r="AH2073" s="186" t="str">
        <f t="shared" si="2479"/>
        <v>AH$15</v>
      </c>
      <c r="AI2073" s="186" t="str">
        <f t="shared" si="2479"/>
        <v>AI$15</v>
      </c>
      <c r="AJ2073" s="186" t="str">
        <f t="shared" si="2479"/>
        <v>AJ$15</v>
      </c>
      <c r="AK2073" s="186" t="str">
        <f t="shared" si="2479"/>
        <v>AK$15</v>
      </c>
      <c r="AL2073" s="186" t="str">
        <f t="shared" si="2479"/>
        <v>AL$15</v>
      </c>
      <c r="AM2073" s="186" t="str">
        <f t="shared" si="2479"/>
        <v>AM$15</v>
      </c>
      <c r="AN2073" s="186" t="str">
        <f t="shared" si="2479"/>
        <v>AN$15</v>
      </c>
      <c r="AO2073" s="186" t="str">
        <f t="shared" si="2479"/>
        <v>AO$15</v>
      </c>
      <c r="AP2073" s="186" t="str">
        <f t="shared" si="2479"/>
        <v>AP$15</v>
      </c>
      <c r="AQ2073" s="186" t="str">
        <f t="shared" si="2479"/>
        <v>AQ$15</v>
      </c>
      <c r="AR2073" s="186" t="str">
        <f t="shared" si="2479"/>
        <v>AR$15</v>
      </c>
      <c r="AS2073" s="186" t="str">
        <f t="shared" si="2479"/>
        <v>AS$15</v>
      </c>
      <c r="AT2073" s="186" t="str">
        <f t="shared" si="2479"/>
        <v>AT$15</v>
      </c>
      <c r="AU2073" s="186" t="str">
        <f t="shared" si="2479"/>
        <v>AU$15</v>
      </c>
      <c r="AV2073" s="186" t="str">
        <f t="shared" si="2479"/>
        <v>AV$15</v>
      </c>
      <c r="AW2073" s="186" t="str">
        <f t="shared" si="2479"/>
        <v>AW$15</v>
      </c>
      <c r="AX2073" s="186" t="str">
        <f t="shared" si="2479"/>
        <v>AX$15</v>
      </c>
      <c r="AY2073" s="186" t="str">
        <f t="shared" ref="AY2073:CD2073" si="2480">AY$19</f>
        <v>AY$15</v>
      </c>
      <c r="AZ2073" s="186" t="str">
        <f t="shared" si="2480"/>
        <v>AZ$15</v>
      </c>
      <c r="BA2073" s="186" t="str">
        <f t="shared" si="2480"/>
        <v>BA$15</v>
      </c>
      <c r="BB2073" s="186" t="str">
        <f t="shared" si="2480"/>
        <v>BB$15</v>
      </c>
      <c r="BC2073" s="186" t="str">
        <f t="shared" si="2480"/>
        <v>BC$15</v>
      </c>
      <c r="BD2073" s="186" t="str">
        <f t="shared" si="2480"/>
        <v>BD$15</v>
      </c>
      <c r="BE2073" s="186" t="str">
        <f t="shared" si="2480"/>
        <v>BE$15</v>
      </c>
      <c r="BF2073" s="186" t="str">
        <f t="shared" si="2480"/>
        <v>BF$15</v>
      </c>
      <c r="BG2073" s="186" t="str">
        <f t="shared" si="2480"/>
        <v>BG$15</v>
      </c>
      <c r="BH2073" s="186" t="str">
        <f t="shared" si="2480"/>
        <v>BH$15</v>
      </c>
      <c r="BI2073" s="186" t="str">
        <f t="shared" si="2480"/>
        <v>BI$15</v>
      </c>
      <c r="BJ2073" s="186" t="str">
        <f t="shared" si="2480"/>
        <v>BJ$15</v>
      </c>
      <c r="BK2073" s="186" t="str">
        <f t="shared" si="2480"/>
        <v>BK$15</v>
      </c>
      <c r="BL2073" s="186" t="str">
        <f t="shared" si="2480"/>
        <v>BL$15</v>
      </c>
      <c r="BM2073" s="186" t="str">
        <f t="shared" si="2480"/>
        <v>BM$15</v>
      </c>
      <c r="BN2073" s="186" t="str">
        <f t="shared" si="2480"/>
        <v>BN$15</v>
      </c>
      <c r="BO2073" s="186" t="str">
        <f t="shared" si="2480"/>
        <v>BO$15</v>
      </c>
      <c r="BP2073" s="186" t="str">
        <f t="shared" si="2480"/>
        <v>BP$15</v>
      </c>
      <c r="BQ2073" s="186" t="str">
        <f t="shared" si="2480"/>
        <v>BQ$15</v>
      </c>
      <c r="BR2073" s="186" t="str">
        <f t="shared" si="2480"/>
        <v>BR$15</v>
      </c>
      <c r="BS2073" s="186" t="str">
        <f t="shared" si="2480"/>
        <v>BS$15</v>
      </c>
      <c r="BT2073" s="186" t="str">
        <f t="shared" si="2480"/>
        <v>BT$15</v>
      </c>
      <c r="BU2073" s="186" t="str">
        <f t="shared" si="2480"/>
        <v>BU$15</v>
      </c>
      <c r="BV2073" s="186" t="str">
        <f t="shared" si="2480"/>
        <v>BV$15</v>
      </c>
      <c r="BW2073" s="186" t="str">
        <f t="shared" si="2480"/>
        <v>BW$15</v>
      </c>
      <c r="BX2073" s="186" t="str">
        <f t="shared" si="2480"/>
        <v>BX$15</v>
      </c>
      <c r="BY2073" s="186" t="str">
        <f t="shared" si="2480"/>
        <v>BY$15</v>
      </c>
      <c r="BZ2073" s="186" t="str">
        <f t="shared" si="2480"/>
        <v>BZ$15</v>
      </c>
      <c r="CA2073" s="186" t="str">
        <f t="shared" si="2480"/>
        <v>CA$15</v>
      </c>
      <c r="CB2073" s="186" t="str">
        <f t="shared" si="2480"/>
        <v>CB$15</v>
      </c>
      <c r="CC2073" s="186" t="str">
        <f t="shared" si="2480"/>
        <v>CC$15</v>
      </c>
      <c r="CD2073" s="186" t="str">
        <f t="shared" si="2480"/>
        <v>CD$15</v>
      </c>
      <c r="CE2073" s="186" t="str">
        <f t="shared" ref="CE2073:CL2073" si="2481">CE$19</f>
        <v>CE$15</v>
      </c>
      <c r="CF2073" s="186" t="str">
        <f t="shared" si="2481"/>
        <v>CF$15</v>
      </c>
      <c r="CG2073" s="186" t="str">
        <f t="shared" si="2481"/>
        <v>CG$15</v>
      </c>
      <c r="CH2073" s="186" t="str">
        <f t="shared" si="2481"/>
        <v>CH$15</v>
      </c>
      <c r="CI2073" s="186" t="str">
        <f t="shared" si="2481"/>
        <v>CI$15</v>
      </c>
      <c r="CJ2073" s="186" t="str">
        <f t="shared" si="2481"/>
        <v>CJ$15</v>
      </c>
      <c r="CK2073" s="186" t="str">
        <f t="shared" si="2481"/>
        <v>CK$15</v>
      </c>
      <c r="CL2073" s="186" t="str">
        <f t="shared" si="2481"/>
        <v>CL$15</v>
      </c>
    </row>
    <row r="2074" spans="2:90" x14ac:dyDescent="0.4">
      <c r="B2074" s="66" t="s">
        <v>306</v>
      </c>
      <c r="C2074" s="31"/>
      <c r="D2074" t="s">
        <v>762</v>
      </c>
      <c r="E2074" s="8" t="str">
        <f t="shared" ref="E2074:E2100" si="2482">ROW()&amp;" "&amp;D2074</f>
        <v>2074 LAMORT-S</v>
      </c>
      <c r="F2074" t="s">
        <v>351</v>
      </c>
      <c r="H2074" s="22"/>
      <c r="I2074" s="287"/>
      <c r="J2074" s="287"/>
      <c r="K2074" s="22"/>
      <c r="L2074" s="22"/>
      <c r="M2074" s="22"/>
      <c r="N2074" s="22"/>
      <c r="O2074" s="22"/>
      <c r="P2074" s="22"/>
      <c r="R2074" s="66"/>
      <c r="S2074" s="289"/>
      <c r="T2074" s="289"/>
      <c r="U2074" s="289"/>
      <c r="V2074" s="289"/>
      <c r="W2074" s="289"/>
      <c r="X2074" s="289"/>
      <c r="Y2074" s="289"/>
      <c r="Z2074" s="289"/>
      <c r="AA2074" s="289"/>
      <c r="AB2074" s="289"/>
      <c r="AC2074" s="289"/>
      <c r="AD2074" s="289"/>
      <c r="AE2074" s="289"/>
      <c r="AF2074" s="289"/>
      <c r="AG2074" s="289"/>
      <c r="AH2074" s="289"/>
      <c r="AI2074" s="289"/>
      <c r="AJ2074" s="289"/>
      <c r="AK2074" s="289"/>
      <c r="AL2074" s="289"/>
      <c r="AM2074" s="289"/>
      <c r="AN2074" s="289"/>
      <c r="AO2074" s="289"/>
      <c r="AP2074" s="289"/>
      <c r="AQ2074" s="289"/>
      <c r="AR2074" s="289"/>
      <c r="AS2074" s="289"/>
      <c r="AT2074" s="289"/>
      <c r="AU2074" s="289"/>
      <c r="AV2074" s="289"/>
      <c r="AW2074" s="289"/>
      <c r="AX2074" s="289"/>
      <c r="AY2074" s="289"/>
      <c r="AZ2074" s="289"/>
      <c r="BA2074" s="289"/>
      <c r="BB2074" s="289"/>
      <c r="BC2074" s="289"/>
      <c r="BD2074" s="289"/>
      <c r="BE2074" s="289"/>
      <c r="BF2074" s="289"/>
      <c r="BG2074" s="289"/>
      <c r="BH2074" s="289"/>
      <c r="BI2074" s="289"/>
      <c r="BJ2074" s="289"/>
      <c r="BK2074" s="289"/>
      <c r="BL2074" s="289"/>
      <c r="BM2074" s="289"/>
      <c r="BN2074" s="289"/>
      <c r="BO2074" s="289"/>
      <c r="BP2074" s="289"/>
      <c r="BQ2074" s="289"/>
      <c r="BR2074" s="289"/>
      <c r="BS2074" s="289"/>
      <c r="BT2074" s="289"/>
      <c r="BU2074" s="289"/>
      <c r="BV2074" s="289"/>
      <c r="BW2074" s="289"/>
      <c r="BX2074" s="289"/>
      <c r="BY2074" s="289"/>
      <c r="BZ2074" s="289"/>
      <c r="CA2074" s="289"/>
      <c r="CB2074" s="289"/>
      <c r="CC2074" s="289"/>
      <c r="CD2074" s="289"/>
      <c r="CE2074" s="289"/>
      <c r="CF2074" s="289"/>
      <c r="CG2074" s="289"/>
      <c r="CH2074" s="289"/>
      <c r="CI2074" s="289"/>
      <c r="CJ2074" s="289"/>
      <c r="CK2074" s="289"/>
      <c r="CL2074" s="289"/>
    </row>
    <row r="2075" spans="2:90" x14ac:dyDescent="0.4">
      <c r="B2075" s="126" t="str">
        <f>"Assumptions - "&amp;B2074</f>
        <v>Assumptions - Volume driven amortizing loan - no defaults:</v>
      </c>
      <c r="D2075" t="s">
        <v>762</v>
      </c>
      <c r="E2075" s="12" t="str">
        <f t="shared" ref="E2075" si="2483">ROW()&amp;" "&amp;D2075</f>
        <v>2075 LAMORT-S</v>
      </c>
      <c r="G2075" t="str">
        <f>E2075</f>
        <v>2075 LAMORT-S</v>
      </c>
      <c r="H2075" s="31"/>
      <c r="I2075" s="73"/>
      <c r="J2075" s="73"/>
      <c r="K2075" s="31"/>
      <c r="L2075" s="31"/>
      <c r="M2075" s="31"/>
      <c r="N2075" s="31"/>
      <c r="O2075" s="31"/>
      <c r="P2075" s="31"/>
      <c r="R2075" s="67"/>
      <c r="S2075" s="233"/>
      <c r="T2075" s="233"/>
      <c r="U2075" s="233"/>
      <c r="V2075" s="233"/>
      <c r="W2075" s="233"/>
      <c r="X2075" s="233"/>
      <c r="Y2075" s="233"/>
      <c r="Z2075" s="233"/>
      <c r="AA2075" s="233"/>
      <c r="AB2075" s="233"/>
      <c r="AC2075" s="233"/>
      <c r="AD2075" s="233"/>
      <c r="AE2075" s="233"/>
      <c r="AF2075" s="233"/>
      <c r="AG2075" s="233"/>
      <c r="AH2075" s="233"/>
      <c r="AI2075" s="233"/>
      <c r="AJ2075" s="233"/>
      <c r="AK2075" s="233"/>
      <c r="AL2075" s="233"/>
      <c r="AM2075" s="233"/>
      <c r="AN2075" s="233"/>
      <c r="AO2075" s="233"/>
      <c r="AP2075" s="233"/>
      <c r="AQ2075" s="233"/>
      <c r="AR2075" s="233"/>
      <c r="AS2075" s="233"/>
      <c r="AT2075" s="233"/>
      <c r="AU2075" s="233"/>
      <c r="AV2075" s="233"/>
      <c r="AW2075" s="233"/>
      <c r="AX2075" s="233"/>
      <c r="AY2075" s="233"/>
      <c r="AZ2075" s="233"/>
      <c r="BA2075" s="233"/>
      <c r="BB2075" s="233"/>
      <c r="BC2075" s="233"/>
      <c r="BD2075" s="233"/>
      <c r="BE2075" s="233"/>
      <c r="BF2075" s="233"/>
      <c r="BG2075" s="233"/>
      <c r="BH2075" s="233"/>
      <c r="BI2075" s="233"/>
      <c r="BJ2075" s="233"/>
      <c r="BK2075" s="233"/>
      <c r="BL2075" s="233"/>
      <c r="BM2075" s="233"/>
      <c r="BN2075" s="233"/>
      <c r="BO2075" s="233"/>
      <c r="BP2075" s="233"/>
      <c r="BQ2075" s="233"/>
      <c r="BR2075" s="233"/>
      <c r="BS2075" s="233"/>
      <c r="BT2075" s="233"/>
      <c r="BU2075" s="233"/>
      <c r="BV2075" s="233"/>
      <c r="BW2075" s="233"/>
      <c r="BX2075" s="233"/>
      <c r="BY2075" s="233"/>
      <c r="BZ2075" s="233"/>
      <c r="CA2075" s="233"/>
      <c r="CB2075" s="233"/>
      <c r="CC2075" s="233"/>
      <c r="CD2075" s="233"/>
      <c r="CE2075" s="233"/>
      <c r="CF2075" s="233"/>
      <c r="CG2075" s="233"/>
      <c r="CH2075" s="233"/>
      <c r="CI2075" s="233"/>
      <c r="CJ2075" s="233"/>
      <c r="CK2075" s="233"/>
      <c r="CL2075" s="233"/>
    </row>
    <row r="2076" spans="2:90" x14ac:dyDescent="0.4">
      <c r="B2076" s="155" t="s">
        <v>287</v>
      </c>
      <c r="D2076" t="s">
        <v>762</v>
      </c>
      <c r="E2076" s="12" t="str">
        <f t="shared" si="2482"/>
        <v>2076 LAMORT-S</v>
      </c>
      <c r="F2076" s="31"/>
      <c r="G2076" t="str">
        <f>E2076</f>
        <v>2076 LAMORT-S</v>
      </c>
      <c r="H2076" s="57">
        <v>12</v>
      </c>
      <c r="I2076" s="31"/>
      <c r="J2076" s="31"/>
      <c r="K2076" s="31"/>
      <c r="L2076" s="31"/>
      <c r="M2076" s="31"/>
      <c r="N2076" s="31"/>
      <c r="O2076" s="31"/>
      <c r="P2076" s="31"/>
      <c r="R2076" s="31"/>
      <c r="S2076" s="73"/>
      <c r="T2076" s="73"/>
      <c r="U2076" s="73"/>
      <c r="V2076" s="73"/>
      <c r="W2076" s="73"/>
      <c r="X2076" s="73"/>
      <c r="Y2076" s="73"/>
      <c r="Z2076" s="73"/>
      <c r="AA2076" s="73"/>
      <c r="AB2076" s="73"/>
      <c r="AC2076" s="73"/>
      <c r="AD2076" s="73"/>
      <c r="AE2076" s="73"/>
      <c r="AF2076" s="73"/>
      <c r="AG2076" s="73"/>
      <c r="AH2076" s="73"/>
      <c r="AI2076" s="73"/>
      <c r="AJ2076" s="73"/>
      <c r="AK2076" s="73"/>
      <c r="AL2076" s="73"/>
      <c r="AM2076" s="73"/>
      <c r="AN2076" s="73"/>
      <c r="AO2076" s="73"/>
      <c r="AP2076" s="73"/>
      <c r="AQ2076" s="73"/>
      <c r="AR2076" s="73"/>
      <c r="AS2076" s="73"/>
      <c r="AT2076" s="73"/>
      <c r="AU2076" s="73"/>
      <c r="AV2076" s="73"/>
      <c r="AW2076" s="73"/>
      <c r="AX2076" s="73"/>
      <c r="AY2076" s="73"/>
      <c r="AZ2076" s="73"/>
      <c r="BA2076" s="73"/>
      <c r="BB2076" s="73"/>
      <c r="BC2076" s="73"/>
      <c r="BD2076" s="73"/>
      <c r="BE2076" s="73"/>
      <c r="BF2076" s="73"/>
      <c r="BG2076" s="73"/>
      <c r="BH2076" s="73"/>
      <c r="BI2076" s="73"/>
      <c r="BJ2076" s="73"/>
      <c r="BK2076" s="73"/>
      <c r="BL2076" s="73"/>
      <c r="BM2076" s="73"/>
      <c r="BN2076" s="73"/>
      <c r="BO2076" s="73"/>
      <c r="BP2076" s="73"/>
      <c r="BQ2076" s="73"/>
      <c r="BR2076" s="73"/>
      <c r="BS2076" s="73"/>
      <c r="BT2076" s="73"/>
      <c r="BU2076" s="73"/>
      <c r="BV2076" s="73"/>
      <c r="BW2076" s="73"/>
      <c r="BX2076" s="73"/>
      <c r="BY2076" s="73"/>
      <c r="BZ2076" s="73"/>
      <c r="CA2076" s="73"/>
      <c r="CB2076" s="73"/>
      <c r="CC2076" s="73"/>
      <c r="CD2076" s="73"/>
      <c r="CE2076" s="73"/>
      <c r="CF2076" s="73"/>
      <c r="CG2076" s="73"/>
      <c r="CH2076" s="73"/>
      <c r="CI2076" s="73"/>
      <c r="CJ2076" s="73"/>
      <c r="CK2076" s="73"/>
      <c r="CL2076" s="73"/>
    </row>
    <row r="2077" spans="2:90" x14ac:dyDescent="0.4">
      <c r="B2077" s="155" t="s">
        <v>288</v>
      </c>
      <c r="D2077" t="s">
        <v>762</v>
      </c>
      <c r="E2077" s="12" t="str">
        <f t="shared" si="2482"/>
        <v>2077 LAMORT-S</v>
      </c>
      <c r="F2077" s="31"/>
      <c r="G2077" t="str">
        <f>E2077</f>
        <v>2077 LAMORT-S</v>
      </c>
      <c r="H2077" s="59">
        <v>0.1</v>
      </c>
      <c r="I2077" s="31"/>
      <c r="J2077" s="31"/>
      <c r="K2077" s="31"/>
      <c r="L2077" s="31"/>
      <c r="M2077" s="31"/>
      <c r="N2077" s="31"/>
      <c r="O2077" s="31"/>
      <c r="P2077" s="31"/>
      <c r="R2077" s="31"/>
      <c r="S2077" s="73"/>
      <c r="T2077" s="73"/>
      <c r="U2077" s="73"/>
      <c r="V2077" s="73"/>
      <c r="W2077" s="73"/>
      <c r="X2077" s="73"/>
      <c r="Y2077" s="73"/>
      <c r="Z2077" s="73"/>
      <c r="AA2077" s="73"/>
      <c r="AB2077" s="73"/>
      <c r="AC2077" s="73"/>
      <c r="AD2077" s="73"/>
      <c r="AE2077" s="73"/>
      <c r="AF2077" s="73"/>
      <c r="AG2077" s="73"/>
      <c r="AH2077" s="73"/>
      <c r="AI2077" s="73"/>
      <c r="AJ2077" s="73"/>
      <c r="AK2077" s="73"/>
      <c r="AL2077" s="73"/>
      <c r="AM2077" s="73"/>
      <c r="AN2077" s="73"/>
      <c r="AO2077" s="73"/>
      <c r="AP2077" s="73"/>
      <c r="AQ2077" s="73"/>
      <c r="AR2077" s="73"/>
      <c r="AS2077" s="73"/>
      <c r="AT2077" s="73"/>
      <c r="AU2077" s="73"/>
      <c r="AV2077" s="73"/>
      <c r="AW2077" s="73"/>
      <c r="AX2077" s="73"/>
      <c r="AY2077" s="73"/>
      <c r="AZ2077" s="73"/>
      <c r="BA2077" s="73"/>
      <c r="BB2077" s="73"/>
      <c r="BC2077" s="73"/>
      <c r="BD2077" s="73"/>
      <c r="BE2077" s="73"/>
      <c r="BF2077" s="73"/>
      <c r="BG2077" s="73"/>
      <c r="BH2077" s="73"/>
      <c r="BI2077" s="73"/>
      <c r="BJ2077" s="73"/>
      <c r="BK2077" s="73"/>
      <c r="BL2077" s="73"/>
      <c r="BM2077" s="73"/>
      <c r="BN2077" s="73"/>
      <c r="BO2077" s="73"/>
      <c r="BP2077" s="73"/>
      <c r="BQ2077" s="73"/>
      <c r="BR2077" s="73"/>
      <c r="BS2077" s="73"/>
      <c r="BT2077" s="73"/>
      <c r="BU2077" s="73"/>
      <c r="BV2077" s="73"/>
      <c r="BW2077" s="73"/>
      <c r="BX2077" s="73"/>
      <c r="BY2077" s="73"/>
      <c r="BZ2077" s="73"/>
      <c r="CA2077" s="73"/>
      <c r="CB2077" s="73"/>
      <c r="CC2077" s="73"/>
      <c r="CD2077" s="73"/>
      <c r="CE2077" s="73"/>
      <c r="CF2077" s="73"/>
      <c r="CG2077" s="73"/>
      <c r="CH2077" s="73"/>
      <c r="CI2077" s="73"/>
      <c r="CJ2077" s="73"/>
      <c r="CK2077" s="73"/>
      <c r="CL2077" s="73"/>
    </row>
    <row r="2078" spans="2:90" x14ac:dyDescent="0.4">
      <c r="B2078" s="155" t="s">
        <v>304</v>
      </c>
      <c r="D2078" t="s">
        <v>762</v>
      </c>
      <c r="E2078" s="12" t="str">
        <f t="shared" si="2482"/>
        <v>2078 LAMORT-S</v>
      </c>
      <c r="F2078" s="31"/>
      <c r="G2078" t="str">
        <f>E2078</f>
        <v>2078 LAMORT-S</v>
      </c>
      <c r="H2078" s="59">
        <v>0.1</v>
      </c>
      <c r="I2078" s="31"/>
      <c r="J2078" s="31"/>
      <c r="K2078" s="31"/>
      <c r="L2078" s="31"/>
      <c r="M2078" s="31"/>
      <c r="N2078" s="31"/>
      <c r="O2078" s="31"/>
      <c r="P2078" s="31"/>
      <c r="R2078" s="31"/>
      <c r="S2078" s="73"/>
      <c r="T2078" s="73"/>
      <c r="U2078" s="73"/>
      <c r="V2078" s="73"/>
      <c r="W2078" s="73"/>
      <c r="X2078" s="73"/>
      <c r="Y2078" s="73"/>
      <c r="Z2078" s="73"/>
      <c r="AA2078" s="73"/>
      <c r="AB2078" s="73"/>
      <c r="AC2078" s="73"/>
      <c r="AD2078" s="73"/>
      <c r="AE2078" s="73"/>
      <c r="AF2078" s="73"/>
      <c r="AG2078" s="73"/>
      <c r="AH2078" s="73"/>
      <c r="AI2078" s="73"/>
      <c r="AJ2078" s="73"/>
      <c r="AK2078" s="73"/>
      <c r="AL2078" s="73"/>
      <c r="AM2078" s="73"/>
      <c r="AN2078" s="73"/>
      <c r="AO2078" s="73"/>
      <c r="AP2078" s="73"/>
      <c r="AQ2078" s="73"/>
      <c r="AR2078" s="73"/>
      <c r="AS2078" s="73"/>
      <c r="AT2078" s="73"/>
      <c r="AU2078" s="73"/>
      <c r="AV2078" s="73"/>
      <c r="AW2078" s="73"/>
      <c r="AX2078" s="73"/>
      <c r="AY2078" s="73"/>
      <c r="AZ2078" s="73"/>
      <c r="BA2078" s="73"/>
      <c r="BB2078" s="73"/>
      <c r="BC2078" s="73"/>
      <c r="BD2078" s="73"/>
      <c r="BE2078" s="73"/>
      <c r="BF2078" s="73"/>
      <c r="BG2078" s="73"/>
      <c r="BH2078" s="73"/>
      <c r="BI2078" s="73"/>
      <c r="BJ2078" s="73"/>
      <c r="BK2078" s="73"/>
      <c r="BL2078" s="73"/>
      <c r="BM2078" s="73"/>
      <c r="BN2078" s="73"/>
      <c r="BO2078" s="73"/>
      <c r="BP2078" s="73"/>
      <c r="BQ2078" s="73"/>
      <c r="BR2078" s="73"/>
      <c r="BS2078" s="73"/>
      <c r="BT2078" s="73"/>
      <c r="BU2078" s="73"/>
      <c r="BV2078" s="73"/>
      <c r="BW2078" s="73"/>
      <c r="BX2078" s="73"/>
      <c r="BY2078" s="73"/>
      <c r="BZ2078" s="73"/>
      <c r="CA2078" s="73"/>
      <c r="CB2078" s="73"/>
      <c r="CC2078" s="73"/>
      <c r="CD2078" s="73"/>
      <c r="CE2078" s="73"/>
      <c r="CF2078" s="73"/>
      <c r="CG2078" s="73"/>
      <c r="CH2078" s="73"/>
      <c r="CI2078" s="73"/>
      <c r="CJ2078" s="73"/>
      <c r="CK2078" s="73"/>
      <c r="CL2078" s="73"/>
    </row>
    <row r="2079" spans="2:90" x14ac:dyDescent="0.4">
      <c r="B2079" s="155" t="s">
        <v>305</v>
      </c>
      <c r="C2079" s="31"/>
      <c r="D2079" t="s">
        <v>762</v>
      </c>
      <c r="E2079" s="12" t="str">
        <f t="shared" si="2482"/>
        <v>2079 LAMORT-S</v>
      </c>
      <c r="F2079" s="31"/>
      <c r="G2079" s="31"/>
      <c r="H2079" s="59">
        <v>0.5</v>
      </c>
      <c r="I2079" s="31"/>
      <c r="J2079" s="31"/>
      <c r="K2079" s="31"/>
      <c r="L2079" s="31"/>
      <c r="M2079" s="31"/>
      <c r="N2079" s="31"/>
      <c r="O2079" s="31"/>
      <c r="P2079" s="31"/>
      <c r="R2079" s="31"/>
      <c r="S2079" s="73"/>
      <c r="T2079" s="73"/>
      <c r="U2079" s="73"/>
      <c r="V2079" s="73"/>
      <c r="W2079" s="73"/>
      <c r="X2079" s="73"/>
      <c r="Y2079" s="73"/>
      <c r="Z2079" s="73"/>
      <c r="AA2079" s="73"/>
      <c r="AB2079" s="73"/>
      <c r="AC2079" s="73"/>
      <c r="AD2079" s="73"/>
      <c r="AE2079" s="73"/>
      <c r="AF2079" s="73"/>
      <c r="AG2079" s="73"/>
      <c r="AH2079" s="73"/>
      <c r="AI2079" s="73"/>
      <c r="AJ2079" s="73"/>
      <c r="AK2079" s="73"/>
      <c r="AL2079" s="73"/>
      <c r="AM2079" s="73"/>
      <c r="AN2079" s="73"/>
      <c r="AO2079" s="73"/>
      <c r="AP2079" s="73"/>
      <c r="AQ2079" s="73"/>
      <c r="AR2079" s="73"/>
      <c r="AS2079" s="73"/>
      <c r="AT2079" s="73"/>
      <c r="AU2079" s="73"/>
      <c r="AV2079" s="73"/>
      <c r="AW2079" s="73"/>
      <c r="AX2079" s="73"/>
      <c r="AY2079" s="73"/>
      <c r="AZ2079" s="73"/>
      <c r="BA2079" s="73"/>
      <c r="BB2079" s="73"/>
      <c r="BC2079" s="73"/>
      <c r="BD2079" s="73"/>
      <c r="BE2079" s="73"/>
      <c r="BF2079" s="73"/>
      <c r="BG2079" s="73"/>
      <c r="BH2079" s="73"/>
      <c r="BI2079" s="73"/>
      <c r="BJ2079" s="73"/>
      <c r="BK2079" s="73"/>
      <c r="BL2079" s="73"/>
      <c r="BM2079" s="73"/>
      <c r="BN2079" s="73"/>
      <c r="BO2079" s="73"/>
      <c r="BP2079" s="73"/>
      <c r="BQ2079" s="73"/>
      <c r="BR2079" s="73"/>
      <c r="BS2079" s="73"/>
      <c r="BT2079" s="73"/>
      <c r="BU2079" s="73"/>
      <c r="BV2079" s="73"/>
      <c r="BW2079" s="73"/>
      <c r="BX2079" s="73"/>
      <c r="BY2079" s="73"/>
      <c r="BZ2079" s="73"/>
      <c r="CA2079" s="73"/>
      <c r="CB2079" s="73"/>
      <c r="CC2079" s="73"/>
      <c r="CD2079" s="73"/>
      <c r="CE2079" s="73"/>
      <c r="CF2079" s="73"/>
      <c r="CG2079" s="73"/>
      <c r="CH2079" s="73"/>
      <c r="CI2079" s="73"/>
      <c r="CJ2079" s="73"/>
      <c r="CK2079" s="73"/>
      <c r="CL2079" s="73"/>
    </row>
    <row r="2080" spans="2:90" x14ac:dyDescent="0.4">
      <c r="B2080" s="156" t="s">
        <v>289</v>
      </c>
      <c r="D2080" t="s">
        <v>762</v>
      </c>
      <c r="E2080" t="str">
        <f t="shared" si="2482"/>
        <v>2080 LAMORT-S</v>
      </c>
      <c r="F2080" s="280"/>
      <c r="H2080" s="91">
        <v>0</v>
      </c>
      <c r="I2080" s="31"/>
      <c r="J2080" s="31"/>
      <c r="K2080" s="31"/>
      <c r="L2080" s="31"/>
      <c r="M2080" s="31"/>
      <c r="N2080" s="31"/>
      <c r="O2080" s="31"/>
      <c r="P2080" s="31"/>
      <c r="R2080" s="31"/>
      <c r="S2080" s="73"/>
      <c r="T2080" s="73"/>
      <c r="U2080" s="73"/>
      <c r="V2080" s="73"/>
      <c r="W2080" s="73"/>
      <c r="X2080" s="73"/>
      <c r="Y2080" s="73"/>
      <c r="Z2080" s="73"/>
      <c r="AA2080" s="73"/>
      <c r="AB2080" s="73"/>
      <c r="AC2080" s="73"/>
      <c r="AD2080" s="73"/>
      <c r="AE2080" s="73"/>
      <c r="AF2080" s="73"/>
      <c r="AG2080" s="73"/>
      <c r="AH2080" s="73"/>
      <c r="AI2080" s="73"/>
      <c r="AJ2080" s="73"/>
      <c r="AK2080" s="73"/>
      <c r="AL2080" s="73"/>
      <c r="AM2080" s="73"/>
      <c r="AN2080" s="73"/>
      <c r="AO2080" s="73"/>
      <c r="AP2080" s="73"/>
      <c r="AQ2080" s="73"/>
      <c r="AR2080" s="73"/>
      <c r="AS2080" s="73"/>
      <c r="AT2080" s="73"/>
      <c r="AU2080" s="73"/>
      <c r="AV2080" s="73"/>
      <c r="AW2080" s="73"/>
      <c r="AX2080" s="73"/>
      <c r="AY2080" s="73"/>
      <c r="AZ2080" s="73"/>
      <c r="BA2080" s="73"/>
      <c r="BB2080" s="73"/>
      <c r="BC2080" s="73"/>
      <c r="BD2080" s="73"/>
      <c r="BE2080" s="73"/>
      <c r="BF2080" s="73"/>
      <c r="BG2080" s="73"/>
      <c r="BH2080" s="73"/>
      <c r="BI2080" s="73"/>
      <c r="BJ2080" s="73"/>
      <c r="BK2080" s="73"/>
      <c r="BL2080" s="73"/>
      <c r="BM2080" s="73"/>
      <c r="BN2080" s="73"/>
      <c r="BO2080" s="73"/>
      <c r="BP2080" s="73"/>
      <c r="BQ2080" s="73"/>
      <c r="BR2080" s="73"/>
      <c r="BS2080" s="73"/>
      <c r="BT2080" s="73"/>
      <c r="BU2080" s="73"/>
      <c r="BV2080" s="73"/>
      <c r="BW2080" s="73"/>
      <c r="BX2080" s="73"/>
      <c r="BY2080" s="73"/>
      <c r="BZ2080" s="73"/>
      <c r="CA2080" s="73"/>
      <c r="CB2080" s="73"/>
      <c r="CC2080" s="73"/>
      <c r="CD2080" s="73"/>
      <c r="CE2080" s="73"/>
      <c r="CF2080" s="73"/>
      <c r="CG2080" s="73"/>
      <c r="CH2080" s="73"/>
      <c r="CI2080" s="73"/>
      <c r="CJ2080" s="73"/>
      <c r="CK2080" s="73"/>
      <c r="CL2080" s="73"/>
    </row>
    <row r="2081" spans="2:90" x14ac:dyDescent="0.4">
      <c r="B2081" s="124"/>
      <c r="D2081" t="s">
        <v>762</v>
      </c>
      <c r="E2081" t="str">
        <f t="shared" si="2482"/>
        <v>2081 LAMORT-S</v>
      </c>
      <c r="F2081" s="280"/>
      <c r="H2081" s="31"/>
      <c r="I2081" s="31"/>
      <c r="J2081" s="31"/>
      <c r="K2081" s="31"/>
      <c r="L2081" s="31"/>
      <c r="M2081" s="31"/>
      <c r="N2081" s="31"/>
      <c r="O2081" s="31"/>
      <c r="P2081" s="31"/>
      <c r="R2081" s="31"/>
      <c r="S2081" s="73"/>
      <c r="T2081" s="73"/>
      <c r="U2081" s="73"/>
      <c r="V2081" s="73"/>
      <c r="W2081" s="73"/>
      <c r="X2081" s="73"/>
      <c r="Y2081" s="73"/>
      <c r="Z2081" s="73"/>
      <c r="AA2081" s="73"/>
      <c r="AB2081" s="73"/>
      <c r="AC2081" s="73"/>
      <c r="AD2081" s="73"/>
      <c r="AE2081" s="73"/>
      <c r="AF2081" s="73"/>
      <c r="AG2081" s="73"/>
      <c r="AH2081" s="73"/>
      <c r="AI2081" s="73"/>
      <c r="AJ2081" s="73"/>
      <c r="AK2081" s="73"/>
      <c r="AL2081" s="73"/>
      <c r="AM2081" s="73"/>
      <c r="AN2081" s="73"/>
      <c r="AO2081" s="73"/>
      <c r="AP2081" s="73"/>
      <c r="AQ2081" s="73"/>
      <c r="AR2081" s="73"/>
      <c r="AS2081" s="73"/>
      <c r="AT2081" s="73"/>
      <c r="AU2081" s="73"/>
      <c r="AV2081" s="73"/>
      <c r="AW2081" s="73"/>
      <c r="AX2081" s="73"/>
      <c r="AY2081" s="73"/>
      <c r="AZ2081" s="73"/>
      <c r="BA2081" s="73"/>
      <c r="BB2081" s="73"/>
      <c r="BC2081" s="73"/>
      <c r="BD2081" s="73"/>
      <c r="BE2081" s="73"/>
      <c r="BF2081" s="73"/>
      <c r="BG2081" s="73"/>
      <c r="BH2081" s="73"/>
      <c r="BI2081" s="73"/>
      <c r="BJ2081" s="73"/>
      <c r="BK2081" s="73"/>
      <c r="BL2081" s="73"/>
      <c r="BM2081" s="73"/>
      <c r="BN2081" s="73"/>
      <c r="BO2081" s="73"/>
      <c r="BP2081" s="73"/>
      <c r="BQ2081" s="73"/>
      <c r="BR2081" s="73"/>
      <c r="BS2081" s="73"/>
      <c r="BT2081" s="73"/>
      <c r="BU2081" s="73"/>
      <c r="BV2081" s="73"/>
      <c r="BW2081" s="73"/>
      <c r="BX2081" s="73"/>
      <c r="BY2081" s="73"/>
      <c r="BZ2081" s="73"/>
      <c r="CA2081" s="73"/>
      <c r="CB2081" s="73"/>
      <c r="CC2081" s="73"/>
      <c r="CD2081" s="73"/>
      <c r="CE2081" s="73"/>
      <c r="CF2081" s="73"/>
      <c r="CG2081" s="73"/>
      <c r="CH2081" s="73"/>
      <c r="CI2081" s="73"/>
      <c r="CJ2081" s="73"/>
      <c r="CK2081" s="73"/>
      <c r="CL2081" s="73"/>
    </row>
    <row r="2082" spans="2:90" x14ac:dyDescent="0.4">
      <c r="B2082" s="95" t="s">
        <v>290</v>
      </c>
      <c r="D2082" t="s">
        <v>762</v>
      </c>
      <c r="E2082" t="str">
        <f t="shared" si="2482"/>
        <v>2082 LAMORT-S</v>
      </c>
      <c r="R2082" s="92"/>
      <c r="S2082" s="150"/>
      <c r="T2082" s="150"/>
      <c r="U2082" s="150"/>
      <c r="V2082" s="150"/>
      <c r="W2082" s="150"/>
      <c r="X2082" s="150"/>
      <c r="Y2082" s="150"/>
      <c r="Z2082" s="150"/>
      <c r="AA2082" s="150"/>
      <c r="AB2082" s="150"/>
      <c r="AC2082" s="150"/>
      <c r="AD2082" s="150"/>
      <c r="AE2082" s="150"/>
      <c r="AF2082" s="150"/>
      <c r="AG2082" s="150"/>
      <c r="AH2082" s="150"/>
      <c r="AI2082" s="150"/>
      <c r="AJ2082" s="150"/>
      <c r="AK2082" s="150"/>
      <c r="AL2082" s="150"/>
      <c r="AM2082" s="150"/>
      <c r="AN2082" s="150"/>
      <c r="AO2082" s="150"/>
      <c r="AP2082" s="150"/>
      <c r="AQ2082" s="150"/>
      <c r="AR2082" s="150"/>
      <c r="AS2082" s="150"/>
      <c r="AT2082" s="150"/>
      <c r="AU2082" s="150"/>
      <c r="AV2082" s="150"/>
      <c r="AW2082" s="150"/>
      <c r="AX2082" s="150"/>
      <c r="AY2082" s="150"/>
      <c r="AZ2082" s="150"/>
      <c r="BA2082" s="150"/>
      <c r="BB2082" s="150"/>
      <c r="BC2082" s="150"/>
      <c r="BD2082" s="150"/>
      <c r="BE2082" s="150"/>
      <c r="BF2082" s="150"/>
      <c r="BG2082" s="150"/>
      <c r="BH2082" s="150"/>
      <c r="BI2082" s="150"/>
      <c r="BJ2082" s="150"/>
      <c r="BK2082" s="150"/>
      <c r="BL2082" s="150"/>
      <c r="BM2082" s="150"/>
      <c r="BN2082" s="150"/>
      <c r="BO2082" s="150"/>
      <c r="BP2082" s="150"/>
      <c r="BQ2082" s="150"/>
      <c r="BR2082" s="150"/>
      <c r="BS2082" s="150"/>
      <c r="BT2082" s="150"/>
      <c r="BU2082" s="150"/>
      <c r="BV2082" s="150"/>
      <c r="BW2082" s="150"/>
      <c r="BX2082" s="150"/>
      <c r="BY2082" s="150"/>
      <c r="BZ2082" s="150"/>
      <c r="CA2082" s="150"/>
      <c r="CB2082" s="150"/>
      <c r="CC2082" s="150"/>
      <c r="CD2082" s="150"/>
      <c r="CE2082" s="150"/>
      <c r="CF2082" s="150"/>
      <c r="CG2082" s="150"/>
      <c r="CH2082" s="150"/>
      <c r="CI2082" s="150"/>
      <c r="CJ2082" s="150"/>
      <c r="CK2082" s="150"/>
      <c r="CL2082" s="150"/>
    </row>
    <row r="2083" spans="2:90" x14ac:dyDescent="0.4">
      <c r="B2083" s="154" t="s">
        <v>289</v>
      </c>
      <c r="D2083" t="s">
        <v>762</v>
      </c>
      <c r="E2083" t="str">
        <f t="shared" si="2482"/>
        <v>2083 LAMORT-S</v>
      </c>
      <c r="K2083" s="24">
        <f t="shared" ref="K2083:P2084" ca="1" si="2484">SUMIF($4:$4,K$2,2083:2083)</f>
        <v>2410371.7343070023</v>
      </c>
      <c r="L2083" s="24">
        <f t="shared" ca="1" si="2484"/>
        <v>1817076.3391021655</v>
      </c>
      <c r="M2083" s="24">
        <f t="shared" ca="1" si="2484"/>
        <v>1280465.3505646121</v>
      </c>
      <c r="N2083" s="24">
        <f t="shared" ca="1" si="2484"/>
        <v>795123.04832099844</v>
      </c>
      <c r="O2083" s="24">
        <f t="shared" ca="1" si="2484"/>
        <v>356151.13872759964</v>
      </c>
      <c r="P2083" s="24">
        <f t="shared" ca="1" si="2484"/>
        <v>-40880.680920696119</v>
      </c>
      <c r="R2083"/>
      <c r="S2083" s="62">
        <f t="shared" ref="S2083:AY2083" ca="1" si="2485">R2088</f>
        <v>0</v>
      </c>
      <c r="T2083" s="62">
        <f t="shared" ca="1" si="2485"/>
        <v>451875.38971832854</v>
      </c>
      <c r="U2083" s="62">
        <f t="shared" ca="1" si="2485"/>
        <v>856027.20757399953</v>
      </c>
      <c r="V2083" s="62">
        <f t="shared" ca="1" si="2485"/>
        <v>1212853.1499992018</v>
      </c>
      <c r="W2083" s="62">
        <f t="shared" ca="1" si="2485"/>
        <v>1522747.5992891891</v>
      </c>
      <c r="X2083" s="62">
        <f t="shared" ca="1" si="2485"/>
        <v>1786101.6512200886</v>
      </c>
      <c r="Y2083" s="62">
        <f t="shared" ca="1" si="2485"/>
        <v>2003303.1424365591</v>
      </c>
      <c r="Z2083" s="62">
        <f t="shared" ca="1" si="2485"/>
        <v>2174736.6776112206</v>
      </c>
      <c r="AA2083" s="62">
        <f t="shared" ca="1" si="2485"/>
        <v>2300783.6563777551</v>
      </c>
      <c r="AB2083" s="62">
        <f t="shared" ca="1" si="2485"/>
        <v>2381822.3000395643</v>
      </c>
      <c r="AC2083" s="62">
        <f t="shared" ca="1" si="2485"/>
        <v>2418227.6780558536</v>
      </c>
      <c r="AD2083" s="62">
        <f t="shared" ca="1" si="2485"/>
        <v>2410371.7343070023</v>
      </c>
      <c r="AE2083" s="62">
        <f t="shared" ca="1" si="2485"/>
        <v>2358623.3131410531</v>
      </c>
      <c r="AF2083" s="62">
        <f t="shared" ca="1" si="2485"/>
        <v>2307306.1288181534</v>
      </c>
      <c r="AG2083" s="62">
        <f t="shared" ca="1" si="2485"/>
        <v>2256416.5876979446</v>
      </c>
      <c r="AH2083" s="62">
        <f t="shared" ca="1" si="2485"/>
        <v>2205951.1260870709</v>
      </c>
      <c r="AI2083" s="62">
        <f t="shared" ca="1" si="2485"/>
        <v>2155906.2099896213</v>
      </c>
      <c r="AJ2083" s="62">
        <f t="shared" ca="1" si="2485"/>
        <v>2106278.3348596506</v>
      </c>
      <c r="AK2083" s="62">
        <f t="shared" ca="1" si="2485"/>
        <v>2057064.0253557628</v>
      </c>
      <c r="AL2083" s="62">
        <f t="shared" ca="1" si="2485"/>
        <v>2008259.8350977406</v>
      </c>
      <c r="AM2083" s="62">
        <f t="shared" ca="1" si="2485"/>
        <v>1959862.346425202</v>
      </c>
      <c r="AN2083" s="62">
        <f t="shared" ca="1" si="2485"/>
        <v>1911868.170158268</v>
      </c>
      <c r="AO2083" s="62">
        <f t="shared" ca="1" si="2485"/>
        <v>1864273.9453602249</v>
      </c>
      <c r="AP2083" s="62">
        <f t="shared" ca="1" si="2485"/>
        <v>1817076.3391021655</v>
      </c>
      <c r="AQ2083" s="62">
        <f t="shared" ca="1" si="2485"/>
        <v>1770272.0462295902</v>
      </c>
      <c r="AR2083" s="62">
        <f t="shared" ca="1" si="2485"/>
        <v>1723857.7891309527</v>
      </c>
      <c r="AS2083" s="62">
        <f t="shared" ca="1" si="2485"/>
        <v>1677830.3175081373</v>
      </c>
      <c r="AT2083" s="62">
        <f t="shared" ca="1" si="2485"/>
        <v>1632186.4081488454</v>
      </c>
      <c r="AU2083" s="62">
        <f t="shared" ca="1" si="2485"/>
        <v>1586922.8647008808</v>
      </c>
      <c r="AV2083" s="62">
        <f t="shared" ca="1" si="2485"/>
        <v>1542036.5174483159</v>
      </c>
      <c r="AW2083" s="62">
        <f t="shared" ca="1" si="2485"/>
        <v>1497524.2230895224</v>
      </c>
      <c r="AX2083" s="62">
        <f t="shared" ca="1" si="2485"/>
        <v>1453382.8645170522</v>
      </c>
      <c r="AY2083" s="62">
        <f t="shared" ca="1" si="2485"/>
        <v>1409609.3505993527</v>
      </c>
      <c r="AZ2083" s="62">
        <f t="shared" ref="AZ2083:CE2083" ca="1" si="2486">AY2088</f>
        <v>1366200.6159643007</v>
      </c>
      <c r="BA2083" s="62">
        <f t="shared" ca="1" si="2486"/>
        <v>1323153.6207845407</v>
      </c>
      <c r="BB2083" s="62">
        <f t="shared" ca="1" si="2486"/>
        <v>1280465.3505646121</v>
      </c>
      <c r="BC2083" s="62">
        <f t="shared" ca="1" si="2486"/>
        <v>1238132.8159298496</v>
      </c>
      <c r="BD2083" s="62">
        <f t="shared" ca="1" si="2486"/>
        <v>1196153.0524170434</v>
      </c>
      <c r="BE2083" s="62">
        <f t="shared" ca="1" si="2486"/>
        <v>1154523.1202668438</v>
      </c>
      <c r="BF2083" s="62">
        <f t="shared" ca="1" si="2486"/>
        <v>1113240.104217896</v>
      </c>
      <c r="BG2083" s="62">
        <f t="shared" ca="1" si="2486"/>
        <v>1072301.1133026895</v>
      </c>
      <c r="BH2083" s="62">
        <f t="shared" ca="1" si="2486"/>
        <v>1031703.2806451096</v>
      </c>
      <c r="BI2083" s="62">
        <f t="shared" ca="1" si="2486"/>
        <v>991443.76325967617</v>
      </c>
      <c r="BJ2083" s="62">
        <f t="shared" ca="1" si="2486"/>
        <v>951519.74185245472</v>
      </c>
      <c r="BK2083" s="62">
        <f t="shared" ca="1" si="2486"/>
        <v>911928.42062362679</v>
      </c>
      <c r="BL2083" s="62">
        <f t="shared" ca="1" si="2486"/>
        <v>872667.02707170579</v>
      </c>
      <c r="BM2083" s="62">
        <f t="shared" ca="1" si="2486"/>
        <v>833732.81179938407</v>
      </c>
      <c r="BN2083" s="62">
        <f t="shared" ca="1" si="2486"/>
        <v>795123.04832099844</v>
      </c>
      <c r="BO2083" s="62">
        <f t="shared" ca="1" si="2486"/>
        <v>756835.03287159931</v>
      </c>
      <c r="BP2083" s="62">
        <f t="shared" ca="1" si="2486"/>
        <v>718866.08421761182</v>
      </c>
      <c r="BQ2083" s="62">
        <f t="shared" ca="1" si="2486"/>
        <v>681213.5434690743</v>
      </c>
      <c r="BR2083" s="62">
        <f t="shared" ca="1" si="2486"/>
        <v>643874.77389344119</v>
      </c>
      <c r="BS2083" s="62">
        <f t="shared" ca="1" si="2486"/>
        <v>606847.16073093843</v>
      </c>
      <c r="BT2083" s="62">
        <f t="shared" ca="1" si="2486"/>
        <v>570128.11101145647</v>
      </c>
      <c r="BU2083" s="62">
        <f t="shared" ca="1" si="2486"/>
        <v>533715.0533729702</v>
      </c>
      <c r="BV2083" s="62">
        <f t="shared" ca="1" si="2486"/>
        <v>497605.43788147136</v>
      </c>
      <c r="BW2083" s="62">
        <f t="shared" ca="1" si="2486"/>
        <v>461796.73585240159</v>
      </c>
      <c r="BX2083" s="62">
        <f t="shared" ca="1" si="2486"/>
        <v>426286.43967357406</v>
      </c>
      <c r="BY2083" s="62">
        <f t="shared" ca="1" si="2486"/>
        <v>391072.06262957014</v>
      </c>
      <c r="BZ2083" s="62">
        <f t="shared" ca="1" si="2486"/>
        <v>356151.13872759964</v>
      </c>
      <c r="CA2083" s="62">
        <f t="shared" ca="1" si="2486"/>
        <v>321521.22252481221</v>
      </c>
      <c r="CB2083" s="62">
        <f t="shared" ca="1" si="2486"/>
        <v>287179.88895704795</v>
      </c>
      <c r="CC2083" s="62">
        <f t="shared" ca="1" si="2486"/>
        <v>253124.73316901503</v>
      </c>
      <c r="CD2083" s="62">
        <f t="shared" ca="1" si="2486"/>
        <v>219353.37034588249</v>
      </c>
      <c r="CE2083" s="62">
        <f t="shared" ca="1" si="2486"/>
        <v>185863.43554627604</v>
      </c>
      <c r="CF2083" s="62">
        <f t="shared" ref="CF2083:CL2083" ca="1" si="2487">CE2088</f>
        <v>152652.58353666624</v>
      </c>
      <c r="CG2083" s="62">
        <f t="shared" ca="1" si="2487"/>
        <v>119718.48862713657</v>
      </c>
      <c r="CH2083" s="62">
        <f t="shared" ca="1" si="2487"/>
        <v>87058.844508519629</v>
      </c>
      <c r="CI2083" s="62">
        <f t="shared" ca="1" si="2487"/>
        <v>54671.364090891206</v>
      </c>
      <c r="CJ2083" s="62">
        <f t="shared" ca="1" si="2487"/>
        <v>22553.779343409697</v>
      </c>
      <c r="CK2083" s="62">
        <f t="shared" ca="1" si="2487"/>
        <v>-9296.1588645095471</v>
      </c>
      <c r="CL2083" s="62">
        <f t="shared" ca="1" si="2487"/>
        <v>-40880.680920696119</v>
      </c>
    </row>
    <row r="2084" spans="2:90" x14ac:dyDescent="0.4">
      <c r="B2084" s="154" t="str">
        <f>"New loans originated - "&amp;SUBSTITUTE(B2074,":","")</f>
        <v>New loans originated - Volume driven amortizing loan - no defaults</v>
      </c>
      <c r="D2084" t="s">
        <v>762</v>
      </c>
      <c r="E2084" t="str">
        <f t="shared" si="2482"/>
        <v>2084 LAMORT-S</v>
      </c>
      <c r="K2084" s="24">
        <f t="shared" ca="1" si="2484"/>
        <v>500000</v>
      </c>
      <c r="L2084" s="24">
        <f t="shared" ca="1" si="2484"/>
        <v>500000</v>
      </c>
      <c r="M2084" s="24">
        <f t="shared" ca="1" si="2484"/>
        <v>500000</v>
      </c>
      <c r="N2084" s="24">
        <f t="shared" ca="1" si="2484"/>
        <v>500000</v>
      </c>
      <c r="O2084" s="24">
        <f t="shared" ca="1" si="2484"/>
        <v>500000</v>
      </c>
      <c r="P2084" s="24">
        <f t="shared" ca="1" si="2484"/>
        <v>500000</v>
      </c>
      <c r="R2084"/>
      <c r="S2084" s="80" cm="1">
        <f t="array" aca="1" ref="S2084" ca="1">S2085*INDIRECT(S2069)</f>
        <v>500000</v>
      </c>
      <c r="T2084" s="80" cm="1">
        <f t="array" aca="1" ref="T2084" ca="1">T2085*INDIRECT(T2069)</f>
        <v>500000</v>
      </c>
      <c r="U2084" s="80" cm="1">
        <f t="array" aca="1" ref="U2084" ca="1">U2085*INDIRECT(U2069)</f>
        <v>500000</v>
      </c>
      <c r="V2084" s="80" cm="1">
        <f t="array" aca="1" ref="V2084" ca="1">V2085*INDIRECT(V2069)</f>
        <v>500000</v>
      </c>
      <c r="W2084" s="80" cm="1">
        <f t="array" aca="1" ref="W2084" ca="1">W2085*INDIRECT(W2069)</f>
        <v>500000</v>
      </c>
      <c r="X2084" s="80" cm="1">
        <f t="array" aca="1" ref="X2084" ca="1">X2085*INDIRECT(X2069)</f>
        <v>500000</v>
      </c>
      <c r="Y2084" s="80" cm="1">
        <f t="array" aca="1" ref="Y2084" ca="1">Y2085*INDIRECT(Y2069)</f>
        <v>500000</v>
      </c>
      <c r="Z2084" s="80" cm="1">
        <f t="array" aca="1" ref="Z2084" ca="1">Z2085*INDIRECT(Z2069)</f>
        <v>500000</v>
      </c>
      <c r="AA2084" s="80" cm="1">
        <f t="array" aca="1" ref="AA2084" ca="1">AA2085*INDIRECT(AA2069)</f>
        <v>500000</v>
      </c>
      <c r="AB2084" s="80" cm="1">
        <f t="array" aca="1" ref="AB2084" ca="1">AB2085*INDIRECT(AB2069)</f>
        <v>500000</v>
      </c>
      <c r="AC2084" s="80" cm="1">
        <f t="array" aca="1" ref="AC2084" ca="1">AC2085*INDIRECT(AC2069)</f>
        <v>500000</v>
      </c>
      <c r="AD2084" s="80" cm="1">
        <f t="array" aca="1" ref="AD2084" ca="1">AD2085*INDIRECT(AD2069)</f>
        <v>500000</v>
      </c>
      <c r="AE2084" s="80" cm="1">
        <f t="array" aca="1" ref="AE2084" ca="1">AE2085*INDIRECT(AE2069)</f>
        <v>500000</v>
      </c>
      <c r="AF2084" s="80" cm="1">
        <f t="array" aca="1" ref="AF2084" ca="1">AF2085*INDIRECT(AF2069)</f>
        <v>500000</v>
      </c>
      <c r="AG2084" s="80" cm="1">
        <f t="array" aca="1" ref="AG2084" ca="1">AG2085*INDIRECT(AG2069)</f>
        <v>500000</v>
      </c>
      <c r="AH2084" s="80" cm="1">
        <f t="array" aca="1" ref="AH2084" ca="1">AH2085*INDIRECT(AH2069)</f>
        <v>500000</v>
      </c>
      <c r="AI2084" s="80" cm="1">
        <f t="array" aca="1" ref="AI2084" ca="1">AI2085*INDIRECT(AI2069)</f>
        <v>500000</v>
      </c>
      <c r="AJ2084" s="80" cm="1">
        <f t="array" aca="1" ref="AJ2084" ca="1">AJ2085*INDIRECT(AJ2069)</f>
        <v>500000</v>
      </c>
      <c r="AK2084" s="80" cm="1">
        <f t="array" aca="1" ref="AK2084" ca="1">AK2085*INDIRECT(AK2069)</f>
        <v>500000</v>
      </c>
      <c r="AL2084" s="80" cm="1">
        <f t="array" aca="1" ref="AL2084" ca="1">AL2085*INDIRECT(AL2069)</f>
        <v>500000</v>
      </c>
      <c r="AM2084" s="80" cm="1">
        <f t="array" aca="1" ref="AM2084" ca="1">AM2085*INDIRECT(AM2069)</f>
        <v>500000</v>
      </c>
      <c r="AN2084" s="80" cm="1">
        <f t="array" aca="1" ref="AN2084" ca="1">AN2085*INDIRECT(AN2069)</f>
        <v>500000</v>
      </c>
      <c r="AO2084" s="80" cm="1">
        <f t="array" aca="1" ref="AO2084" ca="1">AO2085*INDIRECT(AO2069)</f>
        <v>500000</v>
      </c>
      <c r="AP2084" s="80" cm="1">
        <f t="array" aca="1" ref="AP2084" ca="1">AP2085*INDIRECT(AP2069)</f>
        <v>500000</v>
      </c>
      <c r="AQ2084" s="80" cm="1">
        <f t="array" aca="1" ref="AQ2084" ca="1">AQ2085*INDIRECT(AQ2069)</f>
        <v>500000</v>
      </c>
      <c r="AR2084" s="80" cm="1">
        <f t="array" aca="1" ref="AR2084" ca="1">AR2085*INDIRECT(AR2069)</f>
        <v>500000</v>
      </c>
      <c r="AS2084" s="80" cm="1">
        <f t="array" aca="1" ref="AS2084" ca="1">AS2085*INDIRECT(AS2069)</f>
        <v>500000</v>
      </c>
      <c r="AT2084" s="80" cm="1">
        <f t="array" aca="1" ref="AT2084" ca="1">AT2085*INDIRECT(AT2069)</f>
        <v>500000</v>
      </c>
      <c r="AU2084" s="80" cm="1">
        <f t="array" aca="1" ref="AU2084" ca="1">AU2085*INDIRECT(AU2069)</f>
        <v>500000</v>
      </c>
      <c r="AV2084" s="80" cm="1">
        <f t="array" aca="1" ref="AV2084" ca="1">AV2085*INDIRECT(AV2069)</f>
        <v>500000</v>
      </c>
      <c r="AW2084" s="80" cm="1">
        <f t="array" aca="1" ref="AW2084" ca="1">AW2085*INDIRECT(AW2069)</f>
        <v>500000</v>
      </c>
      <c r="AX2084" s="80" cm="1">
        <f t="array" aca="1" ref="AX2084" ca="1">AX2085*INDIRECT(AX2069)</f>
        <v>500000</v>
      </c>
      <c r="AY2084" s="80" cm="1">
        <f t="array" aca="1" ref="AY2084" ca="1">AY2085*INDIRECT(AY2069)</f>
        <v>500000</v>
      </c>
      <c r="AZ2084" s="80" cm="1">
        <f t="array" aca="1" ref="AZ2084" ca="1">AZ2085*INDIRECT(AZ2069)</f>
        <v>500000</v>
      </c>
      <c r="BA2084" s="80" cm="1">
        <f t="array" aca="1" ref="BA2084" ca="1">BA2085*INDIRECT(BA2069)</f>
        <v>500000</v>
      </c>
      <c r="BB2084" s="80" cm="1">
        <f t="array" aca="1" ref="BB2084" ca="1">BB2085*INDIRECT(BB2069)</f>
        <v>500000</v>
      </c>
      <c r="BC2084" s="80" cm="1">
        <f t="array" aca="1" ref="BC2084" ca="1">BC2085*INDIRECT(BC2069)</f>
        <v>500000</v>
      </c>
      <c r="BD2084" s="80" cm="1">
        <f t="array" aca="1" ref="BD2084" ca="1">BD2085*INDIRECT(BD2069)</f>
        <v>500000</v>
      </c>
      <c r="BE2084" s="80" cm="1">
        <f t="array" aca="1" ref="BE2084" ca="1">BE2085*INDIRECT(BE2069)</f>
        <v>500000</v>
      </c>
      <c r="BF2084" s="80" cm="1">
        <f t="array" aca="1" ref="BF2084" ca="1">BF2085*INDIRECT(BF2069)</f>
        <v>500000</v>
      </c>
      <c r="BG2084" s="80" cm="1">
        <f t="array" aca="1" ref="BG2084" ca="1">BG2085*INDIRECT(BG2069)</f>
        <v>500000</v>
      </c>
      <c r="BH2084" s="80" cm="1">
        <f t="array" aca="1" ref="BH2084" ca="1">BH2085*INDIRECT(BH2069)</f>
        <v>500000</v>
      </c>
      <c r="BI2084" s="80" cm="1">
        <f t="array" aca="1" ref="BI2084" ca="1">BI2085*INDIRECT(BI2069)</f>
        <v>500000</v>
      </c>
      <c r="BJ2084" s="80" cm="1">
        <f t="array" aca="1" ref="BJ2084" ca="1">BJ2085*INDIRECT(BJ2069)</f>
        <v>500000</v>
      </c>
      <c r="BK2084" s="80" cm="1">
        <f t="array" aca="1" ref="BK2084" ca="1">BK2085*INDIRECT(BK2069)</f>
        <v>500000</v>
      </c>
      <c r="BL2084" s="80" cm="1">
        <f t="array" aca="1" ref="BL2084" ca="1">BL2085*INDIRECT(BL2069)</f>
        <v>500000</v>
      </c>
      <c r="BM2084" s="80" cm="1">
        <f t="array" aca="1" ref="BM2084" ca="1">BM2085*INDIRECT(BM2069)</f>
        <v>500000</v>
      </c>
      <c r="BN2084" s="80" cm="1">
        <f t="array" aca="1" ref="BN2084" ca="1">BN2085*INDIRECT(BN2069)</f>
        <v>500000</v>
      </c>
      <c r="BO2084" s="80" cm="1">
        <f t="array" aca="1" ref="BO2084" ca="1">BO2085*INDIRECT(BO2069)</f>
        <v>500000</v>
      </c>
      <c r="BP2084" s="80" cm="1">
        <f t="array" aca="1" ref="BP2084" ca="1">BP2085*INDIRECT(BP2069)</f>
        <v>500000</v>
      </c>
      <c r="BQ2084" s="80" cm="1">
        <f t="array" aca="1" ref="BQ2084" ca="1">BQ2085*INDIRECT(BQ2069)</f>
        <v>500000</v>
      </c>
      <c r="BR2084" s="80" cm="1">
        <f t="array" aca="1" ref="BR2084" ca="1">BR2085*INDIRECT(BR2069)</f>
        <v>500000</v>
      </c>
      <c r="BS2084" s="80" cm="1">
        <f t="array" aca="1" ref="BS2084" ca="1">BS2085*INDIRECT(BS2069)</f>
        <v>500000</v>
      </c>
      <c r="BT2084" s="80" cm="1">
        <f t="array" aca="1" ref="BT2084" ca="1">BT2085*INDIRECT(BT2069)</f>
        <v>500000</v>
      </c>
      <c r="BU2084" s="80" cm="1">
        <f t="array" aca="1" ref="BU2084" ca="1">BU2085*INDIRECT(BU2069)</f>
        <v>500000</v>
      </c>
      <c r="BV2084" s="80" cm="1">
        <f t="array" aca="1" ref="BV2084" ca="1">BV2085*INDIRECT(BV2069)</f>
        <v>500000</v>
      </c>
      <c r="BW2084" s="80" cm="1">
        <f t="array" aca="1" ref="BW2084" ca="1">BW2085*INDIRECT(BW2069)</f>
        <v>500000</v>
      </c>
      <c r="BX2084" s="80" cm="1">
        <f t="array" aca="1" ref="BX2084" ca="1">BX2085*INDIRECT(BX2069)</f>
        <v>500000</v>
      </c>
      <c r="BY2084" s="80" cm="1">
        <f t="array" aca="1" ref="BY2084" ca="1">BY2085*INDIRECT(BY2069)</f>
        <v>500000</v>
      </c>
      <c r="BZ2084" s="80" cm="1">
        <f t="array" aca="1" ref="BZ2084" ca="1">BZ2085*INDIRECT(BZ2069)</f>
        <v>500000</v>
      </c>
      <c r="CA2084" s="80" cm="1">
        <f t="array" aca="1" ref="CA2084" ca="1">CA2085*INDIRECT(CA2069)</f>
        <v>500000</v>
      </c>
      <c r="CB2084" s="80" cm="1">
        <f t="array" aca="1" ref="CB2084" ca="1">CB2085*INDIRECT(CB2069)</f>
        <v>500000</v>
      </c>
      <c r="CC2084" s="80" cm="1">
        <f t="array" aca="1" ref="CC2084" ca="1">CC2085*INDIRECT(CC2069)</f>
        <v>500000</v>
      </c>
      <c r="CD2084" s="80" cm="1">
        <f t="array" aca="1" ref="CD2084" ca="1">CD2085*INDIRECT(CD2069)</f>
        <v>500000</v>
      </c>
      <c r="CE2084" s="80" cm="1">
        <f t="array" aca="1" ref="CE2084" ca="1">CE2085*INDIRECT(CE2069)</f>
        <v>500000</v>
      </c>
      <c r="CF2084" s="80" cm="1">
        <f t="array" aca="1" ref="CF2084" ca="1">CF2085*INDIRECT(CF2069)</f>
        <v>500000</v>
      </c>
      <c r="CG2084" s="80" cm="1">
        <f t="array" aca="1" ref="CG2084" ca="1">CG2085*INDIRECT(CG2069)</f>
        <v>500000</v>
      </c>
      <c r="CH2084" s="80" cm="1">
        <f t="array" aca="1" ref="CH2084" ca="1">CH2085*INDIRECT(CH2069)</f>
        <v>500000</v>
      </c>
      <c r="CI2084" s="80" cm="1">
        <f t="array" aca="1" ref="CI2084" ca="1">CI2085*INDIRECT(CI2069)</f>
        <v>500000</v>
      </c>
      <c r="CJ2084" s="80" cm="1">
        <f t="array" aca="1" ref="CJ2084" ca="1">CJ2085*INDIRECT(CJ2069)</f>
        <v>500000</v>
      </c>
      <c r="CK2084" s="80" cm="1">
        <f t="array" aca="1" ref="CK2084" ca="1">CK2085*INDIRECT(CK2069)</f>
        <v>500000</v>
      </c>
      <c r="CL2084" s="80" cm="1">
        <f t="array" aca="1" ref="CL2084" ca="1">CL2085*INDIRECT(CL2069)</f>
        <v>500000</v>
      </c>
    </row>
    <row r="2085" spans="2:90" x14ac:dyDescent="0.4">
      <c r="B2085" s="141" t="s">
        <v>308</v>
      </c>
      <c r="C2085" s="12"/>
      <c r="D2085" t="s">
        <v>762</v>
      </c>
      <c r="E2085" t="str">
        <f>ROW()&amp;" "&amp;D2085</f>
        <v>2085 LAMORT-S</v>
      </c>
      <c r="F2085" s="12"/>
      <c r="G2085" t="str">
        <f>E2085</f>
        <v>2085 LAMORT-S</v>
      </c>
      <c r="H2085" s="12"/>
      <c r="I2085" s="60"/>
      <c r="J2085" s="60"/>
      <c r="K2085" s="18">
        <v>100</v>
      </c>
      <c r="L2085" s="18">
        <v>100</v>
      </c>
      <c r="M2085" s="18">
        <v>100</v>
      </c>
      <c r="N2085" s="18">
        <v>100</v>
      </c>
      <c r="O2085" s="18">
        <v>100</v>
      </c>
      <c r="P2085" s="18">
        <v>100</v>
      </c>
      <c r="R2085" s="12"/>
      <c r="S2085" s="143" cm="1">
        <f t="array" ref="S2085">IFERROR(INDEX($K:$Q,ROW(),MATCH(S$3,$K$2:$Q$2,0)),0)</f>
        <v>100</v>
      </c>
      <c r="T2085" s="143" cm="1">
        <f t="array" ref="T2085">IFERROR(INDEX($K:$Q,ROW(),MATCH(T$3,$K$2:$Q$2,0)),0)</f>
        <v>100</v>
      </c>
      <c r="U2085" s="143" cm="1">
        <f t="array" ref="U2085">IFERROR(INDEX($K:$Q,ROW(),MATCH(U$3,$K$2:$Q$2,0)),0)</f>
        <v>100</v>
      </c>
      <c r="V2085" s="143" cm="1">
        <f t="array" ref="V2085">IFERROR(INDEX($K:$Q,ROW(),MATCH(V$3,$K$2:$Q$2,0)),0)</f>
        <v>100</v>
      </c>
      <c r="W2085" s="143" cm="1">
        <f t="array" ref="W2085">IFERROR(INDEX($K:$Q,ROW(),MATCH(W$3,$K$2:$Q$2,0)),0)</f>
        <v>100</v>
      </c>
      <c r="X2085" s="143" cm="1">
        <f t="array" ref="X2085">IFERROR(INDEX($K:$Q,ROW(),MATCH(X$3,$K$2:$Q$2,0)),0)</f>
        <v>100</v>
      </c>
      <c r="Y2085" s="143" cm="1">
        <f t="array" ref="Y2085">IFERROR(INDEX($K:$Q,ROW(),MATCH(Y$3,$K$2:$Q$2,0)),0)</f>
        <v>100</v>
      </c>
      <c r="Z2085" s="143" cm="1">
        <f t="array" ref="Z2085">IFERROR(INDEX($K:$Q,ROW(),MATCH(Z$3,$K$2:$Q$2,0)),0)</f>
        <v>100</v>
      </c>
      <c r="AA2085" s="143" cm="1">
        <f t="array" ref="AA2085">IFERROR(INDEX($K:$Q,ROW(),MATCH(AA$3,$K$2:$Q$2,0)),0)</f>
        <v>100</v>
      </c>
      <c r="AB2085" s="143" cm="1">
        <f t="array" ref="AB2085">IFERROR(INDEX($K:$Q,ROW(),MATCH(AB$3,$K$2:$Q$2,0)),0)</f>
        <v>100</v>
      </c>
      <c r="AC2085" s="143" cm="1">
        <f t="array" ref="AC2085">IFERROR(INDEX($K:$Q,ROW(),MATCH(AC$3,$K$2:$Q$2,0)),0)</f>
        <v>100</v>
      </c>
      <c r="AD2085" s="143" cm="1">
        <f t="array" ref="AD2085">IFERROR(INDEX($K:$Q,ROW(),MATCH(AD$3,$K$2:$Q$2,0)),0)</f>
        <v>100</v>
      </c>
      <c r="AE2085" s="143" cm="1">
        <f t="array" ref="AE2085">IFERROR(INDEX($K:$Q,ROW(),MATCH(AE$3,$K$2:$Q$2,0)),0)</f>
        <v>100</v>
      </c>
      <c r="AF2085" s="143" cm="1">
        <f t="array" ref="AF2085">IFERROR(INDEX($K:$Q,ROW(),MATCH(AF$3,$K$2:$Q$2,0)),0)</f>
        <v>100</v>
      </c>
      <c r="AG2085" s="143" cm="1">
        <f t="array" ref="AG2085">IFERROR(INDEX($K:$Q,ROW(),MATCH(AG$3,$K$2:$Q$2,0)),0)</f>
        <v>100</v>
      </c>
      <c r="AH2085" s="143" cm="1">
        <f t="array" ref="AH2085">IFERROR(INDEX($K:$Q,ROW(),MATCH(AH$3,$K$2:$Q$2,0)),0)</f>
        <v>100</v>
      </c>
      <c r="AI2085" s="143" cm="1">
        <f t="array" ref="AI2085">IFERROR(INDEX($K:$Q,ROW(),MATCH(AI$3,$K$2:$Q$2,0)),0)</f>
        <v>100</v>
      </c>
      <c r="AJ2085" s="143" cm="1">
        <f t="array" ref="AJ2085">IFERROR(INDEX($K:$Q,ROW(),MATCH(AJ$3,$K$2:$Q$2,0)),0)</f>
        <v>100</v>
      </c>
      <c r="AK2085" s="143" cm="1">
        <f t="array" ref="AK2085">IFERROR(INDEX($K:$Q,ROW(),MATCH(AK$3,$K$2:$Q$2,0)),0)</f>
        <v>100</v>
      </c>
      <c r="AL2085" s="143" cm="1">
        <f t="array" ref="AL2085">IFERROR(INDEX($K:$Q,ROW(),MATCH(AL$3,$K$2:$Q$2,0)),0)</f>
        <v>100</v>
      </c>
      <c r="AM2085" s="143" cm="1">
        <f t="array" ref="AM2085">IFERROR(INDEX($K:$Q,ROW(),MATCH(AM$3,$K$2:$Q$2,0)),0)</f>
        <v>100</v>
      </c>
      <c r="AN2085" s="143" cm="1">
        <f t="array" ref="AN2085">IFERROR(INDEX($K:$Q,ROW(),MATCH(AN$3,$K$2:$Q$2,0)),0)</f>
        <v>100</v>
      </c>
      <c r="AO2085" s="143" cm="1">
        <f t="array" ref="AO2085">IFERROR(INDEX($K:$Q,ROW(),MATCH(AO$3,$K$2:$Q$2,0)),0)</f>
        <v>100</v>
      </c>
      <c r="AP2085" s="143" cm="1">
        <f t="array" ref="AP2085">IFERROR(INDEX($K:$Q,ROW(),MATCH(AP$3,$K$2:$Q$2,0)),0)</f>
        <v>100</v>
      </c>
      <c r="AQ2085" s="143" cm="1">
        <f t="array" ref="AQ2085">IFERROR(INDEX($K:$Q,ROW(),MATCH(AQ$3,$K$2:$Q$2,0)),0)</f>
        <v>100</v>
      </c>
      <c r="AR2085" s="143" cm="1">
        <f t="array" ref="AR2085">IFERROR(INDEX($K:$Q,ROW(),MATCH(AR$3,$K$2:$Q$2,0)),0)</f>
        <v>100</v>
      </c>
      <c r="AS2085" s="143" cm="1">
        <f t="array" ref="AS2085">IFERROR(INDEX($K:$Q,ROW(),MATCH(AS$3,$K$2:$Q$2,0)),0)</f>
        <v>100</v>
      </c>
      <c r="AT2085" s="143" cm="1">
        <f t="array" ref="AT2085">IFERROR(INDEX($K:$Q,ROW(),MATCH(AT$3,$K$2:$Q$2,0)),0)</f>
        <v>100</v>
      </c>
      <c r="AU2085" s="143" cm="1">
        <f t="array" ref="AU2085">IFERROR(INDEX($K:$Q,ROW(),MATCH(AU$3,$K$2:$Q$2,0)),0)</f>
        <v>100</v>
      </c>
      <c r="AV2085" s="143" cm="1">
        <f t="array" ref="AV2085">IFERROR(INDEX($K:$Q,ROW(),MATCH(AV$3,$K$2:$Q$2,0)),0)</f>
        <v>100</v>
      </c>
      <c r="AW2085" s="143" cm="1">
        <f t="array" ref="AW2085">IFERROR(INDEX($K:$Q,ROW(),MATCH(AW$3,$K$2:$Q$2,0)),0)</f>
        <v>100</v>
      </c>
      <c r="AX2085" s="143" cm="1">
        <f t="array" ref="AX2085">IFERROR(INDEX($K:$Q,ROW(),MATCH(AX$3,$K$2:$Q$2,0)),0)</f>
        <v>100</v>
      </c>
      <c r="AY2085" s="143" cm="1">
        <f t="array" ref="AY2085">IFERROR(INDEX($K:$Q,ROW(),MATCH(AY$3,$K$2:$Q$2,0)),0)</f>
        <v>100</v>
      </c>
      <c r="AZ2085" s="143" cm="1">
        <f t="array" ref="AZ2085">IFERROR(INDEX($K:$Q,ROW(),MATCH(AZ$3,$K$2:$Q$2,0)),0)</f>
        <v>100</v>
      </c>
      <c r="BA2085" s="143" cm="1">
        <f t="array" ref="BA2085">IFERROR(INDEX($K:$Q,ROW(),MATCH(BA$3,$K$2:$Q$2,0)),0)</f>
        <v>100</v>
      </c>
      <c r="BB2085" s="143" cm="1">
        <f t="array" ref="BB2085">IFERROR(INDEX($K:$Q,ROW(),MATCH(BB$3,$K$2:$Q$2,0)),0)</f>
        <v>100</v>
      </c>
      <c r="BC2085" s="143" cm="1">
        <f t="array" ref="BC2085">IFERROR(INDEX($K:$Q,ROW(),MATCH(BC$3,$K$2:$Q$2,0)),0)</f>
        <v>100</v>
      </c>
      <c r="BD2085" s="143" cm="1">
        <f t="array" ref="BD2085">IFERROR(INDEX($K:$Q,ROW(),MATCH(BD$3,$K$2:$Q$2,0)),0)</f>
        <v>100</v>
      </c>
      <c r="BE2085" s="143" cm="1">
        <f t="array" ref="BE2085">IFERROR(INDEX($K:$Q,ROW(),MATCH(BE$3,$K$2:$Q$2,0)),0)</f>
        <v>100</v>
      </c>
      <c r="BF2085" s="143" cm="1">
        <f t="array" ref="BF2085">IFERROR(INDEX($K:$Q,ROW(),MATCH(BF$3,$K$2:$Q$2,0)),0)</f>
        <v>100</v>
      </c>
      <c r="BG2085" s="143" cm="1">
        <f t="array" ref="BG2085">IFERROR(INDEX($K:$Q,ROW(),MATCH(BG$3,$K$2:$Q$2,0)),0)</f>
        <v>100</v>
      </c>
      <c r="BH2085" s="143" cm="1">
        <f t="array" ref="BH2085">IFERROR(INDEX($K:$Q,ROW(),MATCH(BH$3,$K$2:$Q$2,0)),0)</f>
        <v>100</v>
      </c>
      <c r="BI2085" s="143" cm="1">
        <f t="array" ref="BI2085">IFERROR(INDEX($K:$Q,ROW(),MATCH(BI$3,$K$2:$Q$2,0)),0)</f>
        <v>100</v>
      </c>
      <c r="BJ2085" s="143" cm="1">
        <f t="array" ref="BJ2085">IFERROR(INDEX($K:$Q,ROW(),MATCH(BJ$3,$K$2:$Q$2,0)),0)</f>
        <v>100</v>
      </c>
      <c r="BK2085" s="143" cm="1">
        <f t="array" ref="BK2085">IFERROR(INDEX($K:$Q,ROW(),MATCH(BK$3,$K$2:$Q$2,0)),0)</f>
        <v>100</v>
      </c>
      <c r="BL2085" s="143" cm="1">
        <f t="array" ref="BL2085">IFERROR(INDEX($K:$Q,ROW(),MATCH(BL$3,$K$2:$Q$2,0)),0)</f>
        <v>100</v>
      </c>
      <c r="BM2085" s="143" cm="1">
        <f t="array" ref="BM2085">IFERROR(INDEX($K:$Q,ROW(),MATCH(BM$3,$K$2:$Q$2,0)),0)</f>
        <v>100</v>
      </c>
      <c r="BN2085" s="143" cm="1">
        <f t="array" ref="BN2085">IFERROR(INDEX($K:$Q,ROW(),MATCH(BN$3,$K$2:$Q$2,0)),0)</f>
        <v>100</v>
      </c>
      <c r="BO2085" s="143" cm="1">
        <f t="array" ref="BO2085">IFERROR(INDEX($K:$Q,ROW(),MATCH(BO$3,$K$2:$Q$2,0)),0)</f>
        <v>100</v>
      </c>
      <c r="BP2085" s="143" cm="1">
        <f t="array" ref="BP2085">IFERROR(INDEX($K:$Q,ROW(),MATCH(BP$3,$K$2:$Q$2,0)),0)</f>
        <v>100</v>
      </c>
      <c r="BQ2085" s="143" cm="1">
        <f t="array" ref="BQ2085">IFERROR(INDEX($K:$Q,ROW(),MATCH(BQ$3,$K$2:$Q$2,0)),0)</f>
        <v>100</v>
      </c>
      <c r="BR2085" s="143" cm="1">
        <f t="array" ref="BR2085">IFERROR(INDEX($K:$Q,ROW(),MATCH(BR$3,$K$2:$Q$2,0)),0)</f>
        <v>100</v>
      </c>
      <c r="BS2085" s="143" cm="1">
        <f t="array" ref="BS2085">IFERROR(INDEX($K:$Q,ROW(),MATCH(BS$3,$K$2:$Q$2,0)),0)</f>
        <v>100</v>
      </c>
      <c r="BT2085" s="143" cm="1">
        <f t="array" ref="BT2085">IFERROR(INDEX($K:$Q,ROW(),MATCH(BT$3,$K$2:$Q$2,0)),0)</f>
        <v>100</v>
      </c>
      <c r="BU2085" s="143" cm="1">
        <f t="array" ref="BU2085">IFERROR(INDEX($K:$Q,ROW(),MATCH(BU$3,$K$2:$Q$2,0)),0)</f>
        <v>100</v>
      </c>
      <c r="BV2085" s="143" cm="1">
        <f t="array" ref="BV2085">IFERROR(INDEX($K:$Q,ROW(),MATCH(BV$3,$K$2:$Q$2,0)),0)</f>
        <v>100</v>
      </c>
      <c r="BW2085" s="143" cm="1">
        <f t="array" ref="BW2085">IFERROR(INDEX($K:$Q,ROW(),MATCH(BW$3,$K$2:$Q$2,0)),0)</f>
        <v>100</v>
      </c>
      <c r="BX2085" s="143" cm="1">
        <f t="array" ref="BX2085">IFERROR(INDEX($K:$Q,ROW(),MATCH(BX$3,$K$2:$Q$2,0)),0)</f>
        <v>100</v>
      </c>
      <c r="BY2085" s="143" cm="1">
        <f t="array" ref="BY2085">IFERROR(INDEX($K:$Q,ROW(),MATCH(BY$3,$K$2:$Q$2,0)),0)</f>
        <v>100</v>
      </c>
      <c r="BZ2085" s="143" cm="1">
        <f t="array" ref="BZ2085">IFERROR(INDEX($K:$Q,ROW(),MATCH(BZ$3,$K$2:$Q$2,0)),0)</f>
        <v>100</v>
      </c>
      <c r="CA2085" s="143" cm="1">
        <f t="array" ref="CA2085">IFERROR(INDEX($K:$Q,ROW(),MATCH(CA$3,$K$2:$Q$2,0)),0)</f>
        <v>100</v>
      </c>
      <c r="CB2085" s="143" cm="1">
        <f t="array" ref="CB2085">IFERROR(INDEX($K:$Q,ROW(),MATCH(CB$3,$K$2:$Q$2,0)),0)</f>
        <v>100</v>
      </c>
      <c r="CC2085" s="143" cm="1">
        <f t="array" ref="CC2085">IFERROR(INDEX($K:$Q,ROW(),MATCH(CC$3,$K$2:$Q$2,0)),0)</f>
        <v>100</v>
      </c>
      <c r="CD2085" s="143" cm="1">
        <f t="array" ref="CD2085">IFERROR(INDEX($K:$Q,ROW(),MATCH(CD$3,$K$2:$Q$2,0)),0)</f>
        <v>100</v>
      </c>
      <c r="CE2085" s="143" cm="1">
        <f t="array" ref="CE2085">IFERROR(INDEX($K:$Q,ROW(),MATCH(CE$3,$K$2:$Q$2,0)),0)</f>
        <v>100</v>
      </c>
      <c r="CF2085" s="143" cm="1">
        <f t="array" ref="CF2085">IFERROR(INDEX($K:$Q,ROW(),MATCH(CF$3,$K$2:$Q$2,0)),0)</f>
        <v>100</v>
      </c>
      <c r="CG2085" s="143" cm="1">
        <f t="array" ref="CG2085">IFERROR(INDEX($K:$Q,ROW(),MATCH(CG$3,$K$2:$Q$2,0)),0)</f>
        <v>100</v>
      </c>
      <c r="CH2085" s="143" cm="1">
        <f t="array" ref="CH2085">IFERROR(INDEX($K:$Q,ROW(),MATCH(CH$3,$K$2:$Q$2,0)),0)</f>
        <v>100</v>
      </c>
      <c r="CI2085" s="143" cm="1">
        <f t="array" ref="CI2085">IFERROR(INDEX($K:$Q,ROW(),MATCH(CI$3,$K$2:$Q$2,0)),0)</f>
        <v>100</v>
      </c>
      <c r="CJ2085" s="143" cm="1">
        <f t="array" ref="CJ2085">IFERROR(INDEX($K:$Q,ROW(),MATCH(CJ$3,$K$2:$Q$2,0)),0)</f>
        <v>100</v>
      </c>
      <c r="CK2085" s="143" cm="1">
        <f t="array" ref="CK2085">IFERROR(INDEX($K:$Q,ROW(),MATCH(CK$3,$K$2:$Q$2,0)),0)</f>
        <v>100</v>
      </c>
      <c r="CL2085" s="143" cm="1">
        <f t="array" ref="CL2085">IFERROR(INDEX($K:$Q,ROW(),MATCH(CL$3,$K$2:$Q$2,0)),0)</f>
        <v>100</v>
      </c>
    </row>
    <row r="2086" spans="2:90" x14ac:dyDescent="0.4">
      <c r="B2086" s="154" t="str">
        <f>"Prepayment - "&amp;SUBSTITUTE(B2074,":","")</f>
        <v>Prepayment - Volume driven amortizing loan - no defaults</v>
      </c>
      <c r="D2086" t="s">
        <v>762</v>
      </c>
      <c r="E2086" t="str">
        <f>ROW()&amp;" "&amp;D2086</f>
        <v>2086 LAMORT-S</v>
      </c>
      <c r="K2086" s="24">
        <f t="shared" ref="K2086:P2088" si="2488">SUMIF($4:$4,K$2,2086:2086)</f>
        <v>0</v>
      </c>
      <c r="L2086" s="24">
        <f t="shared" si="2488"/>
        <v>0</v>
      </c>
      <c r="M2086" s="24">
        <f t="shared" si="2488"/>
        <v>0</v>
      </c>
      <c r="N2086" s="24">
        <f t="shared" si="2488"/>
        <v>0</v>
      </c>
      <c r="O2086" s="24">
        <f t="shared" si="2488"/>
        <v>0</v>
      </c>
      <c r="P2086" s="24">
        <f t="shared" si="2488"/>
        <v>0</v>
      </c>
      <c r="R2086"/>
      <c r="S2086" s="129">
        <v>0</v>
      </c>
      <c r="T2086" s="129">
        <v>0</v>
      </c>
      <c r="U2086" s="129">
        <v>0</v>
      </c>
      <c r="V2086" s="74">
        <v>0</v>
      </c>
      <c r="W2086" s="74">
        <v>0</v>
      </c>
      <c r="X2086" s="74">
        <v>0</v>
      </c>
      <c r="Y2086" s="74">
        <v>0</v>
      </c>
      <c r="Z2086" s="74">
        <v>0</v>
      </c>
      <c r="AA2086" s="74">
        <v>0</v>
      </c>
      <c r="AB2086" s="74">
        <v>0</v>
      </c>
      <c r="AC2086" s="74">
        <v>0</v>
      </c>
      <c r="AD2086" s="74">
        <v>0</v>
      </c>
      <c r="AE2086" s="74">
        <v>0</v>
      </c>
      <c r="AF2086" s="74">
        <v>0</v>
      </c>
      <c r="AG2086" s="74">
        <v>0</v>
      </c>
      <c r="AH2086" s="74">
        <v>0</v>
      </c>
      <c r="AI2086" s="74">
        <v>0</v>
      </c>
      <c r="AJ2086" s="74">
        <v>0</v>
      </c>
      <c r="AK2086" s="74">
        <v>0</v>
      </c>
      <c r="AL2086" s="74">
        <v>0</v>
      </c>
      <c r="AM2086" s="74">
        <v>0</v>
      </c>
      <c r="AN2086" s="74">
        <v>0</v>
      </c>
      <c r="AO2086" s="74">
        <v>0</v>
      </c>
      <c r="AP2086" s="74">
        <v>0</v>
      </c>
      <c r="AQ2086" s="74">
        <v>0</v>
      </c>
      <c r="AR2086" s="74">
        <v>0</v>
      </c>
      <c r="AS2086" s="74">
        <v>0</v>
      </c>
      <c r="AT2086" s="74">
        <v>0</v>
      </c>
      <c r="AU2086" s="74">
        <v>0</v>
      </c>
      <c r="AV2086" s="74">
        <v>0</v>
      </c>
      <c r="AW2086" s="74">
        <v>0</v>
      </c>
      <c r="AX2086" s="74">
        <v>0</v>
      </c>
      <c r="AY2086" s="74">
        <v>0</v>
      </c>
      <c r="AZ2086" s="74">
        <v>0</v>
      </c>
      <c r="BA2086" s="74">
        <v>0</v>
      </c>
      <c r="BB2086" s="74">
        <v>0</v>
      </c>
      <c r="BC2086" s="74">
        <v>0</v>
      </c>
      <c r="BD2086" s="74">
        <v>0</v>
      </c>
      <c r="BE2086" s="74">
        <v>0</v>
      </c>
      <c r="BF2086" s="74">
        <v>0</v>
      </c>
      <c r="BG2086" s="74">
        <v>0</v>
      </c>
      <c r="BH2086" s="74">
        <v>0</v>
      </c>
      <c r="BI2086" s="74">
        <v>0</v>
      </c>
      <c r="BJ2086" s="74">
        <v>0</v>
      </c>
      <c r="BK2086" s="74">
        <v>0</v>
      </c>
      <c r="BL2086" s="74">
        <v>0</v>
      </c>
      <c r="BM2086" s="74">
        <v>0</v>
      </c>
      <c r="BN2086" s="74">
        <v>0</v>
      </c>
      <c r="BO2086" s="74">
        <v>0</v>
      </c>
      <c r="BP2086" s="74">
        <v>0</v>
      </c>
      <c r="BQ2086" s="74">
        <v>0</v>
      </c>
      <c r="BR2086" s="74">
        <v>0</v>
      </c>
      <c r="BS2086" s="74">
        <v>0</v>
      </c>
      <c r="BT2086" s="74">
        <v>0</v>
      </c>
      <c r="BU2086" s="74">
        <v>0</v>
      </c>
      <c r="BV2086" s="74">
        <v>0</v>
      </c>
      <c r="BW2086" s="74">
        <v>0</v>
      </c>
      <c r="BX2086" s="74">
        <v>0</v>
      </c>
      <c r="BY2086" s="74">
        <v>0</v>
      </c>
      <c r="BZ2086" s="74">
        <v>0</v>
      </c>
      <c r="CA2086" s="74">
        <v>0</v>
      </c>
      <c r="CB2086" s="74">
        <v>0</v>
      </c>
      <c r="CC2086" s="74">
        <v>0</v>
      </c>
      <c r="CD2086" s="74">
        <v>0</v>
      </c>
      <c r="CE2086" s="74">
        <v>0</v>
      </c>
      <c r="CF2086" s="74">
        <v>0</v>
      </c>
      <c r="CG2086" s="74">
        <v>0</v>
      </c>
      <c r="CH2086" s="74">
        <v>0</v>
      </c>
      <c r="CI2086" s="74">
        <v>0</v>
      </c>
      <c r="CJ2086" s="74">
        <v>0</v>
      </c>
      <c r="CK2086" s="74">
        <v>0</v>
      </c>
      <c r="CL2086" s="74">
        <v>0</v>
      </c>
    </row>
    <row r="2087" spans="2:90" x14ac:dyDescent="0.4">
      <c r="B2087" s="154" t="str">
        <f>"Principal payments - "&amp;SUBSTITUTE(B2074,":","")</f>
        <v>Principal payments - Volume driven amortizing loan - no defaults</v>
      </c>
      <c r="D2087" t="s">
        <v>762</v>
      </c>
      <c r="E2087" t="str">
        <f>ROW()&amp;" "&amp;D2087</f>
        <v>2087 LAMORT-S</v>
      </c>
      <c r="K2087" s="134">
        <f t="shared" ca="1" si="2488"/>
        <v>-551748.4211659492</v>
      </c>
      <c r="L2087" s="134">
        <f t="shared" ca="1" si="2488"/>
        <v>-546804.29287257546</v>
      </c>
      <c r="M2087" s="134">
        <f t="shared" ca="1" si="2488"/>
        <v>-542332.53463476256</v>
      </c>
      <c r="N2087" s="134">
        <f t="shared" ca="1" si="2488"/>
        <v>-538288.01544939913</v>
      </c>
      <c r="O2087" s="134">
        <f t="shared" ca="1" si="2488"/>
        <v>-534629.91620278743</v>
      </c>
      <c r="P2087" s="134">
        <f t="shared" ca="1" si="2488"/>
        <v>-531321.31770571833</v>
      </c>
      <c r="R2087"/>
      <c r="S2087" s="221">
        <f t="shared" ref="S2087" ca="1" si="2489">S2099-S2090</f>
        <v>-48124.610281671463</v>
      </c>
      <c r="T2087" s="221">
        <f t="shared" ref="T2087:AX2087" ca="1" si="2490">T2099-T2090</f>
        <v>-95848.18214432901</v>
      </c>
      <c r="U2087" s="221">
        <f t="shared" ca="1" si="2490"/>
        <v>-143174.05757479771</v>
      </c>
      <c r="V2087" s="221">
        <f t="shared" ca="1" si="2490"/>
        <v>-190105.55071001255</v>
      </c>
      <c r="W2087" s="221">
        <f t="shared" ca="1" si="2490"/>
        <v>-236645.94806910056</v>
      </c>
      <c r="X2087" s="221">
        <f t="shared" ca="1" si="2490"/>
        <v>-282798.50878352951</v>
      </c>
      <c r="Y2087" s="221">
        <f t="shared" ca="1" si="2490"/>
        <v>-328566.46482533828</v>
      </c>
      <c r="Z2087" s="221">
        <f t="shared" ca="1" si="2490"/>
        <v>-373953.02123346523</v>
      </c>
      <c r="AA2087" s="221">
        <f t="shared" ca="1" si="2490"/>
        <v>-418961.35633819114</v>
      </c>
      <c r="AB2087" s="221">
        <f t="shared" ca="1" si="2490"/>
        <v>-463594.62198371097</v>
      </c>
      <c r="AC2087" s="221">
        <f t="shared" ca="1" si="2490"/>
        <v>-507855.94374885148</v>
      </c>
      <c r="AD2087" s="221">
        <f t="shared" ca="1" si="2490"/>
        <v>-551748.4211659492</v>
      </c>
      <c r="AE2087" s="221">
        <f t="shared" ca="1" si="2490"/>
        <v>-551317.18432289956</v>
      </c>
      <c r="AF2087" s="221">
        <f t="shared" ca="1" si="2490"/>
        <v>-550889.5411202088</v>
      </c>
      <c r="AG2087" s="221">
        <f t="shared" ca="1" si="2490"/>
        <v>-550465.4616108737</v>
      </c>
      <c r="AH2087" s="221">
        <f t="shared" ca="1" si="2490"/>
        <v>-550044.91609744972</v>
      </c>
      <c r="AI2087" s="221">
        <f t="shared" ca="1" si="2490"/>
        <v>-549627.87512997095</v>
      </c>
      <c r="AJ2087" s="221">
        <f t="shared" ca="1" si="2490"/>
        <v>-549214.3095038879</v>
      </c>
      <c r="AK2087" s="221">
        <f t="shared" ca="1" si="2490"/>
        <v>-548804.19025802216</v>
      </c>
      <c r="AL2087" s="221">
        <f t="shared" ca="1" si="2490"/>
        <v>-548397.48867253866</v>
      </c>
      <c r="AM2087" s="221">
        <f t="shared" ca="1" si="2490"/>
        <v>-547994.17626693414</v>
      </c>
      <c r="AN2087" s="221">
        <f t="shared" ca="1" si="2490"/>
        <v>-547594.22479804303</v>
      </c>
      <c r="AO2087" s="221">
        <f t="shared" ca="1" si="2490"/>
        <v>-547197.60625805939</v>
      </c>
      <c r="AP2087" s="221">
        <f t="shared" ca="1" si="2490"/>
        <v>-546804.29287257546</v>
      </c>
      <c r="AQ2087" s="221">
        <f t="shared" ca="1" si="2490"/>
        <v>-546414.2570986374</v>
      </c>
      <c r="AR2087" s="221">
        <f t="shared" ca="1" si="2490"/>
        <v>-546027.47162281536</v>
      </c>
      <c r="AS2087" s="221">
        <f t="shared" ca="1" si="2490"/>
        <v>-545643.90935929189</v>
      </c>
      <c r="AT2087" s="221">
        <f t="shared" ca="1" si="2490"/>
        <v>-545263.54344796448</v>
      </c>
      <c r="AU2087" s="221">
        <f t="shared" ca="1" si="2490"/>
        <v>-544886.34725256485</v>
      </c>
      <c r="AV2087" s="221">
        <f t="shared" ca="1" si="2490"/>
        <v>-544512.29435879341</v>
      </c>
      <c r="AW2087" s="221">
        <f t="shared" ca="1" si="2490"/>
        <v>-544141.35857247014</v>
      </c>
      <c r="AX2087" s="221">
        <f t="shared" ca="1" si="2490"/>
        <v>-543773.51391769957</v>
      </c>
      <c r="AY2087" s="221">
        <f t="shared" ref="AY2087:CD2087" ca="1" si="2491">AY2099-AY2090</f>
        <v>-543408.73463505204</v>
      </c>
      <c r="AZ2087" s="221">
        <f t="shared" ca="1" si="2491"/>
        <v>-543046.99517975992</v>
      </c>
      <c r="BA2087" s="221">
        <f t="shared" ca="1" si="2491"/>
        <v>-542688.27021992858</v>
      </c>
      <c r="BB2087" s="221">
        <f t="shared" ca="1" si="2491"/>
        <v>-542332.53463476256</v>
      </c>
      <c r="BC2087" s="221">
        <f t="shared" ca="1" si="2491"/>
        <v>-541979.76351280627</v>
      </c>
      <c r="BD2087" s="221">
        <f t="shared" ca="1" si="2491"/>
        <v>-541629.93215019954</v>
      </c>
      <c r="BE2087" s="221">
        <f t="shared" ca="1" si="2491"/>
        <v>-541283.01604894781</v>
      </c>
      <c r="BF2087" s="221">
        <f t="shared" ca="1" si="2491"/>
        <v>-540938.99091520661</v>
      </c>
      <c r="BG2087" s="221">
        <f t="shared" ca="1" si="2491"/>
        <v>-540597.83265757991</v>
      </c>
      <c r="BH2087" s="221">
        <f t="shared" ca="1" si="2491"/>
        <v>-540259.51738543343</v>
      </c>
      <c r="BI2087" s="221">
        <f t="shared" ca="1" si="2491"/>
        <v>-539924.02140722144</v>
      </c>
      <c r="BJ2087" s="221">
        <f t="shared" ca="1" si="2491"/>
        <v>-539591.32122882793</v>
      </c>
      <c r="BK2087" s="221">
        <f t="shared" ca="1" si="2491"/>
        <v>-539261.39355192101</v>
      </c>
      <c r="BL2087" s="221">
        <f t="shared" ca="1" si="2491"/>
        <v>-538934.21527232172</v>
      </c>
      <c r="BM2087" s="221">
        <f t="shared" ca="1" si="2491"/>
        <v>-538609.76347838563</v>
      </c>
      <c r="BN2087" s="221">
        <f t="shared" ca="1" si="2491"/>
        <v>-538288.01544939913</v>
      </c>
      <c r="BO2087" s="221">
        <f t="shared" ca="1" si="2491"/>
        <v>-537968.94865398749</v>
      </c>
      <c r="BP2087" s="221">
        <f t="shared" ca="1" si="2491"/>
        <v>-537652.54074853752</v>
      </c>
      <c r="BQ2087" s="221">
        <f t="shared" ca="1" si="2491"/>
        <v>-537338.76957563311</v>
      </c>
      <c r="BR2087" s="221">
        <f t="shared" ca="1" si="2491"/>
        <v>-537027.61316250276</v>
      </c>
      <c r="BS2087" s="221">
        <f t="shared" ca="1" si="2491"/>
        <v>-536719.04971948196</v>
      </c>
      <c r="BT2087" s="221">
        <f t="shared" ca="1" si="2491"/>
        <v>-536413.05763848627</v>
      </c>
      <c r="BU2087" s="221">
        <f t="shared" ca="1" si="2491"/>
        <v>-536109.61549149884</v>
      </c>
      <c r="BV2087" s="221">
        <f t="shared" ca="1" si="2491"/>
        <v>-535808.70202906977</v>
      </c>
      <c r="BW2087" s="221">
        <f t="shared" ca="1" si="2491"/>
        <v>-535510.29617882753</v>
      </c>
      <c r="BX2087" s="221">
        <f t="shared" ca="1" si="2491"/>
        <v>-535214.37704400392</v>
      </c>
      <c r="BY2087" s="221">
        <f t="shared" ca="1" si="2491"/>
        <v>-534920.9239019705</v>
      </c>
      <c r="BZ2087" s="221">
        <f t="shared" ca="1" si="2491"/>
        <v>-534629.91620278743</v>
      </c>
      <c r="CA2087" s="221">
        <f t="shared" ca="1" si="2491"/>
        <v>-534341.33356776426</v>
      </c>
      <c r="CB2087" s="221">
        <f t="shared" ca="1" si="2491"/>
        <v>-534055.15578803292</v>
      </c>
      <c r="CC2087" s="221">
        <f t="shared" ca="1" si="2491"/>
        <v>-533771.36282313254</v>
      </c>
      <c r="CD2087" s="221">
        <f t="shared" ca="1" si="2491"/>
        <v>-533489.93479960645</v>
      </c>
      <c r="CE2087" s="221">
        <f t="shared" ref="CE2087:CK2087" ca="1" si="2492">CE2099-CE2090</f>
        <v>-533210.85200960981</v>
      </c>
      <c r="CF2087" s="221">
        <f t="shared" ca="1" si="2492"/>
        <v>-532934.09490952967</v>
      </c>
      <c r="CG2087" s="221">
        <f t="shared" ca="1" si="2492"/>
        <v>-532659.64411861694</v>
      </c>
      <c r="CH2087" s="221">
        <f t="shared" ca="1" si="2492"/>
        <v>-532387.48041762842</v>
      </c>
      <c r="CI2087" s="221">
        <f t="shared" ca="1" si="2492"/>
        <v>-532117.58474748151</v>
      </c>
      <c r="CJ2087" s="221">
        <f t="shared" ca="1" si="2492"/>
        <v>-531849.93820791924</v>
      </c>
      <c r="CK2087" s="221">
        <f t="shared" ca="1" si="2492"/>
        <v>-531584.52205618657</v>
      </c>
      <c r="CL2087" s="221">
        <f t="shared" ref="CL2087" ca="1" si="2493">CL2099-CL2090</f>
        <v>-531321.31770571833</v>
      </c>
    </row>
    <row r="2088" spans="2:90" x14ac:dyDescent="0.4">
      <c r="B2088" s="123" t="str">
        <f>"Loan - "&amp;SUBSTITUTE(B2074,":","")</f>
        <v>Loan - Volume driven amortizing loan - no defaults</v>
      </c>
      <c r="C2088" t="s">
        <v>240</v>
      </c>
      <c r="D2088" t="s">
        <v>762</v>
      </c>
      <c r="E2088" t="str">
        <f t="shared" si="2482"/>
        <v>2088 LAMORT-S</v>
      </c>
      <c r="F2088" s="27"/>
      <c r="G2088" s="57"/>
      <c r="I2088" s="74"/>
      <c r="J2088" s="74"/>
      <c r="K2088" s="33">
        <f t="shared" ca="1" si="2488"/>
        <v>2358623.3131410531</v>
      </c>
      <c r="L2088" s="33">
        <f t="shared" ca="1" si="2488"/>
        <v>1770272.0462295902</v>
      </c>
      <c r="M2088" s="33">
        <f t="shared" ca="1" si="2488"/>
        <v>1238132.8159298496</v>
      </c>
      <c r="N2088" s="33">
        <f t="shared" ca="1" si="2488"/>
        <v>756835.03287159931</v>
      </c>
      <c r="O2088" s="33">
        <f t="shared" ca="1" si="2488"/>
        <v>321521.22252481221</v>
      </c>
      <c r="P2088" s="33">
        <f t="shared" ca="1" si="2488"/>
        <v>-72201.998626414454</v>
      </c>
      <c r="Q2088" s="33"/>
      <c r="R2088" s="53">
        <f ca="1">S2083</f>
        <v>0</v>
      </c>
      <c r="S2088" s="93">
        <f t="shared" ref="S2088" ca="1" si="2494">SUM(S2086:S2087,S2083:S2084)</f>
        <v>451875.38971832854</v>
      </c>
      <c r="T2088" s="93">
        <f t="shared" ref="T2088:AX2088" ca="1" si="2495">SUM(T2086:T2087,T2083:T2084)</f>
        <v>856027.20757399953</v>
      </c>
      <c r="U2088" s="93">
        <f t="shared" ca="1" si="2495"/>
        <v>1212853.1499992018</v>
      </c>
      <c r="V2088" s="93">
        <f t="shared" ca="1" si="2495"/>
        <v>1522747.5992891891</v>
      </c>
      <c r="W2088" s="93">
        <f t="shared" ca="1" si="2495"/>
        <v>1786101.6512200886</v>
      </c>
      <c r="X2088" s="93">
        <f t="shared" ca="1" si="2495"/>
        <v>2003303.1424365591</v>
      </c>
      <c r="Y2088" s="93">
        <f t="shared" ca="1" si="2495"/>
        <v>2174736.6776112206</v>
      </c>
      <c r="Z2088" s="93">
        <f t="shared" ca="1" si="2495"/>
        <v>2300783.6563777551</v>
      </c>
      <c r="AA2088" s="93">
        <f t="shared" ca="1" si="2495"/>
        <v>2381822.3000395643</v>
      </c>
      <c r="AB2088" s="93">
        <f t="shared" ca="1" si="2495"/>
        <v>2418227.6780558536</v>
      </c>
      <c r="AC2088" s="93">
        <f t="shared" ca="1" si="2495"/>
        <v>2410371.7343070023</v>
      </c>
      <c r="AD2088" s="93">
        <f t="shared" ca="1" si="2495"/>
        <v>2358623.3131410531</v>
      </c>
      <c r="AE2088" s="93">
        <f t="shared" ca="1" si="2495"/>
        <v>2307306.1288181534</v>
      </c>
      <c r="AF2088" s="93">
        <f t="shared" ca="1" si="2495"/>
        <v>2256416.5876979446</v>
      </c>
      <c r="AG2088" s="93">
        <f t="shared" ca="1" si="2495"/>
        <v>2205951.1260870709</v>
      </c>
      <c r="AH2088" s="93">
        <f t="shared" ca="1" si="2495"/>
        <v>2155906.2099896213</v>
      </c>
      <c r="AI2088" s="93">
        <f t="shared" ca="1" si="2495"/>
        <v>2106278.3348596506</v>
      </c>
      <c r="AJ2088" s="93">
        <f t="shared" ca="1" si="2495"/>
        <v>2057064.0253557628</v>
      </c>
      <c r="AK2088" s="93">
        <f t="shared" ca="1" si="2495"/>
        <v>2008259.8350977406</v>
      </c>
      <c r="AL2088" s="93">
        <f t="shared" ca="1" si="2495"/>
        <v>1959862.346425202</v>
      </c>
      <c r="AM2088" s="93">
        <f t="shared" ca="1" si="2495"/>
        <v>1911868.170158268</v>
      </c>
      <c r="AN2088" s="93">
        <f t="shared" ca="1" si="2495"/>
        <v>1864273.9453602249</v>
      </c>
      <c r="AO2088" s="93">
        <f t="shared" ca="1" si="2495"/>
        <v>1817076.3391021655</v>
      </c>
      <c r="AP2088" s="93">
        <f t="shared" ca="1" si="2495"/>
        <v>1770272.0462295902</v>
      </c>
      <c r="AQ2088" s="93">
        <f t="shared" ca="1" si="2495"/>
        <v>1723857.7891309527</v>
      </c>
      <c r="AR2088" s="93">
        <f t="shared" ca="1" si="2495"/>
        <v>1677830.3175081373</v>
      </c>
      <c r="AS2088" s="93">
        <f t="shared" ca="1" si="2495"/>
        <v>1632186.4081488454</v>
      </c>
      <c r="AT2088" s="93">
        <f t="shared" ca="1" si="2495"/>
        <v>1586922.8647008808</v>
      </c>
      <c r="AU2088" s="93">
        <f t="shared" ca="1" si="2495"/>
        <v>1542036.5174483159</v>
      </c>
      <c r="AV2088" s="93">
        <f t="shared" ca="1" si="2495"/>
        <v>1497524.2230895224</v>
      </c>
      <c r="AW2088" s="93">
        <f t="shared" ca="1" si="2495"/>
        <v>1453382.8645170522</v>
      </c>
      <c r="AX2088" s="93">
        <f t="shared" ca="1" si="2495"/>
        <v>1409609.3505993527</v>
      </c>
      <c r="AY2088" s="93">
        <f t="shared" ref="AY2088:CD2088" ca="1" si="2496">SUM(AY2086:AY2087,AY2083:AY2084)</f>
        <v>1366200.6159643007</v>
      </c>
      <c r="AZ2088" s="93">
        <f t="shared" ca="1" si="2496"/>
        <v>1323153.6207845407</v>
      </c>
      <c r="BA2088" s="93">
        <f t="shared" ca="1" si="2496"/>
        <v>1280465.3505646121</v>
      </c>
      <c r="BB2088" s="93">
        <f t="shared" ca="1" si="2496"/>
        <v>1238132.8159298496</v>
      </c>
      <c r="BC2088" s="93">
        <f t="shared" ca="1" si="2496"/>
        <v>1196153.0524170434</v>
      </c>
      <c r="BD2088" s="93">
        <f t="shared" ca="1" si="2496"/>
        <v>1154523.1202668438</v>
      </c>
      <c r="BE2088" s="93">
        <f t="shared" ca="1" si="2496"/>
        <v>1113240.104217896</v>
      </c>
      <c r="BF2088" s="93">
        <f t="shared" ca="1" si="2496"/>
        <v>1072301.1133026895</v>
      </c>
      <c r="BG2088" s="93">
        <f t="shared" ca="1" si="2496"/>
        <v>1031703.2806451096</v>
      </c>
      <c r="BH2088" s="93">
        <f t="shared" ca="1" si="2496"/>
        <v>991443.76325967617</v>
      </c>
      <c r="BI2088" s="93">
        <f t="shared" ca="1" si="2496"/>
        <v>951519.74185245472</v>
      </c>
      <c r="BJ2088" s="93">
        <f t="shared" ca="1" si="2496"/>
        <v>911928.42062362679</v>
      </c>
      <c r="BK2088" s="93">
        <f t="shared" ca="1" si="2496"/>
        <v>872667.02707170579</v>
      </c>
      <c r="BL2088" s="93">
        <f t="shared" ca="1" si="2496"/>
        <v>833732.81179938407</v>
      </c>
      <c r="BM2088" s="93">
        <f t="shared" ca="1" si="2496"/>
        <v>795123.04832099844</v>
      </c>
      <c r="BN2088" s="93">
        <f t="shared" ca="1" si="2496"/>
        <v>756835.03287159931</v>
      </c>
      <c r="BO2088" s="93">
        <f t="shared" ca="1" si="2496"/>
        <v>718866.08421761182</v>
      </c>
      <c r="BP2088" s="93">
        <f t="shared" ca="1" si="2496"/>
        <v>681213.5434690743</v>
      </c>
      <c r="BQ2088" s="93">
        <f t="shared" ca="1" si="2496"/>
        <v>643874.77389344119</v>
      </c>
      <c r="BR2088" s="93">
        <f t="shared" ca="1" si="2496"/>
        <v>606847.16073093843</v>
      </c>
      <c r="BS2088" s="93">
        <f t="shared" ca="1" si="2496"/>
        <v>570128.11101145647</v>
      </c>
      <c r="BT2088" s="93">
        <f t="shared" ca="1" si="2496"/>
        <v>533715.0533729702</v>
      </c>
      <c r="BU2088" s="93">
        <f t="shared" ca="1" si="2496"/>
        <v>497605.43788147136</v>
      </c>
      <c r="BV2088" s="93">
        <f t="shared" ca="1" si="2496"/>
        <v>461796.73585240159</v>
      </c>
      <c r="BW2088" s="93">
        <f t="shared" ca="1" si="2496"/>
        <v>426286.43967357406</v>
      </c>
      <c r="BX2088" s="93">
        <f t="shared" ca="1" si="2496"/>
        <v>391072.06262957014</v>
      </c>
      <c r="BY2088" s="93">
        <f t="shared" ca="1" si="2496"/>
        <v>356151.13872759964</v>
      </c>
      <c r="BZ2088" s="93">
        <f t="shared" ca="1" si="2496"/>
        <v>321521.22252481221</v>
      </c>
      <c r="CA2088" s="93">
        <f t="shared" ca="1" si="2496"/>
        <v>287179.88895704795</v>
      </c>
      <c r="CB2088" s="93">
        <f t="shared" ca="1" si="2496"/>
        <v>253124.73316901503</v>
      </c>
      <c r="CC2088" s="93">
        <f t="shared" ca="1" si="2496"/>
        <v>219353.37034588249</v>
      </c>
      <c r="CD2088" s="93">
        <f t="shared" ca="1" si="2496"/>
        <v>185863.43554627604</v>
      </c>
      <c r="CE2088" s="93">
        <f t="shared" ref="CE2088:CK2088" ca="1" si="2497">SUM(CE2086:CE2087,CE2083:CE2084)</f>
        <v>152652.58353666624</v>
      </c>
      <c r="CF2088" s="93">
        <f t="shared" ca="1" si="2497"/>
        <v>119718.48862713657</v>
      </c>
      <c r="CG2088" s="93">
        <f t="shared" ca="1" si="2497"/>
        <v>87058.844508519629</v>
      </c>
      <c r="CH2088" s="93">
        <f t="shared" ca="1" si="2497"/>
        <v>54671.364090891206</v>
      </c>
      <c r="CI2088" s="93">
        <f t="shared" ca="1" si="2497"/>
        <v>22553.779343409697</v>
      </c>
      <c r="CJ2088" s="93">
        <f t="shared" ca="1" si="2497"/>
        <v>-9296.1588645095471</v>
      </c>
      <c r="CK2088" s="93">
        <f t="shared" ca="1" si="2497"/>
        <v>-40880.680920696119</v>
      </c>
      <c r="CL2088" s="93">
        <f t="shared" ref="CL2088" ca="1" si="2498">SUM(CL2086:CL2087,CL2083:CL2084)</f>
        <v>-72201.998626414454</v>
      </c>
    </row>
    <row r="2089" spans="2:90" x14ac:dyDescent="0.4">
      <c r="B2089" s="122"/>
      <c r="C2089" s="57"/>
      <c r="D2089" t="s">
        <v>762</v>
      </c>
      <c r="E2089" t="str">
        <f t="shared" si="2482"/>
        <v>2089 LAMORT-S</v>
      </c>
      <c r="G2089" s="57" t="s">
        <v>244</v>
      </c>
      <c r="R2089"/>
      <c r="S2089" s="62"/>
      <c r="T2089" s="62"/>
      <c r="U2089" s="62"/>
      <c r="V2089" s="62"/>
      <c r="W2089" s="62"/>
      <c r="X2089" s="62"/>
      <c r="Y2089" s="62"/>
      <c r="Z2089" s="62"/>
      <c r="AA2089" s="62"/>
      <c r="AB2089" s="62"/>
      <c r="AC2089" s="62"/>
      <c r="AD2089" s="62"/>
      <c r="AE2089" s="62"/>
      <c r="AF2089" s="62"/>
      <c r="AG2089" s="62"/>
      <c r="AH2089" s="62"/>
      <c r="AI2089" s="62"/>
      <c r="AJ2089" s="62"/>
      <c r="AK2089" s="62"/>
      <c r="AL2089" s="62"/>
      <c r="AM2089" s="62"/>
      <c r="AN2089" s="62"/>
      <c r="AO2089" s="62"/>
      <c r="AP2089" s="62"/>
      <c r="AQ2089" s="62"/>
      <c r="AR2089" s="62"/>
      <c r="AS2089" s="62"/>
      <c r="AT2089" s="62"/>
      <c r="AU2089" s="62"/>
      <c r="AV2089" s="62"/>
      <c r="AW2089" s="62"/>
      <c r="AX2089" s="62"/>
      <c r="AY2089" s="62"/>
      <c r="AZ2089" s="62"/>
      <c r="BA2089" s="62"/>
      <c r="BB2089" s="62"/>
      <c r="BC2089" s="62"/>
      <c r="BD2089" s="62"/>
      <c r="BE2089" s="62"/>
      <c r="BF2089" s="62"/>
      <c r="BG2089" s="62"/>
      <c r="BH2089" s="62"/>
      <c r="BI2089" s="62"/>
      <c r="BJ2089" s="62"/>
      <c r="BK2089" s="62"/>
      <c r="BL2089" s="62"/>
      <c r="BM2089" s="62"/>
      <c r="BN2089" s="62"/>
      <c r="BO2089" s="62"/>
      <c r="BP2089" s="62"/>
      <c r="BQ2089" s="62"/>
      <c r="BR2089" s="62"/>
      <c r="BS2089" s="62"/>
      <c r="BT2089" s="62"/>
      <c r="BU2089" s="62"/>
      <c r="BV2089" s="62"/>
      <c r="BW2089" s="62"/>
      <c r="BX2089" s="62"/>
      <c r="BY2089" s="62"/>
      <c r="BZ2089" s="62"/>
      <c r="CA2089" s="62"/>
      <c r="CB2089" s="62"/>
      <c r="CC2089" s="62"/>
      <c r="CD2089" s="62"/>
      <c r="CE2089" s="62"/>
      <c r="CF2089" s="62"/>
      <c r="CG2089" s="62"/>
      <c r="CH2089" s="62"/>
      <c r="CI2089" s="62"/>
      <c r="CJ2089" s="62"/>
      <c r="CK2089" s="62"/>
      <c r="CL2089" s="62"/>
    </row>
    <row r="2090" spans="2:90" x14ac:dyDescent="0.4">
      <c r="B2090" s="123" t="str">
        <f>"Interest income - "&amp;SUBSTITUTE(B2074,":","")</f>
        <v>Interest income - Volume driven amortizing loan - no defaults</v>
      </c>
      <c r="C2090" t="s">
        <v>198</v>
      </c>
      <c r="D2090" t="s">
        <v>762</v>
      </c>
      <c r="E2090" t="str">
        <f t="shared" si="2482"/>
        <v>2090 LAMORT-S</v>
      </c>
      <c r="G2090" s="57"/>
      <c r="I2090" s="93"/>
      <c r="J2090" s="93"/>
      <c r="K2090" s="28">
        <f t="shared" ref="K2090:P2090" ca="1" si="2499">SUMIF($3:$3,K$2,2090:2090)</f>
        <v>212657.08488857304</v>
      </c>
      <c r="L2090" s="28">
        <f t="shared" ca="1" si="2499"/>
        <v>258407.3863507738</v>
      </c>
      <c r="M2090" s="28">
        <f t="shared" ca="1" si="2499"/>
        <v>202195.34973905084</v>
      </c>
      <c r="N2090" s="28">
        <f t="shared" ca="1" si="2499"/>
        <v>151353.90249756069</v>
      </c>
      <c r="O2090" s="28">
        <f t="shared" ca="1" si="2499"/>
        <v>105369.92978609759</v>
      </c>
      <c r="P2090" s="28">
        <f t="shared" ca="1" si="2499"/>
        <v>63779.340590537104</v>
      </c>
      <c r="R2090" s="27"/>
      <c r="S2090" s="93">
        <f t="shared" ref="S2090" ca="1" si="2500">SUM(S2083:S2084,S2086)*$H2077/12</f>
        <v>4166.666666666667</v>
      </c>
      <c r="T2090" s="93">
        <f t="shared" ref="T2090:AX2090" ca="1" si="2501">SUM(T2083:T2084,T2086)*$H2077/12</f>
        <v>7932.2949143194055</v>
      </c>
      <c r="U2090" s="93">
        <f t="shared" ca="1" si="2501"/>
        <v>11300.226729783331</v>
      </c>
      <c r="V2090" s="93">
        <f t="shared" ca="1" si="2501"/>
        <v>14273.776249993351</v>
      </c>
      <c r="W2090" s="93">
        <f t="shared" ca="1" si="2501"/>
        <v>16856.229994076577</v>
      </c>
      <c r="X2090" s="93">
        <f t="shared" ca="1" si="2501"/>
        <v>19050.847093500739</v>
      </c>
      <c r="Y2090" s="93">
        <f t="shared" ca="1" si="2501"/>
        <v>20860.859520304661</v>
      </c>
      <c r="Z2090" s="93">
        <f t="shared" ca="1" si="2501"/>
        <v>22289.472313426839</v>
      </c>
      <c r="AA2090" s="93">
        <f t="shared" ca="1" si="2501"/>
        <v>23339.86380314796</v>
      </c>
      <c r="AB2090" s="93">
        <f t="shared" ca="1" si="2501"/>
        <v>24015.185833663036</v>
      </c>
      <c r="AC2090" s="93">
        <f t="shared" ca="1" si="2501"/>
        <v>24318.56398379878</v>
      </c>
      <c r="AD2090" s="93">
        <f t="shared" ca="1" si="2501"/>
        <v>24253.097785891689</v>
      </c>
      <c r="AE2090" s="93">
        <f t="shared" ca="1" si="2501"/>
        <v>23821.860942842108</v>
      </c>
      <c r="AF2090" s="93">
        <f t="shared" ca="1" si="2501"/>
        <v>23394.217740151278</v>
      </c>
      <c r="AG2090" s="93">
        <f t="shared" ca="1" si="2501"/>
        <v>22970.138230816203</v>
      </c>
      <c r="AH2090" s="93">
        <f t="shared" ca="1" si="2501"/>
        <v>22549.592717392257</v>
      </c>
      <c r="AI2090" s="93">
        <f t="shared" ca="1" si="2501"/>
        <v>22132.551749913513</v>
      </c>
      <c r="AJ2090" s="93">
        <f t="shared" ca="1" si="2501"/>
        <v>21718.986123830422</v>
      </c>
      <c r="AK2090" s="93">
        <f t="shared" ca="1" si="2501"/>
        <v>21308.866877964691</v>
      </c>
      <c r="AL2090" s="93">
        <f t="shared" ca="1" si="2501"/>
        <v>20902.165292481171</v>
      </c>
      <c r="AM2090" s="93">
        <f t="shared" ca="1" si="2501"/>
        <v>20498.852886876684</v>
      </c>
      <c r="AN2090" s="93">
        <f t="shared" ca="1" si="2501"/>
        <v>20098.901417985569</v>
      </c>
      <c r="AO2090" s="93">
        <f t="shared" ca="1" si="2501"/>
        <v>19702.282878001872</v>
      </c>
      <c r="AP2090" s="93">
        <f t="shared" ca="1" si="2501"/>
        <v>19308.969492518048</v>
      </c>
      <c r="AQ2090" s="93">
        <f t="shared" ca="1" si="2501"/>
        <v>18918.93371857992</v>
      </c>
      <c r="AR2090" s="93">
        <f t="shared" ca="1" si="2501"/>
        <v>18532.148242757939</v>
      </c>
      <c r="AS2090" s="93">
        <f t="shared" ca="1" si="2501"/>
        <v>18148.585979234478</v>
      </c>
      <c r="AT2090" s="93">
        <f t="shared" ca="1" si="2501"/>
        <v>17768.220067907048</v>
      </c>
      <c r="AU2090" s="93">
        <f t="shared" ca="1" si="2501"/>
        <v>17391.02387250734</v>
      </c>
      <c r="AV2090" s="93">
        <f t="shared" ca="1" si="2501"/>
        <v>17016.970978735964</v>
      </c>
      <c r="AW2090" s="93">
        <f t="shared" ca="1" si="2501"/>
        <v>16646.035192412688</v>
      </c>
      <c r="AX2090" s="93">
        <f t="shared" ca="1" si="2501"/>
        <v>16278.190537642104</v>
      </c>
      <c r="AY2090" s="93">
        <f t="shared" ref="AY2090:CD2090" ca="1" si="2502">SUM(AY2083:AY2084,AY2086)*$H2077/12</f>
        <v>15913.411254994608</v>
      </c>
      <c r="AZ2090" s="93">
        <f t="shared" ca="1" si="2502"/>
        <v>15551.671799702506</v>
      </c>
      <c r="BA2090" s="93">
        <f t="shared" ca="1" si="2502"/>
        <v>15192.946839871174</v>
      </c>
      <c r="BB2090" s="93">
        <f t="shared" ca="1" si="2502"/>
        <v>14837.211254705102</v>
      </c>
      <c r="BC2090" s="93">
        <f t="shared" ca="1" si="2502"/>
        <v>14484.440132748749</v>
      </c>
      <c r="BD2090" s="93">
        <f t="shared" ca="1" si="2502"/>
        <v>14134.608770142027</v>
      </c>
      <c r="BE2090" s="93">
        <f t="shared" ca="1" si="2502"/>
        <v>13787.692668890368</v>
      </c>
      <c r="BF2090" s="93">
        <f t="shared" ca="1" si="2502"/>
        <v>13443.667535149134</v>
      </c>
      <c r="BG2090" s="93">
        <f t="shared" ca="1" si="2502"/>
        <v>13102.509277522413</v>
      </c>
      <c r="BH2090" s="93">
        <f t="shared" ca="1" si="2502"/>
        <v>12764.194005375915</v>
      </c>
      <c r="BI2090" s="93">
        <f t="shared" ca="1" si="2502"/>
        <v>12428.69802716397</v>
      </c>
      <c r="BJ2090" s="93">
        <f t="shared" ca="1" si="2502"/>
        <v>12095.997848770457</v>
      </c>
      <c r="BK2090" s="93">
        <f t="shared" ca="1" si="2502"/>
        <v>11766.070171863556</v>
      </c>
      <c r="BL2090" s="93">
        <f t="shared" ca="1" si="2502"/>
        <v>11438.891892264217</v>
      </c>
      <c r="BM2090" s="93">
        <f t="shared" ca="1" si="2502"/>
        <v>11114.440098328203</v>
      </c>
      <c r="BN2090" s="93">
        <f t="shared" ca="1" si="2502"/>
        <v>10792.692069341654</v>
      </c>
      <c r="BO2090" s="93">
        <f t="shared" ca="1" si="2502"/>
        <v>10473.625273929994</v>
      </c>
      <c r="BP2090" s="93">
        <f t="shared" ca="1" si="2502"/>
        <v>10157.217368480098</v>
      </c>
      <c r="BQ2090" s="93">
        <f t="shared" ca="1" si="2502"/>
        <v>9843.4461955756178</v>
      </c>
      <c r="BR2090" s="93">
        <f t="shared" ca="1" si="2502"/>
        <v>9532.289782445343</v>
      </c>
      <c r="BS2090" s="93">
        <f t="shared" ca="1" si="2502"/>
        <v>9223.7263394244874</v>
      </c>
      <c r="BT2090" s="93">
        <f t="shared" ca="1" si="2502"/>
        <v>8917.7342584288035</v>
      </c>
      <c r="BU2090" s="93">
        <f t="shared" ca="1" si="2502"/>
        <v>8614.2921114414185</v>
      </c>
      <c r="BV2090" s="93">
        <f t="shared" ca="1" si="2502"/>
        <v>8313.378649012262</v>
      </c>
      <c r="BW2090" s="93">
        <f t="shared" ca="1" si="2502"/>
        <v>8014.9727987700135</v>
      </c>
      <c r="BX2090" s="93">
        <f t="shared" ca="1" si="2502"/>
        <v>7719.0536639464508</v>
      </c>
      <c r="BY2090" s="93">
        <f t="shared" ca="1" si="2502"/>
        <v>7425.6005219130848</v>
      </c>
      <c r="BZ2090" s="93">
        <f t="shared" ca="1" si="2502"/>
        <v>7134.5928227299983</v>
      </c>
      <c r="CA2090" s="93">
        <f t="shared" ca="1" si="2502"/>
        <v>6846.0101877067691</v>
      </c>
      <c r="CB2090" s="93">
        <f t="shared" ca="1" si="2502"/>
        <v>6559.8324079753993</v>
      </c>
      <c r="CC2090" s="93">
        <f t="shared" ca="1" si="2502"/>
        <v>6276.0394430751257</v>
      </c>
      <c r="CD2090" s="93">
        <f t="shared" ca="1" si="2502"/>
        <v>5994.6114195490218</v>
      </c>
      <c r="CE2090" s="93">
        <f t="shared" ref="CE2090:CK2090" ca="1" si="2503">SUM(CE2083:CE2084,CE2086)*$H2077/12</f>
        <v>5715.5286295523001</v>
      </c>
      <c r="CF2090" s="93">
        <f t="shared" ca="1" si="2503"/>
        <v>5438.7715294722193</v>
      </c>
      <c r="CG2090" s="93">
        <f t="shared" ca="1" si="2503"/>
        <v>5164.3207385594715</v>
      </c>
      <c r="CH2090" s="93">
        <f t="shared" ca="1" si="2503"/>
        <v>4892.1570375709971</v>
      </c>
      <c r="CI2090" s="93">
        <f t="shared" ca="1" si="2503"/>
        <v>4622.2613674240938</v>
      </c>
      <c r="CJ2090" s="93">
        <f t="shared" ca="1" si="2503"/>
        <v>4354.6148278617475</v>
      </c>
      <c r="CK2090" s="93">
        <f t="shared" ca="1" si="2503"/>
        <v>4089.1986761290877</v>
      </c>
      <c r="CL2090" s="93">
        <f t="shared" ref="CL2090" ca="1" si="2504">SUM(CL2083:CL2084,CL2086)*$H2077/12</f>
        <v>3825.9943256608658</v>
      </c>
    </row>
    <row r="2091" spans="2:90" x14ac:dyDescent="0.4">
      <c r="B2091" s="122"/>
      <c r="C2091" s="57"/>
      <c r="D2091" t="s">
        <v>762</v>
      </c>
      <c r="E2091" t="str">
        <f t="shared" si="2482"/>
        <v>2091 LAMORT-S</v>
      </c>
      <c r="G2091" s="57"/>
      <c r="R2091"/>
      <c r="S2091" s="1"/>
      <c r="T2091" s="1"/>
      <c r="U2091" s="1"/>
      <c r="V2091" s="1"/>
      <c r="W2091" s="1"/>
      <c r="X2091" s="1"/>
      <c r="Y2091" s="1"/>
      <c r="Z2091" s="1"/>
      <c r="AA2091" s="1"/>
      <c r="AB2091" s="1"/>
      <c r="AC2091" s="1"/>
      <c r="AD2091" s="1"/>
      <c r="AE2091" s="1"/>
      <c r="AF2091" s="1"/>
      <c r="AG2091" s="1"/>
      <c r="AH2091" s="1"/>
      <c r="AI2091" s="1"/>
      <c r="AJ2091" s="1"/>
      <c r="AK2091" s="1"/>
      <c r="AL2091" s="1"/>
      <c r="AM2091" s="1"/>
      <c r="AN2091" s="1"/>
      <c r="AO2091" s="1"/>
      <c r="AP2091" s="1"/>
      <c r="AQ2091" s="1"/>
      <c r="AR2091" s="1"/>
      <c r="AS2091" s="1"/>
      <c r="AT2091" s="1"/>
      <c r="AU2091" s="1"/>
      <c r="AV2091" s="1"/>
      <c r="AW2091" s="1"/>
      <c r="AX2091" s="1"/>
      <c r="AY2091" s="1"/>
      <c r="AZ2091" s="1"/>
      <c r="BA2091" s="1"/>
      <c r="BB2091" s="1"/>
      <c r="BC2091" s="1"/>
      <c r="BD2091" s="1"/>
      <c r="BE2091" s="1"/>
      <c r="BF2091" s="1"/>
      <c r="BG2091" s="1"/>
      <c r="BH2091" s="1"/>
      <c r="BI2091" s="1"/>
      <c r="BJ2091" s="1"/>
      <c r="BK2091" s="1"/>
      <c r="BL2091" s="1"/>
      <c r="BM2091" s="1"/>
      <c r="BN2091" s="1"/>
      <c r="BO2091" s="1"/>
      <c r="BP2091" s="1"/>
      <c r="BQ2091" s="1"/>
      <c r="BR2091" s="1"/>
      <c r="BS2091" s="1"/>
      <c r="BT2091" s="1"/>
      <c r="BU2091" s="1"/>
      <c r="BV2091" s="1"/>
      <c r="BW2091" s="1"/>
      <c r="BX2091" s="1"/>
      <c r="BY2091" s="1"/>
      <c r="BZ2091" s="1"/>
      <c r="CA2091" s="1"/>
      <c r="CB2091" s="1"/>
      <c r="CC2091" s="1"/>
      <c r="CD2091" s="1"/>
      <c r="CE2091" s="1"/>
      <c r="CF2091" s="1"/>
      <c r="CG2091" s="1"/>
      <c r="CH2091" s="1"/>
      <c r="CI2091" s="1"/>
      <c r="CJ2091" s="1"/>
      <c r="CK2091" s="1"/>
      <c r="CL2091" s="1"/>
    </row>
    <row r="2092" spans="2:90" x14ac:dyDescent="0.4">
      <c r="B2092" s="95" t="s">
        <v>309</v>
      </c>
      <c r="C2092" s="57"/>
      <c r="D2092" t="s">
        <v>762</v>
      </c>
      <c r="E2092" t="str">
        <f>ROW()&amp;" "&amp;D2092</f>
        <v>2092 LAMORT-S</v>
      </c>
      <c r="G2092" s="57"/>
      <c r="R2092"/>
      <c r="S2092" s="1"/>
      <c r="T2092" s="1"/>
      <c r="U2092" s="1"/>
      <c r="V2092" s="1"/>
      <c r="W2092" s="1"/>
      <c r="X2092" s="1"/>
      <c r="Y2092" s="1"/>
      <c r="Z2092" s="1"/>
      <c r="AA2092" s="1"/>
      <c r="AB2092" s="1"/>
      <c r="AC2092" s="1"/>
      <c r="AD2092" s="1"/>
      <c r="AE2092" s="1"/>
      <c r="AF2092" s="1"/>
      <c r="AG2092" s="1"/>
      <c r="AH2092" s="1"/>
      <c r="AI2092" s="1"/>
      <c r="AJ2092" s="1"/>
      <c r="AK2092" s="1"/>
      <c r="AL2092" s="1"/>
      <c r="AM2092" s="1"/>
      <c r="AN2092" s="1"/>
      <c r="AO2092" s="1"/>
      <c r="AP2092" s="1"/>
      <c r="AQ2092" s="1"/>
      <c r="AR2092" s="1"/>
      <c r="AS2092" s="1"/>
      <c r="AT2092" s="1"/>
      <c r="AU2092" s="1"/>
      <c r="AV2092" s="1"/>
      <c r="AW2092" s="1"/>
      <c r="AX2092" s="1"/>
      <c r="AY2092" s="1"/>
      <c r="AZ2092" s="1"/>
      <c r="BA2092" s="1"/>
      <c r="BB2092" s="1"/>
      <c r="BC2092" s="1"/>
      <c r="BD2092" s="1"/>
      <c r="BE2092" s="1"/>
      <c r="BF2092" s="1"/>
      <c r="BG2092" s="1"/>
      <c r="BH2092" s="1"/>
      <c r="BI2092" s="1"/>
      <c r="BJ2092" s="1"/>
      <c r="BK2092" s="1"/>
      <c r="BL2092" s="1"/>
      <c r="BM2092" s="1"/>
      <c r="BN2092" s="1"/>
      <c r="BO2092" s="1"/>
      <c r="BP2092" s="1"/>
      <c r="BQ2092" s="1"/>
      <c r="BR2092" s="1"/>
      <c r="BS2092" s="1"/>
      <c r="BT2092" s="1"/>
      <c r="BU2092" s="1"/>
      <c r="BV2092" s="1"/>
      <c r="BW2092" s="1"/>
      <c r="BX2092" s="1"/>
      <c r="BY2092" s="1"/>
      <c r="BZ2092" s="1"/>
      <c r="CA2092" s="1"/>
      <c r="CB2092" s="1"/>
      <c r="CC2092" s="1"/>
      <c r="CD2092" s="1"/>
      <c r="CE2092" s="1"/>
      <c r="CF2092" s="1"/>
      <c r="CG2092" s="1"/>
      <c r="CH2092" s="1"/>
      <c r="CI2092" s="1"/>
      <c r="CJ2092" s="1"/>
      <c r="CK2092" s="1"/>
      <c r="CL2092" s="1"/>
    </row>
    <row r="2093" spans="2:90" x14ac:dyDescent="0.4">
      <c r="B2093" s="154" t="str">
        <f>B2084</f>
        <v>New loans originated - Volume driven amortizing loan - no defaults</v>
      </c>
      <c r="C2093" t="s">
        <v>235</v>
      </c>
      <c r="D2093" t="s">
        <v>762</v>
      </c>
      <c r="E2093" t="str">
        <f>ROW()&amp;" "&amp;D2093</f>
        <v>2093 LAMORT-S</v>
      </c>
      <c r="G2093" s="57"/>
      <c r="K2093" s="53">
        <f t="shared" ref="K2093:P2095" ca="1" si="2505">SUMIF($3:$3,K$2,2093:2093)</f>
        <v>-6000000</v>
      </c>
      <c r="L2093" s="53">
        <f t="shared" ca="1" si="2505"/>
        <v>-6000000</v>
      </c>
      <c r="M2093" s="53">
        <f t="shared" ca="1" si="2505"/>
        <v>-6000000</v>
      </c>
      <c r="N2093" s="53">
        <f t="shared" ca="1" si="2505"/>
        <v>-6000000</v>
      </c>
      <c r="O2093" s="53">
        <f t="shared" ca="1" si="2505"/>
        <v>-6000000</v>
      </c>
      <c r="P2093" s="53">
        <f t="shared" ca="1" si="2505"/>
        <v>-6000000</v>
      </c>
      <c r="R2093"/>
      <c r="S2093" s="62">
        <f t="shared" ref="S2093" ca="1" si="2506">-S2084</f>
        <v>-500000</v>
      </c>
      <c r="T2093" s="62">
        <f t="shared" ref="T2093:AX2093" ca="1" si="2507">-T2084</f>
        <v>-500000</v>
      </c>
      <c r="U2093" s="62">
        <f t="shared" ca="1" si="2507"/>
        <v>-500000</v>
      </c>
      <c r="V2093" s="62">
        <f t="shared" ca="1" si="2507"/>
        <v>-500000</v>
      </c>
      <c r="W2093" s="62">
        <f t="shared" ca="1" si="2507"/>
        <v>-500000</v>
      </c>
      <c r="X2093" s="62">
        <f t="shared" ca="1" si="2507"/>
        <v>-500000</v>
      </c>
      <c r="Y2093" s="62">
        <f t="shared" ca="1" si="2507"/>
        <v>-500000</v>
      </c>
      <c r="Z2093" s="62">
        <f t="shared" ca="1" si="2507"/>
        <v>-500000</v>
      </c>
      <c r="AA2093" s="62">
        <f t="shared" ca="1" si="2507"/>
        <v>-500000</v>
      </c>
      <c r="AB2093" s="62">
        <f t="shared" ca="1" si="2507"/>
        <v>-500000</v>
      </c>
      <c r="AC2093" s="62">
        <f t="shared" ca="1" si="2507"/>
        <v>-500000</v>
      </c>
      <c r="AD2093" s="62">
        <f t="shared" ca="1" si="2507"/>
        <v>-500000</v>
      </c>
      <c r="AE2093" s="62">
        <f t="shared" ca="1" si="2507"/>
        <v>-500000</v>
      </c>
      <c r="AF2093" s="62">
        <f t="shared" ca="1" si="2507"/>
        <v>-500000</v>
      </c>
      <c r="AG2093" s="62">
        <f t="shared" ca="1" si="2507"/>
        <v>-500000</v>
      </c>
      <c r="AH2093" s="62">
        <f t="shared" ca="1" si="2507"/>
        <v>-500000</v>
      </c>
      <c r="AI2093" s="62">
        <f t="shared" ca="1" si="2507"/>
        <v>-500000</v>
      </c>
      <c r="AJ2093" s="62">
        <f t="shared" ca="1" si="2507"/>
        <v>-500000</v>
      </c>
      <c r="AK2093" s="62">
        <f t="shared" ca="1" si="2507"/>
        <v>-500000</v>
      </c>
      <c r="AL2093" s="62">
        <f t="shared" ca="1" si="2507"/>
        <v>-500000</v>
      </c>
      <c r="AM2093" s="62">
        <f t="shared" ca="1" si="2507"/>
        <v>-500000</v>
      </c>
      <c r="AN2093" s="62">
        <f t="shared" ca="1" si="2507"/>
        <v>-500000</v>
      </c>
      <c r="AO2093" s="62">
        <f t="shared" ca="1" si="2507"/>
        <v>-500000</v>
      </c>
      <c r="AP2093" s="62">
        <f t="shared" ca="1" si="2507"/>
        <v>-500000</v>
      </c>
      <c r="AQ2093" s="62">
        <f t="shared" ca="1" si="2507"/>
        <v>-500000</v>
      </c>
      <c r="AR2093" s="62">
        <f t="shared" ca="1" si="2507"/>
        <v>-500000</v>
      </c>
      <c r="AS2093" s="62">
        <f t="shared" ca="1" si="2507"/>
        <v>-500000</v>
      </c>
      <c r="AT2093" s="62">
        <f t="shared" ca="1" si="2507"/>
        <v>-500000</v>
      </c>
      <c r="AU2093" s="62">
        <f t="shared" ca="1" si="2507"/>
        <v>-500000</v>
      </c>
      <c r="AV2093" s="62">
        <f t="shared" ca="1" si="2507"/>
        <v>-500000</v>
      </c>
      <c r="AW2093" s="62">
        <f t="shared" ca="1" si="2507"/>
        <v>-500000</v>
      </c>
      <c r="AX2093" s="62">
        <f t="shared" ca="1" si="2507"/>
        <v>-500000</v>
      </c>
      <c r="AY2093" s="62">
        <f t="shared" ref="AY2093:CD2093" ca="1" si="2508">-AY2084</f>
        <v>-500000</v>
      </c>
      <c r="AZ2093" s="62">
        <f t="shared" ca="1" si="2508"/>
        <v>-500000</v>
      </c>
      <c r="BA2093" s="62">
        <f t="shared" ca="1" si="2508"/>
        <v>-500000</v>
      </c>
      <c r="BB2093" s="62">
        <f t="shared" ca="1" si="2508"/>
        <v>-500000</v>
      </c>
      <c r="BC2093" s="62">
        <f t="shared" ca="1" si="2508"/>
        <v>-500000</v>
      </c>
      <c r="BD2093" s="62">
        <f t="shared" ca="1" si="2508"/>
        <v>-500000</v>
      </c>
      <c r="BE2093" s="62">
        <f t="shared" ca="1" si="2508"/>
        <v>-500000</v>
      </c>
      <c r="BF2093" s="62">
        <f t="shared" ca="1" si="2508"/>
        <v>-500000</v>
      </c>
      <c r="BG2093" s="62">
        <f t="shared" ca="1" si="2508"/>
        <v>-500000</v>
      </c>
      <c r="BH2093" s="62">
        <f t="shared" ca="1" si="2508"/>
        <v>-500000</v>
      </c>
      <c r="BI2093" s="62">
        <f t="shared" ca="1" si="2508"/>
        <v>-500000</v>
      </c>
      <c r="BJ2093" s="62">
        <f t="shared" ca="1" si="2508"/>
        <v>-500000</v>
      </c>
      <c r="BK2093" s="62">
        <f t="shared" ca="1" si="2508"/>
        <v>-500000</v>
      </c>
      <c r="BL2093" s="62">
        <f t="shared" ca="1" si="2508"/>
        <v>-500000</v>
      </c>
      <c r="BM2093" s="62">
        <f t="shared" ca="1" si="2508"/>
        <v>-500000</v>
      </c>
      <c r="BN2093" s="62">
        <f t="shared" ca="1" si="2508"/>
        <v>-500000</v>
      </c>
      <c r="BO2093" s="62">
        <f t="shared" ca="1" si="2508"/>
        <v>-500000</v>
      </c>
      <c r="BP2093" s="62">
        <f t="shared" ca="1" si="2508"/>
        <v>-500000</v>
      </c>
      <c r="BQ2093" s="62">
        <f t="shared" ca="1" si="2508"/>
        <v>-500000</v>
      </c>
      <c r="BR2093" s="62">
        <f t="shared" ca="1" si="2508"/>
        <v>-500000</v>
      </c>
      <c r="BS2093" s="62">
        <f t="shared" ca="1" si="2508"/>
        <v>-500000</v>
      </c>
      <c r="BT2093" s="62">
        <f t="shared" ca="1" si="2508"/>
        <v>-500000</v>
      </c>
      <c r="BU2093" s="62">
        <f t="shared" ca="1" si="2508"/>
        <v>-500000</v>
      </c>
      <c r="BV2093" s="62">
        <f t="shared" ca="1" si="2508"/>
        <v>-500000</v>
      </c>
      <c r="BW2093" s="62">
        <f t="shared" ca="1" si="2508"/>
        <v>-500000</v>
      </c>
      <c r="BX2093" s="62">
        <f t="shared" ca="1" si="2508"/>
        <v>-500000</v>
      </c>
      <c r="BY2093" s="62">
        <f t="shared" ca="1" si="2508"/>
        <v>-500000</v>
      </c>
      <c r="BZ2093" s="62">
        <f t="shared" ca="1" si="2508"/>
        <v>-500000</v>
      </c>
      <c r="CA2093" s="62">
        <f t="shared" ca="1" si="2508"/>
        <v>-500000</v>
      </c>
      <c r="CB2093" s="62">
        <f t="shared" ca="1" si="2508"/>
        <v>-500000</v>
      </c>
      <c r="CC2093" s="62">
        <f t="shared" ca="1" si="2508"/>
        <v>-500000</v>
      </c>
      <c r="CD2093" s="62">
        <f t="shared" ca="1" si="2508"/>
        <v>-500000</v>
      </c>
      <c r="CE2093" s="62">
        <f t="shared" ref="CE2093:CK2093" ca="1" si="2509">-CE2084</f>
        <v>-500000</v>
      </c>
      <c r="CF2093" s="62">
        <f t="shared" ca="1" si="2509"/>
        <v>-500000</v>
      </c>
      <c r="CG2093" s="62">
        <f t="shared" ca="1" si="2509"/>
        <v>-500000</v>
      </c>
      <c r="CH2093" s="62">
        <f t="shared" ca="1" si="2509"/>
        <v>-500000</v>
      </c>
      <c r="CI2093" s="62">
        <f t="shared" ca="1" si="2509"/>
        <v>-500000</v>
      </c>
      <c r="CJ2093" s="62">
        <f t="shared" ca="1" si="2509"/>
        <v>-500000</v>
      </c>
      <c r="CK2093" s="62">
        <f t="shared" ca="1" si="2509"/>
        <v>-500000</v>
      </c>
      <c r="CL2093" s="62">
        <f t="shared" ref="CL2093" ca="1" si="2510">-CL2084</f>
        <v>-500000</v>
      </c>
    </row>
    <row r="2094" spans="2:90" x14ac:dyDescent="0.4">
      <c r="B2094" s="154" t="str">
        <f>B2086</f>
        <v>Prepayment - Volume driven amortizing loan - no defaults</v>
      </c>
      <c r="C2094" t="s">
        <v>235</v>
      </c>
      <c r="D2094" t="s">
        <v>762</v>
      </c>
      <c r="E2094" t="str">
        <f>ROW()&amp;" "&amp;D2094</f>
        <v>2094 LAMORT-S</v>
      </c>
      <c r="G2094" s="57"/>
      <c r="K2094" s="53">
        <f t="shared" si="2505"/>
        <v>0</v>
      </c>
      <c r="L2094" s="53">
        <f t="shared" si="2505"/>
        <v>0</v>
      </c>
      <c r="M2094" s="53">
        <f t="shared" si="2505"/>
        <v>0</v>
      </c>
      <c r="N2094" s="53">
        <f t="shared" si="2505"/>
        <v>0</v>
      </c>
      <c r="O2094" s="53">
        <f t="shared" si="2505"/>
        <v>0</v>
      </c>
      <c r="P2094" s="53">
        <f t="shared" si="2505"/>
        <v>0</v>
      </c>
      <c r="R2094"/>
      <c r="S2094" s="62">
        <f t="shared" ref="S2094" si="2511">-S2086</f>
        <v>0</v>
      </c>
      <c r="T2094" s="62">
        <f t="shared" ref="T2094:AX2094" si="2512">-T2086</f>
        <v>0</v>
      </c>
      <c r="U2094" s="62">
        <f t="shared" si="2512"/>
        <v>0</v>
      </c>
      <c r="V2094" s="62">
        <f t="shared" si="2512"/>
        <v>0</v>
      </c>
      <c r="W2094" s="62">
        <f t="shared" si="2512"/>
        <v>0</v>
      </c>
      <c r="X2094" s="62">
        <f t="shared" si="2512"/>
        <v>0</v>
      </c>
      <c r="Y2094" s="62">
        <f t="shared" si="2512"/>
        <v>0</v>
      </c>
      <c r="Z2094" s="62">
        <f t="shared" si="2512"/>
        <v>0</v>
      </c>
      <c r="AA2094" s="62">
        <f t="shared" si="2512"/>
        <v>0</v>
      </c>
      <c r="AB2094" s="62">
        <f t="shared" si="2512"/>
        <v>0</v>
      </c>
      <c r="AC2094" s="62">
        <f t="shared" si="2512"/>
        <v>0</v>
      </c>
      <c r="AD2094" s="62">
        <f t="shared" si="2512"/>
        <v>0</v>
      </c>
      <c r="AE2094" s="62">
        <f t="shared" si="2512"/>
        <v>0</v>
      </c>
      <c r="AF2094" s="62">
        <f t="shared" si="2512"/>
        <v>0</v>
      </c>
      <c r="AG2094" s="62">
        <f t="shared" si="2512"/>
        <v>0</v>
      </c>
      <c r="AH2094" s="62">
        <f t="shared" si="2512"/>
        <v>0</v>
      </c>
      <c r="AI2094" s="62">
        <f t="shared" si="2512"/>
        <v>0</v>
      </c>
      <c r="AJ2094" s="62">
        <f t="shared" si="2512"/>
        <v>0</v>
      </c>
      <c r="AK2094" s="62">
        <f t="shared" si="2512"/>
        <v>0</v>
      </c>
      <c r="AL2094" s="62">
        <f t="shared" si="2512"/>
        <v>0</v>
      </c>
      <c r="AM2094" s="62">
        <f t="shared" si="2512"/>
        <v>0</v>
      </c>
      <c r="AN2094" s="62">
        <f t="shared" si="2512"/>
        <v>0</v>
      </c>
      <c r="AO2094" s="62">
        <f t="shared" si="2512"/>
        <v>0</v>
      </c>
      <c r="AP2094" s="62">
        <f t="shared" si="2512"/>
        <v>0</v>
      </c>
      <c r="AQ2094" s="62">
        <f t="shared" si="2512"/>
        <v>0</v>
      </c>
      <c r="AR2094" s="62">
        <f t="shared" si="2512"/>
        <v>0</v>
      </c>
      <c r="AS2094" s="62">
        <f t="shared" si="2512"/>
        <v>0</v>
      </c>
      <c r="AT2094" s="62">
        <f t="shared" si="2512"/>
        <v>0</v>
      </c>
      <c r="AU2094" s="62">
        <f t="shared" si="2512"/>
        <v>0</v>
      </c>
      <c r="AV2094" s="62">
        <f t="shared" si="2512"/>
        <v>0</v>
      </c>
      <c r="AW2094" s="62">
        <f t="shared" si="2512"/>
        <v>0</v>
      </c>
      <c r="AX2094" s="62">
        <f t="shared" si="2512"/>
        <v>0</v>
      </c>
      <c r="AY2094" s="62">
        <f t="shared" ref="AY2094:CD2094" si="2513">-AY2086</f>
        <v>0</v>
      </c>
      <c r="AZ2094" s="62">
        <f t="shared" si="2513"/>
        <v>0</v>
      </c>
      <c r="BA2094" s="62">
        <f t="shared" si="2513"/>
        <v>0</v>
      </c>
      <c r="BB2094" s="62">
        <f t="shared" si="2513"/>
        <v>0</v>
      </c>
      <c r="BC2094" s="62">
        <f t="shared" si="2513"/>
        <v>0</v>
      </c>
      <c r="BD2094" s="62">
        <f t="shared" si="2513"/>
        <v>0</v>
      </c>
      <c r="BE2094" s="62">
        <f t="shared" si="2513"/>
        <v>0</v>
      </c>
      <c r="BF2094" s="62">
        <f t="shared" si="2513"/>
        <v>0</v>
      </c>
      <c r="BG2094" s="62">
        <f t="shared" si="2513"/>
        <v>0</v>
      </c>
      <c r="BH2094" s="62">
        <f t="shared" si="2513"/>
        <v>0</v>
      </c>
      <c r="BI2094" s="62">
        <f t="shared" si="2513"/>
        <v>0</v>
      </c>
      <c r="BJ2094" s="62">
        <f t="shared" si="2513"/>
        <v>0</v>
      </c>
      <c r="BK2094" s="62">
        <f t="shared" si="2513"/>
        <v>0</v>
      </c>
      <c r="BL2094" s="62">
        <f t="shared" si="2513"/>
        <v>0</v>
      </c>
      <c r="BM2094" s="62">
        <f t="shared" si="2513"/>
        <v>0</v>
      </c>
      <c r="BN2094" s="62">
        <f t="shared" si="2513"/>
        <v>0</v>
      </c>
      <c r="BO2094" s="62">
        <f t="shared" si="2513"/>
        <v>0</v>
      </c>
      <c r="BP2094" s="62">
        <f t="shared" si="2513"/>
        <v>0</v>
      </c>
      <c r="BQ2094" s="62">
        <f t="shared" si="2513"/>
        <v>0</v>
      </c>
      <c r="BR2094" s="62">
        <f t="shared" si="2513"/>
        <v>0</v>
      </c>
      <c r="BS2094" s="62">
        <f t="shared" si="2513"/>
        <v>0</v>
      </c>
      <c r="BT2094" s="62">
        <f t="shared" si="2513"/>
        <v>0</v>
      </c>
      <c r="BU2094" s="62">
        <f t="shared" si="2513"/>
        <v>0</v>
      </c>
      <c r="BV2094" s="62">
        <f t="shared" si="2513"/>
        <v>0</v>
      </c>
      <c r="BW2094" s="62">
        <f t="shared" si="2513"/>
        <v>0</v>
      </c>
      <c r="BX2094" s="62">
        <f t="shared" si="2513"/>
        <v>0</v>
      </c>
      <c r="BY2094" s="62">
        <f t="shared" si="2513"/>
        <v>0</v>
      </c>
      <c r="BZ2094" s="62">
        <f t="shared" si="2513"/>
        <v>0</v>
      </c>
      <c r="CA2094" s="62">
        <f t="shared" si="2513"/>
        <v>0</v>
      </c>
      <c r="CB2094" s="62">
        <f t="shared" si="2513"/>
        <v>0</v>
      </c>
      <c r="CC2094" s="62">
        <f t="shared" si="2513"/>
        <v>0</v>
      </c>
      <c r="CD2094" s="62">
        <f t="shared" si="2513"/>
        <v>0</v>
      </c>
      <c r="CE2094" s="62">
        <f t="shared" ref="CE2094:CK2094" si="2514">-CE2086</f>
        <v>0</v>
      </c>
      <c r="CF2094" s="62">
        <f t="shared" si="2514"/>
        <v>0</v>
      </c>
      <c r="CG2094" s="62">
        <f t="shared" si="2514"/>
        <v>0</v>
      </c>
      <c r="CH2094" s="62">
        <f t="shared" si="2514"/>
        <v>0</v>
      </c>
      <c r="CI2094" s="62">
        <f t="shared" si="2514"/>
        <v>0</v>
      </c>
      <c r="CJ2094" s="62">
        <f t="shared" si="2514"/>
        <v>0</v>
      </c>
      <c r="CK2094" s="62">
        <f t="shared" si="2514"/>
        <v>0</v>
      </c>
      <c r="CL2094" s="62">
        <f t="shared" ref="CL2094" si="2515">-CL2086</f>
        <v>0</v>
      </c>
    </row>
    <row r="2095" spans="2:90" x14ac:dyDescent="0.4">
      <c r="B2095" s="154" t="str">
        <f>B2087</f>
        <v>Principal payments - Volume driven amortizing loan - no defaults</v>
      </c>
      <c r="C2095" t="s">
        <v>235</v>
      </c>
      <c r="D2095" t="s">
        <v>762</v>
      </c>
      <c r="E2095" t="str">
        <f>ROW()&amp;" "&amp;D2095</f>
        <v>2095 LAMORT-S</v>
      </c>
      <c r="G2095" s="57"/>
      <c r="K2095" s="53">
        <f t="shared" ca="1" si="2505"/>
        <v>3641376.6868589474</v>
      </c>
      <c r="L2095" s="53">
        <f t="shared" ca="1" si="2505"/>
        <v>6588351.2669114629</v>
      </c>
      <c r="M2095" s="53">
        <f t="shared" ca="1" si="2505"/>
        <v>6532139.230299741</v>
      </c>
      <c r="N2095" s="53">
        <f t="shared" ca="1" si="2505"/>
        <v>6481297.7830582494</v>
      </c>
      <c r="O2095" s="53">
        <f t="shared" ca="1" si="2505"/>
        <v>6435313.8103467869</v>
      </c>
      <c r="P2095" s="53">
        <f t="shared" ca="1" si="2505"/>
        <v>6393723.2211512271</v>
      </c>
      <c r="R2095"/>
      <c r="S2095" s="62">
        <f t="shared" ref="S2095" ca="1" si="2516">-S2087</f>
        <v>48124.610281671463</v>
      </c>
      <c r="T2095" s="62">
        <f t="shared" ref="T2095:AX2095" ca="1" si="2517">-T2087</f>
        <v>95848.18214432901</v>
      </c>
      <c r="U2095" s="62">
        <f t="shared" ca="1" si="2517"/>
        <v>143174.05757479771</v>
      </c>
      <c r="V2095" s="62">
        <f t="shared" ca="1" si="2517"/>
        <v>190105.55071001255</v>
      </c>
      <c r="W2095" s="62">
        <f t="shared" ca="1" si="2517"/>
        <v>236645.94806910056</v>
      </c>
      <c r="X2095" s="62">
        <f t="shared" ca="1" si="2517"/>
        <v>282798.50878352951</v>
      </c>
      <c r="Y2095" s="62">
        <f t="shared" ca="1" si="2517"/>
        <v>328566.46482533828</v>
      </c>
      <c r="Z2095" s="62">
        <f t="shared" ca="1" si="2517"/>
        <v>373953.02123346523</v>
      </c>
      <c r="AA2095" s="62">
        <f t="shared" ca="1" si="2517"/>
        <v>418961.35633819114</v>
      </c>
      <c r="AB2095" s="62">
        <f t="shared" ca="1" si="2517"/>
        <v>463594.62198371097</v>
      </c>
      <c r="AC2095" s="62">
        <f t="shared" ca="1" si="2517"/>
        <v>507855.94374885148</v>
      </c>
      <c r="AD2095" s="62">
        <f t="shared" ca="1" si="2517"/>
        <v>551748.4211659492</v>
      </c>
      <c r="AE2095" s="62">
        <f t="shared" ca="1" si="2517"/>
        <v>551317.18432289956</v>
      </c>
      <c r="AF2095" s="62">
        <f t="shared" ca="1" si="2517"/>
        <v>550889.5411202088</v>
      </c>
      <c r="AG2095" s="62">
        <f t="shared" ca="1" si="2517"/>
        <v>550465.4616108737</v>
      </c>
      <c r="AH2095" s="62">
        <f t="shared" ca="1" si="2517"/>
        <v>550044.91609744972</v>
      </c>
      <c r="AI2095" s="62">
        <f t="shared" ca="1" si="2517"/>
        <v>549627.87512997095</v>
      </c>
      <c r="AJ2095" s="62">
        <f t="shared" ca="1" si="2517"/>
        <v>549214.3095038879</v>
      </c>
      <c r="AK2095" s="62">
        <f t="shared" ca="1" si="2517"/>
        <v>548804.19025802216</v>
      </c>
      <c r="AL2095" s="62">
        <f t="shared" ca="1" si="2517"/>
        <v>548397.48867253866</v>
      </c>
      <c r="AM2095" s="62">
        <f t="shared" ca="1" si="2517"/>
        <v>547994.17626693414</v>
      </c>
      <c r="AN2095" s="62">
        <f t="shared" ca="1" si="2517"/>
        <v>547594.22479804303</v>
      </c>
      <c r="AO2095" s="62">
        <f t="shared" ca="1" si="2517"/>
        <v>547197.60625805939</v>
      </c>
      <c r="AP2095" s="62">
        <f t="shared" ca="1" si="2517"/>
        <v>546804.29287257546</v>
      </c>
      <c r="AQ2095" s="62">
        <f t="shared" ca="1" si="2517"/>
        <v>546414.2570986374</v>
      </c>
      <c r="AR2095" s="62">
        <f t="shared" ca="1" si="2517"/>
        <v>546027.47162281536</v>
      </c>
      <c r="AS2095" s="62">
        <f t="shared" ca="1" si="2517"/>
        <v>545643.90935929189</v>
      </c>
      <c r="AT2095" s="62">
        <f t="shared" ca="1" si="2517"/>
        <v>545263.54344796448</v>
      </c>
      <c r="AU2095" s="62">
        <f t="shared" ca="1" si="2517"/>
        <v>544886.34725256485</v>
      </c>
      <c r="AV2095" s="62">
        <f t="shared" ca="1" si="2517"/>
        <v>544512.29435879341</v>
      </c>
      <c r="AW2095" s="62">
        <f t="shared" ca="1" si="2517"/>
        <v>544141.35857247014</v>
      </c>
      <c r="AX2095" s="62">
        <f t="shared" ca="1" si="2517"/>
        <v>543773.51391769957</v>
      </c>
      <c r="AY2095" s="62">
        <f t="shared" ref="AY2095:CD2095" ca="1" si="2518">-AY2087</f>
        <v>543408.73463505204</v>
      </c>
      <c r="AZ2095" s="62">
        <f t="shared" ca="1" si="2518"/>
        <v>543046.99517975992</v>
      </c>
      <c r="BA2095" s="62">
        <f t="shared" ca="1" si="2518"/>
        <v>542688.27021992858</v>
      </c>
      <c r="BB2095" s="62">
        <f t="shared" ca="1" si="2518"/>
        <v>542332.53463476256</v>
      </c>
      <c r="BC2095" s="62">
        <f t="shared" ca="1" si="2518"/>
        <v>541979.76351280627</v>
      </c>
      <c r="BD2095" s="62">
        <f t="shared" ca="1" si="2518"/>
        <v>541629.93215019954</v>
      </c>
      <c r="BE2095" s="62">
        <f t="shared" ca="1" si="2518"/>
        <v>541283.01604894781</v>
      </c>
      <c r="BF2095" s="62">
        <f t="shared" ca="1" si="2518"/>
        <v>540938.99091520661</v>
      </c>
      <c r="BG2095" s="62">
        <f t="shared" ca="1" si="2518"/>
        <v>540597.83265757991</v>
      </c>
      <c r="BH2095" s="62">
        <f t="shared" ca="1" si="2518"/>
        <v>540259.51738543343</v>
      </c>
      <c r="BI2095" s="62">
        <f t="shared" ca="1" si="2518"/>
        <v>539924.02140722144</v>
      </c>
      <c r="BJ2095" s="62">
        <f t="shared" ca="1" si="2518"/>
        <v>539591.32122882793</v>
      </c>
      <c r="BK2095" s="62">
        <f t="shared" ca="1" si="2518"/>
        <v>539261.39355192101</v>
      </c>
      <c r="BL2095" s="62">
        <f t="shared" ca="1" si="2518"/>
        <v>538934.21527232172</v>
      </c>
      <c r="BM2095" s="62">
        <f t="shared" ca="1" si="2518"/>
        <v>538609.76347838563</v>
      </c>
      <c r="BN2095" s="62">
        <f t="shared" ca="1" si="2518"/>
        <v>538288.01544939913</v>
      </c>
      <c r="BO2095" s="62">
        <f t="shared" ca="1" si="2518"/>
        <v>537968.94865398749</v>
      </c>
      <c r="BP2095" s="62">
        <f t="shared" ca="1" si="2518"/>
        <v>537652.54074853752</v>
      </c>
      <c r="BQ2095" s="62">
        <f t="shared" ca="1" si="2518"/>
        <v>537338.76957563311</v>
      </c>
      <c r="BR2095" s="62">
        <f t="shared" ca="1" si="2518"/>
        <v>537027.61316250276</v>
      </c>
      <c r="BS2095" s="62">
        <f t="shared" ca="1" si="2518"/>
        <v>536719.04971948196</v>
      </c>
      <c r="BT2095" s="62">
        <f t="shared" ca="1" si="2518"/>
        <v>536413.05763848627</v>
      </c>
      <c r="BU2095" s="62">
        <f t="shared" ca="1" si="2518"/>
        <v>536109.61549149884</v>
      </c>
      <c r="BV2095" s="62">
        <f t="shared" ca="1" si="2518"/>
        <v>535808.70202906977</v>
      </c>
      <c r="BW2095" s="62">
        <f t="shared" ca="1" si="2518"/>
        <v>535510.29617882753</v>
      </c>
      <c r="BX2095" s="62">
        <f t="shared" ca="1" si="2518"/>
        <v>535214.37704400392</v>
      </c>
      <c r="BY2095" s="62">
        <f t="shared" ca="1" si="2518"/>
        <v>534920.9239019705</v>
      </c>
      <c r="BZ2095" s="62">
        <f t="shared" ca="1" si="2518"/>
        <v>534629.91620278743</v>
      </c>
      <c r="CA2095" s="62">
        <f t="shared" ca="1" si="2518"/>
        <v>534341.33356776426</v>
      </c>
      <c r="CB2095" s="62">
        <f t="shared" ca="1" si="2518"/>
        <v>534055.15578803292</v>
      </c>
      <c r="CC2095" s="62">
        <f t="shared" ca="1" si="2518"/>
        <v>533771.36282313254</v>
      </c>
      <c r="CD2095" s="62">
        <f t="shared" ca="1" si="2518"/>
        <v>533489.93479960645</v>
      </c>
      <c r="CE2095" s="62">
        <f t="shared" ref="CE2095:CK2095" ca="1" si="2519">-CE2087</f>
        <v>533210.85200960981</v>
      </c>
      <c r="CF2095" s="62">
        <f t="shared" ca="1" si="2519"/>
        <v>532934.09490952967</v>
      </c>
      <c r="CG2095" s="62">
        <f t="shared" ca="1" si="2519"/>
        <v>532659.64411861694</v>
      </c>
      <c r="CH2095" s="62">
        <f t="shared" ca="1" si="2519"/>
        <v>532387.48041762842</v>
      </c>
      <c r="CI2095" s="62">
        <f t="shared" ca="1" si="2519"/>
        <v>532117.58474748151</v>
      </c>
      <c r="CJ2095" s="62">
        <f t="shared" ca="1" si="2519"/>
        <v>531849.93820791924</v>
      </c>
      <c r="CK2095" s="62">
        <f t="shared" ca="1" si="2519"/>
        <v>531584.52205618657</v>
      </c>
      <c r="CL2095" s="62">
        <f t="shared" ref="CL2095" ca="1" si="2520">-CL2087</f>
        <v>531321.31770571833</v>
      </c>
    </row>
    <row r="2096" spans="2:90" x14ac:dyDescent="0.4">
      <c r="B2096" s="122"/>
      <c r="C2096" s="57"/>
      <c r="D2096" t="s">
        <v>762</v>
      </c>
      <c r="E2096" t="str">
        <f>ROW()&amp;" "&amp;D2096</f>
        <v>2096 LAMORT-S</v>
      </c>
      <c r="G2096" s="57"/>
      <c r="R2096"/>
      <c r="S2096" s="1"/>
      <c r="T2096" s="1"/>
      <c r="U2096" s="1"/>
      <c r="V2096" s="1"/>
      <c r="W2096" s="1"/>
      <c r="X2096" s="1"/>
      <c r="Y2096" s="1"/>
      <c r="Z2096" s="1"/>
      <c r="AA2096" s="1"/>
      <c r="AB2096" s="1"/>
      <c r="AC2096" s="1"/>
      <c r="AD2096" s="1"/>
      <c r="AE2096" s="1"/>
      <c r="AF2096" s="1"/>
      <c r="AG2096" s="1"/>
      <c r="AH2096" s="1"/>
      <c r="AI2096" s="1"/>
      <c r="AJ2096" s="1"/>
      <c r="AK2096" s="1"/>
      <c r="AL2096" s="1"/>
      <c r="AM2096" s="1"/>
      <c r="AN2096" s="1"/>
      <c r="AO2096" s="1"/>
      <c r="AP2096" s="1"/>
      <c r="AQ2096" s="1"/>
      <c r="AR2096" s="1"/>
      <c r="AS2096" s="1"/>
      <c r="AT2096" s="1"/>
      <c r="AU2096" s="1"/>
      <c r="AV2096" s="1"/>
      <c r="AW2096" s="1"/>
      <c r="AX2096" s="1"/>
      <c r="AY2096" s="1"/>
      <c r="AZ2096" s="1"/>
      <c r="BA2096" s="1"/>
      <c r="BB2096" s="1"/>
      <c r="BC2096" s="1"/>
      <c r="BD2096" s="1"/>
      <c r="BE2096" s="1"/>
      <c r="BF2096" s="1"/>
      <c r="BG2096" s="1"/>
      <c r="BH2096" s="1"/>
      <c r="BI2096" s="1"/>
      <c r="BJ2096" s="1"/>
      <c r="BK2096" s="1"/>
      <c r="BL2096" s="1"/>
      <c r="BM2096" s="1"/>
      <c r="BN2096" s="1"/>
      <c r="BO2096" s="1"/>
      <c r="BP2096" s="1"/>
      <c r="BQ2096" s="1"/>
      <c r="BR2096" s="1"/>
      <c r="BS2096" s="1"/>
      <c r="BT2096" s="1"/>
      <c r="BU2096" s="1"/>
      <c r="BV2096" s="1"/>
      <c r="BW2096" s="1"/>
      <c r="BX2096" s="1"/>
      <c r="BY2096" s="1"/>
      <c r="BZ2096" s="1"/>
      <c r="CA2096" s="1"/>
      <c r="CB2096" s="1"/>
      <c r="CC2096" s="1"/>
      <c r="CD2096" s="1"/>
      <c r="CE2096" s="1"/>
      <c r="CF2096" s="1"/>
      <c r="CG2096" s="1"/>
      <c r="CH2096" s="1"/>
      <c r="CI2096" s="1"/>
      <c r="CJ2096" s="1"/>
      <c r="CK2096" s="1"/>
      <c r="CL2096" s="1"/>
    </row>
    <row r="2097" spans="2:90" x14ac:dyDescent="0.4">
      <c r="B2097" s="95" t="s">
        <v>291</v>
      </c>
      <c r="C2097" s="281"/>
      <c r="D2097" t="s">
        <v>762</v>
      </c>
      <c r="E2097" t="str">
        <f t="shared" si="2482"/>
        <v>2097 LAMORT-S</v>
      </c>
      <c r="F2097" s="27"/>
      <c r="G2097" s="281"/>
      <c r="R2097"/>
      <c r="S2097" s="1"/>
      <c r="T2097" s="1"/>
      <c r="U2097" s="1"/>
      <c r="V2097" s="1"/>
      <c r="W2097" s="1"/>
      <c r="X2097" s="1"/>
      <c r="Y2097" s="1"/>
      <c r="Z2097" s="1"/>
      <c r="AA2097" s="1"/>
      <c r="AB2097" s="1"/>
      <c r="AC2097" s="1"/>
      <c r="AD2097" s="1"/>
      <c r="AE2097" s="1"/>
      <c r="AF2097" s="1"/>
      <c r="AG2097" s="1"/>
      <c r="AH2097" s="1"/>
      <c r="AI2097" s="1"/>
      <c r="AJ2097" s="1"/>
      <c r="AK2097" s="1"/>
      <c r="AL2097" s="1"/>
      <c r="AM2097" s="1"/>
      <c r="AN2097" s="1"/>
      <c r="AO2097" s="1"/>
      <c r="AP2097" s="1"/>
      <c r="AQ2097" s="1"/>
      <c r="AR2097" s="1"/>
      <c r="AS2097" s="1"/>
      <c r="AT2097" s="1"/>
      <c r="AU2097" s="1"/>
      <c r="AV2097" s="1"/>
      <c r="AW2097" s="1"/>
      <c r="AX2097" s="1"/>
      <c r="AY2097" s="1"/>
      <c r="AZ2097" s="1"/>
      <c r="BA2097" s="1"/>
      <c r="BB2097" s="1"/>
      <c r="BC2097" s="1"/>
      <c r="BD2097" s="1"/>
      <c r="BE2097" s="1"/>
      <c r="BF2097" s="1"/>
      <c r="BG2097" s="1"/>
      <c r="BH2097" s="1"/>
      <c r="BI2097" s="1"/>
      <c r="BJ2097" s="1"/>
      <c r="BK2097" s="1"/>
      <c r="BL2097" s="1"/>
      <c r="BM2097" s="1"/>
      <c r="BN2097" s="1"/>
      <c r="BO2097" s="1"/>
      <c r="BP2097" s="1"/>
      <c r="BQ2097" s="1"/>
      <c r="BR2097" s="1"/>
      <c r="BS2097" s="1"/>
      <c r="BT2097" s="1"/>
      <c r="BU2097" s="1"/>
      <c r="BV2097" s="1"/>
      <c r="BW2097" s="1"/>
      <c r="BX2097" s="1"/>
      <c r="BY2097" s="1"/>
      <c r="BZ2097" s="1"/>
      <c r="CA2097" s="1"/>
      <c r="CB2097" s="1"/>
      <c r="CC2097" s="1"/>
      <c r="CD2097" s="1"/>
      <c r="CE2097" s="1"/>
      <c r="CF2097" s="1"/>
      <c r="CG2097" s="1"/>
      <c r="CH2097" s="1"/>
      <c r="CI2097" s="1"/>
      <c r="CJ2097" s="1"/>
      <c r="CK2097" s="1"/>
      <c r="CL2097" s="1"/>
    </row>
    <row r="2098" spans="2:90" x14ac:dyDescent="0.4">
      <c r="B2098" s="154" t="s">
        <v>292</v>
      </c>
      <c r="D2098" t="s">
        <v>762</v>
      </c>
      <c r="E2098" t="str">
        <f t="shared" si="2482"/>
        <v>2098 LAMORT-S</v>
      </c>
      <c r="G2098" s="57"/>
      <c r="I2098" s="80"/>
      <c r="J2098" s="80"/>
      <c r="K2098" s="81">
        <f t="shared" ref="K2098:P2099" ca="1" si="2521">SUMIF($3:$3,K$2,2098:2098)</f>
        <v>-527495.32338005747</v>
      </c>
      <c r="L2098" s="81">
        <f t="shared" ca="1" si="2521"/>
        <v>-527495.32338005747</v>
      </c>
      <c r="M2098" s="81">
        <f t="shared" ca="1" si="2521"/>
        <v>-527495.32338005747</v>
      </c>
      <c r="N2098" s="81">
        <f t="shared" ca="1" si="2521"/>
        <v>-527495.32338005747</v>
      </c>
      <c r="O2098" s="81">
        <f t="shared" ca="1" si="2521"/>
        <v>-527495.32338005747</v>
      </c>
      <c r="P2098" s="81">
        <f t="shared" ca="1" si="2521"/>
        <v>-527495.32338005747</v>
      </c>
      <c r="R2098" s="53"/>
      <c r="S2098" s="94">
        <f t="shared" ref="S2098" ca="1" si="2522">+PMT($H2077/12,$H2076,S2084+S2086,0)</f>
        <v>-43957.943615004799</v>
      </c>
      <c r="T2098" s="94">
        <f t="shared" ref="T2098:AY2098" ca="1" si="2523">+PMT($H2077/12,$H2076,T2084+T2086,0)</f>
        <v>-43957.943615004799</v>
      </c>
      <c r="U2098" s="94">
        <f t="shared" ca="1" si="2523"/>
        <v>-43957.943615004799</v>
      </c>
      <c r="V2098" s="94">
        <f t="shared" ca="1" si="2523"/>
        <v>-43957.943615004799</v>
      </c>
      <c r="W2098" s="94">
        <f t="shared" ca="1" si="2523"/>
        <v>-43957.943615004799</v>
      </c>
      <c r="X2098" s="94">
        <f t="shared" ca="1" si="2523"/>
        <v>-43957.943615004799</v>
      </c>
      <c r="Y2098" s="94">
        <f t="shared" ca="1" si="2523"/>
        <v>-43957.943615004799</v>
      </c>
      <c r="Z2098" s="94">
        <f t="shared" ca="1" si="2523"/>
        <v>-43957.943615004799</v>
      </c>
      <c r="AA2098" s="94">
        <f t="shared" ca="1" si="2523"/>
        <v>-43957.943615004799</v>
      </c>
      <c r="AB2098" s="94">
        <f t="shared" ca="1" si="2523"/>
        <v>-43957.943615004799</v>
      </c>
      <c r="AC2098" s="94">
        <f t="shared" ca="1" si="2523"/>
        <v>-43957.943615004799</v>
      </c>
      <c r="AD2098" s="94">
        <f t="shared" ca="1" si="2523"/>
        <v>-43957.943615004799</v>
      </c>
      <c r="AE2098" s="94">
        <f t="shared" ca="1" si="2523"/>
        <v>-43957.943615004799</v>
      </c>
      <c r="AF2098" s="94">
        <f t="shared" ca="1" si="2523"/>
        <v>-43957.943615004799</v>
      </c>
      <c r="AG2098" s="94">
        <f t="shared" ca="1" si="2523"/>
        <v>-43957.943615004799</v>
      </c>
      <c r="AH2098" s="94">
        <f t="shared" ca="1" si="2523"/>
        <v>-43957.943615004799</v>
      </c>
      <c r="AI2098" s="94">
        <f t="shared" ca="1" si="2523"/>
        <v>-43957.943615004799</v>
      </c>
      <c r="AJ2098" s="94">
        <f t="shared" ca="1" si="2523"/>
        <v>-43957.943615004799</v>
      </c>
      <c r="AK2098" s="94">
        <f t="shared" ca="1" si="2523"/>
        <v>-43957.943615004799</v>
      </c>
      <c r="AL2098" s="94">
        <f t="shared" ca="1" si="2523"/>
        <v>-43957.943615004799</v>
      </c>
      <c r="AM2098" s="94">
        <f t="shared" ca="1" si="2523"/>
        <v>-43957.943615004799</v>
      </c>
      <c r="AN2098" s="94">
        <f t="shared" ca="1" si="2523"/>
        <v>-43957.943615004799</v>
      </c>
      <c r="AO2098" s="94">
        <f t="shared" ca="1" si="2523"/>
        <v>-43957.943615004799</v>
      </c>
      <c r="AP2098" s="94">
        <f t="shared" ca="1" si="2523"/>
        <v>-43957.943615004799</v>
      </c>
      <c r="AQ2098" s="94">
        <f t="shared" ca="1" si="2523"/>
        <v>-43957.943615004799</v>
      </c>
      <c r="AR2098" s="94">
        <f t="shared" ca="1" si="2523"/>
        <v>-43957.943615004799</v>
      </c>
      <c r="AS2098" s="94">
        <f t="shared" ca="1" si="2523"/>
        <v>-43957.943615004799</v>
      </c>
      <c r="AT2098" s="94">
        <f t="shared" ca="1" si="2523"/>
        <v>-43957.943615004799</v>
      </c>
      <c r="AU2098" s="94">
        <f t="shared" ca="1" si="2523"/>
        <v>-43957.943615004799</v>
      </c>
      <c r="AV2098" s="94">
        <f t="shared" ca="1" si="2523"/>
        <v>-43957.943615004799</v>
      </c>
      <c r="AW2098" s="94">
        <f t="shared" ca="1" si="2523"/>
        <v>-43957.943615004799</v>
      </c>
      <c r="AX2098" s="94">
        <f t="shared" ca="1" si="2523"/>
        <v>-43957.943615004799</v>
      </c>
      <c r="AY2098" s="94">
        <f t="shared" ca="1" si="2523"/>
        <v>-43957.943615004799</v>
      </c>
      <c r="AZ2098" s="94">
        <f t="shared" ref="AZ2098:CE2098" ca="1" si="2524">+PMT($H2077/12,$H2076,AZ2084+AZ2086,0)</f>
        <v>-43957.943615004799</v>
      </c>
      <c r="BA2098" s="94">
        <f t="shared" ca="1" si="2524"/>
        <v>-43957.943615004799</v>
      </c>
      <c r="BB2098" s="94">
        <f t="shared" ca="1" si="2524"/>
        <v>-43957.943615004799</v>
      </c>
      <c r="BC2098" s="94">
        <f t="shared" ca="1" si="2524"/>
        <v>-43957.943615004799</v>
      </c>
      <c r="BD2098" s="94">
        <f t="shared" ca="1" si="2524"/>
        <v>-43957.943615004799</v>
      </c>
      <c r="BE2098" s="94">
        <f t="shared" ca="1" si="2524"/>
        <v>-43957.943615004799</v>
      </c>
      <c r="BF2098" s="94">
        <f t="shared" ca="1" si="2524"/>
        <v>-43957.943615004799</v>
      </c>
      <c r="BG2098" s="94">
        <f t="shared" ca="1" si="2524"/>
        <v>-43957.943615004799</v>
      </c>
      <c r="BH2098" s="94">
        <f t="shared" ca="1" si="2524"/>
        <v>-43957.943615004799</v>
      </c>
      <c r="BI2098" s="94">
        <f t="shared" ca="1" si="2524"/>
        <v>-43957.943615004799</v>
      </c>
      <c r="BJ2098" s="94">
        <f t="shared" ca="1" si="2524"/>
        <v>-43957.943615004799</v>
      </c>
      <c r="BK2098" s="94">
        <f t="shared" ca="1" si="2524"/>
        <v>-43957.943615004799</v>
      </c>
      <c r="BL2098" s="94">
        <f t="shared" ca="1" si="2524"/>
        <v>-43957.943615004799</v>
      </c>
      <c r="BM2098" s="94">
        <f t="shared" ca="1" si="2524"/>
        <v>-43957.943615004799</v>
      </c>
      <c r="BN2098" s="94">
        <f t="shared" ca="1" si="2524"/>
        <v>-43957.943615004799</v>
      </c>
      <c r="BO2098" s="94">
        <f t="shared" ca="1" si="2524"/>
        <v>-43957.943615004799</v>
      </c>
      <c r="BP2098" s="94">
        <f t="shared" ca="1" si="2524"/>
        <v>-43957.943615004799</v>
      </c>
      <c r="BQ2098" s="94">
        <f t="shared" ca="1" si="2524"/>
        <v>-43957.943615004799</v>
      </c>
      <c r="BR2098" s="94">
        <f t="shared" ca="1" si="2524"/>
        <v>-43957.943615004799</v>
      </c>
      <c r="BS2098" s="94">
        <f t="shared" ca="1" si="2524"/>
        <v>-43957.943615004799</v>
      </c>
      <c r="BT2098" s="94">
        <f t="shared" ca="1" si="2524"/>
        <v>-43957.943615004799</v>
      </c>
      <c r="BU2098" s="94">
        <f t="shared" ca="1" si="2524"/>
        <v>-43957.943615004799</v>
      </c>
      <c r="BV2098" s="94">
        <f t="shared" ca="1" si="2524"/>
        <v>-43957.943615004799</v>
      </c>
      <c r="BW2098" s="94">
        <f t="shared" ca="1" si="2524"/>
        <v>-43957.943615004799</v>
      </c>
      <c r="BX2098" s="94">
        <f t="shared" ca="1" si="2524"/>
        <v>-43957.943615004799</v>
      </c>
      <c r="BY2098" s="94">
        <f t="shared" ca="1" si="2524"/>
        <v>-43957.943615004799</v>
      </c>
      <c r="BZ2098" s="94">
        <f t="shared" ca="1" si="2524"/>
        <v>-43957.943615004799</v>
      </c>
      <c r="CA2098" s="94">
        <f t="shared" ca="1" si="2524"/>
        <v>-43957.943615004799</v>
      </c>
      <c r="CB2098" s="94">
        <f t="shared" ca="1" si="2524"/>
        <v>-43957.943615004799</v>
      </c>
      <c r="CC2098" s="94">
        <f t="shared" ca="1" si="2524"/>
        <v>-43957.943615004799</v>
      </c>
      <c r="CD2098" s="94">
        <f t="shared" ca="1" si="2524"/>
        <v>-43957.943615004799</v>
      </c>
      <c r="CE2098" s="94">
        <f t="shared" ca="1" si="2524"/>
        <v>-43957.943615004799</v>
      </c>
      <c r="CF2098" s="94">
        <f t="shared" ref="CF2098:CK2098" ca="1" si="2525">+PMT($H2077/12,$H2076,CF2084+CF2086,0)</f>
        <v>-43957.943615004799</v>
      </c>
      <c r="CG2098" s="94">
        <f t="shared" ca="1" si="2525"/>
        <v>-43957.943615004799</v>
      </c>
      <c r="CH2098" s="94">
        <f t="shared" ca="1" si="2525"/>
        <v>-43957.943615004799</v>
      </c>
      <c r="CI2098" s="94">
        <f t="shared" ca="1" si="2525"/>
        <v>-43957.943615004799</v>
      </c>
      <c r="CJ2098" s="94">
        <f t="shared" ca="1" si="2525"/>
        <v>-43957.943615004799</v>
      </c>
      <c r="CK2098" s="94">
        <f t="shared" ca="1" si="2525"/>
        <v>-43957.943615004799</v>
      </c>
      <c r="CL2098" s="94">
        <f t="shared" ref="CL2098" ca="1" si="2526">+PMT($H2077/12,$H2076,CL2084+CL2086,0)</f>
        <v>-43957.943615004799</v>
      </c>
    </row>
    <row r="2099" spans="2:90" x14ac:dyDescent="0.4">
      <c r="B2099" s="123" t="s">
        <v>293</v>
      </c>
      <c r="D2099" t="s">
        <v>762</v>
      </c>
      <c r="E2099" s="8" t="str">
        <f t="shared" si="2482"/>
        <v>2099 LAMORT-S</v>
      </c>
      <c r="H2099" s="27"/>
      <c r="I2099" s="77"/>
      <c r="J2099" s="77"/>
      <c r="K2099" s="77">
        <f t="shared" ca="1" si="2521"/>
        <v>-3428719.6019703746</v>
      </c>
      <c r="L2099" s="77">
        <f t="shared" ca="1" si="2521"/>
        <v>-6329943.8805606915</v>
      </c>
      <c r="M2099" s="77">
        <f t="shared" ca="1" si="2521"/>
        <v>-6329943.8805606915</v>
      </c>
      <c r="N2099" s="77">
        <f t="shared" ca="1" si="2521"/>
        <v>-6329943.8805606915</v>
      </c>
      <c r="O2099" s="77">
        <f t="shared" ca="1" si="2521"/>
        <v>-6329943.8805606915</v>
      </c>
      <c r="P2099" s="77">
        <f t="shared" ca="1" si="2521"/>
        <v>-6329943.8805606915</v>
      </c>
      <c r="R2099" s="28"/>
      <c r="S2099" s="93" cm="1">
        <f t="array" aca="1" ref="S2099" ca="1">SUM(INDEX(2096:2096,1,MAX(COLUMN($R:$R),COLUMN()-($H2076-1))):S2098)</f>
        <v>-43957.943615004799</v>
      </c>
      <c r="T2099" s="93" cm="1">
        <f t="array" aca="1" ref="T2099" ca="1">SUM(INDEX(2096:2096,1,MAX(COLUMN($R:$R),COLUMN()-($H2076-1))):T2098)</f>
        <v>-87915.887230009597</v>
      </c>
      <c r="U2099" s="93" cm="1">
        <f t="array" aca="1" ref="U2099" ca="1">SUM(INDEX(2096:2096,1,MAX(COLUMN($R:$R),COLUMN()-($H2076-1))):U2098)</f>
        <v>-131873.8308450144</v>
      </c>
      <c r="V2099" s="93" cm="1">
        <f t="array" aca="1" ref="V2099" ca="1">SUM(INDEX(2096:2096,1,MAX(COLUMN($R:$R),COLUMN()-($H2076-1))):V2098)</f>
        <v>-175831.77446001919</v>
      </c>
      <c r="W2099" s="93" cm="1">
        <f t="array" aca="1" ref="W2099" ca="1">SUM(INDEX(2096:2096,1,MAX(COLUMN($R:$R),COLUMN()-($H2076-1))):W2098)</f>
        <v>-219789.71807502399</v>
      </c>
      <c r="X2099" s="93" cm="1">
        <f t="array" aca="1" ref="X2099" ca="1">SUM(INDEX(2096:2096,1,MAX(COLUMN($R:$R),COLUMN()-($H2076-1))):X2098)</f>
        <v>-263747.66169002879</v>
      </c>
      <c r="Y2099" s="93" cm="1">
        <f t="array" aca="1" ref="Y2099" ca="1">SUM(INDEX(2096:2096,1,MAX(COLUMN($R:$R),COLUMN()-($H2076-1))):Y2098)</f>
        <v>-307705.60530503362</v>
      </c>
      <c r="Z2099" s="93" cm="1">
        <f t="array" aca="1" ref="Z2099" ca="1">SUM(INDEX(2096:2096,1,MAX(COLUMN($R:$R),COLUMN()-($H2076-1))):Z2098)</f>
        <v>-351663.54892003839</v>
      </c>
      <c r="AA2099" s="93" cm="1">
        <f t="array" aca="1" ref="AA2099" ca="1">SUM(INDEX(2096:2096,1,MAX(COLUMN($R:$R),COLUMN()-($H2076-1))):AA2098)</f>
        <v>-395621.49253504316</v>
      </c>
      <c r="AB2099" s="93" cm="1">
        <f t="array" aca="1" ref="AB2099" ca="1">SUM(INDEX(2096:2096,1,MAX(COLUMN($R:$R),COLUMN()-($H2076-1))):AB2098)</f>
        <v>-439579.43615004793</v>
      </c>
      <c r="AC2099" s="93" cm="1">
        <f t="array" aca="1" ref="AC2099" ca="1">SUM(INDEX(2096:2096,1,MAX(COLUMN($R:$R),COLUMN()-($H2076-1))):AC2098)</f>
        <v>-483537.3797650527</v>
      </c>
      <c r="AD2099" s="93" cm="1">
        <f t="array" aca="1" ref="AD2099" ca="1">SUM(INDEX(2096:2096,1,MAX(COLUMN($R:$R),COLUMN()-($H2076-1))):AD2098)</f>
        <v>-527495.32338005747</v>
      </c>
      <c r="AE2099" s="93" cm="1">
        <f t="array" aca="1" ref="AE2099" ca="1">SUM(INDEX(2096:2096,1,MAX(COLUMN($R:$R),COLUMN()-($H2076-1))):AE2098)</f>
        <v>-527495.32338005747</v>
      </c>
      <c r="AF2099" s="93" cm="1">
        <f t="array" aca="1" ref="AF2099" ca="1">SUM(INDEX(2096:2096,1,MAX(COLUMN($R:$R),COLUMN()-($H2076-1))):AF2098)</f>
        <v>-527495.32338005747</v>
      </c>
      <c r="AG2099" s="93" cm="1">
        <f t="array" aca="1" ref="AG2099" ca="1">SUM(INDEX(2096:2096,1,MAX(COLUMN($R:$R),COLUMN()-($H2076-1))):AG2098)</f>
        <v>-527495.32338005747</v>
      </c>
      <c r="AH2099" s="93" cm="1">
        <f t="array" aca="1" ref="AH2099" ca="1">SUM(INDEX(2096:2096,1,MAX(COLUMN($R:$R),COLUMN()-($H2076-1))):AH2098)</f>
        <v>-527495.32338005747</v>
      </c>
      <c r="AI2099" s="93" cm="1">
        <f t="array" aca="1" ref="AI2099" ca="1">SUM(INDEX(2096:2096,1,MAX(COLUMN($R:$R),COLUMN()-($H2076-1))):AI2098)</f>
        <v>-527495.32338005747</v>
      </c>
      <c r="AJ2099" s="93" cm="1">
        <f t="array" aca="1" ref="AJ2099" ca="1">SUM(INDEX(2096:2096,1,MAX(COLUMN($R:$R),COLUMN()-($H2076-1))):AJ2098)</f>
        <v>-527495.32338005747</v>
      </c>
      <c r="AK2099" s="93" cm="1">
        <f t="array" aca="1" ref="AK2099" ca="1">SUM(INDEX(2096:2096,1,MAX(COLUMN($R:$R),COLUMN()-($H2076-1))):AK2098)</f>
        <v>-527495.32338005747</v>
      </c>
      <c r="AL2099" s="93" cm="1">
        <f t="array" aca="1" ref="AL2099" ca="1">SUM(INDEX(2096:2096,1,MAX(COLUMN($R:$R),COLUMN()-($H2076-1))):AL2098)</f>
        <v>-527495.32338005747</v>
      </c>
      <c r="AM2099" s="93" cm="1">
        <f t="array" aca="1" ref="AM2099" ca="1">SUM(INDEX(2096:2096,1,MAX(COLUMN($R:$R),COLUMN()-($H2076-1))):AM2098)</f>
        <v>-527495.32338005747</v>
      </c>
      <c r="AN2099" s="93" cm="1">
        <f t="array" aca="1" ref="AN2099" ca="1">SUM(INDEX(2096:2096,1,MAX(COLUMN($R:$R),COLUMN()-($H2076-1))):AN2098)</f>
        <v>-527495.32338005747</v>
      </c>
      <c r="AO2099" s="93" cm="1">
        <f t="array" aca="1" ref="AO2099" ca="1">SUM(INDEX(2096:2096,1,MAX(COLUMN($R:$R),COLUMN()-($H2076-1))):AO2098)</f>
        <v>-527495.32338005747</v>
      </c>
      <c r="AP2099" s="93" cm="1">
        <f t="array" aca="1" ref="AP2099" ca="1">SUM(INDEX(2096:2096,1,MAX(COLUMN($R:$R),COLUMN()-($H2076-1))):AP2098)</f>
        <v>-527495.32338005747</v>
      </c>
      <c r="AQ2099" s="93" cm="1">
        <f t="array" aca="1" ref="AQ2099" ca="1">SUM(INDEX(2096:2096,1,MAX(COLUMN($R:$R),COLUMN()-($H2076-1))):AQ2098)</f>
        <v>-527495.32338005747</v>
      </c>
      <c r="AR2099" s="93" cm="1">
        <f t="array" aca="1" ref="AR2099" ca="1">SUM(INDEX(2096:2096,1,MAX(COLUMN($R:$R),COLUMN()-($H2076-1))):AR2098)</f>
        <v>-527495.32338005747</v>
      </c>
      <c r="AS2099" s="93" cm="1">
        <f t="array" aca="1" ref="AS2099" ca="1">SUM(INDEX(2096:2096,1,MAX(COLUMN($R:$R),COLUMN()-($H2076-1))):AS2098)</f>
        <v>-527495.32338005747</v>
      </c>
      <c r="AT2099" s="93" cm="1">
        <f t="array" aca="1" ref="AT2099" ca="1">SUM(INDEX(2096:2096,1,MAX(COLUMN($R:$R),COLUMN()-($H2076-1))):AT2098)</f>
        <v>-527495.32338005747</v>
      </c>
      <c r="AU2099" s="93" cm="1">
        <f t="array" aca="1" ref="AU2099" ca="1">SUM(INDEX(2096:2096,1,MAX(COLUMN($R:$R),COLUMN()-($H2076-1))):AU2098)</f>
        <v>-527495.32338005747</v>
      </c>
      <c r="AV2099" s="93" cm="1">
        <f t="array" aca="1" ref="AV2099" ca="1">SUM(INDEX(2096:2096,1,MAX(COLUMN($R:$R),COLUMN()-($H2076-1))):AV2098)</f>
        <v>-527495.32338005747</v>
      </c>
      <c r="AW2099" s="93" cm="1">
        <f t="array" aca="1" ref="AW2099" ca="1">SUM(INDEX(2096:2096,1,MAX(COLUMN($R:$R),COLUMN()-($H2076-1))):AW2098)</f>
        <v>-527495.32338005747</v>
      </c>
      <c r="AX2099" s="93" cm="1">
        <f t="array" aca="1" ref="AX2099" ca="1">SUM(INDEX(2096:2096,1,MAX(COLUMN($R:$R),COLUMN()-($H2076-1))):AX2098)</f>
        <v>-527495.32338005747</v>
      </c>
      <c r="AY2099" s="93" cm="1">
        <f t="array" aca="1" ref="AY2099" ca="1">SUM(INDEX(2096:2096,1,MAX(COLUMN($R:$R),COLUMN()-($H2076-1))):AY2098)</f>
        <v>-527495.32338005747</v>
      </c>
      <c r="AZ2099" s="93" cm="1">
        <f t="array" aca="1" ref="AZ2099" ca="1">SUM(INDEX(2096:2096,1,MAX(COLUMN($R:$R),COLUMN()-($H2076-1))):AZ2098)</f>
        <v>-527495.32338005747</v>
      </c>
      <c r="BA2099" s="93" cm="1">
        <f t="array" aca="1" ref="BA2099" ca="1">SUM(INDEX(2096:2096,1,MAX(COLUMN($R:$R),COLUMN()-($H2076-1))):BA2098)</f>
        <v>-527495.32338005747</v>
      </c>
      <c r="BB2099" s="93" cm="1">
        <f t="array" aca="1" ref="BB2099" ca="1">SUM(INDEX(2096:2096,1,MAX(COLUMN($R:$R),COLUMN()-($H2076-1))):BB2098)</f>
        <v>-527495.32338005747</v>
      </c>
      <c r="BC2099" s="93" cm="1">
        <f t="array" aca="1" ref="BC2099" ca="1">SUM(INDEX(2096:2096,1,MAX(COLUMN($R:$R),COLUMN()-($H2076-1))):BC2098)</f>
        <v>-527495.32338005747</v>
      </c>
      <c r="BD2099" s="93" cm="1">
        <f t="array" aca="1" ref="BD2099" ca="1">SUM(INDEX(2096:2096,1,MAX(COLUMN($R:$R),COLUMN()-($H2076-1))):BD2098)</f>
        <v>-527495.32338005747</v>
      </c>
      <c r="BE2099" s="93" cm="1">
        <f t="array" aca="1" ref="BE2099" ca="1">SUM(INDEX(2096:2096,1,MAX(COLUMN($R:$R),COLUMN()-($H2076-1))):BE2098)</f>
        <v>-527495.32338005747</v>
      </c>
      <c r="BF2099" s="93" cm="1">
        <f t="array" aca="1" ref="BF2099" ca="1">SUM(INDEX(2096:2096,1,MAX(COLUMN($R:$R),COLUMN()-($H2076-1))):BF2098)</f>
        <v>-527495.32338005747</v>
      </c>
      <c r="BG2099" s="93" cm="1">
        <f t="array" aca="1" ref="BG2099" ca="1">SUM(INDEX(2096:2096,1,MAX(COLUMN($R:$R),COLUMN()-($H2076-1))):BG2098)</f>
        <v>-527495.32338005747</v>
      </c>
      <c r="BH2099" s="93" cm="1">
        <f t="array" aca="1" ref="BH2099" ca="1">SUM(INDEX(2096:2096,1,MAX(COLUMN($R:$R),COLUMN()-($H2076-1))):BH2098)</f>
        <v>-527495.32338005747</v>
      </c>
      <c r="BI2099" s="93" cm="1">
        <f t="array" aca="1" ref="BI2099" ca="1">SUM(INDEX(2096:2096,1,MAX(COLUMN($R:$R),COLUMN()-($H2076-1))):BI2098)</f>
        <v>-527495.32338005747</v>
      </c>
      <c r="BJ2099" s="93" cm="1">
        <f t="array" aca="1" ref="BJ2099" ca="1">SUM(INDEX(2096:2096,1,MAX(COLUMN($R:$R),COLUMN()-($H2076-1))):BJ2098)</f>
        <v>-527495.32338005747</v>
      </c>
      <c r="BK2099" s="93" cm="1">
        <f t="array" aca="1" ref="BK2099" ca="1">SUM(INDEX(2096:2096,1,MAX(COLUMN($R:$R),COLUMN()-($H2076-1))):BK2098)</f>
        <v>-527495.32338005747</v>
      </c>
      <c r="BL2099" s="93" cm="1">
        <f t="array" aca="1" ref="BL2099" ca="1">SUM(INDEX(2096:2096,1,MAX(COLUMN($R:$R),COLUMN()-($H2076-1))):BL2098)</f>
        <v>-527495.32338005747</v>
      </c>
      <c r="BM2099" s="93" cm="1">
        <f t="array" aca="1" ref="BM2099" ca="1">SUM(INDEX(2096:2096,1,MAX(COLUMN($R:$R),COLUMN()-($H2076-1))):BM2098)</f>
        <v>-527495.32338005747</v>
      </c>
      <c r="BN2099" s="93" cm="1">
        <f t="array" aca="1" ref="BN2099" ca="1">SUM(INDEX(2096:2096,1,MAX(COLUMN($R:$R),COLUMN()-($H2076-1))):BN2098)</f>
        <v>-527495.32338005747</v>
      </c>
      <c r="BO2099" s="93" cm="1">
        <f t="array" aca="1" ref="BO2099" ca="1">SUM(INDEX(2096:2096,1,MAX(COLUMN($R:$R),COLUMN()-($H2076-1))):BO2098)</f>
        <v>-527495.32338005747</v>
      </c>
      <c r="BP2099" s="93" cm="1">
        <f t="array" aca="1" ref="BP2099" ca="1">SUM(INDEX(2096:2096,1,MAX(COLUMN($R:$R),COLUMN()-($H2076-1))):BP2098)</f>
        <v>-527495.32338005747</v>
      </c>
      <c r="BQ2099" s="93" cm="1">
        <f t="array" aca="1" ref="BQ2099" ca="1">SUM(INDEX(2096:2096,1,MAX(COLUMN($R:$R),COLUMN()-($H2076-1))):BQ2098)</f>
        <v>-527495.32338005747</v>
      </c>
      <c r="BR2099" s="93" cm="1">
        <f t="array" aca="1" ref="BR2099" ca="1">SUM(INDEX(2096:2096,1,MAX(COLUMN($R:$R),COLUMN()-($H2076-1))):BR2098)</f>
        <v>-527495.32338005747</v>
      </c>
      <c r="BS2099" s="93" cm="1">
        <f t="array" aca="1" ref="BS2099" ca="1">SUM(INDEX(2096:2096,1,MAX(COLUMN($R:$R),COLUMN()-($H2076-1))):BS2098)</f>
        <v>-527495.32338005747</v>
      </c>
      <c r="BT2099" s="93" cm="1">
        <f t="array" aca="1" ref="BT2099" ca="1">SUM(INDEX(2096:2096,1,MAX(COLUMN($R:$R),COLUMN()-($H2076-1))):BT2098)</f>
        <v>-527495.32338005747</v>
      </c>
      <c r="BU2099" s="93" cm="1">
        <f t="array" aca="1" ref="BU2099" ca="1">SUM(INDEX(2096:2096,1,MAX(COLUMN($R:$R),COLUMN()-($H2076-1))):BU2098)</f>
        <v>-527495.32338005747</v>
      </c>
      <c r="BV2099" s="93" cm="1">
        <f t="array" aca="1" ref="BV2099" ca="1">SUM(INDEX(2096:2096,1,MAX(COLUMN($R:$R),COLUMN()-($H2076-1))):BV2098)</f>
        <v>-527495.32338005747</v>
      </c>
      <c r="BW2099" s="93" cm="1">
        <f t="array" aca="1" ref="BW2099" ca="1">SUM(INDEX(2096:2096,1,MAX(COLUMN($R:$R),COLUMN()-($H2076-1))):BW2098)</f>
        <v>-527495.32338005747</v>
      </c>
      <c r="BX2099" s="93" cm="1">
        <f t="array" aca="1" ref="BX2099" ca="1">SUM(INDEX(2096:2096,1,MAX(COLUMN($R:$R),COLUMN()-($H2076-1))):BX2098)</f>
        <v>-527495.32338005747</v>
      </c>
      <c r="BY2099" s="93" cm="1">
        <f t="array" aca="1" ref="BY2099" ca="1">SUM(INDEX(2096:2096,1,MAX(COLUMN($R:$R),COLUMN()-($H2076-1))):BY2098)</f>
        <v>-527495.32338005747</v>
      </c>
      <c r="BZ2099" s="93" cm="1">
        <f t="array" aca="1" ref="BZ2099" ca="1">SUM(INDEX(2096:2096,1,MAX(COLUMN($R:$R),COLUMN()-($H2076-1))):BZ2098)</f>
        <v>-527495.32338005747</v>
      </c>
      <c r="CA2099" s="93" cm="1">
        <f t="array" aca="1" ref="CA2099" ca="1">SUM(INDEX(2096:2096,1,MAX(COLUMN($R:$R),COLUMN()-($H2076-1))):CA2098)</f>
        <v>-527495.32338005747</v>
      </c>
      <c r="CB2099" s="93" cm="1">
        <f t="array" aca="1" ref="CB2099" ca="1">SUM(INDEX(2096:2096,1,MAX(COLUMN($R:$R),COLUMN()-($H2076-1))):CB2098)</f>
        <v>-527495.32338005747</v>
      </c>
      <c r="CC2099" s="93" cm="1">
        <f t="array" aca="1" ref="CC2099" ca="1">SUM(INDEX(2096:2096,1,MAX(COLUMN($R:$R),COLUMN()-($H2076-1))):CC2098)</f>
        <v>-527495.32338005747</v>
      </c>
      <c r="CD2099" s="93" cm="1">
        <f t="array" aca="1" ref="CD2099" ca="1">SUM(INDEX(2096:2096,1,MAX(COLUMN($R:$R),COLUMN()-($H2076-1))):CD2098)</f>
        <v>-527495.32338005747</v>
      </c>
      <c r="CE2099" s="93" cm="1">
        <f t="array" aca="1" ref="CE2099" ca="1">SUM(INDEX(2096:2096,1,MAX(COLUMN($R:$R),COLUMN()-($H2076-1))):CE2098)</f>
        <v>-527495.32338005747</v>
      </c>
      <c r="CF2099" s="93" cm="1">
        <f t="array" aca="1" ref="CF2099" ca="1">SUM(INDEX(2096:2096,1,MAX(COLUMN($R:$R),COLUMN()-($H2076-1))):CF2098)</f>
        <v>-527495.32338005747</v>
      </c>
      <c r="CG2099" s="93" cm="1">
        <f t="array" aca="1" ref="CG2099" ca="1">SUM(INDEX(2096:2096,1,MAX(COLUMN($R:$R),COLUMN()-($H2076-1))):CG2098)</f>
        <v>-527495.32338005747</v>
      </c>
      <c r="CH2099" s="93" cm="1">
        <f t="array" aca="1" ref="CH2099" ca="1">SUM(INDEX(2096:2096,1,MAX(COLUMN($R:$R),COLUMN()-($H2076-1))):CH2098)</f>
        <v>-527495.32338005747</v>
      </c>
      <c r="CI2099" s="93" cm="1">
        <f t="array" aca="1" ref="CI2099" ca="1">SUM(INDEX(2096:2096,1,MAX(COLUMN($R:$R),COLUMN()-($H2076-1))):CI2098)</f>
        <v>-527495.32338005747</v>
      </c>
      <c r="CJ2099" s="93" cm="1">
        <f t="array" aca="1" ref="CJ2099" ca="1">SUM(INDEX(2096:2096,1,MAX(COLUMN($R:$R),COLUMN()-($H2076-1))):CJ2098)</f>
        <v>-527495.32338005747</v>
      </c>
      <c r="CK2099" s="93" cm="1">
        <f t="array" aca="1" ref="CK2099" ca="1">SUM(INDEX(2096:2096,1,MAX(COLUMN($R:$R),COLUMN()-($H2076-1))):CK2098)</f>
        <v>-527495.32338005747</v>
      </c>
      <c r="CL2099" s="93" cm="1">
        <f t="array" aca="1" ref="CL2099" ca="1">SUM(INDEX(2096:2096,1,MAX(COLUMN($R:$R),COLUMN()-($H2076-1))):CL2098)</f>
        <v>-527495.32338005747</v>
      </c>
    </row>
    <row r="2100" spans="2:90" x14ac:dyDescent="0.4">
      <c r="B2100" s="122"/>
      <c r="D2100" t="s">
        <v>762</v>
      </c>
      <c r="E2100" s="8" t="str">
        <f t="shared" si="2482"/>
        <v>2100 LAMORT-S</v>
      </c>
      <c r="G2100" t="s">
        <v>244</v>
      </c>
      <c r="I2100" s="53"/>
      <c r="J2100" s="53"/>
      <c r="R2100"/>
      <c r="S2100" s="1"/>
      <c r="T2100" s="1"/>
      <c r="U2100" s="1"/>
      <c r="V2100" s="1"/>
      <c r="W2100" s="1"/>
      <c r="X2100" s="1"/>
      <c r="Y2100" s="1"/>
      <c r="Z2100" s="1"/>
      <c r="AA2100" s="1"/>
      <c r="AB2100" s="1"/>
      <c r="AC2100" s="1"/>
      <c r="AD2100" s="1"/>
      <c r="AE2100" s="1"/>
      <c r="AF2100" s="1"/>
      <c r="AG2100" s="1"/>
      <c r="AH2100" s="1"/>
      <c r="AI2100" s="1"/>
      <c r="AJ2100" s="1"/>
      <c r="AK2100" s="1"/>
      <c r="AL2100" s="1"/>
      <c r="AM2100" s="1"/>
      <c r="AN2100" s="1"/>
      <c r="AO2100" s="1"/>
      <c r="AP2100" s="1"/>
      <c r="AQ2100" s="1"/>
      <c r="AR2100" s="1"/>
      <c r="AS2100" s="1"/>
      <c r="AT2100" s="1"/>
      <c r="AU2100" s="1"/>
      <c r="AV2100" s="1"/>
      <c r="AW2100" s="1"/>
      <c r="AX2100" s="1"/>
      <c r="AY2100" s="1"/>
      <c r="AZ2100" s="1"/>
      <c r="BA2100" s="1"/>
      <c r="BB2100" s="1"/>
      <c r="BC2100" s="1"/>
      <c r="BD2100" s="1"/>
      <c r="BE2100" s="1"/>
      <c r="BF2100" s="1"/>
      <c r="BG2100" s="1"/>
      <c r="BH2100" s="1"/>
      <c r="BI2100" s="1"/>
      <c r="BJ2100" s="1"/>
      <c r="BK2100" s="1"/>
      <c r="BL2100" s="1"/>
      <c r="BM2100" s="1"/>
      <c r="BN2100" s="1"/>
      <c r="BO2100" s="1"/>
      <c r="BP2100" s="1"/>
      <c r="BQ2100" s="1"/>
      <c r="BR2100" s="1"/>
      <c r="BS2100" s="1"/>
      <c r="BT2100" s="1"/>
      <c r="BU2100" s="1"/>
      <c r="BV2100" s="1"/>
      <c r="BW2100" s="1"/>
      <c r="BX2100" s="1"/>
      <c r="BY2100" s="1"/>
      <c r="BZ2100" s="1"/>
      <c r="CA2100" s="1"/>
      <c r="CB2100" s="1"/>
      <c r="CC2100" s="1"/>
      <c r="CD2100" s="1"/>
      <c r="CE2100" s="1"/>
      <c r="CF2100" s="1"/>
      <c r="CG2100" s="1"/>
      <c r="CH2100" s="1"/>
      <c r="CI2100" s="1"/>
      <c r="CJ2100" s="1"/>
      <c r="CK2100" s="1"/>
      <c r="CL2100" s="1"/>
    </row>
    <row r="2101" spans="2:90" x14ac:dyDescent="0.4">
      <c r="B2101" s="132" t="str">
        <f>B2066</f>
        <v>(Primary label)</v>
      </c>
      <c r="D2101" t="s">
        <v>762</v>
      </c>
      <c r="E2101" s="8" t="str">
        <f>ROW()&amp;" "&amp;D2101</f>
        <v>2101 LAMORT-S</v>
      </c>
      <c r="G2101" t="s">
        <v>332</v>
      </c>
      <c r="H2101" s="27"/>
      <c r="I2101" s="78"/>
      <c r="J2101" s="78"/>
      <c r="K2101" s="33"/>
      <c r="L2101" s="33"/>
      <c r="M2101" s="33"/>
      <c r="N2101" s="33"/>
      <c r="O2101" s="33"/>
      <c r="P2101" s="33"/>
      <c r="R2101" s="33"/>
      <c r="S2101" s="77"/>
      <c r="T2101" s="77"/>
      <c r="U2101" s="77"/>
      <c r="V2101" s="77"/>
      <c r="W2101" s="77"/>
      <c r="X2101" s="77"/>
      <c r="Y2101" s="77"/>
      <c r="Z2101" s="77"/>
      <c r="AA2101" s="77"/>
      <c r="AB2101" s="77"/>
      <c r="AC2101" s="77"/>
      <c r="AD2101" s="77"/>
      <c r="AE2101" s="77"/>
      <c r="AF2101" s="77"/>
      <c r="AG2101" s="77"/>
      <c r="AH2101" s="77"/>
      <c r="AI2101" s="77"/>
      <c r="AJ2101" s="77"/>
      <c r="AK2101" s="77"/>
      <c r="AL2101" s="77"/>
      <c r="AM2101" s="77"/>
      <c r="AN2101" s="77"/>
      <c r="AO2101" s="77"/>
      <c r="AP2101" s="77"/>
      <c r="AQ2101" s="77"/>
      <c r="AR2101" s="77"/>
      <c r="AS2101" s="77"/>
      <c r="AT2101" s="77"/>
      <c r="AU2101" s="77"/>
      <c r="AV2101" s="77"/>
      <c r="AW2101" s="77"/>
      <c r="AX2101" s="77"/>
      <c r="AY2101" s="77"/>
      <c r="AZ2101" s="77"/>
      <c r="BA2101" s="77"/>
      <c r="BB2101" s="77"/>
      <c r="BC2101" s="77"/>
      <c r="BD2101" s="77"/>
      <c r="BE2101" s="77"/>
      <c r="BF2101" s="77"/>
      <c r="BG2101" s="77"/>
      <c r="BH2101" s="77"/>
      <c r="BI2101" s="77"/>
      <c r="BJ2101" s="77"/>
      <c r="BK2101" s="77"/>
      <c r="BL2101" s="77"/>
      <c r="BM2101" s="77"/>
      <c r="BN2101" s="77"/>
      <c r="BO2101" s="77"/>
      <c r="BP2101" s="77"/>
      <c r="BQ2101" s="77"/>
      <c r="BR2101" s="77"/>
      <c r="BS2101" s="77"/>
      <c r="BT2101" s="77"/>
      <c r="BU2101" s="77"/>
      <c r="BV2101" s="77"/>
      <c r="BW2101" s="77"/>
      <c r="BX2101" s="77"/>
      <c r="BY2101" s="77"/>
      <c r="BZ2101" s="77"/>
      <c r="CA2101" s="77"/>
      <c r="CB2101" s="77"/>
      <c r="CC2101" s="77"/>
      <c r="CD2101" s="77"/>
      <c r="CE2101" s="77"/>
      <c r="CF2101" s="77"/>
      <c r="CG2101" s="77"/>
      <c r="CH2101" s="77"/>
      <c r="CI2101" s="77"/>
      <c r="CJ2101" s="77"/>
      <c r="CK2101" s="77"/>
      <c r="CL2101" s="77"/>
    </row>
    <row r="2102" spans="2:90" x14ac:dyDescent="0.4">
      <c r="B2102" s="132" t="str">
        <f>B2067</f>
        <v>primary unit</v>
      </c>
      <c r="D2102" t="s">
        <v>762</v>
      </c>
      <c r="E2102" s="8" t="str">
        <f>ROW()&amp;" "&amp;D2102</f>
        <v>2102 LAMORT-S</v>
      </c>
      <c r="G2102" t="s">
        <v>332</v>
      </c>
      <c r="H2102" s="27"/>
      <c r="I2102" s="78"/>
      <c r="J2102" s="78"/>
      <c r="K2102" s="33"/>
      <c r="L2102" s="33"/>
      <c r="M2102" s="33"/>
      <c r="N2102" s="33"/>
      <c r="O2102" s="33"/>
      <c r="P2102" s="33"/>
      <c r="R2102" s="33"/>
      <c r="S2102" s="77"/>
      <c r="T2102" s="77"/>
      <c r="U2102" s="77"/>
      <c r="V2102" s="77"/>
      <c r="W2102" s="77"/>
      <c r="X2102" s="77"/>
      <c r="Y2102" s="77"/>
      <c r="Z2102" s="77"/>
      <c r="AA2102" s="77"/>
      <c r="AB2102" s="77"/>
      <c r="AC2102" s="77"/>
      <c r="AD2102" s="77"/>
      <c r="AE2102" s="77"/>
      <c r="AF2102" s="77"/>
      <c r="AG2102" s="77"/>
      <c r="AH2102" s="77"/>
      <c r="AI2102" s="77"/>
      <c r="AJ2102" s="77"/>
      <c r="AK2102" s="77"/>
      <c r="AL2102" s="77"/>
      <c r="AM2102" s="77"/>
      <c r="AN2102" s="77"/>
      <c r="AO2102" s="77"/>
      <c r="AP2102" s="77"/>
      <c r="AQ2102" s="77"/>
      <c r="AR2102" s="77"/>
      <c r="AS2102" s="77"/>
      <c r="AT2102" s="77"/>
      <c r="AU2102" s="77"/>
      <c r="AV2102" s="77"/>
      <c r="AW2102" s="77"/>
      <c r="AX2102" s="77"/>
      <c r="AY2102" s="77"/>
      <c r="AZ2102" s="77"/>
      <c r="BA2102" s="77"/>
      <c r="BB2102" s="77"/>
      <c r="BC2102" s="77"/>
      <c r="BD2102" s="77"/>
      <c r="BE2102" s="77"/>
      <c r="BF2102" s="77"/>
      <c r="BG2102" s="77"/>
      <c r="BH2102" s="77"/>
      <c r="BI2102" s="77"/>
      <c r="BJ2102" s="77"/>
      <c r="BK2102" s="77"/>
      <c r="BL2102" s="77"/>
      <c r="BM2102" s="77"/>
      <c r="BN2102" s="77"/>
      <c r="BO2102" s="77"/>
      <c r="BP2102" s="77"/>
      <c r="BQ2102" s="77"/>
      <c r="BR2102" s="77"/>
      <c r="BS2102" s="77"/>
      <c r="BT2102" s="77"/>
      <c r="BU2102" s="77"/>
      <c r="BV2102" s="77"/>
      <c r="BW2102" s="77"/>
      <c r="BX2102" s="77"/>
      <c r="BY2102" s="77"/>
      <c r="BZ2102" s="77"/>
      <c r="CA2102" s="77"/>
      <c r="CB2102" s="77"/>
      <c r="CC2102" s="77"/>
      <c r="CD2102" s="77"/>
      <c r="CE2102" s="77"/>
      <c r="CF2102" s="77"/>
      <c r="CG2102" s="77"/>
      <c r="CH2102" s="77"/>
      <c r="CI2102" s="77"/>
      <c r="CJ2102" s="77"/>
      <c r="CK2102" s="77"/>
      <c r="CL2102" s="77"/>
    </row>
    <row r="2103" spans="2:90" x14ac:dyDescent="0.4">
      <c r="B2103" s="132" t="str">
        <f>B2068</f>
        <v>Primary revenue driver</v>
      </c>
      <c r="D2103" t="s">
        <v>762</v>
      </c>
      <c r="E2103" s="8" t="str">
        <f>ROW()&amp;" "&amp;D2103</f>
        <v>2103 LAMORT-S</v>
      </c>
      <c r="G2103" t="s">
        <v>332</v>
      </c>
      <c r="K2103" s="53"/>
      <c r="L2103" s="53"/>
      <c r="M2103" s="53"/>
      <c r="N2103" s="53"/>
      <c r="O2103" s="53"/>
      <c r="P2103" s="53"/>
      <c r="R2103" s="24"/>
      <c r="S2103" s="175" t="str">
        <f t="shared" ref="S2103" si="2527">S2068</f>
        <v>S$12</v>
      </c>
      <c r="T2103" s="175" t="str">
        <f t="shared" ref="T2103:AX2103" si="2528">T2068</f>
        <v>T$12</v>
      </c>
      <c r="U2103" s="175" t="str">
        <f t="shared" si="2528"/>
        <v>U$12</v>
      </c>
      <c r="V2103" s="175" t="str">
        <f t="shared" si="2528"/>
        <v>V$12</v>
      </c>
      <c r="W2103" s="175" t="str">
        <f t="shared" si="2528"/>
        <v>W$12</v>
      </c>
      <c r="X2103" s="175" t="str">
        <f t="shared" si="2528"/>
        <v>X$12</v>
      </c>
      <c r="Y2103" s="175" t="str">
        <f t="shared" si="2528"/>
        <v>Y$12</v>
      </c>
      <c r="Z2103" s="175" t="str">
        <f t="shared" si="2528"/>
        <v>Z$12</v>
      </c>
      <c r="AA2103" s="175" t="str">
        <f t="shared" si="2528"/>
        <v>AA$12</v>
      </c>
      <c r="AB2103" s="175" t="str">
        <f t="shared" si="2528"/>
        <v>AB$12</v>
      </c>
      <c r="AC2103" s="175" t="str">
        <f t="shared" si="2528"/>
        <v>AC$12</v>
      </c>
      <c r="AD2103" s="175" t="str">
        <f t="shared" si="2528"/>
        <v>AD$12</v>
      </c>
      <c r="AE2103" s="175" t="str">
        <f t="shared" si="2528"/>
        <v>AE$12</v>
      </c>
      <c r="AF2103" s="175" t="str">
        <f t="shared" si="2528"/>
        <v>AF$12</v>
      </c>
      <c r="AG2103" s="175" t="str">
        <f t="shared" si="2528"/>
        <v>AG$12</v>
      </c>
      <c r="AH2103" s="175" t="str">
        <f t="shared" si="2528"/>
        <v>AH$12</v>
      </c>
      <c r="AI2103" s="175" t="str">
        <f t="shared" si="2528"/>
        <v>AI$12</v>
      </c>
      <c r="AJ2103" s="175" t="str">
        <f t="shared" si="2528"/>
        <v>AJ$12</v>
      </c>
      <c r="AK2103" s="175" t="str">
        <f t="shared" si="2528"/>
        <v>AK$12</v>
      </c>
      <c r="AL2103" s="175" t="str">
        <f t="shared" si="2528"/>
        <v>AL$12</v>
      </c>
      <c r="AM2103" s="175" t="str">
        <f t="shared" si="2528"/>
        <v>AM$12</v>
      </c>
      <c r="AN2103" s="175" t="str">
        <f t="shared" si="2528"/>
        <v>AN$12</v>
      </c>
      <c r="AO2103" s="175" t="str">
        <f t="shared" si="2528"/>
        <v>AO$12</v>
      </c>
      <c r="AP2103" s="175" t="str">
        <f t="shared" si="2528"/>
        <v>AP$12</v>
      </c>
      <c r="AQ2103" s="175" t="str">
        <f t="shared" si="2528"/>
        <v>AQ$12</v>
      </c>
      <c r="AR2103" s="175" t="str">
        <f t="shared" si="2528"/>
        <v>AR$12</v>
      </c>
      <c r="AS2103" s="175" t="str">
        <f t="shared" si="2528"/>
        <v>AS$12</v>
      </c>
      <c r="AT2103" s="175" t="str">
        <f t="shared" si="2528"/>
        <v>AT$12</v>
      </c>
      <c r="AU2103" s="175" t="str">
        <f t="shared" si="2528"/>
        <v>AU$12</v>
      </c>
      <c r="AV2103" s="175" t="str">
        <f t="shared" si="2528"/>
        <v>AV$12</v>
      </c>
      <c r="AW2103" s="175" t="str">
        <f t="shared" si="2528"/>
        <v>AW$12</v>
      </c>
      <c r="AX2103" s="175" t="str">
        <f t="shared" si="2528"/>
        <v>AX$12</v>
      </c>
      <c r="AY2103" s="175" t="str">
        <f t="shared" ref="AY2103:CD2103" si="2529">AY2068</f>
        <v>AY$12</v>
      </c>
      <c r="AZ2103" s="175" t="str">
        <f t="shared" si="2529"/>
        <v>AZ$12</v>
      </c>
      <c r="BA2103" s="175" t="str">
        <f t="shared" si="2529"/>
        <v>BA$12</v>
      </c>
      <c r="BB2103" s="175" t="str">
        <f t="shared" si="2529"/>
        <v>BB$12</v>
      </c>
      <c r="BC2103" s="175" t="str">
        <f t="shared" si="2529"/>
        <v>BC$12</v>
      </c>
      <c r="BD2103" s="175" t="str">
        <f t="shared" si="2529"/>
        <v>BD$12</v>
      </c>
      <c r="BE2103" s="175" t="str">
        <f t="shared" si="2529"/>
        <v>BE$12</v>
      </c>
      <c r="BF2103" s="175" t="str">
        <f t="shared" si="2529"/>
        <v>BF$12</v>
      </c>
      <c r="BG2103" s="175" t="str">
        <f t="shared" si="2529"/>
        <v>BG$12</v>
      </c>
      <c r="BH2103" s="175" t="str">
        <f t="shared" si="2529"/>
        <v>BH$12</v>
      </c>
      <c r="BI2103" s="175" t="str">
        <f t="shared" si="2529"/>
        <v>BI$12</v>
      </c>
      <c r="BJ2103" s="175" t="str">
        <f t="shared" si="2529"/>
        <v>BJ$12</v>
      </c>
      <c r="BK2103" s="175" t="str">
        <f t="shared" si="2529"/>
        <v>BK$12</v>
      </c>
      <c r="BL2103" s="175" t="str">
        <f t="shared" si="2529"/>
        <v>BL$12</v>
      </c>
      <c r="BM2103" s="175" t="str">
        <f t="shared" si="2529"/>
        <v>BM$12</v>
      </c>
      <c r="BN2103" s="175" t="str">
        <f t="shared" si="2529"/>
        <v>BN$12</v>
      </c>
      <c r="BO2103" s="175" t="str">
        <f t="shared" si="2529"/>
        <v>BO$12</v>
      </c>
      <c r="BP2103" s="175" t="str">
        <f t="shared" si="2529"/>
        <v>BP$12</v>
      </c>
      <c r="BQ2103" s="175" t="str">
        <f t="shared" si="2529"/>
        <v>BQ$12</v>
      </c>
      <c r="BR2103" s="175" t="str">
        <f t="shared" si="2529"/>
        <v>BR$12</v>
      </c>
      <c r="BS2103" s="175" t="str">
        <f t="shared" si="2529"/>
        <v>BS$12</v>
      </c>
      <c r="BT2103" s="175" t="str">
        <f t="shared" si="2529"/>
        <v>BT$12</v>
      </c>
      <c r="BU2103" s="175" t="str">
        <f t="shared" si="2529"/>
        <v>BU$12</v>
      </c>
      <c r="BV2103" s="175" t="str">
        <f t="shared" si="2529"/>
        <v>BV$12</v>
      </c>
      <c r="BW2103" s="175" t="str">
        <f t="shared" si="2529"/>
        <v>BW$12</v>
      </c>
      <c r="BX2103" s="175" t="str">
        <f t="shared" si="2529"/>
        <v>BX$12</v>
      </c>
      <c r="BY2103" s="175" t="str">
        <f t="shared" si="2529"/>
        <v>BY$12</v>
      </c>
      <c r="BZ2103" s="175" t="str">
        <f t="shared" si="2529"/>
        <v>BZ$12</v>
      </c>
      <c r="CA2103" s="175" t="str">
        <f t="shared" si="2529"/>
        <v>CA$12</v>
      </c>
      <c r="CB2103" s="175" t="str">
        <f t="shared" si="2529"/>
        <v>CB$12</v>
      </c>
      <c r="CC2103" s="175" t="str">
        <f t="shared" si="2529"/>
        <v>CC$12</v>
      </c>
      <c r="CD2103" s="175" t="str">
        <f t="shared" si="2529"/>
        <v>CD$12</v>
      </c>
      <c r="CE2103" s="175" t="str">
        <f t="shared" ref="CE2103:CK2103" si="2530">CE2068</f>
        <v>CE$12</v>
      </c>
      <c r="CF2103" s="175" t="str">
        <f t="shared" si="2530"/>
        <v>CF$12</v>
      </c>
      <c r="CG2103" s="175" t="str">
        <f t="shared" si="2530"/>
        <v>CG$12</v>
      </c>
      <c r="CH2103" s="175" t="str">
        <f t="shared" si="2530"/>
        <v>CH$12</v>
      </c>
      <c r="CI2103" s="175" t="str">
        <f t="shared" si="2530"/>
        <v>CI$12</v>
      </c>
      <c r="CJ2103" s="175" t="str">
        <f t="shared" si="2530"/>
        <v>CJ$12</v>
      </c>
      <c r="CK2103" s="175" t="str">
        <f t="shared" si="2530"/>
        <v>CK$12</v>
      </c>
      <c r="CL2103" s="175" t="str">
        <f t="shared" ref="CL2103" si="2531">CL2068</f>
        <v>CL$12</v>
      </c>
    </row>
    <row r="2104" spans="2:90" x14ac:dyDescent="0.4">
      <c r="B2104" s="132" t="str">
        <f>B2069</f>
        <v>Primary volume driver</v>
      </c>
      <c r="D2104" t="s">
        <v>762</v>
      </c>
      <c r="E2104" s="8" t="str">
        <f>ROW()&amp;" "&amp;D2104</f>
        <v>2104 LAMORT-S</v>
      </c>
      <c r="G2104" t="s">
        <v>332</v>
      </c>
      <c r="H2104" s="12"/>
      <c r="I2104" s="60"/>
      <c r="J2104" s="60"/>
      <c r="K2104" s="15"/>
      <c r="L2104" s="15"/>
      <c r="M2104" s="15"/>
      <c r="N2104" s="15"/>
      <c r="O2104" s="15"/>
      <c r="P2104" s="15"/>
      <c r="R2104" s="15"/>
      <c r="S2104" s="175" t="str">
        <f t="shared" ref="S2104" si="2532">S2069</f>
        <v>S$13</v>
      </c>
      <c r="T2104" s="175" t="str">
        <f t="shared" ref="T2104:AX2104" si="2533">T2069</f>
        <v>T$13</v>
      </c>
      <c r="U2104" s="175" t="str">
        <f t="shared" si="2533"/>
        <v>U$13</v>
      </c>
      <c r="V2104" s="175" t="str">
        <f t="shared" si="2533"/>
        <v>V$13</v>
      </c>
      <c r="W2104" s="175" t="str">
        <f t="shared" si="2533"/>
        <v>W$13</v>
      </c>
      <c r="X2104" s="175" t="str">
        <f t="shared" si="2533"/>
        <v>X$13</v>
      </c>
      <c r="Y2104" s="175" t="str">
        <f t="shared" si="2533"/>
        <v>Y$13</v>
      </c>
      <c r="Z2104" s="175" t="str">
        <f t="shared" si="2533"/>
        <v>Z$13</v>
      </c>
      <c r="AA2104" s="175" t="str">
        <f t="shared" si="2533"/>
        <v>AA$13</v>
      </c>
      <c r="AB2104" s="175" t="str">
        <f t="shared" si="2533"/>
        <v>AB$13</v>
      </c>
      <c r="AC2104" s="175" t="str">
        <f t="shared" si="2533"/>
        <v>AC$13</v>
      </c>
      <c r="AD2104" s="175" t="str">
        <f t="shared" si="2533"/>
        <v>AD$13</v>
      </c>
      <c r="AE2104" s="175" t="str">
        <f t="shared" si="2533"/>
        <v>AE$13</v>
      </c>
      <c r="AF2104" s="175" t="str">
        <f t="shared" si="2533"/>
        <v>AF$13</v>
      </c>
      <c r="AG2104" s="175" t="str">
        <f t="shared" si="2533"/>
        <v>AG$13</v>
      </c>
      <c r="AH2104" s="175" t="str">
        <f t="shared" si="2533"/>
        <v>AH$13</v>
      </c>
      <c r="AI2104" s="175" t="str">
        <f t="shared" si="2533"/>
        <v>AI$13</v>
      </c>
      <c r="AJ2104" s="175" t="str">
        <f t="shared" si="2533"/>
        <v>AJ$13</v>
      </c>
      <c r="AK2104" s="175" t="str">
        <f t="shared" si="2533"/>
        <v>AK$13</v>
      </c>
      <c r="AL2104" s="175" t="str">
        <f t="shared" si="2533"/>
        <v>AL$13</v>
      </c>
      <c r="AM2104" s="175" t="str">
        <f t="shared" si="2533"/>
        <v>AM$13</v>
      </c>
      <c r="AN2104" s="175" t="str">
        <f t="shared" si="2533"/>
        <v>AN$13</v>
      </c>
      <c r="AO2104" s="175" t="str">
        <f t="shared" si="2533"/>
        <v>AO$13</v>
      </c>
      <c r="AP2104" s="175" t="str">
        <f t="shared" si="2533"/>
        <v>AP$13</v>
      </c>
      <c r="AQ2104" s="175" t="str">
        <f t="shared" si="2533"/>
        <v>AQ$13</v>
      </c>
      <c r="AR2104" s="175" t="str">
        <f t="shared" si="2533"/>
        <v>AR$13</v>
      </c>
      <c r="AS2104" s="175" t="str">
        <f t="shared" si="2533"/>
        <v>AS$13</v>
      </c>
      <c r="AT2104" s="175" t="str">
        <f t="shared" si="2533"/>
        <v>AT$13</v>
      </c>
      <c r="AU2104" s="175" t="str">
        <f t="shared" si="2533"/>
        <v>AU$13</v>
      </c>
      <c r="AV2104" s="175" t="str">
        <f t="shared" si="2533"/>
        <v>AV$13</v>
      </c>
      <c r="AW2104" s="175" t="str">
        <f t="shared" si="2533"/>
        <v>AW$13</v>
      </c>
      <c r="AX2104" s="175" t="str">
        <f t="shared" si="2533"/>
        <v>AX$13</v>
      </c>
      <c r="AY2104" s="175" t="str">
        <f t="shared" ref="AY2104:CD2104" si="2534">AY2069</f>
        <v>AY$13</v>
      </c>
      <c r="AZ2104" s="175" t="str">
        <f t="shared" si="2534"/>
        <v>AZ$13</v>
      </c>
      <c r="BA2104" s="175" t="str">
        <f t="shared" si="2534"/>
        <v>BA$13</v>
      </c>
      <c r="BB2104" s="175" t="str">
        <f t="shared" si="2534"/>
        <v>BB$13</v>
      </c>
      <c r="BC2104" s="175" t="str">
        <f t="shared" si="2534"/>
        <v>BC$13</v>
      </c>
      <c r="BD2104" s="175" t="str">
        <f t="shared" si="2534"/>
        <v>BD$13</v>
      </c>
      <c r="BE2104" s="175" t="str">
        <f t="shared" si="2534"/>
        <v>BE$13</v>
      </c>
      <c r="BF2104" s="175" t="str">
        <f t="shared" si="2534"/>
        <v>BF$13</v>
      </c>
      <c r="BG2104" s="175" t="str">
        <f t="shared" si="2534"/>
        <v>BG$13</v>
      </c>
      <c r="BH2104" s="175" t="str">
        <f t="shared" si="2534"/>
        <v>BH$13</v>
      </c>
      <c r="BI2104" s="175" t="str">
        <f t="shared" si="2534"/>
        <v>BI$13</v>
      </c>
      <c r="BJ2104" s="175" t="str">
        <f t="shared" si="2534"/>
        <v>BJ$13</v>
      </c>
      <c r="BK2104" s="175" t="str">
        <f t="shared" si="2534"/>
        <v>BK$13</v>
      </c>
      <c r="BL2104" s="175" t="str">
        <f t="shared" si="2534"/>
        <v>BL$13</v>
      </c>
      <c r="BM2104" s="175" t="str">
        <f t="shared" si="2534"/>
        <v>BM$13</v>
      </c>
      <c r="BN2104" s="175" t="str">
        <f t="shared" si="2534"/>
        <v>BN$13</v>
      </c>
      <c r="BO2104" s="175" t="str">
        <f t="shared" si="2534"/>
        <v>BO$13</v>
      </c>
      <c r="BP2104" s="175" t="str">
        <f t="shared" si="2534"/>
        <v>BP$13</v>
      </c>
      <c r="BQ2104" s="175" t="str">
        <f t="shared" si="2534"/>
        <v>BQ$13</v>
      </c>
      <c r="BR2104" s="175" t="str">
        <f t="shared" si="2534"/>
        <v>BR$13</v>
      </c>
      <c r="BS2104" s="175" t="str">
        <f t="shared" si="2534"/>
        <v>BS$13</v>
      </c>
      <c r="BT2104" s="175" t="str">
        <f t="shared" si="2534"/>
        <v>BT$13</v>
      </c>
      <c r="BU2104" s="175" t="str">
        <f t="shared" si="2534"/>
        <v>BU$13</v>
      </c>
      <c r="BV2104" s="175" t="str">
        <f t="shared" si="2534"/>
        <v>BV$13</v>
      </c>
      <c r="BW2104" s="175" t="str">
        <f t="shared" si="2534"/>
        <v>BW$13</v>
      </c>
      <c r="BX2104" s="175" t="str">
        <f t="shared" si="2534"/>
        <v>BX$13</v>
      </c>
      <c r="BY2104" s="175" t="str">
        <f t="shared" si="2534"/>
        <v>BY$13</v>
      </c>
      <c r="BZ2104" s="175" t="str">
        <f t="shared" si="2534"/>
        <v>BZ$13</v>
      </c>
      <c r="CA2104" s="175" t="str">
        <f t="shared" si="2534"/>
        <v>CA$13</v>
      </c>
      <c r="CB2104" s="175" t="str">
        <f t="shared" si="2534"/>
        <v>CB$13</v>
      </c>
      <c r="CC2104" s="175" t="str">
        <f t="shared" si="2534"/>
        <v>CC$13</v>
      </c>
      <c r="CD2104" s="175" t="str">
        <f t="shared" si="2534"/>
        <v>CD$13</v>
      </c>
      <c r="CE2104" s="175" t="str">
        <f t="shared" ref="CE2104:CK2104" si="2535">CE2069</f>
        <v>CE$13</v>
      </c>
      <c r="CF2104" s="175" t="str">
        <f t="shared" si="2535"/>
        <v>CF$13</v>
      </c>
      <c r="CG2104" s="175" t="str">
        <f t="shared" si="2535"/>
        <v>CG$13</v>
      </c>
      <c r="CH2104" s="175" t="str">
        <f t="shared" si="2535"/>
        <v>CH$13</v>
      </c>
      <c r="CI2104" s="175" t="str">
        <f t="shared" si="2535"/>
        <v>CI$13</v>
      </c>
      <c r="CJ2104" s="175" t="str">
        <f t="shared" si="2535"/>
        <v>CJ$13</v>
      </c>
      <c r="CK2104" s="175" t="str">
        <f t="shared" si="2535"/>
        <v>CK$13</v>
      </c>
      <c r="CL2104" s="175" t="str">
        <f t="shared" ref="CL2104" si="2536">CL2069</f>
        <v>CL$13</v>
      </c>
    </row>
    <row r="2105" spans="2:90" x14ac:dyDescent="0.4">
      <c r="B2105" s="187" t="str">
        <f>B2074</f>
        <v>Volume driven amortizing loan - no defaults:</v>
      </c>
      <c r="D2105" t="s">
        <v>762</v>
      </c>
      <c r="E2105" s="8" t="str">
        <f t="shared" ref="E2105:E2108" si="2537">ROW()&amp;" "&amp;D2105</f>
        <v>2105 LAMORT-S</v>
      </c>
      <c r="G2105" t="s">
        <v>332</v>
      </c>
      <c r="H2105" s="12"/>
      <c r="I2105" s="60"/>
      <c r="J2105" s="60"/>
      <c r="K2105" s="15"/>
      <c r="L2105" s="15"/>
      <c r="M2105" s="15"/>
      <c r="N2105" s="15"/>
      <c r="O2105" s="15"/>
      <c r="P2105" s="15"/>
      <c r="R2105" s="15"/>
      <c r="S2105" s="175">
        <f t="shared" ref="S2105" si="2538">S2070</f>
        <v>0</v>
      </c>
      <c r="T2105" s="175">
        <f t="shared" ref="T2105:AX2105" si="2539">T2070</f>
        <v>0</v>
      </c>
      <c r="U2105" s="175">
        <f t="shared" si="2539"/>
        <v>0</v>
      </c>
      <c r="V2105" s="175">
        <f t="shared" si="2539"/>
        <v>0</v>
      </c>
      <c r="W2105" s="175">
        <f t="shared" si="2539"/>
        <v>0</v>
      </c>
      <c r="X2105" s="175">
        <f t="shared" si="2539"/>
        <v>0</v>
      </c>
      <c r="Y2105" s="175">
        <f t="shared" si="2539"/>
        <v>0</v>
      </c>
      <c r="Z2105" s="175">
        <f t="shared" si="2539"/>
        <v>0</v>
      </c>
      <c r="AA2105" s="175">
        <f t="shared" si="2539"/>
        <v>0</v>
      </c>
      <c r="AB2105" s="175">
        <f t="shared" si="2539"/>
        <v>0</v>
      </c>
      <c r="AC2105" s="175">
        <f t="shared" si="2539"/>
        <v>0</v>
      </c>
      <c r="AD2105" s="175">
        <f t="shared" si="2539"/>
        <v>0</v>
      </c>
      <c r="AE2105" s="175">
        <f t="shared" si="2539"/>
        <v>0</v>
      </c>
      <c r="AF2105" s="175">
        <f t="shared" si="2539"/>
        <v>0</v>
      </c>
      <c r="AG2105" s="175">
        <f t="shared" si="2539"/>
        <v>0</v>
      </c>
      <c r="AH2105" s="175">
        <f t="shared" si="2539"/>
        <v>0</v>
      </c>
      <c r="AI2105" s="175">
        <f t="shared" si="2539"/>
        <v>0</v>
      </c>
      <c r="AJ2105" s="175">
        <f t="shared" si="2539"/>
        <v>0</v>
      </c>
      <c r="AK2105" s="175">
        <f t="shared" si="2539"/>
        <v>0</v>
      </c>
      <c r="AL2105" s="175">
        <f t="shared" si="2539"/>
        <v>0</v>
      </c>
      <c r="AM2105" s="175">
        <f t="shared" si="2539"/>
        <v>0</v>
      </c>
      <c r="AN2105" s="175">
        <f t="shared" si="2539"/>
        <v>0</v>
      </c>
      <c r="AO2105" s="175">
        <f t="shared" si="2539"/>
        <v>0</v>
      </c>
      <c r="AP2105" s="175">
        <f t="shared" si="2539"/>
        <v>0</v>
      </c>
      <c r="AQ2105" s="175">
        <f t="shared" si="2539"/>
        <v>0</v>
      </c>
      <c r="AR2105" s="175">
        <f t="shared" si="2539"/>
        <v>0</v>
      </c>
      <c r="AS2105" s="175">
        <f t="shared" si="2539"/>
        <v>0</v>
      </c>
      <c r="AT2105" s="175">
        <f t="shared" si="2539"/>
        <v>0</v>
      </c>
      <c r="AU2105" s="175">
        <f t="shared" si="2539"/>
        <v>0</v>
      </c>
      <c r="AV2105" s="175">
        <f t="shared" si="2539"/>
        <v>0</v>
      </c>
      <c r="AW2105" s="175">
        <f t="shared" si="2539"/>
        <v>0</v>
      </c>
      <c r="AX2105" s="175">
        <f t="shared" si="2539"/>
        <v>0</v>
      </c>
      <c r="AY2105" s="175">
        <f t="shared" ref="AY2105:CD2105" si="2540">AY2070</f>
        <v>0</v>
      </c>
      <c r="AZ2105" s="175">
        <f t="shared" si="2540"/>
        <v>0</v>
      </c>
      <c r="BA2105" s="175">
        <f t="shared" si="2540"/>
        <v>0</v>
      </c>
      <c r="BB2105" s="175">
        <f t="shared" si="2540"/>
        <v>0</v>
      </c>
      <c r="BC2105" s="175">
        <f t="shared" si="2540"/>
        <v>0</v>
      </c>
      <c r="BD2105" s="175">
        <f t="shared" si="2540"/>
        <v>0</v>
      </c>
      <c r="BE2105" s="175">
        <f t="shared" si="2540"/>
        <v>0</v>
      </c>
      <c r="BF2105" s="175">
        <f t="shared" si="2540"/>
        <v>0</v>
      </c>
      <c r="BG2105" s="175">
        <f t="shared" si="2540"/>
        <v>0</v>
      </c>
      <c r="BH2105" s="175">
        <f t="shared" si="2540"/>
        <v>0</v>
      </c>
      <c r="BI2105" s="175">
        <f t="shared" si="2540"/>
        <v>0</v>
      </c>
      <c r="BJ2105" s="175">
        <f t="shared" si="2540"/>
        <v>0</v>
      </c>
      <c r="BK2105" s="175">
        <f t="shared" si="2540"/>
        <v>0</v>
      </c>
      <c r="BL2105" s="175">
        <f t="shared" si="2540"/>
        <v>0</v>
      </c>
      <c r="BM2105" s="175">
        <f t="shared" si="2540"/>
        <v>0</v>
      </c>
      <c r="BN2105" s="175">
        <f t="shared" si="2540"/>
        <v>0</v>
      </c>
      <c r="BO2105" s="175">
        <f t="shared" si="2540"/>
        <v>0</v>
      </c>
      <c r="BP2105" s="175">
        <f t="shared" si="2540"/>
        <v>0</v>
      </c>
      <c r="BQ2105" s="175">
        <f t="shared" si="2540"/>
        <v>0</v>
      </c>
      <c r="BR2105" s="175">
        <f t="shared" si="2540"/>
        <v>0</v>
      </c>
      <c r="BS2105" s="175">
        <f t="shared" si="2540"/>
        <v>0</v>
      </c>
      <c r="BT2105" s="175">
        <f t="shared" si="2540"/>
        <v>0</v>
      </c>
      <c r="BU2105" s="175">
        <f t="shared" si="2540"/>
        <v>0</v>
      </c>
      <c r="BV2105" s="175">
        <f t="shared" si="2540"/>
        <v>0</v>
      </c>
      <c r="BW2105" s="175">
        <f t="shared" si="2540"/>
        <v>0</v>
      </c>
      <c r="BX2105" s="175">
        <f t="shared" si="2540"/>
        <v>0</v>
      </c>
      <c r="BY2105" s="175">
        <f t="shared" si="2540"/>
        <v>0</v>
      </c>
      <c r="BZ2105" s="175">
        <f t="shared" si="2540"/>
        <v>0</v>
      </c>
      <c r="CA2105" s="175">
        <f t="shared" si="2540"/>
        <v>0</v>
      </c>
      <c r="CB2105" s="175">
        <f t="shared" si="2540"/>
        <v>0</v>
      </c>
      <c r="CC2105" s="175">
        <f t="shared" si="2540"/>
        <v>0</v>
      </c>
      <c r="CD2105" s="175">
        <f t="shared" si="2540"/>
        <v>0</v>
      </c>
      <c r="CE2105" s="175">
        <f t="shared" ref="CE2105:CK2105" si="2541">CE2070</f>
        <v>0</v>
      </c>
      <c r="CF2105" s="175">
        <f t="shared" si="2541"/>
        <v>0</v>
      </c>
      <c r="CG2105" s="175">
        <f t="shared" si="2541"/>
        <v>0</v>
      </c>
      <c r="CH2105" s="175">
        <f t="shared" si="2541"/>
        <v>0</v>
      </c>
      <c r="CI2105" s="175">
        <f t="shared" si="2541"/>
        <v>0</v>
      </c>
      <c r="CJ2105" s="175">
        <f t="shared" si="2541"/>
        <v>0</v>
      </c>
      <c r="CK2105" s="175">
        <f t="shared" si="2541"/>
        <v>0</v>
      </c>
      <c r="CL2105" s="175">
        <f t="shared" ref="CL2105" si="2542">CL2070</f>
        <v>0</v>
      </c>
    </row>
    <row r="2106" spans="2:90" x14ac:dyDescent="0.4">
      <c r="B2106" s="235" t="str">
        <f>IFERROR(SUBSTITUTE(TRIM(MID(B2074, SEARCH("-", B2074) + 1, LEN(B2074))),":",""),"no unit")</f>
        <v>no defaults</v>
      </c>
      <c r="D2106" t="s">
        <v>762</v>
      </c>
      <c r="E2106" s="8" t="str">
        <f t="shared" ref="E2106" si="2543">ROW()&amp;" "&amp;D2106</f>
        <v>2106 LAMORT-S</v>
      </c>
      <c r="G2106" t="s">
        <v>332</v>
      </c>
      <c r="H2106" s="12"/>
      <c r="I2106" s="60"/>
      <c r="J2106" s="60"/>
      <c r="K2106" s="15"/>
      <c r="L2106" s="15"/>
      <c r="M2106" s="15"/>
      <c r="N2106" s="15"/>
      <c r="O2106" s="15"/>
      <c r="P2106" s="15"/>
      <c r="R2106" s="15"/>
      <c r="S2106" s="175"/>
      <c r="T2106" s="175"/>
      <c r="U2106" s="175"/>
      <c r="V2106" s="175"/>
      <c r="W2106" s="175"/>
      <c r="X2106" s="175"/>
      <c r="Y2106" s="175"/>
      <c r="Z2106" s="175"/>
      <c r="AA2106" s="175"/>
      <c r="AB2106" s="175"/>
      <c r="AC2106" s="175"/>
      <c r="AD2106" s="175"/>
      <c r="AE2106" s="175"/>
      <c r="AF2106" s="175"/>
      <c r="AG2106" s="175"/>
      <c r="AH2106" s="175"/>
      <c r="AI2106" s="175"/>
      <c r="AJ2106" s="175"/>
      <c r="AK2106" s="175"/>
      <c r="AL2106" s="175"/>
      <c r="AM2106" s="175"/>
      <c r="AN2106" s="175"/>
      <c r="AO2106" s="175"/>
      <c r="AP2106" s="175"/>
      <c r="AQ2106" s="175"/>
      <c r="AR2106" s="175"/>
      <c r="AS2106" s="175"/>
      <c r="AT2106" s="175"/>
      <c r="AU2106" s="175"/>
      <c r="AV2106" s="175"/>
      <c r="AW2106" s="175"/>
      <c r="AX2106" s="175"/>
      <c r="AY2106" s="175"/>
      <c r="AZ2106" s="175"/>
      <c r="BA2106" s="175"/>
      <c r="BB2106" s="175"/>
      <c r="BC2106" s="175"/>
      <c r="BD2106" s="175"/>
      <c r="BE2106" s="175"/>
      <c r="BF2106" s="175"/>
      <c r="BG2106" s="175"/>
      <c r="BH2106" s="175"/>
      <c r="BI2106" s="175"/>
      <c r="BJ2106" s="175"/>
      <c r="BK2106" s="175"/>
      <c r="BL2106" s="175"/>
      <c r="BM2106" s="175"/>
      <c r="BN2106" s="175"/>
      <c r="BO2106" s="175"/>
      <c r="BP2106" s="175"/>
      <c r="BQ2106" s="175"/>
      <c r="BR2106" s="175"/>
      <c r="BS2106" s="175"/>
      <c r="BT2106" s="175"/>
      <c r="BU2106" s="175"/>
      <c r="BV2106" s="175"/>
      <c r="BW2106" s="175"/>
      <c r="BX2106" s="175"/>
      <c r="BY2106" s="175"/>
      <c r="BZ2106" s="175"/>
      <c r="CA2106" s="175"/>
      <c r="CB2106" s="175"/>
      <c r="CC2106" s="175"/>
      <c r="CD2106" s="175"/>
      <c r="CE2106" s="175"/>
      <c r="CF2106" s="175"/>
      <c r="CG2106" s="175"/>
      <c r="CH2106" s="175"/>
      <c r="CI2106" s="175"/>
      <c r="CJ2106" s="175"/>
      <c r="CK2106" s="175"/>
      <c r="CL2106" s="175"/>
    </row>
    <row r="2107" spans="2:90" x14ac:dyDescent="0.4">
      <c r="B2107" s="132" t="str">
        <f>B2072</f>
        <v>Secondary revenue driver</v>
      </c>
      <c r="D2107" t="s">
        <v>762</v>
      </c>
      <c r="E2107" s="8" t="str">
        <f t="shared" si="2537"/>
        <v>2107 LAMORT-S</v>
      </c>
      <c r="G2107" t="s">
        <v>332</v>
      </c>
      <c r="H2107" s="90"/>
      <c r="I2107" s="209"/>
      <c r="J2107" s="209"/>
      <c r="K2107" s="210"/>
      <c r="L2107" s="210"/>
      <c r="M2107" s="210"/>
      <c r="N2107" s="210"/>
      <c r="O2107" s="210"/>
      <c r="P2107" s="210"/>
      <c r="R2107" s="210"/>
      <c r="S2107" s="4" t="str">
        <f t="shared" ref="S2107" si="2544">ADDRESS(ROW(S2088),COLUMN(S2088),2)</f>
        <v>S$2088</v>
      </c>
      <c r="T2107" s="4" t="str">
        <f t="shared" ref="T2107:CE2107" si="2545">ADDRESS(ROW(T2088),COLUMN(T2088),2)</f>
        <v>T$2088</v>
      </c>
      <c r="U2107" s="4" t="str">
        <f t="shared" si="2545"/>
        <v>U$2088</v>
      </c>
      <c r="V2107" s="4" t="str">
        <f t="shared" si="2545"/>
        <v>V$2088</v>
      </c>
      <c r="W2107" s="4" t="str">
        <f t="shared" si="2545"/>
        <v>W$2088</v>
      </c>
      <c r="X2107" s="4" t="str">
        <f t="shared" si="2545"/>
        <v>X$2088</v>
      </c>
      <c r="Y2107" s="4" t="str">
        <f t="shared" si="2545"/>
        <v>Y$2088</v>
      </c>
      <c r="Z2107" s="4" t="str">
        <f t="shared" si="2545"/>
        <v>Z$2088</v>
      </c>
      <c r="AA2107" s="4" t="str">
        <f t="shared" si="2545"/>
        <v>AA$2088</v>
      </c>
      <c r="AB2107" s="4" t="str">
        <f t="shared" si="2545"/>
        <v>AB$2088</v>
      </c>
      <c r="AC2107" s="4" t="str">
        <f t="shared" si="2545"/>
        <v>AC$2088</v>
      </c>
      <c r="AD2107" s="4" t="str">
        <f t="shared" si="2545"/>
        <v>AD$2088</v>
      </c>
      <c r="AE2107" s="4" t="str">
        <f t="shared" si="2545"/>
        <v>AE$2088</v>
      </c>
      <c r="AF2107" s="4" t="str">
        <f t="shared" si="2545"/>
        <v>AF$2088</v>
      </c>
      <c r="AG2107" s="4" t="str">
        <f t="shared" si="2545"/>
        <v>AG$2088</v>
      </c>
      <c r="AH2107" s="4" t="str">
        <f t="shared" si="2545"/>
        <v>AH$2088</v>
      </c>
      <c r="AI2107" s="4" t="str">
        <f t="shared" si="2545"/>
        <v>AI$2088</v>
      </c>
      <c r="AJ2107" s="4" t="str">
        <f t="shared" si="2545"/>
        <v>AJ$2088</v>
      </c>
      <c r="AK2107" s="4" t="str">
        <f t="shared" si="2545"/>
        <v>AK$2088</v>
      </c>
      <c r="AL2107" s="4" t="str">
        <f t="shared" si="2545"/>
        <v>AL$2088</v>
      </c>
      <c r="AM2107" s="4" t="str">
        <f t="shared" si="2545"/>
        <v>AM$2088</v>
      </c>
      <c r="AN2107" s="4" t="str">
        <f t="shared" si="2545"/>
        <v>AN$2088</v>
      </c>
      <c r="AO2107" s="4" t="str">
        <f t="shared" si="2545"/>
        <v>AO$2088</v>
      </c>
      <c r="AP2107" s="4" t="str">
        <f t="shared" si="2545"/>
        <v>AP$2088</v>
      </c>
      <c r="AQ2107" s="4" t="str">
        <f t="shared" si="2545"/>
        <v>AQ$2088</v>
      </c>
      <c r="AR2107" s="4" t="str">
        <f t="shared" si="2545"/>
        <v>AR$2088</v>
      </c>
      <c r="AS2107" s="4" t="str">
        <f t="shared" si="2545"/>
        <v>AS$2088</v>
      </c>
      <c r="AT2107" s="4" t="str">
        <f t="shared" si="2545"/>
        <v>AT$2088</v>
      </c>
      <c r="AU2107" s="4" t="str">
        <f t="shared" si="2545"/>
        <v>AU$2088</v>
      </c>
      <c r="AV2107" s="4" t="str">
        <f t="shared" si="2545"/>
        <v>AV$2088</v>
      </c>
      <c r="AW2107" s="4" t="str">
        <f t="shared" si="2545"/>
        <v>AW$2088</v>
      </c>
      <c r="AX2107" s="4" t="str">
        <f t="shared" si="2545"/>
        <v>AX$2088</v>
      </c>
      <c r="AY2107" s="4" t="str">
        <f t="shared" si="2545"/>
        <v>AY$2088</v>
      </c>
      <c r="AZ2107" s="4" t="str">
        <f t="shared" si="2545"/>
        <v>AZ$2088</v>
      </c>
      <c r="BA2107" s="4" t="str">
        <f t="shared" si="2545"/>
        <v>BA$2088</v>
      </c>
      <c r="BB2107" s="4" t="str">
        <f t="shared" si="2545"/>
        <v>BB$2088</v>
      </c>
      <c r="BC2107" s="4" t="str">
        <f t="shared" si="2545"/>
        <v>BC$2088</v>
      </c>
      <c r="BD2107" s="4" t="str">
        <f t="shared" si="2545"/>
        <v>BD$2088</v>
      </c>
      <c r="BE2107" s="4" t="str">
        <f t="shared" si="2545"/>
        <v>BE$2088</v>
      </c>
      <c r="BF2107" s="4" t="str">
        <f t="shared" si="2545"/>
        <v>BF$2088</v>
      </c>
      <c r="BG2107" s="4" t="str">
        <f t="shared" si="2545"/>
        <v>BG$2088</v>
      </c>
      <c r="BH2107" s="4" t="str">
        <f t="shared" si="2545"/>
        <v>BH$2088</v>
      </c>
      <c r="BI2107" s="4" t="str">
        <f t="shared" si="2545"/>
        <v>BI$2088</v>
      </c>
      <c r="BJ2107" s="4" t="str">
        <f t="shared" si="2545"/>
        <v>BJ$2088</v>
      </c>
      <c r="BK2107" s="4" t="str">
        <f t="shared" si="2545"/>
        <v>BK$2088</v>
      </c>
      <c r="BL2107" s="4" t="str">
        <f t="shared" si="2545"/>
        <v>BL$2088</v>
      </c>
      <c r="BM2107" s="4" t="str">
        <f t="shared" si="2545"/>
        <v>BM$2088</v>
      </c>
      <c r="BN2107" s="4" t="str">
        <f t="shared" si="2545"/>
        <v>BN$2088</v>
      </c>
      <c r="BO2107" s="4" t="str">
        <f t="shared" si="2545"/>
        <v>BO$2088</v>
      </c>
      <c r="BP2107" s="4" t="str">
        <f t="shared" si="2545"/>
        <v>BP$2088</v>
      </c>
      <c r="BQ2107" s="4" t="str">
        <f t="shared" si="2545"/>
        <v>BQ$2088</v>
      </c>
      <c r="BR2107" s="4" t="str">
        <f t="shared" si="2545"/>
        <v>BR$2088</v>
      </c>
      <c r="BS2107" s="4" t="str">
        <f t="shared" si="2545"/>
        <v>BS$2088</v>
      </c>
      <c r="BT2107" s="4" t="str">
        <f t="shared" si="2545"/>
        <v>BT$2088</v>
      </c>
      <c r="BU2107" s="4" t="str">
        <f t="shared" si="2545"/>
        <v>BU$2088</v>
      </c>
      <c r="BV2107" s="4" t="str">
        <f t="shared" si="2545"/>
        <v>BV$2088</v>
      </c>
      <c r="BW2107" s="4" t="str">
        <f t="shared" si="2545"/>
        <v>BW$2088</v>
      </c>
      <c r="BX2107" s="4" t="str">
        <f t="shared" si="2545"/>
        <v>BX$2088</v>
      </c>
      <c r="BY2107" s="4" t="str">
        <f t="shared" si="2545"/>
        <v>BY$2088</v>
      </c>
      <c r="BZ2107" s="4" t="str">
        <f t="shared" si="2545"/>
        <v>BZ$2088</v>
      </c>
      <c r="CA2107" s="4" t="str">
        <f t="shared" si="2545"/>
        <v>CA$2088</v>
      </c>
      <c r="CB2107" s="4" t="str">
        <f t="shared" si="2545"/>
        <v>CB$2088</v>
      </c>
      <c r="CC2107" s="4" t="str">
        <f t="shared" si="2545"/>
        <v>CC$2088</v>
      </c>
      <c r="CD2107" s="4" t="str">
        <f t="shared" si="2545"/>
        <v>CD$2088</v>
      </c>
      <c r="CE2107" s="4" t="str">
        <f t="shared" si="2545"/>
        <v>CE$2088</v>
      </c>
      <c r="CF2107" s="4" t="str">
        <f t="shared" ref="CF2107:CK2107" si="2546">ADDRESS(ROW(CF2088),COLUMN(CF2088),2)</f>
        <v>CF$2088</v>
      </c>
      <c r="CG2107" s="4" t="str">
        <f t="shared" si="2546"/>
        <v>CG$2088</v>
      </c>
      <c r="CH2107" s="4" t="str">
        <f t="shared" si="2546"/>
        <v>CH$2088</v>
      </c>
      <c r="CI2107" s="4" t="str">
        <f t="shared" si="2546"/>
        <v>CI$2088</v>
      </c>
      <c r="CJ2107" s="4" t="str">
        <f t="shared" si="2546"/>
        <v>CJ$2088</v>
      </c>
      <c r="CK2107" s="4" t="str">
        <f t="shared" si="2546"/>
        <v>CK$2088</v>
      </c>
      <c r="CL2107" s="4" t="str">
        <f t="shared" ref="CL2107" si="2547">ADDRESS(ROW(CL2088),COLUMN(CL2088),2)</f>
        <v>CL$2088</v>
      </c>
    </row>
    <row r="2108" spans="2:90" x14ac:dyDescent="0.4">
      <c r="B2108" s="132" t="str">
        <f>B2073</f>
        <v>Secondary volume driver</v>
      </c>
      <c r="D2108" t="s">
        <v>762</v>
      </c>
      <c r="E2108" s="8" t="str">
        <f t="shared" si="2537"/>
        <v>2108 LAMORT-S</v>
      </c>
      <c r="G2108" t="s">
        <v>332</v>
      </c>
      <c r="H2108" s="12"/>
      <c r="I2108" s="60"/>
      <c r="J2108" s="60"/>
      <c r="K2108" s="15"/>
      <c r="L2108" s="15"/>
      <c r="M2108" s="15"/>
      <c r="N2108" s="15"/>
      <c r="O2108" s="15"/>
      <c r="P2108" s="15"/>
      <c r="R2108" s="15"/>
      <c r="S2108" s="175" t="str">
        <f t="shared" ref="S2108" si="2548">S2073</f>
        <v>S$15</v>
      </c>
      <c r="T2108" s="175" t="str">
        <f t="shared" ref="T2108:AX2108" si="2549">T2073</f>
        <v>T$15</v>
      </c>
      <c r="U2108" s="175" t="str">
        <f t="shared" si="2549"/>
        <v>U$15</v>
      </c>
      <c r="V2108" s="175" t="str">
        <f t="shared" si="2549"/>
        <v>V$15</v>
      </c>
      <c r="W2108" s="175" t="str">
        <f t="shared" si="2549"/>
        <v>W$15</v>
      </c>
      <c r="X2108" s="175" t="str">
        <f t="shared" si="2549"/>
        <v>X$15</v>
      </c>
      <c r="Y2108" s="175" t="str">
        <f t="shared" si="2549"/>
        <v>Y$15</v>
      </c>
      <c r="Z2108" s="175" t="str">
        <f t="shared" si="2549"/>
        <v>Z$15</v>
      </c>
      <c r="AA2108" s="175" t="str">
        <f t="shared" si="2549"/>
        <v>AA$15</v>
      </c>
      <c r="AB2108" s="175" t="str">
        <f t="shared" si="2549"/>
        <v>AB$15</v>
      </c>
      <c r="AC2108" s="175" t="str">
        <f t="shared" si="2549"/>
        <v>AC$15</v>
      </c>
      <c r="AD2108" s="175" t="str">
        <f t="shared" si="2549"/>
        <v>AD$15</v>
      </c>
      <c r="AE2108" s="175" t="str">
        <f t="shared" si="2549"/>
        <v>AE$15</v>
      </c>
      <c r="AF2108" s="175" t="str">
        <f t="shared" si="2549"/>
        <v>AF$15</v>
      </c>
      <c r="AG2108" s="175" t="str">
        <f t="shared" si="2549"/>
        <v>AG$15</v>
      </c>
      <c r="AH2108" s="175" t="str">
        <f t="shared" si="2549"/>
        <v>AH$15</v>
      </c>
      <c r="AI2108" s="175" t="str">
        <f t="shared" si="2549"/>
        <v>AI$15</v>
      </c>
      <c r="AJ2108" s="175" t="str">
        <f t="shared" si="2549"/>
        <v>AJ$15</v>
      </c>
      <c r="AK2108" s="175" t="str">
        <f t="shared" si="2549"/>
        <v>AK$15</v>
      </c>
      <c r="AL2108" s="175" t="str">
        <f t="shared" si="2549"/>
        <v>AL$15</v>
      </c>
      <c r="AM2108" s="175" t="str">
        <f t="shared" si="2549"/>
        <v>AM$15</v>
      </c>
      <c r="AN2108" s="175" t="str">
        <f t="shared" si="2549"/>
        <v>AN$15</v>
      </c>
      <c r="AO2108" s="175" t="str">
        <f t="shared" si="2549"/>
        <v>AO$15</v>
      </c>
      <c r="AP2108" s="175" t="str">
        <f t="shared" si="2549"/>
        <v>AP$15</v>
      </c>
      <c r="AQ2108" s="175" t="str">
        <f t="shared" si="2549"/>
        <v>AQ$15</v>
      </c>
      <c r="AR2108" s="175" t="str">
        <f t="shared" si="2549"/>
        <v>AR$15</v>
      </c>
      <c r="AS2108" s="175" t="str">
        <f t="shared" si="2549"/>
        <v>AS$15</v>
      </c>
      <c r="AT2108" s="175" t="str">
        <f t="shared" si="2549"/>
        <v>AT$15</v>
      </c>
      <c r="AU2108" s="175" t="str">
        <f t="shared" si="2549"/>
        <v>AU$15</v>
      </c>
      <c r="AV2108" s="175" t="str">
        <f t="shared" si="2549"/>
        <v>AV$15</v>
      </c>
      <c r="AW2108" s="175" t="str">
        <f t="shared" si="2549"/>
        <v>AW$15</v>
      </c>
      <c r="AX2108" s="175" t="str">
        <f t="shared" si="2549"/>
        <v>AX$15</v>
      </c>
      <c r="AY2108" s="175" t="str">
        <f t="shared" ref="AY2108:CD2108" si="2550">AY2073</f>
        <v>AY$15</v>
      </c>
      <c r="AZ2108" s="175" t="str">
        <f t="shared" si="2550"/>
        <v>AZ$15</v>
      </c>
      <c r="BA2108" s="175" t="str">
        <f t="shared" si="2550"/>
        <v>BA$15</v>
      </c>
      <c r="BB2108" s="175" t="str">
        <f t="shared" si="2550"/>
        <v>BB$15</v>
      </c>
      <c r="BC2108" s="175" t="str">
        <f t="shared" si="2550"/>
        <v>BC$15</v>
      </c>
      <c r="BD2108" s="175" t="str">
        <f t="shared" si="2550"/>
        <v>BD$15</v>
      </c>
      <c r="BE2108" s="175" t="str">
        <f t="shared" si="2550"/>
        <v>BE$15</v>
      </c>
      <c r="BF2108" s="175" t="str">
        <f t="shared" si="2550"/>
        <v>BF$15</v>
      </c>
      <c r="BG2108" s="175" t="str">
        <f t="shared" si="2550"/>
        <v>BG$15</v>
      </c>
      <c r="BH2108" s="175" t="str">
        <f t="shared" si="2550"/>
        <v>BH$15</v>
      </c>
      <c r="BI2108" s="175" t="str">
        <f t="shared" si="2550"/>
        <v>BI$15</v>
      </c>
      <c r="BJ2108" s="175" t="str">
        <f t="shared" si="2550"/>
        <v>BJ$15</v>
      </c>
      <c r="BK2108" s="175" t="str">
        <f t="shared" si="2550"/>
        <v>BK$15</v>
      </c>
      <c r="BL2108" s="175" t="str">
        <f t="shared" si="2550"/>
        <v>BL$15</v>
      </c>
      <c r="BM2108" s="175" t="str">
        <f t="shared" si="2550"/>
        <v>BM$15</v>
      </c>
      <c r="BN2108" s="175" t="str">
        <f t="shared" si="2550"/>
        <v>BN$15</v>
      </c>
      <c r="BO2108" s="175" t="str">
        <f t="shared" si="2550"/>
        <v>BO$15</v>
      </c>
      <c r="BP2108" s="175" t="str">
        <f t="shared" si="2550"/>
        <v>BP$15</v>
      </c>
      <c r="BQ2108" s="175" t="str">
        <f t="shared" si="2550"/>
        <v>BQ$15</v>
      </c>
      <c r="BR2108" s="175" t="str">
        <f t="shared" si="2550"/>
        <v>BR$15</v>
      </c>
      <c r="BS2108" s="175" t="str">
        <f t="shared" si="2550"/>
        <v>BS$15</v>
      </c>
      <c r="BT2108" s="175" t="str">
        <f t="shared" si="2550"/>
        <v>BT$15</v>
      </c>
      <c r="BU2108" s="175" t="str">
        <f t="shared" si="2550"/>
        <v>BU$15</v>
      </c>
      <c r="BV2108" s="175" t="str">
        <f t="shared" si="2550"/>
        <v>BV$15</v>
      </c>
      <c r="BW2108" s="175" t="str">
        <f t="shared" si="2550"/>
        <v>BW$15</v>
      </c>
      <c r="BX2108" s="175" t="str">
        <f t="shared" si="2550"/>
        <v>BX$15</v>
      </c>
      <c r="BY2108" s="175" t="str">
        <f t="shared" si="2550"/>
        <v>BY$15</v>
      </c>
      <c r="BZ2108" s="175" t="str">
        <f t="shared" si="2550"/>
        <v>BZ$15</v>
      </c>
      <c r="CA2108" s="175" t="str">
        <f t="shared" si="2550"/>
        <v>CA$15</v>
      </c>
      <c r="CB2108" s="175" t="str">
        <f t="shared" si="2550"/>
        <v>CB$15</v>
      </c>
      <c r="CC2108" s="175" t="str">
        <f t="shared" si="2550"/>
        <v>CC$15</v>
      </c>
      <c r="CD2108" s="175" t="str">
        <f t="shared" si="2550"/>
        <v>CD$15</v>
      </c>
      <c r="CE2108" s="175" t="str">
        <f t="shared" ref="CE2108:CK2108" si="2551">CE2073</f>
        <v>CE$15</v>
      </c>
      <c r="CF2108" s="175" t="str">
        <f t="shared" si="2551"/>
        <v>CF$15</v>
      </c>
      <c r="CG2108" s="175" t="str">
        <f t="shared" si="2551"/>
        <v>CG$15</v>
      </c>
      <c r="CH2108" s="175" t="str">
        <f t="shared" si="2551"/>
        <v>CH$15</v>
      </c>
      <c r="CI2108" s="175" t="str">
        <f t="shared" si="2551"/>
        <v>CI$15</v>
      </c>
      <c r="CJ2108" s="175" t="str">
        <f t="shared" si="2551"/>
        <v>CJ$15</v>
      </c>
      <c r="CK2108" s="175" t="str">
        <f t="shared" si="2551"/>
        <v>CK$15</v>
      </c>
      <c r="CL2108" s="175" t="str">
        <f t="shared" ref="CL2108" si="2552">CL2073</f>
        <v>CL$15</v>
      </c>
    </row>
    <row r="2109" spans="2:90" x14ac:dyDescent="0.4">
      <c r="E2109" s="8"/>
      <c r="H2109" s="12"/>
      <c r="I2109" s="60"/>
      <c r="J2109" s="60"/>
      <c r="K2109" s="15"/>
      <c r="L2109" s="15"/>
      <c r="M2109" s="15"/>
      <c r="N2109" s="15"/>
      <c r="O2109" s="15"/>
      <c r="P2109" s="15"/>
      <c r="R2109" s="15"/>
      <c r="S2109" s="76"/>
      <c r="T2109" s="76"/>
      <c r="U2109" s="76"/>
      <c r="V2109" s="76"/>
      <c r="W2109" s="76"/>
      <c r="X2109" s="76"/>
      <c r="Y2109" s="76"/>
      <c r="Z2109" s="76"/>
      <c r="AA2109" s="76"/>
      <c r="AB2109" s="76"/>
      <c r="AC2109" s="76"/>
      <c r="AD2109" s="76"/>
      <c r="AE2109" s="76"/>
      <c r="AF2109" s="76"/>
      <c r="AG2109" s="76"/>
      <c r="AH2109" s="76"/>
      <c r="AI2109" s="76"/>
      <c r="AJ2109" s="76"/>
      <c r="AK2109" s="76"/>
      <c r="AL2109" s="76"/>
      <c r="AM2109" s="76"/>
      <c r="AN2109" s="76"/>
      <c r="AO2109" s="76"/>
      <c r="AP2109" s="76"/>
      <c r="AQ2109" s="76"/>
      <c r="AR2109" s="76"/>
      <c r="AS2109" s="76"/>
      <c r="AT2109" s="76"/>
      <c r="AU2109" s="76"/>
      <c r="AV2109" s="76"/>
      <c r="AW2109" s="76"/>
      <c r="AX2109" s="76"/>
      <c r="AY2109" s="76"/>
      <c r="AZ2109" s="76"/>
      <c r="BA2109" s="76"/>
      <c r="BB2109" s="76"/>
      <c r="BC2109" s="76"/>
      <c r="BD2109" s="76"/>
      <c r="BE2109" s="76"/>
      <c r="BF2109" s="76"/>
      <c r="BG2109" s="76"/>
      <c r="BH2109" s="76"/>
      <c r="BI2109" s="76"/>
      <c r="BJ2109" s="76"/>
      <c r="BK2109" s="76"/>
      <c r="BL2109" s="76"/>
      <c r="BM2109" s="76"/>
      <c r="BN2109" s="76"/>
      <c r="BO2109" s="76"/>
      <c r="BP2109" s="76"/>
      <c r="BQ2109" s="76"/>
      <c r="BR2109" s="76"/>
      <c r="BS2109" s="76"/>
      <c r="BT2109" s="76"/>
      <c r="BU2109" s="76"/>
      <c r="BV2109" s="76"/>
      <c r="BW2109" s="76"/>
      <c r="BX2109" s="76"/>
      <c r="BY2109" s="76"/>
      <c r="BZ2109" s="76"/>
      <c r="CA2109" s="76"/>
      <c r="CB2109" s="76"/>
      <c r="CC2109" s="76"/>
      <c r="CD2109" s="76"/>
      <c r="CE2109" s="76"/>
      <c r="CF2109" s="76"/>
      <c r="CG2109" s="76"/>
      <c r="CH2109" s="76"/>
      <c r="CI2109" s="76"/>
      <c r="CJ2109" s="76"/>
      <c r="CK2109" s="76"/>
      <c r="CL2109" s="76"/>
    </row>
    <row r="2110" spans="2:90" x14ac:dyDescent="0.4">
      <c r="B2110" s="171" t="s">
        <v>490</v>
      </c>
      <c r="E2110" s="8"/>
      <c r="H2110" s="170"/>
      <c r="I2110" s="172"/>
      <c r="J2110" s="172"/>
      <c r="K2110" s="193"/>
      <c r="L2110" s="193"/>
      <c r="M2110" s="193"/>
      <c r="N2110" s="193"/>
      <c r="O2110" s="193"/>
      <c r="P2110" s="193"/>
      <c r="R2110" s="194"/>
      <c r="S2110" s="170"/>
      <c r="T2110" s="170"/>
      <c r="U2110" s="170"/>
      <c r="V2110" s="170"/>
      <c r="W2110" s="170"/>
      <c r="X2110" s="170"/>
      <c r="Y2110" s="170"/>
      <c r="Z2110" s="170"/>
      <c r="AA2110" s="170"/>
      <c r="AB2110" s="170"/>
      <c r="AC2110" s="170"/>
      <c r="AD2110" s="170"/>
      <c r="AE2110" s="170"/>
      <c r="AF2110" s="170"/>
      <c r="AG2110" s="170"/>
      <c r="AH2110" s="170"/>
      <c r="AI2110" s="170"/>
      <c r="AJ2110" s="170"/>
      <c r="AK2110" s="170"/>
      <c r="AL2110" s="170"/>
      <c r="AM2110" s="170"/>
      <c r="AN2110" s="170"/>
      <c r="AO2110" s="170"/>
      <c r="AP2110" s="170"/>
      <c r="AQ2110" s="170"/>
      <c r="AR2110" s="170"/>
      <c r="AS2110" s="170"/>
      <c r="AT2110" s="170"/>
      <c r="AU2110" s="170"/>
      <c r="AV2110" s="170"/>
      <c r="AW2110" s="170"/>
      <c r="AX2110" s="170"/>
      <c r="AY2110" s="170"/>
      <c r="AZ2110" s="170"/>
      <c r="BA2110" s="170"/>
      <c r="BB2110" s="170"/>
      <c r="BC2110" s="170"/>
      <c r="BD2110" s="170"/>
      <c r="BE2110" s="170"/>
      <c r="BF2110" s="170"/>
      <c r="BG2110" s="170"/>
      <c r="BH2110" s="170"/>
      <c r="BI2110" s="170"/>
      <c r="BJ2110" s="170"/>
      <c r="BK2110" s="170"/>
      <c r="BL2110" s="170"/>
      <c r="BM2110" s="170"/>
      <c r="BN2110" s="170"/>
      <c r="BO2110" s="170"/>
      <c r="BP2110" s="170"/>
      <c r="BQ2110" s="170"/>
      <c r="BR2110" s="170"/>
      <c r="BS2110" s="170"/>
      <c r="BT2110" s="170"/>
      <c r="BU2110" s="170"/>
      <c r="BV2110" s="170"/>
      <c r="BW2110" s="170"/>
      <c r="BX2110" s="170"/>
      <c r="BY2110" s="170"/>
      <c r="BZ2110" s="170"/>
      <c r="CA2110" s="170"/>
      <c r="CB2110" s="170"/>
      <c r="CC2110" s="170"/>
      <c r="CD2110" s="170"/>
      <c r="CE2110" s="170"/>
      <c r="CF2110" s="170"/>
      <c r="CG2110" s="170"/>
      <c r="CH2110" s="170"/>
      <c r="CI2110" s="170"/>
      <c r="CJ2110" s="170"/>
      <c r="CK2110" s="170"/>
      <c r="CL2110" s="170"/>
    </row>
    <row r="2111" spans="2:90" x14ac:dyDescent="0.4">
      <c r="B2111" s="171" t="s">
        <v>492</v>
      </c>
      <c r="E2111" s="8"/>
      <c r="H2111" s="170"/>
      <c r="I2111" s="172"/>
      <c r="J2111" s="172"/>
      <c r="K2111" s="193"/>
      <c r="L2111" s="193"/>
      <c r="M2111" s="193"/>
      <c r="N2111" s="193"/>
      <c r="O2111" s="193"/>
      <c r="P2111" s="193"/>
      <c r="R2111" s="194"/>
      <c r="S2111" s="170"/>
      <c r="T2111" s="170"/>
      <c r="U2111" s="170"/>
      <c r="V2111" s="170"/>
      <c r="W2111" s="170"/>
      <c r="X2111" s="170"/>
      <c r="Y2111" s="170"/>
      <c r="Z2111" s="170"/>
      <c r="AA2111" s="170"/>
      <c r="AB2111" s="170"/>
      <c r="AC2111" s="170"/>
      <c r="AD2111" s="170"/>
      <c r="AE2111" s="170"/>
      <c r="AF2111" s="170"/>
      <c r="AG2111" s="170"/>
      <c r="AH2111" s="170"/>
      <c r="AI2111" s="170"/>
      <c r="AJ2111" s="170"/>
      <c r="AK2111" s="170"/>
      <c r="AL2111" s="170"/>
      <c r="AM2111" s="170"/>
      <c r="AN2111" s="170"/>
      <c r="AO2111" s="170"/>
      <c r="AP2111" s="170"/>
      <c r="AQ2111" s="170"/>
      <c r="AR2111" s="170"/>
      <c r="AS2111" s="170"/>
      <c r="AT2111" s="170"/>
      <c r="AU2111" s="170"/>
      <c r="AV2111" s="170"/>
      <c r="AW2111" s="170"/>
      <c r="AX2111" s="170"/>
      <c r="AY2111" s="170"/>
      <c r="AZ2111" s="170"/>
      <c r="BA2111" s="170"/>
      <c r="BB2111" s="170"/>
      <c r="BC2111" s="170"/>
      <c r="BD2111" s="170"/>
      <c r="BE2111" s="170"/>
      <c r="BF2111" s="170"/>
      <c r="BG2111" s="170"/>
      <c r="BH2111" s="170"/>
      <c r="BI2111" s="170"/>
      <c r="BJ2111" s="170"/>
      <c r="BK2111" s="170"/>
      <c r="BL2111" s="170"/>
      <c r="BM2111" s="170"/>
      <c r="BN2111" s="170"/>
      <c r="BO2111" s="170"/>
      <c r="BP2111" s="170"/>
      <c r="BQ2111" s="170"/>
      <c r="BR2111" s="170"/>
      <c r="BS2111" s="170"/>
      <c r="BT2111" s="170"/>
      <c r="BU2111" s="170"/>
      <c r="BV2111" s="170"/>
      <c r="BW2111" s="170"/>
      <c r="BX2111" s="170"/>
      <c r="BY2111" s="170"/>
      <c r="BZ2111" s="170"/>
      <c r="CA2111" s="170"/>
      <c r="CB2111" s="170"/>
      <c r="CC2111" s="170"/>
      <c r="CD2111" s="170"/>
      <c r="CE2111" s="170"/>
      <c r="CF2111" s="170"/>
      <c r="CG2111" s="170"/>
      <c r="CH2111" s="170"/>
      <c r="CI2111" s="170"/>
      <c r="CJ2111" s="170"/>
      <c r="CK2111" s="170"/>
      <c r="CL2111" s="170"/>
    </row>
    <row r="2112" spans="2:90" x14ac:dyDescent="0.4">
      <c r="B2112" s="171" t="s">
        <v>461</v>
      </c>
      <c r="E2112" s="8"/>
      <c r="H2112" s="170"/>
      <c r="I2112" s="172"/>
      <c r="J2112" s="172"/>
      <c r="K2112" s="193"/>
      <c r="L2112" s="193"/>
      <c r="M2112" s="193"/>
      <c r="N2112" s="193"/>
      <c r="O2112" s="193"/>
      <c r="P2112" s="193"/>
      <c r="R2112" s="194"/>
      <c r="S2112" s="195" t="str">
        <f t="shared" ref="S2112:AX2112" si="2553">S$16</f>
        <v>S$12</v>
      </c>
      <c r="T2112" s="195" t="str">
        <f t="shared" si="2553"/>
        <v>T$12</v>
      </c>
      <c r="U2112" s="195" t="str">
        <f t="shared" si="2553"/>
        <v>U$12</v>
      </c>
      <c r="V2112" s="195" t="str">
        <f t="shared" si="2553"/>
        <v>V$12</v>
      </c>
      <c r="W2112" s="195" t="str">
        <f t="shared" si="2553"/>
        <v>W$12</v>
      </c>
      <c r="X2112" s="195" t="str">
        <f t="shared" si="2553"/>
        <v>X$12</v>
      </c>
      <c r="Y2112" s="195" t="str">
        <f t="shared" si="2553"/>
        <v>Y$12</v>
      </c>
      <c r="Z2112" s="195" t="str">
        <f t="shared" si="2553"/>
        <v>Z$12</v>
      </c>
      <c r="AA2112" s="195" t="str">
        <f t="shared" si="2553"/>
        <v>AA$12</v>
      </c>
      <c r="AB2112" s="195" t="str">
        <f t="shared" si="2553"/>
        <v>AB$12</v>
      </c>
      <c r="AC2112" s="195" t="str">
        <f t="shared" si="2553"/>
        <v>AC$12</v>
      </c>
      <c r="AD2112" s="195" t="str">
        <f t="shared" si="2553"/>
        <v>AD$12</v>
      </c>
      <c r="AE2112" s="195" t="str">
        <f t="shared" si="2553"/>
        <v>AE$12</v>
      </c>
      <c r="AF2112" s="195" t="str">
        <f t="shared" si="2553"/>
        <v>AF$12</v>
      </c>
      <c r="AG2112" s="195" t="str">
        <f t="shared" si="2553"/>
        <v>AG$12</v>
      </c>
      <c r="AH2112" s="195" t="str">
        <f t="shared" si="2553"/>
        <v>AH$12</v>
      </c>
      <c r="AI2112" s="195" t="str">
        <f t="shared" si="2553"/>
        <v>AI$12</v>
      </c>
      <c r="AJ2112" s="195" t="str">
        <f t="shared" si="2553"/>
        <v>AJ$12</v>
      </c>
      <c r="AK2112" s="195" t="str">
        <f t="shared" si="2553"/>
        <v>AK$12</v>
      </c>
      <c r="AL2112" s="195" t="str">
        <f t="shared" si="2553"/>
        <v>AL$12</v>
      </c>
      <c r="AM2112" s="195" t="str">
        <f t="shared" si="2553"/>
        <v>AM$12</v>
      </c>
      <c r="AN2112" s="195" t="str">
        <f t="shared" si="2553"/>
        <v>AN$12</v>
      </c>
      <c r="AO2112" s="195" t="str">
        <f t="shared" si="2553"/>
        <v>AO$12</v>
      </c>
      <c r="AP2112" s="195" t="str">
        <f t="shared" si="2553"/>
        <v>AP$12</v>
      </c>
      <c r="AQ2112" s="195" t="str">
        <f t="shared" si="2553"/>
        <v>AQ$12</v>
      </c>
      <c r="AR2112" s="195" t="str">
        <f t="shared" si="2553"/>
        <v>AR$12</v>
      </c>
      <c r="AS2112" s="195" t="str">
        <f t="shared" si="2553"/>
        <v>AS$12</v>
      </c>
      <c r="AT2112" s="195" t="str">
        <f t="shared" si="2553"/>
        <v>AT$12</v>
      </c>
      <c r="AU2112" s="195" t="str">
        <f t="shared" si="2553"/>
        <v>AU$12</v>
      </c>
      <c r="AV2112" s="195" t="str">
        <f t="shared" si="2553"/>
        <v>AV$12</v>
      </c>
      <c r="AW2112" s="195" t="str">
        <f t="shared" si="2553"/>
        <v>AW$12</v>
      </c>
      <c r="AX2112" s="195" t="str">
        <f t="shared" si="2553"/>
        <v>AX$12</v>
      </c>
      <c r="AY2112" s="195" t="str">
        <f t="shared" ref="AY2112:CD2112" si="2554">AY$16</f>
        <v>AY$12</v>
      </c>
      <c r="AZ2112" s="195" t="str">
        <f t="shared" si="2554"/>
        <v>AZ$12</v>
      </c>
      <c r="BA2112" s="195" t="str">
        <f t="shared" si="2554"/>
        <v>BA$12</v>
      </c>
      <c r="BB2112" s="195" t="str">
        <f t="shared" si="2554"/>
        <v>BB$12</v>
      </c>
      <c r="BC2112" s="195" t="str">
        <f t="shared" si="2554"/>
        <v>BC$12</v>
      </c>
      <c r="BD2112" s="195" t="str">
        <f t="shared" si="2554"/>
        <v>BD$12</v>
      </c>
      <c r="BE2112" s="195" t="str">
        <f t="shared" si="2554"/>
        <v>BE$12</v>
      </c>
      <c r="BF2112" s="195" t="str">
        <f t="shared" si="2554"/>
        <v>BF$12</v>
      </c>
      <c r="BG2112" s="195" t="str">
        <f t="shared" si="2554"/>
        <v>BG$12</v>
      </c>
      <c r="BH2112" s="195" t="str">
        <f t="shared" si="2554"/>
        <v>BH$12</v>
      </c>
      <c r="BI2112" s="195" t="str">
        <f t="shared" si="2554"/>
        <v>BI$12</v>
      </c>
      <c r="BJ2112" s="195" t="str">
        <f t="shared" si="2554"/>
        <v>BJ$12</v>
      </c>
      <c r="BK2112" s="195" t="str">
        <f t="shared" si="2554"/>
        <v>BK$12</v>
      </c>
      <c r="BL2112" s="195" t="str">
        <f t="shared" si="2554"/>
        <v>BL$12</v>
      </c>
      <c r="BM2112" s="195" t="str">
        <f t="shared" si="2554"/>
        <v>BM$12</v>
      </c>
      <c r="BN2112" s="195" t="str">
        <f t="shared" si="2554"/>
        <v>BN$12</v>
      </c>
      <c r="BO2112" s="195" t="str">
        <f t="shared" si="2554"/>
        <v>BO$12</v>
      </c>
      <c r="BP2112" s="195" t="str">
        <f t="shared" si="2554"/>
        <v>BP$12</v>
      </c>
      <c r="BQ2112" s="195" t="str">
        <f t="shared" si="2554"/>
        <v>BQ$12</v>
      </c>
      <c r="BR2112" s="195" t="str">
        <f t="shared" si="2554"/>
        <v>BR$12</v>
      </c>
      <c r="BS2112" s="195" t="str">
        <f t="shared" si="2554"/>
        <v>BS$12</v>
      </c>
      <c r="BT2112" s="195" t="str">
        <f t="shared" si="2554"/>
        <v>BT$12</v>
      </c>
      <c r="BU2112" s="195" t="str">
        <f t="shared" si="2554"/>
        <v>BU$12</v>
      </c>
      <c r="BV2112" s="195" t="str">
        <f t="shared" si="2554"/>
        <v>BV$12</v>
      </c>
      <c r="BW2112" s="195" t="str">
        <f t="shared" si="2554"/>
        <v>BW$12</v>
      </c>
      <c r="BX2112" s="195" t="str">
        <f t="shared" si="2554"/>
        <v>BX$12</v>
      </c>
      <c r="BY2112" s="195" t="str">
        <f t="shared" si="2554"/>
        <v>BY$12</v>
      </c>
      <c r="BZ2112" s="195" t="str">
        <f t="shared" si="2554"/>
        <v>BZ$12</v>
      </c>
      <c r="CA2112" s="195" t="str">
        <f t="shared" si="2554"/>
        <v>CA$12</v>
      </c>
      <c r="CB2112" s="195" t="str">
        <f t="shared" si="2554"/>
        <v>CB$12</v>
      </c>
      <c r="CC2112" s="195" t="str">
        <f t="shared" si="2554"/>
        <v>CC$12</v>
      </c>
      <c r="CD2112" s="195" t="str">
        <f t="shared" si="2554"/>
        <v>CD$12</v>
      </c>
      <c r="CE2112" s="195" t="str">
        <f t="shared" ref="CE2112:CL2112" si="2555">CE$16</f>
        <v>CE$12</v>
      </c>
      <c r="CF2112" s="195" t="str">
        <f t="shared" si="2555"/>
        <v>CF$12</v>
      </c>
      <c r="CG2112" s="195" t="str">
        <f t="shared" si="2555"/>
        <v>CG$12</v>
      </c>
      <c r="CH2112" s="195" t="str">
        <f t="shared" si="2555"/>
        <v>CH$12</v>
      </c>
      <c r="CI2112" s="195" t="str">
        <f t="shared" si="2555"/>
        <v>CI$12</v>
      </c>
      <c r="CJ2112" s="195" t="str">
        <f t="shared" si="2555"/>
        <v>CJ$12</v>
      </c>
      <c r="CK2112" s="195" t="str">
        <f t="shared" si="2555"/>
        <v>CK$12</v>
      </c>
      <c r="CL2112" s="195" t="str">
        <f t="shared" si="2555"/>
        <v>CL$12</v>
      </c>
    </row>
    <row r="2113" spans="2:90" x14ac:dyDescent="0.4">
      <c r="B2113" s="171" t="s">
        <v>462</v>
      </c>
      <c r="E2113" s="8"/>
      <c r="H2113" s="196"/>
      <c r="I2113" s="197"/>
      <c r="J2113" s="197"/>
      <c r="K2113" s="198"/>
      <c r="L2113" s="198"/>
      <c r="M2113" s="198"/>
      <c r="N2113" s="198"/>
      <c r="O2113" s="198"/>
      <c r="P2113" s="198"/>
      <c r="R2113" s="198"/>
      <c r="S2113" s="195" t="str">
        <f t="shared" ref="S2113:AX2113" si="2556">S$17</f>
        <v>S$13</v>
      </c>
      <c r="T2113" s="195" t="str">
        <f t="shared" si="2556"/>
        <v>T$13</v>
      </c>
      <c r="U2113" s="195" t="str">
        <f t="shared" si="2556"/>
        <v>U$13</v>
      </c>
      <c r="V2113" s="195" t="str">
        <f t="shared" si="2556"/>
        <v>V$13</v>
      </c>
      <c r="W2113" s="195" t="str">
        <f t="shared" si="2556"/>
        <v>W$13</v>
      </c>
      <c r="X2113" s="195" t="str">
        <f t="shared" si="2556"/>
        <v>X$13</v>
      </c>
      <c r="Y2113" s="195" t="str">
        <f t="shared" si="2556"/>
        <v>Y$13</v>
      </c>
      <c r="Z2113" s="195" t="str">
        <f t="shared" si="2556"/>
        <v>Z$13</v>
      </c>
      <c r="AA2113" s="195" t="str">
        <f t="shared" si="2556"/>
        <v>AA$13</v>
      </c>
      <c r="AB2113" s="195" t="str">
        <f t="shared" si="2556"/>
        <v>AB$13</v>
      </c>
      <c r="AC2113" s="195" t="str">
        <f t="shared" si="2556"/>
        <v>AC$13</v>
      </c>
      <c r="AD2113" s="195" t="str">
        <f t="shared" si="2556"/>
        <v>AD$13</v>
      </c>
      <c r="AE2113" s="195" t="str">
        <f t="shared" si="2556"/>
        <v>AE$13</v>
      </c>
      <c r="AF2113" s="195" t="str">
        <f t="shared" si="2556"/>
        <v>AF$13</v>
      </c>
      <c r="AG2113" s="195" t="str">
        <f t="shared" si="2556"/>
        <v>AG$13</v>
      </c>
      <c r="AH2113" s="195" t="str">
        <f t="shared" si="2556"/>
        <v>AH$13</v>
      </c>
      <c r="AI2113" s="195" t="str">
        <f t="shared" si="2556"/>
        <v>AI$13</v>
      </c>
      <c r="AJ2113" s="195" t="str">
        <f t="shared" si="2556"/>
        <v>AJ$13</v>
      </c>
      <c r="AK2113" s="195" t="str">
        <f t="shared" si="2556"/>
        <v>AK$13</v>
      </c>
      <c r="AL2113" s="195" t="str">
        <f t="shared" si="2556"/>
        <v>AL$13</v>
      </c>
      <c r="AM2113" s="195" t="str">
        <f t="shared" si="2556"/>
        <v>AM$13</v>
      </c>
      <c r="AN2113" s="195" t="str">
        <f t="shared" si="2556"/>
        <v>AN$13</v>
      </c>
      <c r="AO2113" s="195" t="str">
        <f t="shared" si="2556"/>
        <v>AO$13</v>
      </c>
      <c r="AP2113" s="195" t="str">
        <f t="shared" si="2556"/>
        <v>AP$13</v>
      </c>
      <c r="AQ2113" s="195" t="str">
        <f t="shared" si="2556"/>
        <v>AQ$13</v>
      </c>
      <c r="AR2113" s="195" t="str">
        <f t="shared" si="2556"/>
        <v>AR$13</v>
      </c>
      <c r="AS2113" s="195" t="str">
        <f t="shared" si="2556"/>
        <v>AS$13</v>
      </c>
      <c r="AT2113" s="195" t="str">
        <f t="shared" si="2556"/>
        <v>AT$13</v>
      </c>
      <c r="AU2113" s="195" t="str">
        <f t="shared" si="2556"/>
        <v>AU$13</v>
      </c>
      <c r="AV2113" s="195" t="str">
        <f t="shared" si="2556"/>
        <v>AV$13</v>
      </c>
      <c r="AW2113" s="195" t="str">
        <f t="shared" si="2556"/>
        <v>AW$13</v>
      </c>
      <c r="AX2113" s="195" t="str">
        <f t="shared" si="2556"/>
        <v>AX$13</v>
      </c>
      <c r="AY2113" s="195" t="str">
        <f t="shared" ref="AY2113:CD2113" si="2557">AY$17</f>
        <v>AY$13</v>
      </c>
      <c r="AZ2113" s="195" t="str">
        <f t="shared" si="2557"/>
        <v>AZ$13</v>
      </c>
      <c r="BA2113" s="195" t="str">
        <f t="shared" si="2557"/>
        <v>BA$13</v>
      </c>
      <c r="BB2113" s="195" t="str">
        <f t="shared" si="2557"/>
        <v>BB$13</v>
      </c>
      <c r="BC2113" s="195" t="str">
        <f t="shared" si="2557"/>
        <v>BC$13</v>
      </c>
      <c r="BD2113" s="195" t="str">
        <f t="shared" si="2557"/>
        <v>BD$13</v>
      </c>
      <c r="BE2113" s="195" t="str">
        <f t="shared" si="2557"/>
        <v>BE$13</v>
      </c>
      <c r="BF2113" s="195" t="str">
        <f t="shared" si="2557"/>
        <v>BF$13</v>
      </c>
      <c r="BG2113" s="195" t="str">
        <f t="shared" si="2557"/>
        <v>BG$13</v>
      </c>
      <c r="BH2113" s="195" t="str">
        <f t="shared" si="2557"/>
        <v>BH$13</v>
      </c>
      <c r="BI2113" s="195" t="str">
        <f t="shared" si="2557"/>
        <v>BI$13</v>
      </c>
      <c r="BJ2113" s="195" t="str">
        <f t="shared" si="2557"/>
        <v>BJ$13</v>
      </c>
      <c r="BK2113" s="195" t="str">
        <f t="shared" si="2557"/>
        <v>BK$13</v>
      </c>
      <c r="BL2113" s="195" t="str">
        <f t="shared" si="2557"/>
        <v>BL$13</v>
      </c>
      <c r="BM2113" s="195" t="str">
        <f t="shared" si="2557"/>
        <v>BM$13</v>
      </c>
      <c r="BN2113" s="195" t="str">
        <f t="shared" si="2557"/>
        <v>BN$13</v>
      </c>
      <c r="BO2113" s="195" t="str">
        <f t="shared" si="2557"/>
        <v>BO$13</v>
      </c>
      <c r="BP2113" s="195" t="str">
        <f t="shared" si="2557"/>
        <v>BP$13</v>
      </c>
      <c r="BQ2113" s="195" t="str">
        <f t="shared" si="2557"/>
        <v>BQ$13</v>
      </c>
      <c r="BR2113" s="195" t="str">
        <f t="shared" si="2557"/>
        <v>BR$13</v>
      </c>
      <c r="BS2113" s="195" t="str">
        <f t="shared" si="2557"/>
        <v>BS$13</v>
      </c>
      <c r="BT2113" s="195" t="str">
        <f t="shared" si="2557"/>
        <v>BT$13</v>
      </c>
      <c r="BU2113" s="195" t="str">
        <f t="shared" si="2557"/>
        <v>BU$13</v>
      </c>
      <c r="BV2113" s="195" t="str">
        <f t="shared" si="2557"/>
        <v>BV$13</v>
      </c>
      <c r="BW2113" s="195" t="str">
        <f t="shared" si="2557"/>
        <v>BW$13</v>
      </c>
      <c r="BX2113" s="195" t="str">
        <f t="shared" si="2557"/>
        <v>BX$13</v>
      </c>
      <c r="BY2113" s="195" t="str">
        <f t="shared" si="2557"/>
        <v>BY$13</v>
      </c>
      <c r="BZ2113" s="195" t="str">
        <f t="shared" si="2557"/>
        <v>BZ$13</v>
      </c>
      <c r="CA2113" s="195" t="str">
        <f t="shared" si="2557"/>
        <v>CA$13</v>
      </c>
      <c r="CB2113" s="195" t="str">
        <f t="shared" si="2557"/>
        <v>CB$13</v>
      </c>
      <c r="CC2113" s="195" t="str">
        <f t="shared" si="2557"/>
        <v>CC$13</v>
      </c>
      <c r="CD2113" s="195" t="str">
        <f t="shared" si="2557"/>
        <v>CD$13</v>
      </c>
      <c r="CE2113" s="195" t="str">
        <f t="shared" ref="CE2113:CL2113" si="2558">CE$17</f>
        <v>CE$13</v>
      </c>
      <c r="CF2113" s="195" t="str">
        <f t="shared" si="2558"/>
        <v>CF$13</v>
      </c>
      <c r="CG2113" s="195" t="str">
        <f t="shared" si="2558"/>
        <v>CG$13</v>
      </c>
      <c r="CH2113" s="195" t="str">
        <f t="shared" si="2558"/>
        <v>CH$13</v>
      </c>
      <c r="CI2113" s="195" t="str">
        <f t="shared" si="2558"/>
        <v>CI$13</v>
      </c>
      <c r="CJ2113" s="195" t="str">
        <f t="shared" si="2558"/>
        <v>CJ$13</v>
      </c>
      <c r="CK2113" s="195" t="str">
        <f t="shared" si="2558"/>
        <v>CK$13</v>
      </c>
      <c r="CL2113" s="195" t="str">
        <f t="shared" si="2558"/>
        <v>CL$13</v>
      </c>
    </row>
    <row r="2114" spans="2:90" x14ac:dyDescent="0.4">
      <c r="B2114" s="171" t="s">
        <v>491</v>
      </c>
      <c r="E2114" s="8"/>
      <c r="H2114" s="196"/>
      <c r="I2114" s="197"/>
      <c r="J2114" s="197"/>
      <c r="K2114" s="198"/>
      <c r="L2114" s="198"/>
      <c r="M2114" s="198"/>
      <c r="N2114" s="198"/>
      <c r="O2114" s="198"/>
      <c r="P2114" s="198"/>
      <c r="R2114" s="198"/>
      <c r="S2114" s="186"/>
      <c r="T2114" s="186"/>
      <c r="U2114" s="186"/>
      <c r="V2114" s="186"/>
      <c r="W2114" s="186"/>
      <c r="X2114" s="186"/>
      <c r="Y2114" s="186"/>
      <c r="Z2114" s="186"/>
      <c r="AA2114" s="186"/>
      <c r="AB2114" s="186"/>
      <c r="AC2114" s="186"/>
      <c r="AD2114" s="186"/>
      <c r="AE2114" s="186"/>
      <c r="AF2114" s="186"/>
      <c r="AG2114" s="186"/>
      <c r="AH2114" s="186"/>
      <c r="AI2114" s="186"/>
      <c r="AJ2114" s="186"/>
      <c r="AK2114" s="186"/>
      <c r="AL2114" s="186"/>
      <c r="AM2114" s="186"/>
      <c r="AN2114" s="186"/>
      <c r="AO2114" s="186"/>
      <c r="AP2114" s="186"/>
      <c r="AQ2114" s="186"/>
      <c r="AR2114" s="186"/>
      <c r="AS2114" s="186"/>
      <c r="AT2114" s="186"/>
      <c r="AU2114" s="186"/>
      <c r="AV2114" s="186"/>
      <c r="AW2114" s="186"/>
      <c r="AX2114" s="186"/>
      <c r="AY2114" s="186"/>
      <c r="AZ2114" s="186"/>
      <c r="BA2114" s="186"/>
      <c r="BB2114" s="186"/>
      <c r="BC2114" s="186"/>
      <c r="BD2114" s="186"/>
      <c r="BE2114" s="186"/>
      <c r="BF2114" s="186"/>
      <c r="BG2114" s="186"/>
      <c r="BH2114" s="186"/>
      <c r="BI2114" s="186"/>
      <c r="BJ2114" s="186"/>
      <c r="BK2114" s="186"/>
      <c r="BL2114" s="186"/>
      <c r="BM2114" s="186"/>
      <c r="BN2114" s="186"/>
      <c r="BO2114" s="186"/>
      <c r="BP2114" s="186"/>
      <c r="BQ2114" s="186"/>
      <c r="BR2114" s="186"/>
      <c r="BS2114" s="186"/>
      <c r="BT2114" s="186"/>
      <c r="BU2114" s="186"/>
      <c r="BV2114" s="186"/>
      <c r="BW2114" s="186"/>
      <c r="BX2114" s="186"/>
      <c r="BY2114" s="186"/>
      <c r="BZ2114" s="186"/>
      <c r="CA2114" s="186"/>
      <c r="CB2114" s="186"/>
      <c r="CC2114" s="186"/>
      <c r="CD2114" s="186"/>
      <c r="CE2114" s="186"/>
      <c r="CF2114" s="186"/>
      <c r="CG2114" s="186"/>
      <c r="CH2114" s="186"/>
      <c r="CI2114" s="186"/>
      <c r="CJ2114" s="186"/>
      <c r="CK2114" s="186"/>
      <c r="CL2114" s="186"/>
    </row>
    <row r="2115" spans="2:90" x14ac:dyDescent="0.4">
      <c r="B2115" s="171" t="s">
        <v>505</v>
      </c>
      <c r="E2115" s="8"/>
      <c r="H2115" s="196"/>
      <c r="I2115" s="197"/>
      <c r="J2115" s="197"/>
      <c r="K2115" s="198"/>
      <c r="L2115" s="198"/>
      <c r="M2115" s="198"/>
      <c r="N2115" s="198"/>
      <c r="O2115" s="198"/>
      <c r="P2115" s="198"/>
      <c r="R2115" s="198"/>
      <c r="S2115" s="186"/>
      <c r="T2115" s="186"/>
      <c r="U2115" s="186"/>
      <c r="V2115" s="186"/>
      <c r="W2115" s="186"/>
      <c r="X2115" s="186"/>
      <c r="Y2115" s="186"/>
      <c r="Z2115" s="186"/>
      <c r="AA2115" s="186"/>
      <c r="AB2115" s="186"/>
      <c r="AC2115" s="186"/>
      <c r="AD2115" s="186"/>
      <c r="AE2115" s="186"/>
      <c r="AF2115" s="186"/>
      <c r="AG2115" s="186"/>
      <c r="AH2115" s="186"/>
      <c r="AI2115" s="186"/>
      <c r="AJ2115" s="186"/>
      <c r="AK2115" s="186"/>
      <c r="AL2115" s="186"/>
      <c r="AM2115" s="186"/>
      <c r="AN2115" s="186"/>
      <c r="AO2115" s="186"/>
      <c r="AP2115" s="186"/>
      <c r="AQ2115" s="186"/>
      <c r="AR2115" s="186"/>
      <c r="AS2115" s="186"/>
      <c r="AT2115" s="186"/>
      <c r="AU2115" s="186"/>
      <c r="AV2115" s="186"/>
      <c r="AW2115" s="186"/>
      <c r="AX2115" s="186"/>
      <c r="AY2115" s="186"/>
      <c r="AZ2115" s="186"/>
      <c r="BA2115" s="186"/>
      <c r="BB2115" s="186"/>
      <c r="BC2115" s="186"/>
      <c r="BD2115" s="186"/>
      <c r="BE2115" s="186"/>
      <c r="BF2115" s="186"/>
      <c r="BG2115" s="186"/>
      <c r="BH2115" s="186"/>
      <c r="BI2115" s="186"/>
      <c r="BJ2115" s="186"/>
      <c r="BK2115" s="186"/>
      <c r="BL2115" s="186"/>
      <c r="BM2115" s="186"/>
      <c r="BN2115" s="186"/>
      <c r="BO2115" s="186"/>
      <c r="BP2115" s="186"/>
      <c r="BQ2115" s="186"/>
      <c r="BR2115" s="186"/>
      <c r="BS2115" s="186"/>
      <c r="BT2115" s="186"/>
      <c r="BU2115" s="186"/>
      <c r="BV2115" s="186"/>
      <c r="BW2115" s="186"/>
      <c r="BX2115" s="186"/>
      <c r="BY2115" s="186"/>
      <c r="BZ2115" s="186"/>
      <c r="CA2115" s="186"/>
      <c r="CB2115" s="186"/>
      <c r="CC2115" s="186"/>
      <c r="CD2115" s="186"/>
      <c r="CE2115" s="186"/>
      <c r="CF2115" s="186"/>
      <c r="CG2115" s="186"/>
      <c r="CH2115" s="186"/>
      <c r="CI2115" s="186"/>
      <c r="CJ2115" s="186"/>
      <c r="CK2115" s="186"/>
      <c r="CL2115" s="186"/>
    </row>
    <row r="2116" spans="2:90" x14ac:dyDescent="0.4">
      <c r="B2116" s="171" t="s">
        <v>463</v>
      </c>
      <c r="E2116" s="8"/>
      <c r="H2116" s="196"/>
      <c r="I2116" s="197"/>
      <c r="J2116" s="197"/>
      <c r="K2116" s="198"/>
      <c r="L2116" s="198"/>
      <c r="M2116" s="198"/>
      <c r="N2116" s="198"/>
      <c r="O2116" s="198"/>
      <c r="P2116" s="198"/>
      <c r="R2116" s="198"/>
      <c r="S2116" s="186" t="str">
        <f t="shared" ref="S2116:AX2116" si="2559">S$18</f>
        <v>S$14</v>
      </c>
      <c r="T2116" s="186" t="str">
        <f t="shared" si="2559"/>
        <v>T$14</v>
      </c>
      <c r="U2116" s="186" t="str">
        <f t="shared" si="2559"/>
        <v>U$14</v>
      </c>
      <c r="V2116" s="186" t="str">
        <f t="shared" si="2559"/>
        <v>V$14</v>
      </c>
      <c r="W2116" s="186" t="str">
        <f t="shared" si="2559"/>
        <v>W$14</v>
      </c>
      <c r="X2116" s="186" t="str">
        <f t="shared" si="2559"/>
        <v>X$14</v>
      </c>
      <c r="Y2116" s="186" t="str">
        <f t="shared" si="2559"/>
        <v>Y$14</v>
      </c>
      <c r="Z2116" s="186" t="str">
        <f t="shared" si="2559"/>
        <v>Z$14</v>
      </c>
      <c r="AA2116" s="186" t="str">
        <f t="shared" si="2559"/>
        <v>AA$14</v>
      </c>
      <c r="AB2116" s="186" t="str">
        <f t="shared" si="2559"/>
        <v>AB$14</v>
      </c>
      <c r="AC2116" s="186" t="str">
        <f t="shared" si="2559"/>
        <v>AC$14</v>
      </c>
      <c r="AD2116" s="186" t="str">
        <f t="shared" si="2559"/>
        <v>AD$14</v>
      </c>
      <c r="AE2116" s="186" t="str">
        <f t="shared" si="2559"/>
        <v>AE$14</v>
      </c>
      <c r="AF2116" s="186" t="str">
        <f t="shared" si="2559"/>
        <v>AF$14</v>
      </c>
      <c r="AG2116" s="186" t="str">
        <f t="shared" si="2559"/>
        <v>AG$14</v>
      </c>
      <c r="AH2116" s="186" t="str">
        <f t="shared" si="2559"/>
        <v>AH$14</v>
      </c>
      <c r="AI2116" s="186" t="str">
        <f t="shared" si="2559"/>
        <v>AI$14</v>
      </c>
      <c r="AJ2116" s="186" t="str">
        <f t="shared" si="2559"/>
        <v>AJ$14</v>
      </c>
      <c r="AK2116" s="186" t="str">
        <f t="shared" si="2559"/>
        <v>AK$14</v>
      </c>
      <c r="AL2116" s="186" t="str">
        <f t="shared" si="2559"/>
        <v>AL$14</v>
      </c>
      <c r="AM2116" s="186" t="str">
        <f t="shared" si="2559"/>
        <v>AM$14</v>
      </c>
      <c r="AN2116" s="186" t="str">
        <f t="shared" si="2559"/>
        <v>AN$14</v>
      </c>
      <c r="AO2116" s="186" t="str">
        <f t="shared" si="2559"/>
        <v>AO$14</v>
      </c>
      <c r="AP2116" s="186" t="str">
        <f t="shared" si="2559"/>
        <v>AP$14</v>
      </c>
      <c r="AQ2116" s="186" t="str">
        <f t="shared" si="2559"/>
        <v>AQ$14</v>
      </c>
      <c r="AR2116" s="186" t="str">
        <f t="shared" si="2559"/>
        <v>AR$14</v>
      </c>
      <c r="AS2116" s="186" t="str">
        <f t="shared" si="2559"/>
        <v>AS$14</v>
      </c>
      <c r="AT2116" s="186" t="str">
        <f t="shared" si="2559"/>
        <v>AT$14</v>
      </c>
      <c r="AU2116" s="186" t="str">
        <f t="shared" si="2559"/>
        <v>AU$14</v>
      </c>
      <c r="AV2116" s="186" t="str">
        <f t="shared" si="2559"/>
        <v>AV$14</v>
      </c>
      <c r="AW2116" s="186" t="str">
        <f t="shared" si="2559"/>
        <v>AW$14</v>
      </c>
      <c r="AX2116" s="186" t="str">
        <f t="shared" si="2559"/>
        <v>AX$14</v>
      </c>
      <c r="AY2116" s="186" t="str">
        <f t="shared" ref="AY2116:CD2116" si="2560">AY$18</f>
        <v>AY$14</v>
      </c>
      <c r="AZ2116" s="186" t="str">
        <f t="shared" si="2560"/>
        <v>AZ$14</v>
      </c>
      <c r="BA2116" s="186" t="str">
        <f t="shared" si="2560"/>
        <v>BA$14</v>
      </c>
      <c r="BB2116" s="186" t="str">
        <f t="shared" si="2560"/>
        <v>BB$14</v>
      </c>
      <c r="BC2116" s="186" t="str">
        <f t="shared" si="2560"/>
        <v>BC$14</v>
      </c>
      <c r="BD2116" s="186" t="str">
        <f t="shared" si="2560"/>
        <v>BD$14</v>
      </c>
      <c r="BE2116" s="186" t="str">
        <f t="shared" si="2560"/>
        <v>BE$14</v>
      </c>
      <c r="BF2116" s="186" t="str">
        <f t="shared" si="2560"/>
        <v>BF$14</v>
      </c>
      <c r="BG2116" s="186" t="str">
        <f t="shared" si="2560"/>
        <v>BG$14</v>
      </c>
      <c r="BH2116" s="186" t="str">
        <f t="shared" si="2560"/>
        <v>BH$14</v>
      </c>
      <c r="BI2116" s="186" t="str">
        <f t="shared" si="2560"/>
        <v>BI$14</v>
      </c>
      <c r="BJ2116" s="186" t="str">
        <f t="shared" si="2560"/>
        <v>BJ$14</v>
      </c>
      <c r="BK2116" s="186" t="str">
        <f t="shared" si="2560"/>
        <v>BK$14</v>
      </c>
      <c r="BL2116" s="186" t="str">
        <f t="shared" si="2560"/>
        <v>BL$14</v>
      </c>
      <c r="BM2116" s="186" t="str">
        <f t="shared" si="2560"/>
        <v>BM$14</v>
      </c>
      <c r="BN2116" s="186" t="str">
        <f t="shared" si="2560"/>
        <v>BN$14</v>
      </c>
      <c r="BO2116" s="186" t="str">
        <f t="shared" si="2560"/>
        <v>BO$14</v>
      </c>
      <c r="BP2116" s="186" t="str">
        <f t="shared" si="2560"/>
        <v>BP$14</v>
      </c>
      <c r="BQ2116" s="186" t="str">
        <f t="shared" si="2560"/>
        <v>BQ$14</v>
      </c>
      <c r="BR2116" s="186" t="str">
        <f t="shared" si="2560"/>
        <v>BR$14</v>
      </c>
      <c r="BS2116" s="186" t="str">
        <f t="shared" si="2560"/>
        <v>BS$14</v>
      </c>
      <c r="BT2116" s="186" t="str">
        <f t="shared" si="2560"/>
        <v>BT$14</v>
      </c>
      <c r="BU2116" s="186" t="str">
        <f t="shared" si="2560"/>
        <v>BU$14</v>
      </c>
      <c r="BV2116" s="186" t="str">
        <f t="shared" si="2560"/>
        <v>BV$14</v>
      </c>
      <c r="BW2116" s="186" t="str">
        <f t="shared" si="2560"/>
        <v>BW$14</v>
      </c>
      <c r="BX2116" s="186" t="str">
        <f t="shared" si="2560"/>
        <v>BX$14</v>
      </c>
      <c r="BY2116" s="186" t="str">
        <f t="shared" si="2560"/>
        <v>BY$14</v>
      </c>
      <c r="BZ2116" s="186" t="str">
        <f t="shared" si="2560"/>
        <v>BZ$14</v>
      </c>
      <c r="CA2116" s="186" t="str">
        <f t="shared" si="2560"/>
        <v>CA$14</v>
      </c>
      <c r="CB2116" s="186" t="str">
        <f t="shared" si="2560"/>
        <v>CB$14</v>
      </c>
      <c r="CC2116" s="186" t="str">
        <f t="shared" si="2560"/>
        <v>CC$14</v>
      </c>
      <c r="CD2116" s="186" t="str">
        <f t="shared" si="2560"/>
        <v>CD$14</v>
      </c>
      <c r="CE2116" s="186" t="str">
        <f t="shared" ref="CE2116:CL2116" si="2561">CE$18</f>
        <v>CE$14</v>
      </c>
      <c r="CF2116" s="186" t="str">
        <f t="shared" si="2561"/>
        <v>CF$14</v>
      </c>
      <c r="CG2116" s="186" t="str">
        <f t="shared" si="2561"/>
        <v>CG$14</v>
      </c>
      <c r="CH2116" s="186" t="str">
        <f t="shared" si="2561"/>
        <v>CH$14</v>
      </c>
      <c r="CI2116" s="186" t="str">
        <f t="shared" si="2561"/>
        <v>CI$14</v>
      </c>
      <c r="CJ2116" s="186" t="str">
        <f t="shared" si="2561"/>
        <v>CJ$14</v>
      </c>
      <c r="CK2116" s="186" t="str">
        <f t="shared" si="2561"/>
        <v>CK$14</v>
      </c>
      <c r="CL2116" s="186" t="str">
        <f t="shared" si="2561"/>
        <v>CL$14</v>
      </c>
    </row>
    <row r="2117" spans="2:90" x14ac:dyDescent="0.4">
      <c r="B2117" s="171" t="s">
        <v>464</v>
      </c>
      <c r="E2117" s="8"/>
      <c r="H2117" s="196"/>
      <c r="I2117" s="197"/>
      <c r="J2117" s="197"/>
      <c r="K2117" s="198"/>
      <c r="L2117" s="198"/>
      <c r="M2117" s="198"/>
      <c r="N2117" s="198"/>
      <c r="O2117" s="198"/>
      <c r="P2117" s="198"/>
      <c r="R2117" s="198"/>
      <c r="S2117" s="186" t="str">
        <f t="shared" ref="S2117:AX2117" si="2562">S$19</f>
        <v>S$15</v>
      </c>
      <c r="T2117" s="186" t="str">
        <f t="shared" si="2562"/>
        <v>T$15</v>
      </c>
      <c r="U2117" s="186" t="str">
        <f t="shared" si="2562"/>
        <v>U$15</v>
      </c>
      <c r="V2117" s="186" t="str">
        <f t="shared" si="2562"/>
        <v>V$15</v>
      </c>
      <c r="W2117" s="186" t="str">
        <f t="shared" si="2562"/>
        <v>W$15</v>
      </c>
      <c r="X2117" s="186" t="str">
        <f t="shared" si="2562"/>
        <v>X$15</v>
      </c>
      <c r="Y2117" s="186" t="str">
        <f t="shared" si="2562"/>
        <v>Y$15</v>
      </c>
      <c r="Z2117" s="186" t="str">
        <f t="shared" si="2562"/>
        <v>Z$15</v>
      </c>
      <c r="AA2117" s="186" t="str">
        <f t="shared" si="2562"/>
        <v>AA$15</v>
      </c>
      <c r="AB2117" s="186" t="str">
        <f t="shared" si="2562"/>
        <v>AB$15</v>
      </c>
      <c r="AC2117" s="186" t="str">
        <f t="shared" si="2562"/>
        <v>AC$15</v>
      </c>
      <c r="AD2117" s="186" t="str">
        <f t="shared" si="2562"/>
        <v>AD$15</v>
      </c>
      <c r="AE2117" s="186" t="str">
        <f t="shared" si="2562"/>
        <v>AE$15</v>
      </c>
      <c r="AF2117" s="186" t="str">
        <f t="shared" si="2562"/>
        <v>AF$15</v>
      </c>
      <c r="AG2117" s="186" t="str">
        <f t="shared" si="2562"/>
        <v>AG$15</v>
      </c>
      <c r="AH2117" s="186" t="str">
        <f t="shared" si="2562"/>
        <v>AH$15</v>
      </c>
      <c r="AI2117" s="186" t="str">
        <f t="shared" si="2562"/>
        <v>AI$15</v>
      </c>
      <c r="AJ2117" s="186" t="str">
        <f t="shared" si="2562"/>
        <v>AJ$15</v>
      </c>
      <c r="AK2117" s="186" t="str">
        <f t="shared" si="2562"/>
        <v>AK$15</v>
      </c>
      <c r="AL2117" s="186" t="str">
        <f t="shared" si="2562"/>
        <v>AL$15</v>
      </c>
      <c r="AM2117" s="186" t="str">
        <f t="shared" si="2562"/>
        <v>AM$15</v>
      </c>
      <c r="AN2117" s="186" t="str">
        <f t="shared" si="2562"/>
        <v>AN$15</v>
      </c>
      <c r="AO2117" s="186" t="str">
        <f t="shared" si="2562"/>
        <v>AO$15</v>
      </c>
      <c r="AP2117" s="186" t="str">
        <f t="shared" si="2562"/>
        <v>AP$15</v>
      </c>
      <c r="AQ2117" s="186" t="str">
        <f t="shared" si="2562"/>
        <v>AQ$15</v>
      </c>
      <c r="AR2117" s="186" t="str">
        <f t="shared" si="2562"/>
        <v>AR$15</v>
      </c>
      <c r="AS2117" s="186" t="str">
        <f t="shared" si="2562"/>
        <v>AS$15</v>
      </c>
      <c r="AT2117" s="186" t="str">
        <f t="shared" si="2562"/>
        <v>AT$15</v>
      </c>
      <c r="AU2117" s="186" t="str">
        <f t="shared" si="2562"/>
        <v>AU$15</v>
      </c>
      <c r="AV2117" s="186" t="str">
        <f t="shared" si="2562"/>
        <v>AV$15</v>
      </c>
      <c r="AW2117" s="186" t="str">
        <f t="shared" si="2562"/>
        <v>AW$15</v>
      </c>
      <c r="AX2117" s="186" t="str">
        <f t="shared" si="2562"/>
        <v>AX$15</v>
      </c>
      <c r="AY2117" s="186" t="str">
        <f t="shared" ref="AY2117:CD2117" si="2563">AY$19</f>
        <v>AY$15</v>
      </c>
      <c r="AZ2117" s="186" t="str">
        <f t="shared" si="2563"/>
        <v>AZ$15</v>
      </c>
      <c r="BA2117" s="186" t="str">
        <f t="shared" si="2563"/>
        <v>BA$15</v>
      </c>
      <c r="BB2117" s="186" t="str">
        <f t="shared" si="2563"/>
        <v>BB$15</v>
      </c>
      <c r="BC2117" s="186" t="str">
        <f t="shared" si="2563"/>
        <v>BC$15</v>
      </c>
      <c r="BD2117" s="186" t="str">
        <f t="shared" si="2563"/>
        <v>BD$15</v>
      </c>
      <c r="BE2117" s="186" t="str">
        <f t="shared" si="2563"/>
        <v>BE$15</v>
      </c>
      <c r="BF2117" s="186" t="str">
        <f t="shared" si="2563"/>
        <v>BF$15</v>
      </c>
      <c r="BG2117" s="186" t="str">
        <f t="shared" si="2563"/>
        <v>BG$15</v>
      </c>
      <c r="BH2117" s="186" t="str">
        <f t="shared" si="2563"/>
        <v>BH$15</v>
      </c>
      <c r="BI2117" s="186" t="str">
        <f t="shared" si="2563"/>
        <v>BI$15</v>
      </c>
      <c r="BJ2117" s="186" t="str">
        <f t="shared" si="2563"/>
        <v>BJ$15</v>
      </c>
      <c r="BK2117" s="186" t="str">
        <f t="shared" si="2563"/>
        <v>BK$15</v>
      </c>
      <c r="BL2117" s="186" t="str">
        <f t="shared" si="2563"/>
        <v>BL$15</v>
      </c>
      <c r="BM2117" s="186" t="str">
        <f t="shared" si="2563"/>
        <v>BM$15</v>
      </c>
      <c r="BN2117" s="186" t="str">
        <f t="shared" si="2563"/>
        <v>BN$15</v>
      </c>
      <c r="BO2117" s="186" t="str">
        <f t="shared" si="2563"/>
        <v>BO$15</v>
      </c>
      <c r="BP2117" s="186" t="str">
        <f t="shared" si="2563"/>
        <v>BP$15</v>
      </c>
      <c r="BQ2117" s="186" t="str">
        <f t="shared" si="2563"/>
        <v>BQ$15</v>
      </c>
      <c r="BR2117" s="186" t="str">
        <f t="shared" si="2563"/>
        <v>BR$15</v>
      </c>
      <c r="BS2117" s="186" t="str">
        <f t="shared" si="2563"/>
        <v>BS$15</v>
      </c>
      <c r="BT2117" s="186" t="str">
        <f t="shared" si="2563"/>
        <v>BT$15</v>
      </c>
      <c r="BU2117" s="186" t="str">
        <f t="shared" si="2563"/>
        <v>BU$15</v>
      </c>
      <c r="BV2117" s="186" t="str">
        <f t="shared" si="2563"/>
        <v>BV$15</v>
      </c>
      <c r="BW2117" s="186" t="str">
        <f t="shared" si="2563"/>
        <v>BW$15</v>
      </c>
      <c r="BX2117" s="186" t="str">
        <f t="shared" si="2563"/>
        <v>BX$15</v>
      </c>
      <c r="BY2117" s="186" t="str">
        <f t="shared" si="2563"/>
        <v>BY$15</v>
      </c>
      <c r="BZ2117" s="186" t="str">
        <f t="shared" si="2563"/>
        <v>BZ$15</v>
      </c>
      <c r="CA2117" s="186" t="str">
        <f t="shared" si="2563"/>
        <v>CA$15</v>
      </c>
      <c r="CB2117" s="186" t="str">
        <f t="shared" si="2563"/>
        <v>CB$15</v>
      </c>
      <c r="CC2117" s="186" t="str">
        <f t="shared" si="2563"/>
        <v>CC$15</v>
      </c>
      <c r="CD2117" s="186" t="str">
        <f t="shared" si="2563"/>
        <v>CD$15</v>
      </c>
      <c r="CE2117" s="186" t="str">
        <f t="shared" ref="CE2117:CL2117" si="2564">CE$19</f>
        <v>CE$15</v>
      </c>
      <c r="CF2117" s="186" t="str">
        <f t="shared" si="2564"/>
        <v>CF$15</v>
      </c>
      <c r="CG2117" s="186" t="str">
        <f t="shared" si="2564"/>
        <v>CG$15</v>
      </c>
      <c r="CH2117" s="186" t="str">
        <f t="shared" si="2564"/>
        <v>CH$15</v>
      </c>
      <c r="CI2117" s="186" t="str">
        <f t="shared" si="2564"/>
        <v>CI$15</v>
      </c>
      <c r="CJ2117" s="186" t="str">
        <f t="shared" si="2564"/>
        <v>CJ$15</v>
      </c>
      <c r="CK2117" s="186" t="str">
        <f t="shared" si="2564"/>
        <v>CK$15</v>
      </c>
      <c r="CL2117" s="186" t="str">
        <f t="shared" si="2564"/>
        <v>CL$15</v>
      </c>
    </row>
    <row r="2118" spans="2:90" x14ac:dyDescent="0.4">
      <c r="B2118" s="66" t="s">
        <v>312</v>
      </c>
      <c r="C2118" s="31"/>
      <c r="D2118" t="s">
        <v>763</v>
      </c>
      <c r="E2118" s="8" t="str">
        <f t="shared" ref="E2118:E2152" si="2565">ROW()&amp;" "&amp;D2118</f>
        <v>2118 LAMORTR-S</v>
      </c>
      <c r="F2118" t="s">
        <v>352</v>
      </c>
      <c r="G2118" s="31" t="s">
        <v>81</v>
      </c>
      <c r="H2118" s="22"/>
      <c r="I2118" s="287"/>
      <c r="J2118" s="287"/>
      <c r="K2118" s="22"/>
      <c r="L2118" s="22"/>
      <c r="M2118" s="22"/>
      <c r="N2118" s="22"/>
      <c r="O2118" s="22"/>
      <c r="P2118" s="22"/>
      <c r="R2118" s="66"/>
      <c r="S2118" s="288"/>
      <c r="T2118" s="288"/>
      <c r="U2118" s="288"/>
      <c r="V2118" s="288"/>
      <c r="W2118" s="288"/>
      <c r="X2118" s="288"/>
      <c r="Y2118" s="288"/>
      <c r="Z2118" s="288"/>
      <c r="AA2118" s="288"/>
      <c r="AB2118" s="288"/>
      <c r="AC2118" s="288"/>
      <c r="AD2118" s="288"/>
      <c r="AE2118" s="288"/>
      <c r="AF2118" s="288"/>
      <c r="AG2118" s="288"/>
      <c r="AH2118" s="288"/>
      <c r="AI2118" s="288"/>
      <c r="AJ2118" s="288"/>
      <c r="AK2118" s="288"/>
      <c r="AL2118" s="288"/>
      <c r="AM2118" s="288"/>
      <c r="AN2118" s="288"/>
      <c r="AO2118" s="288"/>
      <c r="AP2118" s="288"/>
      <c r="AQ2118" s="288"/>
      <c r="AR2118" s="288"/>
      <c r="AS2118" s="288"/>
      <c r="AT2118" s="288"/>
      <c r="AU2118" s="288"/>
      <c r="AV2118" s="288"/>
      <c r="AW2118" s="288"/>
      <c r="AX2118" s="288"/>
      <c r="AY2118" s="288"/>
      <c r="AZ2118" s="288"/>
      <c r="BA2118" s="288"/>
      <c r="BB2118" s="288"/>
      <c r="BC2118" s="288"/>
      <c r="BD2118" s="288"/>
      <c r="BE2118" s="288"/>
      <c r="BF2118" s="288"/>
      <c r="BG2118" s="288"/>
      <c r="BH2118" s="288"/>
      <c r="BI2118" s="288"/>
      <c r="BJ2118" s="288"/>
      <c r="BK2118" s="288"/>
      <c r="BL2118" s="288"/>
      <c r="BM2118" s="288"/>
      <c r="BN2118" s="288"/>
      <c r="BO2118" s="288"/>
      <c r="BP2118" s="288"/>
      <c r="BQ2118" s="288"/>
      <c r="BR2118" s="288"/>
      <c r="BS2118" s="288"/>
      <c r="BT2118" s="288"/>
      <c r="BU2118" s="288"/>
      <c r="BV2118" s="288"/>
      <c r="BW2118" s="288"/>
      <c r="BX2118" s="288"/>
      <c r="BY2118" s="288"/>
      <c r="BZ2118" s="288"/>
      <c r="CA2118" s="288"/>
      <c r="CB2118" s="288"/>
      <c r="CC2118" s="288"/>
      <c r="CD2118" s="288"/>
      <c r="CE2118" s="288"/>
      <c r="CF2118" s="288"/>
      <c r="CG2118" s="288"/>
      <c r="CH2118" s="288"/>
      <c r="CI2118" s="288"/>
      <c r="CJ2118" s="288"/>
      <c r="CK2118" s="288"/>
      <c r="CL2118" s="288"/>
    </row>
    <row r="2119" spans="2:90" x14ac:dyDescent="0.4">
      <c r="B2119" s="126" t="str">
        <f>"Assumptions - "&amp;B2118</f>
        <v>Assumptions - Revenue driven amortizing loan - no defaults:</v>
      </c>
      <c r="D2119" t="s">
        <v>763</v>
      </c>
      <c r="E2119" s="12" t="str">
        <f t="shared" si="2565"/>
        <v>2119 LAMORTR-S</v>
      </c>
      <c r="G2119" t="str">
        <f>E2119</f>
        <v>2119 LAMORTR-S</v>
      </c>
      <c r="H2119" s="31"/>
      <c r="I2119" s="73"/>
      <c r="J2119" s="73"/>
      <c r="K2119" s="31"/>
      <c r="L2119" s="31"/>
      <c r="M2119" s="31"/>
      <c r="N2119" s="31"/>
      <c r="O2119" s="31"/>
      <c r="P2119" s="31"/>
      <c r="R2119" s="67"/>
      <c r="S2119" s="233"/>
      <c r="T2119" s="233"/>
      <c r="U2119" s="233"/>
      <c r="V2119" s="233"/>
      <c r="W2119" s="233"/>
      <c r="X2119" s="233"/>
      <c r="Y2119" s="233"/>
      <c r="Z2119" s="233"/>
      <c r="AA2119" s="233"/>
      <c r="AB2119" s="233"/>
      <c r="AC2119" s="233"/>
      <c r="AD2119" s="233"/>
      <c r="AE2119" s="233"/>
      <c r="AF2119" s="233"/>
      <c r="AG2119" s="233"/>
      <c r="AH2119" s="233"/>
      <c r="AI2119" s="233"/>
      <c r="AJ2119" s="233"/>
      <c r="AK2119" s="233"/>
      <c r="AL2119" s="233"/>
      <c r="AM2119" s="233"/>
      <c r="AN2119" s="233"/>
      <c r="AO2119" s="233"/>
      <c r="AP2119" s="233"/>
      <c r="AQ2119" s="233"/>
      <c r="AR2119" s="233"/>
      <c r="AS2119" s="233"/>
      <c r="AT2119" s="233"/>
      <c r="AU2119" s="233"/>
      <c r="AV2119" s="233"/>
      <c r="AW2119" s="233"/>
      <c r="AX2119" s="233"/>
      <c r="AY2119" s="233"/>
      <c r="AZ2119" s="233"/>
      <c r="BA2119" s="233"/>
      <c r="BB2119" s="233"/>
      <c r="BC2119" s="233"/>
      <c r="BD2119" s="233"/>
      <c r="BE2119" s="233"/>
      <c r="BF2119" s="233"/>
      <c r="BG2119" s="233"/>
      <c r="BH2119" s="233"/>
      <c r="BI2119" s="233"/>
      <c r="BJ2119" s="233"/>
      <c r="BK2119" s="233"/>
      <c r="BL2119" s="233"/>
      <c r="BM2119" s="233"/>
      <c r="BN2119" s="233"/>
      <c r="BO2119" s="233"/>
      <c r="BP2119" s="233"/>
      <c r="BQ2119" s="233"/>
      <c r="BR2119" s="233"/>
      <c r="BS2119" s="233"/>
      <c r="BT2119" s="233"/>
      <c r="BU2119" s="233"/>
      <c r="BV2119" s="233"/>
      <c r="BW2119" s="233"/>
      <c r="BX2119" s="233"/>
      <c r="BY2119" s="233"/>
      <c r="BZ2119" s="233"/>
      <c r="CA2119" s="233"/>
      <c r="CB2119" s="233"/>
      <c r="CC2119" s="233"/>
      <c r="CD2119" s="233"/>
      <c r="CE2119" s="233"/>
      <c r="CF2119" s="233"/>
      <c r="CG2119" s="233"/>
      <c r="CH2119" s="233"/>
      <c r="CI2119" s="233"/>
      <c r="CJ2119" s="233"/>
      <c r="CK2119" s="233"/>
      <c r="CL2119" s="233"/>
    </row>
    <row r="2120" spans="2:90" x14ac:dyDescent="0.4">
      <c r="B2120" s="155" t="s">
        <v>287</v>
      </c>
      <c r="D2120" t="s">
        <v>763</v>
      </c>
      <c r="E2120" s="12" t="str">
        <f t="shared" si="2565"/>
        <v>2120 LAMORTR-S</v>
      </c>
      <c r="F2120" s="31"/>
      <c r="G2120" t="str">
        <f>E2120</f>
        <v>2120 LAMORTR-S</v>
      </c>
      <c r="H2120" s="57">
        <v>12</v>
      </c>
      <c r="I2120" s="31"/>
      <c r="J2120" s="31"/>
      <c r="K2120" s="31"/>
      <c r="L2120" s="31"/>
      <c r="M2120" s="31"/>
      <c r="N2120" s="31"/>
      <c r="O2120" s="31"/>
      <c r="P2120" s="31"/>
      <c r="R2120" s="31"/>
      <c r="S2120" s="73"/>
      <c r="T2120" s="73"/>
      <c r="U2120" s="73"/>
      <c r="V2120" s="73"/>
      <c r="W2120" s="73"/>
      <c r="X2120" s="73"/>
      <c r="Y2120" s="73"/>
      <c r="Z2120" s="73"/>
      <c r="AA2120" s="73"/>
      <c r="AB2120" s="73"/>
      <c r="AC2120" s="73"/>
      <c r="AD2120" s="73"/>
      <c r="AE2120" s="73"/>
      <c r="AF2120" s="73"/>
      <c r="AG2120" s="73"/>
      <c r="AH2120" s="73"/>
      <c r="AI2120" s="73"/>
      <c r="AJ2120" s="73"/>
      <c r="AK2120" s="73"/>
      <c r="AL2120" s="73"/>
      <c r="AM2120" s="73"/>
      <c r="AN2120" s="73"/>
      <c r="AO2120" s="73"/>
      <c r="AP2120" s="73"/>
      <c r="AQ2120" s="73"/>
      <c r="AR2120" s="73"/>
      <c r="AS2120" s="73"/>
      <c r="AT2120" s="73"/>
      <c r="AU2120" s="73"/>
      <c r="AV2120" s="73"/>
      <c r="AW2120" s="73"/>
      <c r="AX2120" s="73"/>
      <c r="AY2120" s="73"/>
      <c r="AZ2120" s="73"/>
      <c r="BA2120" s="73"/>
      <c r="BB2120" s="73"/>
      <c r="BC2120" s="73"/>
      <c r="BD2120" s="73"/>
      <c r="BE2120" s="73"/>
      <c r="BF2120" s="73"/>
      <c r="BG2120" s="73"/>
      <c r="BH2120" s="73"/>
      <c r="BI2120" s="73"/>
      <c r="BJ2120" s="73"/>
      <c r="BK2120" s="73"/>
      <c r="BL2120" s="73"/>
      <c r="BM2120" s="73"/>
      <c r="BN2120" s="73"/>
      <c r="BO2120" s="73"/>
      <c r="BP2120" s="73"/>
      <c r="BQ2120" s="73"/>
      <c r="BR2120" s="73"/>
      <c r="BS2120" s="73"/>
      <c r="BT2120" s="73"/>
      <c r="BU2120" s="73"/>
      <c r="BV2120" s="73"/>
      <c r="BW2120" s="73"/>
      <c r="BX2120" s="73"/>
      <c r="BY2120" s="73"/>
      <c r="BZ2120" s="73"/>
      <c r="CA2120" s="73"/>
      <c r="CB2120" s="73"/>
      <c r="CC2120" s="73"/>
      <c r="CD2120" s="73"/>
      <c r="CE2120" s="73"/>
      <c r="CF2120" s="73"/>
      <c r="CG2120" s="73"/>
      <c r="CH2120" s="73"/>
      <c r="CI2120" s="73"/>
      <c r="CJ2120" s="73"/>
      <c r="CK2120" s="73"/>
      <c r="CL2120" s="73"/>
    </row>
    <row r="2121" spans="2:90" x14ac:dyDescent="0.4">
      <c r="B2121" s="155" t="s">
        <v>288</v>
      </c>
      <c r="D2121" t="s">
        <v>763</v>
      </c>
      <c r="E2121" s="12" t="str">
        <f t="shared" si="2565"/>
        <v>2121 LAMORTR-S</v>
      </c>
      <c r="F2121" s="31"/>
      <c r="G2121" t="str">
        <f>E2121</f>
        <v>2121 LAMORTR-S</v>
      </c>
      <c r="H2121" s="59">
        <v>0.1</v>
      </c>
      <c r="I2121" s="31"/>
      <c r="J2121" s="31"/>
      <c r="K2121" s="31"/>
      <c r="L2121" s="31"/>
      <c r="M2121" s="31"/>
      <c r="N2121" s="31"/>
      <c r="O2121" s="31"/>
      <c r="P2121" s="31"/>
      <c r="R2121" s="31"/>
      <c r="S2121" s="73"/>
      <c r="T2121" s="73"/>
      <c r="U2121" s="73"/>
      <c r="V2121" s="73"/>
      <c r="W2121" s="73"/>
      <c r="X2121" s="73"/>
      <c r="Y2121" s="73"/>
      <c r="Z2121" s="73"/>
      <c r="AA2121" s="73"/>
      <c r="AB2121" s="73"/>
      <c r="AC2121" s="73"/>
      <c r="AD2121" s="73"/>
      <c r="AE2121" s="73"/>
      <c r="AF2121" s="73"/>
      <c r="AG2121" s="73"/>
      <c r="AH2121" s="73"/>
      <c r="AI2121" s="73"/>
      <c r="AJ2121" s="73"/>
      <c r="AK2121" s="73"/>
      <c r="AL2121" s="73"/>
      <c r="AM2121" s="73"/>
      <c r="AN2121" s="73"/>
      <c r="AO2121" s="73"/>
      <c r="AP2121" s="73"/>
      <c r="AQ2121" s="73"/>
      <c r="AR2121" s="73"/>
      <c r="AS2121" s="73"/>
      <c r="AT2121" s="73"/>
      <c r="AU2121" s="73"/>
      <c r="AV2121" s="73"/>
      <c r="AW2121" s="73"/>
      <c r="AX2121" s="73"/>
      <c r="AY2121" s="73"/>
      <c r="AZ2121" s="73"/>
      <c r="BA2121" s="73"/>
      <c r="BB2121" s="73"/>
      <c r="BC2121" s="73"/>
      <c r="BD2121" s="73"/>
      <c r="BE2121" s="73"/>
      <c r="BF2121" s="73"/>
      <c r="BG2121" s="73"/>
      <c r="BH2121" s="73"/>
      <c r="BI2121" s="73"/>
      <c r="BJ2121" s="73"/>
      <c r="BK2121" s="73"/>
      <c r="BL2121" s="73"/>
      <c r="BM2121" s="73"/>
      <c r="BN2121" s="73"/>
      <c r="BO2121" s="73"/>
      <c r="BP2121" s="73"/>
      <c r="BQ2121" s="73"/>
      <c r="BR2121" s="73"/>
      <c r="BS2121" s="73"/>
      <c r="BT2121" s="73"/>
      <c r="BU2121" s="73"/>
      <c r="BV2121" s="73"/>
      <c r="BW2121" s="73"/>
      <c r="BX2121" s="73"/>
      <c r="BY2121" s="73"/>
      <c r="BZ2121" s="73"/>
      <c r="CA2121" s="73"/>
      <c r="CB2121" s="73"/>
      <c r="CC2121" s="73"/>
      <c r="CD2121" s="73"/>
      <c r="CE2121" s="73"/>
      <c r="CF2121" s="73"/>
      <c r="CG2121" s="73"/>
      <c r="CH2121" s="73"/>
      <c r="CI2121" s="73"/>
      <c r="CJ2121" s="73"/>
      <c r="CK2121" s="73"/>
      <c r="CL2121" s="73"/>
    </row>
    <row r="2122" spans="2:90" x14ac:dyDescent="0.4">
      <c r="B2122" s="155" t="s">
        <v>311</v>
      </c>
      <c r="D2122" t="s">
        <v>763</v>
      </c>
      <c r="E2122" s="12" t="str">
        <f t="shared" si="2565"/>
        <v>2122 LAMORTR-S</v>
      </c>
      <c r="F2122" s="31"/>
      <c r="G2122" t="str">
        <f>E2122</f>
        <v>2122 LAMORTR-S</v>
      </c>
      <c r="H2122" s="59">
        <v>0.2</v>
      </c>
      <c r="I2122" s="31"/>
      <c r="J2122" s="31"/>
      <c r="K2122" s="31"/>
      <c r="L2122" s="31"/>
      <c r="M2122" s="31"/>
      <c r="N2122" s="31"/>
      <c r="O2122" s="31"/>
      <c r="P2122" s="31"/>
      <c r="R2122" s="31"/>
      <c r="S2122" s="73"/>
      <c r="T2122" s="73"/>
      <c r="U2122" s="73"/>
      <c r="V2122" s="73"/>
      <c r="W2122" s="73"/>
      <c r="X2122" s="73"/>
      <c r="Y2122" s="73"/>
      <c r="Z2122" s="73"/>
      <c r="AA2122" s="73"/>
      <c r="AB2122" s="73"/>
      <c r="AC2122" s="73"/>
      <c r="AD2122" s="73"/>
      <c r="AE2122" s="73"/>
      <c r="AF2122" s="73"/>
      <c r="AG2122" s="73"/>
      <c r="AH2122" s="73"/>
      <c r="AI2122" s="73"/>
      <c r="AJ2122" s="73"/>
      <c r="AK2122" s="73"/>
      <c r="AL2122" s="73"/>
      <c r="AM2122" s="73"/>
      <c r="AN2122" s="73"/>
      <c r="AO2122" s="73"/>
      <c r="AP2122" s="73"/>
      <c r="AQ2122" s="73"/>
      <c r="AR2122" s="73"/>
      <c r="AS2122" s="73"/>
      <c r="AT2122" s="73"/>
      <c r="AU2122" s="73"/>
      <c r="AV2122" s="73"/>
      <c r="AW2122" s="73"/>
      <c r="AX2122" s="73"/>
      <c r="AY2122" s="73"/>
      <c r="AZ2122" s="73"/>
      <c r="BA2122" s="73"/>
      <c r="BB2122" s="73"/>
      <c r="BC2122" s="73"/>
      <c r="BD2122" s="73"/>
      <c r="BE2122" s="73"/>
      <c r="BF2122" s="73"/>
      <c r="BG2122" s="73"/>
      <c r="BH2122" s="73"/>
      <c r="BI2122" s="73"/>
      <c r="BJ2122" s="73"/>
      <c r="BK2122" s="73"/>
      <c r="BL2122" s="73"/>
      <c r="BM2122" s="73"/>
      <c r="BN2122" s="73"/>
      <c r="BO2122" s="73"/>
      <c r="BP2122" s="73"/>
      <c r="BQ2122" s="73"/>
      <c r="BR2122" s="73"/>
      <c r="BS2122" s="73"/>
      <c r="BT2122" s="73"/>
      <c r="BU2122" s="73"/>
      <c r="BV2122" s="73"/>
      <c r="BW2122" s="73"/>
      <c r="BX2122" s="73"/>
      <c r="BY2122" s="73"/>
      <c r="BZ2122" s="73"/>
      <c r="CA2122" s="73"/>
      <c r="CB2122" s="73"/>
      <c r="CC2122" s="73"/>
      <c r="CD2122" s="73"/>
      <c r="CE2122" s="73"/>
      <c r="CF2122" s="73"/>
      <c r="CG2122" s="73"/>
      <c r="CH2122" s="73"/>
      <c r="CI2122" s="73"/>
      <c r="CJ2122" s="73"/>
      <c r="CK2122" s="73"/>
      <c r="CL2122" s="73"/>
    </row>
    <row r="2123" spans="2:90" x14ac:dyDescent="0.4">
      <c r="B2123" s="155" t="s">
        <v>304</v>
      </c>
      <c r="C2123" s="31"/>
      <c r="D2123" t="s">
        <v>763</v>
      </c>
      <c r="E2123" s="12" t="str">
        <f t="shared" si="2565"/>
        <v>2123 LAMORTR-S</v>
      </c>
      <c r="F2123" s="31"/>
      <c r="G2123" s="31"/>
      <c r="H2123" s="59">
        <v>0.1</v>
      </c>
      <c r="I2123" s="31"/>
      <c r="J2123" s="31"/>
      <c r="K2123" s="31"/>
      <c r="L2123" s="31"/>
      <c r="M2123" s="31"/>
      <c r="N2123" s="31"/>
      <c r="O2123" s="31"/>
      <c r="P2123" s="31"/>
      <c r="R2123" s="31"/>
      <c r="S2123" s="73"/>
      <c r="T2123" s="73"/>
      <c r="U2123" s="73"/>
      <c r="V2123" s="73"/>
      <c r="W2123" s="73"/>
      <c r="X2123" s="73"/>
      <c r="Y2123" s="73"/>
      <c r="Z2123" s="73"/>
      <c r="AA2123" s="73"/>
      <c r="AB2123" s="73"/>
      <c r="AC2123" s="73"/>
      <c r="AD2123" s="73"/>
      <c r="AE2123" s="73"/>
      <c r="AF2123" s="73"/>
      <c r="AG2123" s="73"/>
      <c r="AH2123" s="73"/>
      <c r="AI2123" s="73"/>
      <c r="AJ2123" s="73"/>
      <c r="AK2123" s="73"/>
      <c r="AL2123" s="73"/>
      <c r="AM2123" s="73"/>
      <c r="AN2123" s="73"/>
      <c r="AO2123" s="73"/>
      <c r="AP2123" s="73"/>
      <c r="AQ2123" s="73"/>
      <c r="AR2123" s="73"/>
      <c r="AS2123" s="73"/>
      <c r="AT2123" s="73"/>
      <c r="AU2123" s="73"/>
      <c r="AV2123" s="73"/>
      <c r="AW2123" s="73"/>
      <c r="AX2123" s="73"/>
      <c r="AY2123" s="73"/>
      <c r="AZ2123" s="73"/>
      <c r="BA2123" s="73"/>
      <c r="BB2123" s="73"/>
      <c r="BC2123" s="73"/>
      <c r="BD2123" s="73"/>
      <c r="BE2123" s="73"/>
      <c r="BF2123" s="73"/>
      <c r="BG2123" s="73"/>
      <c r="BH2123" s="73"/>
      <c r="BI2123" s="73"/>
      <c r="BJ2123" s="73"/>
      <c r="BK2123" s="73"/>
      <c r="BL2123" s="73"/>
      <c r="BM2123" s="73"/>
      <c r="BN2123" s="73"/>
      <c r="BO2123" s="73"/>
      <c r="BP2123" s="73"/>
      <c r="BQ2123" s="73"/>
      <c r="BR2123" s="73"/>
      <c r="BS2123" s="73"/>
      <c r="BT2123" s="73"/>
      <c r="BU2123" s="73"/>
      <c r="BV2123" s="73"/>
      <c r="BW2123" s="73"/>
      <c r="BX2123" s="73"/>
      <c r="BY2123" s="73"/>
      <c r="BZ2123" s="73"/>
      <c r="CA2123" s="73"/>
      <c r="CB2123" s="73"/>
      <c r="CC2123" s="73"/>
      <c r="CD2123" s="73"/>
      <c r="CE2123" s="73"/>
      <c r="CF2123" s="73"/>
      <c r="CG2123" s="73"/>
      <c r="CH2123" s="73"/>
      <c r="CI2123" s="73"/>
      <c r="CJ2123" s="73"/>
      <c r="CK2123" s="73"/>
      <c r="CL2123" s="73"/>
    </row>
    <row r="2124" spans="2:90" x14ac:dyDescent="0.4">
      <c r="B2124" s="155" t="s">
        <v>305</v>
      </c>
      <c r="D2124" t="s">
        <v>763</v>
      </c>
      <c r="E2124" t="str">
        <f t="shared" si="2565"/>
        <v>2124 LAMORTR-S</v>
      </c>
      <c r="F2124" s="280"/>
      <c r="H2124" s="59">
        <v>0.5</v>
      </c>
      <c r="I2124" s="31"/>
      <c r="J2124" s="31"/>
      <c r="K2124" s="31"/>
      <c r="L2124" s="31"/>
      <c r="M2124" s="31"/>
      <c r="N2124" s="31"/>
      <c r="O2124" s="31"/>
      <c r="P2124" s="31"/>
      <c r="R2124" s="31"/>
      <c r="S2124" s="73"/>
      <c r="T2124" s="73"/>
      <c r="U2124" s="73"/>
      <c r="V2124" s="73"/>
      <c r="W2124" s="73"/>
      <c r="X2124" s="73"/>
      <c r="Y2124" s="73"/>
      <c r="Z2124" s="73"/>
      <c r="AA2124" s="73"/>
      <c r="AB2124" s="73"/>
      <c r="AC2124" s="73"/>
      <c r="AD2124" s="73"/>
      <c r="AE2124" s="73"/>
      <c r="AF2124" s="73"/>
      <c r="AG2124" s="73"/>
      <c r="AH2124" s="73"/>
      <c r="AI2124" s="73"/>
      <c r="AJ2124" s="73"/>
      <c r="AK2124" s="73"/>
      <c r="AL2124" s="73"/>
      <c r="AM2124" s="73"/>
      <c r="AN2124" s="73"/>
      <c r="AO2124" s="73"/>
      <c r="AP2124" s="73"/>
      <c r="AQ2124" s="73"/>
      <c r="AR2124" s="73"/>
      <c r="AS2124" s="73"/>
      <c r="AT2124" s="73"/>
      <c r="AU2124" s="73"/>
      <c r="AV2124" s="73"/>
      <c r="AW2124" s="73"/>
      <c r="AX2124" s="73"/>
      <c r="AY2124" s="73"/>
      <c r="AZ2124" s="73"/>
      <c r="BA2124" s="73"/>
      <c r="BB2124" s="73"/>
      <c r="BC2124" s="73"/>
      <c r="BD2124" s="73"/>
      <c r="BE2124" s="73"/>
      <c r="BF2124" s="73"/>
      <c r="BG2124" s="73"/>
      <c r="BH2124" s="73"/>
      <c r="BI2124" s="73"/>
      <c r="BJ2124" s="73"/>
      <c r="BK2124" s="73"/>
      <c r="BL2124" s="73"/>
      <c r="BM2124" s="73"/>
      <c r="BN2124" s="73"/>
      <c r="BO2124" s="73"/>
      <c r="BP2124" s="73"/>
      <c r="BQ2124" s="73"/>
      <c r="BR2124" s="73"/>
      <c r="BS2124" s="73"/>
      <c r="BT2124" s="73"/>
      <c r="BU2124" s="73"/>
      <c r="BV2124" s="73"/>
      <c r="BW2124" s="73"/>
      <c r="BX2124" s="73"/>
      <c r="BY2124" s="73"/>
      <c r="BZ2124" s="73"/>
      <c r="CA2124" s="73"/>
      <c r="CB2124" s="73"/>
      <c r="CC2124" s="73"/>
      <c r="CD2124" s="73"/>
      <c r="CE2124" s="73"/>
      <c r="CF2124" s="73"/>
      <c r="CG2124" s="73"/>
      <c r="CH2124" s="73"/>
      <c r="CI2124" s="73"/>
      <c r="CJ2124" s="73"/>
      <c r="CK2124" s="73"/>
      <c r="CL2124" s="73"/>
    </row>
    <row r="2125" spans="2:90" x14ac:dyDescent="0.4">
      <c r="B2125" s="156" t="s">
        <v>289</v>
      </c>
      <c r="D2125" t="s">
        <v>763</v>
      </c>
      <c r="E2125" t="str">
        <f t="shared" si="2565"/>
        <v>2125 LAMORTR-S</v>
      </c>
      <c r="F2125" s="280"/>
      <c r="H2125" s="91">
        <v>0</v>
      </c>
      <c r="I2125" s="31"/>
      <c r="J2125" s="31"/>
      <c r="K2125" s="31"/>
      <c r="L2125" s="31"/>
      <c r="M2125" s="31"/>
      <c r="N2125" s="31"/>
      <c r="O2125" s="31"/>
      <c r="P2125" s="31"/>
      <c r="R2125" s="31"/>
      <c r="S2125" s="73"/>
      <c r="T2125" s="73"/>
      <c r="U2125" s="73"/>
      <c r="V2125" s="73"/>
      <c r="W2125" s="73"/>
      <c r="X2125" s="73"/>
      <c r="Y2125" s="73"/>
      <c r="Z2125" s="73"/>
      <c r="AA2125" s="73"/>
      <c r="AB2125" s="73"/>
      <c r="AC2125" s="73"/>
      <c r="AD2125" s="73"/>
      <c r="AE2125" s="73"/>
      <c r="AF2125" s="73"/>
      <c r="AG2125" s="73"/>
      <c r="AH2125" s="73"/>
      <c r="AI2125" s="73"/>
      <c r="AJ2125" s="73"/>
      <c r="AK2125" s="73"/>
      <c r="AL2125" s="73"/>
      <c r="AM2125" s="73"/>
      <c r="AN2125" s="73"/>
      <c r="AO2125" s="73"/>
      <c r="AP2125" s="73"/>
      <c r="AQ2125" s="73"/>
      <c r="AR2125" s="73"/>
      <c r="AS2125" s="73"/>
      <c r="AT2125" s="73"/>
      <c r="AU2125" s="73"/>
      <c r="AV2125" s="73"/>
      <c r="AW2125" s="73"/>
      <c r="AX2125" s="73"/>
      <c r="AY2125" s="73"/>
      <c r="AZ2125" s="73"/>
      <c r="BA2125" s="73"/>
      <c r="BB2125" s="73"/>
      <c r="BC2125" s="73"/>
      <c r="BD2125" s="73"/>
      <c r="BE2125" s="73"/>
      <c r="BF2125" s="73"/>
      <c r="BG2125" s="73"/>
      <c r="BH2125" s="73"/>
      <c r="BI2125" s="73"/>
      <c r="BJ2125" s="73"/>
      <c r="BK2125" s="73"/>
      <c r="BL2125" s="73"/>
      <c r="BM2125" s="73"/>
      <c r="BN2125" s="73"/>
      <c r="BO2125" s="73"/>
      <c r="BP2125" s="73"/>
      <c r="BQ2125" s="73"/>
      <c r="BR2125" s="73"/>
      <c r="BS2125" s="73"/>
      <c r="BT2125" s="73"/>
      <c r="BU2125" s="73"/>
      <c r="BV2125" s="73"/>
      <c r="BW2125" s="73"/>
      <c r="BX2125" s="73"/>
      <c r="BY2125" s="73"/>
      <c r="BZ2125" s="73"/>
      <c r="CA2125" s="73"/>
      <c r="CB2125" s="73"/>
      <c r="CC2125" s="73"/>
      <c r="CD2125" s="73"/>
      <c r="CE2125" s="73"/>
      <c r="CF2125" s="73"/>
      <c r="CG2125" s="73"/>
      <c r="CH2125" s="73"/>
      <c r="CI2125" s="73"/>
      <c r="CJ2125" s="73"/>
      <c r="CK2125" s="73"/>
      <c r="CL2125" s="73"/>
    </row>
    <row r="2126" spans="2:90" x14ac:dyDescent="0.4">
      <c r="B2126" s="124"/>
      <c r="D2126" t="s">
        <v>763</v>
      </c>
      <c r="E2126" t="str">
        <f t="shared" si="2565"/>
        <v>2126 LAMORTR-S</v>
      </c>
      <c r="H2126" s="31"/>
      <c r="I2126" s="31"/>
      <c r="J2126" s="31"/>
      <c r="K2126" s="31"/>
      <c r="L2126" s="31"/>
      <c r="M2126" s="31"/>
      <c r="N2126" s="31"/>
      <c r="O2126" s="31"/>
      <c r="P2126" s="31"/>
      <c r="R2126" s="31"/>
      <c r="S2126" s="73"/>
      <c r="T2126" s="73"/>
      <c r="U2126" s="73"/>
      <c r="V2126" s="73"/>
      <c r="W2126" s="73"/>
      <c r="X2126" s="73"/>
      <c r="Y2126" s="73"/>
      <c r="Z2126" s="73"/>
      <c r="AA2126" s="73"/>
      <c r="AB2126" s="73"/>
      <c r="AC2126" s="73"/>
      <c r="AD2126" s="73"/>
      <c r="AE2126" s="73"/>
      <c r="AF2126" s="73"/>
      <c r="AG2126" s="73"/>
      <c r="AH2126" s="73"/>
      <c r="AI2126" s="73"/>
      <c r="AJ2126" s="73"/>
      <c r="AK2126" s="73"/>
      <c r="AL2126" s="73"/>
      <c r="AM2126" s="73"/>
      <c r="AN2126" s="73"/>
      <c r="AO2126" s="73"/>
      <c r="AP2126" s="73"/>
      <c r="AQ2126" s="73"/>
      <c r="AR2126" s="73"/>
      <c r="AS2126" s="73"/>
      <c r="AT2126" s="73"/>
      <c r="AU2126" s="73"/>
      <c r="AV2126" s="73"/>
      <c r="AW2126" s="73"/>
      <c r="AX2126" s="73"/>
      <c r="AY2126" s="73"/>
      <c r="AZ2126" s="73"/>
      <c r="BA2126" s="73"/>
      <c r="BB2126" s="73"/>
      <c r="BC2126" s="73"/>
      <c r="BD2126" s="73"/>
      <c r="BE2126" s="73"/>
      <c r="BF2126" s="73"/>
      <c r="BG2126" s="73"/>
      <c r="BH2126" s="73"/>
      <c r="BI2126" s="73"/>
      <c r="BJ2126" s="73"/>
      <c r="BK2126" s="73"/>
      <c r="BL2126" s="73"/>
      <c r="BM2126" s="73"/>
      <c r="BN2126" s="73"/>
      <c r="BO2126" s="73"/>
      <c r="BP2126" s="73"/>
      <c r="BQ2126" s="73"/>
      <c r="BR2126" s="73"/>
      <c r="BS2126" s="73"/>
      <c r="BT2126" s="73"/>
      <c r="BU2126" s="73"/>
      <c r="BV2126" s="73"/>
      <c r="BW2126" s="73"/>
      <c r="BX2126" s="73"/>
      <c r="BY2126" s="73"/>
      <c r="BZ2126" s="73"/>
      <c r="CA2126" s="73"/>
      <c r="CB2126" s="73"/>
      <c r="CC2126" s="73"/>
      <c r="CD2126" s="73"/>
      <c r="CE2126" s="73"/>
      <c r="CF2126" s="73"/>
      <c r="CG2126" s="73"/>
      <c r="CH2126" s="73"/>
      <c r="CI2126" s="73"/>
      <c r="CJ2126" s="73"/>
      <c r="CK2126" s="73"/>
      <c r="CL2126" s="73"/>
    </row>
    <row r="2127" spans="2:90" ht="16.5" customHeight="1" x14ac:dyDescent="0.4">
      <c r="B2127" s="95" t="s">
        <v>290</v>
      </c>
      <c r="D2127" t="s">
        <v>763</v>
      </c>
      <c r="E2127" t="str">
        <f t="shared" si="2565"/>
        <v>2127 LAMORTR-S</v>
      </c>
      <c r="R2127" s="92"/>
      <c r="S2127" s="150"/>
      <c r="T2127" s="150"/>
      <c r="U2127" s="150"/>
      <c r="V2127" s="150"/>
      <c r="W2127" s="150"/>
      <c r="X2127" s="150"/>
      <c r="Y2127" s="150"/>
      <c r="Z2127" s="150"/>
      <c r="AA2127" s="150"/>
      <c r="AB2127" s="150"/>
      <c r="AC2127" s="150"/>
      <c r="AD2127" s="150"/>
      <c r="AE2127" s="150"/>
      <c r="AF2127" s="150"/>
      <c r="AG2127" s="150"/>
      <c r="AH2127" s="150"/>
      <c r="AI2127" s="150"/>
      <c r="AJ2127" s="150"/>
      <c r="AK2127" s="150"/>
      <c r="AL2127" s="150"/>
      <c r="AM2127" s="150"/>
      <c r="AN2127" s="150"/>
      <c r="AO2127" s="150"/>
      <c r="AP2127" s="150"/>
      <c r="AQ2127" s="150"/>
      <c r="AR2127" s="150"/>
      <c r="AS2127" s="150"/>
      <c r="AT2127" s="150"/>
      <c r="AU2127" s="150"/>
      <c r="AV2127" s="150"/>
      <c r="AW2127" s="150"/>
      <c r="AX2127" s="150"/>
      <c r="AY2127" s="150"/>
      <c r="AZ2127" s="150"/>
      <c r="BA2127" s="150"/>
      <c r="BB2127" s="150"/>
      <c r="BC2127" s="150"/>
      <c r="BD2127" s="150"/>
      <c r="BE2127" s="150"/>
      <c r="BF2127" s="150"/>
      <c r="BG2127" s="150"/>
      <c r="BH2127" s="150"/>
      <c r="BI2127" s="150"/>
      <c r="BJ2127" s="150"/>
      <c r="BK2127" s="150"/>
      <c r="BL2127" s="150"/>
      <c r="BM2127" s="150"/>
      <c r="BN2127" s="150"/>
      <c r="BO2127" s="150"/>
      <c r="BP2127" s="150"/>
      <c r="BQ2127" s="150"/>
      <c r="BR2127" s="150"/>
      <c r="BS2127" s="150"/>
      <c r="BT2127" s="150"/>
      <c r="BU2127" s="150"/>
      <c r="BV2127" s="150"/>
      <c r="BW2127" s="150"/>
      <c r="BX2127" s="150"/>
      <c r="BY2127" s="150"/>
      <c r="BZ2127" s="150"/>
      <c r="CA2127" s="150"/>
      <c r="CB2127" s="150"/>
      <c r="CC2127" s="150"/>
      <c r="CD2127" s="150"/>
      <c r="CE2127" s="150"/>
      <c r="CF2127" s="150"/>
      <c r="CG2127" s="150"/>
      <c r="CH2127" s="150"/>
      <c r="CI2127" s="150"/>
      <c r="CJ2127" s="150"/>
      <c r="CK2127" s="150"/>
      <c r="CL2127" s="150"/>
    </row>
    <row r="2128" spans="2:90" ht="16.5" customHeight="1" x14ac:dyDescent="0.4">
      <c r="B2128" s="154" t="s">
        <v>289</v>
      </c>
      <c r="D2128" t="s">
        <v>763</v>
      </c>
      <c r="E2128" t="str">
        <f t="shared" si="2565"/>
        <v>2128 LAMORTR-S</v>
      </c>
      <c r="K2128" s="24">
        <v>0</v>
      </c>
      <c r="L2128" s="24">
        <f ca="1">SUMIF($4:$4,L$2,2128:2128)</f>
        <v>-4.2329265347719207E+122</v>
      </c>
      <c r="M2128" s="24">
        <f ca="1">SUMIF($4:$4,M$2,2128:2128)</f>
        <v>-3.2193111043398942E+182</v>
      </c>
      <c r="N2128" s="24">
        <f ca="1">SUMIF($4:$4,N$2,2128:2128)</f>
        <v>1.2724948573415745E+240</v>
      </c>
      <c r="O2128" s="24">
        <f ca="1">SUMIF($4:$4,O$2,2128:2128)</f>
        <v>2.4138827371685475E+296</v>
      </c>
      <c r="P2128" s="24" t="e">
        <f ca="1">SUMIF($4:$4,P$2,2128:2128)</f>
        <v>#NUM!</v>
      </c>
      <c r="R2128"/>
      <c r="S2128" s="62">
        <f t="shared" ref="S2128:AY2128" ca="1" si="2566">R2132</f>
        <v>0</v>
      </c>
      <c r="T2128" s="62">
        <f t="shared" ca="1" si="2566"/>
        <v>-181976297.32047686</v>
      </c>
      <c r="U2128" s="62">
        <f t="shared" ca="1" si="2566"/>
        <v>-132965716163289.64</v>
      </c>
      <c r="V2128" s="62">
        <f t="shared" ca="1" si="2566"/>
        <v>-4.8575286265356542E+19</v>
      </c>
      <c r="W2128" s="62">
        <f t="shared" ca="1" si="2566"/>
        <v>-1.183013236404903E+25</v>
      </c>
      <c r="X2128" s="62">
        <f t="shared" ca="1" si="2566"/>
        <v>-2.0415623253414801E+30</v>
      </c>
      <c r="Y2128" s="62">
        <f t="shared" ca="1" si="2566"/>
        <v>-2.6486534654155282E+35</v>
      </c>
      <c r="Z2128" s="62">
        <f t="shared" ca="1" si="2566"/>
        <v>-2.749500344469986E+40</v>
      </c>
      <c r="AA2128" s="62">
        <f t="shared" ca="1" si="2566"/>
        <v>-2.3993233443768708E+45</v>
      </c>
      <c r="AB2128" s="62">
        <f t="shared" ca="1" si="2566"/>
        <v>-1.7245478467238657E+50</v>
      </c>
      <c r="AC2128" s="62">
        <f t="shared" ca="1" si="2566"/>
        <v>-5.9967330588885921E+54</v>
      </c>
      <c r="AD2128" s="62">
        <f t="shared" ca="1" si="2566"/>
        <v>1.5495448699342051E+60</v>
      </c>
      <c r="AE2128" s="62">
        <f t="shared" ca="1" si="2566"/>
        <v>5.7846888235007037E+65</v>
      </c>
      <c r="AF2128" s="62">
        <f t="shared" ca="1" si="2566"/>
        <v>5.7841435449876192E+70</v>
      </c>
      <c r="AG2128" s="62">
        <f t="shared" ca="1" si="2566"/>
        <v>-5.5463053509672647E+75</v>
      </c>
      <c r="AH2128" s="62">
        <f t="shared" ca="1" si="2566"/>
        <v>-2.7852862648807166E+81</v>
      </c>
      <c r="AI2128" s="62">
        <f t="shared" ca="1" si="2566"/>
        <v>-5.5008011273409053E+86</v>
      </c>
      <c r="AJ2128" s="62">
        <f t="shared" ca="1" si="2566"/>
        <v>-7.8829219739823024E+91</v>
      </c>
      <c r="AK2128" s="62">
        <f t="shared" ca="1" si="2566"/>
        <v>-8.9326303085249517E+96</v>
      </c>
      <c r="AL2128" s="62">
        <f t="shared" ca="1" si="2566"/>
        <v>-7.4067199852366876E+101</v>
      </c>
      <c r="AM2128" s="62">
        <f t="shared" ca="1" si="2566"/>
        <v>-1.9966946376776558E+106</v>
      </c>
      <c r="AN2128" s="62">
        <f t="shared" ca="1" si="2566"/>
        <v>8.2323096397566249E+111</v>
      </c>
      <c r="AO2128" s="62">
        <f t="shared" ca="1" si="2566"/>
        <v>2.3357724550106316E+117</v>
      </c>
      <c r="AP2128" s="62">
        <f t="shared" ca="1" si="2566"/>
        <v>4.2329500871414201E+122</v>
      </c>
      <c r="AQ2128" s="62">
        <f t="shared" ca="1" si="2566"/>
        <v>6.30675369644576E+127</v>
      </c>
      <c r="AR2128" s="62">
        <f t="shared" ca="1" si="2566"/>
        <v>8.2907564756627858E+132</v>
      </c>
      <c r="AS2128" s="62">
        <f t="shared" ca="1" si="2566"/>
        <v>9.9228850116885685E+137</v>
      </c>
      <c r="AT2128" s="62">
        <f t="shared" ca="1" si="2566"/>
        <v>1.10037956140546E+143</v>
      </c>
      <c r="AU2128" s="62">
        <f t="shared" ca="1" si="2566"/>
        <v>1.1432213889025214E+148</v>
      </c>
      <c r="AV2128" s="62">
        <f t="shared" ca="1" si="2566"/>
        <v>1.1209739200617692E+153</v>
      </c>
      <c r="AW2128" s="62">
        <f t="shared" ca="1" si="2566"/>
        <v>1.0420942250224236E+158</v>
      </c>
      <c r="AX2128" s="62">
        <f t="shared" ca="1" si="2566"/>
        <v>9.2029873102124779E+162</v>
      </c>
      <c r="AY2128" s="62">
        <f t="shared" ca="1" si="2566"/>
        <v>7.7175923363663861E+167</v>
      </c>
      <c r="AZ2128" s="62">
        <f t="shared" ref="AZ2128:CE2128" ca="1" si="2567">AY2132</f>
        <v>6.1296797621290616E+172</v>
      </c>
      <c r="BA2128" s="62">
        <f t="shared" ca="1" si="2567"/>
        <v>4.5900517917121258E+177</v>
      </c>
      <c r="BB2128" s="62">
        <f t="shared" ca="1" si="2567"/>
        <v>3.2193573873416104E+182</v>
      </c>
      <c r="BC2128" s="62">
        <f t="shared" ca="1" si="2567"/>
        <v>2.0951324516555625E+187</v>
      </c>
      <c r="BD2128" s="62">
        <f t="shared" ca="1" si="2567"/>
        <v>1.246562623017563E+192</v>
      </c>
      <c r="BE2128" s="62">
        <f t="shared" ca="1" si="2567"/>
        <v>6.5968955153205338E+196</v>
      </c>
      <c r="BF2128" s="62">
        <f t="shared" ca="1" si="2567"/>
        <v>2.910967140229516E+201</v>
      </c>
      <c r="BG2128" s="62">
        <f t="shared" ca="1" si="2567"/>
        <v>8.4659243391797849E+205</v>
      </c>
      <c r="BH2128" s="62">
        <f t="shared" ca="1" si="2567"/>
        <v>-1.4186533818126315E+210</v>
      </c>
      <c r="BI2128" s="62">
        <f t="shared" ca="1" si="2567"/>
        <v>-4.9762822795999543E+215</v>
      </c>
      <c r="BJ2128" s="62">
        <f t="shared" ca="1" si="2567"/>
        <v>-5.3232023277351594E+220</v>
      </c>
      <c r="BK2128" s="62">
        <f t="shared" ca="1" si="2567"/>
        <v>-4.3732993009471053E+225</v>
      </c>
      <c r="BL2128" s="62">
        <f t="shared" ca="1" si="2567"/>
        <v>-3.1408170215280353E+230</v>
      </c>
      <c r="BM2128" s="62">
        <f t="shared" ca="1" si="2567"/>
        <v>-2.0654885925449107E+235</v>
      </c>
      <c r="BN2128" s="62">
        <f t="shared" ca="1" si="2567"/>
        <v>-1.2725156843410367E+240</v>
      </c>
      <c r="BO2128" s="62">
        <f t="shared" ca="1" si="2567"/>
        <v>-7.4436919525817406E+244</v>
      </c>
      <c r="BP2128" s="62">
        <f t="shared" ca="1" si="2567"/>
        <v>-4.1708848763219125E+249</v>
      </c>
      <c r="BQ2128" s="62">
        <f t="shared" ca="1" si="2567"/>
        <v>-2.2526353745400393E+254</v>
      </c>
      <c r="BR2128" s="62">
        <f t="shared" ca="1" si="2567"/>
        <v>-1.1780987785014386E+259</v>
      </c>
      <c r="BS2128" s="62">
        <f t="shared" ca="1" si="2567"/>
        <v>-5.9872040991435254E+263</v>
      </c>
      <c r="BT2128" s="62">
        <f t="shared" ca="1" si="2567"/>
        <v>-2.9645814386470661E+268</v>
      </c>
      <c r="BU2128" s="62">
        <f t="shared" ca="1" si="2567"/>
        <v>-1.4326073961974108E+273</v>
      </c>
      <c r="BV2128" s="62">
        <f t="shared" ca="1" si="2567"/>
        <v>-6.7576015202623783E+277</v>
      </c>
      <c r="BW2128" s="62">
        <f t="shared" ca="1" si="2567"/>
        <v>-3.1047660751801683E+282</v>
      </c>
      <c r="BX2128" s="62">
        <f t="shared" ca="1" si="2567"/>
        <v>-1.3824391552270207E+287</v>
      </c>
      <c r="BY2128" s="62">
        <f t="shared" ca="1" si="2567"/>
        <v>-5.9192828381278848E+291</v>
      </c>
      <c r="BZ2128" s="62">
        <f t="shared" ca="1" si="2567"/>
        <v>-2.4139424232242273E+296</v>
      </c>
      <c r="CA2128" s="62">
        <f t="shared" ca="1" si="2567"/>
        <v>-9.2794226961461834E+300</v>
      </c>
      <c r="CB2128" s="62">
        <f t="shared" ca="1" si="2567"/>
        <v>-3.1653923268452513E+305</v>
      </c>
      <c r="CC2128" s="62" t="e">
        <f t="shared" ca="1" si="2567"/>
        <v>#NUM!</v>
      </c>
      <c r="CD2128" s="62" t="e">
        <f t="shared" ca="1" si="2567"/>
        <v>#NUM!</v>
      </c>
      <c r="CE2128" s="62" t="e">
        <f t="shared" ca="1" si="2567"/>
        <v>#NUM!</v>
      </c>
      <c r="CF2128" s="62" t="e">
        <f t="shared" ref="CF2128:CL2128" ca="1" si="2568">CE2132</f>
        <v>#NUM!</v>
      </c>
      <c r="CG2128" s="62" t="e">
        <f t="shared" ca="1" si="2568"/>
        <v>#NUM!</v>
      </c>
      <c r="CH2128" s="62" t="e">
        <f t="shared" ca="1" si="2568"/>
        <v>#NUM!</v>
      </c>
      <c r="CI2128" s="62" t="e">
        <f t="shared" ca="1" si="2568"/>
        <v>#NUM!</v>
      </c>
      <c r="CJ2128" s="62" t="e">
        <f t="shared" ca="1" si="2568"/>
        <v>#NUM!</v>
      </c>
      <c r="CK2128" s="62" t="e">
        <f t="shared" ca="1" si="2568"/>
        <v>#NUM!</v>
      </c>
      <c r="CL2128" s="62" t="e">
        <f t="shared" ca="1" si="2568"/>
        <v>#NUM!</v>
      </c>
    </row>
    <row r="2129" spans="2:90" ht="16.5" customHeight="1" x14ac:dyDescent="0.4">
      <c r="B2129" s="154" t="str">
        <f>"New loans originated - "&amp;SUBSTITUTE(B2118,":","")</f>
        <v>New loans originated - Revenue driven amortizing loan - no defaults</v>
      </c>
      <c r="C2129" s="12"/>
      <c r="D2129" t="s">
        <v>763</v>
      </c>
      <c r="E2129" t="str">
        <f t="shared" si="2565"/>
        <v>2129 LAMORTR-S</v>
      </c>
      <c r="F2129" s="12"/>
      <c r="G2129" t="str">
        <f>E2129</f>
        <v>2129 LAMORTR-S</v>
      </c>
      <c r="K2129" s="24">
        <f t="shared" ref="K2129:P2131" ca="1" si="2569">SUMIF($3:$3,K$2,2129:2129)</f>
        <v>96000</v>
      </c>
      <c r="L2129" s="24">
        <f t="shared" ca="1" si="2569"/>
        <v>96000</v>
      </c>
      <c r="M2129" s="24">
        <f t="shared" ca="1" si="2569"/>
        <v>96000</v>
      </c>
      <c r="N2129" s="24">
        <f t="shared" ca="1" si="2569"/>
        <v>96000</v>
      </c>
      <c r="O2129" s="24">
        <f t="shared" ca="1" si="2569"/>
        <v>96000</v>
      </c>
      <c r="P2129" s="24">
        <f t="shared" ca="1" si="2569"/>
        <v>96000</v>
      </c>
      <c r="R2129"/>
      <c r="S2129" s="80" cm="1">
        <f t="array" aca="1" ref="S2129" ca="1">INDIRECT(S2112)*(1-$H2122)</f>
        <v>8000</v>
      </c>
      <c r="T2129" s="80" cm="1">
        <f t="array" aca="1" ref="T2129" ca="1">INDIRECT(T2112)*(1-$H2122)</f>
        <v>8000</v>
      </c>
      <c r="U2129" s="80" cm="1">
        <f t="array" aca="1" ref="U2129" ca="1">INDIRECT(U2112)*(1-$H2122)</f>
        <v>8000</v>
      </c>
      <c r="V2129" s="80" cm="1">
        <f t="array" aca="1" ref="V2129" ca="1">INDIRECT(V2112)*(1-$H2122)</f>
        <v>8000</v>
      </c>
      <c r="W2129" s="80" cm="1">
        <f t="array" aca="1" ref="W2129" ca="1">INDIRECT(W2112)*(1-$H2122)</f>
        <v>8000</v>
      </c>
      <c r="X2129" s="80" cm="1">
        <f t="array" aca="1" ref="X2129" ca="1">INDIRECT(X2112)*(1-$H2122)</f>
        <v>8000</v>
      </c>
      <c r="Y2129" s="80" cm="1">
        <f t="array" aca="1" ref="Y2129" ca="1">INDIRECT(Y2112)*(1-$H2122)</f>
        <v>8000</v>
      </c>
      <c r="Z2129" s="80" cm="1">
        <f t="array" aca="1" ref="Z2129" ca="1">INDIRECT(Z2112)*(1-$H2122)</f>
        <v>8000</v>
      </c>
      <c r="AA2129" s="80" cm="1">
        <f t="array" aca="1" ref="AA2129" ca="1">INDIRECT(AA2112)*(1-$H2122)</f>
        <v>8000</v>
      </c>
      <c r="AB2129" s="80" cm="1">
        <f t="array" aca="1" ref="AB2129" ca="1">INDIRECT(AB2112)*(1-$H2122)</f>
        <v>8000</v>
      </c>
      <c r="AC2129" s="80" cm="1">
        <f t="array" aca="1" ref="AC2129" ca="1">INDIRECT(AC2112)*(1-$H2122)</f>
        <v>8000</v>
      </c>
      <c r="AD2129" s="80" cm="1">
        <f t="array" aca="1" ref="AD2129" ca="1">INDIRECT(AD2112)*(1-$H2122)</f>
        <v>8000</v>
      </c>
      <c r="AE2129" s="80" cm="1">
        <f t="array" aca="1" ref="AE2129" ca="1">INDIRECT(AE2112)*(1-$H2122)</f>
        <v>8000</v>
      </c>
      <c r="AF2129" s="80" cm="1">
        <f t="array" aca="1" ref="AF2129" ca="1">INDIRECT(AF2112)*(1-$H2122)</f>
        <v>8000</v>
      </c>
      <c r="AG2129" s="80" cm="1">
        <f t="array" aca="1" ref="AG2129" ca="1">INDIRECT(AG2112)*(1-$H2122)</f>
        <v>8000</v>
      </c>
      <c r="AH2129" s="80" cm="1">
        <f t="array" aca="1" ref="AH2129" ca="1">INDIRECT(AH2112)*(1-$H2122)</f>
        <v>8000</v>
      </c>
      <c r="AI2129" s="80" cm="1">
        <f t="array" aca="1" ref="AI2129" ca="1">INDIRECT(AI2112)*(1-$H2122)</f>
        <v>8000</v>
      </c>
      <c r="AJ2129" s="80" cm="1">
        <f t="array" aca="1" ref="AJ2129" ca="1">INDIRECT(AJ2112)*(1-$H2122)</f>
        <v>8000</v>
      </c>
      <c r="AK2129" s="80" cm="1">
        <f t="array" aca="1" ref="AK2129" ca="1">INDIRECT(AK2112)*(1-$H2122)</f>
        <v>8000</v>
      </c>
      <c r="AL2129" s="80" cm="1">
        <f t="array" aca="1" ref="AL2129" ca="1">INDIRECT(AL2112)*(1-$H2122)</f>
        <v>8000</v>
      </c>
      <c r="AM2129" s="80" cm="1">
        <f t="array" aca="1" ref="AM2129" ca="1">INDIRECT(AM2112)*(1-$H2122)</f>
        <v>8000</v>
      </c>
      <c r="AN2129" s="80" cm="1">
        <f t="array" aca="1" ref="AN2129" ca="1">INDIRECT(AN2112)*(1-$H2122)</f>
        <v>8000</v>
      </c>
      <c r="AO2129" s="80" cm="1">
        <f t="array" aca="1" ref="AO2129" ca="1">INDIRECT(AO2112)*(1-$H2122)</f>
        <v>8000</v>
      </c>
      <c r="AP2129" s="80" cm="1">
        <f t="array" aca="1" ref="AP2129" ca="1">INDIRECT(AP2112)*(1-$H2122)</f>
        <v>8000</v>
      </c>
      <c r="AQ2129" s="80" cm="1">
        <f t="array" aca="1" ref="AQ2129" ca="1">INDIRECT(AQ2112)*(1-$H2122)</f>
        <v>8000</v>
      </c>
      <c r="AR2129" s="80" cm="1">
        <f t="array" aca="1" ref="AR2129" ca="1">INDIRECT(AR2112)*(1-$H2122)</f>
        <v>8000</v>
      </c>
      <c r="AS2129" s="80" cm="1">
        <f t="array" aca="1" ref="AS2129" ca="1">INDIRECT(AS2112)*(1-$H2122)</f>
        <v>8000</v>
      </c>
      <c r="AT2129" s="80" cm="1">
        <f t="array" aca="1" ref="AT2129" ca="1">INDIRECT(AT2112)*(1-$H2122)</f>
        <v>8000</v>
      </c>
      <c r="AU2129" s="80" cm="1">
        <f t="array" aca="1" ref="AU2129" ca="1">INDIRECT(AU2112)*(1-$H2122)</f>
        <v>8000</v>
      </c>
      <c r="AV2129" s="80" cm="1">
        <f t="array" aca="1" ref="AV2129" ca="1">INDIRECT(AV2112)*(1-$H2122)</f>
        <v>8000</v>
      </c>
      <c r="AW2129" s="80" cm="1">
        <f t="array" aca="1" ref="AW2129" ca="1">INDIRECT(AW2112)*(1-$H2122)</f>
        <v>8000</v>
      </c>
      <c r="AX2129" s="80" cm="1">
        <f t="array" aca="1" ref="AX2129" ca="1">INDIRECT(AX2112)*(1-$H2122)</f>
        <v>8000</v>
      </c>
      <c r="AY2129" s="80" cm="1">
        <f t="array" aca="1" ref="AY2129" ca="1">INDIRECT(AY2112)*(1-$H2122)</f>
        <v>8000</v>
      </c>
      <c r="AZ2129" s="80" cm="1">
        <f t="array" aca="1" ref="AZ2129" ca="1">INDIRECT(AZ2112)*(1-$H2122)</f>
        <v>8000</v>
      </c>
      <c r="BA2129" s="80" cm="1">
        <f t="array" aca="1" ref="BA2129" ca="1">INDIRECT(BA2112)*(1-$H2122)</f>
        <v>8000</v>
      </c>
      <c r="BB2129" s="80" cm="1">
        <f t="array" aca="1" ref="BB2129" ca="1">INDIRECT(BB2112)*(1-$H2122)</f>
        <v>8000</v>
      </c>
      <c r="BC2129" s="80" cm="1">
        <f t="array" aca="1" ref="BC2129" ca="1">INDIRECT(BC2112)*(1-$H2122)</f>
        <v>8000</v>
      </c>
      <c r="BD2129" s="80" cm="1">
        <f t="array" aca="1" ref="BD2129" ca="1">INDIRECT(BD2112)*(1-$H2122)</f>
        <v>8000</v>
      </c>
      <c r="BE2129" s="80" cm="1">
        <f t="array" aca="1" ref="BE2129" ca="1">INDIRECT(BE2112)*(1-$H2122)</f>
        <v>8000</v>
      </c>
      <c r="BF2129" s="80" cm="1">
        <f t="array" aca="1" ref="BF2129" ca="1">INDIRECT(BF2112)*(1-$H2122)</f>
        <v>8000</v>
      </c>
      <c r="BG2129" s="80" cm="1">
        <f t="array" aca="1" ref="BG2129" ca="1">INDIRECT(BG2112)*(1-$H2122)</f>
        <v>8000</v>
      </c>
      <c r="BH2129" s="80" cm="1">
        <f t="array" aca="1" ref="BH2129" ca="1">INDIRECT(BH2112)*(1-$H2122)</f>
        <v>8000</v>
      </c>
      <c r="BI2129" s="80" cm="1">
        <f t="array" aca="1" ref="BI2129" ca="1">INDIRECT(BI2112)*(1-$H2122)</f>
        <v>8000</v>
      </c>
      <c r="BJ2129" s="80" cm="1">
        <f t="array" aca="1" ref="BJ2129" ca="1">INDIRECT(BJ2112)*(1-$H2122)</f>
        <v>8000</v>
      </c>
      <c r="BK2129" s="80" cm="1">
        <f t="array" aca="1" ref="BK2129" ca="1">INDIRECT(BK2112)*(1-$H2122)</f>
        <v>8000</v>
      </c>
      <c r="BL2129" s="80" cm="1">
        <f t="array" aca="1" ref="BL2129" ca="1">INDIRECT(BL2112)*(1-$H2122)</f>
        <v>8000</v>
      </c>
      <c r="BM2129" s="80" cm="1">
        <f t="array" aca="1" ref="BM2129" ca="1">INDIRECT(BM2112)*(1-$H2122)</f>
        <v>8000</v>
      </c>
      <c r="BN2129" s="80" cm="1">
        <f t="array" aca="1" ref="BN2129" ca="1">INDIRECT(BN2112)*(1-$H2122)</f>
        <v>8000</v>
      </c>
      <c r="BO2129" s="80" cm="1">
        <f t="array" aca="1" ref="BO2129" ca="1">INDIRECT(BO2112)*(1-$H2122)</f>
        <v>8000</v>
      </c>
      <c r="BP2129" s="80" cm="1">
        <f t="array" aca="1" ref="BP2129" ca="1">INDIRECT(BP2112)*(1-$H2122)</f>
        <v>8000</v>
      </c>
      <c r="BQ2129" s="80" cm="1">
        <f t="array" aca="1" ref="BQ2129" ca="1">INDIRECT(BQ2112)*(1-$H2122)</f>
        <v>8000</v>
      </c>
      <c r="BR2129" s="80" cm="1">
        <f t="array" aca="1" ref="BR2129" ca="1">INDIRECT(BR2112)*(1-$H2122)</f>
        <v>8000</v>
      </c>
      <c r="BS2129" s="80" cm="1">
        <f t="array" aca="1" ref="BS2129" ca="1">INDIRECT(BS2112)*(1-$H2122)</f>
        <v>8000</v>
      </c>
      <c r="BT2129" s="80" cm="1">
        <f t="array" aca="1" ref="BT2129" ca="1">INDIRECT(BT2112)*(1-$H2122)</f>
        <v>8000</v>
      </c>
      <c r="BU2129" s="80" cm="1">
        <f t="array" aca="1" ref="BU2129" ca="1">INDIRECT(BU2112)*(1-$H2122)</f>
        <v>8000</v>
      </c>
      <c r="BV2129" s="80" cm="1">
        <f t="array" aca="1" ref="BV2129" ca="1">INDIRECT(BV2112)*(1-$H2122)</f>
        <v>8000</v>
      </c>
      <c r="BW2129" s="80" cm="1">
        <f t="array" aca="1" ref="BW2129" ca="1">INDIRECT(BW2112)*(1-$H2122)</f>
        <v>8000</v>
      </c>
      <c r="BX2129" s="80" cm="1">
        <f t="array" aca="1" ref="BX2129" ca="1">INDIRECT(BX2112)*(1-$H2122)</f>
        <v>8000</v>
      </c>
      <c r="BY2129" s="80" cm="1">
        <f t="array" aca="1" ref="BY2129" ca="1">INDIRECT(BY2112)*(1-$H2122)</f>
        <v>8000</v>
      </c>
      <c r="BZ2129" s="80" cm="1">
        <f t="array" aca="1" ref="BZ2129" ca="1">INDIRECT(BZ2112)*(1-$H2122)</f>
        <v>8000</v>
      </c>
      <c r="CA2129" s="80" cm="1">
        <f t="array" aca="1" ref="CA2129" ca="1">INDIRECT(CA2112)*(1-$H2122)</f>
        <v>8000</v>
      </c>
      <c r="CB2129" s="80" cm="1">
        <f t="array" aca="1" ref="CB2129" ca="1">INDIRECT(CB2112)*(1-$H2122)</f>
        <v>8000</v>
      </c>
      <c r="CC2129" s="80" cm="1">
        <f t="array" aca="1" ref="CC2129" ca="1">INDIRECT(CC2112)*(1-$H2122)</f>
        <v>8000</v>
      </c>
      <c r="CD2129" s="80" cm="1">
        <f t="array" aca="1" ref="CD2129" ca="1">INDIRECT(CD2112)*(1-$H2122)</f>
        <v>8000</v>
      </c>
      <c r="CE2129" s="80" cm="1">
        <f t="array" aca="1" ref="CE2129" ca="1">INDIRECT(CE2112)*(1-$H2122)</f>
        <v>8000</v>
      </c>
      <c r="CF2129" s="80" cm="1">
        <f t="array" aca="1" ref="CF2129" ca="1">INDIRECT(CF2112)*(1-$H2122)</f>
        <v>8000</v>
      </c>
      <c r="CG2129" s="80" cm="1">
        <f t="array" aca="1" ref="CG2129" ca="1">INDIRECT(CG2112)*(1-$H2122)</f>
        <v>8000</v>
      </c>
      <c r="CH2129" s="80" cm="1">
        <f t="array" aca="1" ref="CH2129" ca="1">INDIRECT(CH2112)*(1-$H2122)</f>
        <v>8000</v>
      </c>
      <c r="CI2129" s="80" cm="1">
        <f t="array" aca="1" ref="CI2129" ca="1">INDIRECT(CI2112)*(1-$H2122)</f>
        <v>8000</v>
      </c>
      <c r="CJ2129" s="80" cm="1">
        <f t="array" aca="1" ref="CJ2129" ca="1">INDIRECT(CJ2112)*(1-$H2122)</f>
        <v>8000</v>
      </c>
      <c r="CK2129" s="80" cm="1">
        <f t="array" aca="1" ref="CK2129" ca="1">INDIRECT(CK2112)*(1-$H2122)</f>
        <v>8000</v>
      </c>
      <c r="CL2129" s="80" cm="1">
        <f t="array" aca="1" ref="CL2129" ca="1">INDIRECT(CL2112)*(1-$H2122)</f>
        <v>8000</v>
      </c>
    </row>
    <row r="2130" spans="2:90" x14ac:dyDescent="0.4">
      <c r="B2130" s="154" t="str">
        <f>"Prepayment - "&amp;SUBSTITUTE(B2118,":","")</f>
        <v>Prepayment - Revenue driven amortizing loan - no defaults</v>
      </c>
      <c r="D2130" t="s">
        <v>763</v>
      </c>
      <c r="E2130" t="str">
        <f t="shared" si="2565"/>
        <v>2130 LAMORTR-S</v>
      </c>
      <c r="K2130" s="24">
        <f t="shared" si="2569"/>
        <v>0</v>
      </c>
      <c r="L2130" s="24">
        <f t="shared" si="2569"/>
        <v>0</v>
      </c>
      <c r="M2130" s="24">
        <f t="shared" si="2569"/>
        <v>0</v>
      </c>
      <c r="N2130" s="24">
        <f t="shared" si="2569"/>
        <v>0</v>
      </c>
      <c r="O2130" s="24">
        <f t="shared" si="2569"/>
        <v>0</v>
      </c>
      <c r="P2130" s="24">
        <f t="shared" si="2569"/>
        <v>0</v>
      </c>
      <c r="R2130"/>
      <c r="S2130" s="129">
        <v>0</v>
      </c>
      <c r="T2130" s="129">
        <v>0</v>
      </c>
      <c r="U2130" s="129">
        <v>0</v>
      </c>
      <c r="V2130" s="74">
        <v>0</v>
      </c>
      <c r="W2130" s="74">
        <v>0</v>
      </c>
      <c r="X2130" s="74">
        <v>0</v>
      </c>
      <c r="Y2130" s="74">
        <v>0</v>
      </c>
      <c r="Z2130" s="74">
        <v>0</v>
      </c>
      <c r="AA2130" s="74">
        <v>0</v>
      </c>
      <c r="AB2130" s="74">
        <v>0</v>
      </c>
      <c r="AC2130" s="74">
        <v>0</v>
      </c>
      <c r="AD2130" s="74">
        <v>0</v>
      </c>
      <c r="AE2130" s="74">
        <v>0</v>
      </c>
      <c r="AF2130" s="74">
        <v>0</v>
      </c>
      <c r="AG2130" s="74">
        <v>0</v>
      </c>
      <c r="AH2130" s="74">
        <v>0</v>
      </c>
      <c r="AI2130" s="74">
        <v>0</v>
      </c>
      <c r="AJ2130" s="74">
        <v>0</v>
      </c>
      <c r="AK2130" s="74">
        <v>0</v>
      </c>
      <c r="AL2130" s="74">
        <v>0</v>
      </c>
      <c r="AM2130" s="74">
        <v>0</v>
      </c>
      <c r="AN2130" s="74">
        <v>0</v>
      </c>
      <c r="AO2130" s="74">
        <v>0</v>
      </c>
      <c r="AP2130" s="74">
        <v>0</v>
      </c>
      <c r="AQ2130" s="74">
        <v>0</v>
      </c>
      <c r="AR2130" s="74">
        <v>0</v>
      </c>
      <c r="AS2130" s="74">
        <v>0</v>
      </c>
      <c r="AT2130" s="74">
        <v>0</v>
      </c>
      <c r="AU2130" s="74">
        <v>0</v>
      </c>
      <c r="AV2130" s="74">
        <v>0</v>
      </c>
      <c r="AW2130" s="74">
        <v>0</v>
      </c>
      <c r="AX2130" s="74">
        <v>0</v>
      </c>
      <c r="AY2130" s="74">
        <v>0</v>
      </c>
      <c r="AZ2130" s="74">
        <v>0</v>
      </c>
      <c r="BA2130" s="74">
        <v>0</v>
      </c>
      <c r="BB2130" s="74">
        <v>0</v>
      </c>
      <c r="BC2130" s="74">
        <v>0</v>
      </c>
      <c r="BD2130" s="74">
        <v>0</v>
      </c>
      <c r="BE2130" s="74">
        <v>0</v>
      </c>
      <c r="BF2130" s="74">
        <v>0</v>
      </c>
      <c r="BG2130" s="74">
        <v>0</v>
      </c>
      <c r="BH2130" s="74">
        <v>0</v>
      </c>
      <c r="BI2130" s="74">
        <v>0</v>
      </c>
      <c r="BJ2130" s="74">
        <v>0</v>
      </c>
      <c r="BK2130" s="74">
        <v>0</v>
      </c>
      <c r="BL2130" s="74">
        <v>0</v>
      </c>
      <c r="BM2130" s="74">
        <v>0</v>
      </c>
      <c r="BN2130" s="74">
        <v>0</v>
      </c>
      <c r="BO2130" s="74">
        <v>0</v>
      </c>
      <c r="BP2130" s="74">
        <v>0</v>
      </c>
      <c r="BQ2130" s="74">
        <v>0</v>
      </c>
      <c r="BR2130" s="74">
        <v>0</v>
      </c>
      <c r="BS2130" s="74">
        <v>0</v>
      </c>
      <c r="BT2130" s="74">
        <v>0</v>
      </c>
      <c r="BU2130" s="74">
        <v>0</v>
      </c>
      <c r="BV2130" s="74">
        <v>0</v>
      </c>
      <c r="BW2130" s="74">
        <v>0</v>
      </c>
      <c r="BX2130" s="74">
        <v>0</v>
      </c>
      <c r="BY2130" s="74">
        <v>0</v>
      </c>
      <c r="BZ2130" s="74">
        <v>0</v>
      </c>
      <c r="CA2130" s="74">
        <v>0</v>
      </c>
      <c r="CB2130" s="74">
        <v>0</v>
      </c>
      <c r="CC2130" s="74">
        <v>0</v>
      </c>
      <c r="CD2130" s="74">
        <v>0</v>
      </c>
      <c r="CE2130" s="74">
        <v>0</v>
      </c>
      <c r="CF2130" s="74">
        <v>0</v>
      </c>
      <c r="CG2130" s="74">
        <v>0</v>
      </c>
      <c r="CH2130" s="74">
        <v>0</v>
      </c>
      <c r="CI2130" s="74">
        <v>0</v>
      </c>
      <c r="CJ2130" s="74">
        <v>0</v>
      </c>
      <c r="CK2130" s="74">
        <v>0</v>
      </c>
      <c r="CL2130" s="74">
        <v>0</v>
      </c>
    </row>
    <row r="2131" spans="2:90" x14ac:dyDescent="0.4">
      <c r="B2131" s="154" t="str">
        <f>"Principal payments - "&amp;SUBSTITUTE(B2118,":","")</f>
        <v>Principal payments - Revenue driven amortizing loan - no defaults</v>
      </c>
      <c r="C2131" s="59"/>
      <c r="D2131" t="s">
        <v>763</v>
      </c>
      <c r="E2131" t="str">
        <f t="shared" si="2565"/>
        <v>2131 LAMORTR-S</v>
      </c>
      <c r="G2131" s="59"/>
      <c r="K2131" s="134">
        <f t="shared" ca="1" si="2569"/>
        <v>5.7847198143386335E+65</v>
      </c>
      <c r="L2131" s="134">
        <f t="shared" ca="1" si="2569"/>
        <v>6.3068383556791342E+127</v>
      </c>
      <c r="M2131" s="134">
        <f t="shared" ca="1" si="2569"/>
        <v>2.0951968392584955E+187</v>
      </c>
      <c r="N2131" s="134">
        <f t="shared" ca="1" si="2569"/>
        <v>-7.4439464577669176E+244</v>
      </c>
      <c r="O2131" s="134">
        <f t="shared" ca="1" si="2569"/>
        <v>-9.2799054905009246E+300</v>
      </c>
      <c r="P2131" s="134" t="e">
        <f t="shared" ca="1" si="2569"/>
        <v>#NUM!</v>
      </c>
      <c r="R2131"/>
      <c r="S2131" s="174">
        <f t="shared" ref="S2131" ca="1" si="2570">S2143+S2134</f>
        <v>181983660.66004568</v>
      </c>
      <c r="T2131" s="174">
        <f t="shared" ref="T2131:AX2131" ca="1" si="2571">T2143+T2134</f>
        <v>132966081662504.81</v>
      </c>
      <c r="U2131" s="174">
        <f t="shared" ca="1" si="2571"/>
        <v>4.8575553305015493E+19</v>
      </c>
      <c r="V2131" s="174">
        <f t="shared" ca="1" si="2571"/>
        <v>1.1830229919546354E+25</v>
      </c>
      <c r="W2131" s="174">
        <f t="shared" ca="1" si="2571"/>
        <v>2.0415860842384069E+30</v>
      </c>
      <c r="X2131" s="174">
        <f t="shared" ca="1" si="2571"/>
        <v>2.648694466908551E+35</v>
      </c>
      <c r="Y2131" s="174">
        <f t="shared" ca="1" si="2571"/>
        <v>2.7495535384611573E+40</v>
      </c>
      <c r="Z2131" s="174">
        <f t="shared" ca="1" si="2571"/>
        <v>2.3993785637692234E+45</v>
      </c>
      <c r="AA2131" s="174">
        <f t="shared" ca="1" si="2571"/>
        <v>1.7245960334047163E+50</v>
      </c>
      <c r="AB2131" s="174">
        <f t="shared" ca="1" si="2571"/>
        <v>5.9970794079403387E+54</v>
      </c>
      <c r="AC2131" s="174">
        <f t="shared" ca="1" si="2571"/>
        <v>-1.5495328263257408E+60</v>
      </c>
      <c r="AD2131" s="174">
        <f t="shared" ca="1" si="2571"/>
        <v>-5.7847199434678769E+65</v>
      </c>
      <c r="AE2131" s="174">
        <f t="shared" ca="1" si="2571"/>
        <v>-5.7842597209738521E+70</v>
      </c>
      <c r="AF2131" s="174">
        <f t="shared" ca="1" si="2571"/>
        <v>5.5461891855156135E+75</v>
      </c>
      <c r="AG2131" s="174">
        <f t="shared" ca="1" si="2571"/>
        <v>2.785297403653756E+81</v>
      </c>
      <c r="AH2131" s="174">
        <f t="shared" ca="1" si="2571"/>
        <v>5.5008570652279252E+86</v>
      </c>
      <c r="AI2131" s="174">
        <f t="shared" ca="1" si="2571"/>
        <v>7.8830324486788114E+91</v>
      </c>
      <c r="AJ2131" s="174">
        <f t="shared" ca="1" si="2571"/>
        <v>8.9327886244154716E+96</v>
      </c>
      <c r="AK2131" s="174">
        <f t="shared" ca="1" si="2571"/>
        <v>7.4068993830038222E+101</v>
      </c>
      <c r="AL2131" s="174">
        <f t="shared" ca="1" si="2571"/>
        <v>1.9968433901823474E+106</v>
      </c>
      <c r="AM2131" s="174">
        <f t="shared" ca="1" si="2571"/>
        <v>-8.2322695387443674E+111</v>
      </c>
      <c r="AN2131" s="174">
        <f t="shared" ca="1" si="2571"/>
        <v>-2.3357889882128579E+117</v>
      </c>
      <c r="AO2131" s="174">
        <f t="shared" ca="1" si="2571"/>
        <v>-4.2329969973191693E+122</v>
      </c>
      <c r="AP2131" s="174">
        <f t="shared" ca="1" si="2571"/>
        <v>-6.3068387084230118E+127</v>
      </c>
      <c r="AQ2131" s="174">
        <f t="shared" ca="1" si="2571"/>
        <v>-8.2908831367157369E+132</v>
      </c>
      <c r="AR2131" s="174">
        <f t="shared" ca="1" si="2571"/>
        <v>-9.9230515183345794E+137</v>
      </c>
      <c r="AS2131" s="174">
        <f t="shared" ca="1" si="2571"/>
        <v>-1.1003994899477124E+143</v>
      </c>
      <c r="AT2131" s="174">
        <f t="shared" ca="1" si="2571"/>
        <v>-1.1432434882896154E+148</v>
      </c>
      <c r="AU2131" s="174">
        <f t="shared" ca="1" si="2571"/>
        <v>-1.1209968798661936E+153</v>
      </c>
      <c r="AV2131" s="174">
        <f t="shared" ca="1" si="2571"/>
        <v>-1.0421167380277281E+158</v>
      </c>
      <c r="AW2131" s="174">
        <f t="shared" ca="1" si="2571"/>
        <v>-9.2031965985715604E+162</v>
      </c>
      <c r="AX2131" s="174">
        <f t="shared" ca="1" si="2571"/>
        <v>-7.7177771640528652E+167</v>
      </c>
      <c r="AY2131" s="174">
        <f t="shared" ref="AY2131:CD2131" ca="1" si="2572">AY2143+AY2134</f>
        <v>-6.1298347580133904E+172</v>
      </c>
      <c r="AZ2131" s="174">
        <f t="shared" ca="1" si="2572"/>
        <v>-4.5901748968728677E+177</v>
      </c>
      <c r="BA2131" s="174">
        <f t="shared" ca="1" si="2572"/>
        <v>-3.2194495714844771E+182</v>
      </c>
      <c r="BB2131" s="174">
        <f t="shared" ca="1" si="2572"/>
        <v>-2.095197107534421E+187</v>
      </c>
      <c r="BC2131" s="174">
        <f t="shared" ca="1" si="2572"/>
        <v>-1.2466047005775197E+192</v>
      </c>
      <c r="BD2131" s="174">
        <f t="shared" ca="1" si="2572"/>
        <v>-6.5971458687074246E+196</v>
      </c>
      <c r="BE2131" s="174">
        <f t="shared" ca="1" si="2572"/>
        <v>-2.9110996291068373E+201</v>
      </c>
      <c r="BF2131" s="174">
        <f t="shared" ca="1" si="2572"/>
        <v>-8.4665089649003975E+205</v>
      </c>
      <c r="BG2131" s="174">
        <f t="shared" ca="1" si="2572"/>
        <v>1.4184833549698368E+210</v>
      </c>
      <c r="BH2131" s="174">
        <f t="shared" ca="1" si="2572"/>
        <v>4.9763107700562522E+215</v>
      </c>
      <c r="BI2131" s="174">
        <f t="shared" ca="1" si="2572"/>
        <v>5.3233022682104243E+220</v>
      </c>
      <c r="BJ2131" s="174">
        <f t="shared" ca="1" si="2572"/>
        <v>4.3734062090831557E+225</v>
      </c>
      <c r="BK2131" s="174">
        <f t="shared" ca="1" si="2572"/>
        <v>3.1409048524790788E+230</v>
      </c>
      <c r="BL2131" s="174">
        <f t="shared" ca="1" si="2572"/>
        <v>2.0655516710501094E+235</v>
      </c>
      <c r="BM2131" s="174">
        <f t="shared" ca="1" si="2572"/>
        <v>1.2725571665457665E+240</v>
      </c>
      <c r="BN2131" s="174">
        <f t="shared" ca="1" si="2572"/>
        <v>7.4439475181792991E+244</v>
      </c>
      <c r="BO2131" s="174">
        <f t="shared" ca="1" si="2572"/>
        <v>4.1710343717198671E+249</v>
      </c>
      <c r="BP2131" s="174">
        <f t="shared" ca="1" si="2572"/>
        <v>2.2527191405432296E+254</v>
      </c>
      <c r="BQ2131" s="174">
        <f t="shared" ca="1" si="2572"/>
        <v>1.1781440193386596E+259</v>
      </c>
      <c r="BR2131" s="174">
        <f t="shared" ca="1" si="2572"/>
        <v>5.9874407028631855E+263</v>
      </c>
      <c r="BS2131" s="174">
        <f t="shared" ca="1" si="2572"/>
        <v>2.9647016828211289E+268</v>
      </c>
      <c r="BT2131" s="174">
        <f t="shared" ca="1" si="2572"/>
        <v>1.4326669354633494E+273</v>
      </c>
      <c r="BU2131" s="174">
        <f t="shared" ca="1" si="2572"/>
        <v>6.7578892384961412E+277</v>
      </c>
      <c r="BV2131" s="174">
        <f t="shared" ca="1" si="2572"/>
        <v>3.1049017917526954E+282</v>
      </c>
      <c r="BW2131" s="174">
        <f t="shared" ca="1" si="2572"/>
        <v>1.3825015099434957E+287</v>
      </c>
      <c r="BX2131" s="174">
        <f t="shared" ca="1" si="2572"/>
        <v>5.9195604810444332E+291</v>
      </c>
      <c r="BY2131" s="174">
        <f t="shared" ca="1" si="2572"/>
        <v>2.4140613035138941E+296</v>
      </c>
      <c r="BZ2131" s="174">
        <f t="shared" ca="1" si="2572"/>
        <v>9.2799075020698723E+300</v>
      </c>
      <c r="CA2131" s="174">
        <f t="shared" ca="1" si="2572"/>
        <v>3.1655786909580021E+305</v>
      </c>
      <c r="CB2131" s="174" t="e">
        <f t="shared" ca="1" si="2572"/>
        <v>#NUM!</v>
      </c>
      <c r="CC2131" s="174" t="e">
        <f t="shared" ca="1" si="2572"/>
        <v>#NUM!</v>
      </c>
      <c r="CD2131" s="174" t="e">
        <f t="shared" ca="1" si="2572"/>
        <v>#NUM!</v>
      </c>
      <c r="CE2131" s="174" t="e">
        <f t="shared" ref="CE2131:CK2131" ca="1" si="2573">CE2143+CE2134</f>
        <v>#NUM!</v>
      </c>
      <c r="CF2131" s="174" t="e">
        <f t="shared" ca="1" si="2573"/>
        <v>#NUM!</v>
      </c>
      <c r="CG2131" s="174" t="e">
        <f t="shared" ca="1" si="2573"/>
        <v>#NUM!</v>
      </c>
      <c r="CH2131" s="174" t="e">
        <f t="shared" ca="1" si="2573"/>
        <v>#NUM!</v>
      </c>
      <c r="CI2131" s="174" t="e">
        <f t="shared" ca="1" si="2573"/>
        <v>#NUM!</v>
      </c>
      <c r="CJ2131" s="174" t="e">
        <f t="shared" ca="1" si="2573"/>
        <v>#NUM!</v>
      </c>
      <c r="CK2131" s="174" t="e">
        <f t="shared" ca="1" si="2573"/>
        <v>#NUM!</v>
      </c>
      <c r="CL2131" s="174" t="e">
        <f t="shared" ref="CL2131" ca="1" si="2574">CL2143+CL2134</f>
        <v>#NUM!</v>
      </c>
    </row>
    <row r="2132" spans="2:90" x14ac:dyDescent="0.4">
      <c r="B2132" s="123" t="str">
        <f>"Loan - "&amp;SUBSTITUTE(B2118,":","")</f>
        <v>Loan - Revenue driven amortizing loan - no defaults</v>
      </c>
      <c r="C2132" t="s">
        <v>240</v>
      </c>
      <c r="D2132" t="s">
        <v>763</v>
      </c>
      <c r="E2132" t="str">
        <f t="shared" si="2565"/>
        <v>2132 LAMORTR-S</v>
      </c>
      <c r="G2132" s="57" t="s">
        <v>244</v>
      </c>
      <c r="I2132" s="74"/>
      <c r="J2132" s="74"/>
      <c r="K2132" s="33">
        <f t="shared" ref="K2132:P2132" ca="1" si="2575">SUMIF($4:$4,K$2,2132:2132)</f>
        <v>5.7846888235007037E+65</v>
      </c>
      <c r="L2132" s="33">
        <f t="shared" ca="1" si="2575"/>
        <v>6.30675369644576E+127</v>
      </c>
      <c r="M2132" s="33">
        <f t="shared" ca="1" si="2575"/>
        <v>2.0951324516555625E+187</v>
      </c>
      <c r="N2132" s="33">
        <f t="shared" ca="1" si="2575"/>
        <v>-7.4436919525817406E+244</v>
      </c>
      <c r="O2132" s="33">
        <f t="shared" ca="1" si="2575"/>
        <v>-9.2794226961461834E+300</v>
      </c>
      <c r="P2132" s="33" t="e">
        <f t="shared" ca="1" si="2575"/>
        <v>#NUM!</v>
      </c>
      <c r="Q2132" s="33"/>
      <c r="R2132" s="53">
        <f ca="1">S2128</f>
        <v>0</v>
      </c>
      <c r="S2132" s="93">
        <f t="shared" ref="S2132" ca="1" si="2576">SUM(S2128:S2131)</f>
        <v>181991660.66004568</v>
      </c>
      <c r="T2132" s="93">
        <f t="shared" ref="T2132:AX2132" ca="1" si="2577">SUM(T2128:T2131)</f>
        <v>132965899694207.48</v>
      </c>
      <c r="U2132" s="93">
        <f t="shared" ca="1" si="2577"/>
        <v>4.8575420339299336E+19</v>
      </c>
      <c r="V2132" s="93">
        <f t="shared" ca="1" si="2577"/>
        <v>1.1830181344260088E+25</v>
      </c>
      <c r="W2132" s="93">
        <f t="shared" ca="1" si="2577"/>
        <v>2.0415742541060428E+30</v>
      </c>
      <c r="X2132" s="93">
        <f t="shared" ca="1" si="2577"/>
        <v>2.6486740512852976E+35</v>
      </c>
      <c r="Y2132" s="93">
        <f t="shared" ca="1" si="2577"/>
        <v>2.7495270519265031E+40</v>
      </c>
      <c r="Z2132" s="93">
        <f t="shared" ca="1" si="2577"/>
        <v>2.3993510687657786E+45</v>
      </c>
      <c r="AA2132" s="93">
        <f t="shared" ca="1" si="2577"/>
        <v>1.7245720401712725E+50</v>
      </c>
      <c r="AB2132" s="93">
        <f t="shared" ca="1" si="2577"/>
        <v>5.9969069531556666E+54</v>
      </c>
      <c r="AC2132" s="93">
        <f t="shared" ca="1" si="2577"/>
        <v>-1.5495388230587997E+60</v>
      </c>
      <c r="AD2132" s="93">
        <f t="shared" ca="1" si="2577"/>
        <v>-5.7847044480191778E+65</v>
      </c>
      <c r="AE2132" s="93">
        <f t="shared" ca="1" si="2577"/>
        <v>-5.7842018740856177E+70</v>
      </c>
      <c r="AF2132" s="93">
        <f t="shared" ca="1" si="2577"/>
        <v>5.5462470269510637E+75</v>
      </c>
      <c r="AG2132" s="93">
        <f t="shared" ca="1" si="2577"/>
        <v>2.7852918573484049E+81</v>
      </c>
      <c r="AH2132" s="93">
        <f t="shared" ca="1" si="2577"/>
        <v>5.5008292123652768E+86</v>
      </c>
      <c r="AI2132" s="93">
        <f t="shared" ca="1" si="2577"/>
        <v>7.882977440667538E+91</v>
      </c>
      <c r="AJ2132" s="93">
        <f t="shared" ca="1" si="2577"/>
        <v>8.9327097951957325E+96</v>
      </c>
      <c r="AK2132" s="93">
        <f t="shared" ca="1" si="2577"/>
        <v>7.4068100567007376E+101</v>
      </c>
      <c r="AL2132" s="93">
        <f t="shared" ca="1" si="2577"/>
        <v>1.996769322982495E+106</v>
      </c>
      <c r="AM2132" s="93">
        <f t="shared" ca="1" si="2577"/>
        <v>-8.2322895056907447E+111</v>
      </c>
      <c r="AN2132" s="93">
        <f t="shared" ca="1" si="2577"/>
        <v>-2.3357807559032182E+117</v>
      </c>
      <c r="AO2132" s="93">
        <f t="shared" ca="1" si="2577"/>
        <v>-4.2329736395946194E+122</v>
      </c>
      <c r="AP2132" s="93">
        <f t="shared" ca="1" si="2577"/>
        <v>-6.3067963789221407E+127</v>
      </c>
      <c r="AQ2132" s="93">
        <f t="shared" ca="1" si="2577"/>
        <v>-8.2908200691787719E+132</v>
      </c>
      <c r="AR2132" s="93">
        <f t="shared" ca="1" si="2577"/>
        <v>-9.9229686107698235E+137</v>
      </c>
      <c r="AS2132" s="93">
        <f t="shared" ca="1" si="2577"/>
        <v>-1.1003895670627006E+143</v>
      </c>
      <c r="AT2132" s="93">
        <f t="shared" ca="1" si="2577"/>
        <v>-1.1432324844940014E+148</v>
      </c>
      <c r="AU2132" s="93">
        <f t="shared" ca="1" si="2577"/>
        <v>-1.1209854476523047E+153</v>
      </c>
      <c r="AV2132" s="93">
        <f t="shared" ca="1" si="2577"/>
        <v>-1.0421055282885275E+158</v>
      </c>
      <c r="AW2132" s="93">
        <f t="shared" ca="1" si="2577"/>
        <v>-9.2030923891490574E+162</v>
      </c>
      <c r="AX2132" s="93">
        <f t="shared" ca="1" si="2577"/>
        <v>-7.7176851341797628E+167</v>
      </c>
      <c r="AY2132" s="93">
        <f t="shared" ref="AY2132:CD2132" ca="1" si="2578">SUM(AY2128:AY2131)</f>
        <v>-6.1297575820900266E+172</v>
      </c>
      <c r="AZ2132" s="93">
        <f t="shared" ca="1" si="2578"/>
        <v>-4.5901136000752465E+177</v>
      </c>
      <c r="BA2132" s="93">
        <f t="shared" ca="1" si="2578"/>
        <v>-3.21940367096656E+182</v>
      </c>
      <c r="BB2132" s="93">
        <f t="shared" ca="1" si="2578"/>
        <v>-2.0951649139605475E+187</v>
      </c>
      <c r="BC2132" s="93">
        <f t="shared" ca="1" si="2578"/>
        <v>-1.2465837492530032E+192</v>
      </c>
      <c r="BD2132" s="93">
        <f t="shared" ca="1" si="2578"/>
        <v>-6.5970212124451231E+196</v>
      </c>
      <c r="BE2132" s="93">
        <f t="shared" ca="1" si="2578"/>
        <v>-2.9110336601516838E+201</v>
      </c>
      <c r="BF2132" s="93">
        <f t="shared" ca="1" si="2578"/>
        <v>-8.4662178681863742E+205</v>
      </c>
      <c r="BG2132" s="93">
        <f t="shared" ca="1" si="2578"/>
        <v>1.4185680142132286E+210</v>
      </c>
      <c r="BH2132" s="93">
        <f t="shared" ca="1" si="2578"/>
        <v>4.9762965835224344E+215</v>
      </c>
      <c r="BI2132" s="93">
        <f t="shared" ca="1" si="2578"/>
        <v>5.3232525053876287E+220</v>
      </c>
      <c r="BJ2132" s="93">
        <f t="shared" ca="1" si="2578"/>
        <v>4.3733529770598781E+225</v>
      </c>
      <c r="BK2132" s="93">
        <f t="shared" ca="1" si="2578"/>
        <v>3.1408611194860694E+230</v>
      </c>
      <c r="BL2132" s="93">
        <f t="shared" ca="1" si="2578"/>
        <v>2.0655202628798942E+235</v>
      </c>
      <c r="BM2132" s="93">
        <f t="shared" ca="1" si="2578"/>
        <v>1.2725365116598411E+240</v>
      </c>
      <c r="BN2132" s="93">
        <f t="shared" ca="1" si="2578"/>
        <v>7.4438202666108655E+244</v>
      </c>
      <c r="BO2132" s="93">
        <f t="shared" ca="1" si="2578"/>
        <v>4.1709599348003412E+249</v>
      </c>
      <c r="BP2132" s="93">
        <f t="shared" ca="1" si="2578"/>
        <v>2.2526774316944663E+254</v>
      </c>
      <c r="BQ2132" s="93">
        <f t="shared" ca="1" si="2578"/>
        <v>1.1781214929849143E+259</v>
      </c>
      <c r="BR2132" s="93">
        <f t="shared" ca="1" si="2578"/>
        <v>5.9873228929853352E+263</v>
      </c>
      <c r="BS2132" s="93">
        <f t="shared" ca="1" si="2578"/>
        <v>2.9646418107801374E+268</v>
      </c>
      <c r="BT2132" s="93">
        <f t="shared" ca="1" si="2578"/>
        <v>1.4326372896489629E+273</v>
      </c>
      <c r="BU2132" s="93">
        <f t="shared" ca="1" si="2578"/>
        <v>6.7577459777565216E+277</v>
      </c>
      <c r="BV2132" s="93">
        <f t="shared" ca="1" si="2578"/>
        <v>3.1048342157374929E+282</v>
      </c>
      <c r="BW2132" s="93">
        <f t="shared" ca="1" si="2578"/>
        <v>1.3824704622827439E+287</v>
      </c>
      <c r="BX2132" s="93">
        <f t="shared" ca="1" si="2578"/>
        <v>5.9194222371289101E+291</v>
      </c>
      <c r="BY2132" s="93">
        <f t="shared" ca="1" si="2578"/>
        <v>2.4140021106855127E+296</v>
      </c>
      <c r="BZ2132" s="93">
        <f t="shared" ca="1" si="2578"/>
        <v>9.2796661078275496E+300</v>
      </c>
      <c r="CA2132" s="93">
        <f t="shared" ca="1" si="2578"/>
        <v>3.1654858967310405E+305</v>
      </c>
      <c r="CB2132" s="93" t="e">
        <f t="shared" ca="1" si="2578"/>
        <v>#NUM!</v>
      </c>
      <c r="CC2132" s="93" t="e">
        <f t="shared" ca="1" si="2578"/>
        <v>#NUM!</v>
      </c>
      <c r="CD2132" s="93" t="e">
        <f t="shared" ca="1" si="2578"/>
        <v>#NUM!</v>
      </c>
      <c r="CE2132" s="93" t="e">
        <f t="shared" ref="CE2132:CK2132" ca="1" si="2579">SUM(CE2128:CE2131)</f>
        <v>#NUM!</v>
      </c>
      <c r="CF2132" s="93" t="e">
        <f t="shared" ca="1" si="2579"/>
        <v>#NUM!</v>
      </c>
      <c r="CG2132" s="93" t="e">
        <f t="shared" ca="1" si="2579"/>
        <v>#NUM!</v>
      </c>
      <c r="CH2132" s="93" t="e">
        <f t="shared" ca="1" si="2579"/>
        <v>#NUM!</v>
      </c>
      <c r="CI2132" s="93" t="e">
        <f t="shared" ca="1" si="2579"/>
        <v>#NUM!</v>
      </c>
      <c r="CJ2132" s="93" t="e">
        <f t="shared" ca="1" si="2579"/>
        <v>#NUM!</v>
      </c>
      <c r="CK2132" s="93" t="e">
        <f t="shared" ca="1" si="2579"/>
        <v>#NUM!</v>
      </c>
      <c r="CL2132" s="93" t="e">
        <f t="shared" ref="CL2132" ca="1" si="2580">SUM(CL2128:CL2131)</f>
        <v>#NUM!</v>
      </c>
    </row>
    <row r="2133" spans="2:90" x14ac:dyDescent="0.4">
      <c r="B2133" s="122"/>
      <c r="D2133" t="s">
        <v>763</v>
      </c>
      <c r="E2133" t="str">
        <f t="shared" si="2565"/>
        <v>2133 LAMORTR-S</v>
      </c>
      <c r="G2133" s="57"/>
      <c r="R2133"/>
      <c r="S2133" s="62"/>
      <c r="T2133" s="62"/>
      <c r="U2133" s="62"/>
      <c r="V2133" s="62"/>
      <c r="W2133" s="62"/>
      <c r="X2133" s="62"/>
      <c r="Y2133" s="62"/>
      <c r="Z2133" s="62"/>
      <c r="AA2133" s="62"/>
      <c r="AB2133" s="62"/>
      <c r="AC2133" s="62"/>
      <c r="AD2133" s="62"/>
      <c r="AE2133" s="62"/>
      <c r="AF2133" s="62"/>
      <c r="AG2133" s="62"/>
      <c r="AH2133" s="62"/>
      <c r="AI2133" s="62"/>
      <c r="AJ2133" s="62"/>
      <c r="AK2133" s="62"/>
      <c r="AL2133" s="62"/>
      <c r="AM2133" s="62"/>
      <c r="AN2133" s="62"/>
      <c r="AO2133" s="62"/>
      <c r="AP2133" s="62"/>
      <c r="AQ2133" s="62"/>
      <c r="AR2133" s="62"/>
      <c r="AS2133" s="62"/>
      <c r="AT2133" s="62"/>
      <c r="AU2133" s="62"/>
      <c r="AV2133" s="62"/>
      <c r="AW2133" s="62"/>
      <c r="AX2133" s="62"/>
      <c r="AY2133" s="62"/>
      <c r="AZ2133" s="62"/>
      <c r="BA2133" s="62"/>
      <c r="BB2133" s="62"/>
      <c r="BC2133" s="62"/>
      <c r="BD2133" s="62"/>
      <c r="BE2133" s="62"/>
      <c r="BF2133" s="62"/>
      <c r="BG2133" s="62"/>
      <c r="BH2133" s="62"/>
      <c r="BI2133" s="62"/>
      <c r="BJ2133" s="62"/>
      <c r="BK2133" s="62"/>
      <c r="BL2133" s="62"/>
      <c r="BM2133" s="62"/>
      <c r="BN2133" s="62"/>
      <c r="BO2133" s="62"/>
      <c r="BP2133" s="62"/>
      <c r="BQ2133" s="62"/>
      <c r="BR2133" s="62"/>
      <c r="BS2133" s="62"/>
      <c r="BT2133" s="62"/>
      <c r="BU2133" s="62"/>
      <c r="BV2133" s="62"/>
      <c r="BW2133" s="62"/>
      <c r="BX2133" s="62"/>
      <c r="BY2133" s="62"/>
      <c r="BZ2133" s="62"/>
      <c r="CA2133" s="62"/>
      <c r="CB2133" s="62"/>
      <c r="CC2133" s="62"/>
      <c r="CD2133" s="62"/>
      <c r="CE2133" s="62"/>
      <c r="CF2133" s="62"/>
      <c r="CG2133" s="62"/>
      <c r="CH2133" s="62"/>
      <c r="CI2133" s="62"/>
      <c r="CJ2133" s="62"/>
      <c r="CK2133" s="62"/>
      <c r="CL2133" s="62"/>
    </row>
    <row r="2134" spans="2:90" x14ac:dyDescent="0.4">
      <c r="B2134" s="123" t="str">
        <f>"Interest income - "&amp;SUBSTITUTE(B2118,":","")</f>
        <v>Interest income - Revenue driven amortizing loan - no defaults</v>
      </c>
      <c r="C2134" t="s">
        <v>198</v>
      </c>
      <c r="D2134" t="s">
        <v>763</v>
      </c>
      <c r="E2134" t="str">
        <f t="shared" si="2565"/>
        <v>2134 LAMORTR-S</v>
      </c>
      <c r="G2134" s="57"/>
      <c r="I2134" s="93"/>
      <c r="J2134" s="93"/>
      <c r="K2134" s="28">
        <f t="shared" ref="K2134:P2134" ca="1" si="2581">SUMIF($3:$3,K$2,2132:2132)</f>
        <v>-5.784719943347438E+65</v>
      </c>
      <c r="L2134" s="28">
        <f t="shared" ca="1" si="2581"/>
        <v>-6.306838708892116E+127</v>
      </c>
      <c r="M2134" s="28">
        <f t="shared" ca="1" si="2581"/>
        <v>-2.0951971084562747E+187</v>
      </c>
      <c r="N2134" s="28">
        <f t="shared" ca="1" si="2581"/>
        <v>7.4439475223275826E+244</v>
      </c>
      <c r="O2134" s="28">
        <f t="shared" ca="1" si="2581"/>
        <v>9.2799075139581788E+300</v>
      </c>
      <c r="P2134" s="28" t="e">
        <f t="shared" ca="1" si="2581"/>
        <v>#NUM!</v>
      </c>
      <c r="R2134" s="27"/>
      <c r="S2134" s="93">
        <f t="shared" ref="S2134" ca="1" si="2582">SUM(S2128:S2129,S2130)*$H2121/12</f>
        <v>66.666666666666671</v>
      </c>
      <c r="T2134" s="93">
        <f t="shared" ref="T2134:AX2134" ca="1" si="2583">SUM(T2128:T2129,T2130)*$H2121/12</f>
        <v>-1516402.4776706407</v>
      </c>
      <c r="U2134" s="93">
        <f t="shared" ca="1" si="2583"/>
        <v>-1108047634627.4138</v>
      </c>
      <c r="V2134" s="93">
        <f t="shared" ca="1" si="2583"/>
        <v>-4.0479405221130445E+17</v>
      </c>
      <c r="W2134" s="93">
        <f t="shared" ca="1" si="2583"/>
        <v>-9.8584436367075245E+22</v>
      </c>
      <c r="X2134" s="93">
        <f t="shared" ca="1" si="2583"/>
        <v>-1.7013019377845667E+28</v>
      </c>
      <c r="Y2134" s="93">
        <f t="shared" ca="1" si="2583"/>
        <v>-2.2072112211796073E+33</v>
      </c>
      <c r="Z2134" s="93">
        <f t="shared" ca="1" si="2583"/>
        <v>-2.2912502870583214E+38</v>
      </c>
      <c r="AA2134" s="93">
        <f t="shared" ca="1" si="2583"/>
        <v>-1.9994361203140591E+43</v>
      </c>
      <c r="AB2134" s="93">
        <f t="shared" ca="1" si="2583"/>
        <v>-1.4371232056032215E+48</v>
      </c>
      <c r="AC2134" s="93">
        <f t="shared" ca="1" si="2583"/>
        <v>-4.9972775490738268E+52</v>
      </c>
      <c r="AD2134" s="93">
        <f t="shared" ca="1" si="2583"/>
        <v>1.2912873916118377E+58</v>
      </c>
      <c r="AE2134" s="93">
        <f t="shared" ca="1" si="2583"/>
        <v>4.8205740195839198E+63</v>
      </c>
      <c r="AF2134" s="93">
        <f t="shared" ca="1" si="2583"/>
        <v>4.8201196208230162E+68</v>
      </c>
      <c r="AG2134" s="93">
        <f t="shared" ca="1" si="2583"/>
        <v>-4.6219211258060547E+73</v>
      </c>
      <c r="AH2134" s="93">
        <f t="shared" ca="1" si="2583"/>
        <v>-2.321071887400597E+79</v>
      </c>
      <c r="AI2134" s="93">
        <f t="shared" ca="1" si="2583"/>
        <v>-4.5840009394507548E+84</v>
      </c>
      <c r="AJ2134" s="93">
        <f t="shared" ca="1" si="2583"/>
        <v>-6.5691016449852528E+89</v>
      </c>
      <c r="AK2134" s="93">
        <f t="shared" ca="1" si="2583"/>
        <v>-7.4438585904374603E+94</v>
      </c>
      <c r="AL2134" s="93">
        <f t="shared" ca="1" si="2583"/>
        <v>-6.1722666543639063E+99</v>
      </c>
      <c r="AM2134" s="93">
        <f t="shared" ca="1" si="2583"/>
        <v>-1.6639121980647134E+104</v>
      </c>
      <c r="AN2134" s="93">
        <f t="shared" ca="1" si="2583"/>
        <v>6.8602580331305217E+109</v>
      </c>
      <c r="AO2134" s="93">
        <f t="shared" ca="1" si="2583"/>
        <v>1.9464770458421929E+115</v>
      </c>
      <c r="AP2134" s="93">
        <f t="shared" ca="1" si="2583"/>
        <v>3.5274584059511833E+120</v>
      </c>
      <c r="AQ2134" s="93">
        <f t="shared" ca="1" si="2583"/>
        <v>5.2556280803714668E+125</v>
      </c>
      <c r="AR2134" s="93">
        <f t="shared" ca="1" si="2583"/>
        <v>6.9089637297189884E+130</v>
      </c>
      <c r="AS2134" s="93">
        <f t="shared" ca="1" si="2583"/>
        <v>8.2690708430738068E+135</v>
      </c>
      <c r="AT2134" s="93">
        <f t="shared" ca="1" si="2583"/>
        <v>9.1698296783788344E+140</v>
      </c>
      <c r="AU2134" s="93">
        <f t="shared" ca="1" si="2583"/>
        <v>9.5268449075210127E+145</v>
      </c>
      <c r="AV2134" s="93">
        <f t="shared" ca="1" si="2583"/>
        <v>9.3414493338480771E+150</v>
      </c>
      <c r="AW2134" s="93">
        <f t="shared" ca="1" si="2583"/>
        <v>8.6841185418535293E+155</v>
      </c>
      <c r="AX2134" s="93">
        <f t="shared" ca="1" si="2583"/>
        <v>7.6691560918437319E+160</v>
      </c>
      <c r="AY2134" s="93">
        <f t="shared" ref="AY2134:CD2134" ca="1" si="2584">SUM(AY2128:AY2129,AY2130)*$H2121/12</f>
        <v>6.4313269469719888E+165</v>
      </c>
      <c r="AZ2134" s="93">
        <f t="shared" ca="1" si="2584"/>
        <v>5.108066468440885E+170</v>
      </c>
      <c r="BA2134" s="93">
        <f t="shared" ca="1" si="2584"/>
        <v>3.8250431597601049E+175</v>
      </c>
      <c r="BB2134" s="93">
        <f t="shared" ca="1" si="2584"/>
        <v>2.6827978227846755E+180</v>
      </c>
      <c r="BC2134" s="93">
        <f t="shared" ca="1" si="2584"/>
        <v>1.7459437097129687E+185</v>
      </c>
      <c r="BD2134" s="93">
        <f t="shared" ca="1" si="2584"/>
        <v>1.0388021858479691E+190</v>
      </c>
      <c r="BE2134" s="93">
        <f t="shared" ca="1" si="2584"/>
        <v>5.4974129294337781E+194</v>
      </c>
      <c r="BF2134" s="93">
        <f t="shared" ca="1" si="2584"/>
        <v>2.4258059501912633E+199</v>
      </c>
      <c r="BG2134" s="93">
        <f t="shared" ca="1" si="2584"/>
        <v>7.0549369493164877E+203</v>
      </c>
      <c r="BH2134" s="93">
        <f t="shared" ca="1" si="2584"/>
        <v>-1.1822111515105264E+208</v>
      </c>
      <c r="BI2134" s="93">
        <f t="shared" ca="1" si="2584"/>
        <v>-4.1469018996666291E+213</v>
      </c>
      <c r="BJ2134" s="93">
        <f t="shared" ca="1" si="2584"/>
        <v>-4.4360019397792995E+218</v>
      </c>
      <c r="BK2134" s="93">
        <f t="shared" ca="1" si="2584"/>
        <v>-3.644416084122588E+223</v>
      </c>
      <c r="BL2134" s="93">
        <f t="shared" ca="1" si="2584"/>
        <v>-2.6173475179400294E+228</v>
      </c>
      <c r="BM2134" s="93">
        <f t="shared" ca="1" si="2584"/>
        <v>-1.7212404937874256E+233</v>
      </c>
      <c r="BN2134" s="93">
        <f t="shared" ca="1" si="2584"/>
        <v>-1.0604297369508641E+238</v>
      </c>
      <c r="BO2134" s="93">
        <f t="shared" ca="1" si="2584"/>
        <v>-6.203076627151451E+242</v>
      </c>
      <c r="BP2134" s="93">
        <f t="shared" ca="1" si="2584"/>
        <v>-3.475737396934927E+247</v>
      </c>
      <c r="BQ2134" s="93">
        <f t="shared" ca="1" si="2584"/>
        <v>-1.8771961454500328E+252</v>
      </c>
      <c r="BR2134" s="93">
        <f t="shared" ca="1" si="2584"/>
        <v>-9.8174898208453219E+256</v>
      </c>
      <c r="BS2134" s="93">
        <f t="shared" ca="1" si="2584"/>
        <v>-4.9893367492862712E+261</v>
      </c>
      <c r="BT2134" s="93">
        <f t="shared" ca="1" si="2584"/>
        <v>-2.4704845322058883E+266</v>
      </c>
      <c r="BU2134" s="93">
        <f t="shared" ca="1" si="2584"/>
        <v>-1.1938394968311756E+271</v>
      </c>
      <c r="BV2134" s="93">
        <f t="shared" ca="1" si="2584"/>
        <v>-5.6313346002186482E+275</v>
      </c>
      <c r="BW2134" s="93">
        <f t="shared" ca="1" si="2584"/>
        <v>-2.5873050626501403E+280</v>
      </c>
      <c r="BX2134" s="93">
        <f t="shared" ca="1" si="2584"/>
        <v>-1.1520326293558506E+285</v>
      </c>
      <c r="BY2134" s="93">
        <f t="shared" ca="1" si="2584"/>
        <v>-4.9327356984399044E+289</v>
      </c>
      <c r="BZ2134" s="93">
        <f t="shared" ca="1" si="2584"/>
        <v>-2.0116186860201895E+294</v>
      </c>
      <c r="CA2134" s="93">
        <f t="shared" ca="1" si="2584"/>
        <v>-7.732852246788487E+298</v>
      </c>
      <c r="CB2134" s="93">
        <f t="shared" ca="1" si="2584"/>
        <v>-2.6378269390377093E+303</v>
      </c>
      <c r="CC2134" s="93" t="e">
        <f t="shared" ca="1" si="2584"/>
        <v>#NUM!</v>
      </c>
      <c r="CD2134" s="93" t="e">
        <f t="shared" ca="1" si="2584"/>
        <v>#NUM!</v>
      </c>
      <c r="CE2134" s="93" t="e">
        <f t="shared" ref="CE2134:CK2134" ca="1" si="2585">SUM(CE2128:CE2129,CE2130)*$H2121/12</f>
        <v>#NUM!</v>
      </c>
      <c r="CF2134" s="93" t="e">
        <f t="shared" ca="1" si="2585"/>
        <v>#NUM!</v>
      </c>
      <c r="CG2134" s="93" t="e">
        <f t="shared" ca="1" si="2585"/>
        <v>#NUM!</v>
      </c>
      <c r="CH2134" s="93" t="e">
        <f t="shared" ca="1" si="2585"/>
        <v>#NUM!</v>
      </c>
      <c r="CI2134" s="93" t="e">
        <f t="shared" ca="1" si="2585"/>
        <v>#NUM!</v>
      </c>
      <c r="CJ2134" s="93" t="e">
        <f t="shared" ca="1" si="2585"/>
        <v>#NUM!</v>
      </c>
      <c r="CK2134" s="93" t="e">
        <f t="shared" ca="1" si="2585"/>
        <v>#NUM!</v>
      </c>
      <c r="CL2134" s="93" t="e">
        <f t="shared" ref="CL2134" ca="1" si="2586">SUM(CL2128:CL2129,CL2130)*$H2121/12</f>
        <v>#NUM!</v>
      </c>
    </row>
    <row r="2135" spans="2:90" x14ac:dyDescent="0.4">
      <c r="B2135" s="122"/>
      <c r="C2135" s="57"/>
      <c r="D2135" t="s">
        <v>763</v>
      </c>
      <c r="E2135" t="str">
        <f t="shared" si="2565"/>
        <v>2135 LAMORTR-S</v>
      </c>
      <c r="G2135" s="57"/>
      <c r="R2135"/>
      <c r="S2135" s="1"/>
      <c r="T2135" s="1"/>
      <c r="U2135" s="1"/>
      <c r="V2135" s="1"/>
      <c r="W2135" s="1"/>
      <c r="X2135" s="1"/>
      <c r="Y2135" s="1"/>
      <c r="Z2135" s="1"/>
      <c r="AA2135" s="1"/>
      <c r="AB2135" s="1"/>
      <c r="AC2135" s="1"/>
      <c r="AD2135" s="1"/>
      <c r="AE2135" s="1"/>
      <c r="AF2135" s="1"/>
      <c r="AG2135" s="1"/>
      <c r="AH2135" s="1"/>
      <c r="AI2135" s="1"/>
      <c r="AJ2135" s="1"/>
      <c r="AK2135" s="1"/>
      <c r="AL2135" s="1"/>
      <c r="AM2135" s="1"/>
      <c r="AN2135" s="1"/>
      <c r="AO2135" s="1"/>
      <c r="AP2135" s="1"/>
      <c r="AQ2135" s="1"/>
      <c r="AR2135" s="1"/>
      <c r="AS2135" s="1"/>
      <c r="AT2135" s="1"/>
      <c r="AU2135" s="1"/>
      <c r="AV2135" s="1"/>
      <c r="AW2135" s="1"/>
      <c r="AX2135" s="1"/>
      <c r="AY2135" s="1"/>
      <c r="AZ2135" s="1"/>
      <c r="BA2135" s="1"/>
      <c r="BB2135" s="1"/>
      <c r="BC2135" s="1"/>
      <c r="BD2135" s="1"/>
      <c r="BE2135" s="1"/>
      <c r="BF2135" s="1"/>
      <c r="BG2135" s="1"/>
      <c r="BH2135" s="1"/>
      <c r="BI2135" s="1"/>
      <c r="BJ2135" s="1"/>
      <c r="BK2135" s="1"/>
      <c r="BL2135" s="1"/>
      <c r="BM2135" s="1"/>
      <c r="BN2135" s="1"/>
      <c r="BO2135" s="1"/>
      <c r="BP2135" s="1"/>
      <c r="BQ2135" s="1"/>
      <c r="BR2135" s="1"/>
      <c r="BS2135" s="1"/>
      <c r="BT2135" s="1"/>
      <c r="BU2135" s="1"/>
      <c r="BV2135" s="1"/>
      <c r="BW2135" s="1"/>
      <c r="BX2135" s="1"/>
      <c r="BY2135" s="1"/>
      <c r="BZ2135" s="1"/>
      <c r="CA2135" s="1"/>
      <c r="CB2135" s="1"/>
      <c r="CC2135" s="1"/>
      <c r="CD2135" s="1"/>
      <c r="CE2135" s="1"/>
      <c r="CF2135" s="1"/>
      <c r="CG2135" s="1"/>
      <c r="CH2135" s="1"/>
      <c r="CI2135" s="1"/>
      <c r="CJ2135" s="1"/>
      <c r="CK2135" s="1"/>
      <c r="CL2135" s="1"/>
    </row>
    <row r="2136" spans="2:90" x14ac:dyDescent="0.4">
      <c r="B2136" s="95" t="s">
        <v>309</v>
      </c>
      <c r="D2136" t="s">
        <v>763</v>
      </c>
      <c r="E2136" t="str">
        <f t="shared" si="2565"/>
        <v>2136 LAMORTR-S</v>
      </c>
      <c r="G2136" s="57"/>
      <c r="R2136"/>
      <c r="S2136" s="1"/>
      <c r="T2136" s="1"/>
      <c r="U2136" s="1"/>
      <c r="V2136" s="1"/>
      <c r="W2136" s="1"/>
      <c r="X2136" s="1"/>
      <c r="Y2136" s="1"/>
      <c r="Z2136" s="1"/>
      <c r="AA2136" s="1"/>
      <c r="AB2136" s="1"/>
      <c r="AC2136" s="1"/>
      <c r="AD2136" s="1"/>
      <c r="AE2136" s="1"/>
      <c r="AF2136" s="1"/>
      <c r="AG2136" s="1"/>
      <c r="AH2136" s="1"/>
      <c r="AI2136" s="1"/>
      <c r="AJ2136" s="1"/>
      <c r="AK2136" s="1"/>
      <c r="AL2136" s="1"/>
      <c r="AM2136" s="1"/>
      <c r="AN2136" s="1"/>
      <c r="AO2136" s="1"/>
      <c r="AP2136" s="1"/>
      <c r="AQ2136" s="1"/>
      <c r="AR2136" s="1"/>
      <c r="AS2136" s="1"/>
      <c r="AT2136" s="1"/>
      <c r="AU2136" s="1"/>
      <c r="AV2136" s="1"/>
      <c r="AW2136" s="1"/>
      <c r="AX2136" s="1"/>
      <c r="AY2136" s="1"/>
      <c r="AZ2136" s="1"/>
      <c r="BA2136" s="1"/>
      <c r="BB2136" s="1"/>
      <c r="BC2136" s="1"/>
      <c r="BD2136" s="1"/>
      <c r="BE2136" s="1"/>
      <c r="BF2136" s="1"/>
      <c r="BG2136" s="1"/>
      <c r="BH2136" s="1"/>
      <c r="BI2136" s="1"/>
      <c r="BJ2136" s="1"/>
      <c r="BK2136" s="1"/>
      <c r="BL2136" s="1"/>
      <c r="BM2136" s="1"/>
      <c r="BN2136" s="1"/>
      <c r="BO2136" s="1"/>
      <c r="BP2136" s="1"/>
      <c r="BQ2136" s="1"/>
      <c r="BR2136" s="1"/>
      <c r="BS2136" s="1"/>
      <c r="BT2136" s="1"/>
      <c r="BU2136" s="1"/>
      <c r="BV2136" s="1"/>
      <c r="BW2136" s="1"/>
      <c r="BX2136" s="1"/>
      <c r="BY2136" s="1"/>
      <c r="BZ2136" s="1"/>
      <c r="CA2136" s="1"/>
      <c r="CB2136" s="1"/>
      <c r="CC2136" s="1"/>
      <c r="CD2136" s="1"/>
      <c r="CE2136" s="1"/>
      <c r="CF2136" s="1"/>
      <c r="CG2136" s="1"/>
      <c r="CH2136" s="1"/>
      <c r="CI2136" s="1"/>
      <c r="CJ2136" s="1"/>
      <c r="CK2136" s="1"/>
      <c r="CL2136" s="1"/>
    </row>
    <row r="2137" spans="2:90" x14ac:dyDescent="0.4">
      <c r="B2137" s="154" t="str">
        <f>B2129</f>
        <v>New loans originated - Revenue driven amortizing loan - no defaults</v>
      </c>
      <c r="C2137" t="s">
        <v>235</v>
      </c>
      <c r="D2137" t="s">
        <v>763</v>
      </c>
      <c r="E2137" t="str">
        <f t="shared" si="2565"/>
        <v>2137 LAMORTR-S</v>
      </c>
      <c r="G2137" s="57"/>
      <c r="K2137" s="53">
        <f t="shared" ref="K2137:P2139" ca="1" si="2587">SUMIF($3:$3,K$2,2137:2137)</f>
        <v>-96000</v>
      </c>
      <c r="L2137" s="53">
        <f t="shared" ca="1" si="2587"/>
        <v>-96000</v>
      </c>
      <c r="M2137" s="53">
        <f t="shared" ca="1" si="2587"/>
        <v>-96000</v>
      </c>
      <c r="N2137" s="53">
        <f t="shared" ca="1" si="2587"/>
        <v>-96000</v>
      </c>
      <c r="O2137" s="53">
        <f t="shared" ca="1" si="2587"/>
        <v>-96000</v>
      </c>
      <c r="P2137" s="53">
        <f t="shared" ca="1" si="2587"/>
        <v>-96000</v>
      </c>
      <c r="R2137"/>
      <c r="S2137" s="62">
        <f t="shared" ref="S2137" ca="1" si="2588">-S2129</f>
        <v>-8000</v>
      </c>
      <c r="T2137" s="62">
        <f t="shared" ref="T2137:AX2137" ca="1" si="2589">-T2129</f>
        <v>-8000</v>
      </c>
      <c r="U2137" s="62">
        <f t="shared" ca="1" si="2589"/>
        <v>-8000</v>
      </c>
      <c r="V2137" s="62">
        <f t="shared" ca="1" si="2589"/>
        <v>-8000</v>
      </c>
      <c r="W2137" s="62">
        <f t="shared" ca="1" si="2589"/>
        <v>-8000</v>
      </c>
      <c r="X2137" s="62">
        <f t="shared" ca="1" si="2589"/>
        <v>-8000</v>
      </c>
      <c r="Y2137" s="62">
        <f t="shared" ca="1" si="2589"/>
        <v>-8000</v>
      </c>
      <c r="Z2137" s="62">
        <f t="shared" ca="1" si="2589"/>
        <v>-8000</v>
      </c>
      <c r="AA2137" s="62">
        <f t="shared" ca="1" si="2589"/>
        <v>-8000</v>
      </c>
      <c r="AB2137" s="62">
        <f t="shared" ca="1" si="2589"/>
        <v>-8000</v>
      </c>
      <c r="AC2137" s="62">
        <f t="shared" ca="1" si="2589"/>
        <v>-8000</v>
      </c>
      <c r="AD2137" s="62">
        <f t="shared" ca="1" si="2589"/>
        <v>-8000</v>
      </c>
      <c r="AE2137" s="62">
        <f t="shared" ca="1" si="2589"/>
        <v>-8000</v>
      </c>
      <c r="AF2137" s="62">
        <f t="shared" ca="1" si="2589"/>
        <v>-8000</v>
      </c>
      <c r="AG2137" s="62">
        <f t="shared" ca="1" si="2589"/>
        <v>-8000</v>
      </c>
      <c r="AH2137" s="62">
        <f t="shared" ca="1" si="2589"/>
        <v>-8000</v>
      </c>
      <c r="AI2137" s="62">
        <f t="shared" ca="1" si="2589"/>
        <v>-8000</v>
      </c>
      <c r="AJ2137" s="62">
        <f t="shared" ca="1" si="2589"/>
        <v>-8000</v>
      </c>
      <c r="AK2137" s="62">
        <f t="shared" ca="1" si="2589"/>
        <v>-8000</v>
      </c>
      <c r="AL2137" s="62">
        <f t="shared" ca="1" si="2589"/>
        <v>-8000</v>
      </c>
      <c r="AM2137" s="62">
        <f t="shared" ca="1" si="2589"/>
        <v>-8000</v>
      </c>
      <c r="AN2137" s="62">
        <f t="shared" ca="1" si="2589"/>
        <v>-8000</v>
      </c>
      <c r="AO2137" s="62">
        <f t="shared" ca="1" si="2589"/>
        <v>-8000</v>
      </c>
      <c r="AP2137" s="62">
        <f t="shared" ca="1" si="2589"/>
        <v>-8000</v>
      </c>
      <c r="AQ2137" s="62">
        <f t="shared" ca="1" si="2589"/>
        <v>-8000</v>
      </c>
      <c r="AR2137" s="62">
        <f t="shared" ca="1" si="2589"/>
        <v>-8000</v>
      </c>
      <c r="AS2137" s="62">
        <f t="shared" ca="1" si="2589"/>
        <v>-8000</v>
      </c>
      <c r="AT2137" s="62">
        <f t="shared" ca="1" si="2589"/>
        <v>-8000</v>
      </c>
      <c r="AU2137" s="62">
        <f t="shared" ca="1" si="2589"/>
        <v>-8000</v>
      </c>
      <c r="AV2137" s="62">
        <f t="shared" ca="1" si="2589"/>
        <v>-8000</v>
      </c>
      <c r="AW2137" s="62">
        <f t="shared" ca="1" si="2589"/>
        <v>-8000</v>
      </c>
      <c r="AX2137" s="62">
        <f t="shared" ca="1" si="2589"/>
        <v>-8000</v>
      </c>
      <c r="AY2137" s="62">
        <f t="shared" ref="AY2137:CD2137" ca="1" si="2590">-AY2129</f>
        <v>-8000</v>
      </c>
      <c r="AZ2137" s="62">
        <f t="shared" ca="1" si="2590"/>
        <v>-8000</v>
      </c>
      <c r="BA2137" s="62">
        <f t="shared" ca="1" si="2590"/>
        <v>-8000</v>
      </c>
      <c r="BB2137" s="62">
        <f t="shared" ca="1" si="2590"/>
        <v>-8000</v>
      </c>
      <c r="BC2137" s="62">
        <f t="shared" ca="1" si="2590"/>
        <v>-8000</v>
      </c>
      <c r="BD2137" s="62">
        <f t="shared" ca="1" si="2590"/>
        <v>-8000</v>
      </c>
      <c r="BE2137" s="62">
        <f t="shared" ca="1" si="2590"/>
        <v>-8000</v>
      </c>
      <c r="BF2137" s="62">
        <f t="shared" ca="1" si="2590"/>
        <v>-8000</v>
      </c>
      <c r="BG2137" s="62">
        <f t="shared" ca="1" si="2590"/>
        <v>-8000</v>
      </c>
      <c r="BH2137" s="62">
        <f t="shared" ca="1" si="2590"/>
        <v>-8000</v>
      </c>
      <c r="BI2137" s="62">
        <f t="shared" ca="1" si="2590"/>
        <v>-8000</v>
      </c>
      <c r="BJ2137" s="62">
        <f t="shared" ca="1" si="2590"/>
        <v>-8000</v>
      </c>
      <c r="BK2137" s="62">
        <f t="shared" ca="1" si="2590"/>
        <v>-8000</v>
      </c>
      <c r="BL2137" s="62">
        <f t="shared" ca="1" si="2590"/>
        <v>-8000</v>
      </c>
      <c r="BM2137" s="62">
        <f t="shared" ca="1" si="2590"/>
        <v>-8000</v>
      </c>
      <c r="BN2137" s="62">
        <f t="shared" ca="1" si="2590"/>
        <v>-8000</v>
      </c>
      <c r="BO2137" s="62">
        <f t="shared" ca="1" si="2590"/>
        <v>-8000</v>
      </c>
      <c r="BP2137" s="62">
        <f t="shared" ca="1" si="2590"/>
        <v>-8000</v>
      </c>
      <c r="BQ2137" s="62">
        <f t="shared" ca="1" si="2590"/>
        <v>-8000</v>
      </c>
      <c r="BR2137" s="62">
        <f t="shared" ca="1" si="2590"/>
        <v>-8000</v>
      </c>
      <c r="BS2137" s="62">
        <f t="shared" ca="1" si="2590"/>
        <v>-8000</v>
      </c>
      <c r="BT2137" s="62">
        <f t="shared" ca="1" si="2590"/>
        <v>-8000</v>
      </c>
      <c r="BU2137" s="62">
        <f t="shared" ca="1" si="2590"/>
        <v>-8000</v>
      </c>
      <c r="BV2137" s="62">
        <f t="shared" ca="1" si="2590"/>
        <v>-8000</v>
      </c>
      <c r="BW2137" s="62">
        <f t="shared" ca="1" si="2590"/>
        <v>-8000</v>
      </c>
      <c r="BX2137" s="62">
        <f t="shared" ca="1" si="2590"/>
        <v>-8000</v>
      </c>
      <c r="BY2137" s="62">
        <f t="shared" ca="1" si="2590"/>
        <v>-8000</v>
      </c>
      <c r="BZ2137" s="62">
        <f t="shared" ca="1" si="2590"/>
        <v>-8000</v>
      </c>
      <c r="CA2137" s="62">
        <f t="shared" ca="1" si="2590"/>
        <v>-8000</v>
      </c>
      <c r="CB2137" s="62">
        <f t="shared" ca="1" si="2590"/>
        <v>-8000</v>
      </c>
      <c r="CC2137" s="62">
        <f t="shared" ca="1" si="2590"/>
        <v>-8000</v>
      </c>
      <c r="CD2137" s="62">
        <f t="shared" ca="1" si="2590"/>
        <v>-8000</v>
      </c>
      <c r="CE2137" s="62">
        <f t="shared" ref="CE2137:CK2137" ca="1" si="2591">-CE2129</f>
        <v>-8000</v>
      </c>
      <c r="CF2137" s="62">
        <f t="shared" ca="1" si="2591"/>
        <v>-8000</v>
      </c>
      <c r="CG2137" s="62">
        <f t="shared" ca="1" si="2591"/>
        <v>-8000</v>
      </c>
      <c r="CH2137" s="62">
        <f t="shared" ca="1" si="2591"/>
        <v>-8000</v>
      </c>
      <c r="CI2137" s="62">
        <f t="shared" ca="1" si="2591"/>
        <v>-8000</v>
      </c>
      <c r="CJ2137" s="62">
        <f t="shared" ca="1" si="2591"/>
        <v>-8000</v>
      </c>
      <c r="CK2137" s="62">
        <f t="shared" ca="1" si="2591"/>
        <v>-8000</v>
      </c>
      <c r="CL2137" s="62">
        <f t="shared" ref="CL2137" ca="1" si="2592">-CL2129</f>
        <v>-8000</v>
      </c>
    </row>
    <row r="2138" spans="2:90" x14ac:dyDescent="0.4">
      <c r="B2138" s="154" t="str">
        <f>B2130</f>
        <v>Prepayment - Revenue driven amortizing loan - no defaults</v>
      </c>
      <c r="C2138" t="s">
        <v>235</v>
      </c>
      <c r="D2138" t="s">
        <v>763</v>
      </c>
      <c r="E2138" t="str">
        <f t="shared" si="2565"/>
        <v>2138 LAMORTR-S</v>
      </c>
      <c r="G2138" s="57"/>
      <c r="K2138" s="53">
        <f t="shared" si="2587"/>
        <v>0</v>
      </c>
      <c r="L2138" s="53">
        <f t="shared" si="2587"/>
        <v>0</v>
      </c>
      <c r="M2138" s="53">
        <f t="shared" si="2587"/>
        <v>0</v>
      </c>
      <c r="N2138" s="53">
        <f t="shared" si="2587"/>
        <v>0</v>
      </c>
      <c r="O2138" s="53">
        <f t="shared" si="2587"/>
        <v>0</v>
      </c>
      <c r="P2138" s="53">
        <f t="shared" si="2587"/>
        <v>0</v>
      </c>
      <c r="R2138"/>
      <c r="S2138" s="62">
        <f t="shared" ref="S2138" si="2593">-S2130</f>
        <v>0</v>
      </c>
      <c r="T2138" s="62">
        <f t="shared" ref="T2138:AX2138" si="2594">-T2130</f>
        <v>0</v>
      </c>
      <c r="U2138" s="62">
        <f t="shared" si="2594"/>
        <v>0</v>
      </c>
      <c r="V2138" s="62">
        <f t="shared" si="2594"/>
        <v>0</v>
      </c>
      <c r="W2138" s="62">
        <f t="shared" si="2594"/>
        <v>0</v>
      </c>
      <c r="X2138" s="62">
        <f t="shared" si="2594"/>
        <v>0</v>
      </c>
      <c r="Y2138" s="62">
        <f t="shared" si="2594"/>
        <v>0</v>
      </c>
      <c r="Z2138" s="62">
        <f t="shared" si="2594"/>
        <v>0</v>
      </c>
      <c r="AA2138" s="62">
        <f t="shared" si="2594"/>
        <v>0</v>
      </c>
      <c r="AB2138" s="62">
        <f t="shared" si="2594"/>
        <v>0</v>
      </c>
      <c r="AC2138" s="62">
        <f t="shared" si="2594"/>
        <v>0</v>
      </c>
      <c r="AD2138" s="62">
        <f t="shared" si="2594"/>
        <v>0</v>
      </c>
      <c r="AE2138" s="62">
        <f t="shared" si="2594"/>
        <v>0</v>
      </c>
      <c r="AF2138" s="62">
        <f t="shared" si="2594"/>
        <v>0</v>
      </c>
      <c r="AG2138" s="62">
        <f t="shared" si="2594"/>
        <v>0</v>
      </c>
      <c r="AH2138" s="62">
        <f t="shared" si="2594"/>
        <v>0</v>
      </c>
      <c r="AI2138" s="62">
        <f t="shared" si="2594"/>
        <v>0</v>
      </c>
      <c r="AJ2138" s="62">
        <f t="shared" si="2594"/>
        <v>0</v>
      </c>
      <c r="AK2138" s="62">
        <f t="shared" si="2594"/>
        <v>0</v>
      </c>
      <c r="AL2138" s="62">
        <f t="shared" si="2594"/>
        <v>0</v>
      </c>
      <c r="AM2138" s="62">
        <f t="shared" si="2594"/>
        <v>0</v>
      </c>
      <c r="AN2138" s="62">
        <f t="shared" si="2594"/>
        <v>0</v>
      </c>
      <c r="AO2138" s="62">
        <f t="shared" si="2594"/>
        <v>0</v>
      </c>
      <c r="AP2138" s="62">
        <f t="shared" si="2594"/>
        <v>0</v>
      </c>
      <c r="AQ2138" s="62">
        <f t="shared" si="2594"/>
        <v>0</v>
      </c>
      <c r="AR2138" s="62">
        <f t="shared" si="2594"/>
        <v>0</v>
      </c>
      <c r="AS2138" s="62">
        <f t="shared" si="2594"/>
        <v>0</v>
      </c>
      <c r="AT2138" s="62">
        <f t="shared" si="2594"/>
        <v>0</v>
      </c>
      <c r="AU2138" s="62">
        <f t="shared" si="2594"/>
        <v>0</v>
      </c>
      <c r="AV2138" s="62">
        <f t="shared" si="2594"/>
        <v>0</v>
      </c>
      <c r="AW2138" s="62">
        <f t="shared" si="2594"/>
        <v>0</v>
      </c>
      <c r="AX2138" s="62">
        <f t="shared" si="2594"/>
        <v>0</v>
      </c>
      <c r="AY2138" s="62">
        <f t="shared" ref="AY2138:CD2138" si="2595">-AY2130</f>
        <v>0</v>
      </c>
      <c r="AZ2138" s="62">
        <f t="shared" si="2595"/>
        <v>0</v>
      </c>
      <c r="BA2138" s="62">
        <f t="shared" si="2595"/>
        <v>0</v>
      </c>
      <c r="BB2138" s="62">
        <f t="shared" si="2595"/>
        <v>0</v>
      </c>
      <c r="BC2138" s="62">
        <f t="shared" si="2595"/>
        <v>0</v>
      </c>
      <c r="BD2138" s="62">
        <f t="shared" si="2595"/>
        <v>0</v>
      </c>
      <c r="BE2138" s="62">
        <f t="shared" si="2595"/>
        <v>0</v>
      </c>
      <c r="BF2138" s="62">
        <f t="shared" si="2595"/>
        <v>0</v>
      </c>
      <c r="BG2138" s="62">
        <f t="shared" si="2595"/>
        <v>0</v>
      </c>
      <c r="BH2138" s="62">
        <f t="shared" si="2595"/>
        <v>0</v>
      </c>
      <c r="BI2138" s="62">
        <f t="shared" si="2595"/>
        <v>0</v>
      </c>
      <c r="BJ2138" s="62">
        <f t="shared" si="2595"/>
        <v>0</v>
      </c>
      <c r="BK2138" s="62">
        <f t="shared" si="2595"/>
        <v>0</v>
      </c>
      <c r="BL2138" s="62">
        <f t="shared" si="2595"/>
        <v>0</v>
      </c>
      <c r="BM2138" s="62">
        <f t="shared" si="2595"/>
        <v>0</v>
      </c>
      <c r="BN2138" s="62">
        <f t="shared" si="2595"/>
        <v>0</v>
      </c>
      <c r="BO2138" s="62">
        <f t="shared" si="2595"/>
        <v>0</v>
      </c>
      <c r="BP2138" s="62">
        <f t="shared" si="2595"/>
        <v>0</v>
      </c>
      <c r="BQ2138" s="62">
        <f t="shared" si="2595"/>
        <v>0</v>
      </c>
      <c r="BR2138" s="62">
        <f t="shared" si="2595"/>
        <v>0</v>
      </c>
      <c r="BS2138" s="62">
        <f t="shared" si="2595"/>
        <v>0</v>
      </c>
      <c r="BT2138" s="62">
        <f t="shared" si="2595"/>
        <v>0</v>
      </c>
      <c r="BU2138" s="62">
        <f t="shared" si="2595"/>
        <v>0</v>
      </c>
      <c r="BV2138" s="62">
        <f t="shared" si="2595"/>
        <v>0</v>
      </c>
      <c r="BW2138" s="62">
        <f t="shared" si="2595"/>
        <v>0</v>
      </c>
      <c r="BX2138" s="62">
        <f t="shared" si="2595"/>
        <v>0</v>
      </c>
      <c r="BY2138" s="62">
        <f t="shared" si="2595"/>
        <v>0</v>
      </c>
      <c r="BZ2138" s="62">
        <f t="shared" si="2595"/>
        <v>0</v>
      </c>
      <c r="CA2138" s="62">
        <f t="shared" si="2595"/>
        <v>0</v>
      </c>
      <c r="CB2138" s="62">
        <f t="shared" si="2595"/>
        <v>0</v>
      </c>
      <c r="CC2138" s="62">
        <f t="shared" si="2595"/>
        <v>0</v>
      </c>
      <c r="CD2138" s="62">
        <f t="shared" si="2595"/>
        <v>0</v>
      </c>
      <c r="CE2138" s="62">
        <f t="shared" ref="CE2138:CK2138" si="2596">-CE2130</f>
        <v>0</v>
      </c>
      <c r="CF2138" s="62">
        <f t="shared" si="2596"/>
        <v>0</v>
      </c>
      <c r="CG2138" s="62">
        <f t="shared" si="2596"/>
        <v>0</v>
      </c>
      <c r="CH2138" s="62">
        <f t="shared" si="2596"/>
        <v>0</v>
      </c>
      <c r="CI2138" s="62">
        <f t="shared" si="2596"/>
        <v>0</v>
      </c>
      <c r="CJ2138" s="62">
        <f t="shared" si="2596"/>
        <v>0</v>
      </c>
      <c r="CK2138" s="62">
        <f t="shared" si="2596"/>
        <v>0</v>
      </c>
      <c r="CL2138" s="62">
        <f t="shared" ref="CL2138" si="2597">-CL2130</f>
        <v>0</v>
      </c>
    </row>
    <row r="2139" spans="2:90" x14ac:dyDescent="0.4">
      <c r="B2139" s="154" t="str">
        <f>B2131</f>
        <v>Principal payments - Revenue driven amortizing loan - no defaults</v>
      </c>
      <c r="C2139" t="s">
        <v>235</v>
      </c>
      <c r="D2139" t="s">
        <v>763</v>
      </c>
      <c r="E2139" t="str">
        <f t="shared" si="2565"/>
        <v>2139 LAMORTR-S</v>
      </c>
      <c r="G2139" s="57"/>
      <c r="K2139" s="53">
        <f t="shared" ca="1" si="2587"/>
        <v>-5.7847198143386335E+65</v>
      </c>
      <c r="L2139" s="53">
        <f t="shared" ca="1" si="2587"/>
        <v>-6.3068383556791342E+127</v>
      </c>
      <c r="M2139" s="53">
        <f t="shared" ca="1" si="2587"/>
        <v>-2.0951968392584955E+187</v>
      </c>
      <c r="N2139" s="53">
        <f t="shared" ca="1" si="2587"/>
        <v>7.4439464577669176E+244</v>
      </c>
      <c r="O2139" s="53">
        <f t="shared" ca="1" si="2587"/>
        <v>9.2799054905009246E+300</v>
      </c>
      <c r="P2139" s="53" t="e">
        <f t="shared" ca="1" si="2587"/>
        <v>#NUM!</v>
      </c>
      <c r="R2139"/>
      <c r="S2139" s="62">
        <f t="shared" ref="S2139" ca="1" si="2598">-S2131</f>
        <v>-181983660.66004568</v>
      </c>
      <c r="T2139" s="62">
        <f t="shared" ref="T2139:AX2139" ca="1" si="2599">-T2131</f>
        <v>-132966081662504.81</v>
      </c>
      <c r="U2139" s="62">
        <f t="shared" ca="1" si="2599"/>
        <v>-4.8575553305015493E+19</v>
      </c>
      <c r="V2139" s="62">
        <f t="shared" ca="1" si="2599"/>
        <v>-1.1830229919546354E+25</v>
      </c>
      <c r="W2139" s="62">
        <f t="shared" ca="1" si="2599"/>
        <v>-2.0415860842384069E+30</v>
      </c>
      <c r="X2139" s="62">
        <f t="shared" ca="1" si="2599"/>
        <v>-2.648694466908551E+35</v>
      </c>
      <c r="Y2139" s="62">
        <f t="shared" ca="1" si="2599"/>
        <v>-2.7495535384611573E+40</v>
      </c>
      <c r="Z2139" s="62">
        <f t="shared" ca="1" si="2599"/>
        <v>-2.3993785637692234E+45</v>
      </c>
      <c r="AA2139" s="62">
        <f t="shared" ca="1" si="2599"/>
        <v>-1.7245960334047163E+50</v>
      </c>
      <c r="AB2139" s="62">
        <f t="shared" ca="1" si="2599"/>
        <v>-5.9970794079403387E+54</v>
      </c>
      <c r="AC2139" s="62">
        <f t="shared" ca="1" si="2599"/>
        <v>1.5495328263257408E+60</v>
      </c>
      <c r="AD2139" s="62">
        <f t="shared" ca="1" si="2599"/>
        <v>5.7847199434678769E+65</v>
      </c>
      <c r="AE2139" s="62">
        <f t="shared" ca="1" si="2599"/>
        <v>5.7842597209738521E+70</v>
      </c>
      <c r="AF2139" s="62">
        <f t="shared" ca="1" si="2599"/>
        <v>-5.5461891855156135E+75</v>
      </c>
      <c r="AG2139" s="62">
        <f t="shared" ca="1" si="2599"/>
        <v>-2.785297403653756E+81</v>
      </c>
      <c r="AH2139" s="62">
        <f t="shared" ca="1" si="2599"/>
        <v>-5.5008570652279252E+86</v>
      </c>
      <c r="AI2139" s="62">
        <f t="shared" ca="1" si="2599"/>
        <v>-7.8830324486788114E+91</v>
      </c>
      <c r="AJ2139" s="62">
        <f t="shared" ca="1" si="2599"/>
        <v>-8.9327886244154716E+96</v>
      </c>
      <c r="AK2139" s="62">
        <f t="shared" ca="1" si="2599"/>
        <v>-7.4068993830038222E+101</v>
      </c>
      <c r="AL2139" s="62">
        <f t="shared" ca="1" si="2599"/>
        <v>-1.9968433901823474E+106</v>
      </c>
      <c r="AM2139" s="62">
        <f t="shared" ca="1" si="2599"/>
        <v>8.2322695387443674E+111</v>
      </c>
      <c r="AN2139" s="62">
        <f t="shared" ca="1" si="2599"/>
        <v>2.3357889882128579E+117</v>
      </c>
      <c r="AO2139" s="62">
        <f t="shared" ca="1" si="2599"/>
        <v>4.2329969973191693E+122</v>
      </c>
      <c r="AP2139" s="62">
        <f t="shared" ca="1" si="2599"/>
        <v>6.3068387084230118E+127</v>
      </c>
      <c r="AQ2139" s="62">
        <f t="shared" ca="1" si="2599"/>
        <v>8.2908831367157369E+132</v>
      </c>
      <c r="AR2139" s="62">
        <f t="shared" ca="1" si="2599"/>
        <v>9.9230515183345794E+137</v>
      </c>
      <c r="AS2139" s="62">
        <f t="shared" ca="1" si="2599"/>
        <v>1.1003994899477124E+143</v>
      </c>
      <c r="AT2139" s="62">
        <f t="shared" ca="1" si="2599"/>
        <v>1.1432434882896154E+148</v>
      </c>
      <c r="AU2139" s="62">
        <f t="shared" ca="1" si="2599"/>
        <v>1.1209968798661936E+153</v>
      </c>
      <c r="AV2139" s="62">
        <f t="shared" ca="1" si="2599"/>
        <v>1.0421167380277281E+158</v>
      </c>
      <c r="AW2139" s="62">
        <f t="shared" ca="1" si="2599"/>
        <v>9.2031965985715604E+162</v>
      </c>
      <c r="AX2139" s="62">
        <f t="shared" ca="1" si="2599"/>
        <v>7.7177771640528652E+167</v>
      </c>
      <c r="AY2139" s="62">
        <f t="shared" ref="AY2139:CD2139" ca="1" si="2600">-AY2131</f>
        <v>6.1298347580133904E+172</v>
      </c>
      <c r="AZ2139" s="62">
        <f t="shared" ca="1" si="2600"/>
        <v>4.5901748968728677E+177</v>
      </c>
      <c r="BA2139" s="62">
        <f t="shared" ca="1" si="2600"/>
        <v>3.2194495714844771E+182</v>
      </c>
      <c r="BB2139" s="62">
        <f t="shared" ca="1" si="2600"/>
        <v>2.095197107534421E+187</v>
      </c>
      <c r="BC2139" s="62">
        <f t="shared" ca="1" si="2600"/>
        <v>1.2466047005775197E+192</v>
      </c>
      <c r="BD2139" s="62">
        <f t="shared" ca="1" si="2600"/>
        <v>6.5971458687074246E+196</v>
      </c>
      <c r="BE2139" s="62">
        <f t="shared" ca="1" si="2600"/>
        <v>2.9110996291068373E+201</v>
      </c>
      <c r="BF2139" s="62">
        <f t="shared" ca="1" si="2600"/>
        <v>8.4665089649003975E+205</v>
      </c>
      <c r="BG2139" s="62">
        <f t="shared" ca="1" si="2600"/>
        <v>-1.4184833549698368E+210</v>
      </c>
      <c r="BH2139" s="62">
        <f t="shared" ca="1" si="2600"/>
        <v>-4.9763107700562522E+215</v>
      </c>
      <c r="BI2139" s="62">
        <f t="shared" ca="1" si="2600"/>
        <v>-5.3233022682104243E+220</v>
      </c>
      <c r="BJ2139" s="62">
        <f t="shared" ca="1" si="2600"/>
        <v>-4.3734062090831557E+225</v>
      </c>
      <c r="BK2139" s="62">
        <f t="shared" ca="1" si="2600"/>
        <v>-3.1409048524790788E+230</v>
      </c>
      <c r="BL2139" s="62">
        <f t="shared" ca="1" si="2600"/>
        <v>-2.0655516710501094E+235</v>
      </c>
      <c r="BM2139" s="62">
        <f t="shared" ca="1" si="2600"/>
        <v>-1.2725571665457665E+240</v>
      </c>
      <c r="BN2139" s="62">
        <f t="shared" ca="1" si="2600"/>
        <v>-7.4439475181792991E+244</v>
      </c>
      <c r="BO2139" s="62">
        <f t="shared" ca="1" si="2600"/>
        <v>-4.1710343717198671E+249</v>
      </c>
      <c r="BP2139" s="62">
        <f t="shared" ca="1" si="2600"/>
        <v>-2.2527191405432296E+254</v>
      </c>
      <c r="BQ2139" s="62">
        <f t="shared" ca="1" si="2600"/>
        <v>-1.1781440193386596E+259</v>
      </c>
      <c r="BR2139" s="62">
        <f t="shared" ca="1" si="2600"/>
        <v>-5.9874407028631855E+263</v>
      </c>
      <c r="BS2139" s="62">
        <f t="shared" ca="1" si="2600"/>
        <v>-2.9647016828211289E+268</v>
      </c>
      <c r="BT2139" s="62">
        <f t="shared" ca="1" si="2600"/>
        <v>-1.4326669354633494E+273</v>
      </c>
      <c r="BU2139" s="62">
        <f t="shared" ca="1" si="2600"/>
        <v>-6.7578892384961412E+277</v>
      </c>
      <c r="BV2139" s="62">
        <f t="shared" ca="1" si="2600"/>
        <v>-3.1049017917526954E+282</v>
      </c>
      <c r="BW2139" s="62">
        <f t="shared" ca="1" si="2600"/>
        <v>-1.3825015099434957E+287</v>
      </c>
      <c r="BX2139" s="62">
        <f t="shared" ca="1" si="2600"/>
        <v>-5.9195604810444332E+291</v>
      </c>
      <c r="BY2139" s="62">
        <f t="shared" ca="1" si="2600"/>
        <v>-2.4140613035138941E+296</v>
      </c>
      <c r="BZ2139" s="62">
        <f t="shared" ca="1" si="2600"/>
        <v>-9.2799075020698723E+300</v>
      </c>
      <c r="CA2139" s="62">
        <f t="shared" ca="1" si="2600"/>
        <v>-3.1655786909580021E+305</v>
      </c>
      <c r="CB2139" s="62" t="e">
        <f t="shared" ca="1" si="2600"/>
        <v>#NUM!</v>
      </c>
      <c r="CC2139" s="62" t="e">
        <f t="shared" ca="1" si="2600"/>
        <v>#NUM!</v>
      </c>
      <c r="CD2139" s="62" t="e">
        <f t="shared" ca="1" si="2600"/>
        <v>#NUM!</v>
      </c>
      <c r="CE2139" s="62" t="e">
        <f t="shared" ref="CE2139:CK2139" ca="1" si="2601">-CE2131</f>
        <v>#NUM!</v>
      </c>
      <c r="CF2139" s="62" t="e">
        <f t="shared" ca="1" si="2601"/>
        <v>#NUM!</v>
      </c>
      <c r="CG2139" s="62" t="e">
        <f t="shared" ca="1" si="2601"/>
        <v>#NUM!</v>
      </c>
      <c r="CH2139" s="62" t="e">
        <f t="shared" ca="1" si="2601"/>
        <v>#NUM!</v>
      </c>
      <c r="CI2139" s="62" t="e">
        <f t="shared" ca="1" si="2601"/>
        <v>#NUM!</v>
      </c>
      <c r="CJ2139" s="62" t="e">
        <f t="shared" ca="1" si="2601"/>
        <v>#NUM!</v>
      </c>
      <c r="CK2139" s="62" t="e">
        <f t="shared" ca="1" si="2601"/>
        <v>#NUM!</v>
      </c>
      <c r="CL2139" s="62" t="e">
        <f t="shared" ref="CL2139" ca="1" si="2602">-CL2131</f>
        <v>#NUM!</v>
      </c>
    </row>
    <row r="2140" spans="2:90" x14ac:dyDescent="0.4">
      <c r="B2140" s="122"/>
      <c r="C2140" s="281"/>
      <c r="D2140" t="s">
        <v>763</v>
      </c>
      <c r="E2140" t="str">
        <f t="shared" si="2565"/>
        <v>2140 LAMORTR-S</v>
      </c>
      <c r="F2140" s="27"/>
      <c r="G2140" s="281"/>
      <c r="R2140"/>
      <c r="S2140" s="1"/>
      <c r="T2140" s="1"/>
      <c r="U2140" s="1"/>
      <c r="V2140" s="1"/>
      <c r="W2140" s="1"/>
      <c r="X2140" s="1"/>
      <c r="Y2140" s="1"/>
      <c r="Z2140" s="1"/>
      <c r="AA2140" s="1"/>
      <c r="AB2140" s="1"/>
      <c r="AC2140" s="1"/>
      <c r="AD2140" s="1"/>
      <c r="AE2140" s="1"/>
      <c r="AF2140" s="1"/>
      <c r="AG2140" s="1"/>
      <c r="AH2140" s="1"/>
      <c r="AI2140" s="1"/>
      <c r="AJ2140" s="1"/>
      <c r="AK2140" s="1"/>
      <c r="AL2140" s="1"/>
      <c r="AM2140" s="1"/>
      <c r="AN2140" s="1"/>
      <c r="AO2140" s="1"/>
      <c r="AP2140" s="1"/>
      <c r="AQ2140" s="1"/>
      <c r="AR2140" s="1"/>
      <c r="AS2140" s="1"/>
      <c r="AT2140" s="1"/>
      <c r="AU2140" s="1"/>
      <c r="AV2140" s="1"/>
      <c r="AW2140" s="1"/>
      <c r="AX2140" s="1"/>
      <c r="AY2140" s="1"/>
      <c r="AZ2140" s="1"/>
      <c r="BA2140" s="1"/>
      <c r="BB2140" s="1"/>
      <c r="BC2140" s="1"/>
      <c r="BD2140" s="1"/>
      <c r="BE2140" s="1"/>
      <c r="BF2140" s="1"/>
      <c r="BG2140" s="1"/>
      <c r="BH2140" s="1"/>
      <c r="BI2140" s="1"/>
      <c r="BJ2140" s="1"/>
      <c r="BK2140" s="1"/>
      <c r="BL2140" s="1"/>
      <c r="BM2140" s="1"/>
      <c r="BN2140" s="1"/>
      <c r="BO2140" s="1"/>
      <c r="BP2140" s="1"/>
      <c r="BQ2140" s="1"/>
      <c r="BR2140" s="1"/>
      <c r="BS2140" s="1"/>
      <c r="BT2140" s="1"/>
      <c r="BU2140" s="1"/>
      <c r="BV2140" s="1"/>
      <c r="BW2140" s="1"/>
      <c r="BX2140" s="1"/>
      <c r="BY2140" s="1"/>
      <c r="BZ2140" s="1"/>
      <c r="CA2140" s="1"/>
      <c r="CB2140" s="1"/>
      <c r="CC2140" s="1"/>
      <c r="CD2140" s="1"/>
      <c r="CE2140" s="1"/>
      <c r="CF2140" s="1"/>
      <c r="CG2140" s="1"/>
      <c r="CH2140" s="1"/>
      <c r="CI2140" s="1"/>
      <c r="CJ2140" s="1"/>
      <c r="CK2140" s="1"/>
      <c r="CL2140" s="1"/>
    </row>
    <row r="2141" spans="2:90" x14ac:dyDescent="0.4">
      <c r="B2141" s="95" t="s">
        <v>291</v>
      </c>
      <c r="D2141" t="s">
        <v>763</v>
      </c>
      <c r="E2141" t="str">
        <f t="shared" si="2565"/>
        <v>2141 LAMORTR-S</v>
      </c>
      <c r="G2141" s="57"/>
      <c r="R2141"/>
      <c r="S2141" s="1"/>
      <c r="T2141" s="1"/>
      <c r="U2141" s="1"/>
      <c r="V2141" s="1"/>
      <c r="W2141" s="1"/>
      <c r="X2141" s="1"/>
      <c r="Y2141" s="1"/>
      <c r="Z2141" s="1"/>
      <c r="AA2141" s="1"/>
      <c r="AB2141" s="1"/>
      <c r="AC2141" s="1"/>
      <c r="AD2141" s="1"/>
      <c r="AE2141" s="1"/>
      <c r="AF2141" s="1"/>
      <c r="AG2141" s="1"/>
      <c r="AH2141" s="1"/>
      <c r="AI2141" s="1"/>
      <c r="AJ2141" s="1"/>
      <c r="AK2141" s="1"/>
      <c r="AL2141" s="1"/>
      <c r="AM2141" s="1"/>
      <c r="AN2141" s="1"/>
      <c r="AO2141" s="1"/>
      <c r="AP2141" s="1"/>
      <c r="AQ2141" s="1"/>
      <c r="AR2141" s="1"/>
      <c r="AS2141" s="1"/>
      <c r="AT2141" s="1"/>
      <c r="AU2141" s="1"/>
      <c r="AV2141" s="1"/>
      <c r="AW2141" s="1"/>
      <c r="AX2141" s="1"/>
      <c r="AY2141" s="1"/>
      <c r="AZ2141" s="1"/>
      <c r="BA2141" s="1"/>
      <c r="BB2141" s="1"/>
      <c r="BC2141" s="1"/>
      <c r="BD2141" s="1"/>
      <c r="BE2141" s="1"/>
      <c r="BF2141" s="1"/>
      <c r="BG2141" s="1"/>
      <c r="BH2141" s="1"/>
      <c r="BI2141" s="1"/>
      <c r="BJ2141" s="1"/>
      <c r="BK2141" s="1"/>
      <c r="BL2141" s="1"/>
      <c r="BM2141" s="1"/>
      <c r="BN2141" s="1"/>
      <c r="BO2141" s="1"/>
      <c r="BP2141" s="1"/>
      <c r="BQ2141" s="1"/>
      <c r="BR2141" s="1"/>
      <c r="BS2141" s="1"/>
      <c r="BT2141" s="1"/>
      <c r="BU2141" s="1"/>
      <c r="BV2141" s="1"/>
      <c r="BW2141" s="1"/>
      <c r="BX2141" s="1"/>
      <c r="BY2141" s="1"/>
      <c r="BZ2141" s="1"/>
      <c r="CA2141" s="1"/>
      <c r="CB2141" s="1"/>
      <c r="CC2141" s="1"/>
      <c r="CD2141" s="1"/>
      <c r="CE2141" s="1"/>
      <c r="CF2141" s="1"/>
      <c r="CG2141" s="1"/>
      <c r="CH2141" s="1"/>
      <c r="CI2141" s="1"/>
      <c r="CJ2141" s="1"/>
      <c r="CK2141" s="1"/>
      <c r="CL2141" s="1"/>
    </row>
    <row r="2142" spans="2:90" x14ac:dyDescent="0.4">
      <c r="B2142" s="154" t="s">
        <v>292</v>
      </c>
      <c r="D2142" t="s">
        <v>763</v>
      </c>
      <c r="E2142" s="8" t="str">
        <f t="shared" si="2565"/>
        <v>2142 LAMORTR-S</v>
      </c>
      <c r="J2142"/>
      <c r="K2142" s="81">
        <f t="shared" ref="K2142:P2142" ca="1" si="2603">SUMIF($3:$3,K$2,2142:2142)</f>
        <v>-8439.9251740809214</v>
      </c>
      <c r="L2142" s="81">
        <f t="shared" ca="1" si="2603"/>
        <v>-8439.9251740809214</v>
      </c>
      <c r="M2142" s="81">
        <f t="shared" ca="1" si="2603"/>
        <v>-8439.9251740809214</v>
      </c>
      <c r="N2142" s="81">
        <f t="shared" ca="1" si="2603"/>
        <v>-8439.9251740809214</v>
      </c>
      <c r="O2142" s="81">
        <f t="shared" ca="1" si="2603"/>
        <v>-8439.9251740809214</v>
      </c>
      <c r="P2142" s="81">
        <f t="shared" ca="1" si="2603"/>
        <v>-8439.9251740809214</v>
      </c>
      <c r="R2142" s="53"/>
      <c r="S2142" s="94">
        <f t="shared" ref="S2142" ca="1" si="2604">+PMT($H2121/12,$H2120,S2129+S2130,0)</f>
        <v>-703.3270978400767</v>
      </c>
      <c r="T2142" s="94">
        <f t="shared" ref="T2142:AY2142" ca="1" si="2605">+PMT($H2121/12,$H2120,T2129+T2130,0)</f>
        <v>-703.3270978400767</v>
      </c>
      <c r="U2142" s="94">
        <f t="shared" ca="1" si="2605"/>
        <v>-703.3270978400767</v>
      </c>
      <c r="V2142" s="94">
        <f t="shared" ca="1" si="2605"/>
        <v>-703.3270978400767</v>
      </c>
      <c r="W2142" s="94">
        <f t="shared" ca="1" si="2605"/>
        <v>-703.3270978400767</v>
      </c>
      <c r="X2142" s="94">
        <f t="shared" ca="1" si="2605"/>
        <v>-703.3270978400767</v>
      </c>
      <c r="Y2142" s="94">
        <f t="shared" ca="1" si="2605"/>
        <v>-703.3270978400767</v>
      </c>
      <c r="Z2142" s="94">
        <f t="shared" ca="1" si="2605"/>
        <v>-703.3270978400767</v>
      </c>
      <c r="AA2142" s="94">
        <f t="shared" ca="1" si="2605"/>
        <v>-703.3270978400767</v>
      </c>
      <c r="AB2142" s="94">
        <f t="shared" ca="1" si="2605"/>
        <v>-703.3270978400767</v>
      </c>
      <c r="AC2142" s="94">
        <f t="shared" ca="1" si="2605"/>
        <v>-703.3270978400767</v>
      </c>
      <c r="AD2142" s="94">
        <f t="shared" ca="1" si="2605"/>
        <v>-703.3270978400767</v>
      </c>
      <c r="AE2142" s="94">
        <f t="shared" ca="1" si="2605"/>
        <v>-703.3270978400767</v>
      </c>
      <c r="AF2142" s="94">
        <f t="shared" ca="1" si="2605"/>
        <v>-703.3270978400767</v>
      </c>
      <c r="AG2142" s="94">
        <f t="shared" ca="1" si="2605"/>
        <v>-703.3270978400767</v>
      </c>
      <c r="AH2142" s="94">
        <f t="shared" ca="1" si="2605"/>
        <v>-703.3270978400767</v>
      </c>
      <c r="AI2142" s="94">
        <f t="shared" ca="1" si="2605"/>
        <v>-703.3270978400767</v>
      </c>
      <c r="AJ2142" s="94">
        <f t="shared" ca="1" si="2605"/>
        <v>-703.3270978400767</v>
      </c>
      <c r="AK2142" s="94">
        <f t="shared" ca="1" si="2605"/>
        <v>-703.3270978400767</v>
      </c>
      <c r="AL2142" s="94">
        <f t="shared" ca="1" si="2605"/>
        <v>-703.3270978400767</v>
      </c>
      <c r="AM2142" s="94">
        <f t="shared" ca="1" si="2605"/>
        <v>-703.3270978400767</v>
      </c>
      <c r="AN2142" s="94">
        <f t="shared" ca="1" si="2605"/>
        <v>-703.3270978400767</v>
      </c>
      <c r="AO2142" s="94">
        <f t="shared" ca="1" si="2605"/>
        <v>-703.3270978400767</v>
      </c>
      <c r="AP2142" s="94">
        <f t="shared" ca="1" si="2605"/>
        <v>-703.3270978400767</v>
      </c>
      <c r="AQ2142" s="94">
        <f t="shared" ca="1" si="2605"/>
        <v>-703.3270978400767</v>
      </c>
      <c r="AR2142" s="94">
        <f t="shared" ca="1" si="2605"/>
        <v>-703.3270978400767</v>
      </c>
      <c r="AS2142" s="94">
        <f t="shared" ca="1" si="2605"/>
        <v>-703.3270978400767</v>
      </c>
      <c r="AT2142" s="94">
        <f t="shared" ca="1" si="2605"/>
        <v>-703.3270978400767</v>
      </c>
      <c r="AU2142" s="94">
        <f t="shared" ca="1" si="2605"/>
        <v>-703.3270978400767</v>
      </c>
      <c r="AV2142" s="94">
        <f t="shared" ca="1" si="2605"/>
        <v>-703.3270978400767</v>
      </c>
      <c r="AW2142" s="94">
        <f t="shared" ca="1" si="2605"/>
        <v>-703.3270978400767</v>
      </c>
      <c r="AX2142" s="94">
        <f t="shared" ca="1" si="2605"/>
        <v>-703.3270978400767</v>
      </c>
      <c r="AY2142" s="94">
        <f t="shared" ca="1" si="2605"/>
        <v>-703.3270978400767</v>
      </c>
      <c r="AZ2142" s="94">
        <f t="shared" ref="AZ2142:CE2142" ca="1" si="2606">+PMT($H2121/12,$H2120,AZ2129+AZ2130,0)</f>
        <v>-703.3270978400767</v>
      </c>
      <c r="BA2142" s="94">
        <f t="shared" ca="1" si="2606"/>
        <v>-703.3270978400767</v>
      </c>
      <c r="BB2142" s="94">
        <f t="shared" ca="1" si="2606"/>
        <v>-703.3270978400767</v>
      </c>
      <c r="BC2142" s="94">
        <f t="shared" ca="1" si="2606"/>
        <v>-703.3270978400767</v>
      </c>
      <c r="BD2142" s="94">
        <f t="shared" ca="1" si="2606"/>
        <v>-703.3270978400767</v>
      </c>
      <c r="BE2142" s="94">
        <f t="shared" ca="1" si="2606"/>
        <v>-703.3270978400767</v>
      </c>
      <c r="BF2142" s="94">
        <f t="shared" ca="1" si="2606"/>
        <v>-703.3270978400767</v>
      </c>
      <c r="BG2142" s="94">
        <f t="shared" ca="1" si="2606"/>
        <v>-703.3270978400767</v>
      </c>
      <c r="BH2142" s="94">
        <f t="shared" ca="1" si="2606"/>
        <v>-703.3270978400767</v>
      </c>
      <c r="BI2142" s="94">
        <f t="shared" ca="1" si="2606"/>
        <v>-703.3270978400767</v>
      </c>
      <c r="BJ2142" s="94">
        <f t="shared" ca="1" si="2606"/>
        <v>-703.3270978400767</v>
      </c>
      <c r="BK2142" s="94">
        <f t="shared" ca="1" si="2606"/>
        <v>-703.3270978400767</v>
      </c>
      <c r="BL2142" s="94">
        <f t="shared" ca="1" si="2606"/>
        <v>-703.3270978400767</v>
      </c>
      <c r="BM2142" s="94">
        <f t="shared" ca="1" si="2606"/>
        <v>-703.3270978400767</v>
      </c>
      <c r="BN2142" s="94">
        <f t="shared" ca="1" si="2606"/>
        <v>-703.3270978400767</v>
      </c>
      <c r="BO2142" s="94">
        <f t="shared" ca="1" si="2606"/>
        <v>-703.3270978400767</v>
      </c>
      <c r="BP2142" s="94">
        <f t="shared" ca="1" si="2606"/>
        <v>-703.3270978400767</v>
      </c>
      <c r="BQ2142" s="94">
        <f t="shared" ca="1" si="2606"/>
        <v>-703.3270978400767</v>
      </c>
      <c r="BR2142" s="94">
        <f t="shared" ca="1" si="2606"/>
        <v>-703.3270978400767</v>
      </c>
      <c r="BS2142" s="94">
        <f t="shared" ca="1" si="2606"/>
        <v>-703.3270978400767</v>
      </c>
      <c r="BT2142" s="94">
        <f t="shared" ca="1" si="2606"/>
        <v>-703.3270978400767</v>
      </c>
      <c r="BU2142" s="94">
        <f t="shared" ca="1" si="2606"/>
        <v>-703.3270978400767</v>
      </c>
      <c r="BV2142" s="94">
        <f t="shared" ca="1" si="2606"/>
        <v>-703.3270978400767</v>
      </c>
      <c r="BW2142" s="94">
        <f t="shared" ca="1" si="2606"/>
        <v>-703.3270978400767</v>
      </c>
      <c r="BX2142" s="94">
        <f t="shared" ca="1" si="2606"/>
        <v>-703.3270978400767</v>
      </c>
      <c r="BY2142" s="94">
        <f t="shared" ca="1" si="2606"/>
        <v>-703.3270978400767</v>
      </c>
      <c r="BZ2142" s="94">
        <f t="shared" ca="1" si="2606"/>
        <v>-703.3270978400767</v>
      </c>
      <c r="CA2142" s="94">
        <f t="shared" ca="1" si="2606"/>
        <v>-703.3270978400767</v>
      </c>
      <c r="CB2142" s="94">
        <f t="shared" ca="1" si="2606"/>
        <v>-703.3270978400767</v>
      </c>
      <c r="CC2142" s="94">
        <f t="shared" ca="1" si="2606"/>
        <v>-703.3270978400767</v>
      </c>
      <c r="CD2142" s="94">
        <f t="shared" ca="1" si="2606"/>
        <v>-703.3270978400767</v>
      </c>
      <c r="CE2142" s="94">
        <f t="shared" ca="1" si="2606"/>
        <v>-703.3270978400767</v>
      </c>
      <c r="CF2142" s="94">
        <f t="shared" ref="CF2142:CK2142" ca="1" si="2607">+PMT($H2121/12,$H2120,CF2129+CF2130,0)</f>
        <v>-703.3270978400767</v>
      </c>
      <c r="CG2142" s="94">
        <f t="shared" ca="1" si="2607"/>
        <v>-703.3270978400767</v>
      </c>
      <c r="CH2142" s="94">
        <f t="shared" ca="1" si="2607"/>
        <v>-703.3270978400767</v>
      </c>
      <c r="CI2142" s="94">
        <f t="shared" ca="1" si="2607"/>
        <v>-703.3270978400767</v>
      </c>
      <c r="CJ2142" s="94">
        <f t="shared" ca="1" si="2607"/>
        <v>-703.3270978400767</v>
      </c>
      <c r="CK2142" s="94">
        <f t="shared" ca="1" si="2607"/>
        <v>-703.3270978400767</v>
      </c>
      <c r="CL2142" s="94">
        <f t="shared" ref="CL2142" ca="1" si="2608">+PMT($H2121/12,$H2120,CL2129+CL2130,0)</f>
        <v>-703.3270978400767</v>
      </c>
    </row>
    <row r="2143" spans="2:90" x14ac:dyDescent="0.4">
      <c r="B2143" s="123" t="s">
        <v>293</v>
      </c>
      <c r="D2143" t="s">
        <v>763</v>
      </c>
      <c r="E2143" s="8" t="str">
        <f t="shared" si="2565"/>
        <v>2143 LAMORTR-S</v>
      </c>
      <c r="H2143" s="27"/>
      <c r="J2143"/>
      <c r="K2143" s="308">
        <f t="shared" ref="K2143:P2143" ca="1" si="2609">SUMIF($4:$4,K$2,2143:2143)</f>
        <v>-5.7847198143386335E+65</v>
      </c>
      <c r="L2143" s="308">
        <f t="shared" ca="1" si="2609"/>
        <v>-6.3068383556791342E+127</v>
      </c>
      <c r="M2143" s="308">
        <f t="shared" ca="1" si="2609"/>
        <v>-2.0951968392584955E+187</v>
      </c>
      <c r="N2143" s="308">
        <f t="shared" ca="1" si="2609"/>
        <v>7.4439464577669176E+244</v>
      </c>
      <c r="O2143" s="308">
        <f t="shared" ca="1" si="2609"/>
        <v>9.2799054905009246E+300</v>
      </c>
      <c r="P2143" s="308" t="e">
        <f t="shared" ca="1" si="2609"/>
        <v>#NUM!</v>
      </c>
      <c r="R2143" s="28"/>
      <c r="S2143" s="93" cm="1">
        <f t="array" aca="1" ref="S2143" ca="1">SUM(INDEX(2139:2139,1,MAX(COLUMN($R:$R),COLUMN()-($H2120-1))):S2142)</f>
        <v>-181984363.98714352</v>
      </c>
      <c r="T2143" s="93" cm="1">
        <f t="array" aca="1" ref="T2143" ca="1">SUM(INDEX(2139:2139,1,MAX(COLUMN($R:$R),COLUMN()-($H2120-1))):T2142)</f>
        <v>-132966263647572.13</v>
      </c>
      <c r="U2143" s="93" cm="1">
        <f t="array" aca="1" ref="U2143" ca="1">SUM(INDEX(2139:2139,1,MAX(COLUMN($R:$R),COLUMN()-($H2120-1))):U2142)</f>
        <v>-4.8575686271279137E+19</v>
      </c>
      <c r="V2143" s="93" cm="1">
        <f t="array" aca="1" ref="V2143" ca="1">SUM(INDEX(2139:2139,1,MAX(COLUMN($R:$R),COLUMN()-($H2120-1))):V2142)</f>
        <v>-1.1830278495232626E+25</v>
      </c>
      <c r="W2143" s="93" cm="1">
        <f t="array" aca="1" ref="W2143" ca="1">SUM(INDEX(2139:2139,1,MAX(COLUMN($R:$R),COLUMN()-($H2120-1))):W2142)</f>
        <v>-2.0415979145169021E+30</v>
      </c>
      <c r="X2143" s="93" cm="1">
        <f t="array" aca="1" ref="X2143" ca="1">SUM(INDEX(2139:2139,1,MAX(COLUMN($R:$R),COLUMN()-($H2120-1))):X2142)</f>
        <v>-2.6487148828876963E+35</v>
      </c>
      <c r="Y2143" s="93" cm="1">
        <f t="array" aca="1" ref="Y2143" ca="1">SUM(INDEX(2139:2139,1,MAX(COLUMN($R:$R),COLUMN()-($H2120-1))):Y2142)</f>
        <v>-2.7495800256099863E+40</v>
      </c>
      <c r="Z2143" s="93" cm="1">
        <f t="array" aca="1" ref="Z2143" ca="1">SUM(INDEX(2139:2139,1,MAX(COLUMN($R:$R),COLUMN()-($H2120-1))):Z2142)</f>
        <v>-2.3994060595694794E+45</v>
      </c>
      <c r="AA2143" s="93" cm="1">
        <f t="array" aca="1" ref="AA2143" ca="1">SUM(INDEX(2139:2139,1,MAX(COLUMN($R:$R),COLUMN()-($H2120-1))):AA2142)</f>
        <v>-1.724620027465312E+50</v>
      </c>
      <c r="AB2143" s="93" cm="1">
        <f t="array" aca="1" ref="AB2143" ca="1">SUM(INDEX(2139:2139,1,MAX(COLUMN($R:$R),COLUMN()-($H2120-1))):AB2142)</f>
        <v>-5.9972518699430852E+54</v>
      </c>
      <c r="AC2143" s="93" cm="1">
        <f t="array" aca="1" ref="AC2143" ca="1">SUM(INDEX(2139:2139,1,MAX(COLUMN($R:$R),COLUMN()-($H2120-1))):AC2142)</f>
        <v>1.5495268290738708E+60</v>
      </c>
      <c r="AD2143" s="93" cm="1">
        <f t="array" aca="1" ref="AD2143" ca="1">SUM(INDEX(2139:2139,1,MAX(COLUMN($R:$R),COLUMN()-($H2120-1))):AD2142)</f>
        <v>5.7847354387361673E+65</v>
      </c>
      <c r="AE2143" s="93" cm="1">
        <f t="array" aca="1" ref="AE2143" ca="1">SUM(INDEX(2139:2139,1,MAX(COLUMN($R:$R),COLUMN()-($H2120-1))):AE2142)</f>
        <v>5.7843175683282398E+70</v>
      </c>
      <c r="AF2143" s="93" cm="1">
        <f t="array" aca="1" ref="AF2143" ca="1">SUM(INDEX(2139:2139,1,MAX(COLUMN($R:$R),COLUMN()-($H2120-1))):AF2142)</f>
        <v>-5.5461313423399306E+75</v>
      </c>
      <c r="AG2143" s="93" cm="1">
        <f t="array" aca="1" ref="AG2143" ca="1">SUM(INDEX(2139:2139,1,MAX(COLUMN($R:$R),COLUMN()-($H2120-1))):AG2142)</f>
        <v>-2.7853029497850983E+81</v>
      </c>
      <c r="AH2143" s="93" cm="1">
        <f t="array" aca="1" ref="AH2143" ca="1">SUM(INDEX(2139:2139,1,MAX(COLUMN($R:$R),COLUMN()-($H2120-1))):AH2142)</f>
        <v>-5.5008849182574235E+86</v>
      </c>
      <c r="AI2143" s="93" cm="1">
        <f t="array" aca="1" ref="AI2143" ca="1">SUM(INDEX(2139:2139,1,MAX(COLUMN($R:$R),COLUMN()-($H2120-1))):AI2142)</f>
        <v>-7.883087457527994E+91</v>
      </c>
      <c r="AJ2143" s="93" cm="1">
        <f t="array" aca="1" ref="AJ2143" ca="1">SUM(INDEX(2139:2139,1,MAX(COLUMN($R:$R),COLUMN()-($H2120-1))):AJ2142)</f>
        <v>-8.9328674552900478E+96</v>
      </c>
      <c r="AK2143" s="93" cm="1">
        <f t="array" aca="1" ref="AK2143" ca="1">SUM(INDEX(2139:2139,1,MAX(COLUMN($R:$R),COLUMN()-($H2120-1))):AK2142)</f>
        <v>-7.4069887116783753E+101</v>
      </c>
      <c r="AL2143" s="93" cm="1">
        <f t="array" aca="1" ref="AL2143" ca="1">SUM(INDEX(2139:2139,1,MAX(COLUMN($R:$R),COLUMN()-($H2120-1))):AL2142)</f>
        <v>-1.9969174600694641E+106</v>
      </c>
      <c r="AM2143" s="93" cm="1">
        <f t="array" aca="1" ref="AM2143" ca="1">SUM(INDEX(2139:2139,1,MAX(COLUMN($R:$R),COLUMN()-($H2120-1))):AM2142)</f>
        <v>8.2322495695697669E+111</v>
      </c>
      <c r="AN2143" s="93" cm="1">
        <f t="array" aca="1" ref="AN2143" ca="1">SUM(INDEX(2139:2139,1,MAX(COLUMN($R:$R),COLUMN()-($H2120-1))):AN2142)</f>
        <v>2.3357972204624274E+117</v>
      </c>
      <c r="AO2143" s="93" cm="1">
        <f t="array" aca="1" ref="AO2143" ca="1">SUM(INDEX(2139:2139,1,MAX(COLUMN($R:$R),COLUMN()-($H2120-1))):AO2142)</f>
        <v>4.2330203552913738E+122</v>
      </c>
      <c r="AP2143" s="93" cm="1">
        <f t="array" aca="1" ref="AP2143" ca="1">SUM(INDEX(2139:2139,1,MAX(COLUMN($R:$R),COLUMN()-($H2120-1))):AP2142)</f>
        <v>6.3068810386265651E+127</v>
      </c>
      <c r="AQ2143" s="93" cm="1">
        <f t="array" aca="1" ref="AQ2143" ca="1">SUM(INDEX(2139:2139,1,MAX(COLUMN($R:$R),COLUMN()-($H2120-1))):AQ2142)</f>
        <v>8.2909462055261231E+132</v>
      </c>
      <c r="AR2143" s="93" cm="1">
        <f t="array" aca="1" ref="AR2143" ca="1">SUM(INDEX(2139:2139,1,MAX(COLUMN($R:$R),COLUMN()-($H2120-1))):AR2142)</f>
        <v>9.9231344277966354E+137</v>
      </c>
      <c r="AS2143" s="93" cm="1">
        <f t="array" aca="1" ref="AS2143" ca="1">SUM(INDEX(2139:2139,1,MAX(COLUMN($R:$R),COLUMN()-($H2120-1))):AS2142)</f>
        <v>1.1004094130821402E+143</v>
      </c>
      <c r="AT2143" s="93" cm="1">
        <f t="array" aca="1" ref="AT2143" ca="1">SUM(INDEX(2139:2139,1,MAX(COLUMN($R:$R),COLUMN()-($H2120-1))):AT2142)</f>
        <v>1.1432544923837462E+148</v>
      </c>
      <c r="AU2143" s="93" cm="1">
        <f t="array" aca="1" ref="AU2143" ca="1">SUM(INDEX(2139:2139,1,MAX(COLUMN($R:$R),COLUMN()-($H2120-1))):AU2142)</f>
        <v>1.1210083124111175E+153</v>
      </c>
      <c r="AV2143" s="93" cm="1">
        <f t="array" aca="1" ref="AV2143" ca="1">SUM(INDEX(2139:2139,1,MAX(COLUMN($R:$R),COLUMN()-($H2120-1))):AV2142)</f>
        <v>1.0421279481108523E+158</v>
      </c>
      <c r="AW2143" s="93" cm="1">
        <f t="array" aca="1" ref="AW2143" ca="1">SUM(INDEX(2139:2139,1,MAX(COLUMN($R:$R),COLUMN()-($H2120-1))):AW2142)</f>
        <v>9.2033008113663717E+162</v>
      </c>
      <c r="AX2143" s="93" cm="1">
        <f t="array" aca="1" ref="AX2143" ca="1">SUM(INDEX(2139:2139,1,MAX(COLUMN($R:$R),COLUMN()-($H2120-1))):AX2142)</f>
        <v>7.7178691970609792E+167</v>
      </c>
      <c r="AY2143" s="93" cm="1">
        <f t="array" aca="1" ref="AY2143" ca="1">SUM(INDEX(2139:2139,1,MAX(COLUMN($R:$R),COLUMN()-($H2120-1))):AY2142)</f>
        <v>6.1299119367053608E+172</v>
      </c>
      <c r="AZ2143" s="93" cm="1">
        <f t="array" aca="1" ref="AZ2143" ca="1">SUM(INDEX(2139:2139,1,MAX(COLUMN($R:$R),COLUMN()-($H2120-1))):AZ2142)</f>
        <v>4.5902361959922344E+177</v>
      </c>
      <c r="BA2143" s="93" cm="1">
        <f t="array" aca="1" ref="BA2143" ca="1">SUM(INDEX(2139:2139,1,MAX(COLUMN($R:$R),COLUMN()-($H2120-1))):BA2142)</f>
        <v>3.2194954738464371E+182</v>
      </c>
      <c r="BB2143" s="93" cm="1">
        <f t="array" aca="1" ref="BB2143" ca="1">SUM(INDEX(2139:2139,1,MAX(COLUMN($R:$R),COLUMN()-($H2120-1))):BB2142)</f>
        <v>2.0952293024891594E+187</v>
      </c>
      <c r="BC2143" s="93" cm="1">
        <f t="array" aca="1" ref="BC2143" ca="1">SUM(INDEX(2139:2139,1,MAX(COLUMN($R:$R),COLUMN()-($H2120-1))):BC2142)</f>
        <v>1.2466256528705446E+192</v>
      </c>
      <c r="BD2143" s="93" cm="1">
        <f t="array" aca="1" ref="BD2143" ca="1">SUM(INDEX(2139:2139,1,MAX(COLUMN($R:$R),COLUMN()-($H2120-1))):BD2142)</f>
        <v>6.5972705312727117E+196</v>
      </c>
      <c r="BE2143" s="93" cm="1">
        <f t="array" aca="1" ref="BE2143" ca="1">SUM(INDEX(2139:2139,1,MAX(COLUMN($R:$R),COLUMN()-($H2120-1))):BE2142)</f>
        <v>2.9111656018121501E+201</v>
      </c>
      <c r="BF2143" s="93" cm="1">
        <f t="array" aca="1" ref="BF2143" ca="1">SUM(INDEX(2139:2139,1,MAX(COLUMN($R:$R),COLUMN()-($H2120-1))):BF2142)</f>
        <v>8.4668000814605793E+205</v>
      </c>
      <c r="BG2143" s="93" cm="1">
        <f t="array" aca="1" ref="BG2143" ca="1">SUM(INDEX(2139:2139,1,MAX(COLUMN($R:$R),COLUMN()-($H2120-1))):BG2142)</f>
        <v>-1.4183986869690222E+210</v>
      </c>
      <c r="BH2143" s="93" cm="1">
        <f t="array" aca="1" ref="BH2143" ca="1">SUM(INDEX(2139:2139,1,MAX(COLUMN($R:$R),COLUMN()-($H2120-1))):BH2142)</f>
        <v>-4.9763249540431222E+215</v>
      </c>
      <c r="BI2143" s="93" cm="1">
        <f t="array" aca="1" ref="BI2143" ca="1">SUM(INDEX(2139:2139,1,MAX(COLUMN($R:$R),COLUMN()-($H2120-1))):BI2142)</f>
        <v>-5.3233520314599647E+220</v>
      </c>
      <c r="BJ2143" s="93" cm="1">
        <f t="array" aca="1" ref="BJ2143" ca="1">SUM(INDEX(2139:2139,1,MAX(COLUMN($R:$R),COLUMN()-($H2120-1))):BJ2142)</f>
        <v>-4.37345944260347E+225</v>
      </c>
      <c r="BK2143" s="93" cm="1">
        <f t="array" aca="1" ref="BK2143" ca="1">SUM(INDEX(2139:2139,1,MAX(COLUMN($R:$R),COLUMN()-($H2120-1))):BK2142)</f>
        <v>-3.1409485870735047E+230</v>
      </c>
      <c r="BL2143" s="93" cm="1">
        <f t="array" aca="1" ref="BL2143" ca="1">SUM(INDEX(2139:2139,1,MAX(COLUMN($R:$R),COLUMN()-($H2120-1))):BL2142)</f>
        <v>-2.0655830805359802E+235</v>
      </c>
      <c r="BM2143" s="93" cm="1">
        <f t="array" aca="1" ref="BM2143" ca="1">SUM(INDEX(2139:2139,1,MAX(COLUMN($R:$R),COLUMN()-($H2120-1))):BM2142)</f>
        <v>-1.2725778223765718E+240</v>
      </c>
      <c r="BN2143" s="93" cm="1">
        <f t="array" aca="1" ref="BN2143" ca="1">SUM(INDEX(2139:2139,1,MAX(COLUMN($R:$R),COLUMN()-($H2120-1))):BN2142)</f>
        <v>-7.4440747759615372E+244</v>
      </c>
      <c r="BO2143" s="93" cm="1">
        <f t="array" aca="1" ref="BO2143" ca="1">SUM(INDEX(2139:2139,1,MAX(COLUMN($R:$R),COLUMN()-($H2120-1))):BO2142)</f>
        <v>-4.1711088124676266E+249</v>
      </c>
      <c r="BP2143" s="93" cm="1">
        <f t="array" aca="1" ref="BP2143" ca="1">SUM(INDEX(2139:2139,1,MAX(COLUMN($R:$R),COLUMN()-($H2120-1))):BP2142)</f>
        <v>-2.2527608516313544E+254</v>
      </c>
      <c r="BQ2143" s="93" cm="1">
        <f t="array" aca="1" ref="BQ2143" ca="1">SUM(INDEX(2139:2139,1,MAX(COLUMN($R:$R),COLUMN()-($H2120-1))):BQ2142)</f>
        <v>-1.178166546947176E+259</v>
      </c>
      <c r="BR2143" s="93" cm="1">
        <f t="array" aca="1" ref="BR2143" ca="1">SUM(INDEX(2139:2139,1,MAX(COLUMN($R:$R),COLUMN()-($H2120-1))):BR2142)</f>
        <v>-5.9875585195178798E+263</v>
      </c>
      <c r="BS2143" s="93" cm="1">
        <f t="array" aca="1" ref="BS2143" ca="1">SUM(INDEX(2139:2139,1,MAX(COLUMN($R:$R),COLUMN()-($H2120-1))):BS2142)</f>
        <v>-2.9647615584063241E+268</v>
      </c>
      <c r="BT2143" s="93" cm="1">
        <f t="array" aca="1" ref="BT2143" ca="1">SUM(INDEX(2139:2139,1,MAX(COLUMN($R:$R),COLUMN()-($H2120-1))):BT2142)</f>
        <v>-1.4326965830789336E+273</v>
      </c>
      <c r="BU2143" s="93" cm="1">
        <f t="array" aca="1" ref="BU2143" ca="1">SUM(INDEX(2139:2139,1,MAX(COLUMN($R:$R),COLUMN()-($H2120-1))):BU2142)</f>
        <v>-6.7580325081544492E+277</v>
      </c>
      <c r="BV2143" s="93" cm="1">
        <f t="array" aca="1" ref="BV2143" ca="1">SUM(INDEX(2139:2139,1,MAX(COLUMN($R:$R),COLUMN()-($H2120-1))):BV2142)</f>
        <v>-3.1049693720777767E+282</v>
      </c>
      <c r="BW2143" s="93" cm="1">
        <f t="array" aca="1" ref="BW2143" ca="1">SUM(INDEX(2139:2139,1,MAX(COLUMN($R:$R),COLUMN()-($H2120-1))):BW2142)</f>
        <v>-1.3825325596372165E+287</v>
      </c>
      <c r="BX2143" s="93" cm="1">
        <f t="array" aca="1" ref="BX2143" ca="1">SUM(INDEX(2139:2139,1,MAX(COLUMN($R:$R),COLUMN()-($H2120-1))):BX2142)</f>
        <v>-5.9196987343003966E+291</v>
      </c>
      <c r="BY2143" s="93" cm="1">
        <f t="array" aca="1" ref="BY2143" ca="1">SUM(INDEX(2139:2139,1,MAX(COLUMN($R:$R),COLUMN()-($H2120-1))):BY2142)</f>
        <v>-2.4141205005012371E+296</v>
      </c>
      <c r="BZ2143" s="93" cm="1">
        <f t="array" aca="1" ref="BZ2143" ca="1">SUM(INDEX(2139:2139,1,MAX(COLUMN($R:$R),COLUMN()-($H2120-1))):BZ2142)</f>
        <v>-9.2801489141199221E+300</v>
      </c>
      <c r="CA2143" s="93" cm="1">
        <f t="array" aca="1" ref="CA2143" ca="1">SUM(INDEX(2139:2139,1,MAX(COLUMN($R:$R),COLUMN()-($H2120-1))):CA2142)</f>
        <v>-3.1656714924471433E+305</v>
      </c>
      <c r="CB2143" s="93" t="e" cm="1">
        <f t="array" aca="1" ref="CB2143" ca="1">SUM(INDEX(2139:2139,1,MAX(COLUMN($R:$R),COLUMN()-($H2120-1))):CB2142)</f>
        <v>#NUM!</v>
      </c>
      <c r="CC2143" s="93" t="e" cm="1">
        <f t="array" aca="1" ref="CC2143" ca="1">SUM(INDEX(2139:2139,1,MAX(COLUMN($R:$R),COLUMN()-($H2120-1))):CC2142)</f>
        <v>#NUM!</v>
      </c>
      <c r="CD2143" s="93" t="e" cm="1">
        <f t="array" aca="1" ref="CD2143" ca="1">SUM(INDEX(2139:2139,1,MAX(COLUMN($R:$R),COLUMN()-($H2120-1))):CD2142)</f>
        <v>#NUM!</v>
      </c>
      <c r="CE2143" s="93" t="e" cm="1">
        <f t="array" aca="1" ref="CE2143" ca="1">SUM(INDEX(2139:2139,1,MAX(COLUMN($R:$R),COLUMN()-($H2120-1))):CE2142)</f>
        <v>#NUM!</v>
      </c>
      <c r="CF2143" s="93" t="e" cm="1">
        <f t="array" aca="1" ref="CF2143" ca="1">SUM(INDEX(2139:2139,1,MAX(COLUMN($R:$R),COLUMN()-($H2120-1))):CF2142)</f>
        <v>#NUM!</v>
      </c>
      <c r="CG2143" s="93" t="e" cm="1">
        <f t="array" aca="1" ref="CG2143" ca="1">SUM(INDEX(2139:2139,1,MAX(COLUMN($R:$R),COLUMN()-($H2120-1))):CG2142)</f>
        <v>#NUM!</v>
      </c>
      <c r="CH2143" s="93" t="e" cm="1">
        <f t="array" aca="1" ref="CH2143" ca="1">SUM(INDEX(2139:2139,1,MAX(COLUMN($R:$R),COLUMN()-($H2120-1))):CH2142)</f>
        <v>#NUM!</v>
      </c>
      <c r="CI2143" s="93" t="e" cm="1">
        <f t="array" aca="1" ref="CI2143" ca="1">SUM(INDEX(2139:2139,1,MAX(COLUMN($R:$R),COLUMN()-($H2120-1))):CI2142)</f>
        <v>#NUM!</v>
      </c>
      <c r="CJ2143" s="93" t="e" cm="1">
        <f t="array" aca="1" ref="CJ2143" ca="1">SUM(INDEX(2139:2139,1,MAX(COLUMN($R:$R),COLUMN()-($H2120-1))):CJ2142)</f>
        <v>#NUM!</v>
      </c>
      <c r="CK2143" s="93" t="e" cm="1">
        <f t="array" aca="1" ref="CK2143" ca="1">SUM(INDEX(2139:2139,1,MAX(COLUMN($R:$R),COLUMN()-($H2120-1))):CK2142)</f>
        <v>#NUM!</v>
      </c>
      <c r="CL2143" s="93" t="e" cm="1">
        <f t="array" aca="1" ref="CL2143" ca="1">SUM(INDEX(2139:2139,1,MAX(COLUMN($R:$R),COLUMN()-($H2120-1))):CL2142)</f>
        <v>#NUM!</v>
      </c>
    </row>
    <row r="2144" spans="2:90" x14ac:dyDescent="0.4">
      <c r="B2144" s="123"/>
      <c r="D2144" t="s">
        <v>763</v>
      </c>
      <c r="E2144" s="8" t="str">
        <f t="shared" ref="E2144" si="2610">ROW()&amp;" "&amp;D2144</f>
        <v>2144 LAMORTR-S</v>
      </c>
      <c r="H2144" s="27"/>
      <c r="J2144"/>
      <c r="K2144" s="308"/>
      <c r="L2144" s="308"/>
      <c r="M2144" s="308"/>
      <c r="N2144" s="308"/>
      <c r="O2144" s="308"/>
      <c r="P2144" s="308"/>
      <c r="R2144" s="28"/>
      <c r="S2144" s="93"/>
      <c r="T2144" s="93"/>
      <c r="U2144" s="93"/>
      <c r="V2144" s="93"/>
      <c r="W2144" s="93"/>
      <c r="X2144" s="93"/>
      <c r="Y2144" s="93"/>
      <c r="Z2144" s="93"/>
      <c r="AA2144" s="93"/>
      <c r="AB2144" s="93"/>
      <c r="AC2144" s="93"/>
      <c r="AD2144" s="93"/>
      <c r="AE2144" s="93"/>
      <c r="AF2144" s="93"/>
      <c r="AG2144" s="93"/>
      <c r="AH2144" s="93"/>
      <c r="AI2144" s="93"/>
      <c r="AJ2144" s="93"/>
      <c r="AK2144" s="93"/>
      <c r="AL2144" s="93"/>
      <c r="AM2144" s="93"/>
      <c r="AN2144" s="93"/>
      <c r="AO2144" s="93"/>
      <c r="AP2144" s="93"/>
      <c r="AQ2144" s="93"/>
      <c r="AR2144" s="93"/>
      <c r="AS2144" s="93"/>
      <c r="AT2144" s="93"/>
      <c r="AU2144" s="93"/>
      <c r="AV2144" s="93"/>
      <c r="AW2144" s="93"/>
      <c r="AX2144" s="93"/>
      <c r="AY2144" s="93"/>
      <c r="AZ2144" s="93"/>
      <c r="BA2144" s="93"/>
      <c r="BB2144" s="93"/>
      <c r="BC2144" s="93"/>
      <c r="BD2144" s="93"/>
      <c r="BE2144" s="93"/>
      <c r="BF2144" s="93"/>
      <c r="BG2144" s="93"/>
      <c r="BH2144" s="93"/>
      <c r="BI2144" s="93"/>
      <c r="BJ2144" s="93"/>
      <c r="BK2144" s="93"/>
      <c r="BL2144" s="93"/>
      <c r="BM2144" s="93"/>
      <c r="BN2144" s="93"/>
      <c r="BO2144" s="93"/>
      <c r="BP2144" s="93"/>
      <c r="BQ2144" s="93"/>
      <c r="BR2144" s="93"/>
      <c r="BS2144" s="93"/>
      <c r="BT2144" s="93"/>
      <c r="BU2144" s="93"/>
      <c r="BV2144" s="93"/>
      <c r="BW2144" s="93"/>
      <c r="BX2144" s="93"/>
      <c r="BY2144" s="93"/>
      <c r="BZ2144" s="93"/>
      <c r="CA2144" s="93"/>
      <c r="CB2144" s="93"/>
      <c r="CC2144" s="93"/>
      <c r="CD2144" s="93"/>
      <c r="CE2144" s="93"/>
      <c r="CF2144" s="93"/>
      <c r="CG2144" s="93"/>
      <c r="CH2144" s="93"/>
      <c r="CI2144" s="93"/>
      <c r="CJ2144" s="93"/>
      <c r="CK2144" s="93"/>
      <c r="CL2144" s="93"/>
    </row>
    <row r="2145" spans="2:90" x14ac:dyDescent="0.4">
      <c r="B2145" s="132" t="str">
        <f>B2110</f>
        <v>(Primary label)</v>
      </c>
      <c r="D2145" t="s">
        <v>763</v>
      </c>
      <c r="E2145" s="8" t="str">
        <f t="shared" si="2565"/>
        <v>2145 LAMORTR-S</v>
      </c>
      <c r="G2145" t="s">
        <v>332</v>
      </c>
      <c r="H2145" s="27"/>
      <c r="I2145" s="78"/>
      <c r="J2145" s="78"/>
      <c r="K2145" s="33"/>
      <c r="L2145" s="33"/>
      <c r="M2145" s="33"/>
      <c r="N2145" s="33"/>
      <c r="O2145" s="33"/>
      <c r="P2145" s="33"/>
      <c r="R2145" s="33"/>
      <c r="S2145" s="77"/>
      <c r="T2145" s="77"/>
      <c r="U2145" s="77"/>
      <c r="V2145" s="77"/>
      <c r="W2145" s="77"/>
      <c r="X2145" s="77"/>
      <c r="Y2145" s="77"/>
      <c r="Z2145" s="77"/>
      <c r="AA2145" s="77"/>
      <c r="AB2145" s="77"/>
      <c r="AC2145" s="77"/>
      <c r="AD2145" s="77"/>
      <c r="AE2145" s="77"/>
      <c r="AF2145" s="77"/>
      <c r="AG2145" s="77"/>
      <c r="AH2145" s="77"/>
      <c r="AI2145" s="77"/>
      <c r="AJ2145" s="77"/>
      <c r="AK2145" s="77"/>
      <c r="AL2145" s="77"/>
      <c r="AM2145" s="77"/>
      <c r="AN2145" s="77"/>
      <c r="AO2145" s="77"/>
      <c r="AP2145" s="77"/>
      <c r="AQ2145" s="77"/>
      <c r="AR2145" s="77"/>
      <c r="AS2145" s="77"/>
      <c r="AT2145" s="77"/>
      <c r="AU2145" s="77"/>
      <c r="AV2145" s="77"/>
      <c r="AW2145" s="77"/>
      <c r="AX2145" s="77"/>
      <c r="AY2145" s="77"/>
      <c r="AZ2145" s="77"/>
      <c r="BA2145" s="77"/>
      <c r="BB2145" s="77"/>
      <c r="BC2145" s="77"/>
      <c r="BD2145" s="77"/>
      <c r="BE2145" s="77"/>
      <c r="BF2145" s="77"/>
      <c r="BG2145" s="77"/>
      <c r="BH2145" s="77"/>
      <c r="BI2145" s="77"/>
      <c r="BJ2145" s="77"/>
      <c r="BK2145" s="77"/>
      <c r="BL2145" s="77"/>
      <c r="BM2145" s="77"/>
      <c r="BN2145" s="77"/>
      <c r="BO2145" s="77"/>
      <c r="BP2145" s="77"/>
      <c r="BQ2145" s="77"/>
      <c r="BR2145" s="77"/>
      <c r="BS2145" s="77"/>
      <c r="BT2145" s="77"/>
      <c r="BU2145" s="77"/>
      <c r="BV2145" s="77"/>
      <c r="BW2145" s="77"/>
      <c r="BX2145" s="77"/>
      <c r="BY2145" s="77"/>
      <c r="BZ2145" s="77"/>
      <c r="CA2145" s="77"/>
      <c r="CB2145" s="77"/>
      <c r="CC2145" s="77"/>
      <c r="CD2145" s="77"/>
      <c r="CE2145" s="77"/>
      <c r="CF2145" s="77"/>
      <c r="CG2145" s="77"/>
      <c r="CH2145" s="77"/>
      <c r="CI2145" s="77"/>
      <c r="CJ2145" s="77"/>
      <c r="CK2145" s="77"/>
      <c r="CL2145" s="77"/>
    </row>
    <row r="2146" spans="2:90" x14ac:dyDescent="0.4">
      <c r="B2146" s="132" t="str">
        <f>B2111</f>
        <v>primary unit</v>
      </c>
      <c r="D2146" t="s">
        <v>763</v>
      </c>
      <c r="E2146" s="8" t="str">
        <f>ROW()&amp;" "&amp;D2146</f>
        <v>2146 LAMORTR-S</v>
      </c>
      <c r="G2146" t="s">
        <v>332</v>
      </c>
      <c r="H2146" s="27"/>
      <c r="I2146" s="78"/>
      <c r="J2146" s="78"/>
      <c r="K2146" s="33"/>
      <c r="L2146" s="33"/>
      <c r="M2146" s="33"/>
      <c r="N2146" s="33"/>
      <c r="O2146" s="33"/>
      <c r="P2146" s="33"/>
      <c r="R2146" s="33"/>
      <c r="S2146" s="77"/>
      <c r="T2146" s="77"/>
      <c r="U2146" s="77"/>
      <c r="V2146" s="77"/>
      <c r="W2146" s="77"/>
      <c r="X2146" s="77"/>
      <c r="Y2146" s="77"/>
      <c r="Z2146" s="77"/>
      <c r="AA2146" s="77"/>
      <c r="AB2146" s="77"/>
      <c r="AC2146" s="77"/>
      <c r="AD2146" s="77"/>
      <c r="AE2146" s="77"/>
      <c r="AF2146" s="77"/>
      <c r="AG2146" s="77"/>
      <c r="AH2146" s="77"/>
      <c r="AI2146" s="77"/>
      <c r="AJ2146" s="77"/>
      <c r="AK2146" s="77"/>
      <c r="AL2146" s="77"/>
      <c r="AM2146" s="77"/>
      <c r="AN2146" s="77"/>
      <c r="AO2146" s="77"/>
      <c r="AP2146" s="77"/>
      <c r="AQ2146" s="77"/>
      <c r="AR2146" s="77"/>
      <c r="AS2146" s="77"/>
      <c r="AT2146" s="77"/>
      <c r="AU2146" s="77"/>
      <c r="AV2146" s="77"/>
      <c r="AW2146" s="77"/>
      <c r="AX2146" s="77"/>
      <c r="AY2146" s="77"/>
      <c r="AZ2146" s="77"/>
      <c r="BA2146" s="77"/>
      <c r="BB2146" s="77"/>
      <c r="BC2146" s="77"/>
      <c r="BD2146" s="77"/>
      <c r="BE2146" s="77"/>
      <c r="BF2146" s="77"/>
      <c r="BG2146" s="77"/>
      <c r="BH2146" s="77"/>
      <c r="BI2146" s="77"/>
      <c r="BJ2146" s="77"/>
      <c r="BK2146" s="77"/>
      <c r="BL2146" s="77"/>
      <c r="BM2146" s="77"/>
      <c r="BN2146" s="77"/>
      <c r="BO2146" s="77"/>
      <c r="BP2146" s="77"/>
      <c r="BQ2146" s="77"/>
      <c r="BR2146" s="77"/>
      <c r="BS2146" s="77"/>
      <c r="BT2146" s="77"/>
      <c r="BU2146" s="77"/>
      <c r="BV2146" s="77"/>
      <c r="BW2146" s="77"/>
      <c r="BX2146" s="77"/>
      <c r="BY2146" s="77"/>
      <c r="BZ2146" s="77"/>
      <c r="CA2146" s="77"/>
      <c r="CB2146" s="77"/>
      <c r="CC2146" s="77"/>
      <c r="CD2146" s="77"/>
      <c r="CE2146" s="77"/>
      <c r="CF2146" s="77"/>
      <c r="CG2146" s="77"/>
      <c r="CH2146" s="77"/>
      <c r="CI2146" s="77"/>
      <c r="CJ2146" s="77"/>
      <c r="CK2146" s="77"/>
      <c r="CL2146" s="77"/>
    </row>
    <row r="2147" spans="2:90" x14ac:dyDescent="0.4">
      <c r="B2147" s="132" t="str">
        <f>B2112</f>
        <v>Primary revenue driver</v>
      </c>
      <c r="D2147" t="s">
        <v>763</v>
      </c>
      <c r="E2147" s="8" t="str">
        <f t="shared" si="2565"/>
        <v>2147 LAMORTR-S</v>
      </c>
      <c r="G2147" t="s">
        <v>332</v>
      </c>
      <c r="K2147" s="53"/>
      <c r="L2147" s="53"/>
      <c r="M2147" s="53"/>
      <c r="N2147" s="53"/>
      <c r="O2147" s="53"/>
      <c r="P2147" s="53"/>
      <c r="R2147" s="24"/>
      <c r="S2147" s="175" t="str">
        <f t="shared" ref="S2147" si="2611">S2112</f>
        <v>S$12</v>
      </c>
      <c r="T2147" s="175" t="str">
        <f t="shared" ref="T2147:AX2147" si="2612">T2112</f>
        <v>T$12</v>
      </c>
      <c r="U2147" s="175" t="str">
        <f t="shared" si="2612"/>
        <v>U$12</v>
      </c>
      <c r="V2147" s="175" t="str">
        <f t="shared" si="2612"/>
        <v>V$12</v>
      </c>
      <c r="W2147" s="175" t="str">
        <f t="shared" si="2612"/>
        <v>W$12</v>
      </c>
      <c r="X2147" s="175" t="str">
        <f t="shared" si="2612"/>
        <v>X$12</v>
      </c>
      <c r="Y2147" s="175" t="str">
        <f t="shared" si="2612"/>
        <v>Y$12</v>
      </c>
      <c r="Z2147" s="175" t="str">
        <f t="shared" si="2612"/>
        <v>Z$12</v>
      </c>
      <c r="AA2147" s="175" t="str">
        <f t="shared" si="2612"/>
        <v>AA$12</v>
      </c>
      <c r="AB2147" s="175" t="str">
        <f t="shared" si="2612"/>
        <v>AB$12</v>
      </c>
      <c r="AC2147" s="175" t="str">
        <f t="shared" si="2612"/>
        <v>AC$12</v>
      </c>
      <c r="AD2147" s="175" t="str">
        <f t="shared" si="2612"/>
        <v>AD$12</v>
      </c>
      <c r="AE2147" s="175" t="str">
        <f t="shared" si="2612"/>
        <v>AE$12</v>
      </c>
      <c r="AF2147" s="175" t="str">
        <f t="shared" si="2612"/>
        <v>AF$12</v>
      </c>
      <c r="AG2147" s="175" t="str">
        <f t="shared" si="2612"/>
        <v>AG$12</v>
      </c>
      <c r="AH2147" s="175" t="str">
        <f t="shared" si="2612"/>
        <v>AH$12</v>
      </c>
      <c r="AI2147" s="175" t="str">
        <f t="shared" si="2612"/>
        <v>AI$12</v>
      </c>
      <c r="AJ2147" s="175" t="str">
        <f t="shared" si="2612"/>
        <v>AJ$12</v>
      </c>
      <c r="AK2147" s="175" t="str">
        <f t="shared" si="2612"/>
        <v>AK$12</v>
      </c>
      <c r="AL2147" s="175" t="str">
        <f t="shared" si="2612"/>
        <v>AL$12</v>
      </c>
      <c r="AM2147" s="175" t="str">
        <f t="shared" si="2612"/>
        <v>AM$12</v>
      </c>
      <c r="AN2147" s="175" t="str">
        <f t="shared" si="2612"/>
        <v>AN$12</v>
      </c>
      <c r="AO2147" s="175" t="str">
        <f t="shared" si="2612"/>
        <v>AO$12</v>
      </c>
      <c r="AP2147" s="175" t="str">
        <f t="shared" si="2612"/>
        <v>AP$12</v>
      </c>
      <c r="AQ2147" s="175" t="str">
        <f t="shared" si="2612"/>
        <v>AQ$12</v>
      </c>
      <c r="AR2147" s="175" t="str">
        <f t="shared" si="2612"/>
        <v>AR$12</v>
      </c>
      <c r="AS2147" s="175" t="str">
        <f t="shared" si="2612"/>
        <v>AS$12</v>
      </c>
      <c r="AT2147" s="175" t="str">
        <f t="shared" si="2612"/>
        <v>AT$12</v>
      </c>
      <c r="AU2147" s="175" t="str">
        <f t="shared" si="2612"/>
        <v>AU$12</v>
      </c>
      <c r="AV2147" s="175" t="str">
        <f t="shared" si="2612"/>
        <v>AV$12</v>
      </c>
      <c r="AW2147" s="175" t="str">
        <f t="shared" si="2612"/>
        <v>AW$12</v>
      </c>
      <c r="AX2147" s="175" t="str">
        <f t="shared" si="2612"/>
        <v>AX$12</v>
      </c>
      <c r="AY2147" s="175" t="str">
        <f t="shared" ref="AY2147:CD2147" si="2613">AY2112</f>
        <v>AY$12</v>
      </c>
      <c r="AZ2147" s="175" t="str">
        <f t="shared" si="2613"/>
        <v>AZ$12</v>
      </c>
      <c r="BA2147" s="175" t="str">
        <f t="shared" si="2613"/>
        <v>BA$12</v>
      </c>
      <c r="BB2147" s="175" t="str">
        <f t="shared" si="2613"/>
        <v>BB$12</v>
      </c>
      <c r="BC2147" s="175" t="str">
        <f t="shared" si="2613"/>
        <v>BC$12</v>
      </c>
      <c r="BD2147" s="175" t="str">
        <f t="shared" si="2613"/>
        <v>BD$12</v>
      </c>
      <c r="BE2147" s="175" t="str">
        <f t="shared" si="2613"/>
        <v>BE$12</v>
      </c>
      <c r="BF2147" s="175" t="str">
        <f t="shared" si="2613"/>
        <v>BF$12</v>
      </c>
      <c r="BG2147" s="175" t="str">
        <f t="shared" si="2613"/>
        <v>BG$12</v>
      </c>
      <c r="BH2147" s="175" t="str">
        <f t="shared" si="2613"/>
        <v>BH$12</v>
      </c>
      <c r="BI2147" s="175" t="str">
        <f t="shared" si="2613"/>
        <v>BI$12</v>
      </c>
      <c r="BJ2147" s="175" t="str">
        <f t="shared" si="2613"/>
        <v>BJ$12</v>
      </c>
      <c r="BK2147" s="175" t="str">
        <f t="shared" si="2613"/>
        <v>BK$12</v>
      </c>
      <c r="BL2147" s="175" t="str">
        <f t="shared" si="2613"/>
        <v>BL$12</v>
      </c>
      <c r="BM2147" s="175" t="str">
        <f t="shared" si="2613"/>
        <v>BM$12</v>
      </c>
      <c r="BN2147" s="175" t="str">
        <f t="shared" si="2613"/>
        <v>BN$12</v>
      </c>
      <c r="BO2147" s="175" t="str">
        <f t="shared" si="2613"/>
        <v>BO$12</v>
      </c>
      <c r="BP2147" s="175" t="str">
        <f t="shared" si="2613"/>
        <v>BP$12</v>
      </c>
      <c r="BQ2147" s="175" t="str">
        <f t="shared" si="2613"/>
        <v>BQ$12</v>
      </c>
      <c r="BR2147" s="175" t="str">
        <f t="shared" si="2613"/>
        <v>BR$12</v>
      </c>
      <c r="BS2147" s="175" t="str">
        <f t="shared" si="2613"/>
        <v>BS$12</v>
      </c>
      <c r="BT2147" s="175" t="str">
        <f t="shared" si="2613"/>
        <v>BT$12</v>
      </c>
      <c r="BU2147" s="175" t="str">
        <f t="shared" si="2613"/>
        <v>BU$12</v>
      </c>
      <c r="BV2147" s="175" t="str">
        <f t="shared" si="2613"/>
        <v>BV$12</v>
      </c>
      <c r="BW2147" s="175" t="str">
        <f t="shared" si="2613"/>
        <v>BW$12</v>
      </c>
      <c r="BX2147" s="175" t="str">
        <f t="shared" si="2613"/>
        <v>BX$12</v>
      </c>
      <c r="BY2147" s="175" t="str">
        <f t="shared" si="2613"/>
        <v>BY$12</v>
      </c>
      <c r="BZ2147" s="175" t="str">
        <f t="shared" si="2613"/>
        <v>BZ$12</v>
      </c>
      <c r="CA2147" s="175" t="str">
        <f t="shared" si="2613"/>
        <v>CA$12</v>
      </c>
      <c r="CB2147" s="175" t="str">
        <f t="shared" si="2613"/>
        <v>CB$12</v>
      </c>
      <c r="CC2147" s="175" t="str">
        <f t="shared" si="2613"/>
        <v>CC$12</v>
      </c>
      <c r="CD2147" s="175" t="str">
        <f t="shared" si="2613"/>
        <v>CD$12</v>
      </c>
      <c r="CE2147" s="175" t="str">
        <f t="shared" ref="CE2147:CK2147" si="2614">CE2112</f>
        <v>CE$12</v>
      </c>
      <c r="CF2147" s="175" t="str">
        <f t="shared" si="2614"/>
        <v>CF$12</v>
      </c>
      <c r="CG2147" s="175" t="str">
        <f t="shared" si="2614"/>
        <v>CG$12</v>
      </c>
      <c r="CH2147" s="175" t="str">
        <f t="shared" si="2614"/>
        <v>CH$12</v>
      </c>
      <c r="CI2147" s="175" t="str">
        <f t="shared" si="2614"/>
        <v>CI$12</v>
      </c>
      <c r="CJ2147" s="175" t="str">
        <f t="shared" si="2614"/>
        <v>CJ$12</v>
      </c>
      <c r="CK2147" s="175" t="str">
        <f t="shared" si="2614"/>
        <v>CK$12</v>
      </c>
      <c r="CL2147" s="175" t="str">
        <f t="shared" ref="CL2147" si="2615">CL2112</f>
        <v>CL$12</v>
      </c>
    </row>
    <row r="2148" spans="2:90" x14ac:dyDescent="0.4">
      <c r="B2148" s="132" t="str">
        <f>B2113</f>
        <v>Primary volume driver</v>
      </c>
      <c r="D2148" t="s">
        <v>763</v>
      </c>
      <c r="E2148" s="8" t="str">
        <f t="shared" si="2565"/>
        <v>2148 LAMORTR-S</v>
      </c>
      <c r="G2148" t="s">
        <v>332</v>
      </c>
      <c r="H2148" s="12"/>
      <c r="I2148" s="60"/>
      <c r="J2148" s="60"/>
      <c r="K2148" s="15"/>
      <c r="L2148" s="15"/>
      <c r="M2148" s="15"/>
      <c r="N2148" s="15"/>
      <c r="O2148" s="15"/>
      <c r="P2148" s="15"/>
      <c r="R2148" s="15"/>
      <c r="S2148" s="175" t="str">
        <f t="shared" ref="S2148" si="2616">S2113</f>
        <v>S$13</v>
      </c>
      <c r="T2148" s="175" t="str">
        <f t="shared" ref="T2148:AX2148" si="2617">T2113</f>
        <v>T$13</v>
      </c>
      <c r="U2148" s="175" t="str">
        <f t="shared" si="2617"/>
        <v>U$13</v>
      </c>
      <c r="V2148" s="175" t="str">
        <f t="shared" si="2617"/>
        <v>V$13</v>
      </c>
      <c r="W2148" s="175" t="str">
        <f t="shared" si="2617"/>
        <v>W$13</v>
      </c>
      <c r="X2148" s="175" t="str">
        <f t="shared" si="2617"/>
        <v>X$13</v>
      </c>
      <c r="Y2148" s="175" t="str">
        <f t="shared" si="2617"/>
        <v>Y$13</v>
      </c>
      <c r="Z2148" s="175" t="str">
        <f t="shared" si="2617"/>
        <v>Z$13</v>
      </c>
      <c r="AA2148" s="175" t="str">
        <f t="shared" si="2617"/>
        <v>AA$13</v>
      </c>
      <c r="AB2148" s="175" t="str">
        <f t="shared" si="2617"/>
        <v>AB$13</v>
      </c>
      <c r="AC2148" s="175" t="str">
        <f t="shared" si="2617"/>
        <v>AC$13</v>
      </c>
      <c r="AD2148" s="175" t="str">
        <f t="shared" si="2617"/>
        <v>AD$13</v>
      </c>
      <c r="AE2148" s="175" t="str">
        <f t="shared" si="2617"/>
        <v>AE$13</v>
      </c>
      <c r="AF2148" s="175" t="str">
        <f t="shared" si="2617"/>
        <v>AF$13</v>
      </c>
      <c r="AG2148" s="175" t="str">
        <f t="shared" si="2617"/>
        <v>AG$13</v>
      </c>
      <c r="AH2148" s="175" t="str">
        <f t="shared" si="2617"/>
        <v>AH$13</v>
      </c>
      <c r="AI2148" s="175" t="str">
        <f t="shared" si="2617"/>
        <v>AI$13</v>
      </c>
      <c r="AJ2148" s="175" t="str">
        <f t="shared" si="2617"/>
        <v>AJ$13</v>
      </c>
      <c r="AK2148" s="175" t="str">
        <f t="shared" si="2617"/>
        <v>AK$13</v>
      </c>
      <c r="AL2148" s="175" t="str">
        <f t="shared" si="2617"/>
        <v>AL$13</v>
      </c>
      <c r="AM2148" s="175" t="str">
        <f t="shared" si="2617"/>
        <v>AM$13</v>
      </c>
      <c r="AN2148" s="175" t="str">
        <f t="shared" si="2617"/>
        <v>AN$13</v>
      </c>
      <c r="AO2148" s="175" t="str">
        <f t="shared" si="2617"/>
        <v>AO$13</v>
      </c>
      <c r="AP2148" s="175" t="str">
        <f t="shared" si="2617"/>
        <v>AP$13</v>
      </c>
      <c r="AQ2148" s="175" t="str">
        <f t="shared" si="2617"/>
        <v>AQ$13</v>
      </c>
      <c r="AR2148" s="175" t="str">
        <f t="shared" si="2617"/>
        <v>AR$13</v>
      </c>
      <c r="AS2148" s="175" t="str">
        <f t="shared" si="2617"/>
        <v>AS$13</v>
      </c>
      <c r="AT2148" s="175" t="str">
        <f t="shared" si="2617"/>
        <v>AT$13</v>
      </c>
      <c r="AU2148" s="175" t="str">
        <f t="shared" si="2617"/>
        <v>AU$13</v>
      </c>
      <c r="AV2148" s="175" t="str">
        <f t="shared" si="2617"/>
        <v>AV$13</v>
      </c>
      <c r="AW2148" s="175" t="str">
        <f t="shared" si="2617"/>
        <v>AW$13</v>
      </c>
      <c r="AX2148" s="175" t="str">
        <f t="shared" si="2617"/>
        <v>AX$13</v>
      </c>
      <c r="AY2148" s="175" t="str">
        <f t="shared" ref="AY2148:CD2148" si="2618">AY2113</f>
        <v>AY$13</v>
      </c>
      <c r="AZ2148" s="175" t="str">
        <f t="shared" si="2618"/>
        <v>AZ$13</v>
      </c>
      <c r="BA2148" s="175" t="str">
        <f t="shared" si="2618"/>
        <v>BA$13</v>
      </c>
      <c r="BB2148" s="175" t="str">
        <f t="shared" si="2618"/>
        <v>BB$13</v>
      </c>
      <c r="BC2148" s="175" t="str">
        <f t="shared" si="2618"/>
        <v>BC$13</v>
      </c>
      <c r="BD2148" s="175" t="str">
        <f t="shared" si="2618"/>
        <v>BD$13</v>
      </c>
      <c r="BE2148" s="175" t="str">
        <f t="shared" si="2618"/>
        <v>BE$13</v>
      </c>
      <c r="BF2148" s="175" t="str">
        <f t="shared" si="2618"/>
        <v>BF$13</v>
      </c>
      <c r="BG2148" s="175" t="str">
        <f t="shared" si="2618"/>
        <v>BG$13</v>
      </c>
      <c r="BH2148" s="175" t="str">
        <f t="shared" si="2618"/>
        <v>BH$13</v>
      </c>
      <c r="BI2148" s="175" t="str">
        <f t="shared" si="2618"/>
        <v>BI$13</v>
      </c>
      <c r="BJ2148" s="175" t="str">
        <f t="shared" si="2618"/>
        <v>BJ$13</v>
      </c>
      <c r="BK2148" s="175" t="str">
        <f t="shared" si="2618"/>
        <v>BK$13</v>
      </c>
      <c r="BL2148" s="175" t="str">
        <f t="shared" si="2618"/>
        <v>BL$13</v>
      </c>
      <c r="BM2148" s="175" t="str">
        <f t="shared" si="2618"/>
        <v>BM$13</v>
      </c>
      <c r="BN2148" s="175" t="str">
        <f t="shared" si="2618"/>
        <v>BN$13</v>
      </c>
      <c r="BO2148" s="175" t="str">
        <f t="shared" si="2618"/>
        <v>BO$13</v>
      </c>
      <c r="BP2148" s="175" t="str">
        <f t="shared" si="2618"/>
        <v>BP$13</v>
      </c>
      <c r="BQ2148" s="175" t="str">
        <f t="shared" si="2618"/>
        <v>BQ$13</v>
      </c>
      <c r="BR2148" s="175" t="str">
        <f t="shared" si="2618"/>
        <v>BR$13</v>
      </c>
      <c r="BS2148" s="175" t="str">
        <f t="shared" si="2618"/>
        <v>BS$13</v>
      </c>
      <c r="BT2148" s="175" t="str">
        <f t="shared" si="2618"/>
        <v>BT$13</v>
      </c>
      <c r="BU2148" s="175" t="str">
        <f t="shared" si="2618"/>
        <v>BU$13</v>
      </c>
      <c r="BV2148" s="175" t="str">
        <f t="shared" si="2618"/>
        <v>BV$13</v>
      </c>
      <c r="BW2148" s="175" t="str">
        <f t="shared" si="2618"/>
        <v>BW$13</v>
      </c>
      <c r="BX2148" s="175" t="str">
        <f t="shared" si="2618"/>
        <v>BX$13</v>
      </c>
      <c r="BY2148" s="175" t="str">
        <f t="shared" si="2618"/>
        <v>BY$13</v>
      </c>
      <c r="BZ2148" s="175" t="str">
        <f t="shared" si="2618"/>
        <v>BZ$13</v>
      </c>
      <c r="CA2148" s="175" t="str">
        <f t="shared" si="2618"/>
        <v>CA$13</v>
      </c>
      <c r="CB2148" s="175" t="str">
        <f t="shared" si="2618"/>
        <v>CB$13</v>
      </c>
      <c r="CC2148" s="175" t="str">
        <f t="shared" si="2618"/>
        <v>CC$13</v>
      </c>
      <c r="CD2148" s="175" t="str">
        <f t="shared" si="2618"/>
        <v>CD$13</v>
      </c>
      <c r="CE2148" s="175" t="str">
        <f t="shared" ref="CE2148:CK2148" si="2619">CE2113</f>
        <v>CE$13</v>
      </c>
      <c r="CF2148" s="175" t="str">
        <f t="shared" si="2619"/>
        <v>CF$13</v>
      </c>
      <c r="CG2148" s="175" t="str">
        <f t="shared" si="2619"/>
        <v>CG$13</v>
      </c>
      <c r="CH2148" s="175" t="str">
        <f t="shared" si="2619"/>
        <v>CH$13</v>
      </c>
      <c r="CI2148" s="175" t="str">
        <f t="shared" si="2619"/>
        <v>CI$13</v>
      </c>
      <c r="CJ2148" s="175" t="str">
        <f t="shared" si="2619"/>
        <v>CJ$13</v>
      </c>
      <c r="CK2148" s="175" t="str">
        <f t="shared" si="2619"/>
        <v>CK$13</v>
      </c>
      <c r="CL2148" s="175" t="str">
        <f t="shared" ref="CL2148" si="2620">CL2113</f>
        <v>CL$13</v>
      </c>
    </row>
    <row r="2149" spans="2:90" x14ac:dyDescent="0.4">
      <c r="B2149" s="187" t="str">
        <f>B2118</f>
        <v>Revenue driven amortizing loan - no defaults:</v>
      </c>
      <c r="D2149" t="s">
        <v>763</v>
      </c>
      <c r="E2149" s="8" t="str">
        <f t="shared" si="2565"/>
        <v>2149 LAMORTR-S</v>
      </c>
      <c r="G2149" t="s">
        <v>332</v>
      </c>
      <c r="H2149" s="12"/>
      <c r="I2149" s="60"/>
      <c r="J2149" s="60"/>
      <c r="K2149" s="15"/>
      <c r="L2149" s="15"/>
      <c r="M2149" s="15"/>
      <c r="N2149" s="15"/>
      <c r="O2149" s="15"/>
      <c r="P2149" s="15"/>
      <c r="R2149" s="15"/>
      <c r="S2149" s="175">
        <f t="shared" ref="S2149" si="2621">S2114</f>
        <v>0</v>
      </c>
      <c r="T2149" s="175">
        <f t="shared" ref="T2149:AX2149" si="2622">T2114</f>
        <v>0</v>
      </c>
      <c r="U2149" s="175">
        <f t="shared" si="2622"/>
        <v>0</v>
      </c>
      <c r="V2149" s="175">
        <f t="shared" si="2622"/>
        <v>0</v>
      </c>
      <c r="W2149" s="175">
        <f t="shared" si="2622"/>
        <v>0</v>
      </c>
      <c r="X2149" s="175">
        <f t="shared" si="2622"/>
        <v>0</v>
      </c>
      <c r="Y2149" s="175">
        <f t="shared" si="2622"/>
        <v>0</v>
      </c>
      <c r="Z2149" s="175">
        <f t="shared" si="2622"/>
        <v>0</v>
      </c>
      <c r="AA2149" s="175">
        <f t="shared" si="2622"/>
        <v>0</v>
      </c>
      <c r="AB2149" s="175">
        <f t="shared" si="2622"/>
        <v>0</v>
      </c>
      <c r="AC2149" s="175">
        <f t="shared" si="2622"/>
        <v>0</v>
      </c>
      <c r="AD2149" s="175">
        <f t="shared" si="2622"/>
        <v>0</v>
      </c>
      <c r="AE2149" s="175">
        <f t="shared" si="2622"/>
        <v>0</v>
      </c>
      <c r="AF2149" s="175">
        <f t="shared" si="2622"/>
        <v>0</v>
      </c>
      <c r="AG2149" s="175">
        <f t="shared" si="2622"/>
        <v>0</v>
      </c>
      <c r="AH2149" s="175">
        <f t="shared" si="2622"/>
        <v>0</v>
      </c>
      <c r="AI2149" s="175">
        <f t="shared" si="2622"/>
        <v>0</v>
      </c>
      <c r="AJ2149" s="175">
        <f t="shared" si="2622"/>
        <v>0</v>
      </c>
      <c r="AK2149" s="175">
        <f t="shared" si="2622"/>
        <v>0</v>
      </c>
      <c r="AL2149" s="175">
        <f t="shared" si="2622"/>
        <v>0</v>
      </c>
      <c r="AM2149" s="175">
        <f t="shared" si="2622"/>
        <v>0</v>
      </c>
      <c r="AN2149" s="175">
        <f t="shared" si="2622"/>
        <v>0</v>
      </c>
      <c r="AO2149" s="175">
        <f t="shared" si="2622"/>
        <v>0</v>
      </c>
      <c r="AP2149" s="175">
        <f t="shared" si="2622"/>
        <v>0</v>
      </c>
      <c r="AQ2149" s="175">
        <f t="shared" si="2622"/>
        <v>0</v>
      </c>
      <c r="AR2149" s="175">
        <f t="shared" si="2622"/>
        <v>0</v>
      </c>
      <c r="AS2149" s="175">
        <f t="shared" si="2622"/>
        <v>0</v>
      </c>
      <c r="AT2149" s="175">
        <f t="shared" si="2622"/>
        <v>0</v>
      </c>
      <c r="AU2149" s="175">
        <f t="shared" si="2622"/>
        <v>0</v>
      </c>
      <c r="AV2149" s="175">
        <f t="shared" si="2622"/>
        <v>0</v>
      </c>
      <c r="AW2149" s="175">
        <f t="shared" si="2622"/>
        <v>0</v>
      </c>
      <c r="AX2149" s="175">
        <f t="shared" si="2622"/>
        <v>0</v>
      </c>
      <c r="AY2149" s="175">
        <f t="shared" ref="AY2149:CD2149" si="2623">AY2114</f>
        <v>0</v>
      </c>
      <c r="AZ2149" s="175">
        <f t="shared" si="2623"/>
        <v>0</v>
      </c>
      <c r="BA2149" s="175">
        <f t="shared" si="2623"/>
        <v>0</v>
      </c>
      <c r="BB2149" s="175">
        <f t="shared" si="2623"/>
        <v>0</v>
      </c>
      <c r="BC2149" s="175">
        <f t="shared" si="2623"/>
        <v>0</v>
      </c>
      <c r="BD2149" s="175">
        <f t="shared" si="2623"/>
        <v>0</v>
      </c>
      <c r="BE2149" s="175">
        <f t="shared" si="2623"/>
        <v>0</v>
      </c>
      <c r="BF2149" s="175">
        <f t="shared" si="2623"/>
        <v>0</v>
      </c>
      <c r="BG2149" s="175">
        <f t="shared" si="2623"/>
        <v>0</v>
      </c>
      <c r="BH2149" s="175">
        <f t="shared" si="2623"/>
        <v>0</v>
      </c>
      <c r="BI2149" s="175">
        <f t="shared" si="2623"/>
        <v>0</v>
      </c>
      <c r="BJ2149" s="175">
        <f t="shared" si="2623"/>
        <v>0</v>
      </c>
      <c r="BK2149" s="175">
        <f t="shared" si="2623"/>
        <v>0</v>
      </c>
      <c r="BL2149" s="175">
        <f t="shared" si="2623"/>
        <v>0</v>
      </c>
      <c r="BM2149" s="175">
        <f t="shared" si="2623"/>
        <v>0</v>
      </c>
      <c r="BN2149" s="175">
        <f t="shared" si="2623"/>
        <v>0</v>
      </c>
      <c r="BO2149" s="175">
        <f t="shared" si="2623"/>
        <v>0</v>
      </c>
      <c r="BP2149" s="175">
        <f t="shared" si="2623"/>
        <v>0</v>
      </c>
      <c r="BQ2149" s="175">
        <f t="shared" si="2623"/>
        <v>0</v>
      </c>
      <c r="BR2149" s="175">
        <f t="shared" si="2623"/>
        <v>0</v>
      </c>
      <c r="BS2149" s="175">
        <f t="shared" si="2623"/>
        <v>0</v>
      </c>
      <c r="BT2149" s="175">
        <f t="shared" si="2623"/>
        <v>0</v>
      </c>
      <c r="BU2149" s="175">
        <f t="shared" si="2623"/>
        <v>0</v>
      </c>
      <c r="BV2149" s="175">
        <f t="shared" si="2623"/>
        <v>0</v>
      </c>
      <c r="BW2149" s="175">
        <f t="shared" si="2623"/>
        <v>0</v>
      </c>
      <c r="BX2149" s="175">
        <f t="shared" si="2623"/>
        <v>0</v>
      </c>
      <c r="BY2149" s="175">
        <f t="shared" si="2623"/>
        <v>0</v>
      </c>
      <c r="BZ2149" s="175">
        <f t="shared" si="2623"/>
        <v>0</v>
      </c>
      <c r="CA2149" s="175">
        <f t="shared" si="2623"/>
        <v>0</v>
      </c>
      <c r="CB2149" s="175">
        <f t="shared" si="2623"/>
        <v>0</v>
      </c>
      <c r="CC2149" s="175">
        <f t="shared" si="2623"/>
        <v>0</v>
      </c>
      <c r="CD2149" s="175">
        <f t="shared" si="2623"/>
        <v>0</v>
      </c>
      <c r="CE2149" s="175">
        <f t="shared" ref="CE2149:CK2149" si="2624">CE2114</f>
        <v>0</v>
      </c>
      <c r="CF2149" s="175">
        <f t="shared" si="2624"/>
        <v>0</v>
      </c>
      <c r="CG2149" s="175">
        <f t="shared" si="2624"/>
        <v>0</v>
      </c>
      <c r="CH2149" s="175">
        <f t="shared" si="2624"/>
        <v>0</v>
      </c>
      <c r="CI2149" s="175">
        <f t="shared" si="2624"/>
        <v>0</v>
      </c>
      <c r="CJ2149" s="175">
        <f t="shared" si="2624"/>
        <v>0</v>
      </c>
      <c r="CK2149" s="175">
        <f t="shared" si="2624"/>
        <v>0</v>
      </c>
      <c r="CL2149" s="175">
        <f t="shared" ref="CL2149" si="2625">CL2114</f>
        <v>0</v>
      </c>
    </row>
    <row r="2150" spans="2:90" x14ac:dyDescent="0.4">
      <c r="B2150" s="235" t="str">
        <f>IFERROR(SUBSTITUTE(TRIM(MID(B2118, SEARCH("-", B2118) + 1, LEN(B2118))),":",""),"no unit")</f>
        <v>no defaults</v>
      </c>
      <c r="D2150" t="s">
        <v>763</v>
      </c>
      <c r="E2150" s="8" t="str">
        <f t="shared" ref="E2150" si="2626">ROW()&amp;" "&amp;D2150</f>
        <v>2150 LAMORTR-S</v>
      </c>
      <c r="G2150" t="s">
        <v>332</v>
      </c>
      <c r="H2150" s="12"/>
      <c r="I2150" s="60"/>
      <c r="J2150" s="60"/>
      <c r="K2150" s="15"/>
      <c r="L2150" s="15"/>
      <c r="M2150" s="15"/>
      <c r="N2150" s="15"/>
      <c r="O2150" s="15"/>
      <c r="P2150" s="15"/>
      <c r="R2150" s="15"/>
      <c r="S2150" s="175"/>
      <c r="T2150" s="175"/>
      <c r="U2150" s="175"/>
      <c r="V2150" s="175"/>
      <c r="W2150" s="175"/>
      <c r="X2150" s="175"/>
      <c r="Y2150" s="175"/>
      <c r="Z2150" s="175"/>
      <c r="AA2150" s="175"/>
      <c r="AB2150" s="175"/>
      <c r="AC2150" s="175"/>
      <c r="AD2150" s="175"/>
      <c r="AE2150" s="175"/>
      <c r="AF2150" s="175"/>
      <c r="AG2150" s="175"/>
      <c r="AH2150" s="175"/>
      <c r="AI2150" s="175"/>
      <c r="AJ2150" s="175"/>
      <c r="AK2150" s="175"/>
      <c r="AL2150" s="175"/>
      <c r="AM2150" s="175"/>
      <c r="AN2150" s="175"/>
      <c r="AO2150" s="175"/>
      <c r="AP2150" s="175"/>
      <c r="AQ2150" s="175"/>
      <c r="AR2150" s="175"/>
      <c r="AS2150" s="175"/>
      <c r="AT2150" s="175"/>
      <c r="AU2150" s="175"/>
      <c r="AV2150" s="175"/>
      <c r="AW2150" s="175"/>
      <c r="AX2150" s="175"/>
      <c r="AY2150" s="175"/>
      <c r="AZ2150" s="175"/>
      <c r="BA2150" s="175"/>
      <c r="BB2150" s="175"/>
      <c r="BC2150" s="175"/>
      <c r="BD2150" s="175"/>
      <c r="BE2150" s="175"/>
      <c r="BF2150" s="175"/>
      <c r="BG2150" s="175"/>
      <c r="BH2150" s="175"/>
      <c r="BI2150" s="175"/>
      <c r="BJ2150" s="175"/>
      <c r="BK2150" s="175"/>
      <c r="BL2150" s="175"/>
      <c r="BM2150" s="175"/>
      <c r="BN2150" s="175"/>
      <c r="BO2150" s="175"/>
      <c r="BP2150" s="175"/>
      <c r="BQ2150" s="175"/>
      <c r="BR2150" s="175"/>
      <c r="BS2150" s="175"/>
      <c r="BT2150" s="175"/>
      <c r="BU2150" s="175"/>
      <c r="BV2150" s="175"/>
      <c r="BW2150" s="175"/>
      <c r="BX2150" s="175"/>
      <c r="BY2150" s="175"/>
      <c r="BZ2150" s="175"/>
      <c r="CA2150" s="175"/>
      <c r="CB2150" s="175"/>
      <c r="CC2150" s="175"/>
      <c r="CD2150" s="175"/>
      <c r="CE2150" s="175"/>
      <c r="CF2150" s="175"/>
      <c r="CG2150" s="175"/>
      <c r="CH2150" s="175"/>
      <c r="CI2150" s="175"/>
      <c r="CJ2150" s="175"/>
      <c r="CK2150" s="175"/>
      <c r="CL2150" s="175"/>
    </row>
    <row r="2151" spans="2:90" x14ac:dyDescent="0.4">
      <c r="B2151" s="132" t="str">
        <f>B2116</f>
        <v>Secondary revenue driver</v>
      </c>
      <c r="D2151" t="s">
        <v>763</v>
      </c>
      <c r="E2151" s="8" t="str">
        <f t="shared" si="2565"/>
        <v>2151 LAMORTR-S</v>
      </c>
      <c r="G2151" t="s">
        <v>332</v>
      </c>
      <c r="H2151" s="12"/>
      <c r="I2151" s="60"/>
      <c r="J2151" s="60"/>
      <c r="K2151" s="15"/>
      <c r="L2151" s="15"/>
      <c r="M2151" s="15"/>
      <c r="N2151" s="15"/>
      <c r="O2151" s="15"/>
      <c r="P2151" s="15"/>
      <c r="R2151" s="15"/>
      <c r="S2151" s="4" t="str">
        <f t="shared" ref="S2151" si="2627">ADDRESS(ROW(S2132),COLUMN(S2132),2)</f>
        <v>S$2132</v>
      </c>
      <c r="T2151" s="4" t="str">
        <f t="shared" ref="T2151:AX2151" si="2628">ADDRESS(ROW(T2132),COLUMN(T2132),2)</f>
        <v>T$2132</v>
      </c>
      <c r="U2151" s="4" t="str">
        <f t="shared" si="2628"/>
        <v>U$2132</v>
      </c>
      <c r="V2151" s="4" t="str">
        <f t="shared" si="2628"/>
        <v>V$2132</v>
      </c>
      <c r="W2151" s="4" t="str">
        <f t="shared" si="2628"/>
        <v>W$2132</v>
      </c>
      <c r="X2151" s="4" t="str">
        <f t="shared" si="2628"/>
        <v>X$2132</v>
      </c>
      <c r="Y2151" s="4" t="str">
        <f t="shared" si="2628"/>
        <v>Y$2132</v>
      </c>
      <c r="Z2151" s="4" t="str">
        <f t="shared" si="2628"/>
        <v>Z$2132</v>
      </c>
      <c r="AA2151" s="4" t="str">
        <f t="shared" si="2628"/>
        <v>AA$2132</v>
      </c>
      <c r="AB2151" s="4" t="str">
        <f t="shared" si="2628"/>
        <v>AB$2132</v>
      </c>
      <c r="AC2151" s="4" t="str">
        <f t="shared" si="2628"/>
        <v>AC$2132</v>
      </c>
      <c r="AD2151" s="4" t="str">
        <f t="shared" si="2628"/>
        <v>AD$2132</v>
      </c>
      <c r="AE2151" s="4" t="str">
        <f t="shared" si="2628"/>
        <v>AE$2132</v>
      </c>
      <c r="AF2151" s="4" t="str">
        <f t="shared" si="2628"/>
        <v>AF$2132</v>
      </c>
      <c r="AG2151" s="4" t="str">
        <f t="shared" si="2628"/>
        <v>AG$2132</v>
      </c>
      <c r="AH2151" s="4" t="str">
        <f t="shared" si="2628"/>
        <v>AH$2132</v>
      </c>
      <c r="AI2151" s="4" t="str">
        <f t="shared" si="2628"/>
        <v>AI$2132</v>
      </c>
      <c r="AJ2151" s="4" t="str">
        <f t="shared" si="2628"/>
        <v>AJ$2132</v>
      </c>
      <c r="AK2151" s="4" t="str">
        <f t="shared" si="2628"/>
        <v>AK$2132</v>
      </c>
      <c r="AL2151" s="4" t="str">
        <f t="shared" si="2628"/>
        <v>AL$2132</v>
      </c>
      <c r="AM2151" s="4" t="str">
        <f t="shared" si="2628"/>
        <v>AM$2132</v>
      </c>
      <c r="AN2151" s="4" t="str">
        <f t="shared" si="2628"/>
        <v>AN$2132</v>
      </c>
      <c r="AO2151" s="4" t="str">
        <f t="shared" si="2628"/>
        <v>AO$2132</v>
      </c>
      <c r="AP2151" s="4" t="str">
        <f t="shared" si="2628"/>
        <v>AP$2132</v>
      </c>
      <c r="AQ2151" s="4" t="str">
        <f t="shared" si="2628"/>
        <v>AQ$2132</v>
      </c>
      <c r="AR2151" s="4" t="str">
        <f t="shared" si="2628"/>
        <v>AR$2132</v>
      </c>
      <c r="AS2151" s="4" t="str">
        <f t="shared" si="2628"/>
        <v>AS$2132</v>
      </c>
      <c r="AT2151" s="4" t="str">
        <f t="shared" si="2628"/>
        <v>AT$2132</v>
      </c>
      <c r="AU2151" s="4" t="str">
        <f t="shared" si="2628"/>
        <v>AU$2132</v>
      </c>
      <c r="AV2151" s="4" t="str">
        <f t="shared" si="2628"/>
        <v>AV$2132</v>
      </c>
      <c r="AW2151" s="4" t="str">
        <f t="shared" si="2628"/>
        <v>AW$2132</v>
      </c>
      <c r="AX2151" s="4" t="str">
        <f t="shared" si="2628"/>
        <v>AX$2132</v>
      </c>
      <c r="AY2151" s="4" t="str">
        <f t="shared" ref="AY2151:CD2151" si="2629">ADDRESS(ROW(AY2132),COLUMN(AY2132),2)</f>
        <v>AY$2132</v>
      </c>
      <c r="AZ2151" s="4" t="str">
        <f t="shared" si="2629"/>
        <v>AZ$2132</v>
      </c>
      <c r="BA2151" s="4" t="str">
        <f t="shared" si="2629"/>
        <v>BA$2132</v>
      </c>
      <c r="BB2151" s="4" t="str">
        <f t="shared" si="2629"/>
        <v>BB$2132</v>
      </c>
      <c r="BC2151" s="4" t="str">
        <f t="shared" si="2629"/>
        <v>BC$2132</v>
      </c>
      <c r="BD2151" s="4" t="str">
        <f t="shared" si="2629"/>
        <v>BD$2132</v>
      </c>
      <c r="BE2151" s="4" t="str">
        <f t="shared" si="2629"/>
        <v>BE$2132</v>
      </c>
      <c r="BF2151" s="4" t="str">
        <f t="shared" si="2629"/>
        <v>BF$2132</v>
      </c>
      <c r="BG2151" s="4" t="str">
        <f t="shared" si="2629"/>
        <v>BG$2132</v>
      </c>
      <c r="BH2151" s="4" t="str">
        <f t="shared" si="2629"/>
        <v>BH$2132</v>
      </c>
      <c r="BI2151" s="4" t="str">
        <f t="shared" si="2629"/>
        <v>BI$2132</v>
      </c>
      <c r="BJ2151" s="4" t="str">
        <f t="shared" si="2629"/>
        <v>BJ$2132</v>
      </c>
      <c r="BK2151" s="4" t="str">
        <f t="shared" si="2629"/>
        <v>BK$2132</v>
      </c>
      <c r="BL2151" s="4" t="str">
        <f t="shared" si="2629"/>
        <v>BL$2132</v>
      </c>
      <c r="BM2151" s="4" t="str">
        <f t="shared" si="2629"/>
        <v>BM$2132</v>
      </c>
      <c r="BN2151" s="4" t="str">
        <f t="shared" si="2629"/>
        <v>BN$2132</v>
      </c>
      <c r="BO2151" s="4" t="str">
        <f t="shared" si="2629"/>
        <v>BO$2132</v>
      </c>
      <c r="BP2151" s="4" t="str">
        <f t="shared" si="2629"/>
        <v>BP$2132</v>
      </c>
      <c r="BQ2151" s="4" t="str">
        <f t="shared" si="2629"/>
        <v>BQ$2132</v>
      </c>
      <c r="BR2151" s="4" t="str">
        <f t="shared" si="2629"/>
        <v>BR$2132</v>
      </c>
      <c r="BS2151" s="4" t="str">
        <f t="shared" si="2629"/>
        <v>BS$2132</v>
      </c>
      <c r="BT2151" s="4" t="str">
        <f t="shared" si="2629"/>
        <v>BT$2132</v>
      </c>
      <c r="BU2151" s="4" t="str">
        <f t="shared" si="2629"/>
        <v>BU$2132</v>
      </c>
      <c r="BV2151" s="4" t="str">
        <f t="shared" si="2629"/>
        <v>BV$2132</v>
      </c>
      <c r="BW2151" s="4" t="str">
        <f t="shared" si="2629"/>
        <v>BW$2132</v>
      </c>
      <c r="BX2151" s="4" t="str">
        <f t="shared" si="2629"/>
        <v>BX$2132</v>
      </c>
      <c r="BY2151" s="4" t="str">
        <f t="shared" si="2629"/>
        <v>BY$2132</v>
      </c>
      <c r="BZ2151" s="4" t="str">
        <f t="shared" si="2629"/>
        <v>BZ$2132</v>
      </c>
      <c r="CA2151" s="4" t="str">
        <f t="shared" si="2629"/>
        <v>CA$2132</v>
      </c>
      <c r="CB2151" s="4" t="str">
        <f t="shared" si="2629"/>
        <v>CB$2132</v>
      </c>
      <c r="CC2151" s="4" t="str">
        <f t="shared" si="2629"/>
        <v>CC$2132</v>
      </c>
      <c r="CD2151" s="4" t="str">
        <f t="shared" si="2629"/>
        <v>CD$2132</v>
      </c>
      <c r="CE2151" s="4" t="str">
        <f t="shared" ref="CE2151:CK2151" si="2630">ADDRESS(ROW(CE2132),COLUMN(CE2132),2)</f>
        <v>CE$2132</v>
      </c>
      <c r="CF2151" s="4" t="str">
        <f t="shared" si="2630"/>
        <v>CF$2132</v>
      </c>
      <c r="CG2151" s="4" t="str">
        <f t="shared" si="2630"/>
        <v>CG$2132</v>
      </c>
      <c r="CH2151" s="4" t="str">
        <f t="shared" si="2630"/>
        <v>CH$2132</v>
      </c>
      <c r="CI2151" s="4" t="str">
        <f t="shared" si="2630"/>
        <v>CI$2132</v>
      </c>
      <c r="CJ2151" s="4" t="str">
        <f t="shared" si="2630"/>
        <v>CJ$2132</v>
      </c>
      <c r="CK2151" s="4" t="str">
        <f t="shared" si="2630"/>
        <v>CK$2132</v>
      </c>
      <c r="CL2151" s="4" t="str">
        <f t="shared" ref="CL2151" si="2631">ADDRESS(ROW(CL2132),COLUMN(CL2132),2)</f>
        <v>CL$2132</v>
      </c>
    </row>
    <row r="2152" spans="2:90" x14ac:dyDescent="0.4">
      <c r="B2152" s="132" t="str">
        <f>B2117</f>
        <v>Secondary volume driver</v>
      </c>
      <c r="D2152" t="s">
        <v>763</v>
      </c>
      <c r="E2152" s="8" t="str">
        <f t="shared" si="2565"/>
        <v>2152 LAMORTR-S</v>
      </c>
      <c r="G2152" t="s">
        <v>332</v>
      </c>
      <c r="H2152" s="12"/>
      <c r="I2152" s="60"/>
      <c r="J2152" s="60"/>
      <c r="K2152" s="15"/>
      <c r="L2152" s="15"/>
      <c r="M2152" s="15"/>
      <c r="N2152" s="15"/>
      <c r="O2152" s="15"/>
      <c r="P2152" s="15"/>
      <c r="R2152" s="15"/>
      <c r="S2152" s="175" t="str">
        <f t="shared" ref="S2152" si="2632">S2117</f>
        <v>S$15</v>
      </c>
      <c r="T2152" s="175" t="str">
        <f t="shared" ref="T2152:AX2152" si="2633">T2117</f>
        <v>T$15</v>
      </c>
      <c r="U2152" s="175" t="str">
        <f t="shared" si="2633"/>
        <v>U$15</v>
      </c>
      <c r="V2152" s="175" t="str">
        <f t="shared" si="2633"/>
        <v>V$15</v>
      </c>
      <c r="W2152" s="175" t="str">
        <f t="shared" si="2633"/>
        <v>W$15</v>
      </c>
      <c r="X2152" s="175" t="str">
        <f t="shared" si="2633"/>
        <v>X$15</v>
      </c>
      <c r="Y2152" s="175" t="str">
        <f t="shared" si="2633"/>
        <v>Y$15</v>
      </c>
      <c r="Z2152" s="175" t="str">
        <f t="shared" si="2633"/>
        <v>Z$15</v>
      </c>
      <c r="AA2152" s="175" t="str">
        <f t="shared" si="2633"/>
        <v>AA$15</v>
      </c>
      <c r="AB2152" s="175" t="str">
        <f t="shared" si="2633"/>
        <v>AB$15</v>
      </c>
      <c r="AC2152" s="175" t="str">
        <f t="shared" si="2633"/>
        <v>AC$15</v>
      </c>
      <c r="AD2152" s="175" t="str">
        <f t="shared" si="2633"/>
        <v>AD$15</v>
      </c>
      <c r="AE2152" s="175" t="str">
        <f t="shared" si="2633"/>
        <v>AE$15</v>
      </c>
      <c r="AF2152" s="175" t="str">
        <f t="shared" si="2633"/>
        <v>AF$15</v>
      </c>
      <c r="AG2152" s="175" t="str">
        <f t="shared" si="2633"/>
        <v>AG$15</v>
      </c>
      <c r="AH2152" s="175" t="str">
        <f t="shared" si="2633"/>
        <v>AH$15</v>
      </c>
      <c r="AI2152" s="175" t="str">
        <f t="shared" si="2633"/>
        <v>AI$15</v>
      </c>
      <c r="AJ2152" s="175" t="str">
        <f t="shared" si="2633"/>
        <v>AJ$15</v>
      </c>
      <c r="AK2152" s="175" t="str">
        <f t="shared" si="2633"/>
        <v>AK$15</v>
      </c>
      <c r="AL2152" s="175" t="str">
        <f t="shared" si="2633"/>
        <v>AL$15</v>
      </c>
      <c r="AM2152" s="175" t="str">
        <f t="shared" si="2633"/>
        <v>AM$15</v>
      </c>
      <c r="AN2152" s="175" t="str">
        <f t="shared" si="2633"/>
        <v>AN$15</v>
      </c>
      <c r="AO2152" s="175" t="str">
        <f t="shared" si="2633"/>
        <v>AO$15</v>
      </c>
      <c r="AP2152" s="175" t="str">
        <f t="shared" si="2633"/>
        <v>AP$15</v>
      </c>
      <c r="AQ2152" s="175" t="str">
        <f t="shared" si="2633"/>
        <v>AQ$15</v>
      </c>
      <c r="AR2152" s="175" t="str">
        <f t="shared" si="2633"/>
        <v>AR$15</v>
      </c>
      <c r="AS2152" s="175" t="str">
        <f t="shared" si="2633"/>
        <v>AS$15</v>
      </c>
      <c r="AT2152" s="175" t="str">
        <f t="shared" si="2633"/>
        <v>AT$15</v>
      </c>
      <c r="AU2152" s="175" t="str">
        <f t="shared" si="2633"/>
        <v>AU$15</v>
      </c>
      <c r="AV2152" s="175" t="str">
        <f t="shared" si="2633"/>
        <v>AV$15</v>
      </c>
      <c r="AW2152" s="175" t="str">
        <f t="shared" si="2633"/>
        <v>AW$15</v>
      </c>
      <c r="AX2152" s="175" t="str">
        <f t="shared" si="2633"/>
        <v>AX$15</v>
      </c>
      <c r="AY2152" s="175" t="str">
        <f t="shared" ref="AY2152:CD2152" si="2634">AY2117</f>
        <v>AY$15</v>
      </c>
      <c r="AZ2152" s="175" t="str">
        <f t="shared" si="2634"/>
        <v>AZ$15</v>
      </c>
      <c r="BA2152" s="175" t="str">
        <f t="shared" si="2634"/>
        <v>BA$15</v>
      </c>
      <c r="BB2152" s="175" t="str">
        <f t="shared" si="2634"/>
        <v>BB$15</v>
      </c>
      <c r="BC2152" s="175" t="str">
        <f t="shared" si="2634"/>
        <v>BC$15</v>
      </c>
      <c r="BD2152" s="175" t="str">
        <f t="shared" si="2634"/>
        <v>BD$15</v>
      </c>
      <c r="BE2152" s="175" t="str">
        <f t="shared" si="2634"/>
        <v>BE$15</v>
      </c>
      <c r="BF2152" s="175" t="str">
        <f t="shared" si="2634"/>
        <v>BF$15</v>
      </c>
      <c r="BG2152" s="175" t="str">
        <f t="shared" si="2634"/>
        <v>BG$15</v>
      </c>
      <c r="BH2152" s="175" t="str">
        <f t="shared" si="2634"/>
        <v>BH$15</v>
      </c>
      <c r="BI2152" s="175" t="str">
        <f t="shared" si="2634"/>
        <v>BI$15</v>
      </c>
      <c r="BJ2152" s="175" t="str">
        <f t="shared" si="2634"/>
        <v>BJ$15</v>
      </c>
      <c r="BK2152" s="175" t="str">
        <f t="shared" si="2634"/>
        <v>BK$15</v>
      </c>
      <c r="BL2152" s="175" t="str">
        <f t="shared" si="2634"/>
        <v>BL$15</v>
      </c>
      <c r="BM2152" s="175" t="str">
        <f t="shared" si="2634"/>
        <v>BM$15</v>
      </c>
      <c r="BN2152" s="175" t="str">
        <f t="shared" si="2634"/>
        <v>BN$15</v>
      </c>
      <c r="BO2152" s="175" t="str">
        <f t="shared" si="2634"/>
        <v>BO$15</v>
      </c>
      <c r="BP2152" s="175" t="str">
        <f t="shared" si="2634"/>
        <v>BP$15</v>
      </c>
      <c r="BQ2152" s="175" t="str">
        <f t="shared" si="2634"/>
        <v>BQ$15</v>
      </c>
      <c r="BR2152" s="175" t="str">
        <f t="shared" si="2634"/>
        <v>BR$15</v>
      </c>
      <c r="BS2152" s="175" t="str">
        <f t="shared" si="2634"/>
        <v>BS$15</v>
      </c>
      <c r="BT2152" s="175" t="str">
        <f t="shared" si="2634"/>
        <v>BT$15</v>
      </c>
      <c r="BU2152" s="175" t="str">
        <f t="shared" si="2634"/>
        <v>BU$15</v>
      </c>
      <c r="BV2152" s="175" t="str">
        <f t="shared" si="2634"/>
        <v>BV$15</v>
      </c>
      <c r="BW2152" s="175" t="str">
        <f t="shared" si="2634"/>
        <v>BW$15</v>
      </c>
      <c r="BX2152" s="175" t="str">
        <f t="shared" si="2634"/>
        <v>BX$15</v>
      </c>
      <c r="BY2152" s="175" t="str">
        <f t="shared" si="2634"/>
        <v>BY$15</v>
      </c>
      <c r="BZ2152" s="175" t="str">
        <f t="shared" si="2634"/>
        <v>BZ$15</v>
      </c>
      <c r="CA2152" s="175" t="str">
        <f t="shared" si="2634"/>
        <v>CA$15</v>
      </c>
      <c r="CB2152" s="175" t="str">
        <f t="shared" si="2634"/>
        <v>CB$15</v>
      </c>
      <c r="CC2152" s="175" t="str">
        <f t="shared" si="2634"/>
        <v>CC$15</v>
      </c>
      <c r="CD2152" s="175" t="str">
        <f t="shared" si="2634"/>
        <v>CD$15</v>
      </c>
      <c r="CE2152" s="175" t="str">
        <f t="shared" ref="CE2152:CK2152" si="2635">CE2117</f>
        <v>CE$15</v>
      </c>
      <c r="CF2152" s="175" t="str">
        <f t="shared" si="2635"/>
        <v>CF$15</v>
      </c>
      <c r="CG2152" s="175" t="str">
        <f t="shared" si="2635"/>
        <v>CG$15</v>
      </c>
      <c r="CH2152" s="175" t="str">
        <f t="shared" si="2635"/>
        <v>CH$15</v>
      </c>
      <c r="CI2152" s="175" t="str">
        <f t="shared" si="2635"/>
        <v>CI$15</v>
      </c>
      <c r="CJ2152" s="175" t="str">
        <f t="shared" si="2635"/>
        <v>CJ$15</v>
      </c>
      <c r="CK2152" s="175" t="str">
        <f t="shared" si="2635"/>
        <v>CK$15</v>
      </c>
      <c r="CL2152" s="175" t="str">
        <f t="shared" ref="CL2152" si="2636">CL2117</f>
        <v>CL$15</v>
      </c>
    </row>
    <row r="2153" spans="2:90" x14ac:dyDescent="0.4">
      <c r="E2153" s="8"/>
      <c r="H2153" s="12"/>
      <c r="I2153" s="60"/>
      <c r="J2153" s="60"/>
      <c r="K2153" s="15"/>
      <c r="L2153" s="15"/>
      <c r="M2153" s="15"/>
      <c r="N2153" s="15"/>
      <c r="O2153" s="15"/>
      <c r="P2153" s="15"/>
      <c r="R2153" s="15"/>
      <c r="S2153" s="76"/>
      <c r="T2153" s="76"/>
      <c r="U2153" s="76"/>
      <c r="V2153" s="76"/>
      <c r="W2153" s="76"/>
      <c r="X2153" s="76"/>
      <c r="Y2153" s="76"/>
      <c r="Z2153" s="76"/>
      <c r="AA2153" s="76"/>
      <c r="AB2153" s="76"/>
      <c r="AC2153" s="76"/>
      <c r="AD2153" s="76"/>
      <c r="AE2153" s="76"/>
      <c r="AF2153" s="76"/>
      <c r="AG2153" s="76"/>
      <c r="AH2153" s="76"/>
      <c r="AI2153" s="76"/>
      <c r="AJ2153" s="76"/>
      <c r="AK2153" s="76"/>
      <c r="AL2153" s="76"/>
      <c r="AM2153" s="76"/>
      <c r="AN2153" s="76"/>
      <c r="AO2153" s="76"/>
      <c r="AP2153" s="76"/>
      <c r="AQ2153" s="76"/>
      <c r="AR2153" s="76"/>
      <c r="AS2153" s="76"/>
      <c r="AT2153" s="76"/>
      <c r="AU2153" s="76"/>
      <c r="AV2153" s="76"/>
      <c r="AW2153" s="76"/>
      <c r="AX2153" s="76"/>
      <c r="AY2153" s="76"/>
      <c r="AZ2153" s="76"/>
      <c r="BA2153" s="76"/>
      <c r="BB2153" s="76"/>
      <c r="BC2153" s="76"/>
      <c r="BD2153" s="76"/>
      <c r="BE2153" s="76"/>
      <c r="BF2153" s="76"/>
      <c r="BG2153" s="76"/>
      <c r="BH2153" s="76"/>
      <c r="BI2153" s="76"/>
      <c r="BJ2153" s="76"/>
      <c r="BK2153" s="76"/>
      <c r="BL2153" s="76"/>
      <c r="BM2153" s="76"/>
      <c r="BN2153" s="76"/>
      <c r="BO2153" s="76"/>
      <c r="BP2153" s="76"/>
      <c r="BQ2153" s="76"/>
      <c r="BR2153" s="76"/>
      <c r="BS2153" s="76"/>
      <c r="BT2153" s="76"/>
      <c r="BU2153" s="76"/>
      <c r="BV2153" s="76"/>
      <c r="BW2153" s="76"/>
      <c r="BX2153" s="76"/>
      <c r="BY2153" s="76"/>
      <c r="BZ2153" s="76"/>
      <c r="CA2153" s="76"/>
      <c r="CB2153" s="76"/>
      <c r="CC2153" s="76"/>
      <c r="CD2153" s="76"/>
      <c r="CE2153" s="76"/>
      <c r="CF2153" s="76"/>
      <c r="CG2153" s="76"/>
      <c r="CH2153" s="76"/>
      <c r="CI2153" s="76"/>
      <c r="CJ2153" s="76"/>
      <c r="CK2153" s="76"/>
      <c r="CL2153" s="76"/>
    </row>
    <row r="2154" spans="2:90" x14ac:dyDescent="0.4">
      <c r="E2154" s="8"/>
      <c r="H2154" s="12"/>
      <c r="I2154" s="60"/>
      <c r="J2154" s="60"/>
      <c r="K2154" s="15"/>
      <c r="L2154" s="15"/>
      <c r="M2154" s="15"/>
      <c r="N2154" s="15"/>
      <c r="O2154" s="15"/>
      <c r="P2154" s="15"/>
      <c r="R2154" s="15"/>
      <c r="S2154" s="76"/>
      <c r="T2154" s="76"/>
      <c r="U2154" s="76"/>
      <c r="V2154" s="76"/>
      <c r="W2154" s="76"/>
      <c r="X2154" s="76"/>
      <c r="Y2154" s="76"/>
      <c r="Z2154" s="76"/>
      <c r="AA2154" s="76"/>
      <c r="AB2154" s="76"/>
      <c r="AC2154" s="76"/>
      <c r="AD2154" s="76"/>
      <c r="AE2154" s="76"/>
      <c r="AF2154" s="76"/>
      <c r="AG2154" s="76"/>
      <c r="AH2154" s="76"/>
      <c r="AI2154" s="76"/>
      <c r="AJ2154" s="76"/>
      <c r="AK2154" s="76"/>
      <c r="AL2154" s="76"/>
      <c r="AM2154" s="76"/>
      <c r="AN2154" s="76"/>
      <c r="AO2154" s="76"/>
      <c r="AP2154" s="76"/>
      <c r="AQ2154" s="76"/>
      <c r="AR2154" s="76"/>
      <c r="AS2154" s="76"/>
      <c r="AT2154" s="76"/>
      <c r="AU2154" s="76"/>
      <c r="AV2154" s="76"/>
      <c r="AW2154" s="76"/>
      <c r="AX2154" s="76"/>
      <c r="AY2154" s="76"/>
      <c r="AZ2154" s="76"/>
      <c r="BA2154" s="76"/>
      <c r="BB2154" s="76"/>
      <c r="BC2154" s="76"/>
      <c r="BD2154" s="76"/>
      <c r="BE2154" s="76"/>
      <c r="BF2154" s="76"/>
      <c r="BG2154" s="76"/>
      <c r="BH2154" s="76"/>
      <c r="BI2154" s="76"/>
      <c r="BJ2154" s="76"/>
      <c r="BK2154" s="76"/>
      <c r="BL2154" s="76"/>
      <c r="BM2154" s="76"/>
      <c r="BN2154" s="76"/>
      <c r="BO2154" s="76"/>
      <c r="BP2154" s="76"/>
      <c r="BQ2154" s="76"/>
      <c r="BR2154" s="76"/>
      <c r="BS2154" s="76"/>
      <c r="BT2154" s="76"/>
      <c r="BU2154" s="76"/>
      <c r="BV2154" s="76"/>
      <c r="BW2154" s="76"/>
      <c r="BX2154" s="76"/>
      <c r="BY2154" s="76"/>
      <c r="BZ2154" s="76"/>
      <c r="CA2154" s="76"/>
      <c r="CB2154" s="76"/>
      <c r="CC2154" s="76"/>
      <c r="CD2154" s="76"/>
      <c r="CE2154" s="76"/>
      <c r="CF2154" s="76"/>
      <c r="CG2154" s="76"/>
      <c r="CH2154" s="76"/>
      <c r="CI2154" s="76"/>
      <c r="CJ2154" s="76"/>
      <c r="CK2154" s="76"/>
      <c r="CL2154" s="76"/>
    </row>
    <row r="2155" spans="2:90" x14ac:dyDescent="0.4">
      <c r="B2155" s="171" t="s">
        <v>490</v>
      </c>
      <c r="E2155" s="8"/>
      <c r="H2155" s="170"/>
      <c r="I2155" s="172"/>
      <c r="J2155" s="172"/>
      <c r="K2155" s="193"/>
      <c r="L2155" s="193"/>
      <c r="M2155" s="193"/>
      <c r="N2155" s="193"/>
      <c r="O2155" s="193"/>
      <c r="P2155" s="193"/>
      <c r="R2155" s="194"/>
      <c r="S2155" s="170"/>
      <c r="T2155" s="170"/>
      <c r="U2155" s="170"/>
      <c r="V2155" s="170"/>
      <c r="W2155" s="170"/>
      <c r="X2155" s="170"/>
      <c r="Y2155" s="170"/>
      <c r="Z2155" s="170"/>
      <c r="AA2155" s="170"/>
      <c r="AB2155" s="170"/>
      <c r="AC2155" s="170"/>
      <c r="AD2155" s="170"/>
      <c r="AE2155" s="170"/>
      <c r="AF2155" s="170"/>
      <c r="AG2155" s="170"/>
      <c r="AH2155" s="170"/>
      <c r="AI2155" s="170"/>
      <c r="AJ2155" s="170"/>
      <c r="AK2155" s="170"/>
      <c r="AL2155" s="170"/>
      <c r="AM2155" s="170"/>
      <c r="AN2155" s="170"/>
      <c r="AO2155" s="170"/>
      <c r="AP2155" s="170"/>
      <c r="AQ2155" s="170"/>
      <c r="AR2155" s="170"/>
      <c r="AS2155" s="170"/>
      <c r="AT2155" s="170"/>
      <c r="AU2155" s="170"/>
      <c r="AV2155" s="170"/>
      <c r="AW2155" s="170"/>
      <c r="AX2155" s="170"/>
      <c r="AY2155" s="170"/>
      <c r="AZ2155" s="170"/>
      <c r="BA2155" s="170"/>
      <c r="BB2155" s="170"/>
      <c r="BC2155" s="170"/>
      <c r="BD2155" s="170"/>
      <c r="BE2155" s="170"/>
      <c r="BF2155" s="170"/>
      <c r="BG2155" s="170"/>
      <c r="BH2155" s="170"/>
      <c r="BI2155" s="170"/>
      <c r="BJ2155" s="170"/>
      <c r="BK2155" s="170"/>
      <c r="BL2155" s="170"/>
      <c r="BM2155" s="170"/>
      <c r="BN2155" s="170"/>
      <c r="BO2155" s="170"/>
      <c r="BP2155" s="170"/>
      <c r="BQ2155" s="170"/>
      <c r="BR2155" s="170"/>
      <c r="BS2155" s="170"/>
      <c r="BT2155" s="170"/>
      <c r="BU2155" s="170"/>
      <c r="BV2155" s="170"/>
      <c r="BW2155" s="170"/>
      <c r="BX2155" s="170"/>
      <c r="BY2155" s="170"/>
      <c r="BZ2155" s="170"/>
      <c r="CA2155" s="170"/>
      <c r="CB2155" s="170"/>
      <c r="CC2155" s="170"/>
      <c r="CD2155" s="170"/>
      <c r="CE2155" s="170"/>
      <c r="CF2155" s="170"/>
      <c r="CG2155" s="170"/>
      <c r="CH2155" s="170"/>
      <c r="CI2155" s="170"/>
      <c r="CJ2155" s="170"/>
      <c r="CK2155" s="170"/>
      <c r="CL2155" s="170"/>
    </row>
    <row r="2156" spans="2:90" x14ac:dyDescent="0.4">
      <c r="B2156" s="171" t="s">
        <v>492</v>
      </c>
      <c r="E2156" s="8"/>
      <c r="H2156" s="170"/>
      <c r="I2156" s="172"/>
      <c r="J2156" s="172"/>
      <c r="K2156" s="193"/>
      <c r="L2156" s="193"/>
      <c r="M2156" s="193"/>
      <c r="N2156" s="193"/>
      <c r="O2156" s="193"/>
      <c r="P2156" s="193"/>
      <c r="R2156" s="194"/>
      <c r="S2156" s="170"/>
      <c r="T2156" s="170"/>
      <c r="U2156" s="170"/>
      <c r="V2156" s="170"/>
      <c r="W2156" s="170"/>
      <c r="X2156" s="170"/>
      <c r="Y2156" s="170"/>
      <c r="Z2156" s="170"/>
      <c r="AA2156" s="170"/>
      <c r="AB2156" s="170"/>
      <c r="AC2156" s="170"/>
      <c r="AD2156" s="170"/>
      <c r="AE2156" s="170"/>
      <c r="AF2156" s="170"/>
      <c r="AG2156" s="170"/>
      <c r="AH2156" s="170"/>
      <c r="AI2156" s="170"/>
      <c r="AJ2156" s="170"/>
      <c r="AK2156" s="170"/>
      <c r="AL2156" s="170"/>
      <c r="AM2156" s="170"/>
      <c r="AN2156" s="170"/>
      <c r="AO2156" s="170"/>
      <c r="AP2156" s="170"/>
      <c r="AQ2156" s="170"/>
      <c r="AR2156" s="170"/>
      <c r="AS2156" s="170"/>
      <c r="AT2156" s="170"/>
      <c r="AU2156" s="170"/>
      <c r="AV2156" s="170"/>
      <c r="AW2156" s="170"/>
      <c r="AX2156" s="170"/>
      <c r="AY2156" s="170"/>
      <c r="AZ2156" s="170"/>
      <c r="BA2156" s="170"/>
      <c r="BB2156" s="170"/>
      <c r="BC2156" s="170"/>
      <c r="BD2156" s="170"/>
      <c r="BE2156" s="170"/>
      <c r="BF2156" s="170"/>
      <c r="BG2156" s="170"/>
      <c r="BH2156" s="170"/>
      <c r="BI2156" s="170"/>
      <c r="BJ2156" s="170"/>
      <c r="BK2156" s="170"/>
      <c r="BL2156" s="170"/>
      <c r="BM2156" s="170"/>
      <c r="BN2156" s="170"/>
      <c r="BO2156" s="170"/>
      <c r="BP2156" s="170"/>
      <c r="BQ2156" s="170"/>
      <c r="BR2156" s="170"/>
      <c r="BS2156" s="170"/>
      <c r="BT2156" s="170"/>
      <c r="BU2156" s="170"/>
      <c r="BV2156" s="170"/>
      <c r="BW2156" s="170"/>
      <c r="BX2156" s="170"/>
      <c r="BY2156" s="170"/>
      <c r="BZ2156" s="170"/>
      <c r="CA2156" s="170"/>
      <c r="CB2156" s="170"/>
      <c r="CC2156" s="170"/>
      <c r="CD2156" s="170"/>
      <c r="CE2156" s="170"/>
      <c r="CF2156" s="170"/>
      <c r="CG2156" s="170"/>
      <c r="CH2156" s="170"/>
      <c r="CI2156" s="170"/>
      <c r="CJ2156" s="170"/>
      <c r="CK2156" s="170"/>
      <c r="CL2156" s="170"/>
    </row>
    <row r="2157" spans="2:90" x14ac:dyDescent="0.4">
      <c r="B2157" s="171" t="s">
        <v>461</v>
      </c>
      <c r="E2157" s="8"/>
      <c r="H2157" s="170"/>
      <c r="I2157" s="172"/>
      <c r="J2157" s="172"/>
      <c r="K2157" s="193"/>
      <c r="L2157" s="193"/>
      <c r="M2157" s="193"/>
      <c r="N2157" s="193"/>
      <c r="O2157" s="193"/>
      <c r="P2157" s="193"/>
      <c r="R2157" s="194"/>
      <c r="S2157" s="195" t="str">
        <f t="shared" ref="S2157:AX2157" si="2637">S$16</f>
        <v>S$12</v>
      </c>
      <c r="T2157" s="195" t="str">
        <f t="shared" si="2637"/>
        <v>T$12</v>
      </c>
      <c r="U2157" s="195" t="str">
        <f t="shared" si="2637"/>
        <v>U$12</v>
      </c>
      <c r="V2157" s="195" t="str">
        <f t="shared" si="2637"/>
        <v>V$12</v>
      </c>
      <c r="W2157" s="195" t="str">
        <f t="shared" si="2637"/>
        <v>W$12</v>
      </c>
      <c r="X2157" s="195" t="str">
        <f t="shared" si="2637"/>
        <v>X$12</v>
      </c>
      <c r="Y2157" s="195" t="str">
        <f t="shared" si="2637"/>
        <v>Y$12</v>
      </c>
      <c r="Z2157" s="195" t="str">
        <f t="shared" si="2637"/>
        <v>Z$12</v>
      </c>
      <c r="AA2157" s="195" t="str">
        <f t="shared" si="2637"/>
        <v>AA$12</v>
      </c>
      <c r="AB2157" s="195" t="str">
        <f t="shared" si="2637"/>
        <v>AB$12</v>
      </c>
      <c r="AC2157" s="195" t="str">
        <f t="shared" si="2637"/>
        <v>AC$12</v>
      </c>
      <c r="AD2157" s="195" t="str">
        <f t="shared" si="2637"/>
        <v>AD$12</v>
      </c>
      <c r="AE2157" s="195" t="str">
        <f t="shared" si="2637"/>
        <v>AE$12</v>
      </c>
      <c r="AF2157" s="195" t="str">
        <f t="shared" si="2637"/>
        <v>AF$12</v>
      </c>
      <c r="AG2157" s="195" t="str">
        <f t="shared" si="2637"/>
        <v>AG$12</v>
      </c>
      <c r="AH2157" s="195" t="str">
        <f t="shared" si="2637"/>
        <v>AH$12</v>
      </c>
      <c r="AI2157" s="195" t="str">
        <f t="shared" si="2637"/>
        <v>AI$12</v>
      </c>
      <c r="AJ2157" s="195" t="str">
        <f t="shared" si="2637"/>
        <v>AJ$12</v>
      </c>
      <c r="AK2157" s="195" t="str">
        <f t="shared" si="2637"/>
        <v>AK$12</v>
      </c>
      <c r="AL2157" s="195" t="str">
        <f t="shared" si="2637"/>
        <v>AL$12</v>
      </c>
      <c r="AM2157" s="195" t="str">
        <f t="shared" si="2637"/>
        <v>AM$12</v>
      </c>
      <c r="AN2157" s="195" t="str">
        <f t="shared" si="2637"/>
        <v>AN$12</v>
      </c>
      <c r="AO2157" s="195" t="str">
        <f t="shared" si="2637"/>
        <v>AO$12</v>
      </c>
      <c r="AP2157" s="195" t="str">
        <f t="shared" si="2637"/>
        <v>AP$12</v>
      </c>
      <c r="AQ2157" s="195" t="str">
        <f t="shared" si="2637"/>
        <v>AQ$12</v>
      </c>
      <c r="AR2157" s="195" t="str">
        <f t="shared" si="2637"/>
        <v>AR$12</v>
      </c>
      <c r="AS2157" s="195" t="str">
        <f t="shared" si="2637"/>
        <v>AS$12</v>
      </c>
      <c r="AT2157" s="195" t="str">
        <f t="shared" si="2637"/>
        <v>AT$12</v>
      </c>
      <c r="AU2157" s="195" t="str">
        <f t="shared" si="2637"/>
        <v>AU$12</v>
      </c>
      <c r="AV2157" s="195" t="str">
        <f t="shared" si="2637"/>
        <v>AV$12</v>
      </c>
      <c r="AW2157" s="195" t="str">
        <f t="shared" si="2637"/>
        <v>AW$12</v>
      </c>
      <c r="AX2157" s="195" t="str">
        <f t="shared" si="2637"/>
        <v>AX$12</v>
      </c>
      <c r="AY2157" s="195" t="str">
        <f t="shared" ref="AY2157:CD2157" si="2638">AY$16</f>
        <v>AY$12</v>
      </c>
      <c r="AZ2157" s="195" t="str">
        <f t="shared" si="2638"/>
        <v>AZ$12</v>
      </c>
      <c r="BA2157" s="195" t="str">
        <f t="shared" si="2638"/>
        <v>BA$12</v>
      </c>
      <c r="BB2157" s="195" t="str">
        <f t="shared" si="2638"/>
        <v>BB$12</v>
      </c>
      <c r="BC2157" s="195" t="str">
        <f t="shared" si="2638"/>
        <v>BC$12</v>
      </c>
      <c r="BD2157" s="195" t="str">
        <f t="shared" si="2638"/>
        <v>BD$12</v>
      </c>
      <c r="BE2157" s="195" t="str">
        <f t="shared" si="2638"/>
        <v>BE$12</v>
      </c>
      <c r="BF2157" s="195" t="str">
        <f t="shared" si="2638"/>
        <v>BF$12</v>
      </c>
      <c r="BG2157" s="195" t="str">
        <f t="shared" si="2638"/>
        <v>BG$12</v>
      </c>
      <c r="BH2157" s="195" t="str">
        <f t="shared" si="2638"/>
        <v>BH$12</v>
      </c>
      <c r="BI2157" s="195" t="str">
        <f t="shared" si="2638"/>
        <v>BI$12</v>
      </c>
      <c r="BJ2157" s="195" t="str">
        <f t="shared" si="2638"/>
        <v>BJ$12</v>
      </c>
      <c r="BK2157" s="195" t="str">
        <f t="shared" si="2638"/>
        <v>BK$12</v>
      </c>
      <c r="BL2157" s="195" t="str">
        <f t="shared" si="2638"/>
        <v>BL$12</v>
      </c>
      <c r="BM2157" s="195" t="str">
        <f t="shared" si="2638"/>
        <v>BM$12</v>
      </c>
      <c r="BN2157" s="195" t="str">
        <f t="shared" si="2638"/>
        <v>BN$12</v>
      </c>
      <c r="BO2157" s="195" t="str">
        <f t="shared" si="2638"/>
        <v>BO$12</v>
      </c>
      <c r="BP2157" s="195" t="str">
        <f t="shared" si="2638"/>
        <v>BP$12</v>
      </c>
      <c r="BQ2157" s="195" t="str">
        <f t="shared" si="2638"/>
        <v>BQ$12</v>
      </c>
      <c r="BR2157" s="195" t="str">
        <f t="shared" si="2638"/>
        <v>BR$12</v>
      </c>
      <c r="BS2157" s="195" t="str">
        <f t="shared" si="2638"/>
        <v>BS$12</v>
      </c>
      <c r="BT2157" s="195" t="str">
        <f t="shared" si="2638"/>
        <v>BT$12</v>
      </c>
      <c r="BU2157" s="195" t="str">
        <f t="shared" si="2638"/>
        <v>BU$12</v>
      </c>
      <c r="BV2157" s="195" t="str">
        <f t="shared" si="2638"/>
        <v>BV$12</v>
      </c>
      <c r="BW2157" s="195" t="str">
        <f t="shared" si="2638"/>
        <v>BW$12</v>
      </c>
      <c r="BX2157" s="195" t="str">
        <f t="shared" si="2638"/>
        <v>BX$12</v>
      </c>
      <c r="BY2157" s="195" t="str">
        <f t="shared" si="2638"/>
        <v>BY$12</v>
      </c>
      <c r="BZ2157" s="195" t="str">
        <f t="shared" si="2638"/>
        <v>BZ$12</v>
      </c>
      <c r="CA2157" s="195" t="str">
        <f t="shared" si="2638"/>
        <v>CA$12</v>
      </c>
      <c r="CB2157" s="195" t="str">
        <f t="shared" si="2638"/>
        <v>CB$12</v>
      </c>
      <c r="CC2157" s="195" t="str">
        <f t="shared" si="2638"/>
        <v>CC$12</v>
      </c>
      <c r="CD2157" s="195" t="str">
        <f t="shared" si="2638"/>
        <v>CD$12</v>
      </c>
      <c r="CE2157" s="195" t="str">
        <f t="shared" ref="CE2157:CL2157" si="2639">CE$16</f>
        <v>CE$12</v>
      </c>
      <c r="CF2157" s="195" t="str">
        <f t="shared" si="2639"/>
        <v>CF$12</v>
      </c>
      <c r="CG2157" s="195" t="str">
        <f t="shared" si="2639"/>
        <v>CG$12</v>
      </c>
      <c r="CH2157" s="195" t="str">
        <f t="shared" si="2639"/>
        <v>CH$12</v>
      </c>
      <c r="CI2157" s="195" t="str">
        <f t="shared" si="2639"/>
        <v>CI$12</v>
      </c>
      <c r="CJ2157" s="195" t="str">
        <f t="shared" si="2639"/>
        <v>CJ$12</v>
      </c>
      <c r="CK2157" s="195" t="str">
        <f t="shared" si="2639"/>
        <v>CK$12</v>
      </c>
      <c r="CL2157" s="195" t="str">
        <f t="shared" si="2639"/>
        <v>CL$12</v>
      </c>
    </row>
    <row r="2158" spans="2:90" x14ac:dyDescent="0.4">
      <c r="B2158" s="171" t="s">
        <v>462</v>
      </c>
      <c r="E2158" s="8"/>
      <c r="H2158" s="196"/>
      <c r="I2158" s="197"/>
      <c r="J2158" s="197"/>
      <c r="K2158" s="198"/>
      <c r="L2158" s="198"/>
      <c r="M2158" s="198"/>
      <c r="N2158" s="198"/>
      <c r="O2158" s="198"/>
      <c r="P2158" s="198"/>
      <c r="R2158" s="198"/>
      <c r="S2158" s="195" t="str">
        <f t="shared" ref="S2158:AX2158" si="2640">S$17</f>
        <v>S$13</v>
      </c>
      <c r="T2158" s="195" t="str">
        <f t="shared" si="2640"/>
        <v>T$13</v>
      </c>
      <c r="U2158" s="195" t="str">
        <f t="shared" si="2640"/>
        <v>U$13</v>
      </c>
      <c r="V2158" s="195" t="str">
        <f t="shared" si="2640"/>
        <v>V$13</v>
      </c>
      <c r="W2158" s="195" t="str">
        <f t="shared" si="2640"/>
        <v>W$13</v>
      </c>
      <c r="X2158" s="195" t="str">
        <f t="shared" si="2640"/>
        <v>X$13</v>
      </c>
      <c r="Y2158" s="195" t="str">
        <f t="shared" si="2640"/>
        <v>Y$13</v>
      </c>
      <c r="Z2158" s="195" t="str">
        <f t="shared" si="2640"/>
        <v>Z$13</v>
      </c>
      <c r="AA2158" s="195" t="str">
        <f t="shared" si="2640"/>
        <v>AA$13</v>
      </c>
      <c r="AB2158" s="195" t="str">
        <f t="shared" si="2640"/>
        <v>AB$13</v>
      </c>
      <c r="AC2158" s="195" t="str">
        <f t="shared" si="2640"/>
        <v>AC$13</v>
      </c>
      <c r="AD2158" s="195" t="str">
        <f t="shared" si="2640"/>
        <v>AD$13</v>
      </c>
      <c r="AE2158" s="195" t="str">
        <f t="shared" si="2640"/>
        <v>AE$13</v>
      </c>
      <c r="AF2158" s="195" t="str">
        <f t="shared" si="2640"/>
        <v>AF$13</v>
      </c>
      <c r="AG2158" s="195" t="str">
        <f t="shared" si="2640"/>
        <v>AG$13</v>
      </c>
      <c r="AH2158" s="195" t="str">
        <f t="shared" si="2640"/>
        <v>AH$13</v>
      </c>
      <c r="AI2158" s="195" t="str">
        <f t="shared" si="2640"/>
        <v>AI$13</v>
      </c>
      <c r="AJ2158" s="195" t="str">
        <f t="shared" si="2640"/>
        <v>AJ$13</v>
      </c>
      <c r="AK2158" s="195" t="str">
        <f t="shared" si="2640"/>
        <v>AK$13</v>
      </c>
      <c r="AL2158" s="195" t="str">
        <f t="shared" si="2640"/>
        <v>AL$13</v>
      </c>
      <c r="AM2158" s="195" t="str">
        <f t="shared" si="2640"/>
        <v>AM$13</v>
      </c>
      <c r="AN2158" s="195" t="str">
        <f t="shared" si="2640"/>
        <v>AN$13</v>
      </c>
      <c r="AO2158" s="195" t="str">
        <f t="shared" si="2640"/>
        <v>AO$13</v>
      </c>
      <c r="AP2158" s="195" t="str">
        <f t="shared" si="2640"/>
        <v>AP$13</v>
      </c>
      <c r="AQ2158" s="195" t="str">
        <f t="shared" si="2640"/>
        <v>AQ$13</v>
      </c>
      <c r="AR2158" s="195" t="str">
        <f t="shared" si="2640"/>
        <v>AR$13</v>
      </c>
      <c r="AS2158" s="195" t="str">
        <f t="shared" si="2640"/>
        <v>AS$13</v>
      </c>
      <c r="AT2158" s="195" t="str">
        <f t="shared" si="2640"/>
        <v>AT$13</v>
      </c>
      <c r="AU2158" s="195" t="str">
        <f t="shared" si="2640"/>
        <v>AU$13</v>
      </c>
      <c r="AV2158" s="195" t="str">
        <f t="shared" si="2640"/>
        <v>AV$13</v>
      </c>
      <c r="AW2158" s="195" t="str">
        <f t="shared" si="2640"/>
        <v>AW$13</v>
      </c>
      <c r="AX2158" s="195" t="str">
        <f t="shared" si="2640"/>
        <v>AX$13</v>
      </c>
      <c r="AY2158" s="195" t="str">
        <f t="shared" ref="AY2158:CD2158" si="2641">AY$17</f>
        <v>AY$13</v>
      </c>
      <c r="AZ2158" s="195" t="str">
        <f t="shared" si="2641"/>
        <v>AZ$13</v>
      </c>
      <c r="BA2158" s="195" t="str">
        <f t="shared" si="2641"/>
        <v>BA$13</v>
      </c>
      <c r="BB2158" s="195" t="str">
        <f t="shared" si="2641"/>
        <v>BB$13</v>
      </c>
      <c r="BC2158" s="195" t="str">
        <f t="shared" si="2641"/>
        <v>BC$13</v>
      </c>
      <c r="BD2158" s="195" t="str">
        <f t="shared" si="2641"/>
        <v>BD$13</v>
      </c>
      <c r="BE2158" s="195" t="str">
        <f t="shared" si="2641"/>
        <v>BE$13</v>
      </c>
      <c r="BF2158" s="195" t="str">
        <f t="shared" si="2641"/>
        <v>BF$13</v>
      </c>
      <c r="BG2158" s="195" t="str">
        <f t="shared" si="2641"/>
        <v>BG$13</v>
      </c>
      <c r="BH2158" s="195" t="str">
        <f t="shared" si="2641"/>
        <v>BH$13</v>
      </c>
      <c r="BI2158" s="195" t="str">
        <f t="shared" si="2641"/>
        <v>BI$13</v>
      </c>
      <c r="BJ2158" s="195" t="str">
        <f t="shared" si="2641"/>
        <v>BJ$13</v>
      </c>
      <c r="BK2158" s="195" t="str">
        <f t="shared" si="2641"/>
        <v>BK$13</v>
      </c>
      <c r="BL2158" s="195" t="str">
        <f t="shared" si="2641"/>
        <v>BL$13</v>
      </c>
      <c r="BM2158" s="195" t="str">
        <f t="shared" si="2641"/>
        <v>BM$13</v>
      </c>
      <c r="BN2158" s="195" t="str">
        <f t="shared" si="2641"/>
        <v>BN$13</v>
      </c>
      <c r="BO2158" s="195" t="str">
        <f t="shared" si="2641"/>
        <v>BO$13</v>
      </c>
      <c r="BP2158" s="195" t="str">
        <f t="shared" si="2641"/>
        <v>BP$13</v>
      </c>
      <c r="BQ2158" s="195" t="str">
        <f t="shared" si="2641"/>
        <v>BQ$13</v>
      </c>
      <c r="BR2158" s="195" t="str">
        <f t="shared" si="2641"/>
        <v>BR$13</v>
      </c>
      <c r="BS2158" s="195" t="str">
        <f t="shared" si="2641"/>
        <v>BS$13</v>
      </c>
      <c r="BT2158" s="195" t="str">
        <f t="shared" si="2641"/>
        <v>BT$13</v>
      </c>
      <c r="BU2158" s="195" t="str">
        <f t="shared" si="2641"/>
        <v>BU$13</v>
      </c>
      <c r="BV2158" s="195" t="str">
        <f t="shared" si="2641"/>
        <v>BV$13</v>
      </c>
      <c r="BW2158" s="195" t="str">
        <f t="shared" si="2641"/>
        <v>BW$13</v>
      </c>
      <c r="BX2158" s="195" t="str">
        <f t="shared" si="2641"/>
        <v>BX$13</v>
      </c>
      <c r="BY2158" s="195" t="str">
        <f t="shared" si="2641"/>
        <v>BY$13</v>
      </c>
      <c r="BZ2158" s="195" t="str">
        <f t="shared" si="2641"/>
        <v>BZ$13</v>
      </c>
      <c r="CA2158" s="195" t="str">
        <f t="shared" si="2641"/>
        <v>CA$13</v>
      </c>
      <c r="CB2158" s="195" t="str">
        <f t="shared" si="2641"/>
        <v>CB$13</v>
      </c>
      <c r="CC2158" s="195" t="str">
        <f t="shared" si="2641"/>
        <v>CC$13</v>
      </c>
      <c r="CD2158" s="195" t="str">
        <f t="shared" si="2641"/>
        <v>CD$13</v>
      </c>
      <c r="CE2158" s="195" t="str">
        <f t="shared" ref="CE2158:CL2158" si="2642">CE$17</f>
        <v>CE$13</v>
      </c>
      <c r="CF2158" s="195" t="str">
        <f t="shared" si="2642"/>
        <v>CF$13</v>
      </c>
      <c r="CG2158" s="195" t="str">
        <f t="shared" si="2642"/>
        <v>CG$13</v>
      </c>
      <c r="CH2158" s="195" t="str">
        <f t="shared" si="2642"/>
        <v>CH$13</v>
      </c>
      <c r="CI2158" s="195" t="str">
        <f t="shared" si="2642"/>
        <v>CI$13</v>
      </c>
      <c r="CJ2158" s="195" t="str">
        <f t="shared" si="2642"/>
        <v>CJ$13</v>
      </c>
      <c r="CK2158" s="195" t="str">
        <f t="shared" si="2642"/>
        <v>CK$13</v>
      </c>
      <c r="CL2158" s="195" t="str">
        <f t="shared" si="2642"/>
        <v>CL$13</v>
      </c>
    </row>
    <row r="2159" spans="2:90" x14ac:dyDescent="0.4">
      <c r="B2159" s="171" t="s">
        <v>491</v>
      </c>
      <c r="E2159" s="8"/>
      <c r="H2159" s="196"/>
      <c r="I2159" s="197"/>
      <c r="J2159" s="197"/>
      <c r="K2159" s="198"/>
      <c r="L2159" s="198"/>
      <c r="M2159" s="198"/>
      <c r="N2159" s="198"/>
      <c r="O2159" s="198"/>
      <c r="P2159" s="198"/>
      <c r="R2159" s="198"/>
      <c r="S2159" s="186"/>
      <c r="T2159" s="186"/>
      <c r="U2159" s="186"/>
      <c r="V2159" s="186"/>
      <c r="W2159" s="186"/>
      <c r="X2159" s="186"/>
      <c r="Y2159" s="186"/>
      <c r="Z2159" s="186"/>
      <c r="AA2159" s="186"/>
      <c r="AB2159" s="186"/>
      <c r="AC2159" s="186"/>
      <c r="AD2159" s="186"/>
      <c r="AE2159" s="186"/>
      <c r="AF2159" s="186"/>
      <c r="AG2159" s="186"/>
      <c r="AH2159" s="186"/>
      <c r="AI2159" s="186"/>
      <c r="AJ2159" s="186"/>
      <c r="AK2159" s="186"/>
      <c r="AL2159" s="186"/>
      <c r="AM2159" s="186"/>
      <c r="AN2159" s="186"/>
      <c r="AO2159" s="186"/>
      <c r="AP2159" s="186"/>
      <c r="AQ2159" s="186"/>
      <c r="AR2159" s="186"/>
      <c r="AS2159" s="186"/>
      <c r="AT2159" s="186"/>
      <c r="AU2159" s="186"/>
      <c r="AV2159" s="186"/>
      <c r="AW2159" s="186"/>
      <c r="AX2159" s="186"/>
      <c r="AY2159" s="186"/>
      <c r="AZ2159" s="186"/>
      <c r="BA2159" s="186"/>
      <c r="BB2159" s="186"/>
      <c r="BC2159" s="186"/>
      <c r="BD2159" s="186"/>
      <c r="BE2159" s="186"/>
      <c r="BF2159" s="186"/>
      <c r="BG2159" s="186"/>
      <c r="BH2159" s="186"/>
      <c r="BI2159" s="186"/>
      <c r="BJ2159" s="186"/>
      <c r="BK2159" s="186"/>
      <c r="BL2159" s="186"/>
      <c r="BM2159" s="186"/>
      <c r="BN2159" s="186"/>
      <c r="BO2159" s="186"/>
      <c r="BP2159" s="186"/>
      <c r="BQ2159" s="186"/>
      <c r="BR2159" s="186"/>
      <c r="BS2159" s="186"/>
      <c r="BT2159" s="186"/>
      <c r="BU2159" s="186"/>
      <c r="BV2159" s="186"/>
      <c r="BW2159" s="186"/>
      <c r="BX2159" s="186"/>
      <c r="BY2159" s="186"/>
      <c r="BZ2159" s="186"/>
      <c r="CA2159" s="186"/>
      <c r="CB2159" s="186"/>
      <c r="CC2159" s="186"/>
      <c r="CD2159" s="186"/>
      <c r="CE2159" s="186"/>
      <c r="CF2159" s="186"/>
      <c r="CG2159" s="186"/>
      <c r="CH2159" s="186"/>
      <c r="CI2159" s="186"/>
      <c r="CJ2159" s="186"/>
      <c r="CK2159" s="186"/>
      <c r="CL2159" s="186"/>
    </row>
    <row r="2160" spans="2:90" x14ac:dyDescent="0.4">
      <c r="B2160" s="171" t="s">
        <v>505</v>
      </c>
      <c r="E2160" s="8"/>
      <c r="H2160" s="196"/>
      <c r="I2160" s="197"/>
      <c r="J2160" s="197"/>
      <c r="K2160" s="198"/>
      <c r="L2160" s="198"/>
      <c r="M2160" s="198"/>
      <c r="N2160" s="198"/>
      <c r="O2160" s="198"/>
      <c r="P2160" s="198"/>
      <c r="R2160" s="198"/>
      <c r="S2160" s="186"/>
      <c r="T2160" s="186"/>
      <c r="U2160" s="186"/>
      <c r="V2160" s="186"/>
      <c r="W2160" s="186"/>
      <c r="X2160" s="186"/>
      <c r="Y2160" s="186"/>
      <c r="Z2160" s="186"/>
      <c r="AA2160" s="186"/>
      <c r="AB2160" s="186"/>
      <c r="AC2160" s="186"/>
      <c r="AD2160" s="186"/>
      <c r="AE2160" s="186"/>
      <c r="AF2160" s="186"/>
      <c r="AG2160" s="186"/>
      <c r="AH2160" s="186"/>
      <c r="AI2160" s="186"/>
      <c r="AJ2160" s="186"/>
      <c r="AK2160" s="186"/>
      <c r="AL2160" s="186"/>
      <c r="AM2160" s="186"/>
      <c r="AN2160" s="186"/>
      <c r="AO2160" s="186"/>
      <c r="AP2160" s="186"/>
      <c r="AQ2160" s="186"/>
      <c r="AR2160" s="186"/>
      <c r="AS2160" s="186"/>
      <c r="AT2160" s="186"/>
      <c r="AU2160" s="186"/>
      <c r="AV2160" s="186"/>
      <c r="AW2160" s="186"/>
      <c r="AX2160" s="186"/>
      <c r="AY2160" s="186"/>
      <c r="AZ2160" s="186"/>
      <c r="BA2160" s="186"/>
      <c r="BB2160" s="186"/>
      <c r="BC2160" s="186"/>
      <c r="BD2160" s="186"/>
      <c r="BE2160" s="186"/>
      <c r="BF2160" s="186"/>
      <c r="BG2160" s="186"/>
      <c r="BH2160" s="186"/>
      <c r="BI2160" s="186"/>
      <c r="BJ2160" s="186"/>
      <c r="BK2160" s="186"/>
      <c r="BL2160" s="186"/>
      <c r="BM2160" s="186"/>
      <c r="BN2160" s="186"/>
      <c r="BO2160" s="186"/>
      <c r="BP2160" s="186"/>
      <c r="BQ2160" s="186"/>
      <c r="BR2160" s="186"/>
      <c r="BS2160" s="186"/>
      <c r="BT2160" s="186"/>
      <c r="BU2160" s="186"/>
      <c r="BV2160" s="186"/>
      <c r="BW2160" s="186"/>
      <c r="BX2160" s="186"/>
      <c r="BY2160" s="186"/>
      <c r="BZ2160" s="186"/>
      <c r="CA2160" s="186"/>
      <c r="CB2160" s="186"/>
      <c r="CC2160" s="186"/>
      <c r="CD2160" s="186"/>
      <c r="CE2160" s="186"/>
      <c r="CF2160" s="186"/>
      <c r="CG2160" s="186"/>
      <c r="CH2160" s="186"/>
      <c r="CI2160" s="186"/>
      <c r="CJ2160" s="186"/>
      <c r="CK2160" s="186"/>
      <c r="CL2160" s="186"/>
    </row>
    <row r="2161" spans="2:90" x14ac:dyDescent="0.4">
      <c r="B2161" s="171" t="s">
        <v>463</v>
      </c>
      <c r="E2161" s="8"/>
      <c r="H2161" s="196"/>
      <c r="I2161" s="197"/>
      <c r="J2161" s="197"/>
      <c r="K2161" s="198"/>
      <c r="L2161" s="198"/>
      <c r="M2161" s="198"/>
      <c r="N2161" s="198"/>
      <c r="O2161" s="198"/>
      <c r="P2161" s="198"/>
      <c r="R2161" s="198"/>
      <c r="S2161" s="186" t="str">
        <f t="shared" ref="S2161:AX2161" si="2643">S$18</f>
        <v>S$14</v>
      </c>
      <c r="T2161" s="186" t="str">
        <f t="shared" si="2643"/>
        <v>T$14</v>
      </c>
      <c r="U2161" s="186" t="str">
        <f t="shared" si="2643"/>
        <v>U$14</v>
      </c>
      <c r="V2161" s="186" t="str">
        <f t="shared" si="2643"/>
        <v>V$14</v>
      </c>
      <c r="W2161" s="186" t="str">
        <f t="shared" si="2643"/>
        <v>W$14</v>
      </c>
      <c r="X2161" s="186" t="str">
        <f t="shared" si="2643"/>
        <v>X$14</v>
      </c>
      <c r="Y2161" s="186" t="str">
        <f t="shared" si="2643"/>
        <v>Y$14</v>
      </c>
      <c r="Z2161" s="186" t="str">
        <f t="shared" si="2643"/>
        <v>Z$14</v>
      </c>
      <c r="AA2161" s="186" t="str">
        <f t="shared" si="2643"/>
        <v>AA$14</v>
      </c>
      <c r="AB2161" s="186" t="str">
        <f t="shared" si="2643"/>
        <v>AB$14</v>
      </c>
      <c r="AC2161" s="186" t="str">
        <f t="shared" si="2643"/>
        <v>AC$14</v>
      </c>
      <c r="AD2161" s="186" t="str">
        <f t="shared" si="2643"/>
        <v>AD$14</v>
      </c>
      <c r="AE2161" s="186" t="str">
        <f t="shared" si="2643"/>
        <v>AE$14</v>
      </c>
      <c r="AF2161" s="186" t="str">
        <f t="shared" si="2643"/>
        <v>AF$14</v>
      </c>
      <c r="AG2161" s="186" t="str">
        <f t="shared" si="2643"/>
        <v>AG$14</v>
      </c>
      <c r="AH2161" s="186" t="str">
        <f t="shared" si="2643"/>
        <v>AH$14</v>
      </c>
      <c r="AI2161" s="186" t="str">
        <f t="shared" si="2643"/>
        <v>AI$14</v>
      </c>
      <c r="AJ2161" s="186" t="str">
        <f t="shared" si="2643"/>
        <v>AJ$14</v>
      </c>
      <c r="AK2161" s="186" t="str">
        <f t="shared" si="2643"/>
        <v>AK$14</v>
      </c>
      <c r="AL2161" s="186" t="str">
        <f t="shared" si="2643"/>
        <v>AL$14</v>
      </c>
      <c r="AM2161" s="186" t="str">
        <f t="shared" si="2643"/>
        <v>AM$14</v>
      </c>
      <c r="AN2161" s="186" t="str">
        <f t="shared" si="2643"/>
        <v>AN$14</v>
      </c>
      <c r="AO2161" s="186" t="str">
        <f t="shared" si="2643"/>
        <v>AO$14</v>
      </c>
      <c r="AP2161" s="186" t="str">
        <f t="shared" si="2643"/>
        <v>AP$14</v>
      </c>
      <c r="AQ2161" s="186" t="str">
        <f t="shared" si="2643"/>
        <v>AQ$14</v>
      </c>
      <c r="AR2161" s="186" t="str">
        <f t="shared" si="2643"/>
        <v>AR$14</v>
      </c>
      <c r="AS2161" s="186" t="str">
        <f t="shared" si="2643"/>
        <v>AS$14</v>
      </c>
      <c r="AT2161" s="186" t="str">
        <f t="shared" si="2643"/>
        <v>AT$14</v>
      </c>
      <c r="AU2161" s="186" t="str">
        <f t="shared" si="2643"/>
        <v>AU$14</v>
      </c>
      <c r="AV2161" s="186" t="str">
        <f t="shared" si="2643"/>
        <v>AV$14</v>
      </c>
      <c r="AW2161" s="186" t="str">
        <f t="shared" si="2643"/>
        <v>AW$14</v>
      </c>
      <c r="AX2161" s="186" t="str">
        <f t="shared" si="2643"/>
        <v>AX$14</v>
      </c>
      <c r="AY2161" s="186" t="str">
        <f t="shared" ref="AY2161:CD2161" si="2644">AY$18</f>
        <v>AY$14</v>
      </c>
      <c r="AZ2161" s="186" t="str">
        <f t="shared" si="2644"/>
        <v>AZ$14</v>
      </c>
      <c r="BA2161" s="186" t="str">
        <f t="shared" si="2644"/>
        <v>BA$14</v>
      </c>
      <c r="BB2161" s="186" t="str">
        <f t="shared" si="2644"/>
        <v>BB$14</v>
      </c>
      <c r="BC2161" s="186" t="str">
        <f t="shared" si="2644"/>
        <v>BC$14</v>
      </c>
      <c r="BD2161" s="186" t="str">
        <f t="shared" si="2644"/>
        <v>BD$14</v>
      </c>
      <c r="BE2161" s="186" t="str">
        <f t="shared" si="2644"/>
        <v>BE$14</v>
      </c>
      <c r="BF2161" s="186" t="str">
        <f t="shared" si="2644"/>
        <v>BF$14</v>
      </c>
      <c r="BG2161" s="186" t="str">
        <f t="shared" si="2644"/>
        <v>BG$14</v>
      </c>
      <c r="BH2161" s="186" t="str">
        <f t="shared" si="2644"/>
        <v>BH$14</v>
      </c>
      <c r="BI2161" s="186" t="str">
        <f t="shared" si="2644"/>
        <v>BI$14</v>
      </c>
      <c r="BJ2161" s="186" t="str">
        <f t="shared" si="2644"/>
        <v>BJ$14</v>
      </c>
      <c r="BK2161" s="186" t="str">
        <f t="shared" si="2644"/>
        <v>BK$14</v>
      </c>
      <c r="BL2161" s="186" t="str">
        <f t="shared" si="2644"/>
        <v>BL$14</v>
      </c>
      <c r="BM2161" s="186" t="str">
        <f t="shared" si="2644"/>
        <v>BM$14</v>
      </c>
      <c r="BN2161" s="186" t="str">
        <f t="shared" si="2644"/>
        <v>BN$14</v>
      </c>
      <c r="BO2161" s="186" t="str">
        <f t="shared" si="2644"/>
        <v>BO$14</v>
      </c>
      <c r="BP2161" s="186" t="str">
        <f t="shared" si="2644"/>
        <v>BP$14</v>
      </c>
      <c r="BQ2161" s="186" t="str">
        <f t="shared" si="2644"/>
        <v>BQ$14</v>
      </c>
      <c r="BR2161" s="186" t="str">
        <f t="shared" si="2644"/>
        <v>BR$14</v>
      </c>
      <c r="BS2161" s="186" t="str">
        <f t="shared" si="2644"/>
        <v>BS$14</v>
      </c>
      <c r="BT2161" s="186" t="str">
        <f t="shared" si="2644"/>
        <v>BT$14</v>
      </c>
      <c r="BU2161" s="186" t="str">
        <f t="shared" si="2644"/>
        <v>BU$14</v>
      </c>
      <c r="BV2161" s="186" t="str">
        <f t="shared" si="2644"/>
        <v>BV$14</v>
      </c>
      <c r="BW2161" s="186" t="str">
        <f t="shared" si="2644"/>
        <v>BW$14</v>
      </c>
      <c r="BX2161" s="186" t="str">
        <f t="shared" si="2644"/>
        <v>BX$14</v>
      </c>
      <c r="BY2161" s="186" t="str">
        <f t="shared" si="2644"/>
        <v>BY$14</v>
      </c>
      <c r="BZ2161" s="186" t="str">
        <f t="shared" si="2644"/>
        <v>BZ$14</v>
      </c>
      <c r="CA2161" s="186" t="str">
        <f t="shared" si="2644"/>
        <v>CA$14</v>
      </c>
      <c r="CB2161" s="186" t="str">
        <f t="shared" si="2644"/>
        <v>CB$14</v>
      </c>
      <c r="CC2161" s="186" t="str">
        <f t="shared" si="2644"/>
        <v>CC$14</v>
      </c>
      <c r="CD2161" s="186" t="str">
        <f t="shared" si="2644"/>
        <v>CD$14</v>
      </c>
      <c r="CE2161" s="186" t="str">
        <f t="shared" ref="CE2161:CL2161" si="2645">CE$18</f>
        <v>CE$14</v>
      </c>
      <c r="CF2161" s="186" t="str">
        <f t="shared" si="2645"/>
        <v>CF$14</v>
      </c>
      <c r="CG2161" s="186" t="str">
        <f t="shared" si="2645"/>
        <v>CG$14</v>
      </c>
      <c r="CH2161" s="186" t="str">
        <f t="shared" si="2645"/>
        <v>CH$14</v>
      </c>
      <c r="CI2161" s="186" t="str">
        <f t="shared" si="2645"/>
        <v>CI$14</v>
      </c>
      <c r="CJ2161" s="186" t="str">
        <f t="shared" si="2645"/>
        <v>CJ$14</v>
      </c>
      <c r="CK2161" s="186" t="str">
        <f t="shared" si="2645"/>
        <v>CK$14</v>
      </c>
      <c r="CL2161" s="186" t="str">
        <f t="shared" si="2645"/>
        <v>CL$14</v>
      </c>
    </row>
    <row r="2162" spans="2:90" x14ac:dyDescent="0.4">
      <c r="B2162" s="171" t="s">
        <v>464</v>
      </c>
      <c r="E2162" s="8"/>
      <c r="H2162" s="196"/>
      <c r="I2162" s="197"/>
      <c r="J2162" s="197"/>
      <c r="K2162" s="198"/>
      <c r="L2162" s="198"/>
      <c r="M2162" s="198"/>
      <c r="N2162" s="198"/>
      <c r="O2162" s="198"/>
      <c r="P2162" s="198"/>
      <c r="R2162" s="198"/>
      <c r="S2162" s="186" t="str">
        <f t="shared" ref="S2162:AX2162" si="2646">S$19</f>
        <v>S$15</v>
      </c>
      <c r="T2162" s="186" t="str">
        <f t="shared" si="2646"/>
        <v>T$15</v>
      </c>
      <c r="U2162" s="186" t="str">
        <f t="shared" si="2646"/>
        <v>U$15</v>
      </c>
      <c r="V2162" s="186" t="str">
        <f t="shared" si="2646"/>
        <v>V$15</v>
      </c>
      <c r="W2162" s="186" t="str">
        <f t="shared" si="2646"/>
        <v>W$15</v>
      </c>
      <c r="X2162" s="186" t="str">
        <f t="shared" si="2646"/>
        <v>X$15</v>
      </c>
      <c r="Y2162" s="186" t="str">
        <f t="shared" si="2646"/>
        <v>Y$15</v>
      </c>
      <c r="Z2162" s="186" t="str">
        <f t="shared" si="2646"/>
        <v>Z$15</v>
      </c>
      <c r="AA2162" s="186" t="str">
        <f t="shared" si="2646"/>
        <v>AA$15</v>
      </c>
      <c r="AB2162" s="186" t="str">
        <f t="shared" si="2646"/>
        <v>AB$15</v>
      </c>
      <c r="AC2162" s="186" t="str">
        <f t="shared" si="2646"/>
        <v>AC$15</v>
      </c>
      <c r="AD2162" s="186" t="str">
        <f t="shared" si="2646"/>
        <v>AD$15</v>
      </c>
      <c r="AE2162" s="186" t="str">
        <f t="shared" si="2646"/>
        <v>AE$15</v>
      </c>
      <c r="AF2162" s="186" t="str">
        <f t="shared" si="2646"/>
        <v>AF$15</v>
      </c>
      <c r="AG2162" s="186" t="str">
        <f t="shared" si="2646"/>
        <v>AG$15</v>
      </c>
      <c r="AH2162" s="186" t="str">
        <f t="shared" si="2646"/>
        <v>AH$15</v>
      </c>
      <c r="AI2162" s="186" t="str">
        <f t="shared" si="2646"/>
        <v>AI$15</v>
      </c>
      <c r="AJ2162" s="186" t="str">
        <f t="shared" si="2646"/>
        <v>AJ$15</v>
      </c>
      <c r="AK2162" s="186" t="str">
        <f t="shared" si="2646"/>
        <v>AK$15</v>
      </c>
      <c r="AL2162" s="186" t="str">
        <f t="shared" si="2646"/>
        <v>AL$15</v>
      </c>
      <c r="AM2162" s="186" t="str">
        <f t="shared" si="2646"/>
        <v>AM$15</v>
      </c>
      <c r="AN2162" s="186" t="str">
        <f t="shared" si="2646"/>
        <v>AN$15</v>
      </c>
      <c r="AO2162" s="186" t="str">
        <f t="shared" si="2646"/>
        <v>AO$15</v>
      </c>
      <c r="AP2162" s="186" t="str">
        <f t="shared" si="2646"/>
        <v>AP$15</v>
      </c>
      <c r="AQ2162" s="186" t="str">
        <f t="shared" si="2646"/>
        <v>AQ$15</v>
      </c>
      <c r="AR2162" s="186" t="str">
        <f t="shared" si="2646"/>
        <v>AR$15</v>
      </c>
      <c r="AS2162" s="186" t="str">
        <f t="shared" si="2646"/>
        <v>AS$15</v>
      </c>
      <c r="AT2162" s="186" t="str">
        <f t="shared" si="2646"/>
        <v>AT$15</v>
      </c>
      <c r="AU2162" s="186" t="str">
        <f t="shared" si="2646"/>
        <v>AU$15</v>
      </c>
      <c r="AV2162" s="186" t="str">
        <f t="shared" si="2646"/>
        <v>AV$15</v>
      </c>
      <c r="AW2162" s="186" t="str">
        <f t="shared" si="2646"/>
        <v>AW$15</v>
      </c>
      <c r="AX2162" s="186" t="str">
        <f t="shared" si="2646"/>
        <v>AX$15</v>
      </c>
      <c r="AY2162" s="186" t="str">
        <f t="shared" ref="AY2162:CD2162" si="2647">AY$19</f>
        <v>AY$15</v>
      </c>
      <c r="AZ2162" s="186" t="str">
        <f t="shared" si="2647"/>
        <v>AZ$15</v>
      </c>
      <c r="BA2162" s="186" t="str">
        <f t="shared" si="2647"/>
        <v>BA$15</v>
      </c>
      <c r="BB2162" s="186" t="str">
        <f t="shared" si="2647"/>
        <v>BB$15</v>
      </c>
      <c r="BC2162" s="186" t="str">
        <f t="shared" si="2647"/>
        <v>BC$15</v>
      </c>
      <c r="BD2162" s="186" t="str">
        <f t="shared" si="2647"/>
        <v>BD$15</v>
      </c>
      <c r="BE2162" s="186" t="str">
        <f t="shared" si="2647"/>
        <v>BE$15</v>
      </c>
      <c r="BF2162" s="186" t="str">
        <f t="shared" si="2647"/>
        <v>BF$15</v>
      </c>
      <c r="BG2162" s="186" t="str">
        <f t="shared" si="2647"/>
        <v>BG$15</v>
      </c>
      <c r="BH2162" s="186" t="str">
        <f t="shared" si="2647"/>
        <v>BH$15</v>
      </c>
      <c r="BI2162" s="186" t="str">
        <f t="shared" si="2647"/>
        <v>BI$15</v>
      </c>
      <c r="BJ2162" s="186" t="str">
        <f t="shared" si="2647"/>
        <v>BJ$15</v>
      </c>
      <c r="BK2162" s="186" t="str">
        <f t="shared" si="2647"/>
        <v>BK$15</v>
      </c>
      <c r="BL2162" s="186" t="str">
        <f t="shared" si="2647"/>
        <v>BL$15</v>
      </c>
      <c r="BM2162" s="186" t="str">
        <f t="shared" si="2647"/>
        <v>BM$15</v>
      </c>
      <c r="BN2162" s="186" t="str">
        <f t="shared" si="2647"/>
        <v>BN$15</v>
      </c>
      <c r="BO2162" s="186" t="str">
        <f t="shared" si="2647"/>
        <v>BO$15</v>
      </c>
      <c r="BP2162" s="186" t="str">
        <f t="shared" si="2647"/>
        <v>BP$15</v>
      </c>
      <c r="BQ2162" s="186" t="str">
        <f t="shared" si="2647"/>
        <v>BQ$15</v>
      </c>
      <c r="BR2162" s="186" t="str">
        <f t="shared" si="2647"/>
        <v>BR$15</v>
      </c>
      <c r="BS2162" s="186" t="str">
        <f t="shared" si="2647"/>
        <v>BS$15</v>
      </c>
      <c r="BT2162" s="186" t="str">
        <f t="shared" si="2647"/>
        <v>BT$15</v>
      </c>
      <c r="BU2162" s="186" t="str">
        <f t="shared" si="2647"/>
        <v>BU$15</v>
      </c>
      <c r="BV2162" s="186" t="str">
        <f t="shared" si="2647"/>
        <v>BV$15</v>
      </c>
      <c r="BW2162" s="186" t="str">
        <f t="shared" si="2647"/>
        <v>BW$15</v>
      </c>
      <c r="BX2162" s="186" t="str">
        <f t="shared" si="2647"/>
        <v>BX$15</v>
      </c>
      <c r="BY2162" s="186" t="str">
        <f t="shared" si="2647"/>
        <v>BY$15</v>
      </c>
      <c r="BZ2162" s="186" t="str">
        <f t="shared" si="2647"/>
        <v>BZ$15</v>
      </c>
      <c r="CA2162" s="186" t="str">
        <f t="shared" si="2647"/>
        <v>CA$15</v>
      </c>
      <c r="CB2162" s="186" t="str">
        <f t="shared" si="2647"/>
        <v>CB$15</v>
      </c>
      <c r="CC2162" s="186" t="str">
        <f t="shared" si="2647"/>
        <v>CC$15</v>
      </c>
      <c r="CD2162" s="186" t="str">
        <f t="shared" si="2647"/>
        <v>CD$15</v>
      </c>
      <c r="CE2162" s="186" t="str">
        <f t="shared" ref="CE2162:CL2162" si="2648">CE$19</f>
        <v>CE$15</v>
      </c>
      <c r="CF2162" s="186" t="str">
        <f t="shared" si="2648"/>
        <v>CF$15</v>
      </c>
      <c r="CG2162" s="186" t="str">
        <f t="shared" si="2648"/>
        <v>CG$15</v>
      </c>
      <c r="CH2162" s="186" t="str">
        <f t="shared" si="2648"/>
        <v>CH$15</v>
      </c>
      <c r="CI2162" s="186" t="str">
        <f t="shared" si="2648"/>
        <v>CI$15</v>
      </c>
      <c r="CJ2162" s="186" t="str">
        <f t="shared" si="2648"/>
        <v>CJ$15</v>
      </c>
      <c r="CK2162" s="186" t="str">
        <f t="shared" si="2648"/>
        <v>CK$15</v>
      </c>
      <c r="CL2162" s="186" t="str">
        <f t="shared" si="2648"/>
        <v>CL$15</v>
      </c>
    </row>
    <row r="2163" spans="2:90" x14ac:dyDescent="0.4">
      <c r="B2163" s="66" t="s">
        <v>329</v>
      </c>
      <c r="C2163" s="31"/>
      <c r="D2163" t="s">
        <v>764</v>
      </c>
      <c r="E2163" s="8" t="str">
        <f t="shared" ref="E2163:E2175" si="2649">ROW()&amp;" "&amp;D2163</f>
        <v>2163 PDC-S</v>
      </c>
      <c r="F2163" t="s">
        <v>330</v>
      </c>
      <c r="G2163" s="31" t="s">
        <v>81</v>
      </c>
      <c r="H2163" s="22"/>
      <c r="I2163" s="287"/>
      <c r="J2163" s="287"/>
      <c r="K2163" s="22"/>
      <c r="L2163" s="22"/>
      <c r="M2163" s="22"/>
      <c r="N2163" s="22"/>
      <c r="O2163" s="22"/>
      <c r="P2163" s="22"/>
      <c r="R2163" s="66"/>
      <c r="S2163" s="288"/>
      <c r="T2163" s="288"/>
      <c r="U2163" s="288"/>
      <c r="V2163" s="288"/>
      <c r="W2163" s="288"/>
      <c r="X2163" s="288"/>
      <c r="Y2163" s="288"/>
      <c r="Z2163" s="288"/>
      <c r="AA2163" s="288"/>
      <c r="AB2163" s="288"/>
      <c r="AC2163" s="288"/>
      <c r="AD2163" s="288"/>
      <c r="AE2163" s="288"/>
      <c r="AF2163" s="288"/>
      <c r="AG2163" s="288"/>
      <c r="AH2163" s="288"/>
      <c r="AI2163" s="288"/>
      <c r="AJ2163" s="288"/>
      <c r="AK2163" s="288"/>
      <c r="AL2163" s="288"/>
      <c r="AM2163" s="288"/>
      <c r="AN2163" s="288"/>
      <c r="AO2163" s="288"/>
      <c r="AP2163" s="288"/>
      <c r="AQ2163" s="288"/>
      <c r="AR2163" s="288"/>
      <c r="AS2163" s="288"/>
      <c r="AT2163" s="288"/>
      <c r="AU2163" s="288"/>
      <c r="AV2163" s="288"/>
      <c r="AW2163" s="288"/>
      <c r="AX2163" s="288"/>
      <c r="AY2163" s="288"/>
      <c r="AZ2163" s="288"/>
      <c r="BA2163" s="288"/>
      <c r="BB2163" s="288"/>
      <c r="BC2163" s="288"/>
      <c r="BD2163" s="288"/>
      <c r="BE2163" s="288"/>
      <c r="BF2163" s="288"/>
      <c r="BG2163" s="288"/>
      <c r="BH2163" s="288"/>
      <c r="BI2163" s="288"/>
      <c r="BJ2163" s="288"/>
      <c r="BK2163" s="288"/>
      <c r="BL2163" s="288"/>
      <c r="BM2163" s="288"/>
      <c r="BN2163" s="288"/>
      <c r="BO2163" s="288"/>
      <c r="BP2163" s="288"/>
      <c r="BQ2163" s="288"/>
      <c r="BR2163" s="288"/>
      <c r="BS2163" s="288"/>
      <c r="BT2163" s="288"/>
      <c r="BU2163" s="288"/>
      <c r="BV2163" s="288"/>
      <c r="BW2163" s="288"/>
      <c r="BX2163" s="288"/>
      <c r="BY2163" s="288"/>
      <c r="BZ2163" s="288"/>
      <c r="CA2163" s="288"/>
      <c r="CB2163" s="288"/>
      <c r="CC2163" s="288"/>
      <c r="CD2163" s="288"/>
      <c r="CE2163" s="288"/>
      <c r="CF2163" s="288"/>
      <c r="CG2163" s="288"/>
      <c r="CH2163" s="288"/>
      <c r="CI2163" s="288"/>
      <c r="CJ2163" s="288"/>
      <c r="CK2163" s="288"/>
      <c r="CL2163" s="288"/>
    </row>
    <row r="2164" spans="2:90" x14ac:dyDescent="0.4">
      <c r="B2164" s="95" t="str">
        <f>B2163</f>
        <v>Passthrough direct cost:</v>
      </c>
      <c r="C2164" s="31"/>
      <c r="D2164" t="s">
        <v>764</v>
      </c>
      <c r="E2164" s="8" t="str">
        <f t="shared" si="2649"/>
        <v>2164 PDC-S</v>
      </c>
      <c r="F2164" s="309"/>
      <c r="G2164" s="31"/>
      <c r="H2164" s="31"/>
      <c r="I2164" s="73"/>
      <c r="J2164" s="73"/>
      <c r="K2164" s="31"/>
      <c r="L2164" s="31"/>
      <c r="M2164" s="31"/>
      <c r="N2164" s="31"/>
      <c r="O2164" s="31"/>
      <c r="P2164" s="31"/>
      <c r="R2164" s="67"/>
      <c r="S2164" s="152"/>
      <c r="T2164" s="152"/>
      <c r="U2164" s="152"/>
      <c r="V2164" s="152"/>
      <c r="W2164" s="152"/>
      <c r="X2164" s="152"/>
      <c r="Y2164" s="152"/>
      <c r="Z2164" s="152"/>
      <c r="AA2164" s="152"/>
      <c r="AB2164" s="152"/>
      <c r="AC2164" s="152"/>
      <c r="AD2164" s="152"/>
      <c r="AE2164" s="152"/>
      <c r="AF2164" s="152"/>
      <c r="AG2164" s="152"/>
      <c r="AH2164" s="152"/>
      <c r="AI2164" s="152"/>
      <c r="AJ2164" s="152"/>
      <c r="AK2164" s="152"/>
      <c r="AL2164" s="152"/>
      <c r="AM2164" s="152"/>
      <c r="AN2164" s="152"/>
      <c r="AO2164" s="152"/>
      <c r="AP2164" s="152"/>
      <c r="AQ2164" s="152"/>
      <c r="AR2164" s="152"/>
      <c r="AS2164" s="152"/>
      <c r="AT2164" s="152"/>
      <c r="AU2164" s="152"/>
      <c r="AV2164" s="152"/>
      <c r="AW2164" s="152"/>
      <c r="AX2164" s="152"/>
      <c r="AY2164" s="152"/>
      <c r="AZ2164" s="152"/>
      <c r="BA2164" s="152"/>
      <c r="BB2164" s="152"/>
      <c r="BC2164" s="152"/>
      <c r="BD2164" s="152"/>
      <c r="BE2164" s="152"/>
      <c r="BF2164" s="152"/>
      <c r="BG2164" s="152"/>
      <c r="BH2164" s="152"/>
      <c r="BI2164" s="152"/>
      <c r="BJ2164" s="152"/>
      <c r="BK2164" s="152"/>
      <c r="BL2164" s="152"/>
      <c r="BM2164" s="152"/>
      <c r="BN2164" s="152"/>
      <c r="BO2164" s="152"/>
      <c r="BP2164" s="152"/>
      <c r="BQ2164" s="152"/>
      <c r="BR2164" s="152"/>
      <c r="BS2164" s="152"/>
      <c r="BT2164" s="152"/>
      <c r="BU2164" s="152"/>
      <c r="BV2164" s="152"/>
      <c r="BW2164" s="152"/>
      <c r="BX2164" s="152"/>
      <c r="BY2164" s="152"/>
      <c r="BZ2164" s="152"/>
      <c r="CA2164" s="152"/>
      <c r="CB2164" s="152"/>
      <c r="CC2164" s="152"/>
      <c r="CD2164" s="152"/>
      <c r="CE2164" s="152"/>
      <c r="CF2164" s="152"/>
      <c r="CG2164" s="152"/>
      <c r="CH2164" s="152"/>
      <c r="CI2164" s="152"/>
      <c r="CJ2164" s="152"/>
      <c r="CK2164" s="152"/>
      <c r="CL2164" s="152"/>
    </row>
    <row r="2165" spans="2:90" x14ac:dyDescent="0.4">
      <c r="B2165" s="141" t="str">
        <f>(SUBSTITUTE(B2163,":",""))&amp;" per month"</f>
        <v>Passthrough direct cost per month</v>
      </c>
      <c r="D2165" t="s">
        <v>764</v>
      </c>
      <c r="E2165" s="8" t="str">
        <f t="shared" si="2649"/>
        <v>2165 PDC-S</v>
      </c>
      <c r="G2165" t="str">
        <f>E2165</f>
        <v>2165 PDC-S</v>
      </c>
      <c r="I2165" s="74"/>
      <c r="J2165" s="74"/>
      <c r="K2165" s="135">
        <v>-3000</v>
      </c>
      <c r="L2165" s="135">
        <v>-3000</v>
      </c>
      <c r="M2165" s="135">
        <v>-3000</v>
      </c>
      <c r="N2165" s="135">
        <v>-3000</v>
      </c>
      <c r="O2165" s="135">
        <v>-3000</v>
      </c>
      <c r="P2165" s="135">
        <v>-3000</v>
      </c>
      <c r="R2165" s="19"/>
      <c r="S2165" s="153" cm="1">
        <f t="array" ref="S2165">INDEX($K:$P,ROW(),MATCH(S$3,$K$2:$P$2,0))</f>
        <v>-3000</v>
      </c>
      <c r="T2165" s="153" cm="1">
        <f t="array" ref="T2165">INDEX($K:$P,ROW(),MATCH(T$3,$K$2:$P$2,0))</f>
        <v>-3000</v>
      </c>
      <c r="U2165" s="153" cm="1">
        <f t="array" ref="U2165">INDEX($K:$P,ROW(),MATCH(U$3,$K$2:$P$2,0))</f>
        <v>-3000</v>
      </c>
      <c r="V2165" s="153" cm="1">
        <f t="array" ref="V2165">INDEX($K:$P,ROW(),MATCH(V$3,$K$2:$P$2,0))</f>
        <v>-3000</v>
      </c>
      <c r="W2165" s="153" cm="1">
        <f t="array" ref="W2165">INDEX($K:$P,ROW(),MATCH(W$3,$K$2:$P$2,0))</f>
        <v>-3000</v>
      </c>
      <c r="X2165" s="153" cm="1">
        <f t="array" ref="X2165">INDEX($K:$P,ROW(),MATCH(X$3,$K$2:$P$2,0))</f>
        <v>-3000</v>
      </c>
      <c r="Y2165" s="153" cm="1">
        <f t="array" ref="Y2165">INDEX($K:$P,ROW(),MATCH(Y$3,$K$2:$P$2,0))</f>
        <v>-3000</v>
      </c>
      <c r="Z2165" s="153" cm="1">
        <f t="array" ref="Z2165">INDEX($K:$P,ROW(),MATCH(Z$3,$K$2:$P$2,0))</f>
        <v>-3000</v>
      </c>
      <c r="AA2165" s="153" cm="1">
        <f t="array" ref="AA2165">INDEX($K:$P,ROW(),MATCH(AA$3,$K$2:$P$2,0))</f>
        <v>-3000</v>
      </c>
      <c r="AB2165" s="153" cm="1">
        <f t="array" ref="AB2165">INDEX($K:$P,ROW(),MATCH(AB$3,$K$2:$P$2,0))</f>
        <v>-3000</v>
      </c>
      <c r="AC2165" s="153" cm="1">
        <f t="array" ref="AC2165">INDEX($K:$P,ROW(),MATCH(AC$3,$K$2:$P$2,0))</f>
        <v>-3000</v>
      </c>
      <c r="AD2165" s="153" cm="1">
        <f t="array" ref="AD2165">INDEX($K:$P,ROW(),MATCH(AD$3,$K$2:$P$2,0))</f>
        <v>-3000</v>
      </c>
      <c r="AE2165" s="153" cm="1">
        <f t="array" ref="AE2165">INDEX($K:$P,ROW(),MATCH(AE$3,$K$2:$P$2,0))</f>
        <v>-3000</v>
      </c>
      <c r="AF2165" s="153" cm="1">
        <f t="array" ref="AF2165">INDEX($K:$P,ROW(),MATCH(AF$3,$K$2:$P$2,0))</f>
        <v>-3000</v>
      </c>
      <c r="AG2165" s="153" cm="1">
        <f t="array" ref="AG2165">INDEX($K:$P,ROW(),MATCH(AG$3,$K$2:$P$2,0))</f>
        <v>-3000</v>
      </c>
      <c r="AH2165" s="153" cm="1">
        <f t="array" ref="AH2165">INDEX($K:$P,ROW(),MATCH(AH$3,$K$2:$P$2,0))</f>
        <v>-3000</v>
      </c>
      <c r="AI2165" s="153" cm="1">
        <f t="array" ref="AI2165">INDEX($K:$P,ROW(),MATCH(AI$3,$K$2:$P$2,0))</f>
        <v>-3000</v>
      </c>
      <c r="AJ2165" s="153" cm="1">
        <f t="array" ref="AJ2165">INDEX($K:$P,ROW(),MATCH(AJ$3,$K$2:$P$2,0))</f>
        <v>-3000</v>
      </c>
      <c r="AK2165" s="153" cm="1">
        <f t="array" ref="AK2165">INDEX($K:$P,ROW(),MATCH(AK$3,$K$2:$P$2,0))</f>
        <v>-3000</v>
      </c>
      <c r="AL2165" s="153" cm="1">
        <f t="array" ref="AL2165">INDEX($K:$P,ROW(),MATCH(AL$3,$K$2:$P$2,0))</f>
        <v>-3000</v>
      </c>
      <c r="AM2165" s="153" cm="1">
        <f t="array" ref="AM2165">INDEX($K:$P,ROW(),MATCH(AM$3,$K$2:$P$2,0))</f>
        <v>-3000</v>
      </c>
      <c r="AN2165" s="153" cm="1">
        <f t="array" ref="AN2165">INDEX($K:$P,ROW(),MATCH(AN$3,$K$2:$P$2,0))</f>
        <v>-3000</v>
      </c>
      <c r="AO2165" s="153" cm="1">
        <f t="array" ref="AO2165">INDEX($K:$P,ROW(),MATCH(AO$3,$K$2:$P$2,0))</f>
        <v>-3000</v>
      </c>
      <c r="AP2165" s="153" cm="1">
        <f t="array" ref="AP2165">INDEX($K:$P,ROW(),MATCH(AP$3,$K$2:$P$2,0))</f>
        <v>-3000</v>
      </c>
      <c r="AQ2165" s="153" cm="1">
        <f t="array" ref="AQ2165">INDEX($K:$P,ROW(),MATCH(AQ$3,$K$2:$P$2,0))</f>
        <v>-3000</v>
      </c>
      <c r="AR2165" s="153" cm="1">
        <f t="array" ref="AR2165">INDEX($K:$P,ROW(),MATCH(AR$3,$K$2:$P$2,0))</f>
        <v>-3000</v>
      </c>
      <c r="AS2165" s="153" cm="1">
        <f t="array" ref="AS2165">INDEX($K:$P,ROW(),MATCH(AS$3,$K$2:$P$2,0))</f>
        <v>-3000</v>
      </c>
      <c r="AT2165" s="153" cm="1">
        <f t="array" ref="AT2165">INDEX($K:$P,ROW(),MATCH(AT$3,$K$2:$P$2,0))</f>
        <v>-3000</v>
      </c>
      <c r="AU2165" s="153" cm="1">
        <f t="array" ref="AU2165">INDEX($K:$P,ROW(),MATCH(AU$3,$K$2:$P$2,0))</f>
        <v>-3000</v>
      </c>
      <c r="AV2165" s="153" cm="1">
        <f t="array" ref="AV2165">INDEX($K:$P,ROW(),MATCH(AV$3,$K$2:$P$2,0))</f>
        <v>-3000</v>
      </c>
      <c r="AW2165" s="153" cm="1">
        <f t="array" ref="AW2165">INDEX($K:$P,ROW(),MATCH(AW$3,$K$2:$P$2,0))</f>
        <v>-3000</v>
      </c>
      <c r="AX2165" s="153" cm="1">
        <f t="array" ref="AX2165">INDEX($K:$P,ROW(),MATCH(AX$3,$K$2:$P$2,0))</f>
        <v>-3000</v>
      </c>
      <c r="AY2165" s="153" cm="1">
        <f t="array" ref="AY2165">INDEX($K:$P,ROW(),MATCH(AY$3,$K$2:$P$2,0))</f>
        <v>-3000</v>
      </c>
      <c r="AZ2165" s="153" cm="1">
        <f t="array" ref="AZ2165">INDEX($K:$P,ROW(),MATCH(AZ$3,$K$2:$P$2,0))</f>
        <v>-3000</v>
      </c>
      <c r="BA2165" s="153" cm="1">
        <f t="array" ref="BA2165">INDEX($K:$P,ROW(),MATCH(BA$3,$K$2:$P$2,0))</f>
        <v>-3000</v>
      </c>
      <c r="BB2165" s="153" cm="1">
        <f t="array" ref="BB2165">INDEX($K:$P,ROW(),MATCH(BB$3,$K$2:$P$2,0))</f>
        <v>-3000</v>
      </c>
      <c r="BC2165" s="153" cm="1">
        <f t="array" ref="BC2165">INDEX($K:$P,ROW(),MATCH(BC$3,$K$2:$P$2,0))</f>
        <v>-3000</v>
      </c>
      <c r="BD2165" s="153" cm="1">
        <f t="array" ref="BD2165">INDEX($K:$P,ROW(),MATCH(BD$3,$K$2:$P$2,0))</f>
        <v>-3000</v>
      </c>
      <c r="BE2165" s="153" cm="1">
        <f t="array" ref="BE2165">INDEX($K:$P,ROW(),MATCH(BE$3,$K$2:$P$2,0))</f>
        <v>-3000</v>
      </c>
      <c r="BF2165" s="153" cm="1">
        <f t="array" ref="BF2165">INDEX($K:$P,ROW(),MATCH(BF$3,$K$2:$P$2,0))</f>
        <v>-3000</v>
      </c>
      <c r="BG2165" s="153" cm="1">
        <f t="array" ref="BG2165">INDEX($K:$P,ROW(),MATCH(BG$3,$K$2:$P$2,0))</f>
        <v>-3000</v>
      </c>
      <c r="BH2165" s="153" cm="1">
        <f t="array" ref="BH2165">INDEX($K:$P,ROW(),MATCH(BH$3,$K$2:$P$2,0))</f>
        <v>-3000</v>
      </c>
      <c r="BI2165" s="153" cm="1">
        <f t="array" ref="BI2165">INDEX($K:$P,ROW(),MATCH(BI$3,$K$2:$P$2,0))</f>
        <v>-3000</v>
      </c>
      <c r="BJ2165" s="153" cm="1">
        <f t="array" ref="BJ2165">INDEX($K:$P,ROW(),MATCH(BJ$3,$K$2:$P$2,0))</f>
        <v>-3000</v>
      </c>
      <c r="BK2165" s="153" cm="1">
        <f t="array" ref="BK2165">INDEX($K:$P,ROW(),MATCH(BK$3,$K$2:$P$2,0))</f>
        <v>-3000</v>
      </c>
      <c r="BL2165" s="153" cm="1">
        <f t="array" ref="BL2165">INDEX($K:$P,ROW(),MATCH(BL$3,$K$2:$P$2,0))</f>
        <v>-3000</v>
      </c>
      <c r="BM2165" s="153" cm="1">
        <f t="array" ref="BM2165">INDEX($K:$P,ROW(),MATCH(BM$3,$K$2:$P$2,0))</f>
        <v>-3000</v>
      </c>
      <c r="BN2165" s="153" cm="1">
        <f t="array" ref="BN2165">INDEX($K:$P,ROW(),MATCH(BN$3,$K$2:$P$2,0))</f>
        <v>-3000</v>
      </c>
      <c r="BO2165" s="153" cm="1">
        <f t="array" ref="BO2165">INDEX($K:$P,ROW(),MATCH(BO$3,$K$2:$P$2,0))</f>
        <v>-3000</v>
      </c>
      <c r="BP2165" s="153" cm="1">
        <f t="array" ref="BP2165">INDEX($K:$P,ROW(),MATCH(BP$3,$K$2:$P$2,0))</f>
        <v>-3000</v>
      </c>
      <c r="BQ2165" s="153" cm="1">
        <f t="array" ref="BQ2165">INDEX($K:$P,ROW(),MATCH(BQ$3,$K$2:$P$2,0))</f>
        <v>-3000</v>
      </c>
      <c r="BR2165" s="153" cm="1">
        <f t="array" ref="BR2165">INDEX($K:$P,ROW(),MATCH(BR$3,$K$2:$P$2,0))</f>
        <v>-3000</v>
      </c>
      <c r="BS2165" s="153" cm="1">
        <f t="array" ref="BS2165">INDEX($K:$P,ROW(),MATCH(BS$3,$K$2:$P$2,0))</f>
        <v>-3000</v>
      </c>
      <c r="BT2165" s="153" cm="1">
        <f t="array" ref="BT2165">INDEX($K:$P,ROW(),MATCH(BT$3,$K$2:$P$2,0))</f>
        <v>-3000</v>
      </c>
      <c r="BU2165" s="153" cm="1">
        <f t="array" ref="BU2165">INDEX($K:$P,ROW(),MATCH(BU$3,$K$2:$P$2,0))</f>
        <v>-3000</v>
      </c>
      <c r="BV2165" s="153" cm="1">
        <f t="array" ref="BV2165">INDEX($K:$P,ROW(),MATCH(BV$3,$K$2:$P$2,0))</f>
        <v>-3000</v>
      </c>
      <c r="BW2165" s="153" cm="1">
        <f t="array" ref="BW2165">INDEX($K:$P,ROW(),MATCH(BW$3,$K$2:$P$2,0))</f>
        <v>-3000</v>
      </c>
      <c r="BX2165" s="153" cm="1">
        <f t="array" ref="BX2165">INDEX($K:$P,ROW(),MATCH(BX$3,$K$2:$P$2,0))</f>
        <v>-3000</v>
      </c>
      <c r="BY2165" s="153" cm="1">
        <f t="array" ref="BY2165">INDEX($K:$P,ROW(),MATCH(BY$3,$K$2:$P$2,0))</f>
        <v>-3000</v>
      </c>
      <c r="BZ2165" s="153" cm="1">
        <f t="array" ref="BZ2165">INDEX($K:$P,ROW(),MATCH(BZ$3,$K$2:$P$2,0))</f>
        <v>-3000</v>
      </c>
      <c r="CA2165" s="153" cm="1">
        <f t="array" ref="CA2165">INDEX($K:$P,ROW(),MATCH(CA$3,$K$2:$P$2,0))</f>
        <v>-3000</v>
      </c>
      <c r="CB2165" s="153" cm="1">
        <f t="array" ref="CB2165">INDEX($K:$P,ROW(),MATCH(CB$3,$K$2:$P$2,0))</f>
        <v>-3000</v>
      </c>
      <c r="CC2165" s="153" cm="1">
        <f t="array" ref="CC2165">INDEX($K:$P,ROW(),MATCH(CC$3,$K$2:$P$2,0))</f>
        <v>-3000</v>
      </c>
      <c r="CD2165" s="153" cm="1">
        <f t="array" ref="CD2165">INDEX($K:$P,ROW(),MATCH(CD$3,$K$2:$P$2,0))</f>
        <v>-3000</v>
      </c>
      <c r="CE2165" s="153" cm="1">
        <f t="array" ref="CE2165">INDEX($K:$P,ROW(),MATCH(CE$3,$K$2:$P$2,0))</f>
        <v>-3000</v>
      </c>
      <c r="CF2165" s="153" cm="1">
        <f t="array" ref="CF2165">INDEX($K:$P,ROW(),MATCH(CF$3,$K$2:$P$2,0))</f>
        <v>-3000</v>
      </c>
      <c r="CG2165" s="153" cm="1">
        <f t="array" ref="CG2165">INDEX($K:$P,ROW(),MATCH(CG$3,$K$2:$P$2,0))</f>
        <v>-3000</v>
      </c>
      <c r="CH2165" s="153" cm="1">
        <f t="array" ref="CH2165">INDEX($K:$P,ROW(),MATCH(CH$3,$K$2:$P$2,0))</f>
        <v>-3000</v>
      </c>
      <c r="CI2165" s="153" cm="1">
        <f t="array" ref="CI2165">INDEX($K:$P,ROW(),MATCH(CI$3,$K$2:$P$2,0))</f>
        <v>-3000</v>
      </c>
      <c r="CJ2165" s="153" cm="1">
        <f t="array" ref="CJ2165">INDEX($K:$P,ROW(),MATCH(CJ$3,$K$2:$P$2,0))</f>
        <v>-3000</v>
      </c>
      <c r="CK2165" s="153" cm="1">
        <f t="array" ref="CK2165">INDEX($K:$P,ROW(),MATCH(CK$3,$K$2:$P$2,0))</f>
        <v>-3000</v>
      </c>
      <c r="CL2165" s="153" cm="1">
        <f t="array" ref="CL2165">INDEX($K:$P,ROW(),MATCH(CL$3,$K$2:$P$2,0))</f>
        <v>-3000</v>
      </c>
    </row>
    <row r="2166" spans="2:90" x14ac:dyDescent="0.4">
      <c r="B2166" s="123" t="str">
        <f>"Expense - "&amp;(SUBSTITUTE(B2163,":",""))</f>
        <v>Expense - Passthrough direct cost</v>
      </c>
      <c r="C2166" t="s">
        <v>203</v>
      </c>
      <c r="D2166" t="s">
        <v>764</v>
      </c>
      <c r="E2166" s="8" t="str">
        <f t="shared" si="2649"/>
        <v>2166 PDC-S</v>
      </c>
      <c r="H2166" s="27"/>
      <c r="I2166" s="77"/>
      <c r="J2166" s="77"/>
      <c r="K2166" s="28">
        <f t="shared" ref="K2166:P2166" si="2650">SUMIF($3:$3,K$2,2166:2166)</f>
        <v>-36000</v>
      </c>
      <c r="L2166" s="28">
        <f t="shared" si="2650"/>
        <v>-36000</v>
      </c>
      <c r="M2166" s="28">
        <f t="shared" si="2650"/>
        <v>-36000</v>
      </c>
      <c r="N2166" s="28">
        <f t="shared" si="2650"/>
        <v>-36000</v>
      </c>
      <c r="O2166" s="28">
        <f t="shared" si="2650"/>
        <v>-36000</v>
      </c>
      <c r="P2166" s="28">
        <f t="shared" si="2650"/>
        <v>-36000</v>
      </c>
      <c r="R2166" s="33"/>
      <c r="S2166" s="77">
        <f t="shared" ref="S2166" si="2651">S2165</f>
        <v>-3000</v>
      </c>
      <c r="T2166" s="77">
        <f t="shared" ref="T2166:AX2166" si="2652">T2165</f>
        <v>-3000</v>
      </c>
      <c r="U2166" s="77">
        <f t="shared" si="2652"/>
        <v>-3000</v>
      </c>
      <c r="V2166" s="77">
        <f t="shared" si="2652"/>
        <v>-3000</v>
      </c>
      <c r="W2166" s="77">
        <f t="shared" si="2652"/>
        <v>-3000</v>
      </c>
      <c r="X2166" s="77">
        <f t="shared" si="2652"/>
        <v>-3000</v>
      </c>
      <c r="Y2166" s="77">
        <f t="shared" si="2652"/>
        <v>-3000</v>
      </c>
      <c r="Z2166" s="77">
        <f t="shared" si="2652"/>
        <v>-3000</v>
      </c>
      <c r="AA2166" s="77">
        <f t="shared" si="2652"/>
        <v>-3000</v>
      </c>
      <c r="AB2166" s="77">
        <f t="shared" si="2652"/>
        <v>-3000</v>
      </c>
      <c r="AC2166" s="77">
        <f t="shared" si="2652"/>
        <v>-3000</v>
      </c>
      <c r="AD2166" s="77">
        <f t="shared" si="2652"/>
        <v>-3000</v>
      </c>
      <c r="AE2166" s="77">
        <f t="shared" si="2652"/>
        <v>-3000</v>
      </c>
      <c r="AF2166" s="77">
        <f t="shared" si="2652"/>
        <v>-3000</v>
      </c>
      <c r="AG2166" s="77">
        <f t="shared" si="2652"/>
        <v>-3000</v>
      </c>
      <c r="AH2166" s="77">
        <f t="shared" si="2652"/>
        <v>-3000</v>
      </c>
      <c r="AI2166" s="77">
        <f t="shared" si="2652"/>
        <v>-3000</v>
      </c>
      <c r="AJ2166" s="77">
        <f t="shared" si="2652"/>
        <v>-3000</v>
      </c>
      <c r="AK2166" s="77">
        <f t="shared" si="2652"/>
        <v>-3000</v>
      </c>
      <c r="AL2166" s="77">
        <f t="shared" si="2652"/>
        <v>-3000</v>
      </c>
      <c r="AM2166" s="77">
        <f t="shared" si="2652"/>
        <v>-3000</v>
      </c>
      <c r="AN2166" s="77">
        <f t="shared" si="2652"/>
        <v>-3000</v>
      </c>
      <c r="AO2166" s="77">
        <f t="shared" si="2652"/>
        <v>-3000</v>
      </c>
      <c r="AP2166" s="77">
        <f t="shared" si="2652"/>
        <v>-3000</v>
      </c>
      <c r="AQ2166" s="77">
        <f t="shared" si="2652"/>
        <v>-3000</v>
      </c>
      <c r="AR2166" s="77">
        <f t="shared" si="2652"/>
        <v>-3000</v>
      </c>
      <c r="AS2166" s="77">
        <f t="shared" si="2652"/>
        <v>-3000</v>
      </c>
      <c r="AT2166" s="77">
        <f t="shared" si="2652"/>
        <v>-3000</v>
      </c>
      <c r="AU2166" s="77">
        <f t="shared" si="2652"/>
        <v>-3000</v>
      </c>
      <c r="AV2166" s="77">
        <f t="shared" si="2652"/>
        <v>-3000</v>
      </c>
      <c r="AW2166" s="77">
        <f t="shared" si="2652"/>
        <v>-3000</v>
      </c>
      <c r="AX2166" s="77">
        <f t="shared" si="2652"/>
        <v>-3000</v>
      </c>
      <c r="AY2166" s="77">
        <f t="shared" ref="AY2166:CD2166" si="2653">AY2165</f>
        <v>-3000</v>
      </c>
      <c r="AZ2166" s="77">
        <f t="shared" si="2653"/>
        <v>-3000</v>
      </c>
      <c r="BA2166" s="77">
        <f t="shared" si="2653"/>
        <v>-3000</v>
      </c>
      <c r="BB2166" s="77">
        <f t="shared" si="2653"/>
        <v>-3000</v>
      </c>
      <c r="BC2166" s="77">
        <f t="shared" si="2653"/>
        <v>-3000</v>
      </c>
      <c r="BD2166" s="77">
        <f t="shared" si="2653"/>
        <v>-3000</v>
      </c>
      <c r="BE2166" s="77">
        <f t="shared" si="2653"/>
        <v>-3000</v>
      </c>
      <c r="BF2166" s="77">
        <f t="shared" si="2653"/>
        <v>-3000</v>
      </c>
      <c r="BG2166" s="77">
        <f t="shared" si="2653"/>
        <v>-3000</v>
      </c>
      <c r="BH2166" s="77">
        <f t="shared" si="2653"/>
        <v>-3000</v>
      </c>
      <c r="BI2166" s="77">
        <f t="shared" si="2653"/>
        <v>-3000</v>
      </c>
      <c r="BJ2166" s="77">
        <f t="shared" si="2653"/>
        <v>-3000</v>
      </c>
      <c r="BK2166" s="77">
        <f t="shared" si="2653"/>
        <v>-3000</v>
      </c>
      <c r="BL2166" s="77">
        <f t="shared" si="2653"/>
        <v>-3000</v>
      </c>
      <c r="BM2166" s="77">
        <f t="shared" si="2653"/>
        <v>-3000</v>
      </c>
      <c r="BN2166" s="77">
        <f t="shared" si="2653"/>
        <v>-3000</v>
      </c>
      <c r="BO2166" s="77">
        <f t="shared" si="2653"/>
        <v>-3000</v>
      </c>
      <c r="BP2166" s="77">
        <f t="shared" si="2653"/>
        <v>-3000</v>
      </c>
      <c r="BQ2166" s="77">
        <f t="shared" si="2653"/>
        <v>-3000</v>
      </c>
      <c r="BR2166" s="77">
        <f t="shared" si="2653"/>
        <v>-3000</v>
      </c>
      <c r="BS2166" s="77">
        <f t="shared" si="2653"/>
        <v>-3000</v>
      </c>
      <c r="BT2166" s="77">
        <f t="shared" si="2653"/>
        <v>-3000</v>
      </c>
      <c r="BU2166" s="77">
        <f t="shared" si="2653"/>
        <v>-3000</v>
      </c>
      <c r="BV2166" s="77">
        <f t="shared" si="2653"/>
        <v>-3000</v>
      </c>
      <c r="BW2166" s="77">
        <f t="shared" si="2653"/>
        <v>-3000</v>
      </c>
      <c r="BX2166" s="77">
        <f t="shared" si="2653"/>
        <v>-3000</v>
      </c>
      <c r="BY2166" s="77">
        <f t="shared" si="2653"/>
        <v>-3000</v>
      </c>
      <c r="BZ2166" s="77">
        <f t="shared" si="2653"/>
        <v>-3000</v>
      </c>
      <c r="CA2166" s="77">
        <f t="shared" si="2653"/>
        <v>-3000</v>
      </c>
      <c r="CB2166" s="77">
        <f t="shared" si="2653"/>
        <v>-3000</v>
      </c>
      <c r="CC2166" s="77">
        <f t="shared" si="2653"/>
        <v>-3000</v>
      </c>
      <c r="CD2166" s="77">
        <f t="shared" si="2653"/>
        <v>-3000</v>
      </c>
      <c r="CE2166" s="77">
        <f t="shared" ref="CE2166:CK2166" si="2654">CE2165</f>
        <v>-3000</v>
      </c>
      <c r="CF2166" s="77">
        <f t="shared" si="2654"/>
        <v>-3000</v>
      </c>
      <c r="CG2166" s="77">
        <f t="shared" si="2654"/>
        <v>-3000</v>
      </c>
      <c r="CH2166" s="77">
        <f t="shared" si="2654"/>
        <v>-3000</v>
      </c>
      <c r="CI2166" s="77">
        <f t="shared" si="2654"/>
        <v>-3000</v>
      </c>
      <c r="CJ2166" s="77">
        <f t="shared" si="2654"/>
        <v>-3000</v>
      </c>
      <c r="CK2166" s="77">
        <f t="shared" si="2654"/>
        <v>-3000</v>
      </c>
      <c r="CL2166" s="77">
        <f t="shared" ref="CL2166" si="2655">CL2165</f>
        <v>-3000</v>
      </c>
    </row>
    <row r="2167" spans="2:90" x14ac:dyDescent="0.4">
      <c r="B2167" s="123"/>
      <c r="D2167" t="s">
        <v>764</v>
      </c>
      <c r="E2167" s="8" t="str">
        <f t="shared" si="2649"/>
        <v>2167 PDC-S</v>
      </c>
      <c r="G2167" t="s">
        <v>244</v>
      </c>
      <c r="H2167" s="27"/>
      <c r="I2167" s="77"/>
      <c r="J2167" s="77"/>
      <c r="K2167" s="28"/>
      <c r="L2167" s="28"/>
      <c r="M2167" s="28"/>
      <c r="N2167" s="28"/>
      <c r="O2167" s="28"/>
      <c r="P2167" s="28"/>
      <c r="R2167" s="33"/>
      <c r="S2167" s="77"/>
      <c r="T2167" s="77"/>
      <c r="U2167" s="77"/>
      <c r="V2167" s="77"/>
      <c r="W2167" s="77"/>
      <c r="X2167" s="77"/>
      <c r="Y2167" s="77"/>
      <c r="Z2167" s="77"/>
      <c r="AA2167" s="77"/>
      <c r="AB2167" s="77"/>
      <c r="AC2167" s="77"/>
      <c r="AD2167" s="77"/>
      <c r="AE2167" s="77"/>
      <c r="AF2167" s="77"/>
      <c r="AG2167" s="77"/>
      <c r="AH2167" s="77"/>
      <c r="AI2167" s="77"/>
      <c r="AJ2167" s="77"/>
      <c r="AK2167" s="77"/>
      <c r="AL2167" s="77"/>
      <c r="AM2167" s="77"/>
      <c r="AN2167" s="77"/>
      <c r="AO2167" s="77"/>
      <c r="AP2167" s="77"/>
      <c r="AQ2167" s="77"/>
      <c r="AR2167" s="77"/>
      <c r="AS2167" s="77"/>
      <c r="AT2167" s="77"/>
      <c r="AU2167" s="77"/>
      <c r="AV2167" s="77"/>
      <c r="AW2167" s="77"/>
      <c r="AX2167" s="77"/>
      <c r="AY2167" s="77"/>
      <c r="AZ2167" s="77"/>
      <c r="BA2167" s="77"/>
      <c r="BB2167" s="77"/>
      <c r="BC2167" s="77"/>
      <c r="BD2167" s="77"/>
      <c r="BE2167" s="77"/>
      <c r="BF2167" s="77"/>
      <c r="BG2167" s="77"/>
      <c r="BH2167" s="77"/>
      <c r="BI2167" s="77"/>
      <c r="BJ2167" s="77"/>
      <c r="BK2167" s="77"/>
      <c r="BL2167" s="77"/>
      <c r="BM2167" s="77"/>
      <c r="BN2167" s="77"/>
      <c r="BO2167" s="77"/>
      <c r="BP2167" s="77"/>
      <c r="BQ2167" s="77"/>
      <c r="BR2167" s="77"/>
      <c r="BS2167" s="77"/>
      <c r="BT2167" s="77"/>
      <c r="BU2167" s="77"/>
      <c r="BV2167" s="77"/>
      <c r="BW2167" s="77"/>
      <c r="BX2167" s="77"/>
      <c r="BY2167" s="77"/>
      <c r="BZ2167" s="77"/>
      <c r="CA2167" s="77"/>
      <c r="CB2167" s="77"/>
      <c r="CC2167" s="77"/>
      <c r="CD2167" s="77"/>
      <c r="CE2167" s="77"/>
      <c r="CF2167" s="77"/>
      <c r="CG2167" s="77"/>
      <c r="CH2167" s="77"/>
      <c r="CI2167" s="77"/>
      <c r="CJ2167" s="77"/>
      <c r="CK2167" s="77"/>
      <c r="CL2167" s="77"/>
    </row>
    <row r="2168" spans="2:90" x14ac:dyDescent="0.4">
      <c r="B2168" s="132" t="str">
        <f>B2155</f>
        <v>(Primary label)</v>
      </c>
      <c r="D2168" t="s">
        <v>764</v>
      </c>
      <c r="E2168" s="8" t="str">
        <f t="shared" si="2649"/>
        <v>2168 PDC-S</v>
      </c>
      <c r="G2168" t="s">
        <v>332</v>
      </c>
      <c r="H2168" s="27"/>
      <c r="I2168" s="78"/>
      <c r="J2168" s="78"/>
      <c r="K2168" s="33"/>
      <c r="L2168" s="33"/>
      <c r="M2168" s="33"/>
      <c r="N2168" s="33"/>
      <c r="O2168" s="33"/>
      <c r="P2168" s="33"/>
      <c r="R2168" s="33"/>
      <c r="S2168" s="77"/>
      <c r="T2168" s="77"/>
      <c r="U2168" s="77"/>
      <c r="V2168" s="77"/>
      <c r="W2168" s="77"/>
      <c r="X2168" s="77"/>
      <c r="Y2168" s="77"/>
      <c r="Z2168" s="77"/>
      <c r="AA2168" s="77"/>
      <c r="AB2168" s="77"/>
      <c r="AC2168" s="77"/>
      <c r="AD2168" s="77"/>
      <c r="AE2168" s="77"/>
      <c r="AF2168" s="77"/>
      <c r="AG2168" s="77"/>
      <c r="AH2168" s="77"/>
      <c r="AI2168" s="77"/>
      <c r="AJ2168" s="77"/>
      <c r="AK2168" s="77"/>
      <c r="AL2168" s="77"/>
      <c r="AM2168" s="77"/>
      <c r="AN2168" s="77"/>
      <c r="AO2168" s="77"/>
      <c r="AP2168" s="77"/>
      <c r="AQ2168" s="77"/>
      <c r="AR2168" s="77"/>
      <c r="AS2168" s="77"/>
      <c r="AT2168" s="77"/>
      <c r="AU2168" s="77"/>
      <c r="AV2168" s="77"/>
      <c r="AW2168" s="77"/>
      <c r="AX2168" s="77"/>
      <c r="AY2168" s="77"/>
      <c r="AZ2168" s="77"/>
      <c r="BA2168" s="77"/>
      <c r="BB2168" s="77"/>
      <c r="BC2168" s="77"/>
      <c r="BD2168" s="77"/>
      <c r="BE2168" s="77"/>
      <c r="BF2168" s="77"/>
      <c r="BG2168" s="77"/>
      <c r="BH2168" s="77"/>
      <c r="BI2168" s="77"/>
      <c r="BJ2168" s="77"/>
      <c r="BK2168" s="77"/>
      <c r="BL2168" s="77"/>
      <c r="BM2168" s="77"/>
      <c r="BN2168" s="77"/>
      <c r="BO2168" s="77"/>
      <c r="BP2168" s="77"/>
      <c r="BQ2168" s="77"/>
      <c r="BR2168" s="77"/>
      <c r="BS2168" s="77"/>
      <c r="BT2168" s="77"/>
      <c r="BU2168" s="77"/>
      <c r="BV2168" s="77"/>
      <c r="BW2168" s="77"/>
      <c r="BX2168" s="77"/>
      <c r="BY2168" s="77"/>
      <c r="BZ2168" s="77"/>
      <c r="CA2168" s="77"/>
      <c r="CB2168" s="77"/>
      <c r="CC2168" s="77"/>
      <c r="CD2168" s="77"/>
      <c r="CE2168" s="77"/>
      <c r="CF2168" s="77"/>
      <c r="CG2168" s="77"/>
      <c r="CH2168" s="77"/>
      <c r="CI2168" s="77"/>
      <c r="CJ2168" s="77"/>
      <c r="CK2168" s="77"/>
      <c r="CL2168" s="77"/>
    </row>
    <row r="2169" spans="2:90" x14ac:dyDescent="0.4">
      <c r="B2169" s="132" t="str">
        <f t="shared" ref="B2169:B2175" si="2656">B2156</f>
        <v>primary unit</v>
      </c>
      <c r="D2169" t="s">
        <v>764</v>
      </c>
      <c r="E2169" s="8" t="str">
        <f>ROW()&amp;" "&amp;D2169</f>
        <v>2169 PDC-S</v>
      </c>
      <c r="G2169" t="s">
        <v>332</v>
      </c>
      <c r="H2169" s="27"/>
      <c r="I2169" s="78"/>
      <c r="J2169" s="78"/>
      <c r="K2169" s="33"/>
      <c r="L2169" s="33"/>
      <c r="M2169" s="33"/>
      <c r="N2169" s="33"/>
      <c r="O2169" s="33"/>
      <c r="P2169" s="33"/>
      <c r="R2169" s="33"/>
      <c r="S2169" s="77"/>
      <c r="T2169" s="77"/>
      <c r="U2169" s="77"/>
      <c r="V2169" s="77"/>
      <c r="W2169" s="77"/>
      <c r="X2169" s="77"/>
      <c r="Y2169" s="77"/>
      <c r="Z2169" s="77"/>
      <c r="AA2169" s="77"/>
      <c r="AB2169" s="77"/>
      <c r="AC2169" s="77"/>
      <c r="AD2169" s="77"/>
      <c r="AE2169" s="77"/>
      <c r="AF2169" s="77"/>
      <c r="AG2169" s="77"/>
      <c r="AH2169" s="77"/>
      <c r="AI2169" s="77"/>
      <c r="AJ2169" s="77"/>
      <c r="AK2169" s="77"/>
      <c r="AL2169" s="77"/>
      <c r="AM2169" s="77"/>
      <c r="AN2169" s="77"/>
      <c r="AO2169" s="77"/>
      <c r="AP2169" s="77"/>
      <c r="AQ2169" s="77"/>
      <c r="AR2169" s="77"/>
      <c r="AS2169" s="77"/>
      <c r="AT2169" s="77"/>
      <c r="AU2169" s="77"/>
      <c r="AV2169" s="77"/>
      <c r="AW2169" s="77"/>
      <c r="AX2169" s="77"/>
      <c r="AY2169" s="77"/>
      <c r="AZ2169" s="77"/>
      <c r="BA2169" s="77"/>
      <c r="BB2169" s="77"/>
      <c r="BC2169" s="77"/>
      <c r="BD2169" s="77"/>
      <c r="BE2169" s="77"/>
      <c r="BF2169" s="77"/>
      <c r="BG2169" s="77"/>
      <c r="BH2169" s="77"/>
      <c r="BI2169" s="77"/>
      <c r="BJ2169" s="77"/>
      <c r="BK2169" s="77"/>
      <c r="BL2169" s="77"/>
      <c r="BM2169" s="77"/>
      <c r="BN2169" s="77"/>
      <c r="BO2169" s="77"/>
      <c r="BP2169" s="77"/>
      <c r="BQ2169" s="77"/>
      <c r="BR2169" s="77"/>
      <c r="BS2169" s="77"/>
      <c r="BT2169" s="77"/>
      <c r="BU2169" s="77"/>
      <c r="BV2169" s="77"/>
      <c r="BW2169" s="77"/>
      <c r="BX2169" s="77"/>
      <c r="BY2169" s="77"/>
      <c r="BZ2169" s="77"/>
      <c r="CA2169" s="77"/>
      <c r="CB2169" s="77"/>
      <c r="CC2169" s="77"/>
      <c r="CD2169" s="77"/>
      <c r="CE2169" s="77"/>
      <c r="CF2169" s="77"/>
      <c r="CG2169" s="77"/>
      <c r="CH2169" s="77"/>
      <c r="CI2169" s="77"/>
      <c r="CJ2169" s="77"/>
      <c r="CK2169" s="77"/>
      <c r="CL2169" s="77"/>
    </row>
    <row r="2170" spans="2:90" x14ac:dyDescent="0.4">
      <c r="B2170" s="132" t="str">
        <f t="shared" si="2656"/>
        <v>Primary revenue driver</v>
      </c>
      <c r="D2170" t="s">
        <v>764</v>
      </c>
      <c r="E2170" s="8" t="str">
        <f t="shared" si="2649"/>
        <v>2170 PDC-S</v>
      </c>
      <c r="G2170" t="s">
        <v>332</v>
      </c>
      <c r="K2170" s="53"/>
      <c r="L2170" s="53"/>
      <c r="M2170" s="53"/>
      <c r="N2170" s="53"/>
      <c r="O2170" s="53"/>
      <c r="P2170" s="53"/>
      <c r="R2170" s="24"/>
      <c r="S2170" s="175" t="str">
        <f t="shared" ref="S2170" si="2657">S2157</f>
        <v>S$12</v>
      </c>
      <c r="T2170" s="175" t="str">
        <f t="shared" ref="T2170:AX2170" si="2658">T2157</f>
        <v>T$12</v>
      </c>
      <c r="U2170" s="175" t="str">
        <f t="shared" si="2658"/>
        <v>U$12</v>
      </c>
      <c r="V2170" s="175" t="str">
        <f t="shared" si="2658"/>
        <v>V$12</v>
      </c>
      <c r="W2170" s="175" t="str">
        <f t="shared" si="2658"/>
        <v>W$12</v>
      </c>
      <c r="X2170" s="175" t="str">
        <f t="shared" si="2658"/>
        <v>X$12</v>
      </c>
      <c r="Y2170" s="175" t="str">
        <f t="shared" si="2658"/>
        <v>Y$12</v>
      </c>
      <c r="Z2170" s="175" t="str">
        <f t="shared" si="2658"/>
        <v>Z$12</v>
      </c>
      <c r="AA2170" s="175" t="str">
        <f t="shared" si="2658"/>
        <v>AA$12</v>
      </c>
      <c r="AB2170" s="175" t="str">
        <f t="shared" si="2658"/>
        <v>AB$12</v>
      </c>
      <c r="AC2170" s="175" t="str">
        <f t="shared" si="2658"/>
        <v>AC$12</v>
      </c>
      <c r="AD2170" s="175" t="str">
        <f t="shared" si="2658"/>
        <v>AD$12</v>
      </c>
      <c r="AE2170" s="175" t="str">
        <f t="shared" si="2658"/>
        <v>AE$12</v>
      </c>
      <c r="AF2170" s="175" t="str">
        <f t="shared" si="2658"/>
        <v>AF$12</v>
      </c>
      <c r="AG2170" s="175" t="str">
        <f t="shared" si="2658"/>
        <v>AG$12</v>
      </c>
      <c r="AH2170" s="175" t="str">
        <f t="shared" si="2658"/>
        <v>AH$12</v>
      </c>
      <c r="AI2170" s="175" t="str">
        <f t="shared" si="2658"/>
        <v>AI$12</v>
      </c>
      <c r="AJ2170" s="175" t="str">
        <f t="shared" si="2658"/>
        <v>AJ$12</v>
      </c>
      <c r="AK2170" s="175" t="str">
        <f t="shared" si="2658"/>
        <v>AK$12</v>
      </c>
      <c r="AL2170" s="175" t="str">
        <f t="shared" si="2658"/>
        <v>AL$12</v>
      </c>
      <c r="AM2170" s="175" t="str">
        <f t="shared" si="2658"/>
        <v>AM$12</v>
      </c>
      <c r="AN2170" s="175" t="str">
        <f t="shared" si="2658"/>
        <v>AN$12</v>
      </c>
      <c r="AO2170" s="175" t="str">
        <f t="shared" si="2658"/>
        <v>AO$12</v>
      </c>
      <c r="AP2170" s="175" t="str">
        <f t="shared" si="2658"/>
        <v>AP$12</v>
      </c>
      <c r="AQ2170" s="175" t="str">
        <f t="shared" si="2658"/>
        <v>AQ$12</v>
      </c>
      <c r="AR2170" s="175" t="str">
        <f t="shared" si="2658"/>
        <v>AR$12</v>
      </c>
      <c r="AS2170" s="175" t="str">
        <f t="shared" si="2658"/>
        <v>AS$12</v>
      </c>
      <c r="AT2170" s="175" t="str">
        <f t="shared" si="2658"/>
        <v>AT$12</v>
      </c>
      <c r="AU2170" s="175" t="str">
        <f t="shared" si="2658"/>
        <v>AU$12</v>
      </c>
      <c r="AV2170" s="175" t="str">
        <f t="shared" si="2658"/>
        <v>AV$12</v>
      </c>
      <c r="AW2170" s="175" t="str">
        <f t="shared" si="2658"/>
        <v>AW$12</v>
      </c>
      <c r="AX2170" s="175" t="str">
        <f t="shared" si="2658"/>
        <v>AX$12</v>
      </c>
      <c r="AY2170" s="175" t="str">
        <f t="shared" ref="AY2170:CD2170" si="2659">AY2157</f>
        <v>AY$12</v>
      </c>
      <c r="AZ2170" s="175" t="str">
        <f t="shared" si="2659"/>
        <v>AZ$12</v>
      </c>
      <c r="BA2170" s="175" t="str">
        <f t="shared" si="2659"/>
        <v>BA$12</v>
      </c>
      <c r="BB2170" s="175" t="str">
        <f t="shared" si="2659"/>
        <v>BB$12</v>
      </c>
      <c r="BC2170" s="175" t="str">
        <f t="shared" si="2659"/>
        <v>BC$12</v>
      </c>
      <c r="BD2170" s="175" t="str">
        <f t="shared" si="2659"/>
        <v>BD$12</v>
      </c>
      <c r="BE2170" s="175" t="str">
        <f t="shared" si="2659"/>
        <v>BE$12</v>
      </c>
      <c r="BF2170" s="175" t="str">
        <f t="shared" si="2659"/>
        <v>BF$12</v>
      </c>
      <c r="BG2170" s="175" t="str">
        <f t="shared" si="2659"/>
        <v>BG$12</v>
      </c>
      <c r="BH2170" s="175" t="str">
        <f t="shared" si="2659"/>
        <v>BH$12</v>
      </c>
      <c r="BI2170" s="175" t="str">
        <f t="shared" si="2659"/>
        <v>BI$12</v>
      </c>
      <c r="BJ2170" s="175" t="str">
        <f t="shared" si="2659"/>
        <v>BJ$12</v>
      </c>
      <c r="BK2170" s="175" t="str">
        <f t="shared" si="2659"/>
        <v>BK$12</v>
      </c>
      <c r="BL2170" s="175" t="str">
        <f t="shared" si="2659"/>
        <v>BL$12</v>
      </c>
      <c r="BM2170" s="175" t="str">
        <f t="shared" si="2659"/>
        <v>BM$12</v>
      </c>
      <c r="BN2170" s="175" t="str">
        <f t="shared" si="2659"/>
        <v>BN$12</v>
      </c>
      <c r="BO2170" s="175" t="str">
        <f t="shared" si="2659"/>
        <v>BO$12</v>
      </c>
      <c r="BP2170" s="175" t="str">
        <f t="shared" si="2659"/>
        <v>BP$12</v>
      </c>
      <c r="BQ2170" s="175" t="str">
        <f t="shared" si="2659"/>
        <v>BQ$12</v>
      </c>
      <c r="BR2170" s="175" t="str">
        <f t="shared" si="2659"/>
        <v>BR$12</v>
      </c>
      <c r="BS2170" s="175" t="str">
        <f t="shared" si="2659"/>
        <v>BS$12</v>
      </c>
      <c r="BT2170" s="175" t="str">
        <f t="shared" si="2659"/>
        <v>BT$12</v>
      </c>
      <c r="BU2170" s="175" t="str">
        <f t="shared" si="2659"/>
        <v>BU$12</v>
      </c>
      <c r="BV2170" s="175" t="str">
        <f t="shared" si="2659"/>
        <v>BV$12</v>
      </c>
      <c r="BW2170" s="175" t="str">
        <f t="shared" si="2659"/>
        <v>BW$12</v>
      </c>
      <c r="BX2170" s="175" t="str">
        <f t="shared" si="2659"/>
        <v>BX$12</v>
      </c>
      <c r="BY2170" s="175" t="str">
        <f t="shared" si="2659"/>
        <v>BY$12</v>
      </c>
      <c r="BZ2170" s="175" t="str">
        <f t="shared" si="2659"/>
        <v>BZ$12</v>
      </c>
      <c r="CA2170" s="175" t="str">
        <f t="shared" si="2659"/>
        <v>CA$12</v>
      </c>
      <c r="CB2170" s="175" t="str">
        <f t="shared" si="2659"/>
        <v>CB$12</v>
      </c>
      <c r="CC2170" s="175" t="str">
        <f t="shared" si="2659"/>
        <v>CC$12</v>
      </c>
      <c r="CD2170" s="175" t="str">
        <f t="shared" si="2659"/>
        <v>CD$12</v>
      </c>
      <c r="CE2170" s="175" t="str">
        <f t="shared" ref="CE2170:CK2170" si="2660">CE2157</f>
        <v>CE$12</v>
      </c>
      <c r="CF2170" s="175" t="str">
        <f t="shared" si="2660"/>
        <v>CF$12</v>
      </c>
      <c r="CG2170" s="175" t="str">
        <f t="shared" si="2660"/>
        <v>CG$12</v>
      </c>
      <c r="CH2170" s="175" t="str">
        <f t="shared" si="2660"/>
        <v>CH$12</v>
      </c>
      <c r="CI2170" s="175" t="str">
        <f t="shared" si="2660"/>
        <v>CI$12</v>
      </c>
      <c r="CJ2170" s="175" t="str">
        <f t="shared" si="2660"/>
        <v>CJ$12</v>
      </c>
      <c r="CK2170" s="175" t="str">
        <f t="shared" si="2660"/>
        <v>CK$12</v>
      </c>
      <c r="CL2170" s="175" t="str">
        <f t="shared" ref="CL2170" si="2661">CL2157</f>
        <v>CL$12</v>
      </c>
    </row>
    <row r="2171" spans="2:90" x14ac:dyDescent="0.4">
      <c r="B2171" s="132" t="str">
        <f t="shared" si="2656"/>
        <v>Primary volume driver</v>
      </c>
      <c r="D2171" t="s">
        <v>764</v>
      </c>
      <c r="E2171" s="8" t="str">
        <f t="shared" si="2649"/>
        <v>2171 PDC-S</v>
      </c>
      <c r="G2171" t="s">
        <v>332</v>
      </c>
      <c r="H2171" s="12"/>
      <c r="I2171" s="60"/>
      <c r="J2171" s="60"/>
      <c r="K2171" s="15"/>
      <c r="L2171" s="15"/>
      <c r="M2171" s="15"/>
      <c r="N2171" s="15"/>
      <c r="O2171" s="15"/>
      <c r="P2171" s="15"/>
      <c r="R2171" s="15"/>
      <c r="S2171" s="175" t="str">
        <f t="shared" ref="S2171" si="2662">S2158</f>
        <v>S$13</v>
      </c>
      <c r="T2171" s="175" t="str">
        <f t="shared" ref="T2171:AX2171" si="2663">T2158</f>
        <v>T$13</v>
      </c>
      <c r="U2171" s="175" t="str">
        <f t="shared" si="2663"/>
        <v>U$13</v>
      </c>
      <c r="V2171" s="175" t="str">
        <f t="shared" si="2663"/>
        <v>V$13</v>
      </c>
      <c r="W2171" s="175" t="str">
        <f t="shared" si="2663"/>
        <v>W$13</v>
      </c>
      <c r="X2171" s="175" t="str">
        <f t="shared" si="2663"/>
        <v>X$13</v>
      </c>
      <c r="Y2171" s="175" t="str">
        <f t="shared" si="2663"/>
        <v>Y$13</v>
      </c>
      <c r="Z2171" s="175" t="str">
        <f t="shared" si="2663"/>
        <v>Z$13</v>
      </c>
      <c r="AA2171" s="175" t="str">
        <f t="shared" si="2663"/>
        <v>AA$13</v>
      </c>
      <c r="AB2171" s="175" t="str">
        <f t="shared" si="2663"/>
        <v>AB$13</v>
      </c>
      <c r="AC2171" s="175" t="str">
        <f t="shared" si="2663"/>
        <v>AC$13</v>
      </c>
      <c r="AD2171" s="175" t="str">
        <f t="shared" si="2663"/>
        <v>AD$13</v>
      </c>
      <c r="AE2171" s="175" t="str">
        <f t="shared" si="2663"/>
        <v>AE$13</v>
      </c>
      <c r="AF2171" s="175" t="str">
        <f t="shared" si="2663"/>
        <v>AF$13</v>
      </c>
      <c r="AG2171" s="175" t="str">
        <f t="shared" si="2663"/>
        <v>AG$13</v>
      </c>
      <c r="AH2171" s="175" t="str">
        <f t="shared" si="2663"/>
        <v>AH$13</v>
      </c>
      <c r="AI2171" s="175" t="str">
        <f t="shared" si="2663"/>
        <v>AI$13</v>
      </c>
      <c r="AJ2171" s="175" t="str">
        <f t="shared" si="2663"/>
        <v>AJ$13</v>
      </c>
      <c r="AK2171" s="175" t="str">
        <f t="shared" si="2663"/>
        <v>AK$13</v>
      </c>
      <c r="AL2171" s="175" t="str">
        <f t="shared" si="2663"/>
        <v>AL$13</v>
      </c>
      <c r="AM2171" s="175" t="str">
        <f t="shared" si="2663"/>
        <v>AM$13</v>
      </c>
      <c r="AN2171" s="175" t="str">
        <f t="shared" si="2663"/>
        <v>AN$13</v>
      </c>
      <c r="AO2171" s="175" t="str">
        <f t="shared" si="2663"/>
        <v>AO$13</v>
      </c>
      <c r="AP2171" s="175" t="str">
        <f t="shared" si="2663"/>
        <v>AP$13</v>
      </c>
      <c r="AQ2171" s="175" t="str">
        <f t="shared" si="2663"/>
        <v>AQ$13</v>
      </c>
      <c r="AR2171" s="175" t="str">
        <f t="shared" si="2663"/>
        <v>AR$13</v>
      </c>
      <c r="AS2171" s="175" t="str">
        <f t="shared" si="2663"/>
        <v>AS$13</v>
      </c>
      <c r="AT2171" s="175" t="str">
        <f t="shared" si="2663"/>
        <v>AT$13</v>
      </c>
      <c r="AU2171" s="175" t="str">
        <f t="shared" si="2663"/>
        <v>AU$13</v>
      </c>
      <c r="AV2171" s="175" t="str">
        <f t="shared" si="2663"/>
        <v>AV$13</v>
      </c>
      <c r="AW2171" s="175" t="str">
        <f t="shared" si="2663"/>
        <v>AW$13</v>
      </c>
      <c r="AX2171" s="175" t="str">
        <f t="shared" si="2663"/>
        <v>AX$13</v>
      </c>
      <c r="AY2171" s="175" t="str">
        <f t="shared" ref="AY2171:CD2171" si="2664">AY2158</f>
        <v>AY$13</v>
      </c>
      <c r="AZ2171" s="175" t="str">
        <f t="shared" si="2664"/>
        <v>AZ$13</v>
      </c>
      <c r="BA2171" s="175" t="str">
        <f t="shared" si="2664"/>
        <v>BA$13</v>
      </c>
      <c r="BB2171" s="175" t="str">
        <f t="shared" si="2664"/>
        <v>BB$13</v>
      </c>
      <c r="BC2171" s="175" t="str">
        <f t="shared" si="2664"/>
        <v>BC$13</v>
      </c>
      <c r="BD2171" s="175" t="str">
        <f t="shared" si="2664"/>
        <v>BD$13</v>
      </c>
      <c r="BE2171" s="175" t="str">
        <f t="shared" si="2664"/>
        <v>BE$13</v>
      </c>
      <c r="BF2171" s="175" t="str">
        <f t="shared" si="2664"/>
        <v>BF$13</v>
      </c>
      <c r="BG2171" s="175" t="str">
        <f t="shared" si="2664"/>
        <v>BG$13</v>
      </c>
      <c r="BH2171" s="175" t="str">
        <f t="shared" si="2664"/>
        <v>BH$13</v>
      </c>
      <c r="BI2171" s="175" t="str">
        <f t="shared" si="2664"/>
        <v>BI$13</v>
      </c>
      <c r="BJ2171" s="175" t="str">
        <f t="shared" si="2664"/>
        <v>BJ$13</v>
      </c>
      <c r="BK2171" s="175" t="str">
        <f t="shared" si="2664"/>
        <v>BK$13</v>
      </c>
      <c r="BL2171" s="175" t="str">
        <f t="shared" si="2664"/>
        <v>BL$13</v>
      </c>
      <c r="BM2171" s="175" t="str">
        <f t="shared" si="2664"/>
        <v>BM$13</v>
      </c>
      <c r="BN2171" s="175" t="str">
        <f t="shared" si="2664"/>
        <v>BN$13</v>
      </c>
      <c r="BO2171" s="175" t="str">
        <f t="shared" si="2664"/>
        <v>BO$13</v>
      </c>
      <c r="BP2171" s="175" t="str">
        <f t="shared" si="2664"/>
        <v>BP$13</v>
      </c>
      <c r="BQ2171" s="175" t="str">
        <f t="shared" si="2664"/>
        <v>BQ$13</v>
      </c>
      <c r="BR2171" s="175" t="str">
        <f t="shared" si="2664"/>
        <v>BR$13</v>
      </c>
      <c r="BS2171" s="175" t="str">
        <f t="shared" si="2664"/>
        <v>BS$13</v>
      </c>
      <c r="BT2171" s="175" t="str">
        <f t="shared" si="2664"/>
        <v>BT$13</v>
      </c>
      <c r="BU2171" s="175" t="str">
        <f t="shared" si="2664"/>
        <v>BU$13</v>
      </c>
      <c r="BV2171" s="175" t="str">
        <f t="shared" si="2664"/>
        <v>BV$13</v>
      </c>
      <c r="BW2171" s="175" t="str">
        <f t="shared" si="2664"/>
        <v>BW$13</v>
      </c>
      <c r="BX2171" s="175" t="str">
        <f t="shared" si="2664"/>
        <v>BX$13</v>
      </c>
      <c r="BY2171" s="175" t="str">
        <f t="shared" si="2664"/>
        <v>BY$13</v>
      </c>
      <c r="BZ2171" s="175" t="str">
        <f t="shared" si="2664"/>
        <v>BZ$13</v>
      </c>
      <c r="CA2171" s="175" t="str">
        <f t="shared" si="2664"/>
        <v>CA$13</v>
      </c>
      <c r="CB2171" s="175" t="str">
        <f t="shared" si="2664"/>
        <v>CB$13</v>
      </c>
      <c r="CC2171" s="175" t="str">
        <f t="shared" si="2664"/>
        <v>CC$13</v>
      </c>
      <c r="CD2171" s="175" t="str">
        <f t="shared" si="2664"/>
        <v>CD$13</v>
      </c>
      <c r="CE2171" s="175" t="str">
        <f t="shared" ref="CE2171:CK2171" si="2665">CE2158</f>
        <v>CE$13</v>
      </c>
      <c r="CF2171" s="175" t="str">
        <f t="shared" si="2665"/>
        <v>CF$13</v>
      </c>
      <c r="CG2171" s="175" t="str">
        <f t="shared" si="2665"/>
        <v>CG$13</v>
      </c>
      <c r="CH2171" s="175" t="str">
        <f t="shared" si="2665"/>
        <v>CH$13</v>
      </c>
      <c r="CI2171" s="175" t="str">
        <f t="shared" si="2665"/>
        <v>CI$13</v>
      </c>
      <c r="CJ2171" s="175" t="str">
        <f t="shared" si="2665"/>
        <v>CJ$13</v>
      </c>
      <c r="CK2171" s="175" t="str">
        <f t="shared" si="2665"/>
        <v>CK$13</v>
      </c>
      <c r="CL2171" s="175" t="str">
        <f t="shared" ref="CL2171" si="2666">CL2158</f>
        <v>CL$13</v>
      </c>
    </row>
    <row r="2172" spans="2:90" x14ac:dyDescent="0.4">
      <c r="B2172" s="187" t="str">
        <f>B2163</f>
        <v>Passthrough direct cost:</v>
      </c>
      <c r="D2172" t="s">
        <v>764</v>
      </c>
      <c r="E2172" s="8" t="str">
        <f t="shared" si="2649"/>
        <v>2172 PDC-S</v>
      </c>
      <c r="G2172" t="s">
        <v>332</v>
      </c>
      <c r="H2172" s="12"/>
      <c r="I2172" s="60"/>
      <c r="J2172" s="60"/>
      <c r="K2172" s="15"/>
      <c r="L2172" s="15"/>
      <c r="M2172" s="15"/>
      <c r="N2172" s="15"/>
      <c r="O2172" s="15"/>
      <c r="P2172" s="15"/>
      <c r="R2172" s="15"/>
      <c r="S2172" s="175">
        <f t="shared" ref="S2172" si="2667">S2159</f>
        <v>0</v>
      </c>
      <c r="T2172" s="175">
        <f t="shared" ref="T2172:AX2172" si="2668">T2159</f>
        <v>0</v>
      </c>
      <c r="U2172" s="175">
        <f t="shared" si="2668"/>
        <v>0</v>
      </c>
      <c r="V2172" s="175">
        <f t="shared" si="2668"/>
        <v>0</v>
      </c>
      <c r="W2172" s="175">
        <f t="shared" si="2668"/>
        <v>0</v>
      </c>
      <c r="X2172" s="175">
        <f t="shared" si="2668"/>
        <v>0</v>
      </c>
      <c r="Y2172" s="175">
        <f t="shared" si="2668"/>
        <v>0</v>
      </c>
      <c r="Z2172" s="175">
        <f t="shared" si="2668"/>
        <v>0</v>
      </c>
      <c r="AA2172" s="175">
        <f t="shared" si="2668"/>
        <v>0</v>
      </c>
      <c r="AB2172" s="175">
        <f t="shared" si="2668"/>
        <v>0</v>
      </c>
      <c r="AC2172" s="175">
        <f t="shared" si="2668"/>
        <v>0</v>
      </c>
      <c r="AD2172" s="175">
        <f t="shared" si="2668"/>
        <v>0</v>
      </c>
      <c r="AE2172" s="175">
        <f t="shared" si="2668"/>
        <v>0</v>
      </c>
      <c r="AF2172" s="175">
        <f t="shared" si="2668"/>
        <v>0</v>
      </c>
      <c r="AG2172" s="175">
        <f t="shared" si="2668"/>
        <v>0</v>
      </c>
      <c r="AH2172" s="175">
        <f t="shared" si="2668"/>
        <v>0</v>
      </c>
      <c r="AI2172" s="175">
        <f t="shared" si="2668"/>
        <v>0</v>
      </c>
      <c r="AJ2172" s="175">
        <f t="shared" si="2668"/>
        <v>0</v>
      </c>
      <c r="AK2172" s="175">
        <f t="shared" si="2668"/>
        <v>0</v>
      </c>
      <c r="AL2172" s="175">
        <f t="shared" si="2668"/>
        <v>0</v>
      </c>
      <c r="AM2172" s="175">
        <f t="shared" si="2668"/>
        <v>0</v>
      </c>
      <c r="AN2172" s="175">
        <f t="shared" si="2668"/>
        <v>0</v>
      </c>
      <c r="AO2172" s="175">
        <f t="shared" si="2668"/>
        <v>0</v>
      </c>
      <c r="AP2172" s="175">
        <f t="shared" si="2668"/>
        <v>0</v>
      </c>
      <c r="AQ2172" s="175">
        <f t="shared" si="2668"/>
        <v>0</v>
      </c>
      <c r="AR2172" s="175">
        <f t="shared" si="2668"/>
        <v>0</v>
      </c>
      <c r="AS2172" s="175">
        <f t="shared" si="2668"/>
        <v>0</v>
      </c>
      <c r="AT2172" s="175">
        <f t="shared" si="2668"/>
        <v>0</v>
      </c>
      <c r="AU2172" s="175">
        <f t="shared" si="2668"/>
        <v>0</v>
      </c>
      <c r="AV2172" s="175">
        <f t="shared" si="2668"/>
        <v>0</v>
      </c>
      <c r="AW2172" s="175">
        <f t="shared" si="2668"/>
        <v>0</v>
      </c>
      <c r="AX2172" s="175">
        <f t="shared" si="2668"/>
        <v>0</v>
      </c>
      <c r="AY2172" s="175">
        <f t="shared" ref="AY2172:CD2172" si="2669">AY2159</f>
        <v>0</v>
      </c>
      <c r="AZ2172" s="175">
        <f t="shared" si="2669"/>
        <v>0</v>
      </c>
      <c r="BA2172" s="175">
        <f t="shared" si="2669"/>
        <v>0</v>
      </c>
      <c r="BB2172" s="175">
        <f t="shared" si="2669"/>
        <v>0</v>
      </c>
      <c r="BC2172" s="175">
        <f t="shared" si="2669"/>
        <v>0</v>
      </c>
      <c r="BD2172" s="175">
        <f t="shared" si="2669"/>
        <v>0</v>
      </c>
      <c r="BE2172" s="175">
        <f t="shared" si="2669"/>
        <v>0</v>
      </c>
      <c r="BF2172" s="175">
        <f t="shared" si="2669"/>
        <v>0</v>
      </c>
      <c r="BG2172" s="175">
        <f t="shared" si="2669"/>
        <v>0</v>
      </c>
      <c r="BH2172" s="175">
        <f t="shared" si="2669"/>
        <v>0</v>
      </c>
      <c r="BI2172" s="175">
        <f t="shared" si="2669"/>
        <v>0</v>
      </c>
      <c r="BJ2172" s="175">
        <f t="shared" si="2669"/>
        <v>0</v>
      </c>
      <c r="BK2172" s="175">
        <f t="shared" si="2669"/>
        <v>0</v>
      </c>
      <c r="BL2172" s="175">
        <f t="shared" si="2669"/>
        <v>0</v>
      </c>
      <c r="BM2172" s="175">
        <f t="shared" si="2669"/>
        <v>0</v>
      </c>
      <c r="BN2172" s="175">
        <f t="shared" si="2669"/>
        <v>0</v>
      </c>
      <c r="BO2172" s="175">
        <f t="shared" si="2669"/>
        <v>0</v>
      </c>
      <c r="BP2172" s="175">
        <f t="shared" si="2669"/>
        <v>0</v>
      </c>
      <c r="BQ2172" s="175">
        <f t="shared" si="2669"/>
        <v>0</v>
      </c>
      <c r="BR2172" s="175">
        <f t="shared" si="2669"/>
        <v>0</v>
      </c>
      <c r="BS2172" s="175">
        <f t="shared" si="2669"/>
        <v>0</v>
      </c>
      <c r="BT2172" s="175">
        <f t="shared" si="2669"/>
        <v>0</v>
      </c>
      <c r="BU2172" s="175">
        <f t="shared" si="2669"/>
        <v>0</v>
      </c>
      <c r="BV2172" s="175">
        <f t="shared" si="2669"/>
        <v>0</v>
      </c>
      <c r="BW2172" s="175">
        <f t="shared" si="2669"/>
        <v>0</v>
      </c>
      <c r="BX2172" s="175">
        <f t="shared" si="2669"/>
        <v>0</v>
      </c>
      <c r="BY2172" s="175">
        <f t="shared" si="2669"/>
        <v>0</v>
      </c>
      <c r="BZ2172" s="175">
        <f t="shared" si="2669"/>
        <v>0</v>
      </c>
      <c r="CA2172" s="175">
        <f t="shared" si="2669"/>
        <v>0</v>
      </c>
      <c r="CB2172" s="175">
        <f t="shared" si="2669"/>
        <v>0</v>
      </c>
      <c r="CC2172" s="175">
        <f t="shared" si="2669"/>
        <v>0</v>
      </c>
      <c r="CD2172" s="175">
        <f t="shared" si="2669"/>
        <v>0</v>
      </c>
      <c r="CE2172" s="175">
        <f t="shared" ref="CE2172:CK2172" si="2670">CE2159</f>
        <v>0</v>
      </c>
      <c r="CF2172" s="175">
        <f t="shared" si="2670"/>
        <v>0</v>
      </c>
      <c r="CG2172" s="175">
        <f t="shared" si="2670"/>
        <v>0</v>
      </c>
      <c r="CH2172" s="175">
        <f t="shared" si="2670"/>
        <v>0</v>
      </c>
      <c r="CI2172" s="175">
        <f t="shared" si="2670"/>
        <v>0</v>
      </c>
      <c r="CJ2172" s="175">
        <f t="shared" si="2670"/>
        <v>0</v>
      </c>
      <c r="CK2172" s="175">
        <f t="shared" si="2670"/>
        <v>0</v>
      </c>
      <c r="CL2172" s="175">
        <f t="shared" ref="CL2172" si="2671">CL2159</f>
        <v>0</v>
      </c>
    </row>
    <row r="2173" spans="2:90" x14ac:dyDescent="0.4">
      <c r="B2173" s="235" t="str">
        <f>IFERROR(SUBSTITUTE(TRIM(MID(B2163, SEARCH("-", B2163) + 1, LEN(B2163))),":",""),"no unit")</f>
        <v>no unit</v>
      </c>
      <c r="D2173" t="s">
        <v>764</v>
      </c>
      <c r="E2173" s="8" t="str">
        <f t="shared" ref="E2173" si="2672">ROW()&amp;" "&amp;D2173</f>
        <v>2173 PDC-S</v>
      </c>
      <c r="G2173" t="s">
        <v>332</v>
      </c>
      <c r="H2173" s="12"/>
      <c r="I2173" s="60"/>
      <c r="J2173" s="60"/>
      <c r="K2173" s="15"/>
      <c r="L2173" s="15"/>
      <c r="M2173" s="15"/>
      <c r="N2173" s="15"/>
      <c r="O2173" s="15"/>
      <c r="P2173" s="15"/>
      <c r="R2173" s="15"/>
      <c r="S2173" s="175"/>
      <c r="T2173" s="175"/>
      <c r="U2173" s="175"/>
      <c r="V2173" s="175"/>
      <c r="W2173" s="175"/>
      <c r="X2173" s="175"/>
      <c r="Y2173" s="175"/>
      <c r="Z2173" s="175"/>
      <c r="AA2173" s="175"/>
      <c r="AB2173" s="175"/>
      <c r="AC2173" s="175"/>
      <c r="AD2173" s="175"/>
      <c r="AE2173" s="175"/>
      <c r="AF2173" s="175"/>
      <c r="AG2173" s="175"/>
      <c r="AH2173" s="175"/>
      <c r="AI2173" s="175"/>
      <c r="AJ2173" s="175"/>
      <c r="AK2173" s="175"/>
      <c r="AL2173" s="175"/>
      <c r="AM2173" s="175"/>
      <c r="AN2173" s="175"/>
      <c r="AO2173" s="175"/>
      <c r="AP2173" s="175"/>
      <c r="AQ2173" s="175"/>
      <c r="AR2173" s="175"/>
      <c r="AS2173" s="175"/>
      <c r="AT2173" s="175"/>
      <c r="AU2173" s="175"/>
      <c r="AV2173" s="175"/>
      <c r="AW2173" s="175"/>
      <c r="AX2173" s="175"/>
      <c r="AY2173" s="175"/>
      <c r="AZ2173" s="175"/>
      <c r="BA2173" s="175"/>
      <c r="BB2173" s="175"/>
      <c r="BC2173" s="175"/>
      <c r="BD2173" s="175"/>
      <c r="BE2173" s="175"/>
      <c r="BF2173" s="175"/>
      <c r="BG2173" s="175"/>
      <c r="BH2173" s="175"/>
      <c r="BI2173" s="175"/>
      <c r="BJ2173" s="175"/>
      <c r="BK2173" s="175"/>
      <c r="BL2173" s="175"/>
      <c r="BM2173" s="175"/>
      <c r="BN2173" s="175"/>
      <c r="BO2173" s="175"/>
      <c r="BP2173" s="175"/>
      <c r="BQ2173" s="175"/>
      <c r="BR2173" s="175"/>
      <c r="BS2173" s="175"/>
      <c r="BT2173" s="175"/>
      <c r="BU2173" s="175"/>
      <c r="BV2173" s="175"/>
      <c r="BW2173" s="175"/>
      <c r="BX2173" s="175"/>
      <c r="BY2173" s="175"/>
      <c r="BZ2173" s="175"/>
      <c r="CA2173" s="175"/>
      <c r="CB2173" s="175"/>
      <c r="CC2173" s="175"/>
      <c r="CD2173" s="175"/>
      <c r="CE2173" s="175"/>
      <c r="CF2173" s="175"/>
      <c r="CG2173" s="175"/>
      <c r="CH2173" s="175"/>
      <c r="CI2173" s="175"/>
      <c r="CJ2173" s="175"/>
      <c r="CK2173" s="175"/>
      <c r="CL2173" s="175"/>
    </row>
    <row r="2174" spans="2:90" x14ac:dyDescent="0.4">
      <c r="B2174" s="132" t="str">
        <f t="shared" si="2656"/>
        <v>Secondary revenue driver</v>
      </c>
      <c r="D2174" t="s">
        <v>764</v>
      </c>
      <c r="E2174" s="8" t="str">
        <f t="shared" si="2649"/>
        <v>2174 PDC-S</v>
      </c>
      <c r="G2174" t="s">
        <v>332</v>
      </c>
      <c r="H2174" s="12"/>
      <c r="I2174" s="60"/>
      <c r="J2174" s="60"/>
      <c r="K2174" s="15"/>
      <c r="L2174" s="15"/>
      <c r="M2174" s="15"/>
      <c r="N2174" s="15"/>
      <c r="O2174" s="15"/>
      <c r="P2174" s="15"/>
      <c r="R2174" s="15"/>
      <c r="S2174" s="4" t="str">
        <f t="shared" ref="S2174" si="2673">ADDRESS(ROW(S2166),COLUMN(S2166),2)</f>
        <v>S$2166</v>
      </c>
      <c r="T2174" s="4" t="str">
        <f t="shared" ref="T2174:AX2174" si="2674">ADDRESS(ROW(T2166),COLUMN(T2166),2)</f>
        <v>T$2166</v>
      </c>
      <c r="U2174" s="4" t="str">
        <f t="shared" si="2674"/>
        <v>U$2166</v>
      </c>
      <c r="V2174" s="4" t="str">
        <f t="shared" si="2674"/>
        <v>V$2166</v>
      </c>
      <c r="W2174" s="4" t="str">
        <f t="shared" si="2674"/>
        <v>W$2166</v>
      </c>
      <c r="X2174" s="4" t="str">
        <f t="shared" si="2674"/>
        <v>X$2166</v>
      </c>
      <c r="Y2174" s="4" t="str">
        <f t="shared" si="2674"/>
        <v>Y$2166</v>
      </c>
      <c r="Z2174" s="4" t="str">
        <f t="shared" si="2674"/>
        <v>Z$2166</v>
      </c>
      <c r="AA2174" s="4" t="str">
        <f t="shared" si="2674"/>
        <v>AA$2166</v>
      </c>
      <c r="AB2174" s="4" t="str">
        <f t="shared" si="2674"/>
        <v>AB$2166</v>
      </c>
      <c r="AC2174" s="4" t="str">
        <f t="shared" si="2674"/>
        <v>AC$2166</v>
      </c>
      <c r="AD2174" s="4" t="str">
        <f t="shared" si="2674"/>
        <v>AD$2166</v>
      </c>
      <c r="AE2174" s="4" t="str">
        <f t="shared" si="2674"/>
        <v>AE$2166</v>
      </c>
      <c r="AF2174" s="4" t="str">
        <f t="shared" si="2674"/>
        <v>AF$2166</v>
      </c>
      <c r="AG2174" s="4" t="str">
        <f t="shared" si="2674"/>
        <v>AG$2166</v>
      </c>
      <c r="AH2174" s="4" t="str">
        <f t="shared" si="2674"/>
        <v>AH$2166</v>
      </c>
      <c r="AI2174" s="4" t="str">
        <f t="shared" si="2674"/>
        <v>AI$2166</v>
      </c>
      <c r="AJ2174" s="4" t="str">
        <f t="shared" si="2674"/>
        <v>AJ$2166</v>
      </c>
      <c r="AK2174" s="4" t="str">
        <f t="shared" si="2674"/>
        <v>AK$2166</v>
      </c>
      <c r="AL2174" s="4" t="str">
        <f t="shared" si="2674"/>
        <v>AL$2166</v>
      </c>
      <c r="AM2174" s="4" t="str">
        <f t="shared" si="2674"/>
        <v>AM$2166</v>
      </c>
      <c r="AN2174" s="4" t="str">
        <f t="shared" si="2674"/>
        <v>AN$2166</v>
      </c>
      <c r="AO2174" s="4" t="str">
        <f t="shared" si="2674"/>
        <v>AO$2166</v>
      </c>
      <c r="AP2174" s="4" t="str">
        <f t="shared" si="2674"/>
        <v>AP$2166</v>
      </c>
      <c r="AQ2174" s="4" t="str">
        <f t="shared" si="2674"/>
        <v>AQ$2166</v>
      </c>
      <c r="AR2174" s="4" t="str">
        <f t="shared" si="2674"/>
        <v>AR$2166</v>
      </c>
      <c r="AS2174" s="4" t="str">
        <f t="shared" si="2674"/>
        <v>AS$2166</v>
      </c>
      <c r="AT2174" s="4" t="str">
        <f t="shared" si="2674"/>
        <v>AT$2166</v>
      </c>
      <c r="AU2174" s="4" t="str">
        <f t="shared" si="2674"/>
        <v>AU$2166</v>
      </c>
      <c r="AV2174" s="4" t="str">
        <f t="shared" si="2674"/>
        <v>AV$2166</v>
      </c>
      <c r="AW2174" s="4" t="str">
        <f t="shared" si="2674"/>
        <v>AW$2166</v>
      </c>
      <c r="AX2174" s="4" t="str">
        <f t="shared" si="2674"/>
        <v>AX$2166</v>
      </c>
      <c r="AY2174" s="4" t="str">
        <f t="shared" ref="AY2174:CD2174" si="2675">ADDRESS(ROW(AY2166),COLUMN(AY2166),2)</f>
        <v>AY$2166</v>
      </c>
      <c r="AZ2174" s="4" t="str">
        <f t="shared" si="2675"/>
        <v>AZ$2166</v>
      </c>
      <c r="BA2174" s="4" t="str">
        <f t="shared" si="2675"/>
        <v>BA$2166</v>
      </c>
      <c r="BB2174" s="4" t="str">
        <f t="shared" si="2675"/>
        <v>BB$2166</v>
      </c>
      <c r="BC2174" s="4" t="str">
        <f t="shared" si="2675"/>
        <v>BC$2166</v>
      </c>
      <c r="BD2174" s="4" t="str">
        <f t="shared" si="2675"/>
        <v>BD$2166</v>
      </c>
      <c r="BE2174" s="4" t="str">
        <f t="shared" si="2675"/>
        <v>BE$2166</v>
      </c>
      <c r="BF2174" s="4" t="str">
        <f t="shared" si="2675"/>
        <v>BF$2166</v>
      </c>
      <c r="BG2174" s="4" t="str">
        <f t="shared" si="2675"/>
        <v>BG$2166</v>
      </c>
      <c r="BH2174" s="4" t="str">
        <f t="shared" si="2675"/>
        <v>BH$2166</v>
      </c>
      <c r="BI2174" s="4" t="str">
        <f t="shared" si="2675"/>
        <v>BI$2166</v>
      </c>
      <c r="BJ2174" s="4" t="str">
        <f t="shared" si="2675"/>
        <v>BJ$2166</v>
      </c>
      <c r="BK2174" s="4" t="str">
        <f t="shared" si="2675"/>
        <v>BK$2166</v>
      </c>
      <c r="BL2174" s="4" t="str">
        <f t="shared" si="2675"/>
        <v>BL$2166</v>
      </c>
      <c r="BM2174" s="4" t="str">
        <f t="shared" si="2675"/>
        <v>BM$2166</v>
      </c>
      <c r="BN2174" s="4" t="str">
        <f t="shared" si="2675"/>
        <v>BN$2166</v>
      </c>
      <c r="BO2174" s="4" t="str">
        <f t="shared" si="2675"/>
        <v>BO$2166</v>
      </c>
      <c r="BP2174" s="4" t="str">
        <f t="shared" si="2675"/>
        <v>BP$2166</v>
      </c>
      <c r="BQ2174" s="4" t="str">
        <f t="shared" si="2675"/>
        <v>BQ$2166</v>
      </c>
      <c r="BR2174" s="4" t="str">
        <f t="shared" si="2675"/>
        <v>BR$2166</v>
      </c>
      <c r="BS2174" s="4" t="str">
        <f t="shared" si="2675"/>
        <v>BS$2166</v>
      </c>
      <c r="BT2174" s="4" t="str">
        <f t="shared" si="2675"/>
        <v>BT$2166</v>
      </c>
      <c r="BU2174" s="4" t="str">
        <f t="shared" si="2675"/>
        <v>BU$2166</v>
      </c>
      <c r="BV2174" s="4" t="str">
        <f t="shared" si="2675"/>
        <v>BV$2166</v>
      </c>
      <c r="BW2174" s="4" t="str">
        <f t="shared" si="2675"/>
        <v>BW$2166</v>
      </c>
      <c r="BX2174" s="4" t="str">
        <f t="shared" si="2675"/>
        <v>BX$2166</v>
      </c>
      <c r="BY2174" s="4" t="str">
        <f t="shared" si="2675"/>
        <v>BY$2166</v>
      </c>
      <c r="BZ2174" s="4" t="str">
        <f t="shared" si="2675"/>
        <v>BZ$2166</v>
      </c>
      <c r="CA2174" s="4" t="str">
        <f t="shared" si="2675"/>
        <v>CA$2166</v>
      </c>
      <c r="CB2174" s="4" t="str">
        <f t="shared" si="2675"/>
        <v>CB$2166</v>
      </c>
      <c r="CC2174" s="4" t="str">
        <f t="shared" si="2675"/>
        <v>CC$2166</v>
      </c>
      <c r="CD2174" s="4" t="str">
        <f t="shared" si="2675"/>
        <v>CD$2166</v>
      </c>
      <c r="CE2174" s="4" t="str">
        <f t="shared" ref="CE2174:CK2174" si="2676">ADDRESS(ROW(CE2166),COLUMN(CE2166),2)</f>
        <v>CE$2166</v>
      </c>
      <c r="CF2174" s="4" t="str">
        <f t="shared" si="2676"/>
        <v>CF$2166</v>
      </c>
      <c r="CG2174" s="4" t="str">
        <f t="shared" si="2676"/>
        <v>CG$2166</v>
      </c>
      <c r="CH2174" s="4" t="str">
        <f t="shared" si="2676"/>
        <v>CH$2166</v>
      </c>
      <c r="CI2174" s="4" t="str">
        <f t="shared" si="2676"/>
        <v>CI$2166</v>
      </c>
      <c r="CJ2174" s="4" t="str">
        <f t="shared" si="2676"/>
        <v>CJ$2166</v>
      </c>
      <c r="CK2174" s="4" t="str">
        <f t="shared" si="2676"/>
        <v>CK$2166</v>
      </c>
      <c r="CL2174" s="4" t="str">
        <f t="shared" ref="CL2174" si="2677">ADDRESS(ROW(CL2166),COLUMN(CL2166),2)</f>
        <v>CL$2166</v>
      </c>
    </row>
    <row r="2175" spans="2:90" x14ac:dyDescent="0.4">
      <c r="B2175" s="132" t="str">
        <f t="shared" si="2656"/>
        <v>Secondary volume driver</v>
      </c>
      <c r="D2175" t="s">
        <v>764</v>
      </c>
      <c r="E2175" s="8" t="str">
        <f t="shared" si="2649"/>
        <v>2175 PDC-S</v>
      </c>
      <c r="G2175" t="s">
        <v>332</v>
      </c>
      <c r="H2175" s="12"/>
      <c r="I2175" s="60"/>
      <c r="J2175" s="60"/>
      <c r="K2175" s="15"/>
      <c r="L2175" s="15"/>
      <c r="M2175" s="15"/>
      <c r="N2175" s="15"/>
      <c r="O2175" s="15"/>
      <c r="P2175" s="15"/>
      <c r="R2175" s="15"/>
      <c r="S2175" s="175" t="str">
        <f t="shared" ref="S2175" si="2678">S2162</f>
        <v>S$15</v>
      </c>
      <c r="T2175" s="175" t="str">
        <f t="shared" ref="T2175:AX2175" si="2679">T2162</f>
        <v>T$15</v>
      </c>
      <c r="U2175" s="175" t="str">
        <f t="shared" si="2679"/>
        <v>U$15</v>
      </c>
      <c r="V2175" s="175" t="str">
        <f t="shared" si="2679"/>
        <v>V$15</v>
      </c>
      <c r="W2175" s="175" t="str">
        <f t="shared" si="2679"/>
        <v>W$15</v>
      </c>
      <c r="X2175" s="175" t="str">
        <f t="shared" si="2679"/>
        <v>X$15</v>
      </c>
      <c r="Y2175" s="175" t="str">
        <f t="shared" si="2679"/>
        <v>Y$15</v>
      </c>
      <c r="Z2175" s="175" t="str">
        <f t="shared" si="2679"/>
        <v>Z$15</v>
      </c>
      <c r="AA2175" s="175" t="str">
        <f t="shared" si="2679"/>
        <v>AA$15</v>
      </c>
      <c r="AB2175" s="175" t="str">
        <f t="shared" si="2679"/>
        <v>AB$15</v>
      </c>
      <c r="AC2175" s="175" t="str">
        <f t="shared" si="2679"/>
        <v>AC$15</v>
      </c>
      <c r="AD2175" s="175" t="str">
        <f t="shared" si="2679"/>
        <v>AD$15</v>
      </c>
      <c r="AE2175" s="175" t="str">
        <f t="shared" si="2679"/>
        <v>AE$15</v>
      </c>
      <c r="AF2175" s="175" t="str">
        <f t="shared" si="2679"/>
        <v>AF$15</v>
      </c>
      <c r="AG2175" s="175" t="str">
        <f t="shared" si="2679"/>
        <v>AG$15</v>
      </c>
      <c r="AH2175" s="175" t="str">
        <f t="shared" si="2679"/>
        <v>AH$15</v>
      </c>
      <c r="AI2175" s="175" t="str">
        <f t="shared" si="2679"/>
        <v>AI$15</v>
      </c>
      <c r="AJ2175" s="175" t="str">
        <f t="shared" si="2679"/>
        <v>AJ$15</v>
      </c>
      <c r="AK2175" s="175" t="str">
        <f t="shared" si="2679"/>
        <v>AK$15</v>
      </c>
      <c r="AL2175" s="175" t="str">
        <f t="shared" si="2679"/>
        <v>AL$15</v>
      </c>
      <c r="AM2175" s="175" t="str">
        <f t="shared" si="2679"/>
        <v>AM$15</v>
      </c>
      <c r="AN2175" s="175" t="str">
        <f t="shared" si="2679"/>
        <v>AN$15</v>
      </c>
      <c r="AO2175" s="175" t="str">
        <f t="shared" si="2679"/>
        <v>AO$15</v>
      </c>
      <c r="AP2175" s="175" t="str">
        <f t="shared" si="2679"/>
        <v>AP$15</v>
      </c>
      <c r="AQ2175" s="175" t="str">
        <f t="shared" si="2679"/>
        <v>AQ$15</v>
      </c>
      <c r="AR2175" s="175" t="str">
        <f t="shared" si="2679"/>
        <v>AR$15</v>
      </c>
      <c r="AS2175" s="175" t="str">
        <f t="shared" si="2679"/>
        <v>AS$15</v>
      </c>
      <c r="AT2175" s="175" t="str">
        <f t="shared" si="2679"/>
        <v>AT$15</v>
      </c>
      <c r="AU2175" s="175" t="str">
        <f t="shared" si="2679"/>
        <v>AU$15</v>
      </c>
      <c r="AV2175" s="175" t="str">
        <f t="shared" si="2679"/>
        <v>AV$15</v>
      </c>
      <c r="AW2175" s="175" t="str">
        <f t="shared" si="2679"/>
        <v>AW$15</v>
      </c>
      <c r="AX2175" s="175" t="str">
        <f t="shared" si="2679"/>
        <v>AX$15</v>
      </c>
      <c r="AY2175" s="175" t="str">
        <f t="shared" ref="AY2175:CD2175" si="2680">AY2162</f>
        <v>AY$15</v>
      </c>
      <c r="AZ2175" s="175" t="str">
        <f t="shared" si="2680"/>
        <v>AZ$15</v>
      </c>
      <c r="BA2175" s="175" t="str">
        <f t="shared" si="2680"/>
        <v>BA$15</v>
      </c>
      <c r="BB2175" s="175" t="str">
        <f t="shared" si="2680"/>
        <v>BB$15</v>
      </c>
      <c r="BC2175" s="175" t="str">
        <f t="shared" si="2680"/>
        <v>BC$15</v>
      </c>
      <c r="BD2175" s="175" t="str">
        <f t="shared" si="2680"/>
        <v>BD$15</v>
      </c>
      <c r="BE2175" s="175" t="str">
        <f t="shared" si="2680"/>
        <v>BE$15</v>
      </c>
      <c r="BF2175" s="175" t="str">
        <f t="shared" si="2680"/>
        <v>BF$15</v>
      </c>
      <c r="BG2175" s="175" t="str">
        <f t="shared" si="2680"/>
        <v>BG$15</v>
      </c>
      <c r="BH2175" s="175" t="str">
        <f t="shared" si="2680"/>
        <v>BH$15</v>
      </c>
      <c r="BI2175" s="175" t="str">
        <f t="shared" si="2680"/>
        <v>BI$15</v>
      </c>
      <c r="BJ2175" s="175" t="str">
        <f t="shared" si="2680"/>
        <v>BJ$15</v>
      </c>
      <c r="BK2175" s="175" t="str">
        <f t="shared" si="2680"/>
        <v>BK$15</v>
      </c>
      <c r="BL2175" s="175" t="str">
        <f t="shared" si="2680"/>
        <v>BL$15</v>
      </c>
      <c r="BM2175" s="175" t="str">
        <f t="shared" si="2680"/>
        <v>BM$15</v>
      </c>
      <c r="BN2175" s="175" t="str">
        <f t="shared" si="2680"/>
        <v>BN$15</v>
      </c>
      <c r="BO2175" s="175" t="str">
        <f t="shared" si="2680"/>
        <v>BO$15</v>
      </c>
      <c r="BP2175" s="175" t="str">
        <f t="shared" si="2680"/>
        <v>BP$15</v>
      </c>
      <c r="BQ2175" s="175" t="str">
        <f t="shared" si="2680"/>
        <v>BQ$15</v>
      </c>
      <c r="BR2175" s="175" t="str">
        <f t="shared" si="2680"/>
        <v>BR$15</v>
      </c>
      <c r="BS2175" s="175" t="str">
        <f t="shared" si="2680"/>
        <v>BS$15</v>
      </c>
      <c r="BT2175" s="175" t="str">
        <f t="shared" si="2680"/>
        <v>BT$15</v>
      </c>
      <c r="BU2175" s="175" t="str">
        <f t="shared" si="2680"/>
        <v>BU$15</v>
      </c>
      <c r="BV2175" s="175" t="str">
        <f t="shared" si="2680"/>
        <v>BV$15</v>
      </c>
      <c r="BW2175" s="175" t="str">
        <f t="shared" si="2680"/>
        <v>BW$15</v>
      </c>
      <c r="BX2175" s="175" t="str">
        <f t="shared" si="2680"/>
        <v>BX$15</v>
      </c>
      <c r="BY2175" s="175" t="str">
        <f t="shared" si="2680"/>
        <v>BY$15</v>
      </c>
      <c r="BZ2175" s="175" t="str">
        <f t="shared" si="2680"/>
        <v>BZ$15</v>
      </c>
      <c r="CA2175" s="175" t="str">
        <f t="shared" si="2680"/>
        <v>CA$15</v>
      </c>
      <c r="CB2175" s="175" t="str">
        <f t="shared" si="2680"/>
        <v>CB$15</v>
      </c>
      <c r="CC2175" s="175" t="str">
        <f t="shared" si="2680"/>
        <v>CC$15</v>
      </c>
      <c r="CD2175" s="175" t="str">
        <f t="shared" si="2680"/>
        <v>CD$15</v>
      </c>
      <c r="CE2175" s="175" t="str">
        <f t="shared" ref="CE2175:CK2175" si="2681">CE2162</f>
        <v>CE$15</v>
      </c>
      <c r="CF2175" s="175" t="str">
        <f t="shared" si="2681"/>
        <v>CF$15</v>
      </c>
      <c r="CG2175" s="175" t="str">
        <f t="shared" si="2681"/>
        <v>CG$15</v>
      </c>
      <c r="CH2175" s="175" t="str">
        <f t="shared" si="2681"/>
        <v>CH$15</v>
      </c>
      <c r="CI2175" s="175" t="str">
        <f t="shared" si="2681"/>
        <v>CI$15</v>
      </c>
      <c r="CJ2175" s="175" t="str">
        <f t="shared" si="2681"/>
        <v>CJ$15</v>
      </c>
      <c r="CK2175" s="175" t="str">
        <f t="shared" si="2681"/>
        <v>CK$15</v>
      </c>
      <c r="CL2175" s="175" t="str">
        <f t="shared" ref="CL2175" si="2682">CL2162</f>
        <v>CL$15</v>
      </c>
    </row>
    <row r="2176" spans="2:90" x14ac:dyDescent="0.4">
      <c r="E2176" s="8"/>
      <c r="H2176" s="12"/>
      <c r="I2176" s="60"/>
      <c r="J2176" s="60"/>
      <c r="K2176" s="15"/>
      <c r="L2176" s="15"/>
      <c r="M2176" s="15"/>
      <c r="N2176" s="15"/>
      <c r="O2176" s="15"/>
      <c r="P2176" s="15"/>
      <c r="R2176" s="15"/>
      <c r="S2176" s="76"/>
      <c r="T2176" s="76"/>
      <c r="U2176" s="76"/>
      <c r="V2176" s="76"/>
      <c r="W2176" s="76"/>
      <c r="X2176" s="76"/>
      <c r="Y2176" s="76"/>
      <c r="Z2176" s="76"/>
      <c r="AA2176" s="76"/>
      <c r="AB2176" s="76"/>
      <c r="AC2176" s="76"/>
      <c r="AD2176" s="76"/>
      <c r="AE2176" s="76"/>
      <c r="AF2176" s="76"/>
      <c r="AG2176" s="76"/>
      <c r="AH2176" s="76"/>
      <c r="AI2176" s="76"/>
      <c r="AJ2176" s="76"/>
      <c r="AK2176" s="76"/>
      <c r="AL2176" s="76"/>
      <c r="AM2176" s="76"/>
      <c r="AN2176" s="76"/>
      <c r="AO2176" s="76"/>
      <c r="AP2176" s="76"/>
      <c r="AQ2176" s="76"/>
      <c r="AR2176" s="76"/>
      <c r="AS2176" s="76"/>
      <c r="AT2176" s="76"/>
      <c r="AU2176" s="76"/>
      <c r="AV2176" s="76"/>
      <c r="AW2176" s="76"/>
      <c r="AX2176" s="76"/>
      <c r="AY2176" s="76"/>
      <c r="AZ2176" s="76"/>
      <c r="BA2176" s="76"/>
      <c r="BB2176" s="76"/>
      <c r="BC2176" s="76"/>
      <c r="BD2176" s="76"/>
      <c r="BE2176" s="76"/>
      <c r="BF2176" s="76"/>
      <c r="BG2176" s="76"/>
      <c r="BH2176" s="76"/>
      <c r="BI2176" s="76"/>
      <c r="BJ2176" s="76"/>
      <c r="BK2176" s="76"/>
      <c r="BL2176" s="76"/>
      <c r="BM2176" s="76"/>
      <c r="BN2176" s="76"/>
      <c r="BO2176" s="76"/>
      <c r="BP2176" s="76"/>
      <c r="BQ2176" s="76"/>
      <c r="BR2176" s="76"/>
      <c r="BS2176" s="76"/>
      <c r="BT2176" s="76"/>
      <c r="BU2176" s="76"/>
      <c r="BV2176" s="76"/>
      <c r="BW2176" s="76"/>
      <c r="BX2176" s="76"/>
      <c r="BY2176" s="76"/>
      <c r="BZ2176" s="76"/>
      <c r="CA2176" s="76"/>
      <c r="CB2176" s="76"/>
      <c r="CC2176" s="76"/>
      <c r="CD2176" s="76"/>
      <c r="CE2176" s="76"/>
      <c r="CF2176" s="76"/>
      <c r="CG2176" s="76"/>
      <c r="CH2176" s="76"/>
      <c r="CI2176" s="76"/>
      <c r="CJ2176" s="76"/>
      <c r="CK2176" s="76"/>
      <c r="CL2176" s="76"/>
    </row>
    <row r="2177" spans="2:90" x14ac:dyDescent="0.4">
      <c r="B2177" s="171" t="s">
        <v>490</v>
      </c>
      <c r="E2177" s="8"/>
      <c r="H2177" s="170"/>
      <c r="I2177" s="172"/>
      <c r="J2177" s="172"/>
      <c r="K2177" s="193"/>
      <c r="L2177" s="193"/>
      <c r="M2177" s="193"/>
      <c r="N2177" s="193"/>
      <c r="O2177" s="193"/>
      <c r="P2177" s="193"/>
      <c r="R2177" s="194"/>
      <c r="S2177" s="170"/>
      <c r="T2177" s="170"/>
      <c r="U2177" s="170"/>
      <c r="V2177" s="170"/>
      <c r="W2177" s="170"/>
      <c r="X2177" s="170"/>
      <c r="Y2177" s="170"/>
      <c r="Z2177" s="170"/>
      <c r="AA2177" s="170"/>
      <c r="AB2177" s="170"/>
      <c r="AC2177" s="170"/>
      <c r="AD2177" s="170"/>
      <c r="AE2177" s="170"/>
      <c r="AF2177" s="170"/>
      <c r="AG2177" s="170"/>
      <c r="AH2177" s="170"/>
      <c r="AI2177" s="170"/>
      <c r="AJ2177" s="170"/>
      <c r="AK2177" s="170"/>
      <c r="AL2177" s="170"/>
      <c r="AM2177" s="170"/>
      <c r="AN2177" s="170"/>
      <c r="AO2177" s="170"/>
      <c r="AP2177" s="170"/>
      <c r="AQ2177" s="170"/>
      <c r="AR2177" s="170"/>
      <c r="AS2177" s="170"/>
      <c r="AT2177" s="170"/>
      <c r="AU2177" s="170"/>
      <c r="AV2177" s="170"/>
      <c r="AW2177" s="170"/>
      <c r="AX2177" s="170"/>
      <c r="AY2177" s="170"/>
      <c r="AZ2177" s="170"/>
      <c r="BA2177" s="170"/>
      <c r="BB2177" s="170"/>
      <c r="BC2177" s="170"/>
      <c r="BD2177" s="170"/>
      <c r="BE2177" s="170"/>
      <c r="BF2177" s="170"/>
      <c r="BG2177" s="170"/>
      <c r="BH2177" s="170"/>
      <c r="BI2177" s="170"/>
      <c r="BJ2177" s="170"/>
      <c r="BK2177" s="170"/>
      <c r="BL2177" s="170"/>
      <c r="BM2177" s="170"/>
      <c r="BN2177" s="170"/>
      <c r="BO2177" s="170"/>
      <c r="BP2177" s="170"/>
      <c r="BQ2177" s="170"/>
      <c r="BR2177" s="170"/>
      <c r="BS2177" s="170"/>
      <c r="BT2177" s="170"/>
      <c r="BU2177" s="170"/>
      <c r="BV2177" s="170"/>
      <c r="BW2177" s="170"/>
      <c r="BX2177" s="170"/>
      <c r="BY2177" s="170"/>
      <c r="BZ2177" s="170"/>
      <c r="CA2177" s="170"/>
      <c r="CB2177" s="170"/>
      <c r="CC2177" s="170"/>
      <c r="CD2177" s="170"/>
      <c r="CE2177" s="170"/>
      <c r="CF2177" s="170"/>
      <c r="CG2177" s="170"/>
      <c r="CH2177" s="170"/>
      <c r="CI2177" s="170"/>
      <c r="CJ2177" s="170"/>
      <c r="CK2177" s="170"/>
      <c r="CL2177" s="170"/>
    </row>
    <row r="2178" spans="2:90" x14ac:dyDescent="0.4">
      <c r="B2178" s="171" t="s">
        <v>492</v>
      </c>
      <c r="E2178" s="8"/>
      <c r="H2178" s="170"/>
      <c r="I2178" s="172"/>
      <c r="J2178" s="172"/>
      <c r="K2178" s="193"/>
      <c r="L2178" s="193"/>
      <c r="M2178" s="193"/>
      <c r="N2178" s="193"/>
      <c r="O2178" s="193"/>
      <c r="P2178" s="193"/>
      <c r="R2178" s="194"/>
      <c r="S2178" s="170"/>
      <c r="T2178" s="170"/>
      <c r="U2178" s="170"/>
      <c r="V2178" s="170"/>
      <c r="W2178" s="170"/>
      <c r="X2178" s="170"/>
      <c r="Y2178" s="170"/>
      <c r="Z2178" s="170"/>
      <c r="AA2178" s="170"/>
      <c r="AB2178" s="170"/>
      <c r="AC2178" s="170"/>
      <c r="AD2178" s="170"/>
      <c r="AE2178" s="170"/>
      <c r="AF2178" s="170"/>
      <c r="AG2178" s="170"/>
      <c r="AH2178" s="170"/>
      <c r="AI2178" s="170"/>
      <c r="AJ2178" s="170"/>
      <c r="AK2178" s="170"/>
      <c r="AL2178" s="170"/>
      <c r="AM2178" s="170"/>
      <c r="AN2178" s="170"/>
      <c r="AO2178" s="170"/>
      <c r="AP2178" s="170"/>
      <c r="AQ2178" s="170"/>
      <c r="AR2178" s="170"/>
      <c r="AS2178" s="170"/>
      <c r="AT2178" s="170"/>
      <c r="AU2178" s="170"/>
      <c r="AV2178" s="170"/>
      <c r="AW2178" s="170"/>
      <c r="AX2178" s="170"/>
      <c r="AY2178" s="170"/>
      <c r="AZ2178" s="170"/>
      <c r="BA2178" s="170"/>
      <c r="BB2178" s="170"/>
      <c r="BC2178" s="170"/>
      <c r="BD2178" s="170"/>
      <c r="BE2178" s="170"/>
      <c r="BF2178" s="170"/>
      <c r="BG2178" s="170"/>
      <c r="BH2178" s="170"/>
      <c r="BI2178" s="170"/>
      <c r="BJ2178" s="170"/>
      <c r="BK2178" s="170"/>
      <c r="BL2178" s="170"/>
      <c r="BM2178" s="170"/>
      <c r="BN2178" s="170"/>
      <c r="BO2178" s="170"/>
      <c r="BP2178" s="170"/>
      <c r="BQ2178" s="170"/>
      <c r="BR2178" s="170"/>
      <c r="BS2178" s="170"/>
      <c r="BT2178" s="170"/>
      <c r="BU2178" s="170"/>
      <c r="BV2178" s="170"/>
      <c r="BW2178" s="170"/>
      <c r="BX2178" s="170"/>
      <c r="BY2178" s="170"/>
      <c r="BZ2178" s="170"/>
      <c r="CA2178" s="170"/>
      <c r="CB2178" s="170"/>
      <c r="CC2178" s="170"/>
      <c r="CD2178" s="170"/>
      <c r="CE2178" s="170"/>
      <c r="CF2178" s="170"/>
      <c r="CG2178" s="170"/>
      <c r="CH2178" s="170"/>
      <c r="CI2178" s="170"/>
      <c r="CJ2178" s="170"/>
      <c r="CK2178" s="170"/>
      <c r="CL2178" s="170"/>
    </row>
    <row r="2179" spans="2:90" x14ac:dyDescent="0.4">
      <c r="B2179" s="171" t="s">
        <v>461</v>
      </c>
      <c r="E2179" s="8"/>
      <c r="H2179" s="170"/>
      <c r="I2179" s="172"/>
      <c r="J2179" s="172"/>
      <c r="K2179" s="193"/>
      <c r="L2179" s="193"/>
      <c r="M2179" s="193"/>
      <c r="N2179" s="193"/>
      <c r="O2179" s="193"/>
      <c r="P2179" s="193"/>
      <c r="R2179" s="194"/>
      <c r="S2179" s="195" t="str">
        <f t="shared" ref="S2179:AX2179" si="2683">S$16</f>
        <v>S$12</v>
      </c>
      <c r="T2179" s="195" t="str">
        <f t="shared" si="2683"/>
        <v>T$12</v>
      </c>
      <c r="U2179" s="195" t="str">
        <f t="shared" si="2683"/>
        <v>U$12</v>
      </c>
      <c r="V2179" s="195" t="str">
        <f t="shared" si="2683"/>
        <v>V$12</v>
      </c>
      <c r="W2179" s="195" t="str">
        <f t="shared" si="2683"/>
        <v>W$12</v>
      </c>
      <c r="X2179" s="195" t="str">
        <f t="shared" si="2683"/>
        <v>X$12</v>
      </c>
      <c r="Y2179" s="195" t="str">
        <f t="shared" si="2683"/>
        <v>Y$12</v>
      </c>
      <c r="Z2179" s="195" t="str">
        <f t="shared" si="2683"/>
        <v>Z$12</v>
      </c>
      <c r="AA2179" s="195" t="str">
        <f t="shared" si="2683"/>
        <v>AA$12</v>
      </c>
      <c r="AB2179" s="195" t="str">
        <f t="shared" si="2683"/>
        <v>AB$12</v>
      </c>
      <c r="AC2179" s="195" t="str">
        <f t="shared" si="2683"/>
        <v>AC$12</v>
      </c>
      <c r="AD2179" s="195" t="str">
        <f t="shared" si="2683"/>
        <v>AD$12</v>
      </c>
      <c r="AE2179" s="195" t="str">
        <f t="shared" si="2683"/>
        <v>AE$12</v>
      </c>
      <c r="AF2179" s="195" t="str">
        <f t="shared" si="2683"/>
        <v>AF$12</v>
      </c>
      <c r="AG2179" s="195" t="str">
        <f t="shared" si="2683"/>
        <v>AG$12</v>
      </c>
      <c r="AH2179" s="195" t="str">
        <f t="shared" si="2683"/>
        <v>AH$12</v>
      </c>
      <c r="AI2179" s="195" t="str">
        <f t="shared" si="2683"/>
        <v>AI$12</v>
      </c>
      <c r="AJ2179" s="195" t="str">
        <f t="shared" si="2683"/>
        <v>AJ$12</v>
      </c>
      <c r="AK2179" s="195" t="str">
        <f t="shared" si="2683"/>
        <v>AK$12</v>
      </c>
      <c r="AL2179" s="195" t="str">
        <f t="shared" si="2683"/>
        <v>AL$12</v>
      </c>
      <c r="AM2179" s="195" t="str">
        <f t="shared" si="2683"/>
        <v>AM$12</v>
      </c>
      <c r="AN2179" s="195" t="str">
        <f t="shared" si="2683"/>
        <v>AN$12</v>
      </c>
      <c r="AO2179" s="195" t="str">
        <f t="shared" si="2683"/>
        <v>AO$12</v>
      </c>
      <c r="AP2179" s="195" t="str">
        <f t="shared" si="2683"/>
        <v>AP$12</v>
      </c>
      <c r="AQ2179" s="195" t="str">
        <f t="shared" si="2683"/>
        <v>AQ$12</v>
      </c>
      <c r="AR2179" s="195" t="str">
        <f t="shared" si="2683"/>
        <v>AR$12</v>
      </c>
      <c r="AS2179" s="195" t="str">
        <f t="shared" si="2683"/>
        <v>AS$12</v>
      </c>
      <c r="AT2179" s="195" t="str">
        <f t="shared" si="2683"/>
        <v>AT$12</v>
      </c>
      <c r="AU2179" s="195" t="str">
        <f t="shared" si="2683"/>
        <v>AU$12</v>
      </c>
      <c r="AV2179" s="195" t="str">
        <f t="shared" si="2683"/>
        <v>AV$12</v>
      </c>
      <c r="AW2179" s="195" t="str">
        <f t="shared" si="2683"/>
        <v>AW$12</v>
      </c>
      <c r="AX2179" s="195" t="str">
        <f t="shared" si="2683"/>
        <v>AX$12</v>
      </c>
      <c r="AY2179" s="195" t="str">
        <f t="shared" ref="AY2179:CD2179" si="2684">AY$16</f>
        <v>AY$12</v>
      </c>
      <c r="AZ2179" s="195" t="str">
        <f t="shared" si="2684"/>
        <v>AZ$12</v>
      </c>
      <c r="BA2179" s="195" t="str">
        <f t="shared" si="2684"/>
        <v>BA$12</v>
      </c>
      <c r="BB2179" s="195" t="str">
        <f t="shared" si="2684"/>
        <v>BB$12</v>
      </c>
      <c r="BC2179" s="195" t="str">
        <f t="shared" si="2684"/>
        <v>BC$12</v>
      </c>
      <c r="BD2179" s="195" t="str">
        <f t="shared" si="2684"/>
        <v>BD$12</v>
      </c>
      <c r="BE2179" s="195" t="str">
        <f t="shared" si="2684"/>
        <v>BE$12</v>
      </c>
      <c r="BF2179" s="195" t="str">
        <f t="shared" si="2684"/>
        <v>BF$12</v>
      </c>
      <c r="BG2179" s="195" t="str">
        <f t="shared" si="2684"/>
        <v>BG$12</v>
      </c>
      <c r="BH2179" s="195" t="str">
        <f t="shared" si="2684"/>
        <v>BH$12</v>
      </c>
      <c r="BI2179" s="195" t="str">
        <f t="shared" si="2684"/>
        <v>BI$12</v>
      </c>
      <c r="BJ2179" s="195" t="str">
        <f t="shared" si="2684"/>
        <v>BJ$12</v>
      </c>
      <c r="BK2179" s="195" t="str">
        <f t="shared" si="2684"/>
        <v>BK$12</v>
      </c>
      <c r="BL2179" s="195" t="str">
        <f t="shared" si="2684"/>
        <v>BL$12</v>
      </c>
      <c r="BM2179" s="195" t="str">
        <f t="shared" si="2684"/>
        <v>BM$12</v>
      </c>
      <c r="BN2179" s="195" t="str">
        <f t="shared" si="2684"/>
        <v>BN$12</v>
      </c>
      <c r="BO2179" s="195" t="str">
        <f t="shared" si="2684"/>
        <v>BO$12</v>
      </c>
      <c r="BP2179" s="195" t="str">
        <f t="shared" si="2684"/>
        <v>BP$12</v>
      </c>
      <c r="BQ2179" s="195" t="str">
        <f t="shared" si="2684"/>
        <v>BQ$12</v>
      </c>
      <c r="BR2179" s="195" t="str">
        <f t="shared" si="2684"/>
        <v>BR$12</v>
      </c>
      <c r="BS2179" s="195" t="str">
        <f t="shared" si="2684"/>
        <v>BS$12</v>
      </c>
      <c r="BT2179" s="195" t="str">
        <f t="shared" si="2684"/>
        <v>BT$12</v>
      </c>
      <c r="BU2179" s="195" t="str">
        <f t="shared" si="2684"/>
        <v>BU$12</v>
      </c>
      <c r="BV2179" s="195" t="str">
        <f t="shared" si="2684"/>
        <v>BV$12</v>
      </c>
      <c r="BW2179" s="195" t="str">
        <f t="shared" si="2684"/>
        <v>BW$12</v>
      </c>
      <c r="BX2179" s="195" t="str">
        <f t="shared" si="2684"/>
        <v>BX$12</v>
      </c>
      <c r="BY2179" s="195" t="str">
        <f t="shared" si="2684"/>
        <v>BY$12</v>
      </c>
      <c r="BZ2179" s="195" t="str">
        <f t="shared" si="2684"/>
        <v>BZ$12</v>
      </c>
      <c r="CA2179" s="195" t="str">
        <f t="shared" si="2684"/>
        <v>CA$12</v>
      </c>
      <c r="CB2179" s="195" t="str">
        <f t="shared" si="2684"/>
        <v>CB$12</v>
      </c>
      <c r="CC2179" s="195" t="str">
        <f t="shared" si="2684"/>
        <v>CC$12</v>
      </c>
      <c r="CD2179" s="195" t="str">
        <f t="shared" si="2684"/>
        <v>CD$12</v>
      </c>
      <c r="CE2179" s="195" t="str">
        <f t="shared" ref="CE2179:CL2179" si="2685">CE$16</f>
        <v>CE$12</v>
      </c>
      <c r="CF2179" s="195" t="str">
        <f t="shared" si="2685"/>
        <v>CF$12</v>
      </c>
      <c r="CG2179" s="195" t="str">
        <f t="shared" si="2685"/>
        <v>CG$12</v>
      </c>
      <c r="CH2179" s="195" t="str">
        <f t="shared" si="2685"/>
        <v>CH$12</v>
      </c>
      <c r="CI2179" s="195" t="str">
        <f t="shared" si="2685"/>
        <v>CI$12</v>
      </c>
      <c r="CJ2179" s="195" t="str">
        <f t="shared" si="2685"/>
        <v>CJ$12</v>
      </c>
      <c r="CK2179" s="195" t="str">
        <f t="shared" si="2685"/>
        <v>CK$12</v>
      </c>
      <c r="CL2179" s="195" t="str">
        <f t="shared" si="2685"/>
        <v>CL$12</v>
      </c>
    </row>
    <row r="2180" spans="2:90" x14ac:dyDescent="0.4">
      <c r="B2180" s="171" t="s">
        <v>462</v>
      </c>
      <c r="E2180" s="8"/>
      <c r="H2180" s="196"/>
      <c r="I2180" s="197"/>
      <c r="J2180" s="197"/>
      <c r="K2180" s="198"/>
      <c r="L2180" s="198"/>
      <c r="M2180" s="198"/>
      <c r="N2180" s="198"/>
      <c r="O2180" s="198"/>
      <c r="P2180" s="198"/>
      <c r="R2180" s="198"/>
      <c r="S2180" s="195" t="str">
        <f t="shared" ref="S2180:AX2180" si="2686">S$17</f>
        <v>S$13</v>
      </c>
      <c r="T2180" s="195" t="str">
        <f t="shared" si="2686"/>
        <v>T$13</v>
      </c>
      <c r="U2180" s="195" t="str">
        <f t="shared" si="2686"/>
        <v>U$13</v>
      </c>
      <c r="V2180" s="195" t="str">
        <f t="shared" si="2686"/>
        <v>V$13</v>
      </c>
      <c r="W2180" s="195" t="str">
        <f t="shared" si="2686"/>
        <v>W$13</v>
      </c>
      <c r="X2180" s="195" t="str">
        <f t="shared" si="2686"/>
        <v>X$13</v>
      </c>
      <c r="Y2180" s="195" t="str">
        <f t="shared" si="2686"/>
        <v>Y$13</v>
      </c>
      <c r="Z2180" s="195" t="str">
        <f t="shared" si="2686"/>
        <v>Z$13</v>
      </c>
      <c r="AA2180" s="195" t="str">
        <f t="shared" si="2686"/>
        <v>AA$13</v>
      </c>
      <c r="AB2180" s="195" t="str">
        <f t="shared" si="2686"/>
        <v>AB$13</v>
      </c>
      <c r="AC2180" s="195" t="str">
        <f t="shared" si="2686"/>
        <v>AC$13</v>
      </c>
      <c r="AD2180" s="195" t="str">
        <f t="shared" si="2686"/>
        <v>AD$13</v>
      </c>
      <c r="AE2180" s="195" t="str">
        <f t="shared" si="2686"/>
        <v>AE$13</v>
      </c>
      <c r="AF2180" s="195" t="str">
        <f t="shared" si="2686"/>
        <v>AF$13</v>
      </c>
      <c r="AG2180" s="195" t="str">
        <f t="shared" si="2686"/>
        <v>AG$13</v>
      </c>
      <c r="AH2180" s="195" t="str">
        <f t="shared" si="2686"/>
        <v>AH$13</v>
      </c>
      <c r="AI2180" s="195" t="str">
        <f t="shared" si="2686"/>
        <v>AI$13</v>
      </c>
      <c r="AJ2180" s="195" t="str">
        <f t="shared" si="2686"/>
        <v>AJ$13</v>
      </c>
      <c r="AK2180" s="195" t="str">
        <f t="shared" si="2686"/>
        <v>AK$13</v>
      </c>
      <c r="AL2180" s="195" t="str">
        <f t="shared" si="2686"/>
        <v>AL$13</v>
      </c>
      <c r="AM2180" s="195" t="str">
        <f t="shared" si="2686"/>
        <v>AM$13</v>
      </c>
      <c r="AN2180" s="195" t="str">
        <f t="shared" si="2686"/>
        <v>AN$13</v>
      </c>
      <c r="AO2180" s="195" t="str">
        <f t="shared" si="2686"/>
        <v>AO$13</v>
      </c>
      <c r="AP2180" s="195" t="str">
        <f t="shared" si="2686"/>
        <v>AP$13</v>
      </c>
      <c r="AQ2180" s="195" t="str">
        <f t="shared" si="2686"/>
        <v>AQ$13</v>
      </c>
      <c r="AR2180" s="195" t="str">
        <f t="shared" si="2686"/>
        <v>AR$13</v>
      </c>
      <c r="AS2180" s="195" t="str">
        <f t="shared" si="2686"/>
        <v>AS$13</v>
      </c>
      <c r="AT2180" s="195" t="str">
        <f t="shared" si="2686"/>
        <v>AT$13</v>
      </c>
      <c r="AU2180" s="195" t="str">
        <f t="shared" si="2686"/>
        <v>AU$13</v>
      </c>
      <c r="AV2180" s="195" t="str">
        <f t="shared" si="2686"/>
        <v>AV$13</v>
      </c>
      <c r="AW2180" s="195" t="str">
        <f t="shared" si="2686"/>
        <v>AW$13</v>
      </c>
      <c r="AX2180" s="195" t="str">
        <f t="shared" si="2686"/>
        <v>AX$13</v>
      </c>
      <c r="AY2180" s="195" t="str">
        <f t="shared" ref="AY2180:CD2180" si="2687">AY$17</f>
        <v>AY$13</v>
      </c>
      <c r="AZ2180" s="195" t="str">
        <f t="shared" si="2687"/>
        <v>AZ$13</v>
      </c>
      <c r="BA2180" s="195" t="str">
        <f t="shared" si="2687"/>
        <v>BA$13</v>
      </c>
      <c r="BB2180" s="195" t="str">
        <f t="shared" si="2687"/>
        <v>BB$13</v>
      </c>
      <c r="BC2180" s="195" t="str">
        <f t="shared" si="2687"/>
        <v>BC$13</v>
      </c>
      <c r="BD2180" s="195" t="str">
        <f t="shared" si="2687"/>
        <v>BD$13</v>
      </c>
      <c r="BE2180" s="195" t="str">
        <f t="shared" si="2687"/>
        <v>BE$13</v>
      </c>
      <c r="BF2180" s="195" t="str">
        <f t="shared" si="2687"/>
        <v>BF$13</v>
      </c>
      <c r="BG2180" s="195" t="str">
        <f t="shared" si="2687"/>
        <v>BG$13</v>
      </c>
      <c r="BH2180" s="195" t="str">
        <f t="shared" si="2687"/>
        <v>BH$13</v>
      </c>
      <c r="BI2180" s="195" t="str">
        <f t="shared" si="2687"/>
        <v>BI$13</v>
      </c>
      <c r="BJ2180" s="195" t="str">
        <f t="shared" si="2687"/>
        <v>BJ$13</v>
      </c>
      <c r="BK2180" s="195" t="str">
        <f t="shared" si="2687"/>
        <v>BK$13</v>
      </c>
      <c r="BL2180" s="195" t="str">
        <f t="shared" si="2687"/>
        <v>BL$13</v>
      </c>
      <c r="BM2180" s="195" t="str">
        <f t="shared" si="2687"/>
        <v>BM$13</v>
      </c>
      <c r="BN2180" s="195" t="str">
        <f t="shared" si="2687"/>
        <v>BN$13</v>
      </c>
      <c r="BO2180" s="195" t="str">
        <f t="shared" si="2687"/>
        <v>BO$13</v>
      </c>
      <c r="BP2180" s="195" t="str">
        <f t="shared" si="2687"/>
        <v>BP$13</v>
      </c>
      <c r="BQ2180" s="195" t="str">
        <f t="shared" si="2687"/>
        <v>BQ$13</v>
      </c>
      <c r="BR2180" s="195" t="str">
        <f t="shared" si="2687"/>
        <v>BR$13</v>
      </c>
      <c r="BS2180" s="195" t="str">
        <f t="shared" si="2687"/>
        <v>BS$13</v>
      </c>
      <c r="BT2180" s="195" t="str">
        <f t="shared" si="2687"/>
        <v>BT$13</v>
      </c>
      <c r="BU2180" s="195" t="str">
        <f t="shared" si="2687"/>
        <v>BU$13</v>
      </c>
      <c r="BV2180" s="195" t="str">
        <f t="shared" si="2687"/>
        <v>BV$13</v>
      </c>
      <c r="BW2180" s="195" t="str">
        <f t="shared" si="2687"/>
        <v>BW$13</v>
      </c>
      <c r="BX2180" s="195" t="str">
        <f t="shared" si="2687"/>
        <v>BX$13</v>
      </c>
      <c r="BY2180" s="195" t="str">
        <f t="shared" si="2687"/>
        <v>BY$13</v>
      </c>
      <c r="BZ2180" s="195" t="str">
        <f t="shared" si="2687"/>
        <v>BZ$13</v>
      </c>
      <c r="CA2180" s="195" t="str">
        <f t="shared" si="2687"/>
        <v>CA$13</v>
      </c>
      <c r="CB2180" s="195" t="str">
        <f t="shared" si="2687"/>
        <v>CB$13</v>
      </c>
      <c r="CC2180" s="195" t="str">
        <f t="shared" si="2687"/>
        <v>CC$13</v>
      </c>
      <c r="CD2180" s="195" t="str">
        <f t="shared" si="2687"/>
        <v>CD$13</v>
      </c>
      <c r="CE2180" s="195" t="str">
        <f t="shared" ref="CE2180:CL2180" si="2688">CE$17</f>
        <v>CE$13</v>
      </c>
      <c r="CF2180" s="195" t="str">
        <f t="shared" si="2688"/>
        <v>CF$13</v>
      </c>
      <c r="CG2180" s="195" t="str">
        <f t="shared" si="2688"/>
        <v>CG$13</v>
      </c>
      <c r="CH2180" s="195" t="str">
        <f t="shared" si="2688"/>
        <v>CH$13</v>
      </c>
      <c r="CI2180" s="195" t="str">
        <f t="shared" si="2688"/>
        <v>CI$13</v>
      </c>
      <c r="CJ2180" s="195" t="str">
        <f t="shared" si="2688"/>
        <v>CJ$13</v>
      </c>
      <c r="CK2180" s="195" t="str">
        <f t="shared" si="2688"/>
        <v>CK$13</v>
      </c>
      <c r="CL2180" s="195" t="str">
        <f t="shared" si="2688"/>
        <v>CL$13</v>
      </c>
    </row>
    <row r="2181" spans="2:90" x14ac:dyDescent="0.4">
      <c r="B2181" s="171" t="s">
        <v>491</v>
      </c>
      <c r="E2181" s="8"/>
      <c r="H2181" s="196"/>
      <c r="I2181" s="197"/>
      <c r="J2181" s="197"/>
      <c r="K2181" s="198"/>
      <c r="L2181" s="198"/>
      <c r="M2181" s="198"/>
      <c r="N2181" s="198"/>
      <c r="O2181" s="198"/>
      <c r="P2181" s="198"/>
      <c r="R2181" s="198"/>
      <c r="S2181" s="186"/>
      <c r="T2181" s="186"/>
      <c r="U2181" s="186"/>
      <c r="V2181" s="186"/>
      <c r="W2181" s="186"/>
      <c r="X2181" s="186"/>
      <c r="Y2181" s="186"/>
      <c r="Z2181" s="186"/>
      <c r="AA2181" s="186"/>
      <c r="AB2181" s="186"/>
      <c r="AC2181" s="186"/>
      <c r="AD2181" s="186"/>
      <c r="AE2181" s="186"/>
      <c r="AF2181" s="186"/>
      <c r="AG2181" s="186"/>
      <c r="AH2181" s="186"/>
      <c r="AI2181" s="186"/>
      <c r="AJ2181" s="186"/>
      <c r="AK2181" s="186"/>
      <c r="AL2181" s="186"/>
      <c r="AM2181" s="186"/>
      <c r="AN2181" s="186"/>
      <c r="AO2181" s="186"/>
      <c r="AP2181" s="186"/>
      <c r="AQ2181" s="186"/>
      <c r="AR2181" s="186"/>
      <c r="AS2181" s="186"/>
      <c r="AT2181" s="186"/>
      <c r="AU2181" s="186"/>
      <c r="AV2181" s="186"/>
      <c r="AW2181" s="186"/>
      <c r="AX2181" s="186"/>
      <c r="AY2181" s="186"/>
      <c r="AZ2181" s="186"/>
      <c r="BA2181" s="186"/>
      <c r="BB2181" s="186"/>
      <c r="BC2181" s="186"/>
      <c r="BD2181" s="186"/>
      <c r="BE2181" s="186"/>
      <c r="BF2181" s="186"/>
      <c r="BG2181" s="186"/>
      <c r="BH2181" s="186"/>
      <c r="BI2181" s="186"/>
      <c r="BJ2181" s="186"/>
      <c r="BK2181" s="186"/>
      <c r="BL2181" s="186"/>
      <c r="BM2181" s="186"/>
      <c r="BN2181" s="186"/>
      <c r="BO2181" s="186"/>
      <c r="BP2181" s="186"/>
      <c r="BQ2181" s="186"/>
      <c r="BR2181" s="186"/>
      <c r="BS2181" s="186"/>
      <c r="BT2181" s="186"/>
      <c r="BU2181" s="186"/>
      <c r="BV2181" s="186"/>
      <c r="BW2181" s="186"/>
      <c r="BX2181" s="186"/>
      <c r="BY2181" s="186"/>
      <c r="BZ2181" s="186"/>
      <c r="CA2181" s="186"/>
      <c r="CB2181" s="186"/>
      <c r="CC2181" s="186"/>
      <c r="CD2181" s="186"/>
      <c r="CE2181" s="186"/>
      <c r="CF2181" s="186"/>
      <c r="CG2181" s="186"/>
      <c r="CH2181" s="186"/>
      <c r="CI2181" s="186"/>
      <c r="CJ2181" s="186"/>
      <c r="CK2181" s="186"/>
      <c r="CL2181" s="186"/>
    </row>
    <row r="2182" spans="2:90" x14ac:dyDescent="0.4">
      <c r="B2182" s="171" t="s">
        <v>505</v>
      </c>
      <c r="E2182" s="8"/>
      <c r="H2182" s="196"/>
      <c r="I2182" s="197"/>
      <c r="J2182" s="197"/>
      <c r="K2182" s="198"/>
      <c r="L2182" s="198"/>
      <c r="M2182" s="198"/>
      <c r="N2182" s="198"/>
      <c r="O2182" s="198"/>
      <c r="P2182" s="198"/>
      <c r="R2182" s="198"/>
      <c r="S2182" s="186"/>
      <c r="T2182" s="186"/>
      <c r="U2182" s="186"/>
      <c r="V2182" s="186"/>
      <c r="W2182" s="186"/>
      <c r="X2182" s="186"/>
      <c r="Y2182" s="186"/>
      <c r="Z2182" s="186"/>
      <c r="AA2182" s="186"/>
      <c r="AB2182" s="186"/>
      <c r="AC2182" s="186"/>
      <c r="AD2182" s="186"/>
      <c r="AE2182" s="186"/>
      <c r="AF2182" s="186"/>
      <c r="AG2182" s="186"/>
      <c r="AH2182" s="186"/>
      <c r="AI2182" s="186"/>
      <c r="AJ2182" s="186"/>
      <c r="AK2182" s="186"/>
      <c r="AL2182" s="186"/>
      <c r="AM2182" s="186"/>
      <c r="AN2182" s="186"/>
      <c r="AO2182" s="186"/>
      <c r="AP2182" s="186"/>
      <c r="AQ2182" s="186"/>
      <c r="AR2182" s="186"/>
      <c r="AS2182" s="186"/>
      <c r="AT2182" s="186"/>
      <c r="AU2182" s="186"/>
      <c r="AV2182" s="186"/>
      <c r="AW2182" s="186"/>
      <c r="AX2182" s="186"/>
      <c r="AY2182" s="186"/>
      <c r="AZ2182" s="186"/>
      <c r="BA2182" s="186"/>
      <c r="BB2182" s="186"/>
      <c r="BC2182" s="186"/>
      <c r="BD2182" s="186"/>
      <c r="BE2182" s="186"/>
      <c r="BF2182" s="186"/>
      <c r="BG2182" s="186"/>
      <c r="BH2182" s="186"/>
      <c r="BI2182" s="186"/>
      <c r="BJ2182" s="186"/>
      <c r="BK2182" s="186"/>
      <c r="BL2182" s="186"/>
      <c r="BM2182" s="186"/>
      <c r="BN2182" s="186"/>
      <c r="BO2182" s="186"/>
      <c r="BP2182" s="186"/>
      <c r="BQ2182" s="186"/>
      <c r="BR2182" s="186"/>
      <c r="BS2182" s="186"/>
      <c r="BT2182" s="186"/>
      <c r="BU2182" s="186"/>
      <c r="BV2182" s="186"/>
      <c r="BW2182" s="186"/>
      <c r="BX2182" s="186"/>
      <c r="BY2182" s="186"/>
      <c r="BZ2182" s="186"/>
      <c r="CA2182" s="186"/>
      <c r="CB2182" s="186"/>
      <c r="CC2182" s="186"/>
      <c r="CD2182" s="186"/>
      <c r="CE2182" s="186"/>
      <c r="CF2182" s="186"/>
      <c r="CG2182" s="186"/>
      <c r="CH2182" s="186"/>
      <c r="CI2182" s="186"/>
      <c r="CJ2182" s="186"/>
      <c r="CK2182" s="186"/>
      <c r="CL2182" s="186"/>
    </row>
    <row r="2183" spans="2:90" x14ac:dyDescent="0.4">
      <c r="B2183" s="171" t="s">
        <v>463</v>
      </c>
      <c r="E2183" s="8"/>
      <c r="H2183" s="196"/>
      <c r="I2183" s="197"/>
      <c r="J2183" s="197"/>
      <c r="K2183" s="198"/>
      <c r="L2183" s="198"/>
      <c r="M2183" s="198"/>
      <c r="N2183" s="198"/>
      <c r="O2183" s="198"/>
      <c r="P2183" s="198"/>
      <c r="R2183" s="198"/>
      <c r="S2183" s="186" t="str">
        <f t="shared" ref="S2183:AX2183" si="2689">S$18</f>
        <v>S$14</v>
      </c>
      <c r="T2183" s="186" t="str">
        <f t="shared" si="2689"/>
        <v>T$14</v>
      </c>
      <c r="U2183" s="186" t="str">
        <f t="shared" si="2689"/>
        <v>U$14</v>
      </c>
      <c r="V2183" s="186" t="str">
        <f t="shared" si="2689"/>
        <v>V$14</v>
      </c>
      <c r="W2183" s="186" t="str">
        <f t="shared" si="2689"/>
        <v>W$14</v>
      </c>
      <c r="X2183" s="186" t="str">
        <f t="shared" si="2689"/>
        <v>X$14</v>
      </c>
      <c r="Y2183" s="186" t="str">
        <f t="shared" si="2689"/>
        <v>Y$14</v>
      </c>
      <c r="Z2183" s="186" t="str">
        <f t="shared" si="2689"/>
        <v>Z$14</v>
      </c>
      <c r="AA2183" s="186" t="str">
        <f t="shared" si="2689"/>
        <v>AA$14</v>
      </c>
      <c r="AB2183" s="186" t="str">
        <f t="shared" si="2689"/>
        <v>AB$14</v>
      </c>
      <c r="AC2183" s="186" t="str">
        <f t="shared" si="2689"/>
        <v>AC$14</v>
      </c>
      <c r="AD2183" s="186" t="str">
        <f t="shared" si="2689"/>
        <v>AD$14</v>
      </c>
      <c r="AE2183" s="186" t="str">
        <f t="shared" si="2689"/>
        <v>AE$14</v>
      </c>
      <c r="AF2183" s="186" t="str">
        <f t="shared" si="2689"/>
        <v>AF$14</v>
      </c>
      <c r="AG2183" s="186" t="str">
        <f t="shared" si="2689"/>
        <v>AG$14</v>
      </c>
      <c r="AH2183" s="186" t="str">
        <f t="shared" si="2689"/>
        <v>AH$14</v>
      </c>
      <c r="AI2183" s="186" t="str">
        <f t="shared" si="2689"/>
        <v>AI$14</v>
      </c>
      <c r="AJ2183" s="186" t="str">
        <f t="shared" si="2689"/>
        <v>AJ$14</v>
      </c>
      <c r="AK2183" s="186" t="str">
        <f t="shared" si="2689"/>
        <v>AK$14</v>
      </c>
      <c r="AL2183" s="186" t="str">
        <f t="shared" si="2689"/>
        <v>AL$14</v>
      </c>
      <c r="AM2183" s="186" t="str">
        <f t="shared" si="2689"/>
        <v>AM$14</v>
      </c>
      <c r="AN2183" s="186" t="str">
        <f t="shared" si="2689"/>
        <v>AN$14</v>
      </c>
      <c r="AO2183" s="186" t="str">
        <f t="shared" si="2689"/>
        <v>AO$14</v>
      </c>
      <c r="AP2183" s="186" t="str">
        <f t="shared" si="2689"/>
        <v>AP$14</v>
      </c>
      <c r="AQ2183" s="186" t="str">
        <f t="shared" si="2689"/>
        <v>AQ$14</v>
      </c>
      <c r="AR2183" s="186" t="str">
        <f t="shared" si="2689"/>
        <v>AR$14</v>
      </c>
      <c r="AS2183" s="186" t="str">
        <f t="shared" si="2689"/>
        <v>AS$14</v>
      </c>
      <c r="AT2183" s="186" t="str">
        <f t="shared" si="2689"/>
        <v>AT$14</v>
      </c>
      <c r="AU2183" s="186" t="str">
        <f t="shared" si="2689"/>
        <v>AU$14</v>
      </c>
      <c r="AV2183" s="186" t="str">
        <f t="shared" si="2689"/>
        <v>AV$14</v>
      </c>
      <c r="AW2183" s="186" t="str">
        <f t="shared" si="2689"/>
        <v>AW$14</v>
      </c>
      <c r="AX2183" s="186" t="str">
        <f t="shared" si="2689"/>
        <v>AX$14</v>
      </c>
      <c r="AY2183" s="186" t="str">
        <f t="shared" ref="AY2183:CD2183" si="2690">AY$18</f>
        <v>AY$14</v>
      </c>
      <c r="AZ2183" s="186" t="str">
        <f t="shared" si="2690"/>
        <v>AZ$14</v>
      </c>
      <c r="BA2183" s="186" t="str">
        <f t="shared" si="2690"/>
        <v>BA$14</v>
      </c>
      <c r="BB2183" s="186" t="str">
        <f t="shared" si="2690"/>
        <v>BB$14</v>
      </c>
      <c r="BC2183" s="186" t="str">
        <f t="shared" si="2690"/>
        <v>BC$14</v>
      </c>
      <c r="BD2183" s="186" t="str">
        <f t="shared" si="2690"/>
        <v>BD$14</v>
      </c>
      <c r="BE2183" s="186" t="str">
        <f t="shared" si="2690"/>
        <v>BE$14</v>
      </c>
      <c r="BF2183" s="186" t="str">
        <f t="shared" si="2690"/>
        <v>BF$14</v>
      </c>
      <c r="BG2183" s="186" t="str">
        <f t="shared" si="2690"/>
        <v>BG$14</v>
      </c>
      <c r="BH2183" s="186" t="str">
        <f t="shared" si="2690"/>
        <v>BH$14</v>
      </c>
      <c r="BI2183" s="186" t="str">
        <f t="shared" si="2690"/>
        <v>BI$14</v>
      </c>
      <c r="BJ2183" s="186" t="str">
        <f t="shared" si="2690"/>
        <v>BJ$14</v>
      </c>
      <c r="BK2183" s="186" t="str">
        <f t="shared" si="2690"/>
        <v>BK$14</v>
      </c>
      <c r="BL2183" s="186" t="str">
        <f t="shared" si="2690"/>
        <v>BL$14</v>
      </c>
      <c r="BM2183" s="186" t="str">
        <f t="shared" si="2690"/>
        <v>BM$14</v>
      </c>
      <c r="BN2183" s="186" t="str">
        <f t="shared" si="2690"/>
        <v>BN$14</v>
      </c>
      <c r="BO2183" s="186" t="str">
        <f t="shared" si="2690"/>
        <v>BO$14</v>
      </c>
      <c r="BP2183" s="186" t="str">
        <f t="shared" si="2690"/>
        <v>BP$14</v>
      </c>
      <c r="BQ2183" s="186" t="str">
        <f t="shared" si="2690"/>
        <v>BQ$14</v>
      </c>
      <c r="BR2183" s="186" t="str">
        <f t="shared" si="2690"/>
        <v>BR$14</v>
      </c>
      <c r="BS2183" s="186" t="str">
        <f t="shared" si="2690"/>
        <v>BS$14</v>
      </c>
      <c r="BT2183" s="186" t="str">
        <f t="shared" si="2690"/>
        <v>BT$14</v>
      </c>
      <c r="BU2183" s="186" t="str">
        <f t="shared" si="2690"/>
        <v>BU$14</v>
      </c>
      <c r="BV2183" s="186" t="str">
        <f t="shared" si="2690"/>
        <v>BV$14</v>
      </c>
      <c r="BW2183" s="186" t="str">
        <f t="shared" si="2690"/>
        <v>BW$14</v>
      </c>
      <c r="BX2183" s="186" t="str">
        <f t="shared" si="2690"/>
        <v>BX$14</v>
      </c>
      <c r="BY2183" s="186" t="str">
        <f t="shared" si="2690"/>
        <v>BY$14</v>
      </c>
      <c r="BZ2183" s="186" t="str">
        <f t="shared" si="2690"/>
        <v>BZ$14</v>
      </c>
      <c r="CA2183" s="186" t="str">
        <f t="shared" si="2690"/>
        <v>CA$14</v>
      </c>
      <c r="CB2183" s="186" t="str">
        <f t="shared" si="2690"/>
        <v>CB$14</v>
      </c>
      <c r="CC2183" s="186" t="str">
        <f t="shared" si="2690"/>
        <v>CC$14</v>
      </c>
      <c r="CD2183" s="186" t="str">
        <f t="shared" si="2690"/>
        <v>CD$14</v>
      </c>
      <c r="CE2183" s="186" t="str">
        <f t="shared" ref="CE2183:CL2183" si="2691">CE$18</f>
        <v>CE$14</v>
      </c>
      <c r="CF2183" s="186" t="str">
        <f t="shared" si="2691"/>
        <v>CF$14</v>
      </c>
      <c r="CG2183" s="186" t="str">
        <f t="shared" si="2691"/>
        <v>CG$14</v>
      </c>
      <c r="CH2183" s="186" t="str">
        <f t="shared" si="2691"/>
        <v>CH$14</v>
      </c>
      <c r="CI2183" s="186" t="str">
        <f t="shared" si="2691"/>
        <v>CI$14</v>
      </c>
      <c r="CJ2183" s="186" t="str">
        <f t="shared" si="2691"/>
        <v>CJ$14</v>
      </c>
      <c r="CK2183" s="186" t="str">
        <f t="shared" si="2691"/>
        <v>CK$14</v>
      </c>
      <c r="CL2183" s="186" t="str">
        <f t="shared" si="2691"/>
        <v>CL$14</v>
      </c>
    </row>
    <row r="2184" spans="2:90" x14ac:dyDescent="0.4">
      <c r="B2184" s="171" t="s">
        <v>464</v>
      </c>
      <c r="E2184" s="8"/>
      <c r="H2184" s="196"/>
      <c r="I2184" s="197"/>
      <c r="J2184" s="197"/>
      <c r="K2184" s="198"/>
      <c r="L2184" s="198"/>
      <c r="M2184" s="198"/>
      <c r="N2184" s="198"/>
      <c r="O2184" s="198"/>
      <c r="P2184" s="198"/>
      <c r="R2184" s="198"/>
      <c r="S2184" s="186" t="str">
        <f t="shared" ref="S2184:AX2184" si="2692">S$19</f>
        <v>S$15</v>
      </c>
      <c r="T2184" s="186" t="str">
        <f t="shared" si="2692"/>
        <v>T$15</v>
      </c>
      <c r="U2184" s="186" t="str">
        <f t="shared" si="2692"/>
        <v>U$15</v>
      </c>
      <c r="V2184" s="186" t="str">
        <f t="shared" si="2692"/>
        <v>V$15</v>
      </c>
      <c r="W2184" s="186" t="str">
        <f t="shared" si="2692"/>
        <v>W$15</v>
      </c>
      <c r="X2184" s="186" t="str">
        <f t="shared" si="2692"/>
        <v>X$15</v>
      </c>
      <c r="Y2184" s="186" t="str">
        <f t="shared" si="2692"/>
        <v>Y$15</v>
      </c>
      <c r="Z2184" s="186" t="str">
        <f t="shared" si="2692"/>
        <v>Z$15</v>
      </c>
      <c r="AA2184" s="186" t="str">
        <f t="shared" si="2692"/>
        <v>AA$15</v>
      </c>
      <c r="AB2184" s="186" t="str">
        <f t="shared" si="2692"/>
        <v>AB$15</v>
      </c>
      <c r="AC2184" s="186" t="str">
        <f t="shared" si="2692"/>
        <v>AC$15</v>
      </c>
      <c r="AD2184" s="186" t="str">
        <f t="shared" si="2692"/>
        <v>AD$15</v>
      </c>
      <c r="AE2184" s="186" t="str">
        <f t="shared" si="2692"/>
        <v>AE$15</v>
      </c>
      <c r="AF2184" s="186" t="str">
        <f t="shared" si="2692"/>
        <v>AF$15</v>
      </c>
      <c r="AG2184" s="186" t="str">
        <f t="shared" si="2692"/>
        <v>AG$15</v>
      </c>
      <c r="AH2184" s="186" t="str">
        <f t="shared" si="2692"/>
        <v>AH$15</v>
      </c>
      <c r="AI2184" s="186" t="str">
        <f t="shared" si="2692"/>
        <v>AI$15</v>
      </c>
      <c r="AJ2184" s="186" t="str">
        <f t="shared" si="2692"/>
        <v>AJ$15</v>
      </c>
      <c r="AK2184" s="186" t="str">
        <f t="shared" si="2692"/>
        <v>AK$15</v>
      </c>
      <c r="AL2184" s="186" t="str">
        <f t="shared" si="2692"/>
        <v>AL$15</v>
      </c>
      <c r="AM2184" s="186" t="str">
        <f t="shared" si="2692"/>
        <v>AM$15</v>
      </c>
      <c r="AN2184" s="186" t="str">
        <f t="shared" si="2692"/>
        <v>AN$15</v>
      </c>
      <c r="AO2184" s="186" t="str">
        <f t="shared" si="2692"/>
        <v>AO$15</v>
      </c>
      <c r="AP2184" s="186" t="str">
        <f t="shared" si="2692"/>
        <v>AP$15</v>
      </c>
      <c r="AQ2184" s="186" t="str">
        <f t="shared" si="2692"/>
        <v>AQ$15</v>
      </c>
      <c r="AR2184" s="186" t="str">
        <f t="shared" si="2692"/>
        <v>AR$15</v>
      </c>
      <c r="AS2184" s="186" t="str">
        <f t="shared" si="2692"/>
        <v>AS$15</v>
      </c>
      <c r="AT2184" s="186" t="str">
        <f t="shared" si="2692"/>
        <v>AT$15</v>
      </c>
      <c r="AU2184" s="186" t="str">
        <f t="shared" si="2692"/>
        <v>AU$15</v>
      </c>
      <c r="AV2184" s="186" t="str">
        <f t="shared" si="2692"/>
        <v>AV$15</v>
      </c>
      <c r="AW2184" s="186" t="str">
        <f t="shared" si="2692"/>
        <v>AW$15</v>
      </c>
      <c r="AX2184" s="186" t="str">
        <f t="shared" si="2692"/>
        <v>AX$15</v>
      </c>
      <c r="AY2184" s="186" t="str">
        <f t="shared" ref="AY2184:CD2184" si="2693">AY$19</f>
        <v>AY$15</v>
      </c>
      <c r="AZ2184" s="186" t="str">
        <f t="shared" si="2693"/>
        <v>AZ$15</v>
      </c>
      <c r="BA2184" s="186" t="str">
        <f t="shared" si="2693"/>
        <v>BA$15</v>
      </c>
      <c r="BB2184" s="186" t="str">
        <f t="shared" si="2693"/>
        <v>BB$15</v>
      </c>
      <c r="BC2184" s="186" t="str">
        <f t="shared" si="2693"/>
        <v>BC$15</v>
      </c>
      <c r="BD2184" s="186" t="str">
        <f t="shared" si="2693"/>
        <v>BD$15</v>
      </c>
      <c r="BE2184" s="186" t="str">
        <f t="shared" si="2693"/>
        <v>BE$15</v>
      </c>
      <c r="BF2184" s="186" t="str">
        <f t="shared" si="2693"/>
        <v>BF$15</v>
      </c>
      <c r="BG2184" s="186" t="str">
        <f t="shared" si="2693"/>
        <v>BG$15</v>
      </c>
      <c r="BH2184" s="186" t="str">
        <f t="shared" si="2693"/>
        <v>BH$15</v>
      </c>
      <c r="BI2184" s="186" t="str">
        <f t="shared" si="2693"/>
        <v>BI$15</v>
      </c>
      <c r="BJ2184" s="186" t="str">
        <f t="shared" si="2693"/>
        <v>BJ$15</v>
      </c>
      <c r="BK2184" s="186" t="str">
        <f t="shared" si="2693"/>
        <v>BK$15</v>
      </c>
      <c r="BL2184" s="186" t="str">
        <f t="shared" si="2693"/>
        <v>BL$15</v>
      </c>
      <c r="BM2184" s="186" t="str">
        <f t="shared" si="2693"/>
        <v>BM$15</v>
      </c>
      <c r="BN2184" s="186" t="str">
        <f t="shared" si="2693"/>
        <v>BN$15</v>
      </c>
      <c r="BO2184" s="186" t="str">
        <f t="shared" si="2693"/>
        <v>BO$15</v>
      </c>
      <c r="BP2184" s="186" t="str">
        <f t="shared" si="2693"/>
        <v>BP$15</v>
      </c>
      <c r="BQ2184" s="186" t="str">
        <f t="shared" si="2693"/>
        <v>BQ$15</v>
      </c>
      <c r="BR2184" s="186" t="str">
        <f t="shared" si="2693"/>
        <v>BR$15</v>
      </c>
      <c r="BS2184" s="186" t="str">
        <f t="shared" si="2693"/>
        <v>BS$15</v>
      </c>
      <c r="BT2184" s="186" t="str">
        <f t="shared" si="2693"/>
        <v>BT$15</v>
      </c>
      <c r="BU2184" s="186" t="str">
        <f t="shared" si="2693"/>
        <v>BU$15</v>
      </c>
      <c r="BV2184" s="186" t="str">
        <f t="shared" si="2693"/>
        <v>BV$15</v>
      </c>
      <c r="BW2184" s="186" t="str">
        <f t="shared" si="2693"/>
        <v>BW$15</v>
      </c>
      <c r="BX2184" s="186" t="str">
        <f t="shared" si="2693"/>
        <v>BX$15</v>
      </c>
      <c r="BY2184" s="186" t="str">
        <f t="shared" si="2693"/>
        <v>BY$15</v>
      </c>
      <c r="BZ2184" s="186" t="str">
        <f t="shared" si="2693"/>
        <v>BZ$15</v>
      </c>
      <c r="CA2184" s="186" t="str">
        <f t="shared" si="2693"/>
        <v>CA$15</v>
      </c>
      <c r="CB2184" s="186" t="str">
        <f t="shared" si="2693"/>
        <v>CB$15</v>
      </c>
      <c r="CC2184" s="186" t="str">
        <f t="shared" si="2693"/>
        <v>CC$15</v>
      </c>
      <c r="CD2184" s="186" t="str">
        <f t="shared" si="2693"/>
        <v>CD$15</v>
      </c>
      <c r="CE2184" s="186" t="str">
        <f t="shared" ref="CE2184:CL2184" si="2694">CE$19</f>
        <v>CE$15</v>
      </c>
      <c r="CF2184" s="186" t="str">
        <f t="shared" si="2694"/>
        <v>CF$15</v>
      </c>
      <c r="CG2184" s="186" t="str">
        <f t="shared" si="2694"/>
        <v>CG$15</v>
      </c>
      <c r="CH2184" s="186" t="str">
        <f t="shared" si="2694"/>
        <v>CH$15</v>
      </c>
      <c r="CI2184" s="186" t="str">
        <f t="shared" si="2694"/>
        <v>CI$15</v>
      </c>
      <c r="CJ2184" s="186" t="str">
        <f t="shared" si="2694"/>
        <v>CJ$15</v>
      </c>
      <c r="CK2184" s="186" t="str">
        <f t="shared" si="2694"/>
        <v>CK$15</v>
      </c>
      <c r="CL2184" s="186" t="str">
        <f t="shared" si="2694"/>
        <v>CL$15</v>
      </c>
    </row>
    <row r="2185" spans="2:90" x14ac:dyDescent="0.4">
      <c r="B2185" s="66" t="s">
        <v>164</v>
      </c>
      <c r="C2185" s="31"/>
      <c r="D2185" t="s">
        <v>765</v>
      </c>
      <c r="E2185" s="8" t="str">
        <f t="shared" ref="E2185:E2207" si="2695">ROW()&amp;" "&amp;D2185</f>
        <v>2185 SUB-S</v>
      </c>
      <c r="F2185" t="s">
        <v>447</v>
      </c>
      <c r="G2185" s="31" t="s">
        <v>81</v>
      </c>
      <c r="H2185" s="22"/>
      <c r="I2185" s="287"/>
      <c r="J2185" s="287"/>
      <c r="K2185" s="22"/>
      <c r="L2185" s="22"/>
      <c r="M2185" s="22"/>
      <c r="N2185" s="22"/>
      <c r="O2185" s="22"/>
      <c r="P2185" s="22"/>
      <c r="R2185" s="66"/>
      <c r="S2185" s="288"/>
      <c r="T2185" s="288"/>
      <c r="U2185" s="288"/>
      <c r="V2185" s="288"/>
      <c r="W2185" s="288"/>
      <c r="X2185" s="288"/>
      <c r="Y2185" s="288"/>
      <c r="Z2185" s="288"/>
      <c r="AA2185" s="288"/>
      <c r="AB2185" s="288"/>
      <c r="AC2185" s="288"/>
      <c r="AD2185" s="288"/>
      <c r="AE2185" s="288"/>
      <c r="AF2185" s="288"/>
      <c r="AG2185" s="288"/>
      <c r="AH2185" s="288"/>
      <c r="AI2185" s="288"/>
      <c r="AJ2185" s="288"/>
      <c r="AK2185" s="288"/>
      <c r="AL2185" s="288"/>
      <c r="AM2185" s="288"/>
      <c r="AN2185" s="288"/>
      <c r="AO2185" s="288"/>
      <c r="AP2185" s="288"/>
      <c r="AQ2185" s="288"/>
      <c r="AR2185" s="288"/>
      <c r="AS2185" s="288"/>
      <c r="AT2185" s="288"/>
      <c r="AU2185" s="288"/>
      <c r="AV2185" s="288"/>
      <c r="AW2185" s="288"/>
      <c r="AX2185" s="288"/>
      <c r="AY2185" s="288"/>
      <c r="AZ2185" s="288"/>
      <c r="BA2185" s="288"/>
      <c r="BB2185" s="288"/>
      <c r="BC2185" s="288"/>
      <c r="BD2185" s="288"/>
      <c r="BE2185" s="288"/>
      <c r="BF2185" s="288"/>
      <c r="BG2185" s="288"/>
      <c r="BH2185" s="288"/>
      <c r="BI2185" s="288"/>
      <c r="BJ2185" s="288"/>
      <c r="BK2185" s="288"/>
      <c r="BL2185" s="288"/>
      <c r="BM2185" s="288"/>
      <c r="BN2185" s="288"/>
      <c r="BO2185" s="288"/>
      <c r="BP2185" s="288"/>
      <c r="BQ2185" s="288"/>
      <c r="BR2185" s="288"/>
      <c r="BS2185" s="288"/>
      <c r="BT2185" s="288"/>
      <c r="BU2185" s="288"/>
      <c r="BV2185" s="288"/>
      <c r="BW2185" s="288"/>
      <c r="BX2185" s="288"/>
      <c r="BY2185" s="288"/>
      <c r="BZ2185" s="288"/>
      <c r="CA2185" s="288"/>
      <c r="CB2185" s="288"/>
      <c r="CC2185" s="288"/>
      <c r="CD2185" s="288"/>
      <c r="CE2185" s="288"/>
      <c r="CF2185" s="288"/>
      <c r="CG2185" s="288"/>
      <c r="CH2185" s="288"/>
      <c r="CI2185" s="288"/>
      <c r="CJ2185" s="288"/>
      <c r="CK2185" s="288"/>
      <c r="CL2185" s="288"/>
    </row>
    <row r="2186" spans="2:90" x14ac:dyDescent="0.4">
      <c r="B2186" s="141" t="str">
        <f>"% of "&amp;B2201&amp;"s "&amp;"- conversion to new subscriber"</f>
        <v>% of primary units - conversion to new subscriber</v>
      </c>
      <c r="D2186" t="s">
        <v>765</v>
      </c>
      <c r="E2186" s="8" t="str">
        <f t="shared" si="2695"/>
        <v>2186 SUB-S</v>
      </c>
      <c r="G2186" t="str">
        <f>E2186</f>
        <v>2186 SUB-S</v>
      </c>
      <c r="H2186" s="12"/>
      <c r="I2186" s="60"/>
      <c r="J2186" s="60"/>
      <c r="K2186" s="16">
        <v>0.1</v>
      </c>
      <c r="L2186" s="16">
        <v>0.1</v>
      </c>
      <c r="M2186" s="16">
        <v>0.1</v>
      </c>
      <c r="N2186" s="16">
        <v>0.1</v>
      </c>
      <c r="O2186" s="16">
        <v>0.1</v>
      </c>
      <c r="P2186" s="16">
        <v>0.1</v>
      </c>
      <c r="R2186" s="20"/>
      <c r="S2186" s="146" cm="1">
        <f t="array" ref="S2186">INDEX($K:$P,ROW(),MATCH(S$3,$K$2:$P$2,0))</f>
        <v>0.1</v>
      </c>
      <c r="T2186" s="146" cm="1">
        <f t="array" ref="T2186">INDEX($K:$P,ROW(),MATCH(T$3,$K$2:$P$2,0))</f>
        <v>0.1</v>
      </c>
      <c r="U2186" s="146" cm="1">
        <f t="array" ref="U2186">INDEX($K:$P,ROW(),MATCH(U$3,$K$2:$P$2,0))</f>
        <v>0.1</v>
      </c>
      <c r="V2186" s="146" cm="1">
        <f t="array" ref="V2186">INDEX($K:$P,ROW(),MATCH(V$3,$K$2:$P$2,0))</f>
        <v>0.1</v>
      </c>
      <c r="W2186" s="146" cm="1">
        <f t="array" ref="W2186">INDEX($K:$P,ROW(),MATCH(W$3,$K$2:$P$2,0))</f>
        <v>0.1</v>
      </c>
      <c r="X2186" s="146" cm="1">
        <f t="array" ref="X2186">INDEX($K:$P,ROW(),MATCH(X$3,$K$2:$P$2,0))</f>
        <v>0.1</v>
      </c>
      <c r="Y2186" s="146" cm="1">
        <f t="array" ref="Y2186">INDEX($K:$P,ROW(),MATCH(Y$3,$K$2:$P$2,0))</f>
        <v>0.1</v>
      </c>
      <c r="Z2186" s="146" cm="1">
        <f t="array" ref="Z2186">INDEX($K:$P,ROW(),MATCH(Z$3,$K$2:$P$2,0))</f>
        <v>0.1</v>
      </c>
      <c r="AA2186" s="146" cm="1">
        <f t="array" ref="AA2186">INDEX($K:$P,ROW(),MATCH(AA$3,$K$2:$P$2,0))</f>
        <v>0.1</v>
      </c>
      <c r="AB2186" s="146" cm="1">
        <f t="array" ref="AB2186">INDEX($K:$P,ROW(),MATCH(AB$3,$K$2:$P$2,0))</f>
        <v>0.1</v>
      </c>
      <c r="AC2186" s="146" cm="1">
        <f t="array" ref="AC2186">INDEX($K:$P,ROW(),MATCH(AC$3,$K$2:$P$2,0))</f>
        <v>0.1</v>
      </c>
      <c r="AD2186" s="146" cm="1">
        <f t="array" ref="AD2186">INDEX($K:$P,ROW(),MATCH(AD$3,$K$2:$P$2,0))</f>
        <v>0.1</v>
      </c>
      <c r="AE2186" s="146" cm="1">
        <f t="array" ref="AE2186">INDEX($K:$P,ROW(),MATCH(AE$3,$K$2:$P$2,0))</f>
        <v>0.1</v>
      </c>
      <c r="AF2186" s="146" cm="1">
        <f t="array" ref="AF2186">INDEX($K:$P,ROW(),MATCH(AF$3,$K$2:$P$2,0))</f>
        <v>0.1</v>
      </c>
      <c r="AG2186" s="146" cm="1">
        <f t="array" ref="AG2186">INDEX($K:$P,ROW(),MATCH(AG$3,$K$2:$P$2,0))</f>
        <v>0.1</v>
      </c>
      <c r="AH2186" s="146" cm="1">
        <f t="array" ref="AH2186">INDEX($K:$P,ROW(),MATCH(AH$3,$K$2:$P$2,0))</f>
        <v>0.1</v>
      </c>
      <c r="AI2186" s="146" cm="1">
        <f t="array" ref="AI2186">INDEX($K:$P,ROW(),MATCH(AI$3,$K$2:$P$2,0))</f>
        <v>0.1</v>
      </c>
      <c r="AJ2186" s="146" cm="1">
        <f t="array" ref="AJ2186">INDEX($K:$P,ROW(),MATCH(AJ$3,$K$2:$P$2,0))</f>
        <v>0.1</v>
      </c>
      <c r="AK2186" s="146" cm="1">
        <f t="array" ref="AK2186">INDEX($K:$P,ROW(),MATCH(AK$3,$K$2:$P$2,0))</f>
        <v>0.1</v>
      </c>
      <c r="AL2186" s="146" cm="1">
        <f t="array" ref="AL2186">INDEX($K:$P,ROW(),MATCH(AL$3,$K$2:$P$2,0))</f>
        <v>0.1</v>
      </c>
      <c r="AM2186" s="146" cm="1">
        <f t="array" ref="AM2186">INDEX($K:$P,ROW(),MATCH(AM$3,$K$2:$P$2,0))</f>
        <v>0.1</v>
      </c>
      <c r="AN2186" s="146" cm="1">
        <f t="array" ref="AN2186">INDEX($K:$P,ROW(),MATCH(AN$3,$K$2:$P$2,0))</f>
        <v>0.1</v>
      </c>
      <c r="AO2186" s="146" cm="1">
        <f t="array" ref="AO2186">INDEX($K:$P,ROW(),MATCH(AO$3,$K$2:$P$2,0))</f>
        <v>0.1</v>
      </c>
      <c r="AP2186" s="146" cm="1">
        <f t="array" ref="AP2186">INDEX($K:$P,ROW(),MATCH(AP$3,$K$2:$P$2,0))</f>
        <v>0.1</v>
      </c>
      <c r="AQ2186" s="146" cm="1">
        <f t="array" ref="AQ2186">INDEX($K:$P,ROW(),MATCH(AQ$3,$K$2:$P$2,0))</f>
        <v>0.1</v>
      </c>
      <c r="AR2186" s="146" cm="1">
        <f t="array" ref="AR2186">INDEX($K:$P,ROW(),MATCH(AR$3,$K$2:$P$2,0))</f>
        <v>0.1</v>
      </c>
      <c r="AS2186" s="146" cm="1">
        <f t="array" ref="AS2186">INDEX($K:$P,ROW(),MATCH(AS$3,$K$2:$P$2,0))</f>
        <v>0.1</v>
      </c>
      <c r="AT2186" s="146" cm="1">
        <f t="array" ref="AT2186">INDEX($K:$P,ROW(),MATCH(AT$3,$K$2:$P$2,0))</f>
        <v>0.1</v>
      </c>
      <c r="AU2186" s="146" cm="1">
        <f t="array" ref="AU2186">INDEX($K:$P,ROW(),MATCH(AU$3,$K$2:$P$2,0))</f>
        <v>0.1</v>
      </c>
      <c r="AV2186" s="146" cm="1">
        <f t="array" ref="AV2186">INDEX($K:$P,ROW(),MATCH(AV$3,$K$2:$P$2,0))</f>
        <v>0.1</v>
      </c>
      <c r="AW2186" s="146" cm="1">
        <f t="array" ref="AW2186">INDEX($K:$P,ROW(),MATCH(AW$3,$K$2:$P$2,0))</f>
        <v>0.1</v>
      </c>
      <c r="AX2186" s="146" cm="1">
        <f t="array" ref="AX2186">INDEX($K:$P,ROW(),MATCH(AX$3,$K$2:$P$2,0))</f>
        <v>0.1</v>
      </c>
      <c r="AY2186" s="146" cm="1">
        <f t="array" ref="AY2186">INDEX($K:$P,ROW(),MATCH(AY$3,$K$2:$P$2,0))</f>
        <v>0.1</v>
      </c>
      <c r="AZ2186" s="146" cm="1">
        <f t="array" ref="AZ2186">INDEX($K:$P,ROW(),MATCH(AZ$3,$K$2:$P$2,0))</f>
        <v>0.1</v>
      </c>
      <c r="BA2186" s="146" cm="1">
        <f t="array" ref="BA2186">INDEX($K:$P,ROW(),MATCH(BA$3,$K$2:$P$2,0))</f>
        <v>0.1</v>
      </c>
      <c r="BB2186" s="146" cm="1">
        <f t="array" ref="BB2186">INDEX($K:$P,ROW(),MATCH(BB$3,$K$2:$P$2,0))</f>
        <v>0.1</v>
      </c>
      <c r="BC2186" s="146" cm="1">
        <f t="array" ref="BC2186">INDEX($K:$P,ROW(),MATCH(BC$3,$K$2:$P$2,0))</f>
        <v>0.1</v>
      </c>
      <c r="BD2186" s="146" cm="1">
        <f t="array" ref="BD2186">INDEX($K:$P,ROW(),MATCH(BD$3,$K$2:$P$2,0))</f>
        <v>0.1</v>
      </c>
      <c r="BE2186" s="146" cm="1">
        <f t="array" ref="BE2186">INDEX($K:$P,ROW(),MATCH(BE$3,$K$2:$P$2,0))</f>
        <v>0.1</v>
      </c>
      <c r="BF2186" s="146" cm="1">
        <f t="array" ref="BF2186">INDEX($K:$P,ROW(),MATCH(BF$3,$K$2:$P$2,0))</f>
        <v>0.1</v>
      </c>
      <c r="BG2186" s="146" cm="1">
        <f t="array" ref="BG2186">INDEX($K:$P,ROW(),MATCH(BG$3,$K$2:$P$2,0))</f>
        <v>0.1</v>
      </c>
      <c r="BH2186" s="146" cm="1">
        <f t="array" ref="BH2186">INDEX($K:$P,ROW(),MATCH(BH$3,$K$2:$P$2,0))</f>
        <v>0.1</v>
      </c>
      <c r="BI2186" s="146" cm="1">
        <f t="array" ref="BI2186">INDEX($K:$P,ROW(),MATCH(BI$3,$K$2:$P$2,0))</f>
        <v>0.1</v>
      </c>
      <c r="BJ2186" s="146" cm="1">
        <f t="array" ref="BJ2186">INDEX($K:$P,ROW(),MATCH(BJ$3,$K$2:$P$2,0))</f>
        <v>0.1</v>
      </c>
      <c r="BK2186" s="146" cm="1">
        <f t="array" ref="BK2186">INDEX($K:$P,ROW(),MATCH(BK$3,$K$2:$P$2,0))</f>
        <v>0.1</v>
      </c>
      <c r="BL2186" s="146" cm="1">
        <f t="array" ref="BL2186">INDEX($K:$P,ROW(),MATCH(BL$3,$K$2:$P$2,0))</f>
        <v>0.1</v>
      </c>
      <c r="BM2186" s="146" cm="1">
        <f t="array" ref="BM2186">INDEX($K:$P,ROW(),MATCH(BM$3,$K$2:$P$2,0))</f>
        <v>0.1</v>
      </c>
      <c r="BN2186" s="146" cm="1">
        <f t="array" ref="BN2186">INDEX($K:$P,ROW(),MATCH(BN$3,$K$2:$P$2,0))</f>
        <v>0.1</v>
      </c>
      <c r="BO2186" s="146" cm="1">
        <f t="array" ref="BO2186">INDEX($K:$P,ROW(),MATCH(BO$3,$K$2:$P$2,0))</f>
        <v>0.1</v>
      </c>
      <c r="BP2186" s="146" cm="1">
        <f t="array" ref="BP2186">INDEX($K:$P,ROW(),MATCH(BP$3,$K$2:$P$2,0))</f>
        <v>0.1</v>
      </c>
      <c r="BQ2186" s="146" cm="1">
        <f t="array" ref="BQ2186">INDEX($K:$P,ROW(),MATCH(BQ$3,$K$2:$P$2,0))</f>
        <v>0.1</v>
      </c>
      <c r="BR2186" s="146" cm="1">
        <f t="array" ref="BR2186">INDEX($K:$P,ROW(),MATCH(BR$3,$K$2:$P$2,0))</f>
        <v>0.1</v>
      </c>
      <c r="BS2186" s="146" cm="1">
        <f t="array" ref="BS2186">INDEX($K:$P,ROW(),MATCH(BS$3,$K$2:$P$2,0))</f>
        <v>0.1</v>
      </c>
      <c r="BT2186" s="146" cm="1">
        <f t="array" ref="BT2186">INDEX($K:$P,ROW(),MATCH(BT$3,$K$2:$P$2,0))</f>
        <v>0.1</v>
      </c>
      <c r="BU2186" s="146" cm="1">
        <f t="array" ref="BU2186">INDEX($K:$P,ROW(),MATCH(BU$3,$K$2:$P$2,0))</f>
        <v>0.1</v>
      </c>
      <c r="BV2186" s="146" cm="1">
        <f t="array" ref="BV2186">INDEX($K:$P,ROW(),MATCH(BV$3,$K$2:$P$2,0))</f>
        <v>0.1</v>
      </c>
      <c r="BW2186" s="146" cm="1">
        <f t="array" ref="BW2186">INDEX($K:$P,ROW(),MATCH(BW$3,$K$2:$P$2,0))</f>
        <v>0.1</v>
      </c>
      <c r="BX2186" s="146" cm="1">
        <f t="array" ref="BX2186">INDEX($K:$P,ROW(),MATCH(BX$3,$K$2:$P$2,0))</f>
        <v>0.1</v>
      </c>
      <c r="BY2186" s="146" cm="1">
        <f t="array" ref="BY2186">INDEX($K:$P,ROW(),MATCH(BY$3,$K$2:$P$2,0))</f>
        <v>0.1</v>
      </c>
      <c r="BZ2186" s="146" cm="1">
        <f t="array" ref="BZ2186">INDEX($K:$P,ROW(),MATCH(BZ$3,$K$2:$P$2,0))</f>
        <v>0.1</v>
      </c>
      <c r="CA2186" s="146" cm="1">
        <f t="array" ref="CA2186">INDEX($K:$P,ROW(),MATCH(CA$3,$K$2:$P$2,0))</f>
        <v>0.1</v>
      </c>
      <c r="CB2186" s="146" cm="1">
        <f t="array" ref="CB2186">INDEX($K:$P,ROW(),MATCH(CB$3,$K$2:$P$2,0))</f>
        <v>0.1</v>
      </c>
      <c r="CC2186" s="146" cm="1">
        <f t="array" ref="CC2186">INDEX($K:$P,ROW(),MATCH(CC$3,$K$2:$P$2,0))</f>
        <v>0.1</v>
      </c>
      <c r="CD2186" s="146" cm="1">
        <f t="array" ref="CD2186">INDEX($K:$P,ROW(),MATCH(CD$3,$K$2:$P$2,0))</f>
        <v>0.1</v>
      </c>
      <c r="CE2186" s="146" cm="1">
        <f t="array" ref="CE2186">INDEX($K:$P,ROW(),MATCH(CE$3,$K$2:$P$2,0))</f>
        <v>0.1</v>
      </c>
      <c r="CF2186" s="146" cm="1">
        <f t="array" ref="CF2186">INDEX($K:$P,ROW(),MATCH(CF$3,$K$2:$P$2,0))</f>
        <v>0.1</v>
      </c>
      <c r="CG2186" s="146" cm="1">
        <f t="array" ref="CG2186">INDEX($K:$P,ROW(),MATCH(CG$3,$K$2:$P$2,0))</f>
        <v>0.1</v>
      </c>
      <c r="CH2186" s="146" cm="1">
        <f t="array" ref="CH2186">INDEX($K:$P,ROW(),MATCH(CH$3,$K$2:$P$2,0))</f>
        <v>0.1</v>
      </c>
      <c r="CI2186" s="146" cm="1">
        <f t="array" ref="CI2186">INDEX($K:$P,ROW(),MATCH(CI$3,$K$2:$P$2,0))</f>
        <v>0.1</v>
      </c>
      <c r="CJ2186" s="146" cm="1">
        <f t="array" ref="CJ2186">INDEX($K:$P,ROW(),MATCH(CJ$3,$K$2:$P$2,0))</f>
        <v>0.1</v>
      </c>
      <c r="CK2186" s="146" cm="1">
        <f t="array" ref="CK2186">INDEX($K:$P,ROW(),MATCH(CK$3,$K$2:$P$2,0))</f>
        <v>0.1</v>
      </c>
      <c r="CL2186" s="146" cm="1">
        <f t="array" ref="CL2186">INDEX($K:$P,ROW(),MATCH(CL$3,$K$2:$P$2,0))</f>
        <v>0.1</v>
      </c>
    </row>
    <row r="2187" spans="2:90" x14ac:dyDescent="0.4">
      <c r="D2187" t="s">
        <v>765</v>
      </c>
      <c r="E2187" s="8" t="str">
        <f t="shared" si="2695"/>
        <v>2187 SUB-S</v>
      </c>
      <c r="S2187" s="72"/>
      <c r="T2187" s="72"/>
      <c r="U2187" s="72"/>
      <c r="V2187" s="72"/>
      <c r="W2187" s="72"/>
      <c r="X2187" s="72"/>
      <c r="Y2187" s="72"/>
      <c r="Z2187" s="72"/>
      <c r="AA2187" s="72"/>
      <c r="AB2187" s="72"/>
      <c r="AC2187" s="72"/>
      <c r="AD2187" s="72"/>
      <c r="AE2187" s="72"/>
      <c r="AF2187" s="72"/>
      <c r="AG2187" s="72"/>
      <c r="AH2187" s="72"/>
      <c r="AI2187" s="72"/>
      <c r="AJ2187" s="72"/>
      <c r="AK2187" s="72"/>
      <c r="AL2187" s="72"/>
      <c r="AM2187" s="72"/>
      <c r="AN2187" s="72"/>
      <c r="AO2187" s="72"/>
      <c r="AP2187" s="72"/>
      <c r="AQ2187" s="72"/>
      <c r="AR2187" s="72"/>
      <c r="AS2187" s="72"/>
      <c r="AT2187" s="72"/>
      <c r="AU2187" s="72"/>
      <c r="AV2187" s="72"/>
      <c r="AW2187" s="72"/>
      <c r="AX2187" s="72"/>
      <c r="AY2187" s="72"/>
      <c r="AZ2187" s="72"/>
      <c r="BA2187" s="72"/>
      <c r="BB2187" s="72"/>
      <c r="BC2187" s="72"/>
      <c r="BD2187" s="72"/>
      <c r="BE2187" s="72"/>
      <c r="BF2187" s="72"/>
      <c r="BG2187" s="72"/>
      <c r="BH2187" s="72"/>
      <c r="BI2187" s="72"/>
      <c r="BJ2187" s="72"/>
      <c r="BK2187" s="72"/>
      <c r="BL2187" s="72"/>
      <c r="BM2187" s="72"/>
      <c r="BN2187" s="72"/>
      <c r="BO2187" s="72"/>
      <c r="BP2187" s="72"/>
      <c r="BQ2187" s="72"/>
      <c r="BR2187" s="72"/>
      <c r="BS2187" s="72"/>
      <c r="BT2187" s="72"/>
      <c r="BU2187" s="72"/>
      <c r="BV2187" s="72"/>
      <c r="BW2187" s="72"/>
      <c r="BX2187" s="72"/>
      <c r="BY2187" s="72"/>
      <c r="BZ2187" s="72"/>
      <c r="CA2187" s="72"/>
      <c r="CB2187" s="72"/>
      <c r="CC2187" s="72"/>
      <c r="CD2187" s="72"/>
      <c r="CE2187" s="72"/>
      <c r="CF2187" s="72"/>
      <c r="CG2187" s="72"/>
      <c r="CH2187" s="72"/>
      <c r="CI2187" s="72"/>
      <c r="CJ2187" s="72"/>
      <c r="CK2187" s="72"/>
      <c r="CL2187" s="72"/>
    </row>
    <row r="2188" spans="2:90" x14ac:dyDescent="0.4">
      <c r="B2188" s="95" t="s">
        <v>444</v>
      </c>
      <c r="C2188" s="6"/>
      <c r="D2188" t="s">
        <v>765</v>
      </c>
      <c r="E2188" s="8" t="str">
        <f t="shared" si="2695"/>
        <v>2188 SUB-S</v>
      </c>
      <c r="G2188" s="6"/>
      <c r="H2188" s="12"/>
      <c r="I2188" s="60"/>
      <c r="J2188" s="60"/>
      <c r="S2188" s="72"/>
      <c r="T2188" s="72"/>
      <c r="U2188" s="72"/>
      <c r="V2188" s="72"/>
      <c r="W2188" s="72"/>
      <c r="X2188" s="72"/>
      <c r="Y2188" s="72"/>
      <c r="Z2188" s="72"/>
      <c r="AA2188" s="72"/>
      <c r="AB2188" s="72"/>
      <c r="AC2188" s="72"/>
      <c r="AD2188" s="72"/>
      <c r="AE2188" s="72"/>
      <c r="AF2188" s="72"/>
      <c r="AG2188" s="72"/>
      <c r="AH2188" s="72"/>
      <c r="AI2188" s="72"/>
      <c r="AJ2188" s="72"/>
      <c r="AK2188" s="72"/>
      <c r="AL2188" s="72"/>
      <c r="AM2188" s="72"/>
      <c r="AN2188" s="72"/>
      <c r="AO2188" s="72"/>
      <c r="AP2188" s="72"/>
      <c r="AQ2188" s="72"/>
      <c r="AR2188" s="72"/>
      <c r="AS2188" s="72"/>
      <c r="AT2188" s="72"/>
      <c r="AU2188" s="72"/>
      <c r="AV2188" s="72"/>
      <c r="AW2188" s="72"/>
      <c r="AX2188" s="72"/>
      <c r="AY2188" s="72"/>
      <c r="AZ2188" s="72"/>
      <c r="BA2188" s="72"/>
      <c r="BB2188" s="72"/>
      <c r="BC2188" s="72"/>
      <c r="BD2188" s="72"/>
      <c r="BE2188" s="72"/>
      <c r="BF2188" s="72"/>
      <c r="BG2188" s="72"/>
      <c r="BH2188" s="72"/>
      <c r="BI2188" s="72"/>
      <c r="BJ2188" s="72"/>
      <c r="BK2188" s="72"/>
      <c r="BL2188" s="72"/>
      <c r="BM2188" s="72"/>
      <c r="BN2188" s="72"/>
      <c r="BO2188" s="72"/>
      <c r="BP2188" s="72"/>
      <c r="BQ2188" s="72"/>
      <c r="BR2188" s="72"/>
      <c r="BS2188" s="72"/>
      <c r="BT2188" s="72"/>
      <c r="BU2188" s="72"/>
      <c r="BV2188" s="72"/>
      <c r="BW2188" s="72"/>
      <c r="BX2188" s="72"/>
      <c r="BY2188" s="72"/>
      <c r="BZ2188" s="72"/>
      <c r="CA2188" s="72"/>
      <c r="CB2188" s="72"/>
      <c r="CC2188" s="72"/>
      <c r="CD2188" s="72"/>
      <c r="CE2188" s="72"/>
      <c r="CF2188" s="72"/>
      <c r="CG2188" s="72"/>
      <c r="CH2188" s="72"/>
      <c r="CI2188" s="72"/>
      <c r="CJ2188" s="72"/>
      <c r="CK2188" s="72"/>
      <c r="CL2188" s="72"/>
    </row>
    <row r="2189" spans="2:90" x14ac:dyDescent="0.4">
      <c r="B2189" s="154" t="s">
        <v>71</v>
      </c>
      <c r="C2189" s="6"/>
      <c r="D2189" t="s">
        <v>765</v>
      </c>
      <c r="E2189" s="8" t="str">
        <f t="shared" si="2695"/>
        <v>2189 SUB-S</v>
      </c>
      <c r="G2189" s="6"/>
      <c r="K2189" s="15">
        <f>SUMIF($4:$4,K$2-1,2187:2187)</f>
        <v>0</v>
      </c>
      <c r="L2189" s="15">
        <f ca="1">K2193</f>
        <v>11400</v>
      </c>
      <c r="M2189" s="15">
        <f ca="1">L2193</f>
        <v>22800</v>
      </c>
      <c r="N2189" s="15">
        <f ca="1">M2193</f>
        <v>34200</v>
      </c>
      <c r="O2189" s="15">
        <f ca="1">N2193</f>
        <v>45600</v>
      </c>
      <c r="P2189" s="15">
        <f ca="1">O2193</f>
        <v>57000</v>
      </c>
      <c r="R2189" s="15"/>
      <c r="S2189" s="76">
        <f t="shared" ref="S2189:AY2189" si="2696">R2193</f>
        <v>0</v>
      </c>
      <c r="T2189" s="76">
        <f t="shared" ca="1" si="2696"/>
        <v>950</v>
      </c>
      <c r="U2189" s="76">
        <f t="shared" ca="1" si="2696"/>
        <v>1900</v>
      </c>
      <c r="V2189" s="76">
        <f t="shared" ca="1" si="2696"/>
        <v>2850</v>
      </c>
      <c r="W2189" s="76">
        <f t="shared" ca="1" si="2696"/>
        <v>3800</v>
      </c>
      <c r="X2189" s="76">
        <f t="shared" ca="1" si="2696"/>
        <v>4750</v>
      </c>
      <c r="Y2189" s="76">
        <f t="shared" ca="1" si="2696"/>
        <v>5700</v>
      </c>
      <c r="Z2189" s="76">
        <f t="shared" ca="1" si="2696"/>
        <v>6650</v>
      </c>
      <c r="AA2189" s="76">
        <f t="shared" ca="1" si="2696"/>
        <v>7600</v>
      </c>
      <c r="AB2189" s="76">
        <f t="shared" ca="1" si="2696"/>
        <v>8550</v>
      </c>
      <c r="AC2189" s="76">
        <f t="shared" ca="1" si="2696"/>
        <v>9500</v>
      </c>
      <c r="AD2189" s="76">
        <f t="shared" ca="1" si="2696"/>
        <v>10450</v>
      </c>
      <c r="AE2189" s="76">
        <f t="shared" ca="1" si="2696"/>
        <v>11400</v>
      </c>
      <c r="AF2189" s="76">
        <f t="shared" ca="1" si="2696"/>
        <v>12350</v>
      </c>
      <c r="AG2189" s="76">
        <f t="shared" ca="1" si="2696"/>
        <v>13300</v>
      </c>
      <c r="AH2189" s="76">
        <f t="shared" ca="1" si="2696"/>
        <v>14250</v>
      </c>
      <c r="AI2189" s="76">
        <f t="shared" ca="1" si="2696"/>
        <v>15200</v>
      </c>
      <c r="AJ2189" s="76">
        <f t="shared" ca="1" si="2696"/>
        <v>16150</v>
      </c>
      <c r="AK2189" s="76">
        <f t="shared" ca="1" si="2696"/>
        <v>17100</v>
      </c>
      <c r="AL2189" s="76">
        <f t="shared" ca="1" si="2696"/>
        <v>18050</v>
      </c>
      <c r="AM2189" s="76">
        <f t="shared" ca="1" si="2696"/>
        <v>19000</v>
      </c>
      <c r="AN2189" s="76">
        <f t="shared" ca="1" si="2696"/>
        <v>19950</v>
      </c>
      <c r="AO2189" s="76">
        <f t="shared" ca="1" si="2696"/>
        <v>20900</v>
      </c>
      <c r="AP2189" s="76">
        <f t="shared" ca="1" si="2696"/>
        <v>21850</v>
      </c>
      <c r="AQ2189" s="76">
        <f t="shared" ca="1" si="2696"/>
        <v>22800</v>
      </c>
      <c r="AR2189" s="76">
        <f t="shared" ca="1" si="2696"/>
        <v>23750</v>
      </c>
      <c r="AS2189" s="76">
        <f t="shared" ca="1" si="2696"/>
        <v>24700</v>
      </c>
      <c r="AT2189" s="76">
        <f t="shared" ca="1" si="2696"/>
        <v>25650</v>
      </c>
      <c r="AU2189" s="76">
        <f t="shared" ca="1" si="2696"/>
        <v>26600</v>
      </c>
      <c r="AV2189" s="76">
        <f t="shared" ca="1" si="2696"/>
        <v>27550</v>
      </c>
      <c r="AW2189" s="76">
        <f t="shared" ca="1" si="2696"/>
        <v>28500</v>
      </c>
      <c r="AX2189" s="76">
        <f t="shared" ca="1" si="2696"/>
        <v>29450</v>
      </c>
      <c r="AY2189" s="76">
        <f t="shared" ca="1" si="2696"/>
        <v>30400</v>
      </c>
      <c r="AZ2189" s="76">
        <f t="shared" ref="AZ2189:CE2189" ca="1" si="2697">AY2193</f>
        <v>31350</v>
      </c>
      <c r="BA2189" s="76">
        <f t="shared" ca="1" si="2697"/>
        <v>32300</v>
      </c>
      <c r="BB2189" s="76">
        <f t="shared" ca="1" si="2697"/>
        <v>33250</v>
      </c>
      <c r="BC2189" s="76">
        <f t="shared" ca="1" si="2697"/>
        <v>34200</v>
      </c>
      <c r="BD2189" s="76">
        <f t="shared" ca="1" si="2697"/>
        <v>35150</v>
      </c>
      <c r="BE2189" s="76">
        <f t="shared" ca="1" si="2697"/>
        <v>36100</v>
      </c>
      <c r="BF2189" s="76">
        <f t="shared" ca="1" si="2697"/>
        <v>37050</v>
      </c>
      <c r="BG2189" s="76">
        <f t="shared" ca="1" si="2697"/>
        <v>38000</v>
      </c>
      <c r="BH2189" s="76">
        <f t="shared" ca="1" si="2697"/>
        <v>38950</v>
      </c>
      <c r="BI2189" s="76">
        <f t="shared" ca="1" si="2697"/>
        <v>39900</v>
      </c>
      <c r="BJ2189" s="76">
        <f t="shared" ca="1" si="2697"/>
        <v>40850</v>
      </c>
      <c r="BK2189" s="76">
        <f t="shared" ca="1" si="2697"/>
        <v>41800</v>
      </c>
      <c r="BL2189" s="76">
        <f t="shared" ca="1" si="2697"/>
        <v>42750</v>
      </c>
      <c r="BM2189" s="76">
        <f t="shared" ca="1" si="2697"/>
        <v>43700</v>
      </c>
      <c r="BN2189" s="76">
        <f t="shared" ca="1" si="2697"/>
        <v>44650</v>
      </c>
      <c r="BO2189" s="76">
        <f t="shared" ca="1" si="2697"/>
        <v>45600</v>
      </c>
      <c r="BP2189" s="76">
        <f t="shared" ca="1" si="2697"/>
        <v>46550</v>
      </c>
      <c r="BQ2189" s="76">
        <f t="shared" ca="1" si="2697"/>
        <v>47500</v>
      </c>
      <c r="BR2189" s="76">
        <f t="shared" ca="1" si="2697"/>
        <v>48450</v>
      </c>
      <c r="BS2189" s="76">
        <f t="shared" ca="1" si="2697"/>
        <v>49400</v>
      </c>
      <c r="BT2189" s="76">
        <f t="shared" ca="1" si="2697"/>
        <v>50350</v>
      </c>
      <c r="BU2189" s="76">
        <f t="shared" ca="1" si="2697"/>
        <v>51300</v>
      </c>
      <c r="BV2189" s="76">
        <f t="shared" ca="1" si="2697"/>
        <v>52250</v>
      </c>
      <c r="BW2189" s="76">
        <f t="shared" ca="1" si="2697"/>
        <v>53200</v>
      </c>
      <c r="BX2189" s="76">
        <f t="shared" ca="1" si="2697"/>
        <v>54150</v>
      </c>
      <c r="BY2189" s="76">
        <f t="shared" ca="1" si="2697"/>
        <v>55100</v>
      </c>
      <c r="BZ2189" s="76">
        <f t="shared" ca="1" si="2697"/>
        <v>56050</v>
      </c>
      <c r="CA2189" s="76">
        <f t="shared" ca="1" si="2697"/>
        <v>57000</v>
      </c>
      <c r="CB2189" s="76">
        <f t="shared" ca="1" si="2697"/>
        <v>57950</v>
      </c>
      <c r="CC2189" s="76">
        <f t="shared" ca="1" si="2697"/>
        <v>58900</v>
      </c>
      <c r="CD2189" s="76">
        <f t="shared" ca="1" si="2697"/>
        <v>59850</v>
      </c>
      <c r="CE2189" s="76">
        <f t="shared" ca="1" si="2697"/>
        <v>60800</v>
      </c>
      <c r="CF2189" s="76">
        <f t="shared" ref="CF2189:CL2189" ca="1" si="2698">CE2193</f>
        <v>61750</v>
      </c>
      <c r="CG2189" s="76">
        <f t="shared" ca="1" si="2698"/>
        <v>62700</v>
      </c>
      <c r="CH2189" s="76">
        <f t="shared" ca="1" si="2698"/>
        <v>63650</v>
      </c>
      <c r="CI2189" s="76">
        <f t="shared" ca="1" si="2698"/>
        <v>64600</v>
      </c>
      <c r="CJ2189" s="76">
        <f t="shared" ca="1" si="2698"/>
        <v>65550</v>
      </c>
      <c r="CK2189" s="76">
        <f t="shared" ca="1" si="2698"/>
        <v>66500</v>
      </c>
      <c r="CL2189" s="76">
        <f t="shared" ca="1" si="2698"/>
        <v>67450</v>
      </c>
    </row>
    <row r="2190" spans="2:90" x14ac:dyDescent="0.4">
      <c r="B2190" s="154" t="s">
        <v>72</v>
      </c>
      <c r="C2190" s="6"/>
      <c r="D2190" t="s">
        <v>765</v>
      </c>
      <c r="E2190" s="8" t="str">
        <f t="shared" si="2695"/>
        <v>2190 SUB-S</v>
      </c>
      <c r="G2190" s="6"/>
      <c r="K2190" s="34">
        <f t="shared" ref="K2190:P2190" ca="1" si="2699">SUMIF($3:$3,K$2,2190:2190)</f>
        <v>12000</v>
      </c>
      <c r="L2190" s="34">
        <f t="shared" ca="1" si="2699"/>
        <v>12000</v>
      </c>
      <c r="M2190" s="34">
        <f t="shared" ca="1" si="2699"/>
        <v>12000</v>
      </c>
      <c r="N2190" s="34">
        <f t="shared" ca="1" si="2699"/>
        <v>12000</v>
      </c>
      <c r="O2190" s="34">
        <f t="shared" ca="1" si="2699"/>
        <v>12000</v>
      </c>
      <c r="P2190" s="34">
        <f t="shared" ca="1" si="2699"/>
        <v>12000</v>
      </c>
      <c r="R2190" s="15"/>
      <c r="S2190" s="76" cm="1">
        <f t="array" aca="1" ref="S2190" ca="1">INDIRECT(S2179)*S2186</f>
        <v>1000</v>
      </c>
      <c r="T2190" s="76" cm="1">
        <f t="array" aca="1" ref="T2190" ca="1">INDIRECT(T2179)*T2186</f>
        <v>1000</v>
      </c>
      <c r="U2190" s="76" cm="1">
        <f t="array" aca="1" ref="U2190" ca="1">INDIRECT(U2179)*U2186</f>
        <v>1000</v>
      </c>
      <c r="V2190" s="76" cm="1">
        <f t="array" aca="1" ref="V2190" ca="1">INDIRECT(V2179)*V2186</f>
        <v>1000</v>
      </c>
      <c r="W2190" s="76" cm="1">
        <f t="array" aca="1" ref="W2190" ca="1">INDIRECT(W2179)*W2186</f>
        <v>1000</v>
      </c>
      <c r="X2190" s="76" cm="1">
        <f t="array" aca="1" ref="X2190" ca="1">INDIRECT(X2179)*X2186</f>
        <v>1000</v>
      </c>
      <c r="Y2190" s="76" cm="1">
        <f t="array" aca="1" ref="Y2190" ca="1">INDIRECT(Y2179)*Y2186</f>
        <v>1000</v>
      </c>
      <c r="Z2190" s="76" cm="1">
        <f t="array" aca="1" ref="Z2190" ca="1">INDIRECT(Z2179)*Z2186</f>
        <v>1000</v>
      </c>
      <c r="AA2190" s="76" cm="1">
        <f t="array" aca="1" ref="AA2190" ca="1">INDIRECT(AA2179)*AA2186</f>
        <v>1000</v>
      </c>
      <c r="AB2190" s="76" cm="1">
        <f t="array" aca="1" ref="AB2190" ca="1">INDIRECT(AB2179)*AB2186</f>
        <v>1000</v>
      </c>
      <c r="AC2190" s="76" cm="1">
        <f t="array" aca="1" ref="AC2190" ca="1">INDIRECT(AC2179)*AC2186</f>
        <v>1000</v>
      </c>
      <c r="AD2190" s="76" cm="1">
        <f t="array" aca="1" ref="AD2190" ca="1">INDIRECT(AD2179)*AD2186</f>
        <v>1000</v>
      </c>
      <c r="AE2190" s="76" cm="1">
        <f t="array" aca="1" ref="AE2190" ca="1">INDIRECT(AE2179)*AE2186</f>
        <v>1000</v>
      </c>
      <c r="AF2190" s="76" cm="1">
        <f t="array" aca="1" ref="AF2190" ca="1">INDIRECT(AF2179)*AF2186</f>
        <v>1000</v>
      </c>
      <c r="AG2190" s="76" cm="1">
        <f t="array" aca="1" ref="AG2190" ca="1">INDIRECT(AG2179)*AG2186</f>
        <v>1000</v>
      </c>
      <c r="AH2190" s="76" cm="1">
        <f t="array" aca="1" ref="AH2190" ca="1">INDIRECT(AH2179)*AH2186</f>
        <v>1000</v>
      </c>
      <c r="AI2190" s="76" cm="1">
        <f t="array" aca="1" ref="AI2190" ca="1">INDIRECT(AI2179)*AI2186</f>
        <v>1000</v>
      </c>
      <c r="AJ2190" s="76" cm="1">
        <f t="array" aca="1" ref="AJ2190" ca="1">INDIRECT(AJ2179)*AJ2186</f>
        <v>1000</v>
      </c>
      <c r="AK2190" s="76" cm="1">
        <f t="array" aca="1" ref="AK2190" ca="1">INDIRECT(AK2179)*AK2186</f>
        <v>1000</v>
      </c>
      <c r="AL2190" s="76" cm="1">
        <f t="array" aca="1" ref="AL2190" ca="1">INDIRECT(AL2179)*AL2186</f>
        <v>1000</v>
      </c>
      <c r="AM2190" s="76" cm="1">
        <f t="array" aca="1" ref="AM2190" ca="1">INDIRECT(AM2179)*AM2186</f>
        <v>1000</v>
      </c>
      <c r="AN2190" s="76" cm="1">
        <f t="array" aca="1" ref="AN2190" ca="1">INDIRECT(AN2179)*AN2186</f>
        <v>1000</v>
      </c>
      <c r="AO2190" s="76" cm="1">
        <f t="array" aca="1" ref="AO2190" ca="1">INDIRECT(AO2179)*AO2186</f>
        <v>1000</v>
      </c>
      <c r="AP2190" s="76" cm="1">
        <f t="array" aca="1" ref="AP2190" ca="1">INDIRECT(AP2179)*AP2186</f>
        <v>1000</v>
      </c>
      <c r="AQ2190" s="76" cm="1">
        <f t="array" aca="1" ref="AQ2190" ca="1">INDIRECT(AQ2179)*AQ2186</f>
        <v>1000</v>
      </c>
      <c r="AR2190" s="76" cm="1">
        <f t="array" aca="1" ref="AR2190" ca="1">INDIRECT(AR2179)*AR2186</f>
        <v>1000</v>
      </c>
      <c r="AS2190" s="76" cm="1">
        <f t="array" aca="1" ref="AS2190" ca="1">INDIRECT(AS2179)*AS2186</f>
        <v>1000</v>
      </c>
      <c r="AT2190" s="76" cm="1">
        <f t="array" aca="1" ref="AT2190" ca="1">INDIRECT(AT2179)*AT2186</f>
        <v>1000</v>
      </c>
      <c r="AU2190" s="76" cm="1">
        <f t="array" aca="1" ref="AU2190" ca="1">INDIRECT(AU2179)*AU2186</f>
        <v>1000</v>
      </c>
      <c r="AV2190" s="76" cm="1">
        <f t="array" aca="1" ref="AV2190" ca="1">INDIRECT(AV2179)*AV2186</f>
        <v>1000</v>
      </c>
      <c r="AW2190" s="76" cm="1">
        <f t="array" aca="1" ref="AW2190" ca="1">INDIRECT(AW2179)*AW2186</f>
        <v>1000</v>
      </c>
      <c r="AX2190" s="76" cm="1">
        <f t="array" aca="1" ref="AX2190" ca="1">INDIRECT(AX2179)*AX2186</f>
        <v>1000</v>
      </c>
      <c r="AY2190" s="76" cm="1">
        <f t="array" aca="1" ref="AY2190" ca="1">INDIRECT(AY2179)*AY2186</f>
        <v>1000</v>
      </c>
      <c r="AZ2190" s="76" cm="1">
        <f t="array" aca="1" ref="AZ2190" ca="1">INDIRECT(AZ2179)*AZ2186</f>
        <v>1000</v>
      </c>
      <c r="BA2190" s="76" cm="1">
        <f t="array" aca="1" ref="BA2190" ca="1">INDIRECT(BA2179)*BA2186</f>
        <v>1000</v>
      </c>
      <c r="BB2190" s="76" cm="1">
        <f t="array" aca="1" ref="BB2190" ca="1">INDIRECT(BB2179)*BB2186</f>
        <v>1000</v>
      </c>
      <c r="BC2190" s="76" cm="1">
        <f t="array" aca="1" ref="BC2190" ca="1">INDIRECT(BC2179)*BC2186</f>
        <v>1000</v>
      </c>
      <c r="BD2190" s="76" cm="1">
        <f t="array" aca="1" ref="BD2190" ca="1">INDIRECT(BD2179)*BD2186</f>
        <v>1000</v>
      </c>
      <c r="BE2190" s="76" cm="1">
        <f t="array" aca="1" ref="BE2190" ca="1">INDIRECT(BE2179)*BE2186</f>
        <v>1000</v>
      </c>
      <c r="BF2190" s="76" cm="1">
        <f t="array" aca="1" ref="BF2190" ca="1">INDIRECT(BF2179)*BF2186</f>
        <v>1000</v>
      </c>
      <c r="BG2190" s="76" cm="1">
        <f t="array" aca="1" ref="BG2190" ca="1">INDIRECT(BG2179)*BG2186</f>
        <v>1000</v>
      </c>
      <c r="BH2190" s="76" cm="1">
        <f t="array" aca="1" ref="BH2190" ca="1">INDIRECT(BH2179)*BH2186</f>
        <v>1000</v>
      </c>
      <c r="BI2190" s="76" cm="1">
        <f t="array" aca="1" ref="BI2190" ca="1">INDIRECT(BI2179)*BI2186</f>
        <v>1000</v>
      </c>
      <c r="BJ2190" s="76" cm="1">
        <f t="array" aca="1" ref="BJ2190" ca="1">INDIRECT(BJ2179)*BJ2186</f>
        <v>1000</v>
      </c>
      <c r="BK2190" s="76" cm="1">
        <f t="array" aca="1" ref="BK2190" ca="1">INDIRECT(BK2179)*BK2186</f>
        <v>1000</v>
      </c>
      <c r="BL2190" s="76" cm="1">
        <f t="array" aca="1" ref="BL2190" ca="1">INDIRECT(BL2179)*BL2186</f>
        <v>1000</v>
      </c>
      <c r="BM2190" s="76" cm="1">
        <f t="array" aca="1" ref="BM2190" ca="1">INDIRECT(BM2179)*BM2186</f>
        <v>1000</v>
      </c>
      <c r="BN2190" s="76" cm="1">
        <f t="array" aca="1" ref="BN2190" ca="1">INDIRECT(BN2179)*BN2186</f>
        <v>1000</v>
      </c>
      <c r="BO2190" s="76" cm="1">
        <f t="array" aca="1" ref="BO2190" ca="1">INDIRECT(BO2179)*BO2186</f>
        <v>1000</v>
      </c>
      <c r="BP2190" s="76" cm="1">
        <f t="array" aca="1" ref="BP2190" ca="1">INDIRECT(BP2179)*BP2186</f>
        <v>1000</v>
      </c>
      <c r="BQ2190" s="76" cm="1">
        <f t="array" aca="1" ref="BQ2190" ca="1">INDIRECT(BQ2179)*BQ2186</f>
        <v>1000</v>
      </c>
      <c r="BR2190" s="76" cm="1">
        <f t="array" aca="1" ref="BR2190" ca="1">INDIRECT(BR2179)*BR2186</f>
        <v>1000</v>
      </c>
      <c r="BS2190" s="76" cm="1">
        <f t="array" aca="1" ref="BS2190" ca="1">INDIRECT(BS2179)*BS2186</f>
        <v>1000</v>
      </c>
      <c r="BT2190" s="76" cm="1">
        <f t="array" aca="1" ref="BT2190" ca="1">INDIRECT(BT2179)*BT2186</f>
        <v>1000</v>
      </c>
      <c r="BU2190" s="76" cm="1">
        <f t="array" aca="1" ref="BU2190" ca="1">INDIRECT(BU2179)*BU2186</f>
        <v>1000</v>
      </c>
      <c r="BV2190" s="76" cm="1">
        <f t="array" aca="1" ref="BV2190" ca="1">INDIRECT(BV2179)*BV2186</f>
        <v>1000</v>
      </c>
      <c r="BW2190" s="76" cm="1">
        <f t="array" aca="1" ref="BW2190" ca="1">INDIRECT(BW2179)*BW2186</f>
        <v>1000</v>
      </c>
      <c r="BX2190" s="76" cm="1">
        <f t="array" aca="1" ref="BX2190" ca="1">INDIRECT(BX2179)*BX2186</f>
        <v>1000</v>
      </c>
      <c r="BY2190" s="76" cm="1">
        <f t="array" aca="1" ref="BY2190" ca="1">INDIRECT(BY2179)*BY2186</f>
        <v>1000</v>
      </c>
      <c r="BZ2190" s="76" cm="1">
        <f t="array" aca="1" ref="BZ2190" ca="1">INDIRECT(BZ2179)*BZ2186</f>
        <v>1000</v>
      </c>
      <c r="CA2190" s="76" cm="1">
        <f t="array" aca="1" ref="CA2190" ca="1">INDIRECT(CA2179)*CA2186</f>
        <v>1000</v>
      </c>
      <c r="CB2190" s="76" cm="1">
        <f t="array" aca="1" ref="CB2190" ca="1">INDIRECT(CB2179)*CB2186</f>
        <v>1000</v>
      </c>
      <c r="CC2190" s="76" cm="1">
        <f t="array" aca="1" ref="CC2190" ca="1">INDIRECT(CC2179)*CC2186</f>
        <v>1000</v>
      </c>
      <c r="CD2190" s="76" cm="1">
        <f t="array" aca="1" ref="CD2190" ca="1">INDIRECT(CD2179)*CD2186</f>
        <v>1000</v>
      </c>
      <c r="CE2190" s="76" cm="1">
        <f t="array" aca="1" ref="CE2190" ca="1">INDIRECT(CE2179)*CE2186</f>
        <v>1000</v>
      </c>
      <c r="CF2190" s="76" cm="1">
        <f t="array" aca="1" ref="CF2190" ca="1">INDIRECT(CF2179)*CF2186</f>
        <v>1000</v>
      </c>
      <c r="CG2190" s="76" cm="1">
        <f t="array" aca="1" ref="CG2190" ca="1">INDIRECT(CG2179)*CG2186</f>
        <v>1000</v>
      </c>
      <c r="CH2190" s="76" cm="1">
        <f t="array" aca="1" ref="CH2190" ca="1">INDIRECT(CH2179)*CH2186</f>
        <v>1000</v>
      </c>
      <c r="CI2190" s="76" cm="1">
        <f t="array" aca="1" ref="CI2190" ca="1">INDIRECT(CI2179)*CI2186</f>
        <v>1000</v>
      </c>
      <c r="CJ2190" s="76" cm="1">
        <f t="array" aca="1" ref="CJ2190" ca="1">INDIRECT(CJ2179)*CJ2186</f>
        <v>1000</v>
      </c>
      <c r="CK2190" s="76" cm="1">
        <f t="array" aca="1" ref="CK2190" ca="1">INDIRECT(CK2179)*CK2186</f>
        <v>1000</v>
      </c>
      <c r="CL2190" s="76" cm="1">
        <f t="array" aca="1" ref="CL2190" ca="1">INDIRECT(CL2179)*CL2186</f>
        <v>1000</v>
      </c>
    </row>
    <row r="2191" spans="2:90" x14ac:dyDescent="0.4">
      <c r="B2191" s="154" t="s">
        <v>73</v>
      </c>
      <c r="D2191" t="s">
        <v>765</v>
      </c>
      <c r="E2191" s="8" t="str">
        <f t="shared" si="2695"/>
        <v>2191 SUB-S</v>
      </c>
      <c r="G2191" t="str">
        <f>E2191</f>
        <v>2191 SUB-S</v>
      </c>
      <c r="H2191" s="12"/>
      <c r="I2191" s="60"/>
      <c r="J2191" s="60"/>
      <c r="K2191" s="16">
        <v>0.05</v>
      </c>
      <c r="L2191" s="16">
        <v>0.05</v>
      </c>
      <c r="M2191" s="16">
        <v>0.05</v>
      </c>
      <c r="N2191" s="16">
        <v>0.05</v>
      </c>
      <c r="O2191" s="16">
        <v>0.05</v>
      </c>
      <c r="P2191" s="16">
        <v>0.05</v>
      </c>
      <c r="R2191" s="20"/>
      <c r="S2191" s="146" cm="1">
        <f t="array" ref="S2191">INDEX($K:$P,ROW(),MATCH(S$3,$K$2:$P$2,0))</f>
        <v>0.05</v>
      </c>
      <c r="T2191" s="146" cm="1">
        <f t="array" ref="T2191">INDEX($K:$P,ROW(),MATCH(T$3,$K$2:$P$2,0))</f>
        <v>0.05</v>
      </c>
      <c r="U2191" s="146" cm="1">
        <f t="array" ref="U2191">INDEX($K:$P,ROW(),MATCH(U$3,$K$2:$P$2,0))</f>
        <v>0.05</v>
      </c>
      <c r="V2191" s="146" cm="1">
        <f t="array" ref="V2191">INDEX($K:$P,ROW(),MATCH(V$3,$K$2:$P$2,0))</f>
        <v>0.05</v>
      </c>
      <c r="W2191" s="146" cm="1">
        <f t="array" ref="W2191">INDEX($K:$P,ROW(),MATCH(W$3,$K$2:$P$2,0))</f>
        <v>0.05</v>
      </c>
      <c r="X2191" s="146" cm="1">
        <f t="array" ref="X2191">INDEX($K:$P,ROW(),MATCH(X$3,$K$2:$P$2,0))</f>
        <v>0.05</v>
      </c>
      <c r="Y2191" s="146" cm="1">
        <f t="array" ref="Y2191">INDEX($K:$P,ROW(),MATCH(Y$3,$K$2:$P$2,0))</f>
        <v>0.05</v>
      </c>
      <c r="Z2191" s="146" cm="1">
        <f t="array" ref="Z2191">INDEX($K:$P,ROW(),MATCH(Z$3,$K$2:$P$2,0))</f>
        <v>0.05</v>
      </c>
      <c r="AA2191" s="146" cm="1">
        <f t="array" ref="AA2191">INDEX($K:$P,ROW(),MATCH(AA$3,$K$2:$P$2,0))</f>
        <v>0.05</v>
      </c>
      <c r="AB2191" s="146" cm="1">
        <f t="array" ref="AB2191">INDEX($K:$P,ROW(),MATCH(AB$3,$K$2:$P$2,0))</f>
        <v>0.05</v>
      </c>
      <c r="AC2191" s="146" cm="1">
        <f t="array" ref="AC2191">INDEX($K:$P,ROW(),MATCH(AC$3,$K$2:$P$2,0))</f>
        <v>0.05</v>
      </c>
      <c r="AD2191" s="146" cm="1">
        <f t="array" ref="AD2191">INDEX($K:$P,ROW(),MATCH(AD$3,$K$2:$P$2,0))</f>
        <v>0.05</v>
      </c>
      <c r="AE2191" s="146" cm="1">
        <f t="array" ref="AE2191">INDEX($K:$P,ROW(),MATCH(AE$3,$K$2:$P$2,0))</f>
        <v>0.05</v>
      </c>
      <c r="AF2191" s="146" cm="1">
        <f t="array" ref="AF2191">INDEX($K:$P,ROW(),MATCH(AF$3,$K$2:$P$2,0))</f>
        <v>0.05</v>
      </c>
      <c r="AG2191" s="146" cm="1">
        <f t="array" ref="AG2191">INDEX($K:$P,ROW(),MATCH(AG$3,$K$2:$P$2,0))</f>
        <v>0.05</v>
      </c>
      <c r="AH2191" s="146" cm="1">
        <f t="array" ref="AH2191">INDEX($K:$P,ROW(),MATCH(AH$3,$K$2:$P$2,0))</f>
        <v>0.05</v>
      </c>
      <c r="AI2191" s="146" cm="1">
        <f t="array" ref="AI2191">INDEX($K:$P,ROW(),MATCH(AI$3,$K$2:$P$2,0))</f>
        <v>0.05</v>
      </c>
      <c r="AJ2191" s="146" cm="1">
        <f t="array" ref="AJ2191">INDEX($K:$P,ROW(),MATCH(AJ$3,$K$2:$P$2,0))</f>
        <v>0.05</v>
      </c>
      <c r="AK2191" s="146" cm="1">
        <f t="array" ref="AK2191">INDEX($K:$P,ROW(),MATCH(AK$3,$K$2:$P$2,0))</f>
        <v>0.05</v>
      </c>
      <c r="AL2191" s="146" cm="1">
        <f t="array" ref="AL2191">INDEX($K:$P,ROW(),MATCH(AL$3,$K$2:$P$2,0))</f>
        <v>0.05</v>
      </c>
      <c r="AM2191" s="146" cm="1">
        <f t="array" ref="AM2191">INDEX($K:$P,ROW(),MATCH(AM$3,$K$2:$P$2,0))</f>
        <v>0.05</v>
      </c>
      <c r="AN2191" s="146" cm="1">
        <f t="array" ref="AN2191">INDEX($K:$P,ROW(),MATCH(AN$3,$K$2:$P$2,0))</f>
        <v>0.05</v>
      </c>
      <c r="AO2191" s="146" cm="1">
        <f t="array" ref="AO2191">INDEX($K:$P,ROW(),MATCH(AO$3,$K$2:$P$2,0))</f>
        <v>0.05</v>
      </c>
      <c r="AP2191" s="146" cm="1">
        <f t="array" ref="AP2191">INDEX($K:$P,ROW(),MATCH(AP$3,$K$2:$P$2,0))</f>
        <v>0.05</v>
      </c>
      <c r="AQ2191" s="146" cm="1">
        <f t="array" ref="AQ2191">INDEX($K:$P,ROW(),MATCH(AQ$3,$K$2:$P$2,0))</f>
        <v>0.05</v>
      </c>
      <c r="AR2191" s="146" cm="1">
        <f t="array" ref="AR2191">INDEX($K:$P,ROW(),MATCH(AR$3,$K$2:$P$2,0))</f>
        <v>0.05</v>
      </c>
      <c r="AS2191" s="146" cm="1">
        <f t="array" ref="AS2191">INDEX($K:$P,ROW(),MATCH(AS$3,$K$2:$P$2,0))</f>
        <v>0.05</v>
      </c>
      <c r="AT2191" s="146" cm="1">
        <f t="array" ref="AT2191">INDEX($K:$P,ROW(),MATCH(AT$3,$K$2:$P$2,0))</f>
        <v>0.05</v>
      </c>
      <c r="AU2191" s="146" cm="1">
        <f t="array" ref="AU2191">INDEX($K:$P,ROW(),MATCH(AU$3,$K$2:$P$2,0))</f>
        <v>0.05</v>
      </c>
      <c r="AV2191" s="146" cm="1">
        <f t="array" ref="AV2191">INDEX($K:$P,ROW(),MATCH(AV$3,$K$2:$P$2,0))</f>
        <v>0.05</v>
      </c>
      <c r="AW2191" s="146" cm="1">
        <f t="array" ref="AW2191">INDEX($K:$P,ROW(),MATCH(AW$3,$K$2:$P$2,0))</f>
        <v>0.05</v>
      </c>
      <c r="AX2191" s="146" cm="1">
        <f t="array" ref="AX2191">INDEX($K:$P,ROW(),MATCH(AX$3,$K$2:$P$2,0))</f>
        <v>0.05</v>
      </c>
      <c r="AY2191" s="146" cm="1">
        <f t="array" ref="AY2191">INDEX($K:$P,ROW(),MATCH(AY$3,$K$2:$P$2,0))</f>
        <v>0.05</v>
      </c>
      <c r="AZ2191" s="146" cm="1">
        <f t="array" ref="AZ2191">INDEX($K:$P,ROW(),MATCH(AZ$3,$K$2:$P$2,0))</f>
        <v>0.05</v>
      </c>
      <c r="BA2191" s="146" cm="1">
        <f t="array" ref="BA2191">INDEX($K:$P,ROW(),MATCH(BA$3,$K$2:$P$2,0))</f>
        <v>0.05</v>
      </c>
      <c r="BB2191" s="146" cm="1">
        <f t="array" ref="BB2191">INDEX($K:$P,ROW(),MATCH(BB$3,$K$2:$P$2,0))</f>
        <v>0.05</v>
      </c>
      <c r="BC2191" s="146" cm="1">
        <f t="array" ref="BC2191">INDEX($K:$P,ROW(),MATCH(BC$3,$K$2:$P$2,0))</f>
        <v>0.05</v>
      </c>
      <c r="BD2191" s="146" cm="1">
        <f t="array" ref="BD2191">INDEX($K:$P,ROW(),MATCH(BD$3,$K$2:$P$2,0))</f>
        <v>0.05</v>
      </c>
      <c r="BE2191" s="146" cm="1">
        <f t="array" ref="BE2191">INDEX($K:$P,ROW(),MATCH(BE$3,$K$2:$P$2,0))</f>
        <v>0.05</v>
      </c>
      <c r="BF2191" s="146" cm="1">
        <f t="array" ref="BF2191">INDEX($K:$P,ROW(),MATCH(BF$3,$K$2:$P$2,0))</f>
        <v>0.05</v>
      </c>
      <c r="BG2191" s="146" cm="1">
        <f t="array" ref="BG2191">INDEX($K:$P,ROW(),MATCH(BG$3,$K$2:$P$2,0))</f>
        <v>0.05</v>
      </c>
      <c r="BH2191" s="146" cm="1">
        <f t="array" ref="BH2191">INDEX($K:$P,ROW(),MATCH(BH$3,$K$2:$P$2,0))</f>
        <v>0.05</v>
      </c>
      <c r="BI2191" s="146" cm="1">
        <f t="array" ref="BI2191">INDEX($K:$P,ROW(),MATCH(BI$3,$K$2:$P$2,0))</f>
        <v>0.05</v>
      </c>
      <c r="BJ2191" s="146" cm="1">
        <f t="array" ref="BJ2191">INDEX($K:$P,ROW(),MATCH(BJ$3,$K$2:$P$2,0))</f>
        <v>0.05</v>
      </c>
      <c r="BK2191" s="146" cm="1">
        <f t="array" ref="BK2191">INDEX($K:$P,ROW(),MATCH(BK$3,$K$2:$P$2,0))</f>
        <v>0.05</v>
      </c>
      <c r="BL2191" s="146" cm="1">
        <f t="array" ref="BL2191">INDEX($K:$P,ROW(),MATCH(BL$3,$K$2:$P$2,0))</f>
        <v>0.05</v>
      </c>
      <c r="BM2191" s="146" cm="1">
        <f t="array" ref="BM2191">INDEX($K:$P,ROW(),MATCH(BM$3,$K$2:$P$2,0))</f>
        <v>0.05</v>
      </c>
      <c r="BN2191" s="146" cm="1">
        <f t="array" ref="BN2191">INDEX($K:$P,ROW(),MATCH(BN$3,$K$2:$P$2,0))</f>
        <v>0.05</v>
      </c>
      <c r="BO2191" s="146" cm="1">
        <f t="array" ref="BO2191">INDEX($K:$P,ROW(),MATCH(BO$3,$K$2:$P$2,0))</f>
        <v>0.05</v>
      </c>
      <c r="BP2191" s="146" cm="1">
        <f t="array" ref="BP2191">INDEX($K:$P,ROW(),MATCH(BP$3,$K$2:$P$2,0))</f>
        <v>0.05</v>
      </c>
      <c r="BQ2191" s="146" cm="1">
        <f t="array" ref="BQ2191">INDEX($K:$P,ROW(),MATCH(BQ$3,$K$2:$P$2,0))</f>
        <v>0.05</v>
      </c>
      <c r="BR2191" s="146" cm="1">
        <f t="array" ref="BR2191">INDEX($K:$P,ROW(),MATCH(BR$3,$K$2:$P$2,0))</f>
        <v>0.05</v>
      </c>
      <c r="BS2191" s="146" cm="1">
        <f t="array" ref="BS2191">INDEX($K:$P,ROW(),MATCH(BS$3,$K$2:$P$2,0))</f>
        <v>0.05</v>
      </c>
      <c r="BT2191" s="146" cm="1">
        <f t="array" ref="BT2191">INDEX($K:$P,ROW(),MATCH(BT$3,$K$2:$P$2,0))</f>
        <v>0.05</v>
      </c>
      <c r="BU2191" s="146" cm="1">
        <f t="array" ref="BU2191">INDEX($K:$P,ROW(),MATCH(BU$3,$K$2:$P$2,0))</f>
        <v>0.05</v>
      </c>
      <c r="BV2191" s="146" cm="1">
        <f t="array" ref="BV2191">INDEX($K:$P,ROW(),MATCH(BV$3,$K$2:$P$2,0))</f>
        <v>0.05</v>
      </c>
      <c r="BW2191" s="146" cm="1">
        <f t="array" ref="BW2191">INDEX($K:$P,ROW(),MATCH(BW$3,$K$2:$P$2,0))</f>
        <v>0.05</v>
      </c>
      <c r="BX2191" s="146" cm="1">
        <f t="array" ref="BX2191">INDEX($K:$P,ROW(),MATCH(BX$3,$K$2:$P$2,0))</f>
        <v>0.05</v>
      </c>
      <c r="BY2191" s="146" cm="1">
        <f t="array" ref="BY2191">INDEX($K:$P,ROW(),MATCH(BY$3,$K$2:$P$2,0))</f>
        <v>0.05</v>
      </c>
      <c r="BZ2191" s="146" cm="1">
        <f t="array" ref="BZ2191">INDEX($K:$P,ROW(),MATCH(BZ$3,$K$2:$P$2,0))</f>
        <v>0.05</v>
      </c>
      <c r="CA2191" s="146" cm="1">
        <f t="array" ref="CA2191">INDEX($K:$P,ROW(),MATCH(CA$3,$K$2:$P$2,0))</f>
        <v>0.05</v>
      </c>
      <c r="CB2191" s="146" cm="1">
        <f t="array" ref="CB2191">INDEX($K:$P,ROW(),MATCH(CB$3,$K$2:$P$2,0))</f>
        <v>0.05</v>
      </c>
      <c r="CC2191" s="146" cm="1">
        <f t="array" ref="CC2191">INDEX($K:$P,ROW(),MATCH(CC$3,$K$2:$P$2,0))</f>
        <v>0.05</v>
      </c>
      <c r="CD2191" s="146" cm="1">
        <f t="array" ref="CD2191">INDEX($K:$P,ROW(),MATCH(CD$3,$K$2:$P$2,0))</f>
        <v>0.05</v>
      </c>
      <c r="CE2191" s="146" cm="1">
        <f t="array" ref="CE2191">INDEX($K:$P,ROW(),MATCH(CE$3,$K$2:$P$2,0))</f>
        <v>0.05</v>
      </c>
      <c r="CF2191" s="146" cm="1">
        <f t="array" ref="CF2191">INDEX($K:$P,ROW(),MATCH(CF$3,$K$2:$P$2,0))</f>
        <v>0.05</v>
      </c>
      <c r="CG2191" s="146" cm="1">
        <f t="array" ref="CG2191">INDEX($K:$P,ROW(),MATCH(CG$3,$K$2:$P$2,0))</f>
        <v>0.05</v>
      </c>
      <c r="CH2191" s="146" cm="1">
        <f t="array" ref="CH2191">INDEX($K:$P,ROW(),MATCH(CH$3,$K$2:$P$2,0))</f>
        <v>0.05</v>
      </c>
      <c r="CI2191" s="146" cm="1">
        <f t="array" ref="CI2191">INDEX($K:$P,ROW(),MATCH(CI$3,$K$2:$P$2,0))</f>
        <v>0.05</v>
      </c>
      <c r="CJ2191" s="146" cm="1">
        <f t="array" ref="CJ2191">INDEX($K:$P,ROW(),MATCH(CJ$3,$K$2:$P$2,0))</f>
        <v>0.05</v>
      </c>
      <c r="CK2191" s="146" cm="1">
        <f t="array" ref="CK2191">INDEX($K:$P,ROW(),MATCH(CK$3,$K$2:$P$2,0))</f>
        <v>0.05</v>
      </c>
      <c r="CL2191" s="146" cm="1">
        <f t="array" ref="CL2191">INDEX($K:$P,ROW(),MATCH(CL$3,$K$2:$P$2,0))</f>
        <v>0.05</v>
      </c>
    </row>
    <row r="2192" spans="2:90" x14ac:dyDescent="0.4">
      <c r="B2192" s="154" t="s">
        <v>74</v>
      </c>
      <c r="D2192" t="s">
        <v>765</v>
      </c>
      <c r="E2192" s="8" t="str">
        <f t="shared" si="2695"/>
        <v>2192 SUB-S</v>
      </c>
      <c r="K2192" s="317">
        <f t="shared" ref="K2192:P2192" ca="1" si="2700">SUMIF($3:$3,K$2,2192:2192)</f>
        <v>-600</v>
      </c>
      <c r="L2192" s="317">
        <f t="shared" ca="1" si="2700"/>
        <v>-600</v>
      </c>
      <c r="M2192" s="317">
        <f t="shared" ca="1" si="2700"/>
        <v>-600</v>
      </c>
      <c r="N2192" s="317">
        <f t="shared" ca="1" si="2700"/>
        <v>-600</v>
      </c>
      <c r="O2192" s="317">
        <f t="shared" ca="1" si="2700"/>
        <v>-600</v>
      </c>
      <c r="P2192" s="317">
        <f t="shared" ca="1" si="2700"/>
        <v>-600</v>
      </c>
      <c r="R2192" s="15"/>
      <c r="S2192" s="76">
        <f t="shared" ref="S2192" ca="1" si="2701">-S2190*S2191</f>
        <v>-50</v>
      </c>
      <c r="T2192" s="76">
        <f t="shared" ref="T2192:AX2192" ca="1" si="2702">-T2190*T2191</f>
        <v>-50</v>
      </c>
      <c r="U2192" s="76">
        <f t="shared" ca="1" si="2702"/>
        <v>-50</v>
      </c>
      <c r="V2192" s="76">
        <f t="shared" ca="1" si="2702"/>
        <v>-50</v>
      </c>
      <c r="W2192" s="76">
        <f t="shared" ca="1" si="2702"/>
        <v>-50</v>
      </c>
      <c r="X2192" s="76">
        <f t="shared" ca="1" si="2702"/>
        <v>-50</v>
      </c>
      <c r="Y2192" s="76">
        <f t="shared" ca="1" si="2702"/>
        <v>-50</v>
      </c>
      <c r="Z2192" s="76">
        <f t="shared" ca="1" si="2702"/>
        <v>-50</v>
      </c>
      <c r="AA2192" s="76">
        <f t="shared" ca="1" si="2702"/>
        <v>-50</v>
      </c>
      <c r="AB2192" s="76">
        <f t="shared" ca="1" si="2702"/>
        <v>-50</v>
      </c>
      <c r="AC2192" s="76">
        <f t="shared" ca="1" si="2702"/>
        <v>-50</v>
      </c>
      <c r="AD2192" s="76">
        <f t="shared" ca="1" si="2702"/>
        <v>-50</v>
      </c>
      <c r="AE2192" s="76">
        <f t="shared" ca="1" si="2702"/>
        <v>-50</v>
      </c>
      <c r="AF2192" s="76">
        <f t="shared" ca="1" si="2702"/>
        <v>-50</v>
      </c>
      <c r="AG2192" s="76">
        <f t="shared" ca="1" si="2702"/>
        <v>-50</v>
      </c>
      <c r="AH2192" s="76">
        <f t="shared" ca="1" si="2702"/>
        <v>-50</v>
      </c>
      <c r="AI2192" s="76">
        <f t="shared" ca="1" si="2702"/>
        <v>-50</v>
      </c>
      <c r="AJ2192" s="76">
        <f t="shared" ca="1" si="2702"/>
        <v>-50</v>
      </c>
      <c r="AK2192" s="76">
        <f t="shared" ca="1" si="2702"/>
        <v>-50</v>
      </c>
      <c r="AL2192" s="76">
        <f t="shared" ca="1" si="2702"/>
        <v>-50</v>
      </c>
      <c r="AM2192" s="76">
        <f t="shared" ca="1" si="2702"/>
        <v>-50</v>
      </c>
      <c r="AN2192" s="76">
        <f t="shared" ca="1" si="2702"/>
        <v>-50</v>
      </c>
      <c r="AO2192" s="76">
        <f t="shared" ca="1" si="2702"/>
        <v>-50</v>
      </c>
      <c r="AP2192" s="76">
        <f t="shared" ca="1" si="2702"/>
        <v>-50</v>
      </c>
      <c r="AQ2192" s="76">
        <f t="shared" ca="1" si="2702"/>
        <v>-50</v>
      </c>
      <c r="AR2192" s="76">
        <f t="shared" ca="1" si="2702"/>
        <v>-50</v>
      </c>
      <c r="AS2192" s="76">
        <f t="shared" ca="1" si="2702"/>
        <v>-50</v>
      </c>
      <c r="AT2192" s="76">
        <f t="shared" ca="1" si="2702"/>
        <v>-50</v>
      </c>
      <c r="AU2192" s="76">
        <f t="shared" ca="1" si="2702"/>
        <v>-50</v>
      </c>
      <c r="AV2192" s="76">
        <f t="shared" ca="1" si="2702"/>
        <v>-50</v>
      </c>
      <c r="AW2192" s="76">
        <f t="shared" ca="1" si="2702"/>
        <v>-50</v>
      </c>
      <c r="AX2192" s="76">
        <f t="shared" ca="1" si="2702"/>
        <v>-50</v>
      </c>
      <c r="AY2192" s="76">
        <f t="shared" ref="AY2192:CD2192" ca="1" si="2703">-AY2190*AY2191</f>
        <v>-50</v>
      </c>
      <c r="AZ2192" s="76">
        <f t="shared" ca="1" si="2703"/>
        <v>-50</v>
      </c>
      <c r="BA2192" s="76">
        <f t="shared" ca="1" si="2703"/>
        <v>-50</v>
      </c>
      <c r="BB2192" s="76">
        <f t="shared" ca="1" si="2703"/>
        <v>-50</v>
      </c>
      <c r="BC2192" s="76">
        <f t="shared" ca="1" si="2703"/>
        <v>-50</v>
      </c>
      <c r="BD2192" s="76">
        <f t="shared" ca="1" si="2703"/>
        <v>-50</v>
      </c>
      <c r="BE2192" s="76">
        <f t="shared" ca="1" si="2703"/>
        <v>-50</v>
      </c>
      <c r="BF2192" s="76">
        <f t="shared" ca="1" si="2703"/>
        <v>-50</v>
      </c>
      <c r="BG2192" s="76">
        <f t="shared" ca="1" si="2703"/>
        <v>-50</v>
      </c>
      <c r="BH2192" s="76">
        <f t="shared" ca="1" si="2703"/>
        <v>-50</v>
      </c>
      <c r="BI2192" s="76">
        <f t="shared" ca="1" si="2703"/>
        <v>-50</v>
      </c>
      <c r="BJ2192" s="76">
        <f t="shared" ca="1" si="2703"/>
        <v>-50</v>
      </c>
      <c r="BK2192" s="76">
        <f t="shared" ca="1" si="2703"/>
        <v>-50</v>
      </c>
      <c r="BL2192" s="76">
        <f t="shared" ca="1" si="2703"/>
        <v>-50</v>
      </c>
      <c r="BM2192" s="76">
        <f t="shared" ca="1" si="2703"/>
        <v>-50</v>
      </c>
      <c r="BN2192" s="76">
        <f t="shared" ca="1" si="2703"/>
        <v>-50</v>
      </c>
      <c r="BO2192" s="76">
        <f t="shared" ca="1" si="2703"/>
        <v>-50</v>
      </c>
      <c r="BP2192" s="76">
        <f t="shared" ca="1" si="2703"/>
        <v>-50</v>
      </c>
      <c r="BQ2192" s="76">
        <f t="shared" ca="1" si="2703"/>
        <v>-50</v>
      </c>
      <c r="BR2192" s="76">
        <f t="shared" ca="1" si="2703"/>
        <v>-50</v>
      </c>
      <c r="BS2192" s="76">
        <f t="shared" ca="1" si="2703"/>
        <v>-50</v>
      </c>
      <c r="BT2192" s="76">
        <f t="shared" ca="1" si="2703"/>
        <v>-50</v>
      </c>
      <c r="BU2192" s="76">
        <f t="shared" ca="1" si="2703"/>
        <v>-50</v>
      </c>
      <c r="BV2192" s="76">
        <f t="shared" ca="1" si="2703"/>
        <v>-50</v>
      </c>
      <c r="BW2192" s="76">
        <f t="shared" ca="1" si="2703"/>
        <v>-50</v>
      </c>
      <c r="BX2192" s="76">
        <f t="shared" ca="1" si="2703"/>
        <v>-50</v>
      </c>
      <c r="BY2192" s="76">
        <f t="shared" ca="1" si="2703"/>
        <v>-50</v>
      </c>
      <c r="BZ2192" s="76">
        <f t="shared" ca="1" si="2703"/>
        <v>-50</v>
      </c>
      <c r="CA2192" s="76">
        <f t="shared" ca="1" si="2703"/>
        <v>-50</v>
      </c>
      <c r="CB2192" s="76">
        <f t="shared" ca="1" si="2703"/>
        <v>-50</v>
      </c>
      <c r="CC2192" s="76">
        <f t="shared" ca="1" si="2703"/>
        <v>-50</v>
      </c>
      <c r="CD2192" s="76">
        <f t="shared" ca="1" si="2703"/>
        <v>-50</v>
      </c>
      <c r="CE2192" s="76">
        <f t="shared" ref="CE2192:CK2192" ca="1" si="2704">-CE2190*CE2191</f>
        <v>-50</v>
      </c>
      <c r="CF2192" s="76">
        <f t="shared" ca="1" si="2704"/>
        <v>-50</v>
      </c>
      <c r="CG2192" s="76">
        <f t="shared" ca="1" si="2704"/>
        <v>-50</v>
      </c>
      <c r="CH2192" s="76">
        <f t="shared" ca="1" si="2704"/>
        <v>-50</v>
      </c>
      <c r="CI2192" s="76">
        <f t="shared" ca="1" si="2704"/>
        <v>-50</v>
      </c>
      <c r="CJ2192" s="76">
        <f t="shared" ca="1" si="2704"/>
        <v>-50</v>
      </c>
      <c r="CK2192" s="76">
        <f t="shared" ca="1" si="2704"/>
        <v>-50</v>
      </c>
      <c r="CL2192" s="76">
        <f t="shared" ref="CL2192" ca="1" si="2705">-CL2190*CL2191</f>
        <v>-50</v>
      </c>
    </row>
    <row r="2193" spans="2:90" x14ac:dyDescent="0.4">
      <c r="B2193" s="124" t="str">
        <f>"# of subscriber - "&amp;SUBSTITUTE(B2185,":","")</f>
        <v># of subscriber - Subscription revenue - secondary volume driven</v>
      </c>
      <c r="C2193" t="s">
        <v>80</v>
      </c>
      <c r="D2193" t="s">
        <v>765</v>
      </c>
      <c r="E2193" s="8" t="str">
        <f t="shared" si="2695"/>
        <v>2193 SUB-S</v>
      </c>
      <c r="H2193" s="31"/>
      <c r="I2193" s="73"/>
      <c r="J2193" s="73"/>
      <c r="K2193" s="38">
        <f t="shared" ref="K2193:P2193" ca="1" si="2706">SUMIF($4:$4,K$2,2193:2193)</f>
        <v>11400</v>
      </c>
      <c r="L2193" s="38">
        <f t="shared" ca="1" si="2706"/>
        <v>22800</v>
      </c>
      <c r="M2193" s="38">
        <f t="shared" ca="1" si="2706"/>
        <v>34200</v>
      </c>
      <c r="N2193" s="38">
        <f t="shared" ca="1" si="2706"/>
        <v>45600</v>
      </c>
      <c r="O2193" s="38">
        <f t="shared" ca="1" si="2706"/>
        <v>57000</v>
      </c>
      <c r="P2193" s="38">
        <f t="shared" ca="1" si="2706"/>
        <v>68400</v>
      </c>
      <c r="Q2193" s="38"/>
      <c r="R2193" s="38"/>
      <c r="S2193" s="147">
        <f t="shared" ref="S2193" ca="1" si="2707">S2189+S2190+S2192</f>
        <v>950</v>
      </c>
      <c r="T2193" s="147">
        <f t="shared" ref="T2193:AX2193" ca="1" si="2708">T2189+T2190+T2192</f>
        <v>1900</v>
      </c>
      <c r="U2193" s="147">
        <f t="shared" ca="1" si="2708"/>
        <v>2850</v>
      </c>
      <c r="V2193" s="147">
        <f t="shared" ca="1" si="2708"/>
        <v>3800</v>
      </c>
      <c r="W2193" s="147">
        <f t="shared" ca="1" si="2708"/>
        <v>4750</v>
      </c>
      <c r="X2193" s="147">
        <f t="shared" ca="1" si="2708"/>
        <v>5700</v>
      </c>
      <c r="Y2193" s="147">
        <f t="shared" ca="1" si="2708"/>
        <v>6650</v>
      </c>
      <c r="Z2193" s="147">
        <f t="shared" ca="1" si="2708"/>
        <v>7600</v>
      </c>
      <c r="AA2193" s="147">
        <f t="shared" ca="1" si="2708"/>
        <v>8550</v>
      </c>
      <c r="AB2193" s="147">
        <f t="shared" ca="1" si="2708"/>
        <v>9500</v>
      </c>
      <c r="AC2193" s="147">
        <f t="shared" ca="1" si="2708"/>
        <v>10450</v>
      </c>
      <c r="AD2193" s="147">
        <f t="shared" ca="1" si="2708"/>
        <v>11400</v>
      </c>
      <c r="AE2193" s="147">
        <f t="shared" ca="1" si="2708"/>
        <v>12350</v>
      </c>
      <c r="AF2193" s="147">
        <f t="shared" ca="1" si="2708"/>
        <v>13300</v>
      </c>
      <c r="AG2193" s="147">
        <f t="shared" ca="1" si="2708"/>
        <v>14250</v>
      </c>
      <c r="AH2193" s="147">
        <f t="shared" ca="1" si="2708"/>
        <v>15200</v>
      </c>
      <c r="AI2193" s="147">
        <f t="shared" ca="1" si="2708"/>
        <v>16150</v>
      </c>
      <c r="AJ2193" s="147">
        <f t="shared" ca="1" si="2708"/>
        <v>17100</v>
      </c>
      <c r="AK2193" s="147">
        <f t="shared" ca="1" si="2708"/>
        <v>18050</v>
      </c>
      <c r="AL2193" s="147">
        <f t="shared" ca="1" si="2708"/>
        <v>19000</v>
      </c>
      <c r="AM2193" s="147">
        <f t="shared" ca="1" si="2708"/>
        <v>19950</v>
      </c>
      <c r="AN2193" s="147">
        <f t="shared" ca="1" si="2708"/>
        <v>20900</v>
      </c>
      <c r="AO2193" s="147">
        <f t="shared" ca="1" si="2708"/>
        <v>21850</v>
      </c>
      <c r="AP2193" s="147">
        <f t="shared" ca="1" si="2708"/>
        <v>22800</v>
      </c>
      <c r="AQ2193" s="147">
        <f t="shared" ca="1" si="2708"/>
        <v>23750</v>
      </c>
      <c r="AR2193" s="147">
        <f t="shared" ca="1" si="2708"/>
        <v>24700</v>
      </c>
      <c r="AS2193" s="147">
        <f t="shared" ca="1" si="2708"/>
        <v>25650</v>
      </c>
      <c r="AT2193" s="147">
        <f t="shared" ca="1" si="2708"/>
        <v>26600</v>
      </c>
      <c r="AU2193" s="147">
        <f t="shared" ca="1" si="2708"/>
        <v>27550</v>
      </c>
      <c r="AV2193" s="147">
        <f t="shared" ca="1" si="2708"/>
        <v>28500</v>
      </c>
      <c r="AW2193" s="147">
        <f t="shared" ca="1" si="2708"/>
        <v>29450</v>
      </c>
      <c r="AX2193" s="147">
        <f t="shared" ca="1" si="2708"/>
        <v>30400</v>
      </c>
      <c r="AY2193" s="147">
        <f t="shared" ref="AY2193:CD2193" ca="1" si="2709">AY2189+AY2190+AY2192</f>
        <v>31350</v>
      </c>
      <c r="AZ2193" s="147">
        <f t="shared" ca="1" si="2709"/>
        <v>32300</v>
      </c>
      <c r="BA2193" s="147">
        <f t="shared" ca="1" si="2709"/>
        <v>33250</v>
      </c>
      <c r="BB2193" s="147">
        <f t="shared" ca="1" si="2709"/>
        <v>34200</v>
      </c>
      <c r="BC2193" s="147">
        <f t="shared" ca="1" si="2709"/>
        <v>35150</v>
      </c>
      <c r="BD2193" s="147">
        <f t="shared" ca="1" si="2709"/>
        <v>36100</v>
      </c>
      <c r="BE2193" s="147">
        <f t="shared" ca="1" si="2709"/>
        <v>37050</v>
      </c>
      <c r="BF2193" s="147">
        <f t="shared" ca="1" si="2709"/>
        <v>38000</v>
      </c>
      <c r="BG2193" s="147">
        <f t="shared" ca="1" si="2709"/>
        <v>38950</v>
      </c>
      <c r="BH2193" s="147">
        <f t="shared" ca="1" si="2709"/>
        <v>39900</v>
      </c>
      <c r="BI2193" s="147">
        <f t="shared" ca="1" si="2709"/>
        <v>40850</v>
      </c>
      <c r="BJ2193" s="147">
        <f t="shared" ca="1" si="2709"/>
        <v>41800</v>
      </c>
      <c r="BK2193" s="147">
        <f t="shared" ca="1" si="2709"/>
        <v>42750</v>
      </c>
      <c r="BL2193" s="147">
        <f t="shared" ca="1" si="2709"/>
        <v>43700</v>
      </c>
      <c r="BM2193" s="147">
        <f t="shared" ca="1" si="2709"/>
        <v>44650</v>
      </c>
      <c r="BN2193" s="147">
        <f t="shared" ca="1" si="2709"/>
        <v>45600</v>
      </c>
      <c r="BO2193" s="147">
        <f t="shared" ca="1" si="2709"/>
        <v>46550</v>
      </c>
      <c r="BP2193" s="147">
        <f t="shared" ca="1" si="2709"/>
        <v>47500</v>
      </c>
      <c r="BQ2193" s="147">
        <f t="shared" ca="1" si="2709"/>
        <v>48450</v>
      </c>
      <c r="BR2193" s="147">
        <f t="shared" ca="1" si="2709"/>
        <v>49400</v>
      </c>
      <c r="BS2193" s="147">
        <f t="shared" ca="1" si="2709"/>
        <v>50350</v>
      </c>
      <c r="BT2193" s="147">
        <f t="shared" ca="1" si="2709"/>
        <v>51300</v>
      </c>
      <c r="BU2193" s="147">
        <f t="shared" ca="1" si="2709"/>
        <v>52250</v>
      </c>
      <c r="BV2193" s="147">
        <f t="shared" ca="1" si="2709"/>
        <v>53200</v>
      </c>
      <c r="BW2193" s="147">
        <f t="shared" ca="1" si="2709"/>
        <v>54150</v>
      </c>
      <c r="BX2193" s="147">
        <f t="shared" ca="1" si="2709"/>
        <v>55100</v>
      </c>
      <c r="BY2193" s="147">
        <f t="shared" ca="1" si="2709"/>
        <v>56050</v>
      </c>
      <c r="BZ2193" s="147">
        <f t="shared" ca="1" si="2709"/>
        <v>57000</v>
      </c>
      <c r="CA2193" s="147">
        <f t="shared" ca="1" si="2709"/>
        <v>57950</v>
      </c>
      <c r="CB2193" s="147">
        <f t="shared" ca="1" si="2709"/>
        <v>58900</v>
      </c>
      <c r="CC2193" s="147">
        <f t="shared" ca="1" si="2709"/>
        <v>59850</v>
      </c>
      <c r="CD2193" s="147">
        <f t="shared" ca="1" si="2709"/>
        <v>60800</v>
      </c>
      <c r="CE2193" s="147">
        <f t="shared" ref="CE2193:CK2193" ca="1" si="2710">CE2189+CE2190+CE2192</f>
        <v>61750</v>
      </c>
      <c r="CF2193" s="147">
        <f t="shared" ca="1" si="2710"/>
        <v>62700</v>
      </c>
      <c r="CG2193" s="147">
        <f t="shared" ca="1" si="2710"/>
        <v>63650</v>
      </c>
      <c r="CH2193" s="147">
        <f t="shared" ca="1" si="2710"/>
        <v>64600</v>
      </c>
      <c r="CI2193" s="147">
        <f t="shared" ca="1" si="2710"/>
        <v>65550</v>
      </c>
      <c r="CJ2193" s="147">
        <f t="shared" ca="1" si="2710"/>
        <v>66500</v>
      </c>
      <c r="CK2193" s="147">
        <f t="shared" ca="1" si="2710"/>
        <v>67450</v>
      </c>
      <c r="CL2193" s="147">
        <f t="shared" ref="CL2193" ca="1" si="2711">CL2189+CL2190+CL2192</f>
        <v>68400</v>
      </c>
    </row>
    <row r="2194" spans="2:90" x14ac:dyDescent="0.4">
      <c r="B2194" s="141" t="s">
        <v>62</v>
      </c>
      <c r="D2194" t="s">
        <v>765</v>
      </c>
      <c r="E2194" s="8" t="str">
        <f t="shared" si="2695"/>
        <v>2194 SUB-S</v>
      </c>
      <c r="H2194" s="12"/>
      <c r="I2194" s="60"/>
      <c r="J2194" s="60"/>
      <c r="K2194" s="34">
        <f t="shared" ref="K2194:P2194" ca="1" si="2712">K2193-SUM(K2192,K2189:K2190)</f>
        <v>0</v>
      </c>
      <c r="L2194" s="34">
        <f t="shared" ca="1" si="2712"/>
        <v>0</v>
      </c>
      <c r="M2194" s="34">
        <f t="shared" ca="1" si="2712"/>
        <v>0</v>
      </c>
      <c r="N2194" s="34">
        <f t="shared" ca="1" si="2712"/>
        <v>0</v>
      </c>
      <c r="O2194" s="34">
        <f t="shared" ca="1" si="2712"/>
        <v>0</v>
      </c>
      <c r="P2194" s="34">
        <f t="shared" ca="1" si="2712"/>
        <v>0</v>
      </c>
      <c r="R2194" s="15"/>
      <c r="S2194" s="76">
        <f t="shared" ref="S2194" ca="1" si="2713">S2193-SUM(S2192,S2189:S2190)</f>
        <v>0</v>
      </c>
      <c r="T2194" s="76">
        <f t="shared" ref="T2194:AX2194" ca="1" si="2714">T2193-SUM(T2192,T2189:T2190)</f>
        <v>0</v>
      </c>
      <c r="U2194" s="76">
        <f t="shared" ca="1" si="2714"/>
        <v>0</v>
      </c>
      <c r="V2194" s="76">
        <f t="shared" ca="1" si="2714"/>
        <v>0</v>
      </c>
      <c r="W2194" s="76">
        <f t="shared" ca="1" si="2714"/>
        <v>0</v>
      </c>
      <c r="X2194" s="76">
        <f t="shared" ca="1" si="2714"/>
        <v>0</v>
      </c>
      <c r="Y2194" s="76">
        <f t="shared" ca="1" si="2714"/>
        <v>0</v>
      </c>
      <c r="Z2194" s="76">
        <f t="shared" ca="1" si="2714"/>
        <v>0</v>
      </c>
      <c r="AA2194" s="76">
        <f t="shared" ca="1" si="2714"/>
        <v>0</v>
      </c>
      <c r="AB2194" s="76">
        <f t="shared" ca="1" si="2714"/>
        <v>0</v>
      </c>
      <c r="AC2194" s="76">
        <f t="shared" ca="1" si="2714"/>
        <v>0</v>
      </c>
      <c r="AD2194" s="76">
        <f t="shared" ca="1" si="2714"/>
        <v>0</v>
      </c>
      <c r="AE2194" s="76">
        <f t="shared" ca="1" si="2714"/>
        <v>0</v>
      </c>
      <c r="AF2194" s="76">
        <f t="shared" ca="1" si="2714"/>
        <v>0</v>
      </c>
      <c r="AG2194" s="76">
        <f t="shared" ca="1" si="2714"/>
        <v>0</v>
      </c>
      <c r="AH2194" s="76">
        <f t="shared" ca="1" si="2714"/>
        <v>0</v>
      </c>
      <c r="AI2194" s="76">
        <f t="shared" ca="1" si="2714"/>
        <v>0</v>
      </c>
      <c r="AJ2194" s="76">
        <f t="shared" ca="1" si="2714"/>
        <v>0</v>
      </c>
      <c r="AK2194" s="76">
        <f t="shared" ca="1" si="2714"/>
        <v>0</v>
      </c>
      <c r="AL2194" s="76">
        <f t="shared" ca="1" si="2714"/>
        <v>0</v>
      </c>
      <c r="AM2194" s="76">
        <f t="shared" ca="1" si="2714"/>
        <v>0</v>
      </c>
      <c r="AN2194" s="76">
        <f t="shared" ca="1" si="2714"/>
        <v>0</v>
      </c>
      <c r="AO2194" s="76">
        <f t="shared" ca="1" si="2714"/>
        <v>0</v>
      </c>
      <c r="AP2194" s="76">
        <f t="shared" ca="1" si="2714"/>
        <v>0</v>
      </c>
      <c r="AQ2194" s="76">
        <f t="shared" ca="1" si="2714"/>
        <v>0</v>
      </c>
      <c r="AR2194" s="76">
        <f t="shared" ca="1" si="2714"/>
        <v>0</v>
      </c>
      <c r="AS2194" s="76">
        <f t="shared" ca="1" si="2714"/>
        <v>0</v>
      </c>
      <c r="AT2194" s="76">
        <f t="shared" ca="1" si="2714"/>
        <v>0</v>
      </c>
      <c r="AU2194" s="76">
        <f t="shared" ca="1" si="2714"/>
        <v>0</v>
      </c>
      <c r="AV2194" s="76">
        <f t="shared" ca="1" si="2714"/>
        <v>0</v>
      </c>
      <c r="AW2194" s="76">
        <f t="shared" ca="1" si="2714"/>
        <v>0</v>
      </c>
      <c r="AX2194" s="76">
        <f t="shared" ca="1" si="2714"/>
        <v>0</v>
      </c>
      <c r="AY2194" s="76">
        <f t="shared" ref="AY2194:CD2194" ca="1" si="2715">AY2193-SUM(AY2192,AY2189:AY2190)</f>
        <v>0</v>
      </c>
      <c r="AZ2194" s="76">
        <f t="shared" ca="1" si="2715"/>
        <v>0</v>
      </c>
      <c r="BA2194" s="76">
        <f t="shared" ca="1" si="2715"/>
        <v>0</v>
      </c>
      <c r="BB2194" s="76">
        <f t="shared" ca="1" si="2715"/>
        <v>0</v>
      </c>
      <c r="BC2194" s="76">
        <f t="shared" ca="1" si="2715"/>
        <v>0</v>
      </c>
      <c r="BD2194" s="76">
        <f t="shared" ca="1" si="2715"/>
        <v>0</v>
      </c>
      <c r="BE2194" s="76">
        <f t="shared" ca="1" si="2715"/>
        <v>0</v>
      </c>
      <c r="BF2194" s="76">
        <f t="shared" ca="1" si="2715"/>
        <v>0</v>
      </c>
      <c r="BG2194" s="76">
        <f t="shared" ca="1" si="2715"/>
        <v>0</v>
      </c>
      <c r="BH2194" s="76">
        <f t="shared" ca="1" si="2715"/>
        <v>0</v>
      </c>
      <c r="BI2194" s="76">
        <f t="shared" ca="1" si="2715"/>
        <v>0</v>
      </c>
      <c r="BJ2194" s="76">
        <f t="shared" ca="1" si="2715"/>
        <v>0</v>
      </c>
      <c r="BK2194" s="76">
        <f t="shared" ca="1" si="2715"/>
        <v>0</v>
      </c>
      <c r="BL2194" s="76">
        <f t="shared" ca="1" si="2715"/>
        <v>0</v>
      </c>
      <c r="BM2194" s="76">
        <f t="shared" ca="1" si="2715"/>
        <v>0</v>
      </c>
      <c r="BN2194" s="76">
        <f t="shared" ca="1" si="2715"/>
        <v>0</v>
      </c>
      <c r="BO2194" s="76">
        <f t="shared" ca="1" si="2715"/>
        <v>0</v>
      </c>
      <c r="BP2194" s="76">
        <f t="shared" ca="1" si="2715"/>
        <v>0</v>
      </c>
      <c r="BQ2194" s="76">
        <f t="shared" ca="1" si="2715"/>
        <v>0</v>
      </c>
      <c r="BR2194" s="76">
        <f t="shared" ca="1" si="2715"/>
        <v>0</v>
      </c>
      <c r="BS2194" s="76">
        <f t="shared" ca="1" si="2715"/>
        <v>0</v>
      </c>
      <c r="BT2194" s="76">
        <f t="shared" ca="1" si="2715"/>
        <v>0</v>
      </c>
      <c r="BU2194" s="76">
        <f t="shared" ca="1" si="2715"/>
        <v>0</v>
      </c>
      <c r="BV2194" s="76">
        <f t="shared" ca="1" si="2715"/>
        <v>0</v>
      </c>
      <c r="BW2194" s="76">
        <f t="shared" ca="1" si="2715"/>
        <v>0</v>
      </c>
      <c r="BX2194" s="76">
        <f t="shared" ca="1" si="2715"/>
        <v>0</v>
      </c>
      <c r="BY2194" s="76">
        <f t="shared" ca="1" si="2715"/>
        <v>0</v>
      </c>
      <c r="BZ2194" s="76">
        <f t="shared" ca="1" si="2715"/>
        <v>0</v>
      </c>
      <c r="CA2194" s="76">
        <f t="shared" ca="1" si="2715"/>
        <v>0</v>
      </c>
      <c r="CB2194" s="76">
        <f t="shared" ca="1" si="2715"/>
        <v>0</v>
      </c>
      <c r="CC2194" s="76">
        <f t="shared" ca="1" si="2715"/>
        <v>0</v>
      </c>
      <c r="CD2194" s="76">
        <f t="shared" ca="1" si="2715"/>
        <v>0</v>
      </c>
      <c r="CE2194" s="76">
        <f t="shared" ref="CE2194:CK2194" ca="1" si="2716">CE2193-SUM(CE2192,CE2189:CE2190)</f>
        <v>0</v>
      </c>
      <c r="CF2194" s="76">
        <f t="shared" ca="1" si="2716"/>
        <v>0</v>
      </c>
      <c r="CG2194" s="76">
        <f t="shared" ca="1" si="2716"/>
        <v>0</v>
      </c>
      <c r="CH2194" s="76">
        <f t="shared" ca="1" si="2716"/>
        <v>0</v>
      </c>
      <c r="CI2194" s="76">
        <f t="shared" ca="1" si="2716"/>
        <v>0</v>
      </c>
      <c r="CJ2194" s="76">
        <f t="shared" ca="1" si="2716"/>
        <v>0</v>
      </c>
      <c r="CK2194" s="76">
        <f t="shared" ca="1" si="2716"/>
        <v>0</v>
      </c>
      <c r="CL2194" s="76">
        <f t="shared" ref="CL2194" ca="1" si="2717">CL2193-SUM(CL2192,CL2189:CL2190)</f>
        <v>0</v>
      </c>
    </row>
    <row r="2195" spans="2:90" x14ac:dyDescent="0.4">
      <c r="B2195" s="13"/>
      <c r="D2195" t="s">
        <v>765</v>
      </c>
      <c r="E2195" s="8" t="str">
        <f t="shared" si="2695"/>
        <v>2195 SUB-S</v>
      </c>
      <c r="H2195" s="12"/>
      <c r="K2195" s="34"/>
      <c r="L2195" s="34"/>
      <c r="M2195" s="34"/>
      <c r="N2195" s="34"/>
      <c r="O2195" s="34"/>
      <c r="P2195" s="34"/>
      <c r="R2195" s="15"/>
      <c r="S2195" s="76"/>
      <c r="T2195" s="76"/>
      <c r="U2195" s="76"/>
      <c r="V2195" s="76"/>
      <c r="W2195" s="76"/>
      <c r="X2195" s="76"/>
      <c r="Y2195" s="76"/>
      <c r="Z2195" s="76"/>
      <c r="AA2195" s="76"/>
      <c r="AB2195" s="76"/>
      <c r="AC2195" s="76"/>
      <c r="AD2195" s="76"/>
      <c r="AE2195" s="76"/>
      <c r="AF2195" s="76"/>
      <c r="AG2195" s="76"/>
      <c r="AH2195" s="76"/>
      <c r="AI2195" s="76"/>
      <c r="AJ2195" s="76"/>
      <c r="AK2195" s="76"/>
      <c r="AL2195" s="76"/>
      <c r="AM2195" s="76"/>
      <c r="AN2195" s="76"/>
      <c r="AO2195" s="76"/>
      <c r="AP2195" s="76"/>
      <c r="AQ2195" s="76"/>
      <c r="AR2195" s="76"/>
      <c r="AS2195" s="76"/>
      <c r="AT2195" s="76"/>
      <c r="AU2195" s="76"/>
      <c r="AV2195" s="76"/>
      <c r="AW2195" s="76"/>
      <c r="AX2195" s="76"/>
      <c r="AY2195" s="76"/>
      <c r="AZ2195" s="76"/>
      <c r="BA2195" s="76"/>
      <c r="BB2195" s="76"/>
      <c r="BC2195" s="76"/>
      <c r="BD2195" s="76"/>
      <c r="BE2195" s="76"/>
      <c r="BF2195" s="76"/>
      <c r="BG2195" s="76"/>
      <c r="BH2195" s="76"/>
      <c r="BI2195" s="76"/>
      <c r="BJ2195" s="76"/>
      <c r="BK2195" s="76"/>
      <c r="BL2195" s="76"/>
      <c r="BM2195" s="76"/>
      <c r="BN2195" s="76"/>
      <c r="BO2195" s="76"/>
      <c r="BP2195" s="76"/>
      <c r="BQ2195" s="76"/>
      <c r="BR2195" s="76"/>
      <c r="BS2195" s="76"/>
      <c r="BT2195" s="76"/>
      <c r="BU2195" s="76"/>
      <c r="BV2195" s="76"/>
      <c r="BW2195" s="76"/>
      <c r="BX2195" s="76"/>
      <c r="BY2195" s="76"/>
      <c r="BZ2195" s="76"/>
      <c r="CA2195" s="76"/>
      <c r="CB2195" s="76"/>
      <c r="CC2195" s="76"/>
      <c r="CD2195" s="76"/>
      <c r="CE2195" s="76"/>
      <c r="CF2195" s="76"/>
      <c r="CG2195" s="76"/>
      <c r="CH2195" s="76"/>
      <c r="CI2195" s="76"/>
      <c r="CJ2195" s="76"/>
      <c r="CK2195" s="76"/>
      <c r="CL2195" s="76"/>
    </row>
    <row r="2196" spans="2:90" x14ac:dyDescent="0.4">
      <c r="B2196" s="95" t="s">
        <v>75</v>
      </c>
      <c r="D2196" t="s">
        <v>765</v>
      </c>
      <c r="E2196" s="8" t="str">
        <f t="shared" si="2695"/>
        <v>2196 SUB-S</v>
      </c>
      <c r="H2196" s="12"/>
      <c r="I2196" s="60"/>
      <c r="J2196" s="60"/>
      <c r="K2196" s="34"/>
      <c r="L2196" s="34"/>
      <c r="M2196" s="34"/>
      <c r="N2196" s="34"/>
      <c r="O2196" s="34"/>
      <c r="P2196" s="34"/>
      <c r="R2196" s="15"/>
      <c r="S2196" s="76"/>
      <c r="T2196" s="76"/>
      <c r="U2196" s="76"/>
      <c r="V2196" s="76"/>
      <c r="W2196" s="76"/>
      <c r="X2196" s="76"/>
      <c r="Y2196" s="76"/>
      <c r="Z2196" s="76"/>
      <c r="AA2196" s="76"/>
      <c r="AB2196" s="76"/>
      <c r="AC2196" s="76"/>
      <c r="AD2196" s="76"/>
      <c r="AE2196" s="76"/>
      <c r="AF2196" s="76"/>
      <c r="AG2196" s="76"/>
      <c r="AH2196" s="76"/>
      <c r="AI2196" s="76"/>
      <c r="AJ2196" s="76"/>
      <c r="AK2196" s="76"/>
      <c r="AL2196" s="76"/>
      <c r="AM2196" s="76"/>
      <c r="AN2196" s="76"/>
      <c r="AO2196" s="76"/>
      <c r="AP2196" s="76"/>
      <c r="AQ2196" s="76"/>
      <c r="AR2196" s="76"/>
      <c r="AS2196" s="76"/>
      <c r="AT2196" s="76"/>
      <c r="AU2196" s="76"/>
      <c r="AV2196" s="76"/>
      <c r="AW2196" s="76"/>
      <c r="AX2196" s="76"/>
      <c r="AY2196" s="76"/>
      <c r="AZ2196" s="76"/>
      <c r="BA2196" s="76"/>
      <c r="BB2196" s="76"/>
      <c r="BC2196" s="76"/>
      <c r="BD2196" s="76"/>
      <c r="BE2196" s="76"/>
      <c r="BF2196" s="76"/>
      <c r="BG2196" s="76"/>
      <c r="BH2196" s="76"/>
      <c r="BI2196" s="76"/>
      <c r="BJ2196" s="76"/>
      <c r="BK2196" s="76"/>
      <c r="BL2196" s="76"/>
      <c r="BM2196" s="76"/>
      <c r="BN2196" s="76"/>
      <c r="BO2196" s="76"/>
      <c r="BP2196" s="76"/>
      <c r="BQ2196" s="76"/>
      <c r="BR2196" s="76"/>
      <c r="BS2196" s="76"/>
      <c r="BT2196" s="76"/>
      <c r="BU2196" s="76"/>
      <c r="BV2196" s="76"/>
      <c r="BW2196" s="76"/>
      <c r="BX2196" s="76"/>
      <c r="BY2196" s="76"/>
      <c r="BZ2196" s="76"/>
      <c r="CA2196" s="76"/>
      <c r="CB2196" s="76"/>
      <c r="CC2196" s="76"/>
      <c r="CD2196" s="76"/>
      <c r="CE2196" s="76"/>
      <c r="CF2196" s="76"/>
      <c r="CG2196" s="76"/>
      <c r="CH2196" s="76"/>
      <c r="CI2196" s="76"/>
      <c r="CJ2196" s="76"/>
      <c r="CK2196" s="76"/>
      <c r="CL2196" s="76"/>
    </row>
    <row r="2197" spans="2:90" x14ac:dyDescent="0.4">
      <c r="B2197" s="141" t="s">
        <v>77</v>
      </c>
      <c r="D2197" t="s">
        <v>765</v>
      </c>
      <c r="E2197" s="8" t="str">
        <f t="shared" si="2695"/>
        <v>2197 SUB-S</v>
      </c>
      <c r="G2197" t="str">
        <f>E2197</f>
        <v>2197 SUB-S</v>
      </c>
      <c r="H2197" s="12"/>
      <c r="I2197" s="60"/>
      <c r="J2197" s="60"/>
      <c r="K2197" s="18">
        <v>20</v>
      </c>
      <c r="L2197" s="18">
        <v>20</v>
      </c>
      <c r="M2197" s="18">
        <v>20</v>
      </c>
      <c r="N2197" s="18">
        <v>20</v>
      </c>
      <c r="O2197" s="18">
        <v>20</v>
      </c>
      <c r="P2197" s="18">
        <v>20</v>
      </c>
      <c r="R2197" s="19"/>
      <c r="S2197" s="143" cm="1">
        <f t="array" ref="S2197">INDEX($K:$P,ROW(),MATCH(S$3,$K$2:$P$2,0))</f>
        <v>20</v>
      </c>
      <c r="T2197" s="143" cm="1">
        <f t="array" ref="T2197">INDEX($K:$P,ROW(),MATCH(T$3,$K$2:$P$2,0))</f>
        <v>20</v>
      </c>
      <c r="U2197" s="143" cm="1">
        <f t="array" ref="U2197">INDEX($K:$P,ROW(),MATCH(U$3,$K$2:$P$2,0))</f>
        <v>20</v>
      </c>
      <c r="V2197" s="143" cm="1">
        <f t="array" ref="V2197">INDEX($K:$P,ROW(),MATCH(V$3,$K$2:$P$2,0))</f>
        <v>20</v>
      </c>
      <c r="W2197" s="143" cm="1">
        <f t="array" ref="W2197">INDEX($K:$P,ROW(),MATCH(W$3,$K$2:$P$2,0))</f>
        <v>20</v>
      </c>
      <c r="X2197" s="143" cm="1">
        <f t="array" ref="X2197">INDEX($K:$P,ROW(),MATCH(X$3,$K$2:$P$2,0))</f>
        <v>20</v>
      </c>
      <c r="Y2197" s="143" cm="1">
        <f t="array" ref="Y2197">INDEX($K:$P,ROW(),MATCH(Y$3,$K$2:$P$2,0))</f>
        <v>20</v>
      </c>
      <c r="Z2197" s="143" cm="1">
        <f t="array" ref="Z2197">INDEX($K:$P,ROW(),MATCH(Z$3,$K$2:$P$2,0))</f>
        <v>20</v>
      </c>
      <c r="AA2197" s="143" cm="1">
        <f t="array" ref="AA2197">INDEX($K:$P,ROW(),MATCH(AA$3,$K$2:$P$2,0))</f>
        <v>20</v>
      </c>
      <c r="AB2197" s="143" cm="1">
        <f t="array" ref="AB2197">INDEX($K:$P,ROW(),MATCH(AB$3,$K$2:$P$2,0))</f>
        <v>20</v>
      </c>
      <c r="AC2197" s="143" cm="1">
        <f t="array" ref="AC2197">INDEX($K:$P,ROW(),MATCH(AC$3,$K$2:$P$2,0))</f>
        <v>20</v>
      </c>
      <c r="AD2197" s="143" cm="1">
        <f t="array" ref="AD2197">INDEX($K:$P,ROW(),MATCH(AD$3,$K$2:$P$2,0))</f>
        <v>20</v>
      </c>
      <c r="AE2197" s="143" cm="1">
        <f t="array" ref="AE2197">INDEX($K:$P,ROW(),MATCH(AE$3,$K$2:$P$2,0))</f>
        <v>20</v>
      </c>
      <c r="AF2197" s="143" cm="1">
        <f t="array" ref="AF2197">INDEX($K:$P,ROW(),MATCH(AF$3,$K$2:$P$2,0))</f>
        <v>20</v>
      </c>
      <c r="AG2197" s="143" cm="1">
        <f t="array" ref="AG2197">INDEX($K:$P,ROW(),MATCH(AG$3,$K$2:$P$2,0))</f>
        <v>20</v>
      </c>
      <c r="AH2197" s="143" cm="1">
        <f t="array" ref="AH2197">INDEX($K:$P,ROW(),MATCH(AH$3,$K$2:$P$2,0))</f>
        <v>20</v>
      </c>
      <c r="AI2197" s="143" cm="1">
        <f t="array" ref="AI2197">INDEX($K:$P,ROW(),MATCH(AI$3,$K$2:$P$2,0))</f>
        <v>20</v>
      </c>
      <c r="AJ2197" s="143" cm="1">
        <f t="array" ref="AJ2197">INDEX($K:$P,ROW(),MATCH(AJ$3,$K$2:$P$2,0))</f>
        <v>20</v>
      </c>
      <c r="AK2197" s="143" cm="1">
        <f t="array" ref="AK2197">INDEX($K:$P,ROW(),MATCH(AK$3,$K$2:$P$2,0))</f>
        <v>20</v>
      </c>
      <c r="AL2197" s="143" cm="1">
        <f t="array" ref="AL2197">INDEX($K:$P,ROW(),MATCH(AL$3,$K$2:$P$2,0))</f>
        <v>20</v>
      </c>
      <c r="AM2197" s="143" cm="1">
        <f t="array" ref="AM2197">INDEX($K:$P,ROW(),MATCH(AM$3,$K$2:$P$2,0))</f>
        <v>20</v>
      </c>
      <c r="AN2197" s="143" cm="1">
        <f t="array" ref="AN2197">INDEX($K:$P,ROW(),MATCH(AN$3,$K$2:$P$2,0))</f>
        <v>20</v>
      </c>
      <c r="AO2197" s="143" cm="1">
        <f t="array" ref="AO2197">INDEX($K:$P,ROW(),MATCH(AO$3,$K$2:$P$2,0))</f>
        <v>20</v>
      </c>
      <c r="AP2197" s="143" cm="1">
        <f t="array" ref="AP2197">INDEX($K:$P,ROW(),MATCH(AP$3,$K$2:$P$2,0))</f>
        <v>20</v>
      </c>
      <c r="AQ2197" s="143" cm="1">
        <f t="array" ref="AQ2197">INDEX($K:$P,ROW(),MATCH(AQ$3,$K$2:$P$2,0))</f>
        <v>20</v>
      </c>
      <c r="AR2197" s="143" cm="1">
        <f t="array" ref="AR2197">INDEX($K:$P,ROW(),MATCH(AR$3,$K$2:$P$2,0))</f>
        <v>20</v>
      </c>
      <c r="AS2197" s="143" cm="1">
        <f t="array" ref="AS2197">INDEX($K:$P,ROW(),MATCH(AS$3,$K$2:$P$2,0))</f>
        <v>20</v>
      </c>
      <c r="AT2197" s="143" cm="1">
        <f t="array" ref="AT2197">INDEX($K:$P,ROW(),MATCH(AT$3,$K$2:$P$2,0))</f>
        <v>20</v>
      </c>
      <c r="AU2197" s="143" cm="1">
        <f t="array" ref="AU2197">INDEX($K:$P,ROW(),MATCH(AU$3,$K$2:$P$2,0))</f>
        <v>20</v>
      </c>
      <c r="AV2197" s="143" cm="1">
        <f t="array" ref="AV2197">INDEX($K:$P,ROW(),MATCH(AV$3,$K$2:$P$2,0))</f>
        <v>20</v>
      </c>
      <c r="AW2197" s="143" cm="1">
        <f t="array" ref="AW2197">INDEX($K:$P,ROW(),MATCH(AW$3,$K$2:$P$2,0))</f>
        <v>20</v>
      </c>
      <c r="AX2197" s="143" cm="1">
        <f t="array" ref="AX2197">INDEX($K:$P,ROW(),MATCH(AX$3,$K$2:$P$2,0))</f>
        <v>20</v>
      </c>
      <c r="AY2197" s="143" cm="1">
        <f t="array" ref="AY2197">INDEX($K:$P,ROW(),MATCH(AY$3,$K$2:$P$2,0))</f>
        <v>20</v>
      </c>
      <c r="AZ2197" s="143" cm="1">
        <f t="array" ref="AZ2197">INDEX($K:$P,ROW(),MATCH(AZ$3,$K$2:$P$2,0))</f>
        <v>20</v>
      </c>
      <c r="BA2197" s="143" cm="1">
        <f t="array" ref="BA2197">INDEX($K:$P,ROW(),MATCH(BA$3,$K$2:$P$2,0))</f>
        <v>20</v>
      </c>
      <c r="BB2197" s="143" cm="1">
        <f t="array" ref="BB2197">INDEX($K:$P,ROW(),MATCH(BB$3,$K$2:$P$2,0))</f>
        <v>20</v>
      </c>
      <c r="BC2197" s="143" cm="1">
        <f t="array" ref="BC2197">INDEX($K:$P,ROW(),MATCH(BC$3,$K$2:$P$2,0))</f>
        <v>20</v>
      </c>
      <c r="BD2197" s="143" cm="1">
        <f t="array" ref="BD2197">INDEX($K:$P,ROW(),MATCH(BD$3,$K$2:$P$2,0))</f>
        <v>20</v>
      </c>
      <c r="BE2197" s="143" cm="1">
        <f t="array" ref="BE2197">INDEX($K:$P,ROW(),MATCH(BE$3,$K$2:$P$2,0))</f>
        <v>20</v>
      </c>
      <c r="BF2197" s="143" cm="1">
        <f t="array" ref="BF2197">INDEX($K:$P,ROW(),MATCH(BF$3,$K$2:$P$2,0))</f>
        <v>20</v>
      </c>
      <c r="BG2197" s="143" cm="1">
        <f t="array" ref="BG2197">INDEX($K:$P,ROW(),MATCH(BG$3,$K$2:$P$2,0))</f>
        <v>20</v>
      </c>
      <c r="BH2197" s="143" cm="1">
        <f t="array" ref="BH2197">INDEX($K:$P,ROW(),MATCH(BH$3,$K$2:$P$2,0))</f>
        <v>20</v>
      </c>
      <c r="BI2197" s="143" cm="1">
        <f t="array" ref="BI2197">INDEX($K:$P,ROW(),MATCH(BI$3,$K$2:$P$2,0))</f>
        <v>20</v>
      </c>
      <c r="BJ2197" s="143" cm="1">
        <f t="array" ref="BJ2197">INDEX($K:$P,ROW(),MATCH(BJ$3,$K$2:$P$2,0))</f>
        <v>20</v>
      </c>
      <c r="BK2197" s="143" cm="1">
        <f t="array" ref="BK2197">INDEX($K:$P,ROW(),MATCH(BK$3,$K$2:$P$2,0))</f>
        <v>20</v>
      </c>
      <c r="BL2197" s="143" cm="1">
        <f t="array" ref="BL2197">INDEX($K:$P,ROW(),MATCH(BL$3,$K$2:$P$2,0))</f>
        <v>20</v>
      </c>
      <c r="BM2197" s="143" cm="1">
        <f t="array" ref="BM2197">INDEX($K:$P,ROW(),MATCH(BM$3,$K$2:$P$2,0))</f>
        <v>20</v>
      </c>
      <c r="BN2197" s="143" cm="1">
        <f t="array" ref="BN2197">INDEX($K:$P,ROW(),MATCH(BN$3,$K$2:$P$2,0))</f>
        <v>20</v>
      </c>
      <c r="BO2197" s="143" cm="1">
        <f t="array" ref="BO2197">INDEX($K:$P,ROW(),MATCH(BO$3,$K$2:$P$2,0))</f>
        <v>20</v>
      </c>
      <c r="BP2197" s="143" cm="1">
        <f t="array" ref="BP2197">INDEX($K:$P,ROW(),MATCH(BP$3,$K$2:$P$2,0))</f>
        <v>20</v>
      </c>
      <c r="BQ2197" s="143" cm="1">
        <f t="array" ref="BQ2197">INDEX($K:$P,ROW(),MATCH(BQ$3,$K$2:$P$2,0))</f>
        <v>20</v>
      </c>
      <c r="BR2197" s="143" cm="1">
        <f t="array" ref="BR2197">INDEX($K:$P,ROW(),MATCH(BR$3,$K$2:$P$2,0))</f>
        <v>20</v>
      </c>
      <c r="BS2197" s="143" cm="1">
        <f t="array" ref="BS2197">INDEX($K:$P,ROW(),MATCH(BS$3,$K$2:$P$2,0))</f>
        <v>20</v>
      </c>
      <c r="BT2197" s="143" cm="1">
        <f t="array" ref="BT2197">INDEX($K:$P,ROW(),MATCH(BT$3,$K$2:$P$2,0))</f>
        <v>20</v>
      </c>
      <c r="BU2197" s="143" cm="1">
        <f t="array" ref="BU2197">INDEX($K:$P,ROW(),MATCH(BU$3,$K$2:$P$2,0))</f>
        <v>20</v>
      </c>
      <c r="BV2197" s="143" cm="1">
        <f t="array" ref="BV2197">INDEX($K:$P,ROW(),MATCH(BV$3,$K$2:$P$2,0))</f>
        <v>20</v>
      </c>
      <c r="BW2197" s="143" cm="1">
        <f t="array" ref="BW2197">INDEX($K:$P,ROW(),MATCH(BW$3,$K$2:$P$2,0))</f>
        <v>20</v>
      </c>
      <c r="BX2197" s="143" cm="1">
        <f t="array" ref="BX2197">INDEX($K:$P,ROW(),MATCH(BX$3,$K$2:$P$2,0))</f>
        <v>20</v>
      </c>
      <c r="BY2197" s="143" cm="1">
        <f t="array" ref="BY2197">INDEX($K:$P,ROW(),MATCH(BY$3,$K$2:$P$2,0))</f>
        <v>20</v>
      </c>
      <c r="BZ2197" s="143" cm="1">
        <f t="array" ref="BZ2197">INDEX($K:$P,ROW(),MATCH(BZ$3,$K$2:$P$2,0))</f>
        <v>20</v>
      </c>
      <c r="CA2197" s="143" cm="1">
        <f t="array" ref="CA2197">INDEX($K:$P,ROW(),MATCH(CA$3,$K$2:$P$2,0))</f>
        <v>20</v>
      </c>
      <c r="CB2197" s="143" cm="1">
        <f t="array" ref="CB2197">INDEX($K:$P,ROW(),MATCH(CB$3,$K$2:$P$2,0))</f>
        <v>20</v>
      </c>
      <c r="CC2197" s="143" cm="1">
        <f t="array" ref="CC2197">INDEX($K:$P,ROW(),MATCH(CC$3,$K$2:$P$2,0))</f>
        <v>20</v>
      </c>
      <c r="CD2197" s="143" cm="1">
        <f t="array" ref="CD2197">INDEX($K:$P,ROW(),MATCH(CD$3,$K$2:$P$2,0))</f>
        <v>20</v>
      </c>
      <c r="CE2197" s="143" cm="1">
        <f t="array" ref="CE2197">INDEX($K:$P,ROW(),MATCH(CE$3,$K$2:$P$2,0))</f>
        <v>20</v>
      </c>
      <c r="CF2197" s="143" cm="1">
        <f t="array" ref="CF2197">INDEX($K:$P,ROW(),MATCH(CF$3,$K$2:$P$2,0))</f>
        <v>20</v>
      </c>
      <c r="CG2197" s="143" cm="1">
        <f t="array" ref="CG2197">INDEX($K:$P,ROW(),MATCH(CG$3,$K$2:$P$2,0))</f>
        <v>20</v>
      </c>
      <c r="CH2197" s="143" cm="1">
        <f t="array" ref="CH2197">INDEX($K:$P,ROW(),MATCH(CH$3,$K$2:$P$2,0))</f>
        <v>20</v>
      </c>
      <c r="CI2197" s="143" cm="1">
        <f t="array" ref="CI2197">INDEX($K:$P,ROW(),MATCH(CI$3,$K$2:$P$2,0))</f>
        <v>20</v>
      </c>
      <c r="CJ2197" s="143" cm="1">
        <f t="array" ref="CJ2197">INDEX($K:$P,ROW(),MATCH(CJ$3,$K$2:$P$2,0))</f>
        <v>20</v>
      </c>
      <c r="CK2197" s="143" cm="1">
        <f t="array" ref="CK2197">INDEX($K:$P,ROW(),MATCH(CK$3,$K$2:$P$2,0))</f>
        <v>20</v>
      </c>
      <c r="CL2197" s="143" cm="1">
        <f t="array" ref="CL2197">INDEX($K:$P,ROW(),MATCH(CL$3,$K$2:$P$2,0))</f>
        <v>20</v>
      </c>
    </row>
    <row r="2198" spans="2:90" x14ac:dyDescent="0.4">
      <c r="B2198" s="123" t="str">
        <f>"Revenue - "&amp;SUBSTITUTE(B2185,":","")</f>
        <v>Revenue - Subscription revenue - secondary volume driven</v>
      </c>
      <c r="C2198" t="s">
        <v>198</v>
      </c>
      <c r="D2198" t="s">
        <v>765</v>
      </c>
      <c r="E2198" s="8" t="str">
        <f t="shared" si="2695"/>
        <v>2198 SUB-S</v>
      </c>
      <c r="H2198" s="27"/>
      <c r="I2198" s="78"/>
      <c r="J2198" s="78"/>
      <c r="K2198" s="63">
        <f t="shared" ref="K2198:P2198" ca="1" si="2718">SUMIF($3:$3,K$2,2198:2198)</f>
        <v>1368000</v>
      </c>
      <c r="L2198" s="63">
        <f t="shared" ca="1" si="2718"/>
        <v>4104000</v>
      </c>
      <c r="M2198" s="63">
        <f t="shared" ca="1" si="2718"/>
        <v>6840000</v>
      </c>
      <c r="N2198" s="63">
        <f t="shared" ca="1" si="2718"/>
        <v>9576000</v>
      </c>
      <c r="O2198" s="63">
        <f t="shared" ca="1" si="2718"/>
        <v>12312000</v>
      </c>
      <c r="P2198" s="63">
        <f t="shared" ca="1" si="2718"/>
        <v>15048000</v>
      </c>
      <c r="R2198" s="33"/>
      <c r="S2198" s="144">
        <f t="shared" ref="S2198" ca="1" si="2719">S2197*AVERAGE(S2193,S2189)</f>
        <v>9500</v>
      </c>
      <c r="T2198" s="144">
        <f t="shared" ref="T2198:AX2198" ca="1" si="2720">T2197*AVERAGE(T2193,T2189)</f>
        <v>28500</v>
      </c>
      <c r="U2198" s="144">
        <f t="shared" ca="1" si="2720"/>
        <v>47500</v>
      </c>
      <c r="V2198" s="144">
        <f t="shared" ca="1" si="2720"/>
        <v>66500</v>
      </c>
      <c r="W2198" s="144">
        <f t="shared" ca="1" si="2720"/>
        <v>85500</v>
      </c>
      <c r="X2198" s="144">
        <f t="shared" ca="1" si="2720"/>
        <v>104500</v>
      </c>
      <c r="Y2198" s="144">
        <f t="shared" ca="1" si="2720"/>
        <v>123500</v>
      </c>
      <c r="Z2198" s="144">
        <f t="shared" ca="1" si="2720"/>
        <v>142500</v>
      </c>
      <c r="AA2198" s="144">
        <f t="shared" ca="1" si="2720"/>
        <v>161500</v>
      </c>
      <c r="AB2198" s="144">
        <f t="shared" ca="1" si="2720"/>
        <v>180500</v>
      </c>
      <c r="AC2198" s="144">
        <f t="shared" ca="1" si="2720"/>
        <v>199500</v>
      </c>
      <c r="AD2198" s="144">
        <f t="shared" ca="1" si="2720"/>
        <v>218500</v>
      </c>
      <c r="AE2198" s="144">
        <f t="shared" ca="1" si="2720"/>
        <v>237500</v>
      </c>
      <c r="AF2198" s="144">
        <f t="shared" ca="1" si="2720"/>
        <v>256500</v>
      </c>
      <c r="AG2198" s="144">
        <f t="shared" ca="1" si="2720"/>
        <v>275500</v>
      </c>
      <c r="AH2198" s="144">
        <f t="shared" ca="1" si="2720"/>
        <v>294500</v>
      </c>
      <c r="AI2198" s="144">
        <f t="shared" ca="1" si="2720"/>
        <v>313500</v>
      </c>
      <c r="AJ2198" s="144">
        <f t="shared" ca="1" si="2720"/>
        <v>332500</v>
      </c>
      <c r="AK2198" s="144">
        <f t="shared" ca="1" si="2720"/>
        <v>351500</v>
      </c>
      <c r="AL2198" s="144">
        <f t="shared" ca="1" si="2720"/>
        <v>370500</v>
      </c>
      <c r="AM2198" s="144">
        <f t="shared" ca="1" si="2720"/>
        <v>389500</v>
      </c>
      <c r="AN2198" s="144">
        <f t="shared" ca="1" si="2720"/>
        <v>408500</v>
      </c>
      <c r="AO2198" s="144">
        <f t="shared" ca="1" si="2720"/>
        <v>427500</v>
      </c>
      <c r="AP2198" s="144">
        <f t="shared" ca="1" si="2720"/>
        <v>446500</v>
      </c>
      <c r="AQ2198" s="144">
        <f t="shared" ca="1" si="2720"/>
        <v>465500</v>
      </c>
      <c r="AR2198" s="144">
        <f t="shared" ca="1" si="2720"/>
        <v>484500</v>
      </c>
      <c r="AS2198" s="144">
        <f t="shared" ca="1" si="2720"/>
        <v>503500</v>
      </c>
      <c r="AT2198" s="144">
        <f t="shared" ca="1" si="2720"/>
        <v>522500</v>
      </c>
      <c r="AU2198" s="144">
        <f t="shared" ca="1" si="2720"/>
        <v>541500</v>
      </c>
      <c r="AV2198" s="144">
        <f t="shared" ca="1" si="2720"/>
        <v>560500</v>
      </c>
      <c r="AW2198" s="144">
        <f t="shared" ca="1" si="2720"/>
        <v>579500</v>
      </c>
      <c r="AX2198" s="144">
        <f t="shared" ca="1" si="2720"/>
        <v>598500</v>
      </c>
      <c r="AY2198" s="144">
        <f t="shared" ref="AY2198:CD2198" ca="1" si="2721">AY2197*AVERAGE(AY2193,AY2189)</f>
        <v>617500</v>
      </c>
      <c r="AZ2198" s="144">
        <f t="shared" ca="1" si="2721"/>
        <v>636500</v>
      </c>
      <c r="BA2198" s="144">
        <f t="shared" ca="1" si="2721"/>
        <v>655500</v>
      </c>
      <c r="BB2198" s="144">
        <f t="shared" ca="1" si="2721"/>
        <v>674500</v>
      </c>
      <c r="BC2198" s="144">
        <f t="shared" ca="1" si="2721"/>
        <v>693500</v>
      </c>
      <c r="BD2198" s="144">
        <f t="shared" ca="1" si="2721"/>
        <v>712500</v>
      </c>
      <c r="BE2198" s="144">
        <f t="shared" ca="1" si="2721"/>
        <v>731500</v>
      </c>
      <c r="BF2198" s="144">
        <f t="shared" ca="1" si="2721"/>
        <v>750500</v>
      </c>
      <c r="BG2198" s="144">
        <f t="shared" ca="1" si="2721"/>
        <v>769500</v>
      </c>
      <c r="BH2198" s="144">
        <f t="shared" ca="1" si="2721"/>
        <v>788500</v>
      </c>
      <c r="BI2198" s="144">
        <f t="shared" ca="1" si="2721"/>
        <v>807500</v>
      </c>
      <c r="BJ2198" s="144">
        <f t="shared" ca="1" si="2721"/>
        <v>826500</v>
      </c>
      <c r="BK2198" s="144">
        <f t="shared" ca="1" si="2721"/>
        <v>845500</v>
      </c>
      <c r="BL2198" s="144">
        <f t="shared" ca="1" si="2721"/>
        <v>864500</v>
      </c>
      <c r="BM2198" s="144">
        <f t="shared" ca="1" si="2721"/>
        <v>883500</v>
      </c>
      <c r="BN2198" s="144">
        <f t="shared" ca="1" si="2721"/>
        <v>902500</v>
      </c>
      <c r="BO2198" s="144">
        <f t="shared" ca="1" si="2721"/>
        <v>921500</v>
      </c>
      <c r="BP2198" s="144">
        <f t="shared" ca="1" si="2721"/>
        <v>940500</v>
      </c>
      <c r="BQ2198" s="144">
        <f t="shared" ca="1" si="2721"/>
        <v>959500</v>
      </c>
      <c r="BR2198" s="144">
        <f t="shared" ca="1" si="2721"/>
        <v>978500</v>
      </c>
      <c r="BS2198" s="144">
        <f t="shared" ca="1" si="2721"/>
        <v>997500</v>
      </c>
      <c r="BT2198" s="144">
        <f t="shared" ca="1" si="2721"/>
        <v>1016500</v>
      </c>
      <c r="BU2198" s="144">
        <f t="shared" ca="1" si="2721"/>
        <v>1035500</v>
      </c>
      <c r="BV2198" s="144">
        <f t="shared" ca="1" si="2721"/>
        <v>1054500</v>
      </c>
      <c r="BW2198" s="144">
        <f t="shared" ca="1" si="2721"/>
        <v>1073500</v>
      </c>
      <c r="BX2198" s="144">
        <f t="shared" ca="1" si="2721"/>
        <v>1092500</v>
      </c>
      <c r="BY2198" s="144">
        <f t="shared" ca="1" si="2721"/>
        <v>1111500</v>
      </c>
      <c r="BZ2198" s="144">
        <f t="shared" ca="1" si="2721"/>
        <v>1130500</v>
      </c>
      <c r="CA2198" s="144">
        <f t="shared" ca="1" si="2721"/>
        <v>1149500</v>
      </c>
      <c r="CB2198" s="144">
        <f t="shared" ca="1" si="2721"/>
        <v>1168500</v>
      </c>
      <c r="CC2198" s="144">
        <f t="shared" ca="1" si="2721"/>
        <v>1187500</v>
      </c>
      <c r="CD2198" s="144">
        <f t="shared" ca="1" si="2721"/>
        <v>1206500</v>
      </c>
      <c r="CE2198" s="144">
        <f t="shared" ref="CE2198:CK2198" ca="1" si="2722">CE2197*AVERAGE(CE2193,CE2189)</f>
        <v>1225500</v>
      </c>
      <c r="CF2198" s="144">
        <f t="shared" ca="1" si="2722"/>
        <v>1244500</v>
      </c>
      <c r="CG2198" s="144">
        <f t="shared" ca="1" si="2722"/>
        <v>1263500</v>
      </c>
      <c r="CH2198" s="144">
        <f t="shared" ca="1" si="2722"/>
        <v>1282500</v>
      </c>
      <c r="CI2198" s="144">
        <f t="shared" ca="1" si="2722"/>
        <v>1301500</v>
      </c>
      <c r="CJ2198" s="144">
        <f t="shared" ca="1" si="2722"/>
        <v>1320500</v>
      </c>
      <c r="CK2198" s="144">
        <f t="shared" ca="1" si="2722"/>
        <v>1339500</v>
      </c>
      <c r="CL2198" s="144">
        <f t="shared" ref="CL2198" ca="1" si="2723">CL2197*AVERAGE(CL2193,CL2189)</f>
        <v>1358500</v>
      </c>
    </row>
    <row r="2199" spans="2:90" x14ac:dyDescent="0.4">
      <c r="D2199" t="s">
        <v>765</v>
      </c>
      <c r="E2199" s="8" t="str">
        <f t="shared" si="2695"/>
        <v>2199 SUB-S</v>
      </c>
      <c r="G2199" t="s">
        <v>244</v>
      </c>
      <c r="S2199" s="72"/>
      <c r="T2199" s="72"/>
      <c r="U2199" s="72"/>
      <c r="V2199" s="72"/>
      <c r="W2199" s="72"/>
      <c r="X2199" s="72"/>
      <c r="Y2199" s="72"/>
      <c r="Z2199" s="72"/>
      <c r="AA2199" s="72"/>
      <c r="AB2199" s="72"/>
      <c r="AC2199" s="72"/>
      <c r="AD2199" s="72"/>
      <c r="AE2199" s="72"/>
      <c r="AF2199" s="72"/>
      <c r="AG2199" s="72"/>
      <c r="AH2199" s="72"/>
      <c r="AI2199" s="72"/>
      <c r="AJ2199" s="72"/>
      <c r="AK2199" s="72"/>
      <c r="AL2199" s="72"/>
      <c r="AM2199" s="72"/>
      <c r="AN2199" s="72"/>
      <c r="AO2199" s="72"/>
      <c r="AP2199" s="72"/>
      <c r="AQ2199" s="72"/>
      <c r="AR2199" s="72"/>
      <c r="AS2199" s="72"/>
      <c r="AT2199" s="72"/>
      <c r="AU2199" s="72"/>
      <c r="AV2199" s="72"/>
      <c r="AW2199" s="72"/>
      <c r="AX2199" s="72"/>
      <c r="AY2199" s="72"/>
      <c r="AZ2199" s="72"/>
      <c r="BA2199" s="72"/>
      <c r="BB2199" s="72"/>
      <c r="BC2199" s="72"/>
      <c r="BD2199" s="72"/>
      <c r="BE2199" s="72"/>
      <c r="BF2199" s="72"/>
      <c r="BG2199" s="72"/>
      <c r="BH2199" s="72"/>
      <c r="BI2199" s="72"/>
      <c r="BJ2199" s="72"/>
      <c r="BK2199" s="72"/>
      <c r="BL2199" s="72"/>
      <c r="BM2199" s="72"/>
      <c r="BN2199" s="72"/>
      <c r="BO2199" s="72"/>
      <c r="BP2199" s="72"/>
      <c r="BQ2199" s="72"/>
      <c r="BR2199" s="72"/>
      <c r="BS2199" s="72"/>
      <c r="BT2199" s="72"/>
      <c r="BU2199" s="72"/>
      <c r="BV2199" s="72"/>
      <c r="BW2199" s="72"/>
      <c r="BX2199" s="72"/>
      <c r="BY2199" s="72"/>
      <c r="BZ2199" s="72"/>
      <c r="CA2199" s="72"/>
      <c r="CB2199" s="72"/>
      <c r="CC2199" s="72"/>
      <c r="CD2199" s="72"/>
      <c r="CE2199" s="72"/>
      <c r="CF2199" s="72"/>
      <c r="CG2199" s="72"/>
      <c r="CH2199" s="72"/>
      <c r="CI2199" s="72"/>
      <c r="CJ2199" s="72"/>
      <c r="CK2199" s="72"/>
      <c r="CL2199" s="72"/>
    </row>
    <row r="2200" spans="2:90" x14ac:dyDescent="0.4">
      <c r="B2200" s="8" t="str">
        <f>B2177</f>
        <v>(Primary label)</v>
      </c>
      <c r="D2200" t="s">
        <v>765</v>
      </c>
      <c r="E2200" s="8" t="str">
        <f t="shared" si="2695"/>
        <v>2200 SUB-S</v>
      </c>
      <c r="G2200" t="s">
        <v>332</v>
      </c>
      <c r="S2200" s="72"/>
      <c r="T2200" s="72"/>
      <c r="U2200" s="72"/>
      <c r="V2200" s="72"/>
      <c r="W2200" s="72"/>
      <c r="X2200" s="72"/>
      <c r="Y2200" s="72"/>
      <c r="Z2200" s="72"/>
      <c r="AA2200" s="72"/>
      <c r="AB2200" s="72"/>
      <c r="AC2200" s="72"/>
      <c r="AD2200" s="72"/>
      <c r="AE2200" s="72"/>
      <c r="AF2200" s="72"/>
      <c r="AG2200" s="72"/>
      <c r="AH2200" s="72"/>
      <c r="AI2200" s="72"/>
      <c r="AJ2200" s="72"/>
      <c r="AK2200" s="72"/>
      <c r="AL2200" s="72"/>
      <c r="AM2200" s="72"/>
      <c r="AN2200" s="72"/>
      <c r="AO2200" s="72"/>
      <c r="AP2200" s="72"/>
      <c r="AQ2200" s="72"/>
      <c r="AR2200" s="72"/>
      <c r="AS2200" s="72"/>
      <c r="AT2200" s="72"/>
      <c r="AU2200" s="72"/>
      <c r="AV2200" s="72"/>
      <c r="AW2200" s="72"/>
      <c r="AX2200" s="72"/>
      <c r="AY2200" s="72"/>
      <c r="AZ2200" s="72"/>
      <c r="BA2200" s="72"/>
      <c r="BB2200" s="72"/>
      <c r="BC2200" s="72"/>
      <c r="BD2200" s="72"/>
      <c r="BE2200" s="72"/>
      <c r="BF2200" s="72"/>
      <c r="BG2200" s="72"/>
      <c r="BH2200" s="72"/>
      <c r="BI2200" s="72"/>
      <c r="BJ2200" s="72"/>
      <c r="BK2200" s="72"/>
      <c r="BL2200" s="72"/>
      <c r="BM2200" s="72"/>
      <c r="BN2200" s="72"/>
      <c r="BO2200" s="72"/>
      <c r="BP2200" s="72"/>
      <c r="BQ2200" s="72"/>
      <c r="BR2200" s="72"/>
      <c r="BS2200" s="72"/>
      <c r="BT2200" s="72"/>
      <c r="BU2200" s="72"/>
      <c r="BV2200" s="72"/>
      <c r="BW2200" s="72"/>
      <c r="BX2200" s="72"/>
      <c r="BY2200" s="72"/>
      <c r="BZ2200" s="72"/>
      <c r="CA2200" s="72"/>
      <c r="CB2200" s="72"/>
      <c r="CC2200" s="72"/>
      <c r="CD2200" s="72"/>
      <c r="CE2200" s="72"/>
      <c r="CF2200" s="72"/>
      <c r="CG2200" s="72"/>
      <c r="CH2200" s="72"/>
      <c r="CI2200" s="72"/>
      <c r="CJ2200" s="72"/>
      <c r="CK2200" s="72"/>
      <c r="CL2200" s="72"/>
    </row>
    <row r="2201" spans="2:90" x14ac:dyDescent="0.4">
      <c r="B2201" s="8" t="str">
        <f>B2178</f>
        <v>primary unit</v>
      </c>
      <c r="D2201" t="s">
        <v>765</v>
      </c>
      <c r="E2201" s="8" t="str">
        <f>ROW()&amp;" "&amp;D2201</f>
        <v>2201 SUB-S</v>
      </c>
      <c r="G2201" t="s">
        <v>332</v>
      </c>
      <c r="S2201" s="72"/>
      <c r="T2201" s="72"/>
      <c r="U2201" s="72"/>
      <c r="V2201" s="72"/>
      <c r="W2201" s="72"/>
      <c r="X2201" s="72"/>
      <c r="Y2201" s="72"/>
      <c r="Z2201" s="72"/>
      <c r="AA2201" s="72"/>
      <c r="AB2201" s="72"/>
      <c r="AC2201" s="72"/>
      <c r="AD2201" s="72"/>
      <c r="AE2201" s="72"/>
      <c r="AF2201" s="72"/>
      <c r="AG2201" s="72"/>
      <c r="AH2201" s="72"/>
      <c r="AI2201" s="72"/>
      <c r="AJ2201" s="72"/>
      <c r="AK2201" s="72"/>
      <c r="AL2201" s="72"/>
      <c r="AM2201" s="72"/>
      <c r="AN2201" s="72"/>
      <c r="AO2201" s="72"/>
      <c r="AP2201" s="72"/>
      <c r="AQ2201" s="72"/>
      <c r="AR2201" s="72"/>
      <c r="AS2201" s="72"/>
      <c r="AT2201" s="72"/>
      <c r="AU2201" s="72"/>
      <c r="AV2201" s="72"/>
      <c r="AW2201" s="72"/>
      <c r="AX2201" s="72"/>
      <c r="AY2201" s="72"/>
      <c r="AZ2201" s="72"/>
      <c r="BA2201" s="72"/>
      <c r="BB2201" s="72"/>
      <c r="BC2201" s="72"/>
      <c r="BD2201" s="72"/>
      <c r="BE2201" s="72"/>
      <c r="BF2201" s="72"/>
      <c r="BG2201" s="72"/>
      <c r="BH2201" s="72"/>
      <c r="BI2201" s="72"/>
      <c r="BJ2201" s="72"/>
      <c r="BK2201" s="72"/>
      <c r="BL2201" s="72"/>
      <c r="BM2201" s="72"/>
      <c r="BN2201" s="72"/>
      <c r="BO2201" s="72"/>
      <c r="BP2201" s="72"/>
      <c r="BQ2201" s="72"/>
      <c r="BR2201" s="72"/>
      <c r="BS2201" s="72"/>
      <c r="BT2201" s="72"/>
      <c r="BU2201" s="72"/>
      <c r="BV2201" s="72"/>
      <c r="BW2201" s="72"/>
      <c r="BX2201" s="72"/>
      <c r="BY2201" s="72"/>
      <c r="BZ2201" s="72"/>
      <c r="CA2201" s="72"/>
      <c r="CB2201" s="72"/>
      <c r="CC2201" s="72"/>
      <c r="CD2201" s="72"/>
      <c r="CE2201" s="72"/>
      <c r="CF2201" s="72"/>
      <c r="CG2201" s="72"/>
      <c r="CH2201" s="72"/>
      <c r="CI2201" s="72"/>
      <c r="CJ2201" s="72"/>
      <c r="CK2201" s="72"/>
      <c r="CL2201" s="72"/>
    </row>
    <row r="2202" spans="2:90" x14ac:dyDescent="0.4">
      <c r="B2202" s="8" t="str">
        <f>B2179</f>
        <v>Primary revenue driver</v>
      </c>
      <c r="D2202" t="s">
        <v>765</v>
      </c>
      <c r="E2202" s="8" t="str">
        <f t="shared" si="2695"/>
        <v>2202 SUB-S</v>
      </c>
      <c r="G2202" t="s">
        <v>332</v>
      </c>
      <c r="S2202" s="76" t="str">
        <f t="shared" ref="S2202" si="2724">S2179</f>
        <v>S$12</v>
      </c>
      <c r="T2202" s="76" t="str">
        <f t="shared" ref="T2202:AX2202" si="2725">T2179</f>
        <v>T$12</v>
      </c>
      <c r="U2202" s="76" t="str">
        <f t="shared" si="2725"/>
        <v>U$12</v>
      </c>
      <c r="V2202" s="76" t="str">
        <f t="shared" si="2725"/>
        <v>V$12</v>
      </c>
      <c r="W2202" s="76" t="str">
        <f t="shared" si="2725"/>
        <v>W$12</v>
      </c>
      <c r="X2202" s="76" t="str">
        <f t="shared" si="2725"/>
        <v>X$12</v>
      </c>
      <c r="Y2202" s="76" t="str">
        <f t="shared" si="2725"/>
        <v>Y$12</v>
      </c>
      <c r="Z2202" s="76" t="str">
        <f t="shared" si="2725"/>
        <v>Z$12</v>
      </c>
      <c r="AA2202" s="76" t="str">
        <f t="shared" si="2725"/>
        <v>AA$12</v>
      </c>
      <c r="AB2202" s="76" t="str">
        <f t="shared" si="2725"/>
        <v>AB$12</v>
      </c>
      <c r="AC2202" s="76" t="str">
        <f t="shared" si="2725"/>
        <v>AC$12</v>
      </c>
      <c r="AD2202" s="76" t="str">
        <f t="shared" si="2725"/>
        <v>AD$12</v>
      </c>
      <c r="AE2202" s="76" t="str">
        <f t="shared" si="2725"/>
        <v>AE$12</v>
      </c>
      <c r="AF2202" s="76" t="str">
        <f t="shared" si="2725"/>
        <v>AF$12</v>
      </c>
      <c r="AG2202" s="76" t="str">
        <f t="shared" si="2725"/>
        <v>AG$12</v>
      </c>
      <c r="AH2202" s="76" t="str">
        <f t="shared" si="2725"/>
        <v>AH$12</v>
      </c>
      <c r="AI2202" s="76" t="str">
        <f t="shared" si="2725"/>
        <v>AI$12</v>
      </c>
      <c r="AJ2202" s="76" t="str">
        <f t="shared" si="2725"/>
        <v>AJ$12</v>
      </c>
      <c r="AK2202" s="76" t="str">
        <f t="shared" si="2725"/>
        <v>AK$12</v>
      </c>
      <c r="AL2202" s="76" t="str">
        <f t="shared" si="2725"/>
        <v>AL$12</v>
      </c>
      <c r="AM2202" s="76" t="str">
        <f t="shared" si="2725"/>
        <v>AM$12</v>
      </c>
      <c r="AN2202" s="76" t="str">
        <f t="shared" si="2725"/>
        <v>AN$12</v>
      </c>
      <c r="AO2202" s="76" t="str">
        <f t="shared" si="2725"/>
        <v>AO$12</v>
      </c>
      <c r="AP2202" s="76" t="str">
        <f t="shared" si="2725"/>
        <v>AP$12</v>
      </c>
      <c r="AQ2202" s="76" t="str">
        <f t="shared" si="2725"/>
        <v>AQ$12</v>
      </c>
      <c r="AR2202" s="76" t="str">
        <f t="shared" si="2725"/>
        <v>AR$12</v>
      </c>
      <c r="AS2202" s="76" t="str">
        <f t="shared" si="2725"/>
        <v>AS$12</v>
      </c>
      <c r="AT2202" s="76" t="str">
        <f t="shared" si="2725"/>
        <v>AT$12</v>
      </c>
      <c r="AU2202" s="76" t="str">
        <f t="shared" si="2725"/>
        <v>AU$12</v>
      </c>
      <c r="AV2202" s="76" t="str">
        <f t="shared" si="2725"/>
        <v>AV$12</v>
      </c>
      <c r="AW2202" s="76" t="str">
        <f t="shared" si="2725"/>
        <v>AW$12</v>
      </c>
      <c r="AX2202" s="76" t="str">
        <f t="shared" si="2725"/>
        <v>AX$12</v>
      </c>
      <c r="AY2202" s="76" t="str">
        <f t="shared" ref="AY2202:CD2202" si="2726">AY2179</f>
        <v>AY$12</v>
      </c>
      <c r="AZ2202" s="76" t="str">
        <f t="shared" si="2726"/>
        <v>AZ$12</v>
      </c>
      <c r="BA2202" s="76" t="str">
        <f t="shared" si="2726"/>
        <v>BA$12</v>
      </c>
      <c r="BB2202" s="76" t="str">
        <f t="shared" si="2726"/>
        <v>BB$12</v>
      </c>
      <c r="BC2202" s="76" t="str">
        <f t="shared" si="2726"/>
        <v>BC$12</v>
      </c>
      <c r="BD2202" s="76" t="str">
        <f t="shared" si="2726"/>
        <v>BD$12</v>
      </c>
      <c r="BE2202" s="76" t="str">
        <f t="shared" si="2726"/>
        <v>BE$12</v>
      </c>
      <c r="BF2202" s="76" t="str">
        <f t="shared" si="2726"/>
        <v>BF$12</v>
      </c>
      <c r="BG2202" s="76" t="str">
        <f t="shared" si="2726"/>
        <v>BG$12</v>
      </c>
      <c r="BH2202" s="76" t="str">
        <f t="shared" si="2726"/>
        <v>BH$12</v>
      </c>
      <c r="BI2202" s="76" t="str">
        <f t="shared" si="2726"/>
        <v>BI$12</v>
      </c>
      <c r="BJ2202" s="76" t="str">
        <f t="shared" si="2726"/>
        <v>BJ$12</v>
      </c>
      <c r="BK2202" s="76" t="str">
        <f t="shared" si="2726"/>
        <v>BK$12</v>
      </c>
      <c r="BL2202" s="76" t="str">
        <f t="shared" si="2726"/>
        <v>BL$12</v>
      </c>
      <c r="BM2202" s="76" t="str">
        <f t="shared" si="2726"/>
        <v>BM$12</v>
      </c>
      <c r="BN2202" s="76" t="str">
        <f t="shared" si="2726"/>
        <v>BN$12</v>
      </c>
      <c r="BO2202" s="76" t="str">
        <f t="shared" si="2726"/>
        <v>BO$12</v>
      </c>
      <c r="BP2202" s="76" t="str">
        <f t="shared" si="2726"/>
        <v>BP$12</v>
      </c>
      <c r="BQ2202" s="76" t="str">
        <f t="shared" si="2726"/>
        <v>BQ$12</v>
      </c>
      <c r="BR2202" s="76" t="str">
        <f t="shared" si="2726"/>
        <v>BR$12</v>
      </c>
      <c r="BS2202" s="76" t="str">
        <f t="shared" si="2726"/>
        <v>BS$12</v>
      </c>
      <c r="BT2202" s="76" t="str">
        <f t="shared" si="2726"/>
        <v>BT$12</v>
      </c>
      <c r="BU2202" s="76" t="str">
        <f t="shared" si="2726"/>
        <v>BU$12</v>
      </c>
      <c r="BV2202" s="76" t="str">
        <f t="shared" si="2726"/>
        <v>BV$12</v>
      </c>
      <c r="BW2202" s="76" t="str">
        <f t="shared" si="2726"/>
        <v>BW$12</v>
      </c>
      <c r="BX2202" s="76" t="str">
        <f t="shared" si="2726"/>
        <v>BX$12</v>
      </c>
      <c r="BY2202" s="76" t="str">
        <f t="shared" si="2726"/>
        <v>BY$12</v>
      </c>
      <c r="BZ2202" s="76" t="str">
        <f t="shared" si="2726"/>
        <v>BZ$12</v>
      </c>
      <c r="CA2202" s="76" t="str">
        <f t="shared" si="2726"/>
        <v>CA$12</v>
      </c>
      <c r="CB2202" s="76" t="str">
        <f t="shared" si="2726"/>
        <v>CB$12</v>
      </c>
      <c r="CC2202" s="76" t="str">
        <f t="shared" si="2726"/>
        <v>CC$12</v>
      </c>
      <c r="CD2202" s="76" t="str">
        <f t="shared" si="2726"/>
        <v>CD$12</v>
      </c>
      <c r="CE2202" s="76" t="str">
        <f t="shared" ref="CE2202:CK2202" si="2727">CE2179</f>
        <v>CE$12</v>
      </c>
      <c r="CF2202" s="76" t="str">
        <f t="shared" si="2727"/>
        <v>CF$12</v>
      </c>
      <c r="CG2202" s="76" t="str">
        <f t="shared" si="2727"/>
        <v>CG$12</v>
      </c>
      <c r="CH2202" s="76" t="str">
        <f t="shared" si="2727"/>
        <v>CH$12</v>
      </c>
      <c r="CI2202" s="76" t="str">
        <f t="shared" si="2727"/>
        <v>CI$12</v>
      </c>
      <c r="CJ2202" s="76" t="str">
        <f t="shared" si="2727"/>
        <v>CJ$12</v>
      </c>
      <c r="CK2202" s="76" t="str">
        <f t="shared" si="2727"/>
        <v>CK$12</v>
      </c>
      <c r="CL2202" s="76" t="str">
        <f t="shared" ref="CL2202" si="2728">CL2179</f>
        <v>CL$12</v>
      </c>
    </row>
    <row r="2203" spans="2:90" x14ac:dyDescent="0.4">
      <c r="B2203" s="8" t="str">
        <f>B2180</f>
        <v>Primary volume driver</v>
      </c>
      <c r="D2203" t="s">
        <v>765</v>
      </c>
      <c r="E2203" s="8" t="str">
        <f t="shared" si="2695"/>
        <v>2203 SUB-S</v>
      </c>
      <c r="G2203" t="s">
        <v>332</v>
      </c>
      <c r="H2203" s="12"/>
      <c r="I2203" s="60"/>
      <c r="J2203" s="60"/>
      <c r="K2203" s="34"/>
      <c r="L2203" s="34"/>
      <c r="M2203" s="34"/>
      <c r="N2203" s="34"/>
      <c r="O2203" s="34"/>
      <c r="P2203" s="34"/>
      <c r="R2203" s="15"/>
      <c r="S2203" s="76" t="str">
        <f t="shared" ref="S2203" si="2729">S2180</f>
        <v>S$13</v>
      </c>
      <c r="T2203" s="76" t="str">
        <f t="shared" ref="T2203:AX2203" si="2730">T2180</f>
        <v>T$13</v>
      </c>
      <c r="U2203" s="76" t="str">
        <f t="shared" si="2730"/>
        <v>U$13</v>
      </c>
      <c r="V2203" s="76" t="str">
        <f t="shared" si="2730"/>
        <v>V$13</v>
      </c>
      <c r="W2203" s="76" t="str">
        <f t="shared" si="2730"/>
        <v>W$13</v>
      </c>
      <c r="X2203" s="76" t="str">
        <f t="shared" si="2730"/>
        <v>X$13</v>
      </c>
      <c r="Y2203" s="76" t="str">
        <f t="shared" si="2730"/>
        <v>Y$13</v>
      </c>
      <c r="Z2203" s="76" t="str">
        <f t="shared" si="2730"/>
        <v>Z$13</v>
      </c>
      <c r="AA2203" s="76" t="str">
        <f t="shared" si="2730"/>
        <v>AA$13</v>
      </c>
      <c r="AB2203" s="76" t="str">
        <f t="shared" si="2730"/>
        <v>AB$13</v>
      </c>
      <c r="AC2203" s="76" t="str">
        <f t="shared" si="2730"/>
        <v>AC$13</v>
      </c>
      <c r="AD2203" s="76" t="str">
        <f t="shared" si="2730"/>
        <v>AD$13</v>
      </c>
      <c r="AE2203" s="76" t="str">
        <f t="shared" si="2730"/>
        <v>AE$13</v>
      </c>
      <c r="AF2203" s="76" t="str">
        <f t="shared" si="2730"/>
        <v>AF$13</v>
      </c>
      <c r="AG2203" s="76" t="str">
        <f t="shared" si="2730"/>
        <v>AG$13</v>
      </c>
      <c r="AH2203" s="76" t="str">
        <f t="shared" si="2730"/>
        <v>AH$13</v>
      </c>
      <c r="AI2203" s="76" t="str">
        <f t="shared" si="2730"/>
        <v>AI$13</v>
      </c>
      <c r="AJ2203" s="76" t="str">
        <f t="shared" si="2730"/>
        <v>AJ$13</v>
      </c>
      <c r="AK2203" s="76" t="str">
        <f t="shared" si="2730"/>
        <v>AK$13</v>
      </c>
      <c r="AL2203" s="76" t="str">
        <f t="shared" si="2730"/>
        <v>AL$13</v>
      </c>
      <c r="AM2203" s="76" t="str">
        <f t="shared" si="2730"/>
        <v>AM$13</v>
      </c>
      <c r="AN2203" s="76" t="str">
        <f t="shared" si="2730"/>
        <v>AN$13</v>
      </c>
      <c r="AO2203" s="76" t="str">
        <f t="shared" si="2730"/>
        <v>AO$13</v>
      </c>
      <c r="AP2203" s="76" t="str">
        <f t="shared" si="2730"/>
        <v>AP$13</v>
      </c>
      <c r="AQ2203" s="76" t="str">
        <f t="shared" si="2730"/>
        <v>AQ$13</v>
      </c>
      <c r="AR2203" s="76" t="str">
        <f t="shared" si="2730"/>
        <v>AR$13</v>
      </c>
      <c r="AS2203" s="76" t="str">
        <f t="shared" si="2730"/>
        <v>AS$13</v>
      </c>
      <c r="AT2203" s="76" t="str">
        <f t="shared" si="2730"/>
        <v>AT$13</v>
      </c>
      <c r="AU2203" s="76" t="str">
        <f t="shared" si="2730"/>
        <v>AU$13</v>
      </c>
      <c r="AV2203" s="76" t="str">
        <f t="shared" si="2730"/>
        <v>AV$13</v>
      </c>
      <c r="AW2203" s="76" t="str">
        <f t="shared" si="2730"/>
        <v>AW$13</v>
      </c>
      <c r="AX2203" s="76" t="str">
        <f t="shared" si="2730"/>
        <v>AX$13</v>
      </c>
      <c r="AY2203" s="76" t="str">
        <f t="shared" ref="AY2203:CD2203" si="2731">AY2180</f>
        <v>AY$13</v>
      </c>
      <c r="AZ2203" s="76" t="str">
        <f t="shared" si="2731"/>
        <v>AZ$13</v>
      </c>
      <c r="BA2203" s="76" t="str">
        <f t="shared" si="2731"/>
        <v>BA$13</v>
      </c>
      <c r="BB2203" s="76" t="str">
        <f t="shared" si="2731"/>
        <v>BB$13</v>
      </c>
      <c r="BC2203" s="76" t="str">
        <f t="shared" si="2731"/>
        <v>BC$13</v>
      </c>
      <c r="BD2203" s="76" t="str">
        <f t="shared" si="2731"/>
        <v>BD$13</v>
      </c>
      <c r="BE2203" s="76" t="str">
        <f t="shared" si="2731"/>
        <v>BE$13</v>
      </c>
      <c r="BF2203" s="76" t="str">
        <f t="shared" si="2731"/>
        <v>BF$13</v>
      </c>
      <c r="BG2203" s="76" t="str">
        <f t="shared" si="2731"/>
        <v>BG$13</v>
      </c>
      <c r="BH2203" s="76" t="str">
        <f t="shared" si="2731"/>
        <v>BH$13</v>
      </c>
      <c r="BI2203" s="76" t="str">
        <f t="shared" si="2731"/>
        <v>BI$13</v>
      </c>
      <c r="BJ2203" s="76" t="str">
        <f t="shared" si="2731"/>
        <v>BJ$13</v>
      </c>
      <c r="BK2203" s="76" t="str">
        <f t="shared" si="2731"/>
        <v>BK$13</v>
      </c>
      <c r="BL2203" s="76" t="str">
        <f t="shared" si="2731"/>
        <v>BL$13</v>
      </c>
      <c r="BM2203" s="76" t="str">
        <f t="shared" si="2731"/>
        <v>BM$13</v>
      </c>
      <c r="BN2203" s="76" t="str">
        <f t="shared" si="2731"/>
        <v>BN$13</v>
      </c>
      <c r="BO2203" s="76" t="str">
        <f t="shared" si="2731"/>
        <v>BO$13</v>
      </c>
      <c r="BP2203" s="76" t="str">
        <f t="shared" si="2731"/>
        <v>BP$13</v>
      </c>
      <c r="BQ2203" s="76" t="str">
        <f t="shared" si="2731"/>
        <v>BQ$13</v>
      </c>
      <c r="BR2203" s="76" t="str">
        <f t="shared" si="2731"/>
        <v>BR$13</v>
      </c>
      <c r="BS2203" s="76" t="str">
        <f t="shared" si="2731"/>
        <v>BS$13</v>
      </c>
      <c r="BT2203" s="76" t="str">
        <f t="shared" si="2731"/>
        <v>BT$13</v>
      </c>
      <c r="BU2203" s="76" t="str">
        <f t="shared" si="2731"/>
        <v>BU$13</v>
      </c>
      <c r="BV2203" s="76" t="str">
        <f t="shared" si="2731"/>
        <v>BV$13</v>
      </c>
      <c r="BW2203" s="76" t="str">
        <f t="shared" si="2731"/>
        <v>BW$13</v>
      </c>
      <c r="BX2203" s="76" t="str">
        <f t="shared" si="2731"/>
        <v>BX$13</v>
      </c>
      <c r="BY2203" s="76" t="str">
        <f t="shared" si="2731"/>
        <v>BY$13</v>
      </c>
      <c r="BZ2203" s="76" t="str">
        <f t="shared" si="2731"/>
        <v>BZ$13</v>
      </c>
      <c r="CA2203" s="76" t="str">
        <f t="shared" si="2731"/>
        <v>CA$13</v>
      </c>
      <c r="CB2203" s="76" t="str">
        <f t="shared" si="2731"/>
        <v>CB$13</v>
      </c>
      <c r="CC2203" s="76" t="str">
        <f t="shared" si="2731"/>
        <v>CC$13</v>
      </c>
      <c r="CD2203" s="76" t="str">
        <f t="shared" si="2731"/>
        <v>CD$13</v>
      </c>
      <c r="CE2203" s="76" t="str">
        <f t="shared" ref="CE2203:CK2203" si="2732">CE2180</f>
        <v>CE$13</v>
      </c>
      <c r="CF2203" s="76" t="str">
        <f t="shared" si="2732"/>
        <v>CF$13</v>
      </c>
      <c r="CG2203" s="76" t="str">
        <f t="shared" si="2732"/>
        <v>CG$13</v>
      </c>
      <c r="CH2203" s="76" t="str">
        <f t="shared" si="2732"/>
        <v>CH$13</v>
      </c>
      <c r="CI2203" s="76" t="str">
        <f t="shared" si="2732"/>
        <v>CI$13</v>
      </c>
      <c r="CJ2203" s="76" t="str">
        <f t="shared" si="2732"/>
        <v>CJ$13</v>
      </c>
      <c r="CK2203" s="76" t="str">
        <f t="shared" si="2732"/>
        <v>CK$13</v>
      </c>
      <c r="CL2203" s="76" t="str">
        <f t="shared" ref="CL2203" si="2733">CL2180</f>
        <v>CL$13</v>
      </c>
    </row>
    <row r="2204" spans="2:90" x14ac:dyDescent="0.4">
      <c r="B2204" s="89" t="str">
        <f>B2185</f>
        <v>Subscription revenue - secondary volume driven:</v>
      </c>
      <c r="D2204" t="s">
        <v>765</v>
      </c>
      <c r="E2204" s="8" t="str">
        <f t="shared" si="2695"/>
        <v>2204 SUB-S</v>
      </c>
      <c r="G2204" t="s">
        <v>332</v>
      </c>
      <c r="H2204" s="12"/>
      <c r="I2204" s="60"/>
      <c r="J2204" s="60"/>
      <c r="K2204" s="15"/>
      <c r="L2204" s="15"/>
      <c r="M2204" s="15"/>
      <c r="N2204" s="15"/>
      <c r="O2204" s="15"/>
      <c r="P2204" s="15"/>
      <c r="R2204" s="15"/>
      <c r="S2204" s="76">
        <f t="shared" ref="S2204" si="2734">S2181</f>
        <v>0</v>
      </c>
      <c r="T2204" s="76">
        <f t="shared" ref="T2204:AX2204" si="2735">T2181</f>
        <v>0</v>
      </c>
      <c r="U2204" s="76">
        <f t="shared" si="2735"/>
        <v>0</v>
      </c>
      <c r="V2204" s="76">
        <f t="shared" si="2735"/>
        <v>0</v>
      </c>
      <c r="W2204" s="76">
        <f t="shared" si="2735"/>
        <v>0</v>
      </c>
      <c r="X2204" s="76">
        <f t="shared" si="2735"/>
        <v>0</v>
      </c>
      <c r="Y2204" s="76">
        <f t="shared" si="2735"/>
        <v>0</v>
      </c>
      <c r="Z2204" s="76">
        <f t="shared" si="2735"/>
        <v>0</v>
      </c>
      <c r="AA2204" s="76">
        <f t="shared" si="2735"/>
        <v>0</v>
      </c>
      <c r="AB2204" s="76">
        <f t="shared" si="2735"/>
        <v>0</v>
      </c>
      <c r="AC2204" s="76">
        <f t="shared" si="2735"/>
        <v>0</v>
      </c>
      <c r="AD2204" s="76">
        <f t="shared" si="2735"/>
        <v>0</v>
      </c>
      <c r="AE2204" s="76">
        <f t="shared" si="2735"/>
        <v>0</v>
      </c>
      <c r="AF2204" s="76">
        <f t="shared" si="2735"/>
        <v>0</v>
      </c>
      <c r="AG2204" s="76">
        <f t="shared" si="2735"/>
        <v>0</v>
      </c>
      <c r="AH2204" s="76">
        <f t="shared" si="2735"/>
        <v>0</v>
      </c>
      <c r="AI2204" s="76">
        <f t="shared" si="2735"/>
        <v>0</v>
      </c>
      <c r="AJ2204" s="76">
        <f t="shared" si="2735"/>
        <v>0</v>
      </c>
      <c r="AK2204" s="76">
        <f t="shared" si="2735"/>
        <v>0</v>
      </c>
      <c r="AL2204" s="76">
        <f t="shared" si="2735"/>
        <v>0</v>
      </c>
      <c r="AM2204" s="76">
        <f t="shared" si="2735"/>
        <v>0</v>
      </c>
      <c r="AN2204" s="76">
        <f t="shared" si="2735"/>
        <v>0</v>
      </c>
      <c r="AO2204" s="76">
        <f t="shared" si="2735"/>
        <v>0</v>
      </c>
      <c r="AP2204" s="76">
        <f t="shared" si="2735"/>
        <v>0</v>
      </c>
      <c r="AQ2204" s="76">
        <f t="shared" si="2735"/>
        <v>0</v>
      </c>
      <c r="AR2204" s="76">
        <f t="shared" si="2735"/>
        <v>0</v>
      </c>
      <c r="AS2204" s="76">
        <f t="shared" si="2735"/>
        <v>0</v>
      </c>
      <c r="AT2204" s="76">
        <f t="shared" si="2735"/>
        <v>0</v>
      </c>
      <c r="AU2204" s="76">
        <f t="shared" si="2735"/>
        <v>0</v>
      </c>
      <c r="AV2204" s="76">
        <f t="shared" si="2735"/>
        <v>0</v>
      </c>
      <c r="AW2204" s="76">
        <f t="shared" si="2735"/>
        <v>0</v>
      </c>
      <c r="AX2204" s="76">
        <f t="shared" si="2735"/>
        <v>0</v>
      </c>
      <c r="AY2204" s="76">
        <f t="shared" ref="AY2204:CD2204" si="2736">AY2181</f>
        <v>0</v>
      </c>
      <c r="AZ2204" s="76">
        <f t="shared" si="2736"/>
        <v>0</v>
      </c>
      <c r="BA2204" s="76">
        <f t="shared" si="2736"/>
        <v>0</v>
      </c>
      <c r="BB2204" s="76">
        <f t="shared" si="2736"/>
        <v>0</v>
      </c>
      <c r="BC2204" s="76">
        <f t="shared" si="2736"/>
        <v>0</v>
      </c>
      <c r="BD2204" s="76">
        <f t="shared" si="2736"/>
        <v>0</v>
      </c>
      <c r="BE2204" s="76">
        <f t="shared" si="2736"/>
        <v>0</v>
      </c>
      <c r="BF2204" s="76">
        <f t="shared" si="2736"/>
        <v>0</v>
      </c>
      <c r="BG2204" s="76">
        <f t="shared" si="2736"/>
        <v>0</v>
      </c>
      <c r="BH2204" s="76">
        <f t="shared" si="2736"/>
        <v>0</v>
      </c>
      <c r="BI2204" s="76">
        <f t="shared" si="2736"/>
        <v>0</v>
      </c>
      <c r="BJ2204" s="76">
        <f t="shared" si="2736"/>
        <v>0</v>
      </c>
      <c r="BK2204" s="76">
        <f t="shared" si="2736"/>
        <v>0</v>
      </c>
      <c r="BL2204" s="76">
        <f t="shared" si="2736"/>
        <v>0</v>
      </c>
      <c r="BM2204" s="76">
        <f t="shared" si="2736"/>
        <v>0</v>
      </c>
      <c r="BN2204" s="76">
        <f t="shared" si="2736"/>
        <v>0</v>
      </c>
      <c r="BO2204" s="76">
        <f t="shared" si="2736"/>
        <v>0</v>
      </c>
      <c r="BP2204" s="76">
        <f t="shared" si="2736"/>
        <v>0</v>
      </c>
      <c r="BQ2204" s="76">
        <f t="shared" si="2736"/>
        <v>0</v>
      </c>
      <c r="BR2204" s="76">
        <f t="shared" si="2736"/>
        <v>0</v>
      </c>
      <c r="BS2204" s="76">
        <f t="shared" si="2736"/>
        <v>0</v>
      </c>
      <c r="BT2204" s="76">
        <f t="shared" si="2736"/>
        <v>0</v>
      </c>
      <c r="BU2204" s="76">
        <f t="shared" si="2736"/>
        <v>0</v>
      </c>
      <c r="BV2204" s="76">
        <f t="shared" si="2736"/>
        <v>0</v>
      </c>
      <c r="BW2204" s="76">
        <f t="shared" si="2736"/>
        <v>0</v>
      </c>
      <c r="BX2204" s="76">
        <f t="shared" si="2736"/>
        <v>0</v>
      </c>
      <c r="BY2204" s="76">
        <f t="shared" si="2736"/>
        <v>0</v>
      </c>
      <c r="BZ2204" s="76">
        <f t="shared" si="2736"/>
        <v>0</v>
      </c>
      <c r="CA2204" s="76">
        <f t="shared" si="2736"/>
        <v>0</v>
      </c>
      <c r="CB2204" s="76">
        <f t="shared" si="2736"/>
        <v>0</v>
      </c>
      <c r="CC2204" s="76">
        <f t="shared" si="2736"/>
        <v>0</v>
      </c>
      <c r="CD2204" s="76">
        <f t="shared" si="2736"/>
        <v>0</v>
      </c>
      <c r="CE2204" s="76">
        <f t="shared" ref="CE2204:CK2204" si="2737">CE2181</f>
        <v>0</v>
      </c>
      <c r="CF2204" s="76">
        <f t="shared" si="2737"/>
        <v>0</v>
      </c>
      <c r="CG2204" s="76">
        <f t="shared" si="2737"/>
        <v>0</v>
      </c>
      <c r="CH2204" s="76">
        <f t="shared" si="2737"/>
        <v>0</v>
      </c>
      <c r="CI2204" s="76">
        <f t="shared" si="2737"/>
        <v>0</v>
      </c>
      <c r="CJ2204" s="76">
        <f t="shared" si="2737"/>
        <v>0</v>
      </c>
      <c r="CK2204" s="76">
        <f t="shared" si="2737"/>
        <v>0</v>
      </c>
      <c r="CL2204" s="76">
        <f t="shared" ref="CL2204" si="2738">CL2181</f>
        <v>0</v>
      </c>
    </row>
    <row r="2205" spans="2:90" x14ac:dyDescent="0.4">
      <c r="B2205" s="235" t="str">
        <f>IFERROR(SUBSTITUTE(TRIM(MID(B2185, SEARCH("-", B2185) + 1, LEN(B2185))),":",""),"no unit")</f>
        <v>secondary volume driven</v>
      </c>
      <c r="D2205" t="s">
        <v>765</v>
      </c>
      <c r="E2205" s="8" t="str">
        <f t="shared" ref="E2205" si="2739">ROW()&amp;" "&amp;D2205</f>
        <v>2205 SUB-S</v>
      </c>
      <c r="G2205" t="s">
        <v>332</v>
      </c>
      <c r="H2205" s="12"/>
      <c r="I2205" s="60"/>
      <c r="J2205" s="60"/>
      <c r="K2205" s="15"/>
      <c r="L2205" s="15"/>
      <c r="M2205" s="15"/>
      <c r="N2205" s="15"/>
      <c r="O2205" s="15"/>
      <c r="P2205" s="15"/>
      <c r="R2205" s="15"/>
      <c r="S2205" s="76"/>
      <c r="T2205" s="76"/>
      <c r="U2205" s="76"/>
      <c r="V2205" s="76"/>
      <c r="W2205" s="76"/>
      <c r="X2205" s="76"/>
      <c r="Y2205" s="76"/>
      <c r="Z2205" s="76"/>
      <c r="AA2205" s="76"/>
      <c r="AB2205" s="76"/>
      <c r="AC2205" s="76"/>
      <c r="AD2205" s="76"/>
      <c r="AE2205" s="76"/>
      <c r="AF2205" s="76"/>
      <c r="AG2205" s="76"/>
      <c r="AH2205" s="76"/>
      <c r="AI2205" s="76"/>
      <c r="AJ2205" s="76"/>
      <c r="AK2205" s="76"/>
      <c r="AL2205" s="76"/>
      <c r="AM2205" s="76"/>
      <c r="AN2205" s="76"/>
      <c r="AO2205" s="76"/>
      <c r="AP2205" s="76"/>
      <c r="AQ2205" s="76"/>
      <c r="AR2205" s="76"/>
      <c r="AS2205" s="76"/>
      <c r="AT2205" s="76"/>
      <c r="AU2205" s="76"/>
      <c r="AV2205" s="76"/>
      <c r="AW2205" s="76"/>
      <c r="AX2205" s="76"/>
      <c r="AY2205" s="76"/>
      <c r="AZ2205" s="76"/>
      <c r="BA2205" s="76"/>
      <c r="BB2205" s="76"/>
      <c r="BC2205" s="76"/>
      <c r="BD2205" s="76"/>
      <c r="BE2205" s="76"/>
      <c r="BF2205" s="76"/>
      <c r="BG2205" s="76"/>
      <c r="BH2205" s="76"/>
      <c r="BI2205" s="76"/>
      <c r="BJ2205" s="76"/>
      <c r="BK2205" s="76"/>
      <c r="BL2205" s="76"/>
      <c r="BM2205" s="76"/>
      <c r="BN2205" s="76"/>
      <c r="BO2205" s="76"/>
      <c r="BP2205" s="76"/>
      <c r="BQ2205" s="76"/>
      <c r="BR2205" s="76"/>
      <c r="BS2205" s="76"/>
      <c r="BT2205" s="76"/>
      <c r="BU2205" s="76"/>
      <c r="BV2205" s="76"/>
      <c r="BW2205" s="76"/>
      <c r="BX2205" s="76"/>
      <c r="BY2205" s="76"/>
      <c r="BZ2205" s="76"/>
      <c r="CA2205" s="76"/>
      <c r="CB2205" s="76"/>
      <c r="CC2205" s="76"/>
      <c r="CD2205" s="76"/>
      <c r="CE2205" s="76"/>
      <c r="CF2205" s="76"/>
      <c r="CG2205" s="76"/>
      <c r="CH2205" s="76"/>
      <c r="CI2205" s="76"/>
      <c r="CJ2205" s="76"/>
      <c r="CK2205" s="76"/>
      <c r="CL2205" s="76"/>
    </row>
    <row r="2206" spans="2:90" x14ac:dyDescent="0.4">
      <c r="B2206" s="8" t="str">
        <f>B2183</f>
        <v>Secondary revenue driver</v>
      </c>
      <c r="D2206" t="s">
        <v>765</v>
      </c>
      <c r="E2206" s="8" t="str">
        <f t="shared" si="2695"/>
        <v>2206 SUB-S</v>
      </c>
      <c r="G2206" t="s">
        <v>332</v>
      </c>
      <c r="H2206" s="12"/>
      <c r="I2206" s="60"/>
      <c r="J2206" s="60"/>
      <c r="K2206" s="15"/>
      <c r="L2206" s="15"/>
      <c r="M2206" s="15"/>
      <c r="N2206" s="15"/>
      <c r="O2206" s="15"/>
      <c r="P2206" s="15"/>
      <c r="R2206" s="15"/>
      <c r="S2206" s="199" t="str">
        <f t="shared" ref="S2206" si="2740">ADDRESS(ROW(S2198),COLUMN(S2198),2)</f>
        <v>S$2198</v>
      </c>
      <c r="T2206" s="199" t="str">
        <f t="shared" ref="T2206:CE2206" si="2741">ADDRESS(ROW(T2198),COLUMN(T2198),2)</f>
        <v>T$2198</v>
      </c>
      <c r="U2206" s="199" t="str">
        <f t="shared" si="2741"/>
        <v>U$2198</v>
      </c>
      <c r="V2206" s="199" t="str">
        <f t="shared" si="2741"/>
        <v>V$2198</v>
      </c>
      <c r="W2206" s="199" t="str">
        <f t="shared" si="2741"/>
        <v>W$2198</v>
      </c>
      <c r="X2206" s="199" t="str">
        <f t="shared" si="2741"/>
        <v>X$2198</v>
      </c>
      <c r="Y2206" s="199" t="str">
        <f t="shared" si="2741"/>
        <v>Y$2198</v>
      </c>
      <c r="Z2206" s="199" t="str">
        <f t="shared" si="2741"/>
        <v>Z$2198</v>
      </c>
      <c r="AA2206" s="199" t="str">
        <f t="shared" si="2741"/>
        <v>AA$2198</v>
      </c>
      <c r="AB2206" s="199" t="str">
        <f t="shared" si="2741"/>
        <v>AB$2198</v>
      </c>
      <c r="AC2206" s="199" t="str">
        <f t="shared" si="2741"/>
        <v>AC$2198</v>
      </c>
      <c r="AD2206" s="199" t="str">
        <f t="shared" si="2741"/>
        <v>AD$2198</v>
      </c>
      <c r="AE2206" s="199" t="str">
        <f t="shared" si="2741"/>
        <v>AE$2198</v>
      </c>
      <c r="AF2206" s="199" t="str">
        <f t="shared" si="2741"/>
        <v>AF$2198</v>
      </c>
      <c r="AG2206" s="199" t="str">
        <f t="shared" si="2741"/>
        <v>AG$2198</v>
      </c>
      <c r="AH2206" s="199" t="str">
        <f t="shared" si="2741"/>
        <v>AH$2198</v>
      </c>
      <c r="AI2206" s="199" t="str">
        <f t="shared" si="2741"/>
        <v>AI$2198</v>
      </c>
      <c r="AJ2206" s="199" t="str">
        <f t="shared" si="2741"/>
        <v>AJ$2198</v>
      </c>
      <c r="AK2206" s="199" t="str">
        <f t="shared" si="2741"/>
        <v>AK$2198</v>
      </c>
      <c r="AL2206" s="199" t="str">
        <f t="shared" si="2741"/>
        <v>AL$2198</v>
      </c>
      <c r="AM2206" s="199" t="str">
        <f t="shared" si="2741"/>
        <v>AM$2198</v>
      </c>
      <c r="AN2206" s="199" t="str">
        <f t="shared" si="2741"/>
        <v>AN$2198</v>
      </c>
      <c r="AO2206" s="199" t="str">
        <f t="shared" si="2741"/>
        <v>AO$2198</v>
      </c>
      <c r="AP2206" s="199" t="str">
        <f t="shared" si="2741"/>
        <v>AP$2198</v>
      </c>
      <c r="AQ2206" s="199" t="str">
        <f t="shared" si="2741"/>
        <v>AQ$2198</v>
      </c>
      <c r="AR2206" s="199" t="str">
        <f t="shared" si="2741"/>
        <v>AR$2198</v>
      </c>
      <c r="AS2206" s="199" t="str">
        <f t="shared" si="2741"/>
        <v>AS$2198</v>
      </c>
      <c r="AT2206" s="199" t="str">
        <f t="shared" si="2741"/>
        <v>AT$2198</v>
      </c>
      <c r="AU2206" s="199" t="str">
        <f t="shared" si="2741"/>
        <v>AU$2198</v>
      </c>
      <c r="AV2206" s="199" t="str">
        <f t="shared" si="2741"/>
        <v>AV$2198</v>
      </c>
      <c r="AW2206" s="199" t="str">
        <f t="shared" si="2741"/>
        <v>AW$2198</v>
      </c>
      <c r="AX2206" s="199" t="str">
        <f t="shared" si="2741"/>
        <v>AX$2198</v>
      </c>
      <c r="AY2206" s="199" t="str">
        <f t="shared" si="2741"/>
        <v>AY$2198</v>
      </c>
      <c r="AZ2206" s="199" t="str">
        <f t="shared" si="2741"/>
        <v>AZ$2198</v>
      </c>
      <c r="BA2206" s="199" t="str">
        <f t="shared" si="2741"/>
        <v>BA$2198</v>
      </c>
      <c r="BB2206" s="199" t="str">
        <f t="shared" si="2741"/>
        <v>BB$2198</v>
      </c>
      <c r="BC2206" s="199" t="str">
        <f t="shared" si="2741"/>
        <v>BC$2198</v>
      </c>
      <c r="BD2206" s="199" t="str">
        <f t="shared" si="2741"/>
        <v>BD$2198</v>
      </c>
      <c r="BE2206" s="199" t="str">
        <f t="shared" si="2741"/>
        <v>BE$2198</v>
      </c>
      <c r="BF2206" s="199" t="str">
        <f t="shared" si="2741"/>
        <v>BF$2198</v>
      </c>
      <c r="BG2206" s="199" t="str">
        <f t="shared" si="2741"/>
        <v>BG$2198</v>
      </c>
      <c r="BH2206" s="199" t="str">
        <f t="shared" si="2741"/>
        <v>BH$2198</v>
      </c>
      <c r="BI2206" s="199" t="str">
        <f t="shared" si="2741"/>
        <v>BI$2198</v>
      </c>
      <c r="BJ2206" s="199" t="str">
        <f t="shared" si="2741"/>
        <v>BJ$2198</v>
      </c>
      <c r="BK2206" s="199" t="str">
        <f t="shared" si="2741"/>
        <v>BK$2198</v>
      </c>
      <c r="BL2206" s="199" t="str">
        <f t="shared" si="2741"/>
        <v>BL$2198</v>
      </c>
      <c r="BM2206" s="199" t="str">
        <f t="shared" si="2741"/>
        <v>BM$2198</v>
      </c>
      <c r="BN2206" s="199" t="str">
        <f t="shared" si="2741"/>
        <v>BN$2198</v>
      </c>
      <c r="BO2206" s="199" t="str">
        <f t="shared" si="2741"/>
        <v>BO$2198</v>
      </c>
      <c r="BP2206" s="199" t="str">
        <f t="shared" si="2741"/>
        <v>BP$2198</v>
      </c>
      <c r="BQ2206" s="199" t="str">
        <f t="shared" si="2741"/>
        <v>BQ$2198</v>
      </c>
      <c r="BR2206" s="199" t="str">
        <f t="shared" si="2741"/>
        <v>BR$2198</v>
      </c>
      <c r="BS2206" s="199" t="str">
        <f t="shared" si="2741"/>
        <v>BS$2198</v>
      </c>
      <c r="BT2206" s="199" t="str">
        <f t="shared" si="2741"/>
        <v>BT$2198</v>
      </c>
      <c r="BU2206" s="199" t="str">
        <f t="shared" si="2741"/>
        <v>BU$2198</v>
      </c>
      <c r="BV2206" s="199" t="str">
        <f t="shared" si="2741"/>
        <v>BV$2198</v>
      </c>
      <c r="BW2206" s="199" t="str">
        <f t="shared" si="2741"/>
        <v>BW$2198</v>
      </c>
      <c r="BX2206" s="199" t="str">
        <f t="shared" si="2741"/>
        <v>BX$2198</v>
      </c>
      <c r="BY2206" s="199" t="str">
        <f t="shared" si="2741"/>
        <v>BY$2198</v>
      </c>
      <c r="BZ2206" s="199" t="str">
        <f t="shared" si="2741"/>
        <v>BZ$2198</v>
      </c>
      <c r="CA2206" s="199" t="str">
        <f t="shared" si="2741"/>
        <v>CA$2198</v>
      </c>
      <c r="CB2206" s="199" t="str">
        <f t="shared" si="2741"/>
        <v>CB$2198</v>
      </c>
      <c r="CC2206" s="199" t="str">
        <f t="shared" si="2741"/>
        <v>CC$2198</v>
      </c>
      <c r="CD2206" s="199" t="str">
        <f t="shared" si="2741"/>
        <v>CD$2198</v>
      </c>
      <c r="CE2206" s="199" t="str">
        <f t="shared" si="2741"/>
        <v>CE$2198</v>
      </c>
      <c r="CF2206" s="199" t="str">
        <f t="shared" ref="CF2206:CK2206" si="2742">ADDRESS(ROW(CF2198),COLUMN(CF2198),2)</f>
        <v>CF$2198</v>
      </c>
      <c r="CG2206" s="199" t="str">
        <f t="shared" si="2742"/>
        <v>CG$2198</v>
      </c>
      <c r="CH2206" s="199" t="str">
        <f t="shared" si="2742"/>
        <v>CH$2198</v>
      </c>
      <c r="CI2206" s="199" t="str">
        <f t="shared" si="2742"/>
        <v>CI$2198</v>
      </c>
      <c r="CJ2206" s="199" t="str">
        <f t="shared" si="2742"/>
        <v>CJ$2198</v>
      </c>
      <c r="CK2206" s="199" t="str">
        <f t="shared" si="2742"/>
        <v>CK$2198</v>
      </c>
      <c r="CL2206" s="199" t="str">
        <f t="shared" ref="CL2206" si="2743">ADDRESS(ROW(CL2198),COLUMN(CL2198),2)</f>
        <v>CL$2198</v>
      </c>
    </row>
    <row r="2207" spans="2:90" x14ac:dyDescent="0.4">
      <c r="B2207" s="8" t="str">
        <f>B2184</f>
        <v>Secondary volume driver</v>
      </c>
      <c r="D2207" t="s">
        <v>765</v>
      </c>
      <c r="E2207" s="8" t="str">
        <f t="shared" si="2695"/>
        <v>2207 SUB-S</v>
      </c>
      <c r="G2207" t="s">
        <v>332</v>
      </c>
      <c r="H2207" s="12"/>
      <c r="I2207" s="60"/>
      <c r="J2207" s="60"/>
      <c r="K2207" s="15"/>
      <c r="L2207" s="15"/>
      <c r="M2207" s="15"/>
      <c r="N2207" s="15"/>
      <c r="O2207" s="15"/>
      <c r="P2207" s="15"/>
      <c r="R2207" s="15"/>
      <c r="S2207" s="199" t="str">
        <f t="shared" ref="S2207" si="2744">ADDRESS(ROW(S2193),COLUMN(S2193),2)</f>
        <v>S$2193</v>
      </c>
      <c r="T2207" s="199" t="str">
        <f t="shared" ref="T2207:CE2207" si="2745">ADDRESS(ROW(T2193),COLUMN(T2193),2)</f>
        <v>T$2193</v>
      </c>
      <c r="U2207" s="199" t="str">
        <f t="shared" si="2745"/>
        <v>U$2193</v>
      </c>
      <c r="V2207" s="199" t="str">
        <f t="shared" si="2745"/>
        <v>V$2193</v>
      </c>
      <c r="W2207" s="199" t="str">
        <f t="shared" si="2745"/>
        <v>W$2193</v>
      </c>
      <c r="X2207" s="199" t="str">
        <f t="shared" si="2745"/>
        <v>X$2193</v>
      </c>
      <c r="Y2207" s="199" t="str">
        <f t="shared" si="2745"/>
        <v>Y$2193</v>
      </c>
      <c r="Z2207" s="199" t="str">
        <f t="shared" si="2745"/>
        <v>Z$2193</v>
      </c>
      <c r="AA2207" s="199" t="str">
        <f t="shared" si="2745"/>
        <v>AA$2193</v>
      </c>
      <c r="AB2207" s="199" t="str">
        <f t="shared" si="2745"/>
        <v>AB$2193</v>
      </c>
      <c r="AC2207" s="199" t="str">
        <f t="shared" si="2745"/>
        <v>AC$2193</v>
      </c>
      <c r="AD2207" s="199" t="str">
        <f t="shared" si="2745"/>
        <v>AD$2193</v>
      </c>
      <c r="AE2207" s="199" t="str">
        <f t="shared" si="2745"/>
        <v>AE$2193</v>
      </c>
      <c r="AF2207" s="199" t="str">
        <f t="shared" si="2745"/>
        <v>AF$2193</v>
      </c>
      <c r="AG2207" s="199" t="str">
        <f t="shared" si="2745"/>
        <v>AG$2193</v>
      </c>
      <c r="AH2207" s="199" t="str">
        <f t="shared" si="2745"/>
        <v>AH$2193</v>
      </c>
      <c r="AI2207" s="199" t="str">
        <f t="shared" si="2745"/>
        <v>AI$2193</v>
      </c>
      <c r="AJ2207" s="199" t="str">
        <f t="shared" si="2745"/>
        <v>AJ$2193</v>
      </c>
      <c r="AK2207" s="199" t="str">
        <f t="shared" si="2745"/>
        <v>AK$2193</v>
      </c>
      <c r="AL2207" s="199" t="str">
        <f t="shared" si="2745"/>
        <v>AL$2193</v>
      </c>
      <c r="AM2207" s="199" t="str">
        <f t="shared" si="2745"/>
        <v>AM$2193</v>
      </c>
      <c r="AN2207" s="199" t="str">
        <f t="shared" si="2745"/>
        <v>AN$2193</v>
      </c>
      <c r="AO2207" s="199" t="str">
        <f t="shared" si="2745"/>
        <v>AO$2193</v>
      </c>
      <c r="AP2207" s="199" t="str">
        <f t="shared" si="2745"/>
        <v>AP$2193</v>
      </c>
      <c r="AQ2207" s="199" t="str">
        <f t="shared" si="2745"/>
        <v>AQ$2193</v>
      </c>
      <c r="AR2207" s="199" t="str">
        <f t="shared" si="2745"/>
        <v>AR$2193</v>
      </c>
      <c r="AS2207" s="199" t="str">
        <f t="shared" si="2745"/>
        <v>AS$2193</v>
      </c>
      <c r="AT2207" s="199" t="str">
        <f t="shared" si="2745"/>
        <v>AT$2193</v>
      </c>
      <c r="AU2207" s="199" t="str">
        <f t="shared" si="2745"/>
        <v>AU$2193</v>
      </c>
      <c r="AV2207" s="199" t="str">
        <f t="shared" si="2745"/>
        <v>AV$2193</v>
      </c>
      <c r="AW2207" s="199" t="str">
        <f t="shared" si="2745"/>
        <v>AW$2193</v>
      </c>
      <c r="AX2207" s="199" t="str">
        <f t="shared" si="2745"/>
        <v>AX$2193</v>
      </c>
      <c r="AY2207" s="199" t="str">
        <f t="shared" si="2745"/>
        <v>AY$2193</v>
      </c>
      <c r="AZ2207" s="199" t="str">
        <f t="shared" si="2745"/>
        <v>AZ$2193</v>
      </c>
      <c r="BA2207" s="199" t="str">
        <f t="shared" si="2745"/>
        <v>BA$2193</v>
      </c>
      <c r="BB2207" s="199" t="str">
        <f t="shared" si="2745"/>
        <v>BB$2193</v>
      </c>
      <c r="BC2207" s="199" t="str">
        <f t="shared" si="2745"/>
        <v>BC$2193</v>
      </c>
      <c r="BD2207" s="199" t="str">
        <f t="shared" si="2745"/>
        <v>BD$2193</v>
      </c>
      <c r="BE2207" s="199" t="str">
        <f t="shared" si="2745"/>
        <v>BE$2193</v>
      </c>
      <c r="BF2207" s="199" t="str">
        <f t="shared" si="2745"/>
        <v>BF$2193</v>
      </c>
      <c r="BG2207" s="199" t="str">
        <f t="shared" si="2745"/>
        <v>BG$2193</v>
      </c>
      <c r="BH2207" s="199" t="str">
        <f t="shared" si="2745"/>
        <v>BH$2193</v>
      </c>
      <c r="BI2207" s="199" t="str">
        <f t="shared" si="2745"/>
        <v>BI$2193</v>
      </c>
      <c r="BJ2207" s="199" t="str">
        <f t="shared" si="2745"/>
        <v>BJ$2193</v>
      </c>
      <c r="BK2207" s="199" t="str">
        <f t="shared" si="2745"/>
        <v>BK$2193</v>
      </c>
      <c r="BL2207" s="199" t="str">
        <f t="shared" si="2745"/>
        <v>BL$2193</v>
      </c>
      <c r="BM2207" s="199" t="str">
        <f t="shared" si="2745"/>
        <v>BM$2193</v>
      </c>
      <c r="BN2207" s="199" t="str">
        <f t="shared" si="2745"/>
        <v>BN$2193</v>
      </c>
      <c r="BO2207" s="199" t="str">
        <f t="shared" si="2745"/>
        <v>BO$2193</v>
      </c>
      <c r="BP2207" s="199" t="str">
        <f t="shared" si="2745"/>
        <v>BP$2193</v>
      </c>
      <c r="BQ2207" s="199" t="str">
        <f t="shared" si="2745"/>
        <v>BQ$2193</v>
      </c>
      <c r="BR2207" s="199" t="str">
        <f t="shared" si="2745"/>
        <v>BR$2193</v>
      </c>
      <c r="BS2207" s="199" t="str">
        <f t="shared" si="2745"/>
        <v>BS$2193</v>
      </c>
      <c r="BT2207" s="199" t="str">
        <f t="shared" si="2745"/>
        <v>BT$2193</v>
      </c>
      <c r="BU2207" s="199" t="str">
        <f t="shared" si="2745"/>
        <v>BU$2193</v>
      </c>
      <c r="BV2207" s="199" t="str">
        <f t="shared" si="2745"/>
        <v>BV$2193</v>
      </c>
      <c r="BW2207" s="199" t="str">
        <f t="shared" si="2745"/>
        <v>BW$2193</v>
      </c>
      <c r="BX2207" s="199" t="str">
        <f t="shared" si="2745"/>
        <v>BX$2193</v>
      </c>
      <c r="BY2207" s="199" t="str">
        <f t="shared" si="2745"/>
        <v>BY$2193</v>
      </c>
      <c r="BZ2207" s="199" t="str">
        <f t="shared" si="2745"/>
        <v>BZ$2193</v>
      </c>
      <c r="CA2207" s="199" t="str">
        <f t="shared" si="2745"/>
        <v>CA$2193</v>
      </c>
      <c r="CB2207" s="199" t="str">
        <f t="shared" si="2745"/>
        <v>CB$2193</v>
      </c>
      <c r="CC2207" s="199" t="str">
        <f t="shared" si="2745"/>
        <v>CC$2193</v>
      </c>
      <c r="CD2207" s="199" t="str">
        <f t="shared" si="2745"/>
        <v>CD$2193</v>
      </c>
      <c r="CE2207" s="199" t="str">
        <f t="shared" si="2745"/>
        <v>CE$2193</v>
      </c>
      <c r="CF2207" s="199" t="str">
        <f t="shared" ref="CF2207:CK2207" si="2746">ADDRESS(ROW(CF2193),COLUMN(CF2193),2)</f>
        <v>CF$2193</v>
      </c>
      <c r="CG2207" s="199" t="str">
        <f t="shared" si="2746"/>
        <v>CG$2193</v>
      </c>
      <c r="CH2207" s="199" t="str">
        <f t="shared" si="2746"/>
        <v>CH$2193</v>
      </c>
      <c r="CI2207" s="199" t="str">
        <f t="shared" si="2746"/>
        <v>CI$2193</v>
      </c>
      <c r="CJ2207" s="199" t="str">
        <f t="shared" si="2746"/>
        <v>CJ$2193</v>
      </c>
      <c r="CK2207" s="199" t="str">
        <f t="shared" si="2746"/>
        <v>CK$2193</v>
      </c>
      <c r="CL2207" s="199" t="str">
        <f t="shared" ref="CL2207" si="2747">ADDRESS(ROW(CL2193),COLUMN(CL2193),2)</f>
        <v>CL$2193</v>
      </c>
    </row>
    <row r="2208" spans="2:90" x14ac:dyDescent="0.4">
      <c r="B2208" s="132"/>
      <c r="E2208" s="8"/>
      <c r="H2208" s="12"/>
      <c r="I2208" s="60"/>
      <c r="J2208" s="60"/>
      <c r="K2208" s="15"/>
      <c r="L2208" s="15"/>
      <c r="M2208" s="15"/>
      <c r="N2208" s="15"/>
      <c r="O2208" s="15"/>
      <c r="P2208" s="15"/>
      <c r="R2208" s="15"/>
      <c r="S2208" s="80"/>
      <c r="T2208" s="80"/>
      <c r="U2208" s="80"/>
      <c r="V2208" s="80"/>
      <c r="W2208" s="80"/>
      <c r="X2208" s="80"/>
      <c r="Y2208" s="80"/>
      <c r="Z2208" s="80"/>
      <c r="AA2208" s="80"/>
      <c r="AB2208" s="80"/>
      <c r="AC2208" s="80"/>
      <c r="AD2208" s="80"/>
      <c r="AE2208" s="80"/>
      <c r="AF2208" s="80"/>
      <c r="AG2208" s="80"/>
      <c r="AH2208" s="80"/>
      <c r="AI2208" s="80"/>
      <c r="AJ2208" s="80"/>
      <c r="AK2208" s="80"/>
      <c r="AL2208" s="80"/>
      <c r="AM2208" s="80"/>
      <c r="AN2208" s="80"/>
      <c r="AO2208" s="80"/>
      <c r="AP2208" s="80"/>
      <c r="AQ2208" s="80"/>
      <c r="AR2208" s="80"/>
      <c r="AS2208" s="80"/>
      <c r="AT2208" s="80"/>
      <c r="AU2208" s="80"/>
      <c r="AV2208" s="80"/>
      <c r="AW2208" s="80"/>
      <c r="AX2208" s="80"/>
      <c r="AY2208" s="80"/>
      <c r="AZ2208" s="80"/>
      <c r="BA2208" s="80"/>
      <c r="BB2208" s="80"/>
      <c r="BC2208" s="80"/>
      <c r="BD2208" s="80"/>
      <c r="BE2208" s="80"/>
      <c r="BF2208" s="80"/>
      <c r="BG2208" s="80"/>
      <c r="BH2208" s="80"/>
      <c r="BI2208" s="80"/>
      <c r="BJ2208" s="80"/>
      <c r="BK2208" s="80"/>
      <c r="BL2208" s="80"/>
      <c r="BM2208" s="80"/>
      <c r="BN2208" s="80"/>
      <c r="BO2208" s="80"/>
      <c r="BP2208" s="80"/>
      <c r="BQ2208" s="80"/>
      <c r="BR2208" s="80"/>
      <c r="BS2208" s="80"/>
      <c r="BT2208" s="80"/>
      <c r="BU2208" s="80"/>
      <c r="BV2208" s="80"/>
      <c r="BW2208" s="80"/>
      <c r="BX2208" s="80"/>
      <c r="BY2208" s="80"/>
      <c r="BZ2208" s="80"/>
      <c r="CA2208" s="80"/>
      <c r="CB2208" s="80"/>
      <c r="CC2208" s="80"/>
      <c r="CD2208" s="80"/>
      <c r="CE2208" s="80"/>
      <c r="CF2208" s="80"/>
      <c r="CG2208" s="80"/>
      <c r="CH2208" s="80"/>
      <c r="CI2208" s="80"/>
      <c r="CJ2208" s="80"/>
      <c r="CK2208" s="80"/>
      <c r="CL2208" s="80"/>
    </row>
    <row r="2209" spans="2:90" x14ac:dyDescent="0.4">
      <c r="B2209" s="171" t="s">
        <v>490</v>
      </c>
      <c r="E2209" s="8"/>
      <c r="H2209" s="170"/>
      <c r="I2209" s="172"/>
      <c r="J2209" s="172"/>
      <c r="K2209" s="193"/>
      <c r="L2209" s="193"/>
      <c r="M2209" s="193"/>
      <c r="N2209" s="193"/>
      <c r="O2209" s="193"/>
      <c r="P2209" s="193"/>
      <c r="R2209" s="194"/>
      <c r="S2209" s="170"/>
      <c r="T2209" s="170"/>
      <c r="U2209" s="170"/>
      <c r="V2209" s="170"/>
      <c r="W2209" s="170"/>
      <c r="X2209" s="170"/>
      <c r="Y2209" s="170"/>
      <c r="Z2209" s="170"/>
      <c r="AA2209" s="170"/>
      <c r="AB2209" s="170"/>
      <c r="AC2209" s="170"/>
      <c r="AD2209" s="170"/>
      <c r="AE2209" s="170"/>
      <c r="AF2209" s="170"/>
      <c r="AG2209" s="170"/>
      <c r="AH2209" s="170"/>
      <c r="AI2209" s="170"/>
      <c r="AJ2209" s="170"/>
      <c r="AK2209" s="170"/>
      <c r="AL2209" s="170"/>
      <c r="AM2209" s="170"/>
      <c r="AN2209" s="170"/>
      <c r="AO2209" s="170"/>
      <c r="AP2209" s="170"/>
      <c r="AQ2209" s="170"/>
      <c r="AR2209" s="170"/>
      <c r="AS2209" s="170"/>
      <c r="AT2209" s="170"/>
      <c r="AU2209" s="170"/>
      <c r="AV2209" s="170"/>
      <c r="AW2209" s="170"/>
      <c r="AX2209" s="170"/>
      <c r="AY2209" s="170"/>
      <c r="AZ2209" s="170"/>
      <c r="BA2209" s="170"/>
      <c r="BB2209" s="170"/>
      <c r="BC2209" s="170"/>
      <c r="BD2209" s="170"/>
      <c r="BE2209" s="170"/>
      <c r="BF2209" s="170"/>
      <c r="BG2209" s="170"/>
      <c r="BH2209" s="170"/>
      <c r="BI2209" s="170"/>
      <c r="BJ2209" s="170"/>
      <c r="BK2209" s="170"/>
      <c r="BL2209" s="170"/>
      <c r="BM2209" s="170"/>
      <c r="BN2209" s="170"/>
      <c r="BO2209" s="170"/>
      <c r="BP2209" s="170"/>
      <c r="BQ2209" s="170"/>
      <c r="BR2209" s="170"/>
      <c r="BS2209" s="170"/>
      <c r="BT2209" s="170"/>
      <c r="BU2209" s="170"/>
      <c r="BV2209" s="170"/>
      <c r="BW2209" s="170"/>
      <c r="BX2209" s="170"/>
      <c r="BY2209" s="170"/>
      <c r="BZ2209" s="170"/>
      <c r="CA2209" s="170"/>
      <c r="CB2209" s="170"/>
      <c r="CC2209" s="170"/>
      <c r="CD2209" s="170"/>
      <c r="CE2209" s="170"/>
      <c r="CF2209" s="170"/>
      <c r="CG2209" s="170"/>
      <c r="CH2209" s="170"/>
      <c r="CI2209" s="170"/>
      <c r="CJ2209" s="170"/>
      <c r="CK2209" s="170"/>
      <c r="CL2209" s="170"/>
    </row>
    <row r="2210" spans="2:90" x14ac:dyDescent="0.4">
      <c r="B2210" s="171" t="s">
        <v>492</v>
      </c>
      <c r="E2210" s="8"/>
      <c r="H2210" s="170"/>
      <c r="I2210" s="172"/>
      <c r="J2210" s="172"/>
      <c r="K2210" s="193"/>
      <c r="L2210" s="193"/>
      <c r="M2210" s="193"/>
      <c r="N2210" s="193"/>
      <c r="O2210" s="193"/>
      <c r="P2210" s="193"/>
      <c r="R2210" s="194"/>
      <c r="S2210" s="170"/>
      <c r="T2210" s="170"/>
      <c r="U2210" s="170"/>
      <c r="V2210" s="170"/>
      <c r="W2210" s="170"/>
      <c r="X2210" s="170"/>
      <c r="Y2210" s="170"/>
      <c r="Z2210" s="170"/>
      <c r="AA2210" s="170"/>
      <c r="AB2210" s="170"/>
      <c r="AC2210" s="170"/>
      <c r="AD2210" s="170"/>
      <c r="AE2210" s="170"/>
      <c r="AF2210" s="170"/>
      <c r="AG2210" s="170"/>
      <c r="AH2210" s="170"/>
      <c r="AI2210" s="170"/>
      <c r="AJ2210" s="170"/>
      <c r="AK2210" s="170"/>
      <c r="AL2210" s="170"/>
      <c r="AM2210" s="170"/>
      <c r="AN2210" s="170"/>
      <c r="AO2210" s="170"/>
      <c r="AP2210" s="170"/>
      <c r="AQ2210" s="170"/>
      <c r="AR2210" s="170"/>
      <c r="AS2210" s="170"/>
      <c r="AT2210" s="170"/>
      <c r="AU2210" s="170"/>
      <c r="AV2210" s="170"/>
      <c r="AW2210" s="170"/>
      <c r="AX2210" s="170"/>
      <c r="AY2210" s="170"/>
      <c r="AZ2210" s="170"/>
      <c r="BA2210" s="170"/>
      <c r="BB2210" s="170"/>
      <c r="BC2210" s="170"/>
      <c r="BD2210" s="170"/>
      <c r="BE2210" s="170"/>
      <c r="BF2210" s="170"/>
      <c r="BG2210" s="170"/>
      <c r="BH2210" s="170"/>
      <c r="BI2210" s="170"/>
      <c r="BJ2210" s="170"/>
      <c r="BK2210" s="170"/>
      <c r="BL2210" s="170"/>
      <c r="BM2210" s="170"/>
      <c r="BN2210" s="170"/>
      <c r="BO2210" s="170"/>
      <c r="BP2210" s="170"/>
      <c r="BQ2210" s="170"/>
      <c r="BR2210" s="170"/>
      <c r="BS2210" s="170"/>
      <c r="BT2210" s="170"/>
      <c r="BU2210" s="170"/>
      <c r="BV2210" s="170"/>
      <c r="BW2210" s="170"/>
      <c r="BX2210" s="170"/>
      <c r="BY2210" s="170"/>
      <c r="BZ2210" s="170"/>
      <c r="CA2210" s="170"/>
      <c r="CB2210" s="170"/>
      <c r="CC2210" s="170"/>
      <c r="CD2210" s="170"/>
      <c r="CE2210" s="170"/>
      <c r="CF2210" s="170"/>
      <c r="CG2210" s="170"/>
      <c r="CH2210" s="170"/>
      <c r="CI2210" s="170"/>
      <c r="CJ2210" s="170"/>
      <c r="CK2210" s="170"/>
      <c r="CL2210" s="170"/>
    </row>
    <row r="2211" spans="2:90" x14ac:dyDescent="0.4">
      <c r="B2211" s="171" t="s">
        <v>461</v>
      </c>
      <c r="E2211" s="8"/>
      <c r="H2211" s="170"/>
      <c r="I2211" s="172"/>
      <c r="J2211" s="172"/>
      <c r="K2211" s="193"/>
      <c r="L2211" s="193"/>
      <c r="M2211" s="193"/>
      <c r="N2211" s="193"/>
      <c r="O2211" s="193"/>
      <c r="P2211" s="193"/>
      <c r="R2211" s="194"/>
      <c r="S2211" s="195" t="str">
        <f t="shared" ref="S2211:AX2211" si="2748">S$16</f>
        <v>S$12</v>
      </c>
      <c r="T2211" s="195" t="str">
        <f t="shared" si="2748"/>
        <v>T$12</v>
      </c>
      <c r="U2211" s="195" t="str">
        <f t="shared" si="2748"/>
        <v>U$12</v>
      </c>
      <c r="V2211" s="195" t="str">
        <f t="shared" si="2748"/>
        <v>V$12</v>
      </c>
      <c r="W2211" s="195" t="str">
        <f t="shared" si="2748"/>
        <v>W$12</v>
      </c>
      <c r="X2211" s="195" t="str">
        <f t="shared" si="2748"/>
        <v>X$12</v>
      </c>
      <c r="Y2211" s="195" t="str">
        <f t="shared" si="2748"/>
        <v>Y$12</v>
      </c>
      <c r="Z2211" s="195" t="str">
        <f t="shared" si="2748"/>
        <v>Z$12</v>
      </c>
      <c r="AA2211" s="195" t="str">
        <f t="shared" si="2748"/>
        <v>AA$12</v>
      </c>
      <c r="AB2211" s="195" t="str">
        <f t="shared" si="2748"/>
        <v>AB$12</v>
      </c>
      <c r="AC2211" s="195" t="str">
        <f t="shared" si="2748"/>
        <v>AC$12</v>
      </c>
      <c r="AD2211" s="195" t="str">
        <f t="shared" si="2748"/>
        <v>AD$12</v>
      </c>
      <c r="AE2211" s="195" t="str">
        <f t="shared" si="2748"/>
        <v>AE$12</v>
      </c>
      <c r="AF2211" s="195" t="str">
        <f t="shared" si="2748"/>
        <v>AF$12</v>
      </c>
      <c r="AG2211" s="195" t="str">
        <f t="shared" si="2748"/>
        <v>AG$12</v>
      </c>
      <c r="AH2211" s="195" t="str">
        <f t="shared" si="2748"/>
        <v>AH$12</v>
      </c>
      <c r="AI2211" s="195" t="str">
        <f t="shared" si="2748"/>
        <v>AI$12</v>
      </c>
      <c r="AJ2211" s="195" t="str">
        <f t="shared" si="2748"/>
        <v>AJ$12</v>
      </c>
      <c r="AK2211" s="195" t="str">
        <f t="shared" si="2748"/>
        <v>AK$12</v>
      </c>
      <c r="AL2211" s="195" t="str">
        <f t="shared" si="2748"/>
        <v>AL$12</v>
      </c>
      <c r="AM2211" s="195" t="str">
        <f t="shared" si="2748"/>
        <v>AM$12</v>
      </c>
      <c r="AN2211" s="195" t="str">
        <f t="shared" si="2748"/>
        <v>AN$12</v>
      </c>
      <c r="AO2211" s="195" t="str">
        <f t="shared" si="2748"/>
        <v>AO$12</v>
      </c>
      <c r="AP2211" s="195" t="str">
        <f t="shared" si="2748"/>
        <v>AP$12</v>
      </c>
      <c r="AQ2211" s="195" t="str">
        <f t="shared" si="2748"/>
        <v>AQ$12</v>
      </c>
      <c r="AR2211" s="195" t="str">
        <f t="shared" si="2748"/>
        <v>AR$12</v>
      </c>
      <c r="AS2211" s="195" t="str">
        <f t="shared" si="2748"/>
        <v>AS$12</v>
      </c>
      <c r="AT2211" s="195" t="str">
        <f t="shared" si="2748"/>
        <v>AT$12</v>
      </c>
      <c r="AU2211" s="195" t="str">
        <f t="shared" si="2748"/>
        <v>AU$12</v>
      </c>
      <c r="AV2211" s="195" t="str">
        <f t="shared" si="2748"/>
        <v>AV$12</v>
      </c>
      <c r="AW2211" s="195" t="str">
        <f t="shared" si="2748"/>
        <v>AW$12</v>
      </c>
      <c r="AX2211" s="195" t="str">
        <f t="shared" si="2748"/>
        <v>AX$12</v>
      </c>
      <c r="AY2211" s="195" t="str">
        <f t="shared" ref="AY2211:CD2211" si="2749">AY$16</f>
        <v>AY$12</v>
      </c>
      <c r="AZ2211" s="195" t="str">
        <f t="shared" si="2749"/>
        <v>AZ$12</v>
      </c>
      <c r="BA2211" s="195" t="str">
        <f t="shared" si="2749"/>
        <v>BA$12</v>
      </c>
      <c r="BB2211" s="195" t="str">
        <f t="shared" si="2749"/>
        <v>BB$12</v>
      </c>
      <c r="BC2211" s="195" t="str">
        <f t="shared" si="2749"/>
        <v>BC$12</v>
      </c>
      <c r="BD2211" s="195" t="str">
        <f t="shared" si="2749"/>
        <v>BD$12</v>
      </c>
      <c r="BE2211" s="195" t="str">
        <f t="shared" si="2749"/>
        <v>BE$12</v>
      </c>
      <c r="BF2211" s="195" t="str">
        <f t="shared" si="2749"/>
        <v>BF$12</v>
      </c>
      <c r="BG2211" s="195" t="str">
        <f t="shared" si="2749"/>
        <v>BG$12</v>
      </c>
      <c r="BH2211" s="195" t="str">
        <f t="shared" si="2749"/>
        <v>BH$12</v>
      </c>
      <c r="BI2211" s="195" t="str">
        <f t="shared" si="2749"/>
        <v>BI$12</v>
      </c>
      <c r="BJ2211" s="195" t="str">
        <f t="shared" si="2749"/>
        <v>BJ$12</v>
      </c>
      <c r="BK2211" s="195" t="str">
        <f t="shared" si="2749"/>
        <v>BK$12</v>
      </c>
      <c r="BL2211" s="195" t="str">
        <f t="shared" si="2749"/>
        <v>BL$12</v>
      </c>
      <c r="BM2211" s="195" t="str">
        <f t="shared" si="2749"/>
        <v>BM$12</v>
      </c>
      <c r="BN2211" s="195" t="str">
        <f t="shared" si="2749"/>
        <v>BN$12</v>
      </c>
      <c r="BO2211" s="195" t="str">
        <f t="shared" si="2749"/>
        <v>BO$12</v>
      </c>
      <c r="BP2211" s="195" t="str">
        <f t="shared" si="2749"/>
        <v>BP$12</v>
      </c>
      <c r="BQ2211" s="195" t="str">
        <f t="shared" si="2749"/>
        <v>BQ$12</v>
      </c>
      <c r="BR2211" s="195" t="str">
        <f t="shared" si="2749"/>
        <v>BR$12</v>
      </c>
      <c r="BS2211" s="195" t="str">
        <f t="shared" si="2749"/>
        <v>BS$12</v>
      </c>
      <c r="BT2211" s="195" t="str">
        <f t="shared" si="2749"/>
        <v>BT$12</v>
      </c>
      <c r="BU2211" s="195" t="str">
        <f t="shared" si="2749"/>
        <v>BU$12</v>
      </c>
      <c r="BV2211" s="195" t="str">
        <f t="shared" si="2749"/>
        <v>BV$12</v>
      </c>
      <c r="BW2211" s="195" t="str">
        <f t="shared" si="2749"/>
        <v>BW$12</v>
      </c>
      <c r="BX2211" s="195" t="str">
        <f t="shared" si="2749"/>
        <v>BX$12</v>
      </c>
      <c r="BY2211" s="195" t="str">
        <f t="shared" si="2749"/>
        <v>BY$12</v>
      </c>
      <c r="BZ2211" s="195" t="str">
        <f t="shared" si="2749"/>
        <v>BZ$12</v>
      </c>
      <c r="CA2211" s="195" t="str">
        <f t="shared" si="2749"/>
        <v>CA$12</v>
      </c>
      <c r="CB2211" s="195" t="str">
        <f t="shared" si="2749"/>
        <v>CB$12</v>
      </c>
      <c r="CC2211" s="195" t="str">
        <f t="shared" si="2749"/>
        <v>CC$12</v>
      </c>
      <c r="CD2211" s="195" t="str">
        <f t="shared" si="2749"/>
        <v>CD$12</v>
      </c>
      <c r="CE2211" s="195" t="str">
        <f t="shared" ref="CE2211:CL2211" si="2750">CE$16</f>
        <v>CE$12</v>
      </c>
      <c r="CF2211" s="195" t="str">
        <f t="shared" si="2750"/>
        <v>CF$12</v>
      </c>
      <c r="CG2211" s="195" t="str">
        <f t="shared" si="2750"/>
        <v>CG$12</v>
      </c>
      <c r="CH2211" s="195" t="str">
        <f t="shared" si="2750"/>
        <v>CH$12</v>
      </c>
      <c r="CI2211" s="195" t="str">
        <f t="shared" si="2750"/>
        <v>CI$12</v>
      </c>
      <c r="CJ2211" s="195" t="str">
        <f t="shared" si="2750"/>
        <v>CJ$12</v>
      </c>
      <c r="CK2211" s="195" t="str">
        <f t="shared" si="2750"/>
        <v>CK$12</v>
      </c>
      <c r="CL2211" s="195" t="str">
        <f t="shared" si="2750"/>
        <v>CL$12</v>
      </c>
    </row>
    <row r="2212" spans="2:90" x14ac:dyDescent="0.4">
      <c r="B2212" s="171" t="s">
        <v>462</v>
      </c>
      <c r="E2212" s="8"/>
      <c r="H2212" s="196"/>
      <c r="I2212" s="197"/>
      <c r="J2212" s="197"/>
      <c r="K2212" s="198"/>
      <c r="L2212" s="198"/>
      <c r="M2212" s="198"/>
      <c r="N2212" s="198"/>
      <c r="O2212" s="198"/>
      <c r="P2212" s="198"/>
      <c r="R2212" s="198"/>
      <c r="S2212" s="195" t="str">
        <f t="shared" ref="S2212:AX2212" si="2751">S$17</f>
        <v>S$13</v>
      </c>
      <c r="T2212" s="195" t="str">
        <f t="shared" si="2751"/>
        <v>T$13</v>
      </c>
      <c r="U2212" s="195" t="str">
        <f t="shared" si="2751"/>
        <v>U$13</v>
      </c>
      <c r="V2212" s="195" t="str">
        <f t="shared" si="2751"/>
        <v>V$13</v>
      </c>
      <c r="W2212" s="195" t="str">
        <f t="shared" si="2751"/>
        <v>W$13</v>
      </c>
      <c r="X2212" s="195" t="str">
        <f t="shared" si="2751"/>
        <v>X$13</v>
      </c>
      <c r="Y2212" s="195" t="str">
        <f t="shared" si="2751"/>
        <v>Y$13</v>
      </c>
      <c r="Z2212" s="195" t="str">
        <f t="shared" si="2751"/>
        <v>Z$13</v>
      </c>
      <c r="AA2212" s="195" t="str">
        <f t="shared" si="2751"/>
        <v>AA$13</v>
      </c>
      <c r="AB2212" s="195" t="str">
        <f t="shared" si="2751"/>
        <v>AB$13</v>
      </c>
      <c r="AC2212" s="195" t="str">
        <f t="shared" si="2751"/>
        <v>AC$13</v>
      </c>
      <c r="AD2212" s="195" t="str">
        <f t="shared" si="2751"/>
        <v>AD$13</v>
      </c>
      <c r="AE2212" s="195" t="str">
        <f t="shared" si="2751"/>
        <v>AE$13</v>
      </c>
      <c r="AF2212" s="195" t="str">
        <f t="shared" si="2751"/>
        <v>AF$13</v>
      </c>
      <c r="AG2212" s="195" t="str">
        <f t="shared" si="2751"/>
        <v>AG$13</v>
      </c>
      <c r="AH2212" s="195" t="str">
        <f t="shared" si="2751"/>
        <v>AH$13</v>
      </c>
      <c r="AI2212" s="195" t="str">
        <f t="shared" si="2751"/>
        <v>AI$13</v>
      </c>
      <c r="AJ2212" s="195" t="str">
        <f t="shared" si="2751"/>
        <v>AJ$13</v>
      </c>
      <c r="AK2212" s="195" t="str">
        <f t="shared" si="2751"/>
        <v>AK$13</v>
      </c>
      <c r="AL2212" s="195" t="str">
        <f t="shared" si="2751"/>
        <v>AL$13</v>
      </c>
      <c r="AM2212" s="195" t="str">
        <f t="shared" si="2751"/>
        <v>AM$13</v>
      </c>
      <c r="AN2212" s="195" t="str">
        <f t="shared" si="2751"/>
        <v>AN$13</v>
      </c>
      <c r="AO2212" s="195" t="str">
        <f t="shared" si="2751"/>
        <v>AO$13</v>
      </c>
      <c r="AP2212" s="195" t="str">
        <f t="shared" si="2751"/>
        <v>AP$13</v>
      </c>
      <c r="AQ2212" s="195" t="str">
        <f t="shared" si="2751"/>
        <v>AQ$13</v>
      </c>
      <c r="AR2212" s="195" t="str">
        <f t="shared" si="2751"/>
        <v>AR$13</v>
      </c>
      <c r="AS2212" s="195" t="str">
        <f t="shared" si="2751"/>
        <v>AS$13</v>
      </c>
      <c r="AT2212" s="195" t="str">
        <f t="shared" si="2751"/>
        <v>AT$13</v>
      </c>
      <c r="AU2212" s="195" t="str">
        <f t="shared" si="2751"/>
        <v>AU$13</v>
      </c>
      <c r="AV2212" s="195" t="str">
        <f t="shared" si="2751"/>
        <v>AV$13</v>
      </c>
      <c r="AW2212" s="195" t="str">
        <f t="shared" si="2751"/>
        <v>AW$13</v>
      </c>
      <c r="AX2212" s="195" t="str">
        <f t="shared" si="2751"/>
        <v>AX$13</v>
      </c>
      <c r="AY2212" s="195" t="str">
        <f t="shared" ref="AY2212:CD2212" si="2752">AY$17</f>
        <v>AY$13</v>
      </c>
      <c r="AZ2212" s="195" t="str">
        <f t="shared" si="2752"/>
        <v>AZ$13</v>
      </c>
      <c r="BA2212" s="195" t="str">
        <f t="shared" si="2752"/>
        <v>BA$13</v>
      </c>
      <c r="BB2212" s="195" t="str">
        <f t="shared" si="2752"/>
        <v>BB$13</v>
      </c>
      <c r="BC2212" s="195" t="str">
        <f t="shared" si="2752"/>
        <v>BC$13</v>
      </c>
      <c r="BD2212" s="195" t="str">
        <f t="shared" si="2752"/>
        <v>BD$13</v>
      </c>
      <c r="BE2212" s="195" t="str">
        <f t="shared" si="2752"/>
        <v>BE$13</v>
      </c>
      <c r="BF2212" s="195" t="str">
        <f t="shared" si="2752"/>
        <v>BF$13</v>
      </c>
      <c r="BG2212" s="195" t="str">
        <f t="shared" si="2752"/>
        <v>BG$13</v>
      </c>
      <c r="BH2212" s="195" t="str">
        <f t="shared" si="2752"/>
        <v>BH$13</v>
      </c>
      <c r="BI2212" s="195" t="str">
        <f t="shared" si="2752"/>
        <v>BI$13</v>
      </c>
      <c r="BJ2212" s="195" t="str">
        <f t="shared" si="2752"/>
        <v>BJ$13</v>
      </c>
      <c r="BK2212" s="195" t="str">
        <f t="shared" si="2752"/>
        <v>BK$13</v>
      </c>
      <c r="BL2212" s="195" t="str">
        <f t="shared" si="2752"/>
        <v>BL$13</v>
      </c>
      <c r="BM2212" s="195" t="str">
        <f t="shared" si="2752"/>
        <v>BM$13</v>
      </c>
      <c r="BN2212" s="195" t="str">
        <f t="shared" si="2752"/>
        <v>BN$13</v>
      </c>
      <c r="BO2212" s="195" t="str">
        <f t="shared" si="2752"/>
        <v>BO$13</v>
      </c>
      <c r="BP2212" s="195" t="str">
        <f t="shared" si="2752"/>
        <v>BP$13</v>
      </c>
      <c r="BQ2212" s="195" t="str">
        <f t="shared" si="2752"/>
        <v>BQ$13</v>
      </c>
      <c r="BR2212" s="195" t="str">
        <f t="shared" si="2752"/>
        <v>BR$13</v>
      </c>
      <c r="BS2212" s="195" t="str">
        <f t="shared" si="2752"/>
        <v>BS$13</v>
      </c>
      <c r="BT2212" s="195" t="str">
        <f t="shared" si="2752"/>
        <v>BT$13</v>
      </c>
      <c r="BU2212" s="195" t="str">
        <f t="shared" si="2752"/>
        <v>BU$13</v>
      </c>
      <c r="BV2212" s="195" t="str">
        <f t="shared" si="2752"/>
        <v>BV$13</v>
      </c>
      <c r="BW2212" s="195" t="str">
        <f t="shared" si="2752"/>
        <v>BW$13</v>
      </c>
      <c r="BX2212" s="195" t="str">
        <f t="shared" si="2752"/>
        <v>BX$13</v>
      </c>
      <c r="BY2212" s="195" t="str">
        <f t="shared" si="2752"/>
        <v>BY$13</v>
      </c>
      <c r="BZ2212" s="195" t="str">
        <f t="shared" si="2752"/>
        <v>BZ$13</v>
      </c>
      <c r="CA2212" s="195" t="str">
        <f t="shared" si="2752"/>
        <v>CA$13</v>
      </c>
      <c r="CB2212" s="195" t="str">
        <f t="shared" si="2752"/>
        <v>CB$13</v>
      </c>
      <c r="CC2212" s="195" t="str">
        <f t="shared" si="2752"/>
        <v>CC$13</v>
      </c>
      <c r="CD2212" s="195" t="str">
        <f t="shared" si="2752"/>
        <v>CD$13</v>
      </c>
      <c r="CE2212" s="195" t="str">
        <f t="shared" ref="CE2212:CL2212" si="2753">CE$17</f>
        <v>CE$13</v>
      </c>
      <c r="CF2212" s="195" t="str">
        <f t="shared" si="2753"/>
        <v>CF$13</v>
      </c>
      <c r="CG2212" s="195" t="str">
        <f t="shared" si="2753"/>
        <v>CG$13</v>
      </c>
      <c r="CH2212" s="195" t="str">
        <f t="shared" si="2753"/>
        <v>CH$13</v>
      </c>
      <c r="CI2212" s="195" t="str">
        <f t="shared" si="2753"/>
        <v>CI$13</v>
      </c>
      <c r="CJ2212" s="195" t="str">
        <f t="shared" si="2753"/>
        <v>CJ$13</v>
      </c>
      <c r="CK2212" s="195" t="str">
        <f t="shared" si="2753"/>
        <v>CK$13</v>
      </c>
      <c r="CL2212" s="195" t="str">
        <f t="shared" si="2753"/>
        <v>CL$13</v>
      </c>
    </row>
    <row r="2213" spans="2:90" x14ac:dyDescent="0.4">
      <c r="B2213" s="171" t="s">
        <v>491</v>
      </c>
      <c r="E2213" s="8"/>
      <c r="H2213" s="196"/>
      <c r="I2213" s="197"/>
      <c r="J2213" s="197"/>
      <c r="K2213" s="198"/>
      <c r="L2213" s="198"/>
      <c r="M2213" s="198"/>
      <c r="N2213" s="198"/>
      <c r="O2213" s="198"/>
      <c r="P2213" s="198"/>
      <c r="R2213" s="198"/>
      <c r="S2213" s="186"/>
      <c r="T2213" s="186"/>
      <c r="U2213" s="186"/>
      <c r="V2213" s="186"/>
      <c r="W2213" s="186"/>
      <c r="X2213" s="186"/>
      <c r="Y2213" s="186"/>
      <c r="Z2213" s="186"/>
      <c r="AA2213" s="186"/>
      <c r="AB2213" s="186"/>
      <c r="AC2213" s="186"/>
      <c r="AD2213" s="186"/>
      <c r="AE2213" s="186"/>
      <c r="AF2213" s="186"/>
      <c r="AG2213" s="186"/>
      <c r="AH2213" s="186"/>
      <c r="AI2213" s="186"/>
      <c r="AJ2213" s="186"/>
      <c r="AK2213" s="186"/>
      <c r="AL2213" s="186"/>
      <c r="AM2213" s="186"/>
      <c r="AN2213" s="186"/>
      <c r="AO2213" s="186"/>
      <c r="AP2213" s="186"/>
      <c r="AQ2213" s="186"/>
      <c r="AR2213" s="186"/>
      <c r="AS2213" s="186"/>
      <c r="AT2213" s="186"/>
      <c r="AU2213" s="186"/>
      <c r="AV2213" s="186"/>
      <c r="AW2213" s="186"/>
      <c r="AX2213" s="186"/>
      <c r="AY2213" s="186"/>
      <c r="AZ2213" s="186"/>
      <c r="BA2213" s="186"/>
      <c r="BB2213" s="186"/>
      <c r="BC2213" s="186"/>
      <c r="BD2213" s="186"/>
      <c r="BE2213" s="186"/>
      <c r="BF2213" s="186"/>
      <c r="BG2213" s="186"/>
      <c r="BH2213" s="186"/>
      <c r="BI2213" s="186"/>
      <c r="BJ2213" s="186"/>
      <c r="BK2213" s="186"/>
      <c r="BL2213" s="186"/>
      <c r="BM2213" s="186"/>
      <c r="BN2213" s="186"/>
      <c r="BO2213" s="186"/>
      <c r="BP2213" s="186"/>
      <c r="BQ2213" s="186"/>
      <c r="BR2213" s="186"/>
      <c r="BS2213" s="186"/>
      <c r="BT2213" s="186"/>
      <c r="BU2213" s="186"/>
      <c r="BV2213" s="186"/>
      <c r="BW2213" s="186"/>
      <c r="BX2213" s="186"/>
      <c r="BY2213" s="186"/>
      <c r="BZ2213" s="186"/>
      <c r="CA2213" s="186"/>
      <c r="CB2213" s="186"/>
      <c r="CC2213" s="186"/>
      <c r="CD2213" s="186"/>
      <c r="CE2213" s="186"/>
      <c r="CF2213" s="186"/>
      <c r="CG2213" s="186"/>
      <c r="CH2213" s="186"/>
      <c r="CI2213" s="186"/>
      <c r="CJ2213" s="186"/>
      <c r="CK2213" s="186"/>
      <c r="CL2213" s="186"/>
    </row>
    <row r="2214" spans="2:90" x14ac:dyDescent="0.4">
      <c r="B2214" s="171" t="s">
        <v>505</v>
      </c>
      <c r="E2214" s="8"/>
      <c r="H2214" s="196"/>
      <c r="I2214" s="197"/>
      <c r="J2214" s="197"/>
      <c r="K2214" s="198"/>
      <c r="L2214" s="198"/>
      <c r="M2214" s="198"/>
      <c r="N2214" s="198"/>
      <c r="O2214" s="198"/>
      <c r="P2214" s="198"/>
      <c r="R2214" s="198"/>
      <c r="S2214" s="186"/>
      <c r="T2214" s="186"/>
      <c r="U2214" s="186"/>
      <c r="V2214" s="186"/>
      <c r="W2214" s="186"/>
      <c r="X2214" s="186"/>
      <c r="Y2214" s="186"/>
      <c r="Z2214" s="186"/>
      <c r="AA2214" s="186"/>
      <c r="AB2214" s="186"/>
      <c r="AC2214" s="186"/>
      <c r="AD2214" s="186"/>
      <c r="AE2214" s="186"/>
      <c r="AF2214" s="186"/>
      <c r="AG2214" s="186"/>
      <c r="AH2214" s="186"/>
      <c r="AI2214" s="186"/>
      <c r="AJ2214" s="186"/>
      <c r="AK2214" s="186"/>
      <c r="AL2214" s="186"/>
      <c r="AM2214" s="186"/>
      <c r="AN2214" s="186"/>
      <c r="AO2214" s="186"/>
      <c r="AP2214" s="186"/>
      <c r="AQ2214" s="186"/>
      <c r="AR2214" s="186"/>
      <c r="AS2214" s="186"/>
      <c r="AT2214" s="186"/>
      <c r="AU2214" s="186"/>
      <c r="AV2214" s="186"/>
      <c r="AW2214" s="186"/>
      <c r="AX2214" s="186"/>
      <c r="AY2214" s="186"/>
      <c r="AZ2214" s="186"/>
      <c r="BA2214" s="186"/>
      <c r="BB2214" s="186"/>
      <c r="BC2214" s="186"/>
      <c r="BD2214" s="186"/>
      <c r="BE2214" s="186"/>
      <c r="BF2214" s="186"/>
      <c r="BG2214" s="186"/>
      <c r="BH2214" s="186"/>
      <c r="BI2214" s="186"/>
      <c r="BJ2214" s="186"/>
      <c r="BK2214" s="186"/>
      <c r="BL2214" s="186"/>
      <c r="BM2214" s="186"/>
      <c r="BN2214" s="186"/>
      <c r="BO2214" s="186"/>
      <c r="BP2214" s="186"/>
      <c r="BQ2214" s="186"/>
      <c r="BR2214" s="186"/>
      <c r="BS2214" s="186"/>
      <c r="BT2214" s="186"/>
      <c r="BU2214" s="186"/>
      <c r="BV2214" s="186"/>
      <c r="BW2214" s="186"/>
      <c r="BX2214" s="186"/>
      <c r="BY2214" s="186"/>
      <c r="BZ2214" s="186"/>
      <c r="CA2214" s="186"/>
      <c r="CB2214" s="186"/>
      <c r="CC2214" s="186"/>
      <c r="CD2214" s="186"/>
      <c r="CE2214" s="186"/>
      <c r="CF2214" s="186"/>
      <c r="CG2214" s="186"/>
      <c r="CH2214" s="186"/>
      <c r="CI2214" s="186"/>
      <c r="CJ2214" s="186"/>
      <c r="CK2214" s="186"/>
      <c r="CL2214" s="186"/>
    </row>
    <row r="2215" spans="2:90" x14ac:dyDescent="0.4">
      <c r="B2215" s="171" t="s">
        <v>463</v>
      </c>
      <c r="E2215" s="8"/>
      <c r="H2215" s="196"/>
      <c r="I2215" s="197"/>
      <c r="J2215" s="197"/>
      <c r="K2215" s="198"/>
      <c r="L2215" s="198"/>
      <c r="M2215" s="198"/>
      <c r="N2215" s="198"/>
      <c r="O2215" s="198"/>
      <c r="P2215" s="198"/>
      <c r="R2215" s="198"/>
      <c r="S2215" s="186" t="str">
        <f t="shared" ref="S2215:AX2215" si="2754">S$18</f>
        <v>S$14</v>
      </c>
      <c r="T2215" s="186" t="str">
        <f t="shared" si="2754"/>
        <v>T$14</v>
      </c>
      <c r="U2215" s="186" t="str">
        <f t="shared" si="2754"/>
        <v>U$14</v>
      </c>
      <c r="V2215" s="186" t="str">
        <f t="shared" si="2754"/>
        <v>V$14</v>
      </c>
      <c r="W2215" s="186" t="str">
        <f t="shared" si="2754"/>
        <v>W$14</v>
      </c>
      <c r="X2215" s="186" t="str">
        <f t="shared" si="2754"/>
        <v>X$14</v>
      </c>
      <c r="Y2215" s="186" t="str">
        <f t="shared" si="2754"/>
        <v>Y$14</v>
      </c>
      <c r="Z2215" s="186" t="str">
        <f t="shared" si="2754"/>
        <v>Z$14</v>
      </c>
      <c r="AA2215" s="186" t="str">
        <f t="shared" si="2754"/>
        <v>AA$14</v>
      </c>
      <c r="AB2215" s="186" t="str">
        <f t="shared" si="2754"/>
        <v>AB$14</v>
      </c>
      <c r="AC2215" s="186" t="str">
        <f t="shared" si="2754"/>
        <v>AC$14</v>
      </c>
      <c r="AD2215" s="186" t="str">
        <f t="shared" si="2754"/>
        <v>AD$14</v>
      </c>
      <c r="AE2215" s="186" t="str">
        <f t="shared" si="2754"/>
        <v>AE$14</v>
      </c>
      <c r="AF2215" s="186" t="str">
        <f t="shared" si="2754"/>
        <v>AF$14</v>
      </c>
      <c r="AG2215" s="186" t="str">
        <f t="shared" si="2754"/>
        <v>AG$14</v>
      </c>
      <c r="AH2215" s="186" t="str">
        <f t="shared" si="2754"/>
        <v>AH$14</v>
      </c>
      <c r="AI2215" s="186" t="str">
        <f t="shared" si="2754"/>
        <v>AI$14</v>
      </c>
      <c r="AJ2215" s="186" t="str">
        <f t="shared" si="2754"/>
        <v>AJ$14</v>
      </c>
      <c r="AK2215" s="186" t="str">
        <f t="shared" si="2754"/>
        <v>AK$14</v>
      </c>
      <c r="AL2215" s="186" t="str">
        <f t="shared" si="2754"/>
        <v>AL$14</v>
      </c>
      <c r="AM2215" s="186" t="str">
        <f t="shared" si="2754"/>
        <v>AM$14</v>
      </c>
      <c r="AN2215" s="186" t="str">
        <f t="shared" si="2754"/>
        <v>AN$14</v>
      </c>
      <c r="AO2215" s="186" t="str">
        <f t="shared" si="2754"/>
        <v>AO$14</v>
      </c>
      <c r="AP2215" s="186" t="str">
        <f t="shared" si="2754"/>
        <v>AP$14</v>
      </c>
      <c r="AQ2215" s="186" t="str">
        <f t="shared" si="2754"/>
        <v>AQ$14</v>
      </c>
      <c r="AR2215" s="186" t="str">
        <f t="shared" si="2754"/>
        <v>AR$14</v>
      </c>
      <c r="AS2215" s="186" t="str">
        <f t="shared" si="2754"/>
        <v>AS$14</v>
      </c>
      <c r="AT2215" s="186" t="str">
        <f t="shared" si="2754"/>
        <v>AT$14</v>
      </c>
      <c r="AU2215" s="186" t="str">
        <f t="shared" si="2754"/>
        <v>AU$14</v>
      </c>
      <c r="AV2215" s="186" t="str">
        <f t="shared" si="2754"/>
        <v>AV$14</v>
      </c>
      <c r="AW2215" s="186" t="str">
        <f t="shared" si="2754"/>
        <v>AW$14</v>
      </c>
      <c r="AX2215" s="186" t="str">
        <f t="shared" si="2754"/>
        <v>AX$14</v>
      </c>
      <c r="AY2215" s="186" t="str">
        <f t="shared" ref="AY2215:CD2215" si="2755">AY$18</f>
        <v>AY$14</v>
      </c>
      <c r="AZ2215" s="186" t="str">
        <f t="shared" si="2755"/>
        <v>AZ$14</v>
      </c>
      <c r="BA2215" s="186" t="str">
        <f t="shared" si="2755"/>
        <v>BA$14</v>
      </c>
      <c r="BB2215" s="186" t="str">
        <f t="shared" si="2755"/>
        <v>BB$14</v>
      </c>
      <c r="BC2215" s="186" t="str">
        <f t="shared" si="2755"/>
        <v>BC$14</v>
      </c>
      <c r="BD2215" s="186" t="str">
        <f t="shared" si="2755"/>
        <v>BD$14</v>
      </c>
      <c r="BE2215" s="186" t="str">
        <f t="shared" si="2755"/>
        <v>BE$14</v>
      </c>
      <c r="BF2215" s="186" t="str">
        <f t="shared" si="2755"/>
        <v>BF$14</v>
      </c>
      <c r="BG2215" s="186" t="str">
        <f t="shared" si="2755"/>
        <v>BG$14</v>
      </c>
      <c r="BH2215" s="186" t="str">
        <f t="shared" si="2755"/>
        <v>BH$14</v>
      </c>
      <c r="BI2215" s="186" t="str">
        <f t="shared" si="2755"/>
        <v>BI$14</v>
      </c>
      <c r="BJ2215" s="186" t="str">
        <f t="shared" si="2755"/>
        <v>BJ$14</v>
      </c>
      <c r="BK2215" s="186" t="str">
        <f t="shared" si="2755"/>
        <v>BK$14</v>
      </c>
      <c r="BL2215" s="186" t="str">
        <f t="shared" si="2755"/>
        <v>BL$14</v>
      </c>
      <c r="BM2215" s="186" t="str">
        <f t="shared" si="2755"/>
        <v>BM$14</v>
      </c>
      <c r="BN2215" s="186" t="str">
        <f t="shared" si="2755"/>
        <v>BN$14</v>
      </c>
      <c r="BO2215" s="186" t="str">
        <f t="shared" si="2755"/>
        <v>BO$14</v>
      </c>
      <c r="BP2215" s="186" t="str">
        <f t="shared" si="2755"/>
        <v>BP$14</v>
      </c>
      <c r="BQ2215" s="186" t="str">
        <f t="shared" si="2755"/>
        <v>BQ$14</v>
      </c>
      <c r="BR2215" s="186" t="str">
        <f t="shared" si="2755"/>
        <v>BR$14</v>
      </c>
      <c r="BS2215" s="186" t="str">
        <f t="shared" si="2755"/>
        <v>BS$14</v>
      </c>
      <c r="BT2215" s="186" t="str">
        <f t="shared" si="2755"/>
        <v>BT$14</v>
      </c>
      <c r="BU2215" s="186" t="str">
        <f t="shared" si="2755"/>
        <v>BU$14</v>
      </c>
      <c r="BV2215" s="186" t="str">
        <f t="shared" si="2755"/>
        <v>BV$14</v>
      </c>
      <c r="BW2215" s="186" t="str">
        <f t="shared" si="2755"/>
        <v>BW$14</v>
      </c>
      <c r="BX2215" s="186" t="str">
        <f t="shared" si="2755"/>
        <v>BX$14</v>
      </c>
      <c r="BY2215" s="186" t="str">
        <f t="shared" si="2755"/>
        <v>BY$14</v>
      </c>
      <c r="BZ2215" s="186" t="str">
        <f t="shared" si="2755"/>
        <v>BZ$14</v>
      </c>
      <c r="CA2215" s="186" t="str">
        <f t="shared" si="2755"/>
        <v>CA$14</v>
      </c>
      <c r="CB2215" s="186" t="str">
        <f t="shared" si="2755"/>
        <v>CB$14</v>
      </c>
      <c r="CC2215" s="186" t="str">
        <f t="shared" si="2755"/>
        <v>CC$14</v>
      </c>
      <c r="CD2215" s="186" t="str">
        <f t="shared" si="2755"/>
        <v>CD$14</v>
      </c>
      <c r="CE2215" s="186" t="str">
        <f t="shared" ref="CE2215:CL2215" si="2756">CE$18</f>
        <v>CE$14</v>
      </c>
      <c r="CF2215" s="186" t="str">
        <f t="shared" si="2756"/>
        <v>CF$14</v>
      </c>
      <c r="CG2215" s="186" t="str">
        <f t="shared" si="2756"/>
        <v>CG$14</v>
      </c>
      <c r="CH2215" s="186" t="str">
        <f t="shared" si="2756"/>
        <v>CH$14</v>
      </c>
      <c r="CI2215" s="186" t="str">
        <f t="shared" si="2756"/>
        <v>CI$14</v>
      </c>
      <c r="CJ2215" s="186" t="str">
        <f t="shared" si="2756"/>
        <v>CJ$14</v>
      </c>
      <c r="CK2215" s="186" t="str">
        <f t="shared" si="2756"/>
        <v>CK$14</v>
      </c>
      <c r="CL2215" s="186" t="str">
        <f t="shared" si="2756"/>
        <v>CL$14</v>
      </c>
    </row>
    <row r="2216" spans="2:90" x14ac:dyDescent="0.4">
      <c r="B2216" s="171" t="s">
        <v>464</v>
      </c>
      <c r="E2216" s="8"/>
      <c r="H2216" s="196"/>
      <c r="I2216" s="197"/>
      <c r="J2216" s="197"/>
      <c r="K2216" s="198"/>
      <c r="L2216" s="198"/>
      <c r="M2216" s="198"/>
      <c r="N2216" s="198"/>
      <c r="O2216" s="198"/>
      <c r="P2216" s="198"/>
      <c r="R2216" s="198"/>
      <c r="S2216" s="186" t="str">
        <f t="shared" ref="S2216:AX2216" si="2757">S$19</f>
        <v>S$15</v>
      </c>
      <c r="T2216" s="186" t="str">
        <f t="shared" si="2757"/>
        <v>T$15</v>
      </c>
      <c r="U2216" s="186" t="str">
        <f t="shared" si="2757"/>
        <v>U$15</v>
      </c>
      <c r="V2216" s="186" t="str">
        <f t="shared" si="2757"/>
        <v>V$15</v>
      </c>
      <c r="W2216" s="186" t="str">
        <f t="shared" si="2757"/>
        <v>W$15</v>
      </c>
      <c r="X2216" s="186" t="str">
        <f t="shared" si="2757"/>
        <v>X$15</v>
      </c>
      <c r="Y2216" s="186" t="str">
        <f t="shared" si="2757"/>
        <v>Y$15</v>
      </c>
      <c r="Z2216" s="186" t="str">
        <f t="shared" si="2757"/>
        <v>Z$15</v>
      </c>
      <c r="AA2216" s="186" t="str">
        <f t="shared" si="2757"/>
        <v>AA$15</v>
      </c>
      <c r="AB2216" s="186" t="str">
        <f t="shared" si="2757"/>
        <v>AB$15</v>
      </c>
      <c r="AC2216" s="186" t="str">
        <f t="shared" si="2757"/>
        <v>AC$15</v>
      </c>
      <c r="AD2216" s="186" t="str">
        <f t="shared" si="2757"/>
        <v>AD$15</v>
      </c>
      <c r="AE2216" s="186" t="str">
        <f t="shared" si="2757"/>
        <v>AE$15</v>
      </c>
      <c r="AF2216" s="186" t="str">
        <f t="shared" si="2757"/>
        <v>AF$15</v>
      </c>
      <c r="AG2216" s="186" t="str">
        <f t="shared" si="2757"/>
        <v>AG$15</v>
      </c>
      <c r="AH2216" s="186" t="str">
        <f t="shared" si="2757"/>
        <v>AH$15</v>
      </c>
      <c r="AI2216" s="186" t="str">
        <f t="shared" si="2757"/>
        <v>AI$15</v>
      </c>
      <c r="AJ2216" s="186" t="str">
        <f t="shared" si="2757"/>
        <v>AJ$15</v>
      </c>
      <c r="AK2216" s="186" t="str">
        <f t="shared" si="2757"/>
        <v>AK$15</v>
      </c>
      <c r="AL2216" s="186" t="str">
        <f t="shared" si="2757"/>
        <v>AL$15</v>
      </c>
      <c r="AM2216" s="186" t="str">
        <f t="shared" si="2757"/>
        <v>AM$15</v>
      </c>
      <c r="AN2216" s="186" t="str">
        <f t="shared" si="2757"/>
        <v>AN$15</v>
      </c>
      <c r="AO2216" s="186" t="str">
        <f t="shared" si="2757"/>
        <v>AO$15</v>
      </c>
      <c r="AP2216" s="186" t="str">
        <f t="shared" si="2757"/>
        <v>AP$15</v>
      </c>
      <c r="AQ2216" s="186" t="str">
        <f t="shared" si="2757"/>
        <v>AQ$15</v>
      </c>
      <c r="AR2216" s="186" t="str">
        <f t="shared" si="2757"/>
        <v>AR$15</v>
      </c>
      <c r="AS2216" s="186" t="str">
        <f t="shared" si="2757"/>
        <v>AS$15</v>
      </c>
      <c r="AT2216" s="186" t="str">
        <f t="shared" si="2757"/>
        <v>AT$15</v>
      </c>
      <c r="AU2216" s="186" t="str">
        <f t="shared" si="2757"/>
        <v>AU$15</v>
      </c>
      <c r="AV2216" s="186" t="str">
        <f t="shared" si="2757"/>
        <v>AV$15</v>
      </c>
      <c r="AW2216" s="186" t="str">
        <f t="shared" si="2757"/>
        <v>AW$15</v>
      </c>
      <c r="AX2216" s="186" t="str">
        <f t="shared" si="2757"/>
        <v>AX$15</v>
      </c>
      <c r="AY2216" s="186" t="str">
        <f t="shared" ref="AY2216:CD2216" si="2758">AY$19</f>
        <v>AY$15</v>
      </c>
      <c r="AZ2216" s="186" t="str">
        <f t="shared" si="2758"/>
        <v>AZ$15</v>
      </c>
      <c r="BA2216" s="186" t="str">
        <f t="shared" si="2758"/>
        <v>BA$15</v>
      </c>
      <c r="BB2216" s="186" t="str">
        <f t="shared" si="2758"/>
        <v>BB$15</v>
      </c>
      <c r="BC2216" s="186" t="str">
        <f t="shared" si="2758"/>
        <v>BC$15</v>
      </c>
      <c r="BD2216" s="186" t="str">
        <f t="shared" si="2758"/>
        <v>BD$15</v>
      </c>
      <c r="BE2216" s="186" t="str">
        <f t="shared" si="2758"/>
        <v>BE$15</v>
      </c>
      <c r="BF2216" s="186" t="str">
        <f t="shared" si="2758"/>
        <v>BF$15</v>
      </c>
      <c r="BG2216" s="186" t="str">
        <f t="shared" si="2758"/>
        <v>BG$15</v>
      </c>
      <c r="BH2216" s="186" t="str">
        <f t="shared" si="2758"/>
        <v>BH$15</v>
      </c>
      <c r="BI2216" s="186" t="str">
        <f t="shared" si="2758"/>
        <v>BI$15</v>
      </c>
      <c r="BJ2216" s="186" t="str">
        <f t="shared" si="2758"/>
        <v>BJ$15</v>
      </c>
      <c r="BK2216" s="186" t="str">
        <f t="shared" si="2758"/>
        <v>BK$15</v>
      </c>
      <c r="BL2216" s="186" t="str">
        <f t="shared" si="2758"/>
        <v>BL$15</v>
      </c>
      <c r="BM2216" s="186" t="str">
        <f t="shared" si="2758"/>
        <v>BM$15</v>
      </c>
      <c r="BN2216" s="186" t="str">
        <f t="shared" si="2758"/>
        <v>BN$15</v>
      </c>
      <c r="BO2216" s="186" t="str">
        <f t="shared" si="2758"/>
        <v>BO$15</v>
      </c>
      <c r="BP2216" s="186" t="str">
        <f t="shared" si="2758"/>
        <v>BP$15</v>
      </c>
      <c r="BQ2216" s="186" t="str">
        <f t="shared" si="2758"/>
        <v>BQ$15</v>
      </c>
      <c r="BR2216" s="186" t="str">
        <f t="shared" si="2758"/>
        <v>BR$15</v>
      </c>
      <c r="BS2216" s="186" t="str">
        <f t="shared" si="2758"/>
        <v>BS$15</v>
      </c>
      <c r="BT2216" s="186" t="str">
        <f t="shared" si="2758"/>
        <v>BT$15</v>
      </c>
      <c r="BU2216" s="186" t="str">
        <f t="shared" si="2758"/>
        <v>BU$15</v>
      </c>
      <c r="BV2216" s="186" t="str">
        <f t="shared" si="2758"/>
        <v>BV$15</v>
      </c>
      <c r="BW2216" s="186" t="str">
        <f t="shared" si="2758"/>
        <v>BW$15</v>
      </c>
      <c r="BX2216" s="186" t="str">
        <f t="shared" si="2758"/>
        <v>BX$15</v>
      </c>
      <c r="BY2216" s="186" t="str">
        <f t="shared" si="2758"/>
        <v>BY$15</v>
      </c>
      <c r="BZ2216" s="186" t="str">
        <f t="shared" si="2758"/>
        <v>BZ$15</v>
      </c>
      <c r="CA2216" s="186" t="str">
        <f t="shared" si="2758"/>
        <v>CA$15</v>
      </c>
      <c r="CB2216" s="186" t="str">
        <f t="shared" si="2758"/>
        <v>CB$15</v>
      </c>
      <c r="CC2216" s="186" t="str">
        <f t="shared" si="2758"/>
        <v>CC$15</v>
      </c>
      <c r="CD2216" s="186" t="str">
        <f t="shared" si="2758"/>
        <v>CD$15</v>
      </c>
      <c r="CE2216" s="186" t="str">
        <f t="shared" ref="CE2216:CL2216" si="2759">CE$19</f>
        <v>CE$15</v>
      </c>
      <c r="CF2216" s="186" t="str">
        <f t="shared" si="2759"/>
        <v>CF$15</v>
      </c>
      <c r="CG2216" s="186" t="str">
        <f t="shared" si="2759"/>
        <v>CG$15</v>
      </c>
      <c r="CH2216" s="186" t="str">
        <f t="shared" si="2759"/>
        <v>CH$15</v>
      </c>
      <c r="CI2216" s="186" t="str">
        <f t="shared" si="2759"/>
        <v>CI$15</v>
      </c>
      <c r="CJ2216" s="186" t="str">
        <f t="shared" si="2759"/>
        <v>CJ$15</v>
      </c>
      <c r="CK2216" s="186" t="str">
        <f t="shared" si="2759"/>
        <v>CK$15</v>
      </c>
      <c r="CL2216" s="186" t="str">
        <f t="shared" si="2759"/>
        <v>CL$15</v>
      </c>
    </row>
    <row r="2217" spans="2:90" x14ac:dyDescent="0.4">
      <c r="B2217" s="66" t="s">
        <v>394</v>
      </c>
      <c r="C2217" s="31"/>
      <c r="D2217" t="s">
        <v>766</v>
      </c>
      <c r="E2217" s="8" t="s">
        <v>483</v>
      </c>
      <c r="F2217" t="s">
        <v>393</v>
      </c>
      <c r="G2217" s="31" t="s">
        <v>81</v>
      </c>
      <c r="H2217" s="22"/>
      <c r="I2217" s="287"/>
      <c r="J2217" s="287"/>
      <c r="K2217" s="22"/>
      <c r="L2217" s="22"/>
      <c r="M2217" s="22"/>
      <c r="N2217" s="22"/>
      <c r="O2217" s="22"/>
      <c r="P2217" s="22"/>
      <c r="R2217" s="66"/>
      <c r="S2217" s="290"/>
      <c r="T2217" s="290"/>
      <c r="U2217" s="290"/>
      <c r="V2217" s="290"/>
      <c r="W2217" s="290"/>
      <c r="X2217" s="290"/>
      <c r="Y2217" s="290"/>
      <c r="Z2217" s="290"/>
      <c r="AA2217" s="290"/>
      <c r="AB2217" s="290"/>
      <c r="AC2217" s="290"/>
      <c r="AD2217" s="290"/>
      <c r="AE2217" s="290"/>
      <c r="AF2217" s="290"/>
      <c r="AG2217" s="290"/>
      <c r="AH2217" s="290"/>
      <c r="AI2217" s="290"/>
      <c r="AJ2217" s="290"/>
      <c r="AK2217" s="290"/>
      <c r="AL2217" s="290"/>
      <c r="AM2217" s="290"/>
      <c r="AN2217" s="290"/>
      <c r="AO2217" s="290"/>
      <c r="AP2217" s="290"/>
      <c r="AQ2217" s="290"/>
      <c r="AR2217" s="290"/>
      <c r="AS2217" s="290"/>
      <c r="AT2217" s="290"/>
      <c r="AU2217" s="290"/>
      <c r="AV2217" s="290"/>
      <c r="AW2217" s="290"/>
      <c r="AX2217" s="290"/>
      <c r="AY2217" s="290"/>
      <c r="AZ2217" s="290"/>
      <c r="BA2217" s="290"/>
      <c r="BB2217" s="290"/>
      <c r="BC2217" s="290"/>
      <c r="BD2217" s="290"/>
      <c r="BE2217" s="290"/>
      <c r="BF2217" s="290"/>
      <c r="BG2217" s="290"/>
      <c r="BH2217" s="290"/>
      <c r="BI2217" s="290"/>
      <c r="BJ2217" s="290"/>
      <c r="BK2217" s="290"/>
      <c r="BL2217" s="290"/>
      <c r="BM2217" s="290"/>
      <c r="BN2217" s="290"/>
      <c r="BO2217" s="290"/>
      <c r="BP2217" s="290"/>
      <c r="BQ2217" s="290"/>
      <c r="BR2217" s="290"/>
      <c r="BS2217" s="290"/>
      <c r="BT2217" s="290"/>
      <c r="BU2217" s="290"/>
      <c r="BV2217" s="290"/>
      <c r="BW2217" s="290"/>
      <c r="BX2217" s="290"/>
      <c r="BY2217" s="290"/>
      <c r="BZ2217" s="290"/>
      <c r="CA2217" s="290"/>
      <c r="CB2217" s="290"/>
      <c r="CC2217" s="290"/>
      <c r="CD2217" s="290"/>
      <c r="CE2217" s="290"/>
      <c r="CF2217" s="290"/>
      <c r="CG2217" s="290"/>
      <c r="CH2217" s="290"/>
      <c r="CI2217" s="290"/>
      <c r="CJ2217" s="290"/>
      <c r="CK2217" s="290"/>
      <c r="CL2217" s="290"/>
    </row>
    <row r="2218" spans="2:90" x14ac:dyDescent="0.4">
      <c r="B2218" s="95" t="str">
        <f>B2224&amp;":"</f>
        <v>Revenue - Secondary GMV:</v>
      </c>
      <c r="C2218" t="s">
        <v>80</v>
      </c>
      <c r="D2218" t="s">
        <v>766</v>
      </c>
      <c r="E2218" s="8" t="str">
        <f t="shared" ref="E2218:E2221" si="2760">ROW()&amp;" "&amp;D2218</f>
        <v>2218 GMV-S</v>
      </c>
      <c r="G2218" t="str">
        <f t="shared" ref="G2218:G2224" si="2761">E2218</f>
        <v>2218 GMV-S</v>
      </c>
      <c r="H2218" s="12"/>
      <c r="I2218" s="60"/>
      <c r="J2218" s="60"/>
      <c r="K2218" s="12"/>
      <c r="L2218" s="12"/>
      <c r="M2218" s="12"/>
      <c r="N2218" s="12"/>
      <c r="O2218" s="12"/>
      <c r="P2218" s="12"/>
      <c r="R2218" s="13"/>
    </row>
    <row r="2219" spans="2:90" x14ac:dyDescent="0.4">
      <c r="B2219" s="141" t="str">
        <f>"# of transactions per "&amp;B2210&amp;" per month"</f>
        <v># of transactions per primary unit per month</v>
      </c>
      <c r="D2219" t="s">
        <v>766</v>
      </c>
      <c r="E2219" s="8" t="str">
        <f t="shared" si="2760"/>
        <v>2219 GMV-S</v>
      </c>
      <c r="G2219" t="str">
        <f t="shared" si="2761"/>
        <v>2219 GMV-S</v>
      </c>
      <c r="H2219" s="12"/>
      <c r="I2219" s="60"/>
      <c r="J2219" s="60"/>
      <c r="K2219" s="17">
        <v>10</v>
      </c>
      <c r="L2219" s="17">
        <v>10</v>
      </c>
      <c r="M2219" s="17">
        <v>10</v>
      </c>
      <c r="N2219" s="17">
        <v>10</v>
      </c>
      <c r="O2219" s="17">
        <v>10</v>
      </c>
      <c r="P2219" s="17">
        <v>10</v>
      </c>
      <c r="Q2219" s="17">
        <v>10</v>
      </c>
      <c r="R2219" s="13"/>
      <c r="S2219" s="76" cm="1">
        <f t="array" ref="S2219">INDEX($K:$P,ROW(),MATCH(S$3,$K$2:$P$2,0))</f>
        <v>10</v>
      </c>
      <c r="T2219" s="76" cm="1">
        <f t="array" ref="T2219">INDEX($K:$P,ROW(),MATCH(T$3,$K$2:$P$2,0))</f>
        <v>10</v>
      </c>
      <c r="U2219" s="76" cm="1">
        <f t="array" ref="U2219">INDEX($K:$P,ROW(),MATCH(U$3,$K$2:$P$2,0))</f>
        <v>10</v>
      </c>
      <c r="V2219" s="76" cm="1">
        <f t="array" ref="V2219">INDEX($K:$P,ROW(),MATCH(V$3,$K$2:$P$2,0))</f>
        <v>10</v>
      </c>
      <c r="W2219" s="76" cm="1">
        <f t="array" ref="W2219">INDEX($K:$P,ROW(),MATCH(W$3,$K$2:$P$2,0))</f>
        <v>10</v>
      </c>
      <c r="X2219" s="76" cm="1">
        <f t="array" ref="X2219">INDEX($K:$P,ROW(),MATCH(X$3,$K$2:$P$2,0))</f>
        <v>10</v>
      </c>
      <c r="Y2219" s="76" cm="1">
        <f t="array" ref="Y2219">INDEX($K:$P,ROW(),MATCH(Y$3,$K$2:$P$2,0))</f>
        <v>10</v>
      </c>
      <c r="Z2219" s="76" cm="1">
        <f t="array" ref="Z2219">INDEX($K:$P,ROW(),MATCH(Z$3,$K$2:$P$2,0))</f>
        <v>10</v>
      </c>
      <c r="AA2219" s="76" cm="1">
        <f t="array" ref="AA2219">INDEX($K:$P,ROW(),MATCH(AA$3,$K$2:$P$2,0))</f>
        <v>10</v>
      </c>
      <c r="AB2219" s="76" cm="1">
        <f t="array" ref="AB2219">INDEX($K:$P,ROW(),MATCH(AB$3,$K$2:$P$2,0))</f>
        <v>10</v>
      </c>
      <c r="AC2219" s="76" cm="1">
        <f t="array" ref="AC2219">INDEX($K:$P,ROW(),MATCH(AC$3,$K$2:$P$2,0))</f>
        <v>10</v>
      </c>
      <c r="AD2219" s="76" cm="1">
        <f t="array" ref="AD2219">INDEX($K:$P,ROW(),MATCH(AD$3,$K$2:$P$2,0))</f>
        <v>10</v>
      </c>
      <c r="AE2219" s="76" cm="1">
        <f t="array" ref="AE2219">INDEX($K:$P,ROW(),MATCH(AE$3,$K$2:$P$2,0))</f>
        <v>10</v>
      </c>
      <c r="AF2219" s="76" cm="1">
        <f t="array" ref="AF2219">INDEX($K:$P,ROW(),MATCH(AF$3,$K$2:$P$2,0))</f>
        <v>10</v>
      </c>
      <c r="AG2219" s="76" cm="1">
        <f t="array" ref="AG2219">INDEX($K:$P,ROW(),MATCH(AG$3,$K$2:$P$2,0))</f>
        <v>10</v>
      </c>
      <c r="AH2219" s="76" cm="1">
        <f t="array" ref="AH2219">INDEX($K:$P,ROW(),MATCH(AH$3,$K$2:$P$2,0))</f>
        <v>10</v>
      </c>
      <c r="AI2219" s="76" cm="1">
        <f t="array" ref="AI2219">INDEX($K:$P,ROW(),MATCH(AI$3,$K$2:$P$2,0))</f>
        <v>10</v>
      </c>
      <c r="AJ2219" s="76" cm="1">
        <f t="array" ref="AJ2219">INDEX($K:$P,ROW(),MATCH(AJ$3,$K$2:$P$2,0))</f>
        <v>10</v>
      </c>
      <c r="AK2219" s="76" cm="1">
        <f t="array" ref="AK2219">INDEX($K:$P,ROW(),MATCH(AK$3,$K$2:$P$2,0))</f>
        <v>10</v>
      </c>
      <c r="AL2219" s="76" cm="1">
        <f t="array" ref="AL2219">INDEX($K:$P,ROW(),MATCH(AL$3,$K$2:$P$2,0))</f>
        <v>10</v>
      </c>
      <c r="AM2219" s="76" cm="1">
        <f t="array" ref="AM2219">INDEX($K:$P,ROW(),MATCH(AM$3,$K$2:$P$2,0))</f>
        <v>10</v>
      </c>
      <c r="AN2219" s="76" cm="1">
        <f t="array" ref="AN2219">INDEX($K:$P,ROW(),MATCH(AN$3,$K$2:$P$2,0))</f>
        <v>10</v>
      </c>
      <c r="AO2219" s="76" cm="1">
        <f t="array" ref="AO2219">INDEX($K:$P,ROW(),MATCH(AO$3,$K$2:$P$2,0))</f>
        <v>10</v>
      </c>
      <c r="AP2219" s="76" cm="1">
        <f t="array" ref="AP2219">INDEX($K:$P,ROW(),MATCH(AP$3,$K$2:$P$2,0))</f>
        <v>10</v>
      </c>
      <c r="AQ2219" s="76" cm="1">
        <f t="array" ref="AQ2219">INDEX($K:$P,ROW(),MATCH(AQ$3,$K$2:$P$2,0))</f>
        <v>10</v>
      </c>
      <c r="AR2219" s="76" cm="1">
        <f t="array" ref="AR2219">INDEX($K:$P,ROW(),MATCH(AR$3,$K$2:$P$2,0))</f>
        <v>10</v>
      </c>
      <c r="AS2219" s="76" cm="1">
        <f t="array" ref="AS2219">INDEX($K:$P,ROW(),MATCH(AS$3,$K$2:$P$2,0))</f>
        <v>10</v>
      </c>
      <c r="AT2219" s="76" cm="1">
        <f t="array" ref="AT2219">INDEX($K:$P,ROW(),MATCH(AT$3,$K$2:$P$2,0))</f>
        <v>10</v>
      </c>
      <c r="AU2219" s="76" cm="1">
        <f t="array" ref="AU2219">INDEX($K:$P,ROW(),MATCH(AU$3,$K$2:$P$2,0))</f>
        <v>10</v>
      </c>
      <c r="AV2219" s="76" cm="1">
        <f t="array" ref="AV2219">INDEX($K:$P,ROW(),MATCH(AV$3,$K$2:$P$2,0))</f>
        <v>10</v>
      </c>
      <c r="AW2219" s="76" cm="1">
        <f t="array" ref="AW2219">INDEX($K:$P,ROW(),MATCH(AW$3,$K$2:$P$2,0))</f>
        <v>10</v>
      </c>
      <c r="AX2219" s="76" cm="1">
        <f t="array" ref="AX2219">INDEX($K:$P,ROW(),MATCH(AX$3,$K$2:$P$2,0))</f>
        <v>10</v>
      </c>
      <c r="AY2219" s="76" cm="1">
        <f t="array" ref="AY2219">INDEX($K:$P,ROW(),MATCH(AY$3,$K$2:$P$2,0))</f>
        <v>10</v>
      </c>
      <c r="AZ2219" s="76" cm="1">
        <f t="array" ref="AZ2219">INDEX($K:$P,ROW(),MATCH(AZ$3,$K$2:$P$2,0))</f>
        <v>10</v>
      </c>
      <c r="BA2219" s="76" cm="1">
        <f t="array" ref="BA2219">INDEX($K:$P,ROW(),MATCH(BA$3,$K$2:$P$2,0))</f>
        <v>10</v>
      </c>
      <c r="BB2219" s="76" cm="1">
        <f t="array" ref="BB2219">INDEX($K:$P,ROW(),MATCH(BB$3,$K$2:$P$2,0))</f>
        <v>10</v>
      </c>
      <c r="BC2219" s="76" cm="1">
        <f t="array" ref="BC2219">INDEX($K:$P,ROW(),MATCH(BC$3,$K$2:$P$2,0))</f>
        <v>10</v>
      </c>
      <c r="BD2219" s="76" cm="1">
        <f t="array" ref="BD2219">INDEX($K:$P,ROW(),MATCH(BD$3,$K$2:$P$2,0))</f>
        <v>10</v>
      </c>
      <c r="BE2219" s="76" cm="1">
        <f t="array" ref="BE2219">INDEX($K:$P,ROW(),MATCH(BE$3,$K$2:$P$2,0))</f>
        <v>10</v>
      </c>
      <c r="BF2219" s="76" cm="1">
        <f t="array" ref="BF2219">INDEX($K:$P,ROW(),MATCH(BF$3,$K$2:$P$2,0))</f>
        <v>10</v>
      </c>
      <c r="BG2219" s="76" cm="1">
        <f t="array" ref="BG2219">INDEX($K:$P,ROW(),MATCH(BG$3,$K$2:$P$2,0))</f>
        <v>10</v>
      </c>
      <c r="BH2219" s="76" cm="1">
        <f t="array" ref="BH2219">INDEX($K:$P,ROW(),MATCH(BH$3,$K$2:$P$2,0))</f>
        <v>10</v>
      </c>
      <c r="BI2219" s="76" cm="1">
        <f t="array" ref="BI2219">INDEX($K:$P,ROW(),MATCH(BI$3,$K$2:$P$2,0))</f>
        <v>10</v>
      </c>
      <c r="BJ2219" s="76" cm="1">
        <f t="array" ref="BJ2219">INDEX($K:$P,ROW(),MATCH(BJ$3,$K$2:$P$2,0))</f>
        <v>10</v>
      </c>
      <c r="BK2219" s="76" cm="1">
        <f t="array" ref="BK2219">INDEX($K:$P,ROW(),MATCH(BK$3,$K$2:$P$2,0))</f>
        <v>10</v>
      </c>
      <c r="BL2219" s="76" cm="1">
        <f t="array" ref="BL2219">INDEX($K:$P,ROW(),MATCH(BL$3,$K$2:$P$2,0))</f>
        <v>10</v>
      </c>
      <c r="BM2219" s="76" cm="1">
        <f t="array" ref="BM2219">INDEX($K:$P,ROW(),MATCH(BM$3,$K$2:$P$2,0))</f>
        <v>10</v>
      </c>
      <c r="BN2219" s="76" cm="1">
        <f t="array" ref="BN2219">INDEX($K:$P,ROW(),MATCH(BN$3,$K$2:$P$2,0))</f>
        <v>10</v>
      </c>
      <c r="BO2219" s="76" cm="1">
        <f t="array" ref="BO2219">INDEX($K:$P,ROW(),MATCH(BO$3,$K$2:$P$2,0))</f>
        <v>10</v>
      </c>
      <c r="BP2219" s="76" cm="1">
        <f t="array" ref="BP2219">INDEX($K:$P,ROW(),MATCH(BP$3,$K$2:$P$2,0))</f>
        <v>10</v>
      </c>
      <c r="BQ2219" s="76" cm="1">
        <f t="array" ref="BQ2219">INDEX($K:$P,ROW(),MATCH(BQ$3,$K$2:$P$2,0))</f>
        <v>10</v>
      </c>
      <c r="BR2219" s="76" cm="1">
        <f t="array" ref="BR2219">INDEX($K:$P,ROW(),MATCH(BR$3,$K$2:$P$2,0))</f>
        <v>10</v>
      </c>
      <c r="BS2219" s="76" cm="1">
        <f t="array" ref="BS2219">INDEX($K:$P,ROW(),MATCH(BS$3,$K$2:$P$2,0))</f>
        <v>10</v>
      </c>
      <c r="BT2219" s="76" cm="1">
        <f t="array" ref="BT2219">INDEX($K:$P,ROW(),MATCH(BT$3,$K$2:$P$2,0))</f>
        <v>10</v>
      </c>
      <c r="BU2219" s="76" cm="1">
        <f t="array" ref="BU2219">INDEX($K:$P,ROW(),MATCH(BU$3,$K$2:$P$2,0))</f>
        <v>10</v>
      </c>
      <c r="BV2219" s="76" cm="1">
        <f t="array" ref="BV2219">INDEX($K:$P,ROW(),MATCH(BV$3,$K$2:$P$2,0))</f>
        <v>10</v>
      </c>
      <c r="BW2219" s="76" cm="1">
        <f t="array" ref="BW2219">INDEX($K:$P,ROW(),MATCH(BW$3,$K$2:$P$2,0))</f>
        <v>10</v>
      </c>
      <c r="BX2219" s="76" cm="1">
        <f t="array" ref="BX2219">INDEX($K:$P,ROW(),MATCH(BX$3,$K$2:$P$2,0))</f>
        <v>10</v>
      </c>
      <c r="BY2219" s="76" cm="1">
        <f t="array" ref="BY2219">INDEX($K:$P,ROW(),MATCH(BY$3,$K$2:$P$2,0))</f>
        <v>10</v>
      </c>
      <c r="BZ2219" s="76" cm="1">
        <f t="array" ref="BZ2219">INDEX($K:$P,ROW(),MATCH(BZ$3,$K$2:$P$2,0))</f>
        <v>10</v>
      </c>
      <c r="CA2219" s="76" cm="1">
        <f t="array" ref="CA2219">INDEX($K:$P,ROW(),MATCH(CA$3,$K$2:$P$2,0))</f>
        <v>10</v>
      </c>
      <c r="CB2219" s="76" cm="1">
        <f t="array" ref="CB2219">INDEX($K:$P,ROW(),MATCH(CB$3,$K$2:$P$2,0))</f>
        <v>10</v>
      </c>
      <c r="CC2219" s="76" cm="1">
        <f t="array" ref="CC2219">INDEX($K:$P,ROW(),MATCH(CC$3,$K$2:$P$2,0))</f>
        <v>10</v>
      </c>
      <c r="CD2219" s="76" cm="1">
        <f t="array" ref="CD2219">INDEX($K:$P,ROW(),MATCH(CD$3,$K$2:$P$2,0))</f>
        <v>10</v>
      </c>
      <c r="CE2219" s="76" cm="1">
        <f t="array" ref="CE2219">INDEX($K:$P,ROW(),MATCH(CE$3,$K$2:$P$2,0))</f>
        <v>10</v>
      </c>
      <c r="CF2219" s="76" cm="1">
        <f t="array" ref="CF2219">INDEX($K:$P,ROW(),MATCH(CF$3,$K$2:$P$2,0))</f>
        <v>10</v>
      </c>
      <c r="CG2219" s="76" cm="1">
        <f t="array" ref="CG2219">INDEX($K:$P,ROW(),MATCH(CG$3,$K$2:$P$2,0))</f>
        <v>10</v>
      </c>
      <c r="CH2219" s="76" cm="1">
        <f t="array" ref="CH2219">INDEX($K:$P,ROW(),MATCH(CH$3,$K$2:$P$2,0))</f>
        <v>10</v>
      </c>
      <c r="CI2219" s="76" cm="1">
        <f t="array" ref="CI2219">INDEX($K:$P,ROW(),MATCH(CI$3,$K$2:$P$2,0))</f>
        <v>10</v>
      </c>
      <c r="CJ2219" s="76" cm="1">
        <f t="array" ref="CJ2219">INDEX($K:$P,ROW(),MATCH(CJ$3,$K$2:$P$2,0))</f>
        <v>10</v>
      </c>
      <c r="CK2219" s="76" cm="1">
        <f t="array" ref="CK2219">INDEX($K:$P,ROW(),MATCH(CK$3,$K$2:$P$2,0))</f>
        <v>10</v>
      </c>
      <c r="CL2219" s="76" cm="1">
        <f t="array" ref="CL2219">INDEX($K:$P,ROW(),MATCH(CL$3,$K$2:$P$2,0))</f>
        <v>10</v>
      </c>
    </row>
    <row r="2220" spans="2:90" x14ac:dyDescent="0.4">
      <c r="B2220" s="124" t="s">
        <v>837</v>
      </c>
      <c r="D2220" t="s">
        <v>766</v>
      </c>
      <c r="E2220" s="8" t="str">
        <f t="shared" si="2760"/>
        <v>2220 GMV-S</v>
      </c>
      <c r="G2220" t="str">
        <f t="shared" si="2761"/>
        <v>2220 GMV-S</v>
      </c>
      <c r="H2220" s="12"/>
      <c r="I2220" s="60"/>
      <c r="J2220" s="60"/>
      <c r="K2220" s="331">
        <f t="shared" ref="K2220:P2220" ca="1" si="2762">SUMIF($3:$3,K$2,2220:2220)</f>
        <v>600000</v>
      </c>
      <c r="L2220" s="331">
        <f t="shared" ca="1" si="2762"/>
        <v>600000</v>
      </c>
      <c r="M2220" s="331">
        <f t="shared" ca="1" si="2762"/>
        <v>600000</v>
      </c>
      <c r="N2220" s="331">
        <f t="shared" ca="1" si="2762"/>
        <v>600000</v>
      </c>
      <c r="O2220" s="331">
        <f t="shared" ca="1" si="2762"/>
        <v>600000</v>
      </c>
      <c r="P2220" s="331">
        <f t="shared" ca="1" si="2762"/>
        <v>600000</v>
      </c>
      <c r="R2220" s="13"/>
      <c r="S2220" s="331" cm="1">
        <f t="array" aca="1" ref="S2220" ca="1">+S2219*INDIRECT(S2212)</f>
        <v>50000</v>
      </c>
      <c r="T2220" s="331" cm="1">
        <f t="array" aca="1" ref="T2220" ca="1">+T2219*INDIRECT(T2212)</f>
        <v>50000</v>
      </c>
      <c r="U2220" s="331" cm="1">
        <f t="array" aca="1" ref="U2220" ca="1">+U2219*INDIRECT(U2212)</f>
        <v>50000</v>
      </c>
      <c r="V2220" s="331" cm="1">
        <f t="array" aca="1" ref="V2220" ca="1">+V2219*INDIRECT(V2212)</f>
        <v>50000</v>
      </c>
      <c r="W2220" s="331" cm="1">
        <f t="array" aca="1" ref="W2220" ca="1">+W2219*INDIRECT(W2212)</f>
        <v>50000</v>
      </c>
      <c r="X2220" s="331" cm="1">
        <f t="array" aca="1" ref="X2220" ca="1">+X2219*INDIRECT(X2212)</f>
        <v>50000</v>
      </c>
      <c r="Y2220" s="331" cm="1">
        <f t="array" aca="1" ref="Y2220" ca="1">+Y2219*INDIRECT(Y2212)</f>
        <v>50000</v>
      </c>
      <c r="Z2220" s="331" cm="1">
        <f t="array" aca="1" ref="Z2220" ca="1">+Z2219*INDIRECT(Z2212)</f>
        <v>50000</v>
      </c>
      <c r="AA2220" s="331" cm="1">
        <f t="array" aca="1" ref="AA2220" ca="1">+AA2219*INDIRECT(AA2212)</f>
        <v>50000</v>
      </c>
      <c r="AB2220" s="331" cm="1">
        <f t="array" aca="1" ref="AB2220" ca="1">+AB2219*INDIRECT(AB2212)</f>
        <v>50000</v>
      </c>
      <c r="AC2220" s="331" cm="1">
        <f t="array" aca="1" ref="AC2220" ca="1">+AC2219*INDIRECT(AC2212)</f>
        <v>50000</v>
      </c>
      <c r="AD2220" s="331" cm="1">
        <f t="array" aca="1" ref="AD2220" ca="1">+AD2219*INDIRECT(AD2212)</f>
        <v>50000</v>
      </c>
      <c r="AE2220" s="331" cm="1">
        <f t="array" aca="1" ref="AE2220" ca="1">+AE2219*INDIRECT(AE2212)</f>
        <v>50000</v>
      </c>
      <c r="AF2220" s="331" cm="1">
        <f t="array" aca="1" ref="AF2220" ca="1">+AF2219*INDIRECT(AF2212)</f>
        <v>50000</v>
      </c>
      <c r="AG2220" s="331" cm="1">
        <f t="array" aca="1" ref="AG2220" ca="1">+AG2219*INDIRECT(AG2212)</f>
        <v>50000</v>
      </c>
      <c r="AH2220" s="331" cm="1">
        <f t="array" aca="1" ref="AH2220" ca="1">+AH2219*INDIRECT(AH2212)</f>
        <v>50000</v>
      </c>
      <c r="AI2220" s="331" cm="1">
        <f t="array" aca="1" ref="AI2220" ca="1">+AI2219*INDIRECT(AI2212)</f>
        <v>50000</v>
      </c>
      <c r="AJ2220" s="331" cm="1">
        <f t="array" aca="1" ref="AJ2220" ca="1">+AJ2219*INDIRECT(AJ2212)</f>
        <v>50000</v>
      </c>
      <c r="AK2220" s="331" cm="1">
        <f t="array" aca="1" ref="AK2220" ca="1">+AK2219*INDIRECT(AK2212)</f>
        <v>50000</v>
      </c>
      <c r="AL2220" s="331" cm="1">
        <f t="array" aca="1" ref="AL2220" ca="1">+AL2219*INDIRECT(AL2212)</f>
        <v>50000</v>
      </c>
      <c r="AM2220" s="331" cm="1">
        <f t="array" aca="1" ref="AM2220" ca="1">+AM2219*INDIRECT(AM2212)</f>
        <v>50000</v>
      </c>
      <c r="AN2220" s="331" cm="1">
        <f t="array" aca="1" ref="AN2220" ca="1">+AN2219*INDIRECT(AN2212)</f>
        <v>50000</v>
      </c>
      <c r="AO2220" s="331" cm="1">
        <f t="array" aca="1" ref="AO2220" ca="1">+AO2219*INDIRECT(AO2212)</f>
        <v>50000</v>
      </c>
      <c r="AP2220" s="331" cm="1">
        <f t="array" aca="1" ref="AP2220" ca="1">+AP2219*INDIRECT(AP2212)</f>
        <v>50000</v>
      </c>
      <c r="AQ2220" s="331" cm="1">
        <f t="array" aca="1" ref="AQ2220" ca="1">+AQ2219*INDIRECT(AQ2212)</f>
        <v>50000</v>
      </c>
      <c r="AR2220" s="331" cm="1">
        <f t="array" aca="1" ref="AR2220" ca="1">+AR2219*INDIRECT(AR2212)</f>
        <v>50000</v>
      </c>
      <c r="AS2220" s="331" cm="1">
        <f t="array" aca="1" ref="AS2220" ca="1">+AS2219*INDIRECT(AS2212)</f>
        <v>50000</v>
      </c>
      <c r="AT2220" s="331" cm="1">
        <f t="array" aca="1" ref="AT2220" ca="1">+AT2219*INDIRECT(AT2212)</f>
        <v>50000</v>
      </c>
      <c r="AU2220" s="331" cm="1">
        <f t="array" aca="1" ref="AU2220" ca="1">+AU2219*INDIRECT(AU2212)</f>
        <v>50000</v>
      </c>
      <c r="AV2220" s="331" cm="1">
        <f t="array" aca="1" ref="AV2220" ca="1">+AV2219*INDIRECT(AV2212)</f>
        <v>50000</v>
      </c>
      <c r="AW2220" s="331" cm="1">
        <f t="array" aca="1" ref="AW2220" ca="1">+AW2219*INDIRECT(AW2212)</f>
        <v>50000</v>
      </c>
      <c r="AX2220" s="331" cm="1">
        <f t="array" aca="1" ref="AX2220" ca="1">+AX2219*INDIRECT(AX2212)</f>
        <v>50000</v>
      </c>
      <c r="AY2220" s="331" cm="1">
        <f t="array" aca="1" ref="AY2220" ca="1">+AY2219*INDIRECT(AY2212)</f>
        <v>50000</v>
      </c>
      <c r="AZ2220" s="331" cm="1">
        <f t="array" aca="1" ref="AZ2220" ca="1">+AZ2219*INDIRECT(AZ2212)</f>
        <v>50000</v>
      </c>
      <c r="BA2220" s="331" cm="1">
        <f t="array" aca="1" ref="BA2220" ca="1">+BA2219*INDIRECT(BA2212)</f>
        <v>50000</v>
      </c>
      <c r="BB2220" s="331" cm="1">
        <f t="array" aca="1" ref="BB2220" ca="1">+BB2219*INDIRECT(BB2212)</f>
        <v>50000</v>
      </c>
      <c r="BC2220" s="331" cm="1">
        <f t="array" aca="1" ref="BC2220" ca="1">+BC2219*INDIRECT(BC2212)</f>
        <v>50000</v>
      </c>
      <c r="BD2220" s="331" cm="1">
        <f t="array" aca="1" ref="BD2220" ca="1">+BD2219*INDIRECT(BD2212)</f>
        <v>50000</v>
      </c>
      <c r="BE2220" s="331" cm="1">
        <f t="array" aca="1" ref="BE2220" ca="1">+BE2219*INDIRECT(BE2212)</f>
        <v>50000</v>
      </c>
      <c r="BF2220" s="331" cm="1">
        <f t="array" aca="1" ref="BF2220" ca="1">+BF2219*INDIRECT(BF2212)</f>
        <v>50000</v>
      </c>
      <c r="BG2220" s="331" cm="1">
        <f t="array" aca="1" ref="BG2220" ca="1">+BG2219*INDIRECT(BG2212)</f>
        <v>50000</v>
      </c>
      <c r="BH2220" s="331" cm="1">
        <f t="array" aca="1" ref="BH2220" ca="1">+BH2219*INDIRECT(BH2212)</f>
        <v>50000</v>
      </c>
      <c r="BI2220" s="331" cm="1">
        <f t="array" aca="1" ref="BI2220" ca="1">+BI2219*INDIRECT(BI2212)</f>
        <v>50000</v>
      </c>
      <c r="BJ2220" s="331" cm="1">
        <f t="array" aca="1" ref="BJ2220" ca="1">+BJ2219*INDIRECT(BJ2212)</f>
        <v>50000</v>
      </c>
      <c r="BK2220" s="331" cm="1">
        <f t="array" aca="1" ref="BK2220" ca="1">+BK2219*INDIRECT(BK2212)</f>
        <v>50000</v>
      </c>
      <c r="BL2220" s="331" cm="1">
        <f t="array" aca="1" ref="BL2220" ca="1">+BL2219*INDIRECT(BL2212)</f>
        <v>50000</v>
      </c>
      <c r="BM2220" s="331" cm="1">
        <f t="array" aca="1" ref="BM2220" ca="1">+BM2219*INDIRECT(BM2212)</f>
        <v>50000</v>
      </c>
      <c r="BN2220" s="331" cm="1">
        <f t="array" aca="1" ref="BN2220" ca="1">+BN2219*INDIRECT(BN2212)</f>
        <v>50000</v>
      </c>
      <c r="BO2220" s="331" cm="1">
        <f t="array" aca="1" ref="BO2220" ca="1">+BO2219*INDIRECT(BO2212)</f>
        <v>50000</v>
      </c>
      <c r="BP2220" s="331" cm="1">
        <f t="array" aca="1" ref="BP2220" ca="1">+BP2219*INDIRECT(BP2212)</f>
        <v>50000</v>
      </c>
      <c r="BQ2220" s="331" cm="1">
        <f t="array" aca="1" ref="BQ2220" ca="1">+BQ2219*INDIRECT(BQ2212)</f>
        <v>50000</v>
      </c>
      <c r="BR2220" s="331" cm="1">
        <f t="array" aca="1" ref="BR2220" ca="1">+BR2219*INDIRECT(BR2212)</f>
        <v>50000</v>
      </c>
      <c r="BS2220" s="331" cm="1">
        <f t="array" aca="1" ref="BS2220" ca="1">+BS2219*INDIRECT(BS2212)</f>
        <v>50000</v>
      </c>
      <c r="BT2220" s="331" cm="1">
        <f t="array" aca="1" ref="BT2220" ca="1">+BT2219*INDIRECT(BT2212)</f>
        <v>50000</v>
      </c>
      <c r="BU2220" s="331" cm="1">
        <f t="array" aca="1" ref="BU2220" ca="1">+BU2219*INDIRECT(BU2212)</f>
        <v>50000</v>
      </c>
      <c r="BV2220" s="331" cm="1">
        <f t="array" aca="1" ref="BV2220" ca="1">+BV2219*INDIRECT(BV2212)</f>
        <v>50000</v>
      </c>
      <c r="BW2220" s="331" cm="1">
        <f t="array" aca="1" ref="BW2220" ca="1">+BW2219*INDIRECT(BW2212)</f>
        <v>50000</v>
      </c>
      <c r="BX2220" s="331" cm="1">
        <f t="array" aca="1" ref="BX2220" ca="1">+BX2219*INDIRECT(BX2212)</f>
        <v>50000</v>
      </c>
      <c r="BY2220" s="331" cm="1">
        <f t="array" aca="1" ref="BY2220" ca="1">+BY2219*INDIRECT(BY2212)</f>
        <v>50000</v>
      </c>
      <c r="BZ2220" s="331" cm="1">
        <f t="array" aca="1" ref="BZ2220" ca="1">+BZ2219*INDIRECT(BZ2212)</f>
        <v>50000</v>
      </c>
      <c r="CA2220" s="331" cm="1">
        <f t="array" aca="1" ref="CA2220" ca="1">+CA2219*INDIRECT(CA2212)</f>
        <v>50000</v>
      </c>
      <c r="CB2220" s="331" cm="1">
        <f t="array" aca="1" ref="CB2220" ca="1">+CB2219*INDIRECT(CB2212)</f>
        <v>50000</v>
      </c>
      <c r="CC2220" s="331" cm="1">
        <f t="array" aca="1" ref="CC2220" ca="1">+CC2219*INDIRECT(CC2212)</f>
        <v>50000</v>
      </c>
      <c r="CD2220" s="331" cm="1">
        <f t="array" aca="1" ref="CD2220" ca="1">+CD2219*INDIRECT(CD2212)</f>
        <v>50000</v>
      </c>
      <c r="CE2220" s="331" cm="1">
        <f t="array" aca="1" ref="CE2220" ca="1">+CE2219*INDIRECT(CE2212)</f>
        <v>50000</v>
      </c>
      <c r="CF2220" s="331" cm="1">
        <f t="array" aca="1" ref="CF2220" ca="1">+CF2219*INDIRECT(CF2212)</f>
        <v>50000</v>
      </c>
      <c r="CG2220" s="331" cm="1">
        <f t="array" aca="1" ref="CG2220" ca="1">+CG2219*INDIRECT(CG2212)</f>
        <v>50000</v>
      </c>
      <c r="CH2220" s="331" cm="1">
        <f t="array" aca="1" ref="CH2220" ca="1">+CH2219*INDIRECT(CH2212)</f>
        <v>50000</v>
      </c>
      <c r="CI2220" s="331" cm="1">
        <f t="array" aca="1" ref="CI2220" ca="1">+CI2219*INDIRECT(CI2212)</f>
        <v>50000</v>
      </c>
      <c r="CJ2220" s="331" cm="1">
        <f t="array" aca="1" ref="CJ2220" ca="1">+CJ2219*INDIRECT(CJ2212)</f>
        <v>50000</v>
      </c>
      <c r="CK2220" s="331" cm="1">
        <f t="array" aca="1" ref="CK2220" ca="1">+CK2219*INDIRECT(CK2212)</f>
        <v>50000</v>
      </c>
      <c r="CL2220" s="331" cm="1">
        <f t="array" aca="1" ref="CL2220" ca="1">+CL2219*INDIRECT(CL2212)</f>
        <v>50000</v>
      </c>
    </row>
    <row r="2221" spans="2:90" x14ac:dyDescent="0.4">
      <c r="B2221" s="141" t="str">
        <f>+"Avg. transaction amount per "&amp;B2210</f>
        <v>Avg. transaction amount per primary unit</v>
      </c>
      <c r="C2221" t="s">
        <v>80</v>
      </c>
      <c r="D2221" t="s">
        <v>766</v>
      </c>
      <c r="E2221" s="8" t="str">
        <f t="shared" si="2760"/>
        <v>2221 GMV-S</v>
      </c>
      <c r="G2221" t="str">
        <f t="shared" si="2761"/>
        <v>2221 GMV-S</v>
      </c>
      <c r="H2221" s="12"/>
      <c r="I2221" s="60"/>
      <c r="J2221" s="60"/>
      <c r="K2221" s="18">
        <v>1000</v>
      </c>
      <c r="L2221" s="18">
        <v>1000</v>
      </c>
      <c r="M2221" s="18">
        <v>1000</v>
      </c>
      <c r="N2221" s="18">
        <v>1000</v>
      </c>
      <c r="O2221" s="18">
        <v>1000</v>
      </c>
      <c r="P2221" s="18">
        <v>1000</v>
      </c>
      <c r="R2221" s="13"/>
      <c r="S2221" s="143" cm="1">
        <f t="array" ref="S2221">INDEX($K:$P,ROW(),MATCH(S$3,$K$2:$P$2,0))</f>
        <v>1000</v>
      </c>
      <c r="T2221" s="143" cm="1">
        <f t="array" ref="T2221">INDEX($K:$P,ROW(),MATCH(T$3,$K$2:$P$2,0))</f>
        <v>1000</v>
      </c>
      <c r="U2221" s="143" cm="1">
        <f t="array" ref="U2221">INDEX($K:$P,ROW(),MATCH(U$3,$K$2:$P$2,0))</f>
        <v>1000</v>
      </c>
      <c r="V2221" s="143" cm="1">
        <f t="array" ref="V2221">INDEX($K:$P,ROW(),MATCH(V$3,$K$2:$P$2,0))</f>
        <v>1000</v>
      </c>
      <c r="W2221" s="143" cm="1">
        <f t="array" ref="W2221">INDEX($K:$P,ROW(),MATCH(W$3,$K$2:$P$2,0))</f>
        <v>1000</v>
      </c>
      <c r="X2221" s="143" cm="1">
        <f t="array" ref="X2221">INDEX($K:$P,ROW(),MATCH(X$3,$K$2:$P$2,0))</f>
        <v>1000</v>
      </c>
      <c r="Y2221" s="143" cm="1">
        <f t="array" ref="Y2221">INDEX($K:$P,ROW(),MATCH(Y$3,$K$2:$P$2,0))</f>
        <v>1000</v>
      </c>
      <c r="Z2221" s="143" cm="1">
        <f t="array" ref="Z2221">INDEX($K:$P,ROW(),MATCH(Z$3,$K$2:$P$2,0))</f>
        <v>1000</v>
      </c>
      <c r="AA2221" s="143" cm="1">
        <f t="array" ref="AA2221">INDEX($K:$P,ROW(),MATCH(AA$3,$K$2:$P$2,0))</f>
        <v>1000</v>
      </c>
      <c r="AB2221" s="143" cm="1">
        <f t="array" ref="AB2221">INDEX($K:$P,ROW(),MATCH(AB$3,$K$2:$P$2,0))</f>
        <v>1000</v>
      </c>
      <c r="AC2221" s="143" cm="1">
        <f t="array" ref="AC2221">INDEX($K:$P,ROW(),MATCH(AC$3,$K$2:$P$2,0))</f>
        <v>1000</v>
      </c>
      <c r="AD2221" s="143" cm="1">
        <f t="array" ref="AD2221">INDEX($K:$P,ROW(),MATCH(AD$3,$K$2:$P$2,0))</f>
        <v>1000</v>
      </c>
      <c r="AE2221" s="143" cm="1">
        <f t="array" ref="AE2221">INDEX($K:$P,ROW(),MATCH(AE$3,$K$2:$P$2,0))</f>
        <v>1000</v>
      </c>
      <c r="AF2221" s="143" cm="1">
        <f t="array" ref="AF2221">INDEX($K:$P,ROW(),MATCH(AF$3,$K$2:$P$2,0))</f>
        <v>1000</v>
      </c>
      <c r="AG2221" s="143" cm="1">
        <f t="array" ref="AG2221">INDEX($K:$P,ROW(),MATCH(AG$3,$K$2:$P$2,0))</f>
        <v>1000</v>
      </c>
      <c r="AH2221" s="143" cm="1">
        <f t="array" ref="AH2221">INDEX($K:$P,ROW(),MATCH(AH$3,$K$2:$P$2,0))</f>
        <v>1000</v>
      </c>
      <c r="AI2221" s="143" cm="1">
        <f t="array" ref="AI2221">INDEX($K:$P,ROW(),MATCH(AI$3,$K$2:$P$2,0))</f>
        <v>1000</v>
      </c>
      <c r="AJ2221" s="143" cm="1">
        <f t="array" ref="AJ2221">INDEX($K:$P,ROW(),MATCH(AJ$3,$K$2:$P$2,0))</f>
        <v>1000</v>
      </c>
      <c r="AK2221" s="143" cm="1">
        <f t="array" ref="AK2221">INDEX($K:$P,ROW(),MATCH(AK$3,$K$2:$P$2,0))</f>
        <v>1000</v>
      </c>
      <c r="AL2221" s="143" cm="1">
        <f t="array" ref="AL2221">INDEX($K:$P,ROW(),MATCH(AL$3,$K$2:$P$2,0))</f>
        <v>1000</v>
      </c>
      <c r="AM2221" s="143" cm="1">
        <f t="array" ref="AM2221">INDEX($K:$P,ROW(),MATCH(AM$3,$K$2:$P$2,0))</f>
        <v>1000</v>
      </c>
      <c r="AN2221" s="143" cm="1">
        <f t="array" ref="AN2221">INDEX($K:$P,ROW(),MATCH(AN$3,$K$2:$P$2,0))</f>
        <v>1000</v>
      </c>
      <c r="AO2221" s="143" cm="1">
        <f t="array" ref="AO2221">INDEX($K:$P,ROW(),MATCH(AO$3,$K$2:$P$2,0))</f>
        <v>1000</v>
      </c>
      <c r="AP2221" s="143" cm="1">
        <f t="array" ref="AP2221">INDEX($K:$P,ROW(),MATCH(AP$3,$K$2:$P$2,0))</f>
        <v>1000</v>
      </c>
      <c r="AQ2221" s="143" cm="1">
        <f t="array" ref="AQ2221">INDEX($K:$P,ROW(),MATCH(AQ$3,$K$2:$P$2,0))</f>
        <v>1000</v>
      </c>
      <c r="AR2221" s="143" cm="1">
        <f t="array" ref="AR2221">INDEX($K:$P,ROW(),MATCH(AR$3,$K$2:$P$2,0))</f>
        <v>1000</v>
      </c>
      <c r="AS2221" s="143" cm="1">
        <f t="array" ref="AS2221">INDEX($K:$P,ROW(),MATCH(AS$3,$K$2:$P$2,0))</f>
        <v>1000</v>
      </c>
      <c r="AT2221" s="143" cm="1">
        <f t="array" ref="AT2221">INDEX($K:$P,ROW(),MATCH(AT$3,$K$2:$P$2,0))</f>
        <v>1000</v>
      </c>
      <c r="AU2221" s="143" cm="1">
        <f t="array" ref="AU2221">INDEX($K:$P,ROW(),MATCH(AU$3,$K$2:$P$2,0))</f>
        <v>1000</v>
      </c>
      <c r="AV2221" s="143" cm="1">
        <f t="array" ref="AV2221">INDEX($K:$P,ROW(),MATCH(AV$3,$K$2:$P$2,0))</f>
        <v>1000</v>
      </c>
      <c r="AW2221" s="143" cm="1">
        <f t="array" ref="AW2221">INDEX($K:$P,ROW(),MATCH(AW$3,$K$2:$P$2,0))</f>
        <v>1000</v>
      </c>
      <c r="AX2221" s="143" cm="1">
        <f t="array" ref="AX2221">INDEX($K:$P,ROW(),MATCH(AX$3,$K$2:$P$2,0))</f>
        <v>1000</v>
      </c>
      <c r="AY2221" s="143" cm="1">
        <f t="array" ref="AY2221">INDEX($K:$P,ROW(),MATCH(AY$3,$K$2:$P$2,0))</f>
        <v>1000</v>
      </c>
      <c r="AZ2221" s="143" cm="1">
        <f t="array" ref="AZ2221">INDEX($K:$P,ROW(),MATCH(AZ$3,$K$2:$P$2,0))</f>
        <v>1000</v>
      </c>
      <c r="BA2221" s="143" cm="1">
        <f t="array" ref="BA2221">INDEX($K:$P,ROW(),MATCH(BA$3,$K$2:$P$2,0))</f>
        <v>1000</v>
      </c>
      <c r="BB2221" s="143" cm="1">
        <f t="array" ref="BB2221">INDEX($K:$P,ROW(),MATCH(BB$3,$K$2:$P$2,0))</f>
        <v>1000</v>
      </c>
      <c r="BC2221" s="143" cm="1">
        <f t="array" ref="BC2221">INDEX($K:$P,ROW(),MATCH(BC$3,$K$2:$P$2,0))</f>
        <v>1000</v>
      </c>
      <c r="BD2221" s="143" cm="1">
        <f t="array" ref="BD2221">INDEX($K:$P,ROW(),MATCH(BD$3,$K$2:$P$2,0))</f>
        <v>1000</v>
      </c>
      <c r="BE2221" s="143" cm="1">
        <f t="array" ref="BE2221">INDEX($K:$P,ROW(),MATCH(BE$3,$K$2:$P$2,0))</f>
        <v>1000</v>
      </c>
      <c r="BF2221" s="143" cm="1">
        <f t="array" ref="BF2221">INDEX($K:$P,ROW(),MATCH(BF$3,$K$2:$P$2,0))</f>
        <v>1000</v>
      </c>
      <c r="BG2221" s="143" cm="1">
        <f t="array" ref="BG2221">INDEX($K:$P,ROW(),MATCH(BG$3,$K$2:$P$2,0))</f>
        <v>1000</v>
      </c>
      <c r="BH2221" s="143" cm="1">
        <f t="array" ref="BH2221">INDEX($K:$P,ROW(),MATCH(BH$3,$K$2:$P$2,0))</f>
        <v>1000</v>
      </c>
      <c r="BI2221" s="143" cm="1">
        <f t="array" ref="BI2221">INDEX($K:$P,ROW(),MATCH(BI$3,$K$2:$P$2,0))</f>
        <v>1000</v>
      </c>
      <c r="BJ2221" s="143" cm="1">
        <f t="array" ref="BJ2221">INDEX($K:$P,ROW(),MATCH(BJ$3,$K$2:$P$2,0))</f>
        <v>1000</v>
      </c>
      <c r="BK2221" s="143" cm="1">
        <f t="array" ref="BK2221">INDEX($K:$P,ROW(),MATCH(BK$3,$K$2:$P$2,0))</f>
        <v>1000</v>
      </c>
      <c r="BL2221" s="143" cm="1">
        <f t="array" ref="BL2221">INDEX($K:$P,ROW(),MATCH(BL$3,$K$2:$P$2,0))</f>
        <v>1000</v>
      </c>
      <c r="BM2221" s="143" cm="1">
        <f t="array" ref="BM2221">INDEX($K:$P,ROW(),MATCH(BM$3,$K$2:$P$2,0))</f>
        <v>1000</v>
      </c>
      <c r="BN2221" s="143" cm="1">
        <f t="array" ref="BN2221">INDEX($K:$P,ROW(),MATCH(BN$3,$K$2:$P$2,0))</f>
        <v>1000</v>
      </c>
      <c r="BO2221" s="143" cm="1">
        <f t="array" ref="BO2221">INDEX($K:$P,ROW(),MATCH(BO$3,$K$2:$P$2,0))</f>
        <v>1000</v>
      </c>
      <c r="BP2221" s="143" cm="1">
        <f t="array" ref="BP2221">INDEX($K:$P,ROW(),MATCH(BP$3,$K$2:$P$2,0))</f>
        <v>1000</v>
      </c>
      <c r="BQ2221" s="143" cm="1">
        <f t="array" ref="BQ2221">INDEX($K:$P,ROW(),MATCH(BQ$3,$K$2:$P$2,0))</f>
        <v>1000</v>
      </c>
      <c r="BR2221" s="143" cm="1">
        <f t="array" ref="BR2221">INDEX($K:$P,ROW(),MATCH(BR$3,$K$2:$P$2,0))</f>
        <v>1000</v>
      </c>
      <c r="BS2221" s="143" cm="1">
        <f t="array" ref="BS2221">INDEX($K:$P,ROW(),MATCH(BS$3,$K$2:$P$2,0))</f>
        <v>1000</v>
      </c>
      <c r="BT2221" s="143" cm="1">
        <f t="array" ref="BT2221">INDEX($K:$P,ROW(),MATCH(BT$3,$K$2:$P$2,0))</f>
        <v>1000</v>
      </c>
      <c r="BU2221" s="143" cm="1">
        <f t="array" ref="BU2221">INDEX($K:$P,ROW(),MATCH(BU$3,$K$2:$P$2,0))</f>
        <v>1000</v>
      </c>
      <c r="BV2221" s="143" cm="1">
        <f t="array" ref="BV2221">INDEX($K:$P,ROW(),MATCH(BV$3,$K$2:$P$2,0))</f>
        <v>1000</v>
      </c>
      <c r="BW2221" s="143" cm="1">
        <f t="array" ref="BW2221">INDEX($K:$P,ROW(),MATCH(BW$3,$K$2:$P$2,0))</f>
        <v>1000</v>
      </c>
      <c r="BX2221" s="143" cm="1">
        <f t="array" ref="BX2221">INDEX($K:$P,ROW(),MATCH(BX$3,$K$2:$P$2,0))</f>
        <v>1000</v>
      </c>
      <c r="BY2221" s="143" cm="1">
        <f t="array" ref="BY2221">INDEX($K:$P,ROW(),MATCH(BY$3,$K$2:$P$2,0))</f>
        <v>1000</v>
      </c>
      <c r="BZ2221" s="143" cm="1">
        <f t="array" ref="BZ2221">INDEX($K:$P,ROW(),MATCH(BZ$3,$K$2:$P$2,0))</f>
        <v>1000</v>
      </c>
      <c r="CA2221" s="143" cm="1">
        <f t="array" ref="CA2221">INDEX($K:$P,ROW(),MATCH(CA$3,$K$2:$P$2,0))</f>
        <v>1000</v>
      </c>
      <c r="CB2221" s="143" cm="1">
        <f t="array" ref="CB2221">INDEX($K:$P,ROW(),MATCH(CB$3,$K$2:$P$2,0))</f>
        <v>1000</v>
      </c>
      <c r="CC2221" s="143" cm="1">
        <f t="array" ref="CC2221">INDEX($K:$P,ROW(),MATCH(CC$3,$K$2:$P$2,0))</f>
        <v>1000</v>
      </c>
      <c r="CD2221" s="143" cm="1">
        <f t="array" ref="CD2221">INDEX($K:$P,ROW(),MATCH(CD$3,$K$2:$P$2,0))</f>
        <v>1000</v>
      </c>
      <c r="CE2221" s="143" cm="1">
        <f t="array" ref="CE2221">INDEX($K:$P,ROW(),MATCH(CE$3,$K$2:$P$2,0))</f>
        <v>1000</v>
      </c>
      <c r="CF2221" s="143" cm="1">
        <f t="array" ref="CF2221">INDEX($K:$P,ROW(),MATCH(CF$3,$K$2:$P$2,0))</f>
        <v>1000</v>
      </c>
      <c r="CG2221" s="143" cm="1">
        <f t="array" ref="CG2221">INDEX($K:$P,ROW(),MATCH(CG$3,$K$2:$P$2,0))</f>
        <v>1000</v>
      </c>
      <c r="CH2221" s="143" cm="1">
        <f t="array" ref="CH2221">INDEX($K:$P,ROW(),MATCH(CH$3,$K$2:$P$2,0))</f>
        <v>1000</v>
      </c>
      <c r="CI2221" s="143" cm="1">
        <f t="array" ref="CI2221">INDEX($K:$P,ROW(),MATCH(CI$3,$K$2:$P$2,0))</f>
        <v>1000</v>
      </c>
      <c r="CJ2221" s="143" cm="1">
        <f t="array" ref="CJ2221">INDEX($K:$P,ROW(),MATCH(CJ$3,$K$2:$P$2,0))</f>
        <v>1000</v>
      </c>
      <c r="CK2221" s="143" cm="1">
        <f t="array" ref="CK2221">INDEX($K:$P,ROW(),MATCH(CK$3,$K$2:$P$2,0))</f>
        <v>1000</v>
      </c>
      <c r="CL2221" s="143" cm="1">
        <f t="array" ref="CL2221">INDEX($K:$P,ROW(),MATCH(CL$3,$K$2:$P$2,0))</f>
        <v>1000</v>
      </c>
    </row>
    <row r="2222" spans="2:90" x14ac:dyDescent="0.4">
      <c r="B2222" s="123" t="s">
        <v>78</v>
      </c>
      <c r="C2222" t="s">
        <v>80</v>
      </c>
      <c r="D2222" t="s">
        <v>766</v>
      </c>
      <c r="E2222" s="8" t="str">
        <f t="shared" ref="E2222:E2233" si="2763">ROW()&amp;" "&amp;D2222</f>
        <v>2222 GMV-S</v>
      </c>
      <c r="G2222" t="str">
        <f t="shared" si="2761"/>
        <v>2222 GMV-S</v>
      </c>
      <c r="K2222" s="115">
        <f t="shared" ref="K2222:P2222" ca="1" si="2764">SUMIF($3:$3,K$2,2222:2222)</f>
        <v>600000000</v>
      </c>
      <c r="L2222" s="115">
        <f t="shared" ca="1" si="2764"/>
        <v>600000000</v>
      </c>
      <c r="M2222" s="115">
        <f t="shared" ca="1" si="2764"/>
        <v>600000000</v>
      </c>
      <c r="N2222" s="115">
        <f t="shared" ca="1" si="2764"/>
        <v>600000000</v>
      </c>
      <c r="O2222" s="115">
        <f t="shared" ca="1" si="2764"/>
        <v>600000000</v>
      </c>
      <c r="P2222" s="115">
        <f t="shared" ca="1" si="2764"/>
        <v>600000000</v>
      </c>
      <c r="R2222" s="24"/>
      <c r="S2222" s="330">
        <f t="shared" ref="S2222" ca="1" si="2765">+S2220*S2221</f>
        <v>50000000</v>
      </c>
      <c r="T2222" s="330">
        <f t="shared" ref="T2222:AX2222" ca="1" si="2766">+T2220*T2221</f>
        <v>50000000</v>
      </c>
      <c r="U2222" s="330">
        <f t="shared" ca="1" si="2766"/>
        <v>50000000</v>
      </c>
      <c r="V2222" s="330">
        <f t="shared" ca="1" si="2766"/>
        <v>50000000</v>
      </c>
      <c r="W2222" s="330">
        <f t="shared" ca="1" si="2766"/>
        <v>50000000</v>
      </c>
      <c r="X2222" s="330">
        <f t="shared" ca="1" si="2766"/>
        <v>50000000</v>
      </c>
      <c r="Y2222" s="330">
        <f t="shared" ca="1" si="2766"/>
        <v>50000000</v>
      </c>
      <c r="Z2222" s="330">
        <f t="shared" ca="1" si="2766"/>
        <v>50000000</v>
      </c>
      <c r="AA2222" s="330">
        <f t="shared" ca="1" si="2766"/>
        <v>50000000</v>
      </c>
      <c r="AB2222" s="330">
        <f t="shared" ca="1" si="2766"/>
        <v>50000000</v>
      </c>
      <c r="AC2222" s="330">
        <f t="shared" ca="1" si="2766"/>
        <v>50000000</v>
      </c>
      <c r="AD2222" s="330">
        <f t="shared" ca="1" si="2766"/>
        <v>50000000</v>
      </c>
      <c r="AE2222" s="330">
        <f t="shared" ca="1" si="2766"/>
        <v>50000000</v>
      </c>
      <c r="AF2222" s="330">
        <f t="shared" ca="1" si="2766"/>
        <v>50000000</v>
      </c>
      <c r="AG2222" s="330">
        <f t="shared" ca="1" si="2766"/>
        <v>50000000</v>
      </c>
      <c r="AH2222" s="330">
        <f t="shared" ca="1" si="2766"/>
        <v>50000000</v>
      </c>
      <c r="AI2222" s="330">
        <f t="shared" ca="1" si="2766"/>
        <v>50000000</v>
      </c>
      <c r="AJ2222" s="330">
        <f t="shared" ca="1" si="2766"/>
        <v>50000000</v>
      </c>
      <c r="AK2222" s="330">
        <f t="shared" ca="1" si="2766"/>
        <v>50000000</v>
      </c>
      <c r="AL2222" s="330">
        <f t="shared" ca="1" si="2766"/>
        <v>50000000</v>
      </c>
      <c r="AM2222" s="330">
        <f t="shared" ca="1" si="2766"/>
        <v>50000000</v>
      </c>
      <c r="AN2222" s="330">
        <f t="shared" ca="1" si="2766"/>
        <v>50000000</v>
      </c>
      <c r="AO2222" s="330">
        <f t="shared" ca="1" si="2766"/>
        <v>50000000</v>
      </c>
      <c r="AP2222" s="330">
        <f t="shared" ca="1" si="2766"/>
        <v>50000000</v>
      </c>
      <c r="AQ2222" s="330">
        <f t="shared" ca="1" si="2766"/>
        <v>50000000</v>
      </c>
      <c r="AR2222" s="330">
        <f t="shared" ca="1" si="2766"/>
        <v>50000000</v>
      </c>
      <c r="AS2222" s="330">
        <f t="shared" ca="1" si="2766"/>
        <v>50000000</v>
      </c>
      <c r="AT2222" s="330">
        <f t="shared" ca="1" si="2766"/>
        <v>50000000</v>
      </c>
      <c r="AU2222" s="330">
        <f t="shared" ca="1" si="2766"/>
        <v>50000000</v>
      </c>
      <c r="AV2222" s="330">
        <f t="shared" ca="1" si="2766"/>
        <v>50000000</v>
      </c>
      <c r="AW2222" s="330">
        <f t="shared" ca="1" si="2766"/>
        <v>50000000</v>
      </c>
      <c r="AX2222" s="330">
        <f t="shared" ca="1" si="2766"/>
        <v>50000000</v>
      </c>
      <c r="AY2222" s="330">
        <f t="shared" ref="AY2222:CD2222" ca="1" si="2767">+AY2220*AY2221</f>
        <v>50000000</v>
      </c>
      <c r="AZ2222" s="330">
        <f t="shared" ca="1" si="2767"/>
        <v>50000000</v>
      </c>
      <c r="BA2222" s="330">
        <f t="shared" ca="1" si="2767"/>
        <v>50000000</v>
      </c>
      <c r="BB2222" s="330">
        <f t="shared" ca="1" si="2767"/>
        <v>50000000</v>
      </c>
      <c r="BC2222" s="330">
        <f t="shared" ca="1" si="2767"/>
        <v>50000000</v>
      </c>
      <c r="BD2222" s="330">
        <f t="shared" ca="1" si="2767"/>
        <v>50000000</v>
      </c>
      <c r="BE2222" s="330">
        <f t="shared" ca="1" si="2767"/>
        <v>50000000</v>
      </c>
      <c r="BF2222" s="330">
        <f t="shared" ca="1" si="2767"/>
        <v>50000000</v>
      </c>
      <c r="BG2222" s="330">
        <f t="shared" ca="1" si="2767"/>
        <v>50000000</v>
      </c>
      <c r="BH2222" s="330">
        <f t="shared" ca="1" si="2767"/>
        <v>50000000</v>
      </c>
      <c r="BI2222" s="330">
        <f t="shared" ca="1" si="2767"/>
        <v>50000000</v>
      </c>
      <c r="BJ2222" s="330">
        <f t="shared" ca="1" si="2767"/>
        <v>50000000</v>
      </c>
      <c r="BK2222" s="330">
        <f t="shared" ca="1" si="2767"/>
        <v>50000000</v>
      </c>
      <c r="BL2222" s="330">
        <f t="shared" ca="1" si="2767"/>
        <v>50000000</v>
      </c>
      <c r="BM2222" s="330">
        <f t="shared" ca="1" si="2767"/>
        <v>50000000</v>
      </c>
      <c r="BN2222" s="330">
        <f t="shared" ca="1" si="2767"/>
        <v>50000000</v>
      </c>
      <c r="BO2222" s="330">
        <f t="shared" ca="1" si="2767"/>
        <v>50000000</v>
      </c>
      <c r="BP2222" s="330">
        <f t="shared" ca="1" si="2767"/>
        <v>50000000</v>
      </c>
      <c r="BQ2222" s="330">
        <f t="shared" ca="1" si="2767"/>
        <v>50000000</v>
      </c>
      <c r="BR2222" s="330">
        <f t="shared" ca="1" si="2767"/>
        <v>50000000</v>
      </c>
      <c r="BS2222" s="330">
        <f t="shared" ca="1" si="2767"/>
        <v>50000000</v>
      </c>
      <c r="BT2222" s="330">
        <f t="shared" ca="1" si="2767"/>
        <v>50000000</v>
      </c>
      <c r="BU2222" s="330">
        <f t="shared" ca="1" si="2767"/>
        <v>50000000</v>
      </c>
      <c r="BV2222" s="330">
        <f t="shared" ca="1" si="2767"/>
        <v>50000000</v>
      </c>
      <c r="BW2222" s="330">
        <f t="shared" ca="1" si="2767"/>
        <v>50000000</v>
      </c>
      <c r="BX2222" s="330">
        <f t="shared" ca="1" si="2767"/>
        <v>50000000</v>
      </c>
      <c r="BY2222" s="330">
        <f t="shared" ca="1" si="2767"/>
        <v>50000000</v>
      </c>
      <c r="BZ2222" s="330">
        <f t="shared" ca="1" si="2767"/>
        <v>50000000</v>
      </c>
      <c r="CA2222" s="330">
        <f t="shared" ca="1" si="2767"/>
        <v>50000000</v>
      </c>
      <c r="CB2222" s="330">
        <f t="shared" ca="1" si="2767"/>
        <v>50000000</v>
      </c>
      <c r="CC2222" s="330">
        <f t="shared" ca="1" si="2767"/>
        <v>50000000</v>
      </c>
      <c r="CD2222" s="330">
        <f t="shared" ca="1" si="2767"/>
        <v>50000000</v>
      </c>
      <c r="CE2222" s="330">
        <f t="shared" ref="CE2222:CK2222" ca="1" si="2768">+CE2220*CE2221</f>
        <v>50000000</v>
      </c>
      <c r="CF2222" s="330">
        <f t="shared" ca="1" si="2768"/>
        <v>50000000</v>
      </c>
      <c r="CG2222" s="330">
        <f t="shared" ca="1" si="2768"/>
        <v>50000000</v>
      </c>
      <c r="CH2222" s="330">
        <f t="shared" ca="1" si="2768"/>
        <v>50000000</v>
      </c>
      <c r="CI2222" s="330">
        <f t="shared" ca="1" si="2768"/>
        <v>50000000</v>
      </c>
      <c r="CJ2222" s="330">
        <f t="shared" ca="1" si="2768"/>
        <v>50000000</v>
      </c>
      <c r="CK2222" s="330">
        <f t="shared" ca="1" si="2768"/>
        <v>50000000</v>
      </c>
      <c r="CL2222" s="330">
        <f t="shared" ref="CL2222" ca="1" si="2769">+CL2220*CL2221</f>
        <v>50000000</v>
      </c>
    </row>
    <row r="2223" spans="2:90" x14ac:dyDescent="0.4">
      <c r="B2223" s="141" t="s">
        <v>79</v>
      </c>
      <c r="D2223" t="s">
        <v>766</v>
      </c>
      <c r="E2223" s="8" t="str">
        <f t="shared" si="2763"/>
        <v>2223 GMV-S</v>
      </c>
      <c r="G2223" t="str">
        <f t="shared" si="2761"/>
        <v>2223 GMV-S</v>
      </c>
      <c r="H2223" s="12"/>
      <c r="I2223" s="60"/>
      <c r="J2223" s="60"/>
      <c r="K2223" s="16">
        <v>0.1</v>
      </c>
      <c r="L2223" s="16">
        <v>0.1</v>
      </c>
      <c r="M2223" s="16">
        <v>0.1</v>
      </c>
      <c r="N2223" s="16">
        <v>0.1</v>
      </c>
      <c r="O2223" s="16">
        <v>0.1</v>
      </c>
      <c r="P2223" s="16">
        <v>0.1</v>
      </c>
      <c r="R2223" s="20"/>
      <c r="S2223" s="146" cm="1">
        <f t="array" ref="S2223">INDEX($K:$P,ROW(),MATCH(S$3,$K$2:$P$2,0))</f>
        <v>0.1</v>
      </c>
      <c r="T2223" s="146" cm="1">
        <f t="array" ref="T2223">INDEX($K:$P,ROW(),MATCH(T$3,$K$2:$P$2,0))</f>
        <v>0.1</v>
      </c>
      <c r="U2223" s="146" cm="1">
        <f t="array" ref="U2223">INDEX($K:$P,ROW(),MATCH(U$3,$K$2:$P$2,0))</f>
        <v>0.1</v>
      </c>
      <c r="V2223" s="146" cm="1">
        <f t="array" ref="V2223">INDEX($K:$P,ROW(),MATCH(V$3,$K$2:$P$2,0))</f>
        <v>0.1</v>
      </c>
      <c r="W2223" s="146" cm="1">
        <f t="array" ref="W2223">INDEX($K:$P,ROW(),MATCH(W$3,$K$2:$P$2,0))</f>
        <v>0.1</v>
      </c>
      <c r="X2223" s="146" cm="1">
        <f t="array" ref="X2223">INDEX($K:$P,ROW(),MATCH(X$3,$K$2:$P$2,0))</f>
        <v>0.1</v>
      </c>
      <c r="Y2223" s="146" cm="1">
        <f t="array" ref="Y2223">INDEX($K:$P,ROW(),MATCH(Y$3,$K$2:$P$2,0))</f>
        <v>0.1</v>
      </c>
      <c r="Z2223" s="146" cm="1">
        <f t="array" ref="Z2223">INDEX($K:$P,ROW(),MATCH(Z$3,$K$2:$P$2,0))</f>
        <v>0.1</v>
      </c>
      <c r="AA2223" s="146" cm="1">
        <f t="array" ref="AA2223">INDEX($K:$P,ROW(),MATCH(AA$3,$K$2:$P$2,0))</f>
        <v>0.1</v>
      </c>
      <c r="AB2223" s="146" cm="1">
        <f t="array" ref="AB2223">INDEX($K:$P,ROW(),MATCH(AB$3,$K$2:$P$2,0))</f>
        <v>0.1</v>
      </c>
      <c r="AC2223" s="146" cm="1">
        <f t="array" ref="AC2223">INDEX($K:$P,ROW(),MATCH(AC$3,$K$2:$P$2,0))</f>
        <v>0.1</v>
      </c>
      <c r="AD2223" s="146" cm="1">
        <f t="array" ref="AD2223">INDEX($K:$P,ROW(),MATCH(AD$3,$K$2:$P$2,0))</f>
        <v>0.1</v>
      </c>
      <c r="AE2223" s="146" cm="1">
        <f t="array" ref="AE2223">INDEX($K:$P,ROW(),MATCH(AE$3,$K$2:$P$2,0))</f>
        <v>0.1</v>
      </c>
      <c r="AF2223" s="146" cm="1">
        <f t="array" ref="AF2223">INDEX($K:$P,ROW(),MATCH(AF$3,$K$2:$P$2,0))</f>
        <v>0.1</v>
      </c>
      <c r="AG2223" s="146" cm="1">
        <f t="array" ref="AG2223">INDEX($K:$P,ROW(),MATCH(AG$3,$K$2:$P$2,0))</f>
        <v>0.1</v>
      </c>
      <c r="AH2223" s="146" cm="1">
        <f t="array" ref="AH2223">INDEX($K:$P,ROW(),MATCH(AH$3,$K$2:$P$2,0))</f>
        <v>0.1</v>
      </c>
      <c r="AI2223" s="146" cm="1">
        <f t="array" ref="AI2223">INDEX($K:$P,ROW(),MATCH(AI$3,$K$2:$P$2,0))</f>
        <v>0.1</v>
      </c>
      <c r="AJ2223" s="146" cm="1">
        <f t="array" ref="AJ2223">INDEX($K:$P,ROW(),MATCH(AJ$3,$K$2:$P$2,0))</f>
        <v>0.1</v>
      </c>
      <c r="AK2223" s="146" cm="1">
        <f t="array" ref="AK2223">INDEX($K:$P,ROW(),MATCH(AK$3,$K$2:$P$2,0))</f>
        <v>0.1</v>
      </c>
      <c r="AL2223" s="146" cm="1">
        <f t="array" ref="AL2223">INDEX($K:$P,ROW(),MATCH(AL$3,$K$2:$P$2,0))</f>
        <v>0.1</v>
      </c>
      <c r="AM2223" s="146" cm="1">
        <f t="array" ref="AM2223">INDEX($K:$P,ROW(),MATCH(AM$3,$K$2:$P$2,0))</f>
        <v>0.1</v>
      </c>
      <c r="AN2223" s="146" cm="1">
        <f t="array" ref="AN2223">INDEX($K:$P,ROW(),MATCH(AN$3,$K$2:$P$2,0))</f>
        <v>0.1</v>
      </c>
      <c r="AO2223" s="146" cm="1">
        <f t="array" ref="AO2223">INDEX($K:$P,ROW(),MATCH(AO$3,$K$2:$P$2,0))</f>
        <v>0.1</v>
      </c>
      <c r="AP2223" s="146" cm="1">
        <f t="array" ref="AP2223">INDEX($K:$P,ROW(),MATCH(AP$3,$K$2:$P$2,0))</f>
        <v>0.1</v>
      </c>
      <c r="AQ2223" s="146" cm="1">
        <f t="array" ref="AQ2223">INDEX($K:$P,ROW(),MATCH(AQ$3,$K$2:$P$2,0))</f>
        <v>0.1</v>
      </c>
      <c r="AR2223" s="146" cm="1">
        <f t="array" ref="AR2223">INDEX($K:$P,ROW(),MATCH(AR$3,$K$2:$P$2,0))</f>
        <v>0.1</v>
      </c>
      <c r="AS2223" s="146" cm="1">
        <f t="array" ref="AS2223">INDEX($K:$P,ROW(),MATCH(AS$3,$K$2:$P$2,0))</f>
        <v>0.1</v>
      </c>
      <c r="AT2223" s="146" cm="1">
        <f t="array" ref="AT2223">INDEX($K:$P,ROW(),MATCH(AT$3,$K$2:$P$2,0))</f>
        <v>0.1</v>
      </c>
      <c r="AU2223" s="146" cm="1">
        <f t="array" ref="AU2223">INDEX($K:$P,ROW(),MATCH(AU$3,$K$2:$P$2,0))</f>
        <v>0.1</v>
      </c>
      <c r="AV2223" s="146" cm="1">
        <f t="array" ref="AV2223">INDEX($K:$P,ROW(),MATCH(AV$3,$K$2:$P$2,0))</f>
        <v>0.1</v>
      </c>
      <c r="AW2223" s="146" cm="1">
        <f t="array" ref="AW2223">INDEX($K:$P,ROW(),MATCH(AW$3,$K$2:$P$2,0))</f>
        <v>0.1</v>
      </c>
      <c r="AX2223" s="146" cm="1">
        <f t="array" ref="AX2223">INDEX($K:$P,ROW(),MATCH(AX$3,$K$2:$P$2,0))</f>
        <v>0.1</v>
      </c>
      <c r="AY2223" s="146" cm="1">
        <f t="array" ref="AY2223">INDEX($K:$P,ROW(),MATCH(AY$3,$K$2:$P$2,0))</f>
        <v>0.1</v>
      </c>
      <c r="AZ2223" s="146" cm="1">
        <f t="array" ref="AZ2223">INDEX($K:$P,ROW(),MATCH(AZ$3,$K$2:$P$2,0))</f>
        <v>0.1</v>
      </c>
      <c r="BA2223" s="146" cm="1">
        <f t="array" ref="BA2223">INDEX($K:$P,ROW(),MATCH(BA$3,$K$2:$P$2,0))</f>
        <v>0.1</v>
      </c>
      <c r="BB2223" s="146" cm="1">
        <f t="array" ref="BB2223">INDEX($K:$P,ROW(),MATCH(BB$3,$K$2:$P$2,0))</f>
        <v>0.1</v>
      </c>
      <c r="BC2223" s="146" cm="1">
        <f t="array" ref="BC2223">INDEX($K:$P,ROW(),MATCH(BC$3,$K$2:$P$2,0))</f>
        <v>0.1</v>
      </c>
      <c r="BD2223" s="146" cm="1">
        <f t="array" ref="BD2223">INDEX($K:$P,ROW(),MATCH(BD$3,$K$2:$P$2,0))</f>
        <v>0.1</v>
      </c>
      <c r="BE2223" s="146" cm="1">
        <f t="array" ref="BE2223">INDEX($K:$P,ROW(),MATCH(BE$3,$K$2:$P$2,0))</f>
        <v>0.1</v>
      </c>
      <c r="BF2223" s="146" cm="1">
        <f t="array" ref="BF2223">INDEX($K:$P,ROW(),MATCH(BF$3,$K$2:$P$2,0))</f>
        <v>0.1</v>
      </c>
      <c r="BG2223" s="146" cm="1">
        <f t="array" ref="BG2223">INDEX($K:$P,ROW(),MATCH(BG$3,$K$2:$P$2,0))</f>
        <v>0.1</v>
      </c>
      <c r="BH2223" s="146" cm="1">
        <f t="array" ref="BH2223">INDEX($K:$P,ROW(),MATCH(BH$3,$K$2:$P$2,0))</f>
        <v>0.1</v>
      </c>
      <c r="BI2223" s="146" cm="1">
        <f t="array" ref="BI2223">INDEX($K:$P,ROW(),MATCH(BI$3,$K$2:$P$2,0))</f>
        <v>0.1</v>
      </c>
      <c r="BJ2223" s="146" cm="1">
        <f t="array" ref="BJ2223">INDEX($K:$P,ROW(),MATCH(BJ$3,$K$2:$P$2,0))</f>
        <v>0.1</v>
      </c>
      <c r="BK2223" s="146" cm="1">
        <f t="array" ref="BK2223">INDEX($K:$P,ROW(),MATCH(BK$3,$K$2:$P$2,0))</f>
        <v>0.1</v>
      </c>
      <c r="BL2223" s="146" cm="1">
        <f t="array" ref="BL2223">INDEX($K:$P,ROW(),MATCH(BL$3,$K$2:$P$2,0))</f>
        <v>0.1</v>
      </c>
      <c r="BM2223" s="146" cm="1">
        <f t="array" ref="BM2223">INDEX($K:$P,ROW(),MATCH(BM$3,$K$2:$P$2,0))</f>
        <v>0.1</v>
      </c>
      <c r="BN2223" s="146" cm="1">
        <f t="array" ref="BN2223">INDEX($K:$P,ROW(),MATCH(BN$3,$K$2:$P$2,0))</f>
        <v>0.1</v>
      </c>
      <c r="BO2223" s="146" cm="1">
        <f t="array" ref="BO2223">INDEX($K:$P,ROW(),MATCH(BO$3,$K$2:$P$2,0))</f>
        <v>0.1</v>
      </c>
      <c r="BP2223" s="146" cm="1">
        <f t="array" ref="BP2223">INDEX($K:$P,ROW(),MATCH(BP$3,$K$2:$P$2,0))</f>
        <v>0.1</v>
      </c>
      <c r="BQ2223" s="146" cm="1">
        <f t="array" ref="BQ2223">INDEX($K:$P,ROW(),MATCH(BQ$3,$K$2:$P$2,0))</f>
        <v>0.1</v>
      </c>
      <c r="BR2223" s="146" cm="1">
        <f t="array" ref="BR2223">INDEX($K:$P,ROW(),MATCH(BR$3,$K$2:$P$2,0))</f>
        <v>0.1</v>
      </c>
      <c r="BS2223" s="146" cm="1">
        <f t="array" ref="BS2223">INDEX($K:$P,ROW(),MATCH(BS$3,$K$2:$P$2,0))</f>
        <v>0.1</v>
      </c>
      <c r="BT2223" s="146" cm="1">
        <f t="array" ref="BT2223">INDEX($K:$P,ROW(),MATCH(BT$3,$K$2:$P$2,0))</f>
        <v>0.1</v>
      </c>
      <c r="BU2223" s="146" cm="1">
        <f t="array" ref="BU2223">INDEX($K:$P,ROW(),MATCH(BU$3,$K$2:$P$2,0))</f>
        <v>0.1</v>
      </c>
      <c r="BV2223" s="146" cm="1">
        <f t="array" ref="BV2223">INDEX($K:$P,ROW(),MATCH(BV$3,$K$2:$P$2,0))</f>
        <v>0.1</v>
      </c>
      <c r="BW2223" s="146" cm="1">
        <f t="array" ref="BW2223">INDEX($K:$P,ROW(),MATCH(BW$3,$K$2:$P$2,0))</f>
        <v>0.1</v>
      </c>
      <c r="BX2223" s="146" cm="1">
        <f t="array" ref="BX2223">INDEX($K:$P,ROW(),MATCH(BX$3,$K$2:$P$2,0))</f>
        <v>0.1</v>
      </c>
      <c r="BY2223" s="146" cm="1">
        <f t="array" ref="BY2223">INDEX($K:$P,ROW(),MATCH(BY$3,$K$2:$P$2,0))</f>
        <v>0.1</v>
      </c>
      <c r="BZ2223" s="146" cm="1">
        <f t="array" ref="BZ2223">INDEX($K:$P,ROW(),MATCH(BZ$3,$K$2:$P$2,0))</f>
        <v>0.1</v>
      </c>
      <c r="CA2223" s="146" cm="1">
        <f t="array" ref="CA2223">INDEX($K:$P,ROW(),MATCH(CA$3,$K$2:$P$2,0))</f>
        <v>0.1</v>
      </c>
      <c r="CB2223" s="146" cm="1">
        <f t="array" ref="CB2223">INDEX($K:$P,ROW(),MATCH(CB$3,$K$2:$P$2,0))</f>
        <v>0.1</v>
      </c>
      <c r="CC2223" s="146" cm="1">
        <f t="array" ref="CC2223">INDEX($K:$P,ROW(),MATCH(CC$3,$K$2:$P$2,0))</f>
        <v>0.1</v>
      </c>
      <c r="CD2223" s="146" cm="1">
        <f t="array" ref="CD2223">INDEX($K:$P,ROW(),MATCH(CD$3,$K$2:$P$2,0))</f>
        <v>0.1</v>
      </c>
      <c r="CE2223" s="146" cm="1">
        <f t="array" ref="CE2223">INDEX($K:$P,ROW(),MATCH(CE$3,$K$2:$P$2,0))</f>
        <v>0.1</v>
      </c>
      <c r="CF2223" s="146" cm="1">
        <f t="array" ref="CF2223">INDEX($K:$P,ROW(),MATCH(CF$3,$K$2:$P$2,0))</f>
        <v>0.1</v>
      </c>
      <c r="CG2223" s="146" cm="1">
        <f t="array" ref="CG2223">INDEX($K:$P,ROW(),MATCH(CG$3,$K$2:$P$2,0))</f>
        <v>0.1</v>
      </c>
      <c r="CH2223" s="146" cm="1">
        <f t="array" ref="CH2223">INDEX($K:$P,ROW(),MATCH(CH$3,$K$2:$P$2,0))</f>
        <v>0.1</v>
      </c>
      <c r="CI2223" s="146" cm="1">
        <f t="array" ref="CI2223">INDEX($K:$P,ROW(),MATCH(CI$3,$K$2:$P$2,0))</f>
        <v>0.1</v>
      </c>
      <c r="CJ2223" s="146" cm="1">
        <f t="array" ref="CJ2223">INDEX($K:$P,ROW(),MATCH(CJ$3,$K$2:$P$2,0))</f>
        <v>0.1</v>
      </c>
      <c r="CK2223" s="146" cm="1">
        <f t="array" ref="CK2223">INDEX($K:$P,ROW(),MATCH(CK$3,$K$2:$P$2,0))</f>
        <v>0.1</v>
      </c>
      <c r="CL2223" s="146" cm="1">
        <f t="array" ref="CL2223">INDEX($K:$P,ROW(),MATCH(CL$3,$K$2:$P$2,0))</f>
        <v>0.1</v>
      </c>
    </row>
    <row r="2224" spans="2:90" x14ac:dyDescent="0.4">
      <c r="B2224" s="123" t="str">
        <f>"Revenue - "&amp;SUBSTITUTE(B2217,":","")</f>
        <v>Revenue - Secondary GMV</v>
      </c>
      <c r="C2224" t="s">
        <v>198</v>
      </c>
      <c r="D2224" t="s">
        <v>766</v>
      </c>
      <c r="E2224" s="8" t="str">
        <f t="shared" si="2763"/>
        <v>2224 GMV-S</v>
      </c>
      <c r="G2224" t="str">
        <f t="shared" si="2761"/>
        <v>2224 GMV-S</v>
      </c>
      <c r="H2224" s="27"/>
      <c r="I2224" s="78"/>
      <c r="J2224" s="78"/>
      <c r="K2224" s="115">
        <f t="shared" ref="K2224:P2224" ca="1" si="2770">SUMIF($3:$3,K$2,2224:2224)</f>
        <v>60000000</v>
      </c>
      <c r="L2224" s="115">
        <f t="shared" ca="1" si="2770"/>
        <v>60000000</v>
      </c>
      <c r="M2224" s="115">
        <f t="shared" ca="1" si="2770"/>
        <v>60000000</v>
      </c>
      <c r="N2224" s="115">
        <f t="shared" ca="1" si="2770"/>
        <v>60000000</v>
      </c>
      <c r="O2224" s="115">
        <f t="shared" ca="1" si="2770"/>
        <v>60000000</v>
      </c>
      <c r="P2224" s="115">
        <f t="shared" ca="1" si="2770"/>
        <v>60000000</v>
      </c>
      <c r="R2224" s="115"/>
      <c r="S2224" s="144">
        <f t="shared" ref="S2224" ca="1" si="2771">+S2222*S2223</f>
        <v>5000000</v>
      </c>
      <c r="T2224" s="144">
        <f t="shared" ref="T2224:AX2224" ca="1" si="2772">+T2222*T2223</f>
        <v>5000000</v>
      </c>
      <c r="U2224" s="144">
        <f t="shared" ca="1" si="2772"/>
        <v>5000000</v>
      </c>
      <c r="V2224" s="144">
        <f t="shared" ca="1" si="2772"/>
        <v>5000000</v>
      </c>
      <c r="W2224" s="144">
        <f t="shared" ca="1" si="2772"/>
        <v>5000000</v>
      </c>
      <c r="X2224" s="144">
        <f t="shared" ca="1" si="2772"/>
        <v>5000000</v>
      </c>
      <c r="Y2224" s="144">
        <f t="shared" ca="1" si="2772"/>
        <v>5000000</v>
      </c>
      <c r="Z2224" s="144">
        <f t="shared" ca="1" si="2772"/>
        <v>5000000</v>
      </c>
      <c r="AA2224" s="144">
        <f t="shared" ca="1" si="2772"/>
        <v>5000000</v>
      </c>
      <c r="AB2224" s="144">
        <f t="shared" ca="1" si="2772"/>
        <v>5000000</v>
      </c>
      <c r="AC2224" s="144">
        <f t="shared" ca="1" si="2772"/>
        <v>5000000</v>
      </c>
      <c r="AD2224" s="144">
        <f t="shared" ca="1" si="2772"/>
        <v>5000000</v>
      </c>
      <c r="AE2224" s="144">
        <f t="shared" ca="1" si="2772"/>
        <v>5000000</v>
      </c>
      <c r="AF2224" s="144">
        <f t="shared" ca="1" si="2772"/>
        <v>5000000</v>
      </c>
      <c r="AG2224" s="144">
        <f t="shared" ca="1" si="2772"/>
        <v>5000000</v>
      </c>
      <c r="AH2224" s="144">
        <f t="shared" ca="1" si="2772"/>
        <v>5000000</v>
      </c>
      <c r="AI2224" s="144">
        <f t="shared" ca="1" si="2772"/>
        <v>5000000</v>
      </c>
      <c r="AJ2224" s="144">
        <f t="shared" ca="1" si="2772"/>
        <v>5000000</v>
      </c>
      <c r="AK2224" s="144">
        <f t="shared" ca="1" si="2772"/>
        <v>5000000</v>
      </c>
      <c r="AL2224" s="144">
        <f t="shared" ca="1" si="2772"/>
        <v>5000000</v>
      </c>
      <c r="AM2224" s="144">
        <f t="shared" ca="1" si="2772"/>
        <v>5000000</v>
      </c>
      <c r="AN2224" s="144">
        <f t="shared" ca="1" si="2772"/>
        <v>5000000</v>
      </c>
      <c r="AO2224" s="144">
        <f t="shared" ca="1" si="2772"/>
        <v>5000000</v>
      </c>
      <c r="AP2224" s="144">
        <f t="shared" ca="1" si="2772"/>
        <v>5000000</v>
      </c>
      <c r="AQ2224" s="144">
        <f t="shared" ca="1" si="2772"/>
        <v>5000000</v>
      </c>
      <c r="AR2224" s="144">
        <f t="shared" ca="1" si="2772"/>
        <v>5000000</v>
      </c>
      <c r="AS2224" s="144">
        <f t="shared" ca="1" si="2772"/>
        <v>5000000</v>
      </c>
      <c r="AT2224" s="144">
        <f t="shared" ca="1" si="2772"/>
        <v>5000000</v>
      </c>
      <c r="AU2224" s="144">
        <f t="shared" ca="1" si="2772"/>
        <v>5000000</v>
      </c>
      <c r="AV2224" s="144">
        <f t="shared" ca="1" si="2772"/>
        <v>5000000</v>
      </c>
      <c r="AW2224" s="144">
        <f t="shared" ca="1" si="2772"/>
        <v>5000000</v>
      </c>
      <c r="AX2224" s="144">
        <f t="shared" ca="1" si="2772"/>
        <v>5000000</v>
      </c>
      <c r="AY2224" s="144">
        <f t="shared" ref="AY2224:CD2224" ca="1" si="2773">+AY2222*AY2223</f>
        <v>5000000</v>
      </c>
      <c r="AZ2224" s="144">
        <f t="shared" ca="1" si="2773"/>
        <v>5000000</v>
      </c>
      <c r="BA2224" s="144">
        <f t="shared" ca="1" si="2773"/>
        <v>5000000</v>
      </c>
      <c r="BB2224" s="144">
        <f t="shared" ca="1" si="2773"/>
        <v>5000000</v>
      </c>
      <c r="BC2224" s="144">
        <f t="shared" ca="1" si="2773"/>
        <v>5000000</v>
      </c>
      <c r="BD2224" s="144">
        <f t="shared" ca="1" si="2773"/>
        <v>5000000</v>
      </c>
      <c r="BE2224" s="144">
        <f t="shared" ca="1" si="2773"/>
        <v>5000000</v>
      </c>
      <c r="BF2224" s="144">
        <f t="shared" ca="1" si="2773"/>
        <v>5000000</v>
      </c>
      <c r="BG2224" s="144">
        <f t="shared" ca="1" si="2773"/>
        <v>5000000</v>
      </c>
      <c r="BH2224" s="144">
        <f t="shared" ca="1" si="2773"/>
        <v>5000000</v>
      </c>
      <c r="BI2224" s="144">
        <f t="shared" ca="1" si="2773"/>
        <v>5000000</v>
      </c>
      <c r="BJ2224" s="144">
        <f t="shared" ca="1" si="2773"/>
        <v>5000000</v>
      </c>
      <c r="BK2224" s="144">
        <f t="shared" ca="1" si="2773"/>
        <v>5000000</v>
      </c>
      <c r="BL2224" s="144">
        <f t="shared" ca="1" si="2773"/>
        <v>5000000</v>
      </c>
      <c r="BM2224" s="144">
        <f t="shared" ca="1" si="2773"/>
        <v>5000000</v>
      </c>
      <c r="BN2224" s="144">
        <f t="shared" ca="1" si="2773"/>
        <v>5000000</v>
      </c>
      <c r="BO2224" s="144">
        <f t="shared" ca="1" si="2773"/>
        <v>5000000</v>
      </c>
      <c r="BP2224" s="144">
        <f t="shared" ca="1" si="2773"/>
        <v>5000000</v>
      </c>
      <c r="BQ2224" s="144">
        <f t="shared" ca="1" si="2773"/>
        <v>5000000</v>
      </c>
      <c r="BR2224" s="144">
        <f t="shared" ca="1" si="2773"/>
        <v>5000000</v>
      </c>
      <c r="BS2224" s="144">
        <f t="shared" ca="1" si="2773"/>
        <v>5000000</v>
      </c>
      <c r="BT2224" s="144">
        <f t="shared" ca="1" si="2773"/>
        <v>5000000</v>
      </c>
      <c r="BU2224" s="144">
        <f t="shared" ca="1" si="2773"/>
        <v>5000000</v>
      </c>
      <c r="BV2224" s="144">
        <f t="shared" ca="1" si="2773"/>
        <v>5000000</v>
      </c>
      <c r="BW2224" s="144">
        <f t="shared" ca="1" si="2773"/>
        <v>5000000</v>
      </c>
      <c r="BX2224" s="144">
        <f t="shared" ca="1" si="2773"/>
        <v>5000000</v>
      </c>
      <c r="BY2224" s="144">
        <f t="shared" ca="1" si="2773"/>
        <v>5000000</v>
      </c>
      <c r="BZ2224" s="144">
        <f t="shared" ca="1" si="2773"/>
        <v>5000000</v>
      </c>
      <c r="CA2224" s="144">
        <f t="shared" ca="1" si="2773"/>
        <v>5000000</v>
      </c>
      <c r="CB2224" s="144">
        <f t="shared" ca="1" si="2773"/>
        <v>5000000</v>
      </c>
      <c r="CC2224" s="144">
        <f t="shared" ca="1" si="2773"/>
        <v>5000000</v>
      </c>
      <c r="CD2224" s="144">
        <f t="shared" ca="1" si="2773"/>
        <v>5000000</v>
      </c>
      <c r="CE2224" s="144">
        <f t="shared" ref="CE2224:CK2224" ca="1" si="2774">+CE2222*CE2223</f>
        <v>5000000</v>
      </c>
      <c r="CF2224" s="144">
        <f t="shared" ca="1" si="2774"/>
        <v>5000000</v>
      </c>
      <c r="CG2224" s="144">
        <f t="shared" ca="1" si="2774"/>
        <v>5000000</v>
      </c>
      <c r="CH2224" s="144">
        <f t="shared" ca="1" si="2774"/>
        <v>5000000</v>
      </c>
      <c r="CI2224" s="144">
        <f t="shared" ca="1" si="2774"/>
        <v>5000000</v>
      </c>
      <c r="CJ2224" s="144">
        <f t="shared" ca="1" si="2774"/>
        <v>5000000</v>
      </c>
      <c r="CK2224" s="144">
        <f t="shared" ca="1" si="2774"/>
        <v>5000000</v>
      </c>
      <c r="CL2224" s="144">
        <f t="shared" ref="CL2224" ca="1" si="2775">+CL2222*CL2223</f>
        <v>5000000</v>
      </c>
    </row>
    <row r="2225" spans="2:90" x14ac:dyDescent="0.4">
      <c r="B2225" s="9"/>
      <c r="D2225" t="s">
        <v>766</v>
      </c>
      <c r="E2225" s="8" t="str">
        <f t="shared" si="2763"/>
        <v>2225 GMV-S</v>
      </c>
      <c r="G2225" t="s">
        <v>244</v>
      </c>
      <c r="H2225" s="27"/>
      <c r="I2225" s="78"/>
      <c r="J2225" s="78"/>
      <c r="K2225" s="33"/>
      <c r="L2225" s="33"/>
      <c r="M2225" s="33"/>
      <c r="N2225" s="33"/>
      <c r="O2225" s="33"/>
      <c r="P2225" s="33"/>
      <c r="R2225" s="33"/>
      <c r="S2225" s="77"/>
      <c r="T2225" s="77"/>
      <c r="U2225" s="77"/>
      <c r="V2225" s="77"/>
      <c r="W2225" s="77"/>
      <c r="X2225" s="77"/>
      <c r="Y2225" s="77"/>
      <c r="Z2225" s="77"/>
      <c r="AA2225" s="77"/>
      <c r="AB2225" s="77"/>
      <c r="AC2225" s="77"/>
      <c r="AD2225" s="77"/>
      <c r="AE2225" s="77"/>
      <c r="AF2225" s="77"/>
      <c r="AG2225" s="77"/>
      <c r="AH2225" s="77"/>
      <c r="AI2225" s="77"/>
      <c r="AJ2225" s="77"/>
      <c r="AK2225" s="77"/>
      <c r="AL2225" s="77"/>
      <c r="AM2225" s="77"/>
      <c r="AN2225" s="77"/>
      <c r="AO2225" s="77"/>
      <c r="AP2225" s="77"/>
      <c r="AQ2225" s="77"/>
      <c r="AR2225" s="77"/>
      <c r="AS2225" s="77"/>
      <c r="AT2225" s="77"/>
      <c r="AU2225" s="77"/>
      <c r="AV2225" s="77"/>
      <c r="AW2225" s="77"/>
      <c r="AX2225" s="77"/>
      <c r="AY2225" s="77"/>
      <c r="AZ2225" s="77"/>
      <c r="BA2225" s="77"/>
      <c r="BB2225" s="77"/>
      <c r="BC2225" s="77"/>
      <c r="BD2225" s="77"/>
      <c r="BE2225" s="77"/>
      <c r="BF2225" s="77"/>
      <c r="BG2225" s="77"/>
      <c r="BH2225" s="77"/>
      <c r="BI2225" s="77"/>
      <c r="BJ2225" s="77"/>
      <c r="BK2225" s="77"/>
      <c r="BL2225" s="77"/>
      <c r="BM2225" s="77"/>
      <c r="BN2225" s="77"/>
      <c r="BO2225" s="77"/>
      <c r="BP2225" s="77"/>
      <c r="BQ2225" s="77"/>
      <c r="BR2225" s="77"/>
      <c r="BS2225" s="77"/>
      <c r="BT2225" s="77"/>
      <c r="BU2225" s="77"/>
      <c r="BV2225" s="77"/>
      <c r="BW2225" s="77"/>
      <c r="BX2225" s="77"/>
      <c r="BY2225" s="77"/>
      <c r="BZ2225" s="77"/>
      <c r="CA2225" s="77"/>
      <c r="CB2225" s="77"/>
      <c r="CC2225" s="77"/>
      <c r="CD2225" s="77"/>
      <c r="CE2225" s="77"/>
      <c r="CF2225" s="77"/>
      <c r="CG2225" s="77"/>
      <c r="CH2225" s="77"/>
      <c r="CI2225" s="77"/>
      <c r="CJ2225" s="77"/>
      <c r="CK2225" s="77"/>
      <c r="CL2225" s="77"/>
    </row>
    <row r="2226" spans="2:90" x14ac:dyDescent="0.4">
      <c r="B2226" s="132" t="str">
        <f>B2209</f>
        <v>(Primary label)</v>
      </c>
      <c r="D2226" t="s">
        <v>766</v>
      </c>
      <c r="E2226" s="8" t="str">
        <f t="shared" si="2763"/>
        <v>2226 GMV-S</v>
      </c>
      <c r="G2226" t="s">
        <v>332</v>
      </c>
      <c r="H2226" s="27"/>
      <c r="I2226" s="78"/>
      <c r="J2226" s="78"/>
      <c r="K2226" s="33"/>
      <c r="L2226" s="33"/>
      <c r="M2226" s="33"/>
      <c r="N2226" s="33"/>
      <c r="O2226" s="33"/>
      <c r="P2226" s="33"/>
      <c r="R2226" s="33"/>
      <c r="S2226" s="77"/>
      <c r="T2226" s="77"/>
      <c r="U2226" s="77"/>
      <c r="V2226" s="77"/>
      <c r="W2226" s="77"/>
      <c r="X2226" s="77"/>
      <c r="Y2226" s="77"/>
      <c r="Z2226" s="77"/>
      <c r="AA2226" s="77"/>
      <c r="AB2226" s="77"/>
      <c r="AC2226" s="77"/>
      <c r="AD2226" s="77"/>
      <c r="AE2226" s="77"/>
      <c r="AF2226" s="77"/>
      <c r="AG2226" s="77"/>
      <c r="AH2226" s="77"/>
      <c r="AI2226" s="77"/>
      <c r="AJ2226" s="77"/>
      <c r="AK2226" s="77"/>
      <c r="AL2226" s="77"/>
      <c r="AM2226" s="77"/>
      <c r="AN2226" s="77"/>
      <c r="AO2226" s="77"/>
      <c r="AP2226" s="77"/>
      <c r="AQ2226" s="77"/>
      <c r="AR2226" s="77"/>
      <c r="AS2226" s="77"/>
      <c r="AT2226" s="77"/>
      <c r="AU2226" s="77"/>
      <c r="AV2226" s="77"/>
      <c r="AW2226" s="77"/>
      <c r="AX2226" s="77"/>
      <c r="AY2226" s="77"/>
      <c r="AZ2226" s="77"/>
      <c r="BA2226" s="77"/>
      <c r="BB2226" s="77"/>
      <c r="BC2226" s="77"/>
      <c r="BD2226" s="77"/>
      <c r="BE2226" s="77"/>
      <c r="BF2226" s="77"/>
      <c r="BG2226" s="77"/>
      <c r="BH2226" s="77"/>
      <c r="BI2226" s="77"/>
      <c r="BJ2226" s="77"/>
      <c r="BK2226" s="77"/>
      <c r="BL2226" s="77"/>
      <c r="BM2226" s="77"/>
      <c r="BN2226" s="77"/>
      <c r="BO2226" s="77"/>
      <c r="BP2226" s="77"/>
      <c r="BQ2226" s="77"/>
      <c r="BR2226" s="77"/>
      <c r="BS2226" s="77"/>
      <c r="BT2226" s="77"/>
      <c r="BU2226" s="77"/>
      <c r="BV2226" s="77"/>
      <c r="BW2226" s="77"/>
      <c r="BX2226" s="77"/>
      <c r="BY2226" s="77"/>
      <c r="BZ2226" s="77"/>
      <c r="CA2226" s="77"/>
      <c r="CB2226" s="77"/>
      <c r="CC2226" s="77"/>
      <c r="CD2226" s="77"/>
      <c r="CE2226" s="77"/>
      <c r="CF2226" s="77"/>
      <c r="CG2226" s="77"/>
      <c r="CH2226" s="77"/>
      <c r="CI2226" s="77"/>
      <c r="CJ2226" s="77"/>
      <c r="CK2226" s="77"/>
      <c r="CL2226" s="77"/>
    </row>
    <row r="2227" spans="2:90" x14ac:dyDescent="0.4">
      <c r="B2227" s="132" t="str">
        <f>B2210</f>
        <v>primary unit</v>
      </c>
      <c r="D2227" t="s">
        <v>766</v>
      </c>
      <c r="E2227" s="8" t="str">
        <f t="shared" si="2763"/>
        <v>2227 GMV-S</v>
      </c>
      <c r="G2227" t="s">
        <v>332</v>
      </c>
      <c r="H2227" s="27"/>
      <c r="I2227" s="78"/>
      <c r="J2227" s="78"/>
      <c r="K2227" s="33"/>
      <c r="L2227" s="33"/>
      <c r="M2227" s="33"/>
      <c r="N2227" s="33"/>
      <c r="O2227" s="33"/>
      <c r="P2227" s="33"/>
      <c r="R2227" s="33"/>
      <c r="S2227" s="77"/>
      <c r="T2227" s="77"/>
      <c r="U2227" s="77"/>
      <c r="V2227" s="77"/>
      <c r="W2227" s="77"/>
      <c r="X2227" s="77"/>
      <c r="Y2227" s="77"/>
      <c r="Z2227" s="77"/>
      <c r="AA2227" s="77"/>
      <c r="AB2227" s="77"/>
      <c r="AC2227" s="77"/>
      <c r="AD2227" s="77"/>
      <c r="AE2227" s="77"/>
      <c r="AF2227" s="77"/>
      <c r="AG2227" s="77"/>
      <c r="AH2227" s="77"/>
      <c r="AI2227" s="77"/>
      <c r="AJ2227" s="77"/>
      <c r="AK2227" s="77"/>
      <c r="AL2227" s="77"/>
      <c r="AM2227" s="77"/>
      <c r="AN2227" s="77"/>
      <c r="AO2227" s="77"/>
      <c r="AP2227" s="77"/>
      <c r="AQ2227" s="77"/>
      <c r="AR2227" s="77"/>
      <c r="AS2227" s="77"/>
      <c r="AT2227" s="77"/>
      <c r="AU2227" s="77"/>
      <c r="AV2227" s="77"/>
      <c r="AW2227" s="77"/>
      <c r="AX2227" s="77"/>
      <c r="AY2227" s="77"/>
      <c r="AZ2227" s="77"/>
      <c r="BA2227" s="77"/>
      <c r="BB2227" s="77"/>
      <c r="BC2227" s="77"/>
      <c r="BD2227" s="77"/>
      <c r="BE2227" s="77"/>
      <c r="BF2227" s="77"/>
      <c r="BG2227" s="77"/>
      <c r="BH2227" s="77"/>
      <c r="BI2227" s="77"/>
      <c r="BJ2227" s="77"/>
      <c r="BK2227" s="77"/>
      <c r="BL2227" s="77"/>
      <c r="BM2227" s="77"/>
      <c r="BN2227" s="77"/>
      <c r="BO2227" s="77"/>
      <c r="BP2227" s="77"/>
      <c r="BQ2227" s="77"/>
      <c r="BR2227" s="77"/>
      <c r="BS2227" s="77"/>
      <c r="BT2227" s="77"/>
      <c r="BU2227" s="77"/>
      <c r="BV2227" s="77"/>
      <c r="BW2227" s="77"/>
      <c r="BX2227" s="77"/>
      <c r="BY2227" s="77"/>
      <c r="BZ2227" s="77"/>
      <c r="CA2227" s="77"/>
      <c r="CB2227" s="77"/>
      <c r="CC2227" s="77"/>
      <c r="CD2227" s="77"/>
      <c r="CE2227" s="77"/>
      <c r="CF2227" s="77"/>
      <c r="CG2227" s="77"/>
      <c r="CH2227" s="77"/>
      <c r="CI2227" s="77"/>
      <c r="CJ2227" s="77"/>
      <c r="CK2227" s="77"/>
      <c r="CL2227" s="77"/>
    </row>
    <row r="2228" spans="2:90" x14ac:dyDescent="0.4">
      <c r="B2228" s="132" t="str">
        <f>B2211</f>
        <v>Primary revenue driver</v>
      </c>
      <c r="D2228" t="s">
        <v>766</v>
      </c>
      <c r="E2228" s="8" t="str">
        <f t="shared" ref="E2228" si="2776">ROW()&amp;" "&amp;D2228</f>
        <v>2228 GMV-S</v>
      </c>
      <c r="G2228" t="s">
        <v>332</v>
      </c>
      <c r="H2228" s="27"/>
      <c r="I2228" s="78"/>
      <c r="J2228" s="78"/>
      <c r="K2228" s="33"/>
      <c r="L2228" s="33"/>
      <c r="M2228" s="33"/>
      <c r="N2228" s="33"/>
      <c r="O2228" s="33"/>
      <c r="P2228" s="33"/>
      <c r="R2228" s="33"/>
      <c r="S2228" s="175" t="str">
        <f t="shared" ref="S2228" si="2777">S2211</f>
        <v>S$12</v>
      </c>
      <c r="T2228" s="175" t="str">
        <f t="shared" ref="T2228:AX2228" si="2778">T2211</f>
        <v>T$12</v>
      </c>
      <c r="U2228" s="175" t="str">
        <f t="shared" si="2778"/>
        <v>U$12</v>
      </c>
      <c r="V2228" s="175" t="str">
        <f t="shared" si="2778"/>
        <v>V$12</v>
      </c>
      <c r="W2228" s="175" t="str">
        <f t="shared" si="2778"/>
        <v>W$12</v>
      </c>
      <c r="X2228" s="175" t="str">
        <f t="shared" si="2778"/>
        <v>X$12</v>
      </c>
      <c r="Y2228" s="175" t="str">
        <f t="shared" si="2778"/>
        <v>Y$12</v>
      </c>
      <c r="Z2228" s="175" t="str">
        <f t="shared" si="2778"/>
        <v>Z$12</v>
      </c>
      <c r="AA2228" s="175" t="str">
        <f t="shared" si="2778"/>
        <v>AA$12</v>
      </c>
      <c r="AB2228" s="175" t="str">
        <f t="shared" si="2778"/>
        <v>AB$12</v>
      </c>
      <c r="AC2228" s="175" t="str">
        <f t="shared" si="2778"/>
        <v>AC$12</v>
      </c>
      <c r="AD2228" s="175" t="str">
        <f t="shared" si="2778"/>
        <v>AD$12</v>
      </c>
      <c r="AE2228" s="175" t="str">
        <f t="shared" si="2778"/>
        <v>AE$12</v>
      </c>
      <c r="AF2228" s="175" t="str">
        <f t="shared" si="2778"/>
        <v>AF$12</v>
      </c>
      <c r="AG2228" s="175" t="str">
        <f t="shared" si="2778"/>
        <v>AG$12</v>
      </c>
      <c r="AH2228" s="175" t="str">
        <f t="shared" si="2778"/>
        <v>AH$12</v>
      </c>
      <c r="AI2228" s="175" t="str">
        <f t="shared" si="2778"/>
        <v>AI$12</v>
      </c>
      <c r="AJ2228" s="175" t="str">
        <f t="shared" si="2778"/>
        <v>AJ$12</v>
      </c>
      <c r="AK2228" s="175" t="str">
        <f t="shared" si="2778"/>
        <v>AK$12</v>
      </c>
      <c r="AL2228" s="175" t="str">
        <f t="shared" si="2778"/>
        <v>AL$12</v>
      </c>
      <c r="AM2228" s="175" t="str">
        <f t="shared" si="2778"/>
        <v>AM$12</v>
      </c>
      <c r="AN2228" s="175" t="str">
        <f t="shared" si="2778"/>
        <v>AN$12</v>
      </c>
      <c r="AO2228" s="175" t="str">
        <f t="shared" si="2778"/>
        <v>AO$12</v>
      </c>
      <c r="AP2228" s="175" t="str">
        <f t="shared" si="2778"/>
        <v>AP$12</v>
      </c>
      <c r="AQ2228" s="175" t="str">
        <f t="shared" si="2778"/>
        <v>AQ$12</v>
      </c>
      <c r="AR2228" s="175" t="str">
        <f t="shared" si="2778"/>
        <v>AR$12</v>
      </c>
      <c r="AS2228" s="175" t="str">
        <f t="shared" si="2778"/>
        <v>AS$12</v>
      </c>
      <c r="AT2228" s="175" t="str">
        <f t="shared" si="2778"/>
        <v>AT$12</v>
      </c>
      <c r="AU2228" s="175" t="str">
        <f t="shared" si="2778"/>
        <v>AU$12</v>
      </c>
      <c r="AV2228" s="175" t="str">
        <f t="shared" si="2778"/>
        <v>AV$12</v>
      </c>
      <c r="AW2228" s="175" t="str">
        <f t="shared" si="2778"/>
        <v>AW$12</v>
      </c>
      <c r="AX2228" s="175" t="str">
        <f t="shared" si="2778"/>
        <v>AX$12</v>
      </c>
      <c r="AY2228" s="175" t="str">
        <f t="shared" ref="AY2228:CD2228" si="2779">AY2211</f>
        <v>AY$12</v>
      </c>
      <c r="AZ2228" s="175" t="str">
        <f t="shared" si="2779"/>
        <v>AZ$12</v>
      </c>
      <c r="BA2228" s="175" t="str">
        <f t="shared" si="2779"/>
        <v>BA$12</v>
      </c>
      <c r="BB2228" s="175" t="str">
        <f t="shared" si="2779"/>
        <v>BB$12</v>
      </c>
      <c r="BC2228" s="175" t="str">
        <f t="shared" si="2779"/>
        <v>BC$12</v>
      </c>
      <c r="BD2228" s="175" t="str">
        <f t="shared" si="2779"/>
        <v>BD$12</v>
      </c>
      <c r="BE2228" s="175" t="str">
        <f t="shared" si="2779"/>
        <v>BE$12</v>
      </c>
      <c r="BF2228" s="175" t="str">
        <f t="shared" si="2779"/>
        <v>BF$12</v>
      </c>
      <c r="BG2228" s="175" t="str">
        <f t="shared" si="2779"/>
        <v>BG$12</v>
      </c>
      <c r="BH2228" s="175" t="str">
        <f t="shared" si="2779"/>
        <v>BH$12</v>
      </c>
      <c r="BI2228" s="175" t="str">
        <f t="shared" si="2779"/>
        <v>BI$12</v>
      </c>
      <c r="BJ2228" s="175" t="str">
        <f t="shared" si="2779"/>
        <v>BJ$12</v>
      </c>
      <c r="BK2228" s="175" t="str">
        <f t="shared" si="2779"/>
        <v>BK$12</v>
      </c>
      <c r="BL2228" s="175" t="str">
        <f t="shared" si="2779"/>
        <v>BL$12</v>
      </c>
      <c r="BM2228" s="175" t="str">
        <f t="shared" si="2779"/>
        <v>BM$12</v>
      </c>
      <c r="BN2228" s="175" t="str">
        <f t="shared" si="2779"/>
        <v>BN$12</v>
      </c>
      <c r="BO2228" s="175" t="str">
        <f t="shared" si="2779"/>
        <v>BO$12</v>
      </c>
      <c r="BP2228" s="175" t="str">
        <f t="shared" si="2779"/>
        <v>BP$12</v>
      </c>
      <c r="BQ2228" s="175" t="str">
        <f t="shared" si="2779"/>
        <v>BQ$12</v>
      </c>
      <c r="BR2228" s="175" t="str">
        <f t="shared" si="2779"/>
        <v>BR$12</v>
      </c>
      <c r="BS2228" s="175" t="str">
        <f t="shared" si="2779"/>
        <v>BS$12</v>
      </c>
      <c r="BT2228" s="175" t="str">
        <f t="shared" si="2779"/>
        <v>BT$12</v>
      </c>
      <c r="BU2228" s="175" t="str">
        <f t="shared" si="2779"/>
        <v>BU$12</v>
      </c>
      <c r="BV2228" s="175" t="str">
        <f t="shared" si="2779"/>
        <v>BV$12</v>
      </c>
      <c r="BW2228" s="175" t="str">
        <f t="shared" si="2779"/>
        <v>BW$12</v>
      </c>
      <c r="BX2228" s="175" t="str">
        <f t="shared" si="2779"/>
        <v>BX$12</v>
      </c>
      <c r="BY2228" s="175" t="str">
        <f t="shared" si="2779"/>
        <v>BY$12</v>
      </c>
      <c r="BZ2228" s="175" t="str">
        <f t="shared" si="2779"/>
        <v>BZ$12</v>
      </c>
      <c r="CA2228" s="175" t="str">
        <f t="shared" si="2779"/>
        <v>CA$12</v>
      </c>
      <c r="CB2228" s="175" t="str">
        <f t="shared" si="2779"/>
        <v>CB$12</v>
      </c>
      <c r="CC2228" s="175" t="str">
        <f t="shared" si="2779"/>
        <v>CC$12</v>
      </c>
      <c r="CD2228" s="175" t="str">
        <f t="shared" si="2779"/>
        <v>CD$12</v>
      </c>
      <c r="CE2228" s="175" t="str">
        <f t="shared" ref="CE2228:CK2228" si="2780">CE2211</f>
        <v>CE$12</v>
      </c>
      <c r="CF2228" s="175" t="str">
        <f t="shared" si="2780"/>
        <v>CF$12</v>
      </c>
      <c r="CG2228" s="175" t="str">
        <f t="shared" si="2780"/>
        <v>CG$12</v>
      </c>
      <c r="CH2228" s="175" t="str">
        <f t="shared" si="2780"/>
        <v>CH$12</v>
      </c>
      <c r="CI2228" s="175" t="str">
        <f t="shared" si="2780"/>
        <v>CI$12</v>
      </c>
      <c r="CJ2228" s="175" t="str">
        <f t="shared" si="2780"/>
        <v>CJ$12</v>
      </c>
      <c r="CK2228" s="175" t="str">
        <f t="shared" si="2780"/>
        <v>CK$12</v>
      </c>
      <c r="CL2228" s="175" t="str">
        <f t="shared" ref="CL2228" si="2781">CL2211</f>
        <v>CL$12</v>
      </c>
    </row>
    <row r="2229" spans="2:90" x14ac:dyDescent="0.4">
      <c r="B2229" s="132" t="str">
        <f>B2212</f>
        <v>Primary volume driver</v>
      </c>
      <c r="D2229" t="s">
        <v>766</v>
      </c>
      <c r="E2229" s="8" t="str">
        <f t="shared" si="2763"/>
        <v>2229 GMV-S</v>
      </c>
      <c r="G2229" t="s">
        <v>332</v>
      </c>
      <c r="K2229" s="53"/>
      <c r="L2229" s="53"/>
      <c r="M2229" s="53"/>
      <c r="N2229" s="53"/>
      <c r="O2229" s="53"/>
      <c r="P2229" s="53"/>
      <c r="R2229" s="24"/>
      <c r="S2229" s="175" t="str">
        <f t="shared" ref="S2229" si="2782">S2212</f>
        <v>S$13</v>
      </c>
      <c r="T2229" s="175" t="str">
        <f t="shared" ref="T2229:AX2229" si="2783">T2212</f>
        <v>T$13</v>
      </c>
      <c r="U2229" s="175" t="str">
        <f t="shared" si="2783"/>
        <v>U$13</v>
      </c>
      <c r="V2229" s="175" t="str">
        <f t="shared" si="2783"/>
        <v>V$13</v>
      </c>
      <c r="W2229" s="175" t="str">
        <f t="shared" si="2783"/>
        <v>W$13</v>
      </c>
      <c r="X2229" s="175" t="str">
        <f t="shared" si="2783"/>
        <v>X$13</v>
      </c>
      <c r="Y2229" s="175" t="str">
        <f t="shared" si="2783"/>
        <v>Y$13</v>
      </c>
      <c r="Z2229" s="175" t="str">
        <f t="shared" si="2783"/>
        <v>Z$13</v>
      </c>
      <c r="AA2229" s="175" t="str">
        <f t="shared" si="2783"/>
        <v>AA$13</v>
      </c>
      <c r="AB2229" s="175" t="str">
        <f t="shared" si="2783"/>
        <v>AB$13</v>
      </c>
      <c r="AC2229" s="175" t="str">
        <f t="shared" si="2783"/>
        <v>AC$13</v>
      </c>
      <c r="AD2229" s="175" t="str">
        <f t="shared" si="2783"/>
        <v>AD$13</v>
      </c>
      <c r="AE2229" s="175" t="str">
        <f t="shared" si="2783"/>
        <v>AE$13</v>
      </c>
      <c r="AF2229" s="175" t="str">
        <f t="shared" si="2783"/>
        <v>AF$13</v>
      </c>
      <c r="AG2229" s="175" t="str">
        <f t="shared" si="2783"/>
        <v>AG$13</v>
      </c>
      <c r="AH2229" s="175" t="str">
        <f t="shared" si="2783"/>
        <v>AH$13</v>
      </c>
      <c r="AI2229" s="175" t="str">
        <f t="shared" si="2783"/>
        <v>AI$13</v>
      </c>
      <c r="AJ2229" s="175" t="str">
        <f t="shared" si="2783"/>
        <v>AJ$13</v>
      </c>
      <c r="AK2229" s="175" t="str">
        <f t="shared" si="2783"/>
        <v>AK$13</v>
      </c>
      <c r="AL2229" s="175" t="str">
        <f t="shared" si="2783"/>
        <v>AL$13</v>
      </c>
      <c r="AM2229" s="175" t="str">
        <f t="shared" si="2783"/>
        <v>AM$13</v>
      </c>
      <c r="AN2229" s="175" t="str">
        <f t="shared" si="2783"/>
        <v>AN$13</v>
      </c>
      <c r="AO2229" s="175" t="str">
        <f t="shared" si="2783"/>
        <v>AO$13</v>
      </c>
      <c r="AP2229" s="175" t="str">
        <f t="shared" si="2783"/>
        <v>AP$13</v>
      </c>
      <c r="AQ2229" s="175" t="str">
        <f t="shared" si="2783"/>
        <v>AQ$13</v>
      </c>
      <c r="AR2229" s="175" t="str">
        <f t="shared" si="2783"/>
        <v>AR$13</v>
      </c>
      <c r="AS2229" s="175" t="str">
        <f t="shared" si="2783"/>
        <v>AS$13</v>
      </c>
      <c r="AT2229" s="175" t="str">
        <f t="shared" si="2783"/>
        <v>AT$13</v>
      </c>
      <c r="AU2229" s="175" t="str">
        <f t="shared" si="2783"/>
        <v>AU$13</v>
      </c>
      <c r="AV2229" s="175" t="str">
        <f t="shared" si="2783"/>
        <v>AV$13</v>
      </c>
      <c r="AW2229" s="175" t="str">
        <f t="shared" si="2783"/>
        <v>AW$13</v>
      </c>
      <c r="AX2229" s="175" t="str">
        <f t="shared" si="2783"/>
        <v>AX$13</v>
      </c>
      <c r="AY2229" s="175" t="str">
        <f t="shared" ref="AY2229:CD2229" si="2784">AY2212</f>
        <v>AY$13</v>
      </c>
      <c r="AZ2229" s="175" t="str">
        <f t="shared" si="2784"/>
        <v>AZ$13</v>
      </c>
      <c r="BA2229" s="175" t="str">
        <f t="shared" si="2784"/>
        <v>BA$13</v>
      </c>
      <c r="BB2229" s="175" t="str">
        <f t="shared" si="2784"/>
        <v>BB$13</v>
      </c>
      <c r="BC2229" s="175" t="str">
        <f t="shared" si="2784"/>
        <v>BC$13</v>
      </c>
      <c r="BD2229" s="175" t="str">
        <f t="shared" si="2784"/>
        <v>BD$13</v>
      </c>
      <c r="BE2229" s="175" t="str">
        <f t="shared" si="2784"/>
        <v>BE$13</v>
      </c>
      <c r="BF2229" s="175" t="str">
        <f t="shared" si="2784"/>
        <v>BF$13</v>
      </c>
      <c r="BG2229" s="175" t="str">
        <f t="shared" si="2784"/>
        <v>BG$13</v>
      </c>
      <c r="BH2229" s="175" t="str">
        <f t="shared" si="2784"/>
        <v>BH$13</v>
      </c>
      <c r="BI2229" s="175" t="str">
        <f t="shared" si="2784"/>
        <v>BI$13</v>
      </c>
      <c r="BJ2229" s="175" t="str">
        <f t="shared" si="2784"/>
        <v>BJ$13</v>
      </c>
      <c r="BK2229" s="175" t="str">
        <f t="shared" si="2784"/>
        <v>BK$13</v>
      </c>
      <c r="BL2229" s="175" t="str">
        <f t="shared" si="2784"/>
        <v>BL$13</v>
      </c>
      <c r="BM2229" s="175" t="str">
        <f t="shared" si="2784"/>
        <v>BM$13</v>
      </c>
      <c r="BN2229" s="175" t="str">
        <f t="shared" si="2784"/>
        <v>BN$13</v>
      </c>
      <c r="BO2229" s="175" t="str">
        <f t="shared" si="2784"/>
        <v>BO$13</v>
      </c>
      <c r="BP2229" s="175" t="str">
        <f t="shared" si="2784"/>
        <v>BP$13</v>
      </c>
      <c r="BQ2229" s="175" t="str">
        <f t="shared" si="2784"/>
        <v>BQ$13</v>
      </c>
      <c r="BR2229" s="175" t="str">
        <f t="shared" si="2784"/>
        <v>BR$13</v>
      </c>
      <c r="BS2229" s="175" t="str">
        <f t="shared" si="2784"/>
        <v>BS$13</v>
      </c>
      <c r="BT2229" s="175" t="str">
        <f t="shared" si="2784"/>
        <v>BT$13</v>
      </c>
      <c r="BU2229" s="175" t="str">
        <f t="shared" si="2784"/>
        <v>BU$13</v>
      </c>
      <c r="BV2229" s="175" t="str">
        <f t="shared" si="2784"/>
        <v>BV$13</v>
      </c>
      <c r="BW2229" s="175" t="str">
        <f t="shared" si="2784"/>
        <v>BW$13</v>
      </c>
      <c r="BX2229" s="175" t="str">
        <f t="shared" si="2784"/>
        <v>BX$13</v>
      </c>
      <c r="BY2229" s="175" t="str">
        <f t="shared" si="2784"/>
        <v>BY$13</v>
      </c>
      <c r="BZ2229" s="175" t="str">
        <f t="shared" si="2784"/>
        <v>BZ$13</v>
      </c>
      <c r="CA2229" s="175" t="str">
        <f t="shared" si="2784"/>
        <v>CA$13</v>
      </c>
      <c r="CB2229" s="175" t="str">
        <f t="shared" si="2784"/>
        <v>CB$13</v>
      </c>
      <c r="CC2229" s="175" t="str">
        <f t="shared" si="2784"/>
        <v>CC$13</v>
      </c>
      <c r="CD2229" s="175" t="str">
        <f t="shared" si="2784"/>
        <v>CD$13</v>
      </c>
      <c r="CE2229" s="175" t="str">
        <f t="shared" ref="CE2229:CK2229" si="2785">CE2212</f>
        <v>CE$13</v>
      </c>
      <c r="CF2229" s="175" t="str">
        <f t="shared" si="2785"/>
        <v>CF$13</v>
      </c>
      <c r="CG2229" s="175" t="str">
        <f t="shared" si="2785"/>
        <v>CG$13</v>
      </c>
      <c r="CH2229" s="175" t="str">
        <f t="shared" si="2785"/>
        <v>CH$13</v>
      </c>
      <c r="CI2229" s="175" t="str">
        <f t="shared" si="2785"/>
        <v>CI$13</v>
      </c>
      <c r="CJ2229" s="175" t="str">
        <f t="shared" si="2785"/>
        <v>CJ$13</v>
      </c>
      <c r="CK2229" s="175" t="str">
        <f t="shared" si="2785"/>
        <v>CK$13</v>
      </c>
      <c r="CL2229" s="175" t="str">
        <f t="shared" ref="CL2229" si="2786">CL2212</f>
        <v>CL$13</v>
      </c>
    </row>
    <row r="2230" spans="2:90" x14ac:dyDescent="0.4">
      <c r="B2230" s="132" t="str">
        <f>B2217</f>
        <v>Secondary GMV:</v>
      </c>
      <c r="D2230" t="s">
        <v>766</v>
      </c>
      <c r="E2230" s="8" t="str">
        <f t="shared" si="2763"/>
        <v>2230 GMV-S</v>
      </c>
      <c r="G2230" t="s">
        <v>332</v>
      </c>
      <c r="H2230" s="12"/>
      <c r="I2230" s="60"/>
      <c r="J2230" s="60"/>
      <c r="K2230" s="15"/>
      <c r="L2230" s="15"/>
      <c r="M2230" s="15"/>
      <c r="N2230" s="15"/>
      <c r="O2230" s="15"/>
      <c r="P2230" s="15"/>
      <c r="R2230" s="15"/>
      <c r="S2230" s="175">
        <f t="shared" ref="S2230" si="2787">S2213</f>
        <v>0</v>
      </c>
      <c r="T2230" s="175">
        <f t="shared" ref="T2230:AX2230" si="2788">T2213</f>
        <v>0</v>
      </c>
      <c r="U2230" s="175">
        <f t="shared" si="2788"/>
        <v>0</v>
      </c>
      <c r="V2230" s="175">
        <f t="shared" si="2788"/>
        <v>0</v>
      </c>
      <c r="W2230" s="175">
        <f t="shared" si="2788"/>
        <v>0</v>
      </c>
      <c r="X2230" s="175">
        <f t="shared" si="2788"/>
        <v>0</v>
      </c>
      <c r="Y2230" s="175">
        <f t="shared" si="2788"/>
        <v>0</v>
      </c>
      <c r="Z2230" s="175">
        <f t="shared" si="2788"/>
        <v>0</v>
      </c>
      <c r="AA2230" s="175">
        <f t="shared" si="2788"/>
        <v>0</v>
      </c>
      <c r="AB2230" s="175">
        <f t="shared" si="2788"/>
        <v>0</v>
      </c>
      <c r="AC2230" s="175">
        <f t="shared" si="2788"/>
        <v>0</v>
      </c>
      <c r="AD2230" s="175">
        <f t="shared" si="2788"/>
        <v>0</v>
      </c>
      <c r="AE2230" s="175">
        <f t="shared" si="2788"/>
        <v>0</v>
      </c>
      <c r="AF2230" s="175">
        <f t="shared" si="2788"/>
        <v>0</v>
      </c>
      <c r="AG2230" s="175">
        <f t="shared" si="2788"/>
        <v>0</v>
      </c>
      <c r="AH2230" s="175">
        <f t="shared" si="2788"/>
        <v>0</v>
      </c>
      <c r="AI2230" s="175">
        <f t="shared" si="2788"/>
        <v>0</v>
      </c>
      <c r="AJ2230" s="175">
        <f t="shared" si="2788"/>
        <v>0</v>
      </c>
      <c r="AK2230" s="175">
        <f t="shared" si="2788"/>
        <v>0</v>
      </c>
      <c r="AL2230" s="175">
        <f t="shared" si="2788"/>
        <v>0</v>
      </c>
      <c r="AM2230" s="175">
        <f t="shared" si="2788"/>
        <v>0</v>
      </c>
      <c r="AN2230" s="175">
        <f t="shared" si="2788"/>
        <v>0</v>
      </c>
      <c r="AO2230" s="175">
        <f t="shared" si="2788"/>
        <v>0</v>
      </c>
      <c r="AP2230" s="175">
        <f t="shared" si="2788"/>
        <v>0</v>
      </c>
      <c r="AQ2230" s="175">
        <f t="shared" si="2788"/>
        <v>0</v>
      </c>
      <c r="AR2230" s="175">
        <f t="shared" si="2788"/>
        <v>0</v>
      </c>
      <c r="AS2230" s="175">
        <f t="shared" si="2788"/>
        <v>0</v>
      </c>
      <c r="AT2230" s="175">
        <f t="shared" si="2788"/>
        <v>0</v>
      </c>
      <c r="AU2230" s="175">
        <f t="shared" si="2788"/>
        <v>0</v>
      </c>
      <c r="AV2230" s="175">
        <f t="shared" si="2788"/>
        <v>0</v>
      </c>
      <c r="AW2230" s="175">
        <f t="shared" si="2788"/>
        <v>0</v>
      </c>
      <c r="AX2230" s="175">
        <f t="shared" si="2788"/>
        <v>0</v>
      </c>
      <c r="AY2230" s="175">
        <f t="shared" ref="AY2230:CD2230" si="2789">AY2213</f>
        <v>0</v>
      </c>
      <c r="AZ2230" s="175">
        <f t="shared" si="2789"/>
        <v>0</v>
      </c>
      <c r="BA2230" s="175">
        <f t="shared" si="2789"/>
        <v>0</v>
      </c>
      <c r="BB2230" s="175">
        <f t="shared" si="2789"/>
        <v>0</v>
      </c>
      <c r="BC2230" s="175">
        <f t="shared" si="2789"/>
        <v>0</v>
      </c>
      <c r="BD2230" s="175">
        <f t="shared" si="2789"/>
        <v>0</v>
      </c>
      <c r="BE2230" s="175">
        <f t="shared" si="2789"/>
        <v>0</v>
      </c>
      <c r="BF2230" s="175">
        <f t="shared" si="2789"/>
        <v>0</v>
      </c>
      <c r="BG2230" s="175">
        <f t="shared" si="2789"/>
        <v>0</v>
      </c>
      <c r="BH2230" s="175">
        <f t="shared" si="2789"/>
        <v>0</v>
      </c>
      <c r="BI2230" s="175">
        <f t="shared" si="2789"/>
        <v>0</v>
      </c>
      <c r="BJ2230" s="175">
        <f t="shared" si="2789"/>
        <v>0</v>
      </c>
      <c r="BK2230" s="175">
        <f t="shared" si="2789"/>
        <v>0</v>
      </c>
      <c r="BL2230" s="175">
        <f t="shared" si="2789"/>
        <v>0</v>
      </c>
      <c r="BM2230" s="175">
        <f t="shared" si="2789"/>
        <v>0</v>
      </c>
      <c r="BN2230" s="175">
        <f t="shared" si="2789"/>
        <v>0</v>
      </c>
      <c r="BO2230" s="175">
        <f t="shared" si="2789"/>
        <v>0</v>
      </c>
      <c r="BP2230" s="175">
        <f t="shared" si="2789"/>
        <v>0</v>
      </c>
      <c r="BQ2230" s="175">
        <f t="shared" si="2789"/>
        <v>0</v>
      </c>
      <c r="BR2230" s="175">
        <f t="shared" si="2789"/>
        <v>0</v>
      </c>
      <c r="BS2230" s="175">
        <f t="shared" si="2789"/>
        <v>0</v>
      </c>
      <c r="BT2230" s="175">
        <f t="shared" si="2789"/>
        <v>0</v>
      </c>
      <c r="BU2230" s="175">
        <f t="shared" si="2789"/>
        <v>0</v>
      </c>
      <c r="BV2230" s="175">
        <f t="shared" si="2789"/>
        <v>0</v>
      </c>
      <c r="BW2230" s="175">
        <f t="shared" si="2789"/>
        <v>0</v>
      </c>
      <c r="BX2230" s="175">
        <f t="shared" si="2789"/>
        <v>0</v>
      </c>
      <c r="BY2230" s="175">
        <f t="shared" si="2789"/>
        <v>0</v>
      </c>
      <c r="BZ2230" s="175">
        <f t="shared" si="2789"/>
        <v>0</v>
      </c>
      <c r="CA2230" s="175">
        <f t="shared" si="2789"/>
        <v>0</v>
      </c>
      <c r="CB2230" s="175">
        <f t="shared" si="2789"/>
        <v>0</v>
      </c>
      <c r="CC2230" s="175">
        <f t="shared" si="2789"/>
        <v>0</v>
      </c>
      <c r="CD2230" s="175">
        <f t="shared" si="2789"/>
        <v>0</v>
      </c>
      <c r="CE2230" s="175">
        <f t="shared" ref="CE2230:CK2230" si="2790">CE2213</f>
        <v>0</v>
      </c>
      <c r="CF2230" s="175">
        <f t="shared" si="2790"/>
        <v>0</v>
      </c>
      <c r="CG2230" s="175">
        <f t="shared" si="2790"/>
        <v>0</v>
      </c>
      <c r="CH2230" s="175">
        <f t="shared" si="2790"/>
        <v>0</v>
      </c>
      <c r="CI2230" s="175">
        <f t="shared" si="2790"/>
        <v>0</v>
      </c>
      <c r="CJ2230" s="175">
        <f t="shared" si="2790"/>
        <v>0</v>
      </c>
      <c r="CK2230" s="175">
        <f t="shared" si="2790"/>
        <v>0</v>
      </c>
      <c r="CL2230" s="175">
        <f t="shared" ref="CL2230" si="2791">CL2213</f>
        <v>0</v>
      </c>
    </row>
    <row r="2231" spans="2:90" x14ac:dyDescent="0.4">
      <c r="B2231" s="235" t="str">
        <f>IFERROR(SUBSTITUTE(TRIM(MID(B2217, SEARCH("-", B2217) + 1, LEN(B2217))),":",""),"no unit")</f>
        <v>no unit</v>
      </c>
      <c r="D2231" t="s">
        <v>766</v>
      </c>
      <c r="E2231" s="8" t="str">
        <f t="shared" si="2763"/>
        <v>2231 GMV-S</v>
      </c>
      <c r="G2231" t="s">
        <v>332</v>
      </c>
      <c r="H2231" s="12"/>
      <c r="I2231" s="60"/>
      <c r="J2231" s="60"/>
      <c r="K2231" s="15"/>
      <c r="L2231" s="15"/>
      <c r="M2231" s="15"/>
      <c r="N2231" s="15"/>
      <c r="O2231" s="15"/>
      <c r="P2231" s="15"/>
      <c r="R2231" s="15"/>
    </row>
    <row r="2232" spans="2:90" x14ac:dyDescent="0.4">
      <c r="B2232" s="132" t="str">
        <f>B2215</f>
        <v>Secondary revenue driver</v>
      </c>
      <c r="D2232" t="s">
        <v>766</v>
      </c>
      <c r="E2232" s="8" t="str">
        <f t="shared" ref="E2232" si="2792">ROW()&amp;" "&amp;D2232</f>
        <v>2232 GMV-S</v>
      </c>
      <c r="G2232" t="s">
        <v>332</v>
      </c>
      <c r="H2232" s="12"/>
      <c r="I2232" s="60"/>
      <c r="J2232" s="60"/>
      <c r="K2232" s="15"/>
      <c r="L2232" s="15"/>
      <c r="M2232" s="15"/>
      <c r="N2232" s="15"/>
      <c r="O2232" s="15"/>
      <c r="P2232" s="15"/>
      <c r="R2232" s="15"/>
      <c r="S2232" s="199" t="str">
        <f t="shared" ref="S2232" si="2793">ADDRESS(ROW(S2224),COLUMN(S2224),2)</f>
        <v>S$2224</v>
      </c>
      <c r="T2232" s="199" t="str">
        <f t="shared" ref="T2232:CE2232" si="2794">ADDRESS(ROW(T2224),COLUMN(T2224),2)</f>
        <v>T$2224</v>
      </c>
      <c r="U2232" s="199" t="str">
        <f t="shared" si="2794"/>
        <v>U$2224</v>
      </c>
      <c r="V2232" s="199" t="str">
        <f t="shared" si="2794"/>
        <v>V$2224</v>
      </c>
      <c r="W2232" s="199" t="str">
        <f t="shared" si="2794"/>
        <v>W$2224</v>
      </c>
      <c r="X2232" s="199" t="str">
        <f t="shared" si="2794"/>
        <v>X$2224</v>
      </c>
      <c r="Y2232" s="199" t="str">
        <f t="shared" si="2794"/>
        <v>Y$2224</v>
      </c>
      <c r="Z2232" s="199" t="str">
        <f t="shared" si="2794"/>
        <v>Z$2224</v>
      </c>
      <c r="AA2232" s="199" t="str">
        <f t="shared" si="2794"/>
        <v>AA$2224</v>
      </c>
      <c r="AB2232" s="199" t="str">
        <f t="shared" si="2794"/>
        <v>AB$2224</v>
      </c>
      <c r="AC2232" s="199" t="str">
        <f t="shared" si="2794"/>
        <v>AC$2224</v>
      </c>
      <c r="AD2232" s="199" t="str">
        <f t="shared" si="2794"/>
        <v>AD$2224</v>
      </c>
      <c r="AE2232" s="199" t="str">
        <f t="shared" si="2794"/>
        <v>AE$2224</v>
      </c>
      <c r="AF2232" s="199" t="str">
        <f t="shared" si="2794"/>
        <v>AF$2224</v>
      </c>
      <c r="AG2232" s="199" t="str">
        <f t="shared" si="2794"/>
        <v>AG$2224</v>
      </c>
      <c r="AH2232" s="199" t="str">
        <f t="shared" si="2794"/>
        <v>AH$2224</v>
      </c>
      <c r="AI2232" s="199" t="str">
        <f t="shared" si="2794"/>
        <v>AI$2224</v>
      </c>
      <c r="AJ2232" s="199" t="str">
        <f t="shared" si="2794"/>
        <v>AJ$2224</v>
      </c>
      <c r="AK2232" s="199" t="str">
        <f t="shared" si="2794"/>
        <v>AK$2224</v>
      </c>
      <c r="AL2232" s="199" t="str">
        <f t="shared" si="2794"/>
        <v>AL$2224</v>
      </c>
      <c r="AM2232" s="199" t="str">
        <f t="shared" si="2794"/>
        <v>AM$2224</v>
      </c>
      <c r="AN2232" s="199" t="str">
        <f t="shared" si="2794"/>
        <v>AN$2224</v>
      </c>
      <c r="AO2232" s="199" t="str">
        <f t="shared" si="2794"/>
        <v>AO$2224</v>
      </c>
      <c r="AP2232" s="199" t="str">
        <f t="shared" si="2794"/>
        <v>AP$2224</v>
      </c>
      <c r="AQ2232" s="199" t="str">
        <f t="shared" si="2794"/>
        <v>AQ$2224</v>
      </c>
      <c r="AR2232" s="199" t="str">
        <f t="shared" si="2794"/>
        <v>AR$2224</v>
      </c>
      <c r="AS2232" s="199" t="str">
        <f t="shared" si="2794"/>
        <v>AS$2224</v>
      </c>
      <c r="AT2232" s="199" t="str">
        <f t="shared" si="2794"/>
        <v>AT$2224</v>
      </c>
      <c r="AU2232" s="199" t="str">
        <f t="shared" si="2794"/>
        <v>AU$2224</v>
      </c>
      <c r="AV2232" s="199" t="str">
        <f t="shared" si="2794"/>
        <v>AV$2224</v>
      </c>
      <c r="AW2232" s="199" t="str">
        <f t="shared" si="2794"/>
        <v>AW$2224</v>
      </c>
      <c r="AX2232" s="199" t="str">
        <f t="shared" si="2794"/>
        <v>AX$2224</v>
      </c>
      <c r="AY2232" s="199" t="str">
        <f t="shared" si="2794"/>
        <v>AY$2224</v>
      </c>
      <c r="AZ2232" s="199" t="str">
        <f t="shared" si="2794"/>
        <v>AZ$2224</v>
      </c>
      <c r="BA2232" s="199" t="str">
        <f t="shared" si="2794"/>
        <v>BA$2224</v>
      </c>
      <c r="BB2232" s="199" t="str">
        <f t="shared" si="2794"/>
        <v>BB$2224</v>
      </c>
      <c r="BC2232" s="199" t="str">
        <f t="shared" si="2794"/>
        <v>BC$2224</v>
      </c>
      <c r="BD2232" s="199" t="str">
        <f t="shared" si="2794"/>
        <v>BD$2224</v>
      </c>
      <c r="BE2232" s="199" t="str">
        <f t="shared" si="2794"/>
        <v>BE$2224</v>
      </c>
      <c r="BF2232" s="199" t="str">
        <f t="shared" si="2794"/>
        <v>BF$2224</v>
      </c>
      <c r="BG2232" s="199" t="str">
        <f t="shared" si="2794"/>
        <v>BG$2224</v>
      </c>
      <c r="BH2232" s="199" t="str">
        <f t="shared" si="2794"/>
        <v>BH$2224</v>
      </c>
      <c r="BI2232" s="199" t="str">
        <f t="shared" si="2794"/>
        <v>BI$2224</v>
      </c>
      <c r="BJ2232" s="199" t="str">
        <f t="shared" si="2794"/>
        <v>BJ$2224</v>
      </c>
      <c r="BK2232" s="199" t="str">
        <f t="shared" si="2794"/>
        <v>BK$2224</v>
      </c>
      <c r="BL2232" s="199" t="str">
        <f t="shared" si="2794"/>
        <v>BL$2224</v>
      </c>
      <c r="BM2232" s="199" t="str">
        <f t="shared" si="2794"/>
        <v>BM$2224</v>
      </c>
      <c r="BN2232" s="199" t="str">
        <f t="shared" si="2794"/>
        <v>BN$2224</v>
      </c>
      <c r="BO2232" s="199" t="str">
        <f t="shared" si="2794"/>
        <v>BO$2224</v>
      </c>
      <c r="BP2232" s="199" t="str">
        <f t="shared" si="2794"/>
        <v>BP$2224</v>
      </c>
      <c r="BQ2232" s="199" t="str">
        <f t="shared" si="2794"/>
        <v>BQ$2224</v>
      </c>
      <c r="BR2232" s="199" t="str">
        <f t="shared" si="2794"/>
        <v>BR$2224</v>
      </c>
      <c r="BS2232" s="199" t="str">
        <f t="shared" si="2794"/>
        <v>BS$2224</v>
      </c>
      <c r="BT2232" s="199" t="str">
        <f t="shared" si="2794"/>
        <v>BT$2224</v>
      </c>
      <c r="BU2232" s="199" t="str">
        <f t="shared" si="2794"/>
        <v>BU$2224</v>
      </c>
      <c r="BV2232" s="199" t="str">
        <f t="shared" si="2794"/>
        <v>BV$2224</v>
      </c>
      <c r="BW2232" s="199" t="str">
        <f t="shared" si="2794"/>
        <v>BW$2224</v>
      </c>
      <c r="BX2232" s="199" t="str">
        <f t="shared" si="2794"/>
        <v>BX$2224</v>
      </c>
      <c r="BY2232" s="199" t="str">
        <f t="shared" si="2794"/>
        <v>BY$2224</v>
      </c>
      <c r="BZ2232" s="199" t="str">
        <f t="shared" si="2794"/>
        <v>BZ$2224</v>
      </c>
      <c r="CA2232" s="199" t="str">
        <f t="shared" si="2794"/>
        <v>CA$2224</v>
      </c>
      <c r="CB2232" s="199" t="str">
        <f t="shared" si="2794"/>
        <v>CB$2224</v>
      </c>
      <c r="CC2232" s="199" t="str">
        <f t="shared" si="2794"/>
        <v>CC$2224</v>
      </c>
      <c r="CD2232" s="199" t="str">
        <f t="shared" si="2794"/>
        <v>CD$2224</v>
      </c>
      <c r="CE2232" s="199" t="str">
        <f t="shared" si="2794"/>
        <v>CE$2224</v>
      </c>
      <c r="CF2232" s="199" t="str">
        <f t="shared" ref="CF2232:CK2232" si="2795">ADDRESS(ROW(CF2224),COLUMN(CF2224),2)</f>
        <v>CF$2224</v>
      </c>
      <c r="CG2232" s="199" t="str">
        <f t="shared" si="2795"/>
        <v>CG$2224</v>
      </c>
      <c r="CH2232" s="199" t="str">
        <f t="shared" si="2795"/>
        <v>CH$2224</v>
      </c>
      <c r="CI2232" s="199" t="str">
        <f t="shared" si="2795"/>
        <v>CI$2224</v>
      </c>
      <c r="CJ2232" s="199" t="str">
        <f t="shared" si="2795"/>
        <v>CJ$2224</v>
      </c>
      <c r="CK2232" s="199" t="str">
        <f t="shared" si="2795"/>
        <v>CK$2224</v>
      </c>
      <c r="CL2232" s="199" t="str">
        <f t="shared" ref="CL2232" si="2796">ADDRESS(ROW(CL2224),COLUMN(CL2224),2)</f>
        <v>CL$2224</v>
      </c>
    </row>
    <row r="2233" spans="2:90" x14ac:dyDescent="0.4">
      <c r="B2233" s="132" t="str">
        <f>B2216</f>
        <v>Secondary volume driver</v>
      </c>
      <c r="D2233" t="s">
        <v>766</v>
      </c>
      <c r="E2233" s="8" t="str">
        <f t="shared" si="2763"/>
        <v>2233 GMV-S</v>
      </c>
      <c r="G2233" t="s">
        <v>332</v>
      </c>
      <c r="H2233" s="12"/>
      <c r="I2233" s="60"/>
      <c r="J2233" s="60"/>
      <c r="K2233" s="15"/>
      <c r="L2233" s="15"/>
      <c r="M2233" s="15"/>
      <c r="N2233" s="15"/>
      <c r="O2233" s="15"/>
      <c r="P2233" s="15"/>
      <c r="R2233" s="15"/>
      <c r="S2233" s="175" t="str">
        <f t="shared" ref="S2233" si="2797">S2216</f>
        <v>S$15</v>
      </c>
      <c r="T2233" s="175" t="str">
        <f t="shared" ref="T2233:AX2233" si="2798">T2216</f>
        <v>T$15</v>
      </c>
      <c r="U2233" s="175" t="str">
        <f t="shared" si="2798"/>
        <v>U$15</v>
      </c>
      <c r="V2233" s="175" t="str">
        <f t="shared" si="2798"/>
        <v>V$15</v>
      </c>
      <c r="W2233" s="175" t="str">
        <f t="shared" si="2798"/>
        <v>W$15</v>
      </c>
      <c r="X2233" s="175" t="str">
        <f t="shared" si="2798"/>
        <v>X$15</v>
      </c>
      <c r="Y2233" s="175" t="str">
        <f t="shared" si="2798"/>
        <v>Y$15</v>
      </c>
      <c r="Z2233" s="175" t="str">
        <f t="shared" si="2798"/>
        <v>Z$15</v>
      </c>
      <c r="AA2233" s="175" t="str">
        <f t="shared" si="2798"/>
        <v>AA$15</v>
      </c>
      <c r="AB2233" s="175" t="str">
        <f t="shared" si="2798"/>
        <v>AB$15</v>
      </c>
      <c r="AC2233" s="175" t="str">
        <f t="shared" si="2798"/>
        <v>AC$15</v>
      </c>
      <c r="AD2233" s="175" t="str">
        <f t="shared" si="2798"/>
        <v>AD$15</v>
      </c>
      <c r="AE2233" s="175" t="str">
        <f t="shared" si="2798"/>
        <v>AE$15</v>
      </c>
      <c r="AF2233" s="175" t="str">
        <f t="shared" si="2798"/>
        <v>AF$15</v>
      </c>
      <c r="AG2233" s="175" t="str">
        <f t="shared" si="2798"/>
        <v>AG$15</v>
      </c>
      <c r="AH2233" s="175" t="str">
        <f t="shared" si="2798"/>
        <v>AH$15</v>
      </c>
      <c r="AI2233" s="175" t="str">
        <f t="shared" si="2798"/>
        <v>AI$15</v>
      </c>
      <c r="AJ2233" s="175" t="str">
        <f t="shared" si="2798"/>
        <v>AJ$15</v>
      </c>
      <c r="AK2233" s="175" t="str">
        <f t="shared" si="2798"/>
        <v>AK$15</v>
      </c>
      <c r="AL2233" s="175" t="str">
        <f t="shared" si="2798"/>
        <v>AL$15</v>
      </c>
      <c r="AM2233" s="175" t="str">
        <f t="shared" si="2798"/>
        <v>AM$15</v>
      </c>
      <c r="AN2233" s="175" t="str">
        <f t="shared" si="2798"/>
        <v>AN$15</v>
      </c>
      <c r="AO2233" s="175" t="str">
        <f t="shared" si="2798"/>
        <v>AO$15</v>
      </c>
      <c r="AP2233" s="175" t="str">
        <f t="shared" si="2798"/>
        <v>AP$15</v>
      </c>
      <c r="AQ2233" s="175" t="str">
        <f t="shared" si="2798"/>
        <v>AQ$15</v>
      </c>
      <c r="AR2233" s="175" t="str">
        <f t="shared" si="2798"/>
        <v>AR$15</v>
      </c>
      <c r="AS2233" s="175" t="str">
        <f t="shared" si="2798"/>
        <v>AS$15</v>
      </c>
      <c r="AT2233" s="175" t="str">
        <f t="shared" si="2798"/>
        <v>AT$15</v>
      </c>
      <c r="AU2233" s="175" t="str">
        <f t="shared" si="2798"/>
        <v>AU$15</v>
      </c>
      <c r="AV2233" s="175" t="str">
        <f t="shared" si="2798"/>
        <v>AV$15</v>
      </c>
      <c r="AW2233" s="175" t="str">
        <f t="shared" si="2798"/>
        <v>AW$15</v>
      </c>
      <c r="AX2233" s="175" t="str">
        <f t="shared" si="2798"/>
        <v>AX$15</v>
      </c>
      <c r="AY2233" s="175" t="str">
        <f t="shared" ref="AY2233:CD2233" si="2799">AY2216</f>
        <v>AY$15</v>
      </c>
      <c r="AZ2233" s="175" t="str">
        <f t="shared" si="2799"/>
        <v>AZ$15</v>
      </c>
      <c r="BA2233" s="175" t="str">
        <f t="shared" si="2799"/>
        <v>BA$15</v>
      </c>
      <c r="BB2233" s="175" t="str">
        <f t="shared" si="2799"/>
        <v>BB$15</v>
      </c>
      <c r="BC2233" s="175" t="str">
        <f t="shared" si="2799"/>
        <v>BC$15</v>
      </c>
      <c r="BD2233" s="175" t="str">
        <f t="shared" si="2799"/>
        <v>BD$15</v>
      </c>
      <c r="BE2233" s="175" t="str">
        <f t="shared" si="2799"/>
        <v>BE$15</v>
      </c>
      <c r="BF2233" s="175" t="str">
        <f t="shared" si="2799"/>
        <v>BF$15</v>
      </c>
      <c r="BG2233" s="175" t="str">
        <f t="shared" si="2799"/>
        <v>BG$15</v>
      </c>
      <c r="BH2233" s="175" t="str">
        <f t="shared" si="2799"/>
        <v>BH$15</v>
      </c>
      <c r="BI2233" s="175" t="str">
        <f t="shared" si="2799"/>
        <v>BI$15</v>
      </c>
      <c r="BJ2233" s="175" t="str">
        <f t="shared" si="2799"/>
        <v>BJ$15</v>
      </c>
      <c r="BK2233" s="175" t="str">
        <f t="shared" si="2799"/>
        <v>BK$15</v>
      </c>
      <c r="BL2233" s="175" t="str">
        <f t="shared" si="2799"/>
        <v>BL$15</v>
      </c>
      <c r="BM2233" s="175" t="str">
        <f t="shared" si="2799"/>
        <v>BM$15</v>
      </c>
      <c r="BN2233" s="175" t="str">
        <f t="shared" si="2799"/>
        <v>BN$15</v>
      </c>
      <c r="BO2233" s="175" t="str">
        <f t="shared" si="2799"/>
        <v>BO$15</v>
      </c>
      <c r="BP2233" s="175" t="str">
        <f t="shared" si="2799"/>
        <v>BP$15</v>
      </c>
      <c r="BQ2233" s="175" t="str">
        <f t="shared" si="2799"/>
        <v>BQ$15</v>
      </c>
      <c r="BR2233" s="175" t="str">
        <f t="shared" si="2799"/>
        <v>BR$15</v>
      </c>
      <c r="BS2233" s="175" t="str">
        <f t="shared" si="2799"/>
        <v>BS$15</v>
      </c>
      <c r="BT2233" s="175" t="str">
        <f t="shared" si="2799"/>
        <v>BT$15</v>
      </c>
      <c r="BU2233" s="175" t="str">
        <f t="shared" si="2799"/>
        <v>BU$15</v>
      </c>
      <c r="BV2233" s="175" t="str">
        <f t="shared" si="2799"/>
        <v>BV$15</v>
      </c>
      <c r="BW2233" s="175" t="str">
        <f t="shared" si="2799"/>
        <v>BW$15</v>
      </c>
      <c r="BX2233" s="175" t="str">
        <f t="shared" si="2799"/>
        <v>BX$15</v>
      </c>
      <c r="BY2233" s="175" t="str">
        <f t="shared" si="2799"/>
        <v>BY$15</v>
      </c>
      <c r="BZ2233" s="175" t="str">
        <f t="shared" si="2799"/>
        <v>BZ$15</v>
      </c>
      <c r="CA2233" s="175" t="str">
        <f t="shared" si="2799"/>
        <v>CA$15</v>
      </c>
      <c r="CB2233" s="175" t="str">
        <f t="shared" si="2799"/>
        <v>CB$15</v>
      </c>
      <c r="CC2233" s="175" t="str">
        <f t="shared" si="2799"/>
        <v>CC$15</v>
      </c>
      <c r="CD2233" s="175" t="str">
        <f t="shared" si="2799"/>
        <v>CD$15</v>
      </c>
      <c r="CE2233" s="175" t="str">
        <f t="shared" ref="CE2233:CK2233" si="2800">CE2216</f>
        <v>CE$15</v>
      </c>
      <c r="CF2233" s="175" t="str">
        <f t="shared" si="2800"/>
        <v>CF$15</v>
      </c>
      <c r="CG2233" s="175" t="str">
        <f t="shared" si="2800"/>
        <v>CG$15</v>
      </c>
      <c r="CH2233" s="175" t="str">
        <f t="shared" si="2800"/>
        <v>CH$15</v>
      </c>
      <c r="CI2233" s="175" t="str">
        <f t="shared" si="2800"/>
        <v>CI$15</v>
      </c>
      <c r="CJ2233" s="175" t="str">
        <f t="shared" si="2800"/>
        <v>CJ$15</v>
      </c>
      <c r="CK2233" s="175" t="str">
        <f t="shared" si="2800"/>
        <v>CK$15</v>
      </c>
      <c r="CL2233" s="175" t="str">
        <f t="shared" ref="CL2233" si="2801">CL2216</f>
        <v>CL$15</v>
      </c>
    </row>
    <row r="2235" spans="2:90" x14ac:dyDescent="0.4">
      <c r="B2235" s="171" t="s">
        <v>490</v>
      </c>
      <c r="E2235" s="8"/>
      <c r="H2235" s="170"/>
      <c r="I2235" s="172"/>
      <c r="J2235" s="172"/>
      <c r="K2235" s="193"/>
      <c r="L2235" s="193"/>
      <c r="M2235" s="193"/>
      <c r="N2235" s="193"/>
      <c r="O2235" s="193"/>
      <c r="P2235" s="193"/>
      <c r="R2235" s="194"/>
      <c r="S2235" s="170"/>
      <c r="T2235" s="170"/>
      <c r="U2235" s="170"/>
      <c r="V2235" s="170"/>
      <c r="W2235" s="170"/>
      <c r="X2235" s="170"/>
      <c r="Y2235" s="170"/>
      <c r="Z2235" s="170"/>
      <c r="AA2235" s="170"/>
      <c r="AB2235" s="170"/>
      <c r="AC2235" s="170"/>
      <c r="AD2235" s="170"/>
      <c r="AE2235" s="170"/>
      <c r="AF2235" s="170"/>
      <c r="AG2235" s="170"/>
      <c r="AH2235" s="170"/>
      <c r="AI2235" s="170"/>
      <c r="AJ2235" s="170"/>
      <c r="AK2235" s="170"/>
      <c r="AL2235" s="170"/>
      <c r="AM2235" s="170"/>
      <c r="AN2235" s="170"/>
      <c r="AO2235" s="170"/>
      <c r="AP2235" s="170"/>
      <c r="AQ2235" s="170"/>
      <c r="AR2235" s="170"/>
      <c r="AS2235" s="170"/>
      <c r="AT2235" s="170"/>
      <c r="AU2235" s="170"/>
      <c r="AV2235" s="170"/>
      <c r="AW2235" s="170"/>
      <c r="AX2235" s="170"/>
      <c r="AY2235" s="170"/>
      <c r="AZ2235" s="170"/>
      <c r="BA2235" s="170"/>
      <c r="BB2235" s="170"/>
      <c r="BC2235" s="170"/>
      <c r="BD2235" s="170"/>
      <c r="BE2235" s="170"/>
      <c r="BF2235" s="170"/>
      <c r="BG2235" s="170"/>
      <c r="BH2235" s="170"/>
      <c r="BI2235" s="170"/>
      <c r="BJ2235" s="170"/>
      <c r="BK2235" s="170"/>
      <c r="BL2235" s="170"/>
      <c r="BM2235" s="170"/>
      <c r="BN2235" s="170"/>
      <c r="BO2235" s="170"/>
      <c r="BP2235" s="170"/>
      <c r="BQ2235" s="170"/>
      <c r="BR2235" s="170"/>
      <c r="BS2235" s="170"/>
      <c r="BT2235" s="170"/>
      <c r="BU2235" s="170"/>
      <c r="BV2235" s="170"/>
      <c r="BW2235" s="170"/>
      <c r="BX2235" s="170"/>
      <c r="BY2235" s="170"/>
      <c r="BZ2235" s="170"/>
      <c r="CA2235" s="170"/>
      <c r="CB2235" s="170"/>
      <c r="CC2235" s="170"/>
      <c r="CD2235" s="170"/>
      <c r="CE2235" s="170"/>
      <c r="CF2235" s="170"/>
      <c r="CG2235" s="170"/>
      <c r="CH2235" s="170"/>
      <c r="CI2235" s="170"/>
      <c r="CJ2235" s="170"/>
      <c r="CK2235" s="170"/>
      <c r="CL2235" s="170"/>
    </row>
    <row r="2236" spans="2:90" x14ac:dyDescent="0.4">
      <c r="B2236" s="171" t="s">
        <v>492</v>
      </c>
      <c r="E2236" s="8"/>
      <c r="H2236" s="170"/>
      <c r="I2236" s="172"/>
      <c r="J2236" s="172"/>
      <c r="K2236" s="193"/>
      <c r="L2236" s="193"/>
      <c r="M2236" s="193"/>
      <c r="N2236" s="193"/>
      <c r="O2236" s="193"/>
      <c r="P2236" s="193"/>
      <c r="R2236" s="194"/>
      <c r="S2236" s="170"/>
      <c r="T2236" s="170"/>
      <c r="U2236" s="170"/>
      <c r="V2236" s="170"/>
      <c r="W2236" s="170"/>
      <c r="X2236" s="170"/>
      <c r="Y2236" s="170"/>
      <c r="Z2236" s="170"/>
      <c r="AA2236" s="170"/>
      <c r="AB2236" s="170"/>
      <c r="AC2236" s="170"/>
      <c r="AD2236" s="170"/>
      <c r="AE2236" s="170"/>
      <c r="AF2236" s="170"/>
      <c r="AG2236" s="170"/>
      <c r="AH2236" s="170"/>
      <c r="AI2236" s="170"/>
      <c r="AJ2236" s="170"/>
      <c r="AK2236" s="170"/>
      <c r="AL2236" s="170"/>
      <c r="AM2236" s="170"/>
      <c r="AN2236" s="170"/>
      <c r="AO2236" s="170"/>
      <c r="AP2236" s="170"/>
      <c r="AQ2236" s="170"/>
      <c r="AR2236" s="170"/>
      <c r="AS2236" s="170"/>
      <c r="AT2236" s="170"/>
      <c r="AU2236" s="170"/>
      <c r="AV2236" s="170"/>
      <c r="AW2236" s="170"/>
      <c r="AX2236" s="170"/>
      <c r="AY2236" s="170"/>
      <c r="AZ2236" s="170"/>
      <c r="BA2236" s="170"/>
      <c r="BB2236" s="170"/>
      <c r="BC2236" s="170"/>
      <c r="BD2236" s="170"/>
      <c r="BE2236" s="170"/>
      <c r="BF2236" s="170"/>
      <c r="BG2236" s="170"/>
      <c r="BH2236" s="170"/>
      <c r="BI2236" s="170"/>
      <c r="BJ2236" s="170"/>
      <c r="BK2236" s="170"/>
      <c r="BL2236" s="170"/>
      <c r="BM2236" s="170"/>
      <c r="BN2236" s="170"/>
      <c r="BO2236" s="170"/>
      <c r="BP2236" s="170"/>
      <c r="BQ2236" s="170"/>
      <c r="BR2236" s="170"/>
      <c r="BS2236" s="170"/>
      <c r="BT2236" s="170"/>
      <c r="BU2236" s="170"/>
      <c r="BV2236" s="170"/>
      <c r="BW2236" s="170"/>
      <c r="BX2236" s="170"/>
      <c r="BY2236" s="170"/>
      <c r="BZ2236" s="170"/>
      <c r="CA2236" s="170"/>
      <c r="CB2236" s="170"/>
      <c r="CC2236" s="170"/>
      <c r="CD2236" s="170"/>
      <c r="CE2236" s="170"/>
      <c r="CF2236" s="170"/>
      <c r="CG2236" s="170"/>
      <c r="CH2236" s="170"/>
      <c r="CI2236" s="170"/>
      <c r="CJ2236" s="170"/>
      <c r="CK2236" s="170"/>
      <c r="CL2236" s="170"/>
    </row>
    <row r="2237" spans="2:90" x14ac:dyDescent="0.4">
      <c r="B2237" s="171" t="s">
        <v>461</v>
      </c>
      <c r="E2237" s="8"/>
      <c r="H2237" s="170"/>
      <c r="I2237" s="172"/>
      <c r="J2237" s="172"/>
      <c r="K2237" s="193"/>
      <c r="L2237" s="193"/>
      <c r="M2237" s="193"/>
      <c r="N2237" s="193"/>
      <c r="O2237" s="193"/>
      <c r="P2237" s="193"/>
      <c r="R2237" s="194"/>
      <c r="S2237" s="195" t="str">
        <f t="shared" ref="S2237:AX2237" si="2802">S$16</f>
        <v>S$12</v>
      </c>
      <c r="T2237" s="195" t="str">
        <f t="shared" si="2802"/>
        <v>T$12</v>
      </c>
      <c r="U2237" s="195" t="str">
        <f t="shared" si="2802"/>
        <v>U$12</v>
      </c>
      <c r="V2237" s="195" t="str">
        <f t="shared" si="2802"/>
        <v>V$12</v>
      </c>
      <c r="W2237" s="195" t="str">
        <f t="shared" si="2802"/>
        <v>W$12</v>
      </c>
      <c r="X2237" s="195" t="str">
        <f t="shared" si="2802"/>
        <v>X$12</v>
      </c>
      <c r="Y2237" s="195" t="str">
        <f t="shared" si="2802"/>
        <v>Y$12</v>
      </c>
      <c r="Z2237" s="195" t="str">
        <f t="shared" si="2802"/>
        <v>Z$12</v>
      </c>
      <c r="AA2237" s="195" t="str">
        <f t="shared" si="2802"/>
        <v>AA$12</v>
      </c>
      <c r="AB2237" s="195" t="str">
        <f t="shared" si="2802"/>
        <v>AB$12</v>
      </c>
      <c r="AC2237" s="195" t="str">
        <f t="shared" si="2802"/>
        <v>AC$12</v>
      </c>
      <c r="AD2237" s="195" t="str">
        <f t="shared" si="2802"/>
        <v>AD$12</v>
      </c>
      <c r="AE2237" s="195" t="str">
        <f t="shared" si="2802"/>
        <v>AE$12</v>
      </c>
      <c r="AF2237" s="195" t="str">
        <f t="shared" si="2802"/>
        <v>AF$12</v>
      </c>
      <c r="AG2237" s="195" t="str">
        <f t="shared" si="2802"/>
        <v>AG$12</v>
      </c>
      <c r="AH2237" s="195" t="str">
        <f t="shared" si="2802"/>
        <v>AH$12</v>
      </c>
      <c r="AI2237" s="195" t="str">
        <f t="shared" si="2802"/>
        <v>AI$12</v>
      </c>
      <c r="AJ2237" s="195" t="str">
        <f t="shared" si="2802"/>
        <v>AJ$12</v>
      </c>
      <c r="AK2237" s="195" t="str">
        <f t="shared" si="2802"/>
        <v>AK$12</v>
      </c>
      <c r="AL2237" s="195" t="str">
        <f t="shared" si="2802"/>
        <v>AL$12</v>
      </c>
      <c r="AM2237" s="195" t="str">
        <f t="shared" si="2802"/>
        <v>AM$12</v>
      </c>
      <c r="AN2237" s="195" t="str">
        <f t="shared" si="2802"/>
        <v>AN$12</v>
      </c>
      <c r="AO2237" s="195" t="str">
        <f t="shared" si="2802"/>
        <v>AO$12</v>
      </c>
      <c r="AP2237" s="195" t="str">
        <f t="shared" si="2802"/>
        <v>AP$12</v>
      </c>
      <c r="AQ2237" s="195" t="str">
        <f t="shared" si="2802"/>
        <v>AQ$12</v>
      </c>
      <c r="AR2237" s="195" t="str">
        <f t="shared" si="2802"/>
        <v>AR$12</v>
      </c>
      <c r="AS2237" s="195" t="str">
        <f t="shared" si="2802"/>
        <v>AS$12</v>
      </c>
      <c r="AT2237" s="195" t="str">
        <f t="shared" si="2802"/>
        <v>AT$12</v>
      </c>
      <c r="AU2237" s="195" t="str">
        <f t="shared" si="2802"/>
        <v>AU$12</v>
      </c>
      <c r="AV2237" s="195" t="str">
        <f t="shared" si="2802"/>
        <v>AV$12</v>
      </c>
      <c r="AW2237" s="195" t="str">
        <f t="shared" si="2802"/>
        <v>AW$12</v>
      </c>
      <c r="AX2237" s="195" t="str">
        <f t="shared" si="2802"/>
        <v>AX$12</v>
      </c>
      <c r="AY2237" s="195" t="str">
        <f t="shared" ref="AY2237:CD2237" si="2803">AY$16</f>
        <v>AY$12</v>
      </c>
      <c r="AZ2237" s="195" t="str">
        <f t="shared" si="2803"/>
        <v>AZ$12</v>
      </c>
      <c r="BA2237" s="195" t="str">
        <f t="shared" si="2803"/>
        <v>BA$12</v>
      </c>
      <c r="BB2237" s="195" t="str">
        <f t="shared" si="2803"/>
        <v>BB$12</v>
      </c>
      <c r="BC2237" s="195" t="str">
        <f t="shared" si="2803"/>
        <v>BC$12</v>
      </c>
      <c r="BD2237" s="195" t="str">
        <f t="shared" si="2803"/>
        <v>BD$12</v>
      </c>
      <c r="BE2237" s="195" t="str">
        <f t="shared" si="2803"/>
        <v>BE$12</v>
      </c>
      <c r="BF2237" s="195" t="str">
        <f t="shared" si="2803"/>
        <v>BF$12</v>
      </c>
      <c r="BG2237" s="195" t="str">
        <f t="shared" si="2803"/>
        <v>BG$12</v>
      </c>
      <c r="BH2237" s="195" t="str">
        <f t="shared" si="2803"/>
        <v>BH$12</v>
      </c>
      <c r="BI2237" s="195" t="str">
        <f t="shared" si="2803"/>
        <v>BI$12</v>
      </c>
      <c r="BJ2237" s="195" t="str">
        <f t="shared" si="2803"/>
        <v>BJ$12</v>
      </c>
      <c r="BK2237" s="195" t="str">
        <f t="shared" si="2803"/>
        <v>BK$12</v>
      </c>
      <c r="BL2237" s="195" t="str">
        <f t="shared" si="2803"/>
        <v>BL$12</v>
      </c>
      <c r="BM2237" s="195" t="str">
        <f t="shared" si="2803"/>
        <v>BM$12</v>
      </c>
      <c r="BN2237" s="195" t="str">
        <f t="shared" si="2803"/>
        <v>BN$12</v>
      </c>
      <c r="BO2237" s="195" t="str">
        <f t="shared" si="2803"/>
        <v>BO$12</v>
      </c>
      <c r="BP2237" s="195" t="str">
        <f t="shared" si="2803"/>
        <v>BP$12</v>
      </c>
      <c r="BQ2237" s="195" t="str">
        <f t="shared" si="2803"/>
        <v>BQ$12</v>
      </c>
      <c r="BR2237" s="195" t="str">
        <f t="shared" si="2803"/>
        <v>BR$12</v>
      </c>
      <c r="BS2237" s="195" t="str">
        <f t="shared" si="2803"/>
        <v>BS$12</v>
      </c>
      <c r="BT2237" s="195" t="str">
        <f t="shared" si="2803"/>
        <v>BT$12</v>
      </c>
      <c r="BU2237" s="195" t="str">
        <f t="shared" si="2803"/>
        <v>BU$12</v>
      </c>
      <c r="BV2237" s="195" t="str">
        <f t="shared" si="2803"/>
        <v>BV$12</v>
      </c>
      <c r="BW2237" s="195" t="str">
        <f t="shared" si="2803"/>
        <v>BW$12</v>
      </c>
      <c r="BX2237" s="195" t="str">
        <f t="shared" si="2803"/>
        <v>BX$12</v>
      </c>
      <c r="BY2237" s="195" t="str">
        <f t="shared" si="2803"/>
        <v>BY$12</v>
      </c>
      <c r="BZ2237" s="195" t="str">
        <f t="shared" si="2803"/>
        <v>BZ$12</v>
      </c>
      <c r="CA2237" s="195" t="str">
        <f t="shared" si="2803"/>
        <v>CA$12</v>
      </c>
      <c r="CB2237" s="195" t="str">
        <f t="shared" si="2803"/>
        <v>CB$12</v>
      </c>
      <c r="CC2237" s="195" t="str">
        <f t="shared" si="2803"/>
        <v>CC$12</v>
      </c>
      <c r="CD2237" s="195" t="str">
        <f t="shared" si="2803"/>
        <v>CD$12</v>
      </c>
      <c r="CE2237" s="195" t="str">
        <f t="shared" ref="CE2237:CL2237" si="2804">CE$16</f>
        <v>CE$12</v>
      </c>
      <c r="CF2237" s="195" t="str">
        <f t="shared" si="2804"/>
        <v>CF$12</v>
      </c>
      <c r="CG2237" s="195" t="str">
        <f t="shared" si="2804"/>
        <v>CG$12</v>
      </c>
      <c r="CH2237" s="195" t="str">
        <f t="shared" si="2804"/>
        <v>CH$12</v>
      </c>
      <c r="CI2237" s="195" t="str">
        <f t="shared" si="2804"/>
        <v>CI$12</v>
      </c>
      <c r="CJ2237" s="195" t="str">
        <f t="shared" si="2804"/>
        <v>CJ$12</v>
      </c>
      <c r="CK2237" s="195" t="str">
        <f t="shared" si="2804"/>
        <v>CK$12</v>
      </c>
      <c r="CL2237" s="195" t="str">
        <f t="shared" si="2804"/>
        <v>CL$12</v>
      </c>
    </row>
    <row r="2238" spans="2:90" x14ac:dyDescent="0.4">
      <c r="B2238" s="171" t="s">
        <v>462</v>
      </c>
      <c r="E2238" s="8"/>
      <c r="H2238" s="196"/>
      <c r="I2238" s="197"/>
      <c r="J2238" s="197"/>
      <c r="K2238" s="198"/>
      <c r="L2238" s="198"/>
      <c r="M2238" s="198"/>
      <c r="N2238" s="198"/>
      <c r="O2238" s="198"/>
      <c r="P2238" s="198"/>
      <c r="R2238" s="198"/>
      <c r="S2238" s="195" t="str">
        <f t="shared" ref="S2238:AX2238" si="2805">S$17</f>
        <v>S$13</v>
      </c>
      <c r="T2238" s="195" t="str">
        <f t="shared" si="2805"/>
        <v>T$13</v>
      </c>
      <c r="U2238" s="195" t="str">
        <f t="shared" si="2805"/>
        <v>U$13</v>
      </c>
      <c r="V2238" s="195" t="str">
        <f t="shared" si="2805"/>
        <v>V$13</v>
      </c>
      <c r="W2238" s="195" t="str">
        <f t="shared" si="2805"/>
        <v>W$13</v>
      </c>
      <c r="X2238" s="195" t="str">
        <f t="shared" si="2805"/>
        <v>X$13</v>
      </c>
      <c r="Y2238" s="195" t="str">
        <f t="shared" si="2805"/>
        <v>Y$13</v>
      </c>
      <c r="Z2238" s="195" t="str">
        <f t="shared" si="2805"/>
        <v>Z$13</v>
      </c>
      <c r="AA2238" s="195" t="str">
        <f t="shared" si="2805"/>
        <v>AA$13</v>
      </c>
      <c r="AB2238" s="195" t="str">
        <f t="shared" si="2805"/>
        <v>AB$13</v>
      </c>
      <c r="AC2238" s="195" t="str">
        <f t="shared" si="2805"/>
        <v>AC$13</v>
      </c>
      <c r="AD2238" s="195" t="str">
        <f t="shared" si="2805"/>
        <v>AD$13</v>
      </c>
      <c r="AE2238" s="195" t="str">
        <f t="shared" si="2805"/>
        <v>AE$13</v>
      </c>
      <c r="AF2238" s="195" t="str">
        <f t="shared" si="2805"/>
        <v>AF$13</v>
      </c>
      <c r="AG2238" s="195" t="str">
        <f t="shared" si="2805"/>
        <v>AG$13</v>
      </c>
      <c r="AH2238" s="195" t="str">
        <f t="shared" si="2805"/>
        <v>AH$13</v>
      </c>
      <c r="AI2238" s="195" t="str">
        <f t="shared" si="2805"/>
        <v>AI$13</v>
      </c>
      <c r="AJ2238" s="195" t="str">
        <f t="shared" si="2805"/>
        <v>AJ$13</v>
      </c>
      <c r="AK2238" s="195" t="str">
        <f t="shared" si="2805"/>
        <v>AK$13</v>
      </c>
      <c r="AL2238" s="195" t="str">
        <f t="shared" si="2805"/>
        <v>AL$13</v>
      </c>
      <c r="AM2238" s="195" t="str">
        <f t="shared" si="2805"/>
        <v>AM$13</v>
      </c>
      <c r="AN2238" s="195" t="str">
        <f t="shared" si="2805"/>
        <v>AN$13</v>
      </c>
      <c r="AO2238" s="195" t="str">
        <f t="shared" si="2805"/>
        <v>AO$13</v>
      </c>
      <c r="AP2238" s="195" t="str">
        <f t="shared" si="2805"/>
        <v>AP$13</v>
      </c>
      <c r="AQ2238" s="195" t="str">
        <f t="shared" si="2805"/>
        <v>AQ$13</v>
      </c>
      <c r="AR2238" s="195" t="str">
        <f t="shared" si="2805"/>
        <v>AR$13</v>
      </c>
      <c r="AS2238" s="195" t="str">
        <f t="shared" si="2805"/>
        <v>AS$13</v>
      </c>
      <c r="AT2238" s="195" t="str">
        <f t="shared" si="2805"/>
        <v>AT$13</v>
      </c>
      <c r="AU2238" s="195" t="str">
        <f t="shared" si="2805"/>
        <v>AU$13</v>
      </c>
      <c r="AV2238" s="195" t="str">
        <f t="shared" si="2805"/>
        <v>AV$13</v>
      </c>
      <c r="AW2238" s="195" t="str">
        <f t="shared" si="2805"/>
        <v>AW$13</v>
      </c>
      <c r="AX2238" s="195" t="str">
        <f t="shared" si="2805"/>
        <v>AX$13</v>
      </c>
      <c r="AY2238" s="195" t="str">
        <f t="shared" ref="AY2238:CD2238" si="2806">AY$17</f>
        <v>AY$13</v>
      </c>
      <c r="AZ2238" s="195" t="str">
        <f t="shared" si="2806"/>
        <v>AZ$13</v>
      </c>
      <c r="BA2238" s="195" t="str">
        <f t="shared" si="2806"/>
        <v>BA$13</v>
      </c>
      <c r="BB2238" s="195" t="str">
        <f t="shared" si="2806"/>
        <v>BB$13</v>
      </c>
      <c r="BC2238" s="195" t="str">
        <f t="shared" si="2806"/>
        <v>BC$13</v>
      </c>
      <c r="BD2238" s="195" t="str">
        <f t="shared" si="2806"/>
        <v>BD$13</v>
      </c>
      <c r="BE2238" s="195" t="str">
        <f t="shared" si="2806"/>
        <v>BE$13</v>
      </c>
      <c r="BF2238" s="195" t="str">
        <f t="shared" si="2806"/>
        <v>BF$13</v>
      </c>
      <c r="BG2238" s="195" t="str">
        <f t="shared" si="2806"/>
        <v>BG$13</v>
      </c>
      <c r="BH2238" s="195" t="str">
        <f t="shared" si="2806"/>
        <v>BH$13</v>
      </c>
      <c r="BI2238" s="195" t="str">
        <f t="shared" si="2806"/>
        <v>BI$13</v>
      </c>
      <c r="BJ2238" s="195" t="str">
        <f t="shared" si="2806"/>
        <v>BJ$13</v>
      </c>
      <c r="BK2238" s="195" t="str">
        <f t="shared" si="2806"/>
        <v>BK$13</v>
      </c>
      <c r="BL2238" s="195" t="str">
        <f t="shared" si="2806"/>
        <v>BL$13</v>
      </c>
      <c r="BM2238" s="195" t="str">
        <f t="shared" si="2806"/>
        <v>BM$13</v>
      </c>
      <c r="BN2238" s="195" t="str">
        <f t="shared" si="2806"/>
        <v>BN$13</v>
      </c>
      <c r="BO2238" s="195" t="str">
        <f t="shared" si="2806"/>
        <v>BO$13</v>
      </c>
      <c r="BP2238" s="195" t="str">
        <f t="shared" si="2806"/>
        <v>BP$13</v>
      </c>
      <c r="BQ2238" s="195" t="str">
        <f t="shared" si="2806"/>
        <v>BQ$13</v>
      </c>
      <c r="BR2238" s="195" t="str">
        <f t="shared" si="2806"/>
        <v>BR$13</v>
      </c>
      <c r="BS2238" s="195" t="str">
        <f t="shared" si="2806"/>
        <v>BS$13</v>
      </c>
      <c r="BT2238" s="195" t="str">
        <f t="shared" si="2806"/>
        <v>BT$13</v>
      </c>
      <c r="BU2238" s="195" t="str">
        <f t="shared" si="2806"/>
        <v>BU$13</v>
      </c>
      <c r="BV2238" s="195" t="str">
        <f t="shared" si="2806"/>
        <v>BV$13</v>
      </c>
      <c r="BW2238" s="195" t="str">
        <f t="shared" si="2806"/>
        <v>BW$13</v>
      </c>
      <c r="BX2238" s="195" t="str">
        <f t="shared" si="2806"/>
        <v>BX$13</v>
      </c>
      <c r="BY2238" s="195" t="str">
        <f t="shared" si="2806"/>
        <v>BY$13</v>
      </c>
      <c r="BZ2238" s="195" t="str">
        <f t="shared" si="2806"/>
        <v>BZ$13</v>
      </c>
      <c r="CA2238" s="195" t="str">
        <f t="shared" si="2806"/>
        <v>CA$13</v>
      </c>
      <c r="CB2238" s="195" t="str">
        <f t="shared" si="2806"/>
        <v>CB$13</v>
      </c>
      <c r="CC2238" s="195" t="str">
        <f t="shared" si="2806"/>
        <v>CC$13</v>
      </c>
      <c r="CD2238" s="195" t="str">
        <f t="shared" si="2806"/>
        <v>CD$13</v>
      </c>
      <c r="CE2238" s="195" t="str">
        <f t="shared" ref="CE2238:CL2238" si="2807">CE$17</f>
        <v>CE$13</v>
      </c>
      <c r="CF2238" s="195" t="str">
        <f t="shared" si="2807"/>
        <v>CF$13</v>
      </c>
      <c r="CG2238" s="195" t="str">
        <f t="shared" si="2807"/>
        <v>CG$13</v>
      </c>
      <c r="CH2238" s="195" t="str">
        <f t="shared" si="2807"/>
        <v>CH$13</v>
      </c>
      <c r="CI2238" s="195" t="str">
        <f t="shared" si="2807"/>
        <v>CI$13</v>
      </c>
      <c r="CJ2238" s="195" t="str">
        <f t="shared" si="2807"/>
        <v>CJ$13</v>
      </c>
      <c r="CK2238" s="195" t="str">
        <f t="shared" si="2807"/>
        <v>CK$13</v>
      </c>
      <c r="CL2238" s="195" t="str">
        <f t="shared" si="2807"/>
        <v>CL$13</v>
      </c>
    </row>
    <row r="2239" spans="2:90" x14ac:dyDescent="0.4">
      <c r="B2239" s="171" t="s">
        <v>491</v>
      </c>
      <c r="E2239" s="8"/>
      <c r="H2239" s="196"/>
      <c r="I2239" s="197"/>
      <c r="J2239" s="197"/>
      <c r="K2239" s="198"/>
      <c r="L2239" s="198"/>
      <c r="M2239" s="198"/>
      <c r="N2239" s="198"/>
      <c r="O2239" s="198"/>
      <c r="P2239" s="198"/>
      <c r="R2239" s="198"/>
      <c r="S2239" s="186"/>
      <c r="T2239" s="186"/>
      <c r="U2239" s="186"/>
      <c r="V2239" s="186"/>
      <c r="W2239" s="186"/>
      <c r="X2239" s="186"/>
      <c r="Y2239" s="186"/>
      <c r="Z2239" s="186"/>
      <c r="AA2239" s="186"/>
      <c r="AB2239" s="186"/>
      <c r="AC2239" s="186"/>
      <c r="AD2239" s="186"/>
      <c r="AE2239" s="186"/>
      <c r="AF2239" s="186"/>
      <c r="AG2239" s="186"/>
      <c r="AH2239" s="186"/>
      <c r="AI2239" s="186"/>
      <c r="AJ2239" s="186"/>
      <c r="AK2239" s="186"/>
      <c r="AL2239" s="186"/>
      <c r="AM2239" s="186"/>
      <c r="AN2239" s="186"/>
      <c r="AO2239" s="186"/>
      <c r="AP2239" s="186"/>
      <c r="AQ2239" s="186"/>
      <c r="AR2239" s="186"/>
      <c r="AS2239" s="186"/>
      <c r="AT2239" s="186"/>
      <c r="AU2239" s="186"/>
      <c r="AV2239" s="186"/>
      <c r="AW2239" s="186"/>
      <c r="AX2239" s="186"/>
      <c r="AY2239" s="186"/>
      <c r="AZ2239" s="186"/>
      <c r="BA2239" s="186"/>
      <c r="BB2239" s="186"/>
      <c r="BC2239" s="186"/>
      <c r="BD2239" s="186"/>
      <c r="BE2239" s="186"/>
      <c r="BF2239" s="186"/>
      <c r="BG2239" s="186"/>
      <c r="BH2239" s="186"/>
      <c r="BI2239" s="186"/>
      <c r="BJ2239" s="186"/>
      <c r="BK2239" s="186"/>
      <c r="BL2239" s="186"/>
      <c r="BM2239" s="186"/>
      <c r="BN2239" s="186"/>
      <c r="BO2239" s="186"/>
      <c r="BP2239" s="186"/>
      <c r="BQ2239" s="186"/>
      <c r="BR2239" s="186"/>
      <c r="BS2239" s="186"/>
      <c r="BT2239" s="186"/>
      <c r="BU2239" s="186"/>
      <c r="BV2239" s="186"/>
      <c r="BW2239" s="186"/>
      <c r="BX2239" s="186"/>
      <c r="BY2239" s="186"/>
      <c r="BZ2239" s="186"/>
      <c r="CA2239" s="186"/>
      <c r="CB2239" s="186"/>
      <c r="CC2239" s="186"/>
      <c r="CD2239" s="186"/>
      <c r="CE2239" s="186"/>
      <c r="CF2239" s="186"/>
      <c r="CG2239" s="186"/>
      <c r="CH2239" s="186"/>
      <c r="CI2239" s="186"/>
      <c r="CJ2239" s="186"/>
      <c r="CK2239" s="186"/>
      <c r="CL2239" s="186"/>
    </row>
    <row r="2240" spans="2:90" x14ac:dyDescent="0.4">
      <c r="B2240" s="171" t="s">
        <v>505</v>
      </c>
      <c r="E2240" s="8"/>
      <c r="H2240" s="196"/>
      <c r="I2240" s="197"/>
      <c r="J2240" s="197"/>
      <c r="K2240" s="198"/>
      <c r="L2240" s="198"/>
      <c r="M2240" s="198"/>
      <c r="N2240" s="198"/>
      <c r="O2240" s="198"/>
      <c r="P2240" s="198"/>
      <c r="R2240" s="198"/>
      <c r="S2240" s="186"/>
      <c r="T2240" s="186"/>
      <c r="U2240" s="186"/>
      <c r="V2240" s="186"/>
      <c r="W2240" s="186"/>
      <c r="X2240" s="186"/>
      <c r="Y2240" s="186"/>
      <c r="Z2240" s="186"/>
      <c r="AA2240" s="186"/>
      <c r="AB2240" s="186"/>
      <c r="AC2240" s="186"/>
      <c r="AD2240" s="186"/>
      <c r="AE2240" s="186"/>
      <c r="AF2240" s="186"/>
      <c r="AG2240" s="186"/>
      <c r="AH2240" s="186"/>
      <c r="AI2240" s="186"/>
      <c r="AJ2240" s="186"/>
      <c r="AK2240" s="186"/>
      <c r="AL2240" s="186"/>
      <c r="AM2240" s="186"/>
      <c r="AN2240" s="186"/>
      <c r="AO2240" s="186"/>
      <c r="AP2240" s="186"/>
      <c r="AQ2240" s="186"/>
      <c r="AR2240" s="186"/>
      <c r="AS2240" s="186"/>
      <c r="AT2240" s="186"/>
      <c r="AU2240" s="186"/>
      <c r="AV2240" s="186"/>
      <c r="AW2240" s="186"/>
      <c r="AX2240" s="186"/>
      <c r="AY2240" s="186"/>
      <c r="AZ2240" s="186"/>
      <c r="BA2240" s="186"/>
      <c r="BB2240" s="186"/>
      <c r="BC2240" s="186"/>
      <c r="BD2240" s="186"/>
      <c r="BE2240" s="186"/>
      <c r="BF2240" s="186"/>
      <c r="BG2240" s="186"/>
      <c r="BH2240" s="186"/>
      <c r="BI2240" s="186"/>
      <c r="BJ2240" s="186"/>
      <c r="BK2240" s="186"/>
      <c r="BL2240" s="186"/>
      <c r="BM2240" s="186"/>
      <c r="BN2240" s="186"/>
      <c r="BO2240" s="186"/>
      <c r="BP2240" s="186"/>
      <c r="BQ2240" s="186"/>
      <c r="BR2240" s="186"/>
      <c r="BS2240" s="186"/>
      <c r="BT2240" s="186"/>
      <c r="BU2240" s="186"/>
      <c r="BV2240" s="186"/>
      <c r="BW2240" s="186"/>
      <c r="BX2240" s="186"/>
      <c r="BY2240" s="186"/>
      <c r="BZ2240" s="186"/>
      <c r="CA2240" s="186"/>
      <c r="CB2240" s="186"/>
      <c r="CC2240" s="186"/>
      <c r="CD2240" s="186"/>
      <c r="CE2240" s="186"/>
      <c r="CF2240" s="186"/>
      <c r="CG2240" s="186"/>
      <c r="CH2240" s="186"/>
      <c r="CI2240" s="186"/>
      <c r="CJ2240" s="186"/>
      <c r="CK2240" s="186"/>
      <c r="CL2240" s="186"/>
    </row>
    <row r="2241" spans="2:90" x14ac:dyDescent="0.4">
      <c r="B2241" s="171" t="s">
        <v>463</v>
      </c>
      <c r="E2241" s="8"/>
      <c r="H2241" s="196"/>
      <c r="I2241" s="197"/>
      <c r="J2241" s="197"/>
      <c r="K2241" s="198"/>
      <c r="L2241" s="198"/>
      <c r="M2241" s="198"/>
      <c r="N2241" s="198"/>
      <c r="O2241" s="198"/>
      <c r="P2241" s="198"/>
      <c r="R2241" s="198"/>
      <c r="S2241" s="186" t="str">
        <f t="shared" ref="S2241:AX2241" si="2808">S$18</f>
        <v>S$14</v>
      </c>
      <c r="T2241" s="186" t="str">
        <f t="shared" si="2808"/>
        <v>T$14</v>
      </c>
      <c r="U2241" s="186" t="str">
        <f t="shared" si="2808"/>
        <v>U$14</v>
      </c>
      <c r="V2241" s="186" t="str">
        <f t="shared" si="2808"/>
        <v>V$14</v>
      </c>
      <c r="W2241" s="186" t="str">
        <f t="shared" si="2808"/>
        <v>W$14</v>
      </c>
      <c r="X2241" s="186" t="str">
        <f t="shared" si="2808"/>
        <v>X$14</v>
      </c>
      <c r="Y2241" s="186" t="str">
        <f t="shared" si="2808"/>
        <v>Y$14</v>
      </c>
      <c r="Z2241" s="186" t="str">
        <f t="shared" si="2808"/>
        <v>Z$14</v>
      </c>
      <c r="AA2241" s="186" t="str">
        <f t="shared" si="2808"/>
        <v>AA$14</v>
      </c>
      <c r="AB2241" s="186" t="str">
        <f t="shared" si="2808"/>
        <v>AB$14</v>
      </c>
      <c r="AC2241" s="186" t="str">
        <f t="shared" si="2808"/>
        <v>AC$14</v>
      </c>
      <c r="AD2241" s="186" t="str">
        <f t="shared" si="2808"/>
        <v>AD$14</v>
      </c>
      <c r="AE2241" s="186" t="str">
        <f t="shared" si="2808"/>
        <v>AE$14</v>
      </c>
      <c r="AF2241" s="186" t="str">
        <f t="shared" si="2808"/>
        <v>AF$14</v>
      </c>
      <c r="AG2241" s="186" t="str">
        <f t="shared" si="2808"/>
        <v>AG$14</v>
      </c>
      <c r="AH2241" s="186" t="str">
        <f t="shared" si="2808"/>
        <v>AH$14</v>
      </c>
      <c r="AI2241" s="186" t="str">
        <f t="shared" si="2808"/>
        <v>AI$14</v>
      </c>
      <c r="AJ2241" s="186" t="str">
        <f t="shared" si="2808"/>
        <v>AJ$14</v>
      </c>
      <c r="AK2241" s="186" t="str">
        <f t="shared" si="2808"/>
        <v>AK$14</v>
      </c>
      <c r="AL2241" s="186" t="str">
        <f t="shared" si="2808"/>
        <v>AL$14</v>
      </c>
      <c r="AM2241" s="186" t="str">
        <f t="shared" si="2808"/>
        <v>AM$14</v>
      </c>
      <c r="AN2241" s="186" t="str">
        <f t="shared" si="2808"/>
        <v>AN$14</v>
      </c>
      <c r="AO2241" s="186" t="str">
        <f t="shared" si="2808"/>
        <v>AO$14</v>
      </c>
      <c r="AP2241" s="186" t="str">
        <f t="shared" si="2808"/>
        <v>AP$14</v>
      </c>
      <c r="AQ2241" s="186" t="str">
        <f t="shared" si="2808"/>
        <v>AQ$14</v>
      </c>
      <c r="AR2241" s="186" t="str">
        <f t="shared" si="2808"/>
        <v>AR$14</v>
      </c>
      <c r="AS2241" s="186" t="str">
        <f t="shared" si="2808"/>
        <v>AS$14</v>
      </c>
      <c r="AT2241" s="186" t="str">
        <f t="shared" si="2808"/>
        <v>AT$14</v>
      </c>
      <c r="AU2241" s="186" t="str">
        <f t="shared" si="2808"/>
        <v>AU$14</v>
      </c>
      <c r="AV2241" s="186" t="str">
        <f t="shared" si="2808"/>
        <v>AV$14</v>
      </c>
      <c r="AW2241" s="186" t="str">
        <f t="shared" si="2808"/>
        <v>AW$14</v>
      </c>
      <c r="AX2241" s="186" t="str">
        <f t="shared" si="2808"/>
        <v>AX$14</v>
      </c>
      <c r="AY2241" s="186" t="str">
        <f t="shared" ref="AY2241:CD2241" si="2809">AY$18</f>
        <v>AY$14</v>
      </c>
      <c r="AZ2241" s="186" t="str">
        <f t="shared" si="2809"/>
        <v>AZ$14</v>
      </c>
      <c r="BA2241" s="186" t="str">
        <f t="shared" si="2809"/>
        <v>BA$14</v>
      </c>
      <c r="BB2241" s="186" t="str">
        <f t="shared" si="2809"/>
        <v>BB$14</v>
      </c>
      <c r="BC2241" s="186" t="str">
        <f t="shared" si="2809"/>
        <v>BC$14</v>
      </c>
      <c r="BD2241" s="186" t="str">
        <f t="shared" si="2809"/>
        <v>BD$14</v>
      </c>
      <c r="BE2241" s="186" t="str">
        <f t="shared" si="2809"/>
        <v>BE$14</v>
      </c>
      <c r="BF2241" s="186" t="str">
        <f t="shared" si="2809"/>
        <v>BF$14</v>
      </c>
      <c r="BG2241" s="186" t="str">
        <f t="shared" si="2809"/>
        <v>BG$14</v>
      </c>
      <c r="BH2241" s="186" t="str">
        <f t="shared" si="2809"/>
        <v>BH$14</v>
      </c>
      <c r="BI2241" s="186" t="str">
        <f t="shared" si="2809"/>
        <v>BI$14</v>
      </c>
      <c r="BJ2241" s="186" t="str">
        <f t="shared" si="2809"/>
        <v>BJ$14</v>
      </c>
      <c r="BK2241" s="186" t="str">
        <f t="shared" si="2809"/>
        <v>BK$14</v>
      </c>
      <c r="BL2241" s="186" t="str">
        <f t="shared" si="2809"/>
        <v>BL$14</v>
      </c>
      <c r="BM2241" s="186" t="str">
        <f t="shared" si="2809"/>
        <v>BM$14</v>
      </c>
      <c r="BN2241" s="186" t="str">
        <f t="shared" si="2809"/>
        <v>BN$14</v>
      </c>
      <c r="BO2241" s="186" t="str">
        <f t="shared" si="2809"/>
        <v>BO$14</v>
      </c>
      <c r="BP2241" s="186" t="str">
        <f t="shared" si="2809"/>
        <v>BP$14</v>
      </c>
      <c r="BQ2241" s="186" t="str">
        <f t="shared" si="2809"/>
        <v>BQ$14</v>
      </c>
      <c r="BR2241" s="186" t="str">
        <f t="shared" si="2809"/>
        <v>BR$14</v>
      </c>
      <c r="BS2241" s="186" t="str">
        <f t="shared" si="2809"/>
        <v>BS$14</v>
      </c>
      <c r="BT2241" s="186" t="str">
        <f t="shared" si="2809"/>
        <v>BT$14</v>
      </c>
      <c r="BU2241" s="186" t="str">
        <f t="shared" si="2809"/>
        <v>BU$14</v>
      </c>
      <c r="BV2241" s="186" t="str">
        <f t="shared" si="2809"/>
        <v>BV$14</v>
      </c>
      <c r="BW2241" s="186" t="str">
        <f t="shared" si="2809"/>
        <v>BW$14</v>
      </c>
      <c r="BX2241" s="186" t="str">
        <f t="shared" si="2809"/>
        <v>BX$14</v>
      </c>
      <c r="BY2241" s="186" t="str">
        <f t="shared" si="2809"/>
        <v>BY$14</v>
      </c>
      <c r="BZ2241" s="186" t="str">
        <f t="shared" si="2809"/>
        <v>BZ$14</v>
      </c>
      <c r="CA2241" s="186" t="str">
        <f t="shared" si="2809"/>
        <v>CA$14</v>
      </c>
      <c r="CB2241" s="186" t="str">
        <f t="shared" si="2809"/>
        <v>CB$14</v>
      </c>
      <c r="CC2241" s="186" t="str">
        <f t="shared" si="2809"/>
        <v>CC$14</v>
      </c>
      <c r="CD2241" s="186" t="str">
        <f t="shared" si="2809"/>
        <v>CD$14</v>
      </c>
      <c r="CE2241" s="186" t="str">
        <f t="shared" ref="CE2241:CL2241" si="2810">CE$18</f>
        <v>CE$14</v>
      </c>
      <c r="CF2241" s="186" t="str">
        <f t="shared" si="2810"/>
        <v>CF$14</v>
      </c>
      <c r="CG2241" s="186" t="str">
        <f t="shared" si="2810"/>
        <v>CG$14</v>
      </c>
      <c r="CH2241" s="186" t="str">
        <f t="shared" si="2810"/>
        <v>CH$14</v>
      </c>
      <c r="CI2241" s="186" t="str">
        <f t="shared" si="2810"/>
        <v>CI$14</v>
      </c>
      <c r="CJ2241" s="186" t="str">
        <f t="shared" si="2810"/>
        <v>CJ$14</v>
      </c>
      <c r="CK2241" s="186" t="str">
        <f t="shared" si="2810"/>
        <v>CK$14</v>
      </c>
      <c r="CL2241" s="186" t="str">
        <f t="shared" si="2810"/>
        <v>CL$14</v>
      </c>
    </row>
    <row r="2242" spans="2:90" x14ac:dyDescent="0.4">
      <c r="B2242" s="171" t="s">
        <v>464</v>
      </c>
      <c r="E2242" s="8"/>
      <c r="H2242" s="196"/>
      <c r="I2242" s="197"/>
      <c r="J2242" s="197"/>
      <c r="K2242" s="198"/>
      <c r="L2242" s="198"/>
      <c r="M2242" s="198"/>
      <c r="N2242" s="198"/>
      <c r="O2242" s="198"/>
      <c r="P2242" s="198"/>
      <c r="R2242" s="198"/>
      <c r="S2242" s="186" t="str">
        <f t="shared" ref="S2242:AX2242" si="2811">S$19</f>
        <v>S$15</v>
      </c>
      <c r="T2242" s="186" t="str">
        <f t="shared" si="2811"/>
        <v>T$15</v>
      </c>
      <c r="U2242" s="186" t="str">
        <f t="shared" si="2811"/>
        <v>U$15</v>
      </c>
      <c r="V2242" s="186" t="str">
        <f t="shared" si="2811"/>
        <v>V$15</v>
      </c>
      <c r="W2242" s="186" t="str">
        <f t="shared" si="2811"/>
        <v>W$15</v>
      </c>
      <c r="X2242" s="186" t="str">
        <f t="shared" si="2811"/>
        <v>X$15</v>
      </c>
      <c r="Y2242" s="186" t="str">
        <f t="shared" si="2811"/>
        <v>Y$15</v>
      </c>
      <c r="Z2242" s="186" t="str">
        <f t="shared" si="2811"/>
        <v>Z$15</v>
      </c>
      <c r="AA2242" s="186" t="str">
        <f t="shared" si="2811"/>
        <v>AA$15</v>
      </c>
      <c r="AB2242" s="186" t="str">
        <f t="shared" si="2811"/>
        <v>AB$15</v>
      </c>
      <c r="AC2242" s="186" t="str">
        <f t="shared" si="2811"/>
        <v>AC$15</v>
      </c>
      <c r="AD2242" s="186" t="str">
        <f t="shared" si="2811"/>
        <v>AD$15</v>
      </c>
      <c r="AE2242" s="186" t="str">
        <f t="shared" si="2811"/>
        <v>AE$15</v>
      </c>
      <c r="AF2242" s="186" t="str">
        <f t="shared" si="2811"/>
        <v>AF$15</v>
      </c>
      <c r="AG2242" s="186" t="str">
        <f t="shared" si="2811"/>
        <v>AG$15</v>
      </c>
      <c r="AH2242" s="186" t="str">
        <f t="shared" si="2811"/>
        <v>AH$15</v>
      </c>
      <c r="AI2242" s="186" t="str">
        <f t="shared" si="2811"/>
        <v>AI$15</v>
      </c>
      <c r="AJ2242" s="186" t="str">
        <f t="shared" si="2811"/>
        <v>AJ$15</v>
      </c>
      <c r="AK2242" s="186" t="str">
        <f t="shared" si="2811"/>
        <v>AK$15</v>
      </c>
      <c r="AL2242" s="186" t="str">
        <f t="shared" si="2811"/>
        <v>AL$15</v>
      </c>
      <c r="AM2242" s="186" t="str">
        <f t="shared" si="2811"/>
        <v>AM$15</v>
      </c>
      <c r="AN2242" s="186" t="str">
        <f t="shared" si="2811"/>
        <v>AN$15</v>
      </c>
      <c r="AO2242" s="186" t="str">
        <f t="shared" si="2811"/>
        <v>AO$15</v>
      </c>
      <c r="AP2242" s="186" t="str">
        <f t="shared" si="2811"/>
        <v>AP$15</v>
      </c>
      <c r="AQ2242" s="186" t="str">
        <f t="shared" si="2811"/>
        <v>AQ$15</v>
      </c>
      <c r="AR2242" s="186" t="str">
        <f t="shared" si="2811"/>
        <v>AR$15</v>
      </c>
      <c r="AS2242" s="186" t="str">
        <f t="shared" si="2811"/>
        <v>AS$15</v>
      </c>
      <c r="AT2242" s="186" t="str">
        <f t="shared" si="2811"/>
        <v>AT$15</v>
      </c>
      <c r="AU2242" s="186" t="str">
        <f t="shared" si="2811"/>
        <v>AU$15</v>
      </c>
      <c r="AV2242" s="186" t="str">
        <f t="shared" si="2811"/>
        <v>AV$15</v>
      </c>
      <c r="AW2242" s="186" t="str">
        <f t="shared" si="2811"/>
        <v>AW$15</v>
      </c>
      <c r="AX2242" s="186" t="str">
        <f t="shared" si="2811"/>
        <v>AX$15</v>
      </c>
      <c r="AY2242" s="186" t="str">
        <f t="shared" ref="AY2242:CD2242" si="2812">AY$19</f>
        <v>AY$15</v>
      </c>
      <c r="AZ2242" s="186" t="str">
        <f t="shared" si="2812"/>
        <v>AZ$15</v>
      </c>
      <c r="BA2242" s="186" t="str">
        <f t="shared" si="2812"/>
        <v>BA$15</v>
      </c>
      <c r="BB2242" s="186" t="str">
        <f t="shared" si="2812"/>
        <v>BB$15</v>
      </c>
      <c r="BC2242" s="186" t="str">
        <f t="shared" si="2812"/>
        <v>BC$15</v>
      </c>
      <c r="BD2242" s="186" t="str">
        <f t="shared" si="2812"/>
        <v>BD$15</v>
      </c>
      <c r="BE2242" s="186" t="str">
        <f t="shared" si="2812"/>
        <v>BE$15</v>
      </c>
      <c r="BF2242" s="186" t="str">
        <f t="shared" si="2812"/>
        <v>BF$15</v>
      </c>
      <c r="BG2242" s="186" t="str">
        <f t="shared" si="2812"/>
        <v>BG$15</v>
      </c>
      <c r="BH2242" s="186" t="str">
        <f t="shared" si="2812"/>
        <v>BH$15</v>
      </c>
      <c r="BI2242" s="186" t="str">
        <f t="shared" si="2812"/>
        <v>BI$15</v>
      </c>
      <c r="BJ2242" s="186" t="str">
        <f t="shared" si="2812"/>
        <v>BJ$15</v>
      </c>
      <c r="BK2242" s="186" t="str">
        <f t="shared" si="2812"/>
        <v>BK$15</v>
      </c>
      <c r="BL2242" s="186" t="str">
        <f t="shared" si="2812"/>
        <v>BL$15</v>
      </c>
      <c r="BM2242" s="186" t="str">
        <f t="shared" si="2812"/>
        <v>BM$15</v>
      </c>
      <c r="BN2242" s="186" t="str">
        <f t="shared" si="2812"/>
        <v>BN$15</v>
      </c>
      <c r="BO2242" s="186" t="str">
        <f t="shared" si="2812"/>
        <v>BO$15</v>
      </c>
      <c r="BP2242" s="186" t="str">
        <f t="shared" si="2812"/>
        <v>BP$15</v>
      </c>
      <c r="BQ2242" s="186" t="str">
        <f t="shared" si="2812"/>
        <v>BQ$15</v>
      </c>
      <c r="BR2242" s="186" t="str">
        <f t="shared" si="2812"/>
        <v>BR$15</v>
      </c>
      <c r="BS2242" s="186" t="str">
        <f t="shared" si="2812"/>
        <v>BS$15</v>
      </c>
      <c r="BT2242" s="186" t="str">
        <f t="shared" si="2812"/>
        <v>BT$15</v>
      </c>
      <c r="BU2242" s="186" t="str">
        <f t="shared" si="2812"/>
        <v>BU$15</v>
      </c>
      <c r="BV2242" s="186" t="str">
        <f t="shared" si="2812"/>
        <v>BV$15</v>
      </c>
      <c r="BW2242" s="186" t="str">
        <f t="shared" si="2812"/>
        <v>BW$15</v>
      </c>
      <c r="BX2242" s="186" t="str">
        <f t="shared" si="2812"/>
        <v>BX$15</v>
      </c>
      <c r="BY2242" s="186" t="str">
        <f t="shared" si="2812"/>
        <v>BY$15</v>
      </c>
      <c r="BZ2242" s="186" t="str">
        <f t="shared" si="2812"/>
        <v>BZ$15</v>
      </c>
      <c r="CA2242" s="186" t="str">
        <f t="shared" si="2812"/>
        <v>CA$15</v>
      </c>
      <c r="CB2242" s="186" t="str">
        <f t="shared" si="2812"/>
        <v>CB$15</v>
      </c>
      <c r="CC2242" s="186" t="str">
        <f t="shared" si="2812"/>
        <v>CC$15</v>
      </c>
      <c r="CD2242" s="186" t="str">
        <f t="shared" si="2812"/>
        <v>CD$15</v>
      </c>
      <c r="CE2242" s="186" t="str">
        <f t="shared" ref="CE2242:CL2242" si="2813">CE$19</f>
        <v>CE$15</v>
      </c>
      <c r="CF2242" s="186" t="str">
        <f t="shared" si="2813"/>
        <v>CF$15</v>
      </c>
      <c r="CG2242" s="186" t="str">
        <f t="shared" si="2813"/>
        <v>CG$15</v>
      </c>
      <c r="CH2242" s="186" t="str">
        <f t="shared" si="2813"/>
        <v>CH$15</v>
      </c>
      <c r="CI2242" s="186" t="str">
        <f t="shared" si="2813"/>
        <v>CI$15</v>
      </c>
      <c r="CJ2242" s="186" t="str">
        <f t="shared" si="2813"/>
        <v>CJ$15</v>
      </c>
      <c r="CK2242" s="186" t="str">
        <f t="shared" si="2813"/>
        <v>CK$15</v>
      </c>
      <c r="CL2242" s="186" t="str">
        <f t="shared" si="2813"/>
        <v>CL$15</v>
      </c>
    </row>
    <row r="2243" spans="2:90" x14ac:dyDescent="0.4">
      <c r="B2243" s="70" t="s">
        <v>167</v>
      </c>
      <c r="C2243" s="31"/>
      <c r="D2243" t="s">
        <v>767</v>
      </c>
      <c r="E2243" s="8" t="str">
        <f t="shared" ref="E2243:E2252" si="2814">ROW()&amp;" "&amp;D2243</f>
        <v>2243 SUBR-S</v>
      </c>
      <c r="F2243" t="s">
        <v>345</v>
      </c>
      <c r="G2243" s="31" t="s">
        <v>81</v>
      </c>
      <c r="H2243" s="48"/>
      <c r="I2243" s="285"/>
      <c r="J2243" s="285"/>
      <c r="K2243" s="48"/>
      <c r="L2243" s="48"/>
      <c r="M2243" s="48"/>
      <c r="N2243" s="48"/>
      <c r="O2243" s="48"/>
      <c r="P2243" s="48"/>
      <c r="R2243" s="70"/>
      <c r="S2243" s="286"/>
      <c r="T2243" s="286"/>
      <c r="U2243" s="286"/>
      <c r="V2243" s="286"/>
      <c r="W2243" s="286"/>
      <c r="X2243" s="286"/>
      <c r="Y2243" s="286"/>
      <c r="Z2243" s="286"/>
      <c r="AA2243" s="286"/>
      <c r="AB2243" s="286"/>
      <c r="AC2243" s="286"/>
      <c r="AD2243" s="286"/>
      <c r="AE2243" s="286"/>
      <c r="AF2243" s="286"/>
      <c r="AG2243" s="286"/>
      <c r="AH2243" s="286"/>
      <c r="AI2243" s="286"/>
      <c r="AJ2243" s="286"/>
      <c r="AK2243" s="286"/>
      <c r="AL2243" s="286"/>
      <c r="AM2243" s="286"/>
      <c r="AN2243" s="286"/>
      <c r="AO2243" s="286"/>
      <c r="AP2243" s="286"/>
      <c r="AQ2243" s="286"/>
      <c r="AR2243" s="286"/>
      <c r="AS2243" s="286"/>
      <c r="AT2243" s="286"/>
      <c r="AU2243" s="286"/>
      <c r="AV2243" s="286"/>
      <c r="AW2243" s="286"/>
      <c r="AX2243" s="286"/>
      <c r="AY2243" s="286"/>
      <c r="AZ2243" s="286"/>
      <c r="BA2243" s="286"/>
      <c r="BB2243" s="286"/>
      <c r="BC2243" s="286"/>
      <c r="BD2243" s="286"/>
      <c r="BE2243" s="286"/>
      <c r="BF2243" s="286"/>
      <c r="BG2243" s="286"/>
      <c r="BH2243" s="286"/>
      <c r="BI2243" s="286"/>
      <c r="BJ2243" s="286"/>
      <c r="BK2243" s="286"/>
      <c r="BL2243" s="286"/>
      <c r="BM2243" s="286"/>
      <c r="BN2243" s="286"/>
      <c r="BO2243" s="286"/>
      <c r="BP2243" s="286"/>
      <c r="BQ2243" s="286"/>
      <c r="BR2243" s="286"/>
      <c r="BS2243" s="286"/>
      <c r="BT2243" s="286"/>
      <c r="BU2243" s="286"/>
      <c r="BV2243" s="286"/>
      <c r="BW2243" s="286"/>
      <c r="BX2243" s="286"/>
      <c r="BY2243" s="286"/>
      <c r="BZ2243" s="286"/>
      <c r="CA2243" s="286"/>
      <c r="CB2243" s="286"/>
      <c r="CC2243" s="286"/>
      <c r="CD2243" s="286"/>
      <c r="CE2243" s="286"/>
      <c r="CF2243" s="286"/>
      <c r="CG2243" s="286"/>
      <c r="CH2243" s="286"/>
      <c r="CI2243" s="286"/>
      <c r="CJ2243" s="286"/>
      <c r="CK2243" s="286"/>
      <c r="CL2243" s="286"/>
    </row>
    <row r="2244" spans="2:90" x14ac:dyDescent="0.4">
      <c r="B2244" s="95" t="s">
        <v>444</v>
      </c>
      <c r="C2244" s="6"/>
      <c r="D2244" t="s">
        <v>767</v>
      </c>
      <c r="E2244" s="8" t="str">
        <f t="shared" si="2814"/>
        <v>2244 SUBR-S</v>
      </c>
      <c r="G2244" s="6"/>
      <c r="H2244" s="12"/>
      <c r="I2244" s="60"/>
      <c r="J2244" s="60"/>
      <c r="S2244" s="72"/>
      <c r="T2244" s="72"/>
      <c r="U2244" s="72"/>
      <c r="V2244" s="72"/>
      <c r="W2244" s="72"/>
      <c r="X2244" s="72"/>
      <c r="Y2244" s="72"/>
      <c r="Z2244" s="72"/>
      <c r="AA2244" s="72"/>
      <c r="AB2244" s="72"/>
      <c r="AC2244" s="72"/>
      <c r="AD2244" s="72"/>
      <c r="AE2244" s="72"/>
      <c r="AF2244" s="72"/>
      <c r="AG2244" s="72"/>
      <c r="AH2244" s="72"/>
      <c r="AI2244" s="72"/>
      <c r="AJ2244" s="72"/>
      <c r="AK2244" s="72"/>
      <c r="AL2244" s="72"/>
      <c r="AM2244" s="72"/>
      <c r="AN2244" s="72"/>
      <c r="AO2244" s="72"/>
      <c r="AP2244" s="72"/>
      <c r="AQ2244" s="72"/>
      <c r="AR2244" s="72"/>
      <c r="AS2244" s="72"/>
      <c r="AT2244" s="72"/>
      <c r="AU2244" s="72"/>
      <c r="AV2244" s="72"/>
      <c r="AW2244" s="72"/>
      <c r="AX2244" s="72"/>
      <c r="AY2244" s="72"/>
      <c r="AZ2244" s="72"/>
      <c r="BA2244" s="72"/>
      <c r="BB2244" s="72"/>
      <c r="BC2244" s="72"/>
      <c r="BD2244" s="72"/>
      <c r="BE2244" s="72"/>
      <c r="BF2244" s="72"/>
      <c r="BG2244" s="72"/>
      <c r="BH2244" s="72"/>
      <c r="BI2244" s="72"/>
      <c r="BJ2244" s="72"/>
      <c r="BK2244" s="72"/>
      <c r="BL2244" s="72"/>
      <c r="BM2244" s="72"/>
      <c r="BN2244" s="72"/>
      <c r="BO2244" s="72"/>
      <c r="BP2244" s="72"/>
      <c r="BQ2244" s="72"/>
      <c r="BR2244" s="72"/>
      <c r="BS2244" s="72"/>
      <c r="BT2244" s="72"/>
      <c r="BU2244" s="72"/>
      <c r="BV2244" s="72"/>
      <c r="BW2244" s="72"/>
      <c r="BX2244" s="72"/>
      <c r="BY2244" s="72"/>
      <c r="BZ2244" s="72"/>
      <c r="CA2244" s="72"/>
      <c r="CB2244" s="72"/>
      <c r="CC2244" s="72"/>
      <c r="CD2244" s="72"/>
      <c r="CE2244" s="72"/>
      <c r="CF2244" s="72"/>
      <c r="CG2244" s="72"/>
      <c r="CH2244" s="72"/>
      <c r="CI2244" s="72"/>
      <c r="CJ2244" s="72"/>
      <c r="CK2244" s="72"/>
      <c r="CL2244" s="72"/>
    </row>
    <row r="2245" spans="2:90" x14ac:dyDescent="0.4">
      <c r="B2245" s="154" t="s">
        <v>71</v>
      </c>
      <c r="C2245" s="6"/>
      <c r="D2245" t="s">
        <v>767</v>
      </c>
      <c r="E2245" s="8" t="str">
        <f t="shared" si="2814"/>
        <v>2245 SUBR-S</v>
      </c>
      <c r="G2245" s="6"/>
      <c r="K2245" s="15">
        <f>SUMIF($4:$4,K$2-1,2243:2243)</f>
        <v>0</v>
      </c>
      <c r="L2245" s="15">
        <f ca="1">K2250</f>
        <v>873.31583344098976</v>
      </c>
      <c r="M2245" s="15">
        <f ca="1">L2250</f>
        <v>559.23660365944113</v>
      </c>
      <c r="N2245" s="15">
        <f ca="1">M2250</f>
        <v>389.52072352166994</v>
      </c>
      <c r="O2245" s="15">
        <f ca="1">N2250</f>
        <v>297.8130356526824</v>
      </c>
      <c r="P2245" s="15">
        <f ca="1">O2250</f>
        <v>248.25786139645848</v>
      </c>
      <c r="R2245" s="15"/>
      <c r="S2245" s="76">
        <f t="shared" ref="S2245:AY2245" si="2815">R2250</f>
        <v>0</v>
      </c>
      <c r="T2245" s="76">
        <f t="shared" ca="1" si="2815"/>
        <v>95</v>
      </c>
      <c r="U2245" s="76">
        <f t="shared" ca="1" si="2815"/>
        <v>185.25</v>
      </c>
      <c r="V2245" s="76">
        <f t="shared" ca="1" si="2815"/>
        <v>270.98750000000001</v>
      </c>
      <c r="W2245" s="76">
        <f t="shared" ca="1" si="2815"/>
        <v>352.43812500000001</v>
      </c>
      <c r="X2245" s="76">
        <f t="shared" ca="1" si="2815"/>
        <v>429.81621875000002</v>
      </c>
      <c r="Y2245" s="76">
        <f t="shared" ca="1" si="2815"/>
        <v>503.32540781249998</v>
      </c>
      <c r="Z2245" s="76">
        <f t="shared" ca="1" si="2815"/>
        <v>573.15913742187502</v>
      </c>
      <c r="AA2245" s="76">
        <f t="shared" ca="1" si="2815"/>
        <v>639.50118055078121</v>
      </c>
      <c r="AB2245" s="76">
        <f t="shared" ca="1" si="2815"/>
        <v>702.52612152324218</v>
      </c>
      <c r="AC2245" s="76">
        <f t="shared" ca="1" si="2815"/>
        <v>762.39981544708007</v>
      </c>
      <c r="AD2245" s="76">
        <f t="shared" ca="1" si="2815"/>
        <v>819.27982467472611</v>
      </c>
      <c r="AE2245" s="76">
        <f t="shared" ca="1" si="2815"/>
        <v>873.31583344098976</v>
      </c>
      <c r="AF2245" s="76">
        <f t="shared" ca="1" si="2815"/>
        <v>839.15004176894024</v>
      </c>
      <c r="AG2245" s="76">
        <f t="shared" ca="1" si="2815"/>
        <v>806.69253968049327</v>
      </c>
      <c r="AH2245" s="76">
        <f t="shared" ca="1" si="2815"/>
        <v>775.85791269646859</v>
      </c>
      <c r="AI2245" s="76">
        <f t="shared" ca="1" si="2815"/>
        <v>746.56501706164511</v>
      </c>
      <c r="AJ2245" s="76">
        <f t="shared" ca="1" si="2815"/>
        <v>718.73676620856281</v>
      </c>
      <c r="AK2245" s="76">
        <f t="shared" ca="1" si="2815"/>
        <v>692.29992789813468</v>
      </c>
      <c r="AL2245" s="76">
        <f t="shared" ca="1" si="2815"/>
        <v>667.18493150322797</v>
      </c>
      <c r="AM2245" s="76">
        <f t="shared" ca="1" si="2815"/>
        <v>643.32568492806661</v>
      </c>
      <c r="AN2245" s="76">
        <f t="shared" ca="1" si="2815"/>
        <v>620.65940068166333</v>
      </c>
      <c r="AO2245" s="76">
        <f t="shared" ca="1" si="2815"/>
        <v>599.12643064758015</v>
      </c>
      <c r="AP2245" s="76">
        <f t="shared" ca="1" si="2815"/>
        <v>578.67010911520117</v>
      </c>
      <c r="AQ2245" s="76">
        <f t="shared" ca="1" si="2815"/>
        <v>559.23660365944113</v>
      </c>
      <c r="AR2245" s="76">
        <f t="shared" ca="1" si="2815"/>
        <v>540.77477347646902</v>
      </c>
      <c r="AS2245" s="76">
        <f t="shared" ca="1" si="2815"/>
        <v>523.23603480264558</v>
      </c>
      <c r="AT2245" s="76">
        <f t="shared" ca="1" si="2815"/>
        <v>506.57423306251331</v>
      </c>
      <c r="AU2245" s="76">
        <f t="shared" ca="1" si="2815"/>
        <v>490.74552140938761</v>
      </c>
      <c r="AV2245" s="76">
        <f t="shared" ca="1" si="2815"/>
        <v>475.70824533891823</v>
      </c>
      <c r="AW2245" s="76">
        <f t="shared" ca="1" si="2815"/>
        <v>461.42283307197232</v>
      </c>
      <c r="AX2245" s="76">
        <f t="shared" ca="1" si="2815"/>
        <v>447.85169141837372</v>
      </c>
      <c r="AY2245" s="76">
        <f t="shared" ca="1" si="2815"/>
        <v>434.95910684745502</v>
      </c>
      <c r="AZ2245" s="76">
        <f t="shared" ref="AZ2245:CE2245" ca="1" si="2816">AY2250</f>
        <v>422.71115150508228</v>
      </c>
      <c r="BA2245" s="76">
        <f t="shared" ca="1" si="2816"/>
        <v>411.07559392982819</v>
      </c>
      <c r="BB2245" s="76">
        <f t="shared" ca="1" si="2816"/>
        <v>400.02181423333678</v>
      </c>
      <c r="BC2245" s="76">
        <f t="shared" ca="1" si="2816"/>
        <v>389.52072352166994</v>
      </c>
      <c r="BD2245" s="76">
        <f t="shared" ca="1" si="2816"/>
        <v>379.54468734558645</v>
      </c>
      <c r="BE2245" s="76">
        <f t="shared" ca="1" si="2816"/>
        <v>370.06745297830713</v>
      </c>
      <c r="BF2245" s="76">
        <f t="shared" ca="1" si="2816"/>
        <v>361.0640803293918</v>
      </c>
      <c r="BG2245" s="76">
        <f t="shared" ca="1" si="2816"/>
        <v>352.51087631292222</v>
      </c>
      <c r="BH2245" s="76">
        <f t="shared" ca="1" si="2816"/>
        <v>344.38533249727612</v>
      </c>
      <c r="BI2245" s="76">
        <f t="shared" ca="1" si="2816"/>
        <v>336.66606587241233</v>
      </c>
      <c r="BJ2245" s="76">
        <f t="shared" ca="1" si="2816"/>
        <v>329.33276257879174</v>
      </c>
      <c r="BK2245" s="76">
        <f t="shared" ca="1" si="2816"/>
        <v>322.36612444985218</v>
      </c>
      <c r="BL2245" s="76">
        <f t="shared" ca="1" si="2816"/>
        <v>315.74781822735957</v>
      </c>
      <c r="BM2245" s="76">
        <f t="shared" ca="1" si="2816"/>
        <v>309.46042731599158</v>
      </c>
      <c r="BN2245" s="76">
        <f t="shared" ca="1" si="2816"/>
        <v>303.487405950192</v>
      </c>
      <c r="BO2245" s="76">
        <f t="shared" ca="1" si="2816"/>
        <v>297.8130356526824</v>
      </c>
      <c r="BP2245" s="76">
        <f t="shared" ca="1" si="2816"/>
        <v>292.42238387004829</v>
      </c>
      <c r="BQ2245" s="76">
        <f t="shared" ca="1" si="2816"/>
        <v>287.30126467654588</v>
      </c>
      <c r="BR2245" s="76">
        <f t="shared" ca="1" si="2816"/>
        <v>282.43620144271858</v>
      </c>
      <c r="BS2245" s="76">
        <f t="shared" ca="1" si="2816"/>
        <v>277.81439137058265</v>
      </c>
      <c r="BT2245" s="76">
        <f t="shared" ca="1" si="2816"/>
        <v>273.42367180205355</v>
      </c>
      <c r="BU2245" s="76">
        <f t="shared" ca="1" si="2816"/>
        <v>269.25248821195089</v>
      </c>
      <c r="BV2245" s="76">
        <f t="shared" ca="1" si="2816"/>
        <v>265.28986380135336</v>
      </c>
      <c r="BW2245" s="76">
        <f t="shared" ca="1" si="2816"/>
        <v>261.52537061128567</v>
      </c>
      <c r="BX2245" s="76">
        <f t="shared" ca="1" si="2816"/>
        <v>257.94910208072139</v>
      </c>
      <c r="BY2245" s="76">
        <f t="shared" ca="1" si="2816"/>
        <v>254.55164697668533</v>
      </c>
      <c r="BZ2245" s="76">
        <f t="shared" ca="1" si="2816"/>
        <v>251.32406462785107</v>
      </c>
      <c r="CA2245" s="76">
        <f t="shared" ca="1" si="2816"/>
        <v>248.25786139645848</v>
      </c>
      <c r="CB2245" s="76">
        <f t="shared" ca="1" si="2816"/>
        <v>245.34496832663552</v>
      </c>
      <c r="CC2245" s="76">
        <f t="shared" ca="1" si="2816"/>
        <v>242.57771991030376</v>
      </c>
      <c r="CD2245" s="76">
        <f t="shared" ca="1" si="2816"/>
        <v>239.94883391478857</v>
      </c>
      <c r="CE2245" s="76">
        <f t="shared" ca="1" si="2816"/>
        <v>237.45139221904913</v>
      </c>
      <c r="CF2245" s="76">
        <f t="shared" ref="CF2245:CL2245" ca="1" si="2817">CE2250</f>
        <v>235.07882260809666</v>
      </c>
      <c r="CG2245" s="76">
        <f t="shared" ca="1" si="2817"/>
        <v>232.82488147769183</v>
      </c>
      <c r="CH2245" s="76">
        <f t="shared" ca="1" si="2817"/>
        <v>230.68363740380724</v>
      </c>
      <c r="CI2245" s="76">
        <f t="shared" ca="1" si="2817"/>
        <v>228.64945553361687</v>
      </c>
      <c r="CJ2245" s="76">
        <f t="shared" ca="1" si="2817"/>
        <v>226.71698275693603</v>
      </c>
      <c r="CK2245" s="76">
        <f t="shared" ca="1" si="2817"/>
        <v>224.88113361908924</v>
      </c>
      <c r="CL2245" s="76">
        <f t="shared" ca="1" si="2817"/>
        <v>223.13707693813478</v>
      </c>
    </row>
    <row r="2246" spans="2:90" x14ac:dyDescent="0.4">
      <c r="B2246" s="141" t="s">
        <v>168</v>
      </c>
      <c r="D2246" t="s">
        <v>767</v>
      </c>
      <c r="E2246" s="8" t="str">
        <f t="shared" si="2814"/>
        <v>2246 SUBR-S</v>
      </c>
      <c r="G2246" t="str">
        <f>E2246</f>
        <v>2246 SUBR-S</v>
      </c>
      <c r="H2246" s="12"/>
      <c r="I2246" s="60"/>
      <c r="J2246" s="60"/>
      <c r="K2246" s="18">
        <v>100</v>
      </c>
      <c r="L2246" s="18">
        <v>1000</v>
      </c>
      <c r="M2246" s="18">
        <v>1000</v>
      </c>
      <c r="N2246" s="18">
        <v>1000</v>
      </c>
      <c r="O2246" s="18">
        <v>1000</v>
      </c>
      <c r="P2246" s="18">
        <v>1000</v>
      </c>
      <c r="R2246" s="19"/>
      <c r="S2246" s="143" cm="1">
        <f t="array" ref="S2246">INDEX($K:$P,ROW(),MATCH(S$3,$K$2:$P$2,0))</f>
        <v>100</v>
      </c>
      <c r="T2246" s="143" cm="1">
        <f t="array" ref="T2246">INDEX($K:$P,ROW(),MATCH(T$3,$K$2:$P$2,0))</f>
        <v>100</v>
      </c>
      <c r="U2246" s="143" cm="1">
        <f t="array" ref="U2246">INDEX($K:$P,ROW(),MATCH(U$3,$K$2:$P$2,0))</f>
        <v>100</v>
      </c>
      <c r="V2246" s="143" cm="1">
        <f t="array" ref="V2246">INDEX($K:$P,ROW(),MATCH(V$3,$K$2:$P$2,0))</f>
        <v>100</v>
      </c>
      <c r="W2246" s="143" cm="1">
        <f t="array" ref="W2246">INDEX($K:$P,ROW(),MATCH(W$3,$K$2:$P$2,0))</f>
        <v>100</v>
      </c>
      <c r="X2246" s="143" cm="1">
        <f t="array" ref="X2246">INDEX($K:$P,ROW(),MATCH(X$3,$K$2:$P$2,0))</f>
        <v>100</v>
      </c>
      <c r="Y2246" s="143" cm="1">
        <f t="array" ref="Y2246">INDEX($K:$P,ROW(),MATCH(Y$3,$K$2:$P$2,0))</f>
        <v>100</v>
      </c>
      <c r="Z2246" s="143" cm="1">
        <f t="array" ref="Z2246">INDEX($K:$P,ROW(),MATCH(Z$3,$K$2:$P$2,0))</f>
        <v>100</v>
      </c>
      <c r="AA2246" s="143" cm="1">
        <f t="array" ref="AA2246">INDEX($K:$P,ROW(),MATCH(AA$3,$K$2:$P$2,0))</f>
        <v>100</v>
      </c>
      <c r="AB2246" s="143" cm="1">
        <f t="array" ref="AB2246">INDEX($K:$P,ROW(),MATCH(AB$3,$K$2:$P$2,0))</f>
        <v>100</v>
      </c>
      <c r="AC2246" s="143" cm="1">
        <f t="array" ref="AC2246">INDEX($K:$P,ROW(),MATCH(AC$3,$K$2:$P$2,0))</f>
        <v>100</v>
      </c>
      <c r="AD2246" s="143" cm="1">
        <f t="array" ref="AD2246">INDEX($K:$P,ROW(),MATCH(AD$3,$K$2:$P$2,0))</f>
        <v>100</v>
      </c>
      <c r="AE2246" s="143" cm="1">
        <f t="array" ref="AE2246">INDEX($K:$P,ROW(),MATCH(AE$3,$K$2:$P$2,0))</f>
        <v>1000</v>
      </c>
      <c r="AF2246" s="143" cm="1">
        <f t="array" ref="AF2246">INDEX($K:$P,ROW(),MATCH(AF$3,$K$2:$P$2,0))</f>
        <v>1000</v>
      </c>
      <c r="AG2246" s="143" cm="1">
        <f t="array" ref="AG2246">INDEX($K:$P,ROW(),MATCH(AG$3,$K$2:$P$2,0))</f>
        <v>1000</v>
      </c>
      <c r="AH2246" s="143" cm="1">
        <f t="array" ref="AH2246">INDEX($K:$P,ROW(),MATCH(AH$3,$K$2:$P$2,0))</f>
        <v>1000</v>
      </c>
      <c r="AI2246" s="143" cm="1">
        <f t="array" ref="AI2246">INDEX($K:$P,ROW(),MATCH(AI$3,$K$2:$P$2,0))</f>
        <v>1000</v>
      </c>
      <c r="AJ2246" s="143" cm="1">
        <f t="array" ref="AJ2246">INDEX($K:$P,ROW(),MATCH(AJ$3,$K$2:$P$2,0))</f>
        <v>1000</v>
      </c>
      <c r="AK2246" s="143" cm="1">
        <f t="array" ref="AK2246">INDEX($K:$P,ROW(),MATCH(AK$3,$K$2:$P$2,0))</f>
        <v>1000</v>
      </c>
      <c r="AL2246" s="143" cm="1">
        <f t="array" ref="AL2246">INDEX($K:$P,ROW(),MATCH(AL$3,$K$2:$P$2,0))</f>
        <v>1000</v>
      </c>
      <c r="AM2246" s="143" cm="1">
        <f t="array" ref="AM2246">INDEX($K:$P,ROW(),MATCH(AM$3,$K$2:$P$2,0))</f>
        <v>1000</v>
      </c>
      <c r="AN2246" s="143" cm="1">
        <f t="array" ref="AN2246">INDEX($K:$P,ROW(),MATCH(AN$3,$K$2:$P$2,0))</f>
        <v>1000</v>
      </c>
      <c r="AO2246" s="143" cm="1">
        <f t="array" ref="AO2246">INDEX($K:$P,ROW(),MATCH(AO$3,$K$2:$P$2,0))</f>
        <v>1000</v>
      </c>
      <c r="AP2246" s="143" cm="1">
        <f t="array" ref="AP2246">INDEX($K:$P,ROW(),MATCH(AP$3,$K$2:$P$2,0))</f>
        <v>1000</v>
      </c>
      <c r="AQ2246" s="143" cm="1">
        <f t="array" ref="AQ2246">INDEX($K:$P,ROW(),MATCH(AQ$3,$K$2:$P$2,0))</f>
        <v>1000</v>
      </c>
      <c r="AR2246" s="143" cm="1">
        <f t="array" ref="AR2246">INDEX($K:$P,ROW(),MATCH(AR$3,$K$2:$P$2,0))</f>
        <v>1000</v>
      </c>
      <c r="AS2246" s="143" cm="1">
        <f t="array" ref="AS2246">INDEX($K:$P,ROW(),MATCH(AS$3,$K$2:$P$2,0))</f>
        <v>1000</v>
      </c>
      <c r="AT2246" s="143" cm="1">
        <f t="array" ref="AT2246">INDEX($K:$P,ROW(),MATCH(AT$3,$K$2:$P$2,0))</f>
        <v>1000</v>
      </c>
      <c r="AU2246" s="143" cm="1">
        <f t="array" ref="AU2246">INDEX($K:$P,ROW(),MATCH(AU$3,$K$2:$P$2,0))</f>
        <v>1000</v>
      </c>
      <c r="AV2246" s="143" cm="1">
        <f t="array" ref="AV2246">INDEX($K:$P,ROW(),MATCH(AV$3,$K$2:$P$2,0))</f>
        <v>1000</v>
      </c>
      <c r="AW2246" s="143" cm="1">
        <f t="array" ref="AW2246">INDEX($K:$P,ROW(),MATCH(AW$3,$K$2:$P$2,0))</f>
        <v>1000</v>
      </c>
      <c r="AX2246" s="143" cm="1">
        <f t="array" ref="AX2246">INDEX($K:$P,ROW(),MATCH(AX$3,$K$2:$P$2,0))</f>
        <v>1000</v>
      </c>
      <c r="AY2246" s="143" cm="1">
        <f t="array" ref="AY2246">INDEX($K:$P,ROW(),MATCH(AY$3,$K$2:$P$2,0))</f>
        <v>1000</v>
      </c>
      <c r="AZ2246" s="143" cm="1">
        <f t="array" ref="AZ2246">INDEX($K:$P,ROW(),MATCH(AZ$3,$K$2:$P$2,0))</f>
        <v>1000</v>
      </c>
      <c r="BA2246" s="143" cm="1">
        <f t="array" ref="BA2246">INDEX($K:$P,ROW(),MATCH(BA$3,$K$2:$P$2,0))</f>
        <v>1000</v>
      </c>
      <c r="BB2246" s="143" cm="1">
        <f t="array" ref="BB2246">INDEX($K:$P,ROW(),MATCH(BB$3,$K$2:$P$2,0))</f>
        <v>1000</v>
      </c>
      <c r="BC2246" s="143" cm="1">
        <f t="array" ref="BC2246">INDEX($K:$P,ROW(),MATCH(BC$3,$K$2:$P$2,0))</f>
        <v>1000</v>
      </c>
      <c r="BD2246" s="143" cm="1">
        <f t="array" ref="BD2246">INDEX($K:$P,ROW(),MATCH(BD$3,$K$2:$P$2,0))</f>
        <v>1000</v>
      </c>
      <c r="BE2246" s="143" cm="1">
        <f t="array" ref="BE2246">INDEX($K:$P,ROW(),MATCH(BE$3,$K$2:$P$2,0))</f>
        <v>1000</v>
      </c>
      <c r="BF2246" s="143" cm="1">
        <f t="array" ref="BF2246">INDEX($K:$P,ROW(),MATCH(BF$3,$K$2:$P$2,0))</f>
        <v>1000</v>
      </c>
      <c r="BG2246" s="143" cm="1">
        <f t="array" ref="BG2246">INDEX($K:$P,ROW(),MATCH(BG$3,$K$2:$P$2,0))</f>
        <v>1000</v>
      </c>
      <c r="BH2246" s="143" cm="1">
        <f t="array" ref="BH2246">INDEX($K:$P,ROW(),MATCH(BH$3,$K$2:$P$2,0))</f>
        <v>1000</v>
      </c>
      <c r="BI2246" s="143" cm="1">
        <f t="array" ref="BI2246">INDEX($K:$P,ROW(),MATCH(BI$3,$K$2:$P$2,0))</f>
        <v>1000</v>
      </c>
      <c r="BJ2246" s="143" cm="1">
        <f t="array" ref="BJ2246">INDEX($K:$P,ROW(),MATCH(BJ$3,$K$2:$P$2,0))</f>
        <v>1000</v>
      </c>
      <c r="BK2246" s="143" cm="1">
        <f t="array" ref="BK2246">INDEX($K:$P,ROW(),MATCH(BK$3,$K$2:$P$2,0))</f>
        <v>1000</v>
      </c>
      <c r="BL2246" s="143" cm="1">
        <f t="array" ref="BL2246">INDEX($K:$P,ROW(),MATCH(BL$3,$K$2:$P$2,0))</f>
        <v>1000</v>
      </c>
      <c r="BM2246" s="143" cm="1">
        <f t="array" ref="BM2246">INDEX($K:$P,ROW(),MATCH(BM$3,$K$2:$P$2,0))</f>
        <v>1000</v>
      </c>
      <c r="BN2246" s="143" cm="1">
        <f t="array" ref="BN2246">INDEX($K:$P,ROW(),MATCH(BN$3,$K$2:$P$2,0))</f>
        <v>1000</v>
      </c>
      <c r="BO2246" s="143" cm="1">
        <f t="array" ref="BO2246">INDEX($K:$P,ROW(),MATCH(BO$3,$K$2:$P$2,0))</f>
        <v>1000</v>
      </c>
      <c r="BP2246" s="143" cm="1">
        <f t="array" ref="BP2246">INDEX($K:$P,ROW(),MATCH(BP$3,$K$2:$P$2,0))</f>
        <v>1000</v>
      </c>
      <c r="BQ2246" s="143" cm="1">
        <f t="array" ref="BQ2246">INDEX($K:$P,ROW(),MATCH(BQ$3,$K$2:$P$2,0))</f>
        <v>1000</v>
      </c>
      <c r="BR2246" s="143" cm="1">
        <f t="array" ref="BR2246">INDEX($K:$P,ROW(),MATCH(BR$3,$K$2:$P$2,0))</f>
        <v>1000</v>
      </c>
      <c r="BS2246" s="143" cm="1">
        <f t="array" ref="BS2246">INDEX($K:$P,ROW(),MATCH(BS$3,$K$2:$P$2,0))</f>
        <v>1000</v>
      </c>
      <c r="BT2246" s="143" cm="1">
        <f t="array" ref="BT2246">INDEX($K:$P,ROW(),MATCH(BT$3,$K$2:$P$2,0))</f>
        <v>1000</v>
      </c>
      <c r="BU2246" s="143" cm="1">
        <f t="array" ref="BU2246">INDEX($K:$P,ROW(),MATCH(BU$3,$K$2:$P$2,0))</f>
        <v>1000</v>
      </c>
      <c r="BV2246" s="143" cm="1">
        <f t="array" ref="BV2246">INDEX($K:$P,ROW(),MATCH(BV$3,$K$2:$P$2,0))</f>
        <v>1000</v>
      </c>
      <c r="BW2246" s="143" cm="1">
        <f t="array" ref="BW2246">INDEX($K:$P,ROW(),MATCH(BW$3,$K$2:$P$2,0))</f>
        <v>1000</v>
      </c>
      <c r="BX2246" s="143" cm="1">
        <f t="array" ref="BX2246">INDEX($K:$P,ROW(),MATCH(BX$3,$K$2:$P$2,0))</f>
        <v>1000</v>
      </c>
      <c r="BY2246" s="143" cm="1">
        <f t="array" ref="BY2246">INDEX($K:$P,ROW(),MATCH(BY$3,$K$2:$P$2,0))</f>
        <v>1000</v>
      </c>
      <c r="BZ2246" s="143" cm="1">
        <f t="array" ref="BZ2246">INDEX($K:$P,ROW(),MATCH(BZ$3,$K$2:$P$2,0))</f>
        <v>1000</v>
      </c>
      <c r="CA2246" s="143" cm="1">
        <f t="array" ref="CA2246">INDEX($K:$P,ROW(),MATCH(CA$3,$K$2:$P$2,0))</f>
        <v>1000</v>
      </c>
      <c r="CB2246" s="143" cm="1">
        <f t="array" ref="CB2246">INDEX($K:$P,ROW(),MATCH(CB$3,$K$2:$P$2,0))</f>
        <v>1000</v>
      </c>
      <c r="CC2246" s="143" cm="1">
        <f t="array" ref="CC2246">INDEX($K:$P,ROW(),MATCH(CC$3,$K$2:$P$2,0))</f>
        <v>1000</v>
      </c>
      <c r="CD2246" s="143" cm="1">
        <f t="array" ref="CD2246">INDEX($K:$P,ROW(),MATCH(CD$3,$K$2:$P$2,0))</f>
        <v>1000</v>
      </c>
      <c r="CE2246" s="143" cm="1">
        <f t="array" ref="CE2246">INDEX($K:$P,ROW(),MATCH(CE$3,$K$2:$P$2,0))</f>
        <v>1000</v>
      </c>
      <c r="CF2246" s="143" cm="1">
        <f t="array" ref="CF2246">INDEX($K:$P,ROW(),MATCH(CF$3,$K$2:$P$2,0))</f>
        <v>1000</v>
      </c>
      <c r="CG2246" s="143" cm="1">
        <f t="array" ref="CG2246">INDEX($K:$P,ROW(),MATCH(CG$3,$K$2:$P$2,0))</f>
        <v>1000</v>
      </c>
      <c r="CH2246" s="143" cm="1">
        <f t="array" ref="CH2246">INDEX($K:$P,ROW(),MATCH(CH$3,$K$2:$P$2,0))</f>
        <v>1000</v>
      </c>
      <c r="CI2246" s="143" cm="1">
        <f t="array" ref="CI2246">INDEX($K:$P,ROW(),MATCH(CI$3,$K$2:$P$2,0))</f>
        <v>1000</v>
      </c>
      <c r="CJ2246" s="143" cm="1">
        <f t="array" ref="CJ2246">INDEX($K:$P,ROW(),MATCH(CJ$3,$K$2:$P$2,0))</f>
        <v>1000</v>
      </c>
      <c r="CK2246" s="143" cm="1">
        <f t="array" ref="CK2246">INDEX($K:$P,ROW(),MATCH(CK$3,$K$2:$P$2,0))</f>
        <v>1000</v>
      </c>
      <c r="CL2246" s="143" cm="1">
        <f t="array" ref="CL2246">INDEX($K:$P,ROW(),MATCH(CL$3,$K$2:$P$2,0))</f>
        <v>1000</v>
      </c>
    </row>
    <row r="2247" spans="2:90" x14ac:dyDescent="0.4">
      <c r="B2247" s="154" t="s">
        <v>72</v>
      </c>
      <c r="C2247" s="6"/>
      <c r="D2247" t="s">
        <v>767</v>
      </c>
      <c r="E2247" s="8" t="str">
        <f t="shared" si="2814"/>
        <v>2247 SUBR-S</v>
      </c>
      <c r="G2247" s="6"/>
      <c r="K2247" s="34">
        <f t="shared" ref="K2247:P2247" ca="1" si="2818">SUMIF($3:$3,K$2,2247:2247)</f>
        <v>1200</v>
      </c>
      <c r="L2247" s="34">
        <f t="shared" ca="1" si="2818"/>
        <v>120</v>
      </c>
      <c r="M2247" s="34">
        <f t="shared" ca="1" si="2818"/>
        <v>120</v>
      </c>
      <c r="N2247" s="34">
        <f t="shared" ca="1" si="2818"/>
        <v>120</v>
      </c>
      <c r="O2247" s="34">
        <f t="shared" ca="1" si="2818"/>
        <v>120</v>
      </c>
      <c r="P2247" s="34">
        <f t="shared" ca="1" si="2818"/>
        <v>120</v>
      </c>
      <c r="R2247" s="15"/>
      <c r="S2247" s="76" cm="1">
        <f t="array" aca="1" ref="S2247" ca="1">ROUNDDOWN(INDIRECT(S2237)/S2246,0)</f>
        <v>100</v>
      </c>
      <c r="T2247" s="76" cm="1">
        <f t="array" aca="1" ref="T2247" ca="1">ROUNDDOWN(INDIRECT(T2237)/T2246,0)</f>
        <v>100</v>
      </c>
      <c r="U2247" s="76" cm="1">
        <f t="array" aca="1" ref="U2247" ca="1">ROUNDDOWN(INDIRECT(U2237)/U2246,0)</f>
        <v>100</v>
      </c>
      <c r="V2247" s="76" cm="1">
        <f t="array" aca="1" ref="V2247" ca="1">ROUNDDOWN(INDIRECT(V2237)/V2246,0)</f>
        <v>100</v>
      </c>
      <c r="W2247" s="76" cm="1">
        <f t="array" aca="1" ref="W2247" ca="1">ROUNDDOWN(INDIRECT(W2237)/W2246,0)</f>
        <v>100</v>
      </c>
      <c r="X2247" s="76" cm="1">
        <f t="array" aca="1" ref="X2247" ca="1">ROUNDDOWN(INDIRECT(X2237)/X2246,0)</f>
        <v>100</v>
      </c>
      <c r="Y2247" s="76" cm="1">
        <f t="array" aca="1" ref="Y2247" ca="1">ROUNDDOWN(INDIRECT(Y2237)/Y2246,0)</f>
        <v>100</v>
      </c>
      <c r="Z2247" s="76" cm="1">
        <f t="array" aca="1" ref="Z2247" ca="1">ROUNDDOWN(INDIRECT(Z2237)/Z2246,0)</f>
        <v>100</v>
      </c>
      <c r="AA2247" s="76" cm="1">
        <f t="array" aca="1" ref="AA2247" ca="1">ROUNDDOWN(INDIRECT(AA2237)/AA2246,0)</f>
        <v>100</v>
      </c>
      <c r="AB2247" s="76" cm="1">
        <f t="array" aca="1" ref="AB2247" ca="1">ROUNDDOWN(INDIRECT(AB2237)/AB2246,0)</f>
        <v>100</v>
      </c>
      <c r="AC2247" s="76" cm="1">
        <f t="array" aca="1" ref="AC2247" ca="1">ROUNDDOWN(INDIRECT(AC2237)/AC2246,0)</f>
        <v>100</v>
      </c>
      <c r="AD2247" s="76" cm="1">
        <f t="array" aca="1" ref="AD2247" ca="1">ROUNDDOWN(INDIRECT(AD2237)/AD2246,0)</f>
        <v>100</v>
      </c>
      <c r="AE2247" s="76" cm="1">
        <f t="array" aca="1" ref="AE2247" ca="1">ROUNDDOWN(INDIRECT(AE2237)/AE2246,0)</f>
        <v>10</v>
      </c>
      <c r="AF2247" s="76" cm="1">
        <f t="array" aca="1" ref="AF2247" ca="1">ROUNDDOWN(INDIRECT(AF2237)/AF2246,0)</f>
        <v>10</v>
      </c>
      <c r="AG2247" s="76" cm="1">
        <f t="array" aca="1" ref="AG2247" ca="1">ROUNDDOWN(INDIRECT(AG2237)/AG2246,0)</f>
        <v>10</v>
      </c>
      <c r="AH2247" s="76" cm="1">
        <f t="array" aca="1" ref="AH2247" ca="1">ROUNDDOWN(INDIRECT(AH2237)/AH2246,0)</f>
        <v>10</v>
      </c>
      <c r="AI2247" s="76" cm="1">
        <f t="array" aca="1" ref="AI2247" ca="1">ROUNDDOWN(INDIRECT(AI2237)/AI2246,0)</f>
        <v>10</v>
      </c>
      <c r="AJ2247" s="76" cm="1">
        <f t="array" aca="1" ref="AJ2247" ca="1">ROUNDDOWN(INDIRECT(AJ2237)/AJ2246,0)</f>
        <v>10</v>
      </c>
      <c r="AK2247" s="76" cm="1">
        <f t="array" aca="1" ref="AK2247" ca="1">ROUNDDOWN(INDIRECT(AK2237)/AK2246,0)</f>
        <v>10</v>
      </c>
      <c r="AL2247" s="76" cm="1">
        <f t="array" aca="1" ref="AL2247" ca="1">ROUNDDOWN(INDIRECT(AL2237)/AL2246,0)</f>
        <v>10</v>
      </c>
      <c r="AM2247" s="76" cm="1">
        <f t="array" aca="1" ref="AM2247" ca="1">ROUNDDOWN(INDIRECT(AM2237)/AM2246,0)</f>
        <v>10</v>
      </c>
      <c r="AN2247" s="76" cm="1">
        <f t="array" aca="1" ref="AN2247" ca="1">ROUNDDOWN(INDIRECT(AN2237)/AN2246,0)</f>
        <v>10</v>
      </c>
      <c r="AO2247" s="76" cm="1">
        <f t="array" aca="1" ref="AO2247" ca="1">ROUNDDOWN(INDIRECT(AO2237)/AO2246,0)</f>
        <v>10</v>
      </c>
      <c r="AP2247" s="76" cm="1">
        <f t="array" aca="1" ref="AP2247" ca="1">ROUNDDOWN(INDIRECT(AP2237)/AP2246,0)</f>
        <v>10</v>
      </c>
      <c r="AQ2247" s="76" cm="1">
        <f t="array" aca="1" ref="AQ2247" ca="1">ROUNDDOWN(INDIRECT(AQ2237)/AQ2246,0)</f>
        <v>10</v>
      </c>
      <c r="AR2247" s="76" cm="1">
        <f t="array" aca="1" ref="AR2247" ca="1">ROUNDDOWN(INDIRECT(AR2237)/AR2246,0)</f>
        <v>10</v>
      </c>
      <c r="AS2247" s="76" cm="1">
        <f t="array" aca="1" ref="AS2247" ca="1">ROUNDDOWN(INDIRECT(AS2237)/AS2246,0)</f>
        <v>10</v>
      </c>
      <c r="AT2247" s="76" cm="1">
        <f t="array" aca="1" ref="AT2247" ca="1">ROUNDDOWN(INDIRECT(AT2237)/AT2246,0)</f>
        <v>10</v>
      </c>
      <c r="AU2247" s="76" cm="1">
        <f t="array" aca="1" ref="AU2247" ca="1">ROUNDDOWN(INDIRECT(AU2237)/AU2246,0)</f>
        <v>10</v>
      </c>
      <c r="AV2247" s="76" cm="1">
        <f t="array" aca="1" ref="AV2247" ca="1">ROUNDDOWN(INDIRECT(AV2237)/AV2246,0)</f>
        <v>10</v>
      </c>
      <c r="AW2247" s="76" cm="1">
        <f t="array" aca="1" ref="AW2247" ca="1">ROUNDDOWN(INDIRECT(AW2237)/AW2246,0)</f>
        <v>10</v>
      </c>
      <c r="AX2247" s="76" cm="1">
        <f t="array" aca="1" ref="AX2247" ca="1">ROUNDDOWN(INDIRECT(AX2237)/AX2246,0)</f>
        <v>10</v>
      </c>
      <c r="AY2247" s="76" cm="1">
        <f t="array" aca="1" ref="AY2247" ca="1">ROUNDDOWN(INDIRECT(AY2237)/AY2246,0)</f>
        <v>10</v>
      </c>
      <c r="AZ2247" s="76" cm="1">
        <f t="array" aca="1" ref="AZ2247" ca="1">ROUNDDOWN(INDIRECT(AZ2237)/AZ2246,0)</f>
        <v>10</v>
      </c>
      <c r="BA2247" s="76" cm="1">
        <f t="array" aca="1" ref="BA2247" ca="1">ROUNDDOWN(INDIRECT(BA2237)/BA2246,0)</f>
        <v>10</v>
      </c>
      <c r="BB2247" s="76" cm="1">
        <f t="array" aca="1" ref="BB2247" ca="1">ROUNDDOWN(INDIRECT(BB2237)/BB2246,0)</f>
        <v>10</v>
      </c>
      <c r="BC2247" s="76" cm="1">
        <f t="array" aca="1" ref="BC2247" ca="1">ROUNDDOWN(INDIRECT(BC2237)/BC2246,0)</f>
        <v>10</v>
      </c>
      <c r="BD2247" s="76" cm="1">
        <f t="array" aca="1" ref="BD2247" ca="1">ROUNDDOWN(INDIRECT(BD2237)/BD2246,0)</f>
        <v>10</v>
      </c>
      <c r="BE2247" s="76" cm="1">
        <f t="array" aca="1" ref="BE2247" ca="1">ROUNDDOWN(INDIRECT(BE2237)/BE2246,0)</f>
        <v>10</v>
      </c>
      <c r="BF2247" s="76" cm="1">
        <f t="array" aca="1" ref="BF2247" ca="1">ROUNDDOWN(INDIRECT(BF2237)/BF2246,0)</f>
        <v>10</v>
      </c>
      <c r="BG2247" s="76" cm="1">
        <f t="array" aca="1" ref="BG2247" ca="1">ROUNDDOWN(INDIRECT(BG2237)/BG2246,0)</f>
        <v>10</v>
      </c>
      <c r="BH2247" s="76" cm="1">
        <f t="array" aca="1" ref="BH2247" ca="1">ROUNDDOWN(INDIRECT(BH2237)/BH2246,0)</f>
        <v>10</v>
      </c>
      <c r="BI2247" s="76" cm="1">
        <f t="array" aca="1" ref="BI2247" ca="1">ROUNDDOWN(INDIRECT(BI2237)/BI2246,0)</f>
        <v>10</v>
      </c>
      <c r="BJ2247" s="76" cm="1">
        <f t="array" aca="1" ref="BJ2247" ca="1">ROUNDDOWN(INDIRECT(BJ2237)/BJ2246,0)</f>
        <v>10</v>
      </c>
      <c r="BK2247" s="76" cm="1">
        <f t="array" aca="1" ref="BK2247" ca="1">ROUNDDOWN(INDIRECT(BK2237)/BK2246,0)</f>
        <v>10</v>
      </c>
      <c r="BL2247" s="76" cm="1">
        <f t="array" aca="1" ref="BL2247" ca="1">ROUNDDOWN(INDIRECT(BL2237)/BL2246,0)</f>
        <v>10</v>
      </c>
      <c r="BM2247" s="76" cm="1">
        <f t="array" aca="1" ref="BM2247" ca="1">ROUNDDOWN(INDIRECT(BM2237)/BM2246,0)</f>
        <v>10</v>
      </c>
      <c r="BN2247" s="76" cm="1">
        <f t="array" aca="1" ref="BN2247" ca="1">ROUNDDOWN(INDIRECT(BN2237)/BN2246,0)</f>
        <v>10</v>
      </c>
      <c r="BO2247" s="76" cm="1">
        <f t="array" aca="1" ref="BO2247" ca="1">ROUNDDOWN(INDIRECT(BO2237)/BO2246,0)</f>
        <v>10</v>
      </c>
      <c r="BP2247" s="76" cm="1">
        <f t="array" aca="1" ref="BP2247" ca="1">ROUNDDOWN(INDIRECT(BP2237)/BP2246,0)</f>
        <v>10</v>
      </c>
      <c r="BQ2247" s="76" cm="1">
        <f t="array" aca="1" ref="BQ2247" ca="1">ROUNDDOWN(INDIRECT(BQ2237)/BQ2246,0)</f>
        <v>10</v>
      </c>
      <c r="BR2247" s="76" cm="1">
        <f t="array" aca="1" ref="BR2247" ca="1">ROUNDDOWN(INDIRECT(BR2237)/BR2246,0)</f>
        <v>10</v>
      </c>
      <c r="BS2247" s="76" cm="1">
        <f t="array" aca="1" ref="BS2247" ca="1">ROUNDDOWN(INDIRECT(BS2237)/BS2246,0)</f>
        <v>10</v>
      </c>
      <c r="BT2247" s="76" cm="1">
        <f t="array" aca="1" ref="BT2247" ca="1">ROUNDDOWN(INDIRECT(BT2237)/BT2246,0)</f>
        <v>10</v>
      </c>
      <c r="BU2247" s="76" cm="1">
        <f t="array" aca="1" ref="BU2247" ca="1">ROUNDDOWN(INDIRECT(BU2237)/BU2246,0)</f>
        <v>10</v>
      </c>
      <c r="BV2247" s="76" cm="1">
        <f t="array" aca="1" ref="BV2247" ca="1">ROUNDDOWN(INDIRECT(BV2237)/BV2246,0)</f>
        <v>10</v>
      </c>
      <c r="BW2247" s="76" cm="1">
        <f t="array" aca="1" ref="BW2247" ca="1">ROUNDDOWN(INDIRECT(BW2237)/BW2246,0)</f>
        <v>10</v>
      </c>
      <c r="BX2247" s="76" cm="1">
        <f t="array" aca="1" ref="BX2247" ca="1">ROUNDDOWN(INDIRECT(BX2237)/BX2246,0)</f>
        <v>10</v>
      </c>
      <c r="BY2247" s="76" cm="1">
        <f t="array" aca="1" ref="BY2247" ca="1">ROUNDDOWN(INDIRECT(BY2237)/BY2246,0)</f>
        <v>10</v>
      </c>
      <c r="BZ2247" s="76" cm="1">
        <f t="array" aca="1" ref="BZ2247" ca="1">ROUNDDOWN(INDIRECT(BZ2237)/BZ2246,0)</f>
        <v>10</v>
      </c>
      <c r="CA2247" s="76" cm="1">
        <f t="array" aca="1" ref="CA2247" ca="1">ROUNDDOWN(INDIRECT(CA2237)/CA2246,0)</f>
        <v>10</v>
      </c>
      <c r="CB2247" s="76" cm="1">
        <f t="array" aca="1" ref="CB2247" ca="1">ROUNDDOWN(INDIRECT(CB2237)/CB2246,0)</f>
        <v>10</v>
      </c>
      <c r="CC2247" s="76" cm="1">
        <f t="array" aca="1" ref="CC2247" ca="1">ROUNDDOWN(INDIRECT(CC2237)/CC2246,0)</f>
        <v>10</v>
      </c>
      <c r="CD2247" s="76" cm="1">
        <f t="array" aca="1" ref="CD2247" ca="1">ROUNDDOWN(INDIRECT(CD2237)/CD2246,0)</f>
        <v>10</v>
      </c>
      <c r="CE2247" s="76" cm="1">
        <f t="array" aca="1" ref="CE2247" ca="1">ROUNDDOWN(INDIRECT(CE2237)/CE2246,0)</f>
        <v>10</v>
      </c>
      <c r="CF2247" s="76" cm="1">
        <f t="array" aca="1" ref="CF2247" ca="1">ROUNDDOWN(INDIRECT(CF2237)/CF2246,0)</f>
        <v>10</v>
      </c>
      <c r="CG2247" s="76" cm="1">
        <f t="array" aca="1" ref="CG2247" ca="1">ROUNDDOWN(INDIRECT(CG2237)/CG2246,0)</f>
        <v>10</v>
      </c>
      <c r="CH2247" s="76" cm="1">
        <f t="array" aca="1" ref="CH2247" ca="1">ROUNDDOWN(INDIRECT(CH2237)/CH2246,0)</f>
        <v>10</v>
      </c>
      <c r="CI2247" s="76" cm="1">
        <f t="array" aca="1" ref="CI2247" ca="1">ROUNDDOWN(INDIRECT(CI2237)/CI2246,0)</f>
        <v>10</v>
      </c>
      <c r="CJ2247" s="76" cm="1">
        <f t="array" aca="1" ref="CJ2247" ca="1">ROUNDDOWN(INDIRECT(CJ2237)/CJ2246,0)</f>
        <v>10</v>
      </c>
      <c r="CK2247" s="76" cm="1">
        <f t="array" aca="1" ref="CK2247" ca="1">ROUNDDOWN(INDIRECT(CK2237)/CK2246,0)</f>
        <v>10</v>
      </c>
      <c r="CL2247" s="76" cm="1">
        <f t="array" aca="1" ref="CL2247" ca="1">ROUNDDOWN(INDIRECT(CL2237)/CL2246,0)</f>
        <v>10</v>
      </c>
    </row>
    <row r="2248" spans="2:90" x14ac:dyDescent="0.4">
      <c r="B2248" s="141" t="s">
        <v>73</v>
      </c>
      <c r="D2248" t="s">
        <v>767</v>
      </c>
      <c r="E2248" s="8" t="str">
        <f t="shared" si="2814"/>
        <v>2248 SUBR-S</v>
      </c>
      <c r="G2248" t="str">
        <f>E2248</f>
        <v>2248 SUBR-S</v>
      </c>
      <c r="H2248" s="12"/>
      <c r="I2248" s="60"/>
      <c r="J2248" s="60"/>
      <c r="K2248" s="16">
        <v>0.05</v>
      </c>
      <c r="L2248" s="16">
        <v>0.05</v>
      </c>
      <c r="M2248" s="16">
        <v>0.05</v>
      </c>
      <c r="N2248" s="16">
        <v>0.05</v>
      </c>
      <c r="O2248" s="16">
        <v>0.05</v>
      </c>
      <c r="P2248" s="16">
        <v>0.05</v>
      </c>
      <c r="R2248" s="20"/>
      <c r="S2248" s="146" cm="1">
        <f t="array" ref="S2248">INDEX($K:$P,ROW(),MATCH(S$3,$K$2:$P$2,0))</f>
        <v>0.05</v>
      </c>
      <c r="T2248" s="146" cm="1">
        <f t="array" ref="T2248">INDEX($K:$P,ROW(),MATCH(T$3,$K$2:$P$2,0))</f>
        <v>0.05</v>
      </c>
      <c r="U2248" s="146" cm="1">
        <f t="array" ref="U2248">INDEX($K:$P,ROW(),MATCH(U$3,$K$2:$P$2,0))</f>
        <v>0.05</v>
      </c>
      <c r="V2248" s="146" cm="1">
        <f t="array" ref="V2248">INDEX($K:$P,ROW(),MATCH(V$3,$K$2:$P$2,0))</f>
        <v>0.05</v>
      </c>
      <c r="W2248" s="146" cm="1">
        <f t="array" ref="W2248">INDEX($K:$P,ROW(),MATCH(W$3,$K$2:$P$2,0))</f>
        <v>0.05</v>
      </c>
      <c r="X2248" s="146" cm="1">
        <f t="array" ref="X2248">INDEX($K:$P,ROW(),MATCH(X$3,$K$2:$P$2,0))</f>
        <v>0.05</v>
      </c>
      <c r="Y2248" s="146" cm="1">
        <f t="array" ref="Y2248">INDEX($K:$P,ROW(),MATCH(Y$3,$K$2:$P$2,0))</f>
        <v>0.05</v>
      </c>
      <c r="Z2248" s="146" cm="1">
        <f t="array" ref="Z2248">INDEX($K:$P,ROW(),MATCH(Z$3,$K$2:$P$2,0))</f>
        <v>0.05</v>
      </c>
      <c r="AA2248" s="146" cm="1">
        <f t="array" ref="AA2248">INDEX($K:$P,ROW(),MATCH(AA$3,$K$2:$P$2,0))</f>
        <v>0.05</v>
      </c>
      <c r="AB2248" s="146" cm="1">
        <f t="array" ref="AB2248">INDEX($K:$P,ROW(),MATCH(AB$3,$K$2:$P$2,0))</f>
        <v>0.05</v>
      </c>
      <c r="AC2248" s="146" cm="1">
        <f t="array" ref="AC2248">INDEX($K:$P,ROW(),MATCH(AC$3,$K$2:$P$2,0))</f>
        <v>0.05</v>
      </c>
      <c r="AD2248" s="146" cm="1">
        <f t="array" ref="AD2248">INDEX($K:$P,ROW(),MATCH(AD$3,$K$2:$P$2,0))</f>
        <v>0.05</v>
      </c>
      <c r="AE2248" s="146" cm="1">
        <f t="array" ref="AE2248">INDEX($K:$P,ROW(),MATCH(AE$3,$K$2:$P$2,0))</f>
        <v>0.05</v>
      </c>
      <c r="AF2248" s="146" cm="1">
        <f t="array" ref="AF2248">INDEX($K:$P,ROW(),MATCH(AF$3,$K$2:$P$2,0))</f>
        <v>0.05</v>
      </c>
      <c r="AG2248" s="146" cm="1">
        <f t="array" ref="AG2248">INDEX($K:$P,ROW(),MATCH(AG$3,$K$2:$P$2,0))</f>
        <v>0.05</v>
      </c>
      <c r="AH2248" s="146" cm="1">
        <f t="array" ref="AH2248">INDEX($K:$P,ROW(),MATCH(AH$3,$K$2:$P$2,0))</f>
        <v>0.05</v>
      </c>
      <c r="AI2248" s="146" cm="1">
        <f t="array" ref="AI2248">INDEX($K:$P,ROW(),MATCH(AI$3,$K$2:$P$2,0))</f>
        <v>0.05</v>
      </c>
      <c r="AJ2248" s="146" cm="1">
        <f t="array" ref="AJ2248">INDEX($K:$P,ROW(),MATCH(AJ$3,$K$2:$P$2,0))</f>
        <v>0.05</v>
      </c>
      <c r="AK2248" s="146" cm="1">
        <f t="array" ref="AK2248">INDEX($K:$P,ROW(),MATCH(AK$3,$K$2:$P$2,0))</f>
        <v>0.05</v>
      </c>
      <c r="AL2248" s="146" cm="1">
        <f t="array" ref="AL2248">INDEX($K:$P,ROW(),MATCH(AL$3,$K$2:$P$2,0))</f>
        <v>0.05</v>
      </c>
      <c r="AM2248" s="146" cm="1">
        <f t="array" ref="AM2248">INDEX($K:$P,ROW(),MATCH(AM$3,$K$2:$P$2,0))</f>
        <v>0.05</v>
      </c>
      <c r="AN2248" s="146" cm="1">
        <f t="array" ref="AN2248">INDEX($K:$P,ROW(),MATCH(AN$3,$K$2:$P$2,0))</f>
        <v>0.05</v>
      </c>
      <c r="AO2248" s="146" cm="1">
        <f t="array" ref="AO2248">INDEX($K:$P,ROW(),MATCH(AO$3,$K$2:$P$2,0))</f>
        <v>0.05</v>
      </c>
      <c r="AP2248" s="146" cm="1">
        <f t="array" ref="AP2248">INDEX($K:$P,ROW(),MATCH(AP$3,$K$2:$P$2,0))</f>
        <v>0.05</v>
      </c>
      <c r="AQ2248" s="146" cm="1">
        <f t="array" ref="AQ2248">INDEX($K:$P,ROW(),MATCH(AQ$3,$K$2:$P$2,0))</f>
        <v>0.05</v>
      </c>
      <c r="AR2248" s="146" cm="1">
        <f t="array" ref="AR2248">INDEX($K:$P,ROW(),MATCH(AR$3,$K$2:$P$2,0))</f>
        <v>0.05</v>
      </c>
      <c r="AS2248" s="146" cm="1">
        <f t="array" ref="AS2248">INDEX($K:$P,ROW(),MATCH(AS$3,$K$2:$P$2,0))</f>
        <v>0.05</v>
      </c>
      <c r="AT2248" s="146" cm="1">
        <f t="array" ref="AT2248">INDEX($K:$P,ROW(),MATCH(AT$3,$K$2:$P$2,0))</f>
        <v>0.05</v>
      </c>
      <c r="AU2248" s="146" cm="1">
        <f t="array" ref="AU2248">INDEX($K:$P,ROW(),MATCH(AU$3,$K$2:$P$2,0))</f>
        <v>0.05</v>
      </c>
      <c r="AV2248" s="146" cm="1">
        <f t="array" ref="AV2248">INDEX($K:$P,ROW(),MATCH(AV$3,$K$2:$P$2,0))</f>
        <v>0.05</v>
      </c>
      <c r="AW2248" s="146" cm="1">
        <f t="array" ref="AW2248">INDEX($K:$P,ROW(),MATCH(AW$3,$K$2:$P$2,0))</f>
        <v>0.05</v>
      </c>
      <c r="AX2248" s="146" cm="1">
        <f t="array" ref="AX2248">INDEX($K:$P,ROW(),MATCH(AX$3,$K$2:$P$2,0))</f>
        <v>0.05</v>
      </c>
      <c r="AY2248" s="146" cm="1">
        <f t="array" ref="AY2248">INDEX($K:$P,ROW(),MATCH(AY$3,$K$2:$P$2,0))</f>
        <v>0.05</v>
      </c>
      <c r="AZ2248" s="146" cm="1">
        <f t="array" ref="AZ2248">INDEX($K:$P,ROW(),MATCH(AZ$3,$K$2:$P$2,0))</f>
        <v>0.05</v>
      </c>
      <c r="BA2248" s="146" cm="1">
        <f t="array" ref="BA2248">INDEX($K:$P,ROW(),MATCH(BA$3,$K$2:$P$2,0))</f>
        <v>0.05</v>
      </c>
      <c r="BB2248" s="146" cm="1">
        <f t="array" ref="BB2248">INDEX($K:$P,ROW(),MATCH(BB$3,$K$2:$P$2,0))</f>
        <v>0.05</v>
      </c>
      <c r="BC2248" s="146" cm="1">
        <f t="array" ref="BC2248">INDEX($K:$P,ROW(),MATCH(BC$3,$K$2:$P$2,0))</f>
        <v>0.05</v>
      </c>
      <c r="BD2248" s="146" cm="1">
        <f t="array" ref="BD2248">INDEX($K:$P,ROW(),MATCH(BD$3,$K$2:$P$2,0))</f>
        <v>0.05</v>
      </c>
      <c r="BE2248" s="146" cm="1">
        <f t="array" ref="BE2248">INDEX($K:$P,ROW(),MATCH(BE$3,$K$2:$P$2,0))</f>
        <v>0.05</v>
      </c>
      <c r="BF2248" s="146" cm="1">
        <f t="array" ref="BF2248">INDEX($K:$P,ROW(),MATCH(BF$3,$K$2:$P$2,0))</f>
        <v>0.05</v>
      </c>
      <c r="BG2248" s="146" cm="1">
        <f t="array" ref="BG2248">INDEX($K:$P,ROW(),MATCH(BG$3,$K$2:$P$2,0))</f>
        <v>0.05</v>
      </c>
      <c r="BH2248" s="146" cm="1">
        <f t="array" ref="BH2248">INDEX($K:$P,ROW(),MATCH(BH$3,$K$2:$P$2,0))</f>
        <v>0.05</v>
      </c>
      <c r="BI2248" s="146" cm="1">
        <f t="array" ref="BI2248">INDEX($K:$P,ROW(),MATCH(BI$3,$K$2:$P$2,0))</f>
        <v>0.05</v>
      </c>
      <c r="BJ2248" s="146" cm="1">
        <f t="array" ref="BJ2248">INDEX($K:$P,ROW(),MATCH(BJ$3,$K$2:$P$2,0))</f>
        <v>0.05</v>
      </c>
      <c r="BK2248" s="146" cm="1">
        <f t="array" ref="BK2248">INDEX($K:$P,ROW(),MATCH(BK$3,$K$2:$P$2,0))</f>
        <v>0.05</v>
      </c>
      <c r="BL2248" s="146" cm="1">
        <f t="array" ref="BL2248">INDEX($K:$P,ROW(),MATCH(BL$3,$K$2:$P$2,0))</f>
        <v>0.05</v>
      </c>
      <c r="BM2248" s="146" cm="1">
        <f t="array" ref="BM2248">INDEX($K:$P,ROW(),MATCH(BM$3,$K$2:$P$2,0))</f>
        <v>0.05</v>
      </c>
      <c r="BN2248" s="146" cm="1">
        <f t="array" ref="BN2248">INDEX($K:$P,ROW(),MATCH(BN$3,$K$2:$P$2,0))</f>
        <v>0.05</v>
      </c>
      <c r="BO2248" s="146" cm="1">
        <f t="array" ref="BO2248">INDEX($K:$P,ROW(),MATCH(BO$3,$K$2:$P$2,0))</f>
        <v>0.05</v>
      </c>
      <c r="BP2248" s="146" cm="1">
        <f t="array" ref="BP2248">INDEX($K:$P,ROW(),MATCH(BP$3,$K$2:$P$2,0))</f>
        <v>0.05</v>
      </c>
      <c r="BQ2248" s="146" cm="1">
        <f t="array" ref="BQ2248">INDEX($K:$P,ROW(),MATCH(BQ$3,$K$2:$P$2,0))</f>
        <v>0.05</v>
      </c>
      <c r="BR2248" s="146" cm="1">
        <f t="array" ref="BR2248">INDEX($K:$P,ROW(),MATCH(BR$3,$K$2:$P$2,0))</f>
        <v>0.05</v>
      </c>
      <c r="BS2248" s="146" cm="1">
        <f t="array" ref="BS2248">INDEX($K:$P,ROW(),MATCH(BS$3,$K$2:$P$2,0))</f>
        <v>0.05</v>
      </c>
      <c r="BT2248" s="146" cm="1">
        <f t="array" ref="BT2248">INDEX($K:$P,ROW(),MATCH(BT$3,$K$2:$P$2,0))</f>
        <v>0.05</v>
      </c>
      <c r="BU2248" s="146" cm="1">
        <f t="array" ref="BU2248">INDEX($K:$P,ROW(),MATCH(BU$3,$K$2:$P$2,0))</f>
        <v>0.05</v>
      </c>
      <c r="BV2248" s="146" cm="1">
        <f t="array" ref="BV2248">INDEX($K:$P,ROW(),MATCH(BV$3,$K$2:$P$2,0))</f>
        <v>0.05</v>
      </c>
      <c r="BW2248" s="146" cm="1">
        <f t="array" ref="BW2248">INDEX($K:$P,ROW(),MATCH(BW$3,$K$2:$P$2,0))</f>
        <v>0.05</v>
      </c>
      <c r="BX2248" s="146" cm="1">
        <f t="array" ref="BX2248">INDEX($K:$P,ROW(),MATCH(BX$3,$K$2:$P$2,0))</f>
        <v>0.05</v>
      </c>
      <c r="BY2248" s="146" cm="1">
        <f t="array" ref="BY2248">INDEX($K:$P,ROW(),MATCH(BY$3,$K$2:$P$2,0))</f>
        <v>0.05</v>
      </c>
      <c r="BZ2248" s="146" cm="1">
        <f t="array" ref="BZ2248">INDEX($K:$P,ROW(),MATCH(BZ$3,$K$2:$P$2,0))</f>
        <v>0.05</v>
      </c>
      <c r="CA2248" s="146" cm="1">
        <f t="array" ref="CA2248">INDEX($K:$P,ROW(),MATCH(CA$3,$K$2:$P$2,0))</f>
        <v>0.05</v>
      </c>
      <c r="CB2248" s="146" cm="1">
        <f t="array" ref="CB2248">INDEX($K:$P,ROW(),MATCH(CB$3,$K$2:$P$2,0))</f>
        <v>0.05</v>
      </c>
      <c r="CC2248" s="146" cm="1">
        <f t="array" ref="CC2248">INDEX($K:$P,ROW(),MATCH(CC$3,$K$2:$P$2,0))</f>
        <v>0.05</v>
      </c>
      <c r="CD2248" s="146" cm="1">
        <f t="array" ref="CD2248">INDEX($K:$P,ROW(),MATCH(CD$3,$K$2:$P$2,0))</f>
        <v>0.05</v>
      </c>
      <c r="CE2248" s="146" cm="1">
        <f t="array" ref="CE2248">INDEX($K:$P,ROW(),MATCH(CE$3,$K$2:$P$2,0))</f>
        <v>0.05</v>
      </c>
      <c r="CF2248" s="146" cm="1">
        <f t="array" ref="CF2248">INDEX($K:$P,ROW(),MATCH(CF$3,$K$2:$P$2,0))</f>
        <v>0.05</v>
      </c>
      <c r="CG2248" s="146" cm="1">
        <f t="array" ref="CG2248">INDEX($K:$P,ROW(),MATCH(CG$3,$K$2:$P$2,0))</f>
        <v>0.05</v>
      </c>
      <c r="CH2248" s="146" cm="1">
        <f t="array" ref="CH2248">INDEX($K:$P,ROW(),MATCH(CH$3,$K$2:$P$2,0))</f>
        <v>0.05</v>
      </c>
      <c r="CI2248" s="146" cm="1">
        <f t="array" ref="CI2248">INDEX($K:$P,ROW(),MATCH(CI$3,$K$2:$P$2,0))</f>
        <v>0.05</v>
      </c>
      <c r="CJ2248" s="146" cm="1">
        <f t="array" ref="CJ2248">INDEX($K:$P,ROW(),MATCH(CJ$3,$K$2:$P$2,0))</f>
        <v>0.05</v>
      </c>
      <c r="CK2248" s="146" cm="1">
        <f t="array" ref="CK2248">INDEX($K:$P,ROW(),MATCH(CK$3,$K$2:$P$2,0))</f>
        <v>0.05</v>
      </c>
      <c r="CL2248" s="146" cm="1">
        <f t="array" ref="CL2248">INDEX($K:$P,ROW(),MATCH(CL$3,$K$2:$P$2,0))</f>
        <v>0.05</v>
      </c>
    </row>
    <row r="2249" spans="2:90" x14ac:dyDescent="0.4">
      <c r="B2249" s="154" t="s">
        <v>74</v>
      </c>
      <c r="D2249" t="s">
        <v>767</v>
      </c>
      <c r="E2249" s="8" t="str">
        <f t="shared" si="2814"/>
        <v>2249 SUBR-S</v>
      </c>
      <c r="K2249" s="34">
        <f t="shared" ref="K2249:P2249" ca="1" si="2819">SUMIF($3:$3,K$2,2249:2249)</f>
        <v>-326.68416655901024</v>
      </c>
      <c r="L2249" s="34">
        <f t="shared" ca="1" si="2819"/>
        <v>-434.07922978154875</v>
      </c>
      <c r="M2249" s="34">
        <f t="shared" ca="1" si="2819"/>
        <v>-289.71588013777119</v>
      </c>
      <c r="N2249" s="34">
        <f t="shared" ca="1" si="2819"/>
        <v>-211.70768786898765</v>
      </c>
      <c r="O2249" s="34">
        <f t="shared" ca="1" si="2819"/>
        <v>-169.55517425622395</v>
      </c>
      <c r="P2249" s="34">
        <f t="shared" ca="1" si="2819"/>
        <v>-146.7776383052304</v>
      </c>
      <c r="R2249" s="15"/>
      <c r="S2249" s="76">
        <f t="shared" ref="S2249" ca="1" si="2820">-S2248*(S2247+S2245)</f>
        <v>-5</v>
      </c>
      <c r="T2249" s="76">
        <f t="shared" ref="T2249:AX2249" ca="1" si="2821">-T2248*(T2247+T2245)</f>
        <v>-9.75</v>
      </c>
      <c r="U2249" s="76">
        <f t="shared" ca="1" si="2821"/>
        <v>-14.262500000000001</v>
      </c>
      <c r="V2249" s="76">
        <f t="shared" ca="1" si="2821"/>
        <v>-18.549375000000001</v>
      </c>
      <c r="W2249" s="76">
        <f t="shared" ca="1" si="2821"/>
        <v>-22.621906250000002</v>
      </c>
      <c r="X2249" s="76">
        <f t="shared" ca="1" si="2821"/>
        <v>-26.490810937500001</v>
      </c>
      <c r="Y2249" s="76">
        <f t="shared" ca="1" si="2821"/>
        <v>-30.166270390625002</v>
      </c>
      <c r="Z2249" s="76">
        <f t="shared" ca="1" si="2821"/>
        <v>-33.657956871093752</v>
      </c>
      <c r="AA2249" s="76">
        <f t="shared" ca="1" si="2821"/>
        <v>-36.975059027539061</v>
      </c>
      <c r="AB2249" s="76">
        <f t="shared" ca="1" si="2821"/>
        <v>-40.126306076162109</v>
      </c>
      <c r="AC2249" s="76">
        <f t="shared" ca="1" si="2821"/>
        <v>-43.119990772354008</v>
      </c>
      <c r="AD2249" s="76">
        <f t="shared" ca="1" si="2821"/>
        <v>-45.963991233736309</v>
      </c>
      <c r="AE2249" s="76">
        <f t="shared" ca="1" si="2821"/>
        <v>-44.165791672049494</v>
      </c>
      <c r="AF2249" s="76">
        <f t="shared" ca="1" si="2821"/>
        <v>-42.457502088447015</v>
      </c>
      <c r="AG2249" s="76">
        <f t="shared" ca="1" si="2821"/>
        <v>-40.834626984024666</v>
      </c>
      <c r="AH2249" s="76">
        <f t="shared" ca="1" si="2821"/>
        <v>-39.292895634823431</v>
      </c>
      <c r="AI2249" s="76">
        <f t="shared" ca="1" si="2821"/>
        <v>-37.82825085308226</v>
      </c>
      <c r="AJ2249" s="76">
        <f t="shared" ca="1" si="2821"/>
        <v>-36.436838310428143</v>
      </c>
      <c r="AK2249" s="76">
        <f t="shared" ca="1" si="2821"/>
        <v>-35.114996394906733</v>
      </c>
      <c r="AL2249" s="76">
        <f t="shared" ca="1" si="2821"/>
        <v>-33.8592465751614</v>
      </c>
      <c r="AM2249" s="76">
        <f t="shared" ca="1" si="2821"/>
        <v>-32.666284246403329</v>
      </c>
      <c r="AN2249" s="76">
        <f t="shared" ca="1" si="2821"/>
        <v>-31.532970034083167</v>
      </c>
      <c r="AO2249" s="76">
        <f t="shared" ca="1" si="2821"/>
        <v>-30.456321532379008</v>
      </c>
      <c r="AP2249" s="76">
        <f t="shared" ca="1" si="2821"/>
        <v>-29.433505455760059</v>
      </c>
      <c r="AQ2249" s="76">
        <f t="shared" ca="1" si="2821"/>
        <v>-28.461830182972058</v>
      </c>
      <c r="AR2249" s="76">
        <f t="shared" ca="1" si="2821"/>
        <v>-27.538738673823453</v>
      </c>
      <c r="AS2249" s="76">
        <f t="shared" ca="1" si="2821"/>
        <v>-26.66180174013228</v>
      </c>
      <c r="AT2249" s="76">
        <f t="shared" ca="1" si="2821"/>
        <v>-25.828711653125666</v>
      </c>
      <c r="AU2249" s="76">
        <f t="shared" ca="1" si="2821"/>
        <v>-25.037276070469382</v>
      </c>
      <c r="AV2249" s="76">
        <f t="shared" ca="1" si="2821"/>
        <v>-24.285412266945912</v>
      </c>
      <c r="AW2249" s="76">
        <f t="shared" ca="1" si="2821"/>
        <v>-23.571141653598616</v>
      </c>
      <c r="AX2249" s="76">
        <f t="shared" ca="1" si="2821"/>
        <v>-22.892584570918686</v>
      </c>
      <c r="AY2249" s="76">
        <f t="shared" ref="AY2249:CD2249" ca="1" si="2822">-AY2248*(AY2247+AY2245)</f>
        <v>-22.247955342372752</v>
      </c>
      <c r="AZ2249" s="76">
        <f t="shared" ca="1" si="2822"/>
        <v>-21.635557575254115</v>
      </c>
      <c r="BA2249" s="76">
        <f t="shared" ca="1" si="2822"/>
        <v>-21.053779696491411</v>
      </c>
      <c r="BB2249" s="76">
        <f t="shared" ca="1" si="2822"/>
        <v>-20.501090711666841</v>
      </c>
      <c r="BC2249" s="76">
        <f t="shared" ca="1" si="2822"/>
        <v>-19.976036176083497</v>
      </c>
      <c r="BD2249" s="76">
        <f t="shared" ca="1" si="2822"/>
        <v>-19.477234367279323</v>
      </c>
      <c r="BE2249" s="76">
        <f t="shared" ca="1" si="2822"/>
        <v>-19.003372648915356</v>
      </c>
      <c r="BF2249" s="76">
        <f t="shared" ca="1" si="2822"/>
        <v>-18.553204016469589</v>
      </c>
      <c r="BG2249" s="76">
        <f t="shared" ca="1" si="2822"/>
        <v>-18.125543815646111</v>
      </c>
      <c r="BH2249" s="76">
        <f t="shared" ca="1" si="2822"/>
        <v>-17.719266624863806</v>
      </c>
      <c r="BI2249" s="76">
        <f t="shared" ca="1" si="2822"/>
        <v>-17.333303293620617</v>
      </c>
      <c r="BJ2249" s="76">
        <f t="shared" ca="1" si="2822"/>
        <v>-16.966638128939589</v>
      </c>
      <c r="BK2249" s="76">
        <f t="shared" ca="1" si="2822"/>
        <v>-16.61830622249261</v>
      </c>
      <c r="BL2249" s="76">
        <f t="shared" ca="1" si="2822"/>
        <v>-16.287390911367979</v>
      </c>
      <c r="BM2249" s="76">
        <f t="shared" ca="1" si="2822"/>
        <v>-15.97302136579958</v>
      </c>
      <c r="BN2249" s="76">
        <f t="shared" ca="1" si="2822"/>
        <v>-15.674370297509601</v>
      </c>
      <c r="BO2249" s="76">
        <f t="shared" ca="1" si="2822"/>
        <v>-15.390651782634121</v>
      </c>
      <c r="BP2249" s="76">
        <f t="shared" ca="1" si="2822"/>
        <v>-15.121119193502416</v>
      </c>
      <c r="BQ2249" s="76">
        <f t="shared" ca="1" si="2822"/>
        <v>-14.865063233827295</v>
      </c>
      <c r="BR2249" s="76">
        <f t="shared" ca="1" si="2822"/>
        <v>-14.621810072135929</v>
      </c>
      <c r="BS2249" s="76">
        <f t="shared" ca="1" si="2822"/>
        <v>-14.390719568529134</v>
      </c>
      <c r="BT2249" s="76">
        <f t="shared" ca="1" si="2822"/>
        <v>-14.171183590102679</v>
      </c>
      <c r="BU2249" s="76">
        <f t="shared" ca="1" si="2822"/>
        <v>-13.962624410597545</v>
      </c>
      <c r="BV2249" s="76">
        <f t="shared" ca="1" si="2822"/>
        <v>-13.764493190067668</v>
      </c>
      <c r="BW2249" s="76">
        <f t="shared" ca="1" si="2822"/>
        <v>-13.576268530564285</v>
      </c>
      <c r="BX2249" s="76">
        <f t="shared" ca="1" si="2822"/>
        <v>-13.397455104036069</v>
      </c>
      <c r="BY2249" s="76">
        <f t="shared" ca="1" si="2822"/>
        <v>-13.227582348834268</v>
      </c>
      <c r="BZ2249" s="76">
        <f t="shared" ca="1" si="2822"/>
        <v>-13.066203231392553</v>
      </c>
      <c r="CA2249" s="76">
        <f t="shared" ca="1" si="2822"/>
        <v>-12.912893069822923</v>
      </c>
      <c r="CB2249" s="76">
        <f t="shared" ca="1" si="2822"/>
        <v>-12.767248416331777</v>
      </c>
      <c r="CC2249" s="76">
        <f t="shared" ca="1" si="2822"/>
        <v>-12.628885995515189</v>
      </c>
      <c r="CD2249" s="76">
        <f t="shared" ca="1" si="2822"/>
        <v>-12.497441695739429</v>
      </c>
      <c r="CE2249" s="76">
        <f t="shared" ref="CE2249:CK2249" ca="1" si="2823">-CE2248*(CE2247+CE2245)</f>
        <v>-12.372569610952457</v>
      </c>
      <c r="CF2249" s="76">
        <f t="shared" ca="1" si="2823"/>
        <v>-12.253941130404833</v>
      </c>
      <c r="CG2249" s="76">
        <f t="shared" ca="1" si="2823"/>
        <v>-12.141244073884593</v>
      </c>
      <c r="CH2249" s="76">
        <f t="shared" ca="1" si="2823"/>
        <v>-12.034181870190363</v>
      </c>
      <c r="CI2249" s="76">
        <f t="shared" ca="1" si="2823"/>
        <v>-11.932472776680845</v>
      </c>
      <c r="CJ2249" s="76">
        <f t="shared" ca="1" si="2823"/>
        <v>-11.835849137846802</v>
      </c>
      <c r="CK2249" s="76">
        <f t="shared" ca="1" si="2823"/>
        <v>-11.744056680954463</v>
      </c>
      <c r="CL2249" s="76">
        <f t="shared" ref="CL2249" ca="1" si="2824">-CL2248*(CL2247+CL2245)</f>
        <v>-11.65685384690674</v>
      </c>
    </row>
    <row r="2250" spans="2:90" x14ac:dyDescent="0.4">
      <c r="B2250" s="124" t="str">
        <f>"# of subscriber - "&amp;SUBSTITUTE(B2243,":","")</f>
        <v># of subscriber - Subscription revenue - secondary revenue driven</v>
      </c>
      <c r="C2250" t="s">
        <v>80</v>
      </c>
      <c r="D2250" t="s">
        <v>767</v>
      </c>
      <c r="E2250" s="8" t="str">
        <f t="shared" si="2814"/>
        <v>2250 SUBR-S</v>
      </c>
      <c r="H2250" s="31"/>
      <c r="I2250" s="73"/>
      <c r="J2250" s="73"/>
      <c r="K2250" s="116">
        <f t="shared" ref="K2250:P2250" ca="1" si="2825">SUMIF($4:$4,K$2,2250:2250)</f>
        <v>873.31583344098976</v>
      </c>
      <c r="L2250" s="116">
        <f t="shared" ca="1" si="2825"/>
        <v>559.23660365944113</v>
      </c>
      <c r="M2250" s="116">
        <f t="shared" ca="1" si="2825"/>
        <v>389.52072352166994</v>
      </c>
      <c r="N2250" s="116">
        <f t="shared" ca="1" si="2825"/>
        <v>297.8130356526824</v>
      </c>
      <c r="O2250" s="116">
        <f t="shared" ca="1" si="2825"/>
        <v>248.25786139645848</v>
      </c>
      <c r="P2250" s="116">
        <f t="shared" ca="1" si="2825"/>
        <v>221.48022309122805</v>
      </c>
      <c r="R2250" s="38"/>
      <c r="S2250" s="147">
        <f t="shared" ref="S2250" ca="1" si="2826">S2245+S2247+S2249</f>
        <v>95</v>
      </c>
      <c r="T2250" s="147">
        <f t="shared" ref="T2250:AX2250" ca="1" si="2827">T2245+T2247+T2249</f>
        <v>185.25</v>
      </c>
      <c r="U2250" s="147">
        <f t="shared" ca="1" si="2827"/>
        <v>270.98750000000001</v>
      </c>
      <c r="V2250" s="147">
        <f t="shared" ca="1" si="2827"/>
        <v>352.43812500000001</v>
      </c>
      <c r="W2250" s="147">
        <f t="shared" ca="1" si="2827"/>
        <v>429.81621875000002</v>
      </c>
      <c r="X2250" s="147">
        <f t="shared" ca="1" si="2827"/>
        <v>503.32540781249998</v>
      </c>
      <c r="Y2250" s="147">
        <f t="shared" ca="1" si="2827"/>
        <v>573.15913742187502</v>
      </c>
      <c r="Z2250" s="147">
        <f t="shared" ca="1" si="2827"/>
        <v>639.50118055078121</v>
      </c>
      <c r="AA2250" s="147">
        <f t="shared" ca="1" si="2827"/>
        <v>702.52612152324218</v>
      </c>
      <c r="AB2250" s="147">
        <f t="shared" ca="1" si="2827"/>
        <v>762.39981544708007</v>
      </c>
      <c r="AC2250" s="147">
        <f t="shared" ca="1" si="2827"/>
        <v>819.27982467472611</v>
      </c>
      <c r="AD2250" s="147">
        <f t="shared" ca="1" si="2827"/>
        <v>873.31583344098976</v>
      </c>
      <c r="AE2250" s="147">
        <f t="shared" ca="1" si="2827"/>
        <v>839.15004176894024</v>
      </c>
      <c r="AF2250" s="147">
        <f t="shared" ca="1" si="2827"/>
        <v>806.69253968049327</v>
      </c>
      <c r="AG2250" s="147">
        <f t="shared" ca="1" si="2827"/>
        <v>775.85791269646859</v>
      </c>
      <c r="AH2250" s="147">
        <f t="shared" ca="1" si="2827"/>
        <v>746.56501706164511</v>
      </c>
      <c r="AI2250" s="147">
        <f t="shared" ca="1" si="2827"/>
        <v>718.73676620856281</v>
      </c>
      <c r="AJ2250" s="147">
        <f t="shared" ca="1" si="2827"/>
        <v>692.29992789813468</v>
      </c>
      <c r="AK2250" s="147">
        <f t="shared" ca="1" si="2827"/>
        <v>667.18493150322797</v>
      </c>
      <c r="AL2250" s="147">
        <f t="shared" ca="1" si="2827"/>
        <v>643.32568492806661</v>
      </c>
      <c r="AM2250" s="147">
        <f t="shared" ca="1" si="2827"/>
        <v>620.65940068166333</v>
      </c>
      <c r="AN2250" s="147">
        <f t="shared" ca="1" si="2827"/>
        <v>599.12643064758015</v>
      </c>
      <c r="AO2250" s="147">
        <f t="shared" ca="1" si="2827"/>
        <v>578.67010911520117</v>
      </c>
      <c r="AP2250" s="147">
        <f t="shared" ca="1" si="2827"/>
        <v>559.23660365944113</v>
      </c>
      <c r="AQ2250" s="147">
        <f t="shared" ca="1" si="2827"/>
        <v>540.77477347646902</v>
      </c>
      <c r="AR2250" s="147">
        <f t="shared" ca="1" si="2827"/>
        <v>523.23603480264558</v>
      </c>
      <c r="AS2250" s="147">
        <f t="shared" ca="1" si="2827"/>
        <v>506.57423306251331</v>
      </c>
      <c r="AT2250" s="147">
        <f t="shared" ca="1" si="2827"/>
        <v>490.74552140938761</v>
      </c>
      <c r="AU2250" s="147">
        <f t="shared" ca="1" si="2827"/>
        <v>475.70824533891823</v>
      </c>
      <c r="AV2250" s="147">
        <f t="shared" ca="1" si="2827"/>
        <v>461.42283307197232</v>
      </c>
      <c r="AW2250" s="147">
        <f t="shared" ca="1" si="2827"/>
        <v>447.85169141837372</v>
      </c>
      <c r="AX2250" s="147">
        <f t="shared" ca="1" si="2827"/>
        <v>434.95910684745502</v>
      </c>
      <c r="AY2250" s="147">
        <f t="shared" ref="AY2250:CD2250" ca="1" si="2828">AY2245+AY2247+AY2249</f>
        <v>422.71115150508228</v>
      </c>
      <c r="AZ2250" s="147">
        <f t="shared" ca="1" si="2828"/>
        <v>411.07559392982819</v>
      </c>
      <c r="BA2250" s="147">
        <f t="shared" ca="1" si="2828"/>
        <v>400.02181423333678</v>
      </c>
      <c r="BB2250" s="147">
        <f t="shared" ca="1" si="2828"/>
        <v>389.52072352166994</v>
      </c>
      <c r="BC2250" s="147">
        <f t="shared" ca="1" si="2828"/>
        <v>379.54468734558645</v>
      </c>
      <c r="BD2250" s="147">
        <f t="shared" ca="1" si="2828"/>
        <v>370.06745297830713</v>
      </c>
      <c r="BE2250" s="147">
        <f t="shared" ca="1" si="2828"/>
        <v>361.0640803293918</v>
      </c>
      <c r="BF2250" s="147">
        <f t="shared" ca="1" si="2828"/>
        <v>352.51087631292222</v>
      </c>
      <c r="BG2250" s="147">
        <f t="shared" ca="1" si="2828"/>
        <v>344.38533249727612</v>
      </c>
      <c r="BH2250" s="147">
        <f t="shared" ca="1" si="2828"/>
        <v>336.66606587241233</v>
      </c>
      <c r="BI2250" s="147">
        <f t="shared" ca="1" si="2828"/>
        <v>329.33276257879174</v>
      </c>
      <c r="BJ2250" s="147">
        <f t="shared" ca="1" si="2828"/>
        <v>322.36612444985218</v>
      </c>
      <c r="BK2250" s="147">
        <f t="shared" ca="1" si="2828"/>
        <v>315.74781822735957</v>
      </c>
      <c r="BL2250" s="147">
        <f t="shared" ca="1" si="2828"/>
        <v>309.46042731599158</v>
      </c>
      <c r="BM2250" s="147">
        <f t="shared" ca="1" si="2828"/>
        <v>303.487405950192</v>
      </c>
      <c r="BN2250" s="147">
        <f t="shared" ca="1" si="2828"/>
        <v>297.8130356526824</v>
      </c>
      <c r="BO2250" s="147">
        <f t="shared" ca="1" si="2828"/>
        <v>292.42238387004829</v>
      </c>
      <c r="BP2250" s="147">
        <f t="shared" ca="1" si="2828"/>
        <v>287.30126467654588</v>
      </c>
      <c r="BQ2250" s="147">
        <f t="shared" ca="1" si="2828"/>
        <v>282.43620144271858</v>
      </c>
      <c r="BR2250" s="147">
        <f t="shared" ca="1" si="2828"/>
        <v>277.81439137058265</v>
      </c>
      <c r="BS2250" s="147">
        <f t="shared" ca="1" si="2828"/>
        <v>273.42367180205355</v>
      </c>
      <c r="BT2250" s="147">
        <f t="shared" ca="1" si="2828"/>
        <v>269.25248821195089</v>
      </c>
      <c r="BU2250" s="147">
        <f t="shared" ca="1" si="2828"/>
        <v>265.28986380135336</v>
      </c>
      <c r="BV2250" s="147">
        <f t="shared" ca="1" si="2828"/>
        <v>261.52537061128567</v>
      </c>
      <c r="BW2250" s="147">
        <f t="shared" ca="1" si="2828"/>
        <v>257.94910208072139</v>
      </c>
      <c r="BX2250" s="147">
        <f t="shared" ca="1" si="2828"/>
        <v>254.55164697668533</v>
      </c>
      <c r="BY2250" s="147">
        <f t="shared" ca="1" si="2828"/>
        <v>251.32406462785107</v>
      </c>
      <c r="BZ2250" s="147">
        <f t="shared" ca="1" si="2828"/>
        <v>248.25786139645848</v>
      </c>
      <c r="CA2250" s="147">
        <f t="shared" ca="1" si="2828"/>
        <v>245.34496832663552</v>
      </c>
      <c r="CB2250" s="147">
        <f t="shared" ca="1" si="2828"/>
        <v>242.57771991030376</v>
      </c>
      <c r="CC2250" s="147">
        <f t="shared" ca="1" si="2828"/>
        <v>239.94883391478857</v>
      </c>
      <c r="CD2250" s="147">
        <f t="shared" ca="1" si="2828"/>
        <v>237.45139221904913</v>
      </c>
      <c r="CE2250" s="147">
        <f t="shared" ref="CE2250:CK2250" ca="1" si="2829">CE2245+CE2247+CE2249</f>
        <v>235.07882260809666</v>
      </c>
      <c r="CF2250" s="147">
        <f t="shared" ca="1" si="2829"/>
        <v>232.82488147769183</v>
      </c>
      <c r="CG2250" s="147">
        <f t="shared" ca="1" si="2829"/>
        <v>230.68363740380724</v>
      </c>
      <c r="CH2250" s="147">
        <f t="shared" ca="1" si="2829"/>
        <v>228.64945553361687</v>
      </c>
      <c r="CI2250" s="147">
        <f t="shared" ca="1" si="2829"/>
        <v>226.71698275693603</v>
      </c>
      <c r="CJ2250" s="147">
        <f t="shared" ca="1" si="2829"/>
        <v>224.88113361908924</v>
      </c>
      <c r="CK2250" s="147">
        <f t="shared" ca="1" si="2829"/>
        <v>223.13707693813478</v>
      </c>
      <c r="CL2250" s="147">
        <f t="shared" ref="CL2250" ca="1" si="2830">CL2245+CL2247+CL2249</f>
        <v>221.48022309122805</v>
      </c>
    </row>
    <row r="2251" spans="2:90" x14ac:dyDescent="0.4">
      <c r="B2251" s="141" t="s">
        <v>62</v>
      </c>
      <c r="D2251" t="s">
        <v>767</v>
      </c>
      <c r="E2251" s="8" t="str">
        <f t="shared" si="2814"/>
        <v>2251 SUBR-S</v>
      </c>
      <c r="H2251" s="12"/>
      <c r="I2251" s="60"/>
      <c r="J2251" s="60"/>
      <c r="K2251" s="76">
        <f t="shared" ref="K2251:P2251" ca="1" si="2831">K2250-SUM(K2249,K2245,K2247)</f>
        <v>0</v>
      </c>
      <c r="L2251" s="76">
        <f t="shared" ca="1" si="2831"/>
        <v>0</v>
      </c>
      <c r="M2251" s="76">
        <f t="shared" ca="1" si="2831"/>
        <v>0</v>
      </c>
      <c r="N2251" s="76">
        <f t="shared" ca="1" si="2831"/>
        <v>0</v>
      </c>
      <c r="O2251" s="76">
        <f t="shared" ca="1" si="2831"/>
        <v>0</v>
      </c>
      <c r="P2251" s="76">
        <f t="shared" ca="1" si="2831"/>
        <v>0</v>
      </c>
      <c r="R2251" s="15"/>
      <c r="S2251" s="76">
        <f t="shared" ref="S2251" ca="1" si="2832">S2250-SUM(S2249,S2245,S2247)</f>
        <v>0</v>
      </c>
      <c r="T2251" s="76">
        <f t="shared" ref="T2251:AX2251" ca="1" si="2833">T2250-SUM(T2249,T2245,T2247)</f>
        <v>0</v>
      </c>
      <c r="U2251" s="76">
        <f t="shared" ca="1" si="2833"/>
        <v>0</v>
      </c>
      <c r="V2251" s="76">
        <f t="shared" ca="1" si="2833"/>
        <v>0</v>
      </c>
      <c r="W2251" s="76">
        <f t="shared" ca="1" si="2833"/>
        <v>0</v>
      </c>
      <c r="X2251" s="76">
        <f t="shared" ca="1" si="2833"/>
        <v>0</v>
      </c>
      <c r="Y2251" s="76">
        <f t="shared" ca="1" si="2833"/>
        <v>0</v>
      </c>
      <c r="Z2251" s="76">
        <f t="shared" ca="1" si="2833"/>
        <v>0</v>
      </c>
      <c r="AA2251" s="76">
        <f t="shared" ca="1" si="2833"/>
        <v>0</v>
      </c>
      <c r="AB2251" s="76">
        <f t="shared" ca="1" si="2833"/>
        <v>0</v>
      </c>
      <c r="AC2251" s="76">
        <f t="shared" ca="1" si="2833"/>
        <v>0</v>
      </c>
      <c r="AD2251" s="76">
        <f t="shared" ca="1" si="2833"/>
        <v>0</v>
      </c>
      <c r="AE2251" s="76">
        <f t="shared" ca="1" si="2833"/>
        <v>0</v>
      </c>
      <c r="AF2251" s="76">
        <f t="shared" ca="1" si="2833"/>
        <v>0</v>
      </c>
      <c r="AG2251" s="76">
        <f t="shared" ca="1" si="2833"/>
        <v>0</v>
      </c>
      <c r="AH2251" s="76">
        <f t="shared" ca="1" si="2833"/>
        <v>0</v>
      </c>
      <c r="AI2251" s="76">
        <f t="shared" ca="1" si="2833"/>
        <v>0</v>
      </c>
      <c r="AJ2251" s="76">
        <f t="shared" ca="1" si="2833"/>
        <v>0</v>
      </c>
      <c r="AK2251" s="76">
        <f t="shared" ca="1" si="2833"/>
        <v>0</v>
      </c>
      <c r="AL2251" s="76">
        <f t="shared" ca="1" si="2833"/>
        <v>0</v>
      </c>
      <c r="AM2251" s="76">
        <f t="shared" ca="1" si="2833"/>
        <v>0</v>
      </c>
      <c r="AN2251" s="76">
        <f t="shared" ca="1" si="2833"/>
        <v>0</v>
      </c>
      <c r="AO2251" s="76">
        <f t="shared" ca="1" si="2833"/>
        <v>0</v>
      </c>
      <c r="AP2251" s="76">
        <f t="shared" ca="1" si="2833"/>
        <v>0</v>
      </c>
      <c r="AQ2251" s="76">
        <f t="shared" ca="1" si="2833"/>
        <v>0</v>
      </c>
      <c r="AR2251" s="76">
        <f t="shared" ca="1" si="2833"/>
        <v>0</v>
      </c>
      <c r="AS2251" s="76">
        <f t="shared" ca="1" si="2833"/>
        <v>0</v>
      </c>
      <c r="AT2251" s="76">
        <f t="shared" ca="1" si="2833"/>
        <v>0</v>
      </c>
      <c r="AU2251" s="76">
        <f t="shared" ca="1" si="2833"/>
        <v>0</v>
      </c>
      <c r="AV2251" s="76">
        <f t="shared" ca="1" si="2833"/>
        <v>0</v>
      </c>
      <c r="AW2251" s="76">
        <f t="shared" ca="1" si="2833"/>
        <v>0</v>
      </c>
      <c r="AX2251" s="76">
        <f t="shared" ca="1" si="2833"/>
        <v>0</v>
      </c>
      <c r="AY2251" s="76">
        <f t="shared" ref="AY2251:CD2251" ca="1" si="2834">AY2250-SUM(AY2249,AY2245,AY2247)</f>
        <v>0</v>
      </c>
      <c r="AZ2251" s="76">
        <f t="shared" ca="1" si="2834"/>
        <v>0</v>
      </c>
      <c r="BA2251" s="76">
        <f t="shared" ca="1" si="2834"/>
        <v>0</v>
      </c>
      <c r="BB2251" s="76">
        <f t="shared" ca="1" si="2834"/>
        <v>0</v>
      </c>
      <c r="BC2251" s="76">
        <f t="shared" ca="1" si="2834"/>
        <v>0</v>
      </c>
      <c r="BD2251" s="76">
        <f t="shared" ca="1" si="2834"/>
        <v>0</v>
      </c>
      <c r="BE2251" s="76">
        <f t="shared" ca="1" si="2834"/>
        <v>0</v>
      </c>
      <c r="BF2251" s="76">
        <f t="shared" ca="1" si="2834"/>
        <v>0</v>
      </c>
      <c r="BG2251" s="76">
        <f t="shared" ca="1" si="2834"/>
        <v>0</v>
      </c>
      <c r="BH2251" s="76">
        <f t="shared" ca="1" si="2834"/>
        <v>0</v>
      </c>
      <c r="BI2251" s="76">
        <f t="shared" ca="1" si="2834"/>
        <v>0</v>
      </c>
      <c r="BJ2251" s="76">
        <f t="shared" ca="1" si="2834"/>
        <v>0</v>
      </c>
      <c r="BK2251" s="76">
        <f t="shared" ca="1" si="2834"/>
        <v>0</v>
      </c>
      <c r="BL2251" s="76">
        <f t="shared" ca="1" si="2834"/>
        <v>0</v>
      </c>
      <c r="BM2251" s="76">
        <f t="shared" ca="1" si="2834"/>
        <v>0</v>
      </c>
      <c r="BN2251" s="76">
        <f t="shared" ca="1" si="2834"/>
        <v>0</v>
      </c>
      <c r="BO2251" s="76">
        <f t="shared" ca="1" si="2834"/>
        <v>0</v>
      </c>
      <c r="BP2251" s="76">
        <f t="shared" ca="1" si="2834"/>
        <v>0</v>
      </c>
      <c r="BQ2251" s="76">
        <f t="shared" ca="1" si="2834"/>
        <v>0</v>
      </c>
      <c r="BR2251" s="76">
        <f t="shared" ca="1" si="2834"/>
        <v>0</v>
      </c>
      <c r="BS2251" s="76">
        <f t="shared" ca="1" si="2834"/>
        <v>0</v>
      </c>
      <c r="BT2251" s="76">
        <f t="shared" ca="1" si="2834"/>
        <v>0</v>
      </c>
      <c r="BU2251" s="76">
        <f t="shared" ca="1" si="2834"/>
        <v>0</v>
      </c>
      <c r="BV2251" s="76">
        <f t="shared" ca="1" si="2834"/>
        <v>0</v>
      </c>
      <c r="BW2251" s="76">
        <f t="shared" ca="1" si="2834"/>
        <v>0</v>
      </c>
      <c r="BX2251" s="76">
        <f t="shared" ca="1" si="2834"/>
        <v>0</v>
      </c>
      <c r="BY2251" s="76">
        <f t="shared" ca="1" si="2834"/>
        <v>0</v>
      </c>
      <c r="BZ2251" s="76">
        <f t="shared" ca="1" si="2834"/>
        <v>0</v>
      </c>
      <c r="CA2251" s="76">
        <f t="shared" ca="1" si="2834"/>
        <v>0</v>
      </c>
      <c r="CB2251" s="76">
        <f t="shared" ca="1" si="2834"/>
        <v>0</v>
      </c>
      <c r="CC2251" s="76">
        <f t="shared" ca="1" si="2834"/>
        <v>0</v>
      </c>
      <c r="CD2251" s="76">
        <f t="shared" ca="1" si="2834"/>
        <v>0</v>
      </c>
      <c r="CE2251" s="76">
        <f t="shared" ref="CE2251:CK2251" ca="1" si="2835">CE2250-SUM(CE2249,CE2245,CE2247)</f>
        <v>0</v>
      </c>
      <c r="CF2251" s="76">
        <f t="shared" ca="1" si="2835"/>
        <v>0</v>
      </c>
      <c r="CG2251" s="76">
        <f t="shared" ca="1" si="2835"/>
        <v>0</v>
      </c>
      <c r="CH2251" s="76">
        <f t="shared" ca="1" si="2835"/>
        <v>0</v>
      </c>
      <c r="CI2251" s="76">
        <f t="shared" ca="1" si="2835"/>
        <v>0</v>
      </c>
      <c r="CJ2251" s="76">
        <f t="shared" ca="1" si="2835"/>
        <v>0</v>
      </c>
      <c r="CK2251" s="76">
        <f t="shared" ca="1" si="2835"/>
        <v>0</v>
      </c>
      <c r="CL2251" s="76">
        <f t="shared" ref="CL2251" ca="1" si="2836">CL2250-SUM(CL2249,CL2245,CL2247)</f>
        <v>0</v>
      </c>
    </row>
    <row r="2252" spans="2:90" x14ac:dyDescent="0.4">
      <c r="B2252" s="13"/>
      <c r="D2252" t="s">
        <v>767</v>
      </c>
      <c r="E2252" s="8" t="str">
        <f t="shared" si="2814"/>
        <v>2252 SUBR-S</v>
      </c>
      <c r="H2252" s="12"/>
      <c r="I2252" s="60"/>
      <c r="J2252" s="60"/>
      <c r="K2252" s="34"/>
      <c r="L2252" s="34"/>
      <c r="M2252" s="34"/>
      <c r="N2252" s="34"/>
      <c r="O2252" s="34"/>
      <c r="P2252" s="34"/>
      <c r="R2252" s="15"/>
      <c r="S2252" s="76"/>
      <c r="T2252" s="76"/>
      <c r="U2252" s="76"/>
      <c r="V2252" s="76"/>
      <c r="W2252" s="76"/>
      <c r="X2252" s="76"/>
      <c r="Y2252" s="76"/>
      <c r="Z2252" s="76"/>
      <c r="AA2252" s="76"/>
      <c r="AB2252" s="76"/>
      <c r="AC2252" s="76"/>
      <c r="AD2252" s="76"/>
      <c r="AE2252" s="76"/>
      <c r="AF2252" s="76"/>
      <c r="AG2252" s="76"/>
      <c r="AH2252" s="76"/>
      <c r="AI2252" s="76"/>
      <c r="AJ2252" s="76"/>
      <c r="AK2252" s="76"/>
      <c r="AL2252" s="76"/>
      <c r="AM2252" s="76"/>
      <c r="AN2252" s="76"/>
      <c r="AO2252" s="76"/>
      <c r="AP2252" s="76"/>
      <c r="AQ2252" s="76"/>
      <c r="AR2252" s="76"/>
      <c r="AS2252" s="76"/>
      <c r="AT2252" s="76"/>
      <c r="AU2252" s="76"/>
      <c r="AV2252" s="76"/>
      <c r="AW2252" s="76"/>
      <c r="AX2252" s="76"/>
      <c r="AY2252" s="76"/>
      <c r="AZ2252" s="76"/>
      <c r="BA2252" s="76"/>
      <c r="BB2252" s="76"/>
      <c r="BC2252" s="76"/>
      <c r="BD2252" s="76"/>
      <c r="BE2252" s="76"/>
      <c r="BF2252" s="76"/>
      <c r="BG2252" s="76"/>
      <c r="BH2252" s="76"/>
      <c r="BI2252" s="76"/>
      <c r="BJ2252" s="76"/>
      <c r="BK2252" s="76"/>
      <c r="BL2252" s="76"/>
      <c r="BM2252" s="76"/>
      <c r="BN2252" s="76"/>
      <c r="BO2252" s="76"/>
      <c r="BP2252" s="76"/>
      <c r="BQ2252" s="76"/>
      <c r="BR2252" s="76"/>
      <c r="BS2252" s="76"/>
      <c r="BT2252" s="76"/>
      <c r="BU2252" s="76"/>
      <c r="BV2252" s="76"/>
      <c r="BW2252" s="76"/>
      <c r="BX2252" s="76"/>
      <c r="BY2252" s="76"/>
      <c r="BZ2252" s="76"/>
      <c r="CA2252" s="76"/>
      <c r="CB2252" s="76"/>
      <c r="CC2252" s="76"/>
      <c r="CD2252" s="76"/>
      <c r="CE2252" s="76"/>
      <c r="CF2252" s="76"/>
      <c r="CG2252" s="76"/>
      <c r="CH2252" s="76"/>
      <c r="CI2252" s="76"/>
      <c r="CJ2252" s="76"/>
      <c r="CK2252" s="76"/>
      <c r="CL2252" s="76"/>
    </row>
    <row r="2253" spans="2:90" x14ac:dyDescent="0.4">
      <c r="B2253" s="95" t="s">
        <v>75</v>
      </c>
      <c r="D2253" t="s">
        <v>767</v>
      </c>
      <c r="E2253" s="8" t="str">
        <f t="shared" ref="E2253:E2264" si="2837">ROW()&amp;" "&amp;D2253</f>
        <v>2253 SUBR-S</v>
      </c>
      <c r="H2253" s="12"/>
      <c r="I2253" s="60"/>
      <c r="J2253" s="60"/>
      <c r="K2253" s="34"/>
      <c r="L2253" s="34"/>
      <c r="M2253" s="34"/>
      <c r="N2253" s="34"/>
      <c r="O2253" s="34"/>
      <c r="P2253" s="34"/>
      <c r="R2253" s="15"/>
      <c r="S2253" s="76"/>
      <c r="T2253" s="76"/>
      <c r="U2253" s="76"/>
      <c r="V2253" s="76"/>
      <c r="W2253" s="76"/>
      <c r="X2253" s="76"/>
      <c r="Y2253" s="76"/>
      <c r="Z2253" s="76"/>
      <c r="AA2253" s="76"/>
      <c r="AB2253" s="76"/>
      <c r="AC2253" s="76"/>
      <c r="AD2253" s="76"/>
      <c r="AE2253" s="76"/>
      <c r="AF2253" s="76"/>
      <c r="AG2253" s="76"/>
      <c r="AH2253" s="76"/>
      <c r="AI2253" s="76"/>
      <c r="AJ2253" s="76"/>
      <c r="AK2253" s="76"/>
      <c r="AL2253" s="76"/>
      <c r="AM2253" s="76"/>
      <c r="AN2253" s="76"/>
      <c r="AO2253" s="76"/>
      <c r="AP2253" s="76"/>
      <c r="AQ2253" s="76"/>
      <c r="AR2253" s="76"/>
      <c r="AS2253" s="76"/>
      <c r="AT2253" s="76"/>
      <c r="AU2253" s="76"/>
      <c r="AV2253" s="76"/>
      <c r="AW2253" s="76"/>
      <c r="AX2253" s="76"/>
      <c r="AY2253" s="76"/>
      <c r="AZ2253" s="76"/>
      <c r="BA2253" s="76"/>
      <c r="BB2253" s="76"/>
      <c r="BC2253" s="76"/>
      <c r="BD2253" s="76"/>
      <c r="BE2253" s="76"/>
      <c r="BF2253" s="76"/>
      <c r="BG2253" s="76"/>
      <c r="BH2253" s="76"/>
      <c r="BI2253" s="76"/>
      <c r="BJ2253" s="76"/>
      <c r="BK2253" s="76"/>
      <c r="BL2253" s="76"/>
      <c r="BM2253" s="76"/>
      <c r="BN2253" s="76"/>
      <c r="BO2253" s="76"/>
      <c r="BP2253" s="76"/>
      <c r="BQ2253" s="76"/>
      <c r="BR2253" s="76"/>
      <c r="BS2253" s="76"/>
      <c r="BT2253" s="76"/>
      <c r="BU2253" s="76"/>
      <c r="BV2253" s="76"/>
      <c r="BW2253" s="76"/>
      <c r="BX2253" s="76"/>
      <c r="BY2253" s="76"/>
      <c r="BZ2253" s="76"/>
      <c r="CA2253" s="76"/>
      <c r="CB2253" s="76"/>
      <c r="CC2253" s="76"/>
      <c r="CD2253" s="76"/>
      <c r="CE2253" s="76"/>
      <c r="CF2253" s="76"/>
      <c r="CG2253" s="76"/>
      <c r="CH2253" s="76"/>
      <c r="CI2253" s="76"/>
      <c r="CJ2253" s="76"/>
      <c r="CK2253" s="76"/>
      <c r="CL2253" s="76"/>
    </row>
    <row r="2254" spans="2:90" x14ac:dyDescent="0.4">
      <c r="B2254" s="141" t="s">
        <v>414</v>
      </c>
      <c r="D2254" t="s">
        <v>767</v>
      </c>
      <c r="E2254" s="8" t="str">
        <f t="shared" si="2837"/>
        <v>2254 SUBR-S</v>
      </c>
      <c r="G2254" t="str">
        <f>E2254</f>
        <v>2254 SUBR-S</v>
      </c>
      <c r="H2254" s="12"/>
      <c r="I2254" s="60"/>
      <c r="J2254" s="60"/>
      <c r="K2254" s="18">
        <v>20</v>
      </c>
      <c r="L2254" s="18">
        <v>20</v>
      </c>
      <c r="M2254" s="18">
        <v>20</v>
      </c>
      <c r="N2254" s="18">
        <v>20</v>
      </c>
      <c r="O2254" s="18">
        <v>20</v>
      </c>
      <c r="P2254" s="18">
        <v>20</v>
      </c>
      <c r="R2254" s="19"/>
      <c r="S2254" s="143" cm="1">
        <f t="array" ref="S2254">INDEX($K:$P,ROW(),MATCH(S$3,$K$2:$P$2,0))</f>
        <v>20</v>
      </c>
      <c r="T2254" s="143" cm="1">
        <f t="array" ref="T2254">INDEX($K:$P,ROW(),MATCH(T$3,$K$2:$P$2,0))</f>
        <v>20</v>
      </c>
      <c r="U2254" s="143" cm="1">
        <f t="array" ref="U2254">INDEX($K:$P,ROW(),MATCH(U$3,$K$2:$P$2,0))</f>
        <v>20</v>
      </c>
      <c r="V2254" s="143" cm="1">
        <f t="array" ref="V2254">INDEX($K:$P,ROW(),MATCH(V$3,$K$2:$P$2,0))</f>
        <v>20</v>
      </c>
      <c r="W2254" s="143" cm="1">
        <f t="array" ref="W2254">INDEX($K:$P,ROW(),MATCH(W$3,$K$2:$P$2,0))</f>
        <v>20</v>
      </c>
      <c r="X2254" s="143" cm="1">
        <f t="array" ref="X2254">INDEX($K:$P,ROW(),MATCH(X$3,$K$2:$P$2,0))</f>
        <v>20</v>
      </c>
      <c r="Y2254" s="143" cm="1">
        <f t="array" ref="Y2254">INDEX($K:$P,ROW(),MATCH(Y$3,$K$2:$P$2,0))</f>
        <v>20</v>
      </c>
      <c r="Z2254" s="143" cm="1">
        <f t="array" ref="Z2254">INDEX($K:$P,ROW(),MATCH(Z$3,$K$2:$P$2,0))</f>
        <v>20</v>
      </c>
      <c r="AA2254" s="143" cm="1">
        <f t="array" ref="AA2254">INDEX($K:$P,ROW(),MATCH(AA$3,$K$2:$P$2,0))</f>
        <v>20</v>
      </c>
      <c r="AB2254" s="143" cm="1">
        <f t="array" ref="AB2254">INDEX($K:$P,ROW(),MATCH(AB$3,$K$2:$P$2,0))</f>
        <v>20</v>
      </c>
      <c r="AC2254" s="143" cm="1">
        <f t="array" ref="AC2254">INDEX($K:$P,ROW(),MATCH(AC$3,$K$2:$P$2,0))</f>
        <v>20</v>
      </c>
      <c r="AD2254" s="143" cm="1">
        <f t="array" ref="AD2254">INDEX($K:$P,ROW(),MATCH(AD$3,$K$2:$P$2,0))</f>
        <v>20</v>
      </c>
      <c r="AE2254" s="143" cm="1">
        <f t="array" ref="AE2254">INDEX($K:$P,ROW(),MATCH(AE$3,$K$2:$P$2,0))</f>
        <v>20</v>
      </c>
      <c r="AF2254" s="143" cm="1">
        <f t="array" ref="AF2254">INDEX($K:$P,ROW(),MATCH(AF$3,$K$2:$P$2,0))</f>
        <v>20</v>
      </c>
      <c r="AG2254" s="143" cm="1">
        <f t="array" ref="AG2254">INDEX($K:$P,ROW(),MATCH(AG$3,$K$2:$P$2,0))</f>
        <v>20</v>
      </c>
      <c r="AH2254" s="143" cm="1">
        <f t="array" ref="AH2254">INDEX($K:$P,ROW(),MATCH(AH$3,$K$2:$P$2,0))</f>
        <v>20</v>
      </c>
      <c r="AI2254" s="143" cm="1">
        <f t="array" ref="AI2254">INDEX($K:$P,ROW(),MATCH(AI$3,$K$2:$P$2,0))</f>
        <v>20</v>
      </c>
      <c r="AJ2254" s="143" cm="1">
        <f t="array" ref="AJ2254">INDEX($K:$P,ROW(),MATCH(AJ$3,$K$2:$P$2,0))</f>
        <v>20</v>
      </c>
      <c r="AK2254" s="143" cm="1">
        <f t="array" ref="AK2254">INDEX($K:$P,ROW(),MATCH(AK$3,$K$2:$P$2,0))</f>
        <v>20</v>
      </c>
      <c r="AL2254" s="143" cm="1">
        <f t="array" ref="AL2254">INDEX($K:$P,ROW(),MATCH(AL$3,$K$2:$P$2,0))</f>
        <v>20</v>
      </c>
      <c r="AM2254" s="143" cm="1">
        <f t="array" ref="AM2254">INDEX($K:$P,ROW(),MATCH(AM$3,$K$2:$P$2,0))</f>
        <v>20</v>
      </c>
      <c r="AN2254" s="143" cm="1">
        <f t="array" ref="AN2254">INDEX($K:$P,ROW(),MATCH(AN$3,$K$2:$P$2,0))</f>
        <v>20</v>
      </c>
      <c r="AO2254" s="143" cm="1">
        <f t="array" ref="AO2254">INDEX($K:$P,ROW(),MATCH(AO$3,$K$2:$P$2,0))</f>
        <v>20</v>
      </c>
      <c r="AP2254" s="143" cm="1">
        <f t="array" ref="AP2254">INDEX($K:$P,ROW(),MATCH(AP$3,$K$2:$P$2,0))</f>
        <v>20</v>
      </c>
      <c r="AQ2254" s="143" cm="1">
        <f t="array" ref="AQ2254">INDEX($K:$P,ROW(),MATCH(AQ$3,$K$2:$P$2,0))</f>
        <v>20</v>
      </c>
      <c r="AR2254" s="143" cm="1">
        <f t="array" ref="AR2254">INDEX($K:$P,ROW(),MATCH(AR$3,$K$2:$P$2,0))</f>
        <v>20</v>
      </c>
      <c r="AS2254" s="143" cm="1">
        <f t="array" ref="AS2254">INDEX($K:$P,ROW(),MATCH(AS$3,$K$2:$P$2,0))</f>
        <v>20</v>
      </c>
      <c r="AT2254" s="143" cm="1">
        <f t="array" ref="AT2254">INDEX($K:$P,ROW(),MATCH(AT$3,$K$2:$P$2,0))</f>
        <v>20</v>
      </c>
      <c r="AU2254" s="143" cm="1">
        <f t="array" ref="AU2254">INDEX($K:$P,ROW(),MATCH(AU$3,$K$2:$P$2,0))</f>
        <v>20</v>
      </c>
      <c r="AV2254" s="143" cm="1">
        <f t="array" ref="AV2254">INDEX($K:$P,ROW(),MATCH(AV$3,$K$2:$P$2,0))</f>
        <v>20</v>
      </c>
      <c r="AW2254" s="143" cm="1">
        <f t="array" ref="AW2254">INDEX($K:$P,ROW(),MATCH(AW$3,$K$2:$P$2,0))</f>
        <v>20</v>
      </c>
      <c r="AX2254" s="143" cm="1">
        <f t="array" ref="AX2254">INDEX($K:$P,ROW(),MATCH(AX$3,$K$2:$P$2,0))</f>
        <v>20</v>
      </c>
      <c r="AY2254" s="143" cm="1">
        <f t="array" ref="AY2254">INDEX($K:$P,ROW(),MATCH(AY$3,$K$2:$P$2,0))</f>
        <v>20</v>
      </c>
      <c r="AZ2254" s="143" cm="1">
        <f t="array" ref="AZ2254">INDEX($K:$P,ROW(),MATCH(AZ$3,$K$2:$P$2,0))</f>
        <v>20</v>
      </c>
      <c r="BA2254" s="143" cm="1">
        <f t="array" ref="BA2254">INDEX($K:$P,ROW(),MATCH(BA$3,$K$2:$P$2,0))</f>
        <v>20</v>
      </c>
      <c r="BB2254" s="143" cm="1">
        <f t="array" ref="BB2254">INDEX($K:$P,ROW(),MATCH(BB$3,$K$2:$P$2,0))</f>
        <v>20</v>
      </c>
      <c r="BC2254" s="143" cm="1">
        <f t="array" ref="BC2254">INDEX($K:$P,ROW(),MATCH(BC$3,$K$2:$P$2,0))</f>
        <v>20</v>
      </c>
      <c r="BD2254" s="143" cm="1">
        <f t="array" ref="BD2254">INDEX($K:$P,ROW(),MATCH(BD$3,$K$2:$P$2,0))</f>
        <v>20</v>
      </c>
      <c r="BE2254" s="143" cm="1">
        <f t="array" ref="BE2254">INDEX($K:$P,ROW(),MATCH(BE$3,$K$2:$P$2,0))</f>
        <v>20</v>
      </c>
      <c r="BF2254" s="143" cm="1">
        <f t="array" ref="BF2254">INDEX($K:$P,ROW(),MATCH(BF$3,$K$2:$P$2,0))</f>
        <v>20</v>
      </c>
      <c r="BG2254" s="143" cm="1">
        <f t="array" ref="BG2254">INDEX($K:$P,ROW(),MATCH(BG$3,$K$2:$P$2,0))</f>
        <v>20</v>
      </c>
      <c r="BH2254" s="143" cm="1">
        <f t="array" ref="BH2254">INDEX($K:$P,ROW(),MATCH(BH$3,$K$2:$P$2,0))</f>
        <v>20</v>
      </c>
      <c r="BI2254" s="143" cm="1">
        <f t="array" ref="BI2254">INDEX($K:$P,ROW(),MATCH(BI$3,$K$2:$P$2,0))</f>
        <v>20</v>
      </c>
      <c r="BJ2254" s="143" cm="1">
        <f t="array" ref="BJ2254">INDEX($K:$P,ROW(),MATCH(BJ$3,$K$2:$P$2,0))</f>
        <v>20</v>
      </c>
      <c r="BK2254" s="143" cm="1">
        <f t="array" ref="BK2254">INDEX($K:$P,ROW(),MATCH(BK$3,$K$2:$P$2,0))</f>
        <v>20</v>
      </c>
      <c r="BL2254" s="143" cm="1">
        <f t="array" ref="BL2254">INDEX($K:$P,ROW(),MATCH(BL$3,$K$2:$P$2,0))</f>
        <v>20</v>
      </c>
      <c r="BM2254" s="143" cm="1">
        <f t="array" ref="BM2254">INDEX($K:$P,ROW(),MATCH(BM$3,$K$2:$P$2,0))</f>
        <v>20</v>
      </c>
      <c r="BN2254" s="143" cm="1">
        <f t="array" ref="BN2254">INDEX($K:$P,ROW(),MATCH(BN$3,$K$2:$P$2,0))</f>
        <v>20</v>
      </c>
      <c r="BO2254" s="143" cm="1">
        <f t="array" ref="BO2254">INDEX($K:$P,ROW(),MATCH(BO$3,$K$2:$P$2,0))</f>
        <v>20</v>
      </c>
      <c r="BP2254" s="143" cm="1">
        <f t="array" ref="BP2254">INDEX($K:$P,ROW(),MATCH(BP$3,$K$2:$P$2,0))</f>
        <v>20</v>
      </c>
      <c r="BQ2254" s="143" cm="1">
        <f t="array" ref="BQ2254">INDEX($K:$P,ROW(),MATCH(BQ$3,$K$2:$P$2,0))</f>
        <v>20</v>
      </c>
      <c r="BR2254" s="143" cm="1">
        <f t="array" ref="BR2254">INDEX($K:$P,ROW(),MATCH(BR$3,$K$2:$P$2,0))</f>
        <v>20</v>
      </c>
      <c r="BS2254" s="143" cm="1">
        <f t="array" ref="BS2254">INDEX($K:$P,ROW(),MATCH(BS$3,$K$2:$P$2,0))</f>
        <v>20</v>
      </c>
      <c r="BT2254" s="143" cm="1">
        <f t="array" ref="BT2254">INDEX($K:$P,ROW(),MATCH(BT$3,$K$2:$P$2,0))</f>
        <v>20</v>
      </c>
      <c r="BU2254" s="143" cm="1">
        <f t="array" ref="BU2254">INDEX($K:$P,ROW(),MATCH(BU$3,$K$2:$P$2,0))</f>
        <v>20</v>
      </c>
      <c r="BV2254" s="143" cm="1">
        <f t="array" ref="BV2254">INDEX($K:$P,ROW(),MATCH(BV$3,$K$2:$P$2,0))</f>
        <v>20</v>
      </c>
      <c r="BW2254" s="143" cm="1">
        <f t="array" ref="BW2254">INDEX($K:$P,ROW(),MATCH(BW$3,$K$2:$P$2,0))</f>
        <v>20</v>
      </c>
      <c r="BX2254" s="143" cm="1">
        <f t="array" ref="BX2254">INDEX($K:$P,ROW(),MATCH(BX$3,$K$2:$P$2,0))</f>
        <v>20</v>
      </c>
      <c r="BY2254" s="143" cm="1">
        <f t="array" ref="BY2254">INDEX($K:$P,ROW(),MATCH(BY$3,$K$2:$P$2,0))</f>
        <v>20</v>
      </c>
      <c r="BZ2254" s="143" cm="1">
        <f t="array" ref="BZ2254">INDEX($K:$P,ROW(),MATCH(BZ$3,$K$2:$P$2,0))</f>
        <v>20</v>
      </c>
      <c r="CA2254" s="143" cm="1">
        <f t="array" ref="CA2254">INDEX($K:$P,ROW(),MATCH(CA$3,$K$2:$P$2,0))</f>
        <v>20</v>
      </c>
      <c r="CB2254" s="143" cm="1">
        <f t="array" ref="CB2254">INDEX($K:$P,ROW(),MATCH(CB$3,$K$2:$P$2,0))</f>
        <v>20</v>
      </c>
      <c r="CC2254" s="143" cm="1">
        <f t="array" ref="CC2254">INDEX($K:$P,ROW(),MATCH(CC$3,$K$2:$P$2,0))</f>
        <v>20</v>
      </c>
      <c r="CD2254" s="143" cm="1">
        <f t="array" ref="CD2254">INDEX($K:$P,ROW(),MATCH(CD$3,$K$2:$P$2,0))</f>
        <v>20</v>
      </c>
      <c r="CE2254" s="143" cm="1">
        <f t="array" ref="CE2254">INDEX($K:$P,ROW(),MATCH(CE$3,$K$2:$P$2,0))</f>
        <v>20</v>
      </c>
      <c r="CF2254" s="143" cm="1">
        <f t="array" ref="CF2254">INDEX($K:$P,ROW(),MATCH(CF$3,$K$2:$P$2,0))</f>
        <v>20</v>
      </c>
      <c r="CG2254" s="143" cm="1">
        <f t="array" ref="CG2254">INDEX($K:$P,ROW(),MATCH(CG$3,$K$2:$P$2,0))</f>
        <v>20</v>
      </c>
      <c r="CH2254" s="143" cm="1">
        <f t="array" ref="CH2254">INDEX($K:$P,ROW(),MATCH(CH$3,$K$2:$P$2,0))</f>
        <v>20</v>
      </c>
      <c r="CI2254" s="143" cm="1">
        <f t="array" ref="CI2254">INDEX($K:$P,ROW(),MATCH(CI$3,$K$2:$P$2,0))</f>
        <v>20</v>
      </c>
      <c r="CJ2254" s="143" cm="1">
        <f t="array" ref="CJ2254">INDEX($K:$P,ROW(),MATCH(CJ$3,$K$2:$P$2,0))</f>
        <v>20</v>
      </c>
      <c r="CK2254" s="143" cm="1">
        <f t="array" ref="CK2254">INDEX($K:$P,ROW(),MATCH(CK$3,$K$2:$P$2,0))</f>
        <v>20</v>
      </c>
      <c r="CL2254" s="143" cm="1">
        <f t="array" ref="CL2254">INDEX($K:$P,ROW(),MATCH(CL$3,$K$2:$P$2,0))</f>
        <v>20</v>
      </c>
    </row>
    <row r="2255" spans="2:90" x14ac:dyDescent="0.4">
      <c r="B2255" s="123" t="str">
        <f>"Revenue - "&amp;SUBSTITUTE(B2243,":","")</f>
        <v>Revenue - Subscription revenue - secondary revenue driven</v>
      </c>
      <c r="C2255" t="s">
        <v>198</v>
      </c>
      <c r="D2255" t="s">
        <v>767</v>
      </c>
      <c r="E2255" s="8" t="str">
        <f t="shared" si="2837"/>
        <v>2255 SUBR-S</v>
      </c>
      <c r="H2255" s="27"/>
      <c r="I2255" s="78"/>
      <c r="J2255" s="78"/>
      <c r="K2255" s="63">
        <f t="shared" ref="K2255:P2255" ca="1" si="2838">SUMIF($3:$3,K$2,2255:2255)</f>
        <v>115406.82495801398</v>
      </c>
      <c r="L2255" s="63">
        <f t="shared" ca="1" si="2838"/>
        <v>168090.89961480399</v>
      </c>
      <c r="M2255" s="63">
        <f t="shared" ca="1" si="2838"/>
        <v>111789.19325373076</v>
      </c>
      <c r="N2255" s="63">
        <f t="shared" ca="1" si="2838"/>
        <v>81365.998268905183</v>
      </c>
      <c r="O2255" s="63">
        <f t="shared" ca="1" si="2838"/>
        <v>64926.517959927347</v>
      </c>
      <c r="P2255" s="63">
        <f t="shared" ca="1" si="2838"/>
        <v>56043.278939039861</v>
      </c>
      <c r="R2255" s="33"/>
      <c r="S2255" s="144">
        <f t="shared" ref="S2255" ca="1" si="2839">S2254*AVERAGE(S2250,S2245)</f>
        <v>950</v>
      </c>
      <c r="T2255" s="144">
        <f t="shared" ref="T2255:AX2255" ca="1" si="2840">T2254*AVERAGE(T2250,T2245)</f>
        <v>2802.5</v>
      </c>
      <c r="U2255" s="144">
        <f t="shared" ca="1" si="2840"/>
        <v>4562.375</v>
      </c>
      <c r="V2255" s="144">
        <f t="shared" ca="1" si="2840"/>
        <v>6234.2562500000004</v>
      </c>
      <c r="W2255" s="144">
        <f t="shared" ca="1" si="2840"/>
        <v>7822.5434375000004</v>
      </c>
      <c r="X2255" s="144">
        <f t="shared" ca="1" si="2840"/>
        <v>9331.416265625001</v>
      </c>
      <c r="Y2255" s="144">
        <f t="shared" ca="1" si="2840"/>
        <v>10764.84545234375</v>
      </c>
      <c r="Z2255" s="144">
        <f t="shared" ca="1" si="2840"/>
        <v>12126.603179726562</v>
      </c>
      <c r="AA2255" s="144">
        <f t="shared" ca="1" si="2840"/>
        <v>13420.273020740233</v>
      </c>
      <c r="AB2255" s="144">
        <f t="shared" ca="1" si="2840"/>
        <v>14649.259369703223</v>
      </c>
      <c r="AC2255" s="144">
        <f t="shared" ca="1" si="2840"/>
        <v>15816.796401218062</v>
      </c>
      <c r="AD2255" s="144">
        <f t="shared" ca="1" si="2840"/>
        <v>16925.956581157159</v>
      </c>
      <c r="AE2255" s="144">
        <f t="shared" ca="1" si="2840"/>
        <v>17124.658752099298</v>
      </c>
      <c r="AF2255" s="144">
        <f t="shared" ca="1" si="2840"/>
        <v>16458.425814494334</v>
      </c>
      <c r="AG2255" s="144">
        <f t="shared" ca="1" si="2840"/>
        <v>15825.504523769618</v>
      </c>
      <c r="AH2255" s="144">
        <f t="shared" ca="1" si="2840"/>
        <v>15224.229297581136</v>
      </c>
      <c r="AI2255" s="144">
        <f t="shared" ca="1" si="2840"/>
        <v>14653.01783270208</v>
      </c>
      <c r="AJ2255" s="144">
        <f t="shared" ca="1" si="2840"/>
        <v>14110.366941066975</v>
      </c>
      <c r="AK2255" s="144">
        <f t="shared" ca="1" si="2840"/>
        <v>13594.848594013627</v>
      </c>
      <c r="AL2255" s="144">
        <f t="shared" ca="1" si="2840"/>
        <v>13105.106164312947</v>
      </c>
      <c r="AM2255" s="144">
        <f t="shared" ca="1" si="2840"/>
        <v>12639.8508560973</v>
      </c>
      <c r="AN2255" s="144">
        <f t="shared" ca="1" si="2840"/>
        <v>12197.858313292436</v>
      </c>
      <c r="AO2255" s="144">
        <f t="shared" ca="1" si="2840"/>
        <v>11777.965397627813</v>
      </c>
      <c r="AP2255" s="144">
        <f t="shared" ca="1" si="2840"/>
        <v>11379.067127746423</v>
      </c>
      <c r="AQ2255" s="144">
        <f t="shared" ca="1" si="2840"/>
        <v>11000.113771359102</v>
      </c>
      <c r="AR2255" s="144">
        <f t="shared" ca="1" si="2840"/>
        <v>10640.108082791146</v>
      </c>
      <c r="AS2255" s="144">
        <f t="shared" ca="1" si="2840"/>
        <v>10298.10267865159</v>
      </c>
      <c r="AT2255" s="144">
        <f t="shared" ca="1" si="2840"/>
        <v>9973.1975447190089</v>
      </c>
      <c r="AU2255" s="144">
        <f t="shared" ca="1" si="2840"/>
        <v>9664.5376674830586</v>
      </c>
      <c r="AV2255" s="144">
        <f t="shared" ca="1" si="2840"/>
        <v>9371.310784108904</v>
      </c>
      <c r="AW2255" s="144">
        <f t="shared" ca="1" si="2840"/>
        <v>9092.7452449034608</v>
      </c>
      <c r="AX2255" s="144">
        <f t="shared" ca="1" si="2840"/>
        <v>8828.1079826582863</v>
      </c>
      <c r="AY2255" s="144">
        <f t="shared" ref="AY2255:CD2255" ca="1" si="2841">AY2254*AVERAGE(AY2250,AY2245)</f>
        <v>8576.7025835253735</v>
      </c>
      <c r="AZ2255" s="144">
        <f t="shared" ca="1" si="2841"/>
        <v>8337.8674543491052</v>
      </c>
      <c r="BA2255" s="144">
        <f t="shared" ca="1" si="2841"/>
        <v>8110.9740816316498</v>
      </c>
      <c r="BB2255" s="144">
        <f t="shared" ca="1" si="2841"/>
        <v>7895.4253775500674</v>
      </c>
      <c r="BC2255" s="144">
        <f t="shared" ca="1" si="2841"/>
        <v>7690.6541086725629</v>
      </c>
      <c r="BD2255" s="144">
        <f t="shared" ca="1" si="2841"/>
        <v>7496.1214032389353</v>
      </c>
      <c r="BE2255" s="144">
        <f t="shared" ca="1" si="2841"/>
        <v>7311.3153330769892</v>
      </c>
      <c r="BF2255" s="144">
        <f t="shared" ca="1" si="2841"/>
        <v>7135.7495664231392</v>
      </c>
      <c r="BG2255" s="144">
        <f t="shared" ca="1" si="2841"/>
        <v>6968.9620881019837</v>
      </c>
      <c r="BH2255" s="144">
        <f t="shared" ca="1" si="2841"/>
        <v>6810.5139836968847</v>
      </c>
      <c r="BI2255" s="144">
        <f t="shared" ca="1" si="2841"/>
        <v>6659.988284512041</v>
      </c>
      <c r="BJ2255" s="144">
        <f t="shared" ca="1" si="2841"/>
        <v>6516.9888702864391</v>
      </c>
      <c r="BK2255" s="144">
        <f t="shared" ca="1" si="2841"/>
        <v>6381.1394267721171</v>
      </c>
      <c r="BL2255" s="144">
        <f t="shared" ca="1" si="2841"/>
        <v>6252.0824554335113</v>
      </c>
      <c r="BM2255" s="144">
        <f t="shared" ca="1" si="2841"/>
        <v>6129.4783326618362</v>
      </c>
      <c r="BN2255" s="144">
        <f t="shared" ca="1" si="2841"/>
        <v>6013.0044160287434</v>
      </c>
      <c r="BO2255" s="144">
        <f t="shared" ca="1" si="2841"/>
        <v>5902.3541952273072</v>
      </c>
      <c r="BP2255" s="144">
        <f t="shared" ca="1" si="2841"/>
        <v>5797.2364854659418</v>
      </c>
      <c r="BQ2255" s="144">
        <f t="shared" ca="1" si="2841"/>
        <v>5697.3746611926445</v>
      </c>
      <c r="BR2255" s="144">
        <f t="shared" ca="1" si="2841"/>
        <v>5602.5059281330123</v>
      </c>
      <c r="BS2255" s="144">
        <f t="shared" ca="1" si="2841"/>
        <v>5512.3806317263625</v>
      </c>
      <c r="BT2255" s="144">
        <f t="shared" ca="1" si="2841"/>
        <v>5426.7616001400438</v>
      </c>
      <c r="BU2255" s="144">
        <f t="shared" ca="1" si="2841"/>
        <v>5345.423520133043</v>
      </c>
      <c r="BV2255" s="144">
        <f t="shared" ca="1" si="2841"/>
        <v>5268.1523441263907</v>
      </c>
      <c r="BW2255" s="144">
        <f t="shared" ca="1" si="2841"/>
        <v>5194.7447269200711</v>
      </c>
      <c r="BX2255" s="144">
        <f t="shared" ca="1" si="2841"/>
        <v>5125.0074905740667</v>
      </c>
      <c r="BY2255" s="144">
        <f t="shared" ca="1" si="2841"/>
        <v>5058.7571160453635</v>
      </c>
      <c r="BZ2255" s="144">
        <f t="shared" ca="1" si="2841"/>
        <v>4995.8192602430954</v>
      </c>
      <c r="CA2255" s="144">
        <f t="shared" ca="1" si="2841"/>
        <v>4936.0282972309406</v>
      </c>
      <c r="CB2255" s="144">
        <f t="shared" ca="1" si="2841"/>
        <v>4879.226882369393</v>
      </c>
      <c r="CC2255" s="144">
        <f t="shared" ca="1" si="2841"/>
        <v>4825.2655382509229</v>
      </c>
      <c r="CD2255" s="144">
        <f t="shared" ca="1" si="2841"/>
        <v>4774.0022613383771</v>
      </c>
      <c r="CE2255" s="144">
        <f t="shared" ref="CE2255:CK2255" ca="1" si="2842">CE2254*AVERAGE(CE2250,CE2245)</f>
        <v>4725.3021482714576</v>
      </c>
      <c r="CF2255" s="144">
        <f t="shared" ca="1" si="2842"/>
        <v>4679.0370408578847</v>
      </c>
      <c r="CG2255" s="144">
        <f t="shared" ca="1" si="2842"/>
        <v>4635.0851888149909</v>
      </c>
      <c r="CH2255" s="144">
        <f t="shared" ca="1" si="2842"/>
        <v>4593.3309293742414</v>
      </c>
      <c r="CI2255" s="144">
        <f t="shared" ca="1" si="2842"/>
        <v>4553.6643829055283</v>
      </c>
      <c r="CJ2255" s="144">
        <f t="shared" ca="1" si="2842"/>
        <v>4515.9811637602525</v>
      </c>
      <c r="CK2255" s="144">
        <f t="shared" ca="1" si="2842"/>
        <v>4480.1821055722403</v>
      </c>
      <c r="CL2255" s="144">
        <f t="shared" ref="CL2255" ca="1" si="2843">CL2254*AVERAGE(CL2250,CL2245)</f>
        <v>4446.1730002936283</v>
      </c>
    </row>
    <row r="2256" spans="2:90" x14ac:dyDescent="0.4">
      <c r="B2256" s="123"/>
      <c r="D2256" t="s">
        <v>767</v>
      </c>
      <c r="E2256" s="8" t="str">
        <f t="shared" si="2837"/>
        <v>2256 SUBR-S</v>
      </c>
      <c r="G2256" t="s">
        <v>244</v>
      </c>
      <c r="H2256" s="27"/>
      <c r="I2256" s="78"/>
      <c r="J2256" s="78"/>
      <c r="K2256" s="28"/>
      <c r="L2256" s="28"/>
      <c r="M2256" s="28"/>
      <c r="N2256" s="28"/>
      <c r="O2256" s="28"/>
      <c r="P2256" s="28"/>
      <c r="R2256" s="33"/>
      <c r="S2256" s="77"/>
      <c r="T2256" s="77"/>
      <c r="U2256" s="77"/>
      <c r="V2256" s="77"/>
      <c r="W2256" s="77"/>
      <c r="X2256" s="77"/>
      <c r="Y2256" s="77"/>
      <c r="Z2256" s="77"/>
      <c r="AA2256" s="77"/>
      <c r="AB2256" s="77"/>
      <c r="AC2256" s="77"/>
      <c r="AD2256" s="77"/>
      <c r="AE2256" s="77"/>
      <c r="AF2256" s="77"/>
      <c r="AG2256" s="77"/>
      <c r="AH2256" s="77"/>
      <c r="AI2256" s="77"/>
      <c r="AJ2256" s="77"/>
      <c r="AK2256" s="77"/>
      <c r="AL2256" s="77"/>
      <c r="AM2256" s="77"/>
      <c r="AN2256" s="77"/>
      <c r="AO2256" s="77"/>
      <c r="AP2256" s="77"/>
      <c r="AQ2256" s="77"/>
      <c r="AR2256" s="77"/>
      <c r="AS2256" s="77"/>
      <c r="AT2256" s="77"/>
      <c r="AU2256" s="77"/>
      <c r="AV2256" s="77"/>
      <c r="AW2256" s="77"/>
      <c r="AX2256" s="77"/>
      <c r="AY2256" s="77"/>
      <c r="AZ2256" s="77"/>
      <c r="BA2256" s="77"/>
      <c r="BB2256" s="77"/>
      <c r="BC2256" s="77"/>
      <c r="BD2256" s="77"/>
      <c r="BE2256" s="77"/>
      <c r="BF2256" s="77"/>
      <c r="BG2256" s="77"/>
      <c r="BH2256" s="77"/>
      <c r="BI2256" s="77"/>
      <c r="BJ2256" s="77"/>
      <c r="BK2256" s="77"/>
      <c r="BL2256" s="77"/>
      <c r="BM2256" s="77"/>
      <c r="BN2256" s="77"/>
      <c r="BO2256" s="77"/>
      <c r="BP2256" s="77"/>
      <c r="BQ2256" s="77"/>
      <c r="BR2256" s="77"/>
      <c r="BS2256" s="77"/>
      <c r="BT2256" s="77"/>
      <c r="BU2256" s="77"/>
      <c r="BV2256" s="77"/>
      <c r="BW2256" s="77"/>
      <c r="BX2256" s="77"/>
      <c r="BY2256" s="77"/>
      <c r="BZ2256" s="77"/>
      <c r="CA2256" s="77"/>
      <c r="CB2256" s="77"/>
      <c r="CC2256" s="77"/>
      <c r="CD2256" s="77"/>
      <c r="CE2256" s="77"/>
      <c r="CF2256" s="77"/>
      <c r="CG2256" s="77"/>
      <c r="CH2256" s="77"/>
      <c r="CI2256" s="77"/>
      <c r="CJ2256" s="77"/>
      <c r="CK2256" s="77"/>
      <c r="CL2256" s="77"/>
    </row>
    <row r="2257" spans="2:90" x14ac:dyDescent="0.4">
      <c r="B2257" s="8" t="str">
        <f>B2235</f>
        <v>(Primary label)</v>
      </c>
      <c r="D2257" t="s">
        <v>767</v>
      </c>
      <c r="E2257" s="8" t="str">
        <f t="shared" si="2837"/>
        <v>2257 SUBR-S</v>
      </c>
      <c r="G2257" t="s">
        <v>332</v>
      </c>
      <c r="S2257" s="72"/>
      <c r="T2257" s="72"/>
      <c r="U2257" s="72"/>
      <c r="V2257" s="72"/>
      <c r="W2257" s="72"/>
      <c r="X2257" s="72"/>
      <c r="Y2257" s="72"/>
      <c r="Z2257" s="72"/>
      <c r="AA2257" s="72"/>
      <c r="AB2257" s="72"/>
      <c r="AC2257" s="72"/>
      <c r="AD2257" s="72"/>
      <c r="AE2257" s="72"/>
      <c r="AF2257" s="72"/>
      <c r="AG2257" s="72"/>
      <c r="AH2257" s="72"/>
      <c r="AI2257" s="72"/>
      <c r="AJ2257" s="72"/>
      <c r="AK2257" s="72"/>
      <c r="AL2257" s="72"/>
      <c r="AM2257" s="72"/>
      <c r="AN2257" s="72"/>
      <c r="AO2257" s="72"/>
      <c r="AP2257" s="72"/>
      <c r="AQ2257" s="72"/>
      <c r="AR2257" s="72"/>
      <c r="AS2257" s="72"/>
      <c r="AT2257" s="72"/>
      <c r="AU2257" s="72"/>
      <c r="AV2257" s="72"/>
      <c r="AW2257" s="72"/>
      <c r="AX2257" s="72"/>
      <c r="AY2257" s="72"/>
      <c r="AZ2257" s="72"/>
      <c r="BA2257" s="72"/>
      <c r="BB2257" s="72"/>
      <c r="BC2257" s="72"/>
      <c r="BD2257" s="72"/>
      <c r="BE2257" s="72"/>
      <c r="BF2257" s="72"/>
      <c r="BG2257" s="72"/>
      <c r="BH2257" s="72"/>
      <c r="BI2257" s="72"/>
      <c r="BJ2257" s="72"/>
      <c r="BK2257" s="72"/>
      <c r="BL2257" s="72"/>
      <c r="BM2257" s="72"/>
      <c r="BN2257" s="72"/>
      <c r="BO2257" s="72"/>
      <c r="BP2257" s="72"/>
      <c r="BQ2257" s="72"/>
      <c r="BR2257" s="72"/>
      <c r="BS2257" s="72"/>
      <c r="BT2257" s="72"/>
      <c r="BU2257" s="72"/>
      <c r="BV2257" s="72"/>
      <c r="BW2257" s="72"/>
      <c r="BX2257" s="72"/>
      <c r="BY2257" s="72"/>
      <c r="BZ2257" s="72"/>
      <c r="CA2257" s="72"/>
      <c r="CB2257" s="72"/>
      <c r="CC2257" s="72"/>
      <c r="CD2257" s="72"/>
      <c r="CE2257" s="72"/>
      <c r="CF2257" s="72"/>
      <c r="CG2257" s="72"/>
      <c r="CH2257" s="72"/>
      <c r="CI2257" s="72"/>
      <c r="CJ2257" s="72"/>
      <c r="CK2257" s="72"/>
      <c r="CL2257" s="72"/>
    </row>
    <row r="2258" spans="2:90" x14ac:dyDescent="0.4">
      <c r="B2258" s="8" t="str">
        <f t="shared" ref="B2258:B2264" si="2844">B2236</f>
        <v>primary unit</v>
      </c>
      <c r="D2258" t="s">
        <v>767</v>
      </c>
      <c r="E2258" s="8" t="str">
        <f>ROW()&amp;" "&amp;D2258</f>
        <v>2258 SUBR-S</v>
      </c>
      <c r="G2258" t="s">
        <v>332</v>
      </c>
      <c r="H2258" s="27"/>
      <c r="I2258" s="78"/>
      <c r="J2258" s="78"/>
      <c r="K2258" s="28"/>
      <c r="L2258" s="28"/>
      <c r="M2258" s="28"/>
      <c r="N2258" s="28"/>
      <c r="O2258" s="28"/>
      <c r="P2258" s="28"/>
      <c r="R2258" s="33"/>
      <c r="S2258" s="77"/>
      <c r="T2258" s="77"/>
      <c r="U2258" s="77"/>
      <c r="V2258" s="77"/>
      <c r="W2258" s="77"/>
      <c r="X2258" s="77"/>
      <c r="Y2258" s="77"/>
      <c r="Z2258" s="77"/>
      <c r="AA2258" s="77"/>
      <c r="AB2258" s="77"/>
      <c r="AC2258" s="77"/>
      <c r="AD2258" s="77"/>
      <c r="AE2258" s="77"/>
      <c r="AF2258" s="77"/>
      <c r="AG2258" s="77"/>
      <c r="AH2258" s="77"/>
      <c r="AI2258" s="77"/>
      <c r="AJ2258" s="77"/>
      <c r="AK2258" s="77"/>
      <c r="AL2258" s="77"/>
      <c r="AM2258" s="77"/>
      <c r="AN2258" s="77"/>
      <c r="AO2258" s="77"/>
      <c r="AP2258" s="77"/>
      <c r="AQ2258" s="77"/>
      <c r="AR2258" s="77"/>
      <c r="AS2258" s="77"/>
      <c r="AT2258" s="77"/>
      <c r="AU2258" s="77"/>
      <c r="AV2258" s="77"/>
      <c r="AW2258" s="77"/>
      <c r="AX2258" s="77"/>
      <c r="AY2258" s="77"/>
      <c r="AZ2258" s="77"/>
      <c r="BA2258" s="77"/>
      <c r="BB2258" s="77"/>
      <c r="BC2258" s="77"/>
      <c r="BD2258" s="77"/>
      <c r="BE2258" s="77"/>
      <c r="BF2258" s="77"/>
      <c r="BG2258" s="77"/>
      <c r="BH2258" s="77"/>
      <c r="BI2258" s="77"/>
      <c r="BJ2258" s="77"/>
      <c r="BK2258" s="77"/>
      <c r="BL2258" s="77"/>
      <c r="BM2258" s="77"/>
      <c r="BN2258" s="77"/>
      <c r="BO2258" s="77"/>
      <c r="BP2258" s="77"/>
      <c r="BQ2258" s="77"/>
      <c r="BR2258" s="77"/>
      <c r="BS2258" s="77"/>
      <c r="BT2258" s="77"/>
      <c r="BU2258" s="77"/>
      <c r="BV2258" s="77"/>
      <c r="BW2258" s="77"/>
      <c r="BX2258" s="77"/>
      <c r="BY2258" s="77"/>
      <c r="BZ2258" s="77"/>
      <c r="CA2258" s="77"/>
      <c r="CB2258" s="77"/>
      <c r="CC2258" s="77"/>
      <c r="CD2258" s="77"/>
      <c r="CE2258" s="77"/>
      <c r="CF2258" s="77"/>
      <c r="CG2258" s="77"/>
      <c r="CH2258" s="77"/>
      <c r="CI2258" s="77"/>
      <c r="CJ2258" s="77"/>
      <c r="CK2258" s="77"/>
      <c r="CL2258" s="77"/>
    </row>
    <row r="2259" spans="2:90" x14ac:dyDescent="0.4">
      <c r="B2259" s="8" t="str">
        <f t="shared" si="2844"/>
        <v>Primary revenue driver</v>
      </c>
      <c r="D2259" t="s">
        <v>767</v>
      </c>
      <c r="E2259" s="8" t="str">
        <f t="shared" si="2837"/>
        <v>2259 SUBR-S</v>
      </c>
      <c r="G2259" t="s">
        <v>332</v>
      </c>
      <c r="S2259" s="76" t="str">
        <f t="shared" ref="S2259" si="2845">S2237</f>
        <v>S$12</v>
      </c>
      <c r="T2259" s="76" t="str">
        <f t="shared" ref="T2259:AX2259" si="2846">T2237</f>
        <v>T$12</v>
      </c>
      <c r="U2259" s="76" t="str">
        <f t="shared" si="2846"/>
        <v>U$12</v>
      </c>
      <c r="V2259" s="76" t="str">
        <f t="shared" si="2846"/>
        <v>V$12</v>
      </c>
      <c r="W2259" s="76" t="str">
        <f t="shared" si="2846"/>
        <v>W$12</v>
      </c>
      <c r="X2259" s="76" t="str">
        <f t="shared" si="2846"/>
        <v>X$12</v>
      </c>
      <c r="Y2259" s="76" t="str">
        <f t="shared" si="2846"/>
        <v>Y$12</v>
      </c>
      <c r="Z2259" s="76" t="str">
        <f t="shared" si="2846"/>
        <v>Z$12</v>
      </c>
      <c r="AA2259" s="76" t="str">
        <f t="shared" si="2846"/>
        <v>AA$12</v>
      </c>
      <c r="AB2259" s="76" t="str">
        <f t="shared" si="2846"/>
        <v>AB$12</v>
      </c>
      <c r="AC2259" s="76" t="str">
        <f t="shared" si="2846"/>
        <v>AC$12</v>
      </c>
      <c r="AD2259" s="76" t="str">
        <f t="shared" si="2846"/>
        <v>AD$12</v>
      </c>
      <c r="AE2259" s="76" t="str">
        <f t="shared" si="2846"/>
        <v>AE$12</v>
      </c>
      <c r="AF2259" s="76" t="str">
        <f t="shared" si="2846"/>
        <v>AF$12</v>
      </c>
      <c r="AG2259" s="76" t="str">
        <f t="shared" si="2846"/>
        <v>AG$12</v>
      </c>
      <c r="AH2259" s="76" t="str">
        <f t="shared" si="2846"/>
        <v>AH$12</v>
      </c>
      <c r="AI2259" s="76" t="str">
        <f t="shared" si="2846"/>
        <v>AI$12</v>
      </c>
      <c r="AJ2259" s="76" t="str">
        <f t="shared" si="2846"/>
        <v>AJ$12</v>
      </c>
      <c r="AK2259" s="76" t="str">
        <f t="shared" si="2846"/>
        <v>AK$12</v>
      </c>
      <c r="AL2259" s="76" t="str">
        <f t="shared" si="2846"/>
        <v>AL$12</v>
      </c>
      <c r="AM2259" s="76" t="str">
        <f t="shared" si="2846"/>
        <v>AM$12</v>
      </c>
      <c r="AN2259" s="76" t="str">
        <f t="shared" si="2846"/>
        <v>AN$12</v>
      </c>
      <c r="AO2259" s="76" t="str">
        <f t="shared" si="2846"/>
        <v>AO$12</v>
      </c>
      <c r="AP2259" s="76" t="str">
        <f t="shared" si="2846"/>
        <v>AP$12</v>
      </c>
      <c r="AQ2259" s="76" t="str">
        <f t="shared" si="2846"/>
        <v>AQ$12</v>
      </c>
      <c r="AR2259" s="76" t="str">
        <f t="shared" si="2846"/>
        <v>AR$12</v>
      </c>
      <c r="AS2259" s="76" t="str">
        <f t="shared" si="2846"/>
        <v>AS$12</v>
      </c>
      <c r="AT2259" s="76" t="str">
        <f t="shared" si="2846"/>
        <v>AT$12</v>
      </c>
      <c r="AU2259" s="76" t="str">
        <f t="shared" si="2846"/>
        <v>AU$12</v>
      </c>
      <c r="AV2259" s="76" t="str">
        <f t="shared" si="2846"/>
        <v>AV$12</v>
      </c>
      <c r="AW2259" s="76" t="str">
        <f t="shared" si="2846"/>
        <v>AW$12</v>
      </c>
      <c r="AX2259" s="76" t="str">
        <f t="shared" si="2846"/>
        <v>AX$12</v>
      </c>
      <c r="AY2259" s="76" t="str">
        <f t="shared" ref="AY2259:CD2259" si="2847">AY2237</f>
        <v>AY$12</v>
      </c>
      <c r="AZ2259" s="76" t="str">
        <f t="shared" si="2847"/>
        <v>AZ$12</v>
      </c>
      <c r="BA2259" s="76" t="str">
        <f t="shared" si="2847"/>
        <v>BA$12</v>
      </c>
      <c r="BB2259" s="76" t="str">
        <f t="shared" si="2847"/>
        <v>BB$12</v>
      </c>
      <c r="BC2259" s="76" t="str">
        <f t="shared" si="2847"/>
        <v>BC$12</v>
      </c>
      <c r="BD2259" s="76" t="str">
        <f t="shared" si="2847"/>
        <v>BD$12</v>
      </c>
      <c r="BE2259" s="76" t="str">
        <f t="shared" si="2847"/>
        <v>BE$12</v>
      </c>
      <c r="BF2259" s="76" t="str">
        <f t="shared" si="2847"/>
        <v>BF$12</v>
      </c>
      <c r="BG2259" s="76" t="str">
        <f t="shared" si="2847"/>
        <v>BG$12</v>
      </c>
      <c r="BH2259" s="76" t="str">
        <f t="shared" si="2847"/>
        <v>BH$12</v>
      </c>
      <c r="BI2259" s="76" t="str">
        <f t="shared" si="2847"/>
        <v>BI$12</v>
      </c>
      <c r="BJ2259" s="76" t="str">
        <f t="shared" si="2847"/>
        <v>BJ$12</v>
      </c>
      <c r="BK2259" s="76" t="str">
        <f t="shared" si="2847"/>
        <v>BK$12</v>
      </c>
      <c r="BL2259" s="76" t="str">
        <f t="shared" si="2847"/>
        <v>BL$12</v>
      </c>
      <c r="BM2259" s="76" t="str">
        <f t="shared" si="2847"/>
        <v>BM$12</v>
      </c>
      <c r="BN2259" s="76" t="str">
        <f t="shared" si="2847"/>
        <v>BN$12</v>
      </c>
      <c r="BO2259" s="76" t="str">
        <f t="shared" si="2847"/>
        <v>BO$12</v>
      </c>
      <c r="BP2259" s="76" t="str">
        <f t="shared" si="2847"/>
        <v>BP$12</v>
      </c>
      <c r="BQ2259" s="76" t="str">
        <f t="shared" si="2847"/>
        <v>BQ$12</v>
      </c>
      <c r="BR2259" s="76" t="str">
        <f t="shared" si="2847"/>
        <v>BR$12</v>
      </c>
      <c r="BS2259" s="76" t="str">
        <f t="shared" si="2847"/>
        <v>BS$12</v>
      </c>
      <c r="BT2259" s="76" t="str">
        <f t="shared" si="2847"/>
        <v>BT$12</v>
      </c>
      <c r="BU2259" s="76" t="str">
        <f t="shared" si="2847"/>
        <v>BU$12</v>
      </c>
      <c r="BV2259" s="76" t="str">
        <f t="shared" si="2847"/>
        <v>BV$12</v>
      </c>
      <c r="BW2259" s="76" t="str">
        <f t="shared" si="2847"/>
        <v>BW$12</v>
      </c>
      <c r="BX2259" s="76" t="str">
        <f t="shared" si="2847"/>
        <v>BX$12</v>
      </c>
      <c r="BY2259" s="76" t="str">
        <f t="shared" si="2847"/>
        <v>BY$12</v>
      </c>
      <c r="BZ2259" s="76" t="str">
        <f t="shared" si="2847"/>
        <v>BZ$12</v>
      </c>
      <c r="CA2259" s="76" t="str">
        <f t="shared" si="2847"/>
        <v>CA$12</v>
      </c>
      <c r="CB2259" s="76" t="str">
        <f t="shared" si="2847"/>
        <v>CB$12</v>
      </c>
      <c r="CC2259" s="76" t="str">
        <f t="shared" si="2847"/>
        <v>CC$12</v>
      </c>
      <c r="CD2259" s="76" t="str">
        <f t="shared" si="2847"/>
        <v>CD$12</v>
      </c>
      <c r="CE2259" s="76" t="str">
        <f t="shared" ref="CE2259:CK2259" si="2848">CE2237</f>
        <v>CE$12</v>
      </c>
      <c r="CF2259" s="76" t="str">
        <f t="shared" si="2848"/>
        <v>CF$12</v>
      </c>
      <c r="CG2259" s="76" t="str">
        <f t="shared" si="2848"/>
        <v>CG$12</v>
      </c>
      <c r="CH2259" s="76" t="str">
        <f t="shared" si="2848"/>
        <v>CH$12</v>
      </c>
      <c r="CI2259" s="76" t="str">
        <f t="shared" si="2848"/>
        <v>CI$12</v>
      </c>
      <c r="CJ2259" s="76" t="str">
        <f t="shared" si="2848"/>
        <v>CJ$12</v>
      </c>
      <c r="CK2259" s="76" t="str">
        <f t="shared" si="2848"/>
        <v>CK$12</v>
      </c>
      <c r="CL2259" s="76" t="str">
        <f t="shared" ref="CL2259" si="2849">CL2237</f>
        <v>CL$12</v>
      </c>
    </row>
    <row r="2260" spans="2:90" x14ac:dyDescent="0.4">
      <c r="B2260" s="8" t="str">
        <f t="shared" si="2844"/>
        <v>Primary volume driver</v>
      </c>
      <c r="D2260" t="s">
        <v>767</v>
      </c>
      <c r="E2260" s="8" t="str">
        <f t="shared" si="2837"/>
        <v>2260 SUBR-S</v>
      </c>
      <c r="G2260" t="s">
        <v>332</v>
      </c>
      <c r="H2260" s="12"/>
      <c r="I2260" s="60"/>
      <c r="J2260" s="60"/>
      <c r="K2260" s="34"/>
      <c r="L2260" s="34"/>
      <c r="M2260" s="34"/>
      <c r="N2260" s="34"/>
      <c r="O2260" s="34"/>
      <c r="P2260" s="34"/>
      <c r="R2260" s="15"/>
      <c r="S2260" s="76" t="str">
        <f t="shared" ref="S2260" si="2850">S2238</f>
        <v>S$13</v>
      </c>
      <c r="T2260" s="76" t="str">
        <f t="shared" ref="T2260:AX2260" si="2851">T2238</f>
        <v>T$13</v>
      </c>
      <c r="U2260" s="76" t="str">
        <f t="shared" si="2851"/>
        <v>U$13</v>
      </c>
      <c r="V2260" s="76" t="str">
        <f t="shared" si="2851"/>
        <v>V$13</v>
      </c>
      <c r="W2260" s="76" t="str">
        <f t="shared" si="2851"/>
        <v>W$13</v>
      </c>
      <c r="X2260" s="76" t="str">
        <f t="shared" si="2851"/>
        <v>X$13</v>
      </c>
      <c r="Y2260" s="76" t="str">
        <f t="shared" si="2851"/>
        <v>Y$13</v>
      </c>
      <c r="Z2260" s="76" t="str">
        <f t="shared" si="2851"/>
        <v>Z$13</v>
      </c>
      <c r="AA2260" s="76" t="str">
        <f t="shared" si="2851"/>
        <v>AA$13</v>
      </c>
      <c r="AB2260" s="76" t="str">
        <f t="shared" si="2851"/>
        <v>AB$13</v>
      </c>
      <c r="AC2260" s="76" t="str">
        <f t="shared" si="2851"/>
        <v>AC$13</v>
      </c>
      <c r="AD2260" s="76" t="str">
        <f t="shared" si="2851"/>
        <v>AD$13</v>
      </c>
      <c r="AE2260" s="76" t="str">
        <f t="shared" si="2851"/>
        <v>AE$13</v>
      </c>
      <c r="AF2260" s="76" t="str">
        <f t="shared" si="2851"/>
        <v>AF$13</v>
      </c>
      <c r="AG2260" s="76" t="str">
        <f t="shared" si="2851"/>
        <v>AG$13</v>
      </c>
      <c r="AH2260" s="76" t="str">
        <f t="shared" si="2851"/>
        <v>AH$13</v>
      </c>
      <c r="AI2260" s="76" t="str">
        <f t="shared" si="2851"/>
        <v>AI$13</v>
      </c>
      <c r="AJ2260" s="76" t="str">
        <f t="shared" si="2851"/>
        <v>AJ$13</v>
      </c>
      <c r="AK2260" s="76" t="str">
        <f t="shared" si="2851"/>
        <v>AK$13</v>
      </c>
      <c r="AL2260" s="76" t="str">
        <f t="shared" si="2851"/>
        <v>AL$13</v>
      </c>
      <c r="AM2260" s="76" t="str">
        <f t="shared" si="2851"/>
        <v>AM$13</v>
      </c>
      <c r="AN2260" s="76" t="str">
        <f t="shared" si="2851"/>
        <v>AN$13</v>
      </c>
      <c r="AO2260" s="76" t="str">
        <f t="shared" si="2851"/>
        <v>AO$13</v>
      </c>
      <c r="AP2260" s="76" t="str">
        <f t="shared" si="2851"/>
        <v>AP$13</v>
      </c>
      <c r="AQ2260" s="76" t="str">
        <f t="shared" si="2851"/>
        <v>AQ$13</v>
      </c>
      <c r="AR2260" s="76" t="str">
        <f t="shared" si="2851"/>
        <v>AR$13</v>
      </c>
      <c r="AS2260" s="76" t="str">
        <f t="shared" si="2851"/>
        <v>AS$13</v>
      </c>
      <c r="AT2260" s="76" t="str">
        <f t="shared" si="2851"/>
        <v>AT$13</v>
      </c>
      <c r="AU2260" s="76" t="str">
        <f t="shared" si="2851"/>
        <v>AU$13</v>
      </c>
      <c r="AV2260" s="76" t="str">
        <f t="shared" si="2851"/>
        <v>AV$13</v>
      </c>
      <c r="AW2260" s="76" t="str">
        <f t="shared" si="2851"/>
        <v>AW$13</v>
      </c>
      <c r="AX2260" s="76" t="str">
        <f t="shared" si="2851"/>
        <v>AX$13</v>
      </c>
      <c r="AY2260" s="76" t="str">
        <f t="shared" ref="AY2260:CD2260" si="2852">AY2238</f>
        <v>AY$13</v>
      </c>
      <c r="AZ2260" s="76" t="str">
        <f t="shared" si="2852"/>
        <v>AZ$13</v>
      </c>
      <c r="BA2260" s="76" t="str">
        <f t="shared" si="2852"/>
        <v>BA$13</v>
      </c>
      <c r="BB2260" s="76" t="str">
        <f t="shared" si="2852"/>
        <v>BB$13</v>
      </c>
      <c r="BC2260" s="76" t="str">
        <f t="shared" si="2852"/>
        <v>BC$13</v>
      </c>
      <c r="BD2260" s="76" t="str">
        <f t="shared" si="2852"/>
        <v>BD$13</v>
      </c>
      <c r="BE2260" s="76" t="str">
        <f t="shared" si="2852"/>
        <v>BE$13</v>
      </c>
      <c r="BF2260" s="76" t="str">
        <f t="shared" si="2852"/>
        <v>BF$13</v>
      </c>
      <c r="BG2260" s="76" t="str">
        <f t="shared" si="2852"/>
        <v>BG$13</v>
      </c>
      <c r="BH2260" s="76" t="str">
        <f t="shared" si="2852"/>
        <v>BH$13</v>
      </c>
      <c r="BI2260" s="76" t="str">
        <f t="shared" si="2852"/>
        <v>BI$13</v>
      </c>
      <c r="BJ2260" s="76" t="str">
        <f t="shared" si="2852"/>
        <v>BJ$13</v>
      </c>
      <c r="BK2260" s="76" t="str">
        <f t="shared" si="2852"/>
        <v>BK$13</v>
      </c>
      <c r="BL2260" s="76" t="str">
        <f t="shared" si="2852"/>
        <v>BL$13</v>
      </c>
      <c r="BM2260" s="76" t="str">
        <f t="shared" si="2852"/>
        <v>BM$13</v>
      </c>
      <c r="BN2260" s="76" t="str">
        <f t="shared" si="2852"/>
        <v>BN$13</v>
      </c>
      <c r="BO2260" s="76" t="str">
        <f t="shared" si="2852"/>
        <v>BO$13</v>
      </c>
      <c r="BP2260" s="76" t="str">
        <f t="shared" si="2852"/>
        <v>BP$13</v>
      </c>
      <c r="BQ2260" s="76" t="str">
        <f t="shared" si="2852"/>
        <v>BQ$13</v>
      </c>
      <c r="BR2260" s="76" t="str">
        <f t="shared" si="2852"/>
        <v>BR$13</v>
      </c>
      <c r="BS2260" s="76" t="str">
        <f t="shared" si="2852"/>
        <v>BS$13</v>
      </c>
      <c r="BT2260" s="76" t="str">
        <f t="shared" si="2852"/>
        <v>BT$13</v>
      </c>
      <c r="BU2260" s="76" t="str">
        <f t="shared" si="2852"/>
        <v>BU$13</v>
      </c>
      <c r="BV2260" s="76" t="str">
        <f t="shared" si="2852"/>
        <v>BV$13</v>
      </c>
      <c r="BW2260" s="76" t="str">
        <f t="shared" si="2852"/>
        <v>BW$13</v>
      </c>
      <c r="BX2260" s="76" t="str">
        <f t="shared" si="2852"/>
        <v>BX$13</v>
      </c>
      <c r="BY2260" s="76" t="str">
        <f t="shared" si="2852"/>
        <v>BY$13</v>
      </c>
      <c r="BZ2260" s="76" t="str">
        <f t="shared" si="2852"/>
        <v>BZ$13</v>
      </c>
      <c r="CA2260" s="76" t="str">
        <f t="shared" si="2852"/>
        <v>CA$13</v>
      </c>
      <c r="CB2260" s="76" t="str">
        <f t="shared" si="2852"/>
        <v>CB$13</v>
      </c>
      <c r="CC2260" s="76" t="str">
        <f t="shared" si="2852"/>
        <v>CC$13</v>
      </c>
      <c r="CD2260" s="76" t="str">
        <f t="shared" si="2852"/>
        <v>CD$13</v>
      </c>
      <c r="CE2260" s="76" t="str">
        <f t="shared" ref="CE2260:CK2260" si="2853">CE2238</f>
        <v>CE$13</v>
      </c>
      <c r="CF2260" s="76" t="str">
        <f t="shared" si="2853"/>
        <v>CF$13</v>
      </c>
      <c r="CG2260" s="76" t="str">
        <f t="shared" si="2853"/>
        <v>CG$13</v>
      </c>
      <c r="CH2260" s="76" t="str">
        <f t="shared" si="2853"/>
        <v>CH$13</v>
      </c>
      <c r="CI2260" s="76" t="str">
        <f t="shared" si="2853"/>
        <v>CI$13</v>
      </c>
      <c r="CJ2260" s="76" t="str">
        <f t="shared" si="2853"/>
        <v>CJ$13</v>
      </c>
      <c r="CK2260" s="76" t="str">
        <f t="shared" si="2853"/>
        <v>CK$13</v>
      </c>
      <c r="CL2260" s="76" t="str">
        <f t="shared" ref="CL2260" si="2854">CL2238</f>
        <v>CL$13</v>
      </c>
    </row>
    <row r="2261" spans="2:90" x14ac:dyDescent="0.4">
      <c r="B2261" s="89" t="str">
        <f>B2243</f>
        <v>Subscription revenue - secondary revenue driven:</v>
      </c>
      <c r="D2261" t="s">
        <v>767</v>
      </c>
      <c r="E2261" s="8" t="str">
        <f t="shared" si="2837"/>
        <v>2261 SUBR-S</v>
      </c>
      <c r="G2261" t="s">
        <v>332</v>
      </c>
      <c r="H2261" s="12"/>
      <c r="I2261" s="60"/>
      <c r="J2261" s="60"/>
      <c r="K2261" s="15"/>
      <c r="L2261" s="15"/>
      <c r="M2261" s="15"/>
      <c r="N2261" s="15"/>
      <c r="O2261" s="15"/>
      <c r="P2261" s="15"/>
      <c r="R2261" s="15"/>
      <c r="S2261" s="76">
        <f t="shared" ref="S2261" si="2855">S2239</f>
        <v>0</v>
      </c>
      <c r="T2261" s="76">
        <f t="shared" ref="T2261:AX2261" si="2856">T2239</f>
        <v>0</v>
      </c>
      <c r="U2261" s="76">
        <f t="shared" si="2856"/>
        <v>0</v>
      </c>
      <c r="V2261" s="76">
        <f t="shared" si="2856"/>
        <v>0</v>
      </c>
      <c r="W2261" s="76">
        <f t="shared" si="2856"/>
        <v>0</v>
      </c>
      <c r="X2261" s="76">
        <f t="shared" si="2856"/>
        <v>0</v>
      </c>
      <c r="Y2261" s="76">
        <f t="shared" si="2856"/>
        <v>0</v>
      </c>
      <c r="Z2261" s="76">
        <f t="shared" si="2856"/>
        <v>0</v>
      </c>
      <c r="AA2261" s="76">
        <f t="shared" si="2856"/>
        <v>0</v>
      </c>
      <c r="AB2261" s="76">
        <f t="shared" si="2856"/>
        <v>0</v>
      </c>
      <c r="AC2261" s="76">
        <f t="shared" si="2856"/>
        <v>0</v>
      </c>
      <c r="AD2261" s="76">
        <f t="shared" si="2856"/>
        <v>0</v>
      </c>
      <c r="AE2261" s="76">
        <f t="shared" si="2856"/>
        <v>0</v>
      </c>
      <c r="AF2261" s="76">
        <f t="shared" si="2856"/>
        <v>0</v>
      </c>
      <c r="AG2261" s="76">
        <f t="shared" si="2856"/>
        <v>0</v>
      </c>
      <c r="AH2261" s="76">
        <f t="shared" si="2856"/>
        <v>0</v>
      </c>
      <c r="AI2261" s="76">
        <f t="shared" si="2856"/>
        <v>0</v>
      </c>
      <c r="AJ2261" s="76">
        <f t="shared" si="2856"/>
        <v>0</v>
      </c>
      <c r="AK2261" s="76">
        <f t="shared" si="2856"/>
        <v>0</v>
      </c>
      <c r="AL2261" s="76">
        <f t="shared" si="2856"/>
        <v>0</v>
      </c>
      <c r="AM2261" s="76">
        <f t="shared" si="2856"/>
        <v>0</v>
      </c>
      <c r="AN2261" s="76">
        <f t="shared" si="2856"/>
        <v>0</v>
      </c>
      <c r="AO2261" s="76">
        <f t="shared" si="2856"/>
        <v>0</v>
      </c>
      <c r="AP2261" s="76">
        <f t="shared" si="2856"/>
        <v>0</v>
      </c>
      <c r="AQ2261" s="76">
        <f t="shared" si="2856"/>
        <v>0</v>
      </c>
      <c r="AR2261" s="76">
        <f t="shared" si="2856"/>
        <v>0</v>
      </c>
      <c r="AS2261" s="76">
        <f t="shared" si="2856"/>
        <v>0</v>
      </c>
      <c r="AT2261" s="76">
        <f t="shared" si="2856"/>
        <v>0</v>
      </c>
      <c r="AU2261" s="76">
        <f t="shared" si="2856"/>
        <v>0</v>
      </c>
      <c r="AV2261" s="76">
        <f t="shared" si="2856"/>
        <v>0</v>
      </c>
      <c r="AW2261" s="76">
        <f t="shared" si="2856"/>
        <v>0</v>
      </c>
      <c r="AX2261" s="76">
        <f t="shared" si="2856"/>
        <v>0</v>
      </c>
      <c r="AY2261" s="76">
        <f t="shared" ref="AY2261:CD2261" si="2857">AY2239</f>
        <v>0</v>
      </c>
      <c r="AZ2261" s="76">
        <f t="shared" si="2857"/>
        <v>0</v>
      </c>
      <c r="BA2261" s="76">
        <f t="shared" si="2857"/>
        <v>0</v>
      </c>
      <c r="BB2261" s="76">
        <f t="shared" si="2857"/>
        <v>0</v>
      </c>
      <c r="BC2261" s="76">
        <f t="shared" si="2857"/>
        <v>0</v>
      </c>
      <c r="BD2261" s="76">
        <f t="shared" si="2857"/>
        <v>0</v>
      </c>
      <c r="BE2261" s="76">
        <f t="shared" si="2857"/>
        <v>0</v>
      </c>
      <c r="BF2261" s="76">
        <f t="shared" si="2857"/>
        <v>0</v>
      </c>
      <c r="BG2261" s="76">
        <f t="shared" si="2857"/>
        <v>0</v>
      </c>
      <c r="BH2261" s="76">
        <f t="shared" si="2857"/>
        <v>0</v>
      </c>
      <c r="BI2261" s="76">
        <f t="shared" si="2857"/>
        <v>0</v>
      </c>
      <c r="BJ2261" s="76">
        <f t="shared" si="2857"/>
        <v>0</v>
      </c>
      <c r="BK2261" s="76">
        <f t="shared" si="2857"/>
        <v>0</v>
      </c>
      <c r="BL2261" s="76">
        <f t="shared" si="2857"/>
        <v>0</v>
      </c>
      <c r="BM2261" s="76">
        <f t="shared" si="2857"/>
        <v>0</v>
      </c>
      <c r="BN2261" s="76">
        <f t="shared" si="2857"/>
        <v>0</v>
      </c>
      <c r="BO2261" s="76">
        <f t="shared" si="2857"/>
        <v>0</v>
      </c>
      <c r="BP2261" s="76">
        <f t="shared" si="2857"/>
        <v>0</v>
      </c>
      <c r="BQ2261" s="76">
        <f t="shared" si="2857"/>
        <v>0</v>
      </c>
      <c r="BR2261" s="76">
        <f t="shared" si="2857"/>
        <v>0</v>
      </c>
      <c r="BS2261" s="76">
        <f t="shared" si="2857"/>
        <v>0</v>
      </c>
      <c r="BT2261" s="76">
        <f t="shared" si="2857"/>
        <v>0</v>
      </c>
      <c r="BU2261" s="76">
        <f t="shared" si="2857"/>
        <v>0</v>
      </c>
      <c r="BV2261" s="76">
        <f t="shared" si="2857"/>
        <v>0</v>
      </c>
      <c r="BW2261" s="76">
        <f t="shared" si="2857"/>
        <v>0</v>
      </c>
      <c r="BX2261" s="76">
        <f t="shared" si="2857"/>
        <v>0</v>
      </c>
      <c r="BY2261" s="76">
        <f t="shared" si="2857"/>
        <v>0</v>
      </c>
      <c r="BZ2261" s="76">
        <f t="shared" si="2857"/>
        <v>0</v>
      </c>
      <c r="CA2261" s="76">
        <f t="shared" si="2857"/>
        <v>0</v>
      </c>
      <c r="CB2261" s="76">
        <f t="shared" si="2857"/>
        <v>0</v>
      </c>
      <c r="CC2261" s="76">
        <f t="shared" si="2857"/>
        <v>0</v>
      </c>
      <c r="CD2261" s="76">
        <f t="shared" si="2857"/>
        <v>0</v>
      </c>
      <c r="CE2261" s="76">
        <f t="shared" ref="CE2261:CK2261" si="2858">CE2239</f>
        <v>0</v>
      </c>
      <c r="CF2261" s="76">
        <f t="shared" si="2858"/>
        <v>0</v>
      </c>
      <c r="CG2261" s="76">
        <f t="shared" si="2858"/>
        <v>0</v>
      </c>
      <c r="CH2261" s="76">
        <f t="shared" si="2858"/>
        <v>0</v>
      </c>
      <c r="CI2261" s="76">
        <f t="shared" si="2858"/>
        <v>0</v>
      </c>
      <c r="CJ2261" s="76">
        <f t="shared" si="2858"/>
        <v>0</v>
      </c>
      <c r="CK2261" s="76">
        <f t="shared" si="2858"/>
        <v>0</v>
      </c>
      <c r="CL2261" s="76">
        <f t="shared" ref="CL2261" si="2859">CL2239</f>
        <v>0</v>
      </c>
    </row>
    <row r="2262" spans="2:90" x14ac:dyDescent="0.4">
      <c r="B2262" s="235" t="str">
        <f>IFERROR(SUBSTITUTE(TRIM(MID(B2243, SEARCH("-", B2243) + 1, LEN(B2243))),":",""),"no unit")</f>
        <v>secondary revenue driven</v>
      </c>
      <c r="D2262" t="s">
        <v>767</v>
      </c>
      <c r="E2262" s="8" t="str">
        <f t="shared" ref="E2262" si="2860">ROW()&amp;" "&amp;D2262</f>
        <v>2262 SUBR-S</v>
      </c>
      <c r="G2262" t="s">
        <v>332</v>
      </c>
      <c r="H2262" s="12"/>
      <c r="I2262" s="60"/>
      <c r="J2262" s="60"/>
      <c r="K2262" s="15"/>
      <c r="L2262" s="15"/>
      <c r="M2262" s="15"/>
      <c r="N2262" s="15"/>
      <c r="O2262" s="15"/>
      <c r="P2262" s="15"/>
      <c r="R2262" s="15"/>
      <c r="S2262" s="76"/>
      <c r="T2262" s="76"/>
      <c r="U2262" s="76"/>
      <c r="V2262" s="76"/>
      <c r="W2262" s="76"/>
      <c r="X2262" s="76"/>
      <c r="Y2262" s="76"/>
      <c r="Z2262" s="76"/>
      <c r="AA2262" s="76"/>
      <c r="AB2262" s="76"/>
      <c r="AC2262" s="76"/>
      <c r="AD2262" s="76"/>
      <c r="AE2262" s="76"/>
      <c r="AF2262" s="76"/>
      <c r="AG2262" s="76"/>
      <c r="AH2262" s="76"/>
      <c r="AI2262" s="76"/>
      <c r="AJ2262" s="76"/>
      <c r="AK2262" s="76"/>
      <c r="AL2262" s="76"/>
      <c r="AM2262" s="76"/>
      <c r="AN2262" s="76"/>
      <c r="AO2262" s="76"/>
      <c r="AP2262" s="76"/>
      <c r="AQ2262" s="76"/>
      <c r="AR2262" s="76"/>
      <c r="AS2262" s="76"/>
      <c r="AT2262" s="76"/>
      <c r="AU2262" s="76"/>
      <c r="AV2262" s="76"/>
      <c r="AW2262" s="76"/>
      <c r="AX2262" s="76"/>
      <c r="AY2262" s="76"/>
      <c r="AZ2262" s="76"/>
      <c r="BA2262" s="76"/>
      <c r="BB2262" s="76"/>
      <c r="BC2262" s="76"/>
      <c r="BD2262" s="76"/>
      <c r="BE2262" s="76"/>
      <c r="BF2262" s="76"/>
      <c r="BG2262" s="76"/>
      <c r="BH2262" s="76"/>
      <c r="BI2262" s="76"/>
      <c r="BJ2262" s="76"/>
      <c r="BK2262" s="76"/>
      <c r="BL2262" s="76"/>
      <c r="BM2262" s="76"/>
      <c r="BN2262" s="76"/>
      <c r="BO2262" s="76"/>
      <c r="BP2262" s="76"/>
      <c r="BQ2262" s="76"/>
      <c r="BR2262" s="76"/>
      <c r="BS2262" s="76"/>
      <c r="BT2262" s="76"/>
      <c r="BU2262" s="76"/>
      <c r="BV2262" s="76"/>
      <c r="BW2262" s="76"/>
      <c r="BX2262" s="76"/>
      <c r="BY2262" s="76"/>
      <c r="BZ2262" s="76"/>
      <c r="CA2262" s="76"/>
      <c r="CB2262" s="76"/>
      <c r="CC2262" s="76"/>
      <c r="CD2262" s="76"/>
      <c r="CE2262" s="76"/>
      <c r="CF2262" s="76"/>
      <c r="CG2262" s="76"/>
      <c r="CH2262" s="76"/>
      <c r="CI2262" s="76"/>
      <c r="CJ2262" s="76"/>
      <c r="CK2262" s="76"/>
      <c r="CL2262" s="76"/>
    </row>
    <row r="2263" spans="2:90" x14ac:dyDescent="0.4">
      <c r="B2263" s="8" t="str">
        <f t="shared" si="2844"/>
        <v>Secondary revenue driver</v>
      </c>
      <c r="D2263" t="s">
        <v>767</v>
      </c>
      <c r="E2263" s="8" t="str">
        <f t="shared" si="2837"/>
        <v>2263 SUBR-S</v>
      </c>
      <c r="G2263" t="s">
        <v>332</v>
      </c>
      <c r="H2263" s="12"/>
      <c r="I2263" s="60"/>
      <c r="J2263" s="60"/>
      <c r="K2263" s="15"/>
      <c r="L2263" s="15"/>
      <c r="M2263" s="15"/>
      <c r="N2263" s="15"/>
      <c r="O2263" s="15"/>
      <c r="P2263" s="15"/>
      <c r="R2263" s="15"/>
      <c r="S2263" s="199" t="str">
        <f t="shared" ref="S2263" si="2861">ADDRESS(ROW(S2255),COLUMN(S2255),2)</f>
        <v>S$2255</v>
      </c>
      <c r="T2263" s="199" t="str">
        <f t="shared" ref="T2263:CE2263" si="2862">ADDRESS(ROW(T2255),COLUMN(T2255),2)</f>
        <v>T$2255</v>
      </c>
      <c r="U2263" s="199" t="str">
        <f t="shared" si="2862"/>
        <v>U$2255</v>
      </c>
      <c r="V2263" s="199" t="str">
        <f t="shared" si="2862"/>
        <v>V$2255</v>
      </c>
      <c r="W2263" s="199" t="str">
        <f t="shared" si="2862"/>
        <v>W$2255</v>
      </c>
      <c r="X2263" s="199" t="str">
        <f t="shared" si="2862"/>
        <v>X$2255</v>
      </c>
      <c r="Y2263" s="199" t="str">
        <f t="shared" si="2862"/>
        <v>Y$2255</v>
      </c>
      <c r="Z2263" s="199" t="str">
        <f t="shared" si="2862"/>
        <v>Z$2255</v>
      </c>
      <c r="AA2263" s="199" t="str">
        <f t="shared" si="2862"/>
        <v>AA$2255</v>
      </c>
      <c r="AB2263" s="199" t="str">
        <f t="shared" si="2862"/>
        <v>AB$2255</v>
      </c>
      <c r="AC2263" s="199" t="str">
        <f t="shared" si="2862"/>
        <v>AC$2255</v>
      </c>
      <c r="AD2263" s="199" t="str">
        <f t="shared" si="2862"/>
        <v>AD$2255</v>
      </c>
      <c r="AE2263" s="199" t="str">
        <f t="shared" si="2862"/>
        <v>AE$2255</v>
      </c>
      <c r="AF2263" s="199" t="str">
        <f t="shared" si="2862"/>
        <v>AF$2255</v>
      </c>
      <c r="AG2263" s="199" t="str">
        <f t="shared" si="2862"/>
        <v>AG$2255</v>
      </c>
      <c r="AH2263" s="199" t="str">
        <f t="shared" si="2862"/>
        <v>AH$2255</v>
      </c>
      <c r="AI2263" s="199" t="str">
        <f t="shared" si="2862"/>
        <v>AI$2255</v>
      </c>
      <c r="AJ2263" s="199" t="str">
        <f t="shared" si="2862"/>
        <v>AJ$2255</v>
      </c>
      <c r="AK2263" s="199" t="str">
        <f t="shared" si="2862"/>
        <v>AK$2255</v>
      </c>
      <c r="AL2263" s="199" t="str">
        <f t="shared" si="2862"/>
        <v>AL$2255</v>
      </c>
      <c r="AM2263" s="199" t="str">
        <f t="shared" si="2862"/>
        <v>AM$2255</v>
      </c>
      <c r="AN2263" s="199" t="str">
        <f t="shared" si="2862"/>
        <v>AN$2255</v>
      </c>
      <c r="AO2263" s="199" t="str">
        <f t="shared" si="2862"/>
        <v>AO$2255</v>
      </c>
      <c r="AP2263" s="199" t="str">
        <f t="shared" si="2862"/>
        <v>AP$2255</v>
      </c>
      <c r="AQ2263" s="199" t="str">
        <f t="shared" si="2862"/>
        <v>AQ$2255</v>
      </c>
      <c r="AR2263" s="199" t="str">
        <f t="shared" si="2862"/>
        <v>AR$2255</v>
      </c>
      <c r="AS2263" s="199" t="str">
        <f t="shared" si="2862"/>
        <v>AS$2255</v>
      </c>
      <c r="AT2263" s="199" t="str">
        <f t="shared" si="2862"/>
        <v>AT$2255</v>
      </c>
      <c r="AU2263" s="199" t="str">
        <f t="shared" si="2862"/>
        <v>AU$2255</v>
      </c>
      <c r="AV2263" s="199" t="str">
        <f t="shared" si="2862"/>
        <v>AV$2255</v>
      </c>
      <c r="AW2263" s="199" t="str">
        <f t="shared" si="2862"/>
        <v>AW$2255</v>
      </c>
      <c r="AX2263" s="199" t="str">
        <f t="shared" si="2862"/>
        <v>AX$2255</v>
      </c>
      <c r="AY2263" s="199" t="str">
        <f t="shared" si="2862"/>
        <v>AY$2255</v>
      </c>
      <c r="AZ2263" s="199" t="str">
        <f t="shared" si="2862"/>
        <v>AZ$2255</v>
      </c>
      <c r="BA2263" s="199" t="str">
        <f t="shared" si="2862"/>
        <v>BA$2255</v>
      </c>
      <c r="BB2263" s="199" t="str">
        <f t="shared" si="2862"/>
        <v>BB$2255</v>
      </c>
      <c r="BC2263" s="199" t="str">
        <f t="shared" si="2862"/>
        <v>BC$2255</v>
      </c>
      <c r="BD2263" s="199" t="str">
        <f t="shared" si="2862"/>
        <v>BD$2255</v>
      </c>
      <c r="BE2263" s="199" t="str">
        <f t="shared" si="2862"/>
        <v>BE$2255</v>
      </c>
      <c r="BF2263" s="199" t="str">
        <f t="shared" si="2862"/>
        <v>BF$2255</v>
      </c>
      <c r="BG2263" s="199" t="str">
        <f t="shared" si="2862"/>
        <v>BG$2255</v>
      </c>
      <c r="BH2263" s="199" t="str">
        <f t="shared" si="2862"/>
        <v>BH$2255</v>
      </c>
      <c r="BI2263" s="199" t="str">
        <f t="shared" si="2862"/>
        <v>BI$2255</v>
      </c>
      <c r="BJ2263" s="199" t="str">
        <f t="shared" si="2862"/>
        <v>BJ$2255</v>
      </c>
      <c r="BK2263" s="199" t="str">
        <f t="shared" si="2862"/>
        <v>BK$2255</v>
      </c>
      <c r="BL2263" s="199" t="str">
        <f t="shared" si="2862"/>
        <v>BL$2255</v>
      </c>
      <c r="BM2263" s="199" t="str">
        <f t="shared" si="2862"/>
        <v>BM$2255</v>
      </c>
      <c r="BN2263" s="199" t="str">
        <f t="shared" si="2862"/>
        <v>BN$2255</v>
      </c>
      <c r="BO2263" s="199" t="str">
        <f t="shared" si="2862"/>
        <v>BO$2255</v>
      </c>
      <c r="BP2263" s="199" t="str">
        <f t="shared" si="2862"/>
        <v>BP$2255</v>
      </c>
      <c r="BQ2263" s="199" t="str">
        <f t="shared" si="2862"/>
        <v>BQ$2255</v>
      </c>
      <c r="BR2263" s="199" t="str">
        <f t="shared" si="2862"/>
        <v>BR$2255</v>
      </c>
      <c r="BS2263" s="199" t="str">
        <f t="shared" si="2862"/>
        <v>BS$2255</v>
      </c>
      <c r="BT2263" s="199" t="str">
        <f t="shared" si="2862"/>
        <v>BT$2255</v>
      </c>
      <c r="BU2263" s="199" t="str">
        <f t="shared" si="2862"/>
        <v>BU$2255</v>
      </c>
      <c r="BV2263" s="199" t="str">
        <f t="shared" si="2862"/>
        <v>BV$2255</v>
      </c>
      <c r="BW2263" s="199" t="str">
        <f t="shared" si="2862"/>
        <v>BW$2255</v>
      </c>
      <c r="BX2263" s="199" t="str">
        <f t="shared" si="2862"/>
        <v>BX$2255</v>
      </c>
      <c r="BY2263" s="199" t="str">
        <f t="shared" si="2862"/>
        <v>BY$2255</v>
      </c>
      <c r="BZ2263" s="199" t="str">
        <f t="shared" si="2862"/>
        <v>BZ$2255</v>
      </c>
      <c r="CA2263" s="199" t="str">
        <f t="shared" si="2862"/>
        <v>CA$2255</v>
      </c>
      <c r="CB2263" s="199" t="str">
        <f t="shared" si="2862"/>
        <v>CB$2255</v>
      </c>
      <c r="CC2263" s="199" t="str">
        <f t="shared" si="2862"/>
        <v>CC$2255</v>
      </c>
      <c r="CD2263" s="199" t="str">
        <f t="shared" si="2862"/>
        <v>CD$2255</v>
      </c>
      <c r="CE2263" s="199" t="str">
        <f t="shared" si="2862"/>
        <v>CE$2255</v>
      </c>
      <c r="CF2263" s="199" t="str">
        <f t="shared" ref="CF2263:CK2263" si="2863">ADDRESS(ROW(CF2255),COLUMN(CF2255),2)</f>
        <v>CF$2255</v>
      </c>
      <c r="CG2263" s="199" t="str">
        <f t="shared" si="2863"/>
        <v>CG$2255</v>
      </c>
      <c r="CH2263" s="199" t="str">
        <f t="shared" si="2863"/>
        <v>CH$2255</v>
      </c>
      <c r="CI2263" s="199" t="str">
        <f t="shared" si="2863"/>
        <v>CI$2255</v>
      </c>
      <c r="CJ2263" s="199" t="str">
        <f t="shared" si="2863"/>
        <v>CJ$2255</v>
      </c>
      <c r="CK2263" s="199" t="str">
        <f t="shared" si="2863"/>
        <v>CK$2255</v>
      </c>
      <c r="CL2263" s="199" t="str">
        <f t="shared" ref="CL2263" si="2864">ADDRESS(ROW(CL2255),COLUMN(CL2255),2)</f>
        <v>CL$2255</v>
      </c>
    </row>
    <row r="2264" spans="2:90" x14ac:dyDescent="0.4">
      <c r="B2264" s="8" t="str">
        <f t="shared" si="2844"/>
        <v>Secondary volume driver</v>
      </c>
      <c r="D2264" t="s">
        <v>767</v>
      </c>
      <c r="E2264" s="8" t="str">
        <f t="shared" si="2837"/>
        <v>2264 SUBR-S</v>
      </c>
      <c r="G2264" t="s">
        <v>332</v>
      </c>
      <c r="H2264" s="12"/>
      <c r="I2264" s="60"/>
      <c r="J2264" s="60"/>
      <c r="K2264" s="15"/>
      <c r="L2264" s="15"/>
      <c r="M2264" s="15"/>
      <c r="N2264" s="15"/>
      <c r="O2264" s="15"/>
      <c r="P2264" s="15"/>
      <c r="R2264" s="15"/>
      <c r="S2264" s="199" t="str">
        <f t="shared" ref="S2264" si="2865">ADDRESS(ROW(S2250),COLUMN(S2250),2)</f>
        <v>S$2250</v>
      </c>
      <c r="T2264" s="199" t="str">
        <f t="shared" ref="T2264:CE2264" si="2866">ADDRESS(ROW(T2250),COLUMN(T2250),2)</f>
        <v>T$2250</v>
      </c>
      <c r="U2264" s="199" t="str">
        <f t="shared" si="2866"/>
        <v>U$2250</v>
      </c>
      <c r="V2264" s="199" t="str">
        <f t="shared" si="2866"/>
        <v>V$2250</v>
      </c>
      <c r="W2264" s="199" t="str">
        <f t="shared" si="2866"/>
        <v>W$2250</v>
      </c>
      <c r="X2264" s="199" t="str">
        <f t="shared" si="2866"/>
        <v>X$2250</v>
      </c>
      <c r="Y2264" s="199" t="str">
        <f t="shared" si="2866"/>
        <v>Y$2250</v>
      </c>
      <c r="Z2264" s="199" t="str">
        <f t="shared" si="2866"/>
        <v>Z$2250</v>
      </c>
      <c r="AA2264" s="199" t="str">
        <f t="shared" si="2866"/>
        <v>AA$2250</v>
      </c>
      <c r="AB2264" s="199" t="str">
        <f t="shared" si="2866"/>
        <v>AB$2250</v>
      </c>
      <c r="AC2264" s="199" t="str">
        <f t="shared" si="2866"/>
        <v>AC$2250</v>
      </c>
      <c r="AD2264" s="199" t="str">
        <f t="shared" si="2866"/>
        <v>AD$2250</v>
      </c>
      <c r="AE2264" s="199" t="str">
        <f t="shared" si="2866"/>
        <v>AE$2250</v>
      </c>
      <c r="AF2264" s="199" t="str">
        <f t="shared" si="2866"/>
        <v>AF$2250</v>
      </c>
      <c r="AG2264" s="199" t="str">
        <f t="shared" si="2866"/>
        <v>AG$2250</v>
      </c>
      <c r="AH2264" s="199" t="str">
        <f t="shared" si="2866"/>
        <v>AH$2250</v>
      </c>
      <c r="AI2264" s="199" t="str">
        <f t="shared" si="2866"/>
        <v>AI$2250</v>
      </c>
      <c r="AJ2264" s="199" t="str">
        <f t="shared" si="2866"/>
        <v>AJ$2250</v>
      </c>
      <c r="AK2264" s="199" t="str">
        <f t="shared" si="2866"/>
        <v>AK$2250</v>
      </c>
      <c r="AL2264" s="199" t="str">
        <f t="shared" si="2866"/>
        <v>AL$2250</v>
      </c>
      <c r="AM2264" s="199" t="str">
        <f t="shared" si="2866"/>
        <v>AM$2250</v>
      </c>
      <c r="AN2264" s="199" t="str">
        <f t="shared" si="2866"/>
        <v>AN$2250</v>
      </c>
      <c r="AO2264" s="199" t="str">
        <f t="shared" si="2866"/>
        <v>AO$2250</v>
      </c>
      <c r="AP2264" s="199" t="str">
        <f t="shared" si="2866"/>
        <v>AP$2250</v>
      </c>
      <c r="AQ2264" s="199" t="str">
        <f t="shared" si="2866"/>
        <v>AQ$2250</v>
      </c>
      <c r="AR2264" s="199" t="str">
        <f t="shared" si="2866"/>
        <v>AR$2250</v>
      </c>
      <c r="AS2264" s="199" t="str">
        <f t="shared" si="2866"/>
        <v>AS$2250</v>
      </c>
      <c r="AT2264" s="199" t="str">
        <f t="shared" si="2866"/>
        <v>AT$2250</v>
      </c>
      <c r="AU2264" s="199" t="str">
        <f t="shared" si="2866"/>
        <v>AU$2250</v>
      </c>
      <c r="AV2264" s="199" t="str">
        <f t="shared" si="2866"/>
        <v>AV$2250</v>
      </c>
      <c r="AW2264" s="199" t="str">
        <f t="shared" si="2866"/>
        <v>AW$2250</v>
      </c>
      <c r="AX2264" s="199" t="str">
        <f t="shared" si="2866"/>
        <v>AX$2250</v>
      </c>
      <c r="AY2264" s="199" t="str">
        <f t="shared" si="2866"/>
        <v>AY$2250</v>
      </c>
      <c r="AZ2264" s="199" t="str">
        <f t="shared" si="2866"/>
        <v>AZ$2250</v>
      </c>
      <c r="BA2264" s="199" t="str">
        <f t="shared" si="2866"/>
        <v>BA$2250</v>
      </c>
      <c r="BB2264" s="199" t="str">
        <f t="shared" si="2866"/>
        <v>BB$2250</v>
      </c>
      <c r="BC2264" s="199" t="str">
        <f t="shared" si="2866"/>
        <v>BC$2250</v>
      </c>
      <c r="BD2264" s="199" t="str">
        <f t="shared" si="2866"/>
        <v>BD$2250</v>
      </c>
      <c r="BE2264" s="199" t="str">
        <f t="shared" si="2866"/>
        <v>BE$2250</v>
      </c>
      <c r="BF2264" s="199" t="str">
        <f t="shared" si="2866"/>
        <v>BF$2250</v>
      </c>
      <c r="BG2264" s="199" t="str">
        <f t="shared" si="2866"/>
        <v>BG$2250</v>
      </c>
      <c r="BH2264" s="199" t="str">
        <f t="shared" si="2866"/>
        <v>BH$2250</v>
      </c>
      <c r="BI2264" s="199" t="str">
        <f t="shared" si="2866"/>
        <v>BI$2250</v>
      </c>
      <c r="BJ2264" s="199" t="str">
        <f t="shared" si="2866"/>
        <v>BJ$2250</v>
      </c>
      <c r="BK2264" s="199" t="str">
        <f t="shared" si="2866"/>
        <v>BK$2250</v>
      </c>
      <c r="BL2264" s="199" t="str">
        <f t="shared" si="2866"/>
        <v>BL$2250</v>
      </c>
      <c r="BM2264" s="199" t="str">
        <f t="shared" si="2866"/>
        <v>BM$2250</v>
      </c>
      <c r="BN2264" s="199" t="str">
        <f t="shared" si="2866"/>
        <v>BN$2250</v>
      </c>
      <c r="BO2264" s="199" t="str">
        <f t="shared" si="2866"/>
        <v>BO$2250</v>
      </c>
      <c r="BP2264" s="199" t="str">
        <f t="shared" si="2866"/>
        <v>BP$2250</v>
      </c>
      <c r="BQ2264" s="199" t="str">
        <f t="shared" si="2866"/>
        <v>BQ$2250</v>
      </c>
      <c r="BR2264" s="199" t="str">
        <f t="shared" si="2866"/>
        <v>BR$2250</v>
      </c>
      <c r="BS2264" s="199" t="str">
        <f t="shared" si="2866"/>
        <v>BS$2250</v>
      </c>
      <c r="BT2264" s="199" t="str">
        <f t="shared" si="2866"/>
        <v>BT$2250</v>
      </c>
      <c r="BU2264" s="199" t="str">
        <f t="shared" si="2866"/>
        <v>BU$2250</v>
      </c>
      <c r="BV2264" s="199" t="str">
        <f t="shared" si="2866"/>
        <v>BV$2250</v>
      </c>
      <c r="BW2264" s="199" t="str">
        <f t="shared" si="2866"/>
        <v>BW$2250</v>
      </c>
      <c r="BX2264" s="199" t="str">
        <f t="shared" si="2866"/>
        <v>BX$2250</v>
      </c>
      <c r="BY2264" s="199" t="str">
        <f t="shared" si="2866"/>
        <v>BY$2250</v>
      </c>
      <c r="BZ2264" s="199" t="str">
        <f t="shared" si="2866"/>
        <v>BZ$2250</v>
      </c>
      <c r="CA2264" s="199" t="str">
        <f t="shared" si="2866"/>
        <v>CA$2250</v>
      </c>
      <c r="CB2264" s="199" t="str">
        <f t="shared" si="2866"/>
        <v>CB$2250</v>
      </c>
      <c r="CC2264" s="199" t="str">
        <f t="shared" si="2866"/>
        <v>CC$2250</v>
      </c>
      <c r="CD2264" s="199" t="str">
        <f t="shared" si="2866"/>
        <v>CD$2250</v>
      </c>
      <c r="CE2264" s="199" t="str">
        <f t="shared" si="2866"/>
        <v>CE$2250</v>
      </c>
      <c r="CF2264" s="199" t="str">
        <f t="shared" ref="CF2264:CK2264" si="2867">ADDRESS(ROW(CF2250),COLUMN(CF2250),2)</f>
        <v>CF$2250</v>
      </c>
      <c r="CG2264" s="199" t="str">
        <f t="shared" si="2867"/>
        <v>CG$2250</v>
      </c>
      <c r="CH2264" s="199" t="str">
        <f t="shared" si="2867"/>
        <v>CH$2250</v>
      </c>
      <c r="CI2264" s="199" t="str">
        <f t="shared" si="2867"/>
        <v>CI$2250</v>
      </c>
      <c r="CJ2264" s="199" t="str">
        <f t="shared" si="2867"/>
        <v>CJ$2250</v>
      </c>
      <c r="CK2264" s="199" t="str">
        <f t="shared" si="2867"/>
        <v>CK$2250</v>
      </c>
      <c r="CL2264" s="199" t="str">
        <f t="shared" ref="CL2264" si="2868">ADDRESS(ROW(CL2250),COLUMN(CL2250),2)</f>
        <v>CL$2250</v>
      </c>
    </row>
    <row r="2266" spans="2:90" x14ac:dyDescent="0.4">
      <c r="B2266" s="171" t="s">
        <v>490</v>
      </c>
      <c r="E2266" s="8"/>
      <c r="H2266" s="170"/>
      <c r="I2266" s="172"/>
      <c r="J2266" s="172"/>
      <c r="K2266" s="193"/>
      <c r="L2266" s="193"/>
      <c r="M2266" s="193"/>
      <c r="N2266" s="193"/>
      <c r="O2266" s="193"/>
      <c r="P2266" s="193"/>
      <c r="R2266" s="194"/>
      <c r="S2266" s="170"/>
      <c r="T2266" s="170"/>
      <c r="U2266" s="170"/>
      <c r="V2266" s="170"/>
      <c r="W2266" s="170"/>
      <c r="X2266" s="170"/>
      <c r="Y2266" s="170"/>
      <c r="Z2266" s="170"/>
      <c r="AA2266" s="170"/>
      <c r="AB2266" s="170"/>
      <c r="AC2266" s="170"/>
      <c r="AD2266" s="170"/>
      <c r="AE2266" s="170"/>
      <c r="AF2266" s="170"/>
      <c r="AG2266" s="170"/>
      <c r="AH2266" s="170"/>
      <c r="AI2266" s="170"/>
      <c r="AJ2266" s="170"/>
      <c r="AK2266" s="170"/>
      <c r="AL2266" s="170"/>
      <c r="AM2266" s="170"/>
      <c r="AN2266" s="170"/>
      <c r="AO2266" s="170"/>
      <c r="AP2266" s="170"/>
      <c r="AQ2266" s="170"/>
      <c r="AR2266" s="170"/>
      <c r="AS2266" s="170"/>
      <c r="AT2266" s="170"/>
      <c r="AU2266" s="170"/>
      <c r="AV2266" s="170"/>
      <c r="AW2266" s="170"/>
      <c r="AX2266" s="170"/>
      <c r="AY2266" s="170"/>
      <c r="AZ2266" s="170"/>
      <c r="BA2266" s="170"/>
      <c r="BB2266" s="170"/>
      <c r="BC2266" s="170"/>
      <c r="BD2266" s="170"/>
      <c r="BE2266" s="170"/>
      <c r="BF2266" s="170"/>
      <c r="BG2266" s="170"/>
      <c r="BH2266" s="170"/>
      <c r="BI2266" s="170"/>
      <c r="BJ2266" s="170"/>
      <c r="BK2266" s="170"/>
      <c r="BL2266" s="170"/>
      <c r="BM2266" s="170"/>
      <c r="BN2266" s="170"/>
      <c r="BO2266" s="170"/>
      <c r="BP2266" s="170"/>
      <c r="BQ2266" s="170"/>
      <c r="BR2266" s="170"/>
      <c r="BS2266" s="170"/>
      <c r="BT2266" s="170"/>
      <c r="BU2266" s="170"/>
      <c r="BV2266" s="170"/>
      <c r="BW2266" s="170"/>
      <c r="BX2266" s="170"/>
      <c r="BY2266" s="170"/>
      <c r="BZ2266" s="170"/>
      <c r="CA2266" s="170"/>
      <c r="CB2266" s="170"/>
      <c r="CC2266" s="170"/>
      <c r="CD2266" s="170"/>
      <c r="CE2266" s="170"/>
      <c r="CF2266" s="170"/>
      <c r="CG2266" s="170"/>
      <c r="CH2266" s="170"/>
      <c r="CI2266" s="170"/>
      <c r="CJ2266" s="170"/>
      <c r="CK2266" s="170"/>
      <c r="CL2266" s="170"/>
    </row>
    <row r="2267" spans="2:90" x14ac:dyDescent="0.4">
      <c r="B2267" s="171" t="s">
        <v>492</v>
      </c>
      <c r="E2267" s="8"/>
      <c r="H2267" s="170"/>
      <c r="I2267" s="172"/>
      <c r="J2267" s="172"/>
      <c r="K2267" s="193"/>
      <c r="L2267" s="193"/>
      <c r="M2267" s="193"/>
      <c r="N2267" s="193"/>
      <c r="O2267" s="193"/>
      <c r="P2267" s="193"/>
      <c r="R2267" s="194"/>
      <c r="S2267" s="170"/>
      <c r="T2267" s="170"/>
      <c r="U2267" s="170"/>
      <c r="V2267" s="170"/>
      <c r="W2267" s="170"/>
      <c r="X2267" s="170"/>
      <c r="Y2267" s="170"/>
      <c r="Z2267" s="170"/>
      <c r="AA2267" s="170"/>
      <c r="AB2267" s="170"/>
      <c r="AC2267" s="170"/>
      <c r="AD2267" s="170"/>
      <c r="AE2267" s="170"/>
      <c r="AF2267" s="170"/>
      <c r="AG2267" s="170"/>
      <c r="AH2267" s="170"/>
      <c r="AI2267" s="170"/>
      <c r="AJ2267" s="170"/>
      <c r="AK2267" s="170"/>
      <c r="AL2267" s="170"/>
      <c r="AM2267" s="170"/>
      <c r="AN2267" s="170"/>
      <c r="AO2267" s="170"/>
      <c r="AP2267" s="170"/>
      <c r="AQ2267" s="170"/>
      <c r="AR2267" s="170"/>
      <c r="AS2267" s="170"/>
      <c r="AT2267" s="170"/>
      <c r="AU2267" s="170"/>
      <c r="AV2267" s="170"/>
      <c r="AW2267" s="170"/>
      <c r="AX2267" s="170"/>
      <c r="AY2267" s="170"/>
      <c r="AZ2267" s="170"/>
      <c r="BA2267" s="170"/>
      <c r="BB2267" s="170"/>
      <c r="BC2267" s="170"/>
      <c r="BD2267" s="170"/>
      <c r="BE2267" s="170"/>
      <c r="BF2267" s="170"/>
      <c r="BG2267" s="170"/>
      <c r="BH2267" s="170"/>
      <c r="BI2267" s="170"/>
      <c r="BJ2267" s="170"/>
      <c r="BK2267" s="170"/>
      <c r="BL2267" s="170"/>
      <c r="BM2267" s="170"/>
      <c r="BN2267" s="170"/>
      <c r="BO2267" s="170"/>
      <c r="BP2267" s="170"/>
      <c r="BQ2267" s="170"/>
      <c r="BR2267" s="170"/>
      <c r="BS2267" s="170"/>
      <c r="BT2267" s="170"/>
      <c r="BU2267" s="170"/>
      <c r="BV2267" s="170"/>
      <c r="BW2267" s="170"/>
      <c r="BX2267" s="170"/>
      <c r="BY2267" s="170"/>
      <c r="BZ2267" s="170"/>
      <c r="CA2267" s="170"/>
      <c r="CB2267" s="170"/>
      <c r="CC2267" s="170"/>
      <c r="CD2267" s="170"/>
      <c r="CE2267" s="170"/>
      <c r="CF2267" s="170"/>
      <c r="CG2267" s="170"/>
      <c r="CH2267" s="170"/>
      <c r="CI2267" s="170"/>
      <c r="CJ2267" s="170"/>
      <c r="CK2267" s="170"/>
      <c r="CL2267" s="170"/>
    </row>
    <row r="2268" spans="2:90" x14ac:dyDescent="0.4">
      <c r="B2268" s="171" t="s">
        <v>461</v>
      </c>
      <c r="E2268" s="8"/>
      <c r="H2268" s="170"/>
      <c r="I2268" s="172"/>
      <c r="J2268" s="172"/>
      <c r="K2268" s="193"/>
      <c r="L2268" s="193"/>
      <c r="M2268" s="193"/>
      <c r="N2268" s="193"/>
      <c r="O2268" s="193"/>
      <c r="P2268" s="193"/>
      <c r="R2268" s="194"/>
      <c r="S2268" s="195" t="str">
        <f t="shared" ref="S2268:AX2268" si="2869">S$16</f>
        <v>S$12</v>
      </c>
      <c r="T2268" s="195" t="str">
        <f t="shared" si="2869"/>
        <v>T$12</v>
      </c>
      <c r="U2268" s="195" t="str">
        <f t="shared" si="2869"/>
        <v>U$12</v>
      </c>
      <c r="V2268" s="195" t="str">
        <f t="shared" si="2869"/>
        <v>V$12</v>
      </c>
      <c r="W2268" s="195" t="str">
        <f t="shared" si="2869"/>
        <v>W$12</v>
      </c>
      <c r="X2268" s="195" t="str">
        <f t="shared" si="2869"/>
        <v>X$12</v>
      </c>
      <c r="Y2268" s="195" t="str">
        <f t="shared" si="2869"/>
        <v>Y$12</v>
      </c>
      <c r="Z2268" s="195" t="str">
        <f t="shared" si="2869"/>
        <v>Z$12</v>
      </c>
      <c r="AA2268" s="195" t="str">
        <f t="shared" si="2869"/>
        <v>AA$12</v>
      </c>
      <c r="AB2268" s="195" t="str">
        <f t="shared" si="2869"/>
        <v>AB$12</v>
      </c>
      <c r="AC2268" s="195" t="str">
        <f t="shared" si="2869"/>
        <v>AC$12</v>
      </c>
      <c r="AD2268" s="195" t="str">
        <f t="shared" si="2869"/>
        <v>AD$12</v>
      </c>
      <c r="AE2268" s="195" t="str">
        <f t="shared" si="2869"/>
        <v>AE$12</v>
      </c>
      <c r="AF2268" s="195" t="str">
        <f t="shared" si="2869"/>
        <v>AF$12</v>
      </c>
      <c r="AG2268" s="195" t="str">
        <f t="shared" si="2869"/>
        <v>AG$12</v>
      </c>
      <c r="AH2268" s="195" t="str">
        <f t="shared" si="2869"/>
        <v>AH$12</v>
      </c>
      <c r="AI2268" s="195" t="str">
        <f t="shared" si="2869"/>
        <v>AI$12</v>
      </c>
      <c r="AJ2268" s="195" t="str">
        <f t="shared" si="2869"/>
        <v>AJ$12</v>
      </c>
      <c r="AK2268" s="195" t="str">
        <f t="shared" si="2869"/>
        <v>AK$12</v>
      </c>
      <c r="AL2268" s="195" t="str">
        <f t="shared" si="2869"/>
        <v>AL$12</v>
      </c>
      <c r="AM2268" s="195" t="str">
        <f t="shared" si="2869"/>
        <v>AM$12</v>
      </c>
      <c r="AN2268" s="195" t="str">
        <f t="shared" si="2869"/>
        <v>AN$12</v>
      </c>
      <c r="AO2268" s="195" t="str">
        <f t="shared" si="2869"/>
        <v>AO$12</v>
      </c>
      <c r="AP2268" s="195" t="str">
        <f t="shared" si="2869"/>
        <v>AP$12</v>
      </c>
      <c r="AQ2268" s="195" t="str">
        <f t="shared" si="2869"/>
        <v>AQ$12</v>
      </c>
      <c r="AR2268" s="195" t="str">
        <f t="shared" si="2869"/>
        <v>AR$12</v>
      </c>
      <c r="AS2268" s="195" t="str">
        <f t="shared" si="2869"/>
        <v>AS$12</v>
      </c>
      <c r="AT2268" s="195" t="str">
        <f t="shared" si="2869"/>
        <v>AT$12</v>
      </c>
      <c r="AU2268" s="195" t="str">
        <f t="shared" si="2869"/>
        <v>AU$12</v>
      </c>
      <c r="AV2268" s="195" t="str">
        <f t="shared" si="2869"/>
        <v>AV$12</v>
      </c>
      <c r="AW2268" s="195" t="str">
        <f t="shared" si="2869"/>
        <v>AW$12</v>
      </c>
      <c r="AX2268" s="195" t="str">
        <f t="shared" si="2869"/>
        <v>AX$12</v>
      </c>
      <c r="AY2268" s="195" t="str">
        <f t="shared" ref="AY2268:CD2268" si="2870">AY$16</f>
        <v>AY$12</v>
      </c>
      <c r="AZ2268" s="195" t="str">
        <f t="shared" si="2870"/>
        <v>AZ$12</v>
      </c>
      <c r="BA2268" s="195" t="str">
        <f t="shared" si="2870"/>
        <v>BA$12</v>
      </c>
      <c r="BB2268" s="195" t="str">
        <f t="shared" si="2870"/>
        <v>BB$12</v>
      </c>
      <c r="BC2268" s="195" t="str">
        <f t="shared" si="2870"/>
        <v>BC$12</v>
      </c>
      <c r="BD2268" s="195" t="str">
        <f t="shared" si="2870"/>
        <v>BD$12</v>
      </c>
      <c r="BE2268" s="195" t="str">
        <f t="shared" si="2870"/>
        <v>BE$12</v>
      </c>
      <c r="BF2268" s="195" t="str">
        <f t="shared" si="2870"/>
        <v>BF$12</v>
      </c>
      <c r="BG2268" s="195" t="str">
        <f t="shared" si="2870"/>
        <v>BG$12</v>
      </c>
      <c r="BH2268" s="195" t="str">
        <f t="shared" si="2870"/>
        <v>BH$12</v>
      </c>
      <c r="BI2268" s="195" t="str">
        <f t="shared" si="2870"/>
        <v>BI$12</v>
      </c>
      <c r="BJ2268" s="195" t="str">
        <f t="shared" si="2870"/>
        <v>BJ$12</v>
      </c>
      <c r="BK2268" s="195" t="str">
        <f t="shared" si="2870"/>
        <v>BK$12</v>
      </c>
      <c r="BL2268" s="195" t="str">
        <f t="shared" si="2870"/>
        <v>BL$12</v>
      </c>
      <c r="BM2268" s="195" t="str">
        <f t="shared" si="2870"/>
        <v>BM$12</v>
      </c>
      <c r="BN2268" s="195" t="str">
        <f t="shared" si="2870"/>
        <v>BN$12</v>
      </c>
      <c r="BO2268" s="195" t="str">
        <f t="shared" si="2870"/>
        <v>BO$12</v>
      </c>
      <c r="BP2268" s="195" t="str">
        <f t="shared" si="2870"/>
        <v>BP$12</v>
      </c>
      <c r="BQ2268" s="195" t="str">
        <f t="shared" si="2870"/>
        <v>BQ$12</v>
      </c>
      <c r="BR2268" s="195" t="str">
        <f t="shared" si="2870"/>
        <v>BR$12</v>
      </c>
      <c r="BS2268" s="195" t="str">
        <f t="shared" si="2870"/>
        <v>BS$12</v>
      </c>
      <c r="BT2268" s="195" t="str">
        <f t="shared" si="2870"/>
        <v>BT$12</v>
      </c>
      <c r="BU2268" s="195" t="str">
        <f t="shared" si="2870"/>
        <v>BU$12</v>
      </c>
      <c r="BV2268" s="195" t="str">
        <f t="shared" si="2870"/>
        <v>BV$12</v>
      </c>
      <c r="BW2268" s="195" t="str">
        <f t="shared" si="2870"/>
        <v>BW$12</v>
      </c>
      <c r="BX2268" s="195" t="str">
        <f t="shared" si="2870"/>
        <v>BX$12</v>
      </c>
      <c r="BY2268" s="195" t="str">
        <f t="shared" si="2870"/>
        <v>BY$12</v>
      </c>
      <c r="BZ2268" s="195" t="str">
        <f t="shared" si="2870"/>
        <v>BZ$12</v>
      </c>
      <c r="CA2268" s="195" t="str">
        <f t="shared" si="2870"/>
        <v>CA$12</v>
      </c>
      <c r="CB2268" s="195" t="str">
        <f t="shared" si="2870"/>
        <v>CB$12</v>
      </c>
      <c r="CC2268" s="195" t="str">
        <f t="shared" si="2870"/>
        <v>CC$12</v>
      </c>
      <c r="CD2268" s="195" t="str">
        <f t="shared" si="2870"/>
        <v>CD$12</v>
      </c>
      <c r="CE2268" s="195" t="str">
        <f t="shared" ref="CE2268:CL2268" si="2871">CE$16</f>
        <v>CE$12</v>
      </c>
      <c r="CF2268" s="195" t="str">
        <f t="shared" si="2871"/>
        <v>CF$12</v>
      </c>
      <c r="CG2268" s="195" t="str">
        <f t="shared" si="2871"/>
        <v>CG$12</v>
      </c>
      <c r="CH2268" s="195" t="str">
        <f t="shared" si="2871"/>
        <v>CH$12</v>
      </c>
      <c r="CI2268" s="195" t="str">
        <f t="shared" si="2871"/>
        <v>CI$12</v>
      </c>
      <c r="CJ2268" s="195" t="str">
        <f t="shared" si="2871"/>
        <v>CJ$12</v>
      </c>
      <c r="CK2268" s="195" t="str">
        <f t="shared" si="2871"/>
        <v>CK$12</v>
      </c>
      <c r="CL2268" s="195" t="str">
        <f t="shared" si="2871"/>
        <v>CL$12</v>
      </c>
    </row>
    <row r="2269" spans="2:90" x14ac:dyDescent="0.4">
      <c r="B2269" s="171" t="s">
        <v>462</v>
      </c>
      <c r="E2269" s="8"/>
      <c r="H2269" s="196"/>
      <c r="I2269" s="197"/>
      <c r="J2269" s="197"/>
      <c r="K2269" s="198"/>
      <c r="L2269" s="198"/>
      <c r="M2269" s="198"/>
      <c r="N2269" s="198"/>
      <c r="O2269" s="198"/>
      <c r="P2269" s="198"/>
      <c r="R2269" s="198"/>
      <c r="S2269" s="195" t="str">
        <f t="shared" ref="S2269:AX2269" si="2872">S$17</f>
        <v>S$13</v>
      </c>
      <c r="T2269" s="195" t="str">
        <f t="shared" si="2872"/>
        <v>T$13</v>
      </c>
      <c r="U2269" s="195" t="str">
        <f t="shared" si="2872"/>
        <v>U$13</v>
      </c>
      <c r="V2269" s="195" t="str">
        <f t="shared" si="2872"/>
        <v>V$13</v>
      </c>
      <c r="W2269" s="195" t="str">
        <f t="shared" si="2872"/>
        <v>W$13</v>
      </c>
      <c r="X2269" s="195" t="str">
        <f t="shared" si="2872"/>
        <v>X$13</v>
      </c>
      <c r="Y2269" s="195" t="str">
        <f t="shared" si="2872"/>
        <v>Y$13</v>
      </c>
      <c r="Z2269" s="195" t="str">
        <f t="shared" si="2872"/>
        <v>Z$13</v>
      </c>
      <c r="AA2269" s="195" t="str">
        <f t="shared" si="2872"/>
        <v>AA$13</v>
      </c>
      <c r="AB2269" s="195" t="str">
        <f t="shared" si="2872"/>
        <v>AB$13</v>
      </c>
      <c r="AC2269" s="195" t="str">
        <f t="shared" si="2872"/>
        <v>AC$13</v>
      </c>
      <c r="AD2269" s="195" t="str">
        <f t="shared" si="2872"/>
        <v>AD$13</v>
      </c>
      <c r="AE2269" s="195" t="str">
        <f t="shared" si="2872"/>
        <v>AE$13</v>
      </c>
      <c r="AF2269" s="195" t="str">
        <f t="shared" si="2872"/>
        <v>AF$13</v>
      </c>
      <c r="AG2269" s="195" t="str">
        <f t="shared" si="2872"/>
        <v>AG$13</v>
      </c>
      <c r="AH2269" s="195" t="str">
        <f t="shared" si="2872"/>
        <v>AH$13</v>
      </c>
      <c r="AI2269" s="195" t="str">
        <f t="shared" si="2872"/>
        <v>AI$13</v>
      </c>
      <c r="AJ2269" s="195" t="str">
        <f t="shared" si="2872"/>
        <v>AJ$13</v>
      </c>
      <c r="AK2269" s="195" t="str">
        <f t="shared" si="2872"/>
        <v>AK$13</v>
      </c>
      <c r="AL2269" s="195" t="str">
        <f t="shared" si="2872"/>
        <v>AL$13</v>
      </c>
      <c r="AM2269" s="195" t="str">
        <f t="shared" si="2872"/>
        <v>AM$13</v>
      </c>
      <c r="AN2269" s="195" t="str">
        <f t="shared" si="2872"/>
        <v>AN$13</v>
      </c>
      <c r="AO2269" s="195" t="str">
        <f t="shared" si="2872"/>
        <v>AO$13</v>
      </c>
      <c r="AP2269" s="195" t="str">
        <f t="shared" si="2872"/>
        <v>AP$13</v>
      </c>
      <c r="AQ2269" s="195" t="str">
        <f t="shared" si="2872"/>
        <v>AQ$13</v>
      </c>
      <c r="AR2269" s="195" t="str">
        <f t="shared" si="2872"/>
        <v>AR$13</v>
      </c>
      <c r="AS2269" s="195" t="str">
        <f t="shared" si="2872"/>
        <v>AS$13</v>
      </c>
      <c r="AT2269" s="195" t="str">
        <f t="shared" si="2872"/>
        <v>AT$13</v>
      </c>
      <c r="AU2269" s="195" t="str">
        <f t="shared" si="2872"/>
        <v>AU$13</v>
      </c>
      <c r="AV2269" s="195" t="str">
        <f t="shared" si="2872"/>
        <v>AV$13</v>
      </c>
      <c r="AW2269" s="195" t="str">
        <f t="shared" si="2872"/>
        <v>AW$13</v>
      </c>
      <c r="AX2269" s="195" t="str">
        <f t="shared" si="2872"/>
        <v>AX$13</v>
      </c>
      <c r="AY2269" s="195" t="str">
        <f t="shared" ref="AY2269:CD2269" si="2873">AY$17</f>
        <v>AY$13</v>
      </c>
      <c r="AZ2269" s="195" t="str">
        <f t="shared" si="2873"/>
        <v>AZ$13</v>
      </c>
      <c r="BA2269" s="195" t="str">
        <f t="shared" si="2873"/>
        <v>BA$13</v>
      </c>
      <c r="BB2269" s="195" t="str">
        <f t="shared" si="2873"/>
        <v>BB$13</v>
      </c>
      <c r="BC2269" s="195" t="str">
        <f t="shared" si="2873"/>
        <v>BC$13</v>
      </c>
      <c r="BD2269" s="195" t="str">
        <f t="shared" si="2873"/>
        <v>BD$13</v>
      </c>
      <c r="BE2269" s="195" t="str">
        <f t="shared" si="2873"/>
        <v>BE$13</v>
      </c>
      <c r="BF2269" s="195" t="str">
        <f t="shared" si="2873"/>
        <v>BF$13</v>
      </c>
      <c r="BG2269" s="195" t="str">
        <f t="shared" si="2873"/>
        <v>BG$13</v>
      </c>
      <c r="BH2269" s="195" t="str">
        <f t="shared" si="2873"/>
        <v>BH$13</v>
      </c>
      <c r="BI2269" s="195" t="str">
        <f t="shared" si="2873"/>
        <v>BI$13</v>
      </c>
      <c r="BJ2269" s="195" t="str">
        <f t="shared" si="2873"/>
        <v>BJ$13</v>
      </c>
      <c r="BK2269" s="195" t="str">
        <f t="shared" si="2873"/>
        <v>BK$13</v>
      </c>
      <c r="BL2269" s="195" t="str">
        <f t="shared" si="2873"/>
        <v>BL$13</v>
      </c>
      <c r="BM2269" s="195" t="str">
        <f t="shared" si="2873"/>
        <v>BM$13</v>
      </c>
      <c r="BN2269" s="195" t="str">
        <f t="shared" si="2873"/>
        <v>BN$13</v>
      </c>
      <c r="BO2269" s="195" t="str">
        <f t="shared" si="2873"/>
        <v>BO$13</v>
      </c>
      <c r="BP2269" s="195" t="str">
        <f t="shared" si="2873"/>
        <v>BP$13</v>
      </c>
      <c r="BQ2269" s="195" t="str">
        <f t="shared" si="2873"/>
        <v>BQ$13</v>
      </c>
      <c r="BR2269" s="195" t="str">
        <f t="shared" si="2873"/>
        <v>BR$13</v>
      </c>
      <c r="BS2269" s="195" t="str">
        <f t="shared" si="2873"/>
        <v>BS$13</v>
      </c>
      <c r="BT2269" s="195" t="str">
        <f t="shared" si="2873"/>
        <v>BT$13</v>
      </c>
      <c r="BU2269" s="195" t="str">
        <f t="shared" si="2873"/>
        <v>BU$13</v>
      </c>
      <c r="BV2269" s="195" t="str">
        <f t="shared" si="2873"/>
        <v>BV$13</v>
      </c>
      <c r="BW2269" s="195" t="str">
        <f t="shared" si="2873"/>
        <v>BW$13</v>
      </c>
      <c r="BX2269" s="195" t="str">
        <f t="shared" si="2873"/>
        <v>BX$13</v>
      </c>
      <c r="BY2269" s="195" t="str">
        <f t="shared" si="2873"/>
        <v>BY$13</v>
      </c>
      <c r="BZ2269" s="195" t="str">
        <f t="shared" si="2873"/>
        <v>BZ$13</v>
      </c>
      <c r="CA2269" s="195" t="str">
        <f t="shared" si="2873"/>
        <v>CA$13</v>
      </c>
      <c r="CB2269" s="195" t="str">
        <f t="shared" si="2873"/>
        <v>CB$13</v>
      </c>
      <c r="CC2269" s="195" t="str">
        <f t="shared" si="2873"/>
        <v>CC$13</v>
      </c>
      <c r="CD2269" s="195" t="str">
        <f t="shared" si="2873"/>
        <v>CD$13</v>
      </c>
      <c r="CE2269" s="195" t="str">
        <f t="shared" ref="CE2269:CL2269" si="2874">CE$17</f>
        <v>CE$13</v>
      </c>
      <c r="CF2269" s="195" t="str">
        <f t="shared" si="2874"/>
        <v>CF$13</v>
      </c>
      <c r="CG2269" s="195" t="str">
        <f t="shared" si="2874"/>
        <v>CG$13</v>
      </c>
      <c r="CH2269" s="195" t="str">
        <f t="shared" si="2874"/>
        <v>CH$13</v>
      </c>
      <c r="CI2269" s="195" t="str">
        <f t="shared" si="2874"/>
        <v>CI$13</v>
      </c>
      <c r="CJ2269" s="195" t="str">
        <f t="shared" si="2874"/>
        <v>CJ$13</v>
      </c>
      <c r="CK2269" s="195" t="str">
        <f t="shared" si="2874"/>
        <v>CK$13</v>
      </c>
      <c r="CL2269" s="195" t="str">
        <f t="shared" si="2874"/>
        <v>CL$13</v>
      </c>
    </row>
    <row r="2270" spans="2:90" x14ac:dyDescent="0.4">
      <c r="B2270" s="171" t="s">
        <v>491</v>
      </c>
      <c r="E2270" s="8"/>
      <c r="H2270" s="196"/>
      <c r="I2270" s="197"/>
      <c r="J2270" s="197"/>
      <c r="K2270" s="198"/>
      <c r="L2270" s="198"/>
      <c r="M2270" s="198"/>
      <c r="N2270" s="198"/>
      <c r="O2270" s="198"/>
      <c r="P2270" s="198"/>
      <c r="R2270" s="198"/>
      <c r="S2270" s="186"/>
      <c r="T2270" s="186"/>
      <c r="U2270" s="186"/>
      <c r="V2270" s="186"/>
      <c r="W2270" s="186"/>
      <c r="X2270" s="186"/>
      <c r="Y2270" s="186"/>
      <c r="Z2270" s="186"/>
      <c r="AA2270" s="186"/>
      <c r="AB2270" s="186"/>
      <c r="AC2270" s="186"/>
      <c r="AD2270" s="186"/>
      <c r="AE2270" s="186"/>
      <c r="AF2270" s="186"/>
      <c r="AG2270" s="186"/>
      <c r="AH2270" s="186"/>
      <c r="AI2270" s="186"/>
      <c r="AJ2270" s="186"/>
      <c r="AK2270" s="186"/>
      <c r="AL2270" s="186"/>
      <c r="AM2270" s="186"/>
      <c r="AN2270" s="186"/>
      <c r="AO2270" s="186"/>
      <c r="AP2270" s="186"/>
      <c r="AQ2270" s="186"/>
      <c r="AR2270" s="186"/>
      <c r="AS2270" s="186"/>
      <c r="AT2270" s="186"/>
      <c r="AU2270" s="186"/>
      <c r="AV2270" s="186"/>
      <c r="AW2270" s="186"/>
      <c r="AX2270" s="186"/>
      <c r="AY2270" s="186"/>
      <c r="AZ2270" s="186"/>
      <c r="BA2270" s="186"/>
      <c r="BB2270" s="186"/>
      <c r="BC2270" s="186"/>
      <c r="BD2270" s="186"/>
      <c r="BE2270" s="186"/>
      <c r="BF2270" s="186"/>
      <c r="BG2270" s="186"/>
      <c r="BH2270" s="186"/>
      <c r="BI2270" s="186"/>
      <c r="BJ2270" s="186"/>
      <c r="BK2270" s="186"/>
      <c r="BL2270" s="186"/>
      <c r="BM2270" s="186"/>
      <c r="BN2270" s="186"/>
      <c r="BO2270" s="186"/>
      <c r="BP2270" s="186"/>
      <c r="BQ2270" s="186"/>
      <c r="BR2270" s="186"/>
      <c r="BS2270" s="186"/>
      <c r="BT2270" s="186"/>
      <c r="BU2270" s="186"/>
      <c r="BV2270" s="186"/>
      <c r="BW2270" s="186"/>
      <c r="BX2270" s="186"/>
      <c r="BY2270" s="186"/>
      <c r="BZ2270" s="186"/>
      <c r="CA2270" s="186"/>
      <c r="CB2270" s="186"/>
      <c r="CC2270" s="186"/>
      <c r="CD2270" s="186"/>
      <c r="CE2270" s="186"/>
      <c r="CF2270" s="186"/>
      <c r="CG2270" s="186"/>
      <c r="CH2270" s="186"/>
      <c r="CI2270" s="186"/>
      <c r="CJ2270" s="186"/>
      <c r="CK2270" s="186"/>
      <c r="CL2270" s="186"/>
    </row>
    <row r="2271" spans="2:90" x14ac:dyDescent="0.4">
      <c r="B2271" s="171" t="s">
        <v>505</v>
      </c>
      <c r="E2271" s="8"/>
      <c r="H2271" s="196"/>
      <c r="I2271" s="197"/>
      <c r="J2271" s="197"/>
      <c r="K2271" s="198"/>
      <c r="L2271" s="198"/>
      <c r="M2271" s="198"/>
      <c r="N2271" s="198"/>
      <c r="O2271" s="198"/>
      <c r="P2271" s="198"/>
      <c r="R2271" s="198"/>
      <c r="S2271" s="186"/>
      <c r="T2271" s="186"/>
      <c r="U2271" s="186"/>
      <c r="V2271" s="186"/>
      <c r="W2271" s="186"/>
      <c r="X2271" s="186"/>
      <c r="Y2271" s="186"/>
      <c r="Z2271" s="186"/>
      <c r="AA2271" s="186"/>
      <c r="AB2271" s="186"/>
      <c r="AC2271" s="186"/>
      <c r="AD2271" s="186"/>
      <c r="AE2271" s="186"/>
      <c r="AF2271" s="186"/>
      <c r="AG2271" s="186"/>
      <c r="AH2271" s="186"/>
      <c r="AI2271" s="186"/>
      <c r="AJ2271" s="186"/>
      <c r="AK2271" s="186"/>
      <c r="AL2271" s="186"/>
      <c r="AM2271" s="186"/>
      <c r="AN2271" s="186"/>
      <c r="AO2271" s="186"/>
      <c r="AP2271" s="186"/>
      <c r="AQ2271" s="186"/>
      <c r="AR2271" s="186"/>
      <c r="AS2271" s="186"/>
      <c r="AT2271" s="186"/>
      <c r="AU2271" s="186"/>
      <c r="AV2271" s="186"/>
      <c r="AW2271" s="186"/>
      <c r="AX2271" s="186"/>
      <c r="AY2271" s="186"/>
      <c r="AZ2271" s="186"/>
      <c r="BA2271" s="186"/>
      <c r="BB2271" s="186"/>
      <c r="BC2271" s="186"/>
      <c r="BD2271" s="186"/>
      <c r="BE2271" s="186"/>
      <c r="BF2271" s="186"/>
      <c r="BG2271" s="186"/>
      <c r="BH2271" s="186"/>
      <c r="BI2271" s="186"/>
      <c r="BJ2271" s="186"/>
      <c r="BK2271" s="186"/>
      <c r="BL2271" s="186"/>
      <c r="BM2271" s="186"/>
      <c r="BN2271" s="186"/>
      <c r="BO2271" s="186"/>
      <c r="BP2271" s="186"/>
      <c r="BQ2271" s="186"/>
      <c r="BR2271" s="186"/>
      <c r="BS2271" s="186"/>
      <c r="BT2271" s="186"/>
      <c r="BU2271" s="186"/>
      <c r="BV2271" s="186"/>
      <c r="BW2271" s="186"/>
      <c r="BX2271" s="186"/>
      <c r="BY2271" s="186"/>
      <c r="BZ2271" s="186"/>
      <c r="CA2271" s="186"/>
      <c r="CB2271" s="186"/>
      <c r="CC2271" s="186"/>
      <c r="CD2271" s="186"/>
      <c r="CE2271" s="186"/>
      <c r="CF2271" s="186"/>
      <c r="CG2271" s="186"/>
      <c r="CH2271" s="186"/>
      <c r="CI2271" s="186"/>
      <c r="CJ2271" s="186"/>
      <c r="CK2271" s="186"/>
      <c r="CL2271" s="186"/>
    </row>
    <row r="2272" spans="2:90" x14ac:dyDescent="0.4">
      <c r="B2272" s="171" t="s">
        <v>463</v>
      </c>
      <c r="E2272" s="8"/>
      <c r="H2272" s="196"/>
      <c r="I2272" s="197"/>
      <c r="J2272" s="197"/>
      <c r="K2272" s="198"/>
      <c r="L2272" s="198"/>
      <c r="M2272" s="198"/>
      <c r="N2272" s="198"/>
      <c r="O2272" s="198"/>
      <c r="P2272" s="198"/>
      <c r="R2272" s="198"/>
      <c r="S2272" s="186" t="str">
        <f t="shared" ref="S2272:AX2272" si="2875">S$18</f>
        <v>S$14</v>
      </c>
      <c r="T2272" s="186" t="str">
        <f t="shared" si="2875"/>
        <v>T$14</v>
      </c>
      <c r="U2272" s="186" t="str">
        <f t="shared" si="2875"/>
        <v>U$14</v>
      </c>
      <c r="V2272" s="186" t="str">
        <f t="shared" si="2875"/>
        <v>V$14</v>
      </c>
      <c r="W2272" s="186" t="str">
        <f t="shared" si="2875"/>
        <v>W$14</v>
      </c>
      <c r="X2272" s="186" t="str">
        <f t="shared" si="2875"/>
        <v>X$14</v>
      </c>
      <c r="Y2272" s="186" t="str">
        <f t="shared" si="2875"/>
        <v>Y$14</v>
      </c>
      <c r="Z2272" s="186" t="str">
        <f t="shared" si="2875"/>
        <v>Z$14</v>
      </c>
      <c r="AA2272" s="186" t="str">
        <f t="shared" si="2875"/>
        <v>AA$14</v>
      </c>
      <c r="AB2272" s="186" t="str">
        <f t="shared" si="2875"/>
        <v>AB$14</v>
      </c>
      <c r="AC2272" s="186" t="str">
        <f t="shared" si="2875"/>
        <v>AC$14</v>
      </c>
      <c r="AD2272" s="186" t="str">
        <f t="shared" si="2875"/>
        <v>AD$14</v>
      </c>
      <c r="AE2272" s="186" t="str">
        <f t="shared" si="2875"/>
        <v>AE$14</v>
      </c>
      <c r="AF2272" s="186" t="str">
        <f t="shared" si="2875"/>
        <v>AF$14</v>
      </c>
      <c r="AG2272" s="186" t="str">
        <f t="shared" si="2875"/>
        <v>AG$14</v>
      </c>
      <c r="AH2272" s="186" t="str">
        <f t="shared" si="2875"/>
        <v>AH$14</v>
      </c>
      <c r="AI2272" s="186" t="str">
        <f t="shared" si="2875"/>
        <v>AI$14</v>
      </c>
      <c r="AJ2272" s="186" t="str">
        <f t="shared" si="2875"/>
        <v>AJ$14</v>
      </c>
      <c r="AK2272" s="186" t="str">
        <f t="shared" si="2875"/>
        <v>AK$14</v>
      </c>
      <c r="AL2272" s="186" t="str">
        <f t="shared" si="2875"/>
        <v>AL$14</v>
      </c>
      <c r="AM2272" s="186" t="str">
        <f t="shared" si="2875"/>
        <v>AM$14</v>
      </c>
      <c r="AN2272" s="186" t="str">
        <f t="shared" si="2875"/>
        <v>AN$14</v>
      </c>
      <c r="AO2272" s="186" t="str">
        <f t="shared" si="2875"/>
        <v>AO$14</v>
      </c>
      <c r="AP2272" s="186" t="str">
        <f t="shared" si="2875"/>
        <v>AP$14</v>
      </c>
      <c r="AQ2272" s="186" t="str">
        <f t="shared" si="2875"/>
        <v>AQ$14</v>
      </c>
      <c r="AR2272" s="186" t="str">
        <f t="shared" si="2875"/>
        <v>AR$14</v>
      </c>
      <c r="AS2272" s="186" t="str">
        <f t="shared" si="2875"/>
        <v>AS$14</v>
      </c>
      <c r="AT2272" s="186" t="str">
        <f t="shared" si="2875"/>
        <v>AT$14</v>
      </c>
      <c r="AU2272" s="186" t="str">
        <f t="shared" si="2875"/>
        <v>AU$14</v>
      </c>
      <c r="AV2272" s="186" t="str">
        <f t="shared" si="2875"/>
        <v>AV$14</v>
      </c>
      <c r="AW2272" s="186" t="str">
        <f t="shared" si="2875"/>
        <v>AW$14</v>
      </c>
      <c r="AX2272" s="186" t="str">
        <f t="shared" si="2875"/>
        <v>AX$14</v>
      </c>
      <c r="AY2272" s="186" t="str">
        <f t="shared" ref="AY2272:CD2272" si="2876">AY$18</f>
        <v>AY$14</v>
      </c>
      <c r="AZ2272" s="186" t="str">
        <f t="shared" si="2876"/>
        <v>AZ$14</v>
      </c>
      <c r="BA2272" s="186" t="str">
        <f t="shared" si="2876"/>
        <v>BA$14</v>
      </c>
      <c r="BB2272" s="186" t="str">
        <f t="shared" si="2876"/>
        <v>BB$14</v>
      </c>
      <c r="BC2272" s="186" t="str">
        <f t="shared" si="2876"/>
        <v>BC$14</v>
      </c>
      <c r="BD2272" s="186" t="str">
        <f t="shared" si="2876"/>
        <v>BD$14</v>
      </c>
      <c r="BE2272" s="186" t="str">
        <f t="shared" si="2876"/>
        <v>BE$14</v>
      </c>
      <c r="BF2272" s="186" t="str">
        <f t="shared" si="2876"/>
        <v>BF$14</v>
      </c>
      <c r="BG2272" s="186" t="str">
        <f t="shared" si="2876"/>
        <v>BG$14</v>
      </c>
      <c r="BH2272" s="186" t="str">
        <f t="shared" si="2876"/>
        <v>BH$14</v>
      </c>
      <c r="BI2272" s="186" t="str">
        <f t="shared" si="2876"/>
        <v>BI$14</v>
      </c>
      <c r="BJ2272" s="186" t="str">
        <f t="shared" si="2876"/>
        <v>BJ$14</v>
      </c>
      <c r="BK2272" s="186" t="str">
        <f t="shared" si="2876"/>
        <v>BK$14</v>
      </c>
      <c r="BL2272" s="186" t="str">
        <f t="shared" si="2876"/>
        <v>BL$14</v>
      </c>
      <c r="BM2272" s="186" t="str">
        <f t="shared" si="2876"/>
        <v>BM$14</v>
      </c>
      <c r="BN2272" s="186" t="str">
        <f t="shared" si="2876"/>
        <v>BN$14</v>
      </c>
      <c r="BO2272" s="186" t="str">
        <f t="shared" si="2876"/>
        <v>BO$14</v>
      </c>
      <c r="BP2272" s="186" t="str">
        <f t="shared" si="2876"/>
        <v>BP$14</v>
      </c>
      <c r="BQ2272" s="186" t="str">
        <f t="shared" si="2876"/>
        <v>BQ$14</v>
      </c>
      <c r="BR2272" s="186" t="str">
        <f t="shared" si="2876"/>
        <v>BR$14</v>
      </c>
      <c r="BS2272" s="186" t="str">
        <f t="shared" si="2876"/>
        <v>BS$14</v>
      </c>
      <c r="BT2272" s="186" t="str">
        <f t="shared" si="2876"/>
        <v>BT$14</v>
      </c>
      <c r="BU2272" s="186" t="str">
        <f t="shared" si="2876"/>
        <v>BU$14</v>
      </c>
      <c r="BV2272" s="186" t="str">
        <f t="shared" si="2876"/>
        <v>BV$14</v>
      </c>
      <c r="BW2272" s="186" t="str">
        <f t="shared" si="2876"/>
        <v>BW$14</v>
      </c>
      <c r="BX2272" s="186" t="str">
        <f t="shared" si="2876"/>
        <v>BX$14</v>
      </c>
      <c r="BY2272" s="186" t="str">
        <f t="shared" si="2876"/>
        <v>BY$14</v>
      </c>
      <c r="BZ2272" s="186" t="str">
        <f t="shared" si="2876"/>
        <v>BZ$14</v>
      </c>
      <c r="CA2272" s="186" t="str">
        <f t="shared" si="2876"/>
        <v>CA$14</v>
      </c>
      <c r="CB2272" s="186" t="str">
        <f t="shared" si="2876"/>
        <v>CB$14</v>
      </c>
      <c r="CC2272" s="186" t="str">
        <f t="shared" si="2876"/>
        <v>CC$14</v>
      </c>
      <c r="CD2272" s="186" t="str">
        <f t="shared" si="2876"/>
        <v>CD$14</v>
      </c>
      <c r="CE2272" s="186" t="str">
        <f t="shared" ref="CE2272:CL2272" si="2877">CE$18</f>
        <v>CE$14</v>
      </c>
      <c r="CF2272" s="186" t="str">
        <f t="shared" si="2877"/>
        <v>CF$14</v>
      </c>
      <c r="CG2272" s="186" t="str">
        <f t="shared" si="2877"/>
        <v>CG$14</v>
      </c>
      <c r="CH2272" s="186" t="str">
        <f t="shared" si="2877"/>
        <v>CH$14</v>
      </c>
      <c r="CI2272" s="186" t="str">
        <f t="shared" si="2877"/>
        <v>CI$14</v>
      </c>
      <c r="CJ2272" s="186" t="str">
        <f t="shared" si="2877"/>
        <v>CJ$14</v>
      </c>
      <c r="CK2272" s="186" t="str">
        <f t="shared" si="2877"/>
        <v>CK$14</v>
      </c>
      <c r="CL2272" s="186" t="str">
        <f t="shared" si="2877"/>
        <v>CL$14</v>
      </c>
    </row>
    <row r="2273" spans="2:90" x14ac:dyDescent="0.4">
      <c r="B2273" s="171" t="s">
        <v>464</v>
      </c>
      <c r="E2273" s="8"/>
      <c r="H2273" s="196"/>
      <c r="I2273" s="197"/>
      <c r="J2273" s="197"/>
      <c r="K2273" s="198"/>
      <c r="L2273" s="198"/>
      <c r="M2273" s="198"/>
      <c r="N2273" s="198"/>
      <c r="O2273" s="198"/>
      <c r="P2273" s="198"/>
      <c r="R2273" s="198"/>
      <c r="S2273" s="186" t="str">
        <f t="shared" ref="S2273:AX2273" si="2878">S$19</f>
        <v>S$15</v>
      </c>
      <c r="T2273" s="186" t="str">
        <f t="shared" si="2878"/>
        <v>T$15</v>
      </c>
      <c r="U2273" s="186" t="str">
        <f t="shared" si="2878"/>
        <v>U$15</v>
      </c>
      <c r="V2273" s="186" t="str">
        <f t="shared" si="2878"/>
        <v>V$15</v>
      </c>
      <c r="W2273" s="186" t="str">
        <f t="shared" si="2878"/>
        <v>W$15</v>
      </c>
      <c r="X2273" s="186" t="str">
        <f t="shared" si="2878"/>
        <v>X$15</v>
      </c>
      <c r="Y2273" s="186" t="str">
        <f t="shared" si="2878"/>
        <v>Y$15</v>
      </c>
      <c r="Z2273" s="186" t="str">
        <f t="shared" si="2878"/>
        <v>Z$15</v>
      </c>
      <c r="AA2273" s="186" t="str">
        <f t="shared" si="2878"/>
        <v>AA$15</v>
      </c>
      <c r="AB2273" s="186" t="str">
        <f t="shared" si="2878"/>
        <v>AB$15</v>
      </c>
      <c r="AC2273" s="186" t="str">
        <f t="shared" si="2878"/>
        <v>AC$15</v>
      </c>
      <c r="AD2273" s="186" t="str">
        <f t="shared" si="2878"/>
        <v>AD$15</v>
      </c>
      <c r="AE2273" s="186" t="str">
        <f t="shared" si="2878"/>
        <v>AE$15</v>
      </c>
      <c r="AF2273" s="186" t="str">
        <f t="shared" si="2878"/>
        <v>AF$15</v>
      </c>
      <c r="AG2273" s="186" t="str">
        <f t="shared" si="2878"/>
        <v>AG$15</v>
      </c>
      <c r="AH2273" s="186" t="str">
        <f t="shared" si="2878"/>
        <v>AH$15</v>
      </c>
      <c r="AI2273" s="186" t="str">
        <f t="shared" si="2878"/>
        <v>AI$15</v>
      </c>
      <c r="AJ2273" s="186" t="str">
        <f t="shared" si="2878"/>
        <v>AJ$15</v>
      </c>
      <c r="AK2273" s="186" t="str">
        <f t="shared" si="2878"/>
        <v>AK$15</v>
      </c>
      <c r="AL2273" s="186" t="str">
        <f t="shared" si="2878"/>
        <v>AL$15</v>
      </c>
      <c r="AM2273" s="186" t="str">
        <f t="shared" si="2878"/>
        <v>AM$15</v>
      </c>
      <c r="AN2273" s="186" t="str">
        <f t="shared" si="2878"/>
        <v>AN$15</v>
      </c>
      <c r="AO2273" s="186" t="str">
        <f t="shared" si="2878"/>
        <v>AO$15</v>
      </c>
      <c r="AP2273" s="186" t="str">
        <f t="shared" si="2878"/>
        <v>AP$15</v>
      </c>
      <c r="AQ2273" s="186" t="str">
        <f t="shared" si="2878"/>
        <v>AQ$15</v>
      </c>
      <c r="AR2273" s="186" t="str">
        <f t="shared" si="2878"/>
        <v>AR$15</v>
      </c>
      <c r="AS2273" s="186" t="str">
        <f t="shared" si="2878"/>
        <v>AS$15</v>
      </c>
      <c r="AT2273" s="186" t="str">
        <f t="shared" si="2878"/>
        <v>AT$15</v>
      </c>
      <c r="AU2273" s="186" t="str">
        <f t="shared" si="2878"/>
        <v>AU$15</v>
      </c>
      <c r="AV2273" s="186" t="str">
        <f t="shared" si="2878"/>
        <v>AV$15</v>
      </c>
      <c r="AW2273" s="186" t="str">
        <f t="shared" si="2878"/>
        <v>AW$15</v>
      </c>
      <c r="AX2273" s="186" t="str">
        <f t="shared" si="2878"/>
        <v>AX$15</v>
      </c>
      <c r="AY2273" s="186" t="str">
        <f t="shared" ref="AY2273:CD2273" si="2879">AY$19</f>
        <v>AY$15</v>
      </c>
      <c r="AZ2273" s="186" t="str">
        <f t="shared" si="2879"/>
        <v>AZ$15</v>
      </c>
      <c r="BA2273" s="186" t="str">
        <f t="shared" si="2879"/>
        <v>BA$15</v>
      </c>
      <c r="BB2273" s="186" t="str">
        <f t="shared" si="2879"/>
        <v>BB$15</v>
      </c>
      <c r="BC2273" s="186" t="str">
        <f t="shared" si="2879"/>
        <v>BC$15</v>
      </c>
      <c r="BD2273" s="186" t="str">
        <f t="shared" si="2879"/>
        <v>BD$15</v>
      </c>
      <c r="BE2273" s="186" t="str">
        <f t="shared" si="2879"/>
        <v>BE$15</v>
      </c>
      <c r="BF2273" s="186" t="str">
        <f t="shared" si="2879"/>
        <v>BF$15</v>
      </c>
      <c r="BG2273" s="186" t="str">
        <f t="shared" si="2879"/>
        <v>BG$15</v>
      </c>
      <c r="BH2273" s="186" t="str">
        <f t="shared" si="2879"/>
        <v>BH$15</v>
      </c>
      <c r="BI2273" s="186" t="str">
        <f t="shared" si="2879"/>
        <v>BI$15</v>
      </c>
      <c r="BJ2273" s="186" t="str">
        <f t="shared" si="2879"/>
        <v>BJ$15</v>
      </c>
      <c r="BK2273" s="186" t="str">
        <f t="shared" si="2879"/>
        <v>BK$15</v>
      </c>
      <c r="BL2273" s="186" t="str">
        <f t="shared" si="2879"/>
        <v>BL$15</v>
      </c>
      <c r="BM2273" s="186" t="str">
        <f t="shared" si="2879"/>
        <v>BM$15</v>
      </c>
      <c r="BN2273" s="186" t="str">
        <f t="shared" si="2879"/>
        <v>BN$15</v>
      </c>
      <c r="BO2273" s="186" t="str">
        <f t="shared" si="2879"/>
        <v>BO$15</v>
      </c>
      <c r="BP2273" s="186" t="str">
        <f t="shared" si="2879"/>
        <v>BP$15</v>
      </c>
      <c r="BQ2273" s="186" t="str">
        <f t="shared" si="2879"/>
        <v>BQ$15</v>
      </c>
      <c r="BR2273" s="186" t="str">
        <f t="shared" si="2879"/>
        <v>BR$15</v>
      </c>
      <c r="BS2273" s="186" t="str">
        <f t="shared" si="2879"/>
        <v>BS$15</v>
      </c>
      <c r="BT2273" s="186" t="str">
        <f t="shared" si="2879"/>
        <v>BT$15</v>
      </c>
      <c r="BU2273" s="186" t="str">
        <f t="shared" si="2879"/>
        <v>BU$15</v>
      </c>
      <c r="BV2273" s="186" t="str">
        <f t="shared" si="2879"/>
        <v>BV$15</v>
      </c>
      <c r="BW2273" s="186" t="str">
        <f t="shared" si="2879"/>
        <v>BW$15</v>
      </c>
      <c r="BX2273" s="186" t="str">
        <f t="shared" si="2879"/>
        <v>BX$15</v>
      </c>
      <c r="BY2273" s="186" t="str">
        <f t="shared" si="2879"/>
        <v>BY$15</v>
      </c>
      <c r="BZ2273" s="186" t="str">
        <f t="shared" si="2879"/>
        <v>BZ$15</v>
      </c>
      <c r="CA2273" s="186" t="str">
        <f t="shared" si="2879"/>
        <v>CA$15</v>
      </c>
      <c r="CB2273" s="186" t="str">
        <f t="shared" si="2879"/>
        <v>CB$15</v>
      </c>
      <c r="CC2273" s="186" t="str">
        <f t="shared" si="2879"/>
        <v>CC$15</v>
      </c>
      <c r="CD2273" s="186" t="str">
        <f t="shared" si="2879"/>
        <v>CD$15</v>
      </c>
      <c r="CE2273" s="186" t="str">
        <f t="shared" ref="CE2273:CL2273" si="2880">CE$19</f>
        <v>CE$15</v>
      </c>
      <c r="CF2273" s="186" t="str">
        <f t="shared" si="2880"/>
        <v>CF$15</v>
      </c>
      <c r="CG2273" s="186" t="str">
        <f t="shared" si="2880"/>
        <v>CG$15</v>
      </c>
      <c r="CH2273" s="186" t="str">
        <f t="shared" si="2880"/>
        <v>CH$15</v>
      </c>
      <c r="CI2273" s="186" t="str">
        <f t="shared" si="2880"/>
        <v>CI$15</v>
      </c>
      <c r="CJ2273" s="186" t="str">
        <f t="shared" si="2880"/>
        <v>CJ$15</v>
      </c>
      <c r="CK2273" s="186" t="str">
        <f t="shared" si="2880"/>
        <v>CK$15</v>
      </c>
      <c r="CL2273" s="186" t="str">
        <f t="shared" si="2880"/>
        <v>CL$15</v>
      </c>
    </row>
    <row r="2274" spans="2:90" x14ac:dyDescent="0.4">
      <c r="B2274" s="139" t="s">
        <v>239</v>
      </c>
      <c r="C2274" s="31"/>
      <c r="D2274" t="s">
        <v>768</v>
      </c>
      <c r="E2274" s="8" t="str">
        <f t="shared" ref="E2274:E2284" si="2881">ROW()&amp;" "&amp;D2274</f>
        <v>2274 UEREV - S</v>
      </c>
      <c r="F2274" t="s">
        <v>277</v>
      </c>
      <c r="G2274" s="31" t="s">
        <v>81</v>
      </c>
      <c r="H2274" s="138"/>
      <c r="I2274" s="140"/>
      <c r="J2274" s="140"/>
      <c r="K2274" s="138"/>
      <c r="L2274" s="138"/>
      <c r="M2274" s="138"/>
      <c r="N2274" s="138"/>
      <c r="O2274" s="138"/>
      <c r="P2274" s="138"/>
      <c r="R2274" s="139"/>
      <c r="S2274" s="164"/>
      <c r="T2274" s="164"/>
      <c r="U2274" s="164"/>
      <c r="V2274" s="164"/>
      <c r="W2274" s="164"/>
      <c r="X2274" s="164"/>
      <c r="Y2274" s="164"/>
      <c r="Z2274" s="164"/>
      <c r="AA2274" s="164"/>
      <c r="AB2274" s="164"/>
      <c r="AC2274" s="164"/>
      <c r="AD2274" s="164"/>
      <c r="AE2274" s="164"/>
      <c r="AF2274" s="164"/>
      <c r="AG2274" s="164"/>
      <c r="AH2274" s="164"/>
      <c r="AI2274" s="164"/>
      <c r="AJ2274" s="164"/>
      <c r="AK2274" s="164"/>
      <c r="AL2274" s="164"/>
      <c r="AM2274" s="164"/>
      <c r="AN2274" s="164"/>
      <c r="AO2274" s="164"/>
      <c r="AP2274" s="164"/>
      <c r="AQ2274" s="164"/>
      <c r="AR2274" s="164"/>
      <c r="AS2274" s="164"/>
      <c r="AT2274" s="164"/>
      <c r="AU2274" s="164"/>
      <c r="AV2274" s="164"/>
      <c r="AW2274" s="164"/>
      <c r="AX2274" s="164"/>
      <c r="AY2274" s="164"/>
      <c r="AZ2274" s="164"/>
      <c r="BA2274" s="164"/>
      <c r="BB2274" s="164"/>
      <c r="BC2274" s="164"/>
      <c r="BD2274" s="164"/>
      <c r="BE2274" s="164"/>
      <c r="BF2274" s="164"/>
      <c r="BG2274" s="164"/>
      <c r="BH2274" s="164"/>
      <c r="BI2274" s="164"/>
      <c r="BJ2274" s="164"/>
      <c r="BK2274" s="164"/>
      <c r="BL2274" s="164"/>
      <c r="BM2274" s="164"/>
      <c r="BN2274" s="164"/>
      <c r="BO2274" s="164"/>
      <c r="BP2274" s="164"/>
      <c r="BQ2274" s="164"/>
      <c r="BR2274" s="164"/>
      <c r="BS2274" s="164"/>
      <c r="BT2274" s="164"/>
      <c r="BU2274" s="164"/>
      <c r="BV2274" s="164"/>
      <c r="BW2274" s="164"/>
      <c r="BX2274" s="164"/>
      <c r="BY2274" s="164"/>
      <c r="BZ2274" s="164"/>
      <c r="CA2274" s="164"/>
      <c r="CB2274" s="164"/>
      <c r="CC2274" s="164"/>
      <c r="CD2274" s="164"/>
      <c r="CE2274" s="164"/>
      <c r="CF2274" s="164"/>
      <c r="CG2274" s="164"/>
      <c r="CH2274" s="164"/>
      <c r="CI2274" s="164"/>
      <c r="CJ2274" s="164"/>
      <c r="CK2274" s="164"/>
      <c r="CL2274" s="164"/>
    </row>
    <row r="2275" spans="2:90" x14ac:dyDescent="0.4">
      <c r="B2275" s="95" t="str">
        <f>B2277&amp;":"</f>
        <v>Unearned revenue - (Primary label):</v>
      </c>
      <c r="C2275" s="31"/>
      <c r="D2275" t="s">
        <v>768</v>
      </c>
      <c r="E2275" s="8" t="str">
        <f t="shared" si="2881"/>
        <v>2275 UEREV - S</v>
      </c>
      <c r="G2275" s="31"/>
      <c r="H2275" s="31"/>
      <c r="I2275" s="73"/>
      <c r="J2275" s="73"/>
      <c r="K2275" s="31"/>
      <c r="L2275" s="31"/>
      <c r="M2275" s="31"/>
      <c r="N2275" s="31"/>
      <c r="O2275" s="31"/>
      <c r="P2275" s="31"/>
      <c r="R2275" s="67"/>
      <c r="S2275" s="152"/>
      <c r="T2275" s="152"/>
      <c r="U2275" s="152"/>
      <c r="V2275" s="152"/>
      <c r="W2275" s="152"/>
      <c r="X2275" s="152"/>
      <c r="Y2275" s="152"/>
      <c r="Z2275" s="152"/>
      <c r="AA2275" s="152"/>
      <c r="AB2275" s="152"/>
      <c r="AC2275" s="152"/>
      <c r="AD2275" s="152"/>
      <c r="AE2275" s="152"/>
      <c r="AF2275" s="152"/>
      <c r="AG2275" s="152"/>
      <c r="AH2275" s="152"/>
      <c r="AI2275" s="152"/>
      <c r="AJ2275" s="152"/>
      <c r="AK2275" s="152"/>
      <c r="AL2275" s="152"/>
      <c r="AM2275" s="152"/>
      <c r="AN2275" s="152"/>
      <c r="AO2275" s="152"/>
      <c r="AP2275" s="152"/>
      <c r="AQ2275" s="152"/>
      <c r="AR2275" s="152"/>
      <c r="AS2275" s="152"/>
      <c r="AT2275" s="152"/>
      <c r="AU2275" s="152"/>
      <c r="AV2275" s="152"/>
      <c r="AW2275" s="152"/>
      <c r="AX2275" s="152"/>
      <c r="AY2275" s="152"/>
      <c r="AZ2275" s="152"/>
      <c r="BA2275" s="152"/>
      <c r="BB2275" s="152"/>
      <c r="BC2275" s="152"/>
      <c r="BD2275" s="152"/>
      <c r="BE2275" s="152"/>
      <c r="BF2275" s="152"/>
      <c r="BG2275" s="152"/>
      <c r="BH2275" s="152"/>
      <c r="BI2275" s="152"/>
      <c r="BJ2275" s="152"/>
      <c r="BK2275" s="152"/>
      <c r="BL2275" s="152"/>
      <c r="BM2275" s="152"/>
      <c r="BN2275" s="152"/>
      <c r="BO2275" s="152"/>
      <c r="BP2275" s="152"/>
      <c r="BQ2275" s="152"/>
      <c r="BR2275" s="152"/>
      <c r="BS2275" s="152"/>
      <c r="BT2275" s="152"/>
      <c r="BU2275" s="152"/>
      <c r="BV2275" s="152"/>
      <c r="BW2275" s="152"/>
      <c r="BX2275" s="152"/>
      <c r="BY2275" s="152"/>
      <c r="BZ2275" s="152"/>
      <c r="CA2275" s="152"/>
      <c r="CB2275" s="152"/>
      <c r="CC2275" s="152"/>
      <c r="CD2275" s="152"/>
      <c r="CE2275" s="152"/>
      <c r="CF2275" s="152"/>
      <c r="CG2275" s="152"/>
      <c r="CH2275" s="152"/>
      <c r="CI2275" s="152"/>
      <c r="CJ2275" s="152"/>
      <c r="CK2275" s="152"/>
      <c r="CL2275" s="152"/>
    </row>
    <row r="2276" spans="2:90" x14ac:dyDescent="0.4">
      <c r="B2276" s="141" t="s">
        <v>344</v>
      </c>
      <c r="D2276" t="s">
        <v>768</v>
      </c>
      <c r="E2276" s="8" t="str">
        <f t="shared" si="2881"/>
        <v>2276 UEREV - S</v>
      </c>
      <c r="G2276" t="str">
        <f>E2276</f>
        <v>2276 UEREV - S</v>
      </c>
      <c r="H2276" s="12"/>
      <c r="I2276" s="60"/>
      <c r="J2276" s="60"/>
      <c r="K2276" s="17">
        <v>30</v>
      </c>
      <c r="L2276" s="17">
        <v>30</v>
      </c>
      <c r="M2276" s="17">
        <v>30</v>
      </c>
      <c r="N2276" s="17">
        <v>30</v>
      </c>
      <c r="O2276" s="17">
        <v>30</v>
      </c>
      <c r="P2276" s="17">
        <v>30</v>
      </c>
      <c r="R2276" s="15"/>
      <c r="S2276" s="76" cm="1">
        <f t="array" ref="S2276">INDEX($K:$P,ROW(),MATCH(S$3,$K$2:$P$2,0))</f>
        <v>30</v>
      </c>
      <c r="T2276" s="76" cm="1">
        <f t="array" ref="T2276">INDEX($K:$P,ROW(),MATCH(T$3,$K$2:$P$2,0))</f>
        <v>30</v>
      </c>
      <c r="U2276" s="76" cm="1">
        <f t="array" ref="U2276">INDEX($K:$P,ROW(),MATCH(U$3,$K$2:$P$2,0))</f>
        <v>30</v>
      </c>
      <c r="V2276" s="76" cm="1">
        <f t="array" ref="V2276">INDEX($K:$P,ROW(),MATCH(V$3,$K$2:$P$2,0))</f>
        <v>30</v>
      </c>
      <c r="W2276" s="76" cm="1">
        <f t="array" ref="W2276">INDEX($K:$P,ROW(),MATCH(W$3,$K$2:$P$2,0))</f>
        <v>30</v>
      </c>
      <c r="X2276" s="76" cm="1">
        <f t="array" ref="X2276">INDEX($K:$P,ROW(),MATCH(X$3,$K$2:$P$2,0))</f>
        <v>30</v>
      </c>
      <c r="Y2276" s="76" cm="1">
        <f t="array" ref="Y2276">INDEX($K:$P,ROW(),MATCH(Y$3,$K$2:$P$2,0))</f>
        <v>30</v>
      </c>
      <c r="Z2276" s="76" cm="1">
        <f t="array" ref="Z2276">INDEX($K:$P,ROW(),MATCH(Z$3,$K$2:$P$2,0))</f>
        <v>30</v>
      </c>
      <c r="AA2276" s="76" cm="1">
        <f t="array" ref="AA2276">INDEX($K:$P,ROW(),MATCH(AA$3,$K$2:$P$2,0))</f>
        <v>30</v>
      </c>
      <c r="AB2276" s="76" cm="1">
        <f t="array" ref="AB2276">INDEX($K:$P,ROW(),MATCH(AB$3,$K$2:$P$2,0))</f>
        <v>30</v>
      </c>
      <c r="AC2276" s="76" cm="1">
        <f t="array" ref="AC2276">INDEX($K:$P,ROW(),MATCH(AC$3,$K$2:$P$2,0))</f>
        <v>30</v>
      </c>
      <c r="AD2276" s="76" cm="1">
        <f t="array" ref="AD2276">INDEX($K:$P,ROW(),MATCH(AD$3,$K$2:$P$2,0))</f>
        <v>30</v>
      </c>
      <c r="AE2276" s="76" cm="1">
        <f t="array" ref="AE2276">INDEX($K:$P,ROW(),MATCH(AE$3,$K$2:$P$2,0))</f>
        <v>30</v>
      </c>
      <c r="AF2276" s="76" cm="1">
        <f t="array" ref="AF2276">INDEX($K:$P,ROW(),MATCH(AF$3,$K$2:$P$2,0))</f>
        <v>30</v>
      </c>
      <c r="AG2276" s="76" cm="1">
        <f t="array" ref="AG2276">INDEX($K:$P,ROW(),MATCH(AG$3,$K$2:$P$2,0))</f>
        <v>30</v>
      </c>
      <c r="AH2276" s="76" cm="1">
        <f t="array" ref="AH2276">INDEX($K:$P,ROW(),MATCH(AH$3,$K$2:$P$2,0))</f>
        <v>30</v>
      </c>
      <c r="AI2276" s="76" cm="1">
        <f t="array" ref="AI2276">INDEX($K:$P,ROW(),MATCH(AI$3,$K$2:$P$2,0))</f>
        <v>30</v>
      </c>
      <c r="AJ2276" s="76" cm="1">
        <f t="array" ref="AJ2276">INDEX($K:$P,ROW(),MATCH(AJ$3,$K$2:$P$2,0))</f>
        <v>30</v>
      </c>
      <c r="AK2276" s="76" cm="1">
        <f t="array" ref="AK2276">INDEX($K:$P,ROW(),MATCH(AK$3,$K$2:$P$2,0))</f>
        <v>30</v>
      </c>
      <c r="AL2276" s="76" cm="1">
        <f t="array" ref="AL2276">INDEX($K:$P,ROW(),MATCH(AL$3,$K$2:$P$2,0))</f>
        <v>30</v>
      </c>
      <c r="AM2276" s="76" cm="1">
        <f t="array" ref="AM2276">INDEX($K:$P,ROW(),MATCH(AM$3,$K$2:$P$2,0))</f>
        <v>30</v>
      </c>
      <c r="AN2276" s="76" cm="1">
        <f t="array" ref="AN2276">INDEX($K:$P,ROW(),MATCH(AN$3,$K$2:$P$2,0))</f>
        <v>30</v>
      </c>
      <c r="AO2276" s="76" cm="1">
        <f t="array" ref="AO2276">INDEX($K:$P,ROW(),MATCH(AO$3,$K$2:$P$2,0))</f>
        <v>30</v>
      </c>
      <c r="AP2276" s="76" cm="1">
        <f t="array" ref="AP2276">INDEX($K:$P,ROW(),MATCH(AP$3,$K$2:$P$2,0))</f>
        <v>30</v>
      </c>
      <c r="AQ2276" s="76" cm="1">
        <f t="array" ref="AQ2276">INDEX($K:$P,ROW(),MATCH(AQ$3,$K$2:$P$2,0))</f>
        <v>30</v>
      </c>
      <c r="AR2276" s="76" cm="1">
        <f t="array" ref="AR2276">INDEX($K:$P,ROW(),MATCH(AR$3,$K$2:$P$2,0))</f>
        <v>30</v>
      </c>
      <c r="AS2276" s="76" cm="1">
        <f t="array" ref="AS2276">INDEX($K:$P,ROW(),MATCH(AS$3,$K$2:$P$2,0))</f>
        <v>30</v>
      </c>
      <c r="AT2276" s="76" cm="1">
        <f t="array" ref="AT2276">INDEX($K:$P,ROW(),MATCH(AT$3,$K$2:$P$2,0))</f>
        <v>30</v>
      </c>
      <c r="AU2276" s="76" cm="1">
        <f t="array" ref="AU2276">INDEX($K:$P,ROW(),MATCH(AU$3,$K$2:$P$2,0))</f>
        <v>30</v>
      </c>
      <c r="AV2276" s="76" cm="1">
        <f t="array" ref="AV2276">INDEX($K:$P,ROW(),MATCH(AV$3,$K$2:$P$2,0))</f>
        <v>30</v>
      </c>
      <c r="AW2276" s="76" cm="1">
        <f t="array" ref="AW2276">INDEX($K:$P,ROW(),MATCH(AW$3,$K$2:$P$2,0))</f>
        <v>30</v>
      </c>
      <c r="AX2276" s="76" cm="1">
        <f t="array" ref="AX2276">INDEX($K:$P,ROW(),MATCH(AX$3,$K$2:$P$2,0))</f>
        <v>30</v>
      </c>
      <c r="AY2276" s="76" cm="1">
        <f t="array" ref="AY2276">INDEX($K:$P,ROW(),MATCH(AY$3,$K$2:$P$2,0))</f>
        <v>30</v>
      </c>
      <c r="AZ2276" s="76" cm="1">
        <f t="array" ref="AZ2276">INDEX($K:$P,ROW(),MATCH(AZ$3,$K$2:$P$2,0))</f>
        <v>30</v>
      </c>
      <c r="BA2276" s="76" cm="1">
        <f t="array" ref="BA2276">INDEX($K:$P,ROW(),MATCH(BA$3,$K$2:$P$2,0))</f>
        <v>30</v>
      </c>
      <c r="BB2276" s="76" cm="1">
        <f t="array" ref="BB2276">INDEX($K:$P,ROW(),MATCH(BB$3,$K$2:$P$2,0))</f>
        <v>30</v>
      </c>
      <c r="BC2276" s="76" cm="1">
        <f t="array" ref="BC2276">INDEX($K:$P,ROW(),MATCH(BC$3,$K$2:$P$2,0))</f>
        <v>30</v>
      </c>
      <c r="BD2276" s="76" cm="1">
        <f t="array" ref="BD2276">INDEX($K:$P,ROW(),MATCH(BD$3,$K$2:$P$2,0))</f>
        <v>30</v>
      </c>
      <c r="BE2276" s="76" cm="1">
        <f t="array" ref="BE2276">INDEX($K:$P,ROW(),MATCH(BE$3,$K$2:$P$2,0))</f>
        <v>30</v>
      </c>
      <c r="BF2276" s="76" cm="1">
        <f t="array" ref="BF2276">INDEX($K:$P,ROW(),MATCH(BF$3,$K$2:$P$2,0))</f>
        <v>30</v>
      </c>
      <c r="BG2276" s="76" cm="1">
        <f t="array" ref="BG2276">INDEX($K:$P,ROW(),MATCH(BG$3,$K$2:$P$2,0))</f>
        <v>30</v>
      </c>
      <c r="BH2276" s="76" cm="1">
        <f t="array" ref="BH2276">INDEX($K:$P,ROW(),MATCH(BH$3,$K$2:$P$2,0))</f>
        <v>30</v>
      </c>
      <c r="BI2276" s="76" cm="1">
        <f t="array" ref="BI2276">INDEX($K:$P,ROW(),MATCH(BI$3,$K$2:$P$2,0))</f>
        <v>30</v>
      </c>
      <c r="BJ2276" s="76" cm="1">
        <f t="array" ref="BJ2276">INDEX($K:$P,ROW(),MATCH(BJ$3,$K$2:$P$2,0))</f>
        <v>30</v>
      </c>
      <c r="BK2276" s="76" cm="1">
        <f t="array" ref="BK2276">INDEX($K:$P,ROW(),MATCH(BK$3,$K$2:$P$2,0))</f>
        <v>30</v>
      </c>
      <c r="BL2276" s="76" cm="1">
        <f t="array" ref="BL2276">INDEX($K:$P,ROW(),MATCH(BL$3,$K$2:$P$2,0))</f>
        <v>30</v>
      </c>
      <c r="BM2276" s="76" cm="1">
        <f t="array" ref="BM2276">INDEX($K:$P,ROW(),MATCH(BM$3,$K$2:$P$2,0))</f>
        <v>30</v>
      </c>
      <c r="BN2276" s="76" cm="1">
        <f t="array" ref="BN2276">INDEX($K:$P,ROW(),MATCH(BN$3,$K$2:$P$2,0))</f>
        <v>30</v>
      </c>
      <c r="BO2276" s="76" cm="1">
        <f t="array" ref="BO2276">INDEX($K:$P,ROW(),MATCH(BO$3,$K$2:$P$2,0))</f>
        <v>30</v>
      </c>
      <c r="BP2276" s="76" cm="1">
        <f t="array" ref="BP2276">INDEX($K:$P,ROW(),MATCH(BP$3,$K$2:$P$2,0))</f>
        <v>30</v>
      </c>
      <c r="BQ2276" s="76" cm="1">
        <f t="array" ref="BQ2276">INDEX($K:$P,ROW(),MATCH(BQ$3,$K$2:$P$2,0))</f>
        <v>30</v>
      </c>
      <c r="BR2276" s="76" cm="1">
        <f t="array" ref="BR2276">INDEX($K:$P,ROW(),MATCH(BR$3,$K$2:$P$2,0))</f>
        <v>30</v>
      </c>
      <c r="BS2276" s="76" cm="1">
        <f t="array" ref="BS2276">INDEX($K:$P,ROW(),MATCH(BS$3,$K$2:$P$2,0))</f>
        <v>30</v>
      </c>
      <c r="BT2276" s="76" cm="1">
        <f t="array" ref="BT2276">INDEX($K:$P,ROW(),MATCH(BT$3,$K$2:$P$2,0))</f>
        <v>30</v>
      </c>
      <c r="BU2276" s="76" cm="1">
        <f t="array" ref="BU2276">INDEX($K:$P,ROW(),MATCH(BU$3,$K$2:$P$2,0))</f>
        <v>30</v>
      </c>
      <c r="BV2276" s="76" cm="1">
        <f t="array" ref="BV2276">INDEX($K:$P,ROW(),MATCH(BV$3,$K$2:$P$2,0))</f>
        <v>30</v>
      </c>
      <c r="BW2276" s="76" cm="1">
        <f t="array" ref="BW2276">INDEX($K:$P,ROW(),MATCH(BW$3,$K$2:$P$2,0))</f>
        <v>30</v>
      </c>
      <c r="BX2276" s="76" cm="1">
        <f t="array" ref="BX2276">INDEX($K:$P,ROW(),MATCH(BX$3,$K$2:$P$2,0))</f>
        <v>30</v>
      </c>
      <c r="BY2276" s="76" cm="1">
        <f t="array" ref="BY2276">INDEX($K:$P,ROW(),MATCH(BY$3,$K$2:$P$2,0))</f>
        <v>30</v>
      </c>
      <c r="BZ2276" s="76" cm="1">
        <f t="array" ref="BZ2276">INDEX($K:$P,ROW(),MATCH(BZ$3,$K$2:$P$2,0))</f>
        <v>30</v>
      </c>
      <c r="CA2276" s="76" cm="1">
        <f t="array" ref="CA2276">INDEX($K:$P,ROW(),MATCH(CA$3,$K$2:$P$2,0))</f>
        <v>30</v>
      </c>
      <c r="CB2276" s="76" cm="1">
        <f t="array" ref="CB2276">INDEX($K:$P,ROW(),MATCH(CB$3,$K$2:$P$2,0))</f>
        <v>30</v>
      </c>
      <c r="CC2276" s="76" cm="1">
        <f t="array" ref="CC2276">INDEX($K:$P,ROW(),MATCH(CC$3,$K$2:$P$2,0))</f>
        <v>30</v>
      </c>
      <c r="CD2276" s="76" cm="1">
        <f t="array" ref="CD2276">INDEX($K:$P,ROW(),MATCH(CD$3,$K$2:$P$2,0))</f>
        <v>30</v>
      </c>
      <c r="CE2276" s="76" cm="1">
        <f t="array" ref="CE2276">INDEX($K:$P,ROW(),MATCH(CE$3,$K$2:$P$2,0))</f>
        <v>30</v>
      </c>
      <c r="CF2276" s="76" cm="1">
        <f t="array" ref="CF2276">INDEX($K:$P,ROW(),MATCH(CF$3,$K$2:$P$2,0))</f>
        <v>30</v>
      </c>
      <c r="CG2276" s="76" cm="1">
        <f t="array" ref="CG2276">INDEX($K:$P,ROW(),MATCH(CG$3,$K$2:$P$2,0))</f>
        <v>30</v>
      </c>
      <c r="CH2276" s="76" cm="1">
        <f t="array" ref="CH2276">INDEX($K:$P,ROW(),MATCH(CH$3,$K$2:$P$2,0))</f>
        <v>30</v>
      </c>
      <c r="CI2276" s="76" cm="1">
        <f t="array" ref="CI2276">INDEX($K:$P,ROW(),MATCH(CI$3,$K$2:$P$2,0))</f>
        <v>30</v>
      </c>
      <c r="CJ2276" s="76" cm="1">
        <f t="array" ref="CJ2276">INDEX($K:$P,ROW(),MATCH(CJ$3,$K$2:$P$2,0))</f>
        <v>30</v>
      </c>
      <c r="CK2276" s="76" cm="1">
        <f t="array" ref="CK2276">INDEX($K:$P,ROW(),MATCH(CK$3,$K$2:$P$2,0))</f>
        <v>30</v>
      </c>
      <c r="CL2276" s="76" cm="1">
        <f t="array" ref="CL2276">INDEX($K:$P,ROW(),MATCH(CL$3,$K$2:$P$2,0))</f>
        <v>30</v>
      </c>
    </row>
    <row r="2277" spans="2:90" x14ac:dyDescent="0.4">
      <c r="B2277" s="123" t="str">
        <f>"Unearned revenue - "&amp;B2281</f>
        <v>Unearned revenue - (Primary label)</v>
      </c>
      <c r="C2277" t="s">
        <v>232</v>
      </c>
      <c r="D2277" t="s">
        <v>768</v>
      </c>
      <c r="E2277" s="8" t="str">
        <f t="shared" si="2881"/>
        <v>2277 UEREV - S</v>
      </c>
      <c r="H2277" s="27"/>
      <c r="I2277" s="78"/>
      <c r="J2277" s="78"/>
      <c r="K2277" s="115">
        <f t="shared" ref="K2277:P2277" ca="1" si="2882">SUMIF($4:$4,K$2,2277:2277)</f>
        <v>10000</v>
      </c>
      <c r="L2277" s="115">
        <f t="shared" ca="1" si="2882"/>
        <v>10000</v>
      </c>
      <c r="M2277" s="115">
        <f t="shared" ca="1" si="2882"/>
        <v>10000</v>
      </c>
      <c r="N2277" s="115">
        <f t="shared" ca="1" si="2882"/>
        <v>10000</v>
      </c>
      <c r="O2277" s="115">
        <f t="shared" ca="1" si="2882"/>
        <v>10000</v>
      </c>
      <c r="P2277" s="115">
        <f t="shared" ca="1" si="2882"/>
        <v>10000</v>
      </c>
      <c r="R2277" s="33"/>
      <c r="S2277" s="144" cm="1">
        <f t="array" aca="1" ref="S2277" ca="1">MIN(S2276/30*INDIRECT(S2268),R2277+INDIRECT(S2268))</f>
        <v>10000</v>
      </c>
      <c r="T2277" s="144" cm="1">
        <f t="array" aca="1" ref="T2277" ca="1">MIN(T2276/30*INDIRECT(T2268),S2277+INDIRECT(T2268))</f>
        <v>10000</v>
      </c>
      <c r="U2277" s="144" cm="1">
        <f t="array" aca="1" ref="U2277" ca="1">MIN(U2276/30*INDIRECT(U2268),T2277+INDIRECT(U2268))</f>
        <v>10000</v>
      </c>
      <c r="V2277" s="144" cm="1">
        <f t="array" aca="1" ref="V2277" ca="1">MIN(V2276/30*INDIRECT(V2268),U2277+INDIRECT(V2268))</f>
        <v>10000</v>
      </c>
      <c r="W2277" s="144" cm="1">
        <f t="array" aca="1" ref="W2277" ca="1">MIN(W2276/30*INDIRECT(W2268),V2277+INDIRECT(W2268))</f>
        <v>10000</v>
      </c>
      <c r="X2277" s="144" cm="1">
        <f t="array" aca="1" ref="X2277" ca="1">MIN(X2276/30*INDIRECT(X2268),W2277+INDIRECT(X2268))</f>
        <v>10000</v>
      </c>
      <c r="Y2277" s="144" cm="1">
        <f t="array" aca="1" ref="Y2277" ca="1">MIN(Y2276/30*INDIRECT(Y2268),X2277+INDIRECT(Y2268))</f>
        <v>10000</v>
      </c>
      <c r="Z2277" s="144" cm="1">
        <f t="array" aca="1" ref="Z2277" ca="1">MIN(Z2276/30*INDIRECT(Z2268),Y2277+INDIRECT(Z2268))</f>
        <v>10000</v>
      </c>
      <c r="AA2277" s="144" cm="1">
        <f t="array" aca="1" ref="AA2277" ca="1">MIN(AA2276/30*INDIRECT(AA2268),Z2277+INDIRECT(AA2268))</f>
        <v>10000</v>
      </c>
      <c r="AB2277" s="144" cm="1">
        <f t="array" aca="1" ref="AB2277" ca="1">MIN(AB2276/30*INDIRECT(AB2268),AA2277+INDIRECT(AB2268))</f>
        <v>10000</v>
      </c>
      <c r="AC2277" s="144" cm="1">
        <f t="array" aca="1" ref="AC2277" ca="1">MIN(AC2276/30*INDIRECT(AC2268),AB2277+INDIRECT(AC2268))</f>
        <v>10000</v>
      </c>
      <c r="AD2277" s="144" cm="1">
        <f t="array" aca="1" ref="AD2277" ca="1">MIN(AD2276/30*INDIRECT(AD2268),AC2277+INDIRECT(AD2268))</f>
        <v>10000</v>
      </c>
      <c r="AE2277" s="144" cm="1">
        <f t="array" aca="1" ref="AE2277" ca="1">MIN(AE2276/30*INDIRECT(AE2268),AD2277+INDIRECT(AE2268))</f>
        <v>10000</v>
      </c>
      <c r="AF2277" s="144" cm="1">
        <f t="array" aca="1" ref="AF2277" ca="1">MIN(AF2276/30*INDIRECT(AF2268),AE2277+INDIRECT(AF2268))</f>
        <v>10000</v>
      </c>
      <c r="AG2277" s="144" cm="1">
        <f t="array" aca="1" ref="AG2277" ca="1">MIN(AG2276/30*INDIRECT(AG2268),AF2277+INDIRECT(AG2268))</f>
        <v>10000</v>
      </c>
      <c r="AH2277" s="144" cm="1">
        <f t="array" aca="1" ref="AH2277" ca="1">MIN(AH2276/30*INDIRECT(AH2268),AG2277+INDIRECT(AH2268))</f>
        <v>10000</v>
      </c>
      <c r="AI2277" s="144" cm="1">
        <f t="array" aca="1" ref="AI2277" ca="1">MIN(AI2276/30*INDIRECT(AI2268),AH2277+INDIRECT(AI2268))</f>
        <v>10000</v>
      </c>
      <c r="AJ2277" s="144" cm="1">
        <f t="array" aca="1" ref="AJ2277" ca="1">MIN(AJ2276/30*INDIRECT(AJ2268),AI2277+INDIRECT(AJ2268))</f>
        <v>10000</v>
      </c>
      <c r="AK2277" s="144" cm="1">
        <f t="array" aca="1" ref="AK2277" ca="1">MIN(AK2276/30*INDIRECT(AK2268),AJ2277+INDIRECT(AK2268))</f>
        <v>10000</v>
      </c>
      <c r="AL2277" s="144" cm="1">
        <f t="array" aca="1" ref="AL2277" ca="1">MIN(AL2276/30*INDIRECT(AL2268),AK2277+INDIRECT(AL2268))</f>
        <v>10000</v>
      </c>
      <c r="AM2277" s="144" cm="1">
        <f t="array" aca="1" ref="AM2277" ca="1">MIN(AM2276/30*INDIRECT(AM2268),AL2277+INDIRECT(AM2268))</f>
        <v>10000</v>
      </c>
      <c r="AN2277" s="144" cm="1">
        <f t="array" aca="1" ref="AN2277" ca="1">MIN(AN2276/30*INDIRECT(AN2268),AM2277+INDIRECT(AN2268))</f>
        <v>10000</v>
      </c>
      <c r="AO2277" s="144" cm="1">
        <f t="array" aca="1" ref="AO2277" ca="1">MIN(AO2276/30*INDIRECT(AO2268),AN2277+INDIRECT(AO2268))</f>
        <v>10000</v>
      </c>
      <c r="AP2277" s="144" cm="1">
        <f t="array" aca="1" ref="AP2277" ca="1">MIN(AP2276/30*INDIRECT(AP2268),AO2277+INDIRECT(AP2268))</f>
        <v>10000</v>
      </c>
      <c r="AQ2277" s="144" cm="1">
        <f t="array" aca="1" ref="AQ2277" ca="1">MIN(AQ2276/30*INDIRECT(AQ2268),AP2277+INDIRECT(AQ2268))</f>
        <v>10000</v>
      </c>
      <c r="AR2277" s="144" cm="1">
        <f t="array" aca="1" ref="AR2277" ca="1">MIN(AR2276/30*INDIRECT(AR2268),AQ2277+INDIRECT(AR2268))</f>
        <v>10000</v>
      </c>
      <c r="AS2277" s="144" cm="1">
        <f t="array" aca="1" ref="AS2277" ca="1">MIN(AS2276/30*INDIRECT(AS2268),AR2277+INDIRECT(AS2268))</f>
        <v>10000</v>
      </c>
      <c r="AT2277" s="144" cm="1">
        <f t="array" aca="1" ref="AT2277" ca="1">MIN(AT2276/30*INDIRECT(AT2268),AS2277+INDIRECT(AT2268))</f>
        <v>10000</v>
      </c>
      <c r="AU2277" s="144" cm="1">
        <f t="array" aca="1" ref="AU2277" ca="1">MIN(AU2276/30*INDIRECT(AU2268),AT2277+INDIRECT(AU2268))</f>
        <v>10000</v>
      </c>
      <c r="AV2277" s="144" cm="1">
        <f t="array" aca="1" ref="AV2277" ca="1">MIN(AV2276/30*INDIRECT(AV2268),AU2277+INDIRECT(AV2268))</f>
        <v>10000</v>
      </c>
      <c r="AW2277" s="144" cm="1">
        <f t="array" aca="1" ref="AW2277" ca="1">MIN(AW2276/30*INDIRECT(AW2268),AV2277+INDIRECT(AW2268))</f>
        <v>10000</v>
      </c>
      <c r="AX2277" s="144" cm="1">
        <f t="array" aca="1" ref="AX2277" ca="1">MIN(AX2276/30*INDIRECT(AX2268),AW2277+INDIRECT(AX2268))</f>
        <v>10000</v>
      </c>
      <c r="AY2277" s="144" cm="1">
        <f t="array" aca="1" ref="AY2277" ca="1">MIN(AY2276/30*INDIRECT(AY2268),AX2277+INDIRECT(AY2268))</f>
        <v>10000</v>
      </c>
      <c r="AZ2277" s="144" cm="1">
        <f t="array" aca="1" ref="AZ2277" ca="1">MIN(AZ2276/30*INDIRECT(AZ2268),AY2277+INDIRECT(AZ2268))</f>
        <v>10000</v>
      </c>
      <c r="BA2277" s="144" cm="1">
        <f t="array" aca="1" ref="BA2277" ca="1">MIN(BA2276/30*INDIRECT(BA2268),AZ2277+INDIRECT(BA2268))</f>
        <v>10000</v>
      </c>
      <c r="BB2277" s="144" cm="1">
        <f t="array" aca="1" ref="BB2277" ca="1">MIN(BB2276/30*INDIRECT(BB2268),BA2277+INDIRECT(BB2268))</f>
        <v>10000</v>
      </c>
      <c r="BC2277" s="144" cm="1">
        <f t="array" aca="1" ref="BC2277" ca="1">MIN(BC2276/30*INDIRECT(BC2268),BB2277+INDIRECT(BC2268))</f>
        <v>10000</v>
      </c>
      <c r="BD2277" s="144" cm="1">
        <f t="array" aca="1" ref="BD2277" ca="1">MIN(BD2276/30*INDIRECT(BD2268),BC2277+INDIRECT(BD2268))</f>
        <v>10000</v>
      </c>
      <c r="BE2277" s="144" cm="1">
        <f t="array" aca="1" ref="BE2277" ca="1">MIN(BE2276/30*INDIRECT(BE2268),BD2277+INDIRECT(BE2268))</f>
        <v>10000</v>
      </c>
      <c r="BF2277" s="144" cm="1">
        <f t="array" aca="1" ref="BF2277" ca="1">MIN(BF2276/30*INDIRECT(BF2268),BE2277+INDIRECT(BF2268))</f>
        <v>10000</v>
      </c>
      <c r="BG2277" s="144" cm="1">
        <f t="array" aca="1" ref="BG2277" ca="1">MIN(BG2276/30*INDIRECT(BG2268),BF2277+INDIRECT(BG2268))</f>
        <v>10000</v>
      </c>
      <c r="BH2277" s="144" cm="1">
        <f t="array" aca="1" ref="BH2277" ca="1">MIN(BH2276/30*INDIRECT(BH2268),BG2277+INDIRECT(BH2268))</f>
        <v>10000</v>
      </c>
      <c r="BI2277" s="144" cm="1">
        <f t="array" aca="1" ref="BI2277" ca="1">MIN(BI2276/30*INDIRECT(BI2268),BH2277+INDIRECT(BI2268))</f>
        <v>10000</v>
      </c>
      <c r="BJ2277" s="144" cm="1">
        <f t="array" aca="1" ref="BJ2277" ca="1">MIN(BJ2276/30*INDIRECT(BJ2268),BI2277+INDIRECT(BJ2268))</f>
        <v>10000</v>
      </c>
      <c r="BK2277" s="144" cm="1">
        <f t="array" aca="1" ref="BK2277" ca="1">MIN(BK2276/30*INDIRECT(BK2268),BJ2277+INDIRECT(BK2268))</f>
        <v>10000</v>
      </c>
      <c r="BL2277" s="144" cm="1">
        <f t="array" aca="1" ref="BL2277" ca="1">MIN(BL2276/30*INDIRECT(BL2268),BK2277+INDIRECT(BL2268))</f>
        <v>10000</v>
      </c>
      <c r="BM2277" s="144" cm="1">
        <f t="array" aca="1" ref="BM2277" ca="1">MIN(BM2276/30*INDIRECT(BM2268),BL2277+INDIRECT(BM2268))</f>
        <v>10000</v>
      </c>
      <c r="BN2277" s="144" cm="1">
        <f t="array" aca="1" ref="BN2277" ca="1">MIN(BN2276/30*INDIRECT(BN2268),BM2277+INDIRECT(BN2268))</f>
        <v>10000</v>
      </c>
      <c r="BO2277" s="144" cm="1">
        <f t="array" aca="1" ref="BO2277" ca="1">MIN(BO2276/30*INDIRECT(BO2268),BN2277+INDIRECT(BO2268))</f>
        <v>10000</v>
      </c>
      <c r="BP2277" s="144" cm="1">
        <f t="array" aca="1" ref="BP2277" ca="1">MIN(BP2276/30*INDIRECT(BP2268),BO2277+INDIRECT(BP2268))</f>
        <v>10000</v>
      </c>
      <c r="BQ2277" s="144" cm="1">
        <f t="array" aca="1" ref="BQ2277" ca="1">MIN(BQ2276/30*INDIRECT(BQ2268),BP2277+INDIRECT(BQ2268))</f>
        <v>10000</v>
      </c>
      <c r="BR2277" s="144" cm="1">
        <f t="array" aca="1" ref="BR2277" ca="1">MIN(BR2276/30*INDIRECT(BR2268),BQ2277+INDIRECT(BR2268))</f>
        <v>10000</v>
      </c>
      <c r="BS2277" s="144" cm="1">
        <f t="array" aca="1" ref="BS2277" ca="1">MIN(BS2276/30*INDIRECT(BS2268),BR2277+INDIRECT(BS2268))</f>
        <v>10000</v>
      </c>
      <c r="BT2277" s="144" cm="1">
        <f t="array" aca="1" ref="BT2277" ca="1">MIN(BT2276/30*INDIRECT(BT2268),BS2277+INDIRECT(BT2268))</f>
        <v>10000</v>
      </c>
      <c r="BU2277" s="144" cm="1">
        <f t="array" aca="1" ref="BU2277" ca="1">MIN(BU2276/30*INDIRECT(BU2268),BT2277+INDIRECT(BU2268))</f>
        <v>10000</v>
      </c>
      <c r="BV2277" s="144" cm="1">
        <f t="array" aca="1" ref="BV2277" ca="1">MIN(BV2276/30*INDIRECT(BV2268),BU2277+INDIRECT(BV2268))</f>
        <v>10000</v>
      </c>
      <c r="BW2277" s="144" cm="1">
        <f t="array" aca="1" ref="BW2277" ca="1">MIN(BW2276/30*INDIRECT(BW2268),BV2277+INDIRECT(BW2268))</f>
        <v>10000</v>
      </c>
      <c r="BX2277" s="144" cm="1">
        <f t="array" aca="1" ref="BX2277" ca="1">MIN(BX2276/30*INDIRECT(BX2268),BW2277+INDIRECT(BX2268))</f>
        <v>10000</v>
      </c>
      <c r="BY2277" s="144" cm="1">
        <f t="array" aca="1" ref="BY2277" ca="1">MIN(BY2276/30*INDIRECT(BY2268),BX2277+INDIRECT(BY2268))</f>
        <v>10000</v>
      </c>
      <c r="BZ2277" s="144" cm="1">
        <f t="array" aca="1" ref="BZ2277" ca="1">MIN(BZ2276/30*INDIRECT(BZ2268),BY2277+INDIRECT(BZ2268))</f>
        <v>10000</v>
      </c>
      <c r="CA2277" s="144" cm="1">
        <f t="array" aca="1" ref="CA2277" ca="1">MIN(CA2276/30*INDIRECT(CA2268),BZ2277+INDIRECT(CA2268))</f>
        <v>10000</v>
      </c>
      <c r="CB2277" s="144" cm="1">
        <f t="array" aca="1" ref="CB2277" ca="1">MIN(CB2276/30*INDIRECT(CB2268),CA2277+INDIRECT(CB2268))</f>
        <v>10000</v>
      </c>
      <c r="CC2277" s="144" cm="1">
        <f t="array" aca="1" ref="CC2277" ca="1">MIN(CC2276/30*INDIRECT(CC2268),CB2277+INDIRECT(CC2268))</f>
        <v>10000</v>
      </c>
      <c r="CD2277" s="144" cm="1">
        <f t="array" aca="1" ref="CD2277" ca="1">MIN(CD2276/30*INDIRECT(CD2268),CC2277+INDIRECT(CD2268))</f>
        <v>10000</v>
      </c>
      <c r="CE2277" s="144" cm="1">
        <f t="array" aca="1" ref="CE2277" ca="1">MIN(CE2276/30*INDIRECT(CE2268),CD2277+INDIRECT(CE2268))</f>
        <v>10000</v>
      </c>
      <c r="CF2277" s="144" cm="1">
        <f t="array" aca="1" ref="CF2277" ca="1">MIN(CF2276/30*INDIRECT(CF2268),CE2277+INDIRECT(CF2268))</f>
        <v>10000</v>
      </c>
      <c r="CG2277" s="144" cm="1">
        <f t="array" aca="1" ref="CG2277" ca="1">MIN(CG2276/30*INDIRECT(CG2268),CF2277+INDIRECT(CG2268))</f>
        <v>10000</v>
      </c>
      <c r="CH2277" s="144" cm="1">
        <f t="array" aca="1" ref="CH2277" ca="1">MIN(CH2276/30*INDIRECT(CH2268),CG2277+INDIRECT(CH2268))</f>
        <v>10000</v>
      </c>
      <c r="CI2277" s="144" cm="1">
        <f t="array" aca="1" ref="CI2277" ca="1">MIN(CI2276/30*INDIRECT(CI2268),CH2277+INDIRECT(CI2268))</f>
        <v>10000</v>
      </c>
      <c r="CJ2277" s="144" cm="1">
        <f t="array" aca="1" ref="CJ2277" ca="1">MIN(CJ2276/30*INDIRECT(CJ2268),CI2277+INDIRECT(CJ2268))</f>
        <v>10000</v>
      </c>
      <c r="CK2277" s="144" cm="1">
        <f t="array" aca="1" ref="CK2277" ca="1">MIN(CK2276/30*INDIRECT(CK2268),CJ2277+INDIRECT(CK2268))</f>
        <v>10000</v>
      </c>
      <c r="CL2277" s="144" cm="1">
        <f t="array" aca="1" ref="CL2277" ca="1">MIN(CL2276/30*INDIRECT(CL2268),CK2277+INDIRECT(CL2268))</f>
        <v>10000</v>
      </c>
    </row>
    <row r="2278" spans="2:90" x14ac:dyDescent="0.4">
      <c r="B2278" s="9"/>
      <c r="D2278" t="s">
        <v>768</v>
      </c>
      <c r="E2278" s="8" t="str">
        <f t="shared" si="2881"/>
        <v>2278 UEREV - S</v>
      </c>
      <c r="H2278" s="27"/>
      <c r="I2278" s="78"/>
      <c r="J2278" s="78"/>
      <c r="K2278" s="33"/>
      <c r="L2278" s="33"/>
      <c r="M2278" s="33"/>
      <c r="N2278" s="33"/>
      <c r="O2278" s="33"/>
      <c r="P2278" s="33"/>
      <c r="R2278" s="33"/>
      <c r="S2278" s="77"/>
      <c r="T2278" s="77"/>
      <c r="U2278" s="77"/>
      <c r="V2278" s="77"/>
      <c r="W2278" s="77"/>
      <c r="X2278" s="77"/>
      <c r="Y2278" s="77"/>
      <c r="Z2278" s="77"/>
      <c r="AA2278" s="77"/>
      <c r="AB2278" s="77"/>
      <c r="AC2278" s="77"/>
      <c r="AD2278" s="77"/>
      <c r="AE2278" s="77"/>
      <c r="AF2278" s="77"/>
      <c r="AG2278" s="77"/>
      <c r="AH2278" s="77"/>
      <c r="AI2278" s="77"/>
      <c r="AJ2278" s="77"/>
      <c r="AK2278" s="77"/>
      <c r="AL2278" s="77"/>
      <c r="AM2278" s="77"/>
      <c r="AN2278" s="77"/>
      <c r="AO2278" s="77"/>
      <c r="AP2278" s="77"/>
      <c r="AQ2278" s="77"/>
      <c r="AR2278" s="77"/>
      <c r="AS2278" s="77"/>
      <c r="AT2278" s="77"/>
      <c r="AU2278" s="77"/>
      <c r="AV2278" s="77"/>
      <c r="AW2278" s="77"/>
      <c r="AX2278" s="77"/>
      <c r="AY2278" s="77"/>
      <c r="AZ2278" s="77"/>
      <c r="BA2278" s="77"/>
      <c r="BB2278" s="77"/>
      <c r="BC2278" s="77"/>
      <c r="BD2278" s="77"/>
      <c r="BE2278" s="77"/>
      <c r="BF2278" s="77"/>
      <c r="BG2278" s="77"/>
      <c r="BH2278" s="77"/>
      <c r="BI2278" s="77"/>
      <c r="BJ2278" s="77"/>
      <c r="BK2278" s="77"/>
      <c r="BL2278" s="77"/>
      <c r="BM2278" s="77"/>
      <c r="BN2278" s="77"/>
      <c r="BO2278" s="77"/>
      <c r="BP2278" s="77"/>
      <c r="BQ2278" s="77"/>
      <c r="BR2278" s="77"/>
      <c r="BS2278" s="77"/>
      <c r="BT2278" s="77"/>
      <c r="BU2278" s="77"/>
      <c r="BV2278" s="77"/>
      <c r="BW2278" s="77"/>
      <c r="BX2278" s="77"/>
      <c r="BY2278" s="77"/>
      <c r="BZ2278" s="77"/>
      <c r="CA2278" s="77"/>
      <c r="CB2278" s="77"/>
      <c r="CC2278" s="77"/>
      <c r="CD2278" s="77"/>
      <c r="CE2278" s="77"/>
      <c r="CF2278" s="77"/>
      <c r="CG2278" s="77"/>
      <c r="CH2278" s="77"/>
      <c r="CI2278" s="77"/>
      <c r="CJ2278" s="77"/>
      <c r="CK2278" s="77"/>
      <c r="CL2278" s="77"/>
    </row>
    <row r="2279" spans="2:90" x14ac:dyDescent="0.4">
      <c r="B2279" s="123" t="str">
        <f>"Change in "&amp;B2277</f>
        <v>Change in Unearned revenue - (Primary label)</v>
      </c>
      <c r="C2279" t="s">
        <v>234</v>
      </c>
      <c r="D2279" t="s">
        <v>768</v>
      </c>
      <c r="E2279" s="8" t="str">
        <f t="shared" si="2881"/>
        <v>2279 UEREV - S</v>
      </c>
      <c r="K2279" s="33">
        <f t="shared" ref="K2279:P2279" ca="1" si="2883">SUMIF($3:$3,K$2,2279:2279)</f>
        <v>10000</v>
      </c>
      <c r="L2279" s="33">
        <f t="shared" ca="1" si="2883"/>
        <v>0</v>
      </c>
      <c r="M2279" s="33">
        <f t="shared" ca="1" si="2883"/>
        <v>0</v>
      </c>
      <c r="N2279" s="33">
        <f t="shared" ca="1" si="2883"/>
        <v>0</v>
      </c>
      <c r="O2279" s="33">
        <f t="shared" ca="1" si="2883"/>
        <v>0</v>
      </c>
      <c r="P2279" s="33">
        <f t="shared" ca="1" si="2883"/>
        <v>0</v>
      </c>
      <c r="R2279" s="33"/>
      <c r="S2279" s="77">
        <f t="shared" ref="S2279:AX2279" ca="1" si="2884">S2277-R2277</f>
        <v>10000</v>
      </c>
      <c r="T2279" s="77">
        <f t="shared" ca="1" si="2884"/>
        <v>0</v>
      </c>
      <c r="U2279" s="77">
        <f t="shared" ca="1" si="2884"/>
        <v>0</v>
      </c>
      <c r="V2279" s="77">
        <f t="shared" ca="1" si="2884"/>
        <v>0</v>
      </c>
      <c r="W2279" s="77">
        <f t="shared" ca="1" si="2884"/>
        <v>0</v>
      </c>
      <c r="X2279" s="77">
        <f t="shared" ca="1" si="2884"/>
        <v>0</v>
      </c>
      <c r="Y2279" s="77">
        <f t="shared" ca="1" si="2884"/>
        <v>0</v>
      </c>
      <c r="Z2279" s="77">
        <f t="shared" ca="1" si="2884"/>
        <v>0</v>
      </c>
      <c r="AA2279" s="77">
        <f t="shared" ca="1" si="2884"/>
        <v>0</v>
      </c>
      <c r="AB2279" s="77">
        <f t="shared" ca="1" si="2884"/>
        <v>0</v>
      </c>
      <c r="AC2279" s="77">
        <f t="shared" ca="1" si="2884"/>
        <v>0</v>
      </c>
      <c r="AD2279" s="77">
        <f t="shared" ca="1" si="2884"/>
        <v>0</v>
      </c>
      <c r="AE2279" s="77">
        <f t="shared" ca="1" si="2884"/>
        <v>0</v>
      </c>
      <c r="AF2279" s="77">
        <f t="shared" ca="1" si="2884"/>
        <v>0</v>
      </c>
      <c r="AG2279" s="77">
        <f t="shared" ca="1" si="2884"/>
        <v>0</v>
      </c>
      <c r="AH2279" s="77">
        <f t="shared" ca="1" si="2884"/>
        <v>0</v>
      </c>
      <c r="AI2279" s="77">
        <f t="shared" ca="1" si="2884"/>
        <v>0</v>
      </c>
      <c r="AJ2279" s="77">
        <f t="shared" ca="1" si="2884"/>
        <v>0</v>
      </c>
      <c r="AK2279" s="77">
        <f t="shared" ca="1" si="2884"/>
        <v>0</v>
      </c>
      <c r="AL2279" s="77">
        <f t="shared" ca="1" si="2884"/>
        <v>0</v>
      </c>
      <c r="AM2279" s="77">
        <f t="shared" ca="1" si="2884"/>
        <v>0</v>
      </c>
      <c r="AN2279" s="77">
        <f t="shared" ca="1" si="2884"/>
        <v>0</v>
      </c>
      <c r="AO2279" s="77">
        <f t="shared" ca="1" si="2884"/>
        <v>0</v>
      </c>
      <c r="AP2279" s="77">
        <f t="shared" ca="1" si="2884"/>
        <v>0</v>
      </c>
      <c r="AQ2279" s="77">
        <f t="shared" ca="1" si="2884"/>
        <v>0</v>
      </c>
      <c r="AR2279" s="77">
        <f t="shared" ca="1" si="2884"/>
        <v>0</v>
      </c>
      <c r="AS2279" s="77">
        <f t="shared" ca="1" si="2884"/>
        <v>0</v>
      </c>
      <c r="AT2279" s="77">
        <f t="shared" ca="1" si="2884"/>
        <v>0</v>
      </c>
      <c r="AU2279" s="77">
        <f t="shared" ca="1" si="2884"/>
        <v>0</v>
      </c>
      <c r="AV2279" s="77">
        <f t="shared" ca="1" si="2884"/>
        <v>0</v>
      </c>
      <c r="AW2279" s="77">
        <f t="shared" ca="1" si="2884"/>
        <v>0</v>
      </c>
      <c r="AX2279" s="77">
        <f t="shared" ca="1" si="2884"/>
        <v>0</v>
      </c>
      <c r="AY2279" s="77">
        <f t="shared" ref="AY2279:CD2279" ca="1" si="2885">AY2277-AX2277</f>
        <v>0</v>
      </c>
      <c r="AZ2279" s="77">
        <f t="shared" ca="1" si="2885"/>
        <v>0</v>
      </c>
      <c r="BA2279" s="77">
        <f t="shared" ca="1" si="2885"/>
        <v>0</v>
      </c>
      <c r="BB2279" s="77">
        <f t="shared" ca="1" si="2885"/>
        <v>0</v>
      </c>
      <c r="BC2279" s="77">
        <f t="shared" ca="1" si="2885"/>
        <v>0</v>
      </c>
      <c r="BD2279" s="77">
        <f t="shared" ca="1" si="2885"/>
        <v>0</v>
      </c>
      <c r="BE2279" s="77">
        <f t="shared" ca="1" si="2885"/>
        <v>0</v>
      </c>
      <c r="BF2279" s="77">
        <f t="shared" ca="1" si="2885"/>
        <v>0</v>
      </c>
      <c r="BG2279" s="77">
        <f t="shared" ca="1" si="2885"/>
        <v>0</v>
      </c>
      <c r="BH2279" s="77">
        <f t="shared" ca="1" si="2885"/>
        <v>0</v>
      </c>
      <c r="BI2279" s="77">
        <f t="shared" ca="1" si="2885"/>
        <v>0</v>
      </c>
      <c r="BJ2279" s="77">
        <f t="shared" ca="1" si="2885"/>
        <v>0</v>
      </c>
      <c r="BK2279" s="77">
        <f t="shared" ca="1" si="2885"/>
        <v>0</v>
      </c>
      <c r="BL2279" s="77">
        <f t="shared" ca="1" si="2885"/>
        <v>0</v>
      </c>
      <c r="BM2279" s="77">
        <f t="shared" ca="1" si="2885"/>
        <v>0</v>
      </c>
      <c r="BN2279" s="77">
        <f t="shared" ca="1" si="2885"/>
        <v>0</v>
      </c>
      <c r="BO2279" s="77">
        <f t="shared" ca="1" si="2885"/>
        <v>0</v>
      </c>
      <c r="BP2279" s="77">
        <f t="shared" ca="1" si="2885"/>
        <v>0</v>
      </c>
      <c r="BQ2279" s="77">
        <f t="shared" ca="1" si="2885"/>
        <v>0</v>
      </c>
      <c r="BR2279" s="77">
        <f t="shared" ca="1" si="2885"/>
        <v>0</v>
      </c>
      <c r="BS2279" s="77">
        <f t="shared" ca="1" si="2885"/>
        <v>0</v>
      </c>
      <c r="BT2279" s="77">
        <f t="shared" ca="1" si="2885"/>
        <v>0</v>
      </c>
      <c r="BU2279" s="77">
        <f t="shared" ca="1" si="2885"/>
        <v>0</v>
      </c>
      <c r="BV2279" s="77">
        <f t="shared" ca="1" si="2885"/>
        <v>0</v>
      </c>
      <c r="BW2279" s="77">
        <f t="shared" ca="1" si="2885"/>
        <v>0</v>
      </c>
      <c r="BX2279" s="77">
        <f t="shared" ca="1" si="2885"/>
        <v>0</v>
      </c>
      <c r="BY2279" s="77">
        <f t="shared" ca="1" si="2885"/>
        <v>0</v>
      </c>
      <c r="BZ2279" s="77">
        <f t="shared" ca="1" si="2885"/>
        <v>0</v>
      </c>
      <c r="CA2279" s="77">
        <f t="shared" ca="1" si="2885"/>
        <v>0</v>
      </c>
      <c r="CB2279" s="77">
        <f t="shared" ca="1" si="2885"/>
        <v>0</v>
      </c>
      <c r="CC2279" s="77">
        <f t="shared" ca="1" si="2885"/>
        <v>0</v>
      </c>
      <c r="CD2279" s="77">
        <f t="shared" ca="1" si="2885"/>
        <v>0</v>
      </c>
      <c r="CE2279" s="77">
        <f t="shared" ref="CE2279:CL2279" ca="1" si="2886">CE2277-CD2277</f>
        <v>0</v>
      </c>
      <c r="CF2279" s="77">
        <f t="shared" ca="1" si="2886"/>
        <v>0</v>
      </c>
      <c r="CG2279" s="77">
        <f t="shared" ca="1" si="2886"/>
        <v>0</v>
      </c>
      <c r="CH2279" s="77">
        <f t="shared" ca="1" si="2886"/>
        <v>0</v>
      </c>
      <c r="CI2279" s="77">
        <f t="shared" ca="1" si="2886"/>
        <v>0</v>
      </c>
      <c r="CJ2279" s="77">
        <f t="shared" ca="1" si="2886"/>
        <v>0</v>
      </c>
      <c r="CK2279" s="77">
        <f t="shared" ca="1" si="2886"/>
        <v>0</v>
      </c>
      <c r="CL2279" s="77">
        <f t="shared" ca="1" si="2886"/>
        <v>0</v>
      </c>
    </row>
    <row r="2280" spans="2:90" x14ac:dyDescent="0.4">
      <c r="D2280" t="s">
        <v>768</v>
      </c>
      <c r="E2280" s="8" t="str">
        <f t="shared" si="2881"/>
        <v>2280 UEREV - S</v>
      </c>
      <c r="G2280" t="s">
        <v>244</v>
      </c>
      <c r="K2280" s="53"/>
      <c r="L2280" s="53"/>
      <c r="M2280" s="53"/>
      <c r="N2280" s="53"/>
      <c r="O2280" s="53"/>
      <c r="P2280" s="53"/>
      <c r="R2280" s="24"/>
      <c r="S2280" s="80"/>
      <c r="T2280" s="80"/>
      <c r="U2280" s="80"/>
      <c r="V2280" s="80"/>
      <c r="W2280" s="80"/>
      <c r="X2280" s="80"/>
      <c r="Y2280" s="80"/>
      <c r="Z2280" s="80"/>
      <c r="AA2280" s="80"/>
      <c r="AB2280" s="80"/>
      <c r="AC2280" s="80"/>
      <c r="AD2280" s="80"/>
      <c r="AE2280" s="80"/>
      <c r="AF2280" s="80"/>
      <c r="AG2280" s="80"/>
      <c r="AH2280" s="80"/>
      <c r="AI2280" s="80"/>
      <c r="AJ2280" s="80"/>
      <c r="AK2280" s="80"/>
      <c r="AL2280" s="80"/>
      <c r="AM2280" s="80"/>
      <c r="AN2280" s="80"/>
      <c r="AO2280" s="80"/>
      <c r="AP2280" s="80"/>
      <c r="AQ2280" s="80"/>
      <c r="AR2280" s="80"/>
      <c r="AS2280" s="80"/>
      <c r="AT2280" s="80"/>
      <c r="AU2280" s="80"/>
      <c r="AV2280" s="80"/>
      <c r="AW2280" s="80"/>
      <c r="AX2280" s="80"/>
      <c r="AY2280" s="80"/>
      <c r="AZ2280" s="80"/>
      <c r="BA2280" s="80"/>
      <c r="BB2280" s="80"/>
      <c r="BC2280" s="80"/>
      <c r="BD2280" s="80"/>
      <c r="BE2280" s="80"/>
      <c r="BF2280" s="80"/>
      <c r="BG2280" s="80"/>
      <c r="BH2280" s="80"/>
      <c r="BI2280" s="80"/>
      <c r="BJ2280" s="80"/>
      <c r="BK2280" s="80"/>
      <c r="BL2280" s="80"/>
      <c r="BM2280" s="80"/>
      <c r="BN2280" s="80"/>
      <c r="BO2280" s="80"/>
      <c r="BP2280" s="80"/>
      <c r="BQ2280" s="80"/>
      <c r="BR2280" s="80"/>
      <c r="BS2280" s="80"/>
      <c r="BT2280" s="80"/>
      <c r="BU2280" s="80"/>
      <c r="BV2280" s="80"/>
      <c r="BW2280" s="80"/>
      <c r="BX2280" s="80"/>
      <c r="BY2280" s="80"/>
      <c r="BZ2280" s="80"/>
      <c r="CA2280" s="80"/>
      <c r="CB2280" s="80"/>
      <c r="CC2280" s="80"/>
      <c r="CD2280" s="80"/>
      <c r="CE2280" s="80"/>
      <c r="CF2280" s="80"/>
      <c r="CG2280" s="80"/>
      <c r="CH2280" s="80"/>
      <c r="CI2280" s="80"/>
      <c r="CJ2280" s="80"/>
      <c r="CK2280" s="80"/>
      <c r="CL2280" s="80"/>
    </row>
    <row r="2281" spans="2:90" x14ac:dyDescent="0.4">
      <c r="B2281" s="8" t="str">
        <f>B2266</f>
        <v>(Primary label)</v>
      </c>
      <c r="D2281" t="s">
        <v>768</v>
      </c>
      <c r="E2281" s="8" t="str">
        <f>ROW()&amp;" "&amp;D2281</f>
        <v>2281 UEREV - S</v>
      </c>
      <c r="G2281" t="s">
        <v>332</v>
      </c>
      <c r="S2281" s="72"/>
      <c r="T2281" s="72"/>
      <c r="U2281" s="72"/>
      <c r="V2281" s="72"/>
      <c r="W2281" s="72"/>
      <c r="X2281" s="72"/>
      <c r="Y2281" s="72"/>
      <c r="Z2281" s="72"/>
      <c r="AA2281" s="72"/>
      <c r="AB2281" s="72"/>
      <c r="AC2281" s="72"/>
      <c r="AD2281" s="72"/>
      <c r="AE2281" s="72"/>
      <c r="AF2281" s="72"/>
      <c r="AG2281" s="72"/>
      <c r="AH2281" s="72"/>
      <c r="AI2281" s="72"/>
      <c r="AJ2281" s="72"/>
      <c r="AK2281" s="72"/>
      <c r="AL2281" s="72"/>
      <c r="AM2281" s="72"/>
      <c r="AN2281" s="72"/>
      <c r="AO2281" s="72"/>
      <c r="AP2281" s="72"/>
      <c r="AQ2281" s="72"/>
      <c r="AR2281" s="72"/>
      <c r="AS2281" s="72"/>
      <c r="AT2281" s="72"/>
      <c r="AU2281" s="72"/>
      <c r="AV2281" s="72"/>
      <c r="AW2281" s="72"/>
      <c r="AX2281" s="72"/>
      <c r="AY2281" s="72"/>
      <c r="AZ2281" s="72"/>
      <c r="BA2281" s="72"/>
      <c r="BB2281" s="72"/>
      <c r="BC2281" s="72"/>
      <c r="BD2281" s="72"/>
      <c r="BE2281" s="72"/>
      <c r="BF2281" s="72"/>
      <c r="BG2281" s="72"/>
      <c r="BH2281" s="72"/>
      <c r="BI2281" s="72"/>
      <c r="BJ2281" s="72"/>
      <c r="BK2281" s="72"/>
      <c r="BL2281" s="72"/>
      <c r="BM2281" s="72"/>
      <c r="BN2281" s="72"/>
      <c r="BO2281" s="72"/>
      <c r="BP2281" s="72"/>
      <c r="BQ2281" s="72"/>
      <c r="BR2281" s="72"/>
      <c r="BS2281" s="72"/>
      <c r="BT2281" s="72"/>
      <c r="BU2281" s="72"/>
      <c r="BV2281" s="72"/>
      <c r="BW2281" s="72"/>
      <c r="BX2281" s="72"/>
      <c r="BY2281" s="72"/>
      <c r="BZ2281" s="72"/>
      <c r="CA2281" s="72"/>
      <c r="CB2281" s="72"/>
      <c r="CC2281" s="72"/>
      <c r="CD2281" s="72"/>
      <c r="CE2281" s="72"/>
      <c r="CF2281" s="72"/>
      <c r="CG2281" s="72"/>
      <c r="CH2281" s="72"/>
      <c r="CI2281" s="72"/>
      <c r="CJ2281" s="72"/>
      <c r="CK2281" s="72"/>
      <c r="CL2281" s="72"/>
    </row>
    <row r="2282" spans="2:90" x14ac:dyDescent="0.4">
      <c r="B2282" s="8" t="str">
        <f>B2267</f>
        <v>primary unit</v>
      </c>
      <c r="D2282" t="s">
        <v>768</v>
      </c>
      <c r="E2282" s="8" t="str">
        <f>ROW()&amp;" "&amp;D2282</f>
        <v>2282 UEREV - S</v>
      </c>
      <c r="G2282" t="s">
        <v>332</v>
      </c>
      <c r="S2282" s="72"/>
      <c r="T2282" s="72"/>
      <c r="U2282" s="72"/>
      <c r="V2282" s="72"/>
      <c r="W2282" s="72"/>
      <c r="X2282" s="72"/>
      <c r="Y2282" s="72"/>
      <c r="Z2282" s="72"/>
      <c r="AA2282" s="72"/>
      <c r="AB2282" s="72"/>
      <c r="AC2282" s="72"/>
      <c r="AD2282" s="72"/>
      <c r="AE2282" s="72"/>
      <c r="AF2282" s="72"/>
      <c r="AG2282" s="72"/>
      <c r="AH2282" s="72"/>
      <c r="AI2282" s="72"/>
      <c r="AJ2282" s="72"/>
      <c r="AK2282" s="72"/>
      <c r="AL2282" s="72"/>
      <c r="AM2282" s="72"/>
      <c r="AN2282" s="72"/>
      <c r="AO2282" s="72"/>
      <c r="AP2282" s="72"/>
      <c r="AQ2282" s="72"/>
      <c r="AR2282" s="72"/>
      <c r="AS2282" s="72"/>
      <c r="AT2282" s="72"/>
      <c r="AU2282" s="72"/>
      <c r="AV2282" s="72"/>
      <c r="AW2282" s="72"/>
      <c r="AX2282" s="72"/>
      <c r="AY2282" s="72"/>
      <c r="AZ2282" s="72"/>
      <c r="BA2282" s="72"/>
      <c r="BB2282" s="72"/>
      <c r="BC2282" s="72"/>
      <c r="BD2282" s="72"/>
      <c r="BE2282" s="72"/>
      <c r="BF2282" s="72"/>
      <c r="BG2282" s="72"/>
      <c r="BH2282" s="72"/>
      <c r="BI2282" s="72"/>
      <c r="BJ2282" s="72"/>
      <c r="BK2282" s="72"/>
      <c r="BL2282" s="72"/>
      <c r="BM2282" s="72"/>
      <c r="BN2282" s="72"/>
      <c r="BO2282" s="72"/>
      <c r="BP2282" s="72"/>
      <c r="BQ2282" s="72"/>
      <c r="BR2282" s="72"/>
      <c r="BS2282" s="72"/>
      <c r="BT2282" s="72"/>
      <c r="BU2282" s="72"/>
      <c r="BV2282" s="72"/>
      <c r="BW2282" s="72"/>
      <c r="BX2282" s="72"/>
      <c r="BY2282" s="72"/>
      <c r="BZ2282" s="72"/>
      <c r="CA2282" s="72"/>
      <c r="CB2282" s="72"/>
      <c r="CC2282" s="72"/>
      <c r="CD2282" s="72"/>
      <c r="CE2282" s="72"/>
      <c r="CF2282" s="72"/>
      <c r="CG2282" s="72"/>
      <c r="CH2282" s="72"/>
      <c r="CI2282" s="72"/>
      <c r="CJ2282" s="72"/>
      <c r="CK2282" s="72"/>
      <c r="CL2282" s="72"/>
    </row>
    <row r="2283" spans="2:90" x14ac:dyDescent="0.4">
      <c r="B2283" s="8" t="str">
        <f>B2268</f>
        <v>Primary revenue driver</v>
      </c>
      <c r="D2283" t="s">
        <v>768</v>
      </c>
      <c r="E2283" s="8" t="str">
        <f t="shared" si="2881"/>
        <v>2283 UEREV - S</v>
      </c>
      <c r="G2283" t="s">
        <v>332</v>
      </c>
      <c r="S2283" s="76" t="str">
        <f t="shared" ref="S2283" si="2887">S2268</f>
        <v>S$12</v>
      </c>
      <c r="T2283" s="76" t="str">
        <f t="shared" ref="T2283:AX2283" si="2888">T2268</f>
        <v>T$12</v>
      </c>
      <c r="U2283" s="76" t="str">
        <f t="shared" si="2888"/>
        <v>U$12</v>
      </c>
      <c r="V2283" s="76" t="str">
        <f t="shared" si="2888"/>
        <v>V$12</v>
      </c>
      <c r="W2283" s="76" t="str">
        <f t="shared" si="2888"/>
        <v>W$12</v>
      </c>
      <c r="X2283" s="76" t="str">
        <f t="shared" si="2888"/>
        <v>X$12</v>
      </c>
      <c r="Y2283" s="76" t="str">
        <f t="shared" si="2888"/>
        <v>Y$12</v>
      </c>
      <c r="Z2283" s="76" t="str">
        <f t="shared" si="2888"/>
        <v>Z$12</v>
      </c>
      <c r="AA2283" s="76" t="str">
        <f t="shared" si="2888"/>
        <v>AA$12</v>
      </c>
      <c r="AB2283" s="76" t="str">
        <f t="shared" si="2888"/>
        <v>AB$12</v>
      </c>
      <c r="AC2283" s="76" t="str">
        <f t="shared" si="2888"/>
        <v>AC$12</v>
      </c>
      <c r="AD2283" s="76" t="str">
        <f t="shared" si="2888"/>
        <v>AD$12</v>
      </c>
      <c r="AE2283" s="76" t="str">
        <f t="shared" si="2888"/>
        <v>AE$12</v>
      </c>
      <c r="AF2283" s="76" t="str">
        <f t="shared" si="2888"/>
        <v>AF$12</v>
      </c>
      <c r="AG2283" s="76" t="str">
        <f t="shared" si="2888"/>
        <v>AG$12</v>
      </c>
      <c r="AH2283" s="76" t="str">
        <f t="shared" si="2888"/>
        <v>AH$12</v>
      </c>
      <c r="AI2283" s="76" t="str">
        <f t="shared" si="2888"/>
        <v>AI$12</v>
      </c>
      <c r="AJ2283" s="76" t="str">
        <f t="shared" si="2888"/>
        <v>AJ$12</v>
      </c>
      <c r="AK2283" s="76" t="str">
        <f t="shared" si="2888"/>
        <v>AK$12</v>
      </c>
      <c r="AL2283" s="76" t="str">
        <f t="shared" si="2888"/>
        <v>AL$12</v>
      </c>
      <c r="AM2283" s="76" t="str">
        <f t="shared" si="2888"/>
        <v>AM$12</v>
      </c>
      <c r="AN2283" s="76" t="str">
        <f t="shared" si="2888"/>
        <v>AN$12</v>
      </c>
      <c r="AO2283" s="76" t="str">
        <f t="shared" si="2888"/>
        <v>AO$12</v>
      </c>
      <c r="AP2283" s="76" t="str">
        <f t="shared" si="2888"/>
        <v>AP$12</v>
      </c>
      <c r="AQ2283" s="76" t="str">
        <f t="shared" si="2888"/>
        <v>AQ$12</v>
      </c>
      <c r="AR2283" s="76" t="str">
        <f t="shared" si="2888"/>
        <v>AR$12</v>
      </c>
      <c r="AS2283" s="76" t="str">
        <f t="shared" si="2888"/>
        <v>AS$12</v>
      </c>
      <c r="AT2283" s="76" t="str">
        <f t="shared" si="2888"/>
        <v>AT$12</v>
      </c>
      <c r="AU2283" s="76" t="str">
        <f t="shared" si="2888"/>
        <v>AU$12</v>
      </c>
      <c r="AV2283" s="76" t="str">
        <f t="shared" si="2888"/>
        <v>AV$12</v>
      </c>
      <c r="AW2283" s="76" t="str">
        <f t="shared" si="2888"/>
        <v>AW$12</v>
      </c>
      <c r="AX2283" s="76" t="str">
        <f t="shared" si="2888"/>
        <v>AX$12</v>
      </c>
      <c r="AY2283" s="76" t="str">
        <f t="shared" ref="AY2283:CD2283" si="2889">AY2268</f>
        <v>AY$12</v>
      </c>
      <c r="AZ2283" s="76" t="str">
        <f t="shared" si="2889"/>
        <v>AZ$12</v>
      </c>
      <c r="BA2283" s="76" t="str">
        <f t="shared" si="2889"/>
        <v>BA$12</v>
      </c>
      <c r="BB2283" s="76" t="str">
        <f t="shared" si="2889"/>
        <v>BB$12</v>
      </c>
      <c r="BC2283" s="76" t="str">
        <f t="shared" si="2889"/>
        <v>BC$12</v>
      </c>
      <c r="BD2283" s="76" t="str">
        <f t="shared" si="2889"/>
        <v>BD$12</v>
      </c>
      <c r="BE2283" s="76" t="str">
        <f t="shared" si="2889"/>
        <v>BE$12</v>
      </c>
      <c r="BF2283" s="76" t="str">
        <f t="shared" si="2889"/>
        <v>BF$12</v>
      </c>
      <c r="BG2283" s="76" t="str">
        <f t="shared" si="2889"/>
        <v>BG$12</v>
      </c>
      <c r="BH2283" s="76" t="str">
        <f t="shared" si="2889"/>
        <v>BH$12</v>
      </c>
      <c r="BI2283" s="76" t="str">
        <f t="shared" si="2889"/>
        <v>BI$12</v>
      </c>
      <c r="BJ2283" s="76" t="str">
        <f t="shared" si="2889"/>
        <v>BJ$12</v>
      </c>
      <c r="BK2283" s="76" t="str">
        <f t="shared" si="2889"/>
        <v>BK$12</v>
      </c>
      <c r="BL2283" s="76" t="str">
        <f t="shared" si="2889"/>
        <v>BL$12</v>
      </c>
      <c r="BM2283" s="76" t="str">
        <f t="shared" si="2889"/>
        <v>BM$12</v>
      </c>
      <c r="BN2283" s="76" t="str">
        <f t="shared" si="2889"/>
        <v>BN$12</v>
      </c>
      <c r="BO2283" s="76" t="str">
        <f t="shared" si="2889"/>
        <v>BO$12</v>
      </c>
      <c r="BP2283" s="76" t="str">
        <f t="shared" si="2889"/>
        <v>BP$12</v>
      </c>
      <c r="BQ2283" s="76" t="str">
        <f t="shared" si="2889"/>
        <v>BQ$12</v>
      </c>
      <c r="BR2283" s="76" t="str">
        <f t="shared" si="2889"/>
        <v>BR$12</v>
      </c>
      <c r="BS2283" s="76" t="str">
        <f t="shared" si="2889"/>
        <v>BS$12</v>
      </c>
      <c r="BT2283" s="76" t="str">
        <f t="shared" si="2889"/>
        <v>BT$12</v>
      </c>
      <c r="BU2283" s="76" t="str">
        <f t="shared" si="2889"/>
        <v>BU$12</v>
      </c>
      <c r="BV2283" s="76" t="str">
        <f t="shared" si="2889"/>
        <v>BV$12</v>
      </c>
      <c r="BW2283" s="76" t="str">
        <f t="shared" si="2889"/>
        <v>BW$12</v>
      </c>
      <c r="BX2283" s="76" t="str">
        <f t="shared" si="2889"/>
        <v>BX$12</v>
      </c>
      <c r="BY2283" s="76" t="str">
        <f t="shared" si="2889"/>
        <v>BY$12</v>
      </c>
      <c r="BZ2283" s="76" t="str">
        <f t="shared" si="2889"/>
        <v>BZ$12</v>
      </c>
      <c r="CA2283" s="76" t="str">
        <f t="shared" si="2889"/>
        <v>CA$12</v>
      </c>
      <c r="CB2283" s="76" t="str">
        <f t="shared" si="2889"/>
        <v>CB$12</v>
      </c>
      <c r="CC2283" s="76" t="str">
        <f t="shared" si="2889"/>
        <v>CC$12</v>
      </c>
      <c r="CD2283" s="76" t="str">
        <f t="shared" si="2889"/>
        <v>CD$12</v>
      </c>
      <c r="CE2283" s="76" t="str">
        <f t="shared" ref="CE2283:CK2283" si="2890">CE2268</f>
        <v>CE$12</v>
      </c>
      <c r="CF2283" s="76" t="str">
        <f t="shared" si="2890"/>
        <v>CF$12</v>
      </c>
      <c r="CG2283" s="76" t="str">
        <f t="shared" si="2890"/>
        <v>CG$12</v>
      </c>
      <c r="CH2283" s="76" t="str">
        <f t="shared" si="2890"/>
        <v>CH$12</v>
      </c>
      <c r="CI2283" s="76" t="str">
        <f t="shared" si="2890"/>
        <v>CI$12</v>
      </c>
      <c r="CJ2283" s="76" t="str">
        <f t="shared" si="2890"/>
        <v>CJ$12</v>
      </c>
      <c r="CK2283" s="76" t="str">
        <f t="shared" si="2890"/>
        <v>CK$12</v>
      </c>
      <c r="CL2283" s="76" t="str">
        <f t="shared" ref="CL2283" si="2891">CL2268</f>
        <v>CL$12</v>
      </c>
    </row>
    <row r="2284" spans="2:90" x14ac:dyDescent="0.4">
      <c r="B2284" s="8" t="str">
        <f>B2269</f>
        <v>Primary volume driver</v>
      </c>
      <c r="D2284" t="s">
        <v>768</v>
      </c>
      <c r="E2284" s="8" t="str">
        <f t="shared" si="2881"/>
        <v>2284 UEREV - S</v>
      </c>
      <c r="G2284" t="s">
        <v>332</v>
      </c>
      <c r="H2284" s="12"/>
      <c r="I2284" s="60"/>
      <c r="J2284" s="60"/>
      <c r="K2284" s="34"/>
      <c r="L2284" s="34"/>
      <c r="M2284" s="34"/>
      <c r="N2284" s="34"/>
      <c r="O2284" s="34"/>
      <c r="P2284" s="34"/>
      <c r="R2284" s="15"/>
      <c r="S2284" s="76" t="str">
        <f t="shared" ref="S2284" si="2892">S2269</f>
        <v>S$13</v>
      </c>
      <c r="T2284" s="76" t="str">
        <f t="shared" ref="T2284:AX2284" si="2893">T2269</f>
        <v>T$13</v>
      </c>
      <c r="U2284" s="76" t="str">
        <f t="shared" si="2893"/>
        <v>U$13</v>
      </c>
      <c r="V2284" s="76" t="str">
        <f t="shared" si="2893"/>
        <v>V$13</v>
      </c>
      <c r="W2284" s="76" t="str">
        <f t="shared" si="2893"/>
        <v>W$13</v>
      </c>
      <c r="X2284" s="76" t="str">
        <f t="shared" si="2893"/>
        <v>X$13</v>
      </c>
      <c r="Y2284" s="76" t="str">
        <f t="shared" si="2893"/>
        <v>Y$13</v>
      </c>
      <c r="Z2284" s="76" t="str">
        <f t="shared" si="2893"/>
        <v>Z$13</v>
      </c>
      <c r="AA2284" s="76" t="str">
        <f t="shared" si="2893"/>
        <v>AA$13</v>
      </c>
      <c r="AB2284" s="76" t="str">
        <f t="shared" si="2893"/>
        <v>AB$13</v>
      </c>
      <c r="AC2284" s="76" t="str">
        <f t="shared" si="2893"/>
        <v>AC$13</v>
      </c>
      <c r="AD2284" s="76" t="str">
        <f t="shared" si="2893"/>
        <v>AD$13</v>
      </c>
      <c r="AE2284" s="76" t="str">
        <f t="shared" si="2893"/>
        <v>AE$13</v>
      </c>
      <c r="AF2284" s="76" t="str">
        <f t="shared" si="2893"/>
        <v>AF$13</v>
      </c>
      <c r="AG2284" s="76" t="str">
        <f t="shared" si="2893"/>
        <v>AG$13</v>
      </c>
      <c r="AH2284" s="76" t="str">
        <f t="shared" si="2893"/>
        <v>AH$13</v>
      </c>
      <c r="AI2284" s="76" t="str">
        <f t="shared" si="2893"/>
        <v>AI$13</v>
      </c>
      <c r="AJ2284" s="76" t="str">
        <f t="shared" si="2893"/>
        <v>AJ$13</v>
      </c>
      <c r="AK2284" s="76" t="str">
        <f t="shared" si="2893"/>
        <v>AK$13</v>
      </c>
      <c r="AL2284" s="76" t="str">
        <f t="shared" si="2893"/>
        <v>AL$13</v>
      </c>
      <c r="AM2284" s="76" t="str">
        <f t="shared" si="2893"/>
        <v>AM$13</v>
      </c>
      <c r="AN2284" s="76" t="str">
        <f t="shared" si="2893"/>
        <v>AN$13</v>
      </c>
      <c r="AO2284" s="76" t="str">
        <f t="shared" si="2893"/>
        <v>AO$13</v>
      </c>
      <c r="AP2284" s="76" t="str">
        <f t="shared" si="2893"/>
        <v>AP$13</v>
      </c>
      <c r="AQ2284" s="76" t="str">
        <f t="shared" si="2893"/>
        <v>AQ$13</v>
      </c>
      <c r="AR2284" s="76" t="str">
        <f t="shared" si="2893"/>
        <v>AR$13</v>
      </c>
      <c r="AS2284" s="76" t="str">
        <f t="shared" si="2893"/>
        <v>AS$13</v>
      </c>
      <c r="AT2284" s="76" t="str">
        <f t="shared" si="2893"/>
        <v>AT$13</v>
      </c>
      <c r="AU2284" s="76" t="str">
        <f t="shared" si="2893"/>
        <v>AU$13</v>
      </c>
      <c r="AV2284" s="76" t="str">
        <f t="shared" si="2893"/>
        <v>AV$13</v>
      </c>
      <c r="AW2284" s="76" t="str">
        <f t="shared" si="2893"/>
        <v>AW$13</v>
      </c>
      <c r="AX2284" s="76" t="str">
        <f t="shared" si="2893"/>
        <v>AX$13</v>
      </c>
      <c r="AY2284" s="76" t="str">
        <f t="shared" ref="AY2284:CD2284" si="2894">AY2269</f>
        <v>AY$13</v>
      </c>
      <c r="AZ2284" s="76" t="str">
        <f t="shared" si="2894"/>
        <v>AZ$13</v>
      </c>
      <c r="BA2284" s="76" t="str">
        <f t="shared" si="2894"/>
        <v>BA$13</v>
      </c>
      <c r="BB2284" s="76" t="str">
        <f t="shared" si="2894"/>
        <v>BB$13</v>
      </c>
      <c r="BC2284" s="76" t="str">
        <f t="shared" si="2894"/>
        <v>BC$13</v>
      </c>
      <c r="BD2284" s="76" t="str">
        <f t="shared" si="2894"/>
        <v>BD$13</v>
      </c>
      <c r="BE2284" s="76" t="str">
        <f t="shared" si="2894"/>
        <v>BE$13</v>
      </c>
      <c r="BF2284" s="76" t="str">
        <f t="shared" si="2894"/>
        <v>BF$13</v>
      </c>
      <c r="BG2284" s="76" t="str">
        <f t="shared" si="2894"/>
        <v>BG$13</v>
      </c>
      <c r="BH2284" s="76" t="str">
        <f t="shared" si="2894"/>
        <v>BH$13</v>
      </c>
      <c r="BI2284" s="76" t="str">
        <f t="shared" si="2894"/>
        <v>BI$13</v>
      </c>
      <c r="BJ2284" s="76" t="str">
        <f t="shared" si="2894"/>
        <v>BJ$13</v>
      </c>
      <c r="BK2284" s="76" t="str">
        <f t="shared" si="2894"/>
        <v>BK$13</v>
      </c>
      <c r="BL2284" s="76" t="str">
        <f t="shared" si="2894"/>
        <v>BL$13</v>
      </c>
      <c r="BM2284" s="76" t="str">
        <f t="shared" si="2894"/>
        <v>BM$13</v>
      </c>
      <c r="BN2284" s="76" t="str">
        <f t="shared" si="2894"/>
        <v>BN$13</v>
      </c>
      <c r="BO2284" s="76" t="str">
        <f t="shared" si="2894"/>
        <v>BO$13</v>
      </c>
      <c r="BP2284" s="76" t="str">
        <f t="shared" si="2894"/>
        <v>BP$13</v>
      </c>
      <c r="BQ2284" s="76" t="str">
        <f t="shared" si="2894"/>
        <v>BQ$13</v>
      </c>
      <c r="BR2284" s="76" t="str">
        <f t="shared" si="2894"/>
        <v>BR$13</v>
      </c>
      <c r="BS2284" s="76" t="str">
        <f t="shared" si="2894"/>
        <v>BS$13</v>
      </c>
      <c r="BT2284" s="76" t="str">
        <f t="shared" si="2894"/>
        <v>BT$13</v>
      </c>
      <c r="BU2284" s="76" t="str">
        <f t="shared" si="2894"/>
        <v>BU$13</v>
      </c>
      <c r="BV2284" s="76" t="str">
        <f t="shared" si="2894"/>
        <v>BV$13</v>
      </c>
      <c r="BW2284" s="76" t="str">
        <f t="shared" si="2894"/>
        <v>BW$13</v>
      </c>
      <c r="BX2284" s="76" t="str">
        <f t="shared" si="2894"/>
        <v>BX$13</v>
      </c>
      <c r="BY2284" s="76" t="str">
        <f t="shared" si="2894"/>
        <v>BY$13</v>
      </c>
      <c r="BZ2284" s="76" t="str">
        <f t="shared" si="2894"/>
        <v>BZ$13</v>
      </c>
      <c r="CA2284" s="76" t="str">
        <f t="shared" si="2894"/>
        <v>CA$13</v>
      </c>
      <c r="CB2284" s="76" t="str">
        <f t="shared" si="2894"/>
        <v>CB$13</v>
      </c>
      <c r="CC2284" s="76" t="str">
        <f t="shared" si="2894"/>
        <v>CC$13</v>
      </c>
      <c r="CD2284" s="76" t="str">
        <f t="shared" si="2894"/>
        <v>CD$13</v>
      </c>
      <c r="CE2284" s="76" t="str">
        <f t="shared" ref="CE2284:CK2284" si="2895">CE2269</f>
        <v>CE$13</v>
      </c>
      <c r="CF2284" s="76" t="str">
        <f t="shared" si="2895"/>
        <v>CF$13</v>
      </c>
      <c r="CG2284" s="76" t="str">
        <f t="shared" si="2895"/>
        <v>CG$13</v>
      </c>
      <c r="CH2284" s="76" t="str">
        <f t="shared" si="2895"/>
        <v>CH$13</v>
      </c>
      <c r="CI2284" s="76" t="str">
        <f t="shared" si="2895"/>
        <v>CI$13</v>
      </c>
      <c r="CJ2284" s="76" t="str">
        <f t="shared" si="2895"/>
        <v>CJ$13</v>
      </c>
      <c r="CK2284" s="76" t="str">
        <f t="shared" si="2895"/>
        <v>CK$13</v>
      </c>
      <c r="CL2284" s="76" t="str">
        <f t="shared" ref="CL2284" si="2896">CL2269</f>
        <v>CL$13</v>
      </c>
    </row>
    <row r="2285" spans="2:90" x14ac:dyDescent="0.4">
      <c r="B2285" s="89" t="str">
        <f>B2274</f>
        <v xml:space="preserve">Simple unearned revenue - revenue </v>
      </c>
      <c r="D2285" t="s">
        <v>768</v>
      </c>
      <c r="E2285" s="8" t="str">
        <f t="shared" ref="E2285:E2288" si="2897">ROW()&amp;" "&amp;D2285</f>
        <v>2285 UEREV - S</v>
      </c>
      <c r="G2285" t="s">
        <v>332</v>
      </c>
      <c r="H2285" s="12"/>
      <c r="I2285" s="60"/>
      <c r="J2285" s="60"/>
      <c r="K2285" s="15"/>
      <c r="L2285" s="15"/>
      <c r="M2285" s="15"/>
      <c r="N2285" s="15"/>
      <c r="O2285" s="15"/>
      <c r="P2285" s="15"/>
      <c r="R2285" s="15"/>
      <c r="S2285" s="76">
        <f t="shared" ref="S2285" si="2898">S2270</f>
        <v>0</v>
      </c>
      <c r="T2285" s="76">
        <f t="shared" ref="T2285:AX2285" si="2899">T2270</f>
        <v>0</v>
      </c>
      <c r="U2285" s="76">
        <f t="shared" si="2899"/>
        <v>0</v>
      </c>
      <c r="V2285" s="76">
        <f t="shared" si="2899"/>
        <v>0</v>
      </c>
      <c r="W2285" s="76">
        <f t="shared" si="2899"/>
        <v>0</v>
      </c>
      <c r="X2285" s="76">
        <f t="shared" si="2899"/>
        <v>0</v>
      </c>
      <c r="Y2285" s="76">
        <f t="shared" si="2899"/>
        <v>0</v>
      </c>
      <c r="Z2285" s="76">
        <f t="shared" si="2899"/>
        <v>0</v>
      </c>
      <c r="AA2285" s="76">
        <f t="shared" si="2899"/>
        <v>0</v>
      </c>
      <c r="AB2285" s="76">
        <f t="shared" si="2899"/>
        <v>0</v>
      </c>
      <c r="AC2285" s="76">
        <f t="shared" si="2899"/>
        <v>0</v>
      </c>
      <c r="AD2285" s="76">
        <f t="shared" si="2899"/>
        <v>0</v>
      </c>
      <c r="AE2285" s="76">
        <f t="shared" si="2899"/>
        <v>0</v>
      </c>
      <c r="AF2285" s="76">
        <f t="shared" si="2899"/>
        <v>0</v>
      </c>
      <c r="AG2285" s="76">
        <f t="shared" si="2899"/>
        <v>0</v>
      </c>
      <c r="AH2285" s="76">
        <f t="shared" si="2899"/>
        <v>0</v>
      </c>
      <c r="AI2285" s="76">
        <f t="shared" si="2899"/>
        <v>0</v>
      </c>
      <c r="AJ2285" s="76">
        <f t="shared" si="2899"/>
        <v>0</v>
      </c>
      <c r="AK2285" s="76">
        <f t="shared" si="2899"/>
        <v>0</v>
      </c>
      <c r="AL2285" s="76">
        <f t="shared" si="2899"/>
        <v>0</v>
      </c>
      <c r="AM2285" s="76">
        <f t="shared" si="2899"/>
        <v>0</v>
      </c>
      <c r="AN2285" s="76">
        <f t="shared" si="2899"/>
        <v>0</v>
      </c>
      <c r="AO2285" s="76">
        <f t="shared" si="2899"/>
        <v>0</v>
      </c>
      <c r="AP2285" s="76">
        <f t="shared" si="2899"/>
        <v>0</v>
      </c>
      <c r="AQ2285" s="76">
        <f t="shared" si="2899"/>
        <v>0</v>
      </c>
      <c r="AR2285" s="76">
        <f t="shared" si="2899"/>
        <v>0</v>
      </c>
      <c r="AS2285" s="76">
        <f t="shared" si="2899"/>
        <v>0</v>
      </c>
      <c r="AT2285" s="76">
        <f t="shared" si="2899"/>
        <v>0</v>
      </c>
      <c r="AU2285" s="76">
        <f t="shared" si="2899"/>
        <v>0</v>
      </c>
      <c r="AV2285" s="76">
        <f t="shared" si="2899"/>
        <v>0</v>
      </c>
      <c r="AW2285" s="76">
        <f t="shared" si="2899"/>
        <v>0</v>
      </c>
      <c r="AX2285" s="76">
        <f t="shared" si="2899"/>
        <v>0</v>
      </c>
      <c r="AY2285" s="76">
        <f t="shared" ref="AY2285:CD2285" si="2900">AY2270</f>
        <v>0</v>
      </c>
      <c r="AZ2285" s="76">
        <f t="shared" si="2900"/>
        <v>0</v>
      </c>
      <c r="BA2285" s="76">
        <f t="shared" si="2900"/>
        <v>0</v>
      </c>
      <c r="BB2285" s="76">
        <f t="shared" si="2900"/>
        <v>0</v>
      </c>
      <c r="BC2285" s="76">
        <f t="shared" si="2900"/>
        <v>0</v>
      </c>
      <c r="BD2285" s="76">
        <f t="shared" si="2900"/>
        <v>0</v>
      </c>
      <c r="BE2285" s="76">
        <f t="shared" si="2900"/>
        <v>0</v>
      </c>
      <c r="BF2285" s="76">
        <f t="shared" si="2900"/>
        <v>0</v>
      </c>
      <c r="BG2285" s="76">
        <f t="shared" si="2900"/>
        <v>0</v>
      </c>
      <c r="BH2285" s="76">
        <f t="shared" si="2900"/>
        <v>0</v>
      </c>
      <c r="BI2285" s="76">
        <f t="shared" si="2900"/>
        <v>0</v>
      </c>
      <c r="BJ2285" s="76">
        <f t="shared" si="2900"/>
        <v>0</v>
      </c>
      <c r="BK2285" s="76">
        <f t="shared" si="2900"/>
        <v>0</v>
      </c>
      <c r="BL2285" s="76">
        <f t="shared" si="2900"/>
        <v>0</v>
      </c>
      <c r="BM2285" s="76">
        <f t="shared" si="2900"/>
        <v>0</v>
      </c>
      <c r="BN2285" s="76">
        <f t="shared" si="2900"/>
        <v>0</v>
      </c>
      <c r="BO2285" s="76">
        <f t="shared" si="2900"/>
        <v>0</v>
      </c>
      <c r="BP2285" s="76">
        <f t="shared" si="2900"/>
        <v>0</v>
      </c>
      <c r="BQ2285" s="76">
        <f t="shared" si="2900"/>
        <v>0</v>
      </c>
      <c r="BR2285" s="76">
        <f t="shared" si="2900"/>
        <v>0</v>
      </c>
      <c r="BS2285" s="76">
        <f t="shared" si="2900"/>
        <v>0</v>
      </c>
      <c r="BT2285" s="76">
        <f t="shared" si="2900"/>
        <v>0</v>
      </c>
      <c r="BU2285" s="76">
        <f t="shared" si="2900"/>
        <v>0</v>
      </c>
      <c r="BV2285" s="76">
        <f t="shared" si="2900"/>
        <v>0</v>
      </c>
      <c r="BW2285" s="76">
        <f t="shared" si="2900"/>
        <v>0</v>
      </c>
      <c r="BX2285" s="76">
        <f t="shared" si="2900"/>
        <v>0</v>
      </c>
      <c r="BY2285" s="76">
        <f t="shared" si="2900"/>
        <v>0</v>
      </c>
      <c r="BZ2285" s="76">
        <f t="shared" si="2900"/>
        <v>0</v>
      </c>
      <c r="CA2285" s="76">
        <f t="shared" si="2900"/>
        <v>0</v>
      </c>
      <c r="CB2285" s="76">
        <f t="shared" si="2900"/>
        <v>0</v>
      </c>
      <c r="CC2285" s="76">
        <f t="shared" si="2900"/>
        <v>0</v>
      </c>
      <c r="CD2285" s="76">
        <f t="shared" si="2900"/>
        <v>0</v>
      </c>
      <c r="CE2285" s="76">
        <f t="shared" ref="CE2285:CK2285" si="2901">CE2270</f>
        <v>0</v>
      </c>
      <c r="CF2285" s="76">
        <f t="shared" si="2901"/>
        <v>0</v>
      </c>
      <c r="CG2285" s="76">
        <f t="shared" si="2901"/>
        <v>0</v>
      </c>
      <c r="CH2285" s="76">
        <f t="shared" si="2901"/>
        <v>0</v>
      </c>
      <c r="CI2285" s="76">
        <f t="shared" si="2901"/>
        <v>0</v>
      </c>
      <c r="CJ2285" s="76">
        <f t="shared" si="2901"/>
        <v>0</v>
      </c>
      <c r="CK2285" s="76">
        <f t="shared" si="2901"/>
        <v>0</v>
      </c>
      <c r="CL2285" s="76">
        <f t="shared" ref="CL2285" si="2902">CL2270</f>
        <v>0</v>
      </c>
    </row>
    <row r="2286" spans="2:90" x14ac:dyDescent="0.4">
      <c r="B2286" s="235" t="str">
        <f>IFERROR(SUBSTITUTE(TRIM(MID(B2274, SEARCH("-", B2274) + 1, LEN(B2274))),":",""),"no unit")</f>
        <v>revenue</v>
      </c>
      <c r="D2286" t="s">
        <v>768</v>
      </c>
      <c r="E2286" s="8" t="str">
        <f t="shared" ref="E2286" si="2903">ROW()&amp;" "&amp;D2286</f>
        <v>2286 UEREV - S</v>
      </c>
      <c r="G2286" t="s">
        <v>332</v>
      </c>
      <c r="H2286" s="12"/>
      <c r="I2286" s="60"/>
      <c r="J2286" s="60"/>
      <c r="K2286" s="15"/>
      <c r="L2286" s="15"/>
      <c r="M2286" s="15"/>
      <c r="N2286" s="15"/>
      <c r="O2286" s="15"/>
      <c r="P2286" s="15"/>
      <c r="R2286" s="15"/>
      <c r="S2286" s="76"/>
      <c r="T2286" s="76"/>
      <c r="U2286" s="76"/>
      <c r="V2286" s="76"/>
      <c r="W2286" s="76"/>
      <c r="X2286" s="76"/>
      <c r="Y2286" s="76"/>
      <c r="Z2286" s="76"/>
      <c r="AA2286" s="76"/>
      <c r="AB2286" s="76"/>
      <c r="AC2286" s="76"/>
      <c r="AD2286" s="76"/>
      <c r="AE2286" s="76"/>
      <c r="AF2286" s="76"/>
      <c r="AG2286" s="76"/>
      <c r="AH2286" s="76"/>
      <c r="AI2286" s="76"/>
      <c r="AJ2286" s="76"/>
      <c r="AK2286" s="76"/>
      <c r="AL2286" s="76"/>
      <c r="AM2286" s="76"/>
      <c r="AN2286" s="76"/>
      <c r="AO2286" s="76"/>
      <c r="AP2286" s="76"/>
      <c r="AQ2286" s="76"/>
      <c r="AR2286" s="76"/>
      <c r="AS2286" s="76"/>
      <c r="AT2286" s="76"/>
      <c r="AU2286" s="76"/>
      <c r="AV2286" s="76"/>
      <c r="AW2286" s="76"/>
      <c r="AX2286" s="76"/>
      <c r="AY2286" s="76"/>
      <c r="AZ2286" s="76"/>
      <c r="BA2286" s="76"/>
      <c r="BB2286" s="76"/>
      <c r="BC2286" s="76"/>
      <c r="BD2286" s="76"/>
      <c r="BE2286" s="76"/>
      <c r="BF2286" s="76"/>
      <c r="BG2286" s="76"/>
      <c r="BH2286" s="76"/>
      <c r="BI2286" s="76"/>
      <c r="BJ2286" s="76"/>
      <c r="BK2286" s="76"/>
      <c r="BL2286" s="76"/>
      <c r="BM2286" s="76"/>
      <c r="BN2286" s="76"/>
      <c r="BO2286" s="76"/>
      <c r="BP2286" s="76"/>
      <c r="BQ2286" s="76"/>
      <c r="BR2286" s="76"/>
      <c r="BS2286" s="76"/>
      <c r="BT2286" s="76"/>
      <c r="BU2286" s="76"/>
      <c r="BV2286" s="76"/>
      <c r="BW2286" s="76"/>
      <c r="BX2286" s="76"/>
      <c r="BY2286" s="76"/>
      <c r="BZ2286" s="76"/>
      <c r="CA2286" s="76"/>
      <c r="CB2286" s="76"/>
      <c r="CC2286" s="76"/>
      <c r="CD2286" s="76"/>
      <c r="CE2286" s="76"/>
      <c r="CF2286" s="76"/>
      <c r="CG2286" s="76"/>
      <c r="CH2286" s="76"/>
      <c r="CI2286" s="76"/>
      <c r="CJ2286" s="76"/>
      <c r="CK2286" s="76"/>
      <c r="CL2286" s="76"/>
    </row>
    <row r="2287" spans="2:90" x14ac:dyDescent="0.4">
      <c r="B2287" s="8" t="str">
        <f>B2272</f>
        <v>Secondary revenue driver</v>
      </c>
      <c r="D2287" t="s">
        <v>768</v>
      </c>
      <c r="E2287" s="8" t="str">
        <f t="shared" si="2897"/>
        <v>2287 UEREV - S</v>
      </c>
      <c r="G2287" t="s">
        <v>332</v>
      </c>
      <c r="H2287" s="12"/>
      <c r="I2287" s="60"/>
      <c r="J2287" s="60"/>
      <c r="K2287" s="15"/>
      <c r="L2287" s="15"/>
      <c r="M2287" s="15"/>
      <c r="N2287" s="15"/>
      <c r="O2287" s="15"/>
      <c r="P2287" s="15"/>
      <c r="R2287" s="15"/>
      <c r="S2287" s="199" t="str">
        <f t="shared" ref="S2287" si="2904">ADDRESS(ROW(S2280),COLUMN(S2280),2)</f>
        <v>S$2280</v>
      </c>
      <c r="T2287" s="199" t="str">
        <f t="shared" ref="T2287:AX2287" si="2905">ADDRESS(ROW(T2280),COLUMN(T2280),2)</f>
        <v>T$2280</v>
      </c>
      <c r="U2287" s="199" t="str">
        <f t="shared" si="2905"/>
        <v>U$2280</v>
      </c>
      <c r="V2287" s="199" t="str">
        <f t="shared" si="2905"/>
        <v>V$2280</v>
      </c>
      <c r="W2287" s="199" t="str">
        <f t="shared" si="2905"/>
        <v>W$2280</v>
      </c>
      <c r="X2287" s="199" t="str">
        <f t="shared" si="2905"/>
        <v>X$2280</v>
      </c>
      <c r="Y2287" s="199" t="str">
        <f t="shared" si="2905"/>
        <v>Y$2280</v>
      </c>
      <c r="Z2287" s="199" t="str">
        <f t="shared" si="2905"/>
        <v>Z$2280</v>
      </c>
      <c r="AA2287" s="199" t="str">
        <f t="shared" si="2905"/>
        <v>AA$2280</v>
      </c>
      <c r="AB2287" s="199" t="str">
        <f t="shared" si="2905"/>
        <v>AB$2280</v>
      </c>
      <c r="AC2287" s="199" t="str">
        <f t="shared" si="2905"/>
        <v>AC$2280</v>
      </c>
      <c r="AD2287" s="199" t="str">
        <f t="shared" si="2905"/>
        <v>AD$2280</v>
      </c>
      <c r="AE2287" s="199" t="str">
        <f t="shared" si="2905"/>
        <v>AE$2280</v>
      </c>
      <c r="AF2287" s="199" t="str">
        <f t="shared" si="2905"/>
        <v>AF$2280</v>
      </c>
      <c r="AG2287" s="199" t="str">
        <f t="shared" si="2905"/>
        <v>AG$2280</v>
      </c>
      <c r="AH2287" s="199" t="str">
        <f t="shared" si="2905"/>
        <v>AH$2280</v>
      </c>
      <c r="AI2287" s="199" t="str">
        <f t="shared" si="2905"/>
        <v>AI$2280</v>
      </c>
      <c r="AJ2287" s="199" t="str">
        <f t="shared" si="2905"/>
        <v>AJ$2280</v>
      </c>
      <c r="AK2287" s="199" t="str">
        <f t="shared" si="2905"/>
        <v>AK$2280</v>
      </c>
      <c r="AL2287" s="199" t="str">
        <f t="shared" si="2905"/>
        <v>AL$2280</v>
      </c>
      <c r="AM2287" s="199" t="str">
        <f t="shared" si="2905"/>
        <v>AM$2280</v>
      </c>
      <c r="AN2287" s="199" t="str">
        <f t="shared" si="2905"/>
        <v>AN$2280</v>
      </c>
      <c r="AO2287" s="199" t="str">
        <f t="shared" si="2905"/>
        <v>AO$2280</v>
      </c>
      <c r="AP2287" s="199" t="str">
        <f t="shared" si="2905"/>
        <v>AP$2280</v>
      </c>
      <c r="AQ2287" s="199" t="str">
        <f t="shared" si="2905"/>
        <v>AQ$2280</v>
      </c>
      <c r="AR2287" s="199" t="str">
        <f t="shared" si="2905"/>
        <v>AR$2280</v>
      </c>
      <c r="AS2287" s="199" t="str">
        <f t="shared" si="2905"/>
        <v>AS$2280</v>
      </c>
      <c r="AT2287" s="199" t="str">
        <f t="shared" si="2905"/>
        <v>AT$2280</v>
      </c>
      <c r="AU2287" s="199" t="str">
        <f t="shared" si="2905"/>
        <v>AU$2280</v>
      </c>
      <c r="AV2287" s="199" t="str">
        <f t="shared" si="2905"/>
        <v>AV$2280</v>
      </c>
      <c r="AW2287" s="199" t="str">
        <f t="shared" si="2905"/>
        <v>AW$2280</v>
      </c>
      <c r="AX2287" s="199" t="str">
        <f t="shared" si="2905"/>
        <v>AX$2280</v>
      </c>
      <c r="AY2287" s="199" t="str">
        <f t="shared" ref="AY2287:CD2287" si="2906">ADDRESS(ROW(AY2280),COLUMN(AY2280),2)</f>
        <v>AY$2280</v>
      </c>
      <c r="AZ2287" s="199" t="str">
        <f t="shared" si="2906"/>
        <v>AZ$2280</v>
      </c>
      <c r="BA2287" s="199" t="str">
        <f t="shared" si="2906"/>
        <v>BA$2280</v>
      </c>
      <c r="BB2287" s="199" t="str">
        <f t="shared" si="2906"/>
        <v>BB$2280</v>
      </c>
      <c r="BC2287" s="199" t="str">
        <f t="shared" si="2906"/>
        <v>BC$2280</v>
      </c>
      <c r="BD2287" s="199" t="str">
        <f t="shared" si="2906"/>
        <v>BD$2280</v>
      </c>
      <c r="BE2287" s="199" t="str">
        <f t="shared" si="2906"/>
        <v>BE$2280</v>
      </c>
      <c r="BF2287" s="199" t="str">
        <f t="shared" si="2906"/>
        <v>BF$2280</v>
      </c>
      <c r="BG2287" s="199" t="str">
        <f t="shared" si="2906"/>
        <v>BG$2280</v>
      </c>
      <c r="BH2287" s="199" t="str">
        <f t="shared" si="2906"/>
        <v>BH$2280</v>
      </c>
      <c r="BI2287" s="199" t="str">
        <f t="shared" si="2906"/>
        <v>BI$2280</v>
      </c>
      <c r="BJ2287" s="199" t="str">
        <f t="shared" si="2906"/>
        <v>BJ$2280</v>
      </c>
      <c r="BK2287" s="199" t="str">
        <f t="shared" si="2906"/>
        <v>BK$2280</v>
      </c>
      <c r="BL2287" s="199" t="str">
        <f t="shared" si="2906"/>
        <v>BL$2280</v>
      </c>
      <c r="BM2287" s="199" t="str">
        <f t="shared" si="2906"/>
        <v>BM$2280</v>
      </c>
      <c r="BN2287" s="199" t="str">
        <f t="shared" si="2906"/>
        <v>BN$2280</v>
      </c>
      <c r="BO2287" s="199" t="str">
        <f t="shared" si="2906"/>
        <v>BO$2280</v>
      </c>
      <c r="BP2287" s="199" t="str">
        <f t="shared" si="2906"/>
        <v>BP$2280</v>
      </c>
      <c r="BQ2287" s="199" t="str">
        <f t="shared" si="2906"/>
        <v>BQ$2280</v>
      </c>
      <c r="BR2287" s="199" t="str">
        <f t="shared" si="2906"/>
        <v>BR$2280</v>
      </c>
      <c r="BS2287" s="199" t="str">
        <f t="shared" si="2906"/>
        <v>BS$2280</v>
      </c>
      <c r="BT2287" s="199" t="str">
        <f t="shared" si="2906"/>
        <v>BT$2280</v>
      </c>
      <c r="BU2287" s="199" t="str">
        <f t="shared" si="2906"/>
        <v>BU$2280</v>
      </c>
      <c r="BV2287" s="199" t="str">
        <f t="shared" si="2906"/>
        <v>BV$2280</v>
      </c>
      <c r="BW2287" s="199" t="str">
        <f t="shared" si="2906"/>
        <v>BW$2280</v>
      </c>
      <c r="BX2287" s="199" t="str">
        <f t="shared" si="2906"/>
        <v>BX$2280</v>
      </c>
      <c r="BY2287" s="199" t="str">
        <f t="shared" si="2906"/>
        <v>BY$2280</v>
      </c>
      <c r="BZ2287" s="199" t="str">
        <f t="shared" si="2906"/>
        <v>BZ$2280</v>
      </c>
      <c r="CA2287" s="199" t="str">
        <f t="shared" si="2906"/>
        <v>CA$2280</v>
      </c>
      <c r="CB2287" s="199" t="str">
        <f t="shared" si="2906"/>
        <v>CB$2280</v>
      </c>
      <c r="CC2287" s="199" t="str">
        <f t="shared" si="2906"/>
        <v>CC$2280</v>
      </c>
      <c r="CD2287" s="199" t="str">
        <f t="shared" si="2906"/>
        <v>CD$2280</v>
      </c>
      <c r="CE2287" s="199" t="str">
        <f t="shared" ref="CE2287:CK2287" si="2907">ADDRESS(ROW(CE2280),COLUMN(CE2280),2)</f>
        <v>CE$2280</v>
      </c>
      <c r="CF2287" s="199" t="str">
        <f t="shared" si="2907"/>
        <v>CF$2280</v>
      </c>
      <c r="CG2287" s="199" t="str">
        <f t="shared" si="2907"/>
        <v>CG$2280</v>
      </c>
      <c r="CH2287" s="199" t="str">
        <f t="shared" si="2907"/>
        <v>CH$2280</v>
      </c>
      <c r="CI2287" s="199" t="str">
        <f t="shared" si="2907"/>
        <v>CI$2280</v>
      </c>
      <c r="CJ2287" s="199" t="str">
        <f t="shared" si="2907"/>
        <v>CJ$2280</v>
      </c>
      <c r="CK2287" s="199" t="str">
        <f t="shared" si="2907"/>
        <v>CK$2280</v>
      </c>
      <c r="CL2287" s="199" t="str">
        <f t="shared" ref="CL2287" si="2908">ADDRESS(ROW(CL2280),COLUMN(CL2280),2)</f>
        <v>CL$2280</v>
      </c>
    </row>
    <row r="2288" spans="2:90" x14ac:dyDescent="0.4">
      <c r="B2288" s="8" t="str">
        <f>B2273</f>
        <v>Secondary volume driver</v>
      </c>
      <c r="D2288" t="s">
        <v>768</v>
      </c>
      <c r="E2288" s="8" t="str">
        <f t="shared" si="2897"/>
        <v>2288 UEREV - S</v>
      </c>
      <c r="G2288" t="s">
        <v>332</v>
      </c>
      <c r="H2288" s="12"/>
      <c r="I2288" s="60"/>
      <c r="J2288" s="60"/>
      <c r="K2288" s="15"/>
      <c r="L2288" s="15"/>
      <c r="M2288" s="15"/>
      <c r="N2288" s="15"/>
      <c r="O2288" s="15"/>
      <c r="P2288" s="15"/>
      <c r="R2288" s="15"/>
      <c r="S2288" s="76" t="str">
        <f t="shared" ref="S2288" si="2909">S2273</f>
        <v>S$15</v>
      </c>
      <c r="T2288" s="76" t="str">
        <f t="shared" ref="T2288:AX2288" si="2910">T2273</f>
        <v>T$15</v>
      </c>
      <c r="U2288" s="76" t="str">
        <f t="shared" si="2910"/>
        <v>U$15</v>
      </c>
      <c r="V2288" s="76" t="str">
        <f t="shared" si="2910"/>
        <v>V$15</v>
      </c>
      <c r="W2288" s="76" t="str">
        <f t="shared" si="2910"/>
        <v>W$15</v>
      </c>
      <c r="X2288" s="76" t="str">
        <f t="shared" si="2910"/>
        <v>X$15</v>
      </c>
      <c r="Y2288" s="76" t="str">
        <f t="shared" si="2910"/>
        <v>Y$15</v>
      </c>
      <c r="Z2288" s="76" t="str">
        <f t="shared" si="2910"/>
        <v>Z$15</v>
      </c>
      <c r="AA2288" s="76" t="str">
        <f t="shared" si="2910"/>
        <v>AA$15</v>
      </c>
      <c r="AB2288" s="76" t="str">
        <f t="shared" si="2910"/>
        <v>AB$15</v>
      </c>
      <c r="AC2288" s="76" t="str">
        <f t="shared" si="2910"/>
        <v>AC$15</v>
      </c>
      <c r="AD2288" s="76" t="str">
        <f t="shared" si="2910"/>
        <v>AD$15</v>
      </c>
      <c r="AE2288" s="76" t="str">
        <f t="shared" si="2910"/>
        <v>AE$15</v>
      </c>
      <c r="AF2288" s="76" t="str">
        <f t="shared" si="2910"/>
        <v>AF$15</v>
      </c>
      <c r="AG2288" s="76" t="str">
        <f t="shared" si="2910"/>
        <v>AG$15</v>
      </c>
      <c r="AH2288" s="76" t="str">
        <f t="shared" si="2910"/>
        <v>AH$15</v>
      </c>
      <c r="AI2288" s="76" t="str">
        <f t="shared" si="2910"/>
        <v>AI$15</v>
      </c>
      <c r="AJ2288" s="76" t="str">
        <f t="shared" si="2910"/>
        <v>AJ$15</v>
      </c>
      <c r="AK2288" s="76" t="str">
        <f t="shared" si="2910"/>
        <v>AK$15</v>
      </c>
      <c r="AL2288" s="76" t="str">
        <f t="shared" si="2910"/>
        <v>AL$15</v>
      </c>
      <c r="AM2288" s="76" t="str">
        <f t="shared" si="2910"/>
        <v>AM$15</v>
      </c>
      <c r="AN2288" s="76" t="str">
        <f t="shared" si="2910"/>
        <v>AN$15</v>
      </c>
      <c r="AO2288" s="76" t="str">
        <f t="shared" si="2910"/>
        <v>AO$15</v>
      </c>
      <c r="AP2288" s="76" t="str">
        <f t="shared" si="2910"/>
        <v>AP$15</v>
      </c>
      <c r="AQ2288" s="76" t="str">
        <f t="shared" si="2910"/>
        <v>AQ$15</v>
      </c>
      <c r="AR2288" s="76" t="str">
        <f t="shared" si="2910"/>
        <v>AR$15</v>
      </c>
      <c r="AS2288" s="76" t="str">
        <f t="shared" si="2910"/>
        <v>AS$15</v>
      </c>
      <c r="AT2288" s="76" t="str">
        <f t="shared" si="2910"/>
        <v>AT$15</v>
      </c>
      <c r="AU2288" s="76" t="str">
        <f t="shared" si="2910"/>
        <v>AU$15</v>
      </c>
      <c r="AV2288" s="76" t="str">
        <f t="shared" si="2910"/>
        <v>AV$15</v>
      </c>
      <c r="AW2288" s="76" t="str">
        <f t="shared" si="2910"/>
        <v>AW$15</v>
      </c>
      <c r="AX2288" s="76" t="str">
        <f t="shared" si="2910"/>
        <v>AX$15</v>
      </c>
      <c r="AY2288" s="76" t="str">
        <f t="shared" ref="AY2288:CD2288" si="2911">AY2273</f>
        <v>AY$15</v>
      </c>
      <c r="AZ2288" s="76" t="str">
        <f t="shared" si="2911"/>
        <v>AZ$15</v>
      </c>
      <c r="BA2288" s="76" t="str">
        <f t="shared" si="2911"/>
        <v>BA$15</v>
      </c>
      <c r="BB2288" s="76" t="str">
        <f t="shared" si="2911"/>
        <v>BB$15</v>
      </c>
      <c r="BC2288" s="76" t="str">
        <f t="shared" si="2911"/>
        <v>BC$15</v>
      </c>
      <c r="BD2288" s="76" t="str">
        <f t="shared" si="2911"/>
        <v>BD$15</v>
      </c>
      <c r="BE2288" s="76" t="str">
        <f t="shared" si="2911"/>
        <v>BE$15</v>
      </c>
      <c r="BF2288" s="76" t="str">
        <f t="shared" si="2911"/>
        <v>BF$15</v>
      </c>
      <c r="BG2288" s="76" t="str">
        <f t="shared" si="2911"/>
        <v>BG$15</v>
      </c>
      <c r="BH2288" s="76" t="str">
        <f t="shared" si="2911"/>
        <v>BH$15</v>
      </c>
      <c r="BI2288" s="76" t="str">
        <f t="shared" si="2911"/>
        <v>BI$15</v>
      </c>
      <c r="BJ2288" s="76" t="str">
        <f t="shared" si="2911"/>
        <v>BJ$15</v>
      </c>
      <c r="BK2288" s="76" t="str">
        <f t="shared" si="2911"/>
        <v>BK$15</v>
      </c>
      <c r="BL2288" s="76" t="str">
        <f t="shared" si="2911"/>
        <v>BL$15</v>
      </c>
      <c r="BM2288" s="76" t="str">
        <f t="shared" si="2911"/>
        <v>BM$15</v>
      </c>
      <c r="BN2288" s="76" t="str">
        <f t="shared" si="2911"/>
        <v>BN$15</v>
      </c>
      <c r="BO2288" s="76" t="str">
        <f t="shared" si="2911"/>
        <v>BO$15</v>
      </c>
      <c r="BP2288" s="76" t="str">
        <f t="shared" si="2911"/>
        <v>BP$15</v>
      </c>
      <c r="BQ2288" s="76" t="str">
        <f t="shared" si="2911"/>
        <v>BQ$15</v>
      </c>
      <c r="BR2288" s="76" t="str">
        <f t="shared" si="2911"/>
        <v>BR$15</v>
      </c>
      <c r="BS2288" s="76" t="str">
        <f t="shared" si="2911"/>
        <v>BS$15</v>
      </c>
      <c r="BT2288" s="76" t="str">
        <f t="shared" si="2911"/>
        <v>BT$15</v>
      </c>
      <c r="BU2288" s="76" t="str">
        <f t="shared" si="2911"/>
        <v>BU$15</v>
      </c>
      <c r="BV2288" s="76" t="str">
        <f t="shared" si="2911"/>
        <v>BV$15</v>
      </c>
      <c r="BW2288" s="76" t="str">
        <f t="shared" si="2911"/>
        <v>BW$15</v>
      </c>
      <c r="BX2288" s="76" t="str">
        <f t="shared" si="2911"/>
        <v>BX$15</v>
      </c>
      <c r="BY2288" s="76" t="str">
        <f t="shared" si="2911"/>
        <v>BY$15</v>
      </c>
      <c r="BZ2288" s="76" t="str">
        <f t="shared" si="2911"/>
        <v>BZ$15</v>
      </c>
      <c r="CA2288" s="76" t="str">
        <f t="shared" si="2911"/>
        <v>CA$15</v>
      </c>
      <c r="CB2288" s="76" t="str">
        <f t="shared" si="2911"/>
        <v>CB$15</v>
      </c>
      <c r="CC2288" s="76" t="str">
        <f t="shared" si="2911"/>
        <v>CC$15</v>
      </c>
      <c r="CD2288" s="76" t="str">
        <f t="shared" si="2911"/>
        <v>CD$15</v>
      </c>
      <c r="CE2288" s="76" t="str">
        <f t="shared" ref="CE2288:CK2288" si="2912">CE2273</f>
        <v>CE$15</v>
      </c>
      <c r="CF2288" s="76" t="str">
        <f t="shared" si="2912"/>
        <v>CF$15</v>
      </c>
      <c r="CG2288" s="76" t="str">
        <f t="shared" si="2912"/>
        <v>CG$15</v>
      </c>
      <c r="CH2288" s="76" t="str">
        <f t="shared" si="2912"/>
        <v>CH$15</v>
      </c>
      <c r="CI2288" s="76" t="str">
        <f t="shared" si="2912"/>
        <v>CI$15</v>
      </c>
      <c r="CJ2288" s="76" t="str">
        <f t="shared" si="2912"/>
        <v>CJ$15</v>
      </c>
      <c r="CK2288" s="76" t="str">
        <f t="shared" si="2912"/>
        <v>CK$15</v>
      </c>
      <c r="CL2288" s="76" t="str">
        <f t="shared" ref="CL2288" si="2913">CL2273</f>
        <v>CL$15</v>
      </c>
    </row>
    <row r="2290" spans="2:90" x14ac:dyDescent="0.4">
      <c r="B2290" s="171" t="s">
        <v>490</v>
      </c>
      <c r="E2290" s="8"/>
      <c r="H2290" s="170"/>
      <c r="I2290" s="172"/>
      <c r="J2290" s="172"/>
      <c r="K2290" s="193"/>
      <c r="L2290" s="193"/>
      <c r="M2290" s="193"/>
      <c r="N2290" s="193"/>
      <c r="O2290" s="193"/>
      <c r="P2290" s="193"/>
      <c r="R2290" s="194"/>
      <c r="S2290" s="170"/>
      <c r="T2290" s="170"/>
      <c r="U2290" s="170"/>
      <c r="V2290" s="170"/>
      <c r="W2290" s="170"/>
      <c r="X2290" s="170"/>
      <c r="Y2290" s="170"/>
      <c r="Z2290" s="170"/>
      <c r="AA2290" s="170"/>
      <c r="AB2290" s="170"/>
      <c r="AC2290" s="170"/>
      <c r="AD2290" s="170"/>
      <c r="AE2290" s="170"/>
      <c r="AF2290" s="170"/>
      <c r="AG2290" s="170"/>
      <c r="AH2290" s="170"/>
      <c r="AI2290" s="170"/>
      <c r="AJ2290" s="170"/>
      <c r="AK2290" s="170"/>
      <c r="AL2290" s="170"/>
      <c r="AM2290" s="170"/>
      <c r="AN2290" s="170"/>
      <c r="AO2290" s="170"/>
      <c r="AP2290" s="170"/>
      <c r="AQ2290" s="170"/>
      <c r="AR2290" s="170"/>
      <c r="AS2290" s="170"/>
      <c r="AT2290" s="170"/>
      <c r="AU2290" s="170"/>
      <c r="AV2290" s="170"/>
      <c r="AW2290" s="170"/>
      <c r="AX2290" s="170"/>
      <c r="AY2290" s="170"/>
      <c r="AZ2290" s="170"/>
      <c r="BA2290" s="170"/>
      <c r="BB2290" s="170"/>
      <c r="BC2290" s="170"/>
      <c r="BD2290" s="170"/>
      <c r="BE2290" s="170"/>
      <c r="BF2290" s="170"/>
      <c r="BG2290" s="170"/>
      <c r="BH2290" s="170"/>
      <c r="BI2290" s="170"/>
      <c r="BJ2290" s="170"/>
      <c r="BK2290" s="170"/>
      <c r="BL2290" s="170"/>
      <c r="BM2290" s="170"/>
      <c r="BN2290" s="170"/>
      <c r="BO2290" s="170"/>
      <c r="BP2290" s="170"/>
      <c r="BQ2290" s="170"/>
      <c r="BR2290" s="170"/>
      <c r="BS2290" s="170"/>
      <c r="BT2290" s="170"/>
      <c r="BU2290" s="170"/>
      <c r="BV2290" s="170"/>
      <c r="BW2290" s="170"/>
      <c r="BX2290" s="170"/>
      <c r="BY2290" s="170"/>
      <c r="BZ2290" s="170"/>
      <c r="CA2290" s="170"/>
      <c r="CB2290" s="170"/>
      <c r="CC2290" s="170"/>
      <c r="CD2290" s="170"/>
      <c r="CE2290" s="170"/>
      <c r="CF2290" s="170"/>
      <c r="CG2290" s="170"/>
      <c r="CH2290" s="170"/>
      <c r="CI2290" s="170"/>
      <c r="CJ2290" s="170"/>
      <c r="CK2290" s="170"/>
      <c r="CL2290" s="170"/>
    </row>
    <row r="2291" spans="2:90" x14ac:dyDescent="0.4">
      <c r="B2291" s="171" t="s">
        <v>492</v>
      </c>
      <c r="E2291" s="8"/>
      <c r="H2291" s="170"/>
      <c r="I2291" s="172"/>
      <c r="J2291" s="172"/>
      <c r="K2291" s="193"/>
      <c r="L2291" s="193"/>
      <c r="M2291" s="193"/>
      <c r="N2291" s="193"/>
      <c r="O2291" s="193"/>
      <c r="P2291" s="193"/>
      <c r="R2291" s="194"/>
      <c r="S2291" s="170"/>
      <c r="T2291" s="170"/>
      <c r="U2291" s="170"/>
      <c r="V2291" s="170"/>
      <c r="W2291" s="170"/>
      <c r="X2291" s="170"/>
      <c r="Y2291" s="170"/>
      <c r="Z2291" s="170"/>
      <c r="AA2291" s="170"/>
      <c r="AB2291" s="170"/>
      <c r="AC2291" s="170"/>
      <c r="AD2291" s="170"/>
      <c r="AE2291" s="170"/>
      <c r="AF2291" s="170"/>
      <c r="AG2291" s="170"/>
      <c r="AH2291" s="170"/>
      <c r="AI2291" s="170"/>
      <c r="AJ2291" s="170"/>
      <c r="AK2291" s="170"/>
      <c r="AL2291" s="170"/>
      <c r="AM2291" s="170"/>
      <c r="AN2291" s="170"/>
      <c r="AO2291" s="170"/>
      <c r="AP2291" s="170"/>
      <c r="AQ2291" s="170"/>
      <c r="AR2291" s="170"/>
      <c r="AS2291" s="170"/>
      <c r="AT2291" s="170"/>
      <c r="AU2291" s="170"/>
      <c r="AV2291" s="170"/>
      <c r="AW2291" s="170"/>
      <c r="AX2291" s="170"/>
      <c r="AY2291" s="170"/>
      <c r="AZ2291" s="170"/>
      <c r="BA2291" s="170"/>
      <c r="BB2291" s="170"/>
      <c r="BC2291" s="170"/>
      <c r="BD2291" s="170"/>
      <c r="BE2291" s="170"/>
      <c r="BF2291" s="170"/>
      <c r="BG2291" s="170"/>
      <c r="BH2291" s="170"/>
      <c r="BI2291" s="170"/>
      <c r="BJ2291" s="170"/>
      <c r="BK2291" s="170"/>
      <c r="BL2291" s="170"/>
      <c r="BM2291" s="170"/>
      <c r="BN2291" s="170"/>
      <c r="BO2291" s="170"/>
      <c r="BP2291" s="170"/>
      <c r="BQ2291" s="170"/>
      <c r="BR2291" s="170"/>
      <c r="BS2291" s="170"/>
      <c r="BT2291" s="170"/>
      <c r="BU2291" s="170"/>
      <c r="BV2291" s="170"/>
      <c r="BW2291" s="170"/>
      <c r="BX2291" s="170"/>
      <c r="BY2291" s="170"/>
      <c r="BZ2291" s="170"/>
      <c r="CA2291" s="170"/>
      <c r="CB2291" s="170"/>
      <c r="CC2291" s="170"/>
      <c r="CD2291" s="170"/>
      <c r="CE2291" s="170"/>
      <c r="CF2291" s="170"/>
      <c r="CG2291" s="170"/>
      <c r="CH2291" s="170"/>
      <c r="CI2291" s="170"/>
      <c r="CJ2291" s="170"/>
      <c r="CK2291" s="170"/>
      <c r="CL2291" s="170"/>
    </row>
    <row r="2292" spans="2:90" x14ac:dyDescent="0.4">
      <c r="B2292" s="171" t="s">
        <v>461</v>
      </c>
      <c r="E2292" s="8"/>
      <c r="H2292" s="170"/>
      <c r="I2292" s="172"/>
      <c r="J2292" s="172"/>
      <c r="K2292" s="193"/>
      <c r="L2292" s="193"/>
      <c r="M2292" s="193"/>
      <c r="N2292" s="193"/>
      <c r="O2292" s="193"/>
      <c r="P2292" s="193"/>
      <c r="R2292" s="194"/>
      <c r="S2292" s="195" t="str">
        <f t="shared" ref="S2292:AX2292" si="2914">S$16</f>
        <v>S$12</v>
      </c>
      <c r="T2292" s="195" t="str">
        <f t="shared" si="2914"/>
        <v>T$12</v>
      </c>
      <c r="U2292" s="195" t="str">
        <f t="shared" si="2914"/>
        <v>U$12</v>
      </c>
      <c r="V2292" s="195" t="str">
        <f t="shared" si="2914"/>
        <v>V$12</v>
      </c>
      <c r="W2292" s="195" t="str">
        <f t="shared" si="2914"/>
        <v>W$12</v>
      </c>
      <c r="X2292" s="195" t="str">
        <f t="shared" si="2914"/>
        <v>X$12</v>
      </c>
      <c r="Y2292" s="195" t="str">
        <f t="shared" si="2914"/>
        <v>Y$12</v>
      </c>
      <c r="Z2292" s="195" t="str">
        <f t="shared" si="2914"/>
        <v>Z$12</v>
      </c>
      <c r="AA2292" s="195" t="str">
        <f t="shared" si="2914"/>
        <v>AA$12</v>
      </c>
      <c r="AB2292" s="195" t="str">
        <f t="shared" si="2914"/>
        <v>AB$12</v>
      </c>
      <c r="AC2292" s="195" t="str">
        <f t="shared" si="2914"/>
        <v>AC$12</v>
      </c>
      <c r="AD2292" s="195" t="str">
        <f t="shared" si="2914"/>
        <v>AD$12</v>
      </c>
      <c r="AE2292" s="195" t="str">
        <f t="shared" si="2914"/>
        <v>AE$12</v>
      </c>
      <c r="AF2292" s="195" t="str">
        <f t="shared" si="2914"/>
        <v>AF$12</v>
      </c>
      <c r="AG2292" s="195" t="str">
        <f t="shared" si="2914"/>
        <v>AG$12</v>
      </c>
      <c r="AH2292" s="195" t="str">
        <f t="shared" si="2914"/>
        <v>AH$12</v>
      </c>
      <c r="AI2292" s="195" t="str">
        <f t="shared" si="2914"/>
        <v>AI$12</v>
      </c>
      <c r="AJ2292" s="195" t="str">
        <f t="shared" si="2914"/>
        <v>AJ$12</v>
      </c>
      <c r="AK2292" s="195" t="str">
        <f t="shared" si="2914"/>
        <v>AK$12</v>
      </c>
      <c r="AL2292" s="195" t="str">
        <f t="shared" si="2914"/>
        <v>AL$12</v>
      </c>
      <c r="AM2292" s="195" t="str">
        <f t="shared" si="2914"/>
        <v>AM$12</v>
      </c>
      <c r="AN2292" s="195" t="str">
        <f t="shared" si="2914"/>
        <v>AN$12</v>
      </c>
      <c r="AO2292" s="195" t="str">
        <f t="shared" si="2914"/>
        <v>AO$12</v>
      </c>
      <c r="AP2292" s="195" t="str">
        <f t="shared" si="2914"/>
        <v>AP$12</v>
      </c>
      <c r="AQ2292" s="195" t="str">
        <f t="shared" si="2914"/>
        <v>AQ$12</v>
      </c>
      <c r="AR2292" s="195" t="str">
        <f t="shared" si="2914"/>
        <v>AR$12</v>
      </c>
      <c r="AS2292" s="195" t="str">
        <f t="shared" si="2914"/>
        <v>AS$12</v>
      </c>
      <c r="AT2292" s="195" t="str">
        <f t="shared" si="2914"/>
        <v>AT$12</v>
      </c>
      <c r="AU2292" s="195" t="str">
        <f t="shared" si="2914"/>
        <v>AU$12</v>
      </c>
      <c r="AV2292" s="195" t="str">
        <f t="shared" si="2914"/>
        <v>AV$12</v>
      </c>
      <c r="AW2292" s="195" t="str">
        <f t="shared" si="2914"/>
        <v>AW$12</v>
      </c>
      <c r="AX2292" s="195" t="str">
        <f t="shared" si="2914"/>
        <v>AX$12</v>
      </c>
      <c r="AY2292" s="195" t="str">
        <f t="shared" ref="AY2292:CD2292" si="2915">AY$16</f>
        <v>AY$12</v>
      </c>
      <c r="AZ2292" s="195" t="str">
        <f t="shared" si="2915"/>
        <v>AZ$12</v>
      </c>
      <c r="BA2292" s="195" t="str">
        <f t="shared" si="2915"/>
        <v>BA$12</v>
      </c>
      <c r="BB2292" s="195" t="str">
        <f t="shared" si="2915"/>
        <v>BB$12</v>
      </c>
      <c r="BC2292" s="195" t="str">
        <f t="shared" si="2915"/>
        <v>BC$12</v>
      </c>
      <c r="BD2292" s="195" t="str">
        <f t="shared" si="2915"/>
        <v>BD$12</v>
      </c>
      <c r="BE2292" s="195" t="str">
        <f t="shared" si="2915"/>
        <v>BE$12</v>
      </c>
      <c r="BF2292" s="195" t="str">
        <f t="shared" si="2915"/>
        <v>BF$12</v>
      </c>
      <c r="BG2292" s="195" t="str">
        <f t="shared" si="2915"/>
        <v>BG$12</v>
      </c>
      <c r="BH2292" s="195" t="str">
        <f t="shared" si="2915"/>
        <v>BH$12</v>
      </c>
      <c r="BI2292" s="195" t="str">
        <f t="shared" si="2915"/>
        <v>BI$12</v>
      </c>
      <c r="BJ2292" s="195" t="str">
        <f t="shared" si="2915"/>
        <v>BJ$12</v>
      </c>
      <c r="BK2292" s="195" t="str">
        <f t="shared" si="2915"/>
        <v>BK$12</v>
      </c>
      <c r="BL2292" s="195" t="str">
        <f t="shared" si="2915"/>
        <v>BL$12</v>
      </c>
      <c r="BM2292" s="195" t="str">
        <f t="shared" si="2915"/>
        <v>BM$12</v>
      </c>
      <c r="BN2292" s="195" t="str">
        <f t="shared" si="2915"/>
        <v>BN$12</v>
      </c>
      <c r="BO2292" s="195" t="str">
        <f t="shared" si="2915"/>
        <v>BO$12</v>
      </c>
      <c r="BP2292" s="195" t="str">
        <f t="shared" si="2915"/>
        <v>BP$12</v>
      </c>
      <c r="BQ2292" s="195" t="str">
        <f t="shared" si="2915"/>
        <v>BQ$12</v>
      </c>
      <c r="BR2292" s="195" t="str">
        <f t="shared" si="2915"/>
        <v>BR$12</v>
      </c>
      <c r="BS2292" s="195" t="str">
        <f t="shared" si="2915"/>
        <v>BS$12</v>
      </c>
      <c r="BT2292" s="195" t="str">
        <f t="shared" si="2915"/>
        <v>BT$12</v>
      </c>
      <c r="BU2292" s="195" t="str">
        <f t="shared" si="2915"/>
        <v>BU$12</v>
      </c>
      <c r="BV2292" s="195" t="str">
        <f t="shared" si="2915"/>
        <v>BV$12</v>
      </c>
      <c r="BW2292" s="195" t="str">
        <f t="shared" si="2915"/>
        <v>BW$12</v>
      </c>
      <c r="BX2292" s="195" t="str">
        <f t="shared" si="2915"/>
        <v>BX$12</v>
      </c>
      <c r="BY2292" s="195" t="str">
        <f t="shared" si="2915"/>
        <v>BY$12</v>
      </c>
      <c r="BZ2292" s="195" t="str">
        <f t="shared" si="2915"/>
        <v>BZ$12</v>
      </c>
      <c r="CA2292" s="195" t="str">
        <f t="shared" si="2915"/>
        <v>CA$12</v>
      </c>
      <c r="CB2292" s="195" t="str">
        <f t="shared" si="2915"/>
        <v>CB$12</v>
      </c>
      <c r="CC2292" s="195" t="str">
        <f t="shared" si="2915"/>
        <v>CC$12</v>
      </c>
      <c r="CD2292" s="195" t="str">
        <f t="shared" si="2915"/>
        <v>CD$12</v>
      </c>
      <c r="CE2292" s="195" t="str">
        <f t="shared" ref="CE2292:CL2292" si="2916">CE$16</f>
        <v>CE$12</v>
      </c>
      <c r="CF2292" s="195" t="str">
        <f t="shared" si="2916"/>
        <v>CF$12</v>
      </c>
      <c r="CG2292" s="195" t="str">
        <f t="shared" si="2916"/>
        <v>CG$12</v>
      </c>
      <c r="CH2292" s="195" t="str">
        <f t="shared" si="2916"/>
        <v>CH$12</v>
      </c>
      <c r="CI2292" s="195" t="str">
        <f t="shared" si="2916"/>
        <v>CI$12</v>
      </c>
      <c r="CJ2292" s="195" t="str">
        <f t="shared" si="2916"/>
        <v>CJ$12</v>
      </c>
      <c r="CK2292" s="195" t="str">
        <f t="shared" si="2916"/>
        <v>CK$12</v>
      </c>
      <c r="CL2292" s="195" t="str">
        <f t="shared" si="2916"/>
        <v>CL$12</v>
      </c>
    </row>
    <row r="2293" spans="2:90" x14ac:dyDescent="0.4">
      <c r="B2293" s="171" t="s">
        <v>462</v>
      </c>
      <c r="E2293" s="8"/>
      <c r="H2293" s="196"/>
      <c r="I2293" s="197"/>
      <c r="J2293" s="197"/>
      <c r="K2293" s="198"/>
      <c r="L2293" s="198"/>
      <c r="M2293" s="198"/>
      <c r="N2293" s="198"/>
      <c r="O2293" s="198"/>
      <c r="P2293" s="198"/>
      <c r="R2293" s="198"/>
      <c r="S2293" s="195" t="str">
        <f t="shared" ref="S2293:AX2293" si="2917">S$17</f>
        <v>S$13</v>
      </c>
      <c r="T2293" s="195" t="str">
        <f t="shared" si="2917"/>
        <v>T$13</v>
      </c>
      <c r="U2293" s="195" t="str">
        <f t="shared" si="2917"/>
        <v>U$13</v>
      </c>
      <c r="V2293" s="195" t="str">
        <f t="shared" si="2917"/>
        <v>V$13</v>
      </c>
      <c r="W2293" s="195" t="str">
        <f t="shared" si="2917"/>
        <v>W$13</v>
      </c>
      <c r="X2293" s="195" t="str">
        <f t="shared" si="2917"/>
        <v>X$13</v>
      </c>
      <c r="Y2293" s="195" t="str">
        <f t="shared" si="2917"/>
        <v>Y$13</v>
      </c>
      <c r="Z2293" s="195" t="str">
        <f t="shared" si="2917"/>
        <v>Z$13</v>
      </c>
      <c r="AA2293" s="195" t="str">
        <f t="shared" si="2917"/>
        <v>AA$13</v>
      </c>
      <c r="AB2293" s="195" t="str">
        <f t="shared" si="2917"/>
        <v>AB$13</v>
      </c>
      <c r="AC2293" s="195" t="str">
        <f t="shared" si="2917"/>
        <v>AC$13</v>
      </c>
      <c r="AD2293" s="195" t="str">
        <f t="shared" si="2917"/>
        <v>AD$13</v>
      </c>
      <c r="AE2293" s="195" t="str">
        <f t="shared" si="2917"/>
        <v>AE$13</v>
      </c>
      <c r="AF2293" s="195" t="str">
        <f t="shared" si="2917"/>
        <v>AF$13</v>
      </c>
      <c r="AG2293" s="195" t="str">
        <f t="shared" si="2917"/>
        <v>AG$13</v>
      </c>
      <c r="AH2293" s="195" t="str">
        <f t="shared" si="2917"/>
        <v>AH$13</v>
      </c>
      <c r="AI2293" s="195" t="str">
        <f t="shared" si="2917"/>
        <v>AI$13</v>
      </c>
      <c r="AJ2293" s="195" t="str">
        <f t="shared" si="2917"/>
        <v>AJ$13</v>
      </c>
      <c r="AK2293" s="195" t="str">
        <f t="shared" si="2917"/>
        <v>AK$13</v>
      </c>
      <c r="AL2293" s="195" t="str">
        <f t="shared" si="2917"/>
        <v>AL$13</v>
      </c>
      <c r="AM2293" s="195" t="str">
        <f t="shared" si="2917"/>
        <v>AM$13</v>
      </c>
      <c r="AN2293" s="195" t="str">
        <f t="shared" si="2917"/>
        <v>AN$13</v>
      </c>
      <c r="AO2293" s="195" t="str">
        <f t="shared" si="2917"/>
        <v>AO$13</v>
      </c>
      <c r="AP2293" s="195" t="str">
        <f t="shared" si="2917"/>
        <v>AP$13</v>
      </c>
      <c r="AQ2293" s="195" t="str">
        <f t="shared" si="2917"/>
        <v>AQ$13</v>
      </c>
      <c r="AR2293" s="195" t="str">
        <f t="shared" si="2917"/>
        <v>AR$13</v>
      </c>
      <c r="AS2293" s="195" t="str">
        <f t="shared" si="2917"/>
        <v>AS$13</v>
      </c>
      <c r="AT2293" s="195" t="str">
        <f t="shared" si="2917"/>
        <v>AT$13</v>
      </c>
      <c r="AU2293" s="195" t="str">
        <f t="shared" si="2917"/>
        <v>AU$13</v>
      </c>
      <c r="AV2293" s="195" t="str">
        <f t="shared" si="2917"/>
        <v>AV$13</v>
      </c>
      <c r="AW2293" s="195" t="str">
        <f t="shared" si="2917"/>
        <v>AW$13</v>
      </c>
      <c r="AX2293" s="195" t="str">
        <f t="shared" si="2917"/>
        <v>AX$13</v>
      </c>
      <c r="AY2293" s="195" t="str">
        <f t="shared" ref="AY2293:CD2293" si="2918">AY$17</f>
        <v>AY$13</v>
      </c>
      <c r="AZ2293" s="195" t="str">
        <f t="shared" si="2918"/>
        <v>AZ$13</v>
      </c>
      <c r="BA2293" s="195" t="str">
        <f t="shared" si="2918"/>
        <v>BA$13</v>
      </c>
      <c r="BB2293" s="195" t="str">
        <f t="shared" si="2918"/>
        <v>BB$13</v>
      </c>
      <c r="BC2293" s="195" t="str">
        <f t="shared" si="2918"/>
        <v>BC$13</v>
      </c>
      <c r="BD2293" s="195" t="str">
        <f t="shared" si="2918"/>
        <v>BD$13</v>
      </c>
      <c r="BE2293" s="195" t="str">
        <f t="shared" si="2918"/>
        <v>BE$13</v>
      </c>
      <c r="BF2293" s="195" t="str">
        <f t="shared" si="2918"/>
        <v>BF$13</v>
      </c>
      <c r="BG2293" s="195" t="str">
        <f t="shared" si="2918"/>
        <v>BG$13</v>
      </c>
      <c r="BH2293" s="195" t="str">
        <f t="shared" si="2918"/>
        <v>BH$13</v>
      </c>
      <c r="BI2293" s="195" t="str">
        <f t="shared" si="2918"/>
        <v>BI$13</v>
      </c>
      <c r="BJ2293" s="195" t="str">
        <f t="shared" si="2918"/>
        <v>BJ$13</v>
      </c>
      <c r="BK2293" s="195" t="str">
        <f t="shared" si="2918"/>
        <v>BK$13</v>
      </c>
      <c r="BL2293" s="195" t="str">
        <f t="shared" si="2918"/>
        <v>BL$13</v>
      </c>
      <c r="BM2293" s="195" t="str">
        <f t="shared" si="2918"/>
        <v>BM$13</v>
      </c>
      <c r="BN2293" s="195" t="str">
        <f t="shared" si="2918"/>
        <v>BN$13</v>
      </c>
      <c r="BO2293" s="195" t="str">
        <f t="shared" si="2918"/>
        <v>BO$13</v>
      </c>
      <c r="BP2293" s="195" t="str">
        <f t="shared" si="2918"/>
        <v>BP$13</v>
      </c>
      <c r="BQ2293" s="195" t="str">
        <f t="shared" si="2918"/>
        <v>BQ$13</v>
      </c>
      <c r="BR2293" s="195" t="str">
        <f t="shared" si="2918"/>
        <v>BR$13</v>
      </c>
      <c r="BS2293" s="195" t="str">
        <f t="shared" si="2918"/>
        <v>BS$13</v>
      </c>
      <c r="BT2293" s="195" t="str">
        <f t="shared" si="2918"/>
        <v>BT$13</v>
      </c>
      <c r="BU2293" s="195" t="str">
        <f t="shared" si="2918"/>
        <v>BU$13</v>
      </c>
      <c r="BV2293" s="195" t="str">
        <f t="shared" si="2918"/>
        <v>BV$13</v>
      </c>
      <c r="BW2293" s="195" t="str">
        <f t="shared" si="2918"/>
        <v>BW$13</v>
      </c>
      <c r="BX2293" s="195" t="str">
        <f t="shared" si="2918"/>
        <v>BX$13</v>
      </c>
      <c r="BY2293" s="195" t="str">
        <f t="shared" si="2918"/>
        <v>BY$13</v>
      </c>
      <c r="BZ2293" s="195" t="str">
        <f t="shared" si="2918"/>
        <v>BZ$13</v>
      </c>
      <c r="CA2293" s="195" t="str">
        <f t="shared" si="2918"/>
        <v>CA$13</v>
      </c>
      <c r="CB2293" s="195" t="str">
        <f t="shared" si="2918"/>
        <v>CB$13</v>
      </c>
      <c r="CC2293" s="195" t="str">
        <f t="shared" si="2918"/>
        <v>CC$13</v>
      </c>
      <c r="CD2293" s="195" t="str">
        <f t="shared" si="2918"/>
        <v>CD$13</v>
      </c>
      <c r="CE2293" s="195" t="str">
        <f t="shared" ref="CE2293:CL2293" si="2919">CE$17</f>
        <v>CE$13</v>
      </c>
      <c r="CF2293" s="195" t="str">
        <f t="shared" si="2919"/>
        <v>CF$13</v>
      </c>
      <c r="CG2293" s="195" t="str">
        <f t="shared" si="2919"/>
        <v>CG$13</v>
      </c>
      <c r="CH2293" s="195" t="str">
        <f t="shared" si="2919"/>
        <v>CH$13</v>
      </c>
      <c r="CI2293" s="195" t="str">
        <f t="shared" si="2919"/>
        <v>CI$13</v>
      </c>
      <c r="CJ2293" s="195" t="str">
        <f t="shared" si="2919"/>
        <v>CJ$13</v>
      </c>
      <c r="CK2293" s="195" t="str">
        <f t="shared" si="2919"/>
        <v>CK$13</v>
      </c>
      <c r="CL2293" s="195" t="str">
        <f t="shared" si="2919"/>
        <v>CL$13</v>
      </c>
    </row>
    <row r="2294" spans="2:90" x14ac:dyDescent="0.4">
      <c r="B2294" s="171" t="s">
        <v>491</v>
      </c>
      <c r="E2294" s="8"/>
      <c r="H2294" s="196"/>
      <c r="I2294" s="197"/>
      <c r="J2294" s="197"/>
      <c r="K2294" s="198"/>
      <c r="L2294" s="198"/>
      <c r="M2294" s="198"/>
      <c r="N2294" s="198"/>
      <c r="O2294" s="198"/>
      <c r="P2294" s="198"/>
      <c r="R2294" s="198"/>
      <c r="S2294" s="186"/>
      <c r="T2294" s="186"/>
      <c r="U2294" s="186"/>
      <c r="V2294" s="186"/>
      <c r="W2294" s="186"/>
      <c r="X2294" s="186"/>
      <c r="Y2294" s="186"/>
      <c r="Z2294" s="186"/>
      <c r="AA2294" s="186"/>
      <c r="AB2294" s="186"/>
      <c r="AC2294" s="186"/>
      <c r="AD2294" s="186"/>
      <c r="AE2294" s="186"/>
      <c r="AF2294" s="186"/>
      <c r="AG2294" s="186"/>
      <c r="AH2294" s="186"/>
      <c r="AI2294" s="186"/>
      <c r="AJ2294" s="186"/>
      <c r="AK2294" s="186"/>
      <c r="AL2294" s="186"/>
      <c r="AM2294" s="186"/>
      <c r="AN2294" s="186"/>
      <c r="AO2294" s="186"/>
      <c r="AP2294" s="186"/>
      <c r="AQ2294" s="186"/>
      <c r="AR2294" s="186"/>
      <c r="AS2294" s="186"/>
      <c r="AT2294" s="186"/>
      <c r="AU2294" s="186"/>
      <c r="AV2294" s="186"/>
      <c r="AW2294" s="186"/>
      <c r="AX2294" s="186"/>
      <c r="AY2294" s="186"/>
      <c r="AZ2294" s="186"/>
      <c r="BA2294" s="186"/>
      <c r="BB2294" s="186"/>
      <c r="BC2294" s="186"/>
      <c r="BD2294" s="186"/>
      <c r="BE2294" s="186"/>
      <c r="BF2294" s="186"/>
      <c r="BG2294" s="186"/>
      <c r="BH2294" s="186"/>
      <c r="BI2294" s="186"/>
      <c r="BJ2294" s="186"/>
      <c r="BK2294" s="186"/>
      <c r="BL2294" s="186"/>
      <c r="BM2294" s="186"/>
      <c r="BN2294" s="186"/>
      <c r="BO2294" s="186"/>
      <c r="BP2294" s="186"/>
      <c r="BQ2294" s="186"/>
      <c r="BR2294" s="186"/>
      <c r="BS2294" s="186"/>
      <c r="BT2294" s="186"/>
      <c r="BU2294" s="186"/>
      <c r="BV2294" s="186"/>
      <c r="BW2294" s="186"/>
      <c r="BX2294" s="186"/>
      <c r="BY2294" s="186"/>
      <c r="BZ2294" s="186"/>
      <c r="CA2294" s="186"/>
      <c r="CB2294" s="186"/>
      <c r="CC2294" s="186"/>
      <c r="CD2294" s="186"/>
      <c r="CE2294" s="186"/>
      <c r="CF2294" s="186"/>
      <c r="CG2294" s="186"/>
      <c r="CH2294" s="186"/>
      <c r="CI2294" s="186"/>
      <c r="CJ2294" s="186"/>
      <c r="CK2294" s="186"/>
      <c r="CL2294" s="186"/>
    </row>
    <row r="2295" spans="2:90" x14ac:dyDescent="0.4">
      <c r="B2295" s="171" t="s">
        <v>505</v>
      </c>
      <c r="E2295" s="8"/>
      <c r="H2295" s="196"/>
      <c r="I2295" s="197"/>
      <c r="J2295" s="197"/>
      <c r="K2295" s="198"/>
      <c r="L2295" s="198"/>
      <c r="M2295" s="198"/>
      <c r="N2295" s="198"/>
      <c r="O2295" s="198"/>
      <c r="P2295" s="198"/>
      <c r="R2295" s="198"/>
      <c r="S2295" s="186"/>
      <c r="T2295" s="186"/>
      <c r="U2295" s="186"/>
      <c r="V2295" s="186"/>
      <c r="W2295" s="186"/>
      <c r="X2295" s="186"/>
      <c r="Y2295" s="186"/>
      <c r="Z2295" s="186"/>
      <c r="AA2295" s="186"/>
      <c r="AB2295" s="186"/>
      <c r="AC2295" s="186"/>
      <c r="AD2295" s="186"/>
      <c r="AE2295" s="186"/>
      <c r="AF2295" s="186"/>
      <c r="AG2295" s="186"/>
      <c r="AH2295" s="186"/>
      <c r="AI2295" s="186"/>
      <c r="AJ2295" s="186"/>
      <c r="AK2295" s="186"/>
      <c r="AL2295" s="186"/>
      <c r="AM2295" s="186"/>
      <c r="AN2295" s="186"/>
      <c r="AO2295" s="186"/>
      <c r="AP2295" s="186"/>
      <c r="AQ2295" s="186"/>
      <c r="AR2295" s="186"/>
      <c r="AS2295" s="186"/>
      <c r="AT2295" s="186"/>
      <c r="AU2295" s="186"/>
      <c r="AV2295" s="186"/>
      <c r="AW2295" s="186"/>
      <c r="AX2295" s="186"/>
      <c r="AY2295" s="186"/>
      <c r="AZ2295" s="186"/>
      <c r="BA2295" s="186"/>
      <c r="BB2295" s="186"/>
      <c r="BC2295" s="186"/>
      <c r="BD2295" s="186"/>
      <c r="BE2295" s="186"/>
      <c r="BF2295" s="186"/>
      <c r="BG2295" s="186"/>
      <c r="BH2295" s="186"/>
      <c r="BI2295" s="186"/>
      <c r="BJ2295" s="186"/>
      <c r="BK2295" s="186"/>
      <c r="BL2295" s="186"/>
      <c r="BM2295" s="186"/>
      <c r="BN2295" s="186"/>
      <c r="BO2295" s="186"/>
      <c r="BP2295" s="186"/>
      <c r="BQ2295" s="186"/>
      <c r="BR2295" s="186"/>
      <c r="BS2295" s="186"/>
      <c r="BT2295" s="186"/>
      <c r="BU2295" s="186"/>
      <c r="BV2295" s="186"/>
      <c r="BW2295" s="186"/>
      <c r="BX2295" s="186"/>
      <c r="BY2295" s="186"/>
      <c r="BZ2295" s="186"/>
      <c r="CA2295" s="186"/>
      <c r="CB2295" s="186"/>
      <c r="CC2295" s="186"/>
      <c r="CD2295" s="186"/>
      <c r="CE2295" s="186"/>
      <c r="CF2295" s="186"/>
      <c r="CG2295" s="186"/>
      <c r="CH2295" s="186"/>
      <c r="CI2295" s="186"/>
      <c r="CJ2295" s="186"/>
      <c r="CK2295" s="186"/>
      <c r="CL2295" s="186"/>
    </row>
    <row r="2296" spans="2:90" x14ac:dyDescent="0.4">
      <c r="B2296" s="171" t="s">
        <v>463</v>
      </c>
      <c r="E2296" s="8"/>
      <c r="H2296" s="196"/>
      <c r="I2296" s="197"/>
      <c r="J2296" s="197"/>
      <c r="K2296" s="198"/>
      <c r="L2296" s="198"/>
      <c r="M2296" s="198"/>
      <c r="N2296" s="198"/>
      <c r="O2296" s="198"/>
      <c r="P2296" s="198"/>
      <c r="R2296" s="198"/>
      <c r="S2296" s="186" t="str">
        <f t="shared" ref="S2296:AX2296" si="2920">S$18</f>
        <v>S$14</v>
      </c>
      <c r="T2296" s="186" t="str">
        <f t="shared" si="2920"/>
        <v>T$14</v>
      </c>
      <c r="U2296" s="186" t="str">
        <f t="shared" si="2920"/>
        <v>U$14</v>
      </c>
      <c r="V2296" s="186" t="str">
        <f t="shared" si="2920"/>
        <v>V$14</v>
      </c>
      <c r="W2296" s="186" t="str">
        <f t="shared" si="2920"/>
        <v>W$14</v>
      </c>
      <c r="X2296" s="186" t="str">
        <f t="shared" si="2920"/>
        <v>X$14</v>
      </c>
      <c r="Y2296" s="186" t="str">
        <f t="shared" si="2920"/>
        <v>Y$14</v>
      </c>
      <c r="Z2296" s="186" t="str">
        <f t="shared" si="2920"/>
        <v>Z$14</v>
      </c>
      <c r="AA2296" s="186" t="str">
        <f t="shared" si="2920"/>
        <v>AA$14</v>
      </c>
      <c r="AB2296" s="186" t="str">
        <f t="shared" si="2920"/>
        <v>AB$14</v>
      </c>
      <c r="AC2296" s="186" t="str">
        <f t="shared" si="2920"/>
        <v>AC$14</v>
      </c>
      <c r="AD2296" s="186" t="str">
        <f t="shared" si="2920"/>
        <v>AD$14</v>
      </c>
      <c r="AE2296" s="186" t="str">
        <f t="shared" si="2920"/>
        <v>AE$14</v>
      </c>
      <c r="AF2296" s="186" t="str">
        <f t="shared" si="2920"/>
        <v>AF$14</v>
      </c>
      <c r="AG2296" s="186" t="str">
        <f t="shared" si="2920"/>
        <v>AG$14</v>
      </c>
      <c r="AH2296" s="186" t="str">
        <f t="shared" si="2920"/>
        <v>AH$14</v>
      </c>
      <c r="AI2296" s="186" t="str">
        <f t="shared" si="2920"/>
        <v>AI$14</v>
      </c>
      <c r="AJ2296" s="186" t="str">
        <f t="shared" si="2920"/>
        <v>AJ$14</v>
      </c>
      <c r="AK2296" s="186" t="str">
        <f t="shared" si="2920"/>
        <v>AK$14</v>
      </c>
      <c r="AL2296" s="186" t="str">
        <f t="shared" si="2920"/>
        <v>AL$14</v>
      </c>
      <c r="AM2296" s="186" t="str">
        <f t="shared" si="2920"/>
        <v>AM$14</v>
      </c>
      <c r="AN2296" s="186" t="str">
        <f t="shared" si="2920"/>
        <v>AN$14</v>
      </c>
      <c r="AO2296" s="186" t="str">
        <f t="shared" si="2920"/>
        <v>AO$14</v>
      </c>
      <c r="AP2296" s="186" t="str">
        <f t="shared" si="2920"/>
        <v>AP$14</v>
      </c>
      <c r="AQ2296" s="186" t="str">
        <f t="shared" si="2920"/>
        <v>AQ$14</v>
      </c>
      <c r="AR2296" s="186" t="str">
        <f t="shared" si="2920"/>
        <v>AR$14</v>
      </c>
      <c r="AS2296" s="186" t="str">
        <f t="shared" si="2920"/>
        <v>AS$14</v>
      </c>
      <c r="AT2296" s="186" t="str">
        <f t="shared" si="2920"/>
        <v>AT$14</v>
      </c>
      <c r="AU2296" s="186" t="str">
        <f t="shared" si="2920"/>
        <v>AU$14</v>
      </c>
      <c r="AV2296" s="186" t="str">
        <f t="shared" si="2920"/>
        <v>AV$14</v>
      </c>
      <c r="AW2296" s="186" t="str">
        <f t="shared" si="2920"/>
        <v>AW$14</v>
      </c>
      <c r="AX2296" s="186" t="str">
        <f t="shared" si="2920"/>
        <v>AX$14</v>
      </c>
      <c r="AY2296" s="186" t="str">
        <f t="shared" ref="AY2296:CD2296" si="2921">AY$18</f>
        <v>AY$14</v>
      </c>
      <c r="AZ2296" s="186" t="str">
        <f t="shared" si="2921"/>
        <v>AZ$14</v>
      </c>
      <c r="BA2296" s="186" t="str">
        <f t="shared" si="2921"/>
        <v>BA$14</v>
      </c>
      <c r="BB2296" s="186" t="str">
        <f t="shared" si="2921"/>
        <v>BB$14</v>
      </c>
      <c r="BC2296" s="186" t="str">
        <f t="shared" si="2921"/>
        <v>BC$14</v>
      </c>
      <c r="BD2296" s="186" t="str">
        <f t="shared" si="2921"/>
        <v>BD$14</v>
      </c>
      <c r="BE2296" s="186" t="str">
        <f t="shared" si="2921"/>
        <v>BE$14</v>
      </c>
      <c r="BF2296" s="186" t="str">
        <f t="shared" si="2921"/>
        <v>BF$14</v>
      </c>
      <c r="BG2296" s="186" t="str">
        <f t="shared" si="2921"/>
        <v>BG$14</v>
      </c>
      <c r="BH2296" s="186" t="str">
        <f t="shared" si="2921"/>
        <v>BH$14</v>
      </c>
      <c r="BI2296" s="186" t="str">
        <f t="shared" si="2921"/>
        <v>BI$14</v>
      </c>
      <c r="BJ2296" s="186" t="str">
        <f t="shared" si="2921"/>
        <v>BJ$14</v>
      </c>
      <c r="BK2296" s="186" t="str">
        <f t="shared" si="2921"/>
        <v>BK$14</v>
      </c>
      <c r="BL2296" s="186" t="str">
        <f t="shared" si="2921"/>
        <v>BL$14</v>
      </c>
      <c r="BM2296" s="186" t="str">
        <f t="shared" si="2921"/>
        <v>BM$14</v>
      </c>
      <c r="BN2296" s="186" t="str">
        <f t="shared" si="2921"/>
        <v>BN$14</v>
      </c>
      <c r="BO2296" s="186" t="str">
        <f t="shared" si="2921"/>
        <v>BO$14</v>
      </c>
      <c r="BP2296" s="186" t="str">
        <f t="shared" si="2921"/>
        <v>BP$14</v>
      </c>
      <c r="BQ2296" s="186" t="str">
        <f t="shared" si="2921"/>
        <v>BQ$14</v>
      </c>
      <c r="BR2296" s="186" t="str">
        <f t="shared" si="2921"/>
        <v>BR$14</v>
      </c>
      <c r="BS2296" s="186" t="str">
        <f t="shared" si="2921"/>
        <v>BS$14</v>
      </c>
      <c r="BT2296" s="186" t="str">
        <f t="shared" si="2921"/>
        <v>BT$14</v>
      </c>
      <c r="BU2296" s="186" t="str">
        <f t="shared" si="2921"/>
        <v>BU$14</v>
      </c>
      <c r="BV2296" s="186" t="str">
        <f t="shared" si="2921"/>
        <v>BV$14</v>
      </c>
      <c r="BW2296" s="186" t="str">
        <f t="shared" si="2921"/>
        <v>BW$14</v>
      </c>
      <c r="BX2296" s="186" t="str">
        <f t="shared" si="2921"/>
        <v>BX$14</v>
      </c>
      <c r="BY2296" s="186" t="str">
        <f t="shared" si="2921"/>
        <v>BY$14</v>
      </c>
      <c r="BZ2296" s="186" t="str">
        <f t="shared" si="2921"/>
        <v>BZ$14</v>
      </c>
      <c r="CA2296" s="186" t="str">
        <f t="shared" si="2921"/>
        <v>CA$14</v>
      </c>
      <c r="CB2296" s="186" t="str">
        <f t="shared" si="2921"/>
        <v>CB$14</v>
      </c>
      <c r="CC2296" s="186" t="str">
        <f t="shared" si="2921"/>
        <v>CC$14</v>
      </c>
      <c r="CD2296" s="186" t="str">
        <f t="shared" si="2921"/>
        <v>CD$14</v>
      </c>
      <c r="CE2296" s="186" t="str">
        <f t="shared" ref="CE2296:CL2296" si="2922">CE$18</f>
        <v>CE$14</v>
      </c>
      <c r="CF2296" s="186" t="str">
        <f t="shared" si="2922"/>
        <v>CF$14</v>
      </c>
      <c r="CG2296" s="186" t="str">
        <f t="shared" si="2922"/>
        <v>CG$14</v>
      </c>
      <c r="CH2296" s="186" t="str">
        <f t="shared" si="2922"/>
        <v>CH$14</v>
      </c>
      <c r="CI2296" s="186" t="str">
        <f t="shared" si="2922"/>
        <v>CI$14</v>
      </c>
      <c r="CJ2296" s="186" t="str">
        <f t="shared" si="2922"/>
        <v>CJ$14</v>
      </c>
      <c r="CK2296" s="186" t="str">
        <f t="shared" si="2922"/>
        <v>CK$14</v>
      </c>
      <c r="CL2296" s="186" t="str">
        <f t="shared" si="2922"/>
        <v>CL$14</v>
      </c>
    </row>
    <row r="2297" spans="2:90" x14ac:dyDescent="0.4">
      <c r="B2297" s="171" t="s">
        <v>464</v>
      </c>
      <c r="E2297" s="8"/>
      <c r="H2297" s="196"/>
      <c r="I2297" s="197"/>
      <c r="J2297" s="197"/>
      <c r="K2297" s="198"/>
      <c r="L2297" s="198"/>
      <c r="M2297" s="198"/>
      <c r="N2297" s="198"/>
      <c r="O2297" s="198"/>
      <c r="P2297" s="198"/>
      <c r="R2297" s="198"/>
      <c r="S2297" s="186" t="str">
        <f t="shared" ref="S2297:AX2297" si="2923">S$19</f>
        <v>S$15</v>
      </c>
      <c r="T2297" s="186" t="str">
        <f t="shared" si="2923"/>
        <v>T$15</v>
      </c>
      <c r="U2297" s="186" t="str">
        <f t="shared" si="2923"/>
        <v>U$15</v>
      </c>
      <c r="V2297" s="186" t="str">
        <f t="shared" si="2923"/>
        <v>V$15</v>
      </c>
      <c r="W2297" s="186" t="str">
        <f t="shared" si="2923"/>
        <v>W$15</v>
      </c>
      <c r="X2297" s="186" t="str">
        <f t="shared" si="2923"/>
        <v>X$15</v>
      </c>
      <c r="Y2297" s="186" t="str">
        <f t="shared" si="2923"/>
        <v>Y$15</v>
      </c>
      <c r="Z2297" s="186" t="str">
        <f t="shared" si="2923"/>
        <v>Z$15</v>
      </c>
      <c r="AA2297" s="186" t="str">
        <f t="shared" si="2923"/>
        <v>AA$15</v>
      </c>
      <c r="AB2297" s="186" t="str">
        <f t="shared" si="2923"/>
        <v>AB$15</v>
      </c>
      <c r="AC2297" s="186" t="str">
        <f t="shared" si="2923"/>
        <v>AC$15</v>
      </c>
      <c r="AD2297" s="186" t="str">
        <f t="shared" si="2923"/>
        <v>AD$15</v>
      </c>
      <c r="AE2297" s="186" t="str">
        <f t="shared" si="2923"/>
        <v>AE$15</v>
      </c>
      <c r="AF2297" s="186" t="str">
        <f t="shared" si="2923"/>
        <v>AF$15</v>
      </c>
      <c r="AG2297" s="186" t="str">
        <f t="shared" si="2923"/>
        <v>AG$15</v>
      </c>
      <c r="AH2297" s="186" t="str">
        <f t="shared" si="2923"/>
        <v>AH$15</v>
      </c>
      <c r="AI2297" s="186" t="str">
        <f t="shared" si="2923"/>
        <v>AI$15</v>
      </c>
      <c r="AJ2297" s="186" t="str">
        <f t="shared" si="2923"/>
        <v>AJ$15</v>
      </c>
      <c r="AK2297" s="186" t="str">
        <f t="shared" si="2923"/>
        <v>AK$15</v>
      </c>
      <c r="AL2297" s="186" t="str">
        <f t="shared" si="2923"/>
        <v>AL$15</v>
      </c>
      <c r="AM2297" s="186" t="str">
        <f t="shared" si="2923"/>
        <v>AM$15</v>
      </c>
      <c r="AN2297" s="186" t="str">
        <f t="shared" si="2923"/>
        <v>AN$15</v>
      </c>
      <c r="AO2297" s="186" t="str">
        <f t="shared" si="2923"/>
        <v>AO$15</v>
      </c>
      <c r="AP2297" s="186" t="str">
        <f t="shared" si="2923"/>
        <v>AP$15</v>
      </c>
      <c r="AQ2297" s="186" t="str">
        <f t="shared" si="2923"/>
        <v>AQ$15</v>
      </c>
      <c r="AR2297" s="186" t="str">
        <f t="shared" si="2923"/>
        <v>AR$15</v>
      </c>
      <c r="AS2297" s="186" t="str">
        <f t="shared" si="2923"/>
        <v>AS$15</v>
      </c>
      <c r="AT2297" s="186" t="str">
        <f t="shared" si="2923"/>
        <v>AT$15</v>
      </c>
      <c r="AU2297" s="186" t="str">
        <f t="shared" si="2923"/>
        <v>AU$15</v>
      </c>
      <c r="AV2297" s="186" t="str">
        <f t="shared" si="2923"/>
        <v>AV$15</v>
      </c>
      <c r="AW2297" s="186" t="str">
        <f t="shared" si="2923"/>
        <v>AW$15</v>
      </c>
      <c r="AX2297" s="186" t="str">
        <f t="shared" si="2923"/>
        <v>AX$15</v>
      </c>
      <c r="AY2297" s="186" t="str">
        <f t="shared" ref="AY2297:CD2297" si="2924">AY$19</f>
        <v>AY$15</v>
      </c>
      <c r="AZ2297" s="186" t="str">
        <f t="shared" si="2924"/>
        <v>AZ$15</v>
      </c>
      <c r="BA2297" s="186" t="str">
        <f t="shared" si="2924"/>
        <v>BA$15</v>
      </c>
      <c r="BB2297" s="186" t="str">
        <f t="shared" si="2924"/>
        <v>BB$15</v>
      </c>
      <c r="BC2297" s="186" t="str">
        <f t="shared" si="2924"/>
        <v>BC$15</v>
      </c>
      <c r="BD2297" s="186" t="str">
        <f t="shared" si="2924"/>
        <v>BD$15</v>
      </c>
      <c r="BE2297" s="186" t="str">
        <f t="shared" si="2924"/>
        <v>BE$15</v>
      </c>
      <c r="BF2297" s="186" t="str">
        <f t="shared" si="2924"/>
        <v>BF$15</v>
      </c>
      <c r="BG2297" s="186" t="str">
        <f t="shared" si="2924"/>
        <v>BG$15</v>
      </c>
      <c r="BH2297" s="186" t="str">
        <f t="shared" si="2924"/>
        <v>BH$15</v>
      </c>
      <c r="BI2297" s="186" t="str">
        <f t="shared" si="2924"/>
        <v>BI$15</v>
      </c>
      <c r="BJ2297" s="186" t="str">
        <f t="shared" si="2924"/>
        <v>BJ$15</v>
      </c>
      <c r="BK2297" s="186" t="str">
        <f t="shared" si="2924"/>
        <v>BK$15</v>
      </c>
      <c r="BL2297" s="186" t="str">
        <f t="shared" si="2924"/>
        <v>BL$15</v>
      </c>
      <c r="BM2297" s="186" t="str">
        <f t="shared" si="2924"/>
        <v>BM$15</v>
      </c>
      <c r="BN2297" s="186" t="str">
        <f t="shared" si="2924"/>
        <v>BN$15</v>
      </c>
      <c r="BO2297" s="186" t="str">
        <f t="shared" si="2924"/>
        <v>BO$15</v>
      </c>
      <c r="BP2297" s="186" t="str">
        <f t="shared" si="2924"/>
        <v>BP$15</v>
      </c>
      <c r="BQ2297" s="186" t="str">
        <f t="shared" si="2924"/>
        <v>BQ$15</v>
      </c>
      <c r="BR2297" s="186" t="str">
        <f t="shared" si="2924"/>
        <v>BR$15</v>
      </c>
      <c r="BS2297" s="186" t="str">
        <f t="shared" si="2924"/>
        <v>BS$15</v>
      </c>
      <c r="BT2297" s="186" t="str">
        <f t="shared" si="2924"/>
        <v>BT$15</v>
      </c>
      <c r="BU2297" s="186" t="str">
        <f t="shared" si="2924"/>
        <v>BU$15</v>
      </c>
      <c r="BV2297" s="186" t="str">
        <f t="shared" si="2924"/>
        <v>BV$15</v>
      </c>
      <c r="BW2297" s="186" t="str">
        <f t="shared" si="2924"/>
        <v>BW$15</v>
      </c>
      <c r="BX2297" s="186" t="str">
        <f t="shared" si="2924"/>
        <v>BX$15</v>
      </c>
      <c r="BY2297" s="186" t="str">
        <f t="shared" si="2924"/>
        <v>BY$15</v>
      </c>
      <c r="BZ2297" s="186" t="str">
        <f t="shared" si="2924"/>
        <v>BZ$15</v>
      </c>
      <c r="CA2297" s="186" t="str">
        <f t="shared" si="2924"/>
        <v>CA$15</v>
      </c>
      <c r="CB2297" s="186" t="str">
        <f t="shared" si="2924"/>
        <v>CB$15</v>
      </c>
      <c r="CC2297" s="186" t="str">
        <f t="shared" si="2924"/>
        <v>CC$15</v>
      </c>
      <c r="CD2297" s="186" t="str">
        <f t="shared" si="2924"/>
        <v>CD$15</v>
      </c>
      <c r="CE2297" s="186" t="str">
        <f t="shared" ref="CE2297:CL2297" si="2925">CE$19</f>
        <v>CE$15</v>
      </c>
      <c r="CF2297" s="186" t="str">
        <f t="shared" si="2925"/>
        <v>CF$15</v>
      </c>
      <c r="CG2297" s="186" t="str">
        <f t="shared" si="2925"/>
        <v>CG$15</v>
      </c>
      <c r="CH2297" s="186" t="str">
        <f t="shared" si="2925"/>
        <v>CH$15</v>
      </c>
      <c r="CI2297" s="186" t="str">
        <f t="shared" si="2925"/>
        <v>CI$15</v>
      </c>
      <c r="CJ2297" s="186" t="str">
        <f t="shared" si="2925"/>
        <v>CJ$15</v>
      </c>
      <c r="CK2297" s="186" t="str">
        <f t="shared" si="2925"/>
        <v>CK$15</v>
      </c>
      <c r="CL2297" s="186" t="str">
        <f t="shared" si="2925"/>
        <v>CL$15</v>
      </c>
    </row>
    <row r="2298" spans="2:90" x14ac:dyDescent="0.4">
      <c r="B2298" s="139" t="s">
        <v>183</v>
      </c>
      <c r="C2298" s="31"/>
      <c r="D2298" t="s">
        <v>756</v>
      </c>
      <c r="E2298" s="8" t="str">
        <f t="shared" ref="E2298:E2312" si="2926">ROW()&amp;" "&amp;D2298</f>
        <v>2298 DCHC-S</v>
      </c>
      <c r="F2298" t="s">
        <v>151</v>
      </c>
      <c r="G2298" s="31" t="s">
        <v>81</v>
      </c>
      <c r="H2298" s="138"/>
      <c r="I2298" s="140"/>
      <c r="J2298" s="140"/>
      <c r="K2298" s="138"/>
      <c r="L2298" s="138"/>
      <c r="M2298" s="138"/>
      <c r="N2298" s="138"/>
      <c r="O2298" s="138"/>
      <c r="P2298" s="138"/>
      <c r="R2298" s="139"/>
      <c r="S2298" s="164"/>
      <c r="T2298" s="164"/>
      <c r="U2298" s="164"/>
      <c r="V2298" s="164"/>
      <c r="W2298" s="164"/>
      <c r="X2298" s="164"/>
      <c r="Y2298" s="164"/>
      <c r="Z2298" s="164"/>
      <c r="AA2298" s="164"/>
      <c r="AB2298" s="164"/>
      <c r="AC2298" s="164"/>
      <c r="AD2298" s="164"/>
      <c r="AE2298" s="164"/>
      <c r="AF2298" s="164"/>
      <c r="AG2298" s="164"/>
      <c r="AH2298" s="164"/>
      <c r="AI2298" s="164"/>
      <c r="AJ2298" s="164"/>
      <c r="AK2298" s="164"/>
      <c r="AL2298" s="164"/>
      <c r="AM2298" s="164"/>
      <c r="AN2298" s="164"/>
      <c r="AO2298" s="164"/>
      <c r="AP2298" s="164"/>
      <c r="AQ2298" s="164"/>
      <c r="AR2298" s="164"/>
      <c r="AS2298" s="164"/>
      <c r="AT2298" s="164"/>
      <c r="AU2298" s="164"/>
      <c r="AV2298" s="164"/>
      <c r="AW2298" s="164"/>
      <c r="AX2298" s="164"/>
      <c r="AY2298" s="164"/>
      <c r="AZ2298" s="164"/>
      <c r="BA2298" s="164"/>
      <c r="BB2298" s="164"/>
      <c r="BC2298" s="164"/>
      <c r="BD2298" s="164"/>
      <c r="BE2298" s="164"/>
      <c r="BF2298" s="164"/>
      <c r="BG2298" s="164"/>
      <c r="BH2298" s="164"/>
      <c r="BI2298" s="164"/>
      <c r="BJ2298" s="164"/>
      <c r="BK2298" s="164"/>
      <c r="BL2298" s="164"/>
      <c r="BM2298" s="164"/>
      <c r="BN2298" s="164"/>
      <c r="BO2298" s="164"/>
      <c r="BP2298" s="164"/>
      <c r="BQ2298" s="164"/>
      <c r="BR2298" s="164"/>
      <c r="BS2298" s="164"/>
      <c r="BT2298" s="164"/>
      <c r="BU2298" s="164"/>
      <c r="BV2298" s="164"/>
      <c r="BW2298" s="164"/>
      <c r="BX2298" s="164"/>
      <c r="BY2298" s="164"/>
      <c r="BZ2298" s="164"/>
      <c r="CA2298" s="164"/>
      <c r="CB2298" s="164"/>
      <c r="CC2298" s="164"/>
      <c r="CD2298" s="164"/>
      <c r="CE2298" s="164"/>
      <c r="CF2298" s="164"/>
      <c r="CG2298" s="164"/>
      <c r="CH2298" s="164"/>
      <c r="CI2298" s="164"/>
      <c r="CJ2298" s="164"/>
      <c r="CK2298" s="164"/>
      <c r="CL2298" s="164"/>
    </row>
    <row r="2299" spans="2:90" x14ac:dyDescent="0.4">
      <c r="B2299" s="95" t="str">
        <f>B2303&amp;":"</f>
        <v>Expense - Headcount - volume driven:</v>
      </c>
      <c r="C2299" s="31"/>
      <c r="D2299" t="s">
        <v>756</v>
      </c>
      <c r="E2299" s="8" t="str">
        <f t="shared" si="2926"/>
        <v>2299 DCHC-S</v>
      </c>
      <c r="G2299" s="31"/>
      <c r="H2299" s="31"/>
      <c r="I2299" s="73"/>
      <c r="J2299" s="73"/>
      <c r="K2299" s="31"/>
      <c r="L2299" s="31"/>
      <c r="M2299" s="31"/>
      <c r="N2299" s="31"/>
      <c r="O2299" s="31"/>
      <c r="P2299" s="31"/>
      <c r="R2299" s="67"/>
      <c r="S2299" s="152"/>
      <c r="T2299" s="152"/>
      <c r="U2299" s="152"/>
      <c r="V2299" s="152"/>
      <c r="W2299" s="152"/>
      <c r="X2299" s="152"/>
      <c r="Y2299" s="152"/>
      <c r="Z2299" s="152"/>
      <c r="AA2299" s="152"/>
      <c r="AB2299" s="152"/>
      <c r="AC2299" s="152"/>
      <c r="AD2299" s="152"/>
      <c r="AE2299" s="152"/>
      <c r="AF2299" s="152"/>
      <c r="AG2299" s="152"/>
      <c r="AH2299" s="152"/>
      <c r="AI2299" s="152"/>
      <c r="AJ2299" s="152"/>
      <c r="AK2299" s="152"/>
      <c r="AL2299" s="152"/>
      <c r="AM2299" s="152"/>
      <c r="AN2299" s="152"/>
      <c r="AO2299" s="152"/>
      <c r="AP2299" s="152"/>
      <c r="AQ2299" s="152"/>
      <c r="AR2299" s="152"/>
      <c r="AS2299" s="152"/>
      <c r="AT2299" s="152"/>
      <c r="AU2299" s="152"/>
      <c r="AV2299" s="152"/>
      <c r="AW2299" s="152"/>
      <c r="AX2299" s="152"/>
      <c r="AY2299" s="152"/>
      <c r="AZ2299" s="152"/>
      <c r="BA2299" s="152"/>
      <c r="BB2299" s="152"/>
      <c r="BC2299" s="152"/>
      <c r="BD2299" s="152"/>
      <c r="BE2299" s="152"/>
      <c r="BF2299" s="152"/>
      <c r="BG2299" s="152"/>
      <c r="BH2299" s="152"/>
      <c r="BI2299" s="152"/>
      <c r="BJ2299" s="152"/>
      <c r="BK2299" s="152"/>
      <c r="BL2299" s="152"/>
      <c r="BM2299" s="152"/>
      <c r="BN2299" s="152"/>
      <c r="BO2299" s="152"/>
      <c r="BP2299" s="152"/>
      <c r="BQ2299" s="152"/>
      <c r="BR2299" s="152"/>
      <c r="BS2299" s="152"/>
      <c r="BT2299" s="152"/>
      <c r="BU2299" s="152"/>
      <c r="BV2299" s="152"/>
      <c r="BW2299" s="152"/>
      <c r="BX2299" s="152"/>
      <c r="BY2299" s="152"/>
      <c r="BZ2299" s="152"/>
      <c r="CA2299" s="152"/>
      <c r="CB2299" s="152"/>
      <c r="CC2299" s="152"/>
      <c r="CD2299" s="152"/>
      <c r="CE2299" s="152"/>
      <c r="CF2299" s="152"/>
      <c r="CG2299" s="152"/>
      <c r="CH2299" s="152"/>
      <c r="CI2299" s="152"/>
      <c r="CJ2299" s="152"/>
      <c r="CK2299" s="152"/>
      <c r="CL2299" s="152"/>
    </row>
    <row r="2300" spans="2:90" x14ac:dyDescent="0.4">
      <c r="B2300" s="141" t="s">
        <v>184</v>
      </c>
      <c r="D2300" t="s">
        <v>756</v>
      </c>
      <c r="E2300" s="8" t="str">
        <f t="shared" si="2926"/>
        <v>2300 DCHC-S</v>
      </c>
      <c r="G2300" t="str">
        <f>E2300</f>
        <v>2300 DCHC-S</v>
      </c>
      <c r="H2300" s="12"/>
      <c r="I2300" s="60"/>
      <c r="J2300" s="60"/>
      <c r="K2300" s="17">
        <v>1000</v>
      </c>
      <c r="L2300" s="17">
        <v>1000</v>
      </c>
      <c r="M2300" s="17">
        <v>1000</v>
      </c>
      <c r="N2300" s="17">
        <v>1000</v>
      </c>
      <c r="O2300" s="17">
        <v>1000</v>
      </c>
      <c r="P2300" s="17">
        <v>1000</v>
      </c>
      <c r="R2300" s="15"/>
      <c r="S2300" s="76" cm="1">
        <f t="array" ref="S2300">INDEX($K:$P,ROW(),MATCH(S$3,$K$2:$P$2,0))/12</f>
        <v>83.333333333333329</v>
      </c>
      <c r="T2300" s="76" cm="1">
        <f t="array" ref="T2300">INDEX($K:$P,ROW(),MATCH(T$3,$K$2:$P$2,0))/12</f>
        <v>83.333333333333329</v>
      </c>
      <c r="U2300" s="76" cm="1">
        <f t="array" ref="U2300">INDEX($K:$P,ROW(),MATCH(U$3,$K$2:$P$2,0))/12</f>
        <v>83.333333333333329</v>
      </c>
      <c r="V2300" s="76" cm="1">
        <f t="array" ref="V2300">INDEX($K:$P,ROW(),MATCH(V$3,$K$2:$P$2,0))/12</f>
        <v>83.333333333333329</v>
      </c>
      <c r="W2300" s="76" cm="1">
        <f t="array" ref="W2300">INDEX($K:$P,ROW(),MATCH(W$3,$K$2:$P$2,0))/12</f>
        <v>83.333333333333329</v>
      </c>
      <c r="X2300" s="76" cm="1">
        <f t="array" ref="X2300">INDEX($K:$P,ROW(),MATCH(X$3,$K$2:$P$2,0))/12</f>
        <v>83.333333333333329</v>
      </c>
      <c r="Y2300" s="76" cm="1">
        <f t="array" ref="Y2300">INDEX($K:$P,ROW(),MATCH(Y$3,$K$2:$P$2,0))/12</f>
        <v>83.333333333333329</v>
      </c>
      <c r="Z2300" s="76" cm="1">
        <f t="array" ref="Z2300">INDEX($K:$P,ROW(),MATCH(Z$3,$K$2:$P$2,0))/12</f>
        <v>83.333333333333329</v>
      </c>
      <c r="AA2300" s="76" cm="1">
        <f t="array" ref="AA2300">INDEX($K:$P,ROW(),MATCH(AA$3,$K$2:$P$2,0))/12</f>
        <v>83.333333333333329</v>
      </c>
      <c r="AB2300" s="76" cm="1">
        <f t="array" ref="AB2300">INDEX($K:$P,ROW(),MATCH(AB$3,$K$2:$P$2,0))/12</f>
        <v>83.333333333333329</v>
      </c>
      <c r="AC2300" s="76" cm="1">
        <f t="array" ref="AC2300">INDEX($K:$P,ROW(),MATCH(AC$3,$K$2:$P$2,0))/12</f>
        <v>83.333333333333329</v>
      </c>
      <c r="AD2300" s="76" cm="1">
        <f t="array" ref="AD2300">INDEX($K:$P,ROW(),MATCH(AD$3,$K$2:$P$2,0))/12</f>
        <v>83.333333333333329</v>
      </c>
      <c r="AE2300" s="76" cm="1">
        <f t="array" ref="AE2300">INDEX($K:$P,ROW(),MATCH(AE$3,$K$2:$P$2,0))/12</f>
        <v>83.333333333333329</v>
      </c>
      <c r="AF2300" s="76" cm="1">
        <f t="array" ref="AF2300">INDEX($K:$P,ROW(),MATCH(AF$3,$K$2:$P$2,0))/12</f>
        <v>83.333333333333329</v>
      </c>
      <c r="AG2300" s="76" cm="1">
        <f t="array" ref="AG2300">INDEX($K:$P,ROW(),MATCH(AG$3,$K$2:$P$2,0))/12</f>
        <v>83.333333333333329</v>
      </c>
      <c r="AH2300" s="76" cm="1">
        <f t="array" ref="AH2300">INDEX($K:$P,ROW(),MATCH(AH$3,$K$2:$P$2,0))/12</f>
        <v>83.333333333333329</v>
      </c>
      <c r="AI2300" s="76" cm="1">
        <f t="array" ref="AI2300">INDEX($K:$P,ROW(),MATCH(AI$3,$K$2:$P$2,0))/12</f>
        <v>83.333333333333329</v>
      </c>
      <c r="AJ2300" s="76" cm="1">
        <f t="array" ref="AJ2300">INDEX($K:$P,ROW(),MATCH(AJ$3,$K$2:$P$2,0))/12</f>
        <v>83.333333333333329</v>
      </c>
      <c r="AK2300" s="76" cm="1">
        <f t="array" ref="AK2300">INDEX($K:$P,ROW(),MATCH(AK$3,$K$2:$P$2,0))/12</f>
        <v>83.333333333333329</v>
      </c>
      <c r="AL2300" s="76" cm="1">
        <f t="array" ref="AL2300">INDEX($K:$P,ROW(),MATCH(AL$3,$K$2:$P$2,0))/12</f>
        <v>83.333333333333329</v>
      </c>
      <c r="AM2300" s="76" cm="1">
        <f t="array" ref="AM2300">INDEX($K:$P,ROW(),MATCH(AM$3,$K$2:$P$2,0))/12</f>
        <v>83.333333333333329</v>
      </c>
      <c r="AN2300" s="76" cm="1">
        <f t="array" ref="AN2300">INDEX($K:$P,ROW(),MATCH(AN$3,$K$2:$P$2,0))/12</f>
        <v>83.333333333333329</v>
      </c>
      <c r="AO2300" s="76" cm="1">
        <f t="array" ref="AO2300">INDEX($K:$P,ROW(),MATCH(AO$3,$K$2:$P$2,0))/12</f>
        <v>83.333333333333329</v>
      </c>
      <c r="AP2300" s="76" cm="1">
        <f t="array" ref="AP2300">INDEX($K:$P,ROW(),MATCH(AP$3,$K$2:$P$2,0))/12</f>
        <v>83.333333333333329</v>
      </c>
      <c r="AQ2300" s="76" cm="1">
        <f t="array" ref="AQ2300">INDEX($K:$P,ROW(),MATCH(AQ$3,$K$2:$P$2,0))/12</f>
        <v>83.333333333333329</v>
      </c>
      <c r="AR2300" s="76" cm="1">
        <f t="array" ref="AR2300">INDEX($K:$P,ROW(),MATCH(AR$3,$K$2:$P$2,0))/12</f>
        <v>83.333333333333329</v>
      </c>
      <c r="AS2300" s="76" cm="1">
        <f t="array" ref="AS2300">INDEX($K:$P,ROW(),MATCH(AS$3,$K$2:$P$2,0))/12</f>
        <v>83.333333333333329</v>
      </c>
      <c r="AT2300" s="76" cm="1">
        <f t="array" ref="AT2300">INDEX($K:$P,ROW(),MATCH(AT$3,$K$2:$P$2,0))/12</f>
        <v>83.333333333333329</v>
      </c>
      <c r="AU2300" s="76" cm="1">
        <f t="array" ref="AU2300">INDEX($K:$P,ROW(),MATCH(AU$3,$K$2:$P$2,0))/12</f>
        <v>83.333333333333329</v>
      </c>
      <c r="AV2300" s="76" cm="1">
        <f t="array" ref="AV2300">INDEX($K:$P,ROW(),MATCH(AV$3,$K$2:$P$2,0))/12</f>
        <v>83.333333333333329</v>
      </c>
      <c r="AW2300" s="76" cm="1">
        <f t="array" ref="AW2300">INDEX($K:$P,ROW(),MATCH(AW$3,$K$2:$P$2,0))/12</f>
        <v>83.333333333333329</v>
      </c>
      <c r="AX2300" s="76" cm="1">
        <f t="array" ref="AX2300">INDEX($K:$P,ROW(),MATCH(AX$3,$K$2:$P$2,0))/12</f>
        <v>83.333333333333329</v>
      </c>
      <c r="AY2300" s="76" cm="1">
        <f t="array" ref="AY2300">INDEX($K:$P,ROW(),MATCH(AY$3,$K$2:$P$2,0))/12</f>
        <v>83.333333333333329</v>
      </c>
      <c r="AZ2300" s="76" cm="1">
        <f t="array" ref="AZ2300">INDEX($K:$P,ROW(),MATCH(AZ$3,$K$2:$P$2,0))/12</f>
        <v>83.333333333333329</v>
      </c>
      <c r="BA2300" s="76" cm="1">
        <f t="array" ref="BA2300">INDEX($K:$P,ROW(),MATCH(BA$3,$K$2:$P$2,0))/12</f>
        <v>83.333333333333329</v>
      </c>
      <c r="BB2300" s="76" cm="1">
        <f t="array" ref="BB2300">INDEX($K:$P,ROW(),MATCH(BB$3,$K$2:$P$2,0))/12</f>
        <v>83.333333333333329</v>
      </c>
      <c r="BC2300" s="76" cm="1">
        <f t="array" ref="BC2300">INDEX($K:$P,ROW(),MATCH(BC$3,$K$2:$P$2,0))/12</f>
        <v>83.333333333333329</v>
      </c>
      <c r="BD2300" s="76" cm="1">
        <f t="array" ref="BD2300">INDEX($K:$P,ROW(),MATCH(BD$3,$K$2:$P$2,0))/12</f>
        <v>83.333333333333329</v>
      </c>
      <c r="BE2300" s="76" cm="1">
        <f t="array" ref="BE2300">INDEX($K:$P,ROW(),MATCH(BE$3,$K$2:$P$2,0))/12</f>
        <v>83.333333333333329</v>
      </c>
      <c r="BF2300" s="76" cm="1">
        <f t="array" ref="BF2300">INDEX($K:$P,ROW(),MATCH(BF$3,$K$2:$P$2,0))/12</f>
        <v>83.333333333333329</v>
      </c>
      <c r="BG2300" s="76" cm="1">
        <f t="array" ref="BG2300">INDEX($K:$P,ROW(),MATCH(BG$3,$K$2:$P$2,0))/12</f>
        <v>83.333333333333329</v>
      </c>
      <c r="BH2300" s="76" cm="1">
        <f t="array" ref="BH2300">INDEX($K:$P,ROW(),MATCH(BH$3,$K$2:$P$2,0))/12</f>
        <v>83.333333333333329</v>
      </c>
      <c r="BI2300" s="76" cm="1">
        <f t="array" ref="BI2300">INDEX($K:$P,ROW(),MATCH(BI$3,$K$2:$P$2,0))/12</f>
        <v>83.333333333333329</v>
      </c>
      <c r="BJ2300" s="76" cm="1">
        <f t="array" ref="BJ2300">INDEX($K:$P,ROW(),MATCH(BJ$3,$K$2:$P$2,0))/12</f>
        <v>83.333333333333329</v>
      </c>
      <c r="BK2300" s="76" cm="1">
        <f t="array" ref="BK2300">INDEX($K:$P,ROW(),MATCH(BK$3,$K$2:$P$2,0))/12</f>
        <v>83.333333333333329</v>
      </c>
      <c r="BL2300" s="76" cm="1">
        <f t="array" ref="BL2300">INDEX($K:$P,ROW(),MATCH(BL$3,$K$2:$P$2,0))/12</f>
        <v>83.333333333333329</v>
      </c>
      <c r="BM2300" s="76" cm="1">
        <f t="array" ref="BM2300">INDEX($K:$P,ROW(),MATCH(BM$3,$K$2:$P$2,0))/12</f>
        <v>83.333333333333329</v>
      </c>
      <c r="BN2300" s="76" cm="1">
        <f t="array" ref="BN2300">INDEX($K:$P,ROW(),MATCH(BN$3,$K$2:$P$2,0))/12</f>
        <v>83.333333333333329</v>
      </c>
      <c r="BO2300" s="76" cm="1">
        <f t="array" ref="BO2300">INDEX($K:$P,ROW(),MATCH(BO$3,$K$2:$P$2,0))/12</f>
        <v>83.333333333333329</v>
      </c>
      <c r="BP2300" s="76" cm="1">
        <f t="array" ref="BP2300">INDEX($K:$P,ROW(),MATCH(BP$3,$K$2:$P$2,0))/12</f>
        <v>83.333333333333329</v>
      </c>
      <c r="BQ2300" s="76" cm="1">
        <f t="array" ref="BQ2300">INDEX($K:$P,ROW(),MATCH(BQ$3,$K$2:$P$2,0))/12</f>
        <v>83.333333333333329</v>
      </c>
      <c r="BR2300" s="76" cm="1">
        <f t="array" ref="BR2300">INDEX($K:$P,ROW(),MATCH(BR$3,$K$2:$P$2,0))/12</f>
        <v>83.333333333333329</v>
      </c>
      <c r="BS2300" s="76" cm="1">
        <f t="array" ref="BS2300">INDEX($K:$P,ROW(),MATCH(BS$3,$K$2:$P$2,0))/12</f>
        <v>83.333333333333329</v>
      </c>
      <c r="BT2300" s="76" cm="1">
        <f t="array" ref="BT2300">INDEX($K:$P,ROW(),MATCH(BT$3,$K$2:$P$2,0))/12</f>
        <v>83.333333333333329</v>
      </c>
      <c r="BU2300" s="76" cm="1">
        <f t="array" ref="BU2300">INDEX($K:$P,ROW(),MATCH(BU$3,$K$2:$P$2,0))/12</f>
        <v>83.333333333333329</v>
      </c>
      <c r="BV2300" s="76" cm="1">
        <f t="array" ref="BV2300">INDEX($K:$P,ROW(),MATCH(BV$3,$K$2:$P$2,0))/12</f>
        <v>83.333333333333329</v>
      </c>
      <c r="BW2300" s="76" cm="1">
        <f t="array" ref="BW2300">INDEX($K:$P,ROW(),MATCH(BW$3,$K$2:$P$2,0))/12</f>
        <v>83.333333333333329</v>
      </c>
      <c r="BX2300" s="76" cm="1">
        <f t="array" ref="BX2300">INDEX($K:$P,ROW(),MATCH(BX$3,$K$2:$P$2,0))/12</f>
        <v>83.333333333333329</v>
      </c>
      <c r="BY2300" s="76" cm="1">
        <f t="array" ref="BY2300">INDEX($K:$P,ROW(),MATCH(BY$3,$K$2:$P$2,0))/12</f>
        <v>83.333333333333329</v>
      </c>
      <c r="BZ2300" s="76" cm="1">
        <f t="array" ref="BZ2300">INDEX($K:$P,ROW(),MATCH(BZ$3,$K$2:$P$2,0))/12</f>
        <v>83.333333333333329</v>
      </c>
      <c r="CA2300" s="76" cm="1">
        <f t="array" ref="CA2300">INDEX($K:$P,ROW(),MATCH(CA$3,$K$2:$P$2,0))/12</f>
        <v>83.333333333333329</v>
      </c>
      <c r="CB2300" s="76" cm="1">
        <f t="array" ref="CB2300">INDEX($K:$P,ROW(),MATCH(CB$3,$K$2:$P$2,0))/12</f>
        <v>83.333333333333329</v>
      </c>
      <c r="CC2300" s="76" cm="1">
        <f t="array" ref="CC2300">INDEX($K:$P,ROW(),MATCH(CC$3,$K$2:$P$2,0))/12</f>
        <v>83.333333333333329</v>
      </c>
      <c r="CD2300" s="76" cm="1">
        <f t="array" ref="CD2300">INDEX($K:$P,ROW(),MATCH(CD$3,$K$2:$P$2,0))/12</f>
        <v>83.333333333333329</v>
      </c>
      <c r="CE2300" s="76" cm="1">
        <f t="array" ref="CE2300">INDEX($K:$P,ROW(),MATCH(CE$3,$K$2:$P$2,0))/12</f>
        <v>83.333333333333329</v>
      </c>
      <c r="CF2300" s="76" cm="1">
        <f t="array" ref="CF2300">INDEX($K:$P,ROW(),MATCH(CF$3,$K$2:$P$2,0))/12</f>
        <v>83.333333333333329</v>
      </c>
      <c r="CG2300" s="76" cm="1">
        <f t="array" ref="CG2300">INDEX($K:$P,ROW(),MATCH(CG$3,$K$2:$P$2,0))/12</f>
        <v>83.333333333333329</v>
      </c>
      <c r="CH2300" s="76" cm="1">
        <f t="array" ref="CH2300">INDEX($K:$P,ROW(),MATCH(CH$3,$K$2:$P$2,0))/12</f>
        <v>83.333333333333329</v>
      </c>
      <c r="CI2300" s="76" cm="1">
        <f t="array" ref="CI2300">INDEX($K:$P,ROW(),MATCH(CI$3,$K$2:$P$2,0))/12</f>
        <v>83.333333333333329</v>
      </c>
      <c r="CJ2300" s="76" cm="1">
        <f t="array" ref="CJ2300">INDEX($K:$P,ROW(),MATCH(CJ$3,$K$2:$P$2,0))/12</f>
        <v>83.333333333333329</v>
      </c>
      <c r="CK2300" s="76" cm="1">
        <f t="array" ref="CK2300">INDEX($K:$P,ROW(),MATCH(CK$3,$K$2:$P$2,0))/12</f>
        <v>83.333333333333329</v>
      </c>
      <c r="CL2300" s="76" cm="1">
        <f t="array" ref="CL2300">INDEX($K:$P,ROW(),MATCH(CL$3,$K$2:$P$2,0))/12</f>
        <v>83.333333333333329</v>
      </c>
    </row>
    <row r="2301" spans="2:90" x14ac:dyDescent="0.4">
      <c r="B2301" s="141" t="str">
        <f>"# of FTE's - "&amp;SUBSTITUTE(B2298,":","")</f>
        <v># of FTE's - Headcount - volume driven</v>
      </c>
      <c r="C2301" t="s">
        <v>80</v>
      </c>
      <c r="D2301" t="s">
        <v>756</v>
      </c>
      <c r="E2301" s="8" t="str">
        <f t="shared" si="2926"/>
        <v>2301 DCHC-S</v>
      </c>
      <c r="H2301" s="12"/>
      <c r="I2301" s="60"/>
      <c r="J2301" s="60"/>
      <c r="K2301" s="34">
        <f t="shared" ref="K2301:P2301" ca="1" si="2927">SUMIF($3:$3,K$2,2301:2301)</f>
        <v>720</v>
      </c>
      <c r="L2301" s="34">
        <f t="shared" ca="1" si="2927"/>
        <v>720</v>
      </c>
      <c r="M2301" s="34">
        <f t="shared" ca="1" si="2927"/>
        <v>720</v>
      </c>
      <c r="N2301" s="34">
        <f t="shared" ca="1" si="2927"/>
        <v>720</v>
      </c>
      <c r="O2301" s="34">
        <f t="shared" ca="1" si="2927"/>
        <v>720</v>
      </c>
      <c r="P2301" s="34">
        <f t="shared" ca="1" si="2927"/>
        <v>720</v>
      </c>
      <c r="R2301" s="15"/>
      <c r="S2301" s="76" cm="1">
        <f t="array" aca="1" ref="S2301" ca="1">ROUNDUP(INDIRECT(S2293)/S2300,0)</f>
        <v>60</v>
      </c>
      <c r="T2301" s="76" cm="1">
        <f t="array" aca="1" ref="T2301" ca="1">ROUNDUP(INDIRECT(T2293)/T2300,0)</f>
        <v>60</v>
      </c>
      <c r="U2301" s="76" cm="1">
        <f t="array" aca="1" ref="U2301" ca="1">ROUNDUP(INDIRECT(U2293)/U2300,0)</f>
        <v>60</v>
      </c>
      <c r="V2301" s="76" cm="1">
        <f t="array" aca="1" ref="V2301" ca="1">ROUNDUP(INDIRECT(V2293)/V2300,0)</f>
        <v>60</v>
      </c>
      <c r="W2301" s="76" cm="1">
        <f t="array" aca="1" ref="W2301" ca="1">ROUNDUP(INDIRECT(W2293)/W2300,0)</f>
        <v>60</v>
      </c>
      <c r="X2301" s="76" cm="1">
        <f t="array" aca="1" ref="X2301" ca="1">ROUNDUP(INDIRECT(X2293)/X2300,0)</f>
        <v>60</v>
      </c>
      <c r="Y2301" s="76" cm="1">
        <f t="array" aca="1" ref="Y2301" ca="1">ROUNDUP(INDIRECT(Y2293)/Y2300,0)</f>
        <v>60</v>
      </c>
      <c r="Z2301" s="76" cm="1">
        <f t="array" aca="1" ref="Z2301" ca="1">ROUNDUP(INDIRECT(Z2293)/Z2300,0)</f>
        <v>60</v>
      </c>
      <c r="AA2301" s="76" cm="1">
        <f t="array" aca="1" ref="AA2301" ca="1">ROUNDUP(INDIRECT(AA2293)/AA2300,0)</f>
        <v>60</v>
      </c>
      <c r="AB2301" s="76" cm="1">
        <f t="array" aca="1" ref="AB2301" ca="1">ROUNDUP(INDIRECT(AB2293)/AB2300,0)</f>
        <v>60</v>
      </c>
      <c r="AC2301" s="76" cm="1">
        <f t="array" aca="1" ref="AC2301" ca="1">ROUNDUP(INDIRECT(AC2293)/AC2300,0)</f>
        <v>60</v>
      </c>
      <c r="AD2301" s="76" cm="1">
        <f t="array" aca="1" ref="AD2301" ca="1">ROUNDUP(INDIRECT(AD2293)/AD2300,0)</f>
        <v>60</v>
      </c>
      <c r="AE2301" s="76" cm="1">
        <f t="array" aca="1" ref="AE2301" ca="1">ROUNDUP(INDIRECT(AE2293)/AE2300,0)</f>
        <v>60</v>
      </c>
      <c r="AF2301" s="76" cm="1">
        <f t="array" aca="1" ref="AF2301" ca="1">ROUNDUP(INDIRECT(AF2293)/AF2300,0)</f>
        <v>60</v>
      </c>
      <c r="AG2301" s="76" cm="1">
        <f t="array" aca="1" ref="AG2301" ca="1">ROUNDUP(INDIRECT(AG2293)/AG2300,0)</f>
        <v>60</v>
      </c>
      <c r="AH2301" s="76" cm="1">
        <f t="array" aca="1" ref="AH2301" ca="1">ROUNDUP(INDIRECT(AH2293)/AH2300,0)</f>
        <v>60</v>
      </c>
      <c r="AI2301" s="76" cm="1">
        <f t="array" aca="1" ref="AI2301" ca="1">ROUNDUP(INDIRECT(AI2293)/AI2300,0)</f>
        <v>60</v>
      </c>
      <c r="AJ2301" s="76" cm="1">
        <f t="array" aca="1" ref="AJ2301" ca="1">ROUNDUP(INDIRECT(AJ2293)/AJ2300,0)</f>
        <v>60</v>
      </c>
      <c r="AK2301" s="76" cm="1">
        <f t="array" aca="1" ref="AK2301" ca="1">ROUNDUP(INDIRECT(AK2293)/AK2300,0)</f>
        <v>60</v>
      </c>
      <c r="AL2301" s="76" cm="1">
        <f t="array" aca="1" ref="AL2301" ca="1">ROUNDUP(INDIRECT(AL2293)/AL2300,0)</f>
        <v>60</v>
      </c>
      <c r="AM2301" s="76" cm="1">
        <f t="array" aca="1" ref="AM2301" ca="1">ROUNDUP(INDIRECT(AM2293)/AM2300,0)</f>
        <v>60</v>
      </c>
      <c r="AN2301" s="76" cm="1">
        <f t="array" aca="1" ref="AN2301" ca="1">ROUNDUP(INDIRECT(AN2293)/AN2300,0)</f>
        <v>60</v>
      </c>
      <c r="AO2301" s="76" cm="1">
        <f t="array" aca="1" ref="AO2301" ca="1">ROUNDUP(INDIRECT(AO2293)/AO2300,0)</f>
        <v>60</v>
      </c>
      <c r="AP2301" s="76" cm="1">
        <f t="array" aca="1" ref="AP2301" ca="1">ROUNDUP(INDIRECT(AP2293)/AP2300,0)</f>
        <v>60</v>
      </c>
      <c r="AQ2301" s="76" cm="1">
        <f t="array" aca="1" ref="AQ2301" ca="1">ROUNDUP(INDIRECT(AQ2293)/AQ2300,0)</f>
        <v>60</v>
      </c>
      <c r="AR2301" s="76" cm="1">
        <f t="array" aca="1" ref="AR2301" ca="1">ROUNDUP(INDIRECT(AR2293)/AR2300,0)</f>
        <v>60</v>
      </c>
      <c r="AS2301" s="76" cm="1">
        <f t="array" aca="1" ref="AS2301" ca="1">ROUNDUP(INDIRECT(AS2293)/AS2300,0)</f>
        <v>60</v>
      </c>
      <c r="AT2301" s="76" cm="1">
        <f t="array" aca="1" ref="AT2301" ca="1">ROUNDUP(INDIRECT(AT2293)/AT2300,0)</f>
        <v>60</v>
      </c>
      <c r="AU2301" s="76" cm="1">
        <f t="array" aca="1" ref="AU2301" ca="1">ROUNDUP(INDIRECT(AU2293)/AU2300,0)</f>
        <v>60</v>
      </c>
      <c r="AV2301" s="76" cm="1">
        <f t="array" aca="1" ref="AV2301" ca="1">ROUNDUP(INDIRECT(AV2293)/AV2300,0)</f>
        <v>60</v>
      </c>
      <c r="AW2301" s="76" cm="1">
        <f t="array" aca="1" ref="AW2301" ca="1">ROUNDUP(INDIRECT(AW2293)/AW2300,0)</f>
        <v>60</v>
      </c>
      <c r="AX2301" s="76" cm="1">
        <f t="array" aca="1" ref="AX2301" ca="1">ROUNDUP(INDIRECT(AX2293)/AX2300,0)</f>
        <v>60</v>
      </c>
      <c r="AY2301" s="76" cm="1">
        <f t="array" aca="1" ref="AY2301" ca="1">ROUNDUP(INDIRECT(AY2293)/AY2300,0)</f>
        <v>60</v>
      </c>
      <c r="AZ2301" s="76" cm="1">
        <f t="array" aca="1" ref="AZ2301" ca="1">ROUNDUP(INDIRECT(AZ2293)/AZ2300,0)</f>
        <v>60</v>
      </c>
      <c r="BA2301" s="76" cm="1">
        <f t="array" aca="1" ref="BA2301" ca="1">ROUNDUP(INDIRECT(BA2293)/BA2300,0)</f>
        <v>60</v>
      </c>
      <c r="BB2301" s="76" cm="1">
        <f t="array" aca="1" ref="BB2301" ca="1">ROUNDUP(INDIRECT(BB2293)/BB2300,0)</f>
        <v>60</v>
      </c>
      <c r="BC2301" s="76" cm="1">
        <f t="array" aca="1" ref="BC2301" ca="1">ROUNDUP(INDIRECT(BC2293)/BC2300,0)</f>
        <v>60</v>
      </c>
      <c r="BD2301" s="76" cm="1">
        <f t="array" aca="1" ref="BD2301" ca="1">ROUNDUP(INDIRECT(BD2293)/BD2300,0)</f>
        <v>60</v>
      </c>
      <c r="BE2301" s="76" cm="1">
        <f t="array" aca="1" ref="BE2301" ca="1">ROUNDUP(INDIRECT(BE2293)/BE2300,0)</f>
        <v>60</v>
      </c>
      <c r="BF2301" s="76" cm="1">
        <f t="array" aca="1" ref="BF2301" ca="1">ROUNDUP(INDIRECT(BF2293)/BF2300,0)</f>
        <v>60</v>
      </c>
      <c r="BG2301" s="76" cm="1">
        <f t="array" aca="1" ref="BG2301" ca="1">ROUNDUP(INDIRECT(BG2293)/BG2300,0)</f>
        <v>60</v>
      </c>
      <c r="BH2301" s="76" cm="1">
        <f t="array" aca="1" ref="BH2301" ca="1">ROUNDUP(INDIRECT(BH2293)/BH2300,0)</f>
        <v>60</v>
      </c>
      <c r="BI2301" s="76" cm="1">
        <f t="array" aca="1" ref="BI2301" ca="1">ROUNDUP(INDIRECT(BI2293)/BI2300,0)</f>
        <v>60</v>
      </c>
      <c r="BJ2301" s="76" cm="1">
        <f t="array" aca="1" ref="BJ2301" ca="1">ROUNDUP(INDIRECT(BJ2293)/BJ2300,0)</f>
        <v>60</v>
      </c>
      <c r="BK2301" s="76" cm="1">
        <f t="array" aca="1" ref="BK2301" ca="1">ROUNDUP(INDIRECT(BK2293)/BK2300,0)</f>
        <v>60</v>
      </c>
      <c r="BL2301" s="76" cm="1">
        <f t="array" aca="1" ref="BL2301" ca="1">ROUNDUP(INDIRECT(BL2293)/BL2300,0)</f>
        <v>60</v>
      </c>
      <c r="BM2301" s="76" cm="1">
        <f t="array" aca="1" ref="BM2301" ca="1">ROUNDUP(INDIRECT(BM2293)/BM2300,0)</f>
        <v>60</v>
      </c>
      <c r="BN2301" s="76" cm="1">
        <f t="array" aca="1" ref="BN2301" ca="1">ROUNDUP(INDIRECT(BN2293)/BN2300,0)</f>
        <v>60</v>
      </c>
      <c r="BO2301" s="76" cm="1">
        <f t="array" aca="1" ref="BO2301" ca="1">ROUNDUP(INDIRECT(BO2293)/BO2300,0)</f>
        <v>60</v>
      </c>
      <c r="BP2301" s="76" cm="1">
        <f t="array" aca="1" ref="BP2301" ca="1">ROUNDUP(INDIRECT(BP2293)/BP2300,0)</f>
        <v>60</v>
      </c>
      <c r="BQ2301" s="76" cm="1">
        <f t="array" aca="1" ref="BQ2301" ca="1">ROUNDUP(INDIRECT(BQ2293)/BQ2300,0)</f>
        <v>60</v>
      </c>
      <c r="BR2301" s="76" cm="1">
        <f t="array" aca="1" ref="BR2301" ca="1">ROUNDUP(INDIRECT(BR2293)/BR2300,0)</f>
        <v>60</v>
      </c>
      <c r="BS2301" s="76" cm="1">
        <f t="array" aca="1" ref="BS2301" ca="1">ROUNDUP(INDIRECT(BS2293)/BS2300,0)</f>
        <v>60</v>
      </c>
      <c r="BT2301" s="76" cm="1">
        <f t="array" aca="1" ref="BT2301" ca="1">ROUNDUP(INDIRECT(BT2293)/BT2300,0)</f>
        <v>60</v>
      </c>
      <c r="BU2301" s="76" cm="1">
        <f t="array" aca="1" ref="BU2301" ca="1">ROUNDUP(INDIRECT(BU2293)/BU2300,0)</f>
        <v>60</v>
      </c>
      <c r="BV2301" s="76" cm="1">
        <f t="array" aca="1" ref="BV2301" ca="1">ROUNDUP(INDIRECT(BV2293)/BV2300,0)</f>
        <v>60</v>
      </c>
      <c r="BW2301" s="76" cm="1">
        <f t="array" aca="1" ref="BW2301" ca="1">ROUNDUP(INDIRECT(BW2293)/BW2300,0)</f>
        <v>60</v>
      </c>
      <c r="BX2301" s="76" cm="1">
        <f t="array" aca="1" ref="BX2301" ca="1">ROUNDUP(INDIRECT(BX2293)/BX2300,0)</f>
        <v>60</v>
      </c>
      <c r="BY2301" s="76" cm="1">
        <f t="array" aca="1" ref="BY2301" ca="1">ROUNDUP(INDIRECT(BY2293)/BY2300,0)</f>
        <v>60</v>
      </c>
      <c r="BZ2301" s="76" cm="1">
        <f t="array" aca="1" ref="BZ2301" ca="1">ROUNDUP(INDIRECT(BZ2293)/BZ2300,0)</f>
        <v>60</v>
      </c>
      <c r="CA2301" s="76" cm="1">
        <f t="array" aca="1" ref="CA2301" ca="1">ROUNDUP(INDIRECT(CA2293)/CA2300,0)</f>
        <v>60</v>
      </c>
      <c r="CB2301" s="76" cm="1">
        <f t="array" aca="1" ref="CB2301" ca="1">ROUNDUP(INDIRECT(CB2293)/CB2300,0)</f>
        <v>60</v>
      </c>
      <c r="CC2301" s="76" cm="1">
        <f t="array" aca="1" ref="CC2301" ca="1">ROUNDUP(INDIRECT(CC2293)/CC2300,0)</f>
        <v>60</v>
      </c>
      <c r="CD2301" s="76" cm="1">
        <f t="array" aca="1" ref="CD2301" ca="1">ROUNDUP(INDIRECT(CD2293)/CD2300,0)</f>
        <v>60</v>
      </c>
      <c r="CE2301" s="76" cm="1">
        <f t="array" aca="1" ref="CE2301" ca="1">ROUNDUP(INDIRECT(CE2293)/CE2300,0)</f>
        <v>60</v>
      </c>
      <c r="CF2301" s="76" cm="1">
        <f t="array" aca="1" ref="CF2301" ca="1">ROUNDUP(INDIRECT(CF2293)/CF2300,0)</f>
        <v>60</v>
      </c>
      <c r="CG2301" s="76" cm="1">
        <f t="array" aca="1" ref="CG2301" ca="1">ROUNDUP(INDIRECT(CG2293)/CG2300,0)</f>
        <v>60</v>
      </c>
      <c r="CH2301" s="76" cm="1">
        <f t="array" aca="1" ref="CH2301" ca="1">ROUNDUP(INDIRECT(CH2293)/CH2300,0)</f>
        <v>60</v>
      </c>
      <c r="CI2301" s="76" cm="1">
        <f t="array" aca="1" ref="CI2301" ca="1">ROUNDUP(INDIRECT(CI2293)/CI2300,0)</f>
        <v>60</v>
      </c>
      <c r="CJ2301" s="76" cm="1">
        <f t="array" aca="1" ref="CJ2301" ca="1">ROUNDUP(INDIRECT(CJ2293)/CJ2300,0)</f>
        <v>60</v>
      </c>
      <c r="CK2301" s="76" cm="1">
        <f t="array" aca="1" ref="CK2301" ca="1">ROUNDUP(INDIRECT(CK2293)/CK2300,0)</f>
        <v>60</v>
      </c>
      <c r="CL2301" s="76" cm="1">
        <f t="array" aca="1" ref="CL2301" ca="1">ROUNDUP(INDIRECT(CL2293)/CL2300,0)</f>
        <v>60</v>
      </c>
    </row>
    <row r="2302" spans="2:90" x14ac:dyDescent="0.4">
      <c r="B2302" s="141" t="s">
        <v>185</v>
      </c>
      <c r="D2302" t="s">
        <v>756</v>
      </c>
      <c r="E2302" s="8" t="str">
        <f t="shared" si="2926"/>
        <v>2302 DCHC-S</v>
      </c>
      <c r="G2302" t="str">
        <f>E2302</f>
        <v>2302 DCHC-S</v>
      </c>
      <c r="H2302" s="12"/>
      <c r="I2302" s="60"/>
      <c r="J2302" s="60"/>
      <c r="K2302" s="18">
        <v>50000</v>
      </c>
      <c r="L2302" s="18">
        <v>50000</v>
      </c>
      <c r="M2302" s="18">
        <v>50000</v>
      </c>
      <c r="N2302" s="18">
        <v>50000</v>
      </c>
      <c r="O2302" s="18">
        <v>50000</v>
      </c>
      <c r="P2302" s="18">
        <v>50000</v>
      </c>
      <c r="R2302" s="19"/>
      <c r="S2302" s="143" cm="1">
        <f t="array" ref="S2302">INDEX($K:$P,ROW(),MATCH(S$3,$K$2:$P$2,0))/12</f>
        <v>4166.666666666667</v>
      </c>
      <c r="T2302" s="143" cm="1">
        <f t="array" ref="T2302">INDEX($K:$P,ROW(),MATCH(T$3,$K$2:$P$2,0))/12</f>
        <v>4166.666666666667</v>
      </c>
      <c r="U2302" s="143" cm="1">
        <f t="array" ref="U2302">INDEX($K:$P,ROW(),MATCH(U$3,$K$2:$P$2,0))/12</f>
        <v>4166.666666666667</v>
      </c>
      <c r="V2302" s="143" cm="1">
        <f t="array" ref="V2302">INDEX($K:$P,ROW(),MATCH(V$3,$K$2:$P$2,0))/12</f>
        <v>4166.666666666667</v>
      </c>
      <c r="W2302" s="143" cm="1">
        <f t="array" ref="W2302">INDEX($K:$P,ROW(),MATCH(W$3,$K$2:$P$2,0))/12</f>
        <v>4166.666666666667</v>
      </c>
      <c r="X2302" s="143" cm="1">
        <f t="array" ref="X2302">INDEX($K:$P,ROW(),MATCH(X$3,$K$2:$P$2,0))/12</f>
        <v>4166.666666666667</v>
      </c>
      <c r="Y2302" s="143" cm="1">
        <f t="array" ref="Y2302">INDEX($K:$P,ROW(),MATCH(Y$3,$K$2:$P$2,0))/12</f>
        <v>4166.666666666667</v>
      </c>
      <c r="Z2302" s="143" cm="1">
        <f t="array" ref="Z2302">INDEX($K:$P,ROW(),MATCH(Z$3,$K$2:$P$2,0))/12</f>
        <v>4166.666666666667</v>
      </c>
      <c r="AA2302" s="143" cm="1">
        <f t="array" ref="AA2302">INDEX($K:$P,ROW(),MATCH(AA$3,$K$2:$P$2,0))/12</f>
        <v>4166.666666666667</v>
      </c>
      <c r="AB2302" s="143" cm="1">
        <f t="array" ref="AB2302">INDEX($K:$P,ROW(),MATCH(AB$3,$K$2:$P$2,0))/12</f>
        <v>4166.666666666667</v>
      </c>
      <c r="AC2302" s="143" cm="1">
        <f t="array" ref="AC2302">INDEX($K:$P,ROW(),MATCH(AC$3,$K$2:$P$2,0))/12</f>
        <v>4166.666666666667</v>
      </c>
      <c r="AD2302" s="143" cm="1">
        <f t="array" ref="AD2302">INDEX($K:$P,ROW(),MATCH(AD$3,$K$2:$P$2,0))/12</f>
        <v>4166.666666666667</v>
      </c>
      <c r="AE2302" s="143" cm="1">
        <f t="array" ref="AE2302">INDEX($K:$P,ROW(),MATCH(AE$3,$K$2:$P$2,0))/12</f>
        <v>4166.666666666667</v>
      </c>
      <c r="AF2302" s="143" cm="1">
        <f t="array" ref="AF2302">INDEX($K:$P,ROW(),MATCH(AF$3,$K$2:$P$2,0))/12</f>
        <v>4166.666666666667</v>
      </c>
      <c r="AG2302" s="143" cm="1">
        <f t="array" ref="AG2302">INDEX($K:$P,ROW(),MATCH(AG$3,$K$2:$P$2,0))/12</f>
        <v>4166.666666666667</v>
      </c>
      <c r="AH2302" s="143" cm="1">
        <f t="array" ref="AH2302">INDEX($K:$P,ROW(),MATCH(AH$3,$K$2:$P$2,0))/12</f>
        <v>4166.666666666667</v>
      </c>
      <c r="AI2302" s="143" cm="1">
        <f t="array" ref="AI2302">INDEX($K:$P,ROW(),MATCH(AI$3,$K$2:$P$2,0))/12</f>
        <v>4166.666666666667</v>
      </c>
      <c r="AJ2302" s="143" cm="1">
        <f t="array" ref="AJ2302">INDEX($K:$P,ROW(),MATCH(AJ$3,$K$2:$P$2,0))/12</f>
        <v>4166.666666666667</v>
      </c>
      <c r="AK2302" s="143" cm="1">
        <f t="array" ref="AK2302">INDEX($K:$P,ROW(),MATCH(AK$3,$K$2:$P$2,0))/12</f>
        <v>4166.666666666667</v>
      </c>
      <c r="AL2302" s="143" cm="1">
        <f t="array" ref="AL2302">INDEX($K:$P,ROW(),MATCH(AL$3,$K$2:$P$2,0))/12</f>
        <v>4166.666666666667</v>
      </c>
      <c r="AM2302" s="143" cm="1">
        <f t="array" ref="AM2302">INDEX($K:$P,ROW(),MATCH(AM$3,$K$2:$P$2,0))/12</f>
        <v>4166.666666666667</v>
      </c>
      <c r="AN2302" s="143" cm="1">
        <f t="array" ref="AN2302">INDEX($K:$P,ROW(),MATCH(AN$3,$K$2:$P$2,0))/12</f>
        <v>4166.666666666667</v>
      </c>
      <c r="AO2302" s="143" cm="1">
        <f t="array" ref="AO2302">INDEX($K:$P,ROW(),MATCH(AO$3,$K$2:$P$2,0))/12</f>
        <v>4166.666666666667</v>
      </c>
      <c r="AP2302" s="143" cm="1">
        <f t="array" ref="AP2302">INDEX($K:$P,ROW(),MATCH(AP$3,$K$2:$P$2,0))/12</f>
        <v>4166.666666666667</v>
      </c>
      <c r="AQ2302" s="143" cm="1">
        <f t="array" ref="AQ2302">INDEX($K:$P,ROW(),MATCH(AQ$3,$K$2:$P$2,0))/12</f>
        <v>4166.666666666667</v>
      </c>
      <c r="AR2302" s="143" cm="1">
        <f t="array" ref="AR2302">INDEX($K:$P,ROW(),MATCH(AR$3,$K$2:$P$2,0))/12</f>
        <v>4166.666666666667</v>
      </c>
      <c r="AS2302" s="143" cm="1">
        <f t="array" ref="AS2302">INDEX($K:$P,ROW(),MATCH(AS$3,$K$2:$P$2,0))/12</f>
        <v>4166.666666666667</v>
      </c>
      <c r="AT2302" s="143" cm="1">
        <f t="array" ref="AT2302">INDEX($K:$P,ROW(),MATCH(AT$3,$K$2:$P$2,0))/12</f>
        <v>4166.666666666667</v>
      </c>
      <c r="AU2302" s="143" cm="1">
        <f t="array" ref="AU2302">INDEX($K:$P,ROW(),MATCH(AU$3,$K$2:$P$2,0))/12</f>
        <v>4166.666666666667</v>
      </c>
      <c r="AV2302" s="143" cm="1">
        <f t="array" ref="AV2302">INDEX($K:$P,ROW(),MATCH(AV$3,$K$2:$P$2,0))/12</f>
        <v>4166.666666666667</v>
      </c>
      <c r="AW2302" s="143" cm="1">
        <f t="array" ref="AW2302">INDEX($K:$P,ROW(),MATCH(AW$3,$K$2:$P$2,0))/12</f>
        <v>4166.666666666667</v>
      </c>
      <c r="AX2302" s="143" cm="1">
        <f t="array" ref="AX2302">INDEX($K:$P,ROW(),MATCH(AX$3,$K$2:$P$2,0))/12</f>
        <v>4166.666666666667</v>
      </c>
      <c r="AY2302" s="143" cm="1">
        <f t="array" ref="AY2302">INDEX($K:$P,ROW(),MATCH(AY$3,$K$2:$P$2,0))/12</f>
        <v>4166.666666666667</v>
      </c>
      <c r="AZ2302" s="143" cm="1">
        <f t="array" ref="AZ2302">INDEX($K:$P,ROW(),MATCH(AZ$3,$K$2:$P$2,0))/12</f>
        <v>4166.666666666667</v>
      </c>
      <c r="BA2302" s="143" cm="1">
        <f t="array" ref="BA2302">INDEX($K:$P,ROW(),MATCH(BA$3,$K$2:$P$2,0))/12</f>
        <v>4166.666666666667</v>
      </c>
      <c r="BB2302" s="143" cm="1">
        <f t="array" ref="BB2302">INDEX($K:$P,ROW(),MATCH(BB$3,$K$2:$P$2,0))/12</f>
        <v>4166.666666666667</v>
      </c>
      <c r="BC2302" s="143" cm="1">
        <f t="array" ref="BC2302">INDEX($K:$P,ROW(),MATCH(BC$3,$K$2:$P$2,0))/12</f>
        <v>4166.666666666667</v>
      </c>
      <c r="BD2302" s="143" cm="1">
        <f t="array" ref="BD2302">INDEX($K:$P,ROW(),MATCH(BD$3,$K$2:$P$2,0))/12</f>
        <v>4166.666666666667</v>
      </c>
      <c r="BE2302" s="143" cm="1">
        <f t="array" ref="BE2302">INDEX($K:$P,ROW(),MATCH(BE$3,$K$2:$P$2,0))/12</f>
        <v>4166.666666666667</v>
      </c>
      <c r="BF2302" s="143" cm="1">
        <f t="array" ref="BF2302">INDEX($K:$P,ROW(),MATCH(BF$3,$K$2:$P$2,0))/12</f>
        <v>4166.666666666667</v>
      </c>
      <c r="BG2302" s="143" cm="1">
        <f t="array" ref="BG2302">INDEX($K:$P,ROW(),MATCH(BG$3,$K$2:$P$2,0))/12</f>
        <v>4166.666666666667</v>
      </c>
      <c r="BH2302" s="143" cm="1">
        <f t="array" ref="BH2302">INDEX($K:$P,ROW(),MATCH(BH$3,$K$2:$P$2,0))/12</f>
        <v>4166.666666666667</v>
      </c>
      <c r="BI2302" s="143" cm="1">
        <f t="array" ref="BI2302">INDEX($K:$P,ROW(),MATCH(BI$3,$K$2:$P$2,0))/12</f>
        <v>4166.666666666667</v>
      </c>
      <c r="BJ2302" s="143" cm="1">
        <f t="array" ref="BJ2302">INDEX($K:$P,ROW(),MATCH(BJ$3,$K$2:$P$2,0))/12</f>
        <v>4166.666666666667</v>
      </c>
      <c r="BK2302" s="143" cm="1">
        <f t="array" ref="BK2302">INDEX($K:$P,ROW(),MATCH(BK$3,$K$2:$P$2,0))/12</f>
        <v>4166.666666666667</v>
      </c>
      <c r="BL2302" s="143" cm="1">
        <f t="array" ref="BL2302">INDEX($K:$P,ROW(),MATCH(BL$3,$K$2:$P$2,0))/12</f>
        <v>4166.666666666667</v>
      </c>
      <c r="BM2302" s="143" cm="1">
        <f t="array" ref="BM2302">INDEX($K:$P,ROW(),MATCH(BM$3,$K$2:$P$2,0))/12</f>
        <v>4166.666666666667</v>
      </c>
      <c r="BN2302" s="143" cm="1">
        <f t="array" ref="BN2302">INDEX($K:$P,ROW(),MATCH(BN$3,$K$2:$P$2,0))/12</f>
        <v>4166.666666666667</v>
      </c>
      <c r="BO2302" s="143" cm="1">
        <f t="array" ref="BO2302">INDEX($K:$P,ROW(),MATCH(BO$3,$K$2:$P$2,0))/12</f>
        <v>4166.666666666667</v>
      </c>
      <c r="BP2302" s="143" cm="1">
        <f t="array" ref="BP2302">INDEX($K:$P,ROW(),MATCH(BP$3,$K$2:$P$2,0))/12</f>
        <v>4166.666666666667</v>
      </c>
      <c r="BQ2302" s="143" cm="1">
        <f t="array" ref="BQ2302">INDEX($K:$P,ROW(),MATCH(BQ$3,$K$2:$P$2,0))/12</f>
        <v>4166.666666666667</v>
      </c>
      <c r="BR2302" s="143" cm="1">
        <f t="array" ref="BR2302">INDEX($K:$P,ROW(),MATCH(BR$3,$K$2:$P$2,0))/12</f>
        <v>4166.666666666667</v>
      </c>
      <c r="BS2302" s="143" cm="1">
        <f t="array" ref="BS2302">INDEX($K:$P,ROW(),MATCH(BS$3,$K$2:$P$2,0))/12</f>
        <v>4166.666666666667</v>
      </c>
      <c r="BT2302" s="143" cm="1">
        <f t="array" ref="BT2302">INDEX($K:$P,ROW(),MATCH(BT$3,$K$2:$P$2,0))/12</f>
        <v>4166.666666666667</v>
      </c>
      <c r="BU2302" s="143" cm="1">
        <f t="array" ref="BU2302">INDEX($K:$P,ROW(),MATCH(BU$3,$K$2:$P$2,0))/12</f>
        <v>4166.666666666667</v>
      </c>
      <c r="BV2302" s="143" cm="1">
        <f t="array" ref="BV2302">INDEX($K:$P,ROW(),MATCH(BV$3,$K$2:$P$2,0))/12</f>
        <v>4166.666666666667</v>
      </c>
      <c r="BW2302" s="143" cm="1">
        <f t="array" ref="BW2302">INDEX($K:$P,ROW(),MATCH(BW$3,$K$2:$P$2,0))/12</f>
        <v>4166.666666666667</v>
      </c>
      <c r="BX2302" s="143" cm="1">
        <f t="array" ref="BX2302">INDEX($K:$P,ROW(),MATCH(BX$3,$K$2:$P$2,0))/12</f>
        <v>4166.666666666667</v>
      </c>
      <c r="BY2302" s="143" cm="1">
        <f t="array" ref="BY2302">INDEX($K:$P,ROW(),MATCH(BY$3,$K$2:$P$2,0))/12</f>
        <v>4166.666666666667</v>
      </c>
      <c r="BZ2302" s="143" cm="1">
        <f t="array" ref="BZ2302">INDEX($K:$P,ROW(),MATCH(BZ$3,$K$2:$P$2,0))/12</f>
        <v>4166.666666666667</v>
      </c>
      <c r="CA2302" s="143" cm="1">
        <f t="array" ref="CA2302">INDEX($K:$P,ROW(),MATCH(CA$3,$K$2:$P$2,0))/12</f>
        <v>4166.666666666667</v>
      </c>
      <c r="CB2302" s="143" cm="1">
        <f t="array" ref="CB2302">INDEX($K:$P,ROW(),MATCH(CB$3,$K$2:$P$2,0))/12</f>
        <v>4166.666666666667</v>
      </c>
      <c r="CC2302" s="143" cm="1">
        <f t="array" ref="CC2302">INDEX($K:$P,ROW(),MATCH(CC$3,$K$2:$P$2,0))/12</f>
        <v>4166.666666666667</v>
      </c>
      <c r="CD2302" s="143" cm="1">
        <f t="array" ref="CD2302">INDEX($K:$P,ROW(),MATCH(CD$3,$K$2:$P$2,0))/12</f>
        <v>4166.666666666667</v>
      </c>
      <c r="CE2302" s="143" cm="1">
        <f t="array" ref="CE2302">INDEX($K:$P,ROW(),MATCH(CE$3,$K$2:$P$2,0))/12</f>
        <v>4166.666666666667</v>
      </c>
      <c r="CF2302" s="143" cm="1">
        <f t="array" ref="CF2302">INDEX($K:$P,ROW(),MATCH(CF$3,$K$2:$P$2,0))/12</f>
        <v>4166.666666666667</v>
      </c>
      <c r="CG2302" s="143" cm="1">
        <f t="array" ref="CG2302">INDEX($K:$P,ROW(),MATCH(CG$3,$K$2:$P$2,0))/12</f>
        <v>4166.666666666667</v>
      </c>
      <c r="CH2302" s="143" cm="1">
        <f t="array" ref="CH2302">INDEX($K:$P,ROW(),MATCH(CH$3,$K$2:$P$2,0))/12</f>
        <v>4166.666666666667</v>
      </c>
      <c r="CI2302" s="143" cm="1">
        <f t="array" ref="CI2302">INDEX($K:$P,ROW(),MATCH(CI$3,$K$2:$P$2,0))/12</f>
        <v>4166.666666666667</v>
      </c>
      <c r="CJ2302" s="143" cm="1">
        <f t="array" ref="CJ2302">INDEX($K:$P,ROW(),MATCH(CJ$3,$K$2:$P$2,0))/12</f>
        <v>4166.666666666667</v>
      </c>
      <c r="CK2302" s="143" cm="1">
        <f t="array" ref="CK2302">INDEX($K:$P,ROW(),MATCH(CK$3,$K$2:$P$2,0))/12</f>
        <v>4166.666666666667</v>
      </c>
      <c r="CL2302" s="143" cm="1">
        <f t="array" ref="CL2302">INDEX($K:$P,ROW(),MATCH(CL$3,$K$2:$P$2,0))/12</f>
        <v>4166.666666666667</v>
      </c>
    </row>
    <row r="2303" spans="2:90" x14ac:dyDescent="0.4">
      <c r="B2303" s="123" t="str">
        <f>"Expense - "&amp;SUBSTITUTE(B2298,":","")</f>
        <v>Expense - Headcount - volume driven</v>
      </c>
      <c r="C2303" t="s">
        <v>203</v>
      </c>
      <c r="D2303" t="s">
        <v>756</v>
      </c>
      <c r="E2303" s="8" t="str">
        <f t="shared" si="2926"/>
        <v>2303 DCHC-S</v>
      </c>
      <c r="H2303" s="27"/>
      <c r="I2303" s="78"/>
      <c r="J2303" s="78"/>
      <c r="K2303" s="63">
        <f t="shared" ref="K2303:P2303" ca="1" si="2928">SUMIF($3:$3,K$2,2303:2303)</f>
        <v>-3000000.0000000005</v>
      </c>
      <c r="L2303" s="63">
        <f t="shared" ca="1" si="2928"/>
        <v>-3000000.0000000005</v>
      </c>
      <c r="M2303" s="63">
        <f t="shared" ca="1" si="2928"/>
        <v>-3000000.0000000005</v>
      </c>
      <c r="N2303" s="63">
        <f t="shared" ca="1" si="2928"/>
        <v>-3000000.0000000005</v>
      </c>
      <c r="O2303" s="63">
        <f t="shared" ca="1" si="2928"/>
        <v>-3000000.0000000005</v>
      </c>
      <c r="P2303" s="63">
        <f t="shared" ca="1" si="2928"/>
        <v>-3000000.0000000005</v>
      </c>
      <c r="R2303" s="33"/>
      <c r="S2303" s="144">
        <f t="shared" ref="S2303" ca="1" si="2929">-S2302*S2301</f>
        <v>-250000.00000000003</v>
      </c>
      <c r="T2303" s="144">
        <f t="shared" ref="T2303:AX2303" ca="1" si="2930">-T2302*T2301</f>
        <v>-250000.00000000003</v>
      </c>
      <c r="U2303" s="144">
        <f t="shared" ca="1" si="2930"/>
        <v>-250000.00000000003</v>
      </c>
      <c r="V2303" s="144">
        <f t="shared" ca="1" si="2930"/>
        <v>-250000.00000000003</v>
      </c>
      <c r="W2303" s="144">
        <f t="shared" ca="1" si="2930"/>
        <v>-250000.00000000003</v>
      </c>
      <c r="X2303" s="144">
        <f t="shared" ca="1" si="2930"/>
        <v>-250000.00000000003</v>
      </c>
      <c r="Y2303" s="144">
        <f t="shared" ca="1" si="2930"/>
        <v>-250000.00000000003</v>
      </c>
      <c r="Z2303" s="144">
        <f t="shared" ca="1" si="2930"/>
        <v>-250000.00000000003</v>
      </c>
      <c r="AA2303" s="144">
        <f t="shared" ca="1" si="2930"/>
        <v>-250000.00000000003</v>
      </c>
      <c r="AB2303" s="144">
        <f t="shared" ca="1" si="2930"/>
        <v>-250000.00000000003</v>
      </c>
      <c r="AC2303" s="144">
        <f t="shared" ca="1" si="2930"/>
        <v>-250000.00000000003</v>
      </c>
      <c r="AD2303" s="144">
        <f t="shared" ca="1" si="2930"/>
        <v>-250000.00000000003</v>
      </c>
      <c r="AE2303" s="144">
        <f t="shared" ca="1" si="2930"/>
        <v>-250000.00000000003</v>
      </c>
      <c r="AF2303" s="144">
        <f t="shared" ca="1" si="2930"/>
        <v>-250000.00000000003</v>
      </c>
      <c r="AG2303" s="144">
        <f t="shared" ca="1" si="2930"/>
        <v>-250000.00000000003</v>
      </c>
      <c r="AH2303" s="144">
        <f t="shared" ca="1" si="2930"/>
        <v>-250000.00000000003</v>
      </c>
      <c r="AI2303" s="144">
        <f t="shared" ca="1" si="2930"/>
        <v>-250000.00000000003</v>
      </c>
      <c r="AJ2303" s="144">
        <f t="shared" ca="1" si="2930"/>
        <v>-250000.00000000003</v>
      </c>
      <c r="AK2303" s="144">
        <f t="shared" ca="1" si="2930"/>
        <v>-250000.00000000003</v>
      </c>
      <c r="AL2303" s="144">
        <f t="shared" ca="1" si="2930"/>
        <v>-250000.00000000003</v>
      </c>
      <c r="AM2303" s="144">
        <f t="shared" ca="1" si="2930"/>
        <v>-250000.00000000003</v>
      </c>
      <c r="AN2303" s="144">
        <f t="shared" ca="1" si="2930"/>
        <v>-250000.00000000003</v>
      </c>
      <c r="AO2303" s="144">
        <f t="shared" ca="1" si="2930"/>
        <v>-250000.00000000003</v>
      </c>
      <c r="AP2303" s="144">
        <f t="shared" ca="1" si="2930"/>
        <v>-250000.00000000003</v>
      </c>
      <c r="AQ2303" s="144">
        <f t="shared" ca="1" si="2930"/>
        <v>-250000.00000000003</v>
      </c>
      <c r="AR2303" s="144">
        <f t="shared" ca="1" si="2930"/>
        <v>-250000.00000000003</v>
      </c>
      <c r="AS2303" s="144">
        <f t="shared" ca="1" si="2930"/>
        <v>-250000.00000000003</v>
      </c>
      <c r="AT2303" s="144">
        <f t="shared" ca="1" si="2930"/>
        <v>-250000.00000000003</v>
      </c>
      <c r="AU2303" s="144">
        <f t="shared" ca="1" si="2930"/>
        <v>-250000.00000000003</v>
      </c>
      <c r="AV2303" s="144">
        <f t="shared" ca="1" si="2930"/>
        <v>-250000.00000000003</v>
      </c>
      <c r="AW2303" s="144">
        <f t="shared" ca="1" si="2930"/>
        <v>-250000.00000000003</v>
      </c>
      <c r="AX2303" s="144">
        <f t="shared" ca="1" si="2930"/>
        <v>-250000.00000000003</v>
      </c>
      <c r="AY2303" s="144">
        <f t="shared" ref="AY2303:CD2303" ca="1" si="2931">-AY2302*AY2301</f>
        <v>-250000.00000000003</v>
      </c>
      <c r="AZ2303" s="144">
        <f t="shared" ca="1" si="2931"/>
        <v>-250000.00000000003</v>
      </c>
      <c r="BA2303" s="144">
        <f t="shared" ca="1" si="2931"/>
        <v>-250000.00000000003</v>
      </c>
      <c r="BB2303" s="144">
        <f t="shared" ca="1" si="2931"/>
        <v>-250000.00000000003</v>
      </c>
      <c r="BC2303" s="144">
        <f t="shared" ca="1" si="2931"/>
        <v>-250000.00000000003</v>
      </c>
      <c r="BD2303" s="144">
        <f t="shared" ca="1" si="2931"/>
        <v>-250000.00000000003</v>
      </c>
      <c r="BE2303" s="144">
        <f t="shared" ca="1" si="2931"/>
        <v>-250000.00000000003</v>
      </c>
      <c r="BF2303" s="144">
        <f t="shared" ca="1" si="2931"/>
        <v>-250000.00000000003</v>
      </c>
      <c r="BG2303" s="144">
        <f t="shared" ca="1" si="2931"/>
        <v>-250000.00000000003</v>
      </c>
      <c r="BH2303" s="144">
        <f t="shared" ca="1" si="2931"/>
        <v>-250000.00000000003</v>
      </c>
      <c r="BI2303" s="144">
        <f t="shared" ca="1" si="2931"/>
        <v>-250000.00000000003</v>
      </c>
      <c r="BJ2303" s="144">
        <f t="shared" ca="1" si="2931"/>
        <v>-250000.00000000003</v>
      </c>
      <c r="BK2303" s="144">
        <f t="shared" ca="1" si="2931"/>
        <v>-250000.00000000003</v>
      </c>
      <c r="BL2303" s="144">
        <f t="shared" ca="1" si="2931"/>
        <v>-250000.00000000003</v>
      </c>
      <c r="BM2303" s="144">
        <f t="shared" ca="1" si="2931"/>
        <v>-250000.00000000003</v>
      </c>
      <c r="BN2303" s="144">
        <f t="shared" ca="1" si="2931"/>
        <v>-250000.00000000003</v>
      </c>
      <c r="BO2303" s="144">
        <f t="shared" ca="1" si="2931"/>
        <v>-250000.00000000003</v>
      </c>
      <c r="BP2303" s="144">
        <f t="shared" ca="1" si="2931"/>
        <v>-250000.00000000003</v>
      </c>
      <c r="BQ2303" s="144">
        <f t="shared" ca="1" si="2931"/>
        <v>-250000.00000000003</v>
      </c>
      <c r="BR2303" s="144">
        <f t="shared" ca="1" si="2931"/>
        <v>-250000.00000000003</v>
      </c>
      <c r="BS2303" s="144">
        <f t="shared" ca="1" si="2931"/>
        <v>-250000.00000000003</v>
      </c>
      <c r="BT2303" s="144">
        <f t="shared" ca="1" si="2931"/>
        <v>-250000.00000000003</v>
      </c>
      <c r="BU2303" s="144">
        <f t="shared" ca="1" si="2931"/>
        <v>-250000.00000000003</v>
      </c>
      <c r="BV2303" s="144">
        <f t="shared" ca="1" si="2931"/>
        <v>-250000.00000000003</v>
      </c>
      <c r="BW2303" s="144">
        <f t="shared" ca="1" si="2931"/>
        <v>-250000.00000000003</v>
      </c>
      <c r="BX2303" s="144">
        <f t="shared" ca="1" si="2931"/>
        <v>-250000.00000000003</v>
      </c>
      <c r="BY2303" s="144">
        <f t="shared" ca="1" si="2931"/>
        <v>-250000.00000000003</v>
      </c>
      <c r="BZ2303" s="144">
        <f t="shared" ca="1" si="2931"/>
        <v>-250000.00000000003</v>
      </c>
      <c r="CA2303" s="144">
        <f t="shared" ca="1" si="2931"/>
        <v>-250000.00000000003</v>
      </c>
      <c r="CB2303" s="144">
        <f t="shared" ca="1" si="2931"/>
        <v>-250000.00000000003</v>
      </c>
      <c r="CC2303" s="144">
        <f t="shared" ca="1" si="2931"/>
        <v>-250000.00000000003</v>
      </c>
      <c r="CD2303" s="144">
        <f t="shared" ca="1" si="2931"/>
        <v>-250000.00000000003</v>
      </c>
      <c r="CE2303" s="144">
        <f t="shared" ref="CE2303:CK2303" ca="1" si="2932">-CE2302*CE2301</f>
        <v>-250000.00000000003</v>
      </c>
      <c r="CF2303" s="144">
        <f t="shared" ca="1" si="2932"/>
        <v>-250000.00000000003</v>
      </c>
      <c r="CG2303" s="144">
        <f t="shared" ca="1" si="2932"/>
        <v>-250000.00000000003</v>
      </c>
      <c r="CH2303" s="144">
        <f t="shared" ca="1" si="2932"/>
        <v>-250000.00000000003</v>
      </c>
      <c r="CI2303" s="144">
        <f t="shared" ca="1" si="2932"/>
        <v>-250000.00000000003</v>
      </c>
      <c r="CJ2303" s="144">
        <f t="shared" ca="1" si="2932"/>
        <v>-250000.00000000003</v>
      </c>
      <c r="CK2303" s="144">
        <f t="shared" ca="1" si="2932"/>
        <v>-250000.00000000003</v>
      </c>
      <c r="CL2303" s="144">
        <f t="shared" ref="CL2303" ca="1" si="2933">-CL2302*CL2301</f>
        <v>-250000.00000000003</v>
      </c>
    </row>
    <row r="2304" spans="2:90" x14ac:dyDescent="0.4">
      <c r="D2304" t="s">
        <v>756</v>
      </c>
      <c r="E2304" s="8" t="str">
        <f t="shared" si="2926"/>
        <v>2304 DCHC-S</v>
      </c>
      <c r="G2304" t="s">
        <v>244</v>
      </c>
      <c r="S2304" s="72"/>
      <c r="T2304" s="72"/>
      <c r="U2304" s="72"/>
      <c r="V2304" s="72"/>
      <c r="W2304" s="72"/>
      <c r="X2304" s="72"/>
      <c r="Y2304" s="72"/>
      <c r="Z2304" s="72"/>
      <c r="AA2304" s="72"/>
      <c r="AB2304" s="72"/>
      <c r="AC2304" s="72"/>
      <c r="AD2304" s="72"/>
      <c r="AE2304" s="72"/>
      <c r="AF2304" s="72"/>
      <c r="AG2304" s="72"/>
      <c r="AH2304" s="72"/>
      <c r="AI2304" s="72"/>
      <c r="AJ2304" s="72"/>
      <c r="AK2304" s="72"/>
      <c r="AL2304" s="72"/>
      <c r="AM2304" s="72"/>
      <c r="AN2304" s="72"/>
      <c r="AO2304" s="72"/>
      <c r="AP2304" s="72"/>
      <c r="AQ2304" s="72"/>
      <c r="AR2304" s="72"/>
      <c r="AS2304" s="72"/>
      <c r="AT2304" s="72"/>
      <c r="AU2304" s="72"/>
      <c r="AV2304" s="72"/>
      <c r="AW2304" s="72"/>
      <c r="AX2304" s="72"/>
      <c r="AY2304" s="72"/>
      <c r="AZ2304" s="72"/>
      <c r="BA2304" s="72"/>
      <c r="BB2304" s="72"/>
      <c r="BC2304" s="72"/>
      <c r="BD2304" s="72"/>
      <c r="BE2304" s="72"/>
      <c r="BF2304" s="72"/>
      <c r="BG2304" s="72"/>
      <c r="BH2304" s="72"/>
      <c r="BI2304" s="72"/>
      <c r="BJ2304" s="72"/>
      <c r="BK2304" s="72"/>
      <c r="BL2304" s="72"/>
      <c r="BM2304" s="72"/>
      <c r="BN2304" s="72"/>
      <c r="BO2304" s="72"/>
      <c r="BP2304" s="72"/>
      <c r="BQ2304" s="72"/>
      <c r="BR2304" s="72"/>
      <c r="BS2304" s="72"/>
      <c r="BT2304" s="72"/>
      <c r="BU2304" s="72"/>
      <c r="BV2304" s="72"/>
      <c r="BW2304" s="72"/>
      <c r="BX2304" s="72"/>
      <c r="BY2304" s="72"/>
      <c r="BZ2304" s="72"/>
      <c r="CA2304" s="72"/>
      <c r="CB2304" s="72"/>
      <c r="CC2304" s="72"/>
      <c r="CD2304" s="72"/>
      <c r="CE2304" s="72"/>
      <c r="CF2304" s="72"/>
      <c r="CG2304" s="72"/>
      <c r="CH2304" s="72"/>
      <c r="CI2304" s="72"/>
      <c r="CJ2304" s="72"/>
      <c r="CK2304" s="72"/>
      <c r="CL2304" s="72"/>
    </row>
    <row r="2305" spans="2:90" x14ac:dyDescent="0.4">
      <c r="B2305" s="132" t="str">
        <f>B2291</f>
        <v>primary unit</v>
      </c>
      <c r="D2305" t="s">
        <v>756</v>
      </c>
      <c r="E2305" s="8" t="str">
        <f>ROW()&amp;" "&amp;D2305</f>
        <v>2305 DCHC-S</v>
      </c>
      <c r="G2305" t="s">
        <v>332</v>
      </c>
      <c r="H2305" s="27"/>
      <c r="I2305" s="78"/>
      <c r="J2305" s="78"/>
      <c r="K2305" s="33"/>
      <c r="L2305" s="33"/>
      <c r="M2305" s="33"/>
      <c r="N2305" s="33"/>
      <c r="O2305" s="33"/>
      <c r="P2305" s="33"/>
      <c r="R2305" s="33"/>
      <c r="S2305" s="77"/>
      <c r="T2305" s="77"/>
      <c r="U2305" s="77"/>
      <c r="V2305" s="77"/>
      <c r="W2305" s="77"/>
      <c r="X2305" s="77"/>
      <c r="Y2305" s="77"/>
      <c r="Z2305" s="77"/>
      <c r="AA2305" s="77"/>
      <c r="AB2305" s="77"/>
      <c r="AC2305" s="77"/>
      <c r="AD2305" s="77"/>
      <c r="AE2305" s="77"/>
      <c r="AF2305" s="77"/>
      <c r="AG2305" s="77"/>
      <c r="AH2305" s="77"/>
      <c r="AI2305" s="77"/>
      <c r="AJ2305" s="77"/>
      <c r="AK2305" s="77"/>
      <c r="AL2305" s="77"/>
      <c r="AM2305" s="77"/>
      <c r="AN2305" s="77"/>
      <c r="AO2305" s="77"/>
      <c r="AP2305" s="77"/>
      <c r="AQ2305" s="77"/>
      <c r="AR2305" s="77"/>
      <c r="AS2305" s="77"/>
      <c r="AT2305" s="77"/>
      <c r="AU2305" s="77"/>
      <c r="AV2305" s="77"/>
      <c r="AW2305" s="77"/>
      <c r="AX2305" s="77"/>
      <c r="AY2305" s="77"/>
      <c r="AZ2305" s="77"/>
      <c r="BA2305" s="77"/>
      <c r="BB2305" s="77"/>
      <c r="BC2305" s="77"/>
      <c r="BD2305" s="77"/>
      <c r="BE2305" s="77"/>
      <c r="BF2305" s="77"/>
      <c r="BG2305" s="77"/>
      <c r="BH2305" s="77"/>
      <c r="BI2305" s="77"/>
      <c r="BJ2305" s="77"/>
      <c r="BK2305" s="77"/>
      <c r="BL2305" s="77"/>
      <c r="BM2305" s="77"/>
      <c r="BN2305" s="77"/>
      <c r="BO2305" s="77"/>
      <c r="BP2305" s="77"/>
      <c r="BQ2305" s="77"/>
      <c r="BR2305" s="77"/>
      <c r="BS2305" s="77"/>
      <c r="BT2305" s="77"/>
      <c r="BU2305" s="77"/>
      <c r="BV2305" s="77"/>
      <c r="BW2305" s="77"/>
      <c r="BX2305" s="77"/>
      <c r="BY2305" s="77"/>
      <c r="BZ2305" s="77"/>
      <c r="CA2305" s="77"/>
      <c r="CB2305" s="77"/>
      <c r="CC2305" s="77"/>
      <c r="CD2305" s="77"/>
      <c r="CE2305" s="77"/>
      <c r="CF2305" s="77"/>
      <c r="CG2305" s="77"/>
      <c r="CH2305" s="77"/>
      <c r="CI2305" s="77"/>
      <c r="CJ2305" s="77"/>
      <c r="CK2305" s="77"/>
      <c r="CL2305" s="77"/>
    </row>
    <row r="2306" spans="2:90" x14ac:dyDescent="0.4">
      <c r="B2306" s="132" t="str">
        <f t="shared" ref="B2306:B2312" si="2934">B2292</f>
        <v>Primary revenue driver</v>
      </c>
      <c r="D2306" t="s">
        <v>756</v>
      </c>
      <c r="E2306" s="8" t="str">
        <f t="shared" si="2926"/>
        <v>2306 DCHC-S</v>
      </c>
      <c r="G2306" t="s">
        <v>332</v>
      </c>
      <c r="H2306" s="27"/>
      <c r="I2306" s="78"/>
      <c r="J2306" s="78"/>
      <c r="K2306" s="33"/>
      <c r="L2306" s="33"/>
      <c r="M2306" s="33"/>
      <c r="N2306" s="33"/>
      <c r="O2306" s="33"/>
      <c r="P2306" s="33"/>
      <c r="R2306" s="33"/>
      <c r="S2306" s="77"/>
      <c r="T2306" s="77"/>
      <c r="U2306" s="77"/>
      <c r="V2306" s="77"/>
      <c r="W2306" s="77"/>
      <c r="X2306" s="77"/>
      <c r="Y2306" s="77"/>
      <c r="Z2306" s="77"/>
      <c r="AA2306" s="77"/>
      <c r="AB2306" s="77"/>
      <c r="AC2306" s="77"/>
      <c r="AD2306" s="77"/>
      <c r="AE2306" s="77"/>
      <c r="AF2306" s="77"/>
      <c r="AG2306" s="77"/>
      <c r="AH2306" s="77"/>
      <c r="AI2306" s="77"/>
      <c r="AJ2306" s="77"/>
      <c r="AK2306" s="77"/>
      <c r="AL2306" s="77"/>
      <c r="AM2306" s="77"/>
      <c r="AN2306" s="77"/>
      <c r="AO2306" s="77"/>
      <c r="AP2306" s="77"/>
      <c r="AQ2306" s="77"/>
      <c r="AR2306" s="77"/>
      <c r="AS2306" s="77"/>
      <c r="AT2306" s="77"/>
      <c r="AU2306" s="77"/>
      <c r="AV2306" s="77"/>
      <c r="AW2306" s="77"/>
      <c r="AX2306" s="77"/>
      <c r="AY2306" s="77"/>
      <c r="AZ2306" s="77"/>
      <c r="BA2306" s="77"/>
      <c r="BB2306" s="77"/>
      <c r="BC2306" s="77"/>
      <c r="BD2306" s="77"/>
      <c r="BE2306" s="77"/>
      <c r="BF2306" s="77"/>
      <c r="BG2306" s="77"/>
      <c r="BH2306" s="77"/>
      <c r="BI2306" s="77"/>
      <c r="BJ2306" s="77"/>
      <c r="BK2306" s="77"/>
      <c r="BL2306" s="77"/>
      <c r="BM2306" s="77"/>
      <c r="BN2306" s="77"/>
      <c r="BO2306" s="77"/>
      <c r="BP2306" s="77"/>
      <c r="BQ2306" s="77"/>
      <c r="BR2306" s="77"/>
      <c r="BS2306" s="77"/>
      <c r="BT2306" s="77"/>
      <c r="BU2306" s="77"/>
      <c r="BV2306" s="77"/>
      <c r="BW2306" s="77"/>
      <c r="BX2306" s="77"/>
      <c r="BY2306" s="77"/>
      <c r="BZ2306" s="77"/>
      <c r="CA2306" s="77"/>
      <c r="CB2306" s="77"/>
      <c r="CC2306" s="77"/>
      <c r="CD2306" s="77"/>
      <c r="CE2306" s="77"/>
      <c r="CF2306" s="77"/>
      <c r="CG2306" s="77"/>
      <c r="CH2306" s="77"/>
      <c r="CI2306" s="77"/>
      <c r="CJ2306" s="77"/>
      <c r="CK2306" s="77"/>
      <c r="CL2306" s="77"/>
    </row>
    <row r="2307" spans="2:90" x14ac:dyDescent="0.4">
      <c r="B2307" s="132" t="str">
        <f t="shared" si="2934"/>
        <v>Primary volume driver</v>
      </c>
      <c r="D2307" t="s">
        <v>756</v>
      </c>
      <c r="E2307" s="8" t="str">
        <f t="shared" si="2926"/>
        <v>2307 DCHC-S</v>
      </c>
      <c r="G2307" t="s">
        <v>332</v>
      </c>
      <c r="K2307" s="53"/>
      <c r="L2307" s="53"/>
      <c r="M2307" s="53"/>
      <c r="N2307" s="53"/>
      <c r="O2307" s="53"/>
      <c r="P2307" s="53"/>
      <c r="R2307" s="24"/>
      <c r="S2307" s="80" t="str">
        <f t="shared" ref="S2307" si="2935">S2292</f>
        <v>S$12</v>
      </c>
      <c r="T2307" s="80" t="str">
        <f t="shared" ref="T2307:CE2307" si="2936">T2292</f>
        <v>T$12</v>
      </c>
      <c r="U2307" s="80" t="str">
        <f t="shared" si="2936"/>
        <v>U$12</v>
      </c>
      <c r="V2307" s="80" t="str">
        <f t="shared" si="2936"/>
        <v>V$12</v>
      </c>
      <c r="W2307" s="80" t="str">
        <f t="shared" si="2936"/>
        <v>W$12</v>
      </c>
      <c r="X2307" s="80" t="str">
        <f t="shared" si="2936"/>
        <v>X$12</v>
      </c>
      <c r="Y2307" s="80" t="str">
        <f t="shared" si="2936"/>
        <v>Y$12</v>
      </c>
      <c r="Z2307" s="80" t="str">
        <f t="shared" si="2936"/>
        <v>Z$12</v>
      </c>
      <c r="AA2307" s="80" t="str">
        <f t="shared" si="2936"/>
        <v>AA$12</v>
      </c>
      <c r="AB2307" s="80" t="str">
        <f t="shared" si="2936"/>
        <v>AB$12</v>
      </c>
      <c r="AC2307" s="80" t="str">
        <f t="shared" si="2936"/>
        <v>AC$12</v>
      </c>
      <c r="AD2307" s="80" t="str">
        <f t="shared" si="2936"/>
        <v>AD$12</v>
      </c>
      <c r="AE2307" s="80" t="str">
        <f t="shared" si="2936"/>
        <v>AE$12</v>
      </c>
      <c r="AF2307" s="80" t="str">
        <f t="shared" si="2936"/>
        <v>AF$12</v>
      </c>
      <c r="AG2307" s="80" t="str">
        <f t="shared" si="2936"/>
        <v>AG$12</v>
      </c>
      <c r="AH2307" s="80" t="str">
        <f t="shared" si="2936"/>
        <v>AH$12</v>
      </c>
      <c r="AI2307" s="80" t="str">
        <f t="shared" si="2936"/>
        <v>AI$12</v>
      </c>
      <c r="AJ2307" s="80" t="str">
        <f t="shared" si="2936"/>
        <v>AJ$12</v>
      </c>
      <c r="AK2307" s="80" t="str">
        <f t="shared" si="2936"/>
        <v>AK$12</v>
      </c>
      <c r="AL2307" s="80" t="str">
        <f t="shared" si="2936"/>
        <v>AL$12</v>
      </c>
      <c r="AM2307" s="80" t="str">
        <f t="shared" si="2936"/>
        <v>AM$12</v>
      </c>
      <c r="AN2307" s="80" t="str">
        <f t="shared" si="2936"/>
        <v>AN$12</v>
      </c>
      <c r="AO2307" s="80" t="str">
        <f t="shared" si="2936"/>
        <v>AO$12</v>
      </c>
      <c r="AP2307" s="80" t="str">
        <f t="shared" si="2936"/>
        <v>AP$12</v>
      </c>
      <c r="AQ2307" s="80" t="str">
        <f t="shared" si="2936"/>
        <v>AQ$12</v>
      </c>
      <c r="AR2307" s="80" t="str">
        <f t="shared" si="2936"/>
        <v>AR$12</v>
      </c>
      <c r="AS2307" s="80" t="str">
        <f t="shared" si="2936"/>
        <v>AS$12</v>
      </c>
      <c r="AT2307" s="80" t="str">
        <f t="shared" si="2936"/>
        <v>AT$12</v>
      </c>
      <c r="AU2307" s="80" t="str">
        <f t="shared" si="2936"/>
        <v>AU$12</v>
      </c>
      <c r="AV2307" s="80" t="str">
        <f t="shared" si="2936"/>
        <v>AV$12</v>
      </c>
      <c r="AW2307" s="80" t="str">
        <f t="shared" si="2936"/>
        <v>AW$12</v>
      </c>
      <c r="AX2307" s="80" t="str">
        <f t="shared" si="2936"/>
        <v>AX$12</v>
      </c>
      <c r="AY2307" s="80" t="str">
        <f t="shared" si="2936"/>
        <v>AY$12</v>
      </c>
      <c r="AZ2307" s="80" t="str">
        <f t="shared" si="2936"/>
        <v>AZ$12</v>
      </c>
      <c r="BA2307" s="80" t="str">
        <f t="shared" si="2936"/>
        <v>BA$12</v>
      </c>
      <c r="BB2307" s="80" t="str">
        <f t="shared" si="2936"/>
        <v>BB$12</v>
      </c>
      <c r="BC2307" s="80" t="str">
        <f t="shared" si="2936"/>
        <v>BC$12</v>
      </c>
      <c r="BD2307" s="80" t="str">
        <f t="shared" si="2936"/>
        <v>BD$12</v>
      </c>
      <c r="BE2307" s="80" t="str">
        <f t="shared" si="2936"/>
        <v>BE$12</v>
      </c>
      <c r="BF2307" s="80" t="str">
        <f t="shared" si="2936"/>
        <v>BF$12</v>
      </c>
      <c r="BG2307" s="80" t="str">
        <f t="shared" si="2936"/>
        <v>BG$12</v>
      </c>
      <c r="BH2307" s="80" t="str">
        <f t="shared" si="2936"/>
        <v>BH$12</v>
      </c>
      <c r="BI2307" s="80" t="str">
        <f t="shared" si="2936"/>
        <v>BI$12</v>
      </c>
      <c r="BJ2307" s="80" t="str">
        <f t="shared" si="2936"/>
        <v>BJ$12</v>
      </c>
      <c r="BK2307" s="80" t="str">
        <f t="shared" si="2936"/>
        <v>BK$12</v>
      </c>
      <c r="BL2307" s="80" t="str">
        <f t="shared" si="2936"/>
        <v>BL$12</v>
      </c>
      <c r="BM2307" s="80" t="str">
        <f t="shared" si="2936"/>
        <v>BM$12</v>
      </c>
      <c r="BN2307" s="80" t="str">
        <f t="shared" si="2936"/>
        <v>BN$12</v>
      </c>
      <c r="BO2307" s="80" t="str">
        <f t="shared" si="2936"/>
        <v>BO$12</v>
      </c>
      <c r="BP2307" s="80" t="str">
        <f t="shared" si="2936"/>
        <v>BP$12</v>
      </c>
      <c r="BQ2307" s="80" t="str">
        <f t="shared" si="2936"/>
        <v>BQ$12</v>
      </c>
      <c r="BR2307" s="80" t="str">
        <f t="shared" si="2936"/>
        <v>BR$12</v>
      </c>
      <c r="BS2307" s="80" t="str">
        <f t="shared" si="2936"/>
        <v>BS$12</v>
      </c>
      <c r="BT2307" s="80" t="str">
        <f t="shared" si="2936"/>
        <v>BT$12</v>
      </c>
      <c r="BU2307" s="80" t="str">
        <f t="shared" si="2936"/>
        <v>BU$12</v>
      </c>
      <c r="BV2307" s="80" t="str">
        <f t="shared" si="2936"/>
        <v>BV$12</v>
      </c>
      <c r="BW2307" s="80" t="str">
        <f t="shared" si="2936"/>
        <v>BW$12</v>
      </c>
      <c r="BX2307" s="80" t="str">
        <f t="shared" si="2936"/>
        <v>BX$12</v>
      </c>
      <c r="BY2307" s="80" t="str">
        <f t="shared" si="2936"/>
        <v>BY$12</v>
      </c>
      <c r="BZ2307" s="80" t="str">
        <f t="shared" si="2936"/>
        <v>BZ$12</v>
      </c>
      <c r="CA2307" s="80" t="str">
        <f t="shared" si="2936"/>
        <v>CA$12</v>
      </c>
      <c r="CB2307" s="80" t="str">
        <f t="shared" si="2936"/>
        <v>CB$12</v>
      </c>
      <c r="CC2307" s="80" t="str">
        <f t="shared" si="2936"/>
        <v>CC$12</v>
      </c>
      <c r="CD2307" s="80" t="str">
        <f t="shared" si="2936"/>
        <v>CD$12</v>
      </c>
      <c r="CE2307" s="80" t="str">
        <f t="shared" si="2936"/>
        <v>CE$12</v>
      </c>
      <c r="CF2307" s="80" t="str">
        <f t="shared" ref="CF2307:CK2307" si="2937">CF2292</f>
        <v>CF$12</v>
      </c>
      <c r="CG2307" s="80" t="str">
        <f t="shared" si="2937"/>
        <v>CG$12</v>
      </c>
      <c r="CH2307" s="80" t="str">
        <f t="shared" si="2937"/>
        <v>CH$12</v>
      </c>
      <c r="CI2307" s="80" t="str">
        <f t="shared" si="2937"/>
        <v>CI$12</v>
      </c>
      <c r="CJ2307" s="80" t="str">
        <f t="shared" si="2937"/>
        <v>CJ$12</v>
      </c>
      <c r="CK2307" s="80" t="str">
        <f t="shared" si="2937"/>
        <v>CK$12</v>
      </c>
      <c r="CL2307" s="80" t="str">
        <f t="shared" ref="CL2307" si="2938">CL2292</f>
        <v>CL$12</v>
      </c>
    </row>
    <row r="2308" spans="2:90" x14ac:dyDescent="0.4">
      <c r="B2308" s="187" t="str">
        <f>B2298</f>
        <v>Headcount - volume driven:</v>
      </c>
      <c r="D2308" t="s">
        <v>756</v>
      </c>
      <c r="E2308" s="8" t="str">
        <f t="shared" si="2926"/>
        <v>2308 DCHC-S</v>
      </c>
      <c r="G2308" t="s">
        <v>332</v>
      </c>
      <c r="H2308" s="12"/>
      <c r="I2308" s="60"/>
      <c r="J2308" s="60"/>
      <c r="K2308" s="15"/>
      <c r="L2308" s="15"/>
      <c r="M2308" s="15"/>
      <c r="N2308" s="15"/>
      <c r="O2308" s="15"/>
      <c r="P2308" s="15"/>
      <c r="R2308" s="15"/>
      <c r="S2308" s="80" t="str">
        <f t="shared" ref="S2308" si="2939">S2293</f>
        <v>S$13</v>
      </c>
      <c r="T2308" s="80" t="str">
        <f t="shared" ref="T2308:CE2308" si="2940">T2293</f>
        <v>T$13</v>
      </c>
      <c r="U2308" s="80" t="str">
        <f t="shared" si="2940"/>
        <v>U$13</v>
      </c>
      <c r="V2308" s="80" t="str">
        <f t="shared" si="2940"/>
        <v>V$13</v>
      </c>
      <c r="W2308" s="80" t="str">
        <f t="shared" si="2940"/>
        <v>W$13</v>
      </c>
      <c r="X2308" s="80" t="str">
        <f t="shared" si="2940"/>
        <v>X$13</v>
      </c>
      <c r="Y2308" s="80" t="str">
        <f t="shared" si="2940"/>
        <v>Y$13</v>
      </c>
      <c r="Z2308" s="80" t="str">
        <f t="shared" si="2940"/>
        <v>Z$13</v>
      </c>
      <c r="AA2308" s="80" t="str">
        <f t="shared" si="2940"/>
        <v>AA$13</v>
      </c>
      <c r="AB2308" s="80" t="str">
        <f t="shared" si="2940"/>
        <v>AB$13</v>
      </c>
      <c r="AC2308" s="80" t="str">
        <f t="shared" si="2940"/>
        <v>AC$13</v>
      </c>
      <c r="AD2308" s="80" t="str">
        <f t="shared" si="2940"/>
        <v>AD$13</v>
      </c>
      <c r="AE2308" s="80" t="str">
        <f t="shared" si="2940"/>
        <v>AE$13</v>
      </c>
      <c r="AF2308" s="80" t="str">
        <f t="shared" si="2940"/>
        <v>AF$13</v>
      </c>
      <c r="AG2308" s="80" t="str">
        <f t="shared" si="2940"/>
        <v>AG$13</v>
      </c>
      <c r="AH2308" s="80" t="str">
        <f t="shared" si="2940"/>
        <v>AH$13</v>
      </c>
      <c r="AI2308" s="80" t="str">
        <f t="shared" si="2940"/>
        <v>AI$13</v>
      </c>
      <c r="AJ2308" s="80" t="str">
        <f t="shared" si="2940"/>
        <v>AJ$13</v>
      </c>
      <c r="AK2308" s="80" t="str">
        <f t="shared" si="2940"/>
        <v>AK$13</v>
      </c>
      <c r="AL2308" s="80" t="str">
        <f t="shared" si="2940"/>
        <v>AL$13</v>
      </c>
      <c r="AM2308" s="80" t="str">
        <f t="shared" si="2940"/>
        <v>AM$13</v>
      </c>
      <c r="AN2308" s="80" t="str">
        <f t="shared" si="2940"/>
        <v>AN$13</v>
      </c>
      <c r="AO2308" s="80" t="str">
        <f t="shared" si="2940"/>
        <v>AO$13</v>
      </c>
      <c r="AP2308" s="80" t="str">
        <f t="shared" si="2940"/>
        <v>AP$13</v>
      </c>
      <c r="AQ2308" s="80" t="str">
        <f t="shared" si="2940"/>
        <v>AQ$13</v>
      </c>
      <c r="AR2308" s="80" t="str">
        <f t="shared" si="2940"/>
        <v>AR$13</v>
      </c>
      <c r="AS2308" s="80" t="str">
        <f t="shared" si="2940"/>
        <v>AS$13</v>
      </c>
      <c r="AT2308" s="80" t="str">
        <f t="shared" si="2940"/>
        <v>AT$13</v>
      </c>
      <c r="AU2308" s="80" t="str">
        <f t="shared" si="2940"/>
        <v>AU$13</v>
      </c>
      <c r="AV2308" s="80" t="str">
        <f t="shared" si="2940"/>
        <v>AV$13</v>
      </c>
      <c r="AW2308" s="80" t="str">
        <f t="shared" si="2940"/>
        <v>AW$13</v>
      </c>
      <c r="AX2308" s="80" t="str">
        <f t="shared" si="2940"/>
        <v>AX$13</v>
      </c>
      <c r="AY2308" s="80" t="str">
        <f t="shared" si="2940"/>
        <v>AY$13</v>
      </c>
      <c r="AZ2308" s="80" t="str">
        <f t="shared" si="2940"/>
        <v>AZ$13</v>
      </c>
      <c r="BA2308" s="80" t="str">
        <f t="shared" si="2940"/>
        <v>BA$13</v>
      </c>
      <c r="BB2308" s="80" t="str">
        <f t="shared" si="2940"/>
        <v>BB$13</v>
      </c>
      <c r="BC2308" s="80" t="str">
        <f t="shared" si="2940"/>
        <v>BC$13</v>
      </c>
      <c r="BD2308" s="80" t="str">
        <f t="shared" si="2940"/>
        <v>BD$13</v>
      </c>
      <c r="BE2308" s="80" t="str">
        <f t="shared" si="2940"/>
        <v>BE$13</v>
      </c>
      <c r="BF2308" s="80" t="str">
        <f t="shared" si="2940"/>
        <v>BF$13</v>
      </c>
      <c r="BG2308" s="80" t="str">
        <f t="shared" si="2940"/>
        <v>BG$13</v>
      </c>
      <c r="BH2308" s="80" t="str">
        <f t="shared" si="2940"/>
        <v>BH$13</v>
      </c>
      <c r="BI2308" s="80" t="str">
        <f t="shared" si="2940"/>
        <v>BI$13</v>
      </c>
      <c r="BJ2308" s="80" t="str">
        <f t="shared" si="2940"/>
        <v>BJ$13</v>
      </c>
      <c r="BK2308" s="80" t="str">
        <f t="shared" si="2940"/>
        <v>BK$13</v>
      </c>
      <c r="BL2308" s="80" t="str">
        <f t="shared" si="2940"/>
        <v>BL$13</v>
      </c>
      <c r="BM2308" s="80" t="str">
        <f t="shared" si="2940"/>
        <v>BM$13</v>
      </c>
      <c r="BN2308" s="80" t="str">
        <f t="shared" si="2940"/>
        <v>BN$13</v>
      </c>
      <c r="BO2308" s="80" t="str">
        <f t="shared" si="2940"/>
        <v>BO$13</v>
      </c>
      <c r="BP2308" s="80" t="str">
        <f t="shared" si="2940"/>
        <v>BP$13</v>
      </c>
      <c r="BQ2308" s="80" t="str">
        <f t="shared" si="2940"/>
        <v>BQ$13</v>
      </c>
      <c r="BR2308" s="80" t="str">
        <f t="shared" si="2940"/>
        <v>BR$13</v>
      </c>
      <c r="BS2308" s="80" t="str">
        <f t="shared" si="2940"/>
        <v>BS$13</v>
      </c>
      <c r="BT2308" s="80" t="str">
        <f t="shared" si="2940"/>
        <v>BT$13</v>
      </c>
      <c r="BU2308" s="80" t="str">
        <f t="shared" si="2940"/>
        <v>BU$13</v>
      </c>
      <c r="BV2308" s="80" t="str">
        <f t="shared" si="2940"/>
        <v>BV$13</v>
      </c>
      <c r="BW2308" s="80" t="str">
        <f t="shared" si="2940"/>
        <v>BW$13</v>
      </c>
      <c r="BX2308" s="80" t="str">
        <f t="shared" si="2940"/>
        <v>BX$13</v>
      </c>
      <c r="BY2308" s="80" t="str">
        <f t="shared" si="2940"/>
        <v>BY$13</v>
      </c>
      <c r="BZ2308" s="80" t="str">
        <f t="shared" si="2940"/>
        <v>BZ$13</v>
      </c>
      <c r="CA2308" s="80" t="str">
        <f t="shared" si="2940"/>
        <v>CA$13</v>
      </c>
      <c r="CB2308" s="80" t="str">
        <f t="shared" si="2940"/>
        <v>CB$13</v>
      </c>
      <c r="CC2308" s="80" t="str">
        <f t="shared" si="2940"/>
        <v>CC$13</v>
      </c>
      <c r="CD2308" s="80" t="str">
        <f t="shared" si="2940"/>
        <v>CD$13</v>
      </c>
      <c r="CE2308" s="80" t="str">
        <f t="shared" si="2940"/>
        <v>CE$13</v>
      </c>
      <c r="CF2308" s="80" t="str">
        <f t="shared" ref="CF2308:CK2308" si="2941">CF2293</f>
        <v>CF$13</v>
      </c>
      <c r="CG2308" s="80" t="str">
        <f t="shared" si="2941"/>
        <v>CG$13</v>
      </c>
      <c r="CH2308" s="80" t="str">
        <f t="shared" si="2941"/>
        <v>CH$13</v>
      </c>
      <c r="CI2308" s="80" t="str">
        <f t="shared" si="2941"/>
        <v>CI$13</v>
      </c>
      <c r="CJ2308" s="80" t="str">
        <f t="shared" si="2941"/>
        <v>CJ$13</v>
      </c>
      <c r="CK2308" s="80" t="str">
        <f t="shared" si="2941"/>
        <v>CK$13</v>
      </c>
      <c r="CL2308" s="80" t="str">
        <f t="shared" ref="CL2308" si="2942">CL2293</f>
        <v>CL$13</v>
      </c>
    </row>
    <row r="2309" spans="2:90" x14ac:dyDescent="0.4">
      <c r="B2309" s="235" t="str">
        <f>IFERROR(SUBSTITUTE(TRIM(MID(B2298, SEARCH("-", B2298) + 1, LEN(B2298))),":",""),"no unit")</f>
        <v>volume driven</v>
      </c>
      <c r="D2309" t="s">
        <v>756</v>
      </c>
      <c r="E2309" s="8" t="str">
        <f t="shared" si="2926"/>
        <v>2309 DCHC-S</v>
      </c>
      <c r="G2309" t="s">
        <v>332</v>
      </c>
      <c r="H2309" s="12"/>
      <c r="I2309" s="60"/>
      <c r="J2309" s="60"/>
      <c r="K2309" s="15"/>
      <c r="L2309" s="15"/>
      <c r="M2309" s="15"/>
      <c r="N2309" s="15"/>
      <c r="O2309" s="15"/>
      <c r="P2309" s="15"/>
      <c r="R2309" s="15"/>
      <c r="S2309" s="76"/>
      <c r="T2309" s="76"/>
      <c r="U2309" s="76"/>
      <c r="V2309" s="76"/>
      <c r="W2309" s="76"/>
      <c r="X2309" s="76"/>
      <c r="Y2309" s="76"/>
      <c r="Z2309" s="76"/>
      <c r="AA2309" s="76"/>
      <c r="AB2309" s="76"/>
      <c r="AC2309" s="76"/>
      <c r="AD2309" s="76"/>
      <c r="AE2309" s="76"/>
      <c r="AF2309" s="76"/>
      <c r="AG2309" s="76"/>
      <c r="AH2309" s="76"/>
      <c r="AI2309" s="76"/>
      <c r="AJ2309" s="76"/>
      <c r="AK2309" s="76"/>
      <c r="AL2309" s="76"/>
      <c r="AM2309" s="76"/>
      <c r="AN2309" s="76"/>
      <c r="AO2309" s="76"/>
      <c r="AP2309" s="76"/>
      <c r="AQ2309" s="76"/>
      <c r="AR2309" s="76"/>
      <c r="AS2309" s="76"/>
      <c r="AT2309" s="76"/>
      <c r="AU2309" s="76"/>
      <c r="AV2309" s="76"/>
      <c r="AW2309" s="76"/>
      <c r="AX2309" s="76"/>
      <c r="AY2309" s="76"/>
      <c r="AZ2309" s="76"/>
      <c r="BA2309" s="76"/>
      <c r="BB2309" s="76"/>
      <c r="BC2309" s="76"/>
      <c r="BD2309" s="76"/>
      <c r="BE2309" s="76"/>
      <c r="BF2309" s="76"/>
      <c r="BG2309" s="76"/>
      <c r="BH2309" s="76"/>
      <c r="BI2309" s="76"/>
      <c r="BJ2309" s="76"/>
      <c r="BK2309" s="76"/>
      <c r="BL2309" s="76"/>
      <c r="BM2309" s="76"/>
      <c r="BN2309" s="76"/>
      <c r="BO2309" s="76"/>
      <c r="BP2309" s="76"/>
      <c r="BQ2309" s="76"/>
      <c r="BR2309" s="76"/>
      <c r="BS2309" s="76"/>
      <c r="BT2309" s="76"/>
      <c r="BU2309" s="76"/>
      <c r="BV2309" s="76"/>
      <c r="BW2309" s="76"/>
      <c r="BX2309" s="76"/>
      <c r="BY2309" s="76"/>
      <c r="BZ2309" s="76"/>
      <c r="CA2309" s="76"/>
      <c r="CB2309" s="76"/>
      <c r="CC2309" s="76"/>
      <c r="CD2309" s="76"/>
      <c r="CE2309" s="76"/>
      <c r="CF2309" s="76"/>
      <c r="CG2309" s="76"/>
      <c r="CH2309" s="76"/>
      <c r="CI2309" s="76"/>
      <c r="CJ2309" s="76"/>
      <c r="CK2309" s="76"/>
      <c r="CL2309" s="76"/>
    </row>
    <row r="2310" spans="2:90" x14ac:dyDescent="0.4">
      <c r="B2310" s="132" t="str">
        <f t="shared" si="2934"/>
        <v>Secondary revenue driver</v>
      </c>
      <c r="D2310" t="s">
        <v>756</v>
      </c>
      <c r="E2310" s="8" t="str">
        <f t="shared" ref="E2310" si="2943">ROW()&amp;" "&amp;D2310</f>
        <v>2310 DCHC-S</v>
      </c>
      <c r="G2310" t="s">
        <v>332</v>
      </c>
      <c r="H2310" s="12"/>
      <c r="I2310" s="60"/>
      <c r="J2310" s="60"/>
      <c r="K2310" s="15"/>
      <c r="L2310" s="15"/>
      <c r="M2310" s="15"/>
      <c r="N2310" s="15"/>
      <c r="O2310" s="15"/>
      <c r="P2310" s="15"/>
      <c r="R2310" s="15"/>
      <c r="S2310" s="76"/>
      <c r="T2310" s="76"/>
      <c r="U2310" s="76"/>
      <c r="V2310" s="76"/>
      <c r="W2310" s="76"/>
      <c r="X2310" s="76"/>
      <c r="Y2310" s="76"/>
      <c r="Z2310" s="76"/>
      <c r="AA2310" s="76"/>
      <c r="AB2310" s="76"/>
      <c r="AC2310" s="76"/>
      <c r="AD2310" s="76"/>
      <c r="AE2310" s="76"/>
      <c r="AF2310" s="76"/>
      <c r="AG2310" s="76"/>
      <c r="AH2310" s="76"/>
      <c r="AI2310" s="76"/>
      <c r="AJ2310" s="76"/>
      <c r="AK2310" s="76"/>
      <c r="AL2310" s="76"/>
      <c r="AM2310" s="76"/>
      <c r="AN2310" s="76"/>
      <c r="AO2310" s="76"/>
      <c r="AP2310" s="76"/>
      <c r="AQ2310" s="76"/>
      <c r="AR2310" s="76"/>
      <c r="AS2310" s="76"/>
      <c r="AT2310" s="76"/>
      <c r="AU2310" s="76"/>
      <c r="AV2310" s="76"/>
      <c r="AW2310" s="76"/>
      <c r="AX2310" s="76"/>
      <c r="AY2310" s="76"/>
      <c r="AZ2310" s="76"/>
      <c r="BA2310" s="76"/>
      <c r="BB2310" s="76"/>
      <c r="BC2310" s="76"/>
      <c r="BD2310" s="76"/>
      <c r="BE2310" s="76"/>
      <c r="BF2310" s="76"/>
      <c r="BG2310" s="76"/>
      <c r="BH2310" s="76"/>
      <c r="BI2310" s="76"/>
      <c r="BJ2310" s="76"/>
      <c r="BK2310" s="76"/>
      <c r="BL2310" s="76"/>
      <c r="BM2310" s="76"/>
      <c r="BN2310" s="76"/>
      <c r="BO2310" s="76"/>
      <c r="BP2310" s="76"/>
      <c r="BQ2310" s="76"/>
      <c r="BR2310" s="76"/>
      <c r="BS2310" s="76"/>
      <c r="BT2310" s="76"/>
      <c r="BU2310" s="76"/>
      <c r="BV2310" s="76"/>
      <c r="BW2310" s="76"/>
      <c r="BX2310" s="76"/>
      <c r="BY2310" s="76"/>
      <c r="BZ2310" s="76"/>
      <c r="CA2310" s="76"/>
      <c r="CB2310" s="76"/>
      <c r="CC2310" s="76"/>
      <c r="CD2310" s="76"/>
      <c r="CE2310" s="76"/>
      <c r="CF2310" s="76"/>
      <c r="CG2310" s="76"/>
      <c r="CH2310" s="76"/>
      <c r="CI2310" s="76"/>
      <c r="CJ2310" s="76"/>
      <c r="CK2310" s="76"/>
      <c r="CL2310" s="76"/>
    </row>
    <row r="2311" spans="2:90" x14ac:dyDescent="0.4">
      <c r="B2311" s="132" t="str">
        <f t="shared" si="2934"/>
        <v>Secondary volume driver</v>
      </c>
      <c r="D2311" t="s">
        <v>756</v>
      </c>
      <c r="E2311" s="8" t="str">
        <f t="shared" si="2926"/>
        <v>2311 DCHC-S</v>
      </c>
      <c r="G2311" t="s">
        <v>332</v>
      </c>
      <c r="H2311" s="90"/>
      <c r="I2311" s="209"/>
      <c r="J2311" s="209"/>
      <c r="K2311" s="210"/>
      <c r="L2311" s="210"/>
      <c r="M2311" s="210"/>
      <c r="N2311" s="210"/>
      <c r="O2311" s="210"/>
      <c r="P2311" s="210"/>
      <c r="R2311" s="210"/>
      <c r="S2311" s="208" t="str">
        <f t="shared" ref="S2311" si="2944">ADDRESS(ROW(S2303),COLUMN(S2303),2)</f>
        <v>S$2303</v>
      </c>
      <c r="T2311" s="208" t="str">
        <f t="shared" ref="T2311:CE2311" si="2945">ADDRESS(ROW(T2303),COLUMN(T2303),2)</f>
        <v>T$2303</v>
      </c>
      <c r="U2311" s="208" t="str">
        <f t="shared" si="2945"/>
        <v>U$2303</v>
      </c>
      <c r="V2311" s="208" t="str">
        <f t="shared" si="2945"/>
        <v>V$2303</v>
      </c>
      <c r="W2311" s="208" t="str">
        <f t="shared" si="2945"/>
        <v>W$2303</v>
      </c>
      <c r="X2311" s="208" t="str">
        <f t="shared" si="2945"/>
        <v>X$2303</v>
      </c>
      <c r="Y2311" s="208" t="str">
        <f t="shared" si="2945"/>
        <v>Y$2303</v>
      </c>
      <c r="Z2311" s="208" t="str">
        <f t="shared" si="2945"/>
        <v>Z$2303</v>
      </c>
      <c r="AA2311" s="208" t="str">
        <f t="shared" si="2945"/>
        <v>AA$2303</v>
      </c>
      <c r="AB2311" s="208" t="str">
        <f t="shared" si="2945"/>
        <v>AB$2303</v>
      </c>
      <c r="AC2311" s="208" t="str">
        <f t="shared" si="2945"/>
        <v>AC$2303</v>
      </c>
      <c r="AD2311" s="208" t="str">
        <f t="shared" si="2945"/>
        <v>AD$2303</v>
      </c>
      <c r="AE2311" s="208" t="str">
        <f t="shared" si="2945"/>
        <v>AE$2303</v>
      </c>
      <c r="AF2311" s="208" t="str">
        <f t="shared" si="2945"/>
        <v>AF$2303</v>
      </c>
      <c r="AG2311" s="208" t="str">
        <f t="shared" si="2945"/>
        <v>AG$2303</v>
      </c>
      <c r="AH2311" s="208" t="str">
        <f t="shared" si="2945"/>
        <v>AH$2303</v>
      </c>
      <c r="AI2311" s="208" t="str">
        <f t="shared" si="2945"/>
        <v>AI$2303</v>
      </c>
      <c r="AJ2311" s="208" t="str">
        <f t="shared" si="2945"/>
        <v>AJ$2303</v>
      </c>
      <c r="AK2311" s="208" t="str">
        <f t="shared" si="2945"/>
        <v>AK$2303</v>
      </c>
      <c r="AL2311" s="208" t="str">
        <f t="shared" si="2945"/>
        <v>AL$2303</v>
      </c>
      <c r="AM2311" s="208" t="str">
        <f t="shared" si="2945"/>
        <v>AM$2303</v>
      </c>
      <c r="AN2311" s="208" t="str">
        <f t="shared" si="2945"/>
        <v>AN$2303</v>
      </c>
      <c r="AO2311" s="208" t="str">
        <f t="shared" si="2945"/>
        <v>AO$2303</v>
      </c>
      <c r="AP2311" s="208" t="str">
        <f t="shared" si="2945"/>
        <v>AP$2303</v>
      </c>
      <c r="AQ2311" s="208" t="str">
        <f t="shared" si="2945"/>
        <v>AQ$2303</v>
      </c>
      <c r="AR2311" s="208" t="str">
        <f t="shared" si="2945"/>
        <v>AR$2303</v>
      </c>
      <c r="AS2311" s="208" t="str">
        <f t="shared" si="2945"/>
        <v>AS$2303</v>
      </c>
      <c r="AT2311" s="208" t="str">
        <f t="shared" si="2945"/>
        <v>AT$2303</v>
      </c>
      <c r="AU2311" s="208" t="str">
        <f t="shared" si="2945"/>
        <v>AU$2303</v>
      </c>
      <c r="AV2311" s="208" t="str">
        <f t="shared" si="2945"/>
        <v>AV$2303</v>
      </c>
      <c r="AW2311" s="208" t="str">
        <f t="shared" si="2945"/>
        <v>AW$2303</v>
      </c>
      <c r="AX2311" s="208" t="str">
        <f t="shared" si="2945"/>
        <v>AX$2303</v>
      </c>
      <c r="AY2311" s="208" t="str">
        <f t="shared" si="2945"/>
        <v>AY$2303</v>
      </c>
      <c r="AZ2311" s="208" t="str">
        <f t="shared" si="2945"/>
        <v>AZ$2303</v>
      </c>
      <c r="BA2311" s="208" t="str">
        <f t="shared" si="2945"/>
        <v>BA$2303</v>
      </c>
      <c r="BB2311" s="208" t="str">
        <f t="shared" si="2945"/>
        <v>BB$2303</v>
      </c>
      <c r="BC2311" s="208" t="str">
        <f t="shared" si="2945"/>
        <v>BC$2303</v>
      </c>
      <c r="BD2311" s="208" t="str">
        <f t="shared" si="2945"/>
        <v>BD$2303</v>
      </c>
      <c r="BE2311" s="208" t="str">
        <f t="shared" si="2945"/>
        <v>BE$2303</v>
      </c>
      <c r="BF2311" s="208" t="str">
        <f t="shared" si="2945"/>
        <v>BF$2303</v>
      </c>
      <c r="BG2311" s="208" t="str">
        <f t="shared" si="2945"/>
        <v>BG$2303</v>
      </c>
      <c r="BH2311" s="208" t="str">
        <f t="shared" si="2945"/>
        <v>BH$2303</v>
      </c>
      <c r="BI2311" s="208" t="str">
        <f t="shared" si="2945"/>
        <v>BI$2303</v>
      </c>
      <c r="BJ2311" s="208" t="str">
        <f t="shared" si="2945"/>
        <v>BJ$2303</v>
      </c>
      <c r="BK2311" s="208" t="str">
        <f t="shared" si="2945"/>
        <v>BK$2303</v>
      </c>
      <c r="BL2311" s="208" t="str">
        <f t="shared" si="2945"/>
        <v>BL$2303</v>
      </c>
      <c r="BM2311" s="208" t="str">
        <f t="shared" si="2945"/>
        <v>BM$2303</v>
      </c>
      <c r="BN2311" s="208" t="str">
        <f t="shared" si="2945"/>
        <v>BN$2303</v>
      </c>
      <c r="BO2311" s="208" t="str">
        <f t="shared" si="2945"/>
        <v>BO$2303</v>
      </c>
      <c r="BP2311" s="208" t="str">
        <f t="shared" si="2945"/>
        <v>BP$2303</v>
      </c>
      <c r="BQ2311" s="208" t="str">
        <f t="shared" si="2945"/>
        <v>BQ$2303</v>
      </c>
      <c r="BR2311" s="208" t="str">
        <f t="shared" si="2945"/>
        <v>BR$2303</v>
      </c>
      <c r="BS2311" s="208" t="str">
        <f t="shared" si="2945"/>
        <v>BS$2303</v>
      </c>
      <c r="BT2311" s="208" t="str">
        <f t="shared" si="2945"/>
        <v>BT$2303</v>
      </c>
      <c r="BU2311" s="208" t="str">
        <f t="shared" si="2945"/>
        <v>BU$2303</v>
      </c>
      <c r="BV2311" s="208" t="str">
        <f t="shared" si="2945"/>
        <v>BV$2303</v>
      </c>
      <c r="BW2311" s="208" t="str">
        <f t="shared" si="2945"/>
        <v>BW$2303</v>
      </c>
      <c r="BX2311" s="208" t="str">
        <f t="shared" si="2945"/>
        <v>BX$2303</v>
      </c>
      <c r="BY2311" s="208" t="str">
        <f t="shared" si="2945"/>
        <v>BY$2303</v>
      </c>
      <c r="BZ2311" s="208" t="str">
        <f t="shared" si="2945"/>
        <v>BZ$2303</v>
      </c>
      <c r="CA2311" s="208" t="str">
        <f t="shared" si="2945"/>
        <v>CA$2303</v>
      </c>
      <c r="CB2311" s="208" t="str">
        <f t="shared" si="2945"/>
        <v>CB$2303</v>
      </c>
      <c r="CC2311" s="208" t="str">
        <f t="shared" si="2945"/>
        <v>CC$2303</v>
      </c>
      <c r="CD2311" s="208" t="str">
        <f t="shared" si="2945"/>
        <v>CD$2303</v>
      </c>
      <c r="CE2311" s="208" t="str">
        <f t="shared" si="2945"/>
        <v>CE$2303</v>
      </c>
      <c r="CF2311" s="208" t="str">
        <f t="shared" ref="CF2311:CK2311" si="2946">ADDRESS(ROW(CF2303),COLUMN(CF2303),2)</f>
        <v>CF$2303</v>
      </c>
      <c r="CG2311" s="208" t="str">
        <f t="shared" si="2946"/>
        <v>CG$2303</v>
      </c>
      <c r="CH2311" s="208" t="str">
        <f t="shared" si="2946"/>
        <v>CH$2303</v>
      </c>
      <c r="CI2311" s="208" t="str">
        <f t="shared" si="2946"/>
        <v>CI$2303</v>
      </c>
      <c r="CJ2311" s="208" t="str">
        <f t="shared" si="2946"/>
        <v>CJ$2303</v>
      </c>
      <c r="CK2311" s="208" t="str">
        <f t="shared" si="2946"/>
        <v>CK$2303</v>
      </c>
      <c r="CL2311" s="208" t="str">
        <f t="shared" ref="CL2311" si="2947">ADDRESS(ROW(CL2303),COLUMN(CL2303),2)</f>
        <v>CL$2303</v>
      </c>
    </row>
    <row r="2312" spans="2:90" x14ac:dyDescent="0.4">
      <c r="B2312" s="132" t="str">
        <f t="shared" si="2934"/>
        <v>Headcount - volume driven:</v>
      </c>
      <c r="D2312" t="s">
        <v>756</v>
      </c>
      <c r="E2312" s="8" t="str">
        <f t="shared" si="2926"/>
        <v>2312 DCHC-S</v>
      </c>
      <c r="G2312" t="s">
        <v>332</v>
      </c>
      <c r="H2312" s="90"/>
      <c r="I2312" s="209"/>
      <c r="J2312" s="209"/>
      <c r="K2312" s="210"/>
      <c r="L2312" s="210"/>
      <c r="M2312" s="210"/>
      <c r="N2312" s="210"/>
      <c r="O2312" s="210"/>
      <c r="P2312" s="210"/>
      <c r="R2312" s="210"/>
      <c r="S2312" s="208" t="str">
        <f t="shared" ref="S2312" si="2948">ADDRESS(ROW(S2301),COLUMN(S2301),2)</f>
        <v>S$2301</v>
      </c>
      <c r="T2312" s="208" t="str">
        <f t="shared" ref="T2312:CE2312" si="2949">ADDRESS(ROW(T2301),COLUMN(T2301),2)</f>
        <v>T$2301</v>
      </c>
      <c r="U2312" s="208" t="str">
        <f t="shared" si="2949"/>
        <v>U$2301</v>
      </c>
      <c r="V2312" s="208" t="str">
        <f t="shared" si="2949"/>
        <v>V$2301</v>
      </c>
      <c r="W2312" s="208" t="str">
        <f t="shared" si="2949"/>
        <v>W$2301</v>
      </c>
      <c r="X2312" s="208" t="str">
        <f t="shared" si="2949"/>
        <v>X$2301</v>
      </c>
      <c r="Y2312" s="208" t="str">
        <f t="shared" si="2949"/>
        <v>Y$2301</v>
      </c>
      <c r="Z2312" s="208" t="str">
        <f t="shared" si="2949"/>
        <v>Z$2301</v>
      </c>
      <c r="AA2312" s="208" t="str">
        <f t="shared" si="2949"/>
        <v>AA$2301</v>
      </c>
      <c r="AB2312" s="208" t="str">
        <f t="shared" si="2949"/>
        <v>AB$2301</v>
      </c>
      <c r="AC2312" s="208" t="str">
        <f t="shared" si="2949"/>
        <v>AC$2301</v>
      </c>
      <c r="AD2312" s="208" t="str">
        <f t="shared" si="2949"/>
        <v>AD$2301</v>
      </c>
      <c r="AE2312" s="208" t="str">
        <f t="shared" si="2949"/>
        <v>AE$2301</v>
      </c>
      <c r="AF2312" s="208" t="str">
        <f t="shared" si="2949"/>
        <v>AF$2301</v>
      </c>
      <c r="AG2312" s="208" t="str">
        <f t="shared" si="2949"/>
        <v>AG$2301</v>
      </c>
      <c r="AH2312" s="208" t="str">
        <f t="shared" si="2949"/>
        <v>AH$2301</v>
      </c>
      <c r="AI2312" s="208" t="str">
        <f t="shared" si="2949"/>
        <v>AI$2301</v>
      </c>
      <c r="AJ2312" s="208" t="str">
        <f t="shared" si="2949"/>
        <v>AJ$2301</v>
      </c>
      <c r="AK2312" s="208" t="str">
        <f t="shared" si="2949"/>
        <v>AK$2301</v>
      </c>
      <c r="AL2312" s="208" t="str">
        <f t="shared" si="2949"/>
        <v>AL$2301</v>
      </c>
      <c r="AM2312" s="208" t="str">
        <f t="shared" si="2949"/>
        <v>AM$2301</v>
      </c>
      <c r="AN2312" s="208" t="str">
        <f t="shared" si="2949"/>
        <v>AN$2301</v>
      </c>
      <c r="AO2312" s="208" t="str">
        <f t="shared" si="2949"/>
        <v>AO$2301</v>
      </c>
      <c r="AP2312" s="208" t="str">
        <f t="shared" si="2949"/>
        <v>AP$2301</v>
      </c>
      <c r="AQ2312" s="208" t="str">
        <f t="shared" si="2949"/>
        <v>AQ$2301</v>
      </c>
      <c r="AR2312" s="208" t="str">
        <f t="shared" si="2949"/>
        <v>AR$2301</v>
      </c>
      <c r="AS2312" s="208" t="str">
        <f t="shared" si="2949"/>
        <v>AS$2301</v>
      </c>
      <c r="AT2312" s="208" t="str">
        <f t="shared" si="2949"/>
        <v>AT$2301</v>
      </c>
      <c r="AU2312" s="208" t="str">
        <f t="shared" si="2949"/>
        <v>AU$2301</v>
      </c>
      <c r="AV2312" s="208" t="str">
        <f t="shared" si="2949"/>
        <v>AV$2301</v>
      </c>
      <c r="AW2312" s="208" t="str">
        <f t="shared" si="2949"/>
        <v>AW$2301</v>
      </c>
      <c r="AX2312" s="208" t="str">
        <f t="shared" si="2949"/>
        <v>AX$2301</v>
      </c>
      <c r="AY2312" s="208" t="str">
        <f t="shared" si="2949"/>
        <v>AY$2301</v>
      </c>
      <c r="AZ2312" s="208" t="str">
        <f t="shared" si="2949"/>
        <v>AZ$2301</v>
      </c>
      <c r="BA2312" s="208" t="str">
        <f t="shared" si="2949"/>
        <v>BA$2301</v>
      </c>
      <c r="BB2312" s="208" t="str">
        <f t="shared" si="2949"/>
        <v>BB$2301</v>
      </c>
      <c r="BC2312" s="208" t="str">
        <f t="shared" si="2949"/>
        <v>BC$2301</v>
      </c>
      <c r="BD2312" s="208" t="str">
        <f t="shared" si="2949"/>
        <v>BD$2301</v>
      </c>
      <c r="BE2312" s="208" t="str">
        <f t="shared" si="2949"/>
        <v>BE$2301</v>
      </c>
      <c r="BF2312" s="208" t="str">
        <f t="shared" si="2949"/>
        <v>BF$2301</v>
      </c>
      <c r="BG2312" s="208" t="str">
        <f t="shared" si="2949"/>
        <v>BG$2301</v>
      </c>
      <c r="BH2312" s="208" t="str">
        <f t="shared" si="2949"/>
        <v>BH$2301</v>
      </c>
      <c r="BI2312" s="208" t="str">
        <f t="shared" si="2949"/>
        <v>BI$2301</v>
      </c>
      <c r="BJ2312" s="208" t="str">
        <f t="shared" si="2949"/>
        <v>BJ$2301</v>
      </c>
      <c r="BK2312" s="208" t="str">
        <f t="shared" si="2949"/>
        <v>BK$2301</v>
      </c>
      <c r="BL2312" s="208" t="str">
        <f t="shared" si="2949"/>
        <v>BL$2301</v>
      </c>
      <c r="BM2312" s="208" t="str">
        <f t="shared" si="2949"/>
        <v>BM$2301</v>
      </c>
      <c r="BN2312" s="208" t="str">
        <f t="shared" si="2949"/>
        <v>BN$2301</v>
      </c>
      <c r="BO2312" s="208" t="str">
        <f t="shared" si="2949"/>
        <v>BO$2301</v>
      </c>
      <c r="BP2312" s="208" t="str">
        <f t="shared" si="2949"/>
        <v>BP$2301</v>
      </c>
      <c r="BQ2312" s="208" t="str">
        <f t="shared" si="2949"/>
        <v>BQ$2301</v>
      </c>
      <c r="BR2312" s="208" t="str">
        <f t="shared" si="2949"/>
        <v>BR$2301</v>
      </c>
      <c r="BS2312" s="208" t="str">
        <f t="shared" si="2949"/>
        <v>BS$2301</v>
      </c>
      <c r="BT2312" s="208" t="str">
        <f t="shared" si="2949"/>
        <v>BT$2301</v>
      </c>
      <c r="BU2312" s="208" t="str">
        <f t="shared" si="2949"/>
        <v>BU$2301</v>
      </c>
      <c r="BV2312" s="208" t="str">
        <f t="shared" si="2949"/>
        <v>BV$2301</v>
      </c>
      <c r="BW2312" s="208" t="str">
        <f t="shared" si="2949"/>
        <v>BW$2301</v>
      </c>
      <c r="BX2312" s="208" t="str">
        <f t="shared" si="2949"/>
        <v>BX$2301</v>
      </c>
      <c r="BY2312" s="208" t="str">
        <f t="shared" si="2949"/>
        <v>BY$2301</v>
      </c>
      <c r="BZ2312" s="208" t="str">
        <f t="shared" si="2949"/>
        <v>BZ$2301</v>
      </c>
      <c r="CA2312" s="208" t="str">
        <f t="shared" si="2949"/>
        <v>CA$2301</v>
      </c>
      <c r="CB2312" s="208" t="str">
        <f t="shared" si="2949"/>
        <v>CB$2301</v>
      </c>
      <c r="CC2312" s="208" t="str">
        <f t="shared" si="2949"/>
        <v>CC$2301</v>
      </c>
      <c r="CD2312" s="208" t="str">
        <f t="shared" si="2949"/>
        <v>CD$2301</v>
      </c>
      <c r="CE2312" s="208" t="str">
        <f t="shared" si="2949"/>
        <v>CE$2301</v>
      </c>
      <c r="CF2312" s="208" t="str">
        <f t="shared" ref="CF2312:CK2312" si="2950">ADDRESS(ROW(CF2301),COLUMN(CF2301),2)</f>
        <v>CF$2301</v>
      </c>
      <c r="CG2312" s="208" t="str">
        <f t="shared" si="2950"/>
        <v>CG$2301</v>
      </c>
      <c r="CH2312" s="208" t="str">
        <f t="shared" si="2950"/>
        <v>CH$2301</v>
      </c>
      <c r="CI2312" s="208" t="str">
        <f t="shared" si="2950"/>
        <v>CI$2301</v>
      </c>
      <c r="CJ2312" s="208" t="str">
        <f t="shared" si="2950"/>
        <v>CJ$2301</v>
      </c>
      <c r="CK2312" s="208" t="str">
        <f t="shared" si="2950"/>
        <v>CK$2301</v>
      </c>
      <c r="CL2312" s="208" t="str">
        <f t="shared" ref="CL2312" si="2951">ADDRESS(ROW(CL2301),COLUMN(CL2301),2)</f>
        <v>CL$2301</v>
      </c>
    </row>
    <row r="2313" spans="2:90" x14ac:dyDescent="0.4">
      <c r="B2313" s="132"/>
      <c r="E2313" s="8"/>
      <c r="H2313" s="12"/>
      <c r="I2313" s="60"/>
      <c r="J2313" s="60"/>
      <c r="K2313" s="15"/>
      <c r="L2313" s="15"/>
      <c r="M2313" s="15"/>
      <c r="N2313" s="15"/>
      <c r="O2313" s="15"/>
      <c r="P2313" s="15"/>
      <c r="R2313" s="15"/>
      <c r="S2313" s="175"/>
      <c r="T2313" s="175"/>
      <c r="U2313" s="175"/>
      <c r="V2313" s="175"/>
      <c r="W2313" s="175"/>
      <c r="X2313" s="175"/>
      <c r="Y2313" s="175"/>
      <c r="Z2313" s="175"/>
      <c r="AA2313" s="175"/>
      <c r="AB2313" s="175"/>
      <c r="AC2313" s="175"/>
      <c r="AD2313" s="175"/>
      <c r="AE2313" s="175"/>
      <c r="AF2313" s="175"/>
      <c r="AG2313" s="175"/>
      <c r="AH2313" s="175"/>
      <c r="AI2313" s="175"/>
      <c r="AJ2313" s="175"/>
      <c r="AK2313" s="175"/>
      <c r="AL2313" s="175"/>
      <c r="AM2313" s="175"/>
      <c r="AN2313" s="175"/>
      <c r="AO2313" s="175"/>
      <c r="AP2313" s="175"/>
      <c r="AQ2313" s="175"/>
      <c r="AR2313" s="175"/>
      <c r="AS2313" s="175"/>
      <c r="AT2313" s="175"/>
      <c r="AU2313" s="175"/>
      <c r="AV2313" s="175"/>
      <c r="AW2313" s="175"/>
      <c r="AX2313" s="175"/>
      <c r="AY2313" s="175"/>
      <c r="AZ2313" s="175"/>
      <c r="BA2313" s="175"/>
      <c r="BB2313" s="175"/>
      <c r="BC2313" s="175"/>
      <c r="BD2313" s="175"/>
      <c r="BE2313" s="175"/>
      <c r="BF2313" s="175"/>
      <c r="BG2313" s="175"/>
      <c r="BH2313" s="175"/>
      <c r="BI2313" s="175"/>
      <c r="BJ2313" s="175"/>
      <c r="BK2313" s="175"/>
      <c r="BL2313" s="175"/>
      <c r="BM2313" s="175"/>
      <c r="BN2313" s="175"/>
      <c r="BO2313" s="175"/>
      <c r="BP2313" s="175"/>
      <c r="BQ2313" s="175"/>
      <c r="BR2313" s="175"/>
      <c r="BS2313" s="175"/>
      <c r="BT2313" s="175"/>
      <c r="BU2313" s="175"/>
      <c r="BV2313" s="175"/>
      <c r="BW2313" s="175"/>
      <c r="BX2313" s="175"/>
      <c r="BY2313" s="175"/>
      <c r="BZ2313" s="175"/>
      <c r="CA2313" s="175"/>
      <c r="CB2313" s="175"/>
      <c r="CC2313" s="175"/>
      <c r="CD2313" s="175"/>
      <c r="CE2313" s="175"/>
      <c r="CF2313" s="175"/>
      <c r="CG2313" s="175"/>
      <c r="CH2313" s="175"/>
      <c r="CI2313" s="175"/>
      <c r="CJ2313" s="175"/>
      <c r="CK2313" s="175"/>
      <c r="CL2313" s="175"/>
    </row>
    <row r="2314" spans="2:90" x14ac:dyDescent="0.4">
      <c r="B2314" s="171" t="s">
        <v>503</v>
      </c>
      <c r="E2314" s="8"/>
      <c r="H2314" s="170"/>
      <c r="I2314" s="172"/>
      <c r="J2314" s="172"/>
      <c r="K2314" s="193"/>
      <c r="L2314" s="193"/>
      <c r="M2314" s="193"/>
      <c r="N2314" s="193"/>
      <c r="O2314" s="193"/>
      <c r="P2314" s="193"/>
      <c r="R2314" s="194"/>
      <c r="S2314" s="170"/>
      <c r="T2314" s="170"/>
      <c r="U2314" s="170"/>
      <c r="V2314" s="170"/>
      <c r="W2314" s="170"/>
      <c r="X2314" s="170"/>
      <c r="Y2314" s="170"/>
      <c r="Z2314" s="170"/>
      <c r="AA2314" s="170"/>
      <c r="AB2314" s="170"/>
      <c r="AC2314" s="170"/>
      <c r="AD2314" s="170"/>
      <c r="AE2314" s="170"/>
      <c r="AF2314" s="170"/>
      <c r="AG2314" s="170"/>
      <c r="AH2314" s="170"/>
      <c r="AI2314" s="170"/>
      <c r="AJ2314" s="170"/>
      <c r="AK2314" s="170"/>
      <c r="AL2314" s="170"/>
      <c r="AM2314" s="170"/>
      <c r="AN2314" s="170"/>
      <c r="AO2314" s="170"/>
      <c r="AP2314" s="170"/>
      <c r="AQ2314" s="170"/>
      <c r="AR2314" s="170"/>
      <c r="AS2314" s="170"/>
      <c r="AT2314" s="170"/>
      <c r="AU2314" s="170"/>
      <c r="AV2314" s="170"/>
      <c r="AW2314" s="170"/>
      <c r="AX2314" s="170"/>
      <c r="AY2314" s="170"/>
      <c r="AZ2314" s="170"/>
      <c r="BA2314" s="170"/>
      <c r="BB2314" s="170"/>
      <c r="BC2314" s="170"/>
      <c r="BD2314" s="170"/>
      <c r="BE2314" s="170"/>
      <c r="BF2314" s="170"/>
      <c r="BG2314" s="170"/>
      <c r="BH2314" s="170"/>
      <c r="BI2314" s="170"/>
      <c r="BJ2314" s="170"/>
      <c r="BK2314" s="170"/>
      <c r="BL2314" s="170"/>
      <c r="BM2314" s="170"/>
      <c r="BN2314" s="170"/>
      <c r="BO2314" s="170"/>
      <c r="BP2314" s="170"/>
      <c r="BQ2314" s="170"/>
      <c r="BR2314" s="170"/>
      <c r="BS2314" s="170"/>
      <c r="BT2314" s="170"/>
      <c r="BU2314" s="170"/>
      <c r="BV2314" s="170"/>
      <c r="BW2314" s="170"/>
      <c r="BX2314" s="170"/>
      <c r="BY2314" s="170"/>
      <c r="BZ2314" s="170"/>
      <c r="CA2314" s="170"/>
      <c r="CB2314" s="170"/>
      <c r="CC2314" s="170"/>
      <c r="CD2314" s="170"/>
      <c r="CE2314" s="170"/>
      <c r="CF2314" s="170"/>
      <c r="CG2314" s="170"/>
      <c r="CH2314" s="170"/>
      <c r="CI2314" s="170"/>
      <c r="CJ2314" s="170"/>
      <c r="CK2314" s="170"/>
      <c r="CL2314" s="170"/>
    </row>
    <row r="2315" spans="2:90" x14ac:dyDescent="0.4">
      <c r="B2315" s="171" t="s">
        <v>504</v>
      </c>
      <c r="E2315" s="8"/>
      <c r="H2315" s="170"/>
      <c r="I2315" s="172"/>
      <c r="J2315" s="172"/>
      <c r="K2315" s="193"/>
      <c r="L2315" s="193"/>
      <c r="M2315" s="193"/>
      <c r="N2315" s="193"/>
      <c r="O2315" s="193"/>
      <c r="P2315" s="193"/>
      <c r="R2315" s="194"/>
      <c r="S2315" s="170"/>
      <c r="T2315" s="170"/>
      <c r="U2315" s="170"/>
      <c r="V2315" s="170"/>
      <c r="W2315" s="170"/>
      <c r="X2315" s="170"/>
      <c r="Y2315" s="170"/>
      <c r="Z2315" s="170"/>
      <c r="AA2315" s="170"/>
      <c r="AB2315" s="170"/>
      <c r="AC2315" s="170"/>
      <c r="AD2315" s="170"/>
      <c r="AE2315" s="170"/>
      <c r="AF2315" s="170"/>
      <c r="AG2315" s="170"/>
      <c r="AH2315" s="170"/>
      <c r="AI2315" s="170"/>
      <c r="AJ2315" s="170"/>
      <c r="AK2315" s="170"/>
      <c r="AL2315" s="170"/>
      <c r="AM2315" s="170"/>
      <c r="AN2315" s="170"/>
      <c r="AO2315" s="170"/>
      <c r="AP2315" s="170"/>
      <c r="AQ2315" s="170"/>
      <c r="AR2315" s="170"/>
      <c r="AS2315" s="170"/>
      <c r="AT2315" s="170"/>
      <c r="AU2315" s="170"/>
      <c r="AV2315" s="170"/>
      <c r="AW2315" s="170"/>
      <c r="AX2315" s="170"/>
      <c r="AY2315" s="170"/>
      <c r="AZ2315" s="170"/>
      <c r="BA2315" s="170"/>
      <c r="BB2315" s="170"/>
      <c r="BC2315" s="170"/>
      <c r="BD2315" s="170"/>
      <c r="BE2315" s="170"/>
      <c r="BF2315" s="170"/>
      <c r="BG2315" s="170"/>
      <c r="BH2315" s="170"/>
      <c r="BI2315" s="170"/>
      <c r="BJ2315" s="170"/>
      <c r="BK2315" s="170"/>
      <c r="BL2315" s="170"/>
      <c r="BM2315" s="170"/>
      <c r="BN2315" s="170"/>
      <c r="BO2315" s="170"/>
      <c r="BP2315" s="170"/>
      <c r="BQ2315" s="170"/>
      <c r="BR2315" s="170"/>
      <c r="BS2315" s="170"/>
      <c r="BT2315" s="170"/>
      <c r="BU2315" s="170"/>
      <c r="BV2315" s="170"/>
      <c r="BW2315" s="170"/>
      <c r="BX2315" s="170"/>
      <c r="BY2315" s="170"/>
      <c r="BZ2315" s="170"/>
      <c r="CA2315" s="170"/>
      <c r="CB2315" s="170"/>
      <c r="CC2315" s="170"/>
      <c r="CD2315" s="170"/>
      <c r="CE2315" s="170"/>
      <c r="CF2315" s="170"/>
      <c r="CG2315" s="170"/>
      <c r="CH2315" s="170"/>
      <c r="CI2315" s="170"/>
      <c r="CJ2315" s="170"/>
      <c r="CK2315" s="170"/>
      <c r="CL2315" s="170"/>
    </row>
    <row r="2316" spans="2:90" x14ac:dyDescent="0.4">
      <c r="B2316" s="171" t="s">
        <v>461</v>
      </c>
      <c r="E2316" s="8"/>
      <c r="H2316" s="170"/>
      <c r="I2316" s="172"/>
      <c r="J2316" s="172"/>
      <c r="K2316" s="193"/>
      <c r="L2316" s="193"/>
      <c r="M2316" s="193"/>
      <c r="N2316" s="193"/>
      <c r="O2316" s="193"/>
      <c r="P2316" s="193"/>
      <c r="R2316" s="194"/>
      <c r="S2316" s="195" t="str">
        <f t="shared" ref="S2316:AX2316" si="2952">S$16</f>
        <v>S$12</v>
      </c>
      <c r="T2316" s="195" t="str">
        <f t="shared" si="2952"/>
        <v>T$12</v>
      </c>
      <c r="U2316" s="195" t="str">
        <f t="shared" si="2952"/>
        <v>U$12</v>
      </c>
      <c r="V2316" s="195" t="str">
        <f t="shared" si="2952"/>
        <v>V$12</v>
      </c>
      <c r="W2316" s="195" t="str">
        <f t="shared" si="2952"/>
        <v>W$12</v>
      </c>
      <c r="X2316" s="195" t="str">
        <f t="shared" si="2952"/>
        <v>X$12</v>
      </c>
      <c r="Y2316" s="195" t="str">
        <f t="shared" si="2952"/>
        <v>Y$12</v>
      </c>
      <c r="Z2316" s="195" t="str">
        <f t="shared" si="2952"/>
        <v>Z$12</v>
      </c>
      <c r="AA2316" s="195" t="str">
        <f t="shared" si="2952"/>
        <v>AA$12</v>
      </c>
      <c r="AB2316" s="195" t="str">
        <f t="shared" si="2952"/>
        <v>AB$12</v>
      </c>
      <c r="AC2316" s="195" t="str">
        <f t="shared" si="2952"/>
        <v>AC$12</v>
      </c>
      <c r="AD2316" s="195" t="str">
        <f t="shared" si="2952"/>
        <v>AD$12</v>
      </c>
      <c r="AE2316" s="195" t="str">
        <f t="shared" si="2952"/>
        <v>AE$12</v>
      </c>
      <c r="AF2316" s="195" t="str">
        <f t="shared" si="2952"/>
        <v>AF$12</v>
      </c>
      <c r="AG2316" s="195" t="str">
        <f t="shared" si="2952"/>
        <v>AG$12</v>
      </c>
      <c r="AH2316" s="195" t="str">
        <f t="shared" si="2952"/>
        <v>AH$12</v>
      </c>
      <c r="AI2316" s="195" t="str">
        <f t="shared" si="2952"/>
        <v>AI$12</v>
      </c>
      <c r="AJ2316" s="195" t="str">
        <f t="shared" si="2952"/>
        <v>AJ$12</v>
      </c>
      <c r="AK2316" s="195" t="str">
        <f t="shared" si="2952"/>
        <v>AK$12</v>
      </c>
      <c r="AL2316" s="195" t="str">
        <f t="shared" si="2952"/>
        <v>AL$12</v>
      </c>
      <c r="AM2316" s="195" t="str">
        <f t="shared" si="2952"/>
        <v>AM$12</v>
      </c>
      <c r="AN2316" s="195" t="str">
        <f t="shared" si="2952"/>
        <v>AN$12</v>
      </c>
      <c r="AO2316" s="195" t="str">
        <f t="shared" si="2952"/>
        <v>AO$12</v>
      </c>
      <c r="AP2316" s="195" t="str">
        <f t="shared" si="2952"/>
        <v>AP$12</v>
      </c>
      <c r="AQ2316" s="195" t="str">
        <f t="shared" si="2952"/>
        <v>AQ$12</v>
      </c>
      <c r="AR2316" s="195" t="str">
        <f t="shared" si="2952"/>
        <v>AR$12</v>
      </c>
      <c r="AS2316" s="195" t="str">
        <f t="shared" si="2952"/>
        <v>AS$12</v>
      </c>
      <c r="AT2316" s="195" t="str">
        <f t="shared" si="2952"/>
        <v>AT$12</v>
      </c>
      <c r="AU2316" s="195" t="str">
        <f t="shared" si="2952"/>
        <v>AU$12</v>
      </c>
      <c r="AV2316" s="195" t="str">
        <f t="shared" si="2952"/>
        <v>AV$12</v>
      </c>
      <c r="AW2316" s="195" t="str">
        <f t="shared" si="2952"/>
        <v>AW$12</v>
      </c>
      <c r="AX2316" s="195" t="str">
        <f t="shared" si="2952"/>
        <v>AX$12</v>
      </c>
      <c r="AY2316" s="195" t="str">
        <f t="shared" ref="AY2316:CD2316" si="2953">AY$16</f>
        <v>AY$12</v>
      </c>
      <c r="AZ2316" s="195" t="str">
        <f t="shared" si="2953"/>
        <v>AZ$12</v>
      </c>
      <c r="BA2316" s="195" t="str">
        <f t="shared" si="2953"/>
        <v>BA$12</v>
      </c>
      <c r="BB2316" s="195" t="str">
        <f t="shared" si="2953"/>
        <v>BB$12</v>
      </c>
      <c r="BC2316" s="195" t="str">
        <f t="shared" si="2953"/>
        <v>BC$12</v>
      </c>
      <c r="BD2316" s="195" t="str">
        <f t="shared" si="2953"/>
        <v>BD$12</v>
      </c>
      <c r="BE2316" s="195" t="str">
        <f t="shared" si="2953"/>
        <v>BE$12</v>
      </c>
      <c r="BF2316" s="195" t="str">
        <f t="shared" si="2953"/>
        <v>BF$12</v>
      </c>
      <c r="BG2316" s="195" t="str">
        <f t="shared" si="2953"/>
        <v>BG$12</v>
      </c>
      <c r="BH2316" s="195" t="str">
        <f t="shared" si="2953"/>
        <v>BH$12</v>
      </c>
      <c r="BI2316" s="195" t="str">
        <f t="shared" si="2953"/>
        <v>BI$12</v>
      </c>
      <c r="BJ2316" s="195" t="str">
        <f t="shared" si="2953"/>
        <v>BJ$12</v>
      </c>
      <c r="BK2316" s="195" t="str">
        <f t="shared" si="2953"/>
        <v>BK$12</v>
      </c>
      <c r="BL2316" s="195" t="str">
        <f t="shared" si="2953"/>
        <v>BL$12</v>
      </c>
      <c r="BM2316" s="195" t="str">
        <f t="shared" si="2953"/>
        <v>BM$12</v>
      </c>
      <c r="BN2316" s="195" t="str">
        <f t="shared" si="2953"/>
        <v>BN$12</v>
      </c>
      <c r="BO2316" s="195" t="str">
        <f t="shared" si="2953"/>
        <v>BO$12</v>
      </c>
      <c r="BP2316" s="195" t="str">
        <f t="shared" si="2953"/>
        <v>BP$12</v>
      </c>
      <c r="BQ2316" s="195" t="str">
        <f t="shared" si="2953"/>
        <v>BQ$12</v>
      </c>
      <c r="BR2316" s="195" t="str">
        <f t="shared" si="2953"/>
        <v>BR$12</v>
      </c>
      <c r="BS2316" s="195" t="str">
        <f t="shared" si="2953"/>
        <v>BS$12</v>
      </c>
      <c r="BT2316" s="195" t="str">
        <f t="shared" si="2953"/>
        <v>BT$12</v>
      </c>
      <c r="BU2316" s="195" t="str">
        <f t="shared" si="2953"/>
        <v>BU$12</v>
      </c>
      <c r="BV2316" s="195" t="str">
        <f t="shared" si="2953"/>
        <v>BV$12</v>
      </c>
      <c r="BW2316" s="195" t="str">
        <f t="shared" si="2953"/>
        <v>BW$12</v>
      </c>
      <c r="BX2316" s="195" t="str">
        <f t="shared" si="2953"/>
        <v>BX$12</v>
      </c>
      <c r="BY2316" s="195" t="str">
        <f t="shared" si="2953"/>
        <v>BY$12</v>
      </c>
      <c r="BZ2316" s="195" t="str">
        <f t="shared" si="2953"/>
        <v>BZ$12</v>
      </c>
      <c r="CA2316" s="195" t="str">
        <f t="shared" si="2953"/>
        <v>CA$12</v>
      </c>
      <c r="CB2316" s="195" t="str">
        <f t="shared" si="2953"/>
        <v>CB$12</v>
      </c>
      <c r="CC2316" s="195" t="str">
        <f t="shared" si="2953"/>
        <v>CC$12</v>
      </c>
      <c r="CD2316" s="195" t="str">
        <f t="shared" si="2953"/>
        <v>CD$12</v>
      </c>
      <c r="CE2316" s="195" t="str">
        <f t="shared" ref="CE2316:CL2316" si="2954">CE$16</f>
        <v>CE$12</v>
      </c>
      <c r="CF2316" s="195" t="str">
        <f t="shared" si="2954"/>
        <v>CF$12</v>
      </c>
      <c r="CG2316" s="195" t="str">
        <f t="shared" si="2954"/>
        <v>CG$12</v>
      </c>
      <c r="CH2316" s="195" t="str">
        <f t="shared" si="2954"/>
        <v>CH$12</v>
      </c>
      <c r="CI2316" s="195" t="str">
        <f t="shared" si="2954"/>
        <v>CI$12</v>
      </c>
      <c r="CJ2316" s="195" t="str">
        <f t="shared" si="2954"/>
        <v>CJ$12</v>
      </c>
      <c r="CK2316" s="195" t="str">
        <f t="shared" si="2954"/>
        <v>CK$12</v>
      </c>
      <c r="CL2316" s="195" t="str">
        <f t="shared" si="2954"/>
        <v>CL$12</v>
      </c>
    </row>
    <row r="2317" spans="2:90" x14ac:dyDescent="0.4">
      <c r="B2317" s="171" t="s">
        <v>462</v>
      </c>
      <c r="E2317" s="8"/>
      <c r="H2317" s="196"/>
      <c r="I2317" s="197"/>
      <c r="J2317" s="197"/>
      <c r="K2317" s="198"/>
      <c r="L2317" s="198"/>
      <c r="M2317" s="198"/>
      <c r="N2317" s="198"/>
      <c r="O2317" s="198"/>
      <c r="P2317" s="198"/>
      <c r="R2317" s="198"/>
      <c r="S2317" s="195" t="str">
        <f t="shared" ref="S2317:AX2317" si="2955">S$17</f>
        <v>S$13</v>
      </c>
      <c r="T2317" s="195" t="str">
        <f t="shared" si="2955"/>
        <v>T$13</v>
      </c>
      <c r="U2317" s="195" t="str">
        <f t="shared" si="2955"/>
        <v>U$13</v>
      </c>
      <c r="V2317" s="195" t="str">
        <f t="shared" si="2955"/>
        <v>V$13</v>
      </c>
      <c r="W2317" s="195" t="str">
        <f t="shared" si="2955"/>
        <v>W$13</v>
      </c>
      <c r="X2317" s="195" t="str">
        <f t="shared" si="2955"/>
        <v>X$13</v>
      </c>
      <c r="Y2317" s="195" t="str">
        <f t="shared" si="2955"/>
        <v>Y$13</v>
      </c>
      <c r="Z2317" s="195" t="str">
        <f t="shared" si="2955"/>
        <v>Z$13</v>
      </c>
      <c r="AA2317" s="195" t="str">
        <f t="shared" si="2955"/>
        <v>AA$13</v>
      </c>
      <c r="AB2317" s="195" t="str">
        <f t="shared" si="2955"/>
        <v>AB$13</v>
      </c>
      <c r="AC2317" s="195" t="str">
        <f t="shared" si="2955"/>
        <v>AC$13</v>
      </c>
      <c r="AD2317" s="195" t="str">
        <f t="shared" si="2955"/>
        <v>AD$13</v>
      </c>
      <c r="AE2317" s="195" t="str">
        <f t="shared" si="2955"/>
        <v>AE$13</v>
      </c>
      <c r="AF2317" s="195" t="str">
        <f t="shared" si="2955"/>
        <v>AF$13</v>
      </c>
      <c r="AG2317" s="195" t="str">
        <f t="shared" si="2955"/>
        <v>AG$13</v>
      </c>
      <c r="AH2317" s="195" t="str">
        <f t="shared" si="2955"/>
        <v>AH$13</v>
      </c>
      <c r="AI2317" s="195" t="str">
        <f t="shared" si="2955"/>
        <v>AI$13</v>
      </c>
      <c r="AJ2317" s="195" t="str">
        <f t="shared" si="2955"/>
        <v>AJ$13</v>
      </c>
      <c r="AK2317" s="195" t="str">
        <f t="shared" si="2955"/>
        <v>AK$13</v>
      </c>
      <c r="AL2317" s="195" t="str">
        <f t="shared" si="2955"/>
        <v>AL$13</v>
      </c>
      <c r="AM2317" s="195" t="str">
        <f t="shared" si="2955"/>
        <v>AM$13</v>
      </c>
      <c r="AN2317" s="195" t="str">
        <f t="shared" si="2955"/>
        <v>AN$13</v>
      </c>
      <c r="AO2317" s="195" t="str">
        <f t="shared" si="2955"/>
        <v>AO$13</v>
      </c>
      <c r="AP2317" s="195" t="str">
        <f t="shared" si="2955"/>
        <v>AP$13</v>
      </c>
      <c r="AQ2317" s="195" t="str">
        <f t="shared" si="2955"/>
        <v>AQ$13</v>
      </c>
      <c r="AR2317" s="195" t="str">
        <f t="shared" si="2955"/>
        <v>AR$13</v>
      </c>
      <c r="AS2317" s="195" t="str">
        <f t="shared" si="2955"/>
        <v>AS$13</v>
      </c>
      <c r="AT2317" s="195" t="str">
        <f t="shared" si="2955"/>
        <v>AT$13</v>
      </c>
      <c r="AU2317" s="195" t="str">
        <f t="shared" si="2955"/>
        <v>AU$13</v>
      </c>
      <c r="AV2317" s="195" t="str">
        <f t="shared" si="2955"/>
        <v>AV$13</v>
      </c>
      <c r="AW2317" s="195" t="str">
        <f t="shared" si="2955"/>
        <v>AW$13</v>
      </c>
      <c r="AX2317" s="195" t="str">
        <f t="shared" si="2955"/>
        <v>AX$13</v>
      </c>
      <c r="AY2317" s="195" t="str">
        <f t="shared" ref="AY2317:CD2317" si="2956">AY$17</f>
        <v>AY$13</v>
      </c>
      <c r="AZ2317" s="195" t="str">
        <f t="shared" si="2956"/>
        <v>AZ$13</v>
      </c>
      <c r="BA2317" s="195" t="str">
        <f t="shared" si="2956"/>
        <v>BA$13</v>
      </c>
      <c r="BB2317" s="195" t="str">
        <f t="shared" si="2956"/>
        <v>BB$13</v>
      </c>
      <c r="BC2317" s="195" t="str">
        <f t="shared" si="2956"/>
        <v>BC$13</v>
      </c>
      <c r="BD2317" s="195" t="str">
        <f t="shared" si="2956"/>
        <v>BD$13</v>
      </c>
      <c r="BE2317" s="195" t="str">
        <f t="shared" si="2956"/>
        <v>BE$13</v>
      </c>
      <c r="BF2317" s="195" t="str">
        <f t="shared" si="2956"/>
        <v>BF$13</v>
      </c>
      <c r="BG2317" s="195" t="str">
        <f t="shared" si="2956"/>
        <v>BG$13</v>
      </c>
      <c r="BH2317" s="195" t="str">
        <f t="shared" si="2956"/>
        <v>BH$13</v>
      </c>
      <c r="BI2317" s="195" t="str">
        <f t="shared" si="2956"/>
        <v>BI$13</v>
      </c>
      <c r="BJ2317" s="195" t="str">
        <f t="shared" si="2956"/>
        <v>BJ$13</v>
      </c>
      <c r="BK2317" s="195" t="str">
        <f t="shared" si="2956"/>
        <v>BK$13</v>
      </c>
      <c r="BL2317" s="195" t="str">
        <f t="shared" si="2956"/>
        <v>BL$13</v>
      </c>
      <c r="BM2317" s="195" t="str">
        <f t="shared" si="2956"/>
        <v>BM$13</v>
      </c>
      <c r="BN2317" s="195" t="str">
        <f t="shared" si="2956"/>
        <v>BN$13</v>
      </c>
      <c r="BO2317" s="195" t="str">
        <f t="shared" si="2956"/>
        <v>BO$13</v>
      </c>
      <c r="BP2317" s="195" t="str">
        <f t="shared" si="2956"/>
        <v>BP$13</v>
      </c>
      <c r="BQ2317" s="195" t="str">
        <f t="shared" si="2956"/>
        <v>BQ$13</v>
      </c>
      <c r="BR2317" s="195" t="str">
        <f t="shared" si="2956"/>
        <v>BR$13</v>
      </c>
      <c r="BS2317" s="195" t="str">
        <f t="shared" si="2956"/>
        <v>BS$13</v>
      </c>
      <c r="BT2317" s="195" t="str">
        <f t="shared" si="2956"/>
        <v>BT$13</v>
      </c>
      <c r="BU2317" s="195" t="str">
        <f t="shared" si="2956"/>
        <v>BU$13</v>
      </c>
      <c r="BV2317" s="195" t="str">
        <f t="shared" si="2956"/>
        <v>BV$13</v>
      </c>
      <c r="BW2317" s="195" t="str">
        <f t="shared" si="2956"/>
        <v>BW$13</v>
      </c>
      <c r="BX2317" s="195" t="str">
        <f t="shared" si="2956"/>
        <v>BX$13</v>
      </c>
      <c r="BY2317" s="195" t="str">
        <f t="shared" si="2956"/>
        <v>BY$13</v>
      </c>
      <c r="BZ2317" s="195" t="str">
        <f t="shared" si="2956"/>
        <v>BZ$13</v>
      </c>
      <c r="CA2317" s="195" t="str">
        <f t="shared" si="2956"/>
        <v>CA$13</v>
      </c>
      <c r="CB2317" s="195" t="str">
        <f t="shared" si="2956"/>
        <v>CB$13</v>
      </c>
      <c r="CC2317" s="195" t="str">
        <f t="shared" si="2956"/>
        <v>CC$13</v>
      </c>
      <c r="CD2317" s="195" t="str">
        <f t="shared" si="2956"/>
        <v>CD$13</v>
      </c>
      <c r="CE2317" s="195" t="str">
        <f t="shared" ref="CE2317:CL2317" si="2957">CE$17</f>
        <v>CE$13</v>
      </c>
      <c r="CF2317" s="195" t="str">
        <f t="shared" si="2957"/>
        <v>CF$13</v>
      </c>
      <c r="CG2317" s="195" t="str">
        <f t="shared" si="2957"/>
        <v>CG$13</v>
      </c>
      <c r="CH2317" s="195" t="str">
        <f t="shared" si="2957"/>
        <v>CH$13</v>
      </c>
      <c r="CI2317" s="195" t="str">
        <f t="shared" si="2957"/>
        <v>CI$13</v>
      </c>
      <c r="CJ2317" s="195" t="str">
        <f t="shared" si="2957"/>
        <v>CJ$13</v>
      </c>
      <c r="CK2317" s="195" t="str">
        <f t="shared" si="2957"/>
        <v>CK$13</v>
      </c>
      <c r="CL2317" s="195" t="str">
        <f t="shared" si="2957"/>
        <v>CL$13</v>
      </c>
    </row>
    <row r="2318" spans="2:90" x14ac:dyDescent="0.4">
      <c r="B2318" s="171" t="s">
        <v>491</v>
      </c>
      <c r="E2318" s="8"/>
      <c r="H2318" s="196"/>
      <c r="I2318" s="197"/>
      <c r="J2318" s="197"/>
      <c r="K2318" s="198"/>
      <c r="L2318" s="198"/>
      <c r="M2318" s="198"/>
      <c r="N2318" s="198"/>
      <c r="O2318" s="198"/>
      <c r="P2318" s="198"/>
      <c r="R2318" s="198"/>
      <c r="S2318" s="186"/>
      <c r="T2318" s="186"/>
      <c r="U2318" s="186"/>
      <c r="V2318" s="186"/>
      <c r="W2318" s="186"/>
      <c r="X2318" s="186"/>
      <c r="Y2318" s="186"/>
      <c r="Z2318" s="186"/>
      <c r="AA2318" s="186"/>
      <c r="AB2318" s="186"/>
      <c r="AC2318" s="186"/>
      <c r="AD2318" s="186"/>
      <c r="AE2318" s="186"/>
      <c r="AF2318" s="186"/>
      <c r="AG2318" s="186"/>
      <c r="AH2318" s="186"/>
      <c r="AI2318" s="186"/>
      <c r="AJ2318" s="186"/>
      <c r="AK2318" s="186"/>
      <c r="AL2318" s="186"/>
      <c r="AM2318" s="186"/>
      <c r="AN2318" s="186"/>
      <c r="AO2318" s="186"/>
      <c r="AP2318" s="186"/>
      <c r="AQ2318" s="186"/>
      <c r="AR2318" s="186"/>
      <c r="AS2318" s="186"/>
      <c r="AT2318" s="186"/>
      <c r="AU2318" s="186"/>
      <c r="AV2318" s="186"/>
      <c r="AW2318" s="186"/>
      <c r="AX2318" s="186"/>
      <c r="AY2318" s="186"/>
      <c r="AZ2318" s="186"/>
      <c r="BA2318" s="186"/>
      <c r="BB2318" s="186"/>
      <c r="BC2318" s="186"/>
      <c r="BD2318" s="186"/>
      <c r="BE2318" s="186"/>
      <c r="BF2318" s="186"/>
      <c r="BG2318" s="186"/>
      <c r="BH2318" s="186"/>
      <c r="BI2318" s="186"/>
      <c r="BJ2318" s="186"/>
      <c r="BK2318" s="186"/>
      <c r="BL2318" s="186"/>
      <c r="BM2318" s="186"/>
      <c r="BN2318" s="186"/>
      <c r="BO2318" s="186"/>
      <c r="BP2318" s="186"/>
      <c r="BQ2318" s="186"/>
      <c r="BR2318" s="186"/>
      <c r="BS2318" s="186"/>
      <c r="BT2318" s="186"/>
      <c r="BU2318" s="186"/>
      <c r="BV2318" s="186"/>
      <c r="BW2318" s="186"/>
      <c r="BX2318" s="186"/>
      <c r="BY2318" s="186"/>
      <c r="BZ2318" s="186"/>
      <c r="CA2318" s="186"/>
      <c r="CB2318" s="186"/>
      <c r="CC2318" s="186"/>
      <c r="CD2318" s="186"/>
      <c r="CE2318" s="186"/>
      <c r="CF2318" s="186"/>
      <c r="CG2318" s="186"/>
      <c r="CH2318" s="186"/>
      <c r="CI2318" s="186"/>
      <c r="CJ2318" s="186"/>
      <c r="CK2318" s="186"/>
      <c r="CL2318" s="186"/>
    </row>
    <row r="2319" spans="2:90" x14ac:dyDescent="0.4">
      <c r="B2319" s="171" t="s">
        <v>505</v>
      </c>
      <c r="E2319" s="8"/>
      <c r="H2319" s="196"/>
      <c r="I2319" s="197"/>
      <c r="J2319" s="197"/>
      <c r="K2319" s="198"/>
      <c r="L2319" s="198"/>
      <c r="M2319" s="198"/>
      <c r="N2319" s="198"/>
      <c r="O2319" s="198"/>
      <c r="P2319" s="198"/>
      <c r="R2319" s="198"/>
      <c r="S2319" s="186"/>
      <c r="T2319" s="186"/>
      <c r="U2319" s="186"/>
      <c r="V2319" s="186"/>
      <c r="W2319" s="186"/>
      <c r="X2319" s="186"/>
      <c r="Y2319" s="186"/>
      <c r="Z2319" s="186"/>
      <c r="AA2319" s="186"/>
      <c r="AB2319" s="186"/>
      <c r="AC2319" s="186"/>
      <c r="AD2319" s="186"/>
      <c r="AE2319" s="186"/>
      <c r="AF2319" s="186"/>
      <c r="AG2319" s="186"/>
      <c r="AH2319" s="186"/>
      <c r="AI2319" s="186"/>
      <c r="AJ2319" s="186"/>
      <c r="AK2319" s="186"/>
      <c r="AL2319" s="186"/>
      <c r="AM2319" s="186"/>
      <c r="AN2319" s="186"/>
      <c r="AO2319" s="186"/>
      <c r="AP2319" s="186"/>
      <c r="AQ2319" s="186"/>
      <c r="AR2319" s="186"/>
      <c r="AS2319" s="186"/>
      <c r="AT2319" s="186"/>
      <c r="AU2319" s="186"/>
      <c r="AV2319" s="186"/>
      <c r="AW2319" s="186"/>
      <c r="AX2319" s="186"/>
      <c r="AY2319" s="186"/>
      <c r="AZ2319" s="186"/>
      <c r="BA2319" s="186"/>
      <c r="BB2319" s="186"/>
      <c r="BC2319" s="186"/>
      <c r="BD2319" s="186"/>
      <c r="BE2319" s="186"/>
      <c r="BF2319" s="186"/>
      <c r="BG2319" s="186"/>
      <c r="BH2319" s="186"/>
      <c r="BI2319" s="186"/>
      <c r="BJ2319" s="186"/>
      <c r="BK2319" s="186"/>
      <c r="BL2319" s="186"/>
      <c r="BM2319" s="186"/>
      <c r="BN2319" s="186"/>
      <c r="BO2319" s="186"/>
      <c r="BP2319" s="186"/>
      <c r="BQ2319" s="186"/>
      <c r="BR2319" s="186"/>
      <c r="BS2319" s="186"/>
      <c r="BT2319" s="186"/>
      <c r="BU2319" s="186"/>
      <c r="BV2319" s="186"/>
      <c r="BW2319" s="186"/>
      <c r="BX2319" s="186"/>
      <c r="BY2319" s="186"/>
      <c r="BZ2319" s="186"/>
      <c r="CA2319" s="186"/>
      <c r="CB2319" s="186"/>
      <c r="CC2319" s="186"/>
      <c r="CD2319" s="186"/>
      <c r="CE2319" s="186"/>
      <c r="CF2319" s="186"/>
      <c r="CG2319" s="186"/>
      <c r="CH2319" s="186"/>
      <c r="CI2319" s="186"/>
      <c r="CJ2319" s="186"/>
      <c r="CK2319" s="186"/>
      <c r="CL2319" s="186"/>
    </row>
    <row r="2320" spans="2:90" x14ac:dyDescent="0.4">
      <c r="B2320" s="171" t="s">
        <v>463</v>
      </c>
      <c r="E2320" s="8"/>
      <c r="H2320" s="196"/>
      <c r="I2320" s="197"/>
      <c r="J2320" s="197"/>
      <c r="K2320" s="198"/>
      <c r="L2320" s="198"/>
      <c r="M2320" s="198"/>
      <c r="N2320" s="198"/>
      <c r="O2320" s="198"/>
      <c r="P2320" s="198"/>
      <c r="R2320" s="198"/>
      <c r="S2320" s="186" t="str">
        <f t="shared" ref="S2320:AX2320" si="2958">S$18</f>
        <v>S$14</v>
      </c>
      <c r="T2320" s="186" t="str">
        <f t="shared" si="2958"/>
        <v>T$14</v>
      </c>
      <c r="U2320" s="186" t="str">
        <f t="shared" si="2958"/>
        <v>U$14</v>
      </c>
      <c r="V2320" s="186" t="str">
        <f t="shared" si="2958"/>
        <v>V$14</v>
      </c>
      <c r="W2320" s="186" t="str">
        <f t="shared" si="2958"/>
        <v>W$14</v>
      </c>
      <c r="X2320" s="186" t="str">
        <f t="shared" si="2958"/>
        <v>X$14</v>
      </c>
      <c r="Y2320" s="186" t="str">
        <f t="shared" si="2958"/>
        <v>Y$14</v>
      </c>
      <c r="Z2320" s="186" t="str">
        <f t="shared" si="2958"/>
        <v>Z$14</v>
      </c>
      <c r="AA2320" s="186" t="str">
        <f t="shared" si="2958"/>
        <v>AA$14</v>
      </c>
      <c r="AB2320" s="186" t="str">
        <f t="shared" si="2958"/>
        <v>AB$14</v>
      </c>
      <c r="AC2320" s="186" t="str">
        <f t="shared" si="2958"/>
        <v>AC$14</v>
      </c>
      <c r="AD2320" s="186" t="str">
        <f t="shared" si="2958"/>
        <v>AD$14</v>
      </c>
      <c r="AE2320" s="186" t="str">
        <f t="shared" si="2958"/>
        <v>AE$14</v>
      </c>
      <c r="AF2320" s="186" t="str">
        <f t="shared" si="2958"/>
        <v>AF$14</v>
      </c>
      <c r="AG2320" s="186" t="str">
        <f t="shared" si="2958"/>
        <v>AG$14</v>
      </c>
      <c r="AH2320" s="186" t="str">
        <f t="shared" si="2958"/>
        <v>AH$14</v>
      </c>
      <c r="AI2320" s="186" t="str">
        <f t="shared" si="2958"/>
        <v>AI$14</v>
      </c>
      <c r="AJ2320" s="186" t="str">
        <f t="shared" si="2958"/>
        <v>AJ$14</v>
      </c>
      <c r="AK2320" s="186" t="str">
        <f t="shared" si="2958"/>
        <v>AK$14</v>
      </c>
      <c r="AL2320" s="186" t="str">
        <f t="shared" si="2958"/>
        <v>AL$14</v>
      </c>
      <c r="AM2320" s="186" t="str">
        <f t="shared" si="2958"/>
        <v>AM$14</v>
      </c>
      <c r="AN2320" s="186" t="str">
        <f t="shared" si="2958"/>
        <v>AN$14</v>
      </c>
      <c r="AO2320" s="186" t="str">
        <f t="shared" si="2958"/>
        <v>AO$14</v>
      </c>
      <c r="AP2320" s="186" t="str">
        <f t="shared" si="2958"/>
        <v>AP$14</v>
      </c>
      <c r="AQ2320" s="186" t="str">
        <f t="shared" si="2958"/>
        <v>AQ$14</v>
      </c>
      <c r="AR2320" s="186" t="str">
        <f t="shared" si="2958"/>
        <v>AR$14</v>
      </c>
      <c r="AS2320" s="186" t="str">
        <f t="shared" si="2958"/>
        <v>AS$14</v>
      </c>
      <c r="AT2320" s="186" t="str">
        <f t="shared" si="2958"/>
        <v>AT$14</v>
      </c>
      <c r="AU2320" s="186" t="str">
        <f t="shared" si="2958"/>
        <v>AU$14</v>
      </c>
      <c r="AV2320" s="186" t="str">
        <f t="shared" si="2958"/>
        <v>AV$14</v>
      </c>
      <c r="AW2320" s="186" t="str">
        <f t="shared" si="2958"/>
        <v>AW$14</v>
      </c>
      <c r="AX2320" s="186" t="str">
        <f t="shared" si="2958"/>
        <v>AX$14</v>
      </c>
      <c r="AY2320" s="186" t="str">
        <f t="shared" ref="AY2320:CD2320" si="2959">AY$18</f>
        <v>AY$14</v>
      </c>
      <c r="AZ2320" s="186" t="str">
        <f t="shared" si="2959"/>
        <v>AZ$14</v>
      </c>
      <c r="BA2320" s="186" t="str">
        <f t="shared" si="2959"/>
        <v>BA$14</v>
      </c>
      <c r="BB2320" s="186" t="str">
        <f t="shared" si="2959"/>
        <v>BB$14</v>
      </c>
      <c r="BC2320" s="186" t="str">
        <f t="shared" si="2959"/>
        <v>BC$14</v>
      </c>
      <c r="BD2320" s="186" t="str">
        <f t="shared" si="2959"/>
        <v>BD$14</v>
      </c>
      <c r="BE2320" s="186" t="str">
        <f t="shared" si="2959"/>
        <v>BE$14</v>
      </c>
      <c r="BF2320" s="186" t="str">
        <f t="shared" si="2959"/>
        <v>BF$14</v>
      </c>
      <c r="BG2320" s="186" t="str">
        <f t="shared" si="2959"/>
        <v>BG$14</v>
      </c>
      <c r="BH2320" s="186" t="str">
        <f t="shared" si="2959"/>
        <v>BH$14</v>
      </c>
      <c r="BI2320" s="186" t="str">
        <f t="shared" si="2959"/>
        <v>BI$14</v>
      </c>
      <c r="BJ2320" s="186" t="str">
        <f t="shared" si="2959"/>
        <v>BJ$14</v>
      </c>
      <c r="BK2320" s="186" t="str">
        <f t="shared" si="2959"/>
        <v>BK$14</v>
      </c>
      <c r="BL2320" s="186" t="str">
        <f t="shared" si="2959"/>
        <v>BL$14</v>
      </c>
      <c r="BM2320" s="186" t="str">
        <f t="shared" si="2959"/>
        <v>BM$14</v>
      </c>
      <c r="BN2320" s="186" t="str">
        <f t="shared" si="2959"/>
        <v>BN$14</v>
      </c>
      <c r="BO2320" s="186" t="str">
        <f t="shared" si="2959"/>
        <v>BO$14</v>
      </c>
      <c r="BP2320" s="186" t="str">
        <f t="shared" si="2959"/>
        <v>BP$14</v>
      </c>
      <c r="BQ2320" s="186" t="str">
        <f t="shared" si="2959"/>
        <v>BQ$14</v>
      </c>
      <c r="BR2320" s="186" t="str">
        <f t="shared" si="2959"/>
        <v>BR$14</v>
      </c>
      <c r="BS2320" s="186" t="str">
        <f t="shared" si="2959"/>
        <v>BS$14</v>
      </c>
      <c r="BT2320" s="186" t="str">
        <f t="shared" si="2959"/>
        <v>BT$14</v>
      </c>
      <c r="BU2320" s="186" t="str">
        <f t="shared" si="2959"/>
        <v>BU$14</v>
      </c>
      <c r="BV2320" s="186" t="str">
        <f t="shared" si="2959"/>
        <v>BV$14</v>
      </c>
      <c r="BW2320" s="186" t="str">
        <f t="shared" si="2959"/>
        <v>BW$14</v>
      </c>
      <c r="BX2320" s="186" t="str">
        <f t="shared" si="2959"/>
        <v>BX$14</v>
      </c>
      <c r="BY2320" s="186" t="str">
        <f t="shared" si="2959"/>
        <v>BY$14</v>
      </c>
      <c r="BZ2320" s="186" t="str">
        <f t="shared" si="2959"/>
        <v>BZ$14</v>
      </c>
      <c r="CA2320" s="186" t="str">
        <f t="shared" si="2959"/>
        <v>CA$14</v>
      </c>
      <c r="CB2320" s="186" t="str">
        <f t="shared" si="2959"/>
        <v>CB$14</v>
      </c>
      <c r="CC2320" s="186" t="str">
        <f t="shared" si="2959"/>
        <v>CC$14</v>
      </c>
      <c r="CD2320" s="186" t="str">
        <f t="shared" si="2959"/>
        <v>CD$14</v>
      </c>
      <c r="CE2320" s="186" t="str">
        <f t="shared" ref="CE2320:CL2320" si="2960">CE$18</f>
        <v>CE$14</v>
      </c>
      <c r="CF2320" s="186" t="str">
        <f t="shared" si="2960"/>
        <v>CF$14</v>
      </c>
      <c r="CG2320" s="186" t="str">
        <f t="shared" si="2960"/>
        <v>CG$14</v>
      </c>
      <c r="CH2320" s="186" t="str">
        <f t="shared" si="2960"/>
        <v>CH$14</v>
      </c>
      <c r="CI2320" s="186" t="str">
        <f t="shared" si="2960"/>
        <v>CI$14</v>
      </c>
      <c r="CJ2320" s="186" t="str">
        <f t="shared" si="2960"/>
        <v>CJ$14</v>
      </c>
      <c r="CK2320" s="186" t="str">
        <f t="shared" si="2960"/>
        <v>CK$14</v>
      </c>
      <c r="CL2320" s="186" t="str">
        <f t="shared" si="2960"/>
        <v>CL$14</v>
      </c>
    </row>
    <row r="2321" spans="2:90" x14ac:dyDescent="0.4">
      <c r="B2321" s="171" t="s">
        <v>464</v>
      </c>
      <c r="E2321" s="8"/>
      <c r="H2321" s="196"/>
      <c r="I2321" s="197"/>
      <c r="J2321" s="197"/>
      <c r="K2321" s="198"/>
      <c r="L2321" s="198"/>
      <c r="M2321" s="198"/>
      <c r="N2321" s="198"/>
      <c r="O2321" s="198"/>
      <c r="P2321" s="198"/>
      <c r="R2321" s="198"/>
      <c r="S2321" s="186" t="str">
        <f t="shared" ref="S2321:AX2321" si="2961">S$19</f>
        <v>S$15</v>
      </c>
      <c r="T2321" s="186" t="str">
        <f t="shared" si="2961"/>
        <v>T$15</v>
      </c>
      <c r="U2321" s="186" t="str">
        <f t="shared" si="2961"/>
        <v>U$15</v>
      </c>
      <c r="V2321" s="186" t="str">
        <f t="shared" si="2961"/>
        <v>V$15</v>
      </c>
      <c r="W2321" s="186" t="str">
        <f t="shared" si="2961"/>
        <v>W$15</v>
      </c>
      <c r="X2321" s="186" t="str">
        <f t="shared" si="2961"/>
        <v>X$15</v>
      </c>
      <c r="Y2321" s="186" t="str">
        <f t="shared" si="2961"/>
        <v>Y$15</v>
      </c>
      <c r="Z2321" s="186" t="str">
        <f t="shared" si="2961"/>
        <v>Z$15</v>
      </c>
      <c r="AA2321" s="186" t="str">
        <f t="shared" si="2961"/>
        <v>AA$15</v>
      </c>
      <c r="AB2321" s="186" t="str">
        <f t="shared" si="2961"/>
        <v>AB$15</v>
      </c>
      <c r="AC2321" s="186" t="str">
        <f t="shared" si="2961"/>
        <v>AC$15</v>
      </c>
      <c r="AD2321" s="186" t="str">
        <f t="shared" si="2961"/>
        <v>AD$15</v>
      </c>
      <c r="AE2321" s="186" t="str">
        <f t="shared" si="2961"/>
        <v>AE$15</v>
      </c>
      <c r="AF2321" s="186" t="str">
        <f t="shared" si="2961"/>
        <v>AF$15</v>
      </c>
      <c r="AG2321" s="186" t="str">
        <f t="shared" si="2961"/>
        <v>AG$15</v>
      </c>
      <c r="AH2321" s="186" t="str">
        <f t="shared" si="2961"/>
        <v>AH$15</v>
      </c>
      <c r="AI2321" s="186" t="str">
        <f t="shared" si="2961"/>
        <v>AI$15</v>
      </c>
      <c r="AJ2321" s="186" t="str">
        <f t="shared" si="2961"/>
        <v>AJ$15</v>
      </c>
      <c r="AK2321" s="186" t="str">
        <f t="shared" si="2961"/>
        <v>AK$15</v>
      </c>
      <c r="AL2321" s="186" t="str">
        <f t="shared" si="2961"/>
        <v>AL$15</v>
      </c>
      <c r="AM2321" s="186" t="str">
        <f t="shared" si="2961"/>
        <v>AM$15</v>
      </c>
      <c r="AN2321" s="186" t="str">
        <f t="shared" si="2961"/>
        <v>AN$15</v>
      </c>
      <c r="AO2321" s="186" t="str">
        <f t="shared" si="2961"/>
        <v>AO$15</v>
      </c>
      <c r="AP2321" s="186" t="str">
        <f t="shared" si="2961"/>
        <v>AP$15</v>
      </c>
      <c r="AQ2321" s="186" t="str">
        <f t="shared" si="2961"/>
        <v>AQ$15</v>
      </c>
      <c r="AR2321" s="186" t="str">
        <f t="shared" si="2961"/>
        <v>AR$15</v>
      </c>
      <c r="AS2321" s="186" t="str">
        <f t="shared" si="2961"/>
        <v>AS$15</v>
      </c>
      <c r="AT2321" s="186" t="str">
        <f t="shared" si="2961"/>
        <v>AT$15</v>
      </c>
      <c r="AU2321" s="186" t="str">
        <f t="shared" si="2961"/>
        <v>AU$15</v>
      </c>
      <c r="AV2321" s="186" t="str">
        <f t="shared" si="2961"/>
        <v>AV$15</v>
      </c>
      <c r="AW2321" s="186" t="str">
        <f t="shared" si="2961"/>
        <v>AW$15</v>
      </c>
      <c r="AX2321" s="186" t="str">
        <f t="shared" si="2961"/>
        <v>AX$15</v>
      </c>
      <c r="AY2321" s="186" t="str">
        <f t="shared" ref="AY2321:CD2321" si="2962">AY$19</f>
        <v>AY$15</v>
      </c>
      <c r="AZ2321" s="186" t="str">
        <f t="shared" si="2962"/>
        <v>AZ$15</v>
      </c>
      <c r="BA2321" s="186" t="str">
        <f t="shared" si="2962"/>
        <v>BA$15</v>
      </c>
      <c r="BB2321" s="186" t="str">
        <f t="shared" si="2962"/>
        <v>BB$15</v>
      </c>
      <c r="BC2321" s="186" t="str">
        <f t="shared" si="2962"/>
        <v>BC$15</v>
      </c>
      <c r="BD2321" s="186" t="str">
        <f t="shared" si="2962"/>
        <v>BD$15</v>
      </c>
      <c r="BE2321" s="186" t="str">
        <f t="shared" si="2962"/>
        <v>BE$15</v>
      </c>
      <c r="BF2321" s="186" t="str">
        <f t="shared" si="2962"/>
        <v>BF$15</v>
      </c>
      <c r="BG2321" s="186" t="str">
        <f t="shared" si="2962"/>
        <v>BG$15</v>
      </c>
      <c r="BH2321" s="186" t="str">
        <f t="shared" si="2962"/>
        <v>BH$15</v>
      </c>
      <c r="BI2321" s="186" t="str">
        <f t="shared" si="2962"/>
        <v>BI$15</v>
      </c>
      <c r="BJ2321" s="186" t="str">
        <f t="shared" si="2962"/>
        <v>BJ$15</v>
      </c>
      <c r="BK2321" s="186" t="str">
        <f t="shared" si="2962"/>
        <v>BK$15</v>
      </c>
      <c r="BL2321" s="186" t="str">
        <f t="shared" si="2962"/>
        <v>BL$15</v>
      </c>
      <c r="BM2321" s="186" t="str">
        <f t="shared" si="2962"/>
        <v>BM$15</v>
      </c>
      <c r="BN2321" s="186" t="str">
        <f t="shared" si="2962"/>
        <v>BN$15</v>
      </c>
      <c r="BO2321" s="186" t="str">
        <f t="shared" si="2962"/>
        <v>BO$15</v>
      </c>
      <c r="BP2321" s="186" t="str">
        <f t="shared" si="2962"/>
        <v>BP$15</v>
      </c>
      <c r="BQ2321" s="186" t="str">
        <f t="shared" si="2962"/>
        <v>BQ$15</v>
      </c>
      <c r="BR2321" s="186" t="str">
        <f t="shared" si="2962"/>
        <v>BR$15</v>
      </c>
      <c r="BS2321" s="186" t="str">
        <f t="shared" si="2962"/>
        <v>BS$15</v>
      </c>
      <c r="BT2321" s="186" t="str">
        <f t="shared" si="2962"/>
        <v>BT$15</v>
      </c>
      <c r="BU2321" s="186" t="str">
        <f t="shared" si="2962"/>
        <v>BU$15</v>
      </c>
      <c r="BV2321" s="186" t="str">
        <f t="shared" si="2962"/>
        <v>BV$15</v>
      </c>
      <c r="BW2321" s="186" t="str">
        <f t="shared" si="2962"/>
        <v>BW$15</v>
      </c>
      <c r="BX2321" s="186" t="str">
        <f t="shared" si="2962"/>
        <v>BX$15</v>
      </c>
      <c r="BY2321" s="186" t="str">
        <f t="shared" si="2962"/>
        <v>BY$15</v>
      </c>
      <c r="BZ2321" s="186" t="str">
        <f t="shared" si="2962"/>
        <v>BZ$15</v>
      </c>
      <c r="CA2321" s="186" t="str">
        <f t="shared" si="2962"/>
        <v>CA$15</v>
      </c>
      <c r="CB2321" s="186" t="str">
        <f t="shared" si="2962"/>
        <v>CB$15</v>
      </c>
      <c r="CC2321" s="186" t="str">
        <f t="shared" si="2962"/>
        <v>CC$15</v>
      </c>
      <c r="CD2321" s="186" t="str">
        <f t="shared" si="2962"/>
        <v>CD$15</v>
      </c>
      <c r="CE2321" s="186" t="str">
        <f t="shared" ref="CE2321:CL2321" si="2963">CE$19</f>
        <v>CE$15</v>
      </c>
      <c r="CF2321" s="186" t="str">
        <f t="shared" si="2963"/>
        <v>CF$15</v>
      </c>
      <c r="CG2321" s="186" t="str">
        <f t="shared" si="2963"/>
        <v>CG$15</v>
      </c>
      <c r="CH2321" s="186" t="str">
        <f t="shared" si="2963"/>
        <v>CH$15</v>
      </c>
      <c r="CI2321" s="186" t="str">
        <f t="shared" si="2963"/>
        <v>CI$15</v>
      </c>
      <c r="CJ2321" s="186" t="str">
        <f t="shared" si="2963"/>
        <v>CJ$15</v>
      </c>
      <c r="CK2321" s="186" t="str">
        <f t="shared" si="2963"/>
        <v>CK$15</v>
      </c>
      <c r="CL2321" s="186" t="str">
        <f t="shared" si="2963"/>
        <v>CL$15</v>
      </c>
    </row>
    <row r="2322" spans="2:90" x14ac:dyDescent="0.4">
      <c r="B2322" s="139" t="s">
        <v>521</v>
      </c>
      <c r="C2322" s="306"/>
      <c r="D2322" s="305" t="s">
        <v>518</v>
      </c>
      <c r="E2322" s="305" t="str">
        <f t="shared" ref="E2322:E2354" si="2964">ROW()&amp;" "&amp;D2322</f>
        <v>2322 SPLIT-SV-VR</v>
      </c>
      <c r="F2322" t="s">
        <v>513</v>
      </c>
      <c r="G2322" s="306" t="s">
        <v>81</v>
      </c>
      <c r="H2322" s="138"/>
      <c r="I2322" s="140"/>
      <c r="J2322" s="140"/>
      <c r="K2322" s="138"/>
      <c r="L2322" s="138"/>
      <c r="M2322" s="138"/>
      <c r="N2322" s="138"/>
      <c r="O2322" s="138"/>
      <c r="P2322" s="138"/>
      <c r="R2322" s="139"/>
      <c r="S2322" s="164"/>
      <c r="T2322" s="164"/>
      <c r="U2322" s="164"/>
      <c r="V2322" s="164"/>
      <c r="W2322" s="164"/>
      <c r="X2322" s="164"/>
      <c r="Y2322" s="164"/>
      <c r="Z2322" s="164"/>
      <c r="AA2322" s="164"/>
      <c r="AB2322" s="164"/>
      <c r="AC2322" s="164"/>
      <c r="AD2322" s="164"/>
      <c r="AE2322" s="164"/>
      <c r="AF2322" s="164"/>
      <c r="AG2322" s="164"/>
      <c r="AH2322" s="164"/>
      <c r="AI2322" s="164"/>
      <c r="AJ2322" s="164"/>
      <c r="AK2322" s="164"/>
      <c r="AL2322" s="164"/>
      <c r="AM2322" s="164"/>
      <c r="AN2322" s="164"/>
      <c r="AO2322" s="164"/>
      <c r="AP2322" s="164"/>
      <c r="AQ2322" s="164"/>
      <c r="AR2322" s="164"/>
      <c r="AS2322" s="164"/>
      <c r="AT2322" s="164"/>
      <c r="AU2322" s="164"/>
      <c r="AV2322" s="164"/>
      <c r="AW2322" s="164"/>
      <c r="AX2322" s="164"/>
      <c r="AY2322" s="164"/>
      <c r="AZ2322" s="164"/>
      <c r="BA2322" s="164"/>
      <c r="BB2322" s="164"/>
      <c r="BC2322" s="164"/>
      <c r="BD2322" s="164"/>
      <c r="BE2322" s="164"/>
      <c r="BF2322" s="164"/>
      <c r="BG2322" s="164"/>
      <c r="BH2322" s="164"/>
      <c r="BI2322" s="164"/>
      <c r="BJ2322" s="164"/>
      <c r="BK2322" s="164"/>
      <c r="BL2322" s="164"/>
      <c r="BM2322" s="164"/>
      <c r="BN2322" s="164"/>
      <c r="BO2322" s="164"/>
      <c r="BP2322" s="164"/>
      <c r="BQ2322" s="164"/>
      <c r="BR2322" s="164"/>
      <c r="BS2322" s="164"/>
      <c r="BT2322" s="164"/>
      <c r="BU2322" s="164"/>
      <c r="BV2322" s="164"/>
      <c r="BW2322" s="164"/>
      <c r="BX2322" s="164"/>
      <c r="BY2322" s="164"/>
      <c r="BZ2322" s="164"/>
      <c r="CA2322" s="164"/>
      <c r="CB2322" s="164"/>
      <c r="CC2322" s="164"/>
      <c r="CD2322" s="164"/>
      <c r="CE2322" s="164"/>
      <c r="CF2322" s="164"/>
      <c r="CG2322" s="164"/>
      <c r="CH2322" s="164"/>
      <c r="CI2322" s="164"/>
      <c r="CJ2322" s="164"/>
      <c r="CK2322" s="164"/>
      <c r="CL2322" s="164"/>
    </row>
    <row r="2323" spans="2:90" x14ac:dyDescent="0.4">
      <c r="B2323" s="95" t="str">
        <f>B2317</f>
        <v>Primary volume driver</v>
      </c>
      <c r="C2323" s="307"/>
      <c r="D2323" s="305" t="s">
        <v>518</v>
      </c>
      <c r="E2323" s="305" t="str">
        <f t="shared" si="2964"/>
        <v>2323 SPLIT-SV-VR</v>
      </c>
      <c r="G2323" s="307" t="s">
        <v>332</v>
      </c>
      <c r="H2323" s="306" t="s">
        <v>688</v>
      </c>
      <c r="I2323" s="60"/>
      <c r="J2323" s="60"/>
      <c r="K2323" s="12"/>
      <c r="L2323" s="12"/>
      <c r="M2323" s="12"/>
      <c r="N2323" s="12"/>
      <c r="O2323" s="12"/>
      <c r="P2323" s="12"/>
      <c r="R2323" s="13"/>
      <c r="S2323" s="76"/>
      <c r="T2323" s="76"/>
      <c r="U2323" s="76"/>
      <c r="V2323" s="76"/>
      <c r="W2323" s="76"/>
      <c r="X2323" s="76"/>
      <c r="Y2323" s="76"/>
      <c r="Z2323" s="76"/>
      <c r="AA2323" s="76"/>
      <c r="AB2323" s="76"/>
      <c r="AC2323" s="76"/>
      <c r="AD2323" s="76"/>
      <c r="AE2323" s="76"/>
      <c r="AF2323" s="76"/>
      <c r="AG2323" s="76"/>
      <c r="AH2323" s="76"/>
      <c r="AI2323" s="76"/>
      <c r="AJ2323" s="76"/>
      <c r="AK2323" s="76"/>
      <c r="AL2323" s="76"/>
      <c r="AM2323" s="76"/>
      <c r="AN2323" s="76"/>
      <c r="AO2323" s="76"/>
      <c r="AP2323" s="76"/>
      <c r="AQ2323" s="76"/>
      <c r="AR2323" s="76"/>
      <c r="AS2323" s="76"/>
      <c r="AT2323" s="76"/>
      <c r="AU2323" s="76"/>
      <c r="AV2323" s="76"/>
      <c r="AW2323" s="76"/>
      <c r="AX2323" s="76"/>
      <c r="AY2323" s="76"/>
      <c r="AZ2323" s="76"/>
      <c r="BA2323" s="76"/>
      <c r="BB2323" s="76"/>
      <c r="BC2323" s="76"/>
      <c r="BD2323" s="76"/>
      <c r="BE2323" s="76"/>
      <c r="BF2323" s="76"/>
      <c r="BG2323" s="76"/>
      <c r="BH2323" s="76"/>
      <c r="BI2323" s="76"/>
      <c r="BJ2323" s="76"/>
      <c r="BK2323" s="76"/>
      <c r="BL2323" s="76"/>
      <c r="BM2323" s="76"/>
      <c r="BN2323" s="76"/>
      <c r="BO2323" s="76"/>
      <c r="BP2323" s="76"/>
      <c r="BQ2323" s="76"/>
      <c r="BR2323" s="76"/>
      <c r="BS2323" s="76"/>
      <c r="BT2323" s="76"/>
      <c r="BU2323" s="76"/>
      <c r="BV2323" s="76"/>
      <c r="BW2323" s="76"/>
      <c r="BX2323" s="76"/>
      <c r="BY2323" s="76"/>
      <c r="BZ2323" s="76"/>
      <c r="CA2323" s="76"/>
      <c r="CB2323" s="76"/>
      <c r="CC2323" s="76"/>
      <c r="CD2323" s="76"/>
      <c r="CE2323" s="76"/>
      <c r="CF2323" s="76"/>
      <c r="CG2323" s="76"/>
      <c r="CH2323" s="76"/>
      <c r="CI2323" s="76"/>
      <c r="CJ2323" s="76"/>
      <c r="CK2323" s="76"/>
      <c r="CL2323" s="76"/>
    </row>
    <row r="2324" spans="2:90" x14ac:dyDescent="0.4">
      <c r="B2324" s="95"/>
      <c r="C2324" s="307"/>
      <c r="D2324" s="305" t="s">
        <v>518</v>
      </c>
      <c r="E2324" s="305" t="str">
        <f t="shared" ref="E2324:E2340" si="2965">ROW()&amp;" "&amp;D2324</f>
        <v>2324 SPLIT-SV-VR</v>
      </c>
      <c r="G2324" s="307"/>
      <c r="H2324" s="12"/>
      <c r="I2324" s="60"/>
      <c r="J2324" s="60"/>
      <c r="K2324" s="12"/>
      <c r="L2324" s="12"/>
      <c r="M2324" s="12"/>
      <c r="N2324" s="12"/>
      <c r="O2324" s="12"/>
      <c r="P2324" s="12"/>
      <c r="R2324" s="13"/>
      <c r="S2324" s="76"/>
      <c r="T2324" s="76"/>
      <c r="U2324" s="76"/>
      <c r="V2324" s="76"/>
      <c r="W2324" s="76"/>
      <c r="X2324" s="76"/>
      <c r="Y2324" s="76"/>
      <c r="Z2324" s="76"/>
      <c r="AA2324" s="76"/>
      <c r="AB2324" s="76"/>
      <c r="AC2324" s="76"/>
      <c r="AD2324" s="76"/>
      <c r="AE2324" s="76"/>
      <c r="AF2324" s="76"/>
      <c r="AG2324" s="76"/>
      <c r="AH2324" s="76"/>
      <c r="AI2324" s="76"/>
      <c r="AJ2324" s="76"/>
      <c r="AK2324" s="76"/>
      <c r="AL2324" s="76"/>
      <c r="AM2324" s="76"/>
      <c r="AN2324" s="76"/>
      <c r="AO2324" s="76"/>
      <c r="AP2324" s="76"/>
      <c r="AQ2324" s="76"/>
      <c r="AR2324" s="76"/>
      <c r="AS2324" s="76"/>
      <c r="AT2324" s="76"/>
      <c r="AU2324" s="76"/>
      <c r="AV2324" s="76"/>
      <c r="AW2324" s="76"/>
      <c r="AX2324" s="76"/>
      <c r="AY2324" s="76"/>
      <c r="AZ2324" s="76"/>
      <c r="BA2324" s="76"/>
      <c r="BB2324" s="76"/>
      <c r="BC2324" s="76"/>
      <c r="BD2324" s="76"/>
      <c r="BE2324" s="76"/>
      <c r="BF2324" s="76"/>
      <c r="BG2324" s="76"/>
      <c r="BH2324" s="76"/>
      <c r="BI2324" s="76"/>
      <c r="BJ2324" s="76"/>
      <c r="BK2324" s="76"/>
      <c r="BL2324" s="76"/>
      <c r="BM2324" s="76"/>
      <c r="BN2324" s="76"/>
      <c r="BO2324" s="76"/>
      <c r="BP2324" s="76"/>
      <c r="BQ2324" s="76"/>
      <c r="BR2324" s="76"/>
      <c r="BS2324" s="76"/>
      <c r="BT2324" s="76"/>
      <c r="BU2324" s="76"/>
      <c r="BV2324" s="76"/>
      <c r="BW2324" s="76"/>
      <c r="BX2324" s="76"/>
      <c r="BY2324" s="76"/>
      <c r="BZ2324" s="76"/>
      <c r="CA2324" s="76"/>
      <c r="CB2324" s="76"/>
      <c r="CC2324" s="76"/>
      <c r="CD2324" s="76"/>
      <c r="CE2324" s="76"/>
      <c r="CF2324" s="76"/>
      <c r="CG2324" s="76"/>
      <c r="CH2324" s="76"/>
      <c r="CI2324" s="76"/>
      <c r="CJ2324" s="76"/>
      <c r="CK2324" s="76"/>
      <c r="CL2324" s="76"/>
    </row>
    <row r="2325" spans="2:90" x14ac:dyDescent="0.4">
      <c r="B2325" s="95" t="str">
        <f>"% of "&amp;B2323&amp;" by product:"</f>
        <v>% of Primary volume driver by product:</v>
      </c>
      <c r="C2325" s="307"/>
      <c r="D2325" s="305" t="s">
        <v>518</v>
      </c>
      <c r="E2325" s="305" t="str">
        <f t="shared" si="2965"/>
        <v>2325 SPLIT-SV-VR</v>
      </c>
      <c r="G2325" s="307"/>
      <c r="H2325" s="12"/>
      <c r="I2325" s="60"/>
      <c r="J2325" s="60"/>
      <c r="K2325" s="12"/>
      <c r="L2325" s="12"/>
      <c r="M2325" s="12"/>
      <c r="N2325" s="12"/>
      <c r="O2325" s="12"/>
      <c r="P2325" s="12"/>
      <c r="R2325" s="13"/>
      <c r="S2325" s="76"/>
      <c r="T2325" s="76"/>
      <c r="U2325" s="76"/>
      <c r="V2325" s="76"/>
      <c r="W2325" s="76"/>
      <c r="X2325" s="76"/>
      <c r="Y2325" s="76"/>
      <c r="Z2325" s="76"/>
      <c r="AA2325" s="76"/>
      <c r="AB2325" s="76"/>
      <c r="AC2325" s="76"/>
      <c r="AD2325" s="76"/>
      <c r="AE2325" s="76"/>
      <c r="AF2325" s="76"/>
      <c r="AG2325" s="76"/>
      <c r="AH2325" s="76"/>
      <c r="AI2325" s="76"/>
      <c r="AJ2325" s="76"/>
      <c r="AK2325" s="76"/>
      <c r="AL2325" s="76"/>
      <c r="AM2325" s="76"/>
      <c r="AN2325" s="76"/>
      <c r="AO2325" s="76"/>
      <c r="AP2325" s="76"/>
      <c r="AQ2325" s="76"/>
      <c r="AR2325" s="76"/>
      <c r="AS2325" s="76"/>
      <c r="AT2325" s="76"/>
      <c r="AU2325" s="76"/>
      <c r="AV2325" s="76"/>
      <c r="AW2325" s="76"/>
      <c r="AX2325" s="76"/>
      <c r="AY2325" s="76"/>
      <c r="AZ2325" s="76"/>
      <c r="BA2325" s="76"/>
      <c r="BB2325" s="76"/>
      <c r="BC2325" s="76"/>
      <c r="BD2325" s="76"/>
      <c r="BE2325" s="76"/>
      <c r="BF2325" s="76"/>
      <c r="BG2325" s="76"/>
      <c r="BH2325" s="76"/>
      <c r="BI2325" s="76"/>
      <c r="BJ2325" s="76"/>
      <c r="BK2325" s="76"/>
      <c r="BL2325" s="76"/>
      <c r="BM2325" s="76"/>
      <c r="BN2325" s="76"/>
      <c r="BO2325" s="76"/>
      <c r="BP2325" s="76"/>
      <c r="BQ2325" s="76"/>
      <c r="BR2325" s="76"/>
      <c r="BS2325" s="76"/>
      <c r="BT2325" s="76"/>
      <c r="BU2325" s="76"/>
      <c r="BV2325" s="76"/>
      <c r="BW2325" s="76"/>
      <c r="BX2325" s="76"/>
      <c r="BY2325" s="76"/>
      <c r="BZ2325" s="76"/>
      <c r="CA2325" s="76"/>
      <c r="CB2325" s="76"/>
      <c r="CC2325" s="76"/>
      <c r="CD2325" s="76"/>
      <c r="CE2325" s="76"/>
      <c r="CF2325" s="76"/>
      <c r="CG2325" s="76"/>
      <c r="CH2325" s="76"/>
      <c r="CI2325" s="76"/>
      <c r="CJ2325" s="76"/>
      <c r="CK2325" s="76"/>
      <c r="CL2325" s="76"/>
    </row>
    <row r="2326" spans="2:90" x14ac:dyDescent="0.4">
      <c r="B2326" s="236" t="s">
        <v>519</v>
      </c>
      <c r="C2326" s="307"/>
      <c r="D2326" s="305" t="s">
        <v>518</v>
      </c>
      <c r="E2326" s="305" t="str">
        <f t="shared" si="2965"/>
        <v>2326 SPLIT-SV-VR</v>
      </c>
      <c r="G2326" s="307"/>
      <c r="H2326" s="12"/>
      <c r="I2326" s="60"/>
      <c r="J2326" s="60"/>
      <c r="K2326" s="21">
        <v>0.5</v>
      </c>
      <c r="L2326" s="21">
        <v>0.5</v>
      </c>
      <c r="M2326" s="21">
        <v>0.5</v>
      </c>
      <c r="N2326" s="21">
        <v>0.5</v>
      </c>
      <c r="O2326" s="21">
        <v>0.5</v>
      </c>
      <c r="P2326" s="21">
        <v>0.5</v>
      </c>
      <c r="R2326" s="67"/>
      <c r="S2326" s="146" cm="1">
        <f t="array" ref="S2326">INDEX($K:$P,ROW(),MATCH(S$3,$K$2:$P$2,0))</f>
        <v>0.5</v>
      </c>
      <c r="T2326" s="146" cm="1">
        <f t="array" ref="T2326">INDEX($K:$P,ROW(),MATCH(T$3,$K$2:$P$2,0))</f>
        <v>0.5</v>
      </c>
      <c r="U2326" s="146" cm="1">
        <f t="array" ref="U2326">INDEX($K:$P,ROW(),MATCH(U$3,$K$2:$P$2,0))</f>
        <v>0.5</v>
      </c>
      <c r="V2326" s="146" cm="1">
        <f t="array" ref="V2326">INDEX($K:$P,ROW(),MATCH(V$3,$K$2:$P$2,0))</f>
        <v>0.5</v>
      </c>
      <c r="W2326" s="146" cm="1">
        <f t="array" ref="W2326">INDEX($K:$P,ROW(),MATCH(W$3,$K$2:$P$2,0))</f>
        <v>0.5</v>
      </c>
      <c r="X2326" s="146" cm="1">
        <f t="array" ref="X2326">INDEX($K:$P,ROW(),MATCH(X$3,$K$2:$P$2,0))</f>
        <v>0.5</v>
      </c>
      <c r="Y2326" s="146" cm="1">
        <f t="array" ref="Y2326">INDEX($K:$P,ROW(),MATCH(Y$3,$K$2:$P$2,0))</f>
        <v>0.5</v>
      </c>
      <c r="Z2326" s="146" cm="1">
        <f t="array" ref="Z2326">INDEX($K:$P,ROW(),MATCH(Z$3,$K$2:$P$2,0))</f>
        <v>0.5</v>
      </c>
      <c r="AA2326" s="146" cm="1">
        <f t="array" ref="AA2326">INDEX($K:$P,ROW(),MATCH(AA$3,$K$2:$P$2,0))</f>
        <v>0.5</v>
      </c>
      <c r="AB2326" s="146" cm="1">
        <f t="array" ref="AB2326">INDEX($K:$P,ROW(),MATCH(AB$3,$K$2:$P$2,0))</f>
        <v>0.5</v>
      </c>
      <c r="AC2326" s="146" cm="1">
        <f t="array" ref="AC2326">INDEX($K:$P,ROW(),MATCH(AC$3,$K$2:$P$2,0))</f>
        <v>0.5</v>
      </c>
      <c r="AD2326" s="146" cm="1">
        <f t="array" ref="AD2326">INDEX($K:$P,ROW(),MATCH(AD$3,$K$2:$P$2,0))</f>
        <v>0.5</v>
      </c>
      <c r="AE2326" s="146" cm="1">
        <f t="array" ref="AE2326">INDEX($K:$P,ROW(),MATCH(AE$3,$K$2:$P$2,0))</f>
        <v>0.5</v>
      </c>
      <c r="AF2326" s="146" cm="1">
        <f t="array" ref="AF2326">INDEX($K:$P,ROW(),MATCH(AF$3,$K$2:$P$2,0))</f>
        <v>0.5</v>
      </c>
      <c r="AG2326" s="146" cm="1">
        <f t="array" ref="AG2326">INDEX($K:$P,ROW(),MATCH(AG$3,$K$2:$P$2,0))</f>
        <v>0.5</v>
      </c>
      <c r="AH2326" s="146" cm="1">
        <f t="array" ref="AH2326">INDEX($K:$P,ROW(),MATCH(AH$3,$K$2:$P$2,0))</f>
        <v>0.5</v>
      </c>
      <c r="AI2326" s="146" cm="1">
        <f t="array" ref="AI2326">INDEX($K:$P,ROW(),MATCH(AI$3,$K$2:$P$2,0))</f>
        <v>0.5</v>
      </c>
      <c r="AJ2326" s="146" cm="1">
        <f t="array" ref="AJ2326">INDEX($K:$P,ROW(),MATCH(AJ$3,$K$2:$P$2,0))</f>
        <v>0.5</v>
      </c>
      <c r="AK2326" s="146" cm="1">
        <f t="array" ref="AK2326">INDEX($K:$P,ROW(),MATCH(AK$3,$K$2:$P$2,0))</f>
        <v>0.5</v>
      </c>
      <c r="AL2326" s="146" cm="1">
        <f t="array" ref="AL2326">INDEX($K:$P,ROW(),MATCH(AL$3,$K$2:$P$2,0))</f>
        <v>0.5</v>
      </c>
      <c r="AM2326" s="146" cm="1">
        <f t="array" ref="AM2326">INDEX($K:$P,ROW(),MATCH(AM$3,$K$2:$P$2,0))</f>
        <v>0.5</v>
      </c>
      <c r="AN2326" s="146" cm="1">
        <f t="array" ref="AN2326">INDEX($K:$P,ROW(),MATCH(AN$3,$K$2:$P$2,0))</f>
        <v>0.5</v>
      </c>
      <c r="AO2326" s="146" cm="1">
        <f t="array" ref="AO2326">INDEX($K:$P,ROW(),MATCH(AO$3,$K$2:$P$2,0))</f>
        <v>0.5</v>
      </c>
      <c r="AP2326" s="146" cm="1">
        <f t="array" ref="AP2326">INDEX($K:$P,ROW(),MATCH(AP$3,$K$2:$P$2,0))</f>
        <v>0.5</v>
      </c>
      <c r="AQ2326" s="146" cm="1">
        <f t="array" ref="AQ2326">INDEX($K:$P,ROW(),MATCH(AQ$3,$K$2:$P$2,0))</f>
        <v>0.5</v>
      </c>
      <c r="AR2326" s="146" cm="1">
        <f t="array" ref="AR2326">INDEX($K:$P,ROW(),MATCH(AR$3,$K$2:$P$2,0))</f>
        <v>0.5</v>
      </c>
      <c r="AS2326" s="146" cm="1">
        <f t="array" ref="AS2326">INDEX($K:$P,ROW(),MATCH(AS$3,$K$2:$P$2,0))</f>
        <v>0.5</v>
      </c>
      <c r="AT2326" s="146" cm="1">
        <f t="array" ref="AT2326">INDEX($K:$P,ROW(),MATCH(AT$3,$K$2:$P$2,0))</f>
        <v>0.5</v>
      </c>
      <c r="AU2326" s="146" cm="1">
        <f t="array" ref="AU2326">INDEX($K:$P,ROW(),MATCH(AU$3,$K$2:$P$2,0))</f>
        <v>0.5</v>
      </c>
      <c r="AV2326" s="146" cm="1">
        <f t="array" ref="AV2326">INDEX($K:$P,ROW(),MATCH(AV$3,$K$2:$P$2,0))</f>
        <v>0.5</v>
      </c>
      <c r="AW2326" s="146" cm="1">
        <f t="array" ref="AW2326">INDEX($K:$P,ROW(),MATCH(AW$3,$K$2:$P$2,0))</f>
        <v>0.5</v>
      </c>
      <c r="AX2326" s="146" cm="1">
        <f t="array" ref="AX2326">INDEX($K:$P,ROW(),MATCH(AX$3,$K$2:$P$2,0))</f>
        <v>0.5</v>
      </c>
      <c r="AY2326" s="146" cm="1">
        <f t="array" ref="AY2326">INDEX($K:$P,ROW(),MATCH(AY$3,$K$2:$P$2,0))</f>
        <v>0.5</v>
      </c>
      <c r="AZ2326" s="146" cm="1">
        <f t="array" ref="AZ2326">INDEX($K:$P,ROW(),MATCH(AZ$3,$K$2:$P$2,0))</f>
        <v>0.5</v>
      </c>
      <c r="BA2326" s="146" cm="1">
        <f t="array" ref="BA2326">INDEX($K:$P,ROW(),MATCH(BA$3,$K$2:$P$2,0))</f>
        <v>0.5</v>
      </c>
      <c r="BB2326" s="146" cm="1">
        <f t="array" ref="BB2326">INDEX($K:$P,ROW(),MATCH(BB$3,$K$2:$P$2,0))</f>
        <v>0.5</v>
      </c>
      <c r="BC2326" s="146" cm="1">
        <f t="array" ref="BC2326">INDEX($K:$P,ROW(),MATCH(BC$3,$K$2:$P$2,0))</f>
        <v>0.5</v>
      </c>
      <c r="BD2326" s="146" cm="1">
        <f t="array" ref="BD2326">INDEX($K:$P,ROW(),MATCH(BD$3,$K$2:$P$2,0))</f>
        <v>0.5</v>
      </c>
      <c r="BE2326" s="146" cm="1">
        <f t="array" ref="BE2326">INDEX($K:$P,ROW(),MATCH(BE$3,$K$2:$P$2,0))</f>
        <v>0.5</v>
      </c>
      <c r="BF2326" s="146" cm="1">
        <f t="array" ref="BF2326">INDEX($K:$P,ROW(),MATCH(BF$3,$K$2:$P$2,0))</f>
        <v>0.5</v>
      </c>
      <c r="BG2326" s="146" cm="1">
        <f t="array" ref="BG2326">INDEX($K:$P,ROW(),MATCH(BG$3,$K$2:$P$2,0))</f>
        <v>0.5</v>
      </c>
      <c r="BH2326" s="146" cm="1">
        <f t="array" ref="BH2326">INDEX($K:$P,ROW(),MATCH(BH$3,$K$2:$P$2,0))</f>
        <v>0.5</v>
      </c>
      <c r="BI2326" s="146" cm="1">
        <f t="array" ref="BI2326">INDEX($K:$P,ROW(),MATCH(BI$3,$K$2:$P$2,0))</f>
        <v>0.5</v>
      </c>
      <c r="BJ2326" s="146" cm="1">
        <f t="array" ref="BJ2326">INDEX($K:$P,ROW(),MATCH(BJ$3,$K$2:$P$2,0))</f>
        <v>0.5</v>
      </c>
      <c r="BK2326" s="146" cm="1">
        <f t="array" ref="BK2326">INDEX($K:$P,ROW(),MATCH(BK$3,$K$2:$P$2,0))</f>
        <v>0.5</v>
      </c>
      <c r="BL2326" s="146" cm="1">
        <f t="array" ref="BL2326">INDEX($K:$P,ROW(),MATCH(BL$3,$K$2:$P$2,0))</f>
        <v>0.5</v>
      </c>
      <c r="BM2326" s="146" cm="1">
        <f t="array" ref="BM2326">INDEX($K:$P,ROW(),MATCH(BM$3,$K$2:$P$2,0))</f>
        <v>0.5</v>
      </c>
      <c r="BN2326" s="146" cm="1">
        <f t="array" ref="BN2326">INDEX($K:$P,ROW(),MATCH(BN$3,$K$2:$P$2,0))</f>
        <v>0.5</v>
      </c>
      <c r="BO2326" s="146" cm="1">
        <f t="array" ref="BO2326">INDEX($K:$P,ROW(),MATCH(BO$3,$K$2:$P$2,0))</f>
        <v>0.5</v>
      </c>
      <c r="BP2326" s="146" cm="1">
        <f t="array" ref="BP2326">INDEX($K:$P,ROW(),MATCH(BP$3,$K$2:$P$2,0))</f>
        <v>0.5</v>
      </c>
      <c r="BQ2326" s="146" cm="1">
        <f t="array" ref="BQ2326">INDEX($K:$P,ROW(),MATCH(BQ$3,$K$2:$P$2,0))</f>
        <v>0.5</v>
      </c>
      <c r="BR2326" s="146" cm="1">
        <f t="array" ref="BR2326">INDEX($K:$P,ROW(),MATCH(BR$3,$K$2:$P$2,0))</f>
        <v>0.5</v>
      </c>
      <c r="BS2326" s="146" cm="1">
        <f t="array" ref="BS2326">INDEX($K:$P,ROW(),MATCH(BS$3,$K$2:$P$2,0))</f>
        <v>0.5</v>
      </c>
      <c r="BT2326" s="146" cm="1">
        <f t="array" ref="BT2326">INDEX($K:$P,ROW(),MATCH(BT$3,$K$2:$P$2,0))</f>
        <v>0.5</v>
      </c>
      <c r="BU2326" s="146" cm="1">
        <f t="array" ref="BU2326">INDEX($K:$P,ROW(),MATCH(BU$3,$K$2:$P$2,0))</f>
        <v>0.5</v>
      </c>
      <c r="BV2326" s="146" cm="1">
        <f t="array" ref="BV2326">INDEX($K:$P,ROW(),MATCH(BV$3,$K$2:$P$2,0))</f>
        <v>0.5</v>
      </c>
      <c r="BW2326" s="146" cm="1">
        <f t="array" ref="BW2326">INDEX($K:$P,ROW(),MATCH(BW$3,$K$2:$P$2,0))</f>
        <v>0.5</v>
      </c>
      <c r="BX2326" s="146" cm="1">
        <f t="array" ref="BX2326">INDEX($K:$P,ROW(),MATCH(BX$3,$K$2:$P$2,0))</f>
        <v>0.5</v>
      </c>
      <c r="BY2326" s="146" cm="1">
        <f t="array" ref="BY2326">INDEX($K:$P,ROW(),MATCH(BY$3,$K$2:$P$2,0))</f>
        <v>0.5</v>
      </c>
      <c r="BZ2326" s="146" cm="1">
        <f t="array" ref="BZ2326">INDEX($K:$P,ROW(),MATCH(BZ$3,$K$2:$P$2,0))</f>
        <v>0.5</v>
      </c>
      <c r="CA2326" s="146" cm="1">
        <f t="array" ref="CA2326">INDEX($K:$P,ROW(),MATCH(CA$3,$K$2:$P$2,0))</f>
        <v>0.5</v>
      </c>
      <c r="CB2326" s="146" cm="1">
        <f t="array" ref="CB2326">INDEX($K:$P,ROW(),MATCH(CB$3,$K$2:$P$2,0))</f>
        <v>0.5</v>
      </c>
      <c r="CC2326" s="146" cm="1">
        <f t="array" ref="CC2326">INDEX($K:$P,ROW(),MATCH(CC$3,$K$2:$P$2,0))</f>
        <v>0.5</v>
      </c>
      <c r="CD2326" s="146" cm="1">
        <f t="array" ref="CD2326">INDEX($K:$P,ROW(),MATCH(CD$3,$K$2:$P$2,0))</f>
        <v>0.5</v>
      </c>
      <c r="CE2326" s="146" cm="1">
        <f t="array" ref="CE2326">INDEX($K:$P,ROW(),MATCH(CE$3,$K$2:$P$2,0))</f>
        <v>0.5</v>
      </c>
      <c r="CF2326" s="146" cm="1">
        <f t="array" ref="CF2326">INDEX($K:$P,ROW(),MATCH(CF$3,$K$2:$P$2,0))</f>
        <v>0.5</v>
      </c>
      <c r="CG2326" s="146" cm="1">
        <f t="array" ref="CG2326">INDEX($K:$P,ROW(),MATCH(CG$3,$K$2:$P$2,0))</f>
        <v>0.5</v>
      </c>
      <c r="CH2326" s="146" cm="1">
        <f t="array" ref="CH2326">INDEX($K:$P,ROW(),MATCH(CH$3,$K$2:$P$2,0))</f>
        <v>0.5</v>
      </c>
      <c r="CI2326" s="146" cm="1">
        <f t="array" ref="CI2326">INDEX($K:$P,ROW(),MATCH(CI$3,$K$2:$P$2,0))</f>
        <v>0.5</v>
      </c>
      <c r="CJ2326" s="146" cm="1">
        <f t="array" ref="CJ2326">INDEX($K:$P,ROW(),MATCH(CJ$3,$K$2:$P$2,0))</f>
        <v>0.5</v>
      </c>
      <c r="CK2326" s="146" cm="1">
        <f t="array" ref="CK2326">INDEX($K:$P,ROW(),MATCH(CK$3,$K$2:$P$2,0))</f>
        <v>0.5</v>
      </c>
      <c r="CL2326" s="146" cm="1">
        <f t="array" ref="CL2326">INDEX($K:$P,ROW(),MATCH(CL$3,$K$2:$P$2,0))</f>
        <v>0.5</v>
      </c>
    </row>
    <row r="2327" spans="2:90" x14ac:dyDescent="0.4">
      <c r="B2327" s="236" t="s">
        <v>520</v>
      </c>
      <c r="C2327" s="307"/>
      <c r="D2327" s="305" t="s">
        <v>518</v>
      </c>
      <c r="E2327" s="305" t="str">
        <f t="shared" si="2965"/>
        <v>2327 SPLIT-SV-VR</v>
      </c>
      <c r="G2327" s="307"/>
      <c r="H2327" s="12"/>
      <c r="I2327" s="60"/>
      <c r="J2327" s="60"/>
      <c r="K2327" s="21">
        <f>1-K2326</f>
        <v>0.5</v>
      </c>
      <c r="L2327" s="21">
        <f t="shared" ref="L2327:P2327" si="2966">1-L2326</f>
        <v>0.5</v>
      </c>
      <c r="M2327" s="21">
        <f t="shared" si="2966"/>
        <v>0.5</v>
      </c>
      <c r="N2327" s="21">
        <f t="shared" si="2966"/>
        <v>0.5</v>
      </c>
      <c r="O2327" s="21">
        <f t="shared" si="2966"/>
        <v>0.5</v>
      </c>
      <c r="P2327" s="21">
        <f t="shared" si="2966"/>
        <v>0.5</v>
      </c>
      <c r="R2327" s="67"/>
      <c r="S2327" s="146" cm="1">
        <f t="array" ref="S2327">INDEX($K:$P,ROW(),MATCH(S$3,$K$2:$P$2,0))</f>
        <v>0.5</v>
      </c>
      <c r="T2327" s="146" cm="1">
        <f t="array" ref="T2327">INDEX($K:$P,ROW(),MATCH(T$3,$K$2:$P$2,0))</f>
        <v>0.5</v>
      </c>
      <c r="U2327" s="146" cm="1">
        <f t="array" ref="U2327">INDEX($K:$P,ROW(),MATCH(U$3,$K$2:$P$2,0))</f>
        <v>0.5</v>
      </c>
      <c r="V2327" s="146" cm="1">
        <f t="array" ref="V2327">INDEX($K:$P,ROW(),MATCH(V$3,$K$2:$P$2,0))</f>
        <v>0.5</v>
      </c>
      <c r="W2327" s="146" cm="1">
        <f t="array" ref="W2327">INDEX($K:$P,ROW(),MATCH(W$3,$K$2:$P$2,0))</f>
        <v>0.5</v>
      </c>
      <c r="X2327" s="146" cm="1">
        <f t="array" ref="X2327">INDEX($K:$P,ROW(),MATCH(X$3,$K$2:$P$2,0))</f>
        <v>0.5</v>
      </c>
      <c r="Y2327" s="146" cm="1">
        <f t="array" ref="Y2327">INDEX($K:$P,ROW(),MATCH(Y$3,$K$2:$P$2,0))</f>
        <v>0.5</v>
      </c>
      <c r="Z2327" s="146" cm="1">
        <f t="array" ref="Z2327">INDEX($K:$P,ROW(),MATCH(Z$3,$K$2:$P$2,0))</f>
        <v>0.5</v>
      </c>
      <c r="AA2327" s="146" cm="1">
        <f t="array" ref="AA2327">INDEX($K:$P,ROW(),MATCH(AA$3,$K$2:$P$2,0))</f>
        <v>0.5</v>
      </c>
      <c r="AB2327" s="146" cm="1">
        <f t="array" ref="AB2327">INDEX($K:$P,ROW(),MATCH(AB$3,$K$2:$P$2,0))</f>
        <v>0.5</v>
      </c>
      <c r="AC2327" s="146" cm="1">
        <f t="array" ref="AC2327">INDEX($K:$P,ROW(),MATCH(AC$3,$K$2:$P$2,0))</f>
        <v>0.5</v>
      </c>
      <c r="AD2327" s="146" cm="1">
        <f t="array" ref="AD2327">INDEX($K:$P,ROW(),MATCH(AD$3,$K$2:$P$2,0))</f>
        <v>0.5</v>
      </c>
      <c r="AE2327" s="146" cm="1">
        <f t="array" ref="AE2327">INDEX($K:$P,ROW(),MATCH(AE$3,$K$2:$P$2,0))</f>
        <v>0.5</v>
      </c>
      <c r="AF2327" s="146" cm="1">
        <f t="array" ref="AF2327">INDEX($K:$P,ROW(),MATCH(AF$3,$K$2:$P$2,0))</f>
        <v>0.5</v>
      </c>
      <c r="AG2327" s="146" cm="1">
        <f t="array" ref="AG2327">INDEX($K:$P,ROW(),MATCH(AG$3,$K$2:$P$2,0))</f>
        <v>0.5</v>
      </c>
      <c r="AH2327" s="146" cm="1">
        <f t="array" ref="AH2327">INDEX($K:$P,ROW(),MATCH(AH$3,$K$2:$P$2,0))</f>
        <v>0.5</v>
      </c>
      <c r="AI2327" s="146" cm="1">
        <f t="array" ref="AI2327">INDEX($K:$P,ROW(),MATCH(AI$3,$K$2:$P$2,0))</f>
        <v>0.5</v>
      </c>
      <c r="AJ2327" s="146" cm="1">
        <f t="array" ref="AJ2327">INDEX($K:$P,ROW(),MATCH(AJ$3,$K$2:$P$2,0))</f>
        <v>0.5</v>
      </c>
      <c r="AK2327" s="146" cm="1">
        <f t="array" ref="AK2327">INDEX($K:$P,ROW(),MATCH(AK$3,$K$2:$P$2,0))</f>
        <v>0.5</v>
      </c>
      <c r="AL2327" s="146" cm="1">
        <f t="array" ref="AL2327">INDEX($K:$P,ROW(),MATCH(AL$3,$K$2:$P$2,0))</f>
        <v>0.5</v>
      </c>
      <c r="AM2327" s="146" cm="1">
        <f t="array" ref="AM2327">INDEX($K:$P,ROW(),MATCH(AM$3,$K$2:$P$2,0))</f>
        <v>0.5</v>
      </c>
      <c r="AN2327" s="146" cm="1">
        <f t="array" ref="AN2327">INDEX($K:$P,ROW(),MATCH(AN$3,$K$2:$P$2,0))</f>
        <v>0.5</v>
      </c>
      <c r="AO2327" s="146" cm="1">
        <f t="array" ref="AO2327">INDEX($K:$P,ROW(),MATCH(AO$3,$K$2:$P$2,0))</f>
        <v>0.5</v>
      </c>
      <c r="AP2327" s="146" cm="1">
        <f t="array" ref="AP2327">INDEX($K:$P,ROW(),MATCH(AP$3,$K$2:$P$2,0))</f>
        <v>0.5</v>
      </c>
      <c r="AQ2327" s="146" cm="1">
        <f t="array" ref="AQ2327">INDEX($K:$P,ROW(),MATCH(AQ$3,$K$2:$P$2,0))</f>
        <v>0.5</v>
      </c>
      <c r="AR2327" s="146" cm="1">
        <f t="array" ref="AR2327">INDEX($K:$P,ROW(),MATCH(AR$3,$K$2:$P$2,0))</f>
        <v>0.5</v>
      </c>
      <c r="AS2327" s="146" cm="1">
        <f t="array" ref="AS2327">INDEX($K:$P,ROW(),MATCH(AS$3,$K$2:$P$2,0))</f>
        <v>0.5</v>
      </c>
      <c r="AT2327" s="146" cm="1">
        <f t="array" ref="AT2327">INDEX($K:$P,ROW(),MATCH(AT$3,$K$2:$P$2,0))</f>
        <v>0.5</v>
      </c>
      <c r="AU2327" s="146" cm="1">
        <f t="array" ref="AU2327">INDEX($K:$P,ROW(),MATCH(AU$3,$K$2:$P$2,0))</f>
        <v>0.5</v>
      </c>
      <c r="AV2327" s="146" cm="1">
        <f t="array" ref="AV2327">INDEX($K:$P,ROW(),MATCH(AV$3,$K$2:$P$2,0))</f>
        <v>0.5</v>
      </c>
      <c r="AW2327" s="146" cm="1">
        <f t="array" ref="AW2327">INDEX($K:$P,ROW(),MATCH(AW$3,$K$2:$P$2,0))</f>
        <v>0.5</v>
      </c>
      <c r="AX2327" s="146" cm="1">
        <f t="array" ref="AX2327">INDEX($K:$P,ROW(),MATCH(AX$3,$K$2:$P$2,0))</f>
        <v>0.5</v>
      </c>
      <c r="AY2327" s="146" cm="1">
        <f t="array" ref="AY2327">INDEX($K:$P,ROW(),MATCH(AY$3,$K$2:$P$2,0))</f>
        <v>0.5</v>
      </c>
      <c r="AZ2327" s="146" cm="1">
        <f t="array" ref="AZ2327">INDEX($K:$P,ROW(),MATCH(AZ$3,$K$2:$P$2,0))</f>
        <v>0.5</v>
      </c>
      <c r="BA2327" s="146" cm="1">
        <f t="array" ref="BA2327">INDEX($K:$P,ROW(),MATCH(BA$3,$K$2:$P$2,0))</f>
        <v>0.5</v>
      </c>
      <c r="BB2327" s="146" cm="1">
        <f t="array" ref="BB2327">INDEX($K:$P,ROW(),MATCH(BB$3,$K$2:$P$2,0))</f>
        <v>0.5</v>
      </c>
      <c r="BC2327" s="146" cm="1">
        <f t="array" ref="BC2327">INDEX($K:$P,ROW(),MATCH(BC$3,$K$2:$P$2,0))</f>
        <v>0.5</v>
      </c>
      <c r="BD2327" s="146" cm="1">
        <f t="array" ref="BD2327">INDEX($K:$P,ROW(),MATCH(BD$3,$K$2:$P$2,0))</f>
        <v>0.5</v>
      </c>
      <c r="BE2327" s="146" cm="1">
        <f t="array" ref="BE2327">INDEX($K:$P,ROW(),MATCH(BE$3,$K$2:$P$2,0))</f>
        <v>0.5</v>
      </c>
      <c r="BF2327" s="146" cm="1">
        <f t="array" ref="BF2327">INDEX($K:$P,ROW(),MATCH(BF$3,$K$2:$P$2,0))</f>
        <v>0.5</v>
      </c>
      <c r="BG2327" s="146" cm="1">
        <f t="array" ref="BG2327">INDEX($K:$P,ROW(),MATCH(BG$3,$K$2:$P$2,0))</f>
        <v>0.5</v>
      </c>
      <c r="BH2327" s="146" cm="1">
        <f t="array" ref="BH2327">INDEX($K:$P,ROW(),MATCH(BH$3,$K$2:$P$2,0))</f>
        <v>0.5</v>
      </c>
      <c r="BI2327" s="146" cm="1">
        <f t="array" ref="BI2327">INDEX($K:$P,ROW(),MATCH(BI$3,$K$2:$P$2,0))</f>
        <v>0.5</v>
      </c>
      <c r="BJ2327" s="146" cm="1">
        <f t="array" ref="BJ2327">INDEX($K:$P,ROW(),MATCH(BJ$3,$K$2:$P$2,0))</f>
        <v>0.5</v>
      </c>
      <c r="BK2327" s="146" cm="1">
        <f t="array" ref="BK2327">INDEX($K:$P,ROW(),MATCH(BK$3,$K$2:$P$2,0))</f>
        <v>0.5</v>
      </c>
      <c r="BL2327" s="146" cm="1">
        <f t="array" ref="BL2327">INDEX($K:$P,ROW(),MATCH(BL$3,$K$2:$P$2,0))</f>
        <v>0.5</v>
      </c>
      <c r="BM2327" s="146" cm="1">
        <f t="array" ref="BM2327">INDEX($K:$P,ROW(),MATCH(BM$3,$K$2:$P$2,0))</f>
        <v>0.5</v>
      </c>
      <c r="BN2327" s="146" cm="1">
        <f t="array" ref="BN2327">INDEX($K:$P,ROW(),MATCH(BN$3,$K$2:$P$2,0))</f>
        <v>0.5</v>
      </c>
      <c r="BO2327" s="146" cm="1">
        <f t="array" ref="BO2327">INDEX($K:$P,ROW(),MATCH(BO$3,$K$2:$P$2,0))</f>
        <v>0.5</v>
      </c>
      <c r="BP2327" s="146" cm="1">
        <f t="array" ref="BP2327">INDEX($K:$P,ROW(),MATCH(BP$3,$K$2:$P$2,0))</f>
        <v>0.5</v>
      </c>
      <c r="BQ2327" s="146" cm="1">
        <f t="array" ref="BQ2327">INDEX($K:$P,ROW(),MATCH(BQ$3,$K$2:$P$2,0))</f>
        <v>0.5</v>
      </c>
      <c r="BR2327" s="146" cm="1">
        <f t="array" ref="BR2327">INDEX($K:$P,ROW(),MATCH(BR$3,$K$2:$P$2,0))</f>
        <v>0.5</v>
      </c>
      <c r="BS2327" s="146" cm="1">
        <f t="array" ref="BS2327">INDEX($K:$P,ROW(),MATCH(BS$3,$K$2:$P$2,0))</f>
        <v>0.5</v>
      </c>
      <c r="BT2327" s="146" cm="1">
        <f t="array" ref="BT2327">INDEX($K:$P,ROW(),MATCH(BT$3,$K$2:$P$2,0))</f>
        <v>0.5</v>
      </c>
      <c r="BU2327" s="146" cm="1">
        <f t="array" ref="BU2327">INDEX($K:$P,ROW(),MATCH(BU$3,$K$2:$P$2,0))</f>
        <v>0.5</v>
      </c>
      <c r="BV2327" s="146" cm="1">
        <f t="array" ref="BV2327">INDEX($K:$P,ROW(),MATCH(BV$3,$K$2:$P$2,0))</f>
        <v>0.5</v>
      </c>
      <c r="BW2327" s="146" cm="1">
        <f t="array" ref="BW2327">INDEX($K:$P,ROW(),MATCH(BW$3,$K$2:$P$2,0))</f>
        <v>0.5</v>
      </c>
      <c r="BX2327" s="146" cm="1">
        <f t="array" ref="BX2327">INDEX($K:$P,ROW(),MATCH(BX$3,$K$2:$P$2,0))</f>
        <v>0.5</v>
      </c>
      <c r="BY2327" s="146" cm="1">
        <f t="array" ref="BY2327">INDEX($K:$P,ROW(),MATCH(BY$3,$K$2:$P$2,0))</f>
        <v>0.5</v>
      </c>
      <c r="BZ2327" s="146" cm="1">
        <f t="array" ref="BZ2327">INDEX($K:$P,ROW(),MATCH(BZ$3,$K$2:$P$2,0))</f>
        <v>0.5</v>
      </c>
      <c r="CA2327" s="146" cm="1">
        <f t="array" ref="CA2327">INDEX($K:$P,ROW(),MATCH(CA$3,$K$2:$P$2,0))</f>
        <v>0.5</v>
      </c>
      <c r="CB2327" s="146" cm="1">
        <f t="array" ref="CB2327">INDEX($K:$P,ROW(),MATCH(CB$3,$K$2:$P$2,0))</f>
        <v>0.5</v>
      </c>
      <c r="CC2327" s="146" cm="1">
        <f t="array" ref="CC2327">INDEX($K:$P,ROW(),MATCH(CC$3,$K$2:$P$2,0))</f>
        <v>0.5</v>
      </c>
      <c r="CD2327" s="146" cm="1">
        <f t="array" ref="CD2327">INDEX($K:$P,ROW(),MATCH(CD$3,$K$2:$P$2,0))</f>
        <v>0.5</v>
      </c>
      <c r="CE2327" s="146" cm="1">
        <f t="array" ref="CE2327">INDEX($K:$P,ROW(),MATCH(CE$3,$K$2:$P$2,0))</f>
        <v>0.5</v>
      </c>
      <c r="CF2327" s="146" cm="1">
        <f t="array" ref="CF2327">INDEX($K:$P,ROW(),MATCH(CF$3,$K$2:$P$2,0))</f>
        <v>0.5</v>
      </c>
      <c r="CG2327" s="146" cm="1">
        <f t="array" ref="CG2327">INDEX($K:$P,ROW(),MATCH(CG$3,$K$2:$P$2,0))</f>
        <v>0.5</v>
      </c>
      <c r="CH2327" s="146" cm="1">
        <f t="array" ref="CH2327">INDEX($K:$P,ROW(),MATCH(CH$3,$K$2:$P$2,0))</f>
        <v>0.5</v>
      </c>
      <c r="CI2327" s="146" cm="1">
        <f t="array" ref="CI2327">INDEX($K:$P,ROW(),MATCH(CI$3,$K$2:$P$2,0))</f>
        <v>0.5</v>
      </c>
      <c r="CJ2327" s="146" cm="1">
        <f t="array" ref="CJ2327">INDEX($K:$P,ROW(),MATCH(CJ$3,$K$2:$P$2,0))</f>
        <v>0.5</v>
      </c>
      <c r="CK2327" s="146" cm="1">
        <f t="array" ref="CK2327">INDEX($K:$P,ROW(),MATCH(CK$3,$K$2:$P$2,0))</f>
        <v>0.5</v>
      </c>
      <c r="CL2327" s="146" cm="1">
        <f t="array" ref="CL2327">INDEX($K:$P,ROW(),MATCH(CL$3,$K$2:$P$2,0))</f>
        <v>0.5</v>
      </c>
    </row>
    <row r="2328" spans="2:90" x14ac:dyDescent="0.4">
      <c r="B2328" s="141" t="s">
        <v>62</v>
      </c>
      <c r="C2328" s="307"/>
      <c r="D2328" s="305" t="s">
        <v>518</v>
      </c>
      <c r="E2328" s="305" t="str">
        <f t="shared" si="2965"/>
        <v>2328 SPLIT-SV-VR</v>
      </c>
      <c r="G2328" s="307"/>
      <c r="H2328" s="12"/>
      <c r="I2328" s="60"/>
      <c r="J2328" s="60"/>
      <c r="K2328" s="34">
        <f>1-SUM(K2326:K2327)</f>
        <v>0</v>
      </c>
      <c r="L2328" s="34">
        <f t="shared" ref="L2328:P2328" si="2967">1-SUM(L2326:L2327)</f>
        <v>0</v>
      </c>
      <c r="M2328" s="34">
        <f t="shared" si="2967"/>
        <v>0</v>
      </c>
      <c r="N2328" s="34">
        <f t="shared" si="2967"/>
        <v>0</v>
      </c>
      <c r="O2328" s="34">
        <f t="shared" si="2967"/>
        <v>0</v>
      </c>
      <c r="P2328" s="34">
        <f t="shared" si="2967"/>
        <v>0</v>
      </c>
      <c r="R2328" s="13"/>
      <c r="S2328" s="76"/>
      <c r="T2328" s="76"/>
      <c r="U2328" s="76"/>
      <c r="V2328" s="76"/>
      <c r="W2328" s="76"/>
      <c r="X2328" s="76"/>
      <c r="Y2328" s="76"/>
      <c r="Z2328" s="76"/>
      <c r="AA2328" s="76"/>
      <c r="AB2328" s="76"/>
      <c r="AC2328" s="76"/>
      <c r="AD2328" s="76"/>
      <c r="AE2328" s="76"/>
      <c r="AF2328" s="76"/>
      <c r="AG2328" s="76"/>
      <c r="AH2328" s="76"/>
      <c r="AI2328" s="76"/>
      <c r="AJ2328" s="76"/>
      <c r="AK2328" s="76"/>
      <c r="AL2328" s="76"/>
      <c r="AM2328" s="76"/>
      <c r="AN2328" s="76"/>
      <c r="AO2328" s="76"/>
      <c r="AP2328" s="76"/>
      <c r="AQ2328" s="76"/>
      <c r="AR2328" s="76"/>
      <c r="AS2328" s="76"/>
      <c r="AT2328" s="76"/>
      <c r="AU2328" s="76"/>
      <c r="AV2328" s="76"/>
      <c r="AW2328" s="76"/>
      <c r="AX2328" s="76"/>
      <c r="AY2328" s="76"/>
      <c r="AZ2328" s="76"/>
      <c r="BA2328" s="76"/>
      <c r="BB2328" s="76"/>
      <c r="BC2328" s="76"/>
      <c r="BD2328" s="76"/>
      <c r="BE2328" s="76"/>
      <c r="BF2328" s="76"/>
      <c r="BG2328" s="76"/>
      <c r="BH2328" s="76"/>
      <c r="BI2328" s="76"/>
      <c r="BJ2328" s="76"/>
      <c r="BK2328" s="76"/>
      <c r="BL2328" s="76"/>
      <c r="BM2328" s="76"/>
      <c r="BN2328" s="76"/>
      <c r="BO2328" s="76"/>
      <c r="BP2328" s="76"/>
      <c r="BQ2328" s="76"/>
      <c r="BR2328" s="76"/>
      <c r="BS2328" s="76"/>
      <c r="BT2328" s="76"/>
      <c r="BU2328" s="76"/>
      <c r="BV2328" s="76"/>
      <c r="BW2328" s="76"/>
      <c r="BX2328" s="76"/>
      <c r="BY2328" s="76"/>
      <c r="BZ2328" s="76"/>
      <c r="CA2328" s="76"/>
      <c r="CB2328" s="76"/>
      <c r="CC2328" s="76"/>
      <c r="CD2328" s="76"/>
      <c r="CE2328" s="76"/>
      <c r="CF2328" s="76"/>
      <c r="CG2328" s="76"/>
      <c r="CH2328" s="76"/>
      <c r="CI2328" s="76"/>
      <c r="CJ2328" s="76"/>
      <c r="CK2328" s="76"/>
      <c r="CL2328" s="76"/>
    </row>
    <row r="2329" spans="2:90" x14ac:dyDescent="0.4">
      <c r="B2329" s="95"/>
      <c r="C2329" s="307"/>
      <c r="D2329" s="305" t="s">
        <v>518</v>
      </c>
      <c r="E2329" s="305" t="str">
        <f t="shared" si="2965"/>
        <v>2329 SPLIT-SV-VR</v>
      </c>
      <c r="G2329" s="307"/>
      <c r="H2329" s="12"/>
      <c r="I2329" s="60"/>
      <c r="J2329" s="60"/>
      <c r="K2329" s="12"/>
      <c r="L2329" s="12"/>
      <c r="M2329" s="12"/>
      <c r="N2329" s="12"/>
      <c r="O2329" s="12"/>
      <c r="P2329" s="12"/>
      <c r="R2329" s="13"/>
      <c r="S2329" s="76"/>
      <c r="T2329" s="76"/>
      <c r="U2329" s="76"/>
      <c r="V2329" s="76"/>
      <c r="W2329" s="76"/>
      <c r="X2329" s="76"/>
      <c r="Y2329" s="76"/>
      <c r="Z2329" s="76"/>
      <c r="AA2329" s="76"/>
      <c r="AB2329" s="76"/>
      <c r="AC2329" s="76"/>
      <c r="AD2329" s="76"/>
      <c r="AE2329" s="76"/>
      <c r="AF2329" s="76"/>
      <c r="AG2329" s="76"/>
      <c r="AH2329" s="76"/>
      <c r="AI2329" s="76"/>
      <c r="AJ2329" s="76"/>
      <c r="AK2329" s="76"/>
      <c r="AL2329" s="76"/>
      <c r="AM2329" s="76"/>
      <c r="AN2329" s="76"/>
      <c r="AO2329" s="76"/>
      <c r="AP2329" s="76"/>
      <c r="AQ2329" s="76"/>
      <c r="AR2329" s="76"/>
      <c r="AS2329" s="76"/>
      <c r="AT2329" s="76"/>
      <c r="AU2329" s="76"/>
      <c r="AV2329" s="76"/>
      <c r="AW2329" s="76"/>
      <c r="AX2329" s="76"/>
      <c r="AY2329" s="76"/>
      <c r="AZ2329" s="76"/>
      <c r="BA2329" s="76"/>
      <c r="BB2329" s="76"/>
      <c r="BC2329" s="76"/>
      <c r="BD2329" s="76"/>
      <c r="BE2329" s="76"/>
      <c r="BF2329" s="76"/>
      <c r="BG2329" s="76"/>
      <c r="BH2329" s="76"/>
      <c r="BI2329" s="76"/>
      <c r="BJ2329" s="76"/>
      <c r="BK2329" s="76"/>
      <c r="BL2329" s="76"/>
      <c r="BM2329" s="76"/>
      <c r="BN2329" s="76"/>
      <c r="BO2329" s="76"/>
      <c r="BP2329" s="76"/>
      <c r="BQ2329" s="76"/>
      <c r="BR2329" s="76"/>
      <c r="BS2329" s="76"/>
      <c r="BT2329" s="76"/>
      <c r="BU2329" s="76"/>
      <c r="BV2329" s="76"/>
      <c r="BW2329" s="76"/>
      <c r="BX2329" s="76"/>
      <c r="BY2329" s="76"/>
      <c r="BZ2329" s="76"/>
      <c r="CA2329" s="76"/>
      <c r="CB2329" s="76"/>
      <c r="CC2329" s="76"/>
      <c r="CD2329" s="76"/>
      <c r="CE2329" s="76"/>
      <c r="CF2329" s="76"/>
      <c r="CG2329" s="76"/>
      <c r="CH2329" s="76"/>
      <c r="CI2329" s="76"/>
      <c r="CJ2329" s="76"/>
      <c r="CK2329" s="76"/>
      <c r="CL2329" s="76"/>
    </row>
    <row r="2330" spans="2:90" x14ac:dyDescent="0.4">
      <c r="B2330" s="95" t="str">
        <f>"# of "&amp;B2355&amp;"s:"</f>
        <v># of procedures:</v>
      </c>
      <c r="C2330" s="307"/>
      <c r="D2330" s="305" t="s">
        <v>518</v>
      </c>
      <c r="E2330" s="305" t="str">
        <f t="shared" si="2965"/>
        <v>2330 SPLIT-SV-VR</v>
      </c>
      <c r="G2330" s="307"/>
      <c r="H2330" s="12"/>
      <c r="I2330" s="60"/>
      <c r="J2330" s="60"/>
      <c r="K2330" s="12"/>
      <c r="L2330" s="12"/>
      <c r="M2330" s="12"/>
      <c r="N2330" s="12"/>
      <c r="O2330" s="12"/>
      <c r="P2330" s="12"/>
      <c r="R2330" s="13"/>
      <c r="S2330" s="76"/>
      <c r="T2330" s="76"/>
      <c r="U2330" s="76"/>
      <c r="V2330" s="76"/>
      <c r="W2330" s="76"/>
      <c r="X2330" s="76"/>
      <c r="Y2330" s="76"/>
      <c r="Z2330" s="76"/>
      <c r="AA2330" s="76"/>
      <c r="AB2330" s="76"/>
      <c r="AC2330" s="76"/>
      <c r="AD2330" s="76"/>
      <c r="AE2330" s="76"/>
      <c r="AF2330" s="76"/>
      <c r="AG2330" s="76"/>
      <c r="AH2330" s="76"/>
      <c r="AI2330" s="76"/>
      <c r="AJ2330" s="76"/>
      <c r="AK2330" s="76"/>
      <c r="AL2330" s="76"/>
      <c r="AM2330" s="76"/>
      <c r="AN2330" s="76"/>
      <c r="AO2330" s="76"/>
      <c r="AP2330" s="76"/>
      <c r="AQ2330" s="76"/>
      <c r="AR2330" s="76"/>
      <c r="AS2330" s="76"/>
      <c r="AT2330" s="76"/>
      <c r="AU2330" s="76"/>
      <c r="AV2330" s="76"/>
      <c r="AW2330" s="76"/>
      <c r="AX2330" s="76"/>
      <c r="AY2330" s="76"/>
      <c r="AZ2330" s="76"/>
      <c r="BA2330" s="76"/>
      <c r="BB2330" s="76"/>
      <c r="BC2330" s="76"/>
      <c r="BD2330" s="76"/>
      <c r="BE2330" s="76"/>
      <c r="BF2330" s="76"/>
      <c r="BG2330" s="76"/>
      <c r="BH2330" s="76"/>
      <c r="BI2330" s="76"/>
      <c r="BJ2330" s="76"/>
      <c r="BK2330" s="76"/>
      <c r="BL2330" s="76"/>
      <c r="BM2330" s="76"/>
      <c r="BN2330" s="76"/>
      <c r="BO2330" s="76"/>
      <c r="BP2330" s="76"/>
      <c r="BQ2330" s="76"/>
      <c r="BR2330" s="76"/>
      <c r="BS2330" s="76"/>
      <c r="BT2330" s="76"/>
      <c r="BU2330" s="76"/>
      <c r="BV2330" s="76"/>
      <c r="BW2330" s="76"/>
      <c r="BX2330" s="76"/>
      <c r="BY2330" s="76"/>
      <c r="BZ2330" s="76"/>
      <c r="CA2330" s="76"/>
      <c r="CB2330" s="76"/>
      <c r="CC2330" s="76"/>
      <c r="CD2330" s="76"/>
      <c r="CE2330" s="76"/>
      <c r="CF2330" s="76"/>
      <c r="CG2330" s="76"/>
      <c r="CH2330" s="76"/>
      <c r="CI2330" s="76"/>
      <c r="CJ2330" s="76"/>
      <c r="CK2330" s="76"/>
      <c r="CL2330" s="76"/>
    </row>
    <row r="2331" spans="2:90" x14ac:dyDescent="0.4">
      <c r="B2331" s="141" t="str">
        <f>B2326</f>
        <v>Product A</v>
      </c>
      <c r="C2331" s="307"/>
      <c r="D2331" s="305" t="s">
        <v>518</v>
      </c>
      <c r="E2331" s="305" t="str">
        <f t="shared" si="2965"/>
        <v>2331 SPLIT-SV-VR</v>
      </c>
      <c r="G2331" s="307"/>
      <c r="H2331" s="12"/>
      <c r="I2331" s="60"/>
      <c r="J2331" s="60"/>
      <c r="K2331" s="34">
        <f t="shared" ref="K2331:P2332" ca="1" si="2968">SUMIF($3:$3,K$2,2331:2331)</f>
        <v>30000</v>
      </c>
      <c r="L2331" s="34">
        <f t="shared" ca="1" si="2968"/>
        <v>30000</v>
      </c>
      <c r="M2331" s="34">
        <f t="shared" ca="1" si="2968"/>
        <v>30000</v>
      </c>
      <c r="N2331" s="34">
        <f t="shared" ca="1" si="2968"/>
        <v>30000</v>
      </c>
      <c r="O2331" s="34">
        <f t="shared" ca="1" si="2968"/>
        <v>30000</v>
      </c>
      <c r="P2331" s="34">
        <f t="shared" ca="1" si="2968"/>
        <v>30000</v>
      </c>
      <c r="R2331" s="13"/>
      <c r="S2331" s="76" cm="1">
        <f t="array" aca="1" ref="S2331" ca="1">S2326*INDIRECT(S2317)</f>
        <v>2500</v>
      </c>
      <c r="T2331" s="76" cm="1">
        <f t="array" aca="1" ref="T2331" ca="1">T2326*INDIRECT(T2317)</f>
        <v>2500</v>
      </c>
      <c r="U2331" s="76" cm="1">
        <f t="array" aca="1" ref="U2331" ca="1">U2326*INDIRECT(U2317)</f>
        <v>2500</v>
      </c>
      <c r="V2331" s="76" cm="1">
        <f t="array" aca="1" ref="V2331" ca="1">V2326*INDIRECT(V2317)</f>
        <v>2500</v>
      </c>
      <c r="W2331" s="76" cm="1">
        <f t="array" aca="1" ref="W2331" ca="1">W2326*INDIRECT(W2317)</f>
        <v>2500</v>
      </c>
      <c r="X2331" s="76" cm="1">
        <f t="array" aca="1" ref="X2331" ca="1">X2326*INDIRECT(X2317)</f>
        <v>2500</v>
      </c>
      <c r="Y2331" s="76" cm="1">
        <f t="array" aca="1" ref="Y2331" ca="1">Y2326*INDIRECT(Y2317)</f>
        <v>2500</v>
      </c>
      <c r="Z2331" s="76" cm="1">
        <f t="array" aca="1" ref="Z2331" ca="1">Z2326*INDIRECT(Z2317)</f>
        <v>2500</v>
      </c>
      <c r="AA2331" s="76" cm="1">
        <f t="array" aca="1" ref="AA2331" ca="1">AA2326*INDIRECT(AA2317)</f>
        <v>2500</v>
      </c>
      <c r="AB2331" s="76" cm="1">
        <f t="array" aca="1" ref="AB2331" ca="1">AB2326*INDIRECT(AB2317)</f>
        <v>2500</v>
      </c>
      <c r="AC2331" s="76" cm="1">
        <f t="array" aca="1" ref="AC2331" ca="1">AC2326*INDIRECT(AC2317)</f>
        <v>2500</v>
      </c>
      <c r="AD2331" s="76" cm="1">
        <f t="array" aca="1" ref="AD2331" ca="1">AD2326*INDIRECT(AD2317)</f>
        <v>2500</v>
      </c>
      <c r="AE2331" s="76" cm="1">
        <f t="array" aca="1" ref="AE2331" ca="1">AE2326*INDIRECT(AE2317)</f>
        <v>2500</v>
      </c>
      <c r="AF2331" s="76" cm="1">
        <f t="array" aca="1" ref="AF2331" ca="1">AF2326*INDIRECT(AF2317)</f>
        <v>2500</v>
      </c>
      <c r="AG2331" s="76" cm="1">
        <f t="array" aca="1" ref="AG2331" ca="1">AG2326*INDIRECT(AG2317)</f>
        <v>2500</v>
      </c>
      <c r="AH2331" s="76" cm="1">
        <f t="array" aca="1" ref="AH2331" ca="1">AH2326*INDIRECT(AH2317)</f>
        <v>2500</v>
      </c>
      <c r="AI2331" s="76" cm="1">
        <f t="array" aca="1" ref="AI2331" ca="1">AI2326*INDIRECT(AI2317)</f>
        <v>2500</v>
      </c>
      <c r="AJ2331" s="76" cm="1">
        <f t="array" aca="1" ref="AJ2331" ca="1">AJ2326*INDIRECT(AJ2317)</f>
        <v>2500</v>
      </c>
      <c r="AK2331" s="76" cm="1">
        <f t="array" aca="1" ref="AK2331" ca="1">AK2326*INDIRECT(AK2317)</f>
        <v>2500</v>
      </c>
      <c r="AL2331" s="76" cm="1">
        <f t="array" aca="1" ref="AL2331" ca="1">AL2326*INDIRECT(AL2317)</f>
        <v>2500</v>
      </c>
      <c r="AM2331" s="76" cm="1">
        <f t="array" aca="1" ref="AM2331" ca="1">AM2326*INDIRECT(AM2317)</f>
        <v>2500</v>
      </c>
      <c r="AN2331" s="76" cm="1">
        <f t="array" aca="1" ref="AN2331" ca="1">AN2326*INDIRECT(AN2317)</f>
        <v>2500</v>
      </c>
      <c r="AO2331" s="76" cm="1">
        <f t="array" aca="1" ref="AO2331" ca="1">AO2326*INDIRECT(AO2317)</f>
        <v>2500</v>
      </c>
      <c r="AP2331" s="76" cm="1">
        <f t="array" aca="1" ref="AP2331" ca="1">AP2326*INDIRECT(AP2317)</f>
        <v>2500</v>
      </c>
      <c r="AQ2331" s="76" cm="1">
        <f t="array" aca="1" ref="AQ2331" ca="1">AQ2326*INDIRECT(AQ2317)</f>
        <v>2500</v>
      </c>
      <c r="AR2331" s="76" cm="1">
        <f t="array" aca="1" ref="AR2331" ca="1">AR2326*INDIRECT(AR2317)</f>
        <v>2500</v>
      </c>
      <c r="AS2331" s="76" cm="1">
        <f t="array" aca="1" ref="AS2331" ca="1">AS2326*INDIRECT(AS2317)</f>
        <v>2500</v>
      </c>
      <c r="AT2331" s="76" cm="1">
        <f t="array" aca="1" ref="AT2331" ca="1">AT2326*INDIRECT(AT2317)</f>
        <v>2500</v>
      </c>
      <c r="AU2331" s="76" cm="1">
        <f t="array" aca="1" ref="AU2331" ca="1">AU2326*INDIRECT(AU2317)</f>
        <v>2500</v>
      </c>
      <c r="AV2331" s="76" cm="1">
        <f t="array" aca="1" ref="AV2331" ca="1">AV2326*INDIRECT(AV2317)</f>
        <v>2500</v>
      </c>
      <c r="AW2331" s="76" cm="1">
        <f t="array" aca="1" ref="AW2331" ca="1">AW2326*INDIRECT(AW2317)</f>
        <v>2500</v>
      </c>
      <c r="AX2331" s="76" cm="1">
        <f t="array" aca="1" ref="AX2331" ca="1">AX2326*INDIRECT(AX2317)</f>
        <v>2500</v>
      </c>
      <c r="AY2331" s="76" cm="1">
        <f t="array" aca="1" ref="AY2331" ca="1">AY2326*INDIRECT(AY2317)</f>
        <v>2500</v>
      </c>
      <c r="AZ2331" s="76" cm="1">
        <f t="array" aca="1" ref="AZ2331" ca="1">AZ2326*INDIRECT(AZ2317)</f>
        <v>2500</v>
      </c>
      <c r="BA2331" s="76" cm="1">
        <f t="array" aca="1" ref="BA2331" ca="1">BA2326*INDIRECT(BA2317)</f>
        <v>2500</v>
      </c>
      <c r="BB2331" s="76" cm="1">
        <f t="array" aca="1" ref="BB2331" ca="1">BB2326*INDIRECT(BB2317)</f>
        <v>2500</v>
      </c>
      <c r="BC2331" s="76" cm="1">
        <f t="array" aca="1" ref="BC2331" ca="1">BC2326*INDIRECT(BC2317)</f>
        <v>2500</v>
      </c>
      <c r="BD2331" s="76" cm="1">
        <f t="array" aca="1" ref="BD2331" ca="1">BD2326*INDIRECT(BD2317)</f>
        <v>2500</v>
      </c>
      <c r="BE2331" s="76" cm="1">
        <f t="array" aca="1" ref="BE2331" ca="1">BE2326*INDIRECT(BE2317)</f>
        <v>2500</v>
      </c>
      <c r="BF2331" s="76" cm="1">
        <f t="array" aca="1" ref="BF2331" ca="1">BF2326*INDIRECT(BF2317)</f>
        <v>2500</v>
      </c>
      <c r="BG2331" s="76" cm="1">
        <f t="array" aca="1" ref="BG2331" ca="1">BG2326*INDIRECT(BG2317)</f>
        <v>2500</v>
      </c>
      <c r="BH2331" s="76" cm="1">
        <f t="array" aca="1" ref="BH2331" ca="1">BH2326*INDIRECT(BH2317)</f>
        <v>2500</v>
      </c>
      <c r="BI2331" s="76" cm="1">
        <f t="array" aca="1" ref="BI2331" ca="1">BI2326*INDIRECT(BI2317)</f>
        <v>2500</v>
      </c>
      <c r="BJ2331" s="76" cm="1">
        <f t="array" aca="1" ref="BJ2331" ca="1">BJ2326*INDIRECT(BJ2317)</f>
        <v>2500</v>
      </c>
      <c r="BK2331" s="76" cm="1">
        <f t="array" aca="1" ref="BK2331" ca="1">BK2326*INDIRECT(BK2317)</f>
        <v>2500</v>
      </c>
      <c r="BL2331" s="76" cm="1">
        <f t="array" aca="1" ref="BL2331" ca="1">BL2326*INDIRECT(BL2317)</f>
        <v>2500</v>
      </c>
      <c r="BM2331" s="76" cm="1">
        <f t="array" aca="1" ref="BM2331" ca="1">BM2326*INDIRECT(BM2317)</f>
        <v>2500</v>
      </c>
      <c r="BN2331" s="76" cm="1">
        <f t="array" aca="1" ref="BN2331" ca="1">BN2326*INDIRECT(BN2317)</f>
        <v>2500</v>
      </c>
      <c r="BO2331" s="76" cm="1">
        <f t="array" aca="1" ref="BO2331" ca="1">BO2326*INDIRECT(BO2317)</f>
        <v>2500</v>
      </c>
      <c r="BP2331" s="76" cm="1">
        <f t="array" aca="1" ref="BP2331" ca="1">BP2326*INDIRECT(BP2317)</f>
        <v>2500</v>
      </c>
      <c r="BQ2331" s="76" cm="1">
        <f t="array" aca="1" ref="BQ2331" ca="1">BQ2326*INDIRECT(BQ2317)</f>
        <v>2500</v>
      </c>
      <c r="BR2331" s="76" cm="1">
        <f t="array" aca="1" ref="BR2331" ca="1">BR2326*INDIRECT(BR2317)</f>
        <v>2500</v>
      </c>
      <c r="BS2331" s="76" cm="1">
        <f t="array" aca="1" ref="BS2331" ca="1">BS2326*INDIRECT(BS2317)</f>
        <v>2500</v>
      </c>
      <c r="BT2331" s="76" cm="1">
        <f t="array" aca="1" ref="BT2331" ca="1">BT2326*INDIRECT(BT2317)</f>
        <v>2500</v>
      </c>
      <c r="BU2331" s="76" cm="1">
        <f t="array" aca="1" ref="BU2331" ca="1">BU2326*INDIRECT(BU2317)</f>
        <v>2500</v>
      </c>
      <c r="BV2331" s="76" cm="1">
        <f t="array" aca="1" ref="BV2331" ca="1">BV2326*INDIRECT(BV2317)</f>
        <v>2500</v>
      </c>
      <c r="BW2331" s="76" cm="1">
        <f t="array" aca="1" ref="BW2331" ca="1">BW2326*INDIRECT(BW2317)</f>
        <v>2500</v>
      </c>
      <c r="BX2331" s="76" cm="1">
        <f t="array" aca="1" ref="BX2331" ca="1">BX2326*INDIRECT(BX2317)</f>
        <v>2500</v>
      </c>
      <c r="BY2331" s="76" cm="1">
        <f t="array" aca="1" ref="BY2331" ca="1">BY2326*INDIRECT(BY2317)</f>
        <v>2500</v>
      </c>
      <c r="BZ2331" s="76" cm="1">
        <f t="array" aca="1" ref="BZ2331" ca="1">BZ2326*INDIRECT(BZ2317)</f>
        <v>2500</v>
      </c>
      <c r="CA2331" s="76" cm="1">
        <f t="array" aca="1" ref="CA2331" ca="1">CA2326*INDIRECT(CA2317)</f>
        <v>2500</v>
      </c>
      <c r="CB2331" s="76" cm="1">
        <f t="array" aca="1" ref="CB2331" ca="1">CB2326*INDIRECT(CB2317)</f>
        <v>2500</v>
      </c>
      <c r="CC2331" s="76" cm="1">
        <f t="array" aca="1" ref="CC2331" ca="1">CC2326*INDIRECT(CC2317)</f>
        <v>2500</v>
      </c>
      <c r="CD2331" s="76" cm="1">
        <f t="array" aca="1" ref="CD2331" ca="1">CD2326*INDIRECT(CD2317)</f>
        <v>2500</v>
      </c>
      <c r="CE2331" s="76" cm="1">
        <f t="array" aca="1" ref="CE2331" ca="1">CE2326*INDIRECT(CE2317)</f>
        <v>2500</v>
      </c>
      <c r="CF2331" s="76" cm="1">
        <f t="array" aca="1" ref="CF2331" ca="1">CF2326*INDIRECT(CF2317)</f>
        <v>2500</v>
      </c>
      <c r="CG2331" s="76" cm="1">
        <f t="array" aca="1" ref="CG2331" ca="1">CG2326*INDIRECT(CG2317)</f>
        <v>2500</v>
      </c>
      <c r="CH2331" s="76" cm="1">
        <f t="array" aca="1" ref="CH2331" ca="1">CH2326*INDIRECT(CH2317)</f>
        <v>2500</v>
      </c>
      <c r="CI2331" s="76" cm="1">
        <f t="array" aca="1" ref="CI2331" ca="1">CI2326*INDIRECT(CI2317)</f>
        <v>2500</v>
      </c>
      <c r="CJ2331" s="76" cm="1">
        <f t="array" aca="1" ref="CJ2331" ca="1">CJ2326*INDIRECT(CJ2317)</f>
        <v>2500</v>
      </c>
      <c r="CK2331" s="76" cm="1">
        <f t="array" aca="1" ref="CK2331" ca="1">CK2326*INDIRECT(CK2317)</f>
        <v>2500</v>
      </c>
      <c r="CL2331" s="76" cm="1">
        <f t="array" aca="1" ref="CL2331" ca="1">CL2326*INDIRECT(CL2317)</f>
        <v>2500</v>
      </c>
    </row>
    <row r="2332" spans="2:90" x14ac:dyDescent="0.4">
      <c r="B2332" s="141" t="str">
        <f>B2327</f>
        <v>Product B</v>
      </c>
      <c r="C2332" s="307"/>
      <c r="D2332" s="305" t="s">
        <v>518</v>
      </c>
      <c r="E2332" s="305" t="str">
        <f t="shared" si="2965"/>
        <v>2332 SPLIT-SV-VR</v>
      </c>
      <c r="G2332" s="307"/>
      <c r="H2332" s="12"/>
      <c r="I2332" s="60"/>
      <c r="J2332" s="60"/>
      <c r="K2332" s="34">
        <f t="shared" ca="1" si="2968"/>
        <v>30000</v>
      </c>
      <c r="L2332" s="34">
        <f t="shared" ca="1" si="2968"/>
        <v>30000</v>
      </c>
      <c r="M2332" s="34">
        <f t="shared" ca="1" si="2968"/>
        <v>30000</v>
      </c>
      <c r="N2332" s="34">
        <f t="shared" ca="1" si="2968"/>
        <v>30000</v>
      </c>
      <c r="O2332" s="34">
        <f t="shared" ca="1" si="2968"/>
        <v>30000</v>
      </c>
      <c r="P2332" s="34">
        <f t="shared" ca="1" si="2968"/>
        <v>30000</v>
      </c>
      <c r="R2332" s="13"/>
      <c r="S2332" s="76" cm="1">
        <f t="array" aca="1" ref="S2332" ca="1">S2327*INDIRECT(S2317)</f>
        <v>2500</v>
      </c>
      <c r="T2332" s="76" cm="1">
        <f t="array" aca="1" ref="T2332" ca="1">T2327*INDIRECT(T2317)</f>
        <v>2500</v>
      </c>
      <c r="U2332" s="76" cm="1">
        <f t="array" aca="1" ref="U2332" ca="1">U2327*INDIRECT(U2317)</f>
        <v>2500</v>
      </c>
      <c r="V2332" s="76" cm="1">
        <f t="array" aca="1" ref="V2332" ca="1">V2327*INDIRECT(V2317)</f>
        <v>2500</v>
      </c>
      <c r="W2332" s="76" cm="1">
        <f t="array" aca="1" ref="W2332" ca="1">W2327*INDIRECT(W2317)</f>
        <v>2500</v>
      </c>
      <c r="X2332" s="76" cm="1">
        <f t="array" aca="1" ref="X2332" ca="1">X2327*INDIRECT(X2317)</f>
        <v>2500</v>
      </c>
      <c r="Y2332" s="76" cm="1">
        <f t="array" aca="1" ref="Y2332" ca="1">Y2327*INDIRECT(Y2317)</f>
        <v>2500</v>
      </c>
      <c r="Z2332" s="76" cm="1">
        <f t="array" aca="1" ref="Z2332" ca="1">Z2327*INDIRECT(Z2317)</f>
        <v>2500</v>
      </c>
      <c r="AA2332" s="76" cm="1">
        <f t="array" aca="1" ref="AA2332" ca="1">AA2327*INDIRECT(AA2317)</f>
        <v>2500</v>
      </c>
      <c r="AB2332" s="76" cm="1">
        <f t="array" aca="1" ref="AB2332" ca="1">AB2327*INDIRECT(AB2317)</f>
        <v>2500</v>
      </c>
      <c r="AC2332" s="76" cm="1">
        <f t="array" aca="1" ref="AC2332" ca="1">AC2327*INDIRECT(AC2317)</f>
        <v>2500</v>
      </c>
      <c r="AD2332" s="76" cm="1">
        <f t="array" aca="1" ref="AD2332" ca="1">AD2327*INDIRECT(AD2317)</f>
        <v>2500</v>
      </c>
      <c r="AE2332" s="76" cm="1">
        <f t="array" aca="1" ref="AE2332" ca="1">AE2327*INDIRECT(AE2317)</f>
        <v>2500</v>
      </c>
      <c r="AF2332" s="76" cm="1">
        <f t="array" aca="1" ref="AF2332" ca="1">AF2327*INDIRECT(AF2317)</f>
        <v>2500</v>
      </c>
      <c r="AG2332" s="76" cm="1">
        <f t="array" aca="1" ref="AG2332" ca="1">AG2327*INDIRECT(AG2317)</f>
        <v>2500</v>
      </c>
      <c r="AH2332" s="76" cm="1">
        <f t="array" aca="1" ref="AH2332" ca="1">AH2327*INDIRECT(AH2317)</f>
        <v>2500</v>
      </c>
      <c r="AI2332" s="76" cm="1">
        <f t="array" aca="1" ref="AI2332" ca="1">AI2327*INDIRECT(AI2317)</f>
        <v>2500</v>
      </c>
      <c r="AJ2332" s="76" cm="1">
        <f t="array" aca="1" ref="AJ2332" ca="1">AJ2327*INDIRECT(AJ2317)</f>
        <v>2500</v>
      </c>
      <c r="AK2332" s="76" cm="1">
        <f t="array" aca="1" ref="AK2332" ca="1">AK2327*INDIRECT(AK2317)</f>
        <v>2500</v>
      </c>
      <c r="AL2332" s="76" cm="1">
        <f t="array" aca="1" ref="AL2332" ca="1">AL2327*INDIRECT(AL2317)</f>
        <v>2500</v>
      </c>
      <c r="AM2332" s="76" cm="1">
        <f t="array" aca="1" ref="AM2332" ca="1">AM2327*INDIRECT(AM2317)</f>
        <v>2500</v>
      </c>
      <c r="AN2332" s="76" cm="1">
        <f t="array" aca="1" ref="AN2332" ca="1">AN2327*INDIRECT(AN2317)</f>
        <v>2500</v>
      </c>
      <c r="AO2332" s="76" cm="1">
        <f t="array" aca="1" ref="AO2332" ca="1">AO2327*INDIRECT(AO2317)</f>
        <v>2500</v>
      </c>
      <c r="AP2332" s="76" cm="1">
        <f t="array" aca="1" ref="AP2332" ca="1">AP2327*INDIRECT(AP2317)</f>
        <v>2500</v>
      </c>
      <c r="AQ2332" s="76" cm="1">
        <f t="array" aca="1" ref="AQ2332" ca="1">AQ2327*INDIRECT(AQ2317)</f>
        <v>2500</v>
      </c>
      <c r="AR2332" s="76" cm="1">
        <f t="array" aca="1" ref="AR2332" ca="1">AR2327*INDIRECT(AR2317)</f>
        <v>2500</v>
      </c>
      <c r="AS2332" s="76" cm="1">
        <f t="array" aca="1" ref="AS2332" ca="1">AS2327*INDIRECT(AS2317)</f>
        <v>2500</v>
      </c>
      <c r="AT2332" s="76" cm="1">
        <f t="array" aca="1" ref="AT2332" ca="1">AT2327*INDIRECT(AT2317)</f>
        <v>2500</v>
      </c>
      <c r="AU2332" s="76" cm="1">
        <f t="array" aca="1" ref="AU2332" ca="1">AU2327*INDIRECT(AU2317)</f>
        <v>2500</v>
      </c>
      <c r="AV2332" s="76" cm="1">
        <f t="array" aca="1" ref="AV2332" ca="1">AV2327*INDIRECT(AV2317)</f>
        <v>2500</v>
      </c>
      <c r="AW2332" s="76" cm="1">
        <f t="array" aca="1" ref="AW2332" ca="1">AW2327*INDIRECT(AW2317)</f>
        <v>2500</v>
      </c>
      <c r="AX2332" s="76" cm="1">
        <f t="array" aca="1" ref="AX2332" ca="1">AX2327*INDIRECT(AX2317)</f>
        <v>2500</v>
      </c>
      <c r="AY2332" s="76" cm="1">
        <f t="array" aca="1" ref="AY2332" ca="1">AY2327*INDIRECT(AY2317)</f>
        <v>2500</v>
      </c>
      <c r="AZ2332" s="76" cm="1">
        <f t="array" aca="1" ref="AZ2332" ca="1">AZ2327*INDIRECT(AZ2317)</f>
        <v>2500</v>
      </c>
      <c r="BA2332" s="76" cm="1">
        <f t="array" aca="1" ref="BA2332" ca="1">BA2327*INDIRECT(BA2317)</f>
        <v>2500</v>
      </c>
      <c r="BB2332" s="76" cm="1">
        <f t="array" aca="1" ref="BB2332" ca="1">BB2327*INDIRECT(BB2317)</f>
        <v>2500</v>
      </c>
      <c r="BC2332" s="76" cm="1">
        <f t="array" aca="1" ref="BC2332" ca="1">BC2327*INDIRECT(BC2317)</f>
        <v>2500</v>
      </c>
      <c r="BD2332" s="76" cm="1">
        <f t="array" aca="1" ref="BD2332" ca="1">BD2327*INDIRECT(BD2317)</f>
        <v>2500</v>
      </c>
      <c r="BE2332" s="76" cm="1">
        <f t="array" aca="1" ref="BE2332" ca="1">BE2327*INDIRECT(BE2317)</f>
        <v>2500</v>
      </c>
      <c r="BF2332" s="76" cm="1">
        <f t="array" aca="1" ref="BF2332" ca="1">BF2327*INDIRECT(BF2317)</f>
        <v>2500</v>
      </c>
      <c r="BG2332" s="76" cm="1">
        <f t="array" aca="1" ref="BG2332" ca="1">BG2327*INDIRECT(BG2317)</f>
        <v>2500</v>
      </c>
      <c r="BH2332" s="76" cm="1">
        <f t="array" aca="1" ref="BH2332" ca="1">BH2327*INDIRECT(BH2317)</f>
        <v>2500</v>
      </c>
      <c r="BI2332" s="76" cm="1">
        <f t="array" aca="1" ref="BI2332" ca="1">BI2327*INDIRECT(BI2317)</f>
        <v>2500</v>
      </c>
      <c r="BJ2332" s="76" cm="1">
        <f t="array" aca="1" ref="BJ2332" ca="1">BJ2327*INDIRECT(BJ2317)</f>
        <v>2500</v>
      </c>
      <c r="BK2332" s="76" cm="1">
        <f t="array" aca="1" ref="BK2332" ca="1">BK2327*INDIRECT(BK2317)</f>
        <v>2500</v>
      </c>
      <c r="BL2332" s="76" cm="1">
        <f t="array" aca="1" ref="BL2332" ca="1">BL2327*INDIRECT(BL2317)</f>
        <v>2500</v>
      </c>
      <c r="BM2332" s="76" cm="1">
        <f t="array" aca="1" ref="BM2332" ca="1">BM2327*INDIRECT(BM2317)</f>
        <v>2500</v>
      </c>
      <c r="BN2332" s="76" cm="1">
        <f t="array" aca="1" ref="BN2332" ca="1">BN2327*INDIRECT(BN2317)</f>
        <v>2500</v>
      </c>
      <c r="BO2332" s="76" cm="1">
        <f t="array" aca="1" ref="BO2332" ca="1">BO2327*INDIRECT(BO2317)</f>
        <v>2500</v>
      </c>
      <c r="BP2332" s="76" cm="1">
        <f t="array" aca="1" ref="BP2332" ca="1">BP2327*INDIRECT(BP2317)</f>
        <v>2500</v>
      </c>
      <c r="BQ2332" s="76" cm="1">
        <f t="array" aca="1" ref="BQ2332" ca="1">BQ2327*INDIRECT(BQ2317)</f>
        <v>2500</v>
      </c>
      <c r="BR2332" s="76" cm="1">
        <f t="array" aca="1" ref="BR2332" ca="1">BR2327*INDIRECT(BR2317)</f>
        <v>2500</v>
      </c>
      <c r="BS2332" s="76" cm="1">
        <f t="array" aca="1" ref="BS2332" ca="1">BS2327*INDIRECT(BS2317)</f>
        <v>2500</v>
      </c>
      <c r="BT2332" s="76" cm="1">
        <f t="array" aca="1" ref="BT2332" ca="1">BT2327*INDIRECT(BT2317)</f>
        <v>2500</v>
      </c>
      <c r="BU2332" s="76" cm="1">
        <f t="array" aca="1" ref="BU2332" ca="1">BU2327*INDIRECT(BU2317)</f>
        <v>2500</v>
      </c>
      <c r="BV2332" s="76" cm="1">
        <f t="array" aca="1" ref="BV2332" ca="1">BV2327*INDIRECT(BV2317)</f>
        <v>2500</v>
      </c>
      <c r="BW2332" s="76" cm="1">
        <f t="array" aca="1" ref="BW2332" ca="1">BW2327*INDIRECT(BW2317)</f>
        <v>2500</v>
      </c>
      <c r="BX2332" s="76" cm="1">
        <f t="array" aca="1" ref="BX2332" ca="1">BX2327*INDIRECT(BX2317)</f>
        <v>2500</v>
      </c>
      <c r="BY2332" s="76" cm="1">
        <f t="array" aca="1" ref="BY2332" ca="1">BY2327*INDIRECT(BY2317)</f>
        <v>2500</v>
      </c>
      <c r="BZ2332" s="76" cm="1">
        <f t="array" aca="1" ref="BZ2332" ca="1">BZ2327*INDIRECT(BZ2317)</f>
        <v>2500</v>
      </c>
      <c r="CA2332" s="76" cm="1">
        <f t="array" aca="1" ref="CA2332" ca="1">CA2327*INDIRECT(CA2317)</f>
        <v>2500</v>
      </c>
      <c r="CB2332" s="76" cm="1">
        <f t="array" aca="1" ref="CB2332" ca="1">CB2327*INDIRECT(CB2317)</f>
        <v>2500</v>
      </c>
      <c r="CC2332" s="76" cm="1">
        <f t="array" aca="1" ref="CC2332" ca="1">CC2327*INDIRECT(CC2317)</f>
        <v>2500</v>
      </c>
      <c r="CD2332" s="76" cm="1">
        <f t="array" aca="1" ref="CD2332" ca="1">CD2327*INDIRECT(CD2317)</f>
        <v>2500</v>
      </c>
      <c r="CE2332" s="76" cm="1">
        <f t="array" aca="1" ref="CE2332" ca="1">CE2327*INDIRECT(CE2317)</f>
        <v>2500</v>
      </c>
      <c r="CF2332" s="76" cm="1">
        <f t="array" aca="1" ref="CF2332" ca="1">CF2327*INDIRECT(CF2317)</f>
        <v>2500</v>
      </c>
      <c r="CG2332" s="76" cm="1">
        <f t="array" aca="1" ref="CG2332" ca="1">CG2327*INDIRECT(CG2317)</f>
        <v>2500</v>
      </c>
      <c r="CH2332" s="76" cm="1">
        <f t="array" aca="1" ref="CH2332" ca="1">CH2327*INDIRECT(CH2317)</f>
        <v>2500</v>
      </c>
      <c r="CI2332" s="76" cm="1">
        <f t="array" aca="1" ref="CI2332" ca="1">CI2327*INDIRECT(CI2317)</f>
        <v>2500</v>
      </c>
      <c r="CJ2332" s="76" cm="1">
        <f t="array" aca="1" ref="CJ2332" ca="1">CJ2327*INDIRECT(CJ2317)</f>
        <v>2500</v>
      </c>
      <c r="CK2332" s="76" cm="1">
        <f t="array" aca="1" ref="CK2332" ca="1">CK2327*INDIRECT(CK2317)</f>
        <v>2500</v>
      </c>
      <c r="CL2332" s="76" cm="1">
        <f t="array" aca="1" ref="CL2332" ca="1">CL2327*INDIRECT(CL2317)</f>
        <v>2500</v>
      </c>
    </row>
    <row r="2333" spans="2:90" x14ac:dyDescent="0.4">
      <c r="B2333" s="124"/>
      <c r="C2333" s="307"/>
      <c r="D2333" s="305" t="s">
        <v>518</v>
      </c>
      <c r="E2333" s="305" t="str">
        <f t="shared" si="2965"/>
        <v>2333 SPLIT-SV-VR</v>
      </c>
      <c r="G2333" s="307"/>
      <c r="H2333" s="12"/>
      <c r="I2333" s="60"/>
      <c r="J2333" s="60"/>
      <c r="K2333" s="12"/>
      <c r="L2333" s="12"/>
      <c r="M2333" s="12"/>
      <c r="N2333" s="12"/>
      <c r="O2333" s="12"/>
      <c r="P2333" s="12"/>
      <c r="R2333" s="13"/>
      <c r="S2333" s="76"/>
      <c r="T2333" s="76"/>
      <c r="U2333" s="76"/>
      <c r="V2333" s="76"/>
      <c r="W2333" s="76"/>
      <c r="X2333" s="76"/>
      <c r="Y2333" s="76"/>
      <c r="Z2333" s="76"/>
      <c r="AA2333" s="76"/>
      <c r="AB2333" s="76"/>
      <c r="AC2333" s="76"/>
      <c r="AD2333" s="76"/>
      <c r="AE2333" s="76"/>
      <c r="AF2333" s="76"/>
      <c r="AG2333" s="76"/>
      <c r="AH2333" s="76"/>
      <c r="AI2333" s="76"/>
      <c r="AJ2333" s="76"/>
      <c r="AK2333" s="76"/>
      <c r="AL2333" s="76"/>
      <c r="AM2333" s="76"/>
      <c r="AN2333" s="76"/>
      <c r="AO2333" s="76"/>
      <c r="AP2333" s="76"/>
      <c r="AQ2333" s="76"/>
      <c r="AR2333" s="76"/>
      <c r="AS2333" s="76"/>
      <c r="AT2333" s="76"/>
      <c r="AU2333" s="76"/>
      <c r="AV2333" s="76"/>
      <c r="AW2333" s="76"/>
      <c r="AX2333" s="76"/>
      <c r="AY2333" s="76"/>
      <c r="AZ2333" s="76"/>
      <c r="BA2333" s="76"/>
      <c r="BB2333" s="76"/>
      <c r="BC2333" s="76"/>
      <c r="BD2333" s="76"/>
      <c r="BE2333" s="76"/>
      <c r="BF2333" s="76"/>
      <c r="BG2333" s="76"/>
      <c r="BH2333" s="76"/>
      <c r="BI2333" s="76"/>
      <c r="BJ2333" s="76"/>
      <c r="BK2333" s="76"/>
      <c r="BL2333" s="76"/>
      <c r="BM2333" s="76"/>
      <c r="BN2333" s="76"/>
      <c r="BO2333" s="76"/>
      <c r="BP2333" s="76"/>
      <c r="BQ2333" s="76"/>
      <c r="BR2333" s="76"/>
      <c r="BS2333" s="76"/>
      <c r="BT2333" s="76"/>
      <c r="BU2333" s="76"/>
      <c r="BV2333" s="76"/>
      <c r="BW2333" s="76"/>
      <c r="BX2333" s="76"/>
      <c r="BY2333" s="76"/>
      <c r="BZ2333" s="76"/>
      <c r="CA2333" s="76"/>
      <c r="CB2333" s="76"/>
      <c r="CC2333" s="76"/>
      <c r="CD2333" s="76"/>
      <c r="CE2333" s="76"/>
      <c r="CF2333" s="76"/>
      <c r="CG2333" s="76"/>
      <c r="CH2333" s="76"/>
      <c r="CI2333" s="76"/>
      <c r="CJ2333" s="76"/>
      <c r="CK2333" s="76"/>
      <c r="CL2333" s="76"/>
    </row>
    <row r="2334" spans="2:90" x14ac:dyDescent="0.4">
      <c r="B2334" s="95" t="str">
        <f>"Price/"&amp;B2355&amp;":"</f>
        <v>Price/procedure:</v>
      </c>
      <c r="C2334" s="307"/>
      <c r="D2334" s="305" t="s">
        <v>518</v>
      </c>
      <c r="E2334" s="305" t="str">
        <f t="shared" si="2965"/>
        <v>2334 SPLIT-SV-VR</v>
      </c>
      <c r="G2334" s="307"/>
      <c r="H2334" s="12"/>
      <c r="I2334" s="60"/>
      <c r="J2334" s="60"/>
      <c r="K2334" s="12"/>
      <c r="L2334" s="12"/>
      <c r="M2334" s="12"/>
      <c r="N2334" s="12"/>
      <c r="O2334" s="12"/>
      <c r="P2334" s="12"/>
      <c r="R2334" s="13"/>
      <c r="S2334" s="76"/>
      <c r="T2334" s="76"/>
      <c r="U2334" s="76"/>
      <c r="V2334" s="76"/>
      <c r="W2334" s="76"/>
      <c r="X2334" s="76"/>
      <c r="Y2334" s="76"/>
      <c r="Z2334" s="76"/>
      <c r="AA2334" s="76"/>
      <c r="AB2334" s="76"/>
      <c r="AC2334" s="76"/>
      <c r="AD2334" s="76"/>
      <c r="AE2334" s="76"/>
      <c r="AF2334" s="76"/>
      <c r="AG2334" s="76"/>
      <c r="AH2334" s="76"/>
      <c r="AI2334" s="76"/>
      <c r="AJ2334" s="76"/>
      <c r="AK2334" s="76"/>
      <c r="AL2334" s="76"/>
      <c r="AM2334" s="76"/>
      <c r="AN2334" s="76"/>
      <c r="AO2334" s="76"/>
      <c r="AP2334" s="76"/>
      <c r="AQ2334" s="76"/>
      <c r="AR2334" s="76"/>
      <c r="AS2334" s="76"/>
      <c r="AT2334" s="76"/>
      <c r="AU2334" s="76"/>
      <c r="AV2334" s="76"/>
      <c r="AW2334" s="76"/>
      <c r="AX2334" s="76"/>
      <c r="AY2334" s="76"/>
      <c r="AZ2334" s="76"/>
      <c r="BA2334" s="76"/>
      <c r="BB2334" s="76"/>
      <c r="BC2334" s="76"/>
      <c r="BD2334" s="76"/>
      <c r="BE2334" s="76"/>
      <c r="BF2334" s="76"/>
      <c r="BG2334" s="76"/>
      <c r="BH2334" s="76"/>
      <c r="BI2334" s="76"/>
      <c r="BJ2334" s="76"/>
      <c r="BK2334" s="76"/>
      <c r="BL2334" s="76"/>
      <c r="BM2334" s="76"/>
      <c r="BN2334" s="76"/>
      <c r="BO2334" s="76"/>
      <c r="BP2334" s="76"/>
      <c r="BQ2334" s="76"/>
      <c r="BR2334" s="76"/>
      <c r="BS2334" s="76"/>
      <c r="BT2334" s="76"/>
      <c r="BU2334" s="76"/>
      <c r="BV2334" s="76"/>
      <c r="BW2334" s="76"/>
      <c r="BX2334" s="76"/>
      <c r="BY2334" s="76"/>
      <c r="BZ2334" s="76"/>
      <c r="CA2334" s="76"/>
      <c r="CB2334" s="76"/>
      <c r="CC2334" s="76"/>
      <c r="CD2334" s="76"/>
      <c r="CE2334" s="76"/>
      <c r="CF2334" s="76"/>
      <c r="CG2334" s="76"/>
      <c r="CH2334" s="76"/>
      <c r="CI2334" s="76"/>
      <c r="CJ2334" s="76"/>
      <c r="CK2334" s="76"/>
      <c r="CL2334" s="76"/>
    </row>
    <row r="2335" spans="2:90" x14ac:dyDescent="0.4">
      <c r="B2335" s="141" t="str">
        <f>B2326</f>
        <v>Product A</v>
      </c>
      <c r="C2335" s="307"/>
      <c r="D2335" s="305" t="s">
        <v>518</v>
      </c>
      <c r="E2335" s="305" t="str">
        <f t="shared" si="2965"/>
        <v>2335 SPLIT-SV-VR</v>
      </c>
      <c r="G2335" s="307"/>
      <c r="H2335" s="12"/>
      <c r="I2335" s="60"/>
      <c r="J2335" s="60"/>
      <c r="K2335" s="61">
        <v>100</v>
      </c>
      <c r="L2335" s="61">
        <v>100</v>
      </c>
      <c r="M2335" s="61">
        <v>100</v>
      </c>
      <c r="N2335" s="61">
        <v>100</v>
      </c>
      <c r="O2335" s="61">
        <v>100</v>
      </c>
      <c r="P2335" s="61">
        <v>100</v>
      </c>
      <c r="R2335" s="67"/>
      <c r="S2335" s="143" cm="1">
        <f t="array" ref="S2335">INDEX($K:$P,ROW(),MATCH(S$3,$K$2:$P$2,0))</f>
        <v>100</v>
      </c>
      <c r="T2335" s="143" cm="1">
        <f t="array" ref="T2335">INDEX($K:$P,ROW(),MATCH(T$3,$K$2:$P$2,0))</f>
        <v>100</v>
      </c>
      <c r="U2335" s="143" cm="1">
        <f t="array" ref="U2335">INDEX($K:$P,ROW(),MATCH(U$3,$K$2:$P$2,0))</f>
        <v>100</v>
      </c>
      <c r="V2335" s="143" cm="1">
        <f t="array" ref="V2335">INDEX($K:$P,ROW(),MATCH(V$3,$K$2:$P$2,0))</f>
        <v>100</v>
      </c>
      <c r="W2335" s="143" cm="1">
        <f t="array" ref="W2335">INDEX($K:$P,ROW(),MATCH(W$3,$K$2:$P$2,0))</f>
        <v>100</v>
      </c>
      <c r="X2335" s="143" cm="1">
        <f t="array" ref="X2335">INDEX($K:$P,ROW(),MATCH(X$3,$K$2:$P$2,0))</f>
        <v>100</v>
      </c>
      <c r="Y2335" s="143" cm="1">
        <f t="array" ref="Y2335">INDEX($K:$P,ROW(),MATCH(Y$3,$K$2:$P$2,0))</f>
        <v>100</v>
      </c>
      <c r="Z2335" s="143" cm="1">
        <f t="array" ref="Z2335">INDEX($K:$P,ROW(),MATCH(Z$3,$K$2:$P$2,0))</f>
        <v>100</v>
      </c>
      <c r="AA2335" s="143" cm="1">
        <f t="array" ref="AA2335">INDEX($K:$P,ROW(),MATCH(AA$3,$K$2:$P$2,0))</f>
        <v>100</v>
      </c>
      <c r="AB2335" s="143" cm="1">
        <f t="array" ref="AB2335">INDEX($K:$P,ROW(),MATCH(AB$3,$K$2:$P$2,0))</f>
        <v>100</v>
      </c>
      <c r="AC2335" s="143" cm="1">
        <f t="array" ref="AC2335">INDEX($K:$P,ROW(),MATCH(AC$3,$K$2:$P$2,0))</f>
        <v>100</v>
      </c>
      <c r="AD2335" s="143" cm="1">
        <f t="array" ref="AD2335">INDEX($K:$P,ROW(),MATCH(AD$3,$K$2:$P$2,0))</f>
        <v>100</v>
      </c>
      <c r="AE2335" s="143" cm="1">
        <f t="array" ref="AE2335">INDEX($K:$P,ROW(),MATCH(AE$3,$K$2:$P$2,0))</f>
        <v>100</v>
      </c>
      <c r="AF2335" s="143" cm="1">
        <f t="array" ref="AF2335">INDEX($K:$P,ROW(),MATCH(AF$3,$K$2:$P$2,0))</f>
        <v>100</v>
      </c>
      <c r="AG2335" s="143" cm="1">
        <f t="array" ref="AG2335">INDEX($K:$P,ROW(),MATCH(AG$3,$K$2:$P$2,0))</f>
        <v>100</v>
      </c>
      <c r="AH2335" s="143" cm="1">
        <f t="array" ref="AH2335">INDEX($K:$P,ROW(),MATCH(AH$3,$K$2:$P$2,0))</f>
        <v>100</v>
      </c>
      <c r="AI2335" s="143" cm="1">
        <f t="array" ref="AI2335">INDEX($K:$P,ROW(),MATCH(AI$3,$K$2:$P$2,0))</f>
        <v>100</v>
      </c>
      <c r="AJ2335" s="143" cm="1">
        <f t="array" ref="AJ2335">INDEX($K:$P,ROW(),MATCH(AJ$3,$K$2:$P$2,0))</f>
        <v>100</v>
      </c>
      <c r="AK2335" s="143" cm="1">
        <f t="array" ref="AK2335">INDEX($K:$P,ROW(),MATCH(AK$3,$K$2:$P$2,0))</f>
        <v>100</v>
      </c>
      <c r="AL2335" s="143" cm="1">
        <f t="array" ref="AL2335">INDEX($K:$P,ROW(),MATCH(AL$3,$K$2:$P$2,0))</f>
        <v>100</v>
      </c>
      <c r="AM2335" s="143" cm="1">
        <f t="array" ref="AM2335">INDEX($K:$P,ROW(),MATCH(AM$3,$K$2:$P$2,0))</f>
        <v>100</v>
      </c>
      <c r="AN2335" s="143" cm="1">
        <f t="array" ref="AN2335">INDEX($K:$P,ROW(),MATCH(AN$3,$K$2:$P$2,0))</f>
        <v>100</v>
      </c>
      <c r="AO2335" s="143" cm="1">
        <f t="array" ref="AO2335">INDEX($K:$P,ROW(),MATCH(AO$3,$K$2:$P$2,0))</f>
        <v>100</v>
      </c>
      <c r="AP2335" s="143" cm="1">
        <f t="array" ref="AP2335">INDEX($K:$P,ROW(),MATCH(AP$3,$K$2:$P$2,0))</f>
        <v>100</v>
      </c>
      <c r="AQ2335" s="143" cm="1">
        <f t="array" ref="AQ2335">INDEX($K:$P,ROW(),MATCH(AQ$3,$K$2:$P$2,0))</f>
        <v>100</v>
      </c>
      <c r="AR2335" s="143" cm="1">
        <f t="array" ref="AR2335">INDEX($K:$P,ROW(),MATCH(AR$3,$K$2:$P$2,0))</f>
        <v>100</v>
      </c>
      <c r="AS2335" s="143" cm="1">
        <f t="array" ref="AS2335">INDEX($K:$P,ROW(),MATCH(AS$3,$K$2:$P$2,0))</f>
        <v>100</v>
      </c>
      <c r="AT2335" s="143" cm="1">
        <f t="array" ref="AT2335">INDEX($K:$P,ROW(),MATCH(AT$3,$K$2:$P$2,0))</f>
        <v>100</v>
      </c>
      <c r="AU2335" s="143" cm="1">
        <f t="array" ref="AU2335">INDEX($K:$P,ROW(),MATCH(AU$3,$K$2:$P$2,0))</f>
        <v>100</v>
      </c>
      <c r="AV2335" s="143" cm="1">
        <f t="array" ref="AV2335">INDEX($K:$P,ROW(),MATCH(AV$3,$K$2:$P$2,0))</f>
        <v>100</v>
      </c>
      <c r="AW2335" s="143" cm="1">
        <f t="array" ref="AW2335">INDEX($K:$P,ROW(),MATCH(AW$3,$K$2:$P$2,0))</f>
        <v>100</v>
      </c>
      <c r="AX2335" s="143" cm="1">
        <f t="array" ref="AX2335">INDEX($K:$P,ROW(),MATCH(AX$3,$K$2:$P$2,0))</f>
        <v>100</v>
      </c>
      <c r="AY2335" s="143" cm="1">
        <f t="array" ref="AY2335">INDEX($K:$P,ROW(),MATCH(AY$3,$K$2:$P$2,0))</f>
        <v>100</v>
      </c>
      <c r="AZ2335" s="143" cm="1">
        <f t="array" ref="AZ2335">INDEX($K:$P,ROW(),MATCH(AZ$3,$K$2:$P$2,0))</f>
        <v>100</v>
      </c>
      <c r="BA2335" s="143" cm="1">
        <f t="array" ref="BA2335">INDEX($K:$P,ROW(),MATCH(BA$3,$K$2:$P$2,0))</f>
        <v>100</v>
      </c>
      <c r="BB2335" s="143" cm="1">
        <f t="array" ref="BB2335">INDEX($K:$P,ROW(),MATCH(BB$3,$K$2:$P$2,0))</f>
        <v>100</v>
      </c>
      <c r="BC2335" s="143" cm="1">
        <f t="array" ref="BC2335">INDEX($K:$P,ROW(),MATCH(BC$3,$K$2:$P$2,0))</f>
        <v>100</v>
      </c>
      <c r="BD2335" s="143" cm="1">
        <f t="array" ref="BD2335">INDEX($K:$P,ROW(),MATCH(BD$3,$K$2:$P$2,0))</f>
        <v>100</v>
      </c>
      <c r="BE2335" s="143" cm="1">
        <f t="array" ref="BE2335">INDEX($K:$P,ROW(),MATCH(BE$3,$K$2:$P$2,0))</f>
        <v>100</v>
      </c>
      <c r="BF2335" s="143" cm="1">
        <f t="array" ref="BF2335">INDEX($K:$P,ROW(),MATCH(BF$3,$K$2:$P$2,0))</f>
        <v>100</v>
      </c>
      <c r="BG2335" s="143" cm="1">
        <f t="array" ref="BG2335">INDEX($K:$P,ROW(),MATCH(BG$3,$K$2:$P$2,0))</f>
        <v>100</v>
      </c>
      <c r="BH2335" s="143" cm="1">
        <f t="array" ref="BH2335">INDEX($K:$P,ROW(),MATCH(BH$3,$K$2:$P$2,0))</f>
        <v>100</v>
      </c>
      <c r="BI2335" s="143" cm="1">
        <f t="array" ref="BI2335">INDEX($K:$P,ROW(),MATCH(BI$3,$K$2:$P$2,0))</f>
        <v>100</v>
      </c>
      <c r="BJ2335" s="143" cm="1">
        <f t="array" ref="BJ2335">INDEX($K:$P,ROW(),MATCH(BJ$3,$K$2:$P$2,0))</f>
        <v>100</v>
      </c>
      <c r="BK2335" s="143" cm="1">
        <f t="array" ref="BK2335">INDEX($K:$P,ROW(),MATCH(BK$3,$K$2:$P$2,0))</f>
        <v>100</v>
      </c>
      <c r="BL2335" s="143" cm="1">
        <f t="array" ref="BL2335">INDEX($K:$P,ROW(),MATCH(BL$3,$K$2:$P$2,0))</f>
        <v>100</v>
      </c>
      <c r="BM2335" s="143" cm="1">
        <f t="array" ref="BM2335">INDEX($K:$P,ROW(),MATCH(BM$3,$K$2:$P$2,0))</f>
        <v>100</v>
      </c>
      <c r="BN2335" s="143" cm="1">
        <f t="array" ref="BN2335">INDEX($K:$P,ROW(),MATCH(BN$3,$K$2:$P$2,0))</f>
        <v>100</v>
      </c>
      <c r="BO2335" s="143" cm="1">
        <f t="array" ref="BO2335">INDEX($K:$P,ROW(),MATCH(BO$3,$K$2:$P$2,0))</f>
        <v>100</v>
      </c>
      <c r="BP2335" s="143" cm="1">
        <f t="array" ref="BP2335">INDEX($K:$P,ROW(),MATCH(BP$3,$K$2:$P$2,0))</f>
        <v>100</v>
      </c>
      <c r="BQ2335" s="143" cm="1">
        <f t="array" ref="BQ2335">INDEX($K:$P,ROW(),MATCH(BQ$3,$K$2:$P$2,0))</f>
        <v>100</v>
      </c>
      <c r="BR2335" s="143" cm="1">
        <f t="array" ref="BR2335">INDEX($K:$P,ROW(),MATCH(BR$3,$K$2:$P$2,0))</f>
        <v>100</v>
      </c>
      <c r="BS2335" s="143" cm="1">
        <f t="array" ref="BS2335">INDEX($K:$P,ROW(),MATCH(BS$3,$K$2:$P$2,0))</f>
        <v>100</v>
      </c>
      <c r="BT2335" s="143" cm="1">
        <f t="array" ref="BT2335">INDEX($K:$P,ROW(),MATCH(BT$3,$K$2:$P$2,0))</f>
        <v>100</v>
      </c>
      <c r="BU2335" s="143" cm="1">
        <f t="array" ref="BU2335">INDEX($K:$P,ROW(),MATCH(BU$3,$K$2:$P$2,0))</f>
        <v>100</v>
      </c>
      <c r="BV2335" s="143" cm="1">
        <f t="array" ref="BV2335">INDEX($K:$P,ROW(),MATCH(BV$3,$K$2:$P$2,0))</f>
        <v>100</v>
      </c>
      <c r="BW2335" s="143" cm="1">
        <f t="array" ref="BW2335">INDEX($K:$P,ROW(),MATCH(BW$3,$K$2:$P$2,0))</f>
        <v>100</v>
      </c>
      <c r="BX2335" s="143" cm="1">
        <f t="array" ref="BX2335">INDEX($K:$P,ROW(),MATCH(BX$3,$K$2:$P$2,0))</f>
        <v>100</v>
      </c>
      <c r="BY2335" s="143" cm="1">
        <f t="array" ref="BY2335">INDEX($K:$P,ROW(),MATCH(BY$3,$K$2:$P$2,0))</f>
        <v>100</v>
      </c>
      <c r="BZ2335" s="143" cm="1">
        <f t="array" ref="BZ2335">INDEX($K:$P,ROW(),MATCH(BZ$3,$K$2:$P$2,0))</f>
        <v>100</v>
      </c>
      <c r="CA2335" s="143" cm="1">
        <f t="array" ref="CA2335">INDEX($K:$P,ROW(),MATCH(CA$3,$K$2:$P$2,0))</f>
        <v>100</v>
      </c>
      <c r="CB2335" s="143" cm="1">
        <f t="array" ref="CB2335">INDEX($K:$P,ROW(),MATCH(CB$3,$K$2:$P$2,0))</f>
        <v>100</v>
      </c>
      <c r="CC2335" s="143" cm="1">
        <f t="array" ref="CC2335">INDEX($K:$P,ROW(),MATCH(CC$3,$K$2:$P$2,0))</f>
        <v>100</v>
      </c>
      <c r="CD2335" s="143" cm="1">
        <f t="array" ref="CD2335">INDEX($K:$P,ROW(),MATCH(CD$3,$K$2:$P$2,0))</f>
        <v>100</v>
      </c>
      <c r="CE2335" s="143" cm="1">
        <f t="array" ref="CE2335">INDEX($K:$P,ROW(),MATCH(CE$3,$K$2:$P$2,0))</f>
        <v>100</v>
      </c>
      <c r="CF2335" s="143" cm="1">
        <f t="array" ref="CF2335">INDEX($K:$P,ROW(),MATCH(CF$3,$K$2:$P$2,0))</f>
        <v>100</v>
      </c>
      <c r="CG2335" s="143" cm="1">
        <f t="array" ref="CG2335">INDEX($K:$P,ROW(),MATCH(CG$3,$K$2:$P$2,0))</f>
        <v>100</v>
      </c>
      <c r="CH2335" s="143" cm="1">
        <f t="array" ref="CH2335">INDEX($K:$P,ROW(),MATCH(CH$3,$K$2:$P$2,0))</f>
        <v>100</v>
      </c>
      <c r="CI2335" s="143" cm="1">
        <f t="array" ref="CI2335">INDEX($K:$P,ROW(),MATCH(CI$3,$K$2:$P$2,0))</f>
        <v>100</v>
      </c>
      <c r="CJ2335" s="143" cm="1">
        <f t="array" ref="CJ2335">INDEX($K:$P,ROW(),MATCH(CJ$3,$K$2:$P$2,0))</f>
        <v>100</v>
      </c>
      <c r="CK2335" s="143" cm="1">
        <f t="array" ref="CK2335">INDEX($K:$P,ROW(),MATCH(CK$3,$K$2:$P$2,0))</f>
        <v>100</v>
      </c>
      <c r="CL2335" s="143" cm="1">
        <f t="array" ref="CL2335">INDEX($K:$P,ROW(),MATCH(CL$3,$K$2:$P$2,0))</f>
        <v>100</v>
      </c>
    </row>
    <row r="2336" spans="2:90" x14ac:dyDescent="0.4">
      <c r="B2336" s="141" t="str">
        <f>B2327</f>
        <v>Product B</v>
      </c>
      <c r="C2336" s="307"/>
      <c r="D2336" s="305" t="s">
        <v>518</v>
      </c>
      <c r="E2336" s="305" t="str">
        <f t="shared" si="2965"/>
        <v>2336 SPLIT-SV-VR</v>
      </c>
      <c r="G2336" s="307"/>
      <c r="H2336" s="12"/>
      <c r="I2336" s="60"/>
      <c r="J2336" s="60"/>
      <c r="K2336" s="61">
        <v>200</v>
      </c>
      <c r="L2336" s="61">
        <v>200</v>
      </c>
      <c r="M2336" s="61">
        <v>200</v>
      </c>
      <c r="N2336" s="61">
        <v>200</v>
      </c>
      <c r="O2336" s="61">
        <v>200</v>
      </c>
      <c r="P2336" s="61">
        <v>200</v>
      </c>
      <c r="R2336" s="13"/>
      <c r="S2336" s="143" cm="1">
        <f t="array" ref="S2336">INDEX($K:$P,ROW(),MATCH(S$3,$K$2:$P$2,0))</f>
        <v>200</v>
      </c>
      <c r="T2336" s="143" cm="1">
        <f t="array" ref="T2336">INDEX($K:$P,ROW(),MATCH(T$3,$K$2:$P$2,0))</f>
        <v>200</v>
      </c>
      <c r="U2336" s="143" cm="1">
        <f t="array" ref="U2336">INDEX($K:$P,ROW(),MATCH(U$3,$K$2:$P$2,0))</f>
        <v>200</v>
      </c>
      <c r="V2336" s="143" cm="1">
        <f t="array" ref="V2336">INDEX($K:$P,ROW(),MATCH(V$3,$K$2:$P$2,0))</f>
        <v>200</v>
      </c>
      <c r="W2336" s="143" cm="1">
        <f t="array" ref="W2336">INDEX($K:$P,ROW(),MATCH(W$3,$K$2:$P$2,0))</f>
        <v>200</v>
      </c>
      <c r="X2336" s="143" cm="1">
        <f t="array" ref="X2336">INDEX($K:$P,ROW(),MATCH(X$3,$K$2:$P$2,0))</f>
        <v>200</v>
      </c>
      <c r="Y2336" s="143" cm="1">
        <f t="array" ref="Y2336">INDEX($K:$P,ROW(),MATCH(Y$3,$K$2:$P$2,0))</f>
        <v>200</v>
      </c>
      <c r="Z2336" s="143" cm="1">
        <f t="array" ref="Z2336">INDEX($K:$P,ROW(),MATCH(Z$3,$K$2:$P$2,0))</f>
        <v>200</v>
      </c>
      <c r="AA2336" s="143" cm="1">
        <f t="array" ref="AA2336">INDEX($K:$P,ROW(),MATCH(AA$3,$K$2:$P$2,0))</f>
        <v>200</v>
      </c>
      <c r="AB2336" s="143" cm="1">
        <f t="array" ref="AB2336">INDEX($K:$P,ROW(),MATCH(AB$3,$K$2:$P$2,0))</f>
        <v>200</v>
      </c>
      <c r="AC2336" s="143" cm="1">
        <f t="array" ref="AC2336">INDEX($K:$P,ROW(),MATCH(AC$3,$K$2:$P$2,0))</f>
        <v>200</v>
      </c>
      <c r="AD2336" s="143" cm="1">
        <f t="array" ref="AD2336">INDEX($K:$P,ROW(),MATCH(AD$3,$K$2:$P$2,0))</f>
        <v>200</v>
      </c>
      <c r="AE2336" s="143" cm="1">
        <f t="array" ref="AE2336">INDEX($K:$P,ROW(),MATCH(AE$3,$K$2:$P$2,0))</f>
        <v>200</v>
      </c>
      <c r="AF2336" s="143" cm="1">
        <f t="array" ref="AF2336">INDEX($K:$P,ROW(),MATCH(AF$3,$K$2:$P$2,0))</f>
        <v>200</v>
      </c>
      <c r="AG2336" s="143" cm="1">
        <f t="array" ref="AG2336">INDEX($K:$P,ROW(),MATCH(AG$3,$K$2:$P$2,0))</f>
        <v>200</v>
      </c>
      <c r="AH2336" s="143" cm="1">
        <f t="array" ref="AH2336">INDEX($K:$P,ROW(),MATCH(AH$3,$K$2:$P$2,0))</f>
        <v>200</v>
      </c>
      <c r="AI2336" s="143" cm="1">
        <f t="array" ref="AI2336">INDEX($K:$P,ROW(),MATCH(AI$3,$K$2:$P$2,0))</f>
        <v>200</v>
      </c>
      <c r="AJ2336" s="143" cm="1">
        <f t="array" ref="AJ2336">INDEX($K:$P,ROW(),MATCH(AJ$3,$K$2:$P$2,0))</f>
        <v>200</v>
      </c>
      <c r="AK2336" s="143" cm="1">
        <f t="array" ref="AK2336">INDEX($K:$P,ROW(),MATCH(AK$3,$K$2:$P$2,0))</f>
        <v>200</v>
      </c>
      <c r="AL2336" s="143" cm="1">
        <f t="array" ref="AL2336">INDEX($K:$P,ROW(),MATCH(AL$3,$K$2:$P$2,0))</f>
        <v>200</v>
      </c>
      <c r="AM2336" s="143" cm="1">
        <f t="array" ref="AM2336">INDEX($K:$P,ROW(),MATCH(AM$3,$K$2:$P$2,0))</f>
        <v>200</v>
      </c>
      <c r="AN2336" s="143" cm="1">
        <f t="array" ref="AN2336">INDEX($K:$P,ROW(),MATCH(AN$3,$K$2:$P$2,0))</f>
        <v>200</v>
      </c>
      <c r="AO2336" s="143" cm="1">
        <f t="array" ref="AO2336">INDEX($K:$P,ROW(),MATCH(AO$3,$K$2:$P$2,0))</f>
        <v>200</v>
      </c>
      <c r="AP2336" s="143" cm="1">
        <f t="array" ref="AP2336">INDEX($K:$P,ROW(),MATCH(AP$3,$K$2:$P$2,0))</f>
        <v>200</v>
      </c>
      <c r="AQ2336" s="143" cm="1">
        <f t="array" ref="AQ2336">INDEX($K:$P,ROW(),MATCH(AQ$3,$K$2:$P$2,0))</f>
        <v>200</v>
      </c>
      <c r="AR2336" s="143" cm="1">
        <f t="array" ref="AR2336">INDEX($K:$P,ROW(),MATCH(AR$3,$K$2:$P$2,0))</f>
        <v>200</v>
      </c>
      <c r="AS2336" s="143" cm="1">
        <f t="array" ref="AS2336">INDEX($K:$P,ROW(),MATCH(AS$3,$K$2:$P$2,0))</f>
        <v>200</v>
      </c>
      <c r="AT2336" s="143" cm="1">
        <f t="array" ref="AT2336">INDEX($K:$P,ROW(),MATCH(AT$3,$K$2:$P$2,0))</f>
        <v>200</v>
      </c>
      <c r="AU2336" s="143" cm="1">
        <f t="array" ref="AU2336">INDEX($K:$P,ROW(),MATCH(AU$3,$K$2:$P$2,0))</f>
        <v>200</v>
      </c>
      <c r="AV2336" s="143" cm="1">
        <f t="array" ref="AV2336">INDEX($K:$P,ROW(),MATCH(AV$3,$K$2:$P$2,0))</f>
        <v>200</v>
      </c>
      <c r="AW2336" s="143" cm="1">
        <f t="array" ref="AW2336">INDEX($K:$P,ROW(),MATCH(AW$3,$K$2:$P$2,0))</f>
        <v>200</v>
      </c>
      <c r="AX2336" s="143" cm="1">
        <f t="array" ref="AX2336">INDEX($K:$P,ROW(),MATCH(AX$3,$K$2:$P$2,0))</f>
        <v>200</v>
      </c>
      <c r="AY2336" s="143" cm="1">
        <f t="array" ref="AY2336">INDEX($K:$P,ROW(),MATCH(AY$3,$K$2:$P$2,0))</f>
        <v>200</v>
      </c>
      <c r="AZ2336" s="143" cm="1">
        <f t="array" ref="AZ2336">INDEX($K:$P,ROW(),MATCH(AZ$3,$K$2:$P$2,0))</f>
        <v>200</v>
      </c>
      <c r="BA2336" s="143" cm="1">
        <f t="array" ref="BA2336">INDEX($K:$P,ROW(),MATCH(BA$3,$K$2:$P$2,0))</f>
        <v>200</v>
      </c>
      <c r="BB2336" s="143" cm="1">
        <f t="array" ref="BB2336">INDEX($K:$P,ROW(),MATCH(BB$3,$K$2:$P$2,0))</f>
        <v>200</v>
      </c>
      <c r="BC2336" s="143" cm="1">
        <f t="array" ref="BC2336">INDEX($K:$P,ROW(),MATCH(BC$3,$K$2:$P$2,0))</f>
        <v>200</v>
      </c>
      <c r="BD2336" s="143" cm="1">
        <f t="array" ref="BD2336">INDEX($K:$P,ROW(),MATCH(BD$3,$K$2:$P$2,0))</f>
        <v>200</v>
      </c>
      <c r="BE2336" s="143" cm="1">
        <f t="array" ref="BE2336">INDEX($K:$P,ROW(),MATCH(BE$3,$K$2:$P$2,0))</f>
        <v>200</v>
      </c>
      <c r="BF2336" s="143" cm="1">
        <f t="array" ref="BF2336">INDEX($K:$P,ROW(),MATCH(BF$3,$K$2:$P$2,0))</f>
        <v>200</v>
      </c>
      <c r="BG2336" s="143" cm="1">
        <f t="array" ref="BG2336">INDEX($K:$P,ROW(),MATCH(BG$3,$K$2:$P$2,0))</f>
        <v>200</v>
      </c>
      <c r="BH2336" s="143" cm="1">
        <f t="array" ref="BH2336">INDEX($K:$P,ROW(),MATCH(BH$3,$K$2:$P$2,0))</f>
        <v>200</v>
      </c>
      <c r="BI2336" s="143" cm="1">
        <f t="array" ref="BI2336">INDEX($K:$P,ROW(),MATCH(BI$3,$K$2:$P$2,0))</f>
        <v>200</v>
      </c>
      <c r="BJ2336" s="143" cm="1">
        <f t="array" ref="BJ2336">INDEX($K:$P,ROW(),MATCH(BJ$3,$K$2:$P$2,0))</f>
        <v>200</v>
      </c>
      <c r="BK2336" s="143" cm="1">
        <f t="array" ref="BK2336">INDEX($K:$P,ROW(),MATCH(BK$3,$K$2:$P$2,0))</f>
        <v>200</v>
      </c>
      <c r="BL2336" s="143" cm="1">
        <f t="array" ref="BL2336">INDEX($K:$P,ROW(),MATCH(BL$3,$K$2:$P$2,0))</f>
        <v>200</v>
      </c>
      <c r="BM2336" s="143" cm="1">
        <f t="array" ref="BM2336">INDEX($K:$P,ROW(),MATCH(BM$3,$K$2:$P$2,0))</f>
        <v>200</v>
      </c>
      <c r="BN2336" s="143" cm="1">
        <f t="array" ref="BN2336">INDEX($K:$P,ROW(),MATCH(BN$3,$K$2:$P$2,0))</f>
        <v>200</v>
      </c>
      <c r="BO2336" s="143" cm="1">
        <f t="array" ref="BO2336">INDEX($K:$P,ROW(),MATCH(BO$3,$K$2:$P$2,0))</f>
        <v>200</v>
      </c>
      <c r="BP2336" s="143" cm="1">
        <f t="array" ref="BP2336">INDEX($K:$P,ROW(),MATCH(BP$3,$K$2:$P$2,0))</f>
        <v>200</v>
      </c>
      <c r="BQ2336" s="143" cm="1">
        <f t="array" ref="BQ2336">INDEX($K:$P,ROW(),MATCH(BQ$3,$K$2:$P$2,0))</f>
        <v>200</v>
      </c>
      <c r="BR2336" s="143" cm="1">
        <f t="array" ref="BR2336">INDEX($K:$P,ROW(),MATCH(BR$3,$K$2:$P$2,0))</f>
        <v>200</v>
      </c>
      <c r="BS2336" s="143" cm="1">
        <f t="array" ref="BS2336">INDEX($K:$P,ROW(),MATCH(BS$3,$K$2:$P$2,0))</f>
        <v>200</v>
      </c>
      <c r="BT2336" s="143" cm="1">
        <f t="array" ref="BT2336">INDEX($K:$P,ROW(),MATCH(BT$3,$K$2:$P$2,0))</f>
        <v>200</v>
      </c>
      <c r="BU2336" s="143" cm="1">
        <f t="array" ref="BU2336">INDEX($K:$P,ROW(),MATCH(BU$3,$K$2:$P$2,0))</f>
        <v>200</v>
      </c>
      <c r="BV2336" s="143" cm="1">
        <f t="array" ref="BV2336">INDEX($K:$P,ROW(),MATCH(BV$3,$K$2:$P$2,0))</f>
        <v>200</v>
      </c>
      <c r="BW2336" s="143" cm="1">
        <f t="array" ref="BW2336">INDEX($K:$P,ROW(),MATCH(BW$3,$K$2:$P$2,0))</f>
        <v>200</v>
      </c>
      <c r="BX2336" s="143" cm="1">
        <f t="array" ref="BX2336">INDEX($K:$P,ROW(),MATCH(BX$3,$K$2:$P$2,0))</f>
        <v>200</v>
      </c>
      <c r="BY2336" s="143" cm="1">
        <f t="array" ref="BY2336">INDEX($K:$P,ROW(),MATCH(BY$3,$K$2:$P$2,0))</f>
        <v>200</v>
      </c>
      <c r="BZ2336" s="143" cm="1">
        <f t="array" ref="BZ2336">INDEX($K:$P,ROW(),MATCH(BZ$3,$K$2:$P$2,0))</f>
        <v>200</v>
      </c>
      <c r="CA2336" s="143" cm="1">
        <f t="array" ref="CA2336">INDEX($K:$P,ROW(),MATCH(CA$3,$K$2:$P$2,0))</f>
        <v>200</v>
      </c>
      <c r="CB2336" s="143" cm="1">
        <f t="array" ref="CB2336">INDEX($K:$P,ROW(),MATCH(CB$3,$K$2:$P$2,0))</f>
        <v>200</v>
      </c>
      <c r="CC2336" s="143" cm="1">
        <f t="array" ref="CC2336">INDEX($K:$P,ROW(),MATCH(CC$3,$K$2:$P$2,0))</f>
        <v>200</v>
      </c>
      <c r="CD2336" s="143" cm="1">
        <f t="array" ref="CD2336">INDEX($K:$P,ROW(),MATCH(CD$3,$K$2:$P$2,0))</f>
        <v>200</v>
      </c>
      <c r="CE2336" s="143" cm="1">
        <f t="array" ref="CE2336">INDEX($K:$P,ROW(),MATCH(CE$3,$K$2:$P$2,0))</f>
        <v>200</v>
      </c>
      <c r="CF2336" s="143" cm="1">
        <f t="array" ref="CF2336">INDEX($K:$P,ROW(),MATCH(CF$3,$K$2:$P$2,0))</f>
        <v>200</v>
      </c>
      <c r="CG2336" s="143" cm="1">
        <f t="array" ref="CG2336">INDEX($K:$P,ROW(),MATCH(CG$3,$K$2:$P$2,0))</f>
        <v>200</v>
      </c>
      <c r="CH2336" s="143" cm="1">
        <f t="array" ref="CH2336">INDEX($K:$P,ROW(),MATCH(CH$3,$K$2:$P$2,0))</f>
        <v>200</v>
      </c>
      <c r="CI2336" s="143" cm="1">
        <f t="array" ref="CI2336">INDEX($K:$P,ROW(),MATCH(CI$3,$K$2:$P$2,0))</f>
        <v>200</v>
      </c>
      <c r="CJ2336" s="143" cm="1">
        <f t="array" ref="CJ2336">INDEX($K:$P,ROW(),MATCH(CJ$3,$K$2:$P$2,0))</f>
        <v>200</v>
      </c>
      <c r="CK2336" s="143" cm="1">
        <f t="array" ref="CK2336">INDEX($K:$P,ROW(),MATCH(CK$3,$K$2:$P$2,0))</f>
        <v>200</v>
      </c>
      <c r="CL2336" s="143" cm="1">
        <f t="array" ref="CL2336">INDEX($K:$P,ROW(),MATCH(CL$3,$K$2:$P$2,0))</f>
        <v>200</v>
      </c>
    </row>
    <row r="2337" spans="2:90" x14ac:dyDescent="0.4">
      <c r="B2337" s="95"/>
      <c r="C2337" s="307"/>
      <c r="D2337" s="305" t="s">
        <v>518</v>
      </c>
      <c r="E2337" s="305" t="str">
        <f t="shared" si="2965"/>
        <v>2337 SPLIT-SV-VR</v>
      </c>
      <c r="G2337" s="307"/>
      <c r="H2337" s="12"/>
      <c r="I2337" s="60"/>
      <c r="J2337" s="60"/>
      <c r="K2337" s="12"/>
      <c r="L2337" s="12"/>
      <c r="M2337" s="12"/>
      <c r="N2337" s="12"/>
      <c r="O2337" s="12"/>
      <c r="P2337" s="12"/>
      <c r="R2337" s="13"/>
      <c r="S2337" s="76"/>
      <c r="T2337" s="76"/>
      <c r="U2337" s="76"/>
      <c r="V2337" s="76"/>
      <c r="W2337" s="76"/>
      <c r="X2337" s="76"/>
      <c r="Y2337" s="76"/>
      <c r="Z2337" s="76"/>
      <c r="AA2337" s="76"/>
      <c r="AB2337" s="76"/>
      <c r="AC2337" s="76"/>
      <c r="AD2337" s="76"/>
      <c r="AE2337" s="76"/>
      <c r="AF2337" s="76"/>
      <c r="AG2337" s="76"/>
      <c r="AH2337" s="76"/>
      <c r="AI2337" s="76"/>
      <c r="AJ2337" s="76"/>
      <c r="AK2337" s="76"/>
      <c r="AL2337" s="76"/>
      <c r="AM2337" s="76"/>
      <c r="AN2337" s="76"/>
      <c r="AO2337" s="76"/>
      <c r="AP2337" s="76"/>
      <c r="AQ2337" s="76"/>
      <c r="AR2337" s="76"/>
      <c r="AS2337" s="76"/>
      <c r="AT2337" s="76"/>
      <c r="AU2337" s="76"/>
      <c r="AV2337" s="76"/>
      <c r="AW2337" s="76"/>
      <c r="AX2337" s="76"/>
      <c r="AY2337" s="76"/>
      <c r="AZ2337" s="76"/>
      <c r="BA2337" s="76"/>
      <c r="BB2337" s="76"/>
      <c r="BC2337" s="76"/>
      <c r="BD2337" s="76"/>
      <c r="BE2337" s="76"/>
      <c r="BF2337" s="76"/>
      <c r="BG2337" s="76"/>
      <c r="BH2337" s="76"/>
      <c r="BI2337" s="76"/>
      <c r="BJ2337" s="76"/>
      <c r="BK2337" s="76"/>
      <c r="BL2337" s="76"/>
      <c r="BM2337" s="76"/>
      <c r="BN2337" s="76"/>
      <c r="BO2337" s="76"/>
      <c r="BP2337" s="76"/>
      <c r="BQ2337" s="76"/>
      <c r="BR2337" s="76"/>
      <c r="BS2337" s="76"/>
      <c r="BT2337" s="76"/>
      <c r="BU2337" s="76"/>
      <c r="BV2337" s="76"/>
      <c r="BW2337" s="76"/>
      <c r="BX2337" s="76"/>
      <c r="BY2337" s="76"/>
      <c r="BZ2337" s="76"/>
      <c r="CA2337" s="76"/>
      <c r="CB2337" s="76"/>
      <c r="CC2337" s="76"/>
      <c r="CD2337" s="76"/>
      <c r="CE2337" s="76"/>
      <c r="CF2337" s="76"/>
      <c r="CG2337" s="76"/>
      <c r="CH2337" s="76"/>
      <c r="CI2337" s="76"/>
      <c r="CJ2337" s="76"/>
      <c r="CK2337" s="76"/>
      <c r="CL2337" s="76"/>
    </row>
    <row r="2338" spans="2:90" x14ac:dyDescent="0.4">
      <c r="B2338" s="95" t="s">
        <v>241</v>
      </c>
      <c r="C2338" s="307"/>
      <c r="D2338" s="305" t="s">
        <v>518</v>
      </c>
      <c r="E2338" s="305" t="str">
        <f t="shared" si="2965"/>
        <v>2338 SPLIT-SV-VR</v>
      </c>
      <c r="G2338" s="307"/>
      <c r="H2338" s="12"/>
      <c r="I2338" s="60"/>
      <c r="J2338" s="60"/>
      <c r="K2338" s="12"/>
      <c r="L2338" s="12"/>
      <c r="M2338" s="12"/>
      <c r="N2338" s="12"/>
      <c r="O2338" s="12"/>
      <c r="P2338" s="12"/>
      <c r="R2338" s="13"/>
      <c r="S2338" s="76"/>
      <c r="T2338" s="76"/>
      <c r="U2338" s="76"/>
      <c r="V2338" s="76"/>
      <c r="W2338" s="76"/>
      <c r="X2338" s="76"/>
      <c r="Y2338" s="76"/>
      <c r="Z2338" s="76"/>
      <c r="AA2338" s="76"/>
      <c r="AB2338" s="76"/>
      <c r="AC2338" s="76"/>
      <c r="AD2338" s="76"/>
      <c r="AE2338" s="76"/>
      <c r="AF2338" s="76"/>
      <c r="AG2338" s="76"/>
      <c r="AH2338" s="76"/>
      <c r="AI2338" s="76"/>
      <c r="AJ2338" s="76"/>
      <c r="AK2338" s="76"/>
      <c r="AL2338" s="76"/>
      <c r="AM2338" s="76"/>
      <c r="AN2338" s="76"/>
      <c r="AO2338" s="76"/>
      <c r="AP2338" s="76"/>
      <c r="AQ2338" s="76"/>
      <c r="AR2338" s="76"/>
      <c r="AS2338" s="76"/>
      <c r="AT2338" s="76"/>
      <c r="AU2338" s="76"/>
      <c r="AV2338" s="76"/>
      <c r="AW2338" s="76"/>
      <c r="AX2338" s="76"/>
      <c r="AY2338" s="76"/>
      <c r="AZ2338" s="76"/>
      <c r="BA2338" s="76"/>
      <c r="BB2338" s="76"/>
      <c r="BC2338" s="76"/>
      <c r="BD2338" s="76"/>
      <c r="BE2338" s="76"/>
      <c r="BF2338" s="76"/>
      <c r="BG2338" s="76"/>
      <c r="BH2338" s="76"/>
      <c r="BI2338" s="76"/>
      <c r="BJ2338" s="76"/>
      <c r="BK2338" s="76"/>
      <c r="BL2338" s="76"/>
      <c r="BM2338" s="76"/>
      <c r="BN2338" s="76"/>
      <c r="BO2338" s="76"/>
      <c r="BP2338" s="76"/>
      <c r="BQ2338" s="76"/>
      <c r="BR2338" s="76"/>
      <c r="BS2338" s="76"/>
      <c r="BT2338" s="76"/>
      <c r="BU2338" s="76"/>
      <c r="BV2338" s="76"/>
      <c r="BW2338" s="76"/>
      <c r="BX2338" s="76"/>
      <c r="BY2338" s="76"/>
      <c r="BZ2338" s="76"/>
      <c r="CA2338" s="76"/>
      <c r="CB2338" s="76"/>
      <c r="CC2338" s="76"/>
      <c r="CD2338" s="76"/>
      <c r="CE2338" s="76"/>
      <c r="CF2338" s="76"/>
      <c r="CG2338" s="76"/>
      <c r="CH2338" s="76"/>
      <c r="CI2338" s="76"/>
      <c r="CJ2338" s="76"/>
      <c r="CK2338" s="76"/>
      <c r="CL2338" s="76"/>
    </row>
    <row r="2339" spans="2:90" x14ac:dyDescent="0.4">
      <c r="B2339" s="154" t="str">
        <f>B2335</f>
        <v>Product A</v>
      </c>
      <c r="C2339" s="307"/>
      <c r="D2339" s="305" t="s">
        <v>518</v>
      </c>
      <c r="E2339" s="305" t="str">
        <f t="shared" si="2965"/>
        <v>2339 SPLIT-SV-VR</v>
      </c>
      <c r="G2339" s="307"/>
      <c r="H2339" s="12"/>
      <c r="I2339" s="60"/>
      <c r="J2339" s="60"/>
      <c r="K2339" s="53">
        <f t="shared" ref="K2339:P2341" ca="1" si="2969">SUMIF($3:$3,K$2,2339:2339)</f>
        <v>3000000</v>
      </c>
      <c r="L2339" s="53">
        <f t="shared" ca="1" si="2969"/>
        <v>3000000</v>
      </c>
      <c r="M2339" s="53">
        <f t="shared" ca="1" si="2969"/>
        <v>3000000</v>
      </c>
      <c r="N2339" s="53">
        <f t="shared" ca="1" si="2969"/>
        <v>3000000</v>
      </c>
      <c r="O2339" s="53">
        <f t="shared" ca="1" si="2969"/>
        <v>3000000</v>
      </c>
      <c r="P2339" s="53">
        <f t="shared" ca="1" si="2969"/>
        <v>3000000</v>
      </c>
      <c r="R2339" s="13"/>
      <c r="S2339" s="80">
        <f t="shared" ref="S2339" ca="1" si="2970">S2331*S2335</f>
        <v>250000</v>
      </c>
      <c r="T2339" s="80">
        <f t="shared" ref="T2339:AX2339" ca="1" si="2971">T2331*T2335</f>
        <v>250000</v>
      </c>
      <c r="U2339" s="80">
        <f t="shared" ca="1" si="2971"/>
        <v>250000</v>
      </c>
      <c r="V2339" s="80">
        <f t="shared" ca="1" si="2971"/>
        <v>250000</v>
      </c>
      <c r="W2339" s="80">
        <f t="shared" ca="1" si="2971"/>
        <v>250000</v>
      </c>
      <c r="X2339" s="80">
        <f t="shared" ca="1" si="2971"/>
        <v>250000</v>
      </c>
      <c r="Y2339" s="80">
        <f t="shared" ca="1" si="2971"/>
        <v>250000</v>
      </c>
      <c r="Z2339" s="80">
        <f t="shared" ca="1" si="2971"/>
        <v>250000</v>
      </c>
      <c r="AA2339" s="80">
        <f t="shared" ca="1" si="2971"/>
        <v>250000</v>
      </c>
      <c r="AB2339" s="80">
        <f t="shared" ca="1" si="2971"/>
        <v>250000</v>
      </c>
      <c r="AC2339" s="80">
        <f t="shared" ca="1" si="2971"/>
        <v>250000</v>
      </c>
      <c r="AD2339" s="80">
        <f t="shared" ca="1" si="2971"/>
        <v>250000</v>
      </c>
      <c r="AE2339" s="80">
        <f t="shared" ca="1" si="2971"/>
        <v>250000</v>
      </c>
      <c r="AF2339" s="80">
        <f t="shared" ca="1" si="2971"/>
        <v>250000</v>
      </c>
      <c r="AG2339" s="80">
        <f t="shared" ca="1" si="2971"/>
        <v>250000</v>
      </c>
      <c r="AH2339" s="80">
        <f t="shared" ca="1" si="2971"/>
        <v>250000</v>
      </c>
      <c r="AI2339" s="80">
        <f t="shared" ca="1" si="2971"/>
        <v>250000</v>
      </c>
      <c r="AJ2339" s="80">
        <f t="shared" ca="1" si="2971"/>
        <v>250000</v>
      </c>
      <c r="AK2339" s="80">
        <f t="shared" ca="1" si="2971"/>
        <v>250000</v>
      </c>
      <c r="AL2339" s="80">
        <f t="shared" ca="1" si="2971"/>
        <v>250000</v>
      </c>
      <c r="AM2339" s="80">
        <f t="shared" ca="1" si="2971"/>
        <v>250000</v>
      </c>
      <c r="AN2339" s="80">
        <f t="shared" ca="1" si="2971"/>
        <v>250000</v>
      </c>
      <c r="AO2339" s="80">
        <f t="shared" ca="1" si="2971"/>
        <v>250000</v>
      </c>
      <c r="AP2339" s="80">
        <f t="shared" ca="1" si="2971"/>
        <v>250000</v>
      </c>
      <c r="AQ2339" s="80">
        <f t="shared" ca="1" si="2971"/>
        <v>250000</v>
      </c>
      <c r="AR2339" s="80">
        <f t="shared" ca="1" si="2971"/>
        <v>250000</v>
      </c>
      <c r="AS2339" s="80">
        <f t="shared" ca="1" si="2971"/>
        <v>250000</v>
      </c>
      <c r="AT2339" s="80">
        <f t="shared" ca="1" si="2971"/>
        <v>250000</v>
      </c>
      <c r="AU2339" s="80">
        <f t="shared" ca="1" si="2971"/>
        <v>250000</v>
      </c>
      <c r="AV2339" s="80">
        <f t="shared" ca="1" si="2971"/>
        <v>250000</v>
      </c>
      <c r="AW2339" s="80">
        <f t="shared" ca="1" si="2971"/>
        <v>250000</v>
      </c>
      <c r="AX2339" s="80">
        <f t="shared" ca="1" si="2971"/>
        <v>250000</v>
      </c>
      <c r="AY2339" s="80">
        <f t="shared" ref="AY2339:CD2339" ca="1" si="2972">AY2331*AY2335</f>
        <v>250000</v>
      </c>
      <c r="AZ2339" s="80">
        <f t="shared" ca="1" si="2972"/>
        <v>250000</v>
      </c>
      <c r="BA2339" s="80">
        <f t="shared" ca="1" si="2972"/>
        <v>250000</v>
      </c>
      <c r="BB2339" s="80">
        <f t="shared" ca="1" si="2972"/>
        <v>250000</v>
      </c>
      <c r="BC2339" s="80">
        <f t="shared" ca="1" si="2972"/>
        <v>250000</v>
      </c>
      <c r="BD2339" s="80">
        <f t="shared" ca="1" si="2972"/>
        <v>250000</v>
      </c>
      <c r="BE2339" s="80">
        <f t="shared" ca="1" si="2972"/>
        <v>250000</v>
      </c>
      <c r="BF2339" s="80">
        <f t="shared" ca="1" si="2972"/>
        <v>250000</v>
      </c>
      <c r="BG2339" s="80">
        <f t="shared" ca="1" si="2972"/>
        <v>250000</v>
      </c>
      <c r="BH2339" s="80">
        <f t="shared" ca="1" si="2972"/>
        <v>250000</v>
      </c>
      <c r="BI2339" s="80">
        <f t="shared" ca="1" si="2972"/>
        <v>250000</v>
      </c>
      <c r="BJ2339" s="80">
        <f t="shared" ca="1" si="2972"/>
        <v>250000</v>
      </c>
      <c r="BK2339" s="80">
        <f t="shared" ca="1" si="2972"/>
        <v>250000</v>
      </c>
      <c r="BL2339" s="80">
        <f t="shared" ca="1" si="2972"/>
        <v>250000</v>
      </c>
      <c r="BM2339" s="80">
        <f t="shared" ca="1" si="2972"/>
        <v>250000</v>
      </c>
      <c r="BN2339" s="80">
        <f t="shared" ca="1" si="2972"/>
        <v>250000</v>
      </c>
      <c r="BO2339" s="80">
        <f t="shared" ca="1" si="2972"/>
        <v>250000</v>
      </c>
      <c r="BP2339" s="80">
        <f t="shared" ca="1" si="2972"/>
        <v>250000</v>
      </c>
      <c r="BQ2339" s="80">
        <f t="shared" ca="1" si="2972"/>
        <v>250000</v>
      </c>
      <c r="BR2339" s="80">
        <f t="shared" ca="1" si="2972"/>
        <v>250000</v>
      </c>
      <c r="BS2339" s="80">
        <f t="shared" ca="1" si="2972"/>
        <v>250000</v>
      </c>
      <c r="BT2339" s="80">
        <f t="shared" ca="1" si="2972"/>
        <v>250000</v>
      </c>
      <c r="BU2339" s="80">
        <f t="shared" ca="1" si="2972"/>
        <v>250000</v>
      </c>
      <c r="BV2339" s="80">
        <f t="shared" ca="1" si="2972"/>
        <v>250000</v>
      </c>
      <c r="BW2339" s="80">
        <f t="shared" ca="1" si="2972"/>
        <v>250000</v>
      </c>
      <c r="BX2339" s="80">
        <f t="shared" ca="1" si="2972"/>
        <v>250000</v>
      </c>
      <c r="BY2339" s="80">
        <f t="shared" ca="1" si="2972"/>
        <v>250000</v>
      </c>
      <c r="BZ2339" s="80">
        <f t="shared" ca="1" si="2972"/>
        <v>250000</v>
      </c>
      <c r="CA2339" s="80">
        <f t="shared" ca="1" si="2972"/>
        <v>250000</v>
      </c>
      <c r="CB2339" s="80">
        <f t="shared" ca="1" si="2972"/>
        <v>250000</v>
      </c>
      <c r="CC2339" s="80">
        <f t="shared" ca="1" si="2972"/>
        <v>250000</v>
      </c>
      <c r="CD2339" s="80">
        <f t="shared" ca="1" si="2972"/>
        <v>250000</v>
      </c>
      <c r="CE2339" s="80">
        <f t="shared" ref="CE2339:CK2339" ca="1" si="2973">CE2331*CE2335</f>
        <v>250000</v>
      </c>
      <c r="CF2339" s="80">
        <f t="shared" ca="1" si="2973"/>
        <v>250000</v>
      </c>
      <c r="CG2339" s="80">
        <f t="shared" ca="1" si="2973"/>
        <v>250000</v>
      </c>
      <c r="CH2339" s="80">
        <f t="shared" ca="1" si="2973"/>
        <v>250000</v>
      </c>
      <c r="CI2339" s="80">
        <f t="shared" ca="1" si="2973"/>
        <v>250000</v>
      </c>
      <c r="CJ2339" s="80">
        <f t="shared" ca="1" si="2973"/>
        <v>250000</v>
      </c>
      <c r="CK2339" s="80">
        <f t="shared" ca="1" si="2973"/>
        <v>250000</v>
      </c>
      <c r="CL2339" s="80">
        <f t="shared" ref="CL2339" ca="1" si="2974">CL2331*CL2335</f>
        <v>250000</v>
      </c>
    </row>
    <row r="2340" spans="2:90" x14ac:dyDescent="0.4">
      <c r="B2340" s="154" t="str">
        <f>B2336</f>
        <v>Product B</v>
      </c>
      <c r="C2340" s="307"/>
      <c r="D2340" s="305" t="s">
        <v>518</v>
      </c>
      <c r="E2340" s="305" t="str">
        <f t="shared" si="2965"/>
        <v>2340 SPLIT-SV-VR</v>
      </c>
      <c r="G2340" s="307"/>
      <c r="H2340" s="12"/>
      <c r="I2340" s="60"/>
      <c r="J2340" s="60"/>
      <c r="K2340" s="232">
        <f t="shared" ca="1" si="2969"/>
        <v>6000000</v>
      </c>
      <c r="L2340" s="232">
        <f t="shared" ca="1" si="2969"/>
        <v>6000000</v>
      </c>
      <c r="M2340" s="232">
        <f t="shared" ca="1" si="2969"/>
        <v>6000000</v>
      </c>
      <c r="N2340" s="232">
        <f t="shared" ca="1" si="2969"/>
        <v>6000000</v>
      </c>
      <c r="O2340" s="232">
        <f t="shared" ca="1" si="2969"/>
        <v>6000000</v>
      </c>
      <c r="P2340" s="232">
        <f t="shared" ca="1" si="2969"/>
        <v>6000000</v>
      </c>
      <c r="R2340" s="13"/>
      <c r="S2340" s="80">
        <f t="shared" ref="S2340" ca="1" si="2975">S2332*S2336</f>
        <v>500000</v>
      </c>
      <c r="T2340" s="80">
        <f t="shared" ref="T2340:AX2340" ca="1" si="2976">T2332*T2336</f>
        <v>500000</v>
      </c>
      <c r="U2340" s="80">
        <f t="shared" ca="1" si="2976"/>
        <v>500000</v>
      </c>
      <c r="V2340" s="80">
        <f t="shared" ca="1" si="2976"/>
        <v>500000</v>
      </c>
      <c r="W2340" s="80">
        <f t="shared" ca="1" si="2976"/>
        <v>500000</v>
      </c>
      <c r="X2340" s="80">
        <f t="shared" ca="1" si="2976"/>
        <v>500000</v>
      </c>
      <c r="Y2340" s="80">
        <f t="shared" ca="1" si="2976"/>
        <v>500000</v>
      </c>
      <c r="Z2340" s="80">
        <f t="shared" ca="1" si="2976"/>
        <v>500000</v>
      </c>
      <c r="AA2340" s="80">
        <f t="shared" ca="1" si="2976"/>
        <v>500000</v>
      </c>
      <c r="AB2340" s="80">
        <f t="shared" ca="1" si="2976"/>
        <v>500000</v>
      </c>
      <c r="AC2340" s="80">
        <f t="shared" ca="1" si="2976"/>
        <v>500000</v>
      </c>
      <c r="AD2340" s="80">
        <f t="shared" ca="1" si="2976"/>
        <v>500000</v>
      </c>
      <c r="AE2340" s="80">
        <f t="shared" ca="1" si="2976"/>
        <v>500000</v>
      </c>
      <c r="AF2340" s="80">
        <f t="shared" ca="1" si="2976"/>
        <v>500000</v>
      </c>
      <c r="AG2340" s="80">
        <f t="shared" ca="1" si="2976"/>
        <v>500000</v>
      </c>
      <c r="AH2340" s="80">
        <f t="shared" ca="1" si="2976"/>
        <v>500000</v>
      </c>
      <c r="AI2340" s="80">
        <f t="shared" ca="1" si="2976"/>
        <v>500000</v>
      </c>
      <c r="AJ2340" s="80">
        <f t="shared" ca="1" si="2976"/>
        <v>500000</v>
      </c>
      <c r="AK2340" s="80">
        <f t="shared" ca="1" si="2976"/>
        <v>500000</v>
      </c>
      <c r="AL2340" s="80">
        <f t="shared" ca="1" si="2976"/>
        <v>500000</v>
      </c>
      <c r="AM2340" s="80">
        <f t="shared" ca="1" si="2976"/>
        <v>500000</v>
      </c>
      <c r="AN2340" s="80">
        <f t="shared" ca="1" si="2976"/>
        <v>500000</v>
      </c>
      <c r="AO2340" s="80">
        <f t="shared" ca="1" si="2976"/>
        <v>500000</v>
      </c>
      <c r="AP2340" s="80">
        <f t="shared" ca="1" si="2976"/>
        <v>500000</v>
      </c>
      <c r="AQ2340" s="80">
        <f t="shared" ca="1" si="2976"/>
        <v>500000</v>
      </c>
      <c r="AR2340" s="80">
        <f t="shared" ca="1" si="2976"/>
        <v>500000</v>
      </c>
      <c r="AS2340" s="80">
        <f t="shared" ca="1" si="2976"/>
        <v>500000</v>
      </c>
      <c r="AT2340" s="80">
        <f t="shared" ca="1" si="2976"/>
        <v>500000</v>
      </c>
      <c r="AU2340" s="80">
        <f t="shared" ca="1" si="2976"/>
        <v>500000</v>
      </c>
      <c r="AV2340" s="80">
        <f t="shared" ca="1" si="2976"/>
        <v>500000</v>
      </c>
      <c r="AW2340" s="80">
        <f t="shared" ca="1" si="2976"/>
        <v>500000</v>
      </c>
      <c r="AX2340" s="80">
        <f t="shared" ca="1" si="2976"/>
        <v>500000</v>
      </c>
      <c r="AY2340" s="80">
        <f t="shared" ref="AY2340:CD2340" ca="1" si="2977">AY2332*AY2336</f>
        <v>500000</v>
      </c>
      <c r="AZ2340" s="80">
        <f t="shared" ca="1" si="2977"/>
        <v>500000</v>
      </c>
      <c r="BA2340" s="80">
        <f t="shared" ca="1" si="2977"/>
        <v>500000</v>
      </c>
      <c r="BB2340" s="80">
        <f t="shared" ca="1" si="2977"/>
        <v>500000</v>
      </c>
      <c r="BC2340" s="80">
        <f t="shared" ca="1" si="2977"/>
        <v>500000</v>
      </c>
      <c r="BD2340" s="80">
        <f t="shared" ca="1" si="2977"/>
        <v>500000</v>
      </c>
      <c r="BE2340" s="80">
        <f t="shared" ca="1" si="2977"/>
        <v>500000</v>
      </c>
      <c r="BF2340" s="80">
        <f t="shared" ca="1" si="2977"/>
        <v>500000</v>
      </c>
      <c r="BG2340" s="80">
        <f t="shared" ca="1" si="2977"/>
        <v>500000</v>
      </c>
      <c r="BH2340" s="80">
        <f t="shared" ca="1" si="2977"/>
        <v>500000</v>
      </c>
      <c r="BI2340" s="80">
        <f t="shared" ca="1" si="2977"/>
        <v>500000</v>
      </c>
      <c r="BJ2340" s="80">
        <f t="shared" ca="1" si="2977"/>
        <v>500000</v>
      </c>
      <c r="BK2340" s="80">
        <f t="shared" ca="1" si="2977"/>
        <v>500000</v>
      </c>
      <c r="BL2340" s="80">
        <f t="shared" ca="1" si="2977"/>
        <v>500000</v>
      </c>
      <c r="BM2340" s="80">
        <f t="shared" ca="1" si="2977"/>
        <v>500000</v>
      </c>
      <c r="BN2340" s="80">
        <f t="shared" ca="1" si="2977"/>
        <v>500000</v>
      </c>
      <c r="BO2340" s="80">
        <f t="shared" ca="1" si="2977"/>
        <v>500000</v>
      </c>
      <c r="BP2340" s="80">
        <f t="shared" ca="1" si="2977"/>
        <v>500000</v>
      </c>
      <c r="BQ2340" s="80">
        <f t="shared" ca="1" si="2977"/>
        <v>500000</v>
      </c>
      <c r="BR2340" s="80">
        <f t="shared" ca="1" si="2977"/>
        <v>500000</v>
      </c>
      <c r="BS2340" s="80">
        <f t="shared" ca="1" si="2977"/>
        <v>500000</v>
      </c>
      <c r="BT2340" s="80">
        <f t="shared" ca="1" si="2977"/>
        <v>500000</v>
      </c>
      <c r="BU2340" s="80">
        <f t="shared" ca="1" si="2977"/>
        <v>500000</v>
      </c>
      <c r="BV2340" s="80">
        <f t="shared" ca="1" si="2977"/>
        <v>500000</v>
      </c>
      <c r="BW2340" s="80">
        <f t="shared" ca="1" si="2977"/>
        <v>500000</v>
      </c>
      <c r="BX2340" s="80">
        <f t="shared" ca="1" si="2977"/>
        <v>500000</v>
      </c>
      <c r="BY2340" s="80">
        <f t="shared" ca="1" si="2977"/>
        <v>500000</v>
      </c>
      <c r="BZ2340" s="80">
        <f t="shared" ca="1" si="2977"/>
        <v>500000</v>
      </c>
      <c r="CA2340" s="80">
        <f t="shared" ca="1" si="2977"/>
        <v>500000</v>
      </c>
      <c r="CB2340" s="80">
        <f t="shared" ca="1" si="2977"/>
        <v>500000</v>
      </c>
      <c r="CC2340" s="80">
        <f t="shared" ca="1" si="2977"/>
        <v>500000</v>
      </c>
      <c r="CD2340" s="80">
        <f t="shared" ca="1" si="2977"/>
        <v>500000</v>
      </c>
      <c r="CE2340" s="80">
        <f t="shared" ref="CE2340:CK2340" ca="1" si="2978">CE2332*CE2336</f>
        <v>500000</v>
      </c>
      <c r="CF2340" s="80">
        <f t="shared" ca="1" si="2978"/>
        <v>500000</v>
      </c>
      <c r="CG2340" s="80">
        <f t="shared" ca="1" si="2978"/>
        <v>500000</v>
      </c>
      <c r="CH2340" s="80">
        <f t="shared" ca="1" si="2978"/>
        <v>500000</v>
      </c>
      <c r="CI2340" s="80">
        <f t="shared" ca="1" si="2978"/>
        <v>500000</v>
      </c>
      <c r="CJ2340" s="80">
        <f t="shared" ca="1" si="2978"/>
        <v>500000</v>
      </c>
      <c r="CK2340" s="80">
        <f t="shared" ca="1" si="2978"/>
        <v>500000</v>
      </c>
      <c r="CL2340" s="80">
        <f t="shared" ref="CL2340" ca="1" si="2979">CL2332*CL2336</f>
        <v>500000</v>
      </c>
    </row>
    <row r="2341" spans="2:90" x14ac:dyDescent="0.4">
      <c r="B2341" s="123" t="str">
        <f>"Total revenue - "&amp;B2314</f>
        <v>Total revenue - Surgical procedures</v>
      </c>
      <c r="C2341" s="305" t="s">
        <v>198</v>
      </c>
      <c r="D2341" s="305" t="s">
        <v>518</v>
      </c>
      <c r="E2341" s="305" t="str">
        <f t="shared" si="2964"/>
        <v>2341 SPLIT-SV-VR</v>
      </c>
      <c r="G2341" s="305"/>
      <c r="H2341" s="12"/>
      <c r="I2341" s="60"/>
      <c r="J2341" s="60"/>
      <c r="K2341" s="33">
        <f t="shared" ca="1" si="2969"/>
        <v>9000000</v>
      </c>
      <c r="L2341" s="33">
        <f t="shared" ca="1" si="2969"/>
        <v>9000000</v>
      </c>
      <c r="M2341" s="33">
        <f t="shared" ca="1" si="2969"/>
        <v>9000000</v>
      </c>
      <c r="N2341" s="33">
        <f t="shared" ca="1" si="2969"/>
        <v>9000000</v>
      </c>
      <c r="O2341" s="33">
        <f t="shared" ca="1" si="2969"/>
        <v>9000000</v>
      </c>
      <c r="P2341" s="33">
        <f t="shared" ca="1" si="2969"/>
        <v>9000000</v>
      </c>
      <c r="R2341" s="15"/>
      <c r="S2341" s="144">
        <f t="shared" ref="S2341" ca="1" si="2980">SUM(S2339:S2340)</f>
        <v>750000</v>
      </c>
      <c r="T2341" s="144">
        <f t="shared" ref="T2341:AX2341" ca="1" si="2981">SUM(T2339:T2340)</f>
        <v>750000</v>
      </c>
      <c r="U2341" s="144">
        <f t="shared" ca="1" si="2981"/>
        <v>750000</v>
      </c>
      <c r="V2341" s="144">
        <f t="shared" ca="1" si="2981"/>
        <v>750000</v>
      </c>
      <c r="W2341" s="144">
        <f t="shared" ca="1" si="2981"/>
        <v>750000</v>
      </c>
      <c r="X2341" s="144">
        <f t="shared" ca="1" si="2981"/>
        <v>750000</v>
      </c>
      <c r="Y2341" s="144">
        <f t="shared" ca="1" si="2981"/>
        <v>750000</v>
      </c>
      <c r="Z2341" s="144">
        <f t="shared" ca="1" si="2981"/>
        <v>750000</v>
      </c>
      <c r="AA2341" s="144">
        <f t="shared" ca="1" si="2981"/>
        <v>750000</v>
      </c>
      <c r="AB2341" s="144">
        <f t="shared" ca="1" si="2981"/>
        <v>750000</v>
      </c>
      <c r="AC2341" s="144">
        <f t="shared" ca="1" si="2981"/>
        <v>750000</v>
      </c>
      <c r="AD2341" s="144">
        <f t="shared" ca="1" si="2981"/>
        <v>750000</v>
      </c>
      <c r="AE2341" s="144">
        <f t="shared" ca="1" si="2981"/>
        <v>750000</v>
      </c>
      <c r="AF2341" s="144">
        <f t="shared" ca="1" si="2981"/>
        <v>750000</v>
      </c>
      <c r="AG2341" s="144">
        <f t="shared" ca="1" si="2981"/>
        <v>750000</v>
      </c>
      <c r="AH2341" s="144">
        <f t="shared" ca="1" si="2981"/>
        <v>750000</v>
      </c>
      <c r="AI2341" s="144">
        <f t="shared" ca="1" si="2981"/>
        <v>750000</v>
      </c>
      <c r="AJ2341" s="144">
        <f t="shared" ca="1" si="2981"/>
        <v>750000</v>
      </c>
      <c r="AK2341" s="144">
        <f t="shared" ca="1" si="2981"/>
        <v>750000</v>
      </c>
      <c r="AL2341" s="144">
        <f t="shared" ca="1" si="2981"/>
        <v>750000</v>
      </c>
      <c r="AM2341" s="144">
        <f t="shared" ca="1" si="2981"/>
        <v>750000</v>
      </c>
      <c r="AN2341" s="144">
        <f t="shared" ca="1" si="2981"/>
        <v>750000</v>
      </c>
      <c r="AO2341" s="144">
        <f t="shared" ca="1" si="2981"/>
        <v>750000</v>
      </c>
      <c r="AP2341" s="144">
        <f t="shared" ca="1" si="2981"/>
        <v>750000</v>
      </c>
      <c r="AQ2341" s="144">
        <f t="shared" ca="1" si="2981"/>
        <v>750000</v>
      </c>
      <c r="AR2341" s="144">
        <f t="shared" ca="1" si="2981"/>
        <v>750000</v>
      </c>
      <c r="AS2341" s="144">
        <f t="shared" ca="1" si="2981"/>
        <v>750000</v>
      </c>
      <c r="AT2341" s="144">
        <f t="shared" ca="1" si="2981"/>
        <v>750000</v>
      </c>
      <c r="AU2341" s="144">
        <f t="shared" ca="1" si="2981"/>
        <v>750000</v>
      </c>
      <c r="AV2341" s="144">
        <f t="shared" ca="1" si="2981"/>
        <v>750000</v>
      </c>
      <c r="AW2341" s="144">
        <f t="shared" ca="1" si="2981"/>
        <v>750000</v>
      </c>
      <c r="AX2341" s="144">
        <f t="shared" ca="1" si="2981"/>
        <v>750000</v>
      </c>
      <c r="AY2341" s="144">
        <f t="shared" ref="AY2341:CD2341" ca="1" si="2982">SUM(AY2339:AY2340)</f>
        <v>750000</v>
      </c>
      <c r="AZ2341" s="144">
        <f t="shared" ca="1" si="2982"/>
        <v>750000</v>
      </c>
      <c r="BA2341" s="144">
        <f t="shared" ca="1" si="2982"/>
        <v>750000</v>
      </c>
      <c r="BB2341" s="144">
        <f t="shared" ca="1" si="2982"/>
        <v>750000</v>
      </c>
      <c r="BC2341" s="144">
        <f t="shared" ca="1" si="2982"/>
        <v>750000</v>
      </c>
      <c r="BD2341" s="144">
        <f t="shared" ca="1" si="2982"/>
        <v>750000</v>
      </c>
      <c r="BE2341" s="144">
        <f t="shared" ca="1" si="2982"/>
        <v>750000</v>
      </c>
      <c r="BF2341" s="144">
        <f t="shared" ca="1" si="2982"/>
        <v>750000</v>
      </c>
      <c r="BG2341" s="144">
        <f t="shared" ca="1" si="2982"/>
        <v>750000</v>
      </c>
      <c r="BH2341" s="144">
        <f t="shared" ca="1" si="2982"/>
        <v>750000</v>
      </c>
      <c r="BI2341" s="144">
        <f t="shared" ca="1" si="2982"/>
        <v>750000</v>
      </c>
      <c r="BJ2341" s="144">
        <f t="shared" ca="1" si="2982"/>
        <v>750000</v>
      </c>
      <c r="BK2341" s="144">
        <f t="shared" ca="1" si="2982"/>
        <v>750000</v>
      </c>
      <c r="BL2341" s="144">
        <f t="shared" ca="1" si="2982"/>
        <v>750000</v>
      </c>
      <c r="BM2341" s="144">
        <f t="shared" ca="1" si="2982"/>
        <v>750000</v>
      </c>
      <c r="BN2341" s="144">
        <f t="shared" ca="1" si="2982"/>
        <v>750000</v>
      </c>
      <c r="BO2341" s="144">
        <f t="shared" ca="1" si="2982"/>
        <v>750000</v>
      </c>
      <c r="BP2341" s="144">
        <f t="shared" ca="1" si="2982"/>
        <v>750000</v>
      </c>
      <c r="BQ2341" s="144">
        <f t="shared" ca="1" si="2982"/>
        <v>750000</v>
      </c>
      <c r="BR2341" s="144">
        <f t="shared" ca="1" si="2982"/>
        <v>750000</v>
      </c>
      <c r="BS2341" s="144">
        <f t="shared" ca="1" si="2982"/>
        <v>750000</v>
      </c>
      <c r="BT2341" s="144">
        <f t="shared" ca="1" si="2982"/>
        <v>750000</v>
      </c>
      <c r="BU2341" s="144">
        <f t="shared" ca="1" si="2982"/>
        <v>750000</v>
      </c>
      <c r="BV2341" s="144">
        <f t="shared" ca="1" si="2982"/>
        <v>750000</v>
      </c>
      <c r="BW2341" s="144">
        <f t="shared" ca="1" si="2982"/>
        <v>750000</v>
      </c>
      <c r="BX2341" s="144">
        <f t="shared" ca="1" si="2982"/>
        <v>750000</v>
      </c>
      <c r="BY2341" s="144">
        <f t="shared" ca="1" si="2982"/>
        <v>750000</v>
      </c>
      <c r="BZ2341" s="144">
        <f t="shared" ca="1" si="2982"/>
        <v>750000</v>
      </c>
      <c r="CA2341" s="144">
        <f t="shared" ca="1" si="2982"/>
        <v>750000</v>
      </c>
      <c r="CB2341" s="144">
        <f t="shared" ca="1" si="2982"/>
        <v>750000</v>
      </c>
      <c r="CC2341" s="144">
        <f t="shared" ca="1" si="2982"/>
        <v>750000</v>
      </c>
      <c r="CD2341" s="144">
        <f t="shared" ca="1" si="2982"/>
        <v>750000</v>
      </c>
      <c r="CE2341" s="144">
        <f t="shared" ref="CE2341:CK2341" ca="1" si="2983">SUM(CE2339:CE2340)</f>
        <v>750000</v>
      </c>
      <c r="CF2341" s="144">
        <f t="shared" ca="1" si="2983"/>
        <v>750000</v>
      </c>
      <c r="CG2341" s="144">
        <f t="shared" ca="1" si="2983"/>
        <v>750000</v>
      </c>
      <c r="CH2341" s="144">
        <f t="shared" ca="1" si="2983"/>
        <v>750000</v>
      </c>
      <c r="CI2341" s="144">
        <f t="shared" ca="1" si="2983"/>
        <v>750000</v>
      </c>
      <c r="CJ2341" s="144">
        <f t="shared" ca="1" si="2983"/>
        <v>750000</v>
      </c>
      <c r="CK2341" s="144">
        <f t="shared" ca="1" si="2983"/>
        <v>750000</v>
      </c>
      <c r="CL2341" s="144">
        <f t="shared" ref="CL2341" ca="1" si="2984">SUM(CL2339:CL2340)</f>
        <v>750000</v>
      </c>
    </row>
    <row r="2342" spans="2:90" x14ac:dyDescent="0.4">
      <c r="B2342" s="123"/>
      <c r="C2342" s="305"/>
      <c r="D2342" s="305" t="s">
        <v>518</v>
      </c>
      <c r="E2342" s="305" t="str">
        <f t="shared" ref="E2342" si="2985">ROW()&amp;" "&amp;D2342</f>
        <v>2342 SPLIT-SV-VR</v>
      </c>
      <c r="G2342" s="305"/>
      <c r="H2342" s="12"/>
      <c r="I2342" s="60"/>
      <c r="J2342" s="60"/>
      <c r="K2342" s="33"/>
      <c r="L2342" s="33"/>
      <c r="M2342" s="33"/>
      <c r="N2342" s="33"/>
      <c r="O2342" s="33"/>
      <c r="P2342" s="33"/>
      <c r="R2342" s="15"/>
      <c r="S2342" s="77"/>
      <c r="T2342" s="77"/>
      <c r="U2342" s="77"/>
      <c r="V2342" s="77"/>
      <c r="W2342" s="77"/>
      <c r="X2342" s="77"/>
      <c r="Y2342" s="77"/>
      <c r="Z2342" s="77"/>
      <c r="AA2342" s="77"/>
      <c r="AB2342" s="77"/>
      <c r="AC2342" s="77"/>
      <c r="AD2342" s="77"/>
      <c r="AE2342" s="77"/>
      <c r="AF2342" s="77"/>
      <c r="AG2342" s="77"/>
      <c r="AH2342" s="77"/>
      <c r="AI2342" s="77"/>
      <c r="AJ2342" s="77"/>
      <c r="AK2342" s="77"/>
      <c r="AL2342" s="77"/>
      <c r="AM2342" s="77"/>
      <c r="AN2342" s="77"/>
      <c r="AO2342" s="77"/>
      <c r="AP2342" s="77"/>
      <c r="AQ2342" s="77"/>
      <c r="AR2342" s="77"/>
      <c r="AS2342" s="77"/>
      <c r="AT2342" s="77"/>
      <c r="AU2342" s="77"/>
      <c r="AV2342" s="77"/>
      <c r="AW2342" s="77"/>
      <c r="AX2342" s="77"/>
      <c r="AY2342" s="77"/>
      <c r="AZ2342" s="77"/>
      <c r="BA2342" s="77"/>
      <c r="BB2342" s="77"/>
      <c r="BC2342" s="77"/>
      <c r="BD2342" s="77"/>
      <c r="BE2342" s="77"/>
      <c r="BF2342" s="77"/>
      <c r="BG2342" s="77"/>
      <c r="BH2342" s="77"/>
      <c r="BI2342" s="77"/>
      <c r="BJ2342" s="77"/>
      <c r="BK2342" s="77"/>
      <c r="BL2342" s="77"/>
      <c r="BM2342" s="77"/>
      <c r="BN2342" s="77"/>
      <c r="BO2342" s="77"/>
      <c r="BP2342" s="77"/>
      <c r="BQ2342" s="77"/>
      <c r="BR2342" s="77"/>
      <c r="BS2342" s="77"/>
      <c r="BT2342" s="77"/>
      <c r="BU2342" s="77"/>
      <c r="BV2342" s="77"/>
      <c r="BW2342" s="77"/>
      <c r="BX2342" s="77"/>
      <c r="BY2342" s="77"/>
      <c r="BZ2342" s="77"/>
      <c r="CA2342" s="77"/>
      <c r="CB2342" s="77"/>
      <c r="CC2342" s="77"/>
      <c r="CD2342" s="77"/>
      <c r="CE2342" s="77"/>
      <c r="CF2342" s="77"/>
      <c r="CG2342" s="77"/>
      <c r="CH2342" s="77"/>
      <c r="CI2342" s="77"/>
      <c r="CJ2342" s="77"/>
      <c r="CK2342" s="77"/>
      <c r="CL2342" s="77"/>
    </row>
    <row r="2343" spans="2:90" x14ac:dyDescent="0.4">
      <c r="B2343" s="95" t="str">
        <f>"COGS/"&amp;B2355&amp;":"</f>
        <v>COGS/procedure:</v>
      </c>
      <c r="C2343" s="307"/>
      <c r="D2343" s="305" t="s">
        <v>518</v>
      </c>
      <c r="E2343" s="305" t="str">
        <f t="shared" ref="E2343:E2350" si="2986">ROW()&amp;" "&amp;D2343</f>
        <v>2343 SPLIT-SV-VR</v>
      </c>
      <c r="G2343" s="307"/>
      <c r="H2343" s="12"/>
      <c r="I2343" s="60"/>
      <c r="J2343" s="60"/>
      <c r="K2343" s="12"/>
      <c r="L2343" s="12"/>
      <c r="M2343" s="12"/>
      <c r="N2343" s="12"/>
      <c r="O2343" s="12"/>
      <c r="P2343" s="12"/>
      <c r="R2343" s="13"/>
      <c r="S2343" s="76"/>
      <c r="T2343" s="76"/>
      <c r="U2343" s="76"/>
      <c r="V2343" s="76"/>
      <c r="W2343" s="76"/>
      <c r="X2343" s="76"/>
      <c r="Y2343" s="76"/>
      <c r="Z2343" s="76"/>
      <c r="AA2343" s="76"/>
      <c r="AB2343" s="76"/>
      <c r="AC2343" s="76"/>
      <c r="AD2343" s="76"/>
      <c r="AE2343" s="76"/>
      <c r="AF2343" s="76"/>
      <c r="AG2343" s="76"/>
      <c r="AH2343" s="76"/>
      <c r="AI2343" s="76"/>
      <c r="AJ2343" s="76"/>
      <c r="AK2343" s="76"/>
      <c r="AL2343" s="76"/>
      <c r="AM2343" s="76"/>
      <c r="AN2343" s="76"/>
      <c r="AO2343" s="76"/>
      <c r="AP2343" s="76"/>
      <c r="AQ2343" s="76"/>
      <c r="AR2343" s="76"/>
      <c r="AS2343" s="76"/>
      <c r="AT2343" s="76"/>
      <c r="AU2343" s="76"/>
      <c r="AV2343" s="76"/>
      <c r="AW2343" s="76"/>
      <c r="AX2343" s="76"/>
      <c r="AY2343" s="76"/>
      <c r="AZ2343" s="76"/>
      <c r="BA2343" s="76"/>
      <c r="BB2343" s="76"/>
      <c r="BC2343" s="76"/>
      <c r="BD2343" s="76"/>
      <c r="BE2343" s="76"/>
      <c r="BF2343" s="76"/>
      <c r="BG2343" s="76"/>
      <c r="BH2343" s="76"/>
      <c r="BI2343" s="76"/>
      <c r="BJ2343" s="76"/>
      <c r="BK2343" s="76"/>
      <c r="BL2343" s="76"/>
      <c r="BM2343" s="76"/>
      <c r="BN2343" s="76"/>
      <c r="BO2343" s="76"/>
      <c r="BP2343" s="76"/>
      <c r="BQ2343" s="76"/>
      <c r="BR2343" s="76"/>
      <c r="BS2343" s="76"/>
      <c r="BT2343" s="76"/>
      <c r="BU2343" s="76"/>
      <c r="BV2343" s="76"/>
      <c r="BW2343" s="76"/>
      <c r="BX2343" s="76"/>
      <c r="BY2343" s="76"/>
      <c r="BZ2343" s="76"/>
      <c r="CA2343" s="76"/>
      <c r="CB2343" s="76"/>
      <c r="CC2343" s="76"/>
      <c r="CD2343" s="76"/>
      <c r="CE2343" s="76"/>
      <c r="CF2343" s="76"/>
      <c r="CG2343" s="76"/>
      <c r="CH2343" s="76"/>
      <c r="CI2343" s="76"/>
      <c r="CJ2343" s="76"/>
      <c r="CK2343" s="76"/>
      <c r="CL2343" s="76"/>
    </row>
    <row r="2344" spans="2:90" x14ac:dyDescent="0.4">
      <c r="B2344" s="141" t="str">
        <f>B2335</f>
        <v>Product A</v>
      </c>
      <c r="C2344" s="307"/>
      <c r="D2344" s="305" t="s">
        <v>518</v>
      </c>
      <c r="E2344" s="305" t="str">
        <f t="shared" si="2986"/>
        <v>2344 SPLIT-SV-VR</v>
      </c>
      <c r="G2344" s="307"/>
      <c r="H2344" s="12"/>
      <c r="I2344" s="60"/>
      <c r="J2344" s="60"/>
      <c r="K2344" s="61">
        <v>50</v>
      </c>
      <c r="L2344" s="61">
        <v>50</v>
      </c>
      <c r="M2344" s="61">
        <v>50</v>
      </c>
      <c r="N2344" s="61">
        <v>50</v>
      </c>
      <c r="O2344" s="61">
        <v>50</v>
      </c>
      <c r="P2344" s="61">
        <v>50</v>
      </c>
      <c r="R2344" s="67"/>
      <c r="S2344" s="143" cm="1">
        <f t="array" ref="S2344">INDEX($K:$P,ROW(),MATCH(S$3,$K$2:$P$2,0))</f>
        <v>50</v>
      </c>
      <c r="T2344" s="143" cm="1">
        <f t="array" ref="T2344">INDEX($K:$P,ROW(),MATCH(T$3,$K$2:$P$2,0))</f>
        <v>50</v>
      </c>
      <c r="U2344" s="143" cm="1">
        <f t="array" ref="U2344">INDEX($K:$P,ROW(),MATCH(U$3,$K$2:$P$2,0))</f>
        <v>50</v>
      </c>
      <c r="V2344" s="143" cm="1">
        <f t="array" ref="V2344">INDEX($K:$P,ROW(),MATCH(V$3,$K$2:$P$2,0))</f>
        <v>50</v>
      </c>
      <c r="W2344" s="143" cm="1">
        <f t="array" ref="W2344">INDEX($K:$P,ROW(),MATCH(W$3,$K$2:$P$2,0))</f>
        <v>50</v>
      </c>
      <c r="X2344" s="143" cm="1">
        <f t="array" ref="X2344">INDEX($K:$P,ROW(),MATCH(X$3,$K$2:$P$2,0))</f>
        <v>50</v>
      </c>
      <c r="Y2344" s="143" cm="1">
        <f t="array" ref="Y2344">INDEX($K:$P,ROW(),MATCH(Y$3,$K$2:$P$2,0))</f>
        <v>50</v>
      </c>
      <c r="Z2344" s="143" cm="1">
        <f t="array" ref="Z2344">INDEX($K:$P,ROW(),MATCH(Z$3,$K$2:$P$2,0))</f>
        <v>50</v>
      </c>
      <c r="AA2344" s="143" cm="1">
        <f t="array" ref="AA2344">INDEX($K:$P,ROW(),MATCH(AA$3,$K$2:$P$2,0))</f>
        <v>50</v>
      </c>
      <c r="AB2344" s="143" cm="1">
        <f t="array" ref="AB2344">INDEX($K:$P,ROW(),MATCH(AB$3,$K$2:$P$2,0))</f>
        <v>50</v>
      </c>
      <c r="AC2344" s="143" cm="1">
        <f t="array" ref="AC2344">INDEX($K:$P,ROW(),MATCH(AC$3,$K$2:$P$2,0))</f>
        <v>50</v>
      </c>
      <c r="AD2344" s="143" cm="1">
        <f t="array" ref="AD2344">INDEX($K:$P,ROW(),MATCH(AD$3,$K$2:$P$2,0))</f>
        <v>50</v>
      </c>
      <c r="AE2344" s="143" cm="1">
        <f t="array" ref="AE2344">INDEX($K:$P,ROW(),MATCH(AE$3,$K$2:$P$2,0))</f>
        <v>50</v>
      </c>
      <c r="AF2344" s="143" cm="1">
        <f t="array" ref="AF2344">INDEX($K:$P,ROW(),MATCH(AF$3,$K$2:$P$2,0))</f>
        <v>50</v>
      </c>
      <c r="AG2344" s="143" cm="1">
        <f t="array" ref="AG2344">INDEX($K:$P,ROW(),MATCH(AG$3,$K$2:$P$2,0))</f>
        <v>50</v>
      </c>
      <c r="AH2344" s="143" cm="1">
        <f t="array" ref="AH2344">INDEX($K:$P,ROW(),MATCH(AH$3,$K$2:$P$2,0))</f>
        <v>50</v>
      </c>
      <c r="AI2344" s="143" cm="1">
        <f t="array" ref="AI2344">INDEX($K:$P,ROW(),MATCH(AI$3,$K$2:$P$2,0))</f>
        <v>50</v>
      </c>
      <c r="AJ2344" s="143" cm="1">
        <f t="array" ref="AJ2344">INDEX($K:$P,ROW(),MATCH(AJ$3,$K$2:$P$2,0))</f>
        <v>50</v>
      </c>
      <c r="AK2344" s="143" cm="1">
        <f t="array" ref="AK2344">INDEX($K:$P,ROW(),MATCH(AK$3,$K$2:$P$2,0))</f>
        <v>50</v>
      </c>
      <c r="AL2344" s="143" cm="1">
        <f t="array" ref="AL2344">INDEX($K:$P,ROW(),MATCH(AL$3,$K$2:$P$2,0))</f>
        <v>50</v>
      </c>
      <c r="AM2344" s="143" cm="1">
        <f t="array" ref="AM2344">INDEX($K:$P,ROW(),MATCH(AM$3,$K$2:$P$2,0))</f>
        <v>50</v>
      </c>
      <c r="AN2344" s="143" cm="1">
        <f t="array" ref="AN2344">INDEX($K:$P,ROW(),MATCH(AN$3,$K$2:$P$2,0))</f>
        <v>50</v>
      </c>
      <c r="AO2344" s="143" cm="1">
        <f t="array" ref="AO2344">INDEX($K:$P,ROW(),MATCH(AO$3,$K$2:$P$2,0))</f>
        <v>50</v>
      </c>
      <c r="AP2344" s="143" cm="1">
        <f t="array" ref="AP2344">INDEX($K:$P,ROW(),MATCH(AP$3,$K$2:$P$2,0))</f>
        <v>50</v>
      </c>
      <c r="AQ2344" s="143" cm="1">
        <f t="array" ref="AQ2344">INDEX($K:$P,ROW(),MATCH(AQ$3,$K$2:$P$2,0))</f>
        <v>50</v>
      </c>
      <c r="AR2344" s="143" cm="1">
        <f t="array" ref="AR2344">INDEX($K:$P,ROW(),MATCH(AR$3,$K$2:$P$2,0))</f>
        <v>50</v>
      </c>
      <c r="AS2344" s="143" cm="1">
        <f t="array" ref="AS2344">INDEX($K:$P,ROW(),MATCH(AS$3,$K$2:$P$2,0))</f>
        <v>50</v>
      </c>
      <c r="AT2344" s="143" cm="1">
        <f t="array" ref="AT2344">INDEX($K:$P,ROW(),MATCH(AT$3,$K$2:$P$2,0))</f>
        <v>50</v>
      </c>
      <c r="AU2344" s="143" cm="1">
        <f t="array" ref="AU2344">INDEX($K:$P,ROW(),MATCH(AU$3,$K$2:$P$2,0))</f>
        <v>50</v>
      </c>
      <c r="AV2344" s="143" cm="1">
        <f t="array" ref="AV2344">INDEX($K:$P,ROW(),MATCH(AV$3,$K$2:$P$2,0))</f>
        <v>50</v>
      </c>
      <c r="AW2344" s="143" cm="1">
        <f t="array" ref="AW2344">INDEX($K:$P,ROW(),MATCH(AW$3,$K$2:$P$2,0))</f>
        <v>50</v>
      </c>
      <c r="AX2344" s="143" cm="1">
        <f t="array" ref="AX2344">INDEX($K:$P,ROW(),MATCH(AX$3,$K$2:$P$2,0))</f>
        <v>50</v>
      </c>
      <c r="AY2344" s="143" cm="1">
        <f t="array" ref="AY2344">INDEX($K:$P,ROW(),MATCH(AY$3,$K$2:$P$2,0))</f>
        <v>50</v>
      </c>
      <c r="AZ2344" s="143" cm="1">
        <f t="array" ref="AZ2344">INDEX($K:$P,ROW(),MATCH(AZ$3,$K$2:$P$2,0))</f>
        <v>50</v>
      </c>
      <c r="BA2344" s="143" cm="1">
        <f t="array" ref="BA2344">INDEX($K:$P,ROW(),MATCH(BA$3,$K$2:$P$2,0))</f>
        <v>50</v>
      </c>
      <c r="BB2344" s="143" cm="1">
        <f t="array" ref="BB2344">INDEX($K:$P,ROW(),MATCH(BB$3,$K$2:$P$2,0))</f>
        <v>50</v>
      </c>
      <c r="BC2344" s="143" cm="1">
        <f t="array" ref="BC2344">INDEX($K:$P,ROW(),MATCH(BC$3,$K$2:$P$2,0))</f>
        <v>50</v>
      </c>
      <c r="BD2344" s="143" cm="1">
        <f t="array" ref="BD2344">INDEX($K:$P,ROW(),MATCH(BD$3,$K$2:$P$2,0))</f>
        <v>50</v>
      </c>
      <c r="BE2344" s="143" cm="1">
        <f t="array" ref="BE2344">INDEX($K:$P,ROW(),MATCH(BE$3,$K$2:$P$2,0))</f>
        <v>50</v>
      </c>
      <c r="BF2344" s="143" cm="1">
        <f t="array" ref="BF2344">INDEX($K:$P,ROW(),MATCH(BF$3,$K$2:$P$2,0))</f>
        <v>50</v>
      </c>
      <c r="BG2344" s="143" cm="1">
        <f t="array" ref="BG2344">INDEX($K:$P,ROW(),MATCH(BG$3,$K$2:$P$2,0))</f>
        <v>50</v>
      </c>
      <c r="BH2344" s="143" cm="1">
        <f t="array" ref="BH2344">INDEX($K:$P,ROW(),MATCH(BH$3,$K$2:$P$2,0))</f>
        <v>50</v>
      </c>
      <c r="BI2344" s="143" cm="1">
        <f t="array" ref="BI2344">INDEX($K:$P,ROW(),MATCH(BI$3,$K$2:$P$2,0))</f>
        <v>50</v>
      </c>
      <c r="BJ2344" s="143" cm="1">
        <f t="array" ref="BJ2344">INDEX($K:$P,ROW(),MATCH(BJ$3,$K$2:$P$2,0))</f>
        <v>50</v>
      </c>
      <c r="BK2344" s="143" cm="1">
        <f t="array" ref="BK2344">INDEX($K:$P,ROW(),MATCH(BK$3,$K$2:$P$2,0))</f>
        <v>50</v>
      </c>
      <c r="BL2344" s="143" cm="1">
        <f t="array" ref="BL2344">INDEX($K:$P,ROW(),MATCH(BL$3,$K$2:$P$2,0))</f>
        <v>50</v>
      </c>
      <c r="BM2344" s="143" cm="1">
        <f t="array" ref="BM2344">INDEX($K:$P,ROW(),MATCH(BM$3,$K$2:$P$2,0))</f>
        <v>50</v>
      </c>
      <c r="BN2344" s="143" cm="1">
        <f t="array" ref="BN2344">INDEX($K:$P,ROW(),MATCH(BN$3,$K$2:$P$2,0))</f>
        <v>50</v>
      </c>
      <c r="BO2344" s="143" cm="1">
        <f t="array" ref="BO2344">INDEX($K:$P,ROW(),MATCH(BO$3,$K$2:$P$2,0))</f>
        <v>50</v>
      </c>
      <c r="BP2344" s="143" cm="1">
        <f t="array" ref="BP2344">INDEX($K:$P,ROW(),MATCH(BP$3,$K$2:$P$2,0))</f>
        <v>50</v>
      </c>
      <c r="BQ2344" s="143" cm="1">
        <f t="array" ref="BQ2344">INDEX($K:$P,ROW(),MATCH(BQ$3,$K$2:$P$2,0))</f>
        <v>50</v>
      </c>
      <c r="BR2344" s="143" cm="1">
        <f t="array" ref="BR2344">INDEX($K:$P,ROW(),MATCH(BR$3,$K$2:$P$2,0))</f>
        <v>50</v>
      </c>
      <c r="BS2344" s="143" cm="1">
        <f t="array" ref="BS2344">INDEX($K:$P,ROW(),MATCH(BS$3,$K$2:$P$2,0))</f>
        <v>50</v>
      </c>
      <c r="BT2344" s="143" cm="1">
        <f t="array" ref="BT2344">INDEX($K:$P,ROW(),MATCH(BT$3,$K$2:$P$2,0))</f>
        <v>50</v>
      </c>
      <c r="BU2344" s="143" cm="1">
        <f t="array" ref="BU2344">INDEX($K:$P,ROW(),MATCH(BU$3,$K$2:$P$2,0))</f>
        <v>50</v>
      </c>
      <c r="BV2344" s="143" cm="1">
        <f t="array" ref="BV2344">INDEX($K:$P,ROW(),MATCH(BV$3,$K$2:$P$2,0))</f>
        <v>50</v>
      </c>
      <c r="BW2344" s="143" cm="1">
        <f t="array" ref="BW2344">INDEX($K:$P,ROW(),MATCH(BW$3,$K$2:$P$2,0))</f>
        <v>50</v>
      </c>
      <c r="BX2344" s="143" cm="1">
        <f t="array" ref="BX2344">INDEX($K:$P,ROW(),MATCH(BX$3,$K$2:$P$2,0))</f>
        <v>50</v>
      </c>
      <c r="BY2344" s="143" cm="1">
        <f t="array" ref="BY2344">INDEX($K:$P,ROW(),MATCH(BY$3,$K$2:$P$2,0))</f>
        <v>50</v>
      </c>
      <c r="BZ2344" s="143" cm="1">
        <f t="array" ref="BZ2344">INDEX($K:$P,ROW(),MATCH(BZ$3,$K$2:$P$2,0))</f>
        <v>50</v>
      </c>
      <c r="CA2344" s="143" cm="1">
        <f t="array" ref="CA2344">INDEX($K:$P,ROW(),MATCH(CA$3,$K$2:$P$2,0))</f>
        <v>50</v>
      </c>
      <c r="CB2344" s="143" cm="1">
        <f t="array" ref="CB2344">INDEX($K:$P,ROW(),MATCH(CB$3,$K$2:$P$2,0))</f>
        <v>50</v>
      </c>
      <c r="CC2344" s="143" cm="1">
        <f t="array" ref="CC2344">INDEX($K:$P,ROW(),MATCH(CC$3,$K$2:$P$2,0))</f>
        <v>50</v>
      </c>
      <c r="CD2344" s="143" cm="1">
        <f t="array" ref="CD2344">INDEX($K:$P,ROW(),MATCH(CD$3,$K$2:$P$2,0))</f>
        <v>50</v>
      </c>
      <c r="CE2344" s="143" cm="1">
        <f t="array" ref="CE2344">INDEX($K:$P,ROW(),MATCH(CE$3,$K$2:$P$2,0))</f>
        <v>50</v>
      </c>
      <c r="CF2344" s="143" cm="1">
        <f t="array" ref="CF2344">INDEX($K:$P,ROW(),MATCH(CF$3,$K$2:$P$2,0))</f>
        <v>50</v>
      </c>
      <c r="CG2344" s="143" cm="1">
        <f t="array" ref="CG2344">INDEX($K:$P,ROW(),MATCH(CG$3,$K$2:$P$2,0))</f>
        <v>50</v>
      </c>
      <c r="CH2344" s="143" cm="1">
        <f t="array" ref="CH2344">INDEX($K:$P,ROW(),MATCH(CH$3,$K$2:$P$2,0))</f>
        <v>50</v>
      </c>
      <c r="CI2344" s="143" cm="1">
        <f t="array" ref="CI2344">INDEX($K:$P,ROW(),MATCH(CI$3,$K$2:$P$2,0))</f>
        <v>50</v>
      </c>
      <c r="CJ2344" s="143" cm="1">
        <f t="array" ref="CJ2344">INDEX($K:$P,ROW(),MATCH(CJ$3,$K$2:$P$2,0))</f>
        <v>50</v>
      </c>
      <c r="CK2344" s="143" cm="1">
        <f t="array" ref="CK2344">INDEX($K:$P,ROW(),MATCH(CK$3,$K$2:$P$2,0))</f>
        <v>50</v>
      </c>
      <c r="CL2344" s="143" cm="1">
        <f t="array" ref="CL2344">INDEX($K:$P,ROW(),MATCH(CL$3,$K$2:$P$2,0))</f>
        <v>50</v>
      </c>
    </row>
    <row r="2345" spans="2:90" x14ac:dyDescent="0.4">
      <c r="B2345" s="141" t="str">
        <f>B2336</f>
        <v>Product B</v>
      </c>
      <c r="C2345" s="307"/>
      <c r="D2345" s="305" t="s">
        <v>518</v>
      </c>
      <c r="E2345" s="305" t="str">
        <f t="shared" si="2986"/>
        <v>2345 SPLIT-SV-VR</v>
      </c>
      <c r="G2345" s="307"/>
      <c r="H2345" s="12"/>
      <c r="I2345" s="60"/>
      <c r="J2345" s="60"/>
      <c r="K2345" s="61">
        <v>100</v>
      </c>
      <c r="L2345" s="61">
        <v>100</v>
      </c>
      <c r="M2345" s="61">
        <v>100</v>
      </c>
      <c r="N2345" s="61">
        <v>100</v>
      </c>
      <c r="O2345" s="61">
        <v>100</v>
      </c>
      <c r="P2345" s="61">
        <v>100</v>
      </c>
      <c r="R2345" s="13"/>
      <c r="S2345" s="143" cm="1">
        <f t="array" ref="S2345">INDEX($K:$P,ROW(),MATCH(S$3,$K$2:$P$2,0))</f>
        <v>100</v>
      </c>
      <c r="T2345" s="143" cm="1">
        <f t="array" ref="T2345">INDEX($K:$P,ROW(),MATCH(T$3,$K$2:$P$2,0))</f>
        <v>100</v>
      </c>
      <c r="U2345" s="143" cm="1">
        <f t="array" ref="U2345">INDEX($K:$P,ROW(),MATCH(U$3,$K$2:$P$2,0))</f>
        <v>100</v>
      </c>
      <c r="V2345" s="143" cm="1">
        <f t="array" ref="V2345">INDEX($K:$P,ROW(),MATCH(V$3,$K$2:$P$2,0))</f>
        <v>100</v>
      </c>
      <c r="W2345" s="143" cm="1">
        <f t="array" ref="W2345">INDEX($K:$P,ROW(),MATCH(W$3,$K$2:$P$2,0))</f>
        <v>100</v>
      </c>
      <c r="X2345" s="143" cm="1">
        <f t="array" ref="X2345">INDEX($K:$P,ROW(),MATCH(X$3,$K$2:$P$2,0))</f>
        <v>100</v>
      </c>
      <c r="Y2345" s="143" cm="1">
        <f t="array" ref="Y2345">INDEX($K:$P,ROW(),MATCH(Y$3,$K$2:$P$2,0))</f>
        <v>100</v>
      </c>
      <c r="Z2345" s="143" cm="1">
        <f t="array" ref="Z2345">INDEX($K:$P,ROW(),MATCH(Z$3,$K$2:$P$2,0))</f>
        <v>100</v>
      </c>
      <c r="AA2345" s="143" cm="1">
        <f t="array" ref="AA2345">INDEX($K:$P,ROW(),MATCH(AA$3,$K$2:$P$2,0))</f>
        <v>100</v>
      </c>
      <c r="AB2345" s="143" cm="1">
        <f t="array" ref="AB2345">INDEX($K:$P,ROW(),MATCH(AB$3,$K$2:$P$2,0))</f>
        <v>100</v>
      </c>
      <c r="AC2345" s="143" cm="1">
        <f t="array" ref="AC2345">INDEX($K:$P,ROW(),MATCH(AC$3,$K$2:$P$2,0))</f>
        <v>100</v>
      </c>
      <c r="AD2345" s="143" cm="1">
        <f t="array" ref="AD2345">INDEX($K:$P,ROW(),MATCH(AD$3,$K$2:$P$2,0))</f>
        <v>100</v>
      </c>
      <c r="AE2345" s="143" cm="1">
        <f t="array" ref="AE2345">INDEX($K:$P,ROW(),MATCH(AE$3,$K$2:$P$2,0))</f>
        <v>100</v>
      </c>
      <c r="AF2345" s="143" cm="1">
        <f t="array" ref="AF2345">INDEX($K:$P,ROW(),MATCH(AF$3,$K$2:$P$2,0))</f>
        <v>100</v>
      </c>
      <c r="AG2345" s="143" cm="1">
        <f t="array" ref="AG2345">INDEX($K:$P,ROW(),MATCH(AG$3,$K$2:$P$2,0))</f>
        <v>100</v>
      </c>
      <c r="AH2345" s="143" cm="1">
        <f t="array" ref="AH2345">INDEX($K:$P,ROW(),MATCH(AH$3,$K$2:$P$2,0))</f>
        <v>100</v>
      </c>
      <c r="AI2345" s="143" cm="1">
        <f t="array" ref="AI2345">INDEX($K:$P,ROW(),MATCH(AI$3,$K$2:$P$2,0))</f>
        <v>100</v>
      </c>
      <c r="AJ2345" s="143" cm="1">
        <f t="array" ref="AJ2345">INDEX($K:$P,ROW(),MATCH(AJ$3,$K$2:$P$2,0))</f>
        <v>100</v>
      </c>
      <c r="AK2345" s="143" cm="1">
        <f t="array" ref="AK2345">INDEX($K:$P,ROW(),MATCH(AK$3,$K$2:$P$2,0))</f>
        <v>100</v>
      </c>
      <c r="AL2345" s="143" cm="1">
        <f t="array" ref="AL2345">INDEX($K:$P,ROW(),MATCH(AL$3,$K$2:$P$2,0))</f>
        <v>100</v>
      </c>
      <c r="AM2345" s="143" cm="1">
        <f t="array" ref="AM2345">INDEX($K:$P,ROW(),MATCH(AM$3,$K$2:$P$2,0))</f>
        <v>100</v>
      </c>
      <c r="AN2345" s="143" cm="1">
        <f t="array" ref="AN2345">INDEX($K:$P,ROW(),MATCH(AN$3,$K$2:$P$2,0))</f>
        <v>100</v>
      </c>
      <c r="AO2345" s="143" cm="1">
        <f t="array" ref="AO2345">INDEX($K:$P,ROW(),MATCH(AO$3,$K$2:$P$2,0))</f>
        <v>100</v>
      </c>
      <c r="AP2345" s="143" cm="1">
        <f t="array" ref="AP2345">INDEX($K:$P,ROW(),MATCH(AP$3,$K$2:$P$2,0))</f>
        <v>100</v>
      </c>
      <c r="AQ2345" s="143" cm="1">
        <f t="array" ref="AQ2345">INDEX($K:$P,ROW(),MATCH(AQ$3,$K$2:$P$2,0))</f>
        <v>100</v>
      </c>
      <c r="AR2345" s="143" cm="1">
        <f t="array" ref="AR2345">INDEX($K:$P,ROW(),MATCH(AR$3,$K$2:$P$2,0))</f>
        <v>100</v>
      </c>
      <c r="AS2345" s="143" cm="1">
        <f t="array" ref="AS2345">INDEX($K:$P,ROW(),MATCH(AS$3,$K$2:$P$2,0))</f>
        <v>100</v>
      </c>
      <c r="AT2345" s="143" cm="1">
        <f t="array" ref="AT2345">INDEX($K:$P,ROW(),MATCH(AT$3,$K$2:$P$2,0))</f>
        <v>100</v>
      </c>
      <c r="AU2345" s="143" cm="1">
        <f t="array" ref="AU2345">INDEX($K:$P,ROW(),MATCH(AU$3,$K$2:$P$2,0))</f>
        <v>100</v>
      </c>
      <c r="AV2345" s="143" cm="1">
        <f t="array" ref="AV2345">INDEX($K:$P,ROW(),MATCH(AV$3,$K$2:$P$2,0))</f>
        <v>100</v>
      </c>
      <c r="AW2345" s="143" cm="1">
        <f t="array" ref="AW2345">INDEX($K:$P,ROW(),MATCH(AW$3,$K$2:$P$2,0))</f>
        <v>100</v>
      </c>
      <c r="AX2345" s="143" cm="1">
        <f t="array" ref="AX2345">INDEX($K:$P,ROW(),MATCH(AX$3,$K$2:$P$2,0))</f>
        <v>100</v>
      </c>
      <c r="AY2345" s="143" cm="1">
        <f t="array" ref="AY2345">INDEX($K:$P,ROW(),MATCH(AY$3,$K$2:$P$2,0))</f>
        <v>100</v>
      </c>
      <c r="AZ2345" s="143" cm="1">
        <f t="array" ref="AZ2345">INDEX($K:$P,ROW(),MATCH(AZ$3,$K$2:$P$2,0))</f>
        <v>100</v>
      </c>
      <c r="BA2345" s="143" cm="1">
        <f t="array" ref="BA2345">INDEX($K:$P,ROW(),MATCH(BA$3,$K$2:$P$2,0))</f>
        <v>100</v>
      </c>
      <c r="BB2345" s="143" cm="1">
        <f t="array" ref="BB2345">INDEX($K:$P,ROW(),MATCH(BB$3,$K$2:$P$2,0))</f>
        <v>100</v>
      </c>
      <c r="BC2345" s="143" cm="1">
        <f t="array" ref="BC2345">INDEX($K:$P,ROW(),MATCH(BC$3,$K$2:$P$2,0))</f>
        <v>100</v>
      </c>
      <c r="BD2345" s="143" cm="1">
        <f t="array" ref="BD2345">INDEX($K:$P,ROW(),MATCH(BD$3,$K$2:$P$2,0))</f>
        <v>100</v>
      </c>
      <c r="BE2345" s="143" cm="1">
        <f t="array" ref="BE2345">INDEX($K:$P,ROW(),MATCH(BE$3,$K$2:$P$2,0))</f>
        <v>100</v>
      </c>
      <c r="BF2345" s="143" cm="1">
        <f t="array" ref="BF2345">INDEX($K:$P,ROW(),MATCH(BF$3,$K$2:$P$2,0))</f>
        <v>100</v>
      </c>
      <c r="BG2345" s="143" cm="1">
        <f t="array" ref="BG2345">INDEX($K:$P,ROW(),MATCH(BG$3,$K$2:$P$2,0))</f>
        <v>100</v>
      </c>
      <c r="BH2345" s="143" cm="1">
        <f t="array" ref="BH2345">INDEX($K:$P,ROW(),MATCH(BH$3,$K$2:$P$2,0))</f>
        <v>100</v>
      </c>
      <c r="BI2345" s="143" cm="1">
        <f t="array" ref="BI2345">INDEX($K:$P,ROW(),MATCH(BI$3,$K$2:$P$2,0))</f>
        <v>100</v>
      </c>
      <c r="BJ2345" s="143" cm="1">
        <f t="array" ref="BJ2345">INDEX($K:$P,ROW(),MATCH(BJ$3,$K$2:$P$2,0))</f>
        <v>100</v>
      </c>
      <c r="BK2345" s="143" cm="1">
        <f t="array" ref="BK2345">INDEX($K:$P,ROW(),MATCH(BK$3,$K$2:$P$2,0))</f>
        <v>100</v>
      </c>
      <c r="BL2345" s="143" cm="1">
        <f t="array" ref="BL2345">INDEX($K:$P,ROW(),MATCH(BL$3,$K$2:$P$2,0))</f>
        <v>100</v>
      </c>
      <c r="BM2345" s="143" cm="1">
        <f t="array" ref="BM2345">INDEX($K:$P,ROW(),MATCH(BM$3,$K$2:$P$2,0))</f>
        <v>100</v>
      </c>
      <c r="BN2345" s="143" cm="1">
        <f t="array" ref="BN2345">INDEX($K:$P,ROW(),MATCH(BN$3,$K$2:$P$2,0))</f>
        <v>100</v>
      </c>
      <c r="BO2345" s="143" cm="1">
        <f t="array" ref="BO2345">INDEX($K:$P,ROW(),MATCH(BO$3,$K$2:$P$2,0))</f>
        <v>100</v>
      </c>
      <c r="BP2345" s="143" cm="1">
        <f t="array" ref="BP2345">INDEX($K:$P,ROW(),MATCH(BP$3,$K$2:$P$2,0))</f>
        <v>100</v>
      </c>
      <c r="BQ2345" s="143" cm="1">
        <f t="array" ref="BQ2345">INDEX($K:$P,ROW(),MATCH(BQ$3,$K$2:$P$2,0))</f>
        <v>100</v>
      </c>
      <c r="BR2345" s="143" cm="1">
        <f t="array" ref="BR2345">INDEX($K:$P,ROW(),MATCH(BR$3,$K$2:$P$2,0))</f>
        <v>100</v>
      </c>
      <c r="BS2345" s="143" cm="1">
        <f t="array" ref="BS2345">INDEX($K:$P,ROW(),MATCH(BS$3,$K$2:$P$2,0))</f>
        <v>100</v>
      </c>
      <c r="BT2345" s="143" cm="1">
        <f t="array" ref="BT2345">INDEX($K:$P,ROW(),MATCH(BT$3,$K$2:$P$2,0))</f>
        <v>100</v>
      </c>
      <c r="BU2345" s="143" cm="1">
        <f t="array" ref="BU2345">INDEX($K:$P,ROW(),MATCH(BU$3,$K$2:$P$2,0))</f>
        <v>100</v>
      </c>
      <c r="BV2345" s="143" cm="1">
        <f t="array" ref="BV2345">INDEX($K:$P,ROW(),MATCH(BV$3,$K$2:$P$2,0))</f>
        <v>100</v>
      </c>
      <c r="BW2345" s="143" cm="1">
        <f t="array" ref="BW2345">INDEX($K:$P,ROW(),MATCH(BW$3,$K$2:$P$2,0))</f>
        <v>100</v>
      </c>
      <c r="BX2345" s="143" cm="1">
        <f t="array" ref="BX2345">INDEX($K:$P,ROW(),MATCH(BX$3,$K$2:$P$2,0))</f>
        <v>100</v>
      </c>
      <c r="BY2345" s="143" cm="1">
        <f t="array" ref="BY2345">INDEX($K:$P,ROW(),MATCH(BY$3,$K$2:$P$2,0))</f>
        <v>100</v>
      </c>
      <c r="BZ2345" s="143" cm="1">
        <f t="array" ref="BZ2345">INDEX($K:$P,ROW(),MATCH(BZ$3,$K$2:$P$2,0))</f>
        <v>100</v>
      </c>
      <c r="CA2345" s="143" cm="1">
        <f t="array" ref="CA2345">INDEX($K:$P,ROW(),MATCH(CA$3,$K$2:$P$2,0))</f>
        <v>100</v>
      </c>
      <c r="CB2345" s="143" cm="1">
        <f t="array" ref="CB2345">INDEX($K:$P,ROW(),MATCH(CB$3,$K$2:$P$2,0))</f>
        <v>100</v>
      </c>
      <c r="CC2345" s="143" cm="1">
        <f t="array" ref="CC2345">INDEX($K:$P,ROW(),MATCH(CC$3,$K$2:$P$2,0))</f>
        <v>100</v>
      </c>
      <c r="CD2345" s="143" cm="1">
        <f t="array" ref="CD2345">INDEX($K:$P,ROW(),MATCH(CD$3,$K$2:$P$2,0))</f>
        <v>100</v>
      </c>
      <c r="CE2345" s="143" cm="1">
        <f t="array" ref="CE2345">INDEX($K:$P,ROW(),MATCH(CE$3,$K$2:$P$2,0))</f>
        <v>100</v>
      </c>
      <c r="CF2345" s="143" cm="1">
        <f t="array" ref="CF2345">INDEX($K:$P,ROW(),MATCH(CF$3,$K$2:$P$2,0))</f>
        <v>100</v>
      </c>
      <c r="CG2345" s="143" cm="1">
        <f t="array" ref="CG2345">INDEX($K:$P,ROW(),MATCH(CG$3,$K$2:$P$2,0))</f>
        <v>100</v>
      </c>
      <c r="CH2345" s="143" cm="1">
        <f t="array" ref="CH2345">INDEX($K:$P,ROW(),MATCH(CH$3,$K$2:$P$2,0))</f>
        <v>100</v>
      </c>
      <c r="CI2345" s="143" cm="1">
        <f t="array" ref="CI2345">INDEX($K:$P,ROW(),MATCH(CI$3,$K$2:$P$2,0))</f>
        <v>100</v>
      </c>
      <c r="CJ2345" s="143" cm="1">
        <f t="array" ref="CJ2345">INDEX($K:$P,ROW(),MATCH(CJ$3,$K$2:$P$2,0))</f>
        <v>100</v>
      </c>
      <c r="CK2345" s="143" cm="1">
        <f t="array" ref="CK2345">INDEX($K:$P,ROW(),MATCH(CK$3,$K$2:$P$2,0))</f>
        <v>100</v>
      </c>
      <c r="CL2345" s="143" cm="1">
        <f t="array" ref="CL2345">INDEX($K:$P,ROW(),MATCH(CL$3,$K$2:$P$2,0))</f>
        <v>100</v>
      </c>
    </row>
    <row r="2346" spans="2:90" x14ac:dyDescent="0.4">
      <c r="B2346" s="95"/>
      <c r="C2346" s="307"/>
      <c r="D2346" s="305" t="s">
        <v>518</v>
      </c>
      <c r="E2346" s="305" t="str">
        <f t="shared" si="2986"/>
        <v>2346 SPLIT-SV-VR</v>
      </c>
      <c r="G2346" s="307"/>
      <c r="H2346" s="12"/>
      <c r="I2346" s="60"/>
      <c r="J2346" s="60"/>
      <c r="K2346" s="12"/>
      <c r="L2346" s="12"/>
      <c r="M2346" s="12"/>
      <c r="N2346" s="12"/>
      <c r="O2346" s="12"/>
      <c r="P2346" s="12"/>
      <c r="R2346" s="13"/>
      <c r="S2346" s="76"/>
      <c r="T2346" s="76"/>
      <c r="U2346" s="76"/>
      <c r="V2346" s="76"/>
      <c r="W2346" s="76"/>
      <c r="X2346" s="76"/>
      <c r="Y2346" s="76"/>
      <c r="Z2346" s="76"/>
      <c r="AA2346" s="76"/>
      <c r="AB2346" s="76"/>
      <c r="AC2346" s="76"/>
      <c r="AD2346" s="76"/>
      <c r="AE2346" s="76"/>
      <c r="AF2346" s="76"/>
      <c r="AG2346" s="76"/>
      <c r="AH2346" s="76"/>
      <c r="AI2346" s="76"/>
      <c r="AJ2346" s="76"/>
      <c r="AK2346" s="76"/>
      <c r="AL2346" s="76"/>
      <c r="AM2346" s="76"/>
      <c r="AN2346" s="76"/>
      <c r="AO2346" s="76"/>
      <c r="AP2346" s="76"/>
      <c r="AQ2346" s="76"/>
      <c r="AR2346" s="76"/>
      <c r="AS2346" s="76"/>
      <c r="AT2346" s="76"/>
      <c r="AU2346" s="76"/>
      <c r="AV2346" s="76"/>
      <c r="AW2346" s="76"/>
      <c r="AX2346" s="76"/>
      <c r="AY2346" s="76"/>
      <c r="AZ2346" s="76"/>
      <c r="BA2346" s="76"/>
      <c r="BB2346" s="76"/>
      <c r="BC2346" s="76"/>
      <c r="BD2346" s="76"/>
      <c r="BE2346" s="76"/>
      <c r="BF2346" s="76"/>
      <c r="BG2346" s="76"/>
      <c r="BH2346" s="76"/>
      <c r="BI2346" s="76"/>
      <c r="BJ2346" s="76"/>
      <c r="BK2346" s="76"/>
      <c r="BL2346" s="76"/>
      <c r="BM2346" s="76"/>
      <c r="BN2346" s="76"/>
      <c r="BO2346" s="76"/>
      <c r="BP2346" s="76"/>
      <c r="BQ2346" s="76"/>
      <c r="BR2346" s="76"/>
      <c r="BS2346" s="76"/>
      <c r="BT2346" s="76"/>
      <c r="BU2346" s="76"/>
      <c r="BV2346" s="76"/>
      <c r="BW2346" s="76"/>
      <c r="BX2346" s="76"/>
      <c r="BY2346" s="76"/>
      <c r="BZ2346" s="76"/>
      <c r="CA2346" s="76"/>
      <c r="CB2346" s="76"/>
      <c r="CC2346" s="76"/>
      <c r="CD2346" s="76"/>
      <c r="CE2346" s="76"/>
      <c r="CF2346" s="76"/>
      <c r="CG2346" s="76"/>
      <c r="CH2346" s="76"/>
      <c r="CI2346" s="76"/>
      <c r="CJ2346" s="76"/>
      <c r="CK2346" s="76"/>
      <c r="CL2346" s="76"/>
    </row>
    <row r="2347" spans="2:90" x14ac:dyDescent="0.4">
      <c r="B2347" s="95" t="s">
        <v>522</v>
      </c>
      <c r="C2347" s="307"/>
      <c r="D2347" s="305" t="s">
        <v>518</v>
      </c>
      <c r="E2347" s="305" t="str">
        <f t="shared" si="2986"/>
        <v>2347 SPLIT-SV-VR</v>
      </c>
      <c r="G2347" s="307"/>
      <c r="H2347" s="12"/>
      <c r="I2347" s="60"/>
      <c r="J2347" s="60"/>
      <c r="K2347" s="12"/>
      <c r="L2347" s="12"/>
      <c r="M2347" s="12"/>
      <c r="N2347" s="12"/>
      <c r="O2347" s="12"/>
      <c r="P2347" s="12"/>
      <c r="R2347" s="13"/>
      <c r="S2347" s="76"/>
      <c r="T2347" s="76"/>
      <c r="U2347" s="76"/>
      <c r="V2347" s="76"/>
      <c r="W2347" s="76"/>
      <c r="X2347" s="76"/>
      <c r="Y2347" s="76"/>
      <c r="Z2347" s="76"/>
      <c r="AA2347" s="76"/>
      <c r="AB2347" s="76"/>
      <c r="AC2347" s="76"/>
      <c r="AD2347" s="76"/>
      <c r="AE2347" s="76"/>
      <c r="AF2347" s="76"/>
      <c r="AG2347" s="76"/>
      <c r="AH2347" s="76"/>
      <c r="AI2347" s="76"/>
      <c r="AJ2347" s="76"/>
      <c r="AK2347" s="76"/>
      <c r="AL2347" s="76"/>
      <c r="AM2347" s="76"/>
      <c r="AN2347" s="76"/>
      <c r="AO2347" s="76"/>
      <c r="AP2347" s="76"/>
      <c r="AQ2347" s="76"/>
      <c r="AR2347" s="76"/>
      <c r="AS2347" s="76"/>
      <c r="AT2347" s="76"/>
      <c r="AU2347" s="76"/>
      <c r="AV2347" s="76"/>
      <c r="AW2347" s="76"/>
      <c r="AX2347" s="76"/>
      <c r="AY2347" s="76"/>
      <c r="AZ2347" s="76"/>
      <c r="BA2347" s="76"/>
      <c r="BB2347" s="76"/>
      <c r="BC2347" s="76"/>
      <c r="BD2347" s="76"/>
      <c r="BE2347" s="76"/>
      <c r="BF2347" s="76"/>
      <c r="BG2347" s="76"/>
      <c r="BH2347" s="76"/>
      <c r="BI2347" s="76"/>
      <c r="BJ2347" s="76"/>
      <c r="BK2347" s="76"/>
      <c r="BL2347" s="76"/>
      <c r="BM2347" s="76"/>
      <c r="BN2347" s="76"/>
      <c r="BO2347" s="76"/>
      <c r="BP2347" s="76"/>
      <c r="BQ2347" s="76"/>
      <c r="BR2347" s="76"/>
      <c r="BS2347" s="76"/>
      <c r="BT2347" s="76"/>
      <c r="BU2347" s="76"/>
      <c r="BV2347" s="76"/>
      <c r="BW2347" s="76"/>
      <c r="BX2347" s="76"/>
      <c r="BY2347" s="76"/>
      <c r="BZ2347" s="76"/>
      <c r="CA2347" s="76"/>
      <c r="CB2347" s="76"/>
      <c r="CC2347" s="76"/>
      <c r="CD2347" s="76"/>
      <c r="CE2347" s="76"/>
      <c r="CF2347" s="76"/>
      <c r="CG2347" s="76"/>
      <c r="CH2347" s="76"/>
      <c r="CI2347" s="76"/>
      <c r="CJ2347" s="76"/>
      <c r="CK2347" s="76"/>
      <c r="CL2347" s="76"/>
    </row>
    <row r="2348" spans="2:90" x14ac:dyDescent="0.4">
      <c r="B2348" s="154" t="str">
        <f>B2344</f>
        <v>Product A</v>
      </c>
      <c r="C2348" s="307"/>
      <c r="D2348" s="305" t="s">
        <v>518</v>
      </c>
      <c r="E2348" s="305" t="str">
        <f t="shared" si="2986"/>
        <v>2348 SPLIT-SV-VR</v>
      </c>
      <c r="G2348" s="307"/>
      <c r="H2348" s="12"/>
      <c r="I2348" s="60"/>
      <c r="J2348" s="60"/>
      <c r="K2348" s="53">
        <f t="shared" ref="K2348:P2350" ca="1" si="2987">SUMIF($3:$3,K$2,2348:2348)</f>
        <v>-1500000</v>
      </c>
      <c r="L2348" s="53">
        <f t="shared" ca="1" si="2987"/>
        <v>-1500000</v>
      </c>
      <c r="M2348" s="53">
        <f t="shared" ca="1" si="2987"/>
        <v>-1500000</v>
      </c>
      <c r="N2348" s="53">
        <f t="shared" ca="1" si="2987"/>
        <v>-1500000</v>
      </c>
      <c r="O2348" s="53">
        <f t="shared" ca="1" si="2987"/>
        <v>-1500000</v>
      </c>
      <c r="P2348" s="53">
        <f t="shared" ca="1" si="2987"/>
        <v>-1500000</v>
      </c>
      <c r="R2348" s="13"/>
      <c r="S2348" s="80">
        <f t="shared" ref="S2348" ca="1" si="2988">-S2331*S2344</f>
        <v>-125000</v>
      </c>
      <c r="T2348" s="80">
        <f t="shared" ref="T2348:AX2348" ca="1" si="2989">-T2331*T2344</f>
        <v>-125000</v>
      </c>
      <c r="U2348" s="80">
        <f t="shared" ca="1" si="2989"/>
        <v>-125000</v>
      </c>
      <c r="V2348" s="80">
        <f t="shared" ca="1" si="2989"/>
        <v>-125000</v>
      </c>
      <c r="W2348" s="80">
        <f t="shared" ca="1" si="2989"/>
        <v>-125000</v>
      </c>
      <c r="X2348" s="80">
        <f t="shared" ca="1" si="2989"/>
        <v>-125000</v>
      </c>
      <c r="Y2348" s="80">
        <f t="shared" ca="1" si="2989"/>
        <v>-125000</v>
      </c>
      <c r="Z2348" s="80">
        <f t="shared" ca="1" si="2989"/>
        <v>-125000</v>
      </c>
      <c r="AA2348" s="80">
        <f t="shared" ca="1" si="2989"/>
        <v>-125000</v>
      </c>
      <c r="AB2348" s="80">
        <f t="shared" ca="1" si="2989"/>
        <v>-125000</v>
      </c>
      <c r="AC2348" s="80">
        <f t="shared" ca="1" si="2989"/>
        <v>-125000</v>
      </c>
      <c r="AD2348" s="80">
        <f t="shared" ca="1" si="2989"/>
        <v>-125000</v>
      </c>
      <c r="AE2348" s="80">
        <f t="shared" ca="1" si="2989"/>
        <v>-125000</v>
      </c>
      <c r="AF2348" s="80">
        <f t="shared" ca="1" si="2989"/>
        <v>-125000</v>
      </c>
      <c r="AG2348" s="80">
        <f t="shared" ca="1" si="2989"/>
        <v>-125000</v>
      </c>
      <c r="AH2348" s="80">
        <f t="shared" ca="1" si="2989"/>
        <v>-125000</v>
      </c>
      <c r="AI2348" s="80">
        <f t="shared" ca="1" si="2989"/>
        <v>-125000</v>
      </c>
      <c r="AJ2348" s="80">
        <f t="shared" ca="1" si="2989"/>
        <v>-125000</v>
      </c>
      <c r="AK2348" s="80">
        <f t="shared" ca="1" si="2989"/>
        <v>-125000</v>
      </c>
      <c r="AL2348" s="80">
        <f t="shared" ca="1" si="2989"/>
        <v>-125000</v>
      </c>
      <c r="AM2348" s="80">
        <f t="shared" ca="1" si="2989"/>
        <v>-125000</v>
      </c>
      <c r="AN2348" s="80">
        <f t="shared" ca="1" si="2989"/>
        <v>-125000</v>
      </c>
      <c r="AO2348" s="80">
        <f t="shared" ca="1" si="2989"/>
        <v>-125000</v>
      </c>
      <c r="AP2348" s="80">
        <f t="shared" ca="1" si="2989"/>
        <v>-125000</v>
      </c>
      <c r="AQ2348" s="80">
        <f t="shared" ca="1" si="2989"/>
        <v>-125000</v>
      </c>
      <c r="AR2348" s="80">
        <f t="shared" ca="1" si="2989"/>
        <v>-125000</v>
      </c>
      <c r="AS2348" s="80">
        <f t="shared" ca="1" si="2989"/>
        <v>-125000</v>
      </c>
      <c r="AT2348" s="80">
        <f t="shared" ca="1" si="2989"/>
        <v>-125000</v>
      </c>
      <c r="AU2348" s="80">
        <f t="shared" ca="1" si="2989"/>
        <v>-125000</v>
      </c>
      <c r="AV2348" s="80">
        <f t="shared" ca="1" si="2989"/>
        <v>-125000</v>
      </c>
      <c r="AW2348" s="80">
        <f t="shared" ca="1" si="2989"/>
        <v>-125000</v>
      </c>
      <c r="AX2348" s="80">
        <f t="shared" ca="1" si="2989"/>
        <v>-125000</v>
      </c>
      <c r="AY2348" s="80">
        <f t="shared" ref="AY2348:CD2348" ca="1" si="2990">-AY2331*AY2344</f>
        <v>-125000</v>
      </c>
      <c r="AZ2348" s="80">
        <f t="shared" ca="1" si="2990"/>
        <v>-125000</v>
      </c>
      <c r="BA2348" s="80">
        <f t="shared" ca="1" si="2990"/>
        <v>-125000</v>
      </c>
      <c r="BB2348" s="80">
        <f t="shared" ca="1" si="2990"/>
        <v>-125000</v>
      </c>
      <c r="BC2348" s="80">
        <f t="shared" ca="1" si="2990"/>
        <v>-125000</v>
      </c>
      <c r="BD2348" s="80">
        <f t="shared" ca="1" si="2990"/>
        <v>-125000</v>
      </c>
      <c r="BE2348" s="80">
        <f t="shared" ca="1" si="2990"/>
        <v>-125000</v>
      </c>
      <c r="BF2348" s="80">
        <f t="shared" ca="1" si="2990"/>
        <v>-125000</v>
      </c>
      <c r="BG2348" s="80">
        <f t="shared" ca="1" si="2990"/>
        <v>-125000</v>
      </c>
      <c r="BH2348" s="80">
        <f t="shared" ca="1" si="2990"/>
        <v>-125000</v>
      </c>
      <c r="BI2348" s="80">
        <f t="shared" ca="1" si="2990"/>
        <v>-125000</v>
      </c>
      <c r="BJ2348" s="80">
        <f t="shared" ca="1" si="2990"/>
        <v>-125000</v>
      </c>
      <c r="BK2348" s="80">
        <f t="shared" ca="1" si="2990"/>
        <v>-125000</v>
      </c>
      <c r="BL2348" s="80">
        <f t="shared" ca="1" si="2990"/>
        <v>-125000</v>
      </c>
      <c r="BM2348" s="80">
        <f t="shared" ca="1" si="2990"/>
        <v>-125000</v>
      </c>
      <c r="BN2348" s="80">
        <f t="shared" ca="1" si="2990"/>
        <v>-125000</v>
      </c>
      <c r="BO2348" s="80">
        <f t="shared" ca="1" si="2990"/>
        <v>-125000</v>
      </c>
      <c r="BP2348" s="80">
        <f t="shared" ca="1" si="2990"/>
        <v>-125000</v>
      </c>
      <c r="BQ2348" s="80">
        <f t="shared" ca="1" si="2990"/>
        <v>-125000</v>
      </c>
      <c r="BR2348" s="80">
        <f t="shared" ca="1" si="2990"/>
        <v>-125000</v>
      </c>
      <c r="BS2348" s="80">
        <f t="shared" ca="1" si="2990"/>
        <v>-125000</v>
      </c>
      <c r="BT2348" s="80">
        <f t="shared" ca="1" si="2990"/>
        <v>-125000</v>
      </c>
      <c r="BU2348" s="80">
        <f t="shared" ca="1" si="2990"/>
        <v>-125000</v>
      </c>
      <c r="BV2348" s="80">
        <f t="shared" ca="1" si="2990"/>
        <v>-125000</v>
      </c>
      <c r="BW2348" s="80">
        <f t="shared" ca="1" si="2990"/>
        <v>-125000</v>
      </c>
      <c r="BX2348" s="80">
        <f t="shared" ca="1" si="2990"/>
        <v>-125000</v>
      </c>
      <c r="BY2348" s="80">
        <f t="shared" ca="1" si="2990"/>
        <v>-125000</v>
      </c>
      <c r="BZ2348" s="80">
        <f t="shared" ca="1" si="2990"/>
        <v>-125000</v>
      </c>
      <c r="CA2348" s="80">
        <f t="shared" ca="1" si="2990"/>
        <v>-125000</v>
      </c>
      <c r="CB2348" s="80">
        <f t="shared" ca="1" si="2990"/>
        <v>-125000</v>
      </c>
      <c r="CC2348" s="80">
        <f t="shared" ca="1" si="2990"/>
        <v>-125000</v>
      </c>
      <c r="CD2348" s="80">
        <f t="shared" ca="1" si="2990"/>
        <v>-125000</v>
      </c>
      <c r="CE2348" s="80">
        <f t="shared" ref="CE2348:CK2348" ca="1" si="2991">-CE2331*CE2344</f>
        <v>-125000</v>
      </c>
      <c r="CF2348" s="80">
        <f t="shared" ca="1" si="2991"/>
        <v>-125000</v>
      </c>
      <c r="CG2348" s="80">
        <f t="shared" ca="1" si="2991"/>
        <v>-125000</v>
      </c>
      <c r="CH2348" s="80">
        <f t="shared" ca="1" si="2991"/>
        <v>-125000</v>
      </c>
      <c r="CI2348" s="80">
        <f t="shared" ca="1" si="2991"/>
        <v>-125000</v>
      </c>
      <c r="CJ2348" s="80">
        <f t="shared" ca="1" si="2991"/>
        <v>-125000</v>
      </c>
      <c r="CK2348" s="80">
        <f t="shared" ca="1" si="2991"/>
        <v>-125000</v>
      </c>
      <c r="CL2348" s="80">
        <f t="shared" ref="CL2348" ca="1" si="2992">-CL2331*CL2344</f>
        <v>-125000</v>
      </c>
    </row>
    <row r="2349" spans="2:90" x14ac:dyDescent="0.4">
      <c r="B2349" s="154" t="str">
        <f>B2345</f>
        <v>Product B</v>
      </c>
      <c r="C2349" s="307"/>
      <c r="D2349" s="305" t="s">
        <v>518</v>
      </c>
      <c r="E2349" s="305" t="str">
        <f t="shared" si="2986"/>
        <v>2349 SPLIT-SV-VR</v>
      </c>
      <c r="G2349" s="307"/>
      <c r="H2349" s="12"/>
      <c r="I2349" s="60"/>
      <c r="J2349" s="60"/>
      <c r="K2349" s="232">
        <f t="shared" ca="1" si="2987"/>
        <v>-3000000</v>
      </c>
      <c r="L2349" s="232">
        <f t="shared" ca="1" si="2987"/>
        <v>-3000000</v>
      </c>
      <c r="M2349" s="232">
        <f t="shared" ca="1" si="2987"/>
        <v>-3000000</v>
      </c>
      <c r="N2349" s="232">
        <f t="shared" ca="1" si="2987"/>
        <v>-3000000</v>
      </c>
      <c r="O2349" s="232">
        <f t="shared" ca="1" si="2987"/>
        <v>-3000000</v>
      </c>
      <c r="P2349" s="232">
        <f t="shared" ca="1" si="2987"/>
        <v>-3000000</v>
      </c>
      <c r="R2349" s="13"/>
      <c r="S2349" s="237">
        <f t="shared" ref="S2349" ca="1" si="2993">-S2332*S2345</f>
        <v>-250000</v>
      </c>
      <c r="T2349" s="237">
        <f t="shared" ref="T2349:AX2349" ca="1" si="2994">-T2332*T2345</f>
        <v>-250000</v>
      </c>
      <c r="U2349" s="237">
        <f t="shared" ca="1" si="2994"/>
        <v>-250000</v>
      </c>
      <c r="V2349" s="237">
        <f t="shared" ca="1" si="2994"/>
        <v>-250000</v>
      </c>
      <c r="W2349" s="237">
        <f t="shared" ca="1" si="2994"/>
        <v>-250000</v>
      </c>
      <c r="X2349" s="237">
        <f t="shared" ca="1" si="2994"/>
        <v>-250000</v>
      </c>
      <c r="Y2349" s="237">
        <f t="shared" ca="1" si="2994"/>
        <v>-250000</v>
      </c>
      <c r="Z2349" s="237">
        <f t="shared" ca="1" si="2994"/>
        <v>-250000</v>
      </c>
      <c r="AA2349" s="237">
        <f t="shared" ca="1" si="2994"/>
        <v>-250000</v>
      </c>
      <c r="AB2349" s="237">
        <f t="shared" ca="1" si="2994"/>
        <v>-250000</v>
      </c>
      <c r="AC2349" s="237">
        <f t="shared" ca="1" si="2994"/>
        <v>-250000</v>
      </c>
      <c r="AD2349" s="237">
        <f t="shared" ca="1" si="2994"/>
        <v>-250000</v>
      </c>
      <c r="AE2349" s="237">
        <f t="shared" ca="1" si="2994"/>
        <v>-250000</v>
      </c>
      <c r="AF2349" s="237">
        <f t="shared" ca="1" si="2994"/>
        <v>-250000</v>
      </c>
      <c r="AG2349" s="237">
        <f t="shared" ca="1" si="2994"/>
        <v>-250000</v>
      </c>
      <c r="AH2349" s="237">
        <f t="shared" ca="1" si="2994"/>
        <v>-250000</v>
      </c>
      <c r="AI2349" s="237">
        <f t="shared" ca="1" si="2994"/>
        <v>-250000</v>
      </c>
      <c r="AJ2349" s="237">
        <f t="shared" ca="1" si="2994"/>
        <v>-250000</v>
      </c>
      <c r="AK2349" s="237">
        <f t="shared" ca="1" si="2994"/>
        <v>-250000</v>
      </c>
      <c r="AL2349" s="237">
        <f t="shared" ca="1" si="2994"/>
        <v>-250000</v>
      </c>
      <c r="AM2349" s="237">
        <f t="shared" ca="1" si="2994"/>
        <v>-250000</v>
      </c>
      <c r="AN2349" s="237">
        <f t="shared" ca="1" si="2994"/>
        <v>-250000</v>
      </c>
      <c r="AO2349" s="237">
        <f t="shared" ca="1" si="2994"/>
        <v>-250000</v>
      </c>
      <c r="AP2349" s="237">
        <f t="shared" ca="1" si="2994"/>
        <v>-250000</v>
      </c>
      <c r="AQ2349" s="237">
        <f t="shared" ca="1" si="2994"/>
        <v>-250000</v>
      </c>
      <c r="AR2349" s="237">
        <f t="shared" ca="1" si="2994"/>
        <v>-250000</v>
      </c>
      <c r="AS2349" s="237">
        <f t="shared" ca="1" si="2994"/>
        <v>-250000</v>
      </c>
      <c r="AT2349" s="237">
        <f t="shared" ca="1" si="2994"/>
        <v>-250000</v>
      </c>
      <c r="AU2349" s="237">
        <f t="shared" ca="1" si="2994"/>
        <v>-250000</v>
      </c>
      <c r="AV2349" s="237">
        <f t="shared" ca="1" si="2994"/>
        <v>-250000</v>
      </c>
      <c r="AW2349" s="237">
        <f t="shared" ca="1" si="2994"/>
        <v>-250000</v>
      </c>
      <c r="AX2349" s="237">
        <f t="shared" ca="1" si="2994"/>
        <v>-250000</v>
      </c>
      <c r="AY2349" s="237">
        <f t="shared" ref="AY2349:CD2349" ca="1" si="2995">-AY2332*AY2345</f>
        <v>-250000</v>
      </c>
      <c r="AZ2349" s="237">
        <f t="shared" ca="1" si="2995"/>
        <v>-250000</v>
      </c>
      <c r="BA2349" s="237">
        <f t="shared" ca="1" si="2995"/>
        <v>-250000</v>
      </c>
      <c r="BB2349" s="237">
        <f t="shared" ca="1" si="2995"/>
        <v>-250000</v>
      </c>
      <c r="BC2349" s="237">
        <f t="shared" ca="1" si="2995"/>
        <v>-250000</v>
      </c>
      <c r="BD2349" s="237">
        <f t="shared" ca="1" si="2995"/>
        <v>-250000</v>
      </c>
      <c r="BE2349" s="237">
        <f t="shared" ca="1" si="2995"/>
        <v>-250000</v>
      </c>
      <c r="BF2349" s="237">
        <f t="shared" ca="1" si="2995"/>
        <v>-250000</v>
      </c>
      <c r="BG2349" s="237">
        <f t="shared" ca="1" si="2995"/>
        <v>-250000</v>
      </c>
      <c r="BH2349" s="237">
        <f t="shared" ca="1" si="2995"/>
        <v>-250000</v>
      </c>
      <c r="BI2349" s="237">
        <f t="shared" ca="1" si="2995"/>
        <v>-250000</v>
      </c>
      <c r="BJ2349" s="237">
        <f t="shared" ca="1" si="2995"/>
        <v>-250000</v>
      </c>
      <c r="BK2349" s="237">
        <f t="shared" ca="1" si="2995"/>
        <v>-250000</v>
      </c>
      <c r="BL2349" s="237">
        <f t="shared" ca="1" si="2995"/>
        <v>-250000</v>
      </c>
      <c r="BM2349" s="237">
        <f t="shared" ca="1" si="2995"/>
        <v>-250000</v>
      </c>
      <c r="BN2349" s="237">
        <f t="shared" ca="1" si="2995"/>
        <v>-250000</v>
      </c>
      <c r="BO2349" s="237">
        <f t="shared" ca="1" si="2995"/>
        <v>-250000</v>
      </c>
      <c r="BP2349" s="237">
        <f t="shared" ca="1" si="2995"/>
        <v>-250000</v>
      </c>
      <c r="BQ2349" s="237">
        <f t="shared" ca="1" si="2995"/>
        <v>-250000</v>
      </c>
      <c r="BR2349" s="237">
        <f t="shared" ca="1" si="2995"/>
        <v>-250000</v>
      </c>
      <c r="BS2349" s="237">
        <f t="shared" ca="1" si="2995"/>
        <v>-250000</v>
      </c>
      <c r="BT2349" s="237">
        <f t="shared" ca="1" si="2995"/>
        <v>-250000</v>
      </c>
      <c r="BU2349" s="237">
        <f t="shared" ca="1" si="2995"/>
        <v>-250000</v>
      </c>
      <c r="BV2349" s="237">
        <f t="shared" ca="1" si="2995"/>
        <v>-250000</v>
      </c>
      <c r="BW2349" s="237">
        <f t="shared" ca="1" si="2995"/>
        <v>-250000</v>
      </c>
      <c r="BX2349" s="237">
        <f t="shared" ca="1" si="2995"/>
        <v>-250000</v>
      </c>
      <c r="BY2349" s="237">
        <f t="shared" ca="1" si="2995"/>
        <v>-250000</v>
      </c>
      <c r="BZ2349" s="237">
        <f t="shared" ca="1" si="2995"/>
        <v>-250000</v>
      </c>
      <c r="CA2349" s="237">
        <f t="shared" ca="1" si="2995"/>
        <v>-250000</v>
      </c>
      <c r="CB2349" s="237">
        <f t="shared" ca="1" si="2995"/>
        <v>-250000</v>
      </c>
      <c r="CC2349" s="237">
        <f t="shared" ca="1" si="2995"/>
        <v>-250000</v>
      </c>
      <c r="CD2349" s="237">
        <f t="shared" ca="1" si="2995"/>
        <v>-250000</v>
      </c>
      <c r="CE2349" s="237">
        <f t="shared" ref="CE2349:CK2349" ca="1" si="2996">-CE2332*CE2345</f>
        <v>-250000</v>
      </c>
      <c r="CF2349" s="237">
        <f t="shared" ca="1" si="2996"/>
        <v>-250000</v>
      </c>
      <c r="CG2349" s="237">
        <f t="shared" ca="1" si="2996"/>
        <v>-250000</v>
      </c>
      <c r="CH2349" s="237">
        <f t="shared" ca="1" si="2996"/>
        <v>-250000</v>
      </c>
      <c r="CI2349" s="237">
        <f t="shared" ca="1" si="2996"/>
        <v>-250000</v>
      </c>
      <c r="CJ2349" s="237">
        <f t="shared" ca="1" si="2996"/>
        <v>-250000</v>
      </c>
      <c r="CK2349" s="237">
        <f t="shared" ca="1" si="2996"/>
        <v>-250000</v>
      </c>
      <c r="CL2349" s="237">
        <f t="shared" ref="CL2349" ca="1" si="2997">-CL2332*CL2345</f>
        <v>-250000</v>
      </c>
    </row>
    <row r="2350" spans="2:90" x14ac:dyDescent="0.4">
      <c r="B2350" s="123" t="str">
        <f>"Total COGS - "&amp;B2314</f>
        <v>Total COGS - Surgical procedures</v>
      </c>
      <c r="C2350" s="305" t="s">
        <v>203</v>
      </c>
      <c r="D2350" s="305" t="s">
        <v>518</v>
      </c>
      <c r="E2350" s="305" t="str">
        <f t="shared" si="2986"/>
        <v>2350 SPLIT-SV-VR</v>
      </c>
      <c r="G2350" s="305"/>
      <c r="H2350" s="12"/>
      <c r="I2350" s="60"/>
      <c r="J2350" s="60"/>
      <c r="K2350" s="33">
        <f t="shared" ca="1" si="2987"/>
        <v>-4500000</v>
      </c>
      <c r="L2350" s="33">
        <f t="shared" ca="1" si="2987"/>
        <v>-4500000</v>
      </c>
      <c r="M2350" s="33">
        <f t="shared" ca="1" si="2987"/>
        <v>-4500000</v>
      </c>
      <c r="N2350" s="33">
        <f t="shared" ca="1" si="2987"/>
        <v>-4500000</v>
      </c>
      <c r="O2350" s="33">
        <f t="shared" ca="1" si="2987"/>
        <v>-4500000</v>
      </c>
      <c r="P2350" s="33">
        <f t="shared" ca="1" si="2987"/>
        <v>-4500000</v>
      </c>
      <c r="R2350" s="15"/>
      <c r="S2350" s="144">
        <f t="shared" ref="S2350" ca="1" si="2998">SUM(S2348:S2349)</f>
        <v>-375000</v>
      </c>
      <c r="T2350" s="144">
        <f t="shared" ref="T2350:AX2350" ca="1" si="2999">SUM(T2348:T2349)</f>
        <v>-375000</v>
      </c>
      <c r="U2350" s="144">
        <f t="shared" ca="1" si="2999"/>
        <v>-375000</v>
      </c>
      <c r="V2350" s="144">
        <f t="shared" ca="1" si="2999"/>
        <v>-375000</v>
      </c>
      <c r="W2350" s="144">
        <f t="shared" ca="1" si="2999"/>
        <v>-375000</v>
      </c>
      <c r="X2350" s="144">
        <f t="shared" ca="1" si="2999"/>
        <v>-375000</v>
      </c>
      <c r="Y2350" s="144">
        <f t="shared" ca="1" si="2999"/>
        <v>-375000</v>
      </c>
      <c r="Z2350" s="144">
        <f t="shared" ca="1" si="2999"/>
        <v>-375000</v>
      </c>
      <c r="AA2350" s="144">
        <f t="shared" ca="1" si="2999"/>
        <v>-375000</v>
      </c>
      <c r="AB2350" s="144">
        <f t="shared" ca="1" si="2999"/>
        <v>-375000</v>
      </c>
      <c r="AC2350" s="144">
        <f t="shared" ca="1" si="2999"/>
        <v>-375000</v>
      </c>
      <c r="AD2350" s="144">
        <f t="shared" ca="1" si="2999"/>
        <v>-375000</v>
      </c>
      <c r="AE2350" s="144">
        <f t="shared" ca="1" si="2999"/>
        <v>-375000</v>
      </c>
      <c r="AF2350" s="144">
        <f t="shared" ca="1" si="2999"/>
        <v>-375000</v>
      </c>
      <c r="AG2350" s="144">
        <f t="shared" ca="1" si="2999"/>
        <v>-375000</v>
      </c>
      <c r="AH2350" s="144">
        <f t="shared" ca="1" si="2999"/>
        <v>-375000</v>
      </c>
      <c r="AI2350" s="144">
        <f t="shared" ca="1" si="2999"/>
        <v>-375000</v>
      </c>
      <c r="AJ2350" s="144">
        <f t="shared" ca="1" si="2999"/>
        <v>-375000</v>
      </c>
      <c r="AK2350" s="144">
        <f t="shared" ca="1" si="2999"/>
        <v>-375000</v>
      </c>
      <c r="AL2350" s="144">
        <f t="shared" ca="1" si="2999"/>
        <v>-375000</v>
      </c>
      <c r="AM2350" s="144">
        <f t="shared" ca="1" si="2999"/>
        <v>-375000</v>
      </c>
      <c r="AN2350" s="144">
        <f t="shared" ca="1" si="2999"/>
        <v>-375000</v>
      </c>
      <c r="AO2350" s="144">
        <f t="shared" ca="1" si="2999"/>
        <v>-375000</v>
      </c>
      <c r="AP2350" s="144">
        <f t="shared" ca="1" si="2999"/>
        <v>-375000</v>
      </c>
      <c r="AQ2350" s="144">
        <f t="shared" ca="1" si="2999"/>
        <v>-375000</v>
      </c>
      <c r="AR2350" s="144">
        <f t="shared" ca="1" si="2999"/>
        <v>-375000</v>
      </c>
      <c r="AS2350" s="144">
        <f t="shared" ca="1" si="2999"/>
        <v>-375000</v>
      </c>
      <c r="AT2350" s="144">
        <f t="shared" ca="1" si="2999"/>
        <v>-375000</v>
      </c>
      <c r="AU2350" s="144">
        <f t="shared" ca="1" si="2999"/>
        <v>-375000</v>
      </c>
      <c r="AV2350" s="144">
        <f t="shared" ca="1" si="2999"/>
        <v>-375000</v>
      </c>
      <c r="AW2350" s="144">
        <f t="shared" ca="1" si="2999"/>
        <v>-375000</v>
      </c>
      <c r="AX2350" s="144">
        <f t="shared" ca="1" si="2999"/>
        <v>-375000</v>
      </c>
      <c r="AY2350" s="144">
        <f t="shared" ref="AY2350:CD2350" ca="1" si="3000">SUM(AY2348:AY2349)</f>
        <v>-375000</v>
      </c>
      <c r="AZ2350" s="144">
        <f t="shared" ca="1" si="3000"/>
        <v>-375000</v>
      </c>
      <c r="BA2350" s="144">
        <f t="shared" ca="1" si="3000"/>
        <v>-375000</v>
      </c>
      <c r="BB2350" s="144">
        <f t="shared" ca="1" si="3000"/>
        <v>-375000</v>
      </c>
      <c r="BC2350" s="144">
        <f t="shared" ca="1" si="3000"/>
        <v>-375000</v>
      </c>
      <c r="BD2350" s="144">
        <f t="shared" ca="1" si="3000"/>
        <v>-375000</v>
      </c>
      <c r="BE2350" s="144">
        <f t="shared" ca="1" si="3000"/>
        <v>-375000</v>
      </c>
      <c r="BF2350" s="144">
        <f t="shared" ca="1" si="3000"/>
        <v>-375000</v>
      </c>
      <c r="BG2350" s="144">
        <f t="shared" ca="1" si="3000"/>
        <v>-375000</v>
      </c>
      <c r="BH2350" s="144">
        <f t="shared" ca="1" si="3000"/>
        <v>-375000</v>
      </c>
      <c r="BI2350" s="144">
        <f t="shared" ca="1" si="3000"/>
        <v>-375000</v>
      </c>
      <c r="BJ2350" s="144">
        <f t="shared" ca="1" si="3000"/>
        <v>-375000</v>
      </c>
      <c r="BK2350" s="144">
        <f t="shared" ca="1" si="3000"/>
        <v>-375000</v>
      </c>
      <c r="BL2350" s="144">
        <f t="shared" ca="1" si="3000"/>
        <v>-375000</v>
      </c>
      <c r="BM2350" s="144">
        <f t="shared" ca="1" si="3000"/>
        <v>-375000</v>
      </c>
      <c r="BN2350" s="144">
        <f t="shared" ca="1" si="3000"/>
        <v>-375000</v>
      </c>
      <c r="BO2350" s="144">
        <f t="shared" ca="1" si="3000"/>
        <v>-375000</v>
      </c>
      <c r="BP2350" s="144">
        <f t="shared" ca="1" si="3000"/>
        <v>-375000</v>
      </c>
      <c r="BQ2350" s="144">
        <f t="shared" ca="1" si="3000"/>
        <v>-375000</v>
      </c>
      <c r="BR2350" s="144">
        <f t="shared" ca="1" si="3000"/>
        <v>-375000</v>
      </c>
      <c r="BS2350" s="144">
        <f t="shared" ca="1" si="3000"/>
        <v>-375000</v>
      </c>
      <c r="BT2350" s="144">
        <f t="shared" ca="1" si="3000"/>
        <v>-375000</v>
      </c>
      <c r="BU2350" s="144">
        <f t="shared" ca="1" si="3000"/>
        <v>-375000</v>
      </c>
      <c r="BV2350" s="144">
        <f t="shared" ca="1" si="3000"/>
        <v>-375000</v>
      </c>
      <c r="BW2350" s="144">
        <f t="shared" ca="1" si="3000"/>
        <v>-375000</v>
      </c>
      <c r="BX2350" s="144">
        <f t="shared" ca="1" si="3000"/>
        <v>-375000</v>
      </c>
      <c r="BY2350" s="144">
        <f t="shared" ca="1" si="3000"/>
        <v>-375000</v>
      </c>
      <c r="BZ2350" s="144">
        <f t="shared" ca="1" si="3000"/>
        <v>-375000</v>
      </c>
      <c r="CA2350" s="144">
        <f t="shared" ca="1" si="3000"/>
        <v>-375000</v>
      </c>
      <c r="CB2350" s="144">
        <f t="shared" ca="1" si="3000"/>
        <v>-375000</v>
      </c>
      <c r="CC2350" s="144">
        <f t="shared" ca="1" si="3000"/>
        <v>-375000</v>
      </c>
      <c r="CD2350" s="144">
        <f t="shared" ca="1" si="3000"/>
        <v>-375000</v>
      </c>
      <c r="CE2350" s="144">
        <f t="shared" ref="CE2350:CK2350" ca="1" si="3001">SUM(CE2348:CE2349)</f>
        <v>-375000</v>
      </c>
      <c r="CF2350" s="144">
        <f t="shared" ca="1" si="3001"/>
        <v>-375000</v>
      </c>
      <c r="CG2350" s="144">
        <f t="shared" ca="1" si="3001"/>
        <v>-375000</v>
      </c>
      <c r="CH2350" s="144">
        <f t="shared" ca="1" si="3001"/>
        <v>-375000</v>
      </c>
      <c r="CI2350" s="144">
        <f t="shared" ca="1" si="3001"/>
        <v>-375000</v>
      </c>
      <c r="CJ2350" s="144">
        <f t="shared" ca="1" si="3001"/>
        <v>-375000</v>
      </c>
      <c r="CK2350" s="144">
        <f t="shared" ca="1" si="3001"/>
        <v>-375000</v>
      </c>
      <c r="CL2350" s="144">
        <f t="shared" ref="CL2350" ca="1" si="3002">SUM(CL2348:CL2349)</f>
        <v>-375000</v>
      </c>
    </row>
    <row r="2351" spans="2:90" x14ac:dyDescent="0.4">
      <c r="B2351" s="123"/>
      <c r="C2351" s="305"/>
      <c r="D2351" s="305" t="s">
        <v>518</v>
      </c>
      <c r="E2351" s="305" t="str">
        <f t="shared" ref="E2351:E2353" si="3003">ROW()&amp;" "&amp;D2351</f>
        <v>2351 SPLIT-SV-VR</v>
      </c>
      <c r="G2351" s="305"/>
      <c r="H2351" s="12"/>
      <c r="I2351" s="60"/>
      <c r="J2351" s="60"/>
      <c r="K2351" s="33"/>
      <c r="L2351" s="33"/>
      <c r="M2351" s="33"/>
      <c r="N2351" s="33"/>
      <c r="O2351" s="33"/>
      <c r="P2351" s="33"/>
      <c r="R2351" s="15"/>
      <c r="S2351" s="77"/>
      <c r="T2351" s="77"/>
      <c r="U2351" s="77"/>
      <c r="V2351" s="77"/>
      <c r="W2351" s="77"/>
      <c r="X2351" s="77"/>
      <c r="Y2351" s="77"/>
      <c r="Z2351" s="77"/>
      <c r="AA2351" s="77"/>
      <c r="AB2351" s="77"/>
      <c r="AC2351" s="77"/>
      <c r="AD2351" s="77"/>
      <c r="AE2351" s="77"/>
      <c r="AF2351" s="77"/>
      <c r="AG2351" s="77"/>
      <c r="AH2351" s="77"/>
      <c r="AI2351" s="77"/>
      <c r="AJ2351" s="77"/>
      <c r="AK2351" s="77"/>
      <c r="AL2351" s="77"/>
      <c r="AM2351" s="77"/>
      <c r="AN2351" s="77"/>
      <c r="AO2351" s="77"/>
      <c r="AP2351" s="77"/>
      <c r="AQ2351" s="77"/>
      <c r="AR2351" s="77"/>
      <c r="AS2351" s="77"/>
      <c r="AT2351" s="77"/>
      <c r="AU2351" s="77"/>
      <c r="AV2351" s="77"/>
      <c r="AW2351" s="77"/>
      <c r="AX2351" s="77"/>
      <c r="AY2351" s="77"/>
      <c r="AZ2351" s="77"/>
      <c r="BA2351" s="77"/>
      <c r="BB2351" s="77"/>
      <c r="BC2351" s="77"/>
      <c r="BD2351" s="77"/>
      <c r="BE2351" s="77"/>
      <c r="BF2351" s="77"/>
      <c r="BG2351" s="77"/>
      <c r="BH2351" s="77"/>
      <c r="BI2351" s="77"/>
      <c r="BJ2351" s="77"/>
      <c r="BK2351" s="77"/>
      <c r="BL2351" s="77"/>
      <c r="BM2351" s="77"/>
      <c r="BN2351" s="77"/>
      <c r="BO2351" s="77"/>
      <c r="BP2351" s="77"/>
      <c r="BQ2351" s="77"/>
      <c r="BR2351" s="77"/>
      <c r="BS2351" s="77"/>
      <c r="BT2351" s="77"/>
      <c r="BU2351" s="77"/>
      <c r="BV2351" s="77"/>
      <c r="BW2351" s="77"/>
      <c r="BX2351" s="77"/>
      <c r="BY2351" s="77"/>
      <c r="BZ2351" s="77"/>
      <c r="CA2351" s="77"/>
      <c r="CB2351" s="77"/>
      <c r="CC2351" s="77"/>
      <c r="CD2351" s="77"/>
      <c r="CE2351" s="77"/>
      <c r="CF2351" s="77"/>
      <c r="CG2351" s="77"/>
      <c r="CH2351" s="77"/>
      <c r="CI2351" s="77"/>
      <c r="CJ2351" s="77"/>
      <c r="CK2351" s="77"/>
      <c r="CL2351" s="77"/>
    </row>
    <row r="2352" spans="2:90" x14ac:dyDescent="0.4">
      <c r="B2352" s="123" t="s">
        <v>68</v>
      </c>
      <c r="C2352" s="305"/>
      <c r="D2352" s="305" t="s">
        <v>518</v>
      </c>
      <c r="E2352" s="305" t="str">
        <f t="shared" si="3003"/>
        <v>2352 SPLIT-SV-VR</v>
      </c>
      <c r="G2352" s="305"/>
      <c r="H2352" s="12"/>
      <c r="I2352" s="60"/>
      <c r="J2352" s="60"/>
      <c r="K2352" s="33">
        <f t="shared" ref="K2352:P2352" ca="1" si="3004">SUMIF($3:$3,K$2,2352:2352)</f>
        <v>4500000</v>
      </c>
      <c r="L2352" s="33">
        <f t="shared" ca="1" si="3004"/>
        <v>4500000</v>
      </c>
      <c r="M2352" s="33">
        <f t="shared" ca="1" si="3004"/>
        <v>4500000</v>
      </c>
      <c r="N2352" s="33">
        <f t="shared" ca="1" si="3004"/>
        <v>4500000</v>
      </c>
      <c r="O2352" s="33">
        <f t="shared" ca="1" si="3004"/>
        <v>4500000</v>
      </c>
      <c r="P2352" s="33">
        <f t="shared" ca="1" si="3004"/>
        <v>4500000</v>
      </c>
      <c r="R2352" s="15"/>
      <c r="S2352" s="77">
        <f t="shared" ref="S2352" ca="1" si="3005">S2341+S2350</f>
        <v>375000</v>
      </c>
      <c r="T2352" s="77">
        <f t="shared" ref="T2352:AX2352" ca="1" si="3006">T2341+T2350</f>
        <v>375000</v>
      </c>
      <c r="U2352" s="77">
        <f t="shared" ca="1" si="3006"/>
        <v>375000</v>
      </c>
      <c r="V2352" s="77">
        <f t="shared" ca="1" si="3006"/>
        <v>375000</v>
      </c>
      <c r="W2352" s="77">
        <f t="shared" ca="1" si="3006"/>
        <v>375000</v>
      </c>
      <c r="X2352" s="77">
        <f t="shared" ca="1" si="3006"/>
        <v>375000</v>
      </c>
      <c r="Y2352" s="77">
        <f t="shared" ca="1" si="3006"/>
        <v>375000</v>
      </c>
      <c r="Z2352" s="77">
        <f t="shared" ca="1" si="3006"/>
        <v>375000</v>
      </c>
      <c r="AA2352" s="77">
        <f t="shared" ca="1" si="3006"/>
        <v>375000</v>
      </c>
      <c r="AB2352" s="77">
        <f t="shared" ca="1" si="3006"/>
        <v>375000</v>
      </c>
      <c r="AC2352" s="77">
        <f t="shared" ca="1" si="3006"/>
        <v>375000</v>
      </c>
      <c r="AD2352" s="77">
        <f t="shared" ca="1" si="3006"/>
        <v>375000</v>
      </c>
      <c r="AE2352" s="77">
        <f t="shared" ca="1" si="3006"/>
        <v>375000</v>
      </c>
      <c r="AF2352" s="77">
        <f t="shared" ca="1" si="3006"/>
        <v>375000</v>
      </c>
      <c r="AG2352" s="77">
        <f t="shared" ca="1" si="3006"/>
        <v>375000</v>
      </c>
      <c r="AH2352" s="77">
        <f t="shared" ca="1" si="3006"/>
        <v>375000</v>
      </c>
      <c r="AI2352" s="77">
        <f t="shared" ca="1" si="3006"/>
        <v>375000</v>
      </c>
      <c r="AJ2352" s="77">
        <f t="shared" ca="1" si="3006"/>
        <v>375000</v>
      </c>
      <c r="AK2352" s="77">
        <f t="shared" ca="1" si="3006"/>
        <v>375000</v>
      </c>
      <c r="AL2352" s="77">
        <f t="shared" ca="1" si="3006"/>
        <v>375000</v>
      </c>
      <c r="AM2352" s="77">
        <f t="shared" ca="1" si="3006"/>
        <v>375000</v>
      </c>
      <c r="AN2352" s="77">
        <f t="shared" ca="1" si="3006"/>
        <v>375000</v>
      </c>
      <c r="AO2352" s="77">
        <f t="shared" ca="1" si="3006"/>
        <v>375000</v>
      </c>
      <c r="AP2352" s="77">
        <f t="shared" ca="1" si="3006"/>
        <v>375000</v>
      </c>
      <c r="AQ2352" s="77">
        <f t="shared" ca="1" si="3006"/>
        <v>375000</v>
      </c>
      <c r="AR2352" s="77">
        <f t="shared" ca="1" si="3006"/>
        <v>375000</v>
      </c>
      <c r="AS2352" s="77">
        <f t="shared" ca="1" si="3006"/>
        <v>375000</v>
      </c>
      <c r="AT2352" s="77">
        <f t="shared" ca="1" si="3006"/>
        <v>375000</v>
      </c>
      <c r="AU2352" s="77">
        <f t="shared" ca="1" si="3006"/>
        <v>375000</v>
      </c>
      <c r="AV2352" s="77">
        <f t="shared" ca="1" si="3006"/>
        <v>375000</v>
      </c>
      <c r="AW2352" s="77">
        <f t="shared" ca="1" si="3006"/>
        <v>375000</v>
      </c>
      <c r="AX2352" s="77">
        <f t="shared" ca="1" si="3006"/>
        <v>375000</v>
      </c>
      <c r="AY2352" s="77">
        <f t="shared" ref="AY2352:CD2352" ca="1" si="3007">AY2341+AY2350</f>
        <v>375000</v>
      </c>
      <c r="AZ2352" s="77">
        <f t="shared" ca="1" si="3007"/>
        <v>375000</v>
      </c>
      <c r="BA2352" s="77">
        <f t="shared" ca="1" si="3007"/>
        <v>375000</v>
      </c>
      <c r="BB2352" s="77">
        <f t="shared" ca="1" si="3007"/>
        <v>375000</v>
      </c>
      <c r="BC2352" s="77">
        <f t="shared" ca="1" si="3007"/>
        <v>375000</v>
      </c>
      <c r="BD2352" s="77">
        <f t="shared" ca="1" si="3007"/>
        <v>375000</v>
      </c>
      <c r="BE2352" s="77">
        <f t="shared" ca="1" si="3007"/>
        <v>375000</v>
      </c>
      <c r="BF2352" s="77">
        <f t="shared" ca="1" si="3007"/>
        <v>375000</v>
      </c>
      <c r="BG2352" s="77">
        <f t="shared" ca="1" si="3007"/>
        <v>375000</v>
      </c>
      <c r="BH2352" s="77">
        <f t="shared" ca="1" si="3007"/>
        <v>375000</v>
      </c>
      <c r="BI2352" s="77">
        <f t="shared" ca="1" si="3007"/>
        <v>375000</v>
      </c>
      <c r="BJ2352" s="77">
        <f t="shared" ca="1" si="3007"/>
        <v>375000</v>
      </c>
      <c r="BK2352" s="77">
        <f t="shared" ca="1" si="3007"/>
        <v>375000</v>
      </c>
      <c r="BL2352" s="77">
        <f t="shared" ca="1" si="3007"/>
        <v>375000</v>
      </c>
      <c r="BM2352" s="77">
        <f t="shared" ca="1" si="3007"/>
        <v>375000</v>
      </c>
      <c r="BN2352" s="77">
        <f t="shared" ca="1" si="3007"/>
        <v>375000</v>
      </c>
      <c r="BO2352" s="77">
        <f t="shared" ca="1" si="3007"/>
        <v>375000</v>
      </c>
      <c r="BP2352" s="77">
        <f t="shared" ca="1" si="3007"/>
        <v>375000</v>
      </c>
      <c r="BQ2352" s="77">
        <f t="shared" ca="1" si="3007"/>
        <v>375000</v>
      </c>
      <c r="BR2352" s="77">
        <f t="shared" ca="1" si="3007"/>
        <v>375000</v>
      </c>
      <c r="BS2352" s="77">
        <f t="shared" ca="1" si="3007"/>
        <v>375000</v>
      </c>
      <c r="BT2352" s="77">
        <f t="shared" ca="1" si="3007"/>
        <v>375000</v>
      </c>
      <c r="BU2352" s="77">
        <f t="shared" ca="1" si="3007"/>
        <v>375000</v>
      </c>
      <c r="BV2352" s="77">
        <f t="shared" ca="1" si="3007"/>
        <v>375000</v>
      </c>
      <c r="BW2352" s="77">
        <f t="shared" ca="1" si="3007"/>
        <v>375000</v>
      </c>
      <c r="BX2352" s="77">
        <f t="shared" ca="1" si="3007"/>
        <v>375000</v>
      </c>
      <c r="BY2352" s="77">
        <f t="shared" ca="1" si="3007"/>
        <v>375000</v>
      </c>
      <c r="BZ2352" s="77">
        <f t="shared" ca="1" si="3007"/>
        <v>375000</v>
      </c>
      <c r="CA2352" s="77">
        <f t="shared" ca="1" si="3007"/>
        <v>375000</v>
      </c>
      <c r="CB2352" s="77">
        <f t="shared" ca="1" si="3007"/>
        <v>375000</v>
      </c>
      <c r="CC2352" s="77">
        <f t="shared" ca="1" si="3007"/>
        <v>375000</v>
      </c>
      <c r="CD2352" s="77">
        <f t="shared" ca="1" si="3007"/>
        <v>375000</v>
      </c>
      <c r="CE2352" s="77">
        <f t="shared" ref="CE2352:CK2352" ca="1" si="3008">CE2341+CE2350</f>
        <v>375000</v>
      </c>
      <c r="CF2352" s="77">
        <f t="shared" ca="1" si="3008"/>
        <v>375000</v>
      </c>
      <c r="CG2352" s="77">
        <f t="shared" ca="1" si="3008"/>
        <v>375000</v>
      </c>
      <c r="CH2352" s="77">
        <f t="shared" ca="1" si="3008"/>
        <v>375000</v>
      </c>
      <c r="CI2352" s="77">
        <f t="shared" ca="1" si="3008"/>
        <v>375000</v>
      </c>
      <c r="CJ2352" s="77">
        <f t="shared" ca="1" si="3008"/>
        <v>375000</v>
      </c>
      <c r="CK2352" s="77">
        <f t="shared" ca="1" si="3008"/>
        <v>375000</v>
      </c>
      <c r="CL2352" s="77">
        <f t="shared" ref="CL2352" ca="1" si="3009">CL2341+CL2350</f>
        <v>375000</v>
      </c>
    </row>
    <row r="2353" spans="2:90" x14ac:dyDescent="0.4">
      <c r="B2353" s="141" t="s">
        <v>225</v>
      </c>
      <c r="C2353" s="305"/>
      <c r="D2353" s="305" t="s">
        <v>518</v>
      </c>
      <c r="E2353" s="305" t="str">
        <f t="shared" si="3003"/>
        <v>2353 SPLIT-SV-VR</v>
      </c>
      <c r="G2353" s="305"/>
      <c r="H2353" s="12"/>
      <c r="I2353" s="60"/>
      <c r="J2353" s="60"/>
      <c r="K2353" s="20">
        <f t="shared" ref="K2353:P2353" ca="1" si="3010">K2352/K2341</f>
        <v>0.5</v>
      </c>
      <c r="L2353" s="20">
        <f t="shared" ca="1" si="3010"/>
        <v>0.5</v>
      </c>
      <c r="M2353" s="20">
        <f t="shared" ca="1" si="3010"/>
        <v>0.5</v>
      </c>
      <c r="N2353" s="20">
        <f t="shared" ca="1" si="3010"/>
        <v>0.5</v>
      </c>
      <c r="O2353" s="20">
        <f t="shared" ca="1" si="3010"/>
        <v>0.5</v>
      </c>
      <c r="P2353" s="20">
        <f t="shared" ca="1" si="3010"/>
        <v>0.5</v>
      </c>
      <c r="R2353" s="15"/>
      <c r="S2353" s="146">
        <f t="shared" ref="S2353" ca="1" si="3011">S2352/S2341</f>
        <v>0.5</v>
      </c>
      <c r="T2353" s="146">
        <f t="shared" ref="T2353:AX2353" ca="1" si="3012">T2352/T2341</f>
        <v>0.5</v>
      </c>
      <c r="U2353" s="146">
        <f t="shared" ca="1" si="3012"/>
        <v>0.5</v>
      </c>
      <c r="V2353" s="146">
        <f t="shared" ca="1" si="3012"/>
        <v>0.5</v>
      </c>
      <c r="W2353" s="146">
        <f t="shared" ca="1" si="3012"/>
        <v>0.5</v>
      </c>
      <c r="X2353" s="146">
        <f t="shared" ca="1" si="3012"/>
        <v>0.5</v>
      </c>
      <c r="Y2353" s="146">
        <f t="shared" ca="1" si="3012"/>
        <v>0.5</v>
      </c>
      <c r="Z2353" s="146">
        <f t="shared" ca="1" si="3012"/>
        <v>0.5</v>
      </c>
      <c r="AA2353" s="146">
        <f t="shared" ca="1" si="3012"/>
        <v>0.5</v>
      </c>
      <c r="AB2353" s="146">
        <f t="shared" ca="1" si="3012"/>
        <v>0.5</v>
      </c>
      <c r="AC2353" s="146">
        <f t="shared" ca="1" si="3012"/>
        <v>0.5</v>
      </c>
      <c r="AD2353" s="146">
        <f t="shared" ca="1" si="3012"/>
        <v>0.5</v>
      </c>
      <c r="AE2353" s="146">
        <f t="shared" ca="1" si="3012"/>
        <v>0.5</v>
      </c>
      <c r="AF2353" s="146">
        <f t="shared" ca="1" si="3012"/>
        <v>0.5</v>
      </c>
      <c r="AG2353" s="146">
        <f t="shared" ca="1" si="3012"/>
        <v>0.5</v>
      </c>
      <c r="AH2353" s="146">
        <f t="shared" ca="1" si="3012"/>
        <v>0.5</v>
      </c>
      <c r="AI2353" s="146">
        <f t="shared" ca="1" si="3012"/>
        <v>0.5</v>
      </c>
      <c r="AJ2353" s="146">
        <f t="shared" ca="1" si="3012"/>
        <v>0.5</v>
      </c>
      <c r="AK2353" s="146">
        <f t="shared" ca="1" si="3012"/>
        <v>0.5</v>
      </c>
      <c r="AL2353" s="146">
        <f t="shared" ca="1" si="3012"/>
        <v>0.5</v>
      </c>
      <c r="AM2353" s="146">
        <f t="shared" ca="1" si="3012"/>
        <v>0.5</v>
      </c>
      <c r="AN2353" s="146">
        <f t="shared" ca="1" si="3012"/>
        <v>0.5</v>
      </c>
      <c r="AO2353" s="146">
        <f t="shared" ca="1" si="3012"/>
        <v>0.5</v>
      </c>
      <c r="AP2353" s="146">
        <f t="shared" ca="1" si="3012"/>
        <v>0.5</v>
      </c>
      <c r="AQ2353" s="146">
        <f t="shared" ca="1" si="3012"/>
        <v>0.5</v>
      </c>
      <c r="AR2353" s="146">
        <f t="shared" ca="1" si="3012"/>
        <v>0.5</v>
      </c>
      <c r="AS2353" s="146">
        <f t="shared" ca="1" si="3012"/>
        <v>0.5</v>
      </c>
      <c r="AT2353" s="146">
        <f t="shared" ca="1" si="3012"/>
        <v>0.5</v>
      </c>
      <c r="AU2353" s="146">
        <f t="shared" ca="1" si="3012"/>
        <v>0.5</v>
      </c>
      <c r="AV2353" s="146">
        <f t="shared" ca="1" si="3012"/>
        <v>0.5</v>
      </c>
      <c r="AW2353" s="146">
        <f t="shared" ca="1" si="3012"/>
        <v>0.5</v>
      </c>
      <c r="AX2353" s="146">
        <f t="shared" ca="1" si="3012"/>
        <v>0.5</v>
      </c>
      <c r="AY2353" s="146">
        <f t="shared" ref="AY2353:CD2353" ca="1" si="3013">AY2352/AY2341</f>
        <v>0.5</v>
      </c>
      <c r="AZ2353" s="146">
        <f t="shared" ca="1" si="3013"/>
        <v>0.5</v>
      </c>
      <c r="BA2353" s="146">
        <f t="shared" ca="1" si="3013"/>
        <v>0.5</v>
      </c>
      <c r="BB2353" s="146">
        <f t="shared" ca="1" si="3013"/>
        <v>0.5</v>
      </c>
      <c r="BC2353" s="146">
        <f t="shared" ca="1" si="3013"/>
        <v>0.5</v>
      </c>
      <c r="BD2353" s="146">
        <f t="shared" ca="1" si="3013"/>
        <v>0.5</v>
      </c>
      <c r="BE2353" s="146">
        <f t="shared" ca="1" si="3013"/>
        <v>0.5</v>
      </c>
      <c r="BF2353" s="146">
        <f t="shared" ca="1" si="3013"/>
        <v>0.5</v>
      </c>
      <c r="BG2353" s="146">
        <f t="shared" ca="1" si="3013"/>
        <v>0.5</v>
      </c>
      <c r="BH2353" s="146">
        <f t="shared" ca="1" si="3013"/>
        <v>0.5</v>
      </c>
      <c r="BI2353" s="146">
        <f t="shared" ca="1" si="3013"/>
        <v>0.5</v>
      </c>
      <c r="BJ2353" s="146">
        <f t="shared" ca="1" si="3013"/>
        <v>0.5</v>
      </c>
      <c r="BK2353" s="146">
        <f t="shared" ca="1" si="3013"/>
        <v>0.5</v>
      </c>
      <c r="BL2353" s="146">
        <f t="shared" ca="1" si="3013"/>
        <v>0.5</v>
      </c>
      <c r="BM2353" s="146">
        <f t="shared" ca="1" si="3013"/>
        <v>0.5</v>
      </c>
      <c r="BN2353" s="146">
        <f t="shared" ca="1" si="3013"/>
        <v>0.5</v>
      </c>
      <c r="BO2353" s="146">
        <f t="shared" ca="1" si="3013"/>
        <v>0.5</v>
      </c>
      <c r="BP2353" s="146">
        <f t="shared" ca="1" si="3013"/>
        <v>0.5</v>
      </c>
      <c r="BQ2353" s="146">
        <f t="shared" ca="1" si="3013"/>
        <v>0.5</v>
      </c>
      <c r="BR2353" s="146">
        <f t="shared" ca="1" si="3013"/>
        <v>0.5</v>
      </c>
      <c r="BS2353" s="146">
        <f t="shared" ca="1" si="3013"/>
        <v>0.5</v>
      </c>
      <c r="BT2353" s="146">
        <f t="shared" ca="1" si="3013"/>
        <v>0.5</v>
      </c>
      <c r="BU2353" s="146">
        <f t="shared" ca="1" si="3013"/>
        <v>0.5</v>
      </c>
      <c r="BV2353" s="146">
        <f t="shared" ca="1" si="3013"/>
        <v>0.5</v>
      </c>
      <c r="BW2353" s="146">
        <f t="shared" ca="1" si="3013"/>
        <v>0.5</v>
      </c>
      <c r="BX2353" s="146">
        <f t="shared" ca="1" si="3013"/>
        <v>0.5</v>
      </c>
      <c r="BY2353" s="146">
        <f t="shared" ca="1" si="3013"/>
        <v>0.5</v>
      </c>
      <c r="BZ2353" s="146">
        <f t="shared" ca="1" si="3013"/>
        <v>0.5</v>
      </c>
      <c r="CA2353" s="146">
        <f t="shared" ca="1" si="3013"/>
        <v>0.5</v>
      </c>
      <c r="CB2353" s="146">
        <f t="shared" ca="1" si="3013"/>
        <v>0.5</v>
      </c>
      <c r="CC2353" s="146">
        <f t="shared" ca="1" si="3013"/>
        <v>0.5</v>
      </c>
      <c r="CD2353" s="146">
        <f t="shared" ca="1" si="3013"/>
        <v>0.5</v>
      </c>
      <c r="CE2353" s="146">
        <f t="shared" ref="CE2353:CK2353" ca="1" si="3014">CE2352/CE2341</f>
        <v>0.5</v>
      </c>
      <c r="CF2353" s="146">
        <f t="shared" ca="1" si="3014"/>
        <v>0.5</v>
      </c>
      <c r="CG2353" s="146">
        <f t="shared" ca="1" si="3014"/>
        <v>0.5</v>
      </c>
      <c r="CH2353" s="146">
        <f t="shared" ca="1" si="3014"/>
        <v>0.5</v>
      </c>
      <c r="CI2353" s="146">
        <f t="shared" ca="1" si="3014"/>
        <v>0.5</v>
      </c>
      <c r="CJ2353" s="146">
        <f t="shared" ca="1" si="3014"/>
        <v>0.5</v>
      </c>
      <c r="CK2353" s="146">
        <f t="shared" ca="1" si="3014"/>
        <v>0.5</v>
      </c>
      <c r="CL2353" s="146">
        <f t="shared" ref="CL2353" ca="1" si="3015">CL2352/CL2341</f>
        <v>0.5</v>
      </c>
    </row>
    <row r="2354" spans="2:90" x14ac:dyDescent="0.4">
      <c r="B2354" s="132" t="str">
        <f>B2314</f>
        <v>Surgical procedures</v>
      </c>
      <c r="C2354" s="305"/>
      <c r="D2354" s="305" t="s">
        <v>518</v>
      </c>
      <c r="E2354" s="305" t="str">
        <f t="shared" si="2964"/>
        <v>2354 SPLIT-SV-VR</v>
      </c>
      <c r="G2354" s="305" t="s">
        <v>332</v>
      </c>
      <c r="H2354" s="12"/>
      <c r="I2354" s="60"/>
      <c r="J2354" s="60"/>
      <c r="K2354" s="38"/>
      <c r="L2354" s="38"/>
      <c r="M2354" s="38"/>
      <c r="N2354" s="38"/>
      <c r="O2354" s="38"/>
      <c r="P2354" s="38"/>
      <c r="R2354" s="15"/>
      <c r="S2354" s="234"/>
      <c r="T2354" s="234"/>
      <c r="U2354" s="234"/>
      <c r="V2354" s="234"/>
      <c r="W2354" s="234"/>
      <c r="X2354" s="234"/>
      <c r="Y2354" s="234"/>
      <c r="Z2354" s="234"/>
      <c r="AA2354" s="234"/>
      <c r="AB2354" s="234"/>
      <c r="AC2354" s="234"/>
      <c r="AD2354" s="234"/>
      <c r="AE2354" s="234"/>
      <c r="AF2354" s="234"/>
      <c r="AG2354" s="234"/>
      <c r="AH2354" s="234"/>
      <c r="AI2354" s="234"/>
      <c r="AJ2354" s="234"/>
      <c r="AK2354" s="234"/>
      <c r="AL2354" s="234"/>
      <c r="AM2354" s="234"/>
      <c r="AN2354" s="234"/>
      <c r="AO2354" s="234"/>
      <c r="AP2354" s="234"/>
      <c r="AQ2354" s="234"/>
      <c r="AR2354" s="234"/>
      <c r="AS2354" s="234"/>
      <c r="AT2354" s="234"/>
      <c r="AU2354" s="234"/>
      <c r="AV2354" s="234"/>
      <c r="AW2354" s="234"/>
      <c r="AX2354" s="234"/>
      <c r="AY2354" s="234"/>
      <c r="AZ2354" s="234"/>
      <c r="BA2354" s="234"/>
      <c r="BB2354" s="234"/>
      <c r="BC2354" s="234"/>
      <c r="BD2354" s="234"/>
      <c r="BE2354" s="234"/>
      <c r="BF2354" s="234"/>
      <c r="BG2354" s="234"/>
      <c r="BH2354" s="234"/>
      <c r="BI2354" s="234"/>
      <c r="BJ2354" s="234"/>
      <c r="BK2354" s="234"/>
      <c r="BL2354" s="234"/>
      <c r="BM2354" s="234"/>
      <c r="BN2354" s="234"/>
      <c r="BO2354" s="234"/>
      <c r="BP2354" s="234"/>
      <c r="BQ2354" s="234"/>
      <c r="BR2354" s="234"/>
      <c r="BS2354" s="234"/>
      <c r="BT2354" s="234"/>
      <c r="BU2354" s="234"/>
      <c r="BV2354" s="234"/>
      <c r="BW2354" s="234"/>
      <c r="BX2354" s="234"/>
      <c r="BY2354" s="234"/>
      <c r="BZ2354" s="234"/>
      <c r="CA2354" s="234"/>
      <c r="CB2354" s="234"/>
      <c r="CC2354" s="234"/>
      <c r="CD2354" s="234"/>
      <c r="CE2354" s="234"/>
      <c r="CF2354" s="234"/>
      <c r="CG2354" s="234"/>
      <c r="CH2354" s="234"/>
      <c r="CI2354" s="234"/>
      <c r="CJ2354" s="234"/>
      <c r="CK2354" s="234"/>
      <c r="CL2354" s="234"/>
    </row>
    <row r="2355" spans="2:90" x14ac:dyDescent="0.4">
      <c r="B2355" s="181" t="str">
        <f>B2315</f>
        <v>procedure</v>
      </c>
      <c r="C2355" s="305"/>
      <c r="D2355" s="305" t="s">
        <v>518</v>
      </c>
      <c r="E2355" s="305" t="str">
        <f>ROW()&amp;" "&amp;D2355</f>
        <v>2355 SPLIT-SV-VR</v>
      </c>
      <c r="G2355" s="305" t="s">
        <v>332</v>
      </c>
      <c r="H2355" s="27"/>
      <c r="I2355" s="78"/>
      <c r="J2355" s="78"/>
      <c r="K2355" s="33"/>
      <c r="L2355" s="33"/>
      <c r="M2355" s="33"/>
      <c r="N2355" s="33"/>
      <c r="O2355" s="33"/>
      <c r="P2355" s="33"/>
      <c r="R2355" s="33"/>
      <c r="S2355" s="80"/>
      <c r="T2355" s="80"/>
      <c r="U2355" s="80"/>
      <c r="V2355" s="80"/>
      <c r="W2355" s="80"/>
      <c r="X2355" s="80"/>
      <c r="Y2355" s="80"/>
      <c r="Z2355" s="80"/>
      <c r="AA2355" s="80"/>
      <c r="AB2355" s="80"/>
      <c r="AC2355" s="80"/>
      <c r="AD2355" s="80"/>
      <c r="AE2355" s="80"/>
      <c r="AF2355" s="80"/>
      <c r="AG2355" s="80"/>
      <c r="AH2355" s="80"/>
      <c r="AI2355" s="80"/>
      <c r="AJ2355" s="80"/>
      <c r="AK2355" s="80"/>
      <c r="AL2355" s="80"/>
      <c r="AM2355" s="80"/>
      <c r="AN2355" s="80"/>
      <c r="AO2355" s="80"/>
      <c r="AP2355" s="80"/>
      <c r="AQ2355" s="80"/>
      <c r="AR2355" s="80"/>
      <c r="AS2355" s="80"/>
      <c r="AT2355" s="80"/>
      <c r="AU2355" s="80"/>
      <c r="AV2355" s="80"/>
      <c r="AW2355" s="80"/>
      <c r="AX2355" s="80"/>
      <c r="AY2355" s="80"/>
      <c r="AZ2355" s="80"/>
      <c r="BA2355" s="80"/>
      <c r="BB2355" s="80"/>
      <c r="BC2355" s="80"/>
      <c r="BD2355" s="80"/>
      <c r="BE2355" s="80"/>
      <c r="BF2355" s="80"/>
      <c r="BG2355" s="80"/>
      <c r="BH2355" s="80"/>
      <c r="BI2355" s="80"/>
      <c r="BJ2355" s="80"/>
      <c r="BK2355" s="80"/>
      <c r="BL2355" s="80"/>
      <c r="BM2355" s="80"/>
      <c r="BN2355" s="80"/>
      <c r="BO2355" s="80"/>
      <c r="BP2355" s="80"/>
      <c r="BQ2355" s="80"/>
      <c r="BR2355" s="80"/>
      <c r="BS2355" s="80"/>
      <c r="BT2355" s="80"/>
      <c r="BU2355" s="80"/>
      <c r="BV2355" s="80"/>
      <c r="BW2355" s="80"/>
      <c r="BX2355" s="80"/>
      <c r="BY2355" s="80"/>
      <c r="BZ2355" s="80"/>
      <c r="CA2355" s="80"/>
      <c r="CB2355" s="80"/>
      <c r="CC2355" s="80"/>
      <c r="CD2355" s="80"/>
      <c r="CE2355" s="80"/>
      <c r="CF2355" s="80"/>
      <c r="CG2355" s="80"/>
      <c r="CH2355" s="80"/>
      <c r="CI2355" s="80"/>
      <c r="CJ2355" s="80"/>
      <c r="CK2355" s="80"/>
      <c r="CL2355" s="80"/>
    </row>
    <row r="2356" spans="2:90" x14ac:dyDescent="0.4">
      <c r="B2356" s="187" t="s">
        <v>461</v>
      </c>
      <c r="C2356" s="305"/>
      <c r="D2356" s="305" t="s">
        <v>518</v>
      </c>
      <c r="E2356" s="305" t="str">
        <f t="shared" ref="E2356:E2361" si="3016">ROW()&amp;" "&amp;D2356</f>
        <v>2356 SPLIT-SV-VR</v>
      </c>
      <c r="G2356" s="305" t="s">
        <v>332</v>
      </c>
      <c r="H2356" s="27"/>
      <c r="I2356" s="78"/>
      <c r="J2356" s="78"/>
      <c r="K2356" s="33"/>
      <c r="L2356" s="33"/>
      <c r="M2356" s="33"/>
      <c r="N2356" s="33"/>
      <c r="O2356" s="33"/>
      <c r="P2356" s="33"/>
      <c r="R2356" s="33"/>
      <c r="S2356" s="208" t="str">
        <f t="shared" ref="S2356" si="3017">ADDRESS(ROW(S2341),COLUMN(S2341),2)</f>
        <v>S$2341</v>
      </c>
      <c r="T2356" s="208" t="str">
        <f t="shared" ref="T2356:CE2356" si="3018">ADDRESS(ROW(T2341),COLUMN(T2341),2)</f>
        <v>T$2341</v>
      </c>
      <c r="U2356" s="208" t="str">
        <f t="shared" si="3018"/>
        <v>U$2341</v>
      </c>
      <c r="V2356" s="208" t="str">
        <f t="shared" si="3018"/>
        <v>V$2341</v>
      </c>
      <c r="W2356" s="208" t="str">
        <f t="shared" si="3018"/>
        <v>W$2341</v>
      </c>
      <c r="X2356" s="208" t="str">
        <f t="shared" si="3018"/>
        <v>X$2341</v>
      </c>
      <c r="Y2356" s="208" t="str">
        <f t="shared" si="3018"/>
        <v>Y$2341</v>
      </c>
      <c r="Z2356" s="208" t="str">
        <f t="shared" si="3018"/>
        <v>Z$2341</v>
      </c>
      <c r="AA2356" s="208" t="str">
        <f t="shared" si="3018"/>
        <v>AA$2341</v>
      </c>
      <c r="AB2356" s="208" t="str">
        <f t="shared" si="3018"/>
        <v>AB$2341</v>
      </c>
      <c r="AC2356" s="208" t="str">
        <f t="shared" si="3018"/>
        <v>AC$2341</v>
      </c>
      <c r="AD2356" s="208" t="str">
        <f t="shared" si="3018"/>
        <v>AD$2341</v>
      </c>
      <c r="AE2356" s="208" t="str">
        <f t="shared" si="3018"/>
        <v>AE$2341</v>
      </c>
      <c r="AF2356" s="208" t="str">
        <f t="shared" si="3018"/>
        <v>AF$2341</v>
      </c>
      <c r="AG2356" s="208" t="str">
        <f t="shared" si="3018"/>
        <v>AG$2341</v>
      </c>
      <c r="AH2356" s="208" t="str">
        <f t="shared" si="3018"/>
        <v>AH$2341</v>
      </c>
      <c r="AI2356" s="208" t="str">
        <f t="shared" si="3018"/>
        <v>AI$2341</v>
      </c>
      <c r="AJ2356" s="208" t="str">
        <f t="shared" si="3018"/>
        <v>AJ$2341</v>
      </c>
      <c r="AK2356" s="208" t="str">
        <f t="shared" si="3018"/>
        <v>AK$2341</v>
      </c>
      <c r="AL2356" s="208" t="str">
        <f t="shared" si="3018"/>
        <v>AL$2341</v>
      </c>
      <c r="AM2356" s="208" t="str">
        <f t="shared" si="3018"/>
        <v>AM$2341</v>
      </c>
      <c r="AN2356" s="208" t="str">
        <f t="shared" si="3018"/>
        <v>AN$2341</v>
      </c>
      <c r="AO2356" s="208" t="str">
        <f t="shared" si="3018"/>
        <v>AO$2341</v>
      </c>
      <c r="AP2356" s="208" t="str">
        <f t="shared" si="3018"/>
        <v>AP$2341</v>
      </c>
      <c r="AQ2356" s="208" t="str">
        <f t="shared" si="3018"/>
        <v>AQ$2341</v>
      </c>
      <c r="AR2356" s="208" t="str">
        <f t="shared" si="3018"/>
        <v>AR$2341</v>
      </c>
      <c r="AS2356" s="208" t="str">
        <f t="shared" si="3018"/>
        <v>AS$2341</v>
      </c>
      <c r="AT2356" s="208" t="str">
        <f t="shared" si="3018"/>
        <v>AT$2341</v>
      </c>
      <c r="AU2356" s="208" t="str">
        <f t="shared" si="3018"/>
        <v>AU$2341</v>
      </c>
      <c r="AV2356" s="208" t="str">
        <f t="shared" si="3018"/>
        <v>AV$2341</v>
      </c>
      <c r="AW2356" s="208" t="str">
        <f t="shared" si="3018"/>
        <v>AW$2341</v>
      </c>
      <c r="AX2356" s="208" t="str">
        <f t="shared" si="3018"/>
        <v>AX$2341</v>
      </c>
      <c r="AY2356" s="208" t="str">
        <f t="shared" si="3018"/>
        <v>AY$2341</v>
      </c>
      <c r="AZ2356" s="208" t="str">
        <f t="shared" si="3018"/>
        <v>AZ$2341</v>
      </c>
      <c r="BA2356" s="208" t="str">
        <f t="shared" si="3018"/>
        <v>BA$2341</v>
      </c>
      <c r="BB2356" s="208" t="str">
        <f t="shared" si="3018"/>
        <v>BB$2341</v>
      </c>
      <c r="BC2356" s="208" t="str">
        <f t="shared" si="3018"/>
        <v>BC$2341</v>
      </c>
      <c r="BD2356" s="208" t="str">
        <f t="shared" si="3018"/>
        <v>BD$2341</v>
      </c>
      <c r="BE2356" s="208" t="str">
        <f t="shared" si="3018"/>
        <v>BE$2341</v>
      </c>
      <c r="BF2356" s="208" t="str">
        <f t="shared" si="3018"/>
        <v>BF$2341</v>
      </c>
      <c r="BG2356" s="208" t="str">
        <f t="shared" si="3018"/>
        <v>BG$2341</v>
      </c>
      <c r="BH2356" s="208" t="str">
        <f t="shared" si="3018"/>
        <v>BH$2341</v>
      </c>
      <c r="BI2356" s="208" t="str">
        <f t="shared" si="3018"/>
        <v>BI$2341</v>
      </c>
      <c r="BJ2356" s="208" t="str">
        <f t="shared" si="3018"/>
        <v>BJ$2341</v>
      </c>
      <c r="BK2356" s="208" t="str">
        <f t="shared" si="3018"/>
        <v>BK$2341</v>
      </c>
      <c r="BL2356" s="208" t="str">
        <f t="shared" si="3018"/>
        <v>BL$2341</v>
      </c>
      <c r="BM2356" s="208" t="str">
        <f t="shared" si="3018"/>
        <v>BM$2341</v>
      </c>
      <c r="BN2356" s="208" t="str">
        <f t="shared" si="3018"/>
        <v>BN$2341</v>
      </c>
      <c r="BO2356" s="208" t="str">
        <f t="shared" si="3018"/>
        <v>BO$2341</v>
      </c>
      <c r="BP2356" s="208" t="str">
        <f t="shared" si="3018"/>
        <v>BP$2341</v>
      </c>
      <c r="BQ2356" s="208" t="str">
        <f t="shared" si="3018"/>
        <v>BQ$2341</v>
      </c>
      <c r="BR2356" s="208" t="str">
        <f t="shared" si="3018"/>
        <v>BR$2341</v>
      </c>
      <c r="BS2356" s="208" t="str">
        <f t="shared" si="3018"/>
        <v>BS$2341</v>
      </c>
      <c r="BT2356" s="208" t="str">
        <f t="shared" si="3018"/>
        <v>BT$2341</v>
      </c>
      <c r="BU2356" s="208" t="str">
        <f t="shared" si="3018"/>
        <v>BU$2341</v>
      </c>
      <c r="BV2356" s="208" t="str">
        <f t="shared" si="3018"/>
        <v>BV$2341</v>
      </c>
      <c r="BW2356" s="208" t="str">
        <f t="shared" si="3018"/>
        <v>BW$2341</v>
      </c>
      <c r="BX2356" s="208" t="str">
        <f t="shared" si="3018"/>
        <v>BX$2341</v>
      </c>
      <c r="BY2356" s="208" t="str">
        <f t="shared" si="3018"/>
        <v>BY$2341</v>
      </c>
      <c r="BZ2356" s="208" t="str">
        <f t="shared" si="3018"/>
        <v>BZ$2341</v>
      </c>
      <c r="CA2356" s="208" t="str">
        <f t="shared" si="3018"/>
        <v>CA$2341</v>
      </c>
      <c r="CB2356" s="208" t="str">
        <f t="shared" si="3018"/>
        <v>CB$2341</v>
      </c>
      <c r="CC2356" s="208" t="str">
        <f t="shared" si="3018"/>
        <v>CC$2341</v>
      </c>
      <c r="CD2356" s="208" t="str">
        <f t="shared" si="3018"/>
        <v>CD$2341</v>
      </c>
      <c r="CE2356" s="208" t="str">
        <f t="shared" si="3018"/>
        <v>CE$2341</v>
      </c>
      <c r="CF2356" s="208" t="str">
        <f t="shared" ref="CF2356:CK2356" si="3019">ADDRESS(ROW(CF2341),COLUMN(CF2341),2)</f>
        <v>CF$2341</v>
      </c>
      <c r="CG2356" s="208" t="str">
        <f t="shared" si="3019"/>
        <v>CG$2341</v>
      </c>
      <c r="CH2356" s="208" t="str">
        <f t="shared" si="3019"/>
        <v>CH$2341</v>
      </c>
      <c r="CI2356" s="208" t="str">
        <f t="shared" si="3019"/>
        <v>CI$2341</v>
      </c>
      <c r="CJ2356" s="208" t="str">
        <f t="shared" si="3019"/>
        <v>CJ$2341</v>
      </c>
      <c r="CK2356" s="208" t="str">
        <f t="shared" si="3019"/>
        <v>CK$2341</v>
      </c>
      <c r="CL2356" s="208" t="str">
        <f t="shared" ref="CL2356" si="3020">ADDRESS(ROW(CL2341),COLUMN(CL2341),2)</f>
        <v>CL$2341</v>
      </c>
    </row>
    <row r="2357" spans="2:90" x14ac:dyDescent="0.4">
      <c r="B2357" s="132" t="s">
        <v>462</v>
      </c>
      <c r="C2357" s="305"/>
      <c r="D2357" s="305" t="s">
        <v>518</v>
      </c>
      <c r="E2357" s="305" t="str">
        <f t="shared" si="3016"/>
        <v>2357 SPLIT-SV-VR</v>
      </c>
      <c r="G2357" s="305" t="s">
        <v>332</v>
      </c>
      <c r="K2357" s="53"/>
      <c r="L2357" s="53"/>
      <c r="M2357" s="53"/>
      <c r="N2357" s="53"/>
      <c r="O2357" s="53"/>
      <c r="P2357" s="53"/>
      <c r="R2357" s="24"/>
      <c r="S2357" s="175" t="str">
        <f t="shared" ref="S2357" si="3021">S2317</f>
        <v>S$13</v>
      </c>
      <c r="T2357" s="175" t="str">
        <f t="shared" ref="T2357:CE2357" si="3022">T2317</f>
        <v>T$13</v>
      </c>
      <c r="U2357" s="175" t="str">
        <f t="shared" si="3022"/>
        <v>U$13</v>
      </c>
      <c r="V2357" s="175" t="str">
        <f t="shared" si="3022"/>
        <v>V$13</v>
      </c>
      <c r="W2357" s="175" t="str">
        <f t="shared" si="3022"/>
        <v>W$13</v>
      </c>
      <c r="X2357" s="175" t="str">
        <f t="shared" si="3022"/>
        <v>X$13</v>
      </c>
      <c r="Y2357" s="175" t="str">
        <f t="shared" si="3022"/>
        <v>Y$13</v>
      </c>
      <c r="Z2357" s="175" t="str">
        <f t="shared" si="3022"/>
        <v>Z$13</v>
      </c>
      <c r="AA2357" s="175" t="str">
        <f t="shared" si="3022"/>
        <v>AA$13</v>
      </c>
      <c r="AB2357" s="175" t="str">
        <f t="shared" si="3022"/>
        <v>AB$13</v>
      </c>
      <c r="AC2357" s="175" t="str">
        <f t="shared" si="3022"/>
        <v>AC$13</v>
      </c>
      <c r="AD2357" s="175" t="str">
        <f t="shared" si="3022"/>
        <v>AD$13</v>
      </c>
      <c r="AE2357" s="175" t="str">
        <f t="shared" si="3022"/>
        <v>AE$13</v>
      </c>
      <c r="AF2357" s="175" t="str">
        <f t="shared" si="3022"/>
        <v>AF$13</v>
      </c>
      <c r="AG2357" s="175" t="str">
        <f t="shared" si="3022"/>
        <v>AG$13</v>
      </c>
      <c r="AH2357" s="175" t="str">
        <f t="shared" si="3022"/>
        <v>AH$13</v>
      </c>
      <c r="AI2357" s="175" t="str">
        <f t="shared" si="3022"/>
        <v>AI$13</v>
      </c>
      <c r="AJ2357" s="175" t="str">
        <f t="shared" si="3022"/>
        <v>AJ$13</v>
      </c>
      <c r="AK2357" s="175" t="str">
        <f t="shared" si="3022"/>
        <v>AK$13</v>
      </c>
      <c r="AL2357" s="175" t="str">
        <f t="shared" si="3022"/>
        <v>AL$13</v>
      </c>
      <c r="AM2357" s="175" t="str">
        <f t="shared" si="3022"/>
        <v>AM$13</v>
      </c>
      <c r="AN2357" s="175" t="str">
        <f t="shared" si="3022"/>
        <v>AN$13</v>
      </c>
      <c r="AO2357" s="175" t="str">
        <f t="shared" si="3022"/>
        <v>AO$13</v>
      </c>
      <c r="AP2357" s="175" t="str">
        <f t="shared" si="3022"/>
        <v>AP$13</v>
      </c>
      <c r="AQ2357" s="175" t="str">
        <f t="shared" si="3022"/>
        <v>AQ$13</v>
      </c>
      <c r="AR2357" s="175" t="str">
        <f t="shared" si="3022"/>
        <v>AR$13</v>
      </c>
      <c r="AS2357" s="175" t="str">
        <f t="shared" si="3022"/>
        <v>AS$13</v>
      </c>
      <c r="AT2357" s="175" t="str">
        <f t="shared" si="3022"/>
        <v>AT$13</v>
      </c>
      <c r="AU2357" s="175" t="str">
        <f t="shared" si="3022"/>
        <v>AU$13</v>
      </c>
      <c r="AV2357" s="175" t="str">
        <f t="shared" si="3022"/>
        <v>AV$13</v>
      </c>
      <c r="AW2357" s="175" t="str">
        <f t="shared" si="3022"/>
        <v>AW$13</v>
      </c>
      <c r="AX2357" s="175" t="str">
        <f t="shared" si="3022"/>
        <v>AX$13</v>
      </c>
      <c r="AY2357" s="175" t="str">
        <f t="shared" si="3022"/>
        <v>AY$13</v>
      </c>
      <c r="AZ2357" s="175" t="str">
        <f t="shared" si="3022"/>
        <v>AZ$13</v>
      </c>
      <c r="BA2357" s="175" t="str">
        <f t="shared" si="3022"/>
        <v>BA$13</v>
      </c>
      <c r="BB2357" s="175" t="str">
        <f t="shared" si="3022"/>
        <v>BB$13</v>
      </c>
      <c r="BC2357" s="175" t="str">
        <f t="shared" si="3022"/>
        <v>BC$13</v>
      </c>
      <c r="BD2357" s="175" t="str">
        <f t="shared" si="3022"/>
        <v>BD$13</v>
      </c>
      <c r="BE2357" s="175" t="str">
        <f t="shared" si="3022"/>
        <v>BE$13</v>
      </c>
      <c r="BF2357" s="175" t="str">
        <f t="shared" si="3022"/>
        <v>BF$13</v>
      </c>
      <c r="BG2357" s="175" t="str">
        <f t="shared" si="3022"/>
        <v>BG$13</v>
      </c>
      <c r="BH2357" s="175" t="str">
        <f t="shared" si="3022"/>
        <v>BH$13</v>
      </c>
      <c r="BI2357" s="175" t="str">
        <f t="shared" si="3022"/>
        <v>BI$13</v>
      </c>
      <c r="BJ2357" s="175" t="str">
        <f t="shared" si="3022"/>
        <v>BJ$13</v>
      </c>
      <c r="BK2357" s="175" t="str">
        <f t="shared" si="3022"/>
        <v>BK$13</v>
      </c>
      <c r="BL2357" s="175" t="str">
        <f t="shared" si="3022"/>
        <v>BL$13</v>
      </c>
      <c r="BM2357" s="175" t="str">
        <f t="shared" si="3022"/>
        <v>BM$13</v>
      </c>
      <c r="BN2357" s="175" t="str">
        <f t="shared" si="3022"/>
        <v>BN$13</v>
      </c>
      <c r="BO2357" s="175" t="str">
        <f t="shared" si="3022"/>
        <v>BO$13</v>
      </c>
      <c r="BP2357" s="175" t="str">
        <f t="shared" si="3022"/>
        <v>BP$13</v>
      </c>
      <c r="BQ2357" s="175" t="str">
        <f t="shared" si="3022"/>
        <v>BQ$13</v>
      </c>
      <c r="BR2357" s="175" t="str">
        <f t="shared" si="3022"/>
        <v>BR$13</v>
      </c>
      <c r="BS2357" s="175" t="str">
        <f t="shared" si="3022"/>
        <v>BS$13</v>
      </c>
      <c r="BT2357" s="175" t="str">
        <f t="shared" si="3022"/>
        <v>BT$13</v>
      </c>
      <c r="BU2357" s="175" t="str">
        <f t="shared" si="3022"/>
        <v>BU$13</v>
      </c>
      <c r="BV2357" s="175" t="str">
        <f t="shared" si="3022"/>
        <v>BV$13</v>
      </c>
      <c r="BW2357" s="175" t="str">
        <f t="shared" si="3022"/>
        <v>BW$13</v>
      </c>
      <c r="BX2357" s="175" t="str">
        <f t="shared" si="3022"/>
        <v>BX$13</v>
      </c>
      <c r="BY2357" s="175" t="str">
        <f t="shared" si="3022"/>
        <v>BY$13</v>
      </c>
      <c r="BZ2357" s="175" t="str">
        <f t="shared" si="3022"/>
        <v>BZ$13</v>
      </c>
      <c r="CA2357" s="175" t="str">
        <f t="shared" si="3022"/>
        <v>CA$13</v>
      </c>
      <c r="CB2357" s="175" t="str">
        <f t="shared" si="3022"/>
        <v>CB$13</v>
      </c>
      <c r="CC2357" s="175" t="str">
        <f t="shared" si="3022"/>
        <v>CC$13</v>
      </c>
      <c r="CD2357" s="175" t="str">
        <f t="shared" si="3022"/>
        <v>CD$13</v>
      </c>
      <c r="CE2357" s="175" t="str">
        <f t="shared" si="3022"/>
        <v>CE$13</v>
      </c>
      <c r="CF2357" s="175" t="str">
        <f t="shared" ref="CF2357:CK2357" si="3023">CF2317</f>
        <v>CF$13</v>
      </c>
      <c r="CG2357" s="175" t="str">
        <f t="shared" si="3023"/>
        <v>CG$13</v>
      </c>
      <c r="CH2357" s="175" t="str">
        <f t="shared" si="3023"/>
        <v>CH$13</v>
      </c>
      <c r="CI2357" s="175" t="str">
        <f t="shared" si="3023"/>
        <v>CI$13</v>
      </c>
      <c r="CJ2357" s="175" t="str">
        <f t="shared" si="3023"/>
        <v>CJ$13</v>
      </c>
      <c r="CK2357" s="175" t="str">
        <f t="shared" si="3023"/>
        <v>CK$13</v>
      </c>
      <c r="CL2357" s="175" t="str">
        <f t="shared" ref="CL2357" si="3024">CL2317</f>
        <v>CL$13</v>
      </c>
    </row>
    <row r="2358" spans="2:90" x14ac:dyDescent="0.4">
      <c r="B2358" s="187" t="str">
        <f>B2350</f>
        <v>Total COGS - Surgical procedures</v>
      </c>
      <c r="C2358" s="305"/>
      <c r="D2358" s="305" t="s">
        <v>518</v>
      </c>
      <c r="E2358" s="305" t="str">
        <f t="shared" si="3016"/>
        <v>2358 SPLIT-SV-VR</v>
      </c>
      <c r="G2358" s="305" t="s">
        <v>332</v>
      </c>
      <c r="H2358" s="12"/>
      <c r="I2358" s="60"/>
      <c r="J2358" s="60"/>
      <c r="K2358" s="15"/>
      <c r="L2358" s="15"/>
      <c r="M2358" s="15"/>
      <c r="N2358" s="15"/>
      <c r="O2358" s="15"/>
      <c r="P2358" s="15"/>
      <c r="R2358" s="15"/>
      <c r="S2358" s="80"/>
      <c r="T2358" s="80"/>
      <c r="U2358" s="80"/>
      <c r="V2358" s="80"/>
      <c r="W2358" s="80"/>
      <c r="X2358" s="80"/>
      <c r="Y2358" s="80"/>
      <c r="Z2358" s="80"/>
      <c r="AA2358" s="80"/>
      <c r="AB2358" s="80"/>
      <c r="AC2358" s="80"/>
      <c r="AD2358" s="80"/>
      <c r="AE2358" s="80"/>
      <c r="AF2358" s="80"/>
      <c r="AG2358" s="80"/>
      <c r="AH2358" s="80"/>
      <c r="AI2358" s="80"/>
      <c r="AJ2358" s="80"/>
      <c r="AK2358" s="80"/>
      <c r="AL2358" s="80"/>
      <c r="AM2358" s="80"/>
      <c r="AN2358" s="80"/>
      <c r="AO2358" s="80"/>
      <c r="AP2358" s="80"/>
      <c r="AQ2358" s="80"/>
      <c r="AR2358" s="80"/>
      <c r="AS2358" s="80"/>
      <c r="AT2358" s="80"/>
      <c r="AU2358" s="80"/>
      <c r="AV2358" s="80"/>
      <c r="AW2358" s="80"/>
      <c r="AX2358" s="80"/>
      <c r="AY2358" s="80"/>
      <c r="AZ2358" s="80"/>
      <c r="BA2358" s="80"/>
      <c r="BB2358" s="80"/>
      <c r="BC2358" s="80"/>
      <c r="BD2358" s="80"/>
      <c r="BE2358" s="80"/>
      <c r="BF2358" s="80"/>
      <c r="BG2358" s="80"/>
      <c r="BH2358" s="80"/>
      <c r="BI2358" s="80"/>
      <c r="BJ2358" s="80"/>
      <c r="BK2358" s="80"/>
      <c r="BL2358" s="80"/>
      <c r="BM2358" s="80"/>
      <c r="BN2358" s="80"/>
      <c r="BO2358" s="80"/>
      <c r="BP2358" s="80"/>
      <c r="BQ2358" s="80"/>
      <c r="BR2358" s="80"/>
      <c r="BS2358" s="80"/>
      <c r="BT2358" s="80"/>
      <c r="BU2358" s="80"/>
      <c r="BV2358" s="80"/>
      <c r="BW2358" s="80"/>
      <c r="BX2358" s="80"/>
      <c r="BY2358" s="80"/>
      <c r="BZ2358" s="80"/>
      <c r="CA2358" s="80"/>
      <c r="CB2358" s="80"/>
      <c r="CC2358" s="80"/>
      <c r="CD2358" s="80"/>
      <c r="CE2358" s="80"/>
      <c r="CF2358" s="80"/>
      <c r="CG2358" s="80"/>
      <c r="CH2358" s="80"/>
      <c r="CI2358" s="80"/>
      <c r="CJ2358" s="80"/>
      <c r="CK2358" s="80"/>
      <c r="CL2358" s="80"/>
    </row>
    <row r="2359" spans="2:90" x14ac:dyDescent="0.4">
      <c r="B2359" s="132" t="str">
        <f>B2319</f>
        <v xml:space="preserve">secondary unit </v>
      </c>
      <c r="C2359" s="305"/>
      <c r="D2359" s="305" t="s">
        <v>518</v>
      </c>
      <c r="E2359" s="305" t="str">
        <f t="shared" si="3016"/>
        <v>2359 SPLIT-SV-VR</v>
      </c>
      <c r="G2359" s="305" t="s">
        <v>332</v>
      </c>
      <c r="H2359" s="12"/>
      <c r="I2359" s="60"/>
      <c r="J2359" s="60"/>
      <c r="K2359" s="15"/>
      <c r="L2359" s="15"/>
      <c r="M2359" s="15"/>
      <c r="N2359" s="15"/>
      <c r="O2359" s="15"/>
      <c r="P2359" s="15"/>
      <c r="R2359" s="15"/>
      <c r="S2359" s="175"/>
      <c r="T2359" s="175"/>
      <c r="U2359" s="175"/>
      <c r="V2359" s="175"/>
      <c r="W2359" s="175"/>
      <c r="X2359" s="175"/>
      <c r="Y2359" s="175"/>
      <c r="Z2359" s="175"/>
      <c r="AA2359" s="175"/>
      <c r="AB2359" s="175"/>
      <c r="AC2359" s="175"/>
      <c r="AD2359" s="175"/>
      <c r="AE2359" s="175"/>
      <c r="AF2359" s="175"/>
      <c r="AG2359" s="175"/>
      <c r="AH2359" s="175"/>
      <c r="AI2359" s="175"/>
      <c r="AJ2359" s="175"/>
      <c r="AK2359" s="175"/>
      <c r="AL2359" s="175"/>
      <c r="AM2359" s="175"/>
      <c r="AN2359" s="175"/>
      <c r="AO2359" s="175"/>
      <c r="AP2359" s="175"/>
      <c r="AQ2359" s="175"/>
      <c r="AR2359" s="175"/>
      <c r="AS2359" s="175"/>
      <c r="AT2359" s="175"/>
      <c r="AU2359" s="175"/>
      <c r="AV2359" s="175"/>
      <c r="AW2359" s="175"/>
      <c r="AX2359" s="175"/>
      <c r="AY2359" s="175"/>
      <c r="AZ2359" s="175"/>
      <c r="BA2359" s="175"/>
      <c r="BB2359" s="175"/>
      <c r="BC2359" s="175"/>
      <c r="BD2359" s="175"/>
      <c r="BE2359" s="175"/>
      <c r="BF2359" s="175"/>
      <c r="BG2359" s="175"/>
      <c r="BH2359" s="175"/>
      <c r="BI2359" s="175"/>
      <c r="BJ2359" s="175"/>
      <c r="BK2359" s="175"/>
      <c r="BL2359" s="175"/>
      <c r="BM2359" s="175"/>
      <c r="BN2359" s="175"/>
      <c r="BO2359" s="175"/>
      <c r="BP2359" s="175"/>
      <c r="BQ2359" s="175"/>
      <c r="BR2359" s="175"/>
      <c r="BS2359" s="175"/>
      <c r="BT2359" s="175"/>
      <c r="BU2359" s="175"/>
      <c r="BV2359" s="175"/>
      <c r="BW2359" s="175"/>
      <c r="BX2359" s="175"/>
      <c r="BY2359" s="175"/>
      <c r="BZ2359" s="175"/>
      <c r="CA2359" s="175"/>
      <c r="CB2359" s="175"/>
      <c r="CC2359" s="175"/>
      <c r="CD2359" s="175"/>
      <c r="CE2359" s="175"/>
      <c r="CF2359" s="175"/>
      <c r="CG2359" s="175"/>
      <c r="CH2359" s="175"/>
      <c r="CI2359" s="175"/>
      <c r="CJ2359" s="175"/>
      <c r="CK2359" s="175"/>
      <c r="CL2359" s="175"/>
    </row>
    <row r="2360" spans="2:90" x14ac:dyDescent="0.4">
      <c r="B2360" s="132" t="str">
        <f>B2320</f>
        <v>Secondary revenue driver</v>
      </c>
      <c r="C2360" s="305"/>
      <c r="D2360" s="305" t="s">
        <v>518</v>
      </c>
      <c r="E2360" s="305" t="str">
        <f t="shared" si="3016"/>
        <v>2360 SPLIT-SV-VR</v>
      </c>
      <c r="G2360" s="305" t="s">
        <v>332</v>
      </c>
      <c r="H2360" s="12"/>
      <c r="I2360" s="60"/>
      <c r="J2360" s="60"/>
      <c r="K2360" s="15"/>
      <c r="L2360" s="15"/>
      <c r="M2360" s="15"/>
      <c r="N2360" s="15"/>
      <c r="O2360" s="15"/>
      <c r="P2360" s="15"/>
      <c r="R2360" s="15"/>
      <c r="S2360" s="208" t="str">
        <f t="shared" ref="S2360" si="3025">ADDRESS(ROW(S2350),COLUMN(S2350),2)</f>
        <v>S$2350</v>
      </c>
      <c r="T2360" s="208" t="str">
        <f t="shared" ref="T2360:CE2360" si="3026">ADDRESS(ROW(T2350),COLUMN(T2350),2)</f>
        <v>T$2350</v>
      </c>
      <c r="U2360" s="208" t="str">
        <f t="shared" si="3026"/>
        <v>U$2350</v>
      </c>
      <c r="V2360" s="208" t="str">
        <f t="shared" si="3026"/>
        <v>V$2350</v>
      </c>
      <c r="W2360" s="208" t="str">
        <f t="shared" si="3026"/>
        <v>W$2350</v>
      </c>
      <c r="X2360" s="208" t="str">
        <f t="shared" si="3026"/>
        <v>X$2350</v>
      </c>
      <c r="Y2360" s="208" t="str">
        <f t="shared" si="3026"/>
        <v>Y$2350</v>
      </c>
      <c r="Z2360" s="208" t="str">
        <f t="shared" si="3026"/>
        <v>Z$2350</v>
      </c>
      <c r="AA2360" s="208" t="str">
        <f t="shared" si="3026"/>
        <v>AA$2350</v>
      </c>
      <c r="AB2360" s="208" t="str">
        <f t="shared" si="3026"/>
        <v>AB$2350</v>
      </c>
      <c r="AC2360" s="208" t="str">
        <f t="shared" si="3026"/>
        <v>AC$2350</v>
      </c>
      <c r="AD2360" s="208" t="str">
        <f t="shared" si="3026"/>
        <v>AD$2350</v>
      </c>
      <c r="AE2360" s="208" t="str">
        <f t="shared" si="3026"/>
        <v>AE$2350</v>
      </c>
      <c r="AF2360" s="208" t="str">
        <f t="shared" si="3026"/>
        <v>AF$2350</v>
      </c>
      <c r="AG2360" s="208" t="str">
        <f t="shared" si="3026"/>
        <v>AG$2350</v>
      </c>
      <c r="AH2360" s="208" t="str">
        <f t="shared" si="3026"/>
        <v>AH$2350</v>
      </c>
      <c r="AI2360" s="208" t="str">
        <f t="shared" si="3026"/>
        <v>AI$2350</v>
      </c>
      <c r="AJ2360" s="208" t="str">
        <f t="shared" si="3026"/>
        <v>AJ$2350</v>
      </c>
      <c r="AK2360" s="208" t="str">
        <f t="shared" si="3026"/>
        <v>AK$2350</v>
      </c>
      <c r="AL2360" s="208" t="str">
        <f t="shared" si="3026"/>
        <v>AL$2350</v>
      </c>
      <c r="AM2360" s="208" t="str">
        <f t="shared" si="3026"/>
        <v>AM$2350</v>
      </c>
      <c r="AN2360" s="208" t="str">
        <f t="shared" si="3026"/>
        <v>AN$2350</v>
      </c>
      <c r="AO2360" s="208" t="str">
        <f t="shared" si="3026"/>
        <v>AO$2350</v>
      </c>
      <c r="AP2360" s="208" t="str">
        <f t="shared" si="3026"/>
        <v>AP$2350</v>
      </c>
      <c r="AQ2360" s="208" t="str">
        <f t="shared" si="3026"/>
        <v>AQ$2350</v>
      </c>
      <c r="AR2360" s="208" t="str">
        <f t="shared" si="3026"/>
        <v>AR$2350</v>
      </c>
      <c r="AS2360" s="208" t="str">
        <f t="shared" si="3026"/>
        <v>AS$2350</v>
      </c>
      <c r="AT2360" s="208" t="str">
        <f t="shared" si="3026"/>
        <v>AT$2350</v>
      </c>
      <c r="AU2360" s="208" t="str">
        <f t="shared" si="3026"/>
        <v>AU$2350</v>
      </c>
      <c r="AV2360" s="208" t="str">
        <f t="shared" si="3026"/>
        <v>AV$2350</v>
      </c>
      <c r="AW2360" s="208" t="str">
        <f t="shared" si="3026"/>
        <v>AW$2350</v>
      </c>
      <c r="AX2360" s="208" t="str">
        <f t="shared" si="3026"/>
        <v>AX$2350</v>
      </c>
      <c r="AY2360" s="208" t="str">
        <f t="shared" si="3026"/>
        <v>AY$2350</v>
      </c>
      <c r="AZ2360" s="208" t="str">
        <f t="shared" si="3026"/>
        <v>AZ$2350</v>
      </c>
      <c r="BA2360" s="208" t="str">
        <f t="shared" si="3026"/>
        <v>BA$2350</v>
      </c>
      <c r="BB2360" s="208" t="str">
        <f t="shared" si="3026"/>
        <v>BB$2350</v>
      </c>
      <c r="BC2360" s="208" t="str">
        <f t="shared" si="3026"/>
        <v>BC$2350</v>
      </c>
      <c r="BD2360" s="208" t="str">
        <f t="shared" si="3026"/>
        <v>BD$2350</v>
      </c>
      <c r="BE2360" s="208" t="str">
        <f t="shared" si="3026"/>
        <v>BE$2350</v>
      </c>
      <c r="BF2360" s="208" t="str">
        <f t="shared" si="3026"/>
        <v>BF$2350</v>
      </c>
      <c r="BG2360" s="208" t="str">
        <f t="shared" si="3026"/>
        <v>BG$2350</v>
      </c>
      <c r="BH2360" s="208" t="str">
        <f t="shared" si="3026"/>
        <v>BH$2350</v>
      </c>
      <c r="BI2360" s="208" t="str">
        <f t="shared" si="3026"/>
        <v>BI$2350</v>
      </c>
      <c r="BJ2360" s="208" t="str">
        <f t="shared" si="3026"/>
        <v>BJ$2350</v>
      </c>
      <c r="BK2360" s="208" t="str">
        <f t="shared" si="3026"/>
        <v>BK$2350</v>
      </c>
      <c r="BL2360" s="208" t="str">
        <f t="shared" si="3026"/>
        <v>BL$2350</v>
      </c>
      <c r="BM2360" s="208" t="str">
        <f t="shared" si="3026"/>
        <v>BM$2350</v>
      </c>
      <c r="BN2360" s="208" t="str">
        <f t="shared" si="3026"/>
        <v>BN$2350</v>
      </c>
      <c r="BO2360" s="208" t="str">
        <f t="shared" si="3026"/>
        <v>BO$2350</v>
      </c>
      <c r="BP2360" s="208" t="str">
        <f t="shared" si="3026"/>
        <v>BP$2350</v>
      </c>
      <c r="BQ2360" s="208" t="str">
        <f t="shared" si="3026"/>
        <v>BQ$2350</v>
      </c>
      <c r="BR2360" s="208" t="str">
        <f t="shared" si="3026"/>
        <v>BR$2350</v>
      </c>
      <c r="BS2360" s="208" t="str">
        <f t="shared" si="3026"/>
        <v>BS$2350</v>
      </c>
      <c r="BT2360" s="208" t="str">
        <f t="shared" si="3026"/>
        <v>BT$2350</v>
      </c>
      <c r="BU2360" s="208" t="str">
        <f t="shared" si="3026"/>
        <v>BU$2350</v>
      </c>
      <c r="BV2360" s="208" t="str">
        <f t="shared" si="3026"/>
        <v>BV$2350</v>
      </c>
      <c r="BW2360" s="208" t="str">
        <f t="shared" si="3026"/>
        <v>BW$2350</v>
      </c>
      <c r="BX2360" s="208" t="str">
        <f t="shared" si="3026"/>
        <v>BX$2350</v>
      </c>
      <c r="BY2360" s="208" t="str">
        <f t="shared" si="3026"/>
        <v>BY$2350</v>
      </c>
      <c r="BZ2360" s="208" t="str">
        <f t="shared" si="3026"/>
        <v>BZ$2350</v>
      </c>
      <c r="CA2360" s="208" t="str">
        <f t="shared" si="3026"/>
        <v>CA$2350</v>
      </c>
      <c r="CB2360" s="208" t="str">
        <f t="shared" si="3026"/>
        <v>CB$2350</v>
      </c>
      <c r="CC2360" s="208" t="str">
        <f t="shared" si="3026"/>
        <v>CC$2350</v>
      </c>
      <c r="CD2360" s="208" t="str">
        <f t="shared" si="3026"/>
        <v>CD$2350</v>
      </c>
      <c r="CE2360" s="208" t="str">
        <f t="shared" si="3026"/>
        <v>CE$2350</v>
      </c>
      <c r="CF2360" s="208" t="str">
        <f t="shared" ref="CF2360:CK2360" si="3027">ADDRESS(ROW(CF2350),COLUMN(CF2350),2)</f>
        <v>CF$2350</v>
      </c>
      <c r="CG2360" s="208" t="str">
        <f t="shared" si="3027"/>
        <v>CG$2350</v>
      </c>
      <c r="CH2360" s="208" t="str">
        <f t="shared" si="3027"/>
        <v>CH$2350</v>
      </c>
      <c r="CI2360" s="208" t="str">
        <f t="shared" si="3027"/>
        <v>CI$2350</v>
      </c>
      <c r="CJ2360" s="208" t="str">
        <f t="shared" si="3027"/>
        <v>CJ$2350</v>
      </c>
      <c r="CK2360" s="208" t="str">
        <f t="shared" si="3027"/>
        <v>CK$2350</v>
      </c>
      <c r="CL2360" s="208" t="str">
        <f t="shared" ref="CL2360" si="3028">ADDRESS(ROW(CL2350),COLUMN(CL2350),2)</f>
        <v>CL$2350</v>
      </c>
    </row>
    <row r="2361" spans="2:90" x14ac:dyDescent="0.4">
      <c r="B2361" s="132" t="str">
        <f>B2321</f>
        <v>Secondary volume driver</v>
      </c>
      <c r="C2361" s="305"/>
      <c r="D2361" s="305" t="s">
        <v>518</v>
      </c>
      <c r="E2361" s="305" t="str">
        <f t="shared" si="3016"/>
        <v>2361 SPLIT-SV-VR</v>
      </c>
      <c r="G2361" s="305" t="s">
        <v>332</v>
      </c>
      <c r="H2361" s="12"/>
      <c r="I2361" s="60"/>
      <c r="J2361" s="60"/>
      <c r="K2361" s="15"/>
      <c r="L2361" s="15"/>
      <c r="M2361" s="15"/>
      <c r="N2361" s="15"/>
      <c r="O2361" s="15"/>
      <c r="P2361" s="15"/>
      <c r="R2361" s="15"/>
      <c r="S2361" s="175"/>
      <c r="T2361" s="175"/>
      <c r="U2361" s="175"/>
      <c r="V2361" s="175"/>
      <c r="W2361" s="175"/>
      <c r="X2361" s="175"/>
      <c r="Y2361" s="175"/>
      <c r="Z2361" s="175"/>
      <c r="AA2361" s="175"/>
      <c r="AB2361" s="175"/>
      <c r="AC2361" s="175"/>
      <c r="AD2361" s="175"/>
      <c r="AE2361" s="175"/>
      <c r="AF2361" s="175"/>
      <c r="AG2361" s="175"/>
      <c r="AH2361" s="175"/>
      <c r="AI2361" s="175"/>
      <c r="AJ2361" s="175"/>
      <c r="AK2361" s="175"/>
      <c r="AL2361" s="175"/>
      <c r="AM2361" s="175"/>
      <c r="AN2361" s="175"/>
      <c r="AO2361" s="175"/>
      <c r="AP2361" s="175"/>
      <c r="AQ2361" s="175"/>
      <c r="AR2361" s="175"/>
      <c r="AS2361" s="175"/>
      <c r="AT2361" s="175"/>
      <c r="AU2361" s="175"/>
      <c r="AV2361" s="175"/>
      <c r="AW2361" s="175"/>
      <c r="AX2361" s="175"/>
      <c r="AY2361" s="175"/>
      <c r="AZ2361" s="175"/>
      <c r="BA2361" s="175"/>
      <c r="BB2361" s="175"/>
      <c r="BC2361" s="175"/>
      <c r="BD2361" s="175"/>
      <c r="BE2361" s="175"/>
      <c r="BF2361" s="175"/>
      <c r="BG2361" s="175"/>
      <c r="BH2361" s="175"/>
      <c r="BI2361" s="175"/>
      <c r="BJ2361" s="175"/>
      <c r="BK2361" s="175"/>
      <c r="BL2361" s="175"/>
      <c r="BM2361" s="175"/>
      <c r="BN2361" s="175"/>
      <c r="BO2361" s="175"/>
      <c r="BP2361" s="175"/>
      <c r="BQ2361" s="175"/>
      <c r="BR2361" s="175"/>
      <c r="BS2361" s="175"/>
      <c r="BT2361" s="175"/>
      <c r="BU2361" s="175"/>
      <c r="BV2361" s="175"/>
      <c r="BW2361" s="175"/>
      <c r="BX2361" s="175"/>
      <c r="BY2361" s="175"/>
      <c r="BZ2361" s="175"/>
      <c r="CA2361" s="175"/>
      <c r="CB2361" s="175"/>
      <c r="CC2361" s="175"/>
      <c r="CD2361" s="175"/>
      <c r="CE2361" s="175"/>
      <c r="CF2361" s="175"/>
      <c r="CG2361" s="175"/>
      <c r="CH2361" s="175"/>
      <c r="CI2361" s="175"/>
      <c r="CJ2361" s="175"/>
      <c r="CK2361" s="175"/>
      <c r="CL2361" s="175"/>
    </row>
    <row r="2362" spans="2:90" x14ac:dyDescent="0.4">
      <c r="B2362" s="171" t="s">
        <v>490</v>
      </c>
      <c r="E2362" s="8"/>
      <c r="H2362" s="170"/>
      <c r="I2362" s="172"/>
      <c r="J2362" s="172"/>
      <c r="K2362" s="193"/>
      <c r="L2362" s="193"/>
      <c r="M2362" s="193"/>
      <c r="N2362" s="193"/>
      <c r="O2362" s="193"/>
      <c r="P2362" s="193"/>
      <c r="R2362" s="194"/>
      <c r="S2362" s="170"/>
      <c r="T2362" s="170"/>
      <c r="U2362" s="170"/>
      <c r="V2362" s="170"/>
      <c r="W2362" s="170"/>
      <c r="X2362" s="170"/>
      <c r="Y2362" s="170"/>
      <c r="Z2362" s="170"/>
      <c r="AA2362" s="170"/>
      <c r="AB2362" s="170"/>
      <c r="AC2362" s="170"/>
      <c r="AD2362" s="170"/>
      <c r="AE2362" s="170"/>
      <c r="AF2362" s="170"/>
      <c r="AG2362" s="170"/>
      <c r="AH2362" s="170"/>
      <c r="AI2362" s="170"/>
      <c r="AJ2362" s="170"/>
      <c r="AK2362" s="170"/>
      <c r="AL2362" s="170"/>
      <c r="AM2362" s="170"/>
      <c r="AN2362" s="170"/>
      <c r="AO2362" s="170"/>
      <c r="AP2362" s="170"/>
      <c r="AQ2362" s="170"/>
      <c r="AR2362" s="170"/>
      <c r="AS2362" s="170"/>
      <c r="AT2362" s="170"/>
      <c r="AU2362" s="170"/>
      <c r="AV2362" s="170"/>
      <c r="AW2362" s="170"/>
      <c r="AX2362" s="170"/>
      <c r="AY2362" s="170"/>
      <c r="AZ2362" s="170"/>
      <c r="BA2362" s="170"/>
      <c r="BB2362" s="170"/>
      <c r="BC2362" s="170"/>
      <c r="BD2362" s="170"/>
      <c r="BE2362" s="170"/>
      <c r="BF2362" s="170"/>
      <c r="BG2362" s="170"/>
      <c r="BH2362" s="170"/>
      <c r="BI2362" s="170"/>
      <c r="BJ2362" s="170"/>
      <c r="BK2362" s="170"/>
      <c r="BL2362" s="170"/>
      <c r="BM2362" s="170"/>
      <c r="BN2362" s="170"/>
      <c r="BO2362" s="170"/>
      <c r="BP2362" s="170"/>
      <c r="BQ2362" s="170"/>
      <c r="BR2362" s="170"/>
      <c r="BS2362" s="170"/>
      <c r="BT2362" s="170"/>
      <c r="BU2362" s="170"/>
      <c r="BV2362" s="170"/>
      <c r="BW2362" s="170"/>
      <c r="BX2362" s="170"/>
      <c r="BY2362" s="170"/>
      <c r="BZ2362" s="170"/>
      <c r="CA2362" s="170"/>
      <c r="CB2362" s="170"/>
      <c r="CC2362" s="170"/>
      <c r="CD2362" s="170"/>
      <c r="CE2362" s="170"/>
      <c r="CF2362" s="170"/>
      <c r="CG2362" s="170"/>
      <c r="CH2362" s="170"/>
      <c r="CI2362" s="170"/>
      <c r="CJ2362" s="170"/>
      <c r="CK2362" s="170"/>
      <c r="CL2362" s="170"/>
    </row>
    <row r="2363" spans="2:90" x14ac:dyDescent="0.4">
      <c r="B2363" s="171" t="s">
        <v>492</v>
      </c>
      <c r="E2363" s="8"/>
      <c r="H2363" s="170"/>
      <c r="I2363" s="172"/>
      <c r="J2363" s="172"/>
      <c r="K2363" s="193"/>
      <c r="L2363" s="193"/>
      <c r="M2363" s="193"/>
      <c r="N2363" s="193"/>
      <c r="O2363" s="193"/>
      <c r="P2363" s="193"/>
      <c r="R2363" s="194"/>
      <c r="S2363" s="170"/>
      <c r="T2363" s="170"/>
      <c r="U2363" s="170"/>
      <c r="V2363" s="170"/>
      <c r="W2363" s="170"/>
      <c r="X2363" s="170"/>
      <c r="Y2363" s="170"/>
      <c r="Z2363" s="170"/>
      <c r="AA2363" s="170"/>
      <c r="AB2363" s="170"/>
      <c r="AC2363" s="170"/>
      <c r="AD2363" s="170"/>
      <c r="AE2363" s="170"/>
      <c r="AF2363" s="170"/>
      <c r="AG2363" s="170"/>
      <c r="AH2363" s="170"/>
      <c r="AI2363" s="170"/>
      <c r="AJ2363" s="170"/>
      <c r="AK2363" s="170"/>
      <c r="AL2363" s="170"/>
      <c r="AM2363" s="170"/>
      <c r="AN2363" s="170"/>
      <c r="AO2363" s="170"/>
      <c r="AP2363" s="170"/>
      <c r="AQ2363" s="170"/>
      <c r="AR2363" s="170"/>
      <c r="AS2363" s="170"/>
      <c r="AT2363" s="170"/>
      <c r="AU2363" s="170"/>
      <c r="AV2363" s="170"/>
      <c r="AW2363" s="170"/>
      <c r="AX2363" s="170"/>
      <c r="AY2363" s="170"/>
      <c r="AZ2363" s="170"/>
      <c r="BA2363" s="170"/>
      <c r="BB2363" s="170"/>
      <c r="BC2363" s="170"/>
      <c r="BD2363" s="170"/>
      <c r="BE2363" s="170"/>
      <c r="BF2363" s="170"/>
      <c r="BG2363" s="170"/>
      <c r="BH2363" s="170"/>
      <c r="BI2363" s="170"/>
      <c r="BJ2363" s="170"/>
      <c r="BK2363" s="170"/>
      <c r="BL2363" s="170"/>
      <c r="BM2363" s="170"/>
      <c r="BN2363" s="170"/>
      <c r="BO2363" s="170"/>
      <c r="BP2363" s="170"/>
      <c r="BQ2363" s="170"/>
      <c r="BR2363" s="170"/>
      <c r="BS2363" s="170"/>
      <c r="BT2363" s="170"/>
      <c r="BU2363" s="170"/>
      <c r="BV2363" s="170"/>
      <c r="BW2363" s="170"/>
      <c r="BX2363" s="170"/>
      <c r="BY2363" s="170"/>
      <c r="BZ2363" s="170"/>
      <c r="CA2363" s="170"/>
      <c r="CB2363" s="170"/>
      <c r="CC2363" s="170"/>
      <c r="CD2363" s="170"/>
      <c r="CE2363" s="170"/>
      <c r="CF2363" s="170"/>
      <c r="CG2363" s="170"/>
      <c r="CH2363" s="170"/>
      <c r="CI2363" s="170"/>
      <c r="CJ2363" s="170"/>
      <c r="CK2363" s="170"/>
      <c r="CL2363" s="170"/>
    </row>
    <row r="2364" spans="2:90" x14ac:dyDescent="0.4">
      <c r="B2364" s="171" t="s">
        <v>461</v>
      </c>
      <c r="E2364" s="8"/>
      <c r="H2364" s="170"/>
      <c r="I2364" s="172"/>
      <c r="J2364" s="172"/>
      <c r="K2364" s="193"/>
      <c r="L2364" s="193"/>
      <c r="M2364" s="193"/>
      <c r="N2364" s="193"/>
      <c r="O2364" s="193"/>
      <c r="P2364" s="193"/>
      <c r="R2364" s="194"/>
      <c r="S2364" s="195" t="str">
        <f t="shared" ref="S2364:AX2364" si="3029">S$16</f>
        <v>S$12</v>
      </c>
      <c r="T2364" s="195" t="str">
        <f t="shared" si="3029"/>
        <v>T$12</v>
      </c>
      <c r="U2364" s="195" t="str">
        <f t="shared" si="3029"/>
        <v>U$12</v>
      </c>
      <c r="V2364" s="195" t="str">
        <f t="shared" si="3029"/>
        <v>V$12</v>
      </c>
      <c r="W2364" s="195" t="str">
        <f t="shared" si="3029"/>
        <v>W$12</v>
      </c>
      <c r="X2364" s="195" t="str">
        <f t="shared" si="3029"/>
        <v>X$12</v>
      </c>
      <c r="Y2364" s="195" t="str">
        <f t="shared" si="3029"/>
        <v>Y$12</v>
      </c>
      <c r="Z2364" s="195" t="str">
        <f t="shared" si="3029"/>
        <v>Z$12</v>
      </c>
      <c r="AA2364" s="195" t="str">
        <f t="shared" si="3029"/>
        <v>AA$12</v>
      </c>
      <c r="AB2364" s="195" t="str">
        <f t="shared" si="3029"/>
        <v>AB$12</v>
      </c>
      <c r="AC2364" s="195" t="str">
        <f t="shared" si="3029"/>
        <v>AC$12</v>
      </c>
      <c r="AD2364" s="195" t="str">
        <f t="shared" si="3029"/>
        <v>AD$12</v>
      </c>
      <c r="AE2364" s="195" t="str">
        <f t="shared" si="3029"/>
        <v>AE$12</v>
      </c>
      <c r="AF2364" s="195" t="str">
        <f t="shared" si="3029"/>
        <v>AF$12</v>
      </c>
      <c r="AG2364" s="195" t="str">
        <f t="shared" si="3029"/>
        <v>AG$12</v>
      </c>
      <c r="AH2364" s="195" t="str">
        <f t="shared" si="3029"/>
        <v>AH$12</v>
      </c>
      <c r="AI2364" s="195" t="str">
        <f t="shared" si="3029"/>
        <v>AI$12</v>
      </c>
      <c r="AJ2364" s="195" t="str">
        <f t="shared" si="3029"/>
        <v>AJ$12</v>
      </c>
      <c r="AK2364" s="195" t="str">
        <f t="shared" si="3029"/>
        <v>AK$12</v>
      </c>
      <c r="AL2364" s="195" t="str">
        <f t="shared" si="3029"/>
        <v>AL$12</v>
      </c>
      <c r="AM2364" s="195" t="str">
        <f t="shared" si="3029"/>
        <v>AM$12</v>
      </c>
      <c r="AN2364" s="195" t="str">
        <f t="shared" si="3029"/>
        <v>AN$12</v>
      </c>
      <c r="AO2364" s="195" t="str">
        <f t="shared" si="3029"/>
        <v>AO$12</v>
      </c>
      <c r="AP2364" s="195" t="str">
        <f t="shared" si="3029"/>
        <v>AP$12</v>
      </c>
      <c r="AQ2364" s="195" t="str">
        <f t="shared" si="3029"/>
        <v>AQ$12</v>
      </c>
      <c r="AR2364" s="195" t="str">
        <f t="shared" si="3029"/>
        <v>AR$12</v>
      </c>
      <c r="AS2364" s="195" t="str">
        <f t="shared" si="3029"/>
        <v>AS$12</v>
      </c>
      <c r="AT2364" s="195" t="str">
        <f t="shared" si="3029"/>
        <v>AT$12</v>
      </c>
      <c r="AU2364" s="195" t="str">
        <f t="shared" si="3029"/>
        <v>AU$12</v>
      </c>
      <c r="AV2364" s="195" t="str">
        <f t="shared" si="3029"/>
        <v>AV$12</v>
      </c>
      <c r="AW2364" s="195" t="str">
        <f t="shared" si="3029"/>
        <v>AW$12</v>
      </c>
      <c r="AX2364" s="195" t="str">
        <f t="shared" si="3029"/>
        <v>AX$12</v>
      </c>
      <c r="AY2364" s="195" t="str">
        <f t="shared" ref="AY2364:CD2364" si="3030">AY$16</f>
        <v>AY$12</v>
      </c>
      <c r="AZ2364" s="195" t="str">
        <f t="shared" si="3030"/>
        <v>AZ$12</v>
      </c>
      <c r="BA2364" s="195" t="str">
        <f t="shared" si="3030"/>
        <v>BA$12</v>
      </c>
      <c r="BB2364" s="195" t="str">
        <f t="shared" si="3030"/>
        <v>BB$12</v>
      </c>
      <c r="BC2364" s="195" t="str">
        <f t="shared" si="3030"/>
        <v>BC$12</v>
      </c>
      <c r="BD2364" s="195" t="str">
        <f t="shared" si="3030"/>
        <v>BD$12</v>
      </c>
      <c r="BE2364" s="195" t="str">
        <f t="shared" si="3030"/>
        <v>BE$12</v>
      </c>
      <c r="BF2364" s="195" t="str">
        <f t="shared" si="3030"/>
        <v>BF$12</v>
      </c>
      <c r="BG2364" s="195" t="str">
        <f t="shared" si="3030"/>
        <v>BG$12</v>
      </c>
      <c r="BH2364" s="195" t="str">
        <f t="shared" si="3030"/>
        <v>BH$12</v>
      </c>
      <c r="BI2364" s="195" t="str">
        <f t="shared" si="3030"/>
        <v>BI$12</v>
      </c>
      <c r="BJ2364" s="195" t="str">
        <f t="shared" si="3030"/>
        <v>BJ$12</v>
      </c>
      <c r="BK2364" s="195" t="str">
        <f t="shared" si="3030"/>
        <v>BK$12</v>
      </c>
      <c r="BL2364" s="195" t="str">
        <f t="shared" si="3030"/>
        <v>BL$12</v>
      </c>
      <c r="BM2364" s="195" t="str">
        <f t="shared" si="3030"/>
        <v>BM$12</v>
      </c>
      <c r="BN2364" s="195" t="str">
        <f t="shared" si="3030"/>
        <v>BN$12</v>
      </c>
      <c r="BO2364" s="195" t="str">
        <f t="shared" si="3030"/>
        <v>BO$12</v>
      </c>
      <c r="BP2364" s="195" t="str">
        <f t="shared" si="3030"/>
        <v>BP$12</v>
      </c>
      <c r="BQ2364" s="195" t="str">
        <f t="shared" si="3030"/>
        <v>BQ$12</v>
      </c>
      <c r="BR2364" s="195" t="str">
        <f t="shared" si="3030"/>
        <v>BR$12</v>
      </c>
      <c r="BS2364" s="195" t="str">
        <f t="shared" si="3030"/>
        <v>BS$12</v>
      </c>
      <c r="BT2364" s="195" t="str">
        <f t="shared" si="3030"/>
        <v>BT$12</v>
      </c>
      <c r="BU2364" s="195" t="str">
        <f t="shared" si="3030"/>
        <v>BU$12</v>
      </c>
      <c r="BV2364" s="195" t="str">
        <f t="shared" si="3030"/>
        <v>BV$12</v>
      </c>
      <c r="BW2364" s="195" t="str">
        <f t="shared" si="3030"/>
        <v>BW$12</v>
      </c>
      <c r="BX2364" s="195" t="str">
        <f t="shared" si="3030"/>
        <v>BX$12</v>
      </c>
      <c r="BY2364" s="195" t="str">
        <f t="shared" si="3030"/>
        <v>BY$12</v>
      </c>
      <c r="BZ2364" s="195" t="str">
        <f t="shared" si="3030"/>
        <v>BZ$12</v>
      </c>
      <c r="CA2364" s="195" t="str">
        <f t="shared" si="3030"/>
        <v>CA$12</v>
      </c>
      <c r="CB2364" s="195" t="str">
        <f t="shared" si="3030"/>
        <v>CB$12</v>
      </c>
      <c r="CC2364" s="195" t="str">
        <f t="shared" si="3030"/>
        <v>CC$12</v>
      </c>
      <c r="CD2364" s="195" t="str">
        <f t="shared" si="3030"/>
        <v>CD$12</v>
      </c>
      <c r="CE2364" s="195" t="str">
        <f t="shared" ref="CE2364:CL2364" si="3031">CE$16</f>
        <v>CE$12</v>
      </c>
      <c r="CF2364" s="195" t="str">
        <f t="shared" si="3031"/>
        <v>CF$12</v>
      </c>
      <c r="CG2364" s="195" t="str">
        <f t="shared" si="3031"/>
        <v>CG$12</v>
      </c>
      <c r="CH2364" s="195" t="str">
        <f t="shared" si="3031"/>
        <v>CH$12</v>
      </c>
      <c r="CI2364" s="195" t="str">
        <f t="shared" si="3031"/>
        <v>CI$12</v>
      </c>
      <c r="CJ2364" s="195" t="str">
        <f t="shared" si="3031"/>
        <v>CJ$12</v>
      </c>
      <c r="CK2364" s="195" t="str">
        <f t="shared" si="3031"/>
        <v>CK$12</v>
      </c>
      <c r="CL2364" s="195" t="str">
        <f t="shared" si="3031"/>
        <v>CL$12</v>
      </c>
    </row>
    <row r="2365" spans="2:90" x14ac:dyDescent="0.4">
      <c r="B2365" s="171" t="s">
        <v>462</v>
      </c>
      <c r="E2365" s="8"/>
      <c r="H2365" s="196"/>
      <c r="I2365" s="197"/>
      <c r="J2365" s="197"/>
      <c r="K2365" s="198"/>
      <c r="L2365" s="198"/>
      <c r="M2365" s="198"/>
      <c r="N2365" s="198"/>
      <c r="O2365" s="198"/>
      <c r="P2365" s="198"/>
      <c r="R2365" s="198"/>
      <c r="S2365" s="195" t="str">
        <f t="shared" ref="S2365:AX2365" si="3032">S$17</f>
        <v>S$13</v>
      </c>
      <c r="T2365" s="195" t="str">
        <f t="shared" si="3032"/>
        <v>T$13</v>
      </c>
      <c r="U2365" s="195" t="str">
        <f t="shared" si="3032"/>
        <v>U$13</v>
      </c>
      <c r="V2365" s="195" t="str">
        <f t="shared" si="3032"/>
        <v>V$13</v>
      </c>
      <c r="W2365" s="195" t="str">
        <f t="shared" si="3032"/>
        <v>W$13</v>
      </c>
      <c r="X2365" s="195" t="str">
        <f t="shared" si="3032"/>
        <v>X$13</v>
      </c>
      <c r="Y2365" s="195" t="str">
        <f t="shared" si="3032"/>
        <v>Y$13</v>
      </c>
      <c r="Z2365" s="195" t="str">
        <f t="shared" si="3032"/>
        <v>Z$13</v>
      </c>
      <c r="AA2365" s="195" t="str">
        <f t="shared" si="3032"/>
        <v>AA$13</v>
      </c>
      <c r="AB2365" s="195" t="str">
        <f t="shared" si="3032"/>
        <v>AB$13</v>
      </c>
      <c r="AC2365" s="195" t="str">
        <f t="shared" si="3032"/>
        <v>AC$13</v>
      </c>
      <c r="AD2365" s="195" t="str">
        <f t="shared" si="3032"/>
        <v>AD$13</v>
      </c>
      <c r="AE2365" s="195" t="str">
        <f t="shared" si="3032"/>
        <v>AE$13</v>
      </c>
      <c r="AF2365" s="195" t="str">
        <f t="shared" si="3032"/>
        <v>AF$13</v>
      </c>
      <c r="AG2365" s="195" t="str">
        <f t="shared" si="3032"/>
        <v>AG$13</v>
      </c>
      <c r="AH2365" s="195" t="str">
        <f t="shared" si="3032"/>
        <v>AH$13</v>
      </c>
      <c r="AI2365" s="195" t="str">
        <f t="shared" si="3032"/>
        <v>AI$13</v>
      </c>
      <c r="AJ2365" s="195" t="str">
        <f t="shared" si="3032"/>
        <v>AJ$13</v>
      </c>
      <c r="AK2365" s="195" t="str">
        <f t="shared" si="3032"/>
        <v>AK$13</v>
      </c>
      <c r="AL2365" s="195" t="str">
        <f t="shared" si="3032"/>
        <v>AL$13</v>
      </c>
      <c r="AM2365" s="195" t="str">
        <f t="shared" si="3032"/>
        <v>AM$13</v>
      </c>
      <c r="AN2365" s="195" t="str">
        <f t="shared" si="3032"/>
        <v>AN$13</v>
      </c>
      <c r="AO2365" s="195" t="str">
        <f t="shared" si="3032"/>
        <v>AO$13</v>
      </c>
      <c r="AP2365" s="195" t="str">
        <f t="shared" si="3032"/>
        <v>AP$13</v>
      </c>
      <c r="AQ2365" s="195" t="str">
        <f t="shared" si="3032"/>
        <v>AQ$13</v>
      </c>
      <c r="AR2365" s="195" t="str">
        <f t="shared" si="3032"/>
        <v>AR$13</v>
      </c>
      <c r="AS2365" s="195" t="str">
        <f t="shared" si="3032"/>
        <v>AS$13</v>
      </c>
      <c r="AT2365" s="195" t="str">
        <f t="shared" si="3032"/>
        <v>AT$13</v>
      </c>
      <c r="AU2365" s="195" t="str">
        <f t="shared" si="3032"/>
        <v>AU$13</v>
      </c>
      <c r="AV2365" s="195" t="str">
        <f t="shared" si="3032"/>
        <v>AV$13</v>
      </c>
      <c r="AW2365" s="195" t="str">
        <f t="shared" si="3032"/>
        <v>AW$13</v>
      </c>
      <c r="AX2365" s="195" t="str">
        <f t="shared" si="3032"/>
        <v>AX$13</v>
      </c>
      <c r="AY2365" s="195" t="str">
        <f t="shared" ref="AY2365:CD2365" si="3033">AY$17</f>
        <v>AY$13</v>
      </c>
      <c r="AZ2365" s="195" t="str">
        <f t="shared" si="3033"/>
        <v>AZ$13</v>
      </c>
      <c r="BA2365" s="195" t="str">
        <f t="shared" si="3033"/>
        <v>BA$13</v>
      </c>
      <c r="BB2365" s="195" t="str">
        <f t="shared" si="3033"/>
        <v>BB$13</v>
      </c>
      <c r="BC2365" s="195" t="str">
        <f t="shared" si="3033"/>
        <v>BC$13</v>
      </c>
      <c r="BD2365" s="195" t="str">
        <f t="shared" si="3033"/>
        <v>BD$13</v>
      </c>
      <c r="BE2365" s="195" t="str">
        <f t="shared" si="3033"/>
        <v>BE$13</v>
      </c>
      <c r="BF2365" s="195" t="str">
        <f t="shared" si="3033"/>
        <v>BF$13</v>
      </c>
      <c r="BG2365" s="195" t="str">
        <f t="shared" si="3033"/>
        <v>BG$13</v>
      </c>
      <c r="BH2365" s="195" t="str">
        <f t="shared" si="3033"/>
        <v>BH$13</v>
      </c>
      <c r="BI2365" s="195" t="str">
        <f t="shared" si="3033"/>
        <v>BI$13</v>
      </c>
      <c r="BJ2365" s="195" t="str">
        <f t="shared" si="3033"/>
        <v>BJ$13</v>
      </c>
      <c r="BK2365" s="195" t="str">
        <f t="shared" si="3033"/>
        <v>BK$13</v>
      </c>
      <c r="BL2365" s="195" t="str">
        <f t="shared" si="3033"/>
        <v>BL$13</v>
      </c>
      <c r="BM2365" s="195" t="str">
        <f t="shared" si="3033"/>
        <v>BM$13</v>
      </c>
      <c r="BN2365" s="195" t="str">
        <f t="shared" si="3033"/>
        <v>BN$13</v>
      </c>
      <c r="BO2365" s="195" t="str">
        <f t="shared" si="3033"/>
        <v>BO$13</v>
      </c>
      <c r="BP2365" s="195" t="str">
        <f t="shared" si="3033"/>
        <v>BP$13</v>
      </c>
      <c r="BQ2365" s="195" t="str">
        <f t="shared" si="3033"/>
        <v>BQ$13</v>
      </c>
      <c r="BR2365" s="195" t="str">
        <f t="shared" si="3033"/>
        <v>BR$13</v>
      </c>
      <c r="BS2365" s="195" t="str">
        <f t="shared" si="3033"/>
        <v>BS$13</v>
      </c>
      <c r="BT2365" s="195" t="str">
        <f t="shared" si="3033"/>
        <v>BT$13</v>
      </c>
      <c r="BU2365" s="195" t="str">
        <f t="shared" si="3033"/>
        <v>BU$13</v>
      </c>
      <c r="BV2365" s="195" t="str">
        <f t="shared" si="3033"/>
        <v>BV$13</v>
      </c>
      <c r="BW2365" s="195" t="str">
        <f t="shared" si="3033"/>
        <v>BW$13</v>
      </c>
      <c r="BX2365" s="195" t="str">
        <f t="shared" si="3033"/>
        <v>BX$13</v>
      </c>
      <c r="BY2365" s="195" t="str">
        <f t="shared" si="3033"/>
        <v>BY$13</v>
      </c>
      <c r="BZ2365" s="195" t="str">
        <f t="shared" si="3033"/>
        <v>BZ$13</v>
      </c>
      <c r="CA2365" s="195" t="str">
        <f t="shared" si="3033"/>
        <v>CA$13</v>
      </c>
      <c r="CB2365" s="195" t="str">
        <f t="shared" si="3033"/>
        <v>CB$13</v>
      </c>
      <c r="CC2365" s="195" t="str">
        <f t="shared" si="3033"/>
        <v>CC$13</v>
      </c>
      <c r="CD2365" s="195" t="str">
        <f t="shared" si="3033"/>
        <v>CD$13</v>
      </c>
      <c r="CE2365" s="195" t="str">
        <f t="shared" ref="CE2365:CL2365" si="3034">CE$17</f>
        <v>CE$13</v>
      </c>
      <c r="CF2365" s="195" t="str">
        <f t="shared" si="3034"/>
        <v>CF$13</v>
      </c>
      <c r="CG2365" s="195" t="str">
        <f t="shared" si="3034"/>
        <v>CG$13</v>
      </c>
      <c r="CH2365" s="195" t="str">
        <f t="shared" si="3034"/>
        <v>CH$13</v>
      </c>
      <c r="CI2365" s="195" t="str">
        <f t="shared" si="3034"/>
        <v>CI$13</v>
      </c>
      <c r="CJ2365" s="195" t="str">
        <f t="shared" si="3034"/>
        <v>CJ$13</v>
      </c>
      <c r="CK2365" s="195" t="str">
        <f t="shared" si="3034"/>
        <v>CK$13</v>
      </c>
      <c r="CL2365" s="195" t="str">
        <f t="shared" si="3034"/>
        <v>CL$13</v>
      </c>
    </row>
    <row r="2366" spans="2:90" x14ac:dyDescent="0.4">
      <c r="B2366" s="171" t="s">
        <v>491</v>
      </c>
      <c r="E2366" s="8"/>
      <c r="H2366" s="196"/>
      <c r="I2366" s="197"/>
      <c r="J2366" s="197"/>
      <c r="K2366" s="198"/>
      <c r="L2366" s="198"/>
      <c r="M2366" s="198"/>
      <c r="N2366" s="198"/>
      <c r="O2366" s="198"/>
      <c r="P2366" s="198"/>
      <c r="R2366" s="198"/>
      <c r="S2366" s="186"/>
      <c r="T2366" s="186"/>
      <c r="U2366" s="186"/>
      <c r="V2366" s="186"/>
      <c r="W2366" s="186"/>
      <c r="X2366" s="186"/>
      <c r="Y2366" s="186"/>
      <c r="Z2366" s="186"/>
      <c r="AA2366" s="186"/>
      <c r="AB2366" s="186"/>
      <c r="AC2366" s="186"/>
      <c r="AD2366" s="186"/>
      <c r="AE2366" s="186"/>
      <c r="AF2366" s="186"/>
      <c r="AG2366" s="186"/>
      <c r="AH2366" s="186"/>
      <c r="AI2366" s="186"/>
      <c r="AJ2366" s="186"/>
      <c r="AK2366" s="186"/>
      <c r="AL2366" s="186"/>
      <c r="AM2366" s="186"/>
      <c r="AN2366" s="186"/>
      <c r="AO2366" s="186"/>
      <c r="AP2366" s="186"/>
      <c r="AQ2366" s="186"/>
      <c r="AR2366" s="186"/>
      <c r="AS2366" s="186"/>
      <c r="AT2366" s="186"/>
      <c r="AU2366" s="186"/>
      <c r="AV2366" s="186"/>
      <c r="AW2366" s="186"/>
      <c r="AX2366" s="186"/>
      <c r="AY2366" s="186"/>
      <c r="AZ2366" s="186"/>
      <c r="BA2366" s="186"/>
      <c r="BB2366" s="186"/>
      <c r="BC2366" s="186"/>
      <c r="BD2366" s="186"/>
      <c r="BE2366" s="186"/>
      <c r="BF2366" s="186"/>
      <c r="BG2366" s="186"/>
      <c r="BH2366" s="186"/>
      <c r="BI2366" s="186"/>
      <c r="BJ2366" s="186"/>
      <c r="BK2366" s="186"/>
      <c r="BL2366" s="186"/>
      <c r="BM2366" s="186"/>
      <c r="BN2366" s="186"/>
      <c r="BO2366" s="186"/>
      <c r="BP2366" s="186"/>
      <c r="BQ2366" s="186"/>
      <c r="BR2366" s="186"/>
      <c r="BS2366" s="186"/>
      <c r="BT2366" s="186"/>
      <c r="BU2366" s="186"/>
      <c r="BV2366" s="186"/>
      <c r="BW2366" s="186"/>
      <c r="BX2366" s="186"/>
      <c r="BY2366" s="186"/>
      <c r="BZ2366" s="186"/>
      <c r="CA2366" s="186"/>
      <c r="CB2366" s="186"/>
      <c r="CC2366" s="186"/>
      <c r="CD2366" s="186"/>
      <c r="CE2366" s="186"/>
      <c r="CF2366" s="186"/>
      <c r="CG2366" s="186"/>
      <c r="CH2366" s="186"/>
      <c r="CI2366" s="186"/>
      <c r="CJ2366" s="186"/>
      <c r="CK2366" s="186"/>
      <c r="CL2366" s="186"/>
    </row>
    <row r="2367" spans="2:90" x14ac:dyDescent="0.4">
      <c r="B2367" s="171" t="s">
        <v>505</v>
      </c>
      <c r="E2367" s="8"/>
      <c r="H2367" s="196"/>
      <c r="I2367" s="197"/>
      <c r="J2367" s="197"/>
      <c r="K2367" s="198"/>
      <c r="L2367" s="198"/>
      <c r="M2367" s="198"/>
      <c r="N2367" s="198"/>
      <c r="O2367" s="198"/>
      <c r="P2367" s="198"/>
      <c r="R2367" s="198"/>
      <c r="S2367" s="186"/>
      <c r="T2367" s="186"/>
      <c r="U2367" s="186"/>
      <c r="V2367" s="186"/>
      <c r="W2367" s="186"/>
      <c r="X2367" s="186"/>
      <c r="Y2367" s="186"/>
      <c r="Z2367" s="186"/>
      <c r="AA2367" s="186"/>
      <c r="AB2367" s="186"/>
      <c r="AC2367" s="186"/>
      <c r="AD2367" s="186"/>
      <c r="AE2367" s="186"/>
      <c r="AF2367" s="186"/>
      <c r="AG2367" s="186"/>
      <c r="AH2367" s="186"/>
      <c r="AI2367" s="186"/>
      <c r="AJ2367" s="186"/>
      <c r="AK2367" s="186"/>
      <c r="AL2367" s="186"/>
      <c r="AM2367" s="186"/>
      <c r="AN2367" s="186"/>
      <c r="AO2367" s="186"/>
      <c r="AP2367" s="186"/>
      <c r="AQ2367" s="186"/>
      <c r="AR2367" s="186"/>
      <c r="AS2367" s="186"/>
      <c r="AT2367" s="186"/>
      <c r="AU2367" s="186"/>
      <c r="AV2367" s="186"/>
      <c r="AW2367" s="186"/>
      <c r="AX2367" s="186"/>
      <c r="AY2367" s="186"/>
      <c r="AZ2367" s="186"/>
      <c r="BA2367" s="186"/>
      <c r="BB2367" s="186"/>
      <c r="BC2367" s="186"/>
      <c r="BD2367" s="186"/>
      <c r="BE2367" s="186"/>
      <c r="BF2367" s="186"/>
      <c r="BG2367" s="186"/>
      <c r="BH2367" s="186"/>
      <c r="BI2367" s="186"/>
      <c r="BJ2367" s="186"/>
      <c r="BK2367" s="186"/>
      <c r="BL2367" s="186"/>
      <c r="BM2367" s="186"/>
      <c r="BN2367" s="186"/>
      <c r="BO2367" s="186"/>
      <c r="BP2367" s="186"/>
      <c r="BQ2367" s="186"/>
      <c r="BR2367" s="186"/>
      <c r="BS2367" s="186"/>
      <c r="BT2367" s="186"/>
      <c r="BU2367" s="186"/>
      <c r="BV2367" s="186"/>
      <c r="BW2367" s="186"/>
      <c r="BX2367" s="186"/>
      <c r="BY2367" s="186"/>
      <c r="BZ2367" s="186"/>
      <c r="CA2367" s="186"/>
      <c r="CB2367" s="186"/>
      <c r="CC2367" s="186"/>
      <c r="CD2367" s="186"/>
      <c r="CE2367" s="186"/>
      <c r="CF2367" s="186"/>
      <c r="CG2367" s="186"/>
      <c r="CH2367" s="186"/>
      <c r="CI2367" s="186"/>
      <c r="CJ2367" s="186"/>
      <c r="CK2367" s="186"/>
      <c r="CL2367" s="186"/>
    </row>
    <row r="2368" spans="2:90" x14ac:dyDescent="0.4">
      <c r="B2368" s="171" t="s">
        <v>463</v>
      </c>
      <c r="E2368" s="8"/>
      <c r="H2368" s="196"/>
      <c r="I2368" s="197"/>
      <c r="J2368" s="197"/>
      <c r="K2368" s="198"/>
      <c r="L2368" s="198"/>
      <c r="M2368" s="198"/>
      <c r="N2368" s="198"/>
      <c r="O2368" s="198"/>
      <c r="P2368" s="198"/>
      <c r="R2368" s="198"/>
      <c r="S2368" s="186" t="str">
        <f t="shared" ref="S2368:AX2368" si="3035">S$18</f>
        <v>S$14</v>
      </c>
      <c r="T2368" s="186" t="str">
        <f t="shared" si="3035"/>
        <v>T$14</v>
      </c>
      <c r="U2368" s="186" t="str">
        <f t="shared" si="3035"/>
        <v>U$14</v>
      </c>
      <c r="V2368" s="186" t="str">
        <f t="shared" si="3035"/>
        <v>V$14</v>
      </c>
      <c r="W2368" s="186" t="str">
        <f t="shared" si="3035"/>
        <v>W$14</v>
      </c>
      <c r="X2368" s="186" t="str">
        <f t="shared" si="3035"/>
        <v>X$14</v>
      </c>
      <c r="Y2368" s="186" t="str">
        <f t="shared" si="3035"/>
        <v>Y$14</v>
      </c>
      <c r="Z2368" s="186" t="str">
        <f t="shared" si="3035"/>
        <v>Z$14</v>
      </c>
      <c r="AA2368" s="186" t="str">
        <f t="shared" si="3035"/>
        <v>AA$14</v>
      </c>
      <c r="AB2368" s="186" t="str">
        <f t="shared" si="3035"/>
        <v>AB$14</v>
      </c>
      <c r="AC2368" s="186" t="str">
        <f t="shared" si="3035"/>
        <v>AC$14</v>
      </c>
      <c r="AD2368" s="186" t="str">
        <f t="shared" si="3035"/>
        <v>AD$14</v>
      </c>
      <c r="AE2368" s="186" t="str">
        <f t="shared" si="3035"/>
        <v>AE$14</v>
      </c>
      <c r="AF2368" s="186" t="str">
        <f t="shared" si="3035"/>
        <v>AF$14</v>
      </c>
      <c r="AG2368" s="186" t="str">
        <f t="shared" si="3035"/>
        <v>AG$14</v>
      </c>
      <c r="AH2368" s="186" t="str">
        <f t="shared" si="3035"/>
        <v>AH$14</v>
      </c>
      <c r="AI2368" s="186" t="str">
        <f t="shared" si="3035"/>
        <v>AI$14</v>
      </c>
      <c r="AJ2368" s="186" t="str">
        <f t="shared" si="3035"/>
        <v>AJ$14</v>
      </c>
      <c r="AK2368" s="186" t="str">
        <f t="shared" si="3035"/>
        <v>AK$14</v>
      </c>
      <c r="AL2368" s="186" t="str">
        <f t="shared" si="3035"/>
        <v>AL$14</v>
      </c>
      <c r="AM2368" s="186" t="str">
        <f t="shared" si="3035"/>
        <v>AM$14</v>
      </c>
      <c r="AN2368" s="186" t="str">
        <f t="shared" si="3035"/>
        <v>AN$14</v>
      </c>
      <c r="AO2368" s="186" t="str">
        <f t="shared" si="3035"/>
        <v>AO$14</v>
      </c>
      <c r="AP2368" s="186" t="str">
        <f t="shared" si="3035"/>
        <v>AP$14</v>
      </c>
      <c r="AQ2368" s="186" t="str">
        <f t="shared" si="3035"/>
        <v>AQ$14</v>
      </c>
      <c r="AR2368" s="186" t="str">
        <f t="shared" si="3035"/>
        <v>AR$14</v>
      </c>
      <c r="AS2368" s="186" t="str">
        <f t="shared" si="3035"/>
        <v>AS$14</v>
      </c>
      <c r="AT2368" s="186" t="str">
        <f t="shared" si="3035"/>
        <v>AT$14</v>
      </c>
      <c r="AU2368" s="186" t="str">
        <f t="shared" si="3035"/>
        <v>AU$14</v>
      </c>
      <c r="AV2368" s="186" t="str">
        <f t="shared" si="3035"/>
        <v>AV$14</v>
      </c>
      <c r="AW2368" s="186" t="str">
        <f t="shared" si="3035"/>
        <v>AW$14</v>
      </c>
      <c r="AX2368" s="186" t="str">
        <f t="shared" si="3035"/>
        <v>AX$14</v>
      </c>
      <c r="AY2368" s="186" t="str">
        <f t="shared" ref="AY2368:CD2368" si="3036">AY$18</f>
        <v>AY$14</v>
      </c>
      <c r="AZ2368" s="186" t="str">
        <f t="shared" si="3036"/>
        <v>AZ$14</v>
      </c>
      <c r="BA2368" s="186" t="str">
        <f t="shared" si="3036"/>
        <v>BA$14</v>
      </c>
      <c r="BB2368" s="186" t="str">
        <f t="shared" si="3036"/>
        <v>BB$14</v>
      </c>
      <c r="BC2368" s="186" t="str">
        <f t="shared" si="3036"/>
        <v>BC$14</v>
      </c>
      <c r="BD2368" s="186" t="str">
        <f t="shared" si="3036"/>
        <v>BD$14</v>
      </c>
      <c r="BE2368" s="186" t="str">
        <f t="shared" si="3036"/>
        <v>BE$14</v>
      </c>
      <c r="BF2368" s="186" t="str">
        <f t="shared" si="3036"/>
        <v>BF$14</v>
      </c>
      <c r="BG2368" s="186" t="str">
        <f t="shared" si="3036"/>
        <v>BG$14</v>
      </c>
      <c r="BH2368" s="186" t="str">
        <f t="shared" si="3036"/>
        <v>BH$14</v>
      </c>
      <c r="BI2368" s="186" t="str">
        <f t="shared" si="3036"/>
        <v>BI$14</v>
      </c>
      <c r="BJ2368" s="186" t="str">
        <f t="shared" si="3036"/>
        <v>BJ$14</v>
      </c>
      <c r="BK2368" s="186" t="str">
        <f t="shared" si="3036"/>
        <v>BK$14</v>
      </c>
      <c r="BL2368" s="186" t="str">
        <f t="shared" si="3036"/>
        <v>BL$14</v>
      </c>
      <c r="BM2368" s="186" t="str">
        <f t="shared" si="3036"/>
        <v>BM$14</v>
      </c>
      <c r="BN2368" s="186" t="str">
        <f t="shared" si="3036"/>
        <v>BN$14</v>
      </c>
      <c r="BO2368" s="186" t="str">
        <f t="shared" si="3036"/>
        <v>BO$14</v>
      </c>
      <c r="BP2368" s="186" t="str">
        <f t="shared" si="3036"/>
        <v>BP$14</v>
      </c>
      <c r="BQ2368" s="186" t="str">
        <f t="shared" si="3036"/>
        <v>BQ$14</v>
      </c>
      <c r="BR2368" s="186" t="str">
        <f t="shared" si="3036"/>
        <v>BR$14</v>
      </c>
      <c r="BS2368" s="186" t="str">
        <f t="shared" si="3036"/>
        <v>BS$14</v>
      </c>
      <c r="BT2368" s="186" t="str">
        <f t="shared" si="3036"/>
        <v>BT$14</v>
      </c>
      <c r="BU2368" s="186" t="str">
        <f t="shared" si="3036"/>
        <v>BU$14</v>
      </c>
      <c r="BV2368" s="186" t="str">
        <f t="shared" si="3036"/>
        <v>BV$14</v>
      </c>
      <c r="BW2368" s="186" t="str">
        <f t="shared" si="3036"/>
        <v>BW$14</v>
      </c>
      <c r="BX2368" s="186" t="str">
        <f t="shared" si="3036"/>
        <v>BX$14</v>
      </c>
      <c r="BY2368" s="186" t="str">
        <f t="shared" si="3036"/>
        <v>BY$14</v>
      </c>
      <c r="BZ2368" s="186" t="str">
        <f t="shared" si="3036"/>
        <v>BZ$14</v>
      </c>
      <c r="CA2368" s="186" t="str">
        <f t="shared" si="3036"/>
        <v>CA$14</v>
      </c>
      <c r="CB2368" s="186" t="str">
        <f t="shared" si="3036"/>
        <v>CB$14</v>
      </c>
      <c r="CC2368" s="186" t="str">
        <f t="shared" si="3036"/>
        <v>CC$14</v>
      </c>
      <c r="CD2368" s="186" t="str">
        <f t="shared" si="3036"/>
        <v>CD$14</v>
      </c>
      <c r="CE2368" s="186" t="str">
        <f t="shared" ref="CE2368:CL2368" si="3037">CE$18</f>
        <v>CE$14</v>
      </c>
      <c r="CF2368" s="186" t="str">
        <f t="shared" si="3037"/>
        <v>CF$14</v>
      </c>
      <c r="CG2368" s="186" t="str">
        <f t="shared" si="3037"/>
        <v>CG$14</v>
      </c>
      <c r="CH2368" s="186" t="str">
        <f t="shared" si="3037"/>
        <v>CH$14</v>
      </c>
      <c r="CI2368" s="186" t="str">
        <f t="shared" si="3037"/>
        <v>CI$14</v>
      </c>
      <c r="CJ2368" s="186" t="str">
        <f t="shared" si="3037"/>
        <v>CJ$14</v>
      </c>
      <c r="CK2368" s="186" t="str">
        <f t="shared" si="3037"/>
        <v>CK$14</v>
      </c>
      <c r="CL2368" s="186" t="str">
        <f t="shared" si="3037"/>
        <v>CL$14</v>
      </c>
    </row>
    <row r="2369" spans="2:90" x14ac:dyDescent="0.4">
      <c r="B2369" s="171" t="s">
        <v>464</v>
      </c>
      <c r="E2369" s="8"/>
      <c r="H2369" s="196"/>
      <c r="I2369" s="197"/>
      <c r="J2369" s="197"/>
      <c r="K2369" s="198"/>
      <c r="L2369" s="198"/>
      <c r="M2369" s="198"/>
      <c r="N2369" s="198"/>
      <c r="O2369" s="198"/>
      <c r="P2369" s="198"/>
      <c r="R2369" s="198"/>
      <c r="S2369" s="186" t="str">
        <f t="shared" ref="S2369:AX2369" si="3038">S$19</f>
        <v>S$15</v>
      </c>
      <c r="T2369" s="186" t="str">
        <f t="shared" si="3038"/>
        <v>T$15</v>
      </c>
      <c r="U2369" s="186" t="str">
        <f t="shared" si="3038"/>
        <v>U$15</v>
      </c>
      <c r="V2369" s="186" t="str">
        <f t="shared" si="3038"/>
        <v>V$15</v>
      </c>
      <c r="W2369" s="186" t="str">
        <f t="shared" si="3038"/>
        <v>W$15</v>
      </c>
      <c r="X2369" s="186" t="str">
        <f t="shared" si="3038"/>
        <v>X$15</v>
      </c>
      <c r="Y2369" s="186" t="str">
        <f t="shared" si="3038"/>
        <v>Y$15</v>
      </c>
      <c r="Z2369" s="186" t="str">
        <f t="shared" si="3038"/>
        <v>Z$15</v>
      </c>
      <c r="AA2369" s="186" t="str">
        <f t="shared" si="3038"/>
        <v>AA$15</v>
      </c>
      <c r="AB2369" s="186" t="str">
        <f t="shared" si="3038"/>
        <v>AB$15</v>
      </c>
      <c r="AC2369" s="186" t="str">
        <f t="shared" si="3038"/>
        <v>AC$15</v>
      </c>
      <c r="AD2369" s="186" t="str">
        <f t="shared" si="3038"/>
        <v>AD$15</v>
      </c>
      <c r="AE2369" s="186" t="str">
        <f t="shared" si="3038"/>
        <v>AE$15</v>
      </c>
      <c r="AF2369" s="186" t="str">
        <f t="shared" si="3038"/>
        <v>AF$15</v>
      </c>
      <c r="AG2369" s="186" t="str">
        <f t="shared" si="3038"/>
        <v>AG$15</v>
      </c>
      <c r="AH2369" s="186" t="str">
        <f t="shared" si="3038"/>
        <v>AH$15</v>
      </c>
      <c r="AI2369" s="186" t="str">
        <f t="shared" si="3038"/>
        <v>AI$15</v>
      </c>
      <c r="AJ2369" s="186" t="str">
        <f t="shared" si="3038"/>
        <v>AJ$15</v>
      </c>
      <c r="AK2369" s="186" t="str">
        <f t="shared" si="3038"/>
        <v>AK$15</v>
      </c>
      <c r="AL2369" s="186" t="str">
        <f t="shared" si="3038"/>
        <v>AL$15</v>
      </c>
      <c r="AM2369" s="186" t="str">
        <f t="shared" si="3038"/>
        <v>AM$15</v>
      </c>
      <c r="AN2369" s="186" t="str">
        <f t="shared" si="3038"/>
        <v>AN$15</v>
      </c>
      <c r="AO2369" s="186" t="str">
        <f t="shared" si="3038"/>
        <v>AO$15</v>
      </c>
      <c r="AP2369" s="186" t="str">
        <f t="shared" si="3038"/>
        <v>AP$15</v>
      </c>
      <c r="AQ2369" s="186" t="str">
        <f t="shared" si="3038"/>
        <v>AQ$15</v>
      </c>
      <c r="AR2369" s="186" t="str">
        <f t="shared" si="3038"/>
        <v>AR$15</v>
      </c>
      <c r="AS2369" s="186" t="str">
        <f t="shared" si="3038"/>
        <v>AS$15</v>
      </c>
      <c r="AT2369" s="186" t="str">
        <f t="shared" si="3038"/>
        <v>AT$15</v>
      </c>
      <c r="AU2369" s="186" t="str">
        <f t="shared" si="3038"/>
        <v>AU$15</v>
      </c>
      <c r="AV2369" s="186" t="str">
        <f t="shared" si="3038"/>
        <v>AV$15</v>
      </c>
      <c r="AW2369" s="186" t="str">
        <f t="shared" si="3038"/>
        <v>AW$15</v>
      </c>
      <c r="AX2369" s="186" t="str">
        <f t="shared" si="3038"/>
        <v>AX$15</v>
      </c>
      <c r="AY2369" s="186" t="str">
        <f t="shared" ref="AY2369:CD2369" si="3039">AY$19</f>
        <v>AY$15</v>
      </c>
      <c r="AZ2369" s="186" t="str">
        <f t="shared" si="3039"/>
        <v>AZ$15</v>
      </c>
      <c r="BA2369" s="186" t="str">
        <f t="shared" si="3039"/>
        <v>BA$15</v>
      </c>
      <c r="BB2369" s="186" t="str">
        <f t="shared" si="3039"/>
        <v>BB$15</v>
      </c>
      <c r="BC2369" s="186" t="str">
        <f t="shared" si="3039"/>
        <v>BC$15</v>
      </c>
      <c r="BD2369" s="186" t="str">
        <f t="shared" si="3039"/>
        <v>BD$15</v>
      </c>
      <c r="BE2369" s="186" t="str">
        <f t="shared" si="3039"/>
        <v>BE$15</v>
      </c>
      <c r="BF2369" s="186" t="str">
        <f t="shared" si="3039"/>
        <v>BF$15</v>
      </c>
      <c r="BG2369" s="186" t="str">
        <f t="shared" si="3039"/>
        <v>BG$15</v>
      </c>
      <c r="BH2369" s="186" t="str">
        <f t="shared" si="3039"/>
        <v>BH$15</v>
      </c>
      <c r="BI2369" s="186" t="str">
        <f t="shared" si="3039"/>
        <v>BI$15</v>
      </c>
      <c r="BJ2369" s="186" t="str">
        <f t="shared" si="3039"/>
        <v>BJ$15</v>
      </c>
      <c r="BK2369" s="186" t="str">
        <f t="shared" si="3039"/>
        <v>BK$15</v>
      </c>
      <c r="BL2369" s="186" t="str">
        <f t="shared" si="3039"/>
        <v>BL$15</v>
      </c>
      <c r="BM2369" s="186" t="str">
        <f t="shared" si="3039"/>
        <v>BM$15</v>
      </c>
      <c r="BN2369" s="186" t="str">
        <f t="shared" si="3039"/>
        <v>BN$15</v>
      </c>
      <c r="BO2369" s="186" t="str">
        <f t="shared" si="3039"/>
        <v>BO$15</v>
      </c>
      <c r="BP2369" s="186" t="str">
        <f t="shared" si="3039"/>
        <v>BP$15</v>
      </c>
      <c r="BQ2369" s="186" t="str">
        <f t="shared" si="3039"/>
        <v>BQ$15</v>
      </c>
      <c r="BR2369" s="186" t="str">
        <f t="shared" si="3039"/>
        <v>BR$15</v>
      </c>
      <c r="BS2369" s="186" t="str">
        <f t="shared" si="3039"/>
        <v>BS$15</v>
      </c>
      <c r="BT2369" s="186" t="str">
        <f t="shared" si="3039"/>
        <v>BT$15</v>
      </c>
      <c r="BU2369" s="186" t="str">
        <f t="shared" si="3039"/>
        <v>BU$15</v>
      </c>
      <c r="BV2369" s="186" t="str">
        <f t="shared" si="3039"/>
        <v>BV$15</v>
      </c>
      <c r="BW2369" s="186" t="str">
        <f t="shared" si="3039"/>
        <v>BW$15</v>
      </c>
      <c r="BX2369" s="186" t="str">
        <f t="shared" si="3039"/>
        <v>BX$15</v>
      </c>
      <c r="BY2369" s="186" t="str">
        <f t="shared" si="3039"/>
        <v>BY$15</v>
      </c>
      <c r="BZ2369" s="186" t="str">
        <f t="shared" si="3039"/>
        <v>BZ$15</v>
      </c>
      <c r="CA2369" s="186" t="str">
        <f t="shared" si="3039"/>
        <v>CA$15</v>
      </c>
      <c r="CB2369" s="186" t="str">
        <f t="shared" si="3039"/>
        <v>CB$15</v>
      </c>
      <c r="CC2369" s="186" t="str">
        <f t="shared" si="3039"/>
        <v>CC$15</v>
      </c>
      <c r="CD2369" s="186" t="str">
        <f t="shared" si="3039"/>
        <v>CD$15</v>
      </c>
      <c r="CE2369" s="186" t="str">
        <f t="shared" ref="CE2369:CL2369" si="3040">CE$19</f>
        <v>CE$15</v>
      </c>
      <c r="CF2369" s="186" t="str">
        <f t="shared" si="3040"/>
        <v>CF$15</v>
      </c>
      <c r="CG2369" s="186" t="str">
        <f t="shared" si="3040"/>
        <v>CG$15</v>
      </c>
      <c r="CH2369" s="186" t="str">
        <f t="shared" si="3040"/>
        <v>CH$15</v>
      </c>
      <c r="CI2369" s="186" t="str">
        <f t="shared" si="3040"/>
        <v>CI$15</v>
      </c>
      <c r="CJ2369" s="186" t="str">
        <f t="shared" si="3040"/>
        <v>CJ$15</v>
      </c>
      <c r="CK2369" s="186" t="str">
        <f t="shared" si="3040"/>
        <v>CK$15</v>
      </c>
      <c r="CL2369" s="186" t="str">
        <f t="shared" si="3040"/>
        <v>CL$15</v>
      </c>
    </row>
    <row r="2370" spans="2:90" x14ac:dyDescent="0.4">
      <c r="B2370" s="70" t="s">
        <v>286</v>
      </c>
      <c r="C2370" s="31"/>
      <c r="D2370" t="s">
        <v>841</v>
      </c>
      <c r="E2370" s="8" t="str">
        <f t="shared" ref="E2370:E2397" si="3041">ROW()&amp;" "&amp;D2370</f>
        <v>2370 DAMORT-S</v>
      </c>
      <c r="F2370" t="s">
        <v>349</v>
      </c>
      <c r="G2370" s="31" t="s">
        <v>243</v>
      </c>
      <c r="H2370" s="48"/>
      <c r="I2370" s="285"/>
      <c r="J2370" s="285"/>
      <c r="K2370" s="48"/>
      <c r="L2370" s="48"/>
      <c r="M2370" s="48"/>
      <c r="N2370" s="48"/>
      <c r="O2370" s="48"/>
      <c r="P2370" s="48"/>
      <c r="R2370" s="70"/>
      <c r="S2370" s="286"/>
      <c r="T2370" s="286"/>
      <c r="U2370" s="286"/>
      <c r="V2370" s="286"/>
      <c r="W2370" s="286"/>
      <c r="X2370" s="286"/>
      <c r="Y2370" s="286"/>
      <c r="Z2370" s="286"/>
      <c r="AA2370" s="286"/>
      <c r="AB2370" s="286"/>
      <c r="AC2370" s="286"/>
      <c r="AD2370" s="286"/>
      <c r="AE2370" s="286"/>
      <c r="AF2370" s="286"/>
      <c r="AG2370" s="286"/>
      <c r="AH2370" s="286"/>
      <c r="AI2370" s="286"/>
      <c r="AJ2370" s="286"/>
      <c r="AK2370" s="286"/>
      <c r="AL2370" s="286"/>
      <c r="AM2370" s="286"/>
      <c r="AN2370" s="286"/>
      <c r="AO2370" s="286"/>
      <c r="AP2370" s="286"/>
      <c r="AQ2370" s="286"/>
      <c r="AR2370" s="286"/>
      <c r="AS2370" s="286"/>
      <c r="AT2370" s="286"/>
      <c r="AU2370" s="286"/>
      <c r="AV2370" s="286"/>
      <c r="AW2370" s="286"/>
      <c r="AX2370" s="286"/>
      <c r="AY2370" s="286"/>
      <c r="AZ2370" s="286"/>
      <c r="BA2370" s="286"/>
      <c r="BB2370" s="286"/>
      <c r="BC2370" s="286"/>
      <c r="BD2370" s="286"/>
      <c r="BE2370" s="286"/>
      <c r="BF2370" s="286"/>
      <c r="BG2370" s="286"/>
      <c r="BH2370" s="286"/>
      <c r="BI2370" s="286"/>
      <c r="BJ2370" s="286"/>
      <c r="BK2370" s="286"/>
      <c r="BL2370" s="286"/>
      <c r="BM2370" s="286"/>
      <c r="BN2370" s="286"/>
      <c r="BO2370" s="286"/>
      <c r="BP2370" s="286"/>
      <c r="BQ2370" s="286"/>
      <c r="BR2370" s="286"/>
      <c r="BS2370" s="286"/>
      <c r="BT2370" s="286"/>
      <c r="BU2370" s="286"/>
      <c r="BV2370" s="286"/>
      <c r="BW2370" s="286"/>
      <c r="BX2370" s="286"/>
      <c r="BY2370" s="286"/>
      <c r="BZ2370" s="286"/>
      <c r="CA2370" s="286"/>
      <c r="CB2370" s="286"/>
      <c r="CC2370" s="286"/>
      <c r="CD2370" s="286"/>
      <c r="CE2370" s="286"/>
      <c r="CF2370" s="286"/>
      <c r="CG2370" s="286"/>
      <c r="CH2370" s="286"/>
      <c r="CI2370" s="286"/>
      <c r="CJ2370" s="286"/>
      <c r="CK2370" s="286"/>
      <c r="CL2370" s="286"/>
    </row>
    <row r="2371" spans="2:90" x14ac:dyDescent="0.4">
      <c r="B2371" s="95" t="str">
        <f>"Assumptions - "&amp;B2370</f>
        <v>Assumptions - Simple amortizing debt:</v>
      </c>
      <c r="D2371" t="s">
        <v>841</v>
      </c>
      <c r="E2371" s="12" t="str">
        <f t="shared" si="3041"/>
        <v>2371 DAMORT-S</v>
      </c>
      <c r="G2371" t="str">
        <f>E2371</f>
        <v>2371 DAMORT-S</v>
      </c>
      <c r="I2371"/>
      <c r="J2371"/>
      <c r="R2371"/>
      <c r="S2371"/>
      <c r="T2371"/>
      <c r="U2371"/>
      <c r="V2371"/>
      <c r="W2371"/>
      <c r="X2371"/>
      <c r="Y2371"/>
      <c r="Z2371"/>
      <c r="AA2371"/>
      <c r="AB2371"/>
      <c r="AC2371"/>
      <c r="AD2371"/>
      <c r="AE2371"/>
      <c r="AF2371"/>
      <c r="AG2371"/>
      <c r="AH2371"/>
      <c r="AI2371"/>
      <c r="AJ2371"/>
      <c r="AK2371"/>
      <c r="AL2371"/>
      <c r="AM2371"/>
      <c r="AN2371"/>
      <c r="AO2371"/>
      <c r="AP2371"/>
      <c r="AQ2371"/>
      <c r="AR2371"/>
      <c r="AS2371"/>
      <c r="AT2371"/>
      <c r="AU2371"/>
      <c r="AV2371"/>
      <c r="AW2371"/>
      <c r="AX2371"/>
      <c r="AY2371"/>
      <c r="AZ2371"/>
      <c r="BA2371"/>
      <c r="BB2371"/>
      <c r="BC2371"/>
      <c r="BD2371"/>
      <c r="BE2371"/>
      <c r="BF2371"/>
      <c r="BG2371"/>
      <c r="BH2371"/>
      <c r="BI2371"/>
      <c r="BJ2371"/>
      <c r="BK2371"/>
      <c r="BL2371"/>
      <c r="BM2371"/>
      <c r="BN2371"/>
      <c r="BO2371"/>
      <c r="BP2371"/>
      <c r="BQ2371"/>
      <c r="BR2371"/>
      <c r="BS2371"/>
      <c r="BT2371"/>
      <c r="BU2371"/>
      <c r="BV2371"/>
      <c r="BW2371"/>
      <c r="BX2371"/>
      <c r="BY2371"/>
      <c r="BZ2371"/>
      <c r="CA2371"/>
      <c r="CB2371"/>
      <c r="CC2371"/>
      <c r="CD2371"/>
      <c r="CE2371"/>
      <c r="CF2371"/>
      <c r="CG2371"/>
      <c r="CH2371"/>
      <c r="CI2371"/>
      <c r="CJ2371"/>
      <c r="CK2371"/>
      <c r="CL2371"/>
    </row>
    <row r="2372" spans="2:90" x14ac:dyDescent="0.4">
      <c r="B2372" s="155" t="s">
        <v>287</v>
      </c>
      <c r="D2372" t="s">
        <v>841</v>
      </c>
      <c r="E2372" s="12" t="str">
        <f t="shared" si="3041"/>
        <v>2372 DAMORT-S</v>
      </c>
      <c r="F2372" s="31"/>
      <c r="G2372" t="str">
        <f>E2372</f>
        <v>2372 DAMORT-S</v>
      </c>
      <c r="H2372" s="57">
        <v>36</v>
      </c>
      <c r="I2372" s="31"/>
      <c r="J2372" s="31"/>
      <c r="K2372" s="31"/>
      <c r="L2372" s="31"/>
      <c r="M2372" s="31"/>
      <c r="N2372" s="31"/>
      <c r="O2372" s="31"/>
      <c r="P2372" s="31"/>
      <c r="R2372" s="31"/>
      <c r="S2372" s="73"/>
      <c r="T2372" s="73"/>
      <c r="U2372" s="73"/>
      <c r="V2372" s="73"/>
      <c r="W2372" s="73"/>
      <c r="X2372" s="73"/>
      <c r="Y2372" s="73"/>
      <c r="Z2372" s="73"/>
      <c r="AA2372" s="73"/>
      <c r="AB2372" s="73"/>
      <c r="AC2372" s="73"/>
      <c r="AD2372" s="73"/>
      <c r="AE2372" s="73"/>
      <c r="AF2372" s="73"/>
      <c r="AG2372" s="73"/>
      <c r="AH2372" s="73"/>
      <c r="AI2372" s="73"/>
      <c r="AJ2372" s="73"/>
      <c r="AK2372" s="73"/>
      <c r="AL2372" s="73"/>
      <c r="AM2372" s="73"/>
      <c r="AN2372" s="73"/>
      <c r="AO2372" s="73"/>
      <c r="AP2372" s="73"/>
      <c r="AQ2372" s="73"/>
      <c r="AR2372" s="73"/>
      <c r="AS2372" s="73"/>
      <c r="AT2372" s="73"/>
      <c r="AU2372" s="73"/>
      <c r="AV2372" s="73"/>
      <c r="AW2372" s="73"/>
      <c r="AX2372" s="73"/>
      <c r="AY2372" s="73"/>
      <c r="AZ2372" s="73"/>
      <c r="BA2372" s="73"/>
      <c r="BB2372" s="73"/>
      <c r="BC2372" s="73"/>
      <c r="BD2372" s="73"/>
      <c r="BE2372" s="73"/>
      <c r="BF2372" s="73"/>
      <c r="BG2372" s="73"/>
      <c r="BH2372" s="73"/>
      <c r="BI2372" s="73"/>
      <c r="BJ2372" s="73"/>
      <c r="BK2372" s="73"/>
      <c r="BL2372" s="73"/>
      <c r="BM2372" s="73"/>
      <c r="BN2372" s="73"/>
      <c r="BO2372" s="73"/>
      <c r="BP2372" s="73"/>
      <c r="BQ2372" s="73"/>
      <c r="BR2372" s="73"/>
      <c r="BS2372" s="73"/>
      <c r="BT2372" s="73"/>
      <c r="BU2372" s="73"/>
      <c r="BV2372" s="73"/>
      <c r="BW2372" s="73"/>
      <c r="BX2372" s="73"/>
      <c r="BY2372" s="73"/>
      <c r="BZ2372" s="73"/>
      <c r="CA2372" s="73"/>
      <c r="CB2372" s="73"/>
      <c r="CC2372" s="73"/>
      <c r="CD2372" s="73"/>
      <c r="CE2372" s="73"/>
      <c r="CF2372" s="73"/>
      <c r="CG2372" s="73"/>
      <c r="CH2372" s="73"/>
      <c r="CI2372" s="73"/>
      <c r="CJ2372" s="73"/>
      <c r="CK2372" s="73"/>
      <c r="CL2372" s="73"/>
    </row>
    <row r="2373" spans="2:90" x14ac:dyDescent="0.4">
      <c r="B2373" s="155" t="s">
        <v>288</v>
      </c>
      <c r="D2373" t="s">
        <v>841</v>
      </c>
      <c r="E2373" s="12" t="str">
        <f t="shared" si="3041"/>
        <v>2373 DAMORT-S</v>
      </c>
      <c r="F2373" s="31"/>
      <c r="G2373" t="str">
        <f>E2373</f>
        <v>2373 DAMORT-S</v>
      </c>
      <c r="H2373" s="59">
        <v>0.1</v>
      </c>
      <c r="I2373" s="31"/>
      <c r="J2373" s="31"/>
      <c r="K2373" s="31"/>
      <c r="L2373" s="31"/>
      <c r="M2373" s="31"/>
      <c r="N2373" s="31"/>
      <c r="O2373" s="31"/>
      <c r="P2373" s="31"/>
      <c r="R2373" s="31"/>
      <c r="S2373" s="73"/>
      <c r="T2373" s="73"/>
      <c r="U2373" s="73"/>
      <c r="V2373" s="73"/>
      <c r="W2373" s="73"/>
      <c r="X2373" s="73"/>
      <c r="Y2373" s="73"/>
      <c r="Z2373" s="73"/>
      <c r="AA2373" s="73"/>
      <c r="AB2373" s="73"/>
      <c r="AC2373" s="73"/>
      <c r="AD2373" s="73"/>
      <c r="AE2373" s="73"/>
      <c r="AF2373" s="73"/>
      <c r="AG2373" s="73"/>
      <c r="AH2373" s="73"/>
      <c r="AI2373" s="73"/>
      <c r="AJ2373" s="73"/>
      <c r="AK2373" s="73"/>
      <c r="AL2373" s="73"/>
      <c r="AM2373" s="73"/>
      <c r="AN2373" s="73"/>
      <c r="AO2373" s="73"/>
      <c r="AP2373" s="73"/>
      <c r="AQ2373" s="73"/>
      <c r="AR2373" s="73"/>
      <c r="AS2373" s="73"/>
      <c r="AT2373" s="73"/>
      <c r="AU2373" s="73"/>
      <c r="AV2373" s="73"/>
      <c r="AW2373" s="73"/>
      <c r="AX2373" s="73"/>
      <c r="AY2373" s="73"/>
      <c r="AZ2373" s="73"/>
      <c r="BA2373" s="73"/>
      <c r="BB2373" s="73"/>
      <c r="BC2373" s="73"/>
      <c r="BD2373" s="73"/>
      <c r="BE2373" s="73"/>
      <c r="BF2373" s="73"/>
      <c r="BG2373" s="73"/>
      <c r="BH2373" s="73"/>
      <c r="BI2373" s="73"/>
      <c r="BJ2373" s="73"/>
      <c r="BK2373" s="73"/>
      <c r="BL2373" s="73"/>
      <c r="BM2373" s="73"/>
      <c r="BN2373" s="73"/>
      <c r="BO2373" s="73"/>
      <c r="BP2373" s="73"/>
      <c r="BQ2373" s="73"/>
      <c r="BR2373" s="73"/>
      <c r="BS2373" s="73"/>
      <c r="BT2373" s="73"/>
      <c r="BU2373" s="73"/>
      <c r="BV2373" s="73"/>
      <c r="BW2373" s="73"/>
      <c r="BX2373" s="73"/>
      <c r="BY2373" s="73"/>
      <c r="BZ2373" s="73"/>
      <c r="CA2373" s="73"/>
      <c r="CB2373" s="73"/>
      <c r="CC2373" s="73"/>
      <c r="CD2373" s="73"/>
      <c r="CE2373" s="73"/>
      <c r="CF2373" s="73"/>
      <c r="CG2373" s="73"/>
      <c r="CH2373" s="73"/>
      <c r="CI2373" s="73"/>
      <c r="CJ2373" s="73"/>
      <c r="CK2373" s="73"/>
      <c r="CL2373" s="73"/>
    </row>
    <row r="2374" spans="2:90" x14ac:dyDescent="0.4">
      <c r="B2374" s="156" t="s">
        <v>289</v>
      </c>
      <c r="D2374" t="s">
        <v>841</v>
      </c>
      <c r="E2374" s="12" t="str">
        <f t="shared" si="3041"/>
        <v>2374 DAMORT-S</v>
      </c>
      <c r="F2374" s="31"/>
      <c r="G2374" t="str">
        <f>E2374</f>
        <v>2374 DAMORT-S</v>
      </c>
      <c r="H2374" s="91">
        <v>1000</v>
      </c>
      <c r="I2374" s="31"/>
      <c r="J2374" s="31"/>
      <c r="K2374" s="31"/>
      <c r="L2374" s="31"/>
      <c r="M2374" s="31"/>
      <c r="N2374" s="31"/>
      <c r="O2374" s="31"/>
      <c r="P2374" s="31"/>
      <c r="R2374" s="31"/>
      <c r="S2374" s="73"/>
      <c r="T2374" s="73"/>
      <c r="U2374" s="73"/>
      <c r="V2374" s="73"/>
      <c r="W2374" s="73"/>
      <c r="X2374" s="73"/>
      <c r="Y2374" s="73"/>
      <c r="Z2374" s="73"/>
      <c r="AA2374" s="73"/>
      <c r="AB2374" s="73"/>
      <c r="AC2374" s="73"/>
      <c r="AD2374" s="73"/>
      <c r="AE2374" s="73"/>
      <c r="AF2374" s="73"/>
      <c r="AG2374" s="73"/>
      <c r="AH2374" s="73"/>
      <c r="AI2374" s="73"/>
      <c r="AJ2374" s="73"/>
      <c r="AK2374" s="73"/>
      <c r="AL2374" s="73"/>
      <c r="AM2374" s="73"/>
      <c r="AN2374" s="73"/>
      <c r="AO2374" s="73"/>
      <c r="AP2374" s="73"/>
      <c r="AQ2374" s="73"/>
      <c r="AR2374" s="73"/>
      <c r="AS2374" s="73"/>
      <c r="AT2374" s="73"/>
      <c r="AU2374" s="73"/>
      <c r="AV2374" s="73"/>
      <c r="AW2374" s="73"/>
      <c r="AX2374" s="73"/>
      <c r="AY2374" s="73"/>
      <c r="AZ2374" s="73"/>
      <c r="BA2374" s="73"/>
      <c r="BB2374" s="73"/>
      <c r="BC2374" s="73"/>
      <c r="BD2374" s="73"/>
      <c r="BE2374" s="73"/>
      <c r="BF2374" s="73"/>
      <c r="BG2374" s="73"/>
      <c r="BH2374" s="73"/>
      <c r="BI2374" s="73"/>
      <c r="BJ2374" s="73"/>
      <c r="BK2374" s="73"/>
      <c r="BL2374" s="73"/>
      <c r="BM2374" s="73"/>
      <c r="BN2374" s="73"/>
      <c r="BO2374" s="73"/>
      <c r="BP2374" s="73"/>
      <c r="BQ2374" s="73"/>
      <c r="BR2374" s="73"/>
      <c r="BS2374" s="73"/>
      <c r="BT2374" s="73"/>
      <c r="BU2374" s="73"/>
      <c r="BV2374" s="73"/>
      <c r="BW2374" s="73"/>
      <c r="BX2374" s="73"/>
      <c r="BY2374" s="73"/>
      <c r="BZ2374" s="73"/>
      <c r="CA2374" s="73"/>
      <c r="CB2374" s="73"/>
      <c r="CC2374" s="73"/>
      <c r="CD2374" s="73"/>
      <c r="CE2374" s="73"/>
      <c r="CF2374" s="73"/>
      <c r="CG2374" s="73"/>
      <c r="CH2374" s="73"/>
      <c r="CI2374" s="73"/>
      <c r="CJ2374" s="73"/>
      <c r="CK2374" s="73"/>
      <c r="CL2374" s="73"/>
    </row>
    <row r="2375" spans="2:90" x14ac:dyDescent="0.4">
      <c r="B2375" s="124"/>
      <c r="C2375" s="31"/>
      <c r="D2375" t="s">
        <v>841</v>
      </c>
      <c r="E2375" s="12" t="str">
        <f t="shared" si="3041"/>
        <v>2375 DAMORT-S</v>
      </c>
      <c r="F2375" s="31"/>
      <c r="G2375" s="31"/>
      <c r="H2375" s="31"/>
      <c r="I2375" s="31"/>
      <c r="J2375" s="31"/>
      <c r="K2375" s="31"/>
      <c r="L2375" s="31"/>
      <c r="M2375" s="31"/>
      <c r="N2375" s="31"/>
      <c r="O2375" s="31"/>
      <c r="P2375" s="31"/>
      <c r="R2375" s="31"/>
      <c r="S2375" s="73"/>
      <c r="T2375" s="73"/>
      <c r="U2375" s="73"/>
      <c r="V2375" s="73"/>
      <c r="W2375" s="73"/>
      <c r="X2375" s="73"/>
      <c r="Y2375" s="73"/>
      <c r="Z2375" s="73"/>
      <c r="AA2375" s="73"/>
      <c r="AB2375" s="73"/>
      <c r="AC2375" s="73"/>
      <c r="AD2375" s="73"/>
      <c r="AE2375" s="73"/>
      <c r="AF2375" s="73"/>
      <c r="AG2375" s="73"/>
      <c r="AH2375" s="73"/>
      <c r="AI2375" s="73"/>
      <c r="AJ2375" s="73"/>
      <c r="AK2375" s="73"/>
      <c r="AL2375" s="73"/>
      <c r="AM2375" s="73"/>
      <c r="AN2375" s="73"/>
      <c r="AO2375" s="73"/>
      <c r="AP2375" s="73"/>
      <c r="AQ2375" s="73"/>
      <c r="AR2375" s="73"/>
      <c r="AS2375" s="73"/>
      <c r="AT2375" s="73"/>
      <c r="AU2375" s="73"/>
      <c r="AV2375" s="73"/>
      <c r="AW2375" s="73"/>
      <c r="AX2375" s="73"/>
      <c r="AY2375" s="73"/>
      <c r="AZ2375" s="73"/>
      <c r="BA2375" s="73"/>
      <c r="BB2375" s="73"/>
      <c r="BC2375" s="73"/>
      <c r="BD2375" s="73"/>
      <c r="BE2375" s="73"/>
      <c r="BF2375" s="73"/>
      <c r="BG2375" s="73"/>
      <c r="BH2375" s="73"/>
      <c r="BI2375" s="73"/>
      <c r="BJ2375" s="73"/>
      <c r="BK2375" s="73"/>
      <c r="BL2375" s="73"/>
      <c r="BM2375" s="73"/>
      <c r="BN2375" s="73"/>
      <c r="BO2375" s="73"/>
      <c r="BP2375" s="73"/>
      <c r="BQ2375" s="73"/>
      <c r="BR2375" s="73"/>
      <c r="BS2375" s="73"/>
      <c r="BT2375" s="73"/>
      <c r="BU2375" s="73"/>
      <c r="BV2375" s="73"/>
      <c r="BW2375" s="73"/>
      <c r="BX2375" s="73"/>
      <c r="BY2375" s="73"/>
      <c r="BZ2375" s="73"/>
      <c r="CA2375" s="73"/>
      <c r="CB2375" s="73"/>
      <c r="CC2375" s="73"/>
      <c r="CD2375" s="73"/>
      <c r="CE2375" s="73"/>
      <c r="CF2375" s="73"/>
      <c r="CG2375" s="73"/>
      <c r="CH2375" s="73"/>
      <c r="CI2375" s="73"/>
      <c r="CJ2375" s="73"/>
      <c r="CK2375" s="73"/>
      <c r="CL2375" s="73"/>
    </row>
    <row r="2376" spans="2:90" x14ac:dyDescent="0.4">
      <c r="B2376" s="95" t="s">
        <v>290</v>
      </c>
      <c r="D2376" t="s">
        <v>841</v>
      </c>
      <c r="E2376" t="str">
        <f t="shared" si="3041"/>
        <v>2376 DAMORT-S</v>
      </c>
      <c r="F2376" s="280"/>
      <c r="R2376" s="92"/>
      <c r="S2376" s="150"/>
      <c r="T2376" s="150"/>
      <c r="U2376" s="150"/>
      <c r="V2376" s="150"/>
      <c r="W2376" s="150"/>
      <c r="X2376" s="150"/>
      <c r="Y2376" s="150"/>
      <c r="Z2376" s="150"/>
      <c r="AA2376" s="150"/>
      <c r="AB2376" s="150"/>
      <c r="AC2376" s="150"/>
      <c r="AD2376" s="150"/>
      <c r="AE2376" s="150"/>
      <c r="AF2376" s="150"/>
      <c r="AG2376" s="150"/>
      <c r="AH2376" s="150"/>
      <c r="AI2376" s="150"/>
      <c r="AJ2376" s="150"/>
      <c r="AK2376" s="150"/>
      <c r="AL2376" s="150"/>
      <c r="AM2376" s="150"/>
      <c r="AN2376" s="150"/>
      <c r="AO2376" s="150"/>
      <c r="AP2376" s="150"/>
      <c r="AQ2376" s="150"/>
      <c r="AR2376" s="150"/>
      <c r="AS2376" s="150"/>
      <c r="AT2376" s="150"/>
      <c r="AU2376" s="150"/>
      <c r="AV2376" s="150"/>
      <c r="AW2376" s="150"/>
      <c r="AX2376" s="150"/>
      <c r="AY2376" s="150"/>
      <c r="AZ2376" s="150"/>
      <c r="BA2376" s="150"/>
      <c r="BB2376" s="150"/>
      <c r="BC2376" s="150"/>
      <c r="BD2376" s="150"/>
      <c r="BE2376" s="150"/>
      <c r="BF2376" s="150"/>
      <c r="BG2376" s="150"/>
      <c r="BH2376" s="150"/>
      <c r="BI2376" s="150"/>
      <c r="BJ2376" s="150"/>
      <c r="BK2376" s="150"/>
      <c r="BL2376" s="150"/>
      <c r="BM2376" s="150"/>
      <c r="BN2376" s="150"/>
      <c r="BO2376" s="150"/>
      <c r="BP2376" s="150"/>
      <c r="BQ2376" s="150"/>
      <c r="BR2376" s="150"/>
      <c r="BS2376" s="150"/>
      <c r="BT2376" s="150"/>
      <c r="BU2376" s="150"/>
      <c r="BV2376" s="150"/>
      <c r="BW2376" s="150"/>
      <c r="BX2376" s="150"/>
      <c r="BY2376" s="150"/>
      <c r="BZ2376" s="150"/>
      <c r="CA2376" s="150"/>
      <c r="CB2376" s="150"/>
      <c r="CC2376" s="150"/>
      <c r="CD2376" s="150"/>
      <c r="CE2376" s="150"/>
      <c r="CF2376" s="150"/>
      <c r="CG2376" s="150"/>
      <c r="CH2376" s="150"/>
      <c r="CI2376" s="150"/>
      <c r="CJ2376" s="150"/>
      <c r="CK2376" s="150"/>
      <c r="CL2376" s="150"/>
    </row>
    <row r="2377" spans="2:90" x14ac:dyDescent="0.4">
      <c r="B2377" s="154" t="s">
        <v>289</v>
      </c>
      <c r="D2377" t="s">
        <v>841</v>
      </c>
      <c r="E2377" t="str">
        <f t="shared" si="3041"/>
        <v>2377 DAMORT-S</v>
      </c>
      <c r="F2377" s="280"/>
      <c r="K2377" s="24">
        <f>H2374</f>
        <v>1000</v>
      </c>
      <c r="L2377" s="24">
        <f>SUMIF($4:$4,L$2,2375:2375)</f>
        <v>0</v>
      </c>
      <c r="M2377" s="24">
        <f>SUMIF($4:$4,M$2,2375:2375)</f>
        <v>0</v>
      </c>
      <c r="N2377" s="24">
        <f>SUMIF($4:$4,N$2,2375:2375)</f>
        <v>0</v>
      </c>
      <c r="O2377" s="24">
        <f>SUMIF($4:$4,O$2,2375:2375)</f>
        <v>0</v>
      </c>
      <c r="P2377" s="24">
        <f>SUMIF($4:$4,P$2,2375:2375)</f>
        <v>0</v>
      </c>
      <c r="R2377"/>
      <c r="S2377" s="62">
        <f t="shared" ref="S2377:AY2377" ca="1" si="3042">R2382</f>
        <v>1000</v>
      </c>
      <c r="T2377" s="62">
        <f t="shared" ca="1" si="3042"/>
        <v>7840.8021896431374</v>
      </c>
      <c r="U2377" s="62">
        <f t="shared" ca="1" si="3042"/>
        <v>14512.740753843107</v>
      </c>
      <c r="V2377" s="62">
        <f t="shared" ca="1" si="3042"/>
        <v>21014.408495721211</v>
      </c>
      <c r="W2377" s="62">
        <f t="shared" ca="1" si="3042"/>
        <v>27334.625830296711</v>
      </c>
      <c r="X2377" s="62">
        <f t="shared" ca="1" si="3042"/>
        <v>33491.724665636808</v>
      </c>
      <c r="Y2377" s="62">
        <f t="shared" ca="1" si="3042"/>
        <v>39474.262347581214</v>
      </c>
      <c r="Z2377" s="62">
        <f t="shared" ca="1" si="3042"/>
        <v>45280.784199851623</v>
      </c>
      <c r="AA2377" s="62">
        <f t="shared" ca="1" si="3042"/>
        <v>50909.823423867427</v>
      </c>
      <c r="AB2377" s="62">
        <f t="shared" ca="1" si="3042"/>
        <v>56359.900997726501</v>
      </c>
      <c r="AC2377" s="62">
        <f t="shared" ca="1" si="3042"/>
        <v>61629.525574344203</v>
      </c>
      <c r="AD2377" s="62">
        <f t="shared" ca="1" si="3042"/>
        <v>66717.193378743526</v>
      </c>
      <c r="AE2377" s="62">
        <f t="shared" ca="1" si="3042"/>
        <v>71621.388104489306</v>
      </c>
      <c r="AF2377" s="62">
        <f t="shared" ca="1" si="3042"/>
        <v>76340.580809259438</v>
      </c>
      <c r="AG2377" s="62">
        <f t="shared" ca="1" si="3042"/>
        <v>80873.229809545795</v>
      </c>
      <c r="AH2377" s="62">
        <f t="shared" ca="1" si="3042"/>
        <v>85217.780574477685</v>
      </c>
      <c r="AI2377" s="62">
        <f t="shared" ca="1" si="3042"/>
        <v>89372.665618760468</v>
      </c>
      <c r="AJ2377" s="62">
        <f t="shared" ca="1" si="3042"/>
        <v>93336.304394722087</v>
      </c>
      <c r="AK2377" s="62">
        <f t="shared" ca="1" si="3042"/>
        <v>97107.103183459854</v>
      </c>
      <c r="AL2377" s="62">
        <f t="shared" ca="1" si="3042"/>
        <v>100683.45498508024</v>
      </c>
      <c r="AM2377" s="62">
        <f t="shared" ca="1" si="3042"/>
        <v>104063.73940802393</v>
      </c>
      <c r="AN2377" s="62">
        <f t="shared" ca="1" si="3042"/>
        <v>107246.32255746862</v>
      </c>
      <c r="AO2377" s="62">
        <f t="shared" ca="1" si="3042"/>
        <v>110229.55692280183</v>
      </c>
      <c r="AP2377" s="62">
        <f t="shared" ca="1" si="3042"/>
        <v>113011.78126415594</v>
      </c>
      <c r="AQ2377" s="62">
        <f t="shared" ca="1" si="3042"/>
        <v>115591.32049799782</v>
      </c>
      <c r="AR2377" s="62">
        <f t="shared" ca="1" si="3042"/>
        <v>117966.48558176485</v>
      </c>
      <c r="AS2377" s="62">
        <f t="shared" ca="1" si="3042"/>
        <v>120135.57339753975</v>
      </c>
      <c r="AT2377" s="62">
        <f t="shared" ca="1" si="3042"/>
        <v>122096.8666347559</v>
      </c>
      <c r="AU2377" s="62">
        <f t="shared" ca="1" si="3042"/>
        <v>123848.63367192533</v>
      </c>
      <c r="AV2377" s="62">
        <f t="shared" ca="1" si="3042"/>
        <v>125389.12845738097</v>
      </c>
      <c r="AW2377" s="62">
        <f t="shared" ca="1" si="3042"/>
        <v>126716.59038902522</v>
      </c>
      <c r="AX2377" s="62">
        <f t="shared" ca="1" si="3042"/>
        <v>127829.2441930763</v>
      </c>
      <c r="AY2377" s="62">
        <f t="shared" ca="1" si="3042"/>
        <v>128725.29980180429</v>
      </c>
      <c r="AZ2377" s="62">
        <f t="shared" ref="AZ2377:CE2377" ca="1" si="3043">AY2382</f>
        <v>129402.95223024815</v>
      </c>
      <c r="BA2377" s="62">
        <f t="shared" ca="1" si="3043"/>
        <v>129860.38145190549</v>
      </c>
      <c r="BB2377" s="62">
        <f t="shared" ca="1" si="3043"/>
        <v>130095.75227338645</v>
      </c>
      <c r="BC2377" s="62">
        <f t="shared" ca="1" si="3043"/>
        <v>130107.21420802291</v>
      </c>
      <c r="BD2377" s="62">
        <f t="shared" ca="1" si="3043"/>
        <v>130118.77165878135</v>
      </c>
      <c r="BE2377" s="62">
        <f t="shared" ca="1" si="3043"/>
        <v>130130.42542162941</v>
      </c>
      <c r="BF2377" s="62">
        <f t="shared" ca="1" si="3043"/>
        <v>130142.17629916787</v>
      </c>
      <c r="BG2377" s="62">
        <f t="shared" ca="1" si="3043"/>
        <v>130153.70242881388</v>
      </c>
      <c r="BH2377" s="62">
        <f t="shared" ca="1" si="3043"/>
        <v>130165.32460954029</v>
      </c>
      <c r="BI2377" s="62">
        <f t="shared" ca="1" si="3043"/>
        <v>130177.04364177275</v>
      </c>
      <c r="BJ2377" s="62">
        <f t="shared" ca="1" si="3043"/>
        <v>130188.86033260716</v>
      </c>
      <c r="BK2377" s="62">
        <f t="shared" ca="1" si="3043"/>
        <v>130200.77549586519</v>
      </c>
      <c r="BL2377" s="62">
        <f t="shared" ca="1" si="3043"/>
        <v>130212.78995215037</v>
      </c>
      <c r="BM2377" s="62">
        <f t="shared" ca="1" si="3043"/>
        <v>130224.90452890458</v>
      </c>
      <c r="BN2377" s="62">
        <f t="shared" ca="1" si="3043"/>
        <v>130237.12006046508</v>
      </c>
      <c r="BO2377" s="62">
        <f t="shared" ca="1" si="3043"/>
        <v>130249.43738812189</v>
      </c>
      <c r="BP2377" s="62">
        <f t="shared" ca="1" si="3043"/>
        <v>130261.85736017588</v>
      </c>
      <c r="BQ2377" s="62">
        <f t="shared" ca="1" si="3043"/>
        <v>130274.38083199695</v>
      </c>
      <c r="BR2377" s="62">
        <f t="shared" ca="1" si="3043"/>
        <v>130287.00866608323</v>
      </c>
      <c r="BS2377" s="62">
        <f t="shared" ca="1" si="3043"/>
        <v>130299.74173212019</v>
      </c>
      <c r="BT2377" s="62">
        <f t="shared" ca="1" si="3043"/>
        <v>130312.58090704081</v>
      </c>
      <c r="BU2377" s="62">
        <f t="shared" ca="1" si="3043"/>
        <v>130325.52707508576</v>
      </c>
      <c r="BV2377" s="62">
        <f t="shared" ca="1" si="3043"/>
        <v>130338.58112786443</v>
      </c>
      <c r="BW2377" s="62">
        <f t="shared" ca="1" si="3043"/>
        <v>130351.74396441625</v>
      </c>
      <c r="BX2377" s="62">
        <f t="shared" ca="1" si="3043"/>
        <v>130365.01649127269</v>
      </c>
      <c r="BY2377" s="62">
        <f t="shared" ca="1" si="3043"/>
        <v>130378.39962251959</v>
      </c>
      <c r="BZ2377" s="62">
        <f t="shared" ca="1" si="3043"/>
        <v>130391.89427986021</v>
      </c>
      <c r="CA2377" s="62">
        <f t="shared" ca="1" si="3043"/>
        <v>130405.50139267865</v>
      </c>
      <c r="CB2377" s="62">
        <f t="shared" ca="1" si="3043"/>
        <v>130419.22189810393</v>
      </c>
      <c r="CC2377" s="62">
        <f t="shared" ca="1" si="3043"/>
        <v>130433.05674107444</v>
      </c>
      <c r="CD2377" s="62">
        <f t="shared" ca="1" si="3043"/>
        <v>130447.006874403</v>
      </c>
      <c r="CE2377" s="62">
        <f t="shared" ca="1" si="3043"/>
        <v>130461.07325884263</v>
      </c>
      <c r="CF2377" s="62">
        <f t="shared" ref="CF2377:CL2377" ca="1" si="3044">CE2382</f>
        <v>130475.25686315261</v>
      </c>
      <c r="CG2377" s="62">
        <f t="shared" ca="1" si="3044"/>
        <v>130489.55866416518</v>
      </c>
      <c r="CH2377" s="62">
        <f t="shared" ca="1" si="3044"/>
        <v>130503.97964685284</v>
      </c>
      <c r="CI2377" s="62">
        <f t="shared" ca="1" si="3044"/>
        <v>130518.52080439622</v>
      </c>
      <c r="CJ2377" s="62">
        <f t="shared" ca="1" si="3044"/>
        <v>130533.18313825248</v>
      </c>
      <c r="CK2377" s="62">
        <f t="shared" ca="1" si="3044"/>
        <v>130547.9676582242</v>
      </c>
      <c r="CL2377" s="62">
        <f t="shared" ca="1" si="3044"/>
        <v>130562.87538252902</v>
      </c>
    </row>
    <row r="2378" spans="2:90" x14ac:dyDescent="0.4">
      <c r="B2378" s="154" t="str">
        <f>"New borrowing - "&amp;SUBSTITUTE(B2370,":","")</f>
        <v>New borrowing - Simple amortizing debt</v>
      </c>
      <c r="C2378" t="s">
        <v>236</v>
      </c>
      <c r="D2378" t="s">
        <v>841</v>
      </c>
      <c r="E2378" t="str">
        <f t="shared" si="3041"/>
        <v>2378 DAMORT-S</v>
      </c>
      <c r="G2378" t="str">
        <f>E2378</f>
        <v>2378 DAMORT-S</v>
      </c>
      <c r="K2378" s="24">
        <f t="shared" ref="K2378:P2378" ca="1" si="3045">SUMIF($3:$3,K$2,2378:2378)</f>
        <v>84000</v>
      </c>
      <c r="L2378" s="24">
        <f t="shared" ca="1" si="3045"/>
        <v>84000</v>
      </c>
      <c r="M2378" s="24">
        <f t="shared" ca="1" si="3045"/>
        <v>84000</v>
      </c>
      <c r="N2378" s="24">
        <f t="shared" ca="1" si="3045"/>
        <v>84000</v>
      </c>
      <c r="O2378" s="24">
        <f t="shared" ca="1" si="3045"/>
        <v>84000</v>
      </c>
      <c r="P2378" s="24">
        <f t="shared" ca="1" si="3045"/>
        <v>84000</v>
      </c>
      <c r="R2378"/>
      <c r="S2378" s="143" cm="1">
        <f t="array" aca="1" ref="S2378" ca="1">+S2379*INDIRECT(S2364)</f>
        <v>7000</v>
      </c>
      <c r="T2378" s="143" cm="1">
        <f t="array" aca="1" ref="T2378" ca="1">+T2379*INDIRECT(T2364)</f>
        <v>7000</v>
      </c>
      <c r="U2378" s="143" cm="1">
        <f t="array" aca="1" ref="U2378" ca="1">+U2379*INDIRECT(U2364)</f>
        <v>7000</v>
      </c>
      <c r="V2378" s="143" cm="1">
        <f t="array" aca="1" ref="V2378" ca="1">+V2379*INDIRECT(V2364)</f>
        <v>7000</v>
      </c>
      <c r="W2378" s="143" cm="1">
        <f t="array" aca="1" ref="W2378" ca="1">+W2379*INDIRECT(W2364)</f>
        <v>7000</v>
      </c>
      <c r="X2378" s="143" cm="1">
        <f t="array" aca="1" ref="X2378" ca="1">+X2379*INDIRECT(X2364)</f>
        <v>7000</v>
      </c>
      <c r="Y2378" s="143" cm="1">
        <f t="array" aca="1" ref="Y2378" ca="1">+Y2379*INDIRECT(Y2364)</f>
        <v>7000</v>
      </c>
      <c r="Z2378" s="143" cm="1">
        <f t="array" aca="1" ref="Z2378" ca="1">+Z2379*INDIRECT(Z2364)</f>
        <v>7000</v>
      </c>
      <c r="AA2378" s="143" cm="1">
        <f t="array" aca="1" ref="AA2378" ca="1">+AA2379*INDIRECT(AA2364)</f>
        <v>7000</v>
      </c>
      <c r="AB2378" s="143" cm="1">
        <f t="array" aca="1" ref="AB2378" ca="1">+AB2379*INDIRECT(AB2364)</f>
        <v>7000</v>
      </c>
      <c r="AC2378" s="143" cm="1">
        <f t="array" aca="1" ref="AC2378" ca="1">+AC2379*INDIRECT(AC2364)</f>
        <v>7000</v>
      </c>
      <c r="AD2378" s="143" cm="1">
        <f t="array" aca="1" ref="AD2378" ca="1">+AD2379*INDIRECT(AD2364)</f>
        <v>7000</v>
      </c>
      <c r="AE2378" s="143" cm="1">
        <f t="array" aca="1" ref="AE2378" ca="1">+AE2379*INDIRECT(AE2364)</f>
        <v>7000</v>
      </c>
      <c r="AF2378" s="143" cm="1">
        <f t="array" aca="1" ref="AF2378" ca="1">+AF2379*INDIRECT(AF2364)</f>
        <v>7000</v>
      </c>
      <c r="AG2378" s="143" cm="1">
        <f t="array" aca="1" ref="AG2378" ca="1">+AG2379*INDIRECT(AG2364)</f>
        <v>7000</v>
      </c>
      <c r="AH2378" s="143" cm="1">
        <f t="array" aca="1" ref="AH2378" ca="1">+AH2379*INDIRECT(AH2364)</f>
        <v>7000</v>
      </c>
      <c r="AI2378" s="143" cm="1">
        <f t="array" aca="1" ref="AI2378" ca="1">+AI2379*INDIRECT(AI2364)</f>
        <v>7000</v>
      </c>
      <c r="AJ2378" s="143" cm="1">
        <f t="array" aca="1" ref="AJ2378" ca="1">+AJ2379*INDIRECT(AJ2364)</f>
        <v>7000</v>
      </c>
      <c r="AK2378" s="143" cm="1">
        <f t="array" aca="1" ref="AK2378" ca="1">+AK2379*INDIRECT(AK2364)</f>
        <v>7000</v>
      </c>
      <c r="AL2378" s="143" cm="1">
        <f t="array" aca="1" ref="AL2378" ca="1">+AL2379*INDIRECT(AL2364)</f>
        <v>7000</v>
      </c>
      <c r="AM2378" s="143" cm="1">
        <f t="array" aca="1" ref="AM2378" ca="1">+AM2379*INDIRECT(AM2364)</f>
        <v>7000</v>
      </c>
      <c r="AN2378" s="143" cm="1">
        <f t="array" aca="1" ref="AN2378" ca="1">+AN2379*INDIRECT(AN2364)</f>
        <v>7000</v>
      </c>
      <c r="AO2378" s="143" cm="1">
        <f t="array" aca="1" ref="AO2378" ca="1">+AO2379*INDIRECT(AO2364)</f>
        <v>7000</v>
      </c>
      <c r="AP2378" s="143" cm="1">
        <f t="array" aca="1" ref="AP2378" ca="1">+AP2379*INDIRECT(AP2364)</f>
        <v>7000</v>
      </c>
      <c r="AQ2378" s="143" cm="1">
        <f t="array" aca="1" ref="AQ2378" ca="1">+AQ2379*INDIRECT(AQ2364)</f>
        <v>7000</v>
      </c>
      <c r="AR2378" s="143" cm="1">
        <f t="array" aca="1" ref="AR2378" ca="1">+AR2379*INDIRECT(AR2364)</f>
        <v>7000</v>
      </c>
      <c r="AS2378" s="143" cm="1">
        <f t="array" aca="1" ref="AS2378" ca="1">+AS2379*INDIRECT(AS2364)</f>
        <v>7000</v>
      </c>
      <c r="AT2378" s="143" cm="1">
        <f t="array" aca="1" ref="AT2378" ca="1">+AT2379*INDIRECT(AT2364)</f>
        <v>7000</v>
      </c>
      <c r="AU2378" s="143" cm="1">
        <f t="array" aca="1" ref="AU2378" ca="1">+AU2379*INDIRECT(AU2364)</f>
        <v>7000</v>
      </c>
      <c r="AV2378" s="143" cm="1">
        <f t="array" aca="1" ref="AV2378" ca="1">+AV2379*INDIRECT(AV2364)</f>
        <v>7000</v>
      </c>
      <c r="AW2378" s="143" cm="1">
        <f t="array" aca="1" ref="AW2378" ca="1">+AW2379*INDIRECT(AW2364)</f>
        <v>7000</v>
      </c>
      <c r="AX2378" s="143" cm="1">
        <f t="array" aca="1" ref="AX2378" ca="1">+AX2379*INDIRECT(AX2364)</f>
        <v>7000</v>
      </c>
      <c r="AY2378" s="143" cm="1">
        <f t="array" aca="1" ref="AY2378" ca="1">+AY2379*INDIRECT(AY2364)</f>
        <v>7000</v>
      </c>
      <c r="AZ2378" s="143" cm="1">
        <f t="array" aca="1" ref="AZ2378" ca="1">+AZ2379*INDIRECT(AZ2364)</f>
        <v>7000</v>
      </c>
      <c r="BA2378" s="143" cm="1">
        <f t="array" aca="1" ref="BA2378" ca="1">+BA2379*INDIRECT(BA2364)</f>
        <v>7000</v>
      </c>
      <c r="BB2378" s="143" cm="1">
        <f t="array" aca="1" ref="BB2378" ca="1">+BB2379*INDIRECT(BB2364)</f>
        <v>7000</v>
      </c>
      <c r="BC2378" s="143" cm="1">
        <f t="array" aca="1" ref="BC2378" ca="1">+BC2379*INDIRECT(BC2364)</f>
        <v>7000</v>
      </c>
      <c r="BD2378" s="143" cm="1">
        <f t="array" aca="1" ref="BD2378" ca="1">+BD2379*INDIRECT(BD2364)</f>
        <v>7000</v>
      </c>
      <c r="BE2378" s="143" cm="1">
        <f t="array" aca="1" ref="BE2378" ca="1">+BE2379*INDIRECT(BE2364)</f>
        <v>7000</v>
      </c>
      <c r="BF2378" s="143" cm="1">
        <f t="array" aca="1" ref="BF2378" ca="1">+BF2379*INDIRECT(BF2364)</f>
        <v>7000</v>
      </c>
      <c r="BG2378" s="143" cm="1">
        <f t="array" aca="1" ref="BG2378" ca="1">+BG2379*INDIRECT(BG2364)</f>
        <v>7000</v>
      </c>
      <c r="BH2378" s="143" cm="1">
        <f t="array" aca="1" ref="BH2378" ca="1">+BH2379*INDIRECT(BH2364)</f>
        <v>7000</v>
      </c>
      <c r="BI2378" s="143" cm="1">
        <f t="array" aca="1" ref="BI2378" ca="1">+BI2379*INDIRECT(BI2364)</f>
        <v>7000</v>
      </c>
      <c r="BJ2378" s="143" cm="1">
        <f t="array" aca="1" ref="BJ2378" ca="1">+BJ2379*INDIRECT(BJ2364)</f>
        <v>7000</v>
      </c>
      <c r="BK2378" s="143" cm="1">
        <f t="array" aca="1" ref="BK2378" ca="1">+BK2379*INDIRECT(BK2364)</f>
        <v>7000</v>
      </c>
      <c r="BL2378" s="143" cm="1">
        <f t="array" aca="1" ref="BL2378" ca="1">+BL2379*INDIRECT(BL2364)</f>
        <v>7000</v>
      </c>
      <c r="BM2378" s="143" cm="1">
        <f t="array" aca="1" ref="BM2378" ca="1">+BM2379*INDIRECT(BM2364)</f>
        <v>7000</v>
      </c>
      <c r="BN2378" s="143" cm="1">
        <f t="array" aca="1" ref="BN2378" ca="1">+BN2379*INDIRECT(BN2364)</f>
        <v>7000</v>
      </c>
      <c r="BO2378" s="143" cm="1">
        <f t="array" aca="1" ref="BO2378" ca="1">+BO2379*INDIRECT(BO2364)</f>
        <v>7000</v>
      </c>
      <c r="BP2378" s="143" cm="1">
        <f t="array" aca="1" ref="BP2378" ca="1">+BP2379*INDIRECT(BP2364)</f>
        <v>7000</v>
      </c>
      <c r="BQ2378" s="143" cm="1">
        <f t="array" aca="1" ref="BQ2378" ca="1">+BQ2379*INDIRECT(BQ2364)</f>
        <v>7000</v>
      </c>
      <c r="BR2378" s="143" cm="1">
        <f t="array" aca="1" ref="BR2378" ca="1">+BR2379*INDIRECT(BR2364)</f>
        <v>7000</v>
      </c>
      <c r="BS2378" s="143" cm="1">
        <f t="array" aca="1" ref="BS2378" ca="1">+BS2379*INDIRECT(BS2364)</f>
        <v>7000</v>
      </c>
      <c r="BT2378" s="143" cm="1">
        <f t="array" aca="1" ref="BT2378" ca="1">+BT2379*INDIRECT(BT2364)</f>
        <v>7000</v>
      </c>
      <c r="BU2378" s="143" cm="1">
        <f t="array" aca="1" ref="BU2378" ca="1">+BU2379*INDIRECT(BU2364)</f>
        <v>7000</v>
      </c>
      <c r="BV2378" s="143" cm="1">
        <f t="array" aca="1" ref="BV2378" ca="1">+BV2379*INDIRECT(BV2364)</f>
        <v>7000</v>
      </c>
      <c r="BW2378" s="143" cm="1">
        <f t="array" aca="1" ref="BW2378" ca="1">+BW2379*INDIRECT(BW2364)</f>
        <v>7000</v>
      </c>
      <c r="BX2378" s="143" cm="1">
        <f t="array" aca="1" ref="BX2378" ca="1">+BX2379*INDIRECT(BX2364)</f>
        <v>7000</v>
      </c>
      <c r="BY2378" s="143" cm="1">
        <f t="array" aca="1" ref="BY2378" ca="1">+BY2379*INDIRECT(BY2364)</f>
        <v>7000</v>
      </c>
      <c r="BZ2378" s="143" cm="1">
        <f t="array" aca="1" ref="BZ2378" ca="1">+BZ2379*INDIRECT(BZ2364)</f>
        <v>7000</v>
      </c>
      <c r="CA2378" s="143" cm="1">
        <f t="array" aca="1" ref="CA2378" ca="1">+CA2379*INDIRECT(CA2364)</f>
        <v>7000</v>
      </c>
      <c r="CB2378" s="143" cm="1">
        <f t="array" aca="1" ref="CB2378" ca="1">+CB2379*INDIRECT(CB2364)</f>
        <v>7000</v>
      </c>
      <c r="CC2378" s="143" cm="1">
        <f t="array" aca="1" ref="CC2378" ca="1">+CC2379*INDIRECT(CC2364)</f>
        <v>7000</v>
      </c>
      <c r="CD2378" s="143" cm="1">
        <f t="array" aca="1" ref="CD2378" ca="1">+CD2379*INDIRECT(CD2364)</f>
        <v>7000</v>
      </c>
      <c r="CE2378" s="143" cm="1">
        <f t="array" aca="1" ref="CE2378" ca="1">+CE2379*INDIRECT(CE2364)</f>
        <v>7000</v>
      </c>
      <c r="CF2378" s="143" cm="1">
        <f t="array" aca="1" ref="CF2378" ca="1">+CF2379*INDIRECT(CF2364)</f>
        <v>7000</v>
      </c>
      <c r="CG2378" s="143" cm="1">
        <f t="array" aca="1" ref="CG2378" ca="1">+CG2379*INDIRECT(CG2364)</f>
        <v>7000</v>
      </c>
      <c r="CH2378" s="143" cm="1">
        <f t="array" aca="1" ref="CH2378" ca="1">+CH2379*INDIRECT(CH2364)</f>
        <v>7000</v>
      </c>
      <c r="CI2378" s="143" cm="1">
        <f t="array" aca="1" ref="CI2378" ca="1">+CI2379*INDIRECT(CI2364)</f>
        <v>7000</v>
      </c>
      <c r="CJ2378" s="143" cm="1">
        <f t="array" aca="1" ref="CJ2378" ca="1">+CJ2379*INDIRECT(CJ2364)</f>
        <v>7000</v>
      </c>
      <c r="CK2378" s="143" cm="1">
        <f t="array" aca="1" ref="CK2378" ca="1">+CK2379*INDIRECT(CK2364)</f>
        <v>7000</v>
      </c>
      <c r="CL2378" s="143" cm="1">
        <f t="array" aca="1" ref="CL2378" ca="1">+CL2379*INDIRECT(CL2364)</f>
        <v>7000</v>
      </c>
    </row>
    <row r="2379" spans="2:90" x14ac:dyDescent="0.4">
      <c r="B2379" s="141" t="str">
        <f>"% of "&amp;B2362&amp;" - new borrowing"</f>
        <v>% of (Primary label) - new borrowing</v>
      </c>
      <c r="D2379" t="s">
        <v>841</v>
      </c>
      <c r="K2379" s="16">
        <v>0.7</v>
      </c>
      <c r="L2379" s="16">
        <v>0.7</v>
      </c>
      <c r="M2379" s="16">
        <v>0.7</v>
      </c>
      <c r="N2379" s="16">
        <v>0.7</v>
      </c>
      <c r="O2379" s="16">
        <v>0.7</v>
      </c>
      <c r="P2379" s="16">
        <v>0.7</v>
      </c>
      <c r="R2379"/>
      <c r="S2379" s="146" cm="1">
        <f t="array" ref="S2379">IFERROR(INDEX($K:$Q,ROW(),MATCH(S$3,$K$2:$Q$2,0)),0)</f>
        <v>0.7</v>
      </c>
      <c r="T2379" s="146" cm="1">
        <f t="array" ref="T2379">IFERROR(INDEX($K:$Q,ROW(),MATCH(T$3,$K$2:$Q$2,0)),0)</f>
        <v>0.7</v>
      </c>
      <c r="U2379" s="146" cm="1">
        <f t="array" ref="U2379">IFERROR(INDEX($K:$Q,ROW(),MATCH(U$3,$K$2:$Q$2,0)),0)</f>
        <v>0.7</v>
      </c>
      <c r="V2379" s="146" cm="1">
        <f t="array" ref="V2379">IFERROR(INDEX($K:$Q,ROW(),MATCH(V$3,$K$2:$Q$2,0)),0)</f>
        <v>0.7</v>
      </c>
      <c r="W2379" s="146" cm="1">
        <f t="array" ref="W2379">IFERROR(INDEX($K:$Q,ROW(),MATCH(W$3,$K$2:$Q$2,0)),0)</f>
        <v>0.7</v>
      </c>
      <c r="X2379" s="146" cm="1">
        <f t="array" ref="X2379">IFERROR(INDEX($K:$Q,ROW(),MATCH(X$3,$K$2:$Q$2,0)),0)</f>
        <v>0.7</v>
      </c>
      <c r="Y2379" s="146" cm="1">
        <f t="array" ref="Y2379">IFERROR(INDEX($K:$Q,ROW(),MATCH(Y$3,$K$2:$Q$2,0)),0)</f>
        <v>0.7</v>
      </c>
      <c r="Z2379" s="146" cm="1">
        <f t="array" ref="Z2379">IFERROR(INDEX($K:$Q,ROW(),MATCH(Z$3,$K$2:$Q$2,0)),0)</f>
        <v>0.7</v>
      </c>
      <c r="AA2379" s="146" cm="1">
        <f t="array" ref="AA2379">IFERROR(INDEX($K:$Q,ROW(),MATCH(AA$3,$K$2:$Q$2,0)),0)</f>
        <v>0.7</v>
      </c>
      <c r="AB2379" s="146" cm="1">
        <f t="array" ref="AB2379">IFERROR(INDEX($K:$Q,ROW(),MATCH(AB$3,$K$2:$Q$2,0)),0)</f>
        <v>0.7</v>
      </c>
      <c r="AC2379" s="146" cm="1">
        <f t="array" ref="AC2379">IFERROR(INDEX($K:$Q,ROW(),MATCH(AC$3,$K$2:$Q$2,0)),0)</f>
        <v>0.7</v>
      </c>
      <c r="AD2379" s="146" cm="1">
        <f t="array" ref="AD2379">IFERROR(INDEX($K:$Q,ROW(),MATCH(AD$3,$K$2:$Q$2,0)),0)</f>
        <v>0.7</v>
      </c>
      <c r="AE2379" s="146" cm="1">
        <f t="array" ref="AE2379">IFERROR(INDEX($K:$Q,ROW(),MATCH(AE$3,$K$2:$Q$2,0)),0)</f>
        <v>0.7</v>
      </c>
      <c r="AF2379" s="146" cm="1">
        <f t="array" ref="AF2379">IFERROR(INDEX($K:$Q,ROW(),MATCH(AF$3,$K$2:$Q$2,0)),0)</f>
        <v>0.7</v>
      </c>
      <c r="AG2379" s="146" cm="1">
        <f t="array" ref="AG2379">IFERROR(INDEX($K:$Q,ROW(),MATCH(AG$3,$K$2:$Q$2,0)),0)</f>
        <v>0.7</v>
      </c>
      <c r="AH2379" s="146" cm="1">
        <f t="array" ref="AH2379">IFERROR(INDEX($K:$Q,ROW(),MATCH(AH$3,$K$2:$Q$2,0)),0)</f>
        <v>0.7</v>
      </c>
      <c r="AI2379" s="146" cm="1">
        <f t="array" ref="AI2379">IFERROR(INDEX($K:$Q,ROW(),MATCH(AI$3,$K$2:$Q$2,0)),0)</f>
        <v>0.7</v>
      </c>
      <c r="AJ2379" s="146" cm="1">
        <f t="array" ref="AJ2379">IFERROR(INDEX($K:$Q,ROW(),MATCH(AJ$3,$K$2:$Q$2,0)),0)</f>
        <v>0.7</v>
      </c>
      <c r="AK2379" s="146" cm="1">
        <f t="array" ref="AK2379">IFERROR(INDEX($K:$Q,ROW(),MATCH(AK$3,$K$2:$Q$2,0)),0)</f>
        <v>0.7</v>
      </c>
      <c r="AL2379" s="146" cm="1">
        <f t="array" ref="AL2379">IFERROR(INDEX($K:$Q,ROW(),MATCH(AL$3,$K$2:$Q$2,0)),0)</f>
        <v>0.7</v>
      </c>
      <c r="AM2379" s="146" cm="1">
        <f t="array" ref="AM2379">IFERROR(INDEX($K:$Q,ROW(),MATCH(AM$3,$K$2:$Q$2,0)),0)</f>
        <v>0.7</v>
      </c>
      <c r="AN2379" s="146" cm="1">
        <f t="array" ref="AN2379">IFERROR(INDEX($K:$Q,ROW(),MATCH(AN$3,$K$2:$Q$2,0)),0)</f>
        <v>0.7</v>
      </c>
      <c r="AO2379" s="146" cm="1">
        <f t="array" ref="AO2379">IFERROR(INDEX($K:$Q,ROW(),MATCH(AO$3,$K$2:$Q$2,0)),0)</f>
        <v>0.7</v>
      </c>
      <c r="AP2379" s="146" cm="1">
        <f t="array" ref="AP2379">IFERROR(INDEX($K:$Q,ROW(),MATCH(AP$3,$K$2:$Q$2,0)),0)</f>
        <v>0.7</v>
      </c>
      <c r="AQ2379" s="146" cm="1">
        <f t="array" ref="AQ2379">IFERROR(INDEX($K:$Q,ROW(),MATCH(AQ$3,$K$2:$Q$2,0)),0)</f>
        <v>0.7</v>
      </c>
      <c r="AR2379" s="146" cm="1">
        <f t="array" ref="AR2379">IFERROR(INDEX($K:$Q,ROW(),MATCH(AR$3,$K$2:$Q$2,0)),0)</f>
        <v>0.7</v>
      </c>
      <c r="AS2379" s="146" cm="1">
        <f t="array" ref="AS2379">IFERROR(INDEX($K:$Q,ROW(),MATCH(AS$3,$K$2:$Q$2,0)),0)</f>
        <v>0.7</v>
      </c>
      <c r="AT2379" s="146" cm="1">
        <f t="array" ref="AT2379">IFERROR(INDEX($K:$Q,ROW(),MATCH(AT$3,$K$2:$Q$2,0)),0)</f>
        <v>0.7</v>
      </c>
      <c r="AU2379" s="146" cm="1">
        <f t="array" ref="AU2379">IFERROR(INDEX($K:$Q,ROW(),MATCH(AU$3,$K$2:$Q$2,0)),0)</f>
        <v>0.7</v>
      </c>
      <c r="AV2379" s="146" cm="1">
        <f t="array" ref="AV2379">IFERROR(INDEX($K:$Q,ROW(),MATCH(AV$3,$K$2:$Q$2,0)),0)</f>
        <v>0.7</v>
      </c>
      <c r="AW2379" s="146" cm="1">
        <f t="array" ref="AW2379">IFERROR(INDEX($K:$Q,ROW(),MATCH(AW$3,$K$2:$Q$2,0)),0)</f>
        <v>0.7</v>
      </c>
      <c r="AX2379" s="146" cm="1">
        <f t="array" ref="AX2379">IFERROR(INDEX($K:$Q,ROW(),MATCH(AX$3,$K$2:$Q$2,0)),0)</f>
        <v>0.7</v>
      </c>
      <c r="AY2379" s="146" cm="1">
        <f t="array" ref="AY2379">IFERROR(INDEX($K:$Q,ROW(),MATCH(AY$3,$K$2:$Q$2,0)),0)</f>
        <v>0.7</v>
      </c>
      <c r="AZ2379" s="146" cm="1">
        <f t="array" ref="AZ2379">IFERROR(INDEX($K:$Q,ROW(),MATCH(AZ$3,$K$2:$Q$2,0)),0)</f>
        <v>0.7</v>
      </c>
      <c r="BA2379" s="146" cm="1">
        <f t="array" ref="BA2379">IFERROR(INDEX($K:$Q,ROW(),MATCH(BA$3,$K$2:$Q$2,0)),0)</f>
        <v>0.7</v>
      </c>
      <c r="BB2379" s="146" cm="1">
        <f t="array" ref="BB2379">IFERROR(INDEX($K:$Q,ROW(),MATCH(BB$3,$K$2:$Q$2,0)),0)</f>
        <v>0.7</v>
      </c>
      <c r="BC2379" s="146" cm="1">
        <f t="array" ref="BC2379">IFERROR(INDEX($K:$Q,ROW(),MATCH(BC$3,$K$2:$Q$2,0)),0)</f>
        <v>0.7</v>
      </c>
      <c r="BD2379" s="146" cm="1">
        <f t="array" ref="BD2379">IFERROR(INDEX($K:$Q,ROW(),MATCH(BD$3,$K$2:$Q$2,0)),0)</f>
        <v>0.7</v>
      </c>
      <c r="BE2379" s="146" cm="1">
        <f t="array" ref="BE2379">IFERROR(INDEX($K:$Q,ROW(),MATCH(BE$3,$K$2:$Q$2,0)),0)</f>
        <v>0.7</v>
      </c>
      <c r="BF2379" s="146" cm="1">
        <f t="array" ref="BF2379">IFERROR(INDEX($K:$Q,ROW(),MATCH(BF$3,$K$2:$Q$2,0)),0)</f>
        <v>0.7</v>
      </c>
      <c r="BG2379" s="146" cm="1">
        <f t="array" ref="BG2379">IFERROR(INDEX($K:$Q,ROW(),MATCH(BG$3,$K$2:$Q$2,0)),0)</f>
        <v>0.7</v>
      </c>
      <c r="BH2379" s="146" cm="1">
        <f t="array" ref="BH2379">IFERROR(INDEX($K:$Q,ROW(),MATCH(BH$3,$K$2:$Q$2,0)),0)</f>
        <v>0.7</v>
      </c>
      <c r="BI2379" s="146" cm="1">
        <f t="array" ref="BI2379">IFERROR(INDEX($K:$Q,ROW(),MATCH(BI$3,$K$2:$Q$2,0)),0)</f>
        <v>0.7</v>
      </c>
      <c r="BJ2379" s="146" cm="1">
        <f t="array" ref="BJ2379">IFERROR(INDEX($K:$Q,ROW(),MATCH(BJ$3,$K$2:$Q$2,0)),0)</f>
        <v>0.7</v>
      </c>
      <c r="BK2379" s="146" cm="1">
        <f t="array" ref="BK2379">IFERROR(INDEX($K:$Q,ROW(),MATCH(BK$3,$K$2:$Q$2,0)),0)</f>
        <v>0.7</v>
      </c>
      <c r="BL2379" s="146" cm="1">
        <f t="array" ref="BL2379">IFERROR(INDEX($K:$Q,ROW(),MATCH(BL$3,$K$2:$Q$2,0)),0)</f>
        <v>0.7</v>
      </c>
      <c r="BM2379" s="146" cm="1">
        <f t="array" ref="BM2379">IFERROR(INDEX($K:$Q,ROW(),MATCH(BM$3,$K$2:$Q$2,0)),0)</f>
        <v>0.7</v>
      </c>
      <c r="BN2379" s="146" cm="1">
        <f t="array" ref="BN2379">IFERROR(INDEX($K:$Q,ROW(),MATCH(BN$3,$K$2:$Q$2,0)),0)</f>
        <v>0.7</v>
      </c>
      <c r="BO2379" s="146" cm="1">
        <f t="array" ref="BO2379">IFERROR(INDEX($K:$Q,ROW(),MATCH(BO$3,$K$2:$Q$2,0)),0)</f>
        <v>0.7</v>
      </c>
      <c r="BP2379" s="146" cm="1">
        <f t="array" ref="BP2379">IFERROR(INDEX($K:$Q,ROW(),MATCH(BP$3,$K$2:$Q$2,0)),0)</f>
        <v>0.7</v>
      </c>
      <c r="BQ2379" s="146" cm="1">
        <f t="array" ref="BQ2379">IFERROR(INDEX($K:$Q,ROW(),MATCH(BQ$3,$K$2:$Q$2,0)),0)</f>
        <v>0.7</v>
      </c>
      <c r="BR2379" s="146" cm="1">
        <f t="array" ref="BR2379">IFERROR(INDEX($K:$Q,ROW(),MATCH(BR$3,$K$2:$Q$2,0)),0)</f>
        <v>0.7</v>
      </c>
      <c r="BS2379" s="146" cm="1">
        <f t="array" ref="BS2379">IFERROR(INDEX($K:$Q,ROW(),MATCH(BS$3,$K$2:$Q$2,0)),0)</f>
        <v>0.7</v>
      </c>
      <c r="BT2379" s="146" cm="1">
        <f t="array" ref="BT2379">IFERROR(INDEX($K:$Q,ROW(),MATCH(BT$3,$K$2:$Q$2,0)),0)</f>
        <v>0.7</v>
      </c>
      <c r="BU2379" s="146" cm="1">
        <f t="array" ref="BU2379">IFERROR(INDEX($K:$Q,ROW(),MATCH(BU$3,$K$2:$Q$2,0)),0)</f>
        <v>0.7</v>
      </c>
      <c r="BV2379" s="146" cm="1">
        <f t="array" ref="BV2379">IFERROR(INDEX($K:$Q,ROW(),MATCH(BV$3,$K$2:$Q$2,0)),0)</f>
        <v>0.7</v>
      </c>
      <c r="BW2379" s="146" cm="1">
        <f t="array" ref="BW2379">IFERROR(INDEX($K:$Q,ROW(),MATCH(BW$3,$K$2:$Q$2,0)),0)</f>
        <v>0.7</v>
      </c>
      <c r="BX2379" s="146" cm="1">
        <f t="array" ref="BX2379">IFERROR(INDEX($K:$Q,ROW(),MATCH(BX$3,$K$2:$Q$2,0)),0)</f>
        <v>0.7</v>
      </c>
      <c r="BY2379" s="146" cm="1">
        <f t="array" ref="BY2379">IFERROR(INDEX($K:$Q,ROW(),MATCH(BY$3,$K$2:$Q$2,0)),0)</f>
        <v>0.7</v>
      </c>
      <c r="BZ2379" s="146" cm="1">
        <f t="array" ref="BZ2379">IFERROR(INDEX($K:$Q,ROW(),MATCH(BZ$3,$K$2:$Q$2,0)),0)</f>
        <v>0.7</v>
      </c>
      <c r="CA2379" s="146" cm="1">
        <f t="array" ref="CA2379">IFERROR(INDEX($K:$Q,ROW(),MATCH(CA$3,$K$2:$Q$2,0)),0)</f>
        <v>0.7</v>
      </c>
      <c r="CB2379" s="146" cm="1">
        <f t="array" ref="CB2379">IFERROR(INDEX($K:$Q,ROW(),MATCH(CB$3,$K$2:$Q$2,0)),0)</f>
        <v>0.7</v>
      </c>
      <c r="CC2379" s="146" cm="1">
        <f t="array" ref="CC2379">IFERROR(INDEX($K:$Q,ROW(),MATCH(CC$3,$K$2:$Q$2,0)),0)</f>
        <v>0.7</v>
      </c>
      <c r="CD2379" s="146" cm="1">
        <f t="array" ref="CD2379">IFERROR(INDEX($K:$Q,ROW(),MATCH(CD$3,$K$2:$Q$2,0)),0)</f>
        <v>0.7</v>
      </c>
      <c r="CE2379" s="146" cm="1">
        <f t="array" ref="CE2379">IFERROR(INDEX($K:$Q,ROW(),MATCH(CE$3,$K$2:$Q$2,0)),0)</f>
        <v>0.7</v>
      </c>
      <c r="CF2379" s="146" cm="1">
        <f t="array" ref="CF2379">IFERROR(INDEX($K:$Q,ROW(),MATCH(CF$3,$K$2:$Q$2,0)),0)</f>
        <v>0.7</v>
      </c>
      <c r="CG2379" s="146" cm="1">
        <f t="array" ref="CG2379">IFERROR(INDEX($K:$Q,ROW(),MATCH(CG$3,$K$2:$Q$2,0)),0)</f>
        <v>0.7</v>
      </c>
      <c r="CH2379" s="146" cm="1">
        <f t="array" ref="CH2379">IFERROR(INDEX($K:$Q,ROW(),MATCH(CH$3,$K$2:$Q$2,0)),0)</f>
        <v>0.7</v>
      </c>
      <c r="CI2379" s="146" cm="1">
        <f t="array" ref="CI2379">IFERROR(INDEX($K:$Q,ROW(),MATCH(CI$3,$K$2:$Q$2,0)),0)</f>
        <v>0.7</v>
      </c>
      <c r="CJ2379" s="146" cm="1">
        <f t="array" ref="CJ2379">IFERROR(INDEX($K:$Q,ROW(),MATCH(CJ$3,$K$2:$Q$2,0)),0)</f>
        <v>0.7</v>
      </c>
      <c r="CK2379" s="146" cm="1">
        <f t="array" ref="CK2379">IFERROR(INDEX($K:$Q,ROW(),MATCH(CK$3,$K$2:$Q$2,0)),0)</f>
        <v>0.7</v>
      </c>
      <c r="CL2379" s="146" cm="1">
        <f t="array" ref="CL2379">IFERROR(INDEX($K:$Q,ROW(),MATCH(CL$3,$K$2:$Q$2,0)),0)</f>
        <v>0.7</v>
      </c>
    </row>
    <row r="2380" spans="2:90" x14ac:dyDescent="0.4">
      <c r="B2380" s="154" t="str">
        <f>"Prepayment - "&amp;SUBSTITUTE(B2370,":","")</f>
        <v>Prepayment - Simple amortizing debt</v>
      </c>
      <c r="C2380" t="s">
        <v>236</v>
      </c>
      <c r="D2380" t="s">
        <v>841</v>
      </c>
      <c r="E2380" t="str">
        <f t="shared" si="3041"/>
        <v>2380 DAMORT-S</v>
      </c>
      <c r="G2380" t="str">
        <f>E2380</f>
        <v>2380 DAMORT-S</v>
      </c>
      <c r="K2380" s="24">
        <f t="shared" ref="K2380:P2381" si="3046">SUMIF($3:$3,K$2,2380:2380)</f>
        <v>-10</v>
      </c>
      <c r="L2380" s="24">
        <f t="shared" si="3046"/>
        <v>0</v>
      </c>
      <c r="M2380" s="24">
        <f t="shared" si="3046"/>
        <v>0</v>
      </c>
      <c r="N2380" s="24">
        <f t="shared" si="3046"/>
        <v>0</v>
      </c>
      <c r="O2380" s="24">
        <f t="shared" si="3046"/>
        <v>0</v>
      </c>
      <c r="P2380" s="24">
        <f t="shared" si="3046"/>
        <v>0</v>
      </c>
      <c r="R2380"/>
      <c r="S2380" s="129">
        <v>0</v>
      </c>
      <c r="T2380" s="129">
        <v>0</v>
      </c>
      <c r="U2380" s="129">
        <v>0</v>
      </c>
      <c r="V2380" s="74">
        <v>-10</v>
      </c>
      <c r="W2380" s="74">
        <v>0</v>
      </c>
      <c r="X2380" s="74">
        <v>0</v>
      </c>
      <c r="Y2380" s="74">
        <v>0</v>
      </c>
      <c r="Z2380" s="74">
        <v>0</v>
      </c>
      <c r="AA2380" s="74">
        <v>0</v>
      </c>
      <c r="AB2380" s="74">
        <v>0</v>
      </c>
      <c r="AC2380" s="74">
        <v>0</v>
      </c>
      <c r="AD2380" s="74">
        <v>0</v>
      </c>
      <c r="AE2380" s="74">
        <v>0</v>
      </c>
      <c r="AF2380" s="74">
        <v>0</v>
      </c>
      <c r="AG2380" s="74">
        <v>0</v>
      </c>
      <c r="AH2380" s="74">
        <v>0</v>
      </c>
      <c r="AI2380" s="74">
        <v>0</v>
      </c>
      <c r="AJ2380" s="74">
        <v>0</v>
      </c>
      <c r="AK2380" s="74">
        <v>0</v>
      </c>
      <c r="AL2380" s="74">
        <v>0</v>
      </c>
      <c r="AM2380" s="74">
        <v>0</v>
      </c>
      <c r="AN2380" s="74">
        <v>0</v>
      </c>
      <c r="AO2380" s="74">
        <v>0</v>
      </c>
      <c r="AP2380" s="74">
        <v>0</v>
      </c>
      <c r="AQ2380" s="74">
        <v>0</v>
      </c>
      <c r="AR2380" s="74">
        <v>0</v>
      </c>
      <c r="AS2380" s="74">
        <v>0</v>
      </c>
      <c r="AT2380" s="74">
        <v>0</v>
      </c>
      <c r="AU2380" s="74">
        <v>0</v>
      </c>
      <c r="AV2380" s="74">
        <v>0</v>
      </c>
      <c r="AW2380" s="74">
        <v>0</v>
      </c>
      <c r="AX2380" s="74">
        <v>0</v>
      </c>
      <c r="AY2380" s="74">
        <v>0</v>
      </c>
      <c r="AZ2380" s="74">
        <v>0</v>
      </c>
      <c r="BA2380" s="74">
        <v>0</v>
      </c>
      <c r="BB2380" s="74">
        <v>0</v>
      </c>
      <c r="BC2380" s="74">
        <v>0</v>
      </c>
      <c r="BD2380" s="74">
        <v>0</v>
      </c>
      <c r="BE2380" s="74">
        <v>0</v>
      </c>
      <c r="BF2380" s="74">
        <v>0</v>
      </c>
      <c r="BG2380" s="74">
        <v>0</v>
      </c>
      <c r="BH2380" s="74">
        <v>0</v>
      </c>
      <c r="BI2380" s="74">
        <v>0</v>
      </c>
      <c r="BJ2380" s="74">
        <v>0</v>
      </c>
      <c r="BK2380" s="74">
        <v>0</v>
      </c>
      <c r="BL2380" s="74">
        <v>0</v>
      </c>
      <c r="BM2380" s="74">
        <v>0</v>
      </c>
      <c r="BN2380" s="74">
        <v>0</v>
      </c>
      <c r="BO2380" s="74">
        <v>0</v>
      </c>
      <c r="BP2380" s="74">
        <v>0</v>
      </c>
      <c r="BQ2380" s="74">
        <v>0</v>
      </c>
      <c r="BR2380" s="74">
        <v>0</v>
      </c>
      <c r="BS2380" s="74">
        <v>0</v>
      </c>
      <c r="BT2380" s="74">
        <v>0</v>
      </c>
      <c r="BU2380" s="74">
        <v>0</v>
      </c>
      <c r="BV2380" s="74">
        <v>0</v>
      </c>
      <c r="BW2380" s="74">
        <v>0</v>
      </c>
      <c r="BX2380" s="74">
        <v>0</v>
      </c>
      <c r="BY2380" s="74">
        <v>0</v>
      </c>
      <c r="BZ2380" s="74">
        <v>0</v>
      </c>
      <c r="CA2380" s="74">
        <v>0</v>
      </c>
      <c r="CB2380" s="74">
        <v>0</v>
      </c>
      <c r="CC2380" s="74">
        <v>0</v>
      </c>
      <c r="CD2380" s="74">
        <v>0</v>
      </c>
      <c r="CE2380" s="74">
        <v>0</v>
      </c>
      <c r="CF2380" s="74">
        <v>0</v>
      </c>
      <c r="CG2380" s="74">
        <v>0</v>
      </c>
      <c r="CH2380" s="74">
        <v>0</v>
      </c>
      <c r="CI2380" s="74">
        <v>0</v>
      </c>
      <c r="CJ2380" s="74">
        <v>0</v>
      </c>
      <c r="CK2380" s="74">
        <v>0</v>
      </c>
      <c r="CL2380" s="74">
        <v>0</v>
      </c>
    </row>
    <row r="2381" spans="2:90" x14ac:dyDescent="0.4">
      <c r="B2381" s="154" t="str">
        <f>"Principal payments - "&amp;SUBSTITUTE(B2370,":","")</f>
        <v>Principal payments - Simple amortizing debt</v>
      </c>
      <c r="C2381" t="s">
        <v>236</v>
      </c>
      <c r="D2381" t="s">
        <v>841</v>
      </c>
      <c r="E2381" t="str">
        <f t="shared" si="3041"/>
        <v>2381 DAMORT-S</v>
      </c>
      <c r="K2381" s="134">
        <f t="shared" ca="1" si="3046"/>
        <v>-13368.61189551069</v>
      </c>
      <c r="L2381" s="134">
        <f t="shared" ca="1" si="3046"/>
        <v>-40030.067606491473</v>
      </c>
      <c r="M2381" s="134">
        <f t="shared" ca="1" si="3046"/>
        <v>-69484.106289974938</v>
      </c>
      <c r="N2381" s="134">
        <f t="shared" ca="1" si="3046"/>
        <v>-83857.776819901046</v>
      </c>
      <c r="O2381" s="134">
        <f t="shared" ca="1" si="3046"/>
        <v>-83843.935995443215</v>
      </c>
      <c r="P2381" s="134">
        <f t="shared" ca="1" si="3046"/>
        <v>-83827.594054808898</v>
      </c>
      <c r="R2381"/>
      <c r="S2381" s="62">
        <f t="shared" ref="S2381" ca="1" si="3047">S2388-S2384</f>
        <v>-159.19781035686242</v>
      </c>
      <c r="T2381" s="62">
        <f t="shared" ref="T2381:AX2381" ca="1" si="3048">T2388-T2384</f>
        <v>-328.06143580003197</v>
      </c>
      <c r="U2381" s="62">
        <f t="shared" ca="1" si="3048"/>
        <v>-498.3322581218946</v>
      </c>
      <c r="V2381" s="62">
        <f t="shared" ca="1" si="3048"/>
        <v>-669.78266542450115</v>
      </c>
      <c r="W2381" s="62">
        <f t="shared" ca="1" si="3048"/>
        <v>-842.90116465990104</v>
      </c>
      <c r="X2381" s="62">
        <f t="shared" ca="1" si="3048"/>
        <v>-1017.4623180555959</v>
      </c>
      <c r="Y2381" s="62">
        <f t="shared" ca="1" si="3048"/>
        <v>-1193.4781477295883</v>
      </c>
      <c r="Z2381" s="62">
        <f t="shared" ca="1" si="3048"/>
        <v>-1370.9607759841972</v>
      </c>
      <c r="AA2381" s="62">
        <f t="shared" ca="1" si="3048"/>
        <v>-1549.9224261409277</v>
      </c>
      <c r="AB2381" s="62">
        <f t="shared" ca="1" si="3048"/>
        <v>-1730.3754233822979</v>
      </c>
      <c r="AC2381" s="62">
        <f t="shared" ca="1" si="3048"/>
        <v>-1912.3321956006791</v>
      </c>
      <c r="AD2381" s="62">
        <f t="shared" ca="1" si="3048"/>
        <v>-2095.8052742542141</v>
      </c>
      <c r="AE2381" s="62">
        <f t="shared" ca="1" si="3048"/>
        <v>-2280.8072952298612</v>
      </c>
      <c r="AF2381" s="62">
        <f t="shared" ca="1" si="3048"/>
        <v>-2467.3509997136393</v>
      </c>
      <c r="AG2381" s="62">
        <f t="shared" ca="1" si="3048"/>
        <v>-2655.4492350681153</v>
      </c>
      <c r="AH2381" s="62">
        <f t="shared" ca="1" si="3048"/>
        <v>-2845.1149557172116</v>
      </c>
      <c r="AI2381" s="62">
        <f t="shared" ca="1" si="3048"/>
        <v>-3036.3612240383841</v>
      </c>
      <c r="AJ2381" s="62">
        <f t="shared" ca="1" si="3048"/>
        <v>-3229.2012112622328</v>
      </c>
      <c r="AK2381" s="62">
        <f t="shared" ca="1" si="3048"/>
        <v>-3423.6481983796139</v>
      </c>
      <c r="AL2381" s="62">
        <f t="shared" ca="1" si="3048"/>
        <v>-3619.7155770563063</v>
      </c>
      <c r="AM2381" s="62">
        <f t="shared" ca="1" si="3048"/>
        <v>-3817.4168505553048</v>
      </c>
      <c r="AN2381" s="62">
        <f t="shared" ca="1" si="3048"/>
        <v>-4016.7656346667945</v>
      </c>
      <c r="AO2381" s="62">
        <f t="shared" ca="1" si="3048"/>
        <v>-4217.77565864588</v>
      </c>
      <c r="AP2381" s="62">
        <f t="shared" ca="1" si="3048"/>
        <v>-4420.4607661581249</v>
      </c>
      <c r="AQ2381" s="62">
        <f t="shared" ca="1" si="3048"/>
        <v>-4624.8349162329714</v>
      </c>
      <c r="AR2381" s="62">
        <f t="shared" ca="1" si="3048"/>
        <v>-4830.9121842251088</v>
      </c>
      <c r="AS2381" s="62">
        <f t="shared" ca="1" si="3048"/>
        <v>-5038.7067627838469</v>
      </c>
      <c r="AT2381" s="62">
        <f t="shared" ca="1" si="3048"/>
        <v>-5248.2329628305743</v>
      </c>
      <c r="AU2381" s="62">
        <f t="shared" ca="1" si="3048"/>
        <v>-5459.5052145443578</v>
      </c>
      <c r="AV2381" s="62">
        <f t="shared" ca="1" si="3048"/>
        <v>-5672.5380683557569</v>
      </c>
      <c r="AW2381" s="62">
        <f t="shared" ca="1" si="3048"/>
        <v>-5887.3461959489168</v>
      </c>
      <c r="AX2381" s="62">
        <f t="shared" ca="1" si="3048"/>
        <v>-6103.9443912720199</v>
      </c>
      <c r="AY2381" s="62">
        <f t="shared" ref="AY2381:CD2381" ca="1" si="3049">AY2388-AY2384</f>
        <v>-6322.347571556149</v>
      </c>
      <c r="AZ2381" s="62">
        <f t="shared" ca="1" si="3049"/>
        <v>-6542.570778342646</v>
      </c>
      <c r="BA2381" s="62">
        <f t="shared" ca="1" si="3049"/>
        <v>-6764.6291785190306</v>
      </c>
      <c r="BB2381" s="62">
        <f t="shared" ca="1" si="3049"/>
        <v>-6988.5380653635511</v>
      </c>
      <c r="BC2381" s="62">
        <f t="shared" ca="1" si="3049"/>
        <v>-6988.4425492415812</v>
      </c>
      <c r="BD2381" s="62">
        <f t="shared" ca="1" si="3049"/>
        <v>-6988.3462371519272</v>
      </c>
      <c r="BE2381" s="62">
        <f t="shared" ca="1" si="3049"/>
        <v>-6988.2491224615269</v>
      </c>
      <c r="BF2381" s="62">
        <f t="shared" ca="1" si="3049"/>
        <v>-6988.4738703539788</v>
      </c>
      <c r="BG2381" s="62">
        <f t="shared" ca="1" si="3049"/>
        <v>-6988.3778192735954</v>
      </c>
      <c r="BH2381" s="62">
        <f t="shared" ca="1" si="3049"/>
        <v>-6988.2809677675414</v>
      </c>
      <c r="BI2381" s="62">
        <f t="shared" ca="1" si="3049"/>
        <v>-6988.1833091656044</v>
      </c>
      <c r="BJ2381" s="62">
        <f t="shared" ca="1" si="3049"/>
        <v>-6988.084836741984</v>
      </c>
      <c r="BK2381" s="62">
        <f t="shared" ca="1" si="3049"/>
        <v>-6987.9855437148344</v>
      </c>
      <c r="BL2381" s="62">
        <f t="shared" ca="1" si="3049"/>
        <v>-6987.8854232457907</v>
      </c>
      <c r="BM2381" s="62">
        <f t="shared" ca="1" si="3049"/>
        <v>-6987.7844684395059</v>
      </c>
      <c r="BN2381" s="62">
        <f t="shared" ca="1" si="3049"/>
        <v>-6987.6826723431686</v>
      </c>
      <c r="BO2381" s="62">
        <f t="shared" ca="1" si="3049"/>
        <v>-6987.5800279460282</v>
      </c>
      <c r="BP2381" s="62">
        <f t="shared" ca="1" si="3049"/>
        <v>-6987.4765281789123</v>
      </c>
      <c r="BQ2381" s="62">
        <f t="shared" ca="1" si="3049"/>
        <v>-6987.3721659137364</v>
      </c>
      <c r="BR2381" s="62">
        <f t="shared" ca="1" si="3049"/>
        <v>-6987.2669339630174</v>
      </c>
      <c r="BS2381" s="62">
        <f t="shared" ca="1" si="3049"/>
        <v>-6987.1608250793761</v>
      </c>
      <c r="BT2381" s="62">
        <f t="shared" ca="1" si="3049"/>
        <v>-6987.0538319550378</v>
      </c>
      <c r="BU2381" s="62">
        <f t="shared" ca="1" si="3049"/>
        <v>-6986.9459472213293</v>
      </c>
      <c r="BV2381" s="62">
        <f t="shared" ca="1" si="3049"/>
        <v>-6986.8371634481737</v>
      </c>
      <c r="BW2381" s="62">
        <f t="shared" ca="1" si="3049"/>
        <v>-6986.7274731435755</v>
      </c>
      <c r="BX2381" s="62">
        <f t="shared" ca="1" si="3049"/>
        <v>-6986.6168687531053</v>
      </c>
      <c r="BY2381" s="62">
        <f t="shared" ca="1" si="3049"/>
        <v>-6986.5053426593813</v>
      </c>
      <c r="BZ2381" s="62">
        <f t="shared" ca="1" si="3049"/>
        <v>-6986.3928871815424</v>
      </c>
      <c r="CA2381" s="62">
        <f t="shared" ca="1" si="3049"/>
        <v>-6986.2794945747219</v>
      </c>
      <c r="CB2381" s="62">
        <f t="shared" ca="1" si="3049"/>
        <v>-6986.1651570295116</v>
      </c>
      <c r="CC2381" s="62">
        <f t="shared" ca="1" si="3049"/>
        <v>-6986.0498666714238</v>
      </c>
      <c r="CD2381" s="62">
        <f t="shared" ca="1" si="3049"/>
        <v>-6985.9336155603523</v>
      </c>
      <c r="CE2381" s="62">
        <f t="shared" ref="CE2381:CK2381" ca="1" si="3050">CE2388-CE2384</f>
        <v>-6985.8163956900225</v>
      </c>
      <c r="CF2381" s="62">
        <f t="shared" ca="1" si="3050"/>
        <v>-6985.6981989874394</v>
      </c>
      <c r="CG2381" s="62">
        <f t="shared" ca="1" si="3050"/>
        <v>-6985.5790173123341</v>
      </c>
      <c r="CH2381" s="62">
        <f t="shared" ca="1" si="3050"/>
        <v>-6985.4588424566045</v>
      </c>
      <c r="CI2381" s="62">
        <f t="shared" ca="1" si="3050"/>
        <v>-6985.3376661437424</v>
      </c>
      <c r="CJ2381" s="62">
        <f t="shared" ca="1" si="3050"/>
        <v>-6985.2154800282733</v>
      </c>
      <c r="CK2381" s="62">
        <f t="shared" ca="1" si="3050"/>
        <v>-6985.0922756951759</v>
      </c>
      <c r="CL2381" s="62">
        <f t="shared" ref="CL2381" ca="1" si="3051">CL2388-CL2384</f>
        <v>-6984.9680446593029</v>
      </c>
    </row>
    <row r="2382" spans="2:90" x14ac:dyDescent="0.4">
      <c r="B2382" s="123" t="str">
        <f>"Debt - "&amp;SUBSTITUTE(B2370,":","")</f>
        <v>Debt - Simple amortizing debt</v>
      </c>
      <c r="C2382" t="s">
        <v>237</v>
      </c>
      <c r="D2382" t="s">
        <v>841</v>
      </c>
      <c r="E2382" t="str">
        <f t="shared" si="3041"/>
        <v>2382 DAMORT-S</v>
      </c>
      <c r="I2382" s="74"/>
      <c r="J2382" s="74"/>
      <c r="K2382" s="33">
        <f t="shared" ref="K2382:P2382" ca="1" si="3052">SUMIF($4:$4,K$2,2382:2382)</f>
        <v>71621.388104489306</v>
      </c>
      <c r="L2382" s="33">
        <f t="shared" ca="1" si="3052"/>
        <v>115591.32049799782</v>
      </c>
      <c r="M2382" s="33">
        <f t="shared" ca="1" si="3052"/>
        <v>130107.21420802291</v>
      </c>
      <c r="N2382" s="33">
        <f t="shared" ca="1" si="3052"/>
        <v>130249.43738812189</v>
      </c>
      <c r="O2382" s="33">
        <f t="shared" ca="1" si="3052"/>
        <v>130405.50139267865</v>
      </c>
      <c r="P2382" s="33">
        <f t="shared" ca="1" si="3052"/>
        <v>130577.90733786972</v>
      </c>
      <c r="R2382" s="53">
        <f ca="1">S2377</f>
        <v>1000</v>
      </c>
      <c r="S2382" s="93">
        <f t="shared" ref="S2382" ca="1" si="3053">+S2377+S2378+S2380+S2381</f>
        <v>7840.8021896431374</v>
      </c>
      <c r="T2382" s="93">
        <f t="shared" ref="T2382:AX2382" ca="1" si="3054">+T2377+T2378+T2380+T2381</f>
        <v>14512.740753843107</v>
      </c>
      <c r="U2382" s="93">
        <f t="shared" ca="1" si="3054"/>
        <v>21014.408495721211</v>
      </c>
      <c r="V2382" s="93">
        <f t="shared" ca="1" si="3054"/>
        <v>27334.625830296711</v>
      </c>
      <c r="W2382" s="93">
        <f t="shared" ca="1" si="3054"/>
        <v>33491.724665636808</v>
      </c>
      <c r="X2382" s="93">
        <f t="shared" ca="1" si="3054"/>
        <v>39474.262347581214</v>
      </c>
      <c r="Y2382" s="93">
        <f t="shared" ca="1" si="3054"/>
        <v>45280.784199851623</v>
      </c>
      <c r="Z2382" s="93">
        <f t="shared" ca="1" si="3054"/>
        <v>50909.823423867427</v>
      </c>
      <c r="AA2382" s="93">
        <f t="shared" ca="1" si="3054"/>
        <v>56359.900997726501</v>
      </c>
      <c r="AB2382" s="93">
        <f t="shared" ca="1" si="3054"/>
        <v>61629.525574344203</v>
      </c>
      <c r="AC2382" s="93">
        <f t="shared" ca="1" si="3054"/>
        <v>66717.193378743526</v>
      </c>
      <c r="AD2382" s="93">
        <f t="shared" ca="1" si="3054"/>
        <v>71621.388104489306</v>
      </c>
      <c r="AE2382" s="93">
        <f t="shared" ca="1" si="3054"/>
        <v>76340.580809259438</v>
      </c>
      <c r="AF2382" s="93">
        <f t="shared" ca="1" si="3054"/>
        <v>80873.229809545795</v>
      </c>
      <c r="AG2382" s="93">
        <f t="shared" ca="1" si="3054"/>
        <v>85217.780574477685</v>
      </c>
      <c r="AH2382" s="93">
        <f t="shared" ca="1" si="3054"/>
        <v>89372.665618760468</v>
      </c>
      <c r="AI2382" s="93">
        <f t="shared" ca="1" si="3054"/>
        <v>93336.304394722087</v>
      </c>
      <c r="AJ2382" s="93">
        <f t="shared" ca="1" si="3054"/>
        <v>97107.103183459854</v>
      </c>
      <c r="AK2382" s="93">
        <f t="shared" ca="1" si="3054"/>
        <v>100683.45498508024</v>
      </c>
      <c r="AL2382" s="93">
        <f t="shared" ca="1" si="3054"/>
        <v>104063.73940802393</v>
      </c>
      <c r="AM2382" s="93">
        <f t="shared" ca="1" si="3054"/>
        <v>107246.32255746862</v>
      </c>
      <c r="AN2382" s="93">
        <f t="shared" ca="1" si="3054"/>
        <v>110229.55692280183</v>
      </c>
      <c r="AO2382" s="93">
        <f t="shared" ca="1" si="3054"/>
        <v>113011.78126415594</v>
      </c>
      <c r="AP2382" s="93">
        <f t="shared" ca="1" si="3054"/>
        <v>115591.32049799782</v>
      </c>
      <c r="AQ2382" s="93">
        <f t="shared" ca="1" si="3054"/>
        <v>117966.48558176485</v>
      </c>
      <c r="AR2382" s="93">
        <f t="shared" ca="1" si="3054"/>
        <v>120135.57339753975</v>
      </c>
      <c r="AS2382" s="93">
        <f t="shared" ca="1" si="3054"/>
        <v>122096.8666347559</v>
      </c>
      <c r="AT2382" s="93">
        <f t="shared" ca="1" si="3054"/>
        <v>123848.63367192533</v>
      </c>
      <c r="AU2382" s="93">
        <f t="shared" ca="1" si="3054"/>
        <v>125389.12845738097</v>
      </c>
      <c r="AV2382" s="93">
        <f t="shared" ca="1" si="3054"/>
        <v>126716.59038902522</v>
      </c>
      <c r="AW2382" s="93">
        <f t="shared" ca="1" si="3054"/>
        <v>127829.2441930763</v>
      </c>
      <c r="AX2382" s="93">
        <f t="shared" ca="1" si="3054"/>
        <v>128725.29980180429</v>
      </c>
      <c r="AY2382" s="93">
        <f t="shared" ref="AY2382:CD2382" ca="1" si="3055">+AY2377+AY2378+AY2380+AY2381</f>
        <v>129402.95223024815</v>
      </c>
      <c r="AZ2382" s="93">
        <f t="shared" ca="1" si="3055"/>
        <v>129860.38145190549</v>
      </c>
      <c r="BA2382" s="93">
        <f t="shared" ca="1" si="3055"/>
        <v>130095.75227338645</v>
      </c>
      <c r="BB2382" s="93">
        <f t="shared" ca="1" si="3055"/>
        <v>130107.21420802291</v>
      </c>
      <c r="BC2382" s="93">
        <f t="shared" ca="1" si="3055"/>
        <v>130118.77165878135</v>
      </c>
      <c r="BD2382" s="93">
        <f t="shared" ca="1" si="3055"/>
        <v>130130.42542162941</v>
      </c>
      <c r="BE2382" s="93">
        <f t="shared" ca="1" si="3055"/>
        <v>130142.17629916787</v>
      </c>
      <c r="BF2382" s="93">
        <f t="shared" ca="1" si="3055"/>
        <v>130153.70242881388</v>
      </c>
      <c r="BG2382" s="93">
        <f t="shared" ca="1" si="3055"/>
        <v>130165.32460954029</v>
      </c>
      <c r="BH2382" s="93">
        <f t="shared" ca="1" si="3055"/>
        <v>130177.04364177275</v>
      </c>
      <c r="BI2382" s="93">
        <f t="shared" ca="1" si="3055"/>
        <v>130188.86033260716</v>
      </c>
      <c r="BJ2382" s="93">
        <f t="shared" ca="1" si="3055"/>
        <v>130200.77549586519</v>
      </c>
      <c r="BK2382" s="93">
        <f t="shared" ca="1" si="3055"/>
        <v>130212.78995215037</v>
      </c>
      <c r="BL2382" s="93">
        <f t="shared" ca="1" si="3055"/>
        <v>130224.90452890458</v>
      </c>
      <c r="BM2382" s="93">
        <f t="shared" ca="1" si="3055"/>
        <v>130237.12006046508</v>
      </c>
      <c r="BN2382" s="93">
        <f t="shared" ca="1" si="3055"/>
        <v>130249.43738812189</v>
      </c>
      <c r="BO2382" s="93">
        <f t="shared" ca="1" si="3055"/>
        <v>130261.85736017588</v>
      </c>
      <c r="BP2382" s="93">
        <f t="shared" ca="1" si="3055"/>
        <v>130274.38083199695</v>
      </c>
      <c r="BQ2382" s="93">
        <f t="shared" ca="1" si="3055"/>
        <v>130287.00866608323</v>
      </c>
      <c r="BR2382" s="93">
        <f t="shared" ca="1" si="3055"/>
        <v>130299.74173212019</v>
      </c>
      <c r="BS2382" s="93">
        <f t="shared" ca="1" si="3055"/>
        <v>130312.58090704081</v>
      </c>
      <c r="BT2382" s="93">
        <f t="shared" ca="1" si="3055"/>
        <v>130325.52707508576</v>
      </c>
      <c r="BU2382" s="93">
        <f t="shared" ca="1" si="3055"/>
        <v>130338.58112786443</v>
      </c>
      <c r="BV2382" s="93">
        <f t="shared" ca="1" si="3055"/>
        <v>130351.74396441625</v>
      </c>
      <c r="BW2382" s="93">
        <f t="shared" ca="1" si="3055"/>
        <v>130365.01649127269</v>
      </c>
      <c r="BX2382" s="93">
        <f t="shared" ca="1" si="3055"/>
        <v>130378.39962251959</v>
      </c>
      <c r="BY2382" s="93">
        <f t="shared" ca="1" si="3055"/>
        <v>130391.89427986021</v>
      </c>
      <c r="BZ2382" s="93">
        <f t="shared" ca="1" si="3055"/>
        <v>130405.50139267865</v>
      </c>
      <c r="CA2382" s="93">
        <f t="shared" ca="1" si="3055"/>
        <v>130419.22189810393</v>
      </c>
      <c r="CB2382" s="93">
        <f t="shared" ca="1" si="3055"/>
        <v>130433.05674107444</v>
      </c>
      <c r="CC2382" s="93">
        <f t="shared" ca="1" si="3055"/>
        <v>130447.006874403</v>
      </c>
      <c r="CD2382" s="93">
        <f t="shared" ca="1" si="3055"/>
        <v>130461.07325884263</v>
      </c>
      <c r="CE2382" s="93">
        <f t="shared" ref="CE2382:CK2382" ca="1" si="3056">+CE2377+CE2378+CE2380+CE2381</f>
        <v>130475.25686315261</v>
      </c>
      <c r="CF2382" s="93">
        <f t="shared" ca="1" si="3056"/>
        <v>130489.55866416518</v>
      </c>
      <c r="CG2382" s="93">
        <f t="shared" ca="1" si="3056"/>
        <v>130503.97964685284</v>
      </c>
      <c r="CH2382" s="93">
        <f t="shared" ca="1" si="3056"/>
        <v>130518.52080439622</v>
      </c>
      <c r="CI2382" s="93">
        <f t="shared" ca="1" si="3056"/>
        <v>130533.18313825248</v>
      </c>
      <c r="CJ2382" s="93">
        <f t="shared" ca="1" si="3056"/>
        <v>130547.9676582242</v>
      </c>
      <c r="CK2382" s="93">
        <f t="shared" ca="1" si="3056"/>
        <v>130562.87538252902</v>
      </c>
      <c r="CL2382" s="93">
        <f t="shared" ref="CL2382" ca="1" si="3057">+CL2377+CL2378+CL2380+CL2381</f>
        <v>130577.90733786972</v>
      </c>
    </row>
    <row r="2383" spans="2:90" x14ac:dyDescent="0.4">
      <c r="B2383" s="122"/>
      <c r="C2383" s="59"/>
      <c r="D2383" t="s">
        <v>841</v>
      </c>
      <c r="E2383" t="str">
        <f t="shared" si="3041"/>
        <v>2383 DAMORT-S</v>
      </c>
      <c r="G2383" s="59"/>
      <c r="R2383"/>
      <c r="S2383" s="62"/>
      <c r="T2383" s="62"/>
      <c r="U2383" s="62"/>
      <c r="V2383" s="62"/>
      <c r="W2383" s="62"/>
      <c r="X2383" s="62"/>
      <c r="Y2383" s="62"/>
      <c r="Z2383" s="62"/>
      <c r="AA2383" s="62"/>
      <c r="AB2383" s="62"/>
      <c r="AC2383" s="62"/>
      <c r="AD2383" s="62"/>
      <c r="AE2383" s="62"/>
      <c r="AF2383" s="62"/>
      <c r="AG2383" s="62"/>
      <c r="AH2383" s="62"/>
      <c r="AI2383" s="62"/>
      <c r="AJ2383" s="62"/>
      <c r="AK2383" s="62"/>
      <c r="AL2383" s="62"/>
      <c r="AM2383" s="62"/>
      <c r="AN2383" s="62"/>
      <c r="AO2383" s="62"/>
      <c r="AP2383" s="62"/>
      <c r="AQ2383" s="62"/>
      <c r="AR2383" s="62"/>
      <c r="AS2383" s="62"/>
      <c r="AT2383" s="62"/>
      <c r="AU2383" s="62"/>
      <c r="AV2383" s="62"/>
      <c r="AW2383" s="62"/>
      <c r="AX2383" s="62"/>
      <c r="AY2383" s="62"/>
      <c r="AZ2383" s="62"/>
      <c r="BA2383" s="62"/>
      <c r="BB2383" s="62"/>
      <c r="BC2383" s="62"/>
      <c r="BD2383" s="62"/>
      <c r="BE2383" s="62"/>
      <c r="BF2383" s="62"/>
      <c r="BG2383" s="62"/>
      <c r="BH2383" s="62"/>
      <c r="BI2383" s="62"/>
      <c r="BJ2383" s="62"/>
      <c r="BK2383" s="62"/>
      <c r="BL2383" s="62"/>
      <c r="BM2383" s="62"/>
      <c r="BN2383" s="62"/>
      <c r="BO2383" s="62"/>
      <c r="BP2383" s="62"/>
      <c r="BQ2383" s="62"/>
      <c r="BR2383" s="62"/>
      <c r="BS2383" s="62"/>
      <c r="BT2383" s="62"/>
      <c r="BU2383" s="62"/>
      <c r="BV2383" s="62"/>
      <c r="BW2383" s="62"/>
      <c r="BX2383" s="62"/>
      <c r="BY2383" s="62"/>
      <c r="BZ2383" s="62"/>
      <c r="CA2383" s="62"/>
      <c r="CB2383" s="62"/>
      <c r="CC2383" s="62"/>
      <c r="CD2383" s="62"/>
      <c r="CE2383" s="62"/>
      <c r="CF2383" s="62"/>
      <c r="CG2383" s="62"/>
      <c r="CH2383" s="62"/>
      <c r="CI2383" s="62"/>
      <c r="CJ2383" s="62"/>
      <c r="CK2383" s="62"/>
      <c r="CL2383" s="62"/>
    </row>
    <row r="2384" spans="2:90" x14ac:dyDescent="0.4">
      <c r="B2384" s="123" t="str">
        <f>"Interest expense - "&amp;SUBSTITUTE(B2370,":","")</f>
        <v>Interest expense - Simple amortizing debt</v>
      </c>
      <c r="C2384" t="s">
        <v>228</v>
      </c>
      <c r="D2384" t="s">
        <v>841</v>
      </c>
      <c r="E2384" t="str">
        <f t="shared" si="3041"/>
        <v>2384 DAMORT-S</v>
      </c>
      <c r="F2384" s="27"/>
      <c r="G2384" s="57"/>
      <c r="J2384" s="93">
        <f>SUMIF($5:$5,I$2,2382:2382)</f>
        <v>0</v>
      </c>
      <c r="K2384" s="28">
        <f t="shared" ref="K2384:P2384" ca="1" si="3058">SUMIF($3:$3,K$2,2384:2384)</f>
        <v>-4246.3682654771292</v>
      </c>
      <c r="L2384" s="28">
        <f t="shared" ca="1" si="3058"/>
        <v>-10109.26923026871</v>
      </c>
      <c r="M2384" s="28">
        <f t="shared" ca="1" si="3058"/>
        <v>-13180.555238173423</v>
      </c>
      <c r="N2384" s="28">
        <f t="shared" ca="1" si="3058"/>
        <v>-13717.229238647677</v>
      </c>
      <c r="O2384" s="28">
        <f t="shared" ca="1" si="3058"/>
        <v>-13732.038078721316</v>
      </c>
      <c r="P2384" s="28">
        <f t="shared" ca="1" si="3058"/>
        <v>-13748.380019355629</v>
      </c>
      <c r="R2384" s="27"/>
      <c r="S2384" s="93">
        <f t="shared" ref="S2384" ca="1" si="3059">-SUM(S2377:S2380)*$H2373/12</f>
        <v>-66.672499999999999</v>
      </c>
      <c r="T2384" s="93">
        <f t="shared" ref="T2384:AX2384" ca="1" si="3060">-SUM(T2377:T2380)*$H2373/12</f>
        <v>-123.67918491369284</v>
      </c>
      <c r="U2384" s="93">
        <f t="shared" ca="1" si="3060"/>
        <v>-179.27867294869259</v>
      </c>
      <c r="V2384" s="93">
        <f t="shared" ca="1" si="3060"/>
        <v>-233.37590413101012</v>
      </c>
      <c r="W2384" s="93">
        <f t="shared" ca="1" si="3060"/>
        <v>-286.12771525247257</v>
      </c>
      <c r="X2384" s="93">
        <f t="shared" ca="1" si="3060"/>
        <v>-337.43687221364007</v>
      </c>
      <c r="Y2384" s="93">
        <f t="shared" ca="1" si="3060"/>
        <v>-387.29135289651009</v>
      </c>
      <c r="Z2384" s="93">
        <f t="shared" ca="1" si="3060"/>
        <v>-435.67903499876348</v>
      </c>
      <c r="AA2384" s="93">
        <f t="shared" ca="1" si="3060"/>
        <v>-482.58769519889523</v>
      </c>
      <c r="AB2384" s="93">
        <f t="shared" ca="1" si="3060"/>
        <v>-528.00500831438751</v>
      </c>
      <c r="AC2384" s="93">
        <f t="shared" ca="1" si="3060"/>
        <v>-571.91854645286844</v>
      </c>
      <c r="AD2384" s="93">
        <f t="shared" ca="1" si="3060"/>
        <v>-614.31577815619607</v>
      </c>
      <c r="AE2384" s="93">
        <f t="shared" ca="1" si="3060"/>
        <v>-655.1840675374109</v>
      </c>
      <c r="AF2384" s="93">
        <f t="shared" ca="1" si="3060"/>
        <v>-694.51067341049531</v>
      </c>
      <c r="AG2384" s="93">
        <f t="shared" ca="1" si="3060"/>
        <v>-732.28274841288157</v>
      </c>
      <c r="AH2384" s="93">
        <f t="shared" ca="1" si="3060"/>
        <v>-768.48733812064745</v>
      </c>
      <c r="AI2384" s="93">
        <f t="shared" ca="1" si="3060"/>
        <v>-803.1113801563373</v>
      </c>
      <c r="AJ2384" s="93">
        <f t="shared" ca="1" si="3060"/>
        <v>-836.14170328935086</v>
      </c>
      <c r="AK2384" s="93">
        <f t="shared" ca="1" si="3060"/>
        <v>-867.56502652883216</v>
      </c>
      <c r="AL2384" s="93">
        <f t="shared" ca="1" si="3060"/>
        <v>-897.36795820900204</v>
      </c>
      <c r="AM2384" s="93">
        <f t="shared" ca="1" si="3060"/>
        <v>-925.5369950668661</v>
      </c>
      <c r="AN2384" s="93">
        <f t="shared" ca="1" si="3060"/>
        <v>-952.05852131223855</v>
      </c>
      <c r="AO2384" s="93">
        <f t="shared" ca="1" si="3060"/>
        <v>-976.91880769001534</v>
      </c>
      <c r="AP2384" s="93">
        <f t="shared" ca="1" si="3060"/>
        <v>-1000.1040105346328</v>
      </c>
      <c r="AQ2384" s="93">
        <f t="shared" ca="1" si="3060"/>
        <v>-1021.6001708166485</v>
      </c>
      <c r="AR2384" s="93">
        <f t="shared" ca="1" si="3060"/>
        <v>-1041.3932131813738</v>
      </c>
      <c r="AS2384" s="93">
        <f t="shared" ca="1" si="3060"/>
        <v>-1059.468944979498</v>
      </c>
      <c r="AT2384" s="93">
        <f t="shared" ca="1" si="3060"/>
        <v>-1075.8130552896325</v>
      </c>
      <c r="AU2384" s="93">
        <f t="shared" ca="1" si="3060"/>
        <v>-1090.4111139327113</v>
      </c>
      <c r="AV2384" s="93">
        <f t="shared" ca="1" si="3060"/>
        <v>-1103.248570478175</v>
      </c>
      <c r="AW2384" s="93">
        <f t="shared" ca="1" si="3060"/>
        <v>-1114.3107532418769</v>
      </c>
      <c r="AX2384" s="93">
        <f t="shared" ca="1" si="3060"/>
        <v>-1123.582868275636</v>
      </c>
      <c r="AY2384" s="93">
        <f t="shared" ref="AY2384:CD2384" ca="1" si="3061">-SUM(AY2377:AY2380)*$H2373/12</f>
        <v>-1131.0499983483694</v>
      </c>
      <c r="AZ2384" s="93">
        <f t="shared" ca="1" si="3061"/>
        <v>-1136.6971019187347</v>
      </c>
      <c r="BA2384" s="93">
        <f t="shared" ca="1" si="3061"/>
        <v>-1140.5090120992124</v>
      </c>
      <c r="BB2384" s="93">
        <f t="shared" ca="1" si="3061"/>
        <v>-1142.470435611554</v>
      </c>
      <c r="BC2384" s="93">
        <f t="shared" ca="1" si="3061"/>
        <v>-1142.5659517335246</v>
      </c>
      <c r="BD2384" s="93">
        <f t="shared" ca="1" si="3061"/>
        <v>-1142.6622638231779</v>
      </c>
      <c r="BE2384" s="93">
        <f t="shared" ca="1" si="3061"/>
        <v>-1142.7593785135784</v>
      </c>
      <c r="BF2384" s="93">
        <f t="shared" ca="1" si="3061"/>
        <v>-1142.8573024930656</v>
      </c>
      <c r="BG2384" s="93">
        <f t="shared" ca="1" si="3061"/>
        <v>-1142.9533535734492</v>
      </c>
      <c r="BH2384" s="93">
        <f t="shared" ca="1" si="3061"/>
        <v>-1143.0502050795026</v>
      </c>
      <c r="BI2384" s="93">
        <f t="shared" ca="1" si="3061"/>
        <v>-1143.1478636814397</v>
      </c>
      <c r="BJ2384" s="93">
        <f t="shared" ca="1" si="3061"/>
        <v>-1143.24633610506</v>
      </c>
      <c r="BK2384" s="93">
        <f t="shared" ca="1" si="3061"/>
        <v>-1143.3456291322102</v>
      </c>
      <c r="BL2384" s="93">
        <f t="shared" ca="1" si="3061"/>
        <v>-1143.4457496012533</v>
      </c>
      <c r="BM2384" s="93">
        <f t="shared" ca="1" si="3061"/>
        <v>-1143.5467044075383</v>
      </c>
      <c r="BN2384" s="93">
        <f t="shared" ca="1" si="3061"/>
        <v>-1143.6485005038758</v>
      </c>
      <c r="BO2384" s="93">
        <f t="shared" ca="1" si="3061"/>
        <v>-1143.751144901016</v>
      </c>
      <c r="BP2384" s="93">
        <f t="shared" ca="1" si="3061"/>
        <v>-1143.8546446681323</v>
      </c>
      <c r="BQ2384" s="93">
        <f t="shared" ca="1" si="3061"/>
        <v>-1143.9590069333083</v>
      </c>
      <c r="BR2384" s="93">
        <f t="shared" ca="1" si="3061"/>
        <v>-1144.064238884027</v>
      </c>
      <c r="BS2384" s="93">
        <f t="shared" ca="1" si="3061"/>
        <v>-1144.1703477676685</v>
      </c>
      <c r="BT2384" s="93">
        <f t="shared" ca="1" si="3061"/>
        <v>-1144.2773408920068</v>
      </c>
      <c r="BU2384" s="93">
        <f t="shared" ca="1" si="3061"/>
        <v>-1144.3852256257148</v>
      </c>
      <c r="BV2384" s="93">
        <f t="shared" ca="1" si="3061"/>
        <v>-1144.4940093988705</v>
      </c>
      <c r="BW2384" s="93">
        <f t="shared" ca="1" si="3061"/>
        <v>-1144.6036997034691</v>
      </c>
      <c r="BX2384" s="93">
        <f t="shared" ca="1" si="3061"/>
        <v>-1144.7143040939393</v>
      </c>
      <c r="BY2384" s="93">
        <f t="shared" ca="1" si="3061"/>
        <v>-1144.8258301876633</v>
      </c>
      <c r="BZ2384" s="93">
        <f t="shared" ca="1" si="3061"/>
        <v>-1144.9382856655018</v>
      </c>
      <c r="CA2384" s="93">
        <f t="shared" ca="1" si="3061"/>
        <v>-1145.0516782723223</v>
      </c>
      <c r="CB2384" s="93">
        <f t="shared" ca="1" si="3061"/>
        <v>-1145.166015817533</v>
      </c>
      <c r="CC2384" s="93">
        <f t="shared" ca="1" si="3061"/>
        <v>-1145.2813061756203</v>
      </c>
      <c r="CD2384" s="93">
        <f t="shared" ca="1" si="3061"/>
        <v>-1145.3975572866918</v>
      </c>
      <c r="CE2384" s="93">
        <f t="shared" ref="CE2384:CK2384" ca="1" si="3062">-SUM(CE2377:CE2380)*$H2373/12</f>
        <v>-1145.5147771570221</v>
      </c>
      <c r="CF2384" s="93">
        <f t="shared" ca="1" si="3062"/>
        <v>-1145.6329738596053</v>
      </c>
      <c r="CG2384" s="93">
        <f t="shared" ca="1" si="3062"/>
        <v>-1145.75215553471</v>
      </c>
      <c r="CH2384" s="93">
        <f t="shared" ca="1" si="3062"/>
        <v>-1145.8723303904403</v>
      </c>
      <c r="CI2384" s="93">
        <f t="shared" ca="1" si="3062"/>
        <v>-1145.993506703302</v>
      </c>
      <c r="CJ2384" s="93">
        <f t="shared" ca="1" si="3062"/>
        <v>-1146.1156928187709</v>
      </c>
      <c r="CK2384" s="93">
        <f t="shared" ca="1" si="3062"/>
        <v>-1146.2388971518685</v>
      </c>
      <c r="CL2384" s="93">
        <f t="shared" ref="CL2384" ca="1" si="3063">-SUM(CL2377:CL2380)*$H2373/12</f>
        <v>-1146.3631281877419</v>
      </c>
    </row>
    <row r="2385" spans="2:90" x14ac:dyDescent="0.4">
      <c r="B2385" s="122"/>
      <c r="C2385" s="57"/>
      <c r="D2385" t="s">
        <v>841</v>
      </c>
      <c r="E2385" t="str">
        <f t="shared" si="3041"/>
        <v>2385 DAMORT-S</v>
      </c>
      <c r="G2385" s="57" t="s">
        <v>244</v>
      </c>
      <c r="R2385"/>
      <c r="S2385" s="1"/>
      <c r="T2385" s="1"/>
      <c r="U2385" s="1"/>
      <c r="V2385" s="1"/>
      <c r="W2385" s="1"/>
      <c r="X2385" s="1"/>
      <c r="Y2385" s="1"/>
      <c r="Z2385" s="1"/>
      <c r="AA2385" s="1"/>
      <c r="AB2385" s="1"/>
      <c r="AC2385" s="1"/>
      <c r="AD2385" s="1"/>
      <c r="AE2385" s="1"/>
      <c r="AF2385" s="1"/>
      <c r="AG2385" s="1"/>
      <c r="AH2385" s="1"/>
      <c r="AI2385" s="1"/>
      <c r="AJ2385" s="1"/>
      <c r="AK2385" s="1"/>
      <c r="AL2385" s="1"/>
      <c r="AM2385" s="1"/>
      <c r="AN2385" s="1"/>
      <c r="AO2385" s="1"/>
      <c r="AP2385" s="1"/>
      <c r="AQ2385" s="1"/>
      <c r="AR2385" s="1"/>
      <c r="AS2385" s="1"/>
      <c r="AT2385" s="1"/>
      <c r="AU2385" s="1"/>
      <c r="AV2385" s="1"/>
      <c r="AW2385" s="1"/>
      <c r="AX2385" s="1"/>
      <c r="AY2385" s="1"/>
      <c r="AZ2385" s="1"/>
      <c r="BA2385" s="1"/>
      <c r="BB2385" s="1"/>
      <c r="BC2385" s="1"/>
      <c r="BD2385" s="1"/>
      <c r="BE2385" s="1"/>
      <c r="BF2385" s="1"/>
      <c r="BG2385" s="1"/>
      <c r="BH2385" s="1"/>
      <c r="BI2385" s="1"/>
      <c r="BJ2385" s="1"/>
      <c r="BK2385" s="1"/>
      <c r="BL2385" s="1"/>
      <c r="BM2385" s="1"/>
      <c r="BN2385" s="1"/>
      <c r="BO2385" s="1"/>
      <c r="BP2385" s="1"/>
      <c r="BQ2385" s="1"/>
      <c r="BR2385" s="1"/>
      <c r="BS2385" s="1"/>
      <c r="BT2385" s="1"/>
      <c r="BU2385" s="1"/>
      <c r="BV2385" s="1"/>
      <c r="BW2385" s="1"/>
      <c r="BX2385" s="1"/>
      <c r="BY2385" s="1"/>
      <c r="BZ2385" s="1"/>
      <c r="CA2385" s="1"/>
      <c r="CB2385" s="1"/>
      <c r="CC2385" s="1"/>
      <c r="CD2385" s="1"/>
      <c r="CE2385" s="1"/>
      <c r="CF2385" s="1"/>
      <c r="CG2385" s="1"/>
      <c r="CH2385" s="1"/>
      <c r="CI2385" s="1"/>
      <c r="CJ2385" s="1"/>
      <c r="CK2385" s="1"/>
      <c r="CL2385" s="1"/>
    </row>
    <row r="2386" spans="2:90" x14ac:dyDescent="0.4">
      <c r="B2386" s="95" t="s">
        <v>291</v>
      </c>
      <c r="C2386" s="57"/>
      <c r="D2386" t="s">
        <v>841</v>
      </c>
      <c r="E2386" t="str">
        <f t="shared" si="3041"/>
        <v>2386 DAMORT-S</v>
      </c>
      <c r="G2386" s="57"/>
      <c r="R2386"/>
      <c r="S2386" s="1"/>
      <c r="T2386" s="1"/>
      <c r="U2386" s="1"/>
      <c r="V2386" s="1"/>
      <c r="W2386" s="1"/>
      <c r="X2386" s="1"/>
      <c r="Y2386" s="1"/>
      <c r="Z2386" s="1"/>
      <c r="AA2386" s="1"/>
      <c r="AB2386" s="1"/>
      <c r="AC2386" s="1"/>
      <c r="AD2386" s="1"/>
      <c r="AE2386" s="1"/>
      <c r="AF2386" s="1"/>
      <c r="AG2386" s="1"/>
      <c r="AH2386" s="1"/>
      <c r="AI2386" s="1"/>
      <c r="AJ2386" s="1"/>
      <c r="AK2386" s="1"/>
      <c r="AL2386" s="1"/>
      <c r="AM2386" s="1"/>
      <c r="AN2386" s="1"/>
      <c r="AO2386" s="1"/>
      <c r="AP2386" s="1"/>
      <c r="AQ2386" s="1"/>
      <c r="AR2386" s="1"/>
      <c r="AS2386" s="1"/>
      <c r="AT2386" s="1"/>
      <c r="AU2386" s="1"/>
      <c r="AV2386" s="1"/>
      <c r="AW2386" s="1"/>
      <c r="AX2386" s="1"/>
      <c r="AY2386" s="1"/>
      <c r="AZ2386" s="1"/>
      <c r="BA2386" s="1"/>
      <c r="BB2386" s="1"/>
      <c r="BC2386" s="1"/>
      <c r="BD2386" s="1"/>
      <c r="BE2386" s="1"/>
      <c r="BF2386" s="1"/>
      <c r="BG2386" s="1"/>
      <c r="BH2386" s="1"/>
      <c r="BI2386" s="1"/>
      <c r="BJ2386" s="1"/>
      <c r="BK2386" s="1"/>
      <c r="BL2386" s="1"/>
      <c r="BM2386" s="1"/>
      <c r="BN2386" s="1"/>
      <c r="BO2386" s="1"/>
      <c r="BP2386" s="1"/>
      <c r="BQ2386" s="1"/>
      <c r="BR2386" s="1"/>
      <c r="BS2386" s="1"/>
      <c r="BT2386" s="1"/>
      <c r="BU2386" s="1"/>
      <c r="BV2386" s="1"/>
      <c r="BW2386" s="1"/>
      <c r="BX2386" s="1"/>
      <c r="BY2386" s="1"/>
      <c r="BZ2386" s="1"/>
      <c r="CA2386" s="1"/>
      <c r="CB2386" s="1"/>
      <c r="CC2386" s="1"/>
      <c r="CD2386" s="1"/>
      <c r="CE2386" s="1"/>
      <c r="CF2386" s="1"/>
      <c r="CG2386" s="1"/>
      <c r="CH2386" s="1"/>
      <c r="CI2386" s="1"/>
      <c r="CJ2386" s="1"/>
      <c r="CK2386" s="1"/>
      <c r="CL2386" s="1"/>
    </row>
    <row r="2387" spans="2:90" x14ac:dyDescent="0.4">
      <c r="B2387" s="154" t="s">
        <v>292</v>
      </c>
      <c r="C2387" s="57"/>
      <c r="D2387" t="s">
        <v>841</v>
      </c>
      <c r="E2387" t="str">
        <f t="shared" si="3041"/>
        <v>2387 DAMORT-S</v>
      </c>
      <c r="G2387" s="57"/>
      <c r="J2387" s="81">
        <f>SUMIF($5:$5,I$2,2385:2385)</f>
        <v>0</v>
      </c>
      <c r="K2387" s="37">
        <f t="shared" ref="K2387:P2387" ca="1" si="3064">SUMIF($3:$3,K$2,2387:2387)</f>
        <v>-2710.1210524104099</v>
      </c>
      <c r="L2387" s="37">
        <f t="shared" ca="1" si="3064"/>
        <v>-2710.4437242823483</v>
      </c>
      <c r="M2387" s="37">
        <f t="shared" ca="1" si="3064"/>
        <v>-2710.4437242823483</v>
      </c>
      <c r="N2387" s="37">
        <f t="shared" ca="1" si="3064"/>
        <v>-2710.4437242823483</v>
      </c>
      <c r="O2387" s="37">
        <f t="shared" ca="1" si="3064"/>
        <v>-2710.4437242823483</v>
      </c>
      <c r="P2387" s="37">
        <f t="shared" ca="1" si="3064"/>
        <v>-2710.4437242823483</v>
      </c>
      <c r="R2387" s="53"/>
      <c r="S2387" s="94">
        <f t="shared" ref="S2387" ca="1" si="3065">+PMT($H2373/12,$H2372,S2378+S2380,0)</f>
        <v>-225.8703103568624</v>
      </c>
      <c r="T2387" s="94">
        <f t="shared" ref="T2387:AY2387" ca="1" si="3066">+PMT($H2373/12,$H2372,T2378+T2380,0)</f>
        <v>-225.8703103568624</v>
      </c>
      <c r="U2387" s="94">
        <f t="shared" ca="1" si="3066"/>
        <v>-225.8703103568624</v>
      </c>
      <c r="V2387" s="94">
        <f t="shared" ca="1" si="3066"/>
        <v>-225.54763848492402</v>
      </c>
      <c r="W2387" s="94">
        <f t="shared" ca="1" si="3066"/>
        <v>-225.8703103568624</v>
      </c>
      <c r="X2387" s="94">
        <f t="shared" ca="1" si="3066"/>
        <v>-225.8703103568624</v>
      </c>
      <c r="Y2387" s="94">
        <f t="shared" ca="1" si="3066"/>
        <v>-225.8703103568624</v>
      </c>
      <c r="Z2387" s="94">
        <f t="shared" ca="1" si="3066"/>
        <v>-225.8703103568624</v>
      </c>
      <c r="AA2387" s="94">
        <f t="shared" ca="1" si="3066"/>
        <v>-225.8703103568624</v>
      </c>
      <c r="AB2387" s="94">
        <f t="shared" ca="1" si="3066"/>
        <v>-225.8703103568624</v>
      </c>
      <c r="AC2387" s="94">
        <f t="shared" ca="1" si="3066"/>
        <v>-225.8703103568624</v>
      </c>
      <c r="AD2387" s="94">
        <f t="shared" ca="1" si="3066"/>
        <v>-225.8703103568624</v>
      </c>
      <c r="AE2387" s="94">
        <f t="shared" ca="1" si="3066"/>
        <v>-225.8703103568624</v>
      </c>
      <c r="AF2387" s="94">
        <f t="shared" ca="1" si="3066"/>
        <v>-225.8703103568624</v>
      </c>
      <c r="AG2387" s="94">
        <f t="shared" ca="1" si="3066"/>
        <v>-225.8703103568624</v>
      </c>
      <c r="AH2387" s="94">
        <f t="shared" ca="1" si="3066"/>
        <v>-225.8703103568624</v>
      </c>
      <c r="AI2387" s="94">
        <f t="shared" ca="1" si="3066"/>
        <v>-225.8703103568624</v>
      </c>
      <c r="AJ2387" s="94">
        <f t="shared" ca="1" si="3066"/>
        <v>-225.8703103568624</v>
      </c>
      <c r="AK2387" s="94">
        <f t="shared" ca="1" si="3066"/>
        <v>-225.8703103568624</v>
      </c>
      <c r="AL2387" s="94">
        <f t="shared" ca="1" si="3066"/>
        <v>-225.8703103568624</v>
      </c>
      <c r="AM2387" s="94">
        <f t="shared" ca="1" si="3066"/>
        <v>-225.8703103568624</v>
      </c>
      <c r="AN2387" s="94">
        <f t="shared" ca="1" si="3066"/>
        <v>-225.8703103568624</v>
      </c>
      <c r="AO2387" s="94">
        <f t="shared" ca="1" si="3066"/>
        <v>-225.8703103568624</v>
      </c>
      <c r="AP2387" s="94">
        <f t="shared" ca="1" si="3066"/>
        <v>-225.8703103568624</v>
      </c>
      <c r="AQ2387" s="94">
        <f t="shared" ca="1" si="3066"/>
        <v>-225.8703103568624</v>
      </c>
      <c r="AR2387" s="94">
        <f t="shared" ca="1" si="3066"/>
        <v>-225.8703103568624</v>
      </c>
      <c r="AS2387" s="94">
        <f t="shared" ca="1" si="3066"/>
        <v>-225.8703103568624</v>
      </c>
      <c r="AT2387" s="94">
        <f t="shared" ca="1" si="3066"/>
        <v>-225.8703103568624</v>
      </c>
      <c r="AU2387" s="94">
        <f t="shared" ca="1" si="3066"/>
        <v>-225.8703103568624</v>
      </c>
      <c r="AV2387" s="94">
        <f t="shared" ca="1" si="3066"/>
        <v>-225.8703103568624</v>
      </c>
      <c r="AW2387" s="94">
        <f t="shared" ca="1" si="3066"/>
        <v>-225.8703103568624</v>
      </c>
      <c r="AX2387" s="94">
        <f t="shared" ca="1" si="3066"/>
        <v>-225.8703103568624</v>
      </c>
      <c r="AY2387" s="94">
        <f t="shared" ca="1" si="3066"/>
        <v>-225.8703103568624</v>
      </c>
      <c r="AZ2387" s="94">
        <f t="shared" ref="AZ2387:CE2387" ca="1" si="3067">+PMT($H2373/12,$H2372,AZ2378+AZ2380,0)</f>
        <v>-225.8703103568624</v>
      </c>
      <c r="BA2387" s="94">
        <f t="shared" ca="1" si="3067"/>
        <v>-225.8703103568624</v>
      </c>
      <c r="BB2387" s="94">
        <f t="shared" ca="1" si="3067"/>
        <v>-225.8703103568624</v>
      </c>
      <c r="BC2387" s="94">
        <f t="shared" ca="1" si="3067"/>
        <v>-225.8703103568624</v>
      </c>
      <c r="BD2387" s="94">
        <f t="shared" ca="1" si="3067"/>
        <v>-225.8703103568624</v>
      </c>
      <c r="BE2387" s="94">
        <f t="shared" ca="1" si="3067"/>
        <v>-225.8703103568624</v>
      </c>
      <c r="BF2387" s="94">
        <f t="shared" ca="1" si="3067"/>
        <v>-225.8703103568624</v>
      </c>
      <c r="BG2387" s="94">
        <f t="shared" ca="1" si="3067"/>
        <v>-225.8703103568624</v>
      </c>
      <c r="BH2387" s="94">
        <f t="shared" ca="1" si="3067"/>
        <v>-225.8703103568624</v>
      </c>
      <c r="BI2387" s="94">
        <f t="shared" ca="1" si="3067"/>
        <v>-225.8703103568624</v>
      </c>
      <c r="BJ2387" s="94">
        <f t="shared" ca="1" si="3067"/>
        <v>-225.8703103568624</v>
      </c>
      <c r="BK2387" s="94">
        <f t="shared" ca="1" si="3067"/>
        <v>-225.8703103568624</v>
      </c>
      <c r="BL2387" s="94">
        <f t="shared" ca="1" si="3067"/>
        <v>-225.8703103568624</v>
      </c>
      <c r="BM2387" s="94">
        <f t="shared" ca="1" si="3067"/>
        <v>-225.8703103568624</v>
      </c>
      <c r="BN2387" s="94">
        <f t="shared" ca="1" si="3067"/>
        <v>-225.8703103568624</v>
      </c>
      <c r="BO2387" s="94">
        <f t="shared" ca="1" si="3067"/>
        <v>-225.8703103568624</v>
      </c>
      <c r="BP2387" s="94">
        <f t="shared" ca="1" si="3067"/>
        <v>-225.8703103568624</v>
      </c>
      <c r="BQ2387" s="94">
        <f t="shared" ca="1" si="3067"/>
        <v>-225.8703103568624</v>
      </c>
      <c r="BR2387" s="94">
        <f t="shared" ca="1" si="3067"/>
        <v>-225.8703103568624</v>
      </c>
      <c r="BS2387" s="94">
        <f t="shared" ca="1" si="3067"/>
        <v>-225.8703103568624</v>
      </c>
      <c r="BT2387" s="94">
        <f t="shared" ca="1" si="3067"/>
        <v>-225.8703103568624</v>
      </c>
      <c r="BU2387" s="94">
        <f t="shared" ca="1" si="3067"/>
        <v>-225.8703103568624</v>
      </c>
      <c r="BV2387" s="94">
        <f t="shared" ca="1" si="3067"/>
        <v>-225.8703103568624</v>
      </c>
      <c r="BW2387" s="94">
        <f t="shared" ca="1" si="3067"/>
        <v>-225.8703103568624</v>
      </c>
      <c r="BX2387" s="94">
        <f t="shared" ca="1" si="3067"/>
        <v>-225.8703103568624</v>
      </c>
      <c r="BY2387" s="94">
        <f t="shared" ca="1" si="3067"/>
        <v>-225.8703103568624</v>
      </c>
      <c r="BZ2387" s="94">
        <f t="shared" ca="1" si="3067"/>
        <v>-225.8703103568624</v>
      </c>
      <c r="CA2387" s="94">
        <f t="shared" ca="1" si="3067"/>
        <v>-225.8703103568624</v>
      </c>
      <c r="CB2387" s="94">
        <f t="shared" ca="1" si="3067"/>
        <v>-225.8703103568624</v>
      </c>
      <c r="CC2387" s="94">
        <f t="shared" ca="1" si="3067"/>
        <v>-225.8703103568624</v>
      </c>
      <c r="CD2387" s="94">
        <f t="shared" ca="1" si="3067"/>
        <v>-225.8703103568624</v>
      </c>
      <c r="CE2387" s="94">
        <f t="shared" ca="1" si="3067"/>
        <v>-225.8703103568624</v>
      </c>
      <c r="CF2387" s="94">
        <f t="shared" ref="CF2387:CK2387" ca="1" si="3068">+PMT($H2373/12,$H2372,CF2378+CF2380,0)</f>
        <v>-225.8703103568624</v>
      </c>
      <c r="CG2387" s="94">
        <f t="shared" ca="1" si="3068"/>
        <v>-225.8703103568624</v>
      </c>
      <c r="CH2387" s="94">
        <f t="shared" ca="1" si="3068"/>
        <v>-225.8703103568624</v>
      </c>
      <c r="CI2387" s="94">
        <f t="shared" ca="1" si="3068"/>
        <v>-225.8703103568624</v>
      </c>
      <c r="CJ2387" s="94">
        <f t="shared" ca="1" si="3068"/>
        <v>-225.8703103568624</v>
      </c>
      <c r="CK2387" s="94">
        <f t="shared" ca="1" si="3068"/>
        <v>-225.8703103568624</v>
      </c>
      <c r="CL2387" s="94">
        <f t="shared" ref="CL2387" ca="1" si="3069">+PMT($H2373/12,$H2372,CL2378+CL2380,0)</f>
        <v>-225.8703103568624</v>
      </c>
    </row>
    <row r="2388" spans="2:90" x14ac:dyDescent="0.4">
      <c r="B2388" s="123" t="s">
        <v>293</v>
      </c>
      <c r="C2388" s="281"/>
      <c r="D2388" t="s">
        <v>841</v>
      </c>
      <c r="E2388" t="str">
        <f t="shared" si="3041"/>
        <v>2388 DAMORT-S</v>
      </c>
      <c r="F2388" s="27"/>
      <c r="G2388" s="281"/>
      <c r="H2388" s="27"/>
      <c r="J2388" s="77">
        <f>SUMIF($5:$5,I$2,2386:2386)</f>
        <v>0</v>
      </c>
      <c r="K2388" s="33">
        <f t="shared" ref="K2388:P2388" si="3070">SUMIF($4:$4,K$2,2386:2386)</f>
        <v>0</v>
      </c>
      <c r="L2388" s="33">
        <f t="shared" si="3070"/>
        <v>0</v>
      </c>
      <c r="M2388" s="33">
        <f t="shared" si="3070"/>
        <v>0</v>
      </c>
      <c r="N2388" s="33">
        <f t="shared" si="3070"/>
        <v>0</v>
      </c>
      <c r="O2388" s="33">
        <f t="shared" si="3070"/>
        <v>0</v>
      </c>
      <c r="P2388" s="33">
        <f t="shared" si="3070"/>
        <v>0</v>
      </c>
      <c r="R2388" s="28"/>
      <c r="S2388" s="93" cm="1">
        <f t="array" aca="1" ref="S2388" ca="1">SUM(INDEX(2385:2385,1,MAX(COLUMN($R:$R),COLUMN()-($H2372-1))):S2387)</f>
        <v>-225.8703103568624</v>
      </c>
      <c r="T2388" s="93" cm="1">
        <f t="array" aca="1" ref="T2388" ca="1">SUM(INDEX(2385:2385,1,MAX(COLUMN($R:$R),COLUMN()-($H2372-1))):T2387)</f>
        <v>-451.74062071372481</v>
      </c>
      <c r="U2388" s="93" cm="1">
        <f t="array" aca="1" ref="U2388" ca="1">SUM(INDEX(2385:2385,1,MAX(COLUMN($R:$R),COLUMN()-($H2372-1))):U2387)</f>
        <v>-677.61093107058718</v>
      </c>
      <c r="V2388" s="93" cm="1">
        <f t="array" aca="1" ref="V2388" ca="1">SUM(INDEX(2385:2385,1,MAX(COLUMN($R:$R),COLUMN()-($H2372-1))):V2387)</f>
        <v>-903.15856955551124</v>
      </c>
      <c r="W2388" s="93" cm="1">
        <f t="array" aca="1" ref="W2388" ca="1">SUM(INDEX(2385:2385,1,MAX(COLUMN($R:$R),COLUMN()-($H2372-1))):W2387)</f>
        <v>-1129.0288799123737</v>
      </c>
      <c r="X2388" s="93" cm="1">
        <f t="array" aca="1" ref="X2388" ca="1">SUM(INDEX(2385:2385,1,MAX(COLUMN($R:$R),COLUMN()-($H2372-1))):X2387)</f>
        <v>-1354.899190269236</v>
      </c>
      <c r="Y2388" s="93" cm="1">
        <f t="array" aca="1" ref="Y2388" ca="1">SUM(INDEX(2385:2385,1,MAX(COLUMN($R:$R),COLUMN()-($H2372-1))):Y2387)</f>
        <v>-1580.7695006260983</v>
      </c>
      <c r="Z2388" s="93" cm="1">
        <f t="array" aca="1" ref="Z2388" ca="1">SUM(INDEX(2385:2385,1,MAX(COLUMN($R:$R),COLUMN()-($H2372-1))):Z2387)</f>
        <v>-1806.6398109829606</v>
      </c>
      <c r="AA2388" s="93" cm="1">
        <f t="array" aca="1" ref="AA2388" ca="1">SUM(INDEX(2385:2385,1,MAX(COLUMN($R:$R),COLUMN()-($H2372-1))):AA2387)</f>
        <v>-2032.5101213398229</v>
      </c>
      <c r="AB2388" s="93" cm="1">
        <f t="array" aca="1" ref="AB2388" ca="1">SUM(INDEX(2385:2385,1,MAX(COLUMN($R:$R),COLUMN()-($H2372-1))):AB2387)</f>
        <v>-2258.3804316966853</v>
      </c>
      <c r="AC2388" s="93" cm="1">
        <f t="array" aca="1" ref="AC2388" ca="1">SUM(INDEX(2385:2385,1,MAX(COLUMN($R:$R),COLUMN()-($H2372-1))):AC2387)</f>
        <v>-2484.2507420535476</v>
      </c>
      <c r="AD2388" s="93" cm="1">
        <f t="array" aca="1" ref="AD2388" ca="1">SUM(INDEX(2385:2385,1,MAX(COLUMN($R:$R),COLUMN()-($H2372-1))):AD2387)</f>
        <v>-2710.1210524104099</v>
      </c>
      <c r="AE2388" s="93" cm="1">
        <f t="array" aca="1" ref="AE2388" ca="1">SUM(INDEX(2385:2385,1,MAX(COLUMN($R:$R),COLUMN()-($H2372-1))):AE2387)</f>
        <v>-2935.9913627672722</v>
      </c>
      <c r="AF2388" s="93" cm="1">
        <f t="array" aca="1" ref="AF2388" ca="1">SUM(INDEX(2385:2385,1,MAX(COLUMN($R:$R),COLUMN()-($H2372-1))):AF2387)</f>
        <v>-3161.8616731241345</v>
      </c>
      <c r="AG2388" s="93" cm="1">
        <f t="array" aca="1" ref="AG2388" ca="1">SUM(INDEX(2385:2385,1,MAX(COLUMN($R:$R),COLUMN()-($H2372-1))):AG2387)</f>
        <v>-3387.7319834809969</v>
      </c>
      <c r="AH2388" s="93" cm="1">
        <f t="array" aca="1" ref="AH2388" ca="1">SUM(INDEX(2385:2385,1,MAX(COLUMN($R:$R),COLUMN()-($H2372-1))):AH2387)</f>
        <v>-3613.6022938378592</v>
      </c>
      <c r="AI2388" s="93" cm="1">
        <f t="array" aca="1" ref="AI2388" ca="1">SUM(INDEX(2385:2385,1,MAX(COLUMN($R:$R),COLUMN()-($H2372-1))):AI2387)</f>
        <v>-3839.4726041947215</v>
      </c>
      <c r="AJ2388" s="93" cm="1">
        <f t="array" aca="1" ref="AJ2388" ca="1">SUM(INDEX(2385:2385,1,MAX(COLUMN($R:$R),COLUMN()-($H2372-1))):AJ2387)</f>
        <v>-4065.3429145515838</v>
      </c>
      <c r="AK2388" s="93" cm="1">
        <f t="array" aca="1" ref="AK2388" ca="1">SUM(INDEX(2385:2385,1,MAX(COLUMN($R:$R),COLUMN()-($H2372-1))):AK2387)</f>
        <v>-4291.2132249084461</v>
      </c>
      <c r="AL2388" s="93" cm="1">
        <f t="array" aca="1" ref="AL2388" ca="1">SUM(INDEX(2385:2385,1,MAX(COLUMN($R:$R),COLUMN()-($H2372-1))):AL2387)</f>
        <v>-4517.0835352653085</v>
      </c>
      <c r="AM2388" s="93" cm="1">
        <f t="array" aca="1" ref="AM2388" ca="1">SUM(INDEX(2385:2385,1,MAX(COLUMN($R:$R),COLUMN()-($H2372-1))):AM2387)</f>
        <v>-4742.9538456221708</v>
      </c>
      <c r="AN2388" s="93" cm="1">
        <f t="array" aca="1" ref="AN2388" ca="1">SUM(INDEX(2385:2385,1,MAX(COLUMN($R:$R),COLUMN()-($H2372-1))):AN2387)</f>
        <v>-4968.8241559790331</v>
      </c>
      <c r="AO2388" s="93" cm="1">
        <f t="array" aca="1" ref="AO2388" ca="1">SUM(INDEX(2385:2385,1,MAX(COLUMN($R:$R),COLUMN()-($H2372-1))):AO2387)</f>
        <v>-5194.6944663358954</v>
      </c>
      <c r="AP2388" s="93" cm="1">
        <f t="array" aca="1" ref="AP2388" ca="1">SUM(INDEX(2385:2385,1,MAX(COLUMN($R:$R),COLUMN()-($H2372-1))):AP2387)</f>
        <v>-5420.5647766927577</v>
      </c>
      <c r="AQ2388" s="93" cm="1">
        <f t="array" aca="1" ref="AQ2388" ca="1">SUM(INDEX(2385:2385,1,MAX(COLUMN($R:$R),COLUMN()-($H2372-1))):AQ2387)</f>
        <v>-5646.4350870496201</v>
      </c>
      <c r="AR2388" s="93" cm="1">
        <f t="array" aca="1" ref="AR2388" ca="1">SUM(INDEX(2385:2385,1,MAX(COLUMN($R:$R),COLUMN()-($H2372-1))):AR2387)</f>
        <v>-5872.3053974064824</v>
      </c>
      <c r="AS2388" s="93" cm="1">
        <f t="array" aca="1" ref="AS2388" ca="1">SUM(INDEX(2385:2385,1,MAX(COLUMN($R:$R),COLUMN()-($H2372-1))):AS2387)</f>
        <v>-6098.1757077633447</v>
      </c>
      <c r="AT2388" s="93" cm="1">
        <f t="array" aca="1" ref="AT2388" ca="1">SUM(INDEX(2385:2385,1,MAX(COLUMN($R:$R),COLUMN()-($H2372-1))):AT2387)</f>
        <v>-6324.046018120207</v>
      </c>
      <c r="AU2388" s="93" cm="1">
        <f t="array" aca="1" ref="AU2388" ca="1">SUM(INDEX(2385:2385,1,MAX(COLUMN($R:$R),COLUMN()-($H2372-1))):AU2387)</f>
        <v>-6549.9163284770693</v>
      </c>
      <c r="AV2388" s="93" cm="1">
        <f t="array" aca="1" ref="AV2388" ca="1">SUM(INDEX(2385:2385,1,MAX(COLUMN($R:$R),COLUMN()-($H2372-1))):AV2387)</f>
        <v>-6775.7866388339316</v>
      </c>
      <c r="AW2388" s="93" cm="1">
        <f t="array" aca="1" ref="AW2388" ca="1">SUM(INDEX(2385:2385,1,MAX(COLUMN($R:$R),COLUMN()-($H2372-1))):AW2387)</f>
        <v>-7001.656949190794</v>
      </c>
      <c r="AX2388" s="93" cm="1">
        <f t="array" aca="1" ref="AX2388" ca="1">SUM(INDEX(2385:2385,1,MAX(COLUMN($R:$R),COLUMN()-($H2372-1))):AX2387)</f>
        <v>-7227.5272595476563</v>
      </c>
      <c r="AY2388" s="93" cm="1">
        <f t="array" aca="1" ref="AY2388" ca="1">SUM(INDEX(2385:2385,1,MAX(COLUMN($R:$R),COLUMN()-($H2372-1))):AY2387)</f>
        <v>-7453.3975699045186</v>
      </c>
      <c r="AZ2388" s="93" cm="1">
        <f t="array" aca="1" ref="AZ2388" ca="1">SUM(INDEX(2385:2385,1,MAX(COLUMN($R:$R),COLUMN()-($H2372-1))):AZ2387)</f>
        <v>-7679.2678802613809</v>
      </c>
      <c r="BA2388" s="93" cm="1">
        <f t="array" aca="1" ref="BA2388" ca="1">SUM(INDEX(2385:2385,1,MAX(COLUMN($R:$R),COLUMN()-($H2372-1))):BA2387)</f>
        <v>-7905.1381906182432</v>
      </c>
      <c r="BB2388" s="93" cm="1">
        <f t="array" aca="1" ref="BB2388" ca="1">SUM(INDEX(2385:2385,1,MAX(COLUMN($R:$R),COLUMN()-($H2372-1))):BB2387)</f>
        <v>-8131.0085009751056</v>
      </c>
      <c r="BC2388" s="93" cm="1">
        <f t="array" aca="1" ref="BC2388" ca="1">SUM(INDEX(2385:2385,1,MAX(COLUMN($R:$R),COLUMN()-($H2372-1))):BC2387)</f>
        <v>-8131.0085009751056</v>
      </c>
      <c r="BD2388" s="93" cm="1">
        <f t="array" aca="1" ref="BD2388" ca="1">SUM(INDEX(2385:2385,1,MAX(COLUMN($R:$R),COLUMN()-($H2372-1))):BD2387)</f>
        <v>-8131.0085009751056</v>
      </c>
      <c r="BE2388" s="93" cm="1">
        <f t="array" aca="1" ref="BE2388" ca="1">SUM(INDEX(2385:2385,1,MAX(COLUMN($R:$R),COLUMN()-($H2372-1))):BE2387)</f>
        <v>-8131.0085009751056</v>
      </c>
      <c r="BF2388" s="93" cm="1">
        <f t="array" aca="1" ref="BF2388" ca="1">SUM(INDEX(2385:2385,1,MAX(COLUMN($R:$R),COLUMN()-($H2372-1))):BF2387)</f>
        <v>-8131.3311728470444</v>
      </c>
      <c r="BG2388" s="93" cm="1">
        <f t="array" aca="1" ref="BG2388" ca="1">SUM(INDEX(2385:2385,1,MAX(COLUMN($R:$R),COLUMN()-($H2372-1))):BG2387)</f>
        <v>-8131.3311728470444</v>
      </c>
      <c r="BH2388" s="93" cm="1">
        <f t="array" aca="1" ref="BH2388" ca="1">SUM(INDEX(2385:2385,1,MAX(COLUMN($R:$R),COLUMN()-($H2372-1))):BH2387)</f>
        <v>-8131.3311728470444</v>
      </c>
      <c r="BI2388" s="93" cm="1">
        <f t="array" aca="1" ref="BI2388" ca="1">SUM(INDEX(2385:2385,1,MAX(COLUMN($R:$R),COLUMN()-($H2372-1))):BI2387)</f>
        <v>-8131.3311728470444</v>
      </c>
      <c r="BJ2388" s="93" cm="1">
        <f t="array" aca="1" ref="BJ2388" ca="1">SUM(INDEX(2385:2385,1,MAX(COLUMN($R:$R),COLUMN()-($H2372-1))):BJ2387)</f>
        <v>-8131.3311728470444</v>
      </c>
      <c r="BK2388" s="93" cm="1">
        <f t="array" aca="1" ref="BK2388" ca="1">SUM(INDEX(2385:2385,1,MAX(COLUMN($R:$R),COLUMN()-($H2372-1))):BK2387)</f>
        <v>-8131.3311728470444</v>
      </c>
      <c r="BL2388" s="93" cm="1">
        <f t="array" aca="1" ref="BL2388" ca="1">SUM(INDEX(2385:2385,1,MAX(COLUMN($R:$R),COLUMN()-($H2372-1))):BL2387)</f>
        <v>-8131.3311728470444</v>
      </c>
      <c r="BM2388" s="93" cm="1">
        <f t="array" aca="1" ref="BM2388" ca="1">SUM(INDEX(2385:2385,1,MAX(COLUMN($R:$R),COLUMN()-($H2372-1))):BM2387)</f>
        <v>-8131.3311728470444</v>
      </c>
      <c r="BN2388" s="93" cm="1">
        <f t="array" aca="1" ref="BN2388" ca="1">SUM(INDEX(2385:2385,1,MAX(COLUMN($R:$R),COLUMN()-($H2372-1))):BN2387)</f>
        <v>-8131.3311728470444</v>
      </c>
      <c r="BO2388" s="93" cm="1">
        <f t="array" aca="1" ref="BO2388" ca="1">SUM(INDEX(2385:2385,1,MAX(COLUMN($R:$R),COLUMN()-($H2372-1))):BO2387)</f>
        <v>-8131.3311728470444</v>
      </c>
      <c r="BP2388" s="93" cm="1">
        <f t="array" aca="1" ref="BP2388" ca="1">SUM(INDEX(2385:2385,1,MAX(COLUMN($R:$R),COLUMN()-($H2372-1))):BP2387)</f>
        <v>-8131.3311728470444</v>
      </c>
      <c r="BQ2388" s="93" cm="1">
        <f t="array" aca="1" ref="BQ2388" ca="1">SUM(INDEX(2385:2385,1,MAX(COLUMN($R:$R),COLUMN()-($H2372-1))):BQ2387)</f>
        <v>-8131.3311728470444</v>
      </c>
      <c r="BR2388" s="93" cm="1">
        <f t="array" aca="1" ref="BR2388" ca="1">SUM(INDEX(2385:2385,1,MAX(COLUMN($R:$R),COLUMN()-($H2372-1))):BR2387)</f>
        <v>-8131.3311728470444</v>
      </c>
      <c r="BS2388" s="93" cm="1">
        <f t="array" aca="1" ref="BS2388" ca="1">SUM(INDEX(2385:2385,1,MAX(COLUMN($R:$R),COLUMN()-($H2372-1))):BS2387)</f>
        <v>-8131.3311728470444</v>
      </c>
      <c r="BT2388" s="93" cm="1">
        <f t="array" aca="1" ref="BT2388" ca="1">SUM(INDEX(2385:2385,1,MAX(COLUMN($R:$R),COLUMN()-($H2372-1))):BT2387)</f>
        <v>-8131.3311728470444</v>
      </c>
      <c r="BU2388" s="93" cm="1">
        <f t="array" aca="1" ref="BU2388" ca="1">SUM(INDEX(2385:2385,1,MAX(COLUMN($R:$R),COLUMN()-($H2372-1))):BU2387)</f>
        <v>-8131.3311728470444</v>
      </c>
      <c r="BV2388" s="93" cm="1">
        <f t="array" aca="1" ref="BV2388" ca="1">SUM(INDEX(2385:2385,1,MAX(COLUMN($R:$R),COLUMN()-($H2372-1))):BV2387)</f>
        <v>-8131.3311728470444</v>
      </c>
      <c r="BW2388" s="93" cm="1">
        <f t="array" aca="1" ref="BW2388" ca="1">SUM(INDEX(2385:2385,1,MAX(COLUMN($R:$R),COLUMN()-($H2372-1))):BW2387)</f>
        <v>-8131.3311728470444</v>
      </c>
      <c r="BX2388" s="93" cm="1">
        <f t="array" aca="1" ref="BX2388" ca="1">SUM(INDEX(2385:2385,1,MAX(COLUMN($R:$R),COLUMN()-($H2372-1))):BX2387)</f>
        <v>-8131.3311728470444</v>
      </c>
      <c r="BY2388" s="93" cm="1">
        <f t="array" aca="1" ref="BY2388" ca="1">SUM(INDEX(2385:2385,1,MAX(COLUMN($R:$R),COLUMN()-($H2372-1))):BY2387)</f>
        <v>-8131.3311728470444</v>
      </c>
      <c r="BZ2388" s="93" cm="1">
        <f t="array" aca="1" ref="BZ2388" ca="1">SUM(INDEX(2385:2385,1,MAX(COLUMN($R:$R),COLUMN()-($H2372-1))):BZ2387)</f>
        <v>-8131.3311728470444</v>
      </c>
      <c r="CA2388" s="93" cm="1">
        <f t="array" aca="1" ref="CA2388" ca="1">SUM(INDEX(2385:2385,1,MAX(COLUMN($R:$R),COLUMN()-($H2372-1))):CA2387)</f>
        <v>-8131.3311728470444</v>
      </c>
      <c r="CB2388" s="93" cm="1">
        <f t="array" aca="1" ref="CB2388" ca="1">SUM(INDEX(2385:2385,1,MAX(COLUMN($R:$R),COLUMN()-($H2372-1))):CB2387)</f>
        <v>-8131.3311728470444</v>
      </c>
      <c r="CC2388" s="93" cm="1">
        <f t="array" aca="1" ref="CC2388" ca="1">SUM(INDEX(2385:2385,1,MAX(COLUMN($R:$R),COLUMN()-($H2372-1))):CC2387)</f>
        <v>-8131.3311728470444</v>
      </c>
      <c r="CD2388" s="93" cm="1">
        <f t="array" aca="1" ref="CD2388" ca="1">SUM(INDEX(2385:2385,1,MAX(COLUMN($R:$R),COLUMN()-($H2372-1))):CD2387)</f>
        <v>-8131.3311728470444</v>
      </c>
      <c r="CE2388" s="93" cm="1">
        <f t="array" aca="1" ref="CE2388" ca="1">SUM(INDEX(2385:2385,1,MAX(COLUMN($R:$R),COLUMN()-($H2372-1))):CE2387)</f>
        <v>-8131.3311728470444</v>
      </c>
      <c r="CF2388" s="93" cm="1">
        <f t="array" aca="1" ref="CF2388" ca="1">SUM(INDEX(2385:2385,1,MAX(COLUMN($R:$R),COLUMN()-($H2372-1))):CF2387)</f>
        <v>-8131.3311728470444</v>
      </c>
      <c r="CG2388" s="93" cm="1">
        <f t="array" aca="1" ref="CG2388" ca="1">SUM(INDEX(2385:2385,1,MAX(COLUMN($R:$R),COLUMN()-($H2372-1))):CG2387)</f>
        <v>-8131.3311728470444</v>
      </c>
      <c r="CH2388" s="93" cm="1">
        <f t="array" aca="1" ref="CH2388" ca="1">SUM(INDEX(2385:2385,1,MAX(COLUMN($R:$R),COLUMN()-($H2372-1))):CH2387)</f>
        <v>-8131.3311728470444</v>
      </c>
      <c r="CI2388" s="93" cm="1">
        <f t="array" aca="1" ref="CI2388" ca="1">SUM(INDEX(2385:2385,1,MAX(COLUMN($R:$R),COLUMN()-($H2372-1))):CI2387)</f>
        <v>-8131.3311728470444</v>
      </c>
      <c r="CJ2388" s="93" cm="1">
        <f t="array" aca="1" ref="CJ2388" ca="1">SUM(INDEX(2385:2385,1,MAX(COLUMN($R:$R),COLUMN()-($H2372-1))):CJ2387)</f>
        <v>-8131.3311728470444</v>
      </c>
      <c r="CK2388" s="93" cm="1">
        <f t="array" aca="1" ref="CK2388" ca="1">SUM(INDEX(2385:2385,1,MAX(COLUMN($R:$R),COLUMN()-($H2372-1))):CK2387)</f>
        <v>-8131.3311728470444</v>
      </c>
      <c r="CL2388" s="93" cm="1">
        <f t="array" aca="1" ref="CL2388" ca="1">SUM(INDEX(2385:2385,1,MAX(COLUMN($R:$R),COLUMN()-($H2372-1))):CL2387)</f>
        <v>-8131.3311728470444</v>
      </c>
    </row>
    <row r="2389" spans="2:90" x14ac:dyDescent="0.4">
      <c r="B2389" s="123"/>
      <c r="C2389" s="281"/>
      <c r="D2389" t="s">
        <v>841</v>
      </c>
      <c r="E2389" t="str">
        <f t="shared" si="3041"/>
        <v>2389 DAMORT-S</v>
      </c>
      <c r="F2389" s="27"/>
      <c r="G2389" s="281"/>
      <c r="H2389" s="27"/>
      <c r="J2389" s="77"/>
      <c r="K2389" s="33"/>
      <c r="L2389" s="33"/>
      <c r="M2389" s="33"/>
      <c r="N2389" s="33"/>
      <c r="O2389" s="33"/>
      <c r="P2389" s="33"/>
      <c r="R2389" s="28"/>
      <c r="S2389" s="93"/>
      <c r="T2389" s="93"/>
      <c r="U2389" s="93"/>
      <c r="V2389" s="93"/>
      <c r="W2389" s="93"/>
      <c r="X2389" s="93"/>
      <c r="Y2389" s="93"/>
      <c r="Z2389" s="93"/>
      <c r="AA2389" s="93"/>
      <c r="AB2389" s="93"/>
      <c r="AC2389" s="93"/>
      <c r="AD2389" s="93"/>
      <c r="AE2389" s="93"/>
      <c r="AF2389" s="93"/>
      <c r="AG2389" s="93"/>
      <c r="AH2389" s="93"/>
      <c r="AI2389" s="93"/>
      <c r="AJ2389" s="93"/>
      <c r="AK2389" s="93"/>
      <c r="AL2389" s="93"/>
      <c r="AM2389" s="93"/>
      <c r="AN2389" s="93"/>
      <c r="AO2389" s="93"/>
      <c r="AP2389" s="93"/>
      <c r="AQ2389" s="93"/>
      <c r="AR2389" s="93"/>
      <c r="AS2389" s="93"/>
      <c r="AT2389" s="93"/>
      <c r="AU2389" s="93"/>
      <c r="AV2389" s="93"/>
      <c r="AW2389" s="93"/>
      <c r="AX2389" s="93"/>
      <c r="AY2389" s="93"/>
      <c r="AZ2389" s="93"/>
      <c r="BA2389" s="93"/>
      <c r="BB2389" s="93"/>
      <c r="BC2389" s="93"/>
      <c r="BD2389" s="93"/>
      <c r="BE2389" s="93"/>
      <c r="BF2389" s="93"/>
      <c r="BG2389" s="93"/>
      <c r="BH2389" s="93"/>
      <c r="BI2389" s="93"/>
      <c r="BJ2389" s="93"/>
      <c r="BK2389" s="93"/>
      <c r="BL2389" s="93"/>
      <c r="BM2389" s="93"/>
      <c r="BN2389" s="93"/>
      <c r="BO2389" s="93"/>
      <c r="BP2389" s="93"/>
      <c r="BQ2389" s="93"/>
      <c r="BR2389" s="93"/>
      <c r="BS2389" s="93"/>
      <c r="BT2389" s="93"/>
      <c r="BU2389" s="93"/>
      <c r="BV2389" s="93"/>
      <c r="BW2389" s="93"/>
      <c r="BX2389" s="93"/>
      <c r="BY2389" s="93"/>
      <c r="BZ2389" s="93"/>
      <c r="CA2389" s="93"/>
      <c r="CB2389" s="93"/>
      <c r="CC2389" s="93"/>
      <c r="CD2389" s="93"/>
      <c r="CE2389" s="93"/>
      <c r="CF2389" s="93"/>
      <c r="CG2389" s="93"/>
      <c r="CH2389" s="93"/>
      <c r="CI2389" s="93"/>
      <c r="CJ2389" s="93"/>
      <c r="CK2389" s="93"/>
      <c r="CL2389" s="93"/>
    </row>
    <row r="2390" spans="2:90" x14ac:dyDescent="0.4">
      <c r="B2390" s="132" t="str">
        <f>B2362</f>
        <v>(Primary label)</v>
      </c>
      <c r="D2390" t="s">
        <v>841</v>
      </c>
      <c r="E2390" s="8" t="str">
        <f t="shared" si="3041"/>
        <v>2390 DAMORT-S</v>
      </c>
      <c r="G2390" t="s">
        <v>332</v>
      </c>
      <c r="H2390" s="27"/>
      <c r="I2390" s="78"/>
      <c r="J2390" s="78"/>
      <c r="K2390" s="33"/>
      <c r="L2390" s="33"/>
      <c r="M2390" s="33"/>
      <c r="N2390" s="33"/>
      <c r="O2390" s="33"/>
      <c r="P2390" s="33"/>
      <c r="R2390" s="33"/>
      <c r="S2390" s="77"/>
      <c r="T2390" s="77"/>
      <c r="U2390" s="77"/>
      <c r="V2390" s="77"/>
      <c r="W2390" s="77"/>
      <c r="X2390" s="77"/>
      <c r="Y2390" s="77"/>
      <c r="Z2390" s="77"/>
      <c r="AA2390" s="77"/>
      <c r="AB2390" s="77"/>
      <c r="AC2390" s="77"/>
      <c r="AD2390" s="77"/>
      <c r="AE2390" s="77"/>
      <c r="AF2390" s="77"/>
      <c r="AG2390" s="77"/>
      <c r="AH2390" s="77"/>
      <c r="AI2390" s="77"/>
      <c r="AJ2390" s="77"/>
      <c r="AK2390" s="77"/>
      <c r="AL2390" s="77"/>
      <c r="AM2390" s="77"/>
      <c r="AN2390" s="77"/>
      <c r="AO2390" s="77"/>
      <c r="AP2390" s="77"/>
      <c r="AQ2390" s="77"/>
      <c r="AR2390" s="77"/>
      <c r="AS2390" s="77"/>
      <c r="AT2390" s="77"/>
      <c r="AU2390" s="77"/>
      <c r="AV2390" s="77"/>
      <c r="AW2390" s="77"/>
      <c r="AX2390" s="77"/>
      <c r="AY2390" s="77"/>
      <c r="AZ2390" s="77"/>
      <c r="BA2390" s="77"/>
      <c r="BB2390" s="77"/>
      <c r="BC2390" s="77"/>
      <c r="BD2390" s="77"/>
      <c r="BE2390" s="77"/>
      <c r="BF2390" s="77"/>
      <c r="BG2390" s="77"/>
      <c r="BH2390" s="77"/>
      <c r="BI2390" s="77"/>
      <c r="BJ2390" s="77"/>
      <c r="BK2390" s="77"/>
      <c r="BL2390" s="77"/>
      <c r="BM2390" s="77"/>
      <c r="BN2390" s="77"/>
      <c r="BO2390" s="77"/>
      <c r="BP2390" s="77"/>
      <c r="BQ2390" s="77"/>
      <c r="BR2390" s="77"/>
      <c r="BS2390" s="77"/>
      <c r="BT2390" s="77"/>
      <c r="BU2390" s="77"/>
      <c r="BV2390" s="77"/>
      <c r="BW2390" s="77"/>
      <c r="BX2390" s="77"/>
      <c r="BY2390" s="77"/>
      <c r="BZ2390" s="77"/>
      <c r="CA2390" s="77"/>
      <c r="CB2390" s="77"/>
      <c r="CC2390" s="77"/>
      <c r="CD2390" s="77"/>
      <c r="CE2390" s="77"/>
      <c r="CF2390" s="77"/>
      <c r="CG2390" s="77"/>
      <c r="CH2390" s="77"/>
      <c r="CI2390" s="77"/>
      <c r="CJ2390" s="77"/>
      <c r="CK2390" s="77"/>
      <c r="CL2390" s="77"/>
    </row>
    <row r="2391" spans="2:90" x14ac:dyDescent="0.4">
      <c r="B2391" s="132" t="str">
        <f>B2363</f>
        <v>primary unit</v>
      </c>
      <c r="D2391" t="s">
        <v>841</v>
      </c>
      <c r="E2391" s="8" t="str">
        <f t="shared" si="3041"/>
        <v>2391 DAMORT-S</v>
      </c>
      <c r="G2391" t="s">
        <v>332</v>
      </c>
      <c r="H2391" s="27"/>
      <c r="I2391" s="78"/>
      <c r="J2391" s="78"/>
      <c r="K2391" s="33"/>
      <c r="L2391" s="33"/>
      <c r="M2391" s="33"/>
      <c r="N2391" s="33"/>
      <c r="O2391" s="33"/>
      <c r="P2391" s="33"/>
      <c r="R2391" s="33"/>
      <c r="S2391" s="77"/>
      <c r="T2391" s="77"/>
      <c r="U2391" s="77"/>
      <c r="V2391" s="77"/>
      <c r="W2391" s="77"/>
      <c r="X2391" s="77"/>
      <c r="Y2391" s="77"/>
      <c r="Z2391" s="77"/>
      <c r="AA2391" s="77"/>
      <c r="AB2391" s="77"/>
      <c r="AC2391" s="77"/>
      <c r="AD2391" s="77"/>
      <c r="AE2391" s="77"/>
      <c r="AF2391" s="77"/>
      <c r="AG2391" s="77"/>
      <c r="AH2391" s="77"/>
      <c r="AI2391" s="77"/>
      <c r="AJ2391" s="77"/>
      <c r="AK2391" s="77"/>
      <c r="AL2391" s="77"/>
      <c r="AM2391" s="77"/>
      <c r="AN2391" s="77"/>
      <c r="AO2391" s="77"/>
      <c r="AP2391" s="77"/>
      <c r="AQ2391" s="77"/>
      <c r="AR2391" s="77"/>
      <c r="AS2391" s="77"/>
      <c r="AT2391" s="77"/>
      <c r="AU2391" s="77"/>
      <c r="AV2391" s="77"/>
      <c r="AW2391" s="77"/>
      <c r="AX2391" s="77"/>
      <c r="AY2391" s="77"/>
      <c r="AZ2391" s="77"/>
      <c r="BA2391" s="77"/>
      <c r="BB2391" s="77"/>
      <c r="BC2391" s="77"/>
      <c r="BD2391" s="77"/>
      <c r="BE2391" s="77"/>
      <c r="BF2391" s="77"/>
      <c r="BG2391" s="77"/>
      <c r="BH2391" s="77"/>
      <c r="BI2391" s="77"/>
      <c r="BJ2391" s="77"/>
      <c r="BK2391" s="77"/>
      <c r="BL2391" s="77"/>
      <c r="BM2391" s="77"/>
      <c r="BN2391" s="77"/>
      <c r="BO2391" s="77"/>
      <c r="BP2391" s="77"/>
      <c r="BQ2391" s="77"/>
      <c r="BR2391" s="77"/>
      <c r="BS2391" s="77"/>
      <c r="BT2391" s="77"/>
      <c r="BU2391" s="77"/>
      <c r="BV2391" s="77"/>
      <c r="BW2391" s="77"/>
      <c r="BX2391" s="77"/>
      <c r="BY2391" s="77"/>
      <c r="BZ2391" s="77"/>
      <c r="CA2391" s="77"/>
      <c r="CB2391" s="77"/>
      <c r="CC2391" s="77"/>
      <c r="CD2391" s="77"/>
      <c r="CE2391" s="77"/>
      <c r="CF2391" s="77"/>
      <c r="CG2391" s="77"/>
      <c r="CH2391" s="77"/>
      <c r="CI2391" s="77"/>
      <c r="CJ2391" s="77"/>
      <c r="CK2391" s="77"/>
      <c r="CL2391" s="77"/>
    </row>
    <row r="2392" spans="2:90" x14ac:dyDescent="0.4">
      <c r="B2392" s="132" t="str">
        <f>B2364</f>
        <v>Primary revenue driver</v>
      </c>
      <c r="D2392" t="s">
        <v>841</v>
      </c>
      <c r="E2392" s="8" t="str">
        <f t="shared" si="3041"/>
        <v>2392 DAMORT-S</v>
      </c>
      <c r="G2392" t="s">
        <v>332</v>
      </c>
      <c r="K2392" s="53"/>
      <c r="L2392" s="53"/>
      <c r="M2392" s="53"/>
      <c r="N2392" s="53"/>
      <c r="O2392" s="53"/>
      <c r="P2392" s="53"/>
      <c r="R2392" s="24"/>
      <c r="S2392" s="175" t="str">
        <f t="shared" ref="S2392" si="3071">S2364</f>
        <v>S$12</v>
      </c>
      <c r="T2392" s="175" t="str">
        <f t="shared" ref="T2392:AX2392" si="3072">T2364</f>
        <v>T$12</v>
      </c>
      <c r="U2392" s="175" t="str">
        <f t="shared" si="3072"/>
        <v>U$12</v>
      </c>
      <c r="V2392" s="175" t="str">
        <f t="shared" si="3072"/>
        <v>V$12</v>
      </c>
      <c r="W2392" s="175" t="str">
        <f t="shared" si="3072"/>
        <v>W$12</v>
      </c>
      <c r="X2392" s="175" t="str">
        <f t="shared" si="3072"/>
        <v>X$12</v>
      </c>
      <c r="Y2392" s="175" t="str">
        <f t="shared" si="3072"/>
        <v>Y$12</v>
      </c>
      <c r="Z2392" s="175" t="str">
        <f t="shared" si="3072"/>
        <v>Z$12</v>
      </c>
      <c r="AA2392" s="175" t="str">
        <f t="shared" si="3072"/>
        <v>AA$12</v>
      </c>
      <c r="AB2392" s="175" t="str">
        <f t="shared" si="3072"/>
        <v>AB$12</v>
      </c>
      <c r="AC2392" s="175" t="str">
        <f t="shared" si="3072"/>
        <v>AC$12</v>
      </c>
      <c r="AD2392" s="175" t="str">
        <f t="shared" si="3072"/>
        <v>AD$12</v>
      </c>
      <c r="AE2392" s="175" t="str">
        <f t="shared" si="3072"/>
        <v>AE$12</v>
      </c>
      <c r="AF2392" s="175" t="str">
        <f t="shared" si="3072"/>
        <v>AF$12</v>
      </c>
      <c r="AG2392" s="175" t="str">
        <f t="shared" si="3072"/>
        <v>AG$12</v>
      </c>
      <c r="AH2392" s="175" t="str">
        <f t="shared" si="3072"/>
        <v>AH$12</v>
      </c>
      <c r="AI2392" s="175" t="str">
        <f t="shared" si="3072"/>
        <v>AI$12</v>
      </c>
      <c r="AJ2392" s="175" t="str">
        <f t="shared" si="3072"/>
        <v>AJ$12</v>
      </c>
      <c r="AK2392" s="175" t="str">
        <f t="shared" si="3072"/>
        <v>AK$12</v>
      </c>
      <c r="AL2392" s="175" t="str">
        <f t="shared" si="3072"/>
        <v>AL$12</v>
      </c>
      <c r="AM2392" s="175" t="str">
        <f t="shared" si="3072"/>
        <v>AM$12</v>
      </c>
      <c r="AN2392" s="175" t="str">
        <f t="shared" si="3072"/>
        <v>AN$12</v>
      </c>
      <c r="AO2392" s="175" t="str">
        <f t="shared" si="3072"/>
        <v>AO$12</v>
      </c>
      <c r="AP2392" s="175" t="str">
        <f t="shared" si="3072"/>
        <v>AP$12</v>
      </c>
      <c r="AQ2392" s="175" t="str">
        <f t="shared" si="3072"/>
        <v>AQ$12</v>
      </c>
      <c r="AR2392" s="175" t="str">
        <f t="shared" si="3072"/>
        <v>AR$12</v>
      </c>
      <c r="AS2392" s="175" t="str">
        <f t="shared" si="3072"/>
        <v>AS$12</v>
      </c>
      <c r="AT2392" s="175" t="str">
        <f t="shared" si="3072"/>
        <v>AT$12</v>
      </c>
      <c r="AU2392" s="175" t="str">
        <f t="shared" si="3072"/>
        <v>AU$12</v>
      </c>
      <c r="AV2392" s="175" t="str">
        <f t="shared" si="3072"/>
        <v>AV$12</v>
      </c>
      <c r="AW2392" s="175" t="str">
        <f t="shared" si="3072"/>
        <v>AW$12</v>
      </c>
      <c r="AX2392" s="175" t="str">
        <f t="shared" si="3072"/>
        <v>AX$12</v>
      </c>
      <c r="AY2392" s="175" t="str">
        <f t="shared" ref="AY2392:CD2392" si="3073">AY2364</f>
        <v>AY$12</v>
      </c>
      <c r="AZ2392" s="175" t="str">
        <f t="shared" si="3073"/>
        <v>AZ$12</v>
      </c>
      <c r="BA2392" s="175" t="str">
        <f t="shared" si="3073"/>
        <v>BA$12</v>
      </c>
      <c r="BB2392" s="175" t="str">
        <f t="shared" si="3073"/>
        <v>BB$12</v>
      </c>
      <c r="BC2392" s="175" t="str">
        <f t="shared" si="3073"/>
        <v>BC$12</v>
      </c>
      <c r="BD2392" s="175" t="str">
        <f t="shared" si="3073"/>
        <v>BD$12</v>
      </c>
      <c r="BE2392" s="175" t="str">
        <f t="shared" si="3073"/>
        <v>BE$12</v>
      </c>
      <c r="BF2392" s="175" t="str">
        <f t="shared" si="3073"/>
        <v>BF$12</v>
      </c>
      <c r="BG2392" s="175" t="str">
        <f t="shared" si="3073"/>
        <v>BG$12</v>
      </c>
      <c r="BH2392" s="175" t="str">
        <f t="shared" si="3073"/>
        <v>BH$12</v>
      </c>
      <c r="BI2392" s="175" t="str">
        <f t="shared" si="3073"/>
        <v>BI$12</v>
      </c>
      <c r="BJ2392" s="175" t="str">
        <f t="shared" si="3073"/>
        <v>BJ$12</v>
      </c>
      <c r="BK2392" s="175" t="str">
        <f t="shared" si="3073"/>
        <v>BK$12</v>
      </c>
      <c r="BL2392" s="175" t="str">
        <f t="shared" si="3073"/>
        <v>BL$12</v>
      </c>
      <c r="BM2392" s="175" t="str">
        <f t="shared" si="3073"/>
        <v>BM$12</v>
      </c>
      <c r="BN2392" s="175" t="str">
        <f t="shared" si="3073"/>
        <v>BN$12</v>
      </c>
      <c r="BO2392" s="175" t="str">
        <f t="shared" si="3073"/>
        <v>BO$12</v>
      </c>
      <c r="BP2392" s="175" t="str">
        <f t="shared" si="3073"/>
        <v>BP$12</v>
      </c>
      <c r="BQ2392" s="175" t="str">
        <f t="shared" si="3073"/>
        <v>BQ$12</v>
      </c>
      <c r="BR2392" s="175" t="str">
        <f t="shared" si="3073"/>
        <v>BR$12</v>
      </c>
      <c r="BS2392" s="175" t="str">
        <f t="shared" si="3073"/>
        <v>BS$12</v>
      </c>
      <c r="BT2392" s="175" t="str">
        <f t="shared" si="3073"/>
        <v>BT$12</v>
      </c>
      <c r="BU2392" s="175" t="str">
        <f t="shared" si="3073"/>
        <v>BU$12</v>
      </c>
      <c r="BV2392" s="175" t="str">
        <f t="shared" si="3073"/>
        <v>BV$12</v>
      </c>
      <c r="BW2392" s="175" t="str">
        <f t="shared" si="3073"/>
        <v>BW$12</v>
      </c>
      <c r="BX2392" s="175" t="str">
        <f t="shared" si="3073"/>
        <v>BX$12</v>
      </c>
      <c r="BY2392" s="175" t="str">
        <f t="shared" si="3073"/>
        <v>BY$12</v>
      </c>
      <c r="BZ2392" s="175" t="str">
        <f t="shared" si="3073"/>
        <v>BZ$12</v>
      </c>
      <c r="CA2392" s="175" t="str">
        <f t="shared" si="3073"/>
        <v>CA$12</v>
      </c>
      <c r="CB2392" s="175" t="str">
        <f t="shared" si="3073"/>
        <v>CB$12</v>
      </c>
      <c r="CC2392" s="175" t="str">
        <f t="shared" si="3073"/>
        <v>CC$12</v>
      </c>
      <c r="CD2392" s="175" t="str">
        <f t="shared" si="3073"/>
        <v>CD$12</v>
      </c>
      <c r="CE2392" s="175" t="str">
        <f t="shared" ref="CE2392:CK2392" si="3074">CE2364</f>
        <v>CE$12</v>
      </c>
      <c r="CF2392" s="175" t="str">
        <f t="shared" si="3074"/>
        <v>CF$12</v>
      </c>
      <c r="CG2392" s="175" t="str">
        <f t="shared" si="3074"/>
        <v>CG$12</v>
      </c>
      <c r="CH2392" s="175" t="str">
        <f t="shared" si="3074"/>
        <v>CH$12</v>
      </c>
      <c r="CI2392" s="175" t="str">
        <f t="shared" si="3074"/>
        <v>CI$12</v>
      </c>
      <c r="CJ2392" s="175" t="str">
        <f t="shared" si="3074"/>
        <v>CJ$12</v>
      </c>
      <c r="CK2392" s="175" t="str">
        <f t="shared" si="3074"/>
        <v>CK$12</v>
      </c>
      <c r="CL2392" s="175" t="str">
        <f t="shared" ref="CL2392" si="3075">CL2364</f>
        <v>CL$12</v>
      </c>
    </row>
    <row r="2393" spans="2:90" x14ac:dyDescent="0.4">
      <c r="B2393" s="132" t="str">
        <f>B2365</f>
        <v>Primary volume driver</v>
      </c>
      <c r="D2393" t="s">
        <v>841</v>
      </c>
      <c r="E2393" s="8" t="str">
        <f t="shared" si="3041"/>
        <v>2393 DAMORT-S</v>
      </c>
      <c r="G2393" t="s">
        <v>332</v>
      </c>
      <c r="H2393" s="12"/>
      <c r="I2393" s="60"/>
      <c r="J2393" s="60"/>
      <c r="K2393" s="15"/>
      <c r="L2393" s="15"/>
      <c r="M2393" s="15"/>
      <c r="N2393" s="15"/>
      <c r="O2393" s="15"/>
      <c r="P2393" s="15"/>
      <c r="R2393" s="15"/>
      <c r="S2393" s="175" t="str">
        <f t="shared" ref="S2393" si="3076">S2365</f>
        <v>S$13</v>
      </c>
      <c r="T2393" s="175" t="str">
        <f t="shared" ref="T2393:AX2393" si="3077">T2365</f>
        <v>T$13</v>
      </c>
      <c r="U2393" s="175" t="str">
        <f t="shared" si="3077"/>
        <v>U$13</v>
      </c>
      <c r="V2393" s="175" t="str">
        <f t="shared" si="3077"/>
        <v>V$13</v>
      </c>
      <c r="W2393" s="175" t="str">
        <f t="shared" si="3077"/>
        <v>W$13</v>
      </c>
      <c r="X2393" s="175" t="str">
        <f t="shared" si="3077"/>
        <v>X$13</v>
      </c>
      <c r="Y2393" s="175" t="str">
        <f t="shared" si="3077"/>
        <v>Y$13</v>
      </c>
      <c r="Z2393" s="175" t="str">
        <f t="shared" si="3077"/>
        <v>Z$13</v>
      </c>
      <c r="AA2393" s="175" t="str">
        <f t="shared" si="3077"/>
        <v>AA$13</v>
      </c>
      <c r="AB2393" s="175" t="str">
        <f t="shared" si="3077"/>
        <v>AB$13</v>
      </c>
      <c r="AC2393" s="175" t="str">
        <f t="shared" si="3077"/>
        <v>AC$13</v>
      </c>
      <c r="AD2393" s="175" t="str">
        <f t="shared" si="3077"/>
        <v>AD$13</v>
      </c>
      <c r="AE2393" s="175" t="str">
        <f t="shared" si="3077"/>
        <v>AE$13</v>
      </c>
      <c r="AF2393" s="175" t="str">
        <f t="shared" si="3077"/>
        <v>AF$13</v>
      </c>
      <c r="AG2393" s="175" t="str">
        <f t="shared" si="3077"/>
        <v>AG$13</v>
      </c>
      <c r="AH2393" s="175" t="str">
        <f t="shared" si="3077"/>
        <v>AH$13</v>
      </c>
      <c r="AI2393" s="175" t="str">
        <f t="shared" si="3077"/>
        <v>AI$13</v>
      </c>
      <c r="AJ2393" s="175" t="str">
        <f t="shared" si="3077"/>
        <v>AJ$13</v>
      </c>
      <c r="AK2393" s="175" t="str">
        <f t="shared" si="3077"/>
        <v>AK$13</v>
      </c>
      <c r="AL2393" s="175" t="str">
        <f t="shared" si="3077"/>
        <v>AL$13</v>
      </c>
      <c r="AM2393" s="175" t="str">
        <f t="shared" si="3077"/>
        <v>AM$13</v>
      </c>
      <c r="AN2393" s="175" t="str">
        <f t="shared" si="3077"/>
        <v>AN$13</v>
      </c>
      <c r="AO2393" s="175" t="str">
        <f t="shared" si="3077"/>
        <v>AO$13</v>
      </c>
      <c r="AP2393" s="175" t="str">
        <f t="shared" si="3077"/>
        <v>AP$13</v>
      </c>
      <c r="AQ2393" s="175" t="str">
        <f t="shared" si="3077"/>
        <v>AQ$13</v>
      </c>
      <c r="AR2393" s="175" t="str">
        <f t="shared" si="3077"/>
        <v>AR$13</v>
      </c>
      <c r="AS2393" s="175" t="str">
        <f t="shared" si="3077"/>
        <v>AS$13</v>
      </c>
      <c r="AT2393" s="175" t="str">
        <f t="shared" si="3077"/>
        <v>AT$13</v>
      </c>
      <c r="AU2393" s="175" t="str">
        <f t="shared" si="3077"/>
        <v>AU$13</v>
      </c>
      <c r="AV2393" s="175" t="str">
        <f t="shared" si="3077"/>
        <v>AV$13</v>
      </c>
      <c r="AW2393" s="175" t="str">
        <f t="shared" si="3077"/>
        <v>AW$13</v>
      </c>
      <c r="AX2393" s="175" t="str">
        <f t="shared" si="3077"/>
        <v>AX$13</v>
      </c>
      <c r="AY2393" s="175" t="str">
        <f t="shared" ref="AY2393:CD2393" si="3078">AY2365</f>
        <v>AY$13</v>
      </c>
      <c r="AZ2393" s="175" t="str">
        <f t="shared" si="3078"/>
        <v>AZ$13</v>
      </c>
      <c r="BA2393" s="175" t="str">
        <f t="shared" si="3078"/>
        <v>BA$13</v>
      </c>
      <c r="BB2393" s="175" t="str">
        <f t="shared" si="3078"/>
        <v>BB$13</v>
      </c>
      <c r="BC2393" s="175" t="str">
        <f t="shared" si="3078"/>
        <v>BC$13</v>
      </c>
      <c r="BD2393" s="175" t="str">
        <f t="shared" si="3078"/>
        <v>BD$13</v>
      </c>
      <c r="BE2393" s="175" t="str">
        <f t="shared" si="3078"/>
        <v>BE$13</v>
      </c>
      <c r="BF2393" s="175" t="str">
        <f t="shared" si="3078"/>
        <v>BF$13</v>
      </c>
      <c r="BG2393" s="175" t="str">
        <f t="shared" si="3078"/>
        <v>BG$13</v>
      </c>
      <c r="BH2393" s="175" t="str">
        <f t="shared" si="3078"/>
        <v>BH$13</v>
      </c>
      <c r="BI2393" s="175" t="str">
        <f t="shared" si="3078"/>
        <v>BI$13</v>
      </c>
      <c r="BJ2393" s="175" t="str">
        <f t="shared" si="3078"/>
        <v>BJ$13</v>
      </c>
      <c r="BK2393" s="175" t="str">
        <f t="shared" si="3078"/>
        <v>BK$13</v>
      </c>
      <c r="BL2393" s="175" t="str">
        <f t="shared" si="3078"/>
        <v>BL$13</v>
      </c>
      <c r="BM2393" s="175" t="str">
        <f t="shared" si="3078"/>
        <v>BM$13</v>
      </c>
      <c r="BN2393" s="175" t="str">
        <f t="shared" si="3078"/>
        <v>BN$13</v>
      </c>
      <c r="BO2393" s="175" t="str">
        <f t="shared" si="3078"/>
        <v>BO$13</v>
      </c>
      <c r="BP2393" s="175" t="str">
        <f t="shared" si="3078"/>
        <v>BP$13</v>
      </c>
      <c r="BQ2393" s="175" t="str">
        <f t="shared" si="3078"/>
        <v>BQ$13</v>
      </c>
      <c r="BR2393" s="175" t="str">
        <f t="shared" si="3078"/>
        <v>BR$13</v>
      </c>
      <c r="BS2393" s="175" t="str">
        <f t="shared" si="3078"/>
        <v>BS$13</v>
      </c>
      <c r="BT2393" s="175" t="str">
        <f t="shared" si="3078"/>
        <v>BT$13</v>
      </c>
      <c r="BU2393" s="175" t="str">
        <f t="shared" si="3078"/>
        <v>BU$13</v>
      </c>
      <c r="BV2393" s="175" t="str">
        <f t="shared" si="3078"/>
        <v>BV$13</v>
      </c>
      <c r="BW2393" s="175" t="str">
        <f t="shared" si="3078"/>
        <v>BW$13</v>
      </c>
      <c r="BX2393" s="175" t="str">
        <f t="shared" si="3078"/>
        <v>BX$13</v>
      </c>
      <c r="BY2393" s="175" t="str">
        <f t="shared" si="3078"/>
        <v>BY$13</v>
      </c>
      <c r="BZ2393" s="175" t="str">
        <f t="shared" si="3078"/>
        <v>BZ$13</v>
      </c>
      <c r="CA2393" s="175" t="str">
        <f t="shared" si="3078"/>
        <v>CA$13</v>
      </c>
      <c r="CB2393" s="175" t="str">
        <f t="shared" si="3078"/>
        <v>CB$13</v>
      </c>
      <c r="CC2393" s="175" t="str">
        <f t="shared" si="3078"/>
        <v>CC$13</v>
      </c>
      <c r="CD2393" s="175" t="str">
        <f t="shared" si="3078"/>
        <v>CD$13</v>
      </c>
      <c r="CE2393" s="175" t="str">
        <f t="shared" ref="CE2393:CK2393" si="3079">CE2365</f>
        <v>CE$13</v>
      </c>
      <c r="CF2393" s="175" t="str">
        <f t="shared" si="3079"/>
        <v>CF$13</v>
      </c>
      <c r="CG2393" s="175" t="str">
        <f t="shared" si="3079"/>
        <v>CG$13</v>
      </c>
      <c r="CH2393" s="175" t="str">
        <f t="shared" si="3079"/>
        <v>CH$13</v>
      </c>
      <c r="CI2393" s="175" t="str">
        <f t="shared" si="3079"/>
        <v>CI$13</v>
      </c>
      <c r="CJ2393" s="175" t="str">
        <f t="shared" si="3079"/>
        <v>CJ$13</v>
      </c>
      <c r="CK2393" s="175" t="str">
        <f t="shared" si="3079"/>
        <v>CK$13</v>
      </c>
      <c r="CL2393" s="175" t="str">
        <f t="shared" ref="CL2393" si="3080">CL2365</f>
        <v>CL$13</v>
      </c>
    </row>
    <row r="2394" spans="2:90" x14ac:dyDescent="0.4">
      <c r="B2394" s="187" t="str">
        <f>B2370</f>
        <v>Simple amortizing debt:</v>
      </c>
      <c r="D2394" t="s">
        <v>841</v>
      </c>
      <c r="E2394" s="8" t="str">
        <f t="shared" si="3041"/>
        <v>2394 DAMORT-S</v>
      </c>
      <c r="G2394" t="s">
        <v>332</v>
      </c>
      <c r="H2394" s="12"/>
      <c r="I2394" s="60"/>
      <c r="J2394" s="60"/>
      <c r="K2394" s="15"/>
      <c r="L2394" s="15"/>
      <c r="M2394" s="15"/>
      <c r="N2394" s="15"/>
      <c r="O2394" s="15"/>
      <c r="P2394" s="15"/>
      <c r="R2394" s="15"/>
      <c r="S2394" s="175">
        <f t="shared" ref="S2394" si="3081">S2366</f>
        <v>0</v>
      </c>
      <c r="T2394" s="175">
        <f t="shared" ref="T2394:AX2394" si="3082">T2366</f>
        <v>0</v>
      </c>
      <c r="U2394" s="175">
        <f t="shared" si="3082"/>
        <v>0</v>
      </c>
      <c r="V2394" s="175">
        <f t="shared" si="3082"/>
        <v>0</v>
      </c>
      <c r="W2394" s="175">
        <f t="shared" si="3082"/>
        <v>0</v>
      </c>
      <c r="X2394" s="175">
        <f t="shared" si="3082"/>
        <v>0</v>
      </c>
      <c r="Y2394" s="175">
        <f t="shared" si="3082"/>
        <v>0</v>
      </c>
      <c r="Z2394" s="175">
        <f t="shared" si="3082"/>
        <v>0</v>
      </c>
      <c r="AA2394" s="175">
        <f t="shared" si="3082"/>
        <v>0</v>
      </c>
      <c r="AB2394" s="175">
        <f t="shared" si="3082"/>
        <v>0</v>
      </c>
      <c r="AC2394" s="175">
        <f t="shared" si="3082"/>
        <v>0</v>
      </c>
      <c r="AD2394" s="175">
        <f t="shared" si="3082"/>
        <v>0</v>
      </c>
      <c r="AE2394" s="175">
        <f t="shared" si="3082"/>
        <v>0</v>
      </c>
      <c r="AF2394" s="175">
        <f t="shared" si="3082"/>
        <v>0</v>
      </c>
      <c r="AG2394" s="175">
        <f t="shared" si="3082"/>
        <v>0</v>
      </c>
      <c r="AH2394" s="175">
        <f t="shared" si="3082"/>
        <v>0</v>
      </c>
      <c r="AI2394" s="175">
        <f t="shared" si="3082"/>
        <v>0</v>
      </c>
      <c r="AJ2394" s="175">
        <f t="shared" si="3082"/>
        <v>0</v>
      </c>
      <c r="AK2394" s="175">
        <f t="shared" si="3082"/>
        <v>0</v>
      </c>
      <c r="AL2394" s="175">
        <f t="shared" si="3082"/>
        <v>0</v>
      </c>
      <c r="AM2394" s="175">
        <f t="shared" si="3082"/>
        <v>0</v>
      </c>
      <c r="AN2394" s="175">
        <f t="shared" si="3082"/>
        <v>0</v>
      </c>
      <c r="AO2394" s="175">
        <f t="shared" si="3082"/>
        <v>0</v>
      </c>
      <c r="AP2394" s="175">
        <f t="shared" si="3082"/>
        <v>0</v>
      </c>
      <c r="AQ2394" s="175">
        <f t="shared" si="3082"/>
        <v>0</v>
      </c>
      <c r="AR2394" s="175">
        <f t="shared" si="3082"/>
        <v>0</v>
      </c>
      <c r="AS2394" s="175">
        <f t="shared" si="3082"/>
        <v>0</v>
      </c>
      <c r="AT2394" s="175">
        <f t="shared" si="3082"/>
        <v>0</v>
      </c>
      <c r="AU2394" s="175">
        <f t="shared" si="3082"/>
        <v>0</v>
      </c>
      <c r="AV2394" s="175">
        <f t="shared" si="3082"/>
        <v>0</v>
      </c>
      <c r="AW2394" s="175">
        <f t="shared" si="3082"/>
        <v>0</v>
      </c>
      <c r="AX2394" s="175">
        <f t="shared" si="3082"/>
        <v>0</v>
      </c>
      <c r="AY2394" s="175">
        <f t="shared" ref="AY2394:CD2394" si="3083">AY2366</f>
        <v>0</v>
      </c>
      <c r="AZ2394" s="175">
        <f t="shared" si="3083"/>
        <v>0</v>
      </c>
      <c r="BA2394" s="175">
        <f t="shared" si="3083"/>
        <v>0</v>
      </c>
      <c r="BB2394" s="175">
        <f t="shared" si="3083"/>
        <v>0</v>
      </c>
      <c r="BC2394" s="175">
        <f t="shared" si="3083"/>
        <v>0</v>
      </c>
      <c r="BD2394" s="175">
        <f t="shared" si="3083"/>
        <v>0</v>
      </c>
      <c r="BE2394" s="175">
        <f t="shared" si="3083"/>
        <v>0</v>
      </c>
      <c r="BF2394" s="175">
        <f t="shared" si="3083"/>
        <v>0</v>
      </c>
      <c r="BG2394" s="175">
        <f t="shared" si="3083"/>
        <v>0</v>
      </c>
      <c r="BH2394" s="175">
        <f t="shared" si="3083"/>
        <v>0</v>
      </c>
      <c r="BI2394" s="175">
        <f t="shared" si="3083"/>
        <v>0</v>
      </c>
      <c r="BJ2394" s="175">
        <f t="shared" si="3083"/>
        <v>0</v>
      </c>
      <c r="BK2394" s="175">
        <f t="shared" si="3083"/>
        <v>0</v>
      </c>
      <c r="BL2394" s="175">
        <f t="shared" si="3083"/>
        <v>0</v>
      </c>
      <c r="BM2394" s="175">
        <f t="shared" si="3083"/>
        <v>0</v>
      </c>
      <c r="BN2394" s="175">
        <f t="shared" si="3083"/>
        <v>0</v>
      </c>
      <c r="BO2394" s="175">
        <f t="shared" si="3083"/>
        <v>0</v>
      </c>
      <c r="BP2394" s="175">
        <f t="shared" si="3083"/>
        <v>0</v>
      </c>
      <c r="BQ2394" s="175">
        <f t="shared" si="3083"/>
        <v>0</v>
      </c>
      <c r="BR2394" s="175">
        <f t="shared" si="3083"/>
        <v>0</v>
      </c>
      <c r="BS2394" s="175">
        <f t="shared" si="3083"/>
        <v>0</v>
      </c>
      <c r="BT2394" s="175">
        <f t="shared" si="3083"/>
        <v>0</v>
      </c>
      <c r="BU2394" s="175">
        <f t="shared" si="3083"/>
        <v>0</v>
      </c>
      <c r="BV2394" s="175">
        <f t="shared" si="3083"/>
        <v>0</v>
      </c>
      <c r="BW2394" s="175">
        <f t="shared" si="3083"/>
        <v>0</v>
      </c>
      <c r="BX2394" s="175">
        <f t="shared" si="3083"/>
        <v>0</v>
      </c>
      <c r="BY2394" s="175">
        <f t="shared" si="3083"/>
        <v>0</v>
      </c>
      <c r="BZ2394" s="175">
        <f t="shared" si="3083"/>
        <v>0</v>
      </c>
      <c r="CA2394" s="175">
        <f t="shared" si="3083"/>
        <v>0</v>
      </c>
      <c r="CB2394" s="175">
        <f t="shared" si="3083"/>
        <v>0</v>
      </c>
      <c r="CC2394" s="175">
        <f t="shared" si="3083"/>
        <v>0</v>
      </c>
      <c r="CD2394" s="175">
        <f t="shared" si="3083"/>
        <v>0</v>
      </c>
      <c r="CE2394" s="175">
        <f t="shared" ref="CE2394:CK2394" si="3084">CE2366</f>
        <v>0</v>
      </c>
      <c r="CF2394" s="175">
        <f t="shared" si="3084"/>
        <v>0</v>
      </c>
      <c r="CG2394" s="175">
        <f t="shared" si="3084"/>
        <v>0</v>
      </c>
      <c r="CH2394" s="175">
        <f t="shared" si="3084"/>
        <v>0</v>
      </c>
      <c r="CI2394" s="175">
        <f t="shared" si="3084"/>
        <v>0</v>
      </c>
      <c r="CJ2394" s="175">
        <f t="shared" si="3084"/>
        <v>0</v>
      </c>
      <c r="CK2394" s="175">
        <f t="shared" si="3084"/>
        <v>0</v>
      </c>
      <c r="CL2394" s="175">
        <f t="shared" ref="CL2394" si="3085">CL2366</f>
        <v>0</v>
      </c>
    </row>
    <row r="2395" spans="2:90" x14ac:dyDescent="0.4">
      <c r="B2395" s="235" t="str">
        <f>IFERROR(SUBSTITUTE(TRIM(MID(B2370,SEARCH("-",B2370)+1,LEN(B2370))),":",""),"no unit")</f>
        <v>no unit</v>
      </c>
      <c r="D2395" t="s">
        <v>841</v>
      </c>
      <c r="E2395" s="8" t="str">
        <f t="shared" si="3041"/>
        <v>2395 DAMORT-S</v>
      </c>
      <c r="G2395" t="s">
        <v>332</v>
      </c>
      <c r="H2395" s="12"/>
      <c r="I2395" s="60"/>
      <c r="J2395" s="60"/>
      <c r="K2395" s="15"/>
      <c r="L2395" s="15"/>
      <c r="M2395" s="15"/>
      <c r="N2395" s="15"/>
      <c r="O2395" s="15"/>
      <c r="P2395" s="15"/>
      <c r="R2395" s="15"/>
      <c r="S2395" s="175"/>
      <c r="T2395" s="175"/>
      <c r="U2395" s="175"/>
      <c r="V2395" s="175"/>
      <c r="W2395" s="175"/>
      <c r="X2395" s="175"/>
      <c r="Y2395" s="175"/>
      <c r="Z2395" s="175"/>
      <c r="AA2395" s="175"/>
      <c r="AB2395" s="175"/>
      <c r="AC2395" s="175"/>
      <c r="AD2395" s="175"/>
      <c r="AE2395" s="175"/>
      <c r="AF2395" s="175"/>
      <c r="AG2395" s="175"/>
      <c r="AH2395" s="175"/>
      <c r="AI2395" s="175"/>
      <c r="AJ2395" s="175"/>
      <c r="AK2395" s="175"/>
      <c r="AL2395" s="175"/>
      <c r="AM2395" s="175"/>
      <c r="AN2395" s="175"/>
      <c r="AO2395" s="175"/>
      <c r="AP2395" s="175"/>
      <c r="AQ2395" s="175"/>
      <c r="AR2395" s="175"/>
      <c r="AS2395" s="175"/>
      <c r="AT2395" s="175"/>
      <c r="AU2395" s="175"/>
      <c r="AV2395" s="175"/>
      <c r="AW2395" s="175"/>
      <c r="AX2395" s="175"/>
      <c r="AY2395" s="175"/>
      <c r="AZ2395" s="175"/>
      <c r="BA2395" s="175"/>
      <c r="BB2395" s="175"/>
      <c r="BC2395" s="175"/>
      <c r="BD2395" s="175"/>
      <c r="BE2395" s="175"/>
      <c r="BF2395" s="175"/>
      <c r="BG2395" s="175"/>
      <c r="BH2395" s="175"/>
      <c r="BI2395" s="175"/>
      <c r="BJ2395" s="175"/>
      <c r="BK2395" s="175"/>
      <c r="BL2395" s="175"/>
      <c r="BM2395" s="175"/>
      <c r="BN2395" s="175"/>
      <c r="BO2395" s="175"/>
      <c r="BP2395" s="175"/>
      <c r="BQ2395" s="175"/>
      <c r="BR2395" s="175"/>
      <c r="BS2395" s="175"/>
      <c r="BT2395" s="175"/>
      <c r="BU2395" s="175"/>
      <c r="BV2395" s="175"/>
      <c r="BW2395" s="175"/>
      <c r="BX2395" s="175"/>
      <c r="BY2395" s="175"/>
      <c r="BZ2395" s="175"/>
      <c r="CA2395" s="175"/>
      <c r="CB2395" s="175"/>
      <c r="CC2395" s="175"/>
      <c r="CD2395" s="175"/>
      <c r="CE2395" s="175"/>
      <c r="CF2395" s="175"/>
      <c r="CG2395" s="175"/>
      <c r="CH2395" s="175"/>
      <c r="CI2395" s="175"/>
      <c r="CJ2395" s="175"/>
      <c r="CK2395" s="175"/>
      <c r="CL2395" s="175"/>
    </row>
    <row r="2396" spans="2:90" x14ac:dyDescent="0.4">
      <c r="B2396" s="187" t="str">
        <f>B2368</f>
        <v>Secondary revenue driver</v>
      </c>
      <c r="D2396" t="s">
        <v>841</v>
      </c>
      <c r="E2396" s="8" t="str">
        <f t="shared" si="3041"/>
        <v>2396 DAMORT-S</v>
      </c>
      <c r="G2396" t="s">
        <v>332</v>
      </c>
      <c r="H2396" s="90"/>
      <c r="I2396" s="209"/>
      <c r="J2396" s="209"/>
      <c r="K2396" s="210"/>
      <c r="L2396" s="210"/>
      <c r="M2396" s="210"/>
      <c r="N2396" s="210"/>
      <c r="O2396" s="210"/>
      <c r="P2396" s="210"/>
      <c r="R2396" s="210"/>
      <c r="S2396" s="4" t="str">
        <f t="shared" ref="S2396" si="3086">ADDRESS(ROW(S2382),COLUMN(S2382),2)</f>
        <v>S$2382</v>
      </c>
      <c r="T2396" s="4" t="str">
        <f t="shared" ref="T2396:CD2396" si="3087">ADDRESS(ROW(T2382),COLUMN(T2382),2)</f>
        <v>T$2382</v>
      </c>
      <c r="U2396" s="4" t="str">
        <f t="shared" si="3087"/>
        <v>U$2382</v>
      </c>
      <c r="V2396" s="4" t="str">
        <f t="shared" si="3087"/>
        <v>V$2382</v>
      </c>
      <c r="W2396" s="4" t="str">
        <f t="shared" si="3087"/>
        <v>W$2382</v>
      </c>
      <c r="X2396" s="4" t="str">
        <f t="shared" si="3087"/>
        <v>X$2382</v>
      </c>
      <c r="Y2396" s="4" t="str">
        <f t="shared" si="3087"/>
        <v>Y$2382</v>
      </c>
      <c r="Z2396" s="4" t="str">
        <f t="shared" si="3087"/>
        <v>Z$2382</v>
      </c>
      <c r="AA2396" s="4" t="str">
        <f t="shared" si="3087"/>
        <v>AA$2382</v>
      </c>
      <c r="AB2396" s="4" t="str">
        <f t="shared" si="3087"/>
        <v>AB$2382</v>
      </c>
      <c r="AC2396" s="4" t="str">
        <f t="shared" si="3087"/>
        <v>AC$2382</v>
      </c>
      <c r="AD2396" s="4" t="str">
        <f t="shared" si="3087"/>
        <v>AD$2382</v>
      </c>
      <c r="AE2396" s="4" t="str">
        <f t="shared" si="3087"/>
        <v>AE$2382</v>
      </c>
      <c r="AF2396" s="4" t="str">
        <f t="shared" si="3087"/>
        <v>AF$2382</v>
      </c>
      <c r="AG2396" s="4" t="str">
        <f t="shared" si="3087"/>
        <v>AG$2382</v>
      </c>
      <c r="AH2396" s="4" t="str">
        <f t="shared" si="3087"/>
        <v>AH$2382</v>
      </c>
      <c r="AI2396" s="4" t="str">
        <f t="shared" si="3087"/>
        <v>AI$2382</v>
      </c>
      <c r="AJ2396" s="4" t="str">
        <f t="shared" si="3087"/>
        <v>AJ$2382</v>
      </c>
      <c r="AK2396" s="4" t="str">
        <f t="shared" si="3087"/>
        <v>AK$2382</v>
      </c>
      <c r="AL2396" s="4" t="str">
        <f t="shared" si="3087"/>
        <v>AL$2382</v>
      </c>
      <c r="AM2396" s="4" t="str">
        <f t="shared" si="3087"/>
        <v>AM$2382</v>
      </c>
      <c r="AN2396" s="4" t="str">
        <f t="shared" si="3087"/>
        <v>AN$2382</v>
      </c>
      <c r="AO2396" s="4" t="str">
        <f t="shared" si="3087"/>
        <v>AO$2382</v>
      </c>
      <c r="AP2396" s="4" t="str">
        <f t="shared" si="3087"/>
        <v>AP$2382</v>
      </c>
      <c r="AQ2396" s="4" t="str">
        <f t="shared" si="3087"/>
        <v>AQ$2382</v>
      </c>
      <c r="AR2396" s="4" t="str">
        <f t="shared" si="3087"/>
        <v>AR$2382</v>
      </c>
      <c r="AS2396" s="4" t="str">
        <f t="shared" si="3087"/>
        <v>AS$2382</v>
      </c>
      <c r="AT2396" s="4" t="str">
        <f t="shared" si="3087"/>
        <v>AT$2382</v>
      </c>
      <c r="AU2396" s="4" t="str">
        <f t="shared" si="3087"/>
        <v>AU$2382</v>
      </c>
      <c r="AV2396" s="4" t="str">
        <f t="shared" si="3087"/>
        <v>AV$2382</v>
      </c>
      <c r="AW2396" s="4" t="str">
        <f t="shared" si="3087"/>
        <v>AW$2382</v>
      </c>
      <c r="AX2396" s="4" t="str">
        <f t="shared" si="3087"/>
        <v>AX$2382</v>
      </c>
      <c r="AY2396" s="4" t="str">
        <f t="shared" si="3087"/>
        <v>AY$2382</v>
      </c>
      <c r="AZ2396" s="4" t="str">
        <f t="shared" si="3087"/>
        <v>AZ$2382</v>
      </c>
      <c r="BA2396" s="4" t="str">
        <f t="shared" si="3087"/>
        <v>BA$2382</v>
      </c>
      <c r="BB2396" s="4" t="str">
        <f t="shared" si="3087"/>
        <v>BB$2382</v>
      </c>
      <c r="BC2396" s="4" t="str">
        <f t="shared" si="3087"/>
        <v>BC$2382</v>
      </c>
      <c r="BD2396" s="4" t="str">
        <f t="shared" si="3087"/>
        <v>BD$2382</v>
      </c>
      <c r="BE2396" s="4" t="str">
        <f t="shared" si="3087"/>
        <v>BE$2382</v>
      </c>
      <c r="BF2396" s="4" t="str">
        <f t="shared" si="3087"/>
        <v>BF$2382</v>
      </c>
      <c r="BG2396" s="4" t="str">
        <f t="shared" si="3087"/>
        <v>BG$2382</v>
      </c>
      <c r="BH2396" s="4" t="str">
        <f t="shared" si="3087"/>
        <v>BH$2382</v>
      </c>
      <c r="BI2396" s="4" t="str">
        <f t="shared" si="3087"/>
        <v>BI$2382</v>
      </c>
      <c r="BJ2396" s="4" t="str">
        <f t="shared" si="3087"/>
        <v>BJ$2382</v>
      </c>
      <c r="BK2396" s="4" t="str">
        <f t="shared" si="3087"/>
        <v>BK$2382</v>
      </c>
      <c r="BL2396" s="4" t="str">
        <f t="shared" si="3087"/>
        <v>BL$2382</v>
      </c>
      <c r="BM2396" s="4" t="str">
        <f t="shared" si="3087"/>
        <v>BM$2382</v>
      </c>
      <c r="BN2396" s="4" t="str">
        <f t="shared" si="3087"/>
        <v>BN$2382</v>
      </c>
      <c r="BO2396" s="4" t="str">
        <f t="shared" si="3087"/>
        <v>BO$2382</v>
      </c>
      <c r="BP2396" s="4" t="str">
        <f t="shared" si="3087"/>
        <v>BP$2382</v>
      </c>
      <c r="BQ2396" s="4" t="str">
        <f t="shared" si="3087"/>
        <v>BQ$2382</v>
      </c>
      <c r="BR2396" s="4" t="str">
        <f t="shared" si="3087"/>
        <v>BR$2382</v>
      </c>
      <c r="BS2396" s="4" t="str">
        <f t="shared" si="3087"/>
        <v>BS$2382</v>
      </c>
      <c r="BT2396" s="4" t="str">
        <f t="shared" si="3087"/>
        <v>BT$2382</v>
      </c>
      <c r="BU2396" s="4" t="str">
        <f t="shared" si="3087"/>
        <v>BU$2382</v>
      </c>
      <c r="BV2396" s="4" t="str">
        <f t="shared" si="3087"/>
        <v>BV$2382</v>
      </c>
      <c r="BW2396" s="4" t="str">
        <f t="shared" si="3087"/>
        <v>BW$2382</v>
      </c>
      <c r="BX2396" s="4" t="str">
        <f t="shared" si="3087"/>
        <v>BX$2382</v>
      </c>
      <c r="BY2396" s="4" t="str">
        <f t="shared" si="3087"/>
        <v>BY$2382</v>
      </c>
      <c r="BZ2396" s="4" t="str">
        <f t="shared" si="3087"/>
        <v>BZ$2382</v>
      </c>
      <c r="CA2396" s="4" t="str">
        <f t="shared" si="3087"/>
        <v>CA$2382</v>
      </c>
      <c r="CB2396" s="4" t="str">
        <f t="shared" si="3087"/>
        <v>CB$2382</v>
      </c>
      <c r="CC2396" s="4" t="str">
        <f t="shared" si="3087"/>
        <v>CC$2382</v>
      </c>
      <c r="CD2396" s="4" t="str">
        <f t="shared" si="3087"/>
        <v>CD$2382</v>
      </c>
      <c r="CE2396" s="4" t="str">
        <f t="shared" ref="CE2396:CK2396" si="3088">ADDRESS(ROW(CE2382),COLUMN(CE2382),2)</f>
        <v>CE$2382</v>
      </c>
      <c r="CF2396" s="4" t="str">
        <f t="shared" si="3088"/>
        <v>CF$2382</v>
      </c>
      <c r="CG2396" s="4" t="str">
        <f t="shared" si="3088"/>
        <v>CG$2382</v>
      </c>
      <c r="CH2396" s="4" t="str">
        <f t="shared" si="3088"/>
        <v>CH$2382</v>
      </c>
      <c r="CI2396" s="4" t="str">
        <f t="shared" si="3088"/>
        <v>CI$2382</v>
      </c>
      <c r="CJ2396" s="4" t="str">
        <f t="shared" si="3088"/>
        <v>CJ$2382</v>
      </c>
      <c r="CK2396" s="4" t="str">
        <f t="shared" si="3088"/>
        <v>CK$2382</v>
      </c>
      <c r="CL2396" s="4" t="str">
        <f t="shared" ref="CL2396" si="3089">ADDRESS(ROW(CL2382),COLUMN(CL2382),2)</f>
        <v>CL$2382</v>
      </c>
    </row>
    <row r="2397" spans="2:90" x14ac:dyDescent="0.4">
      <c r="B2397" s="132" t="str">
        <f>B2369</f>
        <v>Secondary volume driver</v>
      </c>
      <c r="D2397" t="s">
        <v>841</v>
      </c>
      <c r="E2397" s="8" t="str">
        <f t="shared" si="3041"/>
        <v>2397 DAMORT-S</v>
      </c>
      <c r="G2397" t="s">
        <v>332</v>
      </c>
      <c r="H2397" s="12"/>
      <c r="I2397" s="60"/>
      <c r="J2397" s="60"/>
      <c r="K2397" s="15"/>
      <c r="L2397" s="15"/>
      <c r="M2397" s="15"/>
      <c r="N2397" s="15"/>
      <c r="O2397" s="15"/>
      <c r="P2397" s="15"/>
      <c r="R2397" s="15"/>
      <c r="S2397" s="175" t="str">
        <f t="shared" ref="S2397" si="3090">S2369</f>
        <v>S$15</v>
      </c>
      <c r="T2397" s="175" t="str">
        <f t="shared" ref="T2397:AX2397" si="3091">T2369</f>
        <v>T$15</v>
      </c>
      <c r="U2397" s="175" t="str">
        <f t="shared" si="3091"/>
        <v>U$15</v>
      </c>
      <c r="V2397" s="175" t="str">
        <f t="shared" si="3091"/>
        <v>V$15</v>
      </c>
      <c r="W2397" s="175" t="str">
        <f t="shared" si="3091"/>
        <v>W$15</v>
      </c>
      <c r="X2397" s="175" t="str">
        <f t="shared" si="3091"/>
        <v>X$15</v>
      </c>
      <c r="Y2397" s="175" t="str">
        <f t="shared" si="3091"/>
        <v>Y$15</v>
      </c>
      <c r="Z2397" s="175" t="str">
        <f t="shared" si="3091"/>
        <v>Z$15</v>
      </c>
      <c r="AA2397" s="175" t="str">
        <f t="shared" si="3091"/>
        <v>AA$15</v>
      </c>
      <c r="AB2397" s="175" t="str">
        <f t="shared" si="3091"/>
        <v>AB$15</v>
      </c>
      <c r="AC2397" s="175" t="str">
        <f t="shared" si="3091"/>
        <v>AC$15</v>
      </c>
      <c r="AD2397" s="175" t="str">
        <f t="shared" si="3091"/>
        <v>AD$15</v>
      </c>
      <c r="AE2397" s="175" t="str">
        <f t="shared" si="3091"/>
        <v>AE$15</v>
      </c>
      <c r="AF2397" s="175" t="str">
        <f t="shared" si="3091"/>
        <v>AF$15</v>
      </c>
      <c r="AG2397" s="175" t="str">
        <f t="shared" si="3091"/>
        <v>AG$15</v>
      </c>
      <c r="AH2397" s="175" t="str">
        <f t="shared" si="3091"/>
        <v>AH$15</v>
      </c>
      <c r="AI2397" s="175" t="str">
        <f t="shared" si="3091"/>
        <v>AI$15</v>
      </c>
      <c r="AJ2397" s="175" t="str">
        <f t="shared" si="3091"/>
        <v>AJ$15</v>
      </c>
      <c r="AK2397" s="175" t="str">
        <f t="shared" si="3091"/>
        <v>AK$15</v>
      </c>
      <c r="AL2397" s="175" t="str">
        <f t="shared" si="3091"/>
        <v>AL$15</v>
      </c>
      <c r="AM2397" s="175" t="str">
        <f t="shared" si="3091"/>
        <v>AM$15</v>
      </c>
      <c r="AN2397" s="175" t="str">
        <f t="shared" si="3091"/>
        <v>AN$15</v>
      </c>
      <c r="AO2397" s="175" t="str">
        <f t="shared" si="3091"/>
        <v>AO$15</v>
      </c>
      <c r="AP2397" s="175" t="str">
        <f t="shared" si="3091"/>
        <v>AP$15</v>
      </c>
      <c r="AQ2397" s="175" t="str">
        <f t="shared" si="3091"/>
        <v>AQ$15</v>
      </c>
      <c r="AR2397" s="175" t="str">
        <f t="shared" si="3091"/>
        <v>AR$15</v>
      </c>
      <c r="AS2397" s="175" t="str">
        <f t="shared" si="3091"/>
        <v>AS$15</v>
      </c>
      <c r="AT2397" s="175" t="str">
        <f t="shared" si="3091"/>
        <v>AT$15</v>
      </c>
      <c r="AU2397" s="175" t="str">
        <f t="shared" si="3091"/>
        <v>AU$15</v>
      </c>
      <c r="AV2397" s="175" t="str">
        <f t="shared" si="3091"/>
        <v>AV$15</v>
      </c>
      <c r="AW2397" s="175" t="str">
        <f t="shared" si="3091"/>
        <v>AW$15</v>
      </c>
      <c r="AX2397" s="175" t="str">
        <f t="shared" si="3091"/>
        <v>AX$15</v>
      </c>
      <c r="AY2397" s="175" t="str">
        <f t="shared" ref="AY2397:CD2397" si="3092">AY2369</f>
        <v>AY$15</v>
      </c>
      <c r="AZ2397" s="175" t="str">
        <f t="shared" si="3092"/>
        <v>AZ$15</v>
      </c>
      <c r="BA2397" s="175" t="str">
        <f t="shared" si="3092"/>
        <v>BA$15</v>
      </c>
      <c r="BB2397" s="175" t="str">
        <f t="shared" si="3092"/>
        <v>BB$15</v>
      </c>
      <c r="BC2397" s="175" t="str">
        <f t="shared" si="3092"/>
        <v>BC$15</v>
      </c>
      <c r="BD2397" s="175" t="str">
        <f t="shared" si="3092"/>
        <v>BD$15</v>
      </c>
      <c r="BE2397" s="175" t="str">
        <f t="shared" si="3092"/>
        <v>BE$15</v>
      </c>
      <c r="BF2397" s="175" t="str">
        <f t="shared" si="3092"/>
        <v>BF$15</v>
      </c>
      <c r="BG2397" s="175" t="str">
        <f t="shared" si="3092"/>
        <v>BG$15</v>
      </c>
      <c r="BH2397" s="175" t="str">
        <f t="shared" si="3092"/>
        <v>BH$15</v>
      </c>
      <c r="BI2397" s="175" t="str">
        <f t="shared" si="3092"/>
        <v>BI$15</v>
      </c>
      <c r="BJ2397" s="175" t="str">
        <f t="shared" si="3092"/>
        <v>BJ$15</v>
      </c>
      <c r="BK2397" s="175" t="str">
        <f t="shared" si="3092"/>
        <v>BK$15</v>
      </c>
      <c r="BL2397" s="175" t="str">
        <f t="shared" si="3092"/>
        <v>BL$15</v>
      </c>
      <c r="BM2397" s="175" t="str">
        <f t="shared" si="3092"/>
        <v>BM$15</v>
      </c>
      <c r="BN2397" s="175" t="str">
        <f t="shared" si="3092"/>
        <v>BN$15</v>
      </c>
      <c r="BO2397" s="175" t="str">
        <f t="shared" si="3092"/>
        <v>BO$15</v>
      </c>
      <c r="BP2397" s="175" t="str">
        <f t="shared" si="3092"/>
        <v>BP$15</v>
      </c>
      <c r="BQ2397" s="175" t="str">
        <f t="shared" si="3092"/>
        <v>BQ$15</v>
      </c>
      <c r="BR2397" s="175" t="str">
        <f t="shared" si="3092"/>
        <v>BR$15</v>
      </c>
      <c r="BS2397" s="175" t="str">
        <f t="shared" si="3092"/>
        <v>BS$15</v>
      </c>
      <c r="BT2397" s="175" t="str">
        <f t="shared" si="3092"/>
        <v>BT$15</v>
      </c>
      <c r="BU2397" s="175" t="str">
        <f t="shared" si="3092"/>
        <v>BU$15</v>
      </c>
      <c r="BV2397" s="175" t="str">
        <f t="shared" si="3092"/>
        <v>BV$15</v>
      </c>
      <c r="BW2397" s="175" t="str">
        <f t="shared" si="3092"/>
        <v>BW$15</v>
      </c>
      <c r="BX2397" s="175" t="str">
        <f t="shared" si="3092"/>
        <v>BX$15</v>
      </c>
      <c r="BY2397" s="175" t="str">
        <f t="shared" si="3092"/>
        <v>BY$15</v>
      </c>
      <c r="BZ2397" s="175" t="str">
        <f t="shared" si="3092"/>
        <v>BZ$15</v>
      </c>
      <c r="CA2397" s="175" t="str">
        <f t="shared" si="3092"/>
        <v>CA$15</v>
      </c>
      <c r="CB2397" s="175" t="str">
        <f t="shared" si="3092"/>
        <v>CB$15</v>
      </c>
      <c r="CC2397" s="175" t="str">
        <f t="shared" si="3092"/>
        <v>CC$15</v>
      </c>
      <c r="CD2397" s="175" t="str">
        <f t="shared" si="3092"/>
        <v>CD$15</v>
      </c>
      <c r="CE2397" s="175" t="str">
        <f t="shared" ref="CE2397:CK2397" si="3093">CE2369</f>
        <v>CE$15</v>
      </c>
      <c r="CF2397" s="175" t="str">
        <f t="shared" si="3093"/>
        <v>CF$15</v>
      </c>
      <c r="CG2397" s="175" t="str">
        <f t="shared" si="3093"/>
        <v>CG$15</v>
      </c>
      <c r="CH2397" s="175" t="str">
        <f t="shared" si="3093"/>
        <v>CH$15</v>
      </c>
      <c r="CI2397" s="175" t="str">
        <f t="shared" si="3093"/>
        <v>CI$15</v>
      </c>
      <c r="CJ2397" s="175" t="str">
        <f t="shared" si="3093"/>
        <v>CJ$15</v>
      </c>
      <c r="CK2397" s="175" t="str">
        <f t="shared" si="3093"/>
        <v>CK$15</v>
      </c>
      <c r="CL2397" s="175" t="str">
        <f t="shared" ref="CL2397" si="3094">CL2369</f>
        <v>CL$15</v>
      </c>
    </row>
    <row r="2399" spans="2:90" s="160" customFormat="1" x14ac:dyDescent="0.4">
      <c r="B2399" s="202" t="s">
        <v>537</v>
      </c>
      <c r="C2399" s="27" t="s">
        <v>537</v>
      </c>
      <c r="D2399" s="27" t="s">
        <v>537</v>
      </c>
      <c r="E2399" s="27" t="s">
        <v>537</v>
      </c>
      <c r="F2399" s="27" t="s">
        <v>537</v>
      </c>
      <c r="G2399" s="27" t="s">
        <v>537</v>
      </c>
      <c r="H2399" s="202" t="s">
        <v>537</v>
      </c>
      <c r="I2399" s="202" t="s">
        <v>537</v>
      </c>
      <c r="J2399" s="202"/>
      <c r="K2399" s="202" t="s">
        <v>537</v>
      </c>
      <c r="L2399" s="202" t="s">
        <v>537</v>
      </c>
      <c r="M2399" s="202" t="s">
        <v>537</v>
      </c>
      <c r="N2399" s="202" t="s">
        <v>537</v>
      </c>
      <c r="O2399" s="202" t="s">
        <v>537</v>
      </c>
      <c r="P2399" s="202" t="s">
        <v>537</v>
      </c>
      <c r="Q2399"/>
      <c r="R2399" s="200"/>
      <c r="S2399" s="200"/>
      <c r="T2399" s="200"/>
      <c r="U2399" s="200"/>
      <c r="V2399" s="200"/>
      <c r="W2399" s="200"/>
      <c r="X2399" s="200"/>
      <c r="Y2399" s="200"/>
      <c r="Z2399" s="200"/>
      <c r="AA2399" s="200"/>
      <c r="AB2399" s="200"/>
      <c r="AC2399" s="200"/>
      <c r="AD2399" s="200"/>
      <c r="AE2399" s="200"/>
      <c r="AF2399" s="200"/>
      <c r="AG2399" s="200"/>
      <c r="AH2399" s="200"/>
      <c r="AI2399" s="200"/>
      <c r="AJ2399" s="200"/>
      <c r="AK2399" s="200"/>
      <c r="AL2399" s="200"/>
      <c r="AM2399" s="200"/>
      <c r="AN2399" s="200"/>
      <c r="AO2399" s="200"/>
      <c r="AP2399" s="200"/>
      <c r="AQ2399" s="200"/>
      <c r="AR2399" s="200"/>
      <c r="AS2399" s="200"/>
      <c r="AT2399" s="200"/>
      <c r="AU2399" s="200"/>
      <c r="AV2399" s="200"/>
      <c r="AW2399" s="200"/>
      <c r="AX2399" s="200"/>
      <c r="AY2399" s="200"/>
      <c r="AZ2399" s="200"/>
      <c r="BA2399" s="200"/>
      <c r="BB2399" s="200"/>
      <c r="BC2399" s="200"/>
      <c r="BD2399" s="200"/>
      <c r="BE2399" s="200"/>
      <c r="BF2399" s="200"/>
      <c r="BG2399" s="200"/>
      <c r="BH2399" s="200"/>
      <c r="BI2399" s="200"/>
      <c r="BJ2399" s="200"/>
      <c r="BK2399" s="200"/>
      <c r="BL2399" s="200"/>
      <c r="BM2399" s="200"/>
      <c r="BN2399" s="200"/>
      <c r="BO2399" s="200"/>
      <c r="BP2399" s="200"/>
      <c r="BQ2399" s="200"/>
      <c r="BR2399" s="200"/>
      <c r="BS2399" s="200"/>
      <c r="BT2399" s="200"/>
      <c r="BU2399" s="200"/>
      <c r="BV2399" s="200"/>
      <c r="BW2399" s="200"/>
      <c r="BX2399" s="200"/>
      <c r="BY2399" s="200"/>
      <c r="BZ2399" s="200"/>
      <c r="CA2399" s="200"/>
      <c r="CB2399" s="200"/>
      <c r="CC2399" s="200"/>
      <c r="CD2399" s="200"/>
      <c r="CE2399" s="200"/>
      <c r="CF2399" s="200"/>
      <c r="CG2399" s="200"/>
      <c r="CH2399" s="200"/>
      <c r="CI2399" s="200"/>
      <c r="CJ2399" s="200"/>
      <c r="CK2399" s="200"/>
      <c r="CL2399" s="200"/>
    </row>
    <row r="2400" spans="2:90" x14ac:dyDescent="0.4">
      <c r="B2400" s="171" t="s">
        <v>490</v>
      </c>
      <c r="E2400" s="8"/>
      <c r="H2400" s="170"/>
      <c r="I2400" s="172"/>
      <c r="J2400" s="172"/>
      <c r="K2400" s="193"/>
      <c r="L2400" s="193"/>
      <c r="M2400" s="193"/>
      <c r="N2400" s="193"/>
      <c r="O2400" s="193"/>
      <c r="P2400" s="193"/>
      <c r="R2400" s="194"/>
      <c r="S2400" s="170"/>
      <c r="T2400" s="170"/>
      <c r="U2400" s="170"/>
      <c r="V2400" s="170"/>
      <c r="W2400" s="170"/>
      <c r="X2400" s="170"/>
      <c r="Y2400" s="170"/>
      <c r="Z2400" s="170"/>
      <c r="AA2400" s="170"/>
      <c r="AB2400" s="170"/>
      <c r="AC2400" s="170"/>
      <c r="AD2400" s="170"/>
      <c r="AE2400" s="170"/>
      <c r="AF2400" s="170"/>
      <c r="AG2400" s="170"/>
      <c r="AH2400" s="170"/>
      <c r="AI2400" s="170"/>
      <c r="AJ2400" s="170"/>
      <c r="AK2400" s="170"/>
      <c r="AL2400" s="170"/>
      <c r="AM2400" s="170"/>
      <c r="AN2400" s="170"/>
      <c r="AO2400" s="170"/>
      <c r="AP2400" s="170"/>
      <c r="AQ2400" s="170"/>
      <c r="AR2400" s="170"/>
      <c r="AS2400" s="170"/>
      <c r="AT2400" s="170"/>
      <c r="AU2400" s="170"/>
      <c r="AV2400" s="170"/>
      <c r="AW2400" s="170"/>
      <c r="AX2400" s="170"/>
      <c r="AY2400" s="170"/>
      <c r="AZ2400" s="170"/>
      <c r="BA2400" s="170"/>
      <c r="BB2400" s="170"/>
      <c r="BC2400" s="170"/>
      <c r="BD2400" s="170"/>
      <c r="BE2400" s="170"/>
      <c r="BF2400" s="170"/>
      <c r="BG2400" s="170"/>
      <c r="BH2400" s="170"/>
      <c r="BI2400" s="170"/>
      <c r="BJ2400" s="170"/>
      <c r="BK2400" s="170"/>
      <c r="BL2400" s="170"/>
      <c r="BM2400" s="170"/>
      <c r="BN2400" s="170"/>
      <c r="BO2400" s="170"/>
      <c r="BP2400" s="170"/>
      <c r="BQ2400" s="170"/>
      <c r="BR2400" s="170"/>
      <c r="BS2400" s="170"/>
      <c r="BT2400" s="170"/>
      <c r="BU2400" s="170"/>
      <c r="BV2400" s="170"/>
      <c r="BW2400" s="170"/>
      <c r="BX2400" s="170"/>
      <c r="BY2400" s="170"/>
      <c r="BZ2400" s="170"/>
      <c r="CA2400" s="170"/>
      <c r="CB2400" s="170"/>
      <c r="CC2400" s="170"/>
      <c r="CD2400" s="170"/>
      <c r="CE2400" s="170"/>
      <c r="CF2400" s="170"/>
      <c r="CG2400" s="170"/>
      <c r="CH2400" s="170"/>
      <c r="CI2400" s="170"/>
      <c r="CJ2400" s="170"/>
      <c r="CK2400" s="170"/>
      <c r="CL2400" s="170"/>
    </row>
    <row r="2401" spans="2:90" x14ac:dyDescent="0.4">
      <c r="B2401" s="171" t="s">
        <v>492</v>
      </c>
      <c r="E2401" s="8"/>
      <c r="H2401" s="170"/>
      <c r="I2401" s="172"/>
      <c r="J2401" s="172"/>
      <c r="K2401" s="193"/>
      <c r="L2401" s="193"/>
      <c r="M2401" s="193"/>
      <c r="N2401" s="193"/>
      <c r="O2401" s="193"/>
      <c r="P2401" s="193"/>
      <c r="R2401" s="194"/>
      <c r="S2401" s="170"/>
      <c r="T2401" s="170"/>
      <c r="U2401" s="170"/>
      <c r="V2401" s="170"/>
      <c r="W2401" s="170"/>
      <c r="X2401" s="170"/>
      <c r="Y2401" s="170"/>
      <c r="Z2401" s="170"/>
      <c r="AA2401" s="170"/>
      <c r="AB2401" s="170"/>
      <c r="AC2401" s="170"/>
      <c r="AD2401" s="170"/>
      <c r="AE2401" s="170"/>
      <c r="AF2401" s="170"/>
      <c r="AG2401" s="170"/>
      <c r="AH2401" s="170"/>
      <c r="AI2401" s="170"/>
      <c r="AJ2401" s="170"/>
      <c r="AK2401" s="170"/>
      <c r="AL2401" s="170"/>
      <c r="AM2401" s="170"/>
      <c r="AN2401" s="170"/>
      <c r="AO2401" s="170"/>
      <c r="AP2401" s="170"/>
      <c r="AQ2401" s="170"/>
      <c r="AR2401" s="170"/>
      <c r="AS2401" s="170"/>
      <c r="AT2401" s="170"/>
      <c r="AU2401" s="170"/>
      <c r="AV2401" s="170"/>
      <c r="AW2401" s="170"/>
      <c r="AX2401" s="170"/>
      <c r="AY2401" s="170"/>
      <c r="AZ2401" s="170"/>
      <c r="BA2401" s="170"/>
      <c r="BB2401" s="170"/>
      <c r="BC2401" s="170"/>
      <c r="BD2401" s="170"/>
      <c r="BE2401" s="170"/>
      <c r="BF2401" s="170"/>
      <c r="BG2401" s="170"/>
      <c r="BH2401" s="170"/>
      <c r="BI2401" s="170"/>
      <c r="BJ2401" s="170"/>
      <c r="BK2401" s="170"/>
      <c r="BL2401" s="170"/>
      <c r="BM2401" s="170"/>
      <c r="BN2401" s="170"/>
      <c r="BO2401" s="170"/>
      <c r="BP2401" s="170"/>
      <c r="BQ2401" s="170"/>
      <c r="BR2401" s="170"/>
      <c r="BS2401" s="170"/>
      <c r="BT2401" s="170"/>
      <c r="BU2401" s="170"/>
      <c r="BV2401" s="170"/>
      <c r="BW2401" s="170"/>
      <c r="BX2401" s="170"/>
      <c r="BY2401" s="170"/>
      <c r="BZ2401" s="170"/>
      <c r="CA2401" s="170"/>
      <c r="CB2401" s="170"/>
      <c r="CC2401" s="170"/>
      <c r="CD2401" s="170"/>
      <c r="CE2401" s="170"/>
      <c r="CF2401" s="170"/>
      <c r="CG2401" s="170"/>
      <c r="CH2401" s="170"/>
      <c r="CI2401" s="170"/>
      <c r="CJ2401" s="170"/>
      <c r="CK2401" s="170"/>
      <c r="CL2401" s="170"/>
    </row>
    <row r="2402" spans="2:90" x14ac:dyDescent="0.4">
      <c r="B2402" s="171" t="s">
        <v>461</v>
      </c>
      <c r="E2402" s="8"/>
      <c r="H2402" s="170"/>
      <c r="I2402" s="172"/>
      <c r="J2402" s="172"/>
      <c r="K2402" s="193"/>
      <c r="L2402" s="193"/>
      <c r="M2402" s="193"/>
      <c r="N2402" s="193"/>
      <c r="O2402" s="193"/>
      <c r="P2402" s="193"/>
      <c r="R2402" s="194"/>
      <c r="S2402" s="195" t="str">
        <f t="shared" ref="S2402:AX2402" si="3095">S$16</f>
        <v>S$12</v>
      </c>
      <c r="T2402" s="195" t="str">
        <f t="shared" si="3095"/>
        <v>T$12</v>
      </c>
      <c r="U2402" s="195" t="str">
        <f t="shared" si="3095"/>
        <v>U$12</v>
      </c>
      <c r="V2402" s="195" t="str">
        <f t="shared" si="3095"/>
        <v>V$12</v>
      </c>
      <c r="W2402" s="195" t="str">
        <f t="shared" si="3095"/>
        <v>W$12</v>
      </c>
      <c r="X2402" s="195" t="str">
        <f t="shared" si="3095"/>
        <v>X$12</v>
      </c>
      <c r="Y2402" s="195" t="str">
        <f t="shared" si="3095"/>
        <v>Y$12</v>
      </c>
      <c r="Z2402" s="195" t="str">
        <f t="shared" si="3095"/>
        <v>Z$12</v>
      </c>
      <c r="AA2402" s="195" t="str">
        <f t="shared" si="3095"/>
        <v>AA$12</v>
      </c>
      <c r="AB2402" s="195" t="str">
        <f t="shared" si="3095"/>
        <v>AB$12</v>
      </c>
      <c r="AC2402" s="195" t="str">
        <f t="shared" si="3095"/>
        <v>AC$12</v>
      </c>
      <c r="AD2402" s="195" t="str">
        <f t="shared" si="3095"/>
        <v>AD$12</v>
      </c>
      <c r="AE2402" s="195" t="str">
        <f t="shared" si="3095"/>
        <v>AE$12</v>
      </c>
      <c r="AF2402" s="195" t="str">
        <f t="shared" si="3095"/>
        <v>AF$12</v>
      </c>
      <c r="AG2402" s="195" t="str">
        <f t="shared" si="3095"/>
        <v>AG$12</v>
      </c>
      <c r="AH2402" s="195" t="str">
        <f t="shared" si="3095"/>
        <v>AH$12</v>
      </c>
      <c r="AI2402" s="195" t="str">
        <f t="shared" si="3095"/>
        <v>AI$12</v>
      </c>
      <c r="AJ2402" s="195" t="str">
        <f t="shared" si="3095"/>
        <v>AJ$12</v>
      </c>
      <c r="AK2402" s="195" t="str">
        <f t="shared" si="3095"/>
        <v>AK$12</v>
      </c>
      <c r="AL2402" s="195" t="str">
        <f t="shared" si="3095"/>
        <v>AL$12</v>
      </c>
      <c r="AM2402" s="195" t="str">
        <f t="shared" si="3095"/>
        <v>AM$12</v>
      </c>
      <c r="AN2402" s="195" t="str">
        <f t="shared" si="3095"/>
        <v>AN$12</v>
      </c>
      <c r="AO2402" s="195" t="str">
        <f t="shared" si="3095"/>
        <v>AO$12</v>
      </c>
      <c r="AP2402" s="195" t="str">
        <f t="shared" si="3095"/>
        <v>AP$12</v>
      </c>
      <c r="AQ2402" s="195" t="str">
        <f t="shared" si="3095"/>
        <v>AQ$12</v>
      </c>
      <c r="AR2402" s="195" t="str">
        <f t="shared" si="3095"/>
        <v>AR$12</v>
      </c>
      <c r="AS2402" s="195" t="str">
        <f t="shared" si="3095"/>
        <v>AS$12</v>
      </c>
      <c r="AT2402" s="195" t="str">
        <f t="shared" si="3095"/>
        <v>AT$12</v>
      </c>
      <c r="AU2402" s="195" t="str">
        <f t="shared" si="3095"/>
        <v>AU$12</v>
      </c>
      <c r="AV2402" s="195" t="str">
        <f t="shared" si="3095"/>
        <v>AV$12</v>
      </c>
      <c r="AW2402" s="195" t="str">
        <f t="shared" si="3095"/>
        <v>AW$12</v>
      </c>
      <c r="AX2402" s="195" t="str">
        <f t="shared" si="3095"/>
        <v>AX$12</v>
      </c>
      <c r="AY2402" s="195" t="str">
        <f t="shared" ref="AY2402:CD2402" si="3096">AY$16</f>
        <v>AY$12</v>
      </c>
      <c r="AZ2402" s="195" t="str">
        <f t="shared" si="3096"/>
        <v>AZ$12</v>
      </c>
      <c r="BA2402" s="195" t="str">
        <f t="shared" si="3096"/>
        <v>BA$12</v>
      </c>
      <c r="BB2402" s="195" t="str">
        <f t="shared" si="3096"/>
        <v>BB$12</v>
      </c>
      <c r="BC2402" s="195" t="str">
        <f t="shared" si="3096"/>
        <v>BC$12</v>
      </c>
      <c r="BD2402" s="195" t="str">
        <f t="shared" si="3096"/>
        <v>BD$12</v>
      </c>
      <c r="BE2402" s="195" t="str">
        <f t="shared" si="3096"/>
        <v>BE$12</v>
      </c>
      <c r="BF2402" s="195" t="str">
        <f t="shared" si="3096"/>
        <v>BF$12</v>
      </c>
      <c r="BG2402" s="195" t="str">
        <f t="shared" si="3096"/>
        <v>BG$12</v>
      </c>
      <c r="BH2402" s="195" t="str">
        <f t="shared" si="3096"/>
        <v>BH$12</v>
      </c>
      <c r="BI2402" s="195" t="str">
        <f t="shared" si="3096"/>
        <v>BI$12</v>
      </c>
      <c r="BJ2402" s="195" t="str">
        <f t="shared" si="3096"/>
        <v>BJ$12</v>
      </c>
      <c r="BK2402" s="195" t="str">
        <f t="shared" si="3096"/>
        <v>BK$12</v>
      </c>
      <c r="BL2402" s="195" t="str">
        <f t="shared" si="3096"/>
        <v>BL$12</v>
      </c>
      <c r="BM2402" s="195" t="str">
        <f t="shared" si="3096"/>
        <v>BM$12</v>
      </c>
      <c r="BN2402" s="195" t="str">
        <f t="shared" si="3096"/>
        <v>BN$12</v>
      </c>
      <c r="BO2402" s="195" t="str">
        <f t="shared" si="3096"/>
        <v>BO$12</v>
      </c>
      <c r="BP2402" s="195" t="str">
        <f t="shared" si="3096"/>
        <v>BP$12</v>
      </c>
      <c r="BQ2402" s="195" t="str">
        <f t="shared" si="3096"/>
        <v>BQ$12</v>
      </c>
      <c r="BR2402" s="195" t="str">
        <f t="shared" si="3096"/>
        <v>BR$12</v>
      </c>
      <c r="BS2402" s="195" t="str">
        <f t="shared" si="3096"/>
        <v>BS$12</v>
      </c>
      <c r="BT2402" s="195" t="str">
        <f t="shared" si="3096"/>
        <v>BT$12</v>
      </c>
      <c r="BU2402" s="195" t="str">
        <f t="shared" si="3096"/>
        <v>BU$12</v>
      </c>
      <c r="BV2402" s="195" t="str">
        <f t="shared" si="3096"/>
        <v>BV$12</v>
      </c>
      <c r="BW2402" s="195" t="str">
        <f t="shared" si="3096"/>
        <v>BW$12</v>
      </c>
      <c r="BX2402" s="195" t="str">
        <f t="shared" si="3096"/>
        <v>BX$12</v>
      </c>
      <c r="BY2402" s="195" t="str">
        <f t="shared" si="3096"/>
        <v>BY$12</v>
      </c>
      <c r="BZ2402" s="195" t="str">
        <f t="shared" si="3096"/>
        <v>BZ$12</v>
      </c>
      <c r="CA2402" s="195" t="str">
        <f t="shared" si="3096"/>
        <v>CA$12</v>
      </c>
      <c r="CB2402" s="195" t="str">
        <f t="shared" si="3096"/>
        <v>CB$12</v>
      </c>
      <c r="CC2402" s="195" t="str">
        <f t="shared" si="3096"/>
        <v>CC$12</v>
      </c>
      <c r="CD2402" s="195" t="str">
        <f t="shared" si="3096"/>
        <v>CD$12</v>
      </c>
      <c r="CE2402" s="195" t="str">
        <f t="shared" ref="CE2402:CL2402" si="3097">CE$16</f>
        <v>CE$12</v>
      </c>
      <c r="CF2402" s="195" t="str">
        <f t="shared" si="3097"/>
        <v>CF$12</v>
      </c>
      <c r="CG2402" s="195" t="str">
        <f t="shared" si="3097"/>
        <v>CG$12</v>
      </c>
      <c r="CH2402" s="195" t="str">
        <f t="shared" si="3097"/>
        <v>CH$12</v>
      </c>
      <c r="CI2402" s="195" t="str">
        <f t="shared" si="3097"/>
        <v>CI$12</v>
      </c>
      <c r="CJ2402" s="195" t="str">
        <f t="shared" si="3097"/>
        <v>CJ$12</v>
      </c>
      <c r="CK2402" s="195" t="str">
        <f t="shared" si="3097"/>
        <v>CK$12</v>
      </c>
      <c r="CL2402" s="195" t="str">
        <f t="shared" si="3097"/>
        <v>CL$12</v>
      </c>
    </row>
    <row r="2403" spans="2:90" x14ac:dyDescent="0.4">
      <c r="B2403" s="171" t="s">
        <v>462</v>
      </c>
      <c r="E2403" s="8"/>
      <c r="H2403" s="196"/>
      <c r="I2403" s="197"/>
      <c r="J2403" s="197"/>
      <c r="K2403" s="198"/>
      <c r="L2403" s="198"/>
      <c r="M2403" s="198"/>
      <c r="N2403" s="198"/>
      <c r="O2403" s="198"/>
      <c r="P2403" s="198"/>
      <c r="R2403" s="198"/>
      <c r="S2403" s="195" t="str">
        <f t="shared" ref="S2403:AX2403" si="3098">S$17</f>
        <v>S$13</v>
      </c>
      <c r="T2403" s="195" t="str">
        <f t="shared" si="3098"/>
        <v>T$13</v>
      </c>
      <c r="U2403" s="195" t="str">
        <f t="shared" si="3098"/>
        <v>U$13</v>
      </c>
      <c r="V2403" s="195" t="str">
        <f t="shared" si="3098"/>
        <v>V$13</v>
      </c>
      <c r="W2403" s="195" t="str">
        <f t="shared" si="3098"/>
        <v>W$13</v>
      </c>
      <c r="X2403" s="195" t="str">
        <f t="shared" si="3098"/>
        <v>X$13</v>
      </c>
      <c r="Y2403" s="195" t="str">
        <f t="shared" si="3098"/>
        <v>Y$13</v>
      </c>
      <c r="Z2403" s="195" t="str">
        <f t="shared" si="3098"/>
        <v>Z$13</v>
      </c>
      <c r="AA2403" s="195" t="str">
        <f t="shared" si="3098"/>
        <v>AA$13</v>
      </c>
      <c r="AB2403" s="195" t="str">
        <f t="shared" si="3098"/>
        <v>AB$13</v>
      </c>
      <c r="AC2403" s="195" t="str">
        <f t="shared" si="3098"/>
        <v>AC$13</v>
      </c>
      <c r="AD2403" s="195" t="str">
        <f t="shared" si="3098"/>
        <v>AD$13</v>
      </c>
      <c r="AE2403" s="195" t="str">
        <f t="shared" si="3098"/>
        <v>AE$13</v>
      </c>
      <c r="AF2403" s="195" t="str">
        <f t="shared" si="3098"/>
        <v>AF$13</v>
      </c>
      <c r="AG2403" s="195" t="str">
        <f t="shared" si="3098"/>
        <v>AG$13</v>
      </c>
      <c r="AH2403" s="195" t="str">
        <f t="shared" si="3098"/>
        <v>AH$13</v>
      </c>
      <c r="AI2403" s="195" t="str">
        <f t="shared" si="3098"/>
        <v>AI$13</v>
      </c>
      <c r="AJ2403" s="195" t="str">
        <f t="shared" si="3098"/>
        <v>AJ$13</v>
      </c>
      <c r="AK2403" s="195" t="str">
        <f t="shared" si="3098"/>
        <v>AK$13</v>
      </c>
      <c r="AL2403" s="195" t="str">
        <f t="shared" si="3098"/>
        <v>AL$13</v>
      </c>
      <c r="AM2403" s="195" t="str">
        <f t="shared" si="3098"/>
        <v>AM$13</v>
      </c>
      <c r="AN2403" s="195" t="str">
        <f t="shared" si="3098"/>
        <v>AN$13</v>
      </c>
      <c r="AO2403" s="195" t="str">
        <f t="shared" si="3098"/>
        <v>AO$13</v>
      </c>
      <c r="AP2403" s="195" t="str">
        <f t="shared" si="3098"/>
        <v>AP$13</v>
      </c>
      <c r="AQ2403" s="195" t="str">
        <f t="shared" si="3098"/>
        <v>AQ$13</v>
      </c>
      <c r="AR2403" s="195" t="str">
        <f t="shared" si="3098"/>
        <v>AR$13</v>
      </c>
      <c r="AS2403" s="195" t="str">
        <f t="shared" si="3098"/>
        <v>AS$13</v>
      </c>
      <c r="AT2403" s="195" t="str">
        <f t="shared" si="3098"/>
        <v>AT$13</v>
      </c>
      <c r="AU2403" s="195" t="str">
        <f t="shared" si="3098"/>
        <v>AU$13</v>
      </c>
      <c r="AV2403" s="195" t="str">
        <f t="shared" si="3098"/>
        <v>AV$13</v>
      </c>
      <c r="AW2403" s="195" t="str">
        <f t="shared" si="3098"/>
        <v>AW$13</v>
      </c>
      <c r="AX2403" s="195" t="str">
        <f t="shared" si="3098"/>
        <v>AX$13</v>
      </c>
      <c r="AY2403" s="195" t="str">
        <f t="shared" ref="AY2403:CD2403" si="3099">AY$17</f>
        <v>AY$13</v>
      </c>
      <c r="AZ2403" s="195" t="str">
        <f t="shared" si="3099"/>
        <v>AZ$13</v>
      </c>
      <c r="BA2403" s="195" t="str">
        <f t="shared" si="3099"/>
        <v>BA$13</v>
      </c>
      <c r="BB2403" s="195" t="str">
        <f t="shared" si="3099"/>
        <v>BB$13</v>
      </c>
      <c r="BC2403" s="195" t="str">
        <f t="shared" si="3099"/>
        <v>BC$13</v>
      </c>
      <c r="BD2403" s="195" t="str">
        <f t="shared" si="3099"/>
        <v>BD$13</v>
      </c>
      <c r="BE2403" s="195" t="str">
        <f t="shared" si="3099"/>
        <v>BE$13</v>
      </c>
      <c r="BF2403" s="195" t="str">
        <f t="shared" si="3099"/>
        <v>BF$13</v>
      </c>
      <c r="BG2403" s="195" t="str">
        <f t="shared" si="3099"/>
        <v>BG$13</v>
      </c>
      <c r="BH2403" s="195" t="str">
        <f t="shared" si="3099"/>
        <v>BH$13</v>
      </c>
      <c r="BI2403" s="195" t="str">
        <f t="shared" si="3099"/>
        <v>BI$13</v>
      </c>
      <c r="BJ2403" s="195" t="str">
        <f t="shared" si="3099"/>
        <v>BJ$13</v>
      </c>
      <c r="BK2403" s="195" t="str">
        <f t="shared" si="3099"/>
        <v>BK$13</v>
      </c>
      <c r="BL2403" s="195" t="str">
        <f t="shared" si="3099"/>
        <v>BL$13</v>
      </c>
      <c r="BM2403" s="195" t="str">
        <f t="shared" si="3099"/>
        <v>BM$13</v>
      </c>
      <c r="BN2403" s="195" t="str">
        <f t="shared" si="3099"/>
        <v>BN$13</v>
      </c>
      <c r="BO2403" s="195" t="str">
        <f t="shared" si="3099"/>
        <v>BO$13</v>
      </c>
      <c r="BP2403" s="195" t="str">
        <f t="shared" si="3099"/>
        <v>BP$13</v>
      </c>
      <c r="BQ2403" s="195" t="str">
        <f t="shared" si="3099"/>
        <v>BQ$13</v>
      </c>
      <c r="BR2403" s="195" t="str">
        <f t="shared" si="3099"/>
        <v>BR$13</v>
      </c>
      <c r="BS2403" s="195" t="str">
        <f t="shared" si="3099"/>
        <v>BS$13</v>
      </c>
      <c r="BT2403" s="195" t="str">
        <f t="shared" si="3099"/>
        <v>BT$13</v>
      </c>
      <c r="BU2403" s="195" t="str">
        <f t="shared" si="3099"/>
        <v>BU$13</v>
      </c>
      <c r="BV2403" s="195" t="str">
        <f t="shared" si="3099"/>
        <v>BV$13</v>
      </c>
      <c r="BW2403" s="195" t="str">
        <f t="shared" si="3099"/>
        <v>BW$13</v>
      </c>
      <c r="BX2403" s="195" t="str">
        <f t="shared" si="3099"/>
        <v>BX$13</v>
      </c>
      <c r="BY2403" s="195" t="str">
        <f t="shared" si="3099"/>
        <v>BY$13</v>
      </c>
      <c r="BZ2403" s="195" t="str">
        <f t="shared" si="3099"/>
        <v>BZ$13</v>
      </c>
      <c r="CA2403" s="195" t="str">
        <f t="shared" si="3099"/>
        <v>CA$13</v>
      </c>
      <c r="CB2403" s="195" t="str">
        <f t="shared" si="3099"/>
        <v>CB$13</v>
      </c>
      <c r="CC2403" s="195" t="str">
        <f t="shared" si="3099"/>
        <v>CC$13</v>
      </c>
      <c r="CD2403" s="195" t="str">
        <f t="shared" si="3099"/>
        <v>CD$13</v>
      </c>
      <c r="CE2403" s="195" t="str">
        <f t="shared" ref="CE2403:CL2403" si="3100">CE$17</f>
        <v>CE$13</v>
      </c>
      <c r="CF2403" s="195" t="str">
        <f t="shared" si="3100"/>
        <v>CF$13</v>
      </c>
      <c r="CG2403" s="195" t="str">
        <f t="shared" si="3100"/>
        <v>CG$13</v>
      </c>
      <c r="CH2403" s="195" t="str">
        <f t="shared" si="3100"/>
        <v>CH$13</v>
      </c>
      <c r="CI2403" s="195" t="str">
        <f t="shared" si="3100"/>
        <v>CI$13</v>
      </c>
      <c r="CJ2403" s="195" t="str">
        <f t="shared" si="3100"/>
        <v>CJ$13</v>
      </c>
      <c r="CK2403" s="195" t="str">
        <f t="shared" si="3100"/>
        <v>CK$13</v>
      </c>
      <c r="CL2403" s="195" t="str">
        <f t="shared" si="3100"/>
        <v>CL$13</v>
      </c>
    </row>
    <row r="2404" spans="2:90" x14ac:dyDescent="0.4">
      <c r="B2404" s="171" t="s">
        <v>491</v>
      </c>
      <c r="E2404" s="8"/>
      <c r="H2404" s="196"/>
      <c r="I2404" s="197"/>
      <c r="J2404" s="197"/>
      <c r="K2404" s="198"/>
      <c r="L2404" s="198"/>
      <c r="M2404" s="198"/>
      <c r="N2404" s="198"/>
      <c r="O2404" s="198"/>
      <c r="P2404" s="198"/>
      <c r="R2404" s="198"/>
      <c r="S2404" s="186"/>
      <c r="T2404" s="186"/>
      <c r="U2404" s="186"/>
      <c r="V2404" s="186"/>
      <c r="W2404" s="186"/>
      <c r="X2404" s="186"/>
      <c r="Y2404" s="186"/>
      <c r="Z2404" s="186"/>
      <c r="AA2404" s="186"/>
      <c r="AB2404" s="186"/>
      <c r="AC2404" s="186"/>
      <c r="AD2404" s="186"/>
      <c r="AE2404" s="186"/>
      <c r="AF2404" s="186"/>
      <c r="AG2404" s="186"/>
      <c r="AH2404" s="186"/>
      <c r="AI2404" s="186"/>
      <c r="AJ2404" s="186"/>
      <c r="AK2404" s="186"/>
      <c r="AL2404" s="186"/>
      <c r="AM2404" s="186"/>
      <c r="AN2404" s="186"/>
      <c r="AO2404" s="186"/>
      <c r="AP2404" s="186"/>
      <c r="AQ2404" s="186"/>
      <c r="AR2404" s="186"/>
      <c r="AS2404" s="186"/>
      <c r="AT2404" s="186"/>
      <c r="AU2404" s="186"/>
      <c r="AV2404" s="186"/>
      <c r="AW2404" s="186"/>
      <c r="AX2404" s="186"/>
      <c r="AY2404" s="186"/>
      <c r="AZ2404" s="186"/>
      <c r="BA2404" s="186"/>
      <c r="BB2404" s="186"/>
      <c r="BC2404" s="186"/>
      <c r="BD2404" s="186"/>
      <c r="BE2404" s="186"/>
      <c r="BF2404" s="186"/>
      <c r="BG2404" s="186"/>
      <c r="BH2404" s="186"/>
      <c r="BI2404" s="186"/>
      <c r="BJ2404" s="186"/>
      <c r="BK2404" s="186"/>
      <c r="BL2404" s="186"/>
      <c r="BM2404" s="186"/>
      <c r="BN2404" s="186"/>
      <c r="BO2404" s="186"/>
      <c r="BP2404" s="186"/>
      <c r="BQ2404" s="186"/>
      <c r="BR2404" s="186"/>
      <c r="BS2404" s="186"/>
      <c r="BT2404" s="186"/>
      <c r="BU2404" s="186"/>
      <c r="BV2404" s="186"/>
      <c r="BW2404" s="186"/>
      <c r="BX2404" s="186"/>
      <c r="BY2404" s="186"/>
      <c r="BZ2404" s="186"/>
      <c r="CA2404" s="186"/>
      <c r="CB2404" s="186"/>
      <c r="CC2404" s="186"/>
      <c r="CD2404" s="186"/>
      <c r="CE2404" s="186"/>
      <c r="CF2404" s="186"/>
      <c r="CG2404" s="186"/>
      <c r="CH2404" s="186"/>
      <c r="CI2404" s="186"/>
      <c r="CJ2404" s="186"/>
      <c r="CK2404" s="186"/>
      <c r="CL2404" s="186"/>
    </row>
    <row r="2405" spans="2:90" x14ac:dyDescent="0.4">
      <c r="B2405" s="171" t="s">
        <v>505</v>
      </c>
      <c r="E2405" s="8"/>
      <c r="H2405" s="196"/>
      <c r="I2405" s="197"/>
      <c r="J2405" s="197"/>
      <c r="K2405" s="198"/>
      <c r="L2405" s="198"/>
      <c r="M2405" s="198"/>
      <c r="N2405" s="198"/>
      <c r="O2405" s="198"/>
      <c r="P2405" s="198"/>
      <c r="R2405" s="198"/>
      <c r="S2405" s="186"/>
      <c r="T2405" s="186"/>
      <c r="U2405" s="186"/>
      <c r="V2405" s="186"/>
      <c r="W2405" s="186"/>
      <c r="X2405" s="186"/>
      <c r="Y2405" s="186"/>
      <c r="Z2405" s="186"/>
      <c r="AA2405" s="186"/>
      <c r="AB2405" s="186"/>
      <c r="AC2405" s="186"/>
      <c r="AD2405" s="186"/>
      <c r="AE2405" s="186"/>
      <c r="AF2405" s="186"/>
      <c r="AG2405" s="186"/>
      <c r="AH2405" s="186"/>
      <c r="AI2405" s="186"/>
      <c r="AJ2405" s="186"/>
      <c r="AK2405" s="186"/>
      <c r="AL2405" s="186"/>
      <c r="AM2405" s="186"/>
      <c r="AN2405" s="186"/>
      <c r="AO2405" s="186"/>
      <c r="AP2405" s="186"/>
      <c r="AQ2405" s="186"/>
      <c r="AR2405" s="186"/>
      <c r="AS2405" s="186"/>
      <c r="AT2405" s="186"/>
      <c r="AU2405" s="186"/>
      <c r="AV2405" s="186"/>
      <c r="AW2405" s="186"/>
      <c r="AX2405" s="186"/>
      <c r="AY2405" s="186"/>
      <c r="AZ2405" s="186"/>
      <c r="BA2405" s="186"/>
      <c r="BB2405" s="186"/>
      <c r="BC2405" s="186"/>
      <c r="BD2405" s="186"/>
      <c r="BE2405" s="186"/>
      <c r="BF2405" s="186"/>
      <c r="BG2405" s="186"/>
      <c r="BH2405" s="186"/>
      <c r="BI2405" s="186"/>
      <c r="BJ2405" s="186"/>
      <c r="BK2405" s="186"/>
      <c r="BL2405" s="186"/>
      <c r="BM2405" s="186"/>
      <c r="BN2405" s="186"/>
      <c r="BO2405" s="186"/>
      <c r="BP2405" s="186"/>
      <c r="BQ2405" s="186"/>
      <c r="BR2405" s="186"/>
      <c r="BS2405" s="186"/>
      <c r="BT2405" s="186"/>
      <c r="BU2405" s="186"/>
      <c r="BV2405" s="186"/>
      <c r="BW2405" s="186"/>
      <c r="BX2405" s="186"/>
      <c r="BY2405" s="186"/>
      <c r="BZ2405" s="186"/>
      <c r="CA2405" s="186"/>
      <c r="CB2405" s="186"/>
      <c r="CC2405" s="186"/>
      <c r="CD2405" s="186"/>
      <c r="CE2405" s="186"/>
      <c r="CF2405" s="186"/>
      <c r="CG2405" s="186"/>
      <c r="CH2405" s="186"/>
      <c r="CI2405" s="186"/>
      <c r="CJ2405" s="186"/>
      <c r="CK2405" s="186"/>
      <c r="CL2405" s="186"/>
    </row>
    <row r="2406" spans="2:90" x14ac:dyDescent="0.4">
      <c r="B2406" s="171" t="s">
        <v>463</v>
      </c>
      <c r="E2406" s="8"/>
      <c r="H2406" s="196"/>
      <c r="I2406" s="197"/>
      <c r="J2406" s="197"/>
      <c r="K2406" s="198"/>
      <c r="L2406" s="198"/>
      <c r="M2406" s="198"/>
      <c r="N2406" s="198"/>
      <c r="O2406" s="198"/>
      <c r="P2406" s="198"/>
      <c r="R2406" s="198"/>
      <c r="S2406" s="186" t="str">
        <f t="shared" ref="S2406:AX2406" si="3101">S$18</f>
        <v>S$14</v>
      </c>
      <c r="T2406" s="186" t="str">
        <f t="shared" si="3101"/>
        <v>T$14</v>
      </c>
      <c r="U2406" s="186" t="str">
        <f t="shared" si="3101"/>
        <v>U$14</v>
      </c>
      <c r="V2406" s="186" t="str">
        <f t="shared" si="3101"/>
        <v>V$14</v>
      </c>
      <c r="W2406" s="186" t="str">
        <f t="shared" si="3101"/>
        <v>W$14</v>
      </c>
      <c r="X2406" s="186" t="str">
        <f t="shared" si="3101"/>
        <v>X$14</v>
      </c>
      <c r="Y2406" s="186" t="str">
        <f t="shared" si="3101"/>
        <v>Y$14</v>
      </c>
      <c r="Z2406" s="186" t="str">
        <f t="shared" si="3101"/>
        <v>Z$14</v>
      </c>
      <c r="AA2406" s="186" t="str">
        <f t="shared" si="3101"/>
        <v>AA$14</v>
      </c>
      <c r="AB2406" s="186" t="str">
        <f t="shared" si="3101"/>
        <v>AB$14</v>
      </c>
      <c r="AC2406" s="186" t="str">
        <f t="shared" si="3101"/>
        <v>AC$14</v>
      </c>
      <c r="AD2406" s="186" t="str">
        <f t="shared" si="3101"/>
        <v>AD$14</v>
      </c>
      <c r="AE2406" s="186" t="str">
        <f t="shared" si="3101"/>
        <v>AE$14</v>
      </c>
      <c r="AF2406" s="186" t="str">
        <f t="shared" si="3101"/>
        <v>AF$14</v>
      </c>
      <c r="AG2406" s="186" t="str">
        <f t="shared" si="3101"/>
        <v>AG$14</v>
      </c>
      <c r="AH2406" s="186" t="str">
        <f t="shared" si="3101"/>
        <v>AH$14</v>
      </c>
      <c r="AI2406" s="186" t="str">
        <f t="shared" si="3101"/>
        <v>AI$14</v>
      </c>
      <c r="AJ2406" s="186" t="str">
        <f t="shared" si="3101"/>
        <v>AJ$14</v>
      </c>
      <c r="AK2406" s="186" t="str">
        <f t="shared" si="3101"/>
        <v>AK$14</v>
      </c>
      <c r="AL2406" s="186" t="str">
        <f t="shared" si="3101"/>
        <v>AL$14</v>
      </c>
      <c r="AM2406" s="186" t="str">
        <f t="shared" si="3101"/>
        <v>AM$14</v>
      </c>
      <c r="AN2406" s="186" t="str">
        <f t="shared" si="3101"/>
        <v>AN$14</v>
      </c>
      <c r="AO2406" s="186" t="str">
        <f t="shared" si="3101"/>
        <v>AO$14</v>
      </c>
      <c r="AP2406" s="186" t="str">
        <f t="shared" si="3101"/>
        <v>AP$14</v>
      </c>
      <c r="AQ2406" s="186" t="str">
        <f t="shared" si="3101"/>
        <v>AQ$14</v>
      </c>
      <c r="AR2406" s="186" t="str">
        <f t="shared" si="3101"/>
        <v>AR$14</v>
      </c>
      <c r="AS2406" s="186" t="str">
        <f t="shared" si="3101"/>
        <v>AS$14</v>
      </c>
      <c r="AT2406" s="186" t="str">
        <f t="shared" si="3101"/>
        <v>AT$14</v>
      </c>
      <c r="AU2406" s="186" t="str">
        <f t="shared" si="3101"/>
        <v>AU$14</v>
      </c>
      <c r="AV2406" s="186" t="str">
        <f t="shared" si="3101"/>
        <v>AV$14</v>
      </c>
      <c r="AW2406" s="186" t="str">
        <f t="shared" si="3101"/>
        <v>AW$14</v>
      </c>
      <c r="AX2406" s="186" t="str">
        <f t="shared" si="3101"/>
        <v>AX$14</v>
      </c>
      <c r="AY2406" s="186" t="str">
        <f t="shared" ref="AY2406:CD2406" si="3102">AY$18</f>
        <v>AY$14</v>
      </c>
      <c r="AZ2406" s="186" t="str">
        <f t="shared" si="3102"/>
        <v>AZ$14</v>
      </c>
      <c r="BA2406" s="186" t="str">
        <f t="shared" si="3102"/>
        <v>BA$14</v>
      </c>
      <c r="BB2406" s="186" t="str">
        <f t="shared" si="3102"/>
        <v>BB$14</v>
      </c>
      <c r="BC2406" s="186" t="str">
        <f t="shared" si="3102"/>
        <v>BC$14</v>
      </c>
      <c r="BD2406" s="186" t="str">
        <f t="shared" si="3102"/>
        <v>BD$14</v>
      </c>
      <c r="BE2406" s="186" t="str">
        <f t="shared" si="3102"/>
        <v>BE$14</v>
      </c>
      <c r="BF2406" s="186" t="str">
        <f t="shared" si="3102"/>
        <v>BF$14</v>
      </c>
      <c r="BG2406" s="186" t="str">
        <f t="shared" si="3102"/>
        <v>BG$14</v>
      </c>
      <c r="BH2406" s="186" t="str">
        <f t="shared" si="3102"/>
        <v>BH$14</v>
      </c>
      <c r="BI2406" s="186" t="str">
        <f t="shared" si="3102"/>
        <v>BI$14</v>
      </c>
      <c r="BJ2406" s="186" t="str">
        <f t="shared" si="3102"/>
        <v>BJ$14</v>
      </c>
      <c r="BK2406" s="186" t="str">
        <f t="shared" si="3102"/>
        <v>BK$14</v>
      </c>
      <c r="BL2406" s="186" t="str">
        <f t="shared" si="3102"/>
        <v>BL$14</v>
      </c>
      <c r="BM2406" s="186" t="str">
        <f t="shared" si="3102"/>
        <v>BM$14</v>
      </c>
      <c r="BN2406" s="186" t="str">
        <f t="shared" si="3102"/>
        <v>BN$14</v>
      </c>
      <c r="BO2406" s="186" t="str">
        <f t="shared" si="3102"/>
        <v>BO$14</v>
      </c>
      <c r="BP2406" s="186" t="str">
        <f t="shared" si="3102"/>
        <v>BP$14</v>
      </c>
      <c r="BQ2406" s="186" t="str">
        <f t="shared" si="3102"/>
        <v>BQ$14</v>
      </c>
      <c r="BR2406" s="186" t="str">
        <f t="shared" si="3102"/>
        <v>BR$14</v>
      </c>
      <c r="BS2406" s="186" t="str">
        <f t="shared" si="3102"/>
        <v>BS$14</v>
      </c>
      <c r="BT2406" s="186" t="str">
        <f t="shared" si="3102"/>
        <v>BT$14</v>
      </c>
      <c r="BU2406" s="186" t="str">
        <f t="shared" si="3102"/>
        <v>BU$14</v>
      </c>
      <c r="BV2406" s="186" t="str">
        <f t="shared" si="3102"/>
        <v>BV$14</v>
      </c>
      <c r="BW2406" s="186" t="str">
        <f t="shared" si="3102"/>
        <v>BW$14</v>
      </c>
      <c r="BX2406" s="186" t="str">
        <f t="shared" si="3102"/>
        <v>BX$14</v>
      </c>
      <c r="BY2406" s="186" t="str">
        <f t="shared" si="3102"/>
        <v>BY$14</v>
      </c>
      <c r="BZ2406" s="186" t="str">
        <f t="shared" si="3102"/>
        <v>BZ$14</v>
      </c>
      <c r="CA2406" s="186" t="str">
        <f t="shared" si="3102"/>
        <v>CA$14</v>
      </c>
      <c r="CB2406" s="186" t="str">
        <f t="shared" si="3102"/>
        <v>CB$14</v>
      </c>
      <c r="CC2406" s="186" t="str">
        <f t="shared" si="3102"/>
        <v>CC$14</v>
      </c>
      <c r="CD2406" s="186" t="str">
        <f t="shared" si="3102"/>
        <v>CD$14</v>
      </c>
      <c r="CE2406" s="186" t="str">
        <f t="shared" ref="CE2406:CL2406" si="3103">CE$18</f>
        <v>CE$14</v>
      </c>
      <c r="CF2406" s="186" t="str">
        <f t="shared" si="3103"/>
        <v>CF$14</v>
      </c>
      <c r="CG2406" s="186" t="str">
        <f t="shared" si="3103"/>
        <v>CG$14</v>
      </c>
      <c r="CH2406" s="186" t="str">
        <f t="shared" si="3103"/>
        <v>CH$14</v>
      </c>
      <c r="CI2406" s="186" t="str">
        <f t="shared" si="3103"/>
        <v>CI$14</v>
      </c>
      <c r="CJ2406" s="186" t="str">
        <f t="shared" si="3103"/>
        <v>CJ$14</v>
      </c>
      <c r="CK2406" s="186" t="str">
        <f t="shared" si="3103"/>
        <v>CK$14</v>
      </c>
      <c r="CL2406" s="186" t="str">
        <f t="shared" si="3103"/>
        <v>CL$14</v>
      </c>
    </row>
    <row r="2407" spans="2:90" x14ac:dyDescent="0.4">
      <c r="B2407" s="171" t="s">
        <v>464</v>
      </c>
      <c r="E2407" s="8"/>
      <c r="H2407" s="196"/>
      <c r="I2407" s="197"/>
      <c r="J2407" s="197"/>
      <c r="K2407" s="198"/>
      <c r="L2407" s="198"/>
      <c r="M2407" s="198"/>
      <c r="N2407" s="198"/>
      <c r="O2407" s="198"/>
      <c r="P2407" s="198"/>
      <c r="R2407" s="198"/>
      <c r="S2407" s="186" t="str">
        <f t="shared" ref="S2407:AX2407" si="3104">S$19</f>
        <v>S$15</v>
      </c>
      <c r="T2407" s="186" t="str">
        <f t="shared" si="3104"/>
        <v>T$15</v>
      </c>
      <c r="U2407" s="186" t="str">
        <f t="shared" si="3104"/>
        <v>U$15</v>
      </c>
      <c r="V2407" s="186" t="str">
        <f t="shared" si="3104"/>
        <v>V$15</v>
      </c>
      <c r="W2407" s="186" t="str">
        <f t="shared" si="3104"/>
        <v>W$15</v>
      </c>
      <c r="X2407" s="186" t="str">
        <f t="shared" si="3104"/>
        <v>X$15</v>
      </c>
      <c r="Y2407" s="186" t="str">
        <f t="shared" si="3104"/>
        <v>Y$15</v>
      </c>
      <c r="Z2407" s="186" t="str">
        <f t="shared" si="3104"/>
        <v>Z$15</v>
      </c>
      <c r="AA2407" s="186" t="str">
        <f t="shared" si="3104"/>
        <v>AA$15</v>
      </c>
      <c r="AB2407" s="186" t="str">
        <f t="shared" si="3104"/>
        <v>AB$15</v>
      </c>
      <c r="AC2407" s="186" t="str">
        <f t="shared" si="3104"/>
        <v>AC$15</v>
      </c>
      <c r="AD2407" s="186" t="str">
        <f t="shared" si="3104"/>
        <v>AD$15</v>
      </c>
      <c r="AE2407" s="186" t="str">
        <f t="shared" si="3104"/>
        <v>AE$15</v>
      </c>
      <c r="AF2407" s="186" t="str">
        <f t="shared" si="3104"/>
        <v>AF$15</v>
      </c>
      <c r="AG2407" s="186" t="str">
        <f t="shared" si="3104"/>
        <v>AG$15</v>
      </c>
      <c r="AH2407" s="186" t="str">
        <f t="shared" si="3104"/>
        <v>AH$15</v>
      </c>
      <c r="AI2407" s="186" t="str">
        <f t="shared" si="3104"/>
        <v>AI$15</v>
      </c>
      <c r="AJ2407" s="186" t="str">
        <f t="shared" si="3104"/>
        <v>AJ$15</v>
      </c>
      <c r="AK2407" s="186" t="str">
        <f t="shared" si="3104"/>
        <v>AK$15</v>
      </c>
      <c r="AL2407" s="186" t="str">
        <f t="shared" si="3104"/>
        <v>AL$15</v>
      </c>
      <c r="AM2407" s="186" t="str">
        <f t="shared" si="3104"/>
        <v>AM$15</v>
      </c>
      <c r="AN2407" s="186" t="str">
        <f t="shared" si="3104"/>
        <v>AN$15</v>
      </c>
      <c r="AO2407" s="186" t="str">
        <f t="shared" si="3104"/>
        <v>AO$15</v>
      </c>
      <c r="AP2407" s="186" t="str">
        <f t="shared" si="3104"/>
        <v>AP$15</v>
      </c>
      <c r="AQ2407" s="186" t="str">
        <f t="shared" si="3104"/>
        <v>AQ$15</v>
      </c>
      <c r="AR2407" s="186" t="str">
        <f t="shared" si="3104"/>
        <v>AR$15</v>
      </c>
      <c r="AS2407" s="186" t="str">
        <f t="shared" si="3104"/>
        <v>AS$15</v>
      </c>
      <c r="AT2407" s="186" t="str">
        <f t="shared" si="3104"/>
        <v>AT$15</v>
      </c>
      <c r="AU2407" s="186" t="str">
        <f t="shared" si="3104"/>
        <v>AU$15</v>
      </c>
      <c r="AV2407" s="186" t="str">
        <f t="shared" si="3104"/>
        <v>AV$15</v>
      </c>
      <c r="AW2407" s="186" t="str">
        <f t="shared" si="3104"/>
        <v>AW$15</v>
      </c>
      <c r="AX2407" s="186" t="str">
        <f t="shared" si="3104"/>
        <v>AX$15</v>
      </c>
      <c r="AY2407" s="186" t="str">
        <f t="shared" ref="AY2407:CD2407" si="3105">AY$19</f>
        <v>AY$15</v>
      </c>
      <c r="AZ2407" s="186" t="str">
        <f t="shared" si="3105"/>
        <v>AZ$15</v>
      </c>
      <c r="BA2407" s="186" t="str">
        <f t="shared" si="3105"/>
        <v>BA$15</v>
      </c>
      <c r="BB2407" s="186" t="str">
        <f t="shared" si="3105"/>
        <v>BB$15</v>
      </c>
      <c r="BC2407" s="186" t="str">
        <f t="shared" si="3105"/>
        <v>BC$15</v>
      </c>
      <c r="BD2407" s="186" t="str">
        <f t="shared" si="3105"/>
        <v>BD$15</v>
      </c>
      <c r="BE2407" s="186" t="str">
        <f t="shared" si="3105"/>
        <v>BE$15</v>
      </c>
      <c r="BF2407" s="186" t="str">
        <f t="shared" si="3105"/>
        <v>BF$15</v>
      </c>
      <c r="BG2407" s="186" t="str">
        <f t="shared" si="3105"/>
        <v>BG$15</v>
      </c>
      <c r="BH2407" s="186" t="str">
        <f t="shared" si="3105"/>
        <v>BH$15</v>
      </c>
      <c r="BI2407" s="186" t="str">
        <f t="shared" si="3105"/>
        <v>BI$15</v>
      </c>
      <c r="BJ2407" s="186" t="str">
        <f t="shared" si="3105"/>
        <v>BJ$15</v>
      </c>
      <c r="BK2407" s="186" t="str">
        <f t="shared" si="3105"/>
        <v>BK$15</v>
      </c>
      <c r="BL2407" s="186" t="str">
        <f t="shared" si="3105"/>
        <v>BL$15</v>
      </c>
      <c r="BM2407" s="186" t="str">
        <f t="shared" si="3105"/>
        <v>BM$15</v>
      </c>
      <c r="BN2407" s="186" t="str">
        <f t="shared" si="3105"/>
        <v>BN$15</v>
      </c>
      <c r="BO2407" s="186" t="str">
        <f t="shared" si="3105"/>
        <v>BO$15</v>
      </c>
      <c r="BP2407" s="186" t="str">
        <f t="shared" si="3105"/>
        <v>BP$15</v>
      </c>
      <c r="BQ2407" s="186" t="str">
        <f t="shared" si="3105"/>
        <v>BQ$15</v>
      </c>
      <c r="BR2407" s="186" t="str">
        <f t="shared" si="3105"/>
        <v>BR$15</v>
      </c>
      <c r="BS2407" s="186" t="str">
        <f t="shared" si="3105"/>
        <v>BS$15</v>
      </c>
      <c r="BT2407" s="186" t="str">
        <f t="shared" si="3105"/>
        <v>BT$15</v>
      </c>
      <c r="BU2407" s="186" t="str">
        <f t="shared" si="3105"/>
        <v>BU$15</v>
      </c>
      <c r="BV2407" s="186" t="str">
        <f t="shared" si="3105"/>
        <v>BV$15</v>
      </c>
      <c r="BW2407" s="186" t="str">
        <f t="shared" si="3105"/>
        <v>BW$15</v>
      </c>
      <c r="BX2407" s="186" t="str">
        <f t="shared" si="3105"/>
        <v>BX$15</v>
      </c>
      <c r="BY2407" s="186" t="str">
        <f t="shared" si="3105"/>
        <v>BY$15</v>
      </c>
      <c r="BZ2407" s="186" t="str">
        <f t="shared" si="3105"/>
        <v>BZ$15</v>
      </c>
      <c r="CA2407" s="186" t="str">
        <f t="shared" si="3105"/>
        <v>CA$15</v>
      </c>
      <c r="CB2407" s="186" t="str">
        <f t="shared" si="3105"/>
        <v>CB$15</v>
      </c>
      <c r="CC2407" s="186" t="str">
        <f t="shared" si="3105"/>
        <v>CC$15</v>
      </c>
      <c r="CD2407" s="186" t="str">
        <f t="shared" si="3105"/>
        <v>CD$15</v>
      </c>
      <c r="CE2407" s="186" t="str">
        <f t="shared" ref="CE2407:CL2407" si="3106">CE$19</f>
        <v>CE$15</v>
      </c>
      <c r="CF2407" s="186" t="str">
        <f t="shared" si="3106"/>
        <v>CF$15</v>
      </c>
      <c r="CG2407" s="186" t="str">
        <f t="shared" si="3106"/>
        <v>CG$15</v>
      </c>
      <c r="CH2407" s="186" t="str">
        <f t="shared" si="3106"/>
        <v>CH$15</v>
      </c>
      <c r="CI2407" s="186" t="str">
        <f t="shared" si="3106"/>
        <v>CI$15</v>
      </c>
      <c r="CJ2407" s="186" t="str">
        <f t="shared" si="3106"/>
        <v>CJ$15</v>
      </c>
      <c r="CK2407" s="186" t="str">
        <f t="shared" si="3106"/>
        <v>CK$15</v>
      </c>
      <c r="CL2407" s="186" t="str">
        <f t="shared" si="3106"/>
        <v>CL$15</v>
      </c>
    </row>
    <row r="2408" spans="2:90" x14ac:dyDescent="0.4">
      <c r="B2408" s="70" t="s">
        <v>531</v>
      </c>
      <c r="C2408" s="31"/>
      <c r="D2408" t="s">
        <v>529</v>
      </c>
      <c r="E2408" s="8" t="str">
        <f t="shared" ref="E2408:E2417" si="3107">ROW()&amp;" "&amp;D2408</f>
        <v>2408 FCCA-F</v>
      </c>
      <c r="F2408" t="s">
        <v>530</v>
      </c>
      <c r="G2408" s="31" t="s">
        <v>243</v>
      </c>
      <c r="H2408" s="48"/>
      <c r="I2408" s="285"/>
      <c r="J2408" s="285"/>
      <c r="K2408" s="48"/>
      <c r="L2408" s="48"/>
      <c r="M2408" s="48"/>
      <c r="N2408" s="48"/>
      <c r="O2408" s="48"/>
      <c r="P2408" s="48"/>
      <c r="R2408" s="70"/>
      <c r="S2408" s="286"/>
      <c r="T2408" s="286"/>
      <c r="U2408" s="286"/>
      <c r="V2408" s="286"/>
      <c r="W2408" s="286"/>
      <c r="X2408" s="286"/>
      <c r="Y2408" s="286"/>
      <c r="Z2408" s="286"/>
      <c r="AA2408" s="286"/>
      <c r="AB2408" s="286"/>
      <c r="AC2408" s="286"/>
      <c r="AD2408" s="286"/>
      <c r="AE2408" s="286"/>
      <c r="AF2408" s="286"/>
      <c r="AG2408" s="286"/>
      <c r="AH2408" s="286"/>
      <c r="AI2408" s="286"/>
      <c r="AJ2408" s="286"/>
      <c r="AK2408" s="286"/>
      <c r="AL2408" s="286"/>
      <c r="AM2408" s="286"/>
      <c r="AN2408" s="286"/>
      <c r="AO2408" s="286"/>
      <c r="AP2408" s="286"/>
      <c r="AQ2408" s="286"/>
      <c r="AR2408" s="286"/>
      <c r="AS2408" s="286"/>
      <c r="AT2408" s="286"/>
      <c r="AU2408" s="286"/>
      <c r="AV2408" s="286"/>
      <c r="AW2408" s="286"/>
      <c r="AX2408" s="286"/>
      <c r="AY2408" s="286"/>
      <c r="AZ2408" s="286"/>
      <c r="BA2408" s="286"/>
      <c r="BB2408" s="286"/>
      <c r="BC2408" s="286"/>
      <c r="BD2408" s="286"/>
      <c r="BE2408" s="286"/>
      <c r="BF2408" s="286"/>
      <c r="BG2408" s="286"/>
      <c r="BH2408" s="286"/>
      <c r="BI2408" s="286"/>
      <c r="BJ2408" s="286"/>
      <c r="BK2408" s="286"/>
      <c r="BL2408" s="286"/>
      <c r="BM2408" s="286"/>
      <c r="BN2408" s="286"/>
      <c r="BO2408" s="286"/>
      <c r="BP2408" s="286"/>
      <c r="BQ2408" s="286"/>
      <c r="BR2408" s="286"/>
      <c r="BS2408" s="286"/>
      <c r="BT2408" s="286"/>
      <c r="BU2408" s="286"/>
      <c r="BV2408" s="286"/>
      <c r="BW2408" s="286"/>
      <c r="BX2408" s="286"/>
      <c r="BY2408" s="286"/>
      <c r="BZ2408" s="286"/>
      <c r="CA2408" s="286"/>
      <c r="CB2408" s="286"/>
      <c r="CC2408" s="286"/>
      <c r="CD2408" s="286"/>
      <c r="CE2408" s="286"/>
      <c r="CF2408" s="286"/>
      <c r="CG2408" s="286"/>
      <c r="CH2408" s="286"/>
      <c r="CI2408" s="286"/>
      <c r="CJ2408" s="286"/>
      <c r="CK2408" s="286"/>
      <c r="CL2408" s="286"/>
    </row>
    <row r="2409" spans="2:90" x14ac:dyDescent="0.4">
      <c r="B2409" s="122" t="str">
        <f>"Current asset - "&amp;(SUBSTITUTE(B2408,":",""))</f>
        <v>Current asset - Fixed constant current asset</v>
      </c>
      <c r="C2409" t="s">
        <v>224</v>
      </c>
      <c r="D2409" t="s">
        <v>529</v>
      </c>
      <c r="E2409" s="8" t="str">
        <f t="shared" si="3107"/>
        <v>2409 FCCA-F</v>
      </c>
      <c r="G2409" t="str">
        <f>E2409</f>
        <v>2409 FCCA-F</v>
      </c>
      <c r="J2409" s="74">
        <v>1000</v>
      </c>
      <c r="K2409" s="53">
        <f t="shared" ref="K2409:P2409" si="3108">SUMIF($4:$4,K$2,2409:2409)</f>
        <v>1000</v>
      </c>
      <c r="L2409" s="53">
        <f t="shared" si="3108"/>
        <v>1000</v>
      </c>
      <c r="M2409" s="53">
        <f t="shared" si="3108"/>
        <v>1000</v>
      </c>
      <c r="N2409" s="53">
        <f t="shared" si="3108"/>
        <v>1000</v>
      </c>
      <c r="O2409" s="53">
        <f t="shared" si="3108"/>
        <v>1000</v>
      </c>
      <c r="P2409" s="53">
        <f t="shared" si="3108"/>
        <v>1000</v>
      </c>
      <c r="R2409" s="24">
        <f>$J2409</f>
        <v>1000</v>
      </c>
      <c r="S2409" s="80">
        <f t="shared" ref="S2409:CE2409" si="3109">R2409</f>
        <v>1000</v>
      </c>
      <c r="T2409" s="80">
        <f t="shared" si="3109"/>
        <v>1000</v>
      </c>
      <c r="U2409" s="80">
        <f t="shared" si="3109"/>
        <v>1000</v>
      </c>
      <c r="V2409" s="80">
        <f t="shared" si="3109"/>
        <v>1000</v>
      </c>
      <c r="W2409" s="80">
        <f t="shared" si="3109"/>
        <v>1000</v>
      </c>
      <c r="X2409" s="80">
        <f t="shared" si="3109"/>
        <v>1000</v>
      </c>
      <c r="Y2409" s="80">
        <f t="shared" si="3109"/>
        <v>1000</v>
      </c>
      <c r="Z2409" s="80">
        <f t="shared" si="3109"/>
        <v>1000</v>
      </c>
      <c r="AA2409" s="80">
        <f t="shared" si="3109"/>
        <v>1000</v>
      </c>
      <c r="AB2409" s="80">
        <f t="shared" si="3109"/>
        <v>1000</v>
      </c>
      <c r="AC2409" s="80">
        <f t="shared" si="3109"/>
        <v>1000</v>
      </c>
      <c r="AD2409" s="80">
        <f t="shared" si="3109"/>
        <v>1000</v>
      </c>
      <c r="AE2409" s="80">
        <f t="shared" si="3109"/>
        <v>1000</v>
      </c>
      <c r="AF2409" s="80">
        <f t="shared" si="3109"/>
        <v>1000</v>
      </c>
      <c r="AG2409" s="80">
        <f t="shared" si="3109"/>
        <v>1000</v>
      </c>
      <c r="AH2409" s="80">
        <f t="shared" si="3109"/>
        <v>1000</v>
      </c>
      <c r="AI2409" s="80">
        <f t="shared" si="3109"/>
        <v>1000</v>
      </c>
      <c r="AJ2409" s="80">
        <f t="shared" si="3109"/>
        <v>1000</v>
      </c>
      <c r="AK2409" s="80">
        <f t="shared" si="3109"/>
        <v>1000</v>
      </c>
      <c r="AL2409" s="80">
        <f t="shared" si="3109"/>
        <v>1000</v>
      </c>
      <c r="AM2409" s="80">
        <f t="shared" si="3109"/>
        <v>1000</v>
      </c>
      <c r="AN2409" s="80">
        <f t="shared" si="3109"/>
        <v>1000</v>
      </c>
      <c r="AO2409" s="80">
        <f t="shared" si="3109"/>
        <v>1000</v>
      </c>
      <c r="AP2409" s="80">
        <f t="shared" si="3109"/>
        <v>1000</v>
      </c>
      <c r="AQ2409" s="80">
        <f t="shared" si="3109"/>
        <v>1000</v>
      </c>
      <c r="AR2409" s="80">
        <f t="shared" si="3109"/>
        <v>1000</v>
      </c>
      <c r="AS2409" s="80">
        <f t="shared" si="3109"/>
        <v>1000</v>
      </c>
      <c r="AT2409" s="80">
        <f t="shared" si="3109"/>
        <v>1000</v>
      </c>
      <c r="AU2409" s="80">
        <f t="shared" si="3109"/>
        <v>1000</v>
      </c>
      <c r="AV2409" s="80">
        <f t="shared" si="3109"/>
        <v>1000</v>
      </c>
      <c r="AW2409" s="80">
        <f t="shared" si="3109"/>
        <v>1000</v>
      </c>
      <c r="AX2409" s="80">
        <f t="shared" si="3109"/>
        <v>1000</v>
      </c>
      <c r="AY2409" s="80">
        <f t="shared" si="3109"/>
        <v>1000</v>
      </c>
      <c r="AZ2409" s="80">
        <f t="shared" si="3109"/>
        <v>1000</v>
      </c>
      <c r="BA2409" s="80">
        <f t="shared" si="3109"/>
        <v>1000</v>
      </c>
      <c r="BB2409" s="80">
        <f t="shared" si="3109"/>
        <v>1000</v>
      </c>
      <c r="BC2409" s="80">
        <f t="shared" si="3109"/>
        <v>1000</v>
      </c>
      <c r="BD2409" s="80">
        <f t="shared" si="3109"/>
        <v>1000</v>
      </c>
      <c r="BE2409" s="80">
        <f t="shared" si="3109"/>
        <v>1000</v>
      </c>
      <c r="BF2409" s="80">
        <f t="shared" si="3109"/>
        <v>1000</v>
      </c>
      <c r="BG2409" s="80">
        <f t="shared" si="3109"/>
        <v>1000</v>
      </c>
      <c r="BH2409" s="80">
        <f t="shared" si="3109"/>
        <v>1000</v>
      </c>
      <c r="BI2409" s="80">
        <f t="shared" si="3109"/>
        <v>1000</v>
      </c>
      <c r="BJ2409" s="80">
        <f t="shared" si="3109"/>
        <v>1000</v>
      </c>
      <c r="BK2409" s="80">
        <f t="shared" si="3109"/>
        <v>1000</v>
      </c>
      <c r="BL2409" s="80">
        <f t="shared" si="3109"/>
        <v>1000</v>
      </c>
      <c r="BM2409" s="80">
        <f t="shared" si="3109"/>
        <v>1000</v>
      </c>
      <c r="BN2409" s="80">
        <f t="shared" si="3109"/>
        <v>1000</v>
      </c>
      <c r="BO2409" s="80">
        <f t="shared" si="3109"/>
        <v>1000</v>
      </c>
      <c r="BP2409" s="80">
        <f t="shared" si="3109"/>
        <v>1000</v>
      </c>
      <c r="BQ2409" s="80">
        <f t="shared" si="3109"/>
        <v>1000</v>
      </c>
      <c r="BR2409" s="80">
        <f t="shared" si="3109"/>
        <v>1000</v>
      </c>
      <c r="BS2409" s="80">
        <f t="shared" si="3109"/>
        <v>1000</v>
      </c>
      <c r="BT2409" s="80">
        <f t="shared" si="3109"/>
        <v>1000</v>
      </c>
      <c r="BU2409" s="80">
        <f t="shared" si="3109"/>
        <v>1000</v>
      </c>
      <c r="BV2409" s="80">
        <f t="shared" si="3109"/>
        <v>1000</v>
      </c>
      <c r="BW2409" s="80">
        <f t="shared" si="3109"/>
        <v>1000</v>
      </c>
      <c r="BX2409" s="80">
        <f t="shared" si="3109"/>
        <v>1000</v>
      </c>
      <c r="BY2409" s="80">
        <f t="shared" si="3109"/>
        <v>1000</v>
      </c>
      <c r="BZ2409" s="80">
        <f t="shared" si="3109"/>
        <v>1000</v>
      </c>
      <c r="CA2409" s="80">
        <f t="shared" si="3109"/>
        <v>1000</v>
      </c>
      <c r="CB2409" s="80">
        <f t="shared" si="3109"/>
        <v>1000</v>
      </c>
      <c r="CC2409" s="80">
        <f t="shared" si="3109"/>
        <v>1000</v>
      </c>
      <c r="CD2409" s="80">
        <f t="shared" si="3109"/>
        <v>1000</v>
      </c>
      <c r="CE2409" s="80">
        <f t="shared" si="3109"/>
        <v>1000</v>
      </c>
      <c r="CF2409" s="80">
        <f t="shared" ref="CF2409:CL2409" si="3110">CE2409</f>
        <v>1000</v>
      </c>
      <c r="CG2409" s="80">
        <f t="shared" si="3110"/>
        <v>1000</v>
      </c>
      <c r="CH2409" s="80">
        <f t="shared" si="3110"/>
        <v>1000</v>
      </c>
      <c r="CI2409" s="80">
        <f t="shared" si="3110"/>
        <v>1000</v>
      </c>
      <c r="CJ2409" s="80">
        <f t="shared" si="3110"/>
        <v>1000</v>
      </c>
      <c r="CK2409" s="80">
        <f t="shared" si="3110"/>
        <v>1000</v>
      </c>
      <c r="CL2409" s="80">
        <f t="shared" si="3110"/>
        <v>1000</v>
      </c>
    </row>
    <row r="2410" spans="2:90" x14ac:dyDescent="0.4">
      <c r="B2410" s="123"/>
      <c r="D2410" t="s">
        <v>529</v>
      </c>
      <c r="E2410" s="8" t="str">
        <f t="shared" si="3107"/>
        <v>2410 FCCA-F</v>
      </c>
      <c r="H2410" s="27"/>
      <c r="I2410" s="77"/>
      <c r="J2410" s="77"/>
      <c r="K2410" s="28"/>
      <c r="L2410" s="28"/>
      <c r="M2410" s="28"/>
      <c r="N2410" s="28"/>
      <c r="O2410" s="28"/>
      <c r="P2410" s="28"/>
      <c r="R2410" s="33"/>
      <c r="S2410" s="77"/>
      <c r="T2410" s="77"/>
      <c r="U2410" s="77"/>
      <c r="V2410" s="77"/>
      <c r="W2410" s="77"/>
      <c r="X2410" s="77"/>
      <c r="Y2410" s="77"/>
      <c r="Z2410" s="77"/>
      <c r="AA2410" s="77"/>
      <c r="AB2410" s="77"/>
      <c r="AC2410" s="77"/>
      <c r="AD2410" s="77"/>
      <c r="AE2410" s="77"/>
      <c r="AF2410" s="77"/>
      <c r="AG2410" s="77"/>
      <c r="AH2410" s="77"/>
      <c r="AI2410" s="77"/>
      <c r="AJ2410" s="77"/>
      <c r="AK2410" s="77"/>
      <c r="AL2410" s="77"/>
      <c r="AM2410" s="77"/>
      <c r="AN2410" s="77"/>
      <c r="AO2410" s="77"/>
      <c r="AP2410" s="77"/>
      <c r="AQ2410" s="77"/>
      <c r="AR2410" s="77"/>
      <c r="AS2410" s="77"/>
      <c r="AT2410" s="77"/>
      <c r="AU2410" s="77"/>
      <c r="AV2410" s="77"/>
      <c r="AW2410" s="77"/>
      <c r="AX2410" s="77"/>
      <c r="AY2410" s="77"/>
      <c r="AZ2410" s="77"/>
      <c r="BA2410" s="77"/>
      <c r="BB2410" s="77"/>
      <c r="BC2410" s="77"/>
      <c r="BD2410" s="77"/>
      <c r="BE2410" s="77"/>
      <c r="BF2410" s="77"/>
      <c r="BG2410" s="77"/>
      <c r="BH2410" s="77"/>
      <c r="BI2410" s="77"/>
      <c r="BJ2410" s="77"/>
      <c r="BK2410" s="77"/>
      <c r="BL2410" s="77"/>
      <c r="BM2410" s="77"/>
      <c r="BN2410" s="77"/>
      <c r="BO2410" s="77"/>
      <c r="BP2410" s="77"/>
      <c r="BQ2410" s="77"/>
      <c r="BR2410" s="77"/>
      <c r="BS2410" s="77"/>
      <c r="BT2410" s="77"/>
      <c r="BU2410" s="77"/>
      <c r="BV2410" s="77"/>
      <c r="BW2410" s="77"/>
      <c r="BX2410" s="77"/>
      <c r="BY2410" s="77"/>
      <c r="BZ2410" s="77"/>
      <c r="CA2410" s="77"/>
      <c r="CB2410" s="77"/>
      <c r="CC2410" s="77"/>
      <c r="CD2410" s="77"/>
      <c r="CE2410" s="77"/>
      <c r="CF2410" s="77"/>
      <c r="CG2410" s="77"/>
      <c r="CH2410" s="77"/>
      <c r="CI2410" s="77"/>
      <c r="CJ2410" s="77"/>
      <c r="CK2410" s="77"/>
      <c r="CL2410" s="77"/>
    </row>
    <row r="2411" spans="2:90" x14ac:dyDescent="0.4">
      <c r="B2411" s="122" t="str">
        <f>"Change in "&amp;B2409</f>
        <v>Change in Current asset - Fixed constant current asset</v>
      </c>
      <c r="C2411" t="s">
        <v>234</v>
      </c>
      <c r="D2411" t="s">
        <v>529</v>
      </c>
      <c r="E2411" s="8" t="str">
        <f t="shared" si="3107"/>
        <v>2411 FCCA-F</v>
      </c>
      <c r="I2411" s="74"/>
      <c r="J2411" s="74"/>
      <c r="K2411" s="53">
        <f t="shared" ref="K2411:P2411" si="3111">SUMIF($3:$3,K$2,2411:2411)</f>
        <v>0</v>
      </c>
      <c r="L2411" s="53">
        <f t="shared" si="3111"/>
        <v>0</v>
      </c>
      <c r="M2411" s="53">
        <f t="shared" si="3111"/>
        <v>0</v>
      </c>
      <c r="N2411" s="53">
        <f t="shared" si="3111"/>
        <v>0</v>
      </c>
      <c r="O2411" s="53">
        <f t="shared" si="3111"/>
        <v>0</v>
      </c>
      <c r="P2411" s="53">
        <f t="shared" si="3111"/>
        <v>0</v>
      </c>
      <c r="R2411" s="24"/>
      <c r="S2411" s="80">
        <f t="shared" ref="S2411:CE2411" si="3112">R2409-S2409</f>
        <v>0</v>
      </c>
      <c r="T2411" s="80">
        <f t="shared" si="3112"/>
        <v>0</v>
      </c>
      <c r="U2411" s="80">
        <f t="shared" si="3112"/>
        <v>0</v>
      </c>
      <c r="V2411" s="80">
        <f t="shared" si="3112"/>
        <v>0</v>
      </c>
      <c r="W2411" s="80">
        <f t="shared" si="3112"/>
        <v>0</v>
      </c>
      <c r="X2411" s="80">
        <f t="shared" si="3112"/>
        <v>0</v>
      </c>
      <c r="Y2411" s="80">
        <f t="shared" si="3112"/>
        <v>0</v>
      </c>
      <c r="Z2411" s="80">
        <f t="shared" si="3112"/>
        <v>0</v>
      </c>
      <c r="AA2411" s="80">
        <f t="shared" si="3112"/>
        <v>0</v>
      </c>
      <c r="AB2411" s="80">
        <f t="shared" si="3112"/>
        <v>0</v>
      </c>
      <c r="AC2411" s="80">
        <f t="shared" si="3112"/>
        <v>0</v>
      </c>
      <c r="AD2411" s="80">
        <f t="shared" si="3112"/>
        <v>0</v>
      </c>
      <c r="AE2411" s="80">
        <f t="shared" si="3112"/>
        <v>0</v>
      </c>
      <c r="AF2411" s="80">
        <f t="shared" si="3112"/>
        <v>0</v>
      </c>
      <c r="AG2411" s="80">
        <f t="shared" si="3112"/>
        <v>0</v>
      </c>
      <c r="AH2411" s="80">
        <f t="shared" si="3112"/>
        <v>0</v>
      </c>
      <c r="AI2411" s="80">
        <f t="shared" si="3112"/>
        <v>0</v>
      </c>
      <c r="AJ2411" s="80">
        <f t="shared" si="3112"/>
        <v>0</v>
      </c>
      <c r="AK2411" s="80">
        <f t="shared" si="3112"/>
        <v>0</v>
      </c>
      <c r="AL2411" s="80">
        <f t="shared" si="3112"/>
        <v>0</v>
      </c>
      <c r="AM2411" s="80">
        <f t="shared" si="3112"/>
        <v>0</v>
      </c>
      <c r="AN2411" s="80">
        <f t="shared" si="3112"/>
        <v>0</v>
      </c>
      <c r="AO2411" s="80">
        <f t="shared" si="3112"/>
        <v>0</v>
      </c>
      <c r="AP2411" s="80">
        <f t="shared" si="3112"/>
        <v>0</v>
      </c>
      <c r="AQ2411" s="80">
        <f t="shared" si="3112"/>
        <v>0</v>
      </c>
      <c r="AR2411" s="80">
        <f t="shared" si="3112"/>
        <v>0</v>
      </c>
      <c r="AS2411" s="80">
        <f t="shared" si="3112"/>
        <v>0</v>
      </c>
      <c r="AT2411" s="80">
        <f t="shared" si="3112"/>
        <v>0</v>
      </c>
      <c r="AU2411" s="80">
        <f t="shared" si="3112"/>
        <v>0</v>
      </c>
      <c r="AV2411" s="80">
        <f t="shared" si="3112"/>
        <v>0</v>
      </c>
      <c r="AW2411" s="80">
        <f t="shared" si="3112"/>
        <v>0</v>
      </c>
      <c r="AX2411" s="80">
        <f t="shared" si="3112"/>
        <v>0</v>
      </c>
      <c r="AY2411" s="80">
        <f t="shared" si="3112"/>
        <v>0</v>
      </c>
      <c r="AZ2411" s="80">
        <f t="shared" si="3112"/>
        <v>0</v>
      </c>
      <c r="BA2411" s="80">
        <f t="shared" si="3112"/>
        <v>0</v>
      </c>
      <c r="BB2411" s="80">
        <f t="shared" si="3112"/>
        <v>0</v>
      </c>
      <c r="BC2411" s="80">
        <f t="shared" si="3112"/>
        <v>0</v>
      </c>
      <c r="BD2411" s="80">
        <f t="shared" si="3112"/>
        <v>0</v>
      </c>
      <c r="BE2411" s="80">
        <f t="shared" si="3112"/>
        <v>0</v>
      </c>
      <c r="BF2411" s="80">
        <f t="shared" si="3112"/>
        <v>0</v>
      </c>
      <c r="BG2411" s="80">
        <f t="shared" si="3112"/>
        <v>0</v>
      </c>
      <c r="BH2411" s="80">
        <f t="shared" si="3112"/>
        <v>0</v>
      </c>
      <c r="BI2411" s="80">
        <f t="shared" si="3112"/>
        <v>0</v>
      </c>
      <c r="BJ2411" s="80">
        <f t="shared" si="3112"/>
        <v>0</v>
      </c>
      <c r="BK2411" s="80">
        <f t="shared" si="3112"/>
        <v>0</v>
      </c>
      <c r="BL2411" s="80">
        <f t="shared" si="3112"/>
        <v>0</v>
      </c>
      <c r="BM2411" s="80">
        <f t="shared" si="3112"/>
        <v>0</v>
      </c>
      <c r="BN2411" s="80">
        <f t="shared" si="3112"/>
        <v>0</v>
      </c>
      <c r="BO2411" s="80">
        <f t="shared" si="3112"/>
        <v>0</v>
      </c>
      <c r="BP2411" s="80">
        <f t="shared" si="3112"/>
        <v>0</v>
      </c>
      <c r="BQ2411" s="80">
        <f t="shared" si="3112"/>
        <v>0</v>
      </c>
      <c r="BR2411" s="80">
        <f t="shared" si="3112"/>
        <v>0</v>
      </c>
      <c r="BS2411" s="80">
        <f t="shared" si="3112"/>
        <v>0</v>
      </c>
      <c r="BT2411" s="80">
        <f t="shared" si="3112"/>
        <v>0</v>
      </c>
      <c r="BU2411" s="80">
        <f t="shared" si="3112"/>
        <v>0</v>
      </c>
      <c r="BV2411" s="80">
        <f t="shared" si="3112"/>
        <v>0</v>
      </c>
      <c r="BW2411" s="80">
        <f t="shared" si="3112"/>
        <v>0</v>
      </c>
      <c r="BX2411" s="80">
        <f t="shared" si="3112"/>
        <v>0</v>
      </c>
      <c r="BY2411" s="80">
        <f t="shared" si="3112"/>
        <v>0</v>
      </c>
      <c r="BZ2411" s="80">
        <f t="shared" si="3112"/>
        <v>0</v>
      </c>
      <c r="CA2411" s="80">
        <f t="shared" si="3112"/>
        <v>0</v>
      </c>
      <c r="CB2411" s="80">
        <f t="shared" si="3112"/>
        <v>0</v>
      </c>
      <c r="CC2411" s="80">
        <f t="shared" si="3112"/>
        <v>0</v>
      </c>
      <c r="CD2411" s="80">
        <f t="shared" si="3112"/>
        <v>0</v>
      </c>
      <c r="CE2411" s="80">
        <f t="shared" si="3112"/>
        <v>0</v>
      </c>
      <c r="CF2411" s="80">
        <f t="shared" ref="CF2411:CL2411" si="3113">CE2409-CF2409</f>
        <v>0</v>
      </c>
      <c r="CG2411" s="80">
        <f t="shared" si="3113"/>
        <v>0</v>
      </c>
      <c r="CH2411" s="80">
        <f t="shared" si="3113"/>
        <v>0</v>
      </c>
      <c r="CI2411" s="80">
        <f t="shared" si="3113"/>
        <v>0</v>
      </c>
      <c r="CJ2411" s="80">
        <f t="shared" si="3113"/>
        <v>0</v>
      </c>
      <c r="CK2411" s="80">
        <f t="shared" si="3113"/>
        <v>0</v>
      </c>
      <c r="CL2411" s="80">
        <f t="shared" si="3113"/>
        <v>0</v>
      </c>
    </row>
    <row r="2412" spans="2:90" x14ac:dyDescent="0.4">
      <c r="B2412" s="122"/>
      <c r="D2412" t="s">
        <v>529</v>
      </c>
      <c r="E2412" s="8" t="str">
        <f t="shared" ref="E2412" si="3114">ROW()&amp;" "&amp;D2412</f>
        <v>2412 FCCA-F</v>
      </c>
      <c r="I2412" s="74"/>
      <c r="J2412" s="74"/>
      <c r="K2412" s="53"/>
      <c r="L2412" s="53"/>
      <c r="M2412" s="53"/>
      <c r="N2412" s="53"/>
      <c r="O2412" s="53"/>
      <c r="P2412" s="53"/>
      <c r="R2412" s="24"/>
      <c r="S2412" s="80"/>
      <c r="T2412" s="80"/>
      <c r="U2412" s="80"/>
      <c r="V2412" s="80"/>
      <c r="W2412" s="80"/>
      <c r="X2412" s="80"/>
      <c r="Y2412" s="80"/>
      <c r="Z2412" s="80"/>
      <c r="AA2412" s="80"/>
      <c r="AB2412" s="80"/>
      <c r="AC2412" s="80"/>
      <c r="AD2412" s="80"/>
      <c r="AE2412" s="80"/>
      <c r="AF2412" s="80"/>
      <c r="AG2412" s="80"/>
      <c r="AH2412" s="80"/>
      <c r="AI2412" s="80"/>
      <c r="AJ2412" s="80"/>
      <c r="AK2412" s="80"/>
      <c r="AL2412" s="80"/>
      <c r="AM2412" s="80"/>
      <c r="AN2412" s="80"/>
      <c r="AO2412" s="80"/>
      <c r="AP2412" s="80"/>
      <c r="AQ2412" s="80"/>
      <c r="AR2412" s="80"/>
      <c r="AS2412" s="80"/>
      <c r="AT2412" s="80"/>
      <c r="AU2412" s="80"/>
      <c r="AV2412" s="80"/>
      <c r="AW2412" s="80"/>
      <c r="AX2412" s="80"/>
      <c r="AY2412" s="80"/>
      <c r="AZ2412" s="80"/>
      <c r="BA2412" s="80"/>
      <c r="BB2412" s="80"/>
      <c r="BC2412" s="80"/>
      <c r="BD2412" s="80"/>
      <c r="BE2412" s="80"/>
      <c r="BF2412" s="80"/>
      <c r="BG2412" s="80"/>
      <c r="BH2412" s="80"/>
      <c r="BI2412" s="80"/>
      <c r="BJ2412" s="80"/>
      <c r="BK2412" s="80"/>
      <c r="BL2412" s="80"/>
      <c r="BM2412" s="80"/>
      <c r="BN2412" s="80"/>
      <c r="BO2412" s="80"/>
      <c r="BP2412" s="80"/>
      <c r="BQ2412" s="80"/>
      <c r="BR2412" s="80"/>
      <c r="BS2412" s="80"/>
      <c r="BT2412" s="80"/>
      <c r="BU2412" s="80"/>
      <c r="BV2412" s="80"/>
      <c r="BW2412" s="80"/>
      <c r="BX2412" s="80"/>
      <c r="BY2412" s="80"/>
      <c r="BZ2412" s="80"/>
      <c r="CA2412" s="80"/>
      <c r="CB2412" s="80"/>
      <c r="CC2412" s="80"/>
      <c r="CD2412" s="80"/>
      <c r="CE2412" s="80"/>
      <c r="CF2412" s="80"/>
      <c r="CG2412" s="80"/>
      <c r="CH2412" s="80"/>
      <c r="CI2412" s="80"/>
      <c r="CJ2412" s="80"/>
      <c r="CK2412" s="80"/>
      <c r="CL2412" s="80"/>
    </row>
    <row r="2413" spans="2:90" x14ac:dyDescent="0.4">
      <c r="B2413" s="132" t="str">
        <f>B2400</f>
        <v>(Primary label)</v>
      </c>
      <c r="D2413" t="s">
        <v>529</v>
      </c>
      <c r="E2413" s="8" t="str">
        <f t="shared" si="3107"/>
        <v>2413 FCCA-F</v>
      </c>
      <c r="G2413" t="s">
        <v>332</v>
      </c>
      <c r="H2413" s="27"/>
      <c r="I2413" s="78"/>
      <c r="J2413" s="78"/>
      <c r="K2413" s="33"/>
      <c r="L2413" s="33"/>
      <c r="M2413" s="33"/>
      <c r="N2413" s="33"/>
      <c r="O2413" s="33"/>
      <c r="P2413" s="33"/>
      <c r="R2413" s="33"/>
      <c r="S2413" s="77"/>
      <c r="T2413" s="77"/>
      <c r="U2413" s="77"/>
      <c r="V2413" s="77"/>
      <c r="W2413" s="77"/>
      <c r="X2413" s="77"/>
      <c r="Y2413" s="77"/>
      <c r="Z2413" s="77"/>
      <c r="AA2413" s="77"/>
      <c r="AB2413" s="77"/>
      <c r="AC2413" s="77"/>
      <c r="AD2413" s="77"/>
      <c r="AE2413" s="77"/>
      <c r="AF2413" s="77"/>
      <c r="AG2413" s="77"/>
      <c r="AH2413" s="77"/>
      <c r="AI2413" s="77"/>
      <c r="AJ2413" s="77"/>
      <c r="AK2413" s="77"/>
      <c r="AL2413" s="77"/>
      <c r="AM2413" s="77"/>
      <c r="AN2413" s="77"/>
      <c r="AO2413" s="77"/>
      <c r="AP2413" s="77"/>
      <c r="AQ2413" s="77"/>
      <c r="AR2413" s="77"/>
      <c r="AS2413" s="77"/>
      <c r="AT2413" s="77"/>
      <c r="AU2413" s="77"/>
      <c r="AV2413" s="77"/>
      <c r="AW2413" s="77"/>
      <c r="AX2413" s="77"/>
      <c r="AY2413" s="77"/>
      <c r="AZ2413" s="77"/>
      <c r="BA2413" s="77"/>
      <c r="BB2413" s="77"/>
      <c r="BC2413" s="77"/>
      <c r="BD2413" s="77"/>
      <c r="BE2413" s="77"/>
      <c r="BF2413" s="77"/>
      <c r="BG2413" s="77"/>
      <c r="BH2413" s="77"/>
      <c r="BI2413" s="77"/>
      <c r="BJ2413" s="77"/>
      <c r="BK2413" s="77"/>
      <c r="BL2413" s="77"/>
      <c r="BM2413" s="77"/>
      <c r="BN2413" s="77"/>
      <c r="BO2413" s="77"/>
      <c r="BP2413" s="77"/>
      <c r="BQ2413" s="77"/>
      <c r="BR2413" s="77"/>
      <c r="BS2413" s="77"/>
      <c r="BT2413" s="77"/>
      <c r="BU2413" s="77"/>
      <c r="BV2413" s="77"/>
      <c r="BW2413" s="77"/>
      <c r="BX2413" s="77"/>
      <c r="BY2413" s="77"/>
      <c r="BZ2413" s="77"/>
      <c r="CA2413" s="77"/>
      <c r="CB2413" s="77"/>
      <c r="CC2413" s="77"/>
      <c r="CD2413" s="77"/>
      <c r="CE2413" s="77"/>
      <c r="CF2413" s="77"/>
      <c r="CG2413" s="77"/>
      <c r="CH2413" s="77"/>
      <c r="CI2413" s="77"/>
      <c r="CJ2413" s="77"/>
      <c r="CK2413" s="77"/>
      <c r="CL2413" s="77"/>
    </row>
    <row r="2414" spans="2:90" x14ac:dyDescent="0.4">
      <c r="B2414" s="132" t="str">
        <f>B2401</f>
        <v>primary unit</v>
      </c>
      <c r="D2414" t="s">
        <v>529</v>
      </c>
      <c r="E2414" s="8" t="str">
        <f t="shared" si="3107"/>
        <v>2414 FCCA-F</v>
      </c>
      <c r="G2414" t="s">
        <v>332</v>
      </c>
      <c r="H2414" s="27"/>
      <c r="I2414" s="78"/>
      <c r="J2414" s="78"/>
      <c r="K2414" s="33"/>
      <c r="L2414" s="33"/>
      <c r="M2414" s="33"/>
      <c r="N2414" s="33"/>
      <c r="O2414" s="33"/>
      <c r="P2414" s="33"/>
      <c r="R2414" s="33"/>
      <c r="S2414" s="77"/>
      <c r="T2414" s="77"/>
      <c r="U2414" s="77"/>
      <c r="V2414" s="77"/>
      <c r="W2414" s="77"/>
      <c r="X2414" s="77"/>
      <c r="Y2414" s="77"/>
      <c r="Z2414" s="77"/>
      <c r="AA2414" s="77"/>
      <c r="AB2414" s="77"/>
      <c r="AC2414" s="77"/>
      <c r="AD2414" s="77"/>
      <c r="AE2414" s="77"/>
      <c r="AF2414" s="77"/>
      <c r="AG2414" s="77"/>
      <c r="AH2414" s="77"/>
      <c r="AI2414" s="77"/>
      <c r="AJ2414" s="77"/>
      <c r="AK2414" s="77"/>
      <c r="AL2414" s="77"/>
      <c r="AM2414" s="77"/>
      <c r="AN2414" s="77"/>
      <c r="AO2414" s="77"/>
      <c r="AP2414" s="77"/>
      <c r="AQ2414" s="77"/>
      <c r="AR2414" s="77"/>
      <c r="AS2414" s="77"/>
      <c r="AT2414" s="77"/>
      <c r="AU2414" s="77"/>
      <c r="AV2414" s="77"/>
      <c r="AW2414" s="77"/>
      <c r="AX2414" s="77"/>
      <c r="AY2414" s="77"/>
      <c r="AZ2414" s="77"/>
      <c r="BA2414" s="77"/>
      <c r="BB2414" s="77"/>
      <c r="BC2414" s="77"/>
      <c r="BD2414" s="77"/>
      <c r="BE2414" s="77"/>
      <c r="BF2414" s="77"/>
      <c r="BG2414" s="77"/>
      <c r="BH2414" s="77"/>
      <c r="BI2414" s="77"/>
      <c r="BJ2414" s="77"/>
      <c r="BK2414" s="77"/>
      <c r="BL2414" s="77"/>
      <c r="BM2414" s="77"/>
      <c r="BN2414" s="77"/>
      <c r="BO2414" s="77"/>
      <c r="BP2414" s="77"/>
      <c r="BQ2414" s="77"/>
      <c r="BR2414" s="77"/>
      <c r="BS2414" s="77"/>
      <c r="BT2414" s="77"/>
      <c r="BU2414" s="77"/>
      <c r="BV2414" s="77"/>
      <c r="BW2414" s="77"/>
      <c r="BX2414" s="77"/>
      <c r="BY2414" s="77"/>
      <c r="BZ2414" s="77"/>
      <c r="CA2414" s="77"/>
      <c r="CB2414" s="77"/>
      <c r="CC2414" s="77"/>
      <c r="CD2414" s="77"/>
      <c r="CE2414" s="77"/>
      <c r="CF2414" s="77"/>
      <c r="CG2414" s="77"/>
      <c r="CH2414" s="77"/>
      <c r="CI2414" s="77"/>
      <c r="CJ2414" s="77"/>
      <c r="CK2414" s="77"/>
      <c r="CL2414" s="77"/>
    </row>
    <row r="2415" spans="2:90" x14ac:dyDescent="0.4">
      <c r="B2415" s="132" t="str">
        <f>B2402</f>
        <v>Primary revenue driver</v>
      </c>
      <c r="D2415" t="s">
        <v>529</v>
      </c>
      <c r="E2415" s="8" t="str">
        <f t="shared" si="3107"/>
        <v>2415 FCCA-F</v>
      </c>
      <c r="G2415" t="s">
        <v>332</v>
      </c>
      <c r="K2415" s="53"/>
      <c r="L2415" s="53"/>
      <c r="M2415" s="53"/>
      <c r="N2415" s="53"/>
      <c r="O2415" s="53"/>
      <c r="P2415" s="53"/>
      <c r="R2415" s="24"/>
      <c r="S2415" s="175" t="str">
        <f t="shared" ref="S2415" si="3115">S2402</f>
        <v>S$12</v>
      </c>
      <c r="T2415" s="175" t="str">
        <f t="shared" ref="T2415:AX2415" si="3116">T2402</f>
        <v>T$12</v>
      </c>
      <c r="U2415" s="175" t="str">
        <f t="shared" si="3116"/>
        <v>U$12</v>
      </c>
      <c r="V2415" s="175" t="str">
        <f t="shared" si="3116"/>
        <v>V$12</v>
      </c>
      <c r="W2415" s="175" t="str">
        <f t="shared" si="3116"/>
        <v>W$12</v>
      </c>
      <c r="X2415" s="175" t="str">
        <f t="shared" si="3116"/>
        <v>X$12</v>
      </c>
      <c r="Y2415" s="175" t="str">
        <f t="shared" si="3116"/>
        <v>Y$12</v>
      </c>
      <c r="Z2415" s="175" t="str">
        <f t="shared" si="3116"/>
        <v>Z$12</v>
      </c>
      <c r="AA2415" s="175" t="str">
        <f t="shared" si="3116"/>
        <v>AA$12</v>
      </c>
      <c r="AB2415" s="175" t="str">
        <f t="shared" si="3116"/>
        <v>AB$12</v>
      </c>
      <c r="AC2415" s="175" t="str">
        <f t="shared" si="3116"/>
        <v>AC$12</v>
      </c>
      <c r="AD2415" s="175" t="str">
        <f t="shared" si="3116"/>
        <v>AD$12</v>
      </c>
      <c r="AE2415" s="175" t="str">
        <f t="shared" si="3116"/>
        <v>AE$12</v>
      </c>
      <c r="AF2415" s="175" t="str">
        <f t="shared" si="3116"/>
        <v>AF$12</v>
      </c>
      <c r="AG2415" s="175" t="str">
        <f t="shared" si="3116"/>
        <v>AG$12</v>
      </c>
      <c r="AH2415" s="175" t="str">
        <f t="shared" si="3116"/>
        <v>AH$12</v>
      </c>
      <c r="AI2415" s="175" t="str">
        <f t="shared" si="3116"/>
        <v>AI$12</v>
      </c>
      <c r="AJ2415" s="175" t="str">
        <f t="shared" si="3116"/>
        <v>AJ$12</v>
      </c>
      <c r="AK2415" s="175" t="str">
        <f t="shared" si="3116"/>
        <v>AK$12</v>
      </c>
      <c r="AL2415" s="175" t="str">
        <f t="shared" si="3116"/>
        <v>AL$12</v>
      </c>
      <c r="AM2415" s="175" t="str">
        <f t="shared" si="3116"/>
        <v>AM$12</v>
      </c>
      <c r="AN2415" s="175" t="str">
        <f t="shared" si="3116"/>
        <v>AN$12</v>
      </c>
      <c r="AO2415" s="175" t="str">
        <f t="shared" si="3116"/>
        <v>AO$12</v>
      </c>
      <c r="AP2415" s="175" t="str">
        <f t="shared" si="3116"/>
        <v>AP$12</v>
      </c>
      <c r="AQ2415" s="175" t="str">
        <f t="shared" si="3116"/>
        <v>AQ$12</v>
      </c>
      <c r="AR2415" s="175" t="str">
        <f t="shared" si="3116"/>
        <v>AR$12</v>
      </c>
      <c r="AS2415" s="175" t="str">
        <f t="shared" si="3116"/>
        <v>AS$12</v>
      </c>
      <c r="AT2415" s="175" t="str">
        <f t="shared" si="3116"/>
        <v>AT$12</v>
      </c>
      <c r="AU2415" s="175" t="str">
        <f t="shared" si="3116"/>
        <v>AU$12</v>
      </c>
      <c r="AV2415" s="175" t="str">
        <f t="shared" si="3116"/>
        <v>AV$12</v>
      </c>
      <c r="AW2415" s="175" t="str">
        <f t="shared" si="3116"/>
        <v>AW$12</v>
      </c>
      <c r="AX2415" s="175" t="str">
        <f t="shared" si="3116"/>
        <v>AX$12</v>
      </c>
      <c r="AY2415" s="175" t="str">
        <f t="shared" ref="AY2415:CD2415" si="3117">AY2402</f>
        <v>AY$12</v>
      </c>
      <c r="AZ2415" s="175" t="str">
        <f t="shared" si="3117"/>
        <v>AZ$12</v>
      </c>
      <c r="BA2415" s="175" t="str">
        <f t="shared" si="3117"/>
        <v>BA$12</v>
      </c>
      <c r="BB2415" s="175" t="str">
        <f t="shared" si="3117"/>
        <v>BB$12</v>
      </c>
      <c r="BC2415" s="175" t="str">
        <f t="shared" si="3117"/>
        <v>BC$12</v>
      </c>
      <c r="BD2415" s="175" t="str">
        <f t="shared" si="3117"/>
        <v>BD$12</v>
      </c>
      <c r="BE2415" s="175" t="str">
        <f t="shared" si="3117"/>
        <v>BE$12</v>
      </c>
      <c r="BF2415" s="175" t="str">
        <f t="shared" si="3117"/>
        <v>BF$12</v>
      </c>
      <c r="BG2415" s="175" t="str">
        <f t="shared" si="3117"/>
        <v>BG$12</v>
      </c>
      <c r="BH2415" s="175" t="str">
        <f t="shared" si="3117"/>
        <v>BH$12</v>
      </c>
      <c r="BI2415" s="175" t="str">
        <f t="shared" si="3117"/>
        <v>BI$12</v>
      </c>
      <c r="BJ2415" s="175" t="str">
        <f t="shared" si="3117"/>
        <v>BJ$12</v>
      </c>
      <c r="BK2415" s="175" t="str">
        <f t="shared" si="3117"/>
        <v>BK$12</v>
      </c>
      <c r="BL2415" s="175" t="str">
        <f t="shared" si="3117"/>
        <v>BL$12</v>
      </c>
      <c r="BM2415" s="175" t="str">
        <f t="shared" si="3117"/>
        <v>BM$12</v>
      </c>
      <c r="BN2415" s="175" t="str">
        <f t="shared" si="3117"/>
        <v>BN$12</v>
      </c>
      <c r="BO2415" s="175" t="str">
        <f t="shared" si="3117"/>
        <v>BO$12</v>
      </c>
      <c r="BP2415" s="175" t="str">
        <f t="shared" si="3117"/>
        <v>BP$12</v>
      </c>
      <c r="BQ2415" s="175" t="str">
        <f t="shared" si="3117"/>
        <v>BQ$12</v>
      </c>
      <c r="BR2415" s="175" t="str">
        <f t="shared" si="3117"/>
        <v>BR$12</v>
      </c>
      <c r="BS2415" s="175" t="str">
        <f t="shared" si="3117"/>
        <v>BS$12</v>
      </c>
      <c r="BT2415" s="175" t="str">
        <f t="shared" si="3117"/>
        <v>BT$12</v>
      </c>
      <c r="BU2415" s="175" t="str">
        <f t="shared" si="3117"/>
        <v>BU$12</v>
      </c>
      <c r="BV2415" s="175" t="str">
        <f t="shared" si="3117"/>
        <v>BV$12</v>
      </c>
      <c r="BW2415" s="175" t="str">
        <f t="shared" si="3117"/>
        <v>BW$12</v>
      </c>
      <c r="BX2415" s="175" t="str">
        <f t="shared" si="3117"/>
        <v>BX$12</v>
      </c>
      <c r="BY2415" s="175" t="str">
        <f t="shared" si="3117"/>
        <v>BY$12</v>
      </c>
      <c r="BZ2415" s="175" t="str">
        <f t="shared" si="3117"/>
        <v>BZ$12</v>
      </c>
      <c r="CA2415" s="175" t="str">
        <f t="shared" si="3117"/>
        <v>CA$12</v>
      </c>
      <c r="CB2415" s="175" t="str">
        <f t="shared" si="3117"/>
        <v>CB$12</v>
      </c>
      <c r="CC2415" s="175" t="str">
        <f t="shared" si="3117"/>
        <v>CC$12</v>
      </c>
      <c r="CD2415" s="175" t="str">
        <f t="shared" si="3117"/>
        <v>CD$12</v>
      </c>
      <c r="CE2415" s="175" t="str">
        <f t="shared" ref="CE2415:CK2415" si="3118">CE2402</f>
        <v>CE$12</v>
      </c>
      <c r="CF2415" s="175" t="str">
        <f t="shared" si="3118"/>
        <v>CF$12</v>
      </c>
      <c r="CG2415" s="175" t="str">
        <f t="shared" si="3118"/>
        <v>CG$12</v>
      </c>
      <c r="CH2415" s="175" t="str">
        <f t="shared" si="3118"/>
        <v>CH$12</v>
      </c>
      <c r="CI2415" s="175" t="str">
        <f t="shared" si="3118"/>
        <v>CI$12</v>
      </c>
      <c r="CJ2415" s="175" t="str">
        <f t="shared" si="3118"/>
        <v>CJ$12</v>
      </c>
      <c r="CK2415" s="175" t="str">
        <f t="shared" si="3118"/>
        <v>CK$12</v>
      </c>
      <c r="CL2415" s="175" t="str">
        <f t="shared" ref="CL2415" si="3119">CL2402</f>
        <v>CL$12</v>
      </c>
    </row>
    <row r="2416" spans="2:90" x14ac:dyDescent="0.4">
      <c r="B2416" s="132" t="str">
        <f>B2403</f>
        <v>Primary volume driver</v>
      </c>
      <c r="D2416" t="s">
        <v>529</v>
      </c>
      <c r="E2416" s="8" t="str">
        <f t="shared" si="3107"/>
        <v>2416 FCCA-F</v>
      </c>
      <c r="G2416" t="s">
        <v>332</v>
      </c>
      <c r="H2416" s="12"/>
      <c r="I2416" s="60"/>
      <c r="J2416" s="60"/>
      <c r="K2416" s="15"/>
      <c r="L2416" s="15"/>
      <c r="M2416" s="15"/>
      <c r="N2416" s="15"/>
      <c r="O2416" s="15"/>
      <c r="P2416" s="15"/>
      <c r="R2416" s="15"/>
      <c r="S2416" s="175" t="str">
        <f t="shared" ref="S2416" si="3120">S2403</f>
        <v>S$13</v>
      </c>
      <c r="T2416" s="175" t="str">
        <f t="shared" ref="T2416:AX2416" si="3121">T2403</f>
        <v>T$13</v>
      </c>
      <c r="U2416" s="175" t="str">
        <f t="shared" si="3121"/>
        <v>U$13</v>
      </c>
      <c r="V2416" s="175" t="str">
        <f t="shared" si="3121"/>
        <v>V$13</v>
      </c>
      <c r="W2416" s="175" t="str">
        <f t="shared" si="3121"/>
        <v>W$13</v>
      </c>
      <c r="X2416" s="175" t="str">
        <f t="shared" si="3121"/>
        <v>X$13</v>
      </c>
      <c r="Y2416" s="175" t="str">
        <f t="shared" si="3121"/>
        <v>Y$13</v>
      </c>
      <c r="Z2416" s="175" t="str">
        <f t="shared" si="3121"/>
        <v>Z$13</v>
      </c>
      <c r="AA2416" s="175" t="str">
        <f t="shared" si="3121"/>
        <v>AA$13</v>
      </c>
      <c r="AB2416" s="175" t="str">
        <f t="shared" si="3121"/>
        <v>AB$13</v>
      </c>
      <c r="AC2416" s="175" t="str">
        <f t="shared" si="3121"/>
        <v>AC$13</v>
      </c>
      <c r="AD2416" s="175" t="str">
        <f t="shared" si="3121"/>
        <v>AD$13</v>
      </c>
      <c r="AE2416" s="175" t="str">
        <f t="shared" si="3121"/>
        <v>AE$13</v>
      </c>
      <c r="AF2416" s="175" t="str">
        <f t="shared" si="3121"/>
        <v>AF$13</v>
      </c>
      <c r="AG2416" s="175" t="str">
        <f t="shared" si="3121"/>
        <v>AG$13</v>
      </c>
      <c r="AH2416" s="175" t="str">
        <f t="shared" si="3121"/>
        <v>AH$13</v>
      </c>
      <c r="AI2416" s="175" t="str">
        <f t="shared" si="3121"/>
        <v>AI$13</v>
      </c>
      <c r="AJ2416" s="175" t="str">
        <f t="shared" si="3121"/>
        <v>AJ$13</v>
      </c>
      <c r="AK2416" s="175" t="str">
        <f t="shared" si="3121"/>
        <v>AK$13</v>
      </c>
      <c r="AL2416" s="175" t="str">
        <f t="shared" si="3121"/>
        <v>AL$13</v>
      </c>
      <c r="AM2416" s="175" t="str">
        <f t="shared" si="3121"/>
        <v>AM$13</v>
      </c>
      <c r="AN2416" s="175" t="str">
        <f t="shared" si="3121"/>
        <v>AN$13</v>
      </c>
      <c r="AO2416" s="175" t="str">
        <f t="shared" si="3121"/>
        <v>AO$13</v>
      </c>
      <c r="AP2416" s="175" t="str">
        <f t="shared" si="3121"/>
        <v>AP$13</v>
      </c>
      <c r="AQ2416" s="175" t="str">
        <f t="shared" si="3121"/>
        <v>AQ$13</v>
      </c>
      <c r="AR2416" s="175" t="str">
        <f t="shared" si="3121"/>
        <v>AR$13</v>
      </c>
      <c r="AS2416" s="175" t="str">
        <f t="shared" si="3121"/>
        <v>AS$13</v>
      </c>
      <c r="AT2416" s="175" t="str">
        <f t="shared" si="3121"/>
        <v>AT$13</v>
      </c>
      <c r="AU2416" s="175" t="str">
        <f t="shared" si="3121"/>
        <v>AU$13</v>
      </c>
      <c r="AV2416" s="175" t="str">
        <f t="shared" si="3121"/>
        <v>AV$13</v>
      </c>
      <c r="AW2416" s="175" t="str">
        <f t="shared" si="3121"/>
        <v>AW$13</v>
      </c>
      <c r="AX2416" s="175" t="str">
        <f t="shared" si="3121"/>
        <v>AX$13</v>
      </c>
      <c r="AY2416" s="175" t="str">
        <f t="shared" ref="AY2416:CD2416" si="3122">AY2403</f>
        <v>AY$13</v>
      </c>
      <c r="AZ2416" s="175" t="str">
        <f t="shared" si="3122"/>
        <v>AZ$13</v>
      </c>
      <c r="BA2416" s="175" t="str">
        <f t="shared" si="3122"/>
        <v>BA$13</v>
      </c>
      <c r="BB2416" s="175" t="str">
        <f t="shared" si="3122"/>
        <v>BB$13</v>
      </c>
      <c r="BC2416" s="175" t="str">
        <f t="shared" si="3122"/>
        <v>BC$13</v>
      </c>
      <c r="BD2416" s="175" t="str">
        <f t="shared" si="3122"/>
        <v>BD$13</v>
      </c>
      <c r="BE2416" s="175" t="str">
        <f t="shared" si="3122"/>
        <v>BE$13</v>
      </c>
      <c r="BF2416" s="175" t="str">
        <f t="shared" si="3122"/>
        <v>BF$13</v>
      </c>
      <c r="BG2416" s="175" t="str">
        <f t="shared" si="3122"/>
        <v>BG$13</v>
      </c>
      <c r="BH2416" s="175" t="str">
        <f t="shared" si="3122"/>
        <v>BH$13</v>
      </c>
      <c r="BI2416" s="175" t="str">
        <f t="shared" si="3122"/>
        <v>BI$13</v>
      </c>
      <c r="BJ2416" s="175" t="str">
        <f t="shared" si="3122"/>
        <v>BJ$13</v>
      </c>
      <c r="BK2416" s="175" t="str">
        <f t="shared" si="3122"/>
        <v>BK$13</v>
      </c>
      <c r="BL2416" s="175" t="str">
        <f t="shared" si="3122"/>
        <v>BL$13</v>
      </c>
      <c r="BM2416" s="175" t="str">
        <f t="shared" si="3122"/>
        <v>BM$13</v>
      </c>
      <c r="BN2416" s="175" t="str">
        <f t="shared" si="3122"/>
        <v>BN$13</v>
      </c>
      <c r="BO2416" s="175" t="str">
        <f t="shared" si="3122"/>
        <v>BO$13</v>
      </c>
      <c r="BP2416" s="175" t="str">
        <f t="shared" si="3122"/>
        <v>BP$13</v>
      </c>
      <c r="BQ2416" s="175" t="str">
        <f t="shared" si="3122"/>
        <v>BQ$13</v>
      </c>
      <c r="BR2416" s="175" t="str">
        <f t="shared" si="3122"/>
        <v>BR$13</v>
      </c>
      <c r="BS2416" s="175" t="str">
        <f t="shared" si="3122"/>
        <v>BS$13</v>
      </c>
      <c r="BT2416" s="175" t="str">
        <f t="shared" si="3122"/>
        <v>BT$13</v>
      </c>
      <c r="BU2416" s="175" t="str">
        <f t="shared" si="3122"/>
        <v>BU$13</v>
      </c>
      <c r="BV2416" s="175" t="str">
        <f t="shared" si="3122"/>
        <v>BV$13</v>
      </c>
      <c r="BW2416" s="175" t="str">
        <f t="shared" si="3122"/>
        <v>BW$13</v>
      </c>
      <c r="BX2416" s="175" t="str">
        <f t="shared" si="3122"/>
        <v>BX$13</v>
      </c>
      <c r="BY2416" s="175" t="str">
        <f t="shared" si="3122"/>
        <v>BY$13</v>
      </c>
      <c r="BZ2416" s="175" t="str">
        <f t="shared" si="3122"/>
        <v>BZ$13</v>
      </c>
      <c r="CA2416" s="175" t="str">
        <f t="shared" si="3122"/>
        <v>CA$13</v>
      </c>
      <c r="CB2416" s="175" t="str">
        <f t="shared" si="3122"/>
        <v>CB$13</v>
      </c>
      <c r="CC2416" s="175" t="str">
        <f t="shared" si="3122"/>
        <v>CC$13</v>
      </c>
      <c r="CD2416" s="175" t="str">
        <f t="shared" si="3122"/>
        <v>CD$13</v>
      </c>
      <c r="CE2416" s="175" t="str">
        <f t="shared" ref="CE2416:CK2416" si="3123">CE2403</f>
        <v>CE$13</v>
      </c>
      <c r="CF2416" s="175" t="str">
        <f t="shared" si="3123"/>
        <v>CF$13</v>
      </c>
      <c r="CG2416" s="175" t="str">
        <f t="shared" si="3123"/>
        <v>CG$13</v>
      </c>
      <c r="CH2416" s="175" t="str">
        <f t="shared" si="3123"/>
        <v>CH$13</v>
      </c>
      <c r="CI2416" s="175" t="str">
        <f t="shared" si="3123"/>
        <v>CI$13</v>
      </c>
      <c r="CJ2416" s="175" t="str">
        <f t="shared" si="3123"/>
        <v>CJ$13</v>
      </c>
      <c r="CK2416" s="175" t="str">
        <f t="shared" si="3123"/>
        <v>CK$13</v>
      </c>
      <c r="CL2416" s="175" t="str">
        <f t="shared" ref="CL2416" si="3124">CL2403</f>
        <v>CL$13</v>
      </c>
    </row>
    <row r="2417" spans="2:90" x14ac:dyDescent="0.4">
      <c r="B2417" s="187" t="str">
        <f>B2408</f>
        <v>Fixed constant current asset:</v>
      </c>
      <c r="D2417" t="s">
        <v>529</v>
      </c>
      <c r="E2417" s="8" t="str">
        <f t="shared" si="3107"/>
        <v>2417 FCCA-F</v>
      </c>
      <c r="G2417" t="s">
        <v>332</v>
      </c>
      <c r="H2417" s="12"/>
      <c r="I2417" s="60"/>
      <c r="J2417" s="60"/>
      <c r="K2417" s="15"/>
      <c r="L2417" s="15"/>
      <c r="M2417" s="15"/>
      <c r="N2417" s="15"/>
      <c r="O2417" s="15"/>
      <c r="P2417" s="15"/>
      <c r="R2417" s="15"/>
      <c r="S2417" s="175">
        <f t="shared" ref="S2417" si="3125">S2404</f>
        <v>0</v>
      </c>
      <c r="T2417" s="175">
        <f t="shared" ref="T2417:AX2417" si="3126">T2404</f>
        <v>0</v>
      </c>
      <c r="U2417" s="175">
        <f t="shared" si="3126"/>
        <v>0</v>
      </c>
      <c r="V2417" s="175">
        <f t="shared" si="3126"/>
        <v>0</v>
      </c>
      <c r="W2417" s="175">
        <f t="shared" si="3126"/>
        <v>0</v>
      </c>
      <c r="X2417" s="175">
        <f t="shared" si="3126"/>
        <v>0</v>
      </c>
      <c r="Y2417" s="175">
        <f t="shared" si="3126"/>
        <v>0</v>
      </c>
      <c r="Z2417" s="175">
        <f t="shared" si="3126"/>
        <v>0</v>
      </c>
      <c r="AA2417" s="175">
        <f t="shared" si="3126"/>
        <v>0</v>
      </c>
      <c r="AB2417" s="175">
        <f t="shared" si="3126"/>
        <v>0</v>
      </c>
      <c r="AC2417" s="175">
        <f t="shared" si="3126"/>
        <v>0</v>
      </c>
      <c r="AD2417" s="175">
        <f t="shared" si="3126"/>
        <v>0</v>
      </c>
      <c r="AE2417" s="175">
        <f t="shared" si="3126"/>
        <v>0</v>
      </c>
      <c r="AF2417" s="175">
        <f t="shared" si="3126"/>
        <v>0</v>
      </c>
      <c r="AG2417" s="175">
        <f t="shared" si="3126"/>
        <v>0</v>
      </c>
      <c r="AH2417" s="175">
        <f t="shared" si="3126"/>
        <v>0</v>
      </c>
      <c r="AI2417" s="175">
        <f t="shared" si="3126"/>
        <v>0</v>
      </c>
      <c r="AJ2417" s="175">
        <f t="shared" si="3126"/>
        <v>0</v>
      </c>
      <c r="AK2417" s="175">
        <f t="shared" si="3126"/>
        <v>0</v>
      </c>
      <c r="AL2417" s="175">
        <f t="shared" si="3126"/>
        <v>0</v>
      </c>
      <c r="AM2417" s="175">
        <f t="shared" si="3126"/>
        <v>0</v>
      </c>
      <c r="AN2417" s="175">
        <f t="shared" si="3126"/>
        <v>0</v>
      </c>
      <c r="AO2417" s="175">
        <f t="shared" si="3126"/>
        <v>0</v>
      </c>
      <c r="AP2417" s="175">
        <f t="shared" si="3126"/>
        <v>0</v>
      </c>
      <c r="AQ2417" s="175">
        <f t="shared" si="3126"/>
        <v>0</v>
      </c>
      <c r="AR2417" s="175">
        <f t="shared" si="3126"/>
        <v>0</v>
      </c>
      <c r="AS2417" s="175">
        <f t="shared" si="3126"/>
        <v>0</v>
      </c>
      <c r="AT2417" s="175">
        <f t="shared" si="3126"/>
        <v>0</v>
      </c>
      <c r="AU2417" s="175">
        <f t="shared" si="3126"/>
        <v>0</v>
      </c>
      <c r="AV2417" s="175">
        <f t="shared" si="3126"/>
        <v>0</v>
      </c>
      <c r="AW2417" s="175">
        <f t="shared" si="3126"/>
        <v>0</v>
      </c>
      <c r="AX2417" s="175">
        <f t="shared" si="3126"/>
        <v>0</v>
      </c>
      <c r="AY2417" s="175">
        <f t="shared" ref="AY2417:CD2417" si="3127">AY2404</f>
        <v>0</v>
      </c>
      <c r="AZ2417" s="175">
        <f t="shared" si="3127"/>
        <v>0</v>
      </c>
      <c r="BA2417" s="175">
        <f t="shared" si="3127"/>
        <v>0</v>
      </c>
      <c r="BB2417" s="175">
        <f t="shared" si="3127"/>
        <v>0</v>
      </c>
      <c r="BC2417" s="175">
        <f t="shared" si="3127"/>
        <v>0</v>
      </c>
      <c r="BD2417" s="175">
        <f t="shared" si="3127"/>
        <v>0</v>
      </c>
      <c r="BE2417" s="175">
        <f t="shared" si="3127"/>
        <v>0</v>
      </c>
      <c r="BF2417" s="175">
        <f t="shared" si="3127"/>
        <v>0</v>
      </c>
      <c r="BG2417" s="175">
        <f t="shared" si="3127"/>
        <v>0</v>
      </c>
      <c r="BH2417" s="175">
        <f t="shared" si="3127"/>
        <v>0</v>
      </c>
      <c r="BI2417" s="175">
        <f t="shared" si="3127"/>
        <v>0</v>
      </c>
      <c r="BJ2417" s="175">
        <f t="shared" si="3127"/>
        <v>0</v>
      </c>
      <c r="BK2417" s="175">
        <f t="shared" si="3127"/>
        <v>0</v>
      </c>
      <c r="BL2417" s="175">
        <f t="shared" si="3127"/>
        <v>0</v>
      </c>
      <c r="BM2417" s="175">
        <f t="shared" si="3127"/>
        <v>0</v>
      </c>
      <c r="BN2417" s="175">
        <f t="shared" si="3127"/>
        <v>0</v>
      </c>
      <c r="BO2417" s="175">
        <f t="shared" si="3127"/>
        <v>0</v>
      </c>
      <c r="BP2417" s="175">
        <f t="shared" si="3127"/>
        <v>0</v>
      </c>
      <c r="BQ2417" s="175">
        <f t="shared" si="3127"/>
        <v>0</v>
      </c>
      <c r="BR2417" s="175">
        <f t="shared" si="3127"/>
        <v>0</v>
      </c>
      <c r="BS2417" s="175">
        <f t="shared" si="3127"/>
        <v>0</v>
      </c>
      <c r="BT2417" s="175">
        <f t="shared" si="3127"/>
        <v>0</v>
      </c>
      <c r="BU2417" s="175">
        <f t="shared" si="3127"/>
        <v>0</v>
      </c>
      <c r="BV2417" s="175">
        <f t="shared" si="3127"/>
        <v>0</v>
      </c>
      <c r="BW2417" s="175">
        <f t="shared" si="3127"/>
        <v>0</v>
      </c>
      <c r="BX2417" s="175">
        <f t="shared" si="3127"/>
        <v>0</v>
      </c>
      <c r="BY2417" s="175">
        <f t="shared" si="3127"/>
        <v>0</v>
      </c>
      <c r="BZ2417" s="175">
        <f t="shared" si="3127"/>
        <v>0</v>
      </c>
      <c r="CA2417" s="175">
        <f t="shared" si="3127"/>
        <v>0</v>
      </c>
      <c r="CB2417" s="175">
        <f t="shared" si="3127"/>
        <v>0</v>
      </c>
      <c r="CC2417" s="175">
        <f t="shared" si="3127"/>
        <v>0</v>
      </c>
      <c r="CD2417" s="175">
        <f t="shared" si="3127"/>
        <v>0</v>
      </c>
      <c r="CE2417" s="175">
        <f t="shared" ref="CE2417:CK2417" si="3128">CE2404</f>
        <v>0</v>
      </c>
      <c r="CF2417" s="175">
        <f t="shared" si="3128"/>
        <v>0</v>
      </c>
      <c r="CG2417" s="175">
        <f t="shared" si="3128"/>
        <v>0</v>
      </c>
      <c r="CH2417" s="175">
        <f t="shared" si="3128"/>
        <v>0</v>
      </c>
      <c r="CI2417" s="175">
        <f t="shared" si="3128"/>
        <v>0</v>
      </c>
      <c r="CJ2417" s="175">
        <f t="shared" si="3128"/>
        <v>0</v>
      </c>
      <c r="CK2417" s="175">
        <f t="shared" si="3128"/>
        <v>0</v>
      </c>
      <c r="CL2417" s="175">
        <f t="shared" ref="CL2417" si="3129">CL2404</f>
        <v>0</v>
      </c>
    </row>
    <row r="2418" spans="2:90" x14ac:dyDescent="0.4">
      <c r="B2418" s="235" t="str">
        <f>IFERROR(SUBSTITUTE(TRIM(MID(B2408, SEARCH("-", B2408) + 1, LEN(B2408))),":",""),"no unit")</f>
        <v>no unit</v>
      </c>
      <c r="D2418" t="s">
        <v>529</v>
      </c>
      <c r="E2418" s="8" t="str">
        <f t="shared" ref="E2418" si="3130">ROW()&amp;" "&amp;D2418</f>
        <v>2418 FCCA-F</v>
      </c>
      <c r="G2418" t="s">
        <v>332</v>
      </c>
      <c r="H2418" s="12"/>
      <c r="I2418" s="60"/>
      <c r="J2418" s="60"/>
      <c r="K2418" s="15"/>
      <c r="L2418" s="15"/>
      <c r="M2418" s="15"/>
      <c r="N2418" s="15"/>
      <c r="O2418" s="15"/>
      <c r="P2418" s="15"/>
      <c r="R2418" s="15"/>
      <c r="S2418" s="175"/>
      <c r="T2418" s="175"/>
      <c r="U2418" s="175"/>
      <c r="V2418" s="175"/>
      <c r="W2418" s="175"/>
      <c r="X2418" s="175"/>
      <c r="Y2418" s="175"/>
      <c r="Z2418" s="175"/>
      <c r="AA2418" s="175"/>
      <c r="AB2418" s="175"/>
      <c r="AC2418" s="175"/>
      <c r="AD2418" s="175"/>
      <c r="AE2418" s="175"/>
      <c r="AF2418" s="175"/>
      <c r="AG2418" s="175"/>
      <c r="AH2418" s="175"/>
      <c r="AI2418" s="175"/>
      <c r="AJ2418" s="175"/>
      <c r="AK2418" s="175"/>
      <c r="AL2418" s="175"/>
      <c r="AM2418" s="175"/>
      <c r="AN2418" s="175"/>
      <c r="AO2418" s="175"/>
      <c r="AP2418" s="175"/>
      <c r="AQ2418" s="175"/>
      <c r="AR2418" s="175"/>
      <c r="AS2418" s="175"/>
      <c r="AT2418" s="175"/>
      <c r="AU2418" s="175"/>
      <c r="AV2418" s="175"/>
      <c r="AW2418" s="175"/>
      <c r="AX2418" s="175"/>
      <c r="AY2418" s="175"/>
      <c r="AZ2418" s="175"/>
      <c r="BA2418" s="175"/>
      <c r="BB2418" s="175"/>
      <c r="BC2418" s="175"/>
      <c r="BD2418" s="175"/>
      <c r="BE2418" s="175"/>
      <c r="BF2418" s="175"/>
      <c r="BG2418" s="175"/>
      <c r="BH2418" s="175"/>
      <c r="BI2418" s="175"/>
      <c r="BJ2418" s="175"/>
      <c r="BK2418" s="175"/>
      <c r="BL2418" s="175"/>
      <c r="BM2418" s="175"/>
      <c r="BN2418" s="175"/>
      <c r="BO2418" s="175"/>
      <c r="BP2418" s="175"/>
      <c r="BQ2418" s="175"/>
      <c r="BR2418" s="175"/>
      <c r="BS2418" s="175"/>
      <c r="BT2418" s="175"/>
      <c r="BU2418" s="175"/>
      <c r="BV2418" s="175"/>
      <c r="BW2418" s="175"/>
      <c r="BX2418" s="175"/>
      <c r="BY2418" s="175"/>
      <c r="BZ2418" s="175"/>
      <c r="CA2418" s="175"/>
      <c r="CB2418" s="175"/>
      <c r="CC2418" s="175"/>
      <c r="CD2418" s="175"/>
      <c r="CE2418" s="175"/>
      <c r="CF2418" s="175"/>
      <c r="CG2418" s="175"/>
      <c r="CH2418" s="175"/>
      <c r="CI2418" s="175"/>
      <c r="CJ2418" s="175"/>
      <c r="CK2418" s="175"/>
      <c r="CL2418" s="175"/>
    </row>
    <row r="2419" spans="2:90" x14ac:dyDescent="0.4">
      <c r="B2419" s="132" t="str">
        <f>B2406</f>
        <v>Secondary revenue driver</v>
      </c>
      <c r="D2419" t="s">
        <v>529</v>
      </c>
      <c r="E2419" s="8" t="str">
        <f>ROW()&amp;" "&amp;D2419</f>
        <v>2419 FCCA-F</v>
      </c>
      <c r="G2419" t="s">
        <v>332</v>
      </c>
      <c r="H2419" s="12"/>
      <c r="I2419" s="60"/>
      <c r="J2419" s="60"/>
      <c r="K2419" s="15"/>
      <c r="L2419" s="15"/>
      <c r="M2419" s="15"/>
      <c r="N2419" s="15"/>
      <c r="O2419" s="15"/>
      <c r="P2419" s="15"/>
      <c r="R2419" s="15"/>
      <c r="S2419" s="4" t="str">
        <f t="shared" ref="S2419" si="3131">ADDRESS(ROW(S2409),COLUMN(S2409),2)</f>
        <v>S$2409</v>
      </c>
      <c r="T2419" s="4" t="str">
        <f t="shared" ref="T2419:AX2419" si="3132">ADDRESS(ROW(T2409),COLUMN(T2409),2)</f>
        <v>T$2409</v>
      </c>
      <c r="U2419" s="4" t="str">
        <f t="shared" si="3132"/>
        <v>U$2409</v>
      </c>
      <c r="V2419" s="4" t="str">
        <f t="shared" si="3132"/>
        <v>V$2409</v>
      </c>
      <c r="W2419" s="4" t="str">
        <f t="shared" si="3132"/>
        <v>W$2409</v>
      </c>
      <c r="X2419" s="4" t="str">
        <f t="shared" si="3132"/>
        <v>X$2409</v>
      </c>
      <c r="Y2419" s="4" t="str">
        <f t="shared" si="3132"/>
        <v>Y$2409</v>
      </c>
      <c r="Z2419" s="4" t="str">
        <f t="shared" si="3132"/>
        <v>Z$2409</v>
      </c>
      <c r="AA2419" s="4" t="str">
        <f t="shared" si="3132"/>
        <v>AA$2409</v>
      </c>
      <c r="AB2419" s="4" t="str">
        <f t="shared" si="3132"/>
        <v>AB$2409</v>
      </c>
      <c r="AC2419" s="4" t="str">
        <f t="shared" si="3132"/>
        <v>AC$2409</v>
      </c>
      <c r="AD2419" s="4" t="str">
        <f t="shared" si="3132"/>
        <v>AD$2409</v>
      </c>
      <c r="AE2419" s="4" t="str">
        <f t="shared" si="3132"/>
        <v>AE$2409</v>
      </c>
      <c r="AF2419" s="4" t="str">
        <f t="shared" si="3132"/>
        <v>AF$2409</v>
      </c>
      <c r="AG2419" s="4" t="str">
        <f t="shared" si="3132"/>
        <v>AG$2409</v>
      </c>
      <c r="AH2419" s="4" t="str">
        <f t="shared" si="3132"/>
        <v>AH$2409</v>
      </c>
      <c r="AI2419" s="4" t="str">
        <f t="shared" si="3132"/>
        <v>AI$2409</v>
      </c>
      <c r="AJ2419" s="4" t="str">
        <f t="shared" si="3132"/>
        <v>AJ$2409</v>
      </c>
      <c r="AK2419" s="4" t="str">
        <f t="shared" si="3132"/>
        <v>AK$2409</v>
      </c>
      <c r="AL2419" s="4" t="str">
        <f t="shared" si="3132"/>
        <v>AL$2409</v>
      </c>
      <c r="AM2419" s="4" t="str">
        <f t="shared" si="3132"/>
        <v>AM$2409</v>
      </c>
      <c r="AN2419" s="4" t="str">
        <f t="shared" si="3132"/>
        <v>AN$2409</v>
      </c>
      <c r="AO2419" s="4" t="str">
        <f t="shared" si="3132"/>
        <v>AO$2409</v>
      </c>
      <c r="AP2419" s="4" t="str">
        <f t="shared" si="3132"/>
        <v>AP$2409</v>
      </c>
      <c r="AQ2419" s="4" t="str">
        <f t="shared" si="3132"/>
        <v>AQ$2409</v>
      </c>
      <c r="AR2419" s="4" t="str">
        <f t="shared" si="3132"/>
        <v>AR$2409</v>
      </c>
      <c r="AS2419" s="4" t="str">
        <f t="shared" si="3132"/>
        <v>AS$2409</v>
      </c>
      <c r="AT2419" s="4" t="str">
        <f t="shared" si="3132"/>
        <v>AT$2409</v>
      </c>
      <c r="AU2419" s="4" t="str">
        <f t="shared" si="3132"/>
        <v>AU$2409</v>
      </c>
      <c r="AV2419" s="4" t="str">
        <f t="shared" si="3132"/>
        <v>AV$2409</v>
      </c>
      <c r="AW2419" s="4" t="str">
        <f t="shared" si="3132"/>
        <v>AW$2409</v>
      </c>
      <c r="AX2419" s="4" t="str">
        <f t="shared" si="3132"/>
        <v>AX$2409</v>
      </c>
      <c r="AY2419" s="4" t="str">
        <f t="shared" ref="AY2419:CD2419" si="3133">ADDRESS(ROW(AY2409),COLUMN(AY2409),2)</f>
        <v>AY$2409</v>
      </c>
      <c r="AZ2419" s="4" t="str">
        <f t="shared" si="3133"/>
        <v>AZ$2409</v>
      </c>
      <c r="BA2419" s="4" t="str">
        <f t="shared" si="3133"/>
        <v>BA$2409</v>
      </c>
      <c r="BB2419" s="4" t="str">
        <f t="shared" si="3133"/>
        <v>BB$2409</v>
      </c>
      <c r="BC2419" s="4" t="str">
        <f t="shared" si="3133"/>
        <v>BC$2409</v>
      </c>
      <c r="BD2419" s="4" t="str">
        <f t="shared" si="3133"/>
        <v>BD$2409</v>
      </c>
      <c r="BE2419" s="4" t="str">
        <f t="shared" si="3133"/>
        <v>BE$2409</v>
      </c>
      <c r="BF2419" s="4" t="str">
        <f t="shared" si="3133"/>
        <v>BF$2409</v>
      </c>
      <c r="BG2419" s="4" t="str">
        <f t="shared" si="3133"/>
        <v>BG$2409</v>
      </c>
      <c r="BH2419" s="4" t="str">
        <f t="shared" si="3133"/>
        <v>BH$2409</v>
      </c>
      <c r="BI2419" s="4" t="str">
        <f t="shared" si="3133"/>
        <v>BI$2409</v>
      </c>
      <c r="BJ2419" s="4" t="str">
        <f t="shared" si="3133"/>
        <v>BJ$2409</v>
      </c>
      <c r="BK2419" s="4" t="str">
        <f t="shared" si="3133"/>
        <v>BK$2409</v>
      </c>
      <c r="BL2419" s="4" t="str">
        <f t="shared" si="3133"/>
        <v>BL$2409</v>
      </c>
      <c r="BM2419" s="4" t="str">
        <f t="shared" si="3133"/>
        <v>BM$2409</v>
      </c>
      <c r="BN2419" s="4" t="str">
        <f t="shared" si="3133"/>
        <v>BN$2409</v>
      </c>
      <c r="BO2419" s="4" t="str">
        <f t="shared" si="3133"/>
        <v>BO$2409</v>
      </c>
      <c r="BP2419" s="4" t="str">
        <f t="shared" si="3133"/>
        <v>BP$2409</v>
      </c>
      <c r="BQ2419" s="4" t="str">
        <f t="shared" si="3133"/>
        <v>BQ$2409</v>
      </c>
      <c r="BR2419" s="4" t="str">
        <f t="shared" si="3133"/>
        <v>BR$2409</v>
      </c>
      <c r="BS2419" s="4" t="str">
        <f t="shared" si="3133"/>
        <v>BS$2409</v>
      </c>
      <c r="BT2419" s="4" t="str">
        <f t="shared" si="3133"/>
        <v>BT$2409</v>
      </c>
      <c r="BU2419" s="4" t="str">
        <f t="shared" si="3133"/>
        <v>BU$2409</v>
      </c>
      <c r="BV2419" s="4" t="str">
        <f t="shared" si="3133"/>
        <v>BV$2409</v>
      </c>
      <c r="BW2419" s="4" t="str">
        <f t="shared" si="3133"/>
        <v>BW$2409</v>
      </c>
      <c r="BX2419" s="4" t="str">
        <f t="shared" si="3133"/>
        <v>BX$2409</v>
      </c>
      <c r="BY2419" s="4" t="str">
        <f t="shared" si="3133"/>
        <v>BY$2409</v>
      </c>
      <c r="BZ2419" s="4" t="str">
        <f t="shared" si="3133"/>
        <v>BZ$2409</v>
      </c>
      <c r="CA2419" s="4" t="str">
        <f t="shared" si="3133"/>
        <v>CA$2409</v>
      </c>
      <c r="CB2419" s="4" t="str">
        <f t="shared" si="3133"/>
        <v>CB$2409</v>
      </c>
      <c r="CC2419" s="4" t="str">
        <f t="shared" si="3133"/>
        <v>CC$2409</v>
      </c>
      <c r="CD2419" s="4" t="str">
        <f t="shared" si="3133"/>
        <v>CD$2409</v>
      </c>
      <c r="CE2419" s="4" t="str">
        <f t="shared" ref="CE2419:CK2419" si="3134">ADDRESS(ROW(CE2409),COLUMN(CE2409),2)</f>
        <v>CE$2409</v>
      </c>
      <c r="CF2419" s="4" t="str">
        <f t="shared" si="3134"/>
        <v>CF$2409</v>
      </c>
      <c r="CG2419" s="4" t="str">
        <f t="shared" si="3134"/>
        <v>CG$2409</v>
      </c>
      <c r="CH2419" s="4" t="str">
        <f t="shared" si="3134"/>
        <v>CH$2409</v>
      </c>
      <c r="CI2419" s="4" t="str">
        <f t="shared" si="3134"/>
        <v>CI$2409</v>
      </c>
      <c r="CJ2419" s="4" t="str">
        <f t="shared" si="3134"/>
        <v>CJ$2409</v>
      </c>
      <c r="CK2419" s="4" t="str">
        <f t="shared" si="3134"/>
        <v>CK$2409</v>
      </c>
      <c r="CL2419" s="4" t="str">
        <f t="shared" ref="CL2419" si="3135">ADDRESS(ROW(CL2409),COLUMN(CL2409),2)</f>
        <v>CL$2409</v>
      </c>
    </row>
    <row r="2420" spans="2:90" x14ac:dyDescent="0.4">
      <c r="B2420" s="132" t="str">
        <f>B2407</f>
        <v>Secondary volume driver</v>
      </c>
      <c r="D2420" t="s">
        <v>529</v>
      </c>
      <c r="E2420" s="8" t="str">
        <f>ROW()&amp;" "&amp;D2420</f>
        <v>2420 FCCA-F</v>
      </c>
      <c r="G2420" t="s">
        <v>332</v>
      </c>
      <c r="H2420" s="12"/>
      <c r="I2420" s="60"/>
      <c r="J2420" s="60"/>
      <c r="K2420" s="15"/>
      <c r="L2420" s="15"/>
      <c r="M2420" s="15"/>
      <c r="N2420" s="15"/>
      <c r="O2420" s="15"/>
      <c r="P2420" s="15"/>
      <c r="R2420" s="15"/>
      <c r="S2420" s="175" t="str">
        <f t="shared" ref="S2420" si="3136">S2407</f>
        <v>S$15</v>
      </c>
      <c r="T2420" s="175" t="str">
        <f t="shared" ref="T2420:AX2420" si="3137">T2407</f>
        <v>T$15</v>
      </c>
      <c r="U2420" s="175" t="str">
        <f t="shared" si="3137"/>
        <v>U$15</v>
      </c>
      <c r="V2420" s="175" t="str">
        <f t="shared" si="3137"/>
        <v>V$15</v>
      </c>
      <c r="W2420" s="175" t="str">
        <f t="shared" si="3137"/>
        <v>W$15</v>
      </c>
      <c r="X2420" s="175" t="str">
        <f t="shared" si="3137"/>
        <v>X$15</v>
      </c>
      <c r="Y2420" s="175" t="str">
        <f t="shared" si="3137"/>
        <v>Y$15</v>
      </c>
      <c r="Z2420" s="175" t="str">
        <f t="shared" si="3137"/>
        <v>Z$15</v>
      </c>
      <c r="AA2420" s="175" t="str">
        <f t="shared" si="3137"/>
        <v>AA$15</v>
      </c>
      <c r="AB2420" s="175" t="str">
        <f t="shared" si="3137"/>
        <v>AB$15</v>
      </c>
      <c r="AC2420" s="175" t="str">
        <f t="shared" si="3137"/>
        <v>AC$15</v>
      </c>
      <c r="AD2420" s="175" t="str">
        <f t="shared" si="3137"/>
        <v>AD$15</v>
      </c>
      <c r="AE2420" s="175" t="str">
        <f t="shared" si="3137"/>
        <v>AE$15</v>
      </c>
      <c r="AF2420" s="175" t="str">
        <f t="shared" si="3137"/>
        <v>AF$15</v>
      </c>
      <c r="AG2420" s="175" t="str">
        <f t="shared" si="3137"/>
        <v>AG$15</v>
      </c>
      <c r="AH2420" s="175" t="str">
        <f t="shared" si="3137"/>
        <v>AH$15</v>
      </c>
      <c r="AI2420" s="175" t="str">
        <f t="shared" si="3137"/>
        <v>AI$15</v>
      </c>
      <c r="AJ2420" s="175" t="str">
        <f t="shared" si="3137"/>
        <v>AJ$15</v>
      </c>
      <c r="AK2420" s="175" t="str">
        <f t="shared" si="3137"/>
        <v>AK$15</v>
      </c>
      <c r="AL2420" s="175" t="str">
        <f t="shared" si="3137"/>
        <v>AL$15</v>
      </c>
      <c r="AM2420" s="175" t="str">
        <f t="shared" si="3137"/>
        <v>AM$15</v>
      </c>
      <c r="AN2420" s="175" t="str">
        <f t="shared" si="3137"/>
        <v>AN$15</v>
      </c>
      <c r="AO2420" s="175" t="str">
        <f t="shared" si="3137"/>
        <v>AO$15</v>
      </c>
      <c r="AP2420" s="175" t="str">
        <f t="shared" si="3137"/>
        <v>AP$15</v>
      </c>
      <c r="AQ2420" s="175" t="str">
        <f t="shared" si="3137"/>
        <v>AQ$15</v>
      </c>
      <c r="AR2420" s="175" t="str">
        <f t="shared" si="3137"/>
        <v>AR$15</v>
      </c>
      <c r="AS2420" s="175" t="str">
        <f t="shared" si="3137"/>
        <v>AS$15</v>
      </c>
      <c r="AT2420" s="175" t="str">
        <f t="shared" si="3137"/>
        <v>AT$15</v>
      </c>
      <c r="AU2420" s="175" t="str">
        <f t="shared" si="3137"/>
        <v>AU$15</v>
      </c>
      <c r="AV2420" s="175" t="str">
        <f t="shared" si="3137"/>
        <v>AV$15</v>
      </c>
      <c r="AW2420" s="175" t="str">
        <f t="shared" si="3137"/>
        <v>AW$15</v>
      </c>
      <c r="AX2420" s="175" t="str">
        <f t="shared" si="3137"/>
        <v>AX$15</v>
      </c>
      <c r="AY2420" s="175" t="str">
        <f t="shared" ref="AY2420:CD2420" si="3138">AY2407</f>
        <v>AY$15</v>
      </c>
      <c r="AZ2420" s="175" t="str">
        <f t="shared" si="3138"/>
        <v>AZ$15</v>
      </c>
      <c r="BA2420" s="175" t="str">
        <f t="shared" si="3138"/>
        <v>BA$15</v>
      </c>
      <c r="BB2420" s="175" t="str">
        <f t="shared" si="3138"/>
        <v>BB$15</v>
      </c>
      <c r="BC2420" s="175" t="str">
        <f t="shared" si="3138"/>
        <v>BC$15</v>
      </c>
      <c r="BD2420" s="175" t="str">
        <f t="shared" si="3138"/>
        <v>BD$15</v>
      </c>
      <c r="BE2420" s="175" t="str">
        <f t="shared" si="3138"/>
        <v>BE$15</v>
      </c>
      <c r="BF2420" s="175" t="str">
        <f t="shared" si="3138"/>
        <v>BF$15</v>
      </c>
      <c r="BG2420" s="175" t="str">
        <f t="shared" si="3138"/>
        <v>BG$15</v>
      </c>
      <c r="BH2420" s="175" t="str">
        <f t="shared" si="3138"/>
        <v>BH$15</v>
      </c>
      <c r="BI2420" s="175" t="str">
        <f t="shared" si="3138"/>
        <v>BI$15</v>
      </c>
      <c r="BJ2420" s="175" t="str">
        <f t="shared" si="3138"/>
        <v>BJ$15</v>
      </c>
      <c r="BK2420" s="175" t="str">
        <f t="shared" si="3138"/>
        <v>BK$15</v>
      </c>
      <c r="BL2420" s="175" t="str">
        <f t="shared" si="3138"/>
        <v>BL$15</v>
      </c>
      <c r="BM2420" s="175" t="str">
        <f t="shared" si="3138"/>
        <v>BM$15</v>
      </c>
      <c r="BN2420" s="175" t="str">
        <f t="shared" si="3138"/>
        <v>BN$15</v>
      </c>
      <c r="BO2420" s="175" t="str">
        <f t="shared" si="3138"/>
        <v>BO$15</v>
      </c>
      <c r="BP2420" s="175" t="str">
        <f t="shared" si="3138"/>
        <v>BP$15</v>
      </c>
      <c r="BQ2420" s="175" t="str">
        <f t="shared" si="3138"/>
        <v>BQ$15</v>
      </c>
      <c r="BR2420" s="175" t="str">
        <f t="shared" si="3138"/>
        <v>BR$15</v>
      </c>
      <c r="BS2420" s="175" t="str">
        <f t="shared" si="3138"/>
        <v>BS$15</v>
      </c>
      <c r="BT2420" s="175" t="str">
        <f t="shared" si="3138"/>
        <v>BT$15</v>
      </c>
      <c r="BU2420" s="175" t="str">
        <f t="shared" si="3138"/>
        <v>BU$15</v>
      </c>
      <c r="BV2420" s="175" t="str">
        <f t="shared" si="3138"/>
        <v>BV$15</v>
      </c>
      <c r="BW2420" s="175" t="str">
        <f t="shared" si="3138"/>
        <v>BW$15</v>
      </c>
      <c r="BX2420" s="175" t="str">
        <f t="shared" si="3138"/>
        <v>BX$15</v>
      </c>
      <c r="BY2420" s="175" t="str">
        <f t="shared" si="3138"/>
        <v>BY$15</v>
      </c>
      <c r="BZ2420" s="175" t="str">
        <f t="shared" si="3138"/>
        <v>BZ$15</v>
      </c>
      <c r="CA2420" s="175" t="str">
        <f t="shared" si="3138"/>
        <v>CA$15</v>
      </c>
      <c r="CB2420" s="175" t="str">
        <f t="shared" si="3138"/>
        <v>CB$15</v>
      </c>
      <c r="CC2420" s="175" t="str">
        <f t="shared" si="3138"/>
        <v>CC$15</v>
      </c>
      <c r="CD2420" s="175" t="str">
        <f t="shared" si="3138"/>
        <v>CD$15</v>
      </c>
      <c r="CE2420" s="175" t="str">
        <f t="shared" ref="CE2420:CK2420" si="3139">CE2407</f>
        <v>CE$15</v>
      </c>
      <c r="CF2420" s="175" t="str">
        <f t="shared" si="3139"/>
        <v>CF$15</v>
      </c>
      <c r="CG2420" s="175" t="str">
        <f t="shared" si="3139"/>
        <v>CG$15</v>
      </c>
      <c r="CH2420" s="175" t="str">
        <f t="shared" si="3139"/>
        <v>CH$15</v>
      </c>
      <c r="CI2420" s="175" t="str">
        <f t="shared" si="3139"/>
        <v>CI$15</v>
      </c>
      <c r="CJ2420" s="175" t="str">
        <f t="shared" si="3139"/>
        <v>CJ$15</v>
      </c>
      <c r="CK2420" s="175" t="str">
        <f t="shared" si="3139"/>
        <v>CK$15</v>
      </c>
      <c r="CL2420" s="175" t="str">
        <f t="shared" ref="CL2420" si="3140">CL2407</f>
        <v>CL$15</v>
      </c>
    </row>
    <row r="2421" spans="2:90" x14ac:dyDescent="0.4">
      <c r="B2421" s="132"/>
      <c r="E2421" s="8"/>
      <c r="H2421" s="12"/>
      <c r="I2421" s="60"/>
      <c r="J2421" s="60"/>
      <c r="K2421" s="15"/>
      <c r="L2421" s="15"/>
      <c r="M2421" s="15"/>
      <c r="N2421" s="15"/>
      <c r="O2421" s="15"/>
      <c r="P2421" s="15"/>
      <c r="R2421" s="15"/>
      <c r="S2421" s="175"/>
      <c r="T2421" s="175"/>
      <c r="U2421" s="175"/>
      <c r="V2421" s="175"/>
      <c r="W2421" s="175"/>
      <c r="X2421" s="175"/>
      <c r="Y2421" s="175"/>
      <c r="Z2421" s="175"/>
      <c r="AA2421" s="175"/>
      <c r="AB2421" s="175"/>
      <c r="AC2421" s="175"/>
      <c r="AD2421" s="175"/>
      <c r="AE2421" s="175"/>
      <c r="AF2421" s="175"/>
      <c r="AG2421" s="175"/>
      <c r="AH2421" s="175"/>
      <c r="AI2421" s="175"/>
      <c r="AJ2421" s="175"/>
      <c r="AK2421" s="175"/>
      <c r="AL2421" s="175"/>
      <c r="AM2421" s="175"/>
      <c r="AN2421" s="175"/>
      <c r="AO2421" s="175"/>
      <c r="AP2421" s="175"/>
      <c r="AQ2421" s="175"/>
      <c r="AR2421" s="175"/>
      <c r="AS2421" s="175"/>
      <c r="AT2421" s="175"/>
      <c r="AU2421" s="175"/>
      <c r="AV2421" s="175"/>
      <c r="AW2421" s="175"/>
      <c r="AX2421" s="175"/>
      <c r="AY2421" s="175"/>
      <c r="AZ2421" s="175"/>
      <c r="BA2421" s="175"/>
      <c r="BB2421" s="175"/>
      <c r="BC2421" s="175"/>
      <c r="BD2421" s="175"/>
      <c r="BE2421" s="175"/>
      <c r="BF2421" s="175"/>
      <c r="BG2421" s="175"/>
      <c r="BH2421" s="175"/>
      <c r="BI2421" s="175"/>
      <c r="BJ2421" s="175"/>
      <c r="BK2421" s="175"/>
      <c r="BL2421" s="175"/>
      <c r="BM2421" s="175"/>
      <c r="BN2421" s="175"/>
      <c r="BO2421" s="175"/>
      <c r="BP2421" s="175"/>
      <c r="BQ2421" s="175"/>
      <c r="BR2421" s="175"/>
      <c r="BS2421" s="175"/>
      <c r="BT2421" s="175"/>
      <c r="BU2421" s="175"/>
      <c r="BV2421" s="175"/>
      <c r="BW2421" s="175"/>
      <c r="BX2421" s="175"/>
      <c r="BY2421" s="175"/>
      <c r="BZ2421" s="175"/>
      <c r="CA2421" s="175"/>
      <c r="CB2421" s="175"/>
      <c r="CC2421" s="175"/>
      <c r="CD2421" s="175"/>
      <c r="CE2421" s="175"/>
      <c r="CF2421" s="175"/>
      <c r="CG2421" s="175"/>
      <c r="CH2421" s="175"/>
      <c r="CI2421" s="175"/>
      <c r="CJ2421" s="175"/>
      <c r="CK2421" s="175"/>
      <c r="CL2421" s="175"/>
    </row>
    <row r="2422" spans="2:90" x14ac:dyDescent="0.4">
      <c r="B2422" s="171" t="s">
        <v>490</v>
      </c>
      <c r="E2422" s="8"/>
      <c r="H2422" s="170"/>
      <c r="I2422" s="172"/>
      <c r="J2422" s="172"/>
      <c r="K2422" s="193"/>
      <c r="L2422" s="193"/>
      <c r="M2422" s="193"/>
      <c r="N2422" s="193"/>
      <c r="O2422" s="193"/>
      <c r="P2422" s="193"/>
      <c r="R2422" s="194"/>
      <c r="S2422" s="170"/>
      <c r="T2422" s="170"/>
      <c r="U2422" s="170"/>
      <c r="V2422" s="170"/>
      <c r="W2422" s="170"/>
      <c r="X2422" s="170"/>
      <c r="Y2422" s="170"/>
      <c r="Z2422" s="170"/>
      <c r="AA2422" s="170"/>
      <c r="AB2422" s="170"/>
      <c r="AC2422" s="170"/>
      <c r="AD2422" s="170"/>
      <c r="AE2422" s="170"/>
      <c r="AF2422" s="170"/>
      <c r="AG2422" s="170"/>
      <c r="AH2422" s="170"/>
      <c r="AI2422" s="170"/>
      <c r="AJ2422" s="170"/>
      <c r="AK2422" s="170"/>
      <c r="AL2422" s="170"/>
      <c r="AM2422" s="170"/>
      <c r="AN2422" s="170"/>
      <c r="AO2422" s="170"/>
      <c r="AP2422" s="170"/>
      <c r="AQ2422" s="170"/>
      <c r="AR2422" s="170"/>
      <c r="AS2422" s="170"/>
      <c r="AT2422" s="170"/>
      <c r="AU2422" s="170"/>
      <c r="AV2422" s="170"/>
      <c r="AW2422" s="170"/>
      <c r="AX2422" s="170"/>
      <c r="AY2422" s="170"/>
      <c r="AZ2422" s="170"/>
      <c r="BA2422" s="170"/>
      <c r="BB2422" s="170"/>
      <c r="BC2422" s="170"/>
      <c r="BD2422" s="170"/>
      <c r="BE2422" s="170"/>
      <c r="BF2422" s="170"/>
      <c r="BG2422" s="170"/>
      <c r="BH2422" s="170"/>
      <c r="BI2422" s="170"/>
      <c r="BJ2422" s="170"/>
      <c r="BK2422" s="170"/>
      <c r="BL2422" s="170"/>
      <c r="BM2422" s="170"/>
      <c r="BN2422" s="170"/>
      <c r="BO2422" s="170"/>
      <c r="BP2422" s="170"/>
      <c r="BQ2422" s="170"/>
      <c r="BR2422" s="170"/>
      <c r="BS2422" s="170"/>
      <c r="BT2422" s="170"/>
      <c r="BU2422" s="170"/>
      <c r="BV2422" s="170"/>
      <c r="BW2422" s="170"/>
      <c r="BX2422" s="170"/>
      <c r="BY2422" s="170"/>
      <c r="BZ2422" s="170"/>
      <c r="CA2422" s="170"/>
      <c r="CB2422" s="170"/>
      <c r="CC2422" s="170"/>
      <c r="CD2422" s="170"/>
      <c r="CE2422" s="170"/>
      <c r="CF2422" s="170"/>
      <c r="CG2422" s="170"/>
      <c r="CH2422" s="170"/>
      <c r="CI2422" s="170"/>
      <c r="CJ2422" s="170"/>
      <c r="CK2422" s="170"/>
      <c r="CL2422" s="170"/>
    </row>
    <row r="2423" spans="2:90" x14ac:dyDescent="0.4">
      <c r="B2423" s="171" t="s">
        <v>492</v>
      </c>
      <c r="E2423" s="8"/>
      <c r="H2423" s="170"/>
      <c r="I2423" s="172"/>
      <c r="J2423" s="172"/>
      <c r="K2423" s="193"/>
      <c r="L2423" s="193"/>
      <c r="M2423" s="193"/>
      <c r="N2423" s="193"/>
      <c r="O2423" s="193"/>
      <c r="P2423" s="193"/>
      <c r="R2423" s="194"/>
      <c r="S2423" s="170"/>
      <c r="T2423" s="170"/>
      <c r="U2423" s="170"/>
      <c r="V2423" s="170"/>
      <c r="W2423" s="170"/>
      <c r="X2423" s="170"/>
      <c r="Y2423" s="170"/>
      <c r="Z2423" s="170"/>
      <c r="AA2423" s="170"/>
      <c r="AB2423" s="170"/>
      <c r="AC2423" s="170"/>
      <c r="AD2423" s="170"/>
      <c r="AE2423" s="170"/>
      <c r="AF2423" s="170"/>
      <c r="AG2423" s="170"/>
      <c r="AH2423" s="170"/>
      <c r="AI2423" s="170"/>
      <c r="AJ2423" s="170"/>
      <c r="AK2423" s="170"/>
      <c r="AL2423" s="170"/>
      <c r="AM2423" s="170"/>
      <c r="AN2423" s="170"/>
      <c r="AO2423" s="170"/>
      <c r="AP2423" s="170"/>
      <c r="AQ2423" s="170"/>
      <c r="AR2423" s="170"/>
      <c r="AS2423" s="170"/>
      <c r="AT2423" s="170"/>
      <c r="AU2423" s="170"/>
      <c r="AV2423" s="170"/>
      <c r="AW2423" s="170"/>
      <c r="AX2423" s="170"/>
      <c r="AY2423" s="170"/>
      <c r="AZ2423" s="170"/>
      <c r="BA2423" s="170"/>
      <c r="BB2423" s="170"/>
      <c r="BC2423" s="170"/>
      <c r="BD2423" s="170"/>
      <c r="BE2423" s="170"/>
      <c r="BF2423" s="170"/>
      <c r="BG2423" s="170"/>
      <c r="BH2423" s="170"/>
      <c r="BI2423" s="170"/>
      <c r="BJ2423" s="170"/>
      <c r="BK2423" s="170"/>
      <c r="BL2423" s="170"/>
      <c r="BM2423" s="170"/>
      <c r="BN2423" s="170"/>
      <c r="BO2423" s="170"/>
      <c r="BP2423" s="170"/>
      <c r="BQ2423" s="170"/>
      <c r="BR2423" s="170"/>
      <c r="BS2423" s="170"/>
      <c r="BT2423" s="170"/>
      <c r="BU2423" s="170"/>
      <c r="BV2423" s="170"/>
      <c r="BW2423" s="170"/>
      <c r="BX2423" s="170"/>
      <c r="BY2423" s="170"/>
      <c r="BZ2423" s="170"/>
      <c r="CA2423" s="170"/>
      <c r="CB2423" s="170"/>
      <c r="CC2423" s="170"/>
      <c r="CD2423" s="170"/>
      <c r="CE2423" s="170"/>
      <c r="CF2423" s="170"/>
      <c r="CG2423" s="170"/>
      <c r="CH2423" s="170"/>
      <c r="CI2423" s="170"/>
      <c r="CJ2423" s="170"/>
      <c r="CK2423" s="170"/>
      <c r="CL2423" s="170"/>
    </row>
    <row r="2424" spans="2:90" x14ac:dyDescent="0.4">
      <c r="B2424" s="171" t="s">
        <v>461</v>
      </c>
      <c r="E2424" s="8"/>
      <c r="H2424" s="170"/>
      <c r="I2424" s="172"/>
      <c r="J2424" s="172"/>
      <c r="K2424" s="193"/>
      <c r="L2424" s="193"/>
      <c r="M2424" s="193"/>
      <c r="N2424" s="193"/>
      <c r="O2424" s="193"/>
      <c r="P2424" s="193"/>
      <c r="R2424" s="194"/>
      <c r="S2424" s="195" t="str">
        <f t="shared" ref="S2424:AX2424" si="3141">S$16</f>
        <v>S$12</v>
      </c>
      <c r="T2424" s="195" t="str">
        <f t="shared" si="3141"/>
        <v>T$12</v>
      </c>
      <c r="U2424" s="195" t="str">
        <f t="shared" si="3141"/>
        <v>U$12</v>
      </c>
      <c r="V2424" s="195" t="str">
        <f t="shared" si="3141"/>
        <v>V$12</v>
      </c>
      <c r="W2424" s="195" t="str">
        <f t="shared" si="3141"/>
        <v>W$12</v>
      </c>
      <c r="X2424" s="195" t="str">
        <f t="shared" si="3141"/>
        <v>X$12</v>
      </c>
      <c r="Y2424" s="195" t="str">
        <f t="shared" si="3141"/>
        <v>Y$12</v>
      </c>
      <c r="Z2424" s="195" t="str">
        <f t="shared" si="3141"/>
        <v>Z$12</v>
      </c>
      <c r="AA2424" s="195" t="str">
        <f t="shared" si="3141"/>
        <v>AA$12</v>
      </c>
      <c r="AB2424" s="195" t="str">
        <f t="shared" si="3141"/>
        <v>AB$12</v>
      </c>
      <c r="AC2424" s="195" t="str">
        <f t="shared" si="3141"/>
        <v>AC$12</v>
      </c>
      <c r="AD2424" s="195" t="str">
        <f t="shared" si="3141"/>
        <v>AD$12</v>
      </c>
      <c r="AE2424" s="195" t="str">
        <f t="shared" si="3141"/>
        <v>AE$12</v>
      </c>
      <c r="AF2424" s="195" t="str">
        <f t="shared" si="3141"/>
        <v>AF$12</v>
      </c>
      <c r="AG2424" s="195" t="str">
        <f t="shared" si="3141"/>
        <v>AG$12</v>
      </c>
      <c r="AH2424" s="195" t="str">
        <f t="shared" si="3141"/>
        <v>AH$12</v>
      </c>
      <c r="AI2424" s="195" t="str">
        <f t="shared" si="3141"/>
        <v>AI$12</v>
      </c>
      <c r="AJ2424" s="195" t="str">
        <f t="shared" si="3141"/>
        <v>AJ$12</v>
      </c>
      <c r="AK2424" s="195" t="str">
        <f t="shared" si="3141"/>
        <v>AK$12</v>
      </c>
      <c r="AL2424" s="195" t="str">
        <f t="shared" si="3141"/>
        <v>AL$12</v>
      </c>
      <c r="AM2424" s="195" t="str">
        <f t="shared" si="3141"/>
        <v>AM$12</v>
      </c>
      <c r="AN2424" s="195" t="str">
        <f t="shared" si="3141"/>
        <v>AN$12</v>
      </c>
      <c r="AO2424" s="195" t="str">
        <f t="shared" si="3141"/>
        <v>AO$12</v>
      </c>
      <c r="AP2424" s="195" t="str">
        <f t="shared" si="3141"/>
        <v>AP$12</v>
      </c>
      <c r="AQ2424" s="195" t="str">
        <f t="shared" si="3141"/>
        <v>AQ$12</v>
      </c>
      <c r="AR2424" s="195" t="str">
        <f t="shared" si="3141"/>
        <v>AR$12</v>
      </c>
      <c r="AS2424" s="195" t="str">
        <f t="shared" si="3141"/>
        <v>AS$12</v>
      </c>
      <c r="AT2424" s="195" t="str">
        <f t="shared" si="3141"/>
        <v>AT$12</v>
      </c>
      <c r="AU2424" s="195" t="str">
        <f t="shared" si="3141"/>
        <v>AU$12</v>
      </c>
      <c r="AV2424" s="195" t="str">
        <f t="shared" si="3141"/>
        <v>AV$12</v>
      </c>
      <c r="AW2424" s="195" t="str">
        <f t="shared" si="3141"/>
        <v>AW$12</v>
      </c>
      <c r="AX2424" s="195" t="str">
        <f t="shared" si="3141"/>
        <v>AX$12</v>
      </c>
      <c r="AY2424" s="195" t="str">
        <f t="shared" ref="AY2424:CD2424" si="3142">AY$16</f>
        <v>AY$12</v>
      </c>
      <c r="AZ2424" s="195" t="str">
        <f t="shared" si="3142"/>
        <v>AZ$12</v>
      </c>
      <c r="BA2424" s="195" t="str">
        <f t="shared" si="3142"/>
        <v>BA$12</v>
      </c>
      <c r="BB2424" s="195" t="str">
        <f t="shared" si="3142"/>
        <v>BB$12</v>
      </c>
      <c r="BC2424" s="195" t="str">
        <f t="shared" si="3142"/>
        <v>BC$12</v>
      </c>
      <c r="BD2424" s="195" t="str">
        <f t="shared" si="3142"/>
        <v>BD$12</v>
      </c>
      <c r="BE2424" s="195" t="str">
        <f t="shared" si="3142"/>
        <v>BE$12</v>
      </c>
      <c r="BF2424" s="195" t="str">
        <f t="shared" si="3142"/>
        <v>BF$12</v>
      </c>
      <c r="BG2424" s="195" t="str">
        <f t="shared" si="3142"/>
        <v>BG$12</v>
      </c>
      <c r="BH2424" s="195" t="str">
        <f t="shared" si="3142"/>
        <v>BH$12</v>
      </c>
      <c r="BI2424" s="195" t="str">
        <f t="shared" si="3142"/>
        <v>BI$12</v>
      </c>
      <c r="BJ2424" s="195" t="str">
        <f t="shared" si="3142"/>
        <v>BJ$12</v>
      </c>
      <c r="BK2424" s="195" t="str">
        <f t="shared" si="3142"/>
        <v>BK$12</v>
      </c>
      <c r="BL2424" s="195" t="str">
        <f t="shared" si="3142"/>
        <v>BL$12</v>
      </c>
      <c r="BM2424" s="195" t="str">
        <f t="shared" si="3142"/>
        <v>BM$12</v>
      </c>
      <c r="BN2424" s="195" t="str">
        <f t="shared" si="3142"/>
        <v>BN$12</v>
      </c>
      <c r="BO2424" s="195" t="str">
        <f t="shared" si="3142"/>
        <v>BO$12</v>
      </c>
      <c r="BP2424" s="195" t="str">
        <f t="shared" si="3142"/>
        <v>BP$12</v>
      </c>
      <c r="BQ2424" s="195" t="str">
        <f t="shared" si="3142"/>
        <v>BQ$12</v>
      </c>
      <c r="BR2424" s="195" t="str">
        <f t="shared" si="3142"/>
        <v>BR$12</v>
      </c>
      <c r="BS2424" s="195" t="str">
        <f t="shared" si="3142"/>
        <v>BS$12</v>
      </c>
      <c r="BT2424" s="195" t="str">
        <f t="shared" si="3142"/>
        <v>BT$12</v>
      </c>
      <c r="BU2424" s="195" t="str">
        <f t="shared" si="3142"/>
        <v>BU$12</v>
      </c>
      <c r="BV2424" s="195" t="str">
        <f t="shared" si="3142"/>
        <v>BV$12</v>
      </c>
      <c r="BW2424" s="195" t="str">
        <f t="shared" si="3142"/>
        <v>BW$12</v>
      </c>
      <c r="BX2424" s="195" t="str">
        <f t="shared" si="3142"/>
        <v>BX$12</v>
      </c>
      <c r="BY2424" s="195" t="str">
        <f t="shared" si="3142"/>
        <v>BY$12</v>
      </c>
      <c r="BZ2424" s="195" t="str">
        <f t="shared" si="3142"/>
        <v>BZ$12</v>
      </c>
      <c r="CA2424" s="195" t="str">
        <f t="shared" si="3142"/>
        <v>CA$12</v>
      </c>
      <c r="CB2424" s="195" t="str">
        <f t="shared" si="3142"/>
        <v>CB$12</v>
      </c>
      <c r="CC2424" s="195" t="str">
        <f t="shared" si="3142"/>
        <v>CC$12</v>
      </c>
      <c r="CD2424" s="195" t="str">
        <f t="shared" si="3142"/>
        <v>CD$12</v>
      </c>
      <c r="CE2424" s="195" t="str">
        <f t="shared" ref="CE2424:CL2424" si="3143">CE$16</f>
        <v>CE$12</v>
      </c>
      <c r="CF2424" s="195" t="str">
        <f t="shared" si="3143"/>
        <v>CF$12</v>
      </c>
      <c r="CG2424" s="195" t="str">
        <f t="shared" si="3143"/>
        <v>CG$12</v>
      </c>
      <c r="CH2424" s="195" t="str">
        <f t="shared" si="3143"/>
        <v>CH$12</v>
      </c>
      <c r="CI2424" s="195" t="str">
        <f t="shared" si="3143"/>
        <v>CI$12</v>
      </c>
      <c r="CJ2424" s="195" t="str">
        <f t="shared" si="3143"/>
        <v>CJ$12</v>
      </c>
      <c r="CK2424" s="195" t="str">
        <f t="shared" si="3143"/>
        <v>CK$12</v>
      </c>
      <c r="CL2424" s="195" t="str">
        <f t="shared" si="3143"/>
        <v>CL$12</v>
      </c>
    </row>
    <row r="2425" spans="2:90" x14ac:dyDescent="0.4">
      <c r="B2425" s="171" t="s">
        <v>462</v>
      </c>
      <c r="E2425" s="8"/>
      <c r="H2425" s="196"/>
      <c r="I2425" s="197"/>
      <c r="J2425" s="197"/>
      <c r="K2425" s="198"/>
      <c r="L2425" s="198"/>
      <c r="M2425" s="198"/>
      <c r="N2425" s="198"/>
      <c r="O2425" s="198"/>
      <c r="P2425" s="198"/>
      <c r="R2425" s="198"/>
      <c r="S2425" s="195" t="str">
        <f t="shared" ref="S2425:AX2425" si="3144">S$17</f>
        <v>S$13</v>
      </c>
      <c r="T2425" s="195" t="str">
        <f t="shared" si="3144"/>
        <v>T$13</v>
      </c>
      <c r="U2425" s="195" t="str">
        <f t="shared" si="3144"/>
        <v>U$13</v>
      </c>
      <c r="V2425" s="195" t="str">
        <f t="shared" si="3144"/>
        <v>V$13</v>
      </c>
      <c r="W2425" s="195" t="str">
        <f t="shared" si="3144"/>
        <v>W$13</v>
      </c>
      <c r="X2425" s="195" t="str">
        <f t="shared" si="3144"/>
        <v>X$13</v>
      </c>
      <c r="Y2425" s="195" t="str">
        <f t="shared" si="3144"/>
        <v>Y$13</v>
      </c>
      <c r="Z2425" s="195" t="str">
        <f t="shared" si="3144"/>
        <v>Z$13</v>
      </c>
      <c r="AA2425" s="195" t="str">
        <f t="shared" si="3144"/>
        <v>AA$13</v>
      </c>
      <c r="AB2425" s="195" t="str">
        <f t="shared" si="3144"/>
        <v>AB$13</v>
      </c>
      <c r="AC2425" s="195" t="str">
        <f t="shared" si="3144"/>
        <v>AC$13</v>
      </c>
      <c r="AD2425" s="195" t="str">
        <f t="shared" si="3144"/>
        <v>AD$13</v>
      </c>
      <c r="AE2425" s="195" t="str">
        <f t="shared" si="3144"/>
        <v>AE$13</v>
      </c>
      <c r="AF2425" s="195" t="str">
        <f t="shared" si="3144"/>
        <v>AF$13</v>
      </c>
      <c r="AG2425" s="195" t="str">
        <f t="shared" si="3144"/>
        <v>AG$13</v>
      </c>
      <c r="AH2425" s="195" t="str">
        <f t="shared" si="3144"/>
        <v>AH$13</v>
      </c>
      <c r="AI2425" s="195" t="str">
        <f t="shared" si="3144"/>
        <v>AI$13</v>
      </c>
      <c r="AJ2425" s="195" t="str">
        <f t="shared" si="3144"/>
        <v>AJ$13</v>
      </c>
      <c r="AK2425" s="195" t="str">
        <f t="shared" si="3144"/>
        <v>AK$13</v>
      </c>
      <c r="AL2425" s="195" t="str">
        <f t="shared" si="3144"/>
        <v>AL$13</v>
      </c>
      <c r="AM2425" s="195" t="str">
        <f t="shared" si="3144"/>
        <v>AM$13</v>
      </c>
      <c r="AN2425" s="195" t="str">
        <f t="shared" si="3144"/>
        <v>AN$13</v>
      </c>
      <c r="AO2425" s="195" t="str">
        <f t="shared" si="3144"/>
        <v>AO$13</v>
      </c>
      <c r="AP2425" s="195" t="str">
        <f t="shared" si="3144"/>
        <v>AP$13</v>
      </c>
      <c r="AQ2425" s="195" t="str">
        <f t="shared" si="3144"/>
        <v>AQ$13</v>
      </c>
      <c r="AR2425" s="195" t="str">
        <f t="shared" si="3144"/>
        <v>AR$13</v>
      </c>
      <c r="AS2425" s="195" t="str">
        <f t="shared" si="3144"/>
        <v>AS$13</v>
      </c>
      <c r="AT2425" s="195" t="str">
        <f t="shared" si="3144"/>
        <v>AT$13</v>
      </c>
      <c r="AU2425" s="195" t="str">
        <f t="shared" si="3144"/>
        <v>AU$13</v>
      </c>
      <c r="AV2425" s="195" t="str">
        <f t="shared" si="3144"/>
        <v>AV$13</v>
      </c>
      <c r="AW2425" s="195" t="str">
        <f t="shared" si="3144"/>
        <v>AW$13</v>
      </c>
      <c r="AX2425" s="195" t="str">
        <f t="shared" si="3144"/>
        <v>AX$13</v>
      </c>
      <c r="AY2425" s="195" t="str">
        <f t="shared" ref="AY2425:CD2425" si="3145">AY$17</f>
        <v>AY$13</v>
      </c>
      <c r="AZ2425" s="195" t="str">
        <f t="shared" si="3145"/>
        <v>AZ$13</v>
      </c>
      <c r="BA2425" s="195" t="str">
        <f t="shared" si="3145"/>
        <v>BA$13</v>
      </c>
      <c r="BB2425" s="195" t="str">
        <f t="shared" si="3145"/>
        <v>BB$13</v>
      </c>
      <c r="BC2425" s="195" t="str">
        <f t="shared" si="3145"/>
        <v>BC$13</v>
      </c>
      <c r="BD2425" s="195" t="str">
        <f t="shared" si="3145"/>
        <v>BD$13</v>
      </c>
      <c r="BE2425" s="195" t="str">
        <f t="shared" si="3145"/>
        <v>BE$13</v>
      </c>
      <c r="BF2425" s="195" t="str">
        <f t="shared" si="3145"/>
        <v>BF$13</v>
      </c>
      <c r="BG2425" s="195" t="str">
        <f t="shared" si="3145"/>
        <v>BG$13</v>
      </c>
      <c r="BH2425" s="195" t="str">
        <f t="shared" si="3145"/>
        <v>BH$13</v>
      </c>
      <c r="BI2425" s="195" t="str">
        <f t="shared" si="3145"/>
        <v>BI$13</v>
      </c>
      <c r="BJ2425" s="195" t="str">
        <f t="shared" si="3145"/>
        <v>BJ$13</v>
      </c>
      <c r="BK2425" s="195" t="str">
        <f t="shared" si="3145"/>
        <v>BK$13</v>
      </c>
      <c r="BL2425" s="195" t="str">
        <f t="shared" si="3145"/>
        <v>BL$13</v>
      </c>
      <c r="BM2425" s="195" t="str">
        <f t="shared" si="3145"/>
        <v>BM$13</v>
      </c>
      <c r="BN2425" s="195" t="str">
        <f t="shared" si="3145"/>
        <v>BN$13</v>
      </c>
      <c r="BO2425" s="195" t="str">
        <f t="shared" si="3145"/>
        <v>BO$13</v>
      </c>
      <c r="BP2425" s="195" t="str">
        <f t="shared" si="3145"/>
        <v>BP$13</v>
      </c>
      <c r="BQ2425" s="195" t="str">
        <f t="shared" si="3145"/>
        <v>BQ$13</v>
      </c>
      <c r="BR2425" s="195" t="str">
        <f t="shared" si="3145"/>
        <v>BR$13</v>
      </c>
      <c r="BS2425" s="195" t="str">
        <f t="shared" si="3145"/>
        <v>BS$13</v>
      </c>
      <c r="BT2425" s="195" t="str">
        <f t="shared" si="3145"/>
        <v>BT$13</v>
      </c>
      <c r="BU2425" s="195" t="str">
        <f t="shared" si="3145"/>
        <v>BU$13</v>
      </c>
      <c r="BV2425" s="195" t="str">
        <f t="shared" si="3145"/>
        <v>BV$13</v>
      </c>
      <c r="BW2425" s="195" t="str">
        <f t="shared" si="3145"/>
        <v>BW$13</v>
      </c>
      <c r="BX2425" s="195" t="str">
        <f t="shared" si="3145"/>
        <v>BX$13</v>
      </c>
      <c r="BY2425" s="195" t="str">
        <f t="shared" si="3145"/>
        <v>BY$13</v>
      </c>
      <c r="BZ2425" s="195" t="str">
        <f t="shared" si="3145"/>
        <v>BZ$13</v>
      </c>
      <c r="CA2425" s="195" t="str">
        <f t="shared" si="3145"/>
        <v>CA$13</v>
      </c>
      <c r="CB2425" s="195" t="str">
        <f t="shared" si="3145"/>
        <v>CB$13</v>
      </c>
      <c r="CC2425" s="195" t="str">
        <f t="shared" si="3145"/>
        <v>CC$13</v>
      </c>
      <c r="CD2425" s="195" t="str">
        <f t="shared" si="3145"/>
        <v>CD$13</v>
      </c>
      <c r="CE2425" s="195" t="str">
        <f t="shared" ref="CE2425:CL2425" si="3146">CE$17</f>
        <v>CE$13</v>
      </c>
      <c r="CF2425" s="195" t="str">
        <f t="shared" si="3146"/>
        <v>CF$13</v>
      </c>
      <c r="CG2425" s="195" t="str">
        <f t="shared" si="3146"/>
        <v>CG$13</v>
      </c>
      <c r="CH2425" s="195" t="str">
        <f t="shared" si="3146"/>
        <v>CH$13</v>
      </c>
      <c r="CI2425" s="195" t="str">
        <f t="shared" si="3146"/>
        <v>CI$13</v>
      </c>
      <c r="CJ2425" s="195" t="str">
        <f t="shared" si="3146"/>
        <v>CJ$13</v>
      </c>
      <c r="CK2425" s="195" t="str">
        <f t="shared" si="3146"/>
        <v>CK$13</v>
      </c>
      <c r="CL2425" s="195" t="str">
        <f t="shared" si="3146"/>
        <v>CL$13</v>
      </c>
    </row>
    <row r="2426" spans="2:90" x14ac:dyDescent="0.4">
      <c r="B2426" s="171" t="s">
        <v>491</v>
      </c>
      <c r="E2426" s="8"/>
      <c r="H2426" s="196"/>
      <c r="I2426" s="197"/>
      <c r="J2426" s="197"/>
      <c r="K2426" s="198"/>
      <c r="L2426" s="198"/>
      <c r="M2426" s="198"/>
      <c r="N2426" s="198"/>
      <c r="O2426" s="198"/>
      <c r="P2426" s="198"/>
      <c r="R2426" s="198"/>
      <c r="S2426" s="186"/>
      <c r="T2426" s="186"/>
      <c r="U2426" s="186"/>
      <c r="V2426" s="186"/>
      <c r="W2426" s="186"/>
      <c r="X2426" s="186"/>
      <c r="Y2426" s="186"/>
      <c r="Z2426" s="186"/>
      <c r="AA2426" s="186"/>
      <c r="AB2426" s="186"/>
      <c r="AC2426" s="186"/>
      <c r="AD2426" s="186"/>
      <c r="AE2426" s="186"/>
      <c r="AF2426" s="186"/>
      <c r="AG2426" s="186"/>
      <c r="AH2426" s="186"/>
      <c r="AI2426" s="186"/>
      <c r="AJ2426" s="186"/>
      <c r="AK2426" s="186"/>
      <c r="AL2426" s="186"/>
      <c r="AM2426" s="186"/>
      <c r="AN2426" s="186"/>
      <c r="AO2426" s="186"/>
      <c r="AP2426" s="186"/>
      <c r="AQ2426" s="186"/>
      <c r="AR2426" s="186"/>
      <c r="AS2426" s="186"/>
      <c r="AT2426" s="186"/>
      <c r="AU2426" s="186"/>
      <c r="AV2426" s="186"/>
      <c r="AW2426" s="186"/>
      <c r="AX2426" s="186"/>
      <c r="AY2426" s="186"/>
      <c r="AZ2426" s="186"/>
      <c r="BA2426" s="186"/>
      <c r="BB2426" s="186"/>
      <c r="BC2426" s="186"/>
      <c r="BD2426" s="186"/>
      <c r="BE2426" s="186"/>
      <c r="BF2426" s="186"/>
      <c r="BG2426" s="186"/>
      <c r="BH2426" s="186"/>
      <c r="BI2426" s="186"/>
      <c r="BJ2426" s="186"/>
      <c r="BK2426" s="186"/>
      <c r="BL2426" s="186"/>
      <c r="BM2426" s="186"/>
      <c r="BN2426" s="186"/>
      <c r="BO2426" s="186"/>
      <c r="BP2426" s="186"/>
      <c r="BQ2426" s="186"/>
      <c r="BR2426" s="186"/>
      <c r="BS2426" s="186"/>
      <c r="BT2426" s="186"/>
      <c r="BU2426" s="186"/>
      <c r="BV2426" s="186"/>
      <c r="BW2426" s="186"/>
      <c r="BX2426" s="186"/>
      <c r="BY2426" s="186"/>
      <c r="BZ2426" s="186"/>
      <c r="CA2426" s="186"/>
      <c r="CB2426" s="186"/>
      <c r="CC2426" s="186"/>
      <c r="CD2426" s="186"/>
      <c r="CE2426" s="186"/>
      <c r="CF2426" s="186"/>
      <c r="CG2426" s="186"/>
      <c r="CH2426" s="186"/>
      <c r="CI2426" s="186"/>
      <c r="CJ2426" s="186"/>
      <c r="CK2426" s="186"/>
      <c r="CL2426" s="186"/>
    </row>
    <row r="2427" spans="2:90" x14ac:dyDescent="0.4">
      <c r="B2427" s="171" t="s">
        <v>505</v>
      </c>
      <c r="E2427" s="8"/>
      <c r="H2427" s="196"/>
      <c r="I2427" s="197"/>
      <c r="J2427" s="197"/>
      <c r="K2427" s="198"/>
      <c r="L2427" s="198"/>
      <c r="M2427" s="198"/>
      <c r="N2427" s="198"/>
      <c r="O2427" s="198"/>
      <c r="P2427" s="198"/>
      <c r="R2427" s="198"/>
      <c r="S2427" s="186"/>
      <c r="T2427" s="186"/>
      <c r="U2427" s="186"/>
      <c r="V2427" s="186"/>
      <c r="W2427" s="186"/>
      <c r="X2427" s="186"/>
      <c r="Y2427" s="186"/>
      <c r="Z2427" s="186"/>
      <c r="AA2427" s="186"/>
      <c r="AB2427" s="186"/>
      <c r="AC2427" s="186"/>
      <c r="AD2427" s="186"/>
      <c r="AE2427" s="186"/>
      <c r="AF2427" s="186"/>
      <c r="AG2427" s="186"/>
      <c r="AH2427" s="186"/>
      <c r="AI2427" s="186"/>
      <c r="AJ2427" s="186"/>
      <c r="AK2427" s="186"/>
      <c r="AL2427" s="186"/>
      <c r="AM2427" s="186"/>
      <c r="AN2427" s="186"/>
      <c r="AO2427" s="186"/>
      <c r="AP2427" s="186"/>
      <c r="AQ2427" s="186"/>
      <c r="AR2427" s="186"/>
      <c r="AS2427" s="186"/>
      <c r="AT2427" s="186"/>
      <c r="AU2427" s="186"/>
      <c r="AV2427" s="186"/>
      <c r="AW2427" s="186"/>
      <c r="AX2427" s="186"/>
      <c r="AY2427" s="186"/>
      <c r="AZ2427" s="186"/>
      <c r="BA2427" s="186"/>
      <c r="BB2427" s="186"/>
      <c r="BC2427" s="186"/>
      <c r="BD2427" s="186"/>
      <c r="BE2427" s="186"/>
      <c r="BF2427" s="186"/>
      <c r="BG2427" s="186"/>
      <c r="BH2427" s="186"/>
      <c r="BI2427" s="186"/>
      <c r="BJ2427" s="186"/>
      <c r="BK2427" s="186"/>
      <c r="BL2427" s="186"/>
      <c r="BM2427" s="186"/>
      <c r="BN2427" s="186"/>
      <c r="BO2427" s="186"/>
      <c r="BP2427" s="186"/>
      <c r="BQ2427" s="186"/>
      <c r="BR2427" s="186"/>
      <c r="BS2427" s="186"/>
      <c r="BT2427" s="186"/>
      <c r="BU2427" s="186"/>
      <c r="BV2427" s="186"/>
      <c r="BW2427" s="186"/>
      <c r="BX2427" s="186"/>
      <c r="BY2427" s="186"/>
      <c r="BZ2427" s="186"/>
      <c r="CA2427" s="186"/>
      <c r="CB2427" s="186"/>
      <c r="CC2427" s="186"/>
      <c r="CD2427" s="186"/>
      <c r="CE2427" s="186"/>
      <c r="CF2427" s="186"/>
      <c r="CG2427" s="186"/>
      <c r="CH2427" s="186"/>
      <c r="CI2427" s="186"/>
      <c r="CJ2427" s="186"/>
      <c r="CK2427" s="186"/>
      <c r="CL2427" s="186"/>
    </row>
    <row r="2428" spans="2:90" x14ac:dyDescent="0.4">
      <c r="B2428" s="171" t="s">
        <v>463</v>
      </c>
      <c r="E2428" s="8"/>
      <c r="H2428" s="196"/>
      <c r="I2428" s="197"/>
      <c r="J2428" s="197"/>
      <c r="K2428" s="198"/>
      <c r="L2428" s="198"/>
      <c r="M2428" s="198"/>
      <c r="N2428" s="198"/>
      <c r="O2428" s="198"/>
      <c r="P2428" s="198"/>
      <c r="R2428" s="198"/>
      <c r="S2428" s="186" t="str">
        <f t="shared" ref="S2428:AX2428" si="3147">S$18</f>
        <v>S$14</v>
      </c>
      <c r="T2428" s="186" t="str">
        <f t="shared" si="3147"/>
        <v>T$14</v>
      </c>
      <c r="U2428" s="186" t="str">
        <f t="shared" si="3147"/>
        <v>U$14</v>
      </c>
      <c r="V2428" s="186" t="str">
        <f t="shared" si="3147"/>
        <v>V$14</v>
      </c>
      <c r="W2428" s="186" t="str">
        <f t="shared" si="3147"/>
        <v>W$14</v>
      </c>
      <c r="X2428" s="186" t="str">
        <f t="shared" si="3147"/>
        <v>X$14</v>
      </c>
      <c r="Y2428" s="186" t="str">
        <f t="shared" si="3147"/>
        <v>Y$14</v>
      </c>
      <c r="Z2428" s="186" t="str">
        <f t="shared" si="3147"/>
        <v>Z$14</v>
      </c>
      <c r="AA2428" s="186" t="str">
        <f t="shared" si="3147"/>
        <v>AA$14</v>
      </c>
      <c r="AB2428" s="186" t="str">
        <f t="shared" si="3147"/>
        <v>AB$14</v>
      </c>
      <c r="AC2428" s="186" t="str">
        <f t="shared" si="3147"/>
        <v>AC$14</v>
      </c>
      <c r="AD2428" s="186" t="str">
        <f t="shared" si="3147"/>
        <v>AD$14</v>
      </c>
      <c r="AE2428" s="186" t="str">
        <f t="shared" si="3147"/>
        <v>AE$14</v>
      </c>
      <c r="AF2428" s="186" t="str">
        <f t="shared" si="3147"/>
        <v>AF$14</v>
      </c>
      <c r="AG2428" s="186" t="str">
        <f t="shared" si="3147"/>
        <v>AG$14</v>
      </c>
      <c r="AH2428" s="186" t="str">
        <f t="shared" si="3147"/>
        <v>AH$14</v>
      </c>
      <c r="AI2428" s="186" t="str">
        <f t="shared" si="3147"/>
        <v>AI$14</v>
      </c>
      <c r="AJ2428" s="186" t="str">
        <f t="shared" si="3147"/>
        <v>AJ$14</v>
      </c>
      <c r="AK2428" s="186" t="str">
        <f t="shared" si="3147"/>
        <v>AK$14</v>
      </c>
      <c r="AL2428" s="186" t="str">
        <f t="shared" si="3147"/>
        <v>AL$14</v>
      </c>
      <c r="AM2428" s="186" t="str">
        <f t="shared" si="3147"/>
        <v>AM$14</v>
      </c>
      <c r="AN2428" s="186" t="str">
        <f t="shared" si="3147"/>
        <v>AN$14</v>
      </c>
      <c r="AO2428" s="186" t="str">
        <f t="shared" si="3147"/>
        <v>AO$14</v>
      </c>
      <c r="AP2428" s="186" t="str">
        <f t="shared" si="3147"/>
        <v>AP$14</v>
      </c>
      <c r="AQ2428" s="186" t="str">
        <f t="shared" si="3147"/>
        <v>AQ$14</v>
      </c>
      <c r="AR2428" s="186" t="str">
        <f t="shared" si="3147"/>
        <v>AR$14</v>
      </c>
      <c r="AS2428" s="186" t="str">
        <f t="shared" si="3147"/>
        <v>AS$14</v>
      </c>
      <c r="AT2428" s="186" t="str">
        <f t="shared" si="3147"/>
        <v>AT$14</v>
      </c>
      <c r="AU2428" s="186" t="str">
        <f t="shared" si="3147"/>
        <v>AU$14</v>
      </c>
      <c r="AV2428" s="186" t="str">
        <f t="shared" si="3147"/>
        <v>AV$14</v>
      </c>
      <c r="AW2428" s="186" t="str">
        <f t="shared" si="3147"/>
        <v>AW$14</v>
      </c>
      <c r="AX2428" s="186" t="str">
        <f t="shared" si="3147"/>
        <v>AX$14</v>
      </c>
      <c r="AY2428" s="186" t="str">
        <f t="shared" ref="AY2428:CD2428" si="3148">AY$18</f>
        <v>AY$14</v>
      </c>
      <c r="AZ2428" s="186" t="str">
        <f t="shared" si="3148"/>
        <v>AZ$14</v>
      </c>
      <c r="BA2428" s="186" t="str">
        <f t="shared" si="3148"/>
        <v>BA$14</v>
      </c>
      <c r="BB2428" s="186" t="str">
        <f t="shared" si="3148"/>
        <v>BB$14</v>
      </c>
      <c r="BC2428" s="186" t="str">
        <f t="shared" si="3148"/>
        <v>BC$14</v>
      </c>
      <c r="BD2428" s="186" t="str">
        <f t="shared" si="3148"/>
        <v>BD$14</v>
      </c>
      <c r="BE2428" s="186" t="str">
        <f t="shared" si="3148"/>
        <v>BE$14</v>
      </c>
      <c r="BF2428" s="186" t="str">
        <f t="shared" si="3148"/>
        <v>BF$14</v>
      </c>
      <c r="BG2428" s="186" t="str">
        <f t="shared" si="3148"/>
        <v>BG$14</v>
      </c>
      <c r="BH2428" s="186" t="str">
        <f t="shared" si="3148"/>
        <v>BH$14</v>
      </c>
      <c r="BI2428" s="186" t="str">
        <f t="shared" si="3148"/>
        <v>BI$14</v>
      </c>
      <c r="BJ2428" s="186" t="str">
        <f t="shared" si="3148"/>
        <v>BJ$14</v>
      </c>
      <c r="BK2428" s="186" t="str">
        <f t="shared" si="3148"/>
        <v>BK$14</v>
      </c>
      <c r="BL2428" s="186" t="str">
        <f t="shared" si="3148"/>
        <v>BL$14</v>
      </c>
      <c r="BM2428" s="186" t="str">
        <f t="shared" si="3148"/>
        <v>BM$14</v>
      </c>
      <c r="BN2428" s="186" t="str">
        <f t="shared" si="3148"/>
        <v>BN$14</v>
      </c>
      <c r="BO2428" s="186" t="str">
        <f t="shared" si="3148"/>
        <v>BO$14</v>
      </c>
      <c r="BP2428" s="186" t="str">
        <f t="shared" si="3148"/>
        <v>BP$14</v>
      </c>
      <c r="BQ2428" s="186" t="str">
        <f t="shared" si="3148"/>
        <v>BQ$14</v>
      </c>
      <c r="BR2428" s="186" t="str">
        <f t="shared" si="3148"/>
        <v>BR$14</v>
      </c>
      <c r="BS2428" s="186" t="str">
        <f t="shared" si="3148"/>
        <v>BS$14</v>
      </c>
      <c r="BT2428" s="186" t="str">
        <f t="shared" si="3148"/>
        <v>BT$14</v>
      </c>
      <c r="BU2428" s="186" t="str">
        <f t="shared" si="3148"/>
        <v>BU$14</v>
      </c>
      <c r="BV2428" s="186" t="str">
        <f t="shared" si="3148"/>
        <v>BV$14</v>
      </c>
      <c r="BW2428" s="186" t="str">
        <f t="shared" si="3148"/>
        <v>BW$14</v>
      </c>
      <c r="BX2428" s="186" t="str">
        <f t="shared" si="3148"/>
        <v>BX$14</v>
      </c>
      <c r="BY2428" s="186" t="str">
        <f t="shared" si="3148"/>
        <v>BY$14</v>
      </c>
      <c r="BZ2428" s="186" t="str">
        <f t="shared" si="3148"/>
        <v>BZ$14</v>
      </c>
      <c r="CA2428" s="186" t="str">
        <f t="shared" si="3148"/>
        <v>CA$14</v>
      </c>
      <c r="CB2428" s="186" t="str">
        <f t="shared" si="3148"/>
        <v>CB$14</v>
      </c>
      <c r="CC2428" s="186" t="str">
        <f t="shared" si="3148"/>
        <v>CC$14</v>
      </c>
      <c r="CD2428" s="186" t="str">
        <f t="shared" si="3148"/>
        <v>CD$14</v>
      </c>
      <c r="CE2428" s="186" t="str">
        <f t="shared" ref="CE2428:CL2428" si="3149">CE$18</f>
        <v>CE$14</v>
      </c>
      <c r="CF2428" s="186" t="str">
        <f t="shared" si="3149"/>
        <v>CF$14</v>
      </c>
      <c r="CG2428" s="186" t="str">
        <f t="shared" si="3149"/>
        <v>CG$14</v>
      </c>
      <c r="CH2428" s="186" t="str">
        <f t="shared" si="3149"/>
        <v>CH$14</v>
      </c>
      <c r="CI2428" s="186" t="str">
        <f t="shared" si="3149"/>
        <v>CI$14</v>
      </c>
      <c r="CJ2428" s="186" t="str">
        <f t="shared" si="3149"/>
        <v>CJ$14</v>
      </c>
      <c r="CK2428" s="186" t="str">
        <f t="shared" si="3149"/>
        <v>CK$14</v>
      </c>
      <c r="CL2428" s="186" t="str">
        <f t="shared" si="3149"/>
        <v>CL$14</v>
      </c>
    </row>
    <row r="2429" spans="2:90" x14ac:dyDescent="0.4">
      <c r="B2429" s="171" t="s">
        <v>464</v>
      </c>
      <c r="E2429" s="8"/>
      <c r="H2429" s="196"/>
      <c r="I2429" s="197"/>
      <c r="J2429" s="197"/>
      <c r="K2429" s="198"/>
      <c r="L2429" s="198"/>
      <c r="M2429" s="198"/>
      <c r="N2429" s="198"/>
      <c r="O2429" s="198"/>
      <c r="P2429" s="198"/>
      <c r="R2429" s="198"/>
      <c r="S2429" s="186" t="str">
        <f t="shared" ref="S2429:AX2429" si="3150">S$19</f>
        <v>S$15</v>
      </c>
      <c r="T2429" s="186" t="str">
        <f t="shared" si="3150"/>
        <v>T$15</v>
      </c>
      <c r="U2429" s="186" t="str">
        <f t="shared" si="3150"/>
        <v>U$15</v>
      </c>
      <c r="V2429" s="186" t="str">
        <f t="shared" si="3150"/>
        <v>V$15</v>
      </c>
      <c r="W2429" s="186" t="str">
        <f t="shared" si="3150"/>
        <v>W$15</v>
      </c>
      <c r="X2429" s="186" t="str">
        <f t="shared" si="3150"/>
        <v>X$15</v>
      </c>
      <c r="Y2429" s="186" t="str">
        <f t="shared" si="3150"/>
        <v>Y$15</v>
      </c>
      <c r="Z2429" s="186" t="str">
        <f t="shared" si="3150"/>
        <v>Z$15</v>
      </c>
      <c r="AA2429" s="186" t="str">
        <f t="shared" si="3150"/>
        <v>AA$15</v>
      </c>
      <c r="AB2429" s="186" t="str">
        <f t="shared" si="3150"/>
        <v>AB$15</v>
      </c>
      <c r="AC2429" s="186" t="str">
        <f t="shared" si="3150"/>
        <v>AC$15</v>
      </c>
      <c r="AD2429" s="186" t="str">
        <f t="shared" si="3150"/>
        <v>AD$15</v>
      </c>
      <c r="AE2429" s="186" t="str">
        <f t="shared" si="3150"/>
        <v>AE$15</v>
      </c>
      <c r="AF2429" s="186" t="str">
        <f t="shared" si="3150"/>
        <v>AF$15</v>
      </c>
      <c r="AG2429" s="186" t="str">
        <f t="shared" si="3150"/>
        <v>AG$15</v>
      </c>
      <c r="AH2429" s="186" t="str">
        <f t="shared" si="3150"/>
        <v>AH$15</v>
      </c>
      <c r="AI2429" s="186" t="str">
        <f t="shared" si="3150"/>
        <v>AI$15</v>
      </c>
      <c r="AJ2429" s="186" t="str">
        <f t="shared" si="3150"/>
        <v>AJ$15</v>
      </c>
      <c r="AK2429" s="186" t="str">
        <f t="shared" si="3150"/>
        <v>AK$15</v>
      </c>
      <c r="AL2429" s="186" t="str">
        <f t="shared" si="3150"/>
        <v>AL$15</v>
      </c>
      <c r="AM2429" s="186" t="str">
        <f t="shared" si="3150"/>
        <v>AM$15</v>
      </c>
      <c r="AN2429" s="186" t="str">
        <f t="shared" si="3150"/>
        <v>AN$15</v>
      </c>
      <c r="AO2429" s="186" t="str">
        <f t="shared" si="3150"/>
        <v>AO$15</v>
      </c>
      <c r="AP2429" s="186" t="str">
        <f t="shared" si="3150"/>
        <v>AP$15</v>
      </c>
      <c r="AQ2429" s="186" t="str">
        <f t="shared" si="3150"/>
        <v>AQ$15</v>
      </c>
      <c r="AR2429" s="186" t="str">
        <f t="shared" si="3150"/>
        <v>AR$15</v>
      </c>
      <c r="AS2429" s="186" t="str">
        <f t="shared" si="3150"/>
        <v>AS$15</v>
      </c>
      <c r="AT2429" s="186" t="str">
        <f t="shared" si="3150"/>
        <v>AT$15</v>
      </c>
      <c r="AU2429" s="186" t="str">
        <f t="shared" si="3150"/>
        <v>AU$15</v>
      </c>
      <c r="AV2429" s="186" t="str">
        <f t="shared" si="3150"/>
        <v>AV$15</v>
      </c>
      <c r="AW2429" s="186" t="str">
        <f t="shared" si="3150"/>
        <v>AW$15</v>
      </c>
      <c r="AX2429" s="186" t="str">
        <f t="shared" si="3150"/>
        <v>AX$15</v>
      </c>
      <c r="AY2429" s="186" t="str">
        <f t="shared" ref="AY2429:CD2429" si="3151">AY$19</f>
        <v>AY$15</v>
      </c>
      <c r="AZ2429" s="186" t="str">
        <f t="shared" si="3151"/>
        <v>AZ$15</v>
      </c>
      <c r="BA2429" s="186" t="str">
        <f t="shared" si="3151"/>
        <v>BA$15</v>
      </c>
      <c r="BB2429" s="186" t="str">
        <f t="shared" si="3151"/>
        <v>BB$15</v>
      </c>
      <c r="BC2429" s="186" t="str">
        <f t="shared" si="3151"/>
        <v>BC$15</v>
      </c>
      <c r="BD2429" s="186" t="str">
        <f t="shared" si="3151"/>
        <v>BD$15</v>
      </c>
      <c r="BE2429" s="186" t="str">
        <f t="shared" si="3151"/>
        <v>BE$15</v>
      </c>
      <c r="BF2429" s="186" t="str">
        <f t="shared" si="3151"/>
        <v>BF$15</v>
      </c>
      <c r="BG2429" s="186" t="str">
        <f t="shared" si="3151"/>
        <v>BG$15</v>
      </c>
      <c r="BH2429" s="186" t="str">
        <f t="shared" si="3151"/>
        <v>BH$15</v>
      </c>
      <c r="BI2429" s="186" t="str">
        <f t="shared" si="3151"/>
        <v>BI$15</v>
      </c>
      <c r="BJ2429" s="186" t="str">
        <f t="shared" si="3151"/>
        <v>BJ$15</v>
      </c>
      <c r="BK2429" s="186" t="str">
        <f t="shared" si="3151"/>
        <v>BK$15</v>
      </c>
      <c r="BL2429" s="186" t="str">
        <f t="shared" si="3151"/>
        <v>BL$15</v>
      </c>
      <c r="BM2429" s="186" t="str">
        <f t="shared" si="3151"/>
        <v>BM$15</v>
      </c>
      <c r="BN2429" s="186" t="str">
        <f t="shared" si="3151"/>
        <v>BN$15</v>
      </c>
      <c r="BO2429" s="186" t="str">
        <f t="shared" si="3151"/>
        <v>BO$15</v>
      </c>
      <c r="BP2429" s="186" t="str">
        <f t="shared" si="3151"/>
        <v>BP$15</v>
      </c>
      <c r="BQ2429" s="186" t="str">
        <f t="shared" si="3151"/>
        <v>BQ$15</v>
      </c>
      <c r="BR2429" s="186" t="str">
        <f t="shared" si="3151"/>
        <v>BR$15</v>
      </c>
      <c r="BS2429" s="186" t="str">
        <f t="shared" si="3151"/>
        <v>BS$15</v>
      </c>
      <c r="BT2429" s="186" t="str">
        <f t="shared" si="3151"/>
        <v>BT$15</v>
      </c>
      <c r="BU2429" s="186" t="str">
        <f t="shared" si="3151"/>
        <v>BU$15</v>
      </c>
      <c r="BV2429" s="186" t="str">
        <f t="shared" si="3151"/>
        <v>BV$15</v>
      </c>
      <c r="BW2429" s="186" t="str">
        <f t="shared" si="3151"/>
        <v>BW$15</v>
      </c>
      <c r="BX2429" s="186" t="str">
        <f t="shared" si="3151"/>
        <v>BX$15</v>
      </c>
      <c r="BY2429" s="186" t="str">
        <f t="shared" si="3151"/>
        <v>BY$15</v>
      </c>
      <c r="BZ2429" s="186" t="str">
        <f t="shared" si="3151"/>
        <v>BZ$15</v>
      </c>
      <c r="CA2429" s="186" t="str">
        <f t="shared" si="3151"/>
        <v>CA$15</v>
      </c>
      <c r="CB2429" s="186" t="str">
        <f t="shared" si="3151"/>
        <v>CB$15</v>
      </c>
      <c r="CC2429" s="186" t="str">
        <f t="shared" si="3151"/>
        <v>CC$15</v>
      </c>
      <c r="CD2429" s="186" t="str">
        <f t="shared" si="3151"/>
        <v>CD$15</v>
      </c>
      <c r="CE2429" s="186" t="str">
        <f t="shared" ref="CE2429:CL2429" si="3152">CE$19</f>
        <v>CE$15</v>
      </c>
      <c r="CF2429" s="186" t="str">
        <f t="shared" si="3152"/>
        <v>CF$15</v>
      </c>
      <c r="CG2429" s="186" t="str">
        <f t="shared" si="3152"/>
        <v>CG$15</v>
      </c>
      <c r="CH2429" s="186" t="str">
        <f t="shared" si="3152"/>
        <v>CH$15</v>
      </c>
      <c r="CI2429" s="186" t="str">
        <f t="shared" si="3152"/>
        <v>CI$15</v>
      </c>
      <c r="CJ2429" s="186" t="str">
        <f t="shared" si="3152"/>
        <v>CJ$15</v>
      </c>
      <c r="CK2429" s="186" t="str">
        <f t="shared" si="3152"/>
        <v>CK$15</v>
      </c>
      <c r="CL2429" s="186" t="str">
        <f t="shared" si="3152"/>
        <v>CL$15</v>
      </c>
    </row>
    <row r="2430" spans="2:90" x14ac:dyDescent="0.4">
      <c r="B2430" s="70" t="s">
        <v>527</v>
      </c>
      <c r="C2430" s="31"/>
      <c r="D2430" t="s">
        <v>528</v>
      </c>
      <c r="E2430" s="8" t="str">
        <f t="shared" ref="E2430:E2431" si="3153">ROW()&amp;" "&amp;D2430</f>
        <v>2430 FCCL-F</v>
      </c>
      <c r="F2430" t="s">
        <v>526</v>
      </c>
      <c r="G2430" s="31" t="s">
        <v>243</v>
      </c>
      <c r="H2430" s="48"/>
      <c r="I2430" s="285"/>
      <c r="J2430" s="285"/>
      <c r="K2430" s="48"/>
      <c r="L2430" s="48"/>
      <c r="M2430" s="48"/>
      <c r="N2430" s="48"/>
      <c r="O2430" s="48"/>
      <c r="P2430" s="48"/>
      <c r="R2430" s="70"/>
      <c r="S2430" s="286"/>
      <c r="T2430" s="286"/>
      <c r="U2430" s="286"/>
      <c r="V2430" s="286"/>
      <c r="W2430" s="286"/>
      <c r="X2430" s="286"/>
      <c r="Y2430" s="286"/>
      <c r="Z2430" s="286"/>
      <c r="AA2430" s="286"/>
      <c r="AB2430" s="286"/>
      <c r="AC2430" s="286"/>
      <c r="AD2430" s="286"/>
      <c r="AE2430" s="286"/>
      <c r="AF2430" s="286"/>
      <c r="AG2430" s="286"/>
      <c r="AH2430" s="286"/>
      <c r="AI2430" s="286"/>
      <c r="AJ2430" s="286"/>
      <c r="AK2430" s="286"/>
      <c r="AL2430" s="286"/>
      <c r="AM2430" s="286"/>
      <c r="AN2430" s="286"/>
      <c r="AO2430" s="286"/>
      <c r="AP2430" s="286"/>
      <c r="AQ2430" s="286"/>
      <c r="AR2430" s="286"/>
      <c r="AS2430" s="286"/>
      <c r="AT2430" s="286"/>
      <c r="AU2430" s="286"/>
      <c r="AV2430" s="286"/>
      <c r="AW2430" s="286"/>
      <c r="AX2430" s="286"/>
      <c r="AY2430" s="286"/>
      <c r="AZ2430" s="286"/>
      <c r="BA2430" s="286"/>
      <c r="BB2430" s="286"/>
      <c r="BC2430" s="286"/>
      <c r="BD2430" s="286"/>
      <c r="BE2430" s="286"/>
      <c r="BF2430" s="286"/>
      <c r="BG2430" s="286"/>
      <c r="BH2430" s="286"/>
      <c r="BI2430" s="286"/>
      <c r="BJ2430" s="286"/>
      <c r="BK2430" s="286"/>
      <c r="BL2430" s="286"/>
      <c r="BM2430" s="286"/>
      <c r="BN2430" s="286"/>
      <c r="BO2430" s="286"/>
      <c r="BP2430" s="286"/>
      <c r="BQ2430" s="286"/>
      <c r="BR2430" s="286"/>
      <c r="BS2430" s="286"/>
      <c r="BT2430" s="286"/>
      <c r="BU2430" s="286"/>
      <c r="BV2430" s="286"/>
      <c r="BW2430" s="286"/>
      <c r="BX2430" s="286"/>
      <c r="BY2430" s="286"/>
      <c r="BZ2430" s="286"/>
      <c r="CA2430" s="286"/>
      <c r="CB2430" s="286"/>
      <c r="CC2430" s="286"/>
      <c r="CD2430" s="286"/>
      <c r="CE2430" s="286"/>
      <c r="CF2430" s="286"/>
      <c r="CG2430" s="286"/>
      <c r="CH2430" s="286"/>
      <c r="CI2430" s="286"/>
      <c r="CJ2430" s="286"/>
      <c r="CK2430" s="286"/>
      <c r="CL2430" s="286"/>
    </row>
    <row r="2431" spans="2:90" x14ac:dyDescent="0.4">
      <c r="B2431" s="122" t="str">
        <f>"Current liability - "&amp;(SUBSTITUTE(B2430,":",""))</f>
        <v>Current liability - Fixed constant current liability</v>
      </c>
      <c r="C2431" t="s">
        <v>232</v>
      </c>
      <c r="D2431" t="s">
        <v>528</v>
      </c>
      <c r="E2431" s="8" t="str">
        <f t="shared" si="3153"/>
        <v>2431 FCCL-F</v>
      </c>
      <c r="G2431" t="str">
        <f>E2431</f>
        <v>2431 FCCL-F</v>
      </c>
      <c r="J2431" s="74">
        <v>1000</v>
      </c>
      <c r="K2431" s="53">
        <f t="shared" ref="K2431:P2431" si="3154">SUMIF($4:$4,K$2,2431:2431)</f>
        <v>1000</v>
      </c>
      <c r="L2431" s="53">
        <f t="shared" si="3154"/>
        <v>1000</v>
      </c>
      <c r="M2431" s="53">
        <f t="shared" si="3154"/>
        <v>1000</v>
      </c>
      <c r="N2431" s="53">
        <f t="shared" si="3154"/>
        <v>1000</v>
      </c>
      <c r="O2431" s="53">
        <f t="shared" si="3154"/>
        <v>1000</v>
      </c>
      <c r="P2431" s="53">
        <f t="shared" si="3154"/>
        <v>1000</v>
      </c>
      <c r="R2431" s="24">
        <f>$J2431</f>
        <v>1000</v>
      </c>
      <c r="S2431" s="80">
        <f t="shared" ref="S2431:T2431" si="3155">R2431</f>
        <v>1000</v>
      </c>
      <c r="T2431" s="80">
        <f t="shared" si="3155"/>
        <v>1000</v>
      </c>
      <c r="U2431" s="80">
        <f t="shared" ref="U2431" si="3156">T2431</f>
        <v>1000</v>
      </c>
      <c r="V2431" s="80">
        <f t="shared" ref="V2431" si="3157">U2431</f>
        <v>1000</v>
      </c>
      <c r="W2431" s="80">
        <f t="shared" ref="W2431" si="3158">V2431</f>
        <v>1000</v>
      </c>
      <c r="X2431" s="80">
        <f t="shared" ref="X2431" si="3159">W2431</f>
        <v>1000</v>
      </c>
      <c r="Y2431" s="80">
        <f t="shared" ref="Y2431" si="3160">X2431</f>
        <v>1000</v>
      </c>
      <c r="Z2431" s="80">
        <f t="shared" ref="Z2431" si="3161">Y2431</f>
        <v>1000</v>
      </c>
      <c r="AA2431" s="80">
        <f t="shared" ref="AA2431" si="3162">Z2431</f>
        <v>1000</v>
      </c>
      <c r="AB2431" s="80">
        <f t="shared" ref="AB2431" si="3163">AA2431</f>
        <v>1000</v>
      </c>
      <c r="AC2431" s="80">
        <f t="shared" ref="AC2431" si="3164">AB2431</f>
        <v>1000</v>
      </c>
      <c r="AD2431" s="80">
        <f t="shared" ref="AD2431" si="3165">AC2431</f>
        <v>1000</v>
      </c>
      <c r="AE2431" s="80">
        <f t="shared" ref="AE2431" si="3166">AD2431</f>
        <v>1000</v>
      </c>
      <c r="AF2431" s="80">
        <f t="shared" ref="AF2431" si="3167">AE2431</f>
        <v>1000</v>
      </c>
      <c r="AG2431" s="80">
        <f t="shared" ref="AG2431" si="3168">AF2431</f>
        <v>1000</v>
      </c>
      <c r="AH2431" s="80">
        <f t="shared" ref="AH2431" si="3169">AG2431</f>
        <v>1000</v>
      </c>
      <c r="AI2431" s="80">
        <f t="shared" ref="AI2431" si="3170">AH2431</f>
        <v>1000</v>
      </c>
      <c r="AJ2431" s="80">
        <f t="shared" ref="AJ2431" si="3171">AI2431</f>
        <v>1000</v>
      </c>
      <c r="AK2431" s="80">
        <f t="shared" ref="AK2431" si="3172">AJ2431</f>
        <v>1000</v>
      </c>
      <c r="AL2431" s="80">
        <f t="shared" ref="AL2431" si="3173">AK2431</f>
        <v>1000</v>
      </c>
      <c r="AM2431" s="80">
        <f t="shared" ref="AM2431" si="3174">AL2431</f>
        <v>1000</v>
      </c>
      <c r="AN2431" s="80">
        <f t="shared" ref="AN2431" si="3175">AM2431</f>
        <v>1000</v>
      </c>
      <c r="AO2431" s="80">
        <f t="shared" ref="AO2431" si="3176">AN2431</f>
        <v>1000</v>
      </c>
      <c r="AP2431" s="80">
        <f t="shared" ref="AP2431" si="3177">AO2431</f>
        <v>1000</v>
      </c>
      <c r="AQ2431" s="80">
        <f t="shared" ref="AQ2431" si="3178">AP2431</f>
        <v>1000</v>
      </c>
      <c r="AR2431" s="80">
        <f t="shared" ref="AR2431" si="3179">AQ2431</f>
        <v>1000</v>
      </c>
      <c r="AS2431" s="80">
        <f t="shared" ref="AS2431" si="3180">AR2431</f>
        <v>1000</v>
      </c>
      <c r="AT2431" s="80">
        <f t="shared" ref="AT2431" si="3181">AS2431</f>
        <v>1000</v>
      </c>
      <c r="AU2431" s="80">
        <f t="shared" ref="AU2431" si="3182">AT2431</f>
        <v>1000</v>
      </c>
      <c r="AV2431" s="80">
        <f t="shared" ref="AV2431" si="3183">AU2431</f>
        <v>1000</v>
      </c>
      <c r="AW2431" s="80">
        <f t="shared" ref="AW2431" si="3184">AV2431</f>
        <v>1000</v>
      </c>
      <c r="AX2431" s="80">
        <f t="shared" ref="AX2431" si="3185">AW2431</f>
        <v>1000</v>
      </c>
      <c r="AY2431" s="80">
        <f t="shared" ref="AY2431" si="3186">AX2431</f>
        <v>1000</v>
      </c>
      <c r="AZ2431" s="80">
        <f t="shared" ref="AZ2431" si="3187">AY2431</f>
        <v>1000</v>
      </c>
      <c r="BA2431" s="80">
        <f t="shared" ref="BA2431" si="3188">AZ2431</f>
        <v>1000</v>
      </c>
      <c r="BB2431" s="80">
        <f t="shared" ref="BB2431" si="3189">BA2431</f>
        <v>1000</v>
      </c>
      <c r="BC2431" s="80">
        <f t="shared" ref="BC2431" si="3190">BB2431</f>
        <v>1000</v>
      </c>
      <c r="BD2431" s="80">
        <f t="shared" ref="BD2431" si="3191">BC2431</f>
        <v>1000</v>
      </c>
      <c r="BE2431" s="80">
        <f t="shared" ref="BE2431" si="3192">BD2431</f>
        <v>1000</v>
      </c>
      <c r="BF2431" s="80">
        <f t="shared" ref="BF2431" si="3193">BE2431</f>
        <v>1000</v>
      </c>
      <c r="BG2431" s="80">
        <f t="shared" ref="BG2431" si="3194">BF2431</f>
        <v>1000</v>
      </c>
      <c r="BH2431" s="80">
        <f t="shared" ref="BH2431" si="3195">BG2431</f>
        <v>1000</v>
      </c>
      <c r="BI2431" s="80">
        <f t="shared" ref="BI2431" si="3196">BH2431</f>
        <v>1000</v>
      </c>
      <c r="BJ2431" s="80">
        <f t="shared" ref="BJ2431" si="3197">BI2431</f>
        <v>1000</v>
      </c>
      <c r="BK2431" s="80">
        <f t="shared" ref="BK2431" si="3198">BJ2431</f>
        <v>1000</v>
      </c>
      <c r="BL2431" s="80">
        <f t="shared" ref="BL2431" si="3199">BK2431</f>
        <v>1000</v>
      </c>
      <c r="BM2431" s="80">
        <f t="shared" ref="BM2431" si="3200">BL2431</f>
        <v>1000</v>
      </c>
      <c r="BN2431" s="80">
        <f t="shared" ref="BN2431" si="3201">BM2431</f>
        <v>1000</v>
      </c>
      <c r="BO2431" s="80">
        <f t="shared" ref="BO2431" si="3202">BN2431</f>
        <v>1000</v>
      </c>
      <c r="BP2431" s="80">
        <f t="shared" ref="BP2431" si="3203">BO2431</f>
        <v>1000</v>
      </c>
      <c r="BQ2431" s="80">
        <f t="shared" ref="BQ2431" si="3204">BP2431</f>
        <v>1000</v>
      </c>
      <c r="BR2431" s="80">
        <f t="shared" ref="BR2431" si="3205">BQ2431</f>
        <v>1000</v>
      </c>
      <c r="BS2431" s="80">
        <f t="shared" ref="BS2431" si="3206">BR2431</f>
        <v>1000</v>
      </c>
      <c r="BT2431" s="80">
        <f t="shared" ref="BT2431" si="3207">BS2431</f>
        <v>1000</v>
      </c>
      <c r="BU2431" s="80">
        <f t="shared" ref="BU2431" si="3208">BT2431</f>
        <v>1000</v>
      </c>
      <c r="BV2431" s="80">
        <f t="shared" ref="BV2431" si="3209">BU2431</f>
        <v>1000</v>
      </c>
      <c r="BW2431" s="80">
        <f t="shared" ref="BW2431" si="3210">BV2431</f>
        <v>1000</v>
      </c>
      <c r="BX2431" s="80">
        <f t="shared" ref="BX2431" si="3211">BW2431</f>
        <v>1000</v>
      </c>
      <c r="BY2431" s="80">
        <f t="shared" ref="BY2431" si="3212">BX2431</f>
        <v>1000</v>
      </c>
      <c r="BZ2431" s="80">
        <f t="shared" ref="BZ2431" si="3213">BY2431</f>
        <v>1000</v>
      </c>
      <c r="CA2431" s="80">
        <f t="shared" ref="CA2431" si="3214">BZ2431</f>
        <v>1000</v>
      </c>
      <c r="CB2431" s="80">
        <f t="shared" ref="CB2431" si="3215">CA2431</f>
        <v>1000</v>
      </c>
      <c r="CC2431" s="80">
        <f t="shared" ref="CC2431" si="3216">CB2431</f>
        <v>1000</v>
      </c>
      <c r="CD2431" s="80">
        <f t="shared" ref="CD2431" si="3217">CC2431</f>
        <v>1000</v>
      </c>
      <c r="CE2431" s="80">
        <f t="shared" ref="CE2431" si="3218">CD2431</f>
        <v>1000</v>
      </c>
      <c r="CF2431" s="80">
        <f t="shared" ref="CF2431" si="3219">CE2431</f>
        <v>1000</v>
      </c>
      <c r="CG2431" s="80">
        <f t="shared" ref="CG2431" si="3220">CF2431</f>
        <v>1000</v>
      </c>
      <c r="CH2431" s="80">
        <f t="shared" ref="CH2431" si="3221">CG2431</f>
        <v>1000</v>
      </c>
      <c r="CI2431" s="80">
        <f t="shared" ref="CI2431" si="3222">CH2431</f>
        <v>1000</v>
      </c>
      <c r="CJ2431" s="80">
        <f t="shared" ref="CJ2431" si="3223">CI2431</f>
        <v>1000</v>
      </c>
      <c r="CK2431" s="80">
        <f t="shared" ref="CK2431:CL2431" si="3224">CJ2431</f>
        <v>1000</v>
      </c>
      <c r="CL2431" s="80">
        <f t="shared" si="3224"/>
        <v>1000</v>
      </c>
    </row>
    <row r="2432" spans="2:90" x14ac:dyDescent="0.4">
      <c r="B2432" s="123"/>
      <c r="D2432" t="s">
        <v>528</v>
      </c>
      <c r="E2432" s="8" t="str">
        <f>ROW()&amp;" "&amp;D2432</f>
        <v>2432 FCCL-F</v>
      </c>
      <c r="H2432" s="27"/>
      <c r="I2432" s="77"/>
      <c r="J2432" s="77"/>
      <c r="K2432" s="28"/>
      <c r="L2432" s="28"/>
      <c r="M2432" s="28"/>
      <c r="N2432" s="28"/>
      <c r="O2432" s="28"/>
      <c r="P2432" s="28"/>
      <c r="R2432" s="33"/>
      <c r="S2432" s="77"/>
      <c r="T2432" s="77"/>
      <c r="U2432" s="77"/>
      <c r="V2432" s="77"/>
      <c r="W2432" s="77"/>
      <c r="X2432" s="77"/>
      <c r="Y2432" s="77"/>
      <c r="Z2432" s="77"/>
      <c r="AA2432" s="77"/>
      <c r="AB2432" s="77"/>
      <c r="AC2432" s="77"/>
      <c r="AD2432" s="77"/>
      <c r="AE2432" s="77"/>
      <c r="AF2432" s="77"/>
      <c r="AG2432" s="77"/>
      <c r="AH2432" s="77"/>
      <c r="AI2432" s="77"/>
      <c r="AJ2432" s="77"/>
      <c r="AK2432" s="77"/>
      <c r="AL2432" s="77"/>
      <c r="AM2432" s="77"/>
      <c r="AN2432" s="77"/>
      <c r="AO2432" s="77"/>
      <c r="AP2432" s="77"/>
      <c r="AQ2432" s="77"/>
      <c r="AR2432" s="77"/>
      <c r="AS2432" s="77"/>
      <c r="AT2432" s="77"/>
      <c r="AU2432" s="77"/>
      <c r="AV2432" s="77"/>
      <c r="AW2432" s="77"/>
      <c r="AX2432" s="77"/>
      <c r="AY2432" s="77"/>
      <c r="AZ2432" s="77"/>
      <c r="BA2432" s="77"/>
      <c r="BB2432" s="77"/>
      <c r="BC2432" s="77"/>
      <c r="BD2432" s="77"/>
      <c r="BE2432" s="77"/>
      <c r="BF2432" s="77"/>
      <c r="BG2432" s="77"/>
      <c r="BH2432" s="77"/>
      <c r="BI2432" s="77"/>
      <c r="BJ2432" s="77"/>
      <c r="BK2432" s="77"/>
      <c r="BL2432" s="77"/>
      <c r="BM2432" s="77"/>
      <c r="BN2432" s="77"/>
      <c r="BO2432" s="77"/>
      <c r="BP2432" s="77"/>
      <c r="BQ2432" s="77"/>
      <c r="BR2432" s="77"/>
      <c r="BS2432" s="77"/>
      <c r="BT2432" s="77"/>
      <c r="BU2432" s="77"/>
      <c r="BV2432" s="77"/>
      <c r="BW2432" s="77"/>
      <c r="BX2432" s="77"/>
      <c r="BY2432" s="77"/>
      <c r="BZ2432" s="77"/>
      <c r="CA2432" s="77"/>
      <c r="CB2432" s="77"/>
      <c r="CC2432" s="77"/>
      <c r="CD2432" s="77"/>
      <c r="CE2432" s="77"/>
      <c r="CF2432" s="77"/>
      <c r="CG2432" s="77"/>
      <c r="CH2432" s="77"/>
      <c r="CI2432" s="77"/>
      <c r="CJ2432" s="77"/>
      <c r="CK2432" s="77"/>
      <c r="CL2432" s="77"/>
    </row>
    <row r="2433" spans="2:90" x14ac:dyDescent="0.4">
      <c r="B2433" s="122" t="str">
        <f>"Change in "&amp;B2431</f>
        <v>Change in Current liability - Fixed constant current liability</v>
      </c>
      <c r="C2433" t="s">
        <v>234</v>
      </c>
      <c r="D2433" t="s">
        <v>528</v>
      </c>
      <c r="E2433" s="8" t="str">
        <f>ROW()&amp;" "&amp;D2433</f>
        <v>2433 FCCL-F</v>
      </c>
      <c r="I2433" s="74"/>
      <c r="J2433" s="74"/>
      <c r="K2433" s="53">
        <f t="shared" ref="K2433:P2433" si="3225">SUMIF($3:$3,K$2,2433:2433)</f>
        <v>0</v>
      </c>
      <c r="L2433" s="53">
        <f t="shared" si="3225"/>
        <v>0</v>
      </c>
      <c r="M2433" s="53">
        <f t="shared" si="3225"/>
        <v>0</v>
      </c>
      <c r="N2433" s="53">
        <f t="shared" si="3225"/>
        <v>0</v>
      </c>
      <c r="O2433" s="53">
        <f t="shared" si="3225"/>
        <v>0</v>
      </c>
      <c r="P2433" s="53">
        <f t="shared" si="3225"/>
        <v>0</v>
      </c>
      <c r="R2433" s="24"/>
      <c r="S2433" s="80">
        <f t="shared" ref="S2433:CE2433" si="3226">S2431-R2431</f>
        <v>0</v>
      </c>
      <c r="T2433" s="80">
        <f t="shared" si="3226"/>
        <v>0</v>
      </c>
      <c r="U2433" s="80">
        <f t="shared" si="3226"/>
        <v>0</v>
      </c>
      <c r="V2433" s="80">
        <f t="shared" si="3226"/>
        <v>0</v>
      </c>
      <c r="W2433" s="80">
        <f t="shared" si="3226"/>
        <v>0</v>
      </c>
      <c r="X2433" s="80">
        <f t="shared" si="3226"/>
        <v>0</v>
      </c>
      <c r="Y2433" s="80">
        <f t="shared" si="3226"/>
        <v>0</v>
      </c>
      <c r="Z2433" s="80">
        <f t="shared" si="3226"/>
        <v>0</v>
      </c>
      <c r="AA2433" s="80">
        <f t="shared" si="3226"/>
        <v>0</v>
      </c>
      <c r="AB2433" s="80">
        <f t="shared" si="3226"/>
        <v>0</v>
      </c>
      <c r="AC2433" s="80">
        <f t="shared" si="3226"/>
        <v>0</v>
      </c>
      <c r="AD2433" s="80">
        <f t="shared" si="3226"/>
        <v>0</v>
      </c>
      <c r="AE2433" s="80">
        <f t="shared" si="3226"/>
        <v>0</v>
      </c>
      <c r="AF2433" s="80">
        <f t="shared" si="3226"/>
        <v>0</v>
      </c>
      <c r="AG2433" s="80">
        <f t="shared" si="3226"/>
        <v>0</v>
      </c>
      <c r="AH2433" s="80">
        <f t="shared" si="3226"/>
        <v>0</v>
      </c>
      <c r="AI2433" s="80">
        <f t="shared" si="3226"/>
        <v>0</v>
      </c>
      <c r="AJ2433" s="80">
        <f t="shared" si="3226"/>
        <v>0</v>
      </c>
      <c r="AK2433" s="80">
        <f t="shared" si="3226"/>
        <v>0</v>
      </c>
      <c r="AL2433" s="80">
        <f t="shared" si="3226"/>
        <v>0</v>
      </c>
      <c r="AM2433" s="80">
        <f t="shared" si="3226"/>
        <v>0</v>
      </c>
      <c r="AN2433" s="80">
        <f t="shared" si="3226"/>
        <v>0</v>
      </c>
      <c r="AO2433" s="80">
        <f t="shared" si="3226"/>
        <v>0</v>
      </c>
      <c r="AP2433" s="80">
        <f t="shared" si="3226"/>
        <v>0</v>
      </c>
      <c r="AQ2433" s="80">
        <f t="shared" si="3226"/>
        <v>0</v>
      </c>
      <c r="AR2433" s="80">
        <f t="shared" si="3226"/>
        <v>0</v>
      </c>
      <c r="AS2433" s="80">
        <f t="shared" si="3226"/>
        <v>0</v>
      </c>
      <c r="AT2433" s="80">
        <f t="shared" si="3226"/>
        <v>0</v>
      </c>
      <c r="AU2433" s="80">
        <f t="shared" si="3226"/>
        <v>0</v>
      </c>
      <c r="AV2433" s="80">
        <f t="shared" si="3226"/>
        <v>0</v>
      </c>
      <c r="AW2433" s="80">
        <f t="shared" si="3226"/>
        <v>0</v>
      </c>
      <c r="AX2433" s="80">
        <f t="shared" si="3226"/>
        <v>0</v>
      </c>
      <c r="AY2433" s="80">
        <f t="shared" si="3226"/>
        <v>0</v>
      </c>
      <c r="AZ2433" s="80">
        <f t="shared" si="3226"/>
        <v>0</v>
      </c>
      <c r="BA2433" s="80">
        <f t="shared" si="3226"/>
        <v>0</v>
      </c>
      <c r="BB2433" s="80">
        <f t="shared" si="3226"/>
        <v>0</v>
      </c>
      <c r="BC2433" s="80">
        <f t="shared" si="3226"/>
        <v>0</v>
      </c>
      <c r="BD2433" s="80">
        <f t="shared" si="3226"/>
        <v>0</v>
      </c>
      <c r="BE2433" s="80">
        <f t="shared" si="3226"/>
        <v>0</v>
      </c>
      <c r="BF2433" s="80">
        <f t="shared" si="3226"/>
        <v>0</v>
      </c>
      <c r="BG2433" s="80">
        <f t="shared" si="3226"/>
        <v>0</v>
      </c>
      <c r="BH2433" s="80">
        <f t="shared" si="3226"/>
        <v>0</v>
      </c>
      <c r="BI2433" s="80">
        <f t="shared" si="3226"/>
        <v>0</v>
      </c>
      <c r="BJ2433" s="80">
        <f t="shared" si="3226"/>
        <v>0</v>
      </c>
      <c r="BK2433" s="80">
        <f t="shared" si="3226"/>
        <v>0</v>
      </c>
      <c r="BL2433" s="80">
        <f t="shared" si="3226"/>
        <v>0</v>
      </c>
      <c r="BM2433" s="80">
        <f t="shared" si="3226"/>
        <v>0</v>
      </c>
      <c r="BN2433" s="80">
        <f t="shared" si="3226"/>
        <v>0</v>
      </c>
      <c r="BO2433" s="80">
        <f t="shared" si="3226"/>
        <v>0</v>
      </c>
      <c r="BP2433" s="80">
        <f t="shared" si="3226"/>
        <v>0</v>
      </c>
      <c r="BQ2433" s="80">
        <f t="shared" si="3226"/>
        <v>0</v>
      </c>
      <c r="BR2433" s="80">
        <f t="shared" si="3226"/>
        <v>0</v>
      </c>
      <c r="BS2433" s="80">
        <f t="shared" si="3226"/>
        <v>0</v>
      </c>
      <c r="BT2433" s="80">
        <f t="shared" si="3226"/>
        <v>0</v>
      </c>
      <c r="BU2433" s="80">
        <f t="shared" si="3226"/>
        <v>0</v>
      </c>
      <c r="BV2433" s="80">
        <f t="shared" si="3226"/>
        <v>0</v>
      </c>
      <c r="BW2433" s="80">
        <f t="shared" si="3226"/>
        <v>0</v>
      </c>
      <c r="BX2433" s="80">
        <f t="shared" si="3226"/>
        <v>0</v>
      </c>
      <c r="BY2433" s="80">
        <f t="shared" si="3226"/>
        <v>0</v>
      </c>
      <c r="BZ2433" s="80">
        <f t="shared" si="3226"/>
        <v>0</v>
      </c>
      <c r="CA2433" s="80">
        <f t="shared" si="3226"/>
        <v>0</v>
      </c>
      <c r="CB2433" s="80">
        <f t="shared" si="3226"/>
        <v>0</v>
      </c>
      <c r="CC2433" s="80">
        <f t="shared" si="3226"/>
        <v>0</v>
      </c>
      <c r="CD2433" s="80">
        <f t="shared" si="3226"/>
        <v>0</v>
      </c>
      <c r="CE2433" s="80">
        <f t="shared" si="3226"/>
        <v>0</v>
      </c>
      <c r="CF2433" s="80">
        <f t="shared" ref="CF2433:CL2433" si="3227">CF2431-CE2431</f>
        <v>0</v>
      </c>
      <c r="CG2433" s="80">
        <f t="shared" si="3227"/>
        <v>0</v>
      </c>
      <c r="CH2433" s="80">
        <f t="shared" si="3227"/>
        <v>0</v>
      </c>
      <c r="CI2433" s="80">
        <f t="shared" si="3227"/>
        <v>0</v>
      </c>
      <c r="CJ2433" s="80">
        <f t="shared" si="3227"/>
        <v>0</v>
      </c>
      <c r="CK2433" s="80">
        <f t="shared" si="3227"/>
        <v>0</v>
      </c>
      <c r="CL2433" s="80">
        <f t="shared" si="3227"/>
        <v>0</v>
      </c>
    </row>
    <row r="2434" spans="2:90" x14ac:dyDescent="0.4">
      <c r="B2434" s="122"/>
      <c r="D2434" t="s">
        <v>528</v>
      </c>
      <c r="E2434" s="8" t="str">
        <f>ROW()&amp;" "&amp;D2434</f>
        <v>2434 FCCL-F</v>
      </c>
      <c r="I2434" s="74"/>
      <c r="J2434" s="74"/>
      <c r="K2434" s="53"/>
      <c r="L2434" s="53"/>
      <c r="M2434" s="53"/>
      <c r="N2434" s="53"/>
      <c r="O2434" s="53"/>
      <c r="P2434" s="53"/>
      <c r="R2434" s="24"/>
      <c r="S2434" s="80"/>
      <c r="T2434" s="80"/>
      <c r="U2434" s="80"/>
      <c r="V2434" s="80"/>
      <c r="W2434" s="80"/>
      <c r="X2434" s="80"/>
      <c r="Y2434" s="80"/>
      <c r="Z2434" s="80"/>
      <c r="AA2434" s="80"/>
      <c r="AB2434" s="80"/>
      <c r="AC2434" s="80"/>
      <c r="AD2434" s="80"/>
      <c r="AE2434" s="80"/>
      <c r="AF2434" s="80"/>
      <c r="AG2434" s="80"/>
      <c r="AH2434" s="80"/>
      <c r="AI2434" s="80"/>
      <c r="AJ2434" s="80"/>
      <c r="AK2434" s="80"/>
      <c r="AL2434" s="80"/>
      <c r="AM2434" s="80"/>
      <c r="AN2434" s="80"/>
      <c r="AO2434" s="80"/>
      <c r="AP2434" s="80"/>
      <c r="AQ2434" s="80"/>
      <c r="AR2434" s="80"/>
      <c r="AS2434" s="80"/>
      <c r="AT2434" s="80"/>
      <c r="AU2434" s="80"/>
      <c r="AV2434" s="80"/>
      <c r="AW2434" s="80"/>
      <c r="AX2434" s="80"/>
      <c r="AY2434" s="80"/>
      <c r="AZ2434" s="80"/>
      <c r="BA2434" s="80"/>
      <c r="BB2434" s="80"/>
      <c r="BC2434" s="80"/>
      <c r="BD2434" s="80"/>
      <c r="BE2434" s="80"/>
      <c r="BF2434" s="80"/>
      <c r="BG2434" s="80"/>
      <c r="BH2434" s="80"/>
      <c r="BI2434" s="80"/>
      <c r="BJ2434" s="80"/>
      <c r="BK2434" s="80"/>
      <c r="BL2434" s="80"/>
      <c r="BM2434" s="80"/>
      <c r="BN2434" s="80"/>
      <c r="BO2434" s="80"/>
      <c r="BP2434" s="80"/>
      <c r="BQ2434" s="80"/>
      <c r="BR2434" s="80"/>
      <c r="BS2434" s="80"/>
      <c r="BT2434" s="80"/>
      <c r="BU2434" s="80"/>
      <c r="BV2434" s="80"/>
      <c r="BW2434" s="80"/>
      <c r="BX2434" s="80"/>
      <c r="BY2434" s="80"/>
      <c r="BZ2434" s="80"/>
      <c r="CA2434" s="80"/>
      <c r="CB2434" s="80"/>
      <c r="CC2434" s="80"/>
      <c r="CD2434" s="80"/>
      <c r="CE2434" s="80"/>
      <c r="CF2434" s="80"/>
      <c r="CG2434" s="80"/>
      <c r="CH2434" s="80"/>
      <c r="CI2434" s="80"/>
      <c r="CJ2434" s="80"/>
      <c r="CK2434" s="80"/>
      <c r="CL2434" s="80"/>
    </row>
    <row r="2435" spans="2:90" x14ac:dyDescent="0.4">
      <c r="B2435" s="132" t="str">
        <f>B2422</f>
        <v>(Primary label)</v>
      </c>
      <c r="D2435" t="s">
        <v>528</v>
      </c>
      <c r="E2435" s="8" t="str">
        <f t="shared" ref="E2435" si="3228">ROW()&amp;" "&amp;D2435</f>
        <v>2435 FCCL-F</v>
      </c>
      <c r="G2435" t="s">
        <v>332</v>
      </c>
      <c r="H2435" s="27"/>
      <c r="I2435" s="78"/>
      <c r="J2435" s="78"/>
      <c r="K2435" s="33"/>
      <c r="L2435" s="33"/>
      <c r="M2435" s="33"/>
      <c r="N2435" s="33"/>
      <c r="O2435" s="33"/>
      <c r="P2435" s="33"/>
      <c r="R2435" s="33"/>
      <c r="S2435" s="77"/>
      <c r="T2435" s="77"/>
      <c r="U2435" s="77"/>
      <c r="V2435" s="77"/>
      <c r="W2435" s="77"/>
      <c r="X2435" s="77"/>
      <c r="Y2435" s="77"/>
      <c r="Z2435" s="77"/>
      <c r="AA2435" s="77"/>
      <c r="AB2435" s="77"/>
      <c r="AC2435" s="77"/>
      <c r="AD2435" s="77"/>
      <c r="AE2435" s="77"/>
      <c r="AF2435" s="77"/>
      <c r="AG2435" s="77"/>
      <c r="AH2435" s="77"/>
      <c r="AI2435" s="77"/>
      <c r="AJ2435" s="77"/>
      <c r="AK2435" s="77"/>
      <c r="AL2435" s="77"/>
      <c r="AM2435" s="77"/>
      <c r="AN2435" s="77"/>
      <c r="AO2435" s="77"/>
      <c r="AP2435" s="77"/>
      <c r="AQ2435" s="77"/>
      <c r="AR2435" s="77"/>
      <c r="AS2435" s="77"/>
      <c r="AT2435" s="77"/>
      <c r="AU2435" s="77"/>
      <c r="AV2435" s="77"/>
      <c r="AW2435" s="77"/>
      <c r="AX2435" s="77"/>
      <c r="AY2435" s="77"/>
      <c r="AZ2435" s="77"/>
      <c r="BA2435" s="77"/>
      <c r="BB2435" s="77"/>
      <c r="BC2435" s="77"/>
      <c r="BD2435" s="77"/>
      <c r="BE2435" s="77"/>
      <c r="BF2435" s="77"/>
      <c r="BG2435" s="77"/>
      <c r="BH2435" s="77"/>
      <c r="BI2435" s="77"/>
      <c r="BJ2435" s="77"/>
      <c r="BK2435" s="77"/>
      <c r="BL2435" s="77"/>
      <c r="BM2435" s="77"/>
      <c r="BN2435" s="77"/>
      <c r="BO2435" s="77"/>
      <c r="BP2435" s="77"/>
      <c r="BQ2435" s="77"/>
      <c r="BR2435" s="77"/>
      <c r="BS2435" s="77"/>
      <c r="BT2435" s="77"/>
      <c r="BU2435" s="77"/>
      <c r="BV2435" s="77"/>
      <c r="BW2435" s="77"/>
      <c r="BX2435" s="77"/>
      <c r="BY2435" s="77"/>
      <c r="BZ2435" s="77"/>
      <c r="CA2435" s="77"/>
      <c r="CB2435" s="77"/>
      <c r="CC2435" s="77"/>
      <c r="CD2435" s="77"/>
      <c r="CE2435" s="77"/>
      <c r="CF2435" s="77"/>
      <c r="CG2435" s="77"/>
      <c r="CH2435" s="77"/>
      <c r="CI2435" s="77"/>
      <c r="CJ2435" s="77"/>
      <c r="CK2435" s="77"/>
      <c r="CL2435" s="77"/>
    </row>
    <row r="2436" spans="2:90" x14ac:dyDescent="0.4">
      <c r="B2436" s="132" t="str">
        <f>B2423</f>
        <v>primary unit</v>
      </c>
      <c r="D2436" t="s">
        <v>528</v>
      </c>
      <c r="E2436" s="8" t="str">
        <f>ROW()&amp;" "&amp;D2436</f>
        <v>2436 FCCL-F</v>
      </c>
      <c r="G2436" t="s">
        <v>332</v>
      </c>
      <c r="H2436" s="27"/>
      <c r="I2436" s="78"/>
      <c r="J2436" s="78"/>
      <c r="K2436" s="33"/>
      <c r="L2436" s="33"/>
      <c r="M2436" s="33"/>
      <c r="N2436" s="33"/>
      <c r="O2436" s="33"/>
      <c r="P2436" s="33"/>
      <c r="R2436" s="33"/>
      <c r="S2436" s="77"/>
      <c r="T2436" s="77"/>
      <c r="U2436" s="77"/>
      <c r="V2436" s="77"/>
      <c r="W2436" s="77"/>
      <c r="X2436" s="77"/>
      <c r="Y2436" s="77"/>
      <c r="Z2436" s="77"/>
      <c r="AA2436" s="77"/>
      <c r="AB2436" s="77"/>
      <c r="AC2436" s="77"/>
      <c r="AD2436" s="77"/>
      <c r="AE2436" s="77"/>
      <c r="AF2436" s="77"/>
      <c r="AG2436" s="77"/>
      <c r="AH2436" s="77"/>
      <c r="AI2436" s="77"/>
      <c r="AJ2436" s="77"/>
      <c r="AK2436" s="77"/>
      <c r="AL2436" s="77"/>
      <c r="AM2436" s="77"/>
      <c r="AN2436" s="77"/>
      <c r="AO2436" s="77"/>
      <c r="AP2436" s="77"/>
      <c r="AQ2436" s="77"/>
      <c r="AR2436" s="77"/>
      <c r="AS2436" s="77"/>
      <c r="AT2436" s="77"/>
      <c r="AU2436" s="77"/>
      <c r="AV2436" s="77"/>
      <c r="AW2436" s="77"/>
      <c r="AX2436" s="77"/>
      <c r="AY2436" s="77"/>
      <c r="AZ2436" s="77"/>
      <c r="BA2436" s="77"/>
      <c r="BB2436" s="77"/>
      <c r="BC2436" s="77"/>
      <c r="BD2436" s="77"/>
      <c r="BE2436" s="77"/>
      <c r="BF2436" s="77"/>
      <c r="BG2436" s="77"/>
      <c r="BH2436" s="77"/>
      <c r="BI2436" s="77"/>
      <c r="BJ2436" s="77"/>
      <c r="BK2436" s="77"/>
      <c r="BL2436" s="77"/>
      <c r="BM2436" s="77"/>
      <c r="BN2436" s="77"/>
      <c r="BO2436" s="77"/>
      <c r="BP2436" s="77"/>
      <c r="BQ2436" s="77"/>
      <c r="BR2436" s="77"/>
      <c r="BS2436" s="77"/>
      <c r="BT2436" s="77"/>
      <c r="BU2436" s="77"/>
      <c r="BV2436" s="77"/>
      <c r="BW2436" s="77"/>
      <c r="BX2436" s="77"/>
      <c r="BY2436" s="77"/>
      <c r="BZ2436" s="77"/>
      <c r="CA2436" s="77"/>
      <c r="CB2436" s="77"/>
      <c r="CC2436" s="77"/>
      <c r="CD2436" s="77"/>
      <c r="CE2436" s="77"/>
      <c r="CF2436" s="77"/>
      <c r="CG2436" s="77"/>
      <c r="CH2436" s="77"/>
      <c r="CI2436" s="77"/>
      <c r="CJ2436" s="77"/>
      <c r="CK2436" s="77"/>
      <c r="CL2436" s="77"/>
    </row>
    <row r="2437" spans="2:90" x14ac:dyDescent="0.4">
      <c r="B2437" s="132" t="str">
        <f>B2424</f>
        <v>Primary revenue driver</v>
      </c>
      <c r="D2437" t="s">
        <v>528</v>
      </c>
      <c r="E2437" s="8" t="str">
        <f t="shared" ref="E2437:E2442" si="3229">ROW()&amp;" "&amp;D2437</f>
        <v>2437 FCCL-F</v>
      </c>
      <c r="G2437" t="s">
        <v>332</v>
      </c>
      <c r="K2437" s="53"/>
      <c r="L2437" s="53"/>
      <c r="M2437" s="53"/>
      <c r="N2437" s="53"/>
      <c r="O2437" s="53"/>
      <c r="P2437" s="53"/>
      <c r="R2437" s="24"/>
      <c r="S2437" s="175" t="str">
        <f t="shared" ref="S2437" si="3230">S2424</f>
        <v>S$12</v>
      </c>
      <c r="T2437" s="175" t="str">
        <f t="shared" ref="T2437:AX2437" si="3231">T2424</f>
        <v>T$12</v>
      </c>
      <c r="U2437" s="175" t="str">
        <f t="shared" si="3231"/>
        <v>U$12</v>
      </c>
      <c r="V2437" s="175" t="str">
        <f t="shared" si="3231"/>
        <v>V$12</v>
      </c>
      <c r="W2437" s="175" t="str">
        <f t="shared" si="3231"/>
        <v>W$12</v>
      </c>
      <c r="X2437" s="175" t="str">
        <f t="shared" si="3231"/>
        <v>X$12</v>
      </c>
      <c r="Y2437" s="175" t="str">
        <f t="shared" si="3231"/>
        <v>Y$12</v>
      </c>
      <c r="Z2437" s="175" t="str">
        <f t="shared" si="3231"/>
        <v>Z$12</v>
      </c>
      <c r="AA2437" s="175" t="str">
        <f t="shared" si="3231"/>
        <v>AA$12</v>
      </c>
      <c r="AB2437" s="175" t="str">
        <f t="shared" si="3231"/>
        <v>AB$12</v>
      </c>
      <c r="AC2437" s="175" t="str">
        <f t="shared" si="3231"/>
        <v>AC$12</v>
      </c>
      <c r="AD2437" s="175" t="str">
        <f t="shared" si="3231"/>
        <v>AD$12</v>
      </c>
      <c r="AE2437" s="175" t="str">
        <f t="shared" si="3231"/>
        <v>AE$12</v>
      </c>
      <c r="AF2437" s="175" t="str">
        <f t="shared" si="3231"/>
        <v>AF$12</v>
      </c>
      <c r="AG2437" s="175" t="str">
        <f t="shared" si="3231"/>
        <v>AG$12</v>
      </c>
      <c r="AH2437" s="175" t="str">
        <f t="shared" si="3231"/>
        <v>AH$12</v>
      </c>
      <c r="AI2437" s="175" t="str">
        <f t="shared" si="3231"/>
        <v>AI$12</v>
      </c>
      <c r="AJ2437" s="175" t="str">
        <f t="shared" si="3231"/>
        <v>AJ$12</v>
      </c>
      <c r="AK2437" s="175" t="str">
        <f t="shared" si="3231"/>
        <v>AK$12</v>
      </c>
      <c r="AL2437" s="175" t="str">
        <f t="shared" si="3231"/>
        <v>AL$12</v>
      </c>
      <c r="AM2437" s="175" t="str">
        <f t="shared" si="3231"/>
        <v>AM$12</v>
      </c>
      <c r="AN2437" s="175" t="str">
        <f t="shared" si="3231"/>
        <v>AN$12</v>
      </c>
      <c r="AO2437" s="175" t="str">
        <f t="shared" si="3231"/>
        <v>AO$12</v>
      </c>
      <c r="AP2437" s="175" t="str">
        <f t="shared" si="3231"/>
        <v>AP$12</v>
      </c>
      <c r="AQ2437" s="175" t="str">
        <f t="shared" si="3231"/>
        <v>AQ$12</v>
      </c>
      <c r="AR2437" s="175" t="str">
        <f t="shared" si="3231"/>
        <v>AR$12</v>
      </c>
      <c r="AS2437" s="175" t="str">
        <f t="shared" si="3231"/>
        <v>AS$12</v>
      </c>
      <c r="AT2437" s="175" t="str">
        <f t="shared" si="3231"/>
        <v>AT$12</v>
      </c>
      <c r="AU2437" s="175" t="str">
        <f t="shared" si="3231"/>
        <v>AU$12</v>
      </c>
      <c r="AV2437" s="175" t="str">
        <f t="shared" si="3231"/>
        <v>AV$12</v>
      </c>
      <c r="AW2437" s="175" t="str">
        <f t="shared" si="3231"/>
        <v>AW$12</v>
      </c>
      <c r="AX2437" s="175" t="str">
        <f t="shared" si="3231"/>
        <v>AX$12</v>
      </c>
      <c r="AY2437" s="175" t="str">
        <f t="shared" ref="AY2437:CD2437" si="3232">AY2424</f>
        <v>AY$12</v>
      </c>
      <c r="AZ2437" s="175" t="str">
        <f t="shared" si="3232"/>
        <v>AZ$12</v>
      </c>
      <c r="BA2437" s="175" t="str">
        <f t="shared" si="3232"/>
        <v>BA$12</v>
      </c>
      <c r="BB2437" s="175" t="str">
        <f t="shared" si="3232"/>
        <v>BB$12</v>
      </c>
      <c r="BC2437" s="175" t="str">
        <f t="shared" si="3232"/>
        <v>BC$12</v>
      </c>
      <c r="BD2437" s="175" t="str">
        <f t="shared" si="3232"/>
        <v>BD$12</v>
      </c>
      <c r="BE2437" s="175" t="str">
        <f t="shared" si="3232"/>
        <v>BE$12</v>
      </c>
      <c r="BF2437" s="175" t="str">
        <f t="shared" si="3232"/>
        <v>BF$12</v>
      </c>
      <c r="BG2437" s="175" t="str">
        <f t="shared" si="3232"/>
        <v>BG$12</v>
      </c>
      <c r="BH2437" s="175" t="str">
        <f t="shared" si="3232"/>
        <v>BH$12</v>
      </c>
      <c r="BI2437" s="175" t="str">
        <f t="shared" si="3232"/>
        <v>BI$12</v>
      </c>
      <c r="BJ2437" s="175" t="str">
        <f t="shared" si="3232"/>
        <v>BJ$12</v>
      </c>
      <c r="BK2437" s="175" t="str">
        <f t="shared" si="3232"/>
        <v>BK$12</v>
      </c>
      <c r="BL2437" s="175" t="str">
        <f t="shared" si="3232"/>
        <v>BL$12</v>
      </c>
      <c r="BM2437" s="175" t="str">
        <f t="shared" si="3232"/>
        <v>BM$12</v>
      </c>
      <c r="BN2437" s="175" t="str">
        <f t="shared" si="3232"/>
        <v>BN$12</v>
      </c>
      <c r="BO2437" s="175" t="str">
        <f t="shared" si="3232"/>
        <v>BO$12</v>
      </c>
      <c r="BP2437" s="175" t="str">
        <f t="shared" si="3232"/>
        <v>BP$12</v>
      </c>
      <c r="BQ2437" s="175" t="str">
        <f t="shared" si="3232"/>
        <v>BQ$12</v>
      </c>
      <c r="BR2437" s="175" t="str">
        <f t="shared" si="3232"/>
        <v>BR$12</v>
      </c>
      <c r="BS2437" s="175" t="str">
        <f t="shared" si="3232"/>
        <v>BS$12</v>
      </c>
      <c r="BT2437" s="175" t="str">
        <f t="shared" si="3232"/>
        <v>BT$12</v>
      </c>
      <c r="BU2437" s="175" t="str">
        <f t="shared" si="3232"/>
        <v>BU$12</v>
      </c>
      <c r="BV2437" s="175" t="str">
        <f t="shared" si="3232"/>
        <v>BV$12</v>
      </c>
      <c r="BW2437" s="175" t="str">
        <f t="shared" si="3232"/>
        <v>BW$12</v>
      </c>
      <c r="BX2437" s="175" t="str">
        <f t="shared" si="3232"/>
        <v>BX$12</v>
      </c>
      <c r="BY2437" s="175" t="str">
        <f t="shared" si="3232"/>
        <v>BY$12</v>
      </c>
      <c r="BZ2437" s="175" t="str">
        <f t="shared" si="3232"/>
        <v>BZ$12</v>
      </c>
      <c r="CA2437" s="175" t="str">
        <f t="shared" si="3232"/>
        <v>CA$12</v>
      </c>
      <c r="CB2437" s="175" t="str">
        <f t="shared" si="3232"/>
        <v>CB$12</v>
      </c>
      <c r="CC2437" s="175" t="str">
        <f t="shared" si="3232"/>
        <v>CC$12</v>
      </c>
      <c r="CD2437" s="175" t="str">
        <f t="shared" si="3232"/>
        <v>CD$12</v>
      </c>
      <c r="CE2437" s="175" t="str">
        <f t="shared" ref="CE2437:CK2437" si="3233">CE2424</f>
        <v>CE$12</v>
      </c>
      <c r="CF2437" s="175" t="str">
        <f t="shared" si="3233"/>
        <v>CF$12</v>
      </c>
      <c r="CG2437" s="175" t="str">
        <f t="shared" si="3233"/>
        <v>CG$12</v>
      </c>
      <c r="CH2437" s="175" t="str">
        <f t="shared" si="3233"/>
        <v>CH$12</v>
      </c>
      <c r="CI2437" s="175" t="str">
        <f t="shared" si="3233"/>
        <v>CI$12</v>
      </c>
      <c r="CJ2437" s="175" t="str">
        <f t="shared" si="3233"/>
        <v>CJ$12</v>
      </c>
      <c r="CK2437" s="175" t="str">
        <f t="shared" si="3233"/>
        <v>CK$12</v>
      </c>
      <c r="CL2437" s="175" t="str">
        <f t="shared" ref="CL2437" si="3234">CL2424</f>
        <v>CL$12</v>
      </c>
    </row>
    <row r="2438" spans="2:90" x14ac:dyDescent="0.4">
      <c r="B2438" s="132" t="str">
        <f>B2425</f>
        <v>Primary volume driver</v>
      </c>
      <c r="D2438" t="s">
        <v>528</v>
      </c>
      <c r="E2438" s="8" t="str">
        <f t="shared" si="3229"/>
        <v>2438 FCCL-F</v>
      </c>
      <c r="G2438" t="s">
        <v>332</v>
      </c>
      <c r="H2438" s="12"/>
      <c r="I2438" s="60"/>
      <c r="J2438" s="60"/>
      <c r="K2438" s="15"/>
      <c r="L2438" s="15"/>
      <c r="M2438" s="15"/>
      <c r="N2438" s="15"/>
      <c r="O2438" s="15"/>
      <c r="P2438" s="15"/>
      <c r="R2438" s="15"/>
      <c r="S2438" s="175" t="str">
        <f t="shared" ref="S2438" si="3235">S2425</f>
        <v>S$13</v>
      </c>
      <c r="T2438" s="175" t="str">
        <f t="shared" ref="T2438:AX2438" si="3236">T2425</f>
        <v>T$13</v>
      </c>
      <c r="U2438" s="175" t="str">
        <f t="shared" si="3236"/>
        <v>U$13</v>
      </c>
      <c r="V2438" s="175" t="str">
        <f t="shared" si="3236"/>
        <v>V$13</v>
      </c>
      <c r="W2438" s="175" t="str">
        <f t="shared" si="3236"/>
        <v>W$13</v>
      </c>
      <c r="X2438" s="175" t="str">
        <f t="shared" si="3236"/>
        <v>X$13</v>
      </c>
      <c r="Y2438" s="175" t="str">
        <f t="shared" si="3236"/>
        <v>Y$13</v>
      </c>
      <c r="Z2438" s="175" t="str">
        <f t="shared" si="3236"/>
        <v>Z$13</v>
      </c>
      <c r="AA2438" s="175" t="str">
        <f t="shared" si="3236"/>
        <v>AA$13</v>
      </c>
      <c r="AB2438" s="175" t="str">
        <f t="shared" si="3236"/>
        <v>AB$13</v>
      </c>
      <c r="AC2438" s="175" t="str">
        <f t="shared" si="3236"/>
        <v>AC$13</v>
      </c>
      <c r="AD2438" s="175" t="str">
        <f t="shared" si="3236"/>
        <v>AD$13</v>
      </c>
      <c r="AE2438" s="175" t="str">
        <f t="shared" si="3236"/>
        <v>AE$13</v>
      </c>
      <c r="AF2438" s="175" t="str">
        <f t="shared" si="3236"/>
        <v>AF$13</v>
      </c>
      <c r="AG2438" s="175" t="str">
        <f t="shared" si="3236"/>
        <v>AG$13</v>
      </c>
      <c r="AH2438" s="175" t="str">
        <f t="shared" si="3236"/>
        <v>AH$13</v>
      </c>
      <c r="AI2438" s="175" t="str">
        <f t="shared" si="3236"/>
        <v>AI$13</v>
      </c>
      <c r="AJ2438" s="175" t="str">
        <f t="shared" si="3236"/>
        <v>AJ$13</v>
      </c>
      <c r="AK2438" s="175" t="str">
        <f t="shared" si="3236"/>
        <v>AK$13</v>
      </c>
      <c r="AL2438" s="175" t="str">
        <f t="shared" si="3236"/>
        <v>AL$13</v>
      </c>
      <c r="AM2438" s="175" t="str">
        <f t="shared" si="3236"/>
        <v>AM$13</v>
      </c>
      <c r="AN2438" s="175" t="str">
        <f t="shared" si="3236"/>
        <v>AN$13</v>
      </c>
      <c r="AO2438" s="175" t="str">
        <f t="shared" si="3236"/>
        <v>AO$13</v>
      </c>
      <c r="AP2438" s="175" t="str">
        <f t="shared" si="3236"/>
        <v>AP$13</v>
      </c>
      <c r="AQ2438" s="175" t="str">
        <f t="shared" si="3236"/>
        <v>AQ$13</v>
      </c>
      <c r="AR2438" s="175" t="str">
        <f t="shared" si="3236"/>
        <v>AR$13</v>
      </c>
      <c r="AS2438" s="175" t="str">
        <f t="shared" si="3236"/>
        <v>AS$13</v>
      </c>
      <c r="AT2438" s="175" t="str">
        <f t="shared" si="3236"/>
        <v>AT$13</v>
      </c>
      <c r="AU2438" s="175" t="str">
        <f t="shared" si="3236"/>
        <v>AU$13</v>
      </c>
      <c r="AV2438" s="175" t="str">
        <f t="shared" si="3236"/>
        <v>AV$13</v>
      </c>
      <c r="AW2438" s="175" t="str">
        <f t="shared" si="3236"/>
        <v>AW$13</v>
      </c>
      <c r="AX2438" s="175" t="str">
        <f t="shared" si="3236"/>
        <v>AX$13</v>
      </c>
      <c r="AY2438" s="175" t="str">
        <f t="shared" ref="AY2438:CD2438" si="3237">AY2425</f>
        <v>AY$13</v>
      </c>
      <c r="AZ2438" s="175" t="str">
        <f t="shared" si="3237"/>
        <v>AZ$13</v>
      </c>
      <c r="BA2438" s="175" t="str">
        <f t="shared" si="3237"/>
        <v>BA$13</v>
      </c>
      <c r="BB2438" s="175" t="str">
        <f t="shared" si="3237"/>
        <v>BB$13</v>
      </c>
      <c r="BC2438" s="175" t="str">
        <f t="shared" si="3237"/>
        <v>BC$13</v>
      </c>
      <c r="BD2438" s="175" t="str">
        <f t="shared" si="3237"/>
        <v>BD$13</v>
      </c>
      <c r="BE2438" s="175" t="str">
        <f t="shared" si="3237"/>
        <v>BE$13</v>
      </c>
      <c r="BF2438" s="175" t="str">
        <f t="shared" si="3237"/>
        <v>BF$13</v>
      </c>
      <c r="BG2438" s="175" t="str">
        <f t="shared" si="3237"/>
        <v>BG$13</v>
      </c>
      <c r="BH2438" s="175" t="str">
        <f t="shared" si="3237"/>
        <v>BH$13</v>
      </c>
      <c r="BI2438" s="175" t="str">
        <f t="shared" si="3237"/>
        <v>BI$13</v>
      </c>
      <c r="BJ2438" s="175" t="str">
        <f t="shared" si="3237"/>
        <v>BJ$13</v>
      </c>
      <c r="BK2438" s="175" t="str">
        <f t="shared" si="3237"/>
        <v>BK$13</v>
      </c>
      <c r="BL2438" s="175" t="str">
        <f t="shared" si="3237"/>
        <v>BL$13</v>
      </c>
      <c r="BM2438" s="175" t="str">
        <f t="shared" si="3237"/>
        <v>BM$13</v>
      </c>
      <c r="BN2438" s="175" t="str">
        <f t="shared" si="3237"/>
        <v>BN$13</v>
      </c>
      <c r="BO2438" s="175" t="str">
        <f t="shared" si="3237"/>
        <v>BO$13</v>
      </c>
      <c r="BP2438" s="175" t="str">
        <f t="shared" si="3237"/>
        <v>BP$13</v>
      </c>
      <c r="BQ2438" s="175" t="str">
        <f t="shared" si="3237"/>
        <v>BQ$13</v>
      </c>
      <c r="BR2438" s="175" t="str">
        <f t="shared" si="3237"/>
        <v>BR$13</v>
      </c>
      <c r="BS2438" s="175" t="str">
        <f t="shared" si="3237"/>
        <v>BS$13</v>
      </c>
      <c r="BT2438" s="175" t="str">
        <f t="shared" si="3237"/>
        <v>BT$13</v>
      </c>
      <c r="BU2438" s="175" t="str">
        <f t="shared" si="3237"/>
        <v>BU$13</v>
      </c>
      <c r="BV2438" s="175" t="str">
        <f t="shared" si="3237"/>
        <v>BV$13</v>
      </c>
      <c r="BW2438" s="175" t="str">
        <f t="shared" si="3237"/>
        <v>BW$13</v>
      </c>
      <c r="BX2438" s="175" t="str">
        <f t="shared" si="3237"/>
        <v>BX$13</v>
      </c>
      <c r="BY2438" s="175" t="str">
        <f t="shared" si="3237"/>
        <v>BY$13</v>
      </c>
      <c r="BZ2438" s="175" t="str">
        <f t="shared" si="3237"/>
        <v>BZ$13</v>
      </c>
      <c r="CA2438" s="175" t="str">
        <f t="shared" si="3237"/>
        <v>CA$13</v>
      </c>
      <c r="CB2438" s="175" t="str">
        <f t="shared" si="3237"/>
        <v>CB$13</v>
      </c>
      <c r="CC2438" s="175" t="str">
        <f t="shared" si="3237"/>
        <v>CC$13</v>
      </c>
      <c r="CD2438" s="175" t="str">
        <f t="shared" si="3237"/>
        <v>CD$13</v>
      </c>
      <c r="CE2438" s="175" t="str">
        <f t="shared" ref="CE2438:CK2438" si="3238">CE2425</f>
        <v>CE$13</v>
      </c>
      <c r="CF2438" s="175" t="str">
        <f t="shared" si="3238"/>
        <v>CF$13</v>
      </c>
      <c r="CG2438" s="175" t="str">
        <f t="shared" si="3238"/>
        <v>CG$13</v>
      </c>
      <c r="CH2438" s="175" t="str">
        <f t="shared" si="3238"/>
        <v>CH$13</v>
      </c>
      <c r="CI2438" s="175" t="str">
        <f t="shared" si="3238"/>
        <v>CI$13</v>
      </c>
      <c r="CJ2438" s="175" t="str">
        <f t="shared" si="3238"/>
        <v>CJ$13</v>
      </c>
      <c r="CK2438" s="175" t="str">
        <f t="shared" si="3238"/>
        <v>CK$13</v>
      </c>
      <c r="CL2438" s="175" t="str">
        <f t="shared" ref="CL2438" si="3239">CL2425</f>
        <v>CL$13</v>
      </c>
    </row>
    <row r="2439" spans="2:90" x14ac:dyDescent="0.4">
      <c r="B2439" s="187" t="str">
        <f>B2430</f>
        <v>Fixed constant current liability:</v>
      </c>
      <c r="D2439" t="s">
        <v>528</v>
      </c>
      <c r="E2439" s="8" t="str">
        <f t="shared" si="3229"/>
        <v>2439 FCCL-F</v>
      </c>
      <c r="G2439" t="s">
        <v>332</v>
      </c>
      <c r="H2439" s="12"/>
      <c r="I2439" s="60"/>
      <c r="J2439" s="60"/>
      <c r="K2439" s="15"/>
      <c r="L2439" s="15"/>
      <c r="M2439" s="15"/>
      <c r="N2439" s="15"/>
      <c r="O2439" s="15"/>
      <c r="P2439" s="15"/>
      <c r="R2439" s="15"/>
      <c r="S2439" s="175">
        <f t="shared" ref="S2439" si="3240">S2426</f>
        <v>0</v>
      </c>
      <c r="T2439" s="175">
        <f t="shared" ref="T2439:AX2439" si="3241">T2426</f>
        <v>0</v>
      </c>
      <c r="U2439" s="175">
        <f t="shared" si="3241"/>
        <v>0</v>
      </c>
      <c r="V2439" s="175">
        <f t="shared" si="3241"/>
        <v>0</v>
      </c>
      <c r="W2439" s="175">
        <f t="shared" si="3241"/>
        <v>0</v>
      </c>
      <c r="X2439" s="175">
        <f t="shared" si="3241"/>
        <v>0</v>
      </c>
      <c r="Y2439" s="175">
        <f t="shared" si="3241"/>
        <v>0</v>
      </c>
      <c r="Z2439" s="175">
        <f t="shared" si="3241"/>
        <v>0</v>
      </c>
      <c r="AA2439" s="175">
        <f t="shared" si="3241"/>
        <v>0</v>
      </c>
      <c r="AB2439" s="175">
        <f t="shared" si="3241"/>
        <v>0</v>
      </c>
      <c r="AC2439" s="175">
        <f t="shared" si="3241"/>
        <v>0</v>
      </c>
      <c r="AD2439" s="175">
        <f t="shared" si="3241"/>
        <v>0</v>
      </c>
      <c r="AE2439" s="175">
        <f t="shared" si="3241"/>
        <v>0</v>
      </c>
      <c r="AF2439" s="175">
        <f t="shared" si="3241"/>
        <v>0</v>
      </c>
      <c r="AG2439" s="175">
        <f t="shared" si="3241"/>
        <v>0</v>
      </c>
      <c r="AH2439" s="175">
        <f t="shared" si="3241"/>
        <v>0</v>
      </c>
      <c r="AI2439" s="175">
        <f t="shared" si="3241"/>
        <v>0</v>
      </c>
      <c r="AJ2439" s="175">
        <f t="shared" si="3241"/>
        <v>0</v>
      </c>
      <c r="AK2439" s="175">
        <f t="shared" si="3241"/>
        <v>0</v>
      </c>
      <c r="AL2439" s="175">
        <f t="shared" si="3241"/>
        <v>0</v>
      </c>
      <c r="AM2439" s="175">
        <f t="shared" si="3241"/>
        <v>0</v>
      </c>
      <c r="AN2439" s="175">
        <f t="shared" si="3241"/>
        <v>0</v>
      </c>
      <c r="AO2439" s="175">
        <f t="shared" si="3241"/>
        <v>0</v>
      </c>
      <c r="AP2439" s="175">
        <f t="shared" si="3241"/>
        <v>0</v>
      </c>
      <c r="AQ2439" s="175">
        <f t="shared" si="3241"/>
        <v>0</v>
      </c>
      <c r="AR2439" s="175">
        <f t="shared" si="3241"/>
        <v>0</v>
      </c>
      <c r="AS2439" s="175">
        <f t="shared" si="3241"/>
        <v>0</v>
      </c>
      <c r="AT2439" s="175">
        <f t="shared" si="3241"/>
        <v>0</v>
      </c>
      <c r="AU2439" s="175">
        <f t="shared" si="3241"/>
        <v>0</v>
      </c>
      <c r="AV2439" s="175">
        <f t="shared" si="3241"/>
        <v>0</v>
      </c>
      <c r="AW2439" s="175">
        <f t="shared" si="3241"/>
        <v>0</v>
      </c>
      <c r="AX2439" s="175">
        <f t="shared" si="3241"/>
        <v>0</v>
      </c>
      <c r="AY2439" s="175">
        <f t="shared" ref="AY2439:CD2439" si="3242">AY2426</f>
        <v>0</v>
      </c>
      <c r="AZ2439" s="175">
        <f t="shared" si="3242"/>
        <v>0</v>
      </c>
      <c r="BA2439" s="175">
        <f t="shared" si="3242"/>
        <v>0</v>
      </c>
      <c r="BB2439" s="175">
        <f t="shared" si="3242"/>
        <v>0</v>
      </c>
      <c r="BC2439" s="175">
        <f t="shared" si="3242"/>
        <v>0</v>
      </c>
      <c r="BD2439" s="175">
        <f t="shared" si="3242"/>
        <v>0</v>
      </c>
      <c r="BE2439" s="175">
        <f t="shared" si="3242"/>
        <v>0</v>
      </c>
      <c r="BF2439" s="175">
        <f t="shared" si="3242"/>
        <v>0</v>
      </c>
      <c r="BG2439" s="175">
        <f t="shared" si="3242"/>
        <v>0</v>
      </c>
      <c r="BH2439" s="175">
        <f t="shared" si="3242"/>
        <v>0</v>
      </c>
      <c r="BI2439" s="175">
        <f t="shared" si="3242"/>
        <v>0</v>
      </c>
      <c r="BJ2439" s="175">
        <f t="shared" si="3242"/>
        <v>0</v>
      </c>
      <c r="BK2439" s="175">
        <f t="shared" si="3242"/>
        <v>0</v>
      </c>
      <c r="BL2439" s="175">
        <f t="shared" si="3242"/>
        <v>0</v>
      </c>
      <c r="BM2439" s="175">
        <f t="shared" si="3242"/>
        <v>0</v>
      </c>
      <c r="BN2439" s="175">
        <f t="shared" si="3242"/>
        <v>0</v>
      </c>
      <c r="BO2439" s="175">
        <f t="shared" si="3242"/>
        <v>0</v>
      </c>
      <c r="BP2439" s="175">
        <f t="shared" si="3242"/>
        <v>0</v>
      </c>
      <c r="BQ2439" s="175">
        <f t="shared" si="3242"/>
        <v>0</v>
      </c>
      <c r="BR2439" s="175">
        <f t="shared" si="3242"/>
        <v>0</v>
      </c>
      <c r="BS2439" s="175">
        <f t="shared" si="3242"/>
        <v>0</v>
      </c>
      <c r="BT2439" s="175">
        <f t="shared" si="3242"/>
        <v>0</v>
      </c>
      <c r="BU2439" s="175">
        <f t="shared" si="3242"/>
        <v>0</v>
      </c>
      <c r="BV2439" s="175">
        <f t="shared" si="3242"/>
        <v>0</v>
      </c>
      <c r="BW2439" s="175">
        <f t="shared" si="3242"/>
        <v>0</v>
      </c>
      <c r="BX2439" s="175">
        <f t="shared" si="3242"/>
        <v>0</v>
      </c>
      <c r="BY2439" s="175">
        <f t="shared" si="3242"/>
        <v>0</v>
      </c>
      <c r="BZ2439" s="175">
        <f t="shared" si="3242"/>
        <v>0</v>
      </c>
      <c r="CA2439" s="175">
        <f t="shared" si="3242"/>
        <v>0</v>
      </c>
      <c r="CB2439" s="175">
        <f t="shared" si="3242"/>
        <v>0</v>
      </c>
      <c r="CC2439" s="175">
        <f t="shared" si="3242"/>
        <v>0</v>
      </c>
      <c r="CD2439" s="175">
        <f t="shared" si="3242"/>
        <v>0</v>
      </c>
      <c r="CE2439" s="175">
        <f t="shared" ref="CE2439:CK2439" si="3243">CE2426</f>
        <v>0</v>
      </c>
      <c r="CF2439" s="175">
        <f t="shared" si="3243"/>
        <v>0</v>
      </c>
      <c r="CG2439" s="175">
        <f t="shared" si="3243"/>
        <v>0</v>
      </c>
      <c r="CH2439" s="175">
        <f t="shared" si="3243"/>
        <v>0</v>
      </c>
      <c r="CI2439" s="175">
        <f t="shared" si="3243"/>
        <v>0</v>
      </c>
      <c r="CJ2439" s="175">
        <f t="shared" si="3243"/>
        <v>0</v>
      </c>
      <c r="CK2439" s="175">
        <f t="shared" si="3243"/>
        <v>0</v>
      </c>
      <c r="CL2439" s="175">
        <f t="shared" ref="CL2439" si="3244">CL2426</f>
        <v>0</v>
      </c>
    </row>
    <row r="2440" spans="2:90" x14ac:dyDescent="0.4">
      <c r="B2440" s="235" t="str">
        <f>IFERROR(SUBSTITUTE(TRIM(MID(B2430, SEARCH("-", B2430) + 1, LEN(B2430))),":",""),"no unit")</f>
        <v>no unit</v>
      </c>
      <c r="D2440" t="s">
        <v>528</v>
      </c>
      <c r="E2440" s="8" t="str">
        <f t="shared" si="3229"/>
        <v>2440 FCCL-F</v>
      </c>
      <c r="G2440" t="s">
        <v>332</v>
      </c>
      <c r="H2440" s="12"/>
      <c r="I2440" s="60"/>
      <c r="J2440" s="60"/>
      <c r="K2440" s="15"/>
      <c r="L2440" s="15"/>
      <c r="M2440" s="15"/>
      <c r="N2440" s="15"/>
      <c r="O2440" s="15"/>
      <c r="P2440" s="15"/>
      <c r="R2440" s="15"/>
      <c r="S2440" s="175"/>
      <c r="T2440" s="175"/>
      <c r="U2440" s="175"/>
      <c r="V2440" s="175"/>
      <c r="W2440" s="175"/>
      <c r="X2440" s="175"/>
      <c r="Y2440" s="175"/>
      <c r="Z2440" s="175"/>
      <c r="AA2440" s="175"/>
      <c r="AB2440" s="175"/>
      <c r="AC2440" s="175"/>
      <c r="AD2440" s="175"/>
      <c r="AE2440" s="175"/>
      <c r="AF2440" s="175"/>
      <c r="AG2440" s="175"/>
      <c r="AH2440" s="175"/>
      <c r="AI2440" s="175"/>
      <c r="AJ2440" s="175"/>
      <c r="AK2440" s="175"/>
      <c r="AL2440" s="175"/>
      <c r="AM2440" s="175"/>
      <c r="AN2440" s="175"/>
      <c r="AO2440" s="175"/>
      <c r="AP2440" s="175"/>
      <c r="AQ2440" s="175"/>
      <c r="AR2440" s="175"/>
      <c r="AS2440" s="175"/>
      <c r="AT2440" s="175"/>
      <c r="AU2440" s="175"/>
      <c r="AV2440" s="175"/>
      <c r="AW2440" s="175"/>
      <c r="AX2440" s="175"/>
      <c r="AY2440" s="175"/>
      <c r="AZ2440" s="175"/>
      <c r="BA2440" s="175"/>
      <c r="BB2440" s="175"/>
      <c r="BC2440" s="175"/>
      <c r="BD2440" s="175"/>
      <c r="BE2440" s="175"/>
      <c r="BF2440" s="175"/>
      <c r="BG2440" s="175"/>
      <c r="BH2440" s="175"/>
      <c r="BI2440" s="175"/>
      <c r="BJ2440" s="175"/>
      <c r="BK2440" s="175"/>
      <c r="BL2440" s="175"/>
      <c r="BM2440" s="175"/>
      <c r="BN2440" s="175"/>
      <c r="BO2440" s="175"/>
      <c r="BP2440" s="175"/>
      <c r="BQ2440" s="175"/>
      <c r="BR2440" s="175"/>
      <c r="BS2440" s="175"/>
      <c r="BT2440" s="175"/>
      <c r="BU2440" s="175"/>
      <c r="BV2440" s="175"/>
      <c r="BW2440" s="175"/>
      <c r="BX2440" s="175"/>
      <c r="BY2440" s="175"/>
      <c r="BZ2440" s="175"/>
      <c r="CA2440" s="175"/>
      <c r="CB2440" s="175"/>
      <c r="CC2440" s="175"/>
      <c r="CD2440" s="175"/>
      <c r="CE2440" s="175"/>
      <c r="CF2440" s="175"/>
      <c r="CG2440" s="175"/>
      <c r="CH2440" s="175"/>
      <c r="CI2440" s="175"/>
      <c r="CJ2440" s="175"/>
      <c r="CK2440" s="175"/>
      <c r="CL2440" s="175"/>
    </row>
    <row r="2441" spans="2:90" x14ac:dyDescent="0.4">
      <c r="B2441" s="132" t="str">
        <f>B2428</f>
        <v>Secondary revenue driver</v>
      </c>
      <c r="D2441" t="s">
        <v>528</v>
      </c>
      <c r="E2441" s="8" t="str">
        <f t="shared" si="3229"/>
        <v>2441 FCCL-F</v>
      </c>
      <c r="G2441" t="s">
        <v>332</v>
      </c>
      <c r="H2441" s="12"/>
      <c r="I2441" s="60"/>
      <c r="J2441" s="60"/>
      <c r="K2441" s="15"/>
      <c r="L2441" s="15"/>
      <c r="M2441" s="15"/>
      <c r="N2441" s="15"/>
      <c r="O2441" s="15"/>
      <c r="P2441" s="15"/>
      <c r="R2441" s="15"/>
      <c r="S2441" s="4" t="str">
        <f t="shared" ref="S2441" si="3245">ADDRESS(ROW(S2431),COLUMN(S2431),2)</f>
        <v>S$2431</v>
      </c>
      <c r="T2441" s="4" t="str">
        <f t="shared" ref="T2441:AX2441" si="3246">ADDRESS(ROW(T2431),COLUMN(T2431),2)</f>
        <v>T$2431</v>
      </c>
      <c r="U2441" s="4" t="str">
        <f t="shared" si="3246"/>
        <v>U$2431</v>
      </c>
      <c r="V2441" s="4" t="str">
        <f t="shared" si="3246"/>
        <v>V$2431</v>
      </c>
      <c r="W2441" s="4" t="str">
        <f t="shared" si="3246"/>
        <v>W$2431</v>
      </c>
      <c r="X2441" s="4" t="str">
        <f t="shared" si="3246"/>
        <v>X$2431</v>
      </c>
      <c r="Y2441" s="4" t="str">
        <f t="shared" si="3246"/>
        <v>Y$2431</v>
      </c>
      <c r="Z2441" s="4" t="str">
        <f t="shared" si="3246"/>
        <v>Z$2431</v>
      </c>
      <c r="AA2441" s="4" t="str">
        <f t="shared" si="3246"/>
        <v>AA$2431</v>
      </c>
      <c r="AB2441" s="4" t="str">
        <f t="shared" si="3246"/>
        <v>AB$2431</v>
      </c>
      <c r="AC2441" s="4" t="str">
        <f t="shared" si="3246"/>
        <v>AC$2431</v>
      </c>
      <c r="AD2441" s="4" t="str">
        <f t="shared" si="3246"/>
        <v>AD$2431</v>
      </c>
      <c r="AE2441" s="4" t="str">
        <f t="shared" si="3246"/>
        <v>AE$2431</v>
      </c>
      <c r="AF2441" s="4" t="str">
        <f t="shared" si="3246"/>
        <v>AF$2431</v>
      </c>
      <c r="AG2441" s="4" t="str">
        <f t="shared" si="3246"/>
        <v>AG$2431</v>
      </c>
      <c r="AH2441" s="4" t="str">
        <f t="shared" si="3246"/>
        <v>AH$2431</v>
      </c>
      <c r="AI2441" s="4" t="str">
        <f t="shared" si="3246"/>
        <v>AI$2431</v>
      </c>
      <c r="AJ2441" s="4" t="str">
        <f t="shared" si="3246"/>
        <v>AJ$2431</v>
      </c>
      <c r="AK2441" s="4" t="str">
        <f t="shared" si="3246"/>
        <v>AK$2431</v>
      </c>
      <c r="AL2441" s="4" t="str">
        <f t="shared" si="3246"/>
        <v>AL$2431</v>
      </c>
      <c r="AM2441" s="4" t="str">
        <f t="shared" si="3246"/>
        <v>AM$2431</v>
      </c>
      <c r="AN2441" s="4" t="str">
        <f t="shared" si="3246"/>
        <v>AN$2431</v>
      </c>
      <c r="AO2441" s="4" t="str">
        <f t="shared" si="3246"/>
        <v>AO$2431</v>
      </c>
      <c r="AP2441" s="4" t="str">
        <f t="shared" si="3246"/>
        <v>AP$2431</v>
      </c>
      <c r="AQ2441" s="4" t="str">
        <f t="shared" si="3246"/>
        <v>AQ$2431</v>
      </c>
      <c r="AR2441" s="4" t="str">
        <f t="shared" si="3246"/>
        <v>AR$2431</v>
      </c>
      <c r="AS2441" s="4" t="str">
        <f t="shared" si="3246"/>
        <v>AS$2431</v>
      </c>
      <c r="AT2441" s="4" t="str">
        <f t="shared" si="3246"/>
        <v>AT$2431</v>
      </c>
      <c r="AU2441" s="4" t="str">
        <f t="shared" si="3246"/>
        <v>AU$2431</v>
      </c>
      <c r="AV2441" s="4" t="str">
        <f t="shared" si="3246"/>
        <v>AV$2431</v>
      </c>
      <c r="AW2441" s="4" t="str">
        <f t="shared" si="3246"/>
        <v>AW$2431</v>
      </c>
      <c r="AX2441" s="4" t="str">
        <f t="shared" si="3246"/>
        <v>AX$2431</v>
      </c>
      <c r="AY2441" s="4" t="str">
        <f t="shared" ref="AY2441:CD2441" si="3247">ADDRESS(ROW(AY2431),COLUMN(AY2431),2)</f>
        <v>AY$2431</v>
      </c>
      <c r="AZ2441" s="4" t="str">
        <f t="shared" si="3247"/>
        <v>AZ$2431</v>
      </c>
      <c r="BA2441" s="4" t="str">
        <f t="shared" si="3247"/>
        <v>BA$2431</v>
      </c>
      <c r="BB2441" s="4" t="str">
        <f t="shared" si="3247"/>
        <v>BB$2431</v>
      </c>
      <c r="BC2441" s="4" t="str">
        <f t="shared" si="3247"/>
        <v>BC$2431</v>
      </c>
      <c r="BD2441" s="4" t="str">
        <f t="shared" si="3247"/>
        <v>BD$2431</v>
      </c>
      <c r="BE2441" s="4" t="str">
        <f t="shared" si="3247"/>
        <v>BE$2431</v>
      </c>
      <c r="BF2441" s="4" t="str">
        <f t="shared" si="3247"/>
        <v>BF$2431</v>
      </c>
      <c r="BG2441" s="4" t="str">
        <f t="shared" si="3247"/>
        <v>BG$2431</v>
      </c>
      <c r="BH2441" s="4" t="str">
        <f t="shared" si="3247"/>
        <v>BH$2431</v>
      </c>
      <c r="BI2441" s="4" t="str">
        <f t="shared" si="3247"/>
        <v>BI$2431</v>
      </c>
      <c r="BJ2441" s="4" t="str">
        <f t="shared" si="3247"/>
        <v>BJ$2431</v>
      </c>
      <c r="BK2441" s="4" t="str">
        <f t="shared" si="3247"/>
        <v>BK$2431</v>
      </c>
      <c r="BL2441" s="4" t="str">
        <f t="shared" si="3247"/>
        <v>BL$2431</v>
      </c>
      <c r="BM2441" s="4" t="str">
        <f t="shared" si="3247"/>
        <v>BM$2431</v>
      </c>
      <c r="BN2441" s="4" t="str">
        <f t="shared" si="3247"/>
        <v>BN$2431</v>
      </c>
      <c r="BO2441" s="4" t="str">
        <f t="shared" si="3247"/>
        <v>BO$2431</v>
      </c>
      <c r="BP2441" s="4" t="str">
        <f t="shared" si="3247"/>
        <v>BP$2431</v>
      </c>
      <c r="BQ2441" s="4" t="str">
        <f t="shared" si="3247"/>
        <v>BQ$2431</v>
      </c>
      <c r="BR2441" s="4" t="str">
        <f t="shared" si="3247"/>
        <v>BR$2431</v>
      </c>
      <c r="BS2441" s="4" t="str">
        <f t="shared" si="3247"/>
        <v>BS$2431</v>
      </c>
      <c r="BT2441" s="4" t="str">
        <f t="shared" si="3247"/>
        <v>BT$2431</v>
      </c>
      <c r="BU2441" s="4" t="str">
        <f t="shared" si="3247"/>
        <v>BU$2431</v>
      </c>
      <c r="BV2441" s="4" t="str">
        <f t="shared" si="3247"/>
        <v>BV$2431</v>
      </c>
      <c r="BW2441" s="4" t="str">
        <f t="shared" si="3247"/>
        <v>BW$2431</v>
      </c>
      <c r="BX2441" s="4" t="str">
        <f t="shared" si="3247"/>
        <v>BX$2431</v>
      </c>
      <c r="BY2441" s="4" t="str">
        <f t="shared" si="3247"/>
        <v>BY$2431</v>
      </c>
      <c r="BZ2441" s="4" t="str">
        <f t="shared" si="3247"/>
        <v>BZ$2431</v>
      </c>
      <c r="CA2441" s="4" t="str">
        <f t="shared" si="3247"/>
        <v>CA$2431</v>
      </c>
      <c r="CB2441" s="4" t="str">
        <f t="shared" si="3247"/>
        <v>CB$2431</v>
      </c>
      <c r="CC2441" s="4" t="str">
        <f t="shared" si="3247"/>
        <v>CC$2431</v>
      </c>
      <c r="CD2441" s="4" t="str">
        <f t="shared" si="3247"/>
        <v>CD$2431</v>
      </c>
      <c r="CE2441" s="4" t="str">
        <f t="shared" ref="CE2441:CK2441" si="3248">ADDRESS(ROW(CE2431),COLUMN(CE2431),2)</f>
        <v>CE$2431</v>
      </c>
      <c r="CF2441" s="4" t="str">
        <f t="shared" si="3248"/>
        <v>CF$2431</v>
      </c>
      <c r="CG2441" s="4" t="str">
        <f t="shared" si="3248"/>
        <v>CG$2431</v>
      </c>
      <c r="CH2441" s="4" t="str">
        <f t="shared" si="3248"/>
        <v>CH$2431</v>
      </c>
      <c r="CI2441" s="4" t="str">
        <f t="shared" si="3248"/>
        <v>CI$2431</v>
      </c>
      <c r="CJ2441" s="4" t="str">
        <f t="shared" si="3248"/>
        <v>CJ$2431</v>
      </c>
      <c r="CK2441" s="4" t="str">
        <f t="shared" si="3248"/>
        <v>CK$2431</v>
      </c>
      <c r="CL2441" s="4" t="str">
        <f t="shared" ref="CL2441" si="3249">ADDRESS(ROW(CL2431),COLUMN(CL2431),2)</f>
        <v>CL$2431</v>
      </c>
    </row>
    <row r="2442" spans="2:90" x14ac:dyDescent="0.4">
      <c r="B2442" s="132" t="str">
        <f>B2429</f>
        <v>Secondary volume driver</v>
      </c>
      <c r="D2442" t="s">
        <v>528</v>
      </c>
      <c r="E2442" s="8" t="str">
        <f t="shared" si="3229"/>
        <v>2442 FCCL-F</v>
      </c>
      <c r="G2442" t="s">
        <v>332</v>
      </c>
      <c r="H2442" s="12"/>
      <c r="I2442" s="60"/>
      <c r="J2442" s="60"/>
      <c r="K2442" s="15"/>
      <c r="L2442" s="15"/>
      <c r="M2442" s="15"/>
      <c r="N2442" s="15"/>
      <c r="O2442" s="15"/>
      <c r="P2442" s="15"/>
      <c r="R2442" s="15"/>
      <c r="S2442" s="175" t="str">
        <f t="shared" ref="S2442" si="3250">S2429</f>
        <v>S$15</v>
      </c>
      <c r="T2442" s="175" t="str">
        <f t="shared" ref="T2442:AX2442" si="3251">T2429</f>
        <v>T$15</v>
      </c>
      <c r="U2442" s="175" t="str">
        <f t="shared" si="3251"/>
        <v>U$15</v>
      </c>
      <c r="V2442" s="175" t="str">
        <f t="shared" si="3251"/>
        <v>V$15</v>
      </c>
      <c r="W2442" s="175" t="str">
        <f t="shared" si="3251"/>
        <v>W$15</v>
      </c>
      <c r="X2442" s="175" t="str">
        <f t="shared" si="3251"/>
        <v>X$15</v>
      </c>
      <c r="Y2442" s="175" t="str">
        <f t="shared" si="3251"/>
        <v>Y$15</v>
      </c>
      <c r="Z2442" s="175" t="str">
        <f t="shared" si="3251"/>
        <v>Z$15</v>
      </c>
      <c r="AA2442" s="175" t="str">
        <f t="shared" si="3251"/>
        <v>AA$15</v>
      </c>
      <c r="AB2442" s="175" t="str">
        <f t="shared" si="3251"/>
        <v>AB$15</v>
      </c>
      <c r="AC2442" s="175" t="str">
        <f t="shared" si="3251"/>
        <v>AC$15</v>
      </c>
      <c r="AD2442" s="175" t="str">
        <f t="shared" si="3251"/>
        <v>AD$15</v>
      </c>
      <c r="AE2442" s="175" t="str">
        <f t="shared" si="3251"/>
        <v>AE$15</v>
      </c>
      <c r="AF2442" s="175" t="str">
        <f t="shared" si="3251"/>
        <v>AF$15</v>
      </c>
      <c r="AG2442" s="175" t="str">
        <f t="shared" si="3251"/>
        <v>AG$15</v>
      </c>
      <c r="AH2442" s="175" t="str">
        <f t="shared" si="3251"/>
        <v>AH$15</v>
      </c>
      <c r="AI2442" s="175" t="str">
        <f t="shared" si="3251"/>
        <v>AI$15</v>
      </c>
      <c r="AJ2442" s="175" t="str">
        <f t="shared" si="3251"/>
        <v>AJ$15</v>
      </c>
      <c r="AK2442" s="175" t="str">
        <f t="shared" si="3251"/>
        <v>AK$15</v>
      </c>
      <c r="AL2442" s="175" t="str">
        <f t="shared" si="3251"/>
        <v>AL$15</v>
      </c>
      <c r="AM2442" s="175" t="str">
        <f t="shared" si="3251"/>
        <v>AM$15</v>
      </c>
      <c r="AN2442" s="175" t="str">
        <f t="shared" si="3251"/>
        <v>AN$15</v>
      </c>
      <c r="AO2442" s="175" t="str">
        <f t="shared" si="3251"/>
        <v>AO$15</v>
      </c>
      <c r="AP2442" s="175" t="str">
        <f t="shared" si="3251"/>
        <v>AP$15</v>
      </c>
      <c r="AQ2442" s="175" t="str">
        <f t="shared" si="3251"/>
        <v>AQ$15</v>
      </c>
      <c r="AR2442" s="175" t="str">
        <f t="shared" si="3251"/>
        <v>AR$15</v>
      </c>
      <c r="AS2442" s="175" t="str">
        <f t="shared" si="3251"/>
        <v>AS$15</v>
      </c>
      <c r="AT2442" s="175" t="str">
        <f t="shared" si="3251"/>
        <v>AT$15</v>
      </c>
      <c r="AU2442" s="175" t="str">
        <f t="shared" si="3251"/>
        <v>AU$15</v>
      </c>
      <c r="AV2442" s="175" t="str">
        <f t="shared" si="3251"/>
        <v>AV$15</v>
      </c>
      <c r="AW2442" s="175" t="str">
        <f t="shared" si="3251"/>
        <v>AW$15</v>
      </c>
      <c r="AX2442" s="175" t="str">
        <f t="shared" si="3251"/>
        <v>AX$15</v>
      </c>
      <c r="AY2442" s="175" t="str">
        <f t="shared" ref="AY2442:CD2442" si="3252">AY2429</f>
        <v>AY$15</v>
      </c>
      <c r="AZ2442" s="175" t="str">
        <f t="shared" si="3252"/>
        <v>AZ$15</v>
      </c>
      <c r="BA2442" s="175" t="str">
        <f t="shared" si="3252"/>
        <v>BA$15</v>
      </c>
      <c r="BB2442" s="175" t="str">
        <f t="shared" si="3252"/>
        <v>BB$15</v>
      </c>
      <c r="BC2442" s="175" t="str">
        <f t="shared" si="3252"/>
        <v>BC$15</v>
      </c>
      <c r="BD2442" s="175" t="str">
        <f t="shared" si="3252"/>
        <v>BD$15</v>
      </c>
      <c r="BE2442" s="175" t="str">
        <f t="shared" si="3252"/>
        <v>BE$15</v>
      </c>
      <c r="BF2442" s="175" t="str">
        <f t="shared" si="3252"/>
        <v>BF$15</v>
      </c>
      <c r="BG2442" s="175" t="str">
        <f t="shared" si="3252"/>
        <v>BG$15</v>
      </c>
      <c r="BH2442" s="175" t="str">
        <f t="shared" si="3252"/>
        <v>BH$15</v>
      </c>
      <c r="BI2442" s="175" t="str">
        <f t="shared" si="3252"/>
        <v>BI$15</v>
      </c>
      <c r="BJ2442" s="175" t="str">
        <f t="shared" si="3252"/>
        <v>BJ$15</v>
      </c>
      <c r="BK2442" s="175" t="str">
        <f t="shared" si="3252"/>
        <v>BK$15</v>
      </c>
      <c r="BL2442" s="175" t="str">
        <f t="shared" si="3252"/>
        <v>BL$15</v>
      </c>
      <c r="BM2442" s="175" t="str">
        <f t="shared" si="3252"/>
        <v>BM$15</v>
      </c>
      <c r="BN2442" s="175" t="str">
        <f t="shared" si="3252"/>
        <v>BN$15</v>
      </c>
      <c r="BO2442" s="175" t="str">
        <f t="shared" si="3252"/>
        <v>BO$15</v>
      </c>
      <c r="BP2442" s="175" t="str">
        <f t="shared" si="3252"/>
        <v>BP$15</v>
      </c>
      <c r="BQ2442" s="175" t="str">
        <f t="shared" si="3252"/>
        <v>BQ$15</v>
      </c>
      <c r="BR2442" s="175" t="str">
        <f t="shared" si="3252"/>
        <v>BR$15</v>
      </c>
      <c r="BS2442" s="175" t="str">
        <f t="shared" si="3252"/>
        <v>BS$15</v>
      </c>
      <c r="BT2442" s="175" t="str">
        <f t="shared" si="3252"/>
        <v>BT$15</v>
      </c>
      <c r="BU2442" s="175" t="str">
        <f t="shared" si="3252"/>
        <v>BU$15</v>
      </c>
      <c r="BV2442" s="175" t="str">
        <f t="shared" si="3252"/>
        <v>BV$15</v>
      </c>
      <c r="BW2442" s="175" t="str">
        <f t="shared" si="3252"/>
        <v>BW$15</v>
      </c>
      <c r="BX2442" s="175" t="str">
        <f t="shared" si="3252"/>
        <v>BX$15</v>
      </c>
      <c r="BY2442" s="175" t="str">
        <f t="shared" si="3252"/>
        <v>BY$15</v>
      </c>
      <c r="BZ2442" s="175" t="str">
        <f t="shared" si="3252"/>
        <v>BZ$15</v>
      </c>
      <c r="CA2442" s="175" t="str">
        <f t="shared" si="3252"/>
        <v>CA$15</v>
      </c>
      <c r="CB2442" s="175" t="str">
        <f t="shared" si="3252"/>
        <v>CB$15</v>
      </c>
      <c r="CC2442" s="175" t="str">
        <f t="shared" si="3252"/>
        <v>CC$15</v>
      </c>
      <c r="CD2442" s="175" t="str">
        <f t="shared" si="3252"/>
        <v>CD$15</v>
      </c>
      <c r="CE2442" s="175" t="str">
        <f t="shared" ref="CE2442:CK2442" si="3253">CE2429</f>
        <v>CE$15</v>
      </c>
      <c r="CF2442" s="175" t="str">
        <f t="shared" si="3253"/>
        <v>CF$15</v>
      </c>
      <c r="CG2442" s="175" t="str">
        <f t="shared" si="3253"/>
        <v>CG$15</v>
      </c>
      <c r="CH2442" s="175" t="str">
        <f t="shared" si="3253"/>
        <v>CH$15</v>
      </c>
      <c r="CI2442" s="175" t="str">
        <f t="shared" si="3253"/>
        <v>CI$15</v>
      </c>
      <c r="CJ2442" s="175" t="str">
        <f t="shared" si="3253"/>
        <v>CJ$15</v>
      </c>
      <c r="CK2442" s="175" t="str">
        <f t="shared" si="3253"/>
        <v>CK$15</v>
      </c>
      <c r="CL2442" s="175" t="str">
        <f t="shared" ref="CL2442" si="3254">CL2429</f>
        <v>CL$15</v>
      </c>
    </row>
    <row r="2443" spans="2:90" x14ac:dyDescent="0.4">
      <c r="B2443" s="132"/>
      <c r="E2443" s="8"/>
      <c r="H2443" s="12"/>
      <c r="I2443" s="60"/>
      <c r="J2443" s="60"/>
      <c r="K2443" s="15"/>
      <c r="L2443" s="15"/>
      <c r="M2443" s="15"/>
      <c r="N2443" s="15"/>
      <c r="O2443" s="15"/>
      <c r="P2443" s="15"/>
      <c r="R2443" s="15"/>
      <c r="S2443" s="175"/>
      <c r="T2443" s="175"/>
      <c r="U2443" s="175"/>
      <c r="V2443" s="175"/>
      <c r="W2443" s="175"/>
      <c r="X2443" s="175"/>
      <c r="Y2443" s="175"/>
      <c r="Z2443" s="175"/>
      <c r="AA2443" s="175"/>
      <c r="AB2443" s="175"/>
      <c r="AC2443" s="175"/>
      <c r="AD2443" s="175"/>
      <c r="AE2443" s="175"/>
      <c r="AF2443" s="175"/>
      <c r="AG2443" s="175"/>
      <c r="AH2443" s="175"/>
      <c r="AI2443" s="175"/>
      <c r="AJ2443" s="175"/>
      <c r="AK2443" s="175"/>
      <c r="AL2443" s="175"/>
      <c r="AM2443" s="175"/>
      <c r="AN2443" s="175"/>
      <c r="AO2443" s="175"/>
      <c r="AP2443" s="175"/>
      <c r="AQ2443" s="175"/>
      <c r="AR2443" s="175"/>
      <c r="AS2443" s="175"/>
      <c r="AT2443" s="175"/>
      <c r="AU2443" s="175"/>
      <c r="AV2443" s="175"/>
      <c r="AW2443" s="175"/>
      <c r="AX2443" s="175"/>
      <c r="AY2443" s="175"/>
      <c r="AZ2443" s="175"/>
      <c r="BA2443" s="175"/>
      <c r="BB2443" s="175"/>
      <c r="BC2443" s="175"/>
      <c r="BD2443" s="175"/>
      <c r="BE2443" s="175"/>
      <c r="BF2443" s="175"/>
      <c r="BG2443" s="175"/>
      <c r="BH2443" s="175"/>
      <c r="BI2443" s="175"/>
      <c r="BJ2443" s="175"/>
      <c r="BK2443" s="175"/>
      <c r="BL2443" s="175"/>
      <c r="BM2443" s="175"/>
      <c r="BN2443" s="175"/>
      <c r="BO2443" s="175"/>
      <c r="BP2443" s="175"/>
      <c r="BQ2443" s="175"/>
      <c r="BR2443" s="175"/>
      <c r="BS2443" s="175"/>
      <c r="BT2443" s="175"/>
      <c r="BU2443" s="175"/>
      <c r="BV2443" s="175"/>
      <c r="BW2443" s="175"/>
      <c r="BX2443" s="175"/>
      <c r="BY2443" s="175"/>
      <c r="BZ2443" s="175"/>
      <c r="CA2443" s="175"/>
      <c r="CB2443" s="175"/>
      <c r="CC2443" s="175"/>
      <c r="CD2443" s="175"/>
      <c r="CE2443" s="175"/>
      <c r="CF2443" s="175"/>
      <c r="CG2443" s="175"/>
      <c r="CH2443" s="175"/>
      <c r="CI2443" s="175"/>
      <c r="CJ2443" s="175"/>
      <c r="CK2443" s="175"/>
      <c r="CL2443" s="175"/>
    </row>
    <row r="2444" spans="2:90" x14ac:dyDescent="0.4">
      <c r="B2444" s="171" t="s">
        <v>490</v>
      </c>
      <c r="E2444" s="8"/>
      <c r="H2444" s="170"/>
      <c r="I2444" s="172"/>
      <c r="J2444" s="172"/>
      <c r="K2444" s="193"/>
      <c r="L2444" s="193"/>
      <c r="M2444" s="193"/>
      <c r="N2444" s="193"/>
      <c r="O2444" s="193"/>
      <c r="P2444" s="193"/>
      <c r="R2444" s="194"/>
      <c r="S2444" s="170"/>
      <c r="T2444" s="170"/>
      <c r="U2444" s="170"/>
      <c r="V2444" s="170"/>
      <c r="W2444" s="170"/>
      <c r="X2444" s="170"/>
      <c r="Y2444" s="170"/>
      <c r="Z2444" s="170"/>
      <c r="AA2444" s="170"/>
      <c r="AB2444" s="170"/>
      <c r="AC2444" s="170"/>
      <c r="AD2444" s="170"/>
      <c r="AE2444" s="170"/>
      <c r="AF2444" s="170"/>
      <c r="AG2444" s="170"/>
      <c r="AH2444" s="170"/>
      <c r="AI2444" s="170"/>
      <c r="AJ2444" s="170"/>
      <c r="AK2444" s="170"/>
      <c r="AL2444" s="170"/>
      <c r="AM2444" s="170"/>
      <c r="AN2444" s="170"/>
      <c r="AO2444" s="170"/>
      <c r="AP2444" s="170"/>
      <c r="AQ2444" s="170"/>
      <c r="AR2444" s="170"/>
      <c r="AS2444" s="170"/>
      <c r="AT2444" s="170"/>
      <c r="AU2444" s="170"/>
      <c r="AV2444" s="170"/>
      <c r="AW2444" s="170"/>
      <c r="AX2444" s="170"/>
      <c r="AY2444" s="170"/>
      <c r="AZ2444" s="170"/>
      <c r="BA2444" s="170"/>
      <c r="BB2444" s="170"/>
      <c r="BC2444" s="170"/>
      <c r="BD2444" s="170"/>
      <c r="BE2444" s="170"/>
      <c r="BF2444" s="170"/>
      <c r="BG2444" s="170"/>
      <c r="BH2444" s="170"/>
      <c r="BI2444" s="170"/>
      <c r="BJ2444" s="170"/>
      <c r="BK2444" s="170"/>
      <c r="BL2444" s="170"/>
      <c r="BM2444" s="170"/>
      <c r="BN2444" s="170"/>
      <c r="BO2444" s="170"/>
      <c r="BP2444" s="170"/>
      <c r="BQ2444" s="170"/>
      <c r="BR2444" s="170"/>
      <c r="BS2444" s="170"/>
      <c r="BT2444" s="170"/>
      <c r="BU2444" s="170"/>
      <c r="BV2444" s="170"/>
      <c r="BW2444" s="170"/>
      <c r="BX2444" s="170"/>
      <c r="BY2444" s="170"/>
      <c r="BZ2444" s="170"/>
      <c r="CA2444" s="170"/>
      <c r="CB2444" s="170"/>
      <c r="CC2444" s="170"/>
      <c r="CD2444" s="170"/>
      <c r="CE2444" s="170"/>
      <c r="CF2444" s="170"/>
      <c r="CG2444" s="170"/>
      <c r="CH2444" s="170"/>
      <c r="CI2444" s="170"/>
      <c r="CJ2444" s="170"/>
      <c r="CK2444" s="170"/>
      <c r="CL2444" s="170"/>
    </row>
    <row r="2445" spans="2:90" x14ac:dyDescent="0.4">
      <c r="B2445" s="171" t="s">
        <v>492</v>
      </c>
      <c r="E2445" s="8"/>
      <c r="H2445" s="170"/>
      <c r="I2445" s="172"/>
      <c r="J2445" s="172"/>
      <c r="K2445" s="193"/>
      <c r="L2445" s="193"/>
      <c r="M2445" s="193"/>
      <c r="N2445" s="193"/>
      <c r="O2445" s="193"/>
      <c r="P2445" s="193"/>
      <c r="R2445" s="194"/>
      <c r="S2445" s="170"/>
      <c r="T2445" s="170"/>
      <c r="U2445" s="170"/>
      <c r="V2445" s="170"/>
      <c r="W2445" s="170"/>
      <c r="X2445" s="170"/>
      <c r="Y2445" s="170"/>
      <c r="Z2445" s="170"/>
      <c r="AA2445" s="170"/>
      <c r="AB2445" s="170"/>
      <c r="AC2445" s="170"/>
      <c r="AD2445" s="170"/>
      <c r="AE2445" s="170"/>
      <c r="AF2445" s="170"/>
      <c r="AG2445" s="170"/>
      <c r="AH2445" s="170"/>
      <c r="AI2445" s="170"/>
      <c r="AJ2445" s="170"/>
      <c r="AK2445" s="170"/>
      <c r="AL2445" s="170"/>
      <c r="AM2445" s="170"/>
      <c r="AN2445" s="170"/>
      <c r="AO2445" s="170"/>
      <c r="AP2445" s="170"/>
      <c r="AQ2445" s="170"/>
      <c r="AR2445" s="170"/>
      <c r="AS2445" s="170"/>
      <c r="AT2445" s="170"/>
      <c r="AU2445" s="170"/>
      <c r="AV2445" s="170"/>
      <c r="AW2445" s="170"/>
      <c r="AX2445" s="170"/>
      <c r="AY2445" s="170"/>
      <c r="AZ2445" s="170"/>
      <c r="BA2445" s="170"/>
      <c r="BB2445" s="170"/>
      <c r="BC2445" s="170"/>
      <c r="BD2445" s="170"/>
      <c r="BE2445" s="170"/>
      <c r="BF2445" s="170"/>
      <c r="BG2445" s="170"/>
      <c r="BH2445" s="170"/>
      <c r="BI2445" s="170"/>
      <c r="BJ2445" s="170"/>
      <c r="BK2445" s="170"/>
      <c r="BL2445" s="170"/>
      <c r="BM2445" s="170"/>
      <c r="BN2445" s="170"/>
      <c r="BO2445" s="170"/>
      <c r="BP2445" s="170"/>
      <c r="BQ2445" s="170"/>
      <c r="BR2445" s="170"/>
      <c r="BS2445" s="170"/>
      <c r="BT2445" s="170"/>
      <c r="BU2445" s="170"/>
      <c r="BV2445" s="170"/>
      <c r="BW2445" s="170"/>
      <c r="BX2445" s="170"/>
      <c r="BY2445" s="170"/>
      <c r="BZ2445" s="170"/>
      <c r="CA2445" s="170"/>
      <c r="CB2445" s="170"/>
      <c r="CC2445" s="170"/>
      <c r="CD2445" s="170"/>
      <c r="CE2445" s="170"/>
      <c r="CF2445" s="170"/>
      <c r="CG2445" s="170"/>
      <c r="CH2445" s="170"/>
      <c r="CI2445" s="170"/>
      <c r="CJ2445" s="170"/>
      <c r="CK2445" s="170"/>
      <c r="CL2445" s="170"/>
    </row>
    <row r="2446" spans="2:90" x14ac:dyDescent="0.4">
      <c r="B2446" s="171" t="s">
        <v>461</v>
      </c>
      <c r="E2446" s="8"/>
      <c r="H2446" s="170"/>
      <c r="I2446" s="172"/>
      <c r="J2446" s="172"/>
      <c r="K2446" s="193"/>
      <c r="L2446" s="193"/>
      <c r="M2446" s="193"/>
      <c r="N2446" s="193"/>
      <c r="O2446" s="193"/>
      <c r="P2446" s="193"/>
      <c r="R2446" s="194"/>
      <c r="S2446" s="195" t="str">
        <f t="shared" ref="S2446:AX2446" si="3255">S$16</f>
        <v>S$12</v>
      </c>
      <c r="T2446" s="195" t="str">
        <f t="shared" si="3255"/>
        <v>T$12</v>
      </c>
      <c r="U2446" s="195" t="str">
        <f t="shared" si="3255"/>
        <v>U$12</v>
      </c>
      <c r="V2446" s="195" t="str">
        <f t="shared" si="3255"/>
        <v>V$12</v>
      </c>
      <c r="W2446" s="195" t="str">
        <f t="shared" si="3255"/>
        <v>W$12</v>
      </c>
      <c r="X2446" s="195" t="str">
        <f t="shared" si="3255"/>
        <v>X$12</v>
      </c>
      <c r="Y2446" s="195" t="str">
        <f t="shared" si="3255"/>
        <v>Y$12</v>
      </c>
      <c r="Z2446" s="195" t="str">
        <f t="shared" si="3255"/>
        <v>Z$12</v>
      </c>
      <c r="AA2446" s="195" t="str">
        <f t="shared" si="3255"/>
        <v>AA$12</v>
      </c>
      <c r="AB2446" s="195" t="str">
        <f t="shared" si="3255"/>
        <v>AB$12</v>
      </c>
      <c r="AC2446" s="195" t="str">
        <f t="shared" si="3255"/>
        <v>AC$12</v>
      </c>
      <c r="AD2446" s="195" t="str">
        <f t="shared" si="3255"/>
        <v>AD$12</v>
      </c>
      <c r="AE2446" s="195" t="str">
        <f t="shared" si="3255"/>
        <v>AE$12</v>
      </c>
      <c r="AF2446" s="195" t="str">
        <f t="shared" si="3255"/>
        <v>AF$12</v>
      </c>
      <c r="AG2446" s="195" t="str">
        <f t="shared" si="3255"/>
        <v>AG$12</v>
      </c>
      <c r="AH2446" s="195" t="str">
        <f t="shared" si="3255"/>
        <v>AH$12</v>
      </c>
      <c r="AI2446" s="195" t="str">
        <f t="shared" si="3255"/>
        <v>AI$12</v>
      </c>
      <c r="AJ2446" s="195" t="str">
        <f t="shared" si="3255"/>
        <v>AJ$12</v>
      </c>
      <c r="AK2446" s="195" t="str">
        <f t="shared" si="3255"/>
        <v>AK$12</v>
      </c>
      <c r="AL2446" s="195" t="str">
        <f t="shared" si="3255"/>
        <v>AL$12</v>
      </c>
      <c r="AM2446" s="195" t="str">
        <f t="shared" si="3255"/>
        <v>AM$12</v>
      </c>
      <c r="AN2446" s="195" t="str">
        <f t="shared" si="3255"/>
        <v>AN$12</v>
      </c>
      <c r="AO2446" s="195" t="str">
        <f t="shared" si="3255"/>
        <v>AO$12</v>
      </c>
      <c r="AP2446" s="195" t="str">
        <f t="shared" si="3255"/>
        <v>AP$12</v>
      </c>
      <c r="AQ2446" s="195" t="str">
        <f t="shared" si="3255"/>
        <v>AQ$12</v>
      </c>
      <c r="AR2446" s="195" t="str">
        <f t="shared" si="3255"/>
        <v>AR$12</v>
      </c>
      <c r="AS2446" s="195" t="str">
        <f t="shared" si="3255"/>
        <v>AS$12</v>
      </c>
      <c r="AT2446" s="195" t="str">
        <f t="shared" si="3255"/>
        <v>AT$12</v>
      </c>
      <c r="AU2446" s="195" t="str">
        <f t="shared" si="3255"/>
        <v>AU$12</v>
      </c>
      <c r="AV2446" s="195" t="str">
        <f t="shared" si="3255"/>
        <v>AV$12</v>
      </c>
      <c r="AW2446" s="195" t="str">
        <f t="shared" si="3255"/>
        <v>AW$12</v>
      </c>
      <c r="AX2446" s="195" t="str">
        <f t="shared" si="3255"/>
        <v>AX$12</v>
      </c>
      <c r="AY2446" s="195" t="str">
        <f t="shared" ref="AY2446:CD2446" si="3256">AY$16</f>
        <v>AY$12</v>
      </c>
      <c r="AZ2446" s="195" t="str">
        <f t="shared" si="3256"/>
        <v>AZ$12</v>
      </c>
      <c r="BA2446" s="195" t="str">
        <f t="shared" si="3256"/>
        <v>BA$12</v>
      </c>
      <c r="BB2446" s="195" t="str">
        <f t="shared" si="3256"/>
        <v>BB$12</v>
      </c>
      <c r="BC2446" s="195" t="str">
        <f t="shared" si="3256"/>
        <v>BC$12</v>
      </c>
      <c r="BD2446" s="195" t="str">
        <f t="shared" si="3256"/>
        <v>BD$12</v>
      </c>
      <c r="BE2446" s="195" t="str">
        <f t="shared" si="3256"/>
        <v>BE$12</v>
      </c>
      <c r="BF2446" s="195" t="str">
        <f t="shared" si="3256"/>
        <v>BF$12</v>
      </c>
      <c r="BG2446" s="195" t="str">
        <f t="shared" si="3256"/>
        <v>BG$12</v>
      </c>
      <c r="BH2446" s="195" t="str">
        <f t="shared" si="3256"/>
        <v>BH$12</v>
      </c>
      <c r="BI2446" s="195" t="str">
        <f t="shared" si="3256"/>
        <v>BI$12</v>
      </c>
      <c r="BJ2446" s="195" t="str">
        <f t="shared" si="3256"/>
        <v>BJ$12</v>
      </c>
      <c r="BK2446" s="195" t="str">
        <f t="shared" si="3256"/>
        <v>BK$12</v>
      </c>
      <c r="BL2446" s="195" t="str">
        <f t="shared" si="3256"/>
        <v>BL$12</v>
      </c>
      <c r="BM2446" s="195" t="str">
        <f t="shared" si="3256"/>
        <v>BM$12</v>
      </c>
      <c r="BN2446" s="195" t="str">
        <f t="shared" si="3256"/>
        <v>BN$12</v>
      </c>
      <c r="BO2446" s="195" t="str">
        <f t="shared" si="3256"/>
        <v>BO$12</v>
      </c>
      <c r="BP2446" s="195" t="str">
        <f t="shared" si="3256"/>
        <v>BP$12</v>
      </c>
      <c r="BQ2446" s="195" t="str">
        <f t="shared" si="3256"/>
        <v>BQ$12</v>
      </c>
      <c r="BR2446" s="195" t="str">
        <f t="shared" si="3256"/>
        <v>BR$12</v>
      </c>
      <c r="BS2446" s="195" t="str">
        <f t="shared" si="3256"/>
        <v>BS$12</v>
      </c>
      <c r="BT2446" s="195" t="str">
        <f t="shared" si="3256"/>
        <v>BT$12</v>
      </c>
      <c r="BU2446" s="195" t="str">
        <f t="shared" si="3256"/>
        <v>BU$12</v>
      </c>
      <c r="BV2446" s="195" t="str">
        <f t="shared" si="3256"/>
        <v>BV$12</v>
      </c>
      <c r="BW2446" s="195" t="str">
        <f t="shared" si="3256"/>
        <v>BW$12</v>
      </c>
      <c r="BX2446" s="195" t="str">
        <f t="shared" si="3256"/>
        <v>BX$12</v>
      </c>
      <c r="BY2446" s="195" t="str">
        <f t="shared" si="3256"/>
        <v>BY$12</v>
      </c>
      <c r="BZ2446" s="195" t="str">
        <f t="shared" si="3256"/>
        <v>BZ$12</v>
      </c>
      <c r="CA2446" s="195" t="str">
        <f t="shared" si="3256"/>
        <v>CA$12</v>
      </c>
      <c r="CB2446" s="195" t="str">
        <f t="shared" si="3256"/>
        <v>CB$12</v>
      </c>
      <c r="CC2446" s="195" t="str">
        <f t="shared" si="3256"/>
        <v>CC$12</v>
      </c>
      <c r="CD2446" s="195" t="str">
        <f t="shared" si="3256"/>
        <v>CD$12</v>
      </c>
      <c r="CE2446" s="195" t="str">
        <f t="shared" ref="CE2446:CL2446" si="3257">CE$16</f>
        <v>CE$12</v>
      </c>
      <c r="CF2446" s="195" t="str">
        <f t="shared" si="3257"/>
        <v>CF$12</v>
      </c>
      <c r="CG2446" s="195" t="str">
        <f t="shared" si="3257"/>
        <v>CG$12</v>
      </c>
      <c r="CH2446" s="195" t="str">
        <f t="shared" si="3257"/>
        <v>CH$12</v>
      </c>
      <c r="CI2446" s="195" t="str">
        <f t="shared" si="3257"/>
        <v>CI$12</v>
      </c>
      <c r="CJ2446" s="195" t="str">
        <f t="shared" si="3257"/>
        <v>CJ$12</v>
      </c>
      <c r="CK2446" s="195" t="str">
        <f t="shared" si="3257"/>
        <v>CK$12</v>
      </c>
      <c r="CL2446" s="195" t="str">
        <f t="shared" si="3257"/>
        <v>CL$12</v>
      </c>
    </row>
    <row r="2447" spans="2:90" x14ac:dyDescent="0.4">
      <c r="B2447" s="171" t="s">
        <v>462</v>
      </c>
      <c r="E2447" s="8"/>
      <c r="H2447" s="196"/>
      <c r="I2447" s="197"/>
      <c r="J2447" s="197"/>
      <c r="K2447" s="198"/>
      <c r="L2447" s="198"/>
      <c r="M2447" s="198"/>
      <c r="N2447" s="198"/>
      <c r="O2447" s="198"/>
      <c r="P2447" s="198"/>
      <c r="R2447" s="198"/>
      <c r="S2447" s="195" t="str">
        <f t="shared" ref="S2447:AX2447" si="3258">S$17</f>
        <v>S$13</v>
      </c>
      <c r="T2447" s="195" t="str">
        <f t="shared" si="3258"/>
        <v>T$13</v>
      </c>
      <c r="U2447" s="195" t="str">
        <f t="shared" si="3258"/>
        <v>U$13</v>
      </c>
      <c r="V2447" s="195" t="str">
        <f t="shared" si="3258"/>
        <v>V$13</v>
      </c>
      <c r="W2447" s="195" t="str">
        <f t="shared" si="3258"/>
        <v>W$13</v>
      </c>
      <c r="X2447" s="195" t="str">
        <f t="shared" si="3258"/>
        <v>X$13</v>
      </c>
      <c r="Y2447" s="195" t="str">
        <f t="shared" si="3258"/>
        <v>Y$13</v>
      </c>
      <c r="Z2447" s="195" t="str">
        <f t="shared" si="3258"/>
        <v>Z$13</v>
      </c>
      <c r="AA2447" s="195" t="str">
        <f t="shared" si="3258"/>
        <v>AA$13</v>
      </c>
      <c r="AB2447" s="195" t="str">
        <f t="shared" si="3258"/>
        <v>AB$13</v>
      </c>
      <c r="AC2447" s="195" t="str">
        <f t="shared" si="3258"/>
        <v>AC$13</v>
      </c>
      <c r="AD2447" s="195" t="str">
        <f t="shared" si="3258"/>
        <v>AD$13</v>
      </c>
      <c r="AE2447" s="195" t="str">
        <f t="shared" si="3258"/>
        <v>AE$13</v>
      </c>
      <c r="AF2447" s="195" t="str">
        <f t="shared" si="3258"/>
        <v>AF$13</v>
      </c>
      <c r="AG2447" s="195" t="str">
        <f t="shared" si="3258"/>
        <v>AG$13</v>
      </c>
      <c r="AH2447" s="195" t="str">
        <f t="shared" si="3258"/>
        <v>AH$13</v>
      </c>
      <c r="AI2447" s="195" t="str">
        <f t="shared" si="3258"/>
        <v>AI$13</v>
      </c>
      <c r="AJ2447" s="195" t="str">
        <f t="shared" si="3258"/>
        <v>AJ$13</v>
      </c>
      <c r="AK2447" s="195" t="str">
        <f t="shared" si="3258"/>
        <v>AK$13</v>
      </c>
      <c r="AL2447" s="195" t="str">
        <f t="shared" si="3258"/>
        <v>AL$13</v>
      </c>
      <c r="AM2447" s="195" t="str">
        <f t="shared" si="3258"/>
        <v>AM$13</v>
      </c>
      <c r="AN2447" s="195" t="str">
        <f t="shared" si="3258"/>
        <v>AN$13</v>
      </c>
      <c r="AO2447" s="195" t="str">
        <f t="shared" si="3258"/>
        <v>AO$13</v>
      </c>
      <c r="AP2447" s="195" t="str">
        <f t="shared" si="3258"/>
        <v>AP$13</v>
      </c>
      <c r="AQ2447" s="195" t="str">
        <f t="shared" si="3258"/>
        <v>AQ$13</v>
      </c>
      <c r="AR2447" s="195" t="str">
        <f t="shared" si="3258"/>
        <v>AR$13</v>
      </c>
      <c r="AS2447" s="195" t="str">
        <f t="shared" si="3258"/>
        <v>AS$13</v>
      </c>
      <c r="AT2447" s="195" t="str">
        <f t="shared" si="3258"/>
        <v>AT$13</v>
      </c>
      <c r="AU2447" s="195" t="str">
        <f t="shared" si="3258"/>
        <v>AU$13</v>
      </c>
      <c r="AV2447" s="195" t="str">
        <f t="shared" si="3258"/>
        <v>AV$13</v>
      </c>
      <c r="AW2447" s="195" t="str">
        <f t="shared" si="3258"/>
        <v>AW$13</v>
      </c>
      <c r="AX2447" s="195" t="str">
        <f t="shared" si="3258"/>
        <v>AX$13</v>
      </c>
      <c r="AY2447" s="195" t="str">
        <f t="shared" ref="AY2447:CD2447" si="3259">AY$17</f>
        <v>AY$13</v>
      </c>
      <c r="AZ2447" s="195" t="str">
        <f t="shared" si="3259"/>
        <v>AZ$13</v>
      </c>
      <c r="BA2447" s="195" t="str">
        <f t="shared" si="3259"/>
        <v>BA$13</v>
      </c>
      <c r="BB2447" s="195" t="str">
        <f t="shared" si="3259"/>
        <v>BB$13</v>
      </c>
      <c r="BC2447" s="195" t="str">
        <f t="shared" si="3259"/>
        <v>BC$13</v>
      </c>
      <c r="BD2447" s="195" t="str">
        <f t="shared" si="3259"/>
        <v>BD$13</v>
      </c>
      <c r="BE2447" s="195" t="str">
        <f t="shared" si="3259"/>
        <v>BE$13</v>
      </c>
      <c r="BF2447" s="195" t="str">
        <f t="shared" si="3259"/>
        <v>BF$13</v>
      </c>
      <c r="BG2447" s="195" t="str">
        <f t="shared" si="3259"/>
        <v>BG$13</v>
      </c>
      <c r="BH2447" s="195" t="str">
        <f t="shared" si="3259"/>
        <v>BH$13</v>
      </c>
      <c r="BI2447" s="195" t="str">
        <f t="shared" si="3259"/>
        <v>BI$13</v>
      </c>
      <c r="BJ2447" s="195" t="str">
        <f t="shared" si="3259"/>
        <v>BJ$13</v>
      </c>
      <c r="BK2447" s="195" t="str">
        <f t="shared" si="3259"/>
        <v>BK$13</v>
      </c>
      <c r="BL2447" s="195" t="str">
        <f t="shared" si="3259"/>
        <v>BL$13</v>
      </c>
      <c r="BM2447" s="195" t="str">
        <f t="shared" si="3259"/>
        <v>BM$13</v>
      </c>
      <c r="BN2447" s="195" t="str">
        <f t="shared" si="3259"/>
        <v>BN$13</v>
      </c>
      <c r="BO2447" s="195" t="str">
        <f t="shared" si="3259"/>
        <v>BO$13</v>
      </c>
      <c r="BP2447" s="195" t="str">
        <f t="shared" si="3259"/>
        <v>BP$13</v>
      </c>
      <c r="BQ2447" s="195" t="str">
        <f t="shared" si="3259"/>
        <v>BQ$13</v>
      </c>
      <c r="BR2447" s="195" t="str">
        <f t="shared" si="3259"/>
        <v>BR$13</v>
      </c>
      <c r="BS2447" s="195" t="str">
        <f t="shared" si="3259"/>
        <v>BS$13</v>
      </c>
      <c r="BT2447" s="195" t="str">
        <f t="shared" si="3259"/>
        <v>BT$13</v>
      </c>
      <c r="BU2447" s="195" t="str">
        <f t="shared" si="3259"/>
        <v>BU$13</v>
      </c>
      <c r="BV2447" s="195" t="str">
        <f t="shared" si="3259"/>
        <v>BV$13</v>
      </c>
      <c r="BW2447" s="195" t="str">
        <f t="shared" si="3259"/>
        <v>BW$13</v>
      </c>
      <c r="BX2447" s="195" t="str">
        <f t="shared" si="3259"/>
        <v>BX$13</v>
      </c>
      <c r="BY2447" s="195" t="str">
        <f t="shared" si="3259"/>
        <v>BY$13</v>
      </c>
      <c r="BZ2447" s="195" t="str">
        <f t="shared" si="3259"/>
        <v>BZ$13</v>
      </c>
      <c r="CA2447" s="195" t="str">
        <f t="shared" si="3259"/>
        <v>CA$13</v>
      </c>
      <c r="CB2447" s="195" t="str">
        <f t="shared" si="3259"/>
        <v>CB$13</v>
      </c>
      <c r="CC2447" s="195" t="str">
        <f t="shared" si="3259"/>
        <v>CC$13</v>
      </c>
      <c r="CD2447" s="195" t="str">
        <f t="shared" si="3259"/>
        <v>CD$13</v>
      </c>
      <c r="CE2447" s="195" t="str">
        <f t="shared" ref="CE2447:CL2447" si="3260">CE$17</f>
        <v>CE$13</v>
      </c>
      <c r="CF2447" s="195" t="str">
        <f t="shared" si="3260"/>
        <v>CF$13</v>
      </c>
      <c r="CG2447" s="195" t="str">
        <f t="shared" si="3260"/>
        <v>CG$13</v>
      </c>
      <c r="CH2447" s="195" t="str">
        <f t="shared" si="3260"/>
        <v>CH$13</v>
      </c>
      <c r="CI2447" s="195" t="str">
        <f t="shared" si="3260"/>
        <v>CI$13</v>
      </c>
      <c r="CJ2447" s="195" t="str">
        <f t="shared" si="3260"/>
        <v>CJ$13</v>
      </c>
      <c r="CK2447" s="195" t="str">
        <f t="shared" si="3260"/>
        <v>CK$13</v>
      </c>
      <c r="CL2447" s="195" t="str">
        <f t="shared" si="3260"/>
        <v>CL$13</v>
      </c>
    </row>
    <row r="2448" spans="2:90" x14ac:dyDescent="0.4">
      <c r="B2448" s="171" t="s">
        <v>491</v>
      </c>
      <c r="E2448" s="8"/>
      <c r="H2448" s="196"/>
      <c r="I2448" s="197"/>
      <c r="J2448" s="197"/>
      <c r="K2448" s="198"/>
      <c r="L2448" s="198"/>
      <c r="M2448" s="198"/>
      <c r="N2448" s="198"/>
      <c r="O2448" s="198"/>
      <c r="P2448" s="198"/>
      <c r="R2448" s="198"/>
      <c r="S2448" s="186"/>
      <c r="T2448" s="186"/>
      <c r="U2448" s="186"/>
      <c r="V2448" s="186"/>
      <c r="W2448" s="186"/>
      <c r="X2448" s="186"/>
      <c r="Y2448" s="186"/>
      <c r="Z2448" s="186"/>
      <c r="AA2448" s="186"/>
      <c r="AB2448" s="186"/>
      <c r="AC2448" s="186"/>
      <c r="AD2448" s="186"/>
      <c r="AE2448" s="186"/>
      <c r="AF2448" s="186"/>
      <c r="AG2448" s="186"/>
      <c r="AH2448" s="186"/>
      <c r="AI2448" s="186"/>
      <c r="AJ2448" s="186"/>
      <c r="AK2448" s="186"/>
      <c r="AL2448" s="186"/>
      <c r="AM2448" s="186"/>
      <c r="AN2448" s="186"/>
      <c r="AO2448" s="186"/>
      <c r="AP2448" s="186"/>
      <c r="AQ2448" s="186"/>
      <c r="AR2448" s="186"/>
      <c r="AS2448" s="186"/>
      <c r="AT2448" s="186"/>
      <c r="AU2448" s="186"/>
      <c r="AV2448" s="186"/>
      <c r="AW2448" s="186"/>
      <c r="AX2448" s="186"/>
      <c r="AY2448" s="186"/>
      <c r="AZ2448" s="186"/>
      <c r="BA2448" s="186"/>
      <c r="BB2448" s="186"/>
      <c r="BC2448" s="186"/>
      <c r="BD2448" s="186"/>
      <c r="BE2448" s="186"/>
      <c r="BF2448" s="186"/>
      <c r="BG2448" s="186"/>
      <c r="BH2448" s="186"/>
      <c r="BI2448" s="186"/>
      <c r="BJ2448" s="186"/>
      <c r="BK2448" s="186"/>
      <c r="BL2448" s="186"/>
      <c r="BM2448" s="186"/>
      <c r="BN2448" s="186"/>
      <c r="BO2448" s="186"/>
      <c r="BP2448" s="186"/>
      <c r="BQ2448" s="186"/>
      <c r="BR2448" s="186"/>
      <c r="BS2448" s="186"/>
      <c r="BT2448" s="186"/>
      <c r="BU2448" s="186"/>
      <c r="BV2448" s="186"/>
      <c r="BW2448" s="186"/>
      <c r="BX2448" s="186"/>
      <c r="BY2448" s="186"/>
      <c r="BZ2448" s="186"/>
      <c r="CA2448" s="186"/>
      <c r="CB2448" s="186"/>
      <c r="CC2448" s="186"/>
      <c r="CD2448" s="186"/>
      <c r="CE2448" s="186"/>
      <c r="CF2448" s="186"/>
      <c r="CG2448" s="186"/>
      <c r="CH2448" s="186"/>
      <c r="CI2448" s="186"/>
      <c r="CJ2448" s="186"/>
      <c r="CK2448" s="186"/>
      <c r="CL2448" s="186"/>
    </row>
    <row r="2449" spans="2:90" x14ac:dyDescent="0.4">
      <c r="B2449" s="171" t="s">
        <v>505</v>
      </c>
      <c r="E2449" s="8"/>
      <c r="H2449" s="196"/>
      <c r="I2449" s="197"/>
      <c r="J2449" s="197"/>
      <c r="K2449" s="198"/>
      <c r="L2449" s="198"/>
      <c r="M2449" s="198"/>
      <c r="N2449" s="198"/>
      <c r="O2449" s="198"/>
      <c r="P2449" s="198"/>
      <c r="R2449" s="198"/>
      <c r="S2449" s="186"/>
      <c r="T2449" s="186"/>
      <c r="U2449" s="186"/>
      <c r="V2449" s="186"/>
      <c r="W2449" s="186"/>
      <c r="X2449" s="186"/>
      <c r="Y2449" s="186"/>
      <c r="Z2449" s="186"/>
      <c r="AA2449" s="186"/>
      <c r="AB2449" s="186"/>
      <c r="AC2449" s="186"/>
      <c r="AD2449" s="186"/>
      <c r="AE2449" s="186"/>
      <c r="AF2449" s="186"/>
      <c r="AG2449" s="186"/>
      <c r="AH2449" s="186"/>
      <c r="AI2449" s="186"/>
      <c r="AJ2449" s="186"/>
      <c r="AK2449" s="186"/>
      <c r="AL2449" s="186"/>
      <c r="AM2449" s="186"/>
      <c r="AN2449" s="186"/>
      <c r="AO2449" s="186"/>
      <c r="AP2449" s="186"/>
      <c r="AQ2449" s="186"/>
      <c r="AR2449" s="186"/>
      <c r="AS2449" s="186"/>
      <c r="AT2449" s="186"/>
      <c r="AU2449" s="186"/>
      <c r="AV2449" s="186"/>
      <c r="AW2449" s="186"/>
      <c r="AX2449" s="186"/>
      <c r="AY2449" s="186"/>
      <c r="AZ2449" s="186"/>
      <c r="BA2449" s="186"/>
      <c r="BB2449" s="186"/>
      <c r="BC2449" s="186"/>
      <c r="BD2449" s="186"/>
      <c r="BE2449" s="186"/>
      <c r="BF2449" s="186"/>
      <c r="BG2449" s="186"/>
      <c r="BH2449" s="186"/>
      <c r="BI2449" s="186"/>
      <c r="BJ2449" s="186"/>
      <c r="BK2449" s="186"/>
      <c r="BL2449" s="186"/>
      <c r="BM2449" s="186"/>
      <c r="BN2449" s="186"/>
      <c r="BO2449" s="186"/>
      <c r="BP2449" s="186"/>
      <c r="BQ2449" s="186"/>
      <c r="BR2449" s="186"/>
      <c r="BS2449" s="186"/>
      <c r="BT2449" s="186"/>
      <c r="BU2449" s="186"/>
      <c r="BV2449" s="186"/>
      <c r="BW2449" s="186"/>
      <c r="BX2449" s="186"/>
      <c r="BY2449" s="186"/>
      <c r="BZ2449" s="186"/>
      <c r="CA2449" s="186"/>
      <c r="CB2449" s="186"/>
      <c r="CC2449" s="186"/>
      <c r="CD2449" s="186"/>
      <c r="CE2449" s="186"/>
      <c r="CF2449" s="186"/>
      <c r="CG2449" s="186"/>
      <c r="CH2449" s="186"/>
      <c r="CI2449" s="186"/>
      <c r="CJ2449" s="186"/>
      <c r="CK2449" s="186"/>
      <c r="CL2449" s="186"/>
    </row>
    <row r="2450" spans="2:90" x14ac:dyDescent="0.4">
      <c r="B2450" s="171" t="s">
        <v>463</v>
      </c>
      <c r="E2450" s="8"/>
      <c r="H2450" s="196"/>
      <c r="I2450" s="197"/>
      <c r="J2450" s="197"/>
      <c r="K2450" s="198"/>
      <c r="L2450" s="198"/>
      <c r="M2450" s="198"/>
      <c r="N2450" s="198"/>
      <c r="O2450" s="198"/>
      <c r="P2450" s="198"/>
      <c r="R2450" s="198"/>
      <c r="S2450" s="186" t="str">
        <f t="shared" ref="S2450:AX2450" si="3261">S$18</f>
        <v>S$14</v>
      </c>
      <c r="T2450" s="186" t="str">
        <f t="shared" si="3261"/>
        <v>T$14</v>
      </c>
      <c r="U2450" s="186" t="str">
        <f t="shared" si="3261"/>
        <v>U$14</v>
      </c>
      <c r="V2450" s="186" t="str">
        <f t="shared" si="3261"/>
        <v>V$14</v>
      </c>
      <c r="W2450" s="186" t="str">
        <f t="shared" si="3261"/>
        <v>W$14</v>
      </c>
      <c r="X2450" s="186" t="str">
        <f t="shared" si="3261"/>
        <v>X$14</v>
      </c>
      <c r="Y2450" s="186" t="str">
        <f t="shared" si="3261"/>
        <v>Y$14</v>
      </c>
      <c r="Z2450" s="186" t="str">
        <f t="shared" si="3261"/>
        <v>Z$14</v>
      </c>
      <c r="AA2450" s="186" t="str">
        <f t="shared" si="3261"/>
        <v>AA$14</v>
      </c>
      <c r="AB2450" s="186" t="str">
        <f t="shared" si="3261"/>
        <v>AB$14</v>
      </c>
      <c r="AC2450" s="186" t="str">
        <f t="shared" si="3261"/>
        <v>AC$14</v>
      </c>
      <c r="AD2450" s="186" t="str">
        <f t="shared" si="3261"/>
        <v>AD$14</v>
      </c>
      <c r="AE2450" s="186" t="str">
        <f t="shared" si="3261"/>
        <v>AE$14</v>
      </c>
      <c r="AF2450" s="186" t="str">
        <f t="shared" si="3261"/>
        <v>AF$14</v>
      </c>
      <c r="AG2450" s="186" t="str">
        <f t="shared" si="3261"/>
        <v>AG$14</v>
      </c>
      <c r="AH2450" s="186" t="str">
        <f t="shared" si="3261"/>
        <v>AH$14</v>
      </c>
      <c r="AI2450" s="186" t="str">
        <f t="shared" si="3261"/>
        <v>AI$14</v>
      </c>
      <c r="AJ2450" s="186" t="str">
        <f t="shared" si="3261"/>
        <v>AJ$14</v>
      </c>
      <c r="AK2450" s="186" t="str">
        <f t="shared" si="3261"/>
        <v>AK$14</v>
      </c>
      <c r="AL2450" s="186" t="str">
        <f t="shared" si="3261"/>
        <v>AL$14</v>
      </c>
      <c r="AM2450" s="186" t="str">
        <f t="shared" si="3261"/>
        <v>AM$14</v>
      </c>
      <c r="AN2450" s="186" t="str">
        <f t="shared" si="3261"/>
        <v>AN$14</v>
      </c>
      <c r="AO2450" s="186" t="str">
        <f t="shared" si="3261"/>
        <v>AO$14</v>
      </c>
      <c r="AP2450" s="186" t="str">
        <f t="shared" si="3261"/>
        <v>AP$14</v>
      </c>
      <c r="AQ2450" s="186" t="str">
        <f t="shared" si="3261"/>
        <v>AQ$14</v>
      </c>
      <c r="AR2450" s="186" t="str">
        <f t="shared" si="3261"/>
        <v>AR$14</v>
      </c>
      <c r="AS2450" s="186" t="str">
        <f t="shared" si="3261"/>
        <v>AS$14</v>
      </c>
      <c r="AT2450" s="186" t="str">
        <f t="shared" si="3261"/>
        <v>AT$14</v>
      </c>
      <c r="AU2450" s="186" t="str">
        <f t="shared" si="3261"/>
        <v>AU$14</v>
      </c>
      <c r="AV2450" s="186" t="str">
        <f t="shared" si="3261"/>
        <v>AV$14</v>
      </c>
      <c r="AW2450" s="186" t="str">
        <f t="shared" si="3261"/>
        <v>AW$14</v>
      </c>
      <c r="AX2450" s="186" t="str">
        <f t="shared" si="3261"/>
        <v>AX$14</v>
      </c>
      <c r="AY2450" s="186" t="str">
        <f t="shared" ref="AY2450:CD2450" si="3262">AY$18</f>
        <v>AY$14</v>
      </c>
      <c r="AZ2450" s="186" t="str">
        <f t="shared" si="3262"/>
        <v>AZ$14</v>
      </c>
      <c r="BA2450" s="186" t="str">
        <f t="shared" si="3262"/>
        <v>BA$14</v>
      </c>
      <c r="BB2450" s="186" t="str">
        <f t="shared" si="3262"/>
        <v>BB$14</v>
      </c>
      <c r="BC2450" s="186" t="str">
        <f t="shared" si="3262"/>
        <v>BC$14</v>
      </c>
      <c r="BD2450" s="186" t="str">
        <f t="shared" si="3262"/>
        <v>BD$14</v>
      </c>
      <c r="BE2450" s="186" t="str">
        <f t="shared" si="3262"/>
        <v>BE$14</v>
      </c>
      <c r="BF2450" s="186" t="str">
        <f t="shared" si="3262"/>
        <v>BF$14</v>
      </c>
      <c r="BG2450" s="186" t="str">
        <f t="shared" si="3262"/>
        <v>BG$14</v>
      </c>
      <c r="BH2450" s="186" t="str">
        <f t="shared" si="3262"/>
        <v>BH$14</v>
      </c>
      <c r="BI2450" s="186" t="str">
        <f t="shared" si="3262"/>
        <v>BI$14</v>
      </c>
      <c r="BJ2450" s="186" t="str">
        <f t="shared" si="3262"/>
        <v>BJ$14</v>
      </c>
      <c r="BK2450" s="186" t="str">
        <f t="shared" si="3262"/>
        <v>BK$14</v>
      </c>
      <c r="BL2450" s="186" t="str">
        <f t="shared" si="3262"/>
        <v>BL$14</v>
      </c>
      <c r="BM2450" s="186" t="str">
        <f t="shared" si="3262"/>
        <v>BM$14</v>
      </c>
      <c r="BN2450" s="186" t="str">
        <f t="shared" si="3262"/>
        <v>BN$14</v>
      </c>
      <c r="BO2450" s="186" t="str">
        <f t="shared" si="3262"/>
        <v>BO$14</v>
      </c>
      <c r="BP2450" s="186" t="str">
        <f t="shared" si="3262"/>
        <v>BP$14</v>
      </c>
      <c r="BQ2450" s="186" t="str">
        <f t="shared" si="3262"/>
        <v>BQ$14</v>
      </c>
      <c r="BR2450" s="186" t="str">
        <f t="shared" si="3262"/>
        <v>BR$14</v>
      </c>
      <c r="BS2450" s="186" t="str">
        <f t="shared" si="3262"/>
        <v>BS$14</v>
      </c>
      <c r="BT2450" s="186" t="str">
        <f t="shared" si="3262"/>
        <v>BT$14</v>
      </c>
      <c r="BU2450" s="186" t="str">
        <f t="shared" si="3262"/>
        <v>BU$14</v>
      </c>
      <c r="BV2450" s="186" t="str">
        <f t="shared" si="3262"/>
        <v>BV$14</v>
      </c>
      <c r="BW2450" s="186" t="str">
        <f t="shared" si="3262"/>
        <v>BW$14</v>
      </c>
      <c r="BX2450" s="186" t="str">
        <f t="shared" si="3262"/>
        <v>BX$14</v>
      </c>
      <c r="BY2450" s="186" t="str">
        <f t="shared" si="3262"/>
        <v>BY$14</v>
      </c>
      <c r="BZ2450" s="186" t="str">
        <f t="shared" si="3262"/>
        <v>BZ$14</v>
      </c>
      <c r="CA2450" s="186" t="str">
        <f t="shared" si="3262"/>
        <v>CA$14</v>
      </c>
      <c r="CB2450" s="186" t="str">
        <f t="shared" si="3262"/>
        <v>CB$14</v>
      </c>
      <c r="CC2450" s="186" t="str">
        <f t="shared" si="3262"/>
        <v>CC$14</v>
      </c>
      <c r="CD2450" s="186" t="str">
        <f t="shared" si="3262"/>
        <v>CD$14</v>
      </c>
      <c r="CE2450" s="186" t="str">
        <f t="shared" ref="CE2450:CL2450" si="3263">CE$18</f>
        <v>CE$14</v>
      </c>
      <c r="CF2450" s="186" t="str">
        <f t="shared" si="3263"/>
        <v>CF$14</v>
      </c>
      <c r="CG2450" s="186" t="str">
        <f t="shared" si="3263"/>
        <v>CG$14</v>
      </c>
      <c r="CH2450" s="186" t="str">
        <f t="shared" si="3263"/>
        <v>CH$14</v>
      </c>
      <c r="CI2450" s="186" t="str">
        <f t="shared" si="3263"/>
        <v>CI$14</v>
      </c>
      <c r="CJ2450" s="186" t="str">
        <f t="shared" si="3263"/>
        <v>CJ$14</v>
      </c>
      <c r="CK2450" s="186" t="str">
        <f t="shared" si="3263"/>
        <v>CK$14</v>
      </c>
      <c r="CL2450" s="186" t="str">
        <f t="shared" si="3263"/>
        <v>CL$14</v>
      </c>
    </row>
    <row r="2451" spans="2:90" x14ac:dyDescent="0.4">
      <c r="B2451" s="171" t="s">
        <v>464</v>
      </c>
      <c r="E2451" s="8"/>
      <c r="H2451" s="196"/>
      <c r="I2451" s="197"/>
      <c r="J2451" s="197"/>
      <c r="K2451" s="198"/>
      <c r="L2451" s="198"/>
      <c r="M2451" s="198"/>
      <c r="N2451" s="198"/>
      <c r="O2451" s="198"/>
      <c r="P2451" s="198"/>
      <c r="R2451" s="198"/>
      <c r="S2451" s="186" t="str">
        <f t="shared" ref="S2451:AX2451" si="3264">S$19</f>
        <v>S$15</v>
      </c>
      <c r="T2451" s="186" t="str">
        <f t="shared" si="3264"/>
        <v>T$15</v>
      </c>
      <c r="U2451" s="186" t="str">
        <f t="shared" si="3264"/>
        <v>U$15</v>
      </c>
      <c r="V2451" s="186" t="str">
        <f t="shared" si="3264"/>
        <v>V$15</v>
      </c>
      <c r="W2451" s="186" t="str">
        <f t="shared" si="3264"/>
        <v>W$15</v>
      </c>
      <c r="X2451" s="186" t="str">
        <f t="shared" si="3264"/>
        <v>X$15</v>
      </c>
      <c r="Y2451" s="186" t="str">
        <f t="shared" si="3264"/>
        <v>Y$15</v>
      </c>
      <c r="Z2451" s="186" t="str">
        <f t="shared" si="3264"/>
        <v>Z$15</v>
      </c>
      <c r="AA2451" s="186" t="str">
        <f t="shared" si="3264"/>
        <v>AA$15</v>
      </c>
      <c r="AB2451" s="186" t="str">
        <f t="shared" si="3264"/>
        <v>AB$15</v>
      </c>
      <c r="AC2451" s="186" t="str">
        <f t="shared" si="3264"/>
        <v>AC$15</v>
      </c>
      <c r="AD2451" s="186" t="str">
        <f t="shared" si="3264"/>
        <v>AD$15</v>
      </c>
      <c r="AE2451" s="186" t="str">
        <f t="shared" si="3264"/>
        <v>AE$15</v>
      </c>
      <c r="AF2451" s="186" t="str">
        <f t="shared" si="3264"/>
        <v>AF$15</v>
      </c>
      <c r="AG2451" s="186" t="str">
        <f t="shared" si="3264"/>
        <v>AG$15</v>
      </c>
      <c r="AH2451" s="186" t="str">
        <f t="shared" si="3264"/>
        <v>AH$15</v>
      </c>
      <c r="AI2451" s="186" t="str">
        <f t="shared" si="3264"/>
        <v>AI$15</v>
      </c>
      <c r="AJ2451" s="186" t="str">
        <f t="shared" si="3264"/>
        <v>AJ$15</v>
      </c>
      <c r="AK2451" s="186" t="str">
        <f t="shared" si="3264"/>
        <v>AK$15</v>
      </c>
      <c r="AL2451" s="186" t="str">
        <f t="shared" si="3264"/>
        <v>AL$15</v>
      </c>
      <c r="AM2451" s="186" t="str">
        <f t="shared" si="3264"/>
        <v>AM$15</v>
      </c>
      <c r="AN2451" s="186" t="str">
        <f t="shared" si="3264"/>
        <v>AN$15</v>
      </c>
      <c r="AO2451" s="186" t="str">
        <f t="shared" si="3264"/>
        <v>AO$15</v>
      </c>
      <c r="AP2451" s="186" t="str">
        <f t="shared" si="3264"/>
        <v>AP$15</v>
      </c>
      <c r="AQ2451" s="186" t="str">
        <f t="shared" si="3264"/>
        <v>AQ$15</v>
      </c>
      <c r="AR2451" s="186" t="str">
        <f t="shared" si="3264"/>
        <v>AR$15</v>
      </c>
      <c r="AS2451" s="186" t="str">
        <f t="shared" si="3264"/>
        <v>AS$15</v>
      </c>
      <c r="AT2451" s="186" t="str">
        <f t="shared" si="3264"/>
        <v>AT$15</v>
      </c>
      <c r="AU2451" s="186" t="str">
        <f t="shared" si="3264"/>
        <v>AU$15</v>
      </c>
      <c r="AV2451" s="186" t="str">
        <f t="shared" si="3264"/>
        <v>AV$15</v>
      </c>
      <c r="AW2451" s="186" t="str">
        <f t="shared" si="3264"/>
        <v>AW$15</v>
      </c>
      <c r="AX2451" s="186" t="str">
        <f t="shared" si="3264"/>
        <v>AX$15</v>
      </c>
      <c r="AY2451" s="186" t="str">
        <f t="shared" ref="AY2451:CD2451" si="3265">AY$19</f>
        <v>AY$15</v>
      </c>
      <c r="AZ2451" s="186" t="str">
        <f t="shared" si="3265"/>
        <v>AZ$15</v>
      </c>
      <c r="BA2451" s="186" t="str">
        <f t="shared" si="3265"/>
        <v>BA$15</v>
      </c>
      <c r="BB2451" s="186" t="str">
        <f t="shared" si="3265"/>
        <v>BB$15</v>
      </c>
      <c r="BC2451" s="186" t="str">
        <f t="shared" si="3265"/>
        <v>BC$15</v>
      </c>
      <c r="BD2451" s="186" t="str">
        <f t="shared" si="3265"/>
        <v>BD$15</v>
      </c>
      <c r="BE2451" s="186" t="str">
        <f t="shared" si="3265"/>
        <v>BE$15</v>
      </c>
      <c r="BF2451" s="186" t="str">
        <f t="shared" si="3265"/>
        <v>BF$15</v>
      </c>
      <c r="BG2451" s="186" t="str">
        <f t="shared" si="3265"/>
        <v>BG$15</v>
      </c>
      <c r="BH2451" s="186" t="str">
        <f t="shared" si="3265"/>
        <v>BH$15</v>
      </c>
      <c r="BI2451" s="186" t="str">
        <f t="shared" si="3265"/>
        <v>BI$15</v>
      </c>
      <c r="BJ2451" s="186" t="str">
        <f t="shared" si="3265"/>
        <v>BJ$15</v>
      </c>
      <c r="BK2451" s="186" t="str">
        <f t="shared" si="3265"/>
        <v>BK$15</v>
      </c>
      <c r="BL2451" s="186" t="str">
        <f t="shared" si="3265"/>
        <v>BL$15</v>
      </c>
      <c r="BM2451" s="186" t="str">
        <f t="shared" si="3265"/>
        <v>BM$15</v>
      </c>
      <c r="BN2451" s="186" t="str">
        <f t="shared" si="3265"/>
        <v>BN$15</v>
      </c>
      <c r="BO2451" s="186" t="str">
        <f t="shared" si="3265"/>
        <v>BO$15</v>
      </c>
      <c r="BP2451" s="186" t="str">
        <f t="shared" si="3265"/>
        <v>BP$15</v>
      </c>
      <c r="BQ2451" s="186" t="str">
        <f t="shared" si="3265"/>
        <v>BQ$15</v>
      </c>
      <c r="BR2451" s="186" t="str">
        <f t="shared" si="3265"/>
        <v>BR$15</v>
      </c>
      <c r="BS2451" s="186" t="str">
        <f t="shared" si="3265"/>
        <v>BS$15</v>
      </c>
      <c r="BT2451" s="186" t="str">
        <f t="shared" si="3265"/>
        <v>BT$15</v>
      </c>
      <c r="BU2451" s="186" t="str">
        <f t="shared" si="3265"/>
        <v>BU$15</v>
      </c>
      <c r="BV2451" s="186" t="str">
        <f t="shared" si="3265"/>
        <v>BV$15</v>
      </c>
      <c r="BW2451" s="186" t="str">
        <f t="shared" si="3265"/>
        <v>BW$15</v>
      </c>
      <c r="BX2451" s="186" t="str">
        <f t="shared" si="3265"/>
        <v>BX$15</v>
      </c>
      <c r="BY2451" s="186" t="str">
        <f t="shared" si="3265"/>
        <v>BY$15</v>
      </c>
      <c r="BZ2451" s="186" t="str">
        <f t="shared" si="3265"/>
        <v>BZ$15</v>
      </c>
      <c r="CA2451" s="186" t="str">
        <f t="shared" si="3265"/>
        <v>CA$15</v>
      </c>
      <c r="CB2451" s="186" t="str">
        <f t="shared" si="3265"/>
        <v>CB$15</v>
      </c>
      <c r="CC2451" s="186" t="str">
        <f t="shared" si="3265"/>
        <v>CC$15</v>
      </c>
      <c r="CD2451" s="186" t="str">
        <f t="shared" si="3265"/>
        <v>CD$15</v>
      </c>
      <c r="CE2451" s="186" t="str">
        <f t="shared" ref="CE2451:CL2451" si="3266">CE$19</f>
        <v>CE$15</v>
      </c>
      <c r="CF2451" s="186" t="str">
        <f t="shared" si="3266"/>
        <v>CF$15</v>
      </c>
      <c r="CG2451" s="186" t="str">
        <f t="shared" si="3266"/>
        <v>CG$15</v>
      </c>
      <c r="CH2451" s="186" t="str">
        <f t="shared" si="3266"/>
        <v>CH$15</v>
      </c>
      <c r="CI2451" s="186" t="str">
        <f t="shared" si="3266"/>
        <v>CI$15</v>
      </c>
      <c r="CJ2451" s="186" t="str">
        <f t="shared" si="3266"/>
        <v>CJ$15</v>
      </c>
      <c r="CK2451" s="186" t="str">
        <f t="shared" si="3266"/>
        <v>CK$15</v>
      </c>
      <c r="CL2451" s="186" t="str">
        <f t="shared" si="3266"/>
        <v>CL$15</v>
      </c>
    </row>
    <row r="2452" spans="2:90" x14ac:dyDescent="0.4">
      <c r="B2452" s="70" t="s">
        <v>531</v>
      </c>
      <c r="C2452" s="31"/>
      <c r="D2452" t="s">
        <v>532</v>
      </c>
      <c r="E2452" s="8" t="str">
        <f t="shared" ref="E2452:E2453" si="3267">ROW()&amp;" "&amp;D2452</f>
        <v>2452 FCLTA-F</v>
      </c>
      <c r="F2452" t="s">
        <v>536</v>
      </c>
      <c r="G2452" s="31" t="s">
        <v>243</v>
      </c>
      <c r="H2452" s="48"/>
      <c r="I2452" s="285"/>
      <c r="J2452" s="285"/>
      <c r="K2452" s="48"/>
      <c r="L2452" s="48"/>
      <c r="M2452" s="48"/>
      <c r="N2452" s="48"/>
      <c r="O2452" s="48"/>
      <c r="P2452" s="48"/>
      <c r="R2452" s="70"/>
      <c r="S2452" s="286"/>
      <c r="T2452" s="286"/>
      <c r="U2452" s="286"/>
      <c r="V2452" s="286"/>
      <c r="W2452" s="286"/>
      <c r="X2452" s="286"/>
      <c r="Y2452" s="286"/>
      <c r="Z2452" s="286"/>
      <c r="AA2452" s="286"/>
      <c r="AB2452" s="286"/>
      <c r="AC2452" s="286"/>
      <c r="AD2452" s="286"/>
      <c r="AE2452" s="286"/>
      <c r="AF2452" s="286"/>
      <c r="AG2452" s="286"/>
      <c r="AH2452" s="286"/>
      <c r="AI2452" s="286"/>
      <c r="AJ2452" s="286"/>
      <c r="AK2452" s="286"/>
      <c r="AL2452" s="286"/>
      <c r="AM2452" s="286"/>
      <c r="AN2452" s="286"/>
      <c r="AO2452" s="286"/>
      <c r="AP2452" s="286"/>
      <c r="AQ2452" s="286"/>
      <c r="AR2452" s="286"/>
      <c r="AS2452" s="286"/>
      <c r="AT2452" s="286"/>
      <c r="AU2452" s="286"/>
      <c r="AV2452" s="286"/>
      <c r="AW2452" s="286"/>
      <c r="AX2452" s="286"/>
      <c r="AY2452" s="286"/>
      <c r="AZ2452" s="286"/>
      <c r="BA2452" s="286"/>
      <c r="BB2452" s="286"/>
      <c r="BC2452" s="286"/>
      <c r="BD2452" s="286"/>
      <c r="BE2452" s="286"/>
      <c r="BF2452" s="286"/>
      <c r="BG2452" s="286"/>
      <c r="BH2452" s="286"/>
      <c r="BI2452" s="286"/>
      <c r="BJ2452" s="286"/>
      <c r="BK2452" s="286"/>
      <c r="BL2452" s="286"/>
      <c r="BM2452" s="286"/>
      <c r="BN2452" s="286"/>
      <c r="BO2452" s="286"/>
      <c r="BP2452" s="286"/>
      <c r="BQ2452" s="286"/>
      <c r="BR2452" s="286"/>
      <c r="BS2452" s="286"/>
      <c r="BT2452" s="286"/>
      <c r="BU2452" s="286"/>
      <c r="BV2452" s="286"/>
      <c r="BW2452" s="286"/>
      <c r="BX2452" s="286"/>
      <c r="BY2452" s="286"/>
      <c r="BZ2452" s="286"/>
      <c r="CA2452" s="286"/>
      <c r="CB2452" s="286"/>
      <c r="CC2452" s="286"/>
      <c r="CD2452" s="286"/>
      <c r="CE2452" s="286"/>
      <c r="CF2452" s="286"/>
      <c r="CG2452" s="286"/>
      <c r="CH2452" s="286"/>
      <c r="CI2452" s="286"/>
      <c r="CJ2452" s="286"/>
      <c r="CK2452" s="286"/>
      <c r="CL2452" s="286"/>
    </row>
    <row r="2453" spans="2:90" x14ac:dyDescent="0.4">
      <c r="B2453" s="122" t="str">
        <f>"Net fixed asset - "&amp;(SUBSTITUTE(B2452,":",""))</f>
        <v>Net fixed asset - Fixed constant current asset</v>
      </c>
      <c r="C2453" t="s">
        <v>240</v>
      </c>
      <c r="D2453" t="s">
        <v>532</v>
      </c>
      <c r="E2453" s="8" t="str">
        <f t="shared" si="3267"/>
        <v>2453 FCLTA-F</v>
      </c>
      <c r="G2453" t="str">
        <f>E2453</f>
        <v>2453 FCLTA-F</v>
      </c>
      <c r="J2453" s="74">
        <v>1000</v>
      </c>
      <c r="K2453" s="53">
        <f t="shared" ref="K2453:P2453" si="3268">SUMIF($4:$4,K$2,2453:2453)</f>
        <v>1000</v>
      </c>
      <c r="L2453" s="53">
        <f t="shared" si="3268"/>
        <v>1000</v>
      </c>
      <c r="M2453" s="53">
        <f t="shared" si="3268"/>
        <v>1000</v>
      </c>
      <c r="N2453" s="53">
        <f t="shared" si="3268"/>
        <v>1000</v>
      </c>
      <c r="O2453" s="53">
        <f t="shared" si="3268"/>
        <v>1000</v>
      </c>
      <c r="P2453" s="53">
        <f t="shared" si="3268"/>
        <v>1000</v>
      </c>
      <c r="R2453" s="24">
        <f>$J2453</f>
        <v>1000</v>
      </c>
      <c r="S2453" s="80">
        <f t="shared" ref="S2453:T2453" si="3269">R2453</f>
        <v>1000</v>
      </c>
      <c r="T2453" s="80">
        <f t="shared" si="3269"/>
        <v>1000</v>
      </c>
      <c r="U2453" s="80">
        <f t="shared" ref="U2453" si="3270">T2453</f>
        <v>1000</v>
      </c>
      <c r="V2453" s="80">
        <f t="shared" ref="V2453" si="3271">U2453</f>
        <v>1000</v>
      </c>
      <c r="W2453" s="80">
        <f t="shared" ref="W2453" si="3272">V2453</f>
        <v>1000</v>
      </c>
      <c r="X2453" s="80">
        <f t="shared" ref="X2453" si="3273">W2453</f>
        <v>1000</v>
      </c>
      <c r="Y2453" s="80">
        <f t="shared" ref="Y2453" si="3274">X2453</f>
        <v>1000</v>
      </c>
      <c r="Z2453" s="80">
        <f t="shared" ref="Z2453" si="3275">Y2453</f>
        <v>1000</v>
      </c>
      <c r="AA2453" s="80">
        <f t="shared" ref="AA2453" si="3276">Z2453</f>
        <v>1000</v>
      </c>
      <c r="AB2453" s="80">
        <f t="shared" ref="AB2453" si="3277">AA2453</f>
        <v>1000</v>
      </c>
      <c r="AC2453" s="80">
        <f t="shared" ref="AC2453" si="3278">AB2453</f>
        <v>1000</v>
      </c>
      <c r="AD2453" s="80">
        <f t="shared" ref="AD2453" si="3279">AC2453</f>
        <v>1000</v>
      </c>
      <c r="AE2453" s="80">
        <f t="shared" ref="AE2453" si="3280">AD2453</f>
        <v>1000</v>
      </c>
      <c r="AF2453" s="80">
        <f t="shared" ref="AF2453" si="3281">AE2453</f>
        <v>1000</v>
      </c>
      <c r="AG2453" s="80">
        <f t="shared" ref="AG2453" si="3282">AF2453</f>
        <v>1000</v>
      </c>
      <c r="AH2453" s="80">
        <f t="shared" ref="AH2453" si="3283">AG2453</f>
        <v>1000</v>
      </c>
      <c r="AI2453" s="80">
        <f t="shared" ref="AI2453" si="3284">AH2453</f>
        <v>1000</v>
      </c>
      <c r="AJ2453" s="80">
        <f t="shared" ref="AJ2453" si="3285">AI2453</f>
        <v>1000</v>
      </c>
      <c r="AK2453" s="80">
        <f t="shared" ref="AK2453" si="3286">AJ2453</f>
        <v>1000</v>
      </c>
      <c r="AL2453" s="80">
        <f t="shared" ref="AL2453" si="3287">AK2453</f>
        <v>1000</v>
      </c>
      <c r="AM2453" s="80">
        <f t="shared" ref="AM2453" si="3288">AL2453</f>
        <v>1000</v>
      </c>
      <c r="AN2453" s="80">
        <f t="shared" ref="AN2453" si="3289">AM2453</f>
        <v>1000</v>
      </c>
      <c r="AO2453" s="80">
        <f t="shared" ref="AO2453" si="3290">AN2453</f>
        <v>1000</v>
      </c>
      <c r="AP2453" s="80">
        <f t="shared" ref="AP2453" si="3291">AO2453</f>
        <v>1000</v>
      </c>
      <c r="AQ2453" s="80">
        <f t="shared" ref="AQ2453" si="3292">AP2453</f>
        <v>1000</v>
      </c>
      <c r="AR2453" s="80">
        <f t="shared" ref="AR2453" si="3293">AQ2453</f>
        <v>1000</v>
      </c>
      <c r="AS2453" s="80">
        <f t="shared" ref="AS2453" si="3294">AR2453</f>
        <v>1000</v>
      </c>
      <c r="AT2453" s="80">
        <f t="shared" ref="AT2453" si="3295">AS2453</f>
        <v>1000</v>
      </c>
      <c r="AU2453" s="80">
        <f t="shared" ref="AU2453" si="3296">AT2453</f>
        <v>1000</v>
      </c>
      <c r="AV2453" s="80">
        <f t="shared" ref="AV2453" si="3297">AU2453</f>
        <v>1000</v>
      </c>
      <c r="AW2453" s="80">
        <f t="shared" ref="AW2453" si="3298">AV2453</f>
        <v>1000</v>
      </c>
      <c r="AX2453" s="80">
        <f t="shared" ref="AX2453" si="3299">AW2453</f>
        <v>1000</v>
      </c>
      <c r="AY2453" s="80">
        <f t="shared" ref="AY2453" si="3300">AX2453</f>
        <v>1000</v>
      </c>
      <c r="AZ2453" s="80">
        <f t="shared" ref="AZ2453" si="3301">AY2453</f>
        <v>1000</v>
      </c>
      <c r="BA2453" s="80">
        <f t="shared" ref="BA2453" si="3302">AZ2453</f>
        <v>1000</v>
      </c>
      <c r="BB2453" s="80">
        <f t="shared" ref="BB2453" si="3303">BA2453</f>
        <v>1000</v>
      </c>
      <c r="BC2453" s="80">
        <f t="shared" ref="BC2453" si="3304">BB2453</f>
        <v>1000</v>
      </c>
      <c r="BD2453" s="80">
        <f t="shared" ref="BD2453" si="3305">BC2453</f>
        <v>1000</v>
      </c>
      <c r="BE2453" s="80">
        <f t="shared" ref="BE2453" si="3306">BD2453</f>
        <v>1000</v>
      </c>
      <c r="BF2453" s="80">
        <f t="shared" ref="BF2453" si="3307">BE2453</f>
        <v>1000</v>
      </c>
      <c r="BG2453" s="80">
        <f t="shared" ref="BG2453" si="3308">BF2453</f>
        <v>1000</v>
      </c>
      <c r="BH2453" s="80">
        <f t="shared" ref="BH2453" si="3309">BG2453</f>
        <v>1000</v>
      </c>
      <c r="BI2453" s="80">
        <f t="shared" ref="BI2453" si="3310">BH2453</f>
        <v>1000</v>
      </c>
      <c r="BJ2453" s="80">
        <f t="shared" ref="BJ2453" si="3311">BI2453</f>
        <v>1000</v>
      </c>
      <c r="BK2453" s="80">
        <f t="shared" ref="BK2453" si="3312">BJ2453</f>
        <v>1000</v>
      </c>
      <c r="BL2453" s="80">
        <f t="shared" ref="BL2453" si="3313">BK2453</f>
        <v>1000</v>
      </c>
      <c r="BM2453" s="80">
        <f t="shared" ref="BM2453" si="3314">BL2453</f>
        <v>1000</v>
      </c>
      <c r="BN2453" s="80">
        <f t="shared" ref="BN2453" si="3315">BM2453</f>
        <v>1000</v>
      </c>
      <c r="BO2453" s="80">
        <f t="shared" ref="BO2453" si="3316">BN2453</f>
        <v>1000</v>
      </c>
      <c r="BP2453" s="80">
        <f t="shared" ref="BP2453" si="3317">BO2453</f>
        <v>1000</v>
      </c>
      <c r="BQ2453" s="80">
        <f t="shared" ref="BQ2453" si="3318">BP2453</f>
        <v>1000</v>
      </c>
      <c r="BR2453" s="80">
        <f t="shared" ref="BR2453" si="3319">BQ2453</f>
        <v>1000</v>
      </c>
      <c r="BS2453" s="80">
        <f t="shared" ref="BS2453" si="3320">BR2453</f>
        <v>1000</v>
      </c>
      <c r="BT2453" s="80">
        <f t="shared" ref="BT2453" si="3321">BS2453</f>
        <v>1000</v>
      </c>
      <c r="BU2453" s="80">
        <f t="shared" ref="BU2453" si="3322">BT2453</f>
        <v>1000</v>
      </c>
      <c r="BV2453" s="80">
        <f t="shared" ref="BV2453" si="3323">BU2453</f>
        <v>1000</v>
      </c>
      <c r="BW2453" s="80">
        <f t="shared" ref="BW2453" si="3324">BV2453</f>
        <v>1000</v>
      </c>
      <c r="BX2453" s="80">
        <f t="shared" ref="BX2453" si="3325">BW2453</f>
        <v>1000</v>
      </c>
      <c r="BY2453" s="80">
        <f t="shared" ref="BY2453" si="3326">BX2453</f>
        <v>1000</v>
      </c>
      <c r="BZ2453" s="80">
        <f t="shared" ref="BZ2453" si="3327">BY2453</f>
        <v>1000</v>
      </c>
      <c r="CA2453" s="80">
        <f t="shared" ref="CA2453" si="3328">BZ2453</f>
        <v>1000</v>
      </c>
      <c r="CB2453" s="80">
        <f t="shared" ref="CB2453" si="3329">CA2453</f>
        <v>1000</v>
      </c>
      <c r="CC2453" s="80">
        <f t="shared" ref="CC2453" si="3330">CB2453</f>
        <v>1000</v>
      </c>
      <c r="CD2453" s="80">
        <f t="shared" ref="CD2453" si="3331">CC2453</f>
        <v>1000</v>
      </c>
      <c r="CE2453" s="80">
        <f t="shared" ref="CE2453" si="3332">CD2453</f>
        <v>1000</v>
      </c>
      <c r="CF2453" s="80">
        <f t="shared" ref="CF2453" si="3333">CE2453</f>
        <v>1000</v>
      </c>
      <c r="CG2453" s="80">
        <f t="shared" ref="CG2453" si="3334">CF2453</f>
        <v>1000</v>
      </c>
      <c r="CH2453" s="80">
        <f t="shared" ref="CH2453" si="3335">CG2453</f>
        <v>1000</v>
      </c>
      <c r="CI2453" s="80">
        <f t="shared" ref="CI2453" si="3336">CH2453</f>
        <v>1000</v>
      </c>
      <c r="CJ2453" s="80">
        <f t="shared" ref="CJ2453" si="3337">CI2453</f>
        <v>1000</v>
      </c>
      <c r="CK2453" s="80">
        <f t="shared" ref="CK2453:CL2453" si="3338">CJ2453</f>
        <v>1000</v>
      </c>
      <c r="CL2453" s="80">
        <f t="shared" si="3338"/>
        <v>1000</v>
      </c>
    </row>
    <row r="2454" spans="2:90" x14ac:dyDescent="0.4">
      <c r="B2454" s="123"/>
      <c r="D2454" t="s">
        <v>532</v>
      </c>
      <c r="E2454" s="8" t="str">
        <f>ROW()&amp;" "&amp;D2454</f>
        <v>2454 FCLTA-F</v>
      </c>
      <c r="H2454" s="27"/>
      <c r="I2454" s="77"/>
      <c r="J2454" s="77"/>
      <c r="K2454" s="28"/>
      <c r="L2454" s="28"/>
      <c r="M2454" s="28"/>
      <c r="N2454" s="28"/>
      <c r="O2454" s="28"/>
      <c r="P2454" s="28"/>
      <c r="R2454" s="33"/>
      <c r="S2454" s="77"/>
      <c r="T2454" s="77"/>
      <c r="U2454" s="77"/>
      <c r="V2454" s="77"/>
      <c r="W2454" s="77"/>
      <c r="X2454" s="77"/>
      <c r="Y2454" s="77"/>
      <c r="Z2454" s="77"/>
      <c r="AA2454" s="77"/>
      <c r="AB2454" s="77"/>
      <c r="AC2454" s="77"/>
      <c r="AD2454" s="77"/>
      <c r="AE2454" s="77"/>
      <c r="AF2454" s="77"/>
      <c r="AG2454" s="77"/>
      <c r="AH2454" s="77"/>
      <c r="AI2454" s="77"/>
      <c r="AJ2454" s="77"/>
      <c r="AK2454" s="77"/>
      <c r="AL2454" s="77"/>
      <c r="AM2454" s="77"/>
      <c r="AN2454" s="77"/>
      <c r="AO2454" s="77"/>
      <c r="AP2454" s="77"/>
      <c r="AQ2454" s="77"/>
      <c r="AR2454" s="77"/>
      <c r="AS2454" s="77"/>
      <c r="AT2454" s="77"/>
      <c r="AU2454" s="77"/>
      <c r="AV2454" s="77"/>
      <c r="AW2454" s="77"/>
      <c r="AX2454" s="77"/>
      <c r="AY2454" s="77"/>
      <c r="AZ2454" s="77"/>
      <c r="BA2454" s="77"/>
      <c r="BB2454" s="77"/>
      <c r="BC2454" s="77"/>
      <c r="BD2454" s="77"/>
      <c r="BE2454" s="77"/>
      <c r="BF2454" s="77"/>
      <c r="BG2454" s="77"/>
      <c r="BH2454" s="77"/>
      <c r="BI2454" s="77"/>
      <c r="BJ2454" s="77"/>
      <c r="BK2454" s="77"/>
      <c r="BL2454" s="77"/>
      <c r="BM2454" s="77"/>
      <c r="BN2454" s="77"/>
      <c r="BO2454" s="77"/>
      <c r="BP2454" s="77"/>
      <c r="BQ2454" s="77"/>
      <c r="BR2454" s="77"/>
      <c r="BS2454" s="77"/>
      <c r="BT2454" s="77"/>
      <c r="BU2454" s="77"/>
      <c r="BV2454" s="77"/>
      <c r="BW2454" s="77"/>
      <c r="BX2454" s="77"/>
      <c r="BY2454" s="77"/>
      <c r="BZ2454" s="77"/>
      <c r="CA2454" s="77"/>
      <c r="CB2454" s="77"/>
      <c r="CC2454" s="77"/>
      <c r="CD2454" s="77"/>
      <c r="CE2454" s="77"/>
      <c r="CF2454" s="77"/>
      <c r="CG2454" s="77"/>
      <c r="CH2454" s="77"/>
      <c r="CI2454" s="77"/>
      <c r="CJ2454" s="77"/>
      <c r="CK2454" s="77"/>
      <c r="CL2454" s="77"/>
    </row>
    <row r="2455" spans="2:90" x14ac:dyDescent="0.4">
      <c r="B2455" s="122" t="str">
        <f>"Sale/(purchase) of "&amp;B2453</f>
        <v>Sale/(purchase) of Net fixed asset - Fixed constant current asset</v>
      </c>
      <c r="C2455" t="s">
        <v>235</v>
      </c>
      <c r="D2455" t="s">
        <v>532</v>
      </c>
      <c r="E2455" s="8" t="str">
        <f>ROW()&amp;" "&amp;D2455</f>
        <v>2455 FCLTA-F</v>
      </c>
      <c r="I2455" s="74"/>
      <c r="J2455" s="74"/>
      <c r="K2455" s="53">
        <f t="shared" ref="K2455:P2455" si="3339">SUMIF($3:$3,K$2,2455:2455)</f>
        <v>0</v>
      </c>
      <c r="L2455" s="53">
        <f t="shared" si="3339"/>
        <v>0</v>
      </c>
      <c r="M2455" s="53">
        <f t="shared" si="3339"/>
        <v>0</v>
      </c>
      <c r="N2455" s="53">
        <f t="shared" si="3339"/>
        <v>0</v>
      </c>
      <c r="O2455" s="53">
        <f t="shared" si="3339"/>
        <v>0</v>
      </c>
      <c r="P2455" s="53">
        <f t="shared" si="3339"/>
        <v>0</v>
      </c>
      <c r="R2455" s="24"/>
      <c r="S2455" s="80">
        <f t="shared" ref="S2455:T2455" si="3340">R2453-S2453</f>
        <v>0</v>
      </c>
      <c r="T2455" s="80">
        <f t="shared" si="3340"/>
        <v>0</v>
      </c>
      <c r="U2455" s="80">
        <f t="shared" ref="U2455" si="3341">T2453-U2453</f>
        <v>0</v>
      </c>
      <c r="V2455" s="80">
        <f t="shared" ref="V2455" si="3342">U2453-V2453</f>
        <v>0</v>
      </c>
      <c r="W2455" s="80">
        <f t="shared" ref="W2455" si="3343">V2453-W2453</f>
        <v>0</v>
      </c>
      <c r="X2455" s="80">
        <f t="shared" ref="X2455" si="3344">W2453-X2453</f>
        <v>0</v>
      </c>
      <c r="Y2455" s="80">
        <f t="shared" ref="Y2455" si="3345">X2453-Y2453</f>
        <v>0</v>
      </c>
      <c r="Z2455" s="80">
        <f t="shared" ref="Z2455" si="3346">Y2453-Z2453</f>
        <v>0</v>
      </c>
      <c r="AA2455" s="80">
        <f t="shared" ref="AA2455" si="3347">Z2453-AA2453</f>
        <v>0</v>
      </c>
      <c r="AB2455" s="80">
        <f t="shared" ref="AB2455" si="3348">AA2453-AB2453</f>
        <v>0</v>
      </c>
      <c r="AC2455" s="80">
        <f t="shared" ref="AC2455" si="3349">AB2453-AC2453</f>
        <v>0</v>
      </c>
      <c r="AD2455" s="80">
        <f t="shared" ref="AD2455" si="3350">AC2453-AD2453</f>
        <v>0</v>
      </c>
      <c r="AE2455" s="80">
        <f t="shared" ref="AE2455" si="3351">AD2453-AE2453</f>
        <v>0</v>
      </c>
      <c r="AF2455" s="80">
        <f t="shared" ref="AF2455" si="3352">AE2453-AF2453</f>
        <v>0</v>
      </c>
      <c r="AG2455" s="80">
        <f t="shared" ref="AG2455" si="3353">AF2453-AG2453</f>
        <v>0</v>
      </c>
      <c r="AH2455" s="80">
        <f t="shared" ref="AH2455" si="3354">AG2453-AH2453</f>
        <v>0</v>
      </c>
      <c r="AI2455" s="80">
        <f t="shared" ref="AI2455" si="3355">AH2453-AI2453</f>
        <v>0</v>
      </c>
      <c r="AJ2455" s="80">
        <f t="shared" ref="AJ2455" si="3356">AI2453-AJ2453</f>
        <v>0</v>
      </c>
      <c r="AK2455" s="80">
        <f t="shared" ref="AK2455" si="3357">AJ2453-AK2453</f>
        <v>0</v>
      </c>
      <c r="AL2455" s="80">
        <f t="shared" ref="AL2455" si="3358">AK2453-AL2453</f>
        <v>0</v>
      </c>
      <c r="AM2455" s="80">
        <f t="shared" ref="AM2455" si="3359">AL2453-AM2453</f>
        <v>0</v>
      </c>
      <c r="AN2455" s="80">
        <f t="shared" ref="AN2455" si="3360">AM2453-AN2453</f>
        <v>0</v>
      </c>
      <c r="AO2455" s="80">
        <f t="shared" ref="AO2455" si="3361">AN2453-AO2453</f>
        <v>0</v>
      </c>
      <c r="AP2455" s="80">
        <f t="shared" ref="AP2455" si="3362">AO2453-AP2453</f>
        <v>0</v>
      </c>
      <c r="AQ2455" s="80">
        <f t="shared" ref="AQ2455" si="3363">AP2453-AQ2453</f>
        <v>0</v>
      </c>
      <c r="AR2455" s="80">
        <f t="shared" ref="AR2455" si="3364">AQ2453-AR2453</f>
        <v>0</v>
      </c>
      <c r="AS2455" s="80">
        <f t="shared" ref="AS2455" si="3365">AR2453-AS2453</f>
        <v>0</v>
      </c>
      <c r="AT2455" s="80">
        <f t="shared" ref="AT2455" si="3366">AS2453-AT2453</f>
        <v>0</v>
      </c>
      <c r="AU2455" s="80">
        <f t="shared" ref="AU2455" si="3367">AT2453-AU2453</f>
        <v>0</v>
      </c>
      <c r="AV2455" s="80">
        <f t="shared" ref="AV2455" si="3368">AU2453-AV2453</f>
        <v>0</v>
      </c>
      <c r="AW2455" s="80">
        <f t="shared" ref="AW2455" si="3369">AV2453-AW2453</f>
        <v>0</v>
      </c>
      <c r="AX2455" s="80">
        <f t="shared" ref="AX2455" si="3370">AW2453-AX2453</f>
        <v>0</v>
      </c>
      <c r="AY2455" s="80">
        <f t="shared" ref="AY2455" si="3371">AX2453-AY2453</f>
        <v>0</v>
      </c>
      <c r="AZ2455" s="80">
        <f t="shared" ref="AZ2455" si="3372">AY2453-AZ2453</f>
        <v>0</v>
      </c>
      <c r="BA2455" s="80">
        <f t="shared" ref="BA2455" si="3373">AZ2453-BA2453</f>
        <v>0</v>
      </c>
      <c r="BB2455" s="80">
        <f t="shared" ref="BB2455" si="3374">BA2453-BB2453</f>
        <v>0</v>
      </c>
      <c r="BC2455" s="80">
        <f t="shared" ref="BC2455" si="3375">BB2453-BC2453</f>
        <v>0</v>
      </c>
      <c r="BD2455" s="80">
        <f t="shared" ref="BD2455" si="3376">BC2453-BD2453</f>
        <v>0</v>
      </c>
      <c r="BE2455" s="80">
        <f t="shared" ref="BE2455" si="3377">BD2453-BE2453</f>
        <v>0</v>
      </c>
      <c r="BF2455" s="80">
        <f t="shared" ref="BF2455" si="3378">BE2453-BF2453</f>
        <v>0</v>
      </c>
      <c r="BG2455" s="80">
        <f t="shared" ref="BG2455" si="3379">BF2453-BG2453</f>
        <v>0</v>
      </c>
      <c r="BH2455" s="80">
        <f t="shared" ref="BH2455" si="3380">BG2453-BH2453</f>
        <v>0</v>
      </c>
      <c r="BI2455" s="80">
        <f t="shared" ref="BI2455" si="3381">BH2453-BI2453</f>
        <v>0</v>
      </c>
      <c r="BJ2455" s="80">
        <f t="shared" ref="BJ2455" si="3382">BI2453-BJ2453</f>
        <v>0</v>
      </c>
      <c r="BK2455" s="80">
        <f t="shared" ref="BK2455" si="3383">BJ2453-BK2453</f>
        <v>0</v>
      </c>
      <c r="BL2455" s="80">
        <f t="shared" ref="BL2455" si="3384">BK2453-BL2453</f>
        <v>0</v>
      </c>
      <c r="BM2455" s="80">
        <f t="shared" ref="BM2455" si="3385">BL2453-BM2453</f>
        <v>0</v>
      </c>
      <c r="BN2455" s="80">
        <f t="shared" ref="BN2455" si="3386">BM2453-BN2453</f>
        <v>0</v>
      </c>
      <c r="BO2455" s="80">
        <f t="shared" ref="BO2455" si="3387">BN2453-BO2453</f>
        <v>0</v>
      </c>
      <c r="BP2455" s="80">
        <f t="shared" ref="BP2455" si="3388">BO2453-BP2453</f>
        <v>0</v>
      </c>
      <c r="BQ2455" s="80">
        <f t="shared" ref="BQ2455" si="3389">BP2453-BQ2453</f>
        <v>0</v>
      </c>
      <c r="BR2455" s="80">
        <f t="shared" ref="BR2455" si="3390">BQ2453-BR2453</f>
        <v>0</v>
      </c>
      <c r="BS2455" s="80">
        <f t="shared" ref="BS2455" si="3391">BR2453-BS2453</f>
        <v>0</v>
      </c>
      <c r="BT2455" s="80">
        <f t="shared" ref="BT2455" si="3392">BS2453-BT2453</f>
        <v>0</v>
      </c>
      <c r="BU2455" s="80">
        <f t="shared" ref="BU2455" si="3393">BT2453-BU2453</f>
        <v>0</v>
      </c>
      <c r="BV2455" s="80">
        <f t="shared" ref="BV2455" si="3394">BU2453-BV2453</f>
        <v>0</v>
      </c>
      <c r="BW2455" s="80">
        <f t="shared" ref="BW2455" si="3395">BV2453-BW2453</f>
        <v>0</v>
      </c>
      <c r="BX2455" s="80">
        <f t="shared" ref="BX2455" si="3396">BW2453-BX2453</f>
        <v>0</v>
      </c>
      <c r="BY2455" s="80">
        <f t="shared" ref="BY2455" si="3397">BX2453-BY2453</f>
        <v>0</v>
      </c>
      <c r="BZ2455" s="80">
        <f t="shared" ref="BZ2455" si="3398">BY2453-BZ2453</f>
        <v>0</v>
      </c>
      <c r="CA2455" s="80">
        <f t="shared" ref="CA2455" si="3399">BZ2453-CA2453</f>
        <v>0</v>
      </c>
      <c r="CB2455" s="80">
        <f t="shared" ref="CB2455" si="3400">CA2453-CB2453</f>
        <v>0</v>
      </c>
      <c r="CC2455" s="80">
        <f t="shared" ref="CC2455" si="3401">CB2453-CC2453</f>
        <v>0</v>
      </c>
      <c r="CD2455" s="80">
        <f t="shared" ref="CD2455" si="3402">CC2453-CD2453</f>
        <v>0</v>
      </c>
      <c r="CE2455" s="80">
        <f t="shared" ref="CE2455" si="3403">CD2453-CE2453</f>
        <v>0</v>
      </c>
      <c r="CF2455" s="80">
        <f t="shared" ref="CF2455" si="3404">CE2453-CF2453</f>
        <v>0</v>
      </c>
      <c r="CG2455" s="80">
        <f t="shared" ref="CG2455" si="3405">CF2453-CG2453</f>
        <v>0</v>
      </c>
      <c r="CH2455" s="80">
        <f t="shared" ref="CH2455" si="3406">CG2453-CH2453</f>
        <v>0</v>
      </c>
      <c r="CI2455" s="80">
        <f t="shared" ref="CI2455" si="3407">CH2453-CI2453</f>
        <v>0</v>
      </c>
      <c r="CJ2455" s="80">
        <f t="shared" ref="CJ2455" si="3408">CI2453-CJ2453</f>
        <v>0</v>
      </c>
      <c r="CK2455" s="80">
        <f t="shared" ref="CK2455:CL2455" si="3409">CJ2453-CK2453</f>
        <v>0</v>
      </c>
      <c r="CL2455" s="80">
        <f t="shared" si="3409"/>
        <v>0</v>
      </c>
    </row>
    <row r="2456" spans="2:90" x14ac:dyDescent="0.4">
      <c r="B2456" s="132" t="str">
        <f>B2444</f>
        <v>(Primary label)</v>
      </c>
      <c r="D2456" t="s">
        <v>532</v>
      </c>
      <c r="E2456" s="8" t="str">
        <f t="shared" ref="E2456" si="3410">ROW()&amp;" "&amp;D2456</f>
        <v>2456 FCLTA-F</v>
      </c>
      <c r="G2456" t="s">
        <v>332</v>
      </c>
      <c r="H2456" s="27"/>
      <c r="I2456" s="78"/>
      <c r="J2456" s="78"/>
      <c r="K2456" s="33"/>
      <c r="L2456" s="33"/>
      <c r="M2456" s="33"/>
      <c r="N2456" s="33"/>
      <c r="O2456" s="33"/>
      <c r="P2456" s="33"/>
      <c r="R2456" s="33"/>
      <c r="S2456" s="77"/>
      <c r="T2456" s="77"/>
      <c r="U2456" s="77"/>
      <c r="V2456" s="77"/>
      <c r="W2456" s="77"/>
      <c r="X2456" s="77"/>
      <c r="Y2456" s="77"/>
      <c r="Z2456" s="77"/>
      <c r="AA2456" s="77"/>
      <c r="AB2456" s="77"/>
      <c r="AC2456" s="77"/>
      <c r="AD2456" s="77"/>
      <c r="AE2456" s="77"/>
      <c r="AF2456" s="77"/>
      <c r="AG2456" s="77"/>
      <c r="AH2456" s="77"/>
      <c r="AI2456" s="77"/>
      <c r="AJ2456" s="77"/>
      <c r="AK2456" s="77"/>
      <c r="AL2456" s="77"/>
      <c r="AM2456" s="77"/>
      <c r="AN2456" s="77"/>
      <c r="AO2456" s="77"/>
      <c r="AP2456" s="77"/>
      <c r="AQ2456" s="77"/>
      <c r="AR2456" s="77"/>
      <c r="AS2456" s="77"/>
      <c r="AT2456" s="77"/>
      <c r="AU2456" s="77"/>
      <c r="AV2456" s="77"/>
      <c r="AW2456" s="77"/>
      <c r="AX2456" s="77"/>
      <c r="AY2456" s="77"/>
      <c r="AZ2456" s="77"/>
      <c r="BA2456" s="77"/>
      <c r="BB2456" s="77"/>
      <c r="BC2456" s="77"/>
      <c r="BD2456" s="77"/>
      <c r="BE2456" s="77"/>
      <c r="BF2456" s="77"/>
      <c r="BG2456" s="77"/>
      <c r="BH2456" s="77"/>
      <c r="BI2456" s="77"/>
      <c r="BJ2456" s="77"/>
      <c r="BK2456" s="77"/>
      <c r="BL2456" s="77"/>
      <c r="BM2456" s="77"/>
      <c r="BN2456" s="77"/>
      <c r="BO2456" s="77"/>
      <c r="BP2456" s="77"/>
      <c r="BQ2456" s="77"/>
      <c r="BR2456" s="77"/>
      <c r="BS2456" s="77"/>
      <c r="BT2456" s="77"/>
      <c r="BU2456" s="77"/>
      <c r="BV2456" s="77"/>
      <c r="BW2456" s="77"/>
      <c r="BX2456" s="77"/>
      <c r="BY2456" s="77"/>
      <c r="BZ2456" s="77"/>
      <c r="CA2456" s="77"/>
      <c r="CB2456" s="77"/>
      <c r="CC2456" s="77"/>
      <c r="CD2456" s="77"/>
      <c r="CE2456" s="77"/>
      <c r="CF2456" s="77"/>
      <c r="CG2456" s="77"/>
      <c r="CH2456" s="77"/>
      <c r="CI2456" s="77"/>
      <c r="CJ2456" s="77"/>
      <c r="CK2456" s="77"/>
      <c r="CL2456" s="77"/>
    </row>
    <row r="2457" spans="2:90" x14ac:dyDescent="0.4">
      <c r="B2457" s="132" t="str">
        <f>B2445</f>
        <v>primary unit</v>
      </c>
      <c r="D2457" t="s">
        <v>532</v>
      </c>
      <c r="E2457" s="8" t="str">
        <f>ROW()&amp;" "&amp;D2457</f>
        <v>2457 FCLTA-F</v>
      </c>
      <c r="G2457" t="s">
        <v>332</v>
      </c>
      <c r="H2457" s="27"/>
      <c r="I2457" s="78"/>
      <c r="J2457" s="78"/>
      <c r="K2457" s="33"/>
      <c r="L2457" s="33"/>
      <c r="M2457" s="33"/>
      <c r="N2457" s="33"/>
      <c r="O2457" s="33"/>
      <c r="P2457" s="33"/>
      <c r="R2457" s="33"/>
      <c r="S2457" s="77"/>
      <c r="T2457" s="77"/>
      <c r="U2457" s="77"/>
      <c r="V2457" s="77"/>
      <c r="W2457" s="77"/>
      <c r="X2457" s="77"/>
      <c r="Y2457" s="77"/>
      <c r="Z2457" s="77"/>
      <c r="AA2457" s="77"/>
      <c r="AB2457" s="77"/>
      <c r="AC2457" s="77"/>
      <c r="AD2457" s="77"/>
      <c r="AE2457" s="77"/>
      <c r="AF2457" s="77"/>
      <c r="AG2457" s="77"/>
      <c r="AH2457" s="77"/>
      <c r="AI2457" s="77"/>
      <c r="AJ2457" s="77"/>
      <c r="AK2457" s="77"/>
      <c r="AL2457" s="77"/>
      <c r="AM2457" s="77"/>
      <c r="AN2457" s="77"/>
      <c r="AO2457" s="77"/>
      <c r="AP2457" s="77"/>
      <c r="AQ2457" s="77"/>
      <c r="AR2457" s="77"/>
      <c r="AS2457" s="77"/>
      <c r="AT2457" s="77"/>
      <c r="AU2457" s="77"/>
      <c r="AV2457" s="77"/>
      <c r="AW2457" s="77"/>
      <c r="AX2457" s="77"/>
      <c r="AY2457" s="77"/>
      <c r="AZ2457" s="77"/>
      <c r="BA2457" s="77"/>
      <c r="BB2457" s="77"/>
      <c r="BC2457" s="77"/>
      <c r="BD2457" s="77"/>
      <c r="BE2457" s="77"/>
      <c r="BF2457" s="77"/>
      <c r="BG2457" s="77"/>
      <c r="BH2457" s="77"/>
      <c r="BI2457" s="77"/>
      <c r="BJ2457" s="77"/>
      <c r="BK2457" s="77"/>
      <c r="BL2457" s="77"/>
      <c r="BM2457" s="77"/>
      <c r="BN2457" s="77"/>
      <c r="BO2457" s="77"/>
      <c r="BP2457" s="77"/>
      <c r="BQ2457" s="77"/>
      <c r="BR2457" s="77"/>
      <c r="BS2457" s="77"/>
      <c r="BT2457" s="77"/>
      <c r="BU2457" s="77"/>
      <c r="BV2457" s="77"/>
      <c r="BW2457" s="77"/>
      <c r="BX2457" s="77"/>
      <c r="BY2457" s="77"/>
      <c r="BZ2457" s="77"/>
      <c r="CA2457" s="77"/>
      <c r="CB2457" s="77"/>
      <c r="CC2457" s="77"/>
      <c r="CD2457" s="77"/>
      <c r="CE2457" s="77"/>
      <c r="CF2457" s="77"/>
      <c r="CG2457" s="77"/>
      <c r="CH2457" s="77"/>
      <c r="CI2457" s="77"/>
      <c r="CJ2457" s="77"/>
      <c r="CK2457" s="77"/>
      <c r="CL2457" s="77"/>
    </row>
    <row r="2458" spans="2:90" x14ac:dyDescent="0.4">
      <c r="B2458" s="132" t="str">
        <f>B2446</f>
        <v>Primary revenue driver</v>
      </c>
      <c r="D2458" t="s">
        <v>532</v>
      </c>
      <c r="E2458" s="8" t="str">
        <f t="shared" ref="E2458:E2463" si="3411">ROW()&amp;" "&amp;D2458</f>
        <v>2458 FCLTA-F</v>
      </c>
      <c r="G2458" t="s">
        <v>332</v>
      </c>
      <c r="K2458" s="53"/>
      <c r="L2458" s="53"/>
      <c r="M2458" s="53"/>
      <c r="N2458" s="53"/>
      <c r="O2458" s="53"/>
      <c r="P2458" s="53"/>
      <c r="R2458" s="24"/>
      <c r="S2458" s="175" t="str">
        <f t="shared" ref="S2458" si="3412">S2446</f>
        <v>S$12</v>
      </c>
      <c r="T2458" s="175" t="str">
        <f t="shared" ref="T2458:AX2458" si="3413">T2446</f>
        <v>T$12</v>
      </c>
      <c r="U2458" s="175" t="str">
        <f t="shared" si="3413"/>
        <v>U$12</v>
      </c>
      <c r="V2458" s="175" t="str">
        <f t="shared" si="3413"/>
        <v>V$12</v>
      </c>
      <c r="W2458" s="175" t="str">
        <f t="shared" si="3413"/>
        <v>W$12</v>
      </c>
      <c r="X2458" s="175" t="str">
        <f t="shared" si="3413"/>
        <v>X$12</v>
      </c>
      <c r="Y2458" s="175" t="str">
        <f t="shared" si="3413"/>
        <v>Y$12</v>
      </c>
      <c r="Z2458" s="175" t="str">
        <f t="shared" si="3413"/>
        <v>Z$12</v>
      </c>
      <c r="AA2458" s="175" t="str">
        <f t="shared" si="3413"/>
        <v>AA$12</v>
      </c>
      <c r="AB2458" s="175" t="str">
        <f t="shared" si="3413"/>
        <v>AB$12</v>
      </c>
      <c r="AC2458" s="175" t="str">
        <f t="shared" si="3413"/>
        <v>AC$12</v>
      </c>
      <c r="AD2458" s="175" t="str">
        <f t="shared" si="3413"/>
        <v>AD$12</v>
      </c>
      <c r="AE2458" s="175" t="str">
        <f t="shared" si="3413"/>
        <v>AE$12</v>
      </c>
      <c r="AF2458" s="175" t="str">
        <f t="shared" si="3413"/>
        <v>AF$12</v>
      </c>
      <c r="AG2458" s="175" t="str">
        <f t="shared" si="3413"/>
        <v>AG$12</v>
      </c>
      <c r="AH2458" s="175" t="str">
        <f t="shared" si="3413"/>
        <v>AH$12</v>
      </c>
      <c r="AI2458" s="175" t="str">
        <f t="shared" si="3413"/>
        <v>AI$12</v>
      </c>
      <c r="AJ2458" s="175" t="str">
        <f t="shared" si="3413"/>
        <v>AJ$12</v>
      </c>
      <c r="AK2458" s="175" t="str">
        <f t="shared" si="3413"/>
        <v>AK$12</v>
      </c>
      <c r="AL2458" s="175" t="str">
        <f t="shared" si="3413"/>
        <v>AL$12</v>
      </c>
      <c r="AM2458" s="175" t="str">
        <f t="shared" si="3413"/>
        <v>AM$12</v>
      </c>
      <c r="AN2458" s="175" t="str">
        <f t="shared" si="3413"/>
        <v>AN$12</v>
      </c>
      <c r="AO2458" s="175" t="str">
        <f t="shared" si="3413"/>
        <v>AO$12</v>
      </c>
      <c r="AP2458" s="175" t="str">
        <f t="shared" si="3413"/>
        <v>AP$12</v>
      </c>
      <c r="AQ2458" s="175" t="str">
        <f t="shared" si="3413"/>
        <v>AQ$12</v>
      </c>
      <c r="AR2458" s="175" t="str">
        <f t="shared" si="3413"/>
        <v>AR$12</v>
      </c>
      <c r="AS2458" s="175" t="str">
        <f t="shared" si="3413"/>
        <v>AS$12</v>
      </c>
      <c r="AT2458" s="175" t="str">
        <f t="shared" si="3413"/>
        <v>AT$12</v>
      </c>
      <c r="AU2458" s="175" t="str">
        <f t="shared" si="3413"/>
        <v>AU$12</v>
      </c>
      <c r="AV2458" s="175" t="str">
        <f t="shared" si="3413"/>
        <v>AV$12</v>
      </c>
      <c r="AW2458" s="175" t="str">
        <f t="shared" si="3413"/>
        <v>AW$12</v>
      </c>
      <c r="AX2458" s="175" t="str">
        <f t="shared" si="3413"/>
        <v>AX$12</v>
      </c>
      <c r="AY2458" s="175" t="str">
        <f t="shared" ref="AY2458:CD2458" si="3414">AY2446</f>
        <v>AY$12</v>
      </c>
      <c r="AZ2458" s="175" t="str">
        <f t="shared" si="3414"/>
        <v>AZ$12</v>
      </c>
      <c r="BA2458" s="175" t="str">
        <f t="shared" si="3414"/>
        <v>BA$12</v>
      </c>
      <c r="BB2458" s="175" t="str">
        <f t="shared" si="3414"/>
        <v>BB$12</v>
      </c>
      <c r="BC2458" s="175" t="str">
        <f t="shared" si="3414"/>
        <v>BC$12</v>
      </c>
      <c r="BD2458" s="175" t="str">
        <f t="shared" si="3414"/>
        <v>BD$12</v>
      </c>
      <c r="BE2458" s="175" t="str">
        <f t="shared" si="3414"/>
        <v>BE$12</v>
      </c>
      <c r="BF2458" s="175" t="str">
        <f t="shared" si="3414"/>
        <v>BF$12</v>
      </c>
      <c r="BG2458" s="175" t="str">
        <f t="shared" si="3414"/>
        <v>BG$12</v>
      </c>
      <c r="BH2458" s="175" t="str">
        <f t="shared" si="3414"/>
        <v>BH$12</v>
      </c>
      <c r="BI2458" s="175" t="str">
        <f t="shared" si="3414"/>
        <v>BI$12</v>
      </c>
      <c r="BJ2458" s="175" t="str">
        <f t="shared" si="3414"/>
        <v>BJ$12</v>
      </c>
      <c r="BK2458" s="175" t="str">
        <f t="shared" si="3414"/>
        <v>BK$12</v>
      </c>
      <c r="BL2458" s="175" t="str">
        <f t="shared" si="3414"/>
        <v>BL$12</v>
      </c>
      <c r="BM2458" s="175" t="str">
        <f t="shared" si="3414"/>
        <v>BM$12</v>
      </c>
      <c r="BN2458" s="175" t="str">
        <f t="shared" si="3414"/>
        <v>BN$12</v>
      </c>
      <c r="BO2458" s="175" t="str">
        <f t="shared" si="3414"/>
        <v>BO$12</v>
      </c>
      <c r="BP2458" s="175" t="str">
        <f t="shared" si="3414"/>
        <v>BP$12</v>
      </c>
      <c r="BQ2458" s="175" t="str">
        <f t="shared" si="3414"/>
        <v>BQ$12</v>
      </c>
      <c r="BR2458" s="175" t="str">
        <f t="shared" si="3414"/>
        <v>BR$12</v>
      </c>
      <c r="BS2458" s="175" t="str">
        <f t="shared" si="3414"/>
        <v>BS$12</v>
      </c>
      <c r="BT2458" s="175" t="str">
        <f t="shared" si="3414"/>
        <v>BT$12</v>
      </c>
      <c r="BU2458" s="175" t="str">
        <f t="shared" si="3414"/>
        <v>BU$12</v>
      </c>
      <c r="BV2458" s="175" t="str">
        <f t="shared" si="3414"/>
        <v>BV$12</v>
      </c>
      <c r="BW2458" s="175" t="str">
        <f t="shared" si="3414"/>
        <v>BW$12</v>
      </c>
      <c r="BX2458" s="175" t="str">
        <f t="shared" si="3414"/>
        <v>BX$12</v>
      </c>
      <c r="BY2458" s="175" t="str">
        <f t="shared" si="3414"/>
        <v>BY$12</v>
      </c>
      <c r="BZ2458" s="175" t="str">
        <f t="shared" si="3414"/>
        <v>BZ$12</v>
      </c>
      <c r="CA2458" s="175" t="str">
        <f t="shared" si="3414"/>
        <v>CA$12</v>
      </c>
      <c r="CB2458" s="175" t="str">
        <f t="shared" si="3414"/>
        <v>CB$12</v>
      </c>
      <c r="CC2458" s="175" t="str">
        <f t="shared" si="3414"/>
        <v>CC$12</v>
      </c>
      <c r="CD2458" s="175" t="str">
        <f t="shared" si="3414"/>
        <v>CD$12</v>
      </c>
      <c r="CE2458" s="175" t="str">
        <f t="shared" ref="CE2458:CK2458" si="3415">CE2446</f>
        <v>CE$12</v>
      </c>
      <c r="CF2458" s="175" t="str">
        <f t="shared" si="3415"/>
        <v>CF$12</v>
      </c>
      <c r="CG2458" s="175" t="str">
        <f t="shared" si="3415"/>
        <v>CG$12</v>
      </c>
      <c r="CH2458" s="175" t="str">
        <f t="shared" si="3415"/>
        <v>CH$12</v>
      </c>
      <c r="CI2458" s="175" t="str">
        <f t="shared" si="3415"/>
        <v>CI$12</v>
      </c>
      <c r="CJ2458" s="175" t="str">
        <f t="shared" si="3415"/>
        <v>CJ$12</v>
      </c>
      <c r="CK2458" s="175" t="str">
        <f t="shared" si="3415"/>
        <v>CK$12</v>
      </c>
      <c r="CL2458" s="175" t="str">
        <f t="shared" ref="CL2458" si="3416">CL2446</f>
        <v>CL$12</v>
      </c>
    </row>
    <row r="2459" spans="2:90" x14ac:dyDescent="0.4">
      <c r="B2459" s="132" t="str">
        <f>B2447</f>
        <v>Primary volume driver</v>
      </c>
      <c r="D2459" t="s">
        <v>532</v>
      </c>
      <c r="E2459" s="8" t="str">
        <f t="shared" si="3411"/>
        <v>2459 FCLTA-F</v>
      </c>
      <c r="G2459" t="s">
        <v>332</v>
      </c>
      <c r="H2459" s="12"/>
      <c r="I2459" s="60"/>
      <c r="J2459" s="60"/>
      <c r="K2459" s="15"/>
      <c r="L2459" s="15"/>
      <c r="M2459" s="15"/>
      <c r="N2459" s="15"/>
      <c r="O2459" s="15"/>
      <c r="P2459" s="15"/>
      <c r="R2459" s="15"/>
      <c r="S2459" s="175" t="str">
        <f t="shared" ref="S2459" si="3417">S2447</f>
        <v>S$13</v>
      </c>
      <c r="T2459" s="175" t="str">
        <f t="shared" ref="T2459:AX2459" si="3418">T2447</f>
        <v>T$13</v>
      </c>
      <c r="U2459" s="175" t="str">
        <f t="shared" si="3418"/>
        <v>U$13</v>
      </c>
      <c r="V2459" s="175" t="str">
        <f t="shared" si="3418"/>
        <v>V$13</v>
      </c>
      <c r="W2459" s="175" t="str">
        <f t="shared" si="3418"/>
        <v>W$13</v>
      </c>
      <c r="X2459" s="175" t="str">
        <f t="shared" si="3418"/>
        <v>X$13</v>
      </c>
      <c r="Y2459" s="175" t="str">
        <f t="shared" si="3418"/>
        <v>Y$13</v>
      </c>
      <c r="Z2459" s="175" t="str">
        <f t="shared" si="3418"/>
        <v>Z$13</v>
      </c>
      <c r="AA2459" s="175" t="str">
        <f t="shared" si="3418"/>
        <v>AA$13</v>
      </c>
      <c r="AB2459" s="175" t="str">
        <f t="shared" si="3418"/>
        <v>AB$13</v>
      </c>
      <c r="AC2459" s="175" t="str">
        <f t="shared" si="3418"/>
        <v>AC$13</v>
      </c>
      <c r="AD2459" s="175" t="str">
        <f t="shared" si="3418"/>
        <v>AD$13</v>
      </c>
      <c r="AE2459" s="175" t="str">
        <f t="shared" si="3418"/>
        <v>AE$13</v>
      </c>
      <c r="AF2459" s="175" t="str">
        <f t="shared" si="3418"/>
        <v>AF$13</v>
      </c>
      <c r="AG2459" s="175" t="str">
        <f t="shared" si="3418"/>
        <v>AG$13</v>
      </c>
      <c r="AH2459" s="175" t="str">
        <f t="shared" si="3418"/>
        <v>AH$13</v>
      </c>
      <c r="AI2459" s="175" t="str">
        <f t="shared" si="3418"/>
        <v>AI$13</v>
      </c>
      <c r="AJ2459" s="175" t="str">
        <f t="shared" si="3418"/>
        <v>AJ$13</v>
      </c>
      <c r="AK2459" s="175" t="str">
        <f t="shared" si="3418"/>
        <v>AK$13</v>
      </c>
      <c r="AL2459" s="175" t="str">
        <f t="shared" si="3418"/>
        <v>AL$13</v>
      </c>
      <c r="AM2459" s="175" t="str">
        <f t="shared" si="3418"/>
        <v>AM$13</v>
      </c>
      <c r="AN2459" s="175" t="str">
        <f t="shared" si="3418"/>
        <v>AN$13</v>
      </c>
      <c r="AO2459" s="175" t="str">
        <f t="shared" si="3418"/>
        <v>AO$13</v>
      </c>
      <c r="AP2459" s="175" t="str">
        <f t="shared" si="3418"/>
        <v>AP$13</v>
      </c>
      <c r="AQ2459" s="175" t="str">
        <f t="shared" si="3418"/>
        <v>AQ$13</v>
      </c>
      <c r="AR2459" s="175" t="str">
        <f t="shared" si="3418"/>
        <v>AR$13</v>
      </c>
      <c r="AS2459" s="175" t="str">
        <f t="shared" si="3418"/>
        <v>AS$13</v>
      </c>
      <c r="AT2459" s="175" t="str">
        <f t="shared" si="3418"/>
        <v>AT$13</v>
      </c>
      <c r="AU2459" s="175" t="str">
        <f t="shared" si="3418"/>
        <v>AU$13</v>
      </c>
      <c r="AV2459" s="175" t="str">
        <f t="shared" si="3418"/>
        <v>AV$13</v>
      </c>
      <c r="AW2459" s="175" t="str">
        <f t="shared" si="3418"/>
        <v>AW$13</v>
      </c>
      <c r="AX2459" s="175" t="str">
        <f t="shared" si="3418"/>
        <v>AX$13</v>
      </c>
      <c r="AY2459" s="175" t="str">
        <f t="shared" ref="AY2459:CD2459" si="3419">AY2447</f>
        <v>AY$13</v>
      </c>
      <c r="AZ2459" s="175" t="str">
        <f t="shared" si="3419"/>
        <v>AZ$13</v>
      </c>
      <c r="BA2459" s="175" t="str">
        <f t="shared" si="3419"/>
        <v>BA$13</v>
      </c>
      <c r="BB2459" s="175" t="str">
        <f t="shared" si="3419"/>
        <v>BB$13</v>
      </c>
      <c r="BC2459" s="175" t="str">
        <f t="shared" si="3419"/>
        <v>BC$13</v>
      </c>
      <c r="BD2459" s="175" t="str">
        <f t="shared" si="3419"/>
        <v>BD$13</v>
      </c>
      <c r="BE2459" s="175" t="str">
        <f t="shared" si="3419"/>
        <v>BE$13</v>
      </c>
      <c r="BF2459" s="175" t="str">
        <f t="shared" si="3419"/>
        <v>BF$13</v>
      </c>
      <c r="BG2459" s="175" t="str">
        <f t="shared" si="3419"/>
        <v>BG$13</v>
      </c>
      <c r="BH2459" s="175" t="str">
        <f t="shared" si="3419"/>
        <v>BH$13</v>
      </c>
      <c r="BI2459" s="175" t="str">
        <f t="shared" si="3419"/>
        <v>BI$13</v>
      </c>
      <c r="BJ2459" s="175" t="str">
        <f t="shared" si="3419"/>
        <v>BJ$13</v>
      </c>
      <c r="BK2459" s="175" t="str">
        <f t="shared" si="3419"/>
        <v>BK$13</v>
      </c>
      <c r="BL2459" s="175" t="str">
        <f t="shared" si="3419"/>
        <v>BL$13</v>
      </c>
      <c r="BM2459" s="175" t="str">
        <f t="shared" si="3419"/>
        <v>BM$13</v>
      </c>
      <c r="BN2459" s="175" t="str">
        <f t="shared" si="3419"/>
        <v>BN$13</v>
      </c>
      <c r="BO2459" s="175" t="str">
        <f t="shared" si="3419"/>
        <v>BO$13</v>
      </c>
      <c r="BP2459" s="175" t="str">
        <f t="shared" si="3419"/>
        <v>BP$13</v>
      </c>
      <c r="BQ2459" s="175" t="str">
        <f t="shared" si="3419"/>
        <v>BQ$13</v>
      </c>
      <c r="BR2459" s="175" t="str">
        <f t="shared" si="3419"/>
        <v>BR$13</v>
      </c>
      <c r="BS2459" s="175" t="str">
        <f t="shared" si="3419"/>
        <v>BS$13</v>
      </c>
      <c r="BT2459" s="175" t="str">
        <f t="shared" si="3419"/>
        <v>BT$13</v>
      </c>
      <c r="BU2459" s="175" t="str">
        <f t="shared" si="3419"/>
        <v>BU$13</v>
      </c>
      <c r="BV2459" s="175" t="str">
        <f t="shared" si="3419"/>
        <v>BV$13</v>
      </c>
      <c r="BW2459" s="175" t="str">
        <f t="shared" si="3419"/>
        <v>BW$13</v>
      </c>
      <c r="BX2459" s="175" t="str">
        <f t="shared" si="3419"/>
        <v>BX$13</v>
      </c>
      <c r="BY2459" s="175" t="str">
        <f t="shared" si="3419"/>
        <v>BY$13</v>
      </c>
      <c r="BZ2459" s="175" t="str">
        <f t="shared" si="3419"/>
        <v>BZ$13</v>
      </c>
      <c r="CA2459" s="175" t="str">
        <f t="shared" si="3419"/>
        <v>CA$13</v>
      </c>
      <c r="CB2459" s="175" t="str">
        <f t="shared" si="3419"/>
        <v>CB$13</v>
      </c>
      <c r="CC2459" s="175" t="str">
        <f t="shared" si="3419"/>
        <v>CC$13</v>
      </c>
      <c r="CD2459" s="175" t="str">
        <f t="shared" si="3419"/>
        <v>CD$13</v>
      </c>
      <c r="CE2459" s="175" t="str">
        <f t="shared" ref="CE2459:CK2459" si="3420">CE2447</f>
        <v>CE$13</v>
      </c>
      <c r="CF2459" s="175" t="str">
        <f t="shared" si="3420"/>
        <v>CF$13</v>
      </c>
      <c r="CG2459" s="175" t="str">
        <f t="shared" si="3420"/>
        <v>CG$13</v>
      </c>
      <c r="CH2459" s="175" t="str">
        <f t="shared" si="3420"/>
        <v>CH$13</v>
      </c>
      <c r="CI2459" s="175" t="str">
        <f t="shared" si="3420"/>
        <v>CI$13</v>
      </c>
      <c r="CJ2459" s="175" t="str">
        <f t="shared" si="3420"/>
        <v>CJ$13</v>
      </c>
      <c r="CK2459" s="175" t="str">
        <f t="shared" si="3420"/>
        <v>CK$13</v>
      </c>
      <c r="CL2459" s="175" t="str">
        <f t="shared" ref="CL2459" si="3421">CL2447</f>
        <v>CL$13</v>
      </c>
    </row>
    <row r="2460" spans="2:90" x14ac:dyDescent="0.4">
      <c r="B2460" s="187" t="str">
        <f>B2452</f>
        <v>Fixed constant current asset:</v>
      </c>
      <c r="D2460" t="s">
        <v>532</v>
      </c>
      <c r="E2460" s="8" t="str">
        <f t="shared" si="3411"/>
        <v>2460 FCLTA-F</v>
      </c>
      <c r="G2460" t="s">
        <v>332</v>
      </c>
      <c r="H2460" s="12"/>
      <c r="I2460" s="60"/>
      <c r="J2460" s="60"/>
      <c r="K2460" s="15"/>
      <c r="L2460" s="15"/>
      <c r="M2460" s="15"/>
      <c r="N2460" s="15"/>
      <c r="O2460" s="15"/>
      <c r="P2460" s="15"/>
      <c r="R2460" s="15"/>
      <c r="S2460" s="175">
        <f t="shared" ref="S2460" si="3422">S2448</f>
        <v>0</v>
      </c>
      <c r="T2460" s="175">
        <f t="shared" ref="T2460:AX2460" si="3423">T2448</f>
        <v>0</v>
      </c>
      <c r="U2460" s="175">
        <f t="shared" si="3423"/>
        <v>0</v>
      </c>
      <c r="V2460" s="175">
        <f t="shared" si="3423"/>
        <v>0</v>
      </c>
      <c r="W2460" s="175">
        <f t="shared" si="3423"/>
        <v>0</v>
      </c>
      <c r="X2460" s="175">
        <f t="shared" si="3423"/>
        <v>0</v>
      </c>
      <c r="Y2460" s="175">
        <f t="shared" si="3423"/>
        <v>0</v>
      </c>
      <c r="Z2460" s="175">
        <f t="shared" si="3423"/>
        <v>0</v>
      </c>
      <c r="AA2460" s="175">
        <f t="shared" si="3423"/>
        <v>0</v>
      </c>
      <c r="AB2460" s="175">
        <f t="shared" si="3423"/>
        <v>0</v>
      </c>
      <c r="AC2460" s="175">
        <f t="shared" si="3423"/>
        <v>0</v>
      </c>
      <c r="AD2460" s="175">
        <f t="shared" si="3423"/>
        <v>0</v>
      </c>
      <c r="AE2460" s="175">
        <f t="shared" si="3423"/>
        <v>0</v>
      </c>
      <c r="AF2460" s="175">
        <f t="shared" si="3423"/>
        <v>0</v>
      </c>
      <c r="AG2460" s="175">
        <f t="shared" si="3423"/>
        <v>0</v>
      </c>
      <c r="AH2460" s="175">
        <f t="shared" si="3423"/>
        <v>0</v>
      </c>
      <c r="AI2460" s="175">
        <f t="shared" si="3423"/>
        <v>0</v>
      </c>
      <c r="AJ2460" s="175">
        <f t="shared" si="3423"/>
        <v>0</v>
      </c>
      <c r="AK2460" s="175">
        <f t="shared" si="3423"/>
        <v>0</v>
      </c>
      <c r="AL2460" s="175">
        <f t="shared" si="3423"/>
        <v>0</v>
      </c>
      <c r="AM2460" s="175">
        <f t="shared" si="3423"/>
        <v>0</v>
      </c>
      <c r="AN2460" s="175">
        <f t="shared" si="3423"/>
        <v>0</v>
      </c>
      <c r="AO2460" s="175">
        <f t="shared" si="3423"/>
        <v>0</v>
      </c>
      <c r="AP2460" s="175">
        <f t="shared" si="3423"/>
        <v>0</v>
      </c>
      <c r="AQ2460" s="175">
        <f t="shared" si="3423"/>
        <v>0</v>
      </c>
      <c r="AR2460" s="175">
        <f t="shared" si="3423"/>
        <v>0</v>
      </c>
      <c r="AS2460" s="175">
        <f t="shared" si="3423"/>
        <v>0</v>
      </c>
      <c r="AT2460" s="175">
        <f t="shared" si="3423"/>
        <v>0</v>
      </c>
      <c r="AU2460" s="175">
        <f t="shared" si="3423"/>
        <v>0</v>
      </c>
      <c r="AV2460" s="175">
        <f t="shared" si="3423"/>
        <v>0</v>
      </c>
      <c r="AW2460" s="175">
        <f t="shared" si="3423"/>
        <v>0</v>
      </c>
      <c r="AX2460" s="175">
        <f t="shared" si="3423"/>
        <v>0</v>
      </c>
      <c r="AY2460" s="175">
        <f t="shared" ref="AY2460:CD2460" si="3424">AY2448</f>
        <v>0</v>
      </c>
      <c r="AZ2460" s="175">
        <f t="shared" si="3424"/>
        <v>0</v>
      </c>
      <c r="BA2460" s="175">
        <f t="shared" si="3424"/>
        <v>0</v>
      </c>
      <c r="BB2460" s="175">
        <f t="shared" si="3424"/>
        <v>0</v>
      </c>
      <c r="BC2460" s="175">
        <f t="shared" si="3424"/>
        <v>0</v>
      </c>
      <c r="BD2460" s="175">
        <f t="shared" si="3424"/>
        <v>0</v>
      </c>
      <c r="BE2460" s="175">
        <f t="shared" si="3424"/>
        <v>0</v>
      </c>
      <c r="BF2460" s="175">
        <f t="shared" si="3424"/>
        <v>0</v>
      </c>
      <c r="BG2460" s="175">
        <f t="shared" si="3424"/>
        <v>0</v>
      </c>
      <c r="BH2460" s="175">
        <f t="shared" si="3424"/>
        <v>0</v>
      </c>
      <c r="BI2460" s="175">
        <f t="shared" si="3424"/>
        <v>0</v>
      </c>
      <c r="BJ2460" s="175">
        <f t="shared" si="3424"/>
        <v>0</v>
      </c>
      <c r="BK2460" s="175">
        <f t="shared" si="3424"/>
        <v>0</v>
      </c>
      <c r="BL2460" s="175">
        <f t="shared" si="3424"/>
        <v>0</v>
      </c>
      <c r="BM2460" s="175">
        <f t="shared" si="3424"/>
        <v>0</v>
      </c>
      <c r="BN2460" s="175">
        <f t="shared" si="3424"/>
        <v>0</v>
      </c>
      <c r="BO2460" s="175">
        <f t="shared" si="3424"/>
        <v>0</v>
      </c>
      <c r="BP2460" s="175">
        <f t="shared" si="3424"/>
        <v>0</v>
      </c>
      <c r="BQ2460" s="175">
        <f t="shared" si="3424"/>
        <v>0</v>
      </c>
      <c r="BR2460" s="175">
        <f t="shared" si="3424"/>
        <v>0</v>
      </c>
      <c r="BS2460" s="175">
        <f t="shared" si="3424"/>
        <v>0</v>
      </c>
      <c r="BT2460" s="175">
        <f t="shared" si="3424"/>
        <v>0</v>
      </c>
      <c r="BU2460" s="175">
        <f t="shared" si="3424"/>
        <v>0</v>
      </c>
      <c r="BV2460" s="175">
        <f t="shared" si="3424"/>
        <v>0</v>
      </c>
      <c r="BW2460" s="175">
        <f t="shared" si="3424"/>
        <v>0</v>
      </c>
      <c r="BX2460" s="175">
        <f t="shared" si="3424"/>
        <v>0</v>
      </c>
      <c r="BY2460" s="175">
        <f t="shared" si="3424"/>
        <v>0</v>
      </c>
      <c r="BZ2460" s="175">
        <f t="shared" si="3424"/>
        <v>0</v>
      </c>
      <c r="CA2460" s="175">
        <f t="shared" si="3424"/>
        <v>0</v>
      </c>
      <c r="CB2460" s="175">
        <f t="shared" si="3424"/>
        <v>0</v>
      </c>
      <c r="CC2460" s="175">
        <f t="shared" si="3424"/>
        <v>0</v>
      </c>
      <c r="CD2460" s="175">
        <f t="shared" si="3424"/>
        <v>0</v>
      </c>
      <c r="CE2460" s="175">
        <f t="shared" ref="CE2460:CK2460" si="3425">CE2448</f>
        <v>0</v>
      </c>
      <c r="CF2460" s="175">
        <f t="shared" si="3425"/>
        <v>0</v>
      </c>
      <c r="CG2460" s="175">
        <f t="shared" si="3425"/>
        <v>0</v>
      </c>
      <c r="CH2460" s="175">
        <f t="shared" si="3425"/>
        <v>0</v>
      </c>
      <c r="CI2460" s="175">
        <f t="shared" si="3425"/>
        <v>0</v>
      </c>
      <c r="CJ2460" s="175">
        <f t="shared" si="3425"/>
        <v>0</v>
      </c>
      <c r="CK2460" s="175">
        <f t="shared" si="3425"/>
        <v>0</v>
      </c>
      <c r="CL2460" s="175">
        <f t="shared" ref="CL2460" si="3426">CL2448</f>
        <v>0</v>
      </c>
    </row>
    <row r="2461" spans="2:90" x14ac:dyDescent="0.4">
      <c r="B2461" s="235" t="str">
        <f>IFERROR(SUBSTITUTE(TRIM(MID(B2452, SEARCH("-", B2452) + 1, LEN(B2452))),":",""),"no unit")</f>
        <v>no unit</v>
      </c>
      <c r="D2461" t="s">
        <v>532</v>
      </c>
      <c r="E2461" s="8" t="str">
        <f t="shared" si="3411"/>
        <v>2461 FCLTA-F</v>
      </c>
      <c r="G2461" t="s">
        <v>332</v>
      </c>
      <c r="H2461" s="12"/>
      <c r="I2461" s="60"/>
      <c r="J2461" s="60"/>
      <c r="K2461" s="15"/>
      <c r="L2461" s="15"/>
      <c r="M2461" s="15"/>
      <c r="N2461" s="15"/>
      <c r="O2461" s="15"/>
      <c r="P2461" s="15"/>
      <c r="R2461" s="15"/>
      <c r="S2461" s="175"/>
      <c r="T2461" s="175"/>
      <c r="U2461" s="175"/>
      <c r="V2461" s="175"/>
      <c r="W2461" s="175"/>
      <c r="X2461" s="175"/>
      <c r="Y2461" s="175"/>
      <c r="Z2461" s="175"/>
      <c r="AA2461" s="175"/>
      <c r="AB2461" s="175"/>
      <c r="AC2461" s="175"/>
      <c r="AD2461" s="175"/>
      <c r="AE2461" s="175"/>
      <c r="AF2461" s="175"/>
      <c r="AG2461" s="175"/>
      <c r="AH2461" s="175"/>
      <c r="AI2461" s="175"/>
      <c r="AJ2461" s="175"/>
      <c r="AK2461" s="175"/>
      <c r="AL2461" s="175"/>
      <c r="AM2461" s="175"/>
      <c r="AN2461" s="175"/>
      <c r="AO2461" s="175"/>
      <c r="AP2461" s="175"/>
      <c r="AQ2461" s="175"/>
      <c r="AR2461" s="175"/>
      <c r="AS2461" s="175"/>
      <c r="AT2461" s="175"/>
      <c r="AU2461" s="175"/>
      <c r="AV2461" s="175"/>
      <c r="AW2461" s="175"/>
      <c r="AX2461" s="175"/>
      <c r="AY2461" s="175"/>
      <c r="AZ2461" s="175"/>
      <c r="BA2461" s="175"/>
      <c r="BB2461" s="175"/>
      <c r="BC2461" s="175"/>
      <c r="BD2461" s="175"/>
      <c r="BE2461" s="175"/>
      <c r="BF2461" s="175"/>
      <c r="BG2461" s="175"/>
      <c r="BH2461" s="175"/>
      <c r="BI2461" s="175"/>
      <c r="BJ2461" s="175"/>
      <c r="BK2461" s="175"/>
      <c r="BL2461" s="175"/>
      <c r="BM2461" s="175"/>
      <c r="BN2461" s="175"/>
      <c r="BO2461" s="175"/>
      <c r="BP2461" s="175"/>
      <c r="BQ2461" s="175"/>
      <c r="BR2461" s="175"/>
      <c r="BS2461" s="175"/>
      <c r="BT2461" s="175"/>
      <c r="BU2461" s="175"/>
      <c r="BV2461" s="175"/>
      <c r="BW2461" s="175"/>
      <c r="BX2461" s="175"/>
      <c r="BY2461" s="175"/>
      <c r="BZ2461" s="175"/>
      <c r="CA2461" s="175"/>
      <c r="CB2461" s="175"/>
      <c r="CC2461" s="175"/>
      <c r="CD2461" s="175"/>
      <c r="CE2461" s="175"/>
      <c r="CF2461" s="175"/>
      <c r="CG2461" s="175"/>
      <c r="CH2461" s="175"/>
      <c r="CI2461" s="175"/>
      <c r="CJ2461" s="175"/>
      <c r="CK2461" s="175"/>
      <c r="CL2461" s="175"/>
    </row>
    <row r="2462" spans="2:90" x14ac:dyDescent="0.4">
      <c r="B2462" s="132" t="str">
        <f>B2450</f>
        <v>Secondary revenue driver</v>
      </c>
      <c r="D2462" t="s">
        <v>532</v>
      </c>
      <c r="E2462" s="8" t="str">
        <f t="shared" si="3411"/>
        <v>2462 FCLTA-F</v>
      </c>
      <c r="G2462" t="s">
        <v>332</v>
      </c>
      <c r="H2462" s="12"/>
      <c r="I2462" s="60"/>
      <c r="J2462" s="60"/>
      <c r="K2462" s="15"/>
      <c r="L2462" s="15"/>
      <c r="M2462" s="15"/>
      <c r="N2462" s="15"/>
      <c r="O2462" s="15"/>
      <c r="P2462" s="15"/>
      <c r="R2462" s="15"/>
      <c r="S2462" s="4" t="str">
        <f t="shared" ref="S2462" si="3427">ADDRESS(ROW(S2453),COLUMN(S2453),2)</f>
        <v>S$2453</v>
      </c>
      <c r="T2462" s="4" t="str">
        <f t="shared" ref="T2462:AX2462" si="3428">ADDRESS(ROW(T2453),COLUMN(T2453),2)</f>
        <v>T$2453</v>
      </c>
      <c r="U2462" s="4" t="str">
        <f t="shared" si="3428"/>
        <v>U$2453</v>
      </c>
      <c r="V2462" s="4" t="str">
        <f t="shared" si="3428"/>
        <v>V$2453</v>
      </c>
      <c r="W2462" s="4" t="str">
        <f t="shared" si="3428"/>
        <v>W$2453</v>
      </c>
      <c r="X2462" s="4" t="str">
        <f t="shared" si="3428"/>
        <v>X$2453</v>
      </c>
      <c r="Y2462" s="4" t="str">
        <f t="shared" si="3428"/>
        <v>Y$2453</v>
      </c>
      <c r="Z2462" s="4" t="str">
        <f t="shared" si="3428"/>
        <v>Z$2453</v>
      </c>
      <c r="AA2462" s="4" t="str">
        <f t="shared" si="3428"/>
        <v>AA$2453</v>
      </c>
      <c r="AB2462" s="4" t="str">
        <f t="shared" si="3428"/>
        <v>AB$2453</v>
      </c>
      <c r="AC2462" s="4" t="str">
        <f t="shared" si="3428"/>
        <v>AC$2453</v>
      </c>
      <c r="AD2462" s="4" t="str">
        <f t="shared" si="3428"/>
        <v>AD$2453</v>
      </c>
      <c r="AE2462" s="4" t="str">
        <f t="shared" si="3428"/>
        <v>AE$2453</v>
      </c>
      <c r="AF2462" s="4" t="str">
        <f t="shared" si="3428"/>
        <v>AF$2453</v>
      </c>
      <c r="AG2462" s="4" t="str">
        <f t="shared" si="3428"/>
        <v>AG$2453</v>
      </c>
      <c r="AH2462" s="4" t="str">
        <f t="shared" si="3428"/>
        <v>AH$2453</v>
      </c>
      <c r="AI2462" s="4" t="str">
        <f t="shared" si="3428"/>
        <v>AI$2453</v>
      </c>
      <c r="AJ2462" s="4" t="str">
        <f t="shared" si="3428"/>
        <v>AJ$2453</v>
      </c>
      <c r="AK2462" s="4" t="str">
        <f t="shared" si="3428"/>
        <v>AK$2453</v>
      </c>
      <c r="AL2462" s="4" t="str">
        <f t="shared" si="3428"/>
        <v>AL$2453</v>
      </c>
      <c r="AM2462" s="4" t="str">
        <f t="shared" si="3428"/>
        <v>AM$2453</v>
      </c>
      <c r="AN2462" s="4" t="str">
        <f t="shared" si="3428"/>
        <v>AN$2453</v>
      </c>
      <c r="AO2462" s="4" t="str">
        <f t="shared" si="3428"/>
        <v>AO$2453</v>
      </c>
      <c r="AP2462" s="4" t="str">
        <f t="shared" si="3428"/>
        <v>AP$2453</v>
      </c>
      <c r="AQ2462" s="4" t="str">
        <f t="shared" si="3428"/>
        <v>AQ$2453</v>
      </c>
      <c r="AR2462" s="4" t="str">
        <f t="shared" si="3428"/>
        <v>AR$2453</v>
      </c>
      <c r="AS2462" s="4" t="str">
        <f t="shared" si="3428"/>
        <v>AS$2453</v>
      </c>
      <c r="AT2462" s="4" t="str">
        <f t="shared" si="3428"/>
        <v>AT$2453</v>
      </c>
      <c r="AU2462" s="4" t="str">
        <f t="shared" si="3428"/>
        <v>AU$2453</v>
      </c>
      <c r="AV2462" s="4" t="str">
        <f t="shared" si="3428"/>
        <v>AV$2453</v>
      </c>
      <c r="AW2462" s="4" t="str">
        <f t="shared" si="3428"/>
        <v>AW$2453</v>
      </c>
      <c r="AX2462" s="4" t="str">
        <f t="shared" si="3428"/>
        <v>AX$2453</v>
      </c>
      <c r="AY2462" s="4" t="str">
        <f t="shared" ref="AY2462:CD2462" si="3429">ADDRESS(ROW(AY2453),COLUMN(AY2453),2)</f>
        <v>AY$2453</v>
      </c>
      <c r="AZ2462" s="4" t="str">
        <f t="shared" si="3429"/>
        <v>AZ$2453</v>
      </c>
      <c r="BA2462" s="4" t="str">
        <f t="shared" si="3429"/>
        <v>BA$2453</v>
      </c>
      <c r="BB2462" s="4" t="str">
        <f t="shared" si="3429"/>
        <v>BB$2453</v>
      </c>
      <c r="BC2462" s="4" t="str">
        <f t="shared" si="3429"/>
        <v>BC$2453</v>
      </c>
      <c r="BD2462" s="4" t="str">
        <f t="shared" si="3429"/>
        <v>BD$2453</v>
      </c>
      <c r="BE2462" s="4" t="str">
        <f t="shared" si="3429"/>
        <v>BE$2453</v>
      </c>
      <c r="BF2462" s="4" t="str">
        <f t="shared" si="3429"/>
        <v>BF$2453</v>
      </c>
      <c r="BG2462" s="4" t="str">
        <f t="shared" si="3429"/>
        <v>BG$2453</v>
      </c>
      <c r="BH2462" s="4" t="str">
        <f t="shared" si="3429"/>
        <v>BH$2453</v>
      </c>
      <c r="BI2462" s="4" t="str">
        <f t="shared" si="3429"/>
        <v>BI$2453</v>
      </c>
      <c r="BJ2462" s="4" t="str">
        <f t="shared" si="3429"/>
        <v>BJ$2453</v>
      </c>
      <c r="BK2462" s="4" t="str">
        <f t="shared" si="3429"/>
        <v>BK$2453</v>
      </c>
      <c r="BL2462" s="4" t="str">
        <f t="shared" si="3429"/>
        <v>BL$2453</v>
      </c>
      <c r="BM2462" s="4" t="str">
        <f t="shared" si="3429"/>
        <v>BM$2453</v>
      </c>
      <c r="BN2462" s="4" t="str">
        <f t="shared" si="3429"/>
        <v>BN$2453</v>
      </c>
      <c r="BO2462" s="4" t="str">
        <f t="shared" si="3429"/>
        <v>BO$2453</v>
      </c>
      <c r="BP2462" s="4" t="str">
        <f t="shared" si="3429"/>
        <v>BP$2453</v>
      </c>
      <c r="BQ2462" s="4" t="str">
        <f t="shared" si="3429"/>
        <v>BQ$2453</v>
      </c>
      <c r="BR2462" s="4" t="str">
        <f t="shared" si="3429"/>
        <v>BR$2453</v>
      </c>
      <c r="BS2462" s="4" t="str">
        <f t="shared" si="3429"/>
        <v>BS$2453</v>
      </c>
      <c r="BT2462" s="4" t="str">
        <f t="shared" si="3429"/>
        <v>BT$2453</v>
      </c>
      <c r="BU2462" s="4" t="str">
        <f t="shared" si="3429"/>
        <v>BU$2453</v>
      </c>
      <c r="BV2462" s="4" t="str">
        <f t="shared" si="3429"/>
        <v>BV$2453</v>
      </c>
      <c r="BW2462" s="4" t="str">
        <f t="shared" si="3429"/>
        <v>BW$2453</v>
      </c>
      <c r="BX2462" s="4" t="str">
        <f t="shared" si="3429"/>
        <v>BX$2453</v>
      </c>
      <c r="BY2462" s="4" t="str">
        <f t="shared" si="3429"/>
        <v>BY$2453</v>
      </c>
      <c r="BZ2462" s="4" t="str">
        <f t="shared" si="3429"/>
        <v>BZ$2453</v>
      </c>
      <c r="CA2462" s="4" t="str">
        <f t="shared" si="3429"/>
        <v>CA$2453</v>
      </c>
      <c r="CB2462" s="4" t="str">
        <f t="shared" si="3429"/>
        <v>CB$2453</v>
      </c>
      <c r="CC2462" s="4" t="str">
        <f t="shared" si="3429"/>
        <v>CC$2453</v>
      </c>
      <c r="CD2462" s="4" t="str">
        <f t="shared" si="3429"/>
        <v>CD$2453</v>
      </c>
      <c r="CE2462" s="4" t="str">
        <f t="shared" ref="CE2462:CK2462" si="3430">ADDRESS(ROW(CE2453),COLUMN(CE2453),2)</f>
        <v>CE$2453</v>
      </c>
      <c r="CF2462" s="4" t="str">
        <f t="shared" si="3430"/>
        <v>CF$2453</v>
      </c>
      <c r="CG2462" s="4" t="str">
        <f t="shared" si="3430"/>
        <v>CG$2453</v>
      </c>
      <c r="CH2462" s="4" t="str">
        <f t="shared" si="3430"/>
        <v>CH$2453</v>
      </c>
      <c r="CI2462" s="4" t="str">
        <f t="shared" si="3430"/>
        <v>CI$2453</v>
      </c>
      <c r="CJ2462" s="4" t="str">
        <f t="shared" si="3430"/>
        <v>CJ$2453</v>
      </c>
      <c r="CK2462" s="4" t="str">
        <f t="shared" si="3430"/>
        <v>CK$2453</v>
      </c>
      <c r="CL2462" s="4" t="str">
        <f t="shared" ref="CL2462" si="3431">ADDRESS(ROW(CL2453),COLUMN(CL2453),2)</f>
        <v>CL$2453</v>
      </c>
    </row>
    <row r="2463" spans="2:90" x14ac:dyDescent="0.4">
      <c r="B2463" s="132" t="str">
        <f>B2451</f>
        <v>Secondary volume driver</v>
      </c>
      <c r="D2463" t="s">
        <v>532</v>
      </c>
      <c r="E2463" s="8" t="str">
        <f t="shared" si="3411"/>
        <v>2463 FCLTA-F</v>
      </c>
      <c r="G2463" t="s">
        <v>332</v>
      </c>
      <c r="H2463" s="12"/>
      <c r="I2463" s="60"/>
      <c r="J2463" s="60"/>
      <c r="K2463" s="15"/>
      <c r="L2463" s="15"/>
      <c r="M2463" s="15"/>
      <c r="N2463" s="15"/>
      <c r="O2463" s="15"/>
      <c r="P2463" s="15"/>
      <c r="R2463" s="15"/>
      <c r="S2463" s="175" t="str">
        <f t="shared" ref="S2463" si="3432">S2451</f>
        <v>S$15</v>
      </c>
      <c r="T2463" s="175" t="str">
        <f t="shared" ref="T2463:AX2463" si="3433">T2451</f>
        <v>T$15</v>
      </c>
      <c r="U2463" s="175" t="str">
        <f t="shared" si="3433"/>
        <v>U$15</v>
      </c>
      <c r="V2463" s="175" t="str">
        <f t="shared" si="3433"/>
        <v>V$15</v>
      </c>
      <c r="W2463" s="175" t="str">
        <f t="shared" si="3433"/>
        <v>W$15</v>
      </c>
      <c r="X2463" s="175" t="str">
        <f t="shared" si="3433"/>
        <v>X$15</v>
      </c>
      <c r="Y2463" s="175" t="str">
        <f t="shared" si="3433"/>
        <v>Y$15</v>
      </c>
      <c r="Z2463" s="175" t="str">
        <f t="shared" si="3433"/>
        <v>Z$15</v>
      </c>
      <c r="AA2463" s="175" t="str">
        <f t="shared" si="3433"/>
        <v>AA$15</v>
      </c>
      <c r="AB2463" s="175" t="str">
        <f t="shared" si="3433"/>
        <v>AB$15</v>
      </c>
      <c r="AC2463" s="175" t="str">
        <f t="shared" si="3433"/>
        <v>AC$15</v>
      </c>
      <c r="AD2463" s="175" t="str">
        <f t="shared" si="3433"/>
        <v>AD$15</v>
      </c>
      <c r="AE2463" s="175" t="str">
        <f t="shared" si="3433"/>
        <v>AE$15</v>
      </c>
      <c r="AF2463" s="175" t="str">
        <f t="shared" si="3433"/>
        <v>AF$15</v>
      </c>
      <c r="AG2463" s="175" t="str">
        <f t="shared" si="3433"/>
        <v>AG$15</v>
      </c>
      <c r="AH2463" s="175" t="str">
        <f t="shared" si="3433"/>
        <v>AH$15</v>
      </c>
      <c r="AI2463" s="175" t="str">
        <f t="shared" si="3433"/>
        <v>AI$15</v>
      </c>
      <c r="AJ2463" s="175" t="str">
        <f t="shared" si="3433"/>
        <v>AJ$15</v>
      </c>
      <c r="AK2463" s="175" t="str">
        <f t="shared" si="3433"/>
        <v>AK$15</v>
      </c>
      <c r="AL2463" s="175" t="str">
        <f t="shared" si="3433"/>
        <v>AL$15</v>
      </c>
      <c r="AM2463" s="175" t="str">
        <f t="shared" si="3433"/>
        <v>AM$15</v>
      </c>
      <c r="AN2463" s="175" t="str">
        <f t="shared" si="3433"/>
        <v>AN$15</v>
      </c>
      <c r="AO2463" s="175" t="str">
        <f t="shared" si="3433"/>
        <v>AO$15</v>
      </c>
      <c r="AP2463" s="175" t="str">
        <f t="shared" si="3433"/>
        <v>AP$15</v>
      </c>
      <c r="AQ2463" s="175" t="str">
        <f t="shared" si="3433"/>
        <v>AQ$15</v>
      </c>
      <c r="AR2463" s="175" t="str">
        <f t="shared" si="3433"/>
        <v>AR$15</v>
      </c>
      <c r="AS2463" s="175" t="str">
        <f t="shared" si="3433"/>
        <v>AS$15</v>
      </c>
      <c r="AT2463" s="175" t="str">
        <f t="shared" si="3433"/>
        <v>AT$15</v>
      </c>
      <c r="AU2463" s="175" t="str">
        <f t="shared" si="3433"/>
        <v>AU$15</v>
      </c>
      <c r="AV2463" s="175" t="str">
        <f t="shared" si="3433"/>
        <v>AV$15</v>
      </c>
      <c r="AW2463" s="175" t="str">
        <f t="shared" si="3433"/>
        <v>AW$15</v>
      </c>
      <c r="AX2463" s="175" t="str">
        <f t="shared" si="3433"/>
        <v>AX$15</v>
      </c>
      <c r="AY2463" s="175" t="str">
        <f t="shared" ref="AY2463:CD2463" si="3434">AY2451</f>
        <v>AY$15</v>
      </c>
      <c r="AZ2463" s="175" t="str">
        <f t="shared" si="3434"/>
        <v>AZ$15</v>
      </c>
      <c r="BA2463" s="175" t="str">
        <f t="shared" si="3434"/>
        <v>BA$15</v>
      </c>
      <c r="BB2463" s="175" t="str">
        <f t="shared" si="3434"/>
        <v>BB$15</v>
      </c>
      <c r="BC2463" s="175" t="str">
        <f t="shared" si="3434"/>
        <v>BC$15</v>
      </c>
      <c r="BD2463" s="175" t="str">
        <f t="shared" si="3434"/>
        <v>BD$15</v>
      </c>
      <c r="BE2463" s="175" t="str">
        <f t="shared" si="3434"/>
        <v>BE$15</v>
      </c>
      <c r="BF2463" s="175" t="str">
        <f t="shared" si="3434"/>
        <v>BF$15</v>
      </c>
      <c r="BG2463" s="175" t="str">
        <f t="shared" si="3434"/>
        <v>BG$15</v>
      </c>
      <c r="BH2463" s="175" t="str">
        <f t="shared" si="3434"/>
        <v>BH$15</v>
      </c>
      <c r="BI2463" s="175" t="str">
        <f t="shared" si="3434"/>
        <v>BI$15</v>
      </c>
      <c r="BJ2463" s="175" t="str">
        <f t="shared" si="3434"/>
        <v>BJ$15</v>
      </c>
      <c r="BK2463" s="175" t="str">
        <f t="shared" si="3434"/>
        <v>BK$15</v>
      </c>
      <c r="BL2463" s="175" t="str">
        <f t="shared" si="3434"/>
        <v>BL$15</v>
      </c>
      <c r="BM2463" s="175" t="str">
        <f t="shared" si="3434"/>
        <v>BM$15</v>
      </c>
      <c r="BN2463" s="175" t="str">
        <f t="shared" si="3434"/>
        <v>BN$15</v>
      </c>
      <c r="BO2463" s="175" t="str">
        <f t="shared" si="3434"/>
        <v>BO$15</v>
      </c>
      <c r="BP2463" s="175" t="str">
        <f t="shared" si="3434"/>
        <v>BP$15</v>
      </c>
      <c r="BQ2463" s="175" t="str">
        <f t="shared" si="3434"/>
        <v>BQ$15</v>
      </c>
      <c r="BR2463" s="175" t="str">
        <f t="shared" si="3434"/>
        <v>BR$15</v>
      </c>
      <c r="BS2463" s="175" t="str">
        <f t="shared" si="3434"/>
        <v>BS$15</v>
      </c>
      <c r="BT2463" s="175" t="str">
        <f t="shared" si="3434"/>
        <v>BT$15</v>
      </c>
      <c r="BU2463" s="175" t="str">
        <f t="shared" si="3434"/>
        <v>BU$15</v>
      </c>
      <c r="BV2463" s="175" t="str">
        <f t="shared" si="3434"/>
        <v>BV$15</v>
      </c>
      <c r="BW2463" s="175" t="str">
        <f t="shared" si="3434"/>
        <v>BW$15</v>
      </c>
      <c r="BX2463" s="175" t="str">
        <f t="shared" si="3434"/>
        <v>BX$15</v>
      </c>
      <c r="BY2463" s="175" t="str">
        <f t="shared" si="3434"/>
        <v>BY$15</v>
      </c>
      <c r="BZ2463" s="175" t="str">
        <f t="shared" si="3434"/>
        <v>BZ$15</v>
      </c>
      <c r="CA2463" s="175" t="str">
        <f t="shared" si="3434"/>
        <v>CA$15</v>
      </c>
      <c r="CB2463" s="175" t="str">
        <f t="shared" si="3434"/>
        <v>CB$15</v>
      </c>
      <c r="CC2463" s="175" t="str">
        <f t="shared" si="3434"/>
        <v>CC$15</v>
      </c>
      <c r="CD2463" s="175" t="str">
        <f t="shared" si="3434"/>
        <v>CD$15</v>
      </c>
      <c r="CE2463" s="175" t="str">
        <f t="shared" ref="CE2463:CK2463" si="3435">CE2451</f>
        <v>CE$15</v>
      </c>
      <c r="CF2463" s="175" t="str">
        <f t="shared" si="3435"/>
        <v>CF$15</v>
      </c>
      <c r="CG2463" s="175" t="str">
        <f t="shared" si="3435"/>
        <v>CG$15</v>
      </c>
      <c r="CH2463" s="175" t="str">
        <f t="shared" si="3435"/>
        <v>CH$15</v>
      </c>
      <c r="CI2463" s="175" t="str">
        <f t="shared" si="3435"/>
        <v>CI$15</v>
      </c>
      <c r="CJ2463" s="175" t="str">
        <f t="shared" si="3435"/>
        <v>CJ$15</v>
      </c>
      <c r="CK2463" s="175" t="str">
        <f t="shared" si="3435"/>
        <v>CK$15</v>
      </c>
      <c r="CL2463" s="175" t="str">
        <f t="shared" ref="CL2463" si="3436">CL2451</f>
        <v>CL$15</v>
      </c>
    </row>
    <row r="2464" spans="2:90" x14ac:dyDescent="0.4">
      <c r="B2464" s="132"/>
      <c r="E2464" s="8"/>
      <c r="H2464" s="12"/>
      <c r="I2464" s="60"/>
      <c r="J2464" s="60"/>
      <c r="K2464" s="15"/>
      <c r="L2464" s="15"/>
      <c r="M2464" s="15"/>
      <c r="N2464" s="15"/>
      <c r="O2464" s="15"/>
      <c r="P2464" s="15"/>
      <c r="R2464" s="15"/>
      <c r="S2464" s="175"/>
      <c r="T2464" s="175"/>
      <c r="U2464" s="175"/>
      <c r="V2464" s="175"/>
      <c r="W2464" s="175"/>
      <c r="X2464" s="175"/>
      <c r="Y2464" s="175"/>
      <c r="Z2464" s="175"/>
      <c r="AA2464" s="175"/>
      <c r="AB2464" s="175"/>
      <c r="AC2464" s="175"/>
      <c r="AD2464" s="175"/>
      <c r="AE2464" s="175"/>
      <c r="AF2464" s="175"/>
      <c r="AG2464" s="175"/>
      <c r="AH2464" s="175"/>
      <c r="AI2464" s="175"/>
      <c r="AJ2464" s="175"/>
      <c r="AK2464" s="175"/>
      <c r="AL2464" s="175"/>
      <c r="AM2464" s="175"/>
      <c r="AN2464" s="175"/>
      <c r="AO2464" s="175"/>
      <c r="AP2464" s="175"/>
      <c r="AQ2464" s="175"/>
      <c r="AR2464" s="175"/>
      <c r="AS2464" s="175"/>
      <c r="AT2464" s="175"/>
      <c r="AU2464" s="175"/>
      <c r="AV2464" s="175"/>
      <c r="AW2464" s="175"/>
      <c r="AX2464" s="175"/>
      <c r="AY2464" s="175"/>
      <c r="AZ2464" s="175"/>
      <c r="BA2464" s="175"/>
      <c r="BB2464" s="175"/>
      <c r="BC2464" s="175"/>
      <c r="BD2464" s="175"/>
      <c r="BE2464" s="175"/>
      <c r="BF2464" s="175"/>
      <c r="BG2464" s="175"/>
      <c r="BH2464" s="175"/>
      <c r="BI2464" s="175"/>
      <c r="BJ2464" s="175"/>
      <c r="BK2464" s="175"/>
      <c r="BL2464" s="175"/>
      <c r="BM2464" s="175"/>
      <c r="BN2464" s="175"/>
      <c r="BO2464" s="175"/>
      <c r="BP2464" s="175"/>
      <c r="BQ2464" s="175"/>
      <c r="BR2464" s="175"/>
      <c r="BS2464" s="175"/>
      <c r="BT2464" s="175"/>
      <c r="BU2464" s="175"/>
      <c r="BV2464" s="175"/>
      <c r="BW2464" s="175"/>
      <c r="BX2464" s="175"/>
      <c r="BY2464" s="175"/>
      <c r="BZ2464" s="175"/>
      <c r="CA2464" s="175"/>
      <c r="CB2464" s="175"/>
      <c r="CC2464" s="175"/>
      <c r="CD2464" s="175"/>
      <c r="CE2464" s="175"/>
      <c r="CF2464" s="175"/>
      <c r="CG2464" s="175"/>
      <c r="CH2464" s="175"/>
      <c r="CI2464" s="175"/>
      <c r="CJ2464" s="175"/>
      <c r="CK2464" s="175"/>
      <c r="CL2464" s="175"/>
    </row>
    <row r="2465" spans="2:90" x14ac:dyDescent="0.4">
      <c r="B2465" s="171" t="s">
        <v>490</v>
      </c>
      <c r="E2465" s="8"/>
      <c r="H2465" s="170"/>
      <c r="I2465" s="172"/>
      <c r="J2465" s="172"/>
      <c r="K2465" s="193"/>
      <c r="L2465" s="193"/>
      <c r="M2465" s="193"/>
      <c r="N2465" s="193"/>
      <c r="O2465" s="193"/>
      <c r="P2465" s="193"/>
      <c r="R2465" s="194"/>
      <c r="S2465" s="170"/>
      <c r="T2465" s="170"/>
      <c r="U2465" s="170"/>
      <c r="V2465" s="170"/>
      <c r="W2465" s="170"/>
      <c r="X2465" s="170"/>
      <c r="Y2465" s="170"/>
      <c r="Z2465" s="170"/>
      <c r="AA2465" s="170"/>
      <c r="AB2465" s="170"/>
      <c r="AC2465" s="170"/>
      <c r="AD2465" s="170"/>
      <c r="AE2465" s="170"/>
      <c r="AF2465" s="170"/>
      <c r="AG2465" s="170"/>
      <c r="AH2465" s="170"/>
      <c r="AI2465" s="170"/>
      <c r="AJ2465" s="170"/>
      <c r="AK2465" s="170"/>
      <c r="AL2465" s="170"/>
      <c r="AM2465" s="170"/>
      <c r="AN2465" s="170"/>
      <c r="AO2465" s="170"/>
      <c r="AP2465" s="170"/>
      <c r="AQ2465" s="170"/>
      <c r="AR2465" s="170"/>
      <c r="AS2465" s="170"/>
      <c r="AT2465" s="170"/>
      <c r="AU2465" s="170"/>
      <c r="AV2465" s="170"/>
      <c r="AW2465" s="170"/>
      <c r="AX2465" s="170"/>
      <c r="AY2465" s="170"/>
      <c r="AZ2465" s="170"/>
      <c r="BA2465" s="170"/>
      <c r="BB2465" s="170"/>
      <c r="BC2465" s="170"/>
      <c r="BD2465" s="170"/>
      <c r="BE2465" s="170"/>
      <c r="BF2465" s="170"/>
      <c r="BG2465" s="170"/>
      <c r="BH2465" s="170"/>
      <c r="BI2465" s="170"/>
      <c r="BJ2465" s="170"/>
      <c r="BK2465" s="170"/>
      <c r="BL2465" s="170"/>
      <c r="BM2465" s="170"/>
      <c r="BN2465" s="170"/>
      <c r="BO2465" s="170"/>
      <c r="BP2465" s="170"/>
      <c r="BQ2465" s="170"/>
      <c r="BR2465" s="170"/>
      <c r="BS2465" s="170"/>
      <c r="BT2465" s="170"/>
      <c r="BU2465" s="170"/>
      <c r="BV2465" s="170"/>
      <c r="BW2465" s="170"/>
      <c r="BX2465" s="170"/>
      <c r="BY2465" s="170"/>
      <c r="BZ2465" s="170"/>
      <c r="CA2465" s="170"/>
      <c r="CB2465" s="170"/>
      <c r="CC2465" s="170"/>
      <c r="CD2465" s="170"/>
      <c r="CE2465" s="170"/>
      <c r="CF2465" s="170"/>
      <c r="CG2465" s="170"/>
      <c r="CH2465" s="170"/>
      <c r="CI2465" s="170"/>
      <c r="CJ2465" s="170"/>
      <c r="CK2465" s="170"/>
      <c r="CL2465" s="170"/>
    </row>
    <row r="2466" spans="2:90" x14ac:dyDescent="0.4">
      <c r="B2466" s="171" t="s">
        <v>492</v>
      </c>
      <c r="E2466" s="8"/>
      <c r="H2466" s="170"/>
      <c r="I2466" s="172"/>
      <c r="J2466" s="172"/>
      <c r="K2466" s="193"/>
      <c r="L2466" s="193"/>
      <c r="M2466" s="193"/>
      <c r="N2466" s="193"/>
      <c r="O2466" s="193"/>
      <c r="P2466" s="193"/>
      <c r="R2466" s="194"/>
      <c r="S2466" s="170"/>
      <c r="T2466" s="170"/>
      <c r="U2466" s="170"/>
      <c r="V2466" s="170"/>
      <c r="W2466" s="170"/>
      <c r="X2466" s="170"/>
      <c r="Y2466" s="170"/>
      <c r="Z2466" s="170"/>
      <c r="AA2466" s="170"/>
      <c r="AB2466" s="170"/>
      <c r="AC2466" s="170"/>
      <c r="AD2466" s="170"/>
      <c r="AE2466" s="170"/>
      <c r="AF2466" s="170"/>
      <c r="AG2466" s="170"/>
      <c r="AH2466" s="170"/>
      <c r="AI2466" s="170"/>
      <c r="AJ2466" s="170"/>
      <c r="AK2466" s="170"/>
      <c r="AL2466" s="170"/>
      <c r="AM2466" s="170"/>
      <c r="AN2466" s="170"/>
      <c r="AO2466" s="170"/>
      <c r="AP2466" s="170"/>
      <c r="AQ2466" s="170"/>
      <c r="AR2466" s="170"/>
      <c r="AS2466" s="170"/>
      <c r="AT2466" s="170"/>
      <c r="AU2466" s="170"/>
      <c r="AV2466" s="170"/>
      <c r="AW2466" s="170"/>
      <c r="AX2466" s="170"/>
      <c r="AY2466" s="170"/>
      <c r="AZ2466" s="170"/>
      <c r="BA2466" s="170"/>
      <c r="BB2466" s="170"/>
      <c r="BC2466" s="170"/>
      <c r="BD2466" s="170"/>
      <c r="BE2466" s="170"/>
      <c r="BF2466" s="170"/>
      <c r="BG2466" s="170"/>
      <c r="BH2466" s="170"/>
      <c r="BI2466" s="170"/>
      <c r="BJ2466" s="170"/>
      <c r="BK2466" s="170"/>
      <c r="BL2466" s="170"/>
      <c r="BM2466" s="170"/>
      <c r="BN2466" s="170"/>
      <c r="BO2466" s="170"/>
      <c r="BP2466" s="170"/>
      <c r="BQ2466" s="170"/>
      <c r="BR2466" s="170"/>
      <c r="BS2466" s="170"/>
      <c r="BT2466" s="170"/>
      <c r="BU2466" s="170"/>
      <c r="BV2466" s="170"/>
      <c r="BW2466" s="170"/>
      <c r="BX2466" s="170"/>
      <c r="BY2466" s="170"/>
      <c r="BZ2466" s="170"/>
      <c r="CA2466" s="170"/>
      <c r="CB2466" s="170"/>
      <c r="CC2466" s="170"/>
      <c r="CD2466" s="170"/>
      <c r="CE2466" s="170"/>
      <c r="CF2466" s="170"/>
      <c r="CG2466" s="170"/>
      <c r="CH2466" s="170"/>
      <c r="CI2466" s="170"/>
      <c r="CJ2466" s="170"/>
      <c r="CK2466" s="170"/>
      <c r="CL2466" s="170"/>
    </row>
    <row r="2467" spans="2:90" x14ac:dyDescent="0.4">
      <c r="B2467" s="171" t="s">
        <v>461</v>
      </c>
      <c r="E2467" s="8"/>
      <c r="H2467" s="170"/>
      <c r="I2467" s="172"/>
      <c r="J2467" s="172"/>
      <c r="K2467" s="193"/>
      <c r="L2467" s="193"/>
      <c r="M2467" s="193"/>
      <c r="N2467" s="193"/>
      <c r="O2467" s="193"/>
      <c r="P2467" s="193"/>
      <c r="R2467" s="194"/>
      <c r="S2467" s="195" t="str">
        <f t="shared" ref="S2467:AX2467" si="3437">S$16</f>
        <v>S$12</v>
      </c>
      <c r="T2467" s="195" t="str">
        <f t="shared" si="3437"/>
        <v>T$12</v>
      </c>
      <c r="U2467" s="195" t="str">
        <f t="shared" si="3437"/>
        <v>U$12</v>
      </c>
      <c r="V2467" s="195" t="str">
        <f t="shared" si="3437"/>
        <v>V$12</v>
      </c>
      <c r="W2467" s="195" t="str">
        <f t="shared" si="3437"/>
        <v>W$12</v>
      </c>
      <c r="X2467" s="195" t="str">
        <f t="shared" si="3437"/>
        <v>X$12</v>
      </c>
      <c r="Y2467" s="195" t="str">
        <f t="shared" si="3437"/>
        <v>Y$12</v>
      </c>
      <c r="Z2467" s="195" t="str">
        <f t="shared" si="3437"/>
        <v>Z$12</v>
      </c>
      <c r="AA2467" s="195" t="str">
        <f t="shared" si="3437"/>
        <v>AA$12</v>
      </c>
      <c r="AB2467" s="195" t="str">
        <f t="shared" si="3437"/>
        <v>AB$12</v>
      </c>
      <c r="AC2467" s="195" t="str">
        <f t="shared" si="3437"/>
        <v>AC$12</v>
      </c>
      <c r="AD2467" s="195" t="str">
        <f t="shared" si="3437"/>
        <v>AD$12</v>
      </c>
      <c r="AE2467" s="195" t="str">
        <f t="shared" si="3437"/>
        <v>AE$12</v>
      </c>
      <c r="AF2467" s="195" t="str">
        <f t="shared" si="3437"/>
        <v>AF$12</v>
      </c>
      <c r="AG2467" s="195" t="str">
        <f t="shared" si="3437"/>
        <v>AG$12</v>
      </c>
      <c r="AH2467" s="195" t="str">
        <f t="shared" si="3437"/>
        <v>AH$12</v>
      </c>
      <c r="AI2467" s="195" t="str">
        <f t="shared" si="3437"/>
        <v>AI$12</v>
      </c>
      <c r="AJ2467" s="195" t="str">
        <f t="shared" si="3437"/>
        <v>AJ$12</v>
      </c>
      <c r="AK2467" s="195" t="str">
        <f t="shared" si="3437"/>
        <v>AK$12</v>
      </c>
      <c r="AL2467" s="195" t="str">
        <f t="shared" si="3437"/>
        <v>AL$12</v>
      </c>
      <c r="AM2467" s="195" t="str">
        <f t="shared" si="3437"/>
        <v>AM$12</v>
      </c>
      <c r="AN2467" s="195" t="str">
        <f t="shared" si="3437"/>
        <v>AN$12</v>
      </c>
      <c r="AO2467" s="195" t="str">
        <f t="shared" si="3437"/>
        <v>AO$12</v>
      </c>
      <c r="AP2467" s="195" t="str">
        <f t="shared" si="3437"/>
        <v>AP$12</v>
      </c>
      <c r="AQ2467" s="195" t="str">
        <f t="shared" si="3437"/>
        <v>AQ$12</v>
      </c>
      <c r="AR2467" s="195" t="str">
        <f t="shared" si="3437"/>
        <v>AR$12</v>
      </c>
      <c r="AS2467" s="195" t="str">
        <f t="shared" si="3437"/>
        <v>AS$12</v>
      </c>
      <c r="AT2467" s="195" t="str">
        <f t="shared" si="3437"/>
        <v>AT$12</v>
      </c>
      <c r="AU2467" s="195" t="str">
        <f t="shared" si="3437"/>
        <v>AU$12</v>
      </c>
      <c r="AV2467" s="195" t="str">
        <f t="shared" si="3437"/>
        <v>AV$12</v>
      </c>
      <c r="AW2467" s="195" t="str">
        <f t="shared" si="3437"/>
        <v>AW$12</v>
      </c>
      <c r="AX2467" s="195" t="str">
        <f t="shared" si="3437"/>
        <v>AX$12</v>
      </c>
      <c r="AY2467" s="195" t="str">
        <f t="shared" ref="AY2467:CD2467" si="3438">AY$16</f>
        <v>AY$12</v>
      </c>
      <c r="AZ2467" s="195" t="str">
        <f t="shared" si="3438"/>
        <v>AZ$12</v>
      </c>
      <c r="BA2467" s="195" t="str">
        <f t="shared" si="3438"/>
        <v>BA$12</v>
      </c>
      <c r="BB2467" s="195" t="str">
        <f t="shared" si="3438"/>
        <v>BB$12</v>
      </c>
      <c r="BC2467" s="195" t="str">
        <f t="shared" si="3438"/>
        <v>BC$12</v>
      </c>
      <c r="BD2467" s="195" t="str">
        <f t="shared" si="3438"/>
        <v>BD$12</v>
      </c>
      <c r="BE2467" s="195" t="str">
        <f t="shared" si="3438"/>
        <v>BE$12</v>
      </c>
      <c r="BF2467" s="195" t="str">
        <f t="shared" si="3438"/>
        <v>BF$12</v>
      </c>
      <c r="BG2467" s="195" t="str">
        <f t="shared" si="3438"/>
        <v>BG$12</v>
      </c>
      <c r="BH2467" s="195" t="str">
        <f t="shared" si="3438"/>
        <v>BH$12</v>
      </c>
      <c r="BI2467" s="195" t="str">
        <f t="shared" si="3438"/>
        <v>BI$12</v>
      </c>
      <c r="BJ2467" s="195" t="str">
        <f t="shared" si="3438"/>
        <v>BJ$12</v>
      </c>
      <c r="BK2467" s="195" t="str">
        <f t="shared" si="3438"/>
        <v>BK$12</v>
      </c>
      <c r="BL2467" s="195" t="str">
        <f t="shared" si="3438"/>
        <v>BL$12</v>
      </c>
      <c r="BM2467" s="195" t="str">
        <f t="shared" si="3438"/>
        <v>BM$12</v>
      </c>
      <c r="BN2467" s="195" t="str">
        <f t="shared" si="3438"/>
        <v>BN$12</v>
      </c>
      <c r="BO2467" s="195" t="str">
        <f t="shared" si="3438"/>
        <v>BO$12</v>
      </c>
      <c r="BP2467" s="195" t="str">
        <f t="shared" si="3438"/>
        <v>BP$12</v>
      </c>
      <c r="BQ2467" s="195" t="str">
        <f t="shared" si="3438"/>
        <v>BQ$12</v>
      </c>
      <c r="BR2467" s="195" t="str">
        <f t="shared" si="3438"/>
        <v>BR$12</v>
      </c>
      <c r="BS2467" s="195" t="str">
        <f t="shared" si="3438"/>
        <v>BS$12</v>
      </c>
      <c r="BT2467" s="195" t="str">
        <f t="shared" si="3438"/>
        <v>BT$12</v>
      </c>
      <c r="BU2467" s="195" t="str">
        <f t="shared" si="3438"/>
        <v>BU$12</v>
      </c>
      <c r="BV2467" s="195" t="str">
        <f t="shared" si="3438"/>
        <v>BV$12</v>
      </c>
      <c r="BW2467" s="195" t="str">
        <f t="shared" si="3438"/>
        <v>BW$12</v>
      </c>
      <c r="BX2467" s="195" t="str">
        <f t="shared" si="3438"/>
        <v>BX$12</v>
      </c>
      <c r="BY2467" s="195" t="str">
        <f t="shared" si="3438"/>
        <v>BY$12</v>
      </c>
      <c r="BZ2467" s="195" t="str">
        <f t="shared" si="3438"/>
        <v>BZ$12</v>
      </c>
      <c r="CA2467" s="195" t="str">
        <f t="shared" si="3438"/>
        <v>CA$12</v>
      </c>
      <c r="CB2467" s="195" t="str">
        <f t="shared" si="3438"/>
        <v>CB$12</v>
      </c>
      <c r="CC2467" s="195" t="str">
        <f t="shared" si="3438"/>
        <v>CC$12</v>
      </c>
      <c r="CD2467" s="195" t="str">
        <f t="shared" si="3438"/>
        <v>CD$12</v>
      </c>
      <c r="CE2467" s="195" t="str">
        <f t="shared" ref="CE2467:CL2467" si="3439">CE$16</f>
        <v>CE$12</v>
      </c>
      <c r="CF2467" s="195" t="str">
        <f t="shared" si="3439"/>
        <v>CF$12</v>
      </c>
      <c r="CG2467" s="195" t="str">
        <f t="shared" si="3439"/>
        <v>CG$12</v>
      </c>
      <c r="CH2467" s="195" t="str">
        <f t="shared" si="3439"/>
        <v>CH$12</v>
      </c>
      <c r="CI2467" s="195" t="str">
        <f t="shared" si="3439"/>
        <v>CI$12</v>
      </c>
      <c r="CJ2467" s="195" t="str">
        <f t="shared" si="3439"/>
        <v>CJ$12</v>
      </c>
      <c r="CK2467" s="195" t="str">
        <f t="shared" si="3439"/>
        <v>CK$12</v>
      </c>
      <c r="CL2467" s="195" t="str">
        <f t="shared" si="3439"/>
        <v>CL$12</v>
      </c>
    </row>
    <row r="2468" spans="2:90" x14ac:dyDescent="0.4">
      <c r="B2468" s="171" t="s">
        <v>462</v>
      </c>
      <c r="E2468" s="8"/>
      <c r="H2468" s="196"/>
      <c r="I2468" s="197"/>
      <c r="J2468" s="197"/>
      <c r="K2468" s="198"/>
      <c r="L2468" s="198"/>
      <c r="M2468" s="198"/>
      <c r="N2468" s="198"/>
      <c r="O2468" s="198"/>
      <c r="P2468" s="198"/>
      <c r="R2468" s="198"/>
      <c r="S2468" s="195" t="str">
        <f t="shared" ref="S2468:AX2468" si="3440">S$17</f>
        <v>S$13</v>
      </c>
      <c r="T2468" s="195" t="str">
        <f t="shared" si="3440"/>
        <v>T$13</v>
      </c>
      <c r="U2468" s="195" t="str">
        <f t="shared" si="3440"/>
        <v>U$13</v>
      </c>
      <c r="V2468" s="195" t="str">
        <f t="shared" si="3440"/>
        <v>V$13</v>
      </c>
      <c r="W2468" s="195" t="str">
        <f t="shared" si="3440"/>
        <v>W$13</v>
      </c>
      <c r="X2468" s="195" t="str">
        <f t="shared" si="3440"/>
        <v>X$13</v>
      </c>
      <c r="Y2468" s="195" t="str">
        <f t="shared" si="3440"/>
        <v>Y$13</v>
      </c>
      <c r="Z2468" s="195" t="str">
        <f t="shared" si="3440"/>
        <v>Z$13</v>
      </c>
      <c r="AA2468" s="195" t="str">
        <f t="shared" si="3440"/>
        <v>AA$13</v>
      </c>
      <c r="AB2468" s="195" t="str">
        <f t="shared" si="3440"/>
        <v>AB$13</v>
      </c>
      <c r="AC2468" s="195" t="str">
        <f t="shared" si="3440"/>
        <v>AC$13</v>
      </c>
      <c r="AD2468" s="195" t="str">
        <f t="shared" si="3440"/>
        <v>AD$13</v>
      </c>
      <c r="AE2468" s="195" t="str">
        <f t="shared" si="3440"/>
        <v>AE$13</v>
      </c>
      <c r="AF2468" s="195" t="str">
        <f t="shared" si="3440"/>
        <v>AF$13</v>
      </c>
      <c r="AG2468" s="195" t="str">
        <f t="shared" si="3440"/>
        <v>AG$13</v>
      </c>
      <c r="AH2468" s="195" t="str">
        <f t="shared" si="3440"/>
        <v>AH$13</v>
      </c>
      <c r="AI2468" s="195" t="str">
        <f t="shared" si="3440"/>
        <v>AI$13</v>
      </c>
      <c r="AJ2468" s="195" t="str">
        <f t="shared" si="3440"/>
        <v>AJ$13</v>
      </c>
      <c r="AK2468" s="195" t="str">
        <f t="shared" si="3440"/>
        <v>AK$13</v>
      </c>
      <c r="AL2468" s="195" t="str">
        <f t="shared" si="3440"/>
        <v>AL$13</v>
      </c>
      <c r="AM2468" s="195" t="str">
        <f t="shared" si="3440"/>
        <v>AM$13</v>
      </c>
      <c r="AN2468" s="195" t="str">
        <f t="shared" si="3440"/>
        <v>AN$13</v>
      </c>
      <c r="AO2468" s="195" t="str">
        <f t="shared" si="3440"/>
        <v>AO$13</v>
      </c>
      <c r="AP2468" s="195" t="str">
        <f t="shared" si="3440"/>
        <v>AP$13</v>
      </c>
      <c r="AQ2468" s="195" t="str">
        <f t="shared" si="3440"/>
        <v>AQ$13</v>
      </c>
      <c r="AR2468" s="195" t="str">
        <f t="shared" si="3440"/>
        <v>AR$13</v>
      </c>
      <c r="AS2468" s="195" t="str">
        <f t="shared" si="3440"/>
        <v>AS$13</v>
      </c>
      <c r="AT2468" s="195" t="str">
        <f t="shared" si="3440"/>
        <v>AT$13</v>
      </c>
      <c r="AU2468" s="195" t="str">
        <f t="shared" si="3440"/>
        <v>AU$13</v>
      </c>
      <c r="AV2468" s="195" t="str">
        <f t="shared" si="3440"/>
        <v>AV$13</v>
      </c>
      <c r="AW2468" s="195" t="str">
        <f t="shared" si="3440"/>
        <v>AW$13</v>
      </c>
      <c r="AX2468" s="195" t="str">
        <f t="shared" si="3440"/>
        <v>AX$13</v>
      </c>
      <c r="AY2468" s="195" t="str">
        <f t="shared" ref="AY2468:CD2468" si="3441">AY$17</f>
        <v>AY$13</v>
      </c>
      <c r="AZ2468" s="195" t="str">
        <f t="shared" si="3441"/>
        <v>AZ$13</v>
      </c>
      <c r="BA2468" s="195" t="str">
        <f t="shared" si="3441"/>
        <v>BA$13</v>
      </c>
      <c r="BB2468" s="195" t="str">
        <f t="shared" si="3441"/>
        <v>BB$13</v>
      </c>
      <c r="BC2468" s="195" t="str">
        <f t="shared" si="3441"/>
        <v>BC$13</v>
      </c>
      <c r="BD2468" s="195" t="str">
        <f t="shared" si="3441"/>
        <v>BD$13</v>
      </c>
      <c r="BE2468" s="195" t="str">
        <f t="shared" si="3441"/>
        <v>BE$13</v>
      </c>
      <c r="BF2468" s="195" t="str">
        <f t="shared" si="3441"/>
        <v>BF$13</v>
      </c>
      <c r="BG2468" s="195" t="str">
        <f t="shared" si="3441"/>
        <v>BG$13</v>
      </c>
      <c r="BH2468" s="195" t="str">
        <f t="shared" si="3441"/>
        <v>BH$13</v>
      </c>
      <c r="BI2468" s="195" t="str">
        <f t="shared" si="3441"/>
        <v>BI$13</v>
      </c>
      <c r="BJ2468" s="195" t="str">
        <f t="shared" si="3441"/>
        <v>BJ$13</v>
      </c>
      <c r="BK2468" s="195" t="str">
        <f t="shared" si="3441"/>
        <v>BK$13</v>
      </c>
      <c r="BL2468" s="195" t="str">
        <f t="shared" si="3441"/>
        <v>BL$13</v>
      </c>
      <c r="BM2468" s="195" t="str">
        <f t="shared" si="3441"/>
        <v>BM$13</v>
      </c>
      <c r="BN2468" s="195" t="str">
        <f t="shared" si="3441"/>
        <v>BN$13</v>
      </c>
      <c r="BO2468" s="195" t="str">
        <f t="shared" si="3441"/>
        <v>BO$13</v>
      </c>
      <c r="BP2468" s="195" t="str">
        <f t="shared" si="3441"/>
        <v>BP$13</v>
      </c>
      <c r="BQ2468" s="195" t="str">
        <f t="shared" si="3441"/>
        <v>BQ$13</v>
      </c>
      <c r="BR2468" s="195" t="str">
        <f t="shared" si="3441"/>
        <v>BR$13</v>
      </c>
      <c r="BS2468" s="195" t="str">
        <f t="shared" si="3441"/>
        <v>BS$13</v>
      </c>
      <c r="BT2468" s="195" t="str">
        <f t="shared" si="3441"/>
        <v>BT$13</v>
      </c>
      <c r="BU2468" s="195" t="str">
        <f t="shared" si="3441"/>
        <v>BU$13</v>
      </c>
      <c r="BV2468" s="195" t="str">
        <f t="shared" si="3441"/>
        <v>BV$13</v>
      </c>
      <c r="BW2468" s="195" t="str">
        <f t="shared" si="3441"/>
        <v>BW$13</v>
      </c>
      <c r="BX2468" s="195" t="str">
        <f t="shared" si="3441"/>
        <v>BX$13</v>
      </c>
      <c r="BY2468" s="195" t="str">
        <f t="shared" si="3441"/>
        <v>BY$13</v>
      </c>
      <c r="BZ2468" s="195" t="str">
        <f t="shared" si="3441"/>
        <v>BZ$13</v>
      </c>
      <c r="CA2468" s="195" t="str">
        <f t="shared" si="3441"/>
        <v>CA$13</v>
      </c>
      <c r="CB2468" s="195" t="str">
        <f t="shared" si="3441"/>
        <v>CB$13</v>
      </c>
      <c r="CC2468" s="195" t="str">
        <f t="shared" si="3441"/>
        <v>CC$13</v>
      </c>
      <c r="CD2468" s="195" t="str">
        <f t="shared" si="3441"/>
        <v>CD$13</v>
      </c>
      <c r="CE2468" s="195" t="str">
        <f t="shared" ref="CE2468:CL2468" si="3442">CE$17</f>
        <v>CE$13</v>
      </c>
      <c r="CF2468" s="195" t="str">
        <f t="shared" si="3442"/>
        <v>CF$13</v>
      </c>
      <c r="CG2468" s="195" t="str">
        <f t="shared" si="3442"/>
        <v>CG$13</v>
      </c>
      <c r="CH2468" s="195" t="str">
        <f t="shared" si="3442"/>
        <v>CH$13</v>
      </c>
      <c r="CI2468" s="195" t="str">
        <f t="shared" si="3442"/>
        <v>CI$13</v>
      </c>
      <c r="CJ2468" s="195" t="str">
        <f t="shared" si="3442"/>
        <v>CJ$13</v>
      </c>
      <c r="CK2468" s="195" t="str">
        <f t="shared" si="3442"/>
        <v>CK$13</v>
      </c>
      <c r="CL2468" s="195" t="str">
        <f t="shared" si="3442"/>
        <v>CL$13</v>
      </c>
    </row>
    <row r="2469" spans="2:90" x14ac:dyDescent="0.4">
      <c r="B2469" s="171" t="s">
        <v>491</v>
      </c>
      <c r="E2469" s="8"/>
      <c r="H2469" s="196"/>
      <c r="I2469" s="197"/>
      <c r="J2469" s="197"/>
      <c r="K2469" s="198"/>
      <c r="L2469" s="198"/>
      <c r="M2469" s="198"/>
      <c r="N2469" s="198"/>
      <c r="O2469" s="198"/>
      <c r="P2469" s="198"/>
      <c r="R2469" s="198"/>
      <c r="S2469" s="186"/>
      <c r="T2469" s="186"/>
      <c r="U2469" s="186"/>
      <c r="V2469" s="186"/>
      <c r="W2469" s="186"/>
      <c r="X2469" s="186"/>
      <c r="Y2469" s="186"/>
      <c r="Z2469" s="186"/>
      <c r="AA2469" s="186"/>
      <c r="AB2469" s="186"/>
      <c r="AC2469" s="186"/>
      <c r="AD2469" s="186"/>
      <c r="AE2469" s="186"/>
      <c r="AF2469" s="186"/>
      <c r="AG2469" s="186"/>
      <c r="AH2469" s="186"/>
      <c r="AI2469" s="186"/>
      <c r="AJ2469" s="186"/>
      <c r="AK2469" s="186"/>
      <c r="AL2469" s="186"/>
      <c r="AM2469" s="186"/>
      <c r="AN2469" s="186"/>
      <c r="AO2469" s="186"/>
      <c r="AP2469" s="186"/>
      <c r="AQ2469" s="186"/>
      <c r="AR2469" s="186"/>
      <c r="AS2469" s="186"/>
      <c r="AT2469" s="186"/>
      <c r="AU2469" s="186"/>
      <c r="AV2469" s="186"/>
      <c r="AW2469" s="186"/>
      <c r="AX2469" s="186"/>
      <c r="AY2469" s="186"/>
      <c r="AZ2469" s="186"/>
      <c r="BA2469" s="186"/>
      <c r="BB2469" s="186"/>
      <c r="BC2469" s="186"/>
      <c r="BD2469" s="186"/>
      <c r="BE2469" s="186"/>
      <c r="BF2469" s="186"/>
      <c r="BG2469" s="186"/>
      <c r="BH2469" s="186"/>
      <c r="BI2469" s="186"/>
      <c r="BJ2469" s="186"/>
      <c r="BK2469" s="186"/>
      <c r="BL2469" s="186"/>
      <c r="BM2469" s="186"/>
      <c r="BN2469" s="186"/>
      <c r="BO2469" s="186"/>
      <c r="BP2469" s="186"/>
      <c r="BQ2469" s="186"/>
      <c r="BR2469" s="186"/>
      <c r="BS2469" s="186"/>
      <c r="BT2469" s="186"/>
      <c r="BU2469" s="186"/>
      <c r="BV2469" s="186"/>
      <c r="BW2469" s="186"/>
      <c r="BX2469" s="186"/>
      <c r="BY2469" s="186"/>
      <c r="BZ2469" s="186"/>
      <c r="CA2469" s="186"/>
      <c r="CB2469" s="186"/>
      <c r="CC2469" s="186"/>
      <c r="CD2469" s="186"/>
      <c r="CE2469" s="186"/>
      <c r="CF2469" s="186"/>
      <c r="CG2469" s="186"/>
      <c r="CH2469" s="186"/>
      <c r="CI2469" s="186"/>
      <c r="CJ2469" s="186"/>
      <c r="CK2469" s="186"/>
      <c r="CL2469" s="186"/>
    </row>
    <row r="2470" spans="2:90" x14ac:dyDescent="0.4">
      <c r="B2470" s="171" t="s">
        <v>505</v>
      </c>
      <c r="E2470" s="8"/>
      <c r="H2470" s="196"/>
      <c r="I2470" s="197"/>
      <c r="J2470" s="197"/>
      <c r="K2470" s="198"/>
      <c r="L2470" s="198"/>
      <c r="M2470" s="198"/>
      <c r="N2470" s="198"/>
      <c r="O2470" s="198"/>
      <c r="P2470" s="198"/>
      <c r="R2470" s="198"/>
      <c r="S2470" s="186"/>
      <c r="T2470" s="186"/>
      <c r="U2470" s="186"/>
      <c r="V2470" s="186"/>
      <c r="W2470" s="186"/>
      <c r="X2470" s="186"/>
      <c r="Y2470" s="186"/>
      <c r="Z2470" s="186"/>
      <c r="AA2470" s="186"/>
      <c r="AB2470" s="186"/>
      <c r="AC2470" s="186"/>
      <c r="AD2470" s="186"/>
      <c r="AE2470" s="186"/>
      <c r="AF2470" s="186"/>
      <c r="AG2470" s="186"/>
      <c r="AH2470" s="186"/>
      <c r="AI2470" s="186"/>
      <c r="AJ2470" s="186"/>
      <c r="AK2470" s="186"/>
      <c r="AL2470" s="186"/>
      <c r="AM2470" s="186"/>
      <c r="AN2470" s="186"/>
      <c r="AO2470" s="186"/>
      <c r="AP2470" s="186"/>
      <c r="AQ2470" s="186"/>
      <c r="AR2470" s="186"/>
      <c r="AS2470" s="186"/>
      <c r="AT2470" s="186"/>
      <c r="AU2470" s="186"/>
      <c r="AV2470" s="186"/>
      <c r="AW2470" s="186"/>
      <c r="AX2470" s="186"/>
      <c r="AY2470" s="186"/>
      <c r="AZ2470" s="186"/>
      <c r="BA2470" s="186"/>
      <c r="BB2470" s="186"/>
      <c r="BC2470" s="186"/>
      <c r="BD2470" s="186"/>
      <c r="BE2470" s="186"/>
      <c r="BF2470" s="186"/>
      <c r="BG2470" s="186"/>
      <c r="BH2470" s="186"/>
      <c r="BI2470" s="186"/>
      <c r="BJ2470" s="186"/>
      <c r="BK2470" s="186"/>
      <c r="BL2470" s="186"/>
      <c r="BM2470" s="186"/>
      <c r="BN2470" s="186"/>
      <c r="BO2470" s="186"/>
      <c r="BP2470" s="186"/>
      <c r="BQ2470" s="186"/>
      <c r="BR2470" s="186"/>
      <c r="BS2470" s="186"/>
      <c r="BT2470" s="186"/>
      <c r="BU2470" s="186"/>
      <c r="BV2470" s="186"/>
      <c r="BW2470" s="186"/>
      <c r="BX2470" s="186"/>
      <c r="BY2470" s="186"/>
      <c r="BZ2470" s="186"/>
      <c r="CA2470" s="186"/>
      <c r="CB2470" s="186"/>
      <c r="CC2470" s="186"/>
      <c r="CD2470" s="186"/>
      <c r="CE2470" s="186"/>
      <c r="CF2470" s="186"/>
      <c r="CG2470" s="186"/>
      <c r="CH2470" s="186"/>
      <c r="CI2470" s="186"/>
      <c r="CJ2470" s="186"/>
      <c r="CK2470" s="186"/>
      <c r="CL2470" s="186"/>
    </row>
    <row r="2471" spans="2:90" x14ac:dyDescent="0.4">
      <c r="B2471" s="171" t="s">
        <v>463</v>
      </c>
      <c r="E2471" s="8"/>
      <c r="H2471" s="196"/>
      <c r="I2471" s="197"/>
      <c r="J2471" s="197"/>
      <c r="K2471" s="198"/>
      <c r="L2471" s="198"/>
      <c r="M2471" s="198"/>
      <c r="N2471" s="198"/>
      <c r="O2471" s="198"/>
      <c r="P2471" s="198"/>
      <c r="R2471" s="198"/>
      <c r="S2471" s="186" t="str">
        <f t="shared" ref="S2471:AX2471" si="3443">S$18</f>
        <v>S$14</v>
      </c>
      <c r="T2471" s="186" t="str">
        <f t="shared" si="3443"/>
        <v>T$14</v>
      </c>
      <c r="U2471" s="186" t="str">
        <f t="shared" si="3443"/>
        <v>U$14</v>
      </c>
      <c r="V2471" s="186" t="str">
        <f t="shared" si="3443"/>
        <v>V$14</v>
      </c>
      <c r="W2471" s="186" t="str">
        <f t="shared" si="3443"/>
        <v>W$14</v>
      </c>
      <c r="X2471" s="186" t="str">
        <f t="shared" si="3443"/>
        <v>X$14</v>
      </c>
      <c r="Y2471" s="186" t="str">
        <f t="shared" si="3443"/>
        <v>Y$14</v>
      </c>
      <c r="Z2471" s="186" t="str">
        <f t="shared" si="3443"/>
        <v>Z$14</v>
      </c>
      <c r="AA2471" s="186" t="str">
        <f t="shared" si="3443"/>
        <v>AA$14</v>
      </c>
      <c r="AB2471" s="186" t="str">
        <f t="shared" si="3443"/>
        <v>AB$14</v>
      </c>
      <c r="AC2471" s="186" t="str">
        <f t="shared" si="3443"/>
        <v>AC$14</v>
      </c>
      <c r="AD2471" s="186" t="str">
        <f t="shared" si="3443"/>
        <v>AD$14</v>
      </c>
      <c r="AE2471" s="186" t="str">
        <f t="shared" si="3443"/>
        <v>AE$14</v>
      </c>
      <c r="AF2471" s="186" t="str">
        <f t="shared" si="3443"/>
        <v>AF$14</v>
      </c>
      <c r="AG2471" s="186" t="str">
        <f t="shared" si="3443"/>
        <v>AG$14</v>
      </c>
      <c r="AH2471" s="186" t="str">
        <f t="shared" si="3443"/>
        <v>AH$14</v>
      </c>
      <c r="AI2471" s="186" t="str">
        <f t="shared" si="3443"/>
        <v>AI$14</v>
      </c>
      <c r="AJ2471" s="186" t="str">
        <f t="shared" si="3443"/>
        <v>AJ$14</v>
      </c>
      <c r="AK2471" s="186" t="str">
        <f t="shared" si="3443"/>
        <v>AK$14</v>
      </c>
      <c r="AL2471" s="186" t="str">
        <f t="shared" si="3443"/>
        <v>AL$14</v>
      </c>
      <c r="AM2471" s="186" t="str">
        <f t="shared" si="3443"/>
        <v>AM$14</v>
      </c>
      <c r="AN2471" s="186" t="str">
        <f t="shared" si="3443"/>
        <v>AN$14</v>
      </c>
      <c r="AO2471" s="186" t="str">
        <f t="shared" si="3443"/>
        <v>AO$14</v>
      </c>
      <c r="AP2471" s="186" t="str">
        <f t="shared" si="3443"/>
        <v>AP$14</v>
      </c>
      <c r="AQ2471" s="186" t="str">
        <f t="shared" si="3443"/>
        <v>AQ$14</v>
      </c>
      <c r="AR2471" s="186" t="str">
        <f t="shared" si="3443"/>
        <v>AR$14</v>
      </c>
      <c r="AS2471" s="186" t="str">
        <f t="shared" si="3443"/>
        <v>AS$14</v>
      </c>
      <c r="AT2471" s="186" t="str">
        <f t="shared" si="3443"/>
        <v>AT$14</v>
      </c>
      <c r="AU2471" s="186" t="str">
        <f t="shared" si="3443"/>
        <v>AU$14</v>
      </c>
      <c r="AV2471" s="186" t="str">
        <f t="shared" si="3443"/>
        <v>AV$14</v>
      </c>
      <c r="AW2471" s="186" t="str">
        <f t="shared" si="3443"/>
        <v>AW$14</v>
      </c>
      <c r="AX2471" s="186" t="str">
        <f t="shared" si="3443"/>
        <v>AX$14</v>
      </c>
      <c r="AY2471" s="186" t="str">
        <f t="shared" ref="AY2471:CD2471" si="3444">AY$18</f>
        <v>AY$14</v>
      </c>
      <c r="AZ2471" s="186" t="str">
        <f t="shared" si="3444"/>
        <v>AZ$14</v>
      </c>
      <c r="BA2471" s="186" t="str">
        <f t="shared" si="3444"/>
        <v>BA$14</v>
      </c>
      <c r="BB2471" s="186" t="str">
        <f t="shared" si="3444"/>
        <v>BB$14</v>
      </c>
      <c r="BC2471" s="186" t="str">
        <f t="shared" si="3444"/>
        <v>BC$14</v>
      </c>
      <c r="BD2471" s="186" t="str">
        <f t="shared" si="3444"/>
        <v>BD$14</v>
      </c>
      <c r="BE2471" s="186" t="str">
        <f t="shared" si="3444"/>
        <v>BE$14</v>
      </c>
      <c r="BF2471" s="186" t="str">
        <f t="shared" si="3444"/>
        <v>BF$14</v>
      </c>
      <c r="BG2471" s="186" t="str">
        <f t="shared" si="3444"/>
        <v>BG$14</v>
      </c>
      <c r="BH2471" s="186" t="str">
        <f t="shared" si="3444"/>
        <v>BH$14</v>
      </c>
      <c r="BI2471" s="186" t="str">
        <f t="shared" si="3444"/>
        <v>BI$14</v>
      </c>
      <c r="BJ2471" s="186" t="str">
        <f t="shared" si="3444"/>
        <v>BJ$14</v>
      </c>
      <c r="BK2471" s="186" t="str">
        <f t="shared" si="3444"/>
        <v>BK$14</v>
      </c>
      <c r="BL2471" s="186" t="str">
        <f t="shared" si="3444"/>
        <v>BL$14</v>
      </c>
      <c r="BM2471" s="186" t="str">
        <f t="shared" si="3444"/>
        <v>BM$14</v>
      </c>
      <c r="BN2471" s="186" t="str">
        <f t="shared" si="3444"/>
        <v>BN$14</v>
      </c>
      <c r="BO2471" s="186" t="str">
        <f t="shared" si="3444"/>
        <v>BO$14</v>
      </c>
      <c r="BP2471" s="186" t="str">
        <f t="shared" si="3444"/>
        <v>BP$14</v>
      </c>
      <c r="BQ2471" s="186" t="str">
        <f t="shared" si="3444"/>
        <v>BQ$14</v>
      </c>
      <c r="BR2471" s="186" t="str">
        <f t="shared" si="3444"/>
        <v>BR$14</v>
      </c>
      <c r="BS2471" s="186" t="str">
        <f t="shared" si="3444"/>
        <v>BS$14</v>
      </c>
      <c r="BT2471" s="186" t="str">
        <f t="shared" si="3444"/>
        <v>BT$14</v>
      </c>
      <c r="BU2471" s="186" t="str">
        <f t="shared" si="3444"/>
        <v>BU$14</v>
      </c>
      <c r="BV2471" s="186" t="str">
        <f t="shared" si="3444"/>
        <v>BV$14</v>
      </c>
      <c r="BW2471" s="186" t="str">
        <f t="shared" si="3444"/>
        <v>BW$14</v>
      </c>
      <c r="BX2471" s="186" t="str">
        <f t="shared" si="3444"/>
        <v>BX$14</v>
      </c>
      <c r="BY2471" s="186" t="str">
        <f t="shared" si="3444"/>
        <v>BY$14</v>
      </c>
      <c r="BZ2471" s="186" t="str">
        <f t="shared" si="3444"/>
        <v>BZ$14</v>
      </c>
      <c r="CA2471" s="186" t="str">
        <f t="shared" si="3444"/>
        <v>CA$14</v>
      </c>
      <c r="CB2471" s="186" t="str">
        <f t="shared" si="3444"/>
        <v>CB$14</v>
      </c>
      <c r="CC2471" s="186" t="str">
        <f t="shared" si="3444"/>
        <v>CC$14</v>
      </c>
      <c r="CD2471" s="186" t="str">
        <f t="shared" si="3444"/>
        <v>CD$14</v>
      </c>
      <c r="CE2471" s="186" t="str">
        <f t="shared" ref="CE2471:CL2471" si="3445">CE$18</f>
        <v>CE$14</v>
      </c>
      <c r="CF2471" s="186" t="str">
        <f t="shared" si="3445"/>
        <v>CF$14</v>
      </c>
      <c r="CG2471" s="186" t="str">
        <f t="shared" si="3445"/>
        <v>CG$14</v>
      </c>
      <c r="CH2471" s="186" t="str">
        <f t="shared" si="3445"/>
        <v>CH$14</v>
      </c>
      <c r="CI2471" s="186" t="str">
        <f t="shared" si="3445"/>
        <v>CI$14</v>
      </c>
      <c r="CJ2471" s="186" t="str">
        <f t="shared" si="3445"/>
        <v>CJ$14</v>
      </c>
      <c r="CK2471" s="186" t="str">
        <f t="shared" si="3445"/>
        <v>CK$14</v>
      </c>
      <c r="CL2471" s="186" t="str">
        <f t="shared" si="3445"/>
        <v>CL$14</v>
      </c>
    </row>
    <row r="2472" spans="2:90" x14ac:dyDescent="0.4">
      <c r="B2472" s="171" t="s">
        <v>464</v>
      </c>
      <c r="E2472" s="8"/>
      <c r="H2472" s="196"/>
      <c r="I2472" s="197"/>
      <c r="J2472" s="197"/>
      <c r="K2472" s="198"/>
      <c r="L2472" s="198"/>
      <c r="M2472" s="198"/>
      <c r="N2472" s="198"/>
      <c r="O2472" s="198"/>
      <c r="P2472" s="198"/>
      <c r="R2472" s="198"/>
      <c r="S2472" s="186" t="str">
        <f t="shared" ref="S2472:AX2472" si="3446">S$19</f>
        <v>S$15</v>
      </c>
      <c r="T2472" s="186" t="str">
        <f t="shared" si="3446"/>
        <v>T$15</v>
      </c>
      <c r="U2472" s="186" t="str">
        <f t="shared" si="3446"/>
        <v>U$15</v>
      </c>
      <c r="V2472" s="186" t="str">
        <f t="shared" si="3446"/>
        <v>V$15</v>
      </c>
      <c r="W2472" s="186" t="str">
        <f t="shared" si="3446"/>
        <v>W$15</v>
      </c>
      <c r="X2472" s="186" t="str">
        <f t="shared" si="3446"/>
        <v>X$15</v>
      </c>
      <c r="Y2472" s="186" t="str">
        <f t="shared" si="3446"/>
        <v>Y$15</v>
      </c>
      <c r="Z2472" s="186" t="str">
        <f t="shared" si="3446"/>
        <v>Z$15</v>
      </c>
      <c r="AA2472" s="186" t="str">
        <f t="shared" si="3446"/>
        <v>AA$15</v>
      </c>
      <c r="AB2472" s="186" t="str">
        <f t="shared" si="3446"/>
        <v>AB$15</v>
      </c>
      <c r="AC2472" s="186" t="str">
        <f t="shared" si="3446"/>
        <v>AC$15</v>
      </c>
      <c r="AD2472" s="186" t="str">
        <f t="shared" si="3446"/>
        <v>AD$15</v>
      </c>
      <c r="AE2472" s="186" t="str">
        <f t="shared" si="3446"/>
        <v>AE$15</v>
      </c>
      <c r="AF2472" s="186" t="str">
        <f t="shared" si="3446"/>
        <v>AF$15</v>
      </c>
      <c r="AG2472" s="186" t="str">
        <f t="shared" si="3446"/>
        <v>AG$15</v>
      </c>
      <c r="AH2472" s="186" t="str">
        <f t="shared" si="3446"/>
        <v>AH$15</v>
      </c>
      <c r="AI2472" s="186" t="str">
        <f t="shared" si="3446"/>
        <v>AI$15</v>
      </c>
      <c r="AJ2472" s="186" t="str">
        <f t="shared" si="3446"/>
        <v>AJ$15</v>
      </c>
      <c r="AK2472" s="186" t="str">
        <f t="shared" si="3446"/>
        <v>AK$15</v>
      </c>
      <c r="AL2472" s="186" t="str">
        <f t="shared" si="3446"/>
        <v>AL$15</v>
      </c>
      <c r="AM2472" s="186" t="str">
        <f t="shared" si="3446"/>
        <v>AM$15</v>
      </c>
      <c r="AN2472" s="186" t="str">
        <f t="shared" si="3446"/>
        <v>AN$15</v>
      </c>
      <c r="AO2472" s="186" t="str">
        <f t="shared" si="3446"/>
        <v>AO$15</v>
      </c>
      <c r="AP2472" s="186" t="str">
        <f t="shared" si="3446"/>
        <v>AP$15</v>
      </c>
      <c r="AQ2472" s="186" t="str">
        <f t="shared" si="3446"/>
        <v>AQ$15</v>
      </c>
      <c r="AR2472" s="186" t="str">
        <f t="shared" si="3446"/>
        <v>AR$15</v>
      </c>
      <c r="AS2472" s="186" t="str">
        <f t="shared" si="3446"/>
        <v>AS$15</v>
      </c>
      <c r="AT2472" s="186" t="str">
        <f t="shared" si="3446"/>
        <v>AT$15</v>
      </c>
      <c r="AU2472" s="186" t="str">
        <f t="shared" si="3446"/>
        <v>AU$15</v>
      </c>
      <c r="AV2472" s="186" t="str">
        <f t="shared" si="3446"/>
        <v>AV$15</v>
      </c>
      <c r="AW2472" s="186" t="str">
        <f t="shared" si="3446"/>
        <v>AW$15</v>
      </c>
      <c r="AX2472" s="186" t="str">
        <f t="shared" si="3446"/>
        <v>AX$15</v>
      </c>
      <c r="AY2472" s="186" t="str">
        <f t="shared" ref="AY2472:CD2472" si="3447">AY$19</f>
        <v>AY$15</v>
      </c>
      <c r="AZ2472" s="186" t="str">
        <f t="shared" si="3447"/>
        <v>AZ$15</v>
      </c>
      <c r="BA2472" s="186" t="str">
        <f t="shared" si="3447"/>
        <v>BA$15</v>
      </c>
      <c r="BB2472" s="186" t="str">
        <f t="shared" si="3447"/>
        <v>BB$15</v>
      </c>
      <c r="BC2472" s="186" t="str">
        <f t="shared" si="3447"/>
        <v>BC$15</v>
      </c>
      <c r="BD2472" s="186" t="str">
        <f t="shared" si="3447"/>
        <v>BD$15</v>
      </c>
      <c r="BE2472" s="186" t="str">
        <f t="shared" si="3447"/>
        <v>BE$15</v>
      </c>
      <c r="BF2472" s="186" t="str">
        <f t="shared" si="3447"/>
        <v>BF$15</v>
      </c>
      <c r="BG2472" s="186" t="str">
        <f t="shared" si="3447"/>
        <v>BG$15</v>
      </c>
      <c r="BH2472" s="186" t="str">
        <f t="shared" si="3447"/>
        <v>BH$15</v>
      </c>
      <c r="BI2472" s="186" t="str">
        <f t="shared" si="3447"/>
        <v>BI$15</v>
      </c>
      <c r="BJ2472" s="186" t="str">
        <f t="shared" si="3447"/>
        <v>BJ$15</v>
      </c>
      <c r="BK2472" s="186" t="str">
        <f t="shared" si="3447"/>
        <v>BK$15</v>
      </c>
      <c r="BL2472" s="186" t="str">
        <f t="shared" si="3447"/>
        <v>BL$15</v>
      </c>
      <c r="BM2472" s="186" t="str">
        <f t="shared" si="3447"/>
        <v>BM$15</v>
      </c>
      <c r="BN2472" s="186" t="str">
        <f t="shared" si="3447"/>
        <v>BN$15</v>
      </c>
      <c r="BO2472" s="186" t="str">
        <f t="shared" si="3447"/>
        <v>BO$15</v>
      </c>
      <c r="BP2472" s="186" t="str">
        <f t="shared" si="3447"/>
        <v>BP$15</v>
      </c>
      <c r="BQ2472" s="186" t="str">
        <f t="shared" si="3447"/>
        <v>BQ$15</v>
      </c>
      <c r="BR2472" s="186" t="str">
        <f t="shared" si="3447"/>
        <v>BR$15</v>
      </c>
      <c r="BS2472" s="186" t="str">
        <f t="shared" si="3447"/>
        <v>BS$15</v>
      </c>
      <c r="BT2472" s="186" t="str">
        <f t="shared" si="3447"/>
        <v>BT$15</v>
      </c>
      <c r="BU2472" s="186" t="str">
        <f t="shared" si="3447"/>
        <v>BU$15</v>
      </c>
      <c r="BV2472" s="186" t="str">
        <f t="shared" si="3447"/>
        <v>BV$15</v>
      </c>
      <c r="BW2472" s="186" t="str">
        <f t="shared" si="3447"/>
        <v>BW$15</v>
      </c>
      <c r="BX2472" s="186" t="str">
        <f t="shared" si="3447"/>
        <v>BX$15</v>
      </c>
      <c r="BY2472" s="186" t="str">
        <f t="shared" si="3447"/>
        <v>BY$15</v>
      </c>
      <c r="BZ2472" s="186" t="str">
        <f t="shared" si="3447"/>
        <v>BZ$15</v>
      </c>
      <c r="CA2472" s="186" t="str">
        <f t="shared" si="3447"/>
        <v>CA$15</v>
      </c>
      <c r="CB2472" s="186" t="str">
        <f t="shared" si="3447"/>
        <v>CB$15</v>
      </c>
      <c r="CC2472" s="186" t="str">
        <f t="shared" si="3447"/>
        <v>CC$15</v>
      </c>
      <c r="CD2472" s="186" t="str">
        <f t="shared" si="3447"/>
        <v>CD$15</v>
      </c>
      <c r="CE2472" s="186" t="str">
        <f t="shared" ref="CE2472:CL2472" si="3448">CE$19</f>
        <v>CE$15</v>
      </c>
      <c r="CF2472" s="186" t="str">
        <f t="shared" si="3448"/>
        <v>CF$15</v>
      </c>
      <c r="CG2472" s="186" t="str">
        <f t="shared" si="3448"/>
        <v>CG$15</v>
      </c>
      <c r="CH2472" s="186" t="str">
        <f t="shared" si="3448"/>
        <v>CH$15</v>
      </c>
      <c r="CI2472" s="186" t="str">
        <f t="shared" si="3448"/>
        <v>CI$15</v>
      </c>
      <c r="CJ2472" s="186" t="str">
        <f t="shared" si="3448"/>
        <v>CJ$15</v>
      </c>
      <c r="CK2472" s="186" t="str">
        <f t="shared" si="3448"/>
        <v>CK$15</v>
      </c>
      <c r="CL2472" s="186" t="str">
        <f t="shared" si="3448"/>
        <v>CL$15</v>
      </c>
    </row>
    <row r="2473" spans="2:90" x14ac:dyDescent="0.4">
      <c r="B2473" s="70" t="s">
        <v>534</v>
      </c>
      <c r="C2473" s="31"/>
      <c r="D2473" t="s">
        <v>533</v>
      </c>
      <c r="E2473" s="8" t="str">
        <f t="shared" ref="E2473:E2474" si="3449">ROW()&amp;" "&amp;D2473</f>
        <v>2473 FCLTL-F</v>
      </c>
      <c r="F2473" t="s">
        <v>535</v>
      </c>
      <c r="G2473" s="31" t="s">
        <v>243</v>
      </c>
      <c r="H2473" s="48"/>
      <c r="I2473" s="285"/>
      <c r="J2473" s="285"/>
      <c r="K2473" s="48"/>
      <c r="L2473" s="48"/>
      <c r="M2473" s="48"/>
      <c r="N2473" s="48"/>
      <c r="O2473" s="48"/>
      <c r="P2473" s="48"/>
      <c r="R2473" s="70"/>
      <c r="S2473" s="286"/>
      <c r="T2473" s="286"/>
      <c r="U2473" s="286"/>
      <c r="V2473" s="286"/>
      <c r="W2473" s="286"/>
      <c r="X2473" s="286"/>
      <c r="Y2473" s="286"/>
      <c r="Z2473" s="286"/>
      <c r="AA2473" s="286"/>
      <c r="AB2473" s="286"/>
      <c r="AC2473" s="286"/>
      <c r="AD2473" s="286"/>
      <c r="AE2473" s="286"/>
      <c r="AF2473" s="286"/>
      <c r="AG2473" s="286"/>
      <c r="AH2473" s="286"/>
      <c r="AI2473" s="286"/>
      <c r="AJ2473" s="286"/>
      <c r="AK2473" s="286"/>
      <c r="AL2473" s="286"/>
      <c r="AM2473" s="286"/>
      <c r="AN2473" s="286"/>
      <c r="AO2473" s="286"/>
      <c r="AP2473" s="286"/>
      <c r="AQ2473" s="286"/>
      <c r="AR2473" s="286"/>
      <c r="AS2473" s="286"/>
      <c r="AT2473" s="286"/>
      <c r="AU2473" s="286"/>
      <c r="AV2473" s="286"/>
      <c r="AW2473" s="286"/>
      <c r="AX2473" s="286"/>
      <c r="AY2473" s="286"/>
      <c r="AZ2473" s="286"/>
      <c r="BA2473" s="286"/>
      <c r="BB2473" s="286"/>
      <c r="BC2473" s="286"/>
      <c r="BD2473" s="286"/>
      <c r="BE2473" s="286"/>
      <c r="BF2473" s="286"/>
      <c r="BG2473" s="286"/>
      <c r="BH2473" s="286"/>
      <c r="BI2473" s="286"/>
      <c r="BJ2473" s="286"/>
      <c r="BK2473" s="286"/>
      <c r="BL2473" s="286"/>
      <c r="BM2473" s="286"/>
      <c r="BN2473" s="286"/>
      <c r="BO2473" s="286"/>
      <c r="BP2473" s="286"/>
      <c r="BQ2473" s="286"/>
      <c r="BR2473" s="286"/>
      <c r="BS2473" s="286"/>
      <c r="BT2473" s="286"/>
      <c r="BU2473" s="286"/>
      <c r="BV2473" s="286"/>
      <c r="BW2473" s="286"/>
      <c r="BX2473" s="286"/>
      <c r="BY2473" s="286"/>
      <c r="BZ2473" s="286"/>
      <c r="CA2473" s="286"/>
      <c r="CB2473" s="286"/>
      <c r="CC2473" s="286"/>
      <c r="CD2473" s="286"/>
      <c r="CE2473" s="286"/>
      <c r="CF2473" s="286"/>
      <c r="CG2473" s="286"/>
      <c r="CH2473" s="286"/>
      <c r="CI2473" s="286"/>
      <c r="CJ2473" s="286"/>
      <c r="CK2473" s="286"/>
      <c r="CL2473" s="286"/>
    </row>
    <row r="2474" spans="2:90" x14ac:dyDescent="0.4">
      <c r="B2474" s="122" t="str">
        <f>"Long-term libaility - "&amp;(SUBSTITUTE(B2473,":",""))</f>
        <v>Long-term libaility - Fixed constant long-term liability</v>
      </c>
      <c r="C2474" t="s">
        <v>237</v>
      </c>
      <c r="D2474" t="s">
        <v>533</v>
      </c>
      <c r="E2474" s="8" t="str">
        <f t="shared" si="3449"/>
        <v>2474 FCLTL-F</v>
      </c>
      <c r="G2474" t="str">
        <f>E2474</f>
        <v>2474 FCLTL-F</v>
      </c>
      <c r="J2474" s="74">
        <v>1000</v>
      </c>
      <c r="K2474" s="53">
        <f t="shared" ref="K2474:P2474" si="3450">SUMIF($4:$4,K$2,2474:2474)</f>
        <v>1000</v>
      </c>
      <c r="L2474" s="53">
        <f t="shared" si="3450"/>
        <v>1000</v>
      </c>
      <c r="M2474" s="53">
        <f t="shared" si="3450"/>
        <v>1000</v>
      </c>
      <c r="N2474" s="53">
        <f t="shared" si="3450"/>
        <v>1000</v>
      </c>
      <c r="O2474" s="53">
        <f t="shared" si="3450"/>
        <v>1000</v>
      </c>
      <c r="P2474" s="53">
        <f t="shared" si="3450"/>
        <v>1000</v>
      </c>
      <c r="R2474" s="24">
        <f>$J2474</f>
        <v>1000</v>
      </c>
      <c r="S2474" s="80">
        <f t="shared" ref="S2474:T2474" si="3451">R2474</f>
        <v>1000</v>
      </c>
      <c r="T2474" s="80">
        <f t="shared" si="3451"/>
        <v>1000</v>
      </c>
      <c r="U2474" s="80">
        <f t="shared" ref="U2474" si="3452">T2474</f>
        <v>1000</v>
      </c>
      <c r="V2474" s="80">
        <f t="shared" ref="V2474" si="3453">U2474</f>
        <v>1000</v>
      </c>
      <c r="W2474" s="80">
        <f t="shared" ref="W2474" si="3454">V2474</f>
        <v>1000</v>
      </c>
      <c r="X2474" s="80">
        <f t="shared" ref="X2474" si="3455">W2474</f>
        <v>1000</v>
      </c>
      <c r="Y2474" s="80">
        <f t="shared" ref="Y2474" si="3456">X2474</f>
        <v>1000</v>
      </c>
      <c r="Z2474" s="80">
        <f t="shared" ref="Z2474" si="3457">Y2474</f>
        <v>1000</v>
      </c>
      <c r="AA2474" s="80">
        <f t="shared" ref="AA2474" si="3458">Z2474</f>
        <v>1000</v>
      </c>
      <c r="AB2474" s="80">
        <f t="shared" ref="AB2474" si="3459">AA2474</f>
        <v>1000</v>
      </c>
      <c r="AC2474" s="80">
        <f t="shared" ref="AC2474" si="3460">AB2474</f>
        <v>1000</v>
      </c>
      <c r="AD2474" s="80">
        <f t="shared" ref="AD2474" si="3461">AC2474</f>
        <v>1000</v>
      </c>
      <c r="AE2474" s="80">
        <f t="shared" ref="AE2474" si="3462">AD2474</f>
        <v>1000</v>
      </c>
      <c r="AF2474" s="80">
        <f t="shared" ref="AF2474" si="3463">AE2474</f>
        <v>1000</v>
      </c>
      <c r="AG2474" s="80">
        <f t="shared" ref="AG2474" si="3464">AF2474</f>
        <v>1000</v>
      </c>
      <c r="AH2474" s="80">
        <f t="shared" ref="AH2474" si="3465">AG2474</f>
        <v>1000</v>
      </c>
      <c r="AI2474" s="80">
        <f t="shared" ref="AI2474" si="3466">AH2474</f>
        <v>1000</v>
      </c>
      <c r="AJ2474" s="80">
        <f t="shared" ref="AJ2474" si="3467">AI2474</f>
        <v>1000</v>
      </c>
      <c r="AK2474" s="80">
        <f t="shared" ref="AK2474" si="3468">AJ2474</f>
        <v>1000</v>
      </c>
      <c r="AL2474" s="80">
        <f t="shared" ref="AL2474" si="3469">AK2474</f>
        <v>1000</v>
      </c>
      <c r="AM2474" s="80">
        <f t="shared" ref="AM2474" si="3470">AL2474</f>
        <v>1000</v>
      </c>
      <c r="AN2474" s="80">
        <f t="shared" ref="AN2474" si="3471">AM2474</f>
        <v>1000</v>
      </c>
      <c r="AO2474" s="80">
        <f t="shared" ref="AO2474" si="3472">AN2474</f>
        <v>1000</v>
      </c>
      <c r="AP2474" s="80">
        <f t="shared" ref="AP2474" si="3473">AO2474</f>
        <v>1000</v>
      </c>
      <c r="AQ2474" s="80">
        <f t="shared" ref="AQ2474" si="3474">AP2474</f>
        <v>1000</v>
      </c>
      <c r="AR2474" s="80">
        <f t="shared" ref="AR2474" si="3475">AQ2474</f>
        <v>1000</v>
      </c>
      <c r="AS2474" s="80">
        <f t="shared" ref="AS2474" si="3476">AR2474</f>
        <v>1000</v>
      </c>
      <c r="AT2474" s="80">
        <f t="shared" ref="AT2474" si="3477">AS2474</f>
        <v>1000</v>
      </c>
      <c r="AU2474" s="80">
        <f t="shared" ref="AU2474" si="3478">AT2474</f>
        <v>1000</v>
      </c>
      <c r="AV2474" s="80">
        <f t="shared" ref="AV2474" si="3479">AU2474</f>
        <v>1000</v>
      </c>
      <c r="AW2474" s="80">
        <f t="shared" ref="AW2474" si="3480">AV2474</f>
        <v>1000</v>
      </c>
      <c r="AX2474" s="80">
        <f t="shared" ref="AX2474" si="3481">AW2474</f>
        <v>1000</v>
      </c>
      <c r="AY2474" s="80">
        <f t="shared" ref="AY2474" si="3482">AX2474</f>
        <v>1000</v>
      </c>
      <c r="AZ2474" s="80">
        <f t="shared" ref="AZ2474" si="3483">AY2474</f>
        <v>1000</v>
      </c>
      <c r="BA2474" s="80">
        <f t="shared" ref="BA2474" si="3484">AZ2474</f>
        <v>1000</v>
      </c>
      <c r="BB2474" s="80">
        <f t="shared" ref="BB2474" si="3485">BA2474</f>
        <v>1000</v>
      </c>
      <c r="BC2474" s="80">
        <f t="shared" ref="BC2474" si="3486">BB2474</f>
        <v>1000</v>
      </c>
      <c r="BD2474" s="80">
        <f t="shared" ref="BD2474" si="3487">BC2474</f>
        <v>1000</v>
      </c>
      <c r="BE2474" s="80">
        <f t="shared" ref="BE2474" si="3488">BD2474</f>
        <v>1000</v>
      </c>
      <c r="BF2474" s="80">
        <f t="shared" ref="BF2474" si="3489">BE2474</f>
        <v>1000</v>
      </c>
      <c r="BG2474" s="80">
        <f t="shared" ref="BG2474" si="3490">BF2474</f>
        <v>1000</v>
      </c>
      <c r="BH2474" s="80">
        <f t="shared" ref="BH2474" si="3491">BG2474</f>
        <v>1000</v>
      </c>
      <c r="BI2474" s="80">
        <f t="shared" ref="BI2474" si="3492">BH2474</f>
        <v>1000</v>
      </c>
      <c r="BJ2474" s="80">
        <f t="shared" ref="BJ2474" si="3493">BI2474</f>
        <v>1000</v>
      </c>
      <c r="BK2474" s="80">
        <f t="shared" ref="BK2474" si="3494">BJ2474</f>
        <v>1000</v>
      </c>
      <c r="BL2474" s="80">
        <f t="shared" ref="BL2474" si="3495">BK2474</f>
        <v>1000</v>
      </c>
      <c r="BM2474" s="80">
        <f t="shared" ref="BM2474" si="3496">BL2474</f>
        <v>1000</v>
      </c>
      <c r="BN2474" s="80">
        <f t="shared" ref="BN2474" si="3497">BM2474</f>
        <v>1000</v>
      </c>
      <c r="BO2474" s="80">
        <f t="shared" ref="BO2474" si="3498">BN2474</f>
        <v>1000</v>
      </c>
      <c r="BP2474" s="80">
        <f t="shared" ref="BP2474" si="3499">BO2474</f>
        <v>1000</v>
      </c>
      <c r="BQ2474" s="80">
        <f t="shared" ref="BQ2474" si="3500">BP2474</f>
        <v>1000</v>
      </c>
      <c r="BR2474" s="80">
        <f t="shared" ref="BR2474" si="3501">BQ2474</f>
        <v>1000</v>
      </c>
      <c r="BS2474" s="80">
        <f t="shared" ref="BS2474" si="3502">BR2474</f>
        <v>1000</v>
      </c>
      <c r="BT2474" s="80">
        <f t="shared" ref="BT2474" si="3503">BS2474</f>
        <v>1000</v>
      </c>
      <c r="BU2474" s="80">
        <f t="shared" ref="BU2474" si="3504">BT2474</f>
        <v>1000</v>
      </c>
      <c r="BV2474" s="80">
        <f t="shared" ref="BV2474" si="3505">BU2474</f>
        <v>1000</v>
      </c>
      <c r="BW2474" s="80">
        <f t="shared" ref="BW2474" si="3506">BV2474</f>
        <v>1000</v>
      </c>
      <c r="BX2474" s="80">
        <f t="shared" ref="BX2474" si="3507">BW2474</f>
        <v>1000</v>
      </c>
      <c r="BY2474" s="80">
        <f t="shared" ref="BY2474" si="3508">BX2474</f>
        <v>1000</v>
      </c>
      <c r="BZ2474" s="80">
        <f t="shared" ref="BZ2474" si="3509">BY2474</f>
        <v>1000</v>
      </c>
      <c r="CA2474" s="80">
        <f t="shared" ref="CA2474" si="3510">BZ2474</f>
        <v>1000</v>
      </c>
      <c r="CB2474" s="80">
        <f t="shared" ref="CB2474" si="3511">CA2474</f>
        <v>1000</v>
      </c>
      <c r="CC2474" s="80">
        <f t="shared" ref="CC2474" si="3512">CB2474</f>
        <v>1000</v>
      </c>
      <c r="CD2474" s="80">
        <f t="shared" ref="CD2474" si="3513">CC2474</f>
        <v>1000</v>
      </c>
      <c r="CE2474" s="80">
        <f t="shared" ref="CE2474" si="3514">CD2474</f>
        <v>1000</v>
      </c>
      <c r="CF2474" s="80">
        <f t="shared" ref="CF2474" si="3515">CE2474</f>
        <v>1000</v>
      </c>
      <c r="CG2474" s="80">
        <f t="shared" ref="CG2474" si="3516">CF2474</f>
        <v>1000</v>
      </c>
      <c r="CH2474" s="80">
        <f t="shared" ref="CH2474" si="3517">CG2474</f>
        <v>1000</v>
      </c>
      <c r="CI2474" s="80">
        <f t="shared" ref="CI2474" si="3518">CH2474</f>
        <v>1000</v>
      </c>
      <c r="CJ2474" s="80">
        <f t="shared" ref="CJ2474" si="3519">CI2474</f>
        <v>1000</v>
      </c>
      <c r="CK2474" s="80">
        <f t="shared" ref="CK2474:CL2474" si="3520">CJ2474</f>
        <v>1000</v>
      </c>
      <c r="CL2474" s="80">
        <f t="shared" si="3520"/>
        <v>1000</v>
      </c>
    </row>
    <row r="2475" spans="2:90" x14ac:dyDescent="0.4">
      <c r="B2475" s="123"/>
      <c r="D2475" t="s">
        <v>533</v>
      </c>
      <c r="E2475" s="8" t="str">
        <f>ROW()&amp;" "&amp;D2475</f>
        <v>2475 FCLTL-F</v>
      </c>
      <c r="H2475" s="27"/>
      <c r="I2475" s="77"/>
      <c r="J2475" s="77"/>
      <c r="K2475" s="28"/>
      <c r="L2475" s="28"/>
      <c r="M2475" s="28"/>
      <c r="N2475" s="28"/>
      <c r="O2475" s="28"/>
      <c r="P2475" s="28"/>
      <c r="R2475" s="33"/>
      <c r="S2475" s="77"/>
      <c r="T2475" s="77"/>
      <c r="U2475" s="77"/>
      <c r="V2475" s="77"/>
      <c r="W2475" s="77"/>
      <c r="X2475" s="77"/>
      <c r="Y2475" s="77"/>
      <c r="Z2475" s="77"/>
      <c r="AA2475" s="77"/>
      <c r="AB2475" s="77"/>
      <c r="AC2475" s="77"/>
      <c r="AD2475" s="77"/>
      <c r="AE2475" s="77"/>
      <c r="AF2475" s="77"/>
      <c r="AG2475" s="77"/>
      <c r="AH2475" s="77"/>
      <c r="AI2475" s="77"/>
      <c r="AJ2475" s="77"/>
      <c r="AK2475" s="77"/>
      <c r="AL2475" s="77"/>
      <c r="AM2475" s="77"/>
      <c r="AN2475" s="77"/>
      <c r="AO2475" s="77"/>
      <c r="AP2475" s="77"/>
      <c r="AQ2475" s="77"/>
      <c r="AR2475" s="77"/>
      <c r="AS2475" s="77"/>
      <c r="AT2475" s="77"/>
      <c r="AU2475" s="77"/>
      <c r="AV2475" s="77"/>
      <c r="AW2475" s="77"/>
      <c r="AX2475" s="77"/>
      <c r="AY2475" s="77"/>
      <c r="AZ2475" s="77"/>
      <c r="BA2475" s="77"/>
      <c r="BB2475" s="77"/>
      <c r="BC2475" s="77"/>
      <c r="BD2475" s="77"/>
      <c r="BE2475" s="77"/>
      <c r="BF2475" s="77"/>
      <c r="BG2475" s="77"/>
      <c r="BH2475" s="77"/>
      <c r="BI2475" s="77"/>
      <c r="BJ2475" s="77"/>
      <c r="BK2475" s="77"/>
      <c r="BL2475" s="77"/>
      <c r="BM2475" s="77"/>
      <c r="BN2475" s="77"/>
      <c r="BO2475" s="77"/>
      <c r="BP2475" s="77"/>
      <c r="BQ2475" s="77"/>
      <c r="BR2475" s="77"/>
      <c r="BS2475" s="77"/>
      <c r="BT2475" s="77"/>
      <c r="BU2475" s="77"/>
      <c r="BV2475" s="77"/>
      <c r="BW2475" s="77"/>
      <c r="BX2475" s="77"/>
      <c r="BY2475" s="77"/>
      <c r="BZ2475" s="77"/>
      <c r="CA2475" s="77"/>
      <c r="CB2475" s="77"/>
      <c r="CC2475" s="77"/>
      <c r="CD2475" s="77"/>
      <c r="CE2475" s="77"/>
      <c r="CF2475" s="77"/>
      <c r="CG2475" s="77"/>
      <c r="CH2475" s="77"/>
      <c r="CI2475" s="77"/>
      <c r="CJ2475" s="77"/>
      <c r="CK2475" s="77"/>
      <c r="CL2475" s="77"/>
    </row>
    <row r="2476" spans="2:90" x14ac:dyDescent="0.4">
      <c r="B2476" s="122" t="str">
        <f>"Net proceeds/(repayment) of "&amp;SUBSTITUTE(B2474,":","")</f>
        <v>Net proceeds/(repayment) of Long-term libaility - Fixed constant long-term liability</v>
      </c>
      <c r="C2476" t="s">
        <v>236</v>
      </c>
      <c r="D2476" t="s">
        <v>533</v>
      </c>
      <c r="E2476" s="8" t="str">
        <f>ROW()&amp;" "&amp;D2476</f>
        <v>2476 FCLTL-F</v>
      </c>
      <c r="I2476" s="74"/>
      <c r="J2476" s="74"/>
      <c r="K2476" s="53">
        <f t="shared" ref="K2476:P2476" si="3521">SUMIF($3:$3,K$2,2476:2476)</f>
        <v>0</v>
      </c>
      <c r="L2476" s="53">
        <f t="shared" si="3521"/>
        <v>0</v>
      </c>
      <c r="M2476" s="53">
        <f t="shared" si="3521"/>
        <v>0</v>
      </c>
      <c r="N2476" s="53">
        <f t="shared" si="3521"/>
        <v>0</v>
      </c>
      <c r="O2476" s="53">
        <f t="shared" si="3521"/>
        <v>0</v>
      </c>
      <c r="P2476" s="53">
        <f t="shared" si="3521"/>
        <v>0</v>
      </c>
      <c r="R2476" s="24"/>
      <c r="S2476" s="80">
        <f t="shared" ref="S2476:CE2476" si="3522">S2474-R2474</f>
        <v>0</v>
      </c>
      <c r="T2476" s="80">
        <f t="shared" si="3522"/>
        <v>0</v>
      </c>
      <c r="U2476" s="80">
        <f t="shared" si="3522"/>
        <v>0</v>
      </c>
      <c r="V2476" s="80">
        <f t="shared" si="3522"/>
        <v>0</v>
      </c>
      <c r="W2476" s="80">
        <f t="shared" si="3522"/>
        <v>0</v>
      </c>
      <c r="X2476" s="80">
        <f t="shared" si="3522"/>
        <v>0</v>
      </c>
      <c r="Y2476" s="80">
        <f t="shared" si="3522"/>
        <v>0</v>
      </c>
      <c r="Z2476" s="80">
        <f t="shared" si="3522"/>
        <v>0</v>
      </c>
      <c r="AA2476" s="80">
        <f t="shared" si="3522"/>
        <v>0</v>
      </c>
      <c r="AB2476" s="80">
        <f t="shared" si="3522"/>
        <v>0</v>
      </c>
      <c r="AC2476" s="80">
        <f t="shared" si="3522"/>
        <v>0</v>
      </c>
      <c r="AD2476" s="80">
        <f t="shared" si="3522"/>
        <v>0</v>
      </c>
      <c r="AE2476" s="80">
        <f t="shared" si="3522"/>
        <v>0</v>
      </c>
      <c r="AF2476" s="80">
        <f t="shared" si="3522"/>
        <v>0</v>
      </c>
      <c r="AG2476" s="80">
        <f t="shared" si="3522"/>
        <v>0</v>
      </c>
      <c r="AH2476" s="80">
        <f t="shared" si="3522"/>
        <v>0</v>
      </c>
      <c r="AI2476" s="80">
        <f t="shared" si="3522"/>
        <v>0</v>
      </c>
      <c r="AJ2476" s="80">
        <f t="shared" si="3522"/>
        <v>0</v>
      </c>
      <c r="AK2476" s="80">
        <f t="shared" si="3522"/>
        <v>0</v>
      </c>
      <c r="AL2476" s="80">
        <f t="shared" si="3522"/>
        <v>0</v>
      </c>
      <c r="AM2476" s="80">
        <f t="shared" si="3522"/>
        <v>0</v>
      </c>
      <c r="AN2476" s="80">
        <f t="shared" si="3522"/>
        <v>0</v>
      </c>
      <c r="AO2476" s="80">
        <f t="shared" si="3522"/>
        <v>0</v>
      </c>
      <c r="AP2476" s="80">
        <f t="shared" si="3522"/>
        <v>0</v>
      </c>
      <c r="AQ2476" s="80">
        <f t="shared" si="3522"/>
        <v>0</v>
      </c>
      <c r="AR2476" s="80">
        <f t="shared" si="3522"/>
        <v>0</v>
      </c>
      <c r="AS2476" s="80">
        <f t="shared" si="3522"/>
        <v>0</v>
      </c>
      <c r="AT2476" s="80">
        <f t="shared" si="3522"/>
        <v>0</v>
      </c>
      <c r="AU2476" s="80">
        <f t="shared" si="3522"/>
        <v>0</v>
      </c>
      <c r="AV2476" s="80">
        <f t="shared" si="3522"/>
        <v>0</v>
      </c>
      <c r="AW2476" s="80">
        <f t="shared" si="3522"/>
        <v>0</v>
      </c>
      <c r="AX2476" s="80">
        <f t="shared" si="3522"/>
        <v>0</v>
      </c>
      <c r="AY2476" s="80">
        <f t="shared" si="3522"/>
        <v>0</v>
      </c>
      <c r="AZ2476" s="80">
        <f t="shared" si="3522"/>
        <v>0</v>
      </c>
      <c r="BA2476" s="80">
        <f t="shared" si="3522"/>
        <v>0</v>
      </c>
      <c r="BB2476" s="80">
        <f t="shared" si="3522"/>
        <v>0</v>
      </c>
      <c r="BC2476" s="80">
        <f t="shared" si="3522"/>
        <v>0</v>
      </c>
      <c r="BD2476" s="80">
        <f t="shared" si="3522"/>
        <v>0</v>
      </c>
      <c r="BE2476" s="80">
        <f t="shared" si="3522"/>
        <v>0</v>
      </c>
      <c r="BF2476" s="80">
        <f t="shared" si="3522"/>
        <v>0</v>
      </c>
      <c r="BG2476" s="80">
        <f t="shared" si="3522"/>
        <v>0</v>
      </c>
      <c r="BH2476" s="80">
        <f t="shared" si="3522"/>
        <v>0</v>
      </c>
      <c r="BI2476" s="80">
        <f t="shared" si="3522"/>
        <v>0</v>
      </c>
      <c r="BJ2476" s="80">
        <f t="shared" si="3522"/>
        <v>0</v>
      </c>
      <c r="BK2476" s="80">
        <f t="shared" si="3522"/>
        <v>0</v>
      </c>
      <c r="BL2476" s="80">
        <f t="shared" si="3522"/>
        <v>0</v>
      </c>
      <c r="BM2476" s="80">
        <f t="shared" si="3522"/>
        <v>0</v>
      </c>
      <c r="BN2476" s="80">
        <f t="shared" si="3522"/>
        <v>0</v>
      </c>
      <c r="BO2476" s="80">
        <f t="shared" si="3522"/>
        <v>0</v>
      </c>
      <c r="BP2476" s="80">
        <f t="shared" si="3522"/>
        <v>0</v>
      </c>
      <c r="BQ2476" s="80">
        <f t="shared" si="3522"/>
        <v>0</v>
      </c>
      <c r="BR2476" s="80">
        <f t="shared" si="3522"/>
        <v>0</v>
      </c>
      <c r="BS2476" s="80">
        <f t="shared" si="3522"/>
        <v>0</v>
      </c>
      <c r="BT2476" s="80">
        <f t="shared" si="3522"/>
        <v>0</v>
      </c>
      <c r="BU2476" s="80">
        <f t="shared" si="3522"/>
        <v>0</v>
      </c>
      <c r="BV2476" s="80">
        <f t="shared" si="3522"/>
        <v>0</v>
      </c>
      <c r="BW2476" s="80">
        <f t="shared" si="3522"/>
        <v>0</v>
      </c>
      <c r="BX2476" s="80">
        <f t="shared" si="3522"/>
        <v>0</v>
      </c>
      <c r="BY2476" s="80">
        <f t="shared" si="3522"/>
        <v>0</v>
      </c>
      <c r="BZ2476" s="80">
        <f t="shared" si="3522"/>
        <v>0</v>
      </c>
      <c r="CA2476" s="80">
        <f t="shared" si="3522"/>
        <v>0</v>
      </c>
      <c r="CB2476" s="80">
        <f t="shared" si="3522"/>
        <v>0</v>
      </c>
      <c r="CC2476" s="80">
        <f t="shared" si="3522"/>
        <v>0</v>
      </c>
      <c r="CD2476" s="80">
        <f t="shared" si="3522"/>
        <v>0</v>
      </c>
      <c r="CE2476" s="80">
        <f t="shared" si="3522"/>
        <v>0</v>
      </c>
      <c r="CF2476" s="80">
        <f t="shared" ref="CF2476:CL2476" si="3523">CF2474-CE2474</f>
        <v>0</v>
      </c>
      <c r="CG2476" s="80">
        <f t="shared" si="3523"/>
        <v>0</v>
      </c>
      <c r="CH2476" s="80">
        <f t="shared" si="3523"/>
        <v>0</v>
      </c>
      <c r="CI2476" s="80">
        <f t="shared" si="3523"/>
        <v>0</v>
      </c>
      <c r="CJ2476" s="80">
        <f t="shared" si="3523"/>
        <v>0</v>
      </c>
      <c r="CK2476" s="80">
        <f t="shared" si="3523"/>
        <v>0</v>
      </c>
      <c r="CL2476" s="80">
        <f t="shared" si="3523"/>
        <v>0</v>
      </c>
    </row>
    <row r="2477" spans="2:90" x14ac:dyDescent="0.4">
      <c r="B2477" s="122"/>
      <c r="D2477" t="s">
        <v>533</v>
      </c>
      <c r="E2477" s="8" t="str">
        <f>ROW()&amp;" "&amp;D2477</f>
        <v>2477 FCLTL-F</v>
      </c>
      <c r="I2477" s="74"/>
      <c r="J2477" s="74"/>
      <c r="K2477" s="53"/>
      <c r="L2477" s="53"/>
      <c r="M2477" s="53"/>
      <c r="N2477" s="53"/>
      <c r="O2477" s="53"/>
      <c r="P2477" s="53"/>
      <c r="R2477" s="24"/>
      <c r="S2477" s="80"/>
      <c r="T2477" s="80"/>
      <c r="U2477" s="80"/>
      <c r="V2477" s="80"/>
      <c r="W2477" s="80"/>
      <c r="X2477" s="80"/>
      <c r="Y2477" s="80"/>
      <c r="Z2477" s="80"/>
      <c r="AA2477" s="80"/>
      <c r="AB2477" s="80"/>
      <c r="AC2477" s="80"/>
      <c r="AD2477" s="80"/>
      <c r="AE2477" s="80"/>
      <c r="AF2477" s="80"/>
      <c r="AG2477" s="80"/>
      <c r="AH2477" s="80"/>
      <c r="AI2477" s="80"/>
      <c r="AJ2477" s="80"/>
      <c r="AK2477" s="80"/>
      <c r="AL2477" s="80"/>
      <c r="AM2477" s="80"/>
      <c r="AN2477" s="80"/>
      <c r="AO2477" s="80"/>
      <c r="AP2477" s="80"/>
      <c r="AQ2477" s="80"/>
      <c r="AR2477" s="80"/>
      <c r="AS2477" s="80"/>
      <c r="AT2477" s="80"/>
      <c r="AU2477" s="80"/>
      <c r="AV2477" s="80"/>
      <c r="AW2477" s="80"/>
      <c r="AX2477" s="80"/>
      <c r="AY2477" s="80"/>
      <c r="AZ2477" s="80"/>
      <c r="BA2477" s="80"/>
      <c r="BB2477" s="80"/>
      <c r="BC2477" s="80"/>
      <c r="BD2477" s="80"/>
      <c r="BE2477" s="80"/>
      <c r="BF2477" s="80"/>
      <c r="BG2477" s="80"/>
      <c r="BH2477" s="80"/>
      <c r="BI2477" s="80"/>
      <c r="BJ2477" s="80"/>
      <c r="BK2477" s="80"/>
      <c r="BL2477" s="80"/>
      <c r="BM2477" s="80"/>
      <c r="BN2477" s="80"/>
      <c r="BO2477" s="80"/>
      <c r="BP2477" s="80"/>
      <c r="BQ2477" s="80"/>
      <c r="BR2477" s="80"/>
      <c r="BS2477" s="80"/>
      <c r="BT2477" s="80"/>
      <c r="BU2477" s="80"/>
      <c r="BV2477" s="80"/>
      <c r="BW2477" s="80"/>
      <c r="BX2477" s="80"/>
      <c r="BY2477" s="80"/>
      <c r="BZ2477" s="80"/>
      <c r="CA2477" s="80"/>
      <c r="CB2477" s="80"/>
      <c r="CC2477" s="80"/>
      <c r="CD2477" s="80"/>
      <c r="CE2477" s="80"/>
      <c r="CF2477" s="80"/>
      <c r="CG2477" s="80"/>
      <c r="CH2477" s="80"/>
      <c r="CI2477" s="80"/>
      <c r="CJ2477" s="80"/>
      <c r="CK2477" s="80"/>
      <c r="CL2477" s="80"/>
    </row>
    <row r="2478" spans="2:90" x14ac:dyDescent="0.4">
      <c r="B2478" s="132" t="str">
        <f>B2465</f>
        <v>(Primary label)</v>
      </c>
      <c r="D2478" t="s">
        <v>533</v>
      </c>
      <c r="E2478" s="8" t="str">
        <f t="shared" ref="E2478" si="3524">ROW()&amp;" "&amp;D2478</f>
        <v>2478 FCLTL-F</v>
      </c>
      <c r="G2478" t="s">
        <v>332</v>
      </c>
      <c r="H2478" s="27"/>
      <c r="I2478" s="78"/>
      <c r="J2478" s="78"/>
      <c r="K2478" s="33"/>
      <c r="L2478" s="33"/>
      <c r="M2478" s="33"/>
      <c r="N2478" s="33"/>
      <c r="O2478" s="33"/>
      <c r="P2478" s="33"/>
      <c r="R2478" s="33"/>
      <c r="S2478" s="77"/>
      <c r="T2478" s="77"/>
      <c r="U2478" s="77"/>
      <c r="V2478" s="77"/>
      <c r="W2478" s="77"/>
      <c r="X2478" s="77"/>
      <c r="Y2478" s="77"/>
      <c r="Z2478" s="77"/>
      <c r="AA2478" s="77"/>
      <c r="AB2478" s="77"/>
      <c r="AC2478" s="77"/>
      <c r="AD2478" s="77"/>
      <c r="AE2478" s="77"/>
      <c r="AF2478" s="77"/>
      <c r="AG2478" s="77"/>
      <c r="AH2478" s="77"/>
      <c r="AI2478" s="77"/>
      <c r="AJ2478" s="77"/>
      <c r="AK2478" s="77"/>
      <c r="AL2478" s="77"/>
      <c r="AM2478" s="77"/>
      <c r="AN2478" s="77"/>
      <c r="AO2478" s="77"/>
      <c r="AP2478" s="77"/>
      <c r="AQ2478" s="77"/>
      <c r="AR2478" s="77"/>
      <c r="AS2478" s="77"/>
      <c r="AT2478" s="77"/>
      <c r="AU2478" s="77"/>
      <c r="AV2478" s="77"/>
      <c r="AW2478" s="77"/>
      <c r="AX2478" s="77"/>
      <c r="AY2478" s="77"/>
      <c r="AZ2478" s="77"/>
      <c r="BA2478" s="77"/>
      <c r="BB2478" s="77"/>
      <c r="BC2478" s="77"/>
      <c r="BD2478" s="77"/>
      <c r="BE2478" s="77"/>
      <c r="BF2478" s="77"/>
      <c r="BG2478" s="77"/>
      <c r="BH2478" s="77"/>
      <c r="BI2478" s="77"/>
      <c r="BJ2478" s="77"/>
      <c r="BK2478" s="77"/>
      <c r="BL2478" s="77"/>
      <c r="BM2478" s="77"/>
      <c r="BN2478" s="77"/>
      <c r="BO2478" s="77"/>
      <c r="BP2478" s="77"/>
      <c r="BQ2478" s="77"/>
      <c r="BR2478" s="77"/>
      <c r="BS2478" s="77"/>
      <c r="BT2478" s="77"/>
      <c r="BU2478" s="77"/>
      <c r="BV2478" s="77"/>
      <c r="BW2478" s="77"/>
      <c r="BX2478" s="77"/>
      <c r="BY2478" s="77"/>
      <c r="BZ2478" s="77"/>
      <c r="CA2478" s="77"/>
      <c r="CB2478" s="77"/>
      <c r="CC2478" s="77"/>
      <c r="CD2478" s="77"/>
      <c r="CE2478" s="77"/>
      <c r="CF2478" s="77"/>
      <c r="CG2478" s="77"/>
      <c r="CH2478" s="77"/>
      <c r="CI2478" s="77"/>
      <c r="CJ2478" s="77"/>
      <c r="CK2478" s="77"/>
      <c r="CL2478" s="77"/>
    </row>
    <row r="2479" spans="2:90" x14ac:dyDescent="0.4">
      <c r="B2479" s="132" t="str">
        <f>B2466</f>
        <v>primary unit</v>
      </c>
      <c r="D2479" t="s">
        <v>533</v>
      </c>
      <c r="E2479" s="8" t="str">
        <f>ROW()&amp;" "&amp;D2479</f>
        <v>2479 FCLTL-F</v>
      </c>
      <c r="G2479" t="s">
        <v>332</v>
      </c>
      <c r="H2479" s="27"/>
      <c r="I2479" s="78"/>
      <c r="J2479" s="78"/>
      <c r="K2479" s="33"/>
      <c r="L2479" s="33"/>
      <c r="M2479" s="33"/>
      <c r="N2479" s="33"/>
      <c r="O2479" s="33"/>
      <c r="P2479" s="33"/>
      <c r="R2479" s="33"/>
      <c r="S2479" s="77"/>
      <c r="T2479" s="77"/>
      <c r="U2479" s="77"/>
      <c r="V2479" s="77"/>
      <c r="W2479" s="77"/>
      <c r="X2479" s="77"/>
      <c r="Y2479" s="77"/>
      <c r="Z2479" s="77"/>
      <c r="AA2479" s="77"/>
      <c r="AB2479" s="77"/>
      <c r="AC2479" s="77"/>
      <c r="AD2479" s="77"/>
      <c r="AE2479" s="77"/>
      <c r="AF2479" s="77"/>
      <c r="AG2479" s="77"/>
      <c r="AH2479" s="77"/>
      <c r="AI2479" s="77"/>
      <c r="AJ2479" s="77"/>
      <c r="AK2479" s="77"/>
      <c r="AL2479" s="77"/>
      <c r="AM2479" s="77"/>
      <c r="AN2479" s="77"/>
      <c r="AO2479" s="77"/>
      <c r="AP2479" s="77"/>
      <c r="AQ2479" s="77"/>
      <c r="AR2479" s="77"/>
      <c r="AS2479" s="77"/>
      <c r="AT2479" s="77"/>
      <c r="AU2479" s="77"/>
      <c r="AV2479" s="77"/>
      <c r="AW2479" s="77"/>
      <c r="AX2479" s="77"/>
      <c r="AY2479" s="77"/>
      <c r="AZ2479" s="77"/>
      <c r="BA2479" s="77"/>
      <c r="BB2479" s="77"/>
      <c r="BC2479" s="77"/>
      <c r="BD2479" s="77"/>
      <c r="BE2479" s="77"/>
      <c r="BF2479" s="77"/>
      <c r="BG2479" s="77"/>
      <c r="BH2479" s="77"/>
      <c r="BI2479" s="77"/>
      <c r="BJ2479" s="77"/>
      <c r="BK2479" s="77"/>
      <c r="BL2479" s="77"/>
      <c r="BM2479" s="77"/>
      <c r="BN2479" s="77"/>
      <c r="BO2479" s="77"/>
      <c r="BP2479" s="77"/>
      <c r="BQ2479" s="77"/>
      <c r="BR2479" s="77"/>
      <c r="BS2479" s="77"/>
      <c r="BT2479" s="77"/>
      <c r="BU2479" s="77"/>
      <c r="BV2479" s="77"/>
      <c r="BW2479" s="77"/>
      <c r="BX2479" s="77"/>
      <c r="BY2479" s="77"/>
      <c r="BZ2479" s="77"/>
      <c r="CA2479" s="77"/>
      <c r="CB2479" s="77"/>
      <c r="CC2479" s="77"/>
      <c r="CD2479" s="77"/>
      <c r="CE2479" s="77"/>
      <c r="CF2479" s="77"/>
      <c r="CG2479" s="77"/>
      <c r="CH2479" s="77"/>
      <c r="CI2479" s="77"/>
      <c r="CJ2479" s="77"/>
      <c r="CK2479" s="77"/>
      <c r="CL2479" s="77"/>
    </row>
    <row r="2480" spans="2:90" x14ac:dyDescent="0.4">
      <c r="B2480" s="132" t="str">
        <f>B2467</f>
        <v>Primary revenue driver</v>
      </c>
      <c r="D2480" t="s">
        <v>533</v>
      </c>
      <c r="E2480" s="8" t="str">
        <f t="shared" ref="E2480:E2485" si="3525">ROW()&amp;" "&amp;D2480</f>
        <v>2480 FCLTL-F</v>
      </c>
      <c r="G2480" t="s">
        <v>332</v>
      </c>
      <c r="K2480" s="53"/>
      <c r="L2480" s="53"/>
      <c r="M2480" s="53"/>
      <c r="N2480" s="53"/>
      <c r="O2480" s="53"/>
      <c r="P2480" s="53"/>
      <c r="R2480" s="24"/>
      <c r="S2480" s="175" t="str">
        <f t="shared" ref="S2480" si="3526">S2467</f>
        <v>S$12</v>
      </c>
      <c r="T2480" s="175" t="str">
        <f t="shared" ref="T2480:AX2480" si="3527">T2467</f>
        <v>T$12</v>
      </c>
      <c r="U2480" s="175" t="str">
        <f t="shared" si="3527"/>
        <v>U$12</v>
      </c>
      <c r="V2480" s="175" t="str">
        <f t="shared" si="3527"/>
        <v>V$12</v>
      </c>
      <c r="W2480" s="175" t="str">
        <f t="shared" si="3527"/>
        <v>W$12</v>
      </c>
      <c r="X2480" s="175" t="str">
        <f t="shared" si="3527"/>
        <v>X$12</v>
      </c>
      <c r="Y2480" s="175" t="str">
        <f t="shared" si="3527"/>
        <v>Y$12</v>
      </c>
      <c r="Z2480" s="175" t="str">
        <f t="shared" si="3527"/>
        <v>Z$12</v>
      </c>
      <c r="AA2480" s="175" t="str">
        <f t="shared" si="3527"/>
        <v>AA$12</v>
      </c>
      <c r="AB2480" s="175" t="str">
        <f t="shared" si="3527"/>
        <v>AB$12</v>
      </c>
      <c r="AC2480" s="175" t="str">
        <f t="shared" si="3527"/>
        <v>AC$12</v>
      </c>
      <c r="AD2480" s="175" t="str">
        <f t="shared" si="3527"/>
        <v>AD$12</v>
      </c>
      <c r="AE2480" s="175" t="str">
        <f t="shared" si="3527"/>
        <v>AE$12</v>
      </c>
      <c r="AF2480" s="175" t="str">
        <f t="shared" si="3527"/>
        <v>AF$12</v>
      </c>
      <c r="AG2480" s="175" t="str">
        <f t="shared" si="3527"/>
        <v>AG$12</v>
      </c>
      <c r="AH2480" s="175" t="str">
        <f t="shared" si="3527"/>
        <v>AH$12</v>
      </c>
      <c r="AI2480" s="175" t="str">
        <f t="shared" si="3527"/>
        <v>AI$12</v>
      </c>
      <c r="AJ2480" s="175" t="str">
        <f t="shared" si="3527"/>
        <v>AJ$12</v>
      </c>
      <c r="AK2480" s="175" t="str">
        <f t="shared" si="3527"/>
        <v>AK$12</v>
      </c>
      <c r="AL2480" s="175" t="str">
        <f t="shared" si="3527"/>
        <v>AL$12</v>
      </c>
      <c r="AM2480" s="175" t="str">
        <f t="shared" si="3527"/>
        <v>AM$12</v>
      </c>
      <c r="AN2480" s="175" t="str">
        <f t="shared" si="3527"/>
        <v>AN$12</v>
      </c>
      <c r="AO2480" s="175" t="str">
        <f t="shared" si="3527"/>
        <v>AO$12</v>
      </c>
      <c r="AP2480" s="175" t="str">
        <f t="shared" si="3527"/>
        <v>AP$12</v>
      </c>
      <c r="AQ2480" s="175" t="str">
        <f t="shared" si="3527"/>
        <v>AQ$12</v>
      </c>
      <c r="AR2480" s="175" t="str">
        <f t="shared" si="3527"/>
        <v>AR$12</v>
      </c>
      <c r="AS2480" s="175" t="str">
        <f t="shared" si="3527"/>
        <v>AS$12</v>
      </c>
      <c r="AT2480" s="175" t="str">
        <f t="shared" si="3527"/>
        <v>AT$12</v>
      </c>
      <c r="AU2480" s="175" t="str">
        <f t="shared" si="3527"/>
        <v>AU$12</v>
      </c>
      <c r="AV2480" s="175" t="str">
        <f t="shared" si="3527"/>
        <v>AV$12</v>
      </c>
      <c r="AW2480" s="175" t="str">
        <f t="shared" si="3527"/>
        <v>AW$12</v>
      </c>
      <c r="AX2480" s="175" t="str">
        <f t="shared" si="3527"/>
        <v>AX$12</v>
      </c>
      <c r="AY2480" s="175" t="str">
        <f t="shared" ref="AY2480:CD2480" si="3528">AY2467</f>
        <v>AY$12</v>
      </c>
      <c r="AZ2480" s="175" t="str">
        <f t="shared" si="3528"/>
        <v>AZ$12</v>
      </c>
      <c r="BA2480" s="175" t="str">
        <f t="shared" si="3528"/>
        <v>BA$12</v>
      </c>
      <c r="BB2480" s="175" t="str">
        <f t="shared" si="3528"/>
        <v>BB$12</v>
      </c>
      <c r="BC2480" s="175" t="str">
        <f t="shared" si="3528"/>
        <v>BC$12</v>
      </c>
      <c r="BD2480" s="175" t="str">
        <f t="shared" si="3528"/>
        <v>BD$12</v>
      </c>
      <c r="BE2480" s="175" t="str">
        <f t="shared" si="3528"/>
        <v>BE$12</v>
      </c>
      <c r="BF2480" s="175" t="str">
        <f t="shared" si="3528"/>
        <v>BF$12</v>
      </c>
      <c r="BG2480" s="175" t="str">
        <f t="shared" si="3528"/>
        <v>BG$12</v>
      </c>
      <c r="BH2480" s="175" t="str">
        <f t="shared" si="3528"/>
        <v>BH$12</v>
      </c>
      <c r="BI2480" s="175" t="str">
        <f t="shared" si="3528"/>
        <v>BI$12</v>
      </c>
      <c r="BJ2480" s="175" t="str">
        <f t="shared" si="3528"/>
        <v>BJ$12</v>
      </c>
      <c r="BK2480" s="175" t="str">
        <f t="shared" si="3528"/>
        <v>BK$12</v>
      </c>
      <c r="BL2480" s="175" t="str">
        <f t="shared" si="3528"/>
        <v>BL$12</v>
      </c>
      <c r="BM2480" s="175" t="str">
        <f t="shared" si="3528"/>
        <v>BM$12</v>
      </c>
      <c r="BN2480" s="175" t="str">
        <f t="shared" si="3528"/>
        <v>BN$12</v>
      </c>
      <c r="BO2480" s="175" t="str">
        <f t="shared" si="3528"/>
        <v>BO$12</v>
      </c>
      <c r="BP2480" s="175" t="str">
        <f t="shared" si="3528"/>
        <v>BP$12</v>
      </c>
      <c r="BQ2480" s="175" t="str">
        <f t="shared" si="3528"/>
        <v>BQ$12</v>
      </c>
      <c r="BR2480" s="175" t="str">
        <f t="shared" si="3528"/>
        <v>BR$12</v>
      </c>
      <c r="BS2480" s="175" t="str">
        <f t="shared" si="3528"/>
        <v>BS$12</v>
      </c>
      <c r="BT2480" s="175" t="str">
        <f t="shared" si="3528"/>
        <v>BT$12</v>
      </c>
      <c r="BU2480" s="175" t="str">
        <f t="shared" si="3528"/>
        <v>BU$12</v>
      </c>
      <c r="BV2480" s="175" t="str">
        <f t="shared" si="3528"/>
        <v>BV$12</v>
      </c>
      <c r="BW2480" s="175" t="str">
        <f t="shared" si="3528"/>
        <v>BW$12</v>
      </c>
      <c r="BX2480" s="175" t="str">
        <f t="shared" si="3528"/>
        <v>BX$12</v>
      </c>
      <c r="BY2480" s="175" t="str">
        <f t="shared" si="3528"/>
        <v>BY$12</v>
      </c>
      <c r="BZ2480" s="175" t="str">
        <f t="shared" si="3528"/>
        <v>BZ$12</v>
      </c>
      <c r="CA2480" s="175" t="str">
        <f t="shared" si="3528"/>
        <v>CA$12</v>
      </c>
      <c r="CB2480" s="175" t="str">
        <f t="shared" si="3528"/>
        <v>CB$12</v>
      </c>
      <c r="CC2480" s="175" t="str">
        <f t="shared" si="3528"/>
        <v>CC$12</v>
      </c>
      <c r="CD2480" s="175" t="str">
        <f t="shared" si="3528"/>
        <v>CD$12</v>
      </c>
      <c r="CE2480" s="175" t="str">
        <f t="shared" ref="CE2480:CK2480" si="3529">CE2467</f>
        <v>CE$12</v>
      </c>
      <c r="CF2480" s="175" t="str">
        <f t="shared" si="3529"/>
        <v>CF$12</v>
      </c>
      <c r="CG2480" s="175" t="str">
        <f t="shared" si="3529"/>
        <v>CG$12</v>
      </c>
      <c r="CH2480" s="175" t="str">
        <f t="shared" si="3529"/>
        <v>CH$12</v>
      </c>
      <c r="CI2480" s="175" t="str">
        <f t="shared" si="3529"/>
        <v>CI$12</v>
      </c>
      <c r="CJ2480" s="175" t="str">
        <f t="shared" si="3529"/>
        <v>CJ$12</v>
      </c>
      <c r="CK2480" s="175" t="str">
        <f t="shared" si="3529"/>
        <v>CK$12</v>
      </c>
      <c r="CL2480" s="175" t="str">
        <f t="shared" ref="CL2480" si="3530">CL2467</f>
        <v>CL$12</v>
      </c>
    </row>
    <row r="2481" spans="2:90" x14ac:dyDescent="0.4">
      <c r="B2481" s="132" t="str">
        <f>B2468</f>
        <v>Primary volume driver</v>
      </c>
      <c r="D2481" t="s">
        <v>533</v>
      </c>
      <c r="E2481" s="8" t="str">
        <f t="shared" si="3525"/>
        <v>2481 FCLTL-F</v>
      </c>
      <c r="G2481" t="s">
        <v>332</v>
      </c>
      <c r="H2481" s="12"/>
      <c r="I2481" s="60"/>
      <c r="J2481" s="60"/>
      <c r="K2481" s="15"/>
      <c r="L2481" s="15"/>
      <c r="M2481" s="15"/>
      <c r="N2481" s="15"/>
      <c r="O2481" s="15"/>
      <c r="P2481" s="15"/>
      <c r="R2481" s="15"/>
      <c r="S2481" s="175" t="str">
        <f t="shared" ref="S2481" si="3531">S2468</f>
        <v>S$13</v>
      </c>
      <c r="T2481" s="175" t="str">
        <f t="shared" ref="T2481:AX2481" si="3532">T2468</f>
        <v>T$13</v>
      </c>
      <c r="U2481" s="175" t="str">
        <f t="shared" si="3532"/>
        <v>U$13</v>
      </c>
      <c r="V2481" s="175" t="str">
        <f t="shared" si="3532"/>
        <v>V$13</v>
      </c>
      <c r="W2481" s="175" t="str">
        <f t="shared" si="3532"/>
        <v>W$13</v>
      </c>
      <c r="X2481" s="175" t="str">
        <f t="shared" si="3532"/>
        <v>X$13</v>
      </c>
      <c r="Y2481" s="175" t="str">
        <f t="shared" si="3532"/>
        <v>Y$13</v>
      </c>
      <c r="Z2481" s="175" t="str">
        <f t="shared" si="3532"/>
        <v>Z$13</v>
      </c>
      <c r="AA2481" s="175" t="str">
        <f t="shared" si="3532"/>
        <v>AA$13</v>
      </c>
      <c r="AB2481" s="175" t="str">
        <f t="shared" si="3532"/>
        <v>AB$13</v>
      </c>
      <c r="AC2481" s="175" t="str">
        <f t="shared" si="3532"/>
        <v>AC$13</v>
      </c>
      <c r="AD2481" s="175" t="str">
        <f t="shared" si="3532"/>
        <v>AD$13</v>
      </c>
      <c r="AE2481" s="175" t="str">
        <f t="shared" si="3532"/>
        <v>AE$13</v>
      </c>
      <c r="AF2481" s="175" t="str">
        <f t="shared" si="3532"/>
        <v>AF$13</v>
      </c>
      <c r="AG2481" s="175" t="str">
        <f t="shared" si="3532"/>
        <v>AG$13</v>
      </c>
      <c r="AH2481" s="175" t="str">
        <f t="shared" si="3532"/>
        <v>AH$13</v>
      </c>
      <c r="AI2481" s="175" t="str">
        <f t="shared" si="3532"/>
        <v>AI$13</v>
      </c>
      <c r="AJ2481" s="175" t="str">
        <f t="shared" si="3532"/>
        <v>AJ$13</v>
      </c>
      <c r="AK2481" s="175" t="str">
        <f t="shared" si="3532"/>
        <v>AK$13</v>
      </c>
      <c r="AL2481" s="175" t="str">
        <f t="shared" si="3532"/>
        <v>AL$13</v>
      </c>
      <c r="AM2481" s="175" t="str">
        <f t="shared" si="3532"/>
        <v>AM$13</v>
      </c>
      <c r="AN2481" s="175" t="str">
        <f t="shared" si="3532"/>
        <v>AN$13</v>
      </c>
      <c r="AO2481" s="175" t="str">
        <f t="shared" si="3532"/>
        <v>AO$13</v>
      </c>
      <c r="AP2481" s="175" t="str">
        <f t="shared" si="3532"/>
        <v>AP$13</v>
      </c>
      <c r="AQ2481" s="175" t="str">
        <f t="shared" si="3532"/>
        <v>AQ$13</v>
      </c>
      <c r="AR2481" s="175" t="str">
        <f t="shared" si="3532"/>
        <v>AR$13</v>
      </c>
      <c r="AS2481" s="175" t="str">
        <f t="shared" si="3532"/>
        <v>AS$13</v>
      </c>
      <c r="AT2481" s="175" t="str">
        <f t="shared" si="3532"/>
        <v>AT$13</v>
      </c>
      <c r="AU2481" s="175" t="str">
        <f t="shared" si="3532"/>
        <v>AU$13</v>
      </c>
      <c r="AV2481" s="175" t="str">
        <f t="shared" si="3532"/>
        <v>AV$13</v>
      </c>
      <c r="AW2481" s="175" t="str">
        <f t="shared" si="3532"/>
        <v>AW$13</v>
      </c>
      <c r="AX2481" s="175" t="str">
        <f t="shared" si="3532"/>
        <v>AX$13</v>
      </c>
      <c r="AY2481" s="175" t="str">
        <f t="shared" ref="AY2481:CD2481" si="3533">AY2468</f>
        <v>AY$13</v>
      </c>
      <c r="AZ2481" s="175" t="str">
        <f t="shared" si="3533"/>
        <v>AZ$13</v>
      </c>
      <c r="BA2481" s="175" t="str">
        <f t="shared" si="3533"/>
        <v>BA$13</v>
      </c>
      <c r="BB2481" s="175" t="str">
        <f t="shared" si="3533"/>
        <v>BB$13</v>
      </c>
      <c r="BC2481" s="175" t="str">
        <f t="shared" si="3533"/>
        <v>BC$13</v>
      </c>
      <c r="BD2481" s="175" t="str">
        <f t="shared" si="3533"/>
        <v>BD$13</v>
      </c>
      <c r="BE2481" s="175" t="str">
        <f t="shared" si="3533"/>
        <v>BE$13</v>
      </c>
      <c r="BF2481" s="175" t="str">
        <f t="shared" si="3533"/>
        <v>BF$13</v>
      </c>
      <c r="BG2481" s="175" t="str">
        <f t="shared" si="3533"/>
        <v>BG$13</v>
      </c>
      <c r="BH2481" s="175" t="str">
        <f t="shared" si="3533"/>
        <v>BH$13</v>
      </c>
      <c r="BI2481" s="175" t="str">
        <f t="shared" si="3533"/>
        <v>BI$13</v>
      </c>
      <c r="BJ2481" s="175" t="str">
        <f t="shared" si="3533"/>
        <v>BJ$13</v>
      </c>
      <c r="BK2481" s="175" t="str">
        <f t="shared" si="3533"/>
        <v>BK$13</v>
      </c>
      <c r="BL2481" s="175" t="str">
        <f t="shared" si="3533"/>
        <v>BL$13</v>
      </c>
      <c r="BM2481" s="175" t="str">
        <f t="shared" si="3533"/>
        <v>BM$13</v>
      </c>
      <c r="BN2481" s="175" t="str">
        <f t="shared" si="3533"/>
        <v>BN$13</v>
      </c>
      <c r="BO2481" s="175" t="str">
        <f t="shared" si="3533"/>
        <v>BO$13</v>
      </c>
      <c r="BP2481" s="175" t="str">
        <f t="shared" si="3533"/>
        <v>BP$13</v>
      </c>
      <c r="BQ2481" s="175" t="str">
        <f t="shared" si="3533"/>
        <v>BQ$13</v>
      </c>
      <c r="BR2481" s="175" t="str">
        <f t="shared" si="3533"/>
        <v>BR$13</v>
      </c>
      <c r="BS2481" s="175" t="str">
        <f t="shared" si="3533"/>
        <v>BS$13</v>
      </c>
      <c r="BT2481" s="175" t="str">
        <f t="shared" si="3533"/>
        <v>BT$13</v>
      </c>
      <c r="BU2481" s="175" t="str">
        <f t="shared" si="3533"/>
        <v>BU$13</v>
      </c>
      <c r="BV2481" s="175" t="str">
        <f t="shared" si="3533"/>
        <v>BV$13</v>
      </c>
      <c r="BW2481" s="175" t="str">
        <f t="shared" si="3533"/>
        <v>BW$13</v>
      </c>
      <c r="BX2481" s="175" t="str">
        <f t="shared" si="3533"/>
        <v>BX$13</v>
      </c>
      <c r="BY2481" s="175" t="str">
        <f t="shared" si="3533"/>
        <v>BY$13</v>
      </c>
      <c r="BZ2481" s="175" t="str">
        <f t="shared" si="3533"/>
        <v>BZ$13</v>
      </c>
      <c r="CA2481" s="175" t="str">
        <f t="shared" si="3533"/>
        <v>CA$13</v>
      </c>
      <c r="CB2481" s="175" t="str">
        <f t="shared" si="3533"/>
        <v>CB$13</v>
      </c>
      <c r="CC2481" s="175" t="str">
        <f t="shared" si="3533"/>
        <v>CC$13</v>
      </c>
      <c r="CD2481" s="175" t="str">
        <f t="shared" si="3533"/>
        <v>CD$13</v>
      </c>
      <c r="CE2481" s="175" t="str">
        <f t="shared" ref="CE2481:CK2481" si="3534">CE2468</f>
        <v>CE$13</v>
      </c>
      <c r="CF2481" s="175" t="str">
        <f t="shared" si="3534"/>
        <v>CF$13</v>
      </c>
      <c r="CG2481" s="175" t="str">
        <f t="shared" si="3534"/>
        <v>CG$13</v>
      </c>
      <c r="CH2481" s="175" t="str">
        <f t="shared" si="3534"/>
        <v>CH$13</v>
      </c>
      <c r="CI2481" s="175" t="str">
        <f t="shared" si="3534"/>
        <v>CI$13</v>
      </c>
      <c r="CJ2481" s="175" t="str">
        <f t="shared" si="3534"/>
        <v>CJ$13</v>
      </c>
      <c r="CK2481" s="175" t="str">
        <f t="shared" si="3534"/>
        <v>CK$13</v>
      </c>
      <c r="CL2481" s="175" t="str">
        <f t="shared" ref="CL2481" si="3535">CL2468</f>
        <v>CL$13</v>
      </c>
    </row>
    <row r="2482" spans="2:90" x14ac:dyDescent="0.4">
      <c r="B2482" s="187" t="str">
        <f>B2473</f>
        <v>Fixed constant long-term liability:</v>
      </c>
      <c r="D2482" t="s">
        <v>533</v>
      </c>
      <c r="E2482" s="8" t="str">
        <f t="shared" si="3525"/>
        <v>2482 FCLTL-F</v>
      </c>
      <c r="G2482" t="s">
        <v>332</v>
      </c>
      <c r="H2482" s="12"/>
      <c r="I2482" s="60"/>
      <c r="J2482" s="60"/>
      <c r="K2482" s="15"/>
      <c r="L2482" s="15"/>
      <c r="M2482" s="15"/>
      <c r="N2482" s="15"/>
      <c r="O2482" s="15"/>
      <c r="P2482" s="15"/>
      <c r="R2482" s="15"/>
      <c r="S2482" s="175">
        <f t="shared" ref="S2482" si="3536">S2469</f>
        <v>0</v>
      </c>
      <c r="T2482" s="175">
        <f t="shared" ref="T2482:AX2482" si="3537">T2469</f>
        <v>0</v>
      </c>
      <c r="U2482" s="175">
        <f t="shared" si="3537"/>
        <v>0</v>
      </c>
      <c r="V2482" s="175">
        <f t="shared" si="3537"/>
        <v>0</v>
      </c>
      <c r="W2482" s="175">
        <f t="shared" si="3537"/>
        <v>0</v>
      </c>
      <c r="X2482" s="175">
        <f t="shared" si="3537"/>
        <v>0</v>
      </c>
      <c r="Y2482" s="175">
        <f t="shared" si="3537"/>
        <v>0</v>
      </c>
      <c r="Z2482" s="175">
        <f t="shared" si="3537"/>
        <v>0</v>
      </c>
      <c r="AA2482" s="175">
        <f t="shared" si="3537"/>
        <v>0</v>
      </c>
      <c r="AB2482" s="175">
        <f t="shared" si="3537"/>
        <v>0</v>
      </c>
      <c r="AC2482" s="175">
        <f t="shared" si="3537"/>
        <v>0</v>
      </c>
      <c r="AD2482" s="175">
        <f t="shared" si="3537"/>
        <v>0</v>
      </c>
      <c r="AE2482" s="175">
        <f t="shared" si="3537"/>
        <v>0</v>
      </c>
      <c r="AF2482" s="175">
        <f t="shared" si="3537"/>
        <v>0</v>
      </c>
      <c r="AG2482" s="175">
        <f t="shared" si="3537"/>
        <v>0</v>
      </c>
      <c r="AH2482" s="175">
        <f t="shared" si="3537"/>
        <v>0</v>
      </c>
      <c r="AI2482" s="175">
        <f t="shared" si="3537"/>
        <v>0</v>
      </c>
      <c r="AJ2482" s="175">
        <f t="shared" si="3537"/>
        <v>0</v>
      </c>
      <c r="AK2482" s="175">
        <f t="shared" si="3537"/>
        <v>0</v>
      </c>
      <c r="AL2482" s="175">
        <f t="shared" si="3537"/>
        <v>0</v>
      </c>
      <c r="AM2482" s="175">
        <f t="shared" si="3537"/>
        <v>0</v>
      </c>
      <c r="AN2482" s="175">
        <f t="shared" si="3537"/>
        <v>0</v>
      </c>
      <c r="AO2482" s="175">
        <f t="shared" si="3537"/>
        <v>0</v>
      </c>
      <c r="AP2482" s="175">
        <f t="shared" si="3537"/>
        <v>0</v>
      </c>
      <c r="AQ2482" s="175">
        <f t="shared" si="3537"/>
        <v>0</v>
      </c>
      <c r="AR2482" s="175">
        <f t="shared" si="3537"/>
        <v>0</v>
      </c>
      <c r="AS2482" s="175">
        <f t="shared" si="3537"/>
        <v>0</v>
      </c>
      <c r="AT2482" s="175">
        <f t="shared" si="3537"/>
        <v>0</v>
      </c>
      <c r="AU2482" s="175">
        <f t="shared" si="3537"/>
        <v>0</v>
      </c>
      <c r="AV2482" s="175">
        <f t="shared" si="3537"/>
        <v>0</v>
      </c>
      <c r="AW2482" s="175">
        <f t="shared" si="3537"/>
        <v>0</v>
      </c>
      <c r="AX2482" s="175">
        <f t="shared" si="3537"/>
        <v>0</v>
      </c>
      <c r="AY2482" s="175">
        <f t="shared" ref="AY2482:CD2482" si="3538">AY2469</f>
        <v>0</v>
      </c>
      <c r="AZ2482" s="175">
        <f t="shared" si="3538"/>
        <v>0</v>
      </c>
      <c r="BA2482" s="175">
        <f t="shared" si="3538"/>
        <v>0</v>
      </c>
      <c r="BB2482" s="175">
        <f t="shared" si="3538"/>
        <v>0</v>
      </c>
      <c r="BC2482" s="175">
        <f t="shared" si="3538"/>
        <v>0</v>
      </c>
      <c r="BD2482" s="175">
        <f t="shared" si="3538"/>
        <v>0</v>
      </c>
      <c r="BE2482" s="175">
        <f t="shared" si="3538"/>
        <v>0</v>
      </c>
      <c r="BF2482" s="175">
        <f t="shared" si="3538"/>
        <v>0</v>
      </c>
      <c r="BG2482" s="175">
        <f t="shared" si="3538"/>
        <v>0</v>
      </c>
      <c r="BH2482" s="175">
        <f t="shared" si="3538"/>
        <v>0</v>
      </c>
      <c r="BI2482" s="175">
        <f t="shared" si="3538"/>
        <v>0</v>
      </c>
      <c r="BJ2482" s="175">
        <f t="shared" si="3538"/>
        <v>0</v>
      </c>
      <c r="BK2482" s="175">
        <f t="shared" si="3538"/>
        <v>0</v>
      </c>
      <c r="BL2482" s="175">
        <f t="shared" si="3538"/>
        <v>0</v>
      </c>
      <c r="BM2482" s="175">
        <f t="shared" si="3538"/>
        <v>0</v>
      </c>
      <c r="BN2482" s="175">
        <f t="shared" si="3538"/>
        <v>0</v>
      </c>
      <c r="BO2482" s="175">
        <f t="shared" si="3538"/>
        <v>0</v>
      </c>
      <c r="BP2482" s="175">
        <f t="shared" si="3538"/>
        <v>0</v>
      </c>
      <c r="BQ2482" s="175">
        <f t="shared" si="3538"/>
        <v>0</v>
      </c>
      <c r="BR2482" s="175">
        <f t="shared" si="3538"/>
        <v>0</v>
      </c>
      <c r="BS2482" s="175">
        <f t="shared" si="3538"/>
        <v>0</v>
      </c>
      <c r="BT2482" s="175">
        <f t="shared" si="3538"/>
        <v>0</v>
      </c>
      <c r="BU2482" s="175">
        <f t="shared" si="3538"/>
        <v>0</v>
      </c>
      <c r="BV2482" s="175">
        <f t="shared" si="3538"/>
        <v>0</v>
      </c>
      <c r="BW2482" s="175">
        <f t="shared" si="3538"/>
        <v>0</v>
      </c>
      <c r="BX2482" s="175">
        <f t="shared" si="3538"/>
        <v>0</v>
      </c>
      <c r="BY2482" s="175">
        <f t="shared" si="3538"/>
        <v>0</v>
      </c>
      <c r="BZ2482" s="175">
        <f t="shared" si="3538"/>
        <v>0</v>
      </c>
      <c r="CA2482" s="175">
        <f t="shared" si="3538"/>
        <v>0</v>
      </c>
      <c r="CB2482" s="175">
        <f t="shared" si="3538"/>
        <v>0</v>
      </c>
      <c r="CC2482" s="175">
        <f t="shared" si="3538"/>
        <v>0</v>
      </c>
      <c r="CD2482" s="175">
        <f t="shared" si="3538"/>
        <v>0</v>
      </c>
      <c r="CE2482" s="175">
        <f t="shared" ref="CE2482:CK2482" si="3539">CE2469</f>
        <v>0</v>
      </c>
      <c r="CF2482" s="175">
        <f t="shared" si="3539"/>
        <v>0</v>
      </c>
      <c r="CG2482" s="175">
        <f t="shared" si="3539"/>
        <v>0</v>
      </c>
      <c r="CH2482" s="175">
        <f t="shared" si="3539"/>
        <v>0</v>
      </c>
      <c r="CI2482" s="175">
        <f t="shared" si="3539"/>
        <v>0</v>
      </c>
      <c r="CJ2482" s="175">
        <f t="shared" si="3539"/>
        <v>0</v>
      </c>
      <c r="CK2482" s="175">
        <f t="shared" si="3539"/>
        <v>0</v>
      </c>
      <c r="CL2482" s="175">
        <f t="shared" ref="CL2482" si="3540">CL2469</f>
        <v>0</v>
      </c>
    </row>
    <row r="2483" spans="2:90" x14ac:dyDescent="0.4">
      <c r="B2483" s="235" t="str">
        <f>IFERROR(SUBSTITUTE(TRIM(MID(B2473, SEARCH("-", B2473) + 1, LEN(B2473))),":",""),"no unit")</f>
        <v>term liability</v>
      </c>
      <c r="D2483" t="s">
        <v>533</v>
      </c>
      <c r="E2483" s="8" t="str">
        <f t="shared" si="3525"/>
        <v>2483 FCLTL-F</v>
      </c>
      <c r="G2483" t="s">
        <v>332</v>
      </c>
      <c r="H2483" s="12"/>
      <c r="I2483" s="60"/>
      <c r="J2483" s="60"/>
      <c r="K2483" s="15"/>
      <c r="L2483" s="15"/>
      <c r="M2483" s="15"/>
      <c r="N2483" s="15"/>
      <c r="O2483" s="15"/>
      <c r="P2483" s="15"/>
      <c r="R2483" s="15"/>
      <c r="S2483" s="175"/>
      <c r="T2483" s="175"/>
      <c r="U2483" s="175"/>
      <c r="V2483" s="175"/>
      <c r="W2483" s="175"/>
      <c r="X2483" s="175"/>
      <c r="Y2483" s="175"/>
      <c r="Z2483" s="175"/>
      <c r="AA2483" s="175"/>
      <c r="AB2483" s="175"/>
      <c r="AC2483" s="175"/>
      <c r="AD2483" s="175"/>
      <c r="AE2483" s="175"/>
      <c r="AF2483" s="175"/>
      <c r="AG2483" s="175"/>
      <c r="AH2483" s="175"/>
      <c r="AI2483" s="175"/>
      <c r="AJ2483" s="175"/>
      <c r="AK2483" s="175"/>
      <c r="AL2483" s="175"/>
      <c r="AM2483" s="175"/>
      <c r="AN2483" s="175"/>
      <c r="AO2483" s="175"/>
      <c r="AP2483" s="175"/>
      <c r="AQ2483" s="175"/>
      <c r="AR2483" s="175"/>
      <c r="AS2483" s="175"/>
      <c r="AT2483" s="175"/>
      <c r="AU2483" s="175"/>
      <c r="AV2483" s="175"/>
      <c r="AW2483" s="175"/>
      <c r="AX2483" s="175"/>
      <c r="AY2483" s="175"/>
      <c r="AZ2483" s="175"/>
      <c r="BA2483" s="175"/>
      <c r="BB2483" s="175"/>
      <c r="BC2483" s="175"/>
      <c r="BD2483" s="175"/>
      <c r="BE2483" s="175"/>
      <c r="BF2483" s="175"/>
      <c r="BG2483" s="175"/>
      <c r="BH2483" s="175"/>
      <c r="BI2483" s="175"/>
      <c r="BJ2483" s="175"/>
      <c r="BK2483" s="175"/>
      <c r="BL2483" s="175"/>
      <c r="BM2483" s="175"/>
      <c r="BN2483" s="175"/>
      <c r="BO2483" s="175"/>
      <c r="BP2483" s="175"/>
      <c r="BQ2483" s="175"/>
      <c r="BR2483" s="175"/>
      <c r="BS2483" s="175"/>
      <c r="BT2483" s="175"/>
      <c r="BU2483" s="175"/>
      <c r="BV2483" s="175"/>
      <c r="BW2483" s="175"/>
      <c r="BX2483" s="175"/>
      <c r="BY2483" s="175"/>
      <c r="BZ2483" s="175"/>
      <c r="CA2483" s="175"/>
      <c r="CB2483" s="175"/>
      <c r="CC2483" s="175"/>
      <c r="CD2483" s="175"/>
      <c r="CE2483" s="175"/>
      <c r="CF2483" s="175"/>
      <c r="CG2483" s="175"/>
      <c r="CH2483" s="175"/>
      <c r="CI2483" s="175"/>
      <c r="CJ2483" s="175"/>
      <c r="CK2483" s="175"/>
      <c r="CL2483" s="175"/>
    </row>
    <row r="2484" spans="2:90" x14ac:dyDescent="0.4">
      <c r="B2484" s="132" t="str">
        <f>B2471</f>
        <v>Secondary revenue driver</v>
      </c>
      <c r="D2484" t="s">
        <v>533</v>
      </c>
      <c r="E2484" s="8" t="str">
        <f t="shared" si="3525"/>
        <v>2484 FCLTL-F</v>
      </c>
      <c r="G2484" t="s">
        <v>332</v>
      </c>
      <c r="H2484" s="12"/>
      <c r="I2484" s="60"/>
      <c r="J2484" s="60"/>
      <c r="K2484" s="15"/>
      <c r="L2484" s="15"/>
      <c r="M2484" s="15"/>
      <c r="N2484" s="15"/>
      <c r="O2484" s="15"/>
      <c r="P2484" s="15"/>
      <c r="R2484" s="15"/>
      <c r="S2484" s="4" t="str">
        <f t="shared" ref="S2484" si="3541">ADDRESS(ROW(S2474),COLUMN(S2474),2)</f>
        <v>S$2474</v>
      </c>
      <c r="T2484" s="4" t="str">
        <f t="shared" ref="T2484:AX2484" si="3542">ADDRESS(ROW(T2474),COLUMN(T2474),2)</f>
        <v>T$2474</v>
      </c>
      <c r="U2484" s="4" t="str">
        <f t="shared" si="3542"/>
        <v>U$2474</v>
      </c>
      <c r="V2484" s="4" t="str">
        <f t="shared" si="3542"/>
        <v>V$2474</v>
      </c>
      <c r="W2484" s="4" t="str">
        <f t="shared" si="3542"/>
        <v>W$2474</v>
      </c>
      <c r="X2484" s="4" t="str">
        <f t="shared" si="3542"/>
        <v>X$2474</v>
      </c>
      <c r="Y2484" s="4" t="str">
        <f t="shared" si="3542"/>
        <v>Y$2474</v>
      </c>
      <c r="Z2484" s="4" t="str">
        <f t="shared" si="3542"/>
        <v>Z$2474</v>
      </c>
      <c r="AA2484" s="4" t="str">
        <f t="shared" si="3542"/>
        <v>AA$2474</v>
      </c>
      <c r="AB2484" s="4" t="str">
        <f t="shared" si="3542"/>
        <v>AB$2474</v>
      </c>
      <c r="AC2484" s="4" t="str">
        <f t="shared" si="3542"/>
        <v>AC$2474</v>
      </c>
      <c r="AD2484" s="4" t="str">
        <f t="shared" si="3542"/>
        <v>AD$2474</v>
      </c>
      <c r="AE2484" s="4" t="str">
        <f t="shared" si="3542"/>
        <v>AE$2474</v>
      </c>
      <c r="AF2484" s="4" t="str">
        <f t="shared" si="3542"/>
        <v>AF$2474</v>
      </c>
      <c r="AG2484" s="4" t="str">
        <f t="shared" si="3542"/>
        <v>AG$2474</v>
      </c>
      <c r="AH2484" s="4" t="str">
        <f t="shared" si="3542"/>
        <v>AH$2474</v>
      </c>
      <c r="AI2484" s="4" t="str">
        <f t="shared" si="3542"/>
        <v>AI$2474</v>
      </c>
      <c r="AJ2484" s="4" t="str">
        <f t="shared" si="3542"/>
        <v>AJ$2474</v>
      </c>
      <c r="AK2484" s="4" t="str">
        <f t="shared" si="3542"/>
        <v>AK$2474</v>
      </c>
      <c r="AL2484" s="4" t="str">
        <f t="shared" si="3542"/>
        <v>AL$2474</v>
      </c>
      <c r="AM2484" s="4" t="str">
        <f t="shared" si="3542"/>
        <v>AM$2474</v>
      </c>
      <c r="AN2484" s="4" t="str">
        <f t="shared" si="3542"/>
        <v>AN$2474</v>
      </c>
      <c r="AO2484" s="4" t="str">
        <f t="shared" si="3542"/>
        <v>AO$2474</v>
      </c>
      <c r="AP2484" s="4" t="str">
        <f t="shared" si="3542"/>
        <v>AP$2474</v>
      </c>
      <c r="AQ2484" s="4" t="str">
        <f t="shared" si="3542"/>
        <v>AQ$2474</v>
      </c>
      <c r="AR2484" s="4" t="str">
        <f t="shared" si="3542"/>
        <v>AR$2474</v>
      </c>
      <c r="AS2484" s="4" t="str">
        <f t="shared" si="3542"/>
        <v>AS$2474</v>
      </c>
      <c r="AT2484" s="4" t="str">
        <f t="shared" si="3542"/>
        <v>AT$2474</v>
      </c>
      <c r="AU2484" s="4" t="str">
        <f t="shared" si="3542"/>
        <v>AU$2474</v>
      </c>
      <c r="AV2484" s="4" t="str">
        <f t="shared" si="3542"/>
        <v>AV$2474</v>
      </c>
      <c r="AW2484" s="4" t="str">
        <f t="shared" si="3542"/>
        <v>AW$2474</v>
      </c>
      <c r="AX2484" s="4" t="str">
        <f t="shared" si="3542"/>
        <v>AX$2474</v>
      </c>
      <c r="AY2484" s="4" t="str">
        <f t="shared" ref="AY2484:CD2484" si="3543">ADDRESS(ROW(AY2474),COLUMN(AY2474),2)</f>
        <v>AY$2474</v>
      </c>
      <c r="AZ2484" s="4" t="str">
        <f t="shared" si="3543"/>
        <v>AZ$2474</v>
      </c>
      <c r="BA2484" s="4" t="str">
        <f t="shared" si="3543"/>
        <v>BA$2474</v>
      </c>
      <c r="BB2484" s="4" t="str">
        <f t="shared" si="3543"/>
        <v>BB$2474</v>
      </c>
      <c r="BC2484" s="4" t="str">
        <f t="shared" si="3543"/>
        <v>BC$2474</v>
      </c>
      <c r="BD2484" s="4" t="str">
        <f t="shared" si="3543"/>
        <v>BD$2474</v>
      </c>
      <c r="BE2484" s="4" t="str">
        <f t="shared" si="3543"/>
        <v>BE$2474</v>
      </c>
      <c r="BF2484" s="4" t="str">
        <f t="shared" si="3543"/>
        <v>BF$2474</v>
      </c>
      <c r="BG2484" s="4" t="str">
        <f t="shared" si="3543"/>
        <v>BG$2474</v>
      </c>
      <c r="BH2484" s="4" t="str">
        <f t="shared" si="3543"/>
        <v>BH$2474</v>
      </c>
      <c r="BI2484" s="4" t="str">
        <f t="shared" si="3543"/>
        <v>BI$2474</v>
      </c>
      <c r="BJ2484" s="4" t="str">
        <f t="shared" si="3543"/>
        <v>BJ$2474</v>
      </c>
      <c r="BK2484" s="4" t="str">
        <f t="shared" si="3543"/>
        <v>BK$2474</v>
      </c>
      <c r="BL2484" s="4" t="str">
        <f t="shared" si="3543"/>
        <v>BL$2474</v>
      </c>
      <c r="BM2484" s="4" t="str">
        <f t="shared" si="3543"/>
        <v>BM$2474</v>
      </c>
      <c r="BN2484" s="4" t="str">
        <f t="shared" si="3543"/>
        <v>BN$2474</v>
      </c>
      <c r="BO2484" s="4" t="str">
        <f t="shared" si="3543"/>
        <v>BO$2474</v>
      </c>
      <c r="BP2484" s="4" t="str">
        <f t="shared" si="3543"/>
        <v>BP$2474</v>
      </c>
      <c r="BQ2484" s="4" t="str">
        <f t="shared" si="3543"/>
        <v>BQ$2474</v>
      </c>
      <c r="BR2484" s="4" t="str">
        <f t="shared" si="3543"/>
        <v>BR$2474</v>
      </c>
      <c r="BS2484" s="4" t="str">
        <f t="shared" si="3543"/>
        <v>BS$2474</v>
      </c>
      <c r="BT2484" s="4" t="str">
        <f t="shared" si="3543"/>
        <v>BT$2474</v>
      </c>
      <c r="BU2484" s="4" t="str">
        <f t="shared" si="3543"/>
        <v>BU$2474</v>
      </c>
      <c r="BV2484" s="4" t="str">
        <f t="shared" si="3543"/>
        <v>BV$2474</v>
      </c>
      <c r="BW2484" s="4" t="str">
        <f t="shared" si="3543"/>
        <v>BW$2474</v>
      </c>
      <c r="BX2484" s="4" t="str">
        <f t="shared" si="3543"/>
        <v>BX$2474</v>
      </c>
      <c r="BY2484" s="4" t="str">
        <f t="shared" si="3543"/>
        <v>BY$2474</v>
      </c>
      <c r="BZ2484" s="4" t="str">
        <f t="shared" si="3543"/>
        <v>BZ$2474</v>
      </c>
      <c r="CA2484" s="4" t="str">
        <f t="shared" si="3543"/>
        <v>CA$2474</v>
      </c>
      <c r="CB2484" s="4" t="str">
        <f t="shared" si="3543"/>
        <v>CB$2474</v>
      </c>
      <c r="CC2484" s="4" t="str">
        <f t="shared" si="3543"/>
        <v>CC$2474</v>
      </c>
      <c r="CD2484" s="4" t="str">
        <f t="shared" si="3543"/>
        <v>CD$2474</v>
      </c>
      <c r="CE2484" s="4" t="str">
        <f t="shared" ref="CE2484:CK2484" si="3544">ADDRESS(ROW(CE2474),COLUMN(CE2474),2)</f>
        <v>CE$2474</v>
      </c>
      <c r="CF2484" s="4" t="str">
        <f t="shared" si="3544"/>
        <v>CF$2474</v>
      </c>
      <c r="CG2484" s="4" t="str">
        <f t="shared" si="3544"/>
        <v>CG$2474</v>
      </c>
      <c r="CH2484" s="4" t="str">
        <f t="shared" si="3544"/>
        <v>CH$2474</v>
      </c>
      <c r="CI2484" s="4" t="str">
        <f t="shared" si="3544"/>
        <v>CI$2474</v>
      </c>
      <c r="CJ2484" s="4" t="str">
        <f t="shared" si="3544"/>
        <v>CJ$2474</v>
      </c>
      <c r="CK2484" s="4" t="str">
        <f t="shared" si="3544"/>
        <v>CK$2474</v>
      </c>
      <c r="CL2484" s="4" t="str">
        <f t="shared" ref="CL2484" si="3545">ADDRESS(ROW(CL2474),COLUMN(CL2474),2)</f>
        <v>CL$2474</v>
      </c>
    </row>
    <row r="2485" spans="2:90" x14ac:dyDescent="0.4">
      <c r="B2485" s="132" t="str">
        <f>B2472</f>
        <v>Secondary volume driver</v>
      </c>
      <c r="D2485" t="s">
        <v>533</v>
      </c>
      <c r="E2485" s="8" t="str">
        <f t="shared" si="3525"/>
        <v>2485 FCLTL-F</v>
      </c>
      <c r="G2485" t="s">
        <v>332</v>
      </c>
      <c r="H2485" s="12"/>
      <c r="I2485" s="60"/>
      <c r="J2485" s="60"/>
      <c r="K2485" s="15"/>
      <c r="L2485" s="15"/>
      <c r="M2485" s="15"/>
      <c r="N2485" s="15"/>
      <c r="O2485" s="15"/>
      <c r="P2485" s="15"/>
      <c r="R2485" s="15"/>
      <c r="S2485" s="175" t="str">
        <f t="shared" ref="S2485" si="3546">S2472</f>
        <v>S$15</v>
      </c>
      <c r="T2485" s="175" t="str">
        <f t="shared" ref="T2485:AX2485" si="3547">T2472</f>
        <v>T$15</v>
      </c>
      <c r="U2485" s="175" t="str">
        <f t="shared" si="3547"/>
        <v>U$15</v>
      </c>
      <c r="V2485" s="175" t="str">
        <f t="shared" si="3547"/>
        <v>V$15</v>
      </c>
      <c r="W2485" s="175" t="str">
        <f t="shared" si="3547"/>
        <v>W$15</v>
      </c>
      <c r="X2485" s="175" t="str">
        <f t="shared" si="3547"/>
        <v>X$15</v>
      </c>
      <c r="Y2485" s="175" t="str">
        <f t="shared" si="3547"/>
        <v>Y$15</v>
      </c>
      <c r="Z2485" s="175" t="str">
        <f t="shared" si="3547"/>
        <v>Z$15</v>
      </c>
      <c r="AA2485" s="175" t="str">
        <f t="shared" si="3547"/>
        <v>AA$15</v>
      </c>
      <c r="AB2485" s="175" t="str">
        <f t="shared" si="3547"/>
        <v>AB$15</v>
      </c>
      <c r="AC2485" s="175" t="str">
        <f t="shared" si="3547"/>
        <v>AC$15</v>
      </c>
      <c r="AD2485" s="175" t="str">
        <f t="shared" si="3547"/>
        <v>AD$15</v>
      </c>
      <c r="AE2485" s="175" t="str">
        <f t="shared" si="3547"/>
        <v>AE$15</v>
      </c>
      <c r="AF2485" s="175" t="str">
        <f t="shared" si="3547"/>
        <v>AF$15</v>
      </c>
      <c r="AG2485" s="175" t="str">
        <f t="shared" si="3547"/>
        <v>AG$15</v>
      </c>
      <c r="AH2485" s="175" t="str">
        <f t="shared" si="3547"/>
        <v>AH$15</v>
      </c>
      <c r="AI2485" s="175" t="str">
        <f t="shared" si="3547"/>
        <v>AI$15</v>
      </c>
      <c r="AJ2485" s="175" t="str">
        <f t="shared" si="3547"/>
        <v>AJ$15</v>
      </c>
      <c r="AK2485" s="175" t="str">
        <f t="shared" si="3547"/>
        <v>AK$15</v>
      </c>
      <c r="AL2485" s="175" t="str">
        <f t="shared" si="3547"/>
        <v>AL$15</v>
      </c>
      <c r="AM2485" s="175" t="str">
        <f t="shared" si="3547"/>
        <v>AM$15</v>
      </c>
      <c r="AN2485" s="175" t="str">
        <f t="shared" si="3547"/>
        <v>AN$15</v>
      </c>
      <c r="AO2485" s="175" t="str">
        <f t="shared" si="3547"/>
        <v>AO$15</v>
      </c>
      <c r="AP2485" s="175" t="str">
        <f t="shared" si="3547"/>
        <v>AP$15</v>
      </c>
      <c r="AQ2485" s="175" t="str">
        <f t="shared" si="3547"/>
        <v>AQ$15</v>
      </c>
      <c r="AR2485" s="175" t="str">
        <f t="shared" si="3547"/>
        <v>AR$15</v>
      </c>
      <c r="AS2485" s="175" t="str">
        <f t="shared" si="3547"/>
        <v>AS$15</v>
      </c>
      <c r="AT2485" s="175" t="str">
        <f t="shared" si="3547"/>
        <v>AT$15</v>
      </c>
      <c r="AU2485" s="175" t="str">
        <f t="shared" si="3547"/>
        <v>AU$15</v>
      </c>
      <c r="AV2485" s="175" t="str">
        <f t="shared" si="3547"/>
        <v>AV$15</v>
      </c>
      <c r="AW2485" s="175" t="str">
        <f t="shared" si="3547"/>
        <v>AW$15</v>
      </c>
      <c r="AX2485" s="175" t="str">
        <f t="shared" si="3547"/>
        <v>AX$15</v>
      </c>
      <c r="AY2485" s="175" t="str">
        <f t="shared" ref="AY2485:CD2485" si="3548">AY2472</f>
        <v>AY$15</v>
      </c>
      <c r="AZ2485" s="175" t="str">
        <f t="shared" si="3548"/>
        <v>AZ$15</v>
      </c>
      <c r="BA2485" s="175" t="str">
        <f t="shared" si="3548"/>
        <v>BA$15</v>
      </c>
      <c r="BB2485" s="175" t="str">
        <f t="shared" si="3548"/>
        <v>BB$15</v>
      </c>
      <c r="BC2485" s="175" t="str">
        <f t="shared" si="3548"/>
        <v>BC$15</v>
      </c>
      <c r="BD2485" s="175" t="str">
        <f t="shared" si="3548"/>
        <v>BD$15</v>
      </c>
      <c r="BE2485" s="175" t="str">
        <f t="shared" si="3548"/>
        <v>BE$15</v>
      </c>
      <c r="BF2485" s="175" t="str">
        <f t="shared" si="3548"/>
        <v>BF$15</v>
      </c>
      <c r="BG2485" s="175" t="str">
        <f t="shared" si="3548"/>
        <v>BG$15</v>
      </c>
      <c r="BH2485" s="175" t="str">
        <f t="shared" si="3548"/>
        <v>BH$15</v>
      </c>
      <c r="BI2485" s="175" t="str">
        <f t="shared" si="3548"/>
        <v>BI$15</v>
      </c>
      <c r="BJ2485" s="175" t="str">
        <f t="shared" si="3548"/>
        <v>BJ$15</v>
      </c>
      <c r="BK2485" s="175" t="str">
        <f t="shared" si="3548"/>
        <v>BK$15</v>
      </c>
      <c r="BL2485" s="175" t="str">
        <f t="shared" si="3548"/>
        <v>BL$15</v>
      </c>
      <c r="BM2485" s="175" t="str">
        <f t="shared" si="3548"/>
        <v>BM$15</v>
      </c>
      <c r="BN2485" s="175" t="str">
        <f t="shared" si="3548"/>
        <v>BN$15</v>
      </c>
      <c r="BO2485" s="175" t="str">
        <f t="shared" si="3548"/>
        <v>BO$15</v>
      </c>
      <c r="BP2485" s="175" t="str">
        <f t="shared" si="3548"/>
        <v>BP$15</v>
      </c>
      <c r="BQ2485" s="175" t="str">
        <f t="shared" si="3548"/>
        <v>BQ$15</v>
      </c>
      <c r="BR2485" s="175" t="str">
        <f t="shared" si="3548"/>
        <v>BR$15</v>
      </c>
      <c r="BS2485" s="175" t="str">
        <f t="shared" si="3548"/>
        <v>BS$15</v>
      </c>
      <c r="BT2485" s="175" t="str">
        <f t="shared" si="3548"/>
        <v>BT$15</v>
      </c>
      <c r="BU2485" s="175" t="str">
        <f t="shared" si="3548"/>
        <v>BU$15</v>
      </c>
      <c r="BV2485" s="175" t="str">
        <f t="shared" si="3548"/>
        <v>BV$15</v>
      </c>
      <c r="BW2485" s="175" t="str">
        <f t="shared" si="3548"/>
        <v>BW$15</v>
      </c>
      <c r="BX2485" s="175" t="str">
        <f t="shared" si="3548"/>
        <v>BX$15</v>
      </c>
      <c r="BY2485" s="175" t="str">
        <f t="shared" si="3548"/>
        <v>BY$15</v>
      </c>
      <c r="BZ2485" s="175" t="str">
        <f t="shared" si="3548"/>
        <v>BZ$15</v>
      </c>
      <c r="CA2485" s="175" t="str">
        <f t="shared" si="3548"/>
        <v>CA$15</v>
      </c>
      <c r="CB2485" s="175" t="str">
        <f t="shared" si="3548"/>
        <v>CB$15</v>
      </c>
      <c r="CC2485" s="175" t="str">
        <f t="shared" si="3548"/>
        <v>CC$15</v>
      </c>
      <c r="CD2485" s="175" t="str">
        <f t="shared" si="3548"/>
        <v>CD$15</v>
      </c>
      <c r="CE2485" s="175" t="str">
        <f t="shared" ref="CE2485:CK2485" si="3549">CE2472</f>
        <v>CE$15</v>
      </c>
      <c r="CF2485" s="175" t="str">
        <f t="shared" si="3549"/>
        <v>CF$15</v>
      </c>
      <c r="CG2485" s="175" t="str">
        <f t="shared" si="3549"/>
        <v>CG$15</v>
      </c>
      <c r="CH2485" s="175" t="str">
        <f t="shared" si="3549"/>
        <v>CH$15</v>
      </c>
      <c r="CI2485" s="175" t="str">
        <f t="shared" si="3549"/>
        <v>CI$15</v>
      </c>
      <c r="CJ2485" s="175" t="str">
        <f t="shared" si="3549"/>
        <v>CJ$15</v>
      </c>
      <c r="CK2485" s="175" t="str">
        <f t="shared" si="3549"/>
        <v>CK$15</v>
      </c>
      <c r="CL2485" s="175" t="str">
        <f t="shared" ref="CL2485" si="3550">CL2472</f>
        <v>CL$15</v>
      </c>
    </row>
    <row r="2486" spans="2:90" x14ac:dyDescent="0.4">
      <c r="B2486" s="27"/>
      <c r="C2486" s="27"/>
      <c r="D2486" s="27"/>
      <c r="E2486" s="27"/>
      <c r="F2486" s="27"/>
      <c r="G2486" s="27"/>
      <c r="H2486" s="27"/>
      <c r="I2486" s="27"/>
      <c r="J2486" s="27"/>
      <c r="K2486" s="27"/>
      <c r="L2486" s="27"/>
      <c r="M2486" s="27"/>
      <c r="N2486" s="27"/>
      <c r="O2486" s="27"/>
      <c r="P2486" s="27"/>
    </row>
    <row r="2487" spans="2:90" x14ac:dyDescent="0.4">
      <c r="B2487" s="171" t="s">
        <v>490</v>
      </c>
      <c r="E2487" s="8"/>
      <c r="H2487" s="170"/>
      <c r="I2487" s="172"/>
      <c r="J2487" s="172"/>
      <c r="K2487" s="193"/>
      <c r="L2487" s="193"/>
      <c r="M2487" s="193"/>
      <c r="N2487" s="193"/>
      <c r="O2487" s="193"/>
      <c r="P2487" s="193"/>
      <c r="R2487" s="194"/>
      <c r="S2487" s="170"/>
      <c r="T2487" s="170"/>
      <c r="U2487" s="170"/>
      <c r="V2487" s="170"/>
      <c r="W2487" s="170"/>
      <c r="X2487" s="170"/>
      <c r="Y2487" s="170"/>
      <c r="Z2487" s="170"/>
      <c r="AA2487" s="170"/>
      <c r="AB2487" s="170"/>
      <c r="AC2487" s="170"/>
      <c r="AD2487" s="170"/>
      <c r="AE2487" s="170"/>
      <c r="AF2487" s="170"/>
      <c r="AG2487" s="170"/>
      <c r="AH2487" s="170"/>
      <c r="AI2487" s="170"/>
      <c r="AJ2487" s="170"/>
      <c r="AK2487" s="170"/>
      <c r="AL2487" s="170"/>
      <c r="AM2487" s="170"/>
      <c r="AN2487" s="170"/>
      <c r="AO2487" s="170"/>
      <c r="AP2487" s="170"/>
      <c r="AQ2487" s="170"/>
      <c r="AR2487" s="170"/>
      <c r="AS2487" s="170"/>
      <c r="AT2487" s="170"/>
      <c r="AU2487" s="170"/>
      <c r="AV2487" s="170"/>
      <c r="AW2487" s="170"/>
      <c r="AX2487" s="170"/>
      <c r="AY2487" s="170"/>
      <c r="AZ2487" s="170"/>
      <c r="BA2487" s="170"/>
      <c r="BB2487" s="170"/>
      <c r="BC2487" s="170"/>
      <c r="BD2487" s="170"/>
      <c r="BE2487" s="170"/>
      <c r="BF2487" s="170"/>
      <c r="BG2487" s="170"/>
      <c r="BH2487" s="170"/>
      <c r="BI2487" s="170"/>
      <c r="BJ2487" s="170"/>
      <c r="BK2487" s="170"/>
      <c r="BL2487" s="170"/>
      <c r="BM2487" s="170"/>
      <c r="BN2487" s="170"/>
      <c r="BO2487" s="170"/>
      <c r="BP2487" s="170"/>
      <c r="BQ2487" s="170"/>
      <c r="BR2487" s="170"/>
      <c r="BS2487" s="170"/>
      <c r="BT2487" s="170"/>
      <c r="BU2487" s="170"/>
      <c r="BV2487" s="170"/>
      <c r="BW2487" s="170"/>
      <c r="BX2487" s="170"/>
      <c r="BY2487" s="170"/>
      <c r="BZ2487" s="170"/>
      <c r="CA2487" s="170"/>
      <c r="CB2487" s="170"/>
      <c r="CC2487" s="170"/>
      <c r="CD2487" s="170"/>
      <c r="CE2487" s="170"/>
      <c r="CF2487" s="170"/>
      <c r="CG2487" s="170"/>
      <c r="CH2487" s="170"/>
      <c r="CI2487" s="170"/>
      <c r="CJ2487" s="170"/>
      <c r="CK2487" s="170"/>
      <c r="CL2487" s="170"/>
    </row>
    <row r="2488" spans="2:90" x14ac:dyDescent="0.4">
      <c r="B2488" s="171" t="s">
        <v>492</v>
      </c>
      <c r="E2488" s="8"/>
      <c r="H2488" s="170"/>
      <c r="I2488" s="172"/>
      <c r="J2488" s="172"/>
      <c r="K2488" s="193"/>
      <c r="L2488" s="193"/>
      <c r="M2488" s="193"/>
      <c r="N2488" s="193"/>
      <c r="O2488" s="193"/>
      <c r="P2488" s="193"/>
      <c r="R2488" s="194"/>
      <c r="S2488" s="170"/>
      <c r="T2488" s="170"/>
      <c r="U2488" s="170"/>
      <c r="V2488" s="170"/>
      <c r="W2488" s="170"/>
      <c r="X2488" s="170"/>
      <c r="Y2488" s="170"/>
      <c r="Z2488" s="170"/>
      <c r="AA2488" s="170"/>
      <c r="AB2488" s="170"/>
      <c r="AC2488" s="170"/>
      <c r="AD2488" s="170"/>
      <c r="AE2488" s="170"/>
      <c r="AF2488" s="170"/>
      <c r="AG2488" s="170"/>
      <c r="AH2488" s="170"/>
      <c r="AI2488" s="170"/>
      <c r="AJ2488" s="170"/>
      <c r="AK2488" s="170"/>
      <c r="AL2488" s="170"/>
      <c r="AM2488" s="170"/>
      <c r="AN2488" s="170"/>
      <c r="AO2488" s="170"/>
      <c r="AP2488" s="170"/>
      <c r="AQ2488" s="170"/>
      <c r="AR2488" s="170"/>
      <c r="AS2488" s="170"/>
      <c r="AT2488" s="170"/>
      <c r="AU2488" s="170"/>
      <c r="AV2488" s="170"/>
      <c r="AW2488" s="170"/>
      <c r="AX2488" s="170"/>
      <c r="AY2488" s="170"/>
      <c r="AZ2488" s="170"/>
      <c r="BA2488" s="170"/>
      <c r="BB2488" s="170"/>
      <c r="BC2488" s="170"/>
      <c r="BD2488" s="170"/>
      <c r="BE2488" s="170"/>
      <c r="BF2488" s="170"/>
      <c r="BG2488" s="170"/>
      <c r="BH2488" s="170"/>
      <c r="BI2488" s="170"/>
      <c r="BJ2488" s="170"/>
      <c r="BK2488" s="170"/>
      <c r="BL2488" s="170"/>
      <c r="BM2488" s="170"/>
      <c r="BN2488" s="170"/>
      <c r="BO2488" s="170"/>
      <c r="BP2488" s="170"/>
      <c r="BQ2488" s="170"/>
      <c r="BR2488" s="170"/>
      <c r="BS2488" s="170"/>
      <c r="BT2488" s="170"/>
      <c r="BU2488" s="170"/>
      <c r="BV2488" s="170"/>
      <c r="BW2488" s="170"/>
      <c r="BX2488" s="170"/>
      <c r="BY2488" s="170"/>
      <c r="BZ2488" s="170"/>
      <c r="CA2488" s="170"/>
      <c r="CB2488" s="170"/>
      <c r="CC2488" s="170"/>
      <c r="CD2488" s="170"/>
      <c r="CE2488" s="170"/>
      <c r="CF2488" s="170"/>
      <c r="CG2488" s="170"/>
      <c r="CH2488" s="170"/>
      <c r="CI2488" s="170"/>
      <c r="CJ2488" s="170"/>
      <c r="CK2488" s="170"/>
      <c r="CL2488" s="170"/>
    </row>
    <row r="2489" spans="2:90" x14ac:dyDescent="0.4">
      <c r="B2489" s="171" t="s">
        <v>461</v>
      </c>
      <c r="E2489" s="8"/>
      <c r="H2489" s="170"/>
      <c r="I2489" s="172"/>
      <c r="J2489" s="172"/>
      <c r="K2489" s="193"/>
      <c r="L2489" s="193"/>
      <c r="M2489" s="193"/>
      <c r="N2489" s="193"/>
      <c r="O2489" s="193"/>
      <c r="P2489" s="193"/>
      <c r="R2489" s="194"/>
      <c r="S2489" s="195" t="str">
        <f t="shared" ref="S2489:AX2489" si="3551">S$16</f>
        <v>S$12</v>
      </c>
      <c r="T2489" s="195" t="str">
        <f t="shared" si="3551"/>
        <v>T$12</v>
      </c>
      <c r="U2489" s="195" t="str">
        <f t="shared" si="3551"/>
        <v>U$12</v>
      </c>
      <c r="V2489" s="195" t="str">
        <f t="shared" si="3551"/>
        <v>V$12</v>
      </c>
      <c r="W2489" s="195" t="str">
        <f t="shared" si="3551"/>
        <v>W$12</v>
      </c>
      <c r="X2489" s="195" t="str">
        <f t="shared" si="3551"/>
        <v>X$12</v>
      </c>
      <c r="Y2489" s="195" t="str">
        <f t="shared" si="3551"/>
        <v>Y$12</v>
      </c>
      <c r="Z2489" s="195" t="str">
        <f t="shared" si="3551"/>
        <v>Z$12</v>
      </c>
      <c r="AA2489" s="195" t="str">
        <f t="shared" si="3551"/>
        <v>AA$12</v>
      </c>
      <c r="AB2489" s="195" t="str">
        <f t="shared" si="3551"/>
        <v>AB$12</v>
      </c>
      <c r="AC2489" s="195" t="str">
        <f t="shared" si="3551"/>
        <v>AC$12</v>
      </c>
      <c r="AD2489" s="195" t="str">
        <f t="shared" si="3551"/>
        <v>AD$12</v>
      </c>
      <c r="AE2489" s="195" t="str">
        <f t="shared" si="3551"/>
        <v>AE$12</v>
      </c>
      <c r="AF2489" s="195" t="str">
        <f t="shared" si="3551"/>
        <v>AF$12</v>
      </c>
      <c r="AG2489" s="195" t="str">
        <f t="shared" si="3551"/>
        <v>AG$12</v>
      </c>
      <c r="AH2489" s="195" t="str">
        <f t="shared" si="3551"/>
        <v>AH$12</v>
      </c>
      <c r="AI2489" s="195" t="str">
        <f t="shared" si="3551"/>
        <v>AI$12</v>
      </c>
      <c r="AJ2489" s="195" t="str">
        <f t="shared" si="3551"/>
        <v>AJ$12</v>
      </c>
      <c r="AK2489" s="195" t="str">
        <f t="shared" si="3551"/>
        <v>AK$12</v>
      </c>
      <c r="AL2489" s="195" t="str">
        <f t="shared" si="3551"/>
        <v>AL$12</v>
      </c>
      <c r="AM2489" s="195" t="str">
        <f t="shared" si="3551"/>
        <v>AM$12</v>
      </c>
      <c r="AN2489" s="195" t="str">
        <f t="shared" si="3551"/>
        <v>AN$12</v>
      </c>
      <c r="AO2489" s="195" t="str">
        <f t="shared" si="3551"/>
        <v>AO$12</v>
      </c>
      <c r="AP2489" s="195" t="str">
        <f t="shared" si="3551"/>
        <v>AP$12</v>
      </c>
      <c r="AQ2489" s="195" t="str">
        <f t="shared" si="3551"/>
        <v>AQ$12</v>
      </c>
      <c r="AR2489" s="195" t="str">
        <f t="shared" si="3551"/>
        <v>AR$12</v>
      </c>
      <c r="AS2489" s="195" t="str">
        <f t="shared" si="3551"/>
        <v>AS$12</v>
      </c>
      <c r="AT2489" s="195" t="str">
        <f t="shared" si="3551"/>
        <v>AT$12</v>
      </c>
      <c r="AU2489" s="195" t="str">
        <f t="shared" si="3551"/>
        <v>AU$12</v>
      </c>
      <c r="AV2489" s="195" t="str">
        <f t="shared" si="3551"/>
        <v>AV$12</v>
      </c>
      <c r="AW2489" s="195" t="str">
        <f t="shared" si="3551"/>
        <v>AW$12</v>
      </c>
      <c r="AX2489" s="195" t="str">
        <f t="shared" si="3551"/>
        <v>AX$12</v>
      </c>
      <c r="AY2489" s="195" t="str">
        <f t="shared" ref="AY2489:CD2489" si="3552">AY$16</f>
        <v>AY$12</v>
      </c>
      <c r="AZ2489" s="195" t="str">
        <f t="shared" si="3552"/>
        <v>AZ$12</v>
      </c>
      <c r="BA2489" s="195" t="str">
        <f t="shared" si="3552"/>
        <v>BA$12</v>
      </c>
      <c r="BB2489" s="195" t="str">
        <f t="shared" si="3552"/>
        <v>BB$12</v>
      </c>
      <c r="BC2489" s="195" t="str">
        <f t="shared" si="3552"/>
        <v>BC$12</v>
      </c>
      <c r="BD2489" s="195" t="str">
        <f t="shared" si="3552"/>
        <v>BD$12</v>
      </c>
      <c r="BE2489" s="195" t="str">
        <f t="shared" si="3552"/>
        <v>BE$12</v>
      </c>
      <c r="BF2489" s="195" t="str">
        <f t="shared" si="3552"/>
        <v>BF$12</v>
      </c>
      <c r="BG2489" s="195" t="str">
        <f t="shared" si="3552"/>
        <v>BG$12</v>
      </c>
      <c r="BH2489" s="195" t="str">
        <f t="shared" si="3552"/>
        <v>BH$12</v>
      </c>
      <c r="BI2489" s="195" t="str">
        <f t="shared" si="3552"/>
        <v>BI$12</v>
      </c>
      <c r="BJ2489" s="195" t="str">
        <f t="shared" si="3552"/>
        <v>BJ$12</v>
      </c>
      <c r="BK2489" s="195" t="str">
        <f t="shared" si="3552"/>
        <v>BK$12</v>
      </c>
      <c r="BL2489" s="195" t="str">
        <f t="shared" si="3552"/>
        <v>BL$12</v>
      </c>
      <c r="BM2489" s="195" t="str">
        <f t="shared" si="3552"/>
        <v>BM$12</v>
      </c>
      <c r="BN2489" s="195" t="str">
        <f t="shared" si="3552"/>
        <v>BN$12</v>
      </c>
      <c r="BO2489" s="195" t="str">
        <f t="shared" si="3552"/>
        <v>BO$12</v>
      </c>
      <c r="BP2489" s="195" t="str">
        <f t="shared" si="3552"/>
        <v>BP$12</v>
      </c>
      <c r="BQ2489" s="195" t="str">
        <f t="shared" si="3552"/>
        <v>BQ$12</v>
      </c>
      <c r="BR2489" s="195" t="str">
        <f t="shared" si="3552"/>
        <v>BR$12</v>
      </c>
      <c r="BS2489" s="195" t="str">
        <f t="shared" si="3552"/>
        <v>BS$12</v>
      </c>
      <c r="BT2489" s="195" t="str">
        <f t="shared" si="3552"/>
        <v>BT$12</v>
      </c>
      <c r="BU2489" s="195" t="str">
        <f t="shared" si="3552"/>
        <v>BU$12</v>
      </c>
      <c r="BV2489" s="195" t="str">
        <f t="shared" si="3552"/>
        <v>BV$12</v>
      </c>
      <c r="BW2489" s="195" t="str">
        <f t="shared" si="3552"/>
        <v>BW$12</v>
      </c>
      <c r="BX2489" s="195" t="str">
        <f t="shared" si="3552"/>
        <v>BX$12</v>
      </c>
      <c r="BY2489" s="195" t="str">
        <f t="shared" si="3552"/>
        <v>BY$12</v>
      </c>
      <c r="BZ2489" s="195" t="str">
        <f t="shared" si="3552"/>
        <v>BZ$12</v>
      </c>
      <c r="CA2489" s="195" t="str">
        <f t="shared" si="3552"/>
        <v>CA$12</v>
      </c>
      <c r="CB2489" s="195" t="str">
        <f t="shared" si="3552"/>
        <v>CB$12</v>
      </c>
      <c r="CC2489" s="195" t="str">
        <f t="shared" si="3552"/>
        <v>CC$12</v>
      </c>
      <c r="CD2489" s="195" t="str">
        <f t="shared" si="3552"/>
        <v>CD$12</v>
      </c>
      <c r="CE2489" s="195" t="str">
        <f t="shared" ref="CE2489:CL2489" si="3553">CE$16</f>
        <v>CE$12</v>
      </c>
      <c r="CF2489" s="195" t="str">
        <f t="shared" si="3553"/>
        <v>CF$12</v>
      </c>
      <c r="CG2489" s="195" t="str">
        <f t="shared" si="3553"/>
        <v>CG$12</v>
      </c>
      <c r="CH2489" s="195" t="str">
        <f t="shared" si="3553"/>
        <v>CH$12</v>
      </c>
      <c r="CI2489" s="195" t="str">
        <f t="shared" si="3553"/>
        <v>CI$12</v>
      </c>
      <c r="CJ2489" s="195" t="str">
        <f t="shared" si="3553"/>
        <v>CJ$12</v>
      </c>
      <c r="CK2489" s="195" t="str">
        <f t="shared" si="3553"/>
        <v>CK$12</v>
      </c>
      <c r="CL2489" s="195" t="str">
        <f t="shared" si="3553"/>
        <v>CL$12</v>
      </c>
    </row>
    <row r="2490" spans="2:90" x14ac:dyDescent="0.4">
      <c r="B2490" s="171" t="s">
        <v>462</v>
      </c>
      <c r="E2490" s="8"/>
      <c r="H2490" s="196"/>
      <c r="I2490" s="197"/>
      <c r="J2490" s="197"/>
      <c r="K2490" s="198"/>
      <c r="L2490" s="198"/>
      <c r="M2490" s="198"/>
      <c r="N2490" s="198"/>
      <c r="O2490" s="198"/>
      <c r="P2490" s="198"/>
      <c r="R2490" s="198"/>
      <c r="S2490" s="195" t="str">
        <f t="shared" ref="S2490:AX2490" si="3554">S$17</f>
        <v>S$13</v>
      </c>
      <c r="T2490" s="195" t="str">
        <f t="shared" si="3554"/>
        <v>T$13</v>
      </c>
      <c r="U2490" s="195" t="str">
        <f t="shared" si="3554"/>
        <v>U$13</v>
      </c>
      <c r="V2490" s="195" t="str">
        <f t="shared" si="3554"/>
        <v>V$13</v>
      </c>
      <c r="W2490" s="195" t="str">
        <f t="shared" si="3554"/>
        <v>W$13</v>
      </c>
      <c r="X2490" s="195" t="str">
        <f t="shared" si="3554"/>
        <v>X$13</v>
      </c>
      <c r="Y2490" s="195" t="str">
        <f t="shared" si="3554"/>
        <v>Y$13</v>
      </c>
      <c r="Z2490" s="195" t="str">
        <f t="shared" si="3554"/>
        <v>Z$13</v>
      </c>
      <c r="AA2490" s="195" t="str">
        <f t="shared" si="3554"/>
        <v>AA$13</v>
      </c>
      <c r="AB2490" s="195" t="str">
        <f t="shared" si="3554"/>
        <v>AB$13</v>
      </c>
      <c r="AC2490" s="195" t="str">
        <f t="shared" si="3554"/>
        <v>AC$13</v>
      </c>
      <c r="AD2490" s="195" t="str">
        <f t="shared" si="3554"/>
        <v>AD$13</v>
      </c>
      <c r="AE2490" s="195" t="str">
        <f t="shared" si="3554"/>
        <v>AE$13</v>
      </c>
      <c r="AF2490" s="195" t="str">
        <f t="shared" si="3554"/>
        <v>AF$13</v>
      </c>
      <c r="AG2490" s="195" t="str">
        <f t="shared" si="3554"/>
        <v>AG$13</v>
      </c>
      <c r="AH2490" s="195" t="str">
        <f t="shared" si="3554"/>
        <v>AH$13</v>
      </c>
      <c r="AI2490" s="195" t="str">
        <f t="shared" si="3554"/>
        <v>AI$13</v>
      </c>
      <c r="AJ2490" s="195" t="str">
        <f t="shared" si="3554"/>
        <v>AJ$13</v>
      </c>
      <c r="AK2490" s="195" t="str">
        <f t="shared" si="3554"/>
        <v>AK$13</v>
      </c>
      <c r="AL2490" s="195" t="str">
        <f t="shared" si="3554"/>
        <v>AL$13</v>
      </c>
      <c r="AM2490" s="195" t="str">
        <f t="shared" si="3554"/>
        <v>AM$13</v>
      </c>
      <c r="AN2490" s="195" t="str">
        <f t="shared" si="3554"/>
        <v>AN$13</v>
      </c>
      <c r="AO2490" s="195" t="str">
        <f t="shared" si="3554"/>
        <v>AO$13</v>
      </c>
      <c r="AP2490" s="195" t="str">
        <f t="shared" si="3554"/>
        <v>AP$13</v>
      </c>
      <c r="AQ2490" s="195" t="str">
        <f t="shared" si="3554"/>
        <v>AQ$13</v>
      </c>
      <c r="AR2490" s="195" t="str">
        <f t="shared" si="3554"/>
        <v>AR$13</v>
      </c>
      <c r="AS2490" s="195" t="str">
        <f t="shared" si="3554"/>
        <v>AS$13</v>
      </c>
      <c r="AT2490" s="195" t="str">
        <f t="shared" si="3554"/>
        <v>AT$13</v>
      </c>
      <c r="AU2490" s="195" t="str">
        <f t="shared" si="3554"/>
        <v>AU$13</v>
      </c>
      <c r="AV2490" s="195" t="str">
        <f t="shared" si="3554"/>
        <v>AV$13</v>
      </c>
      <c r="AW2490" s="195" t="str">
        <f t="shared" si="3554"/>
        <v>AW$13</v>
      </c>
      <c r="AX2490" s="195" t="str">
        <f t="shared" si="3554"/>
        <v>AX$13</v>
      </c>
      <c r="AY2490" s="195" t="str">
        <f t="shared" ref="AY2490:CD2490" si="3555">AY$17</f>
        <v>AY$13</v>
      </c>
      <c r="AZ2490" s="195" t="str">
        <f t="shared" si="3555"/>
        <v>AZ$13</v>
      </c>
      <c r="BA2490" s="195" t="str">
        <f t="shared" si="3555"/>
        <v>BA$13</v>
      </c>
      <c r="BB2490" s="195" t="str">
        <f t="shared" si="3555"/>
        <v>BB$13</v>
      </c>
      <c r="BC2490" s="195" t="str">
        <f t="shared" si="3555"/>
        <v>BC$13</v>
      </c>
      <c r="BD2490" s="195" t="str">
        <f t="shared" si="3555"/>
        <v>BD$13</v>
      </c>
      <c r="BE2490" s="195" t="str">
        <f t="shared" si="3555"/>
        <v>BE$13</v>
      </c>
      <c r="BF2490" s="195" t="str">
        <f t="shared" si="3555"/>
        <v>BF$13</v>
      </c>
      <c r="BG2490" s="195" t="str">
        <f t="shared" si="3555"/>
        <v>BG$13</v>
      </c>
      <c r="BH2490" s="195" t="str">
        <f t="shared" si="3555"/>
        <v>BH$13</v>
      </c>
      <c r="BI2490" s="195" t="str">
        <f t="shared" si="3555"/>
        <v>BI$13</v>
      </c>
      <c r="BJ2490" s="195" t="str">
        <f t="shared" si="3555"/>
        <v>BJ$13</v>
      </c>
      <c r="BK2490" s="195" t="str">
        <f t="shared" si="3555"/>
        <v>BK$13</v>
      </c>
      <c r="BL2490" s="195" t="str">
        <f t="shared" si="3555"/>
        <v>BL$13</v>
      </c>
      <c r="BM2490" s="195" t="str">
        <f t="shared" si="3555"/>
        <v>BM$13</v>
      </c>
      <c r="BN2490" s="195" t="str">
        <f t="shared" si="3555"/>
        <v>BN$13</v>
      </c>
      <c r="BO2490" s="195" t="str">
        <f t="shared" si="3555"/>
        <v>BO$13</v>
      </c>
      <c r="BP2490" s="195" t="str">
        <f t="shared" si="3555"/>
        <v>BP$13</v>
      </c>
      <c r="BQ2490" s="195" t="str">
        <f t="shared" si="3555"/>
        <v>BQ$13</v>
      </c>
      <c r="BR2490" s="195" t="str">
        <f t="shared" si="3555"/>
        <v>BR$13</v>
      </c>
      <c r="BS2490" s="195" t="str">
        <f t="shared" si="3555"/>
        <v>BS$13</v>
      </c>
      <c r="BT2490" s="195" t="str">
        <f t="shared" si="3555"/>
        <v>BT$13</v>
      </c>
      <c r="BU2490" s="195" t="str">
        <f t="shared" si="3555"/>
        <v>BU$13</v>
      </c>
      <c r="BV2490" s="195" t="str">
        <f t="shared" si="3555"/>
        <v>BV$13</v>
      </c>
      <c r="BW2490" s="195" t="str">
        <f t="shared" si="3555"/>
        <v>BW$13</v>
      </c>
      <c r="BX2490" s="195" t="str">
        <f t="shared" si="3555"/>
        <v>BX$13</v>
      </c>
      <c r="BY2490" s="195" t="str">
        <f t="shared" si="3555"/>
        <v>BY$13</v>
      </c>
      <c r="BZ2490" s="195" t="str">
        <f t="shared" si="3555"/>
        <v>BZ$13</v>
      </c>
      <c r="CA2490" s="195" t="str">
        <f t="shared" si="3555"/>
        <v>CA$13</v>
      </c>
      <c r="CB2490" s="195" t="str">
        <f t="shared" si="3555"/>
        <v>CB$13</v>
      </c>
      <c r="CC2490" s="195" t="str">
        <f t="shared" si="3555"/>
        <v>CC$13</v>
      </c>
      <c r="CD2490" s="195" t="str">
        <f t="shared" si="3555"/>
        <v>CD$13</v>
      </c>
      <c r="CE2490" s="195" t="str">
        <f t="shared" ref="CE2490:CL2490" si="3556">CE$17</f>
        <v>CE$13</v>
      </c>
      <c r="CF2490" s="195" t="str">
        <f t="shared" si="3556"/>
        <v>CF$13</v>
      </c>
      <c r="CG2490" s="195" t="str">
        <f t="shared" si="3556"/>
        <v>CG$13</v>
      </c>
      <c r="CH2490" s="195" t="str">
        <f t="shared" si="3556"/>
        <v>CH$13</v>
      </c>
      <c r="CI2490" s="195" t="str">
        <f t="shared" si="3556"/>
        <v>CI$13</v>
      </c>
      <c r="CJ2490" s="195" t="str">
        <f t="shared" si="3556"/>
        <v>CJ$13</v>
      </c>
      <c r="CK2490" s="195" t="str">
        <f t="shared" si="3556"/>
        <v>CK$13</v>
      </c>
      <c r="CL2490" s="195" t="str">
        <f t="shared" si="3556"/>
        <v>CL$13</v>
      </c>
    </row>
    <row r="2491" spans="2:90" x14ac:dyDescent="0.4">
      <c r="B2491" s="171" t="s">
        <v>491</v>
      </c>
      <c r="E2491" s="8"/>
      <c r="H2491" s="196"/>
      <c r="I2491" s="197"/>
      <c r="J2491" s="197"/>
      <c r="K2491" s="198"/>
      <c r="L2491" s="198"/>
      <c r="M2491" s="198"/>
      <c r="N2491" s="198"/>
      <c r="O2491" s="198"/>
      <c r="P2491" s="198"/>
      <c r="R2491" s="198"/>
      <c r="S2491" s="186"/>
      <c r="T2491" s="186"/>
      <c r="U2491" s="186"/>
      <c r="V2491" s="186"/>
      <c r="W2491" s="186"/>
      <c r="X2491" s="186"/>
      <c r="Y2491" s="186"/>
      <c r="Z2491" s="186"/>
      <c r="AA2491" s="186"/>
      <c r="AB2491" s="186"/>
      <c r="AC2491" s="186"/>
      <c r="AD2491" s="186"/>
      <c r="AE2491" s="186"/>
      <c r="AF2491" s="186"/>
      <c r="AG2491" s="186"/>
      <c r="AH2491" s="186"/>
      <c r="AI2491" s="186"/>
      <c r="AJ2491" s="186"/>
      <c r="AK2491" s="186"/>
      <c r="AL2491" s="186"/>
      <c r="AM2491" s="186"/>
      <c r="AN2491" s="186"/>
      <c r="AO2491" s="186"/>
      <c r="AP2491" s="186"/>
      <c r="AQ2491" s="186"/>
      <c r="AR2491" s="186"/>
      <c r="AS2491" s="186"/>
      <c r="AT2491" s="186"/>
      <c r="AU2491" s="186"/>
      <c r="AV2491" s="186"/>
      <c r="AW2491" s="186"/>
      <c r="AX2491" s="186"/>
      <c r="AY2491" s="186"/>
      <c r="AZ2491" s="186"/>
      <c r="BA2491" s="186"/>
      <c r="BB2491" s="186"/>
      <c r="BC2491" s="186"/>
      <c r="BD2491" s="186"/>
      <c r="BE2491" s="186"/>
      <c r="BF2491" s="186"/>
      <c r="BG2491" s="186"/>
      <c r="BH2491" s="186"/>
      <c r="BI2491" s="186"/>
      <c r="BJ2491" s="186"/>
      <c r="BK2491" s="186"/>
      <c r="BL2491" s="186"/>
      <c r="BM2491" s="186"/>
      <c r="BN2491" s="186"/>
      <c r="BO2491" s="186"/>
      <c r="BP2491" s="186"/>
      <c r="BQ2491" s="186"/>
      <c r="BR2491" s="186"/>
      <c r="BS2491" s="186"/>
      <c r="BT2491" s="186"/>
      <c r="BU2491" s="186"/>
      <c r="BV2491" s="186"/>
      <c r="BW2491" s="186"/>
      <c r="BX2491" s="186"/>
      <c r="BY2491" s="186"/>
      <c r="BZ2491" s="186"/>
      <c r="CA2491" s="186"/>
      <c r="CB2491" s="186"/>
      <c r="CC2491" s="186"/>
      <c r="CD2491" s="186"/>
      <c r="CE2491" s="186"/>
      <c r="CF2491" s="186"/>
      <c r="CG2491" s="186"/>
      <c r="CH2491" s="186"/>
      <c r="CI2491" s="186"/>
      <c r="CJ2491" s="186"/>
      <c r="CK2491" s="186"/>
      <c r="CL2491" s="186"/>
    </row>
    <row r="2492" spans="2:90" x14ac:dyDescent="0.4">
      <c r="B2492" s="171" t="s">
        <v>505</v>
      </c>
      <c r="E2492" s="8"/>
      <c r="H2492" s="196"/>
      <c r="I2492" s="197"/>
      <c r="J2492" s="197"/>
      <c r="K2492" s="198"/>
      <c r="L2492" s="198"/>
      <c r="M2492" s="198"/>
      <c r="N2492" s="198"/>
      <c r="O2492" s="198"/>
      <c r="P2492" s="198"/>
      <c r="R2492" s="198"/>
      <c r="S2492" s="186"/>
      <c r="T2492" s="186"/>
      <c r="U2492" s="186"/>
      <c r="V2492" s="186"/>
      <c r="W2492" s="186"/>
      <c r="X2492" s="186"/>
      <c r="Y2492" s="186"/>
      <c r="Z2492" s="186"/>
      <c r="AA2492" s="186"/>
      <c r="AB2492" s="186"/>
      <c r="AC2492" s="186"/>
      <c r="AD2492" s="186"/>
      <c r="AE2492" s="186"/>
      <c r="AF2492" s="186"/>
      <c r="AG2492" s="186"/>
      <c r="AH2492" s="186"/>
      <c r="AI2492" s="186"/>
      <c r="AJ2492" s="186"/>
      <c r="AK2492" s="186"/>
      <c r="AL2492" s="186"/>
      <c r="AM2492" s="186"/>
      <c r="AN2492" s="186"/>
      <c r="AO2492" s="186"/>
      <c r="AP2492" s="186"/>
      <c r="AQ2492" s="186"/>
      <c r="AR2492" s="186"/>
      <c r="AS2492" s="186"/>
      <c r="AT2492" s="186"/>
      <c r="AU2492" s="186"/>
      <c r="AV2492" s="186"/>
      <c r="AW2492" s="186"/>
      <c r="AX2492" s="186"/>
      <c r="AY2492" s="186"/>
      <c r="AZ2492" s="186"/>
      <c r="BA2492" s="186"/>
      <c r="BB2492" s="186"/>
      <c r="BC2492" s="186"/>
      <c r="BD2492" s="186"/>
      <c r="BE2492" s="186"/>
      <c r="BF2492" s="186"/>
      <c r="BG2492" s="186"/>
      <c r="BH2492" s="186"/>
      <c r="BI2492" s="186"/>
      <c r="BJ2492" s="186"/>
      <c r="BK2492" s="186"/>
      <c r="BL2492" s="186"/>
      <c r="BM2492" s="186"/>
      <c r="BN2492" s="186"/>
      <c r="BO2492" s="186"/>
      <c r="BP2492" s="186"/>
      <c r="BQ2492" s="186"/>
      <c r="BR2492" s="186"/>
      <c r="BS2492" s="186"/>
      <c r="BT2492" s="186"/>
      <c r="BU2492" s="186"/>
      <c r="BV2492" s="186"/>
      <c r="BW2492" s="186"/>
      <c r="BX2492" s="186"/>
      <c r="BY2492" s="186"/>
      <c r="BZ2492" s="186"/>
      <c r="CA2492" s="186"/>
      <c r="CB2492" s="186"/>
      <c r="CC2492" s="186"/>
      <c r="CD2492" s="186"/>
      <c r="CE2492" s="186"/>
      <c r="CF2492" s="186"/>
      <c r="CG2492" s="186"/>
      <c r="CH2492" s="186"/>
      <c r="CI2492" s="186"/>
      <c r="CJ2492" s="186"/>
      <c r="CK2492" s="186"/>
      <c r="CL2492" s="186"/>
    </row>
    <row r="2493" spans="2:90" x14ac:dyDescent="0.4">
      <c r="B2493" s="171" t="s">
        <v>463</v>
      </c>
      <c r="E2493" s="8"/>
      <c r="H2493" s="196"/>
      <c r="I2493" s="197"/>
      <c r="J2493" s="197"/>
      <c r="K2493" s="198"/>
      <c r="L2493" s="198"/>
      <c r="M2493" s="198"/>
      <c r="N2493" s="198"/>
      <c r="O2493" s="198"/>
      <c r="P2493" s="198"/>
      <c r="R2493" s="198"/>
      <c r="S2493" s="186" t="str">
        <f t="shared" ref="S2493:AX2493" si="3557">S$18</f>
        <v>S$14</v>
      </c>
      <c r="T2493" s="186" t="str">
        <f t="shared" si="3557"/>
        <v>T$14</v>
      </c>
      <c r="U2493" s="186" t="str">
        <f t="shared" si="3557"/>
        <v>U$14</v>
      </c>
      <c r="V2493" s="186" t="str">
        <f t="shared" si="3557"/>
        <v>V$14</v>
      </c>
      <c r="W2493" s="186" t="str">
        <f t="shared" si="3557"/>
        <v>W$14</v>
      </c>
      <c r="X2493" s="186" t="str">
        <f t="shared" si="3557"/>
        <v>X$14</v>
      </c>
      <c r="Y2493" s="186" t="str">
        <f t="shared" si="3557"/>
        <v>Y$14</v>
      </c>
      <c r="Z2493" s="186" t="str">
        <f t="shared" si="3557"/>
        <v>Z$14</v>
      </c>
      <c r="AA2493" s="186" t="str">
        <f t="shared" si="3557"/>
        <v>AA$14</v>
      </c>
      <c r="AB2493" s="186" t="str">
        <f t="shared" si="3557"/>
        <v>AB$14</v>
      </c>
      <c r="AC2493" s="186" t="str">
        <f t="shared" si="3557"/>
        <v>AC$14</v>
      </c>
      <c r="AD2493" s="186" t="str">
        <f t="shared" si="3557"/>
        <v>AD$14</v>
      </c>
      <c r="AE2493" s="186" t="str">
        <f t="shared" si="3557"/>
        <v>AE$14</v>
      </c>
      <c r="AF2493" s="186" t="str">
        <f t="shared" si="3557"/>
        <v>AF$14</v>
      </c>
      <c r="AG2493" s="186" t="str">
        <f t="shared" si="3557"/>
        <v>AG$14</v>
      </c>
      <c r="AH2493" s="186" t="str">
        <f t="shared" si="3557"/>
        <v>AH$14</v>
      </c>
      <c r="AI2493" s="186" t="str">
        <f t="shared" si="3557"/>
        <v>AI$14</v>
      </c>
      <c r="AJ2493" s="186" t="str">
        <f t="shared" si="3557"/>
        <v>AJ$14</v>
      </c>
      <c r="AK2493" s="186" t="str">
        <f t="shared" si="3557"/>
        <v>AK$14</v>
      </c>
      <c r="AL2493" s="186" t="str">
        <f t="shared" si="3557"/>
        <v>AL$14</v>
      </c>
      <c r="AM2493" s="186" t="str">
        <f t="shared" si="3557"/>
        <v>AM$14</v>
      </c>
      <c r="AN2493" s="186" t="str">
        <f t="shared" si="3557"/>
        <v>AN$14</v>
      </c>
      <c r="AO2493" s="186" t="str">
        <f t="shared" si="3557"/>
        <v>AO$14</v>
      </c>
      <c r="AP2493" s="186" t="str">
        <f t="shared" si="3557"/>
        <v>AP$14</v>
      </c>
      <c r="AQ2493" s="186" t="str">
        <f t="shared" si="3557"/>
        <v>AQ$14</v>
      </c>
      <c r="AR2493" s="186" t="str">
        <f t="shared" si="3557"/>
        <v>AR$14</v>
      </c>
      <c r="AS2493" s="186" t="str">
        <f t="shared" si="3557"/>
        <v>AS$14</v>
      </c>
      <c r="AT2493" s="186" t="str">
        <f t="shared" si="3557"/>
        <v>AT$14</v>
      </c>
      <c r="AU2493" s="186" t="str">
        <f t="shared" si="3557"/>
        <v>AU$14</v>
      </c>
      <c r="AV2493" s="186" t="str">
        <f t="shared" si="3557"/>
        <v>AV$14</v>
      </c>
      <c r="AW2493" s="186" t="str">
        <f t="shared" si="3557"/>
        <v>AW$14</v>
      </c>
      <c r="AX2493" s="186" t="str">
        <f t="shared" si="3557"/>
        <v>AX$14</v>
      </c>
      <c r="AY2493" s="186" t="str">
        <f t="shared" ref="AY2493:CD2493" si="3558">AY$18</f>
        <v>AY$14</v>
      </c>
      <c r="AZ2493" s="186" t="str">
        <f t="shared" si="3558"/>
        <v>AZ$14</v>
      </c>
      <c r="BA2493" s="186" t="str">
        <f t="shared" si="3558"/>
        <v>BA$14</v>
      </c>
      <c r="BB2493" s="186" t="str">
        <f t="shared" si="3558"/>
        <v>BB$14</v>
      </c>
      <c r="BC2493" s="186" t="str">
        <f t="shared" si="3558"/>
        <v>BC$14</v>
      </c>
      <c r="BD2493" s="186" t="str">
        <f t="shared" si="3558"/>
        <v>BD$14</v>
      </c>
      <c r="BE2493" s="186" t="str">
        <f t="shared" si="3558"/>
        <v>BE$14</v>
      </c>
      <c r="BF2493" s="186" t="str">
        <f t="shared" si="3558"/>
        <v>BF$14</v>
      </c>
      <c r="BG2493" s="186" t="str">
        <f t="shared" si="3558"/>
        <v>BG$14</v>
      </c>
      <c r="BH2493" s="186" t="str">
        <f t="shared" si="3558"/>
        <v>BH$14</v>
      </c>
      <c r="BI2493" s="186" t="str">
        <f t="shared" si="3558"/>
        <v>BI$14</v>
      </c>
      <c r="BJ2493" s="186" t="str">
        <f t="shared" si="3558"/>
        <v>BJ$14</v>
      </c>
      <c r="BK2493" s="186" t="str">
        <f t="shared" si="3558"/>
        <v>BK$14</v>
      </c>
      <c r="BL2493" s="186" t="str">
        <f t="shared" si="3558"/>
        <v>BL$14</v>
      </c>
      <c r="BM2493" s="186" t="str">
        <f t="shared" si="3558"/>
        <v>BM$14</v>
      </c>
      <c r="BN2493" s="186" t="str">
        <f t="shared" si="3558"/>
        <v>BN$14</v>
      </c>
      <c r="BO2493" s="186" t="str">
        <f t="shared" si="3558"/>
        <v>BO$14</v>
      </c>
      <c r="BP2493" s="186" t="str">
        <f t="shared" si="3558"/>
        <v>BP$14</v>
      </c>
      <c r="BQ2493" s="186" t="str">
        <f t="shared" si="3558"/>
        <v>BQ$14</v>
      </c>
      <c r="BR2493" s="186" t="str">
        <f t="shared" si="3558"/>
        <v>BR$14</v>
      </c>
      <c r="BS2493" s="186" t="str">
        <f t="shared" si="3558"/>
        <v>BS$14</v>
      </c>
      <c r="BT2493" s="186" t="str">
        <f t="shared" si="3558"/>
        <v>BT$14</v>
      </c>
      <c r="BU2493" s="186" t="str">
        <f t="shared" si="3558"/>
        <v>BU$14</v>
      </c>
      <c r="BV2493" s="186" t="str">
        <f t="shared" si="3558"/>
        <v>BV$14</v>
      </c>
      <c r="BW2493" s="186" t="str">
        <f t="shared" si="3558"/>
        <v>BW$14</v>
      </c>
      <c r="BX2493" s="186" t="str">
        <f t="shared" si="3558"/>
        <v>BX$14</v>
      </c>
      <c r="BY2493" s="186" t="str">
        <f t="shared" si="3558"/>
        <v>BY$14</v>
      </c>
      <c r="BZ2493" s="186" t="str">
        <f t="shared" si="3558"/>
        <v>BZ$14</v>
      </c>
      <c r="CA2493" s="186" t="str">
        <f t="shared" si="3558"/>
        <v>CA$14</v>
      </c>
      <c r="CB2493" s="186" t="str">
        <f t="shared" si="3558"/>
        <v>CB$14</v>
      </c>
      <c r="CC2493" s="186" t="str">
        <f t="shared" si="3558"/>
        <v>CC$14</v>
      </c>
      <c r="CD2493" s="186" t="str">
        <f t="shared" si="3558"/>
        <v>CD$14</v>
      </c>
      <c r="CE2493" s="186" t="str">
        <f t="shared" ref="CE2493:CL2493" si="3559">CE$18</f>
        <v>CE$14</v>
      </c>
      <c r="CF2493" s="186" t="str">
        <f t="shared" si="3559"/>
        <v>CF$14</v>
      </c>
      <c r="CG2493" s="186" t="str">
        <f t="shared" si="3559"/>
        <v>CG$14</v>
      </c>
      <c r="CH2493" s="186" t="str">
        <f t="shared" si="3559"/>
        <v>CH$14</v>
      </c>
      <c r="CI2493" s="186" t="str">
        <f t="shared" si="3559"/>
        <v>CI$14</v>
      </c>
      <c r="CJ2493" s="186" t="str">
        <f t="shared" si="3559"/>
        <v>CJ$14</v>
      </c>
      <c r="CK2493" s="186" t="str">
        <f t="shared" si="3559"/>
        <v>CK$14</v>
      </c>
      <c r="CL2493" s="186" t="str">
        <f t="shared" si="3559"/>
        <v>CL$14</v>
      </c>
    </row>
    <row r="2494" spans="2:90" x14ac:dyDescent="0.4">
      <c r="B2494" s="171" t="s">
        <v>464</v>
      </c>
      <c r="E2494" s="8"/>
      <c r="H2494" s="196"/>
      <c r="I2494" s="197"/>
      <c r="J2494" s="197"/>
      <c r="K2494" s="198"/>
      <c r="L2494" s="198"/>
      <c r="M2494" s="198"/>
      <c r="N2494" s="198"/>
      <c r="O2494" s="198"/>
      <c r="P2494" s="198"/>
      <c r="R2494" s="198"/>
      <c r="S2494" s="186" t="str">
        <f t="shared" ref="S2494:AX2494" si="3560">S$19</f>
        <v>S$15</v>
      </c>
      <c r="T2494" s="186" t="str">
        <f t="shared" si="3560"/>
        <v>T$15</v>
      </c>
      <c r="U2494" s="186" t="str">
        <f t="shared" si="3560"/>
        <v>U$15</v>
      </c>
      <c r="V2494" s="186" t="str">
        <f t="shared" si="3560"/>
        <v>V$15</v>
      </c>
      <c r="W2494" s="186" t="str">
        <f t="shared" si="3560"/>
        <v>W$15</v>
      </c>
      <c r="X2494" s="186" t="str">
        <f t="shared" si="3560"/>
        <v>X$15</v>
      </c>
      <c r="Y2494" s="186" t="str">
        <f t="shared" si="3560"/>
        <v>Y$15</v>
      </c>
      <c r="Z2494" s="186" t="str">
        <f t="shared" si="3560"/>
        <v>Z$15</v>
      </c>
      <c r="AA2494" s="186" t="str">
        <f t="shared" si="3560"/>
        <v>AA$15</v>
      </c>
      <c r="AB2494" s="186" t="str">
        <f t="shared" si="3560"/>
        <v>AB$15</v>
      </c>
      <c r="AC2494" s="186" t="str">
        <f t="shared" si="3560"/>
        <v>AC$15</v>
      </c>
      <c r="AD2494" s="186" t="str">
        <f t="shared" si="3560"/>
        <v>AD$15</v>
      </c>
      <c r="AE2494" s="186" t="str">
        <f t="shared" si="3560"/>
        <v>AE$15</v>
      </c>
      <c r="AF2494" s="186" t="str">
        <f t="shared" si="3560"/>
        <v>AF$15</v>
      </c>
      <c r="AG2494" s="186" t="str">
        <f t="shared" si="3560"/>
        <v>AG$15</v>
      </c>
      <c r="AH2494" s="186" t="str">
        <f t="shared" si="3560"/>
        <v>AH$15</v>
      </c>
      <c r="AI2494" s="186" t="str">
        <f t="shared" si="3560"/>
        <v>AI$15</v>
      </c>
      <c r="AJ2494" s="186" t="str">
        <f t="shared" si="3560"/>
        <v>AJ$15</v>
      </c>
      <c r="AK2494" s="186" t="str">
        <f t="shared" si="3560"/>
        <v>AK$15</v>
      </c>
      <c r="AL2494" s="186" t="str">
        <f t="shared" si="3560"/>
        <v>AL$15</v>
      </c>
      <c r="AM2494" s="186" t="str">
        <f t="shared" si="3560"/>
        <v>AM$15</v>
      </c>
      <c r="AN2494" s="186" t="str">
        <f t="shared" si="3560"/>
        <v>AN$15</v>
      </c>
      <c r="AO2494" s="186" t="str">
        <f t="shared" si="3560"/>
        <v>AO$15</v>
      </c>
      <c r="AP2494" s="186" t="str">
        <f t="shared" si="3560"/>
        <v>AP$15</v>
      </c>
      <c r="AQ2494" s="186" t="str">
        <f t="shared" si="3560"/>
        <v>AQ$15</v>
      </c>
      <c r="AR2494" s="186" t="str">
        <f t="shared" si="3560"/>
        <v>AR$15</v>
      </c>
      <c r="AS2494" s="186" t="str">
        <f t="shared" si="3560"/>
        <v>AS$15</v>
      </c>
      <c r="AT2494" s="186" t="str">
        <f t="shared" si="3560"/>
        <v>AT$15</v>
      </c>
      <c r="AU2494" s="186" t="str">
        <f t="shared" si="3560"/>
        <v>AU$15</v>
      </c>
      <c r="AV2494" s="186" t="str">
        <f t="shared" si="3560"/>
        <v>AV$15</v>
      </c>
      <c r="AW2494" s="186" t="str">
        <f t="shared" si="3560"/>
        <v>AW$15</v>
      </c>
      <c r="AX2494" s="186" t="str">
        <f t="shared" si="3560"/>
        <v>AX$15</v>
      </c>
      <c r="AY2494" s="186" t="str">
        <f t="shared" ref="AY2494:CD2494" si="3561">AY$19</f>
        <v>AY$15</v>
      </c>
      <c r="AZ2494" s="186" t="str">
        <f t="shared" si="3561"/>
        <v>AZ$15</v>
      </c>
      <c r="BA2494" s="186" t="str">
        <f t="shared" si="3561"/>
        <v>BA$15</v>
      </c>
      <c r="BB2494" s="186" t="str">
        <f t="shared" si="3561"/>
        <v>BB$15</v>
      </c>
      <c r="BC2494" s="186" t="str">
        <f t="shared" si="3561"/>
        <v>BC$15</v>
      </c>
      <c r="BD2494" s="186" t="str">
        <f t="shared" si="3561"/>
        <v>BD$15</v>
      </c>
      <c r="BE2494" s="186" t="str">
        <f t="shared" si="3561"/>
        <v>BE$15</v>
      </c>
      <c r="BF2494" s="186" t="str">
        <f t="shared" si="3561"/>
        <v>BF$15</v>
      </c>
      <c r="BG2494" s="186" t="str">
        <f t="shared" si="3561"/>
        <v>BG$15</v>
      </c>
      <c r="BH2494" s="186" t="str">
        <f t="shared" si="3561"/>
        <v>BH$15</v>
      </c>
      <c r="BI2494" s="186" t="str">
        <f t="shared" si="3561"/>
        <v>BI$15</v>
      </c>
      <c r="BJ2494" s="186" t="str">
        <f t="shared" si="3561"/>
        <v>BJ$15</v>
      </c>
      <c r="BK2494" s="186" t="str">
        <f t="shared" si="3561"/>
        <v>BK$15</v>
      </c>
      <c r="BL2494" s="186" t="str">
        <f t="shared" si="3561"/>
        <v>BL$15</v>
      </c>
      <c r="BM2494" s="186" t="str">
        <f t="shared" si="3561"/>
        <v>BM$15</v>
      </c>
      <c r="BN2494" s="186" t="str">
        <f t="shared" si="3561"/>
        <v>BN$15</v>
      </c>
      <c r="BO2494" s="186" t="str">
        <f t="shared" si="3561"/>
        <v>BO$15</v>
      </c>
      <c r="BP2494" s="186" t="str">
        <f t="shared" si="3561"/>
        <v>BP$15</v>
      </c>
      <c r="BQ2494" s="186" t="str">
        <f t="shared" si="3561"/>
        <v>BQ$15</v>
      </c>
      <c r="BR2494" s="186" t="str">
        <f t="shared" si="3561"/>
        <v>BR$15</v>
      </c>
      <c r="BS2494" s="186" t="str">
        <f t="shared" si="3561"/>
        <v>BS$15</v>
      </c>
      <c r="BT2494" s="186" t="str">
        <f t="shared" si="3561"/>
        <v>BT$15</v>
      </c>
      <c r="BU2494" s="186" t="str">
        <f t="shared" si="3561"/>
        <v>BU$15</v>
      </c>
      <c r="BV2494" s="186" t="str">
        <f t="shared" si="3561"/>
        <v>BV$15</v>
      </c>
      <c r="BW2494" s="186" t="str">
        <f t="shared" si="3561"/>
        <v>BW$15</v>
      </c>
      <c r="BX2494" s="186" t="str">
        <f t="shared" si="3561"/>
        <v>BX$15</v>
      </c>
      <c r="BY2494" s="186" t="str">
        <f t="shared" si="3561"/>
        <v>BY$15</v>
      </c>
      <c r="BZ2494" s="186" t="str">
        <f t="shared" si="3561"/>
        <v>BZ$15</v>
      </c>
      <c r="CA2494" s="186" t="str">
        <f t="shared" si="3561"/>
        <v>CA$15</v>
      </c>
      <c r="CB2494" s="186" t="str">
        <f t="shared" si="3561"/>
        <v>CB$15</v>
      </c>
      <c r="CC2494" s="186" t="str">
        <f t="shared" si="3561"/>
        <v>CC$15</v>
      </c>
      <c r="CD2494" s="186" t="str">
        <f t="shared" si="3561"/>
        <v>CD$15</v>
      </c>
      <c r="CE2494" s="186" t="str">
        <f t="shared" ref="CE2494:CL2494" si="3562">CE$19</f>
        <v>CE$15</v>
      </c>
      <c r="CF2494" s="186" t="str">
        <f t="shared" si="3562"/>
        <v>CF$15</v>
      </c>
      <c r="CG2494" s="186" t="str">
        <f t="shared" si="3562"/>
        <v>CG$15</v>
      </c>
      <c r="CH2494" s="186" t="str">
        <f t="shared" si="3562"/>
        <v>CH$15</v>
      </c>
      <c r="CI2494" s="186" t="str">
        <f t="shared" si="3562"/>
        <v>CI$15</v>
      </c>
      <c r="CJ2494" s="186" t="str">
        <f t="shared" si="3562"/>
        <v>CJ$15</v>
      </c>
      <c r="CK2494" s="186" t="str">
        <f t="shared" si="3562"/>
        <v>CK$15</v>
      </c>
      <c r="CL2494" s="186" t="str">
        <f t="shared" si="3562"/>
        <v>CL$15</v>
      </c>
    </row>
    <row r="2495" spans="2:90" x14ac:dyDescent="0.4">
      <c r="B2495" s="70" t="s">
        <v>286</v>
      </c>
      <c r="C2495" s="31"/>
      <c r="D2495" t="s">
        <v>426</v>
      </c>
      <c r="E2495" s="8" t="str">
        <f t="shared" ref="E2495:E2521" si="3563">ROW()&amp;" "&amp;D2495</f>
        <v>2495 DAMORT-F</v>
      </c>
      <c r="F2495" t="s">
        <v>349</v>
      </c>
      <c r="G2495" s="31" t="s">
        <v>243</v>
      </c>
      <c r="H2495" s="48"/>
      <c r="I2495" s="285"/>
      <c r="J2495" s="285"/>
      <c r="K2495" s="48"/>
      <c r="L2495" s="48"/>
      <c r="M2495" s="48"/>
      <c r="N2495" s="48"/>
      <c r="O2495" s="48"/>
      <c r="P2495" s="48"/>
      <c r="R2495" s="70"/>
      <c r="S2495" s="286"/>
      <c r="T2495" s="286"/>
      <c r="U2495" s="286"/>
      <c r="V2495" s="286"/>
      <c r="W2495" s="286"/>
      <c r="X2495" s="286"/>
      <c r="Y2495" s="286"/>
      <c r="Z2495" s="286"/>
      <c r="AA2495" s="286"/>
      <c r="AB2495" s="286"/>
      <c r="AC2495" s="286"/>
      <c r="AD2495" s="286"/>
      <c r="AE2495" s="286"/>
      <c r="AF2495" s="286"/>
      <c r="AG2495" s="286"/>
      <c r="AH2495" s="286"/>
      <c r="AI2495" s="286"/>
      <c r="AJ2495" s="286"/>
      <c r="AK2495" s="286"/>
      <c r="AL2495" s="286"/>
      <c r="AM2495" s="286"/>
      <c r="AN2495" s="286"/>
      <c r="AO2495" s="286"/>
      <c r="AP2495" s="286"/>
      <c r="AQ2495" s="286"/>
      <c r="AR2495" s="286"/>
      <c r="AS2495" s="286"/>
      <c r="AT2495" s="286"/>
      <c r="AU2495" s="286"/>
      <c r="AV2495" s="286"/>
      <c r="AW2495" s="286"/>
      <c r="AX2495" s="286"/>
      <c r="AY2495" s="286"/>
      <c r="AZ2495" s="286"/>
      <c r="BA2495" s="286"/>
      <c r="BB2495" s="286"/>
      <c r="BC2495" s="286"/>
      <c r="BD2495" s="286"/>
      <c r="BE2495" s="286"/>
      <c r="BF2495" s="286"/>
      <c r="BG2495" s="286"/>
      <c r="BH2495" s="286"/>
      <c r="BI2495" s="286"/>
      <c r="BJ2495" s="286"/>
      <c r="BK2495" s="286"/>
      <c r="BL2495" s="286"/>
      <c r="BM2495" s="286"/>
      <c r="BN2495" s="286"/>
      <c r="BO2495" s="286"/>
      <c r="BP2495" s="286"/>
      <c r="BQ2495" s="286"/>
      <c r="BR2495" s="286"/>
      <c r="BS2495" s="286"/>
      <c r="BT2495" s="286"/>
      <c r="BU2495" s="286"/>
      <c r="BV2495" s="286"/>
      <c r="BW2495" s="286"/>
      <c r="BX2495" s="286"/>
      <c r="BY2495" s="286"/>
      <c r="BZ2495" s="286"/>
      <c r="CA2495" s="286"/>
      <c r="CB2495" s="286"/>
      <c r="CC2495" s="286"/>
      <c r="CD2495" s="286"/>
      <c r="CE2495" s="286"/>
      <c r="CF2495" s="286"/>
      <c r="CG2495" s="286"/>
      <c r="CH2495" s="286"/>
      <c r="CI2495" s="286"/>
      <c r="CJ2495" s="286"/>
      <c r="CK2495" s="286"/>
      <c r="CL2495" s="286"/>
    </row>
    <row r="2496" spans="2:90" x14ac:dyDescent="0.4">
      <c r="B2496" s="95" t="str">
        <f>"Assumptions - "&amp;B2495</f>
        <v>Assumptions - Simple amortizing debt:</v>
      </c>
      <c r="D2496" t="s">
        <v>426</v>
      </c>
      <c r="E2496" s="12" t="str">
        <f t="shared" ref="E2496" si="3564">ROW()&amp;" "&amp;D2496</f>
        <v>2496 DAMORT-F</v>
      </c>
      <c r="G2496" t="str">
        <f>E2496</f>
        <v>2496 DAMORT-F</v>
      </c>
      <c r="I2496"/>
      <c r="J2496"/>
      <c r="R2496"/>
      <c r="S2496"/>
      <c r="T2496"/>
      <c r="U2496"/>
      <c r="V2496"/>
      <c r="W2496"/>
      <c r="X2496"/>
      <c r="Y2496"/>
      <c r="Z2496"/>
      <c r="AA2496"/>
      <c r="AB2496"/>
      <c r="AC2496"/>
      <c r="AD2496"/>
      <c r="AE2496"/>
      <c r="AF2496"/>
      <c r="AG2496"/>
      <c r="AH2496"/>
      <c r="AI2496"/>
      <c r="AJ2496"/>
      <c r="AK2496"/>
      <c r="AL2496"/>
      <c r="AM2496"/>
      <c r="AN2496"/>
      <c r="AO2496"/>
      <c r="AP2496"/>
      <c r="AQ2496"/>
      <c r="AR2496"/>
      <c r="AS2496"/>
      <c r="AT2496"/>
      <c r="AU2496"/>
      <c r="AV2496"/>
      <c r="AW2496"/>
      <c r="AX2496"/>
      <c r="AY2496"/>
      <c r="AZ2496"/>
      <c r="BA2496"/>
      <c r="BB2496"/>
      <c r="BC2496"/>
      <c r="BD2496"/>
      <c r="BE2496"/>
      <c r="BF2496"/>
      <c r="BG2496"/>
      <c r="BH2496"/>
      <c r="BI2496"/>
      <c r="BJ2496"/>
      <c r="BK2496"/>
      <c r="BL2496"/>
      <c r="BM2496"/>
      <c r="BN2496"/>
      <c r="BO2496"/>
      <c r="BP2496"/>
      <c r="BQ2496"/>
      <c r="BR2496"/>
      <c r="BS2496"/>
      <c r="BT2496"/>
      <c r="BU2496"/>
      <c r="BV2496"/>
      <c r="BW2496"/>
      <c r="BX2496"/>
      <c r="BY2496"/>
      <c r="BZ2496"/>
      <c r="CA2496"/>
      <c r="CB2496"/>
      <c r="CC2496"/>
      <c r="CD2496"/>
      <c r="CE2496"/>
      <c r="CF2496"/>
      <c r="CG2496"/>
      <c r="CH2496"/>
      <c r="CI2496"/>
      <c r="CJ2496"/>
      <c r="CK2496"/>
      <c r="CL2496"/>
    </row>
    <row r="2497" spans="2:90" x14ac:dyDescent="0.4">
      <c r="B2497" s="155" t="s">
        <v>287</v>
      </c>
      <c r="D2497" t="s">
        <v>426</v>
      </c>
      <c r="E2497" s="12" t="str">
        <f t="shared" si="3563"/>
        <v>2497 DAMORT-F</v>
      </c>
      <c r="F2497" s="31"/>
      <c r="G2497" t="str">
        <f>E2497</f>
        <v>2497 DAMORT-F</v>
      </c>
      <c r="H2497" s="57">
        <v>36</v>
      </c>
      <c r="I2497" s="31"/>
      <c r="J2497" s="31"/>
      <c r="K2497" s="31"/>
      <c r="L2497" s="31"/>
      <c r="M2497" s="31"/>
      <c r="N2497" s="31"/>
      <c r="O2497" s="31"/>
      <c r="P2497" s="31"/>
      <c r="R2497" s="31"/>
      <c r="S2497" s="73"/>
      <c r="T2497" s="73"/>
      <c r="U2497" s="73"/>
      <c r="V2497" s="73"/>
      <c r="W2497" s="73"/>
      <c r="X2497" s="73"/>
      <c r="Y2497" s="73"/>
      <c r="Z2497" s="73"/>
      <c r="AA2497" s="73"/>
      <c r="AB2497" s="73"/>
      <c r="AC2497" s="73"/>
      <c r="AD2497" s="73"/>
      <c r="AE2497" s="73"/>
      <c r="AF2497" s="73"/>
      <c r="AG2497" s="73"/>
      <c r="AH2497" s="73"/>
      <c r="AI2497" s="73"/>
      <c r="AJ2497" s="73"/>
      <c r="AK2497" s="73"/>
      <c r="AL2497" s="73"/>
      <c r="AM2497" s="73"/>
      <c r="AN2497" s="73"/>
      <c r="AO2497" s="73"/>
      <c r="AP2497" s="73"/>
      <c r="AQ2497" s="73"/>
      <c r="AR2497" s="73"/>
      <c r="AS2497" s="73"/>
      <c r="AT2497" s="73"/>
      <c r="AU2497" s="73"/>
      <c r="AV2497" s="73"/>
      <c r="AW2497" s="73"/>
      <c r="AX2497" s="73"/>
      <c r="AY2497" s="73"/>
      <c r="AZ2497" s="73"/>
      <c r="BA2497" s="73"/>
      <c r="BB2497" s="73"/>
      <c r="BC2497" s="73"/>
      <c r="BD2497" s="73"/>
      <c r="BE2497" s="73"/>
      <c r="BF2497" s="73"/>
      <c r="BG2497" s="73"/>
      <c r="BH2497" s="73"/>
      <c r="BI2497" s="73"/>
      <c r="BJ2497" s="73"/>
      <c r="BK2497" s="73"/>
      <c r="BL2497" s="73"/>
      <c r="BM2497" s="73"/>
      <c r="BN2497" s="73"/>
      <c r="BO2497" s="73"/>
      <c r="BP2497" s="73"/>
      <c r="BQ2497" s="73"/>
      <c r="BR2497" s="73"/>
      <c r="BS2497" s="73"/>
      <c r="BT2497" s="73"/>
      <c r="BU2497" s="73"/>
      <c r="BV2497" s="73"/>
      <c r="BW2497" s="73"/>
      <c r="BX2497" s="73"/>
      <c r="BY2497" s="73"/>
      <c r="BZ2497" s="73"/>
      <c r="CA2497" s="73"/>
      <c r="CB2497" s="73"/>
      <c r="CC2497" s="73"/>
      <c r="CD2497" s="73"/>
      <c r="CE2497" s="73"/>
      <c r="CF2497" s="73"/>
      <c r="CG2497" s="73"/>
      <c r="CH2497" s="73"/>
      <c r="CI2497" s="73"/>
      <c r="CJ2497" s="73"/>
      <c r="CK2497" s="73"/>
      <c r="CL2497" s="73"/>
    </row>
    <row r="2498" spans="2:90" x14ac:dyDescent="0.4">
      <c r="B2498" s="155" t="s">
        <v>288</v>
      </c>
      <c r="D2498" t="s">
        <v>426</v>
      </c>
      <c r="E2498" s="12" t="str">
        <f t="shared" si="3563"/>
        <v>2498 DAMORT-F</v>
      </c>
      <c r="F2498" s="31"/>
      <c r="G2498" t="str">
        <f>E2498</f>
        <v>2498 DAMORT-F</v>
      </c>
      <c r="H2498" s="59">
        <v>0.1</v>
      </c>
      <c r="I2498" s="31"/>
      <c r="J2498" s="31"/>
      <c r="K2498" s="31"/>
      <c r="L2498" s="31"/>
      <c r="M2498" s="31"/>
      <c r="N2498" s="31"/>
      <c r="O2498" s="31"/>
      <c r="P2498" s="31"/>
      <c r="R2498" s="31"/>
      <c r="S2498" s="73"/>
      <c r="T2498" s="73"/>
      <c r="U2498" s="73"/>
      <c r="V2498" s="73"/>
      <c r="W2498" s="73"/>
      <c r="X2498" s="73"/>
      <c r="Y2498" s="73"/>
      <c r="Z2498" s="73"/>
      <c r="AA2498" s="73"/>
      <c r="AB2498" s="73"/>
      <c r="AC2498" s="73"/>
      <c r="AD2498" s="73"/>
      <c r="AE2498" s="73"/>
      <c r="AF2498" s="73"/>
      <c r="AG2498" s="73"/>
      <c r="AH2498" s="73"/>
      <c r="AI2498" s="73"/>
      <c r="AJ2498" s="73"/>
      <c r="AK2498" s="73"/>
      <c r="AL2498" s="73"/>
      <c r="AM2498" s="73"/>
      <c r="AN2498" s="73"/>
      <c r="AO2498" s="73"/>
      <c r="AP2498" s="73"/>
      <c r="AQ2498" s="73"/>
      <c r="AR2498" s="73"/>
      <c r="AS2498" s="73"/>
      <c r="AT2498" s="73"/>
      <c r="AU2498" s="73"/>
      <c r="AV2498" s="73"/>
      <c r="AW2498" s="73"/>
      <c r="AX2498" s="73"/>
      <c r="AY2498" s="73"/>
      <c r="AZ2498" s="73"/>
      <c r="BA2498" s="73"/>
      <c r="BB2498" s="73"/>
      <c r="BC2498" s="73"/>
      <c r="BD2498" s="73"/>
      <c r="BE2498" s="73"/>
      <c r="BF2498" s="73"/>
      <c r="BG2498" s="73"/>
      <c r="BH2498" s="73"/>
      <c r="BI2498" s="73"/>
      <c r="BJ2498" s="73"/>
      <c r="BK2498" s="73"/>
      <c r="BL2498" s="73"/>
      <c r="BM2498" s="73"/>
      <c r="BN2498" s="73"/>
      <c r="BO2498" s="73"/>
      <c r="BP2498" s="73"/>
      <c r="BQ2498" s="73"/>
      <c r="BR2498" s="73"/>
      <c r="BS2498" s="73"/>
      <c r="BT2498" s="73"/>
      <c r="BU2498" s="73"/>
      <c r="BV2498" s="73"/>
      <c r="BW2498" s="73"/>
      <c r="BX2498" s="73"/>
      <c r="BY2498" s="73"/>
      <c r="BZ2498" s="73"/>
      <c r="CA2498" s="73"/>
      <c r="CB2498" s="73"/>
      <c r="CC2498" s="73"/>
      <c r="CD2498" s="73"/>
      <c r="CE2498" s="73"/>
      <c r="CF2498" s="73"/>
      <c r="CG2498" s="73"/>
      <c r="CH2498" s="73"/>
      <c r="CI2498" s="73"/>
      <c r="CJ2498" s="73"/>
      <c r="CK2498" s="73"/>
      <c r="CL2498" s="73"/>
    </row>
    <row r="2499" spans="2:90" x14ac:dyDescent="0.4">
      <c r="B2499" s="156" t="s">
        <v>289</v>
      </c>
      <c r="D2499" t="s">
        <v>426</v>
      </c>
      <c r="E2499" s="12" t="str">
        <f t="shared" si="3563"/>
        <v>2499 DAMORT-F</v>
      </c>
      <c r="F2499" s="31"/>
      <c r="G2499" t="str">
        <f>E2499</f>
        <v>2499 DAMORT-F</v>
      </c>
      <c r="H2499" s="91">
        <v>1000</v>
      </c>
      <c r="I2499" s="31"/>
      <c r="J2499" s="31"/>
      <c r="K2499" s="31"/>
      <c r="L2499" s="31"/>
      <c r="M2499" s="31"/>
      <c r="N2499" s="31"/>
      <c r="O2499" s="31"/>
      <c r="P2499" s="31"/>
      <c r="R2499" s="31"/>
      <c r="S2499" s="73"/>
      <c r="T2499" s="73"/>
      <c r="U2499" s="73"/>
      <c r="V2499" s="73"/>
      <c r="W2499" s="73"/>
      <c r="X2499" s="73"/>
      <c r="Y2499" s="73"/>
      <c r="Z2499" s="73"/>
      <c r="AA2499" s="73"/>
      <c r="AB2499" s="73"/>
      <c r="AC2499" s="73"/>
      <c r="AD2499" s="73"/>
      <c r="AE2499" s="73"/>
      <c r="AF2499" s="73"/>
      <c r="AG2499" s="73"/>
      <c r="AH2499" s="73"/>
      <c r="AI2499" s="73"/>
      <c r="AJ2499" s="73"/>
      <c r="AK2499" s="73"/>
      <c r="AL2499" s="73"/>
      <c r="AM2499" s="73"/>
      <c r="AN2499" s="73"/>
      <c r="AO2499" s="73"/>
      <c r="AP2499" s="73"/>
      <c r="AQ2499" s="73"/>
      <c r="AR2499" s="73"/>
      <c r="AS2499" s="73"/>
      <c r="AT2499" s="73"/>
      <c r="AU2499" s="73"/>
      <c r="AV2499" s="73"/>
      <c r="AW2499" s="73"/>
      <c r="AX2499" s="73"/>
      <c r="AY2499" s="73"/>
      <c r="AZ2499" s="73"/>
      <c r="BA2499" s="73"/>
      <c r="BB2499" s="73"/>
      <c r="BC2499" s="73"/>
      <c r="BD2499" s="73"/>
      <c r="BE2499" s="73"/>
      <c r="BF2499" s="73"/>
      <c r="BG2499" s="73"/>
      <c r="BH2499" s="73"/>
      <c r="BI2499" s="73"/>
      <c r="BJ2499" s="73"/>
      <c r="BK2499" s="73"/>
      <c r="BL2499" s="73"/>
      <c r="BM2499" s="73"/>
      <c r="BN2499" s="73"/>
      <c r="BO2499" s="73"/>
      <c r="BP2499" s="73"/>
      <c r="BQ2499" s="73"/>
      <c r="BR2499" s="73"/>
      <c r="BS2499" s="73"/>
      <c r="BT2499" s="73"/>
      <c r="BU2499" s="73"/>
      <c r="BV2499" s="73"/>
      <c r="BW2499" s="73"/>
      <c r="BX2499" s="73"/>
      <c r="BY2499" s="73"/>
      <c r="BZ2499" s="73"/>
      <c r="CA2499" s="73"/>
      <c r="CB2499" s="73"/>
      <c r="CC2499" s="73"/>
      <c r="CD2499" s="73"/>
      <c r="CE2499" s="73"/>
      <c r="CF2499" s="73"/>
      <c r="CG2499" s="73"/>
      <c r="CH2499" s="73"/>
      <c r="CI2499" s="73"/>
      <c r="CJ2499" s="73"/>
      <c r="CK2499" s="73"/>
      <c r="CL2499" s="73"/>
    </row>
    <row r="2500" spans="2:90" x14ac:dyDescent="0.4">
      <c r="B2500" s="124"/>
      <c r="C2500" s="31"/>
      <c r="D2500" t="s">
        <v>426</v>
      </c>
      <c r="E2500" s="12" t="str">
        <f t="shared" si="3563"/>
        <v>2500 DAMORT-F</v>
      </c>
      <c r="F2500" s="31"/>
      <c r="G2500" s="31"/>
      <c r="H2500" s="31"/>
      <c r="I2500" s="31"/>
      <c r="J2500" s="31"/>
      <c r="K2500" s="31"/>
      <c r="L2500" s="31"/>
      <c r="M2500" s="31"/>
      <c r="N2500" s="31"/>
      <c r="O2500" s="31"/>
      <c r="P2500" s="31"/>
      <c r="R2500" s="31"/>
      <c r="S2500" s="73"/>
      <c r="T2500" s="73"/>
      <c r="U2500" s="73"/>
      <c r="V2500" s="73"/>
      <c r="W2500" s="73"/>
      <c r="X2500" s="73"/>
      <c r="Y2500" s="73"/>
      <c r="Z2500" s="73"/>
      <c r="AA2500" s="73"/>
      <c r="AB2500" s="73"/>
      <c r="AC2500" s="73"/>
      <c r="AD2500" s="73"/>
      <c r="AE2500" s="73"/>
      <c r="AF2500" s="73"/>
      <c r="AG2500" s="73"/>
      <c r="AH2500" s="73"/>
      <c r="AI2500" s="73"/>
      <c r="AJ2500" s="73"/>
      <c r="AK2500" s="73"/>
      <c r="AL2500" s="73"/>
      <c r="AM2500" s="73"/>
      <c r="AN2500" s="73"/>
      <c r="AO2500" s="73"/>
      <c r="AP2500" s="73"/>
      <c r="AQ2500" s="73"/>
      <c r="AR2500" s="73"/>
      <c r="AS2500" s="73"/>
      <c r="AT2500" s="73"/>
      <c r="AU2500" s="73"/>
      <c r="AV2500" s="73"/>
      <c r="AW2500" s="73"/>
      <c r="AX2500" s="73"/>
      <c r="AY2500" s="73"/>
      <c r="AZ2500" s="73"/>
      <c r="BA2500" s="73"/>
      <c r="BB2500" s="73"/>
      <c r="BC2500" s="73"/>
      <c r="BD2500" s="73"/>
      <c r="BE2500" s="73"/>
      <c r="BF2500" s="73"/>
      <c r="BG2500" s="73"/>
      <c r="BH2500" s="73"/>
      <c r="BI2500" s="73"/>
      <c r="BJ2500" s="73"/>
      <c r="BK2500" s="73"/>
      <c r="BL2500" s="73"/>
      <c r="BM2500" s="73"/>
      <c r="BN2500" s="73"/>
      <c r="BO2500" s="73"/>
      <c r="BP2500" s="73"/>
      <c r="BQ2500" s="73"/>
      <c r="BR2500" s="73"/>
      <c r="BS2500" s="73"/>
      <c r="BT2500" s="73"/>
      <c r="BU2500" s="73"/>
      <c r="BV2500" s="73"/>
      <c r="BW2500" s="73"/>
      <c r="BX2500" s="73"/>
      <c r="BY2500" s="73"/>
      <c r="BZ2500" s="73"/>
      <c r="CA2500" s="73"/>
      <c r="CB2500" s="73"/>
      <c r="CC2500" s="73"/>
      <c r="CD2500" s="73"/>
      <c r="CE2500" s="73"/>
      <c r="CF2500" s="73"/>
      <c r="CG2500" s="73"/>
      <c r="CH2500" s="73"/>
      <c r="CI2500" s="73"/>
      <c r="CJ2500" s="73"/>
      <c r="CK2500" s="73"/>
      <c r="CL2500" s="73"/>
    </row>
    <row r="2501" spans="2:90" x14ac:dyDescent="0.4">
      <c r="B2501" s="95" t="s">
        <v>290</v>
      </c>
      <c r="D2501" t="s">
        <v>426</v>
      </c>
      <c r="E2501" t="str">
        <f t="shared" si="3563"/>
        <v>2501 DAMORT-F</v>
      </c>
      <c r="F2501" s="280"/>
      <c r="R2501" s="92"/>
      <c r="S2501" s="150"/>
      <c r="T2501" s="150"/>
      <c r="U2501" s="150"/>
      <c r="V2501" s="150"/>
      <c r="W2501" s="150"/>
      <c r="X2501" s="150"/>
      <c r="Y2501" s="150"/>
      <c r="Z2501" s="150"/>
      <c r="AA2501" s="150"/>
      <c r="AB2501" s="150"/>
      <c r="AC2501" s="150"/>
      <c r="AD2501" s="150"/>
      <c r="AE2501" s="150"/>
      <c r="AF2501" s="150"/>
      <c r="AG2501" s="150"/>
      <c r="AH2501" s="150"/>
      <c r="AI2501" s="150"/>
      <c r="AJ2501" s="150"/>
      <c r="AK2501" s="150"/>
      <c r="AL2501" s="150"/>
      <c r="AM2501" s="150"/>
      <c r="AN2501" s="150"/>
      <c r="AO2501" s="150"/>
      <c r="AP2501" s="150"/>
      <c r="AQ2501" s="150"/>
      <c r="AR2501" s="150"/>
      <c r="AS2501" s="150"/>
      <c r="AT2501" s="150"/>
      <c r="AU2501" s="150"/>
      <c r="AV2501" s="150"/>
      <c r="AW2501" s="150"/>
      <c r="AX2501" s="150"/>
      <c r="AY2501" s="150"/>
      <c r="AZ2501" s="150"/>
      <c r="BA2501" s="150"/>
      <c r="BB2501" s="150"/>
      <c r="BC2501" s="150"/>
      <c r="BD2501" s="150"/>
      <c r="BE2501" s="150"/>
      <c r="BF2501" s="150"/>
      <c r="BG2501" s="150"/>
      <c r="BH2501" s="150"/>
      <c r="BI2501" s="150"/>
      <c r="BJ2501" s="150"/>
      <c r="BK2501" s="150"/>
      <c r="BL2501" s="150"/>
      <c r="BM2501" s="150"/>
      <c r="BN2501" s="150"/>
      <c r="BO2501" s="150"/>
      <c r="BP2501" s="150"/>
      <c r="BQ2501" s="150"/>
      <c r="BR2501" s="150"/>
      <c r="BS2501" s="150"/>
      <c r="BT2501" s="150"/>
      <c r="BU2501" s="150"/>
      <c r="BV2501" s="150"/>
      <c r="BW2501" s="150"/>
      <c r="BX2501" s="150"/>
      <c r="BY2501" s="150"/>
      <c r="BZ2501" s="150"/>
      <c r="CA2501" s="150"/>
      <c r="CB2501" s="150"/>
      <c r="CC2501" s="150"/>
      <c r="CD2501" s="150"/>
      <c r="CE2501" s="150"/>
      <c r="CF2501" s="150"/>
      <c r="CG2501" s="150"/>
      <c r="CH2501" s="150"/>
      <c r="CI2501" s="150"/>
      <c r="CJ2501" s="150"/>
      <c r="CK2501" s="150"/>
      <c r="CL2501" s="150"/>
    </row>
    <row r="2502" spans="2:90" x14ac:dyDescent="0.4">
      <c r="B2502" s="154" t="s">
        <v>289</v>
      </c>
      <c r="D2502" t="s">
        <v>426</v>
      </c>
      <c r="E2502" t="str">
        <f t="shared" si="3563"/>
        <v>2502 DAMORT-F</v>
      </c>
      <c r="F2502" s="280"/>
      <c r="K2502" s="24">
        <f>H2499</f>
        <v>1000</v>
      </c>
      <c r="L2502" s="24">
        <f>SUMIF($4:$4,L$2,2500:2500)</f>
        <v>0</v>
      </c>
      <c r="M2502" s="24">
        <f>SUMIF($4:$4,M$2,2500:2500)</f>
        <v>0</v>
      </c>
      <c r="N2502" s="24">
        <f>SUMIF($4:$4,N$2,2500:2500)</f>
        <v>0</v>
      </c>
      <c r="O2502" s="24">
        <f>SUMIF($4:$4,O$2,2500:2500)</f>
        <v>0</v>
      </c>
      <c r="P2502" s="24">
        <f>SUMIF($4:$4,P$2,2500:2500)</f>
        <v>0</v>
      </c>
      <c r="R2502"/>
      <c r="S2502" s="62">
        <f t="shared" ref="S2502:AY2502" ca="1" si="3565">R2506</f>
        <v>1000</v>
      </c>
      <c r="T2502" s="62">
        <f t="shared" ca="1" si="3565"/>
        <v>1821.7217884495801</v>
      </c>
      <c r="U2502" s="62">
        <f t="shared" ca="1" si="3565"/>
        <v>2623.4019358080418</v>
      </c>
      <c r="V2502" s="62">
        <f t="shared" ca="1" si="3565"/>
        <v>3404.8734283996264</v>
      </c>
      <c r="W2502" s="62">
        <f t="shared" ca="1" si="3565"/>
        <v>4156.2071993065474</v>
      </c>
      <c r="X2502" s="62">
        <f t="shared" ca="1" si="3565"/>
        <v>4896.9960956428285</v>
      </c>
      <c r="Y2502" s="62">
        <f t="shared" ca="1" si="3565"/>
        <v>5617.0689101203807</v>
      </c>
      <c r="Z2502" s="62">
        <f t="shared" ca="1" si="3565"/>
        <v>6316.2530087237146</v>
      </c>
      <c r="AA2502" s="62">
        <f t="shared" ca="1" si="3565"/>
        <v>6994.3743188205444</v>
      </c>
      <c r="AB2502" s="62">
        <f t="shared" ca="1" si="3565"/>
        <v>7651.2573171733166</v>
      </c>
      <c r="AC2502" s="62">
        <f t="shared" ca="1" si="3565"/>
        <v>8286.7250178508311</v>
      </c>
      <c r="AD2502" s="62">
        <f t="shared" ca="1" si="3565"/>
        <v>8900.5989600391276</v>
      </c>
      <c r="AE2502" s="62">
        <f t="shared" ca="1" si="3565"/>
        <v>9492.6991957507962</v>
      </c>
      <c r="AF2502" s="62">
        <f t="shared" ca="1" si="3565"/>
        <v>9249.4558223156164</v>
      </c>
      <c r="AG2502" s="62">
        <f t="shared" ca="1" si="3565"/>
        <v>9004.1854207684773</v>
      </c>
      <c r="AH2502" s="62">
        <f t="shared" ca="1" si="3565"/>
        <v>8756.8710992084452</v>
      </c>
      <c r="AI2502" s="62">
        <f t="shared" ca="1" si="3565"/>
        <v>8507.4958249687461</v>
      </c>
      <c r="AJ2502" s="62">
        <f t="shared" ca="1" si="3565"/>
        <v>8256.042423443716</v>
      </c>
      <c r="AK2502" s="62">
        <f t="shared" ca="1" si="3565"/>
        <v>8002.4935769059766</v>
      </c>
      <c r="AL2502" s="62">
        <f t="shared" ca="1" si="3565"/>
        <v>7746.8318233137561</v>
      </c>
      <c r="AM2502" s="62">
        <f t="shared" ca="1" si="3565"/>
        <v>7489.0395551082675</v>
      </c>
      <c r="AN2502" s="62">
        <f t="shared" ca="1" si="3565"/>
        <v>7229.0990180010667</v>
      </c>
      <c r="AO2502" s="62">
        <f t="shared" ca="1" si="3565"/>
        <v>6966.9923097513056</v>
      </c>
      <c r="AP2502" s="62">
        <f t="shared" ca="1" si="3565"/>
        <v>6702.7013789327966</v>
      </c>
      <c r="AQ2502" s="62">
        <f t="shared" ca="1" si="3565"/>
        <v>6436.2080236908005</v>
      </c>
      <c r="AR2502" s="62">
        <f t="shared" ca="1" si="3565"/>
        <v>6167.4938904884539</v>
      </c>
      <c r="AS2502" s="62">
        <f t="shared" ca="1" si="3565"/>
        <v>5896.5404728427548</v>
      </c>
      <c r="AT2502" s="62">
        <f t="shared" ca="1" si="3565"/>
        <v>5623.3291100500082</v>
      </c>
      <c r="AU2502" s="62">
        <f t="shared" ca="1" si="3565"/>
        <v>5347.8409859006551</v>
      </c>
      <c r="AV2502" s="62">
        <f t="shared" ca="1" si="3565"/>
        <v>5070.0571273833903</v>
      </c>
      <c r="AW2502" s="62">
        <f t="shared" ca="1" si="3565"/>
        <v>4789.9584033784822</v>
      </c>
      <c r="AX2502" s="62">
        <f t="shared" ca="1" si="3565"/>
        <v>4507.5255233401995</v>
      </c>
      <c r="AY2502" s="62">
        <f t="shared" ca="1" si="3565"/>
        <v>4222.7390359682649</v>
      </c>
      <c r="AZ2502" s="62">
        <f t="shared" ref="AZ2502:CE2502" ca="1" si="3566">AY2506</f>
        <v>3935.5793278682304</v>
      </c>
      <c r="BA2502" s="62">
        <f t="shared" ca="1" si="3566"/>
        <v>3646.0266222006958</v>
      </c>
      <c r="BB2502" s="62">
        <f t="shared" ca="1" si="3566"/>
        <v>3354.060977319265</v>
      </c>
      <c r="BC2502" s="62">
        <f t="shared" ca="1" si="3566"/>
        <v>3059.6622853971558</v>
      </c>
      <c r="BD2502" s="62">
        <f t="shared" ca="1" si="3566"/>
        <v>2789.6995937038932</v>
      </c>
      <c r="BE2502" s="62">
        <f t="shared" ca="1" si="3566"/>
        <v>2544.3765355747182</v>
      </c>
      <c r="BF2502" s="62">
        <f t="shared" ca="1" si="3566"/>
        <v>2323.8984412893315</v>
      </c>
      <c r="BG2502" s="62">
        <f t="shared" ca="1" si="3566"/>
        <v>2128.1496803411592</v>
      </c>
      <c r="BH2502" s="62">
        <f t="shared" ca="1" si="3566"/>
        <v>1957.6590023799502</v>
      </c>
      <c r="BI2502" s="62">
        <f t="shared" ca="1" si="3566"/>
        <v>1812.6368914305956</v>
      </c>
      <c r="BJ2502" s="62">
        <f t="shared" ca="1" si="3566"/>
        <v>1693.2955855515277</v>
      </c>
      <c r="BK2502" s="62">
        <f t="shared" ca="1" si="3566"/>
        <v>1599.8490914516653</v>
      </c>
      <c r="BL2502" s="62">
        <f t="shared" ca="1" si="3566"/>
        <v>1532.5131992291688</v>
      </c>
      <c r="BM2502" s="62">
        <f t="shared" ca="1" si="3566"/>
        <v>1491.5054972330161</v>
      </c>
      <c r="BN2502" s="62">
        <f t="shared" ca="1" si="3566"/>
        <v>1477.0453870484266</v>
      </c>
      <c r="BO2502" s="62">
        <f t="shared" ca="1" si="3566"/>
        <v>1489.3540986071635</v>
      </c>
      <c r="BP2502" s="62">
        <f t="shared" ca="1" si="3566"/>
        <v>1501.7653827622232</v>
      </c>
      <c r="BQ2502" s="62">
        <f t="shared" ca="1" si="3566"/>
        <v>1514.2800942852418</v>
      </c>
      <c r="BR2502" s="62">
        <f t="shared" ca="1" si="3566"/>
        <v>1526.8990950709522</v>
      </c>
      <c r="BS2502" s="62">
        <f t="shared" ca="1" si="3566"/>
        <v>1539.6232541965435</v>
      </c>
      <c r="BT2502" s="62">
        <f t="shared" ca="1" si="3566"/>
        <v>1552.4534479815147</v>
      </c>
      <c r="BU2502" s="62">
        <f t="shared" ca="1" si="3566"/>
        <v>1565.3905600480273</v>
      </c>
      <c r="BV2502" s="62">
        <f t="shared" ca="1" si="3566"/>
        <v>1578.4354813817608</v>
      </c>
      <c r="BW2502" s="62">
        <f t="shared" ca="1" si="3566"/>
        <v>1591.5891103932754</v>
      </c>
      <c r="BX2502" s="62">
        <f t="shared" ca="1" si="3566"/>
        <v>1604.8523529798861</v>
      </c>
      <c r="BY2502" s="62">
        <f t="shared" ca="1" si="3566"/>
        <v>1618.2261225880518</v>
      </c>
      <c r="BZ2502" s="62">
        <f t="shared" ca="1" si="3566"/>
        <v>1631.7113402762855</v>
      </c>
      <c r="CA2502" s="62">
        <f t="shared" ca="1" si="3566"/>
        <v>1645.3089347785879</v>
      </c>
      <c r="CB2502" s="62">
        <f t="shared" ca="1" si="3566"/>
        <v>1659.0198425684093</v>
      </c>
      <c r="CC2502" s="62">
        <f t="shared" ca="1" si="3566"/>
        <v>1672.8450079231461</v>
      </c>
      <c r="CD2502" s="62">
        <f t="shared" ca="1" si="3566"/>
        <v>1686.7853829891724</v>
      </c>
      <c r="CE2502" s="62">
        <f t="shared" ca="1" si="3566"/>
        <v>1700.8419278474155</v>
      </c>
      <c r="CF2502" s="62">
        <f t="shared" ref="CF2502:CL2502" ca="1" si="3567">CE2506</f>
        <v>1715.0156105794772</v>
      </c>
      <c r="CG2502" s="62">
        <f t="shared" ca="1" si="3567"/>
        <v>1729.3074073343062</v>
      </c>
      <c r="CH2502" s="62">
        <f t="shared" ca="1" si="3567"/>
        <v>1743.7183023954253</v>
      </c>
      <c r="CI2502" s="62">
        <f t="shared" ca="1" si="3567"/>
        <v>1758.2492882487206</v>
      </c>
      <c r="CJ2502" s="62">
        <f t="shared" ca="1" si="3567"/>
        <v>1772.9013656507932</v>
      </c>
      <c r="CK2502" s="62">
        <f t="shared" ca="1" si="3567"/>
        <v>1787.6755436978831</v>
      </c>
      <c r="CL2502" s="62">
        <f t="shared" ca="1" si="3567"/>
        <v>1802.5728398953654</v>
      </c>
    </row>
    <row r="2503" spans="2:90" x14ac:dyDescent="0.4">
      <c r="B2503" s="154" t="str">
        <f>"New borrowing - "&amp;SUBSTITUTE(B2495,":","")</f>
        <v>New borrowing - Simple amortizing debt</v>
      </c>
      <c r="C2503" t="s">
        <v>236</v>
      </c>
      <c r="D2503" t="s">
        <v>426</v>
      </c>
      <c r="E2503" t="str">
        <f t="shared" si="3563"/>
        <v>2503 DAMORT-F</v>
      </c>
      <c r="G2503" t="str">
        <f>E2503</f>
        <v>2503 DAMORT-F</v>
      </c>
      <c r="K2503" s="23">
        <v>10000</v>
      </c>
      <c r="L2503" s="23">
        <v>0</v>
      </c>
      <c r="M2503" s="23">
        <v>0</v>
      </c>
      <c r="N2503" s="23">
        <v>0</v>
      </c>
      <c r="O2503" s="23">
        <v>0</v>
      </c>
      <c r="P2503" s="23">
        <v>0</v>
      </c>
      <c r="R2503"/>
      <c r="S2503" s="143" cm="1">
        <f t="array" ref="S2503">IFERROR(INDEX($K:$Q,ROW(),MATCH(S$3,$K$2:$Q$2,0))/12,0)</f>
        <v>833.33333333333337</v>
      </c>
      <c r="T2503" s="143" cm="1">
        <f t="array" ref="T2503">IFERROR(INDEX($K:$Q,ROW(),MATCH(T$3,$K$2:$Q$2,0))/12,0)</f>
        <v>833.33333333333337</v>
      </c>
      <c r="U2503" s="143" cm="1">
        <f t="array" ref="U2503">IFERROR(INDEX($K:$Q,ROW(),MATCH(U$3,$K$2:$Q$2,0))/12,0)</f>
        <v>833.33333333333337</v>
      </c>
      <c r="V2503" s="143" cm="1">
        <f t="array" ref="V2503">IFERROR(INDEX($K:$Q,ROW(),MATCH(V$3,$K$2:$Q$2,0))/12,0)</f>
        <v>833.33333333333337</v>
      </c>
      <c r="W2503" s="143" cm="1">
        <f t="array" ref="W2503">IFERROR(INDEX($K:$Q,ROW(),MATCH(W$3,$K$2:$Q$2,0))/12,0)</f>
        <v>833.33333333333337</v>
      </c>
      <c r="X2503" s="143" cm="1">
        <f t="array" ref="X2503">IFERROR(INDEX($K:$Q,ROW(),MATCH(X$3,$K$2:$Q$2,0))/12,0)</f>
        <v>833.33333333333337</v>
      </c>
      <c r="Y2503" s="143" cm="1">
        <f t="array" ref="Y2503">IFERROR(INDEX($K:$Q,ROW(),MATCH(Y$3,$K$2:$Q$2,0))/12,0)</f>
        <v>833.33333333333337</v>
      </c>
      <c r="Z2503" s="143" cm="1">
        <f t="array" ref="Z2503">IFERROR(INDEX($K:$Q,ROW(),MATCH(Z$3,$K$2:$Q$2,0))/12,0)</f>
        <v>833.33333333333337</v>
      </c>
      <c r="AA2503" s="143" cm="1">
        <f t="array" ref="AA2503">IFERROR(INDEX($K:$Q,ROW(),MATCH(AA$3,$K$2:$Q$2,0))/12,0)</f>
        <v>833.33333333333337</v>
      </c>
      <c r="AB2503" s="143" cm="1">
        <f t="array" ref="AB2503">IFERROR(INDEX($K:$Q,ROW(),MATCH(AB$3,$K$2:$Q$2,0))/12,0)</f>
        <v>833.33333333333337</v>
      </c>
      <c r="AC2503" s="143" cm="1">
        <f t="array" ref="AC2503">IFERROR(INDEX($K:$Q,ROW(),MATCH(AC$3,$K$2:$Q$2,0))/12,0)</f>
        <v>833.33333333333337</v>
      </c>
      <c r="AD2503" s="143" cm="1">
        <f t="array" ref="AD2503">IFERROR(INDEX($K:$Q,ROW(),MATCH(AD$3,$K$2:$Q$2,0))/12,0)</f>
        <v>833.33333333333337</v>
      </c>
      <c r="AE2503" s="143" cm="1">
        <f t="array" ref="AE2503">IFERROR(INDEX($K:$Q,ROW(),MATCH(AE$3,$K$2:$Q$2,0))/12,0)</f>
        <v>0</v>
      </c>
      <c r="AF2503" s="143" cm="1">
        <f t="array" ref="AF2503">IFERROR(INDEX($K:$Q,ROW(),MATCH(AF$3,$K$2:$Q$2,0))/12,0)</f>
        <v>0</v>
      </c>
      <c r="AG2503" s="143" cm="1">
        <f t="array" ref="AG2503">IFERROR(INDEX($K:$Q,ROW(),MATCH(AG$3,$K$2:$Q$2,0))/12,0)</f>
        <v>0</v>
      </c>
      <c r="AH2503" s="143" cm="1">
        <f t="array" ref="AH2503">IFERROR(INDEX($K:$Q,ROW(),MATCH(AH$3,$K$2:$Q$2,0))/12,0)</f>
        <v>0</v>
      </c>
      <c r="AI2503" s="143" cm="1">
        <f t="array" ref="AI2503">IFERROR(INDEX($K:$Q,ROW(),MATCH(AI$3,$K$2:$Q$2,0))/12,0)</f>
        <v>0</v>
      </c>
      <c r="AJ2503" s="143" cm="1">
        <f t="array" ref="AJ2503">IFERROR(INDEX($K:$Q,ROW(),MATCH(AJ$3,$K$2:$Q$2,0))/12,0)</f>
        <v>0</v>
      </c>
      <c r="AK2503" s="143" cm="1">
        <f t="array" ref="AK2503">IFERROR(INDEX($K:$Q,ROW(),MATCH(AK$3,$K$2:$Q$2,0))/12,0)</f>
        <v>0</v>
      </c>
      <c r="AL2503" s="143" cm="1">
        <f t="array" ref="AL2503">IFERROR(INDEX($K:$Q,ROW(),MATCH(AL$3,$K$2:$Q$2,0))/12,0)</f>
        <v>0</v>
      </c>
      <c r="AM2503" s="143" cm="1">
        <f t="array" ref="AM2503">IFERROR(INDEX($K:$Q,ROW(),MATCH(AM$3,$K$2:$Q$2,0))/12,0)</f>
        <v>0</v>
      </c>
      <c r="AN2503" s="143" cm="1">
        <f t="array" ref="AN2503">IFERROR(INDEX($K:$Q,ROW(),MATCH(AN$3,$K$2:$Q$2,0))/12,0)</f>
        <v>0</v>
      </c>
      <c r="AO2503" s="143" cm="1">
        <f t="array" ref="AO2503">IFERROR(INDEX($K:$Q,ROW(),MATCH(AO$3,$K$2:$Q$2,0))/12,0)</f>
        <v>0</v>
      </c>
      <c r="AP2503" s="143" cm="1">
        <f t="array" ref="AP2503">IFERROR(INDEX($K:$Q,ROW(),MATCH(AP$3,$K$2:$Q$2,0))/12,0)</f>
        <v>0</v>
      </c>
      <c r="AQ2503" s="143" cm="1">
        <f t="array" ref="AQ2503">IFERROR(INDEX($K:$Q,ROW(),MATCH(AQ$3,$K$2:$Q$2,0))/12,0)</f>
        <v>0</v>
      </c>
      <c r="AR2503" s="143" cm="1">
        <f t="array" ref="AR2503">IFERROR(INDEX($K:$Q,ROW(),MATCH(AR$3,$K$2:$Q$2,0))/12,0)</f>
        <v>0</v>
      </c>
      <c r="AS2503" s="143" cm="1">
        <f t="array" ref="AS2503">IFERROR(INDEX($K:$Q,ROW(),MATCH(AS$3,$K$2:$Q$2,0))/12,0)</f>
        <v>0</v>
      </c>
      <c r="AT2503" s="143" cm="1">
        <f t="array" ref="AT2503">IFERROR(INDEX($K:$Q,ROW(),MATCH(AT$3,$K$2:$Q$2,0))/12,0)</f>
        <v>0</v>
      </c>
      <c r="AU2503" s="143" cm="1">
        <f t="array" ref="AU2503">IFERROR(INDEX($K:$Q,ROW(),MATCH(AU$3,$K$2:$Q$2,0))/12,0)</f>
        <v>0</v>
      </c>
      <c r="AV2503" s="143" cm="1">
        <f t="array" ref="AV2503">IFERROR(INDEX($K:$Q,ROW(),MATCH(AV$3,$K$2:$Q$2,0))/12,0)</f>
        <v>0</v>
      </c>
      <c r="AW2503" s="143" cm="1">
        <f t="array" ref="AW2503">IFERROR(INDEX($K:$Q,ROW(),MATCH(AW$3,$K$2:$Q$2,0))/12,0)</f>
        <v>0</v>
      </c>
      <c r="AX2503" s="143" cm="1">
        <f t="array" ref="AX2503">IFERROR(INDEX($K:$Q,ROW(),MATCH(AX$3,$K$2:$Q$2,0))/12,0)</f>
        <v>0</v>
      </c>
      <c r="AY2503" s="143" cm="1">
        <f t="array" ref="AY2503">IFERROR(INDEX($K:$Q,ROW(),MATCH(AY$3,$K$2:$Q$2,0))/12,0)</f>
        <v>0</v>
      </c>
      <c r="AZ2503" s="143" cm="1">
        <f t="array" ref="AZ2503">IFERROR(INDEX($K:$Q,ROW(),MATCH(AZ$3,$K$2:$Q$2,0))/12,0)</f>
        <v>0</v>
      </c>
      <c r="BA2503" s="143" cm="1">
        <f t="array" ref="BA2503">IFERROR(INDEX($K:$Q,ROW(),MATCH(BA$3,$K$2:$Q$2,0))/12,0)</f>
        <v>0</v>
      </c>
      <c r="BB2503" s="143" cm="1">
        <f t="array" ref="BB2503">IFERROR(INDEX($K:$Q,ROW(),MATCH(BB$3,$K$2:$Q$2,0))/12,0)</f>
        <v>0</v>
      </c>
      <c r="BC2503" s="143" cm="1">
        <f t="array" ref="BC2503">IFERROR(INDEX($K:$Q,ROW(),MATCH(BC$3,$K$2:$Q$2,0))/12,0)</f>
        <v>0</v>
      </c>
      <c r="BD2503" s="143" cm="1">
        <f t="array" ref="BD2503">IFERROR(INDEX($K:$Q,ROW(),MATCH(BD$3,$K$2:$Q$2,0))/12,0)</f>
        <v>0</v>
      </c>
      <c r="BE2503" s="143" cm="1">
        <f t="array" ref="BE2503">IFERROR(INDEX($K:$Q,ROW(),MATCH(BE$3,$K$2:$Q$2,0))/12,0)</f>
        <v>0</v>
      </c>
      <c r="BF2503" s="143" cm="1">
        <f t="array" ref="BF2503">IFERROR(INDEX($K:$Q,ROW(),MATCH(BF$3,$K$2:$Q$2,0))/12,0)</f>
        <v>0</v>
      </c>
      <c r="BG2503" s="143" cm="1">
        <f t="array" ref="BG2503">IFERROR(INDEX($K:$Q,ROW(),MATCH(BG$3,$K$2:$Q$2,0))/12,0)</f>
        <v>0</v>
      </c>
      <c r="BH2503" s="143" cm="1">
        <f t="array" ref="BH2503">IFERROR(INDEX($K:$Q,ROW(),MATCH(BH$3,$K$2:$Q$2,0))/12,0)</f>
        <v>0</v>
      </c>
      <c r="BI2503" s="143" cm="1">
        <f t="array" ref="BI2503">IFERROR(INDEX($K:$Q,ROW(),MATCH(BI$3,$K$2:$Q$2,0))/12,0)</f>
        <v>0</v>
      </c>
      <c r="BJ2503" s="143" cm="1">
        <f t="array" ref="BJ2503">IFERROR(INDEX($K:$Q,ROW(),MATCH(BJ$3,$K$2:$Q$2,0))/12,0)</f>
        <v>0</v>
      </c>
      <c r="BK2503" s="143" cm="1">
        <f t="array" ref="BK2503">IFERROR(INDEX($K:$Q,ROW(),MATCH(BK$3,$K$2:$Q$2,0))/12,0)</f>
        <v>0</v>
      </c>
      <c r="BL2503" s="143" cm="1">
        <f t="array" ref="BL2503">IFERROR(INDEX($K:$Q,ROW(),MATCH(BL$3,$K$2:$Q$2,0))/12,0)</f>
        <v>0</v>
      </c>
      <c r="BM2503" s="143" cm="1">
        <f t="array" ref="BM2503">IFERROR(INDEX($K:$Q,ROW(),MATCH(BM$3,$K$2:$Q$2,0))/12,0)</f>
        <v>0</v>
      </c>
      <c r="BN2503" s="143" cm="1">
        <f t="array" ref="BN2503">IFERROR(INDEX($K:$Q,ROW(),MATCH(BN$3,$K$2:$Q$2,0))/12,0)</f>
        <v>0</v>
      </c>
      <c r="BO2503" s="143" cm="1">
        <f t="array" ref="BO2503">IFERROR(INDEX($K:$Q,ROW(),MATCH(BO$3,$K$2:$Q$2,0))/12,0)</f>
        <v>0</v>
      </c>
      <c r="BP2503" s="143" cm="1">
        <f t="array" ref="BP2503">IFERROR(INDEX($K:$Q,ROW(),MATCH(BP$3,$K$2:$Q$2,0))/12,0)</f>
        <v>0</v>
      </c>
      <c r="BQ2503" s="143" cm="1">
        <f t="array" ref="BQ2503">IFERROR(INDEX($K:$Q,ROW(),MATCH(BQ$3,$K$2:$Q$2,0))/12,0)</f>
        <v>0</v>
      </c>
      <c r="BR2503" s="143" cm="1">
        <f t="array" ref="BR2503">IFERROR(INDEX($K:$Q,ROW(),MATCH(BR$3,$K$2:$Q$2,0))/12,0)</f>
        <v>0</v>
      </c>
      <c r="BS2503" s="143" cm="1">
        <f t="array" ref="BS2503">IFERROR(INDEX($K:$Q,ROW(),MATCH(BS$3,$K$2:$Q$2,0))/12,0)</f>
        <v>0</v>
      </c>
      <c r="BT2503" s="143" cm="1">
        <f t="array" ref="BT2503">IFERROR(INDEX($K:$Q,ROW(),MATCH(BT$3,$K$2:$Q$2,0))/12,0)</f>
        <v>0</v>
      </c>
      <c r="BU2503" s="143" cm="1">
        <f t="array" ref="BU2503">IFERROR(INDEX($K:$Q,ROW(),MATCH(BU$3,$K$2:$Q$2,0))/12,0)</f>
        <v>0</v>
      </c>
      <c r="BV2503" s="143" cm="1">
        <f t="array" ref="BV2503">IFERROR(INDEX($K:$Q,ROW(),MATCH(BV$3,$K$2:$Q$2,0))/12,0)</f>
        <v>0</v>
      </c>
      <c r="BW2503" s="143" cm="1">
        <f t="array" ref="BW2503">IFERROR(INDEX($K:$Q,ROW(),MATCH(BW$3,$K$2:$Q$2,0))/12,0)</f>
        <v>0</v>
      </c>
      <c r="BX2503" s="143" cm="1">
        <f t="array" ref="BX2503">IFERROR(INDEX($K:$Q,ROW(),MATCH(BX$3,$K$2:$Q$2,0))/12,0)</f>
        <v>0</v>
      </c>
      <c r="BY2503" s="143" cm="1">
        <f t="array" ref="BY2503">IFERROR(INDEX($K:$Q,ROW(),MATCH(BY$3,$K$2:$Q$2,0))/12,0)</f>
        <v>0</v>
      </c>
      <c r="BZ2503" s="143" cm="1">
        <f t="array" ref="BZ2503">IFERROR(INDEX($K:$Q,ROW(),MATCH(BZ$3,$K$2:$Q$2,0))/12,0)</f>
        <v>0</v>
      </c>
      <c r="CA2503" s="143" cm="1">
        <f t="array" ref="CA2503">IFERROR(INDEX($K:$Q,ROW(),MATCH(CA$3,$K$2:$Q$2,0))/12,0)</f>
        <v>0</v>
      </c>
      <c r="CB2503" s="143" cm="1">
        <f t="array" ref="CB2503">IFERROR(INDEX($K:$Q,ROW(),MATCH(CB$3,$K$2:$Q$2,0))/12,0)</f>
        <v>0</v>
      </c>
      <c r="CC2503" s="143" cm="1">
        <f t="array" ref="CC2503">IFERROR(INDEX($K:$Q,ROW(),MATCH(CC$3,$K$2:$Q$2,0))/12,0)</f>
        <v>0</v>
      </c>
      <c r="CD2503" s="143" cm="1">
        <f t="array" ref="CD2503">IFERROR(INDEX($K:$Q,ROW(),MATCH(CD$3,$K$2:$Q$2,0))/12,0)</f>
        <v>0</v>
      </c>
      <c r="CE2503" s="143" cm="1">
        <f t="array" ref="CE2503">IFERROR(INDEX($K:$Q,ROW(),MATCH(CE$3,$K$2:$Q$2,0))/12,0)</f>
        <v>0</v>
      </c>
      <c r="CF2503" s="143" cm="1">
        <f t="array" ref="CF2503">IFERROR(INDEX($K:$Q,ROW(),MATCH(CF$3,$K$2:$Q$2,0))/12,0)</f>
        <v>0</v>
      </c>
      <c r="CG2503" s="143" cm="1">
        <f t="array" ref="CG2503">IFERROR(INDEX($K:$Q,ROW(),MATCH(CG$3,$K$2:$Q$2,0))/12,0)</f>
        <v>0</v>
      </c>
      <c r="CH2503" s="143" cm="1">
        <f t="array" ref="CH2503">IFERROR(INDEX($K:$Q,ROW(),MATCH(CH$3,$K$2:$Q$2,0))/12,0)</f>
        <v>0</v>
      </c>
      <c r="CI2503" s="143" cm="1">
        <f t="array" ref="CI2503">IFERROR(INDEX($K:$Q,ROW(),MATCH(CI$3,$K$2:$Q$2,0))/12,0)</f>
        <v>0</v>
      </c>
      <c r="CJ2503" s="143" cm="1">
        <f t="array" ref="CJ2503">IFERROR(INDEX($K:$Q,ROW(),MATCH(CJ$3,$K$2:$Q$2,0))/12,0)</f>
        <v>0</v>
      </c>
      <c r="CK2503" s="143" cm="1">
        <f t="array" ref="CK2503">IFERROR(INDEX($K:$Q,ROW(),MATCH(CK$3,$K$2:$Q$2,0))/12,0)</f>
        <v>0</v>
      </c>
      <c r="CL2503" s="143" cm="1">
        <f t="array" ref="CL2503">IFERROR(INDEX($K:$Q,ROW(),MATCH(CL$3,$K$2:$Q$2,0))/12,0)</f>
        <v>0</v>
      </c>
    </row>
    <row r="2504" spans="2:90" x14ac:dyDescent="0.4">
      <c r="B2504" s="154" t="str">
        <f>"Prepayment - "&amp;SUBSTITUTE(B2495,":","")</f>
        <v>Prepayment - Simple amortizing debt</v>
      </c>
      <c r="C2504" t="s">
        <v>236</v>
      </c>
      <c r="D2504" t="s">
        <v>426</v>
      </c>
      <c r="E2504" t="str">
        <f t="shared" si="3563"/>
        <v>2504 DAMORT-F</v>
      </c>
      <c r="G2504" t="str">
        <f>E2504</f>
        <v>2504 DAMORT-F</v>
      </c>
      <c r="K2504" s="24">
        <f t="shared" ref="K2504:P2505" si="3568">SUMIF($3:$3,K$2,2504:2504)</f>
        <v>-10</v>
      </c>
      <c r="L2504" s="24">
        <f t="shared" si="3568"/>
        <v>0</v>
      </c>
      <c r="M2504" s="24">
        <f t="shared" si="3568"/>
        <v>0</v>
      </c>
      <c r="N2504" s="24">
        <f t="shared" si="3568"/>
        <v>0</v>
      </c>
      <c r="O2504" s="24">
        <f t="shared" si="3568"/>
        <v>0</v>
      </c>
      <c r="P2504" s="24">
        <f t="shared" si="3568"/>
        <v>0</v>
      </c>
      <c r="R2504"/>
      <c r="S2504" s="129">
        <v>0</v>
      </c>
      <c r="T2504" s="129">
        <v>0</v>
      </c>
      <c r="U2504" s="129">
        <v>0</v>
      </c>
      <c r="V2504" s="74">
        <v>-10</v>
      </c>
      <c r="W2504" s="74">
        <v>0</v>
      </c>
      <c r="X2504" s="74">
        <v>0</v>
      </c>
      <c r="Y2504" s="74">
        <v>0</v>
      </c>
      <c r="Z2504" s="74">
        <v>0</v>
      </c>
      <c r="AA2504" s="74">
        <v>0</v>
      </c>
      <c r="AB2504" s="74">
        <v>0</v>
      </c>
      <c r="AC2504" s="74">
        <v>0</v>
      </c>
      <c r="AD2504" s="74">
        <v>0</v>
      </c>
      <c r="AE2504" s="74">
        <v>0</v>
      </c>
      <c r="AF2504" s="74">
        <v>0</v>
      </c>
      <c r="AG2504" s="74">
        <v>0</v>
      </c>
      <c r="AH2504" s="74">
        <v>0</v>
      </c>
      <c r="AI2504" s="74">
        <v>0</v>
      </c>
      <c r="AJ2504" s="74">
        <v>0</v>
      </c>
      <c r="AK2504" s="74">
        <v>0</v>
      </c>
      <c r="AL2504" s="74">
        <v>0</v>
      </c>
      <c r="AM2504" s="74">
        <v>0</v>
      </c>
      <c r="AN2504" s="74">
        <v>0</v>
      </c>
      <c r="AO2504" s="74">
        <v>0</v>
      </c>
      <c r="AP2504" s="74">
        <v>0</v>
      </c>
      <c r="AQ2504" s="74">
        <v>0</v>
      </c>
      <c r="AR2504" s="74">
        <v>0</v>
      </c>
      <c r="AS2504" s="74">
        <v>0</v>
      </c>
      <c r="AT2504" s="74">
        <v>0</v>
      </c>
      <c r="AU2504" s="74">
        <v>0</v>
      </c>
      <c r="AV2504" s="74">
        <v>0</v>
      </c>
      <c r="AW2504" s="74">
        <v>0</v>
      </c>
      <c r="AX2504" s="74">
        <v>0</v>
      </c>
      <c r="AY2504" s="74">
        <v>0</v>
      </c>
      <c r="AZ2504" s="74">
        <v>0</v>
      </c>
      <c r="BA2504" s="74">
        <v>0</v>
      </c>
      <c r="BB2504" s="74">
        <v>0</v>
      </c>
      <c r="BC2504" s="74">
        <v>0</v>
      </c>
      <c r="BD2504" s="74">
        <v>0</v>
      </c>
      <c r="BE2504" s="74">
        <v>0</v>
      </c>
      <c r="BF2504" s="74">
        <v>0</v>
      </c>
      <c r="BG2504" s="74">
        <v>0</v>
      </c>
      <c r="BH2504" s="74">
        <v>0</v>
      </c>
      <c r="BI2504" s="74">
        <v>0</v>
      </c>
      <c r="BJ2504" s="74">
        <v>0</v>
      </c>
      <c r="BK2504" s="74">
        <v>0</v>
      </c>
      <c r="BL2504" s="74">
        <v>0</v>
      </c>
      <c r="BM2504" s="74">
        <v>0</v>
      </c>
      <c r="BN2504" s="74">
        <v>0</v>
      </c>
      <c r="BO2504" s="74">
        <v>0</v>
      </c>
      <c r="BP2504" s="74">
        <v>0</v>
      </c>
      <c r="BQ2504" s="74">
        <v>0</v>
      </c>
      <c r="BR2504" s="74">
        <v>0</v>
      </c>
      <c r="BS2504" s="74">
        <v>0</v>
      </c>
      <c r="BT2504" s="74">
        <v>0</v>
      </c>
      <c r="BU2504" s="74">
        <v>0</v>
      </c>
      <c r="BV2504" s="74">
        <v>0</v>
      </c>
      <c r="BW2504" s="74">
        <v>0</v>
      </c>
      <c r="BX2504" s="74">
        <v>0</v>
      </c>
      <c r="BY2504" s="74">
        <v>0</v>
      </c>
      <c r="BZ2504" s="74">
        <v>0</v>
      </c>
      <c r="CA2504" s="74">
        <v>0</v>
      </c>
      <c r="CB2504" s="74">
        <v>0</v>
      </c>
      <c r="CC2504" s="74">
        <v>0</v>
      </c>
      <c r="CD2504" s="74">
        <v>0</v>
      </c>
      <c r="CE2504" s="74">
        <v>0</v>
      </c>
      <c r="CF2504" s="74">
        <v>0</v>
      </c>
      <c r="CG2504" s="74">
        <v>0</v>
      </c>
      <c r="CH2504" s="74">
        <v>0</v>
      </c>
      <c r="CI2504" s="74">
        <v>0</v>
      </c>
      <c r="CJ2504" s="74">
        <v>0</v>
      </c>
      <c r="CK2504" s="74">
        <v>0</v>
      </c>
      <c r="CL2504" s="74">
        <v>0</v>
      </c>
    </row>
    <row r="2505" spans="2:90" x14ac:dyDescent="0.4">
      <c r="B2505" s="154" t="str">
        <f>"Principal payments - "&amp;SUBSTITUTE(B2495,":","")</f>
        <v>Principal payments - Simple amortizing debt</v>
      </c>
      <c r="C2505" t="s">
        <v>236</v>
      </c>
      <c r="D2505" t="s">
        <v>426</v>
      </c>
      <c r="E2505" t="str">
        <f t="shared" si="3563"/>
        <v>2505 DAMORT-F</v>
      </c>
      <c r="K2505" s="134">
        <f t="shared" ca="1" si="3568"/>
        <v>-1497.3008042492038</v>
      </c>
      <c r="L2505" s="134">
        <f t="shared" ca="1" si="3568"/>
        <v>-3056.4911720599976</v>
      </c>
      <c r="M2505" s="134">
        <f t="shared" ca="1" si="3568"/>
        <v>-3376.5457382936456</v>
      </c>
      <c r="N2505" s="134">
        <f t="shared" ca="1" si="3568"/>
        <v>-1570.3081867899921</v>
      </c>
      <c r="O2505" s="134">
        <f t="shared" ca="1" si="3568"/>
        <v>155.9548361714244</v>
      </c>
      <c r="P2505" s="134">
        <f t="shared" ca="1" si="3568"/>
        <v>172.28534544923917</v>
      </c>
      <c r="R2505"/>
      <c r="S2505" s="62">
        <f t="shared" ref="S2505" ca="1" si="3569">S2512-S2508</f>
        <v>-11.611544883753458</v>
      </c>
      <c r="T2505" s="62">
        <f t="shared" ref="T2505:AX2505" ca="1" si="3570">T2512-T2508</f>
        <v>-31.653185974871533</v>
      </c>
      <c r="U2505" s="62">
        <f t="shared" ca="1" si="3570"/>
        <v>-51.861840741748921</v>
      </c>
      <c r="V2505" s="62">
        <f t="shared" ca="1" si="3570"/>
        <v>-71.999562426411899</v>
      </c>
      <c r="W2505" s="62">
        <f t="shared" ca="1" si="3570"/>
        <v>-92.544436997052145</v>
      </c>
      <c r="X2505" s="62">
        <f t="shared" ca="1" si="3570"/>
        <v>-113.26051885578107</v>
      </c>
      <c r="Y2505" s="62">
        <f t="shared" ca="1" si="3570"/>
        <v>-134.14923472999939</v>
      </c>
      <c r="Z2505" s="62">
        <f t="shared" ca="1" si="3570"/>
        <v>-155.21202323650286</v>
      </c>
      <c r="AA2505" s="62">
        <f t="shared" ca="1" si="3570"/>
        <v>-176.45033498056051</v>
      </c>
      <c r="AB2505" s="62">
        <f t="shared" ca="1" si="3570"/>
        <v>-197.86563265581867</v>
      </c>
      <c r="AC2505" s="62">
        <f t="shared" ca="1" si="3570"/>
        <v>-219.45939114503727</v>
      </c>
      <c r="AD2505" s="62">
        <f t="shared" ca="1" si="3570"/>
        <v>-241.23309762166608</v>
      </c>
      <c r="AE2505" s="62">
        <f t="shared" ca="1" si="3570"/>
        <v>-243.24337343517993</v>
      </c>
      <c r="AF2505" s="62">
        <f t="shared" ca="1" si="3570"/>
        <v>-245.27040154713978</v>
      </c>
      <c r="AG2505" s="62">
        <f t="shared" ca="1" si="3570"/>
        <v>-247.31432156003262</v>
      </c>
      <c r="AH2505" s="62">
        <f t="shared" ca="1" si="3570"/>
        <v>-249.37527423969954</v>
      </c>
      <c r="AI2505" s="62">
        <f t="shared" ca="1" si="3570"/>
        <v>-251.45340152503036</v>
      </c>
      <c r="AJ2505" s="62">
        <f t="shared" ca="1" si="3570"/>
        <v>-253.54884653773894</v>
      </c>
      <c r="AK2505" s="62">
        <f t="shared" ca="1" si="3570"/>
        <v>-255.66175359222012</v>
      </c>
      <c r="AL2505" s="62">
        <f t="shared" ca="1" si="3570"/>
        <v>-257.79226820548865</v>
      </c>
      <c r="AM2505" s="62">
        <f t="shared" ca="1" si="3570"/>
        <v>-259.94053710720101</v>
      </c>
      <c r="AN2505" s="62">
        <f t="shared" ca="1" si="3570"/>
        <v>-262.10670824976103</v>
      </c>
      <c r="AO2505" s="62">
        <f t="shared" ca="1" si="3570"/>
        <v>-264.29093081850903</v>
      </c>
      <c r="AP2505" s="62">
        <f t="shared" ca="1" si="3570"/>
        <v>-266.4933552419966</v>
      </c>
      <c r="AQ2505" s="62">
        <f t="shared" ca="1" si="3570"/>
        <v>-268.7141332023466</v>
      </c>
      <c r="AR2505" s="62">
        <f t="shared" ca="1" si="3570"/>
        <v>-270.95341764569946</v>
      </c>
      <c r="AS2505" s="62">
        <f t="shared" ca="1" si="3570"/>
        <v>-273.21136279274697</v>
      </c>
      <c r="AT2505" s="62">
        <f t="shared" ca="1" si="3570"/>
        <v>-275.48812414935321</v>
      </c>
      <c r="AU2505" s="62">
        <f t="shared" ca="1" si="3570"/>
        <v>-277.78385851726443</v>
      </c>
      <c r="AV2505" s="62">
        <f t="shared" ca="1" si="3570"/>
        <v>-280.09872400490832</v>
      </c>
      <c r="AW2505" s="62">
        <f t="shared" ca="1" si="3570"/>
        <v>-282.43288003828258</v>
      </c>
      <c r="AX2505" s="62">
        <f t="shared" ca="1" si="3570"/>
        <v>-284.78648737193492</v>
      </c>
      <c r="AY2505" s="62">
        <f t="shared" ref="AY2505:CD2505" ca="1" si="3571">AY2512-AY2508</f>
        <v>-287.15970810003438</v>
      </c>
      <c r="AZ2505" s="62">
        <f t="shared" ca="1" si="3571"/>
        <v>-289.55270566753467</v>
      </c>
      <c r="BA2505" s="62">
        <f t="shared" ca="1" si="3571"/>
        <v>-291.96564488143082</v>
      </c>
      <c r="BB2505" s="62">
        <f t="shared" ca="1" si="3571"/>
        <v>-294.39869192210938</v>
      </c>
      <c r="BC2505" s="62">
        <f t="shared" ca="1" si="3571"/>
        <v>-269.9626916932624</v>
      </c>
      <c r="BD2505" s="62">
        <f t="shared" ca="1" si="3571"/>
        <v>-245.32305812917497</v>
      </c>
      <c r="BE2505" s="62">
        <f t="shared" ca="1" si="3571"/>
        <v>-220.47809428538685</v>
      </c>
      <c r="BF2505" s="62">
        <f t="shared" ca="1" si="3571"/>
        <v>-195.74876094817219</v>
      </c>
      <c r="BG2505" s="62">
        <f t="shared" ca="1" si="3571"/>
        <v>-170.49067796120906</v>
      </c>
      <c r="BH2505" s="62">
        <f t="shared" ca="1" si="3571"/>
        <v>-145.02211094935456</v>
      </c>
      <c r="BI2505" s="62">
        <f t="shared" ca="1" si="3571"/>
        <v>-119.3413058790679</v>
      </c>
      <c r="BJ2505" s="62">
        <f t="shared" ca="1" si="3571"/>
        <v>-93.446494099862221</v>
      </c>
      <c r="BK2505" s="62">
        <f t="shared" ca="1" si="3571"/>
        <v>-67.335892222496511</v>
      </c>
      <c r="BL2505" s="62">
        <f t="shared" ca="1" si="3571"/>
        <v>-41.00770199615274</v>
      </c>
      <c r="BM2505" s="62">
        <f t="shared" ca="1" si="3571"/>
        <v>-14.460110184589437</v>
      </c>
      <c r="BN2505" s="62">
        <f t="shared" ca="1" si="3571"/>
        <v>12.308711558736888</v>
      </c>
      <c r="BO2505" s="62">
        <f t="shared" ca="1" si="3571"/>
        <v>12.411284155059697</v>
      </c>
      <c r="BP2505" s="62">
        <f t="shared" ca="1" si="3571"/>
        <v>12.514711523018526</v>
      </c>
      <c r="BQ2505" s="62">
        <f t="shared" ca="1" si="3571"/>
        <v>12.619000785710348</v>
      </c>
      <c r="BR2505" s="62">
        <f t="shared" ca="1" si="3571"/>
        <v>12.724159125591269</v>
      </c>
      <c r="BS2505" s="62">
        <f t="shared" ca="1" si="3571"/>
        <v>12.830193784971195</v>
      </c>
      <c r="BT2505" s="62">
        <f t="shared" ca="1" si="3571"/>
        <v>12.937112066512624</v>
      </c>
      <c r="BU2505" s="62">
        <f t="shared" ca="1" si="3571"/>
        <v>13.044921333733562</v>
      </c>
      <c r="BV2505" s="62">
        <f t="shared" ca="1" si="3571"/>
        <v>13.153629011514674</v>
      </c>
      <c r="BW2505" s="62">
        <f t="shared" ca="1" si="3571"/>
        <v>13.26324258661063</v>
      </c>
      <c r="BX2505" s="62">
        <f t="shared" ca="1" si="3571"/>
        <v>13.373769608165718</v>
      </c>
      <c r="BY2505" s="62">
        <f t="shared" ca="1" si="3571"/>
        <v>13.485217688233766</v>
      </c>
      <c r="BZ2505" s="62">
        <f t="shared" ca="1" si="3571"/>
        <v>13.59759450230238</v>
      </c>
      <c r="CA2505" s="62">
        <f t="shared" ca="1" si="3571"/>
        <v>13.710907789821567</v>
      </c>
      <c r="CB2505" s="62">
        <f t="shared" ca="1" si="3571"/>
        <v>13.825165354736745</v>
      </c>
      <c r="CC2505" s="62">
        <f t="shared" ca="1" si="3571"/>
        <v>13.940375066026219</v>
      </c>
      <c r="CD2505" s="62">
        <f t="shared" ca="1" si="3571"/>
        <v>14.056544858243106</v>
      </c>
      <c r="CE2505" s="62">
        <f t="shared" ref="CE2505:CK2505" ca="1" si="3572">CE2512-CE2508</f>
        <v>14.173682732061797</v>
      </c>
      <c r="CF2505" s="62">
        <f t="shared" ca="1" si="3572"/>
        <v>14.291796754828978</v>
      </c>
      <c r="CG2505" s="62">
        <f t="shared" ca="1" si="3572"/>
        <v>14.41089506111922</v>
      </c>
      <c r="CH2505" s="62">
        <f t="shared" ca="1" si="3572"/>
        <v>14.530985853295212</v>
      </c>
      <c r="CI2505" s="62">
        <f t="shared" ca="1" si="3572"/>
        <v>14.652077402072672</v>
      </c>
      <c r="CJ2505" s="62">
        <f t="shared" ca="1" si="3572"/>
        <v>14.774178047089945</v>
      </c>
      <c r="CK2505" s="62">
        <f t="shared" ca="1" si="3572"/>
        <v>14.89729619748236</v>
      </c>
      <c r="CL2505" s="62">
        <f t="shared" ref="CL2505" ca="1" si="3573">CL2512-CL2508</f>
        <v>15.021440332461379</v>
      </c>
    </row>
    <row r="2506" spans="2:90" x14ac:dyDescent="0.4">
      <c r="B2506" s="123" t="str">
        <f>"Debt - "&amp;SUBSTITUTE(B2495,":","")</f>
        <v>Debt - Simple amortizing debt</v>
      </c>
      <c r="C2506" t="s">
        <v>237</v>
      </c>
      <c r="D2506" t="s">
        <v>426</v>
      </c>
      <c r="E2506" t="str">
        <f t="shared" si="3563"/>
        <v>2506 DAMORT-F</v>
      </c>
      <c r="I2506" s="74"/>
      <c r="J2506" s="74"/>
      <c r="K2506" s="33">
        <f t="shared" ref="K2506:P2506" ca="1" si="3574">SUMIF($4:$4,K$2,2506:2506)</f>
        <v>9492.6991957507962</v>
      </c>
      <c r="L2506" s="33">
        <f t="shared" ca="1" si="3574"/>
        <v>6436.2080236908005</v>
      </c>
      <c r="M2506" s="33">
        <f t="shared" ca="1" si="3574"/>
        <v>3059.6622853971558</v>
      </c>
      <c r="N2506" s="33">
        <f t="shared" ca="1" si="3574"/>
        <v>1489.3540986071635</v>
      </c>
      <c r="O2506" s="33">
        <f t="shared" ca="1" si="3574"/>
        <v>1645.3089347785879</v>
      </c>
      <c r="P2506" s="33">
        <f t="shared" ca="1" si="3574"/>
        <v>1817.5942802278269</v>
      </c>
      <c r="R2506" s="53">
        <f ca="1">S2502</f>
        <v>1000</v>
      </c>
      <c r="S2506" s="93">
        <f t="shared" ref="S2506" ca="1" si="3575">SUM(S2502:S2505)</f>
        <v>1821.7217884495801</v>
      </c>
      <c r="T2506" s="93">
        <f t="shared" ref="T2506:AX2506" ca="1" si="3576">SUM(T2502:T2505)</f>
        <v>2623.4019358080418</v>
      </c>
      <c r="U2506" s="93">
        <f t="shared" ca="1" si="3576"/>
        <v>3404.8734283996264</v>
      </c>
      <c r="V2506" s="93">
        <f t="shared" ca="1" si="3576"/>
        <v>4156.2071993065474</v>
      </c>
      <c r="W2506" s="93">
        <f t="shared" ca="1" si="3576"/>
        <v>4896.9960956428285</v>
      </c>
      <c r="X2506" s="93">
        <f t="shared" ca="1" si="3576"/>
        <v>5617.0689101203807</v>
      </c>
      <c r="Y2506" s="93">
        <f t="shared" ca="1" si="3576"/>
        <v>6316.2530087237146</v>
      </c>
      <c r="Z2506" s="93">
        <f t="shared" ca="1" si="3576"/>
        <v>6994.3743188205444</v>
      </c>
      <c r="AA2506" s="93">
        <f t="shared" ca="1" si="3576"/>
        <v>7651.2573171733166</v>
      </c>
      <c r="AB2506" s="93">
        <f t="shared" ca="1" si="3576"/>
        <v>8286.7250178508311</v>
      </c>
      <c r="AC2506" s="93">
        <f t="shared" ca="1" si="3576"/>
        <v>8900.5989600391276</v>
      </c>
      <c r="AD2506" s="93">
        <f t="shared" ca="1" si="3576"/>
        <v>9492.6991957507962</v>
      </c>
      <c r="AE2506" s="93">
        <f t="shared" ca="1" si="3576"/>
        <v>9249.4558223156164</v>
      </c>
      <c r="AF2506" s="93">
        <f t="shared" ca="1" si="3576"/>
        <v>9004.1854207684773</v>
      </c>
      <c r="AG2506" s="93">
        <f t="shared" ca="1" si="3576"/>
        <v>8756.8710992084452</v>
      </c>
      <c r="AH2506" s="93">
        <f t="shared" ca="1" si="3576"/>
        <v>8507.4958249687461</v>
      </c>
      <c r="AI2506" s="93">
        <f t="shared" ca="1" si="3576"/>
        <v>8256.042423443716</v>
      </c>
      <c r="AJ2506" s="93">
        <f t="shared" ca="1" si="3576"/>
        <v>8002.4935769059766</v>
      </c>
      <c r="AK2506" s="93">
        <f t="shared" ca="1" si="3576"/>
        <v>7746.8318233137561</v>
      </c>
      <c r="AL2506" s="93">
        <f t="shared" ca="1" si="3576"/>
        <v>7489.0395551082675</v>
      </c>
      <c r="AM2506" s="93">
        <f t="shared" ca="1" si="3576"/>
        <v>7229.0990180010667</v>
      </c>
      <c r="AN2506" s="93">
        <f t="shared" ca="1" si="3576"/>
        <v>6966.9923097513056</v>
      </c>
      <c r="AO2506" s="93">
        <f t="shared" ca="1" si="3576"/>
        <v>6702.7013789327966</v>
      </c>
      <c r="AP2506" s="93">
        <f t="shared" ca="1" si="3576"/>
        <v>6436.2080236908005</v>
      </c>
      <c r="AQ2506" s="93">
        <f t="shared" ca="1" si="3576"/>
        <v>6167.4938904884539</v>
      </c>
      <c r="AR2506" s="93">
        <f t="shared" ca="1" si="3576"/>
        <v>5896.5404728427548</v>
      </c>
      <c r="AS2506" s="93">
        <f t="shared" ca="1" si="3576"/>
        <v>5623.3291100500082</v>
      </c>
      <c r="AT2506" s="93">
        <f t="shared" ca="1" si="3576"/>
        <v>5347.8409859006551</v>
      </c>
      <c r="AU2506" s="93">
        <f t="shared" ca="1" si="3576"/>
        <v>5070.0571273833903</v>
      </c>
      <c r="AV2506" s="93">
        <f t="shared" ca="1" si="3576"/>
        <v>4789.9584033784822</v>
      </c>
      <c r="AW2506" s="93">
        <f t="shared" ca="1" si="3576"/>
        <v>4507.5255233401995</v>
      </c>
      <c r="AX2506" s="93">
        <f t="shared" ca="1" si="3576"/>
        <v>4222.7390359682649</v>
      </c>
      <c r="AY2506" s="93">
        <f t="shared" ref="AY2506:CD2506" ca="1" si="3577">SUM(AY2502:AY2505)</f>
        <v>3935.5793278682304</v>
      </c>
      <c r="AZ2506" s="93">
        <f t="shared" ca="1" si="3577"/>
        <v>3646.0266222006958</v>
      </c>
      <c r="BA2506" s="93">
        <f t="shared" ca="1" si="3577"/>
        <v>3354.060977319265</v>
      </c>
      <c r="BB2506" s="93">
        <f t="shared" ca="1" si="3577"/>
        <v>3059.6622853971558</v>
      </c>
      <c r="BC2506" s="93">
        <f t="shared" ca="1" si="3577"/>
        <v>2789.6995937038932</v>
      </c>
      <c r="BD2506" s="93">
        <f t="shared" ca="1" si="3577"/>
        <v>2544.3765355747182</v>
      </c>
      <c r="BE2506" s="93">
        <f t="shared" ca="1" si="3577"/>
        <v>2323.8984412893315</v>
      </c>
      <c r="BF2506" s="93">
        <f t="shared" ca="1" si="3577"/>
        <v>2128.1496803411592</v>
      </c>
      <c r="BG2506" s="93">
        <f t="shared" ca="1" si="3577"/>
        <v>1957.6590023799502</v>
      </c>
      <c r="BH2506" s="93">
        <f t="shared" ca="1" si="3577"/>
        <v>1812.6368914305956</v>
      </c>
      <c r="BI2506" s="93">
        <f t="shared" ca="1" si="3577"/>
        <v>1693.2955855515277</v>
      </c>
      <c r="BJ2506" s="93">
        <f t="shared" ca="1" si="3577"/>
        <v>1599.8490914516653</v>
      </c>
      <c r="BK2506" s="93">
        <f t="shared" ca="1" si="3577"/>
        <v>1532.5131992291688</v>
      </c>
      <c r="BL2506" s="93">
        <f t="shared" ca="1" si="3577"/>
        <v>1491.5054972330161</v>
      </c>
      <c r="BM2506" s="93">
        <f t="shared" ca="1" si="3577"/>
        <v>1477.0453870484266</v>
      </c>
      <c r="BN2506" s="93">
        <f t="shared" ca="1" si="3577"/>
        <v>1489.3540986071635</v>
      </c>
      <c r="BO2506" s="93">
        <f t="shared" ca="1" si="3577"/>
        <v>1501.7653827622232</v>
      </c>
      <c r="BP2506" s="93">
        <f t="shared" ca="1" si="3577"/>
        <v>1514.2800942852418</v>
      </c>
      <c r="BQ2506" s="93">
        <f t="shared" ca="1" si="3577"/>
        <v>1526.8990950709522</v>
      </c>
      <c r="BR2506" s="93">
        <f t="shared" ca="1" si="3577"/>
        <v>1539.6232541965435</v>
      </c>
      <c r="BS2506" s="93">
        <f t="shared" ca="1" si="3577"/>
        <v>1552.4534479815147</v>
      </c>
      <c r="BT2506" s="93">
        <f t="shared" ca="1" si="3577"/>
        <v>1565.3905600480273</v>
      </c>
      <c r="BU2506" s="93">
        <f t="shared" ca="1" si="3577"/>
        <v>1578.4354813817608</v>
      </c>
      <c r="BV2506" s="93">
        <f t="shared" ca="1" si="3577"/>
        <v>1591.5891103932754</v>
      </c>
      <c r="BW2506" s="93">
        <f t="shared" ca="1" si="3577"/>
        <v>1604.8523529798861</v>
      </c>
      <c r="BX2506" s="93">
        <f t="shared" ca="1" si="3577"/>
        <v>1618.2261225880518</v>
      </c>
      <c r="BY2506" s="93">
        <f t="shared" ca="1" si="3577"/>
        <v>1631.7113402762855</v>
      </c>
      <c r="BZ2506" s="93">
        <f t="shared" ca="1" si="3577"/>
        <v>1645.3089347785879</v>
      </c>
      <c r="CA2506" s="93">
        <f t="shared" ca="1" si="3577"/>
        <v>1659.0198425684093</v>
      </c>
      <c r="CB2506" s="93">
        <f t="shared" ca="1" si="3577"/>
        <v>1672.8450079231461</v>
      </c>
      <c r="CC2506" s="93">
        <f t="shared" ca="1" si="3577"/>
        <v>1686.7853829891724</v>
      </c>
      <c r="CD2506" s="93">
        <f t="shared" ca="1" si="3577"/>
        <v>1700.8419278474155</v>
      </c>
      <c r="CE2506" s="93">
        <f t="shared" ref="CE2506:CK2506" ca="1" si="3578">SUM(CE2502:CE2505)</f>
        <v>1715.0156105794772</v>
      </c>
      <c r="CF2506" s="93">
        <f t="shared" ca="1" si="3578"/>
        <v>1729.3074073343062</v>
      </c>
      <c r="CG2506" s="93">
        <f t="shared" ca="1" si="3578"/>
        <v>1743.7183023954253</v>
      </c>
      <c r="CH2506" s="93">
        <f t="shared" ca="1" si="3578"/>
        <v>1758.2492882487206</v>
      </c>
      <c r="CI2506" s="93">
        <f t="shared" ca="1" si="3578"/>
        <v>1772.9013656507932</v>
      </c>
      <c r="CJ2506" s="93">
        <f t="shared" ca="1" si="3578"/>
        <v>1787.6755436978831</v>
      </c>
      <c r="CK2506" s="93">
        <f t="shared" ca="1" si="3578"/>
        <v>1802.5728398953654</v>
      </c>
      <c r="CL2506" s="93">
        <f t="shared" ref="CL2506" ca="1" si="3579">SUM(CL2502:CL2505)</f>
        <v>1817.5942802278269</v>
      </c>
    </row>
    <row r="2507" spans="2:90" x14ac:dyDescent="0.4">
      <c r="B2507" s="122"/>
      <c r="C2507" s="59"/>
      <c r="D2507" t="s">
        <v>426</v>
      </c>
      <c r="E2507" t="str">
        <f t="shared" si="3563"/>
        <v>2507 DAMORT-F</v>
      </c>
      <c r="G2507" s="59"/>
      <c r="R2507"/>
      <c r="S2507" s="62"/>
      <c r="T2507" s="62"/>
      <c r="U2507" s="62"/>
      <c r="V2507" s="62"/>
      <c r="W2507" s="62"/>
      <c r="X2507" s="62"/>
      <c r="Y2507" s="62"/>
      <c r="Z2507" s="62"/>
      <c r="AA2507" s="62"/>
      <c r="AB2507" s="62"/>
      <c r="AC2507" s="62"/>
      <c r="AD2507" s="62"/>
      <c r="AE2507" s="62"/>
      <c r="AF2507" s="62"/>
      <c r="AG2507" s="62"/>
      <c r="AH2507" s="62"/>
      <c r="AI2507" s="62"/>
      <c r="AJ2507" s="62"/>
      <c r="AK2507" s="62"/>
      <c r="AL2507" s="62"/>
      <c r="AM2507" s="62"/>
      <c r="AN2507" s="62"/>
      <c r="AO2507" s="62"/>
      <c r="AP2507" s="62"/>
      <c r="AQ2507" s="62"/>
      <c r="AR2507" s="62"/>
      <c r="AS2507" s="62"/>
      <c r="AT2507" s="62"/>
      <c r="AU2507" s="62"/>
      <c r="AV2507" s="62"/>
      <c r="AW2507" s="62"/>
      <c r="AX2507" s="62"/>
      <c r="AY2507" s="62"/>
      <c r="AZ2507" s="62"/>
      <c r="BA2507" s="62"/>
      <c r="BB2507" s="62"/>
      <c r="BC2507" s="62"/>
      <c r="BD2507" s="62"/>
      <c r="BE2507" s="62"/>
      <c r="BF2507" s="62"/>
      <c r="BG2507" s="62"/>
      <c r="BH2507" s="62"/>
      <c r="BI2507" s="62"/>
      <c r="BJ2507" s="62"/>
      <c r="BK2507" s="62"/>
      <c r="BL2507" s="62"/>
      <c r="BM2507" s="62"/>
      <c r="BN2507" s="62"/>
      <c r="BO2507" s="62"/>
      <c r="BP2507" s="62"/>
      <c r="BQ2507" s="62"/>
      <c r="BR2507" s="62"/>
      <c r="BS2507" s="62"/>
      <c r="BT2507" s="62"/>
      <c r="BU2507" s="62"/>
      <c r="BV2507" s="62"/>
      <c r="BW2507" s="62"/>
      <c r="BX2507" s="62"/>
      <c r="BY2507" s="62"/>
      <c r="BZ2507" s="62"/>
      <c r="CA2507" s="62"/>
      <c r="CB2507" s="62"/>
      <c r="CC2507" s="62"/>
      <c r="CD2507" s="62"/>
      <c r="CE2507" s="62"/>
      <c r="CF2507" s="62"/>
      <c r="CG2507" s="62"/>
      <c r="CH2507" s="62"/>
      <c r="CI2507" s="62"/>
      <c r="CJ2507" s="62"/>
      <c r="CK2507" s="62"/>
      <c r="CL2507" s="62"/>
    </row>
    <row r="2508" spans="2:90" x14ac:dyDescent="0.4">
      <c r="B2508" s="123" t="str">
        <f>"Interest expense - "&amp;SUBSTITUTE(B2495,":","")</f>
        <v>Interest expense - Simple amortizing debt</v>
      </c>
      <c r="C2508" t="s">
        <v>228</v>
      </c>
      <c r="D2508" t="s">
        <v>426</v>
      </c>
      <c r="E2508" t="str">
        <f t="shared" si="3563"/>
        <v>2508 DAMORT-F</v>
      </c>
      <c r="F2508" s="27"/>
      <c r="G2508" s="57"/>
      <c r="J2508" s="93">
        <f>SUMIF($5:$5,I$2,2506:2506)</f>
        <v>0</v>
      </c>
      <c r="K2508" s="28">
        <f t="shared" ref="K2508:P2508" ca="1" si="3580">SUMIF($3:$3,K$2,2508:2508)</f>
        <v>-597.1623165027878</v>
      </c>
      <c r="L2508" s="28">
        <f t="shared" ca="1" si="3580"/>
        <v>-811.69922873724147</v>
      </c>
      <c r="M2508" s="28">
        <f t="shared" ca="1" si="3580"/>
        <v>-491.64466250359339</v>
      </c>
      <c r="N2508" s="28">
        <f t="shared" ca="1" si="3580"/>
        <v>-203.41909325525506</v>
      </c>
      <c r="O2508" s="28">
        <f t="shared" ca="1" si="3580"/>
        <v>-155.9548361714244</v>
      </c>
      <c r="P2508" s="28">
        <f t="shared" ca="1" si="3580"/>
        <v>-172.28534544923917</v>
      </c>
      <c r="R2508" s="27"/>
      <c r="S2508" s="93">
        <f t="shared" ref="S2508" ca="1" si="3581">-SUM(S2502:S2504)*$H2498/12</f>
        <v>-15.27777777777778</v>
      </c>
      <c r="T2508" s="93">
        <f t="shared" ref="T2508:AX2508" ca="1" si="3582">-SUM(T2502:T2504)*$H2498/12</f>
        <v>-22.125459348190944</v>
      </c>
      <c r="U2508" s="93">
        <f t="shared" ca="1" si="3582"/>
        <v>-28.806127242844795</v>
      </c>
      <c r="V2508" s="93">
        <f t="shared" ca="1" si="3582"/>
        <v>-35.235056347774666</v>
      </c>
      <c r="W2508" s="93">
        <f t="shared" ca="1" si="3582"/>
        <v>-41.579504438665673</v>
      </c>
      <c r="X2508" s="93">
        <f t="shared" ca="1" si="3582"/>
        <v>-47.752745241468013</v>
      </c>
      <c r="Y2508" s="93">
        <f t="shared" ca="1" si="3582"/>
        <v>-53.753352028780945</v>
      </c>
      <c r="Z2508" s="93">
        <f t="shared" ca="1" si="3582"/>
        <v>-59.579886183808732</v>
      </c>
      <c r="AA2508" s="93">
        <f t="shared" ca="1" si="3582"/>
        <v>-65.230897101282309</v>
      </c>
      <c r="AB2508" s="93">
        <f t="shared" ca="1" si="3582"/>
        <v>-70.704922087555431</v>
      </c>
      <c r="AC2508" s="93">
        <f t="shared" ca="1" si="3582"/>
        <v>-76.000486259868055</v>
      </c>
      <c r="AD2508" s="93">
        <f t="shared" ca="1" si="3582"/>
        <v>-81.116102444770519</v>
      </c>
      <c r="AE2508" s="93">
        <f t="shared" ca="1" si="3582"/>
        <v>-79.105826631256647</v>
      </c>
      <c r="AF2508" s="93">
        <f t="shared" ca="1" si="3582"/>
        <v>-77.078798519296811</v>
      </c>
      <c r="AG2508" s="93">
        <f t="shared" ca="1" si="3582"/>
        <v>-75.034878506403984</v>
      </c>
      <c r="AH2508" s="93">
        <f t="shared" ca="1" si="3582"/>
        <v>-72.973925826737045</v>
      </c>
      <c r="AI2508" s="93">
        <f t="shared" ca="1" si="3582"/>
        <v>-70.895798541406222</v>
      </c>
      <c r="AJ2508" s="93">
        <f t="shared" ca="1" si="3582"/>
        <v>-68.800353528697642</v>
      </c>
      <c r="AK2508" s="93">
        <f t="shared" ca="1" si="3582"/>
        <v>-66.687446474216472</v>
      </c>
      <c r="AL2508" s="93">
        <f t="shared" ca="1" si="3582"/>
        <v>-64.556931860947969</v>
      </c>
      <c r="AM2508" s="93">
        <f t="shared" ca="1" si="3582"/>
        <v>-62.408662959235564</v>
      </c>
      <c r="AN2508" s="93">
        <f t="shared" ca="1" si="3582"/>
        <v>-60.24249181667556</v>
      </c>
      <c r="AO2508" s="93">
        <f t="shared" ca="1" si="3582"/>
        <v>-58.058269247927548</v>
      </c>
      <c r="AP2508" s="93">
        <f t="shared" ca="1" si="3582"/>
        <v>-55.855844824439977</v>
      </c>
      <c r="AQ2508" s="93">
        <f t="shared" ca="1" si="3582"/>
        <v>-53.635066864090014</v>
      </c>
      <c r="AR2508" s="93">
        <f t="shared" ca="1" si="3582"/>
        <v>-51.395782420737113</v>
      </c>
      <c r="AS2508" s="93">
        <f t="shared" ca="1" si="3582"/>
        <v>-49.137837273689627</v>
      </c>
      <c r="AT2508" s="93">
        <f t="shared" ca="1" si="3582"/>
        <v>-46.861075917083404</v>
      </c>
      <c r="AU2508" s="93">
        <f t="shared" ca="1" si="3582"/>
        <v>-44.565341549172132</v>
      </c>
      <c r="AV2508" s="93">
        <f t="shared" ca="1" si="3582"/>
        <v>-42.250476061528254</v>
      </c>
      <c r="AW2508" s="93">
        <f t="shared" ca="1" si="3582"/>
        <v>-39.916320028154018</v>
      </c>
      <c r="AX2508" s="93">
        <f t="shared" ca="1" si="3582"/>
        <v>-37.562712694501663</v>
      </c>
      <c r="AY2508" s="93">
        <f t="shared" ref="AY2508:CD2508" ca="1" si="3583">-SUM(AY2502:AY2504)*$H2498/12</f>
        <v>-35.189491966402208</v>
      </c>
      <c r="AZ2508" s="93">
        <f t="shared" ca="1" si="3583"/>
        <v>-32.79649439890192</v>
      </c>
      <c r="BA2508" s="93">
        <f t="shared" ca="1" si="3583"/>
        <v>-30.3835551850058</v>
      </c>
      <c r="BB2508" s="93">
        <f t="shared" ca="1" si="3583"/>
        <v>-27.950508144327213</v>
      </c>
      <c r="BC2508" s="93">
        <f t="shared" ca="1" si="3583"/>
        <v>-25.497185711642967</v>
      </c>
      <c r="BD2508" s="93">
        <f t="shared" ca="1" si="3583"/>
        <v>-23.247496614199111</v>
      </c>
      <c r="BE2508" s="93">
        <f t="shared" ca="1" si="3583"/>
        <v>-21.203137796455987</v>
      </c>
      <c r="BF2508" s="93">
        <f t="shared" ca="1" si="3583"/>
        <v>-19.365820344077765</v>
      </c>
      <c r="BG2508" s="93">
        <f t="shared" ca="1" si="3583"/>
        <v>-17.734580669509661</v>
      </c>
      <c r="BH2508" s="93">
        <f t="shared" ca="1" si="3583"/>
        <v>-16.313825019832919</v>
      </c>
      <c r="BI2508" s="93">
        <f t="shared" ca="1" si="3583"/>
        <v>-15.105307428588297</v>
      </c>
      <c r="BJ2508" s="93">
        <f t="shared" ca="1" si="3583"/>
        <v>-14.110796546262732</v>
      </c>
      <c r="BK2508" s="93">
        <f t="shared" ca="1" si="3583"/>
        <v>-13.332075762097212</v>
      </c>
      <c r="BL2508" s="93">
        <f t="shared" ca="1" si="3583"/>
        <v>-12.770943326909739</v>
      </c>
      <c r="BM2508" s="93">
        <f t="shared" ca="1" si="3583"/>
        <v>-12.429212476941801</v>
      </c>
      <c r="BN2508" s="93">
        <f t="shared" ca="1" si="3583"/>
        <v>-12.308711558736888</v>
      </c>
      <c r="BO2508" s="93">
        <f t="shared" ca="1" si="3583"/>
        <v>-12.411284155059697</v>
      </c>
      <c r="BP2508" s="93">
        <f t="shared" ca="1" si="3583"/>
        <v>-12.514711523018526</v>
      </c>
      <c r="BQ2508" s="93">
        <f t="shared" ca="1" si="3583"/>
        <v>-12.619000785710348</v>
      </c>
      <c r="BR2508" s="93">
        <f t="shared" ca="1" si="3583"/>
        <v>-12.724159125591269</v>
      </c>
      <c r="BS2508" s="93">
        <f t="shared" ca="1" si="3583"/>
        <v>-12.830193784971195</v>
      </c>
      <c r="BT2508" s="93">
        <f t="shared" ca="1" si="3583"/>
        <v>-12.937112066512624</v>
      </c>
      <c r="BU2508" s="93">
        <f t="shared" ca="1" si="3583"/>
        <v>-13.044921333733562</v>
      </c>
      <c r="BV2508" s="93">
        <f t="shared" ca="1" si="3583"/>
        <v>-13.153629011514674</v>
      </c>
      <c r="BW2508" s="93">
        <f t="shared" ca="1" si="3583"/>
        <v>-13.26324258661063</v>
      </c>
      <c r="BX2508" s="93">
        <f t="shared" ca="1" si="3583"/>
        <v>-13.373769608165718</v>
      </c>
      <c r="BY2508" s="93">
        <f t="shared" ca="1" si="3583"/>
        <v>-13.485217688233766</v>
      </c>
      <c r="BZ2508" s="93">
        <f t="shared" ca="1" si="3583"/>
        <v>-13.59759450230238</v>
      </c>
      <c r="CA2508" s="93">
        <f t="shared" ca="1" si="3583"/>
        <v>-13.710907789821567</v>
      </c>
      <c r="CB2508" s="93">
        <f t="shared" ca="1" si="3583"/>
        <v>-13.825165354736745</v>
      </c>
      <c r="CC2508" s="93">
        <f t="shared" ca="1" si="3583"/>
        <v>-13.940375066026219</v>
      </c>
      <c r="CD2508" s="93">
        <f t="shared" ca="1" si="3583"/>
        <v>-14.056544858243106</v>
      </c>
      <c r="CE2508" s="93">
        <f t="shared" ref="CE2508:CK2508" ca="1" si="3584">-SUM(CE2502:CE2504)*$H2498/12</f>
        <v>-14.173682732061797</v>
      </c>
      <c r="CF2508" s="93">
        <f t="shared" ca="1" si="3584"/>
        <v>-14.291796754828978</v>
      </c>
      <c r="CG2508" s="93">
        <f t="shared" ca="1" si="3584"/>
        <v>-14.41089506111922</v>
      </c>
      <c r="CH2508" s="93">
        <f t="shared" ca="1" si="3584"/>
        <v>-14.530985853295212</v>
      </c>
      <c r="CI2508" s="93">
        <f t="shared" ca="1" si="3584"/>
        <v>-14.652077402072672</v>
      </c>
      <c r="CJ2508" s="93">
        <f t="shared" ca="1" si="3584"/>
        <v>-14.774178047089945</v>
      </c>
      <c r="CK2508" s="93">
        <f t="shared" ca="1" si="3584"/>
        <v>-14.89729619748236</v>
      </c>
      <c r="CL2508" s="93">
        <f t="shared" ref="CL2508" ca="1" si="3585">-SUM(CL2502:CL2504)*$H2498/12</f>
        <v>-15.021440332461379</v>
      </c>
    </row>
    <row r="2509" spans="2:90" x14ac:dyDescent="0.4">
      <c r="B2509" s="122"/>
      <c r="C2509" s="57"/>
      <c r="D2509" t="s">
        <v>426</v>
      </c>
      <c r="E2509" t="str">
        <f t="shared" si="3563"/>
        <v>2509 DAMORT-F</v>
      </c>
      <c r="G2509" s="57" t="s">
        <v>244</v>
      </c>
      <c r="R2509"/>
      <c r="S2509" s="1"/>
      <c r="T2509" s="1"/>
      <c r="U2509" s="1"/>
      <c r="V2509" s="1"/>
      <c r="W2509" s="1"/>
      <c r="X2509" s="1"/>
      <c r="Y2509" s="1"/>
      <c r="Z2509" s="1"/>
      <c r="AA2509" s="1"/>
      <c r="AB2509" s="1"/>
      <c r="AC2509" s="1"/>
      <c r="AD2509" s="1"/>
      <c r="AE2509" s="1"/>
      <c r="AF2509" s="1"/>
      <c r="AG2509" s="1"/>
      <c r="AH2509" s="1"/>
      <c r="AI2509" s="1"/>
      <c r="AJ2509" s="1"/>
      <c r="AK2509" s="1"/>
      <c r="AL2509" s="1"/>
      <c r="AM2509" s="1"/>
      <c r="AN2509" s="1"/>
      <c r="AO2509" s="1"/>
      <c r="AP2509" s="1"/>
      <c r="AQ2509" s="1"/>
      <c r="AR2509" s="1"/>
      <c r="AS2509" s="1"/>
      <c r="AT2509" s="1"/>
      <c r="AU2509" s="1"/>
      <c r="AV2509" s="1"/>
      <c r="AW2509" s="1"/>
      <c r="AX2509" s="1"/>
      <c r="AY2509" s="1"/>
      <c r="AZ2509" s="1"/>
      <c r="BA2509" s="1"/>
      <c r="BB2509" s="1"/>
      <c r="BC2509" s="1"/>
      <c r="BD2509" s="1"/>
      <c r="BE2509" s="1"/>
      <c r="BF2509" s="1"/>
      <c r="BG2509" s="1"/>
      <c r="BH2509" s="1"/>
      <c r="BI2509" s="1"/>
      <c r="BJ2509" s="1"/>
      <c r="BK2509" s="1"/>
      <c r="BL2509" s="1"/>
      <c r="BM2509" s="1"/>
      <c r="BN2509" s="1"/>
      <c r="BO2509" s="1"/>
      <c r="BP2509" s="1"/>
      <c r="BQ2509" s="1"/>
      <c r="BR2509" s="1"/>
      <c r="BS2509" s="1"/>
      <c r="BT2509" s="1"/>
      <c r="BU2509" s="1"/>
      <c r="BV2509" s="1"/>
      <c r="BW2509" s="1"/>
      <c r="BX2509" s="1"/>
      <c r="BY2509" s="1"/>
      <c r="BZ2509" s="1"/>
      <c r="CA2509" s="1"/>
      <c r="CB2509" s="1"/>
      <c r="CC2509" s="1"/>
      <c r="CD2509" s="1"/>
      <c r="CE2509" s="1"/>
      <c r="CF2509" s="1"/>
      <c r="CG2509" s="1"/>
      <c r="CH2509" s="1"/>
      <c r="CI2509" s="1"/>
      <c r="CJ2509" s="1"/>
      <c r="CK2509" s="1"/>
      <c r="CL2509" s="1"/>
    </row>
    <row r="2510" spans="2:90" x14ac:dyDescent="0.4">
      <c r="B2510" s="95" t="s">
        <v>291</v>
      </c>
      <c r="C2510" s="57"/>
      <c r="D2510" t="s">
        <v>426</v>
      </c>
      <c r="E2510" t="str">
        <f t="shared" si="3563"/>
        <v>2510 DAMORT-F</v>
      </c>
      <c r="G2510" s="57"/>
      <c r="R2510"/>
      <c r="S2510" s="1"/>
      <c r="T2510" s="1"/>
      <c r="U2510" s="1"/>
      <c r="V2510" s="1"/>
      <c r="W2510" s="1"/>
      <c r="X2510" s="1"/>
      <c r="Y2510" s="1"/>
      <c r="Z2510" s="1"/>
      <c r="AA2510" s="1"/>
      <c r="AB2510" s="1"/>
      <c r="AC2510" s="1"/>
      <c r="AD2510" s="1"/>
      <c r="AE2510" s="1"/>
      <c r="AF2510" s="1"/>
      <c r="AG2510" s="1"/>
      <c r="AH2510" s="1"/>
      <c r="AI2510" s="1"/>
      <c r="AJ2510" s="1"/>
      <c r="AK2510" s="1"/>
      <c r="AL2510" s="1"/>
      <c r="AM2510" s="1"/>
      <c r="AN2510" s="1"/>
      <c r="AO2510" s="1"/>
      <c r="AP2510" s="1"/>
      <c r="AQ2510" s="1"/>
      <c r="AR2510" s="1"/>
      <c r="AS2510" s="1"/>
      <c r="AT2510" s="1"/>
      <c r="AU2510" s="1"/>
      <c r="AV2510" s="1"/>
      <c r="AW2510" s="1"/>
      <c r="AX2510" s="1"/>
      <c r="AY2510" s="1"/>
      <c r="AZ2510" s="1"/>
      <c r="BA2510" s="1"/>
      <c r="BB2510" s="1"/>
      <c r="BC2510" s="1"/>
      <c r="BD2510" s="1"/>
      <c r="BE2510" s="1"/>
      <c r="BF2510" s="1"/>
      <c r="BG2510" s="1"/>
      <c r="BH2510" s="1"/>
      <c r="BI2510" s="1"/>
      <c r="BJ2510" s="1"/>
      <c r="BK2510" s="1"/>
      <c r="BL2510" s="1"/>
      <c r="BM2510" s="1"/>
      <c r="BN2510" s="1"/>
      <c r="BO2510" s="1"/>
      <c r="BP2510" s="1"/>
      <c r="BQ2510" s="1"/>
      <c r="BR2510" s="1"/>
      <c r="BS2510" s="1"/>
      <c r="BT2510" s="1"/>
      <c r="BU2510" s="1"/>
      <c r="BV2510" s="1"/>
      <c r="BW2510" s="1"/>
      <c r="BX2510" s="1"/>
      <c r="BY2510" s="1"/>
      <c r="BZ2510" s="1"/>
      <c r="CA2510" s="1"/>
      <c r="CB2510" s="1"/>
      <c r="CC2510" s="1"/>
      <c r="CD2510" s="1"/>
      <c r="CE2510" s="1"/>
      <c r="CF2510" s="1"/>
      <c r="CG2510" s="1"/>
      <c r="CH2510" s="1"/>
      <c r="CI2510" s="1"/>
      <c r="CJ2510" s="1"/>
      <c r="CK2510" s="1"/>
      <c r="CL2510" s="1"/>
    </row>
    <row r="2511" spans="2:90" x14ac:dyDescent="0.4">
      <c r="B2511" s="154" t="s">
        <v>292</v>
      </c>
      <c r="C2511" s="57"/>
      <c r="D2511" t="s">
        <v>426</v>
      </c>
      <c r="E2511" t="str">
        <f t="shared" si="3563"/>
        <v>2511 DAMORT-F</v>
      </c>
      <c r="G2511" s="57"/>
      <c r="J2511" s="81">
        <f>SUMIF($5:$5,I$2,2509:2509)</f>
        <v>0</v>
      </c>
      <c r="K2511" s="37">
        <f t="shared" ref="K2511:P2511" si="3586">SUMIF($3:$3,K$2,2511:2511)</f>
        <v>-322.34920006643659</v>
      </c>
      <c r="L2511" s="37">
        <f t="shared" si="3586"/>
        <v>0</v>
      </c>
      <c r="M2511" s="37">
        <f t="shared" si="3586"/>
        <v>0</v>
      </c>
      <c r="N2511" s="37">
        <f t="shared" si="3586"/>
        <v>0</v>
      </c>
      <c r="O2511" s="37">
        <f t="shared" si="3586"/>
        <v>0</v>
      </c>
      <c r="P2511" s="37">
        <f t="shared" si="3586"/>
        <v>0</v>
      </c>
      <c r="R2511" s="53"/>
      <c r="S2511" s="94">
        <f t="shared" ref="S2511" si="3587">+PMT($H2498/12,$H2497,S2503+S2504,0)</f>
        <v>-26.889322661531239</v>
      </c>
      <c r="T2511" s="94">
        <f t="shared" ref="T2511:AY2511" si="3588">+PMT($H2498/12,$H2497,T2503+T2504,0)</f>
        <v>-26.889322661531239</v>
      </c>
      <c r="U2511" s="94">
        <f t="shared" si="3588"/>
        <v>-26.889322661531239</v>
      </c>
      <c r="V2511" s="94">
        <f t="shared" si="3588"/>
        <v>-26.566650789592863</v>
      </c>
      <c r="W2511" s="94">
        <f t="shared" si="3588"/>
        <v>-26.889322661531239</v>
      </c>
      <c r="X2511" s="94">
        <f t="shared" si="3588"/>
        <v>-26.889322661531239</v>
      </c>
      <c r="Y2511" s="94">
        <f t="shared" si="3588"/>
        <v>-26.889322661531239</v>
      </c>
      <c r="Z2511" s="94">
        <f t="shared" si="3588"/>
        <v>-26.889322661531239</v>
      </c>
      <c r="AA2511" s="94">
        <f t="shared" si="3588"/>
        <v>-26.889322661531239</v>
      </c>
      <c r="AB2511" s="94">
        <f t="shared" si="3588"/>
        <v>-26.889322661531239</v>
      </c>
      <c r="AC2511" s="94">
        <f t="shared" si="3588"/>
        <v>-26.889322661531239</v>
      </c>
      <c r="AD2511" s="94">
        <f t="shared" si="3588"/>
        <v>-26.889322661531239</v>
      </c>
      <c r="AE2511" s="94">
        <f t="shared" si="3588"/>
        <v>0</v>
      </c>
      <c r="AF2511" s="94">
        <f t="shared" si="3588"/>
        <v>0</v>
      </c>
      <c r="AG2511" s="94">
        <f t="shared" si="3588"/>
        <v>0</v>
      </c>
      <c r="AH2511" s="94">
        <f t="shared" si="3588"/>
        <v>0</v>
      </c>
      <c r="AI2511" s="94">
        <f t="shared" si="3588"/>
        <v>0</v>
      </c>
      <c r="AJ2511" s="94">
        <f t="shared" si="3588"/>
        <v>0</v>
      </c>
      <c r="AK2511" s="94">
        <f t="shared" si="3588"/>
        <v>0</v>
      </c>
      <c r="AL2511" s="94">
        <f t="shared" si="3588"/>
        <v>0</v>
      </c>
      <c r="AM2511" s="94">
        <f t="shared" si="3588"/>
        <v>0</v>
      </c>
      <c r="AN2511" s="94">
        <f t="shared" si="3588"/>
        <v>0</v>
      </c>
      <c r="AO2511" s="94">
        <f t="shared" si="3588"/>
        <v>0</v>
      </c>
      <c r="AP2511" s="94">
        <f t="shared" si="3588"/>
        <v>0</v>
      </c>
      <c r="AQ2511" s="94">
        <f t="shared" si="3588"/>
        <v>0</v>
      </c>
      <c r="AR2511" s="94">
        <f t="shared" si="3588"/>
        <v>0</v>
      </c>
      <c r="AS2511" s="94">
        <f t="shared" si="3588"/>
        <v>0</v>
      </c>
      <c r="AT2511" s="94">
        <f t="shared" si="3588"/>
        <v>0</v>
      </c>
      <c r="AU2511" s="94">
        <f t="shared" si="3588"/>
        <v>0</v>
      </c>
      <c r="AV2511" s="94">
        <f t="shared" si="3588"/>
        <v>0</v>
      </c>
      <c r="AW2511" s="94">
        <f t="shared" si="3588"/>
        <v>0</v>
      </c>
      <c r="AX2511" s="94">
        <f t="shared" si="3588"/>
        <v>0</v>
      </c>
      <c r="AY2511" s="94">
        <f t="shared" si="3588"/>
        <v>0</v>
      </c>
      <c r="AZ2511" s="94">
        <f t="shared" ref="AZ2511:CE2511" si="3589">+PMT($H2498/12,$H2497,AZ2503+AZ2504,0)</f>
        <v>0</v>
      </c>
      <c r="BA2511" s="94">
        <f t="shared" si="3589"/>
        <v>0</v>
      </c>
      <c r="BB2511" s="94">
        <f t="shared" si="3589"/>
        <v>0</v>
      </c>
      <c r="BC2511" s="94">
        <f t="shared" si="3589"/>
        <v>0</v>
      </c>
      <c r="BD2511" s="94">
        <f t="shared" si="3589"/>
        <v>0</v>
      </c>
      <c r="BE2511" s="94">
        <f t="shared" si="3589"/>
        <v>0</v>
      </c>
      <c r="BF2511" s="94">
        <f t="shared" si="3589"/>
        <v>0</v>
      </c>
      <c r="BG2511" s="94">
        <f t="shared" si="3589"/>
        <v>0</v>
      </c>
      <c r="BH2511" s="94">
        <f t="shared" si="3589"/>
        <v>0</v>
      </c>
      <c r="BI2511" s="94">
        <f t="shared" si="3589"/>
        <v>0</v>
      </c>
      <c r="BJ2511" s="94">
        <f t="shared" si="3589"/>
        <v>0</v>
      </c>
      <c r="BK2511" s="94">
        <f t="shared" si="3589"/>
        <v>0</v>
      </c>
      <c r="BL2511" s="94">
        <f t="shared" si="3589"/>
        <v>0</v>
      </c>
      <c r="BM2511" s="94">
        <f t="shared" si="3589"/>
        <v>0</v>
      </c>
      <c r="BN2511" s="94">
        <f t="shared" si="3589"/>
        <v>0</v>
      </c>
      <c r="BO2511" s="94">
        <f t="shared" si="3589"/>
        <v>0</v>
      </c>
      <c r="BP2511" s="94">
        <f t="shared" si="3589"/>
        <v>0</v>
      </c>
      <c r="BQ2511" s="94">
        <f t="shared" si="3589"/>
        <v>0</v>
      </c>
      <c r="BR2511" s="94">
        <f t="shared" si="3589"/>
        <v>0</v>
      </c>
      <c r="BS2511" s="94">
        <f t="shared" si="3589"/>
        <v>0</v>
      </c>
      <c r="BT2511" s="94">
        <f t="shared" si="3589"/>
        <v>0</v>
      </c>
      <c r="BU2511" s="94">
        <f t="shared" si="3589"/>
        <v>0</v>
      </c>
      <c r="BV2511" s="94">
        <f t="shared" si="3589"/>
        <v>0</v>
      </c>
      <c r="BW2511" s="94">
        <f t="shared" si="3589"/>
        <v>0</v>
      </c>
      <c r="BX2511" s="94">
        <f t="shared" si="3589"/>
        <v>0</v>
      </c>
      <c r="BY2511" s="94">
        <f t="shared" si="3589"/>
        <v>0</v>
      </c>
      <c r="BZ2511" s="94">
        <f t="shared" si="3589"/>
        <v>0</v>
      </c>
      <c r="CA2511" s="94">
        <f t="shared" si="3589"/>
        <v>0</v>
      </c>
      <c r="CB2511" s="94">
        <f t="shared" si="3589"/>
        <v>0</v>
      </c>
      <c r="CC2511" s="94">
        <f t="shared" si="3589"/>
        <v>0</v>
      </c>
      <c r="CD2511" s="94">
        <f t="shared" si="3589"/>
        <v>0</v>
      </c>
      <c r="CE2511" s="94">
        <f t="shared" si="3589"/>
        <v>0</v>
      </c>
      <c r="CF2511" s="94">
        <f t="shared" ref="CF2511:CK2511" si="3590">+PMT($H2498/12,$H2497,CF2503+CF2504,0)</f>
        <v>0</v>
      </c>
      <c r="CG2511" s="94">
        <f t="shared" si="3590"/>
        <v>0</v>
      </c>
      <c r="CH2511" s="94">
        <f t="shared" si="3590"/>
        <v>0</v>
      </c>
      <c r="CI2511" s="94">
        <f t="shared" si="3590"/>
        <v>0</v>
      </c>
      <c r="CJ2511" s="94">
        <f t="shared" si="3590"/>
        <v>0</v>
      </c>
      <c r="CK2511" s="94">
        <f t="shared" si="3590"/>
        <v>0</v>
      </c>
      <c r="CL2511" s="94">
        <f t="shared" ref="CL2511" si="3591">+PMT($H2498/12,$H2497,CL2503+CL2504,0)</f>
        <v>0</v>
      </c>
    </row>
    <row r="2512" spans="2:90" x14ac:dyDescent="0.4">
      <c r="B2512" s="123" t="s">
        <v>293</v>
      </c>
      <c r="C2512" s="281"/>
      <c r="D2512" t="s">
        <v>426</v>
      </c>
      <c r="E2512" t="str">
        <f t="shared" si="3563"/>
        <v>2512 DAMORT-F</v>
      </c>
      <c r="F2512" s="27"/>
      <c r="G2512" s="281"/>
      <c r="H2512" s="27"/>
      <c r="J2512" s="77">
        <f>SUMIF($5:$5,I$2,2510:2510)</f>
        <v>0</v>
      </c>
      <c r="K2512" s="33">
        <f t="shared" ref="K2512:P2512" si="3592">SUMIF($4:$4,K$2,2510:2510)</f>
        <v>0</v>
      </c>
      <c r="L2512" s="33">
        <f t="shared" si="3592"/>
        <v>0</v>
      </c>
      <c r="M2512" s="33">
        <f t="shared" si="3592"/>
        <v>0</v>
      </c>
      <c r="N2512" s="33">
        <f t="shared" si="3592"/>
        <v>0</v>
      </c>
      <c r="O2512" s="33">
        <f t="shared" si="3592"/>
        <v>0</v>
      </c>
      <c r="P2512" s="33">
        <f t="shared" si="3592"/>
        <v>0</v>
      </c>
      <c r="R2512" s="28"/>
      <c r="S2512" s="93" cm="1">
        <f t="array" ref="S2512">SUM(INDEX(2509:2509,1,MAX(COLUMN($R:$R),COLUMN()-($H2497-1))):S2511)</f>
        <v>-26.889322661531239</v>
      </c>
      <c r="T2512" s="93" cm="1">
        <f t="array" ref="T2512">SUM(INDEX(2509:2509,1,MAX(COLUMN($R:$R),COLUMN()-($H2497-1))):T2511)</f>
        <v>-53.778645323062477</v>
      </c>
      <c r="U2512" s="93" cm="1">
        <f t="array" ref="U2512">SUM(INDEX(2509:2509,1,MAX(COLUMN($R:$R),COLUMN()-($H2497-1))):U2511)</f>
        <v>-80.667967984593716</v>
      </c>
      <c r="V2512" s="93" cm="1">
        <f t="array" ref="V2512">SUM(INDEX(2509:2509,1,MAX(COLUMN($R:$R),COLUMN()-($H2497-1))):V2511)</f>
        <v>-107.23461877418657</v>
      </c>
      <c r="W2512" s="93" cm="1">
        <f t="array" ref="W2512">SUM(INDEX(2509:2509,1,MAX(COLUMN($R:$R),COLUMN()-($H2497-1))):W2511)</f>
        <v>-134.12394143571782</v>
      </c>
      <c r="X2512" s="93" cm="1">
        <f t="array" ref="X2512">SUM(INDEX(2509:2509,1,MAX(COLUMN($R:$R),COLUMN()-($H2497-1))):X2511)</f>
        <v>-161.01326409724908</v>
      </c>
      <c r="Y2512" s="93" cm="1">
        <f t="array" ref="Y2512">SUM(INDEX(2509:2509,1,MAX(COLUMN($R:$R),COLUMN()-($H2497-1))):Y2511)</f>
        <v>-187.90258675878033</v>
      </c>
      <c r="Z2512" s="93" cm="1">
        <f t="array" ref="Z2512">SUM(INDEX(2509:2509,1,MAX(COLUMN($R:$R),COLUMN()-($H2497-1))):Z2511)</f>
        <v>-214.79190942031158</v>
      </c>
      <c r="AA2512" s="93" cm="1">
        <f t="array" ref="AA2512">SUM(INDEX(2509:2509,1,MAX(COLUMN($R:$R),COLUMN()-($H2497-1))):AA2511)</f>
        <v>-241.68123208184284</v>
      </c>
      <c r="AB2512" s="93" cm="1">
        <f t="array" ref="AB2512">SUM(INDEX(2509:2509,1,MAX(COLUMN($R:$R),COLUMN()-($H2497-1))):AB2511)</f>
        <v>-268.57055474337409</v>
      </c>
      <c r="AC2512" s="93" cm="1">
        <f t="array" ref="AC2512">SUM(INDEX(2509:2509,1,MAX(COLUMN($R:$R),COLUMN()-($H2497-1))):AC2511)</f>
        <v>-295.45987740490534</v>
      </c>
      <c r="AD2512" s="93" cm="1">
        <f t="array" ref="AD2512">SUM(INDEX(2509:2509,1,MAX(COLUMN($R:$R),COLUMN()-($H2497-1))):AD2511)</f>
        <v>-322.34920006643659</v>
      </c>
      <c r="AE2512" s="93" cm="1">
        <f t="array" ref="AE2512">SUM(INDEX(2509:2509,1,MAX(COLUMN($R:$R),COLUMN()-($H2497-1))):AE2511)</f>
        <v>-322.34920006643659</v>
      </c>
      <c r="AF2512" s="93" cm="1">
        <f t="array" ref="AF2512">SUM(INDEX(2509:2509,1,MAX(COLUMN($R:$R),COLUMN()-($H2497-1))):AF2511)</f>
        <v>-322.34920006643659</v>
      </c>
      <c r="AG2512" s="93" cm="1">
        <f t="array" ref="AG2512">SUM(INDEX(2509:2509,1,MAX(COLUMN($R:$R),COLUMN()-($H2497-1))):AG2511)</f>
        <v>-322.34920006643659</v>
      </c>
      <c r="AH2512" s="93" cm="1">
        <f t="array" ref="AH2512">SUM(INDEX(2509:2509,1,MAX(COLUMN($R:$R),COLUMN()-($H2497-1))):AH2511)</f>
        <v>-322.34920006643659</v>
      </c>
      <c r="AI2512" s="93" cm="1">
        <f t="array" ref="AI2512">SUM(INDEX(2509:2509,1,MAX(COLUMN($R:$R),COLUMN()-($H2497-1))):AI2511)</f>
        <v>-322.34920006643659</v>
      </c>
      <c r="AJ2512" s="93" cm="1">
        <f t="array" ref="AJ2512">SUM(INDEX(2509:2509,1,MAX(COLUMN($R:$R),COLUMN()-($H2497-1))):AJ2511)</f>
        <v>-322.34920006643659</v>
      </c>
      <c r="AK2512" s="93" cm="1">
        <f t="array" ref="AK2512">SUM(INDEX(2509:2509,1,MAX(COLUMN($R:$R),COLUMN()-($H2497-1))):AK2511)</f>
        <v>-322.34920006643659</v>
      </c>
      <c r="AL2512" s="93" cm="1">
        <f t="array" ref="AL2512">SUM(INDEX(2509:2509,1,MAX(COLUMN($R:$R),COLUMN()-($H2497-1))):AL2511)</f>
        <v>-322.34920006643659</v>
      </c>
      <c r="AM2512" s="93" cm="1">
        <f t="array" ref="AM2512">SUM(INDEX(2509:2509,1,MAX(COLUMN($R:$R),COLUMN()-($H2497-1))):AM2511)</f>
        <v>-322.34920006643659</v>
      </c>
      <c r="AN2512" s="93" cm="1">
        <f t="array" ref="AN2512">SUM(INDEX(2509:2509,1,MAX(COLUMN($R:$R),COLUMN()-($H2497-1))):AN2511)</f>
        <v>-322.34920006643659</v>
      </c>
      <c r="AO2512" s="93" cm="1">
        <f t="array" ref="AO2512">SUM(INDEX(2509:2509,1,MAX(COLUMN($R:$R),COLUMN()-($H2497-1))):AO2511)</f>
        <v>-322.34920006643659</v>
      </c>
      <c r="AP2512" s="93" cm="1">
        <f t="array" ref="AP2512">SUM(INDEX(2509:2509,1,MAX(COLUMN($R:$R),COLUMN()-($H2497-1))):AP2511)</f>
        <v>-322.34920006643659</v>
      </c>
      <c r="AQ2512" s="93" cm="1">
        <f t="array" ref="AQ2512">SUM(INDEX(2509:2509,1,MAX(COLUMN($R:$R),COLUMN()-($H2497-1))):AQ2511)</f>
        <v>-322.34920006643659</v>
      </c>
      <c r="AR2512" s="93" cm="1">
        <f t="array" ref="AR2512">SUM(INDEX(2509:2509,1,MAX(COLUMN($R:$R),COLUMN()-($H2497-1))):AR2511)</f>
        <v>-322.34920006643659</v>
      </c>
      <c r="AS2512" s="93" cm="1">
        <f t="array" ref="AS2512">SUM(INDEX(2509:2509,1,MAX(COLUMN($R:$R),COLUMN()-($H2497-1))):AS2511)</f>
        <v>-322.34920006643659</v>
      </c>
      <c r="AT2512" s="93" cm="1">
        <f t="array" ref="AT2512">SUM(INDEX(2509:2509,1,MAX(COLUMN($R:$R),COLUMN()-($H2497-1))):AT2511)</f>
        <v>-322.34920006643659</v>
      </c>
      <c r="AU2512" s="93" cm="1">
        <f t="array" ref="AU2512">SUM(INDEX(2509:2509,1,MAX(COLUMN($R:$R),COLUMN()-($H2497-1))):AU2511)</f>
        <v>-322.34920006643659</v>
      </c>
      <c r="AV2512" s="93" cm="1">
        <f t="array" ref="AV2512">SUM(INDEX(2509:2509,1,MAX(COLUMN($R:$R),COLUMN()-($H2497-1))):AV2511)</f>
        <v>-322.34920006643659</v>
      </c>
      <c r="AW2512" s="93" cm="1">
        <f t="array" ref="AW2512">SUM(INDEX(2509:2509,1,MAX(COLUMN($R:$R),COLUMN()-($H2497-1))):AW2511)</f>
        <v>-322.34920006643659</v>
      </c>
      <c r="AX2512" s="93" cm="1">
        <f t="array" ref="AX2512">SUM(INDEX(2509:2509,1,MAX(COLUMN($R:$R),COLUMN()-($H2497-1))):AX2511)</f>
        <v>-322.34920006643659</v>
      </c>
      <c r="AY2512" s="93" cm="1">
        <f t="array" ref="AY2512">SUM(INDEX(2509:2509,1,MAX(COLUMN($R:$R),COLUMN()-($H2497-1))):AY2511)</f>
        <v>-322.34920006643659</v>
      </c>
      <c r="AZ2512" s="93" cm="1">
        <f t="array" ref="AZ2512">SUM(INDEX(2509:2509,1,MAX(COLUMN($R:$R),COLUMN()-($H2497-1))):AZ2511)</f>
        <v>-322.34920006643659</v>
      </c>
      <c r="BA2512" s="93" cm="1">
        <f t="array" ref="BA2512">SUM(INDEX(2509:2509,1,MAX(COLUMN($R:$R),COLUMN()-($H2497-1))):BA2511)</f>
        <v>-322.34920006643659</v>
      </c>
      <c r="BB2512" s="93" cm="1">
        <f t="array" ref="BB2512">SUM(INDEX(2509:2509,1,MAX(COLUMN($R:$R),COLUMN()-($H2497-1))):BB2511)</f>
        <v>-322.34920006643659</v>
      </c>
      <c r="BC2512" s="93" cm="1">
        <f t="array" ref="BC2512">SUM(INDEX(2509:2509,1,MAX(COLUMN($R:$R),COLUMN()-($H2497-1))):BC2511)</f>
        <v>-295.45987740490534</v>
      </c>
      <c r="BD2512" s="93" cm="1">
        <f t="array" ref="BD2512">SUM(INDEX(2509:2509,1,MAX(COLUMN($R:$R),COLUMN()-($H2497-1))):BD2511)</f>
        <v>-268.57055474337409</v>
      </c>
      <c r="BE2512" s="93" cm="1">
        <f t="array" ref="BE2512">SUM(INDEX(2509:2509,1,MAX(COLUMN($R:$R),COLUMN()-($H2497-1))):BE2511)</f>
        <v>-241.68123208184284</v>
      </c>
      <c r="BF2512" s="93" cm="1">
        <f t="array" ref="BF2512">SUM(INDEX(2509:2509,1,MAX(COLUMN($R:$R),COLUMN()-($H2497-1))):BF2511)</f>
        <v>-215.11458129224997</v>
      </c>
      <c r="BG2512" s="93" cm="1">
        <f t="array" ref="BG2512">SUM(INDEX(2509:2509,1,MAX(COLUMN($R:$R),COLUMN()-($H2497-1))):BG2511)</f>
        <v>-188.22525863071871</v>
      </c>
      <c r="BH2512" s="93" cm="1">
        <f t="array" ref="BH2512">SUM(INDEX(2509:2509,1,MAX(COLUMN($R:$R),COLUMN()-($H2497-1))):BH2511)</f>
        <v>-161.33593596918746</v>
      </c>
      <c r="BI2512" s="93" cm="1">
        <f t="array" ref="BI2512">SUM(INDEX(2509:2509,1,MAX(COLUMN($R:$R),COLUMN()-($H2497-1))):BI2511)</f>
        <v>-134.44661330765621</v>
      </c>
      <c r="BJ2512" s="93" cm="1">
        <f t="array" ref="BJ2512">SUM(INDEX(2509:2509,1,MAX(COLUMN($R:$R),COLUMN()-($H2497-1))):BJ2511)</f>
        <v>-107.55729064612495</v>
      </c>
      <c r="BK2512" s="93" cm="1">
        <f t="array" ref="BK2512">SUM(INDEX(2509:2509,1,MAX(COLUMN($R:$R),COLUMN()-($H2497-1))):BK2511)</f>
        <v>-80.667967984593716</v>
      </c>
      <c r="BL2512" s="93" cm="1">
        <f t="array" ref="BL2512">SUM(INDEX(2509:2509,1,MAX(COLUMN($R:$R),COLUMN()-($H2497-1))):BL2511)</f>
        <v>-53.778645323062477</v>
      </c>
      <c r="BM2512" s="93" cm="1">
        <f t="array" ref="BM2512">SUM(INDEX(2509:2509,1,MAX(COLUMN($R:$R),COLUMN()-($H2497-1))):BM2511)</f>
        <v>-26.889322661531239</v>
      </c>
      <c r="BN2512" s="93" cm="1">
        <f t="array" ref="BN2512">SUM(INDEX(2509:2509,1,MAX(COLUMN($R:$R),COLUMN()-($H2497-1))):BN2511)</f>
        <v>0</v>
      </c>
      <c r="BO2512" s="93" cm="1">
        <f t="array" ref="BO2512">SUM(INDEX(2509:2509,1,MAX(COLUMN($R:$R),COLUMN()-($H2497-1))):BO2511)</f>
        <v>0</v>
      </c>
      <c r="BP2512" s="93" cm="1">
        <f t="array" ref="BP2512">SUM(INDEX(2509:2509,1,MAX(COLUMN($R:$R),COLUMN()-($H2497-1))):BP2511)</f>
        <v>0</v>
      </c>
      <c r="BQ2512" s="93" cm="1">
        <f t="array" ref="BQ2512">SUM(INDEX(2509:2509,1,MAX(COLUMN($R:$R),COLUMN()-($H2497-1))):BQ2511)</f>
        <v>0</v>
      </c>
      <c r="BR2512" s="93" cm="1">
        <f t="array" ref="BR2512">SUM(INDEX(2509:2509,1,MAX(COLUMN($R:$R),COLUMN()-($H2497-1))):BR2511)</f>
        <v>0</v>
      </c>
      <c r="BS2512" s="93" cm="1">
        <f t="array" ref="BS2512">SUM(INDEX(2509:2509,1,MAX(COLUMN($R:$R),COLUMN()-($H2497-1))):BS2511)</f>
        <v>0</v>
      </c>
      <c r="BT2512" s="93" cm="1">
        <f t="array" ref="BT2512">SUM(INDEX(2509:2509,1,MAX(COLUMN($R:$R),COLUMN()-($H2497-1))):BT2511)</f>
        <v>0</v>
      </c>
      <c r="BU2512" s="93" cm="1">
        <f t="array" ref="BU2512">SUM(INDEX(2509:2509,1,MAX(COLUMN($R:$R),COLUMN()-($H2497-1))):BU2511)</f>
        <v>0</v>
      </c>
      <c r="BV2512" s="93" cm="1">
        <f t="array" ref="BV2512">SUM(INDEX(2509:2509,1,MAX(COLUMN($R:$R),COLUMN()-($H2497-1))):BV2511)</f>
        <v>0</v>
      </c>
      <c r="BW2512" s="93" cm="1">
        <f t="array" ref="BW2512">SUM(INDEX(2509:2509,1,MAX(COLUMN($R:$R),COLUMN()-($H2497-1))):BW2511)</f>
        <v>0</v>
      </c>
      <c r="BX2512" s="93" cm="1">
        <f t="array" ref="BX2512">SUM(INDEX(2509:2509,1,MAX(COLUMN($R:$R),COLUMN()-($H2497-1))):BX2511)</f>
        <v>0</v>
      </c>
      <c r="BY2512" s="93" cm="1">
        <f t="array" ref="BY2512">SUM(INDEX(2509:2509,1,MAX(COLUMN($R:$R),COLUMN()-($H2497-1))):BY2511)</f>
        <v>0</v>
      </c>
      <c r="BZ2512" s="93" cm="1">
        <f t="array" ref="BZ2512">SUM(INDEX(2509:2509,1,MAX(COLUMN($R:$R),COLUMN()-($H2497-1))):BZ2511)</f>
        <v>0</v>
      </c>
      <c r="CA2512" s="93" cm="1">
        <f t="array" ref="CA2512">SUM(INDEX(2509:2509,1,MAX(COLUMN($R:$R),COLUMN()-($H2497-1))):CA2511)</f>
        <v>0</v>
      </c>
      <c r="CB2512" s="93" cm="1">
        <f t="array" ref="CB2512">SUM(INDEX(2509:2509,1,MAX(COLUMN($R:$R),COLUMN()-($H2497-1))):CB2511)</f>
        <v>0</v>
      </c>
      <c r="CC2512" s="93" cm="1">
        <f t="array" ref="CC2512">SUM(INDEX(2509:2509,1,MAX(COLUMN($R:$R),COLUMN()-($H2497-1))):CC2511)</f>
        <v>0</v>
      </c>
      <c r="CD2512" s="93" cm="1">
        <f t="array" ref="CD2512">SUM(INDEX(2509:2509,1,MAX(COLUMN($R:$R),COLUMN()-($H2497-1))):CD2511)</f>
        <v>0</v>
      </c>
      <c r="CE2512" s="93" cm="1">
        <f t="array" ref="CE2512">SUM(INDEX(2509:2509,1,MAX(COLUMN($R:$R),COLUMN()-($H2497-1))):CE2511)</f>
        <v>0</v>
      </c>
      <c r="CF2512" s="93" cm="1">
        <f t="array" ref="CF2512">SUM(INDEX(2509:2509,1,MAX(COLUMN($R:$R),COLUMN()-($H2497-1))):CF2511)</f>
        <v>0</v>
      </c>
      <c r="CG2512" s="93" cm="1">
        <f t="array" ref="CG2512">SUM(INDEX(2509:2509,1,MAX(COLUMN($R:$R),COLUMN()-($H2497-1))):CG2511)</f>
        <v>0</v>
      </c>
      <c r="CH2512" s="93" cm="1">
        <f t="array" ref="CH2512">SUM(INDEX(2509:2509,1,MAX(COLUMN($R:$R),COLUMN()-($H2497-1))):CH2511)</f>
        <v>0</v>
      </c>
      <c r="CI2512" s="93" cm="1">
        <f t="array" ref="CI2512">SUM(INDEX(2509:2509,1,MAX(COLUMN($R:$R),COLUMN()-($H2497-1))):CI2511)</f>
        <v>0</v>
      </c>
      <c r="CJ2512" s="93" cm="1">
        <f t="array" ref="CJ2512">SUM(INDEX(2509:2509,1,MAX(COLUMN($R:$R),COLUMN()-($H2497-1))):CJ2511)</f>
        <v>0</v>
      </c>
      <c r="CK2512" s="93" cm="1">
        <f t="array" ref="CK2512">SUM(INDEX(2509:2509,1,MAX(COLUMN($R:$R),COLUMN()-($H2497-1))):CK2511)</f>
        <v>0</v>
      </c>
      <c r="CL2512" s="93" cm="1">
        <f t="array" ref="CL2512">SUM(INDEX(2509:2509,1,MAX(COLUMN($R:$R),COLUMN()-($H2497-1))):CL2511)</f>
        <v>0</v>
      </c>
    </row>
    <row r="2513" spans="2:90" x14ac:dyDescent="0.4">
      <c r="B2513" s="123"/>
      <c r="C2513" s="281"/>
      <c r="D2513" t="s">
        <v>426</v>
      </c>
      <c r="E2513" t="str">
        <f t="shared" ref="E2513" si="3593">ROW()&amp;" "&amp;D2513</f>
        <v>2513 DAMORT-F</v>
      </c>
      <c r="F2513" s="27"/>
      <c r="G2513" s="281"/>
      <c r="H2513" s="27"/>
      <c r="J2513" s="77"/>
      <c r="K2513" s="33"/>
      <c r="L2513" s="33"/>
      <c r="M2513" s="33"/>
      <c r="N2513" s="33"/>
      <c r="O2513" s="33"/>
      <c r="P2513" s="33"/>
      <c r="R2513" s="28"/>
      <c r="S2513" s="93"/>
      <c r="T2513" s="93"/>
      <c r="U2513" s="93"/>
      <c r="V2513" s="93"/>
      <c r="W2513" s="93"/>
      <c r="X2513" s="93"/>
      <c r="Y2513" s="93"/>
      <c r="Z2513" s="93"/>
      <c r="AA2513" s="93"/>
      <c r="AB2513" s="93"/>
      <c r="AC2513" s="93"/>
      <c r="AD2513" s="93"/>
      <c r="AE2513" s="93"/>
      <c r="AF2513" s="93"/>
      <c r="AG2513" s="93"/>
      <c r="AH2513" s="93"/>
      <c r="AI2513" s="93"/>
      <c r="AJ2513" s="93"/>
      <c r="AK2513" s="93"/>
      <c r="AL2513" s="93"/>
      <c r="AM2513" s="93"/>
      <c r="AN2513" s="93"/>
      <c r="AO2513" s="93"/>
      <c r="AP2513" s="93"/>
      <c r="AQ2513" s="93"/>
      <c r="AR2513" s="93"/>
      <c r="AS2513" s="93"/>
      <c r="AT2513" s="93"/>
      <c r="AU2513" s="93"/>
      <c r="AV2513" s="93"/>
      <c r="AW2513" s="93"/>
      <c r="AX2513" s="93"/>
      <c r="AY2513" s="93"/>
      <c r="AZ2513" s="93"/>
      <c r="BA2513" s="93"/>
      <c r="BB2513" s="93"/>
      <c r="BC2513" s="93"/>
      <c r="BD2513" s="93"/>
      <c r="BE2513" s="93"/>
      <c r="BF2513" s="93"/>
      <c r="BG2513" s="93"/>
      <c r="BH2513" s="93"/>
      <c r="BI2513" s="93"/>
      <c r="BJ2513" s="93"/>
      <c r="BK2513" s="93"/>
      <c r="BL2513" s="93"/>
      <c r="BM2513" s="93"/>
      <c r="BN2513" s="93"/>
      <c r="BO2513" s="93"/>
      <c r="BP2513" s="93"/>
      <c r="BQ2513" s="93"/>
      <c r="BR2513" s="93"/>
      <c r="BS2513" s="93"/>
      <c r="BT2513" s="93"/>
      <c r="BU2513" s="93"/>
      <c r="BV2513" s="93"/>
      <c r="BW2513" s="93"/>
      <c r="BX2513" s="93"/>
      <c r="BY2513" s="93"/>
      <c r="BZ2513" s="93"/>
      <c r="CA2513" s="93"/>
      <c r="CB2513" s="93"/>
      <c r="CC2513" s="93"/>
      <c r="CD2513" s="93"/>
      <c r="CE2513" s="93"/>
      <c r="CF2513" s="93"/>
      <c r="CG2513" s="93"/>
      <c r="CH2513" s="93"/>
      <c r="CI2513" s="93"/>
      <c r="CJ2513" s="93"/>
      <c r="CK2513" s="93"/>
      <c r="CL2513" s="93"/>
    </row>
    <row r="2514" spans="2:90" x14ac:dyDescent="0.4">
      <c r="B2514" s="132" t="str">
        <f>B2487</f>
        <v>(Primary label)</v>
      </c>
      <c r="D2514" t="s">
        <v>426</v>
      </c>
      <c r="E2514" s="8" t="str">
        <f t="shared" si="3563"/>
        <v>2514 DAMORT-F</v>
      </c>
      <c r="G2514" t="s">
        <v>332</v>
      </c>
      <c r="H2514" s="27"/>
      <c r="I2514" s="78"/>
      <c r="J2514" s="78"/>
      <c r="K2514" s="33"/>
      <c r="L2514" s="33"/>
      <c r="M2514" s="33"/>
      <c r="N2514" s="33"/>
      <c r="O2514" s="33"/>
      <c r="P2514" s="33"/>
      <c r="R2514" s="33"/>
      <c r="S2514" s="77"/>
      <c r="T2514" s="77"/>
      <c r="U2514" s="77"/>
      <c r="V2514" s="77"/>
      <c r="W2514" s="77"/>
      <c r="X2514" s="77"/>
      <c r="Y2514" s="77"/>
      <c r="Z2514" s="77"/>
      <c r="AA2514" s="77"/>
      <c r="AB2514" s="77"/>
      <c r="AC2514" s="77"/>
      <c r="AD2514" s="77"/>
      <c r="AE2514" s="77"/>
      <c r="AF2514" s="77"/>
      <c r="AG2514" s="77"/>
      <c r="AH2514" s="77"/>
      <c r="AI2514" s="77"/>
      <c r="AJ2514" s="77"/>
      <c r="AK2514" s="77"/>
      <c r="AL2514" s="77"/>
      <c r="AM2514" s="77"/>
      <c r="AN2514" s="77"/>
      <c r="AO2514" s="77"/>
      <c r="AP2514" s="77"/>
      <c r="AQ2514" s="77"/>
      <c r="AR2514" s="77"/>
      <c r="AS2514" s="77"/>
      <c r="AT2514" s="77"/>
      <c r="AU2514" s="77"/>
      <c r="AV2514" s="77"/>
      <c r="AW2514" s="77"/>
      <c r="AX2514" s="77"/>
      <c r="AY2514" s="77"/>
      <c r="AZ2514" s="77"/>
      <c r="BA2514" s="77"/>
      <c r="BB2514" s="77"/>
      <c r="BC2514" s="77"/>
      <c r="BD2514" s="77"/>
      <c r="BE2514" s="77"/>
      <c r="BF2514" s="77"/>
      <c r="BG2514" s="77"/>
      <c r="BH2514" s="77"/>
      <c r="BI2514" s="77"/>
      <c r="BJ2514" s="77"/>
      <c r="BK2514" s="77"/>
      <c r="BL2514" s="77"/>
      <c r="BM2514" s="77"/>
      <c r="BN2514" s="77"/>
      <c r="BO2514" s="77"/>
      <c r="BP2514" s="77"/>
      <c r="BQ2514" s="77"/>
      <c r="BR2514" s="77"/>
      <c r="BS2514" s="77"/>
      <c r="BT2514" s="77"/>
      <c r="BU2514" s="77"/>
      <c r="BV2514" s="77"/>
      <c r="BW2514" s="77"/>
      <c r="BX2514" s="77"/>
      <c r="BY2514" s="77"/>
      <c r="BZ2514" s="77"/>
      <c r="CA2514" s="77"/>
      <c r="CB2514" s="77"/>
      <c r="CC2514" s="77"/>
      <c r="CD2514" s="77"/>
      <c r="CE2514" s="77"/>
      <c r="CF2514" s="77"/>
      <c r="CG2514" s="77"/>
      <c r="CH2514" s="77"/>
      <c r="CI2514" s="77"/>
      <c r="CJ2514" s="77"/>
      <c r="CK2514" s="77"/>
      <c r="CL2514" s="77"/>
    </row>
    <row r="2515" spans="2:90" x14ac:dyDescent="0.4">
      <c r="B2515" s="132" t="str">
        <f>B2488</f>
        <v>primary unit</v>
      </c>
      <c r="D2515" t="s">
        <v>426</v>
      </c>
      <c r="E2515" s="8" t="str">
        <f t="shared" si="3563"/>
        <v>2515 DAMORT-F</v>
      </c>
      <c r="G2515" t="s">
        <v>332</v>
      </c>
      <c r="H2515" s="27"/>
      <c r="I2515" s="78"/>
      <c r="J2515" s="78"/>
      <c r="K2515" s="33"/>
      <c r="L2515" s="33"/>
      <c r="M2515" s="33"/>
      <c r="N2515" s="33"/>
      <c r="O2515" s="33"/>
      <c r="P2515" s="33"/>
      <c r="R2515" s="33"/>
      <c r="S2515" s="77"/>
      <c r="T2515" s="77"/>
      <c r="U2515" s="77"/>
      <c r="V2515" s="77"/>
      <c r="W2515" s="77"/>
      <c r="X2515" s="77"/>
      <c r="Y2515" s="77"/>
      <c r="Z2515" s="77"/>
      <c r="AA2515" s="77"/>
      <c r="AB2515" s="77"/>
      <c r="AC2515" s="77"/>
      <c r="AD2515" s="77"/>
      <c r="AE2515" s="77"/>
      <c r="AF2515" s="77"/>
      <c r="AG2515" s="77"/>
      <c r="AH2515" s="77"/>
      <c r="AI2515" s="77"/>
      <c r="AJ2515" s="77"/>
      <c r="AK2515" s="77"/>
      <c r="AL2515" s="77"/>
      <c r="AM2515" s="77"/>
      <c r="AN2515" s="77"/>
      <c r="AO2515" s="77"/>
      <c r="AP2515" s="77"/>
      <c r="AQ2515" s="77"/>
      <c r="AR2515" s="77"/>
      <c r="AS2515" s="77"/>
      <c r="AT2515" s="77"/>
      <c r="AU2515" s="77"/>
      <c r="AV2515" s="77"/>
      <c r="AW2515" s="77"/>
      <c r="AX2515" s="77"/>
      <c r="AY2515" s="77"/>
      <c r="AZ2515" s="77"/>
      <c r="BA2515" s="77"/>
      <c r="BB2515" s="77"/>
      <c r="BC2515" s="77"/>
      <c r="BD2515" s="77"/>
      <c r="BE2515" s="77"/>
      <c r="BF2515" s="77"/>
      <c r="BG2515" s="77"/>
      <c r="BH2515" s="77"/>
      <c r="BI2515" s="77"/>
      <c r="BJ2515" s="77"/>
      <c r="BK2515" s="77"/>
      <c r="BL2515" s="77"/>
      <c r="BM2515" s="77"/>
      <c r="BN2515" s="77"/>
      <c r="BO2515" s="77"/>
      <c r="BP2515" s="77"/>
      <c r="BQ2515" s="77"/>
      <c r="BR2515" s="77"/>
      <c r="BS2515" s="77"/>
      <c r="BT2515" s="77"/>
      <c r="BU2515" s="77"/>
      <c r="BV2515" s="77"/>
      <c r="BW2515" s="77"/>
      <c r="BX2515" s="77"/>
      <c r="BY2515" s="77"/>
      <c r="BZ2515" s="77"/>
      <c r="CA2515" s="77"/>
      <c r="CB2515" s="77"/>
      <c r="CC2515" s="77"/>
      <c r="CD2515" s="77"/>
      <c r="CE2515" s="77"/>
      <c r="CF2515" s="77"/>
      <c r="CG2515" s="77"/>
      <c r="CH2515" s="77"/>
      <c r="CI2515" s="77"/>
      <c r="CJ2515" s="77"/>
      <c r="CK2515" s="77"/>
      <c r="CL2515" s="77"/>
    </row>
    <row r="2516" spans="2:90" x14ac:dyDescent="0.4">
      <c r="B2516" s="132" t="str">
        <f>B2489</f>
        <v>Primary revenue driver</v>
      </c>
      <c r="D2516" t="s">
        <v>426</v>
      </c>
      <c r="E2516" s="8" t="str">
        <f t="shared" si="3563"/>
        <v>2516 DAMORT-F</v>
      </c>
      <c r="G2516" t="s">
        <v>332</v>
      </c>
      <c r="K2516" s="53"/>
      <c r="L2516" s="53"/>
      <c r="M2516" s="53"/>
      <c r="N2516" s="53"/>
      <c r="O2516" s="53"/>
      <c r="P2516" s="53"/>
      <c r="R2516" s="24"/>
      <c r="S2516" s="175" t="str">
        <f t="shared" ref="S2516" si="3594">S2489</f>
        <v>S$12</v>
      </c>
      <c r="T2516" s="175" t="str">
        <f t="shared" ref="T2516:AX2516" si="3595">T2489</f>
        <v>T$12</v>
      </c>
      <c r="U2516" s="175" t="str">
        <f t="shared" si="3595"/>
        <v>U$12</v>
      </c>
      <c r="V2516" s="175" t="str">
        <f t="shared" si="3595"/>
        <v>V$12</v>
      </c>
      <c r="W2516" s="175" t="str">
        <f t="shared" si="3595"/>
        <v>W$12</v>
      </c>
      <c r="X2516" s="175" t="str">
        <f t="shared" si="3595"/>
        <v>X$12</v>
      </c>
      <c r="Y2516" s="175" t="str">
        <f t="shared" si="3595"/>
        <v>Y$12</v>
      </c>
      <c r="Z2516" s="175" t="str">
        <f t="shared" si="3595"/>
        <v>Z$12</v>
      </c>
      <c r="AA2516" s="175" t="str">
        <f t="shared" si="3595"/>
        <v>AA$12</v>
      </c>
      <c r="AB2516" s="175" t="str">
        <f t="shared" si="3595"/>
        <v>AB$12</v>
      </c>
      <c r="AC2516" s="175" t="str">
        <f t="shared" si="3595"/>
        <v>AC$12</v>
      </c>
      <c r="AD2516" s="175" t="str">
        <f t="shared" si="3595"/>
        <v>AD$12</v>
      </c>
      <c r="AE2516" s="175" t="str">
        <f t="shared" si="3595"/>
        <v>AE$12</v>
      </c>
      <c r="AF2516" s="175" t="str">
        <f t="shared" si="3595"/>
        <v>AF$12</v>
      </c>
      <c r="AG2516" s="175" t="str">
        <f t="shared" si="3595"/>
        <v>AG$12</v>
      </c>
      <c r="AH2516" s="175" t="str">
        <f t="shared" si="3595"/>
        <v>AH$12</v>
      </c>
      <c r="AI2516" s="175" t="str">
        <f t="shared" si="3595"/>
        <v>AI$12</v>
      </c>
      <c r="AJ2516" s="175" t="str">
        <f t="shared" si="3595"/>
        <v>AJ$12</v>
      </c>
      <c r="AK2516" s="175" t="str">
        <f t="shared" si="3595"/>
        <v>AK$12</v>
      </c>
      <c r="AL2516" s="175" t="str">
        <f t="shared" si="3595"/>
        <v>AL$12</v>
      </c>
      <c r="AM2516" s="175" t="str">
        <f t="shared" si="3595"/>
        <v>AM$12</v>
      </c>
      <c r="AN2516" s="175" t="str">
        <f t="shared" si="3595"/>
        <v>AN$12</v>
      </c>
      <c r="AO2516" s="175" t="str">
        <f t="shared" si="3595"/>
        <v>AO$12</v>
      </c>
      <c r="AP2516" s="175" t="str">
        <f t="shared" si="3595"/>
        <v>AP$12</v>
      </c>
      <c r="AQ2516" s="175" t="str">
        <f t="shared" si="3595"/>
        <v>AQ$12</v>
      </c>
      <c r="AR2516" s="175" t="str">
        <f t="shared" si="3595"/>
        <v>AR$12</v>
      </c>
      <c r="AS2516" s="175" t="str">
        <f t="shared" si="3595"/>
        <v>AS$12</v>
      </c>
      <c r="AT2516" s="175" t="str">
        <f t="shared" si="3595"/>
        <v>AT$12</v>
      </c>
      <c r="AU2516" s="175" t="str">
        <f t="shared" si="3595"/>
        <v>AU$12</v>
      </c>
      <c r="AV2516" s="175" t="str">
        <f t="shared" si="3595"/>
        <v>AV$12</v>
      </c>
      <c r="AW2516" s="175" t="str">
        <f t="shared" si="3595"/>
        <v>AW$12</v>
      </c>
      <c r="AX2516" s="175" t="str">
        <f t="shared" si="3595"/>
        <v>AX$12</v>
      </c>
      <c r="AY2516" s="175" t="str">
        <f t="shared" ref="AY2516:CD2516" si="3596">AY2489</f>
        <v>AY$12</v>
      </c>
      <c r="AZ2516" s="175" t="str">
        <f t="shared" si="3596"/>
        <v>AZ$12</v>
      </c>
      <c r="BA2516" s="175" t="str">
        <f t="shared" si="3596"/>
        <v>BA$12</v>
      </c>
      <c r="BB2516" s="175" t="str">
        <f t="shared" si="3596"/>
        <v>BB$12</v>
      </c>
      <c r="BC2516" s="175" t="str">
        <f t="shared" si="3596"/>
        <v>BC$12</v>
      </c>
      <c r="BD2516" s="175" t="str">
        <f t="shared" si="3596"/>
        <v>BD$12</v>
      </c>
      <c r="BE2516" s="175" t="str">
        <f t="shared" si="3596"/>
        <v>BE$12</v>
      </c>
      <c r="BF2516" s="175" t="str">
        <f t="shared" si="3596"/>
        <v>BF$12</v>
      </c>
      <c r="BG2516" s="175" t="str">
        <f t="shared" si="3596"/>
        <v>BG$12</v>
      </c>
      <c r="BH2516" s="175" t="str">
        <f t="shared" si="3596"/>
        <v>BH$12</v>
      </c>
      <c r="BI2516" s="175" t="str">
        <f t="shared" si="3596"/>
        <v>BI$12</v>
      </c>
      <c r="BJ2516" s="175" t="str">
        <f t="shared" si="3596"/>
        <v>BJ$12</v>
      </c>
      <c r="BK2516" s="175" t="str">
        <f t="shared" si="3596"/>
        <v>BK$12</v>
      </c>
      <c r="BL2516" s="175" t="str">
        <f t="shared" si="3596"/>
        <v>BL$12</v>
      </c>
      <c r="BM2516" s="175" t="str">
        <f t="shared" si="3596"/>
        <v>BM$12</v>
      </c>
      <c r="BN2516" s="175" t="str">
        <f t="shared" si="3596"/>
        <v>BN$12</v>
      </c>
      <c r="BO2516" s="175" t="str">
        <f t="shared" si="3596"/>
        <v>BO$12</v>
      </c>
      <c r="BP2516" s="175" t="str">
        <f t="shared" si="3596"/>
        <v>BP$12</v>
      </c>
      <c r="BQ2516" s="175" t="str">
        <f t="shared" si="3596"/>
        <v>BQ$12</v>
      </c>
      <c r="BR2516" s="175" t="str">
        <f t="shared" si="3596"/>
        <v>BR$12</v>
      </c>
      <c r="BS2516" s="175" t="str">
        <f t="shared" si="3596"/>
        <v>BS$12</v>
      </c>
      <c r="BT2516" s="175" t="str">
        <f t="shared" si="3596"/>
        <v>BT$12</v>
      </c>
      <c r="BU2516" s="175" t="str">
        <f t="shared" si="3596"/>
        <v>BU$12</v>
      </c>
      <c r="BV2516" s="175" t="str">
        <f t="shared" si="3596"/>
        <v>BV$12</v>
      </c>
      <c r="BW2516" s="175" t="str">
        <f t="shared" si="3596"/>
        <v>BW$12</v>
      </c>
      <c r="BX2516" s="175" t="str">
        <f t="shared" si="3596"/>
        <v>BX$12</v>
      </c>
      <c r="BY2516" s="175" t="str">
        <f t="shared" si="3596"/>
        <v>BY$12</v>
      </c>
      <c r="BZ2516" s="175" t="str">
        <f t="shared" si="3596"/>
        <v>BZ$12</v>
      </c>
      <c r="CA2516" s="175" t="str">
        <f t="shared" si="3596"/>
        <v>CA$12</v>
      </c>
      <c r="CB2516" s="175" t="str">
        <f t="shared" si="3596"/>
        <v>CB$12</v>
      </c>
      <c r="CC2516" s="175" t="str">
        <f t="shared" si="3596"/>
        <v>CC$12</v>
      </c>
      <c r="CD2516" s="175" t="str">
        <f t="shared" si="3596"/>
        <v>CD$12</v>
      </c>
      <c r="CE2516" s="175" t="str">
        <f t="shared" ref="CE2516:CK2516" si="3597">CE2489</f>
        <v>CE$12</v>
      </c>
      <c r="CF2516" s="175" t="str">
        <f t="shared" si="3597"/>
        <v>CF$12</v>
      </c>
      <c r="CG2516" s="175" t="str">
        <f t="shared" si="3597"/>
        <v>CG$12</v>
      </c>
      <c r="CH2516" s="175" t="str">
        <f t="shared" si="3597"/>
        <v>CH$12</v>
      </c>
      <c r="CI2516" s="175" t="str">
        <f t="shared" si="3597"/>
        <v>CI$12</v>
      </c>
      <c r="CJ2516" s="175" t="str">
        <f t="shared" si="3597"/>
        <v>CJ$12</v>
      </c>
      <c r="CK2516" s="175" t="str">
        <f t="shared" si="3597"/>
        <v>CK$12</v>
      </c>
      <c r="CL2516" s="175" t="str">
        <f t="shared" ref="CL2516" si="3598">CL2489</f>
        <v>CL$12</v>
      </c>
    </row>
    <row r="2517" spans="2:90" x14ac:dyDescent="0.4">
      <c r="B2517" s="132" t="str">
        <f>B2490</f>
        <v>Primary volume driver</v>
      </c>
      <c r="D2517" t="s">
        <v>426</v>
      </c>
      <c r="E2517" s="8" t="str">
        <f t="shared" si="3563"/>
        <v>2517 DAMORT-F</v>
      </c>
      <c r="G2517" t="s">
        <v>332</v>
      </c>
      <c r="H2517" s="12"/>
      <c r="I2517" s="60"/>
      <c r="J2517" s="60"/>
      <c r="K2517" s="15"/>
      <c r="L2517" s="15"/>
      <c r="M2517" s="15"/>
      <c r="N2517" s="15"/>
      <c r="O2517" s="15"/>
      <c r="P2517" s="15"/>
      <c r="R2517" s="15"/>
      <c r="S2517" s="175" t="str">
        <f t="shared" ref="S2517" si="3599">S2490</f>
        <v>S$13</v>
      </c>
      <c r="T2517" s="175" t="str">
        <f t="shared" ref="T2517:AX2517" si="3600">T2490</f>
        <v>T$13</v>
      </c>
      <c r="U2517" s="175" t="str">
        <f t="shared" si="3600"/>
        <v>U$13</v>
      </c>
      <c r="V2517" s="175" t="str">
        <f t="shared" si="3600"/>
        <v>V$13</v>
      </c>
      <c r="W2517" s="175" t="str">
        <f t="shared" si="3600"/>
        <v>W$13</v>
      </c>
      <c r="X2517" s="175" t="str">
        <f t="shared" si="3600"/>
        <v>X$13</v>
      </c>
      <c r="Y2517" s="175" t="str">
        <f t="shared" si="3600"/>
        <v>Y$13</v>
      </c>
      <c r="Z2517" s="175" t="str">
        <f t="shared" si="3600"/>
        <v>Z$13</v>
      </c>
      <c r="AA2517" s="175" t="str">
        <f t="shared" si="3600"/>
        <v>AA$13</v>
      </c>
      <c r="AB2517" s="175" t="str">
        <f t="shared" si="3600"/>
        <v>AB$13</v>
      </c>
      <c r="AC2517" s="175" t="str">
        <f t="shared" si="3600"/>
        <v>AC$13</v>
      </c>
      <c r="AD2517" s="175" t="str">
        <f t="shared" si="3600"/>
        <v>AD$13</v>
      </c>
      <c r="AE2517" s="175" t="str">
        <f t="shared" si="3600"/>
        <v>AE$13</v>
      </c>
      <c r="AF2517" s="175" t="str">
        <f t="shared" si="3600"/>
        <v>AF$13</v>
      </c>
      <c r="AG2517" s="175" t="str">
        <f t="shared" si="3600"/>
        <v>AG$13</v>
      </c>
      <c r="AH2517" s="175" t="str">
        <f t="shared" si="3600"/>
        <v>AH$13</v>
      </c>
      <c r="AI2517" s="175" t="str">
        <f t="shared" si="3600"/>
        <v>AI$13</v>
      </c>
      <c r="AJ2517" s="175" t="str">
        <f t="shared" si="3600"/>
        <v>AJ$13</v>
      </c>
      <c r="AK2517" s="175" t="str">
        <f t="shared" si="3600"/>
        <v>AK$13</v>
      </c>
      <c r="AL2517" s="175" t="str">
        <f t="shared" si="3600"/>
        <v>AL$13</v>
      </c>
      <c r="AM2517" s="175" t="str">
        <f t="shared" si="3600"/>
        <v>AM$13</v>
      </c>
      <c r="AN2517" s="175" t="str">
        <f t="shared" si="3600"/>
        <v>AN$13</v>
      </c>
      <c r="AO2517" s="175" t="str">
        <f t="shared" si="3600"/>
        <v>AO$13</v>
      </c>
      <c r="AP2517" s="175" t="str">
        <f t="shared" si="3600"/>
        <v>AP$13</v>
      </c>
      <c r="AQ2517" s="175" t="str">
        <f t="shared" si="3600"/>
        <v>AQ$13</v>
      </c>
      <c r="AR2517" s="175" t="str">
        <f t="shared" si="3600"/>
        <v>AR$13</v>
      </c>
      <c r="AS2517" s="175" t="str">
        <f t="shared" si="3600"/>
        <v>AS$13</v>
      </c>
      <c r="AT2517" s="175" t="str">
        <f t="shared" si="3600"/>
        <v>AT$13</v>
      </c>
      <c r="AU2517" s="175" t="str">
        <f t="shared" si="3600"/>
        <v>AU$13</v>
      </c>
      <c r="AV2517" s="175" t="str">
        <f t="shared" si="3600"/>
        <v>AV$13</v>
      </c>
      <c r="AW2517" s="175" t="str">
        <f t="shared" si="3600"/>
        <v>AW$13</v>
      </c>
      <c r="AX2517" s="175" t="str">
        <f t="shared" si="3600"/>
        <v>AX$13</v>
      </c>
      <c r="AY2517" s="175" t="str">
        <f t="shared" ref="AY2517:CD2517" si="3601">AY2490</f>
        <v>AY$13</v>
      </c>
      <c r="AZ2517" s="175" t="str">
        <f t="shared" si="3601"/>
        <v>AZ$13</v>
      </c>
      <c r="BA2517" s="175" t="str">
        <f t="shared" si="3601"/>
        <v>BA$13</v>
      </c>
      <c r="BB2517" s="175" t="str">
        <f t="shared" si="3601"/>
        <v>BB$13</v>
      </c>
      <c r="BC2517" s="175" t="str">
        <f t="shared" si="3601"/>
        <v>BC$13</v>
      </c>
      <c r="BD2517" s="175" t="str">
        <f t="shared" si="3601"/>
        <v>BD$13</v>
      </c>
      <c r="BE2517" s="175" t="str">
        <f t="shared" si="3601"/>
        <v>BE$13</v>
      </c>
      <c r="BF2517" s="175" t="str">
        <f t="shared" si="3601"/>
        <v>BF$13</v>
      </c>
      <c r="BG2517" s="175" t="str">
        <f t="shared" si="3601"/>
        <v>BG$13</v>
      </c>
      <c r="BH2517" s="175" t="str">
        <f t="shared" si="3601"/>
        <v>BH$13</v>
      </c>
      <c r="BI2517" s="175" t="str">
        <f t="shared" si="3601"/>
        <v>BI$13</v>
      </c>
      <c r="BJ2517" s="175" t="str">
        <f t="shared" si="3601"/>
        <v>BJ$13</v>
      </c>
      <c r="BK2517" s="175" t="str">
        <f t="shared" si="3601"/>
        <v>BK$13</v>
      </c>
      <c r="BL2517" s="175" t="str">
        <f t="shared" si="3601"/>
        <v>BL$13</v>
      </c>
      <c r="BM2517" s="175" t="str">
        <f t="shared" si="3601"/>
        <v>BM$13</v>
      </c>
      <c r="BN2517" s="175" t="str">
        <f t="shared" si="3601"/>
        <v>BN$13</v>
      </c>
      <c r="BO2517" s="175" t="str">
        <f t="shared" si="3601"/>
        <v>BO$13</v>
      </c>
      <c r="BP2517" s="175" t="str">
        <f t="shared" si="3601"/>
        <v>BP$13</v>
      </c>
      <c r="BQ2517" s="175" t="str">
        <f t="shared" si="3601"/>
        <v>BQ$13</v>
      </c>
      <c r="BR2517" s="175" t="str">
        <f t="shared" si="3601"/>
        <v>BR$13</v>
      </c>
      <c r="BS2517" s="175" t="str">
        <f t="shared" si="3601"/>
        <v>BS$13</v>
      </c>
      <c r="BT2517" s="175" t="str">
        <f t="shared" si="3601"/>
        <v>BT$13</v>
      </c>
      <c r="BU2517" s="175" t="str">
        <f t="shared" si="3601"/>
        <v>BU$13</v>
      </c>
      <c r="BV2517" s="175" t="str">
        <f t="shared" si="3601"/>
        <v>BV$13</v>
      </c>
      <c r="BW2517" s="175" t="str">
        <f t="shared" si="3601"/>
        <v>BW$13</v>
      </c>
      <c r="BX2517" s="175" t="str">
        <f t="shared" si="3601"/>
        <v>BX$13</v>
      </c>
      <c r="BY2517" s="175" t="str">
        <f t="shared" si="3601"/>
        <v>BY$13</v>
      </c>
      <c r="BZ2517" s="175" t="str">
        <f t="shared" si="3601"/>
        <v>BZ$13</v>
      </c>
      <c r="CA2517" s="175" t="str">
        <f t="shared" si="3601"/>
        <v>CA$13</v>
      </c>
      <c r="CB2517" s="175" t="str">
        <f t="shared" si="3601"/>
        <v>CB$13</v>
      </c>
      <c r="CC2517" s="175" t="str">
        <f t="shared" si="3601"/>
        <v>CC$13</v>
      </c>
      <c r="CD2517" s="175" t="str">
        <f t="shared" si="3601"/>
        <v>CD$13</v>
      </c>
      <c r="CE2517" s="175" t="str">
        <f t="shared" ref="CE2517:CK2517" si="3602">CE2490</f>
        <v>CE$13</v>
      </c>
      <c r="CF2517" s="175" t="str">
        <f t="shared" si="3602"/>
        <v>CF$13</v>
      </c>
      <c r="CG2517" s="175" t="str">
        <f t="shared" si="3602"/>
        <v>CG$13</v>
      </c>
      <c r="CH2517" s="175" t="str">
        <f t="shared" si="3602"/>
        <v>CH$13</v>
      </c>
      <c r="CI2517" s="175" t="str">
        <f t="shared" si="3602"/>
        <v>CI$13</v>
      </c>
      <c r="CJ2517" s="175" t="str">
        <f t="shared" si="3602"/>
        <v>CJ$13</v>
      </c>
      <c r="CK2517" s="175" t="str">
        <f t="shared" si="3602"/>
        <v>CK$13</v>
      </c>
      <c r="CL2517" s="175" t="str">
        <f t="shared" ref="CL2517" si="3603">CL2490</f>
        <v>CL$13</v>
      </c>
    </row>
    <row r="2518" spans="2:90" x14ac:dyDescent="0.4">
      <c r="B2518" s="187" t="str">
        <f>B2495</f>
        <v>Simple amortizing debt:</v>
      </c>
      <c r="D2518" t="s">
        <v>426</v>
      </c>
      <c r="E2518" s="8" t="str">
        <f t="shared" si="3563"/>
        <v>2518 DAMORT-F</v>
      </c>
      <c r="G2518" t="s">
        <v>332</v>
      </c>
      <c r="H2518" s="12"/>
      <c r="I2518" s="60"/>
      <c r="J2518" s="60"/>
      <c r="K2518" s="15"/>
      <c r="L2518" s="15"/>
      <c r="M2518" s="15"/>
      <c r="N2518" s="15"/>
      <c r="O2518" s="15"/>
      <c r="P2518" s="15"/>
      <c r="R2518" s="15"/>
      <c r="S2518" s="175">
        <f t="shared" ref="S2518" si="3604">S2491</f>
        <v>0</v>
      </c>
      <c r="T2518" s="175">
        <f t="shared" ref="T2518:AX2518" si="3605">T2491</f>
        <v>0</v>
      </c>
      <c r="U2518" s="175">
        <f t="shared" si="3605"/>
        <v>0</v>
      </c>
      <c r="V2518" s="175">
        <f t="shared" si="3605"/>
        <v>0</v>
      </c>
      <c r="W2518" s="175">
        <f t="shared" si="3605"/>
        <v>0</v>
      </c>
      <c r="X2518" s="175">
        <f t="shared" si="3605"/>
        <v>0</v>
      </c>
      <c r="Y2518" s="175">
        <f t="shared" si="3605"/>
        <v>0</v>
      </c>
      <c r="Z2518" s="175">
        <f t="shared" si="3605"/>
        <v>0</v>
      </c>
      <c r="AA2518" s="175">
        <f t="shared" si="3605"/>
        <v>0</v>
      </c>
      <c r="AB2518" s="175">
        <f t="shared" si="3605"/>
        <v>0</v>
      </c>
      <c r="AC2518" s="175">
        <f t="shared" si="3605"/>
        <v>0</v>
      </c>
      <c r="AD2518" s="175">
        <f t="shared" si="3605"/>
        <v>0</v>
      </c>
      <c r="AE2518" s="175">
        <f t="shared" si="3605"/>
        <v>0</v>
      </c>
      <c r="AF2518" s="175">
        <f t="shared" si="3605"/>
        <v>0</v>
      </c>
      <c r="AG2518" s="175">
        <f t="shared" si="3605"/>
        <v>0</v>
      </c>
      <c r="AH2518" s="175">
        <f t="shared" si="3605"/>
        <v>0</v>
      </c>
      <c r="AI2518" s="175">
        <f t="shared" si="3605"/>
        <v>0</v>
      </c>
      <c r="AJ2518" s="175">
        <f t="shared" si="3605"/>
        <v>0</v>
      </c>
      <c r="AK2518" s="175">
        <f t="shared" si="3605"/>
        <v>0</v>
      </c>
      <c r="AL2518" s="175">
        <f t="shared" si="3605"/>
        <v>0</v>
      </c>
      <c r="AM2518" s="175">
        <f t="shared" si="3605"/>
        <v>0</v>
      </c>
      <c r="AN2518" s="175">
        <f t="shared" si="3605"/>
        <v>0</v>
      </c>
      <c r="AO2518" s="175">
        <f t="shared" si="3605"/>
        <v>0</v>
      </c>
      <c r="AP2518" s="175">
        <f t="shared" si="3605"/>
        <v>0</v>
      </c>
      <c r="AQ2518" s="175">
        <f t="shared" si="3605"/>
        <v>0</v>
      </c>
      <c r="AR2518" s="175">
        <f t="shared" si="3605"/>
        <v>0</v>
      </c>
      <c r="AS2518" s="175">
        <f t="shared" si="3605"/>
        <v>0</v>
      </c>
      <c r="AT2518" s="175">
        <f t="shared" si="3605"/>
        <v>0</v>
      </c>
      <c r="AU2518" s="175">
        <f t="shared" si="3605"/>
        <v>0</v>
      </c>
      <c r="AV2518" s="175">
        <f t="shared" si="3605"/>
        <v>0</v>
      </c>
      <c r="AW2518" s="175">
        <f t="shared" si="3605"/>
        <v>0</v>
      </c>
      <c r="AX2518" s="175">
        <f t="shared" si="3605"/>
        <v>0</v>
      </c>
      <c r="AY2518" s="175">
        <f t="shared" ref="AY2518:CD2518" si="3606">AY2491</f>
        <v>0</v>
      </c>
      <c r="AZ2518" s="175">
        <f t="shared" si="3606"/>
        <v>0</v>
      </c>
      <c r="BA2518" s="175">
        <f t="shared" si="3606"/>
        <v>0</v>
      </c>
      <c r="BB2518" s="175">
        <f t="shared" si="3606"/>
        <v>0</v>
      </c>
      <c r="BC2518" s="175">
        <f t="shared" si="3606"/>
        <v>0</v>
      </c>
      <c r="BD2518" s="175">
        <f t="shared" si="3606"/>
        <v>0</v>
      </c>
      <c r="BE2518" s="175">
        <f t="shared" si="3606"/>
        <v>0</v>
      </c>
      <c r="BF2518" s="175">
        <f t="shared" si="3606"/>
        <v>0</v>
      </c>
      <c r="BG2518" s="175">
        <f t="shared" si="3606"/>
        <v>0</v>
      </c>
      <c r="BH2518" s="175">
        <f t="shared" si="3606"/>
        <v>0</v>
      </c>
      <c r="BI2518" s="175">
        <f t="shared" si="3606"/>
        <v>0</v>
      </c>
      <c r="BJ2518" s="175">
        <f t="shared" si="3606"/>
        <v>0</v>
      </c>
      <c r="BK2518" s="175">
        <f t="shared" si="3606"/>
        <v>0</v>
      </c>
      <c r="BL2518" s="175">
        <f t="shared" si="3606"/>
        <v>0</v>
      </c>
      <c r="BM2518" s="175">
        <f t="shared" si="3606"/>
        <v>0</v>
      </c>
      <c r="BN2518" s="175">
        <f t="shared" si="3606"/>
        <v>0</v>
      </c>
      <c r="BO2518" s="175">
        <f t="shared" si="3606"/>
        <v>0</v>
      </c>
      <c r="BP2518" s="175">
        <f t="shared" si="3606"/>
        <v>0</v>
      </c>
      <c r="BQ2518" s="175">
        <f t="shared" si="3606"/>
        <v>0</v>
      </c>
      <c r="BR2518" s="175">
        <f t="shared" si="3606"/>
        <v>0</v>
      </c>
      <c r="BS2518" s="175">
        <f t="shared" si="3606"/>
        <v>0</v>
      </c>
      <c r="BT2518" s="175">
        <f t="shared" si="3606"/>
        <v>0</v>
      </c>
      <c r="BU2518" s="175">
        <f t="shared" si="3606"/>
        <v>0</v>
      </c>
      <c r="BV2518" s="175">
        <f t="shared" si="3606"/>
        <v>0</v>
      </c>
      <c r="BW2518" s="175">
        <f t="shared" si="3606"/>
        <v>0</v>
      </c>
      <c r="BX2518" s="175">
        <f t="shared" si="3606"/>
        <v>0</v>
      </c>
      <c r="BY2518" s="175">
        <f t="shared" si="3606"/>
        <v>0</v>
      </c>
      <c r="BZ2518" s="175">
        <f t="shared" si="3606"/>
        <v>0</v>
      </c>
      <c r="CA2518" s="175">
        <f t="shared" si="3606"/>
        <v>0</v>
      </c>
      <c r="CB2518" s="175">
        <f t="shared" si="3606"/>
        <v>0</v>
      </c>
      <c r="CC2518" s="175">
        <f t="shared" si="3606"/>
        <v>0</v>
      </c>
      <c r="CD2518" s="175">
        <f t="shared" si="3606"/>
        <v>0</v>
      </c>
      <c r="CE2518" s="175">
        <f t="shared" ref="CE2518:CK2518" si="3607">CE2491</f>
        <v>0</v>
      </c>
      <c r="CF2518" s="175">
        <f t="shared" si="3607"/>
        <v>0</v>
      </c>
      <c r="CG2518" s="175">
        <f t="shared" si="3607"/>
        <v>0</v>
      </c>
      <c r="CH2518" s="175">
        <f t="shared" si="3607"/>
        <v>0</v>
      </c>
      <c r="CI2518" s="175">
        <f t="shared" si="3607"/>
        <v>0</v>
      </c>
      <c r="CJ2518" s="175">
        <f t="shared" si="3607"/>
        <v>0</v>
      </c>
      <c r="CK2518" s="175">
        <f t="shared" si="3607"/>
        <v>0</v>
      </c>
      <c r="CL2518" s="175">
        <f t="shared" ref="CL2518" si="3608">CL2491</f>
        <v>0</v>
      </c>
    </row>
    <row r="2519" spans="2:90" x14ac:dyDescent="0.4">
      <c r="B2519" s="235" t="str">
        <f>IFERROR(SUBSTITUTE(TRIM(MID(B2495,SEARCH("-",B2495)+1,LEN(B2495))),":",""),"no unit")</f>
        <v>no unit</v>
      </c>
      <c r="D2519" t="s">
        <v>426</v>
      </c>
      <c r="E2519" s="8" t="str">
        <f t="shared" si="3563"/>
        <v>2519 DAMORT-F</v>
      </c>
      <c r="G2519" t="s">
        <v>332</v>
      </c>
      <c r="H2519" s="12"/>
      <c r="I2519" s="60"/>
      <c r="J2519" s="60"/>
      <c r="K2519" s="15"/>
      <c r="L2519" s="15"/>
      <c r="M2519" s="15"/>
      <c r="N2519" s="15"/>
      <c r="O2519" s="15"/>
      <c r="P2519" s="15"/>
      <c r="R2519" s="15"/>
      <c r="S2519" s="175"/>
      <c r="T2519" s="175"/>
      <c r="U2519" s="175"/>
      <c r="V2519" s="175"/>
      <c r="W2519" s="175"/>
      <c r="X2519" s="175"/>
      <c r="Y2519" s="175"/>
      <c r="Z2519" s="175"/>
      <c r="AA2519" s="175"/>
      <c r="AB2519" s="175"/>
      <c r="AC2519" s="175"/>
      <c r="AD2519" s="175"/>
      <c r="AE2519" s="175"/>
      <c r="AF2519" s="175"/>
      <c r="AG2519" s="175"/>
      <c r="AH2519" s="175"/>
      <c r="AI2519" s="175"/>
      <c r="AJ2519" s="175"/>
      <c r="AK2519" s="175"/>
      <c r="AL2519" s="175"/>
      <c r="AM2519" s="175"/>
      <c r="AN2519" s="175"/>
      <c r="AO2519" s="175"/>
      <c r="AP2519" s="175"/>
      <c r="AQ2519" s="175"/>
      <c r="AR2519" s="175"/>
      <c r="AS2519" s="175"/>
      <c r="AT2519" s="175"/>
      <c r="AU2519" s="175"/>
      <c r="AV2519" s="175"/>
      <c r="AW2519" s="175"/>
      <c r="AX2519" s="175"/>
      <c r="AY2519" s="175"/>
      <c r="AZ2519" s="175"/>
      <c r="BA2519" s="175"/>
      <c r="BB2519" s="175"/>
      <c r="BC2519" s="175"/>
      <c r="BD2519" s="175"/>
      <c r="BE2519" s="175"/>
      <c r="BF2519" s="175"/>
      <c r="BG2519" s="175"/>
      <c r="BH2519" s="175"/>
      <c r="BI2519" s="175"/>
      <c r="BJ2519" s="175"/>
      <c r="BK2519" s="175"/>
      <c r="BL2519" s="175"/>
      <c r="BM2519" s="175"/>
      <c r="BN2519" s="175"/>
      <c r="BO2519" s="175"/>
      <c r="BP2519" s="175"/>
      <c r="BQ2519" s="175"/>
      <c r="BR2519" s="175"/>
      <c r="BS2519" s="175"/>
      <c r="BT2519" s="175"/>
      <c r="BU2519" s="175"/>
      <c r="BV2519" s="175"/>
      <c r="BW2519" s="175"/>
      <c r="BX2519" s="175"/>
      <c r="BY2519" s="175"/>
      <c r="BZ2519" s="175"/>
      <c r="CA2519" s="175"/>
      <c r="CB2519" s="175"/>
      <c r="CC2519" s="175"/>
      <c r="CD2519" s="175"/>
      <c r="CE2519" s="175"/>
      <c r="CF2519" s="175"/>
      <c r="CG2519" s="175"/>
      <c r="CH2519" s="175"/>
      <c r="CI2519" s="175"/>
      <c r="CJ2519" s="175"/>
      <c r="CK2519" s="175"/>
      <c r="CL2519" s="175"/>
    </row>
    <row r="2520" spans="2:90" x14ac:dyDescent="0.4">
      <c r="B2520" s="187" t="str">
        <f>B2493</f>
        <v>Secondary revenue driver</v>
      </c>
      <c r="D2520" t="s">
        <v>426</v>
      </c>
      <c r="E2520" s="8" t="str">
        <f t="shared" si="3563"/>
        <v>2520 DAMORT-F</v>
      </c>
      <c r="G2520" t="s">
        <v>332</v>
      </c>
      <c r="H2520" s="90"/>
      <c r="I2520" s="209"/>
      <c r="J2520" s="209"/>
      <c r="K2520" s="210"/>
      <c r="L2520" s="210"/>
      <c r="M2520" s="210"/>
      <c r="N2520" s="210"/>
      <c r="O2520" s="210"/>
      <c r="P2520" s="210"/>
      <c r="R2520" s="210"/>
      <c r="S2520" s="4" t="str">
        <f t="shared" ref="S2520" si="3609">ADDRESS(ROW(S2506),COLUMN(S2506),2)</f>
        <v>S$2506</v>
      </c>
      <c r="T2520" s="4" t="str">
        <f t="shared" ref="T2520:AX2520" si="3610">ADDRESS(ROW(T2506),COLUMN(T2506),2)</f>
        <v>T$2506</v>
      </c>
      <c r="U2520" s="4" t="str">
        <f t="shared" si="3610"/>
        <v>U$2506</v>
      </c>
      <c r="V2520" s="4" t="str">
        <f t="shared" si="3610"/>
        <v>V$2506</v>
      </c>
      <c r="W2520" s="4" t="str">
        <f t="shared" si="3610"/>
        <v>W$2506</v>
      </c>
      <c r="X2520" s="4" t="str">
        <f t="shared" si="3610"/>
        <v>X$2506</v>
      </c>
      <c r="Y2520" s="4" t="str">
        <f t="shared" si="3610"/>
        <v>Y$2506</v>
      </c>
      <c r="Z2520" s="4" t="str">
        <f t="shared" si="3610"/>
        <v>Z$2506</v>
      </c>
      <c r="AA2520" s="4" t="str">
        <f t="shared" si="3610"/>
        <v>AA$2506</v>
      </c>
      <c r="AB2520" s="4" t="str">
        <f t="shared" si="3610"/>
        <v>AB$2506</v>
      </c>
      <c r="AC2520" s="4" t="str">
        <f t="shared" si="3610"/>
        <v>AC$2506</v>
      </c>
      <c r="AD2520" s="4" t="str">
        <f t="shared" si="3610"/>
        <v>AD$2506</v>
      </c>
      <c r="AE2520" s="4" t="str">
        <f t="shared" si="3610"/>
        <v>AE$2506</v>
      </c>
      <c r="AF2520" s="4" t="str">
        <f t="shared" si="3610"/>
        <v>AF$2506</v>
      </c>
      <c r="AG2520" s="4" t="str">
        <f t="shared" si="3610"/>
        <v>AG$2506</v>
      </c>
      <c r="AH2520" s="4" t="str">
        <f t="shared" si="3610"/>
        <v>AH$2506</v>
      </c>
      <c r="AI2520" s="4" t="str">
        <f t="shared" si="3610"/>
        <v>AI$2506</v>
      </c>
      <c r="AJ2520" s="4" t="str">
        <f t="shared" si="3610"/>
        <v>AJ$2506</v>
      </c>
      <c r="AK2520" s="4" t="str">
        <f t="shared" si="3610"/>
        <v>AK$2506</v>
      </c>
      <c r="AL2520" s="4" t="str">
        <f t="shared" si="3610"/>
        <v>AL$2506</v>
      </c>
      <c r="AM2520" s="4" t="str">
        <f t="shared" si="3610"/>
        <v>AM$2506</v>
      </c>
      <c r="AN2520" s="4" t="str">
        <f t="shared" si="3610"/>
        <v>AN$2506</v>
      </c>
      <c r="AO2520" s="4" t="str">
        <f t="shared" si="3610"/>
        <v>AO$2506</v>
      </c>
      <c r="AP2520" s="4" t="str">
        <f t="shared" si="3610"/>
        <v>AP$2506</v>
      </c>
      <c r="AQ2520" s="4" t="str">
        <f t="shared" si="3610"/>
        <v>AQ$2506</v>
      </c>
      <c r="AR2520" s="4" t="str">
        <f t="shared" si="3610"/>
        <v>AR$2506</v>
      </c>
      <c r="AS2520" s="4" t="str">
        <f t="shared" si="3610"/>
        <v>AS$2506</v>
      </c>
      <c r="AT2520" s="4" t="str">
        <f t="shared" si="3610"/>
        <v>AT$2506</v>
      </c>
      <c r="AU2520" s="4" t="str">
        <f t="shared" si="3610"/>
        <v>AU$2506</v>
      </c>
      <c r="AV2520" s="4" t="str">
        <f t="shared" si="3610"/>
        <v>AV$2506</v>
      </c>
      <c r="AW2520" s="4" t="str">
        <f t="shared" si="3610"/>
        <v>AW$2506</v>
      </c>
      <c r="AX2520" s="4" t="str">
        <f t="shared" si="3610"/>
        <v>AX$2506</v>
      </c>
      <c r="AY2520" s="4" t="str">
        <f t="shared" ref="AY2520:CD2520" si="3611">ADDRESS(ROW(AY2506),COLUMN(AY2506),2)</f>
        <v>AY$2506</v>
      </c>
      <c r="AZ2520" s="4" t="str">
        <f t="shared" si="3611"/>
        <v>AZ$2506</v>
      </c>
      <c r="BA2520" s="4" t="str">
        <f t="shared" si="3611"/>
        <v>BA$2506</v>
      </c>
      <c r="BB2520" s="4" t="str">
        <f t="shared" si="3611"/>
        <v>BB$2506</v>
      </c>
      <c r="BC2520" s="4" t="str">
        <f t="shared" si="3611"/>
        <v>BC$2506</v>
      </c>
      <c r="BD2520" s="4" t="str">
        <f t="shared" si="3611"/>
        <v>BD$2506</v>
      </c>
      <c r="BE2520" s="4" t="str">
        <f t="shared" si="3611"/>
        <v>BE$2506</v>
      </c>
      <c r="BF2520" s="4" t="str">
        <f t="shared" si="3611"/>
        <v>BF$2506</v>
      </c>
      <c r="BG2520" s="4" t="str">
        <f t="shared" si="3611"/>
        <v>BG$2506</v>
      </c>
      <c r="BH2520" s="4" t="str">
        <f t="shared" si="3611"/>
        <v>BH$2506</v>
      </c>
      <c r="BI2520" s="4" t="str">
        <f t="shared" si="3611"/>
        <v>BI$2506</v>
      </c>
      <c r="BJ2520" s="4" t="str">
        <f t="shared" si="3611"/>
        <v>BJ$2506</v>
      </c>
      <c r="BK2520" s="4" t="str">
        <f t="shared" si="3611"/>
        <v>BK$2506</v>
      </c>
      <c r="BL2520" s="4" t="str">
        <f t="shared" si="3611"/>
        <v>BL$2506</v>
      </c>
      <c r="BM2520" s="4" t="str">
        <f t="shared" si="3611"/>
        <v>BM$2506</v>
      </c>
      <c r="BN2520" s="4" t="str">
        <f t="shared" si="3611"/>
        <v>BN$2506</v>
      </c>
      <c r="BO2520" s="4" t="str">
        <f t="shared" si="3611"/>
        <v>BO$2506</v>
      </c>
      <c r="BP2520" s="4" t="str">
        <f t="shared" si="3611"/>
        <v>BP$2506</v>
      </c>
      <c r="BQ2520" s="4" t="str">
        <f t="shared" si="3611"/>
        <v>BQ$2506</v>
      </c>
      <c r="BR2520" s="4" t="str">
        <f t="shared" si="3611"/>
        <v>BR$2506</v>
      </c>
      <c r="BS2520" s="4" t="str">
        <f t="shared" si="3611"/>
        <v>BS$2506</v>
      </c>
      <c r="BT2520" s="4" t="str">
        <f t="shared" si="3611"/>
        <v>BT$2506</v>
      </c>
      <c r="BU2520" s="4" t="str">
        <f t="shared" si="3611"/>
        <v>BU$2506</v>
      </c>
      <c r="BV2520" s="4" t="str">
        <f t="shared" si="3611"/>
        <v>BV$2506</v>
      </c>
      <c r="BW2520" s="4" t="str">
        <f t="shared" si="3611"/>
        <v>BW$2506</v>
      </c>
      <c r="BX2520" s="4" t="str">
        <f t="shared" si="3611"/>
        <v>BX$2506</v>
      </c>
      <c r="BY2520" s="4" t="str">
        <f t="shared" si="3611"/>
        <v>BY$2506</v>
      </c>
      <c r="BZ2520" s="4" t="str">
        <f t="shared" si="3611"/>
        <v>BZ$2506</v>
      </c>
      <c r="CA2520" s="4" t="str">
        <f t="shared" si="3611"/>
        <v>CA$2506</v>
      </c>
      <c r="CB2520" s="4" t="str">
        <f t="shared" si="3611"/>
        <v>CB$2506</v>
      </c>
      <c r="CC2520" s="4" t="str">
        <f t="shared" si="3611"/>
        <v>CC$2506</v>
      </c>
      <c r="CD2520" s="4" t="str">
        <f t="shared" si="3611"/>
        <v>CD$2506</v>
      </c>
      <c r="CE2520" s="4" t="str">
        <f t="shared" ref="CE2520:CK2520" si="3612">ADDRESS(ROW(CE2506),COLUMN(CE2506),2)</f>
        <v>CE$2506</v>
      </c>
      <c r="CF2520" s="4" t="str">
        <f t="shared" si="3612"/>
        <v>CF$2506</v>
      </c>
      <c r="CG2520" s="4" t="str">
        <f t="shared" si="3612"/>
        <v>CG$2506</v>
      </c>
      <c r="CH2520" s="4" t="str">
        <f t="shared" si="3612"/>
        <v>CH$2506</v>
      </c>
      <c r="CI2520" s="4" t="str">
        <f t="shared" si="3612"/>
        <v>CI$2506</v>
      </c>
      <c r="CJ2520" s="4" t="str">
        <f t="shared" si="3612"/>
        <v>CJ$2506</v>
      </c>
      <c r="CK2520" s="4" t="str">
        <f t="shared" si="3612"/>
        <v>CK$2506</v>
      </c>
      <c r="CL2520" s="4" t="str">
        <f t="shared" ref="CL2520" si="3613">ADDRESS(ROW(CL2506),COLUMN(CL2506),2)</f>
        <v>CL$2506</v>
      </c>
    </row>
    <row r="2521" spans="2:90" x14ac:dyDescent="0.4">
      <c r="B2521" s="132" t="str">
        <f>B2494</f>
        <v>Secondary volume driver</v>
      </c>
      <c r="D2521" t="s">
        <v>426</v>
      </c>
      <c r="E2521" s="8" t="str">
        <f t="shared" si="3563"/>
        <v>2521 DAMORT-F</v>
      </c>
      <c r="G2521" t="s">
        <v>332</v>
      </c>
      <c r="H2521" s="12"/>
      <c r="I2521" s="60"/>
      <c r="J2521" s="60"/>
      <c r="K2521" s="15"/>
      <c r="L2521" s="15"/>
      <c r="M2521" s="15"/>
      <c r="N2521" s="15"/>
      <c r="O2521" s="15"/>
      <c r="P2521" s="15"/>
      <c r="R2521" s="15"/>
      <c r="S2521" s="175" t="str">
        <f t="shared" ref="S2521" si="3614">S2494</f>
        <v>S$15</v>
      </c>
      <c r="T2521" s="175" t="str">
        <f t="shared" ref="T2521:AX2521" si="3615">T2494</f>
        <v>T$15</v>
      </c>
      <c r="U2521" s="175" t="str">
        <f t="shared" si="3615"/>
        <v>U$15</v>
      </c>
      <c r="V2521" s="175" t="str">
        <f t="shared" si="3615"/>
        <v>V$15</v>
      </c>
      <c r="W2521" s="175" t="str">
        <f t="shared" si="3615"/>
        <v>W$15</v>
      </c>
      <c r="X2521" s="175" t="str">
        <f t="shared" si="3615"/>
        <v>X$15</v>
      </c>
      <c r="Y2521" s="175" t="str">
        <f t="shared" si="3615"/>
        <v>Y$15</v>
      </c>
      <c r="Z2521" s="175" t="str">
        <f t="shared" si="3615"/>
        <v>Z$15</v>
      </c>
      <c r="AA2521" s="175" t="str">
        <f t="shared" si="3615"/>
        <v>AA$15</v>
      </c>
      <c r="AB2521" s="175" t="str">
        <f t="shared" si="3615"/>
        <v>AB$15</v>
      </c>
      <c r="AC2521" s="175" t="str">
        <f t="shared" si="3615"/>
        <v>AC$15</v>
      </c>
      <c r="AD2521" s="175" t="str">
        <f t="shared" si="3615"/>
        <v>AD$15</v>
      </c>
      <c r="AE2521" s="175" t="str">
        <f t="shared" si="3615"/>
        <v>AE$15</v>
      </c>
      <c r="AF2521" s="175" t="str">
        <f t="shared" si="3615"/>
        <v>AF$15</v>
      </c>
      <c r="AG2521" s="175" t="str">
        <f t="shared" si="3615"/>
        <v>AG$15</v>
      </c>
      <c r="AH2521" s="175" t="str">
        <f t="shared" si="3615"/>
        <v>AH$15</v>
      </c>
      <c r="AI2521" s="175" t="str">
        <f t="shared" si="3615"/>
        <v>AI$15</v>
      </c>
      <c r="AJ2521" s="175" t="str">
        <f t="shared" si="3615"/>
        <v>AJ$15</v>
      </c>
      <c r="AK2521" s="175" t="str">
        <f t="shared" si="3615"/>
        <v>AK$15</v>
      </c>
      <c r="AL2521" s="175" t="str">
        <f t="shared" si="3615"/>
        <v>AL$15</v>
      </c>
      <c r="AM2521" s="175" t="str">
        <f t="shared" si="3615"/>
        <v>AM$15</v>
      </c>
      <c r="AN2521" s="175" t="str">
        <f t="shared" si="3615"/>
        <v>AN$15</v>
      </c>
      <c r="AO2521" s="175" t="str">
        <f t="shared" si="3615"/>
        <v>AO$15</v>
      </c>
      <c r="AP2521" s="175" t="str">
        <f t="shared" si="3615"/>
        <v>AP$15</v>
      </c>
      <c r="AQ2521" s="175" t="str">
        <f t="shared" si="3615"/>
        <v>AQ$15</v>
      </c>
      <c r="AR2521" s="175" t="str">
        <f t="shared" si="3615"/>
        <v>AR$15</v>
      </c>
      <c r="AS2521" s="175" t="str">
        <f t="shared" si="3615"/>
        <v>AS$15</v>
      </c>
      <c r="AT2521" s="175" t="str">
        <f t="shared" si="3615"/>
        <v>AT$15</v>
      </c>
      <c r="AU2521" s="175" t="str">
        <f t="shared" si="3615"/>
        <v>AU$15</v>
      </c>
      <c r="AV2521" s="175" t="str">
        <f t="shared" si="3615"/>
        <v>AV$15</v>
      </c>
      <c r="AW2521" s="175" t="str">
        <f t="shared" si="3615"/>
        <v>AW$15</v>
      </c>
      <c r="AX2521" s="175" t="str">
        <f t="shared" si="3615"/>
        <v>AX$15</v>
      </c>
      <c r="AY2521" s="175" t="str">
        <f t="shared" ref="AY2521:CD2521" si="3616">AY2494</f>
        <v>AY$15</v>
      </c>
      <c r="AZ2521" s="175" t="str">
        <f t="shared" si="3616"/>
        <v>AZ$15</v>
      </c>
      <c r="BA2521" s="175" t="str">
        <f t="shared" si="3616"/>
        <v>BA$15</v>
      </c>
      <c r="BB2521" s="175" t="str">
        <f t="shared" si="3616"/>
        <v>BB$15</v>
      </c>
      <c r="BC2521" s="175" t="str">
        <f t="shared" si="3616"/>
        <v>BC$15</v>
      </c>
      <c r="BD2521" s="175" t="str">
        <f t="shared" si="3616"/>
        <v>BD$15</v>
      </c>
      <c r="BE2521" s="175" t="str">
        <f t="shared" si="3616"/>
        <v>BE$15</v>
      </c>
      <c r="BF2521" s="175" t="str">
        <f t="shared" si="3616"/>
        <v>BF$15</v>
      </c>
      <c r="BG2521" s="175" t="str">
        <f t="shared" si="3616"/>
        <v>BG$15</v>
      </c>
      <c r="BH2521" s="175" t="str">
        <f t="shared" si="3616"/>
        <v>BH$15</v>
      </c>
      <c r="BI2521" s="175" t="str">
        <f t="shared" si="3616"/>
        <v>BI$15</v>
      </c>
      <c r="BJ2521" s="175" t="str">
        <f t="shared" si="3616"/>
        <v>BJ$15</v>
      </c>
      <c r="BK2521" s="175" t="str">
        <f t="shared" si="3616"/>
        <v>BK$15</v>
      </c>
      <c r="BL2521" s="175" t="str">
        <f t="shared" si="3616"/>
        <v>BL$15</v>
      </c>
      <c r="BM2521" s="175" t="str">
        <f t="shared" si="3616"/>
        <v>BM$15</v>
      </c>
      <c r="BN2521" s="175" t="str">
        <f t="shared" si="3616"/>
        <v>BN$15</v>
      </c>
      <c r="BO2521" s="175" t="str">
        <f t="shared" si="3616"/>
        <v>BO$15</v>
      </c>
      <c r="BP2521" s="175" t="str">
        <f t="shared" si="3616"/>
        <v>BP$15</v>
      </c>
      <c r="BQ2521" s="175" t="str">
        <f t="shared" si="3616"/>
        <v>BQ$15</v>
      </c>
      <c r="BR2521" s="175" t="str">
        <f t="shared" si="3616"/>
        <v>BR$15</v>
      </c>
      <c r="BS2521" s="175" t="str">
        <f t="shared" si="3616"/>
        <v>BS$15</v>
      </c>
      <c r="BT2521" s="175" t="str">
        <f t="shared" si="3616"/>
        <v>BT$15</v>
      </c>
      <c r="BU2521" s="175" t="str">
        <f t="shared" si="3616"/>
        <v>BU$15</v>
      </c>
      <c r="BV2521" s="175" t="str">
        <f t="shared" si="3616"/>
        <v>BV$15</v>
      </c>
      <c r="BW2521" s="175" t="str">
        <f t="shared" si="3616"/>
        <v>BW$15</v>
      </c>
      <c r="BX2521" s="175" t="str">
        <f t="shared" si="3616"/>
        <v>BX$15</v>
      </c>
      <c r="BY2521" s="175" t="str">
        <f t="shared" si="3616"/>
        <v>BY$15</v>
      </c>
      <c r="BZ2521" s="175" t="str">
        <f t="shared" si="3616"/>
        <v>BZ$15</v>
      </c>
      <c r="CA2521" s="175" t="str">
        <f t="shared" si="3616"/>
        <v>CA$15</v>
      </c>
      <c r="CB2521" s="175" t="str">
        <f t="shared" si="3616"/>
        <v>CB$15</v>
      </c>
      <c r="CC2521" s="175" t="str">
        <f t="shared" si="3616"/>
        <v>CC$15</v>
      </c>
      <c r="CD2521" s="175" t="str">
        <f t="shared" si="3616"/>
        <v>CD$15</v>
      </c>
      <c r="CE2521" s="175" t="str">
        <f t="shared" ref="CE2521:CK2521" si="3617">CE2494</f>
        <v>CE$15</v>
      </c>
      <c r="CF2521" s="175" t="str">
        <f t="shared" si="3617"/>
        <v>CF$15</v>
      </c>
      <c r="CG2521" s="175" t="str">
        <f t="shared" si="3617"/>
        <v>CG$15</v>
      </c>
      <c r="CH2521" s="175" t="str">
        <f t="shared" si="3617"/>
        <v>CH$15</v>
      </c>
      <c r="CI2521" s="175" t="str">
        <f t="shared" si="3617"/>
        <v>CI$15</v>
      </c>
      <c r="CJ2521" s="175" t="str">
        <f t="shared" si="3617"/>
        <v>CJ$15</v>
      </c>
      <c r="CK2521" s="175" t="str">
        <f t="shared" si="3617"/>
        <v>CK$15</v>
      </c>
      <c r="CL2521" s="175" t="str">
        <f t="shared" ref="CL2521" si="3618">CL2494</f>
        <v>CL$15</v>
      </c>
    </row>
    <row r="2522" spans="2:90" x14ac:dyDescent="0.4">
      <c r="E2522" s="8"/>
      <c r="H2522" s="12"/>
      <c r="I2522" s="60"/>
      <c r="J2522" s="60"/>
      <c r="K2522" s="15"/>
      <c r="L2522" s="15"/>
      <c r="M2522" s="15"/>
      <c r="N2522" s="15"/>
      <c r="O2522" s="15"/>
      <c r="P2522" s="15"/>
      <c r="R2522" s="15"/>
      <c r="S2522" s="76"/>
      <c r="T2522" s="76"/>
      <c r="U2522" s="76"/>
      <c r="V2522" s="76"/>
      <c r="W2522" s="76"/>
      <c r="X2522" s="76"/>
      <c r="Y2522" s="76"/>
      <c r="Z2522" s="76"/>
      <c r="AA2522" s="76"/>
      <c r="AB2522" s="76"/>
      <c r="AC2522" s="76"/>
      <c r="AD2522" s="76"/>
      <c r="AE2522" s="76"/>
      <c r="AF2522" s="76"/>
      <c r="AG2522" s="76"/>
      <c r="AH2522" s="76"/>
      <c r="AI2522" s="76"/>
      <c r="AJ2522" s="76"/>
      <c r="AK2522" s="76"/>
      <c r="AL2522" s="76"/>
      <c r="AM2522" s="76"/>
      <c r="AN2522" s="76"/>
      <c r="AO2522" s="76"/>
      <c r="AP2522" s="76"/>
      <c r="AQ2522" s="76"/>
      <c r="AR2522" s="76"/>
      <c r="AS2522" s="76"/>
      <c r="AT2522" s="76"/>
      <c r="AU2522" s="76"/>
      <c r="AV2522" s="76"/>
      <c r="AW2522" s="76"/>
      <c r="AX2522" s="76"/>
      <c r="AY2522" s="76"/>
      <c r="AZ2522" s="76"/>
      <c r="BA2522" s="76"/>
      <c r="BB2522" s="76"/>
      <c r="BC2522" s="76"/>
      <c r="BD2522" s="76"/>
      <c r="BE2522" s="76"/>
      <c r="BF2522" s="76"/>
      <c r="BG2522" s="76"/>
      <c r="BH2522" s="76"/>
      <c r="BI2522" s="76"/>
      <c r="BJ2522" s="76"/>
      <c r="BK2522" s="76"/>
      <c r="BL2522" s="76"/>
      <c r="BM2522" s="76"/>
      <c r="BN2522" s="76"/>
      <c r="BO2522" s="76"/>
      <c r="BP2522" s="76"/>
      <c r="BQ2522" s="76"/>
      <c r="BR2522" s="76"/>
      <c r="BS2522" s="76"/>
      <c r="BT2522" s="76"/>
      <c r="BU2522" s="76"/>
      <c r="BV2522" s="76"/>
      <c r="BW2522" s="76"/>
      <c r="BX2522" s="76"/>
      <c r="BY2522" s="76"/>
      <c r="BZ2522" s="76"/>
      <c r="CA2522" s="76"/>
      <c r="CB2522" s="76"/>
      <c r="CC2522" s="76"/>
      <c r="CD2522" s="76"/>
      <c r="CE2522" s="76"/>
      <c r="CF2522" s="76"/>
      <c r="CG2522" s="76"/>
      <c r="CH2522" s="76"/>
      <c r="CI2522" s="76"/>
      <c r="CJ2522" s="76"/>
      <c r="CK2522" s="76"/>
      <c r="CL2522" s="76"/>
    </row>
    <row r="2523" spans="2:90" x14ac:dyDescent="0.4">
      <c r="B2523" s="171" t="s">
        <v>490</v>
      </c>
      <c r="E2523" s="8"/>
      <c r="H2523" s="170"/>
      <c r="I2523" s="172"/>
      <c r="J2523" s="172"/>
      <c r="K2523" s="193"/>
      <c r="L2523" s="193"/>
      <c r="M2523" s="193"/>
      <c r="N2523" s="193"/>
      <c r="O2523" s="193"/>
      <c r="P2523" s="193"/>
      <c r="R2523" s="194"/>
      <c r="S2523" s="170"/>
      <c r="T2523" s="170"/>
      <c r="U2523" s="170"/>
      <c r="V2523" s="170"/>
      <c r="W2523" s="170"/>
      <c r="X2523" s="170"/>
      <c r="Y2523" s="170"/>
      <c r="Z2523" s="170"/>
      <c r="AA2523" s="170"/>
      <c r="AB2523" s="170"/>
      <c r="AC2523" s="170"/>
      <c r="AD2523" s="170"/>
      <c r="AE2523" s="170"/>
      <c r="AF2523" s="170"/>
      <c r="AG2523" s="170"/>
      <c r="AH2523" s="170"/>
      <c r="AI2523" s="170"/>
      <c r="AJ2523" s="170"/>
      <c r="AK2523" s="170"/>
      <c r="AL2523" s="170"/>
      <c r="AM2523" s="170"/>
      <c r="AN2523" s="170"/>
      <c r="AO2523" s="170"/>
      <c r="AP2523" s="170"/>
      <c r="AQ2523" s="170"/>
      <c r="AR2523" s="170"/>
      <c r="AS2523" s="170"/>
      <c r="AT2523" s="170"/>
      <c r="AU2523" s="170"/>
      <c r="AV2523" s="170"/>
      <c r="AW2523" s="170"/>
      <c r="AX2523" s="170"/>
      <c r="AY2523" s="170"/>
      <c r="AZ2523" s="170"/>
      <c r="BA2523" s="170"/>
      <c r="BB2523" s="170"/>
      <c r="BC2523" s="170"/>
      <c r="BD2523" s="170"/>
      <c r="BE2523" s="170"/>
      <c r="BF2523" s="170"/>
      <c r="BG2523" s="170"/>
      <c r="BH2523" s="170"/>
      <c r="BI2523" s="170"/>
      <c r="BJ2523" s="170"/>
      <c r="BK2523" s="170"/>
      <c r="BL2523" s="170"/>
      <c r="BM2523" s="170"/>
      <c r="BN2523" s="170"/>
      <c r="BO2523" s="170"/>
      <c r="BP2523" s="170"/>
      <c r="BQ2523" s="170"/>
      <c r="BR2523" s="170"/>
      <c r="BS2523" s="170"/>
      <c r="BT2523" s="170"/>
      <c r="BU2523" s="170"/>
      <c r="BV2523" s="170"/>
      <c r="BW2523" s="170"/>
      <c r="BX2523" s="170"/>
      <c r="BY2523" s="170"/>
      <c r="BZ2523" s="170"/>
      <c r="CA2523" s="170"/>
      <c r="CB2523" s="170"/>
      <c r="CC2523" s="170"/>
      <c r="CD2523" s="170"/>
      <c r="CE2523" s="170"/>
      <c r="CF2523" s="170"/>
      <c r="CG2523" s="170"/>
      <c r="CH2523" s="170"/>
      <c r="CI2523" s="170"/>
      <c r="CJ2523" s="170"/>
      <c r="CK2523" s="170"/>
      <c r="CL2523" s="170"/>
    </row>
    <row r="2524" spans="2:90" x14ac:dyDescent="0.4">
      <c r="B2524" s="171" t="s">
        <v>492</v>
      </c>
      <c r="E2524" s="8"/>
      <c r="H2524" s="170"/>
      <c r="I2524" s="172"/>
      <c r="J2524" s="172"/>
      <c r="K2524" s="193"/>
      <c r="L2524" s="193"/>
      <c r="M2524" s="193"/>
      <c r="N2524" s="193"/>
      <c r="O2524" s="193"/>
      <c r="P2524" s="193"/>
      <c r="R2524" s="194"/>
      <c r="S2524" s="170"/>
      <c r="T2524" s="170"/>
      <c r="U2524" s="170"/>
      <c r="V2524" s="170"/>
      <c r="W2524" s="170"/>
      <c r="X2524" s="170"/>
      <c r="Y2524" s="170"/>
      <c r="Z2524" s="170"/>
      <c r="AA2524" s="170"/>
      <c r="AB2524" s="170"/>
      <c r="AC2524" s="170"/>
      <c r="AD2524" s="170"/>
      <c r="AE2524" s="170"/>
      <c r="AF2524" s="170"/>
      <c r="AG2524" s="170"/>
      <c r="AH2524" s="170"/>
      <c r="AI2524" s="170"/>
      <c r="AJ2524" s="170"/>
      <c r="AK2524" s="170"/>
      <c r="AL2524" s="170"/>
      <c r="AM2524" s="170"/>
      <c r="AN2524" s="170"/>
      <c r="AO2524" s="170"/>
      <c r="AP2524" s="170"/>
      <c r="AQ2524" s="170"/>
      <c r="AR2524" s="170"/>
      <c r="AS2524" s="170"/>
      <c r="AT2524" s="170"/>
      <c r="AU2524" s="170"/>
      <c r="AV2524" s="170"/>
      <c r="AW2524" s="170"/>
      <c r="AX2524" s="170"/>
      <c r="AY2524" s="170"/>
      <c r="AZ2524" s="170"/>
      <c r="BA2524" s="170"/>
      <c r="BB2524" s="170"/>
      <c r="BC2524" s="170"/>
      <c r="BD2524" s="170"/>
      <c r="BE2524" s="170"/>
      <c r="BF2524" s="170"/>
      <c r="BG2524" s="170"/>
      <c r="BH2524" s="170"/>
      <c r="BI2524" s="170"/>
      <c r="BJ2524" s="170"/>
      <c r="BK2524" s="170"/>
      <c r="BL2524" s="170"/>
      <c r="BM2524" s="170"/>
      <c r="BN2524" s="170"/>
      <c r="BO2524" s="170"/>
      <c r="BP2524" s="170"/>
      <c r="BQ2524" s="170"/>
      <c r="BR2524" s="170"/>
      <c r="BS2524" s="170"/>
      <c r="BT2524" s="170"/>
      <c r="BU2524" s="170"/>
      <c r="BV2524" s="170"/>
      <c r="BW2524" s="170"/>
      <c r="BX2524" s="170"/>
      <c r="BY2524" s="170"/>
      <c r="BZ2524" s="170"/>
      <c r="CA2524" s="170"/>
      <c r="CB2524" s="170"/>
      <c r="CC2524" s="170"/>
      <c r="CD2524" s="170"/>
      <c r="CE2524" s="170"/>
      <c r="CF2524" s="170"/>
      <c r="CG2524" s="170"/>
      <c r="CH2524" s="170"/>
      <c r="CI2524" s="170"/>
      <c r="CJ2524" s="170"/>
      <c r="CK2524" s="170"/>
      <c r="CL2524" s="170"/>
    </row>
    <row r="2525" spans="2:90" x14ac:dyDescent="0.4">
      <c r="B2525" s="171" t="s">
        <v>461</v>
      </c>
      <c r="E2525" s="8"/>
      <c r="H2525" s="170"/>
      <c r="I2525" s="172"/>
      <c r="J2525" s="172"/>
      <c r="K2525" s="193"/>
      <c r="L2525" s="193"/>
      <c r="M2525" s="193"/>
      <c r="N2525" s="193"/>
      <c r="O2525" s="193"/>
      <c r="P2525" s="193"/>
      <c r="R2525" s="194"/>
      <c r="S2525" s="195" t="str">
        <f t="shared" ref="S2525:AX2525" si="3619">S$16</f>
        <v>S$12</v>
      </c>
      <c r="T2525" s="195" t="str">
        <f t="shared" si="3619"/>
        <v>T$12</v>
      </c>
      <c r="U2525" s="195" t="str">
        <f t="shared" si="3619"/>
        <v>U$12</v>
      </c>
      <c r="V2525" s="195" t="str">
        <f t="shared" si="3619"/>
        <v>V$12</v>
      </c>
      <c r="W2525" s="195" t="str">
        <f t="shared" si="3619"/>
        <v>W$12</v>
      </c>
      <c r="X2525" s="195" t="str">
        <f t="shared" si="3619"/>
        <v>X$12</v>
      </c>
      <c r="Y2525" s="195" t="str">
        <f t="shared" si="3619"/>
        <v>Y$12</v>
      </c>
      <c r="Z2525" s="195" t="str">
        <f t="shared" si="3619"/>
        <v>Z$12</v>
      </c>
      <c r="AA2525" s="195" t="str">
        <f t="shared" si="3619"/>
        <v>AA$12</v>
      </c>
      <c r="AB2525" s="195" t="str">
        <f t="shared" si="3619"/>
        <v>AB$12</v>
      </c>
      <c r="AC2525" s="195" t="str">
        <f t="shared" si="3619"/>
        <v>AC$12</v>
      </c>
      <c r="AD2525" s="195" t="str">
        <f t="shared" si="3619"/>
        <v>AD$12</v>
      </c>
      <c r="AE2525" s="195" t="str">
        <f t="shared" si="3619"/>
        <v>AE$12</v>
      </c>
      <c r="AF2525" s="195" t="str">
        <f t="shared" si="3619"/>
        <v>AF$12</v>
      </c>
      <c r="AG2525" s="195" t="str">
        <f t="shared" si="3619"/>
        <v>AG$12</v>
      </c>
      <c r="AH2525" s="195" t="str">
        <f t="shared" si="3619"/>
        <v>AH$12</v>
      </c>
      <c r="AI2525" s="195" t="str">
        <f t="shared" si="3619"/>
        <v>AI$12</v>
      </c>
      <c r="AJ2525" s="195" t="str">
        <f t="shared" si="3619"/>
        <v>AJ$12</v>
      </c>
      <c r="AK2525" s="195" t="str">
        <f t="shared" si="3619"/>
        <v>AK$12</v>
      </c>
      <c r="AL2525" s="195" t="str">
        <f t="shared" si="3619"/>
        <v>AL$12</v>
      </c>
      <c r="AM2525" s="195" t="str">
        <f t="shared" si="3619"/>
        <v>AM$12</v>
      </c>
      <c r="AN2525" s="195" t="str">
        <f t="shared" si="3619"/>
        <v>AN$12</v>
      </c>
      <c r="AO2525" s="195" t="str">
        <f t="shared" si="3619"/>
        <v>AO$12</v>
      </c>
      <c r="AP2525" s="195" t="str">
        <f t="shared" si="3619"/>
        <v>AP$12</v>
      </c>
      <c r="AQ2525" s="195" t="str">
        <f t="shared" si="3619"/>
        <v>AQ$12</v>
      </c>
      <c r="AR2525" s="195" t="str">
        <f t="shared" si="3619"/>
        <v>AR$12</v>
      </c>
      <c r="AS2525" s="195" t="str">
        <f t="shared" si="3619"/>
        <v>AS$12</v>
      </c>
      <c r="AT2525" s="195" t="str">
        <f t="shared" si="3619"/>
        <v>AT$12</v>
      </c>
      <c r="AU2525" s="195" t="str">
        <f t="shared" si="3619"/>
        <v>AU$12</v>
      </c>
      <c r="AV2525" s="195" t="str">
        <f t="shared" si="3619"/>
        <v>AV$12</v>
      </c>
      <c r="AW2525" s="195" t="str">
        <f t="shared" si="3619"/>
        <v>AW$12</v>
      </c>
      <c r="AX2525" s="195" t="str">
        <f t="shared" si="3619"/>
        <v>AX$12</v>
      </c>
      <c r="AY2525" s="195" t="str">
        <f t="shared" ref="AY2525:CD2525" si="3620">AY$16</f>
        <v>AY$12</v>
      </c>
      <c r="AZ2525" s="195" t="str">
        <f t="shared" si="3620"/>
        <v>AZ$12</v>
      </c>
      <c r="BA2525" s="195" t="str">
        <f t="shared" si="3620"/>
        <v>BA$12</v>
      </c>
      <c r="BB2525" s="195" t="str">
        <f t="shared" si="3620"/>
        <v>BB$12</v>
      </c>
      <c r="BC2525" s="195" t="str">
        <f t="shared" si="3620"/>
        <v>BC$12</v>
      </c>
      <c r="BD2525" s="195" t="str">
        <f t="shared" si="3620"/>
        <v>BD$12</v>
      </c>
      <c r="BE2525" s="195" t="str">
        <f t="shared" si="3620"/>
        <v>BE$12</v>
      </c>
      <c r="BF2525" s="195" t="str">
        <f t="shared" si="3620"/>
        <v>BF$12</v>
      </c>
      <c r="BG2525" s="195" t="str">
        <f t="shared" si="3620"/>
        <v>BG$12</v>
      </c>
      <c r="BH2525" s="195" t="str">
        <f t="shared" si="3620"/>
        <v>BH$12</v>
      </c>
      <c r="BI2525" s="195" t="str">
        <f t="shared" si="3620"/>
        <v>BI$12</v>
      </c>
      <c r="BJ2525" s="195" t="str">
        <f t="shared" si="3620"/>
        <v>BJ$12</v>
      </c>
      <c r="BK2525" s="195" t="str">
        <f t="shared" si="3620"/>
        <v>BK$12</v>
      </c>
      <c r="BL2525" s="195" t="str">
        <f t="shared" si="3620"/>
        <v>BL$12</v>
      </c>
      <c r="BM2525" s="195" t="str">
        <f t="shared" si="3620"/>
        <v>BM$12</v>
      </c>
      <c r="BN2525" s="195" t="str">
        <f t="shared" si="3620"/>
        <v>BN$12</v>
      </c>
      <c r="BO2525" s="195" t="str">
        <f t="shared" si="3620"/>
        <v>BO$12</v>
      </c>
      <c r="BP2525" s="195" t="str">
        <f t="shared" si="3620"/>
        <v>BP$12</v>
      </c>
      <c r="BQ2525" s="195" t="str">
        <f t="shared" si="3620"/>
        <v>BQ$12</v>
      </c>
      <c r="BR2525" s="195" t="str">
        <f t="shared" si="3620"/>
        <v>BR$12</v>
      </c>
      <c r="BS2525" s="195" t="str">
        <f t="shared" si="3620"/>
        <v>BS$12</v>
      </c>
      <c r="BT2525" s="195" t="str">
        <f t="shared" si="3620"/>
        <v>BT$12</v>
      </c>
      <c r="BU2525" s="195" t="str">
        <f t="shared" si="3620"/>
        <v>BU$12</v>
      </c>
      <c r="BV2525" s="195" t="str">
        <f t="shared" si="3620"/>
        <v>BV$12</v>
      </c>
      <c r="BW2525" s="195" t="str">
        <f t="shared" si="3620"/>
        <v>BW$12</v>
      </c>
      <c r="BX2525" s="195" t="str">
        <f t="shared" si="3620"/>
        <v>BX$12</v>
      </c>
      <c r="BY2525" s="195" t="str">
        <f t="shared" si="3620"/>
        <v>BY$12</v>
      </c>
      <c r="BZ2525" s="195" t="str">
        <f t="shared" si="3620"/>
        <v>BZ$12</v>
      </c>
      <c r="CA2525" s="195" t="str">
        <f t="shared" si="3620"/>
        <v>CA$12</v>
      </c>
      <c r="CB2525" s="195" t="str">
        <f t="shared" si="3620"/>
        <v>CB$12</v>
      </c>
      <c r="CC2525" s="195" t="str">
        <f t="shared" si="3620"/>
        <v>CC$12</v>
      </c>
      <c r="CD2525" s="195" t="str">
        <f t="shared" si="3620"/>
        <v>CD$12</v>
      </c>
      <c r="CE2525" s="195" t="str">
        <f t="shared" ref="CE2525:CL2525" si="3621">CE$16</f>
        <v>CE$12</v>
      </c>
      <c r="CF2525" s="195" t="str">
        <f t="shared" si="3621"/>
        <v>CF$12</v>
      </c>
      <c r="CG2525" s="195" t="str">
        <f t="shared" si="3621"/>
        <v>CG$12</v>
      </c>
      <c r="CH2525" s="195" t="str">
        <f t="shared" si="3621"/>
        <v>CH$12</v>
      </c>
      <c r="CI2525" s="195" t="str">
        <f t="shared" si="3621"/>
        <v>CI$12</v>
      </c>
      <c r="CJ2525" s="195" t="str">
        <f t="shared" si="3621"/>
        <v>CJ$12</v>
      </c>
      <c r="CK2525" s="195" t="str">
        <f t="shared" si="3621"/>
        <v>CK$12</v>
      </c>
      <c r="CL2525" s="195" t="str">
        <f t="shared" si="3621"/>
        <v>CL$12</v>
      </c>
    </row>
    <row r="2526" spans="2:90" x14ac:dyDescent="0.4">
      <c r="B2526" s="171" t="s">
        <v>462</v>
      </c>
      <c r="E2526" s="8"/>
      <c r="H2526" s="196"/>
      <c r="I2526" s="197"/>
      <c r="J2526" s="197"/>
      <c r="K2526" s="198"/>
      <c r="L2526" s="198"/>
      <c r="M2526" s="198"/>
      <c r="N2526" s="198"/>
      <c r="O2526" s="198"/>
      <c r="P2526" s="198"/>
      <c r="R2526" s="198"/>
      <c r="S2526" s="195" t="str">
        <f t="shared" ref="S2526:AX2526" si="3622">S$17</f>
        <v>S$13</v>
      </c>
      <c r="T2526" s="195" t="str">
        <f t="shared" si="3622"/>
        <v>T$13</v>
      </c>
      <c r="U2526" s="195" t="str">
        <f t="shared" si="3622"/>
        <v>U$13</v>
      </c>
      <c r="V2526" s="195" t="str">
        <f t="shared" si="3622"/>
        <v>V$13</v>
      </c>
      <c r="W2526" s="195" t="str">
        <f t="shared" si="3622"/>
        <v>W$13</v>
      </c>
      <c r="X2526" s="195" t="str">
        <f t="shared" si="3622"/>
        <v>X$13</v>
      </c>
      <c r="Y2526" s="195" t="str">
        <f t="shared" si="3622"/>
        <v>Y$13</v>
      </c>
      <c r="Z2526" s="195" t="str">
        <f t="shared" si="3622"/>
        <v>Z$13</v>
      </c>
      <c r="AA2526" s="195" t="str">
        <f t="shared" si="3622"/>
        <v>AA$13</v>
      </c>
      <c r="AB2526" s="195" t="str">
        <f t="shared" si="3622"/>
        <v>AB$13</v>
      </c>
      <c r="AC2526" s="195" t="str">
        <f t="shared" si="3622"/>
        <v>AC$13</v>
      </c>
      <c r="AD2526" s="195" t="str">
        <f t="shared" si="3622"/>
        <v>AD$13</v>
      </c>
      <c r="AE2526" s="195" t="str">
        <f t="shared" si="3622"/>
        <v>AE$13</v>
      </c>
      <c r="AF2526" s="195" t="str">
        <f t="shared" si="3622"/>
        <v>AF$13</v>
      </c>
      <c r="AG2526" s="195" t="str">
        <f t="shared" si="3622"/>
        <v>AG$13</v>
      </c>
      <c r="AH2526" s="195" t="str">
        <f t="shared" si="3622"/>
        <v>AH$13</v>
      </c>
      <c r="AI2526" s="195" t="str">
        <f t="shared" si="3622"/>
        <v>AI$13</v>
      </c>
      <c r="AJ2526" s="195" t="str">
        <f t="shared" si="3622"/>
        <v>AJ$13</v>
      </c>
      <c r="AK2526" s="195" t="str">
        <f t="shared" si="3622"/>
        <v>AK$13</v>
      </c>
      <c r="AL2526" s="195" t="str">
        <f t="shared" si="3622"/>
        <v>AL$13</v>
      </c>
      <c r="AM2526" s="195" t="str">
        <f t="shared" si="3622"/>
        <v>AM$13</v>
      </c>
      <c r="AN2526" s="195" t="str">
        <f t="shared" si="3622"/>
        <v>AN$13</v>
      </c>
      <c r="AO2526" s="195" t="str">
        <f t="shared" si="3622"/>
        <v>AO$13</v>
      </c>
      <c r="AP2526" s="195" t="str">
        <f t="shared" si="3622"/>
        <v>AP$13</v>
      </c>
      <c r="AQ2526" s="195" t="str">
        <f t="shared" si="3622"/>
        <v>AQ$13</v>
      </c>
      <c r="AR2526" s="195" t="str">
        <f t="shared" si="3622"/>
        <v>AR$13</v>
      </c>
      <c r="AS2526" s="195" t="str">
        <f t="shared" si="3622"/>
        <v>AS$13</v>
      </c>
      <c r="AT2526" s="195" t="str">
        <f t="shared" si="3622"/>
        <v>AT$13</v>
      </c>
      <c r="AU2526" s="195" t="str">
        <f t="shared" si="3622"/>
        <v>AU$13</v>
      </c>
      <c r="AV2526" s="195" t="str">
        <f t="shared" si="3622"/>
        <v>AV$13</v>
      </c>
      <c r="AW2526" s="195" t="str">
        <f t="shared" si="3622"/>
        <v>AW$13</v>
      </c>
      <c r="AX2526" s="195" t="str">
        <f t="shared" si="3622"/>
        <v>AX$13</v>
      </c>
      <c r="AY2526" s="195" t="str">
        <f t="shared" ref="AY2526:CD2526" si="3623">AY$17</f>
        <v>AY$13</v>
      </c>
      <c r="AZ2526" s="195" t="str">
        <f t="shared" si="3623"/>
        <v>AZ$13</v>
      </c>
      <c r="BA2526" s="195" t="str">
        <f t="shared" si="3623"/>
        <v>BA$13</v>
      </c>
      <c r="BB2526" s="195" t="str">
        <f t="shared" si="3623"/>
        <v>BB$13</v>
      </c>
      <c r="BC2526" s="195" t="str">
        <f t="shared" si="3623"/>
        <v>BC$13</v>
      </c>
      <c r="BD2526" s="195" t="str">
        <f t="shared" si="3623"/>
        <v>BD$13</v>
      </c>
      <c r="BE2526" s="195" t="str">
        <f t="shared" si="3623"/>
        <v>BE$13</v>
      </c>
      <c r="BF2526" s="195" t="str">
        <f t="shared" si="3623"/>
        <v>BF$13</v>
      </c>
      <c r="BG2526" s="195" t="str">
        <f t="shared" si="3623"/>
        <v>BG$13</v>
      </c>
      <c r="BH2526" s="195" t="str">
        <f t="shared" si="3623"/>
        <v>BH$13</v>
      </c>
      <c r="BI2526" s="195" t="str">
        <f t="shared" si="3623"/>
        <v>BI$13</v>
      </c>
      <c r="BJ2526" s="195" t="str">
        <f t="shared" si="3623"/>
        <v>BJ$13</v>
      </c>
      <c r="BK2526" s="195" t="str">
        <f t="shared" si="3623"/>
        <v>BK$13</v>
      </c>
      <c r="BL2526" s="195" t="str">
        <f t="shared" si="3623"/>
        <v>BL$13</v>
      </c>
      <c r="BM2526" s="195" t="str">
        <f t="shared" si="3623"/>
        <v>BM$13</v>
      </c>
      <c r="BN2526" s="195" t="str">
        <f t="shared" si="3623"/>
        <v>BN$13</v>
      </c>
      <c r="BO2526" s="195" t="str">
        <f t="shared" si="3623"/>
        <v>BO$13</v>
      </c>
      <c r="BP2526" s="195" t="str">
        <f t="shared" si="3623"/>
        <v>BP$13</v>
      </c>
      <c r="BQ2526" s="195" t="str">
        <f t="shared" si="3623"/>
        <v>BQ$13</v>
      </c>
      <c r="BR2526" s="195" t="str">
        <f t="shared" si="3623"/>
        <v>BR$13</v>
      </c>
      <c r="BS2526" s="195" t="str">
        <f t="shared" si="3623"/>
        <v>BS$13</v>
      </c>
      <c r="BT2526" s="195" t="str">
        <f t="shared" si="3623"/>
        <v>BT$13</v>
      </c>
      <c r="BU2526" s="195" t="str">
        <f t="shared" si="3623"/>
        <v>BU$13</v>
      </c>
      <c r="BV2526" s="195" t="str">
        <f t="shared" si="3623"/>
        <v>BV$13</v>
      </c>
      <c r="BW2526" s="195" t="str">
        <f t="shared" si="3623"/>
        <v>BW$13</v>
      </c>
      <c r="BX2526" s="195" t="str">
        <f t="shared" si="3623"/>
        <v>BX$13</v>
      </c>
      <c r="BY2526" s="195" t="str">
        <f t="shared" si="3623"/>
        <v>BY$13</v>
      </c>
      <c r="BZ2526" s="195" t="str">
        <f t="shared" si="3623"/>
        <v>BZ$13</v>
      </c>
      <c r="CA2526" s="195" t="str">
        <f t="shared" si="3623"/>
        <v>CA$13</v>
      </c>
      <c r="CB2526" s="195" t="str">
        <f t="shared" si="3623"/>
        <v>CB$13</v>
      </c>
      <c r="CC2526" s="195" t="str">
        <f t="shared" si="3623"/>
        <v>CC$13</v>
      </c>
      <c r="CD2526" s="195" t="str">
        <f t="shared" si="3623"/>
        <v>CD$13</v>
      </c>
      <c r="CE2526" s="195" t="str">
        <f t="shared" ref="CE2526:CL2526" si="3624">CE$17</f>
        <v>CE$13</v>
      </c>
      <c r="CF2526" s="195" t="str">
        <f t="shared" si="3624"/>
        <v>CF$13</v>
      </c>
      <c r="CG2526" s="195" t="str">
        <f t="shared" si="3624"/>
        <v>CG$13</v>
      </c>
      <c r="CH2526" s="195" t="str">
        <f t="shared" si="3624"/>
        <v>CH$13</v>
      </c>
      <c r="CI2526" s="195" t="str">
        <f t="shared" si="3624"/>
        <v>CI$13</v>
      </c>
      <c r="CJ2526" s="195" t="str">
        <f t="shared" si="3624"/>
        <v>CJ$13</v>
      </c>
      <c r="CK2526" s="195" t="str">
        <f t="shared" si="3624"/>
        <v>CK$13</v>
      </c>
      <c r="CL2526" s="195" t="str">
        <f t="shared" si="3624"/>
        <v>CL$13</v>
      </c>
    </row>
    <row r="2527" spans="2:90" x14ac:dyDescent="0.4">
      <c r="B2527" s="171" t="s">
        <v>491</v>
      </c>
      <c r="E2527" s="8"/>
      <c r="H2527" s="196"/>
      <c r="I2527" s="197"/>
      <c r="J2527" s="197"/>
      <c r="K2527" s="198"/>
      <c r="L2527" s="198"/>
      <c r="M2527" s="198"/>
      <c r="N2527" s="198"/>
      <c r="O2527" s="198"/>
      <c r="P2527" s="198"/>
      <c r="R2527" s="198"/>
      <c r="S2527" s="186"/>
      <c r="T2527" s="186"/>
      <c r="U2527" s="186"/>
      <c r="V2527" s="186"/>
      <c r="W2527" s="186"/>
      <c r="X2527" s="186"/>
      <c r="Y2527" s="186"/>
      <c r="Z2527" s="186"/>
      <c r="AA2527" s="186"/>
      <c r="AB2527" s="186"/>
      <c r="AC2527" s="186"/>
      <c r="AD2527" s="186"/>
      <c r="AE2527" s="186"/>
      <c r="AF2527" s="186"/>
      <c r="AG2527" s="186"/>
      <c r="AH2527" s="186"/>
      <c r="AI2527" s="186"/>
      <c r="AJ2527" s="186"/>
      <c r="AK2527" s="186"/>
      <c r="AL2527" s="186"/>
      <c r="AM2527" s="186"/>
      <c r="AN2527" s="186"/>
      <c r="AO2527" s="186"/>
      <c r="AP2527" s="186"/>
      <c r="AQ2527" s="186"/>
      <c r="AR2527" s="186"/>
      <c r="AS2527" s="186"/>
      <c r="AT2527" s="186"/>
      <c r="AU2527" s="186"/>
      <c r="AV2527" s="186"/>
      <c r="AW2527" s="186"/>
      <c r="AX2527" s="186"/>
      <c r="AY2527" s="186"/>
      <c r="AZ2527" s="186"/>
      <c r="BA2527" s="186"/>
      <c r="BB2527" s="186"/>
      <c r="BC2527" s="186"/>
      <c r="BD2527" s="186"/>
      <c r="BE2527" s="186"/>
      <c r="BF2527" s="186"/>
      <c r="BG2527" s="186"/>
      <c r="BH2527" s="186"/>
      <c r="BI2527" s="186"/>
      <c r="BJ2527" s="186"/>
      <c r="BK2527" s="186"/>
      <c r="BL2527" s="186"/>
      <c r="BM2527" s="186"/>
      <c r="BN2527" s="186"/>
      <c r="BO2527" s="186"/>
      <c r="BP2527" s="186"/>
      <c r="BQ2527" s="186"/>
      <c r="BR2527" s="186"/>
      <c r="BS2527" s="186"/>
      <c r="BT2527" s="186"/>
      <c r="BU2527" s="186"/>
      <c r="BV2527" s="186"/>
      <c r="BW2527" s="186"/>
      <c r="BX2527" s="186"/>
      <c r="BY2527" s="186"/>
      <c r="BZ2527" s="186"/>
      <c r="CA2527" s="186"/>
      <c r="CB2527" s="186"/>
      <c r="CC2527" s="186"/>
      <c r="CD2527" s="186"/>
      <c r="CE2527" s="186"/>
      <c r="CF2527" s="186"/>
      <c r="CG2527" s="186"/>
      <c r="CH2527" s="186"/>
      <c r="CI2527" s="186"/>
      <c r="CJ2527" s="186"/>
      <c r="CK2527" s="186"/>
      <c r="CL2527" s="186"/>
    </row>
    <row r="2528" spans="2:90" x14ac:dyDescent="0.4">
      <c r="B2528" s="171" t="s">
        <v>505</v>
      </c>
      <c r="E2528" s="8"/>
      <c r="H2528" s="196"/>
      <c r="I2528" s="197"/>
      <c r="J2528" s="197"/>
      <c r="K2528" s="198"/>
      <c r="L2528" s="198"/>
      <c r="M2528" s="198"/>
      <c r="N2528" s="198"/>
      <c r="O2528" s="198"/>
      <c r="P2528" s="198"/>
      <c r="R2528" s="198"/>
      <c r="S2528" s="186"/>
      <c r="T2528" s="186"/>
      <c r="U2528" s="186"/>
      <c r="V2528" s="186"/>
      <c r="W2528" s="186"/>
      <c r="X2528" s="186"/>
      <c r="Y2528" s="186"/>
      <c r="Z2528" s="186"/>
      <c r="AA2528" s="186"/>
      <c r="AB2528" s="186"/>
      <c r="AC2528" s="186"/>
      <c r="AD2528" s="186"/>
      <c r="AE2528" s="186"/>
      <c r="AF2528" s="186"/>
      <c r="AG2528" s="186"/>
      <c r="AH2528" s="186"/>
      <c r="AI2528" s="186"/>
      <c r="AJ2528" s="186"/>
      <c r="AK2528" s="186"/>
      <c r="AL2528" s="186"/>
      <c r="AM2528" s="186"/>
      <c r="AN2528" s="186"/>
      <c r="AO2528" s="186"/>
      <c r="AP2528" s="186"/>
      <c r="AQ2528" s="186"/>
      <c r="AR2528" s="186"/>
      <c r="AS2528" s="186"/>
      <c r="AT2528" s="186"/>
      <c r="AU2528" s="186"/>
      <c r="AV2528" s="186"/>
      <c r="AW2528" s="186"/>
      <c r="AX2528" s="186"/>
      <c r="AY2528" s="186"/>
      <c r="AZ2528" s="186"/>
      <c r="BA2528" s="186"/>
      <c r="BB2528" s="186"/>
      <c r="BC2528" s="186"/>
      <c r="BD2528" s="186"/>
      <c r="BE2528" s="186"/>
      <c r="BF2528" s="186"/>
      <c r="BG2528" s="186"/>
      <c r="BH2528" s="186"/>
      <c r="BI2528" s="186"/>
      <c r="BJ2528" s="186"/>
      <c r="BK2528" s="186"/>
      <c r="BL2528" s="186"/>
      <c r="BM2528" s="186"/>
      <c r="BN2528" s="186"/>
      <c r="BO2528" s="186"/>
      <c r="BP2528" s="186"/>
      <c r="BQ2528" s="186"/>
      <c r="BR2528" s="186"/>
      <c r="BS2528" s="186"/>
      <c r="BT2528" s="186"/>
      <c r="BU2528" s="186"/>
      <c r="BV2528" s="186"/>
      <c r="BW2528" s="186"/>
      <c r="BX2528" s="186"/>
      <c r="BY2528" s="186"/>
      <c r="BZ2528" s="186"/>
      <c r="CA2528" s="186"/>
      <c r="CB2528" s="186"/>
      <c r="CC2528" s="186"/>
      <c r="CD2528" s="186"/>
      <c r="CE2528" s="186"/>
      <c r="CF2528" s="186"/>
      <c r="CG2528" s="186"/>
      <c r="CH2528" s="186"/>
      <c r="CI2528" s="186"/>
      <c r="CJ2528" s="186"/>
      <c r="CK2528" s="186"/>
      <c r="CL2528" s="186"/>
    </row>
    <row r="2529" spans="2:90" x14ac:dyDescent="0.4">
      <c r="B2529" s="171" t="s">
        <v>463</v>
      </c>
      <c r="E2529" s="8"/>
      <c r="H2529" s="196"/>
      <c r="I2529" s="197"/>
      <c r="J2529" s="197"/>
      <c r="K2529" s="198"/>
      <c r="L2529" s="198"/>
      <c r="M2529" s="198"/>
      <c r="N2529" s="198"/>
      <c r="O2529" s="198"/>
      <c r="P2529" s="198"/>
      <c r="R2529" s="198"/>
      <c r="S2529" s="186" t="str">
        <f t="shared" ref="S2529:AX2529" si="3625">S$18</f>
        <v>S$14</v>
      </c>
      <c r="T2529" s="186" t="str">
        <f t="shared" si="3625"/>
        <v>T$14</v>
      </c>
      <c r="U2529" s="186" t="str">
        <f t="shared" si="3625"/>
        <v>U$14</v>
      </c>
      <c r="V2529" s="186" t="str">
        <f t="shared" si="3625"/>
        <v>V$14</v>
      </c>
      <c r="W2529" s="186" t="str">
        <f t="shared" si="3625"/>
        <v>W$14</v>
      </c>
      <c r="X2529" s="186" t="str">
        <f t="shared" si="3625"/>
        <v>X$14</v>
      </c>
      <c r="Y2529" s="186" t="str">
        <f t="shared" si="3625"/>
        <v>Y$14</v>
      </c>
      <c r="Z2529" s="186" t="str">
        <f t="shared" si="3625"/>
        <v>Z$14</v>
      </c>
      <c r="AA2529" s="186" t="str">
        <f t="shared" si="3625"/>
        <v>AA$14</v>
      </c>
      <c r="AB2529" s="186" t="str">
        <f t="shared" si="3625"/>
        <v>AB$14</v>
      </c>
      <c r="AC2529" s="186" t="str">
        <f t="shared" si="3625"/>
        <v>AC$14</v>
      </c>
      <c r="AD2529" s="186" t="str">
        <f t="shared" si="3625"/>
        <v>AD$14</v>
      </c>
      <c r="AE2529" s="186" t="str">
        <f t="shared" si="3625"/>
        <v>AE$14</v>
      </c>
      <c r="AF2529" s="186" t="str">
        <f t="shared" si="3625"/>
        <v>AF$14</v>
      </c>
      <c r="AG2529" s="186" t="str">
        <f t="shared" si="3625"/>
        <v>AG$14</v>
      </c>
      <c r="AH2529" s="186" t="str">
        <f t="shared" si="3625"/>
        <v>AH$14</v>
      </c>
      <c r="AI2529" s="186" t="str">
        <f t="shared" si="3625"/>
        <v>AI$14</v>
      </c>
      <c r="AJ2529" s="186" t="str">
        <f t="shared" si="3625"/>
        <v>AJ$14</v>
      </c>
      <c r="AK2529" s="186" t="str">
        <f t="shared" si="3625"/>
        <v>AK$14</v>
      </c>
      <c r="AL2529" s="186" t="str">
        <f t="shared" si="3625"/>
        <v>AL$14</v>
      </c>
      <c r="AM2529" s="186" t="str">
        <f t="shared" si="3625"/>
        <v>AM$14</v>
      </c>
      <c r="AN2529" s="186" t="str">
        <f t="shared" si="3625"/>
        <v>AN$14</v>
      </c>
      <c r="AO2529" s="186" t="str">
        <f t="shared" si="3625"/>
        <v>AO$14</v>
      </c>
      <c r="AP2529" s="186" t="str">
        <f t="shared" si="3625"/>
        <v>AP$14</v>
      </c>
      <c r="AQ2529" s="186" t="str">
        <f t="shared" si="3625"/>
        <v>AQ$14</v>
      </c>
      <c r="AR2529" s="186" t="str">
        <f t="shared" si="3625"/>
        <v>AR$14</v>
      </c>
      <c r="AS2529" s="186" t="str">
        <f t="shared" si="3625"/>
        <v>AS$14</v>
      </c>
      <c r="AT2529" s="186" t="str">
        <f t="shared" si="3625"/>
        <v>AT$14</v>
      </c>
      <c r="AU2529" s="186" t="str">
        <f t="shared" si="3625"/>
        <v>AU$14</v>
      </c>
      <c r="AV2529" s="186" t="str">
        <f t="shared" si="3625"/>
        <v>AV$14</v>
      </c>
      <c r="AW2529" s="186" t="str">
        <f t="shared" si="3625"/>
        <v>AW$14</v>
      </c>
      <c r="AX2529" s="186" t="str">
        <f t="shared" si="3625"/>
        <v>AX$14</v>
      </c>
      <c r="AY2529" s="186" t="str">
        <f t="shared" ref="AY2529:CD2529" si="3626">AY$18</f>
        <v>AY$14</v>
      </c>
      <c r="AZ2529" s="186" t="str">
        <f t="shared" si="3626"/>
        <v>AZ$14</v>
      </c>
      <c r="BA2529" s="186" t="str">
        <f t="shared" si="3626"/>
        <v>BA$14</v>
      </c>
      <c r="BB2529" s="186" t="str">
        <f t="shared" si="3626"/>
        <v>BB$14</v>
      </c>
      <c r="BC2529" s="186" t="str">
        <f t="shared" si="3626"/>
        <v>BC$14</v>
      </c>
      <c r="BD2529" s="186" t="str">
        <f t="shared" si="3626"/>
        <v>BD$14</v>
      </c>
      <c r="BE2529" s="186" t="str">
        <f t="shared" si="3626"/>
        <v>BE$14</v>
      </c>
      <c r="BF2529" s="186" t="str">
        <f t="shared" si="3626"/>
        <v>BF$14</v>
      </c>
      <c r="BG2529" s="186" t="str">
        <f t="shared" si="3626"/>
        <v>BG$14</v>
      </c>
      <c r="BH2529" s="186" t="str">
        <f t="shared" si="3626"/>
        <v>BH$14</v>
      </c>
      <c r="BI2529" s="186" t="str">
        <f t="shared" si="3626"/>
        <v>BI$14</v>
      </c>
      <c r="BJ2529" s="186" t="str">
        <f t="shared" si="3626"/>
        <v>BJ$14</v>
      </c>
      <c r="BK2529" s="186" t="str">
        <f t="shared" si="3626"/>
        <v>BK$14</v>
      </c>
      <c r="BL2529" s="186" t="str">
        <f t="shared" si="3626"/>
        <v>BL$14</v>
      </c>
      <c r="BM2529" s="186" t="str">
        <f t="shared" si="3626"/>
        <v>BM$14</v>
      </c>
      <c r="BN2529" s="186" t="str">
        <f t="shared" si="3626"/>
        <v>BN$14</v>
      </c>
      <c r="BO2529" s="186" t="str">
        <f t="shared" si="3626"/>
        <v>BO$14</v>
      </c>
      <c r="BP2529" s="186" t="str">
        <f t="shared" si="3626"/>
        <v>BP$14</v>
      </c>
      <c r="BQ2529" s="186" t="str">
        <f t="shared" si="3626"/>
        <v>BQ$14</v>
      </c>
      <c r="BR2529" s="186" t="str">
        <f t="shared" si="3626"/>
        <v>BR$14</v>
      </c>
      <c r="BS2529" s="186" t="str">
        <f t="shared" si="3626"/>
        <v>BS$14</v>
      </c>
      <c r="BT2529" s="186" t="str">
        <f t="shared" si="3626"/>
        <v>BT$14</v>
      </c>
      <c r="BU2529" s="186" t="str">
        <f t="shared" si="3626"/>
        <v>BU$14</v>
      </c>
      <c r="BV2529" s="186" t="str">
        <f t="shared" si="3626"/>
        <v>BV$14</v>
      </c>
      <c r="BW2529" s="186" t="str">
        <f t="shared" si="3626"/>
        <v>BW$14</v>
      </c>
      <c r="BX2529" s="186" t="str">
        <f t="shared" si="3626"/>
        <v>BX$14</v>
      </c>
      <c r="BY2529" s="186" t="str">
        <f t="shared" si="3626"/>
        <v>BY$14</v>
      </c>
      <c r="BZ2529" s="186" t="str">
        <f t="shared" si="3626"/>
        <v>BZ$14</v>
      </c>
      <c r="CA2529" s="186" t="str">
        <f t="shared" si="3626"/>
        <v>CA$14</v>
      </c>
      <c r="CB2529" s="186" t="str">
        <f t="shared" si="3626"/>
        <v>CB$14</v>
      </c>
      <c r="CC2529" s="186" t="str">
        <f t="shared" si="3626"/>
        <v>CC$14</v>
      </c>
      <c r="CD2529" s="186" t="str">
        <f t="shared" si="3626"/>
        <v>CD$14</v>
      </c>
      <c r="CE2529" s="186" t="str">
        <f t="shared" ref="CE2529:CL2529" si="3627">CE$18</f>
        <v>CE$14</v>
      </c>
      <c r="CF2529" s="186" t="str">
        <f t="shared" si="3627"/>
        <v>CF$14</v>
      </c>
      <c r="CG2529" s="186" t="str">
        <f t="shared" si="3627"/>
        <v>CG$14</v>
      </c>
      <c r="CH2529" s="186" t="str">
        <f t="shared" si="3627"/>
        <v>CH$14</v>
      </c>
      <c r="CI2529" s="186" t="str">
        <f t="shared" si="3627"/>
        <v>CI$14</v>
      </c>
      <c r="CJ2529" s="186" t="str">
        <f t="shared" si="3627"/>
        <v>CJ$14</v>
      </c>
      <c r="CK2529" s="186" t="str">
        <f t="shared" si="3627"/>
        <v>CK$14</v>
      </c>
      <c r="CL2529" s="186" t="str">
        <f t="shared" si="3627"/>
        <v>CL$14</v>
      </c>
    </row>
    <row r="2530" spans="2:90" x14ac:dyDescent="0.4">
      <c r="B2530" s="171" t="s">
        <v>464</v>
      </c>
      <c r="E2530" s="8"/>
      <c r="H2530" s="196"/>
      <c r="I2530" s="197"/>
      <c r="J2530" s="197"/>
      <c r="K2530" s="198"/>
      <c r="L2530" s="198"/>
      <c r="M2530" s="198"/>
      <c r="N2530" s="198"/>
      <c r="O2530" s="198"/>
      <c r="P2530" s="198"/>
      <c r="R2530" s="198"/>
      <c r="S2530" s="186" t="str">
        <f t="shared" ref="S2530:AX2530" si="3628">S$19</f>
        <v>S$15</v>
      </c>
      <c r="T2530" s="186" t="str">
        <f t="shared" si="3628"/>
        <v>T$15</v>
      </c>
      <c r="U2530" s="186" t="str">
        <f t="shared" si="3628"/>
        <v>U$15</v>
      </c>
      <c r="V2530" s="186" t="str">
        <f t="shared" si="3628"/>
        <v>V$15</v>
      </c>
      <c r="W2530" s="186" t="str">
        <f t="shared" si="3628"/>
        <v>W$15</v>
      </c>
      <c r="X2530" s="186" t="str">
        <f t="shared" si="3628"/>
        <v>X$15</v>
      </c>
      <c r="Y2530" s="186" t="str">
        <f t="shared" si="3628"/>
        <v>Y$15</v>
      </c>
      <c r="Z2530" s="186" t="str">
        <f t="shared" si="3628"/>
        <v>Z$15</v>
      </c>
      <c r="AA2530" s="186" t="str">
        <f t="shared" si="3628"/>
        <v>AA$15</v>
      </c>
      <c r="AB2530" s="186" t="str">
        <f t="shared" si="3628"/>
        <v>AB$15</v>
      </c>
      <c r="AC2530" s="186" t="str">
        <f t="shared" si="3628"/>
        <v>AC$15</v>
      </c>
      <c r="AD2530" s="186" t="str">
        <f t="shared" si="3628"/>
        <v>AD$15</v>
      </c>
      <c r="AE2530" s="186" t="str">
        <f t="shared" si="3628"/>
        <v>AE$15</v>
      </c>
      <c r="AF2530" s="186" t="str">
        <f t="shared" si="3628"/>
        <v>AF$15</v>
      </c>
      <c r="AG2530" s="186" t="str">
        <f t="shared" si="3628"/>
        <v>AG$15</v>
      </c>
      <c r="AH2530" s="186" t="str">
        <f t="shared" si="3628"/>
        <v>AH$15</v>
      </c>
      <c r="AI2530" s="186" t="str">
        <f t="shared" si="3628"/>
        <v>AI$15</v>
      </c>
      <c r="AJ2530" s="186" t="str">
        <f t="shared" si="3628"/>
        <v>AJ$15</v>
      </c>
      <c r="AK2530" s="186" t="str">
        <f t="shared" si="3628"/>
        <v>AK$15</v>
      </c>
      <c r="AL2530" s="186" t="str">
        <f t="shared" si="3628"/>
        <v>AL$15</v>
      </c>
      <c r="AM2530" s="186" t="str">
        <f t="shared" si="3628"/>
        <v>AM$15</v>
      </c>
      <c r="AN2530" s="186" t="str">
        <f t="shared" si="3628"/>
        <v>AN$15</v>
      </c>
      <c r="AO2530" s="186" t="str">
        <f t="shared" si="3628"/>
        <v>AO$15</v>
      </c>
      <c r="AP2530" s="186" t="str">
        <f t="shared" si="3628"/>
        <v>AP$15</v>
      </c>
      <c r="AQ2530" s="186" t="str">
        <f t="shared" si="3628"/>
        <v>AQ$15</v>
      </c>
      <c r="AR2530" s="186" t="str">
        <f t="shared" si="3628"/>
        <v>AR$15</v>
      </c>
      <c r="AS2530" s="186" t="str">
        <f t="shared" si="3628"/>
        <v>AS$15</v>
      </c>
      <c r="AT2530" s="186" t="str">
        <f t="shared" si="3628"/>
        <v>AT$15</v>
      </c>
      <c r="AU2530" s="186" t="str">
        <f t="shared" si="3628"/>
        <v>AU$15</v>
      </c>
      <c r="AV2530" s="186" t="str">
        <f t="shared" si="3628"/>
        <v>AV$15</v>
      </c>
      <c r="AW2530" s="186" t="str">
        <f t="shared" si="3628"/>
        <v>AW$15</v>
      </c>
      <c r="AX2530" s="186" t="str">
        <f t="shared" si="3628"/>
        <v>AX$15</v>
      </c>
      <c r="AY2530" s="186" t="str">
        <f t="shared" ref="AY2530:CD2530" si="3629">AY$19</f>
        <v>AY$15</v>
      </c>
      <c r="AZ2530" s="186" t="str">
        <f t="shared" si="3629"/>
        <v>AZ$15</v>
      </c>
      <c r="BA2530" s="186" t="str">
        <f t="shared" si="3629"/>
        <v>BA$15</v>
      </c>
      <c r="BB2530" s="186" t="str">
        <f t="shared" si="3629"/>
        <v>BB$15</v>
      </c>
      <c r="BC2530" s="186" t="str">
        <f t="shared" si="3629"/>
        <v>BC$15</v>
      </c>
      <c r="BD2530" s="186" t="str">
        <f t="shared" si="3629"/>
        <v>BD$15</v>
      </c>
      <c r="BE2530" s="186" t="str">
        <f t="shared" si="3629"/>
        <v>BE$15</v>
      </c>
      <c r="BF2530" s="186" t="str">
        <f t="shared" si="3629"/>
        <v>BF$15</v>
      </c>
      <c r="BG2530" s="186" t="str">
        <f t="shared" si="3629"/>
        <v>BG$15</v>
      </c>
      <c r="BH2530" s="186" t="str">
        <f t="shared" si="3629"/>
        <v>BH$15</v>
      </c>
      <c r="BI2530" s="186" t="str">
        <f t="shared" si="3629"/>
        <v>BI$15</v>
      </c>
      <c r="BJ2530" s="186" t="str">
        <f t="shared" si="3629"/>
        <v>BJ$15</v>
      </c>
      <c r="BK2530" s="186" t="str">
        <f t="shared" si="3629"/>
        <v>BK$15</v>
      </c>
      <c r="BL2530" s="186" t="str">
        <f t="shared" si="3629"/>
        <v>BL$15</v>
      </c>
      <c r="BM2530" s="186" t="str">
        <f t="shared" si="3629"/>
        <v>BM$15</v>
      </c>
      <c r="BN2530" s="186" t="str">
        <f t="shared" si="3629"/>
        <v>BN$15</v>
      </c>
      <c r="BO2530" s="186" t="str">
        <f t="shared" si="3629"/>
        <v>BO$15</v>
      </c>
      <c r="BP2530" s="186" t="str">
        <f t="shared" si="3629"/>
        <v>BP$15</v>
      </c>
      <c r="BQ2530" s="186" t="str">
        <f t="shared" si="3629"/>
        <v>BQ$15</v>
      </c>
      <c r="BR2530" s="186" t="str">
        <f t="shared" si="3629"/>
        <v>BR$15</v>
      </c>
      <c r="BS2530" s="186" t="str">
        <f t="shared" si="3629"/>
        <v>BS$15</v>
      </c>
      <c r="BT2530" s="186" t="str">
        <f t="shared" si="3629"/>
        <v>BT$15</v>
      </c>
      <c r="BU2530" s="186" t="str">
        <f t="shared" si="3629"/>
        <v>BU$15</v>
      </c>
      <c r="BV2530" s="186" t="str">
        <f t="shared" si="3629"/>
        <v>BV$15</v>
      </c>
      <c r="BW2530" s="186" t="str">
        <f t="shared" si="3629"/>
        <v>BW$15</v>
      </c>
      <c r="BX2530" s="186" t="str">
        <f t="shared" si="3629"/>
        <v>BX$15</v>
      </c>
      <c r="BY2530" s="186" t="str">
        <f t="shared" si="3629"/>
        <v>BY$15</v>
      </c>
      <c r="BZ2530" s="186" t="str">
        <f t="shared" si="3629"/>
        <v>BZ$15</v>
      </c>
      <c r="CA2530" s="186" t="str">
        <f t="shared" si="3629"/>
        <v>CA$15</v>
      </c>
      <c r="CB2530" s="186" t="str">
        <f t="shared" si="3629"/>
        <v>CB$15</v>
      </c>
      <c r="CC2530" s="186" t="str">
        <f t="shared" si="3629"/>
        <v>CC$15</v>
      </c>
      <c r="CD2530" s="186" t="str">
        <f t="shared" si="3629"/>
        <v>CD$15</v>
      </c>
      <c r="CE2530" s="186" t="str">
        <f t="shared" ref="CE2530:CL2530" si="3630">CE$19</f>
        <v>CE$15</v>
      </c>
      <c r="CF2530" s="186" t="str">
        <f t="shared" si="3630"/>
        <v>CF$15</v>
      </c>
      <c r="CG2530" s="186" t="str">
        <f t="shared" si="3630"/>
        <v>CG$15</v>
      </c>
      <c r="CH2530" s="186" t="str">
        <f t="shared" si="3630"/>
        <v>CH$15</v>
      </c>
      <c r="CI2530" s="186" t="str">
        <f t="shared" si="3630"/>
        <v>CI$15</v>
      </c>
      <c r="CJ2530" s="186" t="str">
        <f t="shared" si="3630"/>
        <v>CJ$15</v>
      </c>
      <c r="CK2530" s="186" t="str">
        <f t="shared" si="3630"/>
        <v>CK$15</v>
      </c>
      <c r="CL2530" s="186" t="str">
        <f t="shared" si="3630"/>
        <v>CL$15</v>
      </c>
    </row>
    <row r="2531" spans="2:90" x14ac:dyDescent="0.4">
      <c r="B2531" s="70" t="s">
        <v>297</v>
      </c>
      <c r="C2531" s="31"/>
      <c r="D2531" t="s">
        <v>427</v>
      </c>
      <c r="E2531" s="8" t="str">
        <f t="shared" ref="E2531:E2553" si="3631">ROW()&amp;" "&amp;D2531</f>
        <v>2531 DTERMY-F</v>
      </c>
      <c r="F2531" t="s">
        <v>350</v>
      </c>
      <c r="G2531" s="31" t="s">
        <v>243</v>
      </c>
      <c r="H2531" s="48"/>
      <c r="I2531" s="285"/>
      <c r="J2531" s="285"/>
      <c r="K2531" s="48"/>
      <c r="L2531" s="48"/>
      <c r="M2531" s="48"/>
      <c r="N2531" s="48"/>
      <c r="O2531" s="48"/>
      <c r="P2531" s="48"/>
      <c r="R2531" s="70"/>
      <c r="S2531" s="286"/>
      <c r="T2531" s="286"/>
      <c r="U2531" s="286"/>
      <c r="V2531" s="286"/>
      <c r="W2531" s="286"/>
      <c r="X2531" s="286"/>
      <c r="Y2531" s="286"/>
      <c r="Z2531" s="286"/>
      <c r="AA2531" s="286"/>
      <c r="AB2531" s="286"/>
      <c r="AC2531" s="286"/>
      <c r="AD2531" s="286"/>
      <c r="AE2531" s="286"/>
      <c r="AF2531" s="286"/>
      <c r="AG2531" s="286"/>
      <c r="AH2531" s="286"/>
      <c r="AI2531" s="286"/>
      <c r="AJ2531" s="286"/>
      <c r="AK2531" s="286"/>
      <c r="AL2531" s="286"/>
      <c r="AM2531" s="286"/>
      <c r="AN2531" s="286"/>
      <c r="AO2531" s="286"/>
      <c r="AP2531" s="286"/>
      <c r="AQ2531" s="286"/>
      <c r="AR2531" s="286"/>
      <c r="AS2531" s="286"/>
      <c r="AT2531" s="286"/>
      <c r="AU2531" s="286"/>
      <c r="AV2531" s="286"/>
      <c r="AW2531" s="286"/>
      <c r="AX2531" s="286"/>
      <c r="AY2531" s="286"/>
      <c r="AZ2531" s="286"/>
      <c r="BA2531" s="286"/>
      <c r="BB2531" s="286"/>
      <c r="BC2531" s="286"/>
      <c r="BD2531" s="286"/>
      <c r="BE2531" s="286"/>
      <c r="BF2531" s="286"/>
      <c r="BG2531" s="286"/>
      <c r="BH2531" s="286"/>
      <c r="BI2531" s="286"/>
      <c r="BJ2531" s="286"/>
      <c r="BK2531" s="286"/>
      <c r="BL2531" s="286"/>
      <c r="BM2531" s="286"/>
      <c r="BN2531" s="286"/>
      <c r="BO2531" s="286"/>
      <c r="BP2531" s="286"/>
      <c r="BQ2531" s="286"/>
      <c r="BR2531" s="286"/>
      <c r="BS2531" s="286"/>
      <c r="BT2531" s="286"/>
      <c r="BU2531" s="286"/>
      <c r="BV2531" s="286"/>
      <c r="BW2531" s="286"/>
      <c r="BX2531" s="286"/>
      <c r="BY2531" s="286"/>
      <c r="BZ2531" s="286"/>
      <c r="CA2531" s="286"/>
      <c r="CB2531" s="286"/>
      <c r="CC2531" s="286"/>
      <c r="CD2531" s="286"/>
      <c r="CE2531" s="286"/>
      <c r="CF2531" s="286"/>
      <c r="CG2531" s="286"/>
      <c r="CH2531" s="286"/>
      <c r="CI2531" s="286"/>
      <c r="CJ2531" s="286"/>
      <c r="CK2531" s="286"/>
      <c r="CL2531" s="286"/>
    </row>
    <row r="2532" spans="2:90" x14ac:dyDescent="0.4">
      <c r="B2532" s="95" t="str">
        <f>"Assumptions - "&amp;B2531</f>
        <v>Assumptions - Rolling fixed term debt - multiple borrowings w/ annual control:</v>
      </c>
      <c r="D2532" t="s">
        <v>427</v>
      </c>
      <c r="E2532" t="str">
        <f t="shared" ref="E2532" si="3632">ROW()&amp;" "&amp;D2532</f>
        <v>2532 DTERMY-F</v>
      </c>
      <c r="G2532" t="str">
        <f>E2532</f>
        <v>2532 DTERMY-F</v>
      </c>
      <c r="I2532"/>
      <c r="J2532"/>
      <c r="R2532"/>
      <c r="S2532"/>
      <c r="T2532"/>
      <c r="U2532"/>
      <c r="V2532"/>
      <c r="W2532"/>
      <c r="X2532"/>
      <c r="Y2532"/>
      <c r="Z2532"/>
      <c r="AA2532"/>
      <c r="AB2532"/>
      <c r="AC2532"/>
      <c r="AD2532"/>
      <c r="AE2532"/>
      <c r="AF2532"/>
      <c r="AG2532"/>
      <c r="AH2532"/>
      <c r="AI2532"/>
      <c r="AJ2532"/>
      <c r="AK2532"/>
      <c r="AL2532"/>
      <c r="AM2532"/>
      <c r="AN2532"/>
      <c r="AO2532"/>
      <c r="AP2532"/>
      <c r="AQ2532"/>
      <c r="AR2532"/>
      <c r="AS2532"/>
      <c r="AT2532"/>
      <c r="AU2532"/>
      <c r="AV2532"/>
      <c r="AW2532"/>
      <c r="AX2532"/>
      <c r="AY2532"/>
      <c r="AZ2532"/>
      <c r="BA2532"/>
      <c r="BB2532"/>
      <c r="BC2532"/>
      <c r="BD2532"/>
      <c r="BE2532"/>
      <c r="BF2532"/>
      <c r="BG2532"/>
      <c r="BH2532"/>
      <c r="BI2532"/>
      <c r="BJ2532"/>
      <c r="BK2532"/>
      <c r="BL2532"/>
      <c r="BM2532"/>
      <c r="BN2532"/>
      <c r="BO2532"/>
      <c r="BP2532"/>
      <c r="BQ2532"/>
      <c r="BR2532"/>
      <c r="BS2532"/>
      <c r="BT2532"/>
      <c r="BU2532"/>
      <c r="BV2532"/>
      <c r="BW2532"/>
      <c r="BX2532"/>
      <c r="BY2532"/>
      <c r="BZ2532"/>
      <c r="CA2532"/>
      <c r="CB2532"/>
      <c r="CC2532"/>
      <c r="CD2532"/>
      <c r="CE2532"/>
      <c r="CF2532"/>
      <c r="CG2532"/>
      <c r="CH2532"/>
      <c r="CI2532"/>
      <c r="CJ2532"/>
      <c r="CK2532"/>
      <c r="CL2532"/>
    </row>
    <row r="2533" spans="2:90" x14ac:dyDescent="0.4">
      <c r="B2533" s="155" t="s">
        <v>287</v>
      </c>
      <c r="D2533" t="s">
        <v>427</v>
      </c>
      <c r="E2533" t="str">
        <f t="shared" si="3631"/>
        <v>2533 DTERMY-F</v>
      </c>
      <c r="F2533" s="31"/>
      <c r="G2533" t="str">
        <f>E2533</f>
        <v>2533 DTERMY-F</v>
      </c>
      <c r="H2533" s="57">
        <v>4</v>
      </c>
      <c r="I2533" s="31"/>
      <c r="J2533" s="31"/>
      <c r="K2533" s="31"/>
      <c r="L2533" s="31"/>
      <c r="M2533" s="31"/>
      <c r="N2533" s="31"/>
      <c r="O2533" s="31"/>
      <c r="P2533" s="31"/>
      <c r="R2533" s="31"/>
      <c r="S2533" s="73"/>
      <c r="T2533" s="73"/>
      <c r="U2533" s="73"/>
      <c r="V2533" s="73"/>
      <c r="W2533" s="73"/>
      <c r="X2533" s="73"/>
      <c r="Y2533" s="73"/>
      <c r="Z2533" s="73"/>
      <c r="AA2533" s="73"/>
      <c r="AB2533" s="73"/>
      <c r="AC2533" s="73"/>
      <c r="AD2533" s="73"/>
      <c r="AE2533" s="73"/>
      <c r="AF2533" s="73"/>
      <c r="AG2533" s="73"/>
      <c r="AH2533" s="73"/>
      <c r="AI2533" s="73"/>
      <c r="AJ2533" s="73"/>
      <c r="AK2533" s="73"/>
      <c r="AL2533" s="73"/>
      <c r="AM2533" s="73"/>
      <c r="AN2533" s="73"/>
      <c r="AO2533" s="73"/>
      <c r="AP2533" s="73"/>
      <c r="AQ2533" s="73"/>
      <c r="AR2533" s="73"/>
      <c r="AS2533" s="73"/>
      <c r="AT2533" s="73"/>
      <c r="AU2533" s="73"/>
      <c r="AV2533" s="73"/>
      <c r="AW2533" s="73"/>
      <c r="AX2533" s="73"/>
      <c r="AY2533" s="73"/>
      <c r="AZ2533" s="73"/>
      <c r="BA2533" s="73"/>
      <c r="BB2533" s="73"/>
      <c r="BC2533" s="73"/>
      <c r="BD2533" s="73"/>
      <c r="BE2533" s="73"/>
      <c r="BF2533" s="73"/>
      <c r="BG2533" s="73"/>
      <c r="BH2533" s="73"/>
      <c r="BI2533" s="73"/>
      <c r="BJ2533" s="73"/>
      <c r="BK2533" s="73"/>
      <c r="BL2533" s="73"/>
      <c r="BM2533" s="73"/>
      <c r="BN2533" s="73"/>
      <c r="BO2533" s="73"/>
      <c r="BP2533" s="73"/>
      <c r="BQ2533" s="73"/>
      <c r="BR2533" s="73"/>
      <c r="BS2533" s="73"/>
      <c r="BT2533" s="73"/>
      <c r="BU2533" s="73"/>
      <c r="BV2533" s="73"/>
      <c r="BW2533" s="73"/>
      <c r="BX2533" s="73"/>
      <c r="BY2533" s="73"/>
      <c r="BZ2533" s="73"/>
      <c r="CA2533" s="73"/>
      <c r="CB2533" s="73"/>
      <c r="CC2533" s="73"/>
      <c r="CD2533" s="73"/>
      <c r="CE2533" s="73"/>
      <c r="CF2533" s="73"/>
      <c r="CG2533" s="73"/>
      <c r="CH2533" s="73"/>
      <c r="CI2533" s="73"/>
      <c r="CJ2533" s="73"/>
      <c r="CK2533" s="73"/>
      <c r="CL2533" s="73"/>
    </row>
    <row r="2534" spans="2:90" x14ac:dyDescent="0.4">
      <c r="B2534" s="155" t="s">
        <v>294</v>
      </c>
      <c r="D2534" t="s">
        <v>427</v>
      </c>
      <c r="E2534" t="str">
        <f t="shared" si="3631"/>
        <v>2534 DTERMY-F</v>
      </c>
      <c r="F2534" s="31"/>
      <c r="G2534" t="str">
        <f>E2534</f>
        <v>2534 DTERMY-F</v>
      </c>
      <c r="H2534" s="57">
        <v>3</v>
      </c>
      <c r="I2534" s="31"/>
      <c r="J2534" s="31"/>
      <c r="K2534" s="31"/>
      <c r="L2534" s="31"/>
      <c r="M2534" s="31"/>
      <c r="N2534" s="31"/>
      <c r="O2534" s="31"/>
      <c r="P2534" s="31"/>
      <c r="R2534" s="31"/>
      <c r="S2534" s="73"/>
      <c r="T2534" s="73"/>
      <c r="U2534" s="73"/>
      <c r="V2534" s="73"/>
      <c r="W2534" s="73"/>
      <c r="X2534" s="73"/>
      <c r="Y2534" s="73"/>
      <c r="Z2534" s="73"/>
      <c r="AA2534" s="73"/>
      <c r="AB2534" s="73"/>
      <c r="AC2534" s="73"/>
      <c r="AD2534" s="73"/>
      <c r="AE2534" s="73"/>
      <c r="AF2534" s="73"/>
      <c r="AG2534" s="73"/>
      <c r="AH2534" s="73"/>
      <c r="AI2534" s="73"/>
      <c r="AJ2534" s="73"/>
      <c r="AK2534" s="73"/>
      <c r="AL2534" s="73"/>
      <c r="AM2534" s="73"/>
      <c r="AN2534" s="73"/>
      <c r="AO2534" s="73"/>
      <c r="AP2534" s="73"/>
      <c r="AQ2534" s="73"/>
      <c r="AR2534" s="73"/>
      <c r="AS2534" s="73"/>
      <c r="AT2534" s="73"/>
      <c r="AU2534" s="73"/>
      <c r="AV2534" s="73"/>
      <c r="AW2534" s="73"/>
      <c r="AX2534" s="73"/>
      <c r="AY2534" s="73"/>
      <c r="AZ2534" s="73"/>
      <c r="BA2534" s="73"/>
      <c r="BB2534" s="73"/>
      <c r="BC2534" s="73"/>
      <c r="BD2534" s="73"/>
      <c r="BE2534" s="73"/>
      <c r="BF2534" s="73"/>
      <c r="BG2534" s="73"/>
      <c r="BH2534" s="73"/>
      <c r="BI2534" s="73"/>
      <c r="BJ2534" s="73"/>
      <c r="BK2534" s="73"/>
      <c r="BL2534" s="73"/>
      <c r="BM2534" s="73"/>
      <c r="BN2534" s="73"/>
      <c r="BO2534" s="73"/>
      <c r="BP2534" s="73"/>
      <c r="BQ2534" s="73"/>
      <c r="BR2534" s="73"/>
      <c r="BS2534" s="73"/>
      <c r="BT2534" s="73"/>
      <c r="BU2534" s="73"/>
      <c r="BV2534" s="73"/>
      <c r="BW2534" s="73"/>
      <c r="BX2534" s="73"/>
      <c r="BY2534" s="73"/>
      <c r="BZ2534" s="73"/>
      <c r="CA2534" s="73"/>
      <c r="CB2534" s="73"/>
      <c r="CC2534" s="73"/>
      <c r="CD2534" s="73"/>
      <c r="CE2534" s="73"/>
      <c r="CF2534" s="73"/>
      <c r="CG2534" s="73"/>
      <c r="CH2534" s="73"/>
      <c r="CI2534" s="73"/>
      <c r="CJ2534" s="73"/>
      <c r="CK2534" s="73"/>
      <c r="CL2534" s="73"/>
    </row>
    <row r="2535" spans="2:90" x14ac:dyDescent="0.4">
      <c r="B2535" s="155" t="s">
        <v>288</v>
      </c>
      <c r="D2535" t="s">
        <v>427</v>
      </c>
      <c r="E2535" t="str">
        <f t="shared" si="3631"/>
        <v>2535 DTERMY-F</v>
      </c>
      <c r="F2535" s="31"/>
      <c r="G2535" t="str">
        <f>E2535</f>
        <v>2535 DTERMY-F</v>
      </c>
      <c r="H2535" s="59">
        <v>0.1</v>
      </c>
      <c r="I2535" s="31"/>
      <c r="J2535" s="31"/>
      <c r="K2535" s="31"/>
      <c r="L2535" s="31"/>
      <c r="M2535" s="31"/>
      <c r="N2535" s="31"/>
      <c r="O2535" s="31"/>
      <c r="P2535" s="31"/>
      <c r="R2535" s="31"/>
      <c r="S2535" s="73"/>
      <c r="T2535" s="73"/>
      <c r="U2535" s="73"/>
      <c r="V2535" s="73"/>
      <c r="W2535" s="73"/>
      <c r="X2535" s="73"/>
      <c r="Y2535" s="73"/>
      <c r="Z2535" s="73"/>
      <c r="AA2535" s="73"/>
      <c r="AB2535" s="73"/>
      <c r="AC2535" s="73"/>
      <c r="AD2535" s="73"/>
      <c r="AE2535" s="73"/>
      <c r="AF2535" s="73"/>
      <c r="AG2535" s="73"/>
      <c r="AH2535" s="73"/>
      <c r="AI2535" s="73"/>
      <c r="AJ2535" s="73"/>
      <c r="AK2535" s="73"/>
      <c r="AL2535" s="73"/>
      <c r="AM2535" s="73"/>
      <c r="AN2535" s="73"/>
      <c r="AO2535" s="73"/>
      <c r="AP2535" s="73"/>
      <c r="AQ2535" s="73"/>
      <c r="AR2535" s="73"/>
      <c r="AS2535" s="73"/>
      <c r="AT2535" s="73"/>
      <c r="AU2535" s="73"/>
      <c r="AV2535" s="73"/>
      <c r="AW2535" s="73"/>
      <c r="AX2535" s="73"/>
      <c r="AY2535" s="73"/>
      <c r="AZ2535" s="73"/>
      <c r="BA2535" s="73"/>
      <c r="BB2535" s="73"/>
      <c r="BC2535" s="73"/>
      <c r="BD2535" s="73"/>
      <c r="BE2535" s="73"/>
      <c r="BF2535" s="73"/>
      <c r="BG2535" s="73"/>
      <c r="BH2535" s="73"/>
      <c r="BI2535" s="73"/>
      <c r="BJ2535" s="73"/>
      <c r="BK2535" s="73"/>
      <c r="BL2535" s="73"/>
      <c r="BM2535" s="73"/>
      <c r="BN2535" s="73"/>
      <c r="BO2535" s="73"/>
      <c r="BP2535" s="73"/>
      <c r="BQ2535" s="73"/>
      <c r="BR2535" s="73"/>
      <c r="BS2535" s="73"/>
      <c r="BT2535" s="73"/>
      <c r="BU2535" s="73"/>
      <c r="BV2535" s="73"/>
      <c r="BW2535" s="73"/>
      <c r="BX2535" s="73"/>
      <c r="BY2535" s="73"/>
      <c r="BZ2535" s="73"/>
      <c r="CA2535" s="73"/>
      <c r="CB2535" s="73"/>
      <c r="CC2535" s="73"/>
      <c r="CD2535" s="73"/>
      <c r="CE2535" s="73"/>
      <c r="CF2535" s="73"/>
      <c r="CG2535" s="73"/>
      <c r="CH2535" s="73"/>
      <c r="CI2535" s="73"/>
      <c r="CJ2535" s="73"/>
      <c r="CK2535" s="73"/>
      <c r="CL2535" s="73"/>
    </row>
    <row r="2536" spans="2:90" x14ac:dyDescent="0.4">
      <c r="B2536" s="154" t="s">
        <v>295</v>
      </c>
      <c r="D2536" t="s">
        <v>427</v>
      </c>
      <c r="E2536" t="str">
        <f t="shared" si="3631"/>
        <v>2536 DTERMY-F</v>
      </c>
      <c r="F2536" s="31"/>
      <c r="G2536" t="str">
        <f>E2536</f>
        <v>2536 DTERMY-F</v>
      </c>
      <c r="H2536" s="23">
        <v>1000</v>
      </c>
      <c r="I2536" s="31"/>
      <c r="J2536" s="31"/>
      <c r="K2536" s="31"/>
      <c r="L2536" s="31"/>
      <c r="M2536" s="31"/>
      <c r="N2536" s="31"/>
      <c r="O2536" s="31"/>
      <c r="P2536" s="31"/>
      <c r="R2536" s="31"/>
      <c r="S2536" s="73"/>
      <c r="T2536" s="73"/>
      <c r="U2536" s="73"/>
      <c r="V2536" s="73"/>
      <c r="W2536" s="73"/>
      <c r="X2536" s="73"/>
      <c r="Y2536" s="73"/>
      <c r="Z2536" s="73"/>
      <c r="AA2536" s="73"/>
      <c r="AB2536" s="73"/>
      <c r="AC2536" s="73"/>
      <c r="AD2536" s="73"/>
      <c r="AE2536" s="73"/>
      <c r="AF2536" s="73"/>
      <c r="AG2536" s="73"/>
      <c r="AH2536" s="73"/>
      <c r="AI2536" s="73"/>
      <c r="AJ2536" s="73"/>
      <c r="AK2536" s="73"/>
      <c r="AL2536" s="73"/>
      <c r="AM2536" s="73"/>
      <c r="AN2536" s="73"/>
      <c r="AO2536" s="73"/>
      <c r="AP2536" s="73"/>
      <c r="AQ2536" s="73"/>
      <c r="AR2536" s="73"/>
      <c r="AS2536" s="73"/>
      <c r="AT2536" s="73"/>
      <c r="AU2536" s="73"/>
      <c r="AV2536" s="73"/>
      <c r="AW2536" s="73"/>
      <c r="AX2536" s="73"/>
      <c r="AY2536" s="73"/>
      <c r="AZ2536" s="73"/>
      <c r="BA2536" s="73"/>
      <c r="BB2536" s="73"/>
      <c r="BC2536" s="73"/>
      <c r="BD2536" s="73"/>
      <c r="BE2536" s="73"/>
      <c r="BF2536" s="73"/>
      <c r="BG2536" s="73"/>
      <c r="BH2536" s="73"/>
      <c r="BI2536" s="73"/>
      <c r="BJ2536" s="73"/>
      <c r="BK2536" s="73"/>
      <c r="BL2536" s="73"/>
      <c r="BM2536" s="73"/>
      <c r="BN2536" s="73"/>
      <c r="BO2536" s="73"/>
      <c r="BP2536" s="73"/>
      <c r="BQ2536" s="73"/>
      <c r="BR2536" s="73"/>
      <c r="BS2536" s="73"/>
      <c r="BT2536" s="73"/>
      <c r="BU2536" s="73"/>
      <c r="BV2536" s="73"/>
      <c r="BW2536" s="73"/>
      <c r="BX2536" s="73"/>
      <c r="BY2536" s="73"/>
      <c r="BZ2536" s="73"/>
      <c r="CA2536" s="73"/>
      <c r="CB2536" s="73"/>
      <c r="CC2536" s="73"/>
      <c r="CD2536" s="73"/>
      <c r="CE2536" s="73"/>
      <c r="CF2536" s="73"/>
      <c r="CG2536" s="73"/>
      <c r="CH2536" s="73"/>
      <c r="CI2536" s="73"/>
      <c r="CJ2536" s="73"/>
      <c r="CK2536" s="73"/>
      <c r="CL2536" s="73"/>
    </row>
    <row r="2537" spans="2:90" x14ac:dyDescent="0.4">
      <c r="B2537" s="124"/>
      <c r="C2537" s="31"/>
      <c r="D2537" t="s">
        <v>427</v>
      </c>
      <c r="E2537" t="str">
        <f t="shared" si="3631"/>
        <v>2537 DTERMY-F</v>
      </c>
      <c r="F2537" s="31"/>
      <c r="G2537" s="31"/>
      <c r="H2537" s="31"/>
      <c r="I2537" s="31"/>
      <c r="J2537" s="31"/>
      <c r="K2537" s="31"/>
      <c r="L2537" s="31"/>
      <c r="M2537" s="31"/>
      <c r="N2537" s="31"/>
      <c r="O2537" s="31"/>
      <c r="P2537" s="31"/>
      <c r="R2537" s="31"/>
      <c r="S2537" s="73"/>
      <c r="T2537" s="73"/>
      <c r="U2537" s="73"/>
      <c r="V2537" s="73"/>
      <c r="W2537" s="73"/>
      <c r="X2537" s="73"/>
      <c r="Y2537" s="73"/>
      <c r="Z2537" s="73"/>
      <c r="AA2537" s="73"/>
      <c r="AB2537" s="73"/>
      <c r="AC2537" s="73"/>
      <c r="AD2537" s="73"/>
      <c r="AE2537" s="73"/>
      <c r="AF2537" s="73"/>
      <c r="AG2537" s="73"/>
      <c r="AH2537" s="73"/>
      <c r="AI2537" s="73"/>
      <c r="AJ2537" s="73"/>
      <c r="AK2537" s="73"/>
      <c r="AL2537" s="73"/>
      <c r="AM2537" s="73"/>
      <c r="AN2537" s="73"/>
      <c r="AO2537" s="73"/>
      <c r="AP2537" s="73"/>
      <c r="AQ2537" s="73"/>
      <c r="AR2537" s="73"/>
      <c r="AS2537" s="73"/>
      <c r="AT2537" s="73"/>
      <c r="AU2537" s="73"/>
      <c r="AV2537" s="73"/>
      <c r="AW2537" s="73"/>
      <c r="AX2537" s="73"/>
      <c r="AY2537" s="73"/>
      <c r="AZ2537" s="73"/>
      <c r="BA2537" s="73"/>
      <c r="BB2537" s="73"/>
      <c r="BC2537" s="73"/>
      <c r="BD2537" s="73"/>
      <c r="BE2537" s="73"/>
      <c r="BF2537" s="73"/>
      <c r="BG2537" s="73"/>
      <c r="BH2537" s="73"/>
      <c r="BI2537" s="73"/>
      <c r="BJ2537" s="73"/>
      <c r="BK2537" s="73"/>
      <c r="BL2537" s="73"/>
      <c r="BM2537" s="73"/>
      <c r="BN2537" s="73"/>
      <c r="BO2537" s="73"/>
      <c r="BP2537" s="73"/>
      <c r="BQ2537" s="73"/>
      <c r="BR2537" s="73"/>
      <c r="BS2537" s="73"/>
      <c r="BT2537" s="73"/>
      <c r="BU2537" s="73"/>
      <c r="BV2537" s="73"/>
      <c r="BW2537" s="73"/>
      <c r="BX2537" s="73"/>
      <c r="BY2537" s="73"/>
      <c r="BZ2537" s="73"/>
      <c r="CA2537" s="73"/>
      <c r="CB2537" s="73"/>
      <c r="CC2537" s="73"/>
      <c r="CD2537" s="73"/>
      <c r="CE2537" s="73"/>
      <c r="CF2537" s="73"/>
      <c r="CG2537" s="73"/>
      <c r="CH2537" s="73"/>
      <c r="CI2537" s="73"/>
      <c r="CJ2537" s="73"/>
      <c r="CK2537" s="73"/>
      <c r="CL2537" s="73"/>
    </row>
    <row r="2538" spans="2:90" x14ac:dyDescent="0.4">
      <c r="B2538" s="95" t="s">
        <v>290</v>
      </c>
      <c r="D2538" t="s">
        <v>427</v>
      </c>
      <c r="E2538" t="str">
        <f t="shared" si="3631"/>
        <v>2538 DTERMY-F</v>
      </c>
      <c r="F2538" s="280"/>
      <c r="R2538" s="92"/>
      <c r="S2538" s="150"/>
      <c r="T2538" s="150"/>
      <c r="U2538" s="150"/>
      <c r="V2538" s="150"/>
      <c r="W2538" s="150"/>
      <c r="X2538" s="150"/>
      <c r="Y2538" s="150"/>
      <c r="Z2538" s="150"/>
      <c r="AA2538" s="150"/>
      <c r="AB2538" s="150"/>
      <c r="AC2538" s="150"/>
      <c r="AD2538" s="150"/>
      <c r="AE2538" s="150"/>
      <c r="AF2538" s="150"/>
      <c r="AG2538" s="150"/>
      <c r="AH2538" s="150"/>
      <c r="AI2538" s="150"/>
      <c r="AJ2538" s="150"/>
      <c r="AK2538" s="150"/>
      <c r="AL2538" s="150"/>
      <c r="AM2538" s="150"/>
      <c r="AN2538" s="150"/>
      <c r="AO2538" s="150"/>
      <c r="AP2538" s="150"/>
      <c r="AQ2538" s="150"/>
      <c r="AR2538" s="150"/>
      <c r="AS2538" s="150"/>
      <c r="AT2538" s="150"/>
      <c r="AU2538" s="150"/>
      <c r="AV2538" s="150"/>
      <c r="AW2538" s="150"/>
      <c r="AX2538" s="150"/>
      <c r="AY2538" s="150"/>
      <c r="AZ2538" s="150"/>
      <c r="BA2538" s="150"/>
      <c r="BB2538" s="150"/>
      <c r="BC2538" s="150"/>
      <c r="BD2538" s="150"/>
      <c r="BE2538" s="150"/>
      <c r="BF2538" s="150"/>
      <c r="BG2538" s="150"/>
      <c r="BH2538" s="150"/>
      <c r="BI2538" s="150"/>
      <c r="BJ2538" s="150"/>
      <c r="BK2538" s="150"/>
      <c r="BL2538" s="150"/>
      <c r="BM2538" s="150"/>
      <c r="BN2538" s="150"/>
      <c r="BO2538" s="150"/>
      <c r="BP2538" s="150"/>
      <c r="BQ2538" s="150"/>
      <c r="BR2538" s="150"/>
      <c r="BS2538" s="150"/>
      <c r="BT2538" s="150"/>
      <c r="BU2538" s="150"/>
      <c r="BV2538" s="150"/>
      <c r="BW2538" s="150"/>
      <c r="BX2538" s="150"/>
      <c r="BY2538" s="150"/>
      <c r="BZ2538" s="150"/>
      <c r="CA2538" s="150"/>
      <c r="CB2538" s="150"/>
      <c r="CC2538" s="150"/>
      <c r="CD2538" s="150"/>
      <c r="CE2538" s="150"/>
      <c r="CF2538" s="150"/>
      <c r="CG2538" s="150"/>
      <c r="CH2538" s="150"/>
      <c r="CI2538" s="150"/>
      <c r="CJ2538" s="150"/>
      <c r="CK2538" s="150"/>
      <c r="CL2538" s="150"/>
    </row>
    <row r="2539" spans="2:90" x14ac:dyDescent="0.4">
      <c r="B2539" s="154" t="s">
        <v>289</v>
      </c>
      <c r="D2539" t="s">
        <v>427</v>
      </c>
      <c r="E2539" t="str">
        <f t="shared" si="3631"/>
        <v>2539 DTERMY-F</v>
      </c>
      <c r="F2539" s="280"/>
      <c r="K2539" s="24">
        <f>H2536</f>
        <v>1000</v>
      </c>
      <c r="L2539" s="24">
        <f ca="1">K2542</f>
        <v>2500.0000000000005</v>
      </c>
      <c r="M2539" s="24">
        <f ca="1">L2542</f>
        <v>0</v>
      </c>
      <c r="N2539" s="24">
        <f ca="1">M2542</f>
        <v>0</v>
      </c>
      <c r="O2539" s="24">
        <f ca="1">N2542</f>
        <v>0</v>
      </c>
      <c r="P2539" s="24">
        <f ca="1">O2542</f>
        <v>0</v>
      </c>
      <c r="R2539"/>
      <c r="S2539" s="62">
        <f t="shared" ref="S2539:AY2539" ca="1" si="3633">R2542</f>
        <v>1000</v>
      </c>
      <c r="T2539" s="62">
        <f t="shared" ca="1" si="3633"/>
        <v>1833.3333333333335</v>
      </c>
      <c r="U2539" s="62">
        <f t="shared" ca="1" si="3633"/>
        <v>2666.666666666667</v>
      </c>
      <c r="V2539" s="62">
        <f t="shared" ca="1" si="3633"/>
        <v>2500.0000000000005</v>
      </c>
      <c r="W2539" s="62">
        <f t="shared" ca="1" si="3633"/>
        <v>2500.0000000000005</v>
      </c>
      <c r="X2539" s="62">
        <f t="shared" ca="1" si="3633"/>
        <v>2500.0000000000005</v>
      </c>
      <c r="Y2539" s="62">
        <f t="shared" ca="1" si="3633"/>
        <v>2500.0000000000005</v>
      </c>
      <c r="Z2539" s="62">
        <f t="shared" ca="1" si="3633"/>
        <v>2500.0000000000005</v>
      </c>
      <c r="AA2539" s="62">
        <f t="shared" ca="1" si="3633"/>
        <v>2500.0000000000005</v>
      </c>
      <c r="AB2539" s="62">
        <f t="shared" ca="1" si="3633"/>
        <v>2500.0000000000005</v>
      </c>
      <c r="AC2539" s="62">
        <f t="shared" ca="1" si="3633"/>
        <v>2500.0000000000005</v>
      </c>
      <c r="AD2539" s="62">
        <f t="shared" ca="1" si="3633"/>
        <v>2500.0000000000005</v>
      </c>
      <c r="AE2539" s="62">
        <f t="shared" ca="1" si="3633"/>
        <v>2500.0000000000005</v>
      </c>
      <c r="AF2539" s="62">
        <f t="shared" ca="1" si="3633"/>
        <v>1666.666666666667</v>
      </c>
      <c r="AG2539" s="62">
        <f t="shared" ca="1" si="3633"/>
        <v>833.3333333333336</v>
      </c>
      <c r="AH2539" s="62">
        <f t="shared" ca="1" si="3633"/>
        <v>0</v>
      </c>
      <c r="AI2539" s="62">
        <f t="shared" ca="1" si="3633"/>
        <v>0</v>
      </c>
      <c r="AJ2539" s="62">
        <f t="shared" ca="1" si="3633"/>
        <v>0</v>
      </c>
      <c r="AK2539" s="62">
        <f t="shared" ca="1" si="3633"/>
        <v>0</v>
      </c>
      <c r="AL2539" s="62">
        <f t="shared" ca="1" si="3633"/>
        <v>0</v>
      </c>
      <c r="AM2539" s="62">
        <f t="shared" ca="1" si="3633"/>
        <v>0</v>
      </c>
      <c r="AN2539" s="62">
        <f t="shared" ca="1" si="3633"/>
        <v>0</v>
      </c>
      <c r="AO2539" s="62">
        <f t="shared" ca="1" si="3633"/>
        <v>0</v>
      </c>
      <c r="AP2539" s="62">
        <f t="shared" ca="1" si="3633"/>
        <v>0</v>
      </c>
      <c r="AQ2539" s="62">
        <f t="shared" ca="1" si="3633"/>
        <v>0</v>
      </c>
      <c r="AR2539" s="62">
        <f t="shared" ca="1" si="3633"/>
        <v>0</v>
      </c>
      <c r="AS2539" s="62">
        <f t="shared" ca="1" si="3633"/>
        <v>0</v>
      </c>
      <c r="AT2539" s="62">
        <f t="shared" ca="1" si="3633"/>
        <v>0</v>
      </c>
      <c r="AU2539" s="62">
        <f t="shared" ca="1" si="3633"/>
        <v>0</v>
      </c>
      <c r="AV2539" s="62">
        <f t="shared" ca="1" si="3633"/>
        <v>0</v>
      </c>
      <c r="AW2539" s="62">
        <f t="shared" ca="1" si="3633"/>
        <v>0</v>
      </c>
      <c r="AX2539" s="62">
        <f t="shared" ca="1" si="3633"/>
        <v>0</v>
      </c>
      <c r="AY2539" s="62">
        <f t="shared" ca="1" si="3633"/>
        <v>0</v>
      </c>
      <c r="AZ2539" s="62">
        <f t="shared" ref="AZ2539:CE2539" ca="1" si="3634">AY2542</f>
        <v>0</v>
      </c>
      <c r="BA2539" s="62">
        <f t="shared" ca="1" si="3634"/>
        <v>0</v>
      </c>
      <c r="BB2539" s="62">
        <f t="shared" ca="1" si="3634"/>
        <v>0</v>
      </c>
      <c r="BC2539" s="62">
        <f t="shared" ca="1" si="3634"/>
        <v>0</v>
      </c>
      <c r="BD2539" s="62">
        <f t="shared" ca="1" si="3634"/>
        <v>0</v>
      </c>
      <c r="BE2539" s="62">
        <f t="shared" ca="1" si="3634"/>
        <v>0</v>
      </c>
      <c r="BF2539" s="62">
        <f t="shared" ca="1" si="3634"/>
        <v>0</v>
      </c>
      <c r="BG2539" s="62">
        <f t="shared" ca="1" si="3634"/>
        <v>0</v>
      </c>
      <c r="BH2539" s="62">
        <f t="shared" ca="1" si="3634"/>
        <v>0</v>
      </c>
      <c r="BI2539" s="62">
        <f t="shared" ca="1" si="3634"/>
        <v>0</v>
      </c>
      <c r="BJ2539" s="62">
        <f t="shared" ca="1" si="3634"/>
        <v>0</v>
      </c>
      <c r="BK2539" s="62">
        <f t="shared" ca="1" si="3634"/>
        <v>0</v>
      </c>
      <c r="BL2539" s="62">
        <f t="shared" ca="1" si="3634"/>
        <v>0</v>
      </c>
      <c r="BM2539" s="62">
        <f t="shared" ca="1" si="3634"/>
        <v>0</v>
      </c>
      <c r="BN2539" s="62">
        <f t="shared" ca="1" si="3634"/>
        <v>0</v>
      </c>
      <c r="BO2539" s="62">
        <f t="shared" ca="1" si="3634"/>
        <v>0</v>
      </c>
      <c r="BP2539" s="62">
        <f t="shared" ca="1" si="3634"/>
        <v>0</v>
      </c>
      <c r="BQ2539" s="62">
        <f t="shared" ca="1" si="3634"/>
        <v>0</v>
      </c>
      <c r="BR2539" s="62">
        <f t="shared" ca="1" si="3634"/>
        <v>0</v>
      </c>
      <c r="BS2539" s="62">
        <f t="shared" ca="1" si="3634"/>
        <v>0</v>
      </c>
      <c r="BT2539" s="62">
        <f t="shared" ca="1" si="3634"/>
        <v>0</v>
      </c>
      <c r="BU2539" s="62">
        <f t="shared" ca="1" si="3634"/>
        <v>0</v>
      </c>
      <c r="BV2539" s="62">
        <f t="shared" ca="1" si="3634"/>
        <v>0</v>
      </c>
      <c r="BW2539" s="62">
        <f t="shared" ca="1" si="3634"/>
        <v>0</v>
      </c>
      <c r="BX2539" s="62">
        <f t="shared" ca="1" si="3634"/>
        <v>0</v>
      </c>
      <c r="BY2539" s="62">
        <f t="shared" ca="1" si="3634"/>
        <v>0</v>
      </c>
      <c r="BZ2539" s="62">
        <f t="shared" ca="1" si="3634"/>
        <v>0</v>
      </c>
      <c r="CA2539" s="62">
        <f t="shared" ca="1" si="3634"/>
        <v>0</v>
      </c>
      <c r="CB2539" s="62">
        <f t="shared" ca="1" si="3634"/>
        <v>0</v>
      </c>
      <c r="CC2539" s="62">
        <f t="shared" ca="1" si="3634"/>
        <v>0</v>
      </c>
      <c r="CD2539" s="62">
        <f t="shared" ca="1" si="3634"/>
        <v>0</v>
      </c>
      <c r="CE2539" s="62">
        <f t="shared" ca="1" si="3634"/>
        <v>0</v>
      </c>
      <c r="CF2539" s="62">
        <f t="shared" ref="CF2539:CL2539" ca="1" si="3635">CE2542</f>
        <v>0</v>
      </c>
      <c r="CG2539" s="62">
        <f t="shared" ca="1" si="3635"/>
        <v>0</v>
      </c>
      <c r="CH2539" s="62">
        <f t="shared" ca="1" si="3635"/>
        <v>0</v>
      </c>
      <c r="CI2539" s="62">
        <f t="shared" ca="1" si="3635"/>
        <v>0</v>
      </c>
      <c r="CJ2539" s="62">
        <f t="shared" ca="1" si="3635"/>
        <v>0</v>
      </c>
      <c r="CK2539" s="62">
        <f t="shared" ca="1" si="3635"/>
        <v>0</v>
      </c>
      <c r="CL2539" s="62">
        <f t="shared" ca="1" si="3635"/>
        <v>0</v>
      </c>
    </row>
    <row r="2540" spans="2:90" x14ac:dyDescent="0.4">
      <c r="B2540" s="154" t="str">
        <f>"New borrowing - "&amp;SUBSTITUTE(B2531,":","")</f>
        <v>New borrowing - Rolling fixed term debt - multiple borrowings w/ annual control</v>
      </c>
      <c r="C2540" t="s">
        <v>236</v>
      </c>
      <c r="D2540" t="s">
        <v>427</v>
      </c>
      <c r="E2540" t="str">
        <f t="shared" si="3631"/>
        <v>2540 DTERMY-F</v>
      </c>
      <c r="G2540" t="str">
        <f>E2540</f>
        <v>2540 DTERMY-F</v>
      </c>
      <c r="K2540" s="23">
        <v>10000</v>
      </c>
      <c r="L2540" s="23">
        <f>SUMIF($4:$4,L$2,2538:2538)</f>
        <v>0</v>
      </c>
      <c r="M2540" s="23">
        <f>SUMIF($4:$4,M$2,2538:2538)</f>
        <v>0</v>
      </c>
      <c r="N2540" s="23">
        <f>SUMIF($4:$4,N$2,2538:2538)</f>
        <v>0</v>
      </c>
      <c r="O2540" s="23">
        <f>SUMIF($4:$4,O$2,2538:2538)</f>
        <v>0</v>
      </c>
      <c r="P2540" s="23">
        <f>SUMIF($4:$4,P$2,2538:2538)</f>
        <v>0</v>
      </c>
      <c r="R2540" s="53">
        <f>H2536</f>
        <v>1000</v>
      </c>
      <c r="S2540" s="80" cm="1">
        <f t="array" ref="S2540">IFERROR(INDEX($K:$Q,ROW(),MATCH(S$3,$K$2:$Q$2,0))/12,0)</f>
        <v>833.33333333333337</v>
      </c>
      <c r="T2540" s="80" cm="1">
        <f t="array" ref="T2540">IFERROR(INDEX($K:$Q,ROW(),MATCH(T$3,$K$2:$Q$2,0))/12,0)</f>
        <v>833.33333333333337</v>
      </c>
      <c r="U2540" s="80" cm="1">
        <f t="array" ref="U2540">IFERROR(INDEX($K:$Q,ROW(),MATCH(U$3,$K$2:$Q$2,0))/12,0)</f>
        <v>833.33333333333337</v>
      </c>
      <c r="V2540" s="80" cm="1">
        <f t="array" ref="V2540">IFERROR(INDEX($K:$Q,ROW(),MATCH(V$3,$K$2:$Q$2,0))/12,0)</f>
        <v>833.33333333333337</v>
      </c>
      <c r="W2540" s="80" cm="1">
        <f t="array" ref="W2540">IFERROR(INDEX($K:$Q,ROW(),MATCH(W$3,$K$2:$Q$2,0))/12,0)</f>
        <v>833.33333333333337</v>
      </c>
      <c r="X2540" s="80" cm="1">
        <f t="array" ref="X2540">IFERROR(INDEX($K:$Q,ROW(),MATCH(X$3,$K$2:$Q$2,0))/12,0)</f>
        <v>833.33333333333337</v>
      </c>
      <c r="Y2540" s="80" cm="1">
        <f t="array" ref="Y2540">IFERROR(INDEX($K:$Q,ROW(),MATCH(Y$3,$K$2:$Q$2,0))/12,0)</f>
        <v>833.33333333333337</v>
      </c>
      <c r="Z2540" s="80" cm="1">
        <f t="array" ref="Z2540">IFERROR(INDEX($K:$Q,ROW(),MATCH(Z$3,$K$2:$Q$2,0))/12,0)</f>
        <v>833.33333333333337</v>
      </c>
      <c r="AA2540" s="80" cm="1">
        <f t="array" ref="AA2540">IFERROR(INDEX($K:$Q,ROW(),MATCH(AA$3,$K$2:$Q$2,0))/12,0)</f>
        <v>833.33333333333337</v>
      </c>
      <c r="AB2540" s="80" cm="1">
        <f t="array" ref="AB2540">IFERROR(INDEX($K:$Q,ROW(),MATCH(AB$3,$K$2:$Q$2,0))/12,0)</f>
        <v>833.33333333333337</v>
      </c>
      <c r="AC2540" s="80" cm="1">
        <f t="array" ref="AC2540">IFERROR(INDEX($K:$Q,ROW(),MATCH(AC$3,$K$2:$Q$2,0))/12,0)</f>
        <v>833.33333333333337</v>
      </c>
      <c r="AD2540" s="80" cm="1">
        <f t="array" ref="AD2540">IFERROR(INDEX($K:$Q,ROW(),MATCH(AD$3,$K$2:$Q$2,0))/12,0)</f>
        <v>833.33333333333337</v>
      </c>
      <c r="AE2540" s="80" cm="1">
        <f t="array" ref="AE2540">IFERROR(INDEX($K:$Q,ROW(),MATCH(AE$3,$K$2:$Q$2,0))/12,0)</f>
        <v>0</v>
      </c>
      <c r="AF2540" s="80" cm="1">
        <f t="array" ref="AF2540">IFERROR(INDEX($K:$Q,ROW(),MATCH(AF$3,$K$2:$Q$2,0))/12,0)</f>
        <v>0</v>
      </c>
      <c r="AG2540" s="80" cm="1">
        <f t="array" ref="AG2540">IFERROR(INDEX($K:$Q,ROW(),MATCH(AG$3,$K$2:$Q$2,0))/12,0)</f>
        <v>0</v>
      </c>
      <c r="AH2540" s="80" cm="1">
        <f t="array" ref="AH2540">IFERROR(INDEX($K:$Q,ROW(),MATCH(AH$3,$K$2:$Q$2,0))/12,0)</f>
        <v>0</v>
      </c>
      <c r="AI2540" s="80" cm="1">
        <f t="array" ref="AI2540">IFERROR(INDEX($K:$Q,ROW(),MATCH(AI$3,$K$2:$Q$2,0))/12,0)</f>
        <v>0</v>
      </c>
      <c r="AJ2540" s="80" cm="1">
        <f t="array" ref="AJ2540">IFERROR(INDEX($K:$Q,ROW(),MATCH(AJ$3,$K$2:$Q$2,0))/12,0)</f>
        <v>0</v>
      </c>
      <c r="AK2540" s="80" cm="1">
        <f t="array" ref="AK2540">IFERROR(INDEX($K:$Q,ROW(),MATCH(AK$3,$K$2:$Q$2,0))/12,0)</f>
        <v>0</v>
      </c>
      <c r="AL2540" s="80" cm="1">
        <f t="array" ref="AL2540">IFERROR(INDEX($K:$Q,ROW(),MATCH(AL$3,$K$2:$Q$2,0))/12,0)</f>
        <v>0</v>
      </c>
      <c r="AM2540" s="80" cm="1">
        <f t="array" ref="AM2540">IFERROR(INDEX($K:$Q,ROW(),MATCH(AM$3,$K$2:$Q$2,0))/12,0)</f>
        <v>0</v>
      </c>
      <c r="AN2540" s="80" cm="1">
        <f t="array" ref="AN2540">IFERROR(INDEX($K:$Q,ROW(),MATCH(AN$3,$K$2:$Q$2,0))/12,0)</f>
        <v>0</v>
      </c>
      <c r="AO2540" s="80" cm="1">
        <f t="array" ref="AO2540">IFERROR(INDEX($K:$Q,ROW(),MATCH(AO$3,$K$2:$Q$2,0))/12,0)</f>
        <v>0</v>
      </c>
      <c r="AP2540" s="80" cm="1">
        <f t="array" ref="AP2540">IFERROR(INDEX($K:$Q,ROW(),MATCH(AP$3,$K$2:$Q$2,0))/12,0)</f>
        <v>0</v>
      </c>
      <c r="AQ2540" s="80" cm="1">
        <f t="array" ref="AQ2540">IFERROR(INDEX($K:$Q,ROW(),MATCH(AQ$3,$K$2:$Q$2,0))/12,0)</f>
        <v>0</v>
      </c>
      <c r="AR2540" s="80" cm="1">
        <f t="array" ref="AR2540">IFERROR(INDEX($K:$Q,ROW(),MATCH(AR$3,$K$2:$Q$2,0))/12,0)</f>
        <v>0</v>
      </c>
      <c r="AS2540" s="80" cm="1">
        <f t="array" ref="AS2540">IFERROR(INDEX($K:$Q,ROW(),MATCH(AS$3,$K$2:$Q$2,0))/12,0)</f>
        <v>0</v>
      </c>
      <c r="AT2540" s="80" cm="1">
        <f t="array" ref="AT2540">IFERROR(INDEX($K:$Q,ROW(),MATCH(AT$3,$K$2:$Q$2,0))/12,0)</f>
        <v>0</v>
      </c>
      <c r="AU2540" s="80" cm="1">
        <f t="array" ref="AU2540">IFERROR(INDEX($K:$Q,ROW(),MATCH(AU$3,$K$2:$Q$2,0))/12,0)</f>
        <v>0</v>
      </c>
      <c r="AV2540" s="80" cm="1">
        <f t="array" ref="AV2540">IFERROR(INDEX($K:$Q,ROW(),MATCH(AV$3,$K$2:$Q$2,0))/12,0)</f>
        <v>0</v>
      </c>
      <c r="AW2540" s="80" cm="1">
        <f t="array" ref="AW2540">IFERROR(INDEX($K:$Q,ROW(),MATCH(AW$3,$K$2:$Q$2,0))/12,0)</f>
        <v>0</v>
      </c>
      <c r="AX2540" s="80" cm="1">
        <f t="array" ref="AX2540">IFERROR(INDEX($K:$Q,ROW(),MATCH(AX$3,$K$2:$Q$2,0))/12,0)</f>
        <v>0</v>
      </c>
      <c r="AY2540" s="80" cm="1">
        <f t="array" ref="AY2540">IFERROR(INDEX($K:$Q,ROW(),MATCH(AY$3,$K$2:$Q$2,0))/12,0)</f>
        <v>0</v>
      </c>
      <c r="AZ2540" s="80" cm="1">
        <f t="array" ref="AZ2540">IFERROR(INDEX($K:$Q,ROW(),MATCH(AZ$3,$K$2:$Q$2,0))/12,0)</f>
        <v>0</v>
      </c>
      <c r="BA2540" s="80" cm="1">
        <f t="array" ref="BA2540">IFERROR(INDEX($K:$Q,ROW(),MATCH(BA$3,$K$2:$Q$2,0))/12,0)</f>
        <v>0</v>
      </c>
      <c r="BB2540" s="80" cm="1">
        <f t="array" ref="BB2540">IFERROR(INDEX($K:$Q,ROW(),MATCH(BB$3,$K$2:$Q$2,0))/12,0)</f>
        <v>0</v>
      </c>
      <c r="BC2540" s="80" cm="1">
        <f t="array" ref="BC2540">IFERROR(INDEX($K:$Q,ROW(),MATCH(BC$3,$K$2:$Q$2,0))/12,0)</f>
        <v>0</v>
      </c>
      <c r="BD2540" s="80" cm="1">
        <f t="array" ref="BD2540">IFERROR(INDEX($K:$Q,ROW(),MATCH(BD$3,$K$2:$Q$2,0))/12,0)</f>
        <v>0</v>
      </c>
      <c r="BE2540" s="80" cm="1">
        <f t="array" ref="BE2540">IFERROR(INDEX($K:$Q,ROW(),MATCH(BE$3,$K$2:$Q$2,0))/12,0)</f>
        <v>0</v>
      </c>
      <c r="BF2540" s="80" cm="1">
        <f t="array" ref="BF2540">IFERROR(INDEX($K:$Q,ROW(),MATCH(BF$3,$K$2:$Q$2,0))/12,0)</f>
        <v>0</v>
      </c>
      <c r="BG2540" s="80" cm="1">
        <f t="array" ref="BG2540">IFERROR(INDEX($K:$Q,ROW(),MATCH(BG$3,$K$2:$Q$2,0))/12,0)</f>
        <v>0</v>
      </c>
      <c r="BH2540" s="80" cm="1">
        <f t="array" ref="BH2540">IFERROR(INDEX($K:$Q,ROW(),MATCH(BH$3,$K$2:$Q$2,0))/12,0)</f>
        <v>0</v>
      </c>
      <c r="BI2540" s="80" cm="1">
        <f t="array" ref="BI2540">IFERROR(INDEX($K:$Q,ROW(),MATCH(BI$3,$K$2:$Q$2,0))/12,0)</f>
        <v>0</v>
      </c>
      <c r="BJ2540" s="80" cm="1">
        <f t="array" ref="BJ2540">IFERROR(INDEX($K:$Q,ROW(),MATCH(BJ$3,$K$2:$Q$2,0))/12,0)</f>
        <v>0</v>
      </c>
      <c r="BK2540" s="80" cm="1">
        <f t="array" ref="BK2540">IFERROR(INDEX($K:$Q,ROW(),MATCH(BK$3,$K$2:$Q$2,0))/12,0)</f>
        <v>0</v>
      </c>
      <c r="BL2540" s="80" cm="1">
        <f t="array" ref="BL2540">IFERROR(INDEX($K:$Q,ROW(),MATCH(BL$3,$K$2:$Q$2,0))/12,0)</f>
        <v>0</v>
      </c>
      <c r="BM2540" s="80" cm="1">
        <f t="array" ref="BM2540">IFERROR(INDEX($K:$Q,ROW(),MATCH(BM$3,$K$2:$Q$2,0))/12,0)</f>
        <v>0</v>
      </c>
      <c r="BN2540" s="80" cm="1">
        <f t="array" ref="BN2540">IFERROR(INDEX($K:$Q,ROW(),MATCH(BN$3,$K$2:$Q$2,0))/12,0)</f>
        <v>0</v>
      </c>
      <c r="BO2540" s="80" cm="1">
        <f t="array" ref="BO2540">IFERROR(INDEX($K:$Q,ROW(),MATCH(BO$3,$K$2:$Q$2,0))/12,0)</f>
        <v>0</v>
      </c>
      <c r="BP2540" s="80" cm="1">
        <f t="array" ref="BP2540">IFERROR(INDEX($K:$Q,ROW(),MATCH(BP$3,$K$2:$Q$2,0))/12,0)</f>
        <v>0</v>
      </c>
      <c r="BQ2540" s="80" cm="1">
        <f t="array" ref="BQ2540">IFERROR(INDEX($K:$Q,ROW(),MATCH(BQ$3,$K$2:$Q$2,0))/12,0)</f>
        <v>0</v>
      </c>
      <c r="BR2540" s="80" cm="1">
        <f t="array" ref="BR2540">IFERROR(INDEX($K:$Q,ROW(),MATCH(BR$3,$K$2:$Q$2,0))/12,0)</f>
        <v>0</v>
      </c>
      <c r="BS2540" s="80" cm="1">
        <f t="array" ref="BS2540">IFERROR(INDEX($K:$Q,ROW(),MATCH(BS$3,$K$2:$Q$2,0))/12,0)</f>
        <v>0</v>
      </c>
      <c r="BT2540" s="80" cm="1">
        <f t="array" ref="BT2540">IFERROR(INDEX($K:$Q,ROW(),MATCH(BT$3,$K$2:$Q$2,0))/12,0)</f>
        <v>0</v>
      </c>
      <c r="BU2540" s="80" cm="1">
        <f t="array" ref="BU2540">IFERROR(INDEX($K:$Q,ROW(),MATCH(BU$3,$K$2:$Q$2,0))/12,0)</f>
        <v>0</v>
      </c>
      <c r="BV2540" s="80" cm="1">
        <f t="array" ref="BV2540">IFERROR(INDEX($K:$Q,ROW(),MATCH(BV$3,$K$2:$Q$2,0))/12,0)</f>
        <v>0</v>
      </c>
      <c r="BW2540" s="80" cm="1">
        <f t="array" ref="BW2540">IFERROR(INDEX($K:$Q,ROW(),MATCH(BW$3,$K$2:$Q$2,0))/12,0)</f>
        <v>0</v>
      </c>
      <c r="BX2540" s="80" cm="1">
        <f t="array" ref="BX2540">IFERROR(INDEX($K:$Q,ROW(),MATCH(BX$3,$K$2:$Q$2,0))/12,0)</f>
        <v>0</v>
      </c>
      <c r="BY2540" s="80" cm="1">
        <f t="array" ref="BY2540">IFERROR(INDEX($K:$Q,ROW(),MATCH(BY$3,$K$2:$Q$2,0))/12,0)</f>
        <v>0</v>
      </c>
      <c r="BZ2540" s="80" cm="1">
        <f t="array" ref="BZ2540">IFERROR(INDEX($K:$Q,ROW(),MATCH(BZ$3,$K$2:$Q$2,0))/12,0)</f>
        <v>0</v>
      </c>
      <c r="CA2540" s="80" cm="1">
        <f t="array" ref="CA2540">IFERROR(INDEX($K:$Q,ROW(),MATCH(CA$3,$K$2:$Q$2,0))/12,0)</f>
        <v>0</v>
      </c>
      <c r="CB2540" s="80" cm="1">
        <f t="array" ref="CB2540">IFERROR(INDEX($K:$Q,ROW(),MATCH(CB$3,$K$2:$Q$2,0))/12,0)</f>
        <v>0</v>
      </c>
      <c r="CC2540" s="80" cm="1">
        <f t="array" ref="CC2540">IFERROR(INDEX($K:$Q,ROW(),MATCH(CC$3,$K$2:$Q$2,0))/12,0)</f>
        <v>0</v>
      </c>
      <c r="CD2540" s="80" cm="1">
        <f t="array" ref="CD2540">IFERROR(INDEX($K:$Q,ROW(),MATCH(CD$3,$K$2:$Q$2,0))/12,0)</f>
        <v>0</v>
      </c>
      <c r="CE2540" s="80" cm="1">
        <f t="array" ref="CE2540">IFERROR(INDEX($K:$Q,ROW(),MATCH(CE$3,$K$2:$Q$2,0))/12,0)</f>
        <v>0</v>
      </c>
      <c r="CF2540" s="80" cm="1">
        <f t="array" ref="CF2540">IFERROR(INDEX($K:$Q,ROW(),MATCH(CF$3,$K$2:$Q$2,0))/12,0)</f>
        <v>0</v>
      </c>
      <c r="CG2540" s="80" cm="1">
        <f t="array" ref="CG2540">IFERROR(INDEX($K:$Q,ROW(),MATCH(CG$3,$K$2:$Q$2,0))/12,0)</f>
        <v>0</v>
      </c>
      <c r="CH2540" s="80" cm="1">
        <f t="array" ref="CH2540">IFERROR(INDEX($K:$Q,ROW(),MATCH(CH$3,$K$2:$Q$2,0))/12,0)</f>
        <v>0</v>
      </c>
      <c r="CI2540" s="80" cm="1">
        <f t="array" ref="CI2540">IFERROR(INDEX($K:$Q,ROW(),MATCH(CI$3,$K$2:$Q$2,0))/12,0)</f>
        <v>0</v>
      </c>
      <c r="CJ2540" s="80" cm="1">
        <f t="array" ref="CJ2540">IFERROR(INDEX($K:$Q,ROW(),MATCH(CJ$3,$K$2:$Q$2,0))/12,0)</f>
        <v>0</v>
      </c>
      <c r="CK2540" s="80" cm="1">
        <f t="array" ref="CK2540">IFERROR(INDEX($K:$Q,ROW(),MATCH(CK$3,$K$2:$Q$2,0))/12,0)</f>
        <v>0</v>
      </c>
      <c r="CL2540" s="80" cm="1">
        <f t="array" ref="CL2540">IFERROR(INDEX($K:$Q,ROW(),MATCH(CL$3,$K$2:$Q$2,0))/12,0)</f>
        <v>0</v>
      </c>
    </row>
    <row r="2541" spans="2:90" x14ac:dyDescent="0.4">
      <c r="B2541" s="154" t="str">
        <f>"Repayment - "&amp;SUBSTITUTE(B2531,":","")</f>
        <v>Repayment - Rolling fixed term debt - multiple borrowings w/ annual control</v>
      </c>
      <c r="C2541" t="s">
        <v>236</v>
      </c>
      <c r="D2541" t="s">
        <v>427</v>
      </c>
      <c r="E2541" t="str">
        <f t="shared" si="3631"/>
        <v>2541 DTERMY-F</v>
      </c>
      <c r="K2541" s="134">
        <f t="shared" ref="K2541:P2541" ca="1" si="3636">SUMIF($3:$3,K$2,2541:2541)</f>
        <v>-8500</v>
      </c>
      <c r="L2541" s="134">
        <f t="shared" ca="1" si="3636"/>
        <v>-2500</v>
      </c>
      <c r="M2541" s="134">
        <f t="shared" ca="1" si="3636"/>
        <v>0</v>
      </c>
      <c r="N2541" s="134">
        <f t="shared" ca="1" si="3636"/>
        <v>0</v>
      </c>
      <c r="O2541" s="134">
        <f t="shared" ca="1" si="3636"/>
        <v>0</v>
      </c>
      <c r="P2541" s="134">
        <f t="shared" ca="1" si="3636"/>
        <v>0</v>
      </c>
      <c r="R2541" s="220"/>
      <c r="S2541" s="221">
        <f ca="1">-IF(COUNT($R2540:S2540)&lt;$H2533,0,OFFSET(S2540,0,-$H2533+1))-$J$2509*(COUNT(R2540:$S2540)=($H2533-$H2534+1))</f>
        <v>0</v>
      </c>
      <c r="T2541" s="221">
        <f ca="1">-IF(COUNT($R2540:T2540)&lt;$H2533,0,OFFSET(T2540,0,-$H2533+1))-$J$2509*(COUNT(S2540:$S2540)=($H2533-$H2534+1))</f>
        <v>0</v>
      </c>
      <c r="U2541" s="221">
        <f ca="1">-IF(COUNT($R2540:U2540)&lt;$H2533,0,OFFSET(U2540,0,-$H2533+1))-$J$2509*(COUNT($S2540:T2540)=($H2533-$H2534+1))</f>
        <v>-1000</v>
      </c>
      <c r="V2541" s="221">
        <f ca="1">-IF(COUNT($R2540:V2540)&lt;$H2533,0,OFFSET(V2540,0,-$H2533+1))-$J$2509*(COUNT($S2540:U2540)=($H2533-$H2534+1))</f>
        <v>-833.33333333333337</v>
      </c>
      <c r="W2541" s="221">
        <f ca="1">-IF(COUNT($R2540:W2540)&lt;$H2533,0,OFFSET(W2540,0,-$H2533+1))-$J$2509*(COUNT($S2540:V2540)=($H2533-$H2534+1))</f>
        <v>-833.33333333333337</v>
      </c>
      <c r="X2541" s="221">
        <f ca="1">-IF(COUNT($R2540:X2540)&lt;$H2533,0,OFFSET(X2540,0,-$H2533+1))-$J$2509*(COUNT($S2540:W2540)=($H2533-$H2534+1))</f>
        <v>-833.33333333333337</v>
      </c>
      <c r="Y2541" s="221">
        <f ca="1">-IF(COUNT($R2540:Y2540)&lt;$H2533,0,OFFSET(Y2540,0,-$H2533+1))-$J$2509*(COUNT($S2540:X2540)=($H2533-$H2534+1))</f>
        <v>-833.33333333333337</v>
      </c>
      <c r="Z2541" s="221">
        <f ca="1">-IF(COUNT($R2540:Z2540)&lt;$H2533,0,OFFSET(Z2540,0,-$H2533+1))-$J$2509*(COUNT($S2540:Y2540)=($H2533-$H2534+1))</f>
        <v>-833.33333333333337</v>
      </c>
      <c r="AA2541" s="221">
        <f ca="1">-IF(COUNT($R2540:AA2540)&lt;$H2533,0,OFFSET(AA2540,0,-$H2533+1))-$J$2509*(COUNT($S2540:Z2540)=($H2533-$H2534+1))</f>
        <v>-833.33333333333337</v>
      </c>
      <c r="AB2541" s="221">
        <f ca="1">-IF(COUNT($R2540:AB2540)&lt;$H2533,0,OFFSET(AB2540,0,-$H2533+1))-$J$2509*(COUNT($S2540:AA2540)=($H2533-$H2534+1))</f>
        <v>-833.33333333333337</v>
      </c>
      <c r="AC2541" s="221">
        <f ca="1">-IF(COUNT($R2540:AC2540)&lt;$H2533,0,OFFSET(AC2540,0,-$H2533+1))-$J$2509*(COUNT($S2540:AB2540)=($H2533-$H2534+1))</f>
        <v>-833.33333333333337</v>
      </c>
      <c r="AD2541" s="221">
        <f ca="1">-IF(COUNT($R2540:AD2540)&lt;$H2533,0,OFFSET(AD2540,0,-$H2533+1))-$J$2509*(COUNT($S2540:AC2540)=($H2533-$H2534+1))</f>
        <v>-833.33333333333337</v>
      </c>
      <c r="AE2541" s="221">
        <f ca="1">-IF(COUNT($R2540:AE2540)&lt;$H2533,0,OFFSET(AE2540,0,-$H2533+1))-$J$2509*(COUNT($S2540:AD2540)=($H2533-$H2534+1))</f>
        <v>-833.33333333333337</v>
      </c>
      <c r="AF2541" s="221">
        <f ca="1">-IF(COUNT($R2540:AF2540)&lt;$H2533,0,OFFSET(AF2540,0,-$H2533+1))-$J$2509*(COUNT($S2540:AE2540)=($H2533-$H2534+1))</f>
        <v>-833.33333333333337</v>
      </c>
      <c r="AG2541" s="221">
        <f ca="1">-IF(COUNT($R2540:AG2540)&lt;$H2533,0,OFFSET(AG2540,0,-$H2533+1))-$J$2509*(COUNT($S2540:AF2540)=($H2533-$H2534+1))</f>
        <v>-833.33333333333337</v>
      </c>
      <c r="AH2541" s="221">
        <f ca="1">-IF(COUNT($R2540:AH2540)&lt;$H2533,0,OFFSET(AH2540,0,-$H2533+1))-$J$2509*(COUNT($S2540:AG2540)=($H2533-$H2534+1))</f>
        <v>0</v>
      </c>
      <c r="AI2541" s="221">
        <f ca="1">-IF(COUNT($R2540:AI2540)&lt;$H2533,0,OFFSET(AI2540,0,-$H2533+1))-$J$2509*(COUNT($S2540:AH2540)=($H2533-$H2534+1))</f>
        <v>0</v>
      </c>
      <c r="AJ2541" s="221">
        <f ca="1">-IF(COUNT($R2540:AJ2540)&lt;$H2533,0,OFFSET(AJ2540,0,-$H2533+1))-$J$2509*(COUNT($S2540:AI2540)=($H2533-$H2534+1))</f>
        <v>0</v>
      </c>
      <c r="AK2541" s="221">
        <f ca="1">-IF(COUNT($R2540:AK2540)&lt;$H2533,0,OFFSET(AK2540,0,-$H2533+1))-$J$2509*(COUNT($S2540:AJ2540)=($H2533-$H2534+1))</f>
        <v>0</v>
      </c>
      <c r="AL2541" s="221">
        <f ca="1">-IF(COUNT($R2540:AL2540)&lt;$H2533,0,OFFSET(AL2540,0,-$H2533+1))-$J$2509*(COUNT($S2540:AK2540)=($H2533-$H2534+1))</f>
        <v>0</v>
      </c>
      <c r="AM2541" s="221">
        <f ca="1">-IF(COUNT($R2540:AM2540)&lt;$H2533,0,OFFSET(AM2540,0,-$H2533+1))-$J$2509*(COUNT($S2540:AL2540)=($H2533-$H2534+1))</f>
        <v>0</v>
      </c>
      <c r="AN2541" s="221">
        <f ca="1">-IF(COUNT($R2540:AN2540)&lt;$H2533,0,OFFSET(AN2540,0,-$H2533+1))-$J$2509*(COUNT($S2540:AM2540)=($H2533-$H2534+1))</f>
        <v>0</v>
      </c>
      <c r="AO2541" s="221">
        <f ca="1">-IF(COUNT($R2540:AO2540)&lt;$H2533,0,OFFSET(AO2540,0,-$H2533+1))-$J$2509*(COUNT($S2540:AN2540)=($H2533-$H2534+1))</f>
        <v>0</v>
      </c>
      <c r="AP2541" s="221">
        <f ca="1">-IF(COUNT($R2540:AP2540)&lt;$H2533,0,OFFSET(AP2540,0,-$H2533+1))-$J$2509*(COUNT($S2540:AO2540)=($H2533-$H2534+1))</f>
        <v>0</v>
      </c>
      <c r="AQ2541" s="221">
        <f ca="1">-IF(COUNT($R2540:AQ2540)&lt;$H2533,0,OFFSET(AQ2540,0,-$H2533+1))-$J$2509*(COUNT($S2540:AP2540)=($H2533-$H2534+1))</f>
        <v>0</v>
      </c>
      <c r="AR2541" s="221">
        <f ca="1">-IF(COUNT($R2540:AR2540)&lt;$H2533,0,OFFSET(AR2540,0,-$H2533+1))-$J$2509*(COUNT($S2540:AQ2540)=($H2533-$H2534+1))</f>
        <v>0</v>
      </c>
      <c r="AS2541" s="221">
        <f ca="1">-IF(COUNT($R2540:AS2540)&lt;$H2533,0,OFFSET(AS2540,0,-$H2533+1))-$J$2509*(COUNT($S2540:AR2540)=($H2533-$H2534+1))</f>
        <v>0</v>
      </c>
      <c r="AT2541" s="221">
        <f ca="1">-IF(COUNT($R2540:AT2540)&lt;$H2533,0,OFFSET(AT2540,0,-$H2533+1))-$J$2509*(COUNT($S2540:AS2540)=($H2533-$H2534+1))</f>
        <v>0</v>
      </c>
      <c r="AU2541" s="221">
        <f ca="1">-IF(COUNT($R2540:AU2540)&lt;$H2533,0,OFFSET(AU2540,0,-$H2533+1))-$J$2509*(COUNT($S2540:AT2540)=($H2533-$H2534+1))</f>
        <v>0</v>
      </c>
      <c r="AV2541" s="221">
        <f ca="1">-IF(COUNT($R2540:AV2540)&lt;$H2533,0,OFFSET(AV2540,0,-$H2533+1))-$J$2509*(COUNT($S2540:AU2540)=($H2533-$H2534+1))</f>
        <v>0</v>
      </c>
      <c r="AW2541" s="221">
        <f ca="1">-IF(COUNT($R2540:AW2540)&lt;$H2533,0,OFFSET(AW2540,0,-$H2533+1))-$J$2509*(COUNT($S2540:AV2540)=($H2533-$H2534+1))</f>
        <v>0</v>
      </c>
      <c r="AX2541" s="221">
        <f ca="1">-IF(COUNT($R2540:AX2540)&lt;$H2533,0,OFFSET(AX2540,0,-$H2533+1))-$J$2509*(COUNT($S2540:AW2540)=($H2533-$H2534+1))</f>
        <v>0</v>
      </c>
      <c r="AY2541" s="221">
        <f ca="1">-IF(COUNT($R2540:AY2540)&lt;$H2533,0,OFFSET(AY2540,0,-$H2533+1))-$J$2509*(COUNT($S2540:AX2540)=($H2533-$H2534+1))</f>
        <v>0</v>
      </c>
      <c r="AZ2541" s="221">
        <f ca="1">-IF(COUNT($R2540:AZ2540)&lt;$H2533,0,OFFSET(AZ2540,0,-$H2533+1))-$J$2509*(COUNT($S2540:AY2540)=($H2533-$H2534+1))</f>
        <v>0</v>
      </c>
      <c r="BA2541" s="221">
        <f ca="1">-IF(COUNT($R2540:BA2540)&lt;$H2533,0,OFFSET(BA2540,0,-$H2533+1))-$J$2509*(COUNT($S2540:AZ2540)=($H2533-$H2534+1))</f>
        <v>0</v>
      </c>
      <c r="BB2541" s="221">
        <f ca="1">-IF(COUNT($R2540:BB2540)&lt;$H2533,0,OFFSET(BB2540,0,-$H2533+1))-$J$2509*(COUNT($S2540:BA2540)=($H2533-$H2534+1))</f>
        <v>0</v>
      </c>
      <c r="BC2541" s="221">
        <f ca="1">-IF(COUNT($R2540:BC2540)&lt;$H2533,0,OFFSET(BC2540,0,-$H2533+1))-$J$2509*(COUNT($S2540:BB2540)=($H2533-$H2534+1))</f>
        <v>0</v>
      </c>
      <c r="BD2541" s="221">
        <f ca="1">-IF(COUNT($R2540:BD2540)&lt;$H2533,0,OFFSET(BD2540,0,-$H2533+1))-$J$2509*(COUNT($S2540:BC2540)=($H2533-$H2534+1))</f>
        <v>0</v>
      </c>
      <c r="BE2541" s="221">
        <f ca="1">-IF(COUNT($R2540:BE2540)&lt;$H2533,0,OFFSET(BE2540,0,-$H2533+1))-$J$2509*(COUNT($S2540:BD2540)=($H2533-$H2534+1))</f>
        <v>0</v>
      </c>
      <c r="BF2541" s="221">
        <f ca="1">-IF(COUNT($R2540:BF2540)&lt;$H2533,0,OFFSET(BF2540,0,-$H2533+1))-$J$2509*(COUNT($S2540:BE2540)=($H2533-$H2534+1))</f>
        <v>0</v>
      </c>
      <c r="BG2541" s="221">
        <f ca="1">-IF(COUNT($R2540:BG2540)&lt;$H2533,0,OFFSET(BG2540,0,-$H2533+1))-$J$2509*(COUNT($S2540:BF2540)=($H2533-$H2534+1))</f>
        <v>0</v>
      </c>
      <c r="BH2541" s="221">
        <f ca="1">-IF(COUNT($R2540:BH2540)&lt;$H2533,0,OFFSET(BH2540,0,-$H2533+1))-$J$2509*(COUNT($S2540:BG2540)=($H2533-$H2534+1))</f>
        <v>0</v>
      </c>
      <c r="BI2541" s="221">
        <f ca="1">-IF(COUNT($R2540:BI2540)&lt;$H2533,0,OFFSET(BI2540,0,-$H2533+1))-$J$2509*(COUNT($S2540:BH2540)=($H2533-$H2534+1))</f>
        <v>0</v>
      </c>
      <c r="BJ2541" s="221">
        <f ca="1">-IF(COUNT($R2540:BJ2540)&lt;$H2533,0,OFFSET(BJ2540,0,-$H2533+1))-$J$2509*(COUNT($S2540:BI2540)=($H2533-$H2534+1))</f>
        <v>0</v>
      </c>
      <c r="BK2541" s="221">
        <f ca="1">-IF(COUNT($R2540:BK2540)&lt;$H2533,0,OFFSET(BK2540,0,-$H2533+1))-$J$2509*(COUNT($S2540:BJ2540)=($H2533-$H2534+1))</f>
        <v>0</v>
      </c>
      <c r="BL2541" s="221">
        <f ca="1">-IF(COUNT($R2540:BL2540)&lt;$H2533,0,OFFSET(BL2540,0,-$H2533+1))-$J$2509*(COUNT($S2540:BK2540)=($H2533-$H2534+1))</f>
        <v>0</v>
      </c>
      <c r="BM2541" s="221">
        <f ca="1">-IF(COUNT($R2540:BM2540)&lt;$H2533,0,OFFSET(BM2540,0,-$H2533+1))-$J$2509*(COUNT($S2540:BL2540)=($H2533-$H2534+1))</f>
        <v>0</v>
      </c>
      <c r="BN2541" s="221">
        <f ca="1">-IF(COUNT($R2540:BN2540)&lt;$H2533,0,OFFSET(BN2540,0,-$H2533+1))-$J$2509*(COUNT($S2540:BM2540)=($H2533-$H2534+1))</f>
        <v>0</v>
      </c>
      <c r="BO2541" s="221">
        <f ca="1">-IF(COUNT($R2540:BO2540)&lt;$H2533,0,OFFSET(BO2540,0,-$H2533+1))-$J$2509*(COUNT($S2540:BN2540)=($H2533-$H2534+1))</f>
        <v>0</v>
      </c>
      <c r="BP2541" s="221">
        <f ca="1">-IF(COUNT($R2540:BP2540)&lt;$H2533,0,OFFSET(BP2540,0,-$H2533+1))-$J$2509*(COUNT($S2540:BO2540)=($H2533-$H2534+1))</f>
        <v>0</v>
      </c>
      <c r="BQ2541" s="221">
        <f ca="1">-IF(COUNT($R2540:BQ2540)&lt;$H2533,0,OFFSET(BQ2540,0,-$H2533+1))-$J$2509*(COUNT($S2540:BP2540)=($H2533-$H2534+1))</f>
        <v>0</v>
      </c>
      <c r="BR2541" s="221">
        <f ca="1">-IF(COUNT($R2540:BR2540)&lt;$H2533,0,OFFSET(BR2540,0,-$H2533+1))-$J$2509*(COUNT($S2540:BQ2540)=($H2533-$H2534+1))</f>
        <v>0</v>
      </c>
      <c r="BS2541" s="221">
        <f ca="1">-IF(COUNT($R2540:BS2540)&lt;$H2533,0,OFFSET(BS2540,0,-$H2533+1))-$J$2509*(COUNT($S2540:BR2540)=($H2533-$H2534+1))</f>
        <v>0</v>
      </c>
      <c r="BT2541" s="221">
        <f ca="1">-IF(COUNT($R2540:BT2540)&lt;$H2533,0,OFFSET(BT2540,0,-$H2533+1))-$J$2509*(COUNT($S2540:BS2540)=($H2533-$H2534+1))</f>
        <v>0</v>
      </c>
      <c r="BU2541" s="221">
        <f ca="1">-IF(COUNT($R2540:BU2540)&lt;$H2533,0,OFFSET(BU2540,0,-$H2533+1))-$J$2509*(COUNT($S2540:BT2540)=($H2533-$H2534+1))</f>
        <v>0</v>
      </c>
      <c r="BV2541" s="221">
        <f ca="1">-IF(COUNT($R2540:BV2540)&lt;$H2533,0,OFFSET(BV2540,0,-$H2533+1))-$J$2509*(COUNT($S2540:BU2540)=($H2533-$H2534+1))</f>
        <v>0</v>
      </c>
      <c r="BW2541" s="221">
        <f ca="1">-IF(COUNT($R2540:BW2540)&lt;$H2533,0,OFFSET(BW2540,0,-$H2533+1))-$J$2509*(COUNT($S2540:BV2540)=($H2533-$H2534+1))</f>
        <v>0</v>
      </c>
      <c r="BX2541" s="221">
        <f ca="1">-IF(COUNT($R2540:BX2540)&lt;$H2533,0,OFFSET(BX2540,0,-$H2533+1))-$J$2509*(COUNT($S2540:BW2540)=($H2533-$H2534+1))</f>
        <v>0</v>
      </c>
      <c r="BY2541" s="221">
        <f ca="1">-IF(COUNT($R2540:BY2540)&lt;$H2533,0,OFFSET(BY2540,0,-$H2533+1))-$J$2509*(COUNT($S2540:BX2540)=($H2533-$H2534+1))</f>
        <v>0</v>
      </c>
      <c r="BZ2541" s="221">
        <f ca="1">-IF(COUNT($R2540:BZ2540)&lt;$H2533,0,OFFSET(BZ2540,0,-$H2533+1))-$J$2509*(COUNT($S2540:BY2540)=($H2533-$H2534+1))</f>
        <v>0</v>
      </c>
      <c r="CA2541" s="221">
        <f ca="1">-IF(COUNT($R2540:CA2540)&lt;$H2533,0,OFFSET(CA2540,0,-$H2533+1))-$J$2509*(COUNT($S2540:BZ2540)=($H2533-$H2534+1))</f>
        <v>0</v>
      </c>
      <c r="CB2541" s="221">
        <f ca="1">-IF(COUNT($R2540:CB2540)&lt;$H2533,0,OFFSET(CB2540,0,-$H2533+1))-$J$2509*(COUNT($S2540:CA2540)=($H2533-$H2534+1))</f>
        <v>0</v>
      </c>
      <c r="CC2541" s="221">
        <f ca="1">-IF(COUNT($R2540:CC2540)&lt;$H2533,0,OFFSET(CC2540,0,-$H2533+1))-$J$2509*(COUNT($S2540:CB2540)=($H2533-$H2534+1))</f>
        <v>0</v>
      </c>
      <c r="CD2541" s="221">
        <f ca="1">-IF(COUNT($R2540:CD2540)&lt;$H2533,0,OFFSET(CD2540,0,-$H2533+1))-$J$2509*(COUNT($S2540:CC2540)=($H2533-$H2534+1))</f>
        <v>0</v>
      </c>
      <c r="CE2541" s="221">
        <f ca="1">-IF(COUNT($R2540:CE2540)&lt;$H2533,0,OFFSET(CE2540,0,-$H2533+1))-$J$2509*(COUNT($S2540:CD2540)=($H2533-$H2534+1))</f>
        <v>0</v>
      </c>
      <c r="CF2541" s="221">
        <f ca="1">-IF(COUNT($R2540:CF2540)&lt;$H2533,0,OFFSET(CF2540,0,-$H2533+1))-$J$2509*(COUNT($S2540:CE2540)=($H2533-$H2534+1))</f>
        <v>0</v>
      </c>
      <c r="CG2541" s="221">
        <f ca="1">-IF(COUNT($R2540:CG2540)&lt;$H2533,0,OFFSET(CG2540,0,-$H2533+1))-$J$2509*(COUNT($S2540:CF2540)=($H2533-$H2534+1))</f>
        <v>0</v>
      </c>
      <c r="CH2541" s="221">
        <f ca="1">-IF(COUNT($R2540:CH2540)&lt;$H2533,0,OFFSET(CH2540,0,-$H2533+1))-$J$2509*(COUNT($S2540:CG2540)=($H2533-$H2534+1))</f>
        <v>0</v>
      </c>
      <c r="CI2541" s="221">
        <f ca="1">-IF(COUNT($R2540:CI2540)&lt;$H2533,0,OFFSET(CI2540,0,-$H2533+1))-$J$2509*(COUNT($S2540:CH2540)=($H2533-$H2534+1))</f>
        <v>0</v>
      </c>
      <c r="CJ2541" s="221">
        <f ca="1">-IF(COUNT($R2540:CJ2540)&lt;$H2533,0,OFFSET(CJ2540,0,-$H2533+1))-$J$2509*(COUNT($S2540:CI2540)=($H2533-$H2534+1))</f>
        <v>0</v>
      </c>
      <c r="CK2541" s="221">
        <f ca="1">-IF(COUNT($R2540:CK2540)&lt;$H2533,0,OFFSET(CK2540,0,-$H2533+1))-$J$2509*(COUNT($S2540:CJ2540)=($H2533-$H2534+1))</f>
        <v>0</v>
      </c>
      <c r="CL2541" s="221">
        <f ca="1">-IF(COUNT($R2540:CL2540)&lt;$H2533,0,OFFSET(CL2540,0,-$H2533+1))-$J$2509*(COUNT($S2540:CK2540)=($H2533-$H2534+1))</f>
        <v>0</v>
      </c>
    </row>
    <row r="2542" spans="2:90" x14ac:dyDescent="0.4">
      <c r="B2542" s="123" t="str">
        <f>"Debt - "&amp;SUBSTITUTE(B2531,":","")</f>
        <v>Debt - Rolling fixed term debt - multiple borrowings w/ annual control</v>
      </c>
      <c r="C2542" t="s">
        <v>237</v>
      </c>
      <c r="D2542" t="s">
        <v>427</v>
      </c>
      <c r="E2542" t="str">
        <f t="shared" si="3631"/>
        <v>2542 DTERMY-F</v>
      </c>
      <c r="I2542" s="80"/>
      <c r="J2542" s="80"/>
      <c r="K2542" s="33">
        <f t="shared" ref="K2542:P2542" ca="1" si="3637">SUMIF($4:$4,K$2,2542:2542)</f>
        <v>2500.0000000000005</v>
      </c>
      <c r="L2542" s="33">
        <f t="shared" ca="1" si="3637"/>
        <v>0</v>
      </c>
      <c r="M2542" s="33">
        <f t="shared" ca="1" si="3637"/>
        <v>0</v>
      </c>
      <c r="N2542" s="33">
        <f t="shared" ca="1" si="3637"/>
        <v>0</v>
      </c>
      <c r="O2542" s="33">
        <f t="shared" ca="1" si="3637"/>
        <v>0</v>
      </c>
      <c r="P2542" s="33">
        <f t="shared" ca="1" si="3637"/>
        <v>0</v>
      </c>
      <c r="R2542" s="53">
        <f ca="1">S2539</f>
        <v>1000</v>
      </c>
      <c r="S2542" s="93">
        <f t="shared" ref="S2542" ca="1" si="3638">SUM(S2539:S2541)</f>
        <v>1833.3333333333335</v>
      </c>
      <c r="T2542" s="93">
        <f t="shared" ref="T2542:AX2542" ca="1" si="3639">SUM(T2539:T2541)</f>
        <v>2666.666666666667</v>
      </c>
      <c r="U2542" s="93">
        <f t="shared" ca="1" si="3639"/>
        <v>2500.0000000000005</v>
      </c>
      <c r="V2542" s="93">
        <f t="shared" ca="1" si="3639"/>
        <v>2500.0000000000005</v>
      </c>
      <c r="W2542" s="93">
        <f t="shared" ca="1" si="3639"/>
        <v>2500.0000000000005</v>
      </c>
      <c r="X2542" s="93">
        <f t="shared" ca="1" si="3639"/>
        <v>2500.0000000000005</v>
      </c>
      <c r="Y2542" s="93">
        <f t="shared" ca="1" si="3639"/>
        <v>2500.0000000000005</v>
      </c>
      <c r="Z2542" s="93">
        <f t="shared" ca="1" si="3639"/>
        <v>2500.0000000000005</v>
      </c>
      <c r="AA2542" s="93">
        <f t="shared" ca="1" si="3639"/>
        <v>2500.0000000000005</v>
      </c>
      <c r="AB2542" s="93">
        <f t="shared" ca="1" si="3639"/>
        <v>2500.0000000000005</v>
      </c>
      <c r="AC2542" s="93">
        <f t="shared" ca="1" si="3639"/>
        <v>2500.0000000000005</v>
      </c>
      <c r="AD2542" s="93">
        <f t="shared" ca="1" si="3639"/>
        <v>2500.0000000000005</v>
      </c>
      <c r="AE2542" s="93">
        <f t="shared" ca="1" si="3639"/>
        <v>1666.666666666667</v>
      </c>
      <c r="AF2542" s="93">
        <f t="shared" ca="1" si="3639"/>
        <v>833.3333333333336</v>
      </c>
      <c r="AG2542" s="93">
        <f t="shared" ca="1" si="3639"/>
        <v>0</v>
      </c>
      <c r="AH2542" s="93">
        <f t="shared" ca="1" si="3639"/>
        <v>0</v>
      </c>
      <c r="AI2542" s="93">
        <f t="shared" ca="1" si="3639"/>
        <v>0</v>
      </c>
      <c r="AJ2542" s="93">
        <f t="shared" ca="1" si="3639"/>
        <v>0</v>
      </c>
      <c r="AK2542" s="93">
        <f t="shared" ca="1" si="3639"/>
        <v>0</v>
      </c>
      <c r="AL2542" s="93">
        <f t="shared" ca="1" si="3639"/>
        <v>0</v>
      </c>
      <c r="AM2542" s="93">
        <f t="shared" ca="1" si="3639"/>
        <v>0</v>
      </c>
      <c r="AN2542" s="93">
        <f t="shared" ca="1" si="3639"/>
        <v>0</v>
      </c>
      <c r="AO2542" s="93">
        <f t="shared" ca="1" si="3639"/>
        <v>0</v>
      </c>
      <c r="AP2542" s="93">
        <f t="shared" ca="1" si="3639"/>
        <v>0</v>
      </c>
      <c r="AQ2542" s="93">
        <f t="shared" ca="1" si="3639"/>
        <v>0</v>
      </c>
      <c r="AR2542" s="93">
        <f t="shared" ca="1" si="3639"/>
        <v>0</v>
      </c>
      <c r="AS2542" s="93">
        <f t="shared" ca="1" si="3639"/>
        <v>0</v>
      </c>
      <c r="AT2542" s="93">
        <f t="shared" ca="1" si="3639"/>
        <v>0</v>
      </c>
      <c r="AU2542" s="93">
        <f t="shared" ca="1" si="3639"/>
        <v>0</v>
      </c>
      <c r="AV2542" s="93">
        <f t="shared" ca="1" si="3639"/>
        <v>0</v>
      </c>
      <c r="AW2542" s="93">
        <f t="shared" ca="1" si="3639"/>
        <v>0</v>
      </c>
      <c r="AX2542" s="93">
        <f t="shared" ca="1" si="3639"/>
        <v>0</v>
      </c>
      <c r="AY2542" s="93">
        <f t="shared" ref="AY2542:CD2542" ca="1" si="3640">SUM(AY2539:AY2541)</f>
        <v>0</v>
      </c>
      <c r="AZ2542" s="93">
        <f t="shared" ca="1" si="3640"/>
        <v>0</v>
      </c>
      <c r="BA2542" s="93">
        <f t="shared" ca="1" si="3640"/>
        <v>0</v>
      </c>
      <c r="BB2542" s="93">
        <f t="shared" ca="1" si="3640"/>
        <v>0</v>
      </c>
      <c r="BC2542" s="93">
        <f t="shared" ca="1" si="3640"/>
        <v>0</v>
      </c>
      <c r="BD2542" s="93">
        <f t="shared" ca="1" si="3640"/>
        <v>0</v>
      </c>
      <c r="BE2542" s="93">
        <f t="shared" ca="1" si="3640"/>
        <v>0</v>
      </c>
      <c r="BF2542" s="93">
        <f t="shared" ca="1" si="3640"/>
        <v>0</v>
      </c>
      <c r="BG2542" s="93">
        <f t="shared" ca="1" si="3640"/>
        <v>0</v>
      </c>
      <c r="BH2542" s="93">
        <f t="shared" ca="1" si="3640"/>
        <v>0</v>
      </c>
      <c r="BI2542" s="93">
        <f t="shared" ca="1" si="3640"/>
        <v>0</v>
      </c>
      <c r="BJ2542" s="93">
        <f t="shared" ca="1" si="3640"/>
        <v>0</v>
      </c>
      <c r="BK2542" s="93">
        <f t="shared" ca="1" si="3640"/>
        <v>0</v>
      </c>
      <c r="BL2542" s="93">
        <f t="shared" ca="1" si="3640"/>
        <v>0</v>
      </c>
      <c r="BM2542" s="93">
        <f t="shared" ca="1" si="3640"/>
        <v>0</v>
      </c>
      <c r="BN2542" s="93">
        <f t="shared" ca="1" si="3640"/>
        <v>0</v>
      </c>
      <c r="BO2542" s="93">
        <f t="shared" ca="1" si="3640"/>
        <v>0</v>
      </c>
      <c r="BP2542" s="93">
        <f t="shared" ca="1" si="3640"/>
        <v>0</v>
      </c>
      <c r="BQ2542" s="93">
        <f t="shared" ca="1" si="3640"/>
        <v>0</v>
      </c>
      <c r="BR2542" s="93">
        <f t="shared" ca="1" si="3640"/>
        <v>0</v>
      </c>
      <c r="BS2542" s="93">
        <f t="shared" ca="1" si="3640"/>
        <v>0</v>
      </c>
      <c r="BT2542" s="93">
        <f t="shared" ca="1" si="3640"/>
        <v>0</v>
      </c>
      <c r="BU2542" s="93">
        <f t="shared" ca="1" si="3640"/>
        <v>0</v>
      </c>
      <c r="BV2542" s="93">
        <f t="shared" ca="1" si="3640"/>
        <v>0</v>
      </c>
      <c r="BW2542" s="93">
        <f t="shared" ca="1" si="3640"/>
        <v>0</v>
      </c>
      <c r="BX2542" s="93">
        <f t="shared" ca="1" si="3640"/>
        <v>0</v>
      </c>
      <c r="BY2542" s="93">
        <f t="shared" ca="1" si="3640"/>
        <v>0</v>
      </c>
      <c r="BZ2542" s="93">
        <f t="shared" ca="1" si="3640"/>
        <v>0</v>
      </c>
      <c r="CA2542" s="93">
        <f t="shared" ca="1" si="3640"/>
        <v>0</v>
      </c>
      <c r="CB2542" s="93">
        <f t="shared" ca="1" si="3640"/>
        <v>0</v>
      </c>
      <c r="CC2542" s="93">
        <f t="shared" ca="1" si="3640"/>
        <v>0</v>
      </c>
      <c r="CD2542" s="93">
        <f t="shared" ca="1" si="3640"/>
        <v>0</v>
      </c>
      <c r="CE2542" s="93">
        <f t="shared" ref="CE2542:CK2542" ca="1" si="3641">SUM(CE2539:CE2541)</f>
        <v>0</v>
      </c>
      <c r="CF2542" s="93">
        <f t="shared" ca="1" si="3641"/>
        <v>0</v>
      </c>
      <c r="CG2542" s="93">
        <f t="shared" ca="1" si="3641"/>
        <v>0</v>
      </c>
      <c r="CH2542" s="93">
        <f t="shared" ca="1" si="3641"/>
        <v>0</v>
      </c>
      <c r="CI2542" s="93">
        <f t="shared" ca="1" si="3641"/>
        <v>0</v>
      </c>
      <c r="CJ2542" s="93">
        <f t="shared" ca="1" si="3641"/>
        <v>0</v>
      </c>
      <c r="CK2542" s="93">
        <f t="shared" ca="1" si="3641"/>
        <v>0</v>
      </c>
      <c r="CL2542" s="93">
        <f t="shared" ref="CL2542" ca="1" si="3642">SUM(CL2539:CL2541)</f>
        <v>0</v>
      </c>
    </row>
    <row r="2543" spans="2:90" x14ac:dyDescent="0.4">
      <c r="B2543" s="122"/>
      <c r="C2543" s="59"/>
      <c r="D2543" t="s">
        <v>427</v>
      </c>
      <c r="E2543" t="str">
        <f t="shared" si="3631"/>
        <v>2543 DTERMY-F</v>
      </c>
      <c r="G2543" s="59"/>
      <c r="R2543"/>
      <c r="S2543" s="62"/>
      <c r="T2543" s="62"/>
      <c r="U2543" s="62"/>
      <c r="V2543" s="62"/>
      <c r="W2543" s="62"/>
      <c r="X2543" s="62"/>
      <c r="Y2543" s="62"/>
      <c r="Z2543" s="62"/>
      <c r="AA2543" s="62"/>
      <c r="AB2543" s="62"/>
      <c r="AC2543" s="62"/>
      <c r="AD2543" s="62"/>
      <c r="AE2543" s="62"/>
      <c r="AF2543" s="62"/>
      <c r="AG2543" s="62"/>
      <c r="AH2543" s="62"/>
      <c r="AI2543" s="62"/>
      <c r="AJ2543" s="62"/>
      <c r="AK2543" s="62"/>
      <c r="AL2543" s="62"/>
      <c r="AM2543" s="62"/>
      <c r="AN2543" s="62"/>
      <c r="AO2543" s="62"/>
      <c r="AP2543" s="62"/>
      <c r="AQ2543" s="62"/>
      <c r="AR2543" s="62"/>
      <c r="AS2543" s="62"/>
      <c r="AT2543" s="62"/>
      <c r="AU2543" s="62"/>
      <c r="AV2543" s="62"/>
      <c r="AW2543" s="62"/>
      <c r="AX2543" s="62"/>
      <c r="AY2543" s="62"/>
      <c r="AZ2543" s="62"/>
      <c r="BA2543" s="62"/>
      <c r="BB2543" s="62"/>
      <c r="BC2543" s="62"/>
      <c r="BD2543" s="62"/>
      <c r="BE2543" s="62"/>
      <c r="BF2543" s="62"/>
      <c r="BG2543" s="62"/>
      <c r="BH2543" s="62"/>
      <c r="BI2543" s="62"/>
      <c r="BJ2543" s="62"/>
      <c r="BK2543" s="62"/>
      <c r="BL2543" s="62"/>
      <c r="BM2543" s="62"/>
      <c r="BN2543" s="62"/>
      <c r="BO2543" s="62"/>
      <c r="BP2543" s="62"/>
      <c r="BQ2543" s="62"/>
      <c r="BR2543" s="62"/>
      <c r="BS2543" s="62"/>
      <c r="BT2543" s="62"/>
      <c r="BU2543" s="62"/>
      <c r="BV2543" s="62"/>
      <c r="BW2543" s="62"/>
      <c r="BX2543" s="62"/>
      <c r="BY2543" s="62"/>
      <c r="BZ2543" s="62"/>
      <c r="CA2543" s="62"/>
      <c r="CB2543" s="62"/>
      <c r="CC2543" s="62"/>
      <c r="CD2543" s="62"/>
      <c r="CE2543" s="62"/>
      <c r="CF2543" s="62"/>
      <c r="CG2543" s="62"/>
      <c r="CH2543" s="62"/>
      <c r="CI2543" s="62"/>
      <c r="CJ2543" s="62"/>
      <c r="CK2543" s="62"/>
      <c r="CL2543" s="62"/>
    </row>
    <row r="2544" spans="2:90" x14ac:dyDescent="0.4">
      <c r="B2544" s="123" t="str">
        <f>"Interest expense - "&amp;SUBSTITUTE(B2531,":","")</f>
        <v>Interest expense - Rolling fixed term debt - multiple borrowings w/ annual control</v>
      </c>
      <c r="C2544" t="s">
        <v>228</v>
      </c>
      <c r="D2544" t="s">
        <v>427</v>
      </c>
      <c r="E2544" t="str">
        <f t="shared" si="3631"/>
        <v>2544 DTERMY-F</v>
      </c>
      <c r="J2544" s="93">
        <f>SUMIF($5:$5,I$2,2542:2542)</f>
        <v>0</v>
      </c>
      <c r="K2544" s="28">
        <f t="shared" ref="K2544:P2544" ca="1" si="3643">SUMIF($3:$3,K$2,2544:2544)</f>
        <v>-316.66666666666669</v>
      </c>
      <c r="L2544" s="28">
        <f t="shared" ca="1" si="3643"/>
        <v>-41.666666666666679</v>
      </c>
      <c r="M2544" s="28">
        <f t="shared" ca="1" si="3643"/>
        <v>0</v>
      </c>
      <c r="N2544" s="28">
        <f t="shared" ca="1" si="3643"/>
        <v>0</v>
      </c>
      <c r="O2544" s="28">
        <f t="shared" ca="1" si="3643"/>
        <v>0</v>
      </c>
      <c r="P2544" s="28">
        <f t="shared" ca="1" si="3643"/>
        <v>0</v>
      </c>
      <c r="R2544" s="27"/>
      <c r="S2544" s="93">
        <f t="shared" ref="S2544" ca="1" si="3644">-SUM(S2538:S2540)*$H2535/12</f>
        <v>-15.27777777777778</v>
      </c>
      <c r="T2544" s="93">
        <f t="shared" ref="T2544:AX2544" ca="1" si="3645">-SUM(T2538:T2540)*$H2535/12</f>
        <v>-22.222222222222225</v>
      </c>
      <c r="U2544" s="93">
        <f t="shared" ca="1" si="3645"/>
        <v>-29.166666666666671</v>
      </c>
      <c r="V2544" s="93">
        <f t="shared" ca="1" si="3645"/>
        <v>-27.777777777777786</v>
      </c>
      <c r="W2544" s="93">
        <f t="shared" ca="1" si="3645"/>
        <v>-27.777777777777786</v>
      </c>
      <c r="X2544" s="93">
        <f t="shared" ca="1" si="3645"/>
        <v>-27.777777777777786</v>
      </c>
      <c r="Y2544" s="93">
        <f t="shared" ca="1" si="3645"/>
        <v>-27.777777777777786</v>
      </c>
      <c r="Z2544" s="93">
        <f t="shared" ca="1" si="3645"/>
        <v>-27.777777777777786</v>
      </c>
      <c r="AA2544" s="93">
        <f t="shared" ca="1" si="3645"/>
        <v>-27.777777777777786</v>
      </c>
      <c r="AB2544" s="93">
        <f t="shared" ca="1" si="3645"/>
        <v>-27.777777777777786</v>
      </c>
      <c r="AC2544" s="93">
        <f t="shared" ca="1" si="3645"/>
        <v>-27.777777777777786</v>
      </c>
      <c r="AD2544" s="93">
        <f t="shared" ca="1" si="3645"/>
        <v>-27.777777777777786</v>
      </c>
      <c r="AE2544" s="93">
        <f t="shared" ca="1" si="3645"/>
        <v>-20.833333333333339</v>
      </c>
      <c r="AF2544" s="93">
        <f t="shared" ca="1" si="3645"/>
        <v>-13.888888888888893</v>
      </c>
      <c r="AG2544" s="93">
        <f t="shared" ca="1" si="3645"/>
        <v>-6.9444444444444473</v>
      </c>
      <c r="AH2544" s="93">
        <f t="shared" ca="1" si="3645"/>
        <v>0</v>
      </c>
      <c r="AI2544" s="93">
        <f t="shared" ca="1" si="3645"/>
        <v>0</v>
      </c>
      <c r="AJ2544" s="93">
        <f t="shared" ca="1" si="3645"/>
        <v>0</v>
      </c>
      <c r="AK2544" s="93">
        <f t="shared" ca="1" si="3645"/>
        <v>0</v>
      </c>
      <c r="AL2544" s="93">
        <f t="shared" ca="1" si="3645"/>
        <v>0</v>
      </c>
      <c r="AM2544" s="93">
        <f t="shared" ca="1" si="3645"/>
        <v>0</v>
      </c>
      <c r="AN2544" s="93">
        <f t="shared" ca="1" si="3645"/>
        <v>0</v>
      </c>
      <c r="AO2544" s="93">
        <f t="shared" ca="1" si="3645"/>
        <v>0</v>
      </c>
      <c r="AP2544" s="93">
        <f t="shared" ca="1" si="3645"/>
        <v>0</v>
      </c>
      <c r="AQ2544" s="93">
        <f t="shared" ca="1" si="3645"/>
        <v>0</v>
      </c>
      <c r="AR2544" s="93">
        <f t="shared" ca="1" si="3645"/>
        <v>0</v>
      </c>
      <c r="AS2544" s="93">
        <f t="shared" ca="1" si="3645"/>
        <v>0</v>
      </c>
      <c r="AT2544" s="93">
        <f t="shared" ca="1" si="3645"/>
        <v>0</v>
      </c>
      <c r="AU2544" s="93">
        <f t="shared" ca="1" si="3645"/>
        <v>0</v>
      </c>
      <c r="AV2544" s="93">
        <f t="shared" ca="1" si="3645"/>
        <v>0</v>
      </c>
      <c r="AW2544" s="93">
        <f t="shared" ca="1" si="3645"/>
        <v>0</v>
      </c>
      <c r="AX2544" s="93">
        <f t="shared" ca="1" si="3645"/>
        <v>0</v>
      </c>
      <c r="AY2544" s="93">
        <f t="shared" ref="AY2544:CD2544" ca="1" si="3646">-SUM(AY2538:AY2540)*$H2535/12</f>
        <v>0</v>
      </c>
      <c r="AZ2544" s="93">
        <f t="shared" ca="1" si="3646"/>
        <v>0</v>
      </c>
      <c r="BA2544" s="93">
        <f t="shared" ca="1" si="3646"/>
        <v>0</v>
      </c>
      <c r="BB2544" s="93">
        <f t="shared" ca="1" si="3646"/>
        <v>0</v>
      </c>
      <c r="BC2544" s="93">
        <f t="shared" ca="1" si="3646"/>
        <v>0</v>
      </c>
      <c r="BD2544" s="93">
        <f t="shared" ca="1" si="3646"/>
        <v>0</v>
      </c>
      <c r="BE2544" s="93">
        <f t="shared" ca="1" si="3646"/>
        <v>0</v>
      </c>
      <c r="BF2544" s="93">
        <f t="shared" ca="1" si="3646"/>
        <v>0</v>
      </c>
      <c r="BG2544" s="93">
        <f t="shared" ca="1" si="3646"/>
        <v>0</v>
      </c>
      <c r="BH2544" s="93">
        <f t="shared" ca="1" si="3646"/>
        <v>0</v>
      </c>
      <c r="BI2544" s="93">
        <f t="shared" ca="1" si="3646"/>
        <v>0</v>
      </c>
      <c r="BJ2544" s="93">
        <f t="shared" ca="1" si="3646"/>
        <v>0</v>
      </c>
      <c r="BK2544" s="93">
        <f t="shared" ca="1" si="3646"/>
        <v>0</v>
      </c>
      <c r="BL2544" s="93">
        <f t="shared" ca="1" si="3646"/>
        <v>0</v>
      </c>
      <c r="BM2544" s="93">
        <f t="shared" ca="1" si="3646"/>
        <v>0</v>
      </c>
      <c r="BN2544" s="93">
        <f t="shared" ca="1" si="3646"/>
        <v>0</v>
      </c>
      <c r="BO2544" s="93">
        <f t="shared" ca="1" si="3646"/>
        <v>0</v>
      </c>
      <c r="BP2544" s="93">
        <f t="shared" ca="1" si="3646"/>
        <v>0</v>
      </c>
      <c r="BQ2544" s="93">
        <f t="shared" ca="1" si="3646"/>
        <v>0</v>
      </c>
      <c r="BR2544" s="93">
        <f t="shared" ca="1" si="3646"/>
        <v>0</v>
      </c>
      <c r="BS2544" s="93">
        <f t="shared" ca="1" si="3646"/>
        <v>0</v>
      </c>
      <c r="BT2544" s="93">
        <f t="shared" ca="1" si="3646"/>
        <v>0</v>
      </c>
      <c r="BU2544" s="93">
        <f t="shared" ca="1" si="3646"/>
        <v>0</v>
      </c>
      <c r="BV2544" s="93">
        <f t="shared" ca="1" si="3646"/>
        <v>0</v>
      </c>
      <c r="BW2544" s="93">
        <f t="shared" ca="1" si="3646"/>
        <v>0</v>
      </c>
      <c r="BX2544" s="93">
        <f t="shared" ca="1" si="3646"/>
        <v>0</v>
      </c>
      <c r="BY2544" s="93">
        <f t="shared" ca="1" si="3646"/>
        <v>0</v>
      </c>
      <c r="BZ2544" s="93">
        <f t="shared" ca="1" si="3646"/>
        <v>0</v>
      </c>
      <c r="CA2544" s="93">
        <f t="shared" ca="1" si="3646"/>
        <v>0</v>
      </c>
      <c r="CB2544" s="93">
        <f t="shared" ca="1" si="3646"/>
        <v>0</v>
      </c>
      <c r="CC2544" s="93">
        <f t="shared" ca="1" si="3646"/>
        <v>0</v>
      </c>
      <c r="CD2544" s="93">
        <f t="shared" ca="1" si="3646"/>
        <v>0</v>
      </c>
      <c r="CE2544" s="93">
        <f t="shared" ref="CE2544:CK2544" ca="1" si="3647">-SUM(CE2538:CE2540)*$H2535/12</f>
        <v>0</v>
      </c>
      <c r="CF2544" s="93">
        <f t="shared" ca="1" si="3647"/>
        <v>0</v>
      </c>
      <c r="CG2544" s="93">
        <f t="shared" ca="1" si="3647"/>
        <v>0</v>
      </c>
      <c r="CH2544" s="93">
        <f t="shared" ca="1" si="3647"/>
        <v>0</v>
      </c>
      <c r="CI2544" s="93">
        <f t="shared" ca="1" si="3647"/>
        <v>0</v>
      </c>
      <c r="CJ2544" s="93">
        <f t="shared" ca="1" si="3647"/>
        <v>0</v>
      </c>
      <c r="CK2544" s="93">
        <f t="shared" ca="1" si="3647"/>
        <v>0</v>
      </c>
      <c r="CL2544" s="93">
        <f t="shared" ref="CL2544" ca="1" si="3648">-SUM(CL2538:CL2540)*$H2535/12</f>
        <v>0</v>
      </c>
    </row>
    <row r="2545" spans="2:90" x14ac:dyDescent="0.4">
      <c r="B2545" s="123"/>
      <c r="D2545" t="s">
        <v>427</v>
      </c>
      <c r="E2545" t="str">
        <f t="shared" ref="E2545" si="3649">ROW()&amp;" "&amp;D2545</f>
        <v>2545 DTERMY-F</v>
      </c>
      <c r="J2545" s="93"/>
      <c r="K2545" s="28"/>
      <c r="L2545" s="28"/>
      <c r="M2545" s="28"/>
      <c r="N2545" s="28"/>
      <c r="O2545" s="28"/>
      <c r="P2545" s="28"/>
      <c r="R2545" s="27"/>
      <c r="S2545" s="93"/>
      <c r="T2545" s="93"/>
      <c r="U2545" s="93"/>
      <c r="V2545" s="93"/>
      <c r="W2545" s="93"/>
      <c r="X2545" s="93"/>
      <c r="Y2545" s="93"/>
      <c r="Z2545" s="93"/>
      <c r="AA2545" s="93"/>
      <c r="AB2545" s="93"/>
      <c r="AC2545" s="93"/>
      <c r="AD2545" s="93"/>
      <c r="AE2545" s="93"/>
      <c r="AF2545" s="93"/>
      <c r="AG2545" s="93"/>
      <c r="AH2545" s="93"/>
      <c r="AI2545" s="93"/>
      <c r="AJ2545" s="93"/>
      <c r="AK2545" s="93"/>
      <c r="AL2545" s="93"/>
      <c r="AM2545" s="93"/>
      <c r="AN2545" s="93"/>
      <c r="AO2545" s="93"/>
      <c r="AP2545" s="93"/>
      <c r="AQ2545" s="93"/>
      <c r="AR2545" s="93"/>
      <c r="AS2545" s="93"/>
      <c r="AT2545" s="93"/>
      <c r="AU2545" s="93"/>
      <c r="AV2545" s="93"/>
      <c r="AW2545" s="93"/>
      <c r="AX2545" s="93"/>
      <c r="AY2545" s="93"/>
      <c r="AZ2545" s="93"/>
      <c r="BA2545" s="93"/>
      <c r="BB2545" s="93"/>
      <c r="BC2545" s="93"/>
      <c r="BD2545" s="93"/>
      <c r="BE2545" s="93"/>
      <c r="BF2545" s="93"/>
      <c r="BG2545" s="93"/>
      <c r="BH2545" s="93"/>
      <c r="BI2545" s="93"/>
      <c r="BJ2545" s="93"/>
      <c r="BK2545" s="93"/>
      <c r="BL2545" s="93"/>
      <c r="BM2545" s="93"/>
      <c r="BN2545" s="93"/>
      <c r="BO2545" s="93"/>
      <c r="BP2545" s="93"/>
      <c r="BQ2545" s="93"/>
      <c r="BR2545" s="93"/>
      <c r="BS2545" s="93"/>
      <c r="BT2545" s="93"/>
      <c r="BU2545" s="93"/>
      <c r="BV2545" s="93"/>
      <c r="BW2545" s="93"/>
      <c r="BX2545" s="93"/>
      <c r="BY2545" s="93"/>
      <c r="BZ2545" s="93"/>
      <c r="CA2545" s="93"/>
      <c r="CB2545" s="93"/>
      <c r="CC2545" s="93"/>
      <c r="CD2545" s="93"/>
      <c r="CE2545" s="93"/>
      <c r="CF2545" s="93"/>
      <c r="CG2545" s="93"/>
      <c r="CH2545" s="93"/>
      <c r="CI2545" s="93"/>
      <c r="CJ2545" s="93"/>
      <c r="CK2545" s="93"/>
      <c r="CL2545" s="93"/>
    </row>
    <row r="2546" spans="2:90" x14ac:dyDescent="0.4">
      <c r="B2546" s="132" t="str">
        <f>B2523</f>
        <v>(Primary label)</v>
      </c>
      <c r="D2546" t="s">
        <v>427</v>
      </c>
      <c r="E2546" s="8" t="str">
        <f t="shared" si="3631"/>
        <v>2546 DTERMY-F</v>
      </c>
      <c r="G2546" t="s">
        <v>332</v>
      </c>
      <c r="H2546" s="27"/>
      <c r="I2546" s="78"/>
      <c r="J2546" s="78"/>
      <c r="K2546" s="33"/>
      <c r="L2546" s="33"/>
      <c r="M2546" s="33"/>
      <c r="N2546" s="33"/>
      <c r="O2546" s="33"/>
      <c r="P2546" s="33"/>
      <c r="R2546" s="33"/>
      <c r="S2546" s="77"/>
      <c r="T2546" s="77"/>
      <c r="U2546" s="77"/>
      <c r="V2546" s="77"/>
      <c r="W2546" s="77"/>
      <c r="X2546" s="77"/>
      <c r="Y2546" s="77"/>
      <c r="Z2546" s="77"/>
      <c r="AA2546" s="77"/>
      <c r="AB2546" s="77"/>
      <c r="AC2546" s="77"/>
      <c r="AD2546" s="77"/>
      <c r="AE2546" s="77"/>
      <c r="AF2546" s="77"/>
      <c r="AG2546" s="77"/>
      <c r="AH2546" s="77"/>
      <c r="AI2546" s="77"/>
      <c r="AJ2546" s="77"/>
      <c r="AK2546" s="77"/>
      <c r="AL2546" s="77"/>
      <c r="AM2546" s="77"/>
      <c r="AN2546" s="77"/>
      <c r="AO2546" s="77"/>
      <c r="AP2546" s="77"/>
      <c r="AQ2546" s="77"/>
      <c r="AR2546" s="77"/>
      <c r="AS2546" s="77"/>
      <c r="AT2546" s="77"/>
      <c r="AU2546" s="77"/>
      <c r="AV2546" s="77"/>
      <c r="AW2546" s="77"/>
      <c r="AX2546" s="77"/>
      <c r="AY2546" s="77"/>
      <c r="AZ2546" s="77"/>
      <c r="BA2546" s="77"/>
      <c r="BB2546" s="77"/>
      <c r="BC2546" s="77"/>
      <c r="BD2546" s="77"/>
      <c r="BE2546" s="77"/>
      <c r="BF2546" s="77"/>
      <c r="BG2546" s="77"/>
      <c r="BH2546" s="77"/>
      <c r="BI2546" s="77"/>
      <c r="BJ2546" s="77"/>
      <c r="BK2546" s="77"/>
      <c r="BL2546" s="77"/>
      <c r="BM2546" s="77"/>
      <c r="BN2546" s="77"/>
      <c r="BO2546" s="77"/>
      <c r="BP2546" s="77"/>
      <c r="BQ2546" s="77"/>
      <c r="BR2546" s="77"/>
      <c r="BS2546" s="77"/>
      <c r="BT2546" s="77"/>
      <c r="BU2546" s="77"/>
      <c r="BV2546" s="77"/>
      <c r="BW2546" s="77"/>
      <c r="BX2546" s="77"/>
      <c r="BY2546" s="77"/>
      <c r="BZ2546" s="77"/>
      <c r="CA2546" s="77"/>
      <c r="CB2546" s="77"/>
      <c r="CC2546" s="77"/>
      <c r="CD2546" s="77"/>
      <c r="CE2546" s="77"/>
      <c r="CF2546" s="77"/>
      <c r="CG2546" s="77"/>
      <c r="CH2546" s="77"/>
      <c r="CI2546" s="77"/>
      <c r="CJ2546" s="77"/>
      <c r="CK2546" s="77"/>
      <c r="CL2546" s="77"/>
    </row>
    <row r="2547" spans="2:90" x14ac:dyDescent="0.4">
      <c r="B2547" s="132" t="str">
        <f>B2524</f>
        <v>primary unit</v>
      </c>
      <c r="D2547" t="s">
        <v>427</v>
      </c>
      <c r="E2547" s="8" t="str">
        <f t="shared" si="3631"/>
        <v>2547 DTERMY-F</v>
      </c>
      <c r="G2547" t="s">
        <v>332</v>
      </c>
      <c r="H2547" s="27"/>
      <c r="I2547" s="78"/>
      <c r="J2547" s="78"/>
      <c r="K2547" s="33"/>
      <c r="L2547" s="33"/>
      <c r="M2547" s="33"/>
      <c r="N2547" s="33"/>
      <c r="O2547" s="33"/>
      <c r="P2547" s="33"/>
      <c r="R2547" s="33"/>
      <c r="S2547" s="77"/>
      <c r="T2547" s="77"/>
      <c r="U2547" s="77"/>
      <c r="V2547" s="77"/>
      <c r="W2547" s="77"/>
      <c r="X2547" s="77"/>
      <c r="Y2547" s="77"/>
      <c r="Z2547" s="77"/>
      <c r="AA2547" s="77"/>
      <c r="AB2547" s="77"/>
      <c r="AC2547" s="77"/>
      <c r="AD2547" s="77"/>
      <c r="AE2547" s="77"/>
      <c r="AF2547" s="77"/>
      <c r="AG2547" s="77"/>
      <c r="AH2547" s="77"/>
      <c r="AI2547" s="77"/>
      <c r="AJ2547" s="77"/>
      <c r="AK2547" s="77"/>
      <c r="AL2547" s="77"/>
      <c r="AM2547" s="77"/>
      <c r="AN2547" s="77"/>
      <c r="AO2547" s="77"/>
      <c r="AP2547" s="77"/>
      <c r="AQ2547" s="77"/>
      <c r="AR2547" s="77"/>
      <c r="AS2547" s="77"/>
      <c r="AT2547" s="77"/>
      <c r="AU2547" s="77"/>
      <c r="AV2547" s="77"/>
      <c r="AW2547" s="77"/>
      <c r="AX2547" s="77"/>
      <c r="AY2547" s="77"/>
      <c r="AZ2547" s="77"/>
      <c r="BA2547" s="77"/>
      <c r="BB2547" s="77"/>
      <c r="BC2547" s="77"/>
      <c r="BD2547" s="77"/>
      <c r="BE2547" s="77"/>
      <c r="BF2547" s="77"/>
      <c r="BG2547" s="77"/>
      <c r="BH2547" s="77"/>
      <c r="BI2547" s="77"/>
      <c r="BJ2547" s="77"/>
      <c r="BK2547" s="77"/>
      <c r="BL2547" s="77"/>
      <c r="BM2547" s="77"/>
      <c r="BN2547" s="77"/>
      <c r="BO2547" s="77"/>
      <c r="BP2547" s="77"/>
      <c r="BQ2547" s="77"/>
      <c r="BR2547" s="77"/>
      <c r="BS2547" s="77"/>
      <c r="BT2547" s="77"/>
      <c r="BU2547" s="77"/>
      <c r="BV2547" s="77"/>
      <c r="BW2547" s="77"/>
      <c r="BX2547" s="77"/>
      <c r="BY2547" s="77"/>
      <c r="BZ2547" s="77"/>
      <c r="CA2547" s="77"/>
      <c r="CB2547" s="77"/>
      <c r="CC2547" s="77"/>
      <c r="CD2547" s="77"/>
      <c r="CE2547" s="77"/>
      <c r="CF2547" s="77"/>
      <c r="CG2547" s="77"/>
      <c r="CH2547" s="77"/>
      <c r="CI2547" s="77"/>
      <c r="CJ2547" s="77"/>
      <c r="CK2547" s="77"/>
      <c r="CL2547" s="77"/>
    </row>
    <row r="2548" spans="2:90" x14ac:dyDescent="0.4">
      <c r="B2548" s="132" t="str">
        <f>B2525</f>
        <v>Primary revenue driver</v>
      </c>
      <c r="D2548" t="s">
        <v>427</v>
      </c>
      <c r="E2548" s="8" t="str">
        <f t="shared" si="3631"/>
        <v>2548 DTERMY-F</v>
      </c>
      <c r="G2548" t="s">
        <v>332</v>
      </c>
      <c r="K2548" s="53"/>
      <c r="L2548" s="53"/>
      <c r="M2548" s="53"/>
      <c r="N2548" s="53"/>
      <c r="O2548" s="53"/>
      <c r="P2548" s="53"/>
      <c r="R2548" s="24"/>
      <c r="S2548" s="175" t="str">
        <f t="shared" ref="S2548" si="3650">S2525</f>
        <v>S$12</v>
      </c>
      <c r="T2548" s="175" t="str">
        <f t="shared" ref="T2548:AX2548" si="3651">T2525</f>
        <v>T$12</v>
      </c>
      <c r="U2548" s="175" t="str">
        <f t="shared" si="3651"/>
        <v>U$12</v>
      </c>
      <c r="V2548" s="175" t="str">
        <f t="shared" si="3651"/>
        <v>V$12</v>
      </c>
      <c r="W2548" s="175" t="str">
        <f t="shared" si="3651"/>
        <v>W$12</v>
      </c>
      <c r="X2548" s="175" t="str">
        <f t="shared" si="3651"/>
        <v>X$12</v>
      </c>
      <c r="Y2548" s="175" t="str">
        <f t="shared" si="3651"/>
        <v>Y$12</v>
      </c>
      <c r="Z2548" s="175" t="str">
        <f t="shared" si="3651"/>
        <v>Z$12</v>
      </c>
      <c r="AA2548" s="175" t="str">
        <f t="shared" si="3651"/>
        <v>AA$12</v>
      </c>
      <c r="AB2548" s="175" t="str">
        <f t="shared" si="3651"/>
        <v>AB$12</v>
      </c>
      <c r="AC2548" s="175" t="str">
        <f t="shared" si="3651"/>
        <v>AC$12</v>
      </c>
      <c r="AD2548" s="175" t="str">
        <f t="shared" si="3651"/>
        <v>AD$12</v>
      </c>
      <c r="AE2548" s="175" t="str">
        <f t="shared" si="3651"/>
        <v>AE$12</v>
      </c>
      <c r="AF2548" s="175" t="str">
        <f t="shared" si="3651"/>
        <v>AF$12</v>
      </c>
      <c r="AG2548" s="175" t="str">
        <f t="shared" si="3651"/>
        <v>AG$12</v>
      </c>
      <c r="AH2548" s="175" t="str">
        <f t="shared" si="3651"/>
        <v>AH$12</v>
      </c>
      <c r="AI2548" s="175" t="str">
        <f t="shared" si="3651"/>
        <v>AI$12</v>
      </c>
      <c r="AJ2548" s="175" t="str">
        <f t="shared" si="3651"/>
        <v>AJ$12</v>
      </c>
      <c r="AK2548" s="175" t="str">
        <f t="shared" si="3651"/>
        <v>AK$12</v>
      </c>
      <c r="AL2548" s="175" t="str">
        <f t="shared" si="3651"/>
        <v>AL$12</v>
      </c>
      <c r="AM2548" s="175" t="str">
        <f t="shared" si="3651"/>
        <v>AM$12</v>
      </c>
      <c r="AN2548" s="175" t="str">
        <f t="shared" si="3651"/>
        <v>AN$12</v>
      </c>
      <c r="AO2548" s="175" t="str">
        <f t="shared" si="3651"/>
        <v>AO$12</v>
      </c>
      <c r="AP2548" s="175" t="str">
        <f t="shared" si="3651"/>
        <v>AP$12</v>
      </c>
      <c r="AQ2548" s="175" t="str">
        <f t="shared" si="3651"/>
        <v>AQ$12</v>
      </c>
      <c r="AR2548" s="175" t="str">
        <f t="shared" si="3651"/>
        <v>AR$12</v>
      </c>
      <c r="AS2548" s="175" t="str">
        <f t="shared" si="3651"/>
        <v>AS$12</v>
      </c>
      <c r="AT2548" s="175" t="str">
        <f t="shared" si="3651"/>
        <v>AT$12</v>
      </c>
      <c r="AU2548" s="175" t="str">
        <f t="shared" si="3651"/>
        <v>AU$12</v>
      </c>
      <c r="AV2548" s="175" t="str">
        <f t="shared" si="3651"/>
        <v>AV$12</v>
      </c>
      <c r="AW2548" s="175" t="str">
        <f t="shared" si="3651"/>
        <v>AW$12</v>
      </c>
      <c r="AX2548" s="175" t="str">
        <f t="shared" si="3651"/>
        <v>AX$12</v>
      </c>
      <c r="AY2548" s="175" t="str">
        <f t="shared" ref="AY2548:CD2548" si="3652">AY2525</f>
        <v>AY$12</v>
      </c>
      <c r="AZ2548" s="175" t="str">
        <f t="shared" si="3652"/>
        <v>AZ$12</v>
      </c>
      <c r="BA2548" s="175" t="str">
        <f t="shared" si="3652"/>
        <v>BA$12</v>
      </c>
      <c r="BB2548" s="175" t="str">
        <f t="shared" si="3652"/>
        <v>BB$12</v>
      </c>
      <c r="BC2548" s="175" t="str">
        <f t="shared" si="3652"/>
        <v>BC$12</v>
      </c>
      <c r="BD2548" s="175" t="str">
        <f t="shared" si="3652"/>
        <v>BD$12</v>
      </c>
      <c r="BE2548" s="175" t="str">
        <f t="shared" si="3652"/>
        <v>BE$12</v>
      </c>
      <c r="BF2548" s="175" t="str">
        <f t="shared" si="3652"/>
        <v>BF$12</v>
      </c>
      <c r="BG2548" s="175" t="str">
        <f t="shared" si="3652"/>
        <v>BG$12</v>
      </c>
      <c r="BH2548" s="175" t="str">
        <f t="shared" si="3652"/>
        <v>BH$12</v>
      </c>
      <c r="BI2548" s="175" t="str">
        <f t="shared" si="3652"/>
        <v>BI$12</v>
      </c>
      <c r="BJ2548" s="175" t="str">
        <f t="shared" si="3652"/>
        <v>BJ$12</v>
      </c>
      <c r="BK2548" s="175" t="str">
        <f t="shared" si="3652"/>
        <v>BK$12</v>
      </c>
      <c r="BL2548" s="175" t="str">
        <f t="shared" si="3652"/>
        <v>BL$12</v>
      </c>
      <c r="BM2548" s="175" t="str">
        <f t="shared" si="3652"/>
        <v>BM$12</v>
      </c>
      <c r="BN2548" s="175" t="str">
        <f t="shared" si="3652"/>
        <v>BN$12</v>
      </c>
      <c r="BO2548" s="175" t="str">
        <f t="shared" si="3652"/>
        <v>BO$12</v>
      </c>
      <c r="BP2548" s="175" t="str">
        <f t="shared" si="3652"/>
        <v>BP$12</v>
      </c>
      <c r="BQ2548" s="175" t="str">
        <f t="shared" si="3652"/>
        <v>BQ$12</v>
      </c>
      <c r="BR2548" s="175" t="str">
        <f t="shared" si="3652"/>
        <v>BR$12</v>
      </c>
      <c r="BS2548" s="175" t="str">
        <f t="shared" si="3652"/>
        <v>BS$12</v>
      </c>
      <c r="BT2548" s="175" t="str">
        <f t="shared" si="3652"/>
        <v>BT$12</v>
      </c>
      <c r="BU2548" s="175" t="str">
        <f t="shared" si="3652"/>
        <v>BU$12</v>
      </c>
      <c r="BV2548" s="175" t="str">
        <f t="shared" si="3652"/>
        <v>BV$12</v>
      </c>
      <c r="BW2548" s="175" t="str">
        <f t="shared" si="3652"/>
        <v>BW$12</v>
      </c>
      <c r="BX2548" s="175" t="str">
        <f t="shared" si="3652"/>
        <v>BX$12</v>
      </c>
      <c r="BY2548" s="175" t="str">
        <f t="shared" si="3652"/>
        <v>BY$12</v>
      </c>
      <c r="BZ2548" s="175" t="str">
        <f t="shared" si="3652"/>
        <v>BZ$12</v>
      </c>
      <c r="CA2548" s="175" t="str">
        <f t="shared" si="3652"/>
        <v>CA$12</v>
      </c>
      <c r="CB2548" s="175" t="str">
        <f t="shared" si="3652"/>
        <v>CB$12</v>
      </c>
      <c r="CC2548" s="175" t="str">
        <f t="shared" si="3652"/>
        <v>CC$12</v>
      </c>
      <c r="CD2548" s="175" t="str">
        <f t="shared" si="3652"/>
        <v>CD$12</v>
      </c>
      <c r="CE2548" s="175" t="str">
        <f t="shared" ref="CE2548:CK2548" si="3653">CE2525</f>
        <v>CE$12</v>
      </c>
      <c r="CF2548" s="175" t="str">
        <f t="shared" si="3653"/>
        <v>CF$12</v>
      </c>
      <c r="CG2548" s="175" t="str">
        <f t="shared" si="3653"/>
        <v>CG$12</v>
      </c>
      <c r="CH2548" s="175" t="str">
        <f t="shared" si="3653"/>
        <v>CH$12</v>
      </c>
      <c r="CI2548" s="175" t="str">
        <f t="shared" si="3653"/>
        <v>CI$12</v>
      </c>
      <c r="CJ2548" s="175" t="str">
        <f t="shared" si="3653"/>
        <v>CJ$12</v>
      </c>
      <c r="CK2548" s="175" t="str">
        <f t="shared" si="3653"/>
        <v>CK$12</v>
      </c>
      <c r="CL2548" s="175" t="str">
        <f t="shared" ref="CL2548" si="3654">CL2525</f>
        <v>CL$12</v>
      </c>
    </row>
    <row r="2549" spans="2:90" x14ac:dyDescent="0.4">
      <c r="B2549" s="132" t="str">
        <f>B2526</f>
        <v>Primary volume driver</v>
      </c>
      <c r="D2549" t="s">
        <v>427</v>
      </c>
      <c r="E2549" s="8" t="str">
        <f t="shared" si="3631"/>
        <v>2549 DTERMY-F</v>
      </c>
      <c r="G2549" t="s">
        <v>332</v>
      </c>
      <c r="H2549" s="12"/>
      <c r="I2549" s="60"/>
      <c r="J2549" s="60"/>
      <c r="K2549" s="15"/>
      <c r="L2549" s="15"/>
      <c r="M2549" s="15"/>
      <c r="N2549" s="15"/>
      <c r="O2549" s="15"/>
      <c r="P2549" s="15"/>
      <c r="R2549" s="15"/>
      <c r="S2549" s="175" t="str">
        <f t="shared" ref="S2549" si="3655">S2526</f>
        <v>S$13</v>
      </c>
      <c r="T2549" s="175" t="str">
        <f t="shared" ref="T2549:AX2549" si="3656">T2526</f>
        <v>T$13</v>
      </c>
      <c r="U2549" s="175" t="str">
        <f t="shared" si="3656"/>
        <v>U$13</v>
      </c>
      <c r="V2549" s="175" t="str">
        <f t="shared" si="3656"/>
        <v>V$13</v>
      </c>
      <c r="W2549" s="175" t="str">
        <f t="shared" si="3656"/>
        <v>W$13</v>
      </c>
      <c r="X2549" s="175" t="str">
        <f t="shared" si="3656"/>
        <v>X$13</v>
      </c>
      <c r="Y2549" s="175" t="str">
        <f t="shared" si="3656"/>
        <v>Y$13</v>
      </c>
      <c r="Z2549" s="175" t="str">
        <f t="shared" si="3656"/>
        <v>Z$13</v>
      </c>
      <c r="AA2549" s="175" t="str">
        <f t="shared" si="3656"/>
        <v>AA$13</v>
      </c>
      <c r="AB2549" s="175" t="str">
        <f t="shared" si="3656"/>
        <v>AB$13</v>
      </c>
      <c r="AC2549" s="175" t="str">
        <f t="shared" si="3656"/>
        <v>AC$13</v>
      </c>
      <c r="AD2549" s="175" t="str">
        <f t="shared" si="3656"/>
        <v>AD$13</v>
      </c>
      <c r="AE2549" s="175" t="str">
        <f t="shared" si="3656"/>
        <v>AE$13</v>
      </c>
      <c r="AF2549" s="175" t="str">
        <f t="shared" si="3656"/>
        <v>AF$13</v>
      </c>
      <c r="AG2549" s="175" t="str">
        <f t="shared" si="3656"/>
        <v>AG$13</v>
      </c>
      <c r="AH2549" s="175" t="str">
        <f t="shared" si="3656"/>
        <v>AH$13</v>
      </c>
      <c r="AI2549" s="175" t="str">
        <f t="shared" si="3656"/>
        <v>AI$13</v>
      </c>
      <c r="AJ2549" s="175" t="str">
        <f t="shared" si="3656"/>
        <v>AJ$13</v>
      </c>
      <c r="AK2549" s="175" t="str">
        <f t="shared" si="3656"/>
        <v>AK$13</v>
      </c>
      <c r="AL2549" s="175" t="str">
        <f t="shared" si="3656"/>
        <v>AL$13</v>
      </c>
      <c r="AM2549" s="175" t="str">
        <f t="shared" si="3656"/>
        <v>AM$13</v>
      </c>
      <c r="AN2549" s="175" t="str">
        <f t="shared" si="3656"/>
        <v>AN$13</v>
      </c>
      <c r="AO2549" s="175" t="str">
        <f t="shared" si="3656"/>
        <v>AO$13</v>
      </c>
      <c r="AP2549" s="175" t="str">
        <f t="shared" si="3656"/>
        <v>AP$13</v>
      </c>
      <c r="AQ2549" s="175" t="str">
        <f t="shared" si="3656"/>
        <v>AQ$13</v>
      </c>
      <c r="AR2549" s="175" t="str">
        <f t="shared" si="3656"/>
        <v>AR$13</v>
      </c>
      <c r="AS2549" s="175" t="str">
        <f t="shared" si="3656"/>
        <v>AS$13</v>
      </c>
      <c r="AT2549" s="175" t="str">
        <f t="shared" si="3656"/>
        <v>AT$13</v>
      </c>
      <c r="AU2549" s="175" t="str">
        <f t="shared" si="3656"/>
        <v>AU$13</v>
      </c>
      <c r="AV2549" s="175" t="str">
        <f t="shared" si="3656"/>
        <v>AV$13</v>
      </c>
      <c r="AW2549" s="175" t="str">
        <f t="shared" si="3656"/>
        <v>AW$13</v>
      </c>
      <c r="AX2549" s="175" t="str">
        <f t="shared" si="3656"/>
        <v>AX$13</v>
      </c>
      <c r="AY2549" s="175" t="str">
        <f t="shared" ref="AY2549:CD2549" si="3657">AY2526</f>
        <v>AY$13</v>
      </c>
      <c r="AZ2549" s="175" t="str">
        <f t="shared" si="3657"/>
        <v>AZ$13</v>
      </c>
      <c r="BA2549" s="175" t="str">
        <f t="shared" si="3657"/>
        <v>BA$13</v>
      </c>
      <c r="BB2549" s="175" t="str">
        <f t="shared" si="3657"/>
        <v>BB$13</v>
      </c>
      <c r="BC2549" s="175" t="str">
        <f t="shared" si="3657"/>
        <v>BC$13</v>
      </c>
      <c r="BD2549" s="175" t="str">
        <f t="shared" si="3657"/>
        <v>BD$13</v>
      </c>
      <c r="BE2549" s="175" t="str">
        <f t="shared" si="3657"/>
        <v>BE$13</v>
      </c>
      <c r="BF2549" s="175" t="str">
        <f t="shared" si="3657"/>
        <v>BF$13</v>
      </c>
      <c r="BG2549" s="175" t="str">
        <f t="shared" si="3657"/>
        <v>BG$13</v>
      </c>
      <c r="BH2549" s="175" t="str">
        <f t="shared" si="3657"/>
        <v>BH$13</v>
      </c>
      <c r="BI2549" s="175" t="str">
        <f t="shared" si="3657"/>
        <v>BI$13</v>
      </c>
      <c r="BJ2549" s="175" t="str">
        <f t="shared" si="3657"/>
        <v>BJ$13</v>
      </c>
      <c r="BK2549" s="175" t="str">
        <f t="shared" si="3657"/>
        <v>BK$13</v>
      </c>
      <c r="BL2549" s="175" t="str">
        <f t="shared" si="3657"/>
        <v>BL$13</v>
      </c>
      <c r="BM2549" s="175" t="str">
        <f t="shared" si="3657"/>
        <v>BM$13</v>
      </c>
      <c r="BN2549" s="175" t="str">
        <f t="shared" si="3657"/>
        <v>BN$13</v>
      </c>
      <c r="BO2549" s="175" t="str">
        <f t="shared" si="3657"/>
        <v>BO$13</v>
      </c>
      <c r="BP2549" s="175" t="str">
        <f t="shared" si="3657"/>
        <v>BP$13</v>
      </c>
      <c r="BQ2549" s="175" t="str">
        <f t="shared" si="3657"/>
        <v>BQ$13</v>
      </c>
      <c r="BR2549" s="175" t="str">
        <f t="shared" si="3657"/>
        <v>BR$13</v>
      </c>
      <c r="BS2549" s="175" t="str">
        <f t="shared" si="3657"/>
        <v>BS$13</v>
      </c>
      <c r="BT2549" s="175" t="str">
        <f t="shared" si="3657"/>
        <v>BT$13</v>
      </c>
      <c r="BU2549" s="175" t="str">
        <f t="shared" si="3657"/>
        <v>BU$13</v>
      </c>
      <c r="BV2549" s="175" t="str">
        <f t="shared" si="3657"/>
        <v>BV$13</v>
      </c>
      <c r="BW2549" s="175" t="str">
        <f t="shared" si="3657"/>
        <v>BW$13</v>
      </c>
      <c r="BX2549" s="175" t="str">
        <f t="shared" si="3657"/>
        <v>BX$13</v>
      </c>
      <c r="BY2549" s="175" t="str">
        <f t="shared" si="3657"/>
        <v>BY$13</v>
      </c>
      <c r="BZ2549" s="175" t="str">
        <f t="shared" si="3657"/>
        <v>BZ$13</v>
      </c>
      <c r="CA2549" s="175" t="str">
        <f t="shared" si="3657"/>
        <v>CA$13</v>
      </c>
      <c r="CB2549" s="175" t="str">
        <f t="shared" si="3657"/>
        <v>CB$13</v>
      </c>
      <c r="CC2549" s="175" t="str">
        <f t="shared" si="3657"/>
        <v>CC$13</v>
      </c>
      <c r="CD2549" s="175" t="str">
        <f t="shared" si="3657"/>
        <v>CD$13</v>
      </c>
      <c r="CE2549" s="175" t="str">
        <f t="shared" ref="CE2549:CK2549" si="3658">CE2526</f>
        <v>CE$13</v>
      </c>
      <c r="CF2549" s="175" t="str">
        <f t="shared" si="3658"/>
        <v>CF$13</v>
      </c>
      <c r="CG2549" s="175" t="str">
        <f t="shared" si="3658"/>
        <v>CG$13</v>
      </c>
      <c r="CH2549" s="175" t="str">
        <f t="shared" si="3658"/>
        <v>CH$13</v>
      </c>
      <c r="CI2549" s="175" t="str">
        <f t="shared" si="3658"/>
        <v>CI$13</v>
      </c>
      <c r="CJ2549" s="175" t="str">
        <f t="shared" si="3658"/>
        <v>CJ$13</v>
      </c>
      <c r="CK2549" s="175" t="str">
        <f t="shared" si="3658"/>
        <v>CK$13</v>
      </c>
      <c r="CL2549" s="175" t="str">
        <f t="shared" ref="CL2549" si="3659">CL2526</f>
        <v>CL$13</v>
      </c>
    </row>
    <row r="2550" spans="2:90" x14ac:dyDescent="0.4">
      <c r="B2550" s="187" t="str">
        <f>B2531</f>
        <v>Rolling fixed term debt - multiple borrowings w/ annual control:</v>
      </c>
      <c r="D2550" t="s">
        <v>427</v>
      </c>
      <c r="E2550" s="8" t="str">
        <f t="shared" si="3631"/>
        <v>2550 DTERMY-F</v>
      </c>
      <c r="G2550" t="s">
        <v>332</v>
      </c>
      <c r="H2550" s="12"/>
      <c r="I2550" s="60"/>
      <c r="J2550" s="60"/>
      <c r="K2550" s="15"/>
      <c r="L2550" s="15"/>
      <c r="M2550" s="15"/>
      <c r="N2550" s="15"/>
      <c r="O2550" s="15"/>
      <c r="P2550" s="15"/>
      <c r="R2550" s="15"/>
      <c r="S2550" s="175">
        <f t="shared" ref="S2550" si="3660">S2527</f>
        <v>0</v>
      </c>
      <c r="T2550" s="175">
        <f t="shared" ref="T2550:AX2550" si="3661">T2527</f>
        <v>0</v>
      </c>
      <c r="U2550" s="175">
        <f t="shared" si="3661"/>
        <v>0</v>
      </c>
      <c r="V2550" s="175">
        <f t="shared" si="3661"/>
        <v>0</v>
      </c>
      <c r="W2550" s="175">
        <f t="shared" si="3661"/>
        <v>0</v>
      </c>
      <c r="X2550" s="175">
        <f t="shared" si="3661"/>
        <v>0</v>
      </c>
      <c r="Y2550" s="175">
        <f t="shared" si="3661"/>
        <v>0</v>
      </c>
      <c r="Z2550" s="175">
        <f t="shared" si="3661"/>
        <v>0</v>
      </c>
      <c r="AA2550" s="175">
        <f t="shared" si="3661"/>
        <v>0</v>
      </c>
      <c r="AB2550" s="175">
        <f t="shared" si="3661"/>
        <v>0</v>
      </c>
      <c r="AC2550" s="175">
        <f t="shared" si="3661"/>
        <v>0</v>
      </c>
      <c r="AD2550" s="175">
        <f t="shared" si="3661"/>
        <v>0</v>
      </c>
      <c r="AE2550" s="175">
        <f t="shared" si="3661"/>
        <v>0</v>
      </c>
      <c r="AF2550" s="175">
        <f t="shared" si="3661"/>
        <v>0</v>
      </c>
      <c r="AG2550" s="175">
        <f t="shared" si="3661"/>
        <v>0</v>
      </c>
      <c r="AH2550" s="175">
        <f t="shared" si="3661"/>
        <v>0</v>
      </c>
      <c r="AI2550" s="175">
        <f t="shared" si="3661"/>
        <v>0</v>
      </c>
      <c r="AJ2550" s="175">
        <f t="shared" si="3661"/>
        <v>0</v>
      </c>
      <c r="AK2550" s="175">
        <f t="shared" si="3661"/>
        <v>0</v>
      </c>
      <c r="AL2550" s="175">
        <f t="shared" si="3661"/>
        <v>0</v>
      </c>
      <c r="AM2550" s="175">
        <f t="shared" si="3661"/>
        <v>0</v>
      </c>
      <c r="AN2550" s="175">
        <f t="shared" si="3661"/>
        <v>0</v>
      </c>
      <c r="AO2550" s="175">
        <f t="shared" si="3661"/>
        <v>0</v>
      </c>
      <c r="AP2550" s="175">
        <f t="shared" si="3661"/>
        <v>0</v>
      </c>
      <c r="AQ2550" s="175">
        <f t="shared" si="3661"/>
        <v>0</v>
      </c>
      <c r="AR2550" s="175">
        <f t="shared" si="3661"/>
        <v>0</v>
      </c>
      <c r="AS2550" s="175">
        <f t="shared" si="3661"/>
        <v>0</v>
      </c>
      <c r="AT2550" s="175">
        <f t="shared" si="3661"/>
        <v>0</v>
      </c>
      <c r="AU2550" s="175">
        <f t="shared" si="3661"/>
        <v>0</v>
      </c>
      <c r="AV2550" s="175">
        <f t="shared" si="3661"/>
        <v>0</v>
      </c>
      <c r="AW2550" s="175">
        <f t="shared" si="3661"/>
        <v>0</v>
      </c>
      <c r="AX2550" s="175">
        <f t="shared" si="3661"/>
        <v>0</v>
      </c>
      <c r="AY2550" s="175">
        <f t="shared" ref="AY2550:CD2550" si="3662">AY2527</f>
        <v>0</v>
      </c>
      <c r="AZ2550" s="175">
        <f t="shared" si="3662"/>
        <v>0</v>
      </c>
      <c r="BA2550" s="175">
        <f t="shared" si="3662"/>
        <v>0</v>
      </c>
      <c r="BB2550" s="175">
        <f t="shared" si="3662"/>
        <v>0</v>
      </c>
      <c r="BC2550" s="175">
        <f t="shared" si="3662"/>
        <v>0</v>
      </c>
      <c r="BD2550" s="175">
        <f t="shared" si="3662"/>
        <v>0</v>
      </c>
      <c r="BE2550" s="175">
        <f t="shared" si="3662"/>
        <v>0</v>
      </c>
      <c r="BF2550" s="175">
        <f t="shared" si="3662"/>
        <v>0</v>
      </c>
      <c r="BG2550" s="175">
        <f t="shared" si="3662"/>
        <v>0</v>
      </c>
      <c r="BH2550" s="175">
        <f t="shared" si="3662"/>
        <v>0</v>
      </c>
      <c r="BI2550" s="175">
        <f t="shared" si="3662"/>
        <v>0</v>
      </c>
      <c r="BJ2550" s="175">
        <f t="shared" si="3662"/>
        <v>0</v>
      </c>
      <c r="BK2550" s="175">
        <f t="shared" si="3662"/>
        <v>0</v>
      </c>
      <c r="BL2550" s="175">
        <f t="shared" si="3662"/>
        <v>0</v>
      </c>
      <c r="BM2550" s="175">
        <f t="shared" si="3662"/>
        <v>0</v>
      </c>
      <c r="BN2550" s="175">
        <f t="shared" si="3662"/>
        <v>0</v>
      </c>
      <c r="BO2550" s="175">
        <f t="shared" si="3662"/>
        <v>0</v>
      </c>
      <c r="BP2550" s="175">
        <f t="shared" si="3662"/>
        <v>0</v>
      </c>
      <c r="BQ2550" s="175">
        <f t="shared" si="3662"/>
        <v>0</v>
      </c>
      <c r="BR2550" s="175">
        <f t="shared" si="3662"/>
        <v>0</v>
      </c>
      <c r="BS2550" s="175">
        <f t="shared" si="3662"/>
        <v>0</v>
      </c>
      <c r="BT2550" s="175">
        <f t="shared" si="3662"/>
        <v>0</v>
      </c>
      <c r="BU2550" s="175">
        <f t="shared" si="3662"/>
        <v>0</v>
      </c>
      <c r="BV2550" s="175">
        <f t="shared" si="3662"/>
        <v>0</v>
      </c>
      <c r="BW2550" s="175">
        <f t="shared" si="3662"/>
        <v>0</v>
      </c>
      <c r="BX2550" s="175">
        <f t="shared" si="3662"/>
        <v>0</v>
      </c>
      <c r="BY2550" s="175">
        <f t="shared" si="3662"/>
        <v>0</v>
      </c>
      <c r="BZ2550" s="175">
        <f t="shared" si="3662"/>
        <v>0</v>
      </c>
      <c r="CA2550" s="175">
        <f t="shared" si="3662"/>
        <v>0</v>
      </c>
      <c r="CB2550" s="175">
        <f t="shared" si="3662"/>
        <v>0</v>
      </c>
      <c r="CC2550" s="175">
        <f t="shared" si="3662"/>
        <v>0</v>
      </c>
      <c r="CD2550" s="175">
        <f t="shared" si="3662"/>
        <v>0</v>
      </c>
      <c r="CE2550" s="175">
        <f t="shared" ref="CE2550:CK2550" si="3663">CE2527</f>
        <v>0</v>
      </c>
      <c r="CF2550" s="175">
        <f t="shared" si="3663"/>
        <v>0</v>
      </c>
      <c r="CG2550" s="175">
        <f t="shared" si="3663"/>
        <v>0</v>
      </c>
      <c r="CH2550" s="175">
        <f t="shared" si="3663"/>
        <v>0</v>
      </c>
      <c r="CI2550" s="175">
        <f t="shared" si="3663"/>
        <v>0</v>
      </c>
      <c r="CJ2550" s="175">
        <f t="shared" si="3663"/>
        <v>0</v>
      </c>
      <c r="CK2550" s="175">
        <f t="shared" si="3663"/>
        <v>0</v>
      </c>
      <c r="CL2550" s="175">
        <f t="shared" ref="CL2550" si="3664">CL2527</f>
        <v>0</v>
      </c>
    </row>
    <row r="2551" spans="2:90" x14ac:dyDescent="0.4">
      <c r="B2551" s="235" t="str">
        <f>IFERROR(SUBSTITUTE(TRIM(MID(B2531, SEARCH("-", B2531) + 1, LEN(B2531))),":",""),"no unit")</f>
        <v>multiple borrowings w/ annual control</v>
      </c>
      <c r="D2551" t="s">
        <v>427</v>
      </c>
      <c r="E2551" s="8" t="str">
        <f t="shared" si="3631"/>
        <v>2551 DTERMY-F</v>
      </c>
      <c r="G2551" t="s">
        <v>332</v>
      </c>
      <c r="H2551" s="12"/>
      <c r="I2551" s="60"/>
      <c r="J2551" s="60"/>
      <c r="K2551" s="15"/>
      <c r="L2551" s="15"/>
      <c r="M2551" s="15"/>
      <c r="N2551" s="15"/>
      <c r="O2551" s="15"/>
      <c r="P2551" s="15"/>
      <c r="R2551" s="15"/>
      <c r="S2551" s="175"/>
      <c r="T2551" s="175"/>
      <c r="U2551" s="175"/>
      <c r="V2551" s="175"/>
      <c r="W2551" s="175"/>
      <c r="X2551" s="175"/>
      <c r="Y2551" s="175"/>
      <c r="Z2551" s="175"/>
      <c r="AA2551" s="175"/>
      <c r="AB2551" s="175"/>
      <c r="AC2551" s="175"/>
      <c r="AD2551" s="175"/>
      <c r="AE2551" s="175"/>
      <c r="AF2551" s="175"/>
      <c r="AG2551" s="175"/>
      <c r="AH2551" s="175"/>
      <c r="AI2551" s="175"/>
      <c r="AJ2551" s="175"/>
      <c r="AK2551" s="175"/>
      <c r="AL2551" s="175"/>
      <c r="AM2551" s="175"/>
      <c r="AN2551" s="175"/>
      <c r="AO2551" s="175"/>
      <c r="AP2551" s="175"/>
      <c r="AQ2551" s="175"/>
      <c r="AR2551" s="175"/>
      <c r="AS2551" s="175"/>
      <c r="AT2551" s="175"/>
      <c r="AU2551" s="175"/>
      <c r="AV2551" s="175"/>
      <c r="AW2551" s="175"/>
      <c r="AX2551" s="175"/>
      <c r="AY2551" s="175"/>
      <c r="AZ2551" s="175"/>
      <c r="BA2551" s="175"/>
      <c r="BB2551" s="175"/>
      <c r="BC2551" s="175"/>
      <c r="BD2551" s="175"/>
      <c r="BE2551" s="175"/>
      <c r="BF2551" s="175"/>
      <c r="BG2551" s="175"/>
      <c r="BH2551" s="175"/>
      <c r="BI2551" s="175"/>
      <c r="BJ2551" s="175"/>
      <c r="BK2551" s="175"/>
      <c r="BL2551" s="175"/>
      <c r="BM2551" s="175"/>
      <c r="BN2551" s="175"/>
      <c r="BO2551" s="175"/>
      <c r="BP2551" s="175"/>
      <c r="BQ2551" s="175"/>
      <c r="BR2551" s="175"/>
      <c r="BS2551" s="175"/>
      <c r="BT2551" s="175"/>
      <c r="BU2551" s="175"/>
      <c r="BV2551" s="175"/>
      <c r="BW2551" s="175"/>
      <c r="BX2551" s="175"/>
      <c r="BY2551" s="175"/>
      <c r="BZ2551" s="175"/>
      <c r="CA2551" s="175"/>
      <c r="CB2551" s="175"/>
      <c r="CC2551" s="175"/>
      <c r="CD2551" s="175"/>
      <c r="CE2551" s="175"/>
      <c r="CF2551" s="175"/>
      <c r="CG2551" s="175"/>
      <c r="CH2551" s="175"/>
      <c r="CI2551" s="175"/>
      <c r="CJ2551" s="175"/>
      <c r="CK2551" s="175"/>
      <c r="CL2551" s="175"/>
    </row>
    <row r="2552" spans="2:90" x14ac:dyDescent="0.4">
      <c r="B2552" s="187" t="str">
        <f>B2529</f>
        <v>Secondary revenue driver</v>
      </c>
      <c r="D2552" t="s">
        <v>427</v>
      </c>
      <c r="E2552" s="8" t="str">
        <f t="shared" si="3631"/>
        <v>2552 DTERMY-F</v>
      </c>
      <c r="G2552" t="s">
        <v>332</v>
      </c>
      <c r="H2552" s="90"/>
      <c r="I2552" s="209"/>
      <c r="J2552" s="209"/>
      <c r="K2552" s="210"/>
      <c r="L2552" s="210"/>
      <c r="M2552" s="210"/>
      <c r="N2552" s="210"/>
      <c r="O2552" s="210"/>
      <c r="P2552" s="210"/>
      <c r="R2552" s="210"/>
      <c r="S2552" s="4" t="str">
        <f t="shared" ref="S2552" si="3665">ADDRESS(ROW(S2542),COLUMN(S2542),2)</f>
        <v>S$2542</v>
      </c>
      <c r="T2552" s="4" t="str">
        <f t="shared" ref="T2552:AX2552" si="3666">ADDRESS(ROW(T2542),COLUMN(T2542),2)</f>
        <v>T$2542</v>
      </c>
      <c r="U2552" s="4" t="str">
        <f t="shared" si="3666"/>
        <v>U$2542</v>
      </c>
      <c r="V2552" s="4" t="str">
        <f t="shared" si="3666"/>
        <v>V$2542</v>
      </c>
      <c r="W2552" s="4" t="str">
        <f t="shared" si="3666"/>
        <v>W$2542</v>
      </c>
      <c r="X2552" s="4" t="str">
        <f t="shared" si="3666"/>
        <v>X$2542</v>
      </c>
      <c r="Y2552" s="4" t="str">
        <f t="shared" si="3666"/>
        <v>Y$2542</v>
      </c>
      <c r="Z2552" s="4" t="str">
        <f t="shared" si="3666"/>
        <v>Z$2542</v>
      </c>
      <c r="AA2552" s="4" t="str">
        <f t="shared" si="3666"/>
        <v>AA$2542</v>
      </c>
      <c r="AB2552" s="4" t="str">
        <f t="shared" si="3666"/>
        <v>AB$2542</v>
      </c>
      <c r="AC2552" s="4" t="str">
        <f t="shared" si="3666"/>
        <v>AC$2542</v>
      </c>
      <c r="AD2552" s="4" t="str">
        <f t="shared" si="3666"/>
        <v>AD$2542</v>
      </c>
      <c r="AE2552" s="4" t="str">
        <f t="shared" si="3666"/>
        <v>AE$2542</v>
      </c>
      <c r="AF2552" s="4" t="str">
        <f t="shared" si="3666"/>
        <v>AF$2542</v>
      </c>
      <c r="AG2552" s="4" t="str">
        <f t="shared" si="3666"/>
        <v>AG$2542</v>
      </c>
      <c r="AH2552" s="4" t="str">
        <f t="shared" si="3666"/>
        <v>AH$2542</v>
      </c>
      <c r="AI2552" s="4" t="str">
        <f t="shared" si="3666"/>
        <v>AI$2542</v>
      </c>
      <c r="AJ2552" s="4" t="str">
        <f t="shared" si="3666"/>
        <v>AJ$2542</v>
      </c>
      <c r="AK2552" s="4" t="str">
        <f t="shared" si="3666"/>
        <v>AK$2542</v>
      </c>
      <c r="AL2552" s="4" t="str">
        <f t="shared" si="3666"/>
        <v>AL$2542</v>
      </c>
      <c r="AM2552" s="4" t="str">
        <f t="shared" si="3666"/>
        <v>AM$2542</v>
      </c>
      <c r="AN2552" s="4" t="str">
        <f t="shared" si="3666"/>
        <v>AN$2542</v>
      </c>
      <c r="AO2552" s="4" t="str">
        <f t="shared" si="3666"/>
        <v>AO$2542</v>
      </c>
      <c r="AP2552" s="4" t="str">
        <f t="shared" si="3666"/>
        <v>AP$2542</v>
      </c>
      <c r="AQ2552" s="4" t="str">
        <f t="shared" si="3666"/>
        <v>AQ$2542</v>
      </c>
      <c r="AR2552" s="4" t="str">
        <f t="shared" si="3666"/>
        <v>AR$2542</v>
      </c>
      <c r="AS2552" s="4" t="str">
        <f t="shared" si="3666"/>
        <v>AS$2542</v>
      </c>
      <c r="AT2552" s="4" t="str">
        <f t="shared" si="3666"/>
        <v>AT$2542</v>
      </c>
      <c r="AU2552" s="4" t="str">
        <f t="shared" si="3666"/>
        <v>AU$2542</v>
      </c>
      <c r="AV2552" s="4" t="str">
        <f t="shared" si="3666"/>
        <v>AV$2542</v>
      </c>
      <c r="AW2552" s="4" t="str">
        <f t="shared" si="3666"/>
        <v>AW$2542</v>
      </c>
      <c r="AX2552" s="4" t="str">
        <f t="shared" si="3666"/>
        <v>AX$2542</v>
      </c>
      <c r="AY2552" s="4" t="str">
        <f t="shared" ref="AY2552:CD2552" si="3667">ADDRESS(ROW(AY2542),COLUMN(AY2542),2)</f>
        <v>AY$2542</v>
      </c>
      <c r="AZ2552" s="4" t="str">
        <f t="shared" si="3667"/>
        <v>AZ$2542</v>
      </c>
      <c r="BA2552" s="4" t="str">
        <f t="shared" si="3667"/>
        <v>BA$2542</v>
      </c>
      <c r="BB2552" s="4" t="str">
        <f t="shared" si="3667"/>
        <v>BB$2542</v>
      </c>
      <c r="BC2552" s="4" t="str">
        <f t="shared" si="3667"/>
        <v>BC$2542</v>
      </c>
      <c r="BD2552" s="4" t="str">
        <f t="shared" si="3667"/>
        <v>BD$2542</v>
      </c>
      <c r="BE2552" s="4" t="str">
        <f t="shared" si="3667"/>
        <v>BE$2542</v>
      </c>
      <c r="BF2552" s="4" t="str">
        <f t="shared" si="3667"/>
        <v>BF$2542</v>
      </c>
      <c r="BG2552" s="4" t="str">
        <f t="shared" si="3667"/>
        <v>BG$2542</v>
      </c>
      <c r="BH2552" s="4" t="str">
        <f t="shared" si="3667"/>
        <v>BH$2542</v>
      </c>
      <c r="BI2552" s="4" t="str">
        <f t="shared" si="3667"/>
        <v>BI$2542</v>
      </c>
      <c r="BJ2552" s="4" t="str">
        <f t="shared" si="3667"/>
        <v>BJ$2542</v>
      </c>
      <c r="BK2552" s="4" t="str">
        <f t="shared" si="3667"/>
        <v>BK$2542</v>
      </c>
      <c r="BL2552" s="4" t="str">
        <f t="shared" si="3667"/>
        <v>BL$2542</v>
      </c>
      <c r="BM2552" s="4" t="str">
        <f t="shared" si="3667"/>
        <v>BM$2542</v>
      </c>
      <c r="BN2552" s="4" t="str">
        <f t="shared" si="3667"/>
        <v>BN$2542</v>
      </c>
      <c r="BO2552" s="4" t="str">
        <f t="shared" si="3667"/>
        <v>BO$2542</v>
      </c>
      <c r="BP2552" s="4" t="str">
        <f t="shared" si="3667"/>
        <v>BP$2542</v>
      </c>
      <c r="BQ2552" s="4" t="str">
        <f t="shared" si="3667"/>
        <v>BQ$2542</v>
      </c>
      <c r="BR2552" s="4" t="str">
        <f t="shared" si="3667"/>
        <v>BR$2542</v>
      </c>
      <c r="BS2552" s="4" t="str">
        <f t="shared" si="3667"/>
        <v>BS$2542</v>
      </c>
      <c r="BT2552" s="4" t="str">
        <f t="shared" si="3667"/>
        <v>BT$2542</v>
      </c>
      <c r="BU2552" s="4" t="str">
        <f t="shared" si="3667"/>
        <v>BU$2542</v>
      </c>
      <c r="BV2552" s="4" t="str">
        <f t="shared" si="3667"/>
        <v>BV$2542</v>
      </c>
      <c r="BW2552" s="4" t="str">
        <f t="shared" si="3667"/>
        <v>BW$2542</v>
      </c>
      <c r="BX2552" s="4" t="str">
        <f t="shared" si="3667"/>
        <v>BX$2542</v>
      </c>
      <c r="BY2552" s="4" t="str">
        <f t="shared" si="3667"/>
        <v>BY$2542</v>
      </c>
      <c r="BZ2552" s="4" t="str">
        <f t="shared" si="3667"/>
        <v>BZ$2542</v>
      </c>
      <c r="CA2552" s="4" t="str">
        <f t="shared" si="3667"/>
        <v>CA$2542</v>
      </c>
      <c r="CB2552" s="4" t="str">
        <f t="shared" si="3667"/>
        <v>CB$2542</v>
      </c>
      <c r="CC2552" s="4" t="str">
        <f t="shared" si="3667"/>
        <v>CC$2542</v>
      </c>
      <c r="CD2552" s="4" t="str">
        <f t="shared" si="3667"/>
        <v>CD$2542</v>
      </c>
      <c r="CE2552" s="4" t="str">
        <f t="shared" ref="CE2552:CK2552" si="3668">ADDRESS(ROW(CE2542),COLUMN(CE2542),2)</f>
        <v>CE$2542</v>
      </c>
      <c r="CF2552" s="4" t="str">
        <f t="shared" si="3668"/>
        <v>CF$2542</v>
      </c>
      <c r="CG2552" s="4" t="str">
        <f t="shared" si="3668"/>
        <v>CG$2542</v>
      </c>
      <c r="CH2552" s="4" t="str">
        <f t="shared" si="3668"/>
        <v>CH$2542</v>
      </c>
      <c r="CI2552" s="4" t="str">
        <f t="shared" si="3668"/>
        <v>CI$2542</v>
      </c>
      <c r="CJ2552" s="4" t="str">
        <f t="shared" si="3668"/>
        <v>CJ$2542</v>
      </c>
      <c r="CK2552" s="4" t="str">
        <f t="shared" si="3668"/>
        <v>CK$2542</v>
      </c>
      <c r="CL2552" s="4" t="str">
        <f t="shared" ref="CL2552" si="3669">ADDRESS(ROW(CL2542),COLUMN(CL2542),2)</f>
        <v>CL$2542</v>
      </c>
    </row>
    <row r="2553" spans="2:90" x14ac:dyDescent="0.4">
      <c r="B2553" s="132" t="str">
        <f>B2530</f>
        <v>Secondary volume driver</v>
      </c>
      <c r="D2553" t="s">
        <v>427</v>
      </c>
      <c r="E2553" s="8" t="str">
        <f t="shared" si="3631"/>
        <v>2553 DTERMY-F</v>
      </c>
      <c r="G2553" t="s">
        <v>332</v>
      </c>
      <c r="H2553" s="12"/>
      <c r="I2553" s="60"/>
      <c r="J2553" s="60"/>
      <c r="K2553" s="15"/>
      <c r="L2553" s="15"/>
      <c r="M2553" s="15"/>
      <c r="N2553" s="15"/>
      <c r="O2553" s="15"/>
      <c r="P2553" s="15"/>
      <c r="R2553" s="15"/>
      <c r="S2553" s="175" t="str">
        <f t="shared" ref="S2553" si="3670">S2530</f>
        <v>S$15</v>
      </c>
      <c r="T2553" s="175" t="str">
        <f t="shared" ref="T2553:AX2553" si="3671">T2530</f>
        <v>T$15</v>
      </c>
      <c r="U2553" s="175" t="str">
        <f t="shared" si="3671"/>
        <v>U$15</v>
      </c>
      <c r="V2553" s="175" t="str">
        <f t="shared" si="3671"/>
        <v>V$15</v>
      </c>
      <c r="W2553" s="175" t="str">
        <f t="shared" si="3671"/>
        <v>W$15</v>
      </c>
      <c r="X2553" s="175" t="str">
        <f t="shared" si="3671"/>
        <v>X$15</v>
      </c>
      <c r="Y2553" s="175" t="str">
        <f t="shared" si="3671"/>
        <v>Y$15</v>
      </c>
      <c r="Z2553" s="175" t="str">
        <f t="shared" si="3671"/>
        <v>Z$15</v>
      </c>
      <c r="AA2553" s="175" t="str">
        <f t="shared" si="3671"/>
        <v>AA$15</v>
      </c>
      <c r="AB2553" s="175" t="str">
        <f t="shared" si="3671"/>
        <v>AB$15</v>
      </c>
      <c r="AC2553" s="175" t="str">
        <f t="shared" si="3671"/>
        <v>AC$15</v>
      </c>
      <c r="AD2553" s="175" t="str">
        <f t="shared" si="3671"/>
        <v>AD$15</v>
      </c>
      <c r="AE2553" s="175" t="str">
        <f t="shared" si="3671"/>
        <v>AE$15</v>
      </c>
      <c r="AF2553" s="175" t="str">
        <f t="shared" si="3671"/>
        <v>AF$15</v>
      </c>
      <c r="AG2553" s="175" t="str">
        <f t="shared" si="3671"/>
        <v>AG$15</v>
      </c>
      <c r="AH2553" s="175" t="str">
        <f t="shared" si="3671"/>
        <v>AH$15</v>
      </c>
      <c r="AI2553" s="175" t="str">
        <f t="shared" si="3671"/>
        <v>AI$15</v>
      </c>
      <c r="AJ2553" s="175" t="str">
        <f t="shared" si="3671"/>
        <v>AJ$15</v>
      </c>
      <c r="AK2553" s="175" t="str">
        <f t="shared" si="3671"/>
        <v>AK$15</v>
      </c>
      <c r="AL2553" s="175" t="str">
        <f t="shared" si="3671"/>
        <v>AL$15</v>
      </c>
      <c r="AM2553" s="175" t="str">
        <f t="shared" si="3671"/>
        <v>AM$15</v>
      </c>
      <c r="AN2553" s="175" t="str">
        <f t="shared" si="3671"/>
        <v>AN$15</v>
      </c>
      <c r="AO2553" s="175" t="str">
        <f t="shared" si="3671"/>
        <v>AO$15</v>
      </c>
      <c r="AP2553" s="175" t="str">
        <f t="shared" si="3671"/>
        <v>AP$15</v>
      </c>
      <c r="AQ2553" s="175" t="str">
        <f t="shared" si="3671"/>
        <v>AQ$15</v>
      </c>
      <c r="AR2553" s="175" t="str">
        <f t="shared" si="3671"/>
        <v>AR$15</v>
      </c>
      <c r="AS2553" s="175" t="str">
        <f t="shared" si="3671"/>
        <v>AS$15</v>
      </c>
      <c r="AT2553" s="175" t="str">
        <f t="shared" si="3671"/>
        <v>AT$15</v>
      </c>
      <c r="AU2553" s="175" t="str">
        <f t="shared" si="3671"/>
        <v>AU$15</v>
      </c>
      <c r="AV2553" s="175" t="str">
        <f t="shared" si="3671"/>
        <v>AV$15</v>
      </c>
      <c r="AW2553" s="175" t="str">
        <f t="shared" si="3671"/>
        <v>AW$15</v>
      </c>
      <c r="AX2553" s="175" t="str">
        <f t="shared" si="3671"/>
        <v>AX$15</v>
      </c>
      <c r="AY2553" s="175" t="str">
        <f t="shared" ref="AY2553:CD2553" si="3672">AY2530</f>
        <v>AY$15</v>
      </c>
      <c r="AZ2553" s="175" t="str">
        <f t="shared" si="3672"/>
        <v>AZ$15</v>
      </c>
      <c r="BA2553" s="175" t="str">
        <f t="shared" si="3672"/>
        <v>BA$15</v>
      </c>
      <c r="BB2553" s="175" t="str">
        <f t="shared" si="3672"/>
        <v>BB$15</v>
      </c>
      <c r="BC2553" s="175" t="str">
        <f t="shared" si="3672"/>
        <v>BC$15</v>
      </c>
      <c r="BD2553" s="175" t="str">
        <f t="shared" si="3672"/>
        <v>BD$15</v>
      </c>
      <c r="BE2553" s="175" t="str">
        <f t="shared" si="3672"/>
        <v>BE$15</v>
      </c>
      <c r="BF2553" s="175" t="str">
        <f t="shared" si="3672"/>
        <v>BF$15</v>
      </c>
      <c r="BG2553" s="175" t="str">
        <f t="shared" si="3672"/>
        <v>BG$15</v>
      </c>
      <c r="BH2553" s="175" t="str">
        <f t="shared" si="3672"/>
        <v>BH$15</v>
      </c>
      <c r="BI2553" s="175" t="str">
        <f t="shared" si="3672"/>
        <v>BI$15</v>
      </c>
      <c r="BJ2553" s="175" t="str">
        <f t="shared" si="3672"/>
        <v>BJ$15</v>
      </c>
      <c r="BK2553" s="175" t="str">
        <f t="shared" si="3672"/>
        <v>BK$15</v>
      </c>
      <c r="BL2553" s="175" t="str">
        <f t="shared" si="3672"/>
        <v>BL$15</v>
      </c>
      <c r="BM2553" s="175" t="str">
        <f t="shared" si="3672"/>
        <v>BM$15</v>
      </c>
      <c r="BN2553" s="175" t="str">
        <f t="shared" si="3672"/>
        <v>BN$15</v>
      </c>
      <c r="BO2553" s="175" t="str">
        <f t="shared" si="3672"/>
        <v>BO$15</v>
      </c>
      <c r="BP2553" s="175" t="str">
        <f t="shared" si="3672"/>
        <v>BP$15</v>
      </c>
      <c r="BQ2553" s="175" t="str">
        <f t="shared" si="3672"/>
        <v>BQ$15</v>
      </c>
      <c r="BR2553" s="175" t="str">
        <f t="shared" si="3672"/>
        <v>BR$15</v>
      </c>
      <c r="BS2553" s="175" t="str">
        <f t="shared" si="3672"/>
        <v>BS$15</v>
      </c>
      <c r="BT2553" s="175" t="str">
        <f t="shared" si="3672"/>
        <v>BT$15</v>
      </c>
      <c r="BU2553" s="175" t="str">
        <f t="shared" si="3672"/>
        <v>BU$15</v>
      </c>
      <c r="BV2553" s="175" t="str">
        <f t="shared" si="3672"/>
        <v>BV$15</v>
      </c>
      <c r="BW2553" s="175" t="str">
        <f t="shared" si="3672"/>
        <v>BW$15</v>
      </c>
      <c r="BX2553" s="175" t="str">
        <f t="shared" si="3672"/>
        <v>BX$15</v>
      </c>
      <c r="BY2553" s="175" t="str">
        <f t="shared" si="3672"/>
        <v>BY$15</v>
      </c>
      <c r="BZ2553" s="175" t="str">
        <f t="shared" si="3672"/>
        <v>BZ$15</v>
      </c>
      <c r="CA2553" s="175" t="str">
        <f t="shared" si="3672"/>
        <v>CA$15</v>
      </c>
      <c r="CB2553" s="175" t="str">
        <f t="shared" si="3672"/>
        <v>CB$15</v>
      </c>
      <c r="CC2553" s="175" t="str">
        <f t="shared" si="3672"/>
        <v>CC$15</v>
      </c>
      <c r="CD2553" s="175" t="str">
        <f t="shared" si="3672"/>
        <v>CD$15</v>
      </c>
      <c r="CE2553" s="175" t="str">
        <f t="shared" ref="CE2553:CK2553" si="3673">CE2530</f>
        <v>CE$15</v>
      </c>
      <c r="CF2553" s="175" t="str">
        <f t="shared" si="3673"/>
        <v>CF$15</v>
      </c>
      <c r="CG2553" s="175" t="str">
        <f t="shared" si="3673"/>
        <v>CG$15</v>
      </c>
      <c r="CH2553" s="175" t="str">
        <f t="shared" si="3673"/>
        <v>CH$15</v>
      </c>
      <c r="CI2553" s="175" t="str">
        <f t="shared" si="3673"/>
        <v>CI$15</v>
      </c>
      <c r="CJ2553" s="175" t="str">
        <f t="shared" si="3673"/>
        <v>CJ$15</v>
      </c>
      <c r="CK2553" s="175" t="str">
        <f t="shared" si="3673"/>
        <v>CK$15</v>
      </c>
      <c r="CL2553" s="175" t="str">
        <f t="shared" ref="CL2553" si="3674">CL2530</f>
        <v>CL$15</v>
      </c>
    </row>
    <row r="2554" spans="2:90" x14ac:dyDescent="0.4">
      <c r="B2554" s="132"/>
      <c r="E2554" s="8"/>
      <c r="H2554" s="12"/>
      <c r="I2554" s="60"/>
      <c r="J2554" s="60"/>
      <c r="K2554" s="15"/>
      <c r="L2554" s="15"/>
      <c r="M2554" s="15"/>
      <c r="N2554" s="15"/>
      <c r="O2554" s="15"/>
      <c r="P2554" s="15"/>
      <c r="R2554" s="15"/>
      <c r="S2554" s="175"/>
      <c r="T2554" s="175"/>
      <c r="U2554" s="175"/>
      <c r="V2554" s="175"/>
      <c r="W2554" s="175"/>
      <c r="X2554" s="175"/>
      <c r="Y2554" s="175"/>
      <c r="Z2554" s="175"/>
      <c r="AA2554" s="175"/>
      <c r="AB2554" s="175"/>
      <c r="AC2554" s="175"/>
      <c r="AD2554" s="175"/>
      <c r="AE2554" s="175"/>
      <c r="AF2554" s="175"/>
      <c r="AG2554" s="175"/>
      <c r="AH2554" s="175"/>
      <c r="AI2554" s="175"/>
      <c r="AJ2554" s="175"/>
      <c r="AK2554" s="175"/>
      <c r="AL2554" s="175"/>
      <c r="AM2554" s="175"/>
      <c r="AN2554" s="175"/>
      <c r="AO2554" s="175"/>
      <c r="AP2554" s="175"/>
      <c r="AQ2554" s="175"/>
      <c r="AR2554" s="175"/>
      <c r="AS2554" s="175"/>
      <c r="AT2554" s="175"/>
      <c r="AU2554" s="175"/>
      <c r="AV2554" s="175"/>
      <c r="AW2554" s="175"/>
      <c r="AX2554" s="175"/>
      <c r="AY2554" s="175"/>
      <c r="AZ2554" s="175"/>
      <c r="BA2554" s="175"/>
      <c r="BB2554" s="175"/>
      <c r="BC2554" s="175"/>
      <c r="BD2554" s="175"/>
      <c r="BE2554" s="175"/>
      <c r="BF2554" s="175"/>
      <c r="BG2554" s="175"/>
      <c r="BH2554" s="175"/>
      <c r="BI2554" s="175"/>
      <c r="BJ2554" s="175"/>
      <c r="BK2554" s="175"/>
      <c r="BL2554" s="175"/>
      <c r="BM2554" s="175"/>
      <c r="BN2554" s="175"/>
      <c r="BO2554" s="175"/>
      <c r="BP2554" s="175"/>
      <c r="BQ2554" s="175"/>
      <c r="BR2554" s="175"/>
      <c r="BS2554" s="175"/>
      <c r="BT2554" s="175"/>
      <c r="BU2554" s="175"/>
      <c r="BV2554" s="175"/>
      <c r="BW2554" s="175"/>
      <c r="BX2554" s="175"/>
      <c r="BY2554" s="175"/>
      <c r="BZ2554" s="175"/>
      <c r="CA2554" s="175"/>
      <c r="CB2554" s="175"/>
      <c r="CC2554" s="175"/>
      <c r="CD2554" s="175"/>
      <c r="CE2554" s="175"/>
      <c r="CF2554" s="175"/>
      <c r="CG2554" s="175"/>
      <c r="CH2554" s="175"/>
      <c r="CI2554" s="175"/>
      <c r="CJ2554" s="175"/>
      <c r="CK2554" s="175"/>
      <c r="CL2554" s="175"/>
    </row>
    <row r="2555" spans="2:90" x14ac:dyDescent="0.4">
      <c r="B2555" s="171" t="s">
        <v>490</v>
      </c>
      <c r="E2555" s="8"/>
      <c r="H2555" s="170"/>
      <c r="I2555" s="172"/>
      <c r="J2555" s="172"/>
      <c r="K2555" s="193"/>
      <c r="L2555" s="193"/>
      <c r="M2555" s="193"/>
      <c r="N2555" s="193"/>
      <c r="O2555" s="193"/>
      <c r="P2555" s="193"/>
      <c r="R2555" s="194"/>
      <c r="S2555" s="170"/>
      <c r="T2555" s="170"/>
      <c r="U2555" s="170"/>
      <c r="V2555" s="170"/>
      <c r="W2555" s="170"/>
      <c r="X2555" s="170"/>
      <c r="Y2555" s="170"/>
      <c r="Z2555" s="170"/>
      <c r="AA2555" s="170"/>
      <c r="AB2555" s="170"/>
      <c r="AC2555" s="170"/>
      <c r="AD2555" s="170"/>
      <c r="AE2555" s="170"/>
      <c r="AF2555" s="170"/>
      <c r="AG2555" s="170"/>
      <c r="AH2555" s="170"/>
      <c r="AI2555" s="170"/>
      <c r="AJ2555" s="170"/>
      <c r="AK2555" s="170"/>
      <c r="AL2555" s="170"/>
      <c r="AM2555" s="170"/>
      <c r="AN2555" s="170"/>
      <c r="AO2555" s="170"/>
      <c r="AP2555" s="170"/>
      <c r="AQ2555" s="170"/>
      <c r="AR2555" s="170"/>
      <c r="AS2555" s="170"/>
      <c r="AT2555" s="170"/>
      <c r="AU2555" s="170"/>
      <c r="AV2555" s="170"/>
      <c r="AW2555" s="170"/>
      <c r="AX2555" s="170"/>
      <c r="AY2555" s="170"/>
      <c r="AZ2555" s="170"/>
      <c r="BA2555" s="170"/>
      <c r="BB2555" s="170"/>
      <c r="BC2555" s="170"/>
      <c r="BD2555" s="170"/>
      <c r="BE2555" s="170"/>
      <c r="BF2555" s="170"/>
      <c r="BG2555" s="170"/>
      <c r="BH2555" s="170"/>
      <c r="BI2555" s="170"/>
      <c r="BJ2555" s="170"/>
      <c r="BK2555" s="170"/>
      <c r="BL2555" s="170"/>
      <c r="BM2555" s="170"/>
      <c r="BN2555" s="170"/>
      <c r="BO2555" s="170"/>
      <c r="BP2555" s="170"/>
      <c r="BQ2555" s="170"/>
      <c r="BR2555" s="170"/>
      <c r="BS2555" s="170"/>
      <c r="BT2555" s="170"/>
      <c r="BU2555" s="170"/>
      <c r="BV2555" s="170"/>
      <c r="BW2555" s="170"/>
      <c r="BX2555" s="170"/>
      <c r="BY2555" s="170"/>
      <c r="BZ2555" s="170"/>
      <c r="CA2555" s="170"/>
      <c r="CB2555" s="170"/>
      <c r="CC2555" s="170"/>
      <c r="CD2555" s="170"/>
      <c r="CE2555" s="170"/>
      <c r="CF2555" s="170"/>
      <c r="CG2555" s="170"/>
      <c r="CH2555" s="170"/>
      <c r="CI2555" s="170"/>
      <c r="CJ2555" s="170"/>
      <c r="CK2555" s="170"/>
      <c r="CL2555" s="170"/>
    </row>
    <row r="2556" spans="2:90" x14ac:dyDescent="0.4">
      <c r="B2556" s="171" t="s">
        <v>492</v>
      </c>
      <c r="E2556" s="8"/>
      <c r="H2556" s="170"/>
      <c r="I2556" s="172"/>
      <c r="J2556" s="172"/>
      <c r="K2556" s="193"/>
      <c r="L2556" s="193"/>
      <c r="M2556" s="193"/>
      <c r="N2556" s="193"/>
      <c r="O2556" s="193"/>
      <c r="P2556" s="193"/>
      <c r="R2556" s="194"/>
      <c r="S2556" s="170"/>
      <c r="T2556" s="170"/>
      <c r="U2556" s="170"/>
      <c r="V2556" s="170"/>
      <c r="W2556" s="170"/>
      <c r="X2556" s="170"/>
      <c r="Y2556" s="170"/>
      <c r="Z2556" s="170"/>
      <c r="AA2556" s="170"/>
      <c r="AB2556" s="170"/>
      <c r="AC2556" s="170"/>
      <c r="AD2556" s="170"/>
      <c r="AE2556" s="170"/>
      <c r="AF2556" s="170"/>
      <c r="AG2556" s="170"/>
      <c r="AH2556" s="170"/>
      <c r="AI2556" s="170"/>
      <c r="AJ2556" s="170"/>
      <c r="AK2556" s="170"/>
      <c r="AL2556" s="170"/>
      <c r="AM2556" s="170"/>
      <c r="AN2556" s="170"/>
      <c r="AO2556" s="170"/>
      <c r="AP2556" s="170"/>
      <c r="AQ2556" s="170"/>
      <c r="AR2556" s="170"/>
      <c r="AS2556" s="170"/>
      <c r="AT2556" s="170"/>
      <c r="AU2556" s="170"/>
      <c r="AV2556" s="170"/>
      <c r="AW2556" s="170"/>
      <c r="AX2556" s="170"/>
      <c r="AY2556" s="170"/>
      <c r="AZ2556" s="170"/>
      <c r="BA2556" s="170"/>
      <c r="BB2556" s="170"/>
      <c r="BC2556" s="170"/>
      <c r="BD2556" s="170"/>
      <c r="BE2556" s="170"/>
      <c r="BF2556" s="170"/>
      <c r="BG2556" s="170"/>
      <c r="BH2556" s="170"/>
      <c r="BI2556" s="170"/>
      <c r="BJ2556" s="170"/>
      <c r="BK2556" s="170"/>
      <c r="BL2556" s="170"/>
      <c r="BM2556" s="170"/>
      <c r="BN2556" s="170"/>
      <c r="BO2556" s="170"/>
      <c r="BP2556" s="170"/>
      <c r="BQ2556" s="170"/>
      <c r="BR2556" s="170"/>
      <c r="BS2556" s="170"/>
      <c r="BT2556" s="170"/>
      <c r="BU2556" s="170"/>
      <c r="BV2556" s="170"/>
      <c r="BW2556" s="170"/>
      <c r="BX2556" s="170"/>
      <c r="BY2556" s="170"/>
      <c r="BZ2556" s="170"/>
      <c r="CA2556" s="170"/>
      <c r="CB2556" s="170"/>
      <c r="CC2556" s="170"/>
      <c r="CD2556" s="170"/>
      <c r="CE2556" s="170"/>
      <c r="CF2556" s="170"/>
      <c r="CG2556" s="170"/>
      <c r="CH2556" s="170"/>
      <c r="CI2556" s="170"/>
      <c r="CJ2556" s="170"/>
      <c r="CK2556" s="170"/>
      <c r="CL2556" s="170"/>
    </row>
    <row r="2557" spans="2:90" x14ac:dyDescent="0.4">
      <c r="B2557" s="171" t="s">
        <v>461</v>
      </c>
      <c r="E2557" s="8"/>
      <c r="H2557" s="170"/>
      <c r="I2557" s="172"/>
      <c r="J2557" s="172"/>
      <c r="K2557" s="193"/>
      <c r="L2557" s="193"/>
      <c r="M2557" s="193"/>
      <c r="N2557" s="193"/>
      <c r="O2557" s="193"/>
      <c r="P2557" s="193"/>
      <c r="R2557" s="194"/>
      <c r="S2557" s="195" t="str">
        <f t="shared" ref="S2557:AX2557" si="3675">S$16</f>
        <v>S$12</v>
      </c>
      <c r="T2557" s="195" t="str">
        <f t="shared" si="3675"/>
        <v>T$12</v>
      </c>
      <c r="U2557" s="195" t="str">
        <f t="shared" si="3675"/>
        <v>U$12</v>
      </c>
      <c r="V2557" s="195" t="str">
        <f t="shared" si="3675"/>
        <v>V$12</v>
      </c>
      <c r="W2557" s="195" t="str">
        <f t="shared" si="3675"/>
        <v>W$12</v>
      </c>
      <c r="X2557" s="195" t="str">
        <f t="shared" si="3675"/>
        <v>X$12</v>
      </c>
      <c r="Y2557" s="195" t="str">
        <f t="shared" si="3675"/>
        <v>Y$12</v>
      </c>
      <c r="Z2557" s="195" t="str">
        <f t="shared" si="3675"/>
        <v>Z$12</v>
      </c>
      <c r="AA2557" s="195" t="str">
        <f t="shared" si="3675"/>
        <v>AA$12</v>
      </c>
      <c r="AB2557" s="195" t="str">
        <f t="shared" si="3675"/>
        <v>AB$12</v>
      </c>
      <c r="AC2557" s="195" t="str">
        <f t="shared" si="3675"/>
        <v>AC$12</v>
      </c>
      <c r="AD2557" s="195" t="str">
        <f t="shared" si="3675"/>
        <v>AD$12</v>
      </c>
      <c r="AE2557" s="195" t="str">
        <f t="shared" si="3675"/>
        <v>AE$12</v>
      </c>
      <c r="AF2557" s="195" t="str">
        <f t="shared" si="3675"/>
        <v>AF$12</v>
      </c>
      <c r="AG2557" s="195" t="str">
        <f t="shared" si="3675"/>
        <v>AG$12</v>
      </c>
      <c r="AH2557" s="195" t="str">
        <f t="shared" si="3675"/>
        <v>AH$12</v>
      </c>
      <c r="AI2557" s="195" t="str">
        <f t="shared" si="3675"/>
        <v>AI$12</v>
      </c>
      <c r="AJ2557" s="195" t="str">
        <f t="shared" si="3675"/>
        <v>AJ$12</v>
      </c>
      <c r="AK2557" s="195" t="str">
        <f t="shared" si="3675"/>
        <v>AK$12</v>
      </c>
      <c r="AL2557" s="195" t="str">
        <f t="shared" si="3675"/>
        <v>AL$12</v>
      </c>
      <c r="AM2557" s="195" t="str">
        <f t="shared" si="3675"/>
        <v>AM$12</v>
      </c>
      <c r="AN2557" s="195" t="str">
        <f t="shared" si="3675"/>
        <v>AN$12</v>
      </c>
      <c r="AO2557" s="195" t="str">
        <f t="shared" si="3675"/>
        <v>AO$12</v>
      </c>
      <c r="AP2557" s="195" t="str">
        <f t="shared" si="3675"/>
        <v>AP$12</v>
      </c>
      <c r="AQ2557" s="195" t="str">
        <f t="shared" si="3675"/>
        <v>AQ$12</v>
      </c>
      <c r="AR2557" s="195" t="str">
        <f t="shared" si="3675"/>
        <v>AR$12</v>
      </c>
      <c r="AS2557" s="195" t="str">
        <f t="shared" si="3675"/>
        <v>AS$12</v>
      </c>
      <c r="AT2557" s="195" t="str">
        <f t="shared" si="3675"/>
        <v>AT$12</v>
      </c>
      <c r="AU2557" s="195" t="str">
        <f t="shared" si="3675"/>
        <v>AU$12</v>
      </c>
      <c r="AV2557" s="195" t="str">
        <f t="shared" si="3675"/>
        <v>AV$12</v>
      </c>
      <c r="AW2557" s="195" t="str">
        <f t="shared" si="3675"/>
        <v>AW$12</v>
      </c>
      <c r="AX2557" s="195" t="str">
        <f t="shared" si="3675"/>
        <v>AX$12</v>
      </c>
      <c r="AY2557" s="195" t="str">
        <f t="shared" ref="AY2557:CD2557" si="3676">AY$16</f>
        <v>AY$12</v>
      </c>
      <c r="AZ2557" s="195" t="str">
        <f t="shared" si="3676"/>
        <v>AZ$12</v>
      </c>
      <c r="BA2557" s="195" t="str">
        <f t="shared" si="3676"/>
        <v>BA$12</v>
      </c>
      <c r="BB2557" s="195" t="str">
        <f t="shared" si="3676"/>
        <v>BB$12</v>
      </c>
      <c r="BC2557" s="195" t="str">
        <f t="shared" si="3676"/>
        <v>BC$12</v>
      </c>
      <c r="BD2557" s="195" t="str">
        <f t="shared" si="3676"/>
        <v>BD$12</v>
      </c>
      <c r="BE2557" s="195" t="str">
        <f t="shared" si="3676"/>
        <v>BE$12</v>
      </c>
      <c r="BF2557" s="195" t="str">
        <f t="shared" si="3676"/>
        <v>BF$12</v>
      </c>
      <c r="BG2557" s="195" t="str">
        <f t="shared" si="3676"/>
        <v>BG$12</v>
      </c>
      <c r="BH2557" s="195" t="str">
        <f t="shared" si="3676"/>
        <v>BH$12</v>
      </c>
      <c r="BI2557" s="195" t="str">
        <f t="shared" si="3676"/>
        <v>BI$12</v>
      </c>
      <c r="BJ2557" s="195" t="str">
        <f t="shared" si="3676"/>
        <v>BJ$12</v>
      </c>
      <c r="BK2557" s="195" t="str">
        <f t="shared" si="3676"/>
        <v>BK$12</v>
      </c>
      <c r="BL2557" s="195" t="str">
        <f t="shared" si="3676"/>
        <v>BL$12</v>
      </c>
      <c r="BM2557" s="195" t="str">
        <f t="shared" si="3676"/>
        <v>BM$12</v>
      </c>
      <c r="BN2557" s="195" t="str">
        <f t="shared" si="3676"/>
        <v>BN$12</v>
      </c>
      <c r="BO2557" s="195" t="str">
        <f t="shared" si="3676"/>
        <v>BO$12</v>
      </c>
      <c r="BP2557" s="195" t="str">
        <f t="shared" si="3676"/>
        <v>BP$12</v>
      </c>
      <c r="BQ2557" s="195" t="str">
        <f t="shared" si="3676"/>
        <v>BQ$12</v>
      </c>
      <c r="BR2557" s="195" t="str">
        <f t="shared" si="3676"/>
        <v>BR$12</v>
      </c>
      <c r="BS2557" s="195" t="str">
        <f t="shared" si="3676"/>
        <v>BS$12</v>
      </c>
      <c r="BT2557" s="195" t="str">
        <f t="shared" si="3676"/>
        <v>BT$12</v>
      </c>
      <c r="BU2557" s="195" t="str">
        <f t="shared" si="3676"/>
        <v>BU$12</v>
      </c>
      <c r="BV2557" s="195" t="str">
        <f t="shared" si="3676"/>
        <v>BV$12</v>
      </c>
      <c r="BW2557" s="195" t="str">
        <f t="shared" si="3676"/>
        <v>BW$12</v>
      </c>
      <c r="BX2557" s="195" t="str">
        <f t="shared" si="3676"/>
        <v>BX$12</v>
      </c>
      <c r="BY2557" s="195" t="str">
        <f t="shared" si="3676"/>
        <v>BY$12</v>
      </c>
      <c r="BZ2557" s="195" t="str">
        <f t="shared" si="3676"/>
        <v>BZ$12</v>
      </c>
      <c r="CA2557" s="195" t="str">
        <f t="shared" si="3676"/>
        <v>CA$12</v>
      </c>
      <c r="CB2557" s="195" t="str">
        <f t="shared" si="3676"/>
        <v>CB$12</v>
      </c>
      <c r="CC2557" s="195" t="str">
        <f t="shared" si="3676"/>
        <v>CC$12</v>
      </c>
      <c r="CD2557" s="195" t="str">
        <f t="shared" si="3676"/>
        <v>CD$12</v>
      </c>
      <c r="CE2557" s="195" t="str">
        <f t="shared" ref="CE2557:CL2557" si="3677">CE$16</f>
        <v>CE$12</v>
      </c>
      <c r="CF2557" s="195" t="str">
        <f t="shared" si="3677"/>
        <v>CF$12</v>
      </c>
      <c r="CG2557" s="195" t="str">
        <f t="shared" si="3677"/>
        <v>CG$12</v>
      </c>
      <c r="CH2557" s="195" t="str">
        <f t="shared" si="3677"/>
        <v>CH$12</v>
      </c>
      <c r="CI2557" s="195" t="str">
        <f t="shared" si="3677"/>
        <v>CI$12</v>
      </c>
      <c r="CJ2557" s="195" t="str">
        <f t="shared" si="3677"/>
        <v>CJ$12</v>
      </c>
      <c r="CK2557" s="195" t="str">
        <f t="shared" si="3677"/>
        <v>CK$12</v>
      </c>
      <c r="CL2557" s="195" t="str">
        <f t="shared" si="3677"/>
        <v>CL$12</v>
      </c>
    </row>
    <row r="2558" spans="2:90" x14ac:dyDescent="0.4">
      <c r="B2558" s="171" t="s">
        <v>462</v>
      </c>
      <c r="E2558" s="8"/>
      <c r="H2558" s="196"/>
      <c r="I2558" s="197"/>
      <c r="J2558" s="197"/>
      <c r="K2558" s="198"/>
      <c r="L2558" s="198"/>
      <c r="M2558" s="198"/>
      <c r="N2558" s="198"/>
      <c r="O2558" s="198"/>
      <c r="P2558" s="198"/>
      <c r="R2558" s="198"/>
      <c r="S2558" s="195" t="str">
        <f t="shared" ref="S2558:AX2558" si="3678">S$17</f>
        <v>S$13</v>
      </c>
      <c r="T2558" s="195" t="str">
        <f t="shared" si="3678"/>
        <v>T$13</v>
      </c>
      <c r="U2558" s="195" t="str">
        <f t="shared" si="3678"/>
        <v>U$13</v>
      </c>
      <c r="V2558" s="195" t="str">
        <f t="shared" si="3678"/>
        <v>V$13</v>
      </c>
      <c r="W2558" s="195" t="str">
        <f t="shared" si="3678"/>
        <v>W$13</v>
      </c>
      <c r="X2558" s="195" t="str">
        <f t="shared" si="3678"/>
        <v>X$13</v>
      </c>
      <c r="Y2558" s="195" t="str">
        <f t="shared" si="3678"/>
        <v>Y$13</v>
      </c>
      <c r="Z2558" s="195" t="str">
        <f t="shared" si="3678"/>
        <v>Z$13</v>
      </c>
      <c r="AA2558" s="195" t="str">
        <f t="shared" si="3678"/>
        <v>AA$13</v>
      </c>
      <c r="AB2558" s="195" t="str">
        <f t="shared" si="3678"/>
        <v>AB$13</v>
      </c>
      <c r="AC2558" s="195" t="str">
        <f t="shared" si="3678"/>
        <v>AC$13</v>
      </c>
      <c r="AD2558" s="195" t="str">
        <f t="shared" si="3678"/>
        <v>AD$13</v>
      </c>
      <c r="AE2558" s="195" t="str">
        <f t="shared" si="3678"/>
        <v>AE$13</v>
      </c>
      <c r="AF2558" s="195" t="str">
        <f t="shared" si="3678"/>
        <v>AF$13</v>
      </c>
      <c r="AG2558" s="195" t="str">
        <f t="shared" si="3678"/>
        <v>AG$13</v>
      </c>
      <c r="AH2558" s="195" t="str">
        <f t="shared" si="3678"/>
        <v>AH$13</v>
      </c>
      <c r="AI2558" s="195" t="str">
        <f t="shared" si="3678"/>
        <v>AI$13</v>
      </c>
      <c r="AJ2558" s="195" t="str">
        <f t="shared" si="3678"/>
        <v>AJ$13</v>
      </c>
      <c r="AK2558" s="195" t="str">
        <f t="shared" si="3678"/>
        <v>AK$13</v>
      </c>
      <c r="AL2558" s="195" t="str">
        <f t="shared" si="3678"/>
        <v>AL$13</v>
      </c>
      <c r="AM2558" s="195" t="str">
        <f t="shared" si="3678"/>
        <v>AM$13</v>
      </c>
      <c r="AN2558" s="195" t="str">
        <f t="shared" si="3678"/>
        <v>AN$13</v>
      </c>
      <c r="AO2558" s="195" t="str">
        <f t="shared" si="3678"/>
        <v>AO$13</v>
      </c>
      <c r="AP2558" s="195" t="str">
        <f t="shared" si="3678"/>
        <v>AP$13</v>
      </c>
      <c r="AQ2558" s="195" t="str">
        <f t="shared" si="3678"/>
        <v>AQ$13</v>
      </c>
      <c r="AR2558" s="195" t="str">
        <f t="shared" si="3678"/>
        <v>AR$13</v>
      </c>
      <c r="AS2558" s="195" t="str">
        <f t="shared" si="3678"/>
        <v>AS$13</v>
      </c>
      <c r="AT2558" s="195" t="str">
        <f t="shared" si="3678"/>
        <v>AT$13</v>
      </c>
      <c r="AU2558" s="195" t="str">
        <f t="shared" si="3678"/>
        <v>AU$13</v>
      </c>
      <c r="AV2558" s="195" t="str">
        <f t="shared" si="3678"/>
        <v>AV$13</v>
      </c>
      <c r="AW2558" s="195" t="str">
        <f t="shared" si="3678"/>
        <v>AW$13</v>
      </c>
      <c r="AX2558" s="195" t="str">
        <f t="shared" si="3678"/>
        <v>AX$13</v>
      </c>
      <c r="AY2558" s="195" t="str">
        <f t="shared" ref="AY2558:CD2558" si="3679">AY$17</f>
        <v>AY$13</v>
      </c>
      <c r="AZ2558" s="195" t="str">
        <f t="shared" si="3679"/>
        <v>AZ$13</v>
      </c>
      <c r="BA2558" s="195" t="str">
        <f t="shared" si="3679"/>
        <v>BA$13</v>
      </c>
      <c r="BB2558" s="195" t="str">
        <f t="shared" si="3679"/>
        <v>BB$13</v>
      </c>
      <c r="BC2558" s="195" t="str">
        <f t="shared" si="3679"/>
        <v>BC$13</v>
      </c>
      <c r="BD2558" s="195" t="str">
        <f t="shared" si="3679"/>
        <v>BD$13</v>
      </c>
      <c r="BE2558" s="195" t="str">
        <f t="shared" si="3679"/>
        <v>BE$13</v>
      </c>
      <c r="BF2558" s="195" t="str">
        <f t="shared" si="3679"/>
        <v>BF$13</v>
      </c>
      <c r="BG2558" s="195" t="str">
        <f t="shared" si="3679"/>
        <v>BG$13</v>
      </c>
      <c r="BH2558" s="195" t="str">
        <f t="shared" si="3679"/>
        <v>BH$13</v>
      </c>
      <c r="BI2558" s="195" t="str">
        <f t="shared" si="3679"/>
        <v>BI$13</v>
      </c>
      <c r="BJ2558" s="195" t="str">
        <f t="shared" si="3679"/>
        <v>BJ$13</v>
      </c>
      <c r="BK2558" s="195" t="str">
        <f t="shared" si="3679"/>
        <v>BK$13</v>
      </c>
      <c r="BL2558" s="195" t="str">
        <f t="shared" si="3679"/>
        <v>BL$13</v>
      </c>
      <c r="BM2558" s="195" t="str">
        <f t="shared" si="3679"/>
        <v>BM$13</v>
      </c>
      <c r="BN2558" s="195" t="str">
        <f t="shared" si="3679"/>
        <v>BN$13</v>
      </c>
      <c r="BO2558" s="195" t="str">
        <f t="shared" si="3679"/>
        <v>BO$13</v>
      </c>
      <c r="BP2558" s="195" t="str">
        <f t="shared" si="3679"/>
        <v>BP$13</v>
      </c>
      <c r="BQ2558" s="195" t="str">
        <f t="shared" si="3679"/>
        <v>BQ$13</v>
      </c>
      <c r="BR2558" s="195" t="str">
        <f t="shared" si="3679"/>
        <v>BR$13</v>
      </c>
      <c r="BS2558" s="195" t="str">
        <f t="shared" si="3679"/>
        <v>BS$13</v>
      </c>
      <c r="BT2558" s="195" t="str">
        <f t="shared" si="3679"/>
        <v>BT$13</v>
      </c>
      <c r="BU2558" s="195" t="str">
        <f t="shared" si="3679"/>
        <v>BU$13</v>
      </c>
      <c r="BV2558" s="195" t="str">
        <f t="shared" si="3679"/>
        <v>BV$13</v>
      </c>
      <c r="BW2558" s="195" t="str">
        <f t="shared" si="3679"/>
        <v>BW$13</v>
      </c>
      <c r="BX2558" s="195" t="str">
        <f t="shared" si="3679"/>
        <v>BX$13</v>
      </c>
      <c r="BY2558" s="195" t="str">
        <f t="shared" si="3679"/>
        <v>BY$13</v>
      </c>
      <c r="BZ2558" s="195" t="str">
        <f t="shared" si="3679"/>
        <v>BZ$13</v>
      </c>
      <c r="CA2558" s="195" t="str">
        <f t="shared" si="3679"/>
        <v>CA$13</v>
      </c>
      <c r="CB2558" s="195" t="str">
        <f t="shared" si="3679"/>
        <v>CB$13</v>
      </c>
      <c r="CC2558" s="195" t="str">
        <f t="shared" si="3679"/>
        <v>CC$13</v>
      </c>
      <c r="CD2558" s="195" t="str">
        <f t="shared" si="3679"/>
        <v>CD$13</v>
      </c>
      <c r="CE2558" s="195" t="str">
        <f t="shared" ref="CE2558:CL2558" si="3680">CE$17</f>
        <v>CE$13</v>
      </c>
      <c r="CF2558" s="195" t="str">
        <f t="shared" si="3680"/>
        <v>CF$13</v>
      </c>
      <c r="CG2558" s="195" t="str">
        <f t="shared" si="3680"/>
        <v>CG$13</v>
      </c>
      <c r="CH2558" s="195" t="str">
        <f t="shared" si="3680"/>
        <v>CH$13</v>
      </c>
      <c r="CI2558" s="195" t="str">
        <f t="shared" si="3680"/>
        <v>CI$13</v>
      </c>
      <c r="CJ2558" s="195" t="str">
        <f t="shared" si="3680"/>
        <v>CJ$13</v>
      </c>
      <c r="CK2558" s="195" t="str">
        <f t="shared" si="3680"/>
        <v>CK$13</v>
      </c>
      <c r="CL2558" s="195" t="str">
        <f t="shared" si="3680"/>
        <v>CL$13</v>
      </c>
    </row>
    <row r="2559" spans="2:90" x14ac:dyDescent="0.4">
      <c r="B2559" s="171" t="s">
        <v>491</v>
      </c>
      <c r="E2559" s="8"/>
      <c r="H2559" s="196"/>
      <c r="I2559" s="197"/>
      <c r="J2559" s="197"/>
      <c r="K2559" s="198"/>
      <c r="L2559" s="198"/>
      <c r="M2559" s="198"/>
      <c r="N2559" s="198"/>
      <c r="O2559" s="198"/>
      <c r="P2559" s="198"/>
      <c r="R2559" s="198"/>
      <c r="S2559" s="186"/>
      <c r="T2559" s="186"/>
      <c r="U2559" s="186"/>
      <c r="V2559" s="186"/>
      <c r="W2559" s="186"/>
      <c r="X2559" s="186"/>
      <c r="Y2559" s="186"/>
      <c r="Z2559" s="186"/>
      <c r="AA2559" s="186"/>
      <c r="AB2559" s="186"/>
      <c r="AC2559" s="186"/>
      <c r="AD2559" s="186"/>
      <c r="AE2559" s="186"/>
      <c r="AF2559" s="186"/>
      <c r="AG2559" s="186"/>
      <c r="AH2559" s="186"/>
      <c r="AI2559" s="186"/>
      <c r="AJ2559" s="186"/>
      <c r="AK2559" s="186"/>
      <c r="AL2559" s="186"/>
      <c r="AM2559" s="186"/>
      <c r="AN2559" s="186"/>
      <c r="AO2559" s="186"/>
      <c r="AP2559" s="186"/>
      <c r="AQ2559" s="186"/>
      <c r="AR2559" s="186"/>
      <c r="AS2559" s="186"/>
      <c r="AT2559" s="186"/>
      <c r="AU2559" s="186"/>
      <c r="AV2559" s="186"/>
      <c r="AW2559" s="186"/>
      <c r="AX2559" s="186"/>
      <c r="AY2559" s="186"/>
      <c r="AZ2559" s="186"/>
      <c r="BA2559" s="186"/>
      <c r="BB2559" s="186"/>
      <c r="BC2559" s="186"/>
      <c r="BD2559" s="186"/>
      <c r="BE2559" s="186"/>
      <c r="BF2559" s="186"/>
      <c r="BG2559" s="186"/>
      <c r="BH2559" s="186"/>
      <c r="BI2559" s="186"/>
      <c r="BJ2559" s="186"/>
      <c r="BK2559" s="186"/>
      <c r="BL2559" s="186"/>
      <c r="BM2559" s="186"/>
      <c r="BN2559" s="186"/>
      <c r="BO2559" s="186"/>
      <c r="BP2559" s="186"/>
      <c r="BQ2559" s="186"/>
      <c r="BR2559" s="186"/>
      <c r="BS2559" s="186"/>
      <c r="BT2559" s="186"/>
      <c r="BU2559" s="186"/>
      <c r="BV2559" s="186"/>
      <c r="BW2559" s="186"/>
      <c r="BX2559" s="186"/>
      <c r="BY2559" s="186"/>
      <c r="BZ2559" s="186"/>
      <c r="CA2559" s="186"/>
      <c r="CB2559" s="186"/>
      <c r="CC2559" s="186"/>
      <c r="CD2559" s="186"/>
      <c r="CE2559" s="186"/>
      <c r="CF2559" s="186"/>
      <c r="CG2559" s="186"/>
      <c r="CH2559" s="186"/>
      <c r="CI2559" s="186"/>
      <c r="CJ2559" s="186"/>
      <c r="CK2559" s="186"/>
      <c r="CL2559" s="186"/>
    </row>
    <row r="2560" spans="2:90" x14ac:dyDescent="0.4">
      <c r="B2560" s="171" t="s">
        <v>505</v>
      </c>
      <c r="E2560" s="8"/>
      <c r="H2560" s="196"/>
      <c r="I2560" s="197"/>
      <c r="J2560" s="197"/>
      <c r="K2560" s="198"/>
      <c r="L2560" s="198"/>
      <c r="M2560" s="198"/>
      <c r="N2560" s="198"/>
      <c r="O2560" s="198"/>
      <c r="P2560" s="198"/>
      <c r="R2560" s="198"/>
      <c r="S2560" s="186"/>
      <c r="T2560" s="186"/>
      <c r="U2560" s="186"/>
      <c r="V2560" s="186"/>
      <c r="W2560" s="186"/>
      <c r="X2560" s="186"/>
      <c r="Y2560" s="186"/>
      <c r="Z2560" s="186"/>
      <c r="AA2560" s="186"/>
      <c r="AB2560" s="186"/>
      <c r="AC2560" s="186"/>
      <c r="AD2560" s="186"/>
      <c r="AE2560" s="186"/>
      <c r="AF2560" s="186"/>
      <c r="AG2560" s="186"/>
      <c r="AH2560" s="186"/>
      <c r="AI2560" s="186"/>
      <c r="AJ2560" s="186"/>
      <c r="AK2560" s="186"/>
      <c r="AL2560" s="186"/>
      <c r="AM2560" s="186"/>
      <c r="AN2560" s="186"/>
      <c r="AO2560" s="186"/>
      <c r="AP2560" s="186"/>
      <c r="AQ2560" s="186"/>
      <c r="AR2560" s="186"/>
      <c r="AS2560" s="186"/>
      <c r="AT2560" s="186"/>
      <c r="AU2560" s="186"/>
      <c r="AV2560" s="186"/>
      <c r="AW2560" s="186"/>
      <c r="AX2560" s="186"/>
      <c r="AY2560" s="186"/>
      <c r="AZ2560" s="186"/>
      <c r="BA2560" s="186"/>
      <c r="BB2560" s="186"/>
      <c r="BC2560" s="186"/>
      <c r="BD2560" s="186"/>
      <c r="BE2560" s="186"/>
      <c r="BF2560" s="186"/>
      <c r="BG2560" s="186"/>
      <c r="BH2560" s="186"/>
      <c r="BI2560" s="186"/>
      <c r="BJ2560" s="186"/>
      <c r="BK2560" s="186"/>
      <c r="BL2560" s="186"/>
      <c r="BM2560" s="186"/>
      <c r="BN2560" s="186"/>
      <c r="BO2560" s="186"/>
      <c r="BP2560" s="186"/>
      <c r="BQ2560" s="186"/>
      <c r="BR2560" s="186"/>
      <c r="BS2560" s="186"/>
      <c r="BT2560" s="186"/>
      <c r="BU2560" s="186"/>
      <c r="BV2560" s="186"/>
      <c r="BW2560" s="186"/>
      <c r="BX2560" s="186"/>
      <c r="BY2560" s="186"/>
      <c r="BZ2560" s="186"/>
      <c r="CA2560" s="186"/>
      <c r="CB2560" s="186"/>
      <c r="CC2560" s="186"/>
      <c r="CD2560" s="186"/>
      <c r="CE2560" s="186"/>
      <c r="CF2560" s="186"/>
      <c r="CG2560" s="186"/>
      <c r="CH2560" s="186"/>
      <c r="CI2560" s="186"/>
      <c r="CJ2560" s="186"/>
      <c r="CK2560" s="186"/>
      <c r="CL2560" s="186"/>
    </row>
    <row r="2561" spans="2:90" x14ac:dyDescent="0.4">
      <c r="B2561" s="171" t="s">
        <v>463</v>
      </c>
      <c r="E2561" s="8"/>
      <c r="H2561" s="196"/>
      <c r="I2561" s="197"/>
      <c r="J2561" s="197"/>
      <c r="K2561" s="198"/>
      <c r="L2561" s="198"/>
      <c r="M2561" s="198"/>
      <c r="N2561" s="198"/>
      <c r="O2561" s="198"/>
      <c r="P2561" s="198"/>
      <c r="R2561" s="198"/>
      <c r="S2561" s="186" t="str">
        <f t="shared" ref="S2561:AX2561" si="3681">S$18</f>
        <v>S$14</v>
      </c>
      <c r="T2561" s="186" t="str">
        <f t="shared" si="3681"/>
        <v>T$14</v>
      </c>
      <c r="U2561" s="186" t="str">
        <f t="shared" si="3681"/>
        <v>U$14</v>
      </c>
      <c r="V2561" s="186" t="str">
        <f t="shared" si="3681"/>
        <v>V$14</v>
      </c>
      <c r="W2561" s="186" t="str">
        <f t="shared" si="3681"/>
        <v>W$14</v>
      </c>
      <c r="X2561" s="186" t="str">
        <f t="shared" si="3681"/>
        <v>X$14</v>
      </c>
      <c r="Y2561" s="186" t="str">
        <f t="shared" si="3681"/>
        <v>Y$14</v>
      </c>
      <c r="Z2561" s="186" t="str">
        <f t="shared" si="3681"/>
        <v>Z$14</v>
      </c>
      <c r="AA2561" s="186" t="str">
        <f t="shared" si="3681"/>
        <v>AA$14</v>
      </c>
      <c r="AB2561" s="186" t="str">
        <f t="shared" si="3681"/>
        <v>AB$14</v>
      </c>
      <c r="AC2561" s="186" t="str">
        <f t="shared" si="3681"/>
        <v>AC$14</v>
      </c>
      <c r="AD2561" s="186" t="str">
        <f t="shared" si="3681"/>
        <v>AD$14</v>
      </c>
      <c r="AE2561" s="186" t="str">
        <f t="shared" si="3681"/>
        <v>AE$14</v>
      </c>
      <c r="AF2561" s="186" t="str">
        <f t="shared" si="3681"/>
        <v>AF$14</v>
      </c>
      <c r="AG2561" s="186" t="str">
        <f t="shared" si="3681"/>
        <v>AG$14</v>
      </c>
      <c r="AH2561" s="186" t="str">
        <f t="shared" si="3681"/>
        <v>AH$14</v>
      </c>
      <c r="AI2561" s="186" t="str">
        <f t="shared" si="3681"/>
        <v>AI$14</v>
      </c>
      <c r="AJ2561" s="186" t="str">
        <f t="shared" si="3681"/>
        <v>AJ$14</v>
      </c>
      <c r="AK2561" s="186" t="str">
        <f t="shared" si="3681"/>
        <v>AK$14</v>
      </c>
      <c r="AL2561" s="186" t="str">
        <f t="shared" si="3681"/>
        <v>AL$14</v>
      </c>
      <c r="AM2561" s="186" t="str">
        <f t="shared" si="3681"/>
        <v>AM$14</v>
      </c>
      <c r="AN2561" s="186" t="str">
        <f t="shared" si="3681"/>
        <v>AN$14</v>
      </c>
      <c r="AO2561" s="186" t="str">
        <f t="shared" si="3681"/>
        <v>AO$14</v>
      </c>
      <c r="AP2561" s="186" t="str">
        <f t="shared" si="3681"/>
        <v>AP$14</v>
      </c>
      <c r="AQ2561" s="186" t="str">
        <f t="shared" si="3681"/>
        <v>AQ$14</v>
      </c>
      <c r="AR2561" s="186" t="str">
        <f t="shared" si="3681"/>
        <v>AR$14</v>
      </c>
      <c r="AS2561" s="186" t="str">
        <f t="shared" si="3681"/>
        <v>AS$14</v>
      </c>
      <c r="AT2561" s="186" t="str">
        <f t="shared" si="3681"/>
        <v>AT$14</v>
      </c>
      <c r="AU2561" s="186" t="str">
        <f t="shared" si="3681"/>
        <v>AU$14</v>
      </c>
      <c r="AV2561" s="186" t="str">
        <f t="shared" si="3681"/>
        <v>AV$14</v>
      </c>
      <c r="AW2561" s="186" t="str">
        <f t="shared" si="3681"/>
        <v>AW$14</v>
      </c>
      <c r="AX2561" s="186" t="str">
        <f t="shared" si="3681"/>
        <v>AX$14</v>
      </c>
      <c r="AY2561" s="186" t="str">
        <f t="shared" ref="AY2561:CD2561" si="3682">AY$18</f>
        <v>AY$14</v>
      </c>
      <c r="AZ2561" s="186" t="str">
        <f t="shared" si="3682"/>
        <v>AZ$14</v>
      </c>
      <c r="BA2561" s="186" t="str">
        <f t="shared" si="3682"/>
        <v>BA$14</v>
      </c>
      <c r="BB2561" s="186" t="str">
        <f t="shared" si="3682"/>
        <v>BB$14</v>
      </c>
      <c r="BC2561" s="186" t="str">
        <f t="shared" si="3682"/>
        <v>BC$14</v>
      </c>
      <c r="BD2561" s="186" t="str">
        <f t="shared" si="3682"/>
        <v>BD$14</v>
      </c>
      <c r="BE2561" s="186" t="str">
        <f t="shared" si="3682"/>
        <v>BE$14</v>
      </c>
      <c r="BF2561" s="186" t="str">
        <f t="shared" si="3682"/>
        <v>BF$14</v>
      </c>
      <c r="BG2561" s="186" t="str">
        <f t="shared" si="3682"/>
        <v>BG$14</v>
      </c>
      <c r="BH2561" s="186" t="str">
        <f t="shared" si="3682"/>
        <v>BH$14</v>
      </c>
      <c r="BI2561" s="186" t="str">
        <f t="shared" si="3682"/>
        <v>BI$14</v>
      </c>
      <c r="BJ2561" s="186" t="str">
        <f t="shared" si="3682"/>
        <v>BJ$14</v>
      </c>
      <c r="BK2561" s="186" t="str">
        <f t="shared" si="3682"/>
        <v>BK$14</v>
      </c>
      <c r="BL2561" s="186" t="str">
        <f t="shared" si="3682"/>
        <v>BL$14</v>
      </c>
      <c r="BM2561" s="186" t="str">
        <f t="shared" si="3682"/>
        <v>BM$14</v>
      </c>
      <c r="BN2561" s="186" t="str">
        <f t="shared" si="3682"/>
        <v>BN$14</v>
      </c>
      <c r="BO2561" s="186" t="str">
        <f t="shared" si="3682"/>
        <v>BO$14</v>
      </c>
      <c r="BP2561" s="186" t="str">
        <f t="shared" si="3682"/>
        <v>BP$14</v>
      </c>
      <c r="BQ2561" s="186" t="str">
        <f t="shared" si="3682"/>
        <v>BQ$14</v>
      </c>
      <c r="BR2561" s="186" t="str">
        <f t="shared" si="3682"/>
        <v>BR$14</v>
      </c>
      <c r="BS2561" s="186" t="str">
        <f t="shared" si="3682"/>
        <v>BS$14</v>
      </c>
      <c r="BT2561" s="186" t="str">
        <f t="shared" si="3682"/>
        <v>BT$14</v>
      </c>
      <c r="BU2561" s="186" t="str">
        <f t="shared" si="3682"/>
        <v>BU$14</v>
      </c>
      <c r="BV2561" s="186" t="str">
        <f t="shared" si="3682"/>
        <v>BV$14</v>
      </c>
      <c r="BW2561" s="186" t="str">
        <f t="shared" si="3682"/>
        <v>BW$14</v>
      </c>
      <c r="BX2561" s="186" t="str">
        <f t="shared" si="3682"/>
        <v>BX$14</v>
      </c>
      <c r="BY2561" s="186" t="str">
        <f t="shared" si="3682"/>
        <v>BY$14</v>
      </c>
      <c r="BZ2561" s="186" t="str">
        <f t="shared" si="3682"/>
        <v>BZ$14</v>
      </c>
      <c r="CA2561" s="186" t="str">
        <f t="shared" si="3682"/>
        <v>CA$14</v>
      </c>
      <c r="CB2561" s="186" t="str">
        <f t="shared" si="3682"/>
        <v>CB$14</v>
      </c>
      <c r="CC2561" s="186" t="str">
        <f t="shared" si="3682"/>
        <v>CC$14</v>
      </c>
      <c r="CD2561" s="186" t="str">
        <f t="shared" si="3682"/>
        <v>CD$14</v>
      </c>
      <c r="CE2561" s="186" t="str">
        <f t="shared" ref="CE2561:CL2561" si="3683">CE$18</f>
        <v>CE$14</v>
      </c>
      <c r="CF2561" s="186" t="str">
        <f t="shared" si="3683"/>
        <v>CF$14</v>
      </c>
      <c r="CG2561" s="186" t="str">
        <f t="shared" si="3683"/>
        <v>CG$14</v>
      </c>
      <c r="CH2561" s="186" t="str">
        <f t="shared" si="3683"/>
        <v>CH$14</v>
      </c>
      <c r="CI2561" s="186" t="str">
        <f t="shared" si="3683"/>
        <v>CI$14</v>
      </c>
      <c r="CJ2561" s="186" t="str">
        <f t="shared" si="3683"/>
        <v>CJ$14</v>
      </c>
      <c r="CK2561" s="186" t="str">
        <f t="shared" si="3683"/>
        <v>CK$14</v>
      </c>
      <c r="CL2561" s="186" t="str">
        <f t="shared" si="3683"/>
        <v>CL$14</v>
      </c>
    </row>
    <row r="2562" spans="2:90" x14ac:dyDescent="0.4">
      <c r="B2562" s="171" t="s">
        <v>464</v>
      </c>
      <c r="E2562" s="8"/>
      <c r="H2562" s="196"/>
      <c r="I2562" s="197"/>
      <c r="J2562" s="197"/>
      <c r="K2562" s="198"/>
      <c r="L2562" s="198"/>
      <c r="M2562" s="198"/>
      <c r="N2562" s="198"/>
      <c r="O2562" s="198"/>
      <c r="P2562" s="198"/>
      <c r="R2562" s="198"/>
      <c r="S2562" s="186" t="str">
        <f t="shared" ref="S2562:AX2562" si="3684">S$19</f>
        <v>S$15</v>
      </c>
      <c r="T2562" s="186" t="str">
        <f t="shared" si="3684"/>
        <v>T$15</v>
      </c>
      <c r="U2562" s="186" t="str">
        <f t="shared" si="3684"/>
        <v>U$15</v>
      </c>
      <c r="V2562" s="186" t="str">
        <f t="shared" si="3684"/>
        <v>V$15</v>
      </c>
      <c r="W2562" s="186" t="str">
        <f t="shared" si="3684"/>
        <v>W$15</v>
      </c>
      <c r="X2562" s="186" t="str">
        <f t="shared" si="3684"/>
        <v>X$15</v>
      </c>
      <c r="Y2562" s="186" t="str">
        <f t="shared" si="3684"/>
        <v>Y$15</v>
      </c>
      <c r="Z2562" s="186" t="str">
        <f t="shared" si="3684"/>
        <v>Z$15</v>
      </c>
      <c r="AA2562" s="186" t="str">
        <f t="shared" si="3684"/>
        <v>AA$15</v>
      </c>
      <c r="AB2562" s="186" t="str">
        <f t="shared" si="3684"/>
        <v>AB$15</v>
      </c>
      <c r="AC2562" s="186" t="str">
        <f t="shared" si="3684"/>
        <v>AC$15</v>
      </c>
      <c r="AD2562" s="186" t="str">
        <f t="shared" si="3684"/>
        <v>AD$15</v>
      </c>
      <c r="AE2562" s="186" t="str">
        <f t="shared" si="3684"/>
        <v>AE$15</v>
      </c>
      <c r="AF2562" s="186" t="str">
        <f t="shared" si="3684"/>
        <v>AF$15</v>
      </c>
      <c r="AG2562" s="186" t="str">
        <f t="shared" si="3684"/>
        <v>AG$15</v>
      </c>
      <c r="AH2562" s="186" t="str">
        <f t="shared" si="3684"/>
        <v>AH$15</v>
      </c>
      <c r="AI2562" s="186" t="str">
        <f t="shared" si="3684"/>
        <v>AI$15</v>
      </c>
      <c r="AJ2562" s="186" t="str">
        <f t="shared" si="3684"/>
        <v>AJ$15</v>
      </c>
      <c r="AK2562" s="186" t="str">
        <f t="shared" si="3684"/>
        <v>AK$15</v>
      </c>
      <c r="AL2562" s="186" t="str">
        <f t="shared" si="3684"/>
        <v>AL$15</v>
      </c>
      <c r="AM2562" s="186" t="str">
        <f t="shared" si="3684"/>
        <v>AM$15</v>
      </c>
      <c r="AN2562" s="186" t="str">
        <f t="shared" si="3684"/>
        <v>AN$15</v>
      </c>
      <c r="AO2562" s="186" t="str">
        <f t="shared" si="3684"/>
        <v>AO$15</v>
      </c>
      <c r="AP2562" s="186" t="str">
        <f t="shared" si="3684"/>
        <v>AP$15</v>
      </c>
      <c r="AQ2562" s="186" t="str">
        <f t="shared" si="3684"/>
        <v>AQ$15</v>
      </c>
      <c r="AR2562" s="186" t="str">
        <f t="shared" si="3684"/>
        <v>AR$15</v>
      </c>
      <c r="AS2562" s="186" t="str">
        <f t="shared" si="3684"/>
        <v>AS$15</v>
      </c>
      <c r="AT2562" s="186" t="str">
        <f t="shared" si="3684"/>
        <v>AT$15</v>
      </c>
      <c r="AU2562" s="186" t="str">
        <f t="shared" si="3684"/>
        <v>AU$15</v>
      </c>
      <c r="AV2562" s="186" t="str">
        <f t="shared" si="3684"/>
        <v>AV$15</v>
      </c>
      <c r="AW2562" s="186" t="str">
        <f t="shared" si="3684"/>
        <v>AW$15</v>
      </c>
      <c r="AX2562" s="186" t="str">
        <f t="shared" si="3684"/>
        <v>AX$15</v>
      </c>
      <c r="AY2562" s="186" t="str">
        <f t="shared" ref="AY2562:CD2562" si="3685">AY$19</f>
        <v>AY$15</v>
      </c>
      <c r="AZ2562" s="186" t="str">
        <f t="shared" si="3685"/>
        <v>AZ$15</v>
      </c>
      <c r="BA2562" s="186" t="str">
        <f t="shared" si="3685"/>
        <v>BA$15</v>
      </c>
      <c r="BB2562" s="186" t="str">
        <f t="shared" si="3685"/>
        <v>BB$15</v>
      </c>
      <c r="BC2562" s="186" t="str">
        <f t="shared" si="3685"/>
        <v>BC$15</v>
      </c>
      <c r="BD2562" s="186" t="str">
        <f t="shared" si="3685"/>
        <v>BD$15</v>
      </c>
      <c r="BE2562" s="186" t="str">
        <f t="shared" si="3685"/>
        <v>BE$15</v>
      </c>
      <c r="BF2562" s="186" t="str">
        <f t="shared" si="3685"/>
        <v>BF$15</v>
      </c>
      <c r="BG2562" s="186" t="str">
        <f t="shared" si="3685"/>
        <v>BG$15</v>
      </c>
      <c r="BH2562" s="186" t="str">
        <f t="shared" si="3685"/>
        <v>BH$15</v>
      </c>
      <c r="BI2562" s="186" t="str">
        <f t="shared" si="3685"/>
        <v>BI$15</v>
      </c>
      <c r="BJ2562" s="186" t="str">
        <f t="shared" si="3685"/>
        <v>BJ$15</v>
      </c>
      <c r="BK2562" s="186" t="str">
        <f t="shared" si="3685"/>
        <v>BK$15</v>
      </c>
      <c r="BL2562" s="186" t="str">
        <f t="shared" si="3685"/>
        <v>BL$15</v>
      </c>
      <c r="BM2562" s="186" t="str">
        <f t="shared" si="3685"/>
        <v>BM$15</v>
      </c>
      <c r="BN2562" s="186" t="str">
        <f t="shared" si="3685"/>
        <v>BN$15</v>
      </c>
      <c r="BO2562" s="186" t="str">
        <f t="shared" si="3685"/>
        <v>BO$15</v>
      </c>
      <c r="BP2562" s="186" t="str">
        <f t="shared" si="3685"/>
        <v>BP$15</v>
      </c>
      <c r="BQ2562" s="186" t="str">
        <f t="shared" si="3685"/>
        <v>BQ$15</v>
      </c>
      <c r="BR2562" s="186" t="str">
        <f t="shared" si="3685"/>
        <v>BR$15</v>
      </c>
      <c r="BS2562" s="186" t="str">
        <f t="shared" si="3685"/>
        <v>BS$15</v>
      </c>
      <c r="BT2562" s="186" t="str">
        <f t="shared" si="3685"/>
        <v>BT$15</v>
      </c>
      <c r="BU2562" s="186" t="str">
        <f t="shared" si="3685"/>
        <v>BU$15</v>
      </c>
      <c r="BV2562" s="186" t="str">
        <f t="shared" si="3685"/>
        <v>BV$15</v>
      </c>
      <c r="BW2562" s="186" t="str">
        <f t="shared" si="3685"/>
        <v>BW$15</v>
      </c>
      <c r="BX2562" s="186" t="str">
        <f t="shared" si="3685"/>
        <v>BX$15</v>
      </c>
      <c r="BY2562" s="186" t="str">
        <f t="shared" si="3685"/>
        <v>BY$15</v>
      </c>
      <c r="BZ2562" s="186" t="str">
        <f t="shared" si="3685"/>
        <v>BZ$15</v>
      </c>
      <c r="CA2562" s="186" t="str">
        <f t="shared" si="3685"/>
        <v>CA$15</v>
      </c>
      <c r="CB2562" s="186" t="str">
        <f t="shared" si="3685"/>
        <v>CB$15</v>
      </c>
      <c r="CC2562" s="186" t="str">
        <f t="shared" si="3685"/>
        <v>CC$15</v>
      </c>
      <c r="CD2562" s="186" t="str">
        <f t="shared" si="3685"/>
        <v>CD$15</v>
      </c>
      <c r="CE2562" s="186" t="str">
        <f t="shared" ref="CE2562:CL2562" si="3686">CE$19</f>
        <v>CE$15</v>
      </c>
      <c r="CF2562" s="186" t="str">
        <f t="shared" si="3686"/>
        <v>CF$15</v>
      </c>
      <c r="CG2562" s="186" t="str">
        <f t="shared" si="3686"/>
        <v>CG$15</v>
      </c>
      <c r="CH2562" s="186" t="str">
        <f t="shared" si="3686"/>
        <v>CH$15</v>
      </c>
      <c r="CI2562" s="186" t="str">
        <f t="shared" si="3686"/>
        <v>CI$15</v>
      </c>
      <c r="CJ2562" s="186" t="str">
        <f t="shared" si="3686"/>
        <v>CJ$15</v>
      </c>
      <c r="CK2562" s="186" t="str">
        <f t="shared" si="3686"/>
        <v>CK$15</v>
      </c>
      <c r="CL2562" s="186" t="str">
        <f t="shared" si="3686"/>
        <v>CL$15</v>
      </c>
    </row>
    <row r="2563" spans="2:90" x14ac:dyDescent="0.4">
      <c r="B2563" s="70" t="s">
        <v>844</v>
      </c>
      <c r="C2563" s="31"/>
      <c r="D2563" t="s">
        <v>842</v>
      </c>
      <c r="E2563" s="8" t="str">
        <f t="shared" ref="E2563:E2589" si="3687">ROW()&amp;" "&amp;D2563</f>
        <v>2563 LTERMY-F</v>
      </c>
      <c r="F2563" t="s">
        <v>350</v>
      </c>
      <c r="G2563" s="31" t="s">
        <v>243</v>
      </c>
      <c r="H2563" s="48"/>
      <c r="I2563" s="285"/>
      <c r="J2563" s="285"/>
      <c r="K2563" s="48"/>
      <c r="L2563" s="48"/>
      <c r="M2563" s="48"/>
      <c r="N2563" s="48"/>
      <c r="O2563" s="48"/>
      <c r="P2563" s="48"/>
      <c r="R2563" s="70"/>
      <c r="S2563" s="286"/>
      <c r="T2563" s="286"/>
      <c r="U2563" s="286"/>
      <c r="V2563" s="286"/>
      <c r="W2563" s="286"/>
      <c r="X2563" s="286"/>
      <c r="Y2563" s="286"/>
      <c r="Z2563" s="286"/>
      <c r="AA2563" s="286"/>
      <c r="AB2563" s="286"/>
      <c r="AC2563" s="286"/>
      <c r="AD2563" s="286"/>
      <c r="AE2563" s="286"/>
      <c r="AF2563" s="286"/>
      <c r="AG2563" s="286"/>
      <c r="AH2563" s="286"/>
      <c r="AI2563" s="286"/>
      <c r="AJ2563" s="286"/>
      <c r="AK2563" s="286"/>
      <c r="AL2563" s="286"/>
      <c r="AM2563" s="286"/>
      <c r="AN2563" s="286"/>
      <c r="AO2563" s="286"/>
      <c r="AP2563" s="286"/>
      <c r="AQ2563" s="286"/>
      <c r="AR2563" s="286"/>
      <c r="AS2563" s="286"/>
      <c r="AT2563" s="286"/>
      <c r="AU2563" s="286"/>
      <c r="AV2563" s="286"/>
      <c r="AW2563" s="286"/>
      <c r="AX2563" s="286"/>
      <c r="AY2563" s="286"/>
      <c r="AZ2563" s="286"/>
      <c r="BA2563" s="286"/>
      <c r="BB2563" s="286"/>
      <c r="BC2563" s="286"/>
      <c r="BD2563" s="286"/>
      <c r="BE2563" s="286"/>
      <c r="BF2563" s="286"/>
      <c r="BG2563" s="286"/>
      <c r="BH2563" s="286"/>
      <c r="BI2563" s="286"/>
      <c r="BJ2563" s="286"/>
      <c r="BK2563" s="286"/>
      <c r="BL2563" s="286"/>
      <c r="BM2563" s="286"/>
      <c r="BN2563" s="286"/>
      <c r="BO2563" s="286"/>
      <c r="BP2563" s="286"/>
      <c r="BQ2563" s="286"/>
      <c r="BR2563" s="286"/>
      <c r="BS2563" s="286"/>
      <c r="BT2563" s="286"/>
      <c r="BU2563" s="286"/>
      <c r="BV2563" s="286"/>
      <c r="BW2563" s="286"/>
      <c r="BX2563" s="286"/>
      <c r="BY2563" s="286"/>
      <c r="BZ2563" s="286"/>
      <c r="CA2563" s="286"/>
      <c r="CB2563" s="286"/>
      <c r="CC2563" s="286"/>
      <c r="CD2563" s="286"/>
      <c r="CE2563" s="286"/>
      <c r="CF2563" s="286"/>
      <c r="CG2563" s="286"/>
      <c r="CH2563" s="286"/>
      <c r="CI2563" s="286"/>
      <c r="CJ2563" s="286"/>
      <c r="CK2563" s="286"/>
      <c r="CL2563" s="286"/>
    </row>
    <row r="2564" spans="2:90" x14ac:dyDescent="0.4">
      <c r="B2564" s="95" t="str">
        <f>"Assumptions - "&amp;B2563</f>
        <v>Assumptions - Rolling fixed term loan - multiple borrowings w/ annual control:</v>
      </c>
      <c r="D2564" t="s">
        <v>842</v>
      </c>
      <c r="E2564" t="str">
        <f t="shared" si="3687"/>
        <v>2564 LTERMY-F</v>
      </c>
      <c r="G2564" t="str">
        <f t="shared" ref="G2564:G2581" si="3688">E2564</f>
        <v>2564 LTERMY-F</v>
      </c>
      <c r="I2564"/>
      <c r="J2564"/>
      <c r="R2564"/>
      <c r="S2564"/>
      <c r="T2564"/>
      <c r="U2564"/>
      <c r="V2564"/>
      <c r="W2564"/>
      <c r="X2564"/>
      <c r="Y2564"/>
      <c r="Z2564"/>
      <c r="AA2564"/>
      <c r="AB2564"/>
      <c r="AC2564"/>
      <c r="AD2564"/>
      <c r="AE2564"/>
      <c r="AF2564"/>
      <c r="AG2564"/>
      <c r="AH2564"/>
      <c r="AI2564"/>
      <c r="AJ2564"/>
      <c r="AK2564"/>
      <c r="AL2564"/>
      <c r="AM2564"/>
      <c r="AN2564"/>
      <c r="AO2564"/>
      <c r="AP2564"/>
      <c r="AQ2564"/>
      <c r="AR2564"/>
      <c r="AS2564"/>
      <c r="AT2564"/>
      <c r="AU2564"/>
      <c r="AV2564"/>
      <c r="AW2564"/>
      <c r="AX2564"/>
      <c r="AY2564"/>
      <c r="AZ2564"/>
      <c r="BA2564"/>
      <c r="BB2564"/>
      <c r="BC2564"/>
      <c r="BD2564"/>
      <c r="BE2564"/>
      <c r="BF2564"/>
      <c r="BG2564"/>
      <c r="BH2564"/>
      <c r="BI2564"/>
      <c r="BJ2564"/>
      <c r="BK2564"/>
      <c r="BL2564"/>
      <c r="BM2564"/>
      <c r="BN2564"/>
      <c r="BO2564"/>
      <c r="BP2564"/>
      <c r="BQ2564"/>
      <c r="BR2564"/>
      <c r="BS2564"/>
      <c r="BT2564"/>
      <c r="BU2564"/>
      <c r="BV2564"/>
      <c r="BW2564"/>
      <c r="BX2564"/>
      <c r="BY2564"/>
      <c r="BZ2564"/>
      <c r="CA2564"/>
      <c r="CB2564"/>
      <c r="CC2564"/>
      <c r="CD2564"/>
      <c r="CE2564"/>
      <c r="CF2564"/>
      <c r="CG2564"/>
      <c r="CH2564"/>
      <c r="CI2564"/>
      <c r="CJ2564"/>
      <c r="CK2564"/>
      <c r="CL2564"/>
    </row>
    <row r="2565" spans="2:90" x14ac:dyDescent="0.4">
      <c r="B2565" s="155" t="s">
        <v>287</v>
      </c>
      <c r="D2565" t="s">
        <v>842</v>
      </c>
      <c r="E2565" t="str">
        <f t="shared" si="3687"/>
        <v>2565 LTERMY-F</v>
      </c>
      <c r="F2565" s="31"/>
      <c r="G2565" t="str">
        <f t="shared" si="3688"/>
        <v>2565 LTERMY-F</v>
      </c>
      <c r="H2565" s="57">
        <v>4</v>
      </c>
      <c r="I2565" s="31"/>
      <c r="J2565" s="31"/>
      <c r="K2565" s="31"/>
      <c r="L2565" s="31"/>
      <c r="M2565" s="31"/>
      <c r="N2565" s="31"/>
      <c r="O2565" s="31"/>
      <c r="P2565" s="31"/>
      <c r="R2565" s="31"/>
      <c r="S2565" s="73"/>
      <c r="T2565" s="73"/>
      <c r="U2565" s="73"/>
      <c r="V2565" s="73"/>
      <c r="W2565" s="73"/>
      <c r="X2565" s="73"/>
      <c r="Y2565" s="73"/>
      <c r="Z2565" s="73"/>
      <c r="AA2565" s="73"/>
      <c r="AB2565" s="73"/>
      <c r="AC2565" s="73"/>
      <c r="AD2565" s="73"/>
      <c r="AE2565" s="73"/>
      <c r="AF2565" s="73"/>
      <c r="AG2565" s="73"/>
      <c r="AH2565" s="73"/>
      <c r="AI2565" s="73"/>
      <c r="AJ2565" s="73"/>
      <c r="AK2565" s="73"/>
      <c r="AL2565" s="73"/>
      <c r="AM2565" s="73"/>
      <c r="AN2565" s="73"/>
      <c r="AO2565" s="73"/>
      <c r="AP2565" s="73"/>
      <c r="AQ2565" s="73"/>
      <c r="AR2565" s="73"/>
      <c r="AS2565" s="73"/>
      <c r="AT2565" s="73"/>
      <c r="AU2565" s="73"/>
      <c r="AV2565" s="73"/>
      <c r="AW2565" s="73"/>
      <c r="AX2565" s="73"/>
      <c r="AY2565" s="73"/>
      <c r="AZ2565" s="73"/>
      <c r="BA2565" s="73"/>
      <c r="BB2565" s="73"/>
      <c r="BC2565" s="73"/>
      <c r="BD2565" s="73"/>
      <c r="BE2565" s="73"/>
      <c r="BF2565" s="73"/>
      <c r="BG2565" s="73"/>
      <c r="BH2565" s="73"/>
      <c r="BI2565" s="73"/>
      <c r="BJ2565" s="73"/>
      <c r="BK2565" s="73"/>
      <c r="BL2565" s="73"/>
      <c r="BM2565" s="73"/>
      <c r="BN2565" s="73"/>
      <c r="BO2565" s="73"/>
      <c r="BP2565" s="73"/>
      <c r="BQ2565" s="73"/>
      <c r="BR2565" s="73"/>
      <c r="BS2565" s="73"/>
      <c r="BT2565" s="73"/>
      <c r="BU2565" s="73"/>
      <c r="BV2565" s="73"/>
      <c r="BW2565" s="73"/>
      <c r="BX2565" s="73"/>
      <c r="BY2565" s="73"/>
      <c r="BZ2565" s="73"/>
      <c r="CA2565" s="73"/>
      <c r="CB2565" s="73"/>
      <c r="CC2565" s="73"/>
      <c r="CD2565" s="73"/>
      <c r="CE2565" s="73"/>
      <c r="CF2565" s="73"/>
      <c r="CG2565" s="73"/>
      <c r="CH2565" s="73"/>
      <c r="CI2565" s="73"/>
      <c r="CJ2565" s="73"/>
      <c r="CK2565" s="73"/>
      <c r="CL2565" s="73"/>
    </row>
    <row r="2566" spans="2:90" x14ac:dyDescent="0.4">
      <c r="B2566" s="155" t="s">
        <v>294</v>
      </c>
      <c r="D2566" t="s">
        <v>842</v>
      </c>
      <c r="E2566" t="str">
        <f t="shared" si="3687"/>
        <v>2566 LTERMY-F</v>
      </c>
      <c r="F2566" s="31"/>
      <c r="G2566" t="str">
        <f t="shared" si="3688"/>
        <v>2566 LTERMY-F</v>
      </c>
      <c r="H2566" s="57">
        <v>3</v>
      </c>
      <c r="I2566" s="31"/>
      <c r="J2566" s="31"/>
      <c r="K2566" s="31"/>
      <c r="L2566" s="31"/>
      <c r="M2566" s="31"/>
      <c r="N2566" s="31"/>
      <c r="O2566" s="31"/>
      <c r="P2566" s="31"/>
      <c r="R2566" s="31"/>
      <c r="S2566" s="73"/>
      <c r="T2566" s="73"/>
      <c r="U2566" s="73"/>
      <c r="V2566" s="73"/>
      <c r="W2566" s="73"/>
      <c r="X2566" s="73"/>
      <c r="Y2566" s="73"/>
      <c r="Z2566" s="73"/>
      <c r="AA2566" s="73"/>
      <c r="AB2566" s="73"/>
      <c r="AC2566" s="73"/>
      <c r="AD2566" s="73"/>
      <c r="AE2566" s="73"/>
      <c r="AF2566" s="73"/>
      <c r="AG2566" s="73"/>
      <c r="AH2566" s="73"/>
      <c r="AI2566" s="73"/>
      <c r="AJ2566" s="73"/>
      <c r="AK2566" s="73"/>
      <c r="AL2566" s="73"/>
      <c r="AM2566" s="73"/>
      <c r="AN2566" s="73"/>
      <c r="AO2566" s="73"/>
      <c r="AP2566" s="73"/>
      <c r="AQ2566" s="73"/>
      <c r="AR2566" s="73"/>
      <c r="AS2566" s="73"/>
      <c r="AT2566" s="73"/>
      <c r="AU2566" s="73"/>
      <c r="AV2566" s="73"/>
      <c r="AW2566" s="73"/>
      <c r="AX2566" s="73"/>
      <c r="AY2566" s="73"/>
      <c r="AZ2566" s="73"/>
      <c r="BA2566" s="73"/>
      <c r="BB2566" s="73"/>
      <c r="BC2566" s="73"/>
      <c r="BD2566" s="73"/>
      <c r="BE2566" s="73"/>
      <c r="BF2566" s="73"/>
      <c r="BG2566" s="73"/>
      <c r="BH2566" s="73"/>
      <c r="BI2566" s="73"/>
      <c r="BJ2566" s="73"/>
      <c r="BK2566" s="73"/>
      <c r="BL2566" s="73"/>
      <c r="BM2566" s="73"/>
      <c r="BN2566" s="73"/>
      <c r="BO2566" s="73"/>
      <c r="BP2566" s="73"/>
      <c r="BQ2566" s="73"/>
      <c r="BR2566" s="73"/>
      <c r="BS2566" s="73"/>
      <c r="BT2566" s="73"/>
      <c r="BU2566" s="73"/>
      <c r="BV2566" s="73"/>
      <c r="BW2566" s="73"/>
      <c r="BX2566" s="73"/>
      <c r="BY2566" s="73"/>
      <c r="BZ2566" s="73"/>
      <c r="CA2566" s="73"/>
      <c r="CB2566" s="73"/>
      <c r="CC2566" s="73"/>
      <c r="CD2566" s="73"/>
      <c r="CE2566" s="73"/>
      <c r="CF2566" s="73"/>
      <c r="CG2566" s="73"/>
      <c r="CH2566" s="73"/>
      <c r="CI2566" s="73"/>
      <c r="CJ2566" s="73"/>
      <c r="CK2566" s="73"/>
      <c r="CL2566" s="73"/>
    </row>
    <row r="2567" spans="2:90" x14ac:dyDescent="0.4">
      <c r="B2567" s="155" t="s">
        <v>288</v>
      </c>
      <c r="D2567" t="s">
        <v>842</v>
      </c>
      <c r="E2567" t="str">
        <f t="shared" si="3687"/>
        <v>2567 LTERMY-F</v>
      </c>
      <c r="F2567" s="31"/>
      <c r="G2567" t="str">
        <f t="shared" si="3688"/>
        <v>2567 LTERMY-F</v>
      </c>
      <c r="H2567" s="59">
        <v>0.1</v>
      </c>
      <c r="I2567" s="31"/>
      <c r="J2567" s="31"/>
      <c r="K2567" s="31"/>
      <c r="L2567" s="31"/>
      <c r="M2567" s="31"/>
      <c r="N2567" s="31"/>
      <c r="O2567" s="31"/>
      <c r="P2567" s="31"/>
      <c r="R2567" s="31"/>
      <c r="S2567" s="73"/>
      <c r="T2567" s="73"/>
      <c r="U2567" s="73"/>
      <c r="V2567" s="73"/>
      <c r="W2567" s="73"/>
      <c r="X2567" s="73"/>
      <c r="Y2567" s="73"/>
      <c r="Z2567" s="73"/>
      <c r="AA2567" s="73"/>
      <c r="AB2567" s="73"/>
      <c r="AC2567" s="73"/>
      <c r="AD2567" s="73"/>
      <c r="AE2567" s="73"/>
      <c r="AF2567" s="73"/>
      <c r="AG2567" s="73"/>
      <c r="AH2567" s="73"/>
      <c r="AI2567" s="73"/>
      <c r="AJ2567" s="73"/>
      <c r="AK2567" s="73"/>
      <c r="AL2567" s="73"/>
      <c r="AM2567" s="73"/>
      <c r="AN2567" s="73"/>
      <c r="AO2567" s="73"/>
      <c r="AP2567" s="73"/>
      <c r="AQ2567" s="73"/>
      <c r="AR2567" s="73"/>
      <c r="AS2567" s="73"/>
      <c r="AT2567" s="73"/>
      <c r="AU2567" s="73"/>
      <c r="AV2567" s="73"/>
      <c r="AW2567" s="73"/>
      <c r="AX2567" s="73"/>
      <c r="AY2567" s="73"/>
      <c r="AZ2567" s="73"/>
      <c r="BA2567" s="73"/>
      <c r="BB2567" s="73"/>
      <c r="BC2567" s="73"/>
      <c r="BD2567" s="73"/>
      <c r="BE2567" s="73"/>
      <c r="BF2567" s="73"/>
      <c r="BG2567" s="73"/>
      <c r="BH2567" s="73"/>
      <c r="BI2567" s="73"/>
      <c r="BJ2567" s="73"/>
      <c r="BK2567" s="73"/>
      <c r="BL2567" s="73"/>
      <c r="BM2567" s="73"/>
      <c r="BN2567" s="73"/>
      <c r="BO2567" s="73"/>
      <c r="BP2567" s="73"/>
      <c r="BQ2567" s="73"/>
      <c r="BR2567" s="73"/>
      <c r="BS2567" s="73"/>
      <c r="BT2567" s="73"/>
      <c r="BU2567" s="73"/>
      <c r="BV2567" s="73"/>
      <c r="BW2567" s="73"/>
      <c r="BX2567" s="73"/>
      <c r="BY2567" s="73"/>
      <c r="BZ2567" s="73"/>
      <c r="CA2567" s="73"/>
      <c r="CB2567" s="73"/>
      <c r="CC2567" s="73"/>
      <c r="CD2567" s="73"/>
      <c r="CE2567" s="73"/>
      <c r="CF2567" s="73"/>
      <c r="CG2567" s="73"/>
      <c r="CH2567" s="73"/>
      <c r="CI2567" s="73"/>
      <c r="CJ2567" s="73"/>
      <c r="CK2567" s="73"/>
      <c r="CL2567" s="73"/>
    </row>
    <row r="2568" spans="2:90" x14ac:dyDescent="0.4">
      <c r="B2568" s="154" t="s">
        <v>289</v>
      </c>
      <c r="D2568" t="s">
        <v>842</v>
      </c>
      <c r="E2568" t="str">
        <f t="shared" si="3687"/>
        <v>2568 LTERMY-F</v>
      </c>
      <c r="F2568" s="31"/>
      <c r="G2568" t="str">
        <f t="shared" si="3688"/>
        <v>2568 LTERMY-F</v>
      </c>
      <c r="H2568" s="23">
        <v>1000</v>
      </c>
      <c r="I2568" s="31"/>
      <c r="J2568" s="31"/>
      <c r="K2568" s="31"/>
      <c r="L2568" s="31"/>
      <c r="M2568" s="31"/>
      <c r="N2568" s="31"/>
      <c r="O2568" s="31"/>
      <c r="P2568" s="31"/>
      <c r="R2568" s="31"/>
      <c r="S2568" s="73"/>
      <c r="T2568" s="73"/>
      <c r="U2568" s="73"/>
      <c r="V2568" s="73"/>
      <c r="W2568" s="73"/>
      <c r="X2568" s="73"/>
      <c r="Y2568" s="73"/>
      <c r="Z2568" s="73"/>
      <c r="AA2568" s="73"/>
      <c r="AB2568" s="73"/>
      <c r="AC2568" s="73"/>
      <c r="AD2568" s="73"/>
      <c r="AE2568" s="73"/>
      <c r="AF2568" s="73"/>
      <c r="AG2568" s="73"/>
      <c r="AH2568" s="73"/>
      <c r="AI2568" s="73"/>
      <c r="AJ2568" s="73"/>
      <c r="AK2568" s="73"/>
      <c r="AL2568" s="73"/>
      <c r="AM2568" s="73"/>
      <c r="AN2568" s="73"/>
      <c r="AO2568" s="73"/>
      <c r="AP2568" s="73"/>
      <c r="AQ2568" s="73"/>
      <c r="AR2568" s="73"/>
      <c r="AS2568" s="73"/>
      <c r="AT2568" s="73"/>
      <c r="AU2568" s="73"/>
      <c r="AV2568" s="73"/>
      <c r="AW2568" s="73"/>
      <c r="AX2568" s="73"/>
      <c r="AY2568" s="73"/>
      <c r="AZ2568" s="73"/>
      <c r="BA2568" s="73"/>
      <c r="BB2568" s="73"/>
      <c r="BC2568" s="73"/>
      <c r="BD2568" s="73"/>
      <c r="BE2568" s="73"/>
      <c r="BF2568" s="73"/>
      <c r="BG2568" s="73"/>
      <c r="BH2568" s="73"/>
      <c r="BI2568" s="73"/>
      <c r="BJ2568" s="73"/>
      <c r="BK2568" s="73"/>
      <c r="BL2568" s="73"/>
      <c r="BM2568" s="73"/>
      <c r="BN2568" s="73"/>
      <c r="BO2568" s="73"/>
      <c r="BP2568" s="73"/>
      <c r="BQ2568" s="73"/>
      <c r="BR2568" s="73"/>
      <c r="BS2568" s="73"/>
      <c r="BT2568" s="73"/>
      <c r="BU2568" s="73"/>
      <c r="BV2568" s="73"/>
      <c r="BW2568" s="73"/>
      <c r="BX2568" s="73"/>
      <c r="BY2568" s="73"/>
      <c r="BZ2568" s="73"/>
      <c r="CA2568" s="73"/>
      <c r="CB2568" s="73"/>
      <c r="CC2568" s="73"/>
      <c r="CD2568" s="73"/>
      <c r="CE2568" s="73"/>
      <c r="CF2568" s="73"/>
      <c r="CG2568" s="73"/>
      <c r="CH2568" s="73"/>
      <c r="CI2568" s="73"/>
      <c r="CJ2568" s="73"/>
      <c r="CK2568" s="73"/>
      <c r="CL2568" s="73"/>
    </row>
    <row r="2569" spans="2:90" x14ac:dyDescent="0.4">
      <c r="B2569" s="124"/>
      <c r="C2569" s="31"/>
      <c r="D2569" t="s">
        <v>842</v>
      </c>
      <c r="E2569" t="str">
        <f t="shared" si="3687"/>
        <v>2569 LTERMY-F</v>
      </c>
      <c r="F2569" s="31"/>
      <c r="G2569" t="str">
        <f t="shared" si="3688"/>
        <v>2569 LTERMY-F</v>
      </c>
      <c r="H2569" s="31"/>
      <c r="I2569" s="31"/>
      <c r="J2569" s="31"/>
      <c r="K2569" s="31"/>
      <c r="L2569" s="31"/>
      <c r="M2569" s="31"/>
      <c r="N2569" s="31"/>
      <c r="O2569" s="31"/>
      <c r="P2569" s="31"/>
      <c r="R2569" s="31"/>
      <c r="S2569" s="73"/>
      <c r="T2569" s="73"/>
      <c r="U2569" s="73"/>
      <c r="V2569" s="73"/>
      <c r="W2569" s="73"/>
      <c r="X2569" s="73"/>
      <c r="Y2569" s="73"/>
      <c r="Z2569" s="73"/>
      <c r="AA2569" s="73"/>
      <c r="AB2569" s="73"/>
      <c r="AC2569" s="73"/>
      <c r="AD2569" s="73"/>
      <c r="AE2569" s="73"/>
      <c r="AF2569" s="73"/>
      <c r="AG2569" s="73"/>
      <c r="AH2569" s="73"/>
      <c r="AI2569" s="73"/>
      <c r="AJ2569" s="73"/>
      <c r="AK2569" s="73"/>
      <c r="AL2569" s="73"/>
      <c r="AM2569" s="73"/>
      <c r="AN2569" s="73"/>
      <c r="AO2569" s="73"/>
      <c r="AP2569" s="73"/>
      <c r="AQ2569" s="73"/>
      <c r="AR2569" s="73"/>
      <c r="AS2569" s="73"/>
      <c r="AT2569" s="73"/>
      <c r="AU2569" s="73"/>
      <c r="AV2569" s="73"/>
      <c r="AW2569" s="73"/>
      <c r="AX2569" s="73"/>
      <c r="AY2569" s="73"/>
      <c r="AZ2569" s="73"/>
      <c r="BA2569" s="73"/>
      <c r="BB2569" s="73"/>
      <c r="BC2569" s="73"/>
      <c r="BD2569" s="73"/>
      <c r="BE2569" s="73"/>
      <c r="BF2569" s="73"/>
      <c r="BG2569" s="73"/>
      <c r="BH2569" s="73"/>
      <c r="BI2569" s="73"/>
      <c r="BJ2569" s="73"/>
      <c r="BK2569" s="73"/>
      <c r="BL2569" s="73"/>
      <c r="BM2569" s="73"/>
      <c r="BN2569" s="73"/>
      <c r="BO2569" s="73"/>
      <c r="BP2569" s="73"/>
      <c r="BQ2569" s="73"/>
      <c r="BR2569" s="73"/>
      <c r="BS2569" s="73"/>
      <c r="BT2569" s="73"/>
      <c r="BU2569" s="73"/>
      <c r="BV2569" s="73"/>
      <c r="BW2569" s="73"/>
      <c r="BX2569" s="73"/>
      <c r="BY2569" s="73"/>
      <c r="BZ2569" s="73"/>
      <c r="CA2569" s="73"/>
      <c r="CB2569" s="73"/>
      <c r="CC2569" s="73"/>
      <c r="CD2569" s="73"/>
      <c r="CE2569" s="73"/>
      <c r="CF2569" s="73"/>
      <c r="CG2569" s="73"/>
      <c r="CH2569" s="73"/>
      <c r="CI2569" s="73"/>
      <c r="CJ2569" s="73"/>
      <c r="CK2569" s="73"/>
      <c r="CL2569" s="73"/>
    </row>
    <row r="2570" spans="2:90" x14ac:dyDescent="0.4">
      <c r="B2570" s="95" t="s">
        <v>290</v>
      </c>
      <c r="D2570" t="s">
        <v>842</v>
      </c>
      <c r="E2570" t="str">
        <f t="shared" si="3687"/>
        <v>2570 LTERMY-F</v>
      </c>
      <c r="F2570" s="280"/>
      <c r="G2570" t="str">
        <f t="shared" si="3688"/>
        <v>2570 LTERMY-F</v>
      </c>
      <c r="R2570" s="92"/>
      <c r="S2570" s="150"/>
      <c r="T2570" s="150"/>
      <c r="U2570" s="150"/>
      <c r="V2570" s="150"/>
      <c r="W2570" s="150"/>
      <c r="X2570" s="150"/>
      <c r="Y2570" s="150"/>
      <c r="Z2570" s="150"/>
      <c r="AA2570" s="150"/>
      <c r="AB2570" s="150"/>
      <c r="AC2570" s="150"/>
      <c r="AD2570" s="150"/>
      <c r="AE2570" s="150"/>
      <c r="AF2570" s="150"/>
      <c r="AG2570" s="150"/>
      <c r="AH2570" s="150"/>
      <c r="AI2570" s="150"/>
      <c r="AJ2570" s="150"/>
      <c r="AK2570" s="150"/>
      <c r="AL2570" s="150"/>
      <c r="AM2570" s="150"/>
      <c r="AN2570" s="150"/>
      <c r="AO2570" s="150"/>
      <c r="AP2570" s="150"/>
      <c r="AQ2570" s="150"/>
      <c r="AR2570" s="150"/>
      <c r="AS2570" s="150"/>
      <c r="AT2570" s="150"/>
      <c r="AU2570" s="150"/>
      <c r="AV2570" s="150"/>
      <c r="AW2570" s="150"/>
      <c r="AX2570" s="150"/>
      <c r="AY2570" s="150"/>
      <c r="AZ2570" s="150"/>
      <c r="BA2570" s="150"/>
      <c r="BB2570" s="150"/>
      <c r="BC2570" s="150"/>
      <c r="BD2570" s="150"/>
      <c r="BE2570" s="150"/>
      <c r="BF2570" s="150"/>
      <c r="BG2570" s="150"/>
      <c r="BH2570" s="150"/>
      <c r="BI2570" s="150"/>
      <c r="BJ2570" s="150"/>
      <c r="BK2570" s="150"/>
      <c r="BL2570" s="150"/>
      <c r="BM2570" s="150"/>
      <c r="BN2570" s="150"/>
      <c r="BO2570" s="150"/>
      <c r="BP2570" s="150"/>
      <c r="BQ2570" s="150"/>
      <c r="BR2570" s="150"/>
      <c r="BS2570" s="150"/>
      <c r="BT2570" s="150"/>
      <c r="BU2570" s="150"/>
      <c r="BV2570" s="150"/>
      <c r="BW2570" s="150"/>
      <c r="BX2570" s="150"/>
      <c r="BY2570" s="150"/>
      <c r="BZ2570" s="150"/>
      <c r="CA2570" s="150"/>
      <c r="CB2570" s="150"/>
      <c r="CC2570" s="150"/>
      <c r="CD2570" s="150"/>
      <c r="CE2570" s="150"/>
      <c r="CF2570" s="150"/>
      <c r="CG2570" s="150"/>
      <c r="CH2570" s="150"/>
      <c r="CI2570" s="150"/>
      <c r="CJ2570" s="150"/>
      <c r="CK2570" s="150"/>
      <c r="CL2570" s="150"/>
    </row>
    <row r="2571" spans="2:90" x14ac:dyDescent="0.4">
      <c r="B2571" s="154" t="s">
        <v>289</v>
      </c>
      <c r="D2571" t="s">
        <v>842</v>
      </c>
      <c r="E2571" t="str">
        <f t="shared" si="3687"/>
        <v>2571 LTERMY-F</v>
      </c>
      <c r="F2571" s="280"/>
      <c r="G2571" t="str">
        <f t="shared" si="3688"/>
        <v>2571 LTERMY-F</v>
      </c>
      <c r="K2571" s="24">
        <f>H2568</f>
        <v>1000</v>
      </c>
      <c r="L2571" s="24">
        <f ca="1">K2574</f>
        <v>2500.0000000000005</v>
      </c>
      <c r="M2571" s="24">
        <f ca="1">L2574</f>
        <v>0</v>
      </c>
      <c r="N2571" s="24">
        <f ca="1">M2574</f>
        <v>0</v>
      </c>
      <c r="O2571" s="24">
        <f ca="1">N2574</f>
        <v>0</v>
      </c>
      <c r="P2571" s="24">
        <f ca="1">O2574</f>
        <v>0</v>
      </c>
      <c r="R2571"/>
      <c r="S2571" s="62">
        <f t="shared" ref="S2571:AY2571" ca="1" si="3689">R2574</f>
        <v>1000</v>
      </c>
      <c r="T2571" s="62">
        <f t="shared" ca="1" si="3689"/>
        <v>1833.3333333333335</v>
      </c>
      <c r="U2571" s="62">
        <f t="shared" ca="1" si="3689"/>
        <v>2666.666666666667</v>
      </c>
      <c r="V2571" s="62">
        <f t="shared" ca="1" si="3689"/>
        <v>2500.0000000000005</v>
      </c>
      <c r="W2571" s="62">
        <f t="shared" ca="1" si="3689"/>
        <v>2500.0000000000005</v>
      </c>
      <c r="X2571" s="62">
        <f t="shared" ca="1" si="3689"/>
        <v>2500.0000000000005</v>
      </c>
      <c r="Y2571" s="62">
        <f t="shared" ca="1" si="3689"/>
        <v>2500.0000000000005</v>
      </c>
      <c r="Z2571" s="62">
        <f t="shared" ca="1" si="3689"/>
        <v>2500.0000000000005</v>
      </c>
      <c r="AA2571" s="62">
        <f t="shared" ca="1" si="3689"/>
        <v>2500.0000000000005</v>
      </c>
      <c r="AB2571" s="62">
        <f t="shared" ca="1" si="3689"/>
        <v>2500.0000000000005</v>
      </c>
      <c r="AC2571" s="62">
        <f t="shared" ca="1" si="3689"/>
        <v>2500.0000000000005</v>
      </c>
      <c r="AD2571" s="62">
        <f t="shared" ca="1" si="3689"/>
        <v>2500.0000000000005</v>
      </c>
      <c r="AE2571" s="62">
        <f t="shared" ca="1" si="3689"/>
        <v>2500.0000000000005</v>
      </c>
      <c r="AF2571" s="62">
        <f t="shared" ca="1" si="3689"/>
        <v>1666.666666666667</v>
      </c>
      <c r="AG2571" s="62">
        <f t="shared" ca="1" si="3689"/>
        <v>833.3333333333336</v>
      </c>
      <c r="AH2571" s="62">
        <f t="shared" ca="1" si="3689"/>
        <v>0</v>
      </c>
      <c r="AI2571" s="62">
        <f t="shared" ca="1" si="3689"/>
        <v>0</v>
      </c>
      <c r="AJ2571" s="62">
        <f t="shared" ca="1" si="3689"/>
        <v>0</v>
      </c>
      <c r="AK2571" s="62">
        <f t="shared" ca="1" si="3689"/>
        <v>0</v>
      </c>
      <c r="AL2571" s="62">
        <f t="shared" ca="1" si="3689"/>
        <v>0</v>
      </c>
      <c r="AM2571" s="62">
        <f t="shared" ca="1" si="3689"/>
        <v>0</v>
      </c>
      <c r="AN2571" s="62">
        <f t="shared" ca="1" si="3689"/>
        <v>0</v>
      </c>
      <c r="AO2571" s="62">
        <f t="shared" ca="1" si="3689"/>
        <v>0</v>
      </c>
      <c r="AP2571" s="62">
        <f t="shared" ca="1" si="3689"/>
        <v>0</v>
      </c>
      <c r="AQ2571" s="62">
        <f t="shared" ca="1" si="3689"/>
        <v>0</v>
      </c>
      <c r="AR2571" s="62">
        <f t="shared" ca="1" si="3689"/>
        <v>0</v>
      </c>
      <c r="AS2571" s="62">
        <f t="shared" ca="1" si="3689"/>
        <v>0</v>
      </c>
      <c r="AT2571" s="62">
        <f t="shared" ca="1" si="3689"/>
        <v>0</v>
      </c>
      <c r="AU2571" s="62">
        <f t="shared" ca="1" si="3689"/>
        <v>0</v>
      </c>
      <c r="AV2571" s="62">
        <f t="shared" ca="1" si="3689"/>
        <v>0</v>
      </c>
      <c r="AW2571" s="62">
        <f t="shared" ca="1" si="3689"/>
        <v>0</v>
      </c>
      <c r="AX2571" s="62">
        <f t="shared" ca="1" si="3689"/>
        <v>0</v>
      </c>
      <c r="AY2571" s="62">
        <f t="shared" ca="1" si="3689"/>
        <v>0</v>
      </c>
      <c r="AZ2571" s="62">
        <f t="shared" ref="AZ2571:CE2571" ca="1" si="3690">AY2574</f>
        <v>0</v>
      </c>
      <c r="BA2571" s="62">
        <f t="shared" ca="1" si="3690"/>
        <v>0</v>
      </c>
      <c r="BB2571" s="62">
        <f t="shared" ca="1" si="3690"/>
        <v>0</v>
      </c>
      <c r="BC2571" s="62">
        <f t="shared" ca="1" si="3690"/>
        <v>0</v>
      </c>
      <c r="BD2571" s="62">
        <f t="shared" ca="1" si="3690"/>
        <v>0</v>
      </c>
      <c r="BE2571" s="62">
        <f t="shared" ca="1" si="3690"/>
        <v>0</v>
      </c>
      <c r="BF2571" s="62">
        <f t="shared" ca="1" si="3690"/>
        <v>0</v>
      </c>
      <c r="BG2571" s="62">
        <f t="shared" ca="1" si="3690"/>
        <v>0</v>
      </c>
      <c r="BH2571" s="62">
        <f t="shared" ca="1" si="3690"/>
        <v>0</v>
      </c>
      <c r="BI2571" s="62">
        <f t="shared" ca="1" si="3690"/>
        <v>0</v>
      </c>
      <c r="BJ2571" s="62">
        <f t="shared" ca="1" si="3690"/>
        <v>0</v>
      </c>
      <c r="BK2571" s="62">
        <f t="shared" ca="1" si="3690"/>
        <v>0</v>
      </c>
      <c r="BL2571" s="62">
        <f t="shared" ca="1" si="3690"/>
        <v>0</v>
      </c>
      <c r="BM2571" s="62">
        <f t="shared" ca="1" si="3690"/>
        <v>0</v>
      </c>
      <c r="BN2571" s="62">
        <f t="shared" ca="1" si="3690"/>
        <v>0</v>
      </c>
      <c r="BO2571" s="62">
        <f t="shared" ca="1" si="3690"/>
        <v>0</v>
      </c>
      <c r="BP2571" s="62">
        <f t="shared" ca="1" si="3690"/>
        <v>0</v>
      </c>
      <c r="BQ2571" s="62">
        <f t="shared" ca="1" si="3690"/>
        <v>0</v>
      </c>
      <c r="BR2571" s="62">
        <f t="shared" ca="1" si="3690"/>
        <v>0</v>
      </c>
      <c r="BS2571" s="62">
        <f t="shared" ca="1" si="3690"/>
        <v>0</v>
      </c>
      <c r="BT2571" s="62">
        <f t="shared" ca="1" si="3690"/>
        <v>0</v>
      </c>
      <c r="BU2571" s="62">
        <f t="shared" ca="1" si="3690"/>
        <v>0</v>
      </c>
      <c r="BV2571" s="62">
        <f t="shared" ca="1" si="3690"/>
        <v>0</v>
      </c>
      <c r="BW2571" s="62">
        <f t="shared" ca="1" si="3690"/>
        <v>0</v>
      </c>
      <c r="BX2571" s="62">
        <f t="shared" ca="1" si="3690"/>
        <v>0</v>
      </c>
      <c r="BY2571" s="62">
        <f t="shared" ca="1" si="3690"/>
        <v>0</v>
      </c>
      <c r="BZ2571" s="62">
        <f t="shared" ca="1" si="3690"/>
        <v>0</v>
      </c>
      <c r="CA2571" s="62">
        <f t="shared" ca="1" si="3690"/>
        <v>0</v>
      </c>
      <c r="CB2571" s="62">
        <f t="shared" ca="1" si="3690"/>
        <v>0</v>
      </c>
      <c r="CC2571" s="62">
        <f t="shared" ca="1" si="3690"/>
        <v>0</v>
      </c>
      <c r="CD2571" s="62">
        <f t="shared" ca="1" si="3690"/>
        <v>0</v>
      </c>
      <c r="CE2571" s="62">
        <f t="shared" ca="1" si="3690"/>
        <v>0</v>
      </c>
      <c r="CF2571" s="62">
        <f t="shared" ref="CF2571:CL2571" ca="1" si="3691">CE2574</f>
        <v>0</v>
      </c>
      <c r="CG2571" s="62">
        <f t="shared" ca="1" si="3691"/>
        <v>0</v>
      </c>
      <c r="CH2571" s="62">
        <f t="shared" ca="1" si="3691"/>
        <v>0</v>
      </c>
      <c r="CI2571" s="62">
        <f t="shared" ca="1" si="3691"/>
        <v>0</v>
      </c>
      <c r="CJ2571" s="62">
        <f t="shared" ca="1" si="3691"/>
        <v>0</v>
      </c>
      <c r="CK2571" s="62">
        <f t="shared" ca="1" si="3691"/>
        <v>0</v>
      </c>
      <c r="CL2571" s="62">
        <f t="shared" ca="1" si="3691"/>
        <v>0</v>
      </c>
    </row>
    <row r="2572" spans="2:90" x14ac:dyDescent="0.4">
      <c r="B2572" s="154" t="str">
        <f>"New borrowing - "&amp;SUBSTITUTE(B2563,":","")</f>
        <v>New borrowing - Rolling fixed term loan - multiple borrowings w/ annual control</v>
      </c>
      <c r="D2572" t="s">
        <v>842</v>
      </c>
      <c r="E2572" t="str">
        <f t="shared" si="3687"/>
        <v>2572 LTERMY-F</v>
      </c>
      <c r="G2572" t="str">
        <f t="shared" si="3688"/>
        <v>2572 LTERMY-F</v>
      </c>
      <c r="K2572" s="23">
        <v>10000</v>
      </c>
      <c r="L2572" s="23">
        <f>SUMIF($4:$4,L$2,2570:2570)</f>
        <v>0</v>
      </c>
      <c r="M2572" s="23">
        <f>SUMIF($4:$4,M$2,2570:2570)</f>
        <v>0</v>
      </c>
      <c r="N2572" s="23">
        <f>SUMIF($4:$4,N$2,2570:2570)</f>
        <v>0</v>
      </c>
      <c r="O2572" s="23">
        <f>SUMIF($4:$4,O$2,2570:2570)</f>
        <v>0</v>
      </c>
      <c r="P2572" s="23">
        <f>SUMIF($4:$4,P$2,2570:2570)</f>
        <v>0</v>
      </c>
      <c r="R2572" s="53">
        <f>H2568</f>
        <v>1000</v>
      </c>
      <c r="S2572" s="80" cm="1">
        <f t="array" ref="S2572">IFERROR(INDEX($K:$Q,ROW(),MATCH(S$3,$K$2:$Q$2,0))/12,0)</f>
        <v>833.33333333333337</v>
      </c>
      <c r="T2572" s="80" cm="1">
        <f t="array" ref="T2572">IFERROR(INDEX($K:$Q,ROW(),MATCH(T$3,$K$2:$Q$2,0))/12,0)</f>
        <v>833.33333333333337</v>
      </c>
      <c r="U2572" s="80" cm="1">
        <f t="array" ref="U2572">IFERROR(INDEX($K:$Q,ROW(),MATCH(U$3,$K$2:$Q$2,0))/12,0)</f>
        <v>833.33333333333337</v>
      </c>
      <c r="V2572" s="80" cm="1">
        <f t="array" ref="V2572">IFERROR(INDEX($K:$Q,ROW(),MATCH(V$3,$K$2:$Q$2,0))/12,0)</f>
        <v>833.33333333333337</v>
      </c>
      <c r="W2572" s="80" cm="1">
        <f t="array" ref="W2572">IFERROR(INDEX($K:$Q,ROW(),MATCH(W$3,$K$2:$Q$2,0))/12,0)</f>
        <v>833.33333333333337</v>
      </c>
      <c r="X2572" s="80" cm="1">
        <f t="array" ref="X2572">IFERROR(INDEX($K:$Q,ROW(),MATCH(X$3,$K$2:$Q$2,0))/12,0)</f>
        <v>833.33333333333337</v>
      </c>
      <c r="Y2572" s="80" cm="1">
        <f t="array" ref="Y2572">IFERROR(INDEX($K:$Q,ROW(),MATCH(Y$3,$K$2:$Q$2,0))/12,0)</f>
        <v>833.33333333333337</v>
      </c>
      <c r="Z2572" s="80" cm="1">
        <f t="array" ref="Z2572">IFERROR(INDEX($K:$Q,ROW(),MATCH(Z$3,$K$2:$Q$2,0))/12,0)</f>
        <v>833.33333333333337</v>
      </c>
      <c r="AA2572" s="80" cm="1">
        <f t="array" ref="AA2572">IFERROR(INDEX($K:$Q,ROW(),MATCH(AA$3,$K$2:$Q$2,0))/12,0)</f>
        <v>833.33333333333337</v>
      </c>
      <c r="AB2572" s="80" cm="1">
        <f t="array" ref="AB2572">IFERROR(INDEX($K:$Q,ROW(),MATCH(AB$3,$K$2:$Q$2,0))/12,0)</f>
        <v>833.33333333333337</v>
      </c>
      <c r="AC2572" s="80" cm="1">
        <f t="array" ref="AC2572">IFERROR(INDEX($K:$Q,ROW(),MATCH(AC$3,$K$2:$Q$2,0))/12,0)</f>
        <v>833.33333333333337</v>
      </c>
      <c r="AD2572" s="80" cm="1">
        <f t="array" ref="AD2572">IFERROR(INDEX($K:$Q,ROW(),MATCH(AD$3,$K$2:$Q$2,0))/12,0)</f>
        <v>833.33333333333337</v>
      </c>
      <c r="AE2572" s="80" cm="1">
        <f t="array" ref="AE2572">IFERROR(INDEX($K:$Q,ROW(),MATCH(AE$3,$K$2:$Q$2,0))/12,0)</f>
        <v>0</v>
      </c>
      <c r="AF2572" s="80" cm="1">
        <f t="array" ref="AF2572">IFERROR(INDEX($K:$Q,ROW(),MATCH(AF$3,$K$2:$Q$2,0))/12,0)</f>
        <v>0</v>
      </c>
      <c r="AG2572" s="80" cm="1">
        <f t="array" ref="AG2572">IFERROR(INDEX($K:$Q,ROW(),MATCH(AG$3,$K$2:$Q$2,0))/12,0)</f>
        <v>0</v>
      </c>
      <c r="AH2572" s="80" cm="1">
        <f t="array" ref="AH2572">IFERROR(INDEX($K:$Q,ROW(),MATCH(AH$3,$K$2:$Q$2,0))/12,0)</f>
        <v>0</v>
      </c>
      <c r="AI2572" s="80" cm="1">
        <f t="array" ref="AI2572">IFERROR(INDEX($K:$Q,ROW(),MATCH(AI$3,$K$2:$Q$2,0))/12,0)</f>
        <v>0</v>
      </c>
      <c r="AJ2572" s="80" cm="1">
        <f t="array" ref="AJ2572">IFERROR(INDEX($K:$Q,ROW(),MATCH(AJ$3,$K$2:$Q$2,0))/12,0)</f>
        <v>0</v>
      </c>
      <c r="AK2572" s="80" cm="1">
        <f t="array" ref="AK2572">IFERROR(INDEX($K:$Q,ROW(),MATCH(AK$3,$K$2:$Q$2,0))/12,0)</f>
        <v>0</v>
      </c>
      <c r="AL2572" s="80" cm="1">
        <f t="array" ref="AL2572">IFERROR(INDEX($K:$Q,ROW(),MATCH(AL$3,$K$2:$Q$2,0))/12,0)</f>
        <v>0</v>
      </c>
      <c r="AM2572" s="80" cm="1">
        <f t="array" ref="AM2572">IFERROR(INDEX($K:$Q,ROW(),MATCH(AM$3,$K$2:$Q$2,0))/12,0)</f>
        <v>0</v>
      </c>
      <c r="AN2572" s="80" cm="1">
        <f t="array" ref="AN2572">IFERROR(INDEX($K:$Q,ROW(),MATCH(AN$3,$K$2:$Q$2,0))/12,0)</f>
        <v>0</v>
      </c>
      <c r="AO2572" s="80" cm="1">
        <f t="array" ref="AO2572">IFERROR(INDEX($K:$Q,ROW(),MATCH(AO$3,$K$2:$Q$2,0))/12,0)</f>
        <v>0</v>
      </c>
      <c r="AP2572" s="80" cm="1">
        <f t="array" ref="AP2572">IFERROR(INDEX($K:$Q,ROW(),MATCH(AP$3,$K$2:$Q$2,0))/12,0)</f>
        <v>0</v>
      </c>
      <c r="AQ2572" s="80" cm="1">
        <f t="array" ref="AQ2572">IFERROR(INDEX($K:$Q,ROW(),MATCH(AQ$3,$K$2:$Q$2,0))/12,0)</f>
        <v>0</v>
      </c>
      <c r="AR2572" s="80" cm="1">
        <f t="array" ref="AR2572">IFERROR(INDEX($K:$Q,ROW(),MATCH(AR$3,$K$2:$Q$2,0))/12,0)</f>
        <v>0</v>
      </c>
      <c r="AS2572" s="80" cm="1">
        <f t="array" ref="AS2572">IFERROR(INDEX($K:$Q,ROW(),MATCH(AS$3,$K$2:$Q$2,0))/12,0)</f>
        <v>0</v>
      </c>
      <c r="AT2572" s="80" cm="1">
        <f t="array" ref="AT2572">IFERROR(INDEX($K:$Q,ROW(),MATCH(AT$3,$K$2:$Q$2,0))/12,0)</f>
        <v>0</v>
      </c>
      <c r="AU2572" s="80" cm="1">
        <f t="array" ref="AU2572">IFERROR(INDEX($K:$Q,ROW(),MATCH(AU$3,$K$2:$Q$2,0))/12,0)</f>
        <v>0</v>
      </c>
      <c r="AV2572" s="80" cm="1">
        <f t="array" ref="AV2572">IFERROR(INDEX($K:$Q,ROW(),MATCH(AV$3,$K$2:$Q$2,0))/12,0)</f>
        <v>0</v>
      </c>
      <c r="AW2572" s="80" cm="1">
        <f t="array" ref="AW2572">IFERROR(INDEX($K:$Q,ROW(),MATCH(AW$3,$K$2:$Q$2,0))/12,0)</f>
        <v>0</v>
      </c>
      <c r="AX2572" s="80" cm="1">
        <f t="array" ref="AX2572">IFERROR(INDEX($K:$Q,ROW(),MATCH(AX$3,$K$2:$Q$2,0))/12,0)</f>
        <v>0</v>
      </c>
      <c r="AY2572" s="80" cm="1">
        <f t="array" ref="AY2572">IFERROR(INDEX($K:$Q,ROW(),MATCH(AY$3,$K$2:$Q$2,0))/12,0)</f>
        <v>0</v>
      </c>
      <c r="AZ2572" s="80" cm="1">
        <f t="array" ref="AZ2572">IFERROR(INDEX($K:$Q,ROW(),MATCH(AZ$3,$K$2:$Q$2,0))/12,0)</f>
        <v>0</v>
      </c>
      <c r="BA2572" s="80" cm="1">
        <f t="array" ref="BA2572">IFERROR(INDEX($K:$Q,ROW(),MATCH(BA$3,$K$2:$Q$2,0))/12,0)</f>
        <v>0</v>
      </c>
      <c r="BB2572" s="80" cm="1">
        <f t="array" ref="BB2572">IFERROR(INDEX($K:$Q,ROW(),MATCH(BB$3,$K$2:$Q$2,0))/12,0)</f>
        <v>0</v>
      </c>
      <c r="BC2572" s="80" cm="1">
        <f t="array" ref="BC2572">IFERROR(INDEX($K:$Q,ROW(),MATCH(BC$3,$K$2:$Q$2,0))/12,0)</f>
        <v>0</v>
      </c>
      <c r="BD2572" s="80" cm="1">
        <f t="array" ref="BD2572">IFERROR(INDEX($K:$Q,ROW(),MATCH(BD$3,$K$2:$Q$2,0))/12,0)</f>
        <v>0</v>
      </c>
      <c r="BE2572" s="80" cm="1">
        <f t="array" ref="BE2572">IFERROR(INDEX($K:$Q,ROW(),MATCH(BE$3,$K$2:$Q$2,0))/12,0)</f>
        <v>0</v>
      </c>
      <c r="BF2572" s="80" cm="1">
        <f t="array" ref="BF2572">IFERROR(INDEX($K:$Q,ROW(),MATCH(BF$3,$K$2:$Q$2,0))/12,0)</f>
        <v>0</v>
      </c>
      <c r="BG2572" s="80" cm="1">
        <f t="array" ref="BG2572">IFERROR(INDEX($K:$Q,ROW(),MATCH(BG$3,$K$2:$Q$2,0))/12,0)</f>
        <v>0</v>
      </c>
      <c r="BH2572" s="80" cm="1">
        <f t="array" ref="BH2572">IFERROR(INDEX($K:$Q,ROW(),MATCH(BH$3,$K$2:$Q$2,0))/12,0)</f>
        <v>0</v>
      </c>
      <c r="BI2572" s="80" cm="1">
        <f t="array" ref="BI2572">IFERROR(INDEX($K:$Q,ROW(),MATCH(BI$3,$K$2:$Q$2,0))/12,0)</f>
        <v>0</v>
      </c>
      <c r="BJ2572" s="80" cm="1">
        <f t="array" ref="BJ2572">IFERROR(INDEX($K:$Q,ROW(),MATCH(BJ$3,$K$2:$Q$2,0))/12,0)</f>
        <v>0</v>
      </c>
      <c r="BK2572" s="80" cm="1">
        <f t="array" ref="BK2572">IFERROR(INDEX($K:$Q,ROW(),MATCH(BK$3,$K$2:$Q$2,0))/12,0)</f>
        <v>0</v>
      </c>
      <c r="BL2572" s="80" cm="1">
        <f t="array" ref="BL2572">IFERROR(INDEX($K:$Q,ROW(),MATCH(BL$3,$K$2:$Q$2,0))/12,0)</f>
        <v>0</v>
      </c>
      <c r="BM2572" s="80" cm="1">
        <f t="array" ref="BM2572">IFERROR(INDEX($K:$Q,ROW(),MATCH(BM$3,$K$2:$Q$2,0))/12,0)</f>
        <v>0</v>
      </c>
      <c r="BN2572" s="80" cm="1">
        <f t="array" ref="BN2572">IFERROR(INDEX($K:$Q,ROW(),MATCH(BN$3,$K$2:$Q$2,0))/12,0)</f>
        <v>0</v>
      </c>
      <c r="BO2572" s="80" cm="1">
        <f t="array" ref="BO2572">IFERROR(INDEX($K:$Q,ROW(),MATCH(BO$3,$K$2:$Q$2,0))/12,0)</f>
        <v>0</v>
      </c>
      <c r="BP2572" s="80" cm="1">
        <f t="array" ref="BP2572">IFERROR(INDEX($K:$Q,ROW(),MATCH(BP$3,$K$2:$Q$2,0))/12,0)</f>
        <v>0</v>
      </c>
      <c r="BQ2572" s="80" cm="1">
        <f t="array" ref="BQ2572">IFERROR(INDEX($K:$Q,ROW(),MATCH(BQ$3,$K$2:$Q$2,0))/12,0)</f>
        <v>0</v>
      </c>
      <c r="BR2572" s="80" cm="1">
        <f t="array" ref="BR2572">IFERROR(INDEX($K:$Q,ROW(),MATCH(BR$3,$K$2:$Q$2,0))/12,0)</f>
        <v>0</v>
      </c>
      <c r="BS2572" s="80" cm="1">
        <f t="array" ref="BS2572">IFERROR(INDEX($K:$Q,ROW(),MATCH(BS$3,$K$2:$Q$2,0))/12,0)</f>
        <v>0</v>
      </c>
      <c r="BT2572" s="80" cm="1">
        <f t="array" ref="BT2572">IFERROR(INDEX($K:$Q,ROW(),MATCH(BT$3,$K$2:$Q$2,0))/12,0)</f>
        <v>0</v>
      </c>
      <c r="BU2572" s="80" cm="1">
        <f t="array" ref="BU2572">IFERROR(INDEX($K:$Q,ROW(),MATCH(BU$3,$K$2:$Q$2,0))/12,0)</f>
        <v>0</v>
      </c>
      <c r="BV2572" s="80" cm="1">
        <f t="array" ref="BV2572">IFERROR(INDEX($K:$Q,ROW(),MATCH(BV$3,$K$2:$Q$2,0))/12,0)</f>
        <v>0</v>
      </c>
      <c r="BW2572" s="80" cm="1">
        <f t="array" ref="BW2572">IFERROR(INDEX($K:$Q,ROW(),MATCH(BW$3,$K$2:$Q$2,0))/12,0)</f>
        <v>0</v>
      </c>
      <c r="BX2572" s="80" cm="1">
        <f t="array" ref="BX2572">IFERROR(INDEX($K:$Q,ROW(),MATCH(BX$3,$K$2:$Q$2,0))/12,0)</f>
        <v>0</v>
      </c>
      <c r="BY2572" s="80" cm="1">
        <f t="array" ref="BY2572">IFERROR(INDEX($K:$Q,ROW(),MATCH(BY$3,$K$2:$Q$2,0))/12,0)</f>
        <v>0</v>
      </c>
      <c r="BZ2572" s="80" cm="1">
        <f t="array" ref="BZ2572">IFERROR(INDEX($K:$Q,ROW(),MATCH(BZ$3,$K$2:$Q$2,0))/12,0)</f>
        <v>0</v>
      </c>
      <c r="CA2572" s="80" cm="1">
        <f t="array" ref="CA2572">IFERROR(INDEX($K:$Q,ROW(),MATCH(CA$3,$K$2:$Q$2,0))/12,0)</f>
        <v>0</v>
      </c>
      <c r="CB2572" s="80" cm="1">
        <f t="array" ref="CB2572">IFERROR(INDEX($K:$Q,ROW(),MATCH(CB$3,$K$2:$Q$2,0))/12,0)</f>
        <v>0</v>
      </c>
      <c r="CC2572" s="80" cm="1">
        <f t="array" ref="CC2572">IFERROR(INDEX($K:$Q,ROW(),MATCH(CC$3,$K$2:$Q$2,0))/12,0)</f>
        <v>0</v>
      </c>
      <c r="CD2572" s="80" cm="1">
        <f t="array" ref="CD2572">IFERROR(INDEX($K:$Q,ROW(),MATCH(CD$3,$K$2:$Q$2,0))/12,0)</f>
        <v>0</v>
      </c>
      <c r="CE2572" s="80" cm="1">
        <f t="array" ref="CE2572">IFERROR(INDEX($K:$Q,ROW(),MATCH(CE$3,$K$2:$Q$2,0))/12,0)</f>
        <v>0</v>
      </c>
      <c r="CF2572" s="80" cm="1">
        <f t="array" ref="CF2572">IFERROR(INDEX($K:$Q,ROW(),MATCH(CF$3,$K$2:$Q$2,0))/12,0)</f>
        <v>0</v>
      </c>
      <c r="CG2572" s="80" cm="1">
        <f t="array" ref="CG2572">IFERROR(INDEX($K:$Q,ROW(),MATCH(CG$3,$K$2:$Q$2,0))/12,0)</f>
        <v>0</v>
      </c>
      <c r="CH2572" s="80" cm="1">
        <f t="array" ref="CH2572">IFERROR(INDEX($K:$Q,ROW(),MATCH(CH$3,$K$2:$Q$2,0))/12,0)</f>
        <v>0</v>
      </c>
      <c r="CI2572" s="80" cm="1">
        <f t="array" ref="CI2572">IFERROR(INDEX($K:$Q,ROW(),MATCH(CI$3,$K$2:$Q$2,0))/12,0)</f>
        <v>0</v>
      </c>
      <c r="CJ2572" s="80" cm="1">
        <f t="array" ref="CJ2572">IFERROR(INDEX($K:$Q,ROW(),MATCH(CJ$3,$K$2:$Q$2,0))/12,0)</f>
        <v>0</v>
      </c>
      <c r="CK2572" s="80" cm="1">
        <f t="array" ref="CK2572">IFERROR(INDEX($K:$Q,ROW(),MATCH(CK$3,$K$2:$Q$2,0))/12,0)</f>
        <v>0</v>
      </c>
      <c r="CL2572" s="80" cm="1">
        <f t="array" ref="CL2572">IFERROR(INDEX($K:$Q,ROW(),MATCH(CL$3,$K$2:$Q$2,0))/12,0)</f>
        <v>0</v>
      </c>
    </row>
    <row r="2573" spans="2:90" x14ac:dyDescent="0.4">
      <c r="B2573" s="154" t="str">
        <f>"Repayment - "&amp;SUBSTITUTE(B2563,":","")</f>
        <v>Repayment - Rolling fixed term loan - multiple borrowings w/ annual control</v>
      </c>
      <c r="D2573" t="s">
        <v>842</v>
      </c>
      <c r="E2573" t="str">
        <f t="shared" si="3687"/>
        <v>2573 LTERMY-F</v>
      </c>
      <c r="G2573" t="str">
        <f t="shared" si="3688"/>
        <v>2573 LTERMY-F</v>
      </c>
      <c r="K2573" s="134">
        <f t="shared" ref="K2573:P2573" ca="1" si="3692">SUMIF($3:$3,K$2,2573:2573)</f>
        <v>-8500</v>
      </c>
      <c r="L2573" s="134">
        <f t="shared" ca="1" si="3692"/>
        <v>-2500</v>
      </c>
      <c r="M2573" s="134">
        <f t="shared" ca="1" si="3692"/>
        <v>0</v>
      </c>
      <c r="N2573" s="134">
        <f t="shared" ca="1" si="3692"/>
        <v>0</v>
      </c>
      <c r="O2573" s="134">
        <f t="shared" ca="1" si="3692"/>
        <v>0</v>
      </c>
      <c r="P2573" s="134">
        <f t="shared" ca="1" si="3692"/>
        <v>0</v>
      </c>
      <c r="R2573" s="220"/>
      <c r="S2573" s="221">
        <f ca="1">-IF(COUNT($R2572:S2572)&lt;$H2565,0,OFFSET(S2572,0,-$H2565+1))-$J$2509*(COUNT(R2572:$S2572)=($H2565-$H2566+1))</f>
        <v>0</v>
      </c>
      <c r="T2573" s="221">
        <f ca="1">-IF(COUNT($R2572:T2572)&lt;$H2565,0,OFFSET(T2572,0,-$H2565+1))-$J$2509*(COUNT(S2572:$S2572)=($H2565-$H2566+1))</f>
        <v>0</v>
      </c>
      <c r="U2573" s="221">
        <f ca="1">-IF(COUNT($R2572:U2572)&lt;$H2565,0,OFFSET(U2572,0,-$H2565+1))-$J$2509*(COUNT($S2572:T2572)=($H2565-$H2566+1))</f>
        <v>-1000</v>
      </c>
      <c r="V2573" s="221">
        <f ca="1">-IF(COUNT($R2572:V2572)&lt;$H2565,0,OFFSET(V2572,0,-$H2565+1))-$J$2509*(COUNT($S2572:U2572)=($H2565-$H2566+1))</f>
        <v>-833.33333333333337</v>
      </c>
      <c r="W2573" s="221">
        <f ca="1">-IF(COUNT($R2572:W2572)&lt;$H2565,0,OFFSET(W2572,0,-$H2565+1))-$J$2509*(COUNT($S2572:V2572)=($H2565-$H2566+1))</f>
        <v>-833.33333333333337</v>
      </c>
      <c r="X2573" s="221">
        <f ca="1">-IF(COUNT($R2572:X2572)&lt;$H2565,0,OFFSET(X2572,0,-$H2565+1))-$J$2509*(COUNT($S2572:W2572)=($H2565-$H2566+1))</f>
        <v>-833.33333333333337</v>
      </c>
      <c r="Y2573" s="221">
        <f ca="1">-IF(COUNT($R2572:Y2572)&lt;$H2565,0,OFFSET(Y2572,0,-$H2565+1))-$J$2509*(COUNT($S2572:X2572)=($H2565-$H2566+1))</f>
        <v>-833.33333333333337</v>
      </c>
      <c r="Z2573" s="221">
        <f ca="1">-IF(COUNT($R2572:Z2572)&lt;$H2565,0,OFFSET(Z2572,0,-$H2565+1))-$J$2509*(COUNT($S2572:Y2572)=($H2565-$H2566+1))</f>
        <v>-833.33333333333337</v>
      </c>
      <c r="AA2573" s="221">
        <f ca="1">-IF(COUNT($R2572:AA2572)&lt;$H2565,0,OFFSET(AA2572,0,-$H2565+1))-$J$2509*(COUNT($S2572:Z2572)=($H2565-$H2566+1))</f>
        <v>-833.33333333333337</v>
      </c>
      <c r="AB2573" s="221">
        <f ca="1">-IF(COUNT($R2572:AB2572)&lt;$H2565,0,OFFSET(AB2572,0,-$H2565+1))-$J$2509*(COUNT($S2572:AA2572)=($H2565-$H2566+1))</f>
        <v>-833.33333333333337</v>
      </c>
      <c r="AC2573" s="221">
        <f ca="1">-IF(COUNT($R2572:AC2572)&lt;$H2565,0,OFFSET(AC2572,0,-$H2565+1))-$J$2509*(COUNT($S2572:AB2572)=($H2565-$H2566+1))</f>
        <v>-833.33333333333337</v>
      </c>
      <c r="AD2573" s="221">
        <f ca="1">-IF(COUNT($R2572:AD2572)&lt;$H2565,0,OFFSET(AD2572,0,-$H2565+1))-$J$2509*(COUNT($S2572:AC2572)=($H2565-$H2566+1))</f>
        <v>-833.33333333333337</v>
      </c>
      <c r="AE2573" s="221">
        <f ca="1">-IF(COUNT($R2572:AE2572)&lt;$H2565,0,OFFSET(AE2572,0,-$H2565+1))-$J$2509*(COUNT($S2572:AD2572)=($H2565-$H2566+1))</f>
        <v>-833.33333333333337</v>
      </c>
      <c r="AF2573" s="221">
        <f ca="1">-IF(COUNT($R2572:AF2572)&lt;$H2565,0,OFFSET(AF2572,0,-$H2565+1))-$J$2509*(COUNT($S2572:AE2572)=($H2565-$H2566+1))</f>
        <v>-833.33333333333337</v>
      </c>
      <c r="AG2573" s="221">
        <f ca="1">-IF(COUNT($R2572:AG2572)&lt;$H2565,0,OFFSET(AG2572,0,-$H2565+1))-$J$2509*(COUNT($S2572:AF2572)=($H2565-$H2566+1))</f>
        <v>-833.33333333333337</v>
      </c>
      <c r="AH2573" s="221">
        <f ca="1">-IF(COUNT($R2572:AH2572)&lt;$H2565,0,OFFSET(AH2572,0,-$H2565+1))-$J$2509*(COUNT($S2572:AG2572)=($H2565-$H2566+1))</f>
        <v>0</v>
      </c>
      <c r="AI2573" s="221">
        <f ca="1">-IF(COUNT($R2572:AI2572)&lt;$H2565,0,OFFSET(AI2572,0,-$H2565+1))-$J$2509*(COUNT($S2572:AH2572)=($H2565-$H2566+1))</f>
        <v>0</v>
      </c>
      <c r="AJ2573" s="221">
        <f ca="1">-IF(COUNT($R2572:AJ2572)&lt;$H2565,0,OFFSET(AJ2572,0,-$H2565+1))-$J$2509*(COUNT($S2572:AI2572)=($H2565-$H2566+1))</f>
        <v>0</v>
      </c>
      <c r="AK2573" s="221">
        <f ca="1">-IF(COUNT($R2572:AK2572)&lt;$H2565,0,OFFSET(AK2572,0,-$H2565+1))-$J$2509*(COUNT($S2572:AJ2572)=($H2565-$H2566+1))</f>
        <v>0</v>
      </c>
      <c r="AL2573" s="221">
        <f ca="1">-IF(COUNT($R2572:AL2572)&lt;$H2565,0,OFFSET(AL2572,0,-$H2565+1))-$J$2509*(COUNT($S2572:AK2572)=($H2565-$H2566+1))</f>
        <v>0</v>
      </c>
      <c r="AM2573" s="221">
        <f ca="1">-IF(COUNT($R2572:AM2572)&lt;$H2565,0,OFFSET(AM2572,0,-$H2565+1))-$J$2509*(COUNT($S2572:AL2572)=($H2565-$H2566+1))</f>
        <v>0</v>
      </c>
      <c r="AN2573" s="221">
        <f ca="1">-IF(COUNT($R2572:AN2572)&lt;$H2565,0,OFFSET(AN2572,0,-$H2565+1))-$J$2509*(COUNT($S2572:AM2572)=($H2565-$H2566+1))</f>
        <v>0</v>
      </c>
      <c r="AO2573" s="221">
        <f ca="1">-IF(COUNT($R2572:AO2572)&lt;$H2565,0,OFFSET(AO2572,0,-$H2565+1))-$J$2509*(COUNT($S2572:AN2572)=($H2565-$H2566+1))</f>
        <v>0</v>
      </c>
      <c r="AP2573" s="221">
        <f ca="1">-IF(COUNT($R2572:AP2572)&lt;$H2565,0,OFFSET(AP2572,0,-$H2565+1))-$J$2509*(COUNT($S2572:AO2572)=($H2565-$H2566+1))</f>
        <v>0</v>
      </c>
      <c r="AQ2573" s="221">
        <f ca="1">-IF(COUNT($R2572:AQ2572)&lt;$H2565,0,OFFSET(AQ2572,0,-$H2565+1))-$J$2509*(COUNT($S2572:AP2572)=($H2565-$H2566+1))</f>
        <v>0</v>
      </c>
      <c r="AR2573" s="221">
        <f ca="1">-IF(COUNT($R2572:AR2572)&lt;$H2565,0,OFFSET(AR2572,0,-$H2565+1))-$J$2509*(COUNT($S2572:AQ2572)=($H2565-$H2566+1))</f>
        <v>0</v>
      </c>
      <c r="AS2573" s="221">
        <f ca="1">-IF(COUNT($R2572:AS2572)&lt;$H2565,0,OFFSET(AS2572,0,-$H2565+1))-$J$2509*(COUNT($S2572:AR2572)=($H2565-$H2566+1))</f>
        <v>0</v>
      </c>
      <c r="AT2573" s="221">
        <f ca="1">-IF(COUNT($R2572:AT2572)&lt;$H2565,0,OFFSET(AT2572,0,-$H2565+1))-$J$2509*(COUNT($S2572:AS2572)=($H2565-$H2566+1))</f>
        <v>0</v>
      </c>
      <c r="AU2573" s="221">
        <f ca="1">-IF(COUNT($R2572:AU2572)&lt;$H2565,0,OFFSET(AU2572,0,-$H2565+1))-$J$2509*(COUNT($S2572:AT2572)=($H2565-$H2566+1))</f>
        <v>0</v>
      </c>
      <c r="AV2573" s="221">
        <f ca="1">-IF(COUNT($R2572:AV2572)&lt;$H2565,0,OFFSET(AV2572,0,-$H2565+1))-$J$2509*(COUNT($S2572:AU2572)=($H2565-$H2566+1))</f>
        <v>0</v>
      </c>
      <c r="AW2573" s="221">
        <f ca="1">-IF(COUNT($R2572:AW2572)&lt;$H2565,0,OFFSET(AW2572,0,-$H2565+1))-$J$2509*(COUNT($S2572:AV2572)=($H2565-$H2566+1))</f>
        <v>0</v>
      </c>
      <c r="AX2573" s="221">
        <f ca="1">-IF(COUNT($R2572:AX2572)&lt;$H2565,0,OFFSET(AX2572,0,-$H2565+1))-$J$2509*(COUNT($S2572:AW2572)=($H2565-$H2566+1))</f>
        <v>0</v>
      </c>
      <c r="AY2573" s="221">
        <f ca="1">-IF(COUNT($R2572:AY2572)&lt;$H2565,0,OFFSET(AY2572,0,-$H2565+1))-$J$2509*(COUNT($S2572:AX2572)=($H2565-$H2566+1))</f>
        <v>0</v>
      </c>
      <c r="AZ2573" s="221">
        <f ca="1">-IF(COUNT($R2572:AZ2572)&lt;$H2565,0,OFFSET(AZ2572,0,-$H2565+1))-$J$2509*(COUNT($S2572:AY2572)=($H2565-$H2566+1))</f>
        <v>0</v>
      </c>
      <c r="BA2573" s="221">
        <f ca="1">-IF(COUNT($R2572:BA2572)&lt;$H2565,0,OFFSET(BA2572,0,-$H2565+1))-$J$2509*(COUNT($S2572:AZ2572)=($H2565-$H2566+1))</f>
        <v>0</v>
      </c>
      <c r="BB2573" s="221">
        <f ca="1">-IF(COUNT($R2572:BB2572)&lt;$H2565,0,OFFSET(BB2572,0,-$H2565+1))-$J$2509*(COUNT($S2572:BA2572)=($H2565-$H2566+1))</f>
        <v>0</v>
      </c>
      <c r="BC2573" s="221">
        <f ca="1">-IF(COUNT($R2572:BC2572)&lt;$H2565,0,OFFSET(BC2572,0,-$H2565+1))-$J$2509*(COUNT($S2572:BB2572)=($H2565-$H2566+1))</f>
        <v>0</v>
      </c>
      <c r="BD2573" s="221">
        <f ca="1">-IF(COUNT($R2572:BD2572)&lt;$H2565,0,OFFSET(BD2572,0,-$H2565+1))-$J$2509*(COUNT($S2572:BC2572)=($H2565-$H2566+1))</f>
        <v>0</v>
      </c>
      <c r="BE2573" s="221">
        <f ca="1">-IF(COUNT($R2572:BE2572)&lt;$H2565,0,OFFSET(BE2572,0,-$H2565+1))-$J$2509*(COUNT($S2572:BD2572)=($H2565-$H2566+1))</f>
        <v>0</v>
      </c>
      <c r="BF2573" s="221">
        <f ca="1">-IF(COUNT($R2572:BF2572)&lt;$H2565,0,OFFSET(BF2572,0,-$H2565+1))-$J$2509*(COUNT($S2572:BE2572)=($H2565-$H2566+1))</f>
        <v>0</v>
      </c>
      <c r="BG2573" s="221">
        <f ca="1">-IF(COUNT($R2572:BG2572)&lt;$H2565,0,OFFSET(BG2572,0,-$H2565+1))-$J$2509*(COUNT($S2572:BF2572)=($H2565-$H2566+1))</f>
        <v>0</v>
      </c>
      <c r="BH2573" s="221">
        <f ca="1">-IF(COUNT($R2572:BH2572)&lt;$H2565,0,OFFSET(BH2572,0,-$H2565+1))-$J$2509*(COUNT($S2572:BG2572)=($H2565-$H2566+1))</f>
        <v>0</v>
      </c>
      <c r="BI2573" s="221">
        <f ca="1">-IF(COUNT($R2572:BI2572)&lt;$H2565,0,OFFSET(BI2572,0,-$H2565+1))-$J$2509*(COUNT($S2572:BH2572)=($H2565-$H2566+1))</f>
        <v>0</v>
      </c>
      <c r="BJ2573" s="221">
        <f ca="1">-IF(COUNT($R2572:BJ2572)&lt;$H2565,0,OFFSET(BJ2572,0,-$H2565+1))-$J$2509*(COUNT($S2572:BI2572)=($H2565-$H2566+1))</f>
        <v>0</v>
      </c>
      <c r="BK2573" s="221">
        <f ca="1">-IF(COUNT($R2572:BK2572)&lt;$H2565,0,OFFSET(BK2572,0,-$H2565+1))-$J$2509*(COUNT($S2572:BJ2572)=($H2565-$H2566+1))</f>
        <v>0</v>
      </c>
      <c r="BL2573" s="221">
        <f ca="1">-IF(COUNT($R2572:BL2572)&lt;$H2565,0,OFFSET(BL2572,0,-$H2565+1))-$J$2509*(COUNT($S2572:BK2572)=($H2565-$H2566+1))</f>
        <v>0</v>
      </c>
      <c r="BM2573" s="221">
        <f ca="1">-IF(COUNT($R2572:BM2572)&lt;$H2565,0,OFFSET(BM2572,0,-$H2565+1))-$J$2509*(COUNT($S2572:BL2572)=($H2565-$H2566+1))</f>
        <v>0</v>
      </c>
      <c r="BN2573" s="221">
        <f ca="1">-IF(COUNT($R2572:BN2572)&lt;$H2565,0,OFFSET(BN2572,0,-$H2565+1))-$J$2509*(COUNT($S2572:BM2572)=($H2565-$H2566+1))</f>
        <v>0</v>
      </c>
      <c r="BO2573" s="221">
        <f ca="1">-IF(COUNT($R2572:BO2572)&lt;$H2565,0,OFFSET(BO2572,0,-$H2565+1))-$J$2509*(COUNT($S2572:BN2572)=($H2565-$H2566+1))</f>
        <v>0</v>
      </c>
      <c r="BP2573" s="221">
        <f ca="1">-IF(COUNT($R2572:BP2572)&lt;$H2565,0,OFFSET(BP2572,0,-$H2565+1))-$J$2509*(COUNT($S2572:BO2572)=($H2565-$H2566+1))</f>
        <v>0</v>
      </c>
      <c r="BQ2573" s="221">
        <f ca="1">-IF(COUNT($R2572:BQ2572)&lt;$H2565,0,OFFSET(BQ2572,0,-$H2565+1))-$J$2509*(COUNT($S2572:BP2572)=($H2565-$H2566+1))</f>
        <v>0</v>
      </c>
      <c r="BR2573" s="221">
        <f ca="1">-IF(COUNT($R2572:BR2572)&lt;$H2565,0,OFFSET(BR2572,0,-$H2565+1))-$J$2509*(COUNT($S2572:BQ2572)=($H2565-$H2566+1))</f>
        <v>0</v>
      </c>
      <c r="BS2573" s="221">
        <f ca="1">-IF(COUNT($R2572:BS2572)&lt;$H2565,0,OFFSET(BS2572,0,-$H2565+1))-$J$2509*(COUNT($S2572:BR2572)=($H2565-$H2566+1))</f>
        <v>0</v>
      </c>
      <c r="BT2573" s="221">
        <f ca="1">-IF(COUNT($R2572:BT2572)&lt;$H2565,0,OFFSET(BT2572,0,-$H2565+1))-$J$2509*(COUNT($S2572:BS2572)=($H2565-$H2566+1))</f>
        <v>0</v>
      </c>
      <c r="BU2573" s="221">
        <f ca="1">-IF(COUNT($R2572:BU2572)&lt;$H2565,0,OFFSET(BU2572,0,-$H2565+1))-$J$2509*(COUNT($S2572:BT2572)=($H2565-$H2566+1))</f>
        <v>0</v>
      </c>
      <c r="BV2573" s="221">
        <f ca="1">-IF(COUNT($R2572:BV2572)&lt;$H2565,0,OFFSET(BV2572,0,-$H2565+1))-$J$2509*(COUNT($S2572:BU2572)=($H2565-$H2566+1))</f>
        <v>0</v>
      </c>
      <c r="BW2573" s="221">
        <f ca="1">-IF(COUNT($R2572:BW2572)&lt;$H2565,0,OFFSET(BW2572,0,-$H2565+1))-$J$2509*(COUNT($S2572:BV2572)=($H2565-$H2566+1))</f>
        <v>0</v>
      </c>
      <c r="BX2573" s="221">
        <f ca="1">-IF(COUNT($R2572:BX2572)&lt;$H2565,0,OFFSET(BX2572,0,-$H2565+1))-$J$2509*(COUNT($S2572:BW2572)=($H2565-$H2566+1))</f>
        <v>0</v>
      </c>
      <c r="BY2573" s="221">
        <f ca="1">-IF(COUNT($R2572:BY2572)&lt;$H2565,0,OFFSET(BY2572,0,-$H2565+1))-$J$2509*(COUNT($S2572:BX2572)=($H2565-$H2566+1))</f>
        <v>0</v>
      </c>
      <c r="BZ2573" s="221">
        <f ca="1">-IF(COUNT($R2572:BZ2572)&lt;$H2565,0,OFFSET(BZ2572,0,-$H2565+1))-$J$2509*(COUNT($S2572:BY2572)=($H2565-$H2566+1))</f>
        <v>0</v>
      </c>
      <c r="CA2573" s="221">
        <f ca="1">-IF(COUNT($R2572:CA2572)&lt;$H2565,0,OFFSET(CA2572,0,-$H2565+1))-$J$2509*(COUNT($S2572:BZ2572)=($H2565-$H2566+1))</f>
        <v>0</v>
      </c>
      <c r="CB2573" s="221">
        <f ca="1">-IF(COUNT($R2572:CB2572)&lt;$H2565,0,OFFSET(CB2572,0,-$H2565+1))-$J$2509*(COUNT($S2572:CA2572)=($H2565-$H2566+1))</f>
        <v>0</v>
      </c>
      <c r="CC2573" s="221">
        <f ca="1">-IF(COUNT($R2572:CC2572)&lt;$H2565,0,OFFSET(CC2572,0,-$H2565+1))-$J$2509*(COUNT($S2572:CB2572)=($H2565-$H2566+1))</f>
        <v>0</v>
      </c>
      <c r="CD2573" s="221">
        <f ca="1">-IF(COUNT($R2572:CD2572)&lt;$H2565,0,OFFSET(CD2572,0,-$H2565+1))-$J$2509*(COUNT($S2572:CC2572)=($H2565-$H2566+1))</f>
        <v>0</v>
      </c>
      <c r="CE2573" s="221">
        <f ca="1">-IF(COUNT($R2572:CE2572)&lt;$H2565,0,OFFSET(CE2572,0,-$H2565+1))-$J$2509*(COUNT($S2572:CD2572)=($H2565-$H2566+1))</f>
        <v>0</v>
      </c>
      <c r="CF2573" s="221">
        <f ca="1">-IF(COUNT($R2572:CF2572)&lt;$H2565,0,OFFSET(CF2572,0,-$H2565+1))-$J$2509*(COUNT($S2572:CE2572)=($H2565-$H2566+1))</f>
        <v>0</v>
      </c>
      <c r="CG2573" s="221">
        <f ca="1">-IF(COUNT($R2572:CG2572)&lt;$H2565,0,OFFSET(CG2572,0,-$H2565+1))-$J$2509*(COUNT($S2572:CF2572)=($H2565-$H2566+1))</f>
        <v>0</v>
      </c>
      <c r="CH2573" s="221">
        <f ca="1">-IF(COUNT($R2572:CH2572)&lt;$H2565,0,OFFSET(CH2572,0,-$H2565+1))-$J$2509*(COUNT($S2572:CG2572)=($H2565-$H2566+1))</f>
        <v>0</v>
      </c>
      <c r="CI2573" s="221">
        <f ca="1">-IF(COUNT($R2572:CI2572)&lt;$H2565,0,OFFSET(CI2572,0,-$H2565+1))-$J$2509*(COUNT($S2572:CH2572)=($H2565-$H2566+1))</f>
        <v>0</v>
      </c>
      <c r="CJ2573" s="221">
        <f ca="1">-IF(COUNT($R2572:CJ2572)&lt;$H2565,0,OFFSET(CJ2572,0,-$H2565+1))-$J$2509*(COUNT($S2572:CI2572)=($H2565-$H2566+1))</f>
        <v>0</v>
      </c>
      <c r="CK2573" s="221">
        <f ca="1">-IF(COUNT($R2572:CK2572)&lt;$H2565,0,OFFSET(CK2572,0,-$H2565+1))-$J$2509*(COUNT($S2572:CJ2572)=($H2565-$H2566+1))</f>
        <v>0</v>
      </c>
      <c r="CL2573" s="221">
        <f ca="1">-IF(COUNT($R2572:CL2572)&lt;$H2565,0,OFFSET(CL2572,0,-$H2565+1))-$J$2509*(COUNT($S2572:CK2572)=($H2565-$H2566+1))</f>
        <v>0</v>
      </c>
    </row>
    <row r="2574" spans="2:90" x14ac:dyDescent="0.4">
      <c r="B2574" s="123" t="str">
        <f>"Loan - "&amp;SUBSTITUTE(B2563,":","")</f>
        <v>Loan - Rolling fixed term loan - multiple borrowings w/ annual control</v>
      </c>
      <c r="C2574" t="s">
        <v>240</v>
      </c>
      <c r="D2574" t="s">
        <v>842</v>
      </c>
      <c r="E2574" t="str">
        <f t="shared" si="3687"/>
        <v>2574 LTERMY-F</v>
      </c>
      <c r="G2574" t="str">
        <f t="shared" si="3688"/>
        <v>2574 LTERMY-F</v>
      </c>
      <c r="I2574" s="80"/>
      <c r="J2574" s="80"/>
      <c r="K2574" s="33">
        <f t="shared" ref="K2574:P2574" ca="1" si="3693">SUMIF($4:$4,K$2,2574:2574)</f>
        <v>2500.0000000000005</v>
      </c>
      <c r="L2574" s="33">
        <f t="shared" ca="1" si="3693"/>
        <v>0</v>
      </c>
      <c r="M2574" s="33">
        <f t="shared" ca="1" si="3693"/>
        <v>0</v>
      </c>
      <c r="N2574" s="33">
        <f t="shared" ca="1" si="3693"/>
        <v>0</v>
      </c>
      <c r="O2574" s="33">
        <f t="shared" ca="1" si="3693"/>
        <v>0</v>
      </c>
      <c r="P2574" s="33">
        <f t="shared" ca="1" si="3693"/>
        <v>0</v>
      </c>
      <c r="R2574" s="53">
        <f ca="1">S2571</f>
        <v>1000</v>
      </c>
      <c r="S2574" s="93">
        <f t="shared" ref="S2574" ca="1" si="3694">SUM(S2571:S2573)</f>
        <v>1833.3333333333335</v>
      </c>
      <c r="T2574" s="93">
        <f t="shared" ref="T2574:AX2574" ca="1" si="3695">SUM(T2571:T2573)</f>
        <v>2666.666666666667</v>
      </c>
      <c r="U2574" s="93">
        <f t="shared" ca="1" si="3695"/>
        <v>2500.0000000000005</v>
      </c>
      <c r="V2574" s="93">
        <f t="shared" ca="1" si="3695"/>
        <v>2500.0000000000005</v>
      </c>
      <c r="W2574" s="93">
        <f t="shared" ca="1" si="3695"/>
        <v>2500.0000000000005</v>
      </c>
      <c r="X2574" s="93">
        <f t="shared" ca="1" si="3695"/>
        <v>2500.0000000000005</v>
      </c>
      <c r="Y2574" s="93">
        <f t="shared" ca="1" si="3695"/>
        <v>2500.0000000000005</v>
      </c>
      <c r="Z2574" s="93">
        <f t="shared" ca="1" si="3695"/>
        <v>2500.0000000000005</v>
      </c>
      <c r="AA2574" s="93">
        <f t="shared" ca="1" si="3695"/>
        <v>2500.0000000000005</v>
      </c>
      <c r="AB2574" s="93">
        <f t="shared" ca="1" si="3695"/>
        <v>2500.0000000000005</v>
      </c>
      <c r="AC2574" s="93">
        <f t="shared" ca="1" si="3695"/>
        <v>2500.0000000000005</v>
      </c>
      <c r="AD2574" s="93">
        <f t="shared" ca="1" si="3695"/>
        <v>2500.0000000000005</v>
      </c>
      <c r="AE2574" s="93">
        <f t="shared" ca="1" si="3695"/>
        <v>1666.666666666667</v>
      </c>
      <c r="AF2574" s="93">
        <f t="shared" ca="1" si="3695"/>
        <v>833.3333333333336</v>
      </c>
      <c r="AG2574" s="93">
        <f t="shared" ca="1" si="3695"/>
        <v>0</v>
      </c>
      <c r="AH2574" s="93">
        <f t="shared" ca="1" si="3695"/>
        <v>0</v>
      </c>
      <c r="AI2574" s="93">
        <f t="shared" ca="1" si="3695"/>
        <v>0</v>
      </c>
      <c r="AJ2574" s="93">
        <f t="shared" ca="1" si="3695"/>
        <v>0</v>
      </c>
      <c r="AK2574" s="93">
        <f t="shared" ca="1" si="3695"/>
        <v>0</v>
      </c>
      <c r="AL2574" s="93">
        <f t="shared" ca="1" si="3695"/>
        <v>0</v>
      </c>
      <c r="AM2574" s="93">
        <f t="shared" ca="1" si="3695"/>
        <v>0</v>
      </c>
      <c r="AN2574" s="93">
        <f t="shared" ca="1" si="3695"/>
        <v>0</v>
      </c>
      <c r="AO2574" s="93">
        <f t="shared" ca="1" si="3695"/>
        <v>0</v>
      </c>
      <c r="AP2574" s="93">
        <f t="shared" ca="1" si="3695"/>
        <v>0</v>
      </c>
      <c r="AQ2574" s="93">
        <f t="shared" ca="1" si="3695"/>
        <v>0</v>
      </c>
      <c r="AR2574" s="93">
        <f t="shared" ca="1" si="3695"/>
        <v>0</v>
      </c>
      <c r="AS2574" s="93">
        <f t="shared" ca="1" si="3695"/>
        <v>0</v>
      </c>
      <c r="AT2574" s="93">
        <f t="shared" ca="1" si="3695"/>
        <v>0</v>
      </c>
      <c r="AU2574" s="93">
        <f t="shared" ca="1" si="3695"/>
        <v>0</v>
      </c>
      <c r="AV2574" s="93">
        <f t="shared" ca="1" si="3695"/>
        <v>0</v>
      </c>
      <c r="AW2574" s="93">
        <f t="shared" ca="1" si="3695"/>
        <v>0</v>
      </c>
      <c r="AX2574" s="93">
        <f t="shared" ca="1" si="3695"/>
        <v>0</v>
      </c>
      <c r="AY2574" s="93">
        <f t="shared" ref="AY2574:CD2574" ca="1" si="3696">SUM(AY2571:AY2573)</f>
        <v>0</v>
      </c>
      <c r="AZ2574" s="93">
        <f t="shared" ca="1" si="3696"/>
        <v>0</v>
      </c>
      <c r="BA2574" s="93">
        <f t="shared" ca="1" si="3696"/>
        <v>0</v>
      </c>
      <c r="BB2574" s="93">
        <f t="shared" ca="1" si="3696"/>
        <v>0</v>
      </c>
      <c r="BC2574" s="93">
        <f t="shared" ca="1" si="3696"/>
        <v>0</v>
      </c>
      <c r="BD2574" s="93">
        <f t="shared" ca="1" si="3696"/>
        <v>0</v>
      </c>
      <c r="BE2574" s="93">
        <f t="shared" ca="1" si="3696"/>
        <v>0</v>
      </c>
      <c r="BF2574" s="93">
        <f t="shared" ca="1" si="3696"/>
        <v>0</v>
      </c>
      <c r="BG2574" s="93">
        <f t="shared" ca="1" si="3696"/>
        <v>0</v>
      </c>
      <c r="BH2574" s="93">
        <f t="shared" ca="1" si="3696"/>
        <v>0</v>
      </c>
      <c r="BI2574" s="93">
        <f t="shared" ca="1" si="3696"/>
        <v>0</v>
      </c>
      <c r="BJ2574" s="93">
        <f t="shared" ca="1" si="3696"/>
        <v>0</v>
      </c>
      <c r="BK2574" s="93">
        <f t="shared" ca="1" si="3696"/>
        <v>0</v>
      </c>
      <c r="BL2574" s="93">
        <f t="shared" ca="1" si="3696"/>
        <v>0</v>
      </c>
      <c r="BM2574" s="93">
        <f t="shared" ca="1" si="3696"/>
        <v>0</v>
      </c>
      <c r="BN2574" s="93">
        <f t="shared" ca="1" si="3696"/>
        <v>0</v>
      </c>
      <c r="BO2574" s="93">
        <f t="shared" ca="1" si="3696"/>
        <v>0</v>
      </c>
      <c r="BP2574" s="93">
        <f t="shared" ca="1" si="3696"/>
        <v>0</v>
      </c>
      <c r="BQ2574" s="93">
        <f t="shared" ca="1" si="3696"/>
        <v>0</v>
      </c>
      <c r="BR2574" s="93">
        <f t="shared" ca="1" si="3696"/>
        <v>0</v>
      </c>
      <c r="BS2574" s="93">
        <f t="shared" ca="1" si="3696"/>
        <v>0</v>
      </c>
      <c r="BT2574" s="93">
        <f t="shared" ca="1" si="3696"/>
        <v>0</v>
      </c>
      <c r="BU2574" s="93">
        <f t="shared" ca="1" si="3696"/>
        <v>0</v>
      </c>
      <c r="BV2574" s="93">
        <f t="shared" ca="1" si="3696"/>
        <v>0</v>
      </c>
      <c r="BW2574" s="93">
        <f t="shared" ca="1" si="3696"/>
        <v>0</v>
      </c>
      <c r="BX2574" s="93">
        <f t="shared" ca="1" si="3696"/>
        <v>0</v>
      </c>
      <c r="BY2574" s="93">
        <f t="shared" ca="1" si="3696"/>
        <v>0</v>
      </c>
      <c r="BZ2574" s="93">
        <f t="shared" ca="1" si="3696"/>
        <v>0</v>
      </c>
      <c r="CA2574" s="93">
        <f t="shared" ca="1" si="3696"/>
        <v>0</v>
      </c>
      <c r="CB2574" s="93">
        <f t="shared" ca="1" si="3696"/>
        <v>0</v>
      </c>
      <c r="CC2574" s="93">
        <f t="shared" ca="1" si="3696"/>
        <v>0</v>
      </c>
      <c r="CD2574" s="93">
        <f t="shared" ca="1" si="3696"/>
        <v>0</v>
      </c>
      <c r="CE2574" s="93">
        <f t="shared" ref="CE2574:CK2574" ca="1" si="3697">SUM(CE2571:CE2573)</f>
        <v>0</v>
      </c>
      <c r="CF2574" s="93">
        <f t="shared" ca="1" si="3697"/>
        <v>0</v>
      </c>
      <c r="CG2574" s="93">
        <f t="shared" ca="1" si="3697"/>
        <v>0</v>
      </c>
      <c r="CH2574" s="93">
        <f t="shared" ca="1" si="3697"/>
        <v>0</v>
      </c>
      <c r="CI2574" s="93">
        <f t="shared" ca="1" si="3697"/>
        <v>0</v>
      </c>
      <c r="CJ2574" s="93">
        <f t="shared" ca="1" si="3697"/>
        <v>0</v>
      </c>
      <c r="CK2574" s="93">
        <f t="shared" ca="1" si="3697"/>
        <v>0</v>
      </c>
      <c r="CL2574" s="93">
        <f t="shared" ref="CL2574" ca="1" si="3698">SUM(CL2571:CL2573)</f>
        <v>0</v>
      </c>
    </row>
    <row r="2575" spans="2:90" x14ac:dyDescent="0.4">
      <c r="B2575" s="122"/>
      <c r="C2575" s="59"/>
      <c r="D2575" t="s">
        <v>842</v>
      </c>
      <c r="E2575" t="str">
        <f t="shared" si="3687"/>
        <v>2575 LTERMY-F</v>
      </c>
      <c r="G2575" t="str">
        <f t="shared" si="3688"/>
        <v>2575 LTERMY-F</v>
      </c>
      <c r="R2575"/>
      <c r="S2575" s="62"/>
      <c r="T2575" s="62"/>
      <c r="U2575" s="62"/>
      <c r="V2575" s="62"/>
      <c r="W2575" s="62"/>
      <c r="X2575" s="62"/>
      <c r="Y2575" s="62"/>
      <c r="Z2575" s="62"/>
      <c r="AA2575" s="62"/>
      <c r="AB2575" s="62"/>
      <c r="AC2575" s="62"/>
      <c r="AD2575" s="62"/>
      <c r="AE2575" s="62"/>
      <c r="AF2575" s="62"/>
      <c r="AG2575" s="62"/>
      <c r="AH2575" s="62"/>
      <c r="AI2575" s="62"/>
      <c r="AJ2575" s="62"/>
      <c r="AK2575" s="62"/>
      <c r="AL2575" s="62"/>
      <c r="AM2575" s="62"/>
      <c r="AN2575" s="62"/>
      <c r="AO2575" s="62"/>
      <c r="AP2575" s="62"/>
      <c r="AQ2575" s="62"/>
      <c r="AR2575" s="62"/>
      <c r="AS2575" s="62"/>
      <c r="AT2575" s="62"/>
      <c r="AU2575" s="62"/>
      <c r="AV2575" s="62"/>
      <c r="AW2575" s="62"/>
      <c r="AX2575" s="62"/>
      <c r="AY2575" s="62"/>
      <c r="AZ2575" s="62"/>
      <c r="BA2575" s="62"/>
      <c r="BB2575" s="62"/>
      <c r="BC2575" s="62"/>
      <c r="BD2575" s="62"/>
      <c r="BE2575" s="62"/>
      <c r="BF2575" s="62"/>
      <c r="BG2575" s="62"/>
      <c r="BH2575" s="62"/>
      <c r="BI2575" s="62"/>
      <c r="BJ2575" s="62"/>
      <c r="BK2575" s="62"/>
      <c r="BL2575" s="62"/>
      <c r="BM2575" s="62"/>
      <c r="BN2575" s="62"/>
      <c r="BO2575" s="62"/>
      <c r="BP2575" s="62"/>
      <c r="BQ2575" s="62"/>
      <c r="BR2575" s="62"/>
      <c r="BS2575" s="62"/>
      <c r="BT2575" s="62"/>
      <c r="BU2575" s="62"/>
      <c r="BV2575" s="62"/>
      <c r="BW2575" s="62"/>
      <c r="BX2575" s="62"/>
      <c r="BY2575" s="62"/>
      <c r="BZ2575" s="62"/>
      <c r="CA2575" s="62"/>
      <c r="CB2575" s="62"/>
      <c r="CC2575" s="62"/>
      <c r="CD2575" s="62"/>
      <c r="CE2575" s="62"/>
      <c r="CF2575" s="62"/>
      <c r="CG2575" s="62"/>
      <c r="CH2575" s="62"/>
      <c r="CI2575" s="62"/>
      <c r="CJ2575" s="62"/>
      <c r="CK2575" s="62"/>
      <c r="CL2575" s="62"/>
    </row>
    <row r="2576" spans="2:90" x14ac:dyDescent="0.4">
      <c r="B2576" s="123" t="str">
        <f>"Interest income - "&amp;SUBSTITUTE(B2563,":","")</f>
        <v>Interest income - Rolling fixed term loan - multiple borrowings w/ annual control</v>
      </c>
      <c r="C2576" t="s">
        <v>228</v>
      </c>
      <c r="D2576" t="s">
        <v>842</v>
      </c>
      <c r="E2576" t="str">
        <f t="shared" si="3687"/>
        <v>2576 LTERMY-F</v>
      </c>
      <c r="G2576" t="str">
        <f t="shared" si="3688"/>
        <v>2576 LTERMY-F</v>
      </c>
      <c r="J2576" s="93">
        <f>SUMIF($5:$5,I$2,2574:2574)</f>
        <v>0</v>
      </c>
      <c r="K2576" s="28">
        <f t="shared" ref="K2576:P2576" ca="1" si="3699">SUMIF($3:$3,K$2,2576:2576)</f>
        <v>316.66666666666669</v>
      </c>
      <c r="L2576" s="28">
        <f t="shared" ca="1" si="3699"/>
        <v>41.666666666666679</v>
      </c>
      <c r="M2576" s="28">
        <f t="shared" ca="1" si="3699"/>
        <v>0</v>
      </c>
      <c r="N2576" s="28">
        <f t="shared" ca="1" si="3699"/>
        <v>0</v>
      </c>
      <c r="O2576" s="28">
        <f t="shared" ca="1" si="3699"/>
        <v>0</v>
      </c>
      <c r="P2576" s="28">
        <f t="shared" ca="1" si="3699"/>
        <v>0</v>
      </c>
      <c r="R2576" s="27"/>
      <c r="S2576" s="93">
        <f t="shared" ref="S2576" ca="1" si="3700">SUM(S2570:S2572)*$H2567/12</f>
        <v>15.27777777777778</v>
      </c>
      <c r="T2576" s="93">
        <f t="shared" ref="T2576:AX2576" ca="1" si="3701">SUM(T2570:T2572)*$H2567/12</f>
        <v>22.222222222222225</v>
      </c>
      <c r="U2576" s="93">
        <f t="shared" ca="1" si="3701"/>
        <v>29.166666666666671</v>
      </c>
      <c r="V2576" s="93">
        <f t="shared" ca="1" si="3701"/>
        <v>27.777777777777786</v>
      </c>
      <c r="W2576" s="93">
        <f t="shared" ca="1" si="3701"/>
        <v>27.777777777777786</v>
      </c>
      <c r="X2576" s="93">
        <f t="shared" ca="1" si="3701"/>
        <v>27.777777777777786</v>
      </c>
      <c r="Y2576" s="93">
        <f t="shared" ca="1" si="3701"/>
        <v>27.777777777777786</v>
      </c>
      <c r="Z2576" s="93">
        <f t="shared" ca="1" si="3701"/>
        <v>27.777777777777786</v>
      </c>
      <c r="AA2576" s="93">
        <f t="shared" ca="1" si="3701"/>
        <v>27.777777777777786</v>
      </c>
      <c r="AB2576" s="93">
        <f t="shared" ca="1" si="3701"/>
        <v>27.777777777777786</v>
      </c>
      <c r="AC2576" s="93">
        <f t="shared" ca="1" si="3701"/>
        <v>27.777777777777786</v>
      </c>
      <c r="AD2576" s="93">
        <f t="shared" ca="1" si="3701"/>
        <v>27.777777777777786</v>
      </c>
      <c r="AE2576" s="93">
        <f t="shared" ca="1" si="3701"/>
        <v>20.833333333333339</v>
      </c>
      <c r="AF2576" s="93">
        <f t="shared" ca="1" si="3701"/>
        <v>13.888888888888893</v>
      </c>
      <c r="AG2576" s="93">
        <f t="shared" ca="1" si="3701"/>
        <v>6.9444444444444473</v>
      </c>
      <c r="AH2576" s="93">
        <f t="shared" ca="1" si="3701"/>
        <v>0</v>
      </c>
      <c r="AI2576" s="93">
        <f t="shared" ca="1" si="3701"/>
        <v>0</v>
      </c>
      <c r="AJ2576" s="93">
        <f t="shared" ca="1" si="3701"/>
        <v>0</v>
      </c>
      <c r="AK2576" s="93">
        <f t="shared" ca="1" si="3701"/>
        <v>0</v>
      </c>
      <c r="AL2576" s="93">
        <f t="shared" ca="1" si="3701"/>
        <v>0</v>
      </c>
      <c r="AM2576" s="93">
        <f t="shared" ca="1" si="3701"/>
        <v>0</v>
      </c>
      <c r="AN2576" s="93">
        <f t="shared" ca="1" si="3701"/>
        <v>0</v>
      </c>
      <c r="AO2576" s="93">
        <f t="shared" ca="1" si="3701"/>
        <v>0</v>
      </c>
      <c r="AP2576" s="93">
        <f t="shared" ca="1" si="3701"/>
        <v>0</v>
      </c>
      <c r="AQ2576" s="93">
        <f t="shared" ca="1" si="3701"/>
        <v>0</v>
      </c>
      <c r="AR2576" s="93">
        <f t="shared" ca="1" si="3701"/>
        <v>0</v>
      </c>
      <c r="AS2576" s="93">
        <f t="shared" ca="1" si="3701"/>
        <v>0</v>
      </c>
      <c r="AT2576" s="93">
        <f t="shared" ca="1" si="3701"/>
        <v>0</v>
      </c>
      <c r="AU2576" s="93">
        <f t="shared" ca="1" si="3701"/>
        <v>0</v>
      </c>
      <c r="AV2576" s="93">
        <f t="shared" ca="1" si="3701"/>
        <v>0</v>
      </c>
      <c r="AW2576" s="93">
        <f t="shared" ca="1" si="3701"/>
        <v>0</v>
      </c>
      <c r="AX2576" s="93">
        <f t="shared" ca="1" si="3701"/>
        <v>0</v>
      </c>
      <c r="AY2576" s="93">
        <f t="shared" ref="AY2576:CD2576" ca="1" si="3702">SUM(AY2570:AY2572)*$H2567/12</f>
        <v>0</v>
      </c>
      <c r="AZ2576" s="93">
        <f t="shared" ca="1" si="3702"/>
        <v>0</v>
      </c>
      <c r="BA2576" s="93">
        <f t="shared" ca="1" si="3702"/>
        <v>0</v>
      </c>
      <c r="BB2576" s="93">
        <f t="shared" ca="1" si="3702"/>
        <v>0</v>
      </c>
      <c r="BC2576" s="93">
        <f t="shared" ca="1" si="3702"/>
        <v>0</v>
      </c>
      <c r="BD2576" s="93">
        <f t="shared" ca="1" si="3702"/>
        <v>0</v>
      </c>
      <c r="BE2576" s="93">
        <f t="shared" ca="1" si="3702"/>
        <v>0</v>
      </c>
      <c r="BF2576" s="93">
        <f t="shared" ca="1" si="3702"/>
        <v>0</v>
      </c>
      <c r="BG2576" s="93">
        <f t="shared" ca="1" si="3702"/>
        <v>0</v>
      </c>
      <c r="BH2576" s="93">
        <f t="shared" ca="1" si="3702"/>
        <v>0</v>
      </c>
      <c r="BI2576" s="93">
        <f t="shared" ca="1" si="3702"/>
        <v>0</v>
      </c>
      <c r="BJ2576" s="93">
        <f t="shared" ca="1" si="3702"/>
        <v>0</v>
      </c>
      <c r="BK2576" s="93">
        <f t="shared" ca="1" si="3702"/>
        <v>0</v>
      </c>
      <c r="BL2576" s="93">
        <f t="shared" ca="1" si="3702"/>
        <v>0</v>
      </c>
      <c r="BM2576" s="93">
        <f t="shared" ca="1" si="3702"/>
        <v>0</v>
      </c>
      <c r="BN2576" s="93">
        <f t="shared" ca="1" si="3702"/>
        <v>0</v>
      </c>
      <c r="BO2576" s="93">
        <f t="shared" ca="1" si="3702"/>
        <v>0</v>
      </c>
      <c r="BP2576" s="93">
        <f t="shared" ca="1" si="3702"/>
        <v>0</v>
      </c>
      <c r="BQ2576" s="93">
        <f t="shared" ca="1" si="3702"/>
        <v>0</v>
      </c>
      <c r="BR2576" s="93">
        <f t="shared" ca="1" si="3702"/>
        <v>0</v>
      </c>
      <c r="BS2576" s="93">
        <f t="shared" ca="1" si="3702"/>
        <v>0</v>
      </c>
      <c r="BT2576" s="93">
        <f t="shared" ca="1" si="3702"/>
        <v>0</v>
      </c>
      <c r="BU2576" s="93">
        <f t="shared" ca="1" si="3702"/>
        <v>0</v>
      </c>
      <c r="BV2576" s="93">
        <f t="shared" ca="1" si="3702"/>
        <v>0</v>
      </c>
      <c r="BW2576" s="93">
        <f t="shared" ca="1" si="3702"/>
        <v>0</v>
      </c>
      <c r="BX2576" s="93">
        <f t="shared" ca="1" si="3702"/>
        <v>0</v>
      </c>
      <c r="BY2576" s="93">
        <f t="shared" ca="1" si="3702"/>
        <v>0</v>
      </c>
      <c r="BZ2576" s="93">
        <f t="shared" ca="1" si="3702"/>
        <v>0</v>
      </c>
      <c r="CA2576" s="93">
        <f t="shared" ca="1" si="3702"/>
        <v>0</v>
      </c>
      <c r="CB2576" s="93">
        <f t="shared" ca="1" si="3702"/>
        <v>0</v>
      </c>
      <c r="CC2576" s="93">
        <f t="shared" ca="1" si="3702"/>
        <v>0</v>
      </c>
      <c r="CD2576" s="93">
        <f t="shared" ca="1" si="3702"/>
        <v>0</v>
      </c>
      <c r="CE2576" s="93">
        <f t="shared" ref="CE2576:CK2576" ca="1" si="3703">SUM(CE2570:CE2572)*$H2567/12</f>
        <v>0</v>
      </c>
      <c r="CF2576" s="93">
        <f t="shared" ca="1" si="3703"/>
        <v>0</v>
      </c>
      <c r="CG2576" s="93">
        <f t="shared" ca="1" si="3703"/>
        <v>0</v>
      </c>
      <c r="CH2576" s="93">
        <f t="shared" ca="1" si="3703"/>
        <v>0</v>
      </c>
      <c r="CI2576" s="93">
        <f t="shared" ca="1" si="3703"/>
        <v>0</v>
      </c>
      <c r="CJ2576" s="93">
        <f t="shared" ca="1" si="3703"/>
        <v>0</v>
      </c>
      <c r="CK2576" s="93">
        <f t="shared" ca="1" si="3703"/>
        <v>0</v>
      </c>
      <c r="CL2576" s="93">
        <f t="shared" ref="CL2576" ca="1" si="3704">SUM(CL2570:CL2572)*$H2567/12</f>
        <v>0</v>
      </c>
    </row>
    <row r="2577" spans="2:90" x14ac:dyDescent="0.4">
      <c r="B2577" s="123"/>
      <c r="D2577" t="s">
        <v>842</v>
      </c>
      <c r="E2577" t="str">
        <f t="shared" si="3687"/>
        <v>2577 LTERMY-F</v>
      </c>
      <c r="G2577" t="str">
        <f t="shared" si="3688"/>
        <v>2577 LTERMY-F</v>
      </c>
      <c r="J2577" s="93"/>
      <c r="K2577" s="28"/>
      <c r="L2577" s="28"/>
      <c r="M2577" s="28"/>
      <c r="N2577" s="28"/>
      <c r="O2577" s="28"/>
      <c r="P2577" s="28"/>
      <c r="Q2577" s="28"/>
      <c r="R2577" s="28"/>
      <c r="S2577" s="28"/>
      <c r="T2577" s="28"/>
      <c r="U2577" s="28"/>
      <c r="V2577" s="28"/>
      <c r="W2577" s="28"/>
      <c r="X2577" s="28"/>
      <c r="Y2577" s="28"/>
      <c r="Z2577" s="28"/>
      <c r="AA2577" s="28"/>
      <c r="AB2577" s="28"/>
      <c r="AC2577" s="28"/>
      <c r="AD2577" s="28"/>
      <c r="AE2577" s="28"/>
      <c r="AF2577" s="28"/>
      <c r="AG2577" s="28"/>
      <c r="AH2577" s="28"/>
      <c r="AI2577" s="28"/>
      <c r="AJ2577" s="28"/>
      <c r="AK2577" s="28"/>
      <c r="AL2577" s="28"/>
      <c r="AM2577" s="28"/>
      <c r="AN2577" s="28"/>
      <c r="AO2577" s="28"/>
      <c r="AP2577" s="28"/>
      <c r="AQ2577" s="28"/>
      <c r="AR2577" s="28"/>
      <c r="AS2577" s="28"/>
      <c r="AT2577" s="28"/>
      <c r="AU2577" s="28"/>
      <c r="AV2577" s="28"/>
      <c r="AW2577" s="28"/>
      <c r="AX2577" s="28"/>
      <c r="AY2577" s="28"/>
      <c r="AZ2577" s="28"/>
      <c r="BA2577" s="28"/>
      <c r="BB2577" s="28"/>
      <c r="BC2577" s="28"/>
      <c r="BD2577" s="28"/>
      <c r="BE2577" s="28"/>
      <c r="BF2577" s="28"/>
      <c r="BG2577" s="28"/>
      <c r="BH2577" s="28"/>
      <c r="BI2577" s="28"/>
      <c r="BJ2577" s="28"/>
      <c r="BK2577" s="28"/>
      <c r="BL2577" s="28"/>
      <c r="BM2577" s="28"/>
      <c r="BN2577" s="28"/>
      <c r="BO2577" s="28"/>
      <c r="BP2577" s="28"/>
      <c r="BQ2577" s="28"/>
      <c r="BR2577" s="28"/>
      <c r="BS2577" s="28"/>
      <c r="BT2577" s="28"/>
      <c r="BU2577" s="28"/>
      <c r="BV2577" s="28"/>
      <c r="BW2577" s="28"/>
      <c r="BX2577" s="28"/>
      <c r="BY2577" s="28"/>
      <c r="BZ2577" s="28"/>
      <c r="CA2577" s="28"/>
      <c r="CB2577" s="28"/>
      <c r="CC2577" s="28"/>
      <c r="CD2577" s="28"/>
      <c r="CE2577" s="28"/>
      <c r="CF2577" s="28"/>
      <c r="CG2577" s="28"/>
      <c r="CH2577" s="28"/>
      <c r="CI2577" s="28"/>
      <c r="CJ2577" s="28"/>
      <c r="CK2577" s="28"/>
      <c r="CL2577" s="28"/>
    </row>
    <row r="2578" spans="2:90" x14ac:dyDescent="0.4">
      <c r="B2578" s="124" t="s">
        <v>845</v>
      </c>
      <c r="D2578" t="s">
        <v>842</v>
      </c>
      <c r="E2578" t="str">
        <f t="shared" ref="E2578:E2580" si="3705">ROW()&amp;" "&amp;D2578</f>
        <v>2578 LTERMY-F</v>
      </c>
      <c r="G2578" t="str">
        <f t="shared" si="3688"/>
        <v>2578 LTERMY-F</v>
      </c>
      <c r="J2578" s="93"/>
      <c r="K2578" s="28"/>
      <c r="L2578" s="28"/>
      <c r="M2578" s="28"/>
      <c r="N2578" s="28"/>
      <c r="O2578" s="28"/>
      <c r="P2578" s="28"/>
      <c r="Q2578" s="28"/>
      <c r="R2578" s="28"/>
      <c r="S2578" s="28"/>
      <c r="T2578" s="28"/>
      <c r="U2578" s="28"/>
      <c r="V2578" s="28"/>
      <c r="W2578" s="28"/>
      <c r="X2578" s="28"/>
      <c r="Y2578" s="28"/>
      <c r="Z2578" s="28"/>
      <c r="AA2578" s="28"/>
      <c r="AB2578" s="28"/>
      <c r="AC2578" s="28"/>
      <c r="AD2578" s="28"/>
      <c r="AE2578" s="28"/>
      <c r="AF2578" s="28"/>
      <c r="AG2578" s="28"/>
      <c r="AH2578" s="28"/>
      <c r="AI2578" s="28"/>
      <c r="AJ2578" s="28"/>
      <c r="AK2578" s="28"/>
      <c r="AL2578" s="28"/>
      <c r="AM2578" s="28"/>
      <c r="AN2578" s="28"/>
      <c r="AO2578" s="28"/>
      <c r="AP2578" s="28"/>
      <c r="AQ2578" s="28"/>
      <c r="AR2578" s="28"/>
      <c r="AS2578" s="28"/>
      <c r="AT2578" s="28"/>
      <c r="AU2578" s="28"/>
      <c r="AV2578" s="28"/>
      <c r="AW2578" s="28"/>
      <c r="AX2578" s="28"/>
      <c r="AY2578" s="28"/>
      <c r="AZ2578" s="28"/>
      <c r="BA2578" s="28"/>
      <c r="BB2578" s="28"/>
      <c r="BC2578" s="28"/>
      <c r="BD2578" s="28"/>
      <c r="BE2578" s="28"/>
      <c r="BF2578" s="28"/>
      <c r="BG2578" s="28"/>
      <c r="BH2578" s="28"/>
      <c r="BI2578" s="28"/>
      <c r="BJ2578" s="28"/>
      <c r="BK2578" s="28"/>
      <c r="BL2578" s="28"/>
      <c r="BM2578" s="28"/>
      <c r="BN2578" s="28"/>
      <c r="BO2578" s="28"/>
      <c r="BP2578" s="28"/>
      <c r="BQ2578" s="28"/>
      <c r="BR2578" s="28"/>
      <c r="BS2578" s="28"/>
      <c r="BT2578" s="28"/>
      <c r="BU2578" s="28"/>
      <c r="BV2578" s="28"/>
      <c r="BW2578" s="28"/>
      <c r="BX2578" s="28"/>
      <c r="BY2578" s="28"/>
      <c r="BZ2578" s="28"/>
      <c r="CA2578" s="28"/>
      <c r="CB2578" s="28"/>
      <c r="CC2578" s="28"/>
      <c r="CD2578" s="28"/>
      <c r="CE2578" s="28"/>
      <c r="CF2578" s="28"/>
      <c r="CG2578" s="28"/>
      <c r="CH2578" s="28"/>
      <c r="CI2578" s="28"/>
      <c r="CJ2578" s="28"/>
      <c r="CK2578" s="28"/>
      <c r="CL2578" s="28"/>
    </row>
    <row r="2579" spans="2:90" x14ac:dyDescent="0.4">
      <c r="B2579" s="154" t="str">
        <f>"Loans issued - "&amp;SUBSTITUTE(B2563,":","")</f>
        <v>Loans issued - Rolling fixed term loan - multiple borrowings w/ annual control</v>
      </c>
      <c r="C2579" t="s">
        <v>235</v>
      </c>
      <c r="D2579" t="s">
        <v>842</v>
      </c>
      <c r="E2579" t="str">
        <f t="shared" si="3705"/>
        <v>2579 LTERMY-F</v>
      </c>
      <c r="G2579" t="str">
        <f t="shared" si="3688"/>
        <v>2579 LTERMY-F</v>
      </c>
      <c r="J2579" s="93"/>
      <c r="K2579" s="53">
        <f>-K2572</f>
        <v>-10000</v>
      </c>
      <c r="L2579" s="53">
        <f t="shared" ref="L2579:P2579" si="3706">-L2572</f>
        <v>0</v>
      </c>
      <c r="M2579" s="53">
        <f t="shared" si="3706"/>
        <v>0</v>
      </c>
      <c r="N2579" s="53">
        <f t="shared" si="3706"/>
        <v>0</v>
      </c>
      <c r="O2579" s="53">
        <f t="shared" si="3706"/>
        <v>0</v>
      </c>
      <c r="P2579" s="53">
        <f t="shared" si="3706"/>
        <v>0</v>
      </c>
      <c r="Q2579" s="53"/>
      <c r="R2579" s="53">
        <f t="shared" ref="R2579:S2579" si="3707">-R2572</f>
        <v>-1000</v>
      </c>
      <c r="S2579" s="53">
        <f t="shared" si="3707"/>
        <v>-833.33333333333337</v>
      </c>
      <c r="T2579" s="53">
        <f t="shared" ref="T2579:AX2579" si="3708">-T2572</f>
        <v>-833.33333333333337</v>
      </c>
      <c r="U2579" s="53">
        <f t="shared" si="3708"/>
        <v>-833.33333333333337</v>
      </c>
      <c r="V2579" s="53">
        <f t="shared" si="3708"/>
        <v>-833.33333333333337</v>
      </c>
      <c r="W2579" s="53">
        <f t="shared" si="3708"/>
        <v>-833.33333333333337</v>
      </c>
      <c r="X2579" s="53">
        <f t="shared" si="3708"/>
        <v>-833.33333333333337</v>
      </c>
      <c r="Y2579" s="53">
        <f t="shared" si="3708"/>
        <v>-833.33333333333337</v>
      </c>
      <c r="Z2579" s="53">
        <f t="shared" si="3708"/>
        <v>-833.33333333333337</v>
      </c>
      <c r="AA2579" s="53">
        <f t="shared" si="3708"/>
        <v>-833.33333333333337</v>
      </c>
      <c r="AB2579" s="53">
        <f t="shared" si="3708"/>
        <v>-833.33333333333337</v>
      </c>
      <c r="AC2579" s="53">
        <f t="shared" si="3708"/>
        <v>-833.33333333333337</v>
      </c>
      <c r="AD2579" s="53">
        <f t="shared" si="3708"/>
        <v>-833.33333333333337</v>
      </c>
      <c r="AE2579" s="53">
        <f t="shared" si="3708"/>
        <v>0</v>
      </c>
      <c r="AF2579" s="53">
        <f t="shared" si="3708"/>
        <v>0</v>
      </c>
      <c r="AG2579" s="53">
        <f t="shared" si="3708"/>
        <v>0</v>
      </c>
      <c r="AH2579" s="53">
        <f t="shared" si="3708"/>
        <v>0</v>
      </c>
      <c r="AI2579" s="53">
        <f t="shared" si="3708"/>
        <v>0</v>
      </c>
      <c r="AJ2579" s="53">
        <f t="shared" si="3708"/>
        <v>0</v>
      </c>
      <c r="AK2579" s="53">
        <f t="shared" si="3708"/>
        <v>0</v>
      </c>
      <c r="AL2579" s="53">
        <f t="shared" si="3708"/>
        <v>0</v>
      </c>
      <c r="AM2579" s="53">
        <f t="shared" si="3708"/>
        <v>0</v>
      </c>
      <c r="AN2579" s="53">
        <f t="shared" si="3708"/>
        <v>0</v>
      </c>
      <c r="AO2579" s="53">
        <f t="shared" si="3708"/>
        <v>0</v>
      </c>
      <c r="AP2579" s="53">
        <f t="shared" si="3708"/>
        <v>0</v>
      </c>
      <c r="AQ2579" s="53">
        <f t="shared" si="3708"/>
        <v>0</v>
      </c>
      <c r="AR2579" s="53">
        <f t="shared" si="3708"/>
        <v>0</v>
      </c>
      <c r="AS2579" s="53">
        <f t="shared" si="3708"/>
        <v>0</v>
      </c>
      <c r="AT2579" s="53">
        <f t="shared" si="3708"/>
        <v>0</v>
      </c>
      <c r="AU2579" s="53">
        <f t="shared" si="3708"/>
        <v>0</v>
      </c>
      <c r="AV2579" s="53">
        <f t="shared" si="3708"/>
        <v>0</v>
      </c>
      <c r="AW2579" s="53">
        <f t="shared" si="3708"/>
        <v>0</v>
      </c>
      <c r="AX2579" s="53">
        <f t="shared" si="3708"/>
        <v>0</v>
      </c>
      <c r="AY2579" s="53">
        <f t="shared" ref="AY2579:CD2579" si="3709">-AY2572</f>
        <v>0</v>
      </c>
      <c r="AZ2579" s="53">
        <f t="shared" si="3709"/>
        <v>0</v>
      </c>
      <c r="BA2579" s="53">
        <f t="shared" si="3709"/>
        <v>0</v>
      </c>
      <c r="BB2579" s="53">
        <f t="shared" si="3709"/>
        <v>0</v>
      </c>
      <c r="BC2579" s="53">
        <f t="shared" si="3709"/>
        <v>0</v>
      </c>
      <c r="BD2579" s="53">
        <f t="shared" si="3709"/>
        <v>0</v>
      </c>
      <c r="BE2579" s="53">
        <f t="shared" si="3709"/>
        <v>0</v>
      </c>
      <c r="BF2579" s="53">
        <f t="shared" si="3709"/>
        <v>0</v>
      </c>
      <c r="BG2579" s="53">
        <f t="shared" si="3709"/>
        <v>0</v>
      </c>
      <c r="BH2579" s="53">
        <f t="shared" si="3709"/>
        <v>0</v>
      </c>
      <c r="BI2579" s="53">
        <f t="shared" si="3709"/>
        <v>0</v>
      </c>
      <c r="BJ2579" s="53">
        <f t="shared" si="3709"/>
        <v>0</v>
      </c>
      <c r="BK2579" s="53">
        <f t="shared" si="3709"/>
        <v>0</v>
      </c>
      <c r="BL2579" s="53">
        <f t="shared" si="3709"/>
        <v>0</v>
      </c>
      <c r="BM2579" s="53">
        <f t="shared" si="3709"/>
        <v>0</v>
      </c>
      <c r="BN2579" s="53">
        <f t="shared" si="3709"/>
        <v>0</v>
      </c>
      <c r="BO2579" s="53">
        <f t="shared" si="3709"/>
        <v>0</v>
      </c>
      <c r="BP2579" s="53">
        <f t="shared" si="3709"/>
        <v>0</v>
      </c>
      <c r="BQ2579" s="53">
        <f t="shared" si="3709"/>
        <v>0</v>
      </c>
      <c r="BR2579" s="53">
        <f t="shared" si="3709"/>
        <v>0</v>
      </c>
      <c r="BS2579" s="53">
        <f t="shared" si="3709"/>
        <v>0</v>
      </c>
      <c r="BT2579" s="53">
        <f t="shared" si="3709"/>
        <v>0</v>
      </c>
      <c r="BU2579" s="53">
        <f t="shared" si="3709"/>
        <v>0</v>
      </c>
      <c r="BV2579" s="53">
        <f t="shared" si="3709"/>
        <v>0</v>
      </c>
      <c r="BW2579" s="53">
        <f t="shared" si="3709"/>
        <v>0</v>
      </c>
      <c r="BX2579" s="53">
        <f t="shared" si="3709"/>
        <v>0</v>
      </c>
      <c r="BY2579" s="53">
        <f t="shared" si="3709"/>
        <v>0</v>
      </c>
      <c r="BZ2579" s="53">
        <f t="shared" si="3709"/>
        <v>0</v>
      </c>
      <c r="CA2579" s="53">
        <f t="shared" si="3709"/>
        <v>0</v>
      </c>
      <c r="CB2579" s="53">
        <f t="shared" si="3709"/>
        <v>0</v>
      </c>
      <c r="CC2579" s="53">
        <f t="shared" si="3709"/>
        <v>0</v>
      </c>
      <c r="CD2579" s="53">
        <f t="shared" si="3709"/>
        <v>0</v>
      </c>
      <c r="CE2579" s="53">
        <f t="shared" ref="CE2579:CK2579" si="3710">-CE2572</f>
        <v>0</v>
      </c>
      <c r="CF2579" s="53">
        <f t="shared" si="3710"/>
        <v>0</v>
      </c>
      <c r="CG2579" s="53">
        <f t="shared" si="3710"/>
        <v>0</v>
      </c>
      <c r="CH2579" s="53">
        <f t="shared" si="3710"/>
        <v>0</v>
      </c>
      <c r="CI2579" s="53">
        <f t="shared" si="3710"/>
        <v>0</v>
      </c>
      <c r="CJ2579" s="53">
        <f t="shared" si="3710"/>
        <v>0</v>
      </c>
      <c r="CK2579" s="53">
        <f t="shared" si="3710"/>
        <v>0</v>
      </c>
      <c r="CL2579" s="53">
        <f t="shared" ref="CL2579" si="3711">-CL2572</f>
        <v>0</v>
      </c>
    </row>
    <row r="2580" spans="2:90" x14ac:dyDescent="0.4">
      <c r="B2580" s="154" t="str">
        <f>"Loans repaid- "&amp;SUBSTITUTE(B2563,":","")</f>
        <v>Loans repaid- Rolling fixed term loan - multiple borrowings w/ annual control</v>
      </c>
      <c r="C2580" t="s">
        <v>235</v>
      </c>
      <c r="D2580" t="s">
        <v>842</v>
      </c>
      <c r="E2580" t="str">
        <f t="shared" si="3705"/>
        <v>2580 LTERMY-F</v>
      </c>
      <c r="G2580" t="str">
        <f t="shared" si="3688"/>
        <v>2580 LTERMY-F</v>
      </c>
      <c r="J2580" s="93"/>
      <c r="K2580" s="53">
        <f ca="1">-K2573</f>
        <v>8500</v>
      </c>
      <c r="L2580" s="53">
        <f ca="1">-L2573</f>
        <v>2500</v>
      </c>
      <c r="M2580" s="53">
        <f ca="1">-M2573</f>
        <v>0</v>
      </c>
      <c r="N2580" s="53">
        <f ca="1">-N2573</f>
        <v>0</v>
      </c>
      <c r="O2580" s="53">
        <f ca="1">-O2573</f>
        <v>0</v>
      </c>
      <c r="P2580" s="53">
        <f ca="1">-P2573</f>
        <v>0</v>
      </c>
      <c r="Q2580" s="53"/>
      <c r="R2580" s="53">
        <f t="shared" ref="R2580:S2580" si="3712">-R2573</f>
        <v>0</v>
      </c>
      <c r="S2580" s="53">
        <f t="shared" ca="1" si="3712"/>
        <v>0</v>
      </c>
      <c r="T2580" s="53">
        <f t="shared" ref="T2580:AX2580" ca="1" si="3713">-T2573</f>
        <v>0</v>
      </c>
      <c r="U2580" s="53">
        <f t="shared" ca="1" si="3713"/>
        <v>1000</v>
      </c>
      <c r="V2580" s="53">
        <f t="shared" ca="1" si="3713"/>
        <v>833.33333333333337</v>
      </c>
      <c r="W2580" s="53">
        <f t="shared" ca="1" si="3713"/>
        <v>833.33333333333337</v>
      </c>
      <c r="X2580" s="53">
        <f t="shared" ca="1" si="3713"/>
        <v>833.33333333333337</v>
      </c>
      <c r="Y2580" s="53">
        <f t="shared" ca="1" si="3713"/>
        <v>833.33333333333337</v>
      </c>
      <c r="Z2580" s="53">
        <f t="shared" ca="1" si="3713"/>
        <v>833.33333333333337</v>
      </c>
      <c r="AA2580" s="53">
        <f t="shared" ca="1" si="3713"/>
        <v>833.33333333333337</v>
      </c>
      <c r="AB2580" s="53">
        <f t="shared" ca="1" si="3713"/>
        <v>833.33333333333337</v>
      </c>
      <c r="AC2580" s="53">
        <f t="shared" ca="1" si="3713"/>
        <v>833.33333333333337</v>
      </c>
      <c r="AD2580" s="53">
        <f t="shared" ca="1" si="3713"/>
        <v>833.33333333333337</v>
      </c>
      <c r="AE2580" s="53">
        <f t="shared" ca="1" si="3713"/>
        <v>833.33333333333337</v>
      </c>
      <c r="AF2580" s="53">
        <f t="shared" ca="1" si="3713"/>
        <v>833.33333333333337</v>
      </c>
      <c r="AG2580" s="53">
        <f t="shared" ca="1" si="3713"/>
        <v>833.33333333333337</v>
      </c>
      <c r="AH2580" s="53">
        <f t="shared" ca="1" si="3713"/>
        <v>0</v>
      </c>
      <c r="AI2580" s="53">
        <f t="shared" ca="1" si="3713"/>
        <v>0</v>
      </c>
      <c r="AJ2580" s="53">
        <f t="shared" ca="1" si="3713"/>
        <v>0</v>
      </c>
      <c r="AK2580" s="53">
        <f t="shared" ca="1" si="3713"/>
        <v>0</v>
      </c>
      <c r="AL2580" s="53">
        <f t="shared" ca="1" si="3713"/>
        <v>0</v>
      </c>
      <c r="AM2580" s="53">
        <f t="shared" ca="1" si="3713"/>
        <v>0</v>
      </c>
      <c r="AN2580" s="53">
        <f t="shared" ca="1" si="3713"/>
        <v>0</v>
      </c>
      <c r="AO2580" s="53">
        <f t="shared" ca="1" si="3713"/>
        <v>0</v>
      </c>
      <c r="AP2580" s="53">
        <f t="shared" ca="1" si="3713"/>
        <v>0</v>
      </c>
      <c r="AQ2580" s="53">
        <f t="shared" ca="1" si="3713"/>
        <v>0</v>
      </c>
      <c r="AR2580" s="53">
        <f t="shared" ca="1" si="3713"/>
        <v>0</v>
      </c>
      <c r="AS2580" s="53">
        <f t="shared" ca="1" si="3713"/>
        <v>0</v>
      </c>
      <c r="AT2580" s="53">
        <f t="shared" ca="1" si="3713"/>
        <v>0</v>
      </c>
      <c r="AU2580" s="53">
        <f t="shared" ca="1" si="3713"/>
        <v>0</v>
      </c>
      <c r="AV2580" s="53">
        <f t="shared" ca="1" si="3713"/>
        <v>0</v>
      </c>
      <c r="AW2580" s="53">
        <f t="shared" ca="1" si="3713"/>
        <v>0</v>
      </c>
      <c r="AX2580" s="53">
        <f t="shared" ca="1" si="3713"/>
        <v>0</v>
      </c>
      <c r="AY2580" s="53">
        <f t="shared" ref="AY2580:CD2580" ca="1" si="3714">-AY2573</f>
        <v>0</v>
      </c>
      <c r="AZ2580" s="53">
        <f t="shared" ca="1" si="3714"/>
        <v>0</v>
      </c>
      <c r="BA2580" s="53">
        <f t="shared" ca="1" si="3714"/>
        <v>0</v>
      </c>
      <c r="BB2580" s="53">
        <f t="shared" ca="1" si="3714"/>
        <v>0</v>
      </c>
      <c r="BC2580" s="53">
        <f t="shared" ca="1" si="3714"/>
        <v>0</v>
      </c>
      <c r="BD2580" s="53">
        <f t="shared" ca="1" si="3714"/>
        <v>0</v>
      </c>
      <c r="BE2580" s="53">
        <f t="shared" ca="1" si="3714"/>
        <v>0</v>
      </c>
      <c r="BF2580" s="53">
        <f t="shared" ca="1" si="3714"/>
        <v>0</v>
      </c>
      <c r="BG2580" s="53">
        <f t="shared" ca="1" si="3714"/>
        <v>0</v>
      </c>
      <c r="BH2580" s="53">
        <f t="shared" ca="1" si="3714"/>
        <v>0</v>
      </c>
      <c r="BI2580" s="53">
        <f t="shared" ca="1" si="3714"/>
        <v>0</v>
      </c>
      <c r="BJ2580" s="53">
        <f t="shared" ca="1" si="3714"/>
        <v>0</v>
      </c>
      <c r="BK2580" s="53">
        <f t="shared" ca="1" si="3714"/>
        <v>0</v>
      </c>
      <c r="BL2580" s="53">
        <f t="shared" ca="1" si="3714"/>
        <v>0</v>
      </c>
      <c r="BM2580" s="53">
        <f t="shared" ca="1" si="3714"/>
        <v>0</v>
      </c>
      <c r="BN2580" s="53">
        <f t="shared" ca="1" si="3714"/>
        <v>0</v>
      </c>
      <c r="BO2580" s="53">
        <f t="shared" ca="1" si="3714"/>
        <v>0</v>
      </c>
      <c r="BP2580" s="53">
        <f t="shared" ca="1" si="3714"/>
        <v>0</v>
      </c>
      <c r="BQ2580" s="53">
        <f t="shared" ca="1" si="3714"/>
        <v>0</v>
      </c>
      <c r="BR2580" s="53">
        <f t="shared" ca="1" si="3714"/>
        <v>0</v>
      </c>
      <c r="BS2580" s="53">
        <f t="shared" ca="1" si="3714"/>
        <v>0</v>
      </c>
      <c r="BT2580" s="53">
        <f t="shared" ca="1" si="3714"/>
        <v>0</v>
      </c>
      <c r="BU2580" s="53">
        <f t="shared" ca="1" si="3714"/>
        <v>0</v>
      </c>
      <c r="BV2580" s="53">
        <f t="shared" ca="1" si="3714"/>
        <v>0</v>
      </c>
      <c r="BW2580" s="53">
        <f t="shared" ca="1" si="3714"/>
        <v>0</v>
      </c>
      <c r="BX2580" s="53">
        <f t="shared" ca="1" si="3714"/>
        <v>0</v>
      </c>
      <c r="BY2580" s="53">
        <f t="shared" ca="1" si="3714"/>
        <v>0</v>
      </c>
      <c r="BZ2580" s="53">
        <f t="shared" ca="1" si="3714"/>
        <v>0</v>
      </c>
      <c r="CA2580" s="53">
        <f t="shared" ca="1" si="3714"/>
        <v>0</v>
      </c>
      <c r="CB2580" s="53">
        <f t="shared" ca="1" si="3714"/>
        <v>0</v>
      </c>
      <c r="CC2580" s="53">
        <f t="shared" ca="1" si="3714"/>
        <v>0</v>
      </c>
      <c r="CD2580" s="53">
        <f t="shared" ca="1" si="3714"/>
        <v>0</v>
      </c>
      <c r="CE2580" s="53">
        <f t="shared" ref="CE2580:CK2580" ca="1" si="3715">-CE2573</f>
        <v>0</v>
      </c>
      <c r="CF2580" s="53">
        <f t="shared" ca="1" si="3715"/>
        <v>0</v>
      </c>
      <c r="CG2580" s="53">
        <f t="shared" ca="1" si="3715"/>
        <v>0</v>
      </c>
      <c r="CH2580" s="53">
        <f t="shared" ca="1" si="3715"/>
        <v>0</v>
      </c>
      <c r="CI2580" s="53">
        <f t="shared" ca="1" si="3715"/>
        <v>0</v>
      </c>
      <c r="CJ2580" s="53">
        <f t="shared" ca="1" si="3715"/>
        <v>0</v>
      </c>
      <c r="CK2580" s="53">
        <f t="shared" ca="1" si="3715"/>
        <v>0</v>
      </c>
      <c r="CL2580" s="53">
        <f t="shared" ref="CL2580" ca="1" si="3716">-CL2573</f>
        <v>0</v>
      </c>
    </row>
    <row r="2581" spans="2:90" x14ac:dyDescent="0.4">
      <c r="B2581" s="154"/>
      <c r="D2581" t="s">
        <v>842</v>
      </c>
      <c r="E2581" t="str">
        <f t="shared" ref="E2581" si="3717">ROW()&amp;" "&amp;D2581</f>
        <v>2581 LTERMY-F</v>
      </c>
      <c r="G2581" t="str">
        <f t="shared" si="3688"/>
        <v>2581 LTERMY-F</v>
      </c>
      <c r="J2581" s="93"/>
      <c r="K2581" s="28"/>
      <c r="L2581" s="28"/>
      <c r="M2581" s="28"/>
      <c r="N2581" s="28"/>
      <c r="O2581" s="28"/>
      <c r="P2581" s="28"/>
      <c r="R2581" s="27"/>
      <c r="S2581" s="93"/>
      <c r="T2581" s="93"/>
      <c r="U2581" s="93"/>
      <c r="V2581" s="93"/>
      <c r="W2581" s="93"/>
      <c r="X2581" s="93"/>
      <c r="Y2581" s="93"/>
      <c r="Z2581" s="93"/>
      <c r="AA2581" s="93"/>
      <c r="AB2581" s="93"/>
      <c r="AC2581" s="93"/>
      <c r="AD2581" s="93"/>
      <c r="AE2581" s="93"/>
      <c r="AF2581" s="93"/>
      <c r="AG2581" s="93"/>
      <c r="AH2581" s="93"/>
      <c r="AI2581" s="93"/>
      <c r="AJ2581" s="93"/>
      <c r="AK2581" s="93"/>
      <c r="AL2581" s="93"/>
      <c r="AM2581" s="93"/>
      <c r="AN2581" s="93"/>
      <c r="AO2581" s="93"/>
      <c r="AP2581" s="93"/>
      <c r="AQ2581" s="93"/>
      <c r="AR2581" s="93"/>
      <c r="AS2581" s="93"/>
      <c r="AT2581" s="93"/>
      <c r="AU2581" s="93"/>
      <c r="AV2581" s="93"/>
      <c r="AW2581" s="93"/>
      <c r="AX2581" s="93"/>
      <c r="AY2581" s="93"/>
      <c r="AZ2581" s="93"/>
      <c r="BA2581" s="93"/>
      <c r="BB2581" s="93"/>
      <c r="BC2581" s="93"/>
      <c r="BD2581" s="93"/>
      <c r="BE2581" s="93"/>
      <c r="BF2581" s="93"/>
      <c r="BG2581" s="93"/>
      <c r="BH2581" s="93"/>
      <c r="BI2581" s="93"/>
      <c r="BJ2581" s="93"/>
      <c r="BK2581" s="93"/>
      <c r="BL2581" s="93"/>
      <c r="BM2581" s="93"/>
      <c r="BN2581" s="93"/>
      <c r="BO2581" s="93"/>
      <c r="BP2581" s="93"/>
      <c r="BQ2581" s="93"/>
      <c r="BR2581" s="93"/>
      <c r="BS2581" s="93"/>
      <c r="BT2581" s="93"/>
      <c r="BU2581" s="93"/>
      <c r="BV2581" s="93"/>
      <c r="BW2581" s="93"/>
      <c r="BX2581" s="93"/>
      <c r="BY2581" s="93"/>
      <c r="BZ2581" s="93"/>
      <c r="CA2581" s="93"/>
      <c r="CB2581" s="93"/>
      <c r="CC2581" s="93"/>
      <c r="CD2581" s="93"/>
      <c r="CE2581" s="93"/>
      <c r="CF2581" s="93"/>
      <c r="CG2581" s="93"/>
      <c r="CH2581" s="93"/>
      <c r="CI2581" s="93"/>
      <c r="CJ2581" s="93"/>
      <c r="CK2581" s="93"/>
      <c r="CL2581" s="93"/>
    </row>
    <row r="2582" spans="2:90" x14ac:dyDescent="0.4">
      <c r="B2582" s="132" t="str">
        <f>B2555</f>
        <v>(Primary label)</v>
      </c>
      <c r="D2582" t="s">
        <v>842</v>
      </c>
      <c r="E2582" s="8" t="str">
        <f t="shared" si="3687"/>
        <v>2582 LTERMY-F</v>
      </c>
      <c r="G2582" t="s">
        <v>332</v>
      </c>
      <c r="H2582" s="27"/>
      <c r="I2582" s="78"/>
      <c r="J2582" s="78"/>
      <c r="K2582" s="33"/>
      <c r="L2582" s="33"/>
      <c r="M2582" s="33"/>
      <c r="N2582" s="33"/>
      <c r="O2582" s="33"/>
      <c r="P2582" s="33"/>
      <c r="R2582" s="33"/>
      <c r="S2582" s="77"/>
      <c r="T2582" s="77"/>
      <c r="U2582" s="77"/>
      <c r="V2582" s="77"/>
      <c r="W2582" s="77"/>
      <c r="X2582" s="77"/>
      <c r="Y2582" s="77"/>
      <c r="Z2582" s="77"/>
      <c r="AA2582" s="77"/>
      <c r="AB2582" s="77"/>
      <c r="AC2582" s="77"/>
      <c r="AD2582" s="77"/>
      <c r="AE2582" s="77"/>
      <c r="AF2582" s="77"/>
      <c r="AG2582" s="77"/>
      <c r="AH2582" s="77"/>
      <c r="AI2582" s="77"/>
      <c r="AJ2582" s="77"/>
      <c r="AK2582" s="77"/>
      <c r="AL2582" s="77"/>
      <c r="AM2582" s="77"/>
      <c r="AN2582" s="77"/>
      <c r="AO2582" s="77"/>
      <c r="AP2582" s="77"/>
      <c r="AQ2582" s="77"/>
      <c r="AR2582" s="77"/>
      <c r="AS2582" s="77"/>
      <c r="AT2582" s="77"/>
      <c r="AU2582" s="77"/>
      <c r="AV2582" s="77"/>
      <c r="AW2582" s="77"/>
      <c r="AX2582" s="77"/>
      <c r="AY2582" s="77"/>
      <c r="AZ2582" s="77"/>
      <c r="BA2582" s="77"/>
      <c r="BB2582" s="77"/>
      <c r="BC2582" s="77"/>
      <c r="BD2582" s="77"/>
      <c r="BE2582" s="77"/>
      <c r="BF2582" s="77"/>
      <c r="BG2582" s="77"/>
      <c r="BH2582" s="77"/>
      <c r="BI2582" s="77"/>
      <c r="BJ2582" s="77"/>
      <c r="BK2582" s="77"/>
      <c r="BL2582" s="77"/>
      <c r="BM2582" s="77"/>
      <c r="BN2582" s="77"/>
      <c r="BO2582" s="77"/>
      <c r="BP2582" s="77"/>
      <c r="BQ2582" s="77"/>
      <c r="BR2582" s="77"/>
      <c r="BS2582" s="77"/>
      <c r="BT2582" s="77"/>
      <c r="BU2582" s="77"/>
      <c r="BV2582" s="77"/>
      <c r="BW2582" s="77"/>
      <c r="BX2582" s="77"/>
      <c r="BY2582" s="77"/>
      <c r="BZ2582" s="77"/>
      <c r="CA2582" s="77"/>
      <c r="CB2582" s="77"/>
      <c r="CC2582" s="77"/>
      <c r="CD2582" s="77"/>
      <c r="CE2582" s="77"/>
      <c r="CF2582" s="77"/>
      <c r="CG2582" s="77"/>
      <c r="CH2582" s="77"/>
      <c r="CI2582" s="77"/>
      <c r="CJ2582" s="77"/>
      <c r="CK2582" s="77"/>
      <c r="CL2582" s="77"/>
    </row>
    <row r="2583" spans="2:90" x14ac:dyDescent="0.4">
      <c r="B2583" s="132" t="str">
        <f>B2556</f>
        <v>primary unit</v>
      </c>
      <c r="D2583" t="s">
        <v>842</v>
      </c>
      <c r="E2583" s="8" t="str">
        <f t="shared" si="3687"/>
        <v>2583 LTERMY-F</v>
      </c>
      <c r="G2583" t="s">
        <v>332</v>
      </c>
      <c r="H2583" s="27"/>
      <c r="I2583" s="78"/>
      <c r="J2583" s="78"/>
      <c r="K2583" s="33"/>
      <c r="L2583" s="33"/>
      <c r="M2583" s="33"/>
      <c r="N2583" s="33"/>
      <c r="O2583" s="33"/>
      <c r="P2583" s="33"/>
      <c r="R2583" s="33"/>
      <c r="S2583" s="77"/>
      <c r="T2583" s="77"/>
      <c r="U2583" s="77"/>
      <c r="V2583" s="77"/>
      <c r="W2583" s="77"/>
      <c r="X2583" s="77"/>
      <c r="Y2583" s="77"/>
      <c r="Z2583" s="77"/>
      <c r="AA2583" s="77"/>
      <c r="AB2583" s="77"/>
      <c r="AC2583" s="77"/>
      <c r="AD2583" s="77"/>
      <c r="AE2583" s="77"/>
      <c r="AF2583" s="77"/>
      <c r="AG2583" s="77"/>
      <c r="AH2583" s="77"/>
      <c r="AI2583" s="77"/>
      <c r="AJ2583" s="77"/>
      <c r="AK2583" s="77"/>
      <c r="AL2583" s="77"/>
      <c r="AM2583" s="77"/>
      <c r="AN2583" s="77"/>
      <c r="AO2583" s="77"/>
      <c r="AP2583" s="77"/>
      <c r="AQ2583" s="77"/>
      <c r="AR2583" s="77"/>
      <c r="AS2583" s="77"/>
      <c r="AT2583" s="77"/>
      <c r="AU2583" s="77"/>
      <c r="AV2583" s="77"/>
      <c r="AW2583" s="77"/>
      <c r="AX2583" s="77"/>
      <c r="AY2583" s="77"/>
      <c r="AZ2583" s="77"/>
      <c r="BA2583" s="77"/>
      <c r="BB2583" s="77"/>
      <c r="BC2583" s="77"/>
      <c r="BD2583" s="77"/>
      <c r="BE2583" s="77"/>
      <c r="BF2583" s="77"/>
      <c r="BG2583" s="77"/>
      <c r="BH2583" s="77"/>
      <c r="BI2583" s="77"/>
      <c r="BJ2583" s="77"/>
      <c r="BK2583" s="77"/>
      <c r="BL2583" s="77"/>
      <c r="BM2583" s="77"/>
      <c r="BN2583" s="77"/>
      <c r="BO2583" s="77"/>
      <c r="BP2583" s="77"/>
      <c r="BQ2583" s="77"/>
      <c r="BR2583" s="77"/>
      <c r="BS2583" s="77"/>
      <c r="BT2583" s="77"/>
      <c r="BU2583" s="77"/>
      <c r="BV2583" s="77"/>
      <c r="BW2583" s="77"/>
      <c r="BX2583" s="77"/>
      <c r="BY2583" s="77"/>
      <c r="BZ2583" s="77"/>
      <c r="CA2583" s="77"/>
      <c r="CB2583" s="77"/>
      <c r="CC2583" s="77"/>
      <c r="CD2583" s="77"/>
      <c r="CE2583" s="77"/>
      <c r="CF2583" s="77"/>
      <c r="CG2583" s="77"/>
      <c r="CH2583" s="77"/>
      <c r="CI2583" s="77"/>
      <c r="CJ2583" s="77"/>
      <c r="CK2583" s="77"/>
      <c r="CL2583" s="77"/>
    </row>
    <row r="2584" spans="2:90" x14ac:dyDescent="0.4">
      <c r="B2584" s="132" t="str">
        <f>B2557</f>
        <v>Primary revenue driver</v>
      </c>
      <c r="D2584" t="s">
        <v>842</v>
      </c>
      <c r="E2584" s="8" t="str">
        <f t="shared" si="3687"/>
        <v>2584 LTERMY-F</v>
      </c>
      <c r="G2584" t="s">
        <v>332</v>
      </c>
      <c r="K2584" s="53"/>
      <c r="L2584" s="53"/>
      <c r="M2584" s="53"/>
      <c r="N2584" s="53"/>
      <c r="O2584" s="53"/>
      <c r="P2584" s="53"/>
      <c r="R2584" s="24"/>
      <c r="S2584" s="175">
        <f t="shared" ref="S2584" si="3718">S2556</f>
        <v>0</v>
      </c>
      <c r="T2584" s="175">
        <f t="shared" ref="T2584:AX2584" si="3719">T2556</f>
        <v>0</v>
      </c>
      <c r="U2584" s="175">
        <f t="shared" si="3719"/>
        <v>0</v>
      </c>
      <c r="V2584" s="175">
        <f t="shared" si="3719"/>
        <v>0</v>
      </c>
      <c r="W2584" s="175">
        <f t="shared" si="3719"/>
        <v>0</v>
      </c>
      <c r="X2584" s="175">
        <f t="shared" si="3719"/>
        <v>0</v>
      </c>
      <c r="Y2584" s="175">
        <f t="shared" si="3719"/>
        <v>0</v>
      </c>
      <c r="Z2584" s="175">
        <f t="shared" si="3719"/>
        <v>0</v>
      </c>
      <c r="AA2584" s="175">
        <f t="shared" si="3719"/>
        <v>0</v>
      </c>
      <c r="AB2584" s="175">
        <f t="shared" si="3719"/>
        <v>0</v>
      </c>
      <c r="AC2584" s="175">
        <f t="shared" si="3719"/>
        <v>0</v>
      </c>
      <c r="AD2584" s="175">
        <f t="shared" si="3719"/>
        <v>0</v>
      </c>
      <c r="AE2584" s="175">
        <f t="shared" si="3719"/>
        <v>0</v>
      </c>
      <c r="AF2584" s="175">
        <f t="shared" si="3719"/>
        <v>0</v>
      </c>
      <c r="AG2584" s="175">
        <f t="shared" si="3719"/>
        <v>0</v>
      </c>
      <c r="AH2584" s="175">
        <f t="shared" si="3719"/>
        <v>0</v>
      </c>
      <c r="AI2584" s="175">
        <f t="shared" si="3719"/>
        <v>0</v>
      </c>
      <c r="AJ2584" s="175">
        <f t="shared" si="3719"/>
        <v>0</v>
      </c>
      <c r="AK2584" s="175">
        <f t="shared" si="3719"/>
        <v>0</v>
      </c>
      <c r="AL2584" s="175">
        <f t="shared" si="3719"/>
        <v>0</v>
      </c>
      <c r="AM2584" s="175">
        <f t="shared" si="3719"/>
        <v>0</v>
      </c>
      <c r="AN2584" s="175">
        <f t="shared" si="3719"/>
        <v>0</v>
      </c>
      <c r="AO2584" s="175">
        <f t="shared" si="3719"/>
        <v>0</v>
      </c>
      <c r="AP2584" s="175">
        <f t="shared" si="3719"/>
        <v>0</v>
      </c>
      <c r="AQ2584" s="175">
        <f t="shared" si="3719"/>
        <v>0</v>
      </c>
      <c r="AR2584" s="175">
        <f t="shared" si="3719"/>
        <v>0</v>
      </c>
      <c r="AS2584" s="175">
        <f t="shared" si="3719"/>
        <v>0</v>
      </c>
      <c r="AT2584" s="175">
        <f t="shared" si="3719"/>
        <v>0</v>
      </c>
      <c r="AU2584" s="175">
        <f t="shared" si="3719"/>
        <v>0</v>
      </c>
      <c r="AV2584" s="175">
        <f t="shared" si="3719"/>
        <v>0</v>
      </c>
      <c r="AW2584" s="175">
        <f t="shared" si="3719"/>
        <v>0</v>
      </c>
      <c r="AX2584" s="175">
        <f t="shared" si="3719"/>
        <v>0</v>
      </c>
      <c r="AY2584" s="175">
        <f t="shared" ref="AY2584:CD2584" si="3720">AY2556</f>
        <v>0</v>
      </c>
      <c r="AZ2584" s="175">
        <f t="shared" si="3720"/>
        <v>0</v>
      </c>
      <c r="BA2584" s="175">
        <f t="shared" si="3720"/>
        <v>0</v>
      </c>
      <c r="BB2584" s="175">
        <f t="shared" si="3720"/>
        <v>0</v>
      </c>
      <c r="BC2584" s="175">
        <f t="shared" si="3720"/>
        <v>0</v>
      </c>
      <c r="BD2584" s="175">
        <f t="shared" si="3720"/>
        <v>0</v>
      </c>
      <c r="BE2584" s="175">
        <f t="shared" si="3720"/>
        <v>0</v>
      </c>
      <c r="BF2584" s="175">
        <f t="shared" si="3720"/>
        <v>0</v>
      </c>
      <c r="BG2584" s="175">
        <f t="shared" si="3720"/>
        <v>0</v>
      </c>
      <c r="BH2584" s="175">
        <f t="shared" si="3720"/>
        <v>0</v>
      </c>
      <c r="BI2584" s="175">
        <f t="shared" si="3720"/>
        <v>0</v>
      </c>
      <c r="BJ2584" s="175">
        <f t="shared" si="3720"/>
        <v>0</v>
      </c>
      <c r="BK2584" s="175">
        <f t="shared" si="3720"/>
        <v>0</v>
      </c>
      <c r="BL2584" s="175">
        <f t="shared" si="3720"/>
        <v>0</v>
      </c>
      <c r="BM2584" s="175">
        <f t="shared" si="3720"/>
        <v>0</v>
      </c>
      <c r="BN2584" s="175">
        <f t="shared" si="3720"/>
        <v>0</v>
      </c>
      <c r="BO2584" s="175">
        <f t="shared" si="3720"/>
        <v>0</v>
      </c>
      <c r="BP2584" s="175">
        <f t="shared" si="3720"/>
        <v>0</v>
      </c>
      <c r="BQ2584" s="175">
        <f t="shared" si="3720"/>
        <v>0</v>
      </c>
      <c r="BR2584" s="175">
        <f t="shared" si="3720"/>
        <v>0</v>
      </c>
      <c r="BS2584" s="175">
        <f t="shared" si="3720"/>
        <v>0</v>
      </c>
      <c r="BT2584" s="175">
        <f t="shared" si="3720"/>
        <v>0</v>
      </c>
      <c r="BU2584" s="175">
        <f t="shared" si="3720"/>
        <v>0</v>
      </c>
      <c r="BV2584" s="175">
        <f t="shared" si="3720"/>
        <v>0</v>
      </c>
      <c r="BW2584" s="175">
        <f t="shared" si="3720"/>
        <v>0</v>
      </c>
      <c r="BX2584" s="175">
        <f t="shared" si="3720"/>
        <v>0</v>
      </c>
      <c r="BY2584" s="175">
        <f t="shared" si="3720"/>
        <v>0</v>
      </c>
      <c r="BZ2584" s="175">
        <f t="shared" si="3720"/>
        <v>0</v>
      </c>
      <c r="CA2584" s="175">
        <f t="shared" si="3720"/>
        <v>0</v>
      </c>
      <c r="CB2584" s="175">
        <f t="shared" si="3720"/>
        <v>0</v>
      </c>
      <c r="CC2584" s="175">
        <f t="shared" si="3720"/>
        <v>0</v>
      </c>
      <c r="CD2584" s="175">
        <f t="shared" si="3720"/>
        <v>0</v>
      </c>
      <c r="CE2584" s="175">
        <f t="shared" ref="CE2584:CK2584" si="3721">CE2556</f>
        <v>0</v>
      </c>
      <c r="CF2584" s="175">
        <f t="shared" si="3721"/>
        <v>0</v>
      </c>
      <c r="CG2584" s="175">
        <f t="shared" si="3721"/>
        <v>0</v>
      </c>
      <c r="CH2584" s="175">
        <f t="shared" si="3721"/>
        <v>0</v>
      </c>
      <c r="CI2584" s="175">
        <f t="shared" si="3721"/>
        <v>0</v>
      </c>
      <c r="CJ2584" s="175">
        <f t="shared" si="3721"/>
        <v>0</v>
      </c>
      <c r="CK2584" s="175">
        <f t="shared" si="3721"/>
        <v>0</v>
      </c>
      <c r="CL2584" s="175">
        <f t="shared" ref="CL2584" si="3722">CL2556</f>
        <v>0</v>
      </c>
    </row>
    <row r="2585" spans="2:90" x14ac:dyDescent="0.4">
      <c r="B2585" s="132" t="str">
        <f>B2558</f>
        <v>Primary volume driver</v>
      </c>
      <c r="D2585" t="s">
        <v>842</v>
      </c>
      <c r="E2585" s="8" t="str">
        <f t="shared" si="3687"/>
        <v>2585 LTERMY-F</v>
      </c>
      <c r="G2585" t="s">
        <v>332</v>
      </c>
      <c r="H2585" s="12"/>
      <c r="I2585" s="60"/>
      <c r="J2585" s="60"/>
      <c r="K2585" s="15"/>
      <c r="L2585" s="15"/>
      <c r="M2585" s="15"/>
      <c r="N2585" s="15"/>
      <c r="O2585" s="15"/>
      <c r="P2585" s="15"/>
      <c r="R2585" s="15"/>
      <c r="S2585" s="175" t="str">
        <f t="shared" ref="S2585" si="3723">S2557</f>
        <v>S$12</v>
      </c>
      <c r="T2585" s="175" t="str">
        <f t="shared" ref="T2585:AX2585" si="3724">T2557</f>
        <v>T$12</v>
      </c>
      <c r="U2585" s="175" t="str">
        <f t="shared" si="3724"/>
        <v>U$12</v>
      </c>
      <c r="V2585" s="175" t="str">
        <f t="shared" si="3724"/>
        <v>V$12</v>
      </c>
      <c r="W2585" s="175" t="str">
        <f t="shared" si="3724"/>
        <v>W$12</v>
      </c>
      <c r="X2585" s="175" t="str">
        <f t="shared" si="3724"/>
        <v>X$12</v>
      </c>
      <c r="Y2585" s="175" t="str">
        <f t="shared" si="3724"/>
        <v>Y$12</v>
      </c>
      <c r="Z2585" s="175" t="str">
        <f t="shared" si="3724"/>
        <v>Z$12</v>
      </c>
      <c r="AA2585" s="175" t="str">
        <f t="shared" si="3724"/>
        <v>AA$12</v>
      </c>
      <c r="AB2585" s="175" t="str">
        <f t="shared" si="3724"/>
        <v>AB$12</v>
      </c>
      <c r="AC2585" s="175" t="str">
        <f t="shared" si="3724"/>
        <v>AC$12</v>
      </c>
      <c r="AD2585" s="175" t="str">
        <f t="shared" si="3724"/>
        <v>AD$12</v>
      </c>
      <c r="AE2585" s="175" t="str">
        <f t="shared" si="3724"/>
        <v>AE$12</v>
      </c>
      <c r="AF2585" s="175" t="str">
        <f t="shared" si="3724"/>
        <v>AF$12</v>
      </c>
      <c r="AG2585" s="175" t="str">
        <f t="shared" si="3724"/>
        <v>AG$12</v>
      </c>
      <c r="AH2585" s="175" t="str">
        <f t="shared" si="3724"/>
        <v>AH$12</v>
      </c>
      <c r="AI2585" s="175" t="str">
        <f t="shared" si="3724"/>
        <v>AI$12</v>
      </c>
      <c r="AJ2585" s="175" t="str">
        <f t="shared" si="3724"/>
        <v>AJ$12</v>
      </c>
      <c r="AK2585" s="175" t="str">
        <f t="shared" si="3724"/>
        <v>AK$12</v>
      </c>
      <c r="AL2585" s="175" t="str">
        <f t="shared" si="3724"/>
        <v>AL$12</v>
      </c>
      <c r="AM2585" s="175" t="str">
        <f t="shared" si="3724"/>
        <v>AM$12</v>
      </c>
      <c r="AN2585" s="175" t="str">
        <f t="shared" si="3724"/>
        <v>AN$12</v>
      </c>
      <c r="AO2585" s="175" t="str">
        <f t="shared" si="3724"/>
        <v>AO$12</v>
      </c>
      <c r="AP2585" s="175" t="str">
        <f t="shared" si="3724"/>
        <v>AP$12</v>
      </c>
      <c r="AQ2585" s="175" t="str">
        <f t="shared" si="3724"/>
        <v>AQ$12</v>
      </c>
      <c r="AR2585" s="175" t="str">
        <f t="shared" si="3724"/>
        <v>AR$12</v>
      </c>
      <c r="AS2585" s="175" t="str">
        <f t="shared" si="3724"/>
        <v>AS$12</v>
      </c>
      <c r="AT2585" s="175" t="str">
        <f t="shared" si="3724"/>
        <v>AT$12</v>
      </c>
      <c r="AU2585" s="175" t="str">
        <f t="shared" si="3724"/>
        <v>AU$12</v>
      </c>
      <c r="AV2585" s="175" t="str">
        <f t="shared" si="3724"/>
        <v>AV$12</v>
      </c>
      <c r="AW2585" s="175" t="str">
        <f t="shared" si="3724"/>
        <v>AW$12</v>
      </c>
      <c r="AX2585" s="175" t="str">
        <f t="shared" si="3724"/>
        <v>AX$12</v>
      </c>
      <c r="AY2585" s="175" t="str">
        <f t="shared" ref="AY2585:CD2585" si="3725">AY2557</f>
        <v>AY$12</v>
      </c>
      <c r="AZ2585" s="175" t="str">
        <f t="shared" si="3725"/>
        <v>AZ$12</v>
      </c>
      <c r="BA2585" s="175" t="str">
        <f t="shared" si="3725"/>
        <v>BA$12</v>
      </c>
      <c r="BB2585" s="175" t="str">
        <f t="shared" si="3725"/>
        <v>BB$12</v>
      </c>
      <c r="BC2585" s="175" t="str">
        <f t="shared" si="3725"/>
        <v>BC$12</v>
      </c>
      <c r="BD2585" s="175" t="str">
        <f t="shared" si="3725"/>
        <v>BD$12</v>
      </c>
      <c r="BE2585" s="175" t="str">
        <f t="shared" si="3725"/>
        <v>BE$12</v>
      </c>
      <c r="BF2585" s="175" t="str">
        <f t="shared" si="3725"/>
        <v>BF$12</v>
      </c>
      <c r="BG2585" s="175" t="str">
        <f t="shared" si="3725"/>
        <v>BG$12</v>
      </c>
      <c r="BH2585" s="175" t="str">
        <f t="shared" si="3725"/>
        <v>BH$12</v>
      </c>
      <c r="BI2585" s="175" t="str">
        <f t="shared" si="3725"/>
        <v>BI$12</v>
      </c>
      <c r="BJ2585" s="175" t="str">
        <f t="shared" si="3725"/>
        <v>BJ$12</v>
      </c>
      <c r="BK2585" s="175" t="str">
        <f t="shared" si="3725"/>
        <v>BK$12</v>
      </c>
      <c r="BL2585" s="175" t="str">
        <f t="shared" si="3725"/>
        <v>BL$12</v>
      </c>
      <c r="BM2585" s="175" t="str">
        <f t="shared" si="3725"/>
        <v>BM$12</v>
      </c>
      <c r="BN2585" s="175" t="str">
        <f t="shared" si="3725"/>
        <v>BN$12</v>
      </c>
      <c r="BO2585" s="175" t="str">
        <f t="shared" si="3725"/>
        <v>BO$12</v>
      </c>
      <c r="BP2585" s="175" t="str">
        <f t="shared" si="3725"/>
        <v>BP$12</v>
      </c>
      <c r="BQ2585" s="175" t="str">
        <f t="shared" si="3725"/>
        <v>BQ$12</v>
      </c>
      <c r="BR2585" s="175" t="str">
        <f t="shared" si="3725"/>
        <v>BR$12</v>
      </c>
      <c r="BS2585" s="175" t="str">
        <f t="shared" si="3725"/>
        <v>BS$12</v>
      </c>
      <c r="BT2585" s="175" t="str">
        <f t="shared" si="3725"/>
        <v>BT$12</v>
      </c>
      <c r="BU2585" s="175" t="str">
        <f t="shared" si="3725"/>
        <v>BU$12</v>
      </c>
      <c r="BV2585" s="175" t="str">
        <f t="shared" si="3725"/>
        <v>BV$12</v>
      </c>
      <c r="BW2585" s="175" t="str">
        <f t="shared" si="3725"/>
        <v>BW$12</v>
      </c>
      <c r="BX2585" s="175" t="str">
        <f t="shared" si="3725"/>
        <v>BX$12</v>
      </c>
      <c r="BY2585" s="175" t="str">
        <f t="shared" si="3725"/>
        <v>BY$12</v>
      </c>
      <c r="BZ2585" s="175" t="str">
        <f t="shared" si="3725"/>
        <v>BZ$12</v>
      </c>
      <c r="CA2585" s="175" t="str">
        <f t="shared" si="3725"/>
        <v>CA$12</v>
      </c>
      <c r="CB2585" s="175" t="str">
        <f t="shared" si="3725"/>
        <v>CB$12</v>
      </c>
      <c r="CC2585" s="175" t="str">
        <f t="shared" si="3725"/>
        <v>CC$12</v>
      </c>
      <c r="CD2585" s="175" t="str">
        <f t="shared" si="3725"/>
        <v>CD$12</v>
      </c>
      <c r="CE2585" s="175" t="str">
        <f t="shared" ref="CE2585:CK2585" si="3726">CE2557</f>
        <v>CE$12</v>
      </c>
      <c r="CF2585" s="175" t="str">
        <f t="shared" si="3726"/>
        <v>CF$12</v>
      </c>
      <c r="CG2585" s="175" t="str">
        <f t="shared" si="3726"/>
        <v>CG$12</v>
      </c>
      <c r="CH2585" s="175" t="str">
        <f t="shared" si="3726"/>
        <v>CH$12</v>
      </c>
      <c r="CI2585" s="175" t="str">
        <f t="shared" si="3726"/>
        <v>CI$12</v>
      </c>
      <c r="CJ2585" s="175" t="str">
        <f t="shared" si="3726"/>
        <v>CJ$12</v>
      </c>
      <c r="CK2585" s="175" t="str">
        <f t="shared" si="3726"/>
        <v>CK$12</v>
      </c>
      <c r="CL2585" s="175" t="str">
        <f t="shared" ref="CL2585" si="3727">CL2557</f>
        <v>CL$12</v>
      </c>
    </row>
    <row r="2586" spans="2:90" x14ac:dyDescent="0.4">
      <c r="B2586" s="187" t="str">
        <f>B2563</f>
        <v>Rolling fixed term loan - multiple borrowings w/ annual control:</v>
      </c>
      <c r="D2586" t="s">
        <v>842</v>
      </c>
      <c r="E2586" s="8" t="str">
        <f t="shared" si="3687"/>
        <v>2586 LTERMY-F</v>
      </c>
      <c r="G2586" t="s">
        <v>332</v>
      </c>
      <c r="H2586" s="12"/>
      <c r="I2586" s="60"/>
      <c r="J2586" s="60"/>
      <c r="K2586" s="15"/>
      <c r="L2586" s="15"/>
      <c r="M2586" s="15"/>
      <c r="N2586" s="15"/>
      <c r="O2586" s="15"/>
      <c r="P2586" s="15"/>
      <c r="R2586" s="15"/>
      <c r="S2586" s="175" t="str">
        <f t="shared" ref="S2586" si="3728">S2558</f>
        <v>S$13</v>
      </c>
      <c r="T2586" s="175" t="str">
        <f t="shared" ref="T2586:AX2586" si="3729">T2558</f>
        <v>T$13</v>
      </c>
      <c r="U2586" s="175" t="str">
        <f t="shared" si="3729"/>
        <v>U$13</v>
      </c>
      <c r="V2586" s="175" t="str">
        <f t="shared" si="3729"/>
        <v>V$13</v>
      </c>
      <c r="W2586" s="175" t="str">
        <f t="shared" si="3729"/>
        <v>W$13</v>
      </c>
      <c r="X2586" s="175" t="str">
        <f t="shared" si="3729"/>
        <v>X$13</v>
      </c>
      <c r="Y2586" s="175" t="str">
        <f t="shared" si="3729"/>
        <v>Y$13</v>
      </c>
      <c r="Z2586" s="175" t="str">
        <f t="shared" si="3729"/>
        <v>Z$13</v>
      </c>
      <c r="AA2586" s="175" t="str">
        <f t="shared" si="3729"/>
        <v>AA$13</v>
      </c>
      <c r="AB2586" s="175" t="str">
        <f t="shared" si="3729"/>
        <v>AB$13</v>
      </c>
      <c r="AC2586" s="175" t="str">
        <f t="shared" si="3729"/>
        <v>AC$13</v>
      </c>
      <c r="AD2586" s="175" t="str">
        <f t="shared" si="3729"/>
        <v>AD$13</v>
      </c>
      <c r="AE2586" s="175" t="str">
        <f t="shared" si="3729"/>
        <v>AE$13</v>
      </c>
      <c r="AF2586" s="175" t="str">
        <f t="shared" si="3729"/>
        <v>AF$13</v>
      </c>
      <c r="AG2586" s="175" t="str">
        <f t="shared" si="3729"/>
        <v>AG$13</v>
      </c>
      <c r="AH2586" s="175" t="str">
        <f t="shared" si="3729"/>
        <v>AH$13</v>
      </c>
      <c r="AI2586" s="175" t="str">
        <f t="shared" si="3729"/>
        <v>AI$13</v>
      </c>
      <c r="AJ2586" s="175" t="str">
        <f t="shared" si="3729"/>
        <v>AJ$13</v>
      </c>
      <c r="AK2586" s="175" t="str">
        <f t="shared" si="3729"/>
        <v>AK$13</v>
      </c>
      <c r="AL2586" s="175" t="str">
        <f t="shared" si="3729"/>
        <v>AL$13</v>
      </c>
      <c r="AM2586" s="175" t="str">
        <f t="shared" si="3729"/>
        <v>AM$13</v>
      </c>
      <c r="AN2586" s="175" t="str">
        <f t="shared" si="3729"/>
        <v>AN$13</v>
      </c>
      <c r="AO2586" s="175" t="str">
        <f t="shared" si="3729"/>
        <v>AO$13</v>
      </c>
      <c r="AP2586" s="175" t="str">
        <f t="shared" si="3729"/>
        <v>AP$13</v>
      </c>
      <c r="AQ2586" s="175" t="str">
        <f t="shared" si="3729"/>
        <v>AQ$13</v>
      </c>
      <c r="AR2586" s="175" t="str">
        <f t="shared" si="3729"/>
        <v>AR$13</v>
      </c>
      <c r="AS2586" s="175" t="str">
        <f t="shared" si="3729"/>
        <v>AS$13</v>
      </c>
      <c r="AT2586" s="175" t="str">
        <f t="shared" si="3729"/>
        <v>AT$13</v>
      </c>
      <c r="AU2586" s="175" t="str">
        <f t="shared" si="3729"/>
        <v>AU$13</v>
      </c>
      <c r="AV2586" s="175" t="str">
        <f t="shared" si="3729"/>
        <v>AV$13</v>
      </c>
      <c r="AW2586" s="175" t="str">
        <f t="shared" si="3729"/>
        <v>AW$13</v>
      </c>
      <c r="AX2586" s="175" t="str">
        <f t="shared" si="3729"/>
        <v>AX$13</v>
      </c>
      <c r="AY2586" s="175" t="str">
        <f t="shared" ref="AY2586:CD2586" si="3730">AY2558</f>
        <v>AY$13</v>
      </c>
      <c r="AZ2586" s="175" t="str">
        <f t="shared" si="3730"/>
        <v>AZ$13</v>
      </c>
      <c r="BA2586" s="175" t="str">
        <f t="shared" si="3730"/>
        <v>BA$13</v>
      </c>
      <c r="BB2586" s="175" t="str">
        <f t="shared" si="3730"/>
        <v>BB$13</v>
      </c>
      <c r="BC2586" s="175" t="str">
        <f t="shared" si="3730"/>
        <v>BC$13</v>
      </c>
      <c r="BD2586" s="175" t="str">
        <f t="shared" si="3730"/>
        <v>BD$13</v>
      </c>
      <c r="BE2586" s="175" t="str">
        <f t="shared" si="3730"/>
        <v>BE$13</v>
      </c>
      <c r="BF2586" s="175" t="str">
        <f t="shared" si="3730"/>
        <v>BF$13</v>
      </c>
      <c r="BG2586" s="175" t="str">
        <f t="shared" si="3730"/>
        <v>BG$13</v>
      </c>
      <c r="BH2586" s="175" t="str">
        <f t="shared" si="3730"/>
        <v>BH$13</v>
      </c>
      <c r="BI2586" s="175" t="str">
        <f t="shared" si="3730"/>
        <v>BI$13</v>
      </c>
      <c r="BJ2586" s="175" t="str">
        <f t="shared" si="3730"/>
        <v>BJ$13</v>
      </c>
      <c r="BK2586" s="175" t="str">
        <f t="shared" si="3730"/>
        <v>BK$13</v>
      </c>
      <c r="BL2586" s="175" t="str">
        <f t="shared" si="3730"/>
        <v>BL$13</v>
      </c>
      <c r="BM2586" s="175" t="str">
        <f t="shared" si="3730"/>
        <v>BM$13</v>
      </c>
      <c r="BN2586" s="175" t="str">
        <f t="shared" si="3730"/>
        <v>BN$13</v>
      </c>
      <c r="BO2586" s="175" t="str">
        <f t="shared" si="3730"/>
        <v>BO$13</v>
      </c>
      <c r="BP2586" s="175" t="str">
        <f t="shared" si="3730"/>
        <v>BP$13</v>
      </c>
      <c r="BQ2586" s="175" t="str">
        <f t="shared" si="3730"/>
        <v>BQ$13</v>
      </c>
      <c r="BR2586" s="175" t="str">
        <f t="shared" si="3730"/>
        <v>BR$13</v>
      </c>
      <c r="BS2586" s="175" t="str">
        <f t="shared" si="3730"/>
        <v>BS$13</v>
      </c>
      <c r="BT2586" s="175" t="str">
        <f t="shared" si="3730"/>
        <v>BT$13</v>
      </c>
      <c r="BU2586" s="175" t="str">
        <f t="shared" si="3730"/>
        <v>BU$13</v>
      </c>
      <c r="BV2586" s="175" t="str">
        <f t="shared" si="3730"/>
        <v>BV$13</v>
      </c>
      <c r="BW2586" s="175" t="str">
        <f t="shared" si="3730"/>
        <v>BW$13</v>
      </c>
      <c r="BX2586" s="175" t="str">
        <f t="shared" si="3730"/>
        <v>BX$13</v>
      </c>
      <c r="BY2586" s="175" t="str">
        <f t="shared" si="3730"/>
        <v>BY$13</v>
      </c>
      <c r="BZ2586" s="175" t="str">
        <f t="shared" si="3730"/>
        <v>BZ$13</v>
      </c>
      <c r="CA2586" s="175" t="str">
        <f t="shared" si="3730"/>
        <v>CA$13</v>
      </c>
      <c r="CB2586" s="175" t="str">
        <f t="shared" si="3730"/>
        <v>CB$13</v>
      </c>
      <c r="CC2586" s="175" t="str">
        <f t="shared" si="3730"/>
        <v>CC$13</v>
      </c>
      <c r="CD2586" s="175" t="str">
        <f t="shared" si="3730"/>
        <v>CD$13</v>
      </c>
      <c r="CE2586" s="175" t="str">
        <f t="shared" ref="CE2586:CK2586" si="3731">CE2558</f>
        <v>CE$13</v>
      </c>
      <c r="CF2586" s="175" t="str">
        <f t="shared" si="3731"/>
        <v>CF$13</v>
      </c>
      <c r="CG2586" s="175" t="str">
        <f t="shared" si="3731"/>
        <v>CG$13</v>
      </c>
      <c r="CH2586" s="175" t="str">
        <f t="shared" si="3731"/>
        <v>CH$13</v>
      </c>
      <c r="CI2586" s="175" t="str">
        <f t="shared" si="3731"/>
        <v>CI$13</v>
      </c>
      <c r="CJ2586" s="175" t="str">
        <f t="shared" si="3731"/>
        <v>CJ$13</v>
      </c>
      <c r="CK2586" s="175" t="str">
        <f t="shared" si="3731"/>
        <v>CK$13</v>
      </c>
      <c r="CL2586" s="175" t="str">
        <f t="shared" ref="CL2586" si="3732">CL2558</f>
        <v>CL$13</v>
      </c>
    </row>
    <row r="2587" spans="2:90" x14ac:dyDescent="0.4">
      <c r="B2587" s="235" t="str">
        <f>IFERROR(SUBSTITUTE(TRIM(MID(B2563, SEARCH("-", B2563) + 1, LEN(B2563))),":",""),"no unit")</f>
        <v>multiple borrowings w/ annual control</v>
      </c>
      <c r="D2587" t="s">
        <v>842</v>
      </c>
      <c r="E2587" s="8" t="str">
        <f t="shared" si="3687"/>
        <v>2587 LTERMY-F</v>
      </c>
      <c r="G2587" t="s">
        <v>332</v>
      </c>
      <c r="H2587" s="12"/>
      <c r="I2587" s="60"/>
      <c r="J2587" s="60"/>
      <c r="K2587" s="15"/>
      <c r="L2587" s="15"/>
      <c r="M2587" s="15"/>
      <c r="N2587" s="15"/>
      <c r="O2587" s="15"/>
      <c r="P2587" s="15"/>
      <c r="R2587" s="15"/>
      <c r="S2587" s="175"/>
      <c r="T2587" s="175"/>
      <c r="U2587" s="175"/>
      <c r="V2587" s="175"/>
      <c r="W2587" s="175"/>
      <c r="X2587" s="175"/>
      <c r="Y2587" s="175"/>
      <c r="Z2587" s="175"/>
      <c r="AA2587" s="175"/>
      <c r="AB2587" s="175"/>
      <c r="AC2587" s="175"/>
      <c r="AD2587" s="175"/>
      <c r="AE2587" s="175"/>
      <c r="AF2587" s="175"/>
      <c r="AG2587" s="175"/>
      <c r="AH2587" s="175"/>
      <c r="AI2587" s="175"/>
      <c r="AJ2587" s="175"/>
      <c r="AK2587" s="175"/>
      <c r="AL2587" s="175"/>
      <c r="AM2587" s="175"/>
      <c r="AN2587" s="175"/>
      <c r="AO2587" s="175"/>
      <c r="AP2587" s="175"/>
      <c r="AQ2587" s="175"/>
      <c r="AR2587" s="175"/>
      <c r="AS2587" s="175"/>
      <c r="AT2587" s="175"/>
      <c r="AU2587" s="175"/>
      <c r="AV2587" s="175"/>
      <c r="AW2587" s="175"/>
      <c r="AX2587" s="175"/>
      <c r="AY2587" s="175"/>
      <c r="AZ2587" s="175"/>
      <c r="BA2587" s="175"/>
      <c r="BB2587" s="175"/>
      <c r="BC2587" s="175"/>
      <c r="BD2587" s="175"/>
      <c r="BE2587" s="175"/>
      <c r="BF2587" s="175"/>
      <c r="BG2587" s="175"/>
      <c r="BH2587" s="175"/>
      <c r="BI2587" s="175"/>
      <c r="BJ2587" s="175"/>
      <c r="BK2587" s="175"/>
      <c r="BL2587" s="175"/>
      <c r="BM2587" s="175"/>
      <c r="BN2587" s="175"/>
      <c r="BO2587" s="175"/>
      <c r="BP2587" s="175"/>
      <c r="BQ2587" s="175"/>
      <c r="BR2587" s="175"/>
      <c r="BS2587" s="175"/>
      <c r="BT2587" s="175"/>
      <c r="BU2587" s="175"/>
      <c r="BV2587" s="175"/>
      <c r="BW2587" s="175"/>
      <c r="BX2587" s="175"/>
      <c r="BY2587" s="175"/>
      <c r="BZ2587" s="175"/>
      <c r="CA2587" s="175"/>
      <c r="CB2587" s="175"/>
      <c r="CC2587" s="175"/>
      <c r="CD2587" s="175"/>
      <c r="CE2587" s="175"/>
      <c r="CF2587" s="175"/>
      <c r="CG2587" s="175"/>
      <c r="CH2587" s="175"/>
      <c r="CI2587" s="175"/>
      <c r="CJ2587" s="175"/>
      <c r="CK2587" s="175"/>
      <c r="CL2587" s="175"/>
    </row>
    <row r="2588" spans="2:90" x14ac:dyDescent="0.4">
      <c r="B2588" s="187" t="str">
        <f>B2561</f>
        <v>Secondary revenue driver</v>
      </c>
      <c r="D2588" t="s">
        <v>842</v>
      </c>
      <c r="E2588" s="8" t="str">
        <f t="shared" si="3687"/>
        <v>2588 LTERMY-F</v>
      </c>
      <c r="G2588" t="s">
        <v>332</v>
      </c>
      <c r="H2588" s="90"/>
      <c r="I2588" s="209"/>
      <c r="J2588" s="209"/>
      <c r="K2588" s="210"/>
      <c r="L2588" s="210"/>
      <c r="M2588" s="210"/>
      <c r="N2588" s="210"/>
      <c r="O2588" s="210"/>
      <c r="P2588" s="210"/>
      <c r="R2588" s="210"/>
      <c r="S2588" s="4" t="str">
        <f t="shared" ref="S2588" si="3733">ADDRESS(ROW(S2573),COLUMN(S2573),2)</f>
        <v>S$2573</v>
      </c>
      <c r="T2588" s="4" t="str">
        <f t="shared" ref="T2588:AX2588" si="3734">ADDRESS(ROW(T2573),COLUMN(T2573),2)</f>
        <v>T$2573</v>
      </c>
      <c r="U2588" s="4" t="str">
        <f t="shared" si="3734"/>
        <v>U$2573</v>
      </c>
      <c r="V2588" s="4" t="str">
        <f t="shared" si="3734"/>
        <v>V$2573</v>
      </c>
      <c r="W2588" s="4" t="str">
        <f t="shared" si="3734"/>
        <v>W$2573</v>
      </c>
      <c r="X2588" s="4" t="str">
        <f t="shared" si="3734"/>
        <v>X$2573</v>
      </c>
      <c r="Y2588" s="4" t="str">
        <f t="shared" si="3734"/>
        <v>Y$2573</v>
      </c>
      <c r="Z2588" s="4" t="str">
        <f t="shared" si="3734"/>
        <v>Z$2573</v>
      </c>
      <c r="AA2588" s="4" t="str">
        <f t="shared" si="3734"/>
        <v>AA$2573</v>
      </c>
      <c r="AB2588" s="4" t="str">
        <f t="shared" si="3734"/>
        <v>AB$2573</v>
      </c>
      <c r="AC2588" s="4" t="str">
        <f t="shared" si="3734"/>
        <v>AC$2573</v>
      </c>
      <c r="AD2588" s="4" t="str">
        <f t="shared" si="3734"/>
        <v>AD$2573</v>
      </c>
      <c r="AE2588" s="4" t="str">
        <f t="shared" si="3734"/>
        <v>AE$2573</v>
      </c>
      <c r="AF2588" s="4" t="str">
        <f t="shared" si="3734"/>
        <v>AF$2573</v>
      </c>
      <c r="AG2588" s="4" t="str">
        <f t="shared" si="3734"/>
        <v>AG$2573</v>
      </c>
      <c r="AH2588" s="4" t="str">
        <f t="shared" si="3734"/>
        <v>AH$2573</v>
      </c>
      <c r="AI2588" s="4" t="str">
        <f t="shared" si="3734"/>
        <v>AI$2573</v>
      </c>
      <c r="AJ2588" s="4" t="str">
        <f t="shared" si="3734"/>
        <v>AJ$2573</v>
      </c>
      <c r="AK2588" s="4" t="str">
        <f t="shared" si="3734"/>
        <v>AK$2573</v>
      </c>
      <c r="AL2588" s="4" t="str">
        <f t="shared" si="3734"/>
        <v>AL$2573</v>
      </c>
      <c r="AM2588" s="4" t="str">
        <f t="shared" si="3734"/>
        <v>AM$2573</v>
      </c>
      <c r="AN2588" s="4" t="str">
        <f t="shared" si="3734"/>
        <v>AN$2573</v>
      </c>
      <c r="AO2588" s="4" t="str">
        <f t="shared" si="3734"/>
        <v>AO$2573</v>
      </c>
      <c r="AP2588" s="4" t="str">
        <f t="shared" si="3734"/>
        <v>AP$2573</v>
      </c>
      <c r="AQ2588" s="4" t="str">
        <f t="shared" si="3734"/>
        <v>AQ$2573</v>
      </c>
      <c r="AR2588" s="4" t="str">
        <f t="shared" si="3734"/>
        <v>AR$2573</v>
      </c>
      <c r="AS2588" s="4" t="str">
        <f t="shared" si="3734"/>
        <v>AS$2573</v>
      </c>
      <c r="AT2588" s="4" t="str">
        <f t="shared" si="3734"/>
        <v>AT$2573</v>
      </c>
      <c r="AU2588" s="4" t="str">
        <f t="shared" si="3734"/>
        <v>AU$2573</v>
      </c>
      <c r="AV2588" s="4" t="str">
        <f t="shared" si="3734"/>
        <v>AV$2573</v>
      </c>
      <c r="AW2588" s="4" t="str">
        <f t="shared" si="3734"/>
        <v>AW$2573</v>
      </c>
      <c r="AX2588" s="4" t="str">
        <f t="shared" si="3734"/>
        <v>AX$2573</v>
      </c>
      <c r="AY2588" s="4" t="str">
        <f t="shared" ref="AY2588:CD2588" si="3735">ADDRESS(ROW(AY2573),COLUMN(AY2573),2)</f>
        <v>AY$2573</v>
      </c>
      <c r="AZ2588" s="4" t="str">
        <f t="shared" si="3735"/>
        <v>AZ$2573</v>
      </c>
      <c r="BA2588" s="4" t="str">
        <f t="shared" si="3735"/>
        <v>BA$2573</v>
      </c>
      <c r="BB2588" s="4" t="str">
        <f t="shared" si="3735"/>
        <v>BB$2573</v>
      </c>
      <c r="BC2588" s="4" t="str">
        <f t="shared" si="3735"/>
        <v>BC$2573</v>
      </c>
      <c r="BD2588" s="4" t="str">
        <f t="shared" si="3735"/>
        <v>BD$2573</v>
      </c>
      <c r="BE2588" s="4" t="str">
        <f t="shared" si="3735"/>
        <v>BE$2573</v>
      </c>
      <c r="BF2588" s="4" t="str">
        <f t="shared" si="3735"/>
        <v>BF$2573</v>
      </c>
      <c r="BG2588" s="4" t="str">
        <f t="shared" si="3735"/>
        <v>BG$2573</v>
      </c>
      <c r="BH2588" s="4" t="str">
        <f t="shared" si="3735"/>
        <v>BH$2573</v>
      </c>
      <c r="BI2588" s="4" t="str">
        <f t="shared" si="3735"/>
        <v>BI$2573</v>
      </c>
      <c r="BJ2588" s="4" t="str">
        <f t="shared" si="3735"/>
        <v>BJ$2573</v>
      </c>
      <c r="BK2588" s="4" t="str">
        <f t="shared" si="3735"/>
        <v>BK$2573</v>
      </c>
      <c r="BL2588" s="4" t="str">
        <f t="shared" si="3735"/>
        <v>BL$2573</v>
      </c>
      <c r="BM2588" s="4" t="str">
        <f t="shared" si="3735"/>
        <v>BM$2573</v>
      </c>
      <c r="BN2588" s="4" t="str">
        <f t="shared" si="3735"/>
        <v>BN$2573</v>
      </c>
      <c r="BO2588" s="4" t="str">
        <f t="shared" si="3735"/>
        <v>BO$2573</v>
      </c>
      <c r="BP2588" s="4" t="str">
        <f t="shared" si="3735"/>
        <v>BP$2573</v>
      </c>
      <c r="BQ2588" s="4" t="str">
        <f t="shared" si="3735"/>
        <v>BQ$2573</v>
      </c>
      <c r="BR2588" s="4" t="str">
        <f t="shared" si="3735"/>
        <v>BR$2573</v>
      </c>
      <c r="BS2588" s="4" t="str">
        <f t="shared" si="3735"/>
        <v>BS$2573</v>
      </c>
      <c r="BT2588" s="4" t="str">
        <f t="shared" si="3735"/>
        <v>BT$2573</v>
      </c>
      <c r="BU2588" s="4" t="str">
        <f t="shared" si="3735"/>
        <v>BU$2573</v>
      </c>
      <c r="BV2588" s="4" t="str">
        <f t="shared" si="3735"/>
        <v>BV$2573</v>
      </c>
      <c r="BW2588" s="4" t="str">
        <f t="shared" si="3735"/>
        <v>BW$2573</v>
      </c>
      <c r="BX2588" s="4" t="str">
        <f t="shared" si="3735"/>
        <v>BX$2573</v>
      </c>
      <c r="BY2588" s="4" t="str">
        <f t="shared" si="3735"/>
        <v>BY$2573</v>
      </c>
      <c r="BZ2588" s="4" t="str">
        <f t="shared" si="3735"/>
        <v>BZ$2573</v>
      </c>
      <c r="CA2588" s="4" t="str">
        <f t="shared" si="3735"/>
        <v>CA$2573</v>
      </c>
      <c r="CB2588" s="4" t="str">
        <f t="shared" si="3735"/>
        <v>CB$2573</v>
      </c>
      <c r="CC2588" s="4" t="str">
        <f t="shared" si="3735"/>
        <v>CC$2573</v>
      </c>
      <c r="CD2588" s="4" t="str">
        <f t="shared" si="3735"/>
        <v>CD$2573</v>
      </c>
      <c r="CE2588" s="4" t="str">
        <f t="shared" ref="CE2588:CK2588" si="3736">ADDRESS(ROW(CE2573),COLUMN(CE2573),2)</f>
        <v>CE$2573</v>
      </c>
      <c r="CF2588" s="4" t="str">
        <f t="shared" si="3736"/>
        <v>CF$2573</v>
      </c>
      <c r="CG2588" s="4" t="str">
        <f t="shared" si="3736"/>
        <v>CG$2573</v>
      </c>
      <c r="CH2588" s="4" t="str">
        <f t="shared" si="3736"/>
        <v>CH$2573</v>
      </c>
      <c r="CI2588" s="4" t="str">
        <f t="shared" si="3736"/>
        <v>CI$2573</v>
      </c>
      <c r="CJ2588" s="4" t="str">
        <f t="shared" si="3736"/>
        <v>CJ$2573</v>
      </c>
      <c r="CK2588" s="4" t="str">
        <f t="shared" si="3736"/>
        <v>CK$2573</v>
      </c>
      <c r="CL2588" s="4" t="str">
        <f t="shared" ref="CL2588" si="3737">ADDRESS(ROW(CL2573),COLUMN(CL2573),2)</f>
        <v>CL$2573</v>
      </c>
    </row>
    <row r="2589" spans="2:90" x14ac:dyDescent="0.4">
      <c r="B2589" s="132" t="str">
        <f>B2562</f>
        <v>Secondary volume driver</v>
      </c>
      <c r="D2589" t="s">
        <v>842</v>
      </c>
      <c r="E2589" s="8" t="str">
        <f t="shared" si="3687"/>
        <v>2589 LTERMY-F</v>
      </c>
      <c r="G2589" t="s">
        <v>332</v>
      </c>
      <c r="H2589" s="12"/>
      <c r="I2589" s="60"/>
      <c r="J2589" s="60"/>
      <c r="K2589" s="15"/>
      <c r="L2589" s="15"/>
      <c r="M2589" s="15"/>
      <c r="N2589" s="15"/>
      <c r="O2589" s="15"/>
      <c r="P2589" s="15"/>
      <c r="R2589" s="15"/>
      <c r="S2589" s="175" t="str">
        <f t="shared" ref="S2589" si="3738">S2561</f>
        <v>S$14</v>
      </c>
      <c r="T2589" s="175" t="str">
        <f t="shared" ref="T2589:AX2589" si="3739">T2561</f>
        <v>T$14</v>
      </c>
      <c r="U2589" s="175" t="str">
        <f t="shared" si="3739"/>
        <v>U$14</v>
      </c>
      <c r="V2589" s="175" t="str">
        <f t="shared" si="3739"/>
        <v>V$14</v>
      </c>
      <c r="W2589" s="175" t="str">
        <f t="shared" si="3739"/>
        <v>W$14</v>
      </c>
      <c r="X2589" s="175" t="str">
        <f t="shared" si="3739"/>
        <v>X$14</v>
      </c>
      <c r="Y2589" s="175" t="str">
        <f t="shared" si="3739"/>
        <v>Y$14</v>
      </c>
      <c r="Z2589" s="175" t="str">
        <f t="shared" si="3739"/>
        <v>Z$14</v>
      </c>
      <c r="AA2589" s="175" t="str">
        <f t="shared" si="3739"/>
        <v>AA$14</v>
      </c>
      <c r="AB2589" s="175" t="str">
        <f t="shared" si="3739"/>
        <v>AB$14</v>
      </c>
      <c r="AC2589" s="175" t="str">
        <f t="shared" si="3739"/>
        <v>AC$14</v>
      </c>
      <c r="AD2589" s="175" t="str">
        <f t="shared" si="3739"/>
        <v>AD$14</v>
      </c>
      <c r="AE2589" s="175" t="str">
        <f t="shared" si="3739"/>
        <v>AE$14</v>
      </c>
      <c r="AF2589" s="175" t="str">
        <f t="shared" si="3739"/>
        <v>AF$14</v>
      </c>
      <c r="AG2589" s="175" t="str">
        <f t="shared" si="3739"/>
        <v>AG$14</v>
      </c>
      <c r="AH2589" s="175" t="str">
        <f t="shared" si="3739"/>
        <v>AH$14</v>
      </c>
      <c r="AI2589" s="175" t="str">
        <f t="shared" si="3739"/>
        <v>AI$14</v>
      </c>
      <c r="AJ2589" s="175" t="str">
        <f t="shared" si="3739"/>
        <v>AJ$14</v>
      </c>
      <c r="AK2589" s="175" t="str">
        <f t="shared" si="3739"/>
        <v>AK$14</v>
      </c>
      <c r="AL2589" s="175" t="str">
        <f t="shared" si="3739"/>
        <v>AL$14</v>
      </c>
      <c r="AM2589" s="175" t="str">
        <f t="shared" si="3739"/>
        <v>AM$14</v>
      </c>
      <c r="AN2589" s="175" t="str">
        <f t="shared" si="3739"/>
        <v>AN$14</v>
      </c>
      <c r="AO2589" s="175" t="str">
        <f t="shared" si="3739"/>
        <v>AO$14</v>
      </c>
      <c r="AP2589" s="175" t="str">
        <f t="shared" si="3739"/>
        <v>AP$14</v>
      </c>
      <c r="AQ2589" s="175" t="str">
        <f t="shared" si="3739"/>
        <v>AQ$14</v>
      </c>
      <c r="AR2589" s="175" t="str">
        <f t="shared" si="3739"/>
        <v>AR$14</v>
      </c>
      <c r="AS2589" s="175" t="str">
        <f t="shared" si="3739"/>
        <v>AS$14</v>
      </c>
      <c r="AT2589" s="175" t="str">
        <f t="shared" si="3739"/>
        <v>AT$14</v>
      </c>
      <c r="AU2589" s="175" t="str">
        <f t="shared" si="3739"/>
        <v>AU$14</v>
      </c>
      <c r="AV2589" s="175" t="str">
        <f t="shared" si="3739"/>
        <v>AV$14</v>
      </c>
      <c r="AW2589" s="175" t="str">
        <f t="shared" si="3739"/>
        <v>AW$14</v>
      </c>
      <c r="AX2589" s="175" t="str">
        <f t="shared" si="3739"/>
        <v>AX$14</v>
      </c>
      <c r="AY2589" s="175" t="str">
        <f t="shared" ref="AY2589:CD2589" si="3740">AY2561</f>
        <v>AY$14</v>
      </c>
      <c r="AZ2589" s="175" t="str">
        <f t="shared" si="3740"/>
        <v>AZ$14</v>
      </c>
      <c r="BA2589" s="175" t="str">
        <f t="shared" si="3740"/>
        <v>BA$14</v>
      </c>
      <c r="BB2589" s="175" t="str">
        <f t="shared" si="3740"/>
        <v>BB$14</v>
      </c>
      <c r="BC2589" s="175" t="str">
        <f t="shared" si="3740"/>
        <v>BC$14</v>
      </c>
      <c r="BD2589" s="175" t="str">
        <f t="shared" si="3740"/>
        <v>BD$14</v>
      </c>
      <c r="BE2589" s="175" t="str">
        <f t="shared" si="3740"/>
        <v>BE$14</v>
      </c>
      <c r="BF2589" s="175" t="str">
        <f t="shared" si="3740"/>
        <v>BF$14</v>
      </c>
      <c r="BG2589" s="175" t="str">
        <f t="shared" si="3740"/>
        <v>BG$14</v>
      </c>
      <c r="BH2589" s="175" t="str">
        <f t="shared" si="3740"/>
        <v>BH$14</v>
      </c>
      <c r="BI2589" s="175" t="str">
        <f t="shared" si="3740"/>
        <v>BI$14</v>
      </c>
      <c r="BJ2589" s="175" t="str">
        <f t="shared" si="3740"/>
        <v>BJ$14</v>
      </c>
      <c r="BK2589" s="175" t="str">
        <f t="shared" si="3740"/>
        <v>BK$14</v>
      </c>
      <c r="BL2589" s="175" t="str">
        <f t="shared" si="3740"/>
        <v>BL$14</v>
      </c>
      <c r="BM2589" s="175" t="str">
        <f t="shared" si="3740"/>
        <v>BM$14</v>
      </c>
      <c r="BN2589" s="175" t="str">
        <f t="shared" si="3740"/>
        <v>BN$14</v>
      </c>
      <c r="BO2589" s="175" t="str">
        <f t="shared" si="3740"/>
        <v>BO$14</v>
      </c>
      <c r="BP2589" s="175" t="str">
        <f t="shared" si="3740"/>
        <v>BP$14</v>
      </c>
      <c r="BQ2589" s="175" t="str">
        <f t="shared" si="3740"/>
        <v>BQ$14</v>
      </c>
      <c r="BR2589" s="175" t="str">
        <f t="shared" si="3740"/>
        <v>BR$14</v>
      </c>
      <c r="BS2589" s="175" t="str">
        <f t="shared" si="3740"/>
        <v>BS$14</v>
      </c>
      <c r="BT2589" s="175" t="str">
        <f t="shared" si="3740"/>
        <v>BT$14</v>
      </c>
      <c r="BU2589" s="175" t="str">
        <f t="shared" si="3740"/>
        <v>BU$14</v>
      </c>
      <c r="BV2589" s="175" t="str">
        <f t="shared" si="3740"/>
        <v>BV$14</v>
      </c>
      <c r="BW2589" s="175" t="str">
        <f t="shared" si="3740"/>
        <v>BW$14</v>
      </c>
      <c r="BX2589" s="175" t="str">
        <f t="shared" si="3740"/>
        <v>BX$14</v>
      </c>
      <c r="BY2589" s="175" t="str">
        <f t="shared" si="3740"/>
        <v>BY$14</v>
      </c>
      <c r="BZ2589" s="175" t="str">
        <f t="shared" si="3740"/>
        <v>BZ$14</v>
      </c>
      <c r="CA2589" s="175" t="str">
        <f t="shared" si="3740"/>
        <v>CA$14</v>
      </c>
      <c r="CB2589" s="175" t="str">
        <f t="shared" si="3740"/>
        <v>CB$14</v>
      </c>
      <c r="CC2589" s="175" t="str">
        <f t="shared" si="3740"/>
        <v>CC$14</v>
      </c>
      <c r="CD2589" s="175" t="str">
        <f t="shared" si="3740"/>
        <v>CD$14</v>
      </c>
      <c r="CE2589" s="175" t="str">
        <f t="shared" ref="CE2589:CK2589" si="3741">CE2561</f>
        <v>CE$14</v>
      </c>
      <c r="CF2589" s="175" t="str">
        <f t="shared" si="3741"/>
        <v>CF$14</v>
      </c>
      <c r="CG2589" s="175" t="str">
        <f t="shared" si="3741"/>
        <v>CG$14</v>
      </c>
      <c r="CH2589" s="175" t="str">
        <f t="shared" si="3741"/>
        <v>CH$14</v>
      </c>
      <c r="CI2589" s="175" t="str">
        <f t="shared" si="3741"/>
        <v>CI$14</v>
      </c>
      <c r="CJ2589" s="175" t="str">
        <f t="shared" si="3741"/>
        <v>CJ$14</v>
      </c>
      <c r="CK2589" s="175" t="str">
        <f t="shared" si="3741"/>
        <v>CK$14</v>
      </c>
      <c r="CL2589" s="175" t="str">
        <f t="shared" ref="CL2589" si="3742">CL2561</f>
        <v>CL$14</v>
      </c>
    </row>
    <row r="2590" spans="2:90" x14ac:dyDescent="0.4">
      <c r="E2590" s="8"/>
      <c r="H2590" s="12"/>
      <c r="I2590" s="60"/>
      <c r="J2590" s="60"/>
      <c r="K2590" s="15"/>
      <c r="L2590" s="15"/>
      <c r="M2590" s="15"/>
      <c r="N2590" s="15"/>
      <c r="O2590" s="15"/>
      <c r="P2590" s="15"/>
      <c r="R2590" s="15"/>
      <c r="S2590" s="76"/>
      <c r="T2590" s="76"/>
      <c r="U2590" s="76"/>
      <c r="V2590" s="76"/>
      <c r="W2590" s="76"/>
      <c r="X2590" s="76"/>
      <c r="Y2590" s="76"/>
      <c r="Z2590" s="76"/>
      <c r="AA2590" s="76"/>
      <c r="AB2590" s="76"/>
      <c r="AC2590" s="76"/>
      <c r="AD2590" s="76"/>
      <c r="AE2590" s="76"/>
      <c r="AF2590" s="76"/>
      <c r="AG2590" s="76"/>
      <c r="AH2590" s="76"/>
      <c r="AI2590" s="76"/>
      <c r="AJ2590" s="76"/>
      <c r="AK2590" s="76"/>
      <c r="AL2590" s="76"/>
      <c r="AM2590" s="76"/>
      <c r="AN2590" s="76"/>
      <c r="AO2590" s="76"/>
      <c r="AP2590" s="76"/>
      <c r="AQ2590" s="76"/>
      <c r="AR2590" s="76"/>
      <c r="AS2590" s="76"/>
      <c r="AT2590" s="76"/>
      <c r="AU2590" s="76"/>
      <c r="AV2590" s="76"/>
      <c r="AW2590" s="76"/>
      <c r="AX2590" s="76"/>
      <c r="AY2590" s="76"/>
      <c r="AZ2590" s="76"/>
      <c r="BA2590" s="76"/>
      <c r="BB2590" s="76"/>
      <c r="BC2590" s="76"/>
      <c r="BD2590" s="76"/>
      <c r="BE2590" s="76"/>
      <c r="BF2590" s="76"/>
      <c r="BG2590" s="76"/>
      <c r="BH2590" s="76"/>
      <c r="BI2590" s="76"/>
      <c r="BJ2590" s="76"/>
      <c r="BK2590" s="76"/>
      <c r="BL2590" s="76"/>
      <c r="BM2590" s="76"/>
      <c r="BN2590" s="76"/>
      <c r="BO2590" s="76"/>
      <c r="BP2590" s="76"/>
      <c r="BQ2590" s="76"/>
      <c r="BR2590" s="76"/>
      <c r="BS2590" s="76"/>
      <c r="BT2590" s="76"/>
      <c r="BU2590" s="76"/>
      <c r="BV2590" s="76"/>
      <c r="BW2590" s="76"/>
      <c r="BX2590" s="76"/>
      <c r="BY2590" s="76"/>
      <c r="BZ2590" s="76"/>
      <c r="CA2590" s="76"/>
      <c r="CB2590" s="76"/>
      <c r="CC2590" s="76"/>
      <c r="CD2590" s="76"/>
      <c r="CE2590" s="76"/>
      <c r="CF2590" s="76"/>
      <c r="CG2590" s="76"/>
      <c r="CH2590" s="76"/>
      <c r="CI2590" s="76"/>
      <c r="CJ2590" s="76"/>
      <c r="CK2590" s="76"/>
      <c r="CL2590" s="76"/>
    </row>
    <row r="2591" spans="2:90" x14ac:dyDescent="0.4">
      <c r="B2591" s="171" t="s">
        <v>490</v>
      </c>
      <c r="E2591" s="8"/>
      <c r="H2591" s="170"/>
      <c r="I2591" s="172"/>
      <c r="J2591" s="172"/>
      <c r="K2591" s="193"/>
      <c r="L2591" s="193"/>
      <c r="M2591" s="193"/>
      <c r="N2591" s="193"/>
      <c r="O2591" s="193"/>
      <c r="P2591" s="193"/>
      <c r="R2591" s="194"/>
      <c r="S2591" s="170"/>
      <c r="T2591" s="170"/>
      <c r="U2591" s="170"/>
      <c r="V2591" s="170"/>
      <c r="W2591" s="170"/>
      <c r="X2591" s="170"/>
      <c r="Y2591" s="170"/>
      <c r="Z2591" s="170"/>
      <c r="AA2591" s="170"/>
      <c r="AB2591" s="170"/>
      <c r="AC2591" s="170"/>
      <c r="AD2591" s="170"/>
      <c r="AE2591" s="170"/>
      <c r="AF2591" s="170"/>
      <c r="AG2591" s="170"/>
      <c r="AH2591" s="170"/>
      <c r="AI2591" s="170"/>
      <c r="AJ2591" s="170"/>
      <c r="AK2591" s="170"/>
      <c r="AL2591" s="170"/>
      <c r="AM2591" s="170"/>
      <c r="AN2591" s="170"/>
      <c r="AO2591" s="170"/>
      <c r="AP2591" s="170"/>
      <c r="AQ2591" s="170"/>
      <c r="AR2591" s="170"/>
      <c r="AS2591" s="170"/>
      <c r="AT2591" s="170"/>
      <c r="AU2591" s="170"/>
      <c r="AV2591" s="170"/>
      <c r="AW2591" s="170"/>
      <c r="AX2591" s="170"/>
      <c r="AY2591" s="170"/>
      <c r="AZ2591" s="170"/>
      <c r="BA2591" s="170"/>
      <c r="BB2591" s="170"/>
      <c r="BC2591" s="170"/>
      <c r="BD2591" s="170"/>
      <c r="BE2591" s="170"/>
      <c r="BF2591" s="170"/>
      <c r="BG2591" s="170"/>
      <c r="BH2591" s="170"/>
      <c r="BI2591" s="170"/>
      <c r="BJ2591" s="170"/>
      <c r="BK2591" s="170"/>
      <c r="BL2591" s="170"/>
      <c r="BM2591" s="170"/>
      <c r="BN2591" s="170"/>
      <c r="BO2591" s="170"/>
      <c r="BP2591" s="170"/>
      <c r="BQ2591" s="170"/>
      <c r="BR2591" s="170"/>
      <c r="BS2591" s="170"/>
      <c r="BT2591" s="170"/>
      <c r="BU2591" s="170"/>
      <c r="BV2591" s="170"/>
      <c r="BW2591" s="170"/>
      <c r="BX2591" s="170"/>
      <c r="BY2591" s="170"/>
      <c r="BZ2591" s="170"/>
      <c r="CA2591" s="170"/>
      <c r="CB2591" s="170"/>
      <c r="CC2591" s="170"/>
      <c r="CD2591" s="170"/>
      <c r="CE2591" s="170"/>
      <c r="CF2591" s="170"/>
      <c r="CG2591" s="170"/>
      <c r="CH2591" s="170"/>
      <c r="CI2591" s="170"/>
      <c r="CJ2591" s="170"/>
      <c r="CK2591" s="170"/>
      <c r="CL2591" s="170"/>
    </row>
    <row r="2592" spans="2:90" x14ac:dyDescent="0.4">
      <c r="B2592" s="171" t="s">
        <v>492</v>
      </c>
      <c r="E2592" s="8"/>
      <c r="H2592" s="170"/>
      <c r="I2592" s="172"/>
      <c r="J2592" s="172"/>
      <c r="K2592" s="193"/>
      <c r="L2592" s="193"/>
      <c r="M2592" s="193"/>
      <c r="N2592" s="193"/>
      <c r="O2592" s="193"/>
      <c r="P2592" s="193"/>
      <c r="R2592" s="194"/>
      <c r="S2592" s="170"/>
      <c r="T2592" s="170"/>
      <c r="U2592" s="170"/>
      <c r="V2592" s="170"/>
      <c r="W2592" s="170"/>
      <c r="X2592" s="170"/>
      <c r="Y2592" s="170"/>
      <c r="Z2592" s="170"/>
      <c r="AA2592" s="170"/>
      <c r="AB2592" s="170"/>
      <c r="AC2592" s="170"/>
      <c r="AD2592" s="170"/>
      <c r="AE2592" s="170"/>
      <c r="AF2592" s="170"/>
      <c r="AG2592" s="170"/>
      <c r="AH2592" s="170"/>
      <c r="AI2592" s="170"/>
      <c r="AJ2592" s="170"/>
      <c r="AK2592" s="170"/>
      <c r="AL2592" s="170"/>
      <c r="AM2592" s="170"/>
      <c r="AN2592" s="170"/>
      <c r="AO2592" s="170"/>
      <c r="AP2592" s="170"/>
      <c r="AQ2592" s="170"/>
      <c r="AR2592" s="170"/>
      <c r="AS2592" s="170"/>
      <c r="AT2592" s="170"/>
      <c r="AU2592" s="170"/>
      <c r="AV2592" s="170"/>
      <c r="AW2592" s="170"/>
      <c r="AX2592" s="170"/>
      <c r="AY2592" s="170"/>
      <c r="AZ2592" s="170"/>
      <c r="BA2592" s="170"/>
      <c r="BB2592" s="170"/>
      <c r="BC2592" s="170"/>
      <c r="BD2592" s="170"/>
      <c r="BE2592" s="170"/>
      <c r="BF2592" s="170"/>
      <c r="BG2592" s="170"/>
      <c r="BH2592" s="170"/>
      <c r="BI2592" s="170"/>
      <c r="BJ2592" s="170"/>
      <c r="BK2592" s="170"/>
      <c r="BL2592" s="170"/>
      <c r="BM2592" s="170"/>
      <c r="BN2592" s="170"/>
      <c r="BO2592" s="170"/>
      <c r="BP2592" s="170"/>
      <c r="BQ2592" s="170"/>
      <c r="BR2592" s="170"/>
      <c r="BS2592" s="170"/>
      <c r="BT2592" s="170"/>
      <c r="BU2592" s="170"/>
      <c r="BV2592" s="170"/>
      <c r="BW2592" s="170"/>
      <c r="BX2592" s="170"/>
      <c r="BY2592" s="170"/>
      <c r="BZ2592" s="170"/>
      <c r="CA2592" s="170"/>
      <c r="CB2592" s="170"/>
      <c r="CC2592" s="170"/>
      <c r="CD2592" s="170"/>
      <c r="CE2592" s="170"/>
      <c r="CF2592" s="170"/>
      <c r="CG2592" s="170"/>
      <c r="CH2592" s="170"/>
      <c r="CI2592" s="170"/>
      <c r="CJ2592" s="170"/>
      <c r="CK2592" s="170"/>
      <c r="CL2592" s="170"/>
    </row>
    <row r="2593" spans="2:90" x14ac:dyDescent="0.4">
      <c r="B2593" s="171" t="s">
        <v>461</v>
      </c>
      <c r="E2593" s="8"/>
      <c r="H2593" s="170"/>
      <c r="I2593" s="172"/>
      <c r="J2593" s="172"/>
      <c r="K2593" s="193"/>
      <c r="L2593" s="193"/>
      <c r="M2593" s="193"/>
      <c r="N2593" s="193"/>
      <c r="O2593" s="193"/>
      <c r="P2593" s="193"/>
      <c r="R2593" s="194"/>
      <c r="S2593" s="195" t="str">
        <f t="shared" ref="S2593:AX2593" si="3743">S$16</f>
        <v>S$12</v>
      </c>
      <c r="T2593" s="195" t="str">
        <f t="shared" si="3743"/>
        <v>T$12</v>
      </c>
      <c r="U2593" s="195" t="str">
        <f t="shared" si="3743"/>
        <v>U$12</v>
      </c>
      <c r="V2593" s="195" t="str">
        <f t="shared" si="3743"/>
        <v>V$12</v>
      </c>
      <c r="W2593" s="195" t="str">
        <f t="shared" si="3743"/>
        <v>W$12</v>
      </c>
      <c r="X2593" s="195" t="str">
        <f t="shared" si="3743"/>
        <v>X$12</v>
      </c>
      <c r="Y2593" s="195" t="str">
        <f t="shared" si="3743"/>
        <v>Y$12</v>
      </c>
      <c r="Z2593" s="195" t="str">
        <f t="shared" si="3743"/>
        <v>Z$12</v>
      </c>
      <c r="AA2593" s="195" t="str">
        <f t="shared" si="3743"/>
        <v>AA$12</v>
      </c>
      <c r="AB2593" s="195" t="str">
        <f t="shared" si="3743"/>
        <v>AB$12</v>
      </c>
      <c r="AC2593" s="195" t="str">
        <f t="shared" si="3743"/>
        <v>AC$12</v>
      </c>
      <c r="AD2593" s="195" t="str">
        <f t="shared" si="3743"/>
        <v>AD$12</v>
      </c>
      <c r="AE2593" s="195" t="str">
        <f t="shared" si="3743"/>
        <v>AE$12</v>
      </c>
      <c r="AF2593" s="195" t="str">
        <f t="shared" si="3743"/>
        <v>AF$12</v>
      </c>
      <c r="AG2593" s="195" t="str">
        <f t="shared" si="3743"/>
        <v>AG$12</v>
      </c>
      <c r="AH2593" s="195" t="str">
        <f t="shared" si="3743"/>
        <v>AH$12</v>
      </c>
      <c r="AI2593" s="195" t="str">
        <f t="shared" si="3743"/>
        <v>AI$12</v>
      </c>
      <c r="AJ2593" s="195" t="str">
        <f t="shared" si="3743"/>
        <v>AJ$12</v>
      </c>
      <c r="AK2593" s="195" t="str">
        <f t="shared" si="3743"/>
        <v>AK$12</v>
      </c>
      <c r="AL2593" s="195" t="str">
        <f t="shared" si="3743"/>
        <v>AL$12</v>
      </c>
      <c r="AM2593" s="195" t="str">
        <f t="shared" si="3743"/>
        <v>AM$12</v>
      </c>
      <c r="AN2593" s="195" t="str">
        <f t="shared" si="3743"/>
        <v>AN$12</v>
      </c>
      <c r="AO2593" s="195" t="str">
        <f t="shared" si="3743"/>
        <v>AO$12</v>
      </c>
      <c r="AP2593" s="195" t="str">
        <f t="shared" si="3743"/>
        <v>AP$12</v>
      </c>
      <c r="AQ2593" s="195" t="str">
        <f t="shared" si="3743"/>
        <v>AQ$12</v>
      </c>
      <c r="AR2593" s="195" t="str">
        <f t="shared" si="3743"/>
        <v>AR$12</v>
      </c>
      <c r="AS2593" s="195" t="str">
        <f t="shared" si="3743"/>
        <v>AS$12</v>
      </c>
      <c r="AT2593" s="195" t="str">
        <f t="shared" si="3743"/>
        <v>AT$12</v>
      </c>
      <c r="AU2593" s="195" t="str">
        <f t="shared" si="3743"/>
        <v>AU$12</v>
      </c>
      <c r="AV2593" s="195" t="str">
        <f t="shared" si="3743"/>
        <v>AV$12</v>
      </c>
      <c r="AW2593" s="195" t="str">
        <f t="shared" si="3743"/>
        <v>AW$12</v>
      </c>
      <c r="AX2593" s="195" t="str">
        <f t="shared" si="3743"/>
        <v>AX$12</v>
      </c>
      <c r="AY2593" s="195" t="str">
        <f t="shared" ref="AY2593:CD2593" si="3744">AY$16</f>
        <v>AY$12</v>
      </c>
      <c r="AZ2593" s="195" t="str">
        <f t="shared" si="3744"/>
        <v>AZ$12</v>
      </c>
      <c r="BA2593" s="195" t="str">
        <f t="shared" si="3744"/>
        <v>BA$12</v>
      </c>
      <c r="BB2593" s="195" t="str">
        <f t="shared" si="3744"/>
        <v>BB$12</v>
      </c>
      <c r="BC2593" s="195" t="str">
        <f t="shared" si="3744"/>
        <v>BC$12</v>
      </c>
      <c r="BD2593" s="195" t="str">
        <f t="shared" si="3744"/>
        <v>BD$12</v>
      </c>
      <c r="BE2593" s="195" t="str">
        <f t="shared" si="3744"/>
        <v>BE$12</v>
      </c>
      <c r="BF2593" s="195" t="str">
        <f t="shared" si="3744"/>
        <v>BF$12</v>
      </c>
      <c r="BG2593" s="195" t="str">
        <f t="shared" si="3744"/>
        <v>BG$12</v>
      </c>
      <c r="BH2593" s="195" t="str">
        <f t="shared" si="3744"/>
        <v>BH$12</v>
      </c>
      <c r="BI2593" s="195" t="str">
        <f t="shared" si="3744"/>
        <v>BI$12</v>
      </c>
      <c r="BJ2593" s="195" t="str">
        <f t="shared" si="3744"/>
        <v>BJ$12</v>
      </c>
      <c r="BK2593" s="195" t="str">
        <f t="shared" si="3744"/>
        <v>BK$12</v>
      </c>
      <c r="BL2593" s="195" t="str">
        <f t="shared" si="3744"/>
        <v>BL$12</v>
      </c>
      <c r="BM2593" s="195" t="str">
        <f t="shared" si="3744"/>
        <v>BM$12</v>
      </c>
      <c r="BN2593" s="195" t="str">
        <f t="shared" si="3744"/>
        <v>BN$12</v>
      </c>
      <c r="BO2593" s="195" t="str">
        <f t="shared" si="3744"/>
        <v>BO$12</v>
      </c>
      <c r="BP2593" s="195" t="str">
        <f t="shared" si="3744"/>
        <v>BP$12</v>
      </c>
      <c r="BQ2593" s="195" t="str">
        <f t="shared" si="3744"/>
        <v>BQ$12</v>
      </c>
      <c r="BR2593" s="195" t="str">
        <f t="shared" si="3744"/>
        <v>BR$12</v>
      </c>
      <c r="BS2593" s="195" t="str">
        <f t="shared" si="3744"/>
        <v>BS$12</v>
      </c>
      <c r="BT2593" s="195" t="str">
        <f t="shared" si="3744"/>
        <v>BT$12</v>
      </c>
      <c r="BU2593" s="195" t="str">
        <f t="shared" si="3744"/>
        <v>BU$12</v>
      </c>
      <c r="BV2593" s="195" t="str">
        <f t="shared" si="3744"/>
        <v>BV$12</v>
      </c>
      <c r="BW2593" s="195" t="str">
        <f t="shared" si="3744"/>
        <v>BW$12</v>
      </c>
      <c r="BX2593" s="195" t="str">
        <f t="shared" si="3744"/>
        <v>BX$12</v>
      </c>
      <c r="BY2593" s="195" t="str">
        <f t="shared" si="3744"/>
        <v>BY$12</v>
      </c>
      <c r="BZ2593" s="195" t="str">
        <f t="shared" si="3744"/>
        <v>BZ$12</v>
      </c>
      <c r="CA2593" s="195" t="str">
        <f t="shared" si="3744"/>
        <v>CA$12</v>
      </c>
      <c r="CB2593" s="195" t="str">
        <f t="shared" si="3744"/>
        <v>CB$12</v>
      </c>
      <c r="CC2593" s="195" t="str">
        <f t="shared" si="3744"/>
        <v>CC$12</v>
      </c>
      <c r="CD2593" s="195" t="str">
        <f t="shared" si="3744"/>
        <v>CD$12</v>
      </c>
      <c r="CE2593" s="195" t="str">
        <f t="shared" ref="CE2593:CL2593" si="3745">CE$16</f>
        <v>CE$12</v>
      </c>
      <c r="CF2593" s="195" t="str">
        <f t="shared" si="3745"/>
        <v>CF$12</v>
      </c>
      <c r="CG2593" s="195" t="str">
        <f t="shared" si="3745"/>
        <v>CG$12</v>
      </c>
      <c r="CH2593" s="195" t="str">
        <f t="shared" si="3745"/>
        <v>CH$12</v>
      </c>
      <c r="CI2593" s="195" t="str">
        <f t="shared" si="3745"/>
        <v>CI$12</v>
      </c>
      <c r="CJ2593" s="195" t="str">
        <f t="shared" si="3745"/>
        <v>CJ$12</v>
      </c>
      <c r="CK2593" s="195" t="str">
        <f t="shared" si="3745"/>
        <v>CK$12</v>
      </c>
      <c r="CL2593" s="195" t="str">
        <f t="shared" si="3745"/>
        <v>CL$12</v>
      </c>
    </row>
    <row r="2594" spans="2:90" x14ac:dyDescent="0.4">
      <c r="B2594" s="171" t="s">
        <v>462</v>
      </c>
      <c r="E2594" s="8"/>
      <c r="H2594" s="196"/>
      <c r="I2594" s="197"/>
      <c r="J2594" s="197"/>
      <c r="K2594" s="198"/>
      <c r="L2594" s="198"/>
      <c r="M2594" s="198"/>
      <c r="N2594" s="198"/>
      <c r="O2594" s="198"/>
      <c r="P2594" s="198"/>
      <c r="R2594" s="198"/>
      <c r="S2594" s="195" t="str">
        <f t="shared" ref="S2594:AX2594" si="3746">S$17</f>
        <v>S$13</v>
      </c>
      <c r="T2594" s="195" t="str">
        <f t="shared" si="3746"/>
        <v>T$13</v>
      </c>
      <c r="U2594" s="195" t="str">
        <f t="shared" si="3746"/>
        <v>U$13</v>
      </c>
      <c r="V2594" s="195" t="str">
        <f t="shared" si="3746"/>
        <v>V$13</v>
      </c>
      <c r="W2594" s="195" t="str">
        <f t="shared" si="3746"/>
        <v>W$13</v>
      </c>
      <c r="X2594" s="195" t="str">
        <f t="shared" si="3746"/>
        <v>X$13</v>
      </c>
      <c r="Y2594" s="195" t="str">
        <f t="shared" si="3746"/>
        <v>Y$13</v>
      </c>
      <c r="Z2594" s="195" t="str">
        <f t="shared" si="3746"/>
        <v>Z$13</v>
      </c>
      <c r="AA2594" s="195" t="str">
        <f t="shared" si="3746"/>
        <v>AA$13</v>
      </c>
      <c r="AB2594" s="195" t="str">
        <f t="shared" si="3746"/>
        <v>AB$13</v>
      </c>
      <c r="AC2594" s="195" t="str">
        <f t="shared" si="3746"/>
        <v>AC$13</v>
      </c>
      <c r="AD2594" s="195" t="str">
        <f t="shared" si="3746"/>
        <v>AD$13</v>
      </c>
      <c r="AE2594" s="195" t="str">
        <f t="shared" si="3746"/>
        <v>AE$13</v>
      </c>
      <c r="AF2594" s="195" t="str">
        <f t="shared" si="3746"/>
        <v>AF$13</v>
      </c>
      <c r="AG2594" s="195" t="str">
        <f t="shared" si="3746"/>
        <v>AG$13</v>
      </c>
      <c r="AH2594" s="195" t="str">
        <f t="shared" si="3746"/>
        <v>AH$13</v>
      </c>
      <c r="AI2594" s="195" t="str">
        <f t="shared" si="3746"/>
        <v>AI$13</v>
      </c>
      <c r="AJ2594" s="195" t="str">
        <f t="shared" si="3746"/>
        <v>AJ$13</v>
      </c>
      <c r="AK2594" s="195" t="str">
        <f t="shared" si="3746"/>
        <v>AK$13</v>
      </c>
      <c r="AL2594" s="195" t="str">
        <f t="shared" si="3746"/>
        <v>AL$13</v>
      </c>
      <c r="AM2594" s="195" t="str">
        <f t="shared" si="3746"/>
        <v>AM$13</v>
      </c>
      <c r="AN2594" s="195" t="str">
        <f t="shared" si="3746"/>
        <v>AN$13</v>
      </c>
      <c r="AO2594" s="195" t="str">
        <f t="shared" si="3746"/>
        <v>AO$13</v>
      </c>
      <c r="AP2594" s="195" t="str">
        <f t="shared" si="3746"/>
        <v>AP$13</v>
      </c>
      <c r="AQ2594" s="195" t="str">
        <f t="shared" si="3746"/>
        <v>AQ$13</v>
      </c>
      <c r="AR2594" s="195" t="str">
        <f t="shared" si="3746"/>
        <v>AR$13</v>
      </c>
      <c r="AS2594" s="195" t="str">
        <f t="shared" si="3746"/>
        <v>AS$13</v>
      </c>
      <c r="AT2594" s="195" t="str">
        <f t="shared" si="3746"/>
        <v>AT$13</v>
      </c>
      <c r="AU2594" s="195" t="str">
        <f t="shared" si="3746"/>
        <v>AU$13</v>
      </c>
      <c r="AV2594" s="195" t="str">
        <f t="shared" si="3746"/>
        <v>AV$13</v>
      </c>
      <c r="AW2594" s="195" t="str">
        <f t="shared" si="3746"/>
        <v>AW$13</v>
      </c>
      <c r="AX2594" s="195" t="str">
        <f t="shared" si="3746"/>
        <v>AX$13</v>
      </c>
      <c r="AY2594" s="195" t="str">
        <f t="shared" ref="AY2594:CD2594" si="3747">AY$17</f>
        <v>AY$13</v>
      </c>
      <c r="AZ2594" s="195" t="str">
        <f t="shared" si="3747"/>
        <v>AZ$13</v>
      </c>
      <c r="BA2594" s="195" t="str">
        <f t="shared" si="3747"/>
        <v>BA$13</v>
      </c>
      <c r="BB2594" s="195" t="str">
        <f t="shared" si="3747"/>
        <v>BB$13</v>
      </c>
      <c r="BC2594" s="195" t="str">
        <f t="shared" si="3747"/>
        <v>BC$13</v>
      </c>
      <c r="BD2594" s="195" t="str">
        <f t="shared" si="3747"/>
        <v>BD$13</v>
      </c>
      <c r="BE2594" s="195" t="str">
        <f t="shared" si="3747"/>
        <v>BE$13</v>
      </c>
      <c r="BF2594" s="195" t="str">
        <f t="shared" si="3747"/>
        <v>BF$13</v>
      </c>
      <c r="BG2594" s="195" t="str">
        <f t="shared" si="3747"/>
        <v>BG$13</v>
      </c>
      <c r="BH2594" s="195" t="str">
        <f t="shared" si="3747"/>
        <v>BH$13</v>
      </c>
      <c r="BI2594" s="195" t="str">
        <f t="shared" si="3747"/>
        <v>BI$13</v>
      </c>
      <c r="BJ2594" s="195" t="str">
        <f t="shared" si="3747"/>
        <v>BJ$13</v>
      </c>
      <c r="BK2594" s="195" t="str">
        <f t="shared" si="3747"/>
        <v>BK$13</v>
      </c>
      <c r="BL2594" s="195" t="str">
        <f t="shared" si="3747"/>
        <v>BL$13</v>
      </c>
      <c r="BM2594" s="195" t="str">
        <f t="shared" si="3747"/>
        <v>BM$13</v>
      </c>
      <c r="BN2594" s="195" t="str">
        <f t="shared" si="3747"/>
        <v>BN$13</v>
      </c>
      <c r="BO2594" s="195" t="str">
        <f t="shared" si="3747"/>
        <v>BO$13</v>
      </c>
      <c r="BP2594" s="195" t="str">
        <f t="shared" si="3747"/>
        <v>BP$13</v>
      </c>
      <c r="BQ2594" s="195" t="str">
        <f t="shared" si="3747"/>
        <v>BQ$13</v>
      </c>
      <c r="BR2594" s="195" t="str">
        <f t="shared" si="3747"/>
        <v>BR$13</v>
      </c>
      <c r="BS2594" s="195" t="str">
        <f t="shared" si="3747"/>
        <v>BS$13</v>
      </c>
      <c r="BT2594" s="195" t="str">
        <f t="shared" si="3747"/>
        <v>BT$13</v>
      </c>
      <c r="BU2594" s="195" t="str">
        <f t="shared" si="3747"/>
        <v>BU$13</v>
      </c>
      <c r="BV2594" s="195" t="str">
        <f t="shared" si="3747"/>
        <v>BV$13</v>
      </c>
      <c r="BW2594" s="195" t="str">
        <f t="shared" si="3747"/>
        <v>BW$13</v>
      </c>
      <c r="BX2594" s="195" t="str">
        <f t="shared" si="3747"/>
        <v>BX$13</v>
      </c>
      <c r="BY2594" s="195" t="str">
        <f t="shared" si="3747"/>
        <v>BY$13</v>
      </c>
      <c r="BZ2594" s="195" t="str">
        <f t="shared" si="3747"/>
        <v>BZ$13</v>
      </c>
      <c r="CA2594" s="195" t="str">
        <f t="shared" si="3747"/>
        <v>CA$13</v>
      </c>
      <c r="CB2594" s="195" t="str">
        <f t="shared" si="3747"/>
        <v>CB$13</v>
      </c>
      <c r="CC2594" s="195" t="str">
        <f t="shared" si="3747"/>
        <v>CC$13</v>
      </c>
      <c r="CD2594" s="195" t="str">
        <f t="shared" si="3747"/>
        <v>CD$13</v>
      </c>
      <c r="CE2594" s="195" t="str">
        <f t="shared" ref="CE2594:CL2594" si="3748">CE$17</f>
        <v>CE$13</v>
      </c>
      <c r="CF2594" s="195" t="str">
        <f t="shared" si="3748"/>
        <v>CF$13</v>
      </c>
      <c r="CG2594" s="195" t="str">
        <f t="shared" si="3748"/>
        <v>CG$13</v>
      </c>
      <c r="CH2594" s="195" t="str">
        <f t="shared" si="3748"/>
        <v>CH$13</v>
      </c>
      <c r="CI2594" s="195" t="str">
        <f t="shared" si="3748"/>
        <v>CI$13</v>
      </c>
      <c r="CJ2594" s="195" t="str">
        <f t="shared" si="3748"/>
        <v>CJ$13</v>
      </c>
      <c r="CK2594" s="195" t="str">
        <f t="shared" si="3748"/>
        <v>CK$13</v>
      </c>
      <c r="CL2594" s="195" t="str">
        <f t="shared" si="3748"/>
        <v>CL$13</v>
      </c>
    </row>
    <row r="2595" spans="2:90" x14ac:dyDescent="0.4">
      <c r="B2595" s="171" t="s">
        <v>491</v>
      </c>
      <c r="E2595" s="8"/>
      <c r="H2595" s="196"/>
      <c r="I2595" s="197"/>
      <c r="J2595" s="197"/>
      <c r="K2595" s="198"/>
      <c r="L2595" s="198"/>
      <c r="M2595" s="198"/>
      <c r="N2595" s="198"/>
      <c r="O2595" s="198"/>
      <c r="P2595" s="198"/>
      <c r="R2595" s="198"/>
      <c r="S2595" s="186"/>
      <c r="T2595" s="186"/>
      <c r="U2595" s="186"/>
      <c r="V2595" s="186"/>
      <c r="W2595" s="186"/>
      <c r="X2595" s="186"/>
      <c r="Y2595" s="186"/>
      <c r="Z2595" s="186"/>
      <c r="AA2595" s="186"/>
      <c r="AB2595" s="186"/>
      <c r="AC2595" s="186"/>
      <c r="AD2595" s="186"/>
      <c r="AE2595" s="186"/>
      <c r="AF2595" s="186"/>
      <c r="AG2595" s="186"/>
      <c r="AH2595" s="186"/>
      <c r="AI2595" s="186"/>
      <c r="AJ2595" s="186"/>
      <c r="AK2595" s="186"/>
      <c r="AL2595" s="186"/>
      <c r="AM2595" s="186"/>
      <c r="AN2595" s="186"/>
      <c r="AO2595" s="186"/>
      <c r="AP2595" s="186"/>
      <c r="AQ2595" s="186"/>
      <c r="AR2595" s="186"/>
      <c r="AS2595" s="186"/>
      <c r="AT2595" s="186"/>
      <c r="AU2595" s="186"/>
      <c r="AV2595" s="186"/>
      <c r="AW2595" s="186"/>
      <c r="AX2595" s="186"/>
      <c r="AY2595" s="186"/>
      <c r="AZ2595" s="186"/>
      <c r="BA2595" s="186"/>
      <c r="BB2595" s="186"/>
      <c r="BC2595" s="186"/>
      <c r="BD2595" s="186"/>
      <c r="BE2595" s="186"/>
      <c r="BF2595" s="186"/>
      <c r="BG2595" s="186"/>
      <c r="BH2595" s="186"/>
      <c r="BI2595" s="186"/>
      <c r="BJ2595" s="186"/>
      <c r="BK2595" s="186"/>
      <c r="BL2595" s="186"/>
      <c r="BM2595" s="186"/>
      <c r="BN2595" s="186"/>
      <c r="BO2595" s="186"/>
      <c r="BP2595" s="186"/>
      <c r="BQ2595" s="186"/>
      <c r="BR2595" s="186"/>
      <c r="BS2595" s="186"/>
      <c r="BT2595" s="186"/>
      <c r="BU2595" s="186"/>
      <c r="BV2595" s="186"/>
      <c r="BW2595" s="186"/>
      <c r="BX2595" s="186"/>
      <c r="BY2595" s="186"/>
      <c r="BZ2595" s="186"/>
      <c r="CA2595" s="186"/>
      <c r="CB2595" s="186"/>
      <c r="CC2595" s="186"/>
      <c r="CD2595" s="186"/>
      <c r="CE2595" s="186"/>
      <c r="CF2595" s="186"/>
      <c r="CG2595" s="186"/>
      <c r="CH2595" s="186"/>
      <c r="CI2595" s="186"/>
      <c r="CJ2595" s="186"/>
      <c r="CK2595" s="186"/>
      <c r="CL2595" s="186"/>
    </row>
    <row r="2596" spans="2:90" x14ac:dyDescent="0.4">
      <c r="B2596" s="171" t="s">
        <v>505</v>
      </c>
      <c r="E2596" s="8"/>
      <c r="H2596" s="196"/>
      <c r="I2596" s="197"/>
      <c r="J2596" s="197"/>
      <c r="K2596" s="198"/>
      <c r="L2596" s="198"/>
      <c r="M2596" s="198"/>
      <c r="N2596" s="198"/>
      <c r="O2596" s="198"/>
      <c r="P2596" s="198"/>
      <c r="R2596" s="198"/>
      <c r="S2596" s="186"/>
      <c r="T2596" s="186"/>
      <c r="U2596" s="186"/>
      <c r="V2596" s="186"/>
      <c r="W2596" s="186"/>
      <c r="X2596" s="186"/>
      <c r="Y2596" s="186"/>
      <c r="Z2596" s="186"/>
      <c r="AA2596" s="186"/>
      <c r="AB2596" s="186"/>
      <c r="AC2596" s="186"/>
      <c r="AD2596" s="186"/>
      <c r="AE2596" s="186"/>
      <c r="AF2596" s="186"/>
      <c r="AG2596" s="186"/>
      <c r="AH2596" s="186"/>
      <c r="AI2596" s="186"/>
      <c r="AJ2596" s="186"/>
      <c r="AK2596" s="186"/>
      <c r="AL2596" s="186"/>
      <c r="AM2596" s="186"/>
      <c r="AN2596" s="186"/>
      <c r="AO2596" s="186"/>
      <c r="AP2596" s="186"/>
      <c r="AQ2596" s="186"/>
      <c r="AR2596" s="186"/>
      <c r="AS2596" s="186"/>
      <c r="AT2596" s="186"/>
      <c r="AU2596" s="186"/>
      <c r="AV2596" s="186"/>
      <c r="AW2596" s="186"/>
      <c r="AX2596" s="186"/>
      <c r="AY2596" s="186"/>
      <c r="AZ2596" s="186"/>
      <c r="BA2596" s="186"/>
      <c r="BB2596" s="186"/>
      <c r="BC2596" s="186"/>
      <c r="BD2596" s="186"/>
      <c r="BE2596" s="186"/>
      <c r="BF2596" s="186"/>
      <c r="BG2596" s="186"/>
      <c r="BH2596" s="186"/>
      <c r="BI2596" s="186"/>
      <c r="BJ2596" s="186"/>
      <c r="BK2596" s="186"/>
      <c r="BL2596" s="186"/>
      <c r="BM2596" s="186"/>
      <c r="BN2596" s="186"/>
      <c r="BO2596" s="186"/>
      <c r="BP2596" s="186"/>
      <c r="BQ2596" s="186"/>
      <c r="BR2596" s="186"/>
      <c r="BS2596" s="186"/>
      <c r="BT2596" s="186"/>
      <c r="BU2596" s="186"/>
      <c r="BV2596" s="186"/>
      <c r="BW2596" s="186"/>
      <c r="BX2596" s="186"/>
      <c r="BY2596" s="186"/>
      <c r="BZ2596" s="186"/>
      <c r="CA2596" s="186"/>
      <c r="CB2596" s="186"/>
      <c r="CC2596" s="186"/>
      <c r="CD2596" s="186"/>
      <c r="CE2596" s="186"/>
      <c r="CF2596" s="186"/>
      <c r="CG2596" s="186"/>
      <c r="CH2596" s="186"/>
      <c r="CI2596" s="186"/>
      <c r="CJ2596" s="186"/>
      <c r="CK2596" s="186"/>
      <c r="CL2596" s="186"/>
    </row>
    <row r="2597" spans="2:90" x14ac:dyDescent="0.4">
      <c r="B2597" s="171" t="s">
        <v>463</v>
      </c>
      <c r="E2597" s="8"/>
      <c r="H2597" s="196"/>
      <c r="I2597" s="197"/>
      <c r="J2597" s="197"/>
      <c r="K2597" s="198"/>
      <c r="L2597" s="198"/>
      <c r="M2597" s="198"/>
      <c r="N2597" s="198"/>
      <c r="O2597" s="198"/>
      <c r="P2597" s="198"/>
      <c r="R2597" s="198"/>
      <c r="S2597" s="186" t="str">
        <f t="shared" ref="S2597:AX2597" si="3749">S$18</f>
        <v>S$14</v>
      </c>
      <c r="T2597" s="186" t="str">
        <f t="shared" si="3749"/>
        <v>T$14</v>
      </c>
      <c r="U2597" s="186" t="str">
        <f t="shared" si="3749"/>
        <v>U$14</v>
      </c>
      <c r="V2597" s="186" t="str">
        <f t="shared" si="3749"/>
        <v>V$14</v>
      </c>
      <c r="W2597" s="186" t="str">
        <f t="shared" si="3749"/>
        <v>W$14</v>
      </c>
      <c r="X2597" s="186" t="str">
        <f t="shared" si="3749"/>
        <v>X$14</v>
      </c>
      <c r="Y2597" s="186" t="str">
        <f t="shared" si="3749"/>
        <v>Y$14</v>
      </c>
      <c r="Z2597" s="186" t="str">
        <f t="shared" si="3749"/>
        <v>Z$14</v>
      </c>
      <c r="AA2597" s="186" t="str">
        <f t="shared" si="3749"/>
        <v>AA$14</v>
      </c>
      <c r="AB2597" s="186" t="str">
        <f t="shared" si="3749"/>
        <v>AB$14</v>
      </c>
      <c r="AC2597" s="186" t="str">
        <f t="shared" si="3749"/>
        <v>AC$14</v>
      </c>
      <c r="AD2597" s="186" t="str">
        <f t="shared" si="3749"/>
        <v>AD$14</v>
      </c>
      <c r="AE2597" s="186" t="str">
        <f t="shared" si="3749"/>
        <v>AE$14</v>
      </c>
      <c r="AF2597" s="186" t="str">
        <f t="shared" si="3749"/>
        <v>AF$14</v>
      </c>
      <c r="AG2597" s="186" t="str">
        <f t="shared" si="3749"/>
        <v>AG$14</v>
      </c>
      <c r="AH2597" s="186" t="str">
        <f t="shared" si="3749"/>
        <v>AH$14</v>
      </c>
      <c r="AI2597" s="186" t="str">
        <f t="shared" si="3749"/>
        <v>AI$14</v>
      </c>
      <c r="AJ2597" s="186" t="str">
        <f t="shared" si="3749"/>
        <v>AJ$14</v>
      </c>
      <c r="AK2597" s="186" t="str">
        <f t="shared" si="3749"/>
        <v>AK$14</v>
      </c>
      <c r="AL2597" s="186" t="str">
        <f t="shared" si="3749"/>
        <v>AL$14</v>
      </c>
      <c r="AM2597" s="186" t="str">
        <f t="shared" si="3749"/>
        <v>AM$14</v>
      </c>
      <c r="AN2597" s="186" t="str">
        <f t="shared" si="3749"/>
        <v>AN$14</v>
      </c>
      <c r="AO2597" s="186" t="str">
        <f t="shared" si="3749"/>
        <v>AO$14</v>
      </c>
      <c r="AP2597" s="186" t="str">
        <f t="shared" si="3749"/>
        <v>AP$14</v>
      </c>
      <c r="AQ2597" s="186" t="str">
        <f t="shared" si="3749"/>
        <v>AQ$14</v>
      </c>
      <c r="AR2597" s="186" t="str">
        <f t="shared" si="3749"/>
        <v>AR$14</v>
      </c>
      <c r="AS2597" s="186" t="str">
        <f t="shared" si="3749"/>
        <v>AS$14</v>
      </c>
      <c r="AT2597" s="186" t="str">
        <f t="shared" si="3749"/>
        <v>AT$14</v>
      </c>
      <c r="AU2597" s="186" t="str">
        <f t="shared" si="3749"/>
        <v>AU$14</v>
      </c>
      <c r="AV2597" s="186" t="str">
        <f t="shared" si="3749"/>
        <v>AV$14</v>
      </c>
      <c r="AW2597" s="186" t="str">
        <f t="shared" si="3749"/>
        <v>AW$14</v>
      </c>
      <c r="AX2597" s="186" t="str">
        <f t="shared" si="3749"/>
        <v>AX$14</v>
      </c>
      <c r="AY2597" s="186" t="str">
        <f t="shared" ref="AY2597:CD2597" si="3750">AY$18</f>
        <v>AY$14</v>
      </c>
      <c r="AZ2597" s="186" t="str">
        <f t="shared" si="3750"/>
        <v>AZ$14</v>
      </c>
      <c r="BA2597" s="186" t="str">
        <f t="shared" si="3750"/>
        <v>BA$14</v>
      </c>
      <c r="BB2597" s="186" t="str">
        <f t="shared" si="3750"/>
        <v>BB$14</v>
      </c>
      <c r="BC2597" s="186" t="str">
        <f t="shared" si="3750"/>
        <v>BC$14</v>
      </c>
      <c r="BD2597" s="186" t="str">
        <f t="shared" si="3750"/>
        <v>BD$14</v>
      </c>
      <c r="BE2597" s="186" t="str">
        <f t="shared" si="3750"/>
        <v>BE$14</v>
      </c>
      <c r="BF2597" s="186" t="str">
        <f t="shared" si="3750"/>
        <v>BF$14</v>
      </c>
      <c r="BG2597" s="186" t="str">
        <f t="shared" si="3750"/>
        <v>BG$14</v>
      </c>
      <c r="BH2597" s="186" t="str">
        <f t="shared" si="3750"/>
        <v>BH$14</v>
      </c>
      <c r="BI2597" s="186" t="str">
        <f t="shared" si="3750"/>
        <v>BI$14</v>
      </c>
      <c r="BJ2597" s="186" t="str">
        <f t="shared" si="3750"/>
        <v>BJ$14</v>
      </c>
      <c r="BK2597" s="186" t="str">
        <f t="shared" si="3750"/>
        <v>BK$14</v>
      </c>
      <c r="BL2597" s="186" t="str">
        <f t="shared" si="3750"/>
        <v>BL$14</v>
      </c>
      <c r="BM2597" s="186" t="str">
        <f t="shared" si="3750"/>
        <v>BM$14</v>
      </c>
      <c r="BN2597" s="186" t="str">
        <f t="shared" si="3750"/>
        <v>BN$14</v>
      </c>
      <c r="BO2597" s="186" t="str">
        <f t="shared" si="3750"/>
        <v>BO$14</v>
      </c>
      <c r="BP2597" s="186" t="str">
        <f t="shared" si="3750"/>
        <v>BP$14</v>
      </c>
      <c r="BQ2597" s="186" t="str">
        <f t="shared" si="3750"/>
        <v>BQ$14</v>
      </c>
      <c r="BR2597" s="186" t="str">
        <f t="shared" si="3750"/>
        <v>BR$14</v>
      </c>
      <c r="BS2597" s="186" t="str">
        <f t="shared" si="3750"/>
        <v>BS$14</v>
      </c>
      <c r="BT2597" s="186" t="str">
        <f t="shared" si="3750"/>
        <v>BT$14</v>
      </c>
      <c r="BU2597" s="186" t="str">
        <f t="shared" si="3750"/>
        <v>BU$14</v>
      </c>
      <c r="BV2597" s="186" t="str">
        <f t="shared" si="3750"/>
        <v>BV$14</v>
      </c>
      <c r="BW2597" s="186" t="str">
        <f t="shared" si="3750"/>
        <v>BW$14</v>
      </c>
      <c r="BX2597" s="186" t="str">
        <f t="shared" si="3750"/>
        <v>BX$14</v>
      </c>
      <c r="BY2597" s="186" t="str">
        <f t="shared" si="3750"/>
        <v>BY$14</v>
      </c>
      <c r="BZ2597" s="186" t="str">
        <f t="shared" si="3750"/>
        <v>BZ$14</v>
      </c>
      <c r="CA2597" s="186" t="str">
        <f t="shared" si="3750"/>
        <v>CA$14</v>
      </c>
      <c r="CB2597" s="186" t="str">
        <f t="shared" si="3750"/>
        <v>CB$14</v>
      </c>
      <c r="CC2597" s="186" t="str">
        <f t="shared" si="3750"/>
        <v>CC$14</v>
      </c>
      <c r="CD2597" s="186" t="str">
        <f t="shared" si="3750"/>
        <v>CD$14</v>
      </c>
      <c r="CE2597" s="186" t="str">
        <f t="shared" ref="CE2597:CL2597" si="3751">CE$18</f>
        <v>CE$14</v>
      </c>
      <c r="CF2597" s="186" t="str">
        <f t="shared" si="3751"/>
        <v>CF$14</v>
      </c>
      <c r="CG2597" s="186" t="str">
        <f t="shared" si="3751"/>
        <v>CG$14</v>
      </c>
      <c r="CH2597" s="186" t="str">
        <f t="shared" si="3751"/>
        <v>CH$14</v>
      </c>
      <c r="CI2597" s="186" t="str">
        <f t="shared" si="3751"/>
        <v>CI$14</v>
      </c>
      <c r="CJ2597" s="186" t="str">
        <f t="shared" si="3751"/>
        <v>CJ$14</v>
      </c>
      <c r="CK2597" s="186" t="str">
        <f t="shared" si="3751"/>
        <v>CK$14</v>
      </c>
      <c r="CL2597" s="186" t="str">
        <f t="shared" si="3751"/>
        <v>CL$14</v>
      </c>
    </row>
    <row r="2598" spans="2:90" x14ac:dyDescent="0.4">
      <c r="B2598" s="171" t="s">
        <v>464</v>
      </c>
      <c r="E2598" s="8"/>
      <c r="H2598" s="196"/>
      <c r="I2598" s="197"/>
      <c r="J2598" s="197"/>
      <c r="K2598" s="198"/>
      <c r="L2598" s="198"/>
      <c r="M2598" s="198"/>
      <c r="N2598" s="198"/>
      <c r="O2598" s="198"/>
      <c r="P2598" s="198"/>
      <c r="R2598" s="198"/>
      <c r="S2598" s="186" t="str">
        <f t="shared" ref="S2598:AX2598" si="3752">S$19</f>
        <v>S$15</v>
      </c>
      <c r="T2598" s="186" t="str">
        <f t="shared" si="3752"/>
        <v>T$15</v>
      </c>
      <c r="U2598" s="186" t="str">
        <f t="shared" si="3752"/>
        <v>U$15</v>
      </c>
      <c r="V2598" s="186" t="str">
        <f t="shared" si="3752"/>
        <v>V$15</v>
      </c>
      <c r="W2598" s="186" t="str">
        <f t="shared" si="3752"/>
        <v>W$15</v>
      </c>
      <c r="X2598" s="186" t="str">
        <f t="shared" si="3752"/>
        <v>X$15</v>
      </c>
      <c r="Y2598" s="186" t="str">
        <f t="shared" si="3752"/>
        <v>Y$15</v>
      </c>
      <c r="Z2598" s="186" t="str">
        <f t="shared" si="3752"/>
        <v>Z$15</v>
      </c>
      <c r="AA2598" s="186" t="str">
        <f t="shared" si="3752"/>
        <v>AA$15</v>
      </c>
      <c r="AB2598" s="186" t="str">
        <f t="shared" si="3752"/>
        <v>AB$15</v>
      </c>
      <c r="AC2598" s="186" t="str">
        <f t="shared" si="3752"/>
        <v>AC$15</v>
      </c>
      <c r="AD2598" s="186" t="str">
        <f t="shared" si="3752"/>
        <v>AD$15</v>
      </c>
      <c r="AE2598" s="186" t="str">
        <f t="shared" si="3752"/>
        <v>AE$15</v>
      </c>
      <c r="AF2598" s="186" t="str">
        <f t="shared" si="3752"/>
        <v>AF$15</v>
      </c>
      <c r="AG2598" s="186" t="str">
        <f t="shared" si="3752"/>
        <v>AG$15</v>
      </c>
      <c r="AH2598" s="186" t="str">
        <f t="shared" si="3752"/>
        <v>AH$15</v>
      </c>
      <c r="AI2598" s="186" t="str">
        <f t="shared" si="3752"/>
        <v>AI$15</v>
      </c>
      <c r="AJ2598" s="186" t="str">
        <f t="shared" si="3752"/>
        <v>AJ$15</v>
      </c>
      <c r="AK2598" s="186" t="str">
        <f t="shared" si="3752"/>
        <v>AK$15</v>
      </c>
      <c r="AL2598" s="186" t="str">
        <f t="shared" si="3752"/>
        <v>AL$15</v>
      </c>
      <c r="AM2598" s="186" t="str">
        <f t="shared" si="3752"/>
        <v>AM$15</v>
      </c>
      <c r="AN2598" s="186" t="str">
        <f t="shared" si="3752"/>
        <v>AN$15</v>
      </c>
      <c r="AO2598" s="186" t="str">
        <f t="shared" si="3752"/>
        <v>AO$15</v>
      </c>
      <c r="AP2598" s="186" t="str">
        <f t="shared" si="3752"/>
        <v>AP$15</v>
      </c>
      <c r="AQ2598" s="186" t="str">
        <f t="shared" si="3752"/>
        <v>AQ$15</v>
      </c>
      <c r="AR2598" s="186" t="str">
        <f t="shared" si="3752"/>
        <v>AR$15</v>
      </c>
      <c r="AS2598" s="186" t="str">
        <f t="shared" si="3752"/>
        <v>AS$15</v>
      </c>
      <c r="AT2598" s="186" t="str">
        <f t="shared" si="3752"/>
        <v>AT$15</v>
      </c>
      <c r="AU2598" s="186" t="str">
        <f t="shared" si="3752"/>
        <v>AU$15</v>
      </c>
      <c r="AV2598" s="186" t="str">
        <f t="shared" si="3752"/>
        <v>AV$15</v>
      </c>
      <c r="AW2598" s="186" t="str">
        <f t="shared" si="3752"/>
        <v>AW$15</v>
      </c>
      <c r="AX2598" s="186" t="str">
        <f t="shared" si="3752"/>
        <v>AX$15</v>
      </c>
      <c r="AY2598" s="186" t="str">
        <f t="shared" ref="AY2598:CD2598" si="3753">AY$19</f>
        <v>AY$15</v>
      </c>
      <c r="AZ2598" s="186" t="str">
        <f t="shared" si="3753"/>
        <v>AZ$15</v>
      </c>
      <c r="BA2598" s="186" t="str">
        <f t="shared" si="3753"/>
        <v>BA$15</v>
      </c>
      <c r="BB2598" s="186" t="str">
        <f t="shared" si="3753"/>
        <v>BB$15</v>
      </c>
      <c r="BC2598" s="186" t="str">
        <f t="shared" si="3753"/>
        <v>BC$15</v>
      </c>
      <c r="BD2598" s="186" t="str">
        <f t="shared" si="3753"/>
        <v>BD$15</v>
      </c>
      <c r="BE2598" s="186" t="str">
        <f t="shared" si="3753"/>
        <v>BE$15</v>
      </c>
      <c r="BF2598" s="186" t="str">
        <f t="shared" si="3753"/>
        <v>BF$15</v>
      </c>
      <c r="BG2598" s="186" t="str">
        <f t="shared" si="3753"/>
        <v>BG$15</v>
      </c>
      <c r="BH2598" s="186" t="str">
        <f t="shared" si="3753"/>
        <v>BH$15</v>
      </c>
      <c r="BI2598" s="186" t="str">
        <f t="shared" si="3753"/>
        <v>BI$15</v>
      </c>
      <c r="BJ2598" s="186" t="str">
        <f t="shared" si="3753"/>
        <v>BJ$15</v>
      </c>
      <c r="BK2598" s="186" t="str">
        <f t="shared" si="3753"/>
        <v>BK$15</v>
      </c>
      <c r="BL2598" s="186" t="str">
        <f t="shared" si="3753"/>
        <v>BL$15</v>
      </c>
      <c r="BM2598" s="186" t="str">
        <f t="shared" si="3753"/>
        <v>BM$15</v>
      </c>
      <c r="BN2598" s="186" t="str">
        <f t="shared" si="3753"/>
        <v>BN$15</v>
      </c>
      <c r="BO2598" s="186" t="str">
        <f t="shared" si="3753"/>
        <v>BO$15</v>
      </c>
      <c r="BP2598" s="186" t="str">
        <f t="shared" si="3753"/>
        <v>BP$15</v>
      </c>
      <c r="BQ2598" s="186" t="str">
        <f t="shared" si="3753"/>
        <v>BQ$15</v>
      </c>
      <c r="BR2598" s="186" t="str">
        <f t="shared" si="3753"/>
        <v>BR$15</v>
      </c>
      <c r="BS2598" s="186" t="str">
        <f t="shared" si="3753"/>
        <v>BS$15</v>
      </c>
      <c r="BT2598" s="186" t="str">
        <f t="shared" si="3753"/>
        <v>BT$15</v>
      </c>
      <c r="BU2598" s="186" t="str">
        <f t="shared" si="3753"/>
        <v>BU$15</v>
      </c>
      <c r="BV2598" s="186" t="str">
        <f t="shared" si="3753"/>
        <v>BV$15</v>
      </c>
      <c r="BW2598" s="186" t="str">
        <f t="shared" si="3753"/>
        <v>BW$15</v>
      </c>
      <c r="BX2598" s="186" t="str">
        <f t="shared" si="3753"/>
        <v>BX$15</v>
      </c>
      <c r="BY2598" s="186" t="str">
        <f t="shared" si="3753"/>
        <v>BY$15</v>
      </c>
      <c r="BZ2598" s="186" t="str">
        <f t="shared" si="3753"/>
        <v>BZ$15</v>
      </c>
      <c r="CA2598" s="186" t="str">
        <f t="shared" si="3753"/>
        <v>CA$15</v>
      </c>
      <c r="CB2598" s="186" t="str">
        <f t="shared" si="3753"/>
        <v>CB$15</v>
      </c>
      <c r="CC2598" s="186" t="str">
        <f t="shared" si="3753"/>
        <v>CC$15</v>
      </c>
      <c r="CD2598" s="186" t="str">
        <f t="shared" si="3753"/>
        <v>CD$15</v>
      </c>
      <c r="CE2598" s="186" t="str">
        <f t="shared" ref="CE2598:CL2598" si="3754">CE$19</f>
        <v>CE$15</v>
      </c>
      <c r="CF2598" s="186" t="str">
        <f t="shared" si="3754"/>
        <v>CF$15</v>
      </c>
      <c r="CG2598" s="186" t="str">
        <f t="shared" si="3754"/>
        <v>CG$15</v>
      </c>
      <c r="CH2598" s="186" t="str">
        <f t="shared" si="3754"/>
        <v>CH$15</v>
      </c>
      <c r="CI2598" s="186" t="str">
        <f t="shared" si="3754"/>
        <v>CI$15</v>
      </c>
      <c r="CJ2598" s="186" t="str">
        <f t="shared" si="3754"/>
        <v>CJ$15</v>
      </c>
      <c r="CK2598" s="186" t="str">
        <f t="shared" si="3754"/>
        <v>CK$15</v>
      </c>
      <c r="CL2598" s="186" t="str">
        <f t="shared" si="3754"/>
        <v>CL$15</v>
      </c>
    </row>
    <row r="2599" spans="2:90" x14ac:dyDescent="0.4">
      <c r="B2599" s="70" t="s">
        <v>300</v>
      </c>
      <c r="C2599" s="31"/>
      <c r="D2599" t="s">
        <v>428</v>
      </c>
      <c r="E2599" s="8" t="str">
        <f t="shared" ref="E2599:E2621" si="3755">ROW()&amp;" "&amp;D2599</f>
        <v>2599 DTERM1-F</v>
      </c>
      <c r="F2599" t="s">
        <v>410</v>
      </c>
      <c r="G2599" s="31" t="s">
        <v>243</v>
      </c>
      <c r="H2599" s="48"/>
      <c r="I2599" s="285"/>
      <c r="J2599" s="285"/>
      <c r="K2599" s="48"/>
      <c r="L2599" s="48"/>
      <c r="M2599" s="48"/>
      <c r="N2599" s="48"/>
      <c r="O2599" s="48"/>
      <c r="P2599" s="48"/>
      <c r="R2599" s="70"/>
      <c r="S2599" s="286"/>
      <c r="T2599" s="286"/>
      <c r="U2599" s="286"/>
      <c r="V2599" s="286"/>
      <c r="W2599" s="286"/>
      <c r="X2599" s="286"/>
      <c r="Y2599" s="286"/>
      <c r="Z2599" s="286"/>
      <c r="AA2599" s="286"/>
      <c r="AB2599" s="286"/>
      <c r="AC2599" s="286"/>
      <c r="AD2599" s="286"/>
      <c r="AE2599" s="286"/>
      <c r="AF2599" s="286"/>
      <c r="AG2599" s="286"/>
      <c r="AH2599" s="286"/>
      <c r="AI2599" s="286"/>
      <c r="AJ2599" s="286"/>
      <c r="AK2599" s="286"/>
      <c r="AL2599" s="286"/>
      <c r="AM2599" s="286"/>
      <c r="AN2599" s="286"/>
      <c r="AO2599" s="286"/>
      <c r="AP2599" s="286"/>
      <c r="AQ2599" s="286"/>
      <c r="AR2599" s="286"/>
      <c r="AS2599" s="286"/>
      <c r="AT2599" s="286"/>
      <c r="AU2599" s="286"/>
      <c r="AV2599" s="286"/>
      <c r="AW2599" s="286"/>
      <c r="AX2599" s="286"/>
      <c r="AY2599" s="286"/>
      <c r="AZ2599" s="286"/>
      <c r="BA2599" s="286"/>
      <c r="BB2599" s="286"/>
      <c r="BC2599" s="286"/>
      <c r="BD2599" s="286"/>
      <c r="BE2599" s="286"/>
      <c r="BF2599" s="286"/>
      <c r="BG2599" s="286"/>
      <c r="BH2599" s="286"/>
      <c r="BI2599" s="286"/>
      <c r="BJ2599" s="286"/>
      <c r="BK2599" s="286"/>
      <c r="BL2599" s="286"/>
      <c r="BM2599" s="286"/>
      <c r="BN2599" s="286"/>
      <c r="BO2599" s="286"/>
      <c r="BP2599" s="286"/>
      <c r="BQ2599" s="286"/>
      <c r="BR2599" s="286"/>
      <c r="BS2599" s="286"/>
      <c r="BT2599" s="286"/>
      <c r="BU2599" s="286"/>
      <c r="BV2599" s="286"/>
      <c r="BW2599" s="286"/>
      <c r="BX2599" s="286"/>
      <c r="BY2599" s="286"/>
      <c r="BZ2599" s="286"/>
      <c r="CA2599" s="286"/>
      <c r="CB2599" s="286"/>
      <c r="CC2599" s="286"/>
      <c r="CD2599" s="286"/>
      <c r="CE2599" s="286"/>
      <c r="CF2599" s="286"/>
      <c r="CG2599" s="286"/>
      <c r="CH2599" s="286"/>
      <c r="CI2599" s="286"/>
      <c r="CJ2599" s="286"/>
      <c r="CK2599" s="286"/>
      <c r="CL2599" s="286"/>
    </row>
    <row r="2600" spans="2:90" x14ac:dyDescent="0.4">
      <c r="B2600" s="95" t="str">
        <f>"Assumptions - "&amp;B2599</f>
        <v>Assumptions - Fixed term debt - one-time borrowing</v>
      </c>
      <c r="D2600" t="s">
        <v>428</v>
      </c>
      <c r="E2600" t="str">
        <f t="shared" ref="E2600" si="3756">ROW()&amp;" "&amp;D2600</f>
        <v>2600 DTERM1-F</v>
      </c>
      <c r="G2600" t="str">
        <f t="shared" ref="G2600:G2605" si="3757">E2600</f>
        <v>2600 DTERM1-F</v>
      </c>
      <c r="I2600"/>
      <c r="J2600"/>
      <c r="R2600"/>
      <c r="S2600"/>
      <c r="T2600"/>
      <c r="U2600"/>
      <c r="V2600"/>
      <c r="W2600"/>
      <c r="X2600"/>
      <c r="Y2600"/>
      <c r="Z2600"/>
      <c r="AA2600"/>
      <c r="AB2600"/>
      <c r="AC2600"/>
      <c r="AD2600"/>
      <c r="AE2600"/>
      <c r="AF2600"/>
      <c r="AG2600"/>
      <c r="AH2600"/>
      <c r="AI2600"/>
      <c r="AJ2600"/>
      <c r="AK2600"/>
      <c r="AL2600"/>
      <c r="AM2600"/>
      <c r="AN2600"/>
      <c r="AO2600"/>
      <c r="AP2600"/>
      <c r="AQ2600"/>
      <c r="AR2600"/>
      <c r="AS2600"/>
      <c r="AT2600"/>
      <c r="AU2600"/>
      <c r="AV2600"/>
      <c r="AW2600"/>
      <c r="AX2600"/>
      <c r="AY2600"/>
      <c r="AZ2600"/>
      <c r="BA2600"/>
      <c r="BB2600"/>
      <c r="BC2600"/>
      <c r="BD2600"/>
      <c r="BE2600"/>
      <c r="BF2600"/>
      <c r="BG2600"/>
      <c r="BH2600"/>
      <c r="BI2600"/>
      <c r="BJ2600"/>
      <c r="BK2600"/>
      <c r="BL2600"/>
      <c r="BM2600"/>
      <c r="BN2600"/>
      <c r="BO2600"/>
      <c r="BP2600"/>
      <c r="BQ2600"/>
      <c r="BR2600"/>
      <c r="BS2600"/>
      <c r="BT2600"/>
      <c r="BU2600"/>
      <c r="BV2600"/>
      <c r="BW2600"/>
      <c r="BX2600"/>
      <c r="BY2600"/>
      <c r="BZ2600"/>
      <c r="CA2600"/>
      <c r="CB2600"/>
      <c r="CC2600"/>
      <c r="CD2600"/>
      <c r="CE2600"/>
      <c r="CF2600"/>
      <c r="CG2600"/>
      <c r="CH2600"/>
      <c r="CI2600"/>
      <c r="CJ2600"/>
      <c r="CK2600"/>
      <c r="CL2600"/>
    </row>
    <row r="2601" spans="2:90" x14ac:dyDescent="0.4">
      <c r="B2601" s="155" t="s">
        <v>287</v>
      </c>
      <c r="D2601" t="s">
        <v>428</v>
      </c>
      <c r="E2601" t="str">
        <f t="shared" si="3755"/>
        <v>2601 DTERM1-F</v>
      </c>
      <c r="F2601" s="31"/>
      <c r="G2601" t="str">
        <f t="shared" si="3757"/>
        <v>2601 DTERM1-F</v>
      </c>
      <c r="H2601" s="57">
        <v>4</v>
      </c>
      <c r="I2601" s="31"/>
      <c r="J2601" s="31"/>
      <c r="K2601" s="31"/>
      <c r="L2601" s="31"/>
      <c r="M2601" s="31"/>
      <c r="N2601" s="31"/>
      <c r="O2601" s="31"/>
      <c r="P2601" s="31"/>
      <c r="R2601" s="31"/>
      <c r="S2601" s="73"/>
      <c r="T2601" s="73"/>
      <c r="U2601" s="73"/>
      <c r="V2601" s="73"/>
      <c r="W2601" s="73"/>
      <c r="X2601" s="73"/>
      <c r="Y2601" s="73"/>
      <c r="Z2601" s="73"/>
      <c r="AA2601" s="73"/>
      <c r="AB2601" s="73"/>
      <c r="AC2601" s="73"/>
      <c r="AD2601" s="73"/>
      <c r="AE2601" s="73"/>
      <c r="AF2601" s="73"/>
      <c r="AG2601" s="73"/>
      <c r="AH2601" s="73"/>
      <c r="AI2601" s="73"/>
      <c r="AJ2601" s="73"/>
      <c r="AK2601" s="73"/>
      <c r="AL2601" s="73"/>
      <c r="AM2601" s="73"/>
      <c r="AN2601" s="73"/>
      <c r="AO2601" s="73"/>
      <c r="AP2601" s="73"/>
      <c r="AQ2601" s="73"/>
      <c r="AR2601" s="73"/>
      <c r="AS2601" s="73"/>
      <c r="AT2601" s="73"/>
      <c r="AU2601" s="73"/>
      <c r="AV2601" s="73"/>
      <c r="AW2601" s="73"/>
      <c r="AX2601" s="73"/>
      <c r="AY2601" s="73"/>
      <c r="AZ2601" s="73"/>
      <c r="BA2601" s="73"/>
      <c r="BB2601" s="73"/>
      <c r="BC2601" s="73"/>
      <c r="BD2601" s="73"/>
      <c r="BE2601" s="73"/>
      <c r="BF2601" s="73"/>
      <c r="BG2601" s="73"/>
      <c r="BH2601" s="73"/>
      <c r="BI2601" s="73"/>
      <c r="BJ2601" s="73"/>
      <c r="BK2601" s="73"/>
      <c r="BL2601" s="73"/>
      <c r="BM2601" s="73"/>
      <c r="BN2601" s="73"/>
      <c r="BO2601" s="73"/>
      <c r="BP2601" s="73"/>
      <c r="BQ2601" s="73"/>
      <c r="BR2601" s="73"/>
      <c r="BS2601" s="73"/>
      <c r="BT2601" s="73"/>
      <c r="BU2601" s="73"/>
      <c r="BV2601" s="73"/>
      <c r="BW2601" s="73"/>
      <c r="BX2601" s="73"/>
      <c r="BY2601" s="73"/>
      <c r="BZ2601" s="73"/>
      <c r="CA2601" s="73"/>
      <c r="CB2601" s="73"/>
      <c r="CC2601" s="73"/>
      <c r="CD2601" s="73"/>
      <c r="CE2601" s="73"/>
      <c r="CF2601" s="73"/>
      <c r="CG2601" s="73"/>
      <c r="CH2601" s="73"/>
      <c r="CI2601" s="73"/>
      <c r="CJ2601" s="73"/>
      <c r="CK2601" s="73"/>
      <c r="CL2601" s="73"/>
    </row>
    <row r="2602" spans="2:90" x14ac:dyDescent="0.4">
      <c r="B2602" s="155" t="s">
        <v>288</v>
      </c>
      <c r="D2602" t="s">
        <v>428</v>
      </c>
      <c r="E2602" t="str">
        <f t="shared" si="3755"/>
        <v>2602 DTERM1-F</v>
      </c>
      <c r="F2602" s="31"/>
      <c r="G2602" t="str">
        <f t="shared" si="3757"/>
        <v>2602 DTERM1-F</v>
      </c>
      <c r="H2602" s="59">
        <v>0.1</v>
      </c>
      <c r="I2602" s="31"/>
      <c r="J2602" s="31"/>
      <c r="K2602" s="31"/>
      <c r="L2602" s="31"/>
      <c r="M2602" s="31"/>
      <c r="N2602" s="31"/>
      <c r="O2602" s="31"/>
      <c r="P2602" s="31"/>
      <c r="R2602" s="31"/>
      <c r="S2602" s="73"/>
      <c r="T2602" s="73"/>
      <c r="U2602" s="73"/>
      <c r="V2602" s="73"/>
      <c r="W2602" s="73"/>
      <c r="X2602" s="73"/>
      <c r="Y2602" s="73"/>
      <c r="Z2602" s="73"/>
      <c r="AA2602" s="73"/>
      <c r="AB2602" s="73"/>
      <c r="AC2602" s="73"/>
      <c r="AD2602" s="73"/>
      <c r="AE2602" s="73"/>
      <c r="AF2602" s="73"/>
      <c r="AG2602" s="73"/>
      <c r="AH2602" s="73"/>
      <c r="AI2602" s="73"/>
      <c r="AJ2602" s="73"/>
      <c r="AK2602" s="73"/>
      <c r="AL2602" s="73"/>
      <c r="AM2602" s="73"/>
      <c r="AN2602" s="73"/>
      <c r="AO2602" s="73"/>
      <c r="AP2602" s="73"/>
      <c r="AQ2602" s="73"/>
      <c r="AR2602" s="73"/>
      <c r="AS2602" s="73"/>
      <c r="AT2602" s="73"/>
      <c r="AU2602" s="73"/>
      <c r="AV2602" s="73"/>
      <c r="AW2602" s="73"/>
      <c r="AX2602" s="73"/>
      <c r="AY2602" s="73"/>
      <c r="AZ2602" s="73"/>
      <c r="BA2602" s="73"/>
      <c r="BB2602" s="73"/>
      <c r="BC2602" s="73"/>
      <c r="BD2602" s="73"/>
      <c r="BE2602" s="73"/>
      <c r="BF2602" s="73"/>
      <c r="BG2602" s="73"/>
      <c r="BH2602" s="73"/>
      <c r="BI2602" s="73"/>
      <c r="BJ2602" s="73"/>
      <c r="BK2602" s="73"/>
      <c r="BL2602" s="73"/>
      <c r="BM2602" s="73"/>
      <c r="BN2602" s="73"/>
      <c r="BO2602" s="73"/>
      <c r="BP2602" s="73"/>
      <c r="BQ2602" s="73"/>
      <c r="BR2602" s="73"/>
      <c r="BS2602" s="73"/>
      <c r="BT2602" s="73"/>
      <c r="BU2602" s="73"/>
      <c r="BV2602" s="73"/>
      <c r="BW2602" s="73"/>
      <c r="BX2602" s="73"/>
      <c r="BY2602" s="73"/>
      <c r="BZ2602" s="73"/>
      <c r="CA2602" s="73"/>
      <c r="CB2602" s="73"/>
      <c r="CC2602" s="73"/>
      <c r="CD2602" s="73"/>
      <c r="CE2602" s="73"/>
      <c r="CF2602" s="73"/>
      <c r="CG2602" s="73"/>
      <c r="CH2602" s="73"/>
      <c r="CI2602" s="73"/>
      <c r="CJ2602" s="73"/>
      <c r="CK2602" s="73"/>
      <c r="CL2602" s="73"/>
    </row>
    <row r="2603" spans="2:90" x14ac:dyDescent="0.4">
      <c r="B2603" s="154" t="s">
        <v>301</v>
      </c>
      <c r="D2603" t="s">
        <v>428</v>
      </c>
      <c r="E2603" t="str">
        <f t="shared" si="3755"/>
        <v>2603 DTERM1-F</v>
      </c>
      <c r="F2603" s="31"/>
      <c r="G2603" t="str">
        <f t="shared" si="3757"/>
        <v>2603 DTERM1-F</v>
      </c>
      <c r="H2603" s="23">
        <v>1000000</v>
      </c>
      <c r="I2603" s="31"/>
      <c r="J2603" s="31"/>
      <c r="K2603" s="31"/>
      <c r="L2603" s="31"/>
      <c r="M2603" s="31"/>
      <c r="N2603" s="31"/>
      <c r="O2603" s="31"/>
      <c r="P2603" s="31"/>
      <c r="R2603" s="31"/>
      <c r="S2603" s="73"/>
      <c r="T2603" s="73"/>
      <c r="U2603" s="73"/>
      <c r="V2603" s="73"/>
      <c r="W2603" s="73"/>
      <c r="X2603" s="73"/>
      <c r="Y2603" s="73"/>
      <c r="Z2603" s="73"/>
      <c r="AA2603" s="73"/>
      <c r="AB2603" s="73"/>
      <c r="AC2603" s="73"/>
      <c r="AD2603" s="73"/>
      <c r="AE2603" s="73"/>
      <c r="AF2603" s="73"/>
      <c r="AG2603" s="73"/>
      <c r="AH2603" s="73"/>
      <c r="AI2603" s="73"/>
      <c r="AJ2603" s="73"/>
      <c r="AK2603" s="73"/>
      <c r="AL2603" s="73"/>
      <c r="AM2603" s="73"/>
      <c r="AN2603" s="73"/>
      <c r="AO2603" s="73"/>
      <c r="AP2603" s="73"/>
      <c r="AQ2603" s="73"/>
      <c r="AR2603" s="73"/>
      <c r="AS2603" s="73"/>
      <c r="AT2603" s="73"/>
      <c r="AU2603" s="73"/>
      <c r="AV2603" s="73"/>
      <c r="AW2603" s="73"/>
      <c r="AX2603" s="73"/>
      <c r="AY2603" s="73"/>
      <c r="AZ2603" s="73"/>
      <c r="BA2603" s="73"/>
      <c r="BB2603" s="73"/>
      <c r="BC2603" s="73"/>
      <c r="BD2603" s="73"/>
      <c r="BE2603" s="73"/>
      <c r="BF2603" s="73"/>
      <c r="BG2603" s="73"/>
      <c r="BH2603" s="73"/>
      <c r="BI2603" s="73"/>
      <c r="BJ2603" s="73"/>
      <c r="BK2603" s="73"/>
      <c r="BL2603" s="73"/>
      <c r="BM2603" s="73"/>
      <c r="BN2603" s="73"/>
      <c r="BO2603" s="73"/>
      <c r="BP2603" s="73"/>
      <c r="BQ2603" s="73"/>
      <c r="BR2603" s="73"/>
      <c r="BS2603" s="73"/>
      <c r="BT2603" s="73"/>
      <c r="BU2603" s="73"/>
      <c r="BV2603" s="73"/>
      <c r="BW2603" s="73"/>
      <c r="BX2603" s="73"/>
      <c r="BY2603" s="73"/>
      <c r="BZ2603" s="73"/>
      <c r="CA2603" s="73"/>
      <c r="CB2603" s="73"/>
      <c r="CC2603" s="73"/>
      <c r="CD2603" s="73"/>
      <c r="CE2603" s="73"/>
      <c r="CF2603" s="73"/>
      <c r="CG2603" s="73"/>
      <c r="CH2603" s="73"/>
      <c r="CI2603" s="73"/>
      <c r="CJ2603" s="73"/>
      <c r="CK2603" s="73"/>
      <c r="CL2603" s="73"/>
    </row>
    <row r="2604" spans="2:90" x14ac:dyDescent="0.4">
      <c r="B2604" s="154" t="s">
        <v>296</v>
      </c>
      <c r="D2604" t="s">
        <v>428</v>
      </c>
      <c r="E2604" t="str">
        <f t="shared" si="3755"/>
        <v>2604 DTERM1-F</v>
      </c>
      <c r="F2604" s="31"/>
      <c r="G2604" t="str">
        <f t="shared" si="3757"/>
        <v>2604 DTERM1-F</v>
      </c>
      <c r="H2604" s="98">
        <v>45444</v>
      </c>
      <c r="I2604" s="31"/>
      <c r="J2604" s="31"/>
      <c r="K2604" s="31"/>
      <c r="L2604" s="31"/>
      <c r="M2604" s="31"/>
      <c r="N2604" s="31"/>
      <c r="O2604" s="31"/>
      <c r="P2604" s="31"/>
      <c r="R2604" s="31"/>
      <c r="S2604" s="73"/>
      <c r="T2604" s="73"/>
      <c r="U2604" s="73"/>
      <c r="V2604" s="73"/>
      <c r="W2604" s="73"/>
      <c r="X2604" s="73"/>
      <c r="Y2604" s="73"/>
      <c r="Z2604" s="73"/>
      <c r="AA2604" s="73"/>
      <c r="AB2604" s="73"/>
      <c r="AC2604" s="73"/>
      <c r="AD2604" s="73"/>
      <c r="AE2604" s="73"/>
      <c r="AF2604" s="73"/>
      <c r="AG2604" s="73"/>
      <c r="AH2604" s="73"/>
      <c r="AI2604" s="73"/>
      <c r="AJ2604" s="73"/>
      <c r="AK2604" s="73"/>
      <c r="AL2604" s="73"/>
      <c r="AM2604" s="73"/>
      <c r="AN2604" s="73"/>
      <c r="AO2604" s="73"/>
      <c r="AP2604" s="73"/>
      <c r="AQ2604" s="73"/>
      <c r="AR2604" s="73"/>
      <c r="AS2604" s="73"/>
      <c r="AT2604" s="73"/>
      <c r="AU2604" s="73"/>
      <c r="AV2604" s="73"/>
      <c r="AW2604" s="73"/>
      <c r="AX2604" s="73"/>
      <c r="AY2604" s="73"/>
      <c r="AZ2604" s="73"/>
      <c r="BA2604" s="73"/>
      <c r="BB2604" s="73"/>
      <c r="BC2604" s="73"/>
      <c r="BD2604" s="73"/>
      <c r="BE2604" s="73"/>
      <c r="BF2604" s="73"/>
      <c r="BG2604" s="73"/>
      <c r="BH2604" s="73"/>
      <c r="BI2604" s="73"/>
      <c r="BJ2604" s="73"/>
      <c r="BK2604" s="73"/>
      <c r="BL2604" s="73"/>
      <c r="BM2604" s="73"/>
      <c r="BN2604" s="73"/>
      <c r="BO2604" s="73"/>
      <c r="BP2604" s="73"/>
      <c r="BQ2604" s="73"/>
      <c r="BR2604" s="73"/>
      <c r="BS2604" s="73"/>
      <c r="BT2604" s="73"/>
      <c r="BU2604" s="73"/>
      <c r="BV2604" s="73"/>
      <c r="BW2604" s="73"/>
      <c r="BX2604" s="73"/>
      <c r="BY2604" s="73"/>
      <c r="BZ2604" s="73"/>
      <c r="CA2604" s="73"/>
      <c r="CB2604" s="73"/>
      <c r="CC2604" s="73"/>
      <c r="CD2604" s="73"/>
      <c r="CE2604" s="73"/>
      <c r="CF2604" s="73"/>
      <c r="CG2604" s="73"/>
      <c r="CH2604" s="73"/>
      <c r="CI2604" s="73"/>
      <c r="CJ2604" s="73"/>
      <c r="CK2604" s="73"/>
      <c r="CL2604" s="73"/>
    </row>
    <row r="2605" spans="2:90" x14ac:dyDescent="0.4">
      <c r="B2605" s="122"/>
      <c r="D2605" t="s">
        <v>428</v>
      </c>
      <c r="E2605" t="str">
        <f t="shared" si="3755"/>
        <v>2605 DTERM1-F</v>
      </c>
      <c r="F2605" s="31"/>
      <c r="G2605" t="str">
        <f t="shared" si="3757"/>
        <v>2605 DTERM1-F</v>
      </c>
      <c r="H2605" s="23"/>
      <c r="I2605" s="31"/>
      <c r="J2605" s="31"/>
      <c r="K2605" s="31"/>
      <c r="L2605" s="31"/>
      <c r="M2605" s="31"/>
      <c r="N2605" s="31"/>
      <c r="O2605" s="31"/>
      <c r="P2605" s="31"/>
      <c r="R2605" s="31"/>
      <c r="S2605" s="73"/>
      <c r="T2605" s="73"/>
      <c r="U2605" s="73"/>
      <c r="V2605" s="73"/>
      <c r="W2605" s="73"/>
      <c r="X2605" s="73"/>
      <c r="Y2605" s="73"/>
      <c r="Z2605" s="73"/>
      <c r="AA2605" s="73"/>
      <c r="AB2605" s="73"/>
      <c r="AC2605" s="73"/>
      <c r="AD2605" s="73"/>
      <c r="AE2605" s="73"/>
      <c r="AF2605" s="73"/>
      <c r="AG2605" s="73"/>
      <c r="AH2605" s="73"/>
      <c r="AI2605" s="73"/>
      <c r="AJ2605" s="73"/>
      <c r="AK2605" s="73"/>
      <c r="AL2605" s="73"/>
      <c r="AM2605" s="73"/>
      <c r="AN2605" s="73"/>
      <c r="AO2605" s="73"/>
      <c r="AP2605" s="73"/>
      <c r="AQ2605" s="73"/>
      <c r="AR2605" s="73"/>
      <c r="AS2605" s="73"/>
      <c r="AT2605" s="73"/>
      <c r="AU2605" s="73"/>
      <c r="AV2605" s="73"/>
      <c r="AW2605" s="73"/>
      <c r="AX2605" s="73"/>
      <c r="AY2605" s="73"/>
      <c r="AZ2605" s="73"/>
      <c r="BA2605" s="73"/>
      <c r="BB2605" s="73"/>
      <c r="BC2605" s="73"/>
      <c r="BD2605" s="73"/>
      <c r="BE2605" s="73"/>
      <c r="BF2605" s="73"/>
      <c r="BG2605" s="73"/>
      <c r="BH2605" s="73"/>
      <c r="BI2605" s="73"/>
      <c r="BJ2605" s="73"/>
      <c r="BK2605" s="73"/>
      <c r="BL2605" s="73"/>
      <c r="BM2605" s="73"/>
      <c r="BN2605" s="73"/>
      <c r="BO2605" s="73"/>
      <c r="BP2605" s="73"/>
      <c r="BQ2605" s="73"/>
      <c r="BR2605" s="73"/>
      <c r="BS2605" s="73"/>
      <c r="BT2605" s="73"/>
      <c r="BU2605" s="73"/>
      <c r="BV2605" s="73"/>
      <c r="BW2605" s="73"/>
      <c r="BX2605" s="73"/>
      <c r="BY2605" s="73"/>
      <c r="BZ2605" s="73"/>
      <c r="CA2605" s="73"/>
      <c r="CB2605" s="73"/>
      <c r="CC2605" s="73"/>
      <c r="CD2605" s="73"/>
      <c r="CE2605" s="73"/>
      <c r="CF2605" s="73"/>
      <c r="CG2605" s="73"/>
      <c r="CH2605" s="73"/>
      <c r="CI2605" s="73"/>
      <c r="CJ2605" s="73"/>
      <c r="CK2605" s="73"/>
      <c r="CL2605" s="73"/>
    </row>
    <row r="2606" spans="2:90" x14ac:dyDescent="0.4">
      <c r="B2606" s="95" t="s">
        <v>290</v>
      </c>
      <c r="D2606" t="s">
        <v>428</v>
      </c>
      <c r="E2606" t="str">
        <f t="shared" si="3755"/>
        <v>2606 DTERM1-F</v>
      </c>
      <c r="F2606" s="280"/>
      <c r="R2606" s="92"/>
      <c r="S2606" s="150"/>
      <c r="T2606" s="150"/>
      <c r="U2606" s="150"/>
      <c r="V2606" s="150"/>
      <c r="W2606" s="150"/>
      <c r="X2606" s="150"/>
      <c r="Y2606" s="150"/>
      <c r="Z2606" s="150"/>
      <c r="AA2606" s="150"/>
      <c r="AB2606" s="150"/>
      <c r="AC2606" s="150"/>
      <c r="AD2606" s="150"/>
      <c r="AE2606" s="150"/>
      <c r="AF2606" s="150"/>
      <c r="AG2606" s="150"/>
      <c r="AH2606" s="150"/>
      <c r="AI2606" s="150"/>
      <c r="AJ2606" s="150"/>
      <c r="AK2606" s="150"/>
      <c r="AL2606" s="150"/>
      <c r="AM2606" s="150"/>
      <c r="AN2606" s="150"/>
      <c r="AO2606" s="150"/>
      <c r="AP2606" s="150"/>
      <c r="AQ2606" s="150"/>
      <c r="AR2606" s="150"/>
      <c r="AS2606" s="150"/>
      <c r="AT2606" s="150"/>
      <c r="AU2606" s="150"/>
      <c r="AV2606" s="150"/>
      <c r="AW2606" s="150"/>
      <c r="AX2606" s="150"/>
      <c r="AY2606" s="150"/>
      <c r="AZ2606" s="150"/>
      <c r="BA2606" s="150"/>
      <c r="BB2606" s="150"/>
      <c r="BC2606" s="150"/>
      <c r="BD2606" s="150"/>
      <c r="BE2606" s="150"/>
      <c r="BF2606" s="150"/>
      <c r="BG2606" s="150"/>
      <c r="BH2606" s="150"/>
      <c r="BI2606" s="150"/>
      <c r="BJ2606" s="150"/>
      <c r="BK2606" s="150"/>
      <c r="BL2606" s="150"/>
      <c r="BM2606" s="150"/>
      <c r="BN2606" s="150"/>
      <c r="BO2606" s="150"/>
      <c r="BP2606" s="150"/>
      <c r="BQ2606" s="150"/>
      <c r="BR2606" s="150"/>
      <c r="BS2606" s="150"/>
      <c r="BT2606" s="150"/>
      <c r="BU2606" s="150"/>
      <c r="BV2606" s="150"/>
      <c r="BW2606" s="150"/>
      <c r="BX2606" s="150"/>
      <c r="BY2606" s="150"/>
      <c r="BZ2606" s="150"/>
      <c r="CA2606" s="150"/>
      <c r="CB2606" s="150"/>
      <c r="CC2606" s="150"/>
      <c r="CD2606" s="150"/>
      <c r="CE2606" s="150"/>
      <c r="CF2606" s="150"/>
      <c r="CG2606" s="150"/>
      <c r="CH2606" s="150"/>
      <c r="CI2606" s="150"/>
      <c r="CJ2606" s="150"/>
      <c r="CK2606" s="150"/>
      <c r="CL2606" s="150"/>
    </row>
    <row r="2607" spans="2:90" x14ac:dyDescent="0.4">
      <c r="B2607" s="154" t="s">
        <v>289</v>
      </c>
      <c r="D2607" t="s">
        <v>428</v>
      </c>
      <c r="E2607" t="str">
        <f t="shared" si="3755"/>
        <v>2607 DTERM1-F</v>
      </c>
      <c r="F2607" s="280"/>
      <c r="K2607" s="24">
        <v>0</v>
      </c>
      <c r="L2607" s="24">
        <f ca="1">K2610</f>
        <v>0</v>
      </c>
      <c r="M2607" s="24">
        <f ca="1">L2610</f>
        <v>0</v>
      </c>
      <c r="N2607" s="24">
        <f ca="1">M2610</f>
        <v>0</v>
      </c>
      <c r="O2607" s="24">
        <f ca="1">N2610</f>
        <v>0</v>
      </c>
      <c r="P2607" s="24">
        <f ca="1">O2610</f>
        <v>0</v>
      </c>
      <c r="R2607"/>
      <c r="S2607" s="62">
        <f t="shared" ref="S2607:AY2607" ca="1" si="3758">R2610</f>
        <v>0</v>
      </c>
      <c r="T2607" s="62">
        <f t="shared" ca="1" si="3758"/>
        <v>0</v>
      </c>
      <c r="U2607" s="62">
        <f t="shared" ca="1" si="3758"/>
        <v>0</v>
      </c>
      <c r="V2607" s="62">
        <f t="shared" ca="1" si="3758"/>
        <v>0</v>
      </c>
      <c r="W2607" s="62">
        <f t="shared" ca="1" si="3758"/>
        <v>0</v>
      </c>
      <c r="X2607" s="62">
        <f t="shared" ca="1" si="3758"/>
        <v>0</v>
      </c>
      <c r="Y2607" s="62">
        <f t="shared" ca="1" si="3758"/>
        <v>1000000</v>
      </c>
      <c r="Z2607" s="62">
        <f t="shared" ca="1" si="3758"/>
        <v>1000000</v>
      </c>
      <c r="AA2607" s="62">
        <f t="shared" ca="1" si="3758"/>
        <v>1000000</v>
      </c>
      <c r="AB2607" s="62">
        <f t="shared" ca="1" si="3758"/>
        <v>0</v>
      </c>
      <c r="AC2607" s="62">
        <f t="shared" ca="1" si="3758"/>
        <v>0</v>
      </c>
      <c r="AD2607" s="62">
        <f t="shared" ca="1" si="3758"/>
        <v>0</v>
      </c>
      <c r="AE2607" s="62">
        <f t="shared" ca="1" si="3758"/>
        <v>0</v>
      </c>
      <c r="AF2607" s="62">
        <f t="shared" ca="1" si="3758"/>
        <v>0</v>
      </c>
      <c r="AG2607" s="62">
        <f t="shared" ca="1" si="3758"/>
        <v>0</v>
      </c>
      <c r="AH2607" s="62">
        <f t="shared" ca="1" si="3758"/>
        <v>0</v>
      </c>
      <c r="AI2607" s="62">
        <f t="shared" ca="1" si="3758"/>
        <v>0</v>
      </c>
      <c r="AJ2607" s="62">
        <f t="shared" ca="1" si="3758"/>
        <v>0</v>
      </c>
      <c r="AK2607" s="62">
        <f t="shared" ca="1" si="3758"/>
        <v>0</v>
      </c>
      <c r="AL2607" s="62">
        <f t="shared" ca="1" si="3758"/>
        <v>0</v>
      </c>
      <c r="AM2607" s="62">
        <f t="shared" ca="1" si="3758"/>
        <v>0</v>
      </c>
      <c r="AN2607" s="62">
        <f t="shared" ca="1" si="3758"/>
        <v>0</v>
      </c>
      <c r="AO2607" s="62">
        <f t="shared" ca="1" si="3758"/>
        <v>0</v>
      </c>
      <c r="AP2607" s="62">
        <f t="shared" ca="1" si="3758"/>
        <v>0</v>
      </c>
      <c r="AQ2607" s="62">
        <f t="shared" ca="1" si="3758"/>
        <v>0</v>
      </c>
      <c r="AR2607" s="62">
        <f t="shared" ca="1" si="3758"/>
        <v>0</v>
      </c>
      <c r="AS2607" s="62">
        <f t="shared" ca="1" si="3758"/>
        <v>0</v>
      </c>
      <c r="AT2607" s="62">
        <f t="shared" ca="1" si="3758"/>
        <v>0</v>
      </c>
      <c r="AU2607" s="62">
        <f t="shared" ca="1" si="3758"/>
        <v>0</v>
      </c>
      <c r="AV2607" s="62">
        <f t="shared" ca="1" si="3758"/>
        <v>0</v>
      </c>
      <c r="AW2607" s="62">
        <f t="shared" ca="1" si="3758"/>
        <v>0</v>
      </c>
      <c r="AX2607" s="62">
        <f t="shared" ca="1" si="3758"/>
        <v>0</v>
      </c>
      <c r="AY2607" s="62">
        <f t="shared" ca="1" si="3758"/>
        <v>0</v>
      </c>
      <c r="AZ2607" s="62">
        <f t="shared" ref="AZ2607:CE2607" ca="1" si="3759">AY2610</f>
        <v>0</v>
      </c>
      <c r="BA2607" s="62">
        <f t="shared" ca="1" si="3759"/>
        <v>0</v>
      </c>
      <c r="BB2607" s="62">
        <f t="shared" ca="1" si="3759"/>
        <v>0</v>
      </c>
      <c r="BC2607" s="62">
        <f t="shared" ca="1" si="3759"/>
        <v>0</v>
      </c>
      <c r="BD2607" s="62">
        <f t="shared" ca="1" si="3759"/>
        <v>0</v>
      </c>
      <c r="BE2607" s="62">
        <f t="shared" ca="1" si="3759"/>
        <v>0</v>
      </c>
      <c r="BF2607" s="62">
        <f t="shared" ca="1" si="3759"/>
        <v>0</v>
      </c>
      <c r="BG2607" s="62">
        <f t="shared" ca="1" si="3759"/>
        <v>0</v>
      </c>
      <c r="BH2607" s="62">
        <f t="shared" ca="1" si="3759"/>
        <v>0</v>
      </c>
      <c r="BI2607" s="62">
        <f t="shared" ca="1" si="3759"/>
        <v>0</v>
      </c>
      <c r="BJ2607" s="62">
        <f t="shared" ca="1" si="3759"/>
        <v>0</v>
      </c>
      <c r="BK2607" s="62">
        <f t="shared" ca="1" si="3759"/>
        <v>0</v>
      </c>
      <c r="BL2607" s="62">
        <f t="shared" ca="1" si="3759"/>
        <v>0</v>
      </c>
      <c r="BM2607" s="62">
        <f t="shared" ca="1" si="3759"/>
        <v>0</v>
      </c>
      <c r="BN2607" s="62">
        <f t="shared" ca="1" si="3759"/>
        <v>0</v>
      </c>
      <c r="BO2607" s="62">
        <f t="shared" ca="1" si="3759"/>
        <v>0</v>
      </c>
      <c r="BP2607" s="62">
        <f t="shared" ca="1" si="3759"/>
        <v>0</v>
      </c>
      <c r="BQ2607" s="62">
        <f t="shared" ca="1" si="3759"/>
        <v>0</v>
      </c>
      <c r="BR2607" s="62">
        <f t="shared" ca="1" si="3759"/>
        <v>0</v>
      </c>
      <c r="BS2607" s="62">
        <f t="shared" ca="1" si="3759"/>
        <v>0</v>
      </c>
      <c r="BT2607" s="62">
        <f t="shared" ca="1" si="3759"/>
        <v>0</v>
      </c>
      <c r="BU2607" s="62">
        <f t="shared" ca="1" si="3759"/>
        <v>0</v>
      </c>
      <c r="BV2607" s="62">
        <f t="shared" ca="1" si="3759"/>
        <v>0</v>
      </c>
      <c r="BW2607" s="62">
        <f t="shared" ca="1" si="3759"/>
        <v>0</v>
      </c>
      <c r="BX2607" s="62">
        <f t="shared" ca="1" si="3759"/>
        <v>0</v>
      </c>
      <c r="BY2607" s="62">
        <f t="shared" ca="1" si="3759"/>
        <v>0</v>
      </c>
      <c r="BZ2607" s="62">
        <f t="shared" ca="1" si="3759"/>
        <v>0</v>
      </c>
      <c r="CA2607" s="62">
        <f t="shared" ca="1" si="3759"/>
        <v>0</v>
      </c>
      <c r="CB2607" s="62">
        <f t="shared" ca="1" si="3759"/>
        <v>0</v>
      </c>
      <c r="CC2607" s="62">
        <f t="shared" ca="1" si="3759"/>
        <v>0</v>
      </c>
      <c r="CD2607" s="62">
        <f t="shared" ca="1" si="3759"/>
        <v>0</v>
      </c>
      <c r="CE2607" s="62">
        <f t="shared" ca="1" si="3759"/>
        <v>0</v>
      </c>
      <c r="CF2607" s="62">
        <f t="shared" ref="CF2607:CL2607" ca="1" si="3760">CE2610</f>
        <v>0</v>
      </c>
      <c r="CG2607" s="62">
        <f t="shared" ca="1" si="3760"/>
        <v>0</v>
      </c>
      <c r="CH2607" s="62">
        <f t="shared" ca="1" si="3760"/>
        <v>0</v>
      </c>
      <c r="CI2607" s="62">
        <f t="shared" ca="1" si="3760"/>
        <v>0</v>
      </c>
      <c r="CJ2607" s="62">
        <f t="shared" ca="1" si="3760"/>
        <v>0</v>
      </c>
      <c r="CK2607" s="62">
        <f t="shared" ca="1" si="3760"/>
        <v>0</v>
      </c>
      <c r="CL2607" s="62">
        <f t="shared" ca="1" si="3760"/>
        <v>0</v>
      </c>
    </row>
    <row r="2608" spans="2:90" x14ac:dyDescent="0.4">
      <c r="B2608" s="154" t="str">
        <f>"New borrowing - "&amp;SUBSTITUTE(B2599,":","")</f>
        <v>New borrowing - Fixed term debt - one-time borrowing</v>
      </c>
      <c r="C2608" t="s">
        <v>236</v>
      </c>
      <c r="D2608" t="s">
        <v>428</v>
      </c>
      <c r="E2608" t="str">
        <f t="shared" si="3755"/>
        <v>2608 DTERM1-F</v>
      </c>
      <c r="G2608" t="str">
        <f>E2608</f>
        <v>2608 DTERM1-F</v>
      </c>
      <c r="K2608" s="23">
        <f t="shared" ref="K2608:P2609" si="3761">SUMIF($3:$3,K$2,2608:2608)</f>
        <v>1000000</v>
      </c>
      <c r="L2608" s="23">
        <f t="shared" si="3761"/>
        <v>0</v>
      </c>
      <c r="M2608" s="23">
        <f t="shared" si="3761"/>
        <v>0</v>
      </c>
      <c r="N2608" s="23">
        <f t="shared" si="3761"/>
        <v>0</v>
      </c>
      <c r="O2608" s="23">
        <f t="shared" si="3761"/>
        <v>0</v>
      </c>
      <c r="P2608" s="23">
        <f t="shared" si="3761"/>
        <v>0</v>
      </c>
      <c r="R2608" s="53">
        <f>$H2603*(S$2=EOMONTH($H2604,0))</f>
        <v>0</v>
      </c>
      <c r="S2608" s="62">
        <f t="shared" ref="S2608" si="3762">$H2603*(S$2=EOMONTH($H2604,0))</f>
        <v>0</v>
      </c>
      <c r="T2608" s="62">
        <f t="shared" ref="T2608:AW2608" si="3763">$H2603*(T$2=EOMONTH($H2604,0))</f>
        <v>0</v>
      </c>
      <c r="U2608" s="62">
        <f t="shared" si="3763"/>
        <v>0</v>
      </c>
      <c r="V2608" s="62">
        <f t="shared" si="3763"/>
        <v>0</v>
      </c>
      <c r="W2608" s="62">
        <f t="shared" si="3763"/>
        <v>0</v>
      </c>
      <c r="X2608" s="62">
        <f t="shared" si="3763"/>
        <v>1000000</v>
      </c>
      <c r="Y2608" s="62">
        <f t="shared" si="3763"/>
        <v>0</v>
      </c>
      <c r="Z2608" s="62">
        <f t="shared" si="3763"/>
        <v>0</v>
      </c>
      <c r="AA2608" s="62">
        <f t="shared" si="3763"/>
        <v>0</v>
      </c>
      <c r="AB2608" s="62">
        <f t="shared" si="3763"/>
        <v>0</v>
      </c>
      <c r="AC2608" s="62">
        <f t="shared" si="3763"/>
        <v>0</v>
      </c>
      <c r="AD2608" s="62">
        <f t="shared" si="3763"/>
        <v>0</v>
      </c>
      <c r="AE2608" s="62">
        <f t="shared" si="3763"/>
        <v>0</v>
      </c>
      <c r="AF2608" s="62">
        <f t="shared" si="3763"/>
        <v>0</v>
      </c>
      <c r="AG2608" s="62">
        <f t="shared" si="3763"/>
        <v>0</v>
      </c>
      <c r="AH2608" s="62">
        <f t="shared" si="3763"/>
        <v>0</v>
      </c>
      <c r="AI2608" s="62">
        <f t="shared" si="3763"/>
        <v>0</v>
      </c>
      <c r="AJ2608" s="62">
        <f t="shared" si="3763"/>
        <v>0</v>
      </c>
      <c r="AK2608" s="62">
        <f t="shared" si="3763"/>
        <v>0</v>
      </c>
      <c r="AL2608" s="62">
        <f t="shared" si="3763"/>
        <v>0</v>
      </c>
      <c r="AM2608" s="62">
        <f t="shared" si="3763"/>
        <v>0</v>
      </c>
      <c r="AN2608" s="62">
        <f t="shared" si="3763"/>
        <v>0</v>
      </c>
      <c r="AO2608" s="62">
        <f t="shared" si="3763"/>
        <v>0</v>
      </c>
      <c r="AP2608" s="62">
        <f t="shared" si="3763"/>
        <v>0</v>
      </c>
      <c r="AQ2608" s="62">
        <f t="shared" si="3763"/>
        <v>0</v>
      </c>
      <c r="AR2608" s="62">
        <f t="shared" si="3763"/>
        <v>0</v>
      </c>
      <c r="AS2608" s="62">
        <f t="shared" si="3763"/>
        <v>0</v>
      </c>
      <c r="AT2608" s="62">
        <f t="shared" si="3763"/>
        <v>0</v>
      </c>
      <c r="AU2608" s="62">
        <f t="shared" si="3763"/>
        <v>0</v>
      </c>
      <c r="AV2608" s="62">
        <f t="shared" si="3763"/>
        <v>0</v>
      </c>
      <c r="AW2608" s="62">
        <f t="shared" si="3763"/>
        <v>0</v>
      </c>
      <c r="AX2608" s="62">
        <f t="shared" ref="AX2608:CC2608" si="3764">$H2603*(AX$2=EOMONTH($H2604,0))</f>
        <v>0</v>
      </c>
      <c r="AY2608" s="62">
        <f t="shared" si="3764"/>
        <v>0</v>
      </c>
      <c r="AZ2608" s="62">
        <f t="shared" si="3764"/>
        <v>0</v>
      </c>
      <c r="BA2608" s="62">
        <f t="shared" si="3764"/>
        <v>0</v>
      </c>
      <c r="BB2608" s="62">
        <f t="shared" si="3764"/>
        <v>0</v>
      </c>
      <c r="BC2608" s="62">
        <f t="shared" si="3764"/>
        <v>0</v>
      </c>
      <c r="BD2608" s="62">
        <f t="shared" si="3764"/>
        <v>0</v>
      </c>
      <c r="BE2608" s="62">
        <f t="shared" si="3764"/>
        <v>0</v>
      </c>
      <c r="BF2608" s="62">
        <f t="shared" si="3764"/>
        <v>0</v>
      </c>
      <c r="BG2608" s="62">
        <f t="shared" si="3764"/>
        <v>0</v>
      </c>
      <c r="BH2608" s="62">
        <f t="shared" si="3764"/>
        <v>0</v>
      </c>
      <c r="BI2608" s="62">
        <f t="shared" si="3764"/>
        <v>0</v>
      </c>
      <c r="BJ2608" s="62">
        <f t="shared" si="3764"/>
        <v>0</v>
      </c>
      <c r="BK2608" s="62">
        <f t="shared" si="3764"/>
        <v>0</v>
      </c>
      <c r="BL2608" s="62">
        <f t="shared" si="3764"/>
        <v>0</v>
      </c>
      <c r="BM2608" s="62">
        <f t="shared" si="3764"/>
        <v>0</v>
      </c>
      <c r="BN2608" s="62">
        <f t="shared" si="3764"/>
        <v>0</v>
      </c>
      <c r="BO2608" s="62">
        <f t="shared" si="3764"/>
        <v>0</v>
      </c>
      <c r="BP2608" s="62">
        <f t="shared" si="3764"/>
        <v>0</v>
      </c>
      <c r="BQ2608" s="62">
        <f t="shared" si="3764"/>
        <v>0</v>
      </c>
      <c r="BR2608" s="62">
        <f t="shared" si="3764"/>
        <v>0</v>
      </c>
      <c r="BS2608" s="62">
        <f t="shared" si="3764"/>
        <v>0</v>
      </c>
      <c r="BT2608" s="62">
        <f t="shared" si="3764"/>
        <v>0</v>
      </c>
      <c r="BU2608" s="62">
        <f t="shared" si="3764"/>
        <v>0</v>
      </c>
      <c r="BV2608" s="62">
        <f t="shared" si="3764"/>
        <v>0</v>
      </c>
      <c r="BW2608" s="62">
        <f t="shared" si="3764"/>
        <v>0</v>
      </c>
      <c r="BX2608" s="62">
        <f t="shared" si="3764"/>
        <v>0</v>
      </c>
      <c r="BY2608" s="62">
        <f t="shared" si="3764"/>
        <v>0</v>
      </c>
      <c r="BZ2608" s="62">
        <f t="shared" si="3764"/>
        <v>0</v>
      </c>
      <c r="CA2608" s="62">
        <f t="shared" si="3764"/>
        <v>0</v>
      </c>
      <c r="CB2608" s="62">
        <f t="shared" si="3764"/>
        <v>0</v>
      </c>
      <c r="CC2608" s="62">
        <f t="shared" si="3764"/>
        <v>0</v>
      </c>
      <c r="CD2608" s="62">
        <f t="shared" ref="CD2608:CK2608" si="3765">$H2603*(CD$2=EOMONTH($H2604,0))</f>
        <v>0</v>
      </c>
      <c r="CE2608" s="62">
        <f t="shared" si="3765"/>
        <v>0</v>
      </c>
      <c r="CF2608" s="62">
        <f t="shared" si="3765"/>
        <v>0</v>
      </c>
      <c r="CG2608" s="62">
        <f t="shared" si="3765"/>
        <v>0</v>
      </c>
      <c r="CH2608" s="62">
        <f t="shared" si="3765"/>
        <v>0</v>
      </c>
      <c r="CI2608" s="62">
        <f t="shared" si="3765"/>
        <v>0</v>
      </c>
      <c r="CJ2608" s="62">
        <f t="shared" si="3765"/>
        <v>0</v>
      </c>
      <c r="CK2608" s="62">
        <f t="shared" si="3765"/>
        <v>0</v>
      </c>
      <c r="CL2608" s="62">
        <f t="shared" ref="CL2608" si="3766">$H2603*(CL$2=EOMONTH($H2604,0))</f>
        <v>0</v>
      </c>
    </row>
    <row r="2609" spans="2:90" x14ac:dyDescent="0.4">
      <c r="B2609" s="154" t="str">
        <f>"Repayment - "&amp;SUBSTITUTE(B2599,":","")</f>
        <v>Repayment - Fixed term debt - one-time borrowing</v>
      </c>
      <c r="C2609" t="s">
        <v>236</v>
      </c>
      <c r="D2609" t="s">
        <v>428</v>
      </c>
      <c r="E2609" t="str">
        <f t="shared" si="3755"/>
        <v>2609 DTERM1-F</v>
      </c>
      <c r="K2609" s="134">
        <f t="shared" ca="1" si="3761"/>
        <v>-1000000</v>
      </c>
      <c r="L2609" s="134">
        <f t="shared" ca="1" si="3761"/>
        <v>0</v>
      </c>
      <c r="M2609" s="134">
        <f t="shared" ca="1" si="3761"/>
        <v>0</v>
      </c>
      <c r="N2609" s="134">
        <f t="shared" ca="1" si="3761"/>
        <v>0</v>
      </c>
      <c r="O2609" s="134">
        <f t="shared" ca="1" si="3761"/>
        <v>0</v>
      </c>
      <c r="P2609" s="134">
        <f t="shared" ca="1" si="3761"/>
        <v>0</v>
      </c>
      <c r="R2609" s="220"/>
      <c r="S2609" s="221">
        <f ca="1">-IF(COUNT($R2608:S2608)&lt;$H2601,0,OFFSET(S2608,0,-$H2601+1))</f>
        <v>0</v>
      </c>
      <c r="T2609" s="221">
        <f ca="1">-IF(COUNT($R2608:T2608)&lt;$H2601,0,OFFSET(T2608,0,-$H2601+1))</f>
        <v>0</v>
      </c>
      <c r="U2609" s="221">
        <f ca="1">-IF(COUNT($R2608:U2608)&lt;$H2601,0,OFFSET(U2608,0,-$H2601+1))</f>
        <v>0</v>
      </c>
      <c r="V2609" s="221">
        <f ca="1">-IF(COUNT($R2608:V2608)&lt;$H2601,0,OFFSET(V2608,0,-$H2601+1))</f>
        <v>0</v>
      </c>
      <c r="W2609" s="221">
        <f ca="1">-IF(COUNT($R2608:W2608)&lt;$H2601,0,OFFSET(W2608,0,-$H2601+1))</f>
        <v>0</v>
      </c>
      <c r="X2609" s="221">
        <f ca="1">-IF(COUNT($R2608:X2608)&lt;$H2601,0,OFFSET(X2608,0,-$H2601+1))</f>
        <v>0</v>
      </c>
      <c r="Y2609" s="221">
        <f ca="1">-IF(COUNT($R2608:Y2608)&lt;$H2601,0,OFFSET(Y2608,0,-$H2601+1))</f>
        <v>0</v>
      </c>
      <c r="Z2609" s="221">
        <f ca="1">-IF(COUNT($R2608:Z2608)&lt;$H2601,0,OFFSET(Z2608,0,-$H2601+1))</f>
        <v>0</v>
      </c>
      <c r="AA2609" s="221">
        <f ca="1">-IF(COUNT($R2608:AA2608)&lt;$H2601,0,OFFSET(AA2608,0,-$H2601+1))</f>
        <v>-1000000</v>
      </c>
      <c r="AB2609" s="221">
        <f ca="1">-IF(COUNT($R2608:AB2608)&lt;$H2601,0,OFFSET(AB2608,0,-$H2601+1))</f>
        <v>0</v>
      </c>
      <c r="AC2609" s="221">
        <f ca="1">-IF(COUNT($R2608:AC2608)&lt;$H2601,0,OFFSET(AC2608,0,-$H2601+1))</f>
        <v>0</v>
      </c>
      <c r="AD2609" s="221">
        <f ca="1">-IF(COUNT($R2608:AD2608)&lt;$H2601,0,OFFSET(AD2608,0,-$H2601+1))</f>
        <v>0</v>
      </c>
      <c r="AE2609" s="221">
        <f ca="1">-IF(COUNT($R2608:AE2608)&lt;$H2601,0,OFFSET(AE2608,0,-$H2601+1))</f>
        <v>0</v>
      </c>
      <c r="AF2609" s="221">
        <f ca="1">-IF(COUNT($R2608:AF2608)&lt;$H2601,0,OFFSET(AF2608,0,-$H2601+1))</f>
        <v>0</v>
      </c>
      <c r="AG2609" s="221">
        <f ca="1">-IF(COUNT($R2608:AG2608)&lt;$H2601,0,OFFSET(AG2608,0,-$H2601+1))</f>
        <v>0</v>
      </c>
      <c r="AH2609" s="221">
        <f ca="1">-IF(COUNT($R2608:AH2608)&lt;$H2601,0,OFFSET(AH2608,0,-$H2601+1))</f>
        <v>0</v>
      </c>
      <c r="AI2609" s="221">
        <f ca="1">-IF(COUNT($R2608:AI2608)&lt;$H2601,0,OFFSET(AI2608,0,-$H2601+1))</f>
        <v>0</v>
      </c>
      <c r="AJ2609" s="221">
        <f ca="1">-IF(COUNT($R2608:AJ2608)&lt;$H2601,0,OFFSET(AJ2608,0,-$H2601+1))</f>
        <v>0</v>
      </c>
      <c r="AK2609" s="221">
        <f ca="1">-IF(COUNT($R2608:AK2608)&lt;$H2601,0,OFFSET(AK2608,0,-$H2601+1))</f>
        <v>0</v>
      </c>
      <c r="AL2609" s="221">
        <f ca="1">-IF(COUNT($R2608:AL2608)&lt;$H2601,0,OFFSET(AL2608,0,-$H2601+1))</f>
        <v>0</v>
      </c>
      <c r="AM2609" s="221">
        <f ca="1">-IF(COUNT($R2608:AM2608)&lt;$H2601,0,OFFSET(AM2608,0,-$H2601+1))</f>
        <v>0</v>
      </c>
      <c r="AN2609" s="221">
        <f ca="1">-IF(COUNT($R2608:AN2608)&lt;$H2601,0,OFFSET(AN2608,0,-$H2601+1))</f>
        <v>0</v>
      </c>
      <c r="AO2609" s="221">
        <f ca="1">-IF(COUNT($R2608:AO2608)&lt;$H2601,0,OFFSET(AO2608,0,-$H2601+1))</f>
        <v>0</v>
      </c>
      <c r="AP2609" s="221">
        <f ca="1">-IF(COUNT($R2608:AP2608)&lt;$H2601,0,OFFSET(AP2608,0,-$H2601+1))</f>
        <v>0</v>
      </c>
      <c r="AQ2609" s="221">
        <f ca="1">-IF(COUNT($R2608:AQ2608)&lt;$H2601,0,OFFSET(AQ2608,0,-$H2601+1))</f>
        <v>0</v>
      </c>
      <c r="AR2609" s="221">
        <f ca="1">-IF(COUNT($R2608:AR2608)&lt;$H2601,0,OFFSET(AR2608,0,-$H2601+1))</f>
        <v>0</v>
      </c>
      <c r="AS2609" s="221">
        <f ca="1">-IF(COUNT($R2608:AS2608)&lt;$H2601,0,OFFSET(AS2608,0,-$H2601+1))</f>
        <v>0</v>
      </c>
      <c r="AT2609" s="221">
        <f ca="1">-IF(COUNT($R2608:AT2608)&lt;$H2601,0,OFFSET(AT2608,0,-$H2601+1))</f>
        <v>0</v>
      </c>
      <c r="AU2609" s="221">
        <f ca="1">-IF(COUNT($R2608:AU2608)&lt;$H2601,0,OFFSET(AU2608,0,-$H2601+1))</f>
        <v>0</v>
      </c>
      <c r="AV2609" s="221">
        <f ca="1">-IF(COUNT($R2608:AV2608)&lt;$H2601,0,OFFSET(AV2608,0,-$H2601+1))</f>
        <v>0</v>
      </c>
      <c r="AW2609" s="221">
        <f ca="1">-IF(COUNT($R2608:AW2608)&lt;$H2601,0,OFFSET(AW2608,0,-$H2601+1))</f>
        <v>0</v>
      </c>
      <c r="AX2609" s="221">
        <f ca="1">-IF(COUNT($R2608:AX2608)&lt;$H2601,0,OFFSET(AX2608,0,-$H2601+1))</f>
        <v>0</v>
      </c>
      <c r="AY2609" s="221">
        <f ca="1">-IF(COUNT($R2608:AY2608)&lt;$H2601,0,OFFSET(AY2608,0,-$H2601+1))</f>
        <v>0</v>
      </c>
      <c r="AZ2609" s="221">
        <f ca="1">-IF(COUNT($R2608:AZ2608)&lt;$H2601,0,OFFSET(AZ2608,0,-$H2601+1))</f>
        <v>0</v>
      </c>
      <c r="BA2609" s="221">
        <f ca="1">-IF(COUNT($R2608:BA2608)&lt;$H2601,0,OFFSET(BA2608,0,-$H2601+1))</f>
        <v>0</v>
      </c>
      <c r="BB2609" s="221">
        <f ca="1">-IF(COUNT($R2608:BB2608)&lt;$H2601,0,OFFSET(BB2608,0,-$H2601+1))</f>
        <v>0</v>
      </c>
      <c r="BC2609" s="221">
        <f ca="1">-IF(COUNT($R2608:BC2608)&lt;$H2601,0,OFFSET(BC2608,0,-$H2601+1))</f>
        <v>0</v>
      </c>
      <c r="BD2609" s="221">
        <f ca="1">-IF(COUNT($R2608:BD2608)&lt;$H2601,0,OFFSET(BD2608,0,-$H2601+1))</f>
        <v>0</v>
      </c>
      <c r="BE2609" s="221">
        <f ca="1">-IF(COUNT($R2608:BE2608)&lt;$H2601,0,OFFSET(BE2608,0,-$H2601+1))</f>
        <v>0</v>
      </c>
      <c r="BF2609" s="221">
        <f ca="1">-IF(COUNT($R2608:BF2608)&lt;$H2601,0,OFFSET(BF2608,0,-$H2601+1))</f>
        <v>0</v>
      </c>
      <c r="BG2609" s="221">
        <f ca="1">-IF(COUNT($R2608:BG2608)&lt;$H2601,0,OFFSET(BG2608,0,-$H2601+1))</f>
        <v>0</v>
      </c>
      <c r="BH2609" s="221">
        <f ca="1">-IF(COUNT($R2608:BH2608)&lt;$H2601,0,OFFSET(BH2608,0,-$H2601+1))</f>
        <v>0</v>
      </c>
      <c r="BI2609" s="221">
        <f ca="1">-IF(COUNT($R2608:BI2608)&lt;$H2601,0,OFFSET(BI2608,0,-$H2601+1))</f>
        <v>0</v>
      </c>
      <c r="BJ2609" s="221">
        <f ca="1">-IF(COUNT($R2608:BJ2608)&lt;$H2601,0,OFFSET(BJ2608,0,-$H2601+1))</f>
        <v>0</v>
      </c>
      <c r="BK2609" s="221">
        <f ca="1">-IF(COUNT($R2608:BK2608)&lt;$H2601,0,OFFSET(BK2608,0,-$H2601+1))</f>
        <v>0</v>
      </c>
      <c r="BL2609" s="221">
        <f ca="1">-IF(COUNT($R2608:BL2608)&lt;$H2601,0,OFFSET(BL2608,0,-$H2601+1))</f>
        <v>0</v>
      </c>
      <c r="BM2609" s="221">
        <f ca="1">-IF(COUNT($R2608:BM2608)&lt;$H2601,0,OFFSET(BM2608,0,-$H2601+1))</f>
        <v>0</v>
      </c>
      <c r="BN2609" s="221">
        <f ca="1">-IF(COUNT($R2608:BN2608)&lt;$H2601,0,OFFSET(BN2608,0,-$H2601+1))</f>
        <v>0</v>
      </c>
      <c r="BO2609" s="221">
        <f ca="1">-IF(COUNT($R2608:BO2608)&lt;$H2601,0,OFFSET(BO2608,0,-$H2601+1))</f>
        <v>0</v>
      </c>
      <c r="BP2609" s="221">
        <f ca="1">-IF(COUNT($R2608:BP2608)&lt;$H2601,0,OFFSET(BP2608,0,-$H2601+1))</f>
        <v>0</v>
      </c>
      <c r="BQ2609" s="221">
        <f ca="1">-IF(COUNT($R2608:BQ2608)&lt;$H2601,0,OFFSET(BQ2608,0,-$H2601+1))</f>
        <v>0</v>
      </c>
      <c r="BR2609" s="221">
        <f ca="1">-IF(COUNT($R2608:BR2608)&lt;$H2601,0,OFFSET(BR2608,0,-$H2601+1))</f>
        <v>0</v>
      </c>
      <c r="BS2609" s="221">
        <f ca="1">-IF(COUNT($R2608:BS2608)&lt;$H2601,0,OFFSET(BS2608,0,-$H2601+1))</f>
        <v>0</v>
      </c>
      <c r="BT2609" s="221">
        <f ca="1">-IF(COUNT($R2608:BT2608)&lt;$H2601,0,OFFSET(BT2608,0,-$H2601+1))</f>
        <v>0</v>
      </c>
      <c r="BU2609" s="221">
        <f ca="1">-IF(COUNT($R2608:BU2608)&lt;$H2601,0,OFFSET(BU2608,0,-$H2601+1))</f>
        <v>0</v>
      </c>
      <c r="BV2609" s="221">
        <f ca="1">-IF(COUNT($R2608:BV2608)&lt;$H2601,0,OFFSET(BV2608,0,-$H2601+1))</f>
        <v>0</v>
      </c>
      <c r="BW2609" s="221">
        <f ca="1">-IF(COUNT($R2608:BW2608)&lt;$H2601,0,OFFSET(BW2608,0,-$H2601+1))</f>
        <v>0</v>
      </c>
      <c r="BX2609" s="221">
        <f ca="1">-IF(COUNT($R2608:BX2608)&lt;$H2601,0,OFFSET(BX2608,0,-$H2601+1))</f>
        <v>0</v>
      </c>
      <c r="BY2609" s="221">
        <f ca="1">-IF(COUNT($R2608:BY2608)&lt;$H2601,0,OFFSET(BY2608,0,-$H2601+1))</f>
        <v>0</v>
      </c>
      <c r="BZ2609" s="221">
        <f ca="1">-IF(COUNT($R2608:BZ2608)&lt;$H2601,0,OFFSET(BZ2608,0,-$H2601+1))</f>
        <v>0</v>
      </c>
      <c r="CA2609" s="221">
        <f ca="1">-IF(COUNT($R2608:CA2608)&lt;$H2601,0,OFFSET(CA2608,0,-$H2601+1))</f>
        <v>0</v>
      </c>
      <c r="CB2609" s="221">
        <f ca="1">-IF(COUNT($R2608:CB2608)&lt;$H2601,0,OFFSET(CB2608,0,-$H2601+1))</f>
        <v>0</v>
      </c>
      <c r="CC2609" s="221">
        <f ca="1">-IF(COUNT($R2608:CC2608)&lt;$H2601,0,OFFSET(CC2608,0,-$H2601+1))</f>
        <v>0</v>
      </c>
      <c r="CD2609" s="221">
        <f ca="1">-IF(COUNT($R2608:CD2608)&lt;$H2601,0,OFFSET(CD2608,0,-$H2601+1))</f>
        <v>0</v>
      </c>
      <c r="CE2609" s="221">
        <f ca="1">-IF(COUNT($R2608:CE2608)&lt;$H2601,0,OFFSET(CE2608,0,-$H2601+1))</f>
        <v>0</v>
      </c>
      <c r="CF2609" s="221">
        <f ca="1">-IF(COUNT($R2608:CF2608)&lt;$H2601,0,OFFSET(CF2608,0,-$H2601+1))</f>
        <v>0</v>
      </c>
      <c r="CG2609" s="221">
        <f ca="1">-IF(COUNT($R2608:CG2608)&lt;$H2601,0,OFFSET(CG2608,0,-$H2601+1))</f>
        <v>0</v>
      </c>
      <c r="CH2609" s="221">
        <f ca="1">-IF(COUNT($R2608:CH2608)&lt;$H2601,0,OFFSET(CH2608,0,-$H2601+1))</f>
        <v>0</v>
      </c>
      <c r="CI2609" s="221">
        <f ca="1">-IF(COUNT($R2608:CI2608)&lt;$H2601,0,OFFSET(CI2608,0,-$H2601+1))</f>
        <v>0</v>
      </c>
      <c r="CJ2609" s="221">
        <f ca="1">-IF(COUNT($R2608:CJ2608)&lt;$H2601,0,OFFSET(CJ2608,0,-$H2601+1))</f>
        <v>0</v>
      </c>
      <c r="CK2609" s="221">
        <f ca="1">-IF(COUNT($R2608:CK2608)&lt;$H2601,0,OFFSET(CK2608,0,-$H2601+1))</f>
        <v>0</v>
      </c>
      <c r="CL2609" s="221">
        <f ca="1">-IF(COUNT($R2608:CL2608)&lt;$H2601,0,OFFSET(CL2608,0,-$H2601+1))</f>
        <v>0</v>
      </c>
    </row>
    <row r="2610" spans="2:90" x14ac:dyDescent="0.4">
      <c r="B2610" s="123" t="str">
        <f>"Debt - "&amp;SUBSTITUTE(B2599,":","")</f>
        <v>Debt - Fixed term debt - one-time borrowing</v>
      </c>
      <c r="C2610" t="s">
        <v>237</v>
      </c>
      <c r="D2610" t="s">
        <v>428</v>
      </c>
      <c r="E2610" t="str">
        <f t="shared" si="3755"/>
        <v>2610 DTERM1-F</v>
      </c>
      <c r="I2610" s="80"/>
      <c r="J2610" s="80"/>
      <c r="K2610" s="33">
        <f t="shared" ref="K2610:P2610" ca="1" si="3767">SUMIF($4:$4,K$2,2610:2610)</f>
        <v>0</v>
      </c>
      <c r="L2610" s="33">
        <f t="shared" ca="1" si="3767"/>
        <v>0</v>
      </c>
      <c r="M2610" s="33">
        <f t="shared" ca="1" si="3767"/>
        <v>0</v>
      </c>
      <c r="N2610" s="33">
        <f t="shared" ca="1" si="3767"/>
        <v>0</v>
      </c>
      <c r="O2610" s="33">
        <f t="shared" ca="1" si="3767"/>
        <v>0</v>
      </c>
      <c r="P2610" s="33">
        <f t="shared" ca="1" si="3767"/>
        <v>0</v>
      </c>
      <c r="R2610" s="53">
        <f ca="1">S2607</f>
        <v>0</v>
      </c>
      <c r="S2610" s="93">
        <f t="shared" ref="S2610" ca="1" si="3768">SUM(S2607:S2609)</f>
        <v>0</v>
      </c>
      <c r="T2610" s="93">
        <f t="shared" ref="T2610:AX2610" ca="1" si="3769">SUM(T2607:T2609)</f>
        <v>0</v>
      </c>
      <c r="U2610" s="93">
        <f t="shared" ca="1" si="3769"/>
        <v>0</v>
      </c>
      <c r="V2610" s="93">
        <f t="shared" ca="1" si="3769"/>
        <v>0</v>
      </c>
      <c r="W2610" s="93">
        <f t="shared" ca="1" si="3769"/>
        <v>0</v>
      </c>
      <c r="X2610" s="93">
        <f t="shared" ca="1" si="3769"/>
        <v>1000000</v>
      </c>
      <c r="Y2610" s="93">
        <f t="shared" ca="1" si="3769"/>
        <v>1000000</v>
      </c>
      <c r="Z2610" s="93">
        <f t="shared" ca="1" si="3769"/>
        <v>1000000</v>
      </c>
      <c r="AA2610" s="93">
        <f t="shared" ca="1" si="3769"/>
        <v>0</v>
      </c>
      <c r="AB2610" s="93">
        <f t="shared" ca="1" si="3769"/>
        <v>0</v>
      </c>
      <c r="AC2610" s="93">
        <f t="shared" ca="1" si="3769"/>
        <v>0</v>
      </c>
      <c r="AD2610" s="93">
        <f t="shared" ca="1" si="3769"/>
        <v>0</v>
      </c>
      <c r="AE2610" s="93">
        <f t="shared" ca="1" si="3769"/>
        <v>0</v>
      </c>
      <c r="AF2610" s="93">
        <f t="shared" ca="1" si="3769"/>
        <v>0</v>
      </c>
      <c r="AG2610" s="93">
        <f t="shared" ca="1" si="3769"/>
        <v>0</v>
      </c>
      <c r="AH2610" s="93">
        <f t="shared" ca="1" si="3769"/>
        <v>0</v>
      </c>
      <c r="AI2610" s="93">
        <f t="shared" ca="1" si="3769"/>
        <v>0</v>
      </c>
      <c r="AJ2610" s="93">
        <f t="shared" ca="1" si="3769"/>
        <v>0</v>
      </c>
      <c r="AK2610" s="93">
        <f t="shared" ca="1" si="3769"/>
        <v>0</v>
      </c>
      <c r="AL2610" s="93">
        <f t="shared" ca="1" si="3769"/>
        <v>0</v>
      </c>
      <c r="AM2610" s="93">
        <f t="shared" ca="1" si="3769"/>
        <v>0</v>
      </c>
      <c r="AN2610" s="93">
        <f t="shared" ca="1" si="3769"/>
        <v>0</v>
      </c>
      <c r="AO2610" s="93">
        <f t="shared" ca="1" si="3769"/>
        <v>0</v>
      </c>
      <c r="AP2610" s="93">
        <f t="shared" ca="1" si="3769"/>
        <v>0</v>
      </c>
      <c r="AQ2610" s="93">
        <f t="shared" ca="1" si="3769"/>
        <v>0</v>
      </c>
      <c r="AR2610" s="93">
        <f t="shared" ca="1" si="3769"/>
        <v>0</v>
      </c>
      <c r="AS2610" s="93">
        <f t="shared" ca="1" si="3769"/>
        <v>0</v>
      </c>
      <c r="AT2610" s="93">
        <f t="shared" ca="1" si="3769"/>
        <v>0</v>
      </c>
      <c r="AU2610" s="93">
        <f t="shared" ca="1" si="3769"/>
        <v>0</v>
      </c>
      <c r="AV2610" s="93">
        <f t="shared" ca="1" si="3769"/>
        <v>0</v>
      </c>
      <c r="AW2610" s="93">
        <f t="shared" ca="1" si="3769"/>
        <v>0</v>
      </c>
      <c r="AX2610" s="93">
        <f t="shared" ca="1" si="3769"/>
        <v>0</v>
      </c>
      <c r="AY2610" s="93">
        <f t="shared" ref="AY2610:CD2610" ca="1" si="3770">SUM(AY2607:AY2609)</f>
        <v>0</v>
      </c>
      <c r="AZ2610" s="93">
        <f t="shared" ca="1" si="3770"/>
        <v>0</v>
      </c>
      <c r="BA2610" s="93">
        <f t="shared" ca="1" si="3770"/>
        <v>0</v>
      </c>
      <c r="BB2610" s="93">
        <f t="shared" ca="1" si="3770"/>
        <v>0</v>
      </c>
      <c r="BC2610" s="93">
        <f t="shared" ca="1" si="3770"/>
        <v>0</v>
      </c>
      <c r="BD2610" s="93">
        <f t="shared" ca="1" si="3770"/>
        <v>0</v>
      </c>
      <c r="BE2610" s="93">
        <f t="shared" ca="1" si="3770"/>
        <v>0</v>
      </c>
      <c r="BF2610" s="93">
        <f t="shared" ca="1" si="3770"/>
        <v>0</v>
      </c>
      <c r="BG2610" s="93">
        <f t="shared" ca="1" si="3770"/>
        <v>0</v>
      </c>
      <c r="BH2610" s="93">
        <f t="shared" ca="1" si="3770"/>
        <v>0</v>
      </c>
      <c r="BI2610" s="93">
        <f t="shared" ca="1" si="3770"/>
        <v>0</v>
      </c>
      <c r="BJ2610" s="93">
        <f t="shared" ca="1" si="3770"/>
        <v>0</v>
      </c>
      <c r="BK2610" s="93">
        <f t="shared" ca="1" si="3770"/>
        <v>0</v>
      </c>
      <c r="BL2610" s="93">
        <f t="shared" ca="1" si="3770"/>
        <v>0</v>
      </c>
      <c r="BM2610" s="93">
        <f t="shared" ca="1" si="3770"/>
        <v>0</v>
      </c>
      <c r="BN2610" s="93">
        <f t="shared" ca="1" si="3770"/>
        <v>0</v>
      </c>
      <c r="BO2610" s="93">
        <f t="shared" ca="1" si="3770"/>
        <v>0</v>
      </c>
      <c r="BP2610" s="93">
        <f t="shared" ca="1" si="3770"/>
        <v>0</v>
      </c>
      <c r="BQ2610" s="93">
        <f t="shared" ca="1" si="3770"/>
        <v>0</v>
      </c>
      <c r="BR2610" s="93">
        <f t="shared" ca="1" si="3770"/>
        <v>0</v>
      </c>
      <c r="BS2610" s="93">
        <f t="shared" ca="1" si="3770"/>
        <v>0</v>
      </c>
      <c r="BT2610" s="93">
        <f t="shared" ca="1" si="3770"/>
        <v>0</v>
      </c>
      <c r="BU2610" s="93">
        <f t="shared" ca="1" si="3770"/>
        <v>0</v>
      </c>
      <c r="BV2610" s="93">
        <f t="shared" ca="1" si="3770"/>
        <v>0</v>
      </c>
      <c r="BW2610" s="93">
        <f t="shared" ca="1" si="3770"/>
        <v>0</v>
      </c>
      <c r="BX2610" s="93">
        <f t="shared" ca="1" si="3770"/>
        <v>0</v>
      </c>
      <c r="BY2610" s="93">
        <f t="shared" ca="1" si="3770"/>
        <v>0</v>
      </c>
      <c r="BZ2610" s="93">
        <f t="shared" ca="1" si="3770"/>
        <v>0</v>
      </c>
      <c r="CA2610" s="93">
        <f t="shared" ca="1" si="3770"/>
        <v>0</v>
      </c>
      <c r="CB2610" s="93">
        <f t="shared" ca="1" si="3770"/>
        <v>0</v>
      </c>
      <c r="CC2610" s="93">
        <f t="shared" ca="1" si="3770"/>
        <v>0</v>
      </c>
      <c r="CD2610" s="93">
        <f t="shared" ca="1" si="3770"/>
        <v>0</v>
      </c>
      <c r="CE2610" s="93">
        <f t="shared" ref="CE2610:CK2610" ca="1" si="3771">SUM(CE2607:CE2609)</f>
        <v>0</v>
      </c>
      <c r="CF2610" s="93">
        <f t="shared" ca="1" si="3771"/>
        <v>0</v>
      </c>
      <c r="CG2610" s="93">
        <f t="shared" ca="1" si="3771"/>
        <v>0</v>
      </c>
      <c r="CH2610" s="93">
        <f t="shared" ca="1" si="3771"/>
        <v>0</v>
      </c>
      <c r="CI2610" s="93">
        <f t="shared" ca="1" si="3771"/>
        <v>0</v>
      </c>
      <c r="CJ2610" s="93">
        <f t="shared" ca="1" si="3771"/>
        <v>0</v>
      </c>
      <c r="CK2610" s="93">
        <f t="shared" ca="1" si="3771"/>
        <v>0</v>
      </c>
      <c r="CL2610" s="93">
        <f t="shared" ref="CL2610" ca="1" si="3772">SUM(CL2607:CL2609)</f>
        <v>0</v>
      </c>
    </row>
    <row r="2611" spans="2:90" x14ac:dyDescent="0.4">
      <c r="B2611" s="122"/>
      <c r="C2611" s="59"/>
      <c r="D2611" t="s">
        <v>428</v>
      </c>
      <c r="E2611" t="str">
        <f t="shared" si="3755"/>
        <v>2611 DTERM1-F</v>
      </c>
      <c r="G2611" s="59"/>
      <c r="R2611"/>
      <c r="S2611" s="62"/>
      <c r="T2611" s="62"/>
      <c r="U2611" s="62"/>
      <c r="V2611" s="62"/>
      <c r="W2611" s="62"/>
      <c r="X2611" s="62"/>
      <c r="Y2611" s="62"/>
      <c r="Z2611" s="62"/>
      <c r="AA2611" s="62"/>
      <c r="AB2611" s="62"/>
      <c r="AC2611" s="62"/>
      <c r="AD2611" s="62"/>
      <c r="AE2611" s="62"/>
      <c r="AF2611" s="62"/>
      <c r="AG2611" s="62"/>
      <c r="AH2611" s="62"/>
      <c r="AI2611" s="62"/>
      <c r="AJ2611" s="62"/>
      <c r="AK2611" s="62"/>
      <c r="AL2611" s="62"/>
      <c r="AM2611" s="62"/>
      <c r="AN2611" s="62"/>
      <c r="AO2611" s="62"/>
      <c r="AP2611" s="62"/>
      <c r="AQ2611" s="62"/>
      <c r="AR2611" s="62"/>
      <c r="AS2611" s="62"/>
      <c r="AT2611" s="62"/>
      <c r="AU2611" s="62"/>
      <c r="AV2611" s="62"/>
      <c r="AW2611" s="62"/>
      <c r="AX2611" s="62"/>
      <c r="AY2611" s="62"/>
      <c r="AZ2611" s="62"/>
      <c r="BA2611" s="62"/>
      <c r="BB2611" s="62"/>
      <c r="BC2611" s="62"/>
      <c r="BD2611" s="62"/>
      <c r="BE2611" s="62"/>
      <c r="BF2611" s="62"/>
      <c r="BG2611" s="62"/>
      <c r="BH2611" s="62"/>
      <c r="BI2611" s="62"/>
      <c r="BJ2611" s="62"/>
      <c r="BK2611" s="62"/>
      <c r="BL2611" s="62"/>
      <c r="BM2611" s="62"/>
      <c r="BN2611" s="62"/>
      <c r="BO2611" s="62"/>
      <c r="BP2611" s="62"/>
      <c r="BQ2611" s="62"/>
      <c r="BR2611" s="62"/>
      <c r="BS2611" s="62"/>
      <c r="BT2611" s="62"/>
      <c r="BU2611" s="62"/>
      <c r="BV2611" s="62"/>
      <c r="BW2611" s="62"/>
      <c r="BX2611" s="62"/>
      <c r="BY2611" s="62"/>
      <c r="BZ2611" s="62"/>
      <c r="CA2611" s="62"/>
      <c r="CB2611" s="62"/>
      <c r="CC2611" s="62"/>
      <c r="CD2611" s="62"/>
      <c r="CE2611" s="62"/>
      <c r="CF2611" s="62"/>
      <c r="CG2611" s="62"/>
      <c r="CH2611" s="62"/>
      <c r="CI2611" s="62"/>
      <c r="CJ2611" s="62"/>
      <c r="CK2611" s="62"/>
      <c r="CL2611" s="62"/>
    </row>
    <row r="2612" spans="2:90" x14ac:dyDescent="0.4">
      <c r="B2612" s="123" t="str">
        <f>"Interest expense - "&amp;SUBSTITUTE(B2599,":","")</f>
        <v>Interest expense - Fixed term debt - one-time borrowing</v>
      </c>
      <c r="C2612" t="s">
        <v>228</v>
      </c>
      <c r="D2612" t="s">
        <v>428</v>
      </c>
      <c r="E2612" t="str">
        <f t="shared" si="3755"/>
        <v>2612 DTERM1-F</v>
      </c>
      <c r="J2612" s="93">
        <f>SUMIF($5:$5,I$2,2610:2610)</f>
        <v>0</v>
      </c>
      <c r="K2612" s="28">
        <f t="shared" ref="K2612:P2612" ca="1" si="3773">SUMIF($3:$3,K$2,2612:2612)</f>
        <v>-33333.333333333336</v>
      </c>
      <c r="L2612" s="28">
        <f t="shared" ca="1" si="3773"/>
        <v>0</v>
      </c>
      <c r="M2612" s="28">
        <f t="shared" ca="1" si="3773"/>
        <v>0</v>
      </c>
      <c r="N2612" s="28">
        <f t="shared" ca="1" si="3773"/>
        <v>0</v>
      </c>
      <c r="O2612" s="28">
        <f t="shared" ca="1" si="3773"/>
        <v>0</v>
      </c>
      <c r="P2612" s="28">
        <f t="shared" ca="1" si="3773"/>
        <v>0</v>
      </c>
      <c r="R2612" s="27"/>
      <c r="S2612" s="93">
        <f t="shared" ref="S2612" ca="1" si="3774">-SUM(S2606:S2608)*$H2602/12</f>
        <v>0</v>
      </c>
      <c r="T2612" s="93">
        <f t="shared" ref="T2612:AY2612" ca="1" si="3775">-SUM(T2606:T2608)*$H2602/12</f>
        <v>0</v>
      </c>
      <c r="U2612" s="93">
        <f t="shared" ca="1" si="3775"/>
        <v>0</v>
      </c>
      <c r="V2612" s="93">
        <f t="shared" ca="1" si="3775"/>
        <v>0</v>
      </c>
      <c r="W2612" s="93">
        <f t="shared" ca="1" si="3775"/>
        <v>0</v>
      </c>
      <c r="X2612" s="93">
        <f t="shared" ca="1" si="3775"/>
        <v>-8333.3333333333339</v>
      </c>
      <c r="Y2612" s="93">
        <f t="shared" ca="1" si="3775"/>
        <v>-8333.3333333333339</v>
      </c>
      <c r="Z2612" s="93">
        <f t="shared" ca="1" si="3775"/>
        <v>-8333.3333333333339</v>
      </c>
      <c r="AA2612" s="93">
        <f t="shared" ca="1" si="3775"/>
        <v>-8333.3333333333339</v>
      </c>
      <c r="AB2612" s="93">
        <f t="shared" ca="1" si="3775"/>
        <v>0</v>
      </c>
      <c r="AC2612" s="93">
        <f t="shared" ca="1" si="3775"/>
        <v>0</v>
      </c>
      <c r="AD2612" s="93">
        <f t="shared" ca="1" si="3775"/>
        <v>0</v>
      </c>
      <c r="AE2612" s="93">
        <f t="shared" ca="1" si="3775"/>
        <v>0</v>
      </c>
      <c r="AF2612" s="93">
        <f t="shared" ca="1" si="3775"/>
        <v>0</v>
      </c>
      <c r="AG2612" s="93">
        <f t="shared" ca="1" si="3775"/>
        <v>0</v>
      </c>
      <c r="AH2612" s="93">
        <f t="shared" ca="1" si="3775"/>
        <v>0</v>
      </c>
      <c r="AI2612" s="93">
        <f t="shared" ca="1" si="3775"/>
        <v>0</v>
      </c>
      <c r="AJ2612" s="93">
        <f t="shared" ca="1" si="3775"/>
        <v>0</v>
      </c>
      <c r="AK2612" s="93">
        <f t="shared" ca="1" si="3775"/>
        <v>0</v>
      </c>
      <c r="AL2612" s="93">
        <f t="shared" ca="1" si="3775"/>
        <v>0</v>
      </c>
      <c r="AM2612" s="93">
        <f t="shared" ca="1" si="3775"/>
        <v>0</v>
      </c>
      <c r="AN2612" s="93">
        <f t="shared" ca="1" si="3775"/>
        <v>0</v>
      </c>
      <c r="AO2612" s="93">
        <f t="shared" ca="1" si="3775"/>
        <v>0</v>
      </c>
      <c r="AP2612" s="93">
        <f t="shared" ca="1" si="3775"/>
        <v>0</v>
      </c>
      <c r="AQ2612" s="93">
        <f t="shared" ca="1" si="3775"/>
        <v>0</v>
      </c>
      <c r="AR2612" s="93">
        <f t="shared" ca="1" si="3775"/>
        <v>0</v>
      </c>
      <c r="AS2612" s="93">
        <f t="shared" ca="1" si="3775"/>
        <v>0</v>
      </c>
      <c r="AT2612" s="93">
        <f t="shared" ca="1" si="3775"/>
        <v>0</v>
      </c>
      <c r="AU2612" s="93">
        <f t="shared" ca="1" si="3775"/>
        <v>0</v>
      </c>
      <c r="AV2612" s="93">
        <f t="shared" ca="1" si="3775"/>
        <v>0</v>
      </c>
      <c r="AW2612" s="93">
        <f t="shared" ca="1" si="3775"/>
        <v>0</v>
      </c>
      <c r="AX2612" s="93">
        <f t="shared" ca="1" si="3775"/>
        <v>0</v>
      </c>
      <c r="AY2612" s="93">
        <f t="shared" ca="1" si="3775"/>
        <v>0</v>
      </c>
      <c r="AZ2612" s="93">
        <f t="shared" ref="AZ2612:CE2612" ca="1" si="3776">-SUM(AZ2606:AZ2608)*$H2602/12</f>
        <v>0</v>
      </c>
      <c r="BA2612" s="93">
        <f t="shared" ca="1" si="3776"/>
        <v>0</v>
      </c>
      <c r="BB2612" s="93">
        <f t="shared" ca="1" si="3776"/>
        <v>0</v>
      </c>
      <c r="BC2612" s="93">
        <f t="shared" ca="1" si="3776"/>
        <v>0</v>
      </c>
      <c r="BD2612" s="93">
        <f t="shared" ca="1" si="3776"/>
        <v>0</v>
      </c>
      <c r="BE2612" s="93">
        <f t="shared" ca="1" si="3776"/>
        <v>0</v>
      </c>
      <c r="BF2612" s="93">
        <f t="shared" ca="1" si="3776"/>
        <v>0</v>
      </c>
      <c r="BG2612" s="93">
        <f t="shared" ca="1" si="3776"/>
        <v>0</v>
      </c>
      <c r="BH2612" s="93">
        <f t="shared" ca="1" si="3776"/>
        <v>0</v>
      </c>
      <c r="BI2612" s="93">
        <f t="shared" ca="1" si="3776"/>
        <v>0</v>
      </c>
      <c r="BJ2612" s="93">
        <f t="shared" ca="1" si="3776"/>
        <v>0</v>
      </c>
      <c r="BK2612" s="93">
        <f t="shared" ca="1" si="3776"/>
        <v>0</v>
      </c>
      <c r="BL2612" s="93">
        <f t="shared" ca="1" si="3776"/>
        <v>0</v>
      </c>
      <c r="BM2612" s="93">
        <f t="shared" ca="1" si="3776"/>
        <v>0</v>
      </c>
      <c r="BN2612" s="93">
        <f t="shared" ca="1" si="3776"/>
        <v>0</v>
      </c>
      <c r="BO2612" s="93">
        <f t="shared" ca="1" si="3776"/>
        <v>0</v>
      </c>
      <c r="BP2612" s="93">
        <f t="shared" ca="1" si="3776"/>
        <v>0</v>
      </c>
      <c r="BQ2612" s="93">
        <f t="shared" ca="1" si="3776"/>
        <v>0</v>
      </c>
      <c r="BR2612" s="93">
        <f t="shared" ca="1" si="3776"/>
        <v>0</v>
      </c>
      <c r="BS2612" s="93">
        <f t="shared" ca="1" si="3776"/>
        <v>0</v>
      </c>
      <c r="BT2612" s="93">
        <f t="shared" ca="1" si="3776"/>
        <v>0</v>
      </c>
      <c r="BU2612" s="93">
        <f t="shared" ca="1" si="3776"/>
        <v>0</v>
      </c>
      <c r="BV2612" s="93">
        <f t="shared" ca="1" si="3776"/>
        <v>0</v>
      </c>
      <c r="BW2612" s="93">
        <f t="shared" ca="1" si="3776"/>
        <v>0</v>
      </c>
      <c r="BX2612" s="93">
        <f t="shared" ca="1" si="3776"/>
        <v>0</v>
      </c>
      <c r="BY2612" s="93">
        <f t="shared" ca="1" si="3776"/>
        <v>0</v>
      </c>
      <c r="BZ2612" s="93">
        <f t="shared" ca="1" si="3776"/>
        <v>0</v>
      </c>
      <c r="CA2612" s="93">
        <f t="shared" ca="1" si="3776"/>
        <v>0</v>
      </c>
      <c r="CB2612" s="93">
        <f t="shared" ca="1" si="3776"/>
        <v>0</v>
      </c>
      <c r="CC2612" s="93">
        <f t="shared" ca="1" si="3776"/>
        <v>0</v>
      </c>
      <c r="CD2612" s="93">
        <f t="shared" ca="1" si="3776"/>
        <v>0</v>
      </c>
      <c r="CE2612" s="93">
        <f t="shared" ca="1" si="3776"/>
        <v>0</v>
      </c>
      <c r="CF2612" s="93">
        <f t="shared" ref="CF2612:CK2612" ca="1" si="3777">-SUM(CF2606:CF2608)*$H2602/12</f>
        <v>0</v>
      </c>
      <c r="CG2612" s="93">
        <f t="shared" ca="1" si="3777"/>
        <v>0</v>
      </c>
      <c r="CH2612" s="93">
        <f t="shared" ca="1" si="3777"/>
        <v>0</v>
      </c>
      <c r="CI2612" s="93">
        <f t="shared" ca="1" si="3777"/>
        <v>0</v>
      </c>
      <c r="CJ2612" s="93">
        <f t="shared" ca="1" si="3777"/>
        <v>0</v>
      </c>
      <c r="CK2612" s="93">
        <f t="shared" ca="1" si="3777"/>
        <v>0</v>
      </c>
      <c r="CL2612" s="93">
        <f t="shared" ref="CL2612" ca="1" si="3778">-SUM(CL2606:CL2608)*$H2602/12</f>
        <v>0</v>
      </c>
    </row>
    <row r="2613" spans="2:90" x14ac:dyDescent="0.4">
      <c r="B2613" s="123"/>
      <c r="D2613" t="s">
        <v>428</v>
      </c>
      <c r="E2613" t="str">
        <f t="shared" ref="E2613" si="3779">ROW()&amp;" "&amp;D2613</f>
        <v>2613 DTERM1-F</v>
      </c>
      <c r="J2613" s="93"/>
      <c r="K2613" s="28"/>
      <c r="L2613" s="28"/>
      <c r="M2613" s="28"/>
      <c r="N2613" s="28"/>
      <c r="O2613" s="28"/>
      <c r="P2613" s="28"/>
      <c r="R2613" s="27"/>
      <c r="S2613" s="93"/>
      <c r="T2613" s="93"/>
      <c r="U2613" s="93"/>
      <c r="V2613" s="93"/>
      <c r="W2613" s="93"/>
      <c r="X2613" s="93"/>
      <c r="Y2613" s="93"/>
      <c r="Z2613" s="93"/>
      <c r="AA2613" s="93"/>
      <c r="AB2613" s="93"/>
      <c r="AC2613" s="93"/>
      <c r="AD2613" s="93"/>
      <c r="AE2613" s="93"/>
      <c r="AF2613" s="93"/>
      <c r="AG2613" s="93"/>
      <c r="AH2613" s="93"/>
      <c r="AI2613" s="93"/>
      <c r="AJ2613" s="93"/>
      <c r="AK2613" s="93"/>
      <c r="AL2613" s="93"/>
      <c r="AM2613" s="93"/>
      <c r="AN2613" s="93"/>
      <c r="AO2613" s="93"/>
      <c r="AP2613" s="93"/>
      <c r="AQ2613" s="93"/>
      <c r="AR2613" s="93"/>
      <c r="AS2613" s="93"/>
      <c r="AT2613" s="93"/>
      <c r="AU2613" s="93"/>
      <c r="AV2613" s="93"/>
      <c r="AW2613" s="93"/>
      <c r="AX2613" s="93"/>
      <c r="AY2613" s="93"/>
      <c r="AZ2613" s="93"/>
      <c r="BA2613" s="93"/>
      <c r="BB2613" s="93"/>
      <c r="BC2613" s="93"/>
      <c r="BD2613" s="93"/>
      <c r="BE2613" s="93"/>
      <c r="BF2613" s="93"/>
      <c r="BG2613" s="93"/>
      <c r="BH2613" s="93"/>
      <c r="BI2613" s="93"/>
      <c r="BJ2613" s="93"/>
      <c r="BK2613" s="93"/>
      <c r="BL2613" s="93"/>
      <c r="BM2613" s="93"/>
      <c r="BN2613" s="93"/>
      <c r="BO2613" s="93"/>
      <c r="BP2613" s="93"/>
      <c r="BQ2613" s="93"/>
      <c r="BR2613" s="93"/>
      <c r="BS2613" s="93"/>
      <c r="BT2613" s="93"/>
      <c r="BU2613" s="93"/>
      <c r="BV2613" s="93"/>
      <c r="BW2613" s="93"/>
      <c r="BX2613" s="93"/>
      <c r="BY2613" s="93"/>
      <c r="BZ2613" s="93"/>
      <c r="CA2613" s="93"/>
      <c r="CB2613" s="93"/>
      <c r="CC2613" s="93"/>
      <c r="CD2613" s="93"/>
      <c r="CE2613" s="93"/>
      <c r="CF2613" s="93"/>
      <c r="CG2613" s="93"/>
      <c r="CH2613" s="93"/>
      <c r="CI2613" s="93"/>
      <c r="CJ2613" s="93"/>
      <c r="CK2613" s="93"/>
      <c r="CL2613" s="93"/>
    </row>
    <row r="2614" spans="2:90" x14ac:dyDescent="0.4">
      <c r="B2614" s="132" t="str">
        <f>B2591</f>
        <v>(Primary label)</v>
      </c>
      <c r="D2614" t="s">
        <v>428</v>
      </c>
      <c r="E2614" s="8" t="str">
        <f t="shared" si="3755"/>
        <v>2614 DTERM1-F</v>
      </c>
      <c r="G2614" t="s">
        <v>332</v>
      </c>
      <c r="H2614" s="27"/>
      <c r="I2614" s="78"/>
      <c r="J2614" s="78"/>
      <c r="K2614" s="33"/>
      <c r="L2614" s="33"/>
      <c r="M2614" s="33"/>
      <c r="N2614" s="33"/>
      <c r="O2614" s="33"/>
      <c r="P2614" s="33"/>
      <c r="R2614" s="33"/>
      <c r="S2614" s="77"/>
      <c r="T2614" s="77"/>
      <c r="U2614" s="77"/>
      <c r="V2614" s="77"/>
      <c r="W2614" s="77"/>
      <c r="X2614" s="77"/>
      <c r="Y2614" s="77"/>
      <c r="Z2614" s="77"/>
      <c r="AA2614" s="77"/>
      <c r="AB2614" s="77"/>
      <c r="AC2614" s="77"/>
      <c r="AD2614" s="77"/>
      <c r="AE2614" s="77"/>
      <c r="AF2614" s="77"/>
      <c r="AG2614" s="77"/>
      <c r="AH2614" s="77"/>
      <c r="AI2614" s="77"/>
      <c r="AJ2614" s="77"/>
      <c r="AK2614" s="77"/>
      <c r="AL2614" s="77"/>
      <c r="AM2614" s="77"/>
      <c r="AN2614" s="77"/>
      <c r="AO2614" s="77"/>
      <c r="AP2614" s="77"/>
      <c r="AQ2614" s="77"/>
      <c r="AR2614" s="77"/>
      <c r="AS2614" s="77"/>
      <c r="AT2614" s="77"/>
      <c r="AU2614" s="77"/>
      <c r="AV2614" s="77"/>
      <c r="AW2614" s="77"/>
      <c r="AX2614" s="77"/>
      <c r="AY2614" s="77"/>
      <c r="AZ2614" s="77"/>
      <c r="BA2614" s="77"/>
      <c r="BB2614" s="77"/>
      <c r="BC2614" s="77"/>
      <c r="BD2614" s="77"/>
      <c r="BE2614" s="77"/>
      <c r="BF2614" s="77"/>
      <c r="BG2614" s="77"/>
      <c r="BH2614" s="77"/>
      <c r="BI2614" s="77"/>
      <c r="BJ2614" s="77"/>
      <c r="BK2614" s="77"/>
      <c r="BL2614" s="77"/>
      <c r="BM2614" s="77"/>
      <c r="BN2614" s="77"/>
      <c r="BO2614" s="77"/>
      <c r="BP2614" s="77"/>
      <c r="BQ2614" s="77"/>
      <c r="BR2614" s="77"/>
      <c r="BS2614" s="77"/>
      <c r="BT2614" s="77"/>
      <c r="BU2614" s="77"/>
      <c r="BV2614" s="77"/>
      <c r="BW2614" s="77"/>
      <c r="BX2614" s="77"/>
      <c r="BY2614" s="77"/>
      <c r="BZ2614" s="77"/>
      <c r="CA2614" s="77"/>
      <c r="CB2614" s="77"/>
      <c r="CC2614" s="77"/>
      <c r="CD2614" s="77"/>
      <c r="CE2614" s="77"/>
      <c r="CF2614" s="77"/>
      <c r="CG2614" s="77"/>
      <c r="CH2614" s="77"/>
      <c r="CI2614" s="77"/>
      <c r="CJ2614" s="77"/>
      <c r="CK2614" s="77"/>
      <c r="CL2614" s="77"/>
    </row>
    <row r="2615" spans="2:90" x14ac:dyDescent="0.4">
      <c r="B2615" s="132" t="str">
        <f>B2592</f>
        <v>primary unit</v>
      </c>
      <c r="D2615" t="s">
        <v>428</v>
      </c>
      <c r="E2615" s="8" t="str">
        <f t="shared" si="3755"/>
        <v>2615 DTERM1-F</v>
      </c>
      <c r="G2615" t="s">
        <v>332</v>
      </c>
      <c r="H2615" s="27"/>
      <c r="I2615" s="78"/>
      <c r="J2615" s="78"/>
      <c r="K2615" s="33"/>
      <c r="L2615" s="33"/>
      <c r="M2615" s="33"/>
      <c r="N2615" s="33"/>
      <c r="O2615" s="33"/>
      <c r="P2615" s="33"/>
      <c r="R2615" s="33"/>
      <c r="S2615" s="77"/>
      <c r="T2615" s="77"/>
      <c r="U2615" s="77"/>
      <c r="V2615" s="77"/>
      <c r="W2615" s="77"/>
      <c r="X2615" s="77"/>
      <c r="Y2615" s="77"/>
      <c r="Z2615" s="77"/>
      <c r="AA2615" s="77"/>
      <c r="AB2615" s="77"/>
      <c r="AC2615" s="77"/>
      <c r="AD2615" s="77"/>
      <c r="AE2615" s="77"/>
      <c r="AF2615" s="77"/>
      <c r="AG2615" s="77"/>
      <c r="AH2615" s="77"/>
      <c r="AI2615" s="77"/>
      <c r="AJ2615" s="77"/>
      <c r="AK2615" s="77"/>
      <c r="AL2615" s="77"/>
      <c r="AM2615" s="77"/>
      <c r="AN2615" s="77"/>
      <c r="AO2615" s="77"/>
      <c r="AP2615" s="77"/>
      <c r="AQ2615" s="77"/>
      <c r="AR2615" s="77"/>
      <c r="AS2615" s="77"/>
      <c r="AT2615" s="77"/>
      <c r="AU2615" s="77"/>
      <c r="AV2615" s="77"/>
      <c r="AW2615" s="77"/>
      <c r="AX2615" s="77"/>
      <c r="AY2615" s="77"/>
      <c r="AZ2615" s="77"/>
      <c r="BA2615" s="77"/>
      <c r="BB2615" s="77"/>
      <c r="BC2615" s="77"/>
      <c r="BD2615" s="77"/>
      <c r="BE2615" s="77"/>
      <c r="BF2615" s="77"/>
      <c r="BG2615" s="77"/>
      <c r="BH2615" s="77"/>
      <c r="BI2615" s="77"/>
      <c r="BJ2615" s="77"/>
      <c r="BK2615" s="77"/>
      <c r="BL2615" s="77"/>
      <c r="BM2615" s="77"/>
      <c r="BN2615" s="77"/>
      <c r="BO2615" s="77"/>
      <c r="BP2615" s="77"/>
      <c r="BQ2615" s="77"/>
      <c r="BR2615" s="77"/>
      <c r="BS2615" s="77"/>
      <c r="BT2615" s="77"/>
      <c r="BU2615" s="77"/>
      <c r="BV2615" s="77"/>
      <c r="BW2615" s="77"/>
      <c r="BX2615" s="77"/>
      <c r="BY2615" s="77"/>
      <c r="BZ2615" s="77"/>
      <c r="CA2615" s="77"/>
      <c r="CB2615" s="77"/>
      <c r="CC2615" s="77"/>
      <c r="CD2615" s="77"/>
      <c r="CE2615" s="77"/>
      <c r="CF2615" s="77"/>
      <c r="CG2615" s="77"/>
      <c r="CH2615" s="77"/>
      <c r="CI2615" s="77"/>
      <c r="CJ2615" s="77"/>
      <c r="CK2615" s="77"/>
      <c r="CL2615" s="77"/>
    </row>
    <row r="2616" spans="2:90" x14ac:dyDescent="0.4">
      <c r="B2616" s="132" t="str">
        <f>B2593</f>
        <v>Primary revenue driver</v>
      </c>
      <c r="D2616" t="s">
        <v>428</v>
      </c>
      <c r="E2616" s="8" t="str">
        <f t="shared" si="3755"/>
        <v>2616 DTERM1-F</v>
      </c>
      <c r="G2616" t="s">
        <v>332</v>
      </c>
      <c r="K2616" s="53"/>
      <c r="L2616" s="53"/>
      <c r="M2616" s="53"/>
      <c r="N2616" s="53"/>
      <c r="O2616" s="53"/>
      <c r="P2616" s="53"/>
      <c r="R2616" s="24"/>
      <c r="S2616" s="80" t="str">
        <f t="shared" ref="S2616" si="3780">S2593</f>
        <v>S$12</v>
      </c>
      <c r="T2616" s="80" t="str">
        <f t="shared" ref="T2616:AX2616" si="3781">T2593</f>
        <v>T$12</v>
      </c>
      <c r="U2616" s="80" t="str">
        <f t="shared" si="3781"/>
        <v>U$12</v>
      </c>
      <c r="V2616" s="80" t="str">
        <f t="shared" si="3781"/>
        <v>V$12</v>
      </c>
      <c r="W2616" s="80" t="str">
        <f t="shared" si="3781"/>
        <v>W$12</v>
      </c>
      <c r="X2616" s="80" t="str">
        <f t="shared" si="3781"/>
        <v>X$12</v>
      </c>
      <c r="Y2616" s="80" t="str">
        <f t="shared" si="3781"/>
        <v>Y$12</v>
      </c>
      <c r="Z2616" s="80" t="str">
        <f t="shared" si="3781"/>
        <v>Z$12</v>
      </c>
      <c r="AA2616" s="80" t="str">
        <f t="shared" si="3781"/>
        <v>AA$12</v>
      </c>
      <c r="AB2616" s="80" t="str">
        <f t="shared" si="3781"/>
        <v>AB$12</v>
      </c>
      <c r="AC2616" s="80" t="str">
        <f t="shared" si="3781"/>
        <v>AC$12</v>
      </c>
      <c r="AD2616" s="80" t="str">
        <f t="shared" si="3781"/>
        <v>AD$12</v>
      </c>
      <c r="AE2616" s="80" t="str">
        <f t="shared" si="3781"/>
        <v>AE$12</v>
      </c>
      <c r="AF2616" s="80" t="str">
        <f t="shared" si="3781"/>
        <v>AF$12</v>
      </c>
      <c r="AG2616" s="80" t="str">
        <f t="shared" si="3781"/>
        <v>AG$12</v>
      </c>
      <c r="AH2616" s="80" t="str">
        <f t="shared" si="3781"/>
        <v>AH$12</v>
      </c>
      <c r="AI2616" s="80" t="str">
        <f t="shared" si="3781"/>
        <v>AI$12</v>
      </c>
      <c r="AJ2616" s="80" t="str">
        <f t="shared" si="3781"/>
        <v>AJ$12</v>
      </c>
      <c r="AK2616" s="80" t="str">
        <f t="shared" si="3781"/>
        <v>AK$12</v>
      </c>
      <c r="AL2616" s="80" t="str">
        <f t="shared" si="3781"/>
        <v>AL$12</v>
      </c>
      <c r="AM2616" s="80" t="str">
        <f t="shared" si="3781"/>
        <v>AM$12</v>
      </c>
      <c r="AN2616" s="80" t="str">
        <f t="shared" si="3781"/>
        <v>AN$12</v>
      </c>
      <c r="AO2616" s="80" t="str">
        <f t="shared" si="3781"/>
        <v>AO$12</v>
      </c>
      <c r="AP2616" s="80" t="str">
        <f t="shared" si="3781"/>
        <v>AP$12</v>
      </c>
      <c r="AQ2616" s="80" t="str">
        <f t="shared" si="3781"/>
        <v>AQ$12</v>
      </c>
      <c r="AR2616" s="80" t="str">
        <f t="shared" si="3781"/>
        <v>AR$12</v>
      </c>
      <c r="AS2616" s="80" t="str">
        <f t="shared" si="3781"/>
        <v>AS$12</v>
      </c>
      <c r="AT2616" s="80" t="str">
        <f t="shared" si="3781"/>
        <v>AT$12</v>
      </c>
      <c r="AU2616" s="80" t="str">
        <f t="shared" si="3781"/>
        <v>AU$12</v>
      </c>
      <c r="AV2616" s="80" t="str">
        <f t="shared" si="3781"/>
        <v>AV$12</v>
      </c>
      <c r="AW2616" s="80" t="str">
        <f t="shared" si="3781"/>
        <v>AW$12</v>
      </c>
      <c r="AX2616" s="80" t="str">
        <f t="shared" si="3781"/>
        <v>AX$12</v>
      </c>
      <c r="AY2616" s="80" t="str">
        <f t="shared" ref="AY2616:CD2616" si="3782">AY2593</f>
        <v>AY$12</v>
      </c>
      <c r="AZ2616" s="80" t="str">
        <f t="shared" si="3782"/>
        <v>AZ$12</v>
      </c>
      <c r="BA2616" s="80" t="str">
        <f t="shared" si="3782"/>
        <v>BA$12</v>
      </c>
      <c r="BB2616" s="80" t="str">
        <f t="shared" si="3782"/>
        <v>BB$12</v>
      </c>
      <c r="BC2616" s="80" t="str">
        <f t="shared" si="3782"/>
        <v>BC$12</v>
      </c>
      <c r="BD2616" s="80" t="str">
        <f t="shared" si="3782"/>
        <v>BD$12</v>
      </c>
      <c r="BE2616" s="80" t="str">
        <f t="shared" si="3782"/>
        <v>BE$12</v>
      </c>
      <c r="BF2616" s="80" t="str">
        <f t="shared" si="3782"/>
        <v>BF$12</v>
      </c>
      <c r="BG2616" s="80" t="str">
        <f t="shared" si="3782"/>
        <v>BG$12</v>
      </c>
      <c r="BH2616" s="80" t="str">
        <f t="shared" si="3782"/>
        <v>BH$12</v>
      </c>
      <c r="BI2616" s="80" t="str">
        <f t="shared" si="3782"/>
        <v>BI$12</v>
      </c>
      <c r="BJ2616" s="80" t="str">
        <f t="shared" si="3782"/>
        <v>BJ$12</v>
      </c>
      <c r="BK2616" s="80" t="str">
        <f t="shared" si="3782"/>
        <v>BK$12</v>
      </c>
      <c r="BL2616" s="80" t="str">
        <f t="shared" si="3782"/>
        <v>BL$12</v>
      </c>
      <c r="BM2616" s="80" t="str">
        <f t="shared" si="3782"/>
        <v>BM$12</v>
      </c>
      <c r="BN2616" s="80" t="str">
        <f t="shared" si="3782"/>
        <v>BN$12</v>
      </c>
      <c r="BO2616" s="80" t="str">
        <f t="shared" si="3782"/>
        <v>BO$12</v>
      </c>
      <c r="BP2616" s="80" t="str">
        <f t="shared" si="3782"/>
        <v>BP$12</v>
      </c>
      <c r="BQ2616" s="80" t="str">
        <f t="shared" si="3782"/>
        <v>BQ$12</v>
      </c>
      <c r="BR2616" s="80" t="str">
        <f t="shared" si="3782"/>
        <v>BR$12</v>
      </c>
      <c r="BS2616" s="80" t="str">
        <f t="shared" si="3782"/>
        <v>BS$12</v>
      </c>
      <c r="BT2616" s="80" t="str">
        <f t="shared" si="3782"/>
        <v>BT$12</v>
      </c>
      <c r="BU2616" s="80" t="str">
        <f t="shared" si="3782"/>
        <v>BU$12</v>
      </c>
      <c r="BV2616" s="80" t="str">
        <f t="shared" si="3782"/>
        <v>BV$12</v>
      </c>
      <c r="BW2616" s="80" t="str">
        <f t="shared" si="3782"/>
        <v>BW$12</v>
      </c>
      <c r="BX2616" s="80" t="str">
        <f t="shared" si="3782"/>
        <v>BX$12</v>
      </c>
      <c r="BY2616" s="80" t="str">
        <f t="shared" si="3782"/>
        <v>BY$12</v>
      </c>
      <c r="BZ2616" s="80" t="str">
        <f t="shared" si="3782"/>
        <v>BZ$12</v>
      </c>
      <c r="CA2616" s="80" t="str">
        <f t="shared" si="3782"/>
        <v>CA$12</v>
      </c>
      <c r="CB2616" s="80" t="str">
        <f t="shared" si="3782"/>
        <v>CB$12</v>
      </c>
      <c r="CC2616" s="80" t="str">
        <f t="shared" si="3782"/>
        <v>CC$12</v>
      </c>
      <c r="CD2616" s="80" t="str">
        <f t="shared" si="3782"/>
        <v>CD$12</v>
      </c>
      <c r="CE2616" s="80" t="str">
        <f t="shared" ref="CE2616:CK2616" si="3783">CE2593</f>
        <v>CE$12</v>
      </c>
      <c r="CF2616" s="80" t="str">
        <f t="shared" si="3783"/>
        <v>CF$12</v>
      </c>
      <c r="CG2616" s="80" t="str">
        <f t="shared" si="3783"/>
        <v>CG$12</v>
      </c>
      <c r="CH2616" s="80" t="str">
        <f t="shared" si="3783"/>
        <v>CH$12</v>
      </c>
      <c r="CI2616" s="80" t="str">
        <f t="shared" si="3783"/>
        <v>CI$12</v>
      </c>
      <c r="CJ2616" s="80" t="str">
        <f t="shared" si="3783"/>
        <v>CJ$12</v>
      </c>
      <c r="CK2616" s="80" t="str">
        <f t="shared" si="3783"/>
        <v>CK$12</v>
      </c>
      <c r="CL2616" s="80" t="str">
        <f t="shared" ref="CL2616" si="3784">CL2593</f>
        <v>CL$12</v>
      </c>
    </row>
    <row r="2617" spans="2:90" x14ac:dyDescent="0.4">
      <c r="B2617" s="132" t="str">
        <f>B2594</f>
        <v>Primary volume driver</v>
      </c>
      <c r="D2617" t="s">
        <v>428</v>
      </c>
      <c r="E2617" s="8" t="str">
        <f t="shared" si="3755"/>
        <v>2617 DTERM1-F</v>
      </c>
      <c r="G2617" t="s">
        <v>332</v>
      </c>
      <c r="H2617" s="12"/>
      <c r="I2617" s="60"/>
      <c r="J2617" s="60"/>
      <c r="K2617" s="15"/>
      <c r="L2617" s="15"/>
      <c r="M2617" s="15"/>
      <c r="N2617" s="15"/>
      <c r="O2617" s="15"/>
      <c r="P2617" s="15"/>
      <c r="R2617" s="15"/>
      <c r="S2617" s="80" t="str">
        <f t="shared" ref="S2617" si="3785">S2594</f>
        <v>S$13</v>
      </c>
      <c r="T2617" s="80" t="str">
        <f t="shared" ref="T2617:AX2617" si="3786">T2594</f>
        <v>T$13</v>
      </c>
      <c r="U2617" s="80" t="str">
        <f t="shared" si="3786"/>
        <v>U$13</v>
      </c>
      <c r="V2617" s="80" t="str">
        <f t="shared" si="3786"/>
        <v>V$13</v>
      </c>
      <c r="W2617" s="80" t="str">
        <f t="shared" si="3786"/>
        <v>W$13</v>
      </c>
      <c r="X2617" s="80" t="str">
        <f t="shared" si="3786"/>
        <v>X$13</v>
      </c>
      <c r="Y2617" s="80" t="str">
        <f t="shared" si="3786"/>
        <v>Y$13</v>
      </c>
      <c r="Z2617" s="80" t="str">
        <f t="shared" si="3786"/>
        <v>Z$13</v>
      </c>
      <c r="AA2617" s="80" t="str">
        <f t="shared" si="3786"/>
        <v>AA$13</v>
      </c>
      <c r="AB2617" s="80" t="str">
        <f t="shared" si="3786"/>
        <v>AB$13</v>
      </c>
      <c r="AC2617" s="80" t="str">
        <f t="shared" si="3786"/>
        <v>AC$13</v>
      </c>
      <c r="AD2617" s="80" t="str">
        <f t="shared" si="3786"/>
        <v>AD$13</v>
      </c>
      <c r="AE2617" s="80" t="str">
        <f t="shared" si="3786"/>
        <v>AE$13</v>
      </c>
      <c r="AF2617" s="80" t="str">
        <f t="shared" si="3786"/>
        <v>AF$13</v>
      </c>
      <c r="AG2617" s="80" t="str">
        <f t="shared" si="3786"/>
        <v>AG$13</v>
      </c>
      <c r="AH2617" s="80" t="str">
        <f t="shared" si="3786"/>
        <v>AH$13</v>
      </c>
      <c r="AI2617" s="80" t="str">
        <f t="shared" si="3786"/>
        <v>AI$13</v>
      </c>
      <c r="AJ2617" s="80" t="str">
        <f t="shared" si="3786"/>
        <v>AJ$13</v>
      </c>
      <c r="AK2617" s="80" t="str">
        <f t="shared" si="3786"/>
        <v>AK$13</v>
      </c>
      <c r="AL2617" s="80" t="str">
        <f t="shared" si="3786"/>
        <v>AL$13</v>
      </c>
      <c r="AM2617" s="80" t="str">
        <f t="shared" si="3786"/>
        <v>AM$13</v>
      </c>
      <c r="AN2617" s="80" t="str">
        <f t="shared" si="3786"/>
        <v>AN$13</v>
      </c>
      <c r="AO2617" s="80" t="str">
        <f t="shared" si="3786"/>
        <v>AO$13</v>
      </c>
      <c r="AP2617" s="80" t="str">
        <f t="shared" si="3786"/>
        <v>AP$13</v>
      </c>
      <c r="AQ2617" s="80" t="str">
        <f t="shared" si="3786"/>
        <v>AQ$13</v>
      </c>
      <c r="AR2617" s="80" t="str">
        <f t="shared" si="3786"/>
        <v>AR$13</v>
      </c>
      <c r="AS2617" s="80" t="str">
        <f t="shared" si="3786"/>
        <v>AS$13</v>
      </c>
      <c r="AT2617" s="80" t="str">
        <f t="shared" si="3786"/>
        <v>AT$13</v>
      </c>
      <c r="AU2617" s="80" t="str">
        <f t="shared" si="3786"/>
        <v>AU$13</v>
      </c>
      <c r="AV2617" s="80" t="str">
        <f t="shared" si="3786"/>
        <v>AV$13</v>
      </c>
      <c r="AW2617" s="80" t="str">
        <f t="shared" si="3786"/>
        <v>AW$13</v>
      </c>
      <c r="AX2617" s="80" t="str">
        <f t="shared" si="3786"/>
        <v>AX$13</v>
      </c>
      <c r="AY2617" s="80" t="str">
        <f t="shared" ref="AY2617:CD2617" si="3787">AY2594</f>
        <v>AY$13</v>
      </c>
      <c r="AZ2617" s="80" t="str">
        <f t="shared" si="3787"/>
        <v>AZ$13</v>
      </c>
      <c r="BA2617" s="80" t="str">
        <f t="shared" si="3787"/>
        <v>BA$13</v>
      </c>
      <c r="BB2617" s="80" t="str">
        <f t="shared" si="3787"/>
        <v>BB$13</v>
      </c>
      <c r="BC2617" s="80" t="str">
        <f t="shared" si="3787"/>
        <v>BC$13</v>
      </c>
      <c r="BD2617" s="80" t="str">
        <f t="shared" si="3787"/>
        <v>BD$13</v>
      </c>
      <c r="BE2617" s="80" t="str">
        <f t="shared" si="3787"/>
        <v>BE$13</v>
      </c>
      <c r="BF2617" s="80" t="str">
        <f t="shared" si="3787"/>
        <v>BF$13</v>
      </c>
      <c r="BG2617" s="80" t="str">
        <f t="shared" si="3787"/>
        <v>BG$13</v>
      </c>
      <c r="BH2617" s="80" t="str">
        <f t="shared" si="3787"/>
        <v>BH$13</v>
      </c>
      <c r="BI2617" s="80" t="str">
        <f t="shared" si="3787"/>
        <v>BI$13</v>
      </c>
      <c r="BJ2617" s="80" t="str">
        <f t="shared" si="3787"/>
        <v>BJ$13</v>
      </c>
      <c r="BK2617" s="80" t="str">
        <f t="shared" si="3787"/>
        <v>BK$13</v>
      </c>
      <c r="BL2617" s="80" t="str">
        <f t="shared" si="3787"/>
        <v>BL$13</v>
      </c>
      <c r="BM2617" s="80" t="str">
        <f t="shared" si="3787"/>
        <v>BM$13</v>
      </c>
      <c r="BN2617" s="80" t="str">
        <f t="shared" si="3787"/>
        <v>BN$13</v>
      </c>
      <c r="BO2617" s="80" t="str">
        <f t="shared" si="3787"/>
        <v>BO$13</v>
      </c>
      <c r="BP2617" s="80" t="str">
        <f t="shared" si="3787"/>
        <v>BP$13</v>
      </c>
      <c r="BQ2617" s="80" t="str">
        <f t="shared" si="3787"/>
        <v>BQ$13</v>
      </c>
      <c r="BR2617" s="80" t="str">
        <f t="shared" si="3787"/>
        <v>BR$13</v>
      </c>
      <c r="BS2617" s="80" t="str">
        <f t="shared" si="3787"/>
        <v>BS$13</v>
      </c>
      <c r="BT2617" s="80" t="str">
        <f t="shared" si="3787"/>
        <v>BT$13</v>
      </c>
      <c r="BU2617" s="80" t="str">
        <f t="shared" si="3787"/>
        <v>BU$13</v>
      </c>
      <c r="BV2617" s="80" t="str">
        <f t="shared" si="3787"/>
        <v>BV$13</v>
      </c>
      <c r="BW2617" s="80" t="str">
        <f t="shared" si="3787"/>
        <v>BW$13</v>
      </c>
      <c r="BX2617" s="80" t="str">
        <f t="shared" si="3787"/>
        <v>BX$13</v>
      </c>
      <c r="BY2617" s="80" t="str">
        <f t="shared" si="3787"/>
        <v>BY$13</v>
      </c>
      <c r="BZ2617" s="80" t="str">
        <f t="shared" si="3787"/>
        <v>BZ$13</v>
      </c>
      <c r="CA2617" s="80" t="str">
        <f t="shared" si="3787"/>
        <v>CA$13</v>
      </c>
      <c r="CB2617" s="80" t="str">
        <f t="shared" si="3787"/>
        <v>CB$13</v>
      </c>
      <c r="CC2617" s="80" t="str">
        <f t="shared" si="3787"/>
        <v>CC$13</v>
      </c>
      <c r="CD2617" s="80" t="str">
        <f t="shared" si="3787"/>
        <v>CD$13</v>
      </c>
      <c r="CE2617" s="80" t="str">
        <f t="shared" ref="CE2617:CK2617" si="3788">CE2594</f>
        <v>CE$13</v>
      </c>
      <c r="CF2617" s="80" t="str">
        <f t="shared" si="3788"/>
        <v>CF$13</v>
      </c>
      <c r="CG2617" s="80" t="str">
        <f t="shared" si="3788"/>
        <v>CG$13</v>
      </c>
      <c r="CH2617" s="80" t="str">
        <f t="shared" si="3788"/>
        <v>CH$13</v>
      </c>
      <c r="CI2617" s="80" t="str">
        <f t="shared" si="3788"/>
        <v>CI$13</v>
      </c>
      <c r="CJ2617" s="80" t="str">
        <f t="shared" si="3788"/>
        <v>CJ$13</v>
      </c>
      <c r="CK2617" s="80" t="str">
        <f t="shared" si="3788"/>
        <v>CK$13</v>
      </c>
      <c r="CL2617" s="80" t="str">
        <f t="shared" ref="CL2617" si="3789">CL2594</f>
        <v>CL$13</v>
      </c>
    </row>
    <row r="2618" spans="2:90" x14ac:dyDescent="0.4">
      <c r="B2618" s="187" t="str">
        <f>B2599</f>
        <v>Fixed term debt - one-time borrowing</v>
      </c>
      <c r="D2618" t="s">
        <v>428</v>
      </c>
      <c r="E2618" s="8" t="str">
        <f t="shared" si="3755"/>
        <v>2618 DTERM1-F</v>
      </c>
      <c r="G2618" t="s">
        <v>332</v>
      </c>
      <c r="H2618" s="12"/>
      <c r="I2618" s="60"/>
      <c r="J2618" s="60"/>
      <c r="K2618" s="15"/>
      <c r="L2618" s="15"/>
      <c r="M2618" s="15"/>
      <c r="N2618" s="15"/>
      <c r="O2618" s="15"/>
      <c r="P2618" s="15"/>
      <c r="R2618" s="15"/>
      <c r="S2618" s="175">
        <f t="shared" ref="S2618" si="3790">S2595</f>
        <v>0</v>
      </c>
      <c r="T2618" s="175">
        <f t="shared" ref="T2618:AX2618" si="3791">T2595</f>
        <v>0</v>
      </c>
      <c r="U2618" s="175">
        <f t="shared" si="3791"/>
        <v>0</v>
      </c>
      <c r="V2618" s="175">
        <f t="shared" si="3791"/>
        <v>0</v>
      </c>
      <c r="W2618" s="175">
        <f t="shared" si="3791"/>
        <v>0</v>
      </c>
      <c r="X2618" s="175">
        <f t="shared" si="3791"/>
        <v>0</v>
      </c>
      <c r="Y2618" s="175">
        <f t="shared" si="3791"/>
        <v>0</v>
      </c>
      <c r="Z2618" s="175">
        <f t="shared" si="3791"/>
        <v>0</v>
      </c>
      <c r="AA2618" s="175">
        <f t="shared" si="3791"/>
        <v>0</v>
      </c>
      <c r="AB2618" s="175">
        <f t="shared" si="3791"/>
        <v>0</v>
      </c>
      <c r="AC2618" s="175">
        <f t="shared" si="3791"/>
        <v>0</v>
      </c>
      <c r="AD2618" s="175">
        <f t="shared" si="3791"/>
        <v>0</v>
      </c>
      <c r="AE2618" s="175">
        <f t="shared" si="3791"/>
        <v>0</v>
      </c>
      <c r="AF2618" s="175">
        <f t="shared" si="3791"/>
        <v>0</v>
      </c>
      <c r="AG2618" s="175">
        <f t="shared" si="3791"/>
        <v>0</v>
      </c>
      <c r="AH2618" s="175">
        <f t="shared" si="3791"/>
        <v>0</v>
      </c>
      <c r="AI2618" s="175">
        <f t="shared" si="3791"/>
        <v>0</v>
      </c>
      <c r="AJ2618" s="175">
        <f t="shared" si="3791"/>
        <v>0</v>
      </c>
      <c r="AK2618" s="175">
        <f t="shared" si="3791"/>
        <v>0</v>
      </c>
      <c r="AL2618" s="175">
        <f t="shared" si="3791"/>
        <v>0</v>
      </c>
      <c r="AM2618" s="175">
        <f t="shared" si="3791"/>
        <v>0</v>
      </c>
      <c r="AN2618" s="175">
        <f t="shared" si="3791"/>
        <v>0</v>
      </c>
      <c r="AO2618" s="175">
        <f t="shared" si="3791"/>
        <v>0</v>
      </c>
      <c r="AP2618" s="175">
        <f t="shared" si="3791"/>
        <v>0</v>
      </c>
      <c r="AQ2618" s="175">
        <f t="shared" si="3791"/>
        <v>0</v>
      </c>
      <c r="AR2618" s="175">
        <f t="shared" si="3791"/>
        <v>0</v>
      </c>
      <c r="AS2618" s="175">
        <f t="shared" si="3791"/>
        <v>0</v>
      </c>
      <c r="AT2618" s="175">
        <f t="shared" si="3791"/>
        <v>0</v>
      </c>
      <c r="AU2618" s="175">
        <f t="shared" si="3791"/>
        <v>0</v>
      </c>
      <c r="AV2618" s="175">
        <f t="shared" si="3791"/>
        <v>0</v>
      </c>
      <c r="AW2618" s="175">
        <f t="shared" si="3791"/>
        <v>0</v>
      </c>
      <c r="AX2618" s="175">
        <f t="shared" si="3791"/>
        <v>0</v>
      </c>
      <c r="AY2618" s="175">
        <f t="shared" ref="AY2618:CD2618" si="3792">AY2595</f>
        <v>0</v>
      </c>
      <c r="AZ2618" s="175">
        <f t="shared" si="3792"/>
        <v>0</v>
      </c>
      <c r="BA2618" s="175">
        <f t="shared" si="3792"/>
        <v>0</v>
      </c>
      <c r="BB2618" s="175">
        <f t="shared" si="3792"/>
        <v>0</v>
      </c>
      <c r="BC2618" s="175">
        <f t="shared" si="3792"/>
        <v>0</v>
      </c>
      <c r="BD2618" s="175">
        <f t="shared" si="3792"/>
        <v>0</v>
      </c>
      <c r="BE2618" s="175">
        <f t="shared" si="3792"/>
        <v>0</v>
      </c>
      <c r="BF2618" s="175">
        <f t="shared" si="3792"/>
        <v>0</v>
      </c>
      <c r="BG2618" s="175">
        <f t="shared" si="3792"/>
        <v>0</v>
      </c>
      <c r="BH2618" s="175">
        <f t="shared" si="3792"/>
        <v>0</v>
      </c>
      <c r="BI2618" s="175">
        <f t="shared" si="3792"/>
        <v>0</v>
      </c>
      <c r="BJ2618" s="175">
        <f t="shared" si="3792"/>
        <v>0</v>
      </c>
      <c r="BK2618" s="175">
        <f t="shared" si="3792"/>
        <v>0</v>
      </c>
      <c r="BL2618" s="175">
        <f t="shared" si="3792"/>
        <v>0</v>
      </c>
      <c r="BM2618" s="175">
        <f t="shared" si="3792"/>
        <v>0</v>
      </c>
      <c r="BN2618" s="175">
        <f t="shared" si="3792"/>
        <v>0</v>
      </c>
      <c r="BO2618" s="175">
        <f t="shared" si="3792"/>
        <v>0</v>
      </c>
      <c r="BP2618" s="175">
        <f t="shared" si="3792"/>
        <v>0</v>
      </c>
      <c r="BQ2618" s="175">
        <f t="shared" si="3792"/>
        <v>0</v>
      </c>
      <c r="BR2618" s="175">
        <f t="shared" si="3792"/>
        <v>0</v>
      </c>
      <c r="BS2618" s="175">
        <f t="shared" si="3792"/>
        <v>0</v>
      </c>
      <c r="BT2618" s="175">
        <f t="shared" si="3792"/>
        <v>0</v>
      </c>
      <c r="BU2618" s="175">
        <f t="shared" si="3792"/>
        <v>0</v>
      </c>
      <c r="BV2618" s="175">
        <f t="shared" si="3792"/>
        <v>0</v>
      </c>
      <c r="BW2618" s="175">
        <f t="shared" si="3792"/>
        <v>0</v>
      </c>
      <c r="BX2618" s="175">
        <f t="shared" si="3792"/>
        <v>0</v>
      </c>
      <c r="BY2618" s="175">
        <f t="shared" si="3792"/>
        <v>0</v>
      </c>
      <c r="BZ2618" s="175">
        <f t="shared" si="3792"/>
        <v>0</v>
      </c>
      <c r="CA2618" s="175">
        <f t="shared" si="3792"/>
        <v>0</v>
      </c>
      <c r="CB2618" s="175">
        <f t="shared" si="3792"/>
        <v>0</v>
      </c>
      <c r="CC2618" s="175">
        <f t="shared" si="3792"/>
        <v>0</v>
      </c>
      <c r="CD2618" s="175">
        <f t="shared" si="3792"/>
        <v>0</v>
      </c>
      <c r="CE2618" s="175">
        <f t="shared" ref="CE2618:CK2618" si="3793">CE2595</f>
        <v>0</v>
      </c>
      <c r="CF2618" s="175">
        <f t="shared" si="3793"/>
        <v>0</v>
      </c>
      <c r="CG2618" s="175">
        <f t="shared" si="3793"/>
        <v>0</v>
      </c>
      <c r="CH2618" s="175">
        <f t="shared" si="3793"/>
        <v>0</v>
      </c>
      <c r="CI2618" s="175">
        <f t="shared" si="3793"/>
        <v>0</v>
      </c>
      <c r="CJ2618" s="175">
        <f t="shared" si="3793"/>
        <v>0</v>
      </c>
      <c r="CK2618" s="175">
        <f t="shared" si="3793"/>
        <v>0</v>
      </c>
      <c r="CL2618" s="175">
        <f t="shared" ref="CL2618" si="3794">CL2595</f>
        <v>0</v>
      </c>
    </row>
    <row r="2619" spans="2:90" x14ac:dyDescent="0.4">
      <c r="B2619" s="235" t="str">
        <f>IFERROR(SUBSTITUTE(TRIM(MID(B2599, SEARCH("-", B2599) + 1, LEN(B2599))),":",""),"no unit")</f>
        <v>one-time borrowing</v>
      </c>
      <c r="D2619" t="s">
        <v>428</v>
      </c>
      <c r="E2619" s="8" t="str">
        <f t="shared" si="3755"/>
        <v>2619 DTERM1-F</v>
      </c>
      <c r="G2619" t="s">
        <v>332</v>
      </c>
      <c r="H2619" s="12"/>
      <c r="I2619" s="60"/>
      <c r="J2619" s="60"/>
      <c r="K2619" s="15"/>
      <c r="L2619" s="15"/>
      <c r="M2619" s="15"/>
      <c r="N2619" s="15"/>
      <c r="O2619" s="15"/>
      <c r="P2619" s="15"/>
      <c r="R2619" s="15"/>
      <c r="S2619" s="175"/>
      <c r="T2619" s="175"/>
      <c r="U2619" s="175"/>
      <c r="V2619" s="175"/>
      <c r="W2619" s="175"/>
      <c r="X2619" s="175"/>
      <c r="Y2619" s="175"/>
      <c r="Z2619" s="175"/>
      <c r="AA2619" s="175"/>
      <c r="AB2619" s="175"/>
      <c r="AC2619" s="175"/>
      <c r="AD2619" s="175"/>
      <c r="AE2619" s="175"/>
      <c r="AF2619" s="175"/>
      <c r="AG2619" s="175"/>
      <c r="AH2619" s="175"/>
      <c r="AI2619" s="175"/>
      <c r="AJ2619" s="175"/>
      <c r="AK2619" s="175"/>
      <c r="AL2619" s="175"/>
      <c r="AM2619" s="175"/>
      <c r="AN2619" s="175"/>
      <c r="AO2619" s="175"/>
      <c r="AP2619" s="175"/>
      <c r="AQ2619" s="175"/>
      <c r="AR2619" s="175"/>
      <c r="AS2619" s="175"/>
      <c r="AT2619" s="175"/>
      <c r="AU2619" s="175"/>
      <c r="AV2619" s="175"/>
      <c r="AW2619" s="175"/>
      <c r="AX2619" s="175"/>
      <c r="AY2619" s="175"/>
      <c r="AZ2619" s="175"/>
      <c r="BA2619" s="175"/>
      <c r="BB2619" s="175"/>
      <c r="BC2619" s="175"/>
      <c r="BD2619" s="175"/>
      <c r="BE2619" s="175"/>
      <c r="BF2619" s="175"/>
      <c r="BG2619" s="175"/>
      <c r="BH2619" s="175"/>
      <c r="BI2619" s="175"/>
      <c r="BJ2619" s="175"/>
      <c r="BK2619" s="175"/>
      <c r="BL2619" s="175"/>
      <c r="BM2619" s="175"/>
      <c r="BN2619" s="175"/>
      <c r="BO2619" s="175"/>
      <c r="BP2619" s="175"/>
      <c r="BQ2619" s="175"/>
      <c r="BR2619" s="175"/>
      <c r="BS2619" s="175"/>
      <c r="BT2619" s="175"/>
      <c r="BU2619" s="175"/>
      <c r="BV2619" s="175"/>
      <c r="BW2619" s="175"/>
      <c r="BX2619" s="175"/>
      <c r="BY2619" s="175"/>
      <c r="BZ2619" s="175"/>
      <c r="CA2619" s="175"/>
      <c r="CB2619" s="175"/>
      <c r="CC2619" s="175"/>
      <c r="CD2619" s="175"/>
      <c r="CE2619" s="175"/>
      <c r="CF2619" s="175"/>
      <c r="CG2619" s="175"/>
      <c r="CH2619" s="175"/>
      <c r="CI2619" s="175"/>
      <c r="CJ2619" s="175"/>
      <c r="CK2619" s="175"/>
      <c r="CL2619" s="175"/>
    </row>
    <row r="2620" spans="2:90" x14ac:dyDescent="0.4">
      <c r="B2620" s="187" t="str">
        <f>B2597</f>
        <v>Secondary revenue driver</v>
      </c>
      <c r="D2620" t="s">
        <v>428</v>
      </c>
      <c r="E2620" s="8" t="str">
        <f t="shared" si="3755"/>
        <v>2620 DTERM1-F</v>
      </c>
      <c r="G2620" t="s">
        <v>332</v>
      </c>
      <c r="H2620" s="90"/>
      <c r="I2620" s="209"/>
      <c r="J2620" s="209"/>
      <c r="K2620" s="210"/>
      <c r="L2620" s="210"/>
      <c r="M2620" s="210"/>
      <c r="N2620" s="210"/>
      <c r="O2620" s="210"/>
      <c r="P2620" s="210"/>
      <c r="R2620" s="210"/>
      <c r="S2620" s="4" t="str">
        <f t="shared" ref="S2620" si="3795">ADDRESS(ROW(S2610),COLUMN(S2610),2)</f>
        <v>S$2610</v>
      </c>
      <c r="T2620" s="4" t="str">
        <f t="shared" ref="T2620:AX2620" si="3796">ADDRESS(ROW(T2610),COLUMN(T2610),2)</f>
        <v>T$2610</v>
      </c>
      <c r="U2620" s="4" t="str">
        <f t="shared" si="3796"/>
        <v>U$2610</v>
      </c>
      <c r="V2620" s="4" t="str">
        <f t="shared" si="3796"/>
        <v>V$2610</v>
      </c>
      <c r="W2620" s="4" t="str">
        <f t="shared" si="3796"/>
        <v>W$2610</v>
      </c>
      <c r="X2620" s="4" t="str">
        <f t="shared" si="3796"/>
        <v>X$2610</v>
      </c>
      <c r="Y2620" s="4" t="str">
        <f t="shared" si="3796"/>
        <v>Y$2610</v>
      </c>
      <c r="Z2620" s="4" t="str">
        <f t="shared" si="3796"/>
        <v>Z$2610</v>
      </c>
      <c r="AA2620" s="4" t="str">
        <f t="shared" si="3796"/>
        <v>AA$2610</v>
      </c>
      <c r="AB2620" s="4" t="str">
        <f t="shared" si="3796"/>
        <v>AB$2610</v>
      </c>
      <c r="AC2620" s="4" t="str">
        <f t="shared" si="3796"/>
        <v>AC$2610</v>
      </c>
      <c r="AD2620" s="4" t="str">
        <f t="shared" si="3796"/>
        <v>AD$2610</v>
      </c>
      <c r="AE2620" s="4" t="str">
        <f t="shared" si="3796"/>
        <v>AE$2610</v>
      </c>
      <c r="AF2620" s="4" t="str">
        <f t="shared" si="3796"/>
        <v>AF$2610</v>
      </c>
      <c r="AG2620" s="4" t="str">
        <f t="shared" si="3796"/>
        <v>AG$2610</v>
      </c>
      <c r="AH2620" s="4" t="str">
        <f t="shared" si="3796"/>
        <v>AH$2610</v>
      </c>
      <c r="AI2620" s="4" t="str">
        <f t="shared" si="3796"/>
        <v>AI$2610</v>
      </c>
      <c r="AJ2620" s="4" t="str">
        <f t="shared" si="3796"/>
        <v>AJ$2610</v>
      </c>
      <c r="AK2620" s="4" t="str">
        <f t="shared" si="3796"/>
        <v>AK$2610</v>
      </c>
      <c r="AL2620" s="4" t="str">
        <f t="shared" si="3796"/>
        <v>AL$2610</v>
      </c>
      <c r="AM2620" s="4" t="str">
        <f t="shared" si="3796"/>
        <v>AM$2610</v>
      </c>
      <c r="AN2620" s="4" t="str">
        <f t="shared" si="3796"/>
        <v>AN$2610</v>
      </c>
      <c r="AO2620" s="4" t="str">
        <f t="shared" si="3796"/>
        <v>AO$2610</v>
      </c>
      <c r="AP2620" s="4" t="str">
        <f t="shared" si="3796"/>
        <v>AP$2610</v>
      </c>
      <c r="AQ2620" s="4" t="str">
        <f t="shared" si="3796"/>
        <v>AQ$2610</v>
      </c>
      <c r="AR2620" s="4" t="str">
        <f t="shared" si="3796"/>
        <v>AR$2610</v>
      </c>
      <c r="AS2620" s="4" t="str">
        <f t="shared" si="3796"/>
        <v>AS$2610</v>
      </c>
      <c r="AT2620" s="4" t="str">
        <f t="shared" si="3796"/>
        <v>AT$2610</v>
      </c>
      <c r="AU2620" s="4" t="str">
        <f t="shared" si="3796"/>
        <v>AU$2610</v>
      </c>
      <c r="AV2620" s="4" t="str">
        <f t="shared" si="3796"/>
        <v>AV$2610</v>
      </c>
      <c r="AW2620" s="4" t="str">
        <f t="shared" si="3796"/>
        <v>AW$2610</v>
      </c>
      <c r="AX2620" s="4" t="str">
        <f t="shared" si="3796"/>
        <v>AX$2610</v>
      </c>
      <c r="AY2620" s="4" t="str">
        <f t="shared" ref="AY2620:CD2620" si="3797">ADDRESS(ROW(AY2610),COLUMN(AY2610),2)</f>
        <v>AY$2610</v>
      </c>
      <c r="AZ2620" s="4" t="str">
        <f t="shared" si="3797"/>
        <v>AZ$2610</v>
      </c>
      <c r="BA2620" s="4" t="str">
        <f t="shared" si="3797"/>
        <v>BA$2610</v>
      </c>
      <c r="BB2620" s="4" t="str">
        <f t="shared" si="3797"/>
        <v>BB$2610</v>
      </c>
      <c r="BC2620" s="4" t="str">
        <f t="shared" si="3797"/>
        <v>BC$2610</v>
      </c>
      <c r="BD2620" s="4" t="str">
        <f t="shared" si="3797"/>
        <v>BD$2610</v>
      </c>
      <c r="BE2620" s="4" t="str">
        <f t="shared" si="3797"/>
        <v>BE$2610</v>
      </c>
      <c r="BF2620" s="4" t="str">
        <f t="shared" si="3797"/>
        <v>BF$2610</v>
      </c>
      <c r="BG2620" s="4" t="str">
        <f t="shared" si="3797"/>
        <v>BG$2610</v>
      </c>
      <c r="BH2620" s="4" t="str">
        <f t="shared" si="3797"/>
        <v>BH$2610</v>
      </c>
      <c r="BI2620" s="4" t="str">
        <f t="shared" si="3797"/>
        <v>BI$2610</v>
      </c>
      <c r="BJ2620" s="4" t="str">
        <f t="shared" si="3797"/>
        <v>BJ$2610</v>
      </c>
      <c r="BK2620" s="4" t="str">
        <f t="shared" si="3797"/>
        <v>BK$2610</v>
      </c>
      <c r="BL2620" s="4" t="str">
        <f t="shared" si="3797"/>
        <v>BL$2610</v>
      </c>
      <c r="BM2620" s="4" t="str">
        <f t="shared" si="3797"/>
        <v>BM$2610</v>
      </c>
      <c r="BN2620" s="4" t="str">
        <f t="shared" si="3797"/>
        <v>BN$2610</v>
      </c>
      <c r="BO2620" s="4" t="str">
        <f t="shared" si="3797"/>
        <v>BO$2610</v>
      </c>
      <c r="BP2620" s="4" t="str">
        <f t="shared" si="3797"/>
        <v>BP$2610</v>
      </c>
      <c r="BQ2620" s="4" t="str">
        <f t="shared" si="3797"/>
        <v>BQ$2610</v>
      </c>
      <c r="BR2620" s="4" t="str">
        <f t="shared" si="3797"/>
        <v>BR$2610</v>
      </c>
      <c r="BS2620" s="4" t="str">
        <f t="shared" si="3797"/>
        <v>BS$2610</v>
      </c>
      <c r="BT2620" s="4" t="str">
        <f t="shared" si="3797"/>
        <v>BT$2610</v>
      </c>
      <c r="BU2620" s="4" t="str">
        <f t="shared" si="3797"/>
        <v>BU$2610</v>
      </c>
      <c r="BV2620" s="4" t="str">
        <f t="shared" si="3797"/>
        <v>BV$2610</v>
      </c>
      <c r="BW2620" s="4" t="str">
        <f t="shared" si="3797"/>
        <v>BW$2610</v>
      </c>
      <c r="BX2620" s="4" t="str">
        <f t="shared" si="3797"/>
        <v>BX$2610</v>
      </c>
      <c r="BY2620" s="4" t="str">
        <f t="shared" si="3797"/>
        <v>BY$2610</v>
      </c>
      <c r="BZ2620" s="4" t="str">
        <f t="shared" si="3797"/>
        <v>BZ$2610</v>
      </c>
      <c r="CA2620" s="4" t="str">
        <f t="shared" si="3797"/>
        <v>CA$2610</v>
      </c>
      <c r="CB2620" s="4" t="str">
        <f t="shared" si="3797"/>
        <v>CB$2610</v>
      </c>
      <c r="CC2620" s="4" t="str">
        <f t="shared" si="3797"/>
        <v>CC$2610</v>
      </c>
      <c r="CD2620" s="4" t="str">
        <f t="shared" si="3797"/>
        <v>CD$2610</v>
      </c>
      <c r="CE2620" s="4" t="str">
        <f t="shared" ref="CE2620:CK2620" si="3798">ADDRESS(ROW(CE2610),COLUMN(CE2610),2)</f>
        <v>CE$2610</v>
      </c>
      <c r="CF2620" s="4" t="str">
        <f t="shared" si="3798"/>
        <v>CF$2610</v>
      </c>
      <c r="CG2620" s="4" t="str">
        <f t="shared" si="3798"/>
        <v>CG$2610</v>
      </c>
      <c r="CH2620" s="4" t="str">
        <f t="shared" si="3798"/>
        <v>CH$2610</v>
      </c>
      <c r="CI2620" s="4" t="str">
        <f t="shared" si="3798"/>
        <v>CI$2610</v>
      </c>
      <c r="CJ2620" s="4" t="str">
        <f t="shared" si="3798"/>
        <v>CJ$2610</v>
      </c>
      <c r="CK2620" s="4" t="str">
        <f t="shared" si="3798"/>
        <v>CK$2610</v>
      </c>
      <c r="CL2620" s="4" t="str">
        <f t="shared" ref="CL2620" si="3799">ADDRESS(ROW(CL2610),COLUMN(CL2610),2)</f>
        <v>CL$2610</v>
      </c>
    </row>
    <row r="2621" spans="2:90" x14ac:dyDescent="0.4">
      <c r="B2621" s="132" t="str">
        <f>B2598</f>
        <v>Secondary volume driver</v>
      </c>
      <c r="D2621" t="s">
        <v>428</v>
      </c>
      <c r="E2621" s="8" t="str">
        <f t="shared" si="3755"/>
        <v>2621 DTERM1-F</v>
      </c>
      <c r="G2621" t="s">
        <v>332</v>
      </c>
      <c r="H2621" s="12"/>
      <c r="I2621" s="60"/>
      <c r="J2621" s="60"/>
      <c r="K2621" s="15"/>
      <c r="L2621" s="15"/>
      <c r="M2621" s="15"/>
      <c r="N2621" s="15"/>
      <c r="O2621" s="15"/>
      <c r="P2621" s="15"/>
      <c r="R2621" s="15"/>
      <c r="S2621" s="80" t="str">
        <f t="shared" ref="S2621" si="3800">S2598</f>
        <v>S$15</v>
      </c>
      <c r="T2621" s="80" t="str">
        <f t="shared" ref="T2621:AX2621" si="3801">T2598</f>
        <v>T$15</v>
      </c>
      <c r="U2621" s="80" t="str">
        <f t="shared" si="3801"/>
        <v>U$15</v>
      </c>
      <c r="V2621" s="80" t="str">
        <f t="shared" si="3801"/>
        <v>V$15</v>
      </c>
      <c r="W2621" s="80" t="str">
        <f t="shared" si="3801"/>
        <v>W$15</v>
      </c>
      <c r="X2621" s="80" t="str">
        <f t="shared" si="3801"/>
        <v>X$15</v>
      </c>
      <c r="Y2621" s="80" t="str">
        <f t="shared" si="3801"/>
        <v>Y$15</v>
      </c>
      <c r="Z2621" s="80" t="str">
        <f t="shared" si="3801"/>
        <v>Z$15</v>
      </c>
      <c r="AA2621" s="80" t="str">
        <f t="shared" si="3801"/>
        <v>AA$15</v>
      </c>
      <c r="AB2621" s="80" t="str">
        <f t="shared" si="3801"/>
        <v>AB$15</v>
      </c>
      <c r="AC2621" s="80" t="str">
        <f t="shared" si="3801"/>
        <v>AC$15</v>
      </c>
      <c r="AD2621" s="80" t="str">
        <f t="shared" si="3801"/>
        <v>AD$15</v>
      </c>
      <c r="AE2621" s="80" t="str">
        <f t="shared" si="3801"/>
        <v>AE$15</v>
      </c>
      <c r="AF2621" s="80" t="str">
        <f t="shared" si="3801"/>
        <v>AF$15</v>
      </c>
      <c r="AG2621" s="80" t="str">
        <f t="shared" si="3801"/>
        <v>AG$15</v>
      </c>
      <c r="AH2621" s="80" t="str">
        <f t="shared" si="3801"/>
        <v>AH$15</v>
      </c>
      <c r="AI2621" s="80" t="str">
        <f t="shared" si="3801"/>
        <v>AI$15</v>
      </c>
      <c r="AJ2621" s="80" t="str">
        <f t="shared" si="3801"/>
        <v>AJ$15</v>
      </c>
      <c r="AK2621" s="80" t="str">
        <f t="shared" si="3801"/>
        <v>AK$15</v>
      </c>
      <c r="AL2621" s="80" t="str">
        <f t="shared" si="3801"/>
        <v>AL$15</v>
      </c>
      <c r="AM2621" s="80" t="str">
        <f t="shared" si="3801"/>
        <v>AM$15</v>
      </c>
      <c r="AN2621" s="80" t="str">
        <f t="shared" si="3801"/>
        <v>AN$15</v>
      </c>
      <c r="AO2621" s="80" t="str">
        <f t="shared" si="3801"/>
        <v>AO$15</v>
      </c>
      <c r="AP2621" s="80" t="str">
        <f t="shared" si="3801"/>
        <v>AP$15</v>
      </c>
      <c r="AQ2621" s="80" t="str">
        <f t="shared" si="3801"/>
        <v>AQ$15</v>
      </c>
      <c r="AR2621" s="80" t="str">
        <f t="shared" si="3801"/>
        <v>AR$15</v>
      </c>
      <c r="AS2621" s="80" t="str">
        <f t="shared" si="3801"/>
        <v>AS$15</v>
      </c>
      <c r="AT2621" s="80" t="str">
        <f t="shared" si="3801"/>
        <v>AT$15</v>
      </c>
      <c r="AU2621" s="80" t="str">
        <f t="shared" si="3801"/>
        <v>AU$15</v>
      </c>
      <c r="AV2621" s="80" t="str">
        <f t="shared" si="3801"/>
        <v>AV$15</v>
      </c>
      <c r="AW2621" s="80" t="str">
        <f t="shared" si="3801"/>
        <v>AW$15</v>
      </c>
      <c r="AX2621" s="80" t="str">
        <f t="shared" si="3801"/>
        <v>AX$15</v>
      </c>
      <c r="AY2621" s="80" t="str">
        <f t="shared" ref="AY2621:CD2621" si="3802">AY2598</f>
        <v>AY$15</v>
      </c>
      <c r="AZ2621" s="80" t="str">
        <f t="shared" si="3802"/>
        <v>AZ$15</v>
      </c>
      <c r="BA2621" s="80" t="str">
        <f t="shared" si="3802"/>
        <v>BA$15</v>
      </c>
      <c r="BB2621" s="80" t="str">
        <f t="shared" si="3802"/>
        <v>BB$15</v>
      </c>
      <c r="BC2621" s="80" t="str">
        <f t="shared" si="3802"/>
        <v>BC$15</v>
      </c>
      <c r="BD2621" s="80" t="str">
        <f t="shared" si="3802"/>
        <v>BD$15</v>
      </c>
      <c r="BE2621" s="80" t="str">
        <f t="shared" si="3802"/>
        <v>BE$15</v>
      </c>
      <c r="BF2621" s="80" t="str">
        <f t="shared" si="3802"/>
        <v>BF$15</v>
      </c>
      <c r="BG2621" s="80" t="str">
        <f t="shared" si="3802"/>
        <v>BG$15</v>
      </c>
      <c r="BH2621" s="80" t="str">
        <f t="shared" si="3802"/>
        <v>BH$15</v>
      </c>
      <c r="BI2621" s="80" t="str">
        <f t="shared" si="3802"/>
        <v>BI$15</v>
      </c>
      <c r="BJ2621" s="80" t="str">
        <f t="shared" si="3802"/>
        <v>BJ$15</v>
      </c>
      <c r="BK2621" s="80" t="str">
        <f t="shared" si="3802"/>
        <v>BK$15</v>
      </c>
      <c r="BL2621" s="80" t="str">
        <f t="shared" si="3802"/>
        <v>BL$15</v>
      </c>
      <c r="BM2621" s="80" t="str">
        <f t="shared" si="3802"/>
        <v>BM$15</v>
      </c>
      <c r="BN2621" s="80" t="str">
        <f t="shared" si="3802"/>
        <v>BN$15</v>
      </c>
      <c r="BO2621" s="80" t="str">
        <f t="shared" si="3802"/>
        <v>BO$15</v>
      </c>
      <c r="BP2621" s="80" t="str">
        <f t="shared" si="3802"/>
        <v>BP$15</v>
      </c>
      <c r="BQ2621" s="80" t="str">
        <f t="shared" si="3802"/>
        <v>BQ$15</v>
      </c>
      <c r="BR2621" s="80" t="str">
        <f t="shared" si="3802"/>
        <v>BR$15</v>
      </c>
      <c r="BS2621" s="80" t="str">
        <f t="shared" si="3802"/>
        <v>BS$15</v>
      </c>
      <c r="BT2621" s="80" t="str">
        <f t="shared" si="3802"/>
        <v>BT$15</v>
      </c>
      <c r="BU2621" s="80" t="str">
        <f t="shared" si="3802"/>
        <v>BU$15</v>
      </c>
      <c r="BV2621" s="80" t="str">
        <f t="shared" si="3802"/>
        <v>BV$15</v>
      </c>
      <c r="BW2621" s="80" t="str">
        <f t="shared" si="3802"/>
        <v>BW$15</v>
      </c>
      <c r="BX2621" s="80" t="str">
        <f t="shared" si="3802"/>
        <v>BX$15</v>
      </c>
      <c r="BY2621" s="80" t="str">
        <f t="shared" si="3802"/>
        <v>BY$15</v>
      </c>
      <c r="BZ2621" s="80" t="str">
        <f t="shared" si="3802"/>
        <v>BZ$15</v>
      </c>
      <c r="CA2621" s="80" t="str">
        <f t="shared" si="3802"/>
        <v>CA$15</v>
      </c>
      <c r="CB2621" s="80" t="str">
        <f t="shared" si="3802"/>
        <v>CB$15</v>
      </c>
      <c r="CC2621" s="80" t="str">
        <f t="shared" si="3802"/>
        <v>CC$15</v>
      </c>
      <c r="CD2621" s="80" t="str">
        <f t="shared" si="3802"/>
        <v>CD$15</v>
      </c>
      <c r="CE2621" s="80" t="str">
        <f t="shared" ref="CE2621:CK2621" si="3803">CE2598</f>
        <v>CE$15</v>
      </c>
      <c r="CF2621" s="80" t="str">
        <f t="shared" si="3803"/>
        <v>CF$15</v>
      </c>
      <c r="CG2621" s="80" t="str">
        <f t="shared" si="3803"/>
        <v>CG$15</v>
      </c>
      <c r="CH2621" s="80" t="str">
        <f t="shared" si="3803"/>
        <v>CH$15</v>
      </c>
      <c r="CI2621" s="80" t="str">
        <f t="shared" si="3803"/>
        <v>CI$15</v>
      </c>
      <c r="CJ2621" s="80" t="str">
        <f t="shared" si="3803"/>
        <v>CJ$15</v>
      </c>
      <c r="CK2621" s="80" t="str">
        <f t="shared" si="3803"/>
        <v>CK$15</v>
      </c>
      <c r="CL2621" s="80" t="str">
        <f t="shared" ref="CL2621" si="3804">CL2598</f>
        <v>CL$15</v>
      </c>
    </row>
    <row r="2622" spans="2:90" x14ac:dyDescent="0.4">
      <c r="B2622" s="27"/>
      <c r="C2622" s="27"/>
      <c r="D2622" s="27"/>
      <c r="E2622" s="27"/>
      <c r="F2622" s="27"/>
      <c r="G2622" s="27"/>
      <c r="H2622" s="27"/>
      <c r="I2622" s="27"/>
      <c r="J2622" s="27"/>
      <c r="K2622" s="27"/>
      <c r="L2622" s="27"/>
      <c r="M2622" s="27"/>
      <c r="N2622" s="27"/>
      <c r="O2622" s="27"/>
      <c r="P2622" s="27"/>
    </row>
    <row r="2623" spans="2:90" x14ac:dyDescent="0.4">
      <c r="B2623" s="171" t="s">
        <v>490</v>
      </c>
      <c r="E2623" s="8"/>
      <c r="H2623" s="170"/>
      <c r="I2623" s="172"/>
      <c r="J2623" s="172"/>
      <c r="K2623" s="193"/>
      <c r="L2623" s="193"/>
      <c r="M2623" s="193"/>
      <c r="N2623" s="193"/>
      <c r="O2623" s="193"/>
      <c r="P2623" s="193"/>
      <c r="R2623" s="194"/>
      <c r="S2623" s="170"/>
      <c r="T2623" s="170"/>
      <c r="U2623" s="170"/>
      <c r="V2623" s="170"/>
      <c r="W2623" s="170"/>
      <c r="X2623" s="170"/>
      <c r="Y2623" s="170"/>
      <c r="Z2623" s="170"/>
      <c r="AA2623" s="170"/>
      <c r="AB2623" s="170"/>
      <c r="AC2623" s="170"/>
      <c r="AD2623" s="170"/>
      <c r="AE2623" s="170"/>
      <c r="AF2623" s="170"/>
      <c r="AG2623" s="170"/>
      <c r="AH2623" s="170"/>
      <c r="AI2623" s="170"/>
      <c r="AJ2623" s="170"/>
      <c r="AK2623" s="170"/>
      <c r="AL2623" s="170"/>
      <c r="AM2623" s="170"/>
      <c r="AN2623" s="170"/>
      <c r="AO2623" s="170"/>
      <c r="AP2623" s="170"/>
      <c r="AQ2623" s="170"/>
      <c r="AR2623" s="170"/>
      <c r="AS2623" s="170"/>
      <c r="AT2623" s="170"/>
      <c r="AU2623" s="170"/>
      <c r="AV2623" s="170"/>
      <c r="AW2623" s="170"/>
      <c r="AX2623" s="170"/>
      <c r="AY2623" s="170"/>
      <c r="AZ2623" s="170"/>
      <c r="BA2623" s="170"/>
      <c r="BB2623" s="170"/>
      <c r="BC2623" s="170"/>
      <c r="BD2623" s="170"/>
      <c r="BE2623" s="170"/>
      <c r="BF2623" s="170"/>
      <c r="BG2623" s="170"/>
      <c r="BH2623" s="170"/>
      <c r="BI2623" s="170"/>
      <c r="BJ2623" s="170"/>
      <c r="BK2623" s="170"/>
      <c r="BL2623" s="170"/>
      <c r="BM2623" s="170"/>
      <c r="BN2623" s="170"/>
      <c r="BO2623" s="170"/>
      <c r="BP2623" s="170"/>
      <c r="BQ2623" s="170"/>
      <c r="BR2623" s="170"/>
      <c r="BS2623" s="170"/>
      <c r="BT2623" s="170"/>
      <c r="BU2623" s="170"/>
      <c r="BV2623" s="170"/>
      <c r="BW2623" s="170"/>
      <c r="BX2623" s="170"/>
      <c r="BY2623" s="170"/>
      <c r="BZ2623" s="170"/>
      <c r="CA2623" s="170"/>
      <c r="CB2623" s="170"/>
      <c r="CC2623" s="170"/>
      <c r="CD2623" s="170"/>
      <c r="CE2623" s="170"/>
      <c r="CF2623" s="170"/>
      <c r="CG2623" s="170"/>
      <c r="CH2623" s="170"/>
      <c r="CI2623" s="170"/>
      <c r="CJ2623" s="170"/>
      <c r="CK2623" s="170"/>
      <c r="CL2623" s="170"/>
    </row>
    <row r="2624" spans="2:90" x14ac:dyDescent="0.4">
      <c r="B2624" s="171" t="s">
        <v>492</v>
      </c>
      <c r="E2624" s="8"/>
      <c r="H2624" s="170"/>
      <c r="I2624" s="172"/>
      <c r="J2624" s="172"/>
      <c r="K2624" s="193"/>
      <c r="L2624" s="193"/>
      <c r="M2624" s="193"/>
      <c r="N2624" s="193"/>
      <c r="O2624" s="193"/>
      <c r="P2624" s="193"/>
      <c r="R2624" s="194"/>
      <c r="S2624" s="170"/>
      <c r="T2624" s="170"/>
      <c r="U2624" s="170"/>
      <c r="V2624" s="170"/>
      <c r="W2624" s="170"/>
      <c r="X2624" s="170"/>
      <c r="Y2624" s="170"/>
      <c r="Z2624" s="170"/>
      <c r="AA2624" s="170"/>
      <c r="AB2624" s="170"/>
      <c r="AC2624" s="170"/>
      <c r="AD2624" s="170"/>
      <c r="AE2624" s="170"/>
      <c r="AF2624" s="170"/>
      <c r="AG2624" s="170"/>
      <c r="AH2624" s="170"/>
      <c r="AI2624" s="170"/>
      <c r="AJ2624" s="170"/>
      <c r="AK2624" s="170"/>
      <c r="AL2624" s="170"/>
      <c r="AM2624" s="170"/>
      <c r="AN2624" s="170"/>
      <c r="AO2624" s="170"/>
      <c r="AP2624" s="170"/>
      <c r="AQ2624" s="170"/>
      <c r="AR2624" s="170"/>
      <c r="AS2624" s="170"/>
      <c r="AT2624" s="170"/>
      <c r="AU2624" s="170"/>
      <c r="AV2624" s="170"/>
      <c r="AW2624" s="170"/>
      <c r="AX2624" s="170"/>
      <c r="AY2624" s="170"/>
      <c r="AZ2624" s="170"/>
      <c r="BA2624" s="170"/>
      <c r="BB2624" s="170"/>
      <c r="BC2624" s="170"/>
      <c r="BD2624" s="170"/>
      <c r="BE2624" s="170"/>
      <c r="BF2624" s="170"/>
      <c r="BG2624" s="170"/>
      <c r="BH2624" s="170"/>
      <c r="BI2624" s="170"/>
      <c r="BJ2624" s="170"/>
      <c r="BK2624" s="170"/>
      <c r="BL2624" s="170"/>
      <c r="BM2624" s="170"/>
      <c r="BN2624" s="170"/>
      <c r="BO2624" s="170"/>
      <c r="BP2624" s="170"/>
      <c r="BQ2624" s="170"/>
      <c r="BR2624" s="170"/>
      <c r="BS2624" s="170"/>
      <c r="BT2624" s="170"/>
      <c r="BU2624" s="170"/>
      <c r="BV2624" s="170"/>
      <c r="BW2624" s="170"/>
      <c r="BX2624" s="170"/>
      <c r="BY2624" s="170"/>
      <c r="BZ2624" s="170"/>
      <c r="CA2624" s="170"/>
      <c r="CB2624" s="170"/>
      <c r="CC2624" s="170"/>
      <c r="CD2624" s="170"/>
      <c r="CE2624" s="170"/>
      <c r="CF2624" s="170"/>
      <c r="CG2624" s="170"/>
      <c r="CH2624" s="170"/>
      <c r="CI2624" s="170"/>
      <c r="CJ2624" s="170"/>
      <c r="CK2624" s="170"/>
      <c r="CL2624" s="170"/>
    </row>
    <row r="2625" spans="2:90" x14ac:dyDescent="0.4">
      <c r="B2625" s="171" t="s">
        <v>461</v>
      </c>
      <c r="E2625" s="8"/>
      <c r="H2625" s="170"/>
      <c r="I2625" s="172"/>
      <c r="J2625" s="172"/>
      <c r="K2625" s="193"/>
      <c r="L2625" s="193"/>
      <c r="M2625" s="193"/>
      <c r="N2625" s="193"/>
      <c r="O2625" s="193"/>
      <c r="P2625" s="193"/>
      <c r="R2625" s="194"/>
      <c r="S2625" s="195" t="str">
        <f t="shared" ref="S2625:AX2625" si="3805">S$16</f>
        <v>S$12</v>
      </c>
      <c r="T2625" s="195" t="str">
        <f t="shared" si="3805"/>
        <v>T$12</v>
      </c>
      <c r="U2625" s="195" t="str">
        <f t="shared" si="3805"/>
        <v>U$12</v>
      </c>
      <c r="V2625" s="195" t="str">
        <f t="shared" si="3805"/>
        <v>V$12</v>
      </c>
      <c r="W2625" s="195" t="str">
        <f t="shared" si="3805"/>
        <v>W$12</v>
      </c>
      <c r="X2625" s="195" t="str">
        <f t="shared" si="3805"/>
        <v>X$12</v>
      </c>
      <c r="Y2625" s="195" t="str">
        <f t="shared" si="3805"/>
        <v>Y$12</v>
      </c>
      <c r="Z2625" s="195" t="str">
        <f t="shared" si="3805"/>
        <v>Z$12</v>
      </c>
      <c r="AA2625" s="195" t="str">
        <f t="shared" si="3805"/>
        <v>AA$12</v>
      </c>
      <c r="AB2625" s="195" t="str">
        <f t="shared" si="3805"/>
        <v>AB$12</v>
      </c>
      <c r="AC2625" s="195" t="str">
        <f t="shared" si="3805"/>
        <v>AC$12</v>
      </c>
      <c r="AD2625" s="195" t="str">
        <f t="shared" si="3805"/>
        <v>AD$12</v>
      </c>
      <c r="AE2625" s="195" t="str">
        <f t="shared" si="3805"/>
        <v>AE$12</v>
      </c>
      <c r="AF2625" s="195" t="str">
        <f t="shared" si="3805"/>
        <v>AF$12</v>
      </c>
      <c r="AG2625" s="195" t="str">
        <f t="shared" si="3805"/>
        <v>AG$12</v>
      </c>
      <c r="AH2625" s="195" t="str">
        <f t="shared" si="3805"/>
        <v>AH$12</v>
      </c>
      <c r="AI2625" s="195" t="str">
        <f t="shared" si="3805"/>
        <v>AI$12</v>
      </c>
      <c r="AJ2625" s="195" t="str">
        <f t="shared" si="3805"/>
        <v>AJ$12</v>
      </c>
      <c r="AK2625" s="195" t="str">
        <f t="shared" si="3805"/>
        <v>AK$12</v>
      </c>
      <c r="AL2625" s="195" t="str">
        <f t="shared" si="3805"/>
        <v>AL$12</v>
      </c>
      <c r="AM2625" s="195" t="str">
        <f t="shared" si="3805"/>
        <v>AM$12</v>
      </c>
      <c r="AN2625" s="195" t="str">
        <f t="shared" si="3805"/>
        <v>AN$12</v>
      </c>
      <c r="AO2625" s="195" t="str">
        <f t="shared" si="3805"/>
        <v>AO$12</v>
      </c>
      <c r="AP2625" s="195" t="str">
        <f t="shared" si="3805"/>
        <v>AP$12</v>
      </c>
      <c r="AQ2625" s="195" t="str">
        <f t="shared" si="3805"/>
        <v>AQ$12</v>
      </c>
      <c r="AR2625" s="195" t="str">
        <f t="shared" si="3805"/>
        <v>AR$12</v>
      </c>
      <c r="AS2625" s="195" t="str">
        <f t="shared" si="3805"/>
        <v>AS$12</v>
      </c>
      <c r="AT2625" s="195" t="str">
        <f t="shared" si="3805"/>
        <v>AT$12</v>
      </c>
      <c r="AU2625" s="195" t="str">
        <f t="shared" si="3805"/>
        <v>AU$12</v>
      </c>
      <c r="AV2625" s="195" t="str">
        <f t="shared" si="3805"/>
        <v>AV$12</v>
      </c>
      <c r="AW2625" s="195" t="str">
        <f t="shared" si="3805"/>
        <v>AW$12</v>
      </c>
      <c r="AX2625" s="195" t="str">
        <f t="shared" si="3805"/>
        <v>AX$12</v>
      </c>
      <c r="AY2625" s="195" t="str">
        <f t="shared" ref="AY2625:CD2625" si="3806">AY$16</f>
        <v>AY$12</v>
      </c>
      <c r="AZ2625" s="195" t="str">
        <f t="shared" si="3806"/>
        <v>AZ$12</v>
      </c>
      <c r="BA2625" s="195" t="str">
        <f t="shared" si="3806"/>
        <v>BA$12</v>
      </c>
      <c r="BB2625" s="195" t="str">
        <f t="shared" si="3806"/>
        <v>BB$12</v>
      </c>
      <c r="BC2625" s="195" t="str">
        <f t="shared" si="3806"/>
        <v>BC$12</v>
      </c>
      <c r="BD2625" s="195" t="str">
        <f t="shared" si="3806"/>
        <v>BD$12</v>
      </c>
      <c r="BE2625" s="195" t="str">
        <f t="shared" si="3806"/>
        <v>BE$12</v>
      </c>
      <c r="BF2625" s="195" t="str">
        <f t="shared" si="3806"/>
        <v>BF$12</v>
      </c>
      <c r="BG2625" s="195" t="str">
        <f t="shared" si="3806"/>
        <v>BG$12</v>
      </c>
      <c r="BH2625" s="195" t="str">
        <f t="shared" si="3806"/>
        <v>BH$12</v>
      </c>
      <c r="BI2625" s="195" t="str">
        <f t="shared" si="3806"/>
        <v>BI$12</v>
      </c>
      <c r="BJ2625" s="195" t="str">
        <f t="shared" si="3806"/>
        <v>BJ$12</v>
      </c>
      <c r="BK2625" s="195" t="str">
        <f t="shared" si="3806"/>
        <v>BK$12</v>
      </c>
      <c r="BL2625" s="195" t="str">
        <f t="shared" si="3806"/>
        <v>BL$12</v>
      </c>
      <c r="BM2625" s="195" t="str">
        <f t="shared" si="3806"/>
        <v>BM$12</v>
      </c>
      <c r="BN2625" s="195" t="str">
        <f t="shared" si="3806"/>
        <v>BN$12</v>
      </c>
      <c r="BO2625" s="195" t="str">
        <f t="shared" si="3806"/>
        <v>BO$12</v>
      </c>
      <c r="BP2625" s="195" t="str">
        <f t="shared" si="3806"/>
        <v>BP$12</v>
      </c>
      <c r="BQ2625" s="195" t="str">
        <f t="shared" si="3806"/>
        <v>BQ$12</v>
      </c>
      <c r="BR2625" s="195" t="str">
        <f t="shared" si="3806"/>
        <v>BR$12</v>
      </c>
      <c r="BS2625" s="195" t="str">
        <f t="shared" si="3806"/>
        <v>BS$12</v>
      </c>
      <c r="BT2625" s="195" t="str">
        <f t="shared" si="3806"/>
        <v>BT$12</v>
      </c>
      <c r="BU2625" s="195" t="str">
        <f t="shared" si="3806"/>
        <v>BU$12</v>
      </c>
      <c r="BV2625" s="195" t="str">
        <f t="shared" si="3806"/>
        <v>BV$12</v>
      </c>
      <c r="BW2625" s="195" t="str">
        <f t="shared" si="3806"/>
        <v>BW$12</v>
      </c>
      <c r="BX2625" s="195" t="str">
        <f t="shared" si="3806"/>
        <v>BX$12</v>
      </c>
      <c r="BY2625" s="195" t="str">
        <f t="shared" si="3806"/>
        <v>BY$12</v>
      </c>
      <c r="BZ2625" s="195" t="str">
        <f t="shared" si="3806"/>
        <v>BZ$12</v>
      </c>
      <c r="CA2625" s="195" t="str">
        <f t="shared" si="3806"/>
        <v>CA$12</v>
      </c>
      <c r="CB2625" s="195" t="str">
        <f t="shared" si="3806"/>
        <v>CB$12</v>
      </c>
      <c r="CC2625" s="195" t="str">
        <f t="shared" si="3806"/>
        <v>CC$12</v>
      </c>
      <c r="CD2625" s="195" t="str">
        <f t="shared" si="3806"/>
        <v>CD$12</v>
      </c>
      <c r="CE2625" s="195" t="str">
        <f t="shared" ref="CE2625:CL2625" si="3807">CE$16</f>
        <v>CE$12</v>
      </c>
      <c r="CF2625" s="195" t="str">
        <f t="shared" si="3807"/>
        <v>CF$12</v>
      </c>
      <c r="CG2625" s="195" t="str">
        <f t="shared" si="3807"/>
        <v>CG$12</v>
      </c>
      <c r="CH2625" s="195" t="str">
        <f t="shared" si="3807"/>
        <v>CH$12</v>
      </c>
      <c r="CI2625" s="195" t="str">
        <f t="shared" si="3807"/>
        <v>CI$12</v>
      </c>
      <c r="CJ2625" s="195" t="str">
        <f t="shared" si="3807"/>
        <v>CJ$12</v>
      </c>
      <c r="CK2625" s="195" t="str">
        <f t="shared" si="3807"/>
        <v>CK$12</v>
      </c>
      <c r="CL2625" s="195" t="str">
        <f t="shared" si="3807"/>
        <v>CL$12</v>
      </c>
    </row>
    <row r="2626" spans="2:90" x14ac:dyDescent="0.4">
      <c r="B2626" s="171" t="s">
        <v>462</v>
      </c>
      <c r="E2626" s="8"/>
      <c r="H2626" s="196"/>
      <c r="I2626" s="197"/>
      <c r="J2626" s="197"/>
      <c r="K2626" s="198"/>
      <c r="L2626" s="198"/>
      <c r="M2626" s="198"/>
      <c r="N2626" s="198"/>
      <c r="O2626" s="198"/>
      <c r="P2626" s="198"/>
      <c r="R2626" s="198"/>
      <c r="S2626" s="195" t="str">
        <f t="shared" ref="S2626:AX2626" si="3808">S$17</f>
        <v>S$13</v>
      </c>
      <c r="T2626" s="195" t="str">
        <f t="shared" si="3808"/>
        <v>T$13</v>
      </c>
      <c r="U2626" s="195" t="str">
        <f t="shared" si="3808"/>
        <v>U$13</v>
      </c>
      <c r="V2626" s="195" t="str">
        <f t="shared" si="3808"/>
        <v>V$13</v>
      </c>
      <c r="W2626" s="195" t="str">
        <f t="shared" si="3808"/>
        <v>W$13</v>
      </c>
      <c r="X2626" s="195" t="str">
        <f t="shared" si="3808"/>
        <v>X$13</v>
      </c>
      <c r="Y2626" s="195" t="str">
        <f t="shared" si="3808"/>
        <v>Y$13</v>
      </c>
      <c r="Z2626" s="195" t="str">
        <f t="shared" si="3808"/>
        <v>Z$13</v>
      </c>
      <c r="AA2626" s="195" t="str">
        <f t="shared" si="3808"/>
        <v>AA$13</v>
      </c>
      <c r="AB2626" s="195" t="str">
        <f t="shared" si="3808"/>
        <v>AB$13</v>
      </c>
      <c r="AC2626" s="195" t="str">
        <f t="shared" si="3808"/>
        <v>AC$13</v>
      </c>
      <c r="AD2626" s="195" t="str">
        <f t="shared" si="3808"/>
        <v>AD$13</v>
      </c>
      <c r="AE2626" s="195" t="str">
        <f t="shared" si="3808"/>
        <v>AE$13</v>
      </c>
      <c r="AF2626" s="195" t="str">
        <f t="shared" si="3808"/>
        <v>AF$13</v>
      </c>
      <c r="AG2626" s="195" t="str">
        <f t="shared" si="3808"/>
        <v>AG$13</v>
      </c>
      <c r="AH2626" s="195" t="str">
        <f t="shared" si="3808"/>
        <v>AH$13</v>
      </c>
      <c r="AI2626" s="195" t="str">
        <f t="shared" si="3808"/>
        <v>AI$13</v>
      </c>
      <c r="AJ2626" s="195" t="str">
        <f t="shared" si="3808"/>
        <v>AJ$13</v>
      </c>
      <c r="AK2626" s="195" t="str">
        <f t="shared" si="3808"/>
        <v>AK$13</v>
      </c>
      <c r="AL2626" s="195" t="str">
        <f t="shared" si="3808"/>
        <v>AL$13</v>
      </c>
      <c r="AM2626" s="195" t="str">
        <f t="shared" si="3808"/>
        <v>AM$13</v>
      </c>
      <c r="AN2626" s="195" t="str">
        <f t="shared" si="3808"/>
        <v>AN$13</v>
      </c>
      <c r="AO2626" s="195" t="str">
        <f t="shared" si="3808"/>
        <v>AO$13</v>
      </c>
      <c r="AP2626" s="195" t="str">
        <f t="shared" si="3808"/>
        <v>AP$13</v>
      </c>
      <c r="AQ2626" s="195" t="str">
        <f t="shared" si="3808"/>
        <v>AQ$13</v>
      </c>
      <c r="AR2626" s="195" t="str">
        <f t="shared" si="3808"/>
        <v>AR$13</v>
      </c>
      <c r="AS2626" s="195" t="str">
        <f t="shared" si="3808"/>
        <v>AS$13</v>
      </c>
      <c r="AT2626" s="195" t="str">
        <f t="shared" si="3808"/>
        <v>AT$13</v>
      </c>
      <c r="AU2626" s="195" t="str">
        <f t="shared" si="3808"/>
        <v>AU$13</v>
      </c>
      <c r="AV2626" s="195" t="str">
        <f t="shared" si="3808"/>
        <v>AV$13</v>
      </c>
      <c r="AW2626" s="195" t="str">
        <f t="shared" si="3808"/>
        <v>AW$13</v>
      </c>
      <c r="AX2626" s="195" t="str">
        <f t="shared" si="3808"/>
        <v>AX$13</v>
      </c>
      <c r="AY2626" s="195" t="str">
        <f t="shared" ref="AY2626:CD2626" si="3809">AY$17</f>
        <v>AY$13</v>
      </c>
      <c r="AZ2626" s="195" t="str">
        <f t="shared" si="3809"/>
        <v>AZ$13</v>
      </c>
      <c r="BA2626" s="195" t="str">
        <f t="shared" si="3809"/>
        <v>BA$13</v>
      </c>
      <c r="BB2626" s="195" t="str">
        <f t="shared" si="3809"/>
        <v>BB$13</v>
      </c>
      <c r="BC2626" s="195" t="str">
        <f t="shared" si="3809"/>
        <v>BC$13</v>
      </c>
      <c r="BD2626" s="195" t="str">
        <f t="shared" si="3809"/>
        <v>BD$13</v>
      </c>
      <c r="BE2626" s="195" t="str">
        <f t="shared" si="3809"/>
        <v>BE$13</v>
      </c>
      <c r="BF2626" s="195" t="str">
        <f t="shared" si="3809"/>
        <v>BF$13</v>
      </c>
      <c r="BG2626" s="195" t="str">
        <f t="shared" si="3809"/>
        <v>BG$13</v>
      </c>
      <c r="BH2626" s="195" t="str">
        <f t="shared" si="3809"/>
        <v>BH$13</v>
      </c>
      <c r="BI2626" s="195" t="str">
        <f t="shared" si="3809"/>
        <v>BI$13</v>
      </c>
      <c r="BJ2626" s="195" t="str">
        <f t="shared" si="3809"/>
        <v>BJ$13</v>
      </c>
      <c r="BK2626" s="195" t="str">
        <f t="shared" si="3809"/>
        <v>BK$13</v>
      </c>
      <c r="BL2626" s="195" t="str">
        <f t="shared" si="3809"/>
        <v>BL$13</v>
      </c>
      <c r="BM2626" s="195" t="str">
        <f t="shared" si="3809"/>
        <v>BM$13</v>
      </c>
      <c r="BN2626" s="195" t="str">
        <f t="shared" si="3809"/>
        <v>BN$13</v>
      </c>
      <c r="BO2626" s="195" t="str">
        <f t="shared" si="3809"/>
        <v>BO$13</v>
      </c>
      <c r="BP2626" s="195" t="str">
        <f t="shared" si="3809"/>
        <v>BP$13</v>
      </c>
      <c r="BQ2626" s="195" t="str">
        <f t="shared" si="3809"/>
        <v>BQ$13</v>
      </c>
      <c r="BR2626" s="195" t="str">
        <f t="shared" si="3809"/>
        <v>BR$13</v>
      </c>
      <c r="BS2626" s="195" t="str">
        <f t="shared" si="3809"/>
        <v>BS$13</v>
      </c>
      <c r="BT2626" s="195" t="str">
        <f t="shared" si="3809"/>
        <v>BT$13</v>
      </c>
      <c r="BU2626" s="195" t="str">
        <f t="shared" si="3809"/>
        <v>BU$13</v>
      </c>
      <c r="BV2626" s="195" t="str">
        <f t="shared" si="3809"/>
        <v>BV$13</v>
      </c>
      <c r="BW2626" s="195" t="str">
        <f t="shared" si="3809"/>
        <v>BW$13</v>
      </c>
      <c r="BX2626" s="195" t="str">
        <f t="shared" si="3809"/>
        <v>BX$13</v>
      </c>
      <c r="BY2626" s="195" t="str">
        <f t="shared" si="3809"/>
        <v>BY$13</v>
      </c>
      <c r="BZ2626" s="195" t="str">
        <f t="shared" si="3809"/>
        <v>BZ$13</v>
      </c>
      <c r="CA2626" s="195" t="str">
        <f t="shared" si="3809"/>
        <v>CA$13</v>
      </c>
      <c r="CB2626" s="195" t="str">
        <f t="shared" si="3809"/>
        <v>CB$13</v>
      </c>
      <c r="CC2626" s="195" t="str">
        <f t="shared" si="3809"/>
        <v>CC$13</v>
      </c>
      <c r="CD2626" s="195" t="str">
        <f t="shared" si="3809"/>
        <v>CD$13</v>
      </c>
      <c r="CE2626" s="195" t="str">
        <f t="shared" ref="CE2626:CL2626" si="3810">CE$17</f>
        <v>CE$13</v>
      </c>
      <c r="CF2626" s="195" t="str">
        <f t="shared" si="3810"/>
        <v>CF$13</v>
      </c>
      <c r="CG2626" s="195" t="str">
        <f t="shared" si="3810"/>
        <v>CG$13</v>
      </c>
      <c r="CH2626" s="195" t="str">
        <f t="shared" si="3810"/>
        <v>CH$13</v>
      </c>
      <c r="CI2626" s="195" t="str">
        <f t="shared" si="3810"/>
        <v>CI$13</v>
      </c>
      <c r="CJ2626" s="195" t="str">
        <f t="shared" si="3810"/>
        <v>CJ$13</v>
      </c>
      <c r="CK2626" s="195" t="str">
        <f t="shared" si="3810"/>
        <v>CK$13</v>
      </c>
      <c r="CL2626" s="195" t="str">
        <f t="shared" si="3810"/>
        <v>CL$13</v>
      </c>
    </row>
    <row r="2627" spans="2:90" x14ac:dyDescent="0.4">
      <c r="B2627" s="171" t="s">
        <v>491</v>
      </c>
      <c r="E2627" s="8"/>
      <c r="H2627" s="196"/>
      <c r="I2627" s="197"/>
      <c r="J2627" s="197"/>
      <c r="K2627" s="198"/>
      <c r="L2627" s="198"/>
      <c r="M2627" s="198"/>
      <c r="N2627" s="198"/>
      <c r="O2627" s="198"/>
      <c r="P2627" s="198"/>
      <c r="R2627" s="198"/>
      <c r="S2627" s="186"/>
      <c r="T2627" s="186"/>
      <c r="U2627" s="186"/>
      <c r="V2627" s="186"/>
      <c r="W2627" s="186"/>
      <c r="X2627" s="186"/>
      <c r="Y2627" s="186"/>
      <c r="Z2627" s="186"/>
      <c r="AA2627" s="186"/>
      <c r="AB2627" s="186"/>
      <c r="AC2627" s="186"/>
      <c r="AD2627" s="186"/>
      <c r="AE2627" s="186"/>
      <c r="AF2627" s="186"/>
      <c r="AG2627" s="186"/>
      <c r="AH2627" s="186"/>
      <c r="AI2627" s="186"/>
      <c r="AJ2627" s="186"/>
      <c r="AK2627" s="186"/>
      <c r="AL2627" s="186"/>
      <c r="AM2627" s="186"/>
      <c r="AN2627" s="186"/>
      <c r="AO2627" s="186"/>
      <c r="AP2627" s="186"/>
      <c r="AQ2627" s="186"/>
      <c r="AR2627" s="186"/>
      <c r="AS2627" s="186"/>
      <c r="AT2627" s="186"/>
      <c r="AU2627" s="186"/>
      <c r="AV2627" s="186"/>
      <c r="AW2627" s="186"/>
      <c r="AX2627" s="186"/>
      <c r="AY2627" s="186"/>
      <c r="AZ2627" s="186"/>
      <c r="BA2627" s="186"/>
      <c r="BB2627" s="186"/>
      <c r="BC2627" s="186"/>
      <c r="BD2627" s="186"/>
      <c r="BE2627" s="186"/>
      <c r="BF2627" s="186"/>
      <c r="BG2627" s="186"/>
      <c r="BH2627" s="186"/>
      <c r="BI2627" s="186"/>
      <c r="BJ2627" s="186"/>
      <c r="BK2627" s="186"/>
      <c r="BL2627" s="186"/>
      <c r="BM2627" s="186"/>
      <c r="BN2627" s="186"/>
      <c r="BO2627" s="186"/>
      <c r="BP2627" s="186"/>
      <c r="BQ2627" s="186"/>
      <c r="BR2627" s="186"/>
      <c r="BS2627" s="186"/>
      <c r="BT2627" s="186"/>
      <c r="BU2627" s="186"/>
      <c r="BV2627" s="186"/>
      <c r="BW2627" s="186"/>
      <c r="BX2627" s="186"/>
      <c r="BY2627" s="186"/>
      <c r="BZ2627" s="186"/>
      <c r="CA2627" s="186"/>
      <c r="CB2627" s="186"/>
      <c r="CC2627" s="186"/>
      <c r="CD2627" s="186"/>
      <c r="CE2627" s="186"/>
      <c r="CF2627" s="186"/>
      <c r="CG2627" s="186"/>
      <c r="CH2627" s="186"/>
      <c r="CI2627" s="186"/>
      <c r="CJ2627" s="186"/>
      <c r="CK2627" s="186"/>
      <c r="CL2627" s="186"/>
    </row>
    <row r="2628" spans="2:90" x14ac:dyDescent="0.4">
      <c r="B2628" s="171" t="s">
        <v>505</v>
      </c>
      <c r="E2628" s="8"/>
      <c r="H2628" s="196"/>
      <c r="I2628" s="197"/>
      <c r="J2628" s="197"/>
      <c r="K2628" s="198"/>
      <c r="L2628" s="198"/>
      <c r="M2628" s="198"/>
      <c r="N2628" s="198"/>
      <c r="O2628" s="198"/>
      <c r="P2628" s="198"/>
      <c r="R2628" s="198"/>
      <c r="S2628" s="186"/>
      <c r="T2628" s="186"/>
      <c r="U2628" s="186"/>
      <c r="V2628" s="186"/>
      <c r="W2628" s="186"/>
      <c r="X2628" s="186"/>
      <c r="Y2628" s="186"/>
      <c r="Z2628" s="186"/>
      <c r="AA2628" s="186"/>
      <c r="AB2628" s="186"/>
      <c r="AC2628" s="186"/>
      <c r="AD2628" s="186"/>
      <c r="AE2628" s="186"/>
      <c r="AF2628" s="186"/>
      <c r="AG2628" s="186"/>
      <c r="AH2628" s="186"/>
      <c r="AI2628" s="186"/>
      <c r="AJ2628" s="186"/>
      <c r="AK2628" s="186"/>
      <c r="AL2628" s="186"/>
      <c r="AM2628" s="186"/>
      <c r="AN2628" s="186"/>
      <c r="AO2628" s="186"/>
      <c r="AP2628" s="186"/>
      <c r="AQ2628" s="186"/>
      <c r="AR2628" s="186"/>
      <c r="AS2628" s="186"/>
      <c r="AT2628" s="186"/>
      <c r="AU2628" s="186"/>
      <c r="AV2628" s="186"/>
      <c r="AW2628" s="186"/>
      <c r="AX2628" s="186"/>
      <c r="AY2628" s="186"/>
      <c r="AZ2628" s="186"/>
      <c r="BA2628" s="186"/>
      <c r="BB2628" s="186"/>
      <c r="BC2628" s="186"/>
      <c r="BD2628" s="186"/>
      <c r="BE2628" s="186"/>
      <c r="BF2628" s="186"/>
      <c r="BG2628" s="186"/>
      <c r="BH2628" s="186"/>
      <c r="BI2628" s="186"/>
      <c r="BJ2628" s="186"/>
      <c r="BK2628" s="186"/>
      <c r="BL2628" s="186"/>
      <c r="BM2628" s="186"/>
      <c r="BN2628" s="186"/>
      <c r="BO2628" s="186"/>
      <c r="BP2628" s="186"/>
      <c r="BQ2628" s="186"/>
      <c r="BR2628" s="186"/>
      <c r="BS2628" s="186"/>
      <c r="BT2628" s="186"/>
      <c r="BU2628" s="186"/>
      <c r="BV2628" s="186"/>
      <c r="BW2628" s="186"/>
      <c r="BX2628" s="186"/>
      <c r="BY2628" s="186"/>
      <c r="BZ2628" s="186"/>
      <c r="CA2628" s="186"/>
      <c r="CB2628" s="186"/>
      <c r="CC2628" s="186"/>
      <c r="CD2628" s="186"/>
      <c r="CE2628" s="186"/>
      <c r="CF2628" s="186"/>
      <c r="CG2628" s="186"/>
      <c r="CH2628" s="186"/>
      <c r="CI2628" s="186"/>
      <c r="CJ2628" s="186"/>
      <c r="CK2628" s="186"/>
      <c r="CL2628" s="186"/>
    </row>
    <row r="2629" spans="2:90" x14ac:dyDescent="0.4">
      <c r="B2629" s="171" t="s">
        <v>463</v>
      </c>
      <c r="E2629" s="8"/>
      <c r="H2629" s="196"/>
      <c r="I2629" s="197"/>
      <c r="J2629" s="197"/>
      <c r="K2629" s="198"/>
      <c r="L2629" s="198"/>
      <c r="M2629" s="198"/>
      <c r="N2629" s="198"/>
      <c r="O2629" s="198"/>
      <c r="P2629" s="198"/>
      <c r="R2629" s="198"/>
      <c r="S2629" s="186" t="str">
        <f t="shared" ref="S2629:AX2629" si="3811">S$18</f>
        <v>S$14</v>
      </c>
      <c r="T2629" s="186" t="str">
        <f t="shared" si="3811"/>
        <v>T$14</v>
      </c>
      <c r="U2629" s="186" t="str">
        <f t="shared" si="3811"/>
        <v>U$14</v>
      </c>
      <c r="V2629" s="186" t="str">
        <f t="shared" si="3811"/>
        <v>V$14</v>
      </c>
      <c r="W2629" s="186" t="str">
        <f t="shared" si="3811"/>
        <v>W$14</v>
      </c>
      <c r="X2629" s="186" t="str">
        <f t="shared" si="3811"/>
        <v>X$14</v>
      </c>
      <c r="Y2629" s="186" t="str">
        <f t="shared" si="3811"/>
        <v>Y$14</v>
      </c>
      <c r="Z2629" s="186" t="str">
        <f t="shared" si="3811"/>
        <v>Z$14</v>
      </c>
      <c r="AA2629" s="186" t="str">
        <f t="shared" si="3811"/>
        <v>AA$14</v>
      </c>
      <c r="AB2629" s="186" t="str">
        <f t="shared" si="3811"/>
        <v>AB$14</v>
      </c>
      <c r="AC2629" s="186" t="str">
        <f t="shared" si="3811"/>
        <v>AC$14</v>
      </c>
      <c r="AD2629" s="186" t="str">
        <f t="shared" si="3811"/>
        <v>AD$14</v>
      </c>
      <c r="AE2629" s="186" t="str">
        <f t="shared" si="3811"/>
        <v>AE$14</v>
      </c>
      <c r="AF2629" s="186" t="str">
        <f t="shared" si="3811"/>
        <v>AF$14</v>
      </c>
      <c r="AG2629" s="186" t="str">
        <f t="shared" si="3811"/>
        <v>AG$14</v>
      </c>
      <c r="AH2629" s="186" t="str">
        <f t="shared" si="3811"/>
        <v>AH$14</v>
      </c>
      <c r="AI2629" s="186" t="str">
        <f t="shared" si="3811"/>
        <v>AI$14</v>
      </c>
      <c r="AJ2629" s="186" t="str">
        <f t="shared" si="3811"/>
        <v>AJ$14</v>
      </c>
      <c r="AK2629" s="186" t="str">
        <f t="shared" si="3811"/>
        <v>AK$14</v>
      </c>
      <c r="AL2629" s="186" t="str">
        <f t="shared" si="3811"/>
        <v>AL$14</v>
      </c>
      <c r="AM2629" s="186" t="str">
        <f t="shared" si="3811"/>
        <v>AM$14</v>
      </c>
      <c r="AN2629" s="186" t="str">
        <f t="shared" si="3811"/>
        <v>AN$14</v>
      </c>
      <c r="AO2629" s="186" t="str">
        <f t="shared" si="3811"/>
        <v>AO$14</v>
      </c>
      <c r="AP2629" s="186" t="str">
        <f t="shared" si="3811"/>
        <v>AP$14</v>
      </c>
      <c r="AQ2629" s="186" t="str">
        <f t="shared" si="3811"/>
        <v>AQ$14</v>
      </c>
      <c r="AR2629" s="186" t="str">
        <f t="shared" si="3811"/>
        <v>AR$14</v>
      </c>
      <c r="AS2629" s="186" t="str">
        <f t="shared" si="3811"/>
        <v>AS$14</v>
      </c>
      <c r="AT2629" s="186" t="str">
        <f t="shared" si="3811"/>
        <v>AT$14</v>
      </c>
      <c r="AU2629" s="186" t="str">
        <f t="shared" si="3811"/>
        <v>AU$14</v>
      </c>
      <c r="AV2629" s="186" t="str">
        <f t="shared" si="3811"/>
        <v>AV$14</v>
      </c>
      <c r="AW2629" s="186" t="str">
        <f t="shared" si="3811"/>
        <v>AW$14</v>
      </c>
      <c r="AX2629" s="186" t="str">
        <f t="shared" si="3811"/>
        <v>AX$14</v>
      </c>
      <c r="AY2629" s="186" t="str">
        <f t="shared" ref="AY2629:CD2629" si="3812">AY$18</f>
        <v>AY$14</v>
      </c>
      <c r="AZ2629" s="186" t="str">
        <f t="shared" si="3812"/>
        <v>AZ$14</v>
      </c>
      <c r="BA2629" s="186" t="str">
        <f t="shared" si="3812"/>
        <v>BA$14</v>
      </c>
      <c r="BB2629" s="186" t="str">
        <f t="shared" si="3812"/>
        <v>BB$14</v>
      </c>
      <c r="BC2629" s="186" t="str">
        <f t="shared" si="3812"/>
        <v>BC$14</v>
      </c>
      <c r="BD2629" s="186" t="str">
        <f t="shared" si="3812"/>
        <v>BD$14</v>
      </c>
      <c r="BE2629" s="186" t="str">
        <f t="shared" si="3812"/>
        <v>BE$14</v>
      </c>
      <c r="BF2629" s="186" t="str">
        <f t="shared" si="3812"/>
        <v>BF$14</v>
      </c>
      <c r="BG2629" s="186" t="str">
        <f t="shared" si="3812"/>
        <v>BG$14</v>
      </c>
      <c r="BH2629" s="186" t="str">
        <f t="shared" si="3812"/>
        <v>BH$14</v>
      </c>
      <c r="BI2629" s="186" t="str">
        <f t="shared" si="3812"/>
        <v>BI$14</v>
      </c>
      <c r="BJ2629" s="186" t="str">
        <f t="shared" si="3812"/>
        <v>BJ$14</v>
      </c>
      <c r="BK2629" s="186" t="str">
        <f t="shared" si="3812"/>
        <v>BK$14</v>
      </c>
      <c r="BL2629" s="186" t="str">
        <f t="shared" si="3812"/>
        <v>BL$14</v>
      </c>
      <c r="BM2629" s="186" t="str">
        <f t="shared" si="3812"/>
        <v>BM$14</v>
      </c>
      <c r="BN2629" s="186" t="str">
        <f t="shared" si="3812"/>
        <v>BN$14</v>
      </c>
      <c r="BO2629" s="186" t="str">
        <f t="shared" si="3812"/>
        <v>BO$14</v>
      </c>
      <c r="BP2629" s="186" t="str">
        <f t="shared" si="3812"/>
        <v>BP$14</v>
      </c>
      <c r="BQ2629" s="186" t="str">
        <f t="shared" si="3812"/>
        <v>BQ$14</v>
      </c>
      <c r="BR2629" s="186" t="str">
        <f t="shared" si="3812"/>
        <v>BR$14</v>
      </c>
      <c r="BS2629" s="186" t="str">
        <f t="shared" si="3812"/>
        <v>BS$14</v>
      </c>
      <c r="BT2629" s="186" t="str">
        <f t="shared" si="3812"/>
        <v>BT$14</v>
      </c>
      <c r="BU2629" s="186" t="str">
        <f t="shared" si="3812"/>
        <v>BU$14</v>
      </c>
      <c r="BV2629" s="186" t="str">
        <f t="shared" si="3812"/>
        <v>BV$14</v>
      </c>
      <c r="BW2629" s="186" t="str">
        <f t="shared" si="3812"/>
        <v>BW$14</v>
      </c>
      <c r="BX2629" s="186" t="str">
        <f t="shared" si="3812"/>
        <v>BX$14</v>
      </c>
      <c r="BY2629" s="186" t="str">
        <f t="shared" si="3812"/>
        <v>BY$14</v>
      </c>
      <c r="BZ2629" s="186" t="str">
        <f t="shared" si="3812"/>
        <v>BZ$14</v>
      </c>
      <c r="CA2629" s="186" t="str">
        <f t="shared" si="3812"/>
        <v>CA$14</v>
      </c>
      <c r="CB2629" s="186" t="str">
        <f t="shared" si="3812"/>
        <v>CB$14</v>
      </c>
      <c r="CC2629" s="186" t="str">
        <f t="shared" si="3812"/>
        <v>CC$14</v>
      </c>
      <c r="CD2629" s="186" t="str">
        <f t="shared" si="3812"/>
        <v>CD$14</v>
      </c>
      <c r="CE2629" s="186" t="str">
        <f t="shared" ref="CE2629:CL2629" si="3813">CE$18</f>
        <v>CE$14</v>
      </c>
      <c r="CF2629" s="186" t="str">
        <f t="shared" si="3813"/>
        <v>CF$14</v>
      </c>
      <c r="CG2629" s="186" t="str">
        <f t="shared" si="3813"/>
        <v>CG$14</v>
      </c>
      <c r="CH2629" s="186" t="str">
        <f t="shared" si="3813"/>
        <v>CH$14</v>
      </c>
      <c r="CI2629" s="186" t="str">
        <f t="shared" si="3813"/>
        <v>CI$14</v>
      </c>
      <c r="CJ2629" s="186" t="str">
        <f t="shared" si="3813"/>
        <v>CJ$14</v>
      </c>
      <c r="CK2629" s="186" t="str">
        <f t="shared" si="3813"/>
        <v>CK$14</v>
      </c>
      <c r="CL2629" s="186" t="str">
        <f t="shared" si="3813"/>
        <v>CL$14</v>
      </c>
    </row>
    <row r="2630" spans="2:90" x14ac:dyDescent="0.4">
      <c r="B2630" s="171" t="s">
        <v>464</v>
      </c>
      <c r="E2630" s="8"/>
      <c r="H2630" s="196"/>
      <c r="I2630" s="197"/>
      <c r="J2630" s="197"/>
      <c r="K2630" s="198"/>
      <c r="L2630" s="198"/>
      <c r="M2630" s="198"/>
      <c r="N2630" s="198"/>
      <c r="O2630" s="198"/>
      <c r="P2630" s="198"/>
      <c r="R2630" s="198"/>
      <c r="S2630" s="186" t="str">
        <f t="shared" ref="S2630:AX2630" si="3814">S$19</f>
        <v>S$15</v>
      </c>
      <c r="T2630" s="186" t="str">
        <f t="shared" si="3814"/>
        <v>T$15</v>
      </c>
      <c r="U2630" s="186" t="str">
        <f t="shared" si="3814"/>
        <v>U$15</v>
      </c>
      <c r="V2630" s="186" t="str">
        <f t="shared" si="3814"/>
        <v>V$15</v>
      </c>
      <c r="W2630" s="186" t="str">
        <f t="shared" si="3814"/>
        <v>W$15</v>
      </c>
      <c r="X2630" s="186" t="str">
        <f t="shared" si="3814"/>
        <v>X$15</v>
      </c>
      <c r="Y2630" s="186" t="str">
        <f t="shared" si="3814"/>
        <v>Y$15</v>
      </c>
      <c r="Z2630" s="186" t="str">
        <f t="shared" si="3814"/>
        <v>Z$15</v>
      </c>
      <c r="AA2630" s="186" t="str">
        <f t="shared" si="3814"/>
        <v>AA$15</v>
      </c>
      <c r="AB2630" s="186" t="str">
        <f t="shared" si="3814"/>
        <v>AB$15</v>
      </c>
      <c r="AC2630" s="186" t="str">
        <f t="shared" si="3814"/>
        <v>AC$15</v>
      </c>
      <c r="AD2630" s="186" t="str">
        <f t="shared" si="3814"/>
        <v>AD$15</v>
      </c>
      <c r="AE2630" s="186" t="str">
        <f t="shared" si="3814"/>
        <v>AE$15</v>
      </c>
      <c r="AF2630" s="186" t="str">
        <f t="shared" si="3814"/>
        <v>AF$15</v>
      </c>
      <c r="AG2630" s="186" t="str">
        <f t="shared" si="3814"/>
        <v>AG$15</v>
      </c>
      <c r="AH2630" s="186" t="str">
        <f t="shared" si="3814"/>
        <v>AH$15</v>
      </c>
      <c r="AI2630" s="186" t="str">
        <f t="shared" si="3814"/>
        <v>AI$15</v>
      </c>
      <c r="AJ2630" s="186" t="str">
        <f t="shared" si="3814"/>
        <v>AJ$15</v>
      </c>
      <c r="AK2630" s="186" t="str">
        <f t="shared" si="3814"/>
        <v>AK$15</v>
      </c>
      <c r="AL2630" s="186" t="str">
        <f t="shared" si="3814"/>
        <v>AL$15</v>
      </c>
      <c r="AM2630" s="186" t="str">
        <f t="shared" si="3814"/>
        <v>AM$15</v>
      </c>
      <c r="AN2630" s="186" t="str">
        <f t="shared" si="3814"/>
        <v>AN$15</v>
      </c>
      <c r="AO2630" s="186" t="str">
        <f t="shared" si="3814"/>
        <v>AO$15</v>
      </c>
      <c r="AP2630" s="186" t="str">
        <f t="shared" si="3814"/>
        <v>AP$15</v>
      </c>
      <c r="AQ2630" s="186" t="str">
        <f t="shared" si="3814"/>
        <v>AQ$15</v>
      </c>
      <c r="AR2630" s="186" t="str">
        <f t="shared" si="3814"/>
        <v>AR$15</v>
      </c>
      <c r="AS2630" s="186" t="str">
        <f t="shared" si="3814"/>
        <v>AS$15</v>
      </c>
      <c r="AT2630" s="186" t="str">
        <f t="shared" si="3814"/>
        <v>AT$15</v>
      </c>
      <c r="AU2630" s="186" t="str">
        <f t="shared" si="3814"/>
        <v>AU$15</v>
      </c>
      <c r="AV2630" s="186" t="str">
        <f t="shared" si="3814"/>
        <v>AV$15</v>
      </c>
      <c r="AW2630" s="186" t="str">
        <f t="shared" si="3814"/>
        <v>AW$15</v>
      </c>
      <c r="AX2630" s="186" t="str">
        <f t="shared" si="3814"/>
        <v>AX$15</v>
      </c>
      <c r="AY2630" s="186" t="str">
        <f t="shared" ref="AY2630:CD2630" si="3815">AY$19</f>
        <v>AY$15</v>
      </c>
      <c r="AZ2630" s="186" t="str">
        <f t="shared" si="3815"/>
        <v>AZ$15</v>
      </c>
      <c r="BA2630" s="186" t="str">
        <f t="shared" si="3815"/>
        <v>BA$15</v>
      </c>
      <c r="BB2630" s="186" t="str">
        <f t="shared" si="3815"/>
        <v>BB$15</v>
      </c>
      <c r="BC2630" s="186" t="str">
        <f t="shared" si="3815"/>
        <v>BC$15</v>
      </c>
      <c r="BD2630" s="186" t="str">
        <f t="shared" si="3815"/>
        <v>BD$15</v>
      </c>
      <c r="BE2630" s="186" t="str">
        <f t="shared" si="3815"/>
        <v>BE$15</v>
      </c>
      <c r="BF2630" s="186" t="str">
        <f t="shared" si="3815"/>
        <v>BF$15</v>
      </c>
      <c r="BG2630" s="186" t="str">
        <f t="shared" si="3815"/>
        <v>BG$15</v>
      </c>
      <c r="BH2630" s="186" t="str">
        <f t="shared" si="3815"/>
        <v>BH$15</v>
      </c>
      <c r="BI2630" s="186" t="str">
        <f t="shared" si="3815"/>
        <v>BI$15</v>
      </c>
      <c r="BJ2630" s="186" t="str">
        <f t="shared" si="3815"/>
        <v>BJ$15</v>
      </c>
      <c r="BK2630" s="186" t="str">
        <f t="shared" si="3815"/>
        <v>BK$15</v>
      </c>
      <c r="BL2630" s="186" t="str">
        <f t="shared" si="3815"/>
        <v>BL$15</v>
      </c>
      <c r="BM2630" s="186" t="str">
        <f t="shared" si="3815"/>
        <v>BM$15</v>
      </c>
      <c r="BN2630" s="186" t="str">
        <f t="shared" si="3815"/>
        <v>BN$15</v>
      </c>
      <c r="BO2630" s="186" t="str">
        <f t="shared" si="3815"/>
        <v>BO$15</v>
      </c>
      <c r="BP2630" s="186" t="str">
        <f t="shared" si="3815"/>
        <v>BP$15</v>
      </c>
      <c r="BQ2630" s="186" t="str">
        <f t="shared" si="3815"/>
        <v>BQ$15</v>
      </c>
      <c r="BR2630" s="186" t="str">
        <f t="shared" si="3815"/>
        <v>BR$15</v>
      </c>
      <c r="BS2630" s="186" t="str">
        <f t="shared" si="3815"/>
        <v>BS$15</v>
      </c>
      <c r="BT2630" s="186" t="str">
        <f t="shared" si="3815"/>
        <v>BT$15</v>
      </c>
      <c r="BU2630" s="186" t="str">
        <f t="shared" si="3815"/>
        <v>BU$15</v>
      </c>
      <c r="BV2630" s="186" t="str">
        <f t="shared" si="3815"/>
        <v>BV$15</v>
      </c>
      <c r="BW2630" s="186" t="str">
        <f t="shared" si="3815"/>
        <v>BW$15</v>
      </c>
      <c r="BX2630" s="186" t="str">
        <f t="shared" si="3815"/>
        <v>BX$15</v>
      </c>
      <c r="BY2630" s="186" t="str">
        <f t="shared" si="3815"/>
        <v>BY$15</v>
      </c>
      <c r="BZ2630" s="186" t="str">
        <f t="shared" si="3815"/>
        <v>BZ$15</v>
      </c>
      <c r="CA2630" s="186" t="str">
        <f t="shared" si="3815"/>
        <v>CA$15</v>
      </c>
      <c r="CB2630" s="186" t="str">
        <f t="shared" si="3815"/>
        <v>CB$15</v>
      </c>
      <c r="CC2630" s="186" t="str">
        <f t="shared" si="3815"/>
        <v>CC$15</v>
      </c>
      <c r="CD2630" s="186" t="str">
        <f t="shared" si="3815"/>
        <v>CD$15</v>
      </c>
      <c r="CE2630" s="186" t="str">
        <f t="shared" ref="CE2630:CL2630" si="3816">CE$19</f>
        <v>CE$15</v>
      </c>
      <c r="CF2630" s="186" t="str">
        <f t="shared" si="3816"/>
        <v>CF$15</v>
      </c>
      <c r="CG2630" s="186" t="str">
        <f t="shared" si="3816"/>
        <v>CG$15</v>
      </c>
      <c r="CH2630" s="186" t="str">
        <f t="shared" si="3816"/>
        <v>CH$15</v>
      </c>
      <c r="CI2630" s="186" t="str">
        <f t="shared" si="3816"/>
        <v>CI$15</v>
      </c>
      <c r="CJ2630" s="186" t="str">
        <f t="shared" si="3816"/>
        <v>CJ$15</v>
      </c>
      <c r="CK2630" s="186" t="str">
        <f t="shared" si="3816"/>
        <v>CK$15</v>
      </c>
      <c r="CL2630" s="186" t="str">
        <f t="shared" si="3816"/>
        <v>CL$15</v>
      </c>
    </row>
    <row r="2631" spans="2:90" x14ac:dyDescent="0.4">
      <c r="B2631" s="70" t="s">
        <v>281</v>
      </c>
      <c r="C2631" s="31"/>
      <c r="D2631" t="s">
        <v>425</v>
      </c>
      <c r="E2631" s="8" t="str">
        <f t="shared" ref="E2631:E2652" si="3817">ROW()&amp;" "&amp;D2631</f>
        <v>2631 FAPPE-F</v>
      </c>
      <c r="F2631" t="s">
        <v>348</v>
      </c>
      <c r="G2631" s="31" t="s">
        <v>243</v>
      </c>
      <c r="H2631" s="48"/>
      <c r="I2631" s="285"/>
      <c r="J2631" s="285"/>
      <c r="K2631" s="48"/>
      <c r="L2631" s="48"/>
      <c r="M2631" s="48"/>
      <c r="N2631" s="48"/>
      <c r="O2631" s="48"/>
      <c r="P2631" s="48"/>
      <c r="R2631" s="70"/>
      <c r="S2631" s="286"/>
      <c r="T2631" s="286"/>
      <c r="U2631" s="286"/>
      <c r="V2631" s="286"/>
      <c r="W2631" s="286"/>
      <c r="X2631" s="286"/>
      <c r="Y2631" s="286"/>
      <c r="Z2631" s="286"/>
      <c r="AA2631" s="286"/>
      <c r="AB2631" s="286"/>
      <c r="AC2631" s="286"/>
      <c r="AD2631" s="286"/>
      <c r="AE2631" s="286"/>
      <c r="AF2631" s="286"/>
      <c r="AG2631" s="286"/>
      <c r="AH2631" s="286"/>
      <c r="AI2631" s="286"/>
      <c r="AJ2631" s="286"/>
      <c r="AK2631" s="286"/>
      <c r="AL2631" s="286"/>
      <c r="AM2631" s="286"/>
      <c r="AN2631" s="286"/>
      <c r="AO2631" s="286"/>
      <c r="AP2631" s="286"/>
      <c r="AQ2631" s="286"/>
      <c r="AR2631" s="286"/>
      <c r="AS2631" s="286"/>
      <c r="AT2631" s="286"/>
      <c r="AU2631" s="286"/>
      <c r="AV2631" s="286"/>
      <c r="AW2631" s="286"/>
      <c r="AX2631" s="286"/>
      <c r="AY2631" s="286"/>
      <c r="AZ2631" s="286"/>
      <c r="BA2631" s="286"/>
      <c r="BB2631" s="286"/>
      <c r="BC2631" s="286"/>
      <c r="BD2631" s="286"/>
      <c r="BE2631" s="286"/>
      <c r="BF2631" s="286"/>
      <c r="BG2631" s="286"/>
      <c r="BH2631" s="286"/>
      <c r="BI2631" s="286"/>
      <c r="BJ2631" s="286"/>
      <c r="BK2631" s="286"/>
      <c r="BL2631" s="286"/>
      <c r="BM2631" s="286"/>
      <c r="BN2631" s="286"/>
      <c r="BO2631" s="286"/>
      <c r="BP2631" s="286"/>
      <c r="BQ2631" s="286"/>
      <c r="BR2631" s="286"/>
      <c r="BS2631" s="286"/>
      <c r="BT2631" s="286"/>
      <c r="BU2631" s="286"/>
      <c r="BV2631" s="286"/>
      <c r="BW2631" s="286"/>
      <c r="BX2631" s="286"/>
      <c r="BY2631" s="286"/>
      <c r="BZ2631" s="286"/>
      <c r="CA2631" s="286"/>
      <c r="CB2631" s="286"/>
      <c r="CC2631" s="286"/>
      <c r="CD2631" s="286"/>
      <c r="CE2631" s="286"/>
      <c r="CF2631" s="286"/>
      <c r="CG2631" s="286"/>
      <c r="CH2631" s="286"/>
      <c r="CI2631" s="286"/>
      <c r="CJ2631" s="286"/>
      <c r="CK2631" s="286"/>
      <c r="CL2631" s="286"/>
    </row>
    <row r="2632" spans="2:90" x14ac:dyDescent="0.4">
      <c r="B2632" s="95" t="str">
        <f>"Assumptions - "&amp;B2631</f>
        <v>Assumptions - Fixed secondary PPE:</v>
      </c>
      <c r="D2632" t="s">
        <v>425</v>
      </c>
      <c r="E2632" s="8" t="str">
        <f t="shared" ref="E2632" si="3818">ROW()&amp;" "&amp;D2632</f>
        <v>2632 FAPPE-F</v>
      </c>
      <c r="G2632" t="str">
        <f>E2632</f>
        <v>2632 FAPPE-F</v>
      </c>
      <c r="I2632"/>
      <c r="J2632"/>
      <c r="R2632"/>
      <c r="S2632"/>
      <c r="T2632"/>
      <c r="U2632"/>
      <c r="V2632"/>
      <c r="W2632"/>
      <c r="X2632"/>
      <c r="Y2632"/>
      <c r="Z2632"/>
      <c r="AA2632"/>
      <c r="AB2632"/>
      <c r="AC2632"/>
      <c r="AD2632"/>
      <c r="AE2632"/>
      <c r="AF2632"/>
      <c r="AG2632"/>
      <c r="AH2632"/>
      <c r="AI2632"/>
      <c r="AJ2632"/>
      <c r="AK2632"/>
      <c r="AL2632"/>
      <c r="AM2632"/>
      <c r="AN2632"/>
      <c r="AO2632"/>
      <c r="AP2632"/>
      <c r="AQ2632"/>
      <c r="AR2632"/>
      <c r="AS2632"/>
      <c r="AT2632"/>
      <c r="AU2632"/>
      <c r="AV2632"/>
      <c r="AW2632"/>
      <c r="AX2632"/>
      <c r="AY2632"/>
      <c r="AZ2632"/>
      <c r="BA2632"/>
      <c r="BB2632"/>
      <c r="BC2632"/>
      <c r="BD2632"/>
      <c r="BE2632"/>
      <c r="BF2632"/>
      <c r="BG2632"/>
      <c r="BH2632"/>
      <c r="BI2632"/>
      <c r="BJ2632"/>
      <c r="BK2632"/>
      <c r="BL2632"/>
      <c r="BM2632"/>
      <c r="BN2632"/>
      <c r="BO2632"/>
      <c r="BP2632"/>
      <c r="BQ2632"/>
      <c r="BR2632"/>
      <c r="BS2632"/>
      <c r="BT2632"/>
      <c r="BU2632"/>
      <c r="BV2632"/>
      <c r="BW2632"/>
      <c r="BX2632"/>
      <c r="BY2632"/>
      <c r="BZ2632"/>
      <c r="CA2632"/>
      <c r="CB2632"/>
      <c r="CC2632"/>
      <c r="CD2632"/>
      <c r="CE2632"/>
      <c r="CF2632"/>
      <c r="CG2632"/>
      <c r="CH2632"/>
      <c r="CI2632"/>
      <c r="CJ2632"/>
      <c r="CK2632"/>
      <c r="CL2632"/>
    </row>
    <row r="2633" spans="2:90" x14ac:dyDescent="0.4">
      <c r="B2633" s="141" t="s">
        <v>206</v>
      </c>
      <c r="D2633" t="s">
        <v>425</v>
      </c>
      <c r="E2633" s="8" t="str">
        <f t="shared" si="3817"/>
        <v>2633 FAPPE-F</v>
      </c>
      <c r="G2633" t="str">
        <f>E2633</f>
        <v>2633 FAPPE-F</v>
      </c>
      <c r="H2633" s="57">
        <v>5</v>
      </c>
      <c r="S2633" s="72"/>
      <c r="T2633" s="72"/>
      <c r="U2633" s="72"/>
      <c r="V2633" s="72"/>
      <c r="W2633" s="72"/>
      <c r="X2633" s="72"/>
      <c r="Y2633" s="72"/>
      <c r="Z2633" s="72"/>
      <c r="AA2633" s="72"/>
      <c r="AB2633" s="72"/>
      <c r="AC2633" s="72"/>
      <c r="AD2633" s="72"/>
      <c r="AE2633" s="72"/>
      <c r="AF2633" s="72"/>
      <c r="AG2633" s="72"/>
      <c r="AH2633" s="72"/>
      <c r="AI2633" s="72"/>
      <c r="AJ2633" s="72"/>
      <c r="AK2633" s="72"/>
      <c r="AL2633" s="72"/>
      <c r="AM2633" s="72"/>
      <c r="AN2633" s="72"/>
      <c r="AO2633" s="72"/>
      <c r="AP2633" s="72"/>
      <c r="AQ2633" s="72"/>
      <c r="AR2633" s="72"/>
      <c r="AS2633" s="72"/>
      <c r="AT2633" s="72"/>
      <c r="AU2633" s="72"/>
      <c r="AV2633" s="72"/>
      <c r="AW2633" s="72"/>
      <c r="AX2633" s="72"/>
      <c r="AY2633" s="72"/>
      <c r="AZ2633" s="72"/>
      <c r="BA2633" s="72"/>
      <c r="BB2633" s="72"/>
      <c r="BC2633" s="72"/>
      <c r="BD2633" s="72"/>
      <c r="BE2633" s="72"/>
      <c r="BF2633" s="72"/>
      <c r="BG2633" s="72"/>
      <c r="BH2633" s="72"/>
      <c r="BI2633" s="72"/>
      <c r="BJ2633" s="72"/>
      <c r="BK2633" s="72"/>
      <c r="BL2633" s="72"/>
      <c r="BM2633" s="72"/>
      <c r="BN2633" s="72"/>
      <c r="BO2633" s="72"/>
      <c r="BP2633" s="72"/>
      <c r="BQ2633" s="72"/>
      <c r="BR2633" s="72"/>
      <c r="BS2633" s="72"/>
      <c r="BT2633" s="72"/>
      <c r="BU2633" s="72"/>
      <c r="BV2633" s="72"/>
      <c r="BW2633" s="72"/>
      <c r="BX2633" s="72"/>
      <c r="BY2633" s="72"/>
      <c r="BZ2633" s="72"/>
      <c r="CA2633" s="72"/>
      <c r="CB2633" s="72"/>
      <c r="CC2633" s="72"/>
      <c r="CD2633" s="72"/>
      <c r="CE2633" s="72"/>
      <c r="CF2633" s="72"/>
      <c r="CG2633" s="72"/>
      <c r="CH2633" s="72"/>
      <c r="CI2633" s="72"/>
      <c r="CJ2633" s="72"/>
      <c r="CK2633" s="72"/>
      <c r="CL2633" s="72"/>
    </row>
    <row r="2634" spans="2:90" x14ac:dyDescent="0.4">
      <c r="B2634" s="141" t="s">
        <v>207</v>
      </c>
      <c r="D2634" t="s">
        <v>425</v>
      </c>
      <c r="E2634" s="8" t="str">
        <f t="shared" si="3817"/>
        <v>2634 FAPPE-F</v>
      </c>
      <c r="G2634" t="str">
        <f>E2634</f>
        <v>2634 FAPPE-F</v>
      </c>
      <c r="H2634" s="57">
        <v>3</v>
      </c>
      <c r="S2634" s="72"/>
      <c r="T2634" s="72"/>
      <c r="U2634" s="72"/>
      <c r="V2634" s="72"/>
      <c r="W2634" s="72"/>
      <c r="X2634" s="72"/>
      <c r="Y2634" s="72"/>
      <c r="Z2634" s="72"/>
      <c r="AA2634" s="72"/>
      <c r="AB2634" s="72"/>
      <c r="AC2634" s="72"/>
      <c r="AD2634" s="72"/>
      <c r="AE2634" s="72"/>
      <c r="AF2634" s="72"/>
      <c r="AG2634" s="72"/>
      <c r="AH2634" s="72"/>
      <c r="AI2634" s="72"/>
      <c r="AJ2634" s="72"/>
      <c r="AK2634" s="72"/>
      <c r="AL2634" s="72"/>
      <c r="AM2634" s="72"/>
      <c r="AN2634" s="72"/>
      <c r="AO2634" s="72"/>
      <c r="AP2634" s="72"/>
      <c r="AQ2634" s="72"/>
      <c r="AR2634" s="72"/>
      <c r="AS2634" s="72"/>
      <c r="AT2634" s="72"/>
      <c r="AU2634" s="72"/>
      <c r="AV2634" s="72"/>
      <c r="AW2634" s="72"/>
      <c r="AX2634" s="72"/>
      <c r="AY2634" s="72"/>
      <c r="AZ2634" s="72"/>
      <c r="BA2634" s="72"/>
      <c r="BB2634" s="72"/>
      <c r="BC2634" s="72"/>
      <c r="BD2634" s="72"/>
      <c r="BE2634" s="72"/>
      <c r="BF2634" s="72"/>
      <c r="BG2634" s="72"/>
      <c r="BH2634" s="72"/>
      <c r="BI2634" s="72"/>
      <c r="BJ2634" s="72"/>
      <c r="BK2634" s="72"/>
      <c r="BL2634" s="72"/>
      <c r="BM2634" s="72"/>
      <c r="BN2634" s="72"/>
      <c r="BO2634" s="72"/>
      <c r="BP2634" s="72"/>
      <c r="BQ2634" s="72"/>
      <c r="BR2634" s="72"/>
      <c r="BS2634" s="72"/>
      <c r="BT2634" s="72"/>
      <c r="BU2634" s="72"/>
      <c r="BV2634" s="72"/>
      <c r="BW2634" s="72"/>
      <c r="BX2634" s="72"/>
      <c r="BY2634" s="72"/>
      <c r="BZ2634" s="72"/>
      <c r="CA2634" s="72"/>
      <c r="CB2634" s="72"/>
      <c r="CC2634" s="72"/>
      <c r="CD2634" s="72"/>
      <c r="CE2634" s="72"/>
      <c r="CF2634" s="72"/>
      <c r="CG2634" s="72"/>
      <c r="CH2634" s="72"/>
      <c r="CI2634" s="72"/>
      <c r="CJ2634" s="72"/>
      <c r="CK2634" s="72"/>
      <c r="CL2634" s="72"/>
    </row>
    <row r="2635" spans="2:90" x14ac:dyDescent="0.4">
      <c r="D2635" t="s">
        <v>425</v>
      </c>
      <c r="E2635" s="8" t="str">
        <f t="shared" si="3817"/>
        <v>2635 FAPPE-F</v>
      </c>
      <c r="S2635" s="72"/>
      <c r="T2635" s="72"/>
      <c r="U2635" s="72"/>
      <c r="V2635" s="72"/>
      <c r="W2635" s="72"/>
      <c r="X2635" s="72"/>
      <c r="Y2635" s="72"/>
      <c r="Z2635" s="72"/>
      <c r="AA2635" s="72"/>
      <c r="AB2635" s="72"/>
      <c r="AC2635" s="72"/>
      <c r="AD2635" s="72"/>
      <c r="AE2635" s="72"/>
      <c r="AF2635" s="72"/>
      <c r="AG2635" s="72"/>
      <c r="AH2635" s="72"/>
      <c r="AI2635" s="72"/>
      <c r="AJ2635" s="72"/>
      <c r="AK2635" s="72"/>
      <c r="AL2635" s="72"/>
      <c r="AM2635" s="72"/>
      <c r="AN2635" s="72"/>
      <c r="AO2635" s="72"/>
      <c r="AP2635" s="72"/>
      <c r="AQ2635" s="72"/>
      <c r="AR2635" s="72"/>
      <c r="AS2635" s="72"/>
      <c r="AT2635" s="72"/>
      <c r="AU2635" s="72"/>
      <c r="AV2635" s="72"/>
      <c r="AW2635" s="72"/>
      <c r="AX2635" s="72"/>
      <c r="AY2635" s="72"/>
      <c r="AZ2635" s="72"/>
      <c r="BA2635" s="72"/>
      <c r="BB2635" s="72"/>
      <c r="BC2635" s="72"/>
      <c r="BD2635" s="72"/>
      <c r="BE2635" s="72"/>
      <c r="BF2635" s="72"/>
      <c r="BG2635" s="72"/>
      <c r="BH2635" s="72"/>
      <c r="BI2635" s="72"/>
      <c r="BJ2635" s="72"/>
      <c r="BK2635" s="72"/>
      <c r="BL2635" s="72"/>
      <c r="BM2635" s="72"/>
      <c r="BN2635" s="72"/>
      <c r="BO2635" s="72"/>
      <c r="BP2635" s="72"/>
      <c r="BQ2635" s="72"/>
      <c r="BR2635" s="72"/>
      <c r="BS2635" s="72"/>
      <c r="BT2635" s="72"/>
      <c r="BU2635" s="72"/>
      <c r="BV2635" s="72"/>
      <c r="BW2635" s="72"/>
      <c r="BX2635" s="72"/>
      <c r="BY2635" s="72"/>
      <c r="BZ2635" s="72"/>
      <c r="CA2635" s="72"/>
      <c r="CB2635" s="72"/>
      <c r="CC2635" s="72"/>
      <c r="CD2635" s="72"/>
      <c r="CE2635" s="72"/>
      <c r="CF2635" s="72"/>
      <c r="CG2635" s="72"/>
      <c r="CH2635" s="72"/>
      <c r="CI2635" s="72"/>
      <c r="CJ2635" s="72"/>
      <c r="CK2635" s="72"/>
      <c r="CL2635" s="72"/>
    </row>
    <row r="2636" spans="2:90" x14ac:dyDescent="0.4">
      <c r="B2636" s="122" t="str">
        <f>"Capital expenditures - "&amp;SUBSTITUTE(B2631,":","")</f>
        <v>Capital expenditures - Fixed secondary PPE</v>
      </c>
      <c r="C2636" t="s">
        <v>235</v>
      </c>
      <c r="D2636" t="s">
        <v>425</v>
      </c>
      <c r="E2636" s="8" t="str">
        <f t="shared" si="3817"/>
        <v>2636 FAPPE-F</v>
      </c>
      <c r="G2636" t="str">
        <f>E2636</f>
        <v>2636 FAPPE-F</v>
      </c>
      <c r="I2636" s="74"/>
      <c r="J2636" s="74"/>
      <c r="K2636" s="23">
        <v>-1000</v>
      </c>
      <c r="L2636" s="23">
        <v>-2000</v>
      </c>
      <c r="M2636" s="23">
        <v>-4000</v>
      </c>
      <c r="N2636" s="23">
        <v>-8000</v>
      </c>
      <c r="O2636" s="23">
        <v>-16000</v>
      </c>
      <c r="P2636" s="23">
        <v>-32000</v>
      </c>
      <c r="R2636" s="24"/>
      <c r="S2636" s="80" cm="1">
        <f t="array" ref="S2636">INDEX($K:$Q,ROW(),MATCH(S$3,$K$2:$Q$2,0))/12</f>
        <v>-83.333333333333329</v>
      </c>
      <c r="T2636" s="80" cm="1">
        <f t="array" ref="T2636">INDEX($K:$Q,ROW(),MATCH(T$3,$K$2:$Q$2,0))/12</f>
        <v>-83.333333333333329</v>
      </c>
      <c r="U2636" s="80" cm="1">
        <f t="array" ref="U2636">INDEX($K:$Q,ROW(),MATCH(U$3,$K$2:$Q$2,0))/12</f>
        <v>-83.333333333333329</v>
      </c>
      <c r="V2636" s="80" cm="1">
        <f t="array" ref="V2636">INDEX($K:$Q,ROW(),MATCH(V$3,$K$2:$Q$2,0))/12</f>
        <v>-83.333333333333329</v>
      </c>
      <c r="W2636" s="80" cm="1">
        <f t="array" ref="W2636">INDEX($K:$Q,ROW(),MATCH(W$3,$K$2:$Q$2,0))/12</f>
        <v>-83.333333333333329</v>
      </c>
      <c r="X2636" s="80" cm="1">
        <f t="array" ref="X2636">INDEX($K:$Q,ROW(),MATCH(X$3,$K$2:$Q$2,0))/12</f>
        <v>-83.333333333333329</v>
      </c>
      <c r="Y2636" s="80" cm="1">
        <f t="array" ref="Y2636">INDEX($K:$Q,ROW(),MATCH(Y$3,$K$2:$Q$2,0))/12</f>
        <v>-83.333333333333329</v>
      </c>
      <c r="Z2636" s="80" cm="1">
        <f t="array" ref="Z2636">INDEX($K:$Q,ROW(),MATCH(Z$3,$K$2:$Q$2,0))/12</f>
        <v>-83.333333333333329</v>
      </c>
      <c r="AA2636" s="80" cm="1">
        <f t="array" ref="AA2636">INDEX($K:$Q,ROW(),MATCH(AA$3,$K$2:$Q$2,0))/12</f>
        <v>-83.333333333333329</v>
      </c>
      <c r="AB2636" s="80" cm="1">
        <f t="array" ref="AB2636">INDEX($K:$Q,ROW(),MATCH(AB$3,$K$2:$Q$2,0))/12</f>
        <v>-83.333333333333329</v>
      </c>
      <c r="AC2636" s="80" cm="1">
        <f t="array" ref="AC2636">INDEX($K:$Q,ROW(),MATCH(AC$3,$K$2:$Q$2,0))/12</f>
        <v>-83.333333333333329</v>
      </c>
      <c r="AD2636" s="80" cm="1">
        <f t="array" ref="AD2636">INDEX($K:$Q,ROW(),MATCH(AD$3,$K$2:$Q$2,0))/12</f>
        <v>-83.333333333333329</v>
      </c>
      <c r="AE2636" s="80" cm="1">
        <f t="array" ref="AE2636">INDEX($K:$Q,ROW(),MATCH(AE$3,$K$2:$Q$2,0))/12</f>
        <v>-166.66666666666666</v>
      </c>
      <c r="AF2636" s="80" cm="1">
        <f t="array" ref="AF2636">INDEX($K:$Q,ROW(),MATCH(AF$3,$K$2:$Q$2,0))/12</f>
        <v>-166.66666666666666</v>
      </c>
      <c r="AG2636" s="80" cm="1">
        <f t="array" ref="AG2636">INDEX($K:$Q,ROW(),MATCH(AG$3,$K$2:$Q$2,0))/12</f>
        <v>-166.66666666666666</v>
      </c>
      <c r="AH2636" s="80" cm="1">
        <f t="array" ref="AH2636">INDEX($K:$Q,ROW(),MATCH(AH$3,$K$2:$Q$2,0))/12</f>
        <v>-166.66666666666666</v>
      </c>
      <c r="AI2636" s="80" cm="1">
        <f t="array" ref="AI2636">INDEX($K:$Q,ROW(),MATCH(AI$3,$K$2:$Q$2,0))/12</f>
        <v>-166.66666666666666</v>
      </c>
      <c r="AJ2636" s="80" cm="1">
        <f t="array" ref="AJ2636">INDEX($K:$Q,ROW(),MATCH(AJ$3,$K$2:$Q$2,0))/12</f>
        <v>-166.66666666666666</v>
      </c>
      <c r="AK2636" s="80" cm="1">
        <f t="array" ref="AK2636">INDEX($K:$Q,ROW(),MATCH(AK$3,$K$2:$Q$2,0))/12</f>
        <v>-166.66666666666666</v>
      </c>
      <c r="AL2636" s="80" cm="1">
        <f t="array" ref="AL2636">INDEX($K:$Q,ROW(),MATCH(AL$3,$K$2:$Q$2,0))/12</f>
        <v>-166.66666666666666</v>
      </c>
      <c r="AM2636" s="80" cm="1">
        <f t="array" ref="AM2636">INDEX($K:$Q,ROW(),MATCH(AM$3,$K$2:$Q$2,0))/12</f>
        <v>-166.66666666666666</v>
      </c>
      <c r="AN2636" s="80" cm="1">
        <f t="array" ref="AN2636">INDEX($K:$Q,ROW(),MATCH(AN$3,$K$2:$Q$2,0))/12</f>
        <v>-166.66666666666666</v>
      </c>
      <c r="AO2636" s="80" cm="1">
        <f t="array" ref="AO2636">INDEX($K:$Q,ROW(),MATCH(AO$3,$K$2:$Q$2,0))/12</f>
        <v>-166.66666666666666</v>
      </c>
      <c r="AP2636" s="80" cm="1">
        <f t="array" ref="AP2636">INDEX($K:$Q,ROW(),MATCH(AP$3,$K$2:$Q$2,0))/12</f>
        <v>-166.66666666666666</v>
      </c>
      <c r="AQ2636" s="80" cm="1">
        <f t="array" ref="AQ2636">INDEX($K:$Q,ROW(),MATCH(AQ$3,$K$2:$Q$2,0))/12</f>
        <v>-333.33333333333331</v>
      </c>
      <c r="AR2636" s="80" cm="1">
        <f t="array" ref="AR2636">INDEX($K:$Q,ROW(),MATCH(AR$3,$K$2:$Q$2,0))/12</f>
        <v>-333.33333333333331</v>
      </c>
      <c r="AS2636" s="80" cm="1">
        <f t="array" ref="AS2636">INDEX($K:$Q,ROW(),MATCH(AS$3,$K$2:$Q$2,0))/12</f>
        <v>-333.33333333333331</v>
      </c>
      <c r="AT2636" s="80" cm="1">
        <f t="array" ref="AT2636">INDEX($K:$Q,ROW(),MATCH(AT$3,$K$2:$Q$2,0))/12</f>
        <v>-333.33333333333331</v>
      </c>
      <c r="AU2636" s="80" cm="1">
        <f t="array" ref="AU2636">INDEX($K:$Q,ROW(),MATCH(AU$3,$K$2:$Q$2,0))/12</f>
        <v>-333.33333333333331</v>
      </c>
      <c r="AV2636" s="80" cm="1">
        <f t="array" ref="AV2636">INDEX($K:$Q,ROW(),MATCH(AV$3,$K$2:$Q$2,0))/12</f>
        <v>-333.33333333333331</v>
      </c>
      <c r="AW2636" s="80" cm="1">
        <f t="array" ref="AW2636">INDEX($K:$Q,ROW(),MATCH(AW$3,$K$2:$Q$2,0))/12</f>
        <v>-333.33333333333331</v>
      </c>
      <c r="AX2636" s="80" cm="1">
        <f t="array" ref="AX2636">INDEX($K:$Q,ROW(),MATCH(AX$3,$K$2:$Q$2,0))/12</f>
        <v>-333.33333333333331</v>
      </c>
      <c r="AY2636" s="80" cm="1">
        <f t="array" ref="AY2636">INDEX($K:$Q,ROW(),MATCH(AY$3,$K$2:$Q$2,0))/12</f>
        <v>-333.33333333333331</v>
      </c>
      <c r="AZ2636" s="80" cm="1">
        <f t="array" ref="AZ2636">INDEX($K:$Q,ROW(),MATCH(AZ$3,$K$2:$Q$2,0))/12</f>
        <v>-333.33333333333331</v>
      </c>
      <c r="BA2636" s="80" cm="1">
        <f t="array" ref="BA2636">INDEX($K:$Q,ROW(),MATCH(BA$3,$K$2:$Q$2,0))/12</f>
        <v>-333.33333333333331</v>
      </c>
      <c r="BB2636" s="80" cm="1">
        <f t="array" ref="BB2636">INDEX($K:$Q,ROW(),MATCH(BB$3,$K$2:$Q$2,0))/12</f>
        <v>-333.33333333333331</v>
      </c>
      <c r="BC2636" s="80" cm="1">
        <f t="array" ref="BC2636">INDEX($K:$Q,ROW(),MATCH(BC$3,$K$2:$Q$2,0))/12</f>
        <v>-666.66666666666663</v>
      </c>
      <c r="BD2636" s="80" cm="1">
        <f t="array" ref="BD2636">INDEX($K:$Q,ROW(),MATCH(BD$3,$K$2:$Q$2,0))/12</f>
        <v>-666.66666666666663</v>
      </c>
      <c r="BE2636" s="80" cm="1">
        <f t="array" ref="BE2636">INDEX($K:$Q,ROW(),MATCH(BE$3,$K$2:$Q$2,0))/12</f>
        <v>-666.66666666666663</v>
      </c>
      <c r="BF2636" s="80" cm="1">
        <f t="array" ref="BF2636">INDEX($K:$Q,ROW(),MATCH(BF$3,$K$2:$Q$2,0))/12</f>
        <v>-666.66666666666663</v>
      </c>
      <c r="BG2636" s="80" cm="1">
        <f t="array" ref="BG2636">INDEX($K:$Q,ROW(),MATCH(BG$3,$K$2:$Q$2,0))/12</f>
        <v>-666.66666666666663</v>
      </c>
      <c r="BH2636" s="80" cm="1">
        <f t="array" ref="BH2636">INDEX($K:$Q,ROW(),MATCH(BH$3,$K$2:$Q$2,0))/12</f>
        <v>-666.66666666666663</v>
      </c>
      <c r="BI2636" s="80" cm="1">
        <f t="array" ref="BI2636">INDEX($K:$Q,ROW(),MATCH(BI$3,$K$2:$Q$2,0))/12</f>
        <v>-666.66666666666663</v>
      </c>
      <c r="BJ2636" s="80" cm="1">
        <f t="array" ref="BJ2636">INDEX($K:$Q,ROW(),MATCH(BJ$3,$K$2:$Q$2,0))/12</f>
        <v>-666.66666666666663</v>
      </c>
      <c r="BK2636" s="80" cm="1">
        <f t="array" ref="BK2636">INDEX($K:$Q,ROW(),MATCH(BK$3,$K$2:$Q$2,0))/12</f>
        <v>-666.66666666666663</v>
      </c>
      <c r="BL2636" s="80" cm="1">
        <f t="array" ref="BL2636">INDEX($K:$Q,ROW(),MATCH(BL$3,$K$2:$Q$2,0))/12</f>
        <v>-666.66666666666663</v>
      </c>
      <c r="BM2636" s="80" cm="1">
        <f t="array" ref="BM2636">INDEX($K:$Q,ROW(),MATCH(BM$3,$K$2:$Q$2,0))/12</f>
        <v>-666.66666666666663</v>
      </c>
      <c r="BN2636" s="80" cm="1">
        <f t="array" ref="BN2636">INDEX($K:$Q,ROW(),MATCH(BN$3,$K$2:$Q$2,0))/12</f>
        <v>-666.66666666666663</v>
      </c>
      <c r="BO2636" s="80" cm="1">
        <f t="array" ref="BO2636">INDEX($K:$Q,ROW(),MATCH(BO$3,$K$2:$Q$2,0))/12</f>
        <v>-1333.3333333333333</v>
      </c>
      <c r="BP2636" s="80" cm="1">
        <f t="array" ref="BP2636">INDEX($K:$Q,ROW(),MATCH(BP$3,$K$2:$Q$2,0))/12</f>
        <v>-1333.3333333333333</v>
      </c>
      <c r="BQ2636" s="80" cm="1">
        <f t="array" ref="BQ2636">INDEX($K:$Q,ROW(),MATCH(BQ$3,$K$2:$Q$2,0))/12</f>
        <v>-1333.3333333333333</v>
      </c>
      <c r="BR2636" s="80" cm="1">
        <f t="array" ref="BR2636">INDEX($K:$Q,ROW(),MATCH(BR$3,$K$2:$Q$2,0))/12</f>
        <v>-1333.3333333333333</v>
      </c>
      <c r="BS2636" s="80" cm="1">
        <f t="array" ref="BS2636">INDEX($K:$Q,ROW(),MATCH(BS$3,$K$2:$Q$2,0))/12</f>
        <v>-1333.3333333333333</v>
      </c>
      <c r="BT2636" s="80" cm="1">
        <f t="array" ref="BT2636">INDEX($K:$Q,ROW(),MATCH(BT$3,$K$2:$Q$2,0))/12</f>
        <v>-1333.3333333333333</v>
      </c>
      <c r="BU2636" s="80" cm="1">
        <f t="array" ref="BU2636">INDEX($K:$Q,ROW(),MATCH(BU$3,$K$2:$Q$2,0))/12</f>
        <v>-1333.3333333333333</v>
      </c>
      <c r="BV2636" s="80" cm="1">
        <f t="array" ref="BV2636">INDEX($K:$Q,ROW(),MATCH(BV$3,$K$2:$Q$2,0))/12</f>
        <v>-1333.3333333333333</v>
      </c>
      <c r="BW2636" s="80" cm="1">
        <f t="array" ref="BW2636">INDEX($K:$Q,ROW(),MATCH(BW$3,$K$2:$Q$2,0))/12</f>
        <v>-1333.3333333333333</v>
      </c>
      <c r="BX2636" s="80" cm="1">
        <f t="array" ref="BX2636">INDEX($K:$Q,ROW(),MATCH(BX$3,$K$2:$Q$2,0))/12</f>
        <v>-1333.3333333333333</v>
      </c>
      <c r="BY2636" s="80" cm="1">
        <f t="array" ref="BY2636">INDEX($K:$Q,ROW(),MATCH(BY$3,$K$2:$Q$2,0))/12</f>
        <v>-1333.3333333333333</v>
      </c>
      <c r="BZ2636" s="80" cm="1">
        <f t="array" ref="BZ2636">INDEX($K:$Q,ROW(),MATCH(BZ$3,$K$2:$Q$2,0))/12</f>
        <v>-1333.3333333333333</v>
      </c>
      <c r="CA2636" s="80" cm="1">
        <f t="array" ref="CA2636">INDEX($K:$Q,ROW(),MATCH(CA$3,$K$2:$Q$2,0))/12</f>
        <v>-2666.6666666666665</v>
      </c>
      <c r="CB2636" s="80" cm="1">
        <f t="array" ref="CB2636">INDEX($K:$Q,ROW(),MATCH(CB$3,$K$2:$Q$2,0))/12</f>
        <v>-2666.6666666666665</v>
      </c>
      <c r="CC2636" s="80" cm="1">
        <f t="array" ref="CC2636">INDEX($K:$Q,ROW(),MATCH(CC$3,$K$2:$Q$2,0))/12</f>
        <v>-2666.6666666666665</v>
      </c>
      <c r="CD2636" s="80" cm="1">
        <f t="array" ref="CD2636">INDEX($K:$Q,ROW(),MATCH(CD$3,$K$2:$Q$2,0))/12</f>
        <v>-2666.6666666666665</v>
      </c>
      <c r="CE2636" s="80" cm="1">
        <f t="array" ref="CE2636">INDEX($K:$Q,ROW(),MATCH(CE$3,$K$2:$Q$2,0))/12</f>
        <v>-2666.6666666666665</v>
      </c>
      <c r="CF2636" s="80" cm="1">
        <f t="array" ref="CF2636">INDEX($K:$Q,ROW(),MATCH(CF$3,$K$2:$Q$2,0))/12</f>
        <v>-2666.6666666666665</v>
      </c>
      <c r="CG2636" s="80" cm="1">
        <f t="array" ref="CG2636">INDEX($K:$Q,ROW(),MATCH(CG$3,$K$2:$Q$2,0))/12</f>
        <v>-2666.6666666666665</v>
      </c>
      <c r="CH2636" s="80" cm="1">
        <f t="array" ref="CH2636">INDEX($K:$Q,ROW(),MATCH(CH$3,$K$2:$Q$2,0))/12</f>
        <v>-2666.6666666666665</v>
      </c>
      <c r="CI2636" s="80" cm="1">
        <f t="array" ref="CI2636">INDEX($K:$Q,ROW(),MATCH(CI$3,$K$2:$Q$2,0))/12</f>
        <v>-2666.6666666666665</v>
      </c>
      <c r="CJ2636" s="80" cm="1">
        <f t="array" ref="CJ2636">INDEX($K:$Q,ROW(),MATCH(CJ$3,$K$2:$Q$2,0))/12</f>
        <v>-2666.6666666666665</v>
      </c>
      <c r="CK2636" s="80" cm="1">
        <f t="array" ref="CK2636">INDEX($K:$Q,ROW(),MATCH(CK$3,$K$2:$Q$2,0))/12</f>
        <v>-2666.6666666666665</v>
      </c>
      <c r="CL2636" s="80" cm="1">
        <f t="array" ref="CL2636">INDEX($K:$Q,ROW(),MATCH(CL$3,$K$2:$Q$2,0))/12</f>
        <v>-2666.6666666666665</v>
      </c>
    </row>
    <row r="2637" spans="2:90" x14ac:dyDescent="0.4">
      <c r="B2637" s="122"/>
      <c r="D2637" t="s">
        <v>425</v>
      </c>
      <c r="E2637" s="8" t="str">
        <f t="shared" si="3817"/>
        <v>2637 FAPPE-F</v>
      </c>
      <c r="S2637" s="72"/>
      <c r="T2637" s="72"/>
      <c r="U2637" s="72"/>
      <c r="V2637" s="72"/>
      <c r="W2637" s="72"/>
      <c r="X2637" s="72"/>
      <c r="Y2637" s="72"/>
      <c r="Z2637" s="72"/>
      <c r="AA2637" s="72"/>
      <c r="AB2637" s="72"/>
      <c r="AC2637" s="72"/>
      <c r="AD2637" s="72"/>
      <c r="AE2637" s="72"/>
      <c r="AF2637" s="72"/>
      <c r="AG2637" s="72"/>
      <c r="AH2637" s="72"/>
      <c r="AI2637" s="72"/>
      <c r="AJ2637" s="72"/>
      <c r="AK2637" s="72"/>
      <c r="AL2637" s="72"/>
      <c r="AM2637" s="72"/>
      <c r="AN2637" s="72"/>
      <c r="AO2637" s="72"/>
      <c r="AP2637" s="72"/>
      <c r="AQ2637" s="72"/>
      <c r="AR2637" s="72"/>
      <c r="AS2637" s="72"/>
      <c r="AT2637" s="72"/>
      <c r="AU2637" s="72"/>
      <c r="AV2637" s="72"/>
      <c r="AW2637" s="72"/>
      <c r="AX2637" s="72"/>
      <c r="AY2637" s="72"/>
      <c r="AZ2637" s="72"/>
      <c r="BA2637" s="72"/>
      <c r="BB2637" s="72"/>
      <c r="BC2637" s="72"/>
      <c r="BD2637" s="72"/>
      <c r="BE2637" s="72"/>
      <c r="BF2637" s="72"/>
      <c r="BG2637" s="72"/>
      <c r="BH2637" s="72"/>
      <c r="BI2637" s="72"/>
      <c r="BJ2637" s="72"/>
      <c r="BK2637" s="72"/>
      <c r="BL2637" s="72"/>
      <c r="BM2637" s="72"/>
      <c r="BN2637" s="72"/>
      <c r="BO2637" s="72"/>
      <c r="BP2637" s="72"/>
      <c r="BQ2637" s="72"/>
      <c r="BR2637" s="72"/>
      <c r="BS2637" s="72"/>
      <c r="BT2637" s="72"/>
      <c r="BU2637" s="72"/>
      <c r="BV2637" s="72"/>
      <c r="BW2637" s="72"/>
      <c r="BX2637" s="72"/>
      <c r="BY2637" s="72"/>
      <c r="BZ2637" s="72"/>
      <c r="CA2637" s="72"/>
      <c r="CB2637" s="72"/>
      <c r="CC2637" s="72"/>
      <c r="CD2637" s="72"/>
      <c r="CE2637" s="72"/>
      <c r="CF2637" s="72"/>
      <c r="CG2637" s="72"/>
      <c r="CH2637" s="72"/>
      <c r="CI2637" s="72"/>
      <c r="CJ2637" s="72"/>
      <c r="CK2637" s="72"/>
      <c r="CL2637" s="72"/>
    </row>
    <row r="2638" spans="2:90" x14ac:dyDescent="0.4">
      <c r="B2638" s="95" t="s">
        <v>204</v>
      </c>
      <c r="D2638" t="s">
        <v>425</v>
      </c>
      <c r="E2638" s="8" t="str">
        <f t="shared" si="3817"/>
        <v>2638 FAPPE-F</v>
      </c>
      <c r="H2638" s="12"/>
      <c r="S2638" s="72"/>
      <c r="T2638" s="72"/>
      <c r="U2638" s="72"/>
      <c r="V2638" s="72"/>
      <c r="W2638" s="72"/>
      <c r="X2638" s="72"/>
      <c r="Y2638" s="72"/>
      <c r="Z2638" s="72"/>
      <c r="AA2638" s="72"/>
      <c r="AB2638" s="72"/>
      <c r="AC2638" s="72"/>
      <c r="AD2638" s="72"/>
      <c r="AE2638" s="72"/>
      <c r="AF2638" s="72"/>
      <c r="AG2638" s="72"/>
      <c r="AH2638" s="72"/>
      <c r="AI2638" s="72"/>
      <c r="AJ2638" s="72"/>
      <c r="AK2638" s="72"/>
      <c r="AL2638" s="72"/>
      <c r="AM2638" s="72"/>
      <c r="AN2638" s="72"/>
      <c r="AO2638" s="72"/>
      <c r="AP2638" s="72"/>
      <c r="AQ2638" s="72"/>
      <c r="AR2638" s="72"/>
      <c r="AS2638" s="72"/>
      <c r="AT2638" s="72"/>
      <c r="AU2638" s="72"/>
      <c r="AV2638" s="72"/>
      <c r="AW2638" s="72"/>
      <c r="AX2638" s="72"/>
      <c r="AY2638" s="72"/>
      <c r="AZ2638" s="72"/>
      <c r="BA2638" s="72"/>
      <c r="BB2638" s="72"/>
      <c r="BC2638" s="72"/>
      <c r="BD2638" s="72"/>
      <c r="BE2638" s="72"/>
      <c r="BF2638" s="72"/>
      <c r="BG2638" s="72"/>
      <c r="BH2638" s="72"/>
      <c r="BI2638" s="72"/>
      <c r="BJ2638" s="72"/>
      <c r="BK2638" s="72"/>
      <c r="BL2638" s="72"/>
      <c r="BM2638" s="72"/>
      <c r="BN2638" s="72"/>
      <c r="BO2638" s="72"/>
      <c r="BP2638" s="72"/>
      <c r="BQ2638" s="72"/>
      <c r="BR2638" s="72"/>
      <c r="BS2638" s="72"/>
      <c r="BT2638" s="72"/>
      <c r="BU2638" s="72"/>
      <c r="BV2638" s="72"/>
      <c r="BW2638" s="72"/>
      <c r="BX2638" s="72"/>
      <c r="BY2638" s="72"/>
      <c r="BZ2638" s="72"/>
      <c r="CA2638" s="72"/>
      <c r="CB2638" s="72"/>
      <c r="CC2638" s="72"/>
      <c r="CD2638" s="72"/>
      <c r="CE2638" s="72"/>
      <c r="CF2638" s="72"/>
      <c r="CG2638" s="72"/>
      <c r="CH2638" s="72"/>
      <c r="CI2638" s="72"/>
      <c r="CJ2638" s="72"/>
      <c r="CK2638" s="72"/>
      <c r="CL2638" s="72"/>
    </row>
    <row r="2639" spans="2:90" x14ac:dyDescent="0.4">
      <c r="B2639" s="154" t="str">
        <f>"Depreciation - "&amp;SUBSTITUTE(B2631,":","")</f>
        <v>Depreciation - Fixed secondary PPE</v>
      </c>
      <c r="C2639" t="s">
        <v>233</v>
      </c>
      <c r="D2639" t="s">
        <v>425</v>
      </c>
      <c r="E2639" s="8" t="str">
        <f t="shared" si="3817"/>
        <v>2639 FAPPE-F</v>
      </c>
      <c r="J2639" s="80">
        <f>SUMIF($5:$5,I$2,2637:2637)</f>
        <v>0</v>
      </c>
      <c r="K2639" s="24" t="e">
        <f t="shared" ref="K2639:P2639" ca="1" si="3819">SUMIF($3:$3,K$2,2639:2639)</f>
        <v>#REF!</v>
      </c>
      <c r="L2639" s="24" t="e">
        <f t="shared" ca="1" si="3819"/>
        <v>#REF!</v>
      </c>
      <c r="M2639" s="24" t="e">
        <f t="shared" ca="1" si="3819"/>
        <v>#REF!</v>
      </c>
      <c r="N2639" s="24" t="e">
        <f t="shared" ca="1" si="3819"/>
        <v>#REF!</v>
      </c>
      <c r="O2639" s="24" t="e">
        <f t="shared" ca="1" si="3819"/>
        <v>#REF!</v>
      </c>
      <c r="P2639" s="24" t="e">
        <f t="shared" ca="1" si="3819"/>
        <v>#REF!</v>
      </c>
      <c r="R2639" s="24"/>
      <c r="S2639" s="80" t="e" cm="1">
        <f t="array" aca="1" ref="S2639" ca="1">(SUM(INDEX(2634:2634,1,MAX(COLUMN($R:$R),COLUMN()-($H2633*12-1))):S2636)/($H2633*12)+IF($R2641=0,0,SUM(INDEX(2639:2639,1,MAX(COLUMN($R:$R),COLUMN()-(($H2633-$H2634)*12))):S2641)/(($H2633)*12)))</f>
        <v>#REF!</v>
      </c>
      <c r="T2639" s="80" t="e" cm="1">
        <f t="array" aca="1" ref="T2639" ca="1">(SUM(INDEX(2634:2634,1,MAX(COLUMN($R:$R),COLUMN()-($H2633*12-1))):T2636)/($H2633*12)+IF($R2641=0,0,SUM(INDEX(2639:2639,1,MAX(COLUMN($R:$R),COLUMN()-(($H2633-$H2634)*12))):T2641)/(($H2633)*12)))</f>
        <v>#REF!</v>
      </c>
      <c r="U2639" s="80" t="e" cm="1">
        <f t="array" aca="1" ref="U2639" ca="1">(SUM(INDEX(2634:2634,1,MAX(COLUMN($R:$R),COLUMN()-($H2633*12-1))):U2636)/($H2633*12)+IF($R2641=0,0,SUM(INDEX(2639:2639,1,MAX(COLUMN($R:$R),COLUMN()-(($H2633-$H2634)*12))):U2641)/(($H2633)*12)))</f>
        <v>#REF!</v>
      </c>
      <c r="V2639" s="80" t="e" cm="1">
        <f t="array" aca="1" ref="V2639" ca="1">(SUM(INDEX(2634:2634,1,MAX(COLUMN($R:$R),COLUMN()-($H2633*12-1))):V2636)/($H2633*12)+IF($R2641=0,0,SUM(INDEX(2639:2639,1,MAX(COLUMN($R:$R),COLUMN()-(($H2633-$H2634)*12))):V2641)/(($H2633)*12)))</f>
        <v>#REF!</v>
      </c>
      <c r="W2639" s="80" t="e" cm="1">
        <f t="array" aca="1" ref="W2639" ca="1">(SUM(INDEX(2634:2634,1,MAX(COLUMN($R:$R),COLUMN()-($H2633*12-1))):W2636)/($H2633*12)+IF($R2641=0,0,SUM(INDEX(2639:2639,1,MAX(COLUMN($R:$R),COLUMN()-(($H2633-$H2634)*12))):W2641)/(($H2633)*12)))</f>
        <v>#REF!</v>
      </c>
      <c r="X2639" s="80" t="e" cm="1">
        <f t="array" aca="1" ref="X2639" ca="1">(SUM(INDEX(2634:2634,1,MAX(COLUMN($R:$R),COLUMN()-($H2633*12-1))):X2636)/($H2633*12)+IF($R2641=0,0,SUM(INDEX(2639:2639,1,MAX(COLUMN($R:$R),COLUMN()-(($H2633-$H2634)*12))):X2641)/(($H2633)*12)))</f>
        <v>#REF!</v>
      </c>
      <c r="Y2639" s="80" t="e" cm="1">
        <f t="array" aca="1" ref="Y2639" ca="1">(SUM(INDEX(2634:2634,1,MAX(COLUMN($R:$R),COLUMN()-($H2633*12-1))):Y2636)/($H2633*12)+IF($R2641=0,0,SUM(INDEX(2639:2639,1,MAX(COLUMN($R:$R),COLUMN()-(($H2633-$H2634)*12))):Y2641)/(($H2633)*12)))</f>
        <v>#REF!</v>
      </c>
      <c r="Z2639" s="80" t="e" cm="1">
        <f t="array" aca="1" ref="Z2639" ca="1">(SUM(INDEX(2634:2634,1,MAX(COLUMN($R:$R),COLUMN()-($H2633*12-1))):Z2636)/($H2633*12)+IF($R2641=0,0,SUM(INDEX(2639:2639,1,MAX(COLUMN($R:$R),COLUMN()-(($H2633-$H2634)*12))):Z2641)/(($H2633)*12)))</f>
        <v>#REF!</v>
      </c>
      <c r="AA2639" s="80" t="e" cm="1">
        <f t="array" aca="1" ref="AA2639" ca="1">(SUM(INDEX(2634:2634,1,MAX(COLUMN($R:$R),COLUMN()-($H2633*12-1))):AA2636)/($H2633*12)+IF($R2641=0,0,SUM(INDEX(2639:2639,1,MAX(COLUMN($R:$R),COLUMN()-(($H2633-$H2634)*12))):AA2641)/(($H2633)*12)))</f>
        <v>#REF!</v>
      </c>
      <c r="AB2639" s="80" t="e" cm="1">
        <f t="array" aca="1" ref="AB2639" ca="1">(SUM(INDEX(2634:2634,1,MAX(COLUMN($R:$R),COLUMN()-($H2633*12-1))):AB2636)/($H2633*12)+IF($R2641=0,0,SUM(INDEX(2639:2639,1,MAX(COLUMN($R:$R),COLUMN()-(($H2633-$H2634)*12))):AB2641)/(($H2633)*12)))</f>
        <v>#REF!</v>
      </c>
      <c r="AC2639" s="80" t="e" cm="1">
        <f t="array" aca="1" ref="AC2639" ca="1">(SUM(INDEX(2634:2634,1,MAX(COLUMN($R:$R),COLUMN()-($H2633*12-1))):AC2636)/($H2633*12)+IF($R2641=0,0,SUM(INDEX(2639:2639,1,MAX(COLUMN($R:$R),COLUMN()-(($H2633-$H2634)*12))):AC2641)/(($H2633)*12)))</f>
        <v>#REF!</v>
      </c>
      <c r="AD2639" s="80" t="e" cm="1">
        <f t="array" aca="1" ref="AD2639" ca="1">(SUM(INDEX(2634:2634,1,MAX(COLUMN($R:$R),COLUMN()-($H2633*12-1))):AD2636)/($H2633*12)+IF($R2641=0,0,SUM(INDEX(2639:2639,1,MAX(COLUMN($R:$R),COLUMN()-(($H2633-$H2634)*12))):AD2641)/(($H2633)*12)))</f>
        <v>#REF!</v>
      </c>
      <c r="AE2639" s="80" t="e" cm="1">
        <f t="array" aca="1" ref="AE2639" ca="1">(SUM(INDEX(2634:2634,1,MAX(COLUMN($R:$R),COLUMN()-($H2633*12-1))):AE2636)/($H2633*12)+IF($R2641=0,0,SUM(INDEX(2639:2639,1,MAX(COLUMN($R:$R),COLUMN()-(($H2633-$H2634)*12))):AE2641)/(($H2633)*12)))</f>
        <v>#REF!</v>
      </c>
      <c r="AF2639" s="80" t="e" cm="1">
        <f t="array" aca="1" ref="AF2639" ca="1">(SUM(INDEX(2634:2634,1,MAX(COLUMN($R:$R),COLUMN()-($H2633*12-1))):AF2636)/($H2633*12)+IF($R2641=0,0,SUM(INDEX(2639:2639,1,MAX(COLUMN($R:$R),COLUMN()-(($H2633-$H2634)*12))):AF2641)/(($H2633)*12)))</f>
        <v>#REF!</v>
      </c>
      <c r="AG2639" s="80" t="e" cm="1">
        <f t="array" aca="1" ref="AG2639" ca="1">(SUM(INDEX(2634:2634,1,MAX(COLUMN($R:$R),COLUMN()-($H2633*12-1))):AG2636)/($H2633*12)+IF($R2641=0,0,SUM(INDEX(2639:2639,1,MAX(COLUMN($R:$R),COLUMN()-(($H2633-$H2634)*12))):AG2641)/(($H2633)*12)))</f>
        <v>#REF!</v>
      </c>
      <c r="AH2639" s="80" t="e" cm="1">
        <f t="array" aca="1" ref="AH2639" ca="1">(SUM(INDEX(2634:2634,1,MAX(COLUMN($R:$R),COLUMN()-($H2633*12-1))):AH2636)/($H2633*12)+IF($R2641=0,0,SUM(INDEX(2639:2639,1,MAX(COLUMN($R:$R),COLUMN()-(($H2633-$H2634)*12))):AH2641)/(($H2633)*12)))</f>
        <v>#REF!</v>
      </c>
      <c r="AI2639" s="80" t="e" cm="1">
        <f t="array" aca="1" ref="AI2639" ca="1">(SUM(INDEX(2634:2634,1,MAX(COLUMN($R:$R),COLUMN()-($H2633*12-1))):AI2636)/($H2633*12)+IF($R2641=0,0,SUM(INDEX(2639:2639,1,MAX(COLUMN($R:$R),COLUMN()-(($H2633-$H2634)*12))):AI2641)/(($H2633)*12)))</f>
        <v>#REF!</v>
      </c>
      <c r="AJ2639" s="80" t="e" cm="1">
        <f t="array" aca="1" ref="AJ2639" ca="1">(SUM(INDEX(2634:2634,1,MAX(COLUMN($R:$R),COLUMN()-($H2633*12-1))):AJ2636)/($H2633*12)+IF($R2641=0,0,SUM(INDEX(2639:2639,1,MAX(COLUMN($R:$R),COLUMN()-(($H2633-$H2634)*12))):AJ2641)/(($H2633)*12)))</f>
        <v>#REF!</v>
      </c>
      <c r="AK2639" s="80" t="e" cm="1">
        <f t="array" aca="1" ref="AK2639" ca="1">(SUM(INDEX(2634:2634,1,MAX(COLUMN($R:$R),COLUMN()-($H2633*12-1))):AK2636)/($H2633*12)+IF($R2641=0,0,SUM(INDEX(2639:2639,1,MAX(COLUMN($R:$R),COLUMN()-(($H2633-$H2634)*12))):AK2641)/(($H2633)*12)))</f>
        <v>#REF!</v>
      </c>
      <c r="AL2639" s="80" t="e" cm="1">
        <f t="array" aca="1" ref="AL2639" ca="1">(SUM(INDEX(2634:2634,1,MAX(COLUMN($R:$R),COLUMN()-($H2633*12-1))):AL2636)/($H2633*12)+IF($R2641=0,0,SUM(INDEX(2639:2639,1,MAX(COLUMN($R:$R),COLUMN()-(($H2633-$H2634)*12))):AL2641)/(($H2633)*12)))</f>
        <v>#REF!</v>
      </c>
      <c r="AM2639" s="80" t="e" cm="1">
        <f t="array" aca="1" ref="AM2639" ca="1">(SUM(INDEX(2634:2634,1,MAX(COLUMN($R:$R),COLUMN()-($H2633*12-1))):AM2636)/($H2633*12)+IF($R2641=0,0,SUM(INDEX(2639:2639,1,MAX(COLUMN($R:$R),COLUMN()-(($H2633-$H2634)*12))):AM2641)/(($H2633)*12)))</f>
        <v>#REF!</v>
      </c>
      <c r="AN2639" s="80" t="e" cm="1">
        <f t="array" aca="1" ref="AN2639" ca="1">(SUM(INDEX(2634:2634,1,MAX(COLUMN($R:$R),COLUMN()-($H2633*12-1))):AN2636)/($H2633*12)+IF($R2641=0,0,SUM(INDEX(2639:2639,1,MAX(COLUMN($R:$R),COLUMN()-(($H2633-$H2634)*12))):AN2641)/(($H2633)*12)))</f>
        <v>#REF!</v>
      </c>
      <c r="AO2639" s="80" t="e" cm="1">
        <f t="array" aca="1" ref="AO2639" ca="1">(SUM(INDEX(2634:2634,1,MAX(COLUMN($R:$R),COLUMN()-($H2633*12-1))):AO2636)/($H2633*12)+IF($R2641=0,0,SUM(INDEX(2639:2639,1,MAX(COLUMN($R:$R),COLUMN()-(($H2633-$H2634)*12))):AO2641)/(($H2633)*12)))</f>
        <v>#REF!</v>
      </c>
      <c r="AP2639" s="80" t="e" cm="1">
        <f t="array" aca="1" ref="AP2639" ca="1">(SUM(INDEX(2634:2634,1,MAX(COLUMN($R:$R),COLUMN()-($H2633*12-1))):AP2636)/($H2633*12)+IF($R2641=0,0,SUM(INDEX(2639:2639,1,MAX(COLUMN($R:$R),COLUMN()-(($H2633-$H2634)*12))):AP2641)/(($H2633)*12)))</f>
        <v>#REF!</v>
      </c>
      <c r="AQ2639" s="80" t="e" cm="1">
        <f t="array" aca="1" ref="AQ2639" ca="1">(SUM(INDEX(2634:2634,1,MAX(COLUMN($R:$R),COLUMN()-($H2633*12-1))):AQ2636)/($H2633*12)+IF($R2641=0,0,SUM(INDEX(2639:2639,1,MAX(COLUMN($R:$R),COLUMN()-(($H2633-$H2634)*12))):AQ2641)/(($H2633)*12)))</f>
        <v>#REF!</v>
      </c>
      <c r="AR2639" s="80" t="e" cm="1">
        <f t="array" aca="1" ref="AR2639" ca="1">(SUM(INDEX(2634:2634,1,MAX(COLUMN($R:$R),COLUMN()-($H2633*12-1))):AR2636)/($H2633*12)+IF($R2641=0,0,SUM(INDEX(2639:2639,1,MAX(COLUMN($R:$R),COLUMN()-(($H2633-$H2634)*12))):AR2641)/(($H2633)*12)))</f>
        <v>#REF!</v>
      </c>
      <c r="AS2639" s="80" t="e" cm="1">
        <f t="array" aca="1" ref="AS2639" ca="1">(SUM(INDEX(2634:2634,1,MAX(COLUMN($R:$R),COLUMN()-($H2633*12-1))):AS2636)/($H2633*12)+IF($R2641=0,0,SUM(INDEX(2639:2639,1,MAX(COLUMN($R:$R),COLUMN()-(($H2633-$H2634)*12))):AS2641)/(($H2633)*12)))</f>
        <v>#REF!</v>
      </c>
      <c r="AT2639" s="80" t="e" cm="1">
        <f t="array" aca="1" ref="AT2639" ca="1">(SUM(INDEX(2634:2634,1,MAX(COLUMN($R:$R),COLUMN()-($H2633*12-1))):AT2636)/($H2633*12)+IF($R2641=0,0,SUM(INDEX(2639:2639,1,MAX(COLUMN($R:$R),COLUMN()-(($H2633-$H2634)*12))):AT2641)/(($H2633)*12)))</f>
        <v>#REF!</v>
      </c>
      <c r="AU2639" s="80" t="e" cm="1">
        <f t="array" aca="1" ref="AU2639" ca="1">(SUM(INDEX(2634:2634,1,MAX(COLUMN($R:$R),COLUMN()-($H2633*12-1))):AU2636)/($H2633*12)+IF($R2641=0,0,SUM(INDEX(2639:2639,1,MAX(COLUMN($R:$R),COLUMN()-(($H2633-$H2634)*12))):AU2641)/(($H2633)*12)))</f>
        <v>#REF!</v>
      </c>
      <c r="AV2639" s="80" t="e" cm="1">
        <f t="array" aca="1" ref="AV2639" ca="1">(SUM(INDEX(2634:2634,1,MAX(COLUMN($R:$R),COLUMN()-($H2633*12-1))):AV2636)/($H2633*12)+IF($R2641=0,0,SUM(INDEX(2639:2639,1,MAX(COLUMN($R:$R),COLUMN()-(($H2633-$H2634)*12))):AV2641)/(($H2633)*12)))</f>
        <v>#REF!</v>
      </c>
      <c r="AW2639" s="80" t="e" cm="1">
        <f t="array" aca="1" ref="AW2639" ca="1">(SUM(INDEX(2634:2634,1,MAX(COLUMN($R:$R),COLUMN()-($H2633*12-1))):AW2636)/($H2633*12)+IF($R2641=0,0,SUM(INDEX(2639:2639,1,MAX(COLUMN($R:$R),COLUMN()-(($H2633-$H2634)*12))):AW2641)/(($H2633)*12)))</f>
        <v>#REF!</v>
      </c>
      <c r="AX2639" s="80" t="e" cm="1">
        <f t="array" aca="1" ref="AX2639" ca="1">(SUM(INDEX(2634:2634,1,MAX(COLUMN($R:$R),COLUMN()-($H2633*12-1))):AX2636)/($H2633*12)+IF($R2641=0,0,SUM(INDEX(2639:2639,1,MAX(COLUMN($R:$R),COLUMN()-(($H2633-$H2634)*12))):AX2641)/(($H2633)*12)))</f>
        <v>#REF!</v>
      </c>
      <c r="AY2639" s="80" t="e" cm="1">
        <f t="array" aca="1" ref="AY2639" ca="1">(SUM(INDEX(2634:2634,1,MAX(COLUMN($R:$R),COLUMN()-($H2633*12-1))):AY2636)/($H2633*12)+IF($R2641=0,0,SUM(INDEX(2639:2639,1,MAX(COLUMN($R:$R),COLUMN()-(($H2633-$H2634)*12))):AY2641)/(($H2633)*12)))</f>
        <v>#REF!</v>
      </c>
      <c r="AZ2639" s="80" t="e" cm="1">
        <f t="array" aca="1" ref="AZ2639" ca="1">(SUM(INDEX(2634:2634,1,MAX(COLUMN($R:$R),COLUMN()-($H2633*12-1))):AZ2636)/($H2633*12)+IF($R2641=0,0,SUM(INDEX(2639:2639,1,MAX(COLUMN($R:$R),COLUMN()-(($H2633-$H2634)*12))):AZ2641)/(($H2633)*12)))</f>
        <v>#REF!</v>
      </c>
      <c r="BA2639" s="80" t="e" cm="1">
        <f t="array" aca="1" ref="BA2639" ca="1">(SUM(INDEX(2634:2634,1,MAX(COLUMN($R:$R),COLUMN()-($H2633*12-1))):BA2636)/($H2633*12)+IF($R2641=0,0,SUM(INDEX(2639:2639,1,MAX(COLUMN($R:$R),COLUMN()-(($H2633-$H2634)*12))):BA2641)/(($H2633)*12)))</f>
        <v>#REF!</v>
      </c>
      <c r="BB2639" s="80" t="e" cm="1">
        <f t="array" aca="1" ref="BB2639" ca="1">(SUM(INDEX(2634:2634,1,MAX(COLUMN($R:$R),COLUMN()-($H2633*12-1))):BB2636)/($H2633*12)+IF($R2641=0,0,SUM(INDEX(2639:2639,1,MAX(COLUMN($R:$R),COLUMN()-(($H2633-$H2634)*12))):BB2641)/(($H2633)*12)))</f>
        <v>#REF!</v>
      </c>
      <c r="BC2639" s="80" t="e" cm="1">
        <f t="array" aca="1" ref="BC2639" ca="1">(SUM(INDEX(2634:2634,1,MAX(COLUMN($R:$R),COLUMN()-($H2633*12-1))):BC2636)/($H2633*12)+IF($R2641=0,0,SUM(INDEX(2639:2639,1,MAX(COLUMN($R:$R),COLUMN()-(($H2633-$H2634)*12))):BC2641)/(($H2633)*12)))</f>
        <v>#REF!</v>
      </c>
      <c r="BD2639" s="80" t="e" cm="1">
        <f t="array" aca="1" ref="BD2639" ca="1">(SUM(INDEX(2634:2634,1,MAX(COLUMN($R:$R),COLUMN()-($H2633*12-1))):BD2636)/($H2633*12)+IF($R2641=0,0,SUM(INDEX(2639:2639,1,MAX(COLUMN($R:$R),COLUMN()-(($H2633-$H2634)*12))):BD2641)/(($H2633)*12)))</f>
        <v>#REF!</v>
      </c>
      <c r="BE2639" s="80" t="e" cm="1">
        <f t="array" aca="1" ref="BE2639" ca="1">(SUM(INDEX(2634:2634,1,MAX(COLUMN($R:$R),COLUMN()-($H2633*12-1))):BE2636)/($H2633*12)+IF($R2641=0,0,SUM(INDEX(2639:2639,1,MAX(COLUMN($R:$R),COLUMN()-(($H2633-$H2634)*12))):BE2641)/(($H2633)*12)))</f>
        <v>#REF!</v>
      </c>
      <c r="BF2639" s="80" t="e" cm="1">
        <f t="array" aca="1" ref="BF2639" ca="1">(SUM(INDEX(2634:2634,1,MAX(COLUMN($R:$R),COLUMN()-($H2633*12-1))):BF2636)/($H2633*12)+IF($R2641=0,0,SUM(INDEX(2639:2639,1,MAX(COLUMN($R:$R),COLUMN()-(($H2633-$H2634)*12))):BF2641)/(($H2633)*12)))</f>
        <v>#REF!</v>
      </c>
      <c r="BG2639" s="80" t="e" cm="1">
        <f t="array" aca="1" ref="BG2639" ca="1">(SUM(INDEX(2634:2634,1,MAX(COLUMN($R:$R),COLUMN()-($H2633*12-1))):BG2636)/($H2633*12)+IF($R2641=0,0,SUM(INDEX(2639:2639,1,MAX(COLUMN($R:$R),COLUMN()-(($H2633-$H2634)*12))):BG2641)/(($H2633)*12)))</f>
        <v>#REF!</v>
      </c>
      <c r="BH2639" s="80" t="e" cm="1">
        <f t="array" aca="1" ref="BH2639" ca="1">(SUM(INDEX(2634:2634,1,MAX(COLUMN($R:$R),COLUMN()-($H2633*12-1))):BH2636)/($H2633*12)+IF($R2641=0,0,SUM(INDEX(2639:2639,1,MAX(COLUMN($R:$R),COLUMN()-(($H2633-$H2634)*12))):BH2641)/(($H2633)*12)))</f>
        <v>#REF!</v>
      </c>
      <c r="BI2639" s="80" t="e" cm="1">
        <f t="array" aca="1" ref="BI2639" ca="1">(SUM(INDEX(2634:2634,1,MAX(COLUMN($R:$R),COLUMN()-($H2633*12-1))):BI2636)/($H2633*12)+IF($R2641=0,0,SUM(INDEX(2639:2639,1,MAX(COLUMN($R:$R),COLUMN()-(($H2633-$H2634)*12))):BI2641)/(($H2633)*12)))</f>
        <v>#REF!</v>
      </c>
      <c r="BJ2639" s="80" t="e" cm="1">
        <f t="array" aca="1" ref="BJ2639" ca="1">(SUM(INDEX(2634:2634,1,MAX(COLUMN($R:$R),COLUMN()-($H2633*12-1))):BJ2636)/($H2633*12)+IF($R2641=0,0,SUM(INDEX(2639:2639,1,MAX(COLUMN($R:$R),COLUMN()-(($H2633-$H2634)*12))):BJ2641)/(($H2633)*12)))</f>
        <v>#REF!</v>
      </c>
      <c r="BK2639" s="80" t="e" cm="1">
        <f t="array" aca="1" ref="BK2639" ca="1">(SUM(INDEX(2634:2634,1,MAX(COLUMN($R:$R),COLUMN()-($H2633*12-1))):BK2636)/($H2633*12)+IF($R2641=0,0,SUM(INDEX(2639:2639,1,MAX(COLUMN($R:$R),COLUMN()-(($H2633-$H2634)*12))):BK2641)/(($H2633)*12)))</f>
        <v>#REF!</v>
      </c>
      <c r="BL2639" s="80" t="e" cm="1">
        <f t="array" aca="1" ref="BL2639" ca="1">(SUM(INDEX(2634:2634,1,MAX(COLUMN($R:$R),COLUMN()-($H2633*12-1))):BL2636)/($H2633*12)+IF($R2641=0,0,SUM(INDEX(2639:2639,1,MAX(COLUMN($R:$R),COLUMN()-(($H2633-$H2634)*12))):BL2641)/(($H2633)*12)))</f>
        <v>#REF!</v>
      </c>
      <c r="BM2639" s="80" t="e" cm="1">
        <f t="array" aca="1" ref="BM2639" ca="1">(SUM(INDEX(2634:2634,1,MAX(COLUMN($R:$R),COLUMN()-($H2633*12-1))):BM2636)/($H2633*12)+IF($R2641=0,0,SUM(INDEX(2639:2639,1,MAX(COLUMN($R:$R),COLUMN()-(($H2633-$H2634)*12))):BM2641)/(($H2633)*12)))</f>
        <v>#REF!</v>
      </c>
      <c r="BN2639" s="80" t="e" cm="1">
        <f t="array" aca="1" ref="BN2639" ca="1">(SUM(INDEX(2634:2634,1,MAX(COLUMN($R:$R),COLUMN()-($H2633*12-1))):BN2636)/($H2633*12)+IF($R2641=0,0,SUM(INDEX(2639:2639,1,MAX(COLUMN($R:$R),COLUMN()-(($H2633-$H2634)*12))):BN2641)/(($H2633)*12)))</f>
        <v>#REF!</v>
      </c>
      <c r="BO2639" s="80" t="e" cm="1">
        <f t="array" aca="1" ref="BO2639" ca="1">(SUM(INDEX(2634:2634,1,MAX(COLUMN($R:$R),COLUMN()-($H2633*12-1))):BO2636)/($H2633*12)+IF($R2641=0,0,SUM(INDEX(2639:2639,1,MAX(COLUMN($R:$R),COLUMN()-(($H2633-$H2634)*12))):BO2641)/(($H2633)*12)))</f>
        <v>#REF!</v>
      </c>
      <c r="BP2639" s="80" t="e" cm="1">
        <f t="array" aca="1" ref="BP2639" ca="1">(SUM(INDEX(2634:2634,1,MAX(COLUMN($R:$R),COLUMN()-($H2633*12-1))):BP2636)/($H2633*12)+IF($R2641=0,0,SUM(INDEX(2639:2639,1,MAX(COLUMN($R:$R),COLUMN()-(($H2633-$H2634)*12))):BP2641)/(($H2633)*12)))</f>
        <v>#REF!</v>
      </c>
      <c r="BQ2639" s="80" t="e" cm="1">
        <f t="array" aca="1" ref="BQ2639" ca="1">(SUM(INDEX(2634:2634,1,MAX(COLUMN($R:$R),COLUMN()-($H2633*12-1))):BQ2636)/($H2633*12)+IF($R2641=0,0,SUM(INDEX(2639:2639,1,MAX(COLUMN($R:$R),COLUMN()-(($H2633-$H2634)*12))):BQ2641)/(($H2633)*12)))</f>
        <v>#REF!</v>
      </c>
      <c r="BR2639" s="80" t="e" cm="1">
        <f t="array" aca="1" ref="BR2639" ca="1">(SUM(INDEX(2634:2634,1,MAX(COLUMN($R:$R),COLUMN()-($H2633*12-1))):BR2636)/($H2633*12)+IF($R2641=0,0,SUM(INDEX(2639:2639,1,MAX(COLUMN($R:$R),COLUMN()-(($H2633-$H2634)*12))):BR2641)/(($H2633)*12)))</f>
        <v>#REF!</v>
      </c>
      <c r="BS2639" s="80" t="e" cm="1">
        <f t="array" aca="1" ref="BS2639" ca="1">(SUM(INDEX(2634:2634,1,MAX(COLUMN($R:$R),COLUMN()-($H2633*12-1))):BS2636)/($H2633*12)+IF($R2641=0,0,SUM(INDEX(2639:2639,1,MAX(COLUMN($R:$R),COLUMN()-(($H2633-$H2634)*12))):BS2641)/(($H2633)*12)))</f>
        <v>#REF!</v>
      </c>
      <c r="BT2639" s="80" t="e" cm="1">
        <f t="array" aca="1" ref="BT2639" ca="1">(SUM(INDEX(2634:2634,1,MAX(COLUMN($R:$R),COLUMN()-($H2633*12-1))):BT2636)/($H2633*12)+IF($R2641=0,0,SUM(INDEX(2639:2639,1,MAX(COLUMN($R:$R),COLUMN()-(($H2633-$H2634)*12))):BT2641)/(($H2633)*12)))</f>
        <v>#REF!</v>
      </c>
      <c r="BU2639" s="80" t="e" cm="1">
        <f t="array" aca="1" ref="BU2639" ca="1">(SUM(INDEX(2634:2634,1,MAX(COLUMN($R:$R),COLUMN()-($H2633*12-1))):BU2636)/($H2633*12)+IF($R2641=0,0,SUM(INDEX(2639:2639,1,MAX(COLUMN($R:$R),COLUMN()-(($H2633-$H2634)*12))):BU2641)/(($H2633)*12)))</f>
        <v>#REF!</v>
      </c>
      <c r="BV2639" s="80" t="e" cm="1">
        <f t="array" aca="1" ref="BV2639" ca="1">(SUM(INDEX(2634:2634,1,MAX(COLUMN($R:$R),COLUMN()-($H2633*12-1))):BV2636)/($H2633*12)+IF($R2641=0,0,SUM(INDEX(2639:2639,1,MAX(COLUMN($R:$R),COLUMN()-(($H2633-$H2634)*12))):BV2641)/(($H2633)*12)))</f>
        <v>#REF!</v>
      </c>
      <c r="BW2639" s="80" t="e" cm="1">
        <f t="array" aca="1" ref="BW2639" ca="1">(SUM(INDEX(2634:2634,1,MAX(COLUMN($R:$R),COLUMN()-($H2633*12-1))):BW2636)/($H2633*12)+IF($R2641=0,0,SUM(INDEX(2639:2639,1,MAX(COLUMN($R:$R),COLUMN()-(($H2633-$H2634)*12))):BW2641)/(($H2633)*12)))</f>
        <v>#REF!</v>
      </c>
      <c r="BX2639" s="80" t="e" cm="1">
        <f t="array" aca="1" ref="BX2639" ca="1">(SUM(INDEX(2634:2634,1,MAX(COLUMN($R:$R),COLUMN()-($H2633*12-1))):BX2636)/($H2633*12)+IF($R2641=0,0,SUM(INDEX(2639:2639,1,MAX(COLUMN($R:$R),COLUMN()-(($H2633-$H2634)*12))):BX2641)/(($H2633)*12)))</f>
        <v>#REF!</v>
      </c>
      <c r="BY2639" s="80" t="e" cm="1">
        <f t="array" aca="1" ref="BY2639" ca="1">(SUM(INDEX(2634:2634,1,MAX(COLUMN($R:$R),COLUMN()-($H2633*12-1))):BY2636)/($H2633*12)+IF($R2641=0,0,SUM(INDEX(2639:2639,1,MAX(COLUMN($R:$R),COLUMN()-(($H2633-$H2634)*12))):BY2641)/(($H2633)*12)))</f>
        <v>#REF!</v>
      </c>
      <c r="BZ2639" s="80" t="e" cm="1">
        <f t="array" aca="1" ref="BZ2639" ca="1">(SUM(INDEX(2634:2634,1,MAX(COLUMN($R:$R),COLUMN()-($H2633*12-1))):BZ2636)/($H2633*12)+IF($R2641=0,0,SUM(INDEX(2639:2639,1,MAX(COLUMN($R:$R),COLUMN()-(($H2633-$H2634)*12))):BZ2641)/(($H2633)*12)))</f>
        <v>#REF!</v>
      </c>
      <c r="CA2639" s="80" t="e" cm="1">
        <f t="array" aca="1" ref="CA2639" ca="1">(SUM(INDEX(2634:2634,1,MAX(COLUMN($R:$R),COLUMN()-($H2633*12-1))):CA2636)/($H2633*12)+IF($R2641=0,0,SUM(INDEX(2639:2639,1,MAX(COLUMN($R:$R),COLUMN()-(($H2633-$H2634)*12))):CA2641)/(($H2633)*12)))</f>
        <v>#REF!</v>
      </c>
      <c r="CB2639" s="80" t="e" cm="1">
        <f t="array" aca="1" ref="CB2639" ca="1">(SUM(INDEX(2634:2634,1,MAX(COLUMN($R:$R),COLUMN()-($H2633*12-1))):CB2636)/($H2633*12)+IF($R2641=0,0,SUM(INDEX(2639:2639,1,MAX(COLUMN($R:$R),COLUMN()-(($H2633-$H2634)*12))):CB2641)/(($H2633)*12)))</f>
        <v>#REF!</v>
      </c>
      <c r="CC2639" s="80" t="e" cm="1">
        <f t="array" aca="1" ref="CC2639" ca="1">(SUM(INDEX(2634:2634,1,MAX(COLUMN($R:$R),COLUMN()-($H2633*12-1))):CC2636)/($H2633*12)+IF($R2641=0,0,SUM(INDEX(2639:2639,1,MAX(COLUMN($R:$R),COLUMN()-(($H2633-$H2634)*12))):CC2641)/(($H2633)*12)))</f>
        <v>#REF!</v>
      </c>
      <c r="CD2639" s="80" t="e" cm="1">
        <f t="array" aca="1" ref="CD2639" ca="1">(SUM(INDEX(2634:2634,1,MAX(COLUMN($R:$R),COLUMN()-($H2633*12-1))):CD2636)/($H2633*12)+IF($R2641=0,0,SUM(INDEX(2639:2639,1,MAX(COLUMN($R:$R),COLUMN()-(($H2633-$H2634)*12))):CD2641)/(($H2633)*12)))</f>
        <v>#REF!</v>
      </c>
      <c r="CE2639" s="80" t="e" cm="1">
        <f t="array" aca="1" ref="CE2639" ca="1">(SUM(INDEX(2634:2634,1,MAX(COLUMN($R:$R),COLUMN()-($H2633*12-1))):CE2636)/($H2633*12)+IF($R2641=0,0,SUM(INDEX(2639:2639,1,MAX(COLUMN($R:$R),COLUMN()-(($H2633-$H2634)*12))):CE2641)/(($H2633)*12)))</f>
        <v>#REF!</v>
      </c>
      <c r="CF2639" s="80" t="e" cm="1">
        <f t="array" aca="1" ref="CF2639" ca="1">(SUM(INDEX(2634:2634,1,MAX(COLUMN($R:$R),COLUMN()-($H2633*12-1))):CF2636)/($H2633*12)+IF($R2641=0,0,SUM(INDEX(2639:2639,1,MAX(COLUMN($R:$R),COLUMN()-(($H2633-$H2634)*12))):CF2641)/(($H2633)*12)))</f>
        <v>#REF!</v>
      </c>
      <c r="CG2639" s="80" t="e" cm="1">
        <f t="array" aca="1" ref="CG2639" ca="1">(SUM(INDEX(2634:2634,1,MAX(COLUMN($R:$R),COLUMN()-($H2633*12-1))):CG2636)/($H2633*12)+IF($R2641=0,0,SUM(INDEX(2639:2639,1,MAX(COLUMN($R:$R),COLUMN()-(($H2633-$H2634)*12))):CG2641)/(($H2633)*12)))</f>
        <v>#REF!</v>
      </c>
      <c r="CH2639" s="80" t="e" cm="1">
        <f t="array" aca="1" ref="CH2639" ca="1">(SUM(INDEX(2634:2634,1,MAX(COLUMN($R:$R),COLUMN()-($H2633*12-1))):CH2636)/($H2633*12)+IF($R2641=0,0,SUM(INDEX(2639:2639,1,MAX(COLUMN($R:$R),COLUMN()-(($H2633-$H2634)*12))):CH2641)/(($H2633)*12)))</f>
        <v>#REF!</v>
      </c>
      <c r="CI2639" s="80" t="e" cm="1">
        <f t="array" aca="1" ref="CI2639" ca="1">(SUM(INDEX(2634:2634,1,MAX(COLUMN($R:$R),COLUMN()-($H2633*12-1))):CI2636)/($H2633*12)+IF($R2641=0,0,SUM(INDEX(2639:2639,1,MAX(COLUMN($R:$R),COLUMN()-(($H2633-$H2634)*12))):CI2641)/(($H2633)*12)))</f>
        <v>#REF!</v>
      </c>
      <c r="CJ2639" s="80" t="e" cm="1">
        <f t="array" aca="1" ref="CJ2639" ca="1">(SUM(INDEX(2634:2634,1,MAX(COLUMN($R:$R),COLUMN()-($H2633*12-1))):CJ2636)/($H2633*12)+IF($R2641=0,0,SUM(INDEX(2639:2639,1,MAX(COLUMN($R:$R),COLUMN()-(($H2633-$H2634)*12))):CJ2641)/(($H2633)*12)))</f>
        <v>#REF!</v>
      </c>
      <c r="CK2639" s="80" t="e" cm="1">
        <f t="array" aca="1" ref="CK2639" ca="1">(SUM(INDEX(2634:2634,1,MAX(COLUMN($R:$R),COLUMN()-($H2633*12-1))):CK2636)/($H2633*12)+IF($R2641=0,0,SUM(INDEX(2639:2639,1,MAX(COLUMN($R:$R),COLUMN()-(($H2633-$H2634)*12))):CK2641)/(($H2633)*12)))</f>
        <v>#REF!</v>
      </c>
      <c r="CL2639" s="80" t="e" cm="1">
        <f t="array" aca="1" ref="CL2639" ca="1">(SUM(INDEX(2634:2634,1,MAX(COLUMN($R:$R),COLUMN()-($H2633*12-1))):CL2636)/($H2633*12)+IF($R2641=0,0,SUM(INDEX(2639:2639,1,MAX(COLUMN($R:$R),COLUMN()-(($H2633-$H2634)*12))):CL2641)/(($H2633)*12)))</f>
        <v>#REF!</v>
      </c>
    </row>
    <row r="2640" spans="2:90" x14ac:dyDescent="0.4">
      <c r="B2640" s="122"/>
      <c r="D2640" t="s">
        <v>425</v>
      </c>
      <c r="E2640" s="8" t="str">
        <f t="shared" si="3817"/>
        <v>2640 FAPPE-F</v>
      </c>
      <c r="J2640" s="62"/>
      <c r="K2640" s="53"/>
      <c r="L2640" s="53"/>
      <c r="M2640" s="53"/>
      <c r="N2640" s="53"/>
      <c r="O2640" s="53"/>
      <c r="P2640" s="53"/>
      <c r="R2640" s="82"/>
      <c r="S2640" s="149"/>
      <c r="T2640" s="149"/>
      <c r="U2640" s="149"/>
      <c r="V2640" s="149"/>
      <c r="W2640" s="149"/>
      <c r="X2640" s="149"/>
      <c r="Y2640" s="149"/>
      <c r="Z2640" s="149"/>
      <c r="AA2640" s="149"/>
      <c r="AB2640" s="149"/>
      <c r="AC2640" s="149"/>
      <c r="AD2640" s="149"/>
      <c r="AE2640" s="149"/>
      <c r="AF2640" s="149"/>
      <c r="AG2640" s="149"/>
      <c r="AH2640" s="149"/>
      <c r="AI2640" s="149"/>
      <c r="AJ2640" s="149"/>
      <c r="AK2640" s="149"/>
      <c r="AL2640" s="149"/>
      <c r="AM2640" s="149"/>
      <c r="AN2640" s="149"/>
      <c r="AO2640" s="149"/>
      <c r="AP2640" s="149"/>
      <c r="AQ2640" s="149"/>
      <c r="AR2640" s="149"/>
      <c r="AS2640" s="149"/>
      <c r="AT2640" s="149"/>
      <c r="AU2640" s="149"/>
      <c r="AV2640" s="149"/>
      <c r="AW2640" s="149"/>
      <c r="AX2640" s="149"/>
      <c r="AY2640" s="149"/>
      <c r="AZ2640" s="149"/>
      <c r="BA2640" s="149"/>
      <c r="BB2640" s="149"/>
      <c r="BC2640" s="149"/>
      <c r="BD2640" s="149"/>
      <c r="BE2640" s="149"/>
      <c r="BF2640" s="149"/>
      <c r="BG2640" s="149"/>
      <c r="BH2640" s="149"/>
      <c r="BI2640" s="149"/>
      <c r="BJ2640" s="149"/>
      <c r="BK2640" s="149"/>
      <c r="BL2640" s="149"/>
      <c r="BM2640" s="149"/>
      <c r="BN2640" s="149"/>
      <c r="BO2640" s="149"/>
      <c r="BP2640" s="149"/>
      <c r="BQ2640" s="149"/>
      <c r="BR2640" s="149"/>
      <c r="BS2640" s="149"/>
      <c r="BT2640" s="149"/>
      <c r="BU2640" s="149"/>
      <c r="BV2640" s="149"/>
      <c r="BW2640" s="149"/>
      <c r="BX2640" s="149"/>
      <c r="BY2640" s="149"/>
      <c r="BZ2640" s="149"/>
      <c r="CA2640" s="149"/>
      <c r="CB2640" s="149"/>
      <c r="CC2640" s="149"/>
      <c r="CD2640" s="149"/>
      <c r="CE2640" s="149"/>
      <c r="CF2640" s="149"/>
      <c r="CG2640" s="149"/>
      <c r="CH2640" s="149"/>
      <c r="CI2640" s="149"/>
      <c r="CJ2640" s="149"/>
      <c r="CK2640" s="149"/>
      <c r="CL2640" s="149"/>
    </row>
    <row r="2641" spans="2:90" x14ac:dyDescent="0.4">
      <c r="B2641" s="122" t="s">
        <v>219</v>
      </c>
      <c r="D2641" t="s">
        <v>425</v>
      </c>
      <c r="E2641" s="8" t="str">
        <f t="shared" si="3817"/>
        <v>2641 FAPPE-F</v>
      </c>
      <c r="G2641" t="str">
        <f>E2641</f>
        <v>2641 FAPPE-F</v>
      </c>
      <c r="J2641" s="74">
        <v>100</v>
      </c>
      <c r="K2641" s="53"/>
      <c r="L2641" s="53"/>
      <c r="M2641" s="53"/>
      <c r="N2641" s="53"/>
      <c r="O2641" s="53"/>
      <c r="P2641" s="53"/>
      <c r="R2641" s="82">
        <f>-$J2641</f>
        <v>-100</v>
      </c>
      <c r="S2641" s="149"/>
      <c r="T2641" s="149"/>
      <c r="U2641" s="149"/>
      <c r="V2641" s="149"/>
      <c r="W2641" s="149"/>
      <c r="X2641" s="149"/>
      <c r="Y2641" s="149"/>
      <c r="Z2641" s="149"/>
      <c r="AA2641" s="149"/>
      <c r="AB2641" s="149"/>
      <c r="AC2641" s="149"/>
      <c r="AD2641" s="149"/>
      <c r="AE2641" s="149"/>
      <c r="AF2641" s="149"/>
      <c r="AG2641" s="149"/>
      <c r="AH2641" s="149"/>
      <c r="AI2641" s="149"/>
      <c r="AJ2641" s="149"/>
      <c r="AK2641" s="149"/>
      <c r="AL2641" s="149"/>
      <c r="AM2641" s="149"/>
      <c r="AN2641" s="149"/>
      <c r="AO2641" s="149"/>
      <c r="AP2641" s="149"/>
      <c r="AQ2641" s="149"/>
      <c r="AR2641" s="149"/>
      <c r="AS2641" s="149"/>
      <c r="AT2641" s="149"/>
      <c r="AU2641" s="149"/>
      <c r="AV2641" s="149"/>
      <c r="AW2641" s="149"/>
      <c r="AX2641" s="149"/>
      <c r="AY2641" s="149"/>
      <c r="AZ2641" s="149"/>
      <c r="BA2641" s="149"/>
      <c r="BB2641" s="149"/>
      <c r="BC2641" s="149"/>
      <c r="BD2641" s="149"/>
      <c r="BE2641" s="149"/>
      <c r="BF2641" s="149"/>
      <c r="BG2641" s="149"/>
      <c r="BH2641" s="149"/>
      <c r="BI2641" s="149"/>
      <c r="BJ2641" s="149"/>
      <c r="BK2641" s="149"/>
      <c r="BL2641" s="149"/>
      <c r="BM2641" s="149"/>
      <c r="BN2641" s="149"/>
      <c r="BO2641" s="149"/>
      <c r="BP2641" s="149"/>
      <c r="BQ2641" s="149"/>
      <c r="BR2641" s="149"/>
      <c r="BS2641" s="149"/>
      <c r="BT2641" s="149"/>
      <c r="BU2641" s="149"/>
      <c r="BV2641" s="149"/>
      <c r="BW2641" s="149"/>
      <c r="BX2641" s="149"/>
      <c r="BY2641" s="149"/>
      <c r="BZ2641" s="149"/>
      <c r="CA2641" s="149"/>
      <c r="CB2641" s="149"/>
      <c r="CC2641" s="149"/>
      <c r="CD2641" s="149"/>
      <c r="CE2641" s="149"/>
      <c r="CF2641" s="149"/>
      <c r="CG2641" s="149"/>
      <c r="CH2641" s="149"/>
      <c r="CI2641" s="149"/>
      <c r="CJ2641" s="149"/>
      <c r="CK2641" s="149"/>
      <c r="CL2641" s="149"/>
    </row>
    <row r="2642" spans="2:90" x14ac:dyDescent="0.4">
      <c r="B2642" s="122"/>
      <c r="D2642" t="s">
        <v>425</v>
      </c>
      <c r="E2642" s="8" t="str">
        <f t="shared" si="3817"/>
        <v>2642 FAPPE-F</v>
      </c>
      <c r="S2642" s="72"/>
      <c r="T2642" s="72"/>
      <c r="U2642" s="72"/>
      <c r="V2642" s="72"/>
      <c r="W2642" s="72"/>
      <c r="X2642" s="72"/>
      <c r="Y2642" s="72"/>
      <c r="Z2642" s="72"/>
      <c r="AA2642" s="72"/>
      <c r="AB2642" s="72"/>
      <c r="AC2642" s="72"/>
      <c r="AD2642" s="72"/>
      <c r="AE2642" s="72"/>
      <c r="AF2642" s="72"/>
      <c r="AG2642" s="72"/>
      <c r="AH2642" s="72"/>
      <c r="AI2642" s="72"/>
      <c r="AJ2642" s="72"/>
      <c r="AK2642" s="72"/>
      <c r="AL2642" s="72"/>
      <c r="AM2642" s="72"/>
      <c r="AN2642" s="72"/>
      <c r="AO2642" s="72"/>
      <c r="AP2642" s="72"/>
      <c r="AQ2642" s="72"/>
      <c r="AR2642" s="72"/>
      <c r="AS2642" s="72"/>
      <c r="AT2642" s="72"/>
      <c r="AU2642" s="72"/>
      <c r="AV2642" s="72"/>
      <c r="AW2642" s="72"/>
      <c r="AX2642" s="72"/>
      <c r="AY2642" s="72"/>
      <c r="AZ2642" s="72"/>
      <c r="BA2642" s="72"/>
      <c r="BB2642" s="72"/>
      <c r="BC2642" s="72"/>
      <c r="BD2642" s="72"/>
      <c r="BE2642" s="72"/>
      <c r="BF2642" s="72"/>
      <c r="BG2642" s="72"/>
      <c r="BH2642" s="72"/>
      <c r="BI2642" s="72"/>
      <c r="BJ2642" s="72"/>
      <c r="BK2642" s="72"/>
      <c r="BL2642" s="72"/>
      <c r="BM2642" s="72"/>
      <c r="BN2642" s="72"/>
      <c r="BO2642" s="72"/>
      <c r="BP2642" s="72"/>
      <c r="BQ2642" s="72"/>
      <c r="BR2642" s="72"/>
      <c r="BS2642" s="72"/>
      <c r="BT2642" s="72"/>
      <c r="BU2642" s="72"/>
      <c r="BV2642" s="72"/>
      <c r="BW2642" s="72"/>
      <c r="BX2642" s="72"/>
      <c r="BY2642" s="72"/>
      <c r="BZ2642" s="72"/>
      <c r="CA2642" s="72"/>
      <c r="CB2642" s="72"/>
      <c r="CC2642" s="72"/>
      <c r="CD2642" s="72"/>
      <c r="CE2642" s="72"/>
      <c r="CF2642" s="72"/>
      <c r="CG2642" s="72"/>
      <c r="CH2642" s="72"/>
      <c r="CI2642" s="72"/>
      <c r="CJ2642" s="72"/>
      <c r="CK2642" s="72"/>
      <c r="CL2642" s="72"/>
    </row>
    <row r="2643" spans="2:90" x14ac:dyDescent="0.4">
      <c r="B2643" s="95" t="s">
        <v>205</v>
      </c>
      <c r="D2643" t="s">
        <v>425</v>
      </c>
      <c r="E2643" s="8" t="str">
        <f t="shared" si="3817"/>
        <v>2643 FAPPE-F</v>
      </c>
      <c r="H2643" s="12"/>
      <c r="S2643" s="72"/>
      <c r="T2643" s="72"/>
      <c r="U2643" s="72"/>
      <c r="V2643" s="72"/>
      <c r="W2643" s="72"/>
      <c r="X2643" s="72"/>
      <c r="Y2643" s="72"/>
      <c r="Z2643" s="72"/>
      <c r="AA2643" s="72"/>
      <c r="AB2643" s="72"/>
      <c r="AC2643" s="72"/>
      <c r="AD2643" s="72"/>
      <c r="AE2643" s="72"/>
      <c r="AF2643" s="72"/>
      <c r="AG2643" s="72"/>
      <c r="AH2643" s="72"/>
      <c r="AI2643" s="72"/>
      <c r="AJ2643" s="72"/>
      <c r="AK2643" s="72"/>
      <c r="AL2643" s="72"/>
      <c r="AM2643" s="72"/>
      <c r="AN2643" s="72"/>
      <c r="AO2643" s="72"/>
      <c r="AP2643" s="72"/>
      <c r="AQ2643" s="72"/>
      <c r="AR2643" s="72"/>
      <c r="AS2643" s="72"/>
      <c r="AT2643" s="72"/>
      <c r="AU2643" s="72"/>
      <c r="AV2643" s="72"/>
      <c r="AW2643" s="72"/>
      <c r="AX2643" s="72"/>
      <c r="AY2643" s="72"/>
      <c r="AZ2643" s="72"/>
      <c r="BA2643" s="72"/>
      <c r="BB2643" s="72"/>
      <c r="BC2643" s="72"/>
      <c r="BD2643" s="72"/>
      <c r="BE2643" s="72"/>
      <c r="BF2643" s="72"/>
      <c r="BG2643" s="72"/>
      <c r="BH2643" s="72"/>
      <c r="BI2643" s="72"/>
      <c r="BJ2643" s="72"/>
      <c r="BK2643" s="72"/>
      <c r="BL2643" s="72"/>
      <c r="BM2643" s="72"/>
      <c r="BN2643" s="72"/>
      <c r="BO2643" s="72"/>
      <c r="BP2643" s="72"/>
      <c r="BQ2643" s="72"/>
      <c r="BR2643" s="72"/>
      <c r="BS2643" s="72"/>
      <c r="BT2643" s="72"/>
      <c r="BU2643" s="72"/>
      <c r="BV2643" s="72"/>
      <c r="BW2643" s="72"/>
      <c r="BX2643" s="72"/>
      <c r="BY2643" s="72"/>
      <c r="BZ2643" s="72"/>
      <c r="CA2643" s="72"/>
      <c r="CB2643" s="72"/>
      <c r="CC2643" s="72"/>
      <c r="CD2643" s="72"/>
      <c r="CE2643" s="72"/>
      <c r="CF2643" s="72"/>
      <c r="CG2643" s="72"/>
      <c r="CH2643" s="72"/>
      <c r="CI2643" s="72"/>
      <c r="CJ2643" s="72"/>
      <c r="CK2643" s="72"/>
      <c r="CL2643" s="72"/>
    </row>
    <row r="2644" spans="2:90" x14ac:dyDescent="0.4">
      <c r="B2644" s="154" t="str">
        <f>"Gross PP&amp;E - "&amp;SUBSTITUTE(B2631,":","")</f>
        <v>Gross PP&amp;E - Fixed secondary PPE</v>
      </c>
      <c r="D2644" t="s">
        <v>425</v>
      </c>
      <c r="E2644" s="8" t="str">
        <f t="shared" si="3817"/>
        <v>2644 FAPPE-F</v>
      </c>
      <c r="J2644" s="80">
        <f>J2641</f>
        <v>100</v>
      </c>
      <c r="K2644" s="53">
        <f t="shared" ref="K2644:P2646" si="3820">SUMIF($4:$4,K$2,2644:2644)</f>
        <v>1100.0000000000002</v>
      </c>
      <c r="L2644" s="53">
        <f t="shared" si="3820"/>
        <v>3099.9999999999995</v>
      </c>
      <c r="M2644" s="53">
        <f t="shared" si="3820"/>
        <v>7099.9999999999973</v>
      </c>
      <c r="N2644" s="53">
        <f t="shared" si="3820"/>
        <v>15099.999999999991</v>
      </c>
      <c r="O2644" s="53">
        <f t="shared" si="3820"/>
        <v>31099.999999999978</v>
      </c>
      <c r="P2644" s="53">
        <f t="shared" si="3820"/>
        <v>63099.999999999949</v>
      </c>
      <c r="R2644" s="24">
        <f>$J2644</f>
        <v>100</v>
      </c>
      <c r="S2644" s="80">
        <f t="shared" ref="S2644:AX2644" si="3821">-S2636+R2644</f>
        <v>183.33333333333331</v>
      </c>
      <c r="T2644" s="80">
        <f t="shared" si="3821"/>
        <v>266.66666666666663</v>
      </c>
      <c r="U2644" s="80">
        <f t="shared" si="3821"/>
        <v>349.99999999999994</v>
      </c>
      <c r="V2644" s="80">
        <f t="shared" si="3821"/>
        <v>433.33333333333326</v>
      </c>
      <c r="W2644" s="80">
        <f t="shared" si="3821"/>
        <v>516.66666666666663</v>
      </c>
      <c r="X2644" s="80">
        <f t="shared" si="3821"/>
        <v>600</v>
      </c>
      <c r="Y2644" s="80">
        <f t="shared" si="3821"/>
        <v>683.33333333333337</v>
      </c>
      <c r="Z2644" s="80">
        <f t="shared" si="3821"/>
        <v>766.66666666666674</v>
      </c>
      <c r="AA2644" s="80">
        <f t="shared" si="3821"/>
        <v>850.00000000000011</v>
      </c>
      <c r="AB2644" s="80">
        <f t="shared" si="3821"/>
        <v>933.33333333333348</v>
      </c>
      <c r="AC2644" s="80">
        <f t="shared" si="3821"/>
        <v>1016.6666666666669</v>
      </c>
      <c r="AD2644" s="80">
        <f t="shared" si="3821"/>
        <v>1100.0000000000002</v>
      </c>
      <c r="AE2644" s="80">
        <f t="shared" si="3821"/>
        <v>1266.666666666667</v>
      </c>
      <c r="AF2644" s="80">
        <f t="shared" si="3821"/>
        <v>1433.3333333333337</v>
      </c>
      <c r="AG2644" s="80">
        <f t="shared" si="3821"/>
        <v>1600.0000000000005</v>
      </c>
      <c r="AH2644" s="80">
        <f t="shared" si="3821"/>
        <v>1766.6666666666672</v>
      </c>
      <c r="AI2644" s="80">
        <f t="shared" si="3821"/>
        <v>1933.3333333333339</v>
      </c>
      <c r="AJ2644" s="80">
        <f t="shared" si="3821"/>
        <v>2100.0000000000005</v>
      </c>
      <c r="AK2644" s="80">
        <f t="shared" si="3821"/>
        <v>2266.666666666667</v>
      </c>
      <c r="AL2644" s="80">
        <f t="shared" si="3821"/>
        <v>2433.3333333333335</v>
      </c>
      <c r="AM2644" s="80">
        <f t="shared" si="3821"/>
        <v>2600</v>
      </c>
      <c r="AN2644" s="80">
        <f t="shared" si="3821"/>
        <v>2766.6666666666665</v>
      </c>
      <c r="AO2644" s="80">
        <f t="shared" si="3821"/>
        <v>2933.333333333333</v>
      </c>
      <c r="AP2644" s="80">
        <f t="shared" si="3821"/>
        <v>3099.9999999999995</v>
      </c>
      <c r="AQ2644" s="80">
        <f t="shared" si="3821"/>
        <v>3433.333333333333</v>
      </c>
      <c r="AR2644" s="80">
        <f t="shared" si="3821"/>
        <v>3766.6666666666665</v>
      </c>
      <c r="AS2644" s="80">
        <f t="shared" si="3821"/>
        <v>4100</v>
      </c>
      <c r="AT2644" s="80">
        <f t="shared" si="3821"/>
        <v>4433.333333333333</v>
      </c>
      <c r="AU2644" s="80">
        <f t="shared" si="3821"/>
        <v>4766.6666666666661</v>
      </c>
      <c r="AV2644" s="80">
        <f t="shared" si="3821"/>
        <v>5099.9999999999991</v>
      </c>
      <c r="AW2644" s="80">
        <f t="shared" si="3821"/>
        <v>5433.3333333333321</v>
      </c>
      <c r="AX2644" s="80">
        <f t="shared" si="3821"/>
        <v>5766.6666666666652</v>
      </c>
      <c r="AY2644" s="80">
        <f t="shared" ref="AY2644:CD2644" si="3822">-AY2636+AX2644</f>
        <v>6099.9999999999982</v>
      </c>
      <c r="AZ2644" s="80">
        <f t="shared" si="3822"/>
        <v>6433.3333333333312</v>
      </c>
      <c r="BA2644" s="80">
        <f t="shared" si="3822"/>
        <v>6766.6666666666642</v>
      </c>
      <c r="BB2644" s="80">
        <f t="shared" si="3822"/>
        <v>7099.9999999999973</v>
      </c>
      <c r="BC2644" s="80">
        <f t="shared" si="3822"/>
        <v>7766.6666666666642</v>
      </c>
      <c r="BD2644" s="80">
        <f t="shared" si="3822"/>
        <v>8433.3333333333303</v>
      </c>
      <c r="BE2644" s="80">
        <f t="shared" si="3822"/>
        <v>9099.9999999999964</v>
      </c>
      <c r="BF2644" s="80">
        <f t="shared" si="3822"/>
        <v>9766.6666666666624</v>
      </c>
      <c r="BG2644" s="80">
        <f t="shared" si="3822"/>
        <v>10433.333333333328</v>
      </c>
      <c r="BH2644" s="80">
        <f t="shared" si="3822"/>
        <v>11099.999999999995</v>
      </c>
      <c r="BI2644" s="80">
        <f t="shared" si="3822"/>
        <v>11766.666666666661</v>
      </c>
      <c r="BJ2644" s="80">
        <f t="shared" si="3822"/>
        <v>12433.333333333327</v>
      </c>
      <c r="BK2644" s="80">
        <f t="shared" si="3822"/>
        <v>13099.999999999993</v>
      </c>
      <c r="BL2644" s="80">
        <f t="shared" si="3822"/>
        <v>13766.666666666659</v>
      </c>
      <c r="BM2644" s="80">
        <f t="shared" si="3822"/>
        <v>14433.333333333325</v>
      </c>
      <c r="BN2644" s="80">
        <f t="shared" si="3822"/>
        <v>15099.999999999991</v>
      </c>
      <c r="BO2644" s="80">
        <f t="shared" si="3822"/>
        <v>16433.333333333325</v>
      </c>
      <c r="BP2644" s="80">
        <f t="shared" si="3822"/>
        <v>17766.666666666657</v>
      </c>
      <c r="BQ2644" s="80">
        <f t="shared" si="3822"/>
        <v>19099.999999999989</v>
      </c>
      <c r="BR2644" s="80">
        <f t="shared" si="3822"/>
        <v>20433.333333333321</v>
      </c>
      <c r="BS2644" s="80">
        <f t="shared" si="3822"/>
        <v>21766.666666666653</v>
      </c>
      <c r="BT2644" s="80">
        <f t="shared" si="3822"/>
        <v>23099.999999999985</v>
      </c>
      <c r="BU2644" s="80">
        <f t="shared" si="3822"/>
        <v>24433.333333333318</v>
      </c>
      <c r="BV2644" s="80">
        <f t="shared" si="3822"/>
        <v>25766.66666666665</v>
      </c>
      <c r="BW2644" s="80">
        <f t="shared" si="3822"/>
        <v>27099.999999999982</v>
      </c>
      <c r="BX2644" s="80">
        <f t="shared" si="3822"/>
        <v>28433.333333333314</v>
      </c>
      <c r="BY2644" s="80">
        <f t="shared" si="3822"/>
        <v>29766.666666666646</v>
      </c>
      <c r="BZ2644" s="80">
        <f t="shared" si="3822"/>
        <v>31099.999999999978</v>
      </c>
      <c r="CA2644" s="80">
        <f t="shared" si="3822"/>
        <v>33766.666666666642</v>
      </c>
      <c r="CB2644" s="80">
        <f t="shared" si="3822"/>
        <v>36433.333333333307</v>
      </c>
      <c r="CC2644" s="80">
        <f t="shared" si="3822"/>
        <v>39099.999999999971</v>
      </c>
      <c r="CD2644" s="80">
        <f t="shared" si="3822"/>
        <v>41766.666666666635</v>
      </c>
      <c r="CE2644" s="80">
        <f t="shared" ref="CE2644:CL2644" si="3823">-CE2636+CD2644</f>
        <v>44433.333333333299</v>
      </c>
      <c r="CF2644" s="80">
        <f t="shared" si="3823"/>
        <v>47099.999999999964</v>
      </c>
      <c r="CG2644" s="80">
        <f t="shared" si="3823"/>
        <v>49766.666666666628</v>
      </c>
      <c r="CH2644" s="80">
        <f t="shared" si="3823"/>
        <v>52433.333333333292</v>
      </c>
      <c r="CI2644" s="80">
        <f t="shared" si="3823"/>
        <v>55099.999999999956</v>
      </c>
      <c r="CJ2644" s="80">
        <f t="shared" si="3823"/>
        <v>57766.666666666621</v>
      </c>
      <c r="CK2644" s="80">
        <f t="shared" si="3823"/>
        <v>60433.333333333285</v>
      </c>
      <c r="CL2644" s="80">
        <f t="shared" si="3823"/>
        <v>63099.999999999949</v>
      </c>
    </row>
    <row r="2645" spans="2:90" x14ac:dyDescent="0.4">
      <c r="B2645" s="154" t="str">
        <f>"Accumulated depreciation - "&amp;SUBSTITUTE(B2631,":","")</f>
        <v>Accumulated depreciation - Fixed secondary PPE</v>
      </c>
      <c r="D2645" t="s">
        <v>425</v>
      </c>
      <c r="E2645" s="8" t="str">
        <f t="shared" si="3817"/>
        <v>2645 FAPPE-F</v>
      </c>
      <c r="J2645" s="81">
        <f>-H2634/H2633*J2644</f>
        <v>-60</v>
      </c>
      <c r="K2645" s="43" t="e">
        <f t="shared" ca="1" si="3820"/>
        <v>#REF!</v>
      </c>
      <c r="L2645" s="43" t="e">
        <f t="shared" ca="1" si="3820"/>
        <v>#REF!</v>
      </c>
      <c r="M2645" s="43" t="e">
        <f t="shared" ca="1" si="3820"/>
        <v>#REF!</v>
      </c>
      <c r="N2645" s="43" t="e">
        <f t="shared" ca="1" si="3820"/>
        <v>#REF!</v>
      </c>
      <c r="O2645" s="43" t="e">
        <f t="shared" ca="1" si="3820"/>
        <v>#REF!</v>
      </c>
      <c r="P2645" s="43" t="e">
        <f t="shared" ca="1" si="3820"/>
        <v>#REF!</v>
      </c>
      <c r="R2645" s="37">
        <f>$J2645</f>
        <v>-60</v>
      </c>
      <c r="S2645" s="81" t="e">
        <f t="shared" ref="S2645:AX2645" ca="1" si="3824">R2645+S2639</f>
        <v>#REF!</v>
      </c>
      <c r="T2645" s="81" t="e">
        <f t="shared" ca="1" si="3824"/>
        <v>#REF!</v>
      </c>
      <c r="U2645" s="81" t="e">
        <f t="shared" ca="1" si="3824"/>
        <v>#REF!</v>
      </c>
      <c r="V2645" s="81" t="e">
        <f t="shared" ca="1" si="3824"/>
        <v>#REF!</v>
      </c>
      <c r="W2645" s="81" t="e">
        <f t="shared" ca="1" si="3824"/>
        <v>#REF!</v>
      </c>
      <c r="X2645" s="81" t="e">
        <f t="shared" ca="1" si="3824"/>
        <v>#REF!</v>
      </c>
      <c r="Y2645" s="81" t="e">
        <f t="shared" ca="1" si="3824"/>
        <v>#REF!</v>
      </c>
      <c r="Z2645" s="81" t="e">
        <f t="shared" ca="1" si="3824"/>
        <v>#REF!</v>
      </c>
      <c r="AA2645" s="81" t="e">
        <f t="shared" ca="1" si="3824"/>
        <v>#REF!</v>
      </c>
      <c r="AB2645" s="81" t="e">
        <f t="shared" ca="1" si="3824"/>
        <v>#REF!</v>
      </c>
      <c r="AC2645" s="81" t="e">
        <f t="shared" ca="1" si="3824"/>
        <v>#REF!</v>
      </c>
      <c r="AD2645" s="81" t="e">
        <f t="shared" ca="1" si="3824"/>
        <v>#REF!</v>
      </c>
      <c r="AE2645" s="81" t="e">
        <f t="shared" ca="1" si="3824"/>
        <v>#REF!</v>
      </c>
      <c r="AF2645" s="81" t="e">
        <f t="shared" ca="1" si="3824"/>
        <v>#REF!</v>
      </c>
      <c r="AG2645" s="81" t="e">
        <f t="shared" ca="1" si="3824"/>
        <v>#REF!</v>
      </c>
      <c r="AH2645" s="81" t="e">
        <f t="shared" ca="1" si="3824"/>
        <v>#REF!</v>
      </c>
      <c r="AI2645" s="81" t="e">
        <f t="shared" ca="1" si="3824"/>
        <v>#REF!</v>
      </c>
      <c r="AJ2645" s="81" t="e">
        <f t="shared" ca="1" si="3824"/>
        <v>#REF!</v>
      </c>
      <c r="AK2645" s="81" t="e">
        <f t="shared" ca="1" si="3824"/>
        <v>#REF!</v>
      </c>
      <c r="AL2645" s="81" t="e">
        <f t="shared" ca="1" si="3824"/>
        <v>#REF!</v>
      </c>
      <c r="AM2645" s="81" t="e">
        <f t="shared" ca="1" si="3824"/>
        <v>#REF!</v>
      </c>
      <c r="AN2645" s="81" t="e">
        <f t="shared" ca="1" si="3824"/>
        <v>#REF!</v>
      </c>
      <c r="AO2645" s="81" t="e">
        <f t="shared" ca="1" si="3824"/>
        <v>#REF!</v>
      </c>
      <c r="AP2645" s="81" t="e">
        <f t="shared" ca="1" si="3824"/>
        <v>#REF!</v>
      </c>
      <c r="AQ2645" s="81" t="e">
        <f t="shared" ca="1" si="3824"/>
        <v>#REF!</v>
      </c>
      <c r="AR2645" s="81" t="e">
        <f t="shared" ca="1" si="3824"/>
        <v>#REF!</v>
      </c>
      <c r="AS2645" s="81" t="e">
        <f t="shared" ca="1" si="3824"/>
        <v>#REF!</v>
      </c>
      <c r="AT2645" s="81" t="e">
        <f t="shared" ca="1" si="3824"/>
        <v>#REF!</v>
      </c>
      <c r="AU2645" s="81" t="e">
        <f t="shared" ca="1" si="3824"/>
        <v>#REF!</v>
      </c>
      <c r="AV2645" s="81" t="e">
        <f t="shared" ca="1" si="3824"/>
        <v>#REF!</v>
      </c>
      <c r="AW2645" s="81" t="e">
        <f t="shared" ca="1" si="3824"/>
        <v>#REF!</v>
      </c>
      <c r="AX2645" s="81" t="e">
        <f t="shared" ca="1" si="3824"/>
        <v>#REF!</v>
      </c>
      <c r="AY2645" s="81" t="e">
        <f t="shared" ref="AY2645:CD2645" ca="1" si="3825">AX2645+AY2639</f>
        <v>#REF!</v>
      </c>
      <c r="AZ2645" s="81" t="e">
        <f t="shared" ca="1" si="3825"/>
        <v>#REF!</v>
      </c>
      <c r="BA2645" s="81" t="e">
        <f t="shared" ca="1" si="3825"/>
        <v>#REF!</v>
      </c>
      <c r="BB2645" s="81" t="e">
        <f t="shared" ca="1" si="3825"/>
        <v>#REF!</v>
      </c>
      <c r="BC2645" s="81" t="e">
        <f t="shared" ca="1" si="3825"/>
        <v>#REF!</v>
      </c>
      <c r="BD2645" s="81" t="e">
        <f t="shared" ca="1" si="3825"/>
        <v>#REF!</v>
      </c>
      <c r="BE2645" s="81" t="e">
        <f t="shared" ca="1" si="3825"/>
        <v>#REF!</v>
      </c>
      <c r="BF2645" s="81" t="e">
        <f t="shared" ca="1" si="3825"/>
        <v>#REF!</v>
      </c>
      <c r="BG2645" s="81" t="e">
        <f t="shared" ca="1" si="3825"/>
        <v>#REF!</v>
      </c>
      <c r="BH2645" s="81" t="e">
        <f t="shared" ca="1" si="3825"/>
        <v>#REF!</v>
      </c>
      <c r="BI2645" s="81" t="e">
        <f t="shared" ca="1" si="3825"/>
        <v>#REF!</v>
      </c>
      <c r="BJ2645" s="81" t="e">
        <f t="shared" ca="1" si="3825"/>
        <v>#REF!</v>
      </c>
      <c r="BK2645" s="81" t="e">
        <f t="shared" ca="1" si="3825"/>
        <v>#REF!</v>
      </c>
      <c r="BL2645" s="81" t="e">
        <f t="shared" ca="1" si="3825"/>
        <v>#REF!</v>
      </c>
      <c r="BM2645" s="81" t="e">
        <f t="shared" ca="1" si="3825"/>
        <v>#REF!</v>
      </c>
      <c r="BN2645" s="81" t="e">
        <f t="shared" ca="1" si="3825"/>
        <v>#REF!</v>
      </c>
      <c r="BO2645" s="81" t="e">
        <f t="shared" ca="1" si="3825"/>
        <v>#REF!</v>
      </c>
      <c r="BP2645" s="81" t="e">
        <f t="shared" ca="1" si="3825"/>
        <v>#REF!</v>
      </c>
      <c r="BQ2645" s="81" t="e">
        <f t="shared" ca="1" si="3825"/>
        <v>#REF!</v>
      </c>
      <c r="BR2645" s="81" t="e">
        <f t="shared" ca="1" si="3825"/>
        <v>#REF!</v>
      </c>
      <c r="BS2645" s="81" t="e">
        <f t="shared" ca="1" si="3825"/>
        <v>#REF!</v>
      </c>
      <c r="BT2645" s="81" t="e">
        <f t="shared" ca="1" si="3825"/>
        <v>#REF!</v>
      </c>
      <c r="BU2645" s="81" t="e">
        <f t="shared" ca="1" si="3825"/>
        <v>#REF!</v>
      </c>
      <c r="BV2645" s="81" t="e">
        <f t="shared" ca="1" si="3825"/>
        <v>#REF!</v>
      </c>
      <c r="BW2645" s="81" t="e">
        <f t="shared" ca="1" si="3825"/>
        <v>#REF!</v>
      </c>
      <c r="BX2645" s="81" t="e">
        <f t="shared" ca="1" si="3825"/>
        <v>#REF!</v>
      </c>
      <c r="BY2645" s="81" t="e">
        <f t="shared" ca="1" si="3825"/>
        <v>#REF!</v>
      </c>
      <c r="BZ2645" s="81" t="e">
        <f t="shared" ca="1" si="3825"/>
        <v>#REF!</v>
      </c>
      <c r="CA2645" s="81" t="e">
        <f t="shared" ca="1" si="3825"/>
        <v>#REF!</v>
      </c>
      <c r="CB2645" s="81" t="e">
        <f t="shared" ca="1" si="3825"/>
        <v>#REF!</v>
      </c>
      <c r="CC2645" s="81" t="e">
        <f t="shared" ca="1" si="3825"/>
        <v>#REF!</v>
      </c>
      <c r="CD2645" s="81" t="e">
        <f t="shared" ca="1" si="3825"/>
        <v>#REF!</v>
      </c>
      <c r="CE2645" s="81" t="e">
        <f t="shared" ref="CE2645:CL2645" ca="1" si="3826">CD2645+CE2639</f>
        <v>#REF!</v>
      </c>
      <c r="CF2645" s="81" t="e">
        <f t="shared" ca="1" si="3826"/>
        <v>#REF!</v>
      </c>
      <c r="CG2645" s="81" t="e">
        <f t="shared" ca="1" si="3826"/>
        <v>#REF!</v>
      </c>
      <c r="CH2645" s="81" t="e">
        <f t="shared" ca="1" si="3826"/>
        <v>#REF!</v>
      </c>
      <c r="CI2645" s="81" t="e">
        <f t="shared" ca="1" si="3826"/>
        <v>#REF!</v>
      </c>
      <c r="CJ2645" s="81" t="e">
        <f t="shared" ca="1" si="3826"/>
        <v>#REF!</v>
      </c>
      <c r="CK2645" s="81" t="e">
        <f t="shared" ca="1" si="3826"/>
        <v>#REF!</v>
      </c>
      <c r="CL2645" s="81" t="e">
        <f t="shared" ca="1" si="3826"/>
        <v>#REF!</v>
      </c>
    </row>
    <row r="2646" spans="2:90" x14ac:dyDescent="0.4">
      <c r="B2646" s="123" t="str">
        <f>"Net PP&amp;E - "&amp;SUBSTITUTE(B2631,":","")</f>
        <v>Net PP&amp;E - Fixed secondary PPE</v>
      </c>
      <c r="C2646" t="s">
        <v>240</v>
      </c>
      <c r="D2646" t="s">
        <v>425</v>
      </c>
      <c r="E2646" s="8" t="str">
        <f t="shared" si="3817"/>
        <v>2646 FAPPE-F</v>
      </c>
      <c r="H2646" s="27"/>
      <c r="J2646" s="77">
        <f>SUM(J2644:J2645)</f>
        <v>40</v>
      </c>
      <c r="K2646" s="28" t="e">
        <f t="shared" ca="1" si="3820"/>
        <v>#REF!</v>
      </c>
      <c r="L2646" s="28" t="e">
        <f t="shared" ca="1" si="3820"/>
        <v>#REF!</v>
      </c>
      <c r="M2646" s="28" t="e">
        <f t="shared" ca="1" si="3820"/>
        <v>#REF!</v>
      </c>
      <c r="N2646" s="28" t="e">
        <f t="shared" ca="1" si="3820"/>
        <v>#REF!</v>
      </c>
      <c r="O2646" s="28" t="e">
        <f t="shared" ca="1" si="3820"/>
        <v>#REF!</v>
      </c>
      <c r="P2646" s="28" t="e">
        <f t="shared" ca="1" si="3820"/>
        <v>#REF!</v>
      </c>
      <c r="R2646" s="33">
        <f>$J2646</f>
        <v>40</v>
      </c>
      <c r="S2646" s="77" t="e">
        <f t="shared" ref="S2646" ca="1" si="3827">SUM(S2644:S2645)</f>
        <v>#REF!</v>
      </c>
      <c r="T2646" s="77" t="e">
        <f t="shared" ref="T2646:AX2646" ca="1" si="3828">SUM(T2644:T2645)</f>
        <v>#REF!</v>
      </c>
      <c r="U2646" s="77" t="e">
        <f t="shared" ca="1" si="3828"/>
        <v>#REF!</v>
      </c>
      <c r="V2646" s="77" t="e">
        <f t="shared" ca="1" si="3828"/>
        <v>#REF!</v>
      </c>
      <c r="W2646" s="77" t="e">
        <f t="shared" ca="1" si="3828"/>
        <v>#REF!</v>
      </c>
      <c r="X2646" s="77" t="e">
        <f t="shared" ca="1" si="3828"/>
        <v>#REF!</v>
      </c>
      <c r="Y2646" s="77" t="e">
        <f t="shared" ca="1" si="3828"/>
        <v>#REF!</v>
      </c>
      <c r="Z2646" s="77" t="e">
        <f t="shared" ca="1" si="3828"/>
        <v>#REF!</v>
      </c>
      <c r="AA2646" s="77" t="e">
        <f t="shared" ca="1" si="3828"/>
        <v>#REF!</v>
      </c>
      <c r="AB2646" s="77" t="e">
        <f t="shared" ca="1" si="3828"/>
        <v>#REF!</v>
      </c>
      <c r="AC2646" s="77" t="e">
        <f t="shared" ca="1" si="3828"/>
        <v>#REF!</v>
      </c>
      <c r="AD2646" s="77" t="e">
        <f t="shared" ca="1" si="3828"/>
        <v>#REF!</v>
      </c>
      <c r="AE2646" s="77" t="e">
        <f t="shared" ca="1" si="3828"/>
        <v>#REF!</v>
      </c>
      <c r="AF2646" s="77" t="e">
        <f t="shared" ca="1" si="3828"/>
        <v>#REF!</v>
      </c>
      <c r="AG2646" s="77" t="e">
        <f t="shared" ca="1" si="3828"/>
        <v>#REF!</v>
      </c>
      <c r="AH2646" s="77" t="e">
        <f t="shared" ca="1" si="3828"/>
        <v>#REF!</v>
      </c>
      <c r="AI2646" s="77" t="e">
        <f t="shared" ca="1" si="3828"/>
        <v>#REF!</v>
      </c>
      <c r="AJ2646" s="77" t="e">
        <f t="shared" ca="1" si="3828"/>
        <v>#REF!</v>
      </c>
      <c r="AK2646" s="77" t="e">
        <f t="shared" ca="1" si="3828"/>
        <v>#REF!</v>
      </c>
      <c r="AL2646" s="77" t="e">
        <f t="shared" ca="1" si="3828"/>
        <v>#REF!</v>
      </c>
      <c r="AM2646" s="77" t="e">
        <f t="shared" ca="1" si="3828"/>
        <v>#REF!</v>
      </c>
      <c r="AN2646" s="77" t="e">
        <f t="shared" ca="1" si="3828"/>
        <v>#REF!</v>
      </c>
      <c r="AO2646" s="77" t="e">
        <f t="shared" ca="1" si="3828"/>
        <v>#REF!</v>
      </c>
      <c r="AP2646" s="77" t="e">
        <f t="shared" ca="1" si="3828"/>
        <v>#REF!</v>
      </c>
      <c r="AQ2646" s="77" t="e">
        <f t="shared" ca="1" si="3828"/>
        <v>#REF!</v>
      </c>
      <c r="AR2646" s="77" t="e">
        <f t="shared" ca="1" si="3828"/>
        <v>#REF!</v>
      </c>
      <c r="AS2646" s="77" t="e">
        <f t="shared" ca="1" si="3828"/>
        <v>#REF!</v>
      </c>
      <c r="AT2646" s="77" t="e">
        <f t="shared" ca="1" si="3828"/>
        <v>#REF!</v>
      </c>
      <c r="AU2646" s="77" t="e">
        <f t="shared" ca="1" si="3828"/>
        <v>#REF!</v>
      </c>
      <c r="AV2646" s="77" t="e">
        <f t="shared" ca="1" si="3828"/>
        <v>#REF!</v>
      </c>
      <c r="AW2646" s="77" t="e">
        <f t="shared" ca="1" si="3828"/>
        <v>#REF!</v>
      </c>
      <c r="AX2646" s="77" t="e">
        <f t="shared" ca="1" si="3828"/>
        <v>#REF!</v>
      </c>
      <c r="AY2646" s="77" t="e">
        <f t="shared" ref="AY2646:CD2646" ca="1" si="3829">SUM(AY2644:AY2645)</f>
        <v>#REF!</v>
      </c>
      <c r="AZ2646" s="77" t="e">
        <f t="shared" ca="1" si="3829"/>
        <v>#REF!</v>
      </c>
      <c r="BA2646" s="77" t="e">
        <f t="shared" ca="1" si="3829"/>
        <v>#REF!</v>
      </c>
      <c r="BB2646" s="77" t="e">
        <f t="shared" ca="1" si="3829"/>
        <v>#REF!</v>
      </c>
      <c r="BC2646" s="77" t="e">
        <f t="shared" ca="1" si="3829"/>
        <v>#REF!</v>
      </c>
      <c r="BD2646" s="77" t="e">
        <f t="shared" ca="1" si="3829"/>
        <v>#REF!</v>
      </c>
      <c r="BE2646" s="77" t="e">
        <f t="shared" ca="1" si="3829"/>
        <v>#REF!</v>
      </c>
      <c r="BF2646" s="77" t="e">
        <f t="shared" ca="1" si="3829"/>
        <v>#REF!</v>
      </c>
      <c r="BG2646" s="77" t="e">
        <f t="shared" ca="1" si="3829"/>
        <v>#REF!</v>
      </c>
      <c r="BH2646" s="77" t="e">
        <f t="shared" ca="1" si="3829"/>
        <v>#REF!</v>
      </c>
      <c r="BI2646" s="77" t="e">
        <f t="shared" ca="1" si="3829"/>
        <v>#REF!</v>
      </c>
      <c r="BJ2646" s="77" t="e">
        <f t="shared" ca="1" si="3829"/>
        <v>#REF!</v>
      </c>
      <c r="BK2646" s="77" t="e">
        <f t="shared" ca="1" si="3829"/>
        <v>#REF!</v>
      </c>
      <c r="BL2646" s="77" t="e">
        <f t="shared" ca="1" si="3829"/>
        <v>#REF!</v>
      </c>
      <c r="BM2646" s="77" t="e">
        <f t="shared" ca="1" si="3829"/>
        <v>#REF!</v>
      </c>
      <c r="BN2646" s="77" t="e">
        <f t="shared" ca="1" si="3829"/>
        <v>#REF!</v>
      </c>
      <c r="BO2646" s="77" t="e">
        <f t="shared" ca="1" si="3829"/>
        <v>#REF!</v>
      </c>
      <c r="BP2646" s="77" t="e">
        <f t="shared" ca="1" si="3829"/>
        <v>#REF!</v>
      </c>
      <c r="BQ2646" s="77" t="e">
        <f t="shared" ca="1" si="3829"/>
        <v>#REF!</v>
      </c>
      <c r="BR2646" s="77" t="e">
        <f t="shared" ca="1" si="3829"/>
        <v>#REF!</v>
      </c>
      <c r="BS2646" s="77" t="e">
        <f t="shared" ca="1" si="3829"/>
        <v>#REF!</v>
      </c>
      <c r="BT2646" s="77" t="e">
        <f t="shared" ca="1" si="3829"/>
        <v>#REF!</v>
      </c>
      <c r="BU2646" s="77" t="e">
        <f t="shared" ca="1" si="3829"/>
        <v>#REF!</v>
      </c>
      <c r="BV2646" s="77" t="e">
        <f t="shared" ca="1" si="3829"/>
        <v>#REF!</v>
      </c>
      <c r="BW2646" s="77" t="e">
        <f t="shared" ca="1" si="3829"/>
        <v>#REF!</v>
      </c>
      <c r="BX2646" s="77" t="e">
        <f t="shared" ca="1" si="3829"/>
        <v>#REF!</v>
      </c>
      <c r="BY2646" s="77" t="e">
        <f t="shared" ca="1" si="3829"/>
        <v>#REF!</v>
      </c>
      <c r="BZ2646" s="77" t="e">
        <f t="shared" ca="1" si="3829"/>
        <v>#REF!</v>
      </c>
      <c r="CA2646" s="77" t="e">
        <f t="shared" ca="1" si="3829"/>
        <v>#REF!</v>
      </c>
      <c r="CB2646" s="77" t="e">
        <f t="shared" ca="1" si="3829"/>
        <v>#REF!</v>
      </c>
      <c r="CC2646" s="77" t="e">
        <f t="shared" ca="1" si="3829"/>
        <v>#REF!</v>
      </c>
      <c r="CD2646" s="77" t="e">
        <f t="shared" ca="1" si="3829"/>
        <v>#REF!</v>
      </c>
      <c r="CE2646" s="77" t="e">
        <f t="shared" ref="CE2646:CK2646" ca="1" si="3830">SUM(CE2644:CE2645)</f>
        <v>#REF!</v>
      </c>
      <c r="CF2646" s="77" t="e">
        <f t="shared" ca="1" si="3830"/>
        <v>#REF!</v>
      </c>
      <c r="CG2646" s="77" t="e">
        <f t="shared" ca="1" si="3830"/>
        <v>#REF!</v>
      </c>
      <c r="CH2646" s="77" t="e">
        <f t="shared" ca="1" si="3830"/>
        <v>#REF!</v>
      </c>
      <c r="CI2646" s="77" t="e">
        <f t="shared" ca="1" si="3830"/>
        <v>#REF!</v>
      </c>
      <c r="CJ2646" s="77" t="e">
        <f t="shared" ca="1" si="3830"/>
        <v>#REF!</v>
      </c>
      <c r="CK2646" s="77" t="e">
        <f t="shared" ca="1" si="3830"/>
        <v>#REF!</v>
      </c>
      <c r="CL2646" s="77" t="e">
        <f t="shared" ref="CL2646" ca="1" si="3831">SUM(CL2644:CL2645)</f>
        <v>#REF!</v>
      </c>
    </row>
    <row r="2647" spans="2:90" x14ac:dyDescent="0.4">
      <c r="B2647" s="123"/>
      <c r="D2647" t="s">
        <v>425</v>
      </c>
      <c r="E2647" s="8" t="str">
        <f t="shared" ref="E2647" si="3832">ROW()&amp;" "&amp;D2647</f>
        <v>2647 FAPPE-F</v>
      </c>
      <c r="H2647" s="27"/>
      <c r="J2647" s="77"/>
      <c r="K2647" s="28"/>
      <c r="L2647" s="28"/>
      <c r="M2647" s="28"/>
      <c r="N2647" s="28"/>
      <c r="O2647" s="28"/>
      <c r="P2647" s="28"/>
      <c r="R2647" s="33"/>
      <c r="S2647" s="77"/>
      <c r="T2647" s="77"/>
      <c r="U2647" s="77"/>
      <c r="V2647" s="77"/>
      <c r="W2647" s="77"/>
      <c r="X2647" s="77"/>
      <c r="Y2647" s="77"/>
      <c r="Z2647" s="77"/>
      <c r="AA2647" s="77"/>
      <c r="AB2647" s="77"/>
      <c r="AC2647" s="77"/>
      <c r="AD2647" s="77"/>
      <c r="AE2647" s="77"/>
      <c r="AF2647" s="77"/>
      <c r="AG2647" s="77"/>
      <c r="AH2647" s="77"/>
      <c r="AI2647" s="77"/>
      <c r="AJ2647" s="77"/>
      <c r="AK2647" s="77"/>
      <c r="AL2647" s="77"/>
      <c r="AM2647" s="77"/>
      <c r="AN2647" s="77"/>
      <c r="AO2647" s="77"/>
      <c r="AP2647" s="77"/>
      <c r="AQ2647" s="77"/>
      <c r="AR2647" s="77"/>
      <c r="AS2647" s="77"/>
      <c r="AT2647" s="77"/>
      <c r="AU2647" s="77"/>
      <c r="AV2647" s="77"/>
      <c r="AW2647" s="77"/>
      <c r="AX2647" s="77"/>
      <c r="AY2647" s="77"/>
      <c r="AZ2647" s="77"/>
      <c r="BA2647" s="77"/>
      <c r="BB2647" s="77"/>
      <c r="BC2647" s="77"/>
      <c r="BD2647" s="77"/>
      <c r="BE2647" s="77"/>
      <c r="BF2647" s="77"/>
      <c r="BG2647" s="77"/>
      <c r="BH2647" s="77"/>
      <c r="BI2647" s="77"/>
      <c r="BJ2647" s="77"/>
      <c r="BK2647" s="77"/>
      <c r="BL2647" s="77"/>
      <c r="BM2647" s="77"/>
      <c r="BN2647" s="77"/>
      <c r="BO2647" s="77"/>
      <c r="BP2647" s="77"/>
      <c r="BQ2647" s="77"/>
      <c r="BR2647" s="77"/>
      <c r="BS2647" s="77"/>
      <c r="BT2647" s="77"/>
      <c r="BU2647" s="77"/>
      <c r="BV2647" s="77"/>
      <c r="BW2647" s="77"/>
      <c r="BX2647" s="77"/>
      <c r="BY2647" s="77"/>
      <c r="BZ2647" s="77"/>
      <c r="CA2647" s="77"/>
      <c r="CB2647" s="77"/>
      <c r="CC2647" s="77"/>
      <c r="CD2647" s="77"/>
      <c r="CE2647" s="77"/>
      <c r="CF2647" s="77"/>
      <c r="CG2647" s="77"/>
      <c r="CH2647" s="77"/>
      <c r="CI2647" s="77"/>
      <c r="CJ2647" s="77"/>
      <c r="CK2647" s="77"/>
      <c r="CL2647" s="77"/>
    </row>
    <row r="2648" spans="2:90" x14ac:dyDescent="0.4">
      <c r="B2648" s="132" t="str">
        <f>B2623</f>
        <v>(Primary label)</v>
      </c>
      <c r="D2648" t="s">
        <v>425</v>
      </c>
      <c r="E2648" s="8" t="str">
        <f t="shared" si="3817"/>
        <v>2648 FAPPE-F</v>
      </c>
      <c r="G2648" t="s">
        <v>332</v>
      </c>
      <c r="H2648" s="27"/>
      <c r="I2648" s="78"/>
      <c r="J2648" s="78"/>
      <c r="K2648" s="33"/>
      <c r="L2648" s="33"/>
      <c r="M2648" s="33"/>
      <c r="N2648" s="33"/>
      <c r="O2648" s="33"/>
      <c r="P2648" s="33"/>
      <c r="R2648" s="33"/>
      <c r="S2648" s="77"/>
      <c r="T2648" s="77"/>
      <c r="U2648" s="77"/>
      <c r="V2648" s="77"/>
      <c r="W2648" s="77"/>
      <c r="X2648" s="77"/>
      <c r="Y2648" s="77"/>
      <c r="Z2648" s="77"/>
      <c r="AA2648" s="77"/>
      <c r="AB2648" s="77"/>
      <c r="AC2648" s="77"/>
      <c r="AD2648" s="77"/>
      <c r="AE2648" s="77"/>
      <c r="AF2648" s="77"/>
      <c r="AG2648" s="77"/>
      <c r="AH2648" s="77"/>
      <c r="AI2648" s="77"/>
      <c r="AJ2648" s="77"/>
      <c r="AK2648" s="77"/>
      <c r="AL2648" s="77"/>
      <c r="AM2648" s="77"/>
      <c r="AN2648" s="77"/>
      <c r="AO2648" s="77"/>
      <c r="AP2648" s="77"/>
      <c r="AQ2648" s="77"/>
      <c r="AR2648" s="77"/>
      <c r="AS2648" s="77"/>
      <c r="AT2648" s="77"/>
      <c r="AU2648" s="77"/>
      <c r="AV2648" s="77"/>
      <c r="AW2648" s="77"/>
      <c r="AX2648" s="77"/>
      <c r="AY2648" s="77"/>
      <c r="AZ2648" s="77"/>
      <c r="BA2648" s="77"/>
      <c r="BB2648" s="77"/>
      <c r="BC2648" s="77"/>
      <c r="BD2648" s="77"/>
      <c r="BE2648" s="77"/>
      <c r="BF2648" s="77"/>
      <c r="BG2648" s="77"/>
      <c r="BH2648" s="77"/>
      <c r="BI2648" s="77"/>
      <c r="BJ2648" s="77"/>
      <c r="BK2648" s="77"/>
      <c r="BL2648" s="77"/>
      <c r="BM2648" s="77"/>
      <c r="BN2648" s="77"/>
      <c r="BO2648" s="77"/>
      <c r="BP2648" s="77"/>
      <c r="BQ2648" s="77"/>
      <c r="BR2648" s="77"/>
      <c r="BS2648" s="77"/>
      <c r="BT2648" s="77"/>
      <c r="BU2648" s="77"/>
      <c r="BV2648" s="77"/>
      <c r="BW2648" s="77"/>
      <c r="BX2648" s="77"/>
      <c r="BY2648" s="77"/>
      <c r="BZ2648" s="77"/>
      <c r="CA2648" s="77"/>
      <c r="CB2648" s="77"/>
      <c r="CC2648" s="77"/>
      <c r="CD2648" s="77"/>
      <c r="CE2648" s="77"/>
      <c r="CF2648" s="77"/>
      <c r="CG2648" s="77"/>
      <c r="CH2648" s="77"/>
      <c r="CI2648" s="77"/>
      <c r="CJ2648" s="77"/>
      <c r="CK2648" s="77"/>
      <c r="CL2648" s="77"/>
    </row>
    <row r="2649" spans="2:90" x14ac:dyDescent="0.4">
      <c r="B2649" s="132" t="str">
        <f>B2624</f>
        <v>primary unit</v>
      </c>
      <c r="D2649" t="s">
        <v>425</v>
      </c>
      <c r="E2649" s="8" t="str">
        <f t="shared" si="3817"/>
        <v>2649 FAPPE-F</v>
      </c>
      <c r="G2649" t="s">
        <v>332</v>
      </c>
      <c r="H2649" s="27"/>
      <c r="I2649" s="78"/>
      <c r="J2649" s="78"/>
      <c r="K2649" s="33"/>
      <c r="L2649" s="33"/>
      <c r="M2649" s="33"/>
      <c r="N2649" s="33"/>
      <c r="O2649" s="33"/>
      <c r="P2649" s="33"/>
      <c r="R2649" s="33"/>
      <c r="S2649" s="77"/>
      <c r="T2649" s="77"/>
      <c r="U2649" s="77"/>
      <c r="V2649" s="77"/>
      <c r="W2649" s="77"/>
      <c r="X2649" s="77"/>
      <c r="Y2649" s="77"/>
      <c r="Z2649" s="77"/>
      <c r="AA2649" s="77"/>
      <c r="AB2649" s="77"/>
      <c r="AC2649" s="77"/>
      <c r="AD2649" s="77"/>
      <c r="AE2649" s="77"/>
      <c r="AF2649" s="77"/>
      <c r="AG2649" s="77"/>
      <c r="AH2649" s="77"/>
      <c r="AI2649" s="77"/>
      <c r="AJ2649" s="77"/>
      <c r="AK2649" s="77"/>
      <c r="AL2649" s="77"/>
      <c r="AM2649" s="77"/>
      <c r="AN2649" s="77"/>
      <c r="AO2649" s="77"/>
      <c r="AP2649" s="77"/>
      <c r="AQ2649" s="77"/>
      <c r="AR2649" s="77"/>
      <c r="AS2649" s="77"/>
      <c r="AT2649" s="77"/>
      <c r="AU2649" s="77"/>
      <c r="AV2649" s="77"/>
      <c r="AW2649" s="77"/>
      <c r="AX2649" s="77"/>
      <c r="AY2649" s="77"/>
      <c r="AZ2649" s="77"/>
      <c r="BA2649" s="77"/>
      <c r="BB2649" s="77"/>
      <c r="BC2649" s="77"/>
      <c r="BD2649" s="77"/>
      <c r="BE2649" s="77"/>
      <c r="BF2649" s="77"/>
      <c r="BG2649" s="77"/>
      <c r="BH2649" s="77"/>
      <c r="BI2649" s="77"/>
      <c r="BJ2649" s="77"/>
      <c r="BK2649" s="77"/>
      <c r="BL2649" s="77"/>
      <c r="BM2649" s="77"/>
      <c r="BN2649" s="77"/>
      <c r="BO2649" s="77"/>
      <c r="BP2649" s="77"/>
      <c r="BQ2649" s="77"/>
      <c r="BR2649" s="77"/>
      <c r="BS2649" s="77"/>
      <c r="BT2649" s="77"/>
      <c r="BU2649" s="77"/>
      <c r="BV2649" s="77"/>
      <c r="BW2649" s="77"/>
      <c r="BX2649" s="77"/>
      <c r="BY2649" s="77"/>
      <c r="BZ2649" s="77"/>
      <c r="CA2649" s="77"/>
      <c r="CB2649" s="77"/>
      <c r="CC2649" s="77"/>
      <c r="CD2649" s="77"/>
      <c r="CE2649" s="77"/>
      <c r="CF2649" s="77"/>
      <c r="CG2649" s="77"/>
      <c r="CH2649" s="77"/>
      <c r="CI2649" s="77"/>
      <c r="CJ2649" s="77"/>
      <c r="CK2649" s="77"/>
      <c r="CL2649" s="77"/>
    </row>
    <row r="2650" spans="2:90" x14ac:dyDescent="0.4">
      <c r="B2650" s="132" t="str">
        <f>B2625</f>
        <v>Primary revenue driver</v>
      </c>
      <c r="D2650" t="s">
        <v>425</v>
      </c>
      <c r="E2650" s="8" t="str">
        <f t="shared" si="3817"/>
        <v>2650 FAPPE-F</v>
      </c>
      <c r="G2650" t="s">
        <v>332</v>
      </c>
      <c r="K2650" s="53"/>
      <c r="L2650" s="53"/>
      <c r="M2650" s="53"/>
      <c r="N2650" s="53"/>
      <c r="O2650" s="53"/>
      <c r="P2650" s="53"/>
      <c r="R2650" s="24"/>
      <c r="S2650" s="175" t="str">
        <f t="shared" ref="S2650" si="3833">S2625</f>
        <v>S$12</v>
      </c>
      <c r="T2650" s="175" t="str">
        <f t="shared" ref="T2650:AX2650" si="3834">T2625</f>
        <v>T$12</v>
      </c>
      <c r="U2650" s="175" t="str">
        <f t="shared" si="3834"/>
        <v>U$12</v>
      </c>
      <c r="V2650" s="175" t="str">
        <f t="shared" si="3834"/>
        <v>V$12</v>
      </c>
      <c r="W2650" s="175" t="str">
        <f t="shared" si="3834"/>
        <v>W$12</v>
      </c>
      <c r="X2650" s="175" t="str">
        <f t="shared" si="3834"/>
        <v>X$12</v>
      </c>
      <c r="Y2650" s="175" t="str">
        <f t="shared" si="3834"/>
        <v>Y$12</v>
      </c>
      <c r="Z2650" s="175" t="str">
        <f t="shared" si="3834"/>
        <v>Z$12</v>
      </c>
      <c r="AA2650" s="175" t="str">
        <f t="shared" si="3834"/>
        <v>AA$12</v>
      </c>
      <c r="AB2650" s="175" t="str">
        <f t="shared" si="3834"/>
        <v>AB$12</v>
      </c>
      <c r="AC2650" s="175" t="str">
        <f t="shared" si="3834"/>
        <v>AC$12</v>
      </c>
      <c r="AD2650" s="175" t="str">
        <f t="shared" si="3834"/>
        <v>AD$12</v>
      </c>
      <c r="AE2650" s="175" t="str">
        <f t="shared" si="3834"/>
        <v>AE$12</v>
      </c>
      <c r="AF2650" s="175" t="str">
        <f t="shared" si="3834"/>
        <v>AF$12</v>
      </c>
      <c r="AG2650" s="175" t="str">
        <f t="shared" si="3834"/>
        <v>AG$12</v>
      </c>
      <c r="AH2650" s="175" t="str">
        <f t="shared" si="3834"/>
        <v>AH$12</v>
      </c>
      <c r="AI2650" s="175" t="str">
        <f t="shared" si="3834"/>
        <v>AI$12</v>
      </c>
      <c r="AJ2650" s="175" t="str">
        <f t="shared" si="3834"/>
        <v>AJ$12</v>
      </c>
      <c r="AK2650" s="175" t="str">
        <f t="shared" si="3834"/>
        <v>AK$12</v>
      </c>
      <c r="AL2650" s="175" t="str">
        <f t="shared" si="3834"/>
        <v>AL$12</v>
      </c>
      <c r="AM2650" s="175" t="str">
        <f t="shared" si="3834"/>
        <v>AM$12</v>
      </c>
      <c r="AN2650" s="175" t="str">
        <f t="shared" si="3834"/>
        <v>AN$12</v>
      </c>
      <c r="AO2650" s="175" t="str">
        <f t="shared" si="3834"/>
        <v>AO$12</v>
      </c>
      <c r="AP2650" s="175" t="str">
        <f t="shared" si="3834"/>
        <v>AP$12</v>
      </c>
      <c r="AQ2650" s="175" t="str">
        <f t="shared" si="3834"/>
        <v>AQ$12</v>
      </c>
      <c r="AR2650" s="175" t="str">
        <f t="shared" si="3834"/>
        <v>AR$12</v>
      </c>
      <c r="AS2650" s="175" t="str">
        <f t="shared" si="3834"/>
        <v>AS$12</v>
      </c>
      <c r="AT2650" s="175" t="str">
        <f t="shared" si="3834"/>
        <v>AT$12</v>
      </c>
      <c r="AU2650" s="175" t="str">
        <f t="shared" si="3834"/>
        <v>AU$12</v>
      </c>
      <c r="AV2650" s="175" t="str">
        <f t="shared" si="3834"/>
        <v>AV$12</v>
      </c>
      <c r="AW2650" s="175" t="str">
        <f t="shared" si="3834"/>
        <v>AW$12</v>
      </c>
      <c r="AX2650" s="175" t="str">
        <f t="shared" si="3834"/>
        <v>AX$12</v>
      </c>
      <c r="AY2650" s="175" t="str">
        <f t="shared" ref="AY2650:CD2650" si="3835">AY2625</f>
        <v>AY$12</v>
      </c>
      <c r="AZ2650" s="175" t="str">
        <f t="shared" si="3835"/>
        <v>AZ$12</v>
      </c>
      <c r="BA2650" s="175" t="str">
        <f t="shared" si="3835"/>
        <v>BA$12</v>
      </c>
      <c r="BB2650" s="175" t="str">
        <f t="shared" si="3835"/>
        <v>BB$12</v>
      </c>
      <c r="BC2650" s="175" t="str">
        <f t="shared" si="3835"/>
        <v>BC$12</v>
      </c>
      <c r="BD2650" s="175" t="str">
        <f t="shared" si="3835"/>
        <v>BD$12</v>
      </c>
      <c r="BE2650" s="175" t="str">
        <f t="shared" si="3835"/>
        <v>BE$12</v>
      </c>
      <c r="BF2650" s="175" t="str">
        <f t="shared" si="3835"/>
        <v>BF$12</v>
      </c>
      <c r="BG2650" s="175" t="str">
        <f t="shared" si="3835"/>
        <v>BG$12</v>
      </c>
      <c r="BH2650" s="175" t="str">
        <f t="shared" si="3835"/>
        <v>BH$12</v>
      </c>
      <c r="BI2650" s="175" t="str">
        <f t="shared" si="3835"/>
        <v>BI$12</v>
      </c>
      <c r="BJ2650" s="175" t="str">
        <f t="shared" si="3835"/>
        <v>BJ$12</v>
      </c>
      <c r="BK2650" s="175" t="str">
        <f t="shared" si="3835"/>
        <v>BK$12</v>
      </c>
      <c r="BL2650" s="175" t="str">
        <f t="shared" si="3835"/>
        <v>BL$12</v>
      </c>
      <c r="BM2650" s="175" t="str">
        <f t="shared" si="3835"/>
        <v>BM$12</v>
      </c>
      <c r="BN2650" s="175" t="str">
        <f t="shared" si="3835"/>
        <v>BN$12</v>
      </c>
      <c r="BO2650" s="175" t="str">
        <f t="shared" si="3835"/>
        <v>BO$12</v>
      </c>
      <c r="BP2650" s="175" t="str">
        <f t="shared" si="3835"/>
        <v>BP$12</v>
      </c>
      <c r="BQ2650" s="175" t="str">
        <f t="shared" si="3835"/>
        <v>BQ$12</v>
      </c>
      <c r="BR2650" s="175" t="str">
        <f t="shared" si="3835"/>
        <v>BR$12</v>
      </c>
      <c r="BS2650" s="175" t="str">
        <f t="shared" si="3835"/>
        <v>BS$12</v>
      </c>
      <c r="BT2650" s="175" t="str">
        <f t="shared" si="3835"/>
        <v>BT$12</v>
      </c>
      <c r="BU2650" s="175" t="str">
        <f t="shared" si="3835"/>
        <v>BU$12</v>
      </c>
      <c r="BV2650" s="175" t="str">
        <f t="shared" si="3835"/>
        <v>BV$12</v>
      </c>
      <c r="BW2650" s="175" t="str">
        <f t="shared" si="3835"/>
        <v>BW$12</v>
      </c>
      <c r="BX2650" s="175" t="str">
        <f t="shared" si="3835"/>
        <v>BX$12</v>
      </c>
      <c r="BY2650" s="175" t="str">
        <f t="shared" si="3835"/>
        <v>BY$12</v>
      </c>
      <c r="BZ2650" s="175" t="str">
        <f t="shared" si="3835"/>
        <v>BZ$12</v>
      </c>
      <c r="CA2650" s="175" t="str">
        <f t="shared" si="3835"/>
        <v>CA$12</v>
      </c>
      <c r="CB2650" s="175" t="str">
        <f t="shared" si="3835"/>
        <v>CB$12</v>
      </c>
      <c r="CC2650" s="175" t="str">
        <f t="shared" si="3835"/>
        <v>CC$12</v>
      </c>
      <c r="CD2650" s="175" t="str">
        <f t="shared" si="3835"/>
        <v>CD$12</v>
      </c>
      <c r="CE2650" s="175" t="str">
        <f t="shared" ref="CE2650:CK2650" si="3836">CE2625</f>
        <v>CE$12</v>
      </c>
      <c r="CF2650" s="175" t="str">
        <f t="shared" si="3836"/>
        <v>CF$12</v>
      </c>
      <c r="CG2650" s="175" t="str">
        <f t="shared" si="3836"/>
        <v>CG$12</v>
      </c>
      <c r="CH2650" s="175" t="str">
        <f t="shared" si="3836"/>
        <v>CH$12</v>
      </c>
      <c r="CI2650" s="175" t="str">
        <f t="shared" si="3836"/>
        <v>CI$12</v>
      </c>
      <c r="CJ2650" s="175" t="str">
        <f t="shared" si="3836"/>
        <v>CJ$12</v>
      </c>
      <c r="CK2650" s="175" t="str">
        <f t="shared" si="3836"/>
        <v>CK$12</v>
      </c>
      <c r="CL2650" s="175" t="str">
        <f t="shared" ref="CL2650" si="3837">CL2625</f>
        <v>CL$12</v>
      </c>
    </row>
    <row r="2651" spans="2:90" x14ac:dyDescent="0.4">
      <c r="B2651" s="132" t="str">
        <f>B2626</f>
        <v>Primary volume driver</v>
      </c>
      <c r="D2651" t="s">
        <v>425</v>
      </c>
      <c r="E2651" s="8" t="str">
        <f t="shared" si="3817"/>
        <v>2651 FAPPE-F</v>
      </c>
      <c r="G2651" t="s">
        <v>332</v>
      </c>
      <c r="H2651" s="12"/>
      <c r="I2651" s="60"/>
      <c r="J2651" s="60"/>
      <c r="K2651" s="15"/>
      <c r="L2651" s="15"/>
      <c r="M2651" s="15"/>
      <c r="N2651" s="15"/>
      <c r="O2651" s="15"/>
      <c r="P2651" s="15"/>
      <c r="R2651" s="15"/>
      <c r="S2651" s="175" t="str">
        <f t="shared" ref="S2651" si="3838">S2626</f>
        <v>S$13</v>
      </c>
      <c r="T2651" s="175" t="str">
        <f t="shared" ref="T2651:AX2651" si="3839">T2626</f>
        <v>T$13</v>
      </c>
      <c r="U2651" s="175" t="str">
        <f t="shared" si="3839"/>
        <v>U$13</v>
      </c>
      <c r="V2651" s="175" t="str">
        <f t="shared" si="3839"/>
        <v>V$13</v>
      </c>
      <c r="W2651" s="175" t="str">
        <f t="shared" si="3839"/>
        <v>W$13</v>
      </c>
      <c r="X2651" s="175" t="str">
        <f t="shared" si="3839"/>
        <v>X$13</v>
      </c>
      <c r="Y2651" s="175" t="str">
        <f t="shared" si="3839"/>
        <v>Y$13</v>
      </c>
      <c r="Z2651" s="175" t="str">
        <f t="shared" si="3839"/>
        <v>Z$13</v>
      </c>
      <c r="AA2651" s="175" t="str">
        <f t="shared" si="3839"/>
        <v>AA$13</v>
      </c>
      <c r="AB2651" s="175" t="str">
        <f t="shared" si="3839"/>
        <v>AB$13</v>
      </c>
      <c r="AC2651" s="175" t="str">
        <f t="shared" si="3839"/>
        <v>AC$13</v>
      </c>
      <c r="AD2651" s="175" t="str">
        <f t="shared" si="3839"/>
        <v>AD$13</v>
      </c>
      <c r="AE2651" s="175" t="str">
        <f t="shared" si="3839"/>
        <v>AE$13</v>
      </c>
      <c r="AF2651" s="175" t="str">
        <f t="shared" si="3839"/>
        <v>AF$13</v>
      </c>
      <c r="AG2651" s="175" t="str">
        <f t="shared" si="3839"/>
        <v>AG$13</v>
      </c>
      <c r="AH2651" s="175" t="str">
        <f t="shared" si="3839"/>
        <v>AH$13</v>
      </c>
      <c r="AI2651" s="175" t="str">
        <f t="shared" si="3839"/>
        <v>AI$13</v>
      </c>
      <c r="AJ2651" s="175" t="str">
        <f t="shared" si="3839"/>
        <v>AJ$13</v>
      </c>
      <c r="AK2651" s="175" t="str">
        <f t="shared" si="3839"/>
        <v>AK$13</v>
      </c>
      <c r="AL2651" s="175" t="str">
        <f t="shared" si="3839"/>
        <v>AL$13</v>
      </c>
      <c r="AM2651" s="175" t="str">
        <f t="shared" si="3839"/>
        <v>AM$13</v>
      </c>
      <c r="AN2651" s="175" t="str">
        <f t="shared" si="3839"/>
        <v>AN$13</v>
      </c>
      <c r="AO2651" s="175" t="str">
        <f t="shared" si="3839"/>
        <v>AO$13</v>
      </c>
      <c r="AP2651" s="175" t="str">
        <f t="shared" si="3839"/>
        <v>AP$13</v>
      </c>
      <c r="AQ2651" s="175" t="str">
        <f t="shared" si="3839"/>
        <v>AQ$13</v>
      </c>
      <c r="AR2651" s="175" t="str">
        <f t="shared" si="3839"/>
        <v>AR$13</v>
      </c>
      <c r="AS2651" s="175" t="str">
        <f t="shared" si="3839"/>
        <v>AS$13</v>
      </c>
      <c r="AT2651" s="175" t="str">
        <f t="shared" si="3839"/>
        <v>AT$13</v>
      </c>
      <c r="AU2651" s="175" t="str">
        <f t="shared" si="3839"/>
        <v>AU$13</v>
      </c>
      <c r="AV2651" s="175" t="str">
        <f t="shared" si="3839"/>
        <v>AV$13</v>
      </c>
      <c r="AW2651" s="175" t="str">
        <f t="shared" si="3839"/>
        <v>AW$13</v>
      </c>
      <c r="AX2651" s="175" t="str">
        <f t="shared" si="3839"/>
        <v>AX$13</v>
      </c>
      <c r="AY2651" s="175" t="str">
        <f t="shared" ref="AY2651:CD2651" si="3840">AY2626</f>
        <v>AY$13</v>
      </c>
      <c r="AZ2651" s="175" t="str">
        <f t="shared" si="3840"/>
        <v>AZ$13</v>
      </c>
      <c r="BA2651" s="175" t="str">
        <f t="shared" si="3840"/>
        <v>BA$13</v>
      </c>
      <c r="BB2651" s="175" t="str">
        <f t="shared" si="3840"/>
        <v>BB$13</v>
      </c>
      <c r="BC2651" s="175" t="str">
        <f t="shared" si="3840"/>
        <v>BC$13</v>
      </c>
      <c r="BD2651" s="175" t="str">
        <f t="shared" si="3840"/>
        <v>BD$13</v>
      </c>
      <c r="BE2651" s="175" t="str">
        <f t="shared" si="3840"/>
        <v>BE$13</v>
      </c>
      <c r="BF2651" s="175" t="str">
        <f t="shared" si="3840"/>
        <v>BF$13</v>
      </c>
      <c r="BG2651" s="175" t="str">
        <f t="shared" si="3840"/>
        <v>BG$13</v>
      </c>
      <c r="BH2651" s="175" t="str">
        <f t="shared" si="3840"/>
        <v>BH$13</v>
      </c>
      <c r="BI2651" s="175" t="str">
        <f t="shared" si="3840"/>
        <v>BI$13</v>
      </c>
      <c r="BJ2651" s="175" t="str">
        <f t="shared" si="3840"/>
        <v>BJ$13</v>
      </c>
      <c r="BK2651" s="175" t="str">
        <f t="shared" si="3840"/>
        <v>BK$13</v>
      </c>
      <c r="BL2651" s="175" t="str">
        <f t="shared" si="3840"/>
        <v>BL$13</v>
      </c>
      <c r="BM2651" s="175" t="str">
        <f t="shared" si="3840"/>
        <v>BM$13</v>
      </c>
      <c r="BN2651" s="175" t="str">
        <f t="shared" si="3840"/>
        <v>BN$13</v>
      </c>
      <c r="BO2651" s="175" t="str">
        <f t="shared" si="3840"/>
        <v>BO$13</v>
      </c>
      <c r="BP2651" s="175" t="str">
        <f t="shared" si="3840"/>
        <v>BP$13</v>
      </c>
      <c r="BQ2651" s="175" t="str">
        <f t="shared" si="3840"/>
        <v>BQ$13</v>
      </c>
      <c r="BR2651" s="175" t="str">
        <f t="shared" si="3840"/>
        <v>BR$13</v>
      </c>
      <c r="BS2651" s="175" t="str">
        <f t="shared" si="3840"/>
        <v>BS$13</v>
      </c>
      <c r="BT2651" s="175" t="str">
        <f t="shared" si="3840"/>
        <v>BT$13</v>
      </c>
      <c r="BU2651" s="175" t="str">
        <f t="shared" si="3840"/>
        <v>BU$13</v>
      </c>
      <c r="BV2651" s="175" t="str">
        <f t="shared" si="3840"/>
        <v>BV$13</v>
      </c>
      <c r="BW2651" s="175" t="str">
        <f t="shared" si="3840"/>
        <v>BW$13</v>
      </c>
      <c r="BX2651" s="175" t="str">
        <f t="shared" si="3840"/>
        <v>BX$13</v>
      </c>
      <c r="BY2651" s="175" t="str">
        <f t="shared" si="3840"/>
        <v>BY$13</v>
      </c>
      <c r="BZ2651" s="175" t="str">
        <f t="shared" si="3840"/>
        <v>BZ$13</v>
      </c>
      <c r="CA2651" s="175" t="str">
        <f t="shared" si="3840"/>
        <v>CA$13</v>
      </c>
      <c r="CB2651" s="175" t="str">
        <f t="shared" si="3840"/>
        <v>CB$13</v>
      </c>
      <c r="CC2651" s="175" t="str">
        <f t="shared" si="3840"/>
        <v>CC$13</v>
      </c>
      <c r="CD2651" s="175" t="str">
        <f t="shared" si="3840"/>
        <v>CD$13</v>
      </c>
      <c r="CE2651" s="175" t="str">
        <f t="shared" ref="CE2651:CK2651" si="3841">CE2626</f>
        <v>CE$13</v>
      </c>
      <c r="CF2651" s="175" t="str">
        <f t="shared" si="3841"/>
        <v>CF$13</v>
      </c>
      <c r="CG2651" s="175" t="str">
        <f t="shared" si="3841"/>
        <v>CG$13</v>
      </c>
      <c r="CH2651" s="175" t="str">
        <f t="shared" si="3841"/>
        <v>CH$13</v>
      </c>
      <c r="CI2651" s="175" t="str">
        <f t="shared" si="3841"/>
        <v>CI$13</v>
      </c>
      <c r="CJ2651" s="175" t="str">
        <f t="shared" si="3841"/>
        <v>CJ$13</v>
      </c>
      <c r="CK2651" s="175" t="str">
        <f t="shared" si="3841"/>
        <v>CK$13</v>
      </c>
      <c r="CL2651" s="175" t="str">
        <f t="shared" ref="CL2651" si="3842">CL2626</f>
        <v>CL$13</v>
      </c>
    </row>
    <row r="2652" spans="2:90" x14ac:dyDescent="0.4">
      <c r="B2652" s="187" t="str">
        <f>B2631</f>
        <v>Fixed secondary PPE:</v>
      </c>
      <c r="D2652" t="s">
        <v>425</v>
      </c>
      <c r="E2652" s="8" t="str">
        <f t="shared" si="3817"/>
        <v>2652 FAPPE-F</v>
      </c>
      <c r="G2652" t="s">
        <v>332</v>
      </c>
      <c r="H2652" s="12"/>
      <c r="I2652" s="60"/>
      <c r="J2652" s="60"/>
      <c r="K2652" s="15"/>
      <c r="L2652" s="15"/>
      <c r="M2652" s="15"/>
      <c r="N2652" s="15"/>
      <c r="O2652" s="15"/>
      <c r="P2652" s="15"/>
      <c r="R2652" s="15"/>
      <c r="S2652" s="175">
        <f t="shared" ref="S2652" si="3843">S2627</f>
        <v>0</v>
      </c>
      <c r="T2652" s="175">
        <f t="shared" ref="T2652:AX2652" si="3844">T2627</f>
        <v>0</v>
      </c>
      <c r="U2652" s="175">
        <f t="shared" si="3844"/>
        <v>0</v>
      </c>
      <c r="V2652" s="175">
        <f t="shared" si="3844"/>
        <v>0</v>
      </c>
      <c r="W2652" s="175">
        <f t="shared" si="3844"/>
        <v>0</v>
      </c>
      <c r="X2652" s="175">
        <f t="shared" si="3844"/>
        <v>0</v>
      </c>
      <c r="Y2652" s="175">
        <f t="shared" si="3844"/>
        <v>0</v>
      </c>
      <c r="Z2652" s="175">
        <f t="shared" si="3844"/>
        <v>0</v>
      </c>
      <c r="AA2652" s="175">
        <f t="shared" si="3844"/>
        <v>0</v>
      </c>
      <c r="AB2652" s="175">
        <f t="shared" si="3844"/>
        <v>0</v>
      </c>
      <c r="AC2652" s="175">
        <f t="shared" si="3844"/>
        <v>0</v>
      </c>
      <c r="AD2652" s="175">
        <f t="shared" si="3844"/>
        <v>0</v>
      </c>
      <c r="AE2652" s="175">
        <f t="shared" si="3844"/>
        <v>0</v>
      </c>
      <c r="AF2652" s="175">
        <f t="shared" si="3844"/>
        <v>0</v>
      </c>
      <c r="AG2652" s="175">
        <f t="shared" si="3844"/>
        <v>0</v>
      </c>
      <c r="AH2652" s="175">
        <f t="shared" si="3844"/>
        <v>0</v>
      </c>
      <c r="AI2652" s="175">
        <f t="shared" si="3844"/>
        <v>0</v>
      </c>
      <c r="AJ2652" s="175">
        <f t="shared" si="3844"/>
        <v>0</v>
      </c>
      <c r="AK2652" s="175">
        <f t="shared" si="3844"/>
        <v>0</v>
      </c>
      <c r="AL2652" s="175">
        <f t="shared" si="3844"/>
        <v>0</v>
      </c>
      <c r="AM2652" s="175">
        <f t="shared" si="3844"/>
        <v>0</v>
      </c>
      <c r="AN2652" s="175">
        <f t="shared" si="3844"/>
        <v>0</v>
      </c>
      <c r="AO2652" s="175">
        <f t="shared" si="3844"/>
        <v>0</v>
      </c>
      <c r="AP2652" s="175">
        <f t="shared" si="3844"/>
        <v>0</v>
      </c>
      <c r="AQ2652" s="175">
        <f t="shared" si="3844"/>
        <v>0</v>
      </c>
      <c r="AR2652" s="175">
        <f t="shared" si="3844"/>
        <v>0</v>
      </c>
      <c r="AS2652" s="175">
        <f t="shared" si="3844"/>
        <v>0</v>
      </c>
      <c r="AT2652" s="175">
        <f t="shared" si="3844"/>
        <v>0</v>
      </c>
      <c r="AU2652" s="175">
        <f t="shared" si="3844"/>
        <v>0</v>
      </c>
      <c r="AV2652" s="175">
        <f t="shared" si="3844"/>
        <v>0</v>
      </c>
      <c r="AW2652" s="175">
        <f t="shared" si="3844"/>
        <v>0</v>
      </c>
      <c r="AX2652" s="175">
        <f t="shared" si="3844"/>
        <v>0</v>
      </c>
      <c r="AY2652" s="175">
        <f t="shared" ref="AY2652:CD2652" si="3845">AY2627</f>
        <v>0</v>
      </c>
      <c r="AZ2652" s="175">
        <f t="shared" si="3845"/>
        <v>0</v>
      </c>
      <c r="BA2652" s="175">
        <f t="shared" si="3845"/>
        <v>0</v>
      </c>
      <c r="BB2652" s="175">
        <f t="shared" si="3845"/>
        <v>0</v>
      </c>
      <c r="BC2652" s="175">
        <f t="shared" si="3845"/>
        <v>0</v>
      </c>
      <c r="BD2652" s="175">
        <f t="shared" si="3845"/>
        <v>0</v>
      </c>
      <c r="BE2652" s="175">
        <f t="shared" si="3845"/>
        <v>0</v>
      </c>
      <c r="BF2652" s="175">
        <f t="shared" si="3845"/>
        <v>0</v>
      </c>
      <c r="BG2652" s="175">
        <f t="shared" si="3845"/>
        <v>0</v>
      </c>
      <c r="BH2652" s="175">
        <f t="shared" si="3845"/>
        <v>0</v>
      </c>
      <c r="BI2652" s="175">
        <f t="shared" si="3845"/>
        <v>0</v>
      </c>
      <c r="BJ2652" s="175">
        <f t="shared" si="3845"/>
        <v>0</v>
      </c>
      <c r="BK2652" s="175">
        <f t="shared" si="3845"/>
        <v>0</v>
      </c>
      <c r="BL2652" s="175">
        <f t="shared" si="3845"/>
        <v>0</v>
      </c>
      <c r="BM2652" s="175">
        <f t="shared" si="3845"/>
        <v>0</v>
      </c>
      <c r="BN2652" s="175">
        <f t="shared" si="3845"/>
        <v>0</v>
      </c>
      <c r="BO2652" s="175">
        <f t="shared" si="3845"/>
        <v>0</v>
      </c>
      <c r="BP2652" s="175">
        <f t="shared" si="3845"/>
        <v>0</v>
      </c>
      <c r="BQ2652" s="175">
        <f t="shared" si="3845"/>
        <v>0</v>
      </c>
      <c r="BR2652" s="175">
        <f t="shared" si="3845"/>
        <v>0</v>
      </c>
      <c r="BS2652" s="175">
        <f t="shared" si="3845"/>
        <v>0</v>
      </c>
      <c r="BT2652" s="175">
        <f t="shared" si="3845"/>
        <v>0</v>
      </c>
      <c r="BU2652" s="175">
        <f t="shared" si="3845"/>
        <v>0</v>
      </c>
      <c r="BV2652" s="175">
        <f t="shared" si="3845"/>
        <v>0</v>
      </c>
      <c r="BW2652" s="175">
        <f t="shared" si="3845"/>
        <v>0</v>
      </c>
      <c r="BX2652" s="175">
        <f t="shared" si="3845"/>
        <v>0</v>
      </c>
      <c r="BY2652" s="175">
        <f t="shared" si="3845"/>
        <v>0</v>
      </c>
      <c r="BZ2652" s="175">
        <f t="shared" si="3845"/>
        <v>0</v>
      </c>
      <c r="CA2652" s="175">
        <f t="shared" si="3845"/>
        <v>0</v>
      </c>
      <c r="CB2652" s="175">
        <f t="shared" si="3845"/>
        <v>0</v>
      </c>
      <c r="CC2652" s="175">
        <f t="shared" si="3845"/>
        <v>0</v>
      </c>
      <c r="CD2652" s="175">
        <f t="shared" si="3845"/>
        <v>0</v>
      </c>
      <c r="CE2652" s="175">
        <f t="shared" ref="CE2652:CK2652" si="3846">CE2627</f>
        <v>0</v>
      </c>
      <c r="CF2652" s="175">
        <f t="shared" si="3846"/>
        <v>0</v>
      </c>
      <c r="CG2652" s="175">
        <f t="shared" si="3846"/>
        <v>0</v>
      </c>
      <c r="CH2652" s="175">
        <f t="shared" si="3846"/>
        <v>0</v>
      </c>
      <c r="CI2652" s="175">
        <f t="shared" si="3846"/>
        <v>0</v>
      </c>
      <c r="CJ2652" s="175">
        <f t="shared" si="3846"/>
        <v>0</v>
      </c>
      <c r="CK2652" s="175">
        <f t="shared" si="3846"/>
        <v>0</v>
      </c>
      <c r="CL2652" s="175">
        <f t="shared" ref="CL2652" si="3847">CL2627</f>
        <v>0</v>
      </c>
    </row>
    <row r="2653" spans="2:90" x14ac:dyDescent="0.4">
      <c r="B2653" s="235" t="str">
        <f>IFERROR(SUBSTITUTE(TRIM(MID(B2631, SEARCH("-", B2631) + 1, LEN(B2631))),":",""),"no unit")</f>
        <v>no unit</v>
      </c>
      <c r="D2653" t="s">
        <v>425</v>
      </c>
      <c r="E2653" s="8" t="str">
        <f t="shared" ref="E2653" si="3848">ROW()&amp;" "&amp;D2653</f>
        <v>2653 FAPPE-F</v>
      </c>
      <c r="G2653" t="s">
        <v>332</v>
      </c>
      <c r="H2653" s="12"/>
      <c r="I2653" s="60"/>
      <c r="J2653" s="60"/>
      <c r="K2653" s="15"/>
      <c r="L2653" s="15"/>
      <c r="M2653" s="15"/>
      <c r="N2653" s="15"/>
      <c r="O2653" s="15"/>
      <c r="P2653" s="15"/>
      <c r="R2653" s="15"/>
      <c r="S2653" s="175"/>
      <c r="T2653" s="175"/>
      <c r="U2653" s="175"/>
      <c r="V2653" s="175"/>
      <c r="W2653" s="175"/>
      <c r="X2653" s="175"/>
      <c r="Y2653" s="175"/>
      <c r="Z2653" s="175"/>
      <c r="AA2653" s="175"/>
      <c r="AB2653" s="175"/>
      <c r="AC2653" s="175"/>
      <c r="AD2653" s="175"/>
      <c r="AE2653" s="175"/>
      <c r="AF2653" s="175"/>
      <c r="AG2653" s="175"/>
      <c r="AH2653" s="175"/>
      <c r="AI2653" s="175"/>
      <c r="AJ2653" s="175"/>
      <c r="AK2653" s="175"/>
      <c r="AL2653" s="175"/>
      <c r="AM2653" s="175"/>
      <c r="AN2653" s="175"/>
      <c r="AO2653" s="175"/>
      <c r="AP2653" s="175"/>
      <c r="AQ2653" s="175"/>
      <c r="AR2653" s="175"/>
      <c r="AS2653" s="175"/>
      <c r="AT2653" s="175"/>
      <c r="AU2653" s="175"/>
      <c r="AV2653" s="175"/>
      <c r="AW2653" s="175"/>
      <c r="AX2653" s="175"/>
      <c r="AY2653" s="175"/>
      <c r="AZ2653" s="175"/>
      <c r="BA2653" s="175"/>
      <c r="BB2653" s="175"/>
      <c r="BC2653" s="175"/>
      <c r="BD2653" s="175"/>
      <c r="BE2653" s="175"/>
      <c r="BF2653" s="175"/>
      <c r="BG2653" s="175"/>
      <c r="BH2653" s="175"/>
      <c r="BI2653" s="175"/>
      <c r="BJ2653" s="175"/>
      <c r="BK2653" s="175"/>
      <c r="BL2653" s="175"/>
      <c r="BM2653" s="175"/>
      <c r="BN2653" s="175"/>
      <c r="BO2653" s="175"/>
      <c r="BP2653" s="175"/>
      <c r="BQ2653" s="175"/>
      <c r="BR2653" s="175"/>
      <c r="BS2653" s="175"/>
      <c r="BT2653" s="175"/>
      <c r="BU2653" s="175"/>
      <c r="BV2653" s="175"/>
      <c r="BW2653" s="175"/>
      <c r="BX2653" s="175"/>
      <c r="BY2653" s="175"/>
      <c r="BZ2653" s="175"/>
      <c r="CA2653" s="175"/>
      <c r="CB2653" s="175"/>
      <c r="CC2653" s="175"/>
      <c r="CD2653" s="175"/>
      <c r="CE2653" s="175"/>
      <c r="CF2653" s="175"/>
      <c r="CG2653" s="175"/>
      <c r="CH2653" s="175"/>
      <c r="CI2653" s="175"/>
      <c r="CJ2653" s="175"/>
      <c r="CK2653" s="175"/>
      <c r="CL2653" s="175"/>
    </row>
    <row r="2654" spans="2:90" x14ac:dyDescent="0.4">
      <c r="B2654" s="187" t="str">
        <f>B2629</f>
        <v>Secondary revenue driver</v>
      </c>
      <c r="D2654" t="s">
        <v>425</v>
      </c>
      <c r="E2654" s="8" t="str">
        <f>ROW()&amp;" "&amp;D2654</f>
        <v>2654 FAPPE-F</v>
      </c>
      <c r="G2654" t="s">
        <v>332</v>
      </c>
      <c r="H2654" s="90"/>
      <c r="I2654" s="209"/>
      <c r="J2654" s="209"/>
      <c r="K2654" s="210"/>
      <c r="L2654" s="210"/>
      <c r="M2654" s="210"/>
      <c r="N2654" s="210"/>
      <c r="O2654" s="210"/>
      <c r="P2654" s="210"/>
      <c r="R2654" s="210"/>
      <c r="S2654" s="4" t="str">
        <f t="shared" ref="S2654" si="3849">ADDRESS(ROW(S2646),COLUMN(S2646),2)</f>
        <v>S$2646</v>
      </c>
      <c r="T2654" s="4" t="str">
        <f t="shared" ref="T2654:AX2654" si="3850">ADDRESS(ROW(T2646),COLUMN(T2646),2)</f>
        <v>T$2646</v>
      </c>
      <c r="U2654" s="4" t="str">
        <f t="shared" si="3850"/>
        <v>U$2646</v>
      </c>
      <c r="V2654" s="4" t="str">
        <f t="shared" si="3850"/>
        <v>V$2646</v>
      </c>
      <c r="W2654" s="4" t="str">
        <f t="shared" si="3850"/>
        <v>W$2646</v>
      </c>
      <c r="X2654" s="4" t="str">
        <f t="shared" si="3850"/>
        <v>X$2646</v>
      </c>
      <c r="Y2654" s="4" t="str">
        <f t="shared" si="3850"/>
        <v>Y$2646</v>
      </c>
      <c r="Z2654" s="4" t="str">
        <f t="shared" si="3850"/>
        <v>Z$2646</v>
      </c>
      <c r="AA2654" s="4" t="str">
        <f t="shared" si="3850"/>
        <v>AA$2646</v>
      </c>
      <c r="AB2654" s="4" t="str">
        <f t="shared" si="3850"/>
        <v>AB$2646</v>
      </c>
      <c r="AC2654" s="4" t="str">
        <f t="shared" si="3850"/>
        <v>AC$2646</v>
      </c>
      <c r="AD2654" s="4" t="str">
        <f t="shared" si="3850"/>
        <v>AD$2646</v>
      </c>
      <c r="AE2654" s="4" t="str">
        <f t="shared" si="3850"/>
        <v>AE$2646</v>
      </c>
      <c r="AF2654" s="4" t="str">
        <f t="shared" si="3850"/>
        <v>AF$2646</v>
      </c>
      <c r="AG2654" s="4" t="str">
        <f t="shared" si="3850"/>
        <v>AG$2646</v>
      </c>
      <c r="AH2654" s="4" t="str">
        <f t="shared" si="3850"/>
        <v>AH$2646</v>
      </c>
      <c r="AI2654" s="4" t="str">
        <f t="shared" si="3850"/>
        <v>AI$2646</v>
      </c>
      <c r="AJ2654" s="4" t="str">
        <f t="shared" si="3850"/>
        <v>AJ$2646</v>
      </c>
      <c r="AK2654" s="4" t="str">
        <f t="shared" si="3850"/>
        <v>AK$2646</v>
      </c>
      <c r="AL2654" s="4" t="str">
        <f t="shared" si="3850"/>
        <v>AL$2646</v>
      </c>
      <c r="AM2654" s="4" t="str">
        <f t="shared" si="3850"/>
        <v>AM$2646</v>
      </c>
      <c r="AN2654" s="4" t="str">
        <f t="shared" si="3850"/>
        <v>AN$2646</v>
      </c>
      <c r="AO2654" s="4" t="str">
        <f t="shared" si="3850"/>
        <v>AO$2646</v>
      </c>
      <c r="AP2654" s="4" t="str">
        <f t="shared" si="3850"/>
        <v>AP$2646</v>
      </c>
      <c r="AQ2654" s="4" t="str">
        <f t="shared" si="3850"/>
        <v>AQ$2646</v>
      </c>
      <c r="AR2654" s="4" t="str">
        <f t="shared" si="3850"/>
        <v>AR$2646</v>
      </c>
      <c r="AS2654" s="4" t="str">
        <f t="shared" si="3850"/>
        <v>AS$2646</v>
      </c>
      <c r="AT2654" s="4" t="str">
        <f t="shared" si="3850"/>
        <v>AT$2646</v>
      </c>
      <c r="AU2654" s="4" t="str">
        <f t="shared" si="3850"/>
        <v>AU$2646</v>
      </c>
      <c r="AV2654" s="4" t="str">
        <f t="shared" si="3850"/>
        <v>AV$2646</v>
      </c>
      <c r="AW2654" s="4" t="str">
        <f t="shared" si="3850"/>
        <v>AW$2646</v>
      </c>
      <c r="AX2654" s="4" t="str">
        <f t="shared" si="3850"/>
        <v>AX$2646</v>
      </c>
      <c r="AY2654" s="4" t="str">
        <f t="shared" ref="AY2654:CD2654" si="3851">ADDRESS(ROW(AY2646),COLUMN(AY2646),2)</f>
        <v>AY$2646</v>
      </c>
      <c r="AZ2654" s="4" t="str">
        <f t="shared" si="3851"/>
        <v>AZ$2646</v>
      </c>
      <c r="BA2654" s="4" t="str">
        <f t="shared" si="3851"/>
        <v>BA$2646</v>
      </c>
      <c r="BB2654" s="4" t="str">
        <f t="shared" si="3851"/>
        <v>BB$2646</v>
      </c>
      <c r="BC2654" s="4" t="str">
        <f t="shared" si="3851"/>
        <v>BC$2646</v>
      </c>
      <c r="BD2654" s="4" t="str">
        <f t="shared" si="3851"/>
        <v>BD$2646</v>
      </c>
      <c r="BE2654" s="4" t="str">
        <f t="shared" si="3851"/>
        <v>BE$2646</v>
      </c>
      <c r="BF2654" s="4" t="str">
        <f t="shared" si="3851"/>
        <v>BF$2646</v>
      </c>
      <c r="BG2654" s="4" t="str">
        <f t="shared" si="3851"/>
        <v>BG$2646</v>
      </c>
      <c r="BH2654" s="4" t="str">
        <f t="shared" si="3851"/>
        <v>BH$2646</v>
      </c>
      <c r="BI2654" s="4" t="str">
        <f t="shared" si="3851"/>
        <v>BI$2646</v>
      </c>
      <c r="BJ2654" s="4" t="str">
        <f t="shared" si="3851"/>
        <v>BJ$2646</v>
      </c>
      <c r="BK2654" s="4" t="str">
        <f t="shared" si="3851"/>
        <v>BK$2646</v>
      </c>
      <c r="BL2654" s="4" t="str">
        <f t="shared" si="3851"/>
        <v>BL$2646</v>
      </c>
      <c r="BM2654" s="4" t="str">
        <f t="shared" si="3851"/>
        <v>BM$2646</v>
      </c>
      <c r="BN2654" s="4" t="str">
        <f t="shared" si="3851"/>
        <v>BN$2646</v>
      </c>
      <c r="BO2654" s="4" t="str">
        <f t="shared" si="3851"/>
        <v>BO$2646</v>
      </c>
      <c r="BP2654" s="4" t="str">
        <f t="shared" si="3851"/>
        <v>BP$2646</v>
      </c>
      <c r="BQ2654" s="4" t="str">
        <f t="shared" si="3851"/>
        <v>BQ$2646</v>
      </c>
      <c r="BR2654" s="4" t="str">
        <f t="shared" si="3851"/>
        <v>BR$2646</v>
      </c>
      <c r="BS2654" s="4" t="str">
        <f t="shared" si="3851"/>
        <v>BS$2646</v>
      </c>
      <c r="BT2654" s="4" t="str">
        <f t="shared" si="3851"/>
        <v>BT$2646</v>
      </c>
      <c r="BU2654" s="4" t="str">
        <f t="shared" si="3851"/>
        <v>BU$2646</v>
      </c>
      <c r="BV2654" s="4" t="str">
        <f t="shared" si="3851"/>
        <v>BV$2646</v>
      </c>
      <c r="BW2654" s="4" t="str">
        <f t="shared" si="3851"/>
        <v>BW$2646</v>
      </c>
      <c r="BX2654" s="4" t="str">
        <f t="shared" si="3851"/>
        <v>BX$2646</v>
      </c>
      <c r="BY2654" s="4" t="str">
        <f t="shared" si="3851"/>
        <v>BY$2646</v>
      </c>
      <c r="BZ2654" s="4" t="str">
        <f t="shared" si="3851"/>
        <v>BZ$2646</v>
      </c>
      <c r="CA2654" s="4" t="str">
        <f t="shared" si="3851"/>
        <v>CA$2646</v>
      </c>
      <c r="CB2654" s="4" t="str">
        <f t="shared" si="3851"/>
        <v>CB$2646</v>
      </c>
      <c r="CC2654" s="4" t="str">
        <f t="shared" si="3851"/>
        <v>CC$2646</v>
      </c>
      <c r="CD2654" s="4" t="str">
        <f t="shared" si="3851"/>
        <v>CD$2646</v>
      </c>
      <c r="CE2654" s="4" t="str">
        <f t="shared" ref="CE2654:CK2654" si="3852">ADDRESS(ROW(CE2646),COLUMN(CE2646),2)</f>
        <v>CE$2646</v>
      </c>
      <c r="CF2654" s="4" t="str">
        <f t="shared" si="3852"/>
        <v>CF$2646</v>
      </c>
      <c r="CG2654" s="4" t="str">
        <f t="shared" si="3852"/>
        <v>CG$2646</v>
      </c>
      <c r="CH2654" s="4" t="str">
        <f t="shared" si="3852"/>
        <v>CH$2646</v>
      </c>
      <c r="CI2654" s="4" t="str">
        <f t="shared" si="3852"/>
        <v>CI$2646</v>
      </c>
      <c r="CJ2654" s="4" t="str">
        <f t="shared" si="3852"/>
        <v>CJ$2646</v>
      </c>
      <c r="CK2654" s="4" t="str">
        <f t="shared" si="3852"/>
        <v>CK$2646</v>
      </c>
      <c r="CL2654" s="4" t="str">
        <f t="shared" ref="CL2654" si="3853">ADDRESS(ROW(CL2646),COLUMN(CL2646),2)</f>
        <v>CL$2646</v>
      </c>
    </row>
    <row r="2655" spans="2:90" x14ac:dyDescent="0.4">
      <c r="B2655" s="132" t="str">
        <f>B2630</f>
        <v>Secondary volume driver</v>
      </c>
      <c r="D2655" t="s">
        <v>425</v>
      </c>
      <c r="E2655" s="8" t="str">
        <f>ROW()&amp;" "&amp;D2655</f>
        <v>2655 FAPPE-F</v>
      </c>
      <c r="G2655" t="s">
        <v>332</v>
      </c>
      <c r="H2655" s="12"/>
      <c r="I2655" s="60"/>
      <c r="J2655" s="60"/>
      <c r="K2655" s="15"/>
      <c r="L2655" s="15"/>
      <c r="M2655" s="15"/>
      <c r="N2655" s="15"/>
      <c r="O2655" s="15"/>
      <c r="P2655" s="15"/>
      <c r="R2655" s="15"/>
      <c r="S2655" s="175" t="str">
        <f t="shared" ref="S2655" si="3854">S2630</f>
        <v>S$15</v>
      </c>
      <c r="T2655" s="175" t="str">
        <f t="shared" ref="T2655:AX2655" si="3855">T2630</f>
        <v>T$15</v>
      </c>
      <c r="U2655" s="175" t="str">
        <f t="shared" si="3855"/>
        <v>U$15</v>
      </c>
      <c r="V2655" s="175" t="str">
        <f t="shared" si="3855"/>
        <v>V$15</v>
      </c>
      <c r="W2655" s="175" t="str">
        <f t="shared" si="3855"/>
        <v>W$15</v>
      </c>
      <c r="X2655" s="175" t="str">
        <f t="shared" si="3855"/>
        <v>X$15</v>
      </c>
      <c r="Y2655" s="175" t="str">
        <f t="shared" si="3855"/>
        <v>Y$15</v>
      </c>
      <c r="Z2655" s="175" t="str">
        <f t="shared" si="3855"/>
        <v>Z$15</v>
      </c>
      <c r="AA2655" s="175" t="str">
        <f t="shared" si="3855"/>
        <v>AA$15</v>
      </c>
      <c r="AB2655" s="175" t="str">
        <f t="shared" si="3855"/>
        <v>AB$15</v>
      </c>
      <c r="AC2655" s="175" t="str">
        <f t="shared" si="3855"/>
        <v>AC$15</v>
      </c>
      <c r="AD2655" s="175" t="str">
        <f t="shared" si="3855"/>
        <v>AD$15</v>
      </c>
      <c r="AE2655" s="175" t="str">
        <f t="shared" si="3855"/>
        <v>AE$15</v>
      </c>
      <c r="AF2655" s="175" t="str">
        <f t="shared" si="3855"/>
        <v>AF$15</v>
      </c>
      <c r="AG2655" s="175" t="str">
        <f t="shared" si="3855"/>
        <v>AG$15</v>
      </c>
      <c r="AH2655" s="175" t="str">
        <f t="shared" si="3855"/>
        <v>AH$15</v>
      </c>
      <c r="AI2655" s="175" t="str">
        <f t="shared" si="3855"/>
        <v>AI$15</v>
      </c>
      <c r="AJ2655" s="175" t="str">
        <f t="shared" si="3855"/>
        <v>AJ$15</v>
      </c>
      <c r="AK2655" s="175" t="str">
        <f t="shared" si="3855"/>
        <v>AK$15</v>
      </c>
      <c r="AL2655" s="175" t="str">
        <f t="shared" si="3855"/>
        <v>AL$15</v>
      </c>
      <c r="AM2655" s="175" t="str">
        <f t="shared" si="3855"/>
        <v>AM$15</v>
      </c>
      <c r="AN2655" s="175" t="str">
        <f t="shared" si="3855"/>
        <v>AN$15</v>
      </c>
      <c r="AO2655" s="175" t="str">
        <f t="shared" si="3855"/>
        <v>AO$15</v>
      </c>
      <c r="AP2655" s="175" t="str">
        <f t="shared" si="3855"/>
        <v>AP$15</v>
      </c>
      <c r="AQ2655" s="175" t="str">
        <f t="shared" si="3855"/>
        <v>AQ$15</v>
      </c>
      <c r="AR2655" s="175" t="str">
        <f t="shared" si="3855"/>
        <v>AR$15</v>
      </c>
      <c r="AS2655" s="175" t="str">
        <f t="shared" si="3855"/>
        <v>AS$15</v>
      </c>
      <c r="AT2655" s="175" t="str">
        <f t="shared" si="3855"/>
        <v>AT$15</v>
      </c>
      <c r="AU2655" s="175" t="str">
        <f t="shared" si="3855"/>
        <v>AU$15</v>
      </c>
      <c r="AV2655" s="175" t="str">
        <f t="shared" si="3855"/>
        <v>AV$15</v>
      </c>
      <c r="AW2655" s="175" t="str">
        <f t="shared" si="3855"/>
        <v>AW$15</v>
      </c>
      <c r="AX2655" s="175" t="str">
        <f t="shared" si="3855"/>
        <v>AX$15</v>
      </c>
      <c r="AY2655" s="175" t="str">
        <f t="shared" ref="AY2655:CD2655" si="3856">AY2630</f>
        <v>AY$15</v>
      </c>
      <c r="AZ2655" s="175" t="str">
        <f t="shared" si="3856"/>
        <v>AZ$15</v>
      </c>
      <c r="BA2655" s="175" t="str">
        <f t="shared" si="3856"/>
        <v>BA$15</v>
      </c>
      <c r="BB2655" s="175" t="str">
        <f t="shared" si="3856"/>
        <v>BB$15</v>
      </c>
      <c r="BC2655" s="175" t="str">
        <f t="shared" si="3856"/>
        <v>BC$15</v>
      </c>
      <c r="BD2655" s="175" t="str">
        <f t="shared" si="3856"/>
        <v>BD$15</v>
      </c>
      <c r="BE2655" s="175" t="str">
        <f t="shared" si="3856"/>
        <v>BE$15</v>
      </c>
      <c r="BF2655" s="175" t="str">
        <f t="shared" si="3856"/>
        <v>BF$15</v>
      </c>
      <c r="BG2655" s="175" t="str">
        <f t="shared" si="3856"/>
        <v>BG$15</v>
      </c>
      <c r="BH2655" s="175" t="str">
        <f t="shared" si="3856"/>
        <v>BH$15</v>
      </c>
      <c r="BI2655" s="175" t="str">
        <f t="shared" si="3856"/>
        <v>BI$15</v>
      </c>
      <c r="BJ2655" s="175" t="str">
        <f t="shared" si="3856"/>
        <v>BJ$15</v>
      </c>
      <c r="BK2655" s="175" t="str">
        <f t="shared" si="3856"/>
        <v>BK$15</v>
      </c>
      <c r="BL2655" s="175" t="str">
        <f t="shared" si="3856"/>
        <v>BL$15</v>
      </c>
      <c r="BM2655" s="175" t="str">
        <f t="shared" si="3856"/>
        <v>BM$15</v>
      </c>
      <c r="BN2655" s="175" t="str">
        <f t="shared" si="3856"/>
        <v>BN$15</v>
      </c>
      <c r="BO2655" s="175" t="str">
        <f t="shared" si="3856"/>
        <v>BO$15</v>
      </c>
      <c r="BP2655" s="175" t="str">
        <f t="shared" si="3856"/>
        <v>BP$15</v>
      </c>
      <c r="BQ2655" s="175" t="str">
        <f t="shared" si="3856"/>
        <v>BQ$15</v>
      </c>
      <c r="BR2655" s="175" t="str">
        <f t="shared" si="3856"/>
        <v>BR$15</v>
      </c>
      <c r="BS2655" s="175" t="str">
        <f t="shared" si="3856"/>
        <v>BS$15</v>
      </c>
      <c r="BT2655" s="175" t="str">
        <f t="shared" si="3856"/>
        <v>BT$15</v>
      </c>
      <c r="BU2655" s="175" t="str">
        <f t="shared" si="3856"/>
        <v>BU$15</v>
      </c>
      <c r="BV2655" s="175" t="str">
        <f t="shared" si="3856"/>
        <v>BV$15</v>
      </c>
      <c r="BW2655" s="175" t="str">
        <f t="shared" si="3856"/>
        <v>BW$15</v>
      </c>
      <c r="BX2655" s="175" t="str">
        <f t="shared" si="3856"/>
        <v>BX$15</v>
      </c>
      <c r="BY2655" s="175" t="str">
        <f t="shared" si="3856"/>
        <v>BY$15</v>
      </c>
      <c r="BZ2655" s="175" t="str">
        <f t="shared" si="3856"/>
        <v>BZ$15</v>
      </c>
      <c r="CA2655" s="175" t="str">
        <f t="shared" si="3856"/>
        <v>CA$15</v>
      </c>
      <c r="CB2655" s="175" t="str">
        <f t="shared" si="3856"/>
        <v>CB$15</v>
      </c>
      <c r="CC2655" s="175" t="str">
        <f t="shared" si="3856"/>
        <v>CC$15</v>
      </c>
      <c r="CD2655" s="175" t="str">
        <f t="shared" si="3856"/>
        <v>CD$15</v>
      </c>
      <c r="CE2655" s="175" t="str">
        <f t="shared" ref="CE2655:CK2655" si="3857">CE2630</f>
        <v>CE$15</v>
      </c>
      <c r="CF2655" s="175" t="str">
        <f t="shared" si="3857"/>
        <v>CF$15</v>
      </c>
      <c r="CG2655" s="175" t="str">
        <f t="shared" si="3857"/>
        <v>CG$15</v>
      </c>
      <c r="CH2655" s="175" t="str">
        <f t="shared" si="3857"/>
        <v>CH$15</v>
      </c>
      <c r="CI2655" s="175" t="str">
        <f t="shared" si="3857"/>
        <v>CI$15</v>
      </c>
      <c r="CJ2655" s="175" t="str">
        <f t="shared" si="3857"/>
        <v>CJ$15</v>
      </c>
      <c r="CK2655" s="175" t="str">
        <f t="shared" si="3857"/>
        <v>CK$15</v>
      </c>
      <c r="CL2655" s="175" t="str">
        <f t="shared" ref="CL2655" si="3858">CL2630</f>
        <v>CL$15</v>
      </c>
    </row>
    <row r="2656" spans="2:90" x14ac:dyDescent="0.4">
      <c r="B2656" s="27"/>
      <c r="C2656" s="27"/>
      <c r="D2656" s="27"/>
      <c r="E2656" s="27"/>
      <c r="F2656" s="27"/>
      <c r="G2656" s="27"/>
      <c r="H2656" s="27"/>
      <c r="I2656" s="27"/>
      <c r="J2656" s="27"/>
      <c r="K2656" s="27"/>
      <c r="L2656" s="27"/>
      <c r="M2656" s="27"/>
      <c r="N2656" s="27"/>
      <c r="O2656" s="27"/>
      <c r="P2656" s="27"/>
    </row>
    <row r="2657" spans="2:90" x14ac:dyDescent="0.4">
      <c r="B2657" s="171" t="s">
        <v>490</v>
      </c>
      <c r="E2657" s="8"/>
      <c r="H2657" s="170"/>
      <c r="I2657" s="172"/>
      <c r="J2657" s="172"/>
      <c r="K2657" s="193"/>
      <c r="L2657" s="193"/>
      <c r="M2657" s="193"/>
      <c r="N2657" s="193"/>
      <c r="O2657" s="193"/>
      <c r="P2657" s="193"/>
      <c r="R2657" s="194"/>
      <c r="S2657" s="170"/>
      <c r="T2657" s="170"/>
      <c r="U2657" s="170"/>
      <c r="V2657" s="170"/>
      <c r="W2657" s="170"/>
      <c r="X2657" s="170"/>
      <c r="Y2657" s="170"/>
      <c r="Z2657" s="170"/>
      <c r="AA2657" s="170"/>
      <c r="AB2657" s="170"/>
      <c r="AC2657" s="170"/>
      <c r="AD2657" s="170"/>
      <c r="AE2657" s="170"/>
      <c r="AF2657" s="170"/>
      <c r="AG2657" s="170"/>
      <c r="AH2657" s="170"/>
      <c r="AI2657" s="170"/>
      <c r="AJ2657" s="170"/>
      <c r="AK2657" s="170"/>
      <c r="AL2657" s="170"/>
      <c r="AM2657" s="170"/>
      <c r="AN2657" s="170"/>
      <c r="AO2657" s="170"/>
      <c r="AP2657" s="170"/>
      <c r="AQ2657" s="170"/>
      <c r="AR2657" s="170"/>
      <c r="AS2657" s="170"/>
      <c r="AT2657" s="170"/>
      <c r="AU2657" s="170"/>
      <c r="AV2657" s="170"/>
      <c r="AW2657" s="170"/>
      <c r="AX2657" s="170"/>
      <c r="AY2657" s="170"/>
      <c r="AZ2657" s="170"/>
      <c r="BA2657" s="170"/>
      <c r="BB2657" s="170"/>
      <c r="BC2657" s="170"/>
      <c r="BD2657" s="170"/>
      <c r="BE2657" s="170"/>
      <c r="BF2657" s="170"/>
      <c r="BG2657" s="170"/>
      <c r="BH2657" s="170"/>
      <c r="BI2657" s="170"/>
      <c r="BJ2657" s="170"/>
      <c r="BK2657" s="170"/>
      <c r="BL2657" s="170"/>
      <c r="BM2657" s="170"/>
      <c r="BN2657" s="170"/>
      <c r="BO2657" s="170"/>
      <c r="BP2657" s="170"/>
      <c r="BQ2657" s="170"/>
      <c r="BR2657" s="170"/>
      <c r="BS2657" s="170"/>
      <c r="BT2657" s="170"/>
      <c r="BU2657" s="170"/>
      <c r="BV2657" s="170"/>
      <c r="BW2657" s="170"/>
      <c r="BX2657" s="170"/>
      <c r="BY2657" s="170"/>
      <c r="BZ2657" s="170"/>
      <c r="CA2657" s="170"/>
      <c r="CB2657" s="170"/>
      <c r="CC2657" s="170"/>
      <c r="CD2657" s="170"/>
      <c r="CE2657" s="170"/>
      <c r="CF2657" s="170"/>
      <c r="CG2657" s="170"/>
      <c r="CH2657" s="170"/>
      <c r="CI2657" s="170"/>
      <c r="CJ2657" s="170"/>
      <c r="CK2657" s="170"/>
      <c r="CL2657" s="170"/>
    </row>
    <row r="2658" spans="2:90" x14ac:dyDescent="0.4">
      <c r="B2658" s="171" t="s">
        <v>492</v>
      </c>
      <c r="E2658" s="8"/>
      <c r="H2658" s="170"/>
      <c r="I2658" s="172"/>
      <c r="J2658" s="172"/>
      <c r="K2658" s="193"/>
      <c r="L2658" s="193"/>
      <c r="M2658" s="193"/>
      <c r="N2658" s="193"/>
      <c r="O2658" s="193"/>
      <c r="P2658" s="193"/>
      <c r="R2658" s="194"/>
      <c r="S2658" s="170"/>
      <c r="T2658" s="170"/>
      <c r="U2658" s="170"/>
      <c r="V2658" s="170"/>
      <c r="W2658" s="170"/>
      <c r="X2658" s="170"/>
      <c r="Y2658" s="170"/>
      <c r="Z2658" s="170"/>
      <c r="AA2658" s="170"/>
      <c r="AB2658" s="170"/>
      <c r="AC2658" s="170"/>
      <c r="AD2658" s="170"/>
      <c r="AE2658" s="170"/>
      <c r="AF2658" s="170"/>
      <c r="AG2658" s="170"/>
      <c r="AH2658" s="170"/>
      <c r="AI2658" s="170"/>
      <c r="AJ2658" s="170"/>
      <c r="AK2658" s="170"/>
      <c r="AL2658" s="170"/>
      <c r="AM2658" s="170"/>
      <c r="AN2658" s="170"/>
      <c r="AO2658" s="170"/>
      <c r="AP2658" s="170"/>
      <c r="AQ2658" s="170"/>
      <c r="AR2658" s="170"/>
      <c r="AS2658" s="170"/>
      <c r="AT2658" s="170"/>
      <c r="AU2658" s="170"/>
      <c r="AV2658" s="170"/>
      <c r="AW2658" s="170"/>
      <c r="AX2658" s="170"/>
      <c r="AY2658" s="170"/>
      <c r="AZ2658" s="170"/>
      <c r="BA2658" s="170"/>
      <c r="BB2658" s="170"/>
      <c r="BC2658" s="170"/>
      <c r="BD2658" s="170"/>
      <c r="BE2658" s="170"/>
      <c r="BF2658" s="170"/>
      <c r="BG2658" s="170"/>
      <c r="BH2658" s="170"/>
      <c r="BI2658" s="170"/>
      <c r="BJ2658" s="170"/>
      <c r="BK2658" s="170"/>
      <c r="BL2658" s="170"/>
      <c r="BM2658" s="170"/>
      <c r="BN2658" s="170"/>
      <c r="BO2658" s="170"/>
      <c r="BP2658" s="170"/>
      <c r="BQ2658" s="170"/>
      <c r="BR2658" s="170"/>
      <c r="BS2658" s="170"/>
      <c r="BT2658" s="170"/>
      <c r="BU2658" s="170"/>
      <c r="BV2658" s="170"/>
      <c r="BW2658" s="170"/>
      <c r="BX2658" s="170"/>
      <c r="BY2658" s="170"/>
      <c r="BZ2658" s="170"/>
      <c r="CA2658" s="170"/>
      <c r="CB2658" s="170"/>
      <c r="CC2658" s="170"/>
      <c r="CD2658" s="170"/>
      <c r="CE2658" s="170"/>
      <c r="CF2658" s="170"/>
      <c r="CG2658" s="170"/>
      <c r="CH2658" s="170"/>
      <c r="CI2658" s="170"/>
      <c r="CJ2658" s="170"/>
      <c r="CK2658" s="170"/>
      <c r="CL2658" s="170"/>
    </row>
    <row r="2659" spans="2:90" x14ac:dyDescent="0.4">
      <c r="B2659" s="171" t="s">
        <v>461</v>
      </c>
      <c r="E2659" s="8"/>
      <c r="H2659" s="170"/>
      <c r="I2659" s="172"/>
      <c r="J2659" s="172"/>
      <c r="K2659" s="193"/>
      <c r="L2659" s="193"/>
      <c r="M2659" s="193"/>
      <c r="N2659" s="193"/>
      <c r="O2659" s="193"/>
      <c r="P2659" s="193"/>
      <c r="R2659" s="194"/>
      <c r="S2659" s="195" t="str">
        <f t="shared" ref="S2659:AX2659" si="3859">S$16</f>
        <v>S$12</v>
      </c>
      <c r="T2659" s="195" t="str">
        <f t="shared" si="3859"/>
        <v>T$12</v>
      </c>
      <c r="U2659" s="195" t="str">
        <f t="shared" si="3859"/>
        <v>U$12</v>
      </c>
      <c r="V2659" s="195" t="str">
        <f t="shared" si="3859"/>
        <v>V$12</v>
      </c>
      <c r="W2659" s="195" t="str">
        <f t="shared" si="3859"/>
        <v>W$12</v>
      </c>
      <c r="X2659" s="195" t="str">
        <f t="shared" si="3859"/>
        <v>X$12</v>
      </c>
      <c r="Y2659" s="195" t="str">
        <f t="shared" si="3859"/>
        <v>Y$12</v>
      </c>
      <c r="Z2659" s="195" t="str">
        <f t="shared" si="3859"/>
        <v>Z$12</v>
      </c>
      <c r="AA2659" s="195" t="str">
        <f t="shared" si="3859"/>
        <v>AA$12</v>
      </c>
      <c r="AB2659" s="195" t="str">
        <f t="shared" si="3859"/>
        <v>AB$12</v>
      </c>
      <c r="AC2659" s="195" t="str">
        <f t="shared" si="3859"/>
        <v>AC$12</v>
      </c>
      <c r="AD2659" s="195" t="str">
        <f t="shared" si="3859"/>
        <v>AD$12</v>
      </c>
      <c r="AE2659" s="195" t="str">
        <f t="shared" si="3859"/>
        <v>AE$12</v>
      </c>
      <c r="AF2659" s="195" t="str">
        <f t="shared" si="3859"/>
        <v>AF$12</v>
      </c>
      <c r="AG2659" s="195" t="str">
        <f t="shared" si="3859"/>
        <v>AG$12</v>
      </c>
      <c r="AH2659" s="195" t="str">
        <f t="shared" si="3859"/>
        <v>AH$12</v>
      </c>
      <c r="AI2659" s="195" t="str">
        <f t="shared" si="3859"/>
        <v>AI$12</v>
      </c>
      <c r="AJ2659" s="195" t="str">
        <f t="shared" si="3859"/>
        <v>AJ$12</v>
      </c>
      <c r="AK2659" s="195" t="str">
        <f t="shared" si="3859"/>
        <v>AK$12</v>
      </c>
      <c r="AL2659" s="195" t="str">
        <f t="shared" si="3859"/>
        <v>AL$12</v>
      </c>
      <c r="AM2659" s="195" t="str">
        <f t="shared" si="3859"/>
        <v>AM$12</v>
      </c>
      <c r="AN2659" s="195" t="str">
        <f t="shared" si="3859"/>
        <v>AN$12</v>
      </c>
      <c r="AO2659" s="195" t="str">
        <f t="shared" si="3859"/>
        <v>AO$12</v>
      </c>
      <c r="AP2659" s="195" t="str">
        <f t="shared" si="3859"/>
        <v>AP$12</v>
      </c>
      <c r="AQ2659" s="195" t="str">
        <f t="shared" si="3859"/>
        <v>AQ$12</v>
      </c>
      <c r="AR2659" s="195" t="str">
        <f t="shared" si="3859"/>
        <v>AR$12</v>
      </c>
      <c r="AS2659" s="195" t="str">
        <f t="shared" si="3859"/>
        <v>AS$12</v>
      </c>
      <c r="AT2659" s="195" t="str">
        <f t="shared" si="3859"/>
        <v>AT$12</v>
      </c>
      <c r="AU2659" s="195" t="str">
        <f t="shared" si="3859"/>
        <v>AU$12</v>
      </c>
      <c r="AV2659" s="195" t="str">
        <f t="shared" si="3859"/>
        <v>AV$12</v>
      </c>
      <c r="AW2659" s="195" t="str">
        <f t="shared" si="3859"/>
        <v>AW$12</v>
      </c>
      <c r="AX2659" s="195" t="str">
        <f t="shared" si="3859"/>
        <v>AX$12</v>
      </c>
      <c r="AY2659" s="195" t="str">
        <f t="shared" ref="AY2659:CD2659" si="3860">AY$16</f>
        <v>AY$12</v>
      </c>
      <c r="AZ2659" s="195" t="str">
        <f t="shared" si="3860"/>
        <v>AZ$12</v>
      </c>
      <c r="BA2659" s="195" t="str">
        <f t="shared" si="3860"/>
        <v>BA$12</v>
      </c>
      <c r="BB2659" s="195" t="str">
        <f t="shared" si="3860"/>
        <v>BB$12</v>
      </c>
      <c r="BC2659" s="195" t="str">
        <f t="shared" si="3860"/>
        <v>BC$12</v>
      </c>
      <c r="BD2659" s="195" t="str">
        <f t="shared" si="3860"/>
        <v>BD$12</v>
      </c>
      <c r="BE2659" s="195" t="str">
        <f t="shared" si="3860"/>
        <v>BE$12</v>
      </c>
      <c r="BF2659" s="195" t="str">
        <f t="shared" si="3860"/>
        <v>BF$12</v>
      </c>
      <c r="BG2659" s="195" t="str">
        <f t="shared" si="3860"/>
        <v>BG$12</v>
      </c>
      <c r="BH2659" s="195" t="str">
        <f t="shared" si="3860"/>
        <v>BH$12</v>
      </c>
      <c r="BI2659" s="195" t="str">
        <f t="shared" si="3860"/>
        <v>BI$12</v>
      </c>
      <c r="BJ2659" s="195" t="str">
        <f t="shared" si="3860"/>
        <v>BJ$12</v>
      </c>
      <c r="BK2659" s="195" t="str">
        <f t="shared" si="3860"/>
        <v>BK$12</v>
      </c>
      <c r="BL2659" s="195" t="str">
        <f t="shared" si="3860"/>
        <v>BL$12</v>
      </c>
      <c r="BM2659" s="195" t="str">
        <f t="shared" si="3860"/>
        <v>BM$12</v>
      </c>
      <c r="BN2659" s="195" t="str">
        <f t="shared" si="3860"/>
        <v>BN$12</v>
      </c>
      <c r="BO2659" s="195" t="str">
        <f t="shared" si="3860"/>
        <v>BO$12</v>
      </c>
      <c r="BP2659" s="195" t="str">
        <f t="shared" si="3860"/>
        <v>BP$12</v>
      </c>
      <c r="BQ2659" s="195" t="str">
        <f t="shared" si="3860"/>
        <v>BQ$12</v>
      </c>
      <c r="BR2659" s="195" t="str">
        <f t="shared" si="3860"/>
        <v>BR$12</v>
      </c>
      <c r="BS2659" s="195" t="str">
        <f t="shared" si="3860"/>
        <v>BS$12</v>
      </c>
      <c r="BT2659" s="195" t="str">
        <f t="shared" si="3860"/>
        <v>BT$12</v>
      </c>
      <c r="BU2659" s="195" t="str">
        <f t="shared" si="3860"/>
        <v>BU$12</v>
      </c>
      <c r="BV2659" s="195" t="str">
        <f t="shared" si="3860"/>
        <v>BV$12</v>
      </c>
      <c r="BW2659" s="195" t="str">
        <f t="shared" si="3860"/>
        <v>BW$12</v>
      </c>
      <c r="BX2659" s="195" t="str">
        <f t="shared" si="3860"/>
        <v>BX$12</v>
      </c>
      <c r="BY2659" s="195" t="str">
        <f t="shared" si="3860"/>
        <v>BY$12</v>
      </c>
      <c r="BZ2659" s="195" t="str">
        <f t="shared" si="3860"/>
        <v>BZ$12</v>
      </c>
      <c r="CA2659" s="195" t="str">
        <f t="shared" si="3860"/>
        <v>CA$12</v>
      </c>
      <c r="CB2659" s="195" t="str">
        <f t="shared" si="3860"/>
        <v>CB$12</v>
      </c>
      <c r="CC2659" s="195" t="str">
        <f t="shared" si="3860"/>
        <v>CC$12</v>
      </c>
      <c r="CD2659" s="195" t="str">
        <f t="shared" si="3860"/>
        <v>CD$12</v>
      </c>
      <c r="CE2659" s="195" t="str">
        <f t="shared" ref="CE2659:CL2659" si="3861">CE$16</f>
        <v>CE$12</v>
      </c>
      <c r="CF2659" s="195" t="str">
        <f t="shared" si="3861"/>
        <v>CF$12</v>
      </c>
      <c r="CG2659" s="195" t="str">
        <f t="shared" si="3861"/>
        <v>CG$12</v>
      </c>
      <c r="CH2659" s="195" t="str">
        <f t="shared" si="3861"/>
        <v>CH$12</v>
      </c>
      <c r="CI2659" s="195" t="str">
        <f t="shared" si="3861"/>
        <v>CI$12</v>
      </c>
      <c r="CJ2659" s="195" t="str">
        <f t="shared" si="3861"/>
        <v>CJ$12</v>
      </c>
      <c r="CK2659" s="195" t="str">
        <f t="shared" si="3861"/>
        <v>CK$12</v>
      </c>
      <c r="CL2659" s="195" t="str">
        <f t="shared" si="3861"/>
        <v>CL$12</v>
      </c>
    </row>
    <row r="2660" spans="2:90" x14ac:dyDescent="0.4">
      <c r="B2660" s="171" t="s">
        <v>462</v>
      </c>
      <c r="E2660" s="8"/>
      <c r="H2660" s="196"/>
      <c r="I2660" s="197"/>
      <c r="J2660" s="197"/>
      <c r="K2660" s="198"/>
      <c r="L2660" s="198"/>
      <c r="M2660" s="198"/>
      <c r="N2660" s="198"/>
      <c r="O2660" s="198"/>
      <c r="P2660" s="198"/>
      <c r="R2660" s="198"/>
      <c r="S2660" s="195" t="str">
        <f t="shared" ref="S2660:AX2660" si="3862">S$17</f>
        <v>S$13</v>
      </c>
      <c r="T2660" s="195" t="str">
        <f t="shared" si="3862"/>
        <v>T$13</v>
      </c>
      <c r="U2660" s="195" t="str">
        <f t="shared" si="3862"/>
        <v>U$13</v>
      </c>
      <c r="V2660" s="195" t="str">
        <f t="shared" si="3862"/>
        <v>V$13</v>
      </c>
      <c r="W2660" s="195" t="str">
        <f t="shared" si="3862"/>
        <v>W$13</v>
      </c>
      <c r="X2660" s="195" t="str">
        <f t="shared" si="3862"/>
        <v>X$13</v>
      </c>
      <c r="Y2660" s="195" t="str">
        <f t="shared" si="3862"/>
        <v>Y$13</v>
      </c>
      <c r="Z2660" s="195" t="str">
        <f t="shared" si="3862"/>
        <v>Z$13</v>
      </c>
      <c r="AA2660" s="195" t="str">
        <f t="shared" si="3862"/>
        <v>AA$13</v>
      </c>
      <c r="AB2660" s="195" t="str">
        <f t="shared" si="3862"/>
        <v>AB$13</v>
      </c>
      <c r="AC2660" s="195" t="str">
        <f t="shared" si="3862"/>
        <v>AC$13</v>
      </c>
      <c r="AD2660" s="195" t="str">
        <f t="shared" si="3862"/>
        <v>AD$13</v>
      </c>
      <c r="AE2660" s="195" t="str">
        <f t="shared" si="3862"/>
        <v>AE$13</v>
      </c>
      <c r="AF2660" s="195" t="str">
        <f t="shared" si="3862"/>
        <v>AF$13</v>
      </c>
      <c r="AG2660" s="195" t="str">
        <f t="shared" si="3862"/>
        <v>AG$13</v>
      </c>
      <c r="AH2660" s="195" t="str">
        <f t="shared" si="3862"/>
        <v>AH$13</v>
      </c>
      <c r="AI2660" s="195" t="str">
        <f t="shared" si="3862"/>
        <v>AI$13</v>
      </c>
      <c r="AJ2660" s="195" t="str">
        <f t="shared" si="3862"/>
        <v>AJ$13</v>
      </c>
      <c r="AK2660" s="195" t="str">
        <f t="shared" si="3862"/>
        <v>AK$13</v>
      </c>
      <c r="AL2660" s="195" t="str">
        <f t="shared" si="3862"/>
        <v>AL$13</v>
      </c>
      <c r="AM2660" s="195" t="str">
        <f t="shared" si="3862"/>
        <v>AM$13</v>
      </c>
      <c r="AN2660" s="195" t="str">
        <f t="shared" si="3862"/>
        <v>AN$13</v>
      </c>
      <c r="AO2660" s="195" t="str">
        <f t="shared" si="3862"/>
        <v>AO$13</v>
      </c>
      <c r="AP2660" s="195" t="str">
        <f t="shared" si="3862"/>
        <v>AP$13</v>
      </c>
      <c r="AQ2660" s="195" t="str">
        <f t="shared" si="3862"/>
        <v>AQ$13</v>
      </c>
      <c r="AR2660" s="195" t="str">
        <f t="shared" si="3862"/>
        <v>AR$13</v>
      </c>
      <c r="AS2660" s="195" t="str">
        <f t="shared" si="3862"/>
        <v>AS$13</v>
      </c>
      <c r="AT2660" s="195" t="str">
        <f t="shared" si="3862"/>
        <v>AT$13</v>
      </c>
      <c r="AU2660" s="195" t="str">
        <f t="shared" si="3862"/>
        <v>AU$13</v>
      </c>
      <c r="AV2660" s="195" t="str">
        <f t="shared" si="3862"/>
        <v>AV$13</v>
      </c>
      <c r="AW2660" s="195" t="str">
        <f t="shared" si="3862"/>
        <v>AW$13</v>
      </c>
      <c r="AX2660" s="195" t="str">
        <f t="shared" si="3862"/>
        <v>AX$13</v>
      </c>
      <c r="AY2660" s="195" t="str">
        <f t="shared" ref="AY2660:CD2660" si="3863">AY$17</f>
        <v>AY$13</v>
      </c>
      <c r="AZ2660" s="195" t="str">
        <f t="shared" si="3863"/>
        <v>AZ$13</v>
      </c>
      <c r="BA2660" s="195" t="str">
        <f t="shared" si="3863"/>
        <v>BA$13</v>
      </c>
      <c r="BB2660" s="195" t="str">
        <f t="shared" si="3863"/>
        <v>BB$13</v>
      </c>
      <c r="BC2660" s="195" t="str">
        <f t="shared" si="3863"/>
        <v>BC$13</v>
      </c>
      <c r="BD2660" s="195" t="str">
        <f t="shared" si="3863"/>
        <v>BD$13</v>
      </c>
      <c r="BE2660" s="195" t="str">
        <f t="shared" si="3863"/>
        <v>BE$13</v>
      </c>
      <c r="BF2660" s="195" t="str">
        <f t="shared" si="3863"/>
        <v>BF$13</v>
      </c>
      <c r="BG2660" s="195" t="str">
        <f t="shared" si="3863"/>
        <v>BG$13</v>
      </c>
      <c r="BH2660" s="195" t="str">
        <f t="shared" si="3863"/>
        <v>BH$13</v>
      </c>
      <c r="BI2660" s="195" t="str">
        <f t="shared" si="3863"/>
        <v>BI$13</v>
      </c>
      <c r="BJ2660" s="195" t="str">
        <f t="shared" si="3863"/>
        <v>BJ$13</v>
      </c>
      <c r="BK2660" s="195" t="str">
        <f t="shared" si="3863"/>
        <v>BK$13</v>
      </c>
      <c r="BL2660" s="195" t="str">
        <f t="shared" si="3863"/>
        <v>BL$13</v>
      </c>
      <c r="BM2660" s="195" t="str">
        <f t="shared" si="3863"/>
        <v>BM$13</v>
      </c>
      <c r="BN2660" s="195" t="str">
        <f t="shared" si="3863"/>
        <v>BN$13</v>
      </c>
      <c r="BO2660" s="195" t="str">
        <f t="shared" si="3863"/>
        <v>BO$13</v>
      </c>
      <c r="BP2660" s="195" t="str">
        <f t="shared" si="3863"/>
        <v>BP$13</v>
      </c>
      <c r="BQ2660" s="195" t="str">
        <f t="shared" si="3863"/>
        <v>BQ$13</v>
      </c>
      <c r="BR2660" s="195" t="str">
        <f t="shared" si="3863"/>
        <v>BR$13</v>
      </c>
      <c r="BS2660" s="195" t="str">
        <f t="shared" si="3863"/>
        <v>BS$13</v>
      </c>
      <c r="BT2660" s="195" t="str">
        <f t="shared" si="3863"/>
        <v>BT$13</v>
      </c>
      <c r="BU2660" s="195" t="str">
        <f t="shared" si="3863"/>
        <v>BU$13</v>
      </c>
      <c r="BV2660" s="195" t="str">
        <f t="shared" si="3863"/>
        <v>BV$13</v>
      </c>
      <c r="BW2660" s="195" t="str">
        <f t="shared" si="3863"/>
        <v>BW$13</v>
      </c>
      <c r="BX2660" s="195" t="str">
        <f t="shared" si="3863"/>
        <v>BX$13</v>
      </c>
      <c r="BY2660" s="195" t="str">
        <f t="shared" si="3863"/>
        <v>BY$13</v>
      </c>
      <c r="BZ2660" s="195" t="str">
        <f t="shared" si="3863"/>
        <v>BZ$13</v>
      </c>
      <c r="CA2660" s="195" t="str">
        <f t="shared" si="3863"/>
        <v>CA$13</v>
      </c>
      <c r="CB2660" s="195" t="str">
        <f t="shared" si="3863"/>
        <v>CB$13</v>
      </c>
      <c r="CC2660" s="195" t="str">
        <f t="shared" si="3863"/>
        <v>CC$13</v>
      </c>
      <c r="CD2660" s="195" t="str">
        <f t="shared" si="3863"/>
        <v>CD$13</v>
      </c>
      <c r="CE2660" s="195" t="str">
        <f t="shared" ref="CE2660:CL2660" si="3864">CE$17</f>
        <v>CE$13</v>
      </c>
      <c r="CF2660" s="195" t="str">
        <f t="shared" si="3864"/>
        <v>CF$13</v>
      </c>
      <c r="CG2660" s="195" t="str">
        <f t="shared" si="3864"/>
        <v>CG$13</v>
      </c>
      <c r="CH2660" s="195" t="str">
        <f t="shared" si="3864"/>
        <v>CH$13</v>
      </c>
      <c r="CI2660" s="195" t="str">
        <f t="shared" si="3864"/>
        <v>CI$13</v>
      </c>
      <c r="CJ2660" s="195" t="str">
        <f t="shared" si="3864"/>
        <v>CJ$13</v>
      </c>
      <c r="CK2660" s="195" t="str">
        <f t="shared" si="3864"/>
        <v>CK$13</v>
      </c>
      <c r="CL2660" s="195" t="str">
        <f t="shared" si="3864"/>
        <v>CL$13</v>
      </c>
    </row>
    <row r="2661" spans="2:90" x14ac:dyDescent="0.4">
      <c r="B2661" s="171" t="s">
        <v>491</v>
      </c>
      <c r="E2661" s="8"/>
      <c r="H2661" s="196"/>
      <c r="I2661" s="197"/>
      <c r="J2661" s="197"/>
      <c r="K2661" s="198"/>
      <c r="L2661" s="198"/>
      <c r="M2661" s="198"/>
      <c r="N2661" s="198"/>
      <c r="O2661" s="198"/>
      <c r="P2661" s="198"/>
      <c r="R2661" s="198"/>
      <c r="S2661" s="186"/>
      <c r="T2661" s="186"/>
      <c r="U2661" s="186"/>
      <c r="V2661" s="186"/>
      <c r="W2661" s="186"/>
      <c r="X2661" s="186"/>
      <c r="Y2661" s="186"/>
      <c r="Z2661" s="186"/>
      <c r="AA2661" s="186"/>
      <c r="AB2661" s="186"/>
      <c r="AC2661" s="186"/>
      <c r="AD2661" s="186"/>
      <c r="AE2661" s="186"/>
      <c r="AF2661" s="186"/>
      <c r="AG2661" s="186"/>
      <c r="AH2661" s="186"/>
      <c r="AI2661" s="186"/>
      <c r="AJ2661" s="186"/>
      <c r="AK2661" s="186"/>
      <c r="AL2661" s="186"/>
      <c r="AM2661" s="186"/>
      <c r="AN2661" s="186"/>
      <c r="AO2661" s="186"/>
      <c r="AP2661" s="186"/>
      <c r="AQ2661" s="186"/>
      <c r="AR2661" s="186"/>
      <c r="AS2661" s="186"/>
      <c r="AT2661" s="186"/>
      <c r="AU2661" s="186"/>
      <c r="AV2661" s="186"/>
      <c r="AW2661" s="186"/>
      <c r="AX2661" s="186"/>
      <c r="AY2661" s="186"/>
      <c r="AZ2661" s="186"/>
      <c r="BA2661" s="186"/>
      <c r="BB2661" s="186"/>
      <c r="BC2661" s="186"/>
      <c r="BD2661" s="186"/>
      <c r="BE2661" s="186"/>
      <c r="BF2661" s="186"/>
      <c r="BG2661" s="186"/>
      <c r="BH2661" s="186"/>
      <c r="BI2661" s="186"/>
      <c r="BJ2661" s="186"/>
      <c r="BK2661" s="186"/>
      <c r="BL2661" s="186"/>
      <c r="BM2661" s="186"/>
      <c r="BN2661" s="186"/>
      <c r="BO2661" s="186"/>
      <c r="BP2661" s="186"/>
      <c r="BQ2661" s="186"/>
      <c r="BR2661" s="186"/>
      <c r="BS2661" s="186"/>
      <c r="BT2661" s="186"/>
      <c r="BU2661" s="186"/>
      <c r="BV2661" s="186"/>
      <c r="BW2661" s="186"/>
      <c r="BX2661" s="186"/>
      <c r="BY2661" s="186"/>
      <c r="BZ2661" s="186"/>
      <c r="CA2661" s="186"/>
      <c r="CB2661" s="186"/>
      <c r="CC2661" s="186"/>
      <c r="CD2661" s="186"/>
      <c r="CE2661" s="186"/>
      <c r="CF2661" s="186"/>
      <c r="CG2661" s="186"/>
      <c r="CH2661" s="186"/>
      <c r="CI2661" s="186"/>
      <c r="CJ2661" s="186"/>
      <c r="CK2661" s="186"/>
      <c r="CL2661" s="186"/>
    </row>
    <row r="2662" spans="2:90" x14ac:dyDescent="0.4">
      <c r="B2662" s="171" t="s">
        <v>505</v>
      </c>
      <c r="E2662" s="8"/>
      <c r="H2662" s="196"/>
      <c r="I2662" s="197"/>
      <c r="J2662" s="197"/>
      <c r="K2662" s="198"/>
      <c r="L2662" s="198"/>
      <c r="M2662" s="198"/>
      <c r="N2662" s="198"/>
      <c r="O2662" s="198"/>
      <c r="P2662" s="198"/>
      <c r="R2662" s="198"/>
      <c r="S2662" s="186"/>
      <c r="T2662" s="186"/>
      <c r="U2662" s="186"/>
      <c r="V2662" s="186"/>
      <c r="W2662" s="186"/>
      <c r="X2662" s="186"/>
      <c r="Y2662" s="186"/>
      <c r="Z2662" s="186"/>
      <c r="AA2662" s="186"/>
      <c r="AB2662" s="186"/>
      <c r="AC2662" s="186"/>
      <c r="AD2662" s="186"/>
      <c r="AE2662" s="186"/>
      <c r="AF2662" s="186"/>
      <c r="AG2662" s="186"/>
      <c r="AH2662" s="186"/>
      <c r="AI2662" s="186"/>
      <c r="AJ2662" s="186"/>
      <c r="AK2662" s="186"/>
      <c r="AL2662" s="186"/>
      <c r="AM2662" s="186"/>
      <c r="AN2662" s="186"/>
      <c r="AO2662" s="186"/>
      <c r="AP2662" s="186"/>
      <c r="AQ2662" s="186"/>
      <c r="AR2662" s="186"/>
      <c r="AS2662" s="186"/>
      <c r="AT2662" s="186"/>
      <c r="AU2662" s="186"/>
      <c r="AV2662" s="186"/>
      <c r="AW2662" s="186"/>
      <c r="AX2662" s="186"/>
      <c r="AY2662" s="186"/>
      <c r="AZ2662" s="186"/>
      <c r="BA2662" s="186"/>
      <c r="BB2662" s="186"/>
      <c r="BC2662" s="186"/>
      <c r="BD2662" s="186"/>
      <c r="BE2662" s="186"/>
      <c r="BF2662" s="186"/>
      <c r="BG2662" s="186"/>
      <c r="BH2662" s="186"/>
      <c r="BI2662" s="186"/>
      <c r="BJ2662" s="186"/>
      <c r="BK2662" s="186"/>
      <c r="BL2662" s="186"/>
      <c r="BM2662" s="186"/>
      <c r="BN2662" s="186"/>
      <c r="BO2662" s="186"/>
      <c r="BP2662" s="186"/>
      <c r="BQ2662" s="186"/>
      <c r="BR2662" s="186"/>
      <c r="BS2662" s="186"/>
      <c r="BT2662" s="186"/>
      <c r="BU2662" s="186"/>
      <c r="BV2662" s="186"/>
      <c r="BW2662" s="186"/>
      <c r="BX2662" s="186"/>
      <c r="BY2662" s="186"/>
      <c r="BZ2662" s="186"/>
      <c r="CA2662" s="186"/>
      <c r="CB2662" s="186"/>
      <c r="CC2662" s="186"/>
      <c r="CD2662" s="186"/>
      <c r="CE2662" s="186"/>
      <c r="CF2662" s="186"/>
      <c r="CG2662" s="186"/>
      <c r="CH2662" s="186"/>
      <c r="CI2662" s="186"/>
      <c r="CJ2662" s="186"/>
      <c r="CK2662" s="186"/>
      <c r="CL2662" s="186"/>
    </row>
    <row r="2663" spans="2:90" x14ac:dyDescent="0.4">
      <c r="B2663" s="171" t="s">
        <v>463</v>
      </c>
      <c r="E2663" s="8"/>
      <c r="H2663" s="196"/>
      <c r="I2663" s="197"/>
      <c r="J2663" s="197"/>
      <c r="K2663" s="198"/>
      <c r="L2663" s="198"/>
      <c r="M2663" s="198"/>
      <c r="N2663" s="198"/>
      <c r="O2663" s="198"/>
      <c r="P2663" s="198"/>
      <c r="R2663" s="198"/>
      <c r="S2663" s="186" t="str">
        <f t="shared" ref="S2663:AX2663" si="3865">S$18</f>
        <v>S$14</v>
      </c>
      <c r="T2663" s="186" t="str">
        <f t="shared" si="3865"/>
        <v>T$14</v>
      </c>
      <c r="U2663" s="186" t="str">
        <f t="shared" si="3865"/>
        <v>U$14</v>
      </c>
      <c r="V2663" s="186" t="str">
        <f t="shared" si="3865"/>
        <v>V$14</v>
      </c>
      <c r="W2663" s="186" t="str">
        <f t="shared" si="3865"/>
        <v>W$14</v>
      </c>
      <c r="X2663" s="186" t="str">
        <f t="shared" si="3865"/>
        <v>X$14</v>
      </c>
      <c r="Y2663" s="186" t="str">
        <f t="shared" si="3865"/>
        <v>Y$14</v>
      </c>
      <c r="Z2663" s="186" t="str">
        <f t="shared" si="3865"/>
        <v>Z$14</v>
      </c>
      <c r="AA2663" s="186" t="str">
        <f t="shared" si="3865"/>
        <v>AA$14</v>
      </c>
      <c r="AB2663" s="186" t="str">
        <f t="shared" si="3865"/>
        <v>AB$14</v>
      </c>
      <c r="AC2663" s="186" t="str">
        <f t="shared" si="3865"/>
        <v>AC$14</v>
      </c>
      <c r="AD2663" s="186" t="str">
        <f t="shared" si="3865"/>
        <v>AD$14</v>
      </c>
      <c r="AE2663" s="186" t="str">
        <f t="shared" si="3865"/>
        <v>AE$14</v>
      </c>
      <c r="AF2663" s="186" t="str">
        <f t="shared" si="3865"/>
        <v>AF$14</v>
      </c>
      <c r="AG2663" s="186" t="str">
        <f t="shared" si="3865"/>
        <v>AG$14</v>
      </c>
      <c r="AH2663" s="186" t="str">
        <f t="shared" si="3865"/>
        <v>AH$14</v>
      </c>
      <c r="AI2663" s="186" t="str">
        <f t="shared" si="3865"/>
        <v>AI$14</v>
      </c>
      <c r="AJ2663" s="186" t="str">
        <f t="shared" si="3865"/>
        <v>AJ$14</v>
      </c>
      <c r="AK2663" s="186" t="str">
        <f t="shared" si="3865"/>
        <v>AK$14</v>
      </c>
      <c r="AL2663" s="186" t="str">
        <f t="shared" si="3865"/>
        <v>AL$14</v>
      </c>
      <c r="AM2663" s="186" t="str">
        <f t="shared" si="3865"/>
        <v>AM$14</v>
      </c>
      <c r="AN2663" s="186" t="str">
        <f t="shared" si="3865"/>
        <v>AN$14</v>
      </c>
      <c r="AO2663" s="186" t="str">
        <f t="shared" si="3865"/>
        <v>AO$14</v>
      </c>
      <c r="AP2663" s="186" t="str">
        <f t="shared" si="3865"/>
        <v>AP$14</v>
      </c>
      <c r="AQ2663" s="186" t="str">
        <f t="shared" si="3865"/>
        <v>AQ$14</v>
      </c>
      <c r="AR2663" s="186" t="str">
        <f t="shared" si="3865"/>
        <v>AR$14</v>
      </c>
      <c r="AS2663" s="186" t="str">
        <f t="shared" si="3865"/>
        <v>AS$14</v>
      </c>
      <c r="AT2663" s="186" t="str">
        <f t="shared" si="3865"/>
        <v>AT$14</v>
      </c>
      <c r="AU2663" s="186" t="str">
        <f t="shared" si="3865"/>
        <v>AU$14</v>
      </c>
      <c r="AV2663" s="186" t="str">
        <f t="shared" si="3865"/>
        <v>AV$14</v>
      </c>
      <c r="AW2663" s="186" t="str">
        <f t="shared" si="3865"/>
        <v>AW$14</v>
      </c>
      <c r="AX2663" s="186" t="str">
        <f t="shared" si="3865"/>
        <v>AX$14</v>
      </c>
      <c r="AY2663" s="186" t="str">
        <f t="shared" ref="AY2663:CD2663" si="3866">AY$18</f>
        <v>AY$14</v>
      </c>
      <c r="AZ2663" s="186" t="str">
        <f t="shared" si="3866"/>
        <v>AZ$14</v>
      </c>
      <c r="BA2663" s="186" t="str">
        <f t="shared" si="3866"/>
        <v>BA$14</v>
      </c>
      <c r="BB2663" s="186" t="str">
        <f t="shared" si="3866"/>
        <v>BB$14</v>
      </c>
      <c r="BC2663" s="186" t="str">
        <f t="shared" si="3866"/>
        <v>BC$14</v>
      </c>
      <c r="BD2663" s="186" t="str">
        <f t="shared" si="3866"/>
        <v>BD$14</v>
      </c>
      <c r="BE2663" s="186" t="str">
        <f t="shared" si="3866"/>
        <v>BE$14</v>
      </c>
      <c r="BF2663" s="186" t="str">
        <f t="shared" si="3866"/>
        <v>BF$14</v>
      </c>
      <c r="BG2663" s="186" t="str">
        <f t="shared" si="3866"/>
        <v>BG$14</v>
      </c>
      <c r="BH2663" s="186" t="str">
        <f t="shared" si="3866"/>
        <v>BH$14</v>
      </c>
      <c r="BI2663" s="186" t="str">
        <f t="shared" si="3866"/>
        <v>BI$14</v>
      </c>
      <c r="BJ2663" s="186" t="str">
        <f t="shared" si="3866"/>
        <v>BJ$14</v>
      </c>
      <c r="BK2663" s="186" t="str">
        <f t="shared" si="3866"/>
        <v>BK$14</v>
      </c>
      <c r="BL2663" s="186" t="str">
        <f t="shared" si="3866"/>
        <v>BL$14</v>
      </c>
      <c r="BM2663" s="186" t="str">
        <f t="shared" si="3866"/>
        <v>BM$14</v>
      </c>
      <c r="BN2663" s="186" t="str">
        <f t="shared" si="3866"/>
        <v>BN$14</v>
      </c>
      <c r="BO2663" s="186" t="str">
        <f t="shared" si="3866"/>
        <v>BO$14</v>
      </c>
      <c r="BP2663" s="186" t="str">
        <f t="shared" si="3866"/>
        <v>BP$14</v>
      </c>
      <c r="BQ2663" s="186" t="str">
        <f t="shared" si="3866"/>
        <v>BQ$14</v>
      </c>
      <c r="BR2663" s="186" t="str">
        <f t="shared" si="3866"/>
        <v>BR$14</v>
      </c>
      <c r="BS2663" s="186" t="str">
        <f t="shared" si="3866"/>
        <v>BS$14</v>
      </c>
      <c r="BT2663" s="186" t="str">
        <f t="shared" si="3866"/>
        <v>BT$14</v>
      </c>
      <c r="BU2663" s="186" t="str">
        <f t="shared" si="3866"/>
        <v>BU$14</v>
      </c>
      <c r="BV2663" s="186" t="str">
        <f t="shared" si="3866"/>
        <v>BV$14</v>
      </c>
      <c r="BW2663" s="186" t="str">
        <f t="shared" si="3866"/>
        <v>BW$14</v>
      </c>
      <c r="BX2663" s="186" t="str">
        <f t="shared" si="3866"/>
        <v>BX$14</v>
      </c>
      <c r="BY2663" s="186" t="str">
        <f t="shared" si="3866"/>
        <v>BY$14</v>
      </c>
      <c r="BZ2663" s="186" t="str">
        <f t="shared" si="3866"/>
        <v>BZ$14</v>
      </c>
      <c r="CA2663" s="186" t="str">
        <f t="shared" si="3866"/>
        <v>CA$14</v>
      </c>
      <c r="CB2663" s="186" t="str">
        <f t="shared" si="3866"/>
        <v>CB$14</v>
      </c>
      <c r="CC2663" s="186" t="str">
        <f t="shared" si="3866"/>
        <v>CC$14</v>
      </c>
      <c r="CD2663" s="186" t="str">
        <f t="shared" si="3866"/>
        <v>CD$14</v>
      </c>
      <c r="CE2663" s="186" t="str">
        <f t="shared" ref="CE2663:CL2663" si="3867">CE$18</f>
        <v>CE$14</v>
      </c>
      <c r="CF2663" s="186" t="str">
        <f t="shared" si="3867"/>
        <v>CF$14</v>
      </c>
      <c r="CG2663" s="186" t="str">
        <f t="shared" si="3867"/>
        <v>CG$14</v>
      </c>
      <c r="CH2663" s="186" t="str">
        <f t="shared" si="3867"/>
        <v>CH$14</v>
      </c>
      <c r="CI2663" s="186" t="str">
        <f t="shared" si="3867"/>
        <v>CI$14</v>
      </c>
      <c r="CJ2663" s="186" t="str">
        <f t="shared" si="3867"/>
        <v>CJ$14</v>
      </c>
      <c r="CK2663" s="186" t="str">
        <f t="shared" si="3867"/>
        <v>CK$14</v>
      </c>
      <c r="CL2663" s="186" t="str">
        <f t="shared" si="3867"/>
        <v>CL$14</v>
      </c>
    </row>
    <row r="2664" spans="2:90" x14ac:dyDescent="0.4">
      <c r="B2664" s="171" t="s">
        <v>464</v>
      </c>
      <c r="E2664" s="8"/>
      <c r="H2664" s="196"/>
      <c r="I2664" s="197"/>
      <c r="J2664" s="197"/>
      <c r="K2664" s="198"/>
      <c r="L2664" s="198"/>
      <c r="M2664" s="198"/>
      <c r="N2664" s="198"/>
      <c r="O2664" s="198"/>
      <c r="P2664" s="198"/>
      <c r="R2664" s="198"/>
      <c r="S2664" s="186" t="str">
        <f t="shared" ref="S2664:AX2664" si="3868">S$19</f>
        <v>S$15</v>
      </c>
      <c r="T2664" s="186" t="str">
        <f t="shared" si="3868"/>
        <v>T$15</v>
      </c>
      <c r="U2664" s="186" t="str">
        <f t="shared" si="3868"/>
        <v>U$15</v>
      </c>
      <c r="V2664" s="186" t="str">
        <f t="shared" si="3868"/>
        <v>V$15</v>
      </c>
      <c r="W2664" s="186" t="str">
        <f t="shared" si="3868"/>
        <v>W$15</v>
      </c>
      <c r="X2664" s="186" t="str">
        <f t="shared" si="3868"/>
        <v>X$15</v>
      </c>
      <c r="Y2664" s="186" t="str">
        <f t="shared" si="3868"/>
        <v>Y$15</v>
      </c>
      <c r="Z2664" s="186" t="str">
        <f t="shared" si="3868"/>
        <v>Z$15</v>
      </c>
      <c r="AA2664" s="186" t="str">
        <f t="shared" si="3868"/>
        <v>AA$15</v>
      </c>
      <c r="AB2664" s="186" t="str">
        <f t="shared" si="3868"/>
        <v>AB$15</v>
      </c>
      <c r="AC2664" s="186" t="str">
        <f t="shared" si="3868"/>
        <v>AC$15</v>
      </c>
      <c r="AD2664" s="186" t="str">
        <f t="shared" si="3868"/>
        <v>AD$15</v>
      </c>
      <c r="AE2664" s="186" t="str">
        <f t="shared" si="3868"/>
        <v>AE$15</v>
      </c>
      <c r="AF2664" s="186" t="str">
        <f t="shared" si="3868"/>
        <v>AF$15</v>
      </c>
      <c r="AG2664" s="186" t="str">
        <f t="shared" si="3868"/>
        <v>AG$15</v>
      </c>
      <c r="AH2664" s="186" t="str">
        <f t="shared" si="3868"/>
        <v>AH$15</v>
      </c>
      <c r="AI2664" s="186" t="str">
        <f t="shared" si="3868"/>
        <v>AI$15</v>
      </c>
      <c r="AJ2664" s="186" t="str">
        <f t="shared" si="3868"/>
        <v>AJ$15</v>
      </c>
      <c r="AK2664" s="186" t="str">
        <f t="shared" si="3868"/>
        <v>AK$15</v>
      </c>
      <c r="AL2664" s="186" t="str">
        <f t="shared" si="3868"/>
        <v>AL$15</v>
      </c>
      <c r="AM2664" s="186" t="str">
        <f t="shared" si="3868"/>
        <v>AM$15</v>
      </c>
      <c r="AN2664" s="186" t="str">
        <f t="shared" si="3868"/>
        <v>AN$15</v>
      </c>
      <c r="AO2664" s="186" t="str">
        <f t="shared" si="3868"/>
        <v>AO$15</v>
      </c>
      <c r="AP2664" s="186" t="str">
        <f t="shared" si="3868"/>
        <v>AP$15</v>
      </c>
      <c r="AQ2664" s="186" t="str">
        <f t="shared" si="3868"/>
        <v>AQ$15</v>
      </c>
      <c r="AR2664" s="186" t="str">
        <f t="shared" si="3868"/>
        <v>AR$15</v>
      </c>
      <c r="AS2664" s="186" t="str">
        <f t="shared" si="3868"/>
        <v>AS$15</v>
      </c>
      <c r="AT2664" s="186" t="str">
        <f t="shared" si="3868"/>
        <v>AT$15</v>
      </c>
      <c r="AU2664" s="186" t="str">
        <f t="shared" si="3868"/>
        <v>AU$15</v>
      </c>
      <c r="AV2664" s="186" t="str">
        <f t="shared" si="3868"/>
        <v>AV$15</v>
      </c>
      <c r="AW2664" s="186" t="str">
        <f t="shared" si="3868"/>
        <v>AW$15</v>
      </c>
      <c r="AX2664" s="186" t="str">
        <f t="shared" si="3868"/>
        <v>AX$15</v>
      </c>
      <c r="AY2664" s="186" t="str">
        <f t="shared" ref="AY2664:CD2664" si="3869">AY$19</f>
        <v>AY$15</v>
      </c>
      <c r="AZ2664" s="186" t="str">
        <f t="shared" si="3869"/>
        <v>AZ$15</v>
      </c>
      <c r="BA2664" s="186" t="str">
        <f t="shared" si="3869"/>
        <v>BA$15</v>
      </c>
      <c r="BB2664" s="186" t="str">
        <f t="shared" si="3869"/>
        <v>BB$15</v>
      </c>
      <c r="BC2664" s="186" t="str">
        <f t="shared" si="3869"/>
        <v>BC$15</v>
      </c>
      <c r="BD2664" s="186" t="str">
        <f t="shared" si="3869"/>
        <v>BD$15</v>
      </c>
      <c r="BE2664" s="186" t="str">
        <f t="shared" si="3869"/>
        <v>BE$15</v>
      </c>
      <c r="BF2664" s="186" t="str">
        <f t="shared" si="3869"/>
        <v>BF$15</v>
      </c>
      <c r="BG2664" s="186" t="str">
        <f t="shared" si="3869"/>
        <v>BG$15</v>
      </c>
      <c r="BH2664" s="186" t="str">
        <f t="shared" si="3869"/>
        <v>BH$15</v>
      </c>
      <c r="BI2664" s="186" t="str">
        <f t="shared" si="3869"/>
        <v>BI$15</v>
      </c>
      <c r="BJ2664" s="186" t="str">
        <f t="shared" si="3869"/>
        <v>BJ$15</v>
      </c>
      <c r="BK2664" s="186" t="str">
        <f t="shared" si="3869"/>
        <v>BK$15</v>
      </c>
      <c r="BL2664" s="186" t="str">
        <f t="shared" si="3869"/>
        <v>BL$15</v>
      </c>
      <c r="BM2664" s="186" t="str">
        <f t="shared" si="3869"/>
        <v>BM$15</v>
      </c>
      <c r="BN2664" s="186" t="str">
        <f t="shared" si="3869"/>
        <v>BN$15</v>
      </c>
      <c r="BO2664" s="186" t="str">
        <f t="shared" si="3869"/>
        <v>BO$15</v>
      </c>
      <c r="BP2664" s="186" t="str">
        <f t="shared" si="3869"/>
        <v>BP$15</v>
      </c>
      <c r="BQ2664" s="186" t="str">
        <f t="shared" si="3869"/>
        <v>BQ$15</v>
      </c>
      <c r="BR2664" s="186" t="str">
        <f t="shared" si="3869"/>
        <v>BR$15</v>
      </c>
      <c r="BS2664" s="186" t="str">
        <f t="shared" si="3869"/>
        <v>BS$15</v>
      </c>
      <c r="BT2664" s="186" t="str">
        <f t="shared" si="3869"/>
        <v>BT$15</v>
      </c>
      <c r="BU2664" s="186" t="str">
        <f t="shared" si="3869"/>
        <v>BU$15</v>
      </c>
      <c r="BV2664" s="186" t="str">
        <f t="shared" si="3869"/>
        <v>BV$15</v>
      </c>
      <c r="BW2664" s="186" t="str">
        <f t="shared" si="3869"/>
        <v>BW$15</v>
      </c>
      <c r="BX2664" s="186" t="str">
        <f t="shared" si="3869"/>
        <v>BX$15</v>
      </c>
      <c r="BY2664" s="186" t="str">
        <f t="shared" si="3869"/>
        <v>BY$15</v>
      </c>
      <c r="BZ2664" s="186" t="str">
        <f t="shared" si="3869"/>
        <v>BZ$15</v>
      </c>
      <c r="CA2664" s="186" t="str">
        <f t="shared" si="3869"/>
        <v>CA$15</v>
      </c>
      <c r="CB2664" s="186" t="str">
        <f t="shared" si="3869"/>
        <v>CB$15</v>
      </c>
      <c r="CC2664" s="186" t="str">
        <f t="shared" si="3869"/>
        <v>CC$15</v>
      </c>
      <c r="CD2664" s="186" t="str">
        <f t="shared" si="3869"/>
        <v>CD$15</v>
      </c>
      <c r="CE2664" s="186" t="str">
        <f t="shared" ref="CE2664:CL2664" si="3870">CE$19</f>
        <v>CE$15</v>
      </c>
      <c r="CF2664" s="186" t="str">
        <f t="shared" si="3870"/>
        <v>CF$15</v>
      </c>
      <c r="CG2664" s="186" t="str">
        <f t="shared" si="3870"/>
        <v>CG$15</v>
      </c>
      <c r="CH2664" s="186" t="str">
        <f t="shared" si="3870"/>
        <v>CH$15</v>
      </c>
      <c r="CI2664" s="186" t="str">
        <f t="shared" si="3870"/>
        <v>CI$15</v>
      </c>
      <c r="CJ2664" s="186" t="str">
        <f t="shared" si="3870"/>
        <v>CJ$15</v>
      </c>
      <c r="CK2664" s="186" t="str">
        <f t="shared" si="3870"/>
        <v>CK$15</v>
      </c>
      <c r="CL2664" s="186" t="str">
        <f t="shared" si="3870"/>
        <v>CL$15</v>
      </c>
    </row>
    <row r="2665" spans="2:90" x14ac:dyDescent="0.4">
      <c r="B2665" s="70" t="s">
        <v>282</v>
      </c>
      <c r="C2665" s="31"/>
      <c r="D2665" t="s">
        <v>424</v>
      </c>
      <c r="E2665" s="8" t="str">
        <f t="shared" ref="E2665:E2689" si="3871">ROW()&amp;" "&amp;D2665</f>
        <v>2665 FAINT-F</v>
      </c>
      <c r="F2665" t="s">
        <v>347</v>
      </c>
      <c r="G2665" s="31" t="s">
        <v>243</v>
      </c>
      <c r="H2665" s="48"/>
      <c r="I2665" s="285"/>
      <c r="J2665" s="285"/>
      <c r="K2665" s="48"/>
      <c r="L2665" s="48"/>
      <c r="M2665" s="48"/>
      <c r="N2665" s="48"/>
      <c r="O2665" s="48"/>
      <c r="P2665" s="48"/>
      <c r="R2665" s="70"/>
      <c r="S2665" s="286"/>
      <c r="T2665" s="286"/>
      <c r="U2665" s="286"/>
      <c r="V2665" s="286"/>
      <c r="W2665" s="286"/>
      <c r="X2665" s="286"/>
      <c r="Y2665" s="286"/>
      <c r="Z2665" s="286"/>
      <c r="AA2665" s="286"/>
      <c r="AB2665" s="286"/>
      <c r="AC2665" s="286"/>
      <c r="AD2665" s="286"/>
      <c r="AE2665" s="286"/>
      <c r="AF2665" s="286"/>
      <c r="AG2665" s="286"/>
      <c r="AH2665" s="286"/>
      <c r="AI2665" s="286"/>
      <c r="AJ2665" s="286"/>
      <c r="AK2665" s="286"/>
      <c r="AL2665" s="286"/>
      <c r="AM2665" s="286"/>
      <c r="AN2665" s="286"/>
      <c r="AO2665" s="286"/>
      <c r="AP2665" s="286"/>
      <c r="AQ2665" s="286"/>
      <c r="AR2665" s="286"/>
      <c r="AS2665" s="286"/>
      <c r="AT2665" s="286"/>
      <c r="AU2665" s="286"/>
      <c r="AV2665" s="286"/>
      <c r="AW2665" s="286"/>
      <c r="AX2665" s="286"/>
      <c r="AY2665" s="286"/>
      <c r="AZ2665" s="286"/>
      <c r="BA2665" s="286"/>
      <c r="BB2665" s="286"/>
      <c r="BC2665" s="286"/>
      <c r="BD2665" s="286"/>
      <c r="BE2665" s="286"/>
      <c r="BF2665" s="286"/>
      <c r="BG2665" s="286"/>
      <c r="BH2665" s="286"/>
      <c r="BI2665" s="286"/>
      <c r="BJ2665" s="286"/>
      <c r="BK2665" s="286"/>
      <c r="BL2665" s="286"/>
      <c r="BM2665" s="286"/>
      <c r="BN2665" s="286"/>
      <c r="BO2665" s="286"/>
      <c r="BP2665" s="286"/>
      <c r="BQ2665" s="286"/>
      <c r="BR2665" s="286"/>
      <c r="BS2665" s="286"/>
      <c r="BT2665" s="286"/>
      <c r="BU2665" s="286"/>
      <c r="BV2665" s="286"/>
      <c r="BW2665" s="286"/>
      <c r="BX2665" s="286"/>
      <c r="BY2665" s="286"/>
      <c r="BZ2665" s="286"/>
      <c r="CA2665" s="286"/>
      <c r="CB2665" s="286"/>
      <c r="CC2665" s="286"/>
      <c r="CD2665" s="286"/>
      <c r="CE2665" s="286"/>
      <c r="CF2665" s="286"/>
      <c r="CG2665" s="286"/>
      <c r="CH2665" s="286"/>
      <c r="CI2665" s="286"/>
      <c r="CJ2665" s="286"/>
      <c r="CK2665" s="286"/>
      <c r="CL2665" s="286"/>
    </row>
    <row r="2666" spans="2:90" x14ac:dyDescent="0.4">
      <c r="B2666" s="95" t="str">
        <f>"Assumptions - "&amp;B2665</f>
        <v>Assumptions - Fixed secondary intangible assets:</v>
      </c>
      <c r="D2666" t="s">
        <v>424</v>
      </c>
      <c r="E2666" s="8" t="str">
        <f t="shared" ref="E2666" si="3872">ROW()&amp;" "&amp;D2666</f>
        <v>2666 FAINT-F</v>
      </c>
      <c r="G2666" t="str">
        <f>E2666</f>
        <v>2666 FAINT-F</v>
      </c>
      <c r="H2666" s="31"/>
      <c r="I2666" s="73"/>
      <c r="J2666" s="73"/>
      <c r="K2666" s="31"/>
      <c r="L2666" s="31"/>
      <c r="M2666" s="31"/>
      <c r="N2666" s="31"/>
      <c r="O2666" s="31"/>
      <c r="P2666" s="31"/>
      <c r="R2666" s="67"/>
      <c r="S2666" s="152"/>
      <c r="T2666" s="152"/>
      <c r="U2666" s="152"/>
      <c r="V2666" s="152"/>
      <c r="W2666" s="152"/>
      <c r="X2666" s="152"/>
      <c r="Y2666" s="152"/>
      <c r="Z2666" s="152"/>
      <c r="AA2666" s="152"/>
      <c r="AB2666" s="152"/>
      <c r="AC2666" s="152"/>
      <c r="AD2666" s="152"/>
      <c r="AE2666" s="152"/>
      <c r="AF2666" s="152"/>
      <c r="AG2666" s="152"/>
      <c r="AH2666" s="152"/>
      <c r="AI2666" s="152"/>
      <c r="AJ2666" s="152"/>
      <c r="AK2666" s="152"/>
      <c r="AL2666" s="152"/>
      <c r="AM2666" s="152"/>
      <c r="AN2666" s="152"/>
      <c r="AO2666" s="152"/>
      <c r="AP2666" s="152"/>
      <c r="AQ2666" s="152"/>
      <c r="AR2666" s="152"/>
      <c r="AS2666" s="152"/>
      <c r="AT2666" s="152"/>
      <c r="AU2666" s="152"/>
      <c r="AV2666" s="152"/>
      <c r="AW2666" s="152"/>
      <c r="AX2666" s="152"/>
      <c r="AY2666" s="152"/>
      <c r="AZ2666" s="152"/>
      <c r="BA2666" s="152"/>
      <c r="BB2666" s="152"/>
      <c r="BC2666" s="152"/>
      <c r="BD2666" s="152"/>
      <c r="BE2666" s="152"/>
      <c r="BF2666" s="152"/>
      <c r="BG2666" s="152"/>
      <c r="BH2666" s="152"/>
      <c r="BI2666" s="152"/>
      <c r="BJ2666" s="152"/>
      <c r="BK2666" s="152"/>
      <c r="BL2666" s="152"/>
      <c r="BM2666" s="152"/>
      <c r="BN2666" s="152"/>
      <c r="BO2666" s="152"/>
      <c r="BP2666" s="152"/>
      <c r="BQ2666" s="152"/>
      <c r="BR2666" s="152"/>
      <c r="BS2666" s="152"/>
      <c r="BT2666" s="152"/>
      <c r="BU2666" s="152"/>
      <c r="BV2666" s="152"/>
      <c r="BW2666" s="152"/>
      <c r="BX2666" s="152"/>
      <c r="BY2666" s="152"/>
      <c r="BZ2666" s="152"/>
      <c r="CA2666" s="152"/>
      <c r="CB2666" s="152"/>
      <c r="CC2666" s="152"/>
      <c r="CD2666" s="152"/>
      <c r="CE2666" s="152"/>
      <c r="CF2666" s="152"/>
      <c r="CG2666" s="152"/>
      <c r="CH2666" s="152"/>
      <c r="CI2666" s="152"/>
      <c r="CJ2666" s="152"/>
      <c r="CK2666" s="152"/>
      <c r="CL2666" s="152"/>
    </row>
    <row r="2667" spans="2:90" x14ac:dyDescent="0.4">
      <c r="B2667" s="141" t="s">
        <v>206</v>
      </c>
      <c r="D2667" t="s">
        <v>424</v>
      </c>
      <c r="E2667" s="8" t="str">
        <f t="shared" si="3871"/>
        <v>2667 FAINT-F</v>
      </c>
      <c r="G2667" t="str">
        <f>E2667</f>
        <v>2667 FAINT-F</v>
      </c>
      <c r="H2667" s="57">
        <v>5</v>
      </c>
      <c r="S2667" s="72"/>
      <c r="T2667" s="72"/>
      <c r="U2667" s="72"/>
      <c r="V2667" s="72"/>
      <c r="W2667" s="72"/>
      <c r="X2667" s="72"/>
      <c r="Y2667" s="72"/>
      <c r="Z2667" s="72"/>
      <c r="AA2667" s="72"/>
      <c r="AB2667" s="72"/>
      <c r="AC2667" s="72"/>
      <c r="AD2667" s="72"/>
      <c r="AE2667" s="72"/>
      <c r="AF2667" s="72"/>
      <c r="AG2667" s="72"/>
      <c r="AH2667" s="72"/>
      <c r="AI2667" s="72"/>
      <c r="AJ2667" s="72"/>
      <c r="AK2667" s="72"/>
      <c r="AL2667" s="72"/>
      <c r="AM2667" s="72"/>
      <c r="AN2667" s="72"/>
      <c r="AO2667" s="72"/>
      <c r="AP2667" s="72"/>
      <c r="AQ2667" s="72"/>
      <c r="AR2667" s="72"/>
      <c r="AS2667" s="72"/>
      <c r="AT2667" s="72"/>
      <c r="AU2667" s="72"/>
      <c r="AV2667" s="72"/>
      <c r="AW2667" s="72"/>
      <c r="AX2667" s="72"/>
      <c r="AY2667" s="72"/>
      <c r="AZ2667" s="72"/>
      <c r="BA2667" s="72"/>
      <c r="BB2667" s="72"/>
      <c r="BC2667" s="72"/>
      <c r="BD2667" s="72"/>
      <c r="BE2667" s="72"/>
      <c r="BF2667" s="72"/>
      <c r="BG2667" s="72"/>
      <c r="BH2667" s="72"/>
      <c r="BI2667" s="72"/>
      <c r="BJ2667" s="72"/>
      <c r="BK2667" s="72"/>
      <c r="BL2667" s="72"/>
      <c r="BM2667" s="72"/>
      <c r="BN2667" s="72"/>
      <c r="BO2667" s="72"/>
      <c r="BP2667" s="72"/>
      <c r="BQ2667" s="72"/>
      <c r="BR2667" s="72"/>
      <c r="BS2667" s="72"/>
      <c r="BT2667" s="72"/>
      <c r="BU2667" s="72"/>
      <c r="BV2667" s="72"/>
      <c r="BW2667" s="72"/>
      <c r="BX2667" s="72"/>
      <c r="BY2667" s="72"/>
      <c r="BZ2667" s="72"/>
      <c r="CA2667" s="72"/>
      <c r="CB2667" s="72"/>
      <c r="CC2667" s="72"/>
      <c r="CD2667" s="72"/>
      <c r="CE2667" s="72"/>
      <c r="CF2667" s="72"/>
      <c r="CG2667" s="72"/>
      <c r="CH2667" s="72"/>
      <c r="CI2667" s="72"/>
      <c r="CJ2667" s="72"/>
      <c r="CK2667" s="72"/>
      <c r="CL2667" s="72"/>
    </row>
    <row r="2668" spans="2:90" x14ac:dyDescent="0.4">
      <c r="B2668" s="141" t="s">
        <v>207</v>
      </c>
      <c r="D2668" t="s">
        <v>424</v>
      </c>
      <c r="E2668" s="8" t="str">
        <f t="shared" si="3871"/>
        <v>2668 FAINT-F</v>
      </c>
      <c r="G2668" t="str">
        <f>E2668</f>
        <v>2668 FAINT-F</v>
      </c>
      <c r="H2668" s="57">
        <v>3</v>
      </c>
      <c r="S2668" s="72"/>
      <c r="T2668" s="72"/>
      <c r="U2668" s="72"/>
      <c r="V2668" s="72"/>
      <c r="W2668" s="72"/>
      <c r="X2668" s="72"/>
      <c r="Y2668" s="72"/>
      <c r="Z2668" s="72"/>
      <c r="AA2668" s="72"/>
      <c r="AB2668" s="72"/>
      <c r="AC2668" s="72"/>
      <c r="AD2668" s="72"/>
      <c r="AE2668" s="72"/>
      <c r="AF2668" s="72"/>
      <c r="AG2668" s="72"/>
      <c r="AH2668" s="72"/>
      <c r="AI2668" s="72"/>
      <c r="AJ2668" s="72"/>
      <c r="AK2668" s="72"/>
      <c r="AL2668" s="72"/>
      <c r="AM2668" s="72"/>
      <c r="AN2668" s="72"/>
      <c r="AO2668" s="72"/>
      <c r="AP2668" s="72"/>
      <c r="AQ2668" s="72"/>
      <c r="AR2668" s="72"/>
      <c r="AS2668" s="72"/>
      <c r="AT2668" s="72"/>
      <c r="AU2668" s="72"/>
      <c r="AV2668" s="72"/>
      <c r="AW2668" s="72"/>
      <c r="AX2668" s="72"/>
      <c r="AY2668" s="72"/>
      <c r="AZ2668" s="72"/>
      <c r="BA2668" s="72"/>
      <c r="BB2668" s="72"/>
      <c r="BC2668" s="72"/>
      <c r="BD2668" s="72"/>
      <c r="BE2668" s="72"/>
      <c r="BF2668" s="72"/>
      <c r="BG2668" s="72"/>
      <c r="BH2668" s="72"/>
      <c r="BI2668" s="72"/>
      <c r="BJ2668" s="72"/>
      <c r="BK2668" s="72"/>
      <c r="BL2668" s="72"/>
      <c r="BM2668" s="72"/>
      <c r="BN2668" s="72"/>
      <c r="BO2668" s="72"/>
      <c r="BP2668" s="72"/>
      <c r="BQ2668" s="72"/>
      <c r="BR2668" s="72"/>
      <c r="BS2668" s="72"/>
      <c r="BT2668" s="72"/>
      <c r="BU2668" s="72"/>
      <c r="BV2668" s="72"/>
      <c r="BW2668" s="72"/>
      <c r="BX2668" s="72"/>
      <c r="BY2668" s="72"/>
      <c r="BZ2668" s="72"/>
      <c r="CA2668" s="72"/>
      <c r="CB2668" s="72"/>
      <c r="CC2668" s="72"/>
      <c r="CD2668" s="72"/>
      <c r="CE2668" s="72"/>
      <c r="CF2668" s="72"/>
      <c r="CG2668" s="72"/>
      <c r="CH2668" s="72"/>
      <c r="CI2668" s="72"/>
      <c r="CJ2668" s="72"/>
      <c r="CK2668" s="72"/>
      <c r="CL2668" s="72"/>
    </row>
    <row r="2669" spans="2:90" x14ac:dyDescent="0.4">
      <c r="B2669" s="8" t="s">
        <v>339</v>
      </c>
      <c r="D2669" t="s">
        <v>424</v>
      </c>
      <c r="E2669" s="8" t="str">
        <f t="shared" si="3871"/>
        <v>2669 FAINT-F</v>
      </c>
      <c r="S2669" s="72"/>
      <c r="T2669" s="72"/>
      <c r="U2669" s="72"/>
      <c r="V2669" s="72"/>
      <c r="W2669" s="72"/>
      <c r="X2669" s="72"/>
      <c r="Y2669" s="72"/>
      <c r="Z2669" s="72"/>
      <c r="AA2669" s="72"/>
      <c r="AB2669" s="72"/>
      <c r="AC2669" s="72"/>
      <c r="AD2669" s="72"/>
      <c r="AE2669" s="72"/>
      <c r="AF2669" s="72"/>
      <c r="AG2669" s="72"/>
      <c r="AH2669" s="72"/>
      <c r="AI2669" s="72"/>
      <c r="AJ2669" s="72"/>
      <c r="AK2669" s="72"/>
      <c r="AL2669" s="72"/>
      <c r="AM2669" s="72"/>
      <c r="AN2669" s="72"/>
      <c r="AO2669" s="72"/>
      <c r="AP2669" s="72"/>
      <c r="AQ2669" s="72"/>
      <c r="AR2669" s="72"/>
      <c r="AS2669" s="72"/>
      <c r="AT2669" s="72"/>
      <c r="AU2669" s="72"/>
      <c r="AV2669" s="72"/>
      <c r="AW2669" s="72"/>
      <c r="AX2669" s="72"/>
      <c r="AY2669" s="72"/>
      <c r="AZ2669" s="72"/>
      <c r="BA2669" s="72"/>
      <c r="BB2669" s="72"/>
      <c r="BC2669" s="72"/>
      <c r="BD2669" s="72"/>
      <c r="BE2669" s="72"/>
      <c r="BF2669" s="72"/>
      <c r="BG2669" s="72"/>
      <c r="BH2669" s="72"/>
      <c r="BI2669" s="72"/>
      <c r="BJ2669" s="72"/>
      <c r="BK2669" s="72"/>
      <c r="BL2669" s="72"/>
      <c r="BM2669" s="72"/>
      <c r="BN2669" s="72"/>
      <c r="BO2669" s="72"/>
      <c r="BP2669" s="72"/>
      <c r="BQ2669" s="72"/>
      <c r="BR2669" s="72"/>
      <c r="BS2669" s="72"/>
      <c r="BT2669" s="72"/>
      <c r="BU2669" s="72"/>
      <c r="BV2669" s="72"/>
      <c r="BW2669" s="72"/>
      <c r="BX2669" s="72"/>
      <c r="BY2669" s="72"/>
      <c r="BZ2669" s="72"/>
      <c r="CA2669" s="72"/>
      <c r="CB2669" s="72"/>
      <c r="CC2669" s="72"/>
      <c r="CD2669" s="72"/>
      <c r="CE2669" s="72"/>
      <c r="CF2669" s="72"/>
      <c r="CG2669" s="72"/>
      <c r="CH2669" s="72"/>
      <c r="CI2669" s="72"/>
      <c r="CJ2669" s="72"/>
      <c r="CK2669" s="72"/>
      <c r="CL2669" s="72"/>
    </row>
    <row r="2670" spans="2:90" x14ac:dyDescent="0.4">
      <c r="B2670" s="122" t="str">
        <f>"Investment in intangibles - "&amp;SUBSTITUTE(B2665,":","")</f>
        <v>Investment in intangibles - Fixed secondary intangible assets</v>
      </c>
      <c r="C2670" t="s">
        <v>235</v>
      </c>
      <c r="D2670" t="s">
        <v>424</v>
      </c>
      <c r="E2670" s="8" t="str">
        <f t="shared" si="3871"/>
        <v>2670 FAINT-F</v>
      </c>
      <c r="G2670" t="str">
        <f>E2670</f>
        <v>2670 FAINT-F</v>
      </c>
      <c r="I2670" s="74"/>
      <c r="J2670" s="74"/>
      <c r="K2670" s="23">
        <v>-1000</v>
      </c>
      <c r="L2670" s="23">
        <v>-1000</v>
      </c>
      <c r="M2670" s="23">
        <v>-1000</v>
      </c>
      <c r="N2670" s="23">
        <v>-1000</v>
      </c>
      <c r="O2670" s="23">
        <v>-1000</v>
      </c>
      <c r="P2670" s="23">
        <v>-1000</v>
      </c>
      <c r="R2670" s="24"/>
      <c r="S2670" s="80" cm="1">
        <f t="array" ref="S2670">INDEX($K:$Q,ROW(),MATCH(S$3,$K$2:$Q$2,0))/12</f>
        <v>-83.333333333333329</v>
      </c>
      <c r="T2670" s="80" cm="1">
        <f t="array" ref="T2670">INDEX($K:$Q,ROW(),MATCH(T$3,$K$2:$Q$2,0))/12</f>
        <v>-83.333333333333329</v>
      </c>
      <c r="U2670" s="80" cm="1">
        <f t="array" ref="U2670">INDEX($K:$Q,ROW(),MATCH(U$3,$K$2:$Q$2,0))/12</f>
        <v>-83.333333333333329</v>
      </c>
      <c r="V2670" s="80" cm="1">
        <f t="array" ref="V2670">INDEX($K:$Q,ROW(),MATCH(V$3,$K$2:$Q$2,0))/12</f>
        <v>-83.333333333333329</v>
      </c>
      <c r="W2670" s="80" cm="1">
        <f t="array" ref="W2670">INDEX($K:$Q,ROW(),MATCH(W$3,$K$2:$Q$2,0))/12</f>
        <v>-83.333333333333329</v>
      </c>
      <c r="X2670" s="80" cm="1">
        <f t="array" ref="X2670">INDEX($K:$Q,ROW(),MATCH(X$3,$K$2:$Q$2,0))/12</f>
        <v>-83.333333333333329</v>
      </c>
      <c r="Y2670" s="80" cm="1">
        <f t="array" ref="Y2670">INDEX($K:$Q,ROW(),MATCH(Y$3,$K$2:$Q$2,0))/12</f>
        <v>-83.333333333333329</v>
      </c>
      <c r="Z2670" s="80" cm="1">
        <f t="array" ref="Z2670">INDEX($K:$Q,ROW(),MATCH(Z$3,$K$2:$Q$2,0))/12</f>
        <v>-83.333333333333329</v>
      </c>
      <c r="AA2670" s="80" cm="1">
        <f t="array" ref="AA2670">INDEX($K:$Q,ROW(),MATCH(AA$3,$K$2:$Q$2,0))/12</f>
        <v>-83.333333333333329</v>
      </c>
      <c r="AB2670" s="80" cm="1">
        <f t="array" ref="AB2670">INDEX($K:$Q,ROW(),MATCH(AB$3,$K$2:$Q$2,0))/12</f>
        <v>-83.333333333333329</v>
      </c>
      <c r="AC2670" s="80" cm="1">
        <f t="array" ref="AC2670">INDEX($K:$Q,ROW(),MATCH(AC$3,$K$2:$Q$2,0))/12</f>
        <v>-83.333333333333329</v>
      </c>
      <c r="AD2670" s="80" cm="1">
        <f t="array" ref="AD2670">INDEX($K:$Q,ROW(),MATCH(AD$3,$K$2:$Q$2,0))/12</f>
        <v>-83.333333333333329</v>
      </c>
      <c r="AE2670" s="80" cm="1">
        <f t="array" ref="AE2670">INDEX($K:$Q,ROW(),MATCH(AE$3,$K$2:$Q$2,0))/12</f>
        <v>-83.333333333333329</v>
      </c>
      <c r="AF2670" s="80" cm="1">
        <f t="array" ref="AF2670">INDEX($K:$Q,ROW(),MATCH(AF$3,$K$2:$Q$2,0))/12</f>
        <v>-83.333333333333329</v>
      </c>
      <c r="AG2670" s="80" cm="1">
        <f t="array" ref="AG2670">INDEX($K:$Q,ROW(),MATCH(AG$3,$K$2:$Q$2,0))/12</f>
        <v>-83.333333333333329</v>
      </c>
      <c r="AH2670" s="80" cm="1">
        <f t="array" ref="AH2670">INDEX($K:$Q,ROW(),MATCH(AH$3,$K$2:$Q$2,0))/12</f>
        <v>-83.333333333333329</v>
      </c>
      <c r="AI2670" s="80" cm="1">
        <f t="array" ref="AI2670">INDEX($K:$Q,ROW(),MATCH(AI$3,$K$2:$Q$2,0))/12</f>
        <v>-83.333333333333329</v>
      </c>
      <c r="AJ2670" s="80" cm="1">
        <f t="array" ref="AJ2670">INDEX($K:$Q,ROW(),MATCH(AJ$3,$K$2:$Q$2,0))/12</f>
        <v>-83.333333333333329</v>
      </c>
      <c r="AK2670" s="80" cm="1">
        <f t="array" ref="AK2670">INDEX($K:$Q,ROW(),MATCH(AK$3,$K$2:$Q$2,0))/12</f>
        <v>-83.333333333333329</v>
      </c>
      <c r="AL2670" s="80" cm="1">
        <f t="array" ref="AL2670">INDEX($K:$Q,ROW(),MATCH(AL$3,$K$2:$Q$2,0))/12</f>
        <v>-83.333333333333329</v>
      </c>
      <c r="AM2670" s="80" cm="1">
        <f t="array" ref="AM2670">INDEX($K:$Q,ROW(),MATCH(AM$3,$K$2:$Q$2,0))/12</f>
        <v>-83.333333333333329</v>
      </c>
      <c r="AN2670" s="80" cm="1">
        <f t="array" ref="AN2670">INDEX($K:$Q,ROW(),MATCH(AN$3,$K$2:$Q$2,0))/12</f>
        <v>-83.333333333333329</v>
      </c>
      <c r="AO2670" s="80" cm="1">
        <f t="array" ref="AO2670">INDEX($K:$Q,ROW(),MATCH(AO$3,$K$2:$Q$2,0))/12</f>
        <v>-83.333333333333329</v>
      </c>
      <c r="AP2670" s="80" cm="1">
        <f t="array" ref="AP2670">INDEX($K:$Q,ROW(),MATCH(AP$3,$K$2:$Q$2,0))/12</f>
        <v>-83.333333333333329</v>
      </c>
      <c r="AQ2670" s="80" cm="1">
        <f t="array" ref="AQ2670">INDEX($K:$Q,ROW(),MATCH(AQ$3,$K$2:$Q$2,0))/12</f>
        <v>-83.333333333333329</v>
      </c>
      <c r="AR2670" s="80" cm="1">
        <f t="array" ref="AR2670">INDEX($K:$Q,ROW(),MATCH(AR$3,$K$2:$Q$2,0))/12</f>
        <v>-83.333333333333329</v>
      </c>
      <c r="AS2670" s="80" cm="1">
        <f t="array" ref="AS2670">INDEX($K:$Q,ROW(),MATCH(AS$3,$K$2:$Q$2,0))/12</f>
        <v>-83.333333333333329</v>
      </c>
      <c r="AT2670" s="80" cm="1">
        <f t="array" ref="AT2670">INDEX($K:$Q,ROW(),MATCH(AT$3,$K$2:$Q$2,0))/12</f>
        <v>-83.333333333333329</v>
      </c>
      <c r="AU2670" s="80" cm="1">
        <f t="array" ref="AU2670">INDEX($K:$Q,ROW(),MATCH(AU$3,$K$2:$Q$2,0))/12</f>
        <v>-83.333333333333329</v>
      </c>
      <c r="AV2670" s="80" cm="1">
        <f t="array" ref="AV2670">INDEX($K:$Q,ROW(),MATCH(AV$3,$K$2:$Q$2,0))/12</f>
        <v>-83.333333333333329</v>
      </c>
      <c r="AW2670" s="80" cm="1">
        <f t="array" ref="AW2670">INDEX($K:$Q,ROW(),MATCH(AW$3,$K$2:$Q$2,0))/12</f>
        <v>-83.333333333333329</v>
      </c>
      <c r="AX2670" s="80" cm="1">
        <f t="array" ref="AX2670">INDEX($K:$Q,ROW(),MATCH(AX$3,$K$2:$Q$2,0))/12</f>
        <v>-83.333333333333329</v>
      </c>
      <c r="AY2670" s="80" cm="1">
        <f t="array" ref="AY2670">INDEX($K:$Q,ROW(),MATCH(AY$3,$K$2:$Q$2,0))/12</f>
        <v>-83.333333333333329</v>
      </c>
      <c r="AZ2670" s="80" cm="1">
        <f t="array" ref="AZ2670">INDEX($K:$Q,ROW(),MATCH(AZ$3,$K$2:$Q$2,0))/12</f>
        <v>-83.333333333333329</v>
      </c>
      <c r="BA2670" s="80" cm="1">
        <f t="array" ref="BA2670">INDEX($K:$Q,ROW(),MATCH(BA$3,$K$2:$Q$2,0))/12</f>
        <v>-83.333333333333329</v>
      </c>
      <c r="BB2670" s="80" cm="1">
        <f t="array" ref="BB2670">INDEX($K:$Q,ROW(),MATCH(BB$3,$K$2:$Q$2,0))/12</f>
        <v>-83.333333333333329</v>
      </c>
      <c r="BC2670" s="80" cm="1">
        <f t="array" ref="BC2670">INDEX($K:$Q,ROW(),MATCH(BC$3,$K$2:$Q$2,0))/12</f>
        <v>-83.333333333333329</v>
      </c>
      <c r="BD2670" s="80" cm="1">
        <f t="array" ref="BD2670">INDEX($K:$Q,ROW(),MATCH(BD$3,$K$2:$Q$2,0))/12</f>
        <v>-83.333333333333329</v>
      </c>
      <c r="BE2670" s="80" cm="1">
        <f t="array" ref="BE2670">INDEX($K:$Q,ROW(),MATCH(BE$3,$K$2:$Q$2,0))/12</f>
        <v>-83.333333333333329</v>
      </c>
      <c r="BF2670" s="80" cm="1">
        <f t="array" ref="BF2670">INDEX($K:$Q,ROW(),MATCH(BF$3,$K$2:$Q$2,0))/12</f>
        <v>-83.333333333333329</v>
      </c>
      <c r="BG2670" s="80" cm="1">
        <f t="array" ref="BG2670">INDEX($K:$Q,ROW(),MATCH(BG$3,$K$2:$Q$2,0))/12</f>
        <v>-83.333333333333329</v>
      </c>
      <c r="BH2670" s="80" cm="1">
        <f t="array" ref="BH2670">INDEX($K:$Q,ROW(),MATCH(BH$3,$K$2:$Q$2,0))/12</f>
        <v>-83.333333333333329</v>
      </c>
      <c r="BI2670" s="80" cm="1">
        <f t="array" ref="BI2670">INDEX($K:$Q,ROW(),MATCH(BI$3,$K$2:$Q$2,0))/12</f>
        <v>-83.333333333333329</v>
      </c>
      <c r="BJ2670" s="80" cm="1">
        <f t="array" ref="BJ2670">INDEX($K:$Q,ROW(),MATCH(BJ$3,$K$2:$Q$2,0))/12</f>
        <v>-83.333333333333329</v>
      </c>
      <c r="BK2670" s="80" cm="1">
        <f t="array" ref="BK2670">INDEX($K:$Q,ROW(),MATCH(BK$3,$K$2:$Q$2,0))/12</f>
        <v>-83.333333333333329</v>
      </c>
      <c r="BL2670" s="80" cm="1">
        <f t="array" ref="BL2670">INDEX($K:$Q,ROW(),MATCH(BL$3,$K$2:$Q$2,0))/12</f>
        <v>-83.333333333333329</v>
      </c>
      <c r="BM2670" s="80" cm="1">
        <f t="array" ref="BM2670">INDEX($K:$Q,ROW(),MATCH(BM$3,$K$2:$Q$2,0))/12</f>
        <v>-83.333333333333329</v>
      </c>
      <c r="BN2670" s="80" cm="1">
        <f t="array" ref="BN2670">INDEX($K:$Q,ROW(),MATCH(BN$3,$K$2:$Q$2,0))/12</f>
        <v>-83.333333333333329</v>
      </c>
      <c r="BO2670" s="80" cm="1">
        <f t="array" ref="BO2670">INDEX($K:$Q,ROW(),MATCH(BO$3,$K$2:$Q$2,0))/12</f>
        <v>-83.333333333333329</v>
      </c>
      <c r="BP2670" s="80" cm="1">
        <f t="array" ref="BP2670">INDEX($K:$Q,ROW(),MATCH(BP$3,$K$2:$Q$2,0))/12</f>
        <v>-83.333333333333329</v>
      </c>
      <c r="BQ2670" s="80" cm="1">
        <f t="array" ref="BQ2670">INDEX($K:$Q,ROW(),MATCH(BQ$3,$K$2:$Q$2,0))/12</f>
        <v>-83.333333333333329</v>
      </c>
      <c r="BR2670" s="80" cm="1">
        <f t="array" ref="BR2670">INDEX($K:$Q,ROW(),MATCH(BR$3,$K$2:$Q$2,0))/12</f>
        <v>-83.333333333333329</v>
      </c>
      <c r="BS2670" s="80" cm="1">
        <f t="array" ref="BS2670">INDEX($K:$Q,ROW(),MATCH(BS$3,$K$2:$Q$2,0))/12</f>
        <v>-83.333333333333329</v>
      </c>
      <c r="BT2670" s="80" cm="1">
        <f t="array" ref="BT2670">INDEX($K:$Q,ROW(),MATCH(BT$3,$K$2:$Q$2,0))/12</f>
        <v>-83.333333333333329</v>
      </c>
      <c r="BU2670" s="80" cm="1">
        <f t="array" ref="BU2670">INDEX($K:$Q,ROW(),MATCH(BU$3,$K$2:$Q$2,0))/12</f>
        <v>-83.333333333333329</v>
      </c>
      <c r="BV2670" s="80" cm="1">
        <f t="array" ref="BV2670">INDEX($K:$Q,ROW(),MATCH(BV$3,$K$2:$Q$2,0))/12</f>
        <v>-83.333333333333329</v>
      </c>
      <c r="BW2670" s="80" cm="1">
        <f t="array" ref="BW2670">INDEX($K:$Q,ROW(),MATCH(BW$3,$K$2:$Q$2,0))/12</f>
        <v>-83.333333333333329</v>
      </c>
      <c r="BX2670" s="80" cm="1">
        <f t="array" ref="BX2670">INDEX($K:$Q,ROW(),MATCH(BX$3,$K$2:$Q$2,0))/12</f>
        <v>-83.333333333333329</v>
      </c>
      <c r="BY2670" s="80" cm="1">
        <f t="array" ref="BY2670">INDEX($K:$Q,ROW(),MATCH(BY$3,$K$2:$Q$2,0))/12</f>
        <v>-83.333333333333329</v>
      </c>
      <c r="BZ2670" s="80" cm="1">
        <f t="array" ref="BZ2670">INDEX($K:$Q,ROW(),MATCH(BZ$3,$K$2:$Q$2,0))/12</f>
        <v>-83.333333333333329</v>
      </c>
      <c r="CA2670" s="80" cm="1">
        <f t="array" ref="CA2670">INDEX($K:$Q,ROW(),MATCH(CA$3,$K$2:$Q$2,0))/12</f>
        <v>-83.333333333333329</v>
      </c>
      <c r="CB2670" s="80" cm="1">
        <f t="array" ref="CB2670">INDEX($K:$Q,ROW(),MATCH(CB$3,$K$2:$Q$2,0))/12</f>
        <v>-83.333333333333329</v>
      </c>
      <c r="CC2670" s="80" cm="1">
        <f t="array" ref="CC2670">INDEX($K:$Q,ROW(),MATCH(CC$3,$K$2:$Q$2,0))/12</f>
        <v>-83.333333333333329</v>
      </c>
      <c r="CD2670" s="80" cm="1">
        <f t="array" ref="CD2670">INDEX($K:$Q,ROW(),MATCH(CD$3,$K$2:$Q$2,0))/12</f>
        <v>-83.333333333333329</v>
      </c>
      <c r="CE2670" s="80" cm="1">
        <f t="array" ref="CE2670">INDEX($K:$Q,ROW(),MATCH(CE$3,$K$2:$Q$2,0))/12</f>
        <v>-83.333333333333329</v>
      </c>
      <c r="CF2670" s="80" cm="1">
        <f t="array" ref="CF2670">INDEX($K:$Q,ROW(),MATCH(CF$3,$K$2:$Q$2,0))/12</f>
        <v>-83.333333333333329</v>
      </c>
      <c r="CG2670" s="80" cm="1">
        <f t="array" ref="CG2670">INDEX($K:$Q,ROW(),MATCH(CG$3,$K$2:$Q$2,0))/12</f>
        <v>-83.333333333333329</v>
      </c>
      <c r="CH2670" s="80" cm="1">
        <f t="array" ref="CH2670">INDEX($K:$Q,ROW(),MATCH(CH$3,$K$2:$Q$2,0))/12</f>
        <v>-83.333333333333329</v>
      </c>
      <c r="CI2670" s="80" cm="1">
        <f t="array" ref="CI2670">INDEX($K:$Q,ROW(),MATCH(CI$3,$K$2:$Q$2,0))/12</f>
        <v>-83.333333333333329</v>
      </c>
      <c r="CJ2670" s="80" cm="1">
        <f t="array" ref="CJ2670">INDEX($K:$Q,ROW(),MATCH(CJ$3,$K$2:$Q$2,0))/12</f>
        <v>-83.333333333333329</v>
      </c>
      <c r="CK2670" s="80" cm="1">
        <f t="array" ref="CK2670">INDEX($K:$Q,ROW(),MATCH(CK$3,$K$2:$Q$2,0))/12</f>
        <v>-83.333333333333329</v>
      </c>
      <c r="CL2670" s="80" cm="1">
        <f t="array" ref="CL2670">INDEX($K:$Q,ROW(),MATCH(CL$3,$K$2:$Q$2,0))/12</f>
        <v>-83.333333333333329</v>
      </c>
    </row>
    <row r="2671" spans="2:90" x14ac:dyDescent="0.4">
      <c r="B2671" s="122"/>
      <c r="D2671" t="s">
        <v>424</v>
      </c>
      <c r="E2671" s="8" t="str">
        <f t="shared" si="3871"/>
        <v>2671 FAINT-F</v>
      </c>
      <c r="S2671" s="72"/>
      <c r="T2671" s="72"/>
      <c r="U2671" s="72"/>
      <c r="V2671" s="72"/>
      <c r="W2671" s="72"/>
      <c r="X2671" s="72"/>
      <c r="Y2671" s="72"/>
      <c r="Z2671" s="72"/>
      <c r="AA2671" s="72"/>
      <c r="AB2671" s="72"/>
      <c r="AC2671" s="72"/>
      <c r="AD2671" s="72"/>
      <c r="AE2671" s="72"/>
      <c r="AF2671" s="72"/>
      <c r="AG2671" s="72"/>
      <c r="AH2671" s="72"/>
      <c r="AI2671" s="72"/>
      <c r="AJ2671" s="72"/>
      <c r="AK2671" s="72"/>
      <c r="AL2671" s="72"/>
      <c r="AM2671" s="72"/>
      <c r="AN2671" s="72"/>
      <c r="AO2671" s="72"/>
      <c r="AP2671" s="72"/>
      <c r="AQ2671" s="72"/>
      <c r="AR2671" s="72"/>
      <c r="AS2671" s="72"/>
      <c r="AT2671" s="72"/>
      <c r="AU2671" s="72"/>
      <c r="AV2671" s="72"/>
      <c r="AW2671" s="72"/>
      <c r="AX2671" s="72"/>
      <c r="AY2671" s="72"/>
      <c r="AZ2671" s="72"/>
      <c r="BA2671" s="72"/>
      <c r="BB2671" s="72"/>
      <c r="BC2671" s="72"/>
      <c r="BD2671" s="72"/>
      <c r="BE2671" s="72"/>
      <c r="BF2671" s="72"/>
      <c r="BG2671" s="72"/>
      <c r="BH2671" s="72"/>
      <c r="BI2671" s="72"/>
      <c r="BJ2671" s="72"/>
      <c r="BK2671" s="72"/>
      <c r="BL2671" s="72"/>
      <c r="BM2671" s="72"/>
      <c r="BN2671" s="72"/>
      <c r="BO2671" s="72"/>
      <c r="BP2671" s="72"/>
      <c r="BQ2671" s="72"/>
      <c r="BR2671" s="72"/>
      <c r="BS2671" s="72"/>
      <c r="BT2671" s="72"/>
      <c r="BU2671" s="72"/>
      <c r="BV2671" s="72"/>
      <c r="BW2671" s="72"/>
      <c r="BX2671" s="72"/>
      <c r="BY2671" s="72"/>
      <c r="BZ2671" s="72"/>
      <c r="CA2671" s="72"/>
      <c r="CB2671" s="72"/>
      <c r="CC2671" s="72"/>
      <c r="CD2671" s="72"/>
      <c r="CE2671" s="72"/>
      <c r="CF2671" s="72"/>
      <c r="CG2671" s="72"/>
      <c r="CH2671" s="72"/>
      <c r="CI2671" s="72"/>
      <c r="CJ2671" s="72"/>
      <c r="CK2671" s="72"/>
      <c r="CL2671" s="72"/>
    </row>
    <row r="2672" spans="2:90" x14ac:dyDescent="0.4">
      <c r="B2672" s="95" t="s">
        <v>204</v>
      </c>
      <c r="D2672" t="s">
        <v>424</v>
      </c>
      <c r="E2672" s="8" t="str">
        <f t="shared" si="3871"/>
        <v>2672 FAINT-F</v>
      </c>
      <c r="H2672" s="12"/>
      <c r="S2672" s="72"/>
      <c r="T2672" s="72"/>
      <c r="U2672" s="72"/>
      <c r="V2672" s="72"/>
      <c r="W2672" s="72"/>
      <c r="X2672" s="72"/>
      <c r="Y2672" s="72"/>
      <c r="Z2672" s="72"/>
      <c r="AA2672" s="72"/>
      <c r="AB2672" s="72"/>
      <c r="AC2672" s="72"/>
      <c r="AD2672" s="72"/>
      <c r="AE2672" s="72"/>
      <c r="AF2672" s="72"/>
      <c r="AG2672" s="72"/>
      <c r="AH2672" s="72"/>
      <c r="AI2672" s="72"/>
      <c r="AJ2672" s="72"/>
      <c r="AK2672" s="72"/>
      <c r="AL2672" s="72"/>
      <c r="AM2672" s="72"/>
      <c r="AN2672" s="72"/>
      <c r="AO2672" s="72"/>
      <c r="AP2672" s="72"/>
      <c r="AQ2672" s="72"/>
      <c r="AR2672" s="72"/>
      <c r="AS2672" s="72"/>
      <c r="AT2672" s="72"/>
      <c r="AU2672" s="72"/>
      <c r="AV2672" s="72"/>
      <c r="AW2672" s="72"/>
      <c r="AX2672" s="72"/>
      <c r="AY2672" s="72"/>
      <c r="AZ2672" s="72"/>
      <c r="BA2672" s="72"/>
      <c r="BB2672" s="72"/>
      <c r="BC2672" s="72"/>
      <c r="BD2672" s="72"/>
      <c r="BE2672" s="72"/>
      <c r="BF2672" s="72"/>
      <c r="BG2672" s="72"/>
      <c r="BH2672" s="72"/>
      <c r="BI2672" s="72"/>
      <c r="BJ2672" s="72"/>
      <c r="BK2672" s="72"/>
      <c r="BL2672" s="72"/>
      <c r="BM2672" s="72"/>
      <c r="BN2672" s="72"/>
      <c r="BO2672" s="72"/>
      <c r="BP2672" s="72"/>
      <c r="BQ2672" s="72"/>
      <c r="BR2672" s="72"/>
      <c r="BS2672" s="72"/>
      <c r="BT2672" s="72"/>
      <c r="BU2672" s="72"/>
      <c r="BV2672" s="72"/>
      <c r="BW2672" s="72"/>
      <c r="BX2672" s="72"/>
      <c r="BY2672" s="72"/>
      <c r="BZ2672" s="72"/>
      <c r="CA2672" s="72"/>
      <c r="CB2672" s="72"/>
      <c r="CC2672" s="72"/>
      <c r="CD2672" s="72"/>
      <c r="CE2672" s="72"/>
      <c r="CF2672" s="72"/>
      <c r="CG2672" s="72"/>
      <c r="CH2672" s="72"/>
      <c r="CI2672" s="72"/>
      <c r="CJ2672" s="72"/>
      <c r="CK2672" s="72"/>
      <c r="CL2672" s="72"/>
    </row>
    <row r="2673" spans="2:90" x14ac:dyDescent="0.4">
      <c r="B2673" s="122" t="str">
        <f>"Amortization - "&amp;SUBSTITUTE(B2665,":","")</f>
        <v>Amortization - Fixed secondary intangible assets</v>
      </c>
      <c r="C2673" t="s">
        <v>233</v>
      </c>
      <c r="D2673" t="s">
        <v>424</v>
      </c>
      <c r="E2673" s="8" t="str">
        <f t="shared" si="3871"/>
        <v>2673 FAINT-F</v>
      </c>
      <c r="J2673" s="80">
        <f>SUMIF($3:$3,I$2,2671:2671)</f>
        <v>0</v>
      </c>
      <c r="K2673" s="80">
        <f t="shared" ref="K2673:P2673" si="3873">SUMIF($3:$3,K$2,2671:2671)</f>
        <v>0</v>
      </c>
      <c r="L2673" s="80">
        <f t="shared" si="3873"/>
        <v>0</v>
      </c>
      <c r="M2673" s="80">
        <f t="shared" si="3873"/>
        <v>0</v>
      </c>
      <c r="N2673" s="80">
        <f t="shared" si="3873"/>
        <v>0</v>
      </c>
      <c r="O2673" s="80">
        <f t="shared" si="3873"/>
        <v>0</v>
      </c>
      <c r="P2673" s="80">
        <f t="shared" si="3873"/>
        <v>0</v>
      </c>
      <c r="R2673" s="24"/>
      <c r="S2673" s="80" t="e" cm="1">
        <f t="array" aca="1" ref="S2673" ca="1">(SUM(INDEX(2668:2668,1,MAX(COLUMN($R:$R),COLUMN()-($H2667*12-1))):S2670)/($H2667*12)+IF($R2675=0,0,SUM(INDEX(2673:2673,1,MAX(COLUMN($R:$R),COLUMN()-(($H2667-$H2668)*12))):S2675)/(($H2667)*12)))</f>
        <v>#REF!</v>
      </c>
      <c r="T2673" s="80" t="e" cm="1">
        <f t="array" aca="1" ref="T2673" ca="1">(SUM(INDEX(2668:2668,1,MAX(COLUMN($R:$R),COLUMN()-($H2667*12-1))):T2670)/($H2667*12)+IF($R2675=0,0,SUM(INDEX(2673:2673,1,MAX(COLUMN($R:$R),COLUMN()-(($H2667-$H2668)*12))):T2675)/(($H2667)*12)))</f>
        <v>#REF!</v>
      </c>
      <c r="U2673" s="80" t="e" cm="1">
        <f t="array" aca="1" ref="U2673" ca="1">(SUM(INDEX(2668:2668,1,MAX(COLUMN($R:$R),COLUMN()-($H2667*12-1))):U2670)/($H2667*12)+IF($R2675=0,0,SUM(INDEX(2673:2673,1,MAX(COLUMN($R:$R),COLUMN()-(($H2667-$H2668)*12))):U2675)/(($H2667)*12)))</f>
        <v>#REF!</v>
      </c>
      <c r="V2673" s="80" t="e" cm="1">
        <f t="array" aca="1" ref="V2673" ca="1">(SUM(INDEX(2668:2668,1,MAX(COLUMN($R:$R),COLUMN()-($H2667*12-1))):V2670)/($H2667*12)+IF($R2675=0,0,SUM(INDEX(2673:2673,1,MAX(COLUMN($R:$R),COLUMN()-(($H2667-$H2668)*12))):V2675)/(($H2667)*12)))</f>
        <v>#REF!</v>
      </c>
      <c r="W2673" s="80" t="e" cm="1">
        <f t="array" aca="1" ref="W2673" ca="1">(SUM(INDEX(2668:2668,1,MAX(COLUMN($R:$R),COLUMN()-($H2667*12-1))):W2670)/($H2667*12)+IF($R2675=0,0,SUM(INDEX(2673:2673,1,MAX(COLUMN($R:$R),COLUMN()-(($H2667-$H2668)*12))):W2675)/(($H2667)*12)))</f>
        <v>#REF!</v>
      </c>
      <c r="X2673" s="80" t="e" cm="1">
        <f t="array" aca="1" ref="X2673" ca="1">(SUM(INDEX(2668:2668,1,MAX(COLUMN($R:$R),COLUMN()-($H2667*12-1))):X2670)/($H2667*12)+IF($R2675=0,0,SUM(INDEX(2673:2673,1,MAX(COLUMN($R:$R),COLUMN()-(($H2667-$H2668)*12))):X2675)/(($H2667)*12)))</f>
        <v>#REF!</v>
      </c>
      <c r="Y2673" s="80" t="e" cm="1">
        <f t="array" aca="1" ref="Y2673" ca="1">(SUM(INDEX(2668:2668,1,MAX(COLUMN($R:$R),COLUMN()-($H2667*12-1))):Y2670)/($H2667*12)+IF($R2675=0,0,SUM(INDEX(2673:2673,1,MAX(COLUMN($R:$R),COLUMN()-(($H2667-$H2668)*12))):Y2675)/(($H2667)*12)))</f>
        <v>#REF!</v>
      </c>
      <c r="Z2673" s="80" t="e" cm="1">
        <f t="array" aca="1" ref="Z2673" ca="1">(SUM(INDEX(2668:2668,1,MAX(COLUMN($R:$R),COLUMN()-($H2667*12-1))):Z2670)/($H2667*12)+IF($R2675=0,0,SUM(INDEX(2673:2673,1,MAX(COLUMN($R:$R),COLUMN()-(($H2667-$H2668)*12))):Z2675)/(($H2667)*12)))</f>
        <v>#REF!</v>
      </c>
      <c r="AA2673" s="80" t="e" cm="1">
        <f t="array" aca="1" ref="AA2673" ca="1">(SUM(INDEX(2668:2668,1,MAX(COLUMN($R:$R),COLUMN()-($H2667*12-1))):AA2670)/($H2667*12)+IF($R2675=0,0,SUM(INDEX(2673:2673,1,MAX(COLUMN($R:$R),COLUMN()-(($H2667-$H2668)*12))):AA2675)/(($H2667)*12)))</f>
        <v>#REF!</v>
      </c>
      <c r="AB2673" s="80" t="e" cm="1">
        <f t="array" aca="1" ref="AB2673" ca="1">(SUM(INDEX(2668:2668,1,MAX(COLUMN($R:$R),COLUMN()-($H2667*12-1))):AB2670)/($H2667*12)+IF($R2675=0,0,SUM(INDEX(2673:2673,1,MAX(COLUMN($R:$R),COLUMN()-(($H2667-$H2668)*12))):AB2675)/(($H2667)*12)))</f>
        <v>#REF!</v>
      </c>
      <c r="AC2673" s="80" t="e" cm="1">
        <f t="array" aca="1" ref="AC2673" ca="1">(SUM(INDEX(2668:2668,1,MAX(COLUMN($R:$R),COLUMN()-($H2667*12-1))):AC2670)/($H2667*12)+IF($R2675=0,0,SUM(INDEX(2673:2673,1,MAX(COLUMN($R:$R),COLUMN()-(($H2667-$H2668)*12))):AC2675)/(($H2667)*12)))</f>
        <v>#REF!</v>
      </c>
      <c r="AD2673" s="80" t="e" cm="1">
        <f t="array" aca="1" ref="AD2673" ca="1">(SUM(INDEX(2668:2668,1,MAX(COLUMN($R:$R),COLUMN()-($H2667*12-1))):AD2670)/($H2667*12)+IF($R2675=0,0,SUM(INDEX(2673:2673,1,MAX(COLUMN($R:$R),COLUMN()-(($H2667-$H2668)*12))):AD2675)/(($H2667)*12)))</f>
        <v>#REF!</v>
      </c>
      <c r="AE2673" s="80" t="e" cm="1">
        <f t="array" aca="1" ref="AE2673" ca="1">(SUM(INDEX(2668:2668,1,MAX(COLUMN($R:$R),COLUMN()-($H2667*12-1))):AE2670)/($H2667*12)+IF($R2675=0,0,SUM(INDEX(2673:2673,1,MAX(COLUMN($R:$R),COLUMN()-(($H2667-$H2668)*12))):AE2675)/(($H2667)*12)))</f>
        <v>#REF!</v>
      </c>
      <c r="AF2673" s="80" t="e" cm="1">
        <f t="array" aca="1" ref="AF2673" ca="1">(SUM(INDEX(2668:2668,1,MAX(COLUMN($R:$R),COLUMN()-($H2667*12-1))):AF2670)/($H2667*12)+IF($R2675=0,0,SUM(INDEX(2673:2673,1,MAX(COLUMN($R:$R),COLUMN()-(($H2667-$H2668)*12))):AF2675)/(($H2667)*12)))</f>
        <v>#REF!</v>
      </c>
      <c r="AG2673" s="80" t="e" cm="1">
        <f t="array" aca="1" ref="AG2673" ca="1">(SUM(INDEX(2668:2668,1,MAX(COLUMN($R:$R),COLUMN()-($H2667*12-1))):AG2670)/($H2667*12)+IF($R2675=0,0,SUM(INDEX(2673:2673,1,MAX(COLUMN($R:$R),COLUMN()-(($H2667-$H2668)*12))):AG2675)/(($H2667)*12)))</f>
        <v>#REF!</v>
      </c>
      <c r="AH2673" s="80" t="e" cm="1">
        <f t="array" aca="1" ref="AH2673" ca="1">(SUM(INDEX(2668:2668,1,MAX(COLUMN($R:$R),COLUMN()-($H2667*12-1))):AH2670)/($H2667*12)+IF($R2675=0,0,SUM(INDEX(2673:2673,1,MAX(COLUMN($R:$R),COLUMN()-(($H2667-$H2668)*12))):AH2675)/(($H2667)*12)))</f>
        <v>#REF!</v>
      </c>
      <c r="AI2673" s="80" t="e" cm="1">
        <f t="array" aca="1" ref="AI2673" ca="1">(SUM(INDEX(2668:2668,1,MAX(COLUMN($R:$R),COLUMN()-($H2667*12-1))):AI2670)/($H2667*12)+IF($R2675=0,0,SUM(INDEX(2673:2673,1,MAX(COLUMN($R:$R),COLUMN()-(($H2667-$H2668)*12))):AI2675)/(($H2667)*12)))</f>
        <v>#REF!</v>
      </c>
      <c r="AJ2673" s="80" t="e" cm="1">
        <f t="array" aca="1" ref="AJ2673" ca="1">(SUM(INDEX(2668:2668,1,MAX(COLUMN($R:$R),COLUMN()-($H2667*12-1))):AJ2670)/($H2667*12)+IF($R2675=0,0,SUM(INDEX(2673:2673,1,MAX(COLUMN($R:$R),COLUMN()-(($H2667-$H2668)*12))):AJ2675)/(($H2667)*12)))</f>
        <v>#REF!</v>
      </c>
      <c r="AK2673" s="80" t="e" cm="1">
        <f t="array" aca="1" ref="AK2673" ca="1">(SUM(INDEX(2668:2668,1,MAX(COLUMN($R:$R),COLUMN()-($H2667*12-1))):AK2670)/($H2667*12)+IF($R2675=0,0,SUM(INDEX(2673:2673,1,MAX(COLUMN($R:$R),COLUMN()-(($H2667-$H2668)*12))):AK2675)/(($H2667)*12)))</f>
        <v>#REF!</v>
      </c>
      <c r="AL2673" s="80" t="e" cm="1">
        <f t="array" aca="1" ref="AL2673" ca="1">(SUM(INDEX(2668:2668,1,MAX(COLUMN($R:$R),COLUMN()-($H2667*12-1))):AL2670)/($H2667*12)+IF($R2675=0,0,SUM(INDEX(2673:2673,1,MAX(COLUMN($R:$R),COLUMN()-(($H2667-$H2668)*12))):AL2675)/(($H2667)*12)))</f>
        <v>#REF!</v>
      </c>
      <c r="AM2673" s="80" t="e" cm="1">
        <f t="array" aca="1" ref="AM2673" ca="1">(SUM(INDEX(2668:2668,1,MAX(COLUMN($R:$R),COLUMN()-($H2667*12-1))):AM2670)/($H2667*12)+IF($R2675=0,0,SUM(INDEX(2673:2673,1,MAX(COLUMN($R:$R),COLUMN()-(($H2667-$H2668)*12))):AM2675)/(($H2667)*12)))</f>
        <v>#REF!</v>
      </c>
      <c r="AN2673" s="80" t="e" cm="1">
        <f t="array" aca="1" ref="AN2673" ca="1">(SUM(INDEX(2668:2668,1,MAX(COLUMN($R:$R),COLUMN()-($H2667*12-1))):AN2670)/($H2667*12)+IF($R2675=0,0,SUM(INDEX(2673:2673,1,MAX(COLUMN($R:$R),COLUMN()-(($H2667-$H2668)*12))):AN2675)/(($H2667)*12)))</f>
        <v>#REF!</v>
      </c>
      <c r="AO2673" s="80" t="e" cm="1">
        <f t="array" aca="1" ref="AO2673" ca="1">(SUM(INDEX(2668:2668,1,MAX(COLUMN($R:$R),COLUMN()-($H2667*12-1))):AO2670)/($H2667*12)+IF($R2675=0,0,SUM(INDEX(2673:2673,1,MAX(COLUMN($R:$R),COLUMN()-(($H2667-$H2668)*12))):AO2675)/(($H2667)*12)))</f>
        <v>#REF!</v>
      </c>
      <c r="AP2673" s="80" t="e" cm="1">
        <f t="array" aca="1" ref="AP2673" ca="1">(SUM(INDEX(2668:2668,1,MAX(COLUMN($R:$R),COLUMN()-($H2667*12-1))):AP2670)/($H2667*12)+IF($R2675=0,0,SUM(INDEX(2673:2673,1,MAX(COLUMN($R:$R),COLUMN()-(($H2667-$H2668)*12))):AP2675)/(($H2667)*12)))</f>
        <v>#REF!</v>
      </c>
      <c r="AQ2673" s="80" t="e" cm="1">
        <f t="array" aca="1" ref="AQ2673" ca="1">(SUM(INDEX(2668:2668,1,MAX(COLUMN($R:$R),COLUMN()-($H2667*12-1))):AQ2670)/($H2667*12)+IF($R2675=0,0,SUM(INDEX(2673:2673,1,MAX(COLUMN($R:$R),COLUMN()-(($H2667-$H2668)*12))):AQ2675)/(($H2667)*12)))</f>
        <v>#REF!</v>
      </c>
      <c r="AR2673" s="80" t="e" cm="1">
        <f t="array" aca="1" ref="AR2673" ca="1">(SUM(INDEX(2668:2668,1,MAX(COLUMN($R:$R),COLUMN()-($H2667*12-1))):AR2670)/($H2667*12)+IF($R2675=0,0,SUM(INDEX(2673:2673,1,MAX(COLUMN($R:$R),COLUMN()-(($H2667-$H2668)*12))):AR2675)/(($H2667)*12)))</f>
        <v>#REF!</v>
      </c>
      <c r="AS2673" s="80" t="e" cm="1">
        <f t="array" aca="1" ref="AS2673" ca="1">(SUM(INDEX(2668:2668,1,MAX(COLUMN($R:$R),COLUMN()-($H2667*12-1))):AS2670)/($H2667*12)+IF($R2675=0,0,SUM(INDEX(2673:2673,1,MAX(COLUMN($R:$R),COLUMN()-(($H2667-$H2668)*12))):AS2675)/(($H2667)*12)))</f>
        <v>#REF!</v>
      </c>
      <c r="AT2673" s="80" t="e" cm="1">
        <f t="array" aca="1" ref="AT2673" ca="1">(SUM(INDEX(2668:2668,1,MAX(COLUMN($R:$R),COLUMN()-($H2667*12-1))):AT2670)/($H2667*12)+IF($R2675=0,0,SUM(INDEX(2673:2673,1,MAX(COLUMN($R:$R),COLUMN()-(($H2667-$H2668)*12))):AT2675)/(($H2667)*12)))</f>
        <v>#REF!</v>
      </c>
      <c r="AU2673" s="80" t="e" cm="1">
        <f t="array" aca="1" ref="AU2673" ca="1">(SUM(INDEX(2668:2668,1,MAX(COLUMN($R:$R),COLUMN()-($H2667*12-1))):AU2670)/($H2667*12)+IF($R2675=0,0,SUM(INDEX(2673:2673,1,MAX(COLUMN($R:$R),COLUMN()-(($H2667-$H2668)*12))):AU2675)/(($H2667)*12)))</f>
        <v>#REF!</v>
      </c>
      <c r="AV2673" s="80" t="e" cm="1">
        <f t="array" aca="1" ref="AV2673" ca="1">(SUM(INDEX(2668:2668,1,MAX(COLUMN($R:$R),COLUMN()-($H2667*12-1))):AV2670)/($H2667*12)+IF($R2675=0,0,SUM(INDEX(2673:2673,1,MAX(COLUMN($R:$R),COLUMN()-(($H2667-$H2668)*12))):AV2675)/(($H2667)*12)))</f>
        <v>#REF!</v>
      </c>
      <c r="AW2673" s="80" t="e" cm="1">
        <f t="array" aca="1" ref="AW2673" ca="1">(SUM(INDEX(2668:2668,1,MAX(COLUMN($R:$R),COLUMN()-($H2667*12-1))):AW2670)/($H2667*12)+IF($R2675=0,0,SUM(INDEX(2673:2673,1,MAX(COLUMN($R:$R),COLUMN()-(($H2667-$H2668)*12))):AW2675)/(($H2667)*12)))</f>
        <v>#REF!</v>
      </c>
      <c r="AX2673" s="80" t="e" cm="1">
        <f t="array" aca="1" ref="AX2673" ca="1">(SUM(INDEX(2668:2668,1,MAX(COLUMN($R:$R),COLUMN()-($H2667*12-1))):AX2670)/($H2667*12)+IF($R2675=0,0,SUM(INDEX(2673:2673,1,MAX(COLUMN($R:$R),COLUMN()-(($H2667-$H2668)*12))):AX2675)/(($H2667)*12)))</f>
        <v>#REF!</v>
      </c>
      <c r="AY2673" s="80" t="e" cm="1">
        <f t="array" aca="1" ref="AY2673" ca="1">(SUM(INDEX(2668:2668,1,MAX(COLUMN($R:$R),COLUMN()-($H2667*12-1))):AY2670)/($H2667*12)+IF($R2675=0,0,SUM(INDEX(2673:2673,1,MAX(COLUMN($R:$R),COLUMN()-(($H2667-$H2668)*12))):AY2675)/(($H2667)*12)))</f>
        <v>#REF!</v>
      </c>
      <c r="AZ2673" s="80" t="e" cm="1">
        <f t="array" aca="1" ref="AZ2673" ca="1">(SUM(INDEX(2668:2668,1,MAX(COLUMN($R:$R),COLUMN()-($H2667*12-1))):AZ2670)/($H2667*12)+IF($R2675=0,0,SUM(INDEX(2673:2673,1,MAX(COLUMN($R:$R),COLUMN()-(($H2667-$H2668)*12))):AZ2675)/(($H2667)*12)))</f>
        <v>#REF!</v>
      </c>
      <c r="BA2673" s="80" t="e" cm="1">
        <f t="array" aca="1" ref="BA2673" ca="1">(SUM(INDEX(2668:2668,1,MAX(COLUMN($R:$R),COLUMN()-($H2667*12-1))):BA2670)/($H2667*12)+IF($R2675=0,0,SUM(INDEX(2673:2673,1,MAX(COLUMN($R:$R),COLUMN()-(($H2667-$H2668)*12))):BA2675)/(($H2667)*12)))</f>
        <v>#REF!</v>
      </c>
      <c r="BB2673" s="80" t="e" cm="1">
        <f t="array" aca="1" ref="BB2673" ca="1">(SUM(INDEX(2668:2668,1,MAX(COLUMN($R:$R),COLUMN()-($H2667*12-1))):BB2670)/($H2667*12)+IF($R2675=0,0,SUM(INDEX(2673:2673,1,MAX(COLUMN($R:$R),COLUMN()-(($H2667-$H2668)*12))):BB2675)/(($H2667)*12)))</f>
        <v>#REF!</v>
      </c>
      <c r="BC2673" s="80" t="e" cm="1">
        <f t="array" aca="1" ref="BC2673" ca="1">(SUM(INDEX(2668:2668,1,MAX(COLUMN($R:$R),COLUMN()-($H2667*12-1))):BC2670)/($H2667*12)+IF($R2675=0,0,SUM(INDEX(2673:2673,1,MAX(COLUMN($R:$R),COLUMN()-(($H2667-$H2668)*12))):BC2675)/(($H2667)*12)))</f>
        <v>#REF!</v>
      </c>
      <c r="BD2673" s="80" t="e" cm="1">
        <f t="array" aca="1" ref="BD2673" ca="1">(SUM(INDEX(2668:2668,1,MAX(COLUMN($R:$R),COLUMN()-($H2667*12-1))):BD2670)/($H2667*12)+IF($R2675=0,0,SUM(INDEX(2673:2673,1,MAX(COLUMN($R:$R),COLUMN()-(($H2667-$H2668)*12))):BD2675)/(($H2667)*12)))</f>
        <v>#REF!</v>
      </c>
      <c r="BE2673" s="80" t="e" cm="1">
        <f t="array" aca="1" ref="BE2673" ca="1">(SUM(INDEX(2668:2668,1,MAX(COLUMN($R:$R),COLUMN()-($H2667*12-1))):BE2670)/($H2667*12)+IF($R2675=0,0,SUM(INDEX(2673:2673,1,MAX(COLUMN($R:$R),COLUMN()-(($H2667-$H2668)*12))):BE2675)/(($H2667)*12)))</f>
        <v>#REF!</v>
      </c>
      <c r="BF2673" s="80" t="e" cm="1">
        <f t="array" aca="1" ref="BF2673" ca="1">(SUM(INDEX(2668:2668,1,MAX(COLUMN($R:$R),COLUMN()-($H2667*12-1))):BF2670)/($H2667*12)+IF($R2675=0,0,SUM(INDEX(2673:2673,1,MAX(COLUMN($R:$R),COLUMN()-(($H2667-$H2668)*12))):BF2675)/(($H2667)*12)))</f>
        <v>#REF!</v>
      </c>
      <c r="BG2673" s="80" t="e" cm="1">
        <f t="array" aca="1" ref="BG2673" ca="1">(SUM(INDEX(2668:2668,1,MAX(COLUMN($R:$R),COLUMN()-($H2667*12-1))):BG2670)/($H2667*12)+IF($R2675=0,0,SUM(INDEX(2673:2673,1,MAX(COLUMN($R:$R),COLUMN()-(($H2667-$H2668)*12))):BG2675)/(($H2667)*12)))</f>
        <v>#REF!</v>
      </c>
      <c r="BH2673" s="80" t="e" cm="1">
        <f t="array" aca="1" ref="BH2673" ca="1">(SUM(INDEX(2668:2668,1,MAX(COLUMN($R:$R),COLUMN()-($H2667*12-1))):BH2670)/($H2667*12)+IF($R2675=0,0,SUM(INDEX(2673:2673,1,MAX(COLUMN($R:$R),COLUMN()-(($H2667-$H2668)*12))):BH2675)/(($H2667)*12)))</f>
        <v>#REF!</v>
      </c>
      <c r="BI2673" s="80" t="e" cm="1">
        <f t="array" aca="1" ref="BI2673" ca="1">(SUM(INDEX(2668:2668,1,MAX(COLUMN($R:$R),COLUMN()-($H2667*12-1))):BI2670)/($H2667*12)+IF($R2675=0,0,SUM(INDEX(2673:2673,1,MAX(COLUMN($R:$R),COLUMN()-(($H2667-$H2668)*12))):BI2675)/(($H2667)*12)))</f>
        <v>#REF!</v>
      </c>
      <c r="BJ2673" s="80" t="e" cm="1">
        <f t="array" aca="1" ref="BJ2673" ca="1">(SUM(INDEX(2668:2668,1,MAX(COLUMN($R:$R),COLUMN()-($H2667*12-1))):BJ2670)/($H2667*12)+IF($R2675=0,0,SUM(INDEX(2673:2673,1,MAX(COLUMN($R:$R),COLUMN()-(($H2667-$H2668)*12))):BJ2675)/(($H2667)*12)))</f>
        <v>#REF!</v>
      </c>
      <c r="BK2673" s="80" t="e" cm="1">
        <f t="array" aca="1" ref="BK2673" ca="1">(SUM(INDEX(2668:2668,1,MAX(COLUMN($R:$R),COLUMN()-($H2667*12-1))):BK2670)/($H2667*12)+IF($R2675=0,0,SUM(INDEX(2673:2673,1,MAX(COLUMN($R:$R),COLUMN()-(($H2667-$H2668)*12))):BK2675)/(($H2667)*12)))</f>
        <v>#REF!</v>
      </c>
      <c r="BL2673" s="80" t="e" cm="1">
        <f t="array" aca="1" ref="BL2673" ca="1">(SUM(INDEX(2668:2668,1,MAX(COLUMN($R:$R),COLUMN()-($H2667*12-1))):BL2670)/($H2667*12)+IF($R2675=0,0,SUM(INDEX(2673:2673,1,MAX(COLUMN($R:$R),COLUMN()-(($H2667-$H2668)*12))):BL2675)/(($H2667)*12)))</f>
        <v>#REF!</v>
      </c>
      <c r="BM2673" s="80" t="e" cm="1">
        <f t="array" aca="1" ref="BM2673" ca="1">(SUM(INDEX(2668:2668,1,MAX(COLUMN($R:$R),COLUMN()-($H2667*12-1))):BM2670)/($H2667*12)+IF($R2675=0,0,SUM(INDEX(2673:2673,1,MAX(COLUMN($R:$R),COLUMN()-(($H2667-$H2668)*12))):BM2675)/(($H2667)*12)))</f>
        <v>#REF!</v>
      </c>
      <c r="BN2673" s="80" t="e" cm="1">
        <f t="array" aca="1" ref="BN2673" ca="1">(SUM(INDEX(2668:2668,1,MAX(COLUMN($R:$R),COLUMN()-($H2667*12-1))):BN2670)/($H2667*12)+IF($R2675=0,0,SUM(INDEX(2673:2673,1,MAX(COLUMN($R:$R),COLUMN()-(($H2667-$H2668)*12))):BN2675)/(($H2667)*12)))</f>
        <v>#REF!</v>
      </c>
      <c r="BO2673" s="80" t="e" cm="1">
        <f t="array" aca="1" ref="BO2673" ca="1">(SUM(INDEX(2668:2668,1,MAX(COLUMN($R:$R),COLUMN()-($H2667*12-1))):BO2670)/($H2667*12)+IF($R2675=0,0,SUM(INDEX(2673:2673,1,MAX(COLUMN($R:$R),COLUMN()-(($H2667-$H2668)*12))):BO2675)/(($H2667)*12)))</f>
        <v>#REF!</v>
      </c>
      <c r="BP2673" s="80" t="e" cm="1">
        <f t="array" aca="1" ref="BP2673" ca="1">(SUM(INDEX(2668:2668,1,MAX(COLUMN($R:$R),COLUMN()-($H2667*12-1))):BP2670)/($H2667*12)+IF($R2675=0,0,SUM(INDEX(2673:2673,1,MAX(COLUMN($R:$R),COLUMN()-(($H2667-$H2668)*12))):BP2675)/(($H2667)*12)))</f>
        <v>#REF!</v>
      </c>
      <c r="BQ2673" s="80" t="e" cm="1">
        <f t="array" aca="1" ref="BQ2673" ca="1">(SUM(INDEX(2668:2668,1,MAX(COLUMN($R:$R),COLUMN()-($H2667*12-1))):BQ2670)/($H2667*12)+IF($R2675=0,0,SUM(INDEX(2673:2673,1,MAX(COLUMN($R:$R),COLUMN()-(($H2667-$H2668)*12))):BQ2675)/(($H2667)*12)))</f>
        <v>#REF!</v>
      </c>
      <c r="BR2673" s="80" t="e" cm="1">
        <f t="array" aca="1" ref="BR2673" ca="1">(SUM(INDEX(2668:2668,1,MAX(COLUMN($R:$R),COLUMN()-($H2667*12-1))):BR2670)/($H2667*12)+IF($R2675=0,0,SUM(INDEX(2673:2673,1,MAX(COLUMN($R:$R),COLUMN()-(($H2667-$H2668)*12))):BR2675)/(($H2667)*12)))</f>
        <v>#REF!</v>
      </c>
      <c r="BS2673" s="80" t="e" cm="1">
        <f t="array" aca="1" ref="BS2673" ca="1">(SUM(INDEX(2668:2668,1,MAX(COLUMN($R:$R),COLUMN()-($H2667*12-1))):BS2670)/($H2667*12)+IF($R2675=0,0,SUM(INDEX(2673:2673,1,MAX(COLUMN($R:$R),COLUMN()-(($H2667-$H2668)*12))):BS2675)/(($H2667)*12)))</f>
        <v>#REF!</v>
      </c>
      <c r="BT2673" s="80" t="e" cm="1">
        <f t="array" aca="1" ref="BT2673" ca="1">(SUM(INDEX(2668:2668,1,MAX(COLUMN($R:$R),COLUMN()-($H2667*12-1))):BT2670)/($H2667*12)+IF($R2675=0,0,SUM(INDEX(2673:2673,1,MAX(COLUMN($R:$R),COLUMN()-(($H2667-$H2668)*12))):BT2675)/(($H2667)*12)))</f>
        <v>#REF!</v>
      </c>
      <c r="BU2673" s="80" t="e" cm="1">
        <f t="array" aca="1" ref="BU2673" ca="1">(SUM(INDEX(2668:2668,1,MAX(COLUMN($R:$R),COLUMN()-($H2667*12-1))):BU2670)/($H2667*12)+IF($R2675=0,0,SUM(INDEX(2673:2673,1,MAX(COLUMN($R:$R),COLUMN()-(($H2667-$H2668)*12))):BU2675)/(($H2667)*12)))</f>
        <v>#REF!</v>
      </c>
      <c r="BV2673" s="80" t="e" cm="1">
        <f t="array" aca="1" ref="BV2673" ca="1">(SUM(INDEX(2668:2668,1,MAX(COLUMN($R:$R),COLUMN()-($H2667*12-1))):BV2670)/($H2667*12)+IF($R2675=0,0,SUM(INDEX(2673:2673,1,MAX(COLUMN($R:$R),COLUMN()-(($H2667-$H2668)*12))):BV2675)/(($H2667)*12)))</f>
        <v>#REF!</v>
      </c>
      <c r="BW2673" s="80" t="e" cm="1">
        <f t="array" aca="1" ref="BW2673" ca="1">(SUM(INDEX(2668:2668,1,MAX(COLUMN($R:$R),COLUMN()-($H2667*12-1))):BW2670)/($H2667*12)+IF($R2675=0,0,SUM(INDEX(2673:2673,1,MAX(COLUMN($R:$R),COLUMN()-(($H2667-$H2668)*12))):BW2675)/(($H2667)*12)))</f>
        <v>#REF!</v>
      </c>
      <c r="BX2673" s="80" t="e" cm="1">
        <f t="array" aca="1" ref="BX2673" ca="1">(SUM(INDEX(2668:2668,1,MAX(COLUMN($R:$R),COLUMN()-($H2667*12-1))):BX2670)/($H2667*12)+IF($R2675=0,0,SUM(INDEX(2673:2673,1,MAX(COLUMN($R:$R),COLUMN()-(($H2667-$H2668)*12))):BX2675)/(($H2667)*12)))</f>
        <v>#REF!</v>
      </c>
      <c r="BY2673" s="80" t="e" cm="1">
        <f t="array" aca="1" ref="BY2673" ca="1">(SUM(INDEX(2668:2668,1,MAX(COLUMN($R:$R),COLUMN()-($H2667*12-1))):BY2670)/($H2667*12)+IF($R2675=0,0,SUM(INDEX(2673:2673,1,MAX(COLUMN($R:$R),COLUMN()-(($H2667-$H2668)*12))):BY2675)/(($H2667)*12)))</f>
        <v>#REF!</v>
      </c>
      <c r="BZ2673" s="80" t="e" cm="1">
        <f t="array" aca="1" ref="BZ2673" ca="1">(SUM(INDEX(2668:2668,1,MAX(COLUMN($R:$R),COLUMN()-($H2667*12-1))):BZ2670)/($H2667*12)+IF($R2675=0,0,SUM(INDEX(2673:2673,1,MAX(COLUMN($R:$R),COLUMN()-(($H2667-$H2668)*12))):BZ2675)/(($H2667)*12)))</f>
        <v>#REF!</v>
      </c>
      <c r="CA2673" s="80" t="e" cm="1">
        <f t="array" aca="1" ref="CA2673" ca="1">(SUM(INDEX(2668:2668,1,MAX(COLUMN($R:$R),COLUMN()-($H2667*12-1))):CA2670)/($H2667*12)+IF($R2675=0,0,SUM(INDEX(2673:2673,1,MAX(COLUMN($R:$R),COLUMN()-(($H2667-$H2668)*12))):CA2675)/(($H2667)*12)))</f>
        <v>#REF!</v>
      </c>
      <c r="CB2673" s="80" t="e" cm="1">
        <f t="array" aca="1" ref="CB2673" ca="1">(SUM(INDEX(2668:2668,1,MAX(COLUMN($R:$R),COLUMN()-($H2667*12-1))):CB2670)/($H2667*12)+IF($R2675=0,0,SUM(INDEX(2673:2673,1,MAX(COLUMN($R:$R),COLUMN()-(($H2667-$H2668)*12))):CB2675)/(($H2667)*12)))</f>
        <v>#REF!</v>
      </c>
      <c r="CC2673" s="80" t="e" cm="1">
        <f t="array" aca="1" ref="CC2673" ca="1">(SUM(INDEX(2668:2668,1,MAX(COLUMN($R:$R),COLUMN()-($H2667*12-1))):CC2670)/($H2667*12)+IF($R2675=0,0,SUM(INDEX(2673:2673,1,MAX(COLUMN($R:$R),COLUMN()-(($H2667-$H2668)*12))):CC2675)/(($H2667)*12)))</f>
        <v>#REF!</v>
      </c>
      <c r="CD2673" s="80" t="e" cm="1">
        <f t="array" aca="1" ref="CD2673" ca="1">(SUM(INDEX(2668:2668,1,MAX(COLUMN($R:$R),COLUMN()-($H2667*12-1))):CD2670)/($H2667*12)+IF($R2675=0,0,SUM(INDEX(2673:2673,1,MAX(COLUMN($R:$R),COLUMN()-(($H2667-$H2668)*12))):CD2675)/(($H2667)*12)))</f>
        <v>#REF!</v>
      </c>
      <c r="CE2673" s="80" t="e" cm="1">
        <f t="array" aca="1" ref="CE2673" ca="1">(SUM(INDEX(2668:2668,1,MAX(COLUMN($R:$R),COLUMN()-($H2667*12-1))):CE2670)/($H2667*12)+IF($R2675=0,0,SUM(INDEX(2673:2673,1,MAX(COLUMN($R:$R),COLUMN()-(($H2667-$H2668)*12))):CE2675)/(($H2667)*12)))</f>
        <v>#REF!</v>
      </c>
      <c r="CF2673" s="80" t="e" cm="1">
        <f t="array" aca="1" ref="CF2673" ca="1">(SUM(INDEX(2668:2668,1,MAX(COLUMN($R:$R),COLUMN()-($H2667*12-1))):CF2670)/($H2667*12)+IF($R2675=0,0,SUM(INDEX(2673:2673,1,MAX(COLUMN($R:$R),COLUMN()-(($H2667-$H2668)*12))):CF2675)/(($H2667)*12)))</f>
        <v>#REF!</v>
      </c>
      <c r="CG2673" s="80" t="e" cm="1">
        <f t="array" aca="1" ref="CG2673" ca="1">(SUM(INDEX(2668:2668,1,MAX(COLUMN($R:$R),COLUMN()-($H2667*12-1))):CG2670)/($H2667*12)+IF($R2675=0,0,SUM(INDEX(2673:2673,1,MAX(COLUMN($R:$R),COLUMN()-(($H2667-$H2668)*12))):CG2675)/(($H2667)*12)))</f>
        <v>#REF!</v>
      </c>
      <c r="CH2673" s="80" t="e" cm="1">
        <f t="array" aca="1" ref="CH2673" ca="1">(SUM(INDEX(2668:2668,1,MAX(COLUMN($R:$R),COLUMN()-($H2667*12-1))):CH2670)/($H2667*12)+IF($R2675=0,0,SUM(INDEX(2673:2673,1,MAX(COLUMN($R:$R),COLUMN()-(($H2667-$H2668)*12))):CH2675)/(($H2667)*12)))</f>
        <v>#REF!</v>
      </c>
      <c r="CI2673" s="80" t="e" cm="1">
        <f t="array" aca="1" ref="CI2673" ca="1">(SUM(INDEX(2668:2668,1,MAX(COLUMN($R:$R),COLUMN()-($H2667*12-1))):CI2670)/($H2667*12)+IF($R2675=0,0,SUM(INDEX(2673:2673,1,MAX(COLUMN($R:$R),COLUMN()-(($H2667-$H2668)*12))):CI2675)/(($H2667)*12)))</f>
        <v>#REF!</v>
      </c>
      <c r="CJ2673" s="80" t="e" cm="1">
        <f t="array" aca="1" ref="CJ2673" ca="1">(SUM(INDEX(2668:2668,1,MAX(COLUMN($R:$R),COLUMN()-($H2667*12-1))):CJ2670)/($H2667*12)+IF($R2675=0,0,SUM(INDEX(2673:2673,1,MAX(COLUMN($R:$R),COLUMN()-(($H2667-$H2668)*12))):CJ2675)/(($H2667)*12)))</f>
        <v>#REF!</v>
      </c>
      <c r="CK2673" s="80" t="e" cm="1">
        <f t="array" aca="1" ref="CK2673" ca="1">(SUM(INDEX(2668:2668,1,MAX(COLUMN($R:$R),COLUMN()-($H2667*12-1))):CK2670)/($H2667*12)+IF($R2675=0,0,SUM(INDEX(2673:2673,1,MAX(COLUMN($R:$R),COLUMN()-(($H2667-$H2668)*12))):CK2675)/(($H2667)*12)))</f>
        <v>#REF!</v>
      </c>
      <c r="CL2673" s="80" t="e" cm="1">
        <f t="array" aca="1" ref="CL2673" ca="1">(SUM(INDEX(2668:2668,1,MAX(COLUMN($R:$R),COLUMN()-($H2667*12-1))):CL2670)/($H2667*12)+IF($R2675=0,0,SUM(INDEX(2673:2673,1,MAX(COLUMN($R:$R),COLUMN()-(($H2667-$H2668)*12))):CL2675)/(($H2667)*12)))</f>
        <v>#REF!</v>
      </c>
    </row>
    <row r="2674" spans="2:90" x14ac:dyDescent="0.4">
      <c r="B2674" s="122"/>
      <c r="D2674" t="s">
        <v>424</v>
      </c>
      <c r="E2674" s="8" t="str">
        <f t="shared" si="3871"/>
        <v>2674 FAINT-F</v>
      </c>
      <c r="J2674" s="62"/>
      <c r="K2674" s="53"/>
      <c r="L2674" s="53"/>
      <c r="M2674" s="53"/>
      <c r="N2674" s="53"/>
      <c r="O2674" s="53"/>
      <c r="P2674" s="53"/>
      <c r="R2674" s="82"/>
      <c r="S2674" s="149"/>
      <c r="T2674" s="149"/>
      <c r="U2674" s="149"/>
      <c r="V2674" s="149"/>
      <c r="W2674" s="149"/>
      <c r="X2674" s="149"/>
      <c r="Y2674" s="149"/>
      <c r="Z2674" s="149"/>
      <c r="AA2674" s="149"/>
      <c r="AB2674" s="149"/>
      <c r="AC2674" s="149"/>
      <c r="AD2674" s="149"/>
      <c r="AE2674" s="149"/>
      <c r="AF2674" s="149"/>
      <c r="AG2674" s="149"/>
      <c r="AH2674" s="149"/>
      <c r="AI2674" s="149"/>
      <c r="AJ2674" s="149"/>
      <c r="AK2674" s="149"/>
      <c r="AL2674" s="149"/>
      <c r="AM2674" s="149"/>
      <c r="AN2674" s="149"/>
      <c r="AO2674" s="149"/>
      <c r="AP2674" s="149"/>
      <c r="AQ2674" s="149"/>
      <c r="AR2674" s="149"/>
      <c r="AS2674" s="149"/>
      <c r="AT2674" s="149"/>
      <c r="AU2674" s="149"/>
      <c r="AV2674" s="149"/>
      <c r="AW2674" s="149"/>
      <c r="AX2674" s="149"/>
      <c r="AY2674" s="149"/>
      <c r="AZ2674" s="149"/>
      <c r="BA2674" s="149"/>
      <c r="BB2674" s="149"/>
      <c r="BC2674" s="149"/>
      <c r="BD2674" s="149"/>
      <c r="BE2674" s="149"/>
      <c r="BF2674" s="149"/>
      <c r="BG2674" s="149"/>
      <c r="BH2674" s="149"/>
      <c r="BI2674" s="149"/>
      <c r="BJ2674" s="149"/>
      <c r="BK2674" s="149"/>
      <c r="BL2674" s="149"/>
      <c r="BM2674" s="149"/>
      <c r="BN2674" s="149"/>
      <c r="BO2674" s="149"/>
      <c r="BP2674" s="149"/>
      <c r="BQ2674" s="149"/>
      <c r="BR2674" s="149"/>
      <c r="BS2674" s="149"/>
      <c r="BT2674" s="149"/>
      <c r="BU2674" s="149"/>
      <c r="BV2674" s="149"/>
      <c r="BW2674" s="149"/>
      <c r="BX2674" s="149"/>
      <c r="BY2674" s="149"/>
      <c r="BZ2674" s="149"/>
      <c r="CA2674" s="149"/>
      <c r="CB2674" s="149"/>
      <c r="CC2674" s="149"/>
      <c r="CD2674" s="149"/>
      <c r="CE2674" s="149"/>
      <c r="CF2674" s="149"/>
      <c r="CG2674" s="149"/>
      <c r="CH2674" s="149"/>
      <c r="CI2674" s="149"/>
      <c r="CJ2674" s="149"/>
      <c r="CK2674" s="149"/>
      <c r="CL2674" s="149"/>
    </row>
    <row r="2675" spans="2:90" x14ac:dyDescent="0.4">
      <c r="B2675" s="122" t="s">
        <v>219</v>
      </c>
      <c r="D2675" t="s">
        <v>424</v>
      </c>
      <c r="E2675" s="8" t="str">
        <f t="shared" si="3871"/>
        <v>2675 FAINT-F</v>
      </c>
      <c r="G2675" t="str">
        <f>E2675</f>
        <v>2675 FAINT-F</v>
      </c>
      <c r="J2675" s="74">
        <v>100</v>
      </c>
      <c r="K2675" s="53"/>
      <c r="L2675" s="53"/>
      <c r="M2675" s="53"/>
      <c r="N2675" s="53"/>
      <c r="O2675" s="53"/>
      <c r="P2675" s="53"/>
      <c r="R2675" s="82">
        <f>-$J2675</f>
        <v>-100</v>
      </c>
      <c r="S2675" s="149"/>
      <c r="T2675" s="149"/>
      <c r="U2675" s="149"/>
      <c r="V2675" s="149"/>
      <c r="W2675" s="149"/>
      <c r="X2675" s="149"/>
      <c r="Y2675" s="149"/>
      <c r="Z2675" s="149"/>
      <c r="AA2675" s="149"/>
      <c r="AB2675" s="149"/>
      <c r="AC2675" s="149"/>
      <c r="AD2675" s="149"/>
      <c r="AE2675" s="149"/>
      <c r="AF2675" s="149"/>
      <c r="AG2675" s="149"/>
      <c r="AH2675" s="149"/>
      <c r="AI2675" s="149"/>
      <c r="AJ2675" s="149"/>
      <c r="AK2675" s="149"/>
      <c r="AL2675" s="149"/>
      <c r="AM2675" s="149"/>
      <c r="AN2675" s="149"/>
      <c r="AO2675" s="149"/>
      <c r="AP2675" s="149"/>
      <c r="AQ2675" s="149"/>
      <c r="AR2675" s="149"/>
      <c r="AS2675" s="149"/>
      <c r="AT2675" s="149"/>
      <c r="AU2675" s="149"/>
      <c r="AV2675" s="149"/>
      <c r="AW2675" s="149"/>
      <c r="AX2675" s="149"/>
      <c r="AY2675" s="149"/>
      <c r="AZ2675" s="149"/>
      <c r="BA2675" s="149"/>
      <c r="BB2675" s="149"/>
      <c r="BC2675" s="149"/>
      <c r="BD2675" s="149"/>
      <c r="BE2675" s="149"/>
      <c r="BF2675" s="149"/>
      <c r="BG2675" s="149"/>
      <c r="BH2675" s="149"/>
      <c r="BI2675" s="149"/>
      <c r="BJ2675" s="149"/>
      <c r="BK2675" s="149"/>
      <c r="BL2675" s="149"/>
      <c r="BM2675" s="149"/>
      <c r="BN2675" s="149"/>
      <c r="BO2675" s="149"/>
      <c r="BP2675" s="149"/>
      <c r="BQ2675" s="149"/>
      <c r="BR2675" s="149"/>
      <c r="BS2675" s="149"/>
      <c r="BT2675" s="149"/>
      <c r="BU2675" s="149"/>
      <c r="BV2675" s="149"/>
      <c r="BW2675" s="149"/>
      <c r="BX2675" s="149"/>
      <c r="BY2675" s="149"/>
      <c r="BZ2675" s="149"/>
      <c r="CA2675" s="149"/>
      <c r="CB2675" s="149"/>
      <c r="CC2675" s="149"/>
      <c r="CD2675" s="149"/>
      <c r="CE2675" s="149"/>
      <c r="CF2675" s="149"/>
      <c r="CG2675" s="149"/>
      <c r="CH2675" s="149"/>
      <c r="CI2675" s="149"/>
      <c r="CJ2675" s="149"/>
      <c r="CK2675" s="149"/>
      <c r="CL2675" s="149"/>
    </row>
    <row r="2676" spans="2:90" x14ac:dyDescent="0.4">
      <c r="B2676" s="122"/>
      <c r="D2676" t="s">
        <v>424</v>
      </c>
      <c r="E2676" s="8" t="str">
        <f t="shared" si="3871"/>
        <v>2676 FAINT-F</v>
      </c>
      <c r="S2676" s="72"/>
      <c r="T2676" s="72"/>
      <c r="U2676" s="72"/>
      <c r="V2676" s="72"/>
      <c r="W2676" s="72"/>
      <c r="X2676" s="72"/>
      <c r="Y2676" s="72"/>
      <c r="Z2676" s="72"/>
      <c r="AA2676" s="72"/>
      <c r="AB2676" s="72"/>
      <c r="AC2676" s="72"/>
      <c r="AD2676" s="72"/>
      <c r="AE2676" s="72"/>
      <c r="AF2676" s="72"/>
      <c r="AG2676" s="72"/>
      <c r="AH2676" s="72"/>
      <c r="AI2676" s="72"/>
      <c r="AJ2676" s="72"/>
      <c r="AK2676" s="72"/>
      <c r="AL2676" s="72"/>
      <c r="AM2676" s="72"/>
      <c r="AN2676" s="72"/>
      <c r="AO2676" s="72"/>
      <c r="AP2676" s="72"/>
      <c r="AQ2676" s="72"/>
      <c r="AR2676" s="72"/>
      <c r="AS2676" s="72"/>
      <c r="AT2676" s="72"/>
      <c r="AU2676" s="72"/>
      <c r="AV2676" s="72"/>
      <c r="AW2676" s="72"/>
      <c r="AX2676" s="72"/>
      <c r="AY2676" s="72"/>
      <c r="AZ2676" s="72"/>
      <c r="BA2676" s="72"/>
      <c r="BB2676" s="72"/>
      <c r="BC2676" s="72"/>
      <c r="BD2676" s="72"/>
      <c r="BE2676" s="72"/>
      <c r="BF2676" s="72"/>
      <c r="BG2676" s="72"/>
      <c r="BH2676" s="72"/>
      <c r="BI2676" s="72"/>
      <c r="BJ2676" s="72"/>
      <c r="BK2676" s="72"/>
      <c r="BL2676" s="72"/>
      <c r="BM2676" s="72"/>
      <c r="BN2676" s="72"/>
      <c r="BO2676" s="72"/>
      <c r="BP2676" s="72"/>
      <c r="BQ2676" s="72"/>
      <c r="BR2676" s="72"/>
      <c r="BS2676" s="72"/>
      <c r="BT2676" s="72"/>
      <c r="BU2676" s="72"/>
      <c r="BV2676" s="72"/>
      <c r="BW2676" s="72"/>
      <c r="BX2676" s="72"/>
      <c r="BY2676" s="72"/>
      <c r="BZ2676" s="72"/>
      <c r="CA2676" s="72"/>
      <c r="CB2676" s="72"/>
      <c r="CC2676" s="72"/>
      <c r="CD2676" s="72"/>
      <c r="CE2676" s="72"/>
      <c r="CF2676" s="72"/>
      <c r="CG2676" s="72"/>
      <c r="CH2676" s="72"/>
      <c r="CI2676" s="72"/>
      <c r="CJ2676" s="72"/>
      <c r="CK2676" s="72"/>
      <c r="CL2676" s="72"/>
    </row>
    <row r="2677" spans="2:90" x14ac:dyDescent="0.4">
      <c r="B2677" s="95" t="s">
        <v>205</v>
      </c>
      <c r="D2677" t="s">
        <v>424</v>
      </c>
      <c r="E2677" s="8" t="str">
        <f t="shared" si="3871"/>
        <v>2677 FAINT-F</v>
      </c>
      <c r="H2677" s="12"/>
      <c r="S2677" s="72"/>
      <c r="T2677" s="72"/>
      <c r="U2677" s="72"/>
      <c r="V2677" s="72"/>
      <c r="W2677" s="72"/>
      <c r="X2677" s="72"/>
      <c r="Y2677" s="72"/>
      <c r="Z2677" s="72"/>
      <c r="AA2677" s="72"/>
      <c r="AB2677" s="72"/>
      <c r="AC2677" s="72"/>
      <c r="AD2677" s="72"/>
      <c r="AE2677" s="72"/>
      <c r="AF2677" s="72"/>
      <c r="AG2677" s="72"/>
      <c r="AH2677" s="72"/>
      <c r="AI2677" s="72"/>
      <c r="AJ2677" s="72"/>
      <c r="AK2677" s="72"/>
      <c r="AL2677" s="72"/>
      <c r="AM2677" s="72"/>
      <c r="AN2677" s="72"/>
      <c r="AO2677" s="72"/>
      <c r="AP2677" s="72"/>
      <c r="AQ2677" s="72"/>
      <c r="AR2677" s="72"/>
      <c r="AS2677" s="72"/>
      <c r="AT2677" s="72"/>
      <c r="AU2677" s="72"/>
      <c r="AV2677" s="72"/>
      <c r="AW2677" s="72"/>
      <c r="AX2677" s="72"/>
      <c r="AY2677" s="72"/>
      <c r="AZ2677" s="72"/>
      <c r="BA2677" s="72"/>
      <c r="BB2677" s="72"/>
      <c r="BC2677" s="72"/>
      <c r="BD2677" s="72"/>
      <c r="BE2677" s="72"/>
      <c r="BF2677" s="72"/>
      <c r="BG2677" s="72"/>
      <c r="BH2677" s="72"/>
      <c r="BI2677" s="72"/>
      <c r="BJ2677" s="72"/>
      <c r="BK2677" s="72"/>
      <c r="BL2677" s="72"/>
      <c r="BM2677" s="72"/>
      <c r="BN2677" s="72"/>
      <c r="BO2677" s="72"/>
      <c r="BP2677" s="72"/>
      <c r="BQ2677" s="72"/>
      <c r="BR2677" s="72"/>
      <c r="BS2677" s="72"/>
      <c r="BT2677" s="72"/>
      <c r="BU2677" s="72"/>
      <c r="BV2677" s="72"/>
      <c r="BW2677" s="72"/>
      <c r="BX2677" s="72"/>
      <c r="BY2677" s="72"/>
      <c r="BZ2677" s="72"/>
      <c r="CA2677" s="72"/>
      <c r="CB2677" s="72"/>
      <c r="CC2677" s="72"/>
      <c r="CD2677" s="72"/>
      <c r="CE2677" s="72"/>
      <c r="CF2677" s="72"/>
      <c r="CG2677" s="72"/>
      <c r="CH2677" s="72"/>
      <c r="CI2677" s="72"/>
      <c r="CJ2677" s="72"/>
      <c r="CK2677" s="72"/>
      <c r="CL2677" s="72"/>
    </row>
    <row r="2678" spans="2:90" x14ac:dyDescent="0.4">
      <c r="B2678" s="122" t="str">
        <f>"Gross Intangibles - "&amp;SUBSTITUTE(B2665,":","")</f>
        <v>Gross Intangibles - Fixed secondary intangible assets</v>
      </c>
      <c r="D2678" t="s">
        <v>424</v>
      </c>
      <c r="E2678" s="8" t="str">
        <f t="shared" ref="E2678:E2680" si="3874">ROW()&amp;" "&amp;D2678</f>
        <v>2678 FAINT-F</v>
      </c>
      <c r="J2678" s="80">
        <f>J2675</f>
        <v>100</v>
      </c>
      <c r="K2678" s="53">
        <f t="shared" ref="K2678:P2679" si="3875">SUMIF($4:$4,K$2,2676:2676)</f>
        <v>0</v>
      </c>
      <c r="L2678" s="53">
        <f t="shared" si="3875"/>
        <v>0</v>
      </c>
      <c r="M2678" s="53">
        <f t="shared" si="3875"/>
        <v>0</v>
      </c>
      <c r="N2678" s="53">
        <f t="shared" si="3875"/>
        <v>0</v>
      </c>
      <c r="O2678" s="53">
        <f t="shared" si="3875"/>
        <v>0</v>
      </c>
      <c r="P2678" s="53">
        <f t="shared" si="3875"/>
        <v>0</v>
      </c>
      <c r="R2678" s="24">
        <f>$J2678</f>
        <v>100</v>
      </c>
      <c r="S2678" s="80">
        <f t="shared" ref="S2678:AX2678" si="3876">-S2670+R2678</f>
        <v>183.33333333333331</v>
      </c>
      <c r="T2678" s="80">
        <f t="shared" si="3876"/>
        <v>266.66666666666663</v>
      </c>
      <c r="U2678" s="80">
        <f t="shared" si="3876"/>
        <v>349.99999999999994</v>
      </c>
      <c r="V2678" s="80">
        <f t="shared" si="3876"/>
        <v>433.33333333333326</v>
      </c>
      <c r="W2678" s="80">
        <f t="shared" si="3876"/>
        <v>516.66666666666663</v>
      </c>
      <c r="X2678" s="80">
        <f t="shared" si="3876"/>
        <v>600</v>
      </c>
      <c r="Y2678" s="80">
        <f t="shared" si="3876"/>
        <v>683.33333333333337</v>
      </c>
      <c r="Z2678" s="80">
        <f t="shared" si="3876"/>
        <v>766.66666666666674</v>
      </c>
      <c r="AA2678" s="80">
        <f t="shared" si="3876"/>
        <v>850.00000000000011</v>
      </c>
      <c r="AB2678" s="80">
        <f t="shared" si="3876"/>
        <v>933.33333333333348</v>
      </c>
      <c r="AC2678" s="80">
        <f t="shared" si="3876"/>
        <v>1016.6666666666669</v>
      </c>
      <c r="AD2678" s="80">
        <f t="shared" si="3876"/>
        <v>1100.0000000000002</v>
      </c>
      <c r="AE2678" s="80">
        <f t="shared" si="3876"/>
        <v>1183.3333333333335</v>
      </c>
      <c r="AF2678" s="80">
        <f t="shared" si="3876"/>
        <v>1266.6666666666667</v>
      </c>
      <c r="AG2678" s="80">
        <f t="shared" si="3876"/>
        <v>1350</v>
      </c>
      <c r="AH2678" s="80">
        <f t="shared" si="3876"/>
        <v>1433.3333333333333</v>
      </c>
      <c r="AI2678" s="80">
        <f t="shared" si="3876"/>
        <v>1516.6666666666665</v>
      </c>
      <c r="AJ2678" s="80">
        <f t="shared" si="3876"/>
        <v>1599.9999999999998</v>
      </c>
      <c r="AK2678" s="80">
        <f t="shared" si="3876"/>
        <v>1683.333333333333</v>
      </c>
      <c r="AL2678" s="80">
        <f t="shared" si="3876"/>
        <v>1766.6666666666663</v>
      </c>
      <c r="AM2678" s="80">
        <f t="shared" si="3876"/>
        <v>1849.9999999999995</v>
      </c>
      <c r="AN2678" s="80">
        <f t="shared" si="3876"/>
        <v>1933.3333333333328</v>
      </c>
      <c r="AO2678" s="80">
        <f t="shared" si="3876"/>
        <v>2016.6666666666661</v>
      </c>
      <c r="AP2678" s="80">
        <f t="shared" si="3876"/>
        <v>2099.9999999999995</v>
      </c>
      <c r="AQ2678" s="80">
        <f t="shared" si="3876"/>
        <v>2183.333333333333</v>
      </c>
      <c r="AR2678" s="80">
        <f t="shared" si="3876"/>
        <v>2266.6666666666665</v>
      </c>
      <c r="AS2678" s="80">
        <f t="shared" si="3876"/>
        <v>2350</v>
      </c>
      <c r="AT2678" s="80">
        <f t="shared" si="3876"/>
        <v>2433.3333333333335</v>
      </c>
      <c r="AU2678" s="80">
        <f t="shared" si="3876"/>
        <v>2516.666666666667</v>
      </c>
      <c r="AV2678" s="80">
        <f t="shared" si="3876"/>
        <v>2600.0000000000005</v>
      </c>
      <c r="AW2678" s="80">
        <f t="shared" si="3876"/>
        <v>2683.3333333333339</v>
      </c>
      <c r="AX2678" s="80">
        <f t="shared" si="3876"/>
        <v>2766.6666666666674</v>
      </c>
      <c r="AY2678" s="80">
        <f t="shared" ref="AY2678:CD2678" si="3877">-AY2670+AX2678</f>
        <v>2850.0000000000009</v>
      </c>
      <c r="AZ2678" s="80">
        <f t="shared" si="3877"/>
        <v>2933.3333333333344</v>
      </c>
      <c r="BA2678" s="80">
        <f t="shared" si="3877"/>
        <v>3016.6666666666679</v>
      </c>
      <c r="BB2678" s="80">
        <f t="shared" si="3877"/>
        <v>3100.0000000000014</v>
      </c>
      <c r="BC2678" s="80">
        <f t="shared" si="3877"/>
        <v>3183.3333333333348</v>
      </c>
      <c r="BD2678" s="80">
        <f t="shared" si="3877"/>
        <v>3266.6666666666683</v>
      </c>
      <c r="BE2678" s="80">
        <f t="shared" si="3877"/>
        <v>3350.0000000000018</v>
      </c>
      <c r="BF2678" s="80">
        <f t="shared" si="3877"/>
        <v>3433.3333333333353</v>
      </c>
      <c r="BG2678" s="80">
        <f t="shared" si="3877"/>
        <v>3516.6666666666688</v>
      </c>
      <c r="BH2678" s="80">
        <f t="shared" si="3877"/>
        <v>3600.0000000000023</v>
      </c>
      <c r="BI2678" s="80">
        <f t="shared" si="3877"/>
        <v>3683.3333333333358</v>
      </c>
      <c r="BJ2678" s="80">
        <f t="shared" si="3877"/>
        <v>3766.6666666666692</v>
      </c>
      <c r="BK2678" s="80">
        <f t="shared" si="3877"/>
        <v>3850.0000000000027</v>
      </c>
      <c r="BL2678" s="80">
        <f t="shared" si="3877"/>
        <v>3933.3333333333362</v>
      </c>
      <c r="BM2678" s="80">
        <f t="shared" si="3877"/>
        <v>4016.6666666666697</v>
      </c>
      <c r="BN2678" s="80">
        <f t="shared" si="3877"/>
        <v>4100.0000000000027</v>
      </c>
      <c r="BO2678" s="80">
        <f t="shared" si="3877"/>
        <v>4183.3333333333358</v>
      </c>
      <c r="BP2678" s="80">
        <f t="shared" si="3877"/>
        <v>4266.6666666666688</v>
      </c>
      <c r="BQ2678" s="80">
        <f t="shared" si="3877"/>
        <v>4350.0000000000018</v>
      </c>
      <c r="BR2678" s="80">
        <f t="shared" si="3877"/>
        <v>4433.3333333333348</v>
      </c>
      <c r="BS2678" s="80">
        <f t="shared" si="3877"/>
        <v>4516.6666666666679</v>
      </c>
      <c r="BT2678" s="80">
        <f t="shared" si="3877"/>
        <v>4600.0000000000009</v>
      </c>
      <c r="BU2678" s="80">
        <f t="shared" si="3877"/>
        <v>4683.3333333333339</v>
      </c>
      <c r="BV2678" s="80">
        <f t="shared" si="3877"/>
        <v>4766.666666666667</v>
      </c>
      <c r="BW2678" s="80">
        <f t="shared" si="3877"/>
        <v>4850</v>
      </c>
      <c r="BX2678" s="80">
        <f t="shared" si="3877"/>
        <v>4933.333333333333</v>
      </c>
      <c r="BY2678" s="80">
        <f t="shared" si="3877"/>
        <v>5016.6666666666661</v>
      </c>
      <c r="BZ2678" s="80">
        <f t="shared" si="3877"/>
        <v>5099.9999999999991</v>
      </c>
      <c r="CA2678" s="80">
        <f t="shared" si="3877"/>
        <v>5183.3333333333321</v>
      </c>
      <c r="CB2678" s="80">
        <f t="shared" si="3877"/>
        <v>5266.6666666666652</v>
      </c>
      <c r="CC2678" s="80">
        <f t="shared" si="3877"/>
        <v>5349.9999999999982</v>
      </c>
      <c r="CD2678" s="80">
        <f t="shared" si="3877"/>
        <v>5433.3333333333312</v>
      </c>
      <c r="CE2678" s="80">
        <f t="shared" ref="CE2678:CL2678" si="3878">-CE2670+CD2678</f>
        <v>5516.6666666666642</v>
      </c>
      <c r="CF2678" s="80">
        <f t="shared" si="3878"/>
        <v>5599.9999999999973</v>
      </c>
      <c r="CG2678" s="80">
        <f t="shared" si="3878"/>
        <v>5683.3333333333303</v>
      </c>
      <c r="CH2678" s="80">
        <f t="shared" si="3878"/>
        <v>5766.6666666666633</v>
      </c>
      <c r="CI2678" s="80">
        <f t="shared" si="3878"/>
        <v>5849.9999999999964</v>
      </c>
      <c r="CJ2678" s="80">
        <f t="shared" si="3878"/>
        <v>5933.3333333333294</v>
      </c>
      <c r="CK2678" s="80">
        <f t="shared" si="3878"/>
        <v>6016.6666666666624</v>
      </c>
      <c r="CL2678" s="80">
        <f t="shared" si="3878"/>
        <v>6099.9999999999955</v>
      </c>
    </row>
    <row r="2679" spans="2:90" x14ac:dyDescent="0.4">
      <c r="B2679" s="122" t="str">
        <f>"Accumulated amortization - "&amp;SUBSTITUTE(B2665,":","")</f>
        <v>Accumulated amortization - Fixed secondary intangible assets</v>
      </c>
      <c r="D2679" t="s">
        <v>424</v>
      </c>
      <c r="E2679" s="8" t="str">
        <f t="shared" si="3874"/>
        <v>2679 FAINT-F</v>
      </c>
      <c r="J2679" s="81">
        <f>-H2668/H2667*J2678</f>
        <v>-60</v>
      </c>
      <c r="K2679" s="43">
        <f t="shared" si="3875"/>
        <v>0</v>
      </c>
      <c r="L2679" s="43">
        <f t="shared" si="3875"/>
        <v>0</v>
      </c>
      <c r="M2679" s="43">
        <f t="shared" si="3875"/>
        <v>0</v>
      </c>
      <c r="N2679" s="43">
        <f t="shared" si="3875"/>
        <v>0</v>
      </c>
      <c r="O2679" s="43">
        <f t="shared" si="3875"/>
        <v>0</v>
      </c>
      <c r="P2679" s="43">
        <f t="shared" si="3875"/>
        <v>0</v>
      </c>
      <c r="R2679" s="37">
        <f>$J2679</f>
        <v>-60</v>
      </c>
      <c r="S2679" s="81" t="e">
        <f t="shared" ref="S2679:AX2679" ca="1" si="3879">R2679+S2673</f>
        <v>#REF!</v>
      </c>
      <c r="T2679" s="81" t="e">
        <f t="shared" ca="1" si="3879"/>
        <v>#REF!</v>
      </c>
      <c r="U2679" s="81" t="e">
        <f t="shared" ca="1" si="3879"/>
        <v>#REF!</v>
      </c>
      <c r="V2679" s="81" t="e">
        <f t="shared" ca="1" si="3879"/>
        <v>#REF!</v>
      </c>
      <c r="W2679" s="81" t="e">
        <f t="shared" ca="1" si="3879"/>
        <v>#REF!</v>
      </c>
      <c r="X2679" s="81" t="e">
        <f t="shared" ca="1" si="3879"/>
        <v>#REF!</v>
      </c>
      <c r="Y2679" s="81" t="e">
        <f t="shared" ca="1" si="3879"/>
        <v>#REF!</v>
      </c>
      <c r="Z2679" s="81" t="e">
        <f t="shared" ca="1" si="3879"/>
        <v>#REF!</v>
      </c>
      <c r="AA2679" s="81" t="e">
        <f t="shared" ca="1" si="3879"/>
        <v>#REF!</v>
      </c>
      <c r="AB2679" s="81" t="e">
        <f t="shared" ca="1" si="3879"/>
        <v>#REF!</v>
      </c>
      <c r="AC2679" s="81" t="e">
        <f t="shared" ca="1" si="3879"/>
        <v>#REF!</v>
      </c>
      <c r="AD2679" s="81" t="e">
        <f t="shared" ca="1" si="3879"/>
        <v>#REF!</v>
      </c>
      <c r="AE2679" s="81" t="e">
        <f t="shared" ca="1" si="3879"/>
        <v>#REF!</v>
      </c>
      <c r="AF2679" s="81" t="e">
        <f t="shared" ca="1" si="3879"/>
        <v>#REF!</v>
      </c>
      <c r="AG2679" s="81" t="e">
        <f t="shared" ca="1" si="3879"/>
        <v>#REF!</v>
      </c>
      <c r="AH2679" s="81" t="e">
        <f t="shared" ca="1" si="3879"/>
        <v>#REF!</v>
      </c>
      <c r="AI2679" s="81" t="e">
        <f t="shared" ca="1" si="3879"/>
        <v>#REF!</v>
      </c>
      <c r="AJ2679" s="81" t="e">
        <f t="shared" ca="1" si="3879"/>
        <v>#REF!</v>
      </c>
      <c r="AK2679" s="81" t="e">
        <f t="shared" ca="1" si="3879"/>
        <v>#REF!</v>
      </c>
      <c r="AL2679" s="81" t="e">
        <f t="shared" ca="1" si="3879"/>
        <v>#REF!</v>
      </c>
      <c r="AM2679" s="81" t="e">
        <f t="shared" ca="1" si="3879"/>
        <v>#REF!</v>
      </c>
      <c r="AN2679" s="81" t="e">
        <f t="shared" ca="1" si="3879"/>
        <v>#REF!</v>
      </c>
      <c r="AO2679" s="81" t="e">
        <f t="shared" ca="1" si="3879"/>
        <v>#REF!</v>
      </c>
      <c r="AP2679" s="81" t="e">
        <f t="shared" ca="1" si="3879"/>
        <v>#REF!</v>
      </c>
      <c r="AQ2679" s="81" t="e">
        <f t="shared" ca="1" si="3879"/>
        <v>#REF!</v>
      </c>
      <c r="AR2679" s="81" t="e">
        <f t="shared" ca="1" si="3879"/>
        <v>#REF!</v>
      </c>
      <c r="AS2679" s="81" t="e">
        <f t="shared" ca="1" si="3879"/>
        <v>#REF!</v>
      </c>
      <c r="AT2679" s="81" t="e">
        <f t="shared" ca="1" si="3879"/>
        <v>#REF!</v>
      </c>
      <c r="AU2679" s="81" t="e">
        <f t="shared" ca="1" si="3879"/>
        <v>#REF!</v>
      </c>
      <c r="AV2679" s="81" t="e">
        <f t="shared" ca="1" si="3879"/>
        <v>#REF!</v>
      </c>
      <c r="AW2679" s="81" t="e">
        <f t="shared" ca="1" si="3879"/>
        <v>#REF!</v>
      </c>
      <c r="AX2679" s="81" t="e">
        <f t="shared" ca="1" si="3879"/>
        <v>#REF!</v>
      </c>
      <c r="AY2679" s="81" t="e">
        <f t="shared" ref="AY2679:CD2679" ca="1" si="3880">AX2679+AY2673</f>
        <v>#REF!</v>
      </c>
      <c r="AZ2679" s="81" t="e">
        <f t="shared" ca="1" si="3880"/>
        <v>#REF!</v>
      </c>
      <c r="BA2679" s="81" t="e">
        <f t="shared" ca="1" si="3880"/>
        <v>#REF!</v>
      </c>
      <c r="BB2679" s="81" t="e">
        <f t="shared" ca="1" si="3880"/>
        <v>#REF!</v>
      </c>
      <c r="BC2679" s="81" t="e">
        <f t="shared" ca="1" si="3880"/>
        <v>#REF!</v>
      </c>
      <c r="BD2679" s="81" t="e">
        <f t="shared" ca="1" si="3880"/>
        <v>#REF!</v>
      </c>
      <c r="BE2679" s="81" t="e">
        <f t="shared" ca="1" si="3880"/>
        <v>#REF!</v>
      </c>
      <c r="BF2679" s="81" t="e">
        <f t="shared" ca="1" si="3880"/>
        <v>#REF!</v>
      </c>
      <c r="BG2679" s="81" t="e">
        <f t="shared" ca="1" si="3880"/>
        <v>#REF!</v>
      </c>
      <c r="BH2679" s="81" t="e">
        <f t="shared" ca="1" si="3880"/>
        <v>#REF!</v>
      </c>
      <c r="BI2679" s="81" t="e">
        <f t="shared" ca="1" si="3880"/>
        <v>#REF!</v>
      </c>
      <c r="BJ2679" s="81" t="e">
        <f t="shared" ca="1" si="3880"/>
        <v>#REF!</v>
      </c>
      <c r="BK2679" s="81" t="e">
        <f t="shared" ca="1" si="3880"/>
        <v>#REF!</v>
      </c>
      <c r="BL2679" s="81" t="e">
        <f t="shared" ca="1" si="3880"/>
        <v>#REF!</v>
      </c>
      <c r="BM2679" s="81" t="e">
        <f t="shared" ca="1" si="3880"/>
        <v>#REF!</v>
      </c>
      <c r="BN2679" s="81" t="e">
        <f t="shared" ca="1" si="3880"/>
        <v>#REF!</v>
      </c>
      <c r="BO2679" s="81" t="e">
        <f t="shared" ca="1" si="3880"/>
        <v>#REF!</v>
      </c>
      <c r="BP2679" s="81" t="e">
        <f t="shared" ca="1" si="3880"/>
        <v>#REF!</v>
      </c>
      <c r="BQ2679" s="81" t="e">
        <f t="shared" ca="1" si="3880"/>
        <v>#REF!</v>
      </c>
      <c r="BR2679" s="81" t="e">
        <f t="shared" ca="1" si="3880"/>
        <v>#REF!</v>
      </c>
      <c r="BS2679" s="81" t="e">
        <f t="shared" ca="1" si="3880"/>
        <v>#REF!</v>
      </c>
      <c r="BT2679" s="81" t="e">
        <f t="shared" ca="1" si="3880"/>
        <v>#REF!</v>
      </c>
      <c r="BU2679" s="81" t="e">
        <f t="shared" ca="1" si="3880"/>
        <v>#REF!</v>
      </c>
      <c r="BV2679" s="81" t="e">
        <f t="shared" ca="1" si="3880"/>
        <v>#REF!</v>
      </c>
      <c r="BW2679" s="81" t="e">
        <f t="shared" ca="1" si="3880"/>
        <v>#REF!</v>
      </c>
      <c r="BX2679" s="81" t="e">
        <f t="shared" ca="1" si="3880"/>
        <v>#REF!</v>
      </c>
      <c r="BY2679" s="81" t="e">
        <f t="shared" ca="1" si="3880"/>
        <v>#REF!</v>
      </c>
      <c r="BZ2679" s="81" t="e">
        <f t="shared" ca="1" si="3880"/>
        <v>#REF!</v>
      </c>
      <c r="CA2679" s="81" t="e">
        <f t="shared" ca="1" si="3880"/>
        <v>#REF!</v>
      </c>
      <c r="CB2679" s="81" t="e">
        <f t="shared" ca="1" si="3880"/>
        <v>#REF!</v>
      </c>
      <c r="CC2679" s="81" t="e">
        <f t="shared" ca="1" si="3880"/>
        <v>#REF!</v>
      </c>
      <c r="CD2679" s="81" t="e">
        <f t="shared" ca="1" si="3880"/>
        <v>#REF!</v>
      </c>
      <c r="CE2679" s="81" t="e">
        <f t="shared" ref="CE2679:CL2679" ca="1" si="3881">CD2679+CE2673</f>
        <v>#REF!</v>
      </c>
      <c r="CF2679" s="81" t="e">
        <f t="shared" ca="1" si="3881"/>
        <v>#REF!</v>
      </c>
      <c r="CG2679" s="81" t="e">
        <f t="shared" ca="1" si="3881"/>
        <v>#REF!</v>
      </c>
      <c r="CH2679" s="81" t="e">
        <f t="shared" ca="1" si="3881"/>
        <v>#REF!</v>
      </c>
      <c r="CI2679" s="81" t="e">
        <f t="shared" ca="1" si="3881"/>
        <v>#REF!</v>
      </c>
      <c r="CJ2679" s="81" t="e">
        <f t="shared" ca="1" si="3881"/>
        <v>#REF!</v>
      </c>
      <c r="CK2679" s="81" t="e">
        <f t="shared" ca="1" si="3881"/>
        <v>#REF!</v>
      </c>
      <c r="CL2679" s="81" t="e">
        <f t="shared" ca="1" si="3881"/>
        <v>#REF!</v>
      </c>
    </row>
    <row r="2680" spans="2:90" x14ac:dyDescent="0.4">
      <c r="B2680" s="123" t="str">
        <f>"Net Intangibles - "&amp;SUBSTITUTE(B2665,":","")</f>
        <v>Net Intangibles - Fixed secondary intangible assets</v>
      </c>
      <c r="C2680" t="s">
        <v>240</v>
      </c>
      <c r="D2680" t="s">
        <v>424</v>
      </c>
      <c r="E2680" s="8" t="str">
        <f t="shared" si="3874"/>
        <v>2680 FAINT-F</v>
      </c>
      <c r="H2680" s="27"/>
      <c r="J2680" s="77">
        <f>SUM(J2678:J2679)</f>
        <v>40</v>
      </c>
      <c r="K2680" s="28" t="e">
        <f t="shared" ref="K2680:P2680" ca="1" si="3882">SUMIF($4:$4,K$2,2680:2680)</f>
        <v>#REF!</v>
      </c>
      <c r="L2680" s="28" t="e">
        <f t="shared" ca="1" si="3882"/>
        <v>#REF!</v>
      </c>
      <c r="M2680" s="28" t="e">
        <f t="shared" ca="1" si="3882"/>
        <v>#REF!</v>
      </c>
      <c r="N2680" s="28" t="e">
        <f t="shared" ca="1" si="3882"/>
        <v>#REF!</v>
      </c>
      <c r="O2680" s="28" t="e">
        <f t="shared" ca="1" si="3882"/>
        <v>#REF!</v>
      </c>
      <c r="P2680" s="28" t="e">
        <f t="shared" ca="1" si="3882"/>
        <v>#REF!</v>
      </c>
      <c r="R2680" s="33">
        <f>$J2680</f>
        <v>40</v>
      </c>
      <c r="S2680" s="77" t="e">
        <f t="shared" ref="S2680" ca="1" si="3883">SUM(S2678:S2679)</f>
        <v>#REF!</v>
      </c>
      <c r="T2680" s="77" t="e">
        <f t="shared" ref="T2680:AX2680" ca="1" si="3884">SUM(T2678:T2679)</f>
        <v>#REF!</v>
      </c>
      <c r="U2680" s="77" t="e">
        <f t="shared" ca="1" si="3884"/>
        <v>#REF!</v>
      </c>
      <c r="V2680" s="77" t="e">
        <f t="shared" ca="1" si="3884"/>
        <v>#REF!</v>
      </c>
      <c r="W2680" s="77" t="e">
        <f t="shared" ca="1" si="3884"/>
        <v>#REF!</v>
      </c>
      <c r="X2680" s="77" t="e">
        <f t="shared" ca="1" si="3884"/>
        <v>#REF!</v>
      </c>
      <c r="Y2680" s="77" t="e">
        <f t="shared" ca="1" si="3884"/>
        <v>#REF!</v>
      </c>
      <c r="Z2680" s="77" t="e">
        <f t="shared" ca="1" si="3884"/>
        <v>#REF!</v>
      </c>
      <c r="AA2680" s="77" t="e">
        <f t="shared" ca="1" si="3884"/>
        <v>#REF!</v>
      </c>
      <c r="AB2680" s="77" t="e">
        <f t="shared" ca="1" si="3884"/>
        <v>#REF!</v>
      </c>
      <c r="AC2680" s="77" t="e">
        <f t="shared" ca="1" si="3884"/>
        <v>#REF!</v>
      </c>
      <c r="AD2680" s="77" t="e">
        <f t="shared" ca="1" si="3884"/>
        <v>#REF!</v>
      </c>
      <c r="AE2680" s="77" t="e">
        <f t="shared" ca="1" si="3884"/>
        <v>#REF!</v>
      </c>
      <c r="AF2680" s="77" t="e">
        <f t="shared" ca="1" si="3884"/>
        <v>#REF!</v>
      </c>
      <c r="AG2680" s="77" t="e">
        <f t="shared" ca="1" si="3884"/>
        <v>#REF!</v>
      </c>
      <c r="AH2680" s="77" t="e">
        <f t="shared" ca="1" si="3884"/>
        <v>#REF!</v>
      </c>
      <c r="AI2680" s="77" t="e">
        <f t="shared" ca="1" si="3884"/>
        <v>#REF!</v>
      </c>
      <c r="AJ2680" s="77" t="e">
        <f t="shared" ca="1" si="3884"/>
        <v>#REF!</v>
      </c>
      <c r="AK2680" s="77" t="e">
        <f t="shared" ca="1" si="3884"/>
        <v>#REF!</v>
      </c>
      <c r="AL2680" s="77" t="e">
        <f t="shared" ca="1" si="3884"/>
        <v>#REF!</v>
      </c>
      <c r="AM2680" s="77" t="e">
        <f t="shared" ca="1" si="3884"/>
        <v>#REF!</v>
      </c>
      <c r="AN2680" s="77" t="e">
        <f t="shared" ca="1" si="3884"/>
        <v>#REF!</v>
      </c>
      <c r="AO2680" s="77" t="e">
        <f t="shared" ca="1" si="3884"/>
        <v>#REF!</v>
      </c>
      <c r="AP2680" s="77" t="e">
        <f t="shared" ca="1" si="3884"/>
        <v>#REF!</v>
      </c>
      <c r="AQ2680" s="77" t="e">
        <f t="shared" ca="1" si="3884"/>
        <v>#REF!</v>
      </c>
      <c r="AR2680" s="77" t="e">
        <f t="shared" ca="1" si="3884"/>
        <v>#REF!</v>
      </c>
      <c r="AS2680" s="77" t="e">
        <f t="shared" ca="1" si="3884"/>
        <v>#REF!</v>
      </c>
      <c r="AT2680" s="77" t="e">
        <f t="shared" ca="1" si="3884"/>
        <v>#REF!</v>
      </c>
      <c r="AU2680" s="77" t="e">
        <f t="shared" ca="1" si="3884"/>
        <v>#REF!</v>
      </c>
      <c r="AV2680" s="77" t="e">
        <f t="shared" ca="1" si="3884"/>
        <v>#REF!</v>
      </c>
      <c r="AW2680" s="77" t="e">
        <f t="shared" ca="1" si="3884"/>
        <v>#REF!</v>
      </c>
      <c r="AX2680" s="77" t="e">
        <f t="shared" ca="1" si="3884"/>
        <v>#REF!</v>
      </c>
      <c r="AY2680" s="77" t="e">
        <f t="shared" ref="AY2680:CD2680" ca="1" si="3885">SUM(AY2678:AY2679)</f>
        <v>#REF!</v>
      </c>
      <c r="AZ2680" s="77" t="e">
        <f t="shared" ca="1" si="3885"/>
        <v>#REF!</v>
      </c>
      <c r="BA2680" s="77" t="e">
        <f t="shared" ca="1" si="3885"/>
        <v>#REF!</v>
      </c>
      <c r="BB2680" s="77" t="e">
        <f t="shared" ca="1" si="3885"/>
        <v>#REF!</v>
      </c>
      <c r="BC2680" s="77" t="e">
        <f t="shared" ca="1" si="3885"/>
        <v>#REF!</v>
      </c>
      <c r="BD2680" s="77" t="e">
        <f t="shared" ca="1" si="3885"/>
        <v>#REF!</v>
      </c>
      <c r="BE2680" s="77" t="e">
        <f t="shared" ca="1" si="3885"/>
        <v>#REF!</v>
      </c>
      <c r="BF2680" s="77" t="e">
        <f t="shared" ca="1" si="3885"/>
        <v>#REF!</v>
      </c>
      <c r="BG2680" s="77" t="e">
        <f t="shared" ca="1" si="3885"/>
        <v>#REF!</v>
      </c>
      <c r="BH2680" s="77" t="e">
        <f t="shared" ca="1" si="3885"/>
        <v>#REF!</v>
      </c>
      <c r="BI2680" s="77" t="e">
        <f t="shared" ca="1" si="3885"/>
        <v>#REF!</v>
      </c>
      <c r="BJ2680" s="77" t="e">
        <f t="shared" ca="1" si="3885"/>
        <v>#REF!</v>
      </c>
      <c r="BK2680" s="77" t="e">
        <f t="shared" ca="1" si="3885"/>
        <v>#REF!</v>
      </c>
      <c r="BL2680" s="77" t="e">
        <f t="shared" ca="1" si="3885"/>
        <v>#REF!</v>
      </c>
      <c r="BM2680" s="77" t="e">
        <f t="shared" ca="1" si="3885"/>
        <v>#REF!</v>
      </c>
      <c r="BN2680" s="77" t="e">
        <f t="shared" ca="1" si="3885"/>
        <v>#REF!</v>
      </c>
      <c r="BO2680" s="77" t="e">
        <f t="shared" ca="1" si="3885"/>
        <v>#REF!</v>
      </c>
      <c r="BP2680" s="77" t="e">
        <f t="shared" ca="1" si="3885"/>
        <v>#REF!</v>
      </c>
      <c r="BQ2680" s="77" t="e">
        <f t="shared" ca="1" si="3885"/>
        <v>#REF!</v>
      </c>
      <c r="BR2680" s="77" t="e">
        <f t="shared" ca="1" si="3885"/>
        <v>#REF!</v>
      </c>
      <c r="BS2680" s="77" t="e">
        <f t="shared" ca="1" si="3885"/>
        <v>#REF!</v>
      </c>
      <c r="BT2680" s="77" t="e">
        <f t="shared" ca="1" si="3885"/>
        <v>#REF!</v>
      </c>
      <c r="BU2680" s="77" t="e">
        <f t="shared" ca="1" si="3885"/>
        <v>#REF!</v>
      </c>
      <c r="BV2680" s="77" t="e">
        <f t="shared" ca="1" si="3885"/>
        <v>#REF!</v>
      </c>
      <c r="BW2680" s="77" t="e">
        <f t="shared" ca="1" si="3885"/>
        <v>#REF!</v>
      </c>
      <c r="BX2680" s="77" t="e">
        <f t="shared" ca="1" si="3885"/>
        <v>#REF!</v>
      </c>
      <c r="BY2680" s="77" t="e">
        <f t="shared" ca="1" si="3885"/>
        <v>#REF!</v>
      </c>
      <c r="BZ2680" s="77" t="e">
        <f t="shared" ca="1" si="3885"/>
        <v>#REF!</v>
      </c>
      <c r="CA2680" s="77" t="e">
        <f t="shared" ca="1" si="3885"/>
        <v>#REF!</v>
      </c>
      <c r="CB2680" s="77" t="e">
        <f t="shared" ca="1" si="3885"/>
        <v>#REF!</v>
      </c>
      <c r="CC2680" s="77" t="e">
        <f t="shared" ca="1" si="3885"/>
        <v>#REF!</v>
      </c>
      <c r="CD2680" s="77" t="e">
        <f t="shared" ca="1" si="3885"/>
        <v>#REF!</v>
      </c>
      <c r="CE2680" s="77" t="e">
        <f t="shared" ref="CE2680:CK2680" ca="1" si="3886">SUM(CE2678:CE2679)</f>
        <v>#REF!</v>
      </c>
      <c r="CF2680" s="77" t="e">
        <f t="shared" ca="1" si="3886"/>
        <v>#REF!</v>
      </c>
      <c r="CG2680" s="77" t="e">
        <f t="shared" ca="1" si="3886"/>
        <v>#REF!</v>
      </c>
      <c r="CH2680" s="77" t="e">
        <f t="shared" ca="1" si="3886"/>
        <v>#REF!</v>
      </c>
      <c r="CI2680" s="77" t="e">
        <f t="shared" ca="1" si="3886"/>
        <v>#REF!</v>
      </c>
      <c r="CJ2680" s="77" t="e">
        <f t="shared" ca="1" si="3886"/>
        <v>#REF!</v>
      </c>
      <c r="CK2680" s="77" t="e">
        <f t="shared" ca="1" si="3886"/>
        <v>#REF!</v>
      </c>
      <c r="CL2680" s="77" t="e">
        <f t="shared" ref="CL2680" ca="1" si="3887">SUM(CL2678:CL2679)</f>
        <v>#REF!</v>
      </c>
    </row>
    <row r="2681" spans="2:90" x14ac:dyDescent="0.4">
      <c r="B2681" s="123"/>
      <c r="D2681" t="s">
        <v>424</v>
      </c>
      <c r="E2681" s="8" t="str">
        <f t="shared" ref="E2681" si="3888">ROW()&amp;" "&amp;D2681</f>
        <v>2681 FAINT-F</v>
      </c>
      <c r="H2681" s="27"/>
      <c r="J2681" s="77"/>
      <c r="K2681" s="28"/>
      <c r="L2681" s="28"/>
      <c r="M2681" s="28"/>
      <c r="N2681" s="28"/>
      <c r="O2681" s="28"/>
      <c r="P2681" s="28"/>
      <c r="R2681" s="33"/>
      <c r="S2681" s="77"/>
      <c r="T2681" s="77"/>
      <c r="U2681" s="77"/>
      <c r="V2681" s="77"/>
      <c r="W2681" s="77"/>
      <c r="X2681" s="77"/>
      <c r="Y2681" s="77"/>
      <c r="Z2681" s="77"/>
      <c r="AA2681" s="77"/>
      <c r="AB2681" s="77"/>
      <c r="AC2681" s="77"/>
      <c r="AD2681" s="77"/>
      <c r="AE2681" s="77"/>
      <c r="AF2681" s="77"/>
      <c r="AG2681" s="77"/>
      <c r="AH2681" s="77"/>
      <c r="AI2681" s="77"/>
      <c r="AJ2681" s="77"/>
      <c r="AK2681" s="77"/>
      <c r="AL2681" s="77"/>
      <c r="AM2681" s="77"/>
      <c r="AN2681" s="77"/>
      <c r="AO2681" s="77"/>
      <c r="AP2681" s="77"/>
      <c r="AQ2681" s="77"/>
      <c r="AR2681" s="77"/>
      <c r="AS2681" s="77"/>
      <c r="AT2681" s="77"/>
      <c r="AU2681" s="77"/>
      <c r="AV2681" s="77"/>
      <c r="AW2681" s="77"/>
      <c r="AX2681" s="77"/>
      <c r="AY2681" s="77"/>
      <c r="AZ2681" s="77"/>
      <c r="BA2681" s="77"/>
      <c r="BB2681" s="77"/>
      <c r="BC2681" s="77"/>
      <c r="BD2681" s="77"/>
      <c r="BE2681" s="77"/>
      <c r="BF2681" s="77"/>
      <c r="BG2681" s="77"/>
      <c r="BH2681" s="77"/>
      <c r="BI2681" s="77"/>
      <c r="BJ2681" s="77"/>
      <c r="BK2681" s="77"/>
      <c r="BL2681" s="77"/>
      <c r="BM2681" s="77"/>
      <c r="BN2681" s="77"/>
      <c r="BO2681" s="77"/>
      <c r="BP2681" s="77"/>
      <c r="BQ2681" s="77"/>
      <c r="BR2681" s="77"/>
      <c r="BS2681" s="77"/>
      <c r="BT2681" s="77"/>
      <c r="BU2681" s="77"/>
      <c r="BV2681" s="77"/>
      <c r="BW2681" s="77"/>
      <c r="BX2681" s="77"/>
      <c r="BY2681" s="77"/>
      <c r="BZ2681" s="77"/>
      <c r="CA2681" s="77"/>
      <c r="CB2681" s="77"/>
      <c r="CC2681" s="77"/>
      <c r="CD2681" s="77"/>
      <c r="CE2681" s="77"/>
      <c r="CF2681" s="77"/>
      <c r="CG2681" s="77"/>
      <c r="CH2681" s="77"/>
      <c r="CI2681" s="77"/>
      <c r="CJ2681" s="77"/>
      <c r="CK2681" s="77"/>
      <c r="CL2681" s="77"/>
    </row>
    <row r="2682" spans="2:90" x14ac:dyDescent="0.4">
      <c r="B2682" s="132" t="str">
        <f>B2657</f>
        <v>(Primary label)</v>
      </c>
      <c r="D2682" t="s">
        <v>424</v>
      </c>
      <c r="E2682" s="8" t="str">
        <f t="shared" si="3871"/>
        <v>2682 FAINT-F</v>
      </c>
      <c r="G2682" t="s">
        <v>332</v>
      </c>
      <c r="H2682" s="27"/>
      <c r="I2682" s="78"/>
      <c r="J2682" s="78"/>
      <c r="K2682" s="33"/>
      <c r="L2682" s="33"/>
      <c r="M2682" s="33"/>
      <c r="N2682" s="33"/>
      <c r="O2682" s="33"/>
      <c r="P2682" s="33"/>
      <c r="R2682" s="33"/>
      <c r="S2682" s="77"/>
      <c r="T2682" s="77"/>
      <c r="U2682" s="77"/>
      <c r="V2682" s="77"/>
      <c r="W2682" s="77"/>
      <c r="X2682" s="77"/>
      <c r="Y2682" s="77"/>
      <c r="Z2682" s="77"/>
      <c r="AA2682" s="77"/>
      <c r="AB2682" s="77"/>
      <c r="AC2682" s="77"/>
      <c r="AD2682" s="77"/>
      <c r="AE2682" s="77"/>
      <c r="AF2682" s="77"/>
      <c r="AG2682" s="77"/>
      <c r="AH2682" s="77"/>
      <c r="AI2682" s="77"/>
      <c r="AJ2682" s="77"/>
      <c r="AK2682" s="77"/>
      <c r="AL2682" s="77"/>
      <c r="AM2682" s="77"/>
      <c r="AN2682" s="77"/>
      <c r="AO2682" s="77"/>
      <c r="AP2682" s="77"/>
      <c r="AQ2682" s="77"/>
      <c r="AR2682" s="77"/>
      <c r="AS2682" s="77"/>
      <c r="AT2682" s="77"/>
      <c r="AU2682" s="77"/>
      <c r="AV2682" s="77"/>
      <c r="AW2682" s="77"/>
      <c r="AX2682" s="77"/>
      <c r="AY2682" s="77"/>
      <c r="AZ2682" s="77"/>
      <c r="BA2682" s="77"/>
      <c r="BB2682" s="77"/>
      <c r="BC2682" s="77"/>
      <c r="BD2682" s="77"/>
      <c r="BE2682" s="77"/>
      <c r="BF2682" s="77"/>
      <c r="BG2682" s="77"/>
      <c r="BH2682" s="77"/>
      <c r="BI2682" s="77"/>
      <c r="BJ2682" s="77"/>
      <c r="BK2682" s="77"/>
      <c r="BL2682" s="77"/>
      <c r="BM2682" s="77"/>
      <c r="BN2682" s="77"/>
      <c r="BO2682" s="77"/>
      <c r="BP2682" s="77"/>
      <c r="BQ2682" s="77"/>
      <c r="BR2682" s="77"/>
      <c r="BS2682" s="77"/>
      <c r="BT2682" s="77"/>
      <c r="BU2682" s="77"/>
      <c r="BV2682" s="77"/>
      <c r="BW2682" s="77"/>
      <c r="BX2682" s="77"/>
      <c r="BY2682" s="77"/>
      <c r="BZ2682" s="77"/>
      <c r="CA2682" s="77"/>
      <c r="CB2682" s="77"/>
      <c r="CC2682" s="77"/>
      <c r="CD2682" s="77"/>
      <c r="CE2682" s="77"/>
      <c r="CF2682" s="77"/>
      <c r="CG2682" s="77"/>
      <c r="CH2682" s="77"/>
      <c r="CI2682" s="77"/>
      <c r="CJ2682" s="77"/>
      <c r="CK2682" s="77"/>
      <c r="CL2682" s="77"/>
    </row>
    <row r="2683" spans="2:90" x14ac:dyDescent="0.4">
      <c r="B2683" s="132" t="str">
        <f>B2658</f>
        <v>primary unit</v>
      </c>
      <c r="D2683" t="s">
        <v>424</v>
      </c>
      <c r="E2683" s="8" t="str">
        <f>ROW()&amp;" "&amp;D2683</f>
        <v>2683 FAINT-F</v>
      </c>
      <c r="G2683" t="s">
        <v>332</v>
      </c>
      <c r="S2683" s="72"/>
      <c r="T2683" s="72"/>
      <c r="U2683" s="72"/>
      <c r="V2683" s="72"/>
      <c r="W2683" s="72"/>
      <c r="X2683" s="72"/>
      <c r="Y2683" s="72"/>
      <c r="Z2683" s="72"/>
      <c r="AA2683" s="72"/>
      <c r="AB2683" s="72"/>
      <c r="AC2683" s="72"/>
      <c r="AD2683" s="72"/>
      <c r="AE2683" s="72"/>
      <c r="AF2683" s="72"/>
      <c r="AG2683" s="72"/>
      <c r="AH2683" s="72"/>
      <c r="AI2683" s="72"/>
      <c r="AJ2683" s="72"/>
      <c r="AK2683" s="72"/>
      <c r="AL2683" s="72"/>
      <c r="AM2683" s="72"/>
      <c r="AN2683" s="72"/>
      <c r="AO2683" s="72"/>
      <c r="AP2683" s="72"/>
      <c r="AQ2683" s="72"/>
      <c r="AR2683" s="72"/>
      <c r="AS2683" s="72"/>
      <c r="AT2683" s="72"/>
      <c r="AU2683" s="72"/>
      <c r="AV2683" s="72"/>
      <c r="AW2683" s="72"/>
      <c r="AX2683" s="72"/>
      <c r="AY2683" s="72"/>
      <c r="AZ2683" s="72"/>
      <c r="BA2683" s="72"/>
      <c r="BB2683" s="72"/>
      <c r="BC2683" s="72"/>
      <c r="BD2683" s="72"/>
      <c r="BE2683" s="72"/>
      <c r="BF2683" s="72"/>
      <c r="BG2683" s="72"/>
      <c r="BH2683" s="72"/>
      <c r="BI2683" s="72"/>
      <c r="BJ2683" s="72"/>
      <c r="BK2683" s="72"/>
      <c r="BL2683" s="72"/>
      <c r="BM2683" s="72"/>
      <c r="BN2683" s="72"/>
      <c r="BO2683" s="72"/>
      <c r="BP2683" s="72"/>
      <c r="BQ2683" s="72"/>
      <c r="BR2683" s="72"/>
      <c r="BS2683" s="72"/>
      <c r="BT2683" s="72"/>
      <c r="BU2683" s="72"/>
      <c r="BV2683" s="72"/>
      <c r="BW2683" s="72"/>
      <c r="BX2683" s="72"/>
      <c r="BY2683" s="72"/>
      <c r="BZ2683" s="72"/>
      <c r="CA2683" s="72"/>
      <c r="CB2683" s="72"/>
      <c r="CC2683" s="72"/>
      <c r="CD2683" s="72"/>
      <c r="CE2683" s="72"/>
      <c r="CF2683" s="72"/>
      <c r="CG2683" s="72"/>
      <c r="CH2683" s="72"/>
      <c r="CI2683" s="72"/>
      <c r="CJ2683" s="72"/>
      <c r="CK2683" s="72"/>
      <c r="CL2683" s="72"/>
    </row>
    <row r="2684" spans="2:90" x14ac:dyDescent="0.4">
      <c r="B2684" s="132" t="str">
        <f>B2659</f>
        <v>Primary revenue driver</v>
      </c>
      <c r="D2684" t="s">
        <v>424</v>
      </c>
      <c r="E2684" s="8" t="str">
        <f t="shared" si="3871"/>
        <v>2684 FAINT-F</v>
      </c>
      <c r="G2684" t="s">
        <v>332</v>
      </c>
      <c r="K2684" s="53"/>
      <c r="L2684" s="53"/>
      <c r="M2684" s="53"/>
      <c r="N2684" s="53"/>
      <c r="O2684" s="53"/>
      <c r="P2684" s="53"/>
      <c r="R2684" s="24"/>
      <c r="S2684" s="175" t="str">
        <f t="shared" ref="S2684" si="3889">S2659</f>
        <v>S$12</v>
      </c>
      <c r="T2684" s="175" t="str">
        <f t="shared" ref="T2684:AX2684" si="3890">T2659</f>
        <v>T$12</v>
      </c>
      <c r="U2684" s="175" t="str">
        <f t="shared" si="3890"/>
        <v>U$12</v>
      </c>
      <c r="V2684" s="175" t="str">
        <f t="shared" si="3890"/>
        <v>V$12</v>
      </c>
      <c r="W2684" s="175" t="str">
        <f t="shared" si="3890"/>
        <v>W$12</v>
      </c>
      <c r="X2684" s="175" t="str">
        <f t="shared" si="3890"/>
        <v>X$12</v>
      </c>
      <c r="Y2684" s="175" t="str">
        <f t="shared" si="3890"/>
        <v>Y$12</v>
      </c>
      <c r="Z2684" s="175" t="str">
        <f t="shared" si="3890"/>
        <v>Z$12</v>
      </c>
      <c r="AA2684" s="175" t="str">
        <f t="shared" si="3890"/>
        <v>AA$12</v>
      </c>
      <c r="AB2684" s="175" t="str">
        <f t="shared" si="3890"/>
        <v>AB$12</v>
      </c>
      <c r="AC2684" s="175" t="str">
        <f t="shared" si="3890"/>
        <v>AC$12</v>
      </c>
      <c r="AD2684" s="175" t="str">
        <f t="shared" si="3890"/>
        <v>AD$12</v>
      </c>
      <c r="AE2684" s="175" t="str">
        <f t="shared" si="3890"/>
        <v>AE$12</v>
      </c>
      <c r="AF2684" s="175" t="str">
        <f t="shared" si="3890"/>
        <v>AF$12</v>
      </c>
      <c r="AG2684" s="175" t="str">
        <f t="shared" si="3890"/>
        <v>AG$12</v>
      </c>
      <c r="AH2684" s="175" t="str">
        <f t="shared" si="3890"/>
        <v>AH$12</v>
      </c>
      <c r="AI2684" s="175" t="str">
        <f t="shared" si="3890"/>
        <v>AI$12</v>
      </c>
      <c r="AJ2684" s="175" t="str">
        <f t="shared" si="3890"/>
        <v>AJ$12</v>
      </c>
      <c r="AK2684" s="175" t="str">
        <f t="shared" si="3890"/>
        <v>AK$12</v>
      </c>
      <c r="AL2684" s="175" t="str">
        <f t="shared" si="3890"/>
        <v>AL$12</v>
      </c>
      <c r="AM2684" s="175" t="str">
        <f t="shared" si="3890"/>
        <v>AM$12</v>
      </c>
      <c r="AN2684" s="175" t="str">
        <f t="shared" si="3890"/>
        <v>AN$12</v>
      </c>
      <c r="AO2684" s="175" t="str">
        <f t="shared" si="3890"/>
        <v>AO$12</v>
      </c>
      <c r="AP2684" s="175" t="str">
        <f t="shared" si="3890"/>
        <v>AP$12</v>
      </c>
      <c r="AQ2684" s="175" t="str">
        <f t="shared" si="3890"/>
        <v>AQ$12</v>
      </c>
      <c r="AR2684" s="175" t="str">
        <f t="shared" si="3890"/>
        <v>AR$12</v>
      </c>
      <c r="AS2684" s="175" t="str">
        <f t="shared" si="3890"/>
        <v>AS$12</v>
      </c>
      <c r="AT2684" s="175" t="str">
        <f t="shared" si="3890"/>
        <v>AT$12</v>
      </c>
      <c r="AU2684" s="175" t="str">
        <f t="shared" si="3890"/>
        <v>AU$12</v>
      </c>
      <c r="AV2684" s="175" t="str">
        <f t="shared" si="3890"/>
        <v>AV$12</v>
      </c>
      <c r="AW2684" s="175" t="str">
        <f t="shared" si="3890"/>
        <v>AW$12</v>
      </c>
      <c r="AX2684" s="175" t="str">
        <f t="shared" si="3890"/>
        <v>AX$12</v>
      </c>
      <c r="AY2684" s="175" t="str">
        <f t="shared" ref="AY2684:CD2684" si="3891">AY2659</f>
        <v>AY$12</v>
      </c>
      <c r="AZ2684" s="175" t="str">
        <f t="shared" si="3891"/>
        <v>AZ$12</v>
      </c>
      <c r="BA2684" s="175" t="str">
        <f t="shared" si="3891"/>
        <v>BA$12</v>
      </c>
      <c r="BB2684" s="175" t="str">
        <f t="shared" si="3891"/>
        <v>BB$12</v>
      </c>
      <c r="BC2684" s="175" t="str">
        <f t="shared" si="3891"/>
        <v>BC$12</v>
      </c>
      <c r="BD2684" s="175" t="str">
        <f t="shared" si="3891"/>
        <v>BD$12</v>
      </c>
      <c r="BE2684" s="175" t="str">
        <f t="shared" si="3891"/>
        <v>BE$12</v>
      </c>
      <c r="BF2684" s="175" t="str">
        <f t="shared" si="3891"/>
        <v>BF$12</v>
      </c>
      <c r="BG2684" s="175" t="str">
        <f t="shared" si="3891"/>
        <v>BG$12</v>
      </c>
      <c r="BH2684" s="175" t="str">
        <f t="shared" si="3891"/>
        <v>BH$12</v>
      </c>
      <c r="BI2684" s="175" t="str">
        <f t="shared" si="3891"/>
        <v>BI$12</v>
      </c>
      <c r="BJ2684" s="175" t="str">
        <f t="shared" si="3891"/>
        <v>BJ$12</v>
      </c>
      <c r="BK2684" s="175" t="str">
        <f t="shared" si="3891"/>
        <v>BK$12</v>
      </c>
      <c r="BL2684" s="175" t="str">
        <f t="shared" si="3891"/>
        <v>BL$12</v>
      </c>
      <c r="BM2684" s="175" t="str">
        <f t="shared" si="3891"/>
        <v>BM$12</v>
      </c>
      <c r="BN2684" s="175" t="str">
        <f t="shared" si="3891"/>
        <v>BN$12</v>
      </c>
      <c r="BO2684" s="175" t="str">
        <f t="shared" si="3891"/>
        <v>BO$12</v>
      </c>
      <c r="BP2684" s="175" t="str">
        <f t="shared" si="3891"/>
        <v>BP$12</v>
      </c>
      <c r="BQ2684" s="175" t="str">
        <f t="shared" si="3891"/>
        <v>BQ$12</v>
      </c>
      <c r="BR2684" s="175" t="str">
        <f t="shared" si="3891"/>
        <v>BR$12</v>
      </c>
      <c r="BS2684" s="175" t="str">
        <f t="shared" si="3891"/>
        <v>BS$12</v>
      </c>
      <c r="BT2684" s="175" t="str">
        <f t="shared" si="3891"/>
        <v>BT$12</v>
      </c>
      <c r="BU2684" s="175" t="str">
        <f t="shared" si="3891"/>
        <v>BU$12</v>
      </c>
      <c r="BV2684" s="175" t="str">
        <f t="shared" si="3891"/>
        <v>BV$12</v>
      </c>
      <c r="BW2684" s="175" t="str">
        <f t="shared" si="3891"/>
        <v>BW$12</v>
      </c>
      <c r="BX2684" s="175" t="str">
        <f t="shared" si="3891"/>
        <v>BX$12</v>
      </c>
      <c r="BY2684" s="175" t="str">
        <f t="shared" si="3891"/>
        <v>BY$12</v>
      </c>
      <c r="BZ2684" s="175" t="str">
        <f t="shared" si="3891"/>
        <v>BZ$12</v>
      </c>
      <c r="CA2684" s="175" t="str">
        <f t="shared" si="3891"/>
        <v>CA$12</v>
      </c>
      <c r="CB2684" s="175" t="str">
        <f t="shared" si="3891"/>
        <v>CB$12</v>
      </c>
      <c r="CC2684" s="175" t="str">
        <f t="shared" si="3891"/>
        <v>CC$12</v>
      </c>
      <c r="CD2684" s="175" t="str">
        <f t="shared" si="3891"/>
        <v>CD$12</v>
      </c>
      <c r="CE2684" s="175" t="str">
        <f t="shared" ref="CE2684:CK2684" si="3892">CE2659</f>
        <v>CE$12</v>
      </c>
      <c r="CF2684" s="175" t="str">
        <f t="shared" si="3892"/>
        <v>CF$12</v>
      </c>
      <c r="CG2684" s="175" t="str">
        <f t="shared" si="3892"/>
        <v>CG$12</v>
      </c>
      <c r="CH2684" s="175" t="str">
        <f t="shared" si="3892"/>
        <v>CH$12</v>
      </c>
      <c r="CI2684" s="175" t="str">
        <f t="shared" si="3892"/>
        <v>CI$12</v>
      </c>
      <c r="CJ2684" s="175" t="str">
        <f t="shared" si="3892"/>
        <v>CJ$12</v>
      </c>
      <c r="CK2684" s="175" t="str">
        <f t="shared" si="3892"/>
        <v>CK$12</v>
      </c>
      <c r="CL2684" s="175" t="str">
        <f t="shared" ref="CL2684" si="3893">CL2659</f>
        <v>CL$12</v>
      </c>
    </row>
    <row r="2685" spans="2:90" x14ac:dyDescent="0.4">
      <c r="B2685" s="132" t="str">
        <f>B2660</f>
        <v>Primary volume driver</v>
      </c>
      <c r="D2685" t="s">
        <v>424</v>
      </c>
      <c r="E2685" s="8" t="str">
        <f t="shared" si="3871"/>
        <v>2685 FAINT-F</v>
      </c>
      <c r="G2685" t="s">
        <v>332</v>
      </c>
      <c r="H2685" s="12"/>
      <c r="I2685" s="60"/>
      <c r="J2685" s="60"/>
      <c r="K2685" s="15"/>
      <c r="L2685" s="15"/>
      <c r="M2685" s="15"/>
      <c r="N2685" s="15"/>
      <c r="O2685" s="15"/>
      <c r="P2685" s="15"/>
      <c r="R2685" s="15"/>
      <c r="S2685" s="175" t="str">
        <f t="shared" ref="S2685" si="3894">S2660</f>
        <v>S$13</v>
      </c>
      <c r="T2685" s="175" t="str">
        <f t="shared" ref="T2685:AX2685" si="3895">T2660</f>
        <v>T$13</v>
      </c>
      <c r="U2685" s="175" t="str">
        <f t="shared" si="3895"/>
        <v>U$13</v>
      </c>
      <c r="V2685" s="175" t="str">
        <f t="shared" si="3895"/>
        <v>V$13</v>
      </c>
      <c r="W2685" s="175" t="str">
        <f t="shared" si="3895"/>
        <v>W$13</v>
      </c>
      <c r="X2685" s="175" t="str">
        <f t="shared" si="3895"/>
        <v>X$13</v>
      </c>
      <c r="Y2685" s="175" t="str">
        <f t="shared" si="3895"/>
        <v>Y$13</v>
      </c>
      <c r="Z2685" s="175" t="str">
        <f t="shared" si="3895"/>
        <v>Z$13</v>
      </c>
      <c r="AA2685" s="175" t="str">
        <f t="shared" si="3895"/>
        <v>AA$13</v>
      </c>
      <c r="AB2685" s="175" t="str">
        <f t="shared" si="3895"/>
        <v>AB$13</v>
      </c>
      <c r="AC2685" s="175" t="str">
        <f t="shared" si="3895"/>
        <v>AC$13</v>
      </c>
      <c r="AD2685" s="175" t="str">
        <f t="shared" si="3895"/>
        <v>AD$13</v>
      </c>
      <c r="AE2685" s="175" t="str">
        <f t="shared" si="3895"/>
        <v>AE$13</v>
      </c>
      <c r="AF2685" s="175" t="str">
        <f t="shared" si="3895"/>
        <v>AF$13</v>
      </c>
      <c r="AG2685" s="175" t="str">
        <f t="shared" si="3895"/>
        <v>AG$13</v>
      </c>
      <c r="AH2685" s="175" t="str">
        <f t="shared" si="3895"/>
        <v>AH$13</v>
      </c>
      <c r="AI2685" s="175" t="str">
        <f t="shared" si="3895"/>
        <v>AI$13</v>
      </c>
      <c r="AJ2685" s="175" t="str">
        <f t="shared" si="3895"/>
        <v>AJ$13</v>
      </c>
      <c r="AK2685" s="175" t="str">
        <f t="shared" si="3895"/>
        <v>AK$13</v>
      </c>
      <c r="AL2685" s="175" t="str">
        <f t="shared" si="3895"/>
        <v>AL$13</v>
      </c>
      <c r="AM2685" s="175" t="str">
        <f t="shared" si="3895"/>
        <v>AM$13</v>
      </c>
      <c r="AN2685" s="175" t="str">
        <f t="shared" si="3895"/>
        <v>AN$13</v>
      </c>
      <c r="AO2685" s="175" t="str">
        <f t="shared" si="3895"/>
        <v>AO$13</v>
      </c>
      <c r="AP2685" s="175" t="str">
        <f t="shared" si="3895"/>
        <v>AP$13</v>
      </c>
      <c r="AQ2685" s="175" t="str">
        <f t="shared" si="3895"/>
        <v>AQ$13</v>
      </c>
      <c r="AR2685" s="175" t="str">
        <f t="shared" si="3895"/>
        <v>AR$13</v>
      </c>
      <c r="AS2685" s="175" t="str">
        <f t="shared" si="3895"/>
        <v>AS$13</v>
      </c>
      <c r="AT2685" s="175" t="str">
        <f t="shared" si="3895"/>
        <v>AT$13</v>
      </c>
      <c r="AU2685" s="175" t="str">
        <f t="shared" si="3895"/>
        <v>AU$13</v>
      </c>
      <c r="AV2685" s="175" t="str">
        <f t="shared" si="3895"/>
        <v>AV$13</v>
      </c>
      <c r="AW2685" s="175" t="str">
        <f t="shared" si="3895"/>
        <v>AW$13</v>
      </c>
      <c r="AX2685" s="175" t="str">
        <f t="shared" si="3895"/>
        <v>AX$13</v>
      </c>
      <c r="AY2685" s="175" t="str">
        <f t="shared" ref="AY2685:CD2685" si="3896">AY2660</f>
        <v>AY$13</v>
      </c>
      <c r="AZ2685" s="175" t="str">
        <f t="shared" si="3896"/>
        <v>AZ$13</v>
      </c>
      <c r="BA2685" s="175" t="str">
        <f t="shared" si="3896"/>
        <v>BA$13</v>
      </c>
      <c r="BB2685" s="175" t="str">
        <f t="shared" si="3896"/>
        <v>BB$13</v>
      </c>
      <c r="BC2685" s="175" t="str">
        <f t="shared" si="3896"/>
        <v>BC$13</v>
      </c>
      <c r="BD2685" s="175" t="str">
        <f t="shared" si="3896"/>
        <v>BD$13</v>
      </c>
      <c r="BE2685" s="175" t="str">
        <f t="shared" si="3896"/>
        <v>BE$13</v>
      </c>
      <c r="BF2685" s="175" t="str">
        <f t="shared" si="3896"/>
        <v>BF$13</v>
      </c>
      <c r="BG2685" s="175" t="str">
        <f t="shared" si="3896"/>
        <v>BG$13</v>
      </c>
      <c r="BH2685" s="175" t="str">
        <f t="shared" si="3896"/>
        <v>BH$13</v>
      </c>
      <c r="BI2685" s="175" t="str">
        <f t="shared" si="3896"/>
        <v>BI$13</v>
      </c>
      <c r="BJ2685" s="175" t="str">
        <f t="shared" si="3896"/>
        <v>BJ$13</v>
      </c>
      <c r="BK2685" s="175" t="str">
        <f t="shared" si="3896"/>
        <v>BK$13</v>
      </c>
      <c r="BL2685" s="175" t="str">
        <f t="shared" si="3896"/>
        <v>BL$13</v>
      </c>
      <c r="BM2685" s="175" t="str">
        <f t="shared" si="3896"/>
        <v>BM$13</v>
      </c>
      <c r="BN2685" s="175" t="str">
        <f t="shared" si="3896"/>
        <v>BN$13</v>
      </c>
      <c r="BO2685" s="175" t="str">
        <f t="shared" si="3896"/>
        <v>BO$13</v>
      </c>
      <c r="BP2685" s="175" t="str">
        <f t="shared" si="3896"/>
        <v>BP$13</v>
      </c>
      <c r="BQ2685" s="175" t="str">
        <f t="shared" si="3896"/>
        <v>BQ$13</v>
      </c>
      <c r="BR2685" s="175" t="str">
        <f t="shared" si="3896"/>
        <v>BR$13</v>
      </c>
      <c r="BS2685" s="175" t="str">
        <f t="shared" si="3896"/>
        <v>BS$13</v>
      </c>
      <c r="BT2685" s="175" t="str">
        <f t="shared" si="3896"/>
        <v>BT$13</v>
      </c>
      <c r="BU2685" s="175" t="str">
        <f t="shared" si="3896"/>
        <v>BU$13</v>
      </c>
      <c r="BV2685" s="175" t="str">
        <f t="shared" si="3896"/>
        <v>BV$13</v>
      </c>
      <c r="BW2685" s="175" t="str">
        <f t="shared" si="3896"/>
        <v>BW$13</v>
      </c>
      <c r="BX2685" s="175" t="str">
        <f t="shared" si="3896"/>
        <v>BX$13</v>
      </c>
      <c r="BY2685" s="175" t="str">
        <f t="shared" si="3896"/>
        <v>BY$13</v>
      </c>
      <c r="BZ2685" s="175" t="str">
        <f t="shared" si="3896"/>
        <v>BZ$13</v>
      </c>
      <c r="CA2685" s="175" t="str">
        <f t="shared" si="3896"/>
        <v>CA$13</v>
      </c>
      <c r="CB2685" s="175" t="str">
        <f t="shared" si="3896"/>
        <v>CB$13</v>
      </c>
      <c r="CC2685" s="175" t="str">
        <f t="shared" si="3896"/>
        <v>CC$13</v>
      </c>
      <c r="CD2685" s="175" t="str">
        <f t="shared" si="3896"/>
        <v>CD$13</v>
      </c>
      <c r="CE2685" s="175" t="str">
        <f t="shared" ref="CE2685:CK2685" si="3897">CE2660</f>
        <v>CE$13</v>
      </c>
      <c r="CF2685" s="175" t="str">
        <f t="shared" si="3897"/>
        <v>CF$13</v>
      </c>
      <c r="CG2685" s="175" t="str">
        <f t="shared" si="3897"/>
        <v>CG$13</v>
      </c>
      <c r="CH2685" s="175" t="str">
        <f t="shared" si="3897"/>
        <v>CH$13</v>
      </c>
      <c r="CI2685" s="175" t="str">
        <f t="shared" si="3897"/>
        <v>CI$13</v>
      </c>
      <c r="CJ2685" s="175" t="str">
        <f t="shared" si="3897"/>
        <v>CJ$13</v>
      </c>
      <c r="CK2685" s="175" t="str">
        <f t="shared" si="3897"/>
        <v>CK$13</v>
      </c>
      <c r="CL2685" s="175" t="str">
        <f t="shared" ref="CL2685" si="3898">CL2660</f>
        <v>CL$13</v>
      </c>
    </row>
    <row r="2686" spans="2:90" x14ac:dyDescent="0.4">
      <c r="B2686" s="132" t="str">
        <f>B2665</f>
        <v>Fixed secondary intangible assets:</v>
      </c>
      <c r="D2686" t="s">
        <v>424</v>
      </c>
      <c r="E2686" s="8" t="str">
        <f t="shared" si="3871"/>
        <v>2686 FAINT-F</v>
      </c>
      <c r="G2686" t="s">
        <v>332</v>
      </c>
      <c r="H2686" s="12"/>
      <c r="I2686" s="60"/>
      <c r="J2686" s="60"/>
      <c r="K2686" s="15"/>
      <c r="L2686" s="15"/>
      <c r="M2686" s="15"/>
      <c r="N2686" s="15"/>
      <c r="O2686" s="15"/>
      <c r="P2686" s="15"/>
      <c r="R2686" s="15"/>
      <c r="S2686" s="175">
        <f t="shared" ref="S2686" si="3899">S2661</f>
        <v>0</v>
      </c>
      <c r="T2686" s="175">
        <f t="shared" ref="T2686:AX2686" si="3900">T2661</f>
        <v>0</v>
      </c>
      <c r="U2686" s="175">
        <f t="shared" si="3900"/>
        <v>0</v>
      </c>
      <c r="V2686" s="175">
        <f t="shared" si="3900"/>
        <v>0</v>
      </c>
      <c r="W2686" s="175">
        <f t="shared" si="3900"/>
        <v>0</v>
      </c>
      <c r="X2686" s="175">
        <f t="shared" si="3900"/>
        <v>0</v>
      </c>
      <c r="Y2686" s="175">
        <f t="shared" si="3900"/>
        <v>0</v>
      </c>
      <c r="Z2686" s="175">
        <f t="shared" si="3900"/>
        <v>0</v>
      </c>
      <c r="AA2686" s="175">
        <f t="shared" si="3900"/>
        <v>0</v>
      </c>
      <c r="AB2686" s="175">
        <f t="shared" si="3900"/>
        <v>0</v>
      </c>
      <c r="AC2686" s="175">
        <f t="shared" si="3900"/>
        <v>0</v>
      </c>
      <c r="AD2686" s="175">
        <f t="shared" si="3900"/>
        <v>0</v>
      </c>
      <c r="AE2686" s="175">
        <f t="shared" si="3900"/>
        <v>0</v>
      </c>
      <c r="AF2686" s="175">
        <f t="shared" si="3900"/>
        <v>0</v>
      </c>
      <c r="AG2686" s="175">
        <f t="shared" si="3900"/>
        <v>0</v>
      </c>
      <c r="AH2686" s="175">
        <f t="shared" si="3900"/>
        <v>0</v>
      </c>
      <c r="AI2686" s="175">
        <f t="shared" si="3900"/>
        <v>0</v>
      </c>
      <c r="AJ2686" s="175">
        <f t="shared" si="3900"/>
        <v>0</v>
      </c>
      <c r="AK2686" s="175">
        <f t="shared" si="3900"/>
        <v>0</v>
      </c>
      <c r="AL2686" s="175">
        <f t="shared" si="3900"/>
        <v>0</v>
      </c>
      <c r="AM2686" s="175">
        <f t="shared" si="3900"/>
        <v>0</v>
      </c>
      <c r="AN2686" s="175">
        <f t="shared" si="3900"/>
        <v>0</v>
      </c>
      <c r="AO2686" s="175">
        <f t="shared" si="3900"/>
        <v>0</v>
      </c>
      <c r="AP2686" s="175">
        <f t="shared" si="3900"/>
        <v>0</v>
      </c>
      <c r="AQ2686" s="175">
        <f t="shared" si="3900"/>
        <v>0</v>
      </c>
      <c r="AR2686" s="175">
        <f t="shared" si="3900"/>
        <v>0</v>
      </c>
      <c r="AS2686" s="175">
        <f t="shared" si="3900"/>
        <v>0</v>
      </c>
      <c r="AT2686" s="175">
        <f t="shared" si="3900"/>
        <v>0</v>
      </c>
      <c r="AU2686" s="175">
        <f t="shared" si="3900"/>
        <v>0</v>
      </c>
      <c r="AV2686" s="175">
        <f t="shared" si="3900"/>
        <v>0</v>
      </c>
      <c r="AW2686" s="175">
        <f t="shared" si="3900"/>
        <v>0</v>
      </c>
      <c r="AX2686" s="175">
        <f t="shared" si="3900"/>
        <v>0</v>
      </c>
      <c r="AY2686" s="175">
        <f t="shared" ref="AY2686:CD2686" si="3901">AY2661</f>
        <v>0</v>
      </c>
      <c r="AZ2686" s="175">
        <f t="shared" si="3901"/>
        <v>0</v>
      </c>
      <c r="BA2686" s="175">
        <f t="shared" si="3901"/>
        <v>0</v>
      </c>
      <c r="BB2686" s="175">
        <f t="shared" si="3901"/>
        <v>0</v>
      </c>
      <c r="BC2686" s="175">
        <f t="shared" si="3901"/>
        <v>0</v>
      </c>
      <c r="BD2686" s="175">
        <f t="shared" si="3901"/>
        <v>0</v>
      </c>
      <c r="BE2686" s="175">
        <f t="shared" si="3901"/>
        <v>0</v>
      </c>
      <c r="BF2686" s="175">
        <f t="shared" si="3901"/>
        <v>0</v>
      </c>
      <c r="BG2686" s="175">
        <f t="shared" si="3901"/>
        <v>0</v>
      </c>
      <c r="BH2686" s="175">
        <f t="shared" si="3901"/>
        <v>0</v>
      </c>
      <c r="BI2686" s="175">
        <f t="shared" si="3901"/>
        <v>0</v>
      </c>
      <c r="BJ2686" s="175">
        <f t="shared" si="3901"/>
        <v>0</v>
      </c>
      <c r="BK2686" s="175">
        <f t="shared" si="3901"/>
        <v>0</v>
      </c>
      <c r="BL2686" s="175">
        <f t="shared" si="3901"/>
        <v>0</v>
      </c>
      <c r="BM2686" s="175">
        <f t="shared" si="3901"/>
        <v>0</v>
      </c>
      <c r="BN2686" s="175">
        <f t="shared" si="3901"/>
        <v>0</v>
      </c>
      <c r="BO2686" s="175">
        <f t="shared" si="3901"/>
        <v>0</v>
      </c>
      <c r="BP2686" s="175">
        <f t="shared" si="3901"/>
        <v>0</v>
      </c>
      <c r="BQ2686" s="175">
        <f t="shared" si="3901"/>
        <v>0</v>
      </c>
      <c r="BR2686" s="175">
        <f t="shared" si="3901"/>
        <v>0</v>
      </c>
      <c r="BS2686" s="175">
        <f t="shared" si="3901"/>
        <v>0</v>
      </c>
      <c r="BT2686" s="175">
        <f t="shared" si="3901"/>
        <v>0</v>
      </c>
      <c r="BU2686" s="175">
        <f t="shared" si="3901"/>
        <v>0</v>
      </c>
      <c r="BV2686" s="175">
        <f t="shared" si="3901"/>
        <v>0</v>
      </c>
      <c r="BW2686" s="175">
        <f t="shared" si="3901"/>
        <v>0</v>
      </c>
      <c r="BX2686" s="175">
        <f t="shared" si="3901"/>
        <v>0</v>
      </c>
      <c r="BY2686" s="175">
        <f t="shared" si="3901"/>
        <v>0</v>
      </c>
      <c r="BZ2686" s="175">
        <f t="shared" si="3901"/>
        <v>0</v>
      </c>
      <c r="CA2686" s="175">
        <f t="shared" si="3901"/>
        <v>0</v>
      </c>
      <c r="CB2686" s="175">
        <f t="shared" si="3901"/>
        <v>0</v>
      </c>
      <c r="CC2686" s="175">
        <f t="shared" si="3901"/>
        <v>0</v>
      </c>
      <c r="CD2686" s="175">
        <f t="shared" si="3901"/>
        <v>0</v>
      </c>
      <c r="CE2686" s="175">
        <f t="shared" ref="CE2686:CK2686" si="3902">CE2661</f>
        <v>0</v>
      </c>
      <c r="CF2686" s="175">
        <f t="shared" si="3902"/>
        <v>0</v>
      </c>
      <c r="CG2686" s="175">
        <f t="shared" si="3902"/>
        <v>0</v>
      </c>
      <c r="CH2686" s="175">
        <f t="shared" si="3902"/>
        <v>0</v>
      </c>
      <c r="CI2686" s="175">
        <f t="shared" si="3902"/>
        <v>0</v>
      </c>
      <c r="CJ2686" s="175">
        <f t="shared" si="3902"/>
        <v>0</v>
      </c>
      <c r="CK2686" s="175">
        <f t="shared" si="3902"/>
        <v>0</v>
      </c>
      <c r="CL2686" s="175">
        <f t="shared" ref="CL2686" si="3903">CL2661</f>
        <v>0</v>
      </c>
    </row>
    <row r="2687" spans="2:90" x14ac:dyDescent="0.4">
      <c r="B2687" s="235" t="str">
        <f>IFERROR(SUBSTITUTE(TRIM(MID(B2665, SEARCH("-", B2665) + 1, LEN(B2665))),":",""),"no unit")</f>
        <v>no unit</v>
      </c>
      <c r="D2687" t="s">
        <v>424</v>
      </c>
      <c r="E2687" s="8" t="str">
        <f t="shared" ref="E2687" si="3904">ROW()&amp;" "&amp;D2687</f>
        <v>2687 FAINT-F</v>
      </c>
      <c r="G2687" t="s">
        <v>332</v>
      </c>
      <c r="H2687" s="12"/>
      <c r="I2687" s="60"/>
      <c r="J2687" s="60"/>
      <c r="K2687" s="15"/>
      <c r="L2687" s="15"/>
      <c r="M2687" s="15"/>
      <c r="N2687" s="15"/>
      <c r="O2687" s="15"/>
      <c r="P2687" s="15"/>
      <c r="R2687" s="15"/>
      <c r="S2687" s="175"/>
      <c r="T2687" s="175"/>
      <c r="U2687" s="175"/>
      <c r="V2687" s="175"/>
      <c r="W2687" s="175"/>
      <c r="X2687" s="175"/>
      <c r="Y2687" s="175"/>
      <c r="Z2687" s="175"/>
      <c r="AA2687" s="175"/>
      <c r="AB2687" s="175"/>
      <c r="AC2687" s="175"/>
      <c r="AD2687" s="175"/>
      <c r="AE2687" s="175"/>
      <c r="AF2687" s="175"/>
      <c r="AG2687" s="175"/>
      <c r="AH2687" s="175"/>
      <c r="AI2687" s="175"/>
      <c r="AJ2687" s="175"/>
      <c r="AK2687" s="175"/>
      <c r="AL2687" s="175"/>
      <c r="AM2687" s="175"/>
      <c r="AN2687" s="175"/>
      <c r="AO2687" s="175"/>
      <c r="AP2687" s="175"/>
      <c r="AQ2687" s="175"/>
      <c r="AR2687" s="175"/>
      <c r="AS2687" s="175"/>
      <c r="AT2687" s="175"/>
      <c r="AU2687" s="175"/>
      <c r="AV2687" s="175"/>
      <c r="AW2687" s="175"/>
      <c r="AX2687" s="175"/>
      <c r="AY2687" s="175"/>
      <c r="AZ2687" s="175"/>
      <c r="BA2687" s="175"/>
      <c r="BB2687" s="175"/>
      <c r="BC2687" s="175"/>
      <c r="BD2687" s="175"/>
      <c r="BE2687" s="175"/>
      <c r="BF2687" s="175"/>
      <c r="BG2687" s="175"/>
      <c r="BH2687" s="175"/>
      <c r="BI2687" s="175"/>
      <c r="BJ2687" s="175"/>
      <c r="BK2687" s="175"/>
      <c r="BL2687" s="175"/>
      <c r="BM2687" s="175"/>
      <c r="BN2687" s="175"/>
      <c r="BO2687" s="175"/>
      <c r="BP2687" s="175"/>
      <c r="BQ2687" s="175"/>
      <c r="BR2687" s="175"/>
      <c r="BS2687" s="175"/>
      <c r="BT2687" s="175"/>
      <c r="BU2687" s="175"/>
      <c r="BV2687" s="175"/>
      <c r="BW2687" s="175"/>
      <c r="BX2687" s="175"/>
      <c r="BY2687" s="175"/>
      <c r="BZ2687" s="175"/>
      <c r="CA2687" s="175"/>
      <c r="CB2687" s="175"/>
      <c r="CC2687" s="175"/>
      <c r="CD2687" s="175"/>
      <c r="CE2687" s="175"/>
      <c r="CF2687" s="175"/>
      <c r="CG2687" s="175"/>
      <c r="CH2687" s="175"/>
      <c r="CI2687" s="175"/>
      <c r="CJ2687" s="175"/>
      <c r="CK2687" s="175"/>
      <c r="CL2687" s="175"/>
    </row>
    <row r="2688" spans="2:90" x14ac:dyDescent="0.4">
      <c r="B2688" s="187" t="str">
        <f>B2663</f>
        <v>Secondary revenue driver</v>
      </c>
      <c r="D2688" t="s">
        <v>424</v>
      </c>
      <c r="E2688" s="8" t="str">
        <f t="shared" si="3871"/>
        <v>2688 FAINT-F</v>
      </c>
      <c r="G2688" t="s">
        <v>332</v>
      </c>
      <c r="H2688" s="90"/>
      <c r="I2688" s="209"/>
      <c r="J2688" s="209"/>
      <c r="K2688" s="210"/>
      <c r="L2688" s="210"/>
      <c r="M2688" s="210"/>
      <c r="N2688" s="210"/>
      <c r="O2688" s="210"/>
      <c r="P2688" s="210"/>
      <c r="R2688" s="210"/>
      <c r="S2688" s="4" t="str">
        <f t="shared" ref="S2688" si="3905">ADDRESS(ROW(S2680),COLUMN(S2680),2)</f>
        <v>S$2680</v>
      </c>
      <c r="T2688" s="4" t="str">
        <f t="shared" ref="T2688:AX2688" si="3906">ADDRESS(ROW(T2680),COLUMN(T2680),2)</f>
        <v>T$2680</v>
      </c>
      <c r="U2688" s="4" t="str">
        <f t="shared" si="3906"/>
        <v>U$2680</v>
      </c>
      <c r="V2688" s="4" t="str">
        <f t="shared" si="3906"/>
        <v>V$2680</v>
      </c>
      <c r="W2688" s="4" t="str">
        <f t="shared" si="3906"/>
        <v>W$2680</v>
      </c>
      <c r="X2688" s="4" t="str">
        <f t="shared" si="3906"/>
        <v>X$2680</v>
      </c>
      <c r="Y2688" s="4" t="str">
        <f t="shared" si="3906"/>
        <v>Y$2680</v>
      </c>
      <c r="Z2688" s="4" t="str">
        <f t="shared" si="3906"/>
        <v>Z$2680</v>
      </c>
      <c r="AA2688" s="4" t="str">
        <f t="shared" si="3906"/>
        <v>AA$2680</v>
      </c>
      <c r="AB2688" s="4" t="str">
        <f t="shared" si="3906"/>
        <v>AB$2680</v>
      </c>
      <c r="AC2688" s="4" t="str">
        <f t="shared" si="3906"/>
        <v>AC$2680</v>
      </c>
      <c r="AD2688" s="4" t="str">
        <f t="shared" si="3906"/>
        <v>AD$2680</v>
      </c>
      <c r="AE2688" s="4" t="str">
        <f t="shared" si="3906"/>
        <v>AE$2680</v>
      </c>
      <c r="AF2688" s="4" t="str">
        <f t="shared" si="3906"/>
        <v>AF$2680</v>
      </c>
      <c r="AG2688" s="4" t="str">
        <f t="shared" si="3906"/>
        <v>AG$2680</v>
      </c>
      <c r="AH2688" s="4" t="str">
        <f t="shared" si="3906"/>
        <v>AH$2680</v>
      </c>
      <c r="AI2688" s="4" t="str">
        <f t="shared" si="3906"/>
        <v>AI$2680</v>
      </c>
      <c r="AJ2688" s="4" t="str">
        <f t="shared" si="3906"/>
        <v>AJ$2680</v>
      </c>
      <c r="AK2688" s="4" t="str">
        <f t="shared" si="3906"/>
        <v>AK$2680</v>
      </c>
      <c r="AL2688" s="4" t="str">
        <f t="shared" si="3906"/>
        <v>AL$2680</v>
      </c>
      <c r="AM2688" s="4" t="str">
        <f t="shared" si="3906"/>
        <v>AM$2680</v>
      </c>
      <c r="AN2688" s="4" t="str">
        <f t="shared" si="3906"/>
        <v>AN$2680</v>
      </c>
      <c r="AO2688" s="4" t="str">
        <f t="shared" si="3906"/>
        <v>AO$2680</v>
      </c>
      <c r="AP2688" s="4" t="str">
        <f t="shared" si="3906"/>
        <v>AP$2680</v>
      </c>
      <c r="AQ2688" s="4" t="str">
        <f t="shared" si="3906"/>
        <v>AQ$2680</v>
      </c>
      <c r="AR2688" s="4" t="str">
        <f t="shared" si="3906"/>
        <v>AR$2680</v>
      </c>
      <c r="AS2688" s="4" t="str">
        <f t="shared" si="3906"/>
        <v>AS$2680</v>
      </c>
      <c r="AT2688" s="4" t="str">
        <f t="shared" si="3906"/>
        <v>AT$2680</v>
      </c>
      <c r="AU2688" s="4" t="str">
        <f t="shared" si="3906"/>
        <v>AU$2680</v>
      </c>
      <c r="AV2688" s="4" t="str">
        <f t="shared" si="3906"/>
        <v>AV$2680</v>
      </c>
      <c r="AW2688" s="4" t="str">
        <f t="shared" si="3906"/>
        <v>AW$2680</v>
      </c>
      <c r="AX2688" s="4" t="str">
        <f t="shared" si="3906"/>
        <v>AX$2680</v>
      </c>
      <c r="AY2688" s="4" t="str">
        <f t="shared" ref="AY2688:CD2688" si="3907">ADDRESS(ROW(AY2680),COLUMN(AY2680),2)</f>
        <v>AY$2680</v>
      </c>
      <c r="AZ2688" s="4" t="str">
        <f t="shared" si="3907"/>
        <v>AZ$2680</v>
      </c>
      <c r="BA2688" s="4" t="str">
        <f t="shared" si="3907"/>
        <v>BA$2680</v>
      </c>
      <c r="BB2688" s="4" t="str">
        <f t="shared" si="3907"/>
        <v>BB$2680</v>
      </c>
      <c r="BC2688" s="4" t="str">
        <f t="shared" si="3907"/>
        <v>BC$2680</v>
      </c>
      <c r="BD2688" s="4" t="str">
        <f t="shared" si="3907"/>
        <v>BD$2680</v>
      </c>
      <c r="BE2688" s="4" t="str">
        <f t="shared" si="3907"/>
        <v>BE$2680</v>
      </c>
      <c r="BF2688" s="4" t="str">
        <f t="shared" si="3907"/>
        <v>BF$2680</v>
      </c>
      <c r="BG2688" s="4" t="str">
        <f t="shared" si="3907"/>
        <v>BG$2680</v>
      </c>
      <c r="BH2688" s="4" t="str">
        <f t="shared" si="3907"/>
        <v>BH$2680</v>
      </c>
      <c r="BI2688" s="4" t="str">
        <f t="shared" si="3907"/>
        <v>BI$2680</v>
      </c>
      <c r="BJ2688" s="4" t="str">
        <f t="shared" si="3907"/>
        <v>BJ$2680</v>
      </c>
      <c r="BK2688" s="4" t="str">
        <f t="shared" si="3907"/>
        <v>BK$2680</v>
      </c>
      <c r="BL2688" s="4" t="str">
        <f t="shared" si="3907"/>
        <v>BL$2680</v>
      </c>
      <c r="BM2688" s="4" t="str">
        <f t="shared" si="3907"/>
        <v>BM$2680</v>
      </c>
      <c r="BN2688" s="4" t="str">
        <f t="shared" si="3907"/>
        <v>BN$2680</v>
      </c>
      <c r="BO2688" s="4" t="str">
        <f t="shared" si="3907"/>
        <v>BO$2680</v>
      </c>
      <c r="BP2688" s="4" t="str">
        <f t="shared" si="3907"/>
        <v>BP$2680</v>
      </c>
      <c r="BQ2688" s="4" t="str">
        <f t="shared" si="3907"/>
        <v>BQ$2680</v>
      </c>
      <c r="BR2688" s="4" t="str">
        <f t="shared" si="3907"/>
        <v>BR$2680</v>
      </c>
      <c r="BS2688" s="4" t="str">
        <f t="shared" si="3907"/>
        <v>BS$2680</v>
      </c>
      <c r="BT2688" s="4" t="str">
        <f t="shared" si="3907"/>
        <v>BT$2680</v>
      </c>
      <c r="BU2688" s="4" t="str">
        <f t="shared" si="3907"/>
        <v>BU$2680</v>
      </c>
      <c r="BV2688" s="4" t="str">
        <f t="shared" si="3907"/>
        <v>BV$2680</v>
      </c>
      <c r="BW2688" s="4" t="str">
        <f t="shared" si="3907"/>
        <v>BW$2680</v>
      </c>
      <c r="BX2688" s="4" t="str">
        <f t="shared" si="3907"/>
        <v>BX$2680</v>
      </c>
      <c r="BY2688" s="4" t="str">
        <f t="shared" si="3907"/>
        <v>BY$2680</v>
      </c>
      <c r="BZ2688" s="4" t="str">
        <f t="shared" si="3907"/>
        <v>BZ$2680</v>
      </c>
      <c r="CA2688" s="4" t="str">
        <f t="shared" si="3907"/>
        <v>CA$2680</v>
      </c>
      <c r="CB2688" s="4" t="str">
        <f t="shared" si="3907"/>
        <v>CB$2680</v>
      </c>
      <c r="CC2688" s="4" t="str">
        <f t="shared" si="3907"/>
        <v>CC$2680</v>
      </c>
      <c r="CD2688" s="4" t="str">
        <f t="shared" si="3907"/>
        <v>CD$2680</v>
      </c>
      <c r="CE2688" s="4" t="str">
        <f t="shared" ref="CE2688:CK2688" si="3908">ADDRESS(ROW(CE2680),COLUMN(CE2680),2)</f>
        <v>CE$2680</v>
      </c>
      <c r="CF2688" s="4" t="str">
        <f t="shared" si="3908"/>
        <v>CF$2680</v>
      </c>
      <c r="CG2688" s="4" t="str">
        <f t="shared" si="3908"/>
        <v>CG$2680</v>
      </c>
      <c r="CH2688" s="4" t="str">
        <f t="shared" si="3908"/>
        <v>CH$2680</v>
      </c>
      <c r="CI2688" s="4" t="str">
        <f t="shared" si="3908"/>
        <v>CI$2680</v>
      </c>
      <c r="CJ2688" s="4" t="str">
        <f t="shared" si="3908"/>
        <v>CJ$2680</v>
      </c>
      <c r="CK2688" s="4" t="str">
        <f t="shared" si="3908"/>
        <v>CK$2680</v>
      </c>
      <c r="CL2688" s="4" t="str">
        <f t="shared" ref="CL2688" si="3909">ADDRESS(ROW(CL2680),COLUMN(CL2680),2)</f>
        <v>CL$2680</v>
      </c>
    </row>
    <row r="2689" spans="2:90" x14ac:dyDescent="0.4">
      <c r="B2689" s="132" t="str">
        <f>B2664</f>
        <v>Secondary volume driver</v>
      </c>
      <c r="D2689" t="s">
        <v>424</v>
      </c>
      <c r="E2689" s="8" t="str">
        <f t="shared" si="3871"/>
        <v>2689 FAINT-F</v>
      </c>
      <c r="G2689" t="s">
        <v>332</v>
      </c>
      <c r="H2689" s="12"/>
      <c r="I2689" s="60"/>
      <c r="J2689" s="60"/>
      <c r="K2689" s="15"/>
      <c r="L2689" s="15"/>
      <c r="M2689" s="15"/>
      <c r="N2689" s="15"/>
      <c r="O2689" s="15"/>
      <c r="P2689" s="15"/>
      <c r="R2689" s="15"/>
      <c r="S2689" s="175" t="str">
        <f t="shared" ref="S2689" si="3910">S2664</f>
        <v>S$15</v>
      </c>
      <c r="T2689" s="175" t="str">
        <f t="shared" ref="T2689:AX2689" si="3911">T2664</f>
        <v>T$15</v>
      </c>
      <c r="U2689" s="175" t="str">
        <f t="shared" si="3911"/>
        <v>U$15</v>
      </c>
      <c r="V2689" s="175" t="str">
        <f t="shared" si="3911"/>
        <v>V$15</v>
      </c>
      <c r="W2689" s="175" t="str">
        <f t="shared" si="3911"/>
        <v>W$15</v>
      </c>
      <c r="X2689" s="175" t="str">
        <f t="shared" si="3911"/>
        <v>X$15</v>
      </c>
      <c r="Y2689" s="175" t="str">
        <f t="shared" si="3911"/>
        <v>Y$15</v>
      </c>
      <c r="Z2689" s="175" t="str">
        <f t="shared" si="3911"/>
        <v>Z$15</v>
      </c>
      <c r="AA2689" s="175" t="str">
        <f t="shared" si="3911"/>
        <v>AA$15</v>
      </c>
      <c r="AB2689" s="175" t="str">
        <f t="shared" si="3911"/>
        <v>AB$15</v>
      </c>
      <c r="AC2689" s="175" t="str">
        <f t="shared" si="3911"/>
        <v>AC$15</v>
      </c>
      <c r="AD2689" s="175" t="str">
        <f t="shared" si="3911"/>
        <v>AD$15</v>
      </c>
      <c r="AE2689" s="175" t="str">
        <f t="shared" si="3911"/>
        <v>AE$15</v>
      </c>
      <c r="AF2689" s="175" t="str">
        <f t="shared" si="3911"/>
        <v>AF$15</v>
      </c>
      <c r="AG2689" s="175" t="str">
        <f t="shared" si="3911"/>
        <v>AG$15</v>
      </c>
      <c r="AH2689" s="175" t="str">
        <f t="shared" si="3911"/>
        <v>AH$15</v>
      </c>
      <c r="AI2689" s="175" t="str">
        <f t="shared" si="3911"/>
        <v>AI$15</v>
      </c>
      <c r="AJ2689" s="175" t="str">
        <f t="shared" si="3911"/>
        <v>AJ$15</v>
      </c>
      <c r="AK2689" s="175" t="str">
        <f t="shared" si="3911"/>
        <v>AK$15</v>
      </c>
      <c r="AL2689" s="175" t="str">
        <f t="shared" si="3911"/>
        <v>AL$15</v>
      </c>
      <c r="AM2689" s="175" t="str">
        <f t="shared" si="3911"/>
        <v>AM$15</v>
      </c>
      <c r="AN2689" s="175" t="str">
        <f t="shared" si="3911"/>
        <v>AN$15</v>
      </c>
      <c r="AO2689" s="175" t="str">
        <f t="shared" si="3911"/>
        <v>AO$15</v>
      </c>
      <c r="AP2689" s="175" t="str">
        <f t="shared" si="3911"/>
        <v>AP$15</v>
      </c>
      <c r="AQ2689" s="175" t="str">
        <f t="shared" si="3911"/>
        <v>AQ$15</v>
      </c>
      <c r="AR2689" s="175" t="str">
        <f t="shared" si="3911"/>
        <v>AR$15</v>
      </c>
      <c r="AS2689" s="175" t="str">
        <f t="shared" si="3911"/>
        <v>AS$15</v>
      </c>
      <c r="AT2689" s="175" t="str">
        <f t="shared" si="3911"/>
        <v>AT$15</v>
      </c>
      <c r="AU2689" s="175" t="str">
        <f t="shared" si="3911"/>
        <v>AU$15</v>
      </c>
      <c r="AV2689" s="175" t="str">
        <f t="shared" si="3911"/>
        <v>AV$15</v>
      </c>
      <c r="AW2689" s="175" t="str">
        <f t="shared" si="3911"/>
        <v>AW$15</v>
      </c>
      <c r="AX2689" s="175" t="str">
        <f t="shared" si="3911"/>
        <v>AX$15</v>
      </c>
      <c r="AY2689" s="175" t="str">
        <f t="shared" ref="AY2689:CD2689" si="3912">AY2664</f>
        <v>AY$15</v>
      </c>
      <c r="AZ2689" s="175" t="str">
        <f t="shared" si="3912"/>
        <v>AZ$15</v>
      </c>
      <c r="BA2689" s="175" t="str">
        <f t="shared" si="3912"/>
        <v>BA$15</v>
      </c>
      <c r="BB2689" s="175" t="str">
        <f t="shared" si="3912"/>
        <v>BB$15</v>
      </c>
      <c r="BC2689" s="175" t="str">
        <f t="shared" si="3912"/>
        <v>BC$15</v>
      </c>
      <c r="BD2689" s="175" t="str">
        <f t="shared" si="3912"/>
        <v>BD$15</v>
      </c>
      <c r="BE2689" s="175" t="str">
        <f t="shared" si="3912"/>
        <v>BE$15</v>
      </c>
      <c r="BF2689" s="175" t="str">
        <f t="shared" si="3912"/>
        <v>BF$15</v>
      </c>
      <c r="BG2689" s="175" t="str">
        <f t="shared" si="3912"/>
        <v>BG$15</v>
      </c>
      <c r="BH2689" s="175" t="str">
        <f t="shared" si="3912"/>
        <v>BH$15</v>
      </c>
      <c r="BI2689" s="175" t="str">
        <f t="shared" si="3912"/>
        <v>BI$15</v>
      </c>
      <c r="BJ2689" s="175" t="str">
        <f t="shared" si="3912"/>
        <v>BJ$15</v>
      </c>
      <c r="BK2689" s="175" t="str">
        <f t="shared" si="3912"/>
        <v>BK$15</v>
      </c>
      <c r="BL2689" s="175" t="str">
        <f t="shared" si="3912"/>
        <v>BL$15</v>
      </c>
      <c r="BM2689" s="175" t="str">
        <f t="shared" si="3912"/>
        <v>BM$15</v>
      </c>
      <c r="BN2689" s="175" t="str">
        <f t="shared" si="3912"/>
        <v>BN$15</v>
      </c>
      <c r="BO2689" s="175" t="str">
        <f t="shared" si="3912"/>
        <v>BO$15</v>
      </c>
      <c r="BP2689" s="175" t="str">
        <f t="shared" si="3912"/>
        <v>BP$15</v>
      </c>
      <c r="BQ2689" s="175" t="str">
        <f t="shared" si="3912"/>
        <v>BQ$15</v>
      </c>
      <c r="BR2689" s="175" t="str">
        <f t="shared" si="3912"/>
        <v>BR$15</v>
      </c>
      <c r="BS2689" s="175" t="str">
        <f t="shared" si="3912"/>
        <v>BS$15</v>
      </c>
      <c r="BT2689" s="175" t="str">
        <f t="shared" si="3912"/>
        <v>BT$15</v>
      </c>
      <c r="BU2689" s="175" t="str">
        <f t="shared" si="3912"/>
        <v>BU$15</v>
      </c>
      <c r="BV2689" s="175" t="str">
        <f t="shared" si="3912"/>
        <v>BV$15</v>
      </c>
      <c r="BW2689" s="175" t="str">
        <f t="shared" si="3912"/>
        <v>BW$15</v>
      </c>
      <c r="BX2689" s="175" t="str">
        <f t="shared" si="3912"/>
        <v>BX$15</v>
      </c>
      <c r="BY2689" s="175" t="str">
        <f t="shared" si="3912"/>
        <v>BY$15</v>
      </c>
      <c r="BZ2689" s="175" t="str">
        <f t="shared" si="3912"/>
        <v>BZ$15</v>
      </c>
      <c r="CA2689" s="175" t="str">
        <f t="shared" si="3912"/>
        <v>CA$15</v>
      </c>
      <c r="CB2689" s="175" t="str">
        <f t="shared" si="3912"/>
        <v>CB$15</v>
      </c>
      <c r="CC2689" s="175" t="str">
        <f t="shared" si="3912"/>
        <v>CC$15</v>
      </c>
      <c r="CD2689" s="175" t="str">
        <f t="shared" si="3912"/>
        <v>CD$15</v>
      </c>
      <c r="CE2689" s="175" t="str">
        <f t="shared" ref="CE2689:CK2689" si="3913">CE2664</f>
        <v>CE$15</v>
      </c>
      <c r="CF2689" s="175" t="str">
        <f t="shared" si="3913"/>
        <v>CF$15</v>
      </c>
      <c r="CG2689" s="175" t="str">
        <f t="shared" si="3913"/>
        <v>CG$15</v>
      </c>
      <c r="CH2689" s="175" t="str">
        <f t="shared" si="3913"/>
        <v>CH$15</v>
      </c>
      <c r="CI2689" s="175" t="str">
        <f t="shared" si="3913"/>
        <v>CI$15</v>
      </c>
      <c r="CJ2689" s="175" t="str">
        <f t="shared" si="3913"/>
        <v>CJ$15</v>
      </c>
      <c r="CK2689" s="175" t="str">
        <f t="shared" si="3913"/>
        <v>CK$15</v>
      </c>
      <c r="CL2689" s="175" t="str">
        <f t="shared" ref="CL2689" si="3914">CL2664</f>
        <v>CL$15</v>
      </c>
    </row>
    <row r="2690" spans="2:90" x14ac:dyDescent="0.4">
      <c r="B2690" s="27"/>
      <c r="C2690" s="27"/>
      <c r="D2690" s="27"/>
      <c r="E2690" s="27"/>
      <c r="F2690" s="27"/>
      <c r="G2690" s="27"/>
      <c r="H2690" s="27"/>
      <c r="I2690" s="27"/>
      <c r="J2690" s="27"/>
      <c r="K2690" s="27"/>
      <c r="L2690" s="27"/>
      <c r="M2690" s="27"/>
      <c r="N2690" s="27"/>
      <c r="O2690" s="27"/>
      <c r="P2690" s="27"/>
    </row>
    <row r="2691" spans="2:90" x14ac:dyDescent="0.4">
      <c r="B2691" s="171" t="s">
        <v>490</v>
      </c>
      <c r="E2691" s="8"/>
      <c r="H2691" s="170"/>
      <c r="I2691" s="172"/>
      <c r="J2691" s="172"/>
      <c r="K2691" s="193"/>
      <c r="L2691" s="193"/>
      <c r="M2691" s="193"/>
      <c r="N2691" s="193"/>
      <c r="O2691" s="193"/>
      <c r="P2691" s="193"/>
      <c r="R2691" s="194"/>
      <c r="S2691" s="170"/>
      <c r="T2691" s="170"/>
      <c r="U2691" s="170"/>
      <c r="V2691" s="170"/>
      <c r="W2691" s="170"/>
      <c r="X2691" s="170"/>
      <c r="Y2691" s="170"/>
      <c r="Z2691" s="170"/>
      <c r="AA2691" s="170"/>
      <c r="AB2691" s="170"/>
      <c r="AC2691" s="170"/>
      <c r="AD2691" s="170"/>
      <c r="AE2691" s="170"/>
      <c r="AF2691" s="170"/>
      <c r="AG2691" s="170"/>
      <c r="AH2691" s="170"/>
      <c r="AI2691" s="170"/>
      <c r="AJ2691" s="170"/>
      <c r="AK2691" s="170"/>
      <c r="AL2691" s="170"/>
      <c r="AM2691" s="170"/>
      <c r="AN2691" s="170"/>
      <c r="AO2691" s="170"/>
      <c r="AP2691" s="170"/>
      <c r="AQ2691" s="170"/>
      <c r="AR2691" s="170"/>
      <c r="AS2691" s="170"/>
      <c r="AT2691" s="170"/>
      <c r="AU2691" s="170"/>
      <c r="AV2691" s="170"/>
      <c r="AW2691" s="170"/>
      <c r="AX2691" s="170"/>
      <c r="AY2691" s="170"/>
      <c r="AZ2691" s="170"/>
      <c r="BA2691" s="170"/>
      <c r="BB2691" s="170"/>
      <c r="BC2691" s="170"/>
      <c r="BD2691" s="170"/>
      <c r="BE2691" s="170"/>
      <c r="BF2691" s="170"/>
      <c r="BG2691" s="170"/>
      <c r="BH2691" s="170"/>
      <c r="BI2691" s="170"/>
      <c r="BJ2691" s="170"/>
      <c r="BK2691" s="170"/>
      <c r="BL2691" s="170"/>
      <c r="BM2691" s="170"/>
      <c r="BN2691" s="170"/>
      <c r="BO2691" s="170"/>
      <c r="BP2691" s="170"/>
      <c r="BQ2691" s="170"/>
      <c r="BR2691" s="170"/>
      <c r="BS2691" s="170"/>
      <c r="BT2691" s="170"/>
      <c r="BU2691" s="170"/>
      <c r="BV2691" s="170"/>
      <c r="BW2691" s="170"/>
      <c r="BX2691" s="170"/>
      <c r="BY2691" s="170"/>
      <c r="BZ2691" s="170"/>
      <c r="CA2691" s="170"/>
      <c r="CB2691" s="170"/>
      <c r="CC2691" s="170"/>
      <c r="CD2691" s="170"/>
      <c r="CE2691" s="170"/>
      <c r="CF2691" s="170"/>
      <c r="CG2691" s="170"/>
      <c r="CH2691" s="170"/>
      <c r="CI2691" s="170"/>
      <c r="CJ2691" s="170"/>
      <c r="CK2691" s="170"/>
      <c r="CL2691" s="170"/>
    </row>
    <row r="2692" spans="2:90" x14ac:dyDescent="0.4">
      <c r="B2692" s="171" t="s">
        <v>492</v>
      </c>
      <c r="E2692" s="8"/>
      <c r="H2692" s="170"/>
      <c r="I2692" s="172"/>
      <c r="J2692" s="172"/>
      <c r="K2692" s="193"/>
      <c r="L2692" s="193"/>
      <c r="M2692" s="193"/>
      <c r="N2692" s="193"/>
      <c r="O2692" s="193"/>
      <c r="P2692" s="193"/>
      <c r="R2692" s="194"/>
      <c r="S2692" s="170"/>
      <c r="T2692" s="170"/>
      <c r="U2692" s="170"/>
      <c r="V2692" s="170"/>
      <c r="W2692" s="170"/>
      <c r="X2692" s="170"/>
      <c r="Y2692" s="170"/>
      <c r="Z2692" s="170"/>
      <c r="AA2692" s="170"/>
      <c r="AB2692" s="170"/>
      <c r="AC2692" s="170"/>
      <c r="AD2692" s="170"/>
      <c r="AE2692" s="170"/>
      <c r="AF2692" s="170"/>
      <c r="AG2692" s="170"/>
      <c r="AH2692" s="170"/>
      <c r="AI2692" s="170"/>
      <c r="AJ2692" s="170"/>
      <c r="AK2692" s="170"/>
      <c r="AL2692" s="170"/>
      <c r="AM2692" s="170"/>
      <c r="AN2692" s="170"/>
      <c r="AO2692" s="170"/>
      <c r="AP2692" s="170"/>
      <c r="AQ2692" s="170"/>
      <c r="AR2692" s="170"/>
      <c r="AS2692" s="170"/>
      <c r="AT2692" s="170"/>
      <c r="AU2692" s="170"/>
      <c r="AV2692" s="170"/>
      <c r="AW2692" s="170"/>
      <c r="AX2692" s="170"/>
      <c r="AY2692" s="170"/>
      <c r="AZ2692" s="170"/>
      <c r="BA2692" s="170"/>
      <c r="BB2692" s="170"/>
      <c r="BC2692" s="170"/>
      <c r="BD2692" s="170"/>
      <c r="BE2692" s="170"/>
      <c r="BF2692" s="170"/>
      <c r="BG2692" s="170"/>
      <c r="BH2692" s="170"/>
      <c r="BI2692" s="170"/>
      <c r="BJ2692" s="170"/>
      <c r="BK2692" s="170"/>
      <c r="BL2692" s="170"/>
      <c r="BM2692" s="170"/>
      <c r="BN2692" s="170"/>
      <c r="BO2692" s="170"/>
      <c r="BP2692" s="170"/>
      <c r="BQ2692" s="170"/>
      <c r="BR2692" s="170"/>
      <c r="BS2692" s="170"/>
      <c r="BT2692" s="170"/>
      <c r="BU2692" s="170"/>
      <c r="BV2692" s="170"/>
      <c r="BW2692" s="170"/>
      <c r="BX2692" s="170"/>
      <c r="BY2692" s="170"/>
      <c r="BZ2692" s="170"/>
      <c r="CA2692" s="170"/>
      <c r="CB2692" s="170"/>
      <c r="CC2692" s="170"/>
      <c r="CD2692" s="170"/>
      <c r="CE2692" s="170"/>
      <c r="CF2692" s="170"/>
      <c r="CG2692" s="170"/>
      <c r="CH2692" s="170"/>
      <c r="CI2692" s="170"/>
      <c r="CJ2692" s="170"/>
      <c r="CK2692" s="170"/>
      <c r="CL2692" s="170"/>
    </row>
    <row r="2693" spans="2:90" x14ac:dyDescent="0.4">
      <c r="B2693" s="171" t="s">
        <v>461</v>
      </c>
      <c r="E2693" s="8"/>
      <c r="H2693" s="170"/>
      <c r="I2693" s="172"/>
      <c r="J2693" s="172"/>
      <c r="K2693" s="193"/>
      <c r="L2693" s="193"/>
      <c r="M2693" s="193"/>
      <c r="N2693" s="193"/>
      <c r="O2693" s="193"/>
      <c r="P2693" s="193"/>
      <c r="R2693" s="194"/>
      <c r="S2693" s="195" t="str">
        <f t="shared" ref="S2693:AX2693" si="3915">S$16</f>
        <v>S$12</v>
      </c>
      <c r="T2693" s="195" t="str">
        <f t="shared" si="3915"/>
        <v>T$12</v>
      </c>
      <c r="U2693" s="195" t="str">
        <f t="shared" si="3915"/>
        <v>U$12</v>
      </c>
      <c r="V2693" s="195" t="str">
        <f t="shared" si="3915"/>
        <v>V$12</v>
      </c>
      <c r="W2693" s="195" t="str">
        <f t="shared" si="3915"/>
        <v>W$12</v>
      </c>
      <c r="X2693" s="195" t="str">
        <f t="shared" si="3915"/>
        <v>X$12</v>
      </c>
      <c r="Y2693" s="195" t="str">
        <f t="shared" si="3915"/>
        <v>Y$12</v>
      </c>
      <c r="Z2693" s="195" t="str">
        <f t="shared" si="3915"/>
        <v>Z$12</v>
      </c>
      <c r="AA2693" s="195" t="str">
        <f t="shared" si="3915"/>
        <v>AA$12</v>
      </c>
      <c r="AB2693" s="195" t="str">
        <f t="shared" si="3915"/>
        <v>AB$12</v>
      </c>
      <c r="AC2693" s="195" t="str">
        <f t="shared" si="3915"/>
        <v>AC$12</v>
      </c>
      <c r="AD2693" s="195" t="str">
        <f t="shared" si="3915"/>
        <v>AD$12</v>
      </c>
      <c r="AE2693" s="195" t="str">
        <f t="shared" si="3915"/>
        <v>AE$12</v>
      </c>
      <c r="AF2693" s="195" t="str">
        <f t="shared" si="3915"/>
        <v>AF$12</v>
      </c>
      <c r="AG2693" s="195" t="str">
        <f t="shared" si="3915"/>
        <v>AG$12</v>
      </c>
      <c r="AH2693" s="195" t="str">
        <f t="shared" si="3915"/>
        <v>AH$12</v>
      </c>
      <c r="AI2693" s="195" t="str">
        <f t="shared" si="3915"/>
        <v>AI$12</v>
      </c>
      <c r="AJ2693" s="195" t="str">
        <f t="shared" si="3915"/>
        <v>AJ$12</v>
      </c>
      <c r="AK2693" s="195" t="str">
        <f t="shared" si="3915"/>
        <v>AK$12</v>
      </c>
      <c r="AL2693" s="195" t="str">
        <f t="shared" si="3915"/>
        <v>AL$12</v>
      </c>
      <c r="AM2693" s="195" t="str">
        <f t="shared" si="3915"/>
        <v>AM$12</v>
      </c>
      <c r="AN2693" s="195" t="str">
        <f t="shared" si="3915"/>
        <v>AN$12</v>
      </c>
      <c r="AO2693" s="195" t="str">
        <f t="shared" si="3915"/>
        <v>AO$12</v>
      </c>
      <c r="AP2693" s="195" t="str">
        <f t="shared" si="3915"/>
        <v>AP$12</v>
      </c>
      <c r="AQ2693" s="195" t="str">
        <f t="shared" si="3915"/>
        <v>AQ$12</v>
      </c>
      <c r="AR2693" s="195" t="str">
        <f t="shared" si="3915"/>
        <v>AR$12</v>
      </c>
      <c r="AS2693" s="195" t="str">
        <f t="shared" si="3915"/>
        <v>AS$12</v>
      </c>
      <c r="AT2693" s="195" t="str">
        <f t="shared" si="3915"/>
        <v>AT$12</v>
      </c>
      <c r="AU2693" s="195" t="str">
        <f t="shared" si="3915"/>
        <v>AU$12</v>
      </c>
      <c r="AV2693" s="195" t="str">
        <f t="shared" si="3915"/>
        <v>AV$12</v>
      </c>
      <c r="AW2693" s="195" t="str">
        <f t="shared" si="3915"/>
        <v>AW$12</v>
      </c>
      <c r="AX2693" s="195" t="str">
        <f t="shared" si="3915"/>
        <v>AX$12</v>
      </c>
      <c r="AY2693" s="195" t="str">
        <f t="shared" ref="AY2693:CD2693" si="3916">AY$16</f>
        <v>AY$12</v>
      </c>
      <c r="AZ2693" s="195" t="str">
        <f t="shared" si="3916"/>
        <v>AZ$12</v>
      </c>
      <c r="BA2693" s="195" t="str">
        <f t="shared" si="3916"/>
        <v>BA$12</v>
      </c>
      <c r="BB2693" s="195" t="str">
        <f t="shared" si="3916"/>
        <v>BB$12</v>
      </c>
      <c r="BC2693" s="195" t="str">
        <f t="shared" si="3916"/>
        <v>BC$12</v>
      </c>
      <c r="BD2693" s="195" t="str">
        <f t="shared" si="3916"/>
        <v>BD$12</v>
      </c>
      <c r="BE2693" s="195" t="str">
        <f t="shared" si="3916"/>
        <v>BE$12</v>
      </c>
      <c r="BF2693" s="195" t="str">
        <f t="shared" si="3916"/>
        <v>BF$12</v>
      </c>
      <c r="BG2693" s="195" t="str">
        <f t="shared" si="3916"/>
        <v>BG$12</v>
      </c>
      <c r="BH2693" s="195" t="str">
        <f t="shared" si="3916"/>
        <v>BH$12</v>
      </c>
      <c r="BI2693" s="195" t="str">
        <f t="shared" si="3916"/>
        <v>BI$12</v>
      </c>
      <c r="BJ2693" s="195" t="str">
        <f t="shared" si="3916"/>
        <v>BJ$12</v>
      </c>
      <c r="BK2693" s="195" t="str">
        <f t="shared" si="3916"/>
        <v>BK$12</v>
      </c>
      <c r="BL2693" s="195" t="str">
        <f t="shared" si="3916"/>
        <v>BL$12</v>
      </c>
      <c r="BM2693" s="195" t="str">
        <f t="shared" si="3916"/>
        <v>BM$12</v>
      </c>
      <c r="BN2693" s="195" t="str">
        <f t="shared" si="3916"/>
        <v>BN$12</v>
      </c>
      <c r="BO2693" s="195" t="str">
        <f t="shared" si="3916"/>
        <v>BO$12</v>
      </c>
      <c r="BP2693" s="195" t="str">
        <f t="shared" si="3916"/>
        <v>BP$12</v>
      </c>
      <c r="BQ2693" s="195" t="str">
        <f t="shared" si="3916"/>
        <v>BQ$12</v>
      </c>
      <c r="BR2693" s="195" t="str">
        <f t="shared" si="3916"/>
        <v>BR$12</v>
      </c>
      <c r="BS2693" s="195" t="str">
        <f t="shared" si="3916"/>
        <v>BS$12</v>
      </c>
      <c r="BT2693" s="195" t="str">
        <f t="shared" si="3916"/>
        <v>BT$12</v>
      </c>
      <c r="BU2693" s="195" t="str">
        <f t="shared" si="3916"/>
        <v>BU$12</v>
      </c>
      <c r="BV2693" s="195" t="str">
        <f t="shared" si="3916"/>
        <v>BV$12</v>
      </c>
      <c r="BW2693" s="195" t="str">
        <f t="shared" si="3916"/>
        <v>BW$12</v>
      </c>
      <c r="BX2693" s="195" t="str">
        <f t="shared" si="3916"/>
        <v>BX$12</v>
      </c>
      <c r="BY2693" s="195" t="str">
        <f t="shared" si="3916"/>
        <v>BY$12</v>
      </c>
      <c r="BZ2693" s="195" t="str">
        <f t="shared" si="3916"/>
        <v>BZ$12</v>
      </c>
      <c r="CA2693" s="195" t="str">
        <f t="shared" si="3916"/>
        <v>CA$12</v>
      </c>
      <c r="CB2693" s="195" t="str">
        <f t="shared" si="3916"/>
        <v>CB$12</v>
      </c>
      <c r="CC2693" s="195" t="str">
        <f t="shared" si="3916"/>
        <v>CC$12</v>
      </c>
      <c r="CD2693" s="195" t="str">
        <f t="shared" si="3916"/>
        <v>CD$12</v>
      </c>
      <c r="CE2693" s="195" t="str">
        <f t="shared" ref="CE2693:CL2693" si="3917">CE$16</f>
        <v>CE$12</v>
      </c>
      <c r="CF2693" s="195" t="str">
        <f t="shared" si="3917"/>
        <v>CF$12</v>
      </c>
      <c r="CG2693" s="195" t="str">
        <f t="shared" si="3917"/>
        <v>CG$12</v>
      </c>
      <c r="CH2693" s="195" t="str">
        <f t="shared" si="3917"/>
        <v>CH$12</v>
      </c>
      <c r="CI2693" s="195" t="str">
        <f t="shared" si="3917"/>
        <v>CI$12</v>
      </c>
      <c r="CJ2693" s="195" t="str">
        <f t="shared" si="3917"/>
        <v>CJ$12</v>
      </c>
      <c r="CK2693" s="195" t="str">
        <f t="shared" si="3917"/>
        <v>CK$12</v>
      </c>
      <c r="CL2693" s="195" t="str">
        <f t="shared" si="3917"/>
        <v>CL$12</v>
      </c>
    </row>
    <row r="2694" spans="2:90" x14ac:dyDescent="0.4">
      <c r="B2694" s="171" t="s">
        <v>462</v>
      </c>
      <c r="E2694" s="8"/>
      <c r="H2694" s="196"/>
      <c r="I2694" s="197"/>
      <c r="J2694" s="197"/>
      <c r="K2694" s="198"/>
      <c r="L2694" s="198"/>
      <c r="M2694" s="198"/>
      <c r="N2694" s="198"/>
      <c r="O2694" s="198"/>
      <c r="P2694" s="198"/>
      <c r="R2694" s="198"/>
      <c r="S2694" s="195" t="str">
        <f t="shared" ref="S2694:AX2694" si="3918">S$17</f>
        <v>S$13</v>
      </c>
      <c r="T2694" s="195" t="str">
        <f t="shared" si="3918"/>
        <v>T$13</v>
      </c>
      <c r="U2694" s="195" t="str">
        <f t="shared" si="3918"/>
        <v>U$13</v>
      </c>
      <c r="V2694" s="195" t="str">
        <f t="shared" si="3918"/>
        <v>V$13</v>
      </c>
      <c r="W2694" s="195" t="str">
        <f t="shared" si="3918"/>
        <v>W$13</v>
      </c>
      <c r="X2694" s="195" t="str">
        <f t="shared" si="3918"/>
        <v>X$13</v>
      </c>
      <c r="Y2694" s="195" t="str">
        <f t="shared" si="3918"/>
        <v>Y$13</v>
      </c>
      <c r="Z2694" s="195" t="str">
        <f t="shared" si="3918"/>
        <v>Z$13</v>
      </c>
      <c r="AA2694" s="195" t="str">
        <f t="shared" si="3918"/>
        <v>AA$13</v>
      </c>
      <c r="AB2694" s="195" t="str">
        <f t="shared" si="3918"/>
        <v>AB$13</v>
      </c>
      <c r="AC2694" s="195" t="str">
        <f t="shared" si="3918"/>
        <v>AC$13</v>
      </c>
      <c r="AD2694" s="195" t="str">
        <f t="shared" si="3918"/>
        <v>AD$13</v>
      </c>
      <c r="AE2694" s="195" t="str">
        <f t="shared" si="3918"/>
        <v>AE$13</v>
      </c>
      <c r="AF2694" s="195" t="str">
        <f t="shared" si="3918"/>
        <v>AF$13</v>
      </c>
      <c r="AG2694" s="195" t="str">
        <f t="shared" si="3918"/>
        <v>AG$13</v>
      </c>
      <c r="AH2694" s="195" t="str">
        <f t="shared" si="3918"/>
        <v>AH$13</v>
      </c>
      <c r="AI2694" s="195" t="str">
        <f t="shared" si="3918"/>
        <v>AI$13</v>
      </c>
      <c r="AJ2694" s="195" t="str">
        <f t="shared" si="3918"/>
        <v>AJ$13</v>
      </c>
      <c r="AK2694" s="195" t="str">
        <f t="shared" si="3918"/>
        <v>AK$13</v>
      </c>
      <c r="AL2694" s="195" t="str">
        <f t="shared" si="3918"/>
        <v>AL$13</v>
      </c>
      <c r="AM2694" s="195" t="str">
        <f t="shared" si="3918"/>
        <v>AM$13</v>
      </c>
      <c r="AN2694" s="195" t="str">
        <f t="shared" si="3918"/>
        <v>AN$13</v>
      </c>
      <c r="AO2694" s="195" t="str">
        <f t="shared" si="3918"/>
        <v>AO$13</v>
      </c>
      <c r="AP2694" s="195" t="str">
        <f t="shared" si="3918"/>
        <v>AP$13</v>
      </c>
      <c r="AQ2694" s="195" t="str">
        <f t="shared" si="3918"/>
        <v>AQ$13</v>
      </c>
      <c r="AR2694" s="195" t="str">
        <f t="shared" si="3918"/>
        <v>AR$13</v>
      </c>
      <c r="AS2694" s="195" t="str">
        <f t="shared" si="3918"/>
        <v>AS$13</v>
      </c>
      <c r="AT2694" s="195" t="str">
        <f t="shared" si="3918"/>
        <v>AT$13</v>
      </c>
      <c r="AU2694" s="195" t="str">
        <f t="shared" si="3918"/>
        <v>AU$13</v>
      </c>
      <c r="AV2694" s="195" t="str">
        <f t="shared" si="3918"/>
        <v>AV$13</v>
      </c>
      <c r="AW2694" s="195" t="str">
        <f t="shared" si="3918"/>
        <v>AW$13</v>
      </c>
      <c r="AX2694" s="195" t="str">
        <f t="shared" si="3918"/>
        <v>AX$13</v>
      </c>
      <c r="AY2694" s="195" t="str">
        <f t="shared" ref="AY2694:CD2694" si="3919">AY$17</f>
        <v>AY$13</v>
      </c>
      <c r="AZ2694" s="195" t="str">
        <f t="shared" si="3919"/>
        <v>AZ$13</v>
      </c>
      <c r="BA2694" s="195" t="str">
        <f t="shared" si="3919"/>
        <v>BA$13</v>
      </c>
      <c r="BB2694" s="195" t="str">
        <f t="shared" si="3919"/>
        <v>BB$13</v>
      </c>
      <c r="BC2694" s="195" t="str">
        <f t="shared" si="3919"/>
        <v>BC$13</v>
      </c>
      <c r="BD2694" s="195" t="str">
        <f t="shared" si="3919"/>
        <v>BD$13</v>
      </c>
      <c r="BE2694" s="195" t="str">
        <f t="shared" si="3919"/>
        <v>BE$13</v>
      </c>
      <c r="BF2694" s="195" t="str">
        <f t="shared" si="3919"/>
        <v>BF$13</v>
      </c>
      <c r="BG2694" s="195" t="str">
        <f t="shared" si="3919"/>
        <v>BG$13</v>
      </c>
      <c r="BH2694" s="195" t="str">
        <f t="shared" si="3919"/>
        <v>BH$13</v>
      </c>
      <c r="BI2694" s="195" t="str">
        <f t="shared" si="3919"/>
        <v>BI$13</v>
      </c>
      <c r="BJ2694" s="195" t="str">
        <f t="shared" si="3919"/>
        <v>BJ$13</v>
      </c>
      <c r="BK2694" s="195" t="str">
        <f t="shared" si="3919"/>
        <v>BK$13</v>
      </c>
      <c r="BL2694" s="195" t="str">
        <f t="shared" si="3919"/>
        <v>BL$13</v>
      </c>
      <c r="BM2694" s="195" t="str">
        <f t="shared" si="3919"/>
        <v>BM$13</v>
      </c>
      <c r="BN2694" s="195" t="str">
        <f t="shared" si="3919"/>
        <v>BN$13</v>
      </c>
      <c r="BO2694" s="195" t="str">
        <f t="shared" si="3919"/>
        <v>BO$13</v>
      </c>
      <c r="BP2694" s="195" t="str">
        <f t="shared" si="3919"/>
        <v>BP$13</v>
      </c>
      <c r="BQ2694" s="195" t="str">
        <f t="shared" si="3919"/>
        <v>BQ$13</v>
      </c>
      <c r="BR2694" s="195" t="str">
        <f t="shared" si="3919"/>
        <v>BR$13</v>
      </c>
      <c r="BS2694" s="195" t="str">
        <f t="shared" si="3919"/>
        <v>BS$13</v>
      </c>
      <c r="BT2694" s="195" t="str">
        <f t="shared" si="3919"/>
        <v>BT$13</v>
      </c>
      <c r="BU2694" s="195" t="str">
        <f t="shared" si="3919"/>
        <v>BU$13</v>
      </c>
      <c r="BV2694" s="195" t="str">
        <f t="shared" si="3919"/>
        <v>BV$13</v>
      </c>
      <c r="BW2694" s="195" t="str">
        <f t="shared" si="3919"/>
        <v>BW$13</v>
      </c>
      <c r="BX2694" s="195" t="str">
        <f t="shared" si="3919"/>
        <v>BX$13</v>
      </c>
      <c r="BY2694" s="195" t="str">
        <f t="shared" si="3919"/>
        <v>BY$13</v>
      </c>
      <c r="BZ2694" s="195" t="str">
        <f t="shared" si="3919"/>
        <v>BZ$13</v>
      </c>
      <c r="CA2694" s="195" t="str">
        <f t="shared" si="3919"/>
        <v>CA$13</v>
      </c>
      <c r="CB2694" s="195" t="str">
        <f t="shared" si="3919"/>
        <v>CB$13</v>
      </c>
      <c r="CC2694" s="195" t="str">
        <f t="shared" si="3919"/>
        <v>CC$13</v>
      </c>
      <c r="CD2694" s="195" t="str">
        <f t="shared" si="3919"/>
        <v>CD$13</v>
      </c>
      <c r="CE2694" s="195" t="str">
        <f t="shared" ref="CE2694:CL2694" si="3920">CE$17</f>
        <v>CE$13</v>
      </c>
      <c r="CF2694" s="195" t="str">
        <f t="shared" si="3920"/>
        <v>CF$13</v>
      </c>
      <c r="CG2694" s="195" t="str">
        <f t="shared" si="3920"/>
        <v>CG$13</v>
      </c>
      <c r="CH2694" s="195" t="str">
        <f t="shared" si="3920"/>
        <v>CH$13</v>
      </c>
      <c r="CI2694" s="195" t="str">
        <f t="shared" si="3920"/>
        <v>CI$13</v>
      </c>
      <c r="CJ2694" s="195" t="str">
        <f t="shared" si="3920"/>
        <v>CJ$13</v>
      </c>
      <c r="CK2694" s="195" t="str">
        <f t="shared" si="3920"/>
        <v>CK$13</v>
      </c>
      <c r="CL2694" s="195" t="str">
        <f t="shared" si="3920"/>
        <v>CL$13</v>
      </c>
    </row>
    <row r="2695" spans="2:90" x14ac:dyDescent="0.4">
      <c r="B2695" s="171" t="s">
        <v>491</v>
      </c>
      <c r="E2695" s="8"/>
      <c r="H2695" s="196"/>
      <c r="I2695" s="197"/>
      <c r="J2695" s="197"/>
      <c r="K2695" s="198"/>
      <c r="L2695" s="198"/>
      <c r="M2695" s="198"/>
      <c r="N2695" s="198"/>
      <c r="O2695" s="198"/>
      <c r="P2695" s="198"/>
      <c r="R2695" s="198"/>
      <c r="S2695" s="186"/>
      <c r="T2695" s="186"/>
      <c r="U2695" s="186"/>
      <c r="V2695" s="186"/>
      <c r="W2695" s="186"/>
      <c r="X2695" s="186"/>
      <c r="Y2695" s="186"/>
      <c r="Z2695" s="186"/>
      <c r="AA2695" s="186"/>
      <c r="AB2695" s="186"/>
      <c r="AC2695" s="186"/>
      <c r="AD2695" s="186"/>
      <c r="AE2695" s="186"/>
      <c r="AF2695" s="186"/>
      <c r="AG2695" s="186"/>
      <c r="AH2695" s="186"/>
      <c r="AI2695" s="186"/>
      <c r="AJ2695" s="186"/>
      <c r="AK2695" s="186"/>
      <c r="AL2695" s="186"/>
      <c r="AM2695" s="186"/>
      <c r="AN2695" s="186"/>
      <c r="AO2695" s="186"/>
      <c r="AP2695" s="186"/>
      <c r="AQ2695" s="186"/>
      <c r="AR2695" s="186"/>
      <c r="AS2695" s="186"/>
      <c r="AT2695" s="186"/>
      <c r="AU2695" s="186"/>
      <c r="AV2695" s="186"/>
      <c r="AW2695" s="186"/>
      <c r="AX2695" s="186"/>
      <c r="AY2695" s="186"/>
      <c r="AZ2695" s="186"/>
      <c r="BA2695" s="186"/>
      <c r="BB2695" s="186"/>
      <c r="BC2695" s="186"/>
      <c r="BD2695" s="186"/>
      <c r="BE2695" s="186"/>
      <c r="BF2695" s="186"/>
      <c r="BG2695" s="186"/>
      <c r="BH2695" s="186"/>
      <c r="BI2695" s="186"/>
      <c r="BJ2695" s="186"/>
      <c r="BK2695" s="186"/>
      <c r="BL2695" s="186"/>
      <c r="BM2695" s="186"/>
      <c r="BN2695" s="186"/>
      <c r="BO2695" s="186"/>
      <c r="BP2695" s="186"/>
      <c r="BQ2695" s="186"/>
      <c r="BR2695" s="186"/>
      <c r="BS2695" s="186"/>
      <c r="BT2695" s="186"/>
      <c r="BU2695" s="186"/>
      <c r="BV2695" s="186"/>
      <c r="BW2695" s="186"/>
      <c r="BX2695" s="186"/>
      <c r="BY2695" s="186"/>
      <c r="BZ2695" s="186"/>
      <c r="CA2695" s="186"/>
      <c r="CB2695" s="186"/>
      <c r="CC2695" s="186"/>
      <c r="CD2695" s="186"/>
      <c r="CE2695" s="186"/>
      <c r="CF2695" s="186"/>
      <c r="CG2695" s="186"/>
      <c r="CH2695" s="186"/>
      <c r="CI2695" s="186"/>
      <c r="CJ2695" s="186"/>
      <c r="CK2695" s="186"/>
      <c r="CL2695" s="186"/>
    </row>
    <row r="2696" spans="2:90" x14ac:dyDescent="0.4">
      <c r="B2696" s="171" t="s">
        <v>505</v>
      </c>
      <c r="E2696" s="8"/>
      <c r="H2696" s="196"/>
      <c r="I2696" s="197"/>
      <c r="J2696" s="197"/>
      <c r="K2696" s="198"/>
      <c r="L2696" s="198"/>
      <c r="M2696" s="198"/>
      <c r="N2696" s="198"/>
      <c r="O2696" s="198"/>
      <c r="P2696" s="198"/>
      <c r="R2696" s="198"/>
      <c r="S2696" s="186"/>
      <c r="T2696" s="186"/>
      <c r="U2696" s="186"/>
      <c r="V2696" s="186"/>
      <c r="W2696" s="186"/>
      <c r="X2696" s="186"/>
      <c r="Y2696" s="186"/>
      <c r="Z2696" s="186"/>
      <c r="AA2696" s="186"/>
      <c r="AB2696" s="186"/>
      <c r="AC2696" s="186"/>
      <c r="AD2696" s="186"/>
      <c r="AE2696" s="186"/>
      <c r="AF2696" s="186"/>
      <c r="AG2696" s="186"/>
      <c r="AH2696" s="186"/>
      <c r="AI2696" s="186"/>
      <c r="AJ2696" s="186"/>
      <c r="AK2696" s="186"/>
      <c r="AL2696" s="186"/>
      <c r="AM2696" s="186"/>
      <c r="AN2696" s="186"/>
      <c r="AO2696" s="186"/>
      <c r="AP2696" s="186"/>
      <c r="AQ2696" s="186"/>
      <c r="AR2696" s="186"/>
      <c r="AS2696" s="186"/>
      <c r="AT2696" s="186"/>
      <c r="AU2696" s="186"/>
      <c r="AV2696" s="186"/>
      <c r="AW2696" s="186"/>
      <c r="AX2696" s="186"/>
      <c r="AY2696" s="186"/>
      <c r="AZ2696" s="186"/>
      <c r="BA2696" s="186"/>
      <c r="BB2696" s="186"/>
      <c r="BC2696" s="186"/>
      <c r="BD2696" s="186"/>
      <c r="BE2696" s="186"/>
      <c r="BF2696" s="186"/>
      <c r="BG2696" s="186"/>
      <c r="BH2696" s="186"/>
      <c r="BI2696" s="186"/>
      <c r="BJ2696" s="186"/>
      <c r="BK2696" s="186"/>
      <c r="BL2696" s="186"/>
      <c r="BM2696" s="186"/>
      <c r="BN2696" s="186"/>
      <c r="BO2696" s="186"/>
      <c r="BP2696" s="186"/>
      <c r="BQ2696" s="186"/>
      <c r="BR2696" s="186"/>
      <c r="BS2696" s="186"/>
      <c r="BT2696" s="186"/>
      <c r="BU2696" s="186"/>
      <c r="BV2696" s="186"/>
      <c r="BW2696" s="186"/>
      <c r="BX2696" s="186"/>
      <c r="BY2696" s="186"/>
      <c r="BZ2696" s="186"/>
      <c r="CA2696" s="186"/>
      <c r="CB2696" s="186"/>
      <c r="CC2696" s="186"/>
      <c r="CD2696" s="186"/>
      <c r="CE2696" s="186"/>
      <c r="CF2696" s="186"/>
      <c r="CG2696" s="186"/>
      <c r="CH2696" s="186"/>
      <c r="CI2696" s="186"/>
      <c r="CJ2696" s="186"/>
      <c r="CK2696" s="186"/>
      <c r="CL2696" s="186"/>
    </row>
    <row r="2697" spans="2:90" x14ac:dyDescent="0.4">
      <c r="B2697" s="171" t="s">
        <v>463</v>
      </c>
      <c r="E2697" s="8"/>
      <c r="H2697" s="196"/>
      <c r="I2697" s="197"/>
      <c r="J2697" s="197"/>
      <c r="K2697" s="198"/>
      <c r="L2697" s="198"/>
      <c r="M2697" s="198"/>
      <c r="N2697" s="198"/>
      <c r="O2697" s="198"/>
      <c r="P2697" s="198"/>
      <c r="R2697" s="198"/>
      <c r="S2697" s="186" t="str">
        <f t="shared" ref="S2697:AX2697" si="3921">S$18</f>
        <v>S$14</v>
      </c>
      <c r="T2697" s="186" t="str">
        <f t="shared" si="3921"/>
        <v>T$14</v>
      </c>
      <c r="U2697" s="186" t="str">
        <f t="shared" si="3921"/>
        <v>U$14</v>
      </c>
      <c r="V2697" s="186" t="str">
        <f t="shared" si="3921"/>
        <v>V$14</v>
      </c>
      <c r="W2697" s="186" t="str">
        <f t="shared" si="3921"/>
        <v>W$14</v>
      </c>
      <c r="X2697" s="186" t="str">
        <f t="shared" si="3921"/>
        <v>X$14</v>
      </c>
      <c r="Y2697" s="186" t="str">
        <f t="shared" si="3921"/>
        <v>Y$14</v>
      </c>
      <c r="Z2697" s="186" t="str">
        <f t="shared" si="3921"/>
        <v>Z$14</v>
      </c>
      <c r="AA2697" s="186" t="str">
        <f t="shared" si="3921"/>
        <v>AA$14</v>
      </c>
      <c r="AB2697" s="186" t="str">
        <f t="shared" si="3921"/>
        <v>AB$14</v>
      </c>
      <c r="AC2697" s="186" t="str">
        <f t="shared" si="3921"/>
        <v>AC$14</v>
      </c>
      <c r="AD2697" s="186" t="str">
        <f t="shared" si="3921"/>
        <v>AD$14</v>
      </c>
      <c r="AE2697" s="186" t="str">
        <f t="shared" si="3921"/>
        <v>AE$14</v>
      </c>
      <c r="AF2697" s="186" t="str">
        <f t="shared" si="3921"/>
        <v>AF$14</v>
      </c>
      <c r="AG2697" s="186" t="str">
        <f t="shared" si="3921"/>
        <v>AG$14</v>
      </c>
      <c r="AH2697" s="186" t="str">
        <f t="shared" si="3921"/>
        <v>AH$14</v>
      </c>
      <c r="AI2697" s="186" t="str">
        <f t="shared" si="3921"/>
        <v>AI$14</v>
      </c>
      <c r="AJ2697" s="186" t="str">
        <f t="shared" si="3921"/>
        <v>AJ$14</v>
      </c>
      <c r="AK2697" s="186" t="str">
        <f t="shared" si="3921"/>
        <v>AK$14</v>
      </c>
      <c r="AL2697" s="186" t="str">
        <f t="shared" si="3921"/>
        <v>AL$14</v>
      </c>
      <c r="AM2697" s="186" t="str">
        <f t="shared" si="3921"/>
        <v>AM$14</v>
      </c>
      <c r="AN2697" s="186" t="str">
        <f t="shared" si="3921"/>
        <v>AN$14</v>
      </c>
      <c r="AO2697" s="186" t="str">
        <f t="shared" si="3921"/>
        <v>AO$14</v>
      </c>
      <c r="AP2697" s="186" t="str">
        <f t="shared" si="3921"/>
        <v>AP$14</v>
      </c>
      <c r="AQ2697" s="186" t="str">
        <f t="shared" si="3921"/>
        <v>AQ$14</v>
      </c>
      <c r="AR2697" s="186" t="str">
        <f t="shared" si="3921"/>
        <v>AR$14</v>
      </c>
      <c r="AS2697" s="186" t="str">
        <f t="shared" si="3921"/>
        <v>AS$14</v>
      </c>
      <c r="AT2697" s="186" t="str">
        <f t="shared" si="3921"/>
        <v>AT$14</v>
      </c>
      <c r="AU2697" s="186" t="str">
        <f t="shared" si="3921"/>
        <v>AU$14</v>
      </c>
      <c r="AV2697" s="186" t="str">
        <f t="shared" si="3921"/>
        <v>AV$14</v>
      </c>
      <c r="AW2697" s="186" t="str">
        <f t="shared" si="3921"/>
        <v>AW$14</v>
      </c>
      <c r="AX2697" s="186" t="str">
        <f t="shared" si="3921"/>
        <v>AX$14</v>
      </c>
      <c r="AY2697" s="186" t="str">
        <f t="shared" ref="AY2697:CD2697" si="3922">AY$18</f>
        <v>AY$14</v>
      </c>
      <c r="AZ2697" s="186" t="str">
        <f t="shared" si="3922"/>
        <v>AZ$14</v>
      </c>
      <c r="BA2697" s="186" t="str">
        <f t="shared" si="3922"/>
        <v>BA$14</v>
      </c>
      <c r="BB2697" s="186" t="str">
        <f t="shared" si="3922"/>
        <v>BB$14</v>
      </c>
      <c r="BC2697" s="186" t="str">
        <f t="shared" si="3922"/>
        <v>BC$14</v>
      </c>
      <c r="BD2697" s="186" t="str">
        <f t="shared" si="3922"/>
        <v>BD$14</v>
      </c>
      <c r="BE2697" s="186" t="str">
        <f t="shared" si="3922"/>
        <v>BE$14</v>
      </c>
      <c r="BF2697" s="186" t="str">
        <f t="shared" si="3922"/>
        <v>BF$14</v>
      </c>
      <c r="BG2697" s="186" t="str">
        <f t="shared" si="3922"/>
        <v>BG$14</v>
      </c>
      <c r="BH2697" s="186" t="str">
        <f t="shared" si="3922"/>
        <v>BH$14</v>
      </c>
      <c r="BI2697" s="186" t="str">
        <f t="shared" si="3922"/>
        <v>BI$14</v>
      </c>
      <c r="BJ2697" s="186" t="str">
        <f t="shared" si="3922"/>
        <v>BJ$14</v>
      </c>
      <c r="BK2697" s="186" t="str">
        <f t="shared" si="3922"/>
        <v>BK$14</v>
      </c>
      <c r="BL2697" s="186" t="str">
        <f t="shared" si="3922"/>
        <v>BL$14</v>
      </c>
      <c r="BM2697" s="186" t="str">
        <f t="shared" si="3922"/>
        <v>BM$14</v>
      </c>
      <c r="BN2697" s="186" t="str">
        <f t="shared" si="3922"/>
        <v>BN$14</v>
      </c>
      <c r="BO2697" s="186" t="str">
        <f t="shared" si="3922"/>
        <v>BO$14</v>
      </c>
      <c r="BP2697" s="186" t="str">
        <f t="shared" si="3922"/>
        <v>BP$14</v>
      </c>
      <c r="BQ2697" s="186" t="str">
        <f t="shared" si="3922"/>
        <v>BQ$14</v>
      </c>
      <c r="BR2697" s="186" t="str">
        <f t="shared" si="3922"/>
        <v>BR$14</v>
      </c>
      <c r="BS2697" s="186" t="str">
        <f t="shared" si="3922"/>
        <v>BS$14</v>
      </c>
      <c r="BT2697" s="186" t="str">
        <f t="shared" si="3922"/>
        <v>BT$14</v>
      </c>
      <c r="BU2697" s="186" t="str">
        <f t="shared" si="3922"/>
        <v>BU$14</v>
      </c>
      <c r="BV2697" s="186" t="str">
        <f t="shared" si="3922"/>
        <v>BV$14</v>
      </c>
      <c r="BW2697" s="186" t="str">
        <f t="shared" si="3922"/>
        <v>BW$14</v>
      </c>
      <c r="BX2697" s="186" t="str">
        <f t="shared" si="3922"/>
        <v>BX$14</v>
      </c>
      <c r="BY2697" s="186" t="str">
        <f t="shared" si="3922"/>
        <v>BY$14</v>
      </c>
      <c r="BZ2697" s="186" t="str">
        <f t="shared" si="3922"/>
        <v>BZ$14</v>
      </c>
      <c r="CA2697" s="186" t="str">
        <f t="shared" si="3922"/>
        <v>CA$14</v>
      </c>
      <c r="CB2697" s="186" t="str">
        <f t="shared" si="3922"/>
        <v>CB$14</v>
      </c>
      <c r="CC2697" s="186" t="str">
        <f t="shared" si="3922"/>
        <v>CC$14</v>
      </c>
      <c r="CD2697" s="186" t="str">
        <f t="shared" si="3922"/>
        <v>CD$14</v>
      </c>
      <c r="CE2697" s="186" t="str">
        <f t="shared" ref="CE2697:CL2697" si="3923">CE$18</f>
        <v>CE$14</v>
      </c>
      <c r="CF2697" s="186" t="str">
        <f t="shared" si="3923"/>
        <v>CF$14</v>
      </c>
      <c r="CG2697" s="186" t="str">
        <f t="shared" si="3923"/>
        <v>CG$14</v>
      </c>
      <c r="CH2697" s="186" t="str">
        <f t="shared" si="3923"/>
        <v>CH$14</v>
      </c>
      <c r="CI2697" s="186" t="str">
        <f t="shared" si="3923"/>
        <v>CI$14</v>
      </c>
      <c r="CJ2697" s="186" t="str">
        <f t="shared" si="3923"/>
        <v>CJ$14</v>
      </c>
      <c r="CK2697" s="186" t="str">
        <f t="shared" si="3923"/>
        <v>CK$14</v>
      </c>
      <c r="CL2697" s="186" t="str">
        <f t="shared" si="3923"/>
        <v>CL$14</v>
      </c>
    </row>
    <row r="2698" spans="2:90" x14ac:dyDescent="0.4">
      <c r="B2698" s="171" t="s">
        <v>464</v>
      </c>
      <c r="E2698" s="8"/>
      <c r="H2698" s="196"/>
      <c r="I2698" s="197"/>
      <c r="J2698" s="197"/>
      <c r="K2698" s="198"/>
      <c r="L2698" s="198"/>
      <c r="M2698" s="198"/>
      <c r="N2698" s="198"/>
      <c r="O2698" s="198"/>
      <c r="P2698" s="198"/>
      <c r="R2698" s="198"/>
      <c r="S2698" s="186" t="str">
        <f t="shared" ref="S2698:AX2698" si="3924">S$19</f>
        <v>S$15</v>
      </c>
      <c r="T2698" s="186" t="str">
        <f t="shared" si="3924"/>
        <v>T$15</v>
      </c>
      <c r="U2698" s="186" t="str">
        <f t="shared" si="3924"/>
        <v>U$15</v>
      </c>
      <c r="V2698" s="186" t="str">
        <f t="shared" si="3924"/>
        <v>V$15</v>
      </c>
      <c r="W2698" s="186" t="str">
        <f t="shared" si="3924"/>
        <v>W$15</v>
      </c>
      <c r="X2698" s="186" t="str">
        <f t="shared" si="3924"/>
        <v>X$15</v>
      </c>
      <c r="Y2698" s="186" t="str">
        <f t="shared" si="3924"/>
        <v>Y$15</v>
      </c>
      <c r="Z2698" s="186" t="str">
        <f t="shared" si="3924"/>
        <v>Z$15</v>
      </c>
      <c r="AA2698" s="186" t="str">
        <f t="shared" si="3924"/>
        <v>AA$15</v>
      </c>
      <c r="AB2698" s="186" t="str">
        <f t="shared" si="3924"/>
        <v>AB$15</v>
      </c>
      <c r="AC2698" s="186" t="str">
        <f t="shared" si="3924"/>
        <v>AC$15</v>
      </c>
      <c r="AD2698" s="186" t="str">
        <f t="shared" si="3924"/>
        <v>AD$15</v>
      </c>
      <c r="AE2698" s="186" t="str">
        <f t="shared" si="3924"/>
        <v>AE$15</v>
      </c>
      <c r="AF2698" s="186" t="str">
        <f t="shared" si="3924"/>
        <v>AF$15</v>
      </c>
      <c r="AG2698" s="186" t="str">
        <f t="shared" si="3924"/>
        <v>AG$15</v>
      </c>
      <c r="AH2698" s="186" t="str">
        <f t="shared" si="3924"/>
        <v>AH$15</v>
      </c>
      <c r="AI2698" s="186" t="str">
        <f t="shared" si="3924"/>
        <v>AI$15</v>
      </c>
      <c r="AJ2698" s="186" t="str">
        <f t="shared" si="3924"/>
        <v>AJ$15</v>
      </c>
      <c r="AK2698" s="186" t="str">
        <f t="shared" si="3924"/>
        <v>AK$15</v>
      </c>
      <c r="AL2698" s="186" t="str">
        <f t="shared" si="3924"/>
        <v>AL$15</v>
      </c>
      <c r="AM2698" s="186" t="str">
        <f t="shared" si="3924"/>
        <v>AM$15</v>
      </c>
      <c r="AN2698" s="186" t="str">
        <f t="shared" si="3924"/>
        <v>AN$15</v>
      </c>
      <c r="AO2698" s="186" t="str">
        <f t="shared" si="3924"/>
        <v>AO$15</v>
      </c>
      <c r="AP2698" s="186" t="str">
        <f t="shared" si="3924"/>
        <v>AP$15</v>
      </c>
      <c r="AQ2698" s="186" t="str">
        <f t="shared" si="3924"/>
        <v>AQ$15</v>
      </c>
      <c r="AR2698" s="186" t="str">
        <f t="shared" si="3924"/>
        <v>AR$15</v>
      </c>
      <c r="AS2698" s="186" t="str">
        <f t="shared" si="3924"/>
        <v>AS$15</v>
      </c>
      <c r="AT2698" s="186" t="str">
        <f t="shared" si="3924"/>
        <v>AT$15</v>
      </c>
      <c r="AU2698" s="186" t="str">
        <f t="shared" si="3924"/>
        <v>AU$15</v>
      </c>
      <c r="AV2698" s="186" t="str">
        <f t="shared" si="3924"/>
        <v>AV$15</v>
      </c>
      <c r="AW2698" s="186" t="str">
        <f t="shared" si="3924"/>
        <v>AW$15</v>
      </c>
      <c r="AX2698" s="186" t="str">
        <f t="shared" si="3924"/>
        <v>AX$15</v>
      </c>
      <c r="AY2698" s="186" t="str">
        <f t="shared" ref="AY2698:CD2698" si="3925">AY$19</f>
        <v>AY$15</v>
      </c>
      <c r="AZ2698" s="186" t="str">
        <f t="shared" si="3925"/>
        <v>AZ$15</v>
      </c>
      <c r="BA2698" s="186" t="str">
        <f t="shared" si="3925"/>
        <v>BA$15</v>
      </c>
      <c r="BB2698" s="186" t="str">
        <f t="shared" si="3925"/>
        <v>BB$15</v>
      </c>
      <c r="BC2698" s="186" t="str">
        <f t="shared" si="3925"/>
        <v>BC$15</v>
      </c>
      <c r="BD2698" s="186" t="str">
        <f t="shared" si="3925"/>
        <v>BD$15</v>
      </c>
      <c r="BE2698" s="186" t="str">
        <f t="shared" si="3925"/>
        <v>BE$15</v>
      </c>
      <c r="BF2698" s="186" t="str">
        <f t="shared" si="3925"/>
        <v>BF$15</v>
      </c>
      <c r="BG2698" s="186" t="str">
        <f t="shared" si="3925"/>
        <v>BG$15</v>
      </c>
      <c r="BH2698" s="186" t="str">
        <f t="shared" si="3925"/>
        <v>BH$15</v>
      </c>
      <c r="BI2698" s="186" t="str">
        <f t="shared" si="3925"/>
        <v>BI$15</v>
      </c>
      <c r="BJ2698" s="186" t="str">
        <f t="shared" si="3925"/>
        <v>BJ$15</v>
      </c>
      <c r="BK2698" s="186" t="str">
        <f t="shared" si="3925"/>
        <v>BK$15</v>
      </c>
      <c r="BL2698" s="186" t="str">
        <f t="shared" si="3925"/>
        <v>BL$15</v>
      </c>
      <c r="BM2698" s="186" t="str">
        <f t="shared" si="3925"/>
        <v>BM$15</v>
      </c>
      <c r="BN2698" s="186" t="str">
        <f t="shared" si="3925"/>
        <v>BN$15</v>
      </c>
      <c r="BO2698" s="186" t="str">
        <f t="shared" si="3925"/>
        <v>BO$15</v>
      </c>
      <c r="BP2698" s="186" t="str">
        <f t="shared" si="3925"/>
        <v>BP$15</v>
      </c>
      <c r="BQ2698" s="186" t="str">
        <f t="shared" si="3925"/>
        <v>BQ$15</v>
      </c>
      <c r="BR2698" s="186" t="str">
        <f t="shared" si="3925"/>
        <v>BR$15</v>
      </c>
      <c r="BS2698" s="186" t="str">
        <f t="shared" si="3925"/>
        <v>BS$15</v>
      </c>
      <c r="BT2698" s="186" t="str">
        <f t="shared" si="3925"/>
        <v>BT$15</v>
      </c>
      <c r="BU2698" s="186" t="str">
        <f t="shared" si="3925"/>
        <v>BU$15</v>
      </c>
      <c r="BV2698" s="186" t="str">
        <f t="shared" si="3925"/>
        <v>BV$15</v>
      </c>
      <c r="BW2698" s="186" t="str">
        <f t="shared" si="3925"/>
        <v>BW$15</v>
      </c>
      <c r="BX2698" s="186" t="str">
        <f t="shared" si="3925"/>
        <v>BX$15</v>
      </c>
      <c r="BY2698" s="186" t="str">
        <f t="shared" si="3925"/>
        <v>BY$15</v>
      </c>
      <c r="BZ2698" s="186" t="str">
        <f t="shared" si="3925"/>
        <v>BZ$15</v>
      </c>
      <c r="CA2698" s="186" t="str">
        <f t="shared" si="3925"/>
        <v>CA$15</v>
      </c>
      <c r="CB2698" s="186" t="str">
        <f t="shared" si="3925"/>
        <v>CB$15</v>
      </c>
      <c r="CC2698" s="186" t="str">
        <f t="shared" si="3925"/>
        <v>CC$15</v>
      </c>
      <c r="CD2698" s="186" t="str">
        <f t="shared" si="3925"/>
        <v>CD$15</v>
      </c>
      <c r="CE2698" s="186" t="str">
        <f t="shared" ref="CE2698:CL2698" si="3926">CE$19</f>
        <v>CE$15</v>
      </c>
      <c r="CF2698" s="186" t="str">
        <f t="shared" si="3926"/>
        <v>CF$15</v>
      </c>
      <c r="CG2698" s="186" t="str">
        <f t="shared" si="3926"/>
        <v>CG$15</v>
      </c>
      <c r="CH2698" s="186" t="str">
        <f t="shared" si="3926"/>
        <v>CH$15</v>
      </c>
      <c r="CI2698" s="186" t="str">
        <f t="shared" si="3926"/>
        <v>CI$15</v>
      </c>
      <c r="CJ2698" s="186" t="str">
        <f t="shared" si="3926"/>
        <v>CJ$15</v>
      </c>
      <c r="CK2698" s="186" t="str">
        <f t="shared" si="3926"/>
        <v>CK$15</v>
      </c>
      <c r="CL2698" s="186" t="str">
        <f t="shared" si="3926"/>
        <v>CL$15</v>
      </c>
    </row>
    <row r="2699" spans="2:90" x14ac:dyDescent="0.4">
      <c r="B2699" s="70" t="s">
        <v>281</v>
      </c>
      <c r="C2699" s="31"/>
      <c r="D2699" t="s">
        <v>564</v>
      </c>
      <c r="E2699" s="8" t="str">
        <f t="shared" ref="E2699:E2731" si="3927">ROW()&amp;" "&amp;D2699</f>
        <v>2699 FAPPELIST-F</v>
      </c>
      <c r="F2699" t="s">
        <v>570</v>
      </c>
      <c r="G2699" s="31" t="s">
        <v>243</v>
      </c>
      <c r="H2699" s="48"/>
      <c r="I2699" s="285"/>
      <c r="J2699" s="285"/>
      <c r="K2699" s="48"/>
      <c r="L2699" s="48"/>
      <c r="M2699" s="48"/>
      <c r="N2699" s="48"/>
      <c r="O2699" s="48"/>
      <c r="P2699" s="48"/>
      <c r="R2699" s="70"/>
      <c r="S2699" s="286"/>
      <c r="T2699" s="286"/>
      <c r="U2699" s="286"/>
      <c r="V2699" s="286"/>
      <c r="W2699" s="286"/>
      <c r="X2699" s="286"/>
      <c r="Y2699" s="286"/>
      <c r="Z2699" s="286"/>
      <c r="AA2699" s="286"/>
      <c r="AB2699" s="286"/>
      <c r="AC2699" s="286"/>
      <c r="AD2699" s="286"/>
      <c r="AE2699" s="286"/>
      <c r="AF2699" s="286"/>
      <c r="AG2699" s="286"/>
      <c r="AH2699" s="286"/>
      <c r="AI2699" s="286"/>
      <c r="AJ2699" s="286"/>
      <c r="AK2699" s="286"/>
      <c r="AL2699" s="286"/>
      <c r="AM2699" s="286"/>
      <c r="AN2699" s="286"/>
      <c r="AO2699" s="286"/>
      <c r="AP2699" s="286"/>
      <c r="AQ2699" s="286"/>
      <c r="AR2699" s="286"/>
      <c r="AS2699" s="286"/>
      <c r="AT2699" s="286"/>
      <c r="AU2699" s="286"/>
      <c r="AV2699" s="286"/>
      <c r="AW2699" s="286"/>
      <c r="AX2699" s="286"/>
      <c r="AY2699" s="286"/>
      <c r="AZ2699" s="286"/>
      <c r="BA2699" s="286"/>
      <c r="BB2699" s="286"/>
      <c r="BC2699" s="286"/>
      <c r="BD2699" s="286"/>
      <c r="BE2699" s="286"/>
      <c r="BF2699" s="286"/>
      <c r="BG2699" s="286"/>
      <c r="BH2699" s="286"/>
      <c r="BI2699" s="286"/>
      <c r="BJ2699" s="286"/>
      <c r="BK2699" s="286"/>
      <c r="BL2699" s="286"/>
      <c r="BM2699" s="286"/>
      <c r="BN2699" s="286"/>
      <c r="BO2699" s="286"/>
      <c r="BP2699" s="286"/>
      <c r="BQ2699" s="286"/>
      <c r="BR2699" s="286"/>
      <c r="BS2699" s="286"/>
      <c r="BT2699" s="286"/>
      <c r="BU2699" s="286"/>
      <c r="BV2699" s="286"/>
      <c r="BW2699" s="286"/>
      <c r="BX2699" s="286"/>
      <c r="BY2699" s="286"/>
      <c r="BZ2699" s="286"/>
      <c r="CA2699" s="286"/>
      <c r="CB2699" s="286"/>
      <c r="CC2699" s="286"/>
      <c r="CD2699" s="286"/>
      <c r="CE2699" s="286"/>
      <c r="CF2699" s="286"/>
      <c r="CG2699" s="286"/>
      <c r="CH2699" s="286"/>
      <c r="CI2699" s="286"/>
      <c r="CJ2699" s="286"/>
      <c r="CK2699" s="286"/>
      <c r="CL2699" s="286"/>
    </row>
    <row r="2700" spans="2:90" x14ac:dyDescent="0.4">
      <c r="B2700" s="95" t="str">
        <f>"Assumptions - "&amp;B2699</f>
        <v>Assumptions - Fixed secondary PPE:</v>
      </c>
      <c r="D2700" t="s">
        <v>564</v>
      </c>
      <c r="E2700" s="8" t="str">
        <f t="shared" ref="E2700" si="3928">ROW()&amp;" "&amp;D2700</f>
        <v>2700 FAPPELIST-F</v>
      </c>
      <c r="G2700" t="str">
        <f>E2700</f>
        <v>2700 FAPPELIST-F</v>
      </c>
      <c r="I2700"/>
      <c r="J2700"/>
      <c r="R2700"/>
      <c r="S2700"/>
      <c r="T2700"/>
      <c r="U2700"/>
      <c r="V2700"/>
      <c r="W2700"/>
      <c r="X2700"/>
      <c r="Y2700"/>
      <c r="Z2700"/>
      <c r="AA2700"/>
      <c r="AB2700"/>
      <c r="AC2700"/>
      <c r="AD2700"/>
      <c r="AE2700"/>
      <c r="AF2700"/>
      <c r="AG2700"/>
      <c r="AH2700"/>
      <c r="AI2700"/>
      <c r="AJ2700"/>
      <c r="AK2700"/>
      <c r="AL2700"/>
      <c r="AM2700"/>
      <c r="AN2700"/>
      <c r="AO2700"/>
      <c r="AP2700"/>
      <c r="AQ2700"/>
      <c r="AR2700"/>
      <c r="AS2700"/>
      <c r="AT2700"/>
      <c r="AU2700"/>
      <c r="AV2700"/>
      <c r="AW2700"/>
      <c r="AX2700"/>
      <c r="AY2700"/>
      <c r="AZ2700"/>
      <c r="BA2700"/>
      <c r="BB2700"/>
      <c r="BC2700"/>
      <c r="BD2700"/>
      <c r="BE2700"/>
      <c r="BF2700"/>
      <c r="BG2700"/>
      <c r="BH2700"/>
      <c r="BI2700"/>
      <c r="BJ2700"/>
      <c r="BK2700"/>
      <c r="BL2700"/>
      <c r="BM2700"/>
      <c r="BN2700"/>
      <c r="BO2700"/>
      <c r="BP2700"/>
      <c r="BQ2700"/>
      <c r="BR2700"/>
      <c r="BS2700"/>
      <c r="BT2700"/>
      <c r="BU2700"/>
      <c r="BV2700"/>
      <c r="BW2700"/>
      <c r="BX2700"/>
      <c r="BY2700"/>
      <c r="BZ2700"/>
      <c r="CA2700"/>
      <c r="CB2700"/>
      <c r="CC2700"/>
      <c r="CD2700"/>
      <c r="CE2700"/>
      <c r="CF2700"/>
      <c r="CG2700"/>
      <c r="CH2700"/>
      <c r="CI2700"/>
      <c r="CJ2700"/>
      <c r="CK2700"/>
      <c r="CL2700"/>
    </row>
    <row r="2701" spans="2:90" x14ac:dyDescent="0.4">
      <c r="B2701" s="141" t="s">
        <v>206</v>
      </c>
      <c r="D2701" t="s">
        <v>564</v>
      </c>
      <c r="E2701" s="8" t="str">
        <f t="shared" si="3927"/>
        <v>2701 FAPPELIST-F</v>
      </c>
      <c r="G2701" t="str">
        <f>E2701</f>
        <v>2701 FAPPELIST-F</v>
      </c>
      <c r="H2701" s="57">
        <v>5</v>
      </c>
      <c r="S2701" s="72"/>
      <c r="T2701" s="72"/>
      <c r="U2701" s="72"/>
      <c r="V2701" s="72"/>
      <c r="W2701" s="72"/>
      <c r="X2701" s="72"/>
      <c r="Y2701" s="72"/>
      <c r="Z2701" s="72"/>
      <c r="AA2701" s="72"/>
      <c r="AB2701" s="72"/>
      <c r="AC2701" s="72"/>
      <c r="AD2701" s="72"/>
      <c r="AE2701" s="72"/>
      <c r="AF2701" s="72"/>
      <c r="AG2701" s="72"/>
      <c r="AH2701" s="72"/>
      <c r="AI2701" s="72"/>
      <c r="AJ2701" s="72"/>
      <c r="AK2701" s="72"/>
      <c r="AL2701" s="72"/>
      <c r="AM2701" s="72"/>
      <c r="AN2701" s="72"/>
      <c r="AO2701" s="72"/>
      <c r="AP2701" s="72"/>
      <c r="AQ2701" s="72"/>
      <c r="AR2701" s="72"/>
      <c r="AS2701" s="72"/>
      <c r="AT2701" s="72"/>
      <c r="AU2701" s="72"/>
      <c r="AV2701" s="72"/>
      <c r="AW2701" s="72"/>
      <c r="AX2701" s="72"/>
      <c r="AY2701" s="72"/>
      <c r="AZ2701" s="72"/>
      <c r="BA2701" s="72"/>
      <c r="BB2701" s="72"/>
      <c r="BC2701" s="72"/>
      <c r="BD2701" s="72"/>
      <c r="BE2701" s="72"/>
      <c r="BF2701" s="72"/>
      <c r="BG2701" s="72"/>
      <c r="BH2701" s="72"/>
      <c r="BI2701" s="72"/>
      <c r="BJ2701" s="72"/>
      <c r="BK2701" s="72"/>
      <c r="BL2701" s="72"/>
      <c r="BM2701" s="72"/>
      <c r="BN2701" s="72"/>
      <c r="BO2701" s="72"/>
      <c r="BP2701" s="72"/>
      <c r="BQ2701" s="72"/>
      <c r="BR2701" s="72"/>
      <c r="BS2701" s="72"/>
      <c r="BT2701" s="72"/>
      <c r="BU2701" s="72"/>
      <c r="BV2701" s="72"/>
      <c r="BW2701" s="72"/>
      <c r="BX2701" s="72"/>
      <c r="BY2701" s="72"/>
      <c r="BZ2701" s="72"/>
      <c r="CA2701" s="72"/>
      <c r="CB2701" s="72"/>
      <c r="CC2701" s="72"/>
      <c r="CD2701" s="72"/>
      <c r="CE2701" s="72"/>
      <c r="CF2701" s="72"/>
      <c r="CG2701" s="72"/>
      <c r="CH2701" s="72"/>
      <c r="CI2701" s="72"/>
      <c r="CJ2701" s="72"/>
      <c r="CK2701" s="72"/>
      <c r="CL2701" s="72"/>
    </row>
    <row r="2702" spans="2:90" x14ac:dyDescent="0.4">
      <c r="B2702" s="141" t="s">
        <v>207</v>
      </c>
      <c r="D2702" t="s">
        <v>564</v>
      </c>
      <c r="E2702" s="8" t="str">
        <f t="shared" si="3927"/>
        <v>2702 FAPPELIST-F</v>
      </c>
      <c r="G2702" t="str">
        <f>E2702</f>
        <v>2702 FAPPELIST-F</v>
      </c>
      <c r="H2702" s="57">
        <v>3</v>
      </c>
      <c r="S2702" s="72"/>
      <c r="T2702" s="72"/>
      <c r="U2702" s="72"/>
      <c r="V2702" s="72"/>
      <c r="W2702" s="72"/>
      <c r="X2702" s="72"/>
      <c r="Y2702" s="72"/>
      <c r="Z2702" s="72"/>
      <c r="AA2702" s="72"/>
      <c r="AB2702" s="72"/>
      <c r="AC2702" s="72"/>
      <c r="AD2702" s="72"/>
      <c r="AE2702" s="72"/>
      <c r="AF2702" s="72"/>
      <c r="AG2702" s="72"/>
      <c r="AH2702" s="72"/>
      <c r="AI2702" s="72"/>
      <c r="AJ2702" s="72"/>
      <c r="AK2702" s="72"/>
      <c r="AL2702" s="72"/>
      <c r="AM2702" s="72"/>
      <c r="AN2702" s="72"/>
      <c r="AO2702" s="72"/>
      <c r="AP2702" s="72"/>
      <c r="AQ2702" s="72"/>
      <c r="AR2702" s="72"/>
      <c r="AS2702" s="72"/>
      <c r="AT2702" s="72"/>
      <c r="AU2702" s="72"/>
      <c r="AV2702" s="72"/>
      <c r="AW2702" s="72"/>
      <c r="AX2702" s="72"/>
      <c r="AY2702" s="72"/>
      <c r="AZ2702" s="72"/>
      <c r="BA2702" s="72"/>
      <c r="BB2702" s="72"/>
      <c r="BC2702" s="72"/>
      <c r="BD2702" s="72"/>
      <c r="BE2702" s="72"/>
      <c r="BF2702" s="72"/>
      <c r="BG2702" s="72"/>
      <c r="BH2702" s="72"/>
      <c r="BI2702" s="72"/>
      <c r="BJ2702" s="72"/>
      <c r="BK2702" s="72"/>
      <c r="BL2702" s="72"/>
      <c r="BM2702" s="72"/>
      <c r="BN2702" s="72"/>
      <c r="BO2702" s="72"/>
      <c r="BP2702" s="72"/>
      <c r="BQ2702" s="72"/>
      <c r="BR2702" s="72"/>
      <c r="BS2702" s="72"/>
      <c r="BT2702" s="72"/>
      <c r="BU2702" s="72"/>
      <c r="BV2702" s="72"/>
      <c r="BW2702" s="72"/>
      <c r="BX2702" s="72"/>
      <c r="BY2702" s="72"/>
      <c r="BZ2702" s="72"/>
      <c r="CA2702" s="72"/>
      <c r="CB2702" s="72"/>
      <c r="CC2702" s="72"/>
      <c r="CD2702" s="72"/>
      <c r="CE2702" s="72"/>
      <c r="CF2702" s="72"/>
      <c r="CG2702" s="72"/>
      <c r="CH2702" s="72"/>
      <c r="CI2702" s="72"/>
      <c r="CJ2702" s="72"/>
      <c r="CK2702" s="72"/>
      <c r="CL2702" s="72"/>
    </row>
    <row r="2703" spans="2:90" x14ac:dyDescent="0.4">
      <c r="D2703" t="s">
        <v>564</v>
      </c>
      <c r="E2703" s="8" t="str">
        <f t="shared" si="3927"/>
        <v>2703 FAPPELIST-F</v>
      </c>
      <c r="S2703" s="72"/>
      <c r="T2703" s="72"/>
      <c r="U2703" s="72"/>
      <c r="V2703" s="72"/>
      <c r="W2703" s="72"/>
      <c r="X2703" s="72"/>
      <c r="Y2703" s="72"/>
      <c r="Z2703" s="72"/>
      <c r="AA2703" s="72"/>
      <c r="AB2703" s="72"/>
      <c r="AC2703" s="72"/>
      <c r="AD2703" s="72"/>
      <c r="AE2703" s="72"/>
      <c r="AF2703" s="72"/>
      <c r="AG2703" s="72"/>
      <c r="AH2703" s="72"/>
      <c r="AI2703" s="72"/>
      <c r="AJ2703" s="72"/>
      <c r="AK2703" s="72"/>
      <c r="AL2703" s="72"/>
      <c r="AM2703" s="72"/>
      <c r="AN2703" s="72"/>
      <c r="AO2703" s="72"/>
      <c r="AP2703" s="72"/>
      <c r="AQ2703" s="72"/>
      <c r="AR2703" s="72"/>
      <c r="AS2703" s="72"/>
      <c r="AT2703" s="72"/>
      <c r="AU2703" s="72"/>
      <c r="AV2703" s="72"/>
      <c r="AW2703" s="72"/>
      <c r="AX2703" s="72"/>
      <c r="AY2703" s="72"/>
      <c r="AZ2703" s="72"/>
      <c r="BA2703" s="72"/>
      <c r="BB2703" s="72"/>
      <c r="BC2703" s="72"/>
      <c r="BD2703" s="72"/>
      <c r="BE2703" s="72"/>
      <c r="BF2703" s="72"/>
      <c r="BG2703" s="72"/>
      <c r="BH2703" s="72"/>
      <c r="BI2703" s="72"/>
      <c r="BJ2703" s="72"/>
      <c r="BK2703" s="72"/>
      <c r="BL2703" s="72"/>
      <c r="BM2703" s="72"/>
      <c r="BN2703" s="72"/>
      <c r="BO2703" s="72"/>
      <c r="BP2703" s="72"/>
      <c r="BQ2703" s="72"/>
      <c r="BR2703" s="72"/>
      <c r="BS2703" s="72"/>
      <c r="BT2703" s="72"/>
      <c r="BU2703" s="72"/>
      <c r="BV2703" s="72"/>
      <c r="BW2703" s="72"/>
      <c r="BX2703" s="72"/>
      <c r="BY2703" s="72"/>
      <c r="BZ2703" s="72"/>
      <c r="CA2703" s="72"/>
      <c r="CB2703" s="72"/>
      <c r="CC2703" s="72"/>
      <c r="CD2703" s="72"/>
      <c r="CE2703" s="72"/>
      <c r="CF2703" s="72"/>
      <c r="CG2703" s="72"/>
      <c r="CH2703" s="72"/>
      <c r="CI2703" s="72"/>
      <c r="CJ2703" s="72"/>
      <c r="CK2703" s="72"/>
      <c r="CL2703" s="72"/>
    </row>
    <row r="2704" spans="2:90" x14ac:dyDescent="0.4">
      <c r="B2704" s="13" t="str">
        <f>"Capital expenditures - "&amp;B2699</f>
        <v>Capital expenditures - Fixed secondary PPE:</v>
      </c>
      <c r="D2704" t="s">
        <v>564</v>
      </c>
      <c r="E2704" s="8" t="str">
        <f t="shared" ref="E2704:E2713" si="3929">ROW()&amp;" "&amp;D2704</f>
        <v>2704 FAPPELIST-F</v>
      </c>
      <c r="S2704" s="72"/>
      <c r="T2704" s="72"/>
      <c r="U2704" s="72"/>
      <c r="V2704" s="72"/>
      <c r="W2704" s="72"/>
      <c r="X2704" s="72"/>
      <c r="Y2704" s="72"/>
      <c r="Z2704" s="72"/>
      <c r="AA2704" s="72"/>
      <c r="AB2704" s="72"/>
      <c r="AC2704" s="72"/>
      <c r="AD2704" s="72"/>
      <c r="AE2704" s="72"/>
      <c r="AF2704" s="72"/>
      <c r="AG2704" s="72"/>
      <c r="AH2704" s="72"/>
      <c r="AI2704" s="72"/>
      <c r="AJ2704" s="72"/>
      <c r="AK2704" s="72"/>
      <c r="AL2704" s="72"/>
      <c r="AM2704" s="72"/>
      <c r="AN2704" s="72"/>
      <c r="AO2704" s="72"/>
      <c r="AP2704" s="72"/>
      <c r="AQ2704" s="72"/>
      <c r="AR2704" s="72"/>
      <c r="AS2704" s="72"/>
      <c r="AT2704" s="72"/>
      <c r="AU2704" s="72"/>
      <c r="AV2704" s="72"/>
      <c r="AW2704" s="72"/>
      <c r="AX2704" s="72"/>
      <c r="AY2704" s="72"/>
      <c r="AZ2704" s="72"/>
      <c r="BA2704" s="72"/>
      <c r="BB2704" s="72"/>
      <c r="BC2704" s="72"/>
      <c r="BD2704" s="72"/>
      <c r="BE2704" s="72"/>
      <c r="BF2704" s="72"/>
      <c r="BG2704" s="72"/>
      <c r="BH2704" s="72"/>
      <c r="BI2704" s="72"/>
      <c r="BJ2704" s="72"/>
      <c r="BK2704" s="72"/>
      <c r="BL2704" s="72"/>
      <c r="BM2704" s="72"/>
      <c r="BN2704" s="72"/>
      <c r="BO2704" s="72"/>
      <c r="BP2704" s="72"/>
      <c r="BQ2704" s="72"/>
      <c r="BR2704" s="72"/>
      <c r="BS2704" s="72"/>
      <c r="BT2704" s="72"/>
      <c r="BU2704" s="72"/>
      <c r="BV2704" s="72"/>
      <c r="BW2704" s="72"/>
      <c r="BX2704" s="72"/>
      <c r="BY2704" s="72"/>
      <c r="BZ2704" s="72"/>
      <c r="CA2704" s="72"/>
      <c r="CB2704" s="72"/>
      <c r="CC2704" s="72"/>
      <c r="CD2704" s="72"/>
      <c r="CE2704" s="72"/>
      <c r="CF2704" s="72"/>
      <c r="CG2704" s="72"/>
      <c r="CH2704" s="72"/>
      <c r="CI2704" s="72"/>
      <c r="CJ2704" s="72"/>
      <c r="CK2704" s="72"/>
      <c r="CL2704" s="72"/>
    </row>
    <row r="2705" spans="2:90" x14ac:dyDescent="0.4">
      <c r="B2705" s="137" t="s">
        <v>320</v>
      </c>
      <c r="D2705" t="s">
        <v>564</v>
      </c>
      <c r="E2705" s="8" t="str">
        <f t="shared" si="3929"/>
        <v>2705 FAPPELIST-F</v>
      </c>
      <c r="K2705" s="23">
        <v>-1000</v>
      </c>
      <c r="L2705" s="23">
        <v>-1000</v>
      </c>
      <c r="M2705" s="23">
        <v>-1000</v>
      </c>
      <c r="N2705" s="23">
        <v>-1000</v>
      </c>
      <c r="O2705" s="23">
        <v>-1000</v>
      </c>
      <c r="P2705" s="23">
        <v>-1000</v>
      </c>
      <c r="S2705" s="80" cm="1">
        <f t="array" ref="S2705">INDEX($K:$Q,ROW(),MATCH(S$3,$K$2:$Q$2,0))/12</f>
        <v>-83.333333333333329</v>
      </c>
      <c r="T2705" s="80" cm="1">
        <f t="array" ref="T2705">INDEX($K:$Q,ROW(),MATCH(T$3,$K$2:$Q$2,0))/12</f>
        <v>-83.333333333333329</v>
      </c>
      <c r="U2705" s="80" cm="1">
        <f t="array" ref="U2705">INDEX($K:$Q,ROW(),MATCH(U$3,$K$2:$Q$2,0))/12</f>
        <v>-83.333333333333329</v>
      </c>
      <c r="V2705" s="80" cm="1">
        <f t="array" ref="V2705">INDEX($K:$Q,ROW(),MATCH(V$3,$K$2:$Q$2,0))/12</f>
        <v>-83.333333333333329</v>
      </c>
      <c r="W2705" s="80" cm="1">
        <f t="array" ref="W2705">INDEX($K:$Q,ROW(),MATCH(W$3,$K$2:$Q$2,0))/12</f>
        <v>-83.333333333333329</v>
      </c>
      <c r="X2705" s="80" cm="1">
        <f t="array" ref="X2705">INDEX($K:$Q,ROW(),MATCH(X$3,$K$2:$Q$2,0))/12</f>
        <v>-83.333333333333329</v>
      </c>
      <c r="Y2705" s="80" cm="1">
        <f t="array" ref="Y2705">INDEX($K:$Q,ROW(),MATCH(Y$3,$K$2:$Q$2,0))/12</f>
        <v>-83.333333333333329</v>
      </c>
      <c r="Z2705" s="80" cm="1">
        <f t="array" ref="Z2705">INDEX($K:$Q,ROW(),MATCH(Z$3,$K$2:$Q$2,0))/12</f>
        <v>-83.333333333333329</v>
      </c>
      <c r="AA2705" s="80" cm="1">
        <f t="array" ref="AA2705">INDEX($K:$Q,ROW(),MATCH(AA$3,$K$2:$Q$2,0))/12</f>
        <v>-83.333333333333329</v>
      </c>
      <c r="AB2705" s="80" cm="1">
        <f t="array" ref="AB2705">INDEX($K:$Q,ROW(),MATCH(AB$3,$K$2:$Q$2,0))/12</f>
        <v>-83.333333333333329</v>
      </c>
      <c r="AC2705" s="80" cm="1">
        <f t="array" ref="AC2705">INDEX($K:$Q,ROW(),MATCH(AC$3,$K$2:$Q$2,0))/12</f>
        <v>-83.333333333333329</v>
      </c>
      <c r="AD2705" s="80" cm="1">
        <f t="array" ref="AD2705">INDEX($K:$Q,ROW(),MATCH(AD$3,$K$2:$Q$2,0))/12</f>
        <v>-83.333333333333329</v>
      </c>
      <c r="AE2705" s="80" cm="1">
        <f t="array" ref="AE2705">INDEX($K:$Q,ROW(),MATCH(AE$3,$K$2:$Q$2,0))/12</f>
        <v>-83.333333333333329</v>
      </c>
      <c r="AF2705" s="80" cm="1">
        <f t="array" ref="AF2705">INDEX($K:$Q,ROW(),MATCH(AF$3,$K$2:$Q$2,0))/12</f>
        <v>-83.333333333333329</v>
      </c>
      <c r="AG2705" s="80" cm="1">
        <f t="array" ref="AG2705">INDEX($K:$Q,ROW(),MATCH(AG$3,$K$2:$Q$2,0))/12</f>
        <v>-83.333333333333329</v>
      </c>
      <c r="AH2705" s="80" cm="1">
        <f t="array" ref="AH2705">INDEX($K:$Q,ROW(),MATCH(AH$3,$K$2:$Q$2,0))/12</f>
        <v>-83.333333333333329</v>
      </c>
      <c r="AI2705" s="80" cm="1">
        <f t="array" ref="AI2705">INDEX($K:$Q,ROW(),MATCH(AI$3,$K$2:$Q$2,0))/12</f>
        <v>-83.333333333333329</v>
      </c>
      <c r="AJ2705" s="80" cm="1">
        <f t="array" ref="AJ2705">INDEX($K:$Q,ROW(),MATCH(AJ$3,$K$2:$Q$2,0))/12</f>
        <v>-83.333333333333329</v>
      </c>
      <c r="AK2705" s="80" cm="1">
        <f t="array" ref="AK2705">INDEX($K:$Q,ROW(),MATCH(AK$3,$K$2:$Q$2,0))/12</f>
        <v>-83.333333333333329</v>
      </c>
      <c r="AL2705" s="80" cm="1">
        <f t="array" ref="AL2705">INDEX($K:$Q,ROW(),MATCH(AL$3,$K$2:$Q$2,0))/12</f>
        <v>-83.333333333333329</v>
      </c>
      <c r="AM2705" s="80" cm="1">
        <f t="array" ref="AM2705">INDEX($K:$Q,ROW(),MATCH(AM$3,$K$2:$Q$2,0))/12</f>
        <v>-83.333333333333329</v>
      </c>
      <c r="AN2705" s="80" cm="1">
        <f t="array" ref="AN2705">INDEX($K:$Q,ROW(),MATCH(AN$3,$K$2:$Q$2,0))/12</f>
        <v>-83.333333333333329</v>
      </c>
      <c r="AO2705" s="80" cm="1">
        <f t="array" ref="AO2705">INDEX($K:$Q,ROW(),MATCH(AO$3,$K$2:$Q$2,0))/12</f>
        <v>-83.333333333333329</v>
      </c>
      <c r="AP2705" s="80" cm="1">
        <f t="array" ref="AP2705">INDEX($K:$Q,ROW(),MATCH(AP$3,$K$2:$Q$2,0))/12</f>
        <v>-83.333333333333329</v>
      </c>
      <c r="AQ2705" s="80" cm="1">
        <f t="array" ref="AQ2705">INDEX($K:$Q,ROW(),MATCH(AQ$3,$K$2:$Q$2,0))/12</f>
        <v>-83.333333333333329</v>
      </c>
      <c r="AR2705" s="80" cm="1">
        <f t="array" ref="AR2705">INDEX($K:$Q,ROW(),MATCH(AR$3,$K$2:$Q$2,0))/12</f>
        <v>-83.333333333333329</v>
      </c>
      <c r="AS2705" s="80" cm="1">
        <f t="array" ref="AS2705">INDEX($K:$Q,ROW(),MATCH(AS$3,$K$2:$Q$2,0))/12</f>
        <v>-83.333333333333329</v>
      </c>
      <c r="AT2705" s="80" cm="1">
        <f t="array" ref="AT2705">INDEX($K:$Q,ROW(),MATCH(AT$3,$K$2:$Q$2,0))/12</f>
        <v>-83.333333333333329</v>
      </c>
      <c r="AU2705" s="80" cm="1">
        <f t="array" ref="AU2705">INDEX($K:$Q,ROW(),MATCH(AU$3,$K$2:$Q$2,0))/12</f>
        <v>-83.333333333333329</v>
      </c>
      <c r="AV2705" s="80" cm="1">
        <f t="array" ref="AV2705">INDEX($K:$Q,ROW(),MATCH(AV$3,$K$2:$Q$2,0))/12</f>
        <v>-83.333333333333329</v>
      </c>
      <c r="AW2705" s="80" cm="1">
        <f t="array" ref="AW2705">INDEX($K:$Q,ROW(),MATCH(AW$3,$K$2:$Q$2,0))/12</f>
        <v>-83.333333333333329</v>
      </c>
      <c r="AX2705" s="80" cm="1">
        <f t="array" ref="AX2705">INDEX($K:$Q,ROW(),MATCH(AX$3,$K$2:$Q$2,0))/12</f>
        <v>-83.333333333333329</v>
      </c>
      <c r="AY2705" s="80" cm="1">
        <f t="array" ref="AY2705">INDEX($K:$Q,ROW(),MATCH(AY$3,$K$2:$Q$2,0))/12</f>
        <v>-83.333333333333329</v>
      </c>
      <c r="AZ2705" s="80" cm="1">
        <f t="array" ref="AZ2705">INDEX($K:$Q,ROW(),MATCH(AZ$3,$K$2:$Q$2,0))/12</f>
        <v>-83.333333333333329</v>
      </c>
      <c r="BA2705" s="80" cm="1">
        <f t="array" ref="BA2705">INDEX($K:$Q,ROW(),MATCH(BA$3,$K$2:$Q$2,0))/12</f>
        <v>-83.333333333333329</v>
      </c>
      <c r="BB2705" s="80" cm="1">
        <f t="array" ref="BB2705">INDEX($K:$Q,ROW(),MATCH(BB$3,$K$2:$Q$2,0))/12</f>
        <v>-83.333333333333329</v>
      </c>
      <c r="BC2705" s="80" cm="1">
        <f t="array" ref="BC2705">INDEX($K:$Q,ROW(),MATCH(BC$3,$K$2:$Q$2,0))/12</f>
        <v>-83.333333333333329</v>
      </c>
      <c r="BD2705" s="80" cm="1">
        <f t="array" ref="BD2705">INDEX($K:$Q,ROW(),MATCH(BD$3,$K$2:$Q$2,0))/12</f>
        <v>-83.333333333333329</v>
      </c>
      <c r="BE2705" s="80" cm="1">
        <f t="array" ref="BE2705">INDEX($K:$Q,ROW(),MATCH(BE$3,$K$2:$Q$2,0))/12</f>
        <v>-83.333333333333329</v>
      </c>
      <c r="BF2705" s="80" cm="1">
        <f t="array" ref="BF2705">INDEX($K:$Q,ROW(),MATCH(BF$3,$K$2:$Q$2,0))/12</f>
        <v>-83.333333333333329</v>
      </c>
      <c r="BG2705" s="80" cm="1">
        <f t="array" ref="BG2705">INDEX($K:$Q,ROW(),MATCH(BG$3,$K$2:$Q$2,0))/12</f>
        <v>-83.333333333333329</v>
      </c>
      <c r="BH2705" s="80" cm="1">
        <f t="array" ref="BH2705">INDEX($K:$Q,ROW(),MATCH(BH$3,$K$2:$Q$2,0))/12</f>
        <v>-83.333333333333329</v>
      </c>
      <c r="BI2705" s="80" cm="1">
        <f t="array" ref="BI2705">INDEX($K:$Q,ROW(),MATCH(BI$3,$K$2:$Q$2,0))/12</f>
        <v>-83.333333333333329</v>
      </c>
      <c r="BJ2705" s="80" cm="1">
        <f t="array" ref="BJ2705">INDEX($K:$Q,ROW(),MATCH(BJ$3,$K$2:$Q$2,0))/12</f>
        <v>-83.333333333333329</v>
      </c>
      <c r="BK2705" s="80" cm="1">
        <f t="array" ref="BK2705">INDEX($K:$Q,ROW(),MATCH(BK$3,$K$2:$Q$2,0))/12</f>
        <v>-83.333333333333329</v>
      </c>
      <c r="BL2705" s="80" cm="1">
        <f t="array" ref="BL2705">INDEX($K:$Q,ROW(),MATCH(BL$3,$K$2:$Q$2,0))/12</f>
        <v>-83.333333333333329</v>
      </c>
      <c r="BM2705" s="80" cm="1">
        <f t="array" ref="BM2705">INDEX($K:$Q,ROW(),MATCH(BM$3,$K$2:$Q$2,0))/12</f>
        <v>-83.333333333333329</v>
      </c>
      <c r="BN2705" s="80" cm="1">
        <f t="array" ref="BN2705">INDEX($K:$Q,ROW(),MATCH(BN$3,$K$2:$Q$2,0))/12</f>
        <v>-83.333333333333329</v>
      </c>
      <c r="BO2705" s="80" cm="1">
        <f t="array" ref="BO2705">INDEX($K:$Q,ROW(),MATCH(BO$3,$K$2:$Q$2,0))/12</f>
        <v>-83.333333333333329</v>
      </c>
      <c r="BP2705" s="80" cm="1">
        <f t="array" ref="BP2705">INDEX($K:$Q,ROW(),MATCH(BP$3,$K$2:$Q$2,0))/12</f>
        <v>-83.333333333333329</v>
      </c>
      <c r="BQ2705" s="80" cm="1">
        <f t="array" ref="BQ2705">INDEX($K:$Q,ROW(),MATCH(BQ$3,$K$2:$Q$2,0))/12</f>
        <v>-83.333333333333329</v>
      </c>
      <c r="BR2705" s="80" cm="1">
        <f t="array" ref="BR2705">INDEX($K:$Q,ROW(),MATCH(BR$3,$K$2:$Q$2,0))/12</f>
        <v>-83.333333333333329</v>
      </c>
      <c r="BS2705" s="80" cm="1">
        <f t="array" ref="BS2705">INDEX($K:$Q,ROW(),MATCH(BS$3,$K$2:$Q$2,0))/12</f>
        <v>-83.333333333333329</v>
      </c>
      <c r="BT2705" s="80" cm="1">
        <f t="array" ref="BT2705">INDEX($K:$Q,ROW(),MATCH(BT$3,$K$2:$Q$2,0))/12</f>
        <v>-83.333333333333329</v>
      </c>
      <c r="BU2705" s="80" cm="1">
        <f t="array" ref="BU2705">INDEX($K:$Q,ROW(),MATCH(BU$3,$K$2:$Q$2,0))/12</f>
        <v>-83.333333333333329</v>
      </c>
      <c r="BV2705" s="80" cm="1">
        <f t="array" ref="BV2705">INDEX($K:$Q,ROW(),MATCH(BV$3,$K$2:$Q$2,0))/12</f>
        <v>-83.333333333333329</v>
      </c>
      <c r="BW2705" s="80" cm="1">
        <f t="array" ref="BW2705">INDEX($K:$Q,ROW(),MATCH(BW$3,$K$2:$Q$2,0))/12</f>
        <v>-83.333333333333329</v>
      </c>
      <c r="BX2705" s="80" cm="1">
        <f t="array" ref="BX2705">INDEX($K:$Q,ROW(),MATCH(BX$3,$K$2:$Q$2,0))/12</f>
        <v>-83.333333333333329</v>
      </c>
      <c r="BY2705" s="80" cm="1">
        <f t="array" ref="BY2705">INDEX($K:$Q,ROW(),MATCH(BY$3,$K$2:$Q$2,0))/12</f>
        <v>-83.333333333333329</v>
      </c>
      <c r="BZ2705" s="80" cm="1">
        <f t="array" ref="BZ2705">INDEX($K:$Q,ROW(),MATCH(BZ$3,$K$2:$Q$2,0))/12</f>
        <v>-83.333333333333329</v>
      </c>
      <c r="CA2705" s="80" cm="1">
        <f t="array" ref="CA2705">INDEX($K:$Q,ROW(),MATCH(CA$3,$K$2:$Q$2,0))/12</f>
        <v>-83.333333333333329</v>
      </c>
      <c r="CB2705" s="80" cm="1">
        <f t="array" ref="CB2705">INDEX($K:$Q,ROW(),MATCH(CB$3,$K$2:$Q$2,0))/12</f>
        <v>-83.333333333333329</v>
      </c>
      <c r="CC2705" s="80" cm="1">
        <f t="array" ref="CC2705">INDEX($K:$Q,ROW(),MATCH(CC$3,$K$2:$Q$2,0))/12</f>
        <v>-83.333333333333329</v>
      </c>
      <c r="CD2705" s="80" cm="1">
        <f t="array" ref="CD2705">INDEX($K:$Q,ROW(),MATCH(CD$3,$K$2:$Q$2,0))/12</f>
        <v>-83.333333333333329</v>
      </c>
      <c r="CE2705" s="80" cm="1">
        <f t="array" ref="CE2705">INDEX($K:$Q,ROW(),MATCH(CE$3,$K$2:$Q$2,0))/12</f>
        <v>-83.333333333333329</v>
      </c>
      <c r="CF2705" s="80" cm="1">
        <f t="array" ref="CF2705">INDEX($K:$Q,ROW(),MATCH(CF$3,$K$2:$Q$2,0))/12</f>
        <v>-83.333333333333329</v>
      </c>
      <c r="CG2705" s="80" cm="1">
        <f t="array" ref="CG2705">INDEX($K:$Q,ROW(),MATCH(CG$3,$K$2:$Q$2,0))/12</f>
        <v>-83.333333333333329</v>
      </c>
      <c r="CH2705" s="80" cm="1">
        <f t="array" ref="CH2705">INDEX($K:$Q,ROW(),MATCH(CH$3,$K$2:$Q$2,0))/12</f>
        <v>-83.333333333333329</v>
      </c>
      <c r="CI2705" s="80" cm="1">
        <f t="array" ref="CI2705">INDEX($K:$Q,ROW(),MATCH(CI$3,$K$2:$Q$2,0))/12</f>
        <v>-83.333333333333329</v>
      </c>
      <c r="CJ2705" s="80" cm="1">
        <f t="array" ref="CJ2705">INDEX($K:$Q,ROW(),MATCH(CJ$3,$K$2:$Q$2,0))/12</f>
        <v>-83.333333333333329</v>
      </c>
      <c r="CK2705" s="80" cm="1">
        <f t="array" ref="CK2705">INDEX($K:$Q,ROW(),MATCH(CK$3,$K$2:$Q$2,0))/12</f>
        <v>-83.333333333333329</v>
      </c>
      <c r="CL2705" s="80" cm="1">
        <f t="array" ref="CL2705">INDEX($K:$Q,ROW(),MATCH(CL$3,$K$2:$Q$2,0))/12</f>
        <v>-83.333333333333329</v>
      </c>
    </row>
    <row r="2706" spans="2:90" x14ac:dyDescent="0.4">
      <c r="B2706" s="137" t="s">
        <v>321</v>
      </c>
      <c r="D2706" t="s">
        <v>564</v>
      </c>
      <c r="E2706" s="8" t="str">
        <f t="shared" si="3929"/>
        <v>2706 FAPPELIST-F</v>
      </c>
      <c r="K2706" s="23">
        <v>-2000</v>
      </c>
      <c r="L2706" s="23">
        <v>-2000</v>
      </c>
      <c r="M2706" s="23">
        <v>-2000</v>
      </c>
      <c r="N2706" s="23">
        <v>-2000</v>
      </c>
      <c r="O2706" s="23">
        <v>-2000</v>
      </c>
      <c r="P2706" s="23">
        <v>-2000</v>
      </c>
      <c r="S2706" s="80" cm="1">
        <f t="array" ref="S2706">INDEX($K:$Q,ROW(),MATCH(S$3,$K$2:$Q$2,0))/12</f>
        <v>-166.66666666666666</v>
      </c>
      <c r="T2706" s="80" cm="1">
        <f t="array" ref="T2706">INDEX($K:$Q,ROW(),MATCH(T$3,$K$2:$Q$2,0))/12</f>
        <v>-166.66666666666666</v>
      </c>
      <c r="U2706" s="80" cm="1">
        <f t="array" ref="U2706">INDEX($K:$Q,ROW(),MATCH(U$3,$K$2:$Q$2,0))/12</f>
        <v>-166.66666666666666</v>
      </c>
      <c r="V2706" s="80" cm="1">
        <f t="array" ref="V2706">INDEX($K:$Q,ROW(),MATCH(V$3,$K$2:$Q$2,0))/12</f>
        <v>-166.66666666666666</v>
      </c>
      <c r="W2706" s="80" cm="1">
        <f t="array" ref="W2706">INDEX($K:$Q,ROW(),MATCH(W$3,$K$2:$Q$2,0))/12</f>
        <v>-166.66666666666666</v>
      </c>
      <c r="X2706" s="80" cm="1">
        <f t="array" ref="X2706">INDEX($K:$Q,ROW(),MATCH(X$3,$K$2:$Q$2,0))/12</f>
        <v>-166.66666666666666</v>
      </c>
      <c r="Y2706" s="80" cm="1">
        <f t="array" ref="Y2706">INDEX($K:$Q,ROW(),MATCH(Y$3,$K$2:$Q$2,0))/12</f>
        <v>-166.66666666666666</v>
      </c>
      <c r="Z2706" s="80" cm="1">
        <f t="array" ref="Z2706">INDEX($K:$Q,ROW(),MATCH(Z$3,$K$2:$Q$2,0))/12</f>
        <v>-166.66666666666666</v>
      </c>
      <c r="AA2706" s="80" cm="1">
        <f t="array" ref="AA2706">INDEX($K:$Q,ROW(),MATCH(AA$3,$K$2:$Q$2,0))/12</f>
        <v>-166.66666666666666</v>
      </c>
      <c r="AB2706" s="80" cm="1">
        <f t="array" ref="AB2706">INDEX($K:$Q,ROW(),MATCH(AB$3,$K$2:$Q$2,0))/12</f>
        <v>-166.66666666666666</v>
      </c>
      <c r="AC2706" s="80" cm="1">
        <f t="array" ref="AC2706">INDEX($K:$Q,ROW(),MATCH(AC$3,$K$2:$Q$2,0))/12</f>
        <v>-166.66666666666666</v>
      </c>
      <c r="AD2706" s="80" cm="1">
        <f t="array" ref="AD2706">INDEX($K:$Q,ROW(),MATCH(AD$3,$K$2:$Q$2,0))/12</f>
        <v>-166.66666666666666</v>
      </c>
      <c r="AE2706" s="80" cm="1">
        <f t="array" ref="AE2706">INDEX($K:$Q,ROW(),MATCH(AE$3,$K$2:$Q$2,0))/12</f>
        <v>-166.66666666666666</v>
      </c>
      <c r="AF2706" s="80" cm="1">
        <f t="array" ref="AF2706">INDEX($K:$Q,ROW(),MATCH(AF$3,$K$2:$Q$2,0))/12</f>
        <v>-166.66666666666666</v>
      </c>
      <c r="AG2706" s="80" cm="1">
        <f t="array" ref="AG2706">INDEX($K:$Q,ROW(),MATCH(AG$3,$K$2:$Q$2,0))/12</f>
        <v>-166.66666666666666</v>
      </c>
      <c r="AH2706" s="80" cm="1">
        <f t="array" ref="AH2706">INDEX($K:$Q,ROW(),MATCH(AH$3,$K$2:$Q$2,0))/12</f>
        <v>-166.66666666666666</v>
      </c>
      <c r="AI2706" s="80" cm="1">
        <f t="array" ref="AI2706">INDEX($K:$Q,ROW(),MATCH(AI$3,$K$2:$Q$2,0))/12</f>
        <v>-166.66666666666666</v>
      </c>
      <c r="AJ2706" s="80" cm="1">
        <f t="array" ref="AJ2706">INDEX($K:$Q,ROW(),MATCH(AJ$3,$K$2:$Q$2,0))/12</f>
        <v>-166.66666666666666</v>
      </c>
      <c r="AK2706" s="80" cm="1">
        <f t="array" ref="AK2706">INDEX($K:$Q,ROW(),MATCH(AK$3,$K$2:$Q$2,0))/12</f>
        <v>-166.66666666666666</v>
      </c>
      <c r="AL2706" s="80" cm="1">
        <f t="array" ref="AL2706">INDEX($K:$Q,ROW(),MATCH(AL$3,$K$2:$Q$2,0))/12</f>
        <v>-166.66666666666666</v>
      </c>
      <c r="AM2706" s="80" cm="1">
        <f t="array" ref="AM2706">INDEX($K:$Q,ROW(),MATCH(AM$3,$K$2:$Q$2,0))/12</f>
        <v>-166.66666666666666</v>
      </c>
      <c r="AN2706" s="80" cm="1">
        <f t="array" ref="AN2706">INDEX($K:$Q,ROW(),MATCH(AN$3,$K$2:$Q$2,0))/12</f>
        <v>-166.66666666666666</v>
      </c>
      <c r="AO2706" s="80" cm="1">
        <f t="array" ref="AO2706">INDEX($K:$Q,ROW(),MATCH(AO$3,$K$2:$Q$2,0))/12</f>
        <v>-166.66666666666666</v>
      </c>
      <c r="AP2706" s="80" cm="1">
        <f t="array" ref="AP2706">INDEX($K:$Q,ROW(),MATCH(AP$3,$K$2:$Q$2,0))/12</f>
        <v>-166.66666666666666</v>
      </c>
      <c r="AQ2706" s="80" cm="1">
        <f t="array" ref="AQ2706">INDEX($K:$Q,ROW(),MATCH(AQ$3,$K$2:$Q$2,0))/12</f>
        <v>-166.66666666666666</v>
      </c>
      <c r="AR2706" s="80" cm="1">
        <f t="array" ref="AR2706">INDEX($K:$Q,ROW(),MATCH(AR$3,$K$2:$Q$2,0))/12</f>
        <v>-166.66666666666666</v>
      </c>
      <c r="AS2706" s="80" cm="1">
        <f t="array" ref="AS2706">INDEX($K:$Q,ROW(),MATCH(AS$3,$K$2:$Q$2,0))/12</f>
        <v>-166.66666666666666</v>
      </c>
      <c r="AT2706" s="80" cm="1">
        <f t="array" ref="AT2706">INDEX($K:$Q,ROW(),MATCH(AT$3,$K$2:$Q$2,0))/12</f>
        <v>-166.66666666666666</v>
      </c>
      <c r="AU2706" s="80" cm="1">
        <f t="array" ref="AU2706">INDEX($K:$Q,ROW(),MATCH(AU$3,$K$2:$Q$2,0))/12</f>
        <v>-166.66666666666666</v>
      </c>
      <c r="AV2706" s="80" cm="1">
        <f t="array" ref="AV2706">INDEX($K:$Q,ROW(),MATCH(AV$3,$K$2:$Q$2,0))/12</f>
        <v>-166.66666666666666</v>
      </c>
      <c r="AW2706" s="80" cm="1">
        <f t="array" ref="AW2706">INDEX($K:$Q,ROW(),MATCH(AW$3,$K$2:$Q$2,0))/12</f>
        <v>-166.66666666666666</v>
      </c>
      <c r="AX2706" s="80" cm="1">
        <f t="array" ref="AX2706">INDEX($K:$Q,ROW(),MATCH(AX$3,$K$2:$Q$2,0))/12</f>
        <v>-166.66666666666666</v>
      </c>
      <c r="AY2706" s="80" cm="1">
        <f t="array" ref="AY2706">INDEX($K:$Q,ROW(),MATCH(AY$3,$K$2:$Q$2,0))/12</f>
        <v>-166.66666666666666</v>
      </c>
      <c r="AZ2706" s="80" cm="1">
        <f t="array" ref="AZ2706">INDEX($K:$Q,ROW(),MATCH(AZ$3,$K$2:$Q$2,0))/12</f>
        <v>-166.66666666666666</v>
      </c>
      <c r="BA2706" s="80" cm="1">
        <f t="array" ref="BA2706">INDEX($K:$Q,ROW(),MATCH(BA$3,$K$2:$Q$2,0))/12</f>
        <v>-166.66666666666666</v>
      </c>
      <c r="BB2706" s="80" cm="1">
        <f t="array" ref="BB2706">INDEX($K:$Q,ROW(),MATCH(BB$3,$K$2:$Q$2,0))/12</f>
        <v>-166.66666666666666</v>
      </c>
      <c r="BC2706" s="80" cm="1">
        <f t="array" ref="BC2706">INDEX($K:$Q,ROW(),MATCH(BC$3,$K$2:$Q$2,0))/12</f>
        <v>-166.66666666666666</v>
      </c>
      <c r="BD2706" s="80" cm="1">
        <f t="array" ref="BD2706">INDEX($K:$Q,ROW(),MATCH(BD$3,$K$2:$Q$2,0))/12</f>
        <v>-166.66666666666666</v>
      </c>
      <c r="BE2706" s="80" cm="1">
        <f t="array" ref="BE2706">INDEX($K:$Q,ROW(),MATCH(BE$3,$K$2:$Q$2,0))/12</f>
        <v>-166.66666666666666</v>
      </c>
      <c r="BF2706" s="80" cm="1">
        <f t="array" ref="BF2706">INDEX($K:$Q,ROW(),MATCH(BF$3,$K$2:$Q$2,0))/12</f>
        <v>-166.66666666666666</v>
      </c>
      <c r="BG2706" s="80" cm="1">
        <f t="array" ref="BG2706">INDEX($K:$Q,ROW(),MATCH(BG$3,$K$2:$Q$2,0))/12</f>
        <v>-166.66666666666666</v>
      </c>
      <c r="BH2706" s="80" cm="1">
        <f t="array" ref="BH2706">INDEX($K:$Q,ROW(),MATCH(BH$3,$K$2:$Q$2,0))/12</f>
        <v>-166.66666666666666</v>
      </c>
      <c r="BI2706" s="80" cm="1">
        <f t="array" ref="BI2706">INDEX($K:$Q,ROW(),MATCH(BI$3,$K$2:$Q$2,0))/12</f>
        <v>-166.66666666666666</v>
      </c>
      <c r="BJ2706" s="80" cm="1">
        <f t="array" ref="BJ2706">INDEX($K:$Q,ROW(),MATCH(BJ$3,$K$2:$Q$2,0))/12</f>
        <v>-166.66666666666666</v>
      </c>
      <c r="BK2706" s="80" cm="1">
        <f t="array" ref="BK2706">INDEX($K:$Q,ROW(),MATCH(BK$3,$K$2:$Q$2,0))/12</f>
        <v>-166.66666666666666</v>
      </c>
      <c r="BL2706" s="80" cm="1">
        <f t="array" ref="BL2706">INDEX($K:$Q,ROW(),MATCH(BL$3,$K$2:$Q$2,0))/12</f>
        <v>-166.66666666666666</v>
      </c>
      <c r="BM2706" s="80" cm="1">
        <f t="array" ref="BM2706">INDEX($K:$Q,ROW(),MATCH(BM$3,$K$2:$Q$2,0))/12</f>
        <v>-166.66666666666666</v>
      </c>
      <c r="BN2706" s="80" cm="1">
        <f t="array" ref="BN2706">INDEX($K:$Q,ROW(),MATCH(BN$3,$K$2:$Q$2,0))/12</f>
        <v>-166.66666666666666</v>
      </c>
      <c r="BO2706" s="80" cm="1">
        <f t="array" ref="BO2706">INDEX($K:$Q,ROW(),MATCH(BO$3,$K$2:$Q$2,0))/12</f>
        <v>-166.66666666666666</v>
      </c>
      <c r="BP2706" s="80" cm="1">
        <f t="array" ref="BP2706">INDEX($K:$Q,ROW(),MATCH(BP$3,$K$2:$Q$2,0))/12</f>
        <v>-166.66666666666666</v>
      </c>
      <c r="BQ2706" s="80" cm="1">
        <f t="array" ref="BQ2706">INDEX($K:$Q,ROW(),MATCH(BQ$3,$K$2:$Q$2,0))/12</f>
        <v>-166.66666666666666</v>
      </c>
      <c r="BR2706" s="80" cm="1">
        <f t="array" ref="BR2706">INDEX($K:$Q,ROW(),MATCH(BR$3,$K$2:$Q$2,0))/12</f>
        <v>-166.66666666666666</v>
      </c>
      <c r="BS2706" s="80" cm="1">
        <f t="array" ref="BS2706">INDEX($K:$Q,ROW(),MATCH(BS$3,$K$2:$Q$2,0))/12</f>
        <v>-166.66666666666666</v>
      </c>
      <c r="BT2706" s="80" cm="1">
        <f t="array" ref="BT2706">INDEX($K:$Q,ROW(),MATCH(BT$3,$K$2:$Q$2,0))/12</f>
        <v>-166.66666666666666</v>
      </c>
      <c r="BU2706" s="80" cm="1">
        <f t="array" ref="BU2706">INDEX($K:$Q,ROW(),MATCH(BU$3,$K$2:$Q$2,0))/12</f>
        <v>-166.66666666666666</v>
      </c>
      <c r="BV2706" s="80" cm="1">
        <f t="array" ref="BV2706">INDEX($K:$Q,ROW(),MATCH(BV$3,$K$2:$Q$2,0))/12</f>
        <v>-166.66666666666666</v>
      </c>
      <c r="BW2706" s="80" cm="1">
        <f t="array" ref="BW2706">INDEX($K:$Q,ROW(),MATCH(BW$3,$K$2:$Q$2,0))/12</f>
        <v>-166.66666666666666</v>
      </c>
      <c r="BX2706" s="80" cm="1">
        <f t="array" ref="BX2706">INDEX($K:$Q,ROW(),MATCH(BX$3,$K$2:$Q$2,0))/12</f>
        <v>-166.66666666666666</v>
      </c>
      <c r="BY2706" s="80" cm="1">
        <f t="array" ref="BY2706">INDEX($K:$Q,ROW(),MATCH(BY$3,$K$2:$Q$2,0))/12</f>
        <v>-166.66666666666666</v>
      </c>
      <c r="BZ2706" s="80" cm="1">
        <f t="array" ref="BZ2706">INDEX($K:$Q,ROW(),MATCH(BZ$3,$K$2:$Q$2,0))/12</f>
        <v>-166.66666666666666</v>
      </c>
      <c r="CA2706" s="80" cm="1">
        <f t="array" ref="CA2706">INDEX($K:$Q,ROW(),MATCH(CA$3,$K$2:$Q$2,0))/12</f>
        <v>-166.66666666666666</v>
      </c>
      <c r="CB2706" s="80" cm="1">
        <f t="array" ref="CB2706">INDEX($K:$Q,ROW(),MATCH(CB$3,$K$2:$Q$2,0))/12</f>
        <v>-166.66666666666666</v>
      </c>
      <c r="CC2706" s="80" cm="1">
        <f t="array" ref="CC2706">INDEX($K:$Q,ROW(),MATCH(CC$3,$K$2:$Q$2,0))/12</f>
        <v>-166.66666666666666</v>
      </c>
      <c r="CD2706" s="80" cm="1">
        <f t="array" ref="CD2706">INDEX($K:$Q,ROW(),MATCH(CD$3,$K$2:$Q$2,0))/12</f>
        <v>-166.66666666666666</v>
      </c>
      <c r="CE2706" s="80" cm="1">
        <f t="array" ref="CE2706">INDEX($K:$Q,ROW(),MATCH(CE$3,$K$2:$Q$2,0))/12</f>
        <v>-166.66666666666666</v>
      </c>
      <c r="CF2706" s="80" cm="1">
        <f t="array" ref="CF2706">INDEX($K:$Q,ROW(),MATCH(CF$3,$K$2:$Q$2,0))/12</f>
        <v>-166.66666666666666</v>
      </c>
      <c r="CG2706" s="80" cm="1">
        <f t="array" ref="CG2706">INDEX($K:$Q,ROW(),MATCH(CG$3,$K$2:$Q$2,0))/12</f>
        <v>-166.66666666666666</v>
      </c>
      <c r="CH2706" s="80" cm="1">
        <f t="array" ref="CH2706">INDEX($K:$Q,ROW(),MATCH(CH$3,$K$2:$Q$2,0))/12</f>
        <v>-166.66666666666666</v>
      </c>
      <c r="CI2706" s="80" cm="1">
        <f t="array" ref="CI2706">INDEX($K:$Q,ROW(),MATCH(CI$3,$K$2:$Q$2,0))/12</f>
        <v>-166.66666666666666</v>
      </c>
      <c r="CJ2706" s="80" cm="1">
        <f t="array" ref="CJ2706">INDEX($K:$Q,ROW(),MATCH(CJ$3,$K$2:$Q$2,0))/12</f>
        <v>-166.66666666666666</v>
      </c>
      <c r="CK2706" s="80" cm="1">
        <f t="array" ref="CK2706">INDEX($K:$Q,ROW(),MATCH(CK$3,$K$2:$Q$2,0))/12</f>
        <v>-166.66666666666666</v>
      </c>
      <c r="CL2706" s="80" cm="1">
        <f t="array" ref="CL2706">INDEX($K:$Q,ROW(),MATCH(CL$3,$K$2:$Q$2,0))/12</f>
        <v>-166.66666666666666</v>
      </c>
    </row>
    <row r="2707" spans="2:90" x14ac:dyDescent="0.4">
      <c r="B2707" s="137" t="s">
        <v>322</v>
      </c>
      <c r="D2707" t="s">
        <v>564</v>
      </c>
      <c r="E2707" s="8" t="str">
        <f t="shared" si="3929"/>
        <v>2707 FAPPELIST-F</v>
      </c>
      <c r="K2707" s="23">
        <v>-4000</v>
      </c>
      <c r="L2707" s="23">
        <v>-4000</v>
      </c>
      <c r="M2707" s="23">
        <v>-4000</v>
      </c>
      <c r="N2707" s="23">
        <v>-4000</v>
      </c>
      <c r="O2707" s="23">
        <v>-4000</v>
      </c>
      <c r="P2707" s="23">
        <v>-4000</v>
      </c>
      <c r="S2707" s="80" cm="1">
        <f t="array" ref="S2707">INDEX($K:$Q,ROW(),MATCH(S$3,$K$2:$Q$2,0))/12</f>
        <v>-333.33333333333331</v>
      </c>
      <c r="T2707" s="80" cm="1">
        <f t="array" ref="T2707">INDEX($K:$Q,ROW(),MATCH(T$3,$K$2:$Q$2,0))/12</f>
        <v>-333.33333333333331</v>
      </c>
      <c r="U2707" s="80" cm="1">
        <f t="array" ref="U2707">INDEX($K:$Q,ROW(),MATCH(U$3,$K$2:$Q$2,0))/12</f>
        <v>-333.33333333333331</v>
      </c>
      <c r="V2707" s="80" cm="1">
        <f t="array" ref="V2707">INDEX($K:$Q,ROW(),MATCH(V$3,$K$2:$Q$2,0))/12</f>
        <v>-333.33333333333331</v>
      </c>
      <c r="W2707" s="80" cm="1">
        <f t="array" ref="W2707">INDEX($K:$Q,ROW(),MATCH(W$3,$K$2:$Q$2,0))/12</f>
        <v>-333.33333333333331</v>
      </c>
      <c r="X2707" s="80" cm="1">
        <f t="array" ref="X2707">INDEX($K:$Q,ROW(),MATCH(X$3,$K$2:$Q$2,0))/12</f>
        <v>-333.33333333333331</v>
      </c>
      <c r="Y2707" s="80" cm="1">
        <f t="array" ref="Y2707">INDEX($K:$Q,ROW(),MATCH(Y$3,$K$2:$Q$2,0))/12</f>
        <v>-333.33333333333331</v>
      </c>
      <c r="Z2707" s="80" cm="1">
        <f t="array" ref="Z2707">INDEX($K:$Q,ROW(),MATCH(Z$3,$K$2:$Q$2,0))/12</f>
        <v>-333.33333333333331</v>
      </c>
      <c r="AA2707" s="80" cm="1">
        <f t="array" ref="AA2707">INDEX($K:$Q,ROW(),MATCH(AA$3,$K$2:$Q$2,0))/12</f>
        <v>-333.33333333333331</v>
      </c>
      <c r="AB2707" s="80" cm="1">
        <f t="array" ref="AB2707">INDEX($K:$Q,ROW(),MATCH(AB$3,$K$2:$Q$2,0))/12</f>
        <v>-333.33333333333331</v>
      </c>
      <c r="AC2707" s="80" cm="1">
        <f t="array" ref="AC2707">INDEX($K:$Q,ROW(),MATCH(AC$3,$K$2:$Q$2,0))/12</f>
        <v>-333.33333333333331</v>
      </c>
      <c r="AD2707" s="80" cm="1">
        <f t="array" ref="AD2707">INDEX($K:$Q,ROW(),MATCH(AD$3,$K$2:$Q$2,0))/12</f>
        <v>-333.33333333333331</v>
      </c>
      <c r="AE2707" s="80" cm="1">
        <f t="array" ref="AE2707">INDEX($K:$Q,ROW(),MATCH(AE$3,$K$2:$Q$2,0))/12</f>
        <v>-333.33333333333331</v>
      </c>
      <c r="AF2707" s="80" cm="1">
        <f t="array" ref="AF2707">INDEX($K:$Q,ROW(),MATCH(AF$3,$K$2:$Q$2,0))/12</f>
        <v>-333.33333333333331</v>
      </c>
      <c r="AG2707" s="80" cm="1">
        <f t="array" ref="AG2707">INDEX($K:$Q,ROW(),MATCH(AG$3,$K$2:$Q$2,0))/12</f>
        <v>-333.33333333333331</v>
      </c>
      <c r="AH2707" s="80" cm="1">
        <f t="array" ref="AH2707">INDEX($K:$Q,ROW(),MATCH(AH$3,$K$2:$Q$2,0))/12</f>
        <v>-333.33333333333331</v>
      </c>
      <c r="AI2707" s="80" cm="1">
        <f t="array" ref="AI2707">INDEX($K:$Q,ROW(),MATCH(AI$3,$K$2:$Q$2,0))/12</f>
        <v>-333.33333333333331</v>
      </c>
      <c r="AJ2707" s="80" cm="1">
        <f t="array" ref="AJ2707">INDEX($K:$Q,ROW(),MATCH(AJ$3,$K$2:$Q$2,0))/12</f>
        <v>-333.33333333333331</v>
      </c>
      <c r="AK2707" s="80" cm="1">
        <f t="array" ref="AK2707">INDEX($K:$Q,ROW(),MATCH(AK$3,$K$2:$Q$2,0))/12</f>
        <v>-333.33333333333331</v>
      </c>
      <c r="AL2707" s="80" cm="1">
        <f t="array" ref="AL2707">INDEX($K:$Q,ROW(),MATCH(AL$3,$K$2:$Q$2,0))/12</f>
        <v>-333.33333333333331</v>
      </c>
      <c r="AM2707" s="80" cm="1">
        <f t="array" ref="AM2707">INDEX($K:$Q,ROW(),MATCH(AM$3,$K$2:$Q$2,0))/12</f>
        <v>-333.33333333333331</v>
      </c>
      <c r="AN2707" s="80" cm="1">
        <f t="array" ref="AN2707">INDEX($K:$Q,ROW(),MATCH(AN$3,$K$2:$Q$2,0))/12</f>
        <v>-333.33333333333331</v>
      </c>
      <c r="AO2707" s="80" cm="1">
        <f t="array" ref="AO2707">INDEX($K:$Q,ROW(),MATCH(AO$3,$K$2:$Q$2,0))/12</f>
        <v>-333.33333333333331</v>
      </c>
      <c r="AP2707" s="80" cm="1">
        <f t="array" ref="AP2707">INDEX($K:$Q,ROW(),MATCH(AP$3,$K$2:$Q$2,0))/12</f>
        <v>-333.33333333333331</v>
      </c>
      <c r="AQ2707" s="80" cm="1">
        <f t="array" ref="AQ2707">INDEX($K:$Q,ROW(),MATCH(AQ$3,$K$2:$Q$2,0))/12</f>
        <v>-333.33333333333331</v>
      </c>
      <c r="AR2707" s="80" cm="1">
        <f t="array" ref="AR2707">INDEX($K:$Q,ROW(),MATCH(AR$3,$K$2:$Q$2,0))/12</f>
        <v>-333.33333333333331</v>
      </c>
      <c r="AS2707" s="80" cm="1">
        <f t="array" ref="AS2707">INDEX($K:$Q,ROW(),MATCH(AS$3,$K$2:$Q$2,0))/12</f>
        <v>-333.33333333333331</v>
      </c>
      <c r="AT2707" s="80" cm="1">
        <f t="array" ref="AT2707">INDEX($K:$Q,ROW(),MATCH(AT$3,$K$2:$Q$2,0))/12</f>
        <v>-333.33333333333331</v>
      </c>
      <c r="AU2707" s="80" cm="1">
        <f t="array" ref="AU2707">INDEX($K:$Q,ROW(),MATCH(AU$3,$K$2:$Q$2,0))/12</f>
        <v>-333.33333333333331</v>
      </c>
      <c r="AV2707" s="80" cm="1">
        <f t="array" ref="AV2707">INDEX($K:$Q,ROW(),MATCH(AV$3,$K$2:$Q$2,0))/12</f>
        <v>-333.33333333333331</v>
      </c>
      <c r="AW2707" s="80" cm="1">
        <f t="array" ref="AW2707">INDEX($K:$Q,ROW(),MATCH(AW$3,$K$2:$Q$2,0))/12</f>
        <v>-333.33333333333331</v>
      </c>
      <c r="AX2707" s="80" cm="1">
        <f t="array" ref="AX2707">INDEX($K:$Q,ROW(),MATCH(AX$3,$K$2:$Q$2,0))/12</f>
        <v>-333.33333333333331</v>
      </c>
      <c r="AY2707" s="80" cm="1">
        <f t="array" ref="AY2707">INDEX($K:$Q,ROW(),MATCH(AY$3,$K$2:$Q$2,0))/12</f>
        <v>-333.33333333333331</v>
      </c>
      <c r="AZ2707" s="80" cm="1">
        <f t="array" ref="AZ2707">INDEX($K:$Q,ROW(),MATCH(AZ$3,$K$2:$Q$2,0))/12</f>
        <v>-333.33333333333331</v>
      </c>
      <c r="BA2707" s="80" cm="1">
        <f t="array" ref="BA2707">INDEX($K:$Q,ROW(),MATCH(BA$3,$K$2:$Q$2,0))/12</f>
        <v>-333.33333333333331</v>
      </c>
      <c r="BB2707" s="80" cm="1">
        <f t="array" ref="BB2707">INDEX($K:$Q,ROW(),MATCH(BB$3,$K$2:$Q$2,0))/12</f>
        <v>-333.33333333333331</v>
      </c>
      <c r="BC2707" s="80" cm="1">
        <f t="array" ref="BC2707">INDEX($K:$Q,ROW(),MATCH(BC$3,$K$2:$Q$2,0))/12</f>
        <v>-333.33333333333331</v>
      </c>
      <c r="BD2707" s="80" cm="1">
        <f t="array" ref="BD2707">INDEX($K:$Q,ROW(),MATCH(BD$3,$K$2:$Q$2,0))/12</f>
        <v>-333.33333333333331</v>
      </c>
      <c r="BE2707" s="80" cm="1">
        <f t="array" ref="BE2707">INDEX($K:$Q,ROW(),MATCH(BE$3,$K$2:$Q$2,0))/12</f>
        <v>-333.33333333333331</v>
      </c>
      <c r="BF2707" s="80" cm="1">
        <f t="array" ref="BF2707">INDEX($K:$Q,ROW(),MATCH(BF$3,$K$2:$Q$2,0))/12</f>
        <v>-333.33333333333331</v>
      </c>
      <c r="BG2707" s="80" cm="1">
        <f t="array" ref="BG2707">INDEX($K:$Q,ROW(),MATCH(BG$3,$K$2:$Q$2,0))/12</f>
        <v>-333.33333333333331</v>
      </c>
      <c r="BH2707" s="80" cm="1">
        <f t="array" ref="BH2707">INDEX($K:$Q,ROW(),MATCH(BH$3,$K$2:$Q$2,0))/12</f>
        <v>-333.33333333333331</v>
      </c>
      <c r="BI2707" s="80" cm="1">
        <f t="array" ref="BI2707">INDEX($K:$Q,ROW(),MATCH(BI$3,$K$2:$Q$2,0))/12</f>
        <v>-333.33333333333331</v>
      </c>
      <c r="BJ2707" s="80" cm="1">
        <f t="array" ref="BJ2707">INDEX($K:$Q,ROW(),MATCH(BJ$3,$K$2:$Q$2,0))/12</f>
        <v>-333.33333333333331</v>
      </c>
      <c r="BK2707" s="80" cm="1">
        <f t="array" ref="BK2707">INDEX($K:$Q,ROW(),MATCH(BK$3,$K$2:$Q$2,0))/12</f>
        <v>-333.33333333333331</v>
      </c>
      <c r="BL2707" s="80" cm="1">
        <f t="array" ref="BL2707">INDEX($K:$Q,ROW(),MATCH(BL$3,$K$2:$Q$2,0))/12</f>
        <v>-333.33333333333331</v>
      </c>
      <c r="BM2707" s="80" cm="1">
        <f t="array" ref="BM2707">INDEX($K:$Q,ROW(),MATCH(BM$3,$K$2:$Q$2,0))/12</f>
        <v>-333.33333333333331</v>
      </c>
      <c r="BN2707" s="80" cm="1">
        <f t="array" ref="BN2707">INDEX($K:$Q,ROW(),MATCH(BN$3,$K$2:$Q$2,0))/12</f>
        <v>-333.33333333333331</v>
      </c>
      <c r="BO2707" s="80" cm="1">
        <f t="array" ref="BO2707">INDEX($K:$Q,ROW(),MATCH(BO$3,$K$2:$Q$2,0))/12</f>
        <v>-333.33333333333331</v>
      </c>
      <c r="BP2707" s="80" cm="1">
        <f t="array" ref="BP2707">INDEX($K:$Q,ROW(),MATCH(BP$3,$K$2:$Q$2,0))/12</f>
        <v>-333.33333333333331</v>
      </c>
      <c r="BQ2707" s="80" cm="1">
        <f t="array" ref="BQ2707">INDEX($K:$Q,ROW(),MATCH(BQ$3,$K$2:$Q$2,0))/12</f>
        <v>-333.33333333333331</v>
      </c>
      <c r="BR2707" s="80" cm="1">
        <f t="array" ref="BR2707">INDEX($K:$Q,ROW(),MATCH(BR$3,$K$2:$Q$2,0))/12</f>
        <v>-333.33333333333331</v>
      </c>
      <c r="BS2707" s="80" cm="1">
        <f t="array" ref="BS2707">INDEX($K:$Q,ROW(),MATCH(BS$3,$K$2:$Q$2,0))/12</f>
        <v>-333.33333333333331</v>
      </c>
      <c r="BT2707" s="80" cm="1">
        <f t="array" ref="BT2707">INDEX($K:$Q,ROW(),MATCH(BT$3,$K$2:$Q$2,0))/12</f>
        <v>-333.33333333333331</v>
      </c>
      <c r="BU2707" s="80" cm="1">
        <f t="array" ref="BU2707">INDEX($K:$Q,ROW(),MATCH(BU$3,$K$2:$Q$2,0))/12</f>
        <v>-333.33333333333331</v>
      </c>
      <c r="BV2707" s="80" cm="1">
        <f t="array" ref="BV2707">INDEX($K:$Q,ROW(),MATCH(BV$3,$K$2:$Q$2,0))/12</f>
        <v>-333.33333333333331</v>
      </c>
      <c r="BW2707" s="80" cm="1">
        <f t="array" ref="BW2707">INDEX($K:$Q,ROW(),MATCH(BW$3,$K$2:$Q$2,0))/12</f>
        <v>-333.33333333333331</v>
      </c>
      <c r="BX2707" s="80" cm="1">
        <f t="array" ref="BX2707">INDEX($K:$Q,ROW(),MATCH(BX$3,$K$2:$Q$2,0))/12</f>
        <v>-333.33333333333331</v>
      </c>
      <c r="BY2707" s="80" cm="1">
        <f t="array" ref="BY2707">INDEX($K:$Q,ROW(),MATCH(BY$3,$K$2:$Q$2,0))/12</f>
        <v>-333.33333333333331</v>
      </c>
      <c r="BZ2707" s="80" cm="1">
        <f t="array" ref="BZ2707">INDEX($K:$Q,ROW(),MATCH(BZ$3,$K$2:$Q$2,0))/12</f>
        <v>-333.33333333333331</v>
      </c>
      <c r="CA2707" s="80" cm="1">
        <f t="array" ref="CA2707">INDEX($K:$Q,ROW(),MATCH(CA$3,$K$2:$Q$2,0))/12</f>
        <v>-333.33333333333331</v>
      </c>
      <c r="CB2707" s="80" cm="1">
        <f t="array" ref="CB2707">INDEX($K:$Q,ROW(),MATCH(CB$3,$K$2:$Q$2,0))/12</f>
        <v>-333.33333333333331</v>
      </c>
      <c r="CC2707" s="80" cm="1">
        <f t="array" ref="CC2707">INDEX($K:$Q,ROW(),MATCH(CC$3,$K$2:$Q$2,0))/12</f>
        <v>-333.33333333333331</v>
      </c>
      <c r="CD2707" s="80" cm="1">
        <f t="array" ref="CD2707">INDEX($K:$Q,ROW(),MATCH(CD$3,$K$2:$Q$2,0))/12</f>
        <v>-333.33333333333331</v>
      </c>
      <c r="CE2707" s="80" cm="1">
        <f t="array" ref="CE2707">INDEX($K:$Q,ROW(),MATCH(CE$3,$K$2:$Q$2,0))/12</f>
        <v>-333.33333333333331</v>
      </c>
      <c r="CF2707" s="80" cm="1">
        <f t="array" ref="CF2707">INDEX($K:$Q,ROW(),MATCH(CF$3,$K$2:$Q$2,0))/12</f>
        <v>-333.33333333333331</v>
      </c>
      <c r="CG2707" s="80" cm="1">
        <f t="array" ref="CG2707">INDEX($K:$Q,ROW(),MATCH(CG$3,$K$2:$Q$2,0))/12</f>
        <v>-333.33333333333331</v>
      </c>
      <c r="CH2707" s="80" cm="1">
        <f t="array" ref="CH2707">INDEX($K:$Q,ROW(),MATCH(CH$3,$K$2:$Q$2,0))/12</f>
        <v>-333.33333333333331</v>
      </c>
      <c r="CI2707" s="80" cm="1">
        <f t="array" ref="CI2707">INDEX($K:$Q,ROW(),MATCH(CI$3,$K$2:$Q$2,0))/12</f>
        <v>-333.33333333333331</v>
      </c>
      <c r="CJ2707" s="80" cm="1">
        <f t="array" ref="CJ2707">INDEX($K:$Q,ROW(),MATCH(CJ$3,$K$2:$Q$2,0))/12</f>
        <v>-333.33333333333331</v>
      </c>
      <c r="CK2707" s="80" cm="1">
        <f t="array" ref="CK2707">INDEX($K:$Q,ROW(),MATCH(CK$3,$K$2:$Q$2,0))/12</f>
        <v>-333.33333333333331</v>
      </c>
      <c r="CL2707" s="80" cm="1">
        <f t="array" ref="CL2707">INDEX($K:$Q,ROW(),MATCH(CL$3,$K$2:$Q$2,0))/12</f>
        <v>-333.33333333333331</v>
      </c>
    </row>
    <row r="2708" spans="2:90" x14ac:dyDescent="0.4">
      <c r="B2708" s="137" t="s">
        <v>323</v>
      </c>
      <c r="D2708" t="s">
        <v>564</v>
      </c>
      <c r="E2708" s="8" t="str">
        <f t="shared" si="3929"/>
        <v>2708 FAPPELIST-F</v>
      </c>
      <c r="K2708" s="23">
        <v>-8000</v>
      </c>
      <c r="L2708" s="23">
        <v>-8000</v>
      </c>
      <c r="M2708" s="23">
        <v>-8000</v>
      </c>
      <c r="N2708" s="23">
        <v>-8000</v>
      </c>
      <c r="O2708" s="23">
        <v>-8000</v>
      </c>
      <c r="P2708" s="23">
        <v>-8000</v>
      </c>
      <c r="S2708" s="80" cm="1">
        <f t="array" ref="S2708">INDEX($K:$Q,ROW(),MATCH(S$3,$K$2:$Q$2,0))/12</f>
        <v>-666.66666666666663</v>
      </c>
      <c r="T2708" s="80" cm="1">
        <f t="array" ref="T2708">INDEX($K:$Q,ROW(),MATCH(T$3,$K$2:$Q$2,0))/12</f>
        <v>-666.66666666666663</v>
      </c>
      <c r="U2708" s="80" cm="1">
        <f t="array" ref="U2708">INDEX($K:$Q,ROW(),MATCH(U$3,$K$2:$Q$2,0))/12</f>
        <v>-666.66666666666663</v>
      </c>
      <c r="V2708" s="80" cm="1">
        <f t="array" ref="V2708">INDEX($K:$Q,ROW(),MATCH(V$3,$K$2:$Q$2,0))/12</f>
        <v>-666.66666666666663</v>
      </c>
      <c r="W2708" s="80" cm="1">
        <f t="array" ref="W2708">INDEX($K:$Q,ROW(),MATCH(W$3,$K$2:$Q$2,0))/12</f>
        <v>-666.66666666666663</v>
      </c>
      <c r="X2708" s="80" cm="1">
        <f t="array" ref="X2708">INDEX($K:$Q,ROW(),MATCH(X$3,$K$2:$Q$2,0))/12</f>
        <v>-666.66666666666663</v>
      </c>
      <c r="Y2708" s="80" cm="1">
        <f t="array" ref="Y2708">INDEX($K:$Q,ROW(),MATCH(Y$3,$K$2:$Q$2,0))/12</f>
        <v>-666.66666666666663</v>
      </c>
      <c r="Z2708" s="80" cm="1">
        <f t="array" ref="Z2708">INDEX($K:$Q,ROW(),MATCH(Z$3,$K$2:$Q$2,0))/12</f>
        <v>-666.66666666666663</v>
      </c>
      <c r="AA2708" s="80" cm="1">
        <f t="array" ref="AA2708">INDEX($K:$Q,ROW(),MATCH(AA$3,$K$2:$Q$2,0))/12</f>
        <v>-666.66666666666663</v>
      </c>
      <c r="AB2708" s="80" cm="1">
        <f t="array" ref="AB2708">INDEX($K:$Q,ROW(),MATCH(AB$3,$K$2:$Q$2,0))/12</f>
        <v>-666.66666666666663</v>
      </c>
      <c r="AC2708" s="80" cm="1">
        <f t="array" ref="AC2708">INDEX($K:$Q,ROW(),MATCH(AC$3,$K$2:$Q$2,0))/12</f>
        <v>-666.66666666666663</v>
      </c>
      <c r="AD2708" s="80" cm="1">
        <f t="array" ref="AD2708">INDEX($K:$Q,ROW(),MATCH(AD$3,$K$2:$Q$2,0))/12</f>
        <v>-666.66666666666663</v>
      </c>
      <c r="AE2708" s="80" cm="1">
        <f t="array" ref="AE2708">INDEX($K:$Q,ROW(),MATCH(AE$3,$K$2:$Q$2,0))/12</f>
        <v>-666.66666666666663</v>
      </c>
      <c r="AF2708" s="80" cm="1">
        <f t="array" ref="AF2708">INDEX($K:$Q,ROW(),MATCH(AF$3,$K$2:$Q$2,0))/12</f>
        <v>-666.66666666666663</v>
      </c>
      <c r="AG2708" s="80" cm="1">
        <f t="array" ref="AG2708">INDEX($K:$Q,ROW(),MATCH(AG$3,$K$2:$Q$2,0))/12</f>
        <v>-666.66666666666663</v>
      </c>
      <c r="AH2708" s="80" cm="1">
        <f t="array" ref="AH2708">INDEX($K:$Q,ROW(),MATCH(AH$3,$K$2:$Q$2,0))/12</f>
        <v>-666.66666666666663</v>
      </c>
      <c r="AI2708" s="80" cm="1">
        <f t="array" ref="AI2708">INDEX($K:$Q,ROW(),MATCH(AI$3,$K$2:$Q$2,0))/12</f>
        <v>-666.66666666666663</v>
      </c>
      <c r="AJ2708" s="80" cm="1">
        <f t="array" ref="AJ2708">INDEX($K:$Q,ROW(),MATCH(AJ$3,$K$2:$Q$2,0))/12</f>
        <v>-666.66666666666663</v>
      </c>
      <c r="AK2708" s="80" cm="1">
        <f t="array" ref="AK2708">INDEX($K:$Q,ROW(),MATCH(AK$3,$K$2:$Q$2,0))/12</f>
        <v>-666.66666666666663</v>
      </c>
      <c r="AL2708" s="80" cm="1">
        <f t="array" ref="AL2708">INDEX($K:$Q,ROW(),MATCH(AL$3,$K$2:$Q$2,0))/12</f>
        <v>-666.66666666666663</v>
      </c>
      <c r="AM2708" s="80" cm="1">
        <f t="array" ref="AM2708">INDEX($K:$Q,ROW(),MATCH(AM$3,$K$2:$Q$2,0))/12</f>
        <v>-666.66666666666663</v>
      </c>
      <c r="AN2708" s="80" cm="1">
        <f t="array" ref="AN2708">INDEX($K:$Q,ROW(),MATCH(AN$3,$K$2:$Q$2,0))/12</f>
        <v>-666.66666666666663</v>
      </c>
      <c r="AO2708" s="80" cm="1">
        <f t="array" ref="AO2708">INDEX($K:$Q,ROW(),MATCH(AO$3,$K$2:$Q$2,0))/12</f>
        <v>-666.66666666666663</v>
      </c>
      <c r="AP2708" s="80" cm="1">
        <f t="array" ref="AP2708">INDEX($K:$Q,ROW(),MATCH(AP$3,$K$2:$Q$2,0))/12</f>
        <v>-666.66666666666663</v>
      </c>
      <c r="AQ2708" s="80" cm="1">
        <f t="array" ref="AQ2708">INDEX($K:$Q,ROW(),MATCH(AQ$3,$K$2:$Q$2,0))/12</f>
        <v>-666.66666666666663</v>
      </c>
      <c r="AR2708" s="80" cm="1">
        <f t="array" ref="AR2708">INDEX($K:$Q,ROW(),MATCH(AR$3,$K$2:$Q$2,0))/12</f>
        <v>-666.66666666666663</v>
      </c>
      <c r="AS2708" s="80" cm="1">
        <f t="array" ref="AS2708">INDEX($K:$Q,ROW(),MATCH(AS$3,$K$2:$Q$2,0))/12</f>
        <v>-666.66666666666663</v>
      </c>
      <c r="AT2708" s="80" cm="1">
        <f t="array" ref="AT2708">INDEX($K:$Q,ROW(),MATCH(AT$3,$K$2:$Q$2,0))/12</f>
        <v>-666.66666666666663</v>
      </c>
      <c r="AU2708" s="80" cm="1">
        <f t="array" ref="AU2708">INDEX($K:$Q,ROW(),MATCH(AU$3,$K$2:$Q$2,0))/12</f>
        <v>-666.66666666666663</v>
      </c>
      <c r="AV2708" s="80" cm="1">
        <f t="array" ref="AV2708">INDEX($K:$Q,ROW(),MATCH(AV$3,$K$2:$Q$2,0))/12</f>
        <v>-666.66666666666663</v>
      </c>
      <c r="AW2708" s="80" cm="1">
        <f t="array" ref="AW2708">INDEX($K:$Q,ROW(),MATCH(AW$3,$K$2:$Q$2,0))/12</f>
        <v>-666.66666666666663</v>
      </c>
      <c r="AX2708" s="80" cm="1">
        <f t="array" ref="AX2708">INDEX($K:$Q,ROW(),MATCH(AX$3,$K$2:$Q$2,0))/12</f>
        <v>-666.66666666666663</v>
      </c>
      <c r="AY2708" s="80" cm="1">
        <f t="array" ref="AY2708">INDEX($K:$Q,ROW(),MATCH(AY$3,$K$2:$Q$2,0))/12</f>
        <v>-666.66666666666663</v>
      </c>
      <c r="AZ2708" s="80" cm="1">
        <f t="array" ref="AZ2708">INDEX($K:$Q,ROW(),MATCH(AZ$3,$K$2:$Q$2,0))/12</f>
        <v>-666.66666666666663</v>
      </c>
      <c r="BA2708" s="80" cm="1">
        <f t="array" ref="BA2708">INDEX($K:$Q,ROW(),MATCH(BA$3,$K$2:$Q$2,0))/12</f>
        <v>-666.66666666666663</v>
      </c>
      <c r="BB2708" s="80" cm="1">
        <f t="array" ref="BB2708">INDEX($K:$Q,ROW(),MATCH(BB$3,$K$2:$Q$2,0))/12</f>
        <v>-666.66666666666663</v>
      </c>
      <c r="BC2708" s="80" cm="1">
        <f t="array" ref="BC2708">INDEX($K:$Q,ROW(),MATCH(BC$3,$K$2:$Q$2,0))/12</f>
        <v>-666.66666666666663</v>
      </c>
      <c r="BD2708" s="80" cm="1">
        <f t="array" ref="BD2708">INDEX($K:$Q,ROW(),MATCH(BD$3,$K$2:$Q$2,0))/12</f>
        <v>-666.66666666666663</v>
      </c>
      <c r="BE2708" s="80" cm="1">
        <f t="array" ref="BE2708">INDEX($K:$Q,ROW(),MATCH(BE$3,$K$2:$Q$2,0))/12</f>
        <v>-666.66666666666663</v>
      </c>
      <c r="BF2708" s="80" cm="1">
        <f t="array" ref="BF2708">INDEX($K:$Q,ROW(),MATCH(BF$3,$K$2:$Q$2,0))/12</f>
        <v>-666.66666666666663</v>
      </c>
      <c r="BG2708" s="80" cm="1">
        <f t="array" ref="BG2708">INDEX($K:$Q,ROW(),MATCH(BG$3,$K$2:$Q$2,0))/12</f>
        <v>-666.66666666666663</v>
      </c>
      <c r="BH2708" s="80" cm="1">
        <f t="array" ref="BH2708">INDEX($K:$Q,ROW(),MATCH(BH$3,$K$2:$Q$2,0))/12</f>
        <v>-666.66666666666663</v>
      </c>
      <c r="BI2708" s="80" cm="1">
        <f t="array" ref="BI2708">INDEX($K:$Q,ROW(),MATCH(BI$3,$K$2:$Q$2,0))/12</f>
        <v>-666.66666666666663</v>
      </c>
      <c r="BJ2708" s="80" cm="1">
        <f t="array" ref="BJ2708">INDEX($K:$Q,ROW(),MATCH(BJ$3,$K$2:$Q$2,0))/12</f>
        <v>-666.66666666666663</v>
      </c>
      <c r="BK2708" s="80" cm="1">
        <f t="array" ref="BK2708">INDEX($K:$Q,ROW(),MATCH(BK$3,$K$2:$Q$2,0))/12</f>
        <v>-666.66666666666663</v>
      </c>
      <c r="BL2708" s="80" cm="1">
        <f t="array" ref="BL2708">INDEX($K:$Q,ROW(),MATCH(BL$3,$K$2:$Q$2,0))/12</f>
        <v>-666.66666666666663</v>
      </c>
      <c r="BM2708" s="80" cm="1">
        <f t="array" ref="BM2708">INDEX($K:$Q,ROW(),MATCH(BM$3,$K$2:$Q$2,0))/12</f>
        <v>-666.66666666666663</v>
      </c>
      <c r="BN2708" s="80" cm="1">
        <f t="array" ref="BN2708">INDEX($K:$Q,ROW(),MATCH(BN$3,$K$2:$Q$2,0))/12</f>
        <v>-666.66666666666663</v>
      </c>
      <c r="BO2708" s="80" cm="1">
        <f t="array" ref="BO2708">INDEX($K:$Q,ROW(),MATCH(BO$3,$K$2:$Q$2,0))/12</f>
        <v>-666.66666666666663</v>
      </c>
      <c r="BP2708" s="80" cm="1">
        <f t="array" ref="BP2708">INDEX($K:$Q,ROW(),MATCH(BP$3,$K$2:$Q$2,0))/12</f>
        <v>-666.66666666666663</v>
      </c>
      <c r="BQ2708" s="80" cm="1">
        <f t="array" ref="BQ2708">INDEX($K:$Q,ROW(),MATCH(BQ$3,$K$2:$Q$2,0))/12</f>
        <v>-666.66666666666663</v>
      </c>
      <c r="BR2708" s="80" cm="1">
        <f t="array" ref="BR2708">INDEX($K:$Q,ROW(),MATCH(BR$3,$K$2:$Q$2,0))/12</f>
        <v>-666.66666666666663</v>
      </c>
      <c r="BS2708" s="80" cm="1">
        <f t="array" ref="BS2708">INDEX($K:$Q,ROW(),MATCH(BS$3,$K$2:$Q$2,0))/12</f>
        <v>-666.66666666666663</v>
      </c>
      <c r="BT2708" s="80" cm="1">
        <f t="array" ref="BT2708">INDEX($K:$Q,ROW(),MATCH(BT$3,$K$2:$Q$2,0))/12</f>
        <v>-666.66666666666663</v>
      </c>
      <c r="BU2708" s="80" cm="1">
        <f t="array" ref="BU2708">INDEX($K:$Q,ROW(),MATCH(BU$3,$K$2:$Q$2,0))/12</f>
        <v>-666.66666666666663</v>
      </c>
      <c r="BV2708" s="80" cm="1">
        <f t="array" ref="BV2708">INDEX($K:$Q,ROW(),MATCH(BV$3,$K$2:$Q$2,0))/12</f>
        <v>-666.66666666666663</v>
      </c>
      <c r="BW2708" s="80" cm="1">
        <f t="array" ref="BW2708">INDEX($K:$Q,ROW(),MATCH(BW$3,$K$2:$Q$2,0))/12</f>
        <v>-666.66666666666663</v>
      </c>
      <c r="BX2708" s="80" cm="1">
        <f t="array" ref="BX2708">INDEX($K:$Q,ROW(),MATCH(BX$3,$K$2:$Q$2,0))/12</f>
        <v>-666.66666666666663</v>
      </c>
      <c r="BY2708" s="80" cm="1">
        <f t="array" ref="BY2708">INDEX($K:$Q,ROW(),MATCH(BY$3,$K$2:$Q$2,0))/12</f>
        <v>-666.66666666666663</v>
      </c>
      <c r="BZ2708" s="80" cm="1">
        <f t="array" ref="BZ2708">INDEX($K:$Q,ROW(),MATCH(BZ$3,$K$2:$Q$2,0))/12</f>
        <v>-666.66666666666663</v>
      </c>
      <c r="CA2708" s="80" cm="1">
        <f t="array" ref="CA2708">INDEX($K:$Q,ROW(),MATCH(CA$3,$K$2:$Q$2,0))/12</f>
        <v>-666.66666666666663</v>
      </c>
      <c r="CB2708" s="80" cm="1">
        <f t="array" ref="CB2708">INDEX($K:$Q,ROW(),MATCH(CB$3,$K$2:$Q$2,0))/12</f>
        <v>-666.66666666666663</v>
      </c>
      <c r="CC2708" s="80" cm="1">
        <f t="array" ref="CC2708">INDEX($K:$Q,ROW(),MATCH(CC$3,$K$2:$Q$2,0))/12</f>
        <v>-666.66666666666663</v>
      </c>
      <c r="CD2708" s="80" cm="1">
        <f t="array" ref="CD2708">INDEX($K:$Q,ROW(),MATCH(CD$3,$K$2:$Q$2,0))/12</f>
        <v>-666.66666666666663</v>
      </c>
      <c r="CE2708" s="80" cm="1">
        <f t="array" ref="CE2708">INDEX($K:$Q,ROW(),MATCH(CE$3,$K$2:$Q$2,0))/12</f>
        <v>-666.66666666666663</v>
      </c>
      <c r="CF2708" s="80" cm="1">
        <f t="array" ref="CF2708">INDEX($K:$Q,ROW(),MATCH(CF$3,$K$2:$Q$2,0))/12</f>
        <v>-666.66666666666663</v>
      </c>
      <c r="CG2708" s="80" cm="1">
        <f t="array" ref="CG2708">INDEX($K:$Q,ROW(),MATCH(CG$3,$K$2:$Q$2,0))/12</f>
        <v>-666.66666666666663</v>
      </c>
      <c r="CH2708" s="80" cm="1">
        <f t="array" ref="CH2708">INDEX($K:$Q,ROW(),MATCH(CH$3,$K$2:$Q$2,0))/12</f>
        <v>-666.66666666666663</v>
      </c>
      <c r="CI2708" s="80" cm="1">
        <f t="array" ref="CI2708">INDEX($K:$Q,ROW(),MATCH(CI$3,$K$2:$Q$2,0))/12</f>
        <v>-666.66666666666663</v>
      </c>
      <c r="CJ2708" s="80" cm="1">
        <f t="array" ref="CJ2708">INDEX($K:$Q,ROW(),MATCH(CJ$3,$K$2:$Q$2,0))/12</f>
        <v>-666.66666666666663</v>
      </c>
      <c r="CK2708" s="80" cm="1">
        <f t="array" ref="CK2708">INDEX($K:$Q,ROW(),MATCH(CK$3,$K$2:$Q$2,0))/12</f>
        <v>-666.66666666666663</v>
      </c>
      <c r="CL2708" s="80" cm="1">
        <f t="array" ref="CL2708">INDEX($K:$Q,ROW(),MATCH(CL$3,$K$2:$Q$2,0))/12</f>
        <v>-666.66666666666663</v>
      </c>
    </row>
    <row r="2709" spans="2:90" x14ac:dyDescent="0.4">
      <c r="B2709" s="137" t="s">
        <v>566</v>
      </c>
      <c r="D2709" t="s">
        <v>564</v>
      </c>
      <c r="E2709" s="8" t="str">
        <f t="shared" si="3929"/>
        <v>2709 FAPPELIST-F</v>
      </c>
      <c r="K2709" s="23">
        <v>-16000</v>
      </c>
      <c r="L2709" s="23">
        <v>-16000</v>
      </c>
      <c r="M2709" s="23">
        <v>-16000</v>
      </c>
      <c r="N2709" s="23">
        <v>-16000</v>
      </c>
      <c r="O2709" s="23">
        <v>-16000</v>
      </c>
      <c r="P2709" s="23">
        <v>-16000</v>
      </c>
      <c r="S2709" s="80" cm="1">
        <f t="array" ref="S2709">INDEX($K:$Q,ROW(),MATCH(S$3,$K$2:$Q$2,0))/12</f>
        <v>-1333.3333333333333</v>
      </c>
      <c r="T2709" s="80" cm="1">
        <f t="array" ref="T2709">INDEX($K:$Q,ROW(),MATCH(T$3,$K$2:$Q$2,0))/12</f>
        <v>-1333.3333333333333</v>
      </c>
      <c r="U2709" s="80" cm="1">
        <f t="array" ref="U2709">INDEX($K:$Q,ROW(),MATCH(U$3,$K$2:$Q$2,0))/12</f>
        <v>-1333.3333333333333</v>
      </c>
      <c r="V2709" s="80" cm="1">
        <f t="array" ref="V2709">INDEX($K:$Q,ROW(),MATCH(V$3,$K$2:$Q$2,0))/12</f>
        <v>-1333.3333333333333</v>
      </c>
      <c r="W2709" s="80" cm="1">
        <f t="array" ref="W2709">INDEX($K:$Q,ROW(),MATCH(W$3,$K$2:$Q$2,0))/12</f>
        <v>-1333.3333333333333</v>
      </c>
      <c r="X2709" s="80" cm="1">
        <f t="array" ref="X2709">INDEX($K:$Q,ROW(),MATCH(X$3,$K$2:$Q$2,0))/12</f>
        <v>-1333.3333333333333</v>
      </c>
      <c r="Y2709" s="80" cm="1">
        <f t="array" ref="Y2709">INDEX($K:$Q,ROW(),MATCH(Y$3,$K$2:$Q$2,0))/12</f>
        <v>-1333.3333333333333</v>
      </c>
      <c r="Z2709" s="80" cm="1">
        <f t="array" ref="Z2709">INDEX($K:$Q,ROW(),MATCH(Z$3,$K$2:$Q$2,0))/12</f>
        <v>-1333.3333333333333</v>
      </c>
      <c r="AA2709" s="80" cm="1">
        <f t="array" ref="AA2709">INDEX($K:$Q,ROW(),MATCH(AA$3,$K$2:$Q$2,0))/12</f>
        <v>-1333.3333333333333</v>
      </c>
      <c r="AB2709" s="80" cm="1">
        <f t="array" ref="AB2709">INDEX($K:$Q,ROW(),MATCH(AB$3,$K$2:$Q$2,0))/12</f>
        <v>-1333.3333333333333</v>
      </c>
      <c r="AC2709" s="80" cm="1">
        <f t="array" ref="AC2709">INDEX($K:$Q,ROW(),MATCH(AC$3,$K$2:$Q$2,0))/12</f>
        <v>-1333.3333333333333</v>
      </c>
      <c r="AD2709" s="80" cm="1">
        <f t="array" ref="AD2709">INDEX($K:$Q,ROW(),MATCH(AD$3,$K$2:$Q$2,0))/12</f>
        <v>-1333.3333333333333</v>
      </c>
      <c r="AE2709" s="80" cm="1">
        <f t="array" ref="AE2709">INDEX($K:$Q,ROW(),MATCH(AE$3,$K$2:$Q$2,0))/12</f>
        <v>-1333.3333333333333</v>
      </c>
      <c r="AF2709" s="80" cm="1">
        <f t="array" ref="AF2709">INDEX($K:$Q,ROW(),MATCH(AF$3,$K$2:$Q$2,0))/12</f>
        <v>-1333.3333333333333</v>
      </c>
      <c r="AG2709" s="80" cm="1">
        <f t="array" ref="AG2709">INDEX($K:$Q,ROW(),MATCH(AG$3,$K$2:$Q$2,0))/12</f>
        <v>-1333.3333333333333</v>
      </c>
      <c r="AH2709" s="80" cm="1">
        <f t="array" ref="AH2709">INDEX($K:$Q,ROW(),MATCH(AH$3,$K$2:$Q$2,0))/12</f>
        <v>-1333.3333333333333</v>
      </c>
      <c r="AI2709" s="80" cm="1">
        <f t="array" ref="AI2709">INDEX($K:$Q,ROW(),MATCH(AI$3,$K$2:$Q$2,0))/12</f>
        <v>-1333.3333333333333</v>
      </c>
      <c r="AJ2709" s="80" cm="1">
        <f t="array" ref="AJ2709">INDEX($K:$Q,ROW(),MATCH(AJ$3,$K$2:$Q$2,0))/12</f>
        <v>-1333.3333333333333</v>
      </c>
      <c r="AK2709" s="80" cm="1">
        <f t="array" ref="AK2709">INDEX($K:$Q,ROW(),MATCH(AK$3,$K$2:$Q$2,0))/12</f>
        <v>-1333.3333333333333</v>
      </c>
      <c r="AL2709" s="80" cm="1">
        <f t="array" ref="AL2709">INDEX($K:$Q,ROW(),MATCH(AL$3,$K$2:$Q$2,0))/12</f>
        <v>-1333.3333333333333</v>
      </c>
      <c r="AM2709" s="80" cm="1">
        <f t="array" ref="AM2709">INDEX($K:$Q,ROW(),MATCH(AM$3,$K$2:$Q$2,0))/12</f>
        <v>-1333.3333333333333</v>
      </c>
      <c r="AN2709" s="80" cm="1">
        <f t="array" ref="AN2709">INDEX($K:$Q,ROW(),MATCH(AN$3,$K$2:$Q$2,0))/12</f>
        <v>-1333.3333333333333</v>
      </c>
      <c r="AO2709" s="80" cm="1">
        <f t="array" ref="AO2709">INDEX($K:$Q,ROW(),MATCH(AO$3,$K$2:$Q$2,0))/12</f>
        <v>-1333.3333333333333</v>
      </c>
      <c r="AP2709" s="80" cm="1">
        <f t="array" ref="AP2709">INDEX($K:$Q,ROW(),MATCH(AP$3,$K$2:$Q$2,0))/12</f>
        <v>-1333.3333333333333</v>
      </c>
      <c r="AQ2709" s="80" cm="1">
        <f t="array" ref="AQ2709">INDEX($K:$Q,ROW(),MATCH(AQ$3,$K$2:$Q$2,0))/12</f>
        <v>-1333.3333333333333</v>
      </c>
      <c r="AR2709" s="80" cm="1">
        <f t="array" ref="AR2709">INDEX($K:$Q,ROW(),MATCH(AR$3,$K$2:$Q$2,0))/12</f>
        <v>-1333.3333333333333</v>
      </c>
      <c r="AS2709" s="80" cm="1">
        <f t="array" ref="AS2709">INDEX($K:$Q,ROW(),MATCH(AS$3,$K$2:$Q$2,0))/12</f>
        <v>-1333.3333333333333</v>
      </c>
      <c r="AT2709" s="80" cm="1">
        <f t="array" ref="AT2709">INDEX($K:$Q,ROW(),MATCH(AT$3,$K$2:$Q$2,0))/12</f>
        <v>-1333.3333333333333</v>
      </c>
      <c r="AU2709" s="80" cm="1">
        <f t="array" ref="AU2709">INDEX($K:$Q,ROW(),MATCH(AU$3,$K$2:$Q$2,0))/12</f>
        <v>-1333.3333333333333</v>
      </c>
      <c r="AV2709" s="80" cm="1">
        <f t="array" ref="AV2709">INDEX($K:$Q,ROW(),MATCH(AV$3,$K$2:$Q$2,0))/12</f>
        <v>-1333.3333333333333</v>
      </c>
      <c r="AW2709" s="80" cm="1">
        <f t="array" ref="AW2709">INDEX($K:$Q,ROW(),MATCH(AW$3,$K$2:$Q$2,0))/12</f>
        <v>-1333.3333333333333</v>
      </c>
      <c r="AX2709" s="80" cm="1">
        <f t="array" ref="AX2709">INDEX($K:$Q,ROW(),MATCH(AX$3,$K$2:$Q$2,0))/12</f>
        <v>-1333.3333333333333</v>
      </c>
      <c r="AY2709" s="80" cm="1">
        <f t="array" ref="AY2709">INDEX($K:$Q,ROW(),MATCH(AY$3,$K$2:$Q$2,0))/12</f>
        <v>-1333.3333333333333</v>
      </c>
      <c r="AZ2709" s="80" cm="1">
        <f t="array" ref="AZ2709">INDEX($K:$Q,ROW(),MATCH(AZ$3,$K$2:$Q$2,0))/12</f>
        <v>-1333.3333333333333</v>
      </c>
      <c r="BA2709" s="80" cm="1">
        <f t="array" ref="BA2709">INDEX($K:$Q,ROW(),MATCH(BA$3,$K$2:$Q$2,0))/12</f>
        <v>-1333.3333333333333</v>
      </c>
      <c r="BB2709" s="80" cm="1">
        <f t="array" ref="BB2709">INDEX($K:$Q,ROW(),MATCH(BB$3,$K$2:$Q$2,0))/12</f>
        <v>-1333.3333333333333</v>
      </c>
      <c r="BC2709" s="80" cm="1">
        <f t="array" ref="BC2709">INDEX($K:$Q,ROW(),MATCH(BC$3,$K$2:$Q$2,0))/12</f>
        <v>-1333.3333333333333</v>
      </c>
      <c r="BD2709" s="80" cm="1">
        <f t="array" ref="BD2709">INDEX($K:$Q,ROW(),MATCH(BD$3,$K$2:$Q$2,0))/12</f>
        <v>-1333.3333333333333</v>
      </c>
      <c r="BE2709" s="80" cm="1">
        <f t="array" ref="BE2709">INDEX($K:$Q,ROW(),MATCH(BE$3,$K$2:$Q$2,0))/12</f>
        <v>-1333.3333333333333</v>
      </c>
      <c r="BF2709" s="80" cm="1">
        <f t="array" ref="BF2709">INDEX($K:$Q,ROW(),MATCH(BF$3,$K$2:$Q$2,0))/12</f>
        <v>-1333.3333333333333</v>
      </c>
      <c r="BG2709" s="80" cm="1">
        <f t="array" ref="BG2709">INDEX($K:$Q,ROW(),MATCH(BG$3,$K$2:$Q$2,0))/12</f>
        <v>-1333.3333333333333</v>
      </c>
      <c r="BH2709" s="80" cm="1">
        <f t="array" ref="BH2709">INDEX($K:$Q,ROW(),MATCH(BH$3,$K$2:$Q$2,0))/12</f>
        <v>-1333.3333333333333</v>
      </c>
      <c r="BI2709" s="80" cm="1">
        <f t="array" ref="BI2709">INDEX($K:$Q,ROW(),MATCH(BI$3,$K$2:$Q$2,0))/12</f>
        <v>-1333.3333333333333</v>
      </c>
      <c r="BJ2709" s="80" cm="1">
        <f t="array" ref="BJ2709">INDEX($K:$Q,ROW(),MATCH(BJ$3,$K$2:$Q$2,0))/12</f>
        <v>-1333.3333333333333</v>
      </c>
      <c r="BK2709" s="80" cm="1">
        <f t="array" ref="BK2709">INDEX($K:$Q,ROW(),MATCH(BK$3,$K$2:$Q$2,0))/12</f>
        <v>-1333.3333333333333</v>
      </c>
      <c r="BL2709" s="80" cm="1">
        <f t="array" ref="BL2709">INDEX($K:$Q,ROW(),MATCH(BL$3,$K$2:$Q$2,0))/12</f>
        <v>-1333.3333333333333</v>
      </c>
      <c r="BM2709" s="80" cm="1">
        <f t="array" ref="BM2709">INDEX($K:$Q,ROW(),MATCH(BM$3,$K$2:$Q$2,0))/12</f>
        <v>-1333.3333333333333</v>
      </c>
      <c r="BN2709" s="80" cm="1">
        <f t="array" ref="BN2709">INDEX($K:$Q,ROW(),MATCH(BN$3,$K$2:$Q$2,0))/12</f>
        <v>-1333.3333333333333</v>
      </c>
      <c r="BO2709" s="80" cm="1">
        <f t="array" ref="BO2709">INDEX($K:$Q,ROW(),MATCH(BO$3,$K$2:$Q$2,0))/12</f>
        <v>-1333.3333333333333</v>
      </c>
      <c r="BP2709" s="80" cm="1">
        <f t="array" ref="BP2709">INDEX($K:$Q,ROW(),MATCH(BP$3,$K$2:$Q$2,0))/12</f>
        <v>-1333.3333333333333</v>
      </c>
      <c r="BQ2709" s="80" cm="1">
        <f t="array" ref="BQ2709">INDEX($K:$Q,ROW(),MATCH(BQ$3,$K$2:$Q$2,0))/12</f>
        <v>-1333.3333333333333</v>
      </c>
      <c r="BR2709" s="80" cm="1">
        <f t="array" ref="BR2709">INDEX($K:$Q,ROW(),MATCH(BR$3,$K$2:$Q$2,0))/12</f>
        <v>-1333.3333333333333</v>
      </c>
      <c r="BS2709" s="80" cm="1">
        <f t="array" ref="BS2709">INDEX($K:$Q,ROW(),MATCH(BS$3,$K$2:$Q$2,0))/12</f>
        <v>-1333.3333333333333</v>
      </c>
      <c r="BT2709" s="80" cm="1">
        <f t="array" ref="BT2709">INDEX($K:$Q,ROW(),MATCH(BT$3,$K$2:$Q$2,0))/12</f>
        <v>-1333.3333333333333</v>
      </c>
      <c r="BU2709" s="80" cm="1">
        <f t="array" ref="BU2709">INDEX($K:$Q,ROW(),MATCH(BU$3,$K$2:$Q$2,0))/12</f>
        <v>-1333.3333333333333</v>
      </c>
      <c r="BV2709" s="80" cm="1">
        <f t="array" ref="BV2709">INDEX($K:$Q,ROW(),MATCH(BV$3,$K$2:$Q$2,0))/12</f>
        <v>-1333.3333333333333</v>
      </c>
      <c r="BW2709" s="80" cm="1">
        <f t="array" ref="BW2709">INDEX($K:$Q,ROW(),MATCH(BW$3,$K$2:$Q$2,0))/12</f>
        <v>-1333.3333333333333</v>
      </c>
      <c r="BX2709" s="80" cm="1">
        <f t="array" ref="BX2709">INDEX($K:$Q,ROW(),MATCH(BX$3,$K$2:$Q$2,0))/12</f>
        <v>-1333.3333333333333</v>
      </c>
      <c r="BY2709" s="80" cm="1">
        <f t="array" ref="BY2709">INDEX($K:$Q,ROW(),MATCH(BY$3,$K$2:$Q$2,0))/12</f>
        <v>-1333.3333333333333</v>
      </c>
      <c r="BZ2709" s="80" cm="1">
        <f t="array" ref="BZ2709">INDEX($K:$Q,ROW(),MATCH(BZ$3,$K$2:$Q$2,0))/12</f>
        <v>-1333.3333333333333</v>
      </c>
      <c r="CA2709" s="80" cm="1">
        <f t="array" ref="CA2709">INDEX($K:$Q,ROW(),MATCH(CA$3,$K$2:$Q$2,0))/12</f>
        <v>-1333.3333333333333</v>
      </c>
      <c r="CB2709" s="80" cm="1">
        <f t="array" ref="CB2709">INDEX($K:$Q,ROW(),MATCH(CB$3,$K$2:$Q$2,0))/12</f>
        <v>-1333.3333333333333</v>
      </c>
      <c r="CC2709" s="80" cm="1">
        <f t="array" ref="CC2709">INDEX($K:$Q,ROW(),MATCH(CC$3,$K$2:$Q$2,0))/12</f>
        <v>-1333.3333333333333</v>
      </c>
      <c r="CD2709" s="80" cm="1">
        <f t="array" ref="CD2709">INDEX($K:$Q,ROW(),MATCH(CD$3,$K$2:$Q$2,0))/12</f>
        <v>-1333.3333333333333</v>
      </c>
      <c r="CE2709" s="80" cm="1">
        <f t="array" ref="CE2709">INDEX($K:$Q,ROW(),MATCH(CE$3,$K$2:$Q$2,0))/12</f>
        <v>-1333.3333333333333</v>
      </c>
      <c r="CF2709" s="80" cm="1">
        <f t="array" ref="CF2709">INDEX($K:$Q,ROW(),MATCH(CF$3,$K$2:$Q$2,0))/12</f>
        <v>-1333.3333333333333</v>
      </c>
      <c r="CG2709" s="80" cm="1">
        <f t="array" ref="CG2709">INDEX($K:$Q,ROW(),MATCH(CG$3,$K$2:$Q$2,0))/12</f>
        <v>-1333.3333333333333</v>
      </c>
      <c r="CH2709" s="80" cm="1">
        <f t="array" ref="CH2709">INDEX($K:$Q,ROW(),MATCH(CH$3,$K$2:$Q$2,0))/12</f>
        <v>-1333.3333333333333</v>
      </c>
      <c r="CI2709" s="80" cm="1">
        <f t="array" ref="CI2709">INDEX($K:$Q,ROW(),MATCH(CI$3,$K$2:$Q$2,0))/12</f>
        <v>-1333.3333333333333</v>
      </c>
      <c r="CJ2709" s="80" cm="1">
        <f t="array" ref="CJ2709">INDEX($K:$Q,ROW(),MATCH(CJ$3,$K$2:$Q$2,0))/12</f>
        <v>-1333.3333333333333</v>
      </c>
      <c r="CK2709" s="80" cm="1">
        <f t="array" ref="CK2709">INDEX($K:$Q,ROW(),MATCH(CK$3,$K$2:$Q$2,0))/12</f>
        <v>-1333.3333333333333</v>
      </c>
      <c r="CL2709" s="80" cm="1">
        <f t="array" ref="CL2709">INDEX($K:$Q,ROW(),MATCH(CL$3,$K$2:$Q$2,0))/12</f>
        <v>-1333.3333333333333</v>
      </c>
    </row>
    <row r="2710" spans="2:90" x14ac:dyDescent="0.4">
      <c r="B2710" s="137" t="s">
        <v>567</v>
      </c>
      <c r="D2710" t="s">
        <v>564</v>
      </c>
      <c r="E2710" s="8" t="str">
        <f t="shared" si="3929"/>
        <v>2710 FAPPELIST-F</v>
      </c>
      <c r="K2710" s="23">
        <v>-32000</v>
      </c>
      <c r="L2710" s="23">
        <v>-32000</v>
      </c>
      <c r="M2710" s="23">
        <v>-32000</v>
      </c>
      <c r="N2710" s="23">
        <v>-32000</v>
      </c>
      <c r="O2710" s="23">
        <v>-32000</v>
      </c>
      <c r="P2710" s="23">
        <v>-32000</v>
      </c>
      <c r="S2710" s="80" cm="1">
        <f t="array" ref="S2710">INDEX($K:$Q,ROW(),MATCH(S$3,$K$2:$Q$2,0))/12</f>
        <v>-2666.6666666666665</v>
      </c>
      <c r="T2710" s="80" cm="1">
        <f t="array" ref="T2710">INDEX($K:$Q,ROW(),MATCH(T$3,$K$2:$Q$2,0))/12</f>
        <v>-2666.6666666666665</v>
      </c>
      <c r="U2710" s="80" cm="1">
        <f t="array" ref="U2710">INDEX($K:$Q,ROW(),MATCH(U$3,$K$2:$Q$2,0))/12</f>
        <v>-2666.6666666666665</v>
      </c>
      <c r="V2710" s="80" cm="1">
        <f t="array" ref="V2710">INDEX($K:$Q,ROW(),MATCH(V$3,$K$2:$Q$2,0))/12</f>
        <v>-2666.6666666666665</v>
      </c>
      <c r="W2710" s="80" cm="1">
        <f t="array" ref="W2710">INDEX($K:$Q,ROW(),MATCH(W$3,$K$2:$Q$2,0))/12</f>
        <v>-2666.6666666666665</v>
      </c>
      <c r="X2710" s="80" cm="1">
        <f t="array" ref="X2710">INDEX($K:$Q,ROW(),MATCH(X$3,$K$2:$Q$2,0))/12</f>
        <v>-2666.6666666666665</v>
      </c>
      <c r="Y2710" s="80" cm="1">
        <f t="array" ref="Y2710">INDEX($K:$Q,ROW(),MATCH(Y$3,$K$2:$Q$2,0))/12</f>
        <v>-2666.6666666666665</v>
      </c>
      <c r="Z2710" s="80" cm="1">
        <f t="array" ref="Z2710">INDEX($K:$Q,ROW(),MATCH(Z$3,$K$2:$Q$2,0))/12</f>
        <v>-2666.6666666666665</v>
      </c>
      <c r="AA2710" s="80" cm="1">
        <f t="array" ref="AA2710">INDEX($K:$Q,ROW(),MATCH(AA$3,$K$2:$Q$2,0))/12</f>
        <v>-2666.6666666666665</v>
      </c>
      <c r="AB2710" s="80" cm="1">
        <f t="array" ref="AB2710">INDEX($K:$Q,ROW(),MATCH(AB$3,$K$2:$Q$2,0))/12</f>
        <v>-2666.6666666666665</v>
      </c>
      <c r="AC2710" s="80" cm="1">
        <f t="array" ref="AC2710">INDEX($K:$Q,ROW(),MATCH(AC$3,$K$2:$Q$2,0))/12</f>
        <v>-2666.6666666666665</v>
      </c>
      <c r="AD2710" s="80" cm="1">
        <f t="array" ref="AD2710">INDEX($K:$Q,ROW(),MATCH(AD$3,$K$2:$Q$2,0))/12</f>
        <v>-2666.6666666666665</v>
      </c>
      <c r="AE2710" s="80" cm="1">
        <f t="array" ref="AE2710">INDEX($K:$Q,ROW(),MATCH(AE$3,$K$2:$Q$2,0))/12</f>
        <v>-2666.6666666666665</v>
      </c>
      <c r="AF2710" s="80" cm="1">
        <f t="array" ref="AF2710">INDEX($K:$Q,ROW(),MATCH(AF$3,$K$2:$Q$2,0))/12</f>
        <v>-2666.6666666666665</v>
      </c>
      <c r="AG2710" s="80" cm="1">
        <f t="array" ref="AG2710">INDEX($K:$Q,ROW(),MATCH(AG$3,$K$2:$Q$2,0))/12</f>
        <v>-2666.6666666666665</v>
      </c>
      <c r="AH2710" s="80" cm="1">
        <f t="array" ref="AH2710">INDEX($K:$Q,ROW(),MATCH(AH$3,$K$2:$Q$2,0))/12</f>
        <v>-2666.6666666666665</v>
      </c>
      <c r="AI2710" s="80" cm="1">
        <f t="array" ref="AI2710">INDEX($K:$Q,ROW(),MATCH(AI$3,$K$2:$Q$2,0))/12</f>
        <v>-2666.6666666666665</v>
      </c>
      <c r="AJ2710" s="80" cm="1">
        <f t="array" ref="AJ2710">INDEX($K:$Q,ROW(),MATCH(AJ$3,$K$2:$Q$2,0))/12</f>
        <v>-2666.6666666666665</v>
      </c>
      <c r="AK2710" s="80" cm="1">
        <f t="array" ref="AK2710">INDEX($K:$Q,ROW(),MATCH(AK$3,$K$2:$Q$2,0))/12</f>
        <v>-2666.6666666666665</v>
      </c>
      <c r="AL2710" s="80" cm="1">
        <f t="array" ref="AL2710">INDEX($K:$Q,ROW(),MATCH(AL$3,$K$2:$Q$2,0))/12</f>
        <v>-2666.6666666666665</v>
      </c>
      <c r="AM2710" s="80" cm="1">
        <f t="array" ref="AM2710">INDEX($K:$Q,ROW(),MATCH(AM$3,$K$2:$Q$2,0))/12</f>
        <v>-2666.6666666666665</v>
      </c>
      <c r="AN2710" s="80" cm="1">
        <f t="array" ref="AN2710">INDEX($K:$Q,ROW(),MATCH(AN$3,$K$2:$Q$2,0))/12</f>
        <v>-2666.6666666666665</v>
      </c>
      <c r="AO2710" s="80" cm="1">
        <f t="array" ref="AO2710">INDEX($K:$Q,ROW(),MATCH(AO$3,$K$2:$Q$2,0))/12</f>
        <v>-2666.6666666666665</v>
      </c>
      <c r="AP2710" s="80" cm="1">
        <f t="array" ref="AP2710">INDEX($K:$Q,ROW(),MATCH(AP$3,$K$2:$Q$2,0))/12</f>
        <v>-2666.6666666666665</v>
      </c>
      <c r="AQ2710" s="80" cm="1">
        <f t="array" ref="AQ2710">INDEX($K:$Q,ROW(),MATCH(AQ$3,$K$2:$Q$2,0))/12</f>
        <v>-2666.6666666666665</v>
      </c>
      <c r="AR2710" s="80" cm="1">
        <f t="array" ref="AR2710">INDEX($K:$Q,ROW(),MATCH(AR$3,$K$2:$Q$2,0))/12</f>
        <v>-2666.6666666666665</v>
      </c>
      <c r="AS2710" s="80" cm="1">
        <f t="array" ref="AS2710">INDEX($K:$Q,ROW(),MATCH(AS$3,$K$2:$Q$2,0))/12</f>
        <v>-2666.6666666666665</v>
      </c>
      <c r="AT2710" s="80" cm="1">
        <f t="array" ref="AT2710">INDEX($K:$Q,ROW(),MATCH(AT$3,$K$2:$Q$2,0))/12</f>
        <v>-2666.6666666666665</v>
      </c>
      <c r="AU2710" s="80" cm="1">
        <f t="array" ref="AU2710">INDEX($K:$Q,ROW(),MATCH(AU$3,$K$2:$Q$2,0))/12</f>
        <v>-2666.6666666666665</v>
      </c>
      <c r="AV2710" s="80" cm="1">
        <f t="array" ref="AV2710">INDEX($K:$Q,ROW(),MATCH(AV$3,$K$2:$Q$2,0))/12</f>
        <v>-2666.6666666666665</v>
      </c>
      <c r="AW2710" s="80" cm="1">
        <f t="array" ref="AW2710">INDEX($K:$Q,ROW(),MATCH(AW$3,$K$2:$Q$2,0))/12</f>
        <v>-2666.6666666666665</v>
      </c>
      <c r="AX2710" s="80" cm="1">
        <f t="array" ref="AX2710">INDEX($K:$Q,ROW(),MATCH(AX$3,$K$2:$Q$2,0))/12</f>
        <v>-2666.6666666666665</v>
      </c>
      <c r="AY2710" s="80" cm="1">
        <f t="array" ref="AY2710">INDEX($K:$Q,ROW(),MATCH(AY$3,$K$2:$Q$2,0))/12</f>
        <v>-2666.6666666666665</v>
      </c>
      <c r="AZ2710" s="80" cm="1">
        <f t="array" ref="AZ2710">INDEX($K:$Q,ROW(),MATCH(AZ$3,$K$2:$Q$2,0))/12</f>
        <v>-2666.6666666666665</v>
      </c>
      <c r="BA2710" s="80" cm="1">
        <f t="array" ref="BA2710">INDEX($K:$Q,ROW(),MATCH(BA$3,$K$2:$Q$2,0))/12</f>
        <v>-2666.6666666666665</v>
      </c>
      <c r="BB2710" s="80" cm="1">
        <f t="array" ref="BB2710">INDEX($K:$Q,ROW(),MATCH(BB$3,$K$2:$Q$2,0))/12</f>
        <v>-2666.6666666666665</v>
      </c>
      <c r="BC2710" s="80" cm="1">
        <f t="array" ref="BC2710">INDEX($K:$Q,ROW(),MATCH(BC$3,$K$2:$Q$2,0))/12</f>
        <v>-2666.6666666666665</v>
      </c>
      <c r="BD2710" s="80" cm="1">
        <f t="array" ref="BD2710">INDEX($K:$Q,ROW(),MATCH(BD$3,$K$2:$Q$2,0))/12</f>
        <v>-2666.6666666666665</v>
      </c>
      <c r="BE2710" s="80" cm="1">
        <f t="array" ref="BE2710">INDEX($K:$Q,ROW(),MATCH(BE$3,$K$2:$Q$2,0))/12</f>
        <v>-2666.6666666666665</v>
      </c>
      <c r="BF2710" s="80" cm="1">
        <f t="array" ref="BF2710">INDEX($K:$Q,ROW(),MATCH(BF$3,$K$2:$Q$2,0))/12</f>
        <v>-2666.6666666666665</v>
      </c>
      <c r="BG2710" s="80" cm="1">
        <f t="array" ref="BG2710">INDEX($K:$Q,ROW(),MATCH(BG$3,$K$2:$Q$2,0))/12</f>
        <v>-2666.6666666666665</v>
      </c>
      <c r="BH2710" s="80" cm="1">
        <f t="array" ref="BH2710">INDEX($K:$Q,ROW(),MATCH(BH$3,$K$2:$Q$2,0))/12</f>
        <v>-2666.6666666666665</v>
      </c>
      <c r="BI2710" s="80" cm="1">
        <f t="array" ref="BI2710">INDEX($K:$Q,ROW(),MATCH(BI$3,$K$2:$Q$2,0))/12</f>
        <v>-2666.6666666666665</v>
      </c>
      <c r="BJ2710" s="80" cm="1">
        <f t="array" ref="BJ2710">INDEX($K:$Q,ROW(),MATCH(BJ$3,$K$2:$Q$2,0))/12</f>
        <v>-2666.6666666666665</v>
      </c>
      <c r="BK2710" s="80" cm="1">
        <f t="array" ref="BK2710">INDEX($K:$Q,ROW(),MATCH(BK$3,$K$2:$Q$2,0))/12</f>
        <v>-2666.6666666666665</v>
      </c>
      <c r="BL2710" s="80" cm="1">
        <f t="array" ref="BL2710">INDEX($K:$Q,ROW(),MATCH(BL$3,$K$2:$Q$2,0))/12</f>
        <v>-2666.6666666666665</v>
      </c>
      <c r="BM2710" s="80" cm="1">
        <f t="array" ref="BM2710">INDEX($K:$Q,ROW(),MATCH(BM$3,$K$2:$Q$2,0))/12</f>
        <v>-2666.6666666666665</v>
      </c>
      <c r="BN2710" s="80" cm="1">
        <f t="array" ref="BN2710">INDEX($K:$Q,ROW(),MATCH(BN$3,$K$2:$Q$2,0))/12</f>
        <v>-2666.6666666666665</v>
      </c>
      <c r="BO2710" s="80" cm="1">
        <f t="array" ref="BO2710">INDEX($K:$Q,ROW(),MATCH(BO$3,$K$2:$Q$2,0))/12</f>
        <v>-2666.6666666666665</v>
      </c>
      <c r="BP2710" s="80" cm="1">
        <f t="array" ref="BP2710">INDEX($K:$Q,ROW(),MATCH(BP$3,$K$2:$Q$2,0))/12</f>
        <v>-2666.6666666666665</v>
      </c>
      <c r="BQ2710" s="80" cm="1">
        <f t="array" ref="BQ2710">INDEX($K:$Q,ROW(),MATCH(BQ$3,$K$2:$Q$2,0))/12</f>
        <v>-2666.6666666666665</v>
      </c>
      <c r="BR2710" s="80" cm="1">
        <f t="array" ref="BR2710">INDEX($K:$Q,ROW(),MATCH(BR$3,$K$2:$Q$2,0))/12</f>
        <v>-2666.6666666666665</v>
      </c>
      <c r="BS2710" s="80" cm="1">
        <f t="array" ref="BS2710">INDEX($K:$Q,ROW(),MATCH(BS$3,$K$2:$Q$2,0))/12</f>
        <v>-2666.6666666666665</v>
      </c>
      <c r="BT2710" s="80" cm="1">
        <f t="array" ref="BT2710">INDEX($K:$Q,ROW(),MATCH(BT$3,$K$2:$Q$2,0))/12</f>
        <v>-2666.6666666666665</v>
      </c>
      <c r="BU2710" s="80" cm="1">
        <f t="array" ref="BU2710">INDEX($K:$Q,ROW(),MATCH(BU$3,$K$2:$Q$2,0))/12</f>
        <v>-2666.6666666666665</v>
      </c>
      <c r="BV2710" s="80" cm="1">
        <f t="array" ref="BV2710">INDEX($K:$Q,ROW(),MATCH(BV$3,$K$2:$Q$2,0))/12</f>
        <v>-2666.6666666666665</v>
      </c>
      <c r="BW2710" s="80" cm="1">
        <f t="array" ref="BW2710">INDEX($K:$Q,ROW(),MATCH(BW$3,$K$2:$Q$2,0))/12</f>
        <v>-2666.6666666666665</v>
      </c>
      <c r="BX2710" s="80" cm="1">
        <f t="array" ref="BX2710">INDEX($K:$Q,ROW(),MATCH(BX$3,$K$2:$Q$2,0))/12</f>
        <v>-2666.6666666666665</v>
      </c>
      <c r="BY2710" s="80" cm="1">
        <f t="array" ref="BY2710">INDEX($K:$Q,ROW(),MATCH(BY$3,$K$2:$Q$2,0))/12</f>
        <v>-2666.6666666666665</v>
      </c>
      <c r="BZ2710" s="80" cm="1">
        <f t="array" ref="BZ2710">INDEX($K:$Q,ROW(),MATCH(BZ$3,$K$2:$Q$2,0))/12</f>
        <v>-2666.6666666666665</v>
      </c>
      <c r="CA2710" s="80" cm="1">
        <f t="array" ref="CA2710">INDEX($K:$Q,ROW(),MATCH(CA$3,$K$2:$Q$2,0))/12</f>
        <v>-2666.6666666666665</v>
      </c>
      <c r="CB2710" s="80" cm="1">
        <f t="array" ref="CB2710">INDEX($K:$Q,ROW(),MATCH(CB$3,$K$2:$Q$2,0))/12</f>
        <v>-2666.6666666666665</v>
      </c>
      <c r="CC2710" s="80" cm="1">
        <f t="array" ref="CC2710">INDEX($K:$Q,ROW(),MATCH(CC$3,$K$2:$Q$2,0))/12</f>
        <v>-2666.6666666666665</v>
      </c>
      <c r="CD2710" s="80" cm="1">
        <f t="array" ref="CD2710">INDEX($K:$Q,ROW(),MATCH(CD$3,$K$2:$Q$2,0))/12</f>
        <v>-2666.6666666666665</v>
      </c>
      <c r="CE2710" s="80" cm="1">
        <f t="array" ref="CE2710">INDEX($K:$Q,ROW(),MATCH(CE$3,$K$2:$Q$2,0))/12</f>
        <v>-2666.6666666666665</v>
      </c>
      <c r="CF2710" s="80" cm="1">
        <f t="array" ref="CF2710">INDEX($K:$Q,ROW(),MATCH(CF$3,$K$2:$Q$2,0))/12</f>
        <v>-2666.6666666666665</v>
      </c>
      <c r="CG2710" s="80" cm="1">
        <f t="array" ref="CG2710">INDEX($K:$Q,ROW(),MATCH(CG$3,$K$2:$Q$2,0))/12</f>
        <v>-2666.6666666666665</v>
      </c>
      <c r="CH2710" s="80" cm="1">
        <f t="array" ref="CH2710">INDEX($K:$Q,ROW(),MATCH(CH$3,$K$2:$Q$2,0))/12</f>
        <v>-2666.6666666666665</v>
      </c>
      <c r="CI2710" s="80" cm="1">
        <f t="array" ref="CI2710">INDEX($K:$Q,ROW(),MATCH(CI$3,$K$2:$Q$2,0))/12</f>
        <v>-2666.6666666666665</v>
      </c>
      <c r="CJ2710" s="80" cm="1">
        <f t="array" ref="CJ2710">INDEX($K:$Q,ROW(),MATCH(CJ$3,$K$2:$Q$2,0))/12</f>
        <v>-2666.6666666666665</v>
      </c>
      <c r="CK2710" s="80" cm="1">
        <f t="array" ref="CK2710">INDEX($K:$Q,ROW(),MATCH(CK$3,$K$2:$Q$2,0))/12</f>
        <v>-2666.6666666666665</v>
      </c>
      <c r="CL2710" s="80" cm="1">
        <f t="array" ref="CL2710">INDEX($K:$Q,ROW(),MATCH(CL$3,$K$2:$Q$2,0))/12</f>
        <v>-2666.6666666666665</v>
      </c>
    </row>
    <row r="2711" spans="2:90" x14ac:dyDescent="0.4">
      <c r="B2711" s="137" t="s">
        <v>568</v>
      </c>
      <c r="D2711" t="s">
        <v>564</v>
      </c>
      <c r="E2711" s="8" t="str">
        <f t="shared" si="3929"/>
        <v>2711 FAPPELIST-F</v>
      </c>
      <c r="K2711" s="23">
        <v>-64000</v>
      </c>
      <c r="L2711" s="23">
        <v>-64000</v>
      </c>
      <c r="M2711" s="23">
        <v>-64000</v>
      </c>
      <c r="N2711" s="23">
        <v>-64000</v>
      </c>
      <c r="O2711" s="23">
        <v>-64000</v>
      </c>
      <c r="P2711" s="23">
        <v>-64000</v>
      </c>
      <c r="S2711" s="80" cm="1">
        <f t="array" ref="S2711">INDEX($K:$Q,ROW(),MATCH(S$3,$K$2:$Q$2,0))/12</f>
        <v>-5333.333333333333</v>
      </c>
      <c r="T2711" s="80" cm="1">
        <f t="array" ref="T2711">INDEX($K:$Q,ROW(),MATCH(T$3,$K$2:$Q$2,0))/12</f>
        <v>-5333.333333333333</v>
      </c>
      <c r="U2711" s="80" cm="1">
        <f t="array" ref="U2711">INDEX($K:$Q,ROW(),MATCH(U$3,$K$2:$Q$2,0))/12</f>
        <v>-5333.333333333333</v>
      </c>
      <c r="V2711" s="80" cm="1">
        <f t="array" ref="V2711">INDEX($K:$Q,ROW(),MATCH(V$3,$K$2:$Q$2,0))/12</f>
        <v>-5333.333333333333</v>
      </c>
      <c r="W2711" s="80" cm="1">
        <f t="array" ref="W2711">INDEX($K:$Q,ROW(),MATCH(W$3,$K$2:$Q$2,0))/12</f>
        <v>-5333.333333333333</v>
      </c>
      <c r="X2711" s="80" cm="1">
        <f t="array" ref="X2711">INDEX($K:$Q,ROW(),MATCH(X$3,$K$2:$Q$2,0))/12</f>
        <v>-5333.333333333333</v>
      </c>
      <c r="Y2711" s="80" cm="1">
        <f t="array" ref="Y2711">INDEX($K:$Q,ROW(),MATCH(Y$3,$K$2:$Q$2,0))/12</f>
        <v>-5333.333333333333</v>
      </c>
      <c r="Z2711" s="80" cm="1">
        <f t="array" ref="Z2711">INDEX($K:$Q,ROW(),MATCH(Z$3,$K$2:$Q$2,0))/12</f>
        <v>-5333.333333333333</v>
      </c>
      <c r="AA2711" s="80" cm="1">
        <f t="array" ref="AA2711">INDEX($K:$Q,ROW(),MATCH(AA$3,$K$2:$Q$2,0))/12</f>
        <v>-5333.333333333333</v>
      </c>
      <c r="AB2711" s="80" cm="1">
        <f t="array" ref="AB2711">INDEX($K:$Q,ROW(),MATCH(AB$3,$K$2:$Q$2,0))/12</f>
        <v>-5333.333333333333</v>
      </c>
      <c r="AC2711" s="80" cm="1">
        <f t="array" ref="AC2711">INDEX($K:$Q,ROW(),MATCH(AC$3,$K$2:$Q$2,0))/12</f>
        <v>-5333.333333333333</v>
      </c>
      <c r="AD2711" s="80" cm="1">
        <f t="array" ref="AD2711">INDEX($K:$Q,ROW(),MATCH(AD$3,$K$2:$Q$2,0))/12</f>
        <v>-5333.333333333333</v>
      </c>
      <c r="AE2711" s="80" cm="1">
        <f t="array" ref="AE2711">INDEX($K:$Q,ROW(),MATCH(AE$3,$K$2:$Q$2,0))/12</f>
        <v>-5333.333333333333</v>
      </c>
      <c r="AF2711" s="80" cm="1">
        <f t="array" ref="AF2711">INDEX($K:$Q,ROW(),MATCH(AF$3,$K$2:$Q$2,0))/12</f>
        <v>-5333.333333333333</v>
      </c>
      <c r="AG2711" s="80" cm="1">
        <f t="array" ref="AG2711">INDEX($K:$Q,ROW(),MATCH(AG$3,$K$2:$Q$2,0))/12</f>
        <v>-5333.333333333333</v>
      </c>
      <c r="AH2711" s="80" cm="1">
        <f t="array" ref="AH2711">INDEX($K:$Q,ROW(),MATCH(AH$3,$K$2:$Q$2,0))/12</f>
        <v>-5333.333333333333</v>
      </c>
      <c r="AI2711" s="80" cm="1">
        <f t="array" ref="AI2711">INDEX($K:$Q,ROW(),MATCH(AI$3,$K$2:$Q$2,0))/12</f>
        <v>-5333.333333333333</v>
      </c>
      <c r="AJ2711" s="80" cm="1">
        <f t="array" ref="AJ2711">INDEX($K:$Q,ROW(),MATCH(AJ$3,$K$2:$Q$2,0))/12</f>
        <v>-5333.333333333333</v>
      </c>
      <c r="AK2711" s="80" cm="1">
        <f t="array" ref="AK2711">INDEX($K:$Q,ROW(),MATCH(AK$3,$K$2:$Q$2,0))/12</f>
        <v>-5333.333333333333</v>
      </c>
      <c r="AL2711" s="80" cm="1">
        <f t="array" ref="AL2711">INDEX($K:$Q,ROW(),MATCH(AL$3,$K$2:$Q$2,0))/12</f>
        <v>-5333.333333333333</v>
      </c>
      <c r="AM2711" s="80" cm="1">
        <f t="array" ref="AM2711">INDEX($K:$Q,ROW(),MATCH(AM$3,$K$2:$Q$2,0))/12</f>
        <v>-5333.333333333333</v>
      </c>
      <c r="AN2711" s="80" cm="1">
        <f t="array" ref="AN2711">INDEX($K:$Q,ROW(),MATCH(AN$3,$K$2:$Q$2,0))/12</f>
        <v>-5333.333333333333</v>
      </c>
      <c r="AO2711" s="80" cm="1">
        <f t="array" ref="AO2711">INDEX($K:$Q,ROW(),MATCH(AO$3,$K$2:$Q$2,0))/12</f>
        <v>-5333.333333333333</v>
      </c>
      <c r="AP2711" s="80" cm="1">
        <f t="array" ref="AP2711">INDEX($K:$Q,ROW(),MATCH(AP$3,$K$2:$Q$2,0))/12</f>
        <v>-5333.333333333333</v>
      </c>
      <c r="AQ2711" s="80" cm="1">
        <f t="array" ref="AQ2711">INDEX($K:$Q,ROW(),MATCH(AQ$3,$K$2:$Q$2,0))/12</f>
        <v>-5333.333333333333</v>
      </c>
      <c r="AR2711" s="80" cm="1">
        <f t="array" ref="AR2711">INDEX($K:$Q,ROW(),MATCH(AR$3,$K$2:$Q$2,0))/12</f>
        <v>-5333.333333333333</v>
      </c>
      <c r="AS2711" s="80" cm="1">
        <f t="array" ref="AS2711">INDEX($K:$Q,ROW(),MATCH(AS$3,$K$2:$Q$2,0))/12</f>
        <v>-5333.333333333333</v>
      </c>
      <c r="AT2711" s="80" cm="1">
        <f t="array" ref="AT2711">INDEX($K:$Q,ROW(),MATCH(AT$3,$K$2:$Q$2,0))/12</f>
        <v>-5333.333333333333</v>
      </c>
      <c r="AU2711" s="80" cm="1">
        <f t="array" ref="AU2711">INDEX($K:$Q,ROW(),MATCH(AU$3,$K$2:$Q$2,0))/12</f>
        <v>-5333.333333333333</v>
      </c>
      <c r="AV2711" s="80" cm="1">
        <f t="array" ref="AV2711">INDEX($K:$Q,ROW(),MATCH(AV$3,$K$2:$Q$2,0))/12</f>
        <v>-5333.333333333333</v>
      </c>
      <c r="AW2711" s="80" cm="1">
        <f t="array" ref="AW2711">INDEX($K:$Q,ROW(),MATCH(AW$3,$K$2:$Q$2,0))/12</f>
        <v>-5333.333333333333</v>
      </c>
      <c r="AX2711" s="80" cm="1">
        <f t="array" ref="AX2711">INDEX($K:$Q,ROW(),MATCH(AX$3,$K$2:$Q$2,0))/12</f>
        <v>-5333.333333333333</v>
      </c>
      <c r="AY2711" s="80" cm="1">
        <f t="array" ref="AY2711">INDEX($K:$Q,ROW(),MATCH(AY$3,$K$2:$Q$2,0))/12</f>
        <v>-5333.333333333333</v>
      </c>
      <c r="AZ2711" s="80" cm="1">
        <f t="array" ref="AZ2711">INDEX($K:$Q,ROW(),MATCH(AZ$3,$K$2:$Q$2,0))/12</f>
        <v>-5333.333333333333</v>
      </c>
      <c r="BA2711" s="80" cm="1">
        <f t="array" ref="BA2711">INDEX($K:$Q,ROW(),MATCH(BA$3,$K$2:$Q$2,0))/12</f>
        <v>-5333.333333333333</v>
      </c>
      <c r="BB2711" s="80" cm="1">
        <f t="array" ref="BB2711">INDEX($K:$Q,ROW(),MATCH(BB$3,$K$2:$Q$2,0))/12</f>
        <v>-5333.333333333333</v>
      </c>
      <c r="BC2711" s="80" cm="1">
        <f t="array" ref="BC2711">INDEX($K:$Q,ROW(),MATCH(BC$3,$K$2:$Q$2,0))/12</f>
        <v>-5333.333333333333</v>
      </c>
      <c r="BD2711" s="80" cm="1">
        <f t="array" ref="BD2711">INDEX($K:$Q,ROW(),MATCH(BD$3,$K$2:$Q$2,0))/12</f>
        <v>-5333.333333333333</v>
      </c>
      <c r="BE2711" s="80" cm="1">
        <f t="array" ref="BE2711">INDEX($K:$Q,ROW(),MATCH(BE$3,$K$2:$Q$2,0))/12</f>
        <v>-5333.333333333333</v>
      </c>
      <c r="BF2711" s="80" cm="1">
        <f t="array" ref="BF2711">INDEX($K:$Q,ROW(),MATCH(BF$3,$K$2:$Q$2,0))/12</f>
        <v>-5333.333333333333</v>
      </c>
      <c r="BG2711" s="80" cm="1">
        <f t="array" ref="BG2711">INDEX($K:$Q,ROW(),MATCH(BG$3,$K$2:$Q$2,0))/12</f>
        <v>-5333.333333333333</v>
      </c>
      <c r="BH2711" s="80" cm="1">
        <f t="array" ref="BH2711">INDEX($K:$Q,ROW(),MATCH(BH$3,$K$2:$Q$2,0))/12</f>
        <v>-5333.333333333333</v>
      </c>
      <c r="BI2711" s="80" cm="1">
        <f t="array" ref="BI2711">INDEX($K:$Q,ROW(),MATCH(BI$3,$K$2:$Q$2,0))/12</f>
        <v>-5333.333333333333</v>
      </c>
      <c r="BJ2711" s="80" cm="1">
        <f t="array" ref="BJ2711">INDEX($K:$Q,ROW(),MATCH(BJ$3,$K$2:$Q$2,0))/12</f>
        <v>-5333.333333333333</v>
      </c>
      <c r="BK2711" s="80" cm="1">
        <f t="array" ref="BK2711">INDEX($K:$Q,ROW(),MATCH(BK$3,$K$2:$Q$2,0))/12</f>
        <v>-5333.333333333333</v>
      </c>
      <c r="BL2711" s="80" cm="1">
        <f t="array" ref="BL2711">INDEX($K:$Q,ROW(),MATCH(BL$3,$K$2:$Q$2,0))/12</f>
        <v>-5333.333333333333</v>
      </c>
      <c r="BM2711" s="80" cm="1">
        <f t="array" ref="BM2711">INDEX($K:$Q,ROW(),MATCH(BM$3,$K$2:$Q$2,0))/12</f>
        <v>-5333.333333333333</v>
      </c>
      <c r="BN2711" s="80" cm="1">
        <f t="array" ref="BN2711">INDEX($K:$Q,ROW(),MATCH(BN$3,$K$2:$Q$2,0))/12</f>
        <v>-5333.333333333333</v>
      </c>
      <c r="BO2711" s="80" cm="1">
        <f t="array" ref="BO2711">INDEX($K:$Q,ROW(),MATCH(BO$3,$K$2:$Q$2,0))/12</f>
        <v>-5333.333333333333</v>
      </c>
      <c r="BP2711" s="80" cm="1">
        <f t="array" ref="BP2711">INDEX($K:$Q,ROW(),MATCH(BP$3,$K$2:$Q$2,0))/12</f>
        <v>-5333.333333333333</v>
      </c>
      <c r="BQ2711" s="80" cm="1">
        <f t="array" ref="BQ2711">INDEX($K:$Q,ROW(),MATCH(BQ$3,$K$2:$Q$2,0))/12</f>
        <v>-5333.333333333333</v>
      </c>
      <c r="BR2711" s="80" cm="1">
        <f t="array" ref="BR2711">INDEX($K:$Q,ROW(),MATCH(BR$3,$K$2:$Q$2,0))/12</f>
        <v>-5333.333333333333</v>
      </c>
      <c r="BS2711" s="80" cm="1">
        <f t="array" ref="BS2711">INDEX($K:$Q,ROW(),MATCH(BS$3,$K$2:$Q$2,0))/12</f>
        <v>-5333.333333333333</v>
      </c>
      <c r="BT2711" s="80" cm="1">
        <f t="array" ref="BT2711">INDEX($K:$Q,ROW(),MATCH(BT$3,$K$2:$Q$2,0))/12</f>
        <v>-5333.333333333333</v>
      </c>
      <c r="BU2711" s="80" cm="1">
        <f t="array" ref="BU2711">INDEX($K:$Q,ROW(),MATCH(BU$3,$K$2:$Q$2,0))/12</f>
        <v>-5333.333333333333</v>
      </c>
      <c r="BV2711" s="80" cm="1">
        <f t="array" ref="BV2711">INDEX($K:$Q,ROW(),MATCH(BV$3,$K$2:$Q$2,0))/12</f>
        <v>-5333.333333333333</v>
      </c>
      <c r="BW2711" s="80" cm="1">
        <f t="array" ref="BW2711">INDEX($K:$Q,ROW(),MATCH(BW$3,$K$2:$Q$2,0))/12</f>
        <v>-5333.333333333333</v>
      </c>
      <c r="BX2711" s="80" cm="1">
        <f t="array" ref="BX2711">INDEX($K:$Q,ROW(),MATCH(BX$3,$K$2:$Q$2,0))/12</f>
        <v>-5333.333333333333</v>
      </c>
      <c r="BY2711" s="80" cm="1">
        <f t="array" ref="BY2711">INDEX($K:$Q,ROW(),MATCH(BY$3,$K$2:$Q$2,0))/12</f>
        <v>-5333.333333333333</v>
      </c>
      <c r="BZ2711" s="80" cm="1">
        <f t="array" ref="BZ2711">INDEX($K:$Q,ROW(),MATCH(BZ$3,$K$2:$Q$2,0))/12</f>
        <v>-5333.333333333333</v>
      </c>
      <c r="CA2711" s="80" cm="1">
        <f t="array" ref="CA2711">INDEX($K:$Q,ROW(),MATCH(CA$3,$K$2:$Q$2,0))/12</f>
        <v>-5333.333333333333</v>
      </c>
      <c r="CB2711" s="80" cm="1">
        <f t="array" ref="CB2711">INDEX($K:$Q,ROW(),MATCH(CB$3,$K$2:$Q$2,0))/12</f>
        <v>-5333.333333333333</v>
      </c>
      <c r="CC2711" s="80" cm="1">
        <f t="array" ref="CC2711">INDEX($K:$Q,ROW(),MATCH(CC$3,$K$2:$Q$2,0))/12</f>
        <v>-5333.333333333333</v>
      </c>
      <c r="CD2711" s="80" cm="1">
        <f t="array" ref="CD2711">INDEX($K:$Q,ROW(),MATCH(CD$3,$K$2:$Q$2,0))/12</f>
        <v>-5333.333333333333</v>
      </c>
      <c r="CE2711" s="80" cm="1">
        <f t="array" ref="CE2711">INDEX($K:$Q,ROW(),MATCH(CE$3,$K$2:$Q$2,0))/12</f>
        <v>-5333.333333333333</v>
      </c>
      <c r="CF2711" s="80" cm="1">
        <f t="array" ref="CF2711">INDEX($K:$Q,ROW(),MATCH(CF$3,$K$2:$Q$2,0))/12</f>
        <v>-5333.333333333333</v>
      </c>
      <c r="CG2711" s="80" cm="1">
        <f t="array" ref="CG2711">INDEX($K:$Q,ROW(),MATCH(CG$3,$K$2:$Q$2,0))/12</f>
        <v>-5333.333333333333</v>
      </c>
      <c r="CH2711" s="80" cm="1">
        <f t="array" ref="CH2711">INDEX($K:$Q,ROW(),MATCH(CH$3,$K$2:$Q$2,0))/12</f>
        <v>-5333.333333333333</v>
      </c>
      <c r="CI2711" s="80" cm="1">
        <f t="array" ref="CI2711">INDEX($K:$Q,ROW(),MATCH(CI$3,$K$2:$Q$2,0))/12</f>
        <v>-5333.333333333333</v>
      </c>
      <c r="CJ2711" s="80" cm="1">
        <f t="array" ref="CJ2711">INDEX($K:$Q,ROW(),MATCH(CJ$3,$K$2:$Q$2,0))/12</f>
        <v>-5333.333333333333</v>
      </c>
      <c r="CK2711" s="80" cm="1">
        <f t="array" ref="CK2711">INDEX($K:$Q,ROW(),MATCH(CK$3,$K$2:$Q$2,0))/12</f>
        <v>-5333.333333333333</v>
      </c>
      <c r="CL2711" s="80" cm="1">
        <f t="array" ref="CL2711">INDEX($K:$Q,ROW(),MATCH(CL$3,$K$2:$Q$2,0))/12</f>
        <v>-5333.333333333333</v>
      </c>
    </row>
    <row r="2712" spans="2:90" x14ac:dyDescent="0.4">
      <c r="B2712" s="137" t="s">
        <v>569</v>
      </c>
      <c r="D2712" t="s">
        <v>564</v>
      </c>
      <c r="E2712" s="8" t="str">
        <f t="shared" si="3929"/>
        <v>2712 FAPPELIST-F</v>
      </c>
      <c r="K2712" s="23">
        <v>-128000</v>
      </c>
      <c r="L2712" s="23">
        <v>-128000</v>
      </c>
      <c r="M2712" s="23">
        <v>-128000</v>
      </c>
      <c r="N2712" s="23">
        <v>-128000</v>
      </c>
      <c r="O2712" s="23">
        <v>-128000</v>
      </c>
      <c r="P2712" s="23">
        <v>-128000</v>
      </c>
      <c r="S2712" s="80" cm="1">
        <f t="array" ref="S2712">INDEX($K:$Q,ROW(),MATCH(S$3,$K$2:$Q$2,0))/12</f>
        <v>-10666.666666666666</v>
      </c>
      <c r="T2712" s="80" cm="1">
        <f t="array" ref="T2712">INDEX($K:$Q,ROW(),MATCH(T$3,$K$2:$Q$2,0))/12</f>
        <v>-10666.666666666666</v>
      </c>
      <c r="U2712" s="80" cm="1">
        <f t="array" ref="U2712">INDEX($K:$Q,ROW(),MATCH(U$3,$K$2:$Q$2,0))/12</f>
        <v>-10666.666666666666</v>
      </c>
      <c r="V2712" s="80" cm="1">
        <f t="array" ref="V2712">INDEX($K:$Q,ROW(),MATCH(V$3,$K$2:$Q$2,0))/12</f>
        <v>-10666.666666666666</v>
      </c>
      <c r="W2712" s="80" cm="1">
        <f t="array" ref="W2712">INDEX($K:$Q,ROW(),MATCH(W$3,$K$2:$Q$2,0))/12</f>
        <v>-10666.666666666666</v>
      </c>
      <c r="X2712" s="80" cm="1">
        <f t="array" ref="X2712">INDEX($K:$Q,ROW(),MATCH(X$3,$K$2:$Q$2,0))/12</f>
        <v>-10666.666666666666</v>
      </c>
      <c r="Y2712" s="80" cm="1">
        <f t="array" ref="Y2712">INDEX($K:$Q,ROW(),MATCH(Y$3,$K$2:$Q$2,0))/12</f>
        <v>-10666.666666666666</v>
      </c>
      <c r="Z2712" s="80" cm="1">
        <f t="array" ref="Z2712">INDEX($K:$Q,ROW(),MATCH(Z$3,$K$2:$Q$2,0))/12</f>
        <v>-10666.666666666666</v>
      </c>
      <c r="AA2712" s="80" cm="1">
        <f t="array" ref="AA2712">INDEX($K:$Q,ROW(),MATCH(AA$3,$K$2:$Q$2,0))/12</f>
        <v>-10666.666666666666</v>
      </c>
      <c r="AB2712" s="80" cm="1">
        <f t="array" ref="AB2712">INDEX($K:$Q,ROW(),MATCH(AB$3,$K$2:$Q$2,0))/12</f>
        <v>-10666.666666666666</v>
      </c>
      <c r="AC2712" s="80" cm="1">
        <f t="array" ref="AC2712">INDEX($K:$Q,ROW(),MATCH(AC$3,$K$2:$Q$2,0))/12</f>
        <v>-10666.666666666666</v>
      </c>
      <c r="AD2712" s="80" cm="1">
        <f t="array" ref="AD2712">INDEX($K:$Q,ROW(),MATCH(AD$3,$K$2:$Q$2,0))/12</f>
        <v>-10666.666666666666</v>
      </c>
      <c r="AE2712" s="80" cm="1">
        <f t="array" ref="AE2712">INDEX($K:$Q,ROW(),MATCH(AE$3,$K$2:$Q$2,0))/12</f>
        <v>-10666.666666666666</v>
      </c>
      <c r="AF2712" s="80" cm="1">
        <f t="array" ref="AF2712">INDEX($K:$Q,ROW(),MATCH(AF$3,$K$2:$Q$2,0))/12</f>
        <v>-10666.666666666666</v>
      </c>
      <c r="AG2712" s="80" cm="1">
        <f t="array" ref="AG2712">INDEX($K:$Q,ROW(),MATCH(AG$3,$K$2:$Q$2,0))/12</f>
        <v>-10666.666666666666</v>
      </c>
      <c r="AH2712" s="80" cm="1">
        <f t="array" ref="AH2712">INDEX($K:$Q,ROW(),MATCH(AH$3,$K$2:$Q$2,0))/12</f>
        <v>-10666.666666666666</v>
      </c>
      <c r="AI2712" s="80" cm="1">
        <f t="array" ref="AI2712">INDEX($K:$Q,ROW(),MATCH(AI$3,$K$2:$Q$2,0))/12</f>
        <v>-10666.666666666666</v>
      </c>
      <c r="AJ2712" s="80" cm="1">
        <f t="array" ref="AJ2712">INDEX($K:$Q,ROW(),MATCH(AJ$3,$K$2:$Q$2,0))/12</f>
        <v>-10666.666666666666</v>
      </c>
      <c r="AK2712" s="80" cm="1">
        <f t="array" ref="AK2712">INDEX($K:$Q,ROW(),MATCH(AK$3,$K$2:$Q$2,0))/12</f>
        <v>-10666.666666666666</v>
      </c>
      <c r="AL2712" s="80" cm="1">
        <f t="array" ref="AL2712">INDEX($K:$Q,ROW(),MATCH(AL$3,$K$2:$Q$2,0))/12</f>
        <v>-10666.666666666666</v>
      </c>
      <c r="AM2712" s="80" cm="1">
        <f t="array" ref="AM2712">INDEX($K:$Q,ROW(),MATCH(AM$3,$K$2:$Q$2,0))/12</f>
        <v>-10666.666666666666</v>
      </c>
      <c r="AN2712" s="80" cm="1">
        <f t="array" ref="AN2712">INDEX($K:$Q,ROW(),MATCH(AN$3,$K$2:$Q$2,0))/12</f>
        <v>-10666.666666666666</v>
      </c>
      <c r="AO2712" s="80" cm="1">
        <f t="array" ref="AO2712">INDEX($K:$Q,ROW(),MATCH(AO$3,$K$2:$Q$2,0))/12</f>
        <v>-10666.666666666666</v>
      </c>
      <c r="AP2712" s="80" cm="1">
        <f t="array" ref="AP2712">INDEX($K:$Q,ROW(),MATCH(AP$3,$K$2:$Q$2,0))/12</f>
        <v>-10666.666666666666</v>
      </c>
      <c r="AQ2712" s="80" cm="1">
        <f t="array" ref="AQ2712">INDEX($K:$Q,ROW(),MATCH(AQ$3,$K$2:$Q$2,0))/12</f>
        <v>-10666.666666666666</v>
      </c>
      <c r="AR2712" s="80" cm="1">
        <f t="array" ref="AR2712">INDEX($K:$Q,ROW(),MATCH(AR$3,$K$2:$Q$2,0))/12</f>
        <v>-10666.666666666666</v>
      </c>
      <c r="AS2712" s="80" cm="1">
        <f t="array" ref="AS2712">INDEX($K:$Q,ROW(),MATCH(AS$3,$K$2:$Q$2,0))/12</f>
        <v>-10666.666666666666</v>
      </c>
      <c r="AT2712" s="80" cm="1">
        <f t="array" ref="AT2712">INDEX($K:$Q,ROW(),MATCH(AT$3,$K$2:$Q$2,0))/12</f>
        <v>-10666.666666666666</v>
      </c>
      <c r="AU2712" s="80" cm="1">
        <f t="array" ref="AU2712">INDEX($K:$Q,ROW(),MATCH(AU$3,$K$2:$Q$2,0))/12</f>
        <v>-10666.666666666666</v>
      </c>
      <c r="AV2712" s="80" cm="1">
        <f t="array" ref="AV2712">INDEX($K:$Q,ROW(),MATCH(AV$3,$K$2:$Q$2,0))/12</f>
        <v>-10666.666666666666</v>
      </c>
      <c r="AW2712" s="80" cm="1">
        <f t="array" ref="AW2712">INDEX($K:$Q,ROW(),MATCH(AW$3,$K$2:$Q$2,0))/12</f>
        <v>-10666.666666666666</v>
      </c>
      <c r="AX2712" s="80" cm="1">
        <f t="array" ref="AX2712">INDEX($K:$Q,ROW(),MATCH(AX$3,$K$2:$Q$2,0))/12</f>
        <v>-10666.666666666666</v>
      </c>
      <c r="AY2712" s="80" cm="1">
        <f t="array" ref="AY2712">INDEX($K:$Q,ROW(),MATCH(AY$3,$K$2:$Q$2,0))/12</f>
        <v>-10666.666666666666</v>
      </c>
      <c r="AZ2712" s="80" cm="1">
        <f t="array" ref="AZ2712">INDEX($K:$Q,ROW(),MATCH(AZ$3,$K$2:$Q$2,0))/12</f>
        <v>-10666.666666666666</v>
      </c>
      <c r="BA2712" s="80" cm="1">
        <f t="array" ref="BA2712">INDEX($K:$Q,ROW(),MATCH(BA$3,$K$2:$Q$2,0))/12</f>
        <v>-10666.666666666666</v>
      </c>
      <c r="BB2712" s="80" cm="1">
        <f t="array" ref="BB2712">INDEX($K:$Q,ROW(),MATCH(BB$3,$K$2:$Q$2,0))/12</f>
        <v>-10666.666666666666</v>
      </c>
      <c r="BC2712" s="80" cm="1">
        <f t="array" ref="BC2712">INDEX($K:$Q,ROW(),MATCH(BC$3,$K$2:$Q$2,0))/12</f>
        <v>-10666.666666666666</v>
      </c>
      <c r="BD2712" s="80" cm="1">
        <f t="array" ref="BD2712">INDEX($K:$Q,ROW(),MATCH(BD$3,$K$2:$Q$2,0))/12</f>
        <v>-10666.666666666666</v>
      </c>
      <c r="BE2712" s="80" cm="1">
        <f t="array" ref="BE2712">INDEX($K:$Q,ROW(),MATCH(BE$3,$K$2:$Q$2,0))/12</f>
        <v>-10666.666666666666</v>
      </c>
      <c r="BF2712" s="80" cm="1">
        <f t="array" ref="BF2712">INDEX($K:$Q,ROW(),MATCH(BF$3,$K$2:$Q$2,0))/12</f>
        <v>-10666.666666666666</v>
      </c>
      <c r="BG2712" s="80" cm="1">
        <f t="array" ref="BG2712">INDEX($K:$Q,ROW(),MATCH(BG$3,$K$2:$Q$2,0))/12</f>
        <v>-10666.666666666666</v>
      </c>
      <c r="BH2712" s="80" cm="1">
        <f t="array" ref="BH2712">INDEX($K:$Q,ROW(),MATCH(BH$3,$K$2:$Q$2,0))/12</f>
        <v>-10666.666666666666</v>
      </c>
      <c r="BI2712" s="80" cm="1">
        <f t="array" ref="BI2712">INDEX($K:$Q,ROW(),MATCH(BI$3,$K$2:$Q$2,0))/12</f>
        <v>-10666.666666666666</v>
      </c>
      <c r="BJ2712" s="80" cm="1">
        <f t="array" ref="BJ2712">INDEX($K:$Q,ROW(),MATCH(BJ$3,$K$2:$Q$2,0))/12</f>
        <v>-10666.666666666666</v>
      </c>
      <c r="BK2712" s="80" cm="1">
        <f t="array" ref="BK2712">INDEX($K:$Q,ROW(),MATCH(BK$3,$K$2:$Q$2,0))/12</f>
        <v>-10666.666666666666</v>
      </c>
      <c r="BL2712" s="80" cm="1">
        <f t="array" ref="BL2712">INDEX($K:$Q,ROW(),MATCH(BL$3,$K$2:$Q$2,0))/12</f>
        <v>-10666.666666666666</v>
      </c>
      <c r="BM2712" s="80" cm="1">
        <f t="array" ref="BM2712">INDEX($K:$Q,ROW(),MATCH(BM$3,$K$2:$Q$2,0))/12</f>
        <v>-10666.666666666666</v>
      </c>
      <c r="BN2712" s="80" cm="1">
        <f t="array" ref="BN2712">INDEX($K:$Q,ROW(),MATCH(BN$3,$K$2:$Q$2,0))/12</f>
        <v>-10666.666666666666</v>
      </c>
      <c r="BO2712" s="80" cm="1">
        <f t="array" ref="BO2712">INDEX($K:$Q,ROW(),MATCH(BO$3,$K$2:$Q$2,0))/12</f>
        <v>-10666.666666666666</v>
      </c>
      <c r="BP2712" s="80" cm="1">
        <f t="array" ref="BP2712">INDEX($K:$Q,ROW(),MATCH(BP$3,$K$2:$Q$2,0))/12</f>
        <v>-10666.666666666666</v>
      </c>
      <c r="BQ2712" s="80" cm="1">
        <f t="array" ref="BQ2712">INDEX($K:$Q,ROW(),MATCH(BQ$3,$K$2:$Q$2,0))/12</f>
        <v>-10666.666666666666</v>
      </c>
      <c r="BR2712" s="80" cm="1">
        <f t="array" ref="BR2712">INDEX($K:$Q,ROW(),MATCH(BR$3,$K$2:$Q$2,0))/12</f>
        <v>-10666.666666666666</v>
      </c>
      <c r="BS2712" s="80" cm="1">
        <f t="array" ref="BS2712">INDEX($K:$Q,ROW(),MATCH(BS$3,$K$2:$Q$2,0))/12</f>
        <v>-10666.666666666666</v>
      </c>
      <c r="BT2712" s="80" cm="1">
        <f t="array" ref="BT2712">INDEX($K:$Q,ROW(),MATCH(BT$3,$K$2:$Q$2,0))/12</f>
        <v>-10666.666666666666</v>
      </c>
      <c r="BU2712" s="80" cm="1">
        <f t="array" ref="BU2712">INDEX($K:$Q,ROW(),MATCH(BU$3,$K$2:$Q$2,0))/12</f>
        <v>-10666.666666666666</v>
      </c>
      <c r="BV2712" s="80" cm="1">
        <f t="array" ref="BV2712">INDEX($K:$Q,ROW(),MATCH(BV$3,$K$2:$Q$2,0))/12</f>
        <v>-10666.666666666666</v>
      </c>
      <c r="BW2712" s="80" cm="1">
        <f t="array" ref="BW2712">INDEX($K:$Q,ROW(),MATCH(BW$3,$K$2:$Q$2,0))/12</f>
        <v>-10666.666666666666</v>
      </c>
      <c r="BX2712" s="80" cm="1">
        <f t="array" ref="BX2712">INDEX($K:$Q,ROW(),MATCH(BX$3,$K$2:$Q$2,0))/12</f>
        <v>-10666.666666666666</v>
      </c>
      <c r="BY2712" s="80" cm="1">
        <f t="array" ref="BY2712">INDEX($K:$Q,ROW(),MATCH(BY$3,$K$2:$Q$2,0))/12</f>
        <v>-10666.666666666666</v>
      </c>
      <c r="BZ2712" s="80" cm="1">
        <f t="array" ref="BZ2712">INDEX($K:$Q,ROW(),MATCH(BZ$3,$K$2:$Q$2,0))/12</f>
        <v>-10666.666666666666</v>
      </c>
      <c r="CA2712" s="80" cm="1">
        <f t="array" ref="CA2712">INDEX($K:$Q,ROW(),MATCH(CA$3,$K$2:$Q$2,0))/12</f>
        <v>-10666.666666666666</v>
      </c>
      <c r="CB2712" s="80" cm="1">
        <f t="array" ref="CB2712">INDEX($K:$Q,ROW(),MATCH(CB$3,$K$2:$Q$2,0))/12</f>
        <v>-10666.666666666666</v>
      </c>
      <c r="CC2712" s="80" cm="1">
        <f t="array" ref="CC2712">INDEX($K:$Q,ROW(),MATCH(CC$3,$K$2:$Q$2,0))/12</f>
        <v>-10666.666666666666</v>
      </c>
      <c r="CD2712" s="80" cm="1">
        <f t="array" ref="CD2712">INDEX($K:$Q,ROW(),MATCH(CD$3,$K$2:$Q$2,0))/12</f>
        <v>-10666.666666666666</v>
      </c>
      <c r="CE2712" s="80" cm="1">
        <f t="array" ref="CE2712">INDEX($K:$Q,ROW(),MATCH(CE$3,$K$2:$Q$2,0))/12</f>
        <v>-10666.666666666666</v>
      </c>
      <c r="CF2712" s="80" cm="1">
        <f t="array" ref="CF2712">INDEX($K:$Q,ROW(),MATCH(CF$3,$K$2:$Q$2,0))/12</f>
        <v>-10666.666666666666</v>
      </c>
      <c r="CG2712" s="80" cm="1">
        <f t="array" ref="CG2712">INDEX($K:$Q,ROW(),MATCH(CG$3,$K$2:$Q$2,0))/12</f>
        <v>-10666.666666666666</v>
      </c>
      <c r="CH2712" s="80" cm="1">
        <f t="array" ref="CH2712">INDEX($K:$Q,ROW(),MATCH(CH$3,$K$2:$Q$2,0))/12</f>
        <v>-10666.666666666666</v>
      </c>
      <c r="CI2712" s="80" cm="1">
        <f t="array" ref="CI2712">INDEX($K:$Q,ROW(),MATCH(CI$3,$K$2:$Q$2,0))/12</f>
        <v>-10666.666666666666</v>
      </c>
      <c r="CJ2712" s="80" cm="1">
        <f t="array" ref="CJ2712">INDEX($K:$Q,ROW(),MATCH(CJ$3,$K$2:$Q$2,0))/12</f>
        <v>-10666.666666666666</v>
      </c>
      <c r="CK2712" s="80" cm="1">
        <f t="array" ref="CK2712">INDEX($K:$Q,ROW(),MATCH(CK$3,$K$2:$Q$2,0))/12</f>
        <v>-10666.666666666666</v>
      </c>
      <c r="CL2712" s="80" cm="1">
        <f t="array" ref="CL2712">INDEX($K:$Q,ROW(),MATCH(CL$3,$K$2:$Q$2,0))/12</f>
        <v>-10666.666666666666</v>
      </c>
    </row>
    <row r="2713" spans="2:90" x14ac:dyDescent="0.4">
      <c r="B2713" s="137" t="s">
        <v>565</v>
      </c>
      <c r="D2713" t="s">
        <v>564</v>
      </c>
      <c r="E2713" s="8" t="str">
        <f t="shared" si="3929"/>
        <v>2713 FAPPELIST-F</v>
      </c>
      <c r="K2713" s="23">
        <v>-256000</v>
      </c>
      <c r="L2713" s="23">
        <v>-256000</v>
      </c>
      <c r="M2713" s="23">
        <v>-256000</v>
      </c>
      <c r="N2713" s="23">
        <v>-256000</v>
      </c>
      <c r="O2713" s="23">
        <v>-256000</v>
      </c>
      <c r="P2713" s="23">
        <v>-256000</v>
      </c>
      <c r="S2713" s="80" cm="1">
        <f t="array" ref="S2713">INDEX($K:$Q,ROW(),MATCH(S$3,$K$2:$Q$2,0))/12</f>
        <v>-21333.333333333332</v>
      </c>
      <c r="T2713" s="80" cm="1">
        <f t="array" ref="T2713">INDEX($K:$Q,ROW(),MATCH(T$3,$K$2:$Q$2,0))/12</f>
        <v>-21333.333333333332</v>
      </c>
      <c r="U2713" s="80" cm="1">
        <f t="array" ref="U2713">INDEX($K:$Q,ROW(),MATCH(U$3,$K$2:$Q$2,0))/12</f>
        <v>-21333.333333333332</v>
      </c>
      <c r="V2713" s="80" cm="1">
        <f t="array" ref="V2713">INDEX($K:$Q,ROW(),MATCH(V$3,$K$2:$Q$2,0))/12</f>
        <v>-21333.333333333332</v>
      </c>
      <c r="W2713" s="80" cm="1">
        <f t="array" ref="W2713">INDEX($K:$Q,ROW(),MATCH(W$3,$K$2:$Q$2,0))/12</f>
        <v>-21333.333333333332</v>
      </c>
      <c r="X2713" s="80" cm="1">
        <f t="array" ref="X2713">INDEX($K:$Q,ROW(),MATCH(X$3,$K$2:$Q$2,0))/12</f>
        <v>-21333.333333333332</v>
      </c>
      <c r="Y2713" s="80" cm="1">
        <f t="array" ref="Y2713">INDEX($K:$Q,ROW(),MATCH(Y$3,$K$2:$Q$2,0))/12</f>
        <v>-21333.333333333332</v>
      </c>
      <c r="Z2713" s="80" cm="1">
        <f t="array" ref="Z2713">INDEX($K:$Q,ROW(),MATCH(Z$3,$K$2:$Q$2,0))/12</f>
        <v>-21333.333333333332</v>
      </c>
      <c r="AA2713" s="80" cm="1">
        <f t="array" ref="AA2713">INDEX($K:$Q,ROW(),MATCH(AA$3,$K$2:$Q$2,0))/12</f>
        <v>-21333.333333333332</v>
      </c>
      <c r="AB2713" s="80" cm="1">
        <f t="array" ref="AB2713">INDEX($K:$Q,ROW(),MATCH(AB$3,$K$2:$Q$2,0))/12</f>
        <v>-21333.333333333332</v>
      </c>
      <c r="AC2713" s="80" cm="1">
        <f t="array" ref="AC2713">INDEX($K:$Q,ROW(),MATCH(AC$3,$K$2:$Q$2,0))/12</f>
        <v>-21333.333333333332</v>
      </c>
      <c r="AD2713" s="80" cm="1">
        <f t="array" ref="AD2713">INDEX($K:$Q,ROW(),MATCH(AD$3,$K$2:$Q$2,0))/12</f>
        <v>-21333.333333333332</v>
      </c>
      <c r="AE2713" s="80" cm="1">
        <f t="array" ref="AE2713">INDEX($K:$Q,ROW(),MATCH(AE$3,$K$2:$Q$2,0))/12</f>
        <v>-21333.333333333332</v>
      </c>
      <c r="AF2713" s="80" cm="1">
        <f t="array" ref="AF2713">INDEX($K:$Q,ROW(),MATCH(AF$3,$K$2:$Q$2,0))/12</f>
        <v>-21333.333333333332</v>
      </c>
      <c r="AG2713" s="80" cm="1">
        <f t="array" ref="AG2713">INDEX($K:$Q,ROW(),MATCH(AG$3,$K$2:$Q$2,0))/12</f>
        <v>-21333.333333333332</v>
      </c>
      <c r="AH2713" s="80" cm="1">
        <f t="array" ref="AH2713">INDEX($K:$Q,ROW(),MATCH(AH$3,$K$2:$Q$2,0))/12</f>
        <v>-21333.333333333332</v>
      </c>
      <c r="AI2713" s="80" cm="1">
        <f t="array" ref="AI2713">INDEX($K:$Q,ROW(),MATCH(AI$3,$K$2:$Q$2,0))/12</f>
        <v>-21333.333333333332</v>
      </c>
      <c r="AJ2713" s="80" cm="1">
        <f t="array" ref="AJ2713">INDEX($K:$Q,ROW(),MATCH(AJ$3,$K$2:$Q$2,0))/12</f>
        <v>-21333.333333333332</v>
      </c>
      <c r="AK2713" s="80" cm="1">
        <f t="array" ref="AK2713">INDEX($K:$Q,ROW(),MATCH(AK$3,$K$2:$Q$2,0))/12</f>
        <v>-21333.333333333332</v>
      </c>
      <c r="AL2713" s="80" cm="1">
        <f t="array" ref="AL2713">INDEX($K:$Q,ROW(),MATCH(AL$3,$K$2:$Q$2,0))/12</f>
        <v>-21333.333333333332</v>
      </c>
      <c r="AM2713" s="80" cm="1">
        <f t="array" ref="AM2713">INDEX($K:$Q,ROW(),MATCH(AM$3,$K$2:$Q$2,0))/12</f>
        <v>-21333.333333333332</v>
      </c>
      <c r="AN2713" s="80" cm="1">
        <f t="array" ref="AN2713">INDEX($K:$Q,ROW(),MATCH(AN$3,$K$2:$Q$2,0))/12</f>
        <v>-21333.333333333332</v>
      </c>
      <c r="AO2713" s="80" cm="1">
        <f t="array" ref="AO2713">INDEX($K:$Q,ROW(),MATCH(AO$3,$K$2:$Q$2,0))/12</f>
        <v>-21333.333333333332</v>
      </c>
      <c r="AP2713" s="80" cm="1">
        <f t="array" ref="AP2713">INDEX($K:$Q,ROW(),MATCH(AP$3,$K$2:$Q$2,0))/12</f>
        <v>-21333.333333333332</v>
      </c>
      <c r="AQ2713" s="80" cm="1">
        <f t="array" ref="AQ2713">INDEX($K:$Q,ROW(),MATCH(AQ$3,$K$2:$Q$2,0))/12</f>
        <v>-21333.333333333332</v>
      </c>
      <c r="AR2713" s="80" cm="1">
        <f t="array" ref="AR2713">INDEX($K:$Q,ROW(),MATCH(AR$3,$K$2:$Q$2,0))/12</f>
        <v>-21333.333333333332</v>
      </c>
      <c r="AS2713" s="80" cm="1">
        <f t="array" ref="AS2713">INDEX($K:$Q,ROW(),MATCH(AS$3,$K$2:$Q$2,0))/12</f>
        <v>-21333.333333333332</v>
      </c>
      <c r="AT2713" s="80" cm="1">
        <f t="array" ref="AT2713">INDEX($K:$Q,ROW(),MATCH(AT$3,$K$2:$Q$2,0))/12</f>
        <v>-21333.333333333332</v>
      </c>
      <c r="AU2713" s="80" cm="1">
        <f t="array" ref="AU2713">INDEX($K:$Q,ROW(),MATCH(AU$3,$K$2:$Q$2,0))/12</f>
        <v>-21333.333333333332</v>
      </c>
      <c r="AV2713" s="80" cm="1">
        <f t="array" ref="AV2713">INDEX($K:$Q,ROW(),MATCH(AV$3,$K$2:$Q$2,0))/12</f>
        <v>-21333.333333333332</v>
      </c>
      <c r="AW2713" s="80" cm="1">
        <f t="array" ref="AW2713">INDEX($K:$Q,ROW(),MATCH(AW$3,$K$2:$Q$2,0))/12</f>
        <v>-21333.333333333332</v>
      </c>
      <c r="AX2713" s="80" cm="1">
        <f t="array" ref="AX2713">INDEX($K:$Q,ROW(),MATCH(AX$3,$K$2:$Q$2,0))/12</f>
        <v>-21333.333333333332</v>
      </c>
      <c r="AY2713" s="80" cm="1">
        <f t="array" ref="AY2713">INDEX($K:$Q,ROW(),MATCH(AY$3,$K$2:$Q$2,0))/12</f>
        <v>-21333.333333333332</v>
      </c>
      <c r="AZ2713" s="80" cm="1">
        <f t="array" ref="AZ2713">INDEX($K:$Q,ROW(),MATCH(AZ$3,$K$2:$Q$2,0))/12</f>
        <v>-21333.333333333332</v>
      </c>
      <c r="BA2713" s="80" cm="1">
        <f t="array" ref="BA2713">INDEX($K:$Q,ROW(),MATCH(BA$3,$K$2:$Q$2,0))/12</f>
        <v>-21333.333333333332</v>
      </c>
      <c r="BB2713" s="80" cm="1">
        <f t="array" ref="BB2713">INDEX($K:$Q,ROW(),MATCH(BB$3,$K$2:$Q$2,0))/12</f>
        <v>-21333.333333333332</v>
      </c>
      <c r="BC2713" s="80" cm="1">
        <f t="array" ref="BC2713">INDEX($K:$Q,ROW(),MATCH(BC$3,$K$2:$Q$2,0))/12</f>
        <v>-21333.333333333332</v>
      </c>
      <c r="BD2713" s="80" cm="1">
        <f t="array" ref="BD2713">INDEX($K:$Q,ROW(),MATCH(BD$3,$K$2:$Q$2,0))/12</f>
        <v>-21333.333333333332</v>
      </c>
      <c r="BE2713" s="80" cm="1">
        <f t="array" ref="BE2713">INDEX($K:$Q,ROW(),MATCH(BE$3,$K$2:$Q$2,0))/12</f>
        <v>-21333.333333333332</v>
      </c>
      <c r="BF2713" s="80" cm="1">
        <f t="array" ref="BF2713">INDEX($K:$Q,ROW(),MATCH(BF$3,$K$2:$Q$2,0))/12</f>
        <v>-21333.333333333332</v>
      </c>
      <c r="BG2713" s="80" cm="1">
        <f t="array" ref="BG2713">INDEX($K:$Q,ROW(),MATCH(BG$3,$K$2:$Q$2,0))/12</f>
        <v>-21333.333333333332</v>
      </c>
      <c r="BH2713" s="80" cm="1">
        <f t="array" ref="BH2713">INDEX($K:$Q,ROW(),MATCH(BH$3,$K$2:$Q$2,0))/12</f>
        <v>-21333.333333333332</v>
      </c>
      <c r="BI2713" s="80" cm="1">
        <f t="array" ref="BI2713">INDEX($K:$Q,ROW(),MATCH(BI$3,$K$2:$Q$2,0))/12</f>
        <v>-21333.333333333332</v>
      </c>
      <c r="BJ2713" s="80" cm="1">
        <f t="array" ref="BJ2713">INDEX($K:$Q,ROW(),MATCH(BJ$3,$K$2:$Q$2,0))/12</f>
        <v>-21333.333333333332</v>
      </c>
      <c r="BK2713" s="80" cm="1">
        <f t="array" ref="BK2713">INDEX($K:$Q,ROW(),MATCH(BK$3,$K$2:$Q$2,0))/12</f>
        <v>-21333.333333333332</v>
      </c>
      <c r="BL2713" s="80" cm="1">
        <f t="array" ref="BL2713">INDEX($K:$Q,ROW(),MATCH(BL$3,$K$2:$Q$2,0))/12</f>
        <v>-21333.333333333332</v>
      </c>
      <c r="BM2713" s="80" cm="1">
        <f t="array" ref="BM2713">INDEX($K:$Q,ROW(),MATCH(BM$3,$K$2:$Q$2,0))/12</f>
        <v>-21333.333333333332</v>
      </c>
      <c r="BN2713" s="80" cm="1">
        <f t="array" ref="BN2713">INDEX($K:$Q,ROW(),MATCH(BN$3,$K$2:$Q$2,0))/12</f>
        <v>-21333.333333333332</v>
      </c>
      <c r="BO2713" s="80" cm="1">
        <f t="array" ref="BO2713">INDEX($K:$Q,ROW(),MATCH(BO$3,$K$2:$Q$2,0))/12</f>
        <v>-21333.333333333332</v>
      </c>
      <c r="BP2713" s="80" cm="1">
        <f t="array" ref="BP2713">INDEX($K:$Q,ROW(),MATCH(BP$3,$K$2:$Q$2,0))/12</f>
        <v>-21333.333333333332</v>
      </c>
      <c r="BQ2713" s="80" cm="1">
        <f t="array" ref="BQ2713">INDEX($K:$Q,ROW(),MATCH(BQ$3,$K$2:$Q$2,0))/12</f>
        <v>-21333.333333333332</v>
      </c>
      <c r="BR2713" s="80" cm="1">
        <f t="array" ref="BR2713">INDEX($K:$Q,ROW(),MATCH(BR$3,$K$2:$Q$2,0))/12</f>
        <v>-21333.333333333332</v>
      </c>
      <c r="BS2713" s="80" cm="1">
        <f t="array" ref="BS2713">INDEX($K:$Q,ROW(),MATCH(BS$3,$K$2:$Q$2,0))/12</f>
        <v>-21333.333333333332</v>
      </c>
      <c r="BT2713" s="80" cm="1">
        <f t="array" ref="BT2713">INDEX($K:$Q,ROW(),MATCH(BT$3,$K$2:$Q$2,0))/12</f>
        <v>-21333.333333333332</v>
      </c>
      <c r="BU2713" s="80" cm="1">
        <f t="array" ref="BU2713">INDEX($K:$Q,ROW(),MATCH(BU$3,$K$2:$Q$2,0))/12</f>
        <v>-21333.333333333332</v>
      </c>
      <c r="BV2713" s="80" cm="1">
        <f t="array" ref="BV2713">INDEX($K:$Q,ROW(),MATCH(BV$3,$K$2:$Q$2,0))/12</f>
        <v>-21333.333333333332</v>
      </c>
      <c r="BW2713" s="80" cm="1">
        <f t="array" ref="BW2713">INDEX($K:$Q,ROW(),MATCH(BW$3,$K$2:$Q$2,0))/12</f>
        <v>-21333.333333333332</v>
      </c>
      <c r="BX2713" s="80" cm="1">
        <f t="array" ref="BX2713">INDEX($K:$Q,ROW(),MATCH(BX$3,$K$2:$Q$2,0))/12</f>
        <v>-21333.333333333332</v>
      </c>
      <c r="BY2713" s="80" cm="1">
        <f t="array" ref="BY2713">INDEX($K:$Q,ROW(),MATCH(BY$3,$K$2:$Q$2,0))/12</f>
        <v>-21333.333333333332</v>
      </c>
      <c r="BZ2713" s="80" cm="1">
        <f t="array" ref="BZ2713">INDEX($K:$Q,ROW(),MATCH(BZ$3,$K$2:$Q$2,0))/12</f>
        <v>-21333.333333333332</v>
      </c>
      <c r="CA2713" s="80" cm="1">
        <f t="array" ref="CA2713">INDEX($K:$Q,ROW(),MATCH(CA$3,$K$2:$Q$2,0))/12</f>
        <v>-21333.333333333332</v>
      </c>
      <c r="CB2713" s="80" cm="1">
        <f t="array" ref="CB2713">INDEX($K:$Q,ROW(),MATCH(CB$3,$K$2:$Q$2,0))/12</f>
        <v>-21333.333333333332</v>
      </c>
      <c r="CC2713" s="80" cm="1">
        <f t="array" ref="CC2713">INDEX($K:$Q,ROW(),MATCH(CC$3,$K$2:$Q$2,0))/12</f>
        <v>-21333.333333333332</v>
      </c>
      <c r="CD2713" s="80" cm="1">
        <f t="array" ref="CD2713">INDEX($K:$Q,ROW(),MATCH(CD$3,$K$2:$Q$2,0))/12</f>
        <v>-21333.333333333332</v>
      </c>
      <c r="CE2713" s="80" cm="1">
        <f t="array" ref="CE2713">INDEX($K:$Q,ROW(),MATCH(CE$3,$K$2:$Q$2,0))/12</f>
        <v>-21333.333333333332</v>
      </c>
      <c r="CF2713" s="80" cm="1">
        <f t="array" ref="CF2713">INDEX($K:$Q,ROW(),MATCH(CF$3,$K$2:$Q$2,0))/12</f>
        <v>-21333.333333333332</v>
      </c>
      <c r="CG2713" s="80" cm="1">
        <f t="array" ref="CG2713">INDEX($K:$Q,ROW(),MATCH(CG$3,$K$2:$Q$2,0))/12</f>
        <v>-21333.333333333332</v>
      </c>
      <c r="CH2713" s="80" cm="1">
        <f t="array" ref="CH2713">INDEX($K:$Q,ROW(),MATCH(CH$3,$K$2:$Q$2,0))/12</f>
        <v>-21333.333333333332</v>
      </c>
      <c r="CI2713" s="80" cm="1">
        <f t="array" ref="CI2713">INDEX($K:$Q,ROW(),MATCH(CI$3,$K$2:$Q$2,0))/12</f>
        <v>-21333.333333333332</v>
      </c>
      <c r="CJ2713" s="80" cm="1">
        <f t="array" ref="CJ2713">INDEX($K:$Q,ROW(),MATCH(CJ$3,$K$2:$Q$2,0))/12</f>
        <v>-21333.333333333332</v>
      </c>
      <c r="CK2713" s="80" cm="1">
        <f t="array" ref="CK2713">INDEX($K:$Q,ROW(),MATCH(CK$3,$K$2:$Q$2,0))/12</f>
        <v>-21333.333333333332</v>
      </c>
      <c r="CL2713" s="80" cm="1">
        <f t="array" ref="CL2713">INDEX($K:$Q,ROW(),MATCH(CL$3,$K$2:$Q$2,0))/12</f>
        <v>-21333.333333333332</v>
      </c>
    </row>
    <row r="2714" spans="2:90" x14ac:dyDescent="0.4">
      <c r="B2714" s="123" t="str">
        <f>"Total capital expenditures - "&amp;SUBSTITUTE(B2699,":","")</f>
        <v>Total capital expenditures - Fixed secondary PPE</v>
      </c>
      <c r="C2714" t="s">
        <v>235</v>
      </c>
      <c r="D2714" t="s">
        <v>564</v>
      </c>
      <c r="E2714" s="8" t="str">
        <f t="shared" si="3927"/>
        <v>2714 FAPPELIST-F</v>
      </c>
      <c r="G2714" t="str">
        <f>E2714</f>
        <v>2714 FAPPELIST-F</v>
      </c>
      <c r="I2714" s="74"/>
      <c r="J2714" s="74"/>
      <c r="K2714" s="115">
        <f t="shared" ref="K2714:P2714" si="3930">SUMIF($3:$3,K$2,2714:2714)</f>
        <v>-510999.99999999983</v>
      </c>
      <c r="L2714" s="115">
        <f t="shared" si="3930"/>
        <v>-510999.99999999983</v>
      </c>
      <c r="M2714" s="115">
        <f t="shared" si="3930"/>
        <v>-510999.99999999983</v>
      </c>
      <c r="N2714" s="115">
        <f t="shared" si="3930"/>
        <v>-510999.99999999983</v>
      </c>
      <c r="O2714" s="115">
        <f t="shared" si="3930"/>
        <v>-510999.99999999983</v>
      </c>
      <c r="P2714" s="115">
        <f t="shared" si="3930"/>
        <v>-510999.99999999983</v>
      </c>
      <c r="R2714" s="24"/>
      <c r="S2714" s="144">
        <f t="shared" ref="S2714" si="3931">SUM(S2705:S2713)</f>
        <v>-42583.333333333328</v>
      </c>
      <c r="T2714" s="144">
        <f t="shared" ref="T2714:AX2714" si="3932">SUM(T2705:T2713)</f>
        <v>-42583.333333333328</v>
      </c>
      <c r="U2714" s="144">
        <f t="shared" si="3932"/>
        <v>-42583.333333333328</v>
      </c>
      <c r="V2714" s="144">
        <f t="shared" si="3932"/>
        <v>-42583.333333333328</v>
      </c>
      <c r="W2714" s="144">
        <f t="shared" si="3932"/>
        <v>-42583.333333333328</v>
      </c>
      <c r="X2714" s="144">
        <f t="shared" si="3932"/>
        <v>-42583.333333333328</v>
      </c>
      <c r="Y2714" s="144">
        <f t="shared" si="3932"/>
        <v>-42583.333333333328</v>
      </c>
      <c r="Z2714" s="144">
        <f t="shared" si="3932"/>
        <v>-42583.333333333328</v>
      </c>
      <c r="AA2714" s="144">
        <f t="shared" si="3932"/>
        <v>-42583.333333333328</v>
      </c>
      <c r="AB2714" s="144">
        <f t="shared" si="3932"/>
        <v>-42583.333333333328</v>
      </c>
      <c r="AC2714" s="144">
        <f t="shared" si="3932"/>
        <v>-42583.333333333328</v>
      </c>
      <c r="AD2714" s="144">
        <f t="shared" si="3932"/>
        <v>-42583.333333333328</v>
      </c>
      <c r="AE2714" s="144">
        <f t="shared" si="3932"/>
        <v>-42583.333333333328</v>
      </c>
      <c r="AF2714" s="144">
        <f t="shared" si="3932"/>
        <v>-42583.333333333328</v>
      </c>
      <c r="AG2714" s="144">
        <f t="shared" si="3932"/>
        <v>-42583.333333333328</v>
      </c>
      <c r="AH2714" s="144">
        <f t="shared" si="3932"/>
        <v>-42583.333333333328</v>
      </c>
      <c r="AI2714" s="144">
        <f t="shared" si="3932"/>
        <v>-42583.333333333328</v>
      </c>
      <c r="AJ2714" s="144">
        <f t="shared" si="3932"/>
        <v>-42583.333333333328</v>
      </c>
      <c r="AK2714" s="144">
        <f t="shared" si="3932"/>
        <v>-42583.333333333328</v>
      </c>
      <c r="AL2714" s="144">
        <f t="shared" si="3932"/>
        <v>-42583.333333333328</v>
      </c>
      <c r="AM2714" s="144">
        <f t="shared" si="3932"/>
        <v>-42583.333333333328</v>
      </c>
      <c r="AN2714" s="144">
        <f t="shared" si="3932"/>
        <v>-42583.333333333328</v>
      </c>
      <c r="AO2714" s="144">
        <f t="shared" si="3932"/>
        <v>-42583.333333333328</v>
      </c>
      <c r="AP2714" s="144">
        <f t="shared" si="3932"/>
        <v>-42583.333333333328</v>
      </c>
      <c r="AQ2714" s="144">
        <f t="shared" si="3932"/>
        <v>-42583.333333333328</v>
      </c>
      <c r="AR2714" s="144">
        <f t="shared" si="3932"/>
        <v>-42583.333333333328</v>
      </c>
      <c r="AS2714" s="144">
        <f t="shared" si="3932"/>
        <v>-42583.333333333328</v>
      </c>
      <c r="AT2714" s="144">
        <f t="shared" si="3932"/>
        <v>-42583.333333333328</v>
      </c>
      <c r="AU2714" s="144">
        <f t="shared" si="3932"/>
        <v>-42583.333333333328</v>
      </c>
      <c r="AV2714" s="144">
        <f t="shared" si="3932"/>
        <v>-42583.333333333328</v>
      </c>
      <c r="AW2714" s="144">
        <f t="shared" si="3932"/>
        <v>-42583.333333333328</v>
      </c>
      <c r="AX2714" s="144">
        <f t="shared" si="3932"/>
        <v>-42583.333333333328</v>
      </c>
      <c r="AY2714" s="144">
        <f t="shared" ref="AY2714:CD2714" si="3933">SUM(AY2705:AY2713)</f>
        <v>-42583.333333333328</v>
      </c>
      <c r="AZ2714" s="144">
        <f t="shared" si="3933"/>
        <v>-42583.333333333328</v>
      </c>
      <c r="BA2714" s="144">
        <f t="shared" si="3933"/>
        <v>-42583.333333333328</v>
      </c>
      <c r="BB2714" s="144">
        <f t="shared" si="3933"/>
        <v>-42583.333333333328</v>
      </c>
      <c r="BC2714" s="144">
        <f t="shared" si="3933"/>
        <v>-42583.333333333328</v>
      </c>
      <c r="BD2714" s="144">
        <f t="shared" si="3933"/>
        <v>-42583.333333333328</v>
      </c>
      <c r="BE2714" s="144">
        <f t="shared" si="3933"/>
        <v>-42583.333333333328</v>
      </c>
      <c r="BF2714" s="144">
        <f t="shared" si="3933"/>
        <v>-42583.333333333328</v>
      </c>
      <c r="BG2714" s="144">
        <f t="shared" si="3933"/>
        <v>-42583.333333333328</v>
      </c>
      <c r="BH2714" s="144">
        <f t="shared" si="3933"/>
        <v>-42583.333333333328</v>
      </c>
      <c r="BI2714" s="144">
        <f t="shared" si="3933"/>
        <v>-42583.333333333328</v>
      </c>
      <c r="BJ2714" s="144">
        <f t="shared" si="3933"/>
        <v>-42583.333333333328</v>
      </c>
      <c r="BK2714" s="144">
        <f t="shared" si="3933"/>
        <v>-42583.333333333328</v>
      </c>
      <c r="BL2714" s="144">
        <f t="shared" si="3933"/>
        <v>-42583.333333333328</v>
      </c>
      <c r="BM2714" s="144">
        <f t="shared" si="3933"/>
        <v>-42583.333333333328</v>
      </c>
      <c r="BN2714" s="144">
        <f t="shared" si="3933"/>
        <v>-42583.333333333328</v>
      </c>
      <c r="BO2714" s="144">
        <f t="shared" si="3933"/>
        <v>-42583.333333333328</v>
      </c>
      <c r="BP2714" s="144">
        <f t="shared" si="3933"/>
        <v>-42583.333333333328</v>
      </c>
      <c r="BQ2714" s="144">
        <f t="shared" si="3933"/>
        <v>-42583.333333333328</v>
      </c>
      <c r="BR2714" s="144">
        <f t="shared" si="3933"/>
        <v>-42583.333333333328</v>
      </c>
      <c r="BS2714" s="144">
        <f t="shared" si="3933"/>
        <v>-42583.333333333328</v>
      </c>
      <c r="BT2714" s="144">
        <f t="shared" si="3933"/>
        <v>-42583.333333333328</v>
      </c>
      <c r="BU2714" s="144">
        <f t="shared" si="3933"/>
        <v>-42583.333333333328</v>
      </c>
      <c r="BV2714" s="144">
        <f t="shared" si="3933"/>
        <v>-42583.333333333328</v>
      </c>
      <c r="BW2714" s="144">
        <f t="shared" si="3933"/>
        <v>-42583.333333333328</v>
      </c>
      <c r="BX2714" s="144">
        <f t="shared" si="3933"/>
        <v>-42583.333333333328</v>
      </c>
      <c r="BY2714" s="144">
        <f t="shared" si="3933"/>
        <v>-42583.333333333328</v>
      </c>
      <c r="BZ2714" s="144">
        <f t="shared" si="3933"/>
        <v>-42583.333333333328</v>
      </c>
      <c r="CA2714" s="144">
        <f t="shared" si="3933"/>
        <v>-42583.333333333328</v>
      </c>
      <c r="CB2714" s="144">
        <f t="shared" si="3933"/>
        <v>-42583.333333333328</v>
      </c>
      <c r="CC2714" s="144">
        <f t="shared" si="3933"/>
        <v>-42583.333333333328</v>
      </c>
      <c r="CD2714" s="144">
        <f t="shared" si="3933"/>
        <v>-42583.333333333328</v>
      </c>
      <c r="CE2714" s="144">
        <f t="shared" ref="CE2714:CK2714" si="3934">SUM(CE2705:CE2713)</f>
        <v>-42583.333333333328</v>
      </c>
      <c r="CF2714" s="144">
        <f t="shared" si="3934"/>
        <v>-42583.333333333328</v>
      </c>
      <c r="CG2714" s="144">
        <f t="shared" si="3934"/>
        <v>-42583.333333333328</v>
      </c>
      <c r="CH2714" s="144">
        <f t="shared" si="3934"/>
        <v>-42583.333333333328</v>
      </c>
      <c r="CI2714" s="144">
        <f t="shared" si="3934"/>
        <v>-42583.333333333328</v>
      </c>
      <c r="CJ2714" s="144">
        <f t="shared" si="3934"/>
        <v>-42583.333333333328</v>
      </c>
      <c r="CK2714" s="144">
        <f t="shared" si="3934"/>
        <v>-42583.333333333328</v>
      </c>
      <c r="CL2714" s="144">
        <f t="shared" ref="CL2714" si="3935">SUM(CL2705:CL2713)</f>
        <v>-42583.333333333328</v>
      </c>
    </row>
    <row r="2715" spans="2:90" x14ac:dyDescent="0.4">
      <c r="B2715" s="122"/>
      <c r="D2715" t="s">
        <v>564</v>
      </c>
      <c r="E2715" s="8" t="str">
        <f t="shared" si="3927"/>
        <v>2715 FAPPELIST-F</v>
      </c>
      <c r="S2715" s="72"/>
      <c r="T2715" s="72"/>
      <c r="U2715" s="72"/>
      <c r="V2715" s="72"/>
      <c r="W2715" s="72"/>
      <c r="X2715" s="72"/>
      <c r="Y2715" s="72"/>
      <c r="Z2715" s="72"/>
      <c r="AA2715" s="72"/>
      <c r="AB2715" s="72"/>
      <c r="AC2715" s="72"/>
      <c r="AD2715" s="72"/>
      <c r="AE2715" s="72"/>
      <c r="AF2715" s="72"/>
      <c r="AG2715" s="72"/>
      <c r="AH2715" s="72"/>
      <c r="AI2715" s="72"/>
      <c r="AJ2715" s="72"/>
      <c r="AK2715" s="72"/>
      <c r="AL2715" s="72"/>
      <c r="AM2715" s="72"/>
      <c r="AN2715" s="72"/>
      <c r="AO2715" s="72"/>
      <c r="AP2715" s="72"/>
      <c r="AQ2715" s="72"/>
      <c r="AR2715" s="72"/>
      <c r="AS2715" s="72"/>
      <c r="AT2715" s="72"/>
      <c r="AU2715" s="72"/>
      <c r="AV2715" s="72"/>
      <c r="AW2715" s="72"/>
      <c r="AX2715" s="72"/>
      <c r="AY2715" s="72"/>
      <c r="AZ2715" s="72"/>
      <c r="BA2715" s="72"/>
      <c r="BB2715" s="72"/>
      <c r="BC2715" s="72"/>
      <c r="BD2715" s="72"/>
      <c r="BE2715" s="72"/>
      <c r="BF2715" s="72"/>
      <c r="BG2715" s="72"/>
      <c r="BH2715" s="72"/>
      <c r="BI2715" s="72"/>
      <c r="BJ2715" s="72"/>
      <c r="BK2715" s="72"/>
      <c r="BL2715" s="72"/>
      <c r="BM2715" s="72"/>
      <c r="BN2715" s="72"/>
      <c r="BO2715" s="72"/>
      <c r="BP2715" s="72"/>
      <c r="BQ2715" s="72"/>
      <c r="BR2715" s="72"/>
      <c r="BS2715" s="72"/>
      <c r="BT2715" s="72"/>
      <c r="BU2715" s="72"/>
      <c r="BV2715" s="72"/>
      <c r="BW2715" s="72"/>
      <c r="BX2715" s="72"/>
      <c r="BY2715" s="72"/>
      <c r="BZ2715" s="72"/>
      <c r="CA2715" s="72"/>
      <c r="CB2715" s="72"/>
      <c r="CC2715" s="72"/>
      <c r="CD2715" s="72"/>
      <c r="CE2715" s="72"/>
      <c r="CF2715" s="72"/>
      <c r="CG2715" s="72"/>
      <c r="CH2715" s="72"/>
      <c r="CI2715" s="72"/>
      <c r="CJ2715" s="72"/>
      <c r="CK2715" s="72"/>
      <c r="CL2715" s="72"/>
    </row>
    <row r="2716" spans="2:90" x14ac:dyDescent="0.4">
      <c r="B2716" s="95" t="s">
        <v>204</v>
      </c>
      <c r="D2716" t="s">
        <v>564</v>
      </c>
      <c r="E2716" s="8" t="str">
        <f t="shared" si="3927"/>
        <v>2716 FAPPELIST-F</v>
      </c>
      <c r="H2716" s="12"/>
      <c r="S2716" s="72"/>
      <c r="T2716" s="72"/>
      <c r="U2716" s="72"/>
      <c r="V2716" s="72"/>
      <c r="W2716" s="72"/>
      <c r="X2716" s="72"/>
      <c r="Y2716" s="72"/>
      <c r="Z2716" s="72"/>
      <c r="AA2716" s="72"/>
      <c r="AB2716" s="72"/>
      <c r="AC2716" s="72"/>
      <c r="AD2716" s="72"/>
      <c r="AE2716" s="72"/>
      <c r="AF2716" s="72"/>
      <c r="AG2716" s="72"/>
      <c r="AH2716" s="72"/>
      <c r="AI2716" s="72"/>
      <c r="AJ2716" s="72"/>
      <c r="AK2716" s="72"/>
      <c r="AL2716" s="72"/>
      <c r="AM2716" s="72"/>
      <c r="AN2716" s="72"/>
      <c r="AO2716" s="72"/>
      <c r="AP2716" s="72"/>
      <c r="AQ2716" s="72"/>
      <c r="AR2716" s="72"/>
      <c r="AS2716" s="72"/>
      <c r="AT2716" s="72"/>
      <c r="AU2716" s="72"/>
      <c r="AV2716" s="72"/>
      <c r="AW2716" s="72"/>
      <c r="AX2716" s="72"/>
      <c r="AY2716" s="72"/>
      <c r="AZ2716" s="72"/>
      <c r="BA2716" s="72"/>
      <c r="BB2716" s="72"/>
      <c r="BC2716" s="72"/>
      <c r="BD2716" s="72"/>
      <c r="BE2716" s="72"/>
      <c r="BF2716" s="72"/>
      <c r="BG2716" s="72"/>
      <c r="BH2716" s="72"/>
      <c r="BI2716" s="72"/>
      <c r="BJ2716" s="72"/>
      <c r="BK2716" s="72"/>
      <c r="BL2716" s="72"/>
      <c r="BM2716" s="72"/>
      <c r="BN2716" s="72"/>
      <c r="BO2716" s="72"/>
      <c r="BP2716" s="72"/>
      <c r="BQ2716" s="72"/>
      <c r="BR2716" s="72"/>
      <c r="BS2716" s="72"/>
      <c r="BT2716" s="72"/>
      <c r="BU2716" s="72"/>
      <c r="BV2716" s="72"/>
      <c r="BW2716" s="72"/>
      <c r="BX2716" s="72"/>
      <c r="BY2716" s="72"/>
      <c r="BZ2716" s="72"/>
      <c r="CA2716" s="72"/>
      <c r="CB2716" s="72"/>
      <c r="CC2716" s="72"/>
      <c r="CD2716" s="72"/>
      <c r="CE2716" s="72"/>
      <c r="CF2716" s="72"/>
      <c r="CG2716" s="72"/>
      <c r="CH2716" s="72"/>
      <c r="CI2716" s="72"/>
      <c r="CJ2716" s="72"/>
      <c r="CK2716" s="72"/>
      <c r="CL2716" s="72"/>
    </row>
    <row r="2717" spans="2:90" x14ac:dyDescent="0.4">
      <c r="B2717" s="154" t="str">
        <f>"Depreciation - "&amp;SUBSTITUTE(B2699,":","")</f>
        <v>Depreciation - Fixed secondary PPE</v>
      </c>
      <c r="C2717" t="s">
        <v>233</v>
      </c>
      <c r="D2717" t="s">
        <v>564</v>
      </c>
      <c r="E2717" s="8" t="str">
        <f t="shared" si="3927"/>
        <v>2717 FAPPELIST-F</v>
      </c>
      <c r="J2717" s="80">
        <f>SUMIF($5:$5,I$2,2715:2715)</f>
        <v>0</v>
      </c>
      <c r="K2717" s="24" t="e">
        <f t="shared" ref="K2717:P2717" ca="1" si="3936">SUMIF($3:$3,K$2,2717:2717)</f>
        <v>#REF!</v>
      </c>
      <c r="L2717" s="24" t="e">
        <f t="shared" ca="1" si="3936"/>
        <v>#REF!</v>
      </c>
      <c r="M2717" s="24" t="e">
        <f t="shared" ca="1" si="3936"/>
        <v>#REF!</v>
      </c>
      <c r="N2717" s="24" t="e">
        <f t="shared" ca="1" si="3936"/>
        <v>#REF!</v>
      </c>
      <c r="O2717" s="24" t="e">
        <f t="shared" ca="1" si="3936"/>
        <v>#REF!</v>
      </c>
      <c r="P2717" s="24" t="e">
        <f t="shared" ca="1" si="3936"/>
        <v>#REF!</v>
      </c>
      <c r="R2717" s="24"/>
      <c r="S2717" s="80" t="e" cm="1">
        <f t="array" aca="1" ref="S2717" ca="1">(SUM(INDEX(2712:2712,1,MAX(COLUMN($R:$R),COLUMN()-($H2701*12-1))):S2714)/($H2701*12)+IF($R2719=0,0,SUM(INDEX(2717:2717,1,MAX(COLUMN($R:$R),COLUMN()-(($H2701-$H2702)*12))):S2719)/(($H2701)*12)))</f>
        <v>#REF!</v>
      </c>
      <c r="T2717" s="80" t="e" cm="1">
        <f t="array" aca="1" ref="T2717" ca="1">(SUM(INDEX(2712:2712,1,MAX(COLUMN($R:$R),COLUMN()-($H2701*12-1))):T2714)/($H2701*12)+IF($R2719=0,0,SUM(INDEX(2717:2717,1,MAX(COLUMN($R:$R),COLUMN()-(($H2701-$H2702)*12))):T2719)/(($H2701)*12)))</f>
        <v>#REF!</v>
      </c>
      <c r="U2717" s="80" t="e" cm="1">
        <f t="array" aca="1" ref="U2717" ca="1">(SUM(INDEX(2712:2712,1,MAX(COLUMN($R:$R),COLUMN()-($H2701*12-1))):U2714)/($H2701*12)+IF($R2719=0,0,SUM(INDEX(2717:2717,1,MAX(COLUMN($R:$R),COLUMN()-(($H2701-$H2702)*12))):U2719)/(($H2701)*12)))</f>
        <v>#REF!</v>
      </c>
      <c r="V2717" s="80" t="e" cm="1">
        <f t="array" aca="1" ref="V2717" ca="1">(SUM(INDEX(2712:2712,1,MAX(COLUMN($R:$R),COLUMN()-($H2701*12-1))):V2714)/($H2701*12)+IF($R2719=0,0,SUM(INDEX(2717:2717,1,MAX(COLUMN($R:$R),COLUMN()-(($H2701-$H2702)*12))):V2719)/(($H2701)*12)))</f>
        <v>#REF!</v>
      </c>
      <c r="W2717" s="80" t="e" cm="1">
        <f t="array" aca="1" ref="W2717" ca="1">(SUM(INDEX(2712:2712,1,MAX(COLUMN($R:$R),COLUMN()-($H2701*12-1))):W2714)/($H2701*12)+IF($R2719=0,0,SUM(INDEX(2717:2717,1,MAX(COLUMN($R:$R),COLUMN()-(($H2701-$H2702)*12))):W2719)/(($H2701)*12)))</f>
        <v>#REF!</v>
      </c>
      <c r="X2717" s="80" t="e" cm="1">
        <f t="array" aca="1" ref="X2717" ca="1">(SUM(INDEX(2712:2712,1,MAX(COLUMN($R:$R),COLUMN()-($H2701*12-1))):X2714)/($H2701*12)+IF($R2719=0,0,SUM(INDEX(2717:2717,1,MAX(COLUMN($R:$R),COLUMN()-(($H2701-$H2702)*12))):X2719)/(($H2701)*12)))</f>
        <v>#REF!</v>
      </c>
      <c r="Y2717" s="80" t="e" cm="1">
        <f t="array" aca="1" ref="Y2717" ca="1">(SUM(INDEX(2712:2712,1,MAX(COLUMN($R:$R),COLUMN()-($H2701*12-1))):Y2714)/($H2701*12)+IF($R2719=0,0,SUM(INDEX(2717:2717,1,MAX(COLUMN($R:$R),COLUMN()-(($H2701-$H2702)*12))):Y2719)/(($H2701)*12)))</f>
        <v>#REF!</v>
      </c>
      <c r="Z2717" s="80" t="e" cm="1">
        <f t="array" aca="1" ref="Z2717" ca="1">(SUM(INDEX(2712:2712,1,MAX(COLUMN($R:$R),COLUMN()-($H2701*12-1))):Z2714)/($H2701*12)+IF($R2719=0,0,SUM(INDEX(2717:2717,1,MAX(COLUMN($R:$R),COLUMN()-(($H2701-$H2702)*12))):Z2719)/(($H2701)*12)))</f>
        <v>#REF!</v>
      </c>
      <c r="AA2717" s="80" t="e" cm="1">
        <f t="array" aca="1" ref="AA2717" ca="1">(SUM(INDEX(2712:2712,1,MAX(COLUMN($R:$R),COLUMN()-($H2701*12-1))):AA2714)/($H2701*12)+IF($R2719=0,0,SUM(INDEX(2717:2717,1,MAX(COLUMN($R:$R),COLUMN()-(($H2701-$H2702)*12))):AA2719)/(($H2701)*12)))</f>
        <v>#REF!</v>
      </c>
      <c r="AB2717" s="80" t="e" cm="1">
        <f t="array" aca="1" ref="AB2717" ca="1">(SUM(INDEX(2712:2712,1,MAX(COLUMN($R:$R),COLUMN()-($H2701*12-1))):AB2714)/($H2701*12)+IF($R2719=0,0,SUM(INDEX(2717:2717,1,MAX(COLUMN($R:$R),COLUMN()-(($H2701-$H2702)*12))):AB2719)/(($H2701)*12)))</f>
        <v>#REF!</v>
      </c>
      <c r="AC2717" s="80" t="e" cm="1">
        <f t="array" aca="1" ref="AC2717" ca="1">(SUM(INDEX(2712:2712,1,MAX(COLUMN($R:$R),COLUMN()-($H2701*12-1))):AC2714)/($H2701*12)+IF($R2719=0,0,SUM(INDEX(2717:2717,1,MAX(COLUMN($R:$R),COLUMN()-(($H2701-$H2702)*12))):AC2719)/(($H2701)*12)))</f>
        <v>#REF!</v>
      </c>
      <c r="AD2717" s="80" t="e" cm="1">
        <f t="array" aca="1" ref="AD2717" ca="1">(SUM(INDEX(2712:2712,1,MAX(COLUMN($R:$R),COLUMN()-($H2701*12-1))):AD2714)/($H2701*12)+IF($R2719=0,0,SUM(INDEX(2717:2717,1,MAX(COLUMN($R:$R),COLUMN()-(($H2701-$H2702)*12))):AD2719)/(($H2701)*12)))</f>
        <v>#REF!</v>
      </c>
      <c r="AE2717" s="80" t="e" cm="1">
        <f t="array" aca="1" ref="AE2717" ca="1">(SUM(INDEX(2712:2712,1,MAX(COLUMN($R:$R),COLUMN()-($H2701*12-1))):AE2714)/($H2701*12)+IF($R2719=0,0,SUM(INDEX(2717:2717,1,MAX(COLUMN($R:$R),COLUMN()-(($H2701-$H2702)*12))):AE2719)/(($H2701)*12)))</f>
        <v>#REF!</v>
      </c>
      <c r="AF2717" s="80" t="e" cm="1">
        <f t="array" aca="1" ref="AF2717" ca="1">(SUM(INDEX(2712:2712,1,MAX(COLUMN($R:$R),COLUMN()-($H2701*12-1))):AF2714)/($H2701*12)+IF($R2719=0,0,SUM(INDEX(2717:2717,1,MAX(COLUMN($R:$R),COLUMN()-(($H2701-$H2702)*12))):AF2719)/(($H2701)*12)))</f>
        <v>#REF!</v>
      </c>
      <c r="AG2717" s="80" t="e" cm="1">
        <f t="array" aca="1" ref="AG2717" ca="1">(SUM(INDEX(2712:2712,1,MAX(COLUMN($R:$R),COLUMN()-($H2701*12-1))):AG2714)/($H2701*12)+IF($R2719=0,0,SUM(INDEX(2717:2717,1,MAX(COLUMN($R:$R),COLUMN()-(($H2701-$H2702)*12))):AG2719)/(($H2701)*12)))</f>
        <v>#REF!</v>
      </c>
      <c r="AH2717" s="80" t="e" cm="1">
        <f t="array" aca="1" ref="AH2717" ca="1">(SUM(INDEX(2712:2712,1,MAX(COLUMN($R:$R),COLUMN()-($H2701*12-1))):AH2714)/($H2701*12)+IF($R2719=0,0,SUM(INDEX(2717:2717,1,MAX(COLUMN($R:$R),COLUMN()-(($H2701-$H2702)*12))):AH2719)/(($H2701)*12)))</f>
        <v>#REF!</v>
      </c>
      <c r="AI2717" s="80" t="e" cm="1">
        <f t="array" aca="1" ref="AI2717" ca="1">(SUM(INDEX(2712:2712,1,MAX(COLUMN($R:$R),COLUMN()-($H2701*12-1))):AI2714)/($H2701*12)+IF($R2719=0,0,SUM(INDEX(2717:2717,1,MAX(COLUMN($R:$R),COLUMN()-(($H2701-$H2702)*12))):AI2719)/(($H2701)*12)))</f>
        <v>#REF!</v>
      </c>
      <c r="AJ2717" s="80" t="e" cm="1">
        <f t="array" aca="1" ref="AJ2717" ca="1">(SUM(INDEX(2712:2712,1,MAX(COLUMN($R:$R),COLUMN()-($H2701*12-1))):AJ2714)/($H2701*12)+IF($R2719=0,0,SUM(INDEX(2717:2717,1,MAX(COLUMN($R:$R),COLUMN()-(($H2701-$H2702)*12))):AJ2719)/(($H2701)*12)))</f>
        <v>#REF!</v>
      </c>
      <c r="AK2717" s="80" t="e" cm="1">
        <f t="array" aca="1" ref="AK2717" ca="1">(SUM(INDEX(2712:2712,1,MAX(COLUMN($R:$R),COLUMN()-($H2701*12-1))):AK2714)/($H2701*12)+IF($R2719=0,0,SUM(INDEX(2717:2717,1,MAX(COLUMN($R:$R),COLUMN()-(($H2701-$H2702)*12))):AK2719)/(($H2701)*12)))</f>
        <v>#REF!</v>
      </c>
      <c r="AL2717" s="80" t="e" cm="1">
        <f t="array" aca="1" ref="AL2717" ca="1">(SUM(INDEX(2712:2712,1,MAX(COLUMN($R:$R),COLUMN()-($H2701*12-1))):AL2714)/($H2701*12)+IF($R2719=0,0,SUM(INDEX(2717:2717,1,MAX(COLUMN($R:$R),COLUMN()-(($H2701-$H2702)*12))):AL2719)/(($H2701)*12)))</f>
        <v>#REF!</v>
      </c>
      <c r="AM2717" s="80" t="e" cm="1">
        <f t="array" aca="1" ref="AM2717" ca="1">(SUM(INDEX(2712:2712,1,MAX(COLUMN($R:$R),COLUMN()-($H2701*12-1))):AM2714)/($H2701*12)+IF($R2719=0,0,SUM(INDEX(2717:2717,1,MAX(COLUMN($R:$R),COLUMN()-(($H2701-$H2702)*12))):AM2719)/(($H2701)*12)))</f>
        <v>#REF!</v>
      </c>
      <c r="AN2717" s="80" t="e" cm="1">
        <f t="array" aca="1" ref="AN2717" ca="1">(SUM(INDEX(2712:2712,1,MAX(COLUMN($R:$R),COLUMN()-($H2701*12-1))):AN2714)/($H2701*12)+IF($R2719=0,0,SUM(INDEX(2717:2717,1,MAX(COLUMN($R:$R),COLUMN()-(($H2701-$H2702)*12))):AN2719)/(($H2701)*12)))</f>
        <v>#REF!</v>
      </c>
      <c r="AO2717" s="80" t="e" cm="1">
        <f t="array" aca="1" ref="AO2717" ca="1">(SUM(INDEX(2712:2712,1,MAX(COLUMN($R:$R),COLUMN()-($H2701*12-1))):AO2714)/($H2701*12)+IF($R2719=0,0,SUM(INDEX(2717:2717,1,MAX(COLUMN($R:$R),COLUMN()-(($H2701-$H2702)*12))):AO2719)/(($H2701)*12)))</f>
        <v>#REF!</v>
      </c>
      <c r="AP2717" s="80" t="e" cm="1">
        <f t="array" aca="1" ref="AP2717" ca="1">(SUM(INDEX(2712:2712,1,MAX(COLUMN($R:$R),COLUMN()-($H2701*12-1))):AP2714)/($H2701*12)+IF($R2719=0,0,SUM(INDEX(2717:2717,1,MAX(COLUMN($R:$R),COLUMN()-(($H2701-$H2702)*12))):AP2719)/(($H2701)*12)))</f>
        <v>#REF!</v>
      </c>
      <c r="AQ2717" s="80" t="e" cm="1">
        <f t="array" aca="1" ref="AQ2717" ca="1">(SUM(INDEX(2712:2712,1,MAX(COLUMN($R:$R),COLUMN()-($H2701*12-1))):AQ2714)/($H2701*12)+IF($R2719=0,0,SUM(INDEX(2717:2717,1,MAX(COLUMN($R:$R),COLUMN()-(($H2701-$H2702)*12))):AQ2719)/(($H2701)*12)))</f>
        <v>#REF!</v>
      </c>
      <c r="AR2717" s="80" t="e" cm="1">
        <f t="array" aca="1" ref="AR2717" ca="1">(SUM(INDEX(2712:2712,1,MAX(COLUMN($R:$R),COLUMN()-($H2701*12-1))):AR2714)/($H2701*12)+IF($R2719=0,0,SUM(INDEX(2717:2717,1,MAX(COLUMN($R:$R),COLUMN()-(($H2701-$H2702)*12))):AR2719)/(($H2701)*12)))</f>
        <v>#REF!</v>
      </c>
      <c r="AS2717" s="80" t="e" cm="1">
        <f t="array" aca="1" ref="AS2717" ca="1">(SUM(INDEX(2712:2712,1,MAX(COLUMN($R:$R),COLUMN()-($H2701*12-1))):AS2714)/($H2701*12)+IF($R2719=0,0,SUM(INDEX(2717:2717,1,MAX(COLUMN($R:$R),COLUMN()-(($H2701-$H2702)*12))):AS2719)/(($H2701)*12)))</f>
        <v>#REF!</v>
      </c>
      <c r="AT2717" s="80" t="e" cm="1">
        <f t="array" aca="1" ref="AT2717" ca="1">(SUM(INDEX(2712:2712,1,MAX(COLUMN($R:$R),COLUMN()-($H2701*12-1))):AT2714)/($H2701*12)+IF($R2719=0,0,SUM(INDEX(2717:2717,1,MAX(COLUMN($R:$R),COLUMN()-(($H2701-$H2702)*12))):AT2719)/(($H2701)*12)))</f>
        <v>#REF!</v>
      </c>
      <c r="AU2717" s="80" t="e" cm="1">
        <f t="array" aca="1" ref="AU2717" ca="1">(SUM(INDEX(2712:2712,1,MAX(COLUMN($R:$R),COLUMN()-($H2701*12-1))):AU2714)/($H2701*12)+IF($R2719=0,0,SUM(INDEX(2717:2717,1,MAX(COLUMN($R:$R),COLUMN()-(($H2701-$H2702)*12))):AU2719)/(($H2701)*12)))</f>
        <v>#REF!</v>
      </c>
      <c r="AV2717" s="80" t="e" cm="1">
        <f t="array" aca="1" ref="AV2717" ca="1">(SUM(INDEX(2712:2712,1,MAX(COLUMN($R:$R),COLUMN()-($H2701*12-1))):AV2714)/($H2701*12)+IF($R2719=0,0,SUM(INDEX(2717:2717,1,MAX(COLUMN($R:$R),COLUMN()-(($H2701-$H2702)*12))):AV2719)/(($H2701)*12)))</f>
        <v>#REF!</v>
      </c>
      <c r="AW2717" s="80" t="e" cm="1">
        <f t="array" aca="1" ref="AW2717" ca="1">(SUM(INDEX(2712:2712,1,MAX(COLUMN($R:$R),COLUMN()-($H2701*12-1))):AW2714)/($H2701*12)+IF($R2719=0,0,SUM(INDEX(2717:2717,1,MAX(COLUMN($R:$R),COLUMN()-(($H2701-$H2702)*12))):AW2719)/(($H2701)*12)))</f>
        <v>#REF!</v>
      </c>
      <c r="AX2717" s="80" t="e" cm="1">
        <f t="array" aca="1" ref="AX2717" ca="1">(SUM(INDEX(2712:2712,1,MAX(COLUMN($R:$R),COLUMN()-($H2701*12-1))):AX2714)/($H2701*12)+IF($R2719=0,0,SUM(INDEX(2717:2717,1,MAX(COLUMN($R:$R),COLUMN()-(($H2701-$H2702)*12))):AX2719)/(($H2701)*12)))</f>
        <v>#REF!</v>
      </c>
      <c r="AY2717" s="80" t="e" cm="1">
        <f t="array" aca="1" ref="AY2717" ca="1">(SUM(INDEX(2712:2712,1,MAX(COLUMN($R:$R),COLUMN()-($H2701*12-1))):AY2714)/($H2701*12)+IF($R2719=0,0,SUM(INDEX(2717:2717,1,MAX(COLUMN($R:$R),COLUMN()-(($H2701-$H2702)*12))):AY2719)/(($H2701)*12)))</f>
        <v>#REF!</v>
      </c>
      <c r="AZ2717" s="80" t="e" cm="1">
        <f t="array" aca="1" ref="AZ2717" ca="1">(SUM(INDEX(2712:2712,1,MAX(COLUMN($R:$R),COLUMN()-($H2701*12-1))):AZ2714)/($H2701*12)+IF($R2719=0,0,SUM(INDEX(2717:2717,1,MAX(COLUMN($R:$R),COLUMN()-(($H2701-$H2702)*12))):AZ2719)/(($H2701)*12)))</f>
        <v>#REF!</v>
      </c>
      <c r="BA2717" s="80" t="e" cm="1">
        <f t="array" aca="1" ref="BA2717" ca="1">(SUM(INDEX(2712:2712,1,MAX(COLUMN($R:$R),COLUMN()-($H2701*12-1))):BA2714)/($H2701*12)+IF($R2719=0,0,SUM(INDEX(2717:2717,1,MAX(COLUMN($R:$R),COLUMN()-(($H2701-$H2702)*12))):BA2719)/(($H2701)*12)))</f>
        <v>#REF!</v>
      </c>
      <c r="BB2717" s="80" t="e" cm="1">
        <f t="array" aca="1" ref="BB2717" ca="1">(SUM(INDEX(2712:2712,1,MAX(COLUMN($R:$R),COLUMN()-($H2701*12-1))):BB2714)/($H2701*12)+IF($R2719=0,0,SUM(INDEX(2717:2717,1,MAX(COLUMN($R:$R),COLUMN()-(($H2701-$H2702)*12))):BB2719)/(($H2701)*12)))</f>
        <v>#REF!</v>
      </c>
      <c r="BC2717" s="80" t="e" cm="1">
        <f t="array" aca="1" ref="BC2717" ca="1">(SUM(INDEX(2712:2712,1,MAX(COLUMN($R:$R),COLUMN()-($H2701*12-1))):BC2714)/($H2701*12)+IF($R2719=0,0,SUM(INDEX(2717:2717,1,MAX(COLUMN($R:$R),COLUMN()-(($H2701-$H2702)*12))):BC2719)/(($H2701)*12)))</f>
        <v>#REF!</v>
      </c>
      <c r="BD2717" s="80" t="e" cm="1">
        <f t="array" aca="1" ref="BD2717" ca="1">(SUM(INDEX(2712:2712,1,MAX(COLUMN($R:$R),COLUMN()-($H2701*12-1))):BD2714)/($H2701*12)+IF($R2719=0,0,SUM(INDEX(2717:2717,1,MAX(COLUMN($R:$R),COLUMN()-(($H2701-$H2702)*12))):BD2719)/(($H2701)*12)))</f>
        <v>#REF!</v>
      </c>
      <c r="BE2717" s="80" t="e" cm="1">
        <f t="array" aca="1" ref="BE2717" ca="1">(SUM(INDEX(2712:2712,1,MAX(COLUMN($R:$R),COLUMN()-($H2701*12-1))):BE2714)/($H2701*12)+IF($R2719=0,0,SUM(INDEX(2717:2717,1,MAX(COLUMN($R:$R),COLUMN()-(($H2701-$H2702)*12))):BE2719)/(($H2701)*12)))</f>
        <v>#REF!</v>
      </c>
      <c r="BF2717" s="80" t="e" cm="1">
        <f t="array" aca="1" ref="BF2717" ca="1">(SUM(INDEX(2712:2712,1,MAX(COLUMN($R:$R),COLUMN()-($H2701*12-1))):BF2714)/($H2701*12)+IF($R2719=0,0,SUM(INDEX(2717:2717,1,MAX(COLUMN($R:$R),COLUMN()-(($H2701-$H2702)*12))):BF2719)/(($H2701)*12)))</f>
        <v>#REF!</v>
      </c>
      <c r="BG2717" s="80" t="e" cm="1">
        <f t="array" aca="1" ref="BG2717" ca="1">(SUM(INDEX(2712:2712,1,MAX(COLUMN($R:$R),COLUMN()-($H2701*12-1))):BG2714)/($H2701*12)+IF($R2719=0,0,SUM(INDEX(2717:2717,1,MAX(COLUMN($R:$R),COLUMN()-(($H2701-$H2702)*12))):BG2719)/(($H2701)*12)))</f>
        <v>#REF!</v>
      </c>
      <c r="BH2717" s="80" t="e" cm="1">
        <f t="array" aca="1" ref="BH2717" ca="1">(SUM(INDEX(2712:2712,1,MAX(COLUMN($R:$R),COLUMN()-($H2701*12-1))):BH2714)/($H2701*12)+IF($R2719=0,0,SUM(INDEX(2717:2717,1,MAX(COLUMN($R:$R),COLUMN()-(($H2701-$H2702)*12))):BH2719)/(($H2701)*12)))</f>
        <v>#REF!</v>
      </c>
      <c r="BI2717" s="80" t="e" cm="1">
        <f t="array" aca="1" ref="BI2717" ca="1">(SUM(INDEX(2712:2712,1,MAX(COLUMN($R:$R),COLUMN()-($H2701*12-1))):BI2714)/($H2701*12)+IF($R2719=0,0,SUM(INDEX(2717:2717,1,MAX(COLUMN($R:$R),COLUMN()-(($H2701-$H2702)*12))):BI2719)/(($H2701)*12)))</f>
        <v>#REF!</v>
      </c>
      <c r="BJ2717" s="80" t="e" cm="1">
        <f t="array" aca="1" ref="BJ2717" ca="1">(SUM(INDEX(2712:2712,1,MAX(COLUMN($R:$R),COLUMN()-($H2701*12-1))):BJ2714)/($H2701*12)+IF($R2719=0,0,SUM(INDEX(2717:2717,1,MAX(COLUMN($R:$R),COLUMN()-(($H2701-$H2702)*12))):BJ2719)/(($H2701)*12)))</f>
        <v>#REF!</v>
      </c>
      <c r="BK2717" s="80" t="e" cm="1">
        <f t="array" aca="1" ref="BK2717" ca="1">(SUM(INDEX(2712:2712,1,MAX(COLUMN($R:$R),COLUMN()-($H2701*12-1))):BK2714)/($H2701*12)+IF($R2719=0,0,SUM(INDEX(2717:2717,1,MAX(COLUMN($R:$R),COLUMN()-(($H2701-$H2702)*12))):BK2719)/(($H2701)*12)))</f>
        <v>#REF!</v>
      </c>
      <c r="BL2717" s="80" t="e" cm="1">
        <f t="array" aca="1" ref="BL2717" ca="1">(SUM(INDEX(2712:2712,1,MAX(COLUMN($R:$R),COLUMN()-($H2701*12-1))):BL2714)/($H2701*12)+IF($R2719=0,0,SUM(INDEX(2717:2717,1,MAX(COLUMN($R:$R),COLUMN()-(($H2701-$H2702)*12))):BL2719)/(($H2701)*12)))</f>
        <v>#REF!</v>
      </c>
      <c r="BM2717" s="80" t="e" cm="1">
        <f t="array" aca="1" ref="BM2717" ca="1">(SUM(INDEX(2712:2712,1,MAX(COLUMN($R:$R),COLUMN()-($H2701*12-1))):BM2714)/($H2701*12)+IF($R2719=0,0,SUM(INDEX(2717:2717,1,MAX(COLUMN($R:$R),COLUMN()-(($H2701-$H2702)*12))):BM2719)/(($H2701)*12)))</f>
        <v>#REF!</v>
      </c>
      <c r="BN2717" s="80" t="e" cm="1">
        <f t="array" aca="1" ref="BN2717" ca="1">(SUM(INDEX(2712:2712,1,MAX(COLUMN($R:$R),COLUMN()-($H2701*12-1))):BN2714)/($H2701*12)+IF($R2719=0,0,SUM(INDEX(2717:2717,1,MAX(COLUMN($R:$R),COLUMN()-(($H2701-$H2702)*12))):BN2719)/(($H2701)*12)))</f>
        <v>#REF!</v>
      </c>
      <c r="BO2717" s="80" t="e" cm="1">
        <f t="array" aca="1" ref="BO2717" ca="1">(SUM(INDEX(2712:2712,1,MAX(COLUMN($R:$R),COLUMN()-($H2701*12-1))):BO2714)/($H2701*12)+IF($R2719=0,0,SUM(INDEX(2717:2717,1,MAX(COLUMN($R:$R),COLUMN()-(($H2701-$H2702)*12))):BO2719)/(($H2701)*12)))</f>
        <v>#REF!</v>
      </c>
      <c r="BP2717" s="80" t="e" cm="1">
        <f t="array" aca="1" ref="BP2717" ca="1">(SUM(INDEX(2712:2712,1,MAX(COLUMN($R:$R),COLUMN()-($H2701*12-1))):BP2714)/($H2701*12)+IF($R2719=0,0,SUM(INDEX(2717:2717,1,MAX(COLUMN($R:$R),COLUMN()-(($H2701-$H2702)*12))):BP2719)/(($H2701)*12)))</f>
        <v>#REF!</v>
      </c>
      <c r="BQ2717" s="80" t="e" cm="1">
        <f t="array" aca="1" ref="BQ2717" ca="1">(SUM(INDEX(2712:2712,1,MAX(COLUMN($R:$R),COLUMN()-($H2701*12-1))):BQ2714)/($H2701*12)+IF($R2719=0,0,SUM(INDEX(2717:2717,1,MAX(COLUMN($R:$R),COLUMN()-(($H2701-$H2702)*12))):BQ2719)/(($H2701)*12)))</f>
        <v>#REF!</v>
      </c>
      <c r="BR2717" s="80" t="e" cm="1">
        <f t="array" aca="1" ref="BR2717" ca="1">(SUM(INDEX(2712:2712,1,MAX(COLUMN($R:$R),COLUMN()-($H2701*12-1))):BR2714)/($H2701*12)+IF($R2719=0,0,SUM(INDEX(2717:2717,1,MAX(COLUMN($R:$R),COLUMN()-(($H2701-$H2702)*12))):BR2719)/(($H2701)*12)))</f>
        <v>#REF!</v>
      </c>
      <c r="BS2717" s="80" t="e" cm="1">
        <f t="array" aca="1" ref="BS2717" ca="1">(SUM(INDEX(2712:2712,1,MAX(COLUMN($R:$R),COLUMN()-($H2701*12-1))):BS2714)/($H2701*12)+IF($R2719=0,0,SUM(INDEX(2717:2717,1,MAX(COLUMN($R:$R),COLUMN()-(($H2701-$H2702)*12))):BS2719)/(($H2701)*12)))</f>
        <v>#REF!</v>
      </c>
      <c r="BT2717" s="80" t="e" cm="1">
        <f t="array" aca="1" ref="BT2717" ca="1">(SUM(INDEX(2712:2712,1,MAX(COLUMN($R:$R),COLUMN()-($H2701*12-1))):BT2714)/($H2701*12)+IF($R2719=0,0,SUM(INDEX(2717:2717,1,MAX(COLUMN($R:$R),COLUMN()-(($H2701-$H2702)*12))):BT2719)/(($H2701)*12)))</f>
        <v>#REF!</v>
      </c>
      <c r="BU2717" s="80" t="e" cm="1">
        <f t="array" aca="1" ref="BU2717" ca="1">(SUM(INDEX(2712:2712,1,MAX(COLUMN($R:$R),COLUMN()-($H2701*12-1))):BU2714)/($H2701*12)+IF($R2719=0,0,SUM(INDEX(2717:2717,1,MAX(COLUMN($R:$R),COLUMN()-(($H2701-$H2702)*12))):BU2719)/(($H2701)*12)))</f>
        <v>#REF!</v>
      </c>
      <c r="BV2717" s="80" t="e" cm="1">
        <f t="array" aca="1" ref="BV2717" ca="1">(SUM(INDEX(2712:2712,1,MAX(COLUMN($R:$R),COLUMN()-($H2701*12-1))):BV2714)/($H2701*12)+IF($R2719=0,0,SUM(INDEX(2717:2717,1,MAX(COLUMN($R:$R),COLUMN()-(($H2701-$H2702)*12))):BV2719)/(($H2701)*12)))</f>
        <v>#REF!</v>
      </c>
      <c r="BW2717" s="80" t="e" cm="1">
        <f t="array" aca="1" ref="BW2717" ca="1">(SUM(INDEX(2712:2712,1,MAX(COLUMN($R:$R),COLUMN()-($H2701*12-1))):BW2714)/($H2701*12)+IF($R2719=0,0,SUM(INDEX(2717:2717,1,MAX(COLUMN($R:$R),COLUMN()-(($H2701-$H2702)*12))):BW2719)/(($H2701)*12)))</f>
        <v>#REF!</v>
      </c>
      <c r="BX2717" s="80" t="e" cm="1">
        <f t="array" aca="1" ref="BX2717" ca="1">(SUM(INDEX(2712:2712,1,MAX(COLUMN($R:$R),COLUMN()-($H2701*12-1))):BX2714)/($H2701*12)+IF($R2719=0,0,SUM(INDEX(2717:2717,1,MAX(COLUMN($R:$R),COLUMN()-(($H2701-$H2702)*12))):BX2719)/(($H2701)*12)))</f>
        <v>#REF!</v>
      </c>
      <c r="BY2717" s="80" t="e" cm="1">
        <f t="array" aca="1" ref="BY2717" ca="1">(SUM(INDEX(2712:2712,1,MAX(COLUMN($R:$R),COLUMN()-($H2701*12-1))):BY2714)/($H2701*12)+IF($R2719=0,0,SUM(INDEX(2717:2717,1,MAX(COLUMN($R:$R),COLUMN()-(($H2701-$H2702)*12))):BY2719)/(($H2701)*12)))</f>
        <v>#REF!</v>
      </c>
      <c r="BZ2717" s="80" t="e" cm="1">
        <f t="array" aca="1" ref="BZ2717" ca="1">(SUM(INDEX(2712:2712,1,MAX(COLUMN($R:$R),COLUMN()-($H2701*12-1))):BZ2714)/($H2701*12)+IF($R2719=0,0,SUM(INDEX(2717:2717,1,MAX(COLUMN($R:$R),COLUMN()-(($H2701-$H2702)*12))):BZ2719)/(($H2701)*12)))</f>
        <v>#REF!</v>
      </c>
      <c r="CA2717" s="80" t="e" cm="1">
        <f t="array" aca="1" ref="CA2717" ca="1">(SUM(INDEX(2712:2712,1,MAX(COLUMN($R:$R),COLUMN()-($H2701*12-1))):CA2714)/($H2701*12)+IF($R2719=0,0,SUM(INDEX(2717:2717,1,MAX(COLUMN($R:$R),COLUMN()-(($H2701-$H2702)*12))):CA2719)/(($H2701)*12)))</f>
        <v>#REF!</v>
      </c>
      <c r="CB2717" s="80" t="e" cm="1">
        <f t="array" aca="1" ref="CB2717" ca="1">(SUM(INDEX(2712:2712,1,MAX(COLUMN($R:$R),COLUMN()-($H2701*12-1))):CB2714)/($H2701*12)+IF($R2719=0,0,SUM(INDEX(2717:2717,1,MAX(COLUMN($R:$R),COLUMN()-(($H2701-$H2702)*12))):CB2719)/(($H2701)*12)))</f>
        <v>#REF!</v>
      </c>
      <c r="CC2717" s="80" t="e" cm="1">
        <f t="array" aca="1" ref="CC2717" ca="1">(SUM(INDEX(2712:2712,1,MAX(COLUMN($R:$R),COLUMN()-($H2701*12-1))):CC2714)/($H2701*12)+IF($R2719=0,0,SUM(INDEX(2717:2717,1,MAX(COLUMN($R:$R),COLUMN()-(($H2701-$H2702)*12))):CC2719)/(($H2701)*12)))</f>
        <v>#REF!</v>
      </c>
      <c r="CD2717" s="80" t="e" cm="1">
        <f t="array" aca="1" ref="CD2717" ca="1">(SUM(INDEX(2712:2712,1,MAX(COLUMN($R:$R),COLUMN()-($H2701*12-1))):CD2714)/($H2701*12)+IF($R2719=0,0,SUM(INDEX(2717:2717,1,MAX(COLUMN($R:$R),COLUMN()-(($H2701-$H2702)*12))):CD2719)/(($H2701)*12)))</f>
        <v>#REF!</v>
      </c>
      <c r="CE2717" s="80" t="e" cm="1">
        <f t="array" aca="1" ref="CE2717" ca="1">(SUM(INDEX(2712:2712,1,MAX(COLUMN($R:$R),COLUMN()-($H2701*12-1))):CE2714)/($H2701*12)+IF($R2719=0,0,SUM(INDEX(2717:2717,1,MAX(COLUMN($R:$R),COLUMN()-(($H2701-$H2702)*12))):CE2719)/(($H2701)*12)))</f>
        <v>#REF!</v>
      </c>
      <c r="CF2717" s="80" t="e" cm="1">
        <f t="array" aca="1" ref="CF2717" ca="1">(SUM(INDEX(2712:2712,1,MAX(COLUMN($R:$R),COLUMN()-($H2701*12-1))):CF2714)/($H2701*12)+IF($R2719=0,0,SUM(INDEX(2717:2717,1,MAX(COLUMN($R:$R),COLUMN()-(($H2701-$H2702)*12))):CF2719)/(($H2701)*12)))</f>
        <v>#REF!</v>
      </c>
      <c r="CG2717" s="80" t="e" cm="1">
        <f t="array" aca="1" ref="CG2717" ca="1">(SUM(INDEX(2712:2712,1,MAX(COLUMN($R:$R),COLUMN()-($H2701*12-1))):CG2714)/($H2701*12)+IF($R2719=0,0,SUM(INDEX(2717:2717,1,MAX(COLUMN($R:$R),COLUMN()-(($H2701-$H2702)*12))):CG2719)/(($H2701)*12)))</f>
        <v>#REF!</v>
      </c>
      <c r="CH2717" s="80" t="e" cm="1">
        <f t="array" aca="1" ref="CH2717" ca="1">(SUM(INDEX(2712:2712,1,MAX(COLUMN($R:$R),COLUMN()-($H2701*12-1))):CH2714)/($H2701*12)+IF($R2719=0,0,SUM(INDEX(2717:2717,1,MAX(COLUMN($R:$R),COLUMN()-(($H2701-$H2702)*12))):CH2719)/(($H2701)*12)))</f>
        <v>#REF!</v>
      </c>
      <c r="CI2717" s="80" t="e" cm="1">
        <f t="array" aca="1" ref="CI2717" ca="1">(SUM(INDEX(2712:2712,1,MAX(COLUMN($R:$R),COLUMN()-($H2701*12-1))):CI2714)/($H2701*12)+IF($R2719=0,0,SUM(INDEX(2717:2717,1,MAX(COLUMN($R:$R),COLUMN()-(($H2701-$H2702)*12))):CI2719)/(($H2701)*12)))</f>
        <v>#REF!</v>
      </c>
      <c r="CJ2717" s="80" t="e" cm="1">
        <f t="array" aca="1" ref="CJ2717" ca="1">(SUM(INDEX(2712:2712,1,MAX(COLUMN($R:$R),COLUMN()-($H2701*12-1))):CJ2714)/($H2701*12)+IF($R2719=0,0,SUM(INDEX(2717:2717,1,MAX(COLUMN($R:$R),COLUMN()-(($H2701-$H2702)*12))):CJ2719)/(($H2701)*12)))</f>
        <v>#REF!</v>
      </c>
      <c r="CK2717" s="80" t="e" cm="1">
        <f t="array" aca="1" ref="CK2717" ca="1">(SUM(INDEX(2712:2712,1,MAX(COLUMN($R:$R),COLUMN()-($H2701*12-1))):CK2714)/($H2701*12)+IF($R2719=0,0,SUM(INDEX(2717:2717,1,MAX(COLUMN($R:$R),COLUMN()-(($H2701-$H2702)*12))):CK2719)/(($H2701)*12)))</f>
        <v>#REF!</v>
      </c>
      <c r="CL2717" s="80" t="e" cm="1">
        <f t="array" aca="1" ref="CL2717" ca="1">(SUM(INDEX(2712:2712,1,MAX(COLUMN($R:$R),COLUMN()-($H2701*12-1))):CL2714)/($H2701*12)+IF($R2719=0,0,SUM(INDEX(2717:2717,1,MAX(COLUMN($R:$R),COLUMN()-(($H2701-$H2702)*12))):CL2719)/(($H2701)*12)))</f>
        <v>#REF!</v>
      </c>
    </row>
    <row r="2718" spans="2:90" x14ac:dyDescent="0.4">
      <c r="B2718" s="122"/>
      <c r="D2718" t="s">
        <v>564</v>
      </c>
      <c r="E2718" s="8" t="str">
        <f t="shared" si="3927"/>
        <v>2718 FAPPELIST-F</v>
      </c>
      <c r="J2718" s="62"/>
      <c r="K2718" s="53"/>
      <c r="L2718" s="53"/>
      <c r="M2718" s="53"/>
      <c r="N2718" s="53"/>
      <c r="O2718" s="53"/>
      <c r="P2718" s="53"/>
      <c r="R2718" s="82"/>
      <c r="S2718" s="149"/>
      <c r="T2718" s="149"/>
      <c r="U2718" s="149"/>
      <c r="V2718" s="149"/>
      <c r="W2718" s="149"/>
      <c r="X2718" s="149"/>
      <c r="Y2718" s="149"/>
      <c r="Z2718" s="149"/>
      <c r="AA2718" s="149"/>
      <c r="AB2718" s="149"/>
      <c r="AC2718" s="149"/>
      <c r="AD2718" s="149"/>
      <c r="AE2718" s="149"/>
      <c r="AF2718" s="149"/>
      <c r="AG2718" s="149"/>
      <c r="AH2718" s="149"/>
      <c r="AI2718" s="149"/>
      <c r="AJ2718" s="149"/>
      <c r="AK2718" s="149"/>
      <c r="AL2718" s="149"/>
      <c r="AM2718" s="149"/>
      <c r="AN2718" s="149"/>
      <c r="AO2718" s="149"/>
      <c r="AP2718" s="149"/>
      <c r="AQ2718" s="149"/>
      <c r="AR2718" s="149"/>
      <c r="AS2718" s="149"/>
      <c r="AT2718" s="149"/>
      <c r="AU2718" s="149"/>
      <c r="AV2718" s="149"/>
      <c r="AW2718" s="149"/>
      <c r="AX2718" s="149"/>
      <c r="AY2718" s="149"/>
      <c r="AZ2718" s="149"/>
      <c r="BA2718" s="149"/>
      <c r="BB2718" s="149"/>
      <c r="BC2718" s="149"/>
      <c r="BD2718" s="149"/>
      <c r="BE2718" s="149"/>
      <c r="BF2718" s="149"/>
      <c r="BG2718" s="149"/>
      <c r="BH2718" s="149"/>
      <c r="BI2718" s="149"/>
      <c r="BJ2718" s="149"/>
      <c r="BK2718" s="149"/>
      <c r="BL2718" s="149"/>
      <c r="BM2718" s="149"/>
      <c r="BN2718" s="149"/>
      <c r="BO2718" s="149"/>
      <c r="BP2718" s="149"/>
      <c r="BQ2718" s="149"/>
      <c r="BR2718" s="149"/>
      <c r="BS2718" s="149"/>
      <c r="BT2718" s="149"/>
      <c r="BU2718" s="149"/>
      <c r="BV2718" s="149"/>
      <c r="BW2718" s="149"/>
      <c r="BX2718" s="149"/>
      <c r="BY2718" s="149"/>
      <c r="BZ2718" s="149"/>
      <c r="CA2718" s="149"/>
      <c r="CB2718" s="149"/>
      <c r="CC2718" s="149"/>
      <c r="CD2718" s="149"/>
      <c r="CE2718" s="149"/>
      <c r="CF2718" s="149"/>
      <c r="CG2718" s="149"/>
      <c r="CH2718" s="149"/>
      <c r="CI2718" s="149"/>
      <c r="CJ2718" s="149"/>
      <c r="CK2718" s="149"/>
      <c r="CL2718" s="149"/>
    </row>
    <row r="2719" spans="2:90" x14ac:dyDescent="0.4">
      <c r="B2719" s="122" t="s">
        <v>219</v>
      </c>
      <c r="D2719" t="s">
        <v>564</v>
      </c>
      <c r="E2719" s="8" t="str">
        <f t="shared" si="3927"/>
        <v>2719 FAPPELIST-F</v>
      </c>
      <c r="G2719" t="str">
        <f>E2719</f>
        <v>2719 FAPPELIST-F</v>
      </c>
      <c r="J2719" s="74">
        <v>100</v>
      </c>
      <c r="K2719" s="53"/>
      <c r="L2719" s="53"/>
      <c r="M2719" s="53"/>
      <c r="N2719" s="53"/>
      <c r="O2719" s="53"/>
      <c r="P2719" s="53"/>
      <c r="R2719" s="82">
        <f>-$J2719</f>
        <v>-100</v>
      </c>
      <c r="S2719" s="149"/>
      <c r="T2719" s="149"/>
      <c r="U2719" s="149"/>
      <c r="V2719" s="149"/>
      <c r="W2719" s="149"/>
      <c r="X2719" s="149"/>
      <c r="Y2719" s="149"/>
      <c r="Z2719" s="149"/>
      <c r="AA2719" s="149"/>
      <c r="AB2719" s="149"/>
      <c r="AC2719" s="149"/>
      <c r="AD2719" s="149"/>
      <c r="AE2719" s="149"/>
      <c r="AF2719" s="149"/>
      <c r="AG2719" s="149"/>
      <c r="AH2719" s="149"/>
      <c r="AI2719" s="149"/>
      <c r="AJ2719" s="149"/>
      <c r="AK2719" s="149"/>
      <c r="AL2719" s="149"/>
      <c r="AM2719" s="149"/>
      <c r="AN2719" s="149"/>
      <c r="AO2719" s="149"/>
      <c r="AP2719" s="149"/>
      <c r="AQ2719" s="149"/>
      <c r="AR2719" s="149"/>
      <c r="AS2719" s="149"/>
      <c r="AT2719" s="149"/>
      <c r="AU2719" s="149"/>
      <c r="AV2719" s="149"/>
      <c r="AW2719" s="149"/>
      <c r="AX2719" s="149"/>
      <c r="AY2719" s="149"/>
      <c r="AZ2719" s="149"/>
      <c r="BA2719" s="149"/>
      <c r="BB2719" s="149"/>
      <c r="BC2719" s="149"/>
      <c r="BD2719" s="149"/>
      <c r="BE2719" s="149"/>
      <c r="BF2719" s="149"/>
      <c r="BG2719" s="149"/>
      <c r="BH2719" s="149"/>
      <c r="BI2719" s="149"/>
      <c r="BJ2719" s="149"/>
      <c r="BK2719" s="149"/>
      <c r="BL2719" s="149"/>
      <c r="BM2719" s="149"/>
      <c r="BN2719" s="149"/>
      <c r="BO2719" s="149"/>
      <c r="BP2719" s="149"/>
      <c r="BQ2719" s="149"/>
      <c r="BR2719" s="149"/>
      <c r="BS2719" s="149"/>
      <c r="BT2719" s="149"/>
      <c r="BU2719" s="149"/>
      <c r="BV2719" s="149"/>
      <c r="BW2719" s="149"/>
      <c r="BX2719" s="149"/>
      <c r="BY2719" s="149"/>
      <c r="BZ2719" s="149"/>
      <c r="CA2719" s="149"/>
      <c r="CB2719" s="149"/>
      <c r="CC2719" s="149"/>
      <c r="CD2719" s="149"/>
      <c r="CE2719" s="149"/>
      <c r="CF2719" s="149"/>
      <c r="CG2719" s="149"/>
      <c r="CH2719" s="149"/>
      <c r="CI2719" s="149"/>
      <c r="CJ2719" s="149"/>
      <c r="CK2719" s="149"/>
      <c r="CL2719" s="149"/>
    </row>
    <row r="2720" spans="2:90" x14ac:dyDescent="0.4">
      <c r="B2720" s="122"/>
      <c r="D2720" t="s">
        <v>564</v>
      </c>
      <c r="E2720" s="8" t="str">
        <f t="shared" si="3927"/>
        <v>2720 FAPPELIST-F</v>
      </c>
      <c r="S2720" s="72"/>
      <c r="T2720" s="72"/>
      <c r="U2720" s="72"/>
      <c r="V2720" s="72"/>
      <c r="W2720" s="72"/>
      <c r="X2720" s="72"/>
      <c r="Y2720" s="72"/>
      <c r="Z2720" s="72"/>
      <c r="AA2720" s="72"/>
      <c r="AB2720" s="72"/>
      <c r="AC2720" s="72"/>
      <c r="AD2720" s="72"/>
      <c r="AE2720" s="72"/>
      <c r="AF2720" s="72"/>
      <c r="AG2720" s="72"/>
      <c r="AH2720" s="72"/>
      <c r="AI2720" s="72"/>
      <c r="AJ2720" s="72"/>
      <c r="AK2720" s="72"/>
      <c r="AL2720" s="72"/>
      <c r="AM2720" s="72"/>
      <c r="AN2720" s="72"/>
      <c r="AO2720" s="72"/>
      <c r="AP2720" s="72"/>
      <c r="AQ2720" s="72"/>
      <c r="AR2720" s="72"/>
      <c r="AS2720" s="72"/>
      <c r="AT2720" s="72"/>
      <c r="AU2720" s="72"/>
      <c r="AV2720" s="72"/>
      <c r="AW2720" s="72"/>
      <c r="AX2720" s="72"/>
      <c r="AY2720" s="72"/>
      <c r="AZ2720" s="72"/>
      <c r="BA2720" s="72"/>
      <c r="BB2720" s="72"/>
      <c r="BC2720" s="72"/>
      <c r="BD2720" s="72"/>
      <c r="BE2720" s="72"/>
      <c r="BF2720" s="72"/>
      <c r="BG2720" s="72"/>
      <c r="BH2720" s="72"/>
      <c r="BI2720" s="72"/>
      <c r="BJ2720" s="72"/>
      <c r="BK2720" s="72"/>
      <c r="BL2720" s="72"/>
      <c r="BM2720" s="72"/>
      <c r="BN2720" s="72"/>
      <c r="BO2720" s="72"/>
      <c r="BP2720" s="72"/>
      <c r="BQ2720" s="72"/>
      <c r="BR2720" s="72"/>
      <c r="BS2720" s="72"/>
      <c r="BT2720" s="72"/>
      <c r="BU2720" s="72"/>
      <c r="BV2720" s="72"/>
      <c r="BW2720" s="72"/>
      <c r="BX2720" s="72"/>
      <c r="BY2720" s="72"/>
      <c r="BZ2720" s="72"/>
      <c r="CA2720" s="72"/>
      <c r="CB2720" s="72"/>
      <c r="CC2720" s="72"/>
      <c r="CD2720" s="72"/>
      <c r="CE2720" s="72"/>
      <c r="CF2720" s="72"/>
      <c r="CG2720" s="72"/>
      <c r="CH2720" s="72"/>
      <c r="CI2720" s="72"/>
      <c r="CJ2720" s="72"/>
      <c r="CK2720" s="72"/>
      <c r="CL2720" s="72"/>
    </row>
    <row r="2721" spans="2:90" x14ac:dyDescent="0.4">
      <c r="B2721" s="95" t="s">
        <v>205</v>
      </c>
      <c r="D2721" t="s">
        <v>564</v>
      </c>
      <c r="E2721" s="8" t="str">
        <f t="shared" si="3927"/>
        <v>2721 FAPPELIST-F</v>
      </c>
      <c r="H2721" s="12"/>
      <c r="S2721" s="72"/>
      <c r="T2721" s="72"/>
      <c r="U2721" s="72"/>
      <c r="V2721" s="72"/>
      <c r="W2721" s="72"/>
      <c r="X2721" s="72"/>
      <c r="Y2721" s="72"/>
      <c r="Z2721" s="72"/>
      <c r="AA2721" s="72"/>
      <c r="AB2721" s="72"/>
      <c r="AC2721" s="72"/>
      <c r="AD2721" s="72"/>
      <c r="AE2721" s="72"/>
      <c r="AF2721" s="72"/>
      <c r="AG2721" s="72"/>
      <c r="AH2721" s="72"/>
      <c r="AI2721" s="72"/>
      <c r="AJ2721" s="72"/>
      <c r="AK2721" s="72"/>
      <c r="AL2721" s="72"/>
      <c r="AM2721" s="72"/>
      <c r="AN2721" s="72"/>
      <c r="AO2721" s="72"/>
      <c r="AP2721" s="72"/>
      <c r="AQ2721" s="72"/>
      <c r="AR2721" s="72"/>
      <c r="AS2721" s="72"/>
      <c r="AT2721" s="72"/>
      <c r="AU2721" s="72"/>
      <c r="AV2721" s="72"/>
      <c r="AW2721" s="72"/>
      <c r="AX2721" s="72"/>
      <c r="AY2721" s="72"/>
      <c r="AZ2721" s="72"/>
      <c r="BA2721" s="72"/>
      <c r="BB2721" s="72"/>
      <c r="BC2721" s="72"/>
      <c r="BD2721" s="72"/>
      <c r="BE2721" s="72"/>
      <c r="BF2721" s="72"/>
      <c r="BG2721" s="72"/>
      <c r="BH2721" s="72"/>
      <c r="BI2721" s="72"/>
      <c r="BJ2721" s="72"/>
      <c r="BK2721" s="72"/>
      <c r="BL2721" s="72"/>
      <c r="BM2721" s="72"/>
      <c r="BN2721" s="72"/>
      <c r="BO2721" s="72"/>
      <c r="BP2721" s="72"/>
      <c r="BQ2721" s="72"/>
      <c r="BR2721" s="72"/>
      <c r="BS2721" s="72"/>
      <c r="BT2721" s="72"/>
      <c r="BU2721" s="72"/>
      <c r="BV2721" s="72"/>
      <c r="BW2721" s="72"/>
      <c r="BX2721" s="72"/>
      <c r="BY2721" s="72"/>
      <c r="BZ2721" s="72"/>
      <c r="CA2721" s="72"/>
      <c r="CB2721" s="72"/>
      <c r="CC2721" s="72"/>
      <c r="CD2721" s="72"/>
      <c r="CE2721" s="72"/>
      <c r="CF2721" s="72"/>
      <c r="CG2721" s="72"/>
      <c r="CH2721" s="72"/>
      <c r="CI2721" s="72"/>
      <c r="CJ2721" s="72"/>
      <c r="CK2721" s="72"/>
      <c r="CL2721" s="72"/>
    </row>
    <row r="2722" spans="2:90" x14ac:dyDescent="0.4">
      <c r="B2722" s="154" t="str">
        <f>"Gross PP&amp;E - "&amp;SUBSTITUTE(B2699,":","")</f>
        <v>Gross PP&amp;E - Fixed secondary PPE</v>
      </c>
      <c r="D2722" t="s">
        <v>564</v>
      </c>
      <c r="E2722" s="8" t="str">
        <f t="shared" si="3927"/>
        <v>2722 FAPPELIST-F</v>
      </c>
      <c r="J2722" s="80">
        <f>J2719</f>
        <v>100</v>
      </c>
      <c r="K2722" s="53">
        <f t="shared" ref="K2722:P2724" si="3937">SUMIF($4:$4,K$2,2722:2722)</f>
        <v>511099.99999999983</v>
      </c>
      <c r="L2722" s="53">
        <f t="shared" si="3937"/>
        <v>1022100.0000000002</v>
      </c>
      <c r="M2722" s="53">
        <f t="shared" si="3937"/>
        <v>1533099.9999999993</v>
      </c>
      <c r="N2722" s="53">
        <f t="shared" si="3937"/>
        <v>2044099.9999999984</v>
      </c>
      <c r="O2722" s="53">
        <f t="shared" si="3937"/>
        <v>2555100</v>
      </c>
      <c r="P2722" s="53">
        <f t="shared" si="3937"/>
        <v>3066100.0000000019</v>
      </c>
      <c r="R2722" s="24">
        <f>$J2722</f>
        <v>100</v>
      </c>
      <c r="S2722" s="80">
        <f t="shared" ref="S2722:AX2722" si="3938">-S2714+R2722</f>
        <v>42683.333333333328</v>
      </c>
      <c r="T2722" s="80">
        <f t="shared" si="3938"/>
        <v>85266.666666666657</v>
      </c>
      <c r="U2722" s="80">
        <f t="shared" si="3938"/>
        <v>127849.99999999999</v>
      </c>
      <c r="V2722" s="80">
        <f t="shared" si="3938"/>
        <v>170433.33333333331</v>
      </c>
      <c r="W2722" s="80">
        <f t="shared" si="3938"/>
        <v>213016.66666666663</v>
      </c>
      <c r="X2722" s="80">
        <f t="shared" si="3938"/>
        <v>255599.99999999994</v>
      </c>
      <c r="Y2722" s="80">
        <f t="shared" si="3938"/>
        <v>298183.33333333326</v>
      </c>
      <c r="Z2722" s="80">
        <f t="shared" si="3938"/>
        <v>340766.66666666657</v>
      </c>
      <c r="AA2722" s="80">
        <f t="shared" si="3938"/>
        <v>383349.99999999988</v>
      </c>
      <c r="AB2722" s="80">
        <f t="shared" si="3938"/>
        <v>425933.3333333332</v>
      </c>
      <c r="AC2722" s="80">
        <f t="shared" si="3938"/>
        <v>468516.66666666651</v>
      </c>
      <c r="AD2722" s="80">
        <f t="shared" si="3938"/>
        <v>511099.99999999983</v>
      </c>
      <c r="AE2722" s="80">
        <f t="shared" si="3938"/>
        <v>553683.33333333314</v>
      </c>
      <c r="AF2722" s="80">
        <f t="shared" si="3938"/>
        <v>596266.66666666651</v>
      </c>
      <c r="AG2722" s="80">
        <f t="shared" si="3938"/>
        <v>638849.99999999988</v>
      </c>
      <c r="AH2722" s="80">
        <f t="shared" si="3938"/>
        <v>681433.33333333326</v>
      </c>
      <c r="AI2722" s="80">
        <f t="shared" si="3938"/>
        <v>724016.66666666663</v>
      </c>
      <c r="AJ2722" s="80">
        <f t="shared" si="3938"/>
        <v>766600</v>
      </c>
      <c r="AK2722" s="80">
        <f t="shared" si="3938"/>
        <v>809183.33333333337</v>
      </c>
      <c r="AL2722" s="80">
        <f t="shared" si="3938"/>
        <v>851766.66666666674</v>
      </c>
      <c r="AM2722" s="80">
        <f t="shared" si="3938"/>
        <v>894350.00000000012</v>
      </c>
      <c r="AN2722" s="80">
        <f t="shared" si="3938"/>
        <v>936933.33333333349</v>
      </c>
      <c r="AO2722" s="80">
        <f t="shared" si="3938"/>
        <v>979516.66666666686</v>
      </c>
      <c r="AP2722" s="80">
        <f t="shared" si="3938"/>
        <v>1022100.0000000002</v>
      </c>
      <c r="AQ2722" s="80">
        <f t="shared" si="3938"/>
        <v>1064683.3333333335</v>
      </c>
      <c r="AR2722" s="80">
        <f t="shared" si="3938"/>
        <v>1107266.6666666667</v>
      </c>
      <c r="AS2722" s="80">
        <f t="shared" si="3938"/>
        <v>1149850</v>
      </c>
      <c r="AT2722" s="80">
        <f t="shared" si="3938"/>
        <v>1192433.3333333333</v>
      </c>
      <c r="AU2722" s="80">
        <f t="shared" si="3938"/>
        <v>1235016.6666666665</v>
      </c>
      <c r="AV2722" s="80">
        <f t="shared" si="3938"/>
        <v>1277599.9999999998</v>
      </c>
      <c r="AW2722" s="80">
        <f t="shared" si="3938"/>
        <v>1320183.333333333</v>
      </c>
      <c r="AX2722" s="80">
        <f t="shared" si="3938"/>
        <v>1362766.6666666663</v>
      </c>
      <c r="AY2722" s="80">
        <f t="shared" ref="AY2722:CD2722" si="3939">-AY2714+AX2722</f>
        <v>1405349.9999999995</v>
      </c>
      <c r="AZ2722" s="80">
        <f t="shared" si="3939"/>
        <v>1447933.3333333328</v>
      </c>
      <c r="BA2722" s="80">
        <f t="shared" si="3939"/>
        <v>1490516.666666666</v>
      </c>
      <c r="BB2722" s="80">
        <f t="shared" si="3939"/>
        <v>1533099.9999999993</v>
      </c>
      <c r="BC2722" s="80">
        <f t="shared" si="3939"/>
        <v>1575683.3333333326</v>
      </c>
      <c r="BD2722" s="80">
        <f t="shared" si="3939"/>
        <v>1618266.6666666658</v>
      </c>
      <c r="BE2722" s="80">
        <f t="shared" si="3939"/>
        <v>1660849.9999999991</v>
      </c>
      <c r="BF2722" s="80">
        <f t="shared" si="3939"/>
        <v>1703433.3333333323</v>
      </c>
      <c r="BG2722" s="80">
        <f t="shared" si="3939"/>
        <v>1746016.6666666656</v>
      </c>
      <c r="BH2722" s="80">
        <f t="shared" si="3939"/>
        <v>1788599.9999999988</v>
      </c>
      <c r="BI2722" s="80">
        <f t="shared" si="3939"/>
        <v>1831183.3333333321</v>
      </c>
      <c r="BJ2722" s="80">
        <f t="shared" si="3939"/>
        <v>1873766.6666666653</v>
      </c>
      <c r="BK2722" s="80">
        <f t="shared" si="3939"/>
        <v>1916349.9999999986</v>
      </c>
      <c r="BL2722" s="80">
        <f t="shared" si="3939"/>
        <v>1958933.3333333319</v>
      </c>
      <c r="BM2722" s="80">
        <f t="shared" si="3939"/>
        <v>2001516.6666666651</v>
      </c>
      <c r="BN2722" s="80">
        <f t="shared" si="3939"/>
        <v>2044099.9999999984</v>
      </c>
      <c r="BO2722" s="80">
        <f t="shared" si="3939"/>
        <v>2086683.3333333316</v>
      </c>
      <c r="BP2722" s="80">
        <f t="shared" si="3939"/>
        <v>2129266.6666666651</v>
      </c>
      <c r="BQ2722" s="80">
        <f t="shared" si="3939"/>
        <v>2171849.9999999986</v>
      </c>
      <c r="BR2722" s="80">
        <f t="shared" si="3939"/>
        <v>2214433.3333333321</v>
      </c>
      <c r="BS2722" s="80">
        <f t="shared" si="3939"/>
        <v>2257016.6666666656</v>
      </c>
      <c r="BT2722" s="80">
        <f t="shared" si="3939"/>
        <v>2299599.9999999991</v>
      </c>
      <c r="BU2722" s="80">
        <f t="shared" si="3939"/>
        <v>2342183.3333333326</v>
      </c>
      <c r="BV2722" s="80">
        <f t="shared" si="3939"/>
        <v>2384766.666666666</v>
      </c>
      <c r="BW2722" s="80">
        <f t="shared" si="3939"/>
        <v>2427349.9999999995</v>
      </c>
      <c r="BX2722" s="80">
        <f t="shared" si="3939"/>
        <v>2469933.333333333</v>
      </c>
      <c r="BY2722" s="80">
        <f t="shared" si="3939"/>
        <v>2512516.6666666665</v>
      </c>
      <c r="BZ2722" s="80">
        <f t="shared" si="3939"/>
        <v>2555100</v>
      </c>
      <c r="CA2722" s="80">
        <f t="shared" si="3939"/>
        <v>2597683.3333333335</v>
      </c>
      <c r="CB2722" s="80">
        <f t="shared" si="3939"/>
        <v>2640266.666666667</v>
      </c>
      <c r="CC2722" s="80">
        <f t="shared" si="3939"/>
        <v>2682850.0000000005</v>
      </c>
      <c r="CD2722" s="80">
        <f t="shared" si="3939"/>
        <v>2725433.333333334</v>
      </c>
      <c r="CE2722" s="80">
        <f t="shared" ref="CE2722:CL2722" si="3940">-CE2714+CD2722</f>
        <v>2768016.6666666674</v>
      </c>
      <c r="CF2722" s="80">
        <f t="shared" si="3940"/>
        <v>2810600.0000000009</v>
      </c>
      <c r="CG2722" s="80">
        <f t="shared" si="3940"/>
        <v>2853183.3333333344</v>
      </c>
      <c r="CH2722" s="80">
        <f t="shared" si="3940"/>
        <v>2895766.6666666679</v>
      </c>
      <c r="CI2722" s="80">
        <f t="shared" si="3940"/>
        <v>2938350.0000000014</v>
      </c>
      <c r="CJ2722" s="80">
        <f t="shared" si="3940"/>
        <v>2980933.3333333349</v>
      </c>
      <c r="CK2722" s="80">
        <f t="shared" si="3940"/>
        <v>3023516.6666666684</v>
      </c>
      <c r="CL2722" s="80">
        <f t="shared" si="3940"/>
        <v>3066100.0000000019</v>
      </c>
    </row>
    <row r="2723" spans="2:90" x14ac:dyDescent="0.4">
      <c r="B2723" s="154" t="str">
        <f>"Accumulated depreciation - "&amp;SUBSTITUTE(B2699,":","")</f>
        <v>Accumulated depreciation - Fixed secondary PPE</v>
      </c>
      <c r="D2723" t="s">
        <v>564</v>
      </c>
      <c r="E2723" s="8" t="str">
        <f t="shared" si="3927"/>
        <v>2723 FAPPELIST-F</v>
      </c>
      <c r="J2723" s="81">
        <f>-H2702/H2701*J2722</f>
        <v>-60</v>
      </c>
      <c r="K2723" s="43" t="e">
        <f t="shared" ca="1" si="3937"/>
        <v>#REF!</v>
      </c>
      <c r="L2723" s="43" t="e">
        <f t="shared" ca="1" si="3937"/>
        <v>#REF!</v>
      </c>
      <c r="M2723" s="43" t="e">
        <f t="shared" ca="1" si="3937"/>
        <v>#REF!</v>
      </c>
      <c r="N2723" s="43" t="e">
        <f t="shared" ca="1" si="3937"/>
        <v>#REF!</v>
      </c>
      <c r="O2723" s="43" t="e">
        <f t="shared" ca="1" si="3937"/>
        <v>#REF!</v>
      </c>
      <c r="P2723" s="43" t="e">
        <f t="shared" ca="1" si="3937"/>
        <v>#REF!</v>
      </c>
      <c r="R2723" s="37">
        <f>$J2723</f>
        <v>-60</v>
      </c>
      <c r="S2723" s="81" t="e">
        <f t="shared" ref="S2723:AX2723" ca="1" si="3941">R2723+S2717</f>
        <v>#REF!</v>
      </c>
      <c r="T2723" s="81" t="e">
        <f t="shared" ca="1" si="3941"/>
        <v>#REF!</v>
      </c>
      <c r="U2723" s="81" t="e">
        <f t="shared" ca="1" si="3941"/>
        <v>#REF!</v>
      </c>
      <c r="V2723" s="81" t="e">
        <f t="shared" ca="1" si="3941"/>
        <v>#REF!</v>
      </c>
      <c r="W2723" s="81" t="e">
        <f t="shared" ca="1" si="3941"/>
        <v>#REF!</v>
      </c>
      <c r="X2723" s="81" t="e">
        <f t="shared" ca="1" si="3941"/>
        <v>#REF!</v>
      </c>
      <c r="Y2723" s="81" t="e">
        <f t="shared" ca="1" si="3941"/>
        <v>#REF!</v>
      </c>
      <c r="Z2723" s="81" t="e">
        <f t="shared" ca="1" si="3941"/>
        <v>#REF!</v>
      </c>
      <c r="AA2723" s="81" t="e">
        <f t="shared" ca="1" si="3941"/>
        <v>#REF!</v>
      </c>
      <c r="AB2723" s="81" t="e">
        <f t="shared" ca="1" si="3941"/>
        <v>#REF!</v>
      </c>
      <c r="AC2723" s="81" t="e">
        <f t="shared" ca="1" si="3941"/>
        <v>#REF!</v>
      </c>
      <c r="AD2723" s="81" t="e">
        <f t="shared" ca="1" si="3941"/>
        <v>#REF!</v>
      </c>
      <c r="AE2723" s="81" t="e">
        <f t="shared" ca="1" si="3941"/>
        <v>#REF!</v>
      </c>
      <c r="AF2723" s="81" t="e">
        <f t="shared" ca="1" si="3941"/>
        <v>#REF!</v>
      </c>
      <c r="AG2723" s="81" t="e">
        <f t="shared" ca="1" si="3941"/>
        <v>#REF!</v>
      </c>
      <c r="AH2723" s="81" t="e">
        <f t="shared" ca="1" si="3941"/>
        <v>#REF!</v>
      </c>
      <c r="AI2723" s="81" t="e">
        <f t="shared" ca="1" si="3941"/>
        <v>#REF!</v>
      </c>
      <c r="AJ2723" s="81" t="e">
        <f t="shared" ca="1" si="3941"/>
        <v>#REF!</v>
      </c>
      <c r="AK2723" s="81" t="e">
        <f t="shared" ca="1" si="3941"/>
        <v>#REF!</v>
      </c>
      <c r="AL2723" s="81" t="e">
        <f t="shared" ca="1" si="3941"/>
        <v>#REF!</v>
      </c>
      <c r="AM2723" s="81" t="e">
        <f t="shared" ca="1" si="3941"/>
        <v>#REF!</v>
      </c>
      <c r="AN2723" s="81" t="e">
        <f t="shared" ca="1" si="3941"/>
        <v>#REF!</v>
      </c>
      <c r="AO2723" s="81" t="e">
        <f t="shared" ca="1" si="3941"/>
        <v>#REF!</v>
      </c>
      <c r="AP2723" s="81" t="e">
        <f t="shared" ca="1" si="3941"/>
        <v>#REF!</v>
      </c>
      <c r="AQ2723" s="81" t="e">
        <f t="shared" ca="1" si="3941"/>
        <v>#REF!</v>
      </c>
      <c r="AR2723" s="81" t="e">
        <f t="shared" ca="1" si="3941"/>
        <v>#REF!</v>
      </c>
      <c r="AS2723" s="81" t="e">
        <f t="shared" ca="1" si="3941"/>
        <v>#REF!</v>
      </c>
      <c r="AT2723" s="81" t="e">
        <f t="shared" ca="1" si="3941"/>
        <v>#REF!</v>
      </c>
      <c r="AU2723" s="81" t="e">
        <f t="shared" ca="1" si="3941"/>
        <v>#REF!</v>
      </c>
      <c r="AV2723" s="81" t="e">
        <f t="shared" ca="1" si="3941"/>
        <v>#REF!</v>
      </c>
      <c r="AW2723" s="81" t="e">
        <f t="shared" ca="1" si="3941"/>
        <v>#REF!</v>
      </c>
      <c r="AX2723" s="81" t="e">
        <f t="shared" ca="1" si="3941"/>
        <v>#REF!</v>
      </c>
      <c r="AY2723" s="81" t="e">
        <f t="shared" ref="AY2723:CD2723" ca="1" si="3942">AX2723+AY2717</f>
        <v>#REF!</v>
      </c>
      <c r="AZ2723" s="81" t="e">
        <f t="shared" ca="1" si="3942"/>
        <v>#REF!</v>
      </c>
      <c r="BA2723" s="81" t="e">
        <f t="shared" ca="1" si="3942"/>
        <v>#REF!</v>
      </c>
      <c r="BB2723" s="81" t="e">
        <f t="shared" ca="1" si="3942"/>
        <v>#REF!</v>
      </c>
      <c r="BC2723" s="81" t="e">
        <f t="shared" ca="1" si="3942"/>
        <v>#REF!</v>
      </c>
      <c r="BD2723" s="81" t="e">
        <f t="shared" ca="1" si="3942"/>
        <v>#REF!</v>
      </c>
      <c r="BE2723" s="81" t="e">
        <f t="shared" ca="1" si="3942"/>
        <v>#REF!</v>
      </c>
      <c r="BF2723" s="81" t="e">
        <f t="shared" ca="1" si="3942"/>
        <v>#REF!</v>
      </c>
      <c r="BG2723" s="81" t="e">
        <f t="shared" ca="1" si="3942"/>
        <v>#REF!</v>
      </c>
      <c r="BH2723" s="81" t="e">
        <f t="shared" ca="1" si="3942"/>
        <v>#REF!</v>
      </c>
      <c r="BI2723" s="81" t="e">
        <f t="shared" ca="1" si="3942"/>
        <v>#REF!</v>
      </c>
      <c r="BJ2723" s="81" t="e">
        <f t="shared" ca="1" si="3942"/>
        <v>#REF!</v>
      </c>
      <c r="BK2723" s="81" t="e">
        <f t="shared" ca="1" si="3942"/>
        <v>#REF!</v>
      </c>
      <c r="BL2723" s="81" t="e">
        <f t="shared" ca="1" si="3942"/>
        <v>#REF!</v>
      </c>
      <c r="BM2723" s="81" t="e">
        <f t="shared" ca="1" si="3942"/>
        <v>#REF!</v>
      </c>
      <c r="BN2723" s="81" t="e">
        <f t="shared" ca="1" si="3942"/>
        <v>#REF!</v>
      </c>
      <c r="BO2723" s="81" t="e">
        <f t="shared" ca="1" si="3942"/>
        <v>#REF!</v>
      </c>
      <c r="BP2723" s="81" t="e">
        <f t="shared" ca="1" si="3942"/>
        <v>#REF!</v>
      </c>
      <c r="BQ2723" s="81" t="e">
        <f t="shared" ca="1" si="3942"/>
        <v>#REF!</v>
      </c>
      <c r="BR2723" s="81" t="e">
        <f t="shared" ca="1" si="3942"/>
        <v>#REF!</v>
      </c>
      <c r="BS2723" s="81" t="e">
        <f t="shared" ca="1" si="3942"/>
        <v>#REF!</v>
      </c>
      <c r="BT2723" s="81" t="e">
        <f t="shared" ca="1" si="3942"/>
        <v>#REF!</v>
      </c>
      <c r="BU2723" s="81" t="e">
        <f t="shared" ca="1" si="3942"/>
        <v>#REF!</v>
      </c>
      <c r="BV2723" s="81" t="e">
        <f t="shared" ca="1" si="3942"/>
        <v>#REF!</v>
      </c>
      <c r="BW2723" s="81" t="e">
        <f t="shared" ca="1" si="3942"/>
        <v>#REF!</v>
      </c>
      <c r="BX2723" s="81" t="e">
        <f t="shared" ca="1" si="3942"/>
        <v>#REF!</v>
      </c>
      <c r="BY2723" s="81" t="e">
        <f t="shared" ca="1" si="3942"/>
        <v>#REF!</v>
      </c>
      <c r="BZ2723" s="81" t="e">
        <f t="shared" ca="1" si="3942"/>
        <v>#REF!</v>
      </c>
      <c r="CA2723" s="81" t="e">
        <f t="shared" ca="1" si="3942"/>
        <v>#REF!</v>
      </c>
      <c r="CB2723" s="81" t="e">
        <f t="shared" ca="1" si="3942"/>
        <v>#REF!</v>
      </c>
      <c r="CC2723" s="81" t="e">
        <f t="shared" ca="1" si="3942"/>
        <v>#REF!</v>
      </c>
      <c r="CD2723" s="81" t="e">
        <f t="shared" ca="1" si="3942"/>
        <v>#REF!</v>
      </c>
      <c r="CE2723" s="81" t="e">
        <f t="shared" ref="CE2723:CL2723" ca="1" si="3943">CD2723+CE2717</f>
        <v>#REF!</v>
      </c>
      <c r="CF2723" s="81" t="e">
        <f t="shared" ca="1" si="3943"/>
        <v>#REF!</v>
      </c>
      <c r="CG2723" s="81" t="e">
        <f t="shared" ca="1" si="3943"/>
        <v>#REF!</v>
      </c>
      <c r="CH2723" s="81" t="e">
        <f t="shared" ca="1" si="3943"/>
        <v>#REF!</v>
      </c>
      <c r="CI2723" s="81" t="e">
        <f t="shared" ca="1" si="3943"/>
        <v>#REF!</v>
      </c>
      <c r="CJ2723" s="81" t="e">
        <f t="shared" ca="1" si="3943"/>
        <v>#REF!</v>
      </c>
      <c r="CK2723" s="81" t="e">
        <f t="shared" ca="1" si="3943"/>
        <v>#REF!</v>
      </c>
      <c r="CL2723" s="81" t="e">
        <f t="shared" ca="1" si="3943"/>
        <v>#REF!</v>
      </c>
    </row>
    <row r="2724" spans="2:90" x14ac:dyDescent="0.4">
      <c r="B2724" s="123" t="str">
        <f>"Net PP&amp;E - "&amp;SUBSTITUTE(B2699,":","")</f>
        <v>Net PP&amp;E - Fixed secondary PPE</v>
      </c>
      <c r="C2724" t="s">
        <v>240</v>
      </c>
      <c r="D2724" t="s">
        <v>564</v>
      </c>
      <c r="E2724" s="8" t="str">
        <f t="shared" si="3927"/>
        <v>2724 FAPPELIST-F</v>
      </c>
      <c r="H2724" s="27"/>
      <c r="J2724" s="77">
        <f>SUM(J2722:J2723)</f>
        <v>40</v>
      </c>
      <c r="K2724" s="28" t="e">
        <f t="shared" ca="1" si="3937"/>
        <v>#REF!</v>
      </c>
      <c r="L2724" s="28" t="e">
        <f t="shared" ca="1" si="3937"/>
        <v>#REF!</v>
      </c>
      <c r="M2724" s="28" t="e">
        <f t="shared" ca="1" si="3937"/>
        <v>#REF!</v>
      </c>
      <c r="N2724" s="28" t="e">
        <f t="shared" ca="1" si="3937"/>
        <v>#REF!</v>
      </c>
      <c r="O2724" s="28" t="e">
        <f t="shared" ca="1" si="3937"/>
        <v>#REF!</v>
      </c>
      <c r="P2724" s="28" t="e">
        <f t="shared" ca="1" si="3937"/>
        <v>#REF!</v>
      </c>
      <c r="R2724" s="33">
        <f>$J2724</f>
        <v>40</v>
      </c>
      <c r="S2724" s="77" t="e">
        <f t="shared" ref="S2724" ca="1" si="3944">SUM(S2722:S2723)</f>
        <v>#REF!</v>
      </c>
      <c r="T2724" s="77" t="e">
        <f t="shared" ref="T2724:AX2724" ca="1" si="3945">SUM(T2722:T2723)</f>
        <v>#REF!</v>
      </c>
      <c r="U2724" s="77" t="e">
        <f t="shared" ca="1" si="3945"/>
        <v>#REF!</v>
      </c>
      <c r="V2724" s="77" t="e">
        <f t="shared" ca="1" si="3945"/>
        <v>#REF!</v>
      </c>
      <c r="W2724" s="77" t="e">
        <f t="shared" ca="1" si="3945"/>
        <v>#REF!</v>
      </c>
      <c r="X2724" s="77" t="e">
        <f t="shared" ca="1" si="3945"/>
        <v>#REF!</v>
      </c>
      <c r="Y2724" s="77" t="e">
        <f t="shared" ca="1" si="3945"/>
        <v>#REF!</v>
      </c>
      <c r="Z2724" s="77" t="e">
        <f t="shared" ca="1" si="3945"/>
        <v>#REF!</v>
      </c>
      <c r="AA2724" s="77" t="e">
        <f t="shared" ca="1" si="3945"/>
        <v>#REF!</v>
      </c>
      <c r="AB2724" s="77" t="e">
        <f t="shared" ca="1" si="3945"/>
        <v>#REF!</v>
      </c>
      <c r="AC2724" s="77" t="e">
        <f t="shared" ca="1" si="3945"/>
        <v>#REF!</v>
      </c>
      <c r="AD2724" s="77" t="e">
        <f t="shared" ca="1" si="3945"/>
        <v>#REF!</v>
      </c>
      <c r="AE2724" s="77" t="e">
        <f t="shared" ca="1" si="3945"/>
        <v>#REF!</v>
      </c>
      <c r="AF2724" s="77" t="e">
        <f t="shared" ca="1" si="3945"/>
        <v>#REF!</v>
      </c>
      <c r="AG2724" s="77" t="e">
        <f t="shared" ca="1" si="3945"/>
        <v>#REF!</v>
      </c>
      <c r="AH2724" s="77" t="e">
        <f t="shared" ca="1" si="3945"/>
        <v>#REF!</v>
      </c>
      <c r="AI2724" s="77" t="e">
        <f t="shared" ca="1" si="3945"/>
        <v>#REF!</v>
      </c>
      <c r="AJ2724" s="77" t="e">
        <f t="shared" ca="1" si="3945"/>
        <v>#REF!</v>
      </c>
      <c r="AK2724" s="77" t="e">
        <f t="shared" ca="1" si="3945"/>
        <v>#REF!</v>
      </c>
      <c r="AL2724" s="77" t="e">
        <f t="shared" ca="1" si="3945"/>
        <v>#REF!</v>
      </c>
      <c r="AM2724" s="77" t="e">
        <f t="shared" ca="1" si="3945"/>
        <v>#REF!</v>
      </c>
      <c r="AN2724" s="77" t="e">
        <f t="shared" ca="1" si="3945"/>
        <v>#REF!</v>
      </c>
      <c r="AO2724" s="77" t="e">
        <f t="shared" ca="1" si="3945"/>
        <v>#REF!</v>
      </c>
      <c r="AP2724" s="77" t="e">
        <f t="shared" ca="1" si="3945"/>
        <v>#REF!</v>
      </c>
      <c r="AQ2724" s="77" t="e">
        <f t="shared" ca="1" si="3945"/>
        <v>#REF!</v>
      </c>
      <c r="AR2724" s="77" t="e">
        <f t="shared" ca="1" si="3945"/>
        <v>#REF!</v>
      </c>
      <c r="AS2724" s="77" t="e">
        <f t="shared" ca="1" si="3945"/>
        <v>#REF!</v>
      </c>
      <c r="AT2724" s="77" t="e">
        <f t="shared" ca="1" si="3945"/>
        <v>#REF!</v>
      </c>
      <c r="AU2724" s="77" t="e">
        <f t="shared" ca="1" si="3945"/>
        <v>#REF!</v>
      </c>
      <c r="AV2724" s="77" t="e">
        <f t="shared" ca="1" si="3945"/>
        <v>#REF!</v>
      </c>
      <c r="AW2724" s="77" t="e">
        <f t="shared" ca="1" si="3945"/>
        <v>#REF!</v>
      </c>
      <c r="AX2724" s="77" t="e">
        <f t="shared" ca="1" si="3945"/>
        <v>#REF!</v>
      </c>
      <c r="AY2724" s="77" t="e">
        <f t="shared" ref="AY2724:CD2724" ca="1" si="3946">SUM(AY2722:AY2723)</f>
        <v>#REF!</v>
      </c>
      <c r="AZ2724" s="77" t="e">
        <f t="shared" ca="1" si="3946"/>
        <v>#REF!</v>
      </c>
      <c r="BA2724" s="77" t="e">
        <f t="shared" ca="1" si="3946"/>
        <v>#REF!</v>
      </c>
      <c r="BB2724" s="77" t="e">
        <f t="shared" ca="1" si="3946"/>
        <v>#REF!</v>
      </c>
      <c r="BC2724" s="77" t="e">
        <f t="shared" ca="1" si="3946"/>
        <v>#REF!</v>
      </c>
      <c r="BD2724" s="77" t="e">
        <f t="shared" ca="1" si="3946"/>
        <v>#REF!</v>
      </c>
      <c r="BE2724" s="77" t="e">
        <f t="shared" ca="1" si="3946"/>
        <v>#REF!</v>
      </c>
      <c r="BF2724" s="77" t="e">
        <f t="shared" ca="1" si="3946"/>
        <v>#REF!</v>
      </c>
      <c r="BG2724" s="77" t="e">
        <f t="shared" ca="1" si="3946"/>
        <v>#REF!</v>
      </c>
      <c r="BH2724" s="77" t="e">
        <f t="shared" ca="1" si="3946"/>
        <v>#REF!</v>
      </c>
      <c r="BI2724" s="77" t="e">
        <f t="shared" ca="1" si="3946"/>
        <v>#REF!</v>
      </c>
      <c r="BJ2724" s="77" t="e">
        <f t="shared" ca="1" si="3946"/>
        <v>#REF!</v>
      </c>
      <c r="BK2724" s="77" t="e">
        <f t="shared" ca="1" si="3946"/>
        <v>#REF!</v>
      </c>
      <c r="BL2724" s="77" t="e">
        <f t="shared" ca="1" si="3946"/>
        <v>#REF!</v>
      </c>
      <c r="BM2724" s="77" t="e">
        <f t="shared" ca="1" si="3946"/>
        <v>#REF!</v>
      </c>
      <c r="BN2724" s="77" t="e">
        <f t="shared" ca="1" si="3946"/>
        <v>#REF!</v>
      </c>
      <c r="BO2724" s="77" t="e">
        <f t="shared" ca="1" si="3946"/>
        <v>#REF!</v>
      </c>
      <c r="BP2724" s="77" t="e">
        <f t="shared" ca="1" si="3946"/>
        <v>#REF!</v>
      </c>
      <c r="BQ2724" s="77" t="e">
        <f t="shared" ca="1" si="3946"/>
        <v>#REF!</v>
      </c>
      <c r="BR2724" s="77" t="e">
        <f t="shared" ca="1" si="3946"/>
        <v>#REF!</v>
      </c>
      <c r="BS2724" s="77" t="e">
        <f t="shared" ca="1" si="3946"/>
        <v>#REF!</v>
      </c>
      <c r="BT2724" s="77" t="e">
        <f t="shared" ca="1" si="3946"/>
        <v>#REF!</v>
      </c>
      <c r="BU2724" s="77" t="e">
        <f t="shared" ca="1" si="3946"/>
        <v>#REF!</v>
      </c>
      <c r="BV2724" s="77" t="e">
        <f t="shared" ca="1" si="3946"/>
        <v>#REF!</v>
      </c>
      <c r="BW2724" s="77" t="e">
        <f t="shared" ca="1" si="3946"/>
        <v>#REF!</v>
      </c>
      <c r="BX2724" s="77" t="e">
        <f t="shared" ca="1" si="3946"/>
        <v>#REF!</v>
      </c>
      <c r="BY2724" s="77" t="e">
        <f t="shared" ca="1" si="3946"/>
        <v>#REF!</v>
      </c>
      <c r="BZ2724" s="77" t="e">
        <f t="shared" ca="1" si="3946"/>
        <v>#REF!</v>
      </c>
      <c r="CA2724" s="77" t="e">
        <f t="shared" ca="1" si="3946"/>
        <v>#REF!</v>
      </c>
      <c r="CB2724" s="77" t="e">
        <f t="shared" ca="1" si="3946"/>
        <v>#REF!</v>
      </c>
      <c r="CC2724" s="77" t="e">
        <f t="shared" ca="1" si="3946"/>
        <v>#REF!</v>
      </c>
      <c r="CD2724" s="77" t="e">
        <f t="shared" ca="1" si="3946"/>
        <v>#REF!</v>
      </c>
      <c r="CE2724" s="77" t="e">
        <f t="shared" ref="CE2724:CK2724" ca="1" si="3947">SUM(CE2722:CE2723)</f>
        <v>#REF!</v>
      </c>
      <c r="CF2724" s="77" t="e">
        <f t="shared" ca="1" si="3947"/>
        <v>#REF!</v>
      </c>
      <c r="CG2724" s="77" t="e">
        <f t="shared" ca="1" si="3947"/>
        <v>#REF!</v>
      </c>
      <c r="CH2724" s="77" t="e">
        <f t="shared" ca="1" si="3947"/>
        <v>#REF!</v>
      </c>
      <c r="CI2724" s="77" t="e">
        <f t="shared" ca="1" si="3947"/>
        <v>#REF!</v>
      </c>
      <c r="CJ2724" s="77" t="e">
        <f t="shared" ca="1" si="3947"/>
        <v>#REF!</v>
      </c>
      <c r="CK2724" s="77" t="e">
        <f t="shared" ca="1" si="3947"/>
        <v>#REF!</v>
      </c>
      <c r="CL2724" s="77" t="e">
        <f t="shared" ref="CL2724" ca="1" si="3948">SUM(CL2722:CL2723)</f>
        <v>#REF!</v>
      </c>
    </row>
    <row r="2725" spans="2:90" x14ac:dyDescent="0.4">
      <c r="B2725" s="123"/>
      <c r="D2725" t="s">
        <v>564</v>
      </c>
      <c r="E2725" s="8" t="str">
        <f t="shared" ref="E2725" si="3949">ROW()&amp;" "&amp;D2725</f>
        <v>2725 FAPPELIST-F</v>
      </c>
      <c r="H2725" s="27"/>
      <c r="J2725" s="77"/>
      <c r="K2725" s="28"/>
      <c r="L2725" s="28"/>
      <c r="M2725" s="28"/>
      <c r="N2725" s="28"/>
      <c r="O2725" s="28"/>
      <c r="P2725" s="28"/>
      <c r="R2725" s="33"/>
      <c r="S2725" s="77"/>
      <c r="T2725" s="77"/>
      <c r="U2725" s="77"/>
      <c r="V2725" s="77"/>
      <c r="W2725" s="77"/>
      <c r="X2725" s="77"/>
      <c r="Y2725" s="77"/>
      <c r="Z2725" s="77"/>
      <c r="AA2725" s="77"/>
      <c r="AB2725" s="77"/>
      <c r="AC2725" s="77"/>
      <c r="AD2725" s="77"/>
      <c r="AE2725" s="77"/>
      <c r="AF2725" s="77"/>
      <c r="AG2725" s="77"/>
      <c r="AH2725" s="77"/>
      <c r="AI2725" s="77"/>
      <c r="AJ2725" s="77"/>
      <c r="AK2725" s="77"/>
      <c r="AL2725" s="77"/>
      <c r="AM2725" s="77"/>
      <c r="AN2725" s="77"/>
      <c r="AO2725" s="77"/>
      <c r="AP2725" s="77"/>
      <c r="AQ2725" s="77"/>
      <c r="AR2725" s="77"/>
      <c r="AS2725" s="77"/>
      <c r="AT2725" s="77"/>
      <c r="AU2725" s="77"/>
      <c r="AV2725" s="77"/>
      <c r="AW2725" s="77"/>
      <c r="AX2725" s="77"/>
      <c r="AY2725" s="77"/>
      <c r="AZ2725" s="77"/>
      <c r="BA2725" s="77"/>
      <c r="BB2725" s="77"/>
      <c r="BC2725" s="77"/>
      <c r="BD2725" s="77"/>
      <c r="BE2725" s="77"/>
      <c r="BF2725" s="77"/>
      <c r="BG2725" s="77"/>
      <c r="BH2725" s="77"/>
      <c r="BI2725" s="77"/>
      <c r="BJ2725" s="77"/>
      <c r="BK2725" s="77"/>
      <c r="BL2725" s="77"/>
      <c r="BM2725" s="77"/>
      <c r="BN2725" s="77"/>
      <c r="BO2725" s="77"/>
      <c r="BP2725" s="77"/>
      <c r="BQ2725" s="77"/>
      <c r="BR2725" s="77"/>
      <c r="BS2725" s="77"/>
      <c r="BT2725" s="77"/>
      <c r="BU2725" s="77"/>
      <c r="BV2725" s="77"/>
      <c r="BW2725" s="77"/>
      <c r="BX2725" s="77"/>
      <c r="BY2725" s="77"/>
      <c r="BZ2725" s="77"/>
      <c r="CA2725" s="77"/>
      <c r="CB2725" s="77"/>
      <c r="CC2725" s="77"/>
      <c r="CD2725" s="77"/>
      <c r="CE2725" s="77"/>
      <c r="CF2725" s="77"/>
      <c r="CG2725" s="77"/>
      <c r="CH2725" s="77"/>
      <c r="CI2725" s="77"/>
      <c r="CJ2725" s="77"/>
      <c r="CK2725" s="77"/>
      <c r="CL2725" s="77"/>
    </row>
    <row r="2726" spans="2:90" x14ac:dyDescent="0.4">
      <c r="B2726" s="132" t="str">
        <f t="shared" ref="B2726:B2733" si="3950">B2691</f>
        <v>(Primary label)</v>
      </c>
      <c r="D2726" t="s">
        <v>564</v>
      </c>
      <c r="E2726" s="8" t="str">
        <f t="shared" si="3927"/>
        <v>2726 FAPPELIST-F</v>
      </c>
      <c r="G2726" t="s">
        <v>332</v>
      </c>
      <c r="H2726" s="27"/>
      <c r="I2726" s="78"/>
      <c r="J2726" s="78"/>
      <c r="K2726" s="33"/>
      <c r="L2726" s="33"/>
      <c r="M2726" s="33"/>
      <c r="N2726" s="33"/>
      <c r="O2726" s="33"/>
      <c r="P2726" s="33"/>
      <c r="R2726" s="33"/>
      <c r="S2726" s="77"/>
      <c r="T2726" s="77"/>
      <c r="U2726" s="77"/>
      <c r="V2726" s="77"/>
      <c r="W2726" s="77"/>
      <c r="X2726" s="77"/>
      <c r="Y2726" s="77"/>
      <c r="Z2726" s="77"/>
      <c r="AA2726" s="77"/>
      <c r="AB2726" s="77"/>
      <c r="AC2726" s="77"/>
      <c r="AD2726" s="77"/>
      <c r="AE2726" s="77"/>
      <c r="AF2726" s="77"/>
      <c r="AG2726" s="77"/>
      <c r="AH2726" s="77"/>
      <c r="AI2726" s="77"/>
      <c r="AJ2726" s="77"/>
      <c r="AK2726" s="77"/>
      <c r="AL2726" s="77"/>
      <c r="AM2726" s="77"/>
      <c r="AN2726" s="77"/>
      <c r="AO2726" s="77"/>
      <c r="AP2726" s="77"/>
      <c r="AQ2726" s="77"/>
      <c r="AR2726" s="77"/>
      <c r="AS2726" s="77"/>
      <c r="AT2726" s="77"/>
      <c r="AU2726" s="77"/>
      <c r="AV2726" s="77"/>
      <c r="AW2726" s="77"/>
      <c r="AX2726" s="77"/>
      <c r="AY2726" s="77"/>
      <c r="AZ2726" s="77"/>
      <c r="BA2726" s="77"/>
      <c r="BB2726" s="77"/>
      <c r="BC2726" s="77"/>
      <c r="BD2726" s="77"/>
      <c r="BE2726" s="77"/>
      <c r="BF2726" s="77"/>
      <c r="BG2726" s="77"/>
      <c r="BH2726" s="77"/>
      <c r="BI2726" s="77"/>
      <c r="BJ2726" s="77"/>
      <c r="BK2726" s="77"/>
      <c r="BL2726" s="77"/>
      <c r="BM2726" s="77"/>
      <c r="BN2726" s="77"/>
      <c r="BO2726" s="77"/>
      <c r="BP2726" s="77"/>
      <c r="BQ2726" s="77"/>
      <c r="BR2726" s="77"/>
      <c r="BS2726" s="77"/>
      <c r="BT2726" s="77"/>
      <c r="BU2726" s="77"/>
      <c r="BV2726" s="77"/>
      <c r="BW2726" s="77"/>
      <c r="BX2726" s="77"/>
      <c r="BY2726" s="77"/>
      <c r="BZ2726" s="77"/>
      <c r="CA2726" s="77"/>
      <c r="CB2726" s="77"/>
      <c r="CC2726" s="77"/>
      <c r="CD2726" s="77"/>
      <c r="CE2726" s="77"/>
      <c r="CF2726" s="77"/>
      <c r="CG2726" s="77"/>
      <c r="CH2726" s="77"/>
      <c r="CI2726" s="77"/>
      <c r="CJ2726" s="77"/>
      <c r="CK2726" s="77"/>
      <c r="CL2726" s="77"/>
    </row>
    <row r="2727" spans="2:90" x14ac:dyDescent="0.4">
      <c r="B2727" s="132" t="str">
        <f t="shared" si="3950"/>
        <v>primary unit</v>
      </c>
      <c r="D2727" t="s">
        <v>564</v>
      </c>
      <c r="E2727" s="8" t="str">
        <f t="shared" si="3927"/>
        <v>2727 FAPPELIST-F</v>
      </c>
      <c r="G2727" t="s">
        <v>332</v>
      </c>
      <c r="H2727" s="27"/>
      <c r="I2727" s="78"/>
      <c r="J2727" s="78"/>
      <c r="K2727" s="33"/>
      <c r="L2727" s="33"/>
      <c r="M2727" s="33"/>
      <c r="N2727" s="33"/>
      <c r="O2727" s="33"/>
      <c r="P2727" s="33"/>
      <c r="R2727" s="33"/>
    </row>
    <row r="2728" spans="2:90" x14ac:dyDescent="0.4">
      <c r="B2728" s="132" t="str">
        <f t="shared" si="3950"/>
        <v>Primary revenue driver</v>
      </c>
      <c r="D2728" t="s">
        <v>564</v>
      </c>
      <c r="E2728" s="8" t="str">
        <f t="shared" si="3927"/>
        <v>2728 FAPPELIST-F</v>
      </c>
      <c r="G2728" t="s">
        <v>332</v>
      </c>
      <c r="K2728" s="53"/>
      <c r="L2728" s="53"/>
      <c r="M2728" s="53"/>
      <c r="N2728" s="53"/>
      <c r="O2728" s="53"/>
      <c r="P2728" s="53"/>
      <c r="R2728" s="24"/>
      <c r="S2728" s="80" t="str">
        <f t="shared" ref="S2728" si="3951">S2693</f>
        <v>S$12</v>
      </c>
      <c r="T2728" s="80" t="str">
        <f t="shared" ref="T2728:AX2728" si="3952">T2693</f>
        <v>T$12</v>
      </c>
      <c r="U2728" s="80" t="str">
        <f t="shared" si="3952"/>
        <v>U$12</v>
      </c>
      <c r="V2728" s="80" t="str">
        <f t="shared" si="3952"/>
        <v>V$12</v>
      </c>
      <c r="W2728" s="80" t="str">
        <f t="shared" si="3952"/>
        <v>W$12</v>
      </c>
      <c r="X2728" s="80" t="str">
        <f t="shared" si="3952"/>
        <v>X$12</v>
      </c>
      <c r="Y2728" s="80" t="str">
        <f t="shared" si="3952"/>
        <v>Y$12</v>
      </c>
      <c r="Z2728" s="80" t="str">
        <f t="shared" si="3952"/>
        <v>Z$12</v>
      </c>
      <c r="AA2728" s="80" t="str">
        <f t="shared" si="3952"/>
        <v>AA$12</v>
      </c>
      <c r="AB2728" s="80" t="str">
        <f t="shared" si="3952"/>
        <v>AB$12</v>
      </c>
      <c r="AC2728" s="80" t="str">
        <f t="shared" si="3952"/>
        <v>AC$12</v>
      </c>
      <c r="AD2728" s="80" t="str">
        <f t="shared" si="3952"/>
        <v>AD$12</v>
      </c>
      <c r="AE2728" s="80" t="str">
        <f t="shared" si="3952"/>
        <v>AE$12</v>
      </c>
      <c r="AF2728" s="80" t="str">
        <f t="shared" si="3952"/>
        <v>AF$12</v>
      </c>
      <c r="AG2728" s="80" t="str">
        <f t="shared" si="3952"/>
        <v>AG$12</v>
      </c>
      <c r="AH2728" s="80" t="str">
        <f t="shared" si="3952"/>
        <v>AH$12</v>
      </c>
      <c r="AI2728" s="80" t="str">
        <f t="shared" si="3952"/>
        <v>AI$12</v>
      </c>
      <c r="AJ2728" s="80" t="str">
        <f t="shared" si="3952"/>
        <v>AJ$12</v>
      </c>
      <c r="AK2728" s="80" t="str">
        <f t="shared" si="3952"/>
        <v>AK$12</v>
      </c>
      <c r="AL2728" s="80" t="str">
        <f t="shared" si="3952"/>
        <v>AL$12</v>
      </c>
      <c r="AM2728" s="80" t="str">
        <f t="shared" si="3952"/>
        <v>AM$12</v>
      </c>
      <c r="AN2728" s="80" t="str">
        <f t="shared" si="3952"/>
        <v>AN$12</v>
      </c>
      <c r="AO2728" s="80" t="str">
        <f t="shared" si="3952"/>
        <v>AO$12</v>
      </c>
      <c r="AP2728" s="80" t="str">
        <f t="shared" si="3952"/>
        <v>AP$12</v>
      </c>
      <c r="AQ2728" s="80" t="str">
        <f t="shared" si="3952"/>
        <v>AQ$12</v>
      </c>
      <c r="AR2728" s="80" t="str">
        <f t="shared" si="3952"/>
        <v>AR$12</v>
      </c>
      <c r="AS2728" s="80" t="str">
        <f t="shared" si="3952"/>
        <v>AS$12</v>
      </c>
      <c r="AT2728" s="80" t="str">
        <f t="shared" si="3952"/>
        <v>AT$12</v>
      </c>
      <c r="AU2728" s="80" t="str">
        <f t="shared" si="3952"/>
        <v>AU$12</v>
      </c>
      <c r="AV2728" s="80" t="str">
        <f t="shared" si="3952"/>
        <v>AV$12</v>
      </c>
      <c r="AW2728" s="80" t="str">
        <f t="shared" si="3952"/>
        <v>AW$12</v>
      </c>
      <c r="AX2728" s="80" t="str">
        <f t="shared" si="3952"/>
        <v>AX$12</v>
      </c>
      <c r="AY2728" s="80" t="str">
        <f t="shared" ref="AY2728:CD2728" si="3953">AY2693</f>
        <v>AY$12</v>
      </c>
      <c r="AZ2728" s="80" t="str">
        <f t="shared" si="3953"/>
        <v>AZ$12</v>
      </c>
      <c r="BA2728" s="80" t="str">
        <f t="shared" si="3953"/>
        <v>BA$12</v>
      </c>
      <c r="BB2728" s="80" t="str">
        <f t="shared" si="3953"/>
        <v>BB$12</v>
      </c>
      <c r="BC2728" s="80" t="str">
        <f t="shared" si="3953"/>
        <v>BC$12</v>
      </c>
      <c r="BD2728" s="80" t="str">
        <f t="shared" si="3953"/>
        <v>BD$12</v>
      </c>
      <c r="BE2728" s="80" t="str">
        <f t="shared" si="3953"/>
        <v>BE$12</v>
      </c>
      <c r="BF2728" s="80" t="str">
        <f t="shared" si="3953"/>
        <v>BF$12</v>
      </c>
      <c r="BG2728" s="80" t="str">
        <f t="shared" si="3953"/>
        <v>BG$12</v>
      </c>
      <c r="BH2728" s="80" t="str">
        <f t="shared" si="3953"/>
        <v>BH$12</v>
      </c>
      <c r="BI2728" s="80" t="str">
        <f t="shared" si="3953"/>
        <v>BI$12</v>
      </c>
      <c r="BJ2728" s="80" t="str">
        <f t="shared" si="3953"/>
        <v>BJ$12</v>
      </c>
      <c r="BK2728" s="80" t="str">
        <f t="shared" si="3953"/>
        <v>BK$12</v>
      </c>
      <c r="BL2728" s="80" t="str">
        <f t="shared" si="3953"/>
        <v>BL$12</v>
      </c>
      <c r="BM2728" s="80" t="str">
        <f t="shared" si="3953"/>
        <v>BM$12</v>
      </c>
      <c r="BN2728" s="80" t="str">
        <f t="shared" si="3953"/>
        <v>BN$12</v>
      </c>
      <c r="BO2728" s="80" t="str">
        <f t="shared" si="3953"/>
        <v>BO$12</v>
      </c>
      <c r="BP2728" s="80" t="str">
        <f t="shared" si="3953"/>
        <v>BP$12</v>
      </c>
      <c r="BQ2728" s="80" t="str">
        <f t="shared" si="3953"/>
        <v>BQ$12</v>
      </c>
      <c r="BR2728" s="80" t="str">
        <f t="shared" si="3953"/>
        <v>BR$12</v>
      </c>
      <c r="BS2728" s="80" t="str">
        <f t="shared" si="3953"/>
        <v>BS$12</v>
      </c>
      <c r="BT2728" s="80" t="str">
        <f t="shared" si="3953"/>
        <v>BT$12</v>
      </c>
      <c r="BU2728" s="80" t="str">
        <f t="shared" si="3953"/>
        <v>BU$12</v>
      </c>
      <c r="BV2728" s="80" t="str">
        <f t="shared" si="3953"/>
        <v>BV$12</v>
      </c>
      <c r="BW2728" s="80" t="str">
        <f t="shared" si="3953"/>
        <v>BW$12</v>
      </c>
      <c r="BX2728" s="80" t="str">
        <f t="shared" si="3953"/>
        <v>BX$12</v>
      </c>
      <c r="BY2728" s="80" t="str">
        <f t="shared" si="3953"/>
        <v>BY$12</v>
      </c>
      <c r="BZ2728" s="80" t="str">
        <f t="shared" si="3953"/>
        <v>BZ$12</v>
      </c>
      <c r="CA2728" s="80" t="str">
        <f t="shared" si="3953"/>
        <v>CA$12</v>
      </c>
      <c r="CB2728" s="80" t="str">
        <f t="shared" si="3953"/>
        <v>CB$12</v>
      </c>
      <c r="CC2728" s="80" t="str">
        <f t="shared" si="3953"/>
        <v>CC$12</v>
      </c>
      <c r="CD2728" s="80" t="str">
        <f t="shared" si="3953"/>
        <v>CD$12</v>
      </c>
      <c r="CE2728" s="80" t="str">
        <f t="shared" ref="CE2728:CK2728" si="3954">CE2693</f>
        <v>CE$12</v>
      </c>
      <c r="CF2728" s="80" t="str">
        <f t="shared" si="3954"/>
        <v>CF$12</v>
      </c>
      <c r="CG2728" s="80" t="str">
        <f t="shared" si="3954"/>
        <v>CG$12</v>
      </c>
      <c r="CH2728" s="80" t="str">
        <f t="shared" si="3954"/>
        <v>CH$12</v>
      </c>
      <c r="CI2728" s="80" t="str">
        <f t="shared" si="3954"/>
        <v>CI$12</v>
      </c>
      <c r="CJ2728" s="80" t="str">
        <f t="shared" si="3954"/>
        <v>CJ$12</v>
      </c>
      <c r="CK2728" s="80" t="str">
        <f t="shared" si="3954"/>
        <v>CK$12</v>
      </c>
      <c r="CL2728" s="80" t="str">
        <f t="shared" ref="CL2728" si="3955">CL2693</f>
        <v>CL$12</v>
      </c>
    </row>
    <row r="2729" spans="2:90" x14ac:dyDescent="0.4">
      <c r="B2729" s="132" t="str">
        <f t="shared" si="3950"/>
        <v>Primary volume driver</v>
      </c>
      <c r="D2729" t="s">
        <v>564</v>
      </c>
      <c r="E2729" s="8" t="str">
        <f t="shared" si="3927"/>
        <v>2729 FAPPELIST-F</v>
      </c>
      <c r="G2729" t="s">
        <v>332</v>
      </c>
      <c r="H2729" s="12"/>
      <c r="I2729" s="60"/>
      <c r="J2729" s="60"/>
      <c r="K2729" s="15"/>
      <c r="L2729" s="15"/>
      <c r="M2729" s="15"/>
      <c r="N2729" s="15"/>
      <c r="O2729" s="15"/>
      <c r="P2729" s="15"/>
      <c r="R2729" s="15"/>
      <c r="S2729" s="80" t="str">
        <f t="shared" ref="S2729" si="3956">S2694</f>
        <v>S$13</v>
      </c>
      <c r="T2729" s="80" t="str">
        <f t="shared" ref="T2729:AX2729" si="3957">T2694</f>
        <v>T$13</v>
      </c>
      <c r="U2729" s="80" t="str">
        <f t="shared" si="3957"/>
        <v>U$13</v>
      </c>
      <c r="V2729" s="80" t="str">
        <f t="shared" si="3957"/>
        <v>V$13</v>
      </c>
      <c r="W2729" s="80" t="str">
        <f t="shared" si="3957"/>
        <v>W$13</v>
      </c>
      <c r="X2729" s="80" t="str">
        <f t="shared" si="3957"/>
        <v>X$13</v>
      </c>
      <c r="Y2729" s="80" t="str">
        <f t="shared" si="3957"/>
        <v>Y$13</v>
      </c>
      <c r="Z2729" s="80" t="str">
        <f t="shared" si="3957"/>
        <v>Z$13</v>
      </c>
      <c r="AA2729" s="80" t="str">
        <f t="shared" si="3957"/>
        <v>AA$13</v>
      </c>
      <c r="AB2729" s="80" t="str">
        <f t="shared" si="3957"/>
        <v>AB$13</v>
      </c>
      <c r="AC2729" s="80" t="str">
        <f t="shared" si="3957"/>
        <v>AC$13</v>
      </c>
      <c r="AD2729" s="80" t="str">
        <f t="shared" si="3957"/>
        <v>AD$13</v>
      </c>
      <c r="AE2729" s="80" t="str">
        <f t="shared" si="3957"/>
        <v>AE$13</v>
      </c>
      <c r="AF2729" s="80" t="str">
        <f t="shared" si="3957"/>
        <v>AF$13</v>
      </c>
      <c r="AG2729" s="80" t="str">
        <f t="shared" si="3957"/>
        <v>AG$13</v>
      </c>
      <c r="AH2729" s="80" t="str">
        <f t="shared" si="3957"/>
        <v>AH$13</v>
      </c>
      <c r="AI2729" s="80" t="str">
        <f t="shared" si="3957"/>
        <v>AI$13</v>
      </c>
      <c r="AJ2729" s="80" t="str">
        <f t="shared" si="3957"/>
        <v>AJ$13</v>
      </c>
      <c r="AK2729" s="80" t="str">
        <f t="shared" si="3957"/>
        <v>AK$13</v>
      </c>
      <c r="AL2729" s="80" t="str">
        <f t="shared" si="3957"/>
        <v>AL$13</v>
      </c>
      <c r="AM2729" s="80" t="str">
        <f t="shared" si="3957"/>
        <v>AM$13</v>
      </c>
      <c r="AN2729" s="80" t="str">
        <f t="shared" si="3957"/>
        <v>AN$13</v>
      </c>
      <c r="AO2729" s="80" t="str">
        <f t="shared" si="3957"/>
        <v>AO$13</v>
      </c>
      <c r="AP2729" s="80" t="str">
        <f t="shared" si="3957"/>
        <v>AP$13</v>
      </c>
      <c r="AQ2729" s="80" t="str">
        <f t="shared" si="3957"/>
        <v>AQ$13</v>
      </c>
      <c r="AR2729" s="80" t="str">
        <f t="shared" si="3957"/>
        <v>AR$13</v>
      </c>
      <c r="AS2729" s="80" t="str">
        <f t="shared" si="3957"/>
        <v>AS$13</v>
      </c>
      <c r="AT2729" s="80" t="str">
        <f t="shared" si="3957"/>
        <v>AT$13</v>
      </c>
      <c r="AU2729" s="80" t="str">
        <f t="shared" si="3957"/>
        <v>AU$13</v>
      </c>
      <c r="AV2729" s="80" t="str">
        <f t="shared" si="3957"/>
        <v>AV$13</v>
      </c>
      <c r="AW2729" s="80" t="str">
        <f t="shared" si="3957"/>
        <v>AW$13</v>
      </c>
      <c r="AX2729" s="80" t="str">
        <f t="shared" si="3957"/>
        <v>AX$13</v>
      </c>
      <c r="AY2729" s="80" t="str">
        <f t="shared" ref="AY2729:CD2729" si="3958">AY2694</f>
        <v>AY$13</v>
      </c>
      <c r="AZ2729" s="80" t="str">
        <f t="shared" si="3958"/>
        <v>AZ$13</v>
      </c>
      <c r="BA2729" s="80" t="str">
        <f t="shared" si="3958"/>
        <v>BA$13</v>
      </c>
      <c r="BB2729" s="80" t="str">
        <f t="shared" si="3958"/>
        <v>BB$13</v>
      </c>
      <c r="BC2729" s="80" t="str">
        <f t="shared" si="3958"/>
        <v>BC$13</v>
      </c>
      <c r="BD2729" s="80" t="str">
        <f t="shared" si="3958"/>
        <v>BD$13</v>
      </c>
      <c r="BE2729" s="80" t="str">
        <f t="shared" si="3958"/>
        <v>BE$13</v>
      </c>
      <c r="BF2729" s="80" t="str">
        <f t="shared" si="3958"/>
        <v>BF$13</v>
      </c>
      <c r="BG2729" s="80" t="str">
        <f t="shared" si="3958"/>
        <v>BG$13</v>
      </c>
      <c r="BH2729" s="80" t="str">
        <f t="shared" si="3958"/>
        <v>BH$13</v>
      </c>
      <c r="BI2729" s="80" t="str">
        <f t="shared" si="3958"/>
        <v>BI$13</v>
      </c>
      <c r="BJ2729" s="80" t="str">
        <f t="shared" si="3958"/>
        <v>BJ$13</v>
      </c>
      <c r="BK2729" s="80" t="str">
        <f t="shared" si="3958"/>
        <v>BK$13</v>
      </c>
      <c r="BL2729" s="80" t="str">
        <f t="shared" si="3958"/>
        <v>BL$13</v>
      </c>
      <c r="BM2729" s="80" t="str">
        <f t="shared" si="3958"/>
        <v>BM$13</v>
      </c>
      <c r="BN2729" s="80" t="str">
        <f t="shared" si="3958"/>
        <v>BN$13</v>
      </c>
      <c r="BO2729" s="80" t="str">
        <f t="shared" si="3958"/>
        <v>BO$13</v>
      </c>
      <c r="BP2729" s="80" t="str">
        <f t="shared" si="3958"/>
        <v>BP$13</v>
      </c>
      <c r="BQ2729" s="80" t="str">
        <f t="shared" si="3958"/>
        <v>BQ$13</v>
      </c>
      <c r="BR2729" s="80" t="str">
        <f t="shared" si="3958"/>
        <v>BR$13</v>
      </c>
      <c r="BS2729" s="80" t="str">
        <f t="shared" si="3958"/>
        <v>BS$13</v>
      </c>
      <c r="BT2729" s="80" t="str">
        <f t="shared" si="3958"/>
        <v>BT$13</v>
      </c>
      <c r="BU2729" s="80" t="str">
        <f t="shared" si="3958"/>
        <v>BU$13</v>
      </c>
      <c r="BV2729" s="80" t="str">
        <f t="shared" si="3958"/>
        <v>BV$13</v>
      </c>
      <c r="BW2729" s="80" t="str">
        <f t="shared" si="3958"/>
        <v>BW$13</v>
      </c>
      <c r="BX2729" s="80" t="str">
        <f t="shared" si="3958"/>
        <v>BX$13</v>
      </c>
      <c r="BY2729" s="80" t="str">
        <f t="shared" si="3958"/>
        <v>BY$13</v>
      </c>
      <c r="BZ2729" s="80" t="str">
        <f t="shared" si="3958"/>
        <v>BZ$13</v>
      </c>
      <c r="CA2729" s="80" t="str">
        <f t="shared" si="3958"/>
        <v>CA$13</v>
      </c>
      <c r="CB2729" s="80" t="str">
        <f t="shared" si="3958"/>
        <v>CB$13</v>
      </c>
      <c r="CC2729" s="80" t="str">
        <f t="shared" si="3958"/>
        <v>CC$13</v>
      </c>
      <c r="CD2729" s="80" t="str">
        <f t="shared" si="3958"/>
        <v>CD$13</v>
      </c>
      <c r="CE2729" s="80" t="str">
        <f t="shared" ref="CE2729:CK2729" si="3959">CE2694</f>
        <v>CE$13</v>
      </c>
      <c r="CF2729" s="80" t="str">
        <f t="shared" si="3959"/>
        <v>CF$13</v>
      </c>
      <c r="CG2729" s="80" t="str">
        <f t="shared" si="3959"/>
        <v>CG$13</v>
      </c>
      <c r="CH2729" s="80" t="str">
        <f t="shared" si="3959"/>
        <v>CH$13</v>
      </c>
      <c r="CI2729" s="80" t="str">
        <f t="shared" si="3959"/>
        <v>CI$13</v>
      </c>
      <c r="CJ2729" s="80" t="str">
        <f t="shared" si="3959"/>
        <v>CJ$13</v>
      </c>
      <c r="CK2729" s="80" t="str">
        <f t="shared" si="3959"/>
        <v>CK$13</v>
      </c>
      <c r="CL2729" s="80" t="str">
        <f t="shared" ref="CL2729" si="3960">CL2694</f>
        <v>CL$13</v>
      </c>
    </row>
    <row r="2730" spans="2:90" x14ac:dyDescent="0.4">
      <c r="B2730" s="132" t="str">
        <f t="shared" si="3950"/>
        <v>(Secondary label)</v>
      </c>
      <c r="D2730" t="s">
        <v>564</v>
      </c>
      <c r="E2730" s="8" t="str">
        <f t="shared" si="3927"/>
        <v>2730 FAPPELIST-F</v>
      </c>
      <c r="G2730" t="s">
        <v>332</v>
      </c>
      <c r="H2730" s="12"/>
      <c r="I2730" s="60"/>
      <c r="J2730" s="60"/>
      <c r="K2730" s="15"/>
      <c r="L2730" s="15"/>
      <c r="M2730" s="15"/>
      <c r="N2730" s="15"/>
      <c r="O2730" s="15"/>
      <c r="P2730" s="15"/>
      <c r="R2730" s="15"/>
      <c r="S2730" s="175"/>
      <c r="T2730" s="175"/>
      <c r="U2730" s="175"/>
      <c r="V2730" s="175"/>
      <c r="W2730" s="175"/>
      <c r="X2730" s="175"/>
      <c r="Y2730" s="175"/>
      <c r="Z2730" s="175"/>
      <c r="AA2730" s="175"/>
      <c r="AB2730" s="175"/>
      <c r="AC2730" s="175"/>
      <c r="AD2730" s="175"/>
      <c r="AE2730" s="175"/>
      <c r="AF2730" s="175"/>
      <c r="AG2730" s="175"/>
      <c r="AH2730" s="175"/>
      <c r="AI2730" s="175"/>
      <c r="AJ2730" s="175"/>
      <c r="AK2730" s="175"/>
      <c r="AL2730" s="175"/>
      <c r="AM2730" s="175"/>
      <c r="AN2730" s="175"/>
      <c r="AO2730" s="175"/>
      <c r="AP2730" s="175"/>
      <c r="AQ2730" s="175"/>
      <c r="AR2730" s="175"/>
      <c r="AS2730" s="175"/>
      <c r="AT2730" s="175"/>
      <c r="AU2730" s="175"/>
      <c r="AV2730" s="175"/>
      <c r="AW2730" s="175"/>
      <c r="AX2730" s="175"/>
      <c r="AY2730" s="175"/>
      <c r="AZ2730" s="175"/>
      <c r="BA2730" s="175"/>
      <c r="BB2730" s="175"/>
      <c r="BC2730" s="175"/>
      <c r="BD2730" s="175"/>
      <c r="BE2730" s="175"/>
      <c r="BF2730" s="175"/>
      <c r="BG2730" s="175"/>
      <c r="BH2730" s="175"/>
      <c r="BI2730" s="175"/>
      <c r="BJ2730" s="175"/>
      <c r="BK2730" s="175"/>
      <c r="BL2730" s="175"/>
      <c r="BM2730" s="175"/>
      <c r="BN2730" s="175"/>
      <c r="BO2730" s="175"/>
      <c r="BP2730" s="175"/>
      <c r="BQ2730" s="175"/>
      <c r="BR2730" s="175"/>
      <c r="BS2730" s="175"/>
      <c r="BT2730" s="175"/>
      <c r="BU2730" s="175"/>
      <c r="BV2730" s="175"/>
      <c r="BW2730" s="175"/>
      <c r="BX2730" s="175"/>
      <c r="BY2730" s="175"/>
      <c r="BZ2730" s="175"/>
      <c r="CA2730" s="175"/>
      <c r="CB2730" s="175"/>
      <c r="CC2730" s="175"/>
      <c r="CD2730" s="175"/>
      <c r="CE2730" s="175"/>
      <c r="CF2730" s="175"/>
      <c r="CG2730" s="175"/>
      <c r="CH2730" s="175"/>
      <c r="CI2730" s="175"/>
      <c r="CJ2730" s="175"/>
      <c r="CK2730" s="175"/>
      <c r="CL2730" s="175"/>
    </row>
    <row r="2731" spans="2:90" x14ac:dyDescent="0.4">
      <c r="B2731" s="132" t="str">
        <f t="shared" si="3950"/>
        <v xml:space="preserve">secondary unit </v>
      </c>
      <c r="D2731" t="s">
        <v>564</v>
      </c>
      <c r="E2731" s="8" t="str">
        <f t="shared" si="3927"/>
        <v>2731 FAPPELIST-F</v>
      </c>
      <c r="G2731" t="s">
        <v>332</v>
      </c>
      <c r="H2731" s="12"/>
      <c r="I2731" s="60"/>
      <c r="J2731" s="60"/>
      <c r="K2731" s="15"/>
      <c r="L2731" s="15"/>
      <c r="M2731" s="15"/>
      <c r="N2731" s="15"/>
      <c r="O2731" s="15"/>
      <c r="P2731" s="15"/>
      <c r="R2731" s="15"/>
      <c r="S2731" s="80"/>
      <c r="T2731" s="80"/>
      <c r="U2731" s="80"/>
      <c r="V2731" s="80"/>
      <c r="W2731" s="80"/>
      <c r="X2731" s="80"/>
      <c r="Y2731" s="80"/>
      <c r="Z2731" s="80"/>
      <c r="AA2731" s="80"/>
      <c r="AB2731" s="80"/>
      <c r="AC2731" s="80"/>
      <c r="AD2731" s="80"/>
      <c r="AE2731" s="80"/>
      <c r="AF2731" s="80"/>
      <c r="AG2731" s="80"/>
      <c r="AH2731" s="80"/>
      <c r="AI2731" s="80"/>
      <c r="AJ2731" s="80"/>
      <c r="AK2731" s="80"/>
      <c r="AL2731" s="80"/>
      <c r="AM2731" s="80"/>
      <c r="AN2731" s="80"/>
      <c r="AO2731" s="80"/>
      <c r="AP2731" s="80"/>
      <c r="AQ2731" s="80"/>
      <c r="AR2731" s="80"/>
      <c r="AS2731" s="80"/>
      <c r="AT2731" s="80"/>
      <c r="AU2731" s="80"/>
      <c r="AV2731" s="80"/>
      <c r="AW2731" s="80"/>
      <c r="AX2731" s="80"/>
      <c r="AY2731" s="80"/>
      <c r="AZ2731" s="80"/>
      <c r="BA2731" s="80"/>
      <c r="BB2731" s="80"/>
      <c r="BC2731" s="80"/>
      <c r="BD2731" s="80"/>
      <c r="BE2731" s="80"/>
      <c r="BF2731" s="80"/>
      <c r="BG2731" s="80"/>
      <c r="BH2731" s="80"/>
      <c r="BI2731" s="80"/>
      <c r="BJ2731" s="80"/>
      <c r="BK2731" s="80"/>
      <c r="BL2731" s="80"/>
      <c r="BM2731" s="80"/>
      <c r="BN2731" s="80"/>
      <c r="BO2731" s="80"/>
      <c r="BP2731" s="80"/>
      <c r="BQ2731" s="80"/>
      <c r="BR2731" s="80"/>
      <c r="BS2731" s="80"/>
      <c r="BT2731" s="80"/>
      <c r="BU2731" s="80"/>
      <c r="BV2731" s="80"/>
      <c r="BW2731" s="80"/>
      <c r="BX2731" s="80"/>
      <c r="BY2731" s="80"/>
      <c r="BZ2731" s="80"/>
      <c r="CA2731" s="80"/>
      <c r="CB2731" s="80"/>
      <c r="CC2731" s="80"/>
      <c r="CD2731" s="80"/>
      <c r="CE2731" s="80"/>
      <c r="CF2731" s="80"/>
      <c r="CG2731" s="80"/>
      <c r="CH2731" s="80"/>
      <c r="CI2731" s="80"/>
      <c r="CJ2731" s="80"/>
      <c r="CK2731" s="80"/>
      <c r="CL2731" s="80"/>
    </row>
    <row r="2732" spans="2:90" x14ac:dyDescent="0.4">
      <c r="B2732" s="132" t="str">
        <f t="shared" si="3950"/>
        <v>Secondary revenue driver</v>
      </c>
      <c r="D2732" t="s">
        <v>564</v>
      </c>
      <c r="E2732" s="8" t="str">
        <f>ROW()&amp;" "&amp;D2732</f>
        <v>2732 FAPPELIST-F</v>
      </c>
      <c r="G2732" t="s">
        <v>332</v>
      </c>
      <c r="H2732" s="12"/>
      <c r="I2732" s="60"/>
      <c r="J2732" s="60"/>
      <c r="K2732" s="15"/>
      <c r="L2732" s="15"/>
      <c r="M2732" s="15"/>
      <c r="N2732" s="15"/>
      <c r="O2732" s="15"/>
      <c r="P2732" s="15"/>
      <c r="R2732" s="15"/>
      <c r="S2732" s="80" t="str">
        <f t="shared" ref="S2732" si="3961">S2697</f>
        <v>S$14</v>
      </c>
      <c r="T2732" s="80" t="str">
        <f t="shared" ref="T2732:AX2732" si="3962">T2697</f>
        <v>T$14</v>
      </c>
      <c r="U2732" s="80" t="str">
        <f t="shared" si="3962"/>
        <v>U$14</v>
      </c>
      <c r="V2732" s="80" t="str">
        <f t="shared" si="3962"/>
        <v>V$14</v>
      </c>
      <c r="W2732" s="80" t="str">
        <f t="shared" si="3962"/>
        <v>W$14</v>
      </c>
      <c r="X2732" s="80" t="str">
        <f t="shared" si="3962"/>
        <v>X$14</v>
      </c>
      <c r="Y2732" s="80" t="str">
        <f t="shared" si="3962"/>
        <v>Y$14</v>
      </c>
      <c r="Z2732" s="80" t="str">
        <f t="shared" si="3962"/>
        <v>Z$14</v>
      </c>
      <c r="AA2732" s="80" t="str">
        <f t="shared" si="3962"/>
        <v>AA$14</v>
      </c>
      <c r="AB2732" s="80" t="str">
        <f t="shared" si="3962"/>
        <v>AB$14</v>
      </c>
      <c r="AC2732" s="80" t="str">
        <f t="shared" si="3962"/>
        <v>AC$14</v>
      </c>
      <c r="AD2732" s="80" t="str">
        <f t="shared" si="3962"/>
        <v>AD$14</v>
      </c>
      <c r="AE2732" s="80" t="str">
        <f t="shared" si="3962"/>
        <v>AE$14</v>
      </c>
      <c r="AF2732" s="80" t="str">
        <f t="shared" si="3962"/>
        <v>AF$14</v>
      </c>
      <c r="AG2732" s="80" t="str">
        <f t="shared" si="3962"/>
        <v>AG$14</v>
      </c>
      <c r="AH2732" s="80" t="str">
        <f t="shared" si="3962"/>
        <v>AH$14</v>
      </c>
      <c r="AI2732" s="80" t="str">
        <f t="shared" si="3962"/>
        <v>AI$14</v>
      </c>
      <c r="AJ2732" s="80" t="str">
        <f t="shared" si="3962"/>
        <v>AJ$14</v>
      </c>
      <c r="AK2732" s="80" t="str">
        <f t="shared" si="3962"/>
        <v>AK$14</v>
      </c>
      <c r="AL2732" s="80" t="str">
        <f t="shared" si="3962"/>
        <v>AL$14</v>
      </c>
      <c r="AM2732" s="80" t="str">
        <f t="shared" si="3962"/>
        <v>AM$14</v>
      </c>
      <c r="AN2732" s="80" t="str">
        <f t="shared" si="3962"/>
        <v>AN$14</v>
      </c>
      <c r="AO2732" s="80" t="str">
        <f t="shared" si="3962"/>
        <v>AO$14</v>
      </c>
      <c r="AP2732" s="80" t="str">
        <f t="shared" si="3962"/>
        <v>AP$14</v>
      </c>
      <c r="AQ2732" s="80" t="str">
        <f t="shared" si="3962"/>
        <v>AQ$14</v>
      </c>
      <c r="AR2732" s="80" t="str">
        <f t="shared" si="3962"/>
        <v>AR$14</v>
      </c>
      <c r="AS2732" s="80" t="str">
        <f t="shared" si="3962"/>
        <v>AS$14</v>
      </c>
      <c r="AT2732" s="80" t="str">
        <f t="shared" si="3962"/>
        <v>AT$14</v>
      </c>
      <c r="AU2732" s="80" t="str">
        <f t="shared" si="3962"/>
        <v>AU$14</v>
      </c>
      <c r="AV2732" s="80" t="str">
        <f t="shared" si="3962"/>
        <v>AV$14</v>
      </c>
      <c r="AW2732" s="80" t="str">
        <f t="shared" si="3962"/>
        <v>AW$14</v>
      </c>
      <c r="AX2732" s="80" t="str">
        <f t="shared" si="3962"/>
        <v>AX$14</v>
      </c>
      <c r="AY2732" s="80" t="str">
        <f t="shared" ref="AY2732:CD2732" si="3963">AY2697</f>
        <v>AY$14</v>
      </c>
      <c r="AZ2732" s="80" t="str">
        <f t="shared" si="3963"/>
        <v>AZ$14</v>
      </c>
      <c r="BA2732" s="80" t="str">
        <f t="shared" si="3963"/>
        <v>BA$14</v>
      </c>
      <c r="BB2732" s="80" t="str">
        <f t="shared" si="3963"/>
        <v>BB$14</v>
      </c>
      <c r="BC2732" s="80" t="str">
        <f t="shared" si="3963"/>
        <v>BC$14</v>
      </c>
      <c r="BD2732" s="80" t="str">
        <f t="shared" si="3963"/>
        <v>BD$14</v>
      </c>
      <c r="BE2732" s="80" t="str">
        <f t="shared" si="3963"/>
        <v>BE$14</v>
      </c>
      <c r="BF2732" s="80" t="str">
        <f t="shared" si="3963"/>
        <v>BF$14</v>
      </c>
      <c r="BG2732" s="80" t="str">
        <f t="shared" si="3963"/>
        <v>BG$14</v>
      </c>
      <c r="BH2732" s="80" t="str">
        <f t="shared" si="3963"/>
        <v>BH$14</v>
      </c>
      <c r="BI2732" s="80" t="str">
        <f t="shared" si="3963"/>
        <v>BI$14</v>
      </c>
      <c r="BJ2732" s="80" t="str">
        <f t="shared" si="3963"/>
        <v>BJ$14</v>
      </c>
      <c r="BK2732" s="80" t="str">
        <f t="shared" si="3963"/>
        <v>BK$14</v>
      </c>
      <c r="BL2732" s="80" t="str">
        <f t="shared" si="3963"/>
        <v>BL$14</v>
      </c>
      <c r="BM2732" s="80" t="str">
        <f t="shared" si="3963"/>
        <v>BM$14</v>
      </c>
      <c r="BN2732" s="80" t="str">
        <f t="shared" si="3963"/>
        <v>BN$14</v>
      </c>
      <c r="BO2732" s="80" t="str">
        <f t="shared" si="3963"/>
        <v>BO$14</v>
      </c>
      <c r="BP2732" s="80" t="str">
        <f t="shared" si="3963"/>
        <v>BP$14</v>
      </c>
      <c r="BQ2732" s="80" t="str">
        <f t="shared" si="3963"/>
        <v>BQ$14</v>
      </c>
      <c r="BR2732" s="80" t="str">
        <f t="shared" si="3963"/>
        <v>BR$14</v>
      </c>
      <c r="BS2732" s="80" t="str">
        <f t="shared" si="3963"/>
        <v>BS$14</v>
      </c>
      <c r="BT2732" s="80" t="str">
        <f t="shared" si="3963"/>
        <v>BT$14</v>
      </c>
      <c r="BU2732" s="80" t="str">
        <f t="shared" si="3963"/>
        <v>BU$14</v>
      </c>
      <c r="BV2732" s="80" t="str">
        <f t="shared" si="3963"/>
        <v>BV$14</v>
      </c>
      <c r="BW2732" s="80" t="str">
        <f t="shared" si="3963"/>
        <v>BW$14</v>
      </c>
      <c r="BX2732" s="80" t="str">
        <f t="shared" si="3963"/>
        <v>BX$14</v>
      </c>
      <c r="BY2732" s="80" t="str">
        <f t="shared" si="3963"/>
        <v>BY$14</v>
      </c>
      <c r="BZ2732" s="80" t="str">
        <f t="shared" si="3963"/>
        <v>BZ$14</v>
      </c>
      <c r="CA2732" s="80" t="str">
        <f t="shared" si="3963"/>
        <v>CA$14</v>
      </c>
      <c r="CB2732" s="80" t="str">
        <f t="shared" si="3963"/>
        <v>CB$14</v>
      </c>
      <c r="CC2732" s="80" t="str">
        <f t="shared" si="3963"/>
        <v>CC$14</v>
      </c>
      <c r="CD2732" s="80" t="str">
        <f t="shared" si="3963"/>
        <v>CD$14</v>
      </c>
      <c r="CE2732" s="80" t="str">
        <f t="shared" ref="CE2732:CK2732" si="3964">CE2697</f>
        <v>CE$14</v>
      </c>
      <c r="CF2732" s="80" t="str">
        <f t="shared" si="3964"/>
        <v>CF$14</v>
      </c>
      <c r="CG2732" s="80" t="str">
        <f t="shared" si="3964"/>
        <v>CG$14</v>
      </c>
      <c r="CH2732" s="80" t="str">
        <f t="shared" si="3964"/>
        <v>CH$14</v>
      </c>
      <c r="CI2732" s="80" t="str">
        <f t="shared" si="3964"/>
        <v>CI$14</v>
      </c>
      <c r="CJ2732" s="80" t="str">
        <f t="shared" si="3964"/>
        <v>CJ$14</v>
      </c>
      <c r="CK2732" s="80" t="str">
        <f t="shared" si="3964"/>
        <v>CK$14</v>
      </c>
      <c r="CL2732" s="80" t="str">
        <f t="shared" ref="CL2732" si="3965">CL2697</f>
        <v>CL$14</v>
      </c>
    </row>
    <row r="2733" spans="2:90" x14ac:dyDescent="0.4">
      <c r="B2733" s="132" t="str">
        <f t="shared" si="3950"/>
        <v>Secondary volume driver</v>
      </c>
      <c r="D2733" t="s">
        <v>564</v>
      </c>
      <c r="E2733" s="8" t="str">
        <f>ROW()&amp;" "&amp;D2733</f>
        <v>2733 FAPPELIST-F</v>
      </c>
      <c r="G2733" t="s">
        <v>332</v>
      </c>
      <c r="H2733" s="12"/>
      <c r="I2733" s="60"/>
      <c r="J2733" s="60"/>
      <c r="K2733" s="15"/>
      <c r="L2733" s="15"/>
      <c r="M2733" s="15"/>
      <c r="N2733" s="15"/>
      <c r="O2733" s="15"/>
      <c r="P2733" s="15"/>
      <c r="R2733" s="15"/>
      <c r="S2733" s="80" t="str">
        <f t="shared" ref="S2733" si="3966">S2698</f>
        <v>S$15</v>
      </c>
      <c r="T2733" s="80" t="str">
        <f t="shared" ref="T2733:AX2733" si="3967">T2698</f>
        <v>T$15</v>
      </c>
      <c r="U2733" s="80" t="str">
        <f t="shared" si="3967"/>
        <v>U$15</v>
      </c>
      <c r="V2733" s="80" t="str">
        <f t="shared" si="3967"/>
        <v>V$15</v>
      </c>
      <c r="W2733" s="80" t="str">
        <f t="shared" si="3967"/>
        <v>W$15</v>
      </c>
      <c r="X2733" s="80" t="str">
        <f t="shared" si="3967"/>
        <v>X$15</v>
      </c>
      <c r="Y2733" s="80" t="str">
        <f t="shared" si="3967"/>
        <v>Y$15</v>
      </c>
      <c r="Z2733" s="80" t="str">
        <f t="shared" si="3967"/>
        <v>Z$15</v>
      </c>
      <c r="AA2733" s="80" t="str">
        <f t="shared" si="3967"/>
        <v>AA$15</v>
      </c>
      <c r="AB2733" s="80" t="str">
        <f t="shared" si="3967"/>
        <v>AB$15</v>
      </c>
      <c r="AC2733" s="80" t="str">
        <f t="shared" si="3967"/>
        <v>AC$15</v>
      </c>
      <c r="AD2733" s="80" t="str">
        <f t="shared" si="3967"/>
        <v>AD$15</v>
      </c>
      <c r="AE2733" s="80" t="str">
        <f t="shared" si="3967"/>
        <v>AE$15</v>
      </c>
      <c r="AF2733" s="80" t="str">
        <f t="shared" si="3967"/>
        <v>AF$15</v>
      </c>
      <c r="AG2733" s="80" t="str">
        <f t="shared" si="3967"/>
        <v>AG$15</v>
      </c>
      <c r="AH2733" s="80" t="str">
        <f t="shared" si="3967"/>
        <v>AH$15</v>
      </c>
      <c r="AI2733" s="80" t="str">
        <f t="shared" si="3967"/>
        <v>AI$15</v>
      </c>
      <c r="AJ2733" s="80" t="str">
        <f t="shared" si="3967"/>
        <v>AJ$15</v>
      </c>
      <c r="AK2733" s="80" t="str">
        <f t="shared" si="3967"/>
        <v>AK$15</v>
      </c>
      <c r="AL2733" s="80" t="str">
        <f t="shared" si="3967"/>
        <v>AL$15</v>
      </c>
      <c r="AM2733" s="80" t="str">
        <f t="shared" si="3967"/>
        <v>AM$15</v>
      </c>
      <c r="AN2733" s="80" t="str">
        <f t="shared" si="3967"/>
        <v>AN$15</v>
      </c>
      <c r="AO2733" s="80" t="str">
        <f t="shared" si="3967"/>
        <v>AO$15</v>
      </c>
      <c r="AP2733" s="80" t="str">
        <f t="shared" si="3967"/>
        <v>AP$15</v>
      </c>
      <c r="AQ2733" s="80" t="str">
        <f t="shared" si="3967"/>
        <v>AQ$15</v>
      </c>
      <c r="AR2733" s="80" t="str">
        <f t="shared" si="3967"/>
        <v>AR$15</v>
      </c>
      <c r="AS2733" s="80" t="str">
        <f t="shared" si="3967"/>
        <v>AS$15</v>
      </c>
      <c r="AT2733" s="80" t="str">
        <f t="shared" si="3967"/>
        <v>AT$15</v>
      </c>
      <c r="AU2733" s="80" t="str">
        <f t="shared" si="3967"/>
        <v>AU$15</v>
      </c>
      <c r="AV2733" s="80" t="str">
        <f t="shared" si="3967"/>
        <v>AV$15</v>
      </c>
      <c r="AW2733" s="80" t="str">
        <f t="shared" si="3967"/>
        <v>AW$15</v>
      </c>
      <c r="AX2733" s="80" t="str">
        <f t="shared" si="3967"/>
        <v>AX$15</v>
      </c>
      <c r="AY2733" s="80" t="str">
        <f t="shared" ref="AY2733:CD2733" si="3968">AY2698</f>
        <v>AY$15</v>
      </c>
      <c r="AZ2733" s="80" t="str">
        <f t="shared" si="3968"/>
        <v>AZ$15</v>
      </c>
      <c r="BA2733" s="80" t="str">
        <f t="shared" si="3968"/>
        <v>BA$15</v>
      </c>
      <c r="BB2733" s="80" t="str">
        <f t="shared" si="3968"/>
        <v>BB$15</v>
      </c>
      <c r="BC2733" s="80" t="str">
        <f t="shared" si="3968"/>
        <v>BC$15</v>
      </c>
      <c r="BD2733" s="80" t="str">
        <f t="shared" si="3968"/>
        <v>BD$15</v>
      </c>
      <c r="BE2733" s="80" t="str">
        <f t="shared" si="3968"/>
        <v>BE$15</v>
      </c>
      <c r="BF2733" s="80" t="str">
        <f t="shared" si="3968"/>
        <v>BF$15</v>
      </c>
      <c r="BG2733" s="80" t="str">
        <f t="shared" si="3968"/>
        <v>BG$15</v>
      </c>
      <c r="BH2733" s="80" t="str">
        <f t="shared" si="3968"/>
        <v>BH$15</v>
      </c>
      <c r="BI2733" s="80" t="str">
        <f t="shared" si="3968"/>
        <v>BI$15</v>
      </c>
      <c r="BJ2733" s="80" t="str">
        <f t="shared" si="3968"/>
        <v>BJ$15</v>
      </c>
      <c r="BK2733" s="80" t="str">
        <f t="shared" si="3968"/>
        <v>BK$15</v>
      </c>
      <c r="BL2733" s="80" t="str">
        <f t="shared" si="3968"/>
        <v>BL$15</v>
      </c>
      <c r="BM2733" s="80" t="str">
        <f t="shared" si="3968"/>
        <v>BM$15</v>
      </c>
      <c r="BN2733" s="80" t="str">
        <f t="shared" si="3968"/>
        <v>BN$15</v>
      </c>
      <c r="BO2733" s="80" t="str">
        <f t="shared" si="3968"/>
        <v>BO$15</v>
      </c>
      <c r="BP2733" s="80" t="str">
        <f t="shared" si="3968"/>
        <v>BP$15</v>
      </c>
      <c r="BQ2733" s="80" t="str">
        <f t="shared" si="3968"/>
        <v>BQ$15</v>
      </c>
      <c r="BR2733" s="80" t="str">
        <f t="shared" si="3968"/>
        <v>BR$15</v>
      </c>
      <c r="BS2733" s="80" t="str">
        <f t="shared" si="3968"/>
        <v>BS$15</v>
      </c>
      <c r="BT2733" s="80" t="str">
        <f t="shared" si="3968"/>
        <v>BT$15</v>
      </c>
      <c r="BU2733" s="80" t="str">
        <f t="shared" si="3968"/>
        <v>BU$15</v>
      </c>
      <c r="BV2733" s="80" t="str">
        <f t="shared" si="3968"/>
        <v>BV$15</v>
      </c>
      <c r="BW2733" s="80" t="str">
        <f t="shared" si="3968"/>
        <v>BW$15</v>
      </c>
      <c r="BX2733" s="80" t="str">
        <f t="shared" si="3968"/>
        <v>BX$15</v>
      </c>
      <c r="BY2733" s="80" t="str">
        <f t="shared" si="3968"/>
        <v>BY$15</v>
      </c>
      <c r="BZ2733" s="80" t="str">
        <f t="shared" si="3968"/>
        <v>BZ$15</v>
      </c>
      <c r="CA2733" s="80" t="str">
        <f t="shared" si="3968"/>
        <v>CA$15</v>
      </c>
      <c r="CB2733" s="80" t="str">
        <f t="shared" si="3968"/>
        <v>CB$15</v>
      </c>
      <c r="CC2733" s="80" t="str">
        <f t="shared" si="3968"/>
        <v>CC$15</v>
      </c>
      <c r="CD2733" s="80" t="str">
        <f t="shared" si="3968"/>
        <v>CD$15</v>
      </c>
      <c r="CE2733" s="80" t="str">
        <f t="shared" ref="CE2733:CK2733" si="3969">CE2698</f>
        <v>CE$15</v>
      </c>
      <c r="CF2733" s="80" t="str">
        <f t="shared" si="3969"/>
        <v>CF$15</v>
      </c>
      <c r="CG2733" s="80" t="str">
        <f t="shared" si="3969"/>
        <v>CG$15</v>
      </c>
      <c r="CH2733" s="80" t="str">
        <f t="shared" si="3969"/>
        <v>CH$15</v>
      </c>
      <c r="CI2733" s="80" t="str">
        <f t="shared" si="3969"/>
        <v>CI$15</v>
      </c>
      <c r="CJ2733" s="80" t="str">
        <f t="shared" si="3969"/>
        <v>CJ$15</v>
      </c>
      <c r="CK2733" s="80" t="str">
        <f t="shared" si="3969"/>
        <v>CK$15</v>
      </c>
      <c r="CL2733" s="80" t="str">
        <f t="shared" ref="CL2733" si="3970">CL2698</f>
        <v>CL$15</v>
      </c>
    </row>
    <row r="2734" spans="2:90" x14ac:dyDescent="0.4">
      <c r="B2734" s="132"/>
      <c r="E2734" s="8"/>
      <c r="H2734" s="12"/>
      <c r="I2734" s="60"/>
      <c r="J2734" s="60"/>
      <c r="K2734" s="15"/>
      <c r="L2734" s="15"/>
      <c r="M2734" s="15"/>
      <c r="N2734" s="15"/>
      <c r="O2734" s="15"/>
      <c r="P2734" s="15"/>
      <c r="R2734" s="15"/>
      <c r="S2734" s="80"/>
      <c r="T2734" s="80"/>
      <c r="U2734" s="80"/>
      <c r="V2734" s="80"/>
      <c r="W2734" s="80"/>
      <c r="X2734" s="80"/>
      <c r="Y2734" s="80"/>
      <c r="Z2734" s="80"/>
      <c r="AA2734" s="80"/>
      <c r="AB2734" s="80"/>
      <c r="AC2734" s="80"/>
      <c r="AD2734" s="80"/>
      <c r="AE2734" s="80"/>
      <c r="AF2734" s="80"/>
      <c r="AG2734" s="80"/>
      <c r="AH2734" s="80"/>
      <c r="AI2734" s="80"/>
      <c r="AJ2734" s="80"/>
      <c r="AK2734" s="80"/>
      <c r="AL2734" s="80"/>
      <c r="AM2734" s="80"/>
      <c r="AN2734" s="80"/>
      <c r="AO2734" s="80"/>
      <c r="AP2734" s="80"/>
      <c r="AQ2734" s="80"/>
      <c r="AR2734" s="80"/>
      <c r="AS2734" s="80"/>
      <c r="AT2734" s="80"/>
      <c r="AU2734" s="80"/>
      <c r="AV2734" s="80"/>
      <c r="AW2734" s="80"/>
      <c r="AX2734" s="80"/>
      <c r="AY2734" s="80"/>
      <c r="AZ2734" s="80"/>
      <c r="BA2734" s="80"/>
      <c r="BB2734" s="80"/>
      <c r="BC2734" s="80"/>
      <c r="BD2734" s="80"/>
      <c r="BE2734" s="80"/>
      <c r="BF2734" s="80"/>
      <c r="BG2734" s="80"/>
      <c r="BH2734" s="80"/>
      <c r="BI2734" s="80"/>
      <c r="BJ2734" s="80"/>
      <c r="BK2734" s="80"/>
      <c r="BL2734" s="80"/>
      <c r="BM2734" s="80"/>
      <c r="BN2734" s="80"/>
      <c r="BO2734" s="80"/>
      <c r="BP2734" s="80"/>
      <c r="BQ2734" s="80"/>
      <c r="BR2734" s="80"/>
      <c r="BS2734" s="80"/>
      <c r="BT2734" s="80"/>
      <c r="BU2734" s="80"/>
      <c r="BV2734" s="80"/>
      <c r="BW2734" s="80"/>
      <c r="BX2734" s="80"/>
      <c r="BY2734" s="80"/>
      <c r="BZ2734" s="80"/>
      <c r="CA2734" s="80"/>
      <c r="CB2734" s="80"/>
      <c r="CC2734" s="80"/>
      <c r="CD2734" s="80"/>
      <c r="CE2734" s="80"/>
      <c r="CF2734" s="80"/>
      <c r="CG2734" s="80"/>
      <c r="CH2734" s="80"/>
      <c r="CI2734" s="80"/>
      <c r="CJ2734" s="80"/>
      <c r="CK2734" s="80"/>
      <c r="CL2734" s="80"/>
    </row>
    <row r="2735" spans="2:90" x14ac:dyDescent="0.4">
      <c r="B2735" s="171" t="s">
        <v>490</v>
      </c>
      <c r="E2735" s="8"/>
      <c r="H2735" s="170"/>
      <c r="I2735" s="172"/>
      <c r="J2735" s="172"/>
      <c r="K2735" s="193"/>
      <c r="L2735" s="193"/>
      <c r="M2735" s="193"/>
      <c r="N2735" s="193"/>
      <c r="O2735" s="193"/>
      <c r="P2735" s="193"/>
      <c r="R2735" s="194"/>
      <c r="S2735" s="170"/>
      <c r="T2735" s="170"/>
      <c r="U2735" s="170"/>
      <c r="V2735" s="170"/>
      <c r="W2735" s="170"/>
      <c r="X2735" s="170"/>
      <c r="Y2735" s="170"/>
      <c r="Z2735" s="170"/>
      <c r="AA2735" s="170"/>
      <c r="AB2735" s="170"/>
      <c r="AC2735" s="170"/>
      <c r="AD2735" s="170"/>
      <c r="AE2735" s="170"/>
      <c r="AF2735" s="170"/>
      <c r="AG2735" s="170"/>
      <c r="AH2735" s="170"/>
      <c r="AI2735" s="170"/>
      <c r="AJ2735" s="170"/>
      <c r="AK2735" s="170"/>
      <c r="AL2735" s="170"/>
      <c r="AM2735" s="170"/>
      <c r="AN2735" s="170"/>
      <c r="AO2735" s="170"/>
      <c r="AP2735" s="170"/>
      <c r="AQ2735" s="170"/>
      <c r="AR2735" s="170"/>
      <c r="AS2735" s="170"/>
      <c r="AT2735" s="170"/>
      <c r="AU2735" s="170"/>
      <c r="AV2735" s="170"/>
      <c r="AW2735" s="170"/>
      <c r="AX2735" s="170"/>
      <c r="AY2735" s="170"/>
      <c r="AZ2735" s="170"/>
      <c r="BA2735" s="170"/>
      <c r="BB2735" s="170"/>
      <c r="BC2735" s="170"/>
      <c r="BD2735" s="170"/>
      <c r="BE2735" s="170"/>
      <c r="BF2735" s="170"/>
      <c r="BG2735" s="170"/>
      <c r="BH2735" s="170"/>
      <c r="BI2735" s="170"/>
      <c r="BJ2735" s="170"/>
      <c r="BK2735" s="170"/>
      <c r="BL2735" s="170"/>
      <c r="BM2735" s="170"/>
      <c r="BN2735" s="170"/>
      <c r="BO2735" s="170"/>
      <c r="BP2735" s="170"/>
      <c r="BQ2735" s="170"/>
      <c r="BR2735" s="170"/>
      <c r="BS2735" s="170"/>
      <c r="BT2735" s="170"/>
      <c r="BU2735" s="170"/>
      <c r="BV2735" s="170"/>
      <c r="BW2735" s="170"/>
      <c r="BX2735" s="170"/>
      <c r="BY2735" s="170"/>
      <c r="BZ2735" s="170"/>
      <c r="CA2735" s="170"/>
      <c r="CB2735" s="170"/>
      <c r="CC2735" s="170"/>
      <c r="CD2735" s="170"/>
      <c r="CE2735" s="170"/>
      <c r="CF2735" s="170"/>
      <c r="CG2735" s="170"/>
      <c r="CH2735" s="170"/>
      <c r="CI2735" s="170"/>
      <c r="CJ2735" s="170"/>
      <c r="CK2735" s="170"/>
      <c r="CL2735" s="170"/>
    </row>
    <row r="2736" spans="2:90" x14ac:dyDescent="0.4">
      <c r="B2736" s="171" t="s">
        <v>492</v>
      </c>
      <c r="E2736" s="8"/>
      <c r="H2736" s="170"/>
      <c r="I2736" s="172"/>
      <c r="J2736" s="172"/>
      <c r="K2736" s="193"/>
      <c r="L2736" s="193"/>
      <c r="M2736" s="193"/>
      <c r="N2736" s="193"/>
      <c r="O2736" s="193"/>
      <c r="P2736" s="193"/>
      <c r="R2736" s="194"/>
      <c r="S2736" s="170"/>
      <c r="T2736" s="170"/>
      <c r="U2736" s="170"/>
      <c r="V2736" s="170"/>
      <c r="W2736" s="170"/>
      <c r="X2736" s="170"/>
      <c r="Y2736" s="170"/>
      <c r="Z2736" s="170"/>
      <c r="AA2736" s="170"/>
      <c r="AB2736" s="170"/>
      <c r="AC2736" s="170"/>
      <c r="AD2736" s="170"/>
      <c r="AE2736" s="170"/>
      <c r="AF2736" s="170"/>
      <c r="AG2736" s="170"/>
      <c r="AH2736" s="170"/>
      <c r="AI2736" s="170"/>
      <c r="AJ2736" s="170"/>
      <c r="AK2736" s="170"/>
      <c r="AL2736" s="170"/>
      <c r="AM2736" s="170"/>
      <c r="AN2736" s="170"/>
      <c r="AO2736" s="170"/>
      <c r="AP2736" s="170"/>
      <c r="AQ2736" s="170"/>
      <c r="AR2736" s="170"/>
      <c r="AS2736" s="170"/>
      <c r="AT2736" s="170"/>
      <c r="AU2736" s="170"/>
      <c r="AV2736" s="170"/>
      <c r="AW2736" s="170"/>
      <c r="AX2736" s="170"/>
      <c r="AY2736" s="170"/>
      <c r="AZ2736" s="170"/>
      <c r="BA2736" s="170"/>
      <c r="BB2736" s="170"/>
      <c r="BC2736" s="170"/>
      <c r="BD2736" s="170"/>
      <c r="BE2736" s="170"/>
      <c r="BF2736" s="170"/>
      <c r="BG2736" s="170"/>
      <c r="BH2736" s="170"/>
      <c r="BI2736" s="170"/>
      <c r="BJ2736" s="170"/>
      <c r="BK2736" s="170"/>
      <c r="BL2736" s="170"/>
      <c r="BM2736" s="170"/>
      <c r="BN2736" s="170"/>
      <c r="BO2736" s="170"/>
      <c r="BP2736" s="170"/>
      <c r="BQ2736" s="170"/>
      <c r="BR2736" s="170"/>
      <c r="BS2736" s="170"/>
      <c r="BT2736" s="170"/>
      <c r="BU2736" s="170"/>
      <c r="BV2736" s="170"/>
      <c r="BW2736" s="170"/>
      <c r="BX2736" s="170"/>
      <c r="BY2736" s="170"/>
      <c r="BZ2736" s="170"/>
      <c r="CA2736" s="170"/>
      <c r="CB2736" s="170"/>
      <c r="CC2736" s="170"/>
      <c r="CD2736" s="170"/>
      <c r="CE2736" s="170"/>
      <c r="CF2736" s="170"/>
      <c r="CG2736" s="170"/>
      <c r="CH2736" s="170"/>
      <c r="CI2736" s="170"/>
      <c r="CJ2736" s="170"/>
      <c r="CK2736" s="170"/>
      <c r="CL2736" s="170"/>
    </row>
    <row r="2737" spans="2:90" x14ac:dyDescent="0.4">
      <c r="B2737" s="171" t="s">
        <v>461</v>
      </c>
      <c r="E2737" s="8"/>
      <c r="H2737" s="170"/>
      <c r="I2737" s="172"/>
      <c r="J2737" s="172"/>
      <c r="K2737" s="193"/>
      <c r="L2737" s="193"/>
      <c r="M2737" s="193"/>
      <c r="N2737" s="193"/>
      <c r="O2737" s="193"/>
      <c r="P2737" s="193"/>
      <c r="R2737" s="194"/>
      <c r="S2737" s="195" t="str">
        <f t="shared" ref="S2737:AX2737" si="3971">S$16</f>
        <v>S$12</v>
      </c>
      <c r="T2737" s="195" t="str">
        <f t="shared" si="3971"/>
        <v>T$12</v>
      </c>
      <c r="U2737" s="195" t="str">
        <f t="shared" si="3971"/>
        <v>U$12</v>
      </c>
      <c r="V2737" s="195" t="str">
        <f t="shared" si="3971"/>
        <v>V$12</v>
      </c>
      <c r="W2737" s="195" t="str">
        <f t="shared" si="3971"/>
        <v>W$12</v>
      </c>
      <c r="X2737" s="195" t="str">
        <f t="shared" si="3971"/>
        <v>X$12</v>
      </c>
      <c r="Y2737" s="195" t="str">
        <f t="shared" si="3971"/>
        <v>Y$12</v>
      </c>
      <c r="Z2737" s="195" t="str">
        <f t="shared" si="3971"/>
        <v>Z$12</v>
      </c>
      <c r="AA2737" s="195" t="str">
        <f t="shared" si="3971"/>
        <v>AA$12</v>
      </c>
      <c r="AB2737" s="195" t="str">
        <f t="shared" si="3971"/>
        <v>AB$12</v>
      </c>
      <c r="AC2737" s="195" t="str">
        <f t="shared" si="3971"/>
        <v>AC$12</v>
      </c>
      <c r="AD2737" s="195" t="str">
        <f t="shared" si="3971"/>
        <v>AD$12</v>
      </c>
      <c r="AE2737" s="195" t="str">
        <f t="shared" si="3971"/>
        <v>AE$12</v>
      </c>
      <c r="AF2737" s="195" t="str">
        <f t="shared" si="3971"/>
        <v>AF$12</v>
      </c>
      <c r="AG2737" s="195" t="str">
        <f t="shared" si="3971"/>
        <v>AG$12</v>
      </c>
      <c r="AH2737" s="195" t="str">
        <f t="shared" si="3971"/>
        <v>AH$12</v>
      </c>
      <c r="AI2737" s="195" t="str">
        <f t="shared" si="3971"/>
        <v>AI$12</v>
      </c>
      <c r="AJ2737" s="195" t="str">
        <f t="shared" si="3971"/>
        <v>AJ$12</v>
      </c>
      <c r="AK2737" s="195" t="str">
        <f t="shared" si="3971"/>
        <v>AK$12</v>
      </c>
      <c r="AL2737" s="195" t="str">
        <f t="shared" si="3971"/>
        <v>AL$12</v>
      </c>
      <c r="AM2737" s="195" t="str">
        <f t="shared" si="3971"/>
        <v>AM$12</v>
      </c>
      <c r="AN2737" s="195" t="str">
        <f t="shared" si="3971"/>
        <v>AN$12</v>
      </c>
      <c r="AO2737" s="195" t="str">
        <f t="shared" si="3971"/>
        <v>AO$12</v>
      </c>
      <c r="AP2737" s="195" t="str">
        <f t="shared" si="3971"/>
        <v>AP$12</v>
      </c>
      <c r="AQ2737" s="195" t="str">
        <f t="shared" si="3971"/>
        <v>AQ$12</v>
      </c>
      <c r="AR2737" s="195" t="str">
        <f t="shared" si="3971"/>
        <v>AR$12</v>
      </c>
      <c r="AS2737" s="195" t="str">
        <f t="shared" si="3971"/>
        <v>AS$12</v>
      </c>
      <c r="AT2737" s="195" t="str">
        <f t="shared" si="3971"/>
        <v>AT$12</v>
      </c>
      <c r="AU2737" s="195" t="str">
        <f t="shared" si="3971"/>
        <v>AU$12</v>
      </c>
      <c r="AV2737" s="195" t="str">
        <f t="shared" si="3971"/>
        <v>AV$12</v>
      </c>
      <c r="AW2737" s="195" t="str">
        <f t="shared" si="3971"/>
        <v>AW$12</v>
      </c>
      <c r="AX2737" s="195" t="str">
        <f t="shared" si="3971"/>
        <v>AX$12</v>
      </c>
      <c r="AY2737" s="195" t="str">
        <f t="shared" ref="AY2737:CD2737" si="3972">AY$16</f>
        <v>AY$12</v>
      </c>
      <c r="AZ2737" s="195" t="str">
        <f t="shared" si="3972"/>
        <v>AZ$12</v>
      </c>
      <c r="BA2737" s="195" t="str">
        <f t="shared" si="3972"/>
        <v>BA$12</v>
      </c>
      <c r="BB2737" s="195" t="str">
        <f t="shared" si="3972"/>
        <v>BB$12</v>
      </c>
      <c r="BC2737" s="195" t="str">
        <f t="shared" si="3972"/>
        <v>BC$12</v>
      </c>
      <c r="BD2737" s="195" t="str">
        <f t="shared" si="3972"/>
        <v>BD$12</v>
      </c>
      <c r="BE2737" s="195" t="str">
        <f t="shared" si="3972"/>
        <v>BE$12</v>
      </c>
      <c r="BF2737" s="195" t="str">
        <f t="shared" si="3972"/>
        <v>BF$12</v>
      </c>
      <c r="BG2737" s="195" t="str">
        <f t="shared" si="3972"/>
        <v>BG$12</v>
      </c>
      <c r="BH2737" s="195" t="str">
        <f t="shared" si="3972"/>
        <v>BH$12</v>
      </c>
      <c r="BI2737" s="195" t="str">
        <f t="shared" si="3972"/>
        <v>BI$12</v>
      </c>
      <c r="BJ2737" s="195" t="str">
        <f t="shared" si="3972"/>
        <v>BJ$12</v>
      </c>
      <c r="BK2737" s="195" t="str">
        <f t="shared" si="3972"/>
        <v>BK$12</v>
      </c>
      <c r="BL2737" s="195" t="str">
        <f t="shared" si="3972"/>
        <v>BL$12</v>
      </c>
      <c r="BM2737" s="195" t="str">
        <f t="shared" si="3972"/>
        <v>BM$12</v>
      </c>
      <c r="BN2737" s="195" t="str">
        <f t="shared" si="3972"/>
        <v>BN$12</v>
      </c>
      <c r="BO2737" s="195" t="str">
        <f t="shared" si="3972"/>
        <v>BO$12</v>
      </c>
      <c r="BP2737" s="195" t="str">
        <f t="shared" si="3972"/>
        <v>BP$12</v>
      </c>
      <c r="BQ2737" s="195" t="str">
        <f t="shared" si="3972"/>
        <v>BQ$12</v>
      </c>
      <c r="BR2737" s="195" t="str">
        <f t="shared" si="3972"/>
        <v>BR$12</v>
      </c>
      <c r="BS2737" s="195" t="str">
        <f t="shared" si="3972"/>
        <v>BS$12</v>
      </c>
      <c r="BT2737" s="195" t="str">
        <f t="shared" si="3972"/>
        <v>BT$12</v>
      </c>
      <c r="BU2737" s="195" t="str">
        <f t="shared" si="3972"/>
        <v>BU$12</v>
      </c>
      <c r="BV2737" s="195" t="str">
        <f t="shared" si="3972"/>
        <v>BV$12</v>
      </c>
      <c r="BW2737" s="195" t="str">
        <f t="shared" si="3972"/>
        <v>BW$12</v>
      </c>
      <c r="BX2737" s="195" t="str">
        <f t="shared" si="3972"/>
        <v>BX$12</v>
      </c>
      <c r="BY2737" s="195" t="str">
        <f t="shared" si="3972"/>
        <v>BY$12</v>
      </c>
      <c r="BZ2737" s="195" t="str">
        <f t="shared" si="3972"/>
        <v>BZ$12</v>
      </c>
      <c r="CA2737" s="195" t="str">
        <f t="shared" si="3972"/>
        <v>CA$12</v>
      </c>
      <c r="CB2737" s="195" t="str">
        <f t="shared" si="3972"/>
        <v>CB$12</v>
      </c>
      <c r="CC2737" s="195" t="str">
        <f t="shared" si="3972"/>
        <v>CC$12</v>
      </c>
      <c r="CD2737" s="195" t="str">
        <f t="shared" si="3972"/>
        <v>CD$12</v>
      </c>
      <c r="CE2737" s="195" t="str">
        <f t="shared" ref="CE2737:CL2737" si="3973">CE$16</f>
        <v>CE$12</v>
      </c>
      <c r="CF2737" s="195" t="str">
        <f t="shared" si="3973"/>
        <v>CF$12</v>
      </c>
      <c r="CG2737" s="195" t="str">
        <f t="shared" si="3973"/>
        <v>CG$12</v>
      </c>
      <c r="CH2737" s="195" t="str">
        <f t="shared" si="3973"/>
        <v>CH$12</v>
      </c>
      <c r="CI2737" s="195" t="str">
        <f t="shared" si="3973"/>
        <v>CI$12</v>
      </c>
      <c r="CJ2737" s="195" t="str">
        <f t="shared" si="3973"/>
        <v>CJ$12</v>
      </c>
      <c r="CK2737" s="195" t="str">
        <f t="shared" si="3973"/>
        <v>CK$12</v>
      </c>
      <c r="CL2737" s="195" t="str">
        <f t="shared" si="3973"/>
        <v>CL$12</v>
      </c>
    </row>
    <row r="2738" spans="2:90" x14ac:dyDescent="0.4">
      <c r="B2738" s="171" t="s">
        <v>462</v>
      </c>
      <c r="E2738" s="8"/>
      <c r="H2738" s="196"/>
      <c r="I2738" s="197"/>
      <c r="J2738" s="197"/>
      <c r="K2738" s="198"/>
      <c r="L2738" s="198"/>
      <c r="M2738" s="198"/>
      <c r="N2738" s="198"/>
      <c r="O2738" s="198"/>
      <c r="P2738" s="198"/>
      <c r="R2738" s="198"/>
      <c r="S2738" s="195" t="str">
        <f t="shared" ref="S2738:AX2738" si="3974">S$17</f>
        <v>S$13</v>
      </c>
      <c r="T2738" s="195" t="str">
        <f t="shared" si="3974"/>
        <v>T$13</v>
      </c>
      <c r="U2738" s="195" t="str">
        <f t="shared" si="3974"/>
        <v>U$13</v>
      </c>
      <c r="V2738" s="195" t="str">
        <f t="shared" si="3974"/>
        <v>V$13</v>
      </c>
      <c r="W2738" s="195" t="str">
        <f t="shared" si="3974"/>
        <v>W$13</v>
      </c>
      <c r="X2738" s="195" t="str">
        <f t="shared" si="3974"/>
        <v>X$13</v>
      </c>
      <c r="Y2738" s="195" t="str">
        <f t="shared" si="3974"/>
        <v>Y$13</v>
      </c>
      <c r="Z2738" s="195" t="str">
        <f t="shared" si="3974"/>
        <v>Z$13</v>
      </c>
      <c r="AA2738" s="195" t="str">
        <f t="shared" si="3974"/>
        <v>AA$13</v>
      </c>
      <c r="AB2738" s="195" t="str">
        <f t="shared" si="3974"/>
        <v>AB$13</v>
      </c>
      <c r="AC2738" s="195" t="str">
        <f t="shared" si="3974"/>
        <v>AC$13</v>
      </c>
      <c r="AD2738" s="195" t="str">
        <f t="shared" si="3974"/>
        <v>AD$13</v>
      </c>
      <c r="AE2738" s="195" t="str">
        <f t="shared" si="3974"/>
        <v>AE$13</v>
      </c>
      <c r="AF2738" s="195" t="str">
        <f t="shared" si="3974"/>
        <v>AF$13</v>
      </c>
      <c r="AG2738" s="195" t="str">
        <f t="shared" si="3974"/>
        <v>AG$13</v>
      </c>
      <c r="AH2738" s="195" t="str">
        <f t="shared" si="3974"/>
        <v>AH$13</v>
      </c>
      <c r="AI2738" s="195" t="str">
        <f t="shared" si="3974"/>
        <v>AI$13</v>
      </c>
      <c r="AJ2738" s="195" t="str">
        <f t="shared" si="3974"/>
        <v>AJ$13</v>
      </c>
      <c r="AK2738" s="195" t="str">
        <f t="shared" si="3974"/>
        <v>AK$13</v>
      </c>
      <c r="AL2738" s="195" t="str">
        <f t="shared" si="3974"/>
        <v>AL$13</v>
      </c>
      <c r="AM2738" s="195" t="str">
        <f t="shared" si="3974"/>
        <v>AM$13</v>
      </c>
      <c r="AN2738" s="195" t="str">
        <f t="shared" si="3974"/>
        <v>AN$13</v>
      </c>
      <c r="AO2738" s="195" t="str">
        <f t="shared" si="3974"/>
        <v>AO$13</v>
      </c>
      <c r="AP2738" s="195" t="str">
        <f t="shared" si="3974"/>
        <v>AP$13</v>
      </c>
      <c r="AQ2738" s="195" t="str">
        <f t="shared" si="3974"/>
        <v>AQ$13</v>
      </c>
      <c r="AR2738" s="195" t="str">
        <f t="shared" si="3974"/>
        <v>AR$13</v>
      </c>
      <c r="AS2738" s="195" t="str">
        <f t="shared" si="3974"/>
        <v>AS$13</v>
      </c>
      <c r="AT2738" s="195" t="str">
        <f t="shared" si="3974"/>
        <v>AT$13</v>
      </c>
      <c r="AU2738" s="195" t="str">
        <f t="shared" si="3974"/>
        <v>AU$13</v>
      </c>
      <c r="AV2738" s="195" t="str">
        <f t="shared" si="3974"/>
        <v>AV$13</v>
      </c>
      <c r="AW2738" s="195" t="str">
        <f t="shared" si="3974"/>
        <v>AW$13</v>
      </c>
      <c r="AX2738" s="195" t="str">
        <f t="shared" si="3974"/>
        <v>AX$13</v>
      </c>
      <c r="AY2738" s="195" t="str">
        <f t="shared" ref="AY2738:CD2738" si="3975">AY$17</f>
        <v>AY$13</v>
      </c>
      <c r="AZ2738" s="195" t="str">
        <f t="shared" si="3975"/>
        <v>AZ$13</v>
      </c>
      <c r="BA2738" s="195" t="str">
        <f t="shared" si="3975"/>
        <v>BA$13</v>
      </c>
      <c r="BB2738" s="195" t="str">
        <f t="shared" si="3975"/>
        <v>BB$13</v>
      </c>
      <c r="BC2738" s="195" t="str">
        <f t="shared" si="3975"/>
        <v>BC$13</v>
      </c>
      <c r="BD2738" s="195" t="str">
        <f t="shared" si="3975"/>
        <v>BD$13</v>
      </c>
      <c r="BE2738" s="195" t="str">
        <f t="shared" si="3975"/>
        <v>BE$13</v>
      </c>
      <c r="BF2738" s="195" t="str">
        <f t="shared" si="3975"/>
        <v>BF$13</v>
      </c>
      <c r="BG2738" s="195" t="str">
        <f t="shared" si="3975"/>
        <v>BG$13</v>
      </c>
      <c r="BH2738" s="195" t="str">
        <f t="shared" si="3975"/>
        <v>BH$13</v>
      </c>
      <c r="BI2738" s="195" t="str">
        <f t="shared" si="3975"/>
        <v>BI$13</v>
      </c>
      <c r="BJ2738" s="195" t="str">
        <f t="shared" si="3975"/>
        <v>BJ$13</v>
      </c>
      <c r="BK2738" s="195" t="str">
        <f t="shared" si="3975"/>
        <v>BK$13</v>
      </c>
      <c r="BL2738" s="195" t="str">
        <f t="shared" si="3975"/>
        <v>BL$13</v>
      </c>
      <c r="BM2738" s="195" t="str">
        <f t="shared" si="3975"/>
        <v>BM$13</v>
      </c>
      <c r="BN2738" s="195" t="str">
        <f t="shared" si="3975"/>
        <v>BN$13</v>
      </c>
      <c r="BO2738" s="195" t="str">
        <f t="shared" si="3975"/>
        <v>BO$13</v>
      </c>
      <c r="BP2738" s="195" t="str">
        <f t="shared" si="3975"/>
        <v>BP$13</v>
      </c>
      <c r="BQ2738" s="195" t="str">
        <f t="shared" si="3975"/>
        <v>BQ$13</v>
      </c>
      <c r="BR2738" s="195" t="str">
        <f t="shared" si="3975"/>
        <v>BR$13</v>
      </c>
      <c r="BS2738" s="195" t="str">
        <f t="shared" si="3975"/>
        <v>BS$13</v>
      </c>
      <c r="BT2738" s="195" t="str">
        <f t="shared" si="3975"/>
        <v>BT$13</v>
      </c>
      <c r="BU2738" s="195" t="str">
        <f t="shared" si="3975"/>
        <v>BU$13</v>
      </c>
      <c r="BV2738" s="195" t="str">
        <f t="shared" si="3975"/>
        <v>BV$13</v>
      </c>
      <c r="BW2738" s="195" t="str">
        <f t="shared" si="3975"/>
        <v>BW$13</v>
      </c>
      <c r="BX2738" s="195" t="str">
        <f t="shared" si="3975"/>
        <v>BX$13</v>
      </c>
      <c r="BY2738" s="195" t="str">
        <f t="shared" si="3975"/>
        <v>BY$13</v>
      </c>
      <c r="BZ2738" s="195" t="str">
        <f t="shared" si="3975"/>
        <v>BZ$13</v>
      </c>
      <c r="CA2738" s="195" t="str">
        <f t="shared" si="3975"/>
        <v>CA$13</v>
      </c>
      <c r="CB2738" s="195" t="str">
        <f t="shared" si="3975"/>
        <v>CB$13</v>
      </c>
      <c r="CC2738" s="195" t="str">
        <f t="shared" si="3975"/>
        <v>CC$13</v>
      </c>
      <c r="CD2738" s="195" t="str">
        <f t="shared" si="3975"/>
        <v>CD$13</v>
      </c>
      <c r="CE2738" s="195" t="str">
        <f t="shared" ref="CE2738:CL2738" si="3976">CE$17</f>
        <v>CE$13</v>
      </c>
      <c r="CF2738" s="195" t="str">
        <f t="shared" si="3976"/>
        <v>CF$13</v>
      </c>
      <c r="CG2738" s="195" t="str">
        <f t="shared" si="3976"/>
        <v>CG$13</v>
      </c>
      <c r="CH2738" s="195" t="str">
        <f t="shared" si="3976"/>
        <v>CH$13</v>
      </c>
      <c r="CI2738" s="195" t="str">
        <f t="shared" si="3976"/>
        <v>CI$13</v>
      </c>
      <c r="CJ2738" s="195" t="str">
        <f t="shared" si="3976"/>
        <v>CJ$13</v>
      </c>
      <c r="CK2738" s="195" t="str">
        <f t="shared" si="3976"/>
        <v>CK$13</v>
      </c>
      <c r="CL2738" s="195" t="str">
        <f t="shared" si="3976"/>
        <v>CL$13</v>
      </c>
    </row>
    <row r="2739" spans="2:90" x14ac:dyDescent="0.4">
      <c r="B2739" s="171" t="s">
        <v>491</v>
      </c>
      <c r="E2739" s="8"/>
      <c r="H2739" s="196"/>
      <c r="I2739" s="197"/>
      <c r="J2739" s="197"/>
      <c r="K2739" s="198"/>
      <c r="L2739" s="198"/>
      <c r="M2739" s="198"/>
      <c r="N2739" s="198"/>
      <c r="O2739" s="198"/>
      <c r="P2739" s="198"/>
      <c r="R2739" s="198"/>
      <c r="S2739" s="186"/>
      <c r="T2739" s="186"/>
      <c r="U2739" s="186"/>
      <c r="V2739" s="186"/>
      <c r="W2739" s="186"/>
      <c r="X2739" s="186"/>
      <c r="Y2739" s="186"/>
      <c r="Z2739" s="186"/>
      <c r="AA2739" s="186"/>
      <c r="AB2739" s="186"/>
      <c r="AC2739" s="186"/>
      <c r="AD2739" s="186"/>
      <c r="AE2739" s="186"/>
      <c r="AF2739" s="186"/>
      <c r="AG2739" s="186"/>
      <c r="AH2739" s="186"/>
      <c r="AI2739" s="186"/>
      <c r="AJ2739" s="186"/>
      <c r="AK2739" s="186"/>
      <c r="AL2739" s="186"/>
      <c r="AM2739" s="186"/>
      <c r="AN2739" s="186"/>
      <c r="AO2739" s="186"/>
      <c r="AP2739" s="186"/>
      <c r="AQ2739" s="186"/>
      <c r="AR2739" s="186"/>
      <c r="AS2739" s="186"/>
      <c r="AT2739" s="186"/>
      <c r="AU2739" s="186"/>
      <c r="AV2739" s="186"/>
      <c r="AW2739" s="186"/>
      <c r="AX2739" s="186"/>
      <c r="AY2739" s="186"/>
      <c r="AZ2739" s="186"/>
      <c r="BA2739" s="186"/>
      <c r="BB2739" s="186"/>
      <c r="BC2739" s="186"/>
      <c r="BD2739" s="186"/>
      <c r="BE2739" s="186"/>
      <c r="BF2739" s="186"/>
      <c r="BG2739" s="186"/>
      <c r="BH2739" s="186"/>
      <c r="BI2739" s="186"/>
      <c r="BJ2739" s="186"/>
      <c r="BK2739" s="186"/>
      <c r="BL2739" s="186"/>
      <c r="BM2739" s="186"/>
      <c r="BN2739" s="186"/>
      <c r="BO2739" s="186"/>
      <c r="BP2739" s="186"/>
      <c r="BQ2739" s="186"/>
      <c r="BR2739" s="186"/>
      <c r="BS2739" s="186"/>
      <c r="BT2739" s="186"/>
      <c r="BU2739" s="186"/>
      <c r="BV2739" s="186"/>
      <c r="BW2739" s="186"/>
      <c r="BX2739" s="186"/>
      <c r="BY2739" s="186"/>
      <c r="BZ2739" s="186"/>
      <c r="CA2739" s="186"/>
      <c r="CB2739" s="186"/>
      <c r="CC2739" s="186"/>
      <c r="CD2739" s="186"/>
      <c r="CE2739" s="186"/>
      <c r="CF2739" s="186"/>
      <c r="CG2739" s="186"/>
      <c r="CH2739" s="186"/>
      <c r="CI2739" s="186"/>
      <c r="CJ2739" s="186"/>
      <c r="CK2739" s="186"/>
      <c r="CL2739" s="186"/>
    </row>
    <row r="2740" spans="2:90" x14ac:dyDescent="0.4">
      <c r="B2740" s="171" t="s">
        <v>505</v>
      </c>
      <c r="E2740" s="8"/>
      <c r="H2740" s="196"/>
      <c r="I2740" s="197"/>
      <c r="J2740" s="197"/>
      <c r="K2740" s="198"/>
      <c r="L2740" s="198"/>
      <c r="M2740" s="198"/>
      <c r="N2740" s="198"/>
      <c r="O2740" s="198"/>
      <c r="P2740" s="198"/>
      <c r="R2740" s="198"/>
      <c r="S2740" s="186"/>
      <c r="T2740" s="186"/>
      <c r="U2740" s="186"/>
      <c r="V2740" s="186"/>
      <c r="W2740" s="186"/>
      <c r="X2740" s="186"/>
      <c r="Y2740" s="186"/>
      <c r="Z2740" s="186"/>
      <c r="AA2740" s="186"/>
      <c r="AB2740" s="186"/>
      <c r="AC2740" s="186"/>
      <c r="AD2740" s="186"/>
      <c r="AE2740" s="186"/>
      <c r="AF2740" s="186"/>
      <c r="AG2740" s="186"/>
      <c r="AH2740" s="186"/>
      <c r="AI2740" s="186"/>
      <c r="AJ2740" s="186"/>
      <c r="AK2740" s="186"/>
      <c r="AL2740" s="186"/>
      <c r="AM2740" s="186"/>
      <c r="AN2740" s="186"/>
      <c r="AO2740" s="186"/>
      <c r="AP2740" s="186"/>
      <c r="AQ2740" s="186"/>
      <c r="AR2740" s="186"/>
      <c r="AS2740" s="186"/>
      <c r="AT2740" s="186"/>
      <c r="AU2740" s="186"/>
      <c r="AV2740" s="186"/>
      <c r="AW2740" s="186"/>
      <c r="AX2740" s="186"/>
      <c r="AY2740" s="186"/>
      <c r="AZ2740" s="186"/>
      <c r="BA2740" s="186"/>
      <c r="BB2740" s="186"/>
      <c r="BC2740" s="186"/>
      <c r="BD2740" s="186"/>
      <c r="BE2740" s="186"/>
      <c r="BF2740" s="186"/>
      <c r="BG2740" s="186"/>
      <c r="BH2740" s="186"/>
      <c r="BI2740" s="186"/>
      <c r="BJ2740" s="186"/>
      <c r="BK2740" s="186"/>
      <c r="BL2740" s="186"/>
      <c r="BM2740" s="186"/>
      <c r="BN2740" s="186"/>
      <c r="BO2740" s="186"/>
      <c r="BP2740" s="186"/>
      <c r="BQ2740" s="186"/>
      <c r="BR2740" s="186"/>
      <c r="BS2740" s="186"/>
      <c r="BT2740" s="186"/>
      <c r="BU2740" s="186"/>
      <c r="BV2740" s="186"/>
      <c r="BW2740" s="186"/>
      <c r="BX2740" s="186"/>
      <c r="BY2740" s="186"/>
      <c r="BZ2740" s="186"/>
      <c r="CA2740" s="186"/>
      <c r="CB2740" s="186"/>
      <c r="CC2740" s="186"/>
      <c r="CD2740" s="186"/>
      <c r="CE2740" s="186"/>
      <c r="CF2740" s="186"/>
      <c r="CG2740" s="186"/>
      <c r="CH2740" s="186"/>
      <c r="CI2740" s="186"/>
      <c r="CJ2740" s="186"/>
      <c r="CK2740" s="186"/>
      <c r="CL2740" s="186"/>
    </row>
    <row r="2741" spans="2:90" x14ac:dyDescent="0.4">
      <c r="B2741" s="171" t="s">
        <v>463</v>
      </c>
      <c r="E2741" s="8"/>
      <c r="H2741" s="196"/>
      <c r="I2741" s="197"/>
      <c r="J2741" s="197"/>
      <c r="K2741" s="198"/>
      <c r="L2741" s="198"/>
      <c r="M2741" s="198"/>
      <c r="N2741" s="198"/>
      <c r="O2741" s="198"/>
      <c r="P2741" s="198"/>
      <c r="R2741" s="198"/>
      <c r="S2741" s="186" t="str">
        <f t="shared" ref="S2741:AX2741" si="3977">S$18</f>
        <v>S$14</v>
      </c>
      <c r="T2741" s="186" t="str">
        <f t="shared" si="3977"/>
        <v>T$14</v>
      </c>
      <c r="U2741" s="186" t="str">
        <f t="shared" si="3977"/>
        <v>U$14</v>
      </c>
      <c r="V2741" s="186" t="str">
        <f t="shared" si="3977"/>
        <v>V$14</v>
      </c>
      <c r="W2741" s="186" t="str">
        <f t="shared" si="3977"/>
        <v>W$14</v>
      </c>
      <c r="X2741" s="186" t="str">
        <f t="shared" si="3977"/>
        <v>X$14</v>
      </c>
      <c r="Y2741" s="186" t="str">
        <f t="shared" si="3977"/>
        <v>Y$14</v>
      </c>
      <c r="Z2741" s="186" t="str">
        <f t="shared" si="3977"/>
        <v>Z$14</v>
      </c>
      <c r="AA2741" s="186" t="str">
        <f t="shared" si="3977"/>
        <v>AA$14</v>
      </c>
      <c r="AB2741" s="186" t="str">
        <f t="shared" si="3977"/>
        <v>AB$14</v>
      </c>
      <c r="AC2741" s="186" t="str">
        <f t="shared" si="3977"/>
        <v>AC$14</v>
      </c>
      <c r="AD2741" s="186" t="str">
        <f t="shared" si="3977"/>
        <v>AD$14</v>
      </c>
      <c r="AE2741" s="186" t="str">
        <f t="shared" si="3977"/>
        <v>AE$14</v>
      </c>
      <c r="AF2741" s="186" t="str">
        <f t="shared" si="3977"/>
        <v>AF$14</v>
      </c>
      <c r="AG2741" s="186" t="str">
        <f t="shared" si="3977"/>
        <v>AG$14</v>
      </c>
      <c r="AH2741" s="186" t="str">
        <f t="shared" si="3977"/>
        <v>AH$14</v>
      </c>
      <c r="AI2741" s="186" t="str">
        <f t="shared" si="3977"/>
        <v>AI$14</v>
      </c>
      <c r="AJ2741" s="186" t="str">
        <f t="shared" si="3977"/>
        <v>AJ$14</v>
      </c>
      <c r="AK2741" s="186" t="str">
        <f t="shared" si="3977"/>
        <v>AK$14</v>
      </c>
      <c r="AL2741" s="186" t="str">
        <f t="shared" si="3977"/>
        <v>AL$14</v>
      </c>
      <c r="AM2741" s="186" t="str">
        <f t="shared" si="3977"/>
        <v>AM$14</v>
      </c>
      <c r="AN2741" s="186" t="str">
        <f t="shared" si="3977"/>
        <v>AN$14</v>
      </c>
      <c r="AO2741" s="186" t="str">
        <f t="shared" si="3977"/>
        <v>AO$14</v>
      </c>
      <c r="AP2741" s="186" t="str">
        <f t="shared" si="3977"/>
        <v>AP$14</v>
      </c>
      <c r="AQ2741" s="186" t="str">
        <f t="shared" si="3977"/>
        <v>AQ$14</v>
      </c>
      <c r="AR2741" s="186" t="str">
        <f t="shared" si="3977"/>
        <v>AR$14</v>
      </c>
      <c r="AS2741" s="186" t="str">
        <f t="shared" si="3977"/>
        <v>AS$14</v>
      </c>
      <c r="AT2741" s="186" t="str">
        <f t="shared" si="3977"/>
        <v>AT$14</v>
      </c>
      <c r="AU2741" s="186" t="str">
        <f t="shared" si="3977"/>
        <v>AU$14</v>
      </c>
      <c r="AV2741" s="186" t="str">
        <f t="shared" si="3977"/>
        <v>AV$14</v>
      </c>
      <c r="AW2741" s="186" t="str">
        <f t="shared" si="3977"/>
        <v>AW$14</v>
      </c>
      <c r="AX2741" s="186" t="str">
        <f t="shared" si="3977"/>
        <v>AX$14</v>
      </c>
      <c r="AY2741" s="186" t="str">
        <f t="shared" ref="AY2741:CD2741" si="3978">AY$18</f>
        <v>AY$14</v>
      </c>
      <c r="AZ2741" s="186" t="str">
        <f t="shared" si="3978"/>
        <v>AZ$14</v>
      </c>
      <c r="BA2741" s="186" t="str">
        <f t="shared" si="3978"/>
        <v>BA$14</v>
      </c>
      <c r="BB2741" s="186" t="str">
        <f t="shared" si="3978"/>
        <v>BB$14</v>
      </c>
      <c r="BC2741" s="186" t="str">
        <f t="shared" si="3978"/>
        <v>BC$14</v>
      </c>
      <c r="BD2741" s="186" t="str">
        <f t="shared" si="3978"/>
        <v>BD$14</v>
      </c>
      <c r="BE2741" s="186" t="str">
        <f t="shared" si="3978"/>
        <v>BE$14</v>
      </c>
      <c r="BF2741" s="186" t="str">
        <f t="shared" si="3978"/>
        <v>BF$14</v>
      </c>
      <c r="BG2741" s="186" t="str">
        <f t="shared" si="3978"/>
        <v>BG$14</v>
      </c>
      <c r="BH2741" s="186" t="str">
        <f t="shared" si="3978"/>
        <v>BH$14</v>
      </c>
      <c r="BI2741" s="186" t="str">
        <f t="shared" si="3978"/>
        <v>BI$14</v>
      </c>
      <c r="BJ2741" s="186" t="str">
        <f t="shared" si="3978"/>
        <v>BJ$14</v>
      </c>
      <c r="BK2741" s="186" t="str">
        <f t="shared" si="3978"/>
        <v>BK$14</v>
      </c>
      <c r="BL2741" s="186" t="str">
        <f t="shared" si="3978"/>
        <v>BL$14</v>
      </c>
      <c r="BM2741" s="186" t="str">
        <f t="shared" si="3978"/>
        <v>BM$14</v>
      </c>
      <c r="BN2741" s="186" t="str">
        <f t="shared" si="3978"/>
        <v>BN$14</v>
      </c>
      <c r="BO2741" s="186" t="str">
        <f t="shared" si="3978"/>
        <v>BO$14</v>
      </c>
      <c r="BP2741" s="186" t="str">
        <f t="shared" si="3978"/>
        <v>BP$14</v>
      </c>
      <c r="BQ2741" s="186" t="str">
        <f t="shared" si="3978"/>
        <v>BQ$14</v>
      </c>
      <c r="BR2741" s="186" t="str">
        <f t="shared" si="3978"/>
        <v>BR$14</v>
      </c>
      <c r="BS2741" s="186" t="str">
        <f t="shared" si="3978"/>
        <v>BS$14</v>
      </c>
      <c r="BT2741" s="186" t="str">
        <f t="shared" si="3978"/>
        <v>BT$14</v>
      </c>
      <c r="BU2741" s="186" t="str">
        <f t="shared" si="3978"/>
        <v>BU$14</v>
      </c>
      <c r="BV2741" s="186" t="str">
        <f t="shared" si="3978"/>
        <v>BV$14</v>
      </c>
      <c r="BW2741" s="186" t="str">
        <f t="shared" si="3978"/>
        <v>BW$14</v>
      </c>
      <c r="BX2741" s="186" t="str">
        <f t="shared" si="3978"/>
        <v>BX$14</v>
      </c>
      <c r="BY2741" s="186" t="str">
        <f t="shared" si="3978"/>
        <v>BY$14</v>
      </c>
      <c r="BZ2741" s="186" t="str">
        <f t="shared" si="3978"/>
        <v>BZ$14</v>
      </c>
      <c r="CA2741" s="186" t="str">
        <f t="shared" si="3978"/>
        <v>CA$14</v>
      </c>
      <c r="CB2741" s="186" t="str">
        <f t="shared" si="3978"/>
        <v>CB$14</v>
      </c>
      <c r="CC2741" s="186" t="str">
        <f t="shared" si="3978"/>
        <v>CC$14</v>
      </c>
      <c r="CD2741" s="186" t="str">
        <f t="shared" si="3978"/>
        <v>CD$14</v>
      </c>
      <c r="CE2741" s="186" t="str">
        <f t="shared" ref="CE2741:CL2741" si="3979">CE$18</f>
        <v>CE$14</v>
      </c>
      <c r="CF2741" s="186" t="str">
        <f t="shared" si="3979"/>
        <v>CF$14</v>
      </c>
      <c r="CG2741" s="186" t="str">
        <f t="shared" si="3979"/>
        <v>CG$14</v>
      </c>
      <c r="CH2741" s="186" t="str">
        <f t="shared" si="3979"/>
        <v>CH$14</v>
      </c>
      <c r="CI2741" s="186" t="str">
        <f t="shared" si="3979"/>
        <v>CI$14</v>
      </c>
      <c r="CJ2741" s="186" t="str">
        <f t="shared" si="3979"/>
        <v>CJ$14</v>
      </c>
      <c r="CK2741" s="186" t="str">
        <f t="shared" si="3979"/>
        <v>CK$14</v>
      </c>
      <c r="CL2741" s="186" t="str">
        <f t="shared" si="3979"/>
        <v>CL$14</v>
      </c>
    </row>
    <row r="2742" spans="2:90" x14ac:dyDescent="0.4">
      <c r="B2742" s="171" t="s">
        <v>464</v>
      </c>
      <c r="E2742" s="8"/>
      <c r="H2742" s="196"/>
      <c r="I2742" s="197"/>
      <c r="J2742" s="197"/>
      <c r="K2742" s="198"/>
      <c r="L2742" s="198"/>
      <c r="M2742" s="198"/>
      <c r="N2742" s="198"/>
      <c r="O2742" s="198"/>
      <c r="P2742" s="198"/>
      <c r="R2742" s="198"/>
      <c r="S2742" s="186" t="str">
        <f t="shared" ref="S2742:AX2742" si="3980">S$19</f>
        <v>S$15</v>
      </c>
      <c r="T2742" s="186" t="str">
        <f t="shared" si="3980"/>
        <v>T$15</v>
      </c>
      <c r="U2742" s="186" t="str">
        <f t="shared" si="3980"/>
        <v>U$15</v>
      </c>
      <c r="V2742" s="186" t="str">
        <f t="shared" si="3980"/>
        <v>V$15</v>
      </c>
      <c r="W2742" s="186" t="str">
        <f t="shared" si="3980"/>
        <v>W$15</v>
      </c>
      <c r="X2742" s="186" t="str">
        <f t="shared" si="3980"/>
        <v>X$15</v>
      </c>
      <c r="Y2742" s="186" t="str">
        <f t="shared" si="3980"/>
        <v>Y$15</v>
      </c>
      <c r="Z2742" s="186" t="str">
        <f t="shared" si="3980"/>
        <v>Z$15</v>
      </c>
      <c r="AA2742" s="186" t="str">
        <f t="shared" si="3980"/>
        <v>AA$15</v>
      </c>
      <c r="AB2742" s="186" t="str">
        <f t="shared" si="3980"/>
        <v>AB$15</v>
      </c>
      <c r="AC2742" s="186" t="str">
        <f t="shared" si="3980"/>
        <v>AC$15</v>
      </c>
      <c r="AD2742" s="186" t="str">
        <f t="shared" si="3980"/>
        <v>AD$15</v>
      </c>
      <c r="AE2742" s="186" t="str">
        <f t="shared" si="3980"/>
        <v>AE$15</v>
      </c>
      <c r="AF2742" s="186" t="str">
        <f t="shared" si="3980"/>
        <v>AF$15</v>
      </c>
      <c r="AG2742" s="186" t="str">
        <f t="shared" si="3980"/>
        <v>AG$15</v>
      </c>
      <c r="AH2742" s="186" t="str">
        <f t="shared" si="3980"/>
        <v>AH$15</v>
      </c>
      <c r="AI2742" s="186" t="str">
        <f t="shared" si="3980"/>
        <v>AI$15</v>
      </c>
      <c r="AJ2742" s="186" t="str">
        <f t="shared" si="3980"/>
        <v>AJ$15</v>
      </c>
      <c r="AK2742" s="186" t="str">
        <f t="shared" si="3980"/>
        <v>AK$15</v>
      </c>
      <c r="AL2742" s="186" t="str">
        <f t="shared" si="3980"/>
        <v>AL$15</v>
      </c>
      <c r="AM2742" s="186" t="str">
        <f t="shared" si="3980"/>
        <v>AM$15</v>
      </c>
      <c r="AN2742" s="186" t="str">
        <f t="shared" si="3980"/>
        <v>AN$15</v>
      </c>
      <c r="AO2742" s="186" t="str">
        <f t="shared" si="3980"/>
        <v>AO$15</v>
      </c>
      <c r="AP2742" s="186" t="str">
        <f t="shared" si="3980"/>
        <v>AP$15</v>
      </c>
      <c r="AQ2742" s="186" t="str">
        <f t="shared" si="3980"/>
        <v>AQ$15</v>
      </c>
      <c r="AR2742" s="186" t="str">
        <f t="shared" si="3980"/>
        <v>AR$15</v>
      </c>
      <c r="AS2742" s="186" t="str">
        <f t="shared" si="3980"/>
        <v>AS$15</v>
      </c>
      <c r="AT2742" s="186" t="str">
        <f t="shared" si="3980"/>
        <v>AT$15</v>
      </c>
      <c r="AU2742" s="186" t="str">
        <f t="shared" si="3980"/>
        <v>AU$15</v>
      </c>
      <c r="AV2742" s="186" t="str">
        <f t="shared" si="3980"/>
        <v>AV$15</v>
      </c>
      <c r="AW2742" s="186" t="str">
        <f t="shared" si="3980"/>
        <v>AW$15</v>
      </c>
      <c r="AX2742" s="186" t="str">
        <f t="shared" si="3980"/>
        <v>AX$15</v>
      </c>
      <c r="AY2742" s="186" t="str">
        <f t="shared" ref="AY2742:CD2742" si="3981">AY$19</f>
        <v>AY$15</v>
      </c>
      <c r="AZ2742" s="186" t="str">
        <f t="shared" si="3981"/>
        <v>AZ$15</v>
      </c>
      <c r="BA2742" s="186" t="str">
        <f t="shared" si="3981"/>
        <v>BA$15</v>
      </c>
      <c r="BB2742" s="186" t="str">
        <f t="shared" si="3981"/>
        <v>BB$15</v>
      </c>
      <c r="BC2742" s="186" t="str">
        <f t="shared" si="3981"/>
        <v>BC$15</v>
      </c>
      <c r="BD2742" s="186" t="str">
        <f t="shared" si="3981"/>
        <v>BD$15</v>
      </c>
      <c r="BE2742" s="186" t="str">
        <f t="shared" si="3981"/>
        <v>BE$15</v>
      </c>
      <c r="BF2742" s="186" t="str">
        <f t="shared" si="3981"/>
        <v>BF$15</v>
      </c>
      <c r="BG2742" s="186" t="str">
        <f t="shared" si="3981"/>
        <v>BG$15</v>
      </c>
      <c r="BH2742" s="186" t="str">
        <f t="shared" si="3981"/>
        <v>BH$15</v>
      </c>
      <c r="BI2742" s="186" t="str">
        <f t="shared" si="3981"/>
        <v>BI$15</v>
      </c>
      <c r="BJ2742" s="186" t="str">
        <f t="shared" si="3981"/>
        <v>BJ$15</v>
      </c>
      <c r="BK2742" s="186" t="str">
        <f t="shared" si="3981"/>
        <v>BK$15</v>
      </c>
      <c r="BL2742" s="186" t="str">
        <f t="shared" si="3981"/>
        <v>BL$15</v>
      </c>
      <c r="BM2742" s="186" t="str">
        <f t="shared" si="3981"/>
        <v>BM$15</v>
      </c>
      <c r="BN2742" s="186" t="str">
        <f t="shared" si="3981"/>
        <v>BN$15</v>
      </c>
      <c r="BO2742" s="186" t="str">
        <f t="shared" si="3981"/>
        <v>BO$15</v>
      </c>
      <c r="BP2742" s="186" t="str">
        <f t="shared" si="3981"/>
        <v>BP$15</v>
      </c>
      <c r="BQ2742" s="186" t="str">
        <f t="shared" si="3981"/>
        <v>BQ$15</v>
      </c>
      <c r="BR2742" s="186" t="str">
        <f t="shared" si="3981"/>
        <v>BR$15</v>
      </c>
      <c r="BS2742" s="186" t="str">
        <f t="shared" si="3981"/>
        <v>BS$15</v>
      </c>
      <c r="BT2742" s="186" t="str">
        <f t="shared" si="3981"/>
        <v>BT$15</v>
      </c>
      <c r="BU2742" s="186" t="str">
        <f t="shared" si="3981"/>
        <v>BU$15</v>
      </c>
      <c r="BV2742" s="186" t="str">
        <f t="shared" si="3981"/>
        <v>BV$15</v>
      </c>
      <c r="BW2742" s="186" t="str">
        <f t="shared" si="3981"/>
        <v>BW$15</v>
      </c>
      <c r="BX2742" s="186" t="str">
        <f t="shared" si="3981"/>
        <v>BX$15</v>
      </c>
      <c r="BY2742" s="186" t="str">
        <f t="shared" si="3981"/>
        <v>BY$15</v>
      </c>
      <c r="BZ2742" s="186" t="str">
        <f t="shared" si="3981"/>
        <v>BZ$15</v>
      </c>
      <c r="CA2742" s="186" t="str">
        <f t="shared" si="3981"/>
        <v>CA$15</v>
      </c>
      <c r="CB2742" s="186" t="str">
        <f t="shared" si="3981"/>
        <v>CB$15</v>
      </c>
      <c r="CC2742" s="186" t="str">
        <f t="shared" si="3981"/>
        <v>CC$15</v>
      </c>
      <c r="CD2742" s="186" t="str">
        <f t="shared" si="3981"/>
        <v>CD$15</v>
      </c>
      <c r="CE2742" s="186" t="str">
        <f t="shared" ref="CE2742:CL2742" si="3982">CE$19</f>
        <v>CE$15</v>
      </c>
      <c r="CF2742" s="186" t="str">
        <f t="shared" si="3982"/>
        <v>CF$15</v>
      </c>
      <c r="CG2742" s="186" t="str">
        <f t="shared" si="3982"/>
        <v>CG$15</v>
      </c>
      <c r="CH2742" s="186" t="str">
        <f t="shared" si="3982"/>
        <v>CH$15</v>
      </c>
      <c r="CI2742" s="186" t="str">
        <f t="shared" si="3982"/>
        <v>CI$15</v>
      </c>
      <c r="CJ2742" s="186" t="str">
        <f t="shared" si="3982"/>
        <v>CJ$15</v>
      </c>
      <c r="CK2742" s="186" t="str">
        <f t="shared" si="3982"/>
        <v>CK$15</v>
      </c>
      <c r="CL2742" s="186" t="str">
        <f t="shared" si="3982"/>
        <v>CL$15</v>
      </c>
    </row>
    <row r="2743" spans="2:90" x14ac:dyDescent="0.4">
      <c r="B2743" s="132"/>
      <c r="E2743" s="8"/>
      <c r="H2743" s="12"/>
      <c r="I2743" s="60"/>
      <c r="J2743" s="60"/>
      <c r="K2743" s="15"/>
      <c r="L2743" s="15"/>
      <c r="M2743" s="15"/>
      <c r="N2743" s="15"/>
      <c r="O2743" s="15"/>
      <c r="P2743" s="15"/>
      <c r="R2743" s="15"/>
      <c r="S2743" s="80"/>
      <c r="T2743" s="80"/>
      <c r="U2743" s="80"/>
      <c r="V2743" s="80"/>
      <c r="W2743" s="80"/>
      <c r="X2743" s="80"/>
      <c r="Y2743" s="80"/>
      <c r="Z2743" s="80"/>
      <c r="AA2743" s="80"/>
      <c r="AB2743" s="80"/>
      <c r="AC2743" s="80"/>
      <c r="AD2743" s="80"/>
      <c r="AE2743" s="80"/>
      <c r="AF2743" s="80"/>
      <c r="AG2743" s="80"/>
      <c r="AH2743" s="80"/>
      <c r="AI2743" s="80"/>
      <c r="AJ2743" s="80"/>
      <c r="AK2743" s="80"/>
      <c r="AL2743" s="80"/>
      <c r="AM2743" s="80"/>
      <c r="AN2743" s="80"/>
      <c r="AO2743" s="80"/>
      <c r="AP2743" s="80"/>
      <c r="AQ2743" s="80"/>
      <c r="AR2743" s="80"/>
      <c r="AS2743" s="80"/>
      <c r="AT2743" s="80"/>
      <c r="AU2743" s="80"/>
      <c r="AV2743" s="80"/>
      <c r="AW2743" s="80"/>
      <c r="AX2743" s="80"/>
      <c r="AY2743" s="80"/>
      <c r="AZ2743" s="80"/>
      <c r="BA2743" s="80"/>
      <c r="BB2743" s="80"/>
      <c r="BC2743" s="80"/>
      <c r="BD2743" s="80"/>
      <c r="BE2743" s="80"/>
      <c r="BF2743" s="80"/>
      <c r="BG2743" s="80"/>
      <c r="BH2743" s="80"/>
      <c r="BI2743" s="80"/>
      <c r="BJ2743" s="80"/>
      <c r="BK2743" s="80"/>
      <c r="BL2743" s="80"/>
      <c r="BM2743" s="80"/>
      <c r="BN2743" s="80"/>
      <c r="BO2743" s="80"/>
      <c r="BP2743" s="80"/>
      <c r="BQ2743" s="80"/>
      <c r="BR2743" s="80"/>
      <c r="BS2743" s="80"/>
      <c r="BT2743" s="80"/>
      <c r="BU2743" s="80"/>
      <c r="BV2743" s="80"/>
      <c r="BW2743" s="80"/>
      <c r="BX2743" s="80"/>
      <c r="BY2743" s="80"/>
      <c r="BZ2743" s="80"/>
      <c r="CA2743" s="80"/>
      <c r="CB2743" s="80"/>
      <c r="CC2743" s="80"/>
      <c r="CD2743" s="80"/>
      <c r="CE2743" s="80"/>
      <c r="CF2743" s="80"/>
      <c r="CG2743" s="80"/>
      <c r="CH2743" s="80"/>
      <c r="CI2743" s="80"/>
      <c r="CJ2743" s="80"/>
      <c r="CK2743" s="80"/>
      <c r="CL2743" s="80"/>
    </row>
    <row r="2744" spans="2:90" x14ac:dyDescent="0.4">
      <c r="B2744" s="132"/>
      <c r="E2744" s="8"/>
      <c r="H2744" s="12"/>
      <c r="I2744" s="60"/>
      <c r="J2744" s="60"/>
      <c r="K2744" s="15"/>
      <c r="L2744" s="15"/>
      <c r="M2744" s="15"/>
      <c r="N2744" s="15"/>
      <c r="O2744" s="15"/>
      <c r="P2744" s="15"/>
      <c r="R2744" s="15"/>
      <c r="S2744" s="80"/>
      <c r="T2744" s="80"/>
      <c r="U2744" s="80"/>
      <c r="V2744" s="80"/>
      <c r="W2744" s="80"/>
      <c r="X2744" s="80"/>
      <c r="Y2744" s="80"/>
      <c r="Z2744" s="80"/>
      <c r="AA2744" s="80"/>
      <c r="AB2744" s="80"/>
      <c r="AC2744" s="80"/>
      <c r="AD2744" s="80"/>
      <c r="AE2744" s="80"/>
      <c r="AF2744" s="80"/>
      <c r="AG2744" s="80"/>
      <c r="AH2744" s="80"/>
      <c r="AI2744" s="80"/>
      <c r="AJ2744" s="80"/>
      <c r="AK2744" s="80"/>
      <c r="AL2744" s="80"/>
      <c r="AM2744" s="80"/>
      <c r="AN2744" s="80"/>
      <c r="AO2744" s="80"/>
      <c r="AP2744" s="80"/>
      <c r="AQ2744" s="80"/>
      <c r="AR2744" s="80"/>
      <c r="AS2744" s="80"/>
      <c r="AT2744" s="80"/>
      <c r="AU2744" s="80"/>
      <c r="AV2744" s="80"/>
      <c r="AW2744" s="80"/>
      <c r="AX2744" s="80"/>
      <c r="AY2744" s="80"/>
      <c r="AZ2744" s="80"/>
      <c r="BA2744" s="80"/>
      <c r="BB2744" s="80"/>
      <c r="BC2744" s="80"/>
      <c r="BD2744" s="80"/>
      <c r="BE2744" s="80"/>
      <c r="BF2744" s="80"/>
      <c r="BG2744" s="80"/>
      <c r="BH2744" s="80"/>
      <c r="BI2744" s="80"/>
      <c r="BJ2744" s="80"/>
      <c r="BK2744" s="80"/>
      <c r="BL2744" s="80"/>
      <c r="BM2744" s="80"/>
      <c r="BN2744" s="80"/>
      <c r="BO2744" s="80"/>
      <c r="BP2744" s="80"/>
      <c r="BQ2744" s="80"/>
      <c r="BR2744" s="80"/>
      <c r="BS2744" s="80"/>
      <c r="BT2744" s="80"/>
      <c r="BU2744" s="80"/>
      <c r="BV2744" s="80"/>
      <c r="BW2744" s="80"/>
      <c r="BX2744" s="80"/>
      <c r="BY2744" s="80"/>
      <c r="BZ2744" s="80"/>
      <c r="CA2744" s="80"/>
      <c r="CB2744" s="80"/>
      <c r="CC2744" s="80"/>
      <c r="CD2744" s="80"/>
      <c r="CE2744" s="80"/>
      <c r="CF2744" s="80"/>
      <c r="CG2744" s="80"/>
      <c r="CH2744" s="80"/>
      <c r="CI2744" s="80"/>
      <c r="CJ2744" s="80"/>
      <c r="CK2744" s="80"/>
      <c r="CL2744" s="80"/>
    </row>
    <row r="2745" spans="2:90" x14ac:dyDescent="0.4">
      <c r="B2745" s="132"/>
      <c r="E2745" s="8"/>
      <c r="H2745" s="12"/>
      <c r="I2745" s="60"/>
      <c r="J2745" s="60"/>
      <c r="K2745" s="15"/>
      <c r="L2745" s="15"/>
      <c r="M2745" s="15"/>
      <c r="N2745" s="15"/>
      <c r="O2745" s="15"/>
      <c r="P2745" s="15"/>
      <c r="R2745" s="15"/>
      <c r="S2745" s="80"/>
      <c r="T2745" s="80"/>
      <c r="U2745" s="80"/>
      <c r="V2745" s="80"/>
      <c r="W2745" s="80"/>
      <c r="X2745" s="80"/>
      <c r="Y2745" s="80"/>
      <c r="Z2745" s="80"/>
      <c r="AA2745" s="80"/>
      <c r="AB2745" s="80"/>
      <c r="AC2745" s="80"/>
      <c r="AD2745" s="80"/>
      <c r="AE2745" s="80"/>
      <c r="AF2745" s="80"/>
      <c r="AG2745" s="80"/>
      <c r="AH2745" s="80"/>
      <c r="AI2745" s="80"/>
      <c r="AJ2745" s="80"/>
      <c r="AK2745" s="80"/>
      <c r="AL2745" s="80"/>
      <c r="AM2745" s="80"/>
      <c r="AN2745" s="80"/>
      <c r="AO2745" s="80"/>
      <c r="AP2745" s="80"/>
      <c r="AQ2745" s="80"/>
      <c r="AR2745" s="80"/>
      <c r="AS2745" s="80"/>
      <c r="AT2745" s="80"/>
      <c r="AU2745" s="80"/>
      <c r="AV2745" s="80"/>
      <c r="AW2745" s="80"/>
      <c r="AX2745" s="80"/>
      <c r="AY2745" s="80"/>
      <c r="AZ2745" s="80"/>
      <c r="BA2745" s="80"/>
      <c r="BB2745" s="80"/>
      <c r="BC2745" s="80"/>
      <c r="BD2745" s="80"/>
      <c r="BE2745" s="80"/>
      <c r="BF2745" s="80"/>
      <c r="BG2745" s="80"/>
      <c r="BH2745" s="80"/>
      <c r="BI2745" s="80"/>
      <c r="BJ2745" s="80"/>
      <c r="BK2745" s="80"/>
      <c r="BL2745" s="80"/>
      <c r="BM2745" s="80"/>
      <c r="BN2745" s="80"/>
      <c r="BO2745" s="80"/>
      <c r="BP2745" s="80"/>
      <c r="BQ2745" s="80"/>
      <c r="BR2745" s="80"/>
      <c r="BS2745" s="80"/>
      <c r="BT2745" s="80"/>
      <c r="BU2745" s="80"/>
      <c r="BV2745" s="80"/>
      <c r="BW2745" s="80"/>
      <c r="BX2745" s="80"/>
      <c r="BY2745" s="80"/>
      <c r="BZ2745" s="80"/>
      <c r="CA2745" s="80"/>
      <c r="CB2745" s="80"/>
      <c r="CC2745" s="80"/>
      <c r="CD2745" s="80"/>
      <c r="CE2745" s="80"/>
      <c r="CF2745" s="80"/>
      <c r="CG2745" s="80"/>
      <c r="CH2745" s="80"/>
      <c r="CI2745" s="80"/>
      <c r="CJ2745" s="80"/>
      <c r="CK2745" s="80"/>
      <c r="CL2745" s="80"/>
    </row>
    <row r="2746" spans="2:90" x14ac:dyDescent="0.4">
      <c r="B2746" s="132"/>
      <c r="E2746" s="8"/>
      <c r="H2746" s="12"/>
      <c r="I2746" s="60"/>
      <c r="J2746" s="60"/>
      <c r="K2746" s="15"/>
      <c r="L2746" s="15"/>
      <c r="M2746" s="15"/>
      <c r="N2746" s="15"/>
      <c r="O2746" s="15"/>
      <c r="P2746" s="15"/>
      <c r="R2746" s="15"/>
      <c r="S2746" s="80"/>
      <c r="T2746" s="80"/>
      <c r="U2746" s="80"/>
      <c r="V2746" s="80"/>
      <c r="W2746" s="80"/>
      <c r="X2746" s="80"/>
      <c r="Y2746" s="80"/>
      <c r="Z2746" s="80"/>
      <c r="AA2746" s="80"/>
      <c r="AB2746" s="80"/>
      <c r="AC2746" s="80"/>
      <c r="AD2746" s="80"/>
      <c r="AE2746" s="80"/>
      <c r="AF2746" s="80"/>
      <c r="AG2746" s="80"/>
      <c r="AH2746" s="80"/>
      <c r="AI2746" s="80"/>
      <c r="AJ2746" s="80"/>
      <c r="AK2746" s="80"/>
      <c r="AL2746" s="80"/>
      <c r="AM2746" s="80"/>
      <c r="AN2746" s="80"/>
      <c r="AO2746" s="80"/>
      <c r="AP2746" s="80"/>
      <c r="AQ2746" s="80"/>
      <c r="AR2746" s="80"/>
      <c r="AS2746" s="80"/>
      <c r="AT2746" s="80"/>
      <c r="AU2746" s="80"/>
      <c r="AV2746" s="80"/>
      <c r="AW2746" s="80"/>
      <c r="AX2746" s="80"/>
      <c r="AY2746" s="80"/>
      <c r="AZ2746" s="80"/>
      <c r="BA2746" s="80"/>
      <c r="BB2746" s="80"/>
      <c r="BC2746" s="80"/>
      <c r="BD2746" s="80"/>
      <c r="BE2746" s="80"/>
      <c r="BF2746" s="80"/>
      <c r="BG2746" s="80"/>
      <c r="BH2746" s="80"/>
      <c r="BI2746" s="80"/>
      <c r="BJ2746" s="80"/>
      <c r="BK2746" s="80"/>
      <c r="BL2746" s="80"/>
      <c r="BM2746" s="80"/>
      <c r="BN2746" s="80"/>
      <c r="BO2746" s="80"/>
      <c r="BP2746" s="80"/>
      <c r="BQ2746" s="80"/>
      <c r="BR2746" s="80"/>
      <c r="BS2746" s="80"/>
      <c r="BT2746" s="80"/>
      <c r="BU2746" s="80"/>
      <c r="BV2746" s="80"/>
      <c r="BW2746" s="80"/>
      <c r="BX2746" s="80"/>
      <c r="BY2746" s="80"/>
      <c r="BZ2746" s="80"/>
      <c r="CA2746" s="80"/>
      <c r="CB2746" s="80"/>
      <c r="CC2746" s="80"/>
      <c r="CD2746" s="80"/>
      <c r="CE2746" s="80"/>
      <c r="CF2746" s="80"/>
      <c r="CG2746" s="80"/>
      <c r="CH2746" s="80"/>
      <c r="CI2746" s="80"/>
      <c r="CJ2746" s="80"/>
      <c r="CK2746" s="80"/>
      <c r="CL2746" s="80"/>
    </row>
    <row r="2747" spans="2:90" x14ac:dyDescent="0.4">
      <c r="B2747" s="132"/>
      <c r="E2747" s="8"/>
      <c r="H2747" s="12"/>
      <c r="I2747" s="60"/>
      <c r="J2747" s="60"/>
      <c r="K2747" s="15"/>
      <c r="L2747" s="15"/>
      <c r="M2747" s="15"/>
      <c r="N2747" s="15"/>
      <c r="O2747" s="15"/>
      <c r="P2747" s="15"/>
      <c r="R2747" s="15"/>
      <c r="S2747" s="80"/>
      <c r="T2747" s="80"/>
      <c r="U2747" s="80"/>
      <c r="V2747" s="80"/>
      <c r="W2747" s="80"/>
      <c r="X2747" s="80"/>
      <c r="Y2747" s="80"/>
      <c r="Z2747" s="80"/>
      <c r="AA2747" s="80"/>
      <c r="AB2747" s="80"/>
      <c r="AC2747" s="80"/>
      <c r="AD2747" s="80"/>
      <c r="AE2747" s="80"/>
      <c r="AF2747" s="80"/>
      <c r="AG2747" s="80"/>
      <c r="AH2747" s="80"/>
      <c r="AI2747" s="80"/>
      <c r="AJ2747" s="80"/>
      <c r="AK2747" s="80"/>
      <c r="AL2747" s="80"/>
      <c r="AM2747" s="80"/>
      <c r="AN2747" s="80"/>
      <c r="AO2747" s="80"/>
      <c r="AP2747" s="80"/>
      <c r="AQ2747" s="80"/>
      <c r="AR2747" s="80"/>
      <c r="AS2747" s="80"/>
      <c r="AT2747" s="80"/>
      <c r="AU2747" s="80"/>
      <c r="AV2747" s="80"/>
      <c r="AW2747" s="80"/>
      <c r="AX2747" s="80"/>
      <c r="AY2747" s="80"/>
      <c r="AZ2747" s="80"/>
      <c r="BA2747" s="80"/>
      <c r="BB2747" s="80"/>
      <c r="BC2747" s="80"/>
      <c r="BD2747" s="80"/>
      <c r="BE2747" s="80"/>
      <c r="BF2747" s="80"/>
      <c r="BG2747" s="80"/>
      <c r="BH2747" s="80"/>
      <c r="BI2747" s="80"/>
      <c r="BJ2747" s="80"/>
      <c r="BK2747" s="80"/>
      <c r="BL2747" s="80"/>
      <c r="BM2747" s="80"/>
      <c r="BN2747" s="80"/>
      <c r="BO2747" s="80"/>
      <c r="BP2747" s="80"/>
      <c r="BQ2747" s="80"/>
      <c r="BR2747" s="80"/>
      <c r="BS2747" s="80"/>
      <c r="BT2747" s="80"/>
      <c r="BU2747" s="80"/>
      <c r="BV2747" s="80"/>
      <c r="BW2747" s="80"/>
      <c r="BX2747" s="80"/>
      <c r="BY2747" s="80"/>
      <c r="BZ2747" s="80"/>
      <c r="CA2747" s="80"/>
      <c r="CB2747" s="80"/>
      <c r="CC2747" s="80"/>
      <c r="CD2747" s="80"/>
      <c r="CE2747" s="80"/>
      <c r="CF2747" s="80"/>
      <c r="CG2747" s="80"/>
      <c r="CH2747" s="80"/>
      <c r="CI2747" s="80"/>
      <c r="CJ2747" s="80"/>
      <c r="CK2747" s="80"/>
      <c r="CL2747" s="80"/>
    </row>
    <row r="2748" spans="2:90" x14ac:dyDescent="0.4">
      <c r="B2748" s="132"/>
      <c r="E2748" s="8"/>
      <c r="H2748" s="12"/>
      <c r="I2748" s="60"/>
      <c r="J2748" s="60"/>
      <c r="K2748" s="15"/>
      <c r="L2748" s="15"/>
      <c r="M2748" s="15"/>
      <c r="N2748" s="15"/>
      <c r="O2748" s="15"/>
      <c r="P2748" s="15"/>
      <c r="R2748" s="15"/>
      <c r="S2748" s="80"/>
      <c r="T2748" s="80"/>
      <c r="U2748" s="80"/>
      <c r="V2748" s="80"/>
      <c r="W2748" s="80"/>
      <c r="X2748" s="80"/>
      <c r="Y2748" s="80"/>
      <c r="Z2748" s="80"/>
      <c r="AA2748" s="80"/>
      <c r="AB2748" s="80"/>
      <c r="AC2748" s="80"/>
      <c r="AD2748" s="80"/>
      <c r="AE2748" s="80"/>
      <c r="AF2748" s="80"/>
      <c r="AG2748" s="80"/>
      <c r="AH2748" s="80"/>
      <c r="AI2748" s="80"/>
      <c r="AJ2748" s="80"/>
      <c r="AK2748" s="80"/>
      <c r="AL2748" s="80"/>
      <c r="AM2748" s="80"/>
      <c r="AN2748" s="80"/>
      <c r="AO2748" s="80"/>
      <c r="AP2748" s="80"/>
      <c r="AQ2748" s="80"/>
      <c r="AR2748" s="80"/>
      <c r="AS2748" s="80"/>
      <c r="AT2748" s="80"/>
      <c r="AU2748" s="80"/>
      <c r="AV2748" s="80"/>
      <c r="AW2748" s="80"/>
      <c r="AX2748" s="80"/>
      <c r="AY2748" s="80"/>
      <c r="AZ2748" s="80"/>
      <c r="BA2748" s="80"/>
      <c r="BB2748" s="80"/>
      <c r="BC2748" s="80"/>
      <c r="BD2748" s="80"/>
      <c r="BE2748" s="80"/>
      <c r="BF2748" s="80"/>
      <c r="BG2748" s="80"/>
      <c r="BH2748" s="80"/>
      <c r="BI2748" s="80"/>
      <c r="BJ2748" s="80"/>
      <c r="BK2748" s="80"/>
      <c r="BL2748" s="80"/>
      <c r="BM2748" s="80"/>
      <c r="BN2748" s="80"/>
      <c r="BO2748" s="80"/>
      <c r="BP2748" s="80"/>
      <c r="BQ2748" s="80"/>
      <c r="BR2748" s="80"/>
      <c r="BS2748" s="80"/>
      <c r="BT2748" s="80"/>
      <c r="BU2748" s="80"/>
      <c r="BV2748" s="80"/>
      <c r="BW2748" s="80"/>
      <c r="BX2748" s="80"/>
      <c r="BY2748" s="80"/>
      <c r="BZ2748" s="80"/>
      <c r="CA2748" s="80"/>
      <c r="CB2748" s="80"/>
      <c r="CC2748" s="80"/>
      <c r="CD2748" s="80"/>
      <c r="CE2748" s="80"/>
      <c r="CF2748" s="80"/>
      <c r="CG2748" s="80"/>
      <c r="CH2748" s="80"/>
      <c r="CI2748" s="80"/>
      <c r="CJ2748" s="80"/>
      <c r="CK2748" s="80"/>
      <c r="CL2748" s="80"/>
    </row>
    <row r="2749" spans="2:90" x14ac:dyDescent="0.4">
      <c r="B2749" s="132"/>
      <c r="E2749" s="8"/>
      <c r="H2749" s="12"/>
      <c r="I2749" s="60"/>
      <c r="J2749" s="60"/>
      <c r="K2749" s="15"/>
      <c r="L2749" s="15"/>
      <c r="M2749" s="15"/>
      <c r="N2749" s="15"/>
      <c r="O2749" s="15"/>
      <c r="P2749" s="15"/>
      <c r="R2749" s="15"/>
      <c r="S2749" s="80"/>
      <c r="T2749" s="80"/>
      <c r="U2749" s="80"/>
      <c r="V2749" s="80"/>
      <c r="W2749" s="80"/>
      <c r="X2749" s="80"/>
      <c r="Y2749" s="80"/>
      <c r="Z2749" s="80"/>
      <c r="AA2749" s="80"/>
      <c r="AB2749" s="80"/>
      <c r="AC2749" s="80"/>
      <c r="AD2749" s="80"/>
      <c r="AE2749" s="80"/>
      <c r="AF2749" s="80"/>
      <c r="AG2749" s="80"/>
      <c r="AH2749" s="80"/>
      <c r="AI2749" s="80"/>
      <c r="AJ2749" s="80"/>
      <c r="AK2749" s="80"/>
      <c r="AL2749" s="80"/>
      <c r="AM2749" s="80"/>
      <c r="AN2749" s="80"/>
      <c r="AO2749" s="80"/>
      <c r="AP2749" s="80"/>
      <c r="AQ2749" s="80"/>
      <c r="AR2749" s="80"/>
      <c r="AS2749" s="80"/>
      <c r="AT2749" s="80"/>
      <c r="AU2749" s="80"/>
      <c r="AV2749" s="80"/>
      <c r="AW2749" s="80"/>
      <c r="AX2749" s="80"/>
      <c r="AY2749" s="80"/>
      <c r="AZ2749" s="80"/>
      <c r="BA2749" s="80"/>
      <c r="BB2749" s="80"/>
      <c r="BC2749" s="80"/>
      <c r="BD2749" s="80"/>
      <c r="BE2749" s="80"/>
      <c r="BF2749" s="80"/>
      <c r="BG2749" s="80"/>
      <c r="BH2749" s="80"/>
      <c r="BI2749" s="80"/>
      <c r="BJ2749" s="80"/>
      <c r="BK2749" s="80"/>
      <c r="BL2749" s="80"/>
      <c r="BM2749" s="80"/>
      <c r="BN2749" s="80"/>
      <c r="BO2749" s="80"/>
      <c r="BP2749" s="80"/>
      <c r="BQ2749" s="80"/>
      <c r="BR2749" s="80"/>
      <c r="BS2749" s="80"/>
      <c r="BT2749" s="80"/>
      <c r="BU2749" s="80"/>
      <c r="BV2749" s="80"/>
      <c r="BW2749" s="80"/>
      <c r="BX2749" s="80"/>
      <c r="BY2749" s="80"/>
      <c r="BZ2749" s="80"/>
      <c r="CA2749" s="80"/>
      <c r="CB2749" s="80"/>
      <c r="CC2749" s="80"/>
      <c r="CD2749" s="80"/>
      <c r="CE2749" s="80"/>
      <c r="CF2749" s="80"/>
      <c r="CG2749" s="80"/>
      <c r="CH2749" s="80"/>
      <c r="CI2749" s="80"/>
      <c r="CJ2749" s="80"/>
      <c r="CK2749" s="80"/>
      <c r="CL2749" s="80"/>
    </row>
    <row r="2750" spans="2:90" x14ac:dyDescent="0.4">
      <c r="B2750" s="132"/>
      <c r="E2750" s="8"/>
      <c r="H2750" s="12"/>
      <c r="I2750" s="60"/>
      <c r="J2750" s="60"/>
      <c r="K2750" s="15"/>
      <c r="L2750" s="15"/>
      <c r="M2750" s="15"/>
      <c r="N2750" s="15"/>
      <c r="O2750" s="15"/>
      <c r="P2750" s="15"/>
      <c r="R2750" s="15"/>
      <c r="S2750" s="80"/>
      <c r="T2750" s="80"/>
      <c r="U2750" s="80"/>
      <c r="V2750" s="80"/>
      <c r="W2750" s="80"/>
      <c r="X2750" s="80"/>
      <c r="Y2750" s="80"/>
      <c r="Z2750" s="80"/>
      <c r="AA2750" s="80"/>
      <c r="AB2750" s="80"/>
      <c r="AC2750" s="80"/>
      <c r="AD2750" s="80"/>
      <c r="AE2750" s="80"/>
      <c r="AF2750" s="80"/>
      <c r="AG2750" s="80"/>
      <c r="AH2750" s="80"/>
      <c r="AI2750" s="80"/>
      <c r="AJ2750" s="80"/>
      <c r="AK2750" s="80"/>
      <c r="AL2750" s="80"/>
      <c r="AM2750" s="80"/>
      <c r="AN2750" s="80"/>
      <c r="AO2750" s="80"/>
      <c r="AP2750" s="80"/>
      <c r="AQ2750" s="80"/>
      <c r="AR2750" s="80"/>
      <c r="AS2750" s="80"/>
      <c r="AT2750" s="80"/>
      <c r="AU2750" s="80"/>
      <c r="AV2750" s="80"/>
      <c r="AW2750" s="80"/>
      <c r="AX2750" s="80"/>
      <c r="AY2750" s="80"/>
      <c r="AZ2750" s="80"/>
      <c r="BA2750" s="80"/>
      <c r="BB2750" s="80"/>
      <c r="BC2750" s="80"/>
      <c r="BD2750" s="80"/>
      <c r="BE2750" s="80"/>
      <c r="BF2750" s="80"/>
      <c r="BG2750" s="80"/>
      <c r="BH2750" s="80"/>
      <c r="BI2750" s="80"/>
      <c r="BJ2750" s="80"/>
      <c r="BK2750" s="80"/>
      <c r="BL2750" s="80"/>
      <c r="BM2750" s="80"/>
      <c r="BN2750" s="80"/>
      <c r="BO2750" s="80"/>
      <c r="BP2750" s="80"/>
      <c r="BQ2750" s="80"/>
      <c r="BR2750" s="80"/>
      <c r="BS2750" s="80"/>
      <c r="BT2750" s="80"/>
      <c r="BU2750" s="80"/>
      <c r="BV2750" s="80"/>
      <c r="BW2750" s="80"/>
      <c r="BX2750" s="80"/>
      <c r="BY2750" s="80"/>
      <c r="BZ2750" s="80"/>
      <c r="CA2750" s="80"/>
      <c r="CB2750" s="80"/>
      <c r="CC2750" s="80"/>
      <c r="CD2750" s="80"/>
      <c r="CE2750" s="80"/>
      <c r="CF2750" s="80"/>
      <c r="CG2750" s="80"/>
      <c r="CH2750" s="80"/>
      <c r="CI2750" s="80"/>
      <c r="CJ2750" s="80"/>
      <c r="CK2750" s="80"/>
      <c r="CL2750" s="80"/>
    </row>
    <row r="2751" spans="2:90" x14ac:dyDescent="0.4">
      <c r="B2751" s="132"/>
      <c r="E2751" s="8"/>
      <c r="H2751" s="12"/>
      <c r="I2751" s="60"/>
      <c r="J2751" s="60"/>
      <c r="K2751" s="15"/>
      <c r="L2751" s="15"/>
      <c r="M2751" s="15"/>
      <c r="N2751" s="15"/>
      <c r="O2751" s="15"/>
      <c r="P2751" s="15"/>
      <c r="R2751" s="15"/>
      <c r="S2751" s="80"/>
      <c r="T2751" s="80"/>
      <c r="U2751" s="80"/>
      <c r="V2751" s="80"/>
      <c r="W2751" s="80"/>
      <c r="X2751" s="80"/>
      <c r="Y2751" s="80"/>
      <c r="Z2751" s="80"/>
      <c r="AA2751" s="80"/>
      <c r="AB2751" s="80"/>
      <c r="AC2751" s="80"/>
      <c r="AD2751" s="80"/>
      <c r="AE2751" s="80"/>
      <c r="AF2751" s="80"/>
      <c r="AG2751" s="80"/>
      <c r="AH2751" s="80"/>
      <c r="AI2751" s="80"/>
      <c r="AJ2751" s="80"/>
      <c r="AK2751" s="80"/>
      <c r="AL2751" s="80"/>
      <c r="AM2751" s="80"/>
      <c r="AN2751" s="80"/>
      <c r="AO2751" s="80"/>
      <c r="AP2751" s="80"/>
      <c r="AQ2751" s="80"/>
      <c r="AR2751" s="80"/>
      <c r="AS2751" s="80"/>
      <c r="AT2751" s="80"/>
      <c r="AU2751" s="80"/>
      <c r="AV2751" s="80"/>
      <c r="AW2751" s="80"/>
      <c r="AX2751" s="80"/>
      <c r="AY2751" s="80"/>
      <c r="AZ2751" s="80"/>
      <c r="BA2751" s="80"/>
      <c r="BB2751" s="80"/>
      <c r="BC2751" s="80"/>
      <c r="BD2751" s="80"/>
      <c r="BE2751" s="80"/>
      <c r="BF2751" s="80"/>
      <c r="BG2751" s="80"/>
      <c r="BH2751" s="80"/>
      <c r="BI2751" s="80"/>
      <c r="BJ2751" s="80"/>
      <c r="BK2751" s="80"/>
      <c r="BL2751" s="80"/>
      <c r="BM2751" s="80"/>
      <c r="BN2751" s="80"/>
      <c r="BO2751" s="80"/>
      <c r="BP2751" s="80"/>
      <c r="BQ2751" s="80"/>
      <c r="BR2751" s="80"/>
      <c r="BS2751" s="80"/>
      <c r="BT2751" s="80"/>
      <c r="BU2751" s="80"/>
      <c r="BV2751" s="80"/>
      <c r="BW2751" s="80"/>
      <c r="BX2751" s="80"/>
      <c r="BY2751" s="80"/>
      <c r="BZ2751" s="80"/>
      <c r="CA2751" s="80"/>
      <c r="CB2751" s="80"/>
      <c r="CC2751" s="80"/>
      <c r="CD2751" s="80"/>
      <c r="CE2751" s="80"/>
      <c r="CF2751" s="80"/>
      <c r="CG2751" s="80"/>
      <c r="CH2751" s="80"/>
      <c r="CI2751" s="80"/>
      <c r="CJ2751" s="80"/>
      <c r="CK2751" s="80"/>
      <c r="CL2751" s="80"/>
    </row>
    <row r="2752" spans="2:90" x14ac:dyDescent="0.4">
      <c r="B2752" s="132"/>
      <c r="E2752" s="8"/>
      <c r="H2752" s="12"/>
      <c r="I2752" s="60"/>
      <c r="J2752" s="60"/>
      <c r="K2752" s="15"/>
      <c r="L2752" s="15"/>
      <c r="M2752" s="15"/>
      <c r="N2752" s="15"/>
      <c r="O2752" s="15"/>
      <c r="P2752" s="15"/>
      <c r="R2752" s="15"/>
      <c r="S2752" s="80"/>
      <c r="T2752" s="80"/>
      <c r="U2752" s="80"/>
      <c r="V2752" s="80"/>
      <c r="W2752" s="80"/>
      <c r="X2752" s="80"/>
      <c r="Y2752" s="80"/>
      <c r="Z2752" s="80"/>
      <c r="AA2752" s="80"/>
      <c r="AB2752" s="80"/>
      <c r="AC2752" s="80"/>
      <c r="AD2752" s="80"/>
      <c r="AE2752" s="80"/>
      <c r="AF2752" s="80"/>
      <c r="AG2752" s="80"/>
      <c r="AH2752" s="80"/>
      <c r="AI2752" s="80"/>
      <c r="AJ2752" s="80"/>
      <c r="AK2752" s="80"/>
      <c r="AL2752" s="80"/>
      <c r="AM2752" s="80"/>
      <c r="AN2752" s="80"/>
      <c r="AO2752" s="80"/>
      <c r="AP2752" s="80"/>
      <c r="AQ2752" s="80"/>
      <c r="AR2752" s="80"/>
      <c r="AS2752" s="80"/>
      <c r="AT2752" s="80"/>
      <c r="AU2752" s="80"/>
      <c r="AV2752" s="80"/>
      <c r="AW2752" s="80"/>
      <c r="AX2752" s="80"/>
      <c r="AY2752" s="80"/>
      <c r="AZ2752" s="80"/>
      <c r="BA2752" s="80"/>
      <c r="BB2752" s="80"/>
      <c r="BC2752" s="80"/>
      <c r="BD2752" s="80"/>
      <c r="BE2752" s="80"/>
      <c r="BF2752" s="80"/>
      <c r="BG2752" s="80"/>
      <c r="BH2752" s="80"/>
      <c r="BI2752" s="80"/>
      <c r="BJ2752" s="80"/>
      <c r="BK2752" s="80"/>
      <c r="BL2752" s="80"/>
      <c r="BM2752" s="80"/>
      <c r="BN2752" s="80"/>
      <c r="BO2752" s="80"/>
      <c r="BP2752" s="80"/>
      <c r="BQ2752" s="80"/>
      <c r="BR2752" s="80"/>
      <c r="BS2752" s="80"/>
      <c r="BT2752" s="80"/>
      <c r="BU2752" s="80"/>
      <c r="BV2752" s="80"/>
      <c r="BW2752" s="80"/>
      <c r="BX2752" s="80"/>
      <c r="BY2752" s="80"/>
      <c r="BZ2752" s="80"/>
      <c r="CA2752" s="80"/>
      <c r="CB2752" s="80"/>
      <c r="CC2752" s="80"/>
      <c r="CD2752" s="80"/>
      <c r="CE2752" s="80"/>
      <c r="CF2752" s="80"/>
      <c r="CG2752" s="80"/>
      <c r="CH2752" s="80"/>
      <c r="CI2752" s="80"/>
      <c r="CJ2752" s="80"/>
      <c r="CK2752" s="80"/>
      <c r="CL2752" s="80"/>
    </row>
    <row r="2753" spans="2:16" x14ac:dyDescent="0.4">
      <c r="B2753" s="27"/>
      <c r="C2753" s="27"/>
      <c r="D2753" s="27"/>
      <c r="E2753" s="27"/>
      <c r="F2753" s="27"/>
      <c r="G2753" s="27"/>
      <c r="H2753" s="27"/>
      <c r="I2753" s="27"/>
      <c r="J2753" s="27"/>
      <c r="K2753" s="27"/>
      <c r="L2753" s="27"/>
      <c r="M2753" s="27"/>
      <c r="N2753" s="27"/>
      <c r="O2753" s="27"/>
      <c r="P2753" s="27"/>
    </row>
    <row r="2760" spans="2:16" x14ac:dyDescent="0.4">
      <c r="B2760" s="27"/>
      <c r="C2760" s="27"/>
      <c r="D2760" s="27"/>
      <c r="E2760" s="27"/>
      <c r="F2760" s="27"/>
      <c r="G2760" s="27"/>
      <c r="H2760" s="27"/>
      <c r="I2760" s="27"/>
      <c r="J2760" s="27"/>
      <c r="K2760" s="27"/>
      <c r="L2760" s="27"/>
      <c r="M2760" s="27"/>
      <c r="N2760" s="27"/>
      <c r="O2760" s="27"/>
      <c r="P2760" s="27"/>
    </row>
    <row r="2761" spans="2:16" x14ac:dyDescent="0.4">
      <c r="B2761" s="27"/>
      <c r="C2761" s="27"/>
      <c r="D2761" s="27"/>
      <c r="E2761" s="27"/>
      <c r="F2761" s="27"/>
      <c r="G2761" s="27"/>
      <c r="H2761" s="27"/>
      <c r="I2761" s="27"/>
      <c r="J2761" s="27"/>
      <c r="K2761" s="27"/>
      <c r="L2761" s="27"/>
      <c r="M2761" s="27"/>
      <c r="N2761" s="27"/>
      <c r="O2761" s="27"/>
      <c r="P2761" s="27"/>
    </row>
    <row r="2762" spans="2:16" x14ac:dyDescent="0.4">
      <c r="B2762" s="27"/>
      <c r="C2762" s="27"/>
      <c r="D2762" s="27"/>
      <c r="E2762" s="27"/>
      <c r="F2762" s="27"/>
      <c r="G2762" s="27"/>
      <c r="H2762" s="27"/>
      <c r="I2762" s="27"/>
      <c r="J2762" s="27"/>
      <c r="K2762" s="27"/>
      <c r="L2762" s="27"/>
      <c r="M2762" s="27"/>
      <c r="N2762" s="27"/>
      <c r="O2762" s="27"/>
      <c r="P2762" s="27"/>
    </row>
    <row r="2763" spans="2:16" x14ac:dyDescent="0.4">
      <c r="B2763" s="27"/>
      <c r="C2763" s="27"/>
      <c r="D2763" s="27"/>
      <c r="E2763" s="27"/>
      <c r="F2763" s="27"/>
      <c r="G2763" s="27"/>
      <c r="H2763" s="27"/>
      <c r="I2763" s="27"/>
      <c r="J2763" s="27"/>
      <c r="K2763" s="27"/>
      <c r="L2763" s="27"/>
      <c r="M2763" s="27"/>
      <c r="N2763" s="27"/>
      <c r="O2763" s="27"/>
      <c r="P2763" s="27"/>
    </row>
    <row r="2764" spans="2:16" x14ac:dyDescent="0.4">
      <c r="B2764" s="27"/>
      <c r="C2764" s="27"/>
      <c r="D2764" s="27"/>
      <c r="E2764" s="27"/>
      <c r="F2764" s="27"/>
      <c r="G2764" s="27"/>
      <c r="H2764" s="27"/>
      <c r="I2764" s="27"/>
      <c r="J2764" s="27"/>
      <c r="K2764" s="27"/>
      <c r="L2764" s="27"/>
      <c r="M2764" s="27"/>
      <c r="N2764" s="27"/>
      <c r="O2764" s="27"/>
      <c r="P2764" s="27"/>
    </row>
    <row r="2765" spans="2:16" x14ac:dyDescent="0.4">
      <c r="B2765" s="27"/>
      <c r="C2765" s="27"/>
      <c r="D2765" s="27"/>
      <c r="E2765" s="27"/>
      <c r="F2765" s="27"/>
      <c r="G2765" s="27"/>
      <c r="H2765" s="27"/>
      <c r="I2765" s="27"/>
      <c r="J2765" s="27"/>
      <c r="K2765" s="27"/>
      <c r="L2765" s="27"/>
      <c r="M2765" s="27"/>
      <c r="N2765" s="27"/>
      <c r="O2765" s="27"/>
      <c r="P2765" s="27"/>
    </row>
    <row r="2766" spans="2:16" x14ac:dyDescent="0.4">
      <c r="B2766" s="27"/>
      <c r="C2766" s="27"/>
      <c r="D2766" s="27"/>
      <c r="E2766" s="27"/>
      <c r="F2766" s="27"/>
      <c r="G2766" s="27"/>
      <c r="H2766" s="27"/>
      <c r="I2766" s="27"/>
      <c r="J2766" s="27"/>
      <c r="K2766" s="27"/>
      <c r="L2766" s="27"/>
      <c r="M2766" s="27"/>
      <c r="N2766" s="27"/>
      <c r="O2766" s="27"/>
      <c r="P2766" s="27"/>
    </row>
    <row r="2767" spans="2:16" x14ac:dyDescent="0.4">
      <c r="B2767" s="27"/>
      <c r="C2767" s="27"/>
      <c r="D2767" s="27"/>
      <c r="E2767" s="27"/>
      <c r="F2767" s="27"/>
      <c r="G2767" s="27"/>
      <c r="H2767" s="27"/>
      <c r="I2767" s="27"/>
      <c r="J2767" s="27"/>
      <c r="K2767" s="27"/>
      <c r="L2767" s="27"/>
      <c r="M2767" s="27"/>
      <c r="N2767" s="27"/>
      <c r="O2767" s="27"/>
      <c r="P2767" s="27"/>
    </row>
    <row r="2768" spans="2:16" x14ac:dyDescent="0.4">
      <c r="B2768" s="27"/>
      <c r="C2768" s="27"/>
      <c r="D2768" s="27"/>
      <c r="E2768" s="27"/>
      <c r="F2768" s="27"/>
      <c r="G2768" s="27"/>
      <c r="H2768" s="27"/>
      <c r="I2768" s="27"/>
      <c r="J2768" s="27"/>
      <c r="K2768" s="27"/>
      <c r="L2768" s="27"/>
      <c r="M2768" s="27"/>
      <c r="N2768" s="27"/>
      <c r="O2768" s="27"/>
      <c r="P2768" s="27"/>
    </row>
    <row r="2769" spans="2:90" x14ac:dyDescent="0.4">
      <c r="B2769" s="27"/>
      <c r="C2769" s="27"/>
      <c r="D2769" s="27"/>
      <c r="E2769" s="27"/>
      <c r="F2769" s="27"/>
      <c r="G2769" s="27"/>
      <c r="H2769" s="27"/>
      <c r="I2769" s="27"/>
      <c r="J2769" s="27"/>
      <c r="K2769" s="27"/>
      <c r="L2769" s="27"/>
      <c r="M2769" s="27"/>
      <c r="N2769" s="27"/>
      <c r="O2769" s="27"/>
      <c r="P2769" s="27"/>
    </row>
    <row r="2770" spans="2:90" x14ac:dyDescent="0.4">
      <c r="B2770" s="27"/>
      <c r="C2770" s="27"/>
      <c r="D2770" s="27"/>
      <c r="E2770" s="27"/>
      <c r="F2770" s="27"/>
      <c r="G2770" s="27"/>
      <c r="H2770" s="27"/>
      <c r="I2770" s="27"/>
      <c r="J2770" s="27"/>
      <c r="K2770" s="27"/>
      <c r="L2770" s="27"/>
      <c r="M2770" s="27"/>
      <c r="N2770" s="27"/>
      <c r="O2770" s="27"/>
      <c r="P2770" s="27"/>
    </row>
    <row r="2771" spans="2:90" x14ac:dyDescent="0.4">
      <c r="B2771" s="132"/>
      <c r="E2771" s="8"/>
      <c r="H2771" s="12"/>
      <c r="I2771" s="60"/>
      <c r="J2771" s="60"/>
      <c r="K2771" s="15"/>
      <c r="L2771" s="15"/>
      <c r="M2771" s="15"/>
      <c r="N2771" s="15"/>
      <c r="O2771" s="15"/>
      <c r="P2771" s="15"/>
      <c r="R2771" s="15"/>
      <c r="S2771" s="175"/>
      <c r="T2771" s="175"/>
      <c r="U2771" s="175"/>
      <c r="V2771" s="175"/>
      <c r="W2771" s="175"/>
      <c r="X2771" s="175"/>
      <c r="Y2771" s="175"/>
      <c r="Z2771" s="175"/>
      <c r="AA2771" s="175"/>
      <c r="AB2771" s="175"/>
      <c r="AC2771" s="175"/>
      <c r="AD2771" s="175"/>
      <c r="AE2771" s="175"/>
      <c r="AF2771" s="175"/>
      <c r="AG2771" s="175"/>
      <c r="AH2771" s="175"/>
      <c r="AI2771" s="175"/>
      <c r="AJ2771" s="175"/>
      <c r="AK2771" s="175"/>
      <c r="AL2771" s="175"/>
      <c r="AM2771" s="175"/>
      <c r="AN2771" s="175"/>
      <c r="AO2771" s="175"/>
      <c r="AP2771" s="175"/>
      <c r="AQ2771" s="175"/>
      <c r="AR2771" s="175"/>
      <c r="AS2771" s="175"/>
      <c r="AT2771" s="175"/>
      <c r="AU2771" s="175"/>
      <c r="AV2771" s="175"/>
      <c r="AW2771" s="175"/>
      <c r="AX2771" s="175"/>
      <c r="AY2771" s="175"/>
      <c r="AZ2771" s="175"/>
      <c r="BA2771" s="175"/>
      <c r="BB2771" s="175"/>
      <c r="BC2771" s="175"/>
      <c r="BD2771" s="175"/>
      <c r="BE2771" s="175"/>
      <c r="BF2771" s="175"/>
      <c r="BG2771" s="175"/>
      <c r="BH2771" s="175"/>
      <c r="BI2771" s="175"/>
      <c r="BJ2771" s="175"/>
      <c r="BK2771" s="175"/>
      <c r="BL2771" s="175"/>
      <c r="BM2771" s="175"/>
      <c r="BN2771" s="175"/>
      <c r="BO2771" s="175"/>
      <c r="BP2771" s="175"/>
      <c r="BQ2771" s="175"/>
      <c r="BR2771" s="175"/>
      <c r="BS2771" s="175"/>
      <c r="BT2771" s="175"/>
      <c r="BU2771" s="175"/>
      <c r="BV2771" s="175"/>
      <c r="BW2771" s="175"/>
      <c r="BX2771" s="175"/>
      <c r="BY2771" s="175"/>
      <c r="BZ2771" s="175"/>
      <c r="CA2771" s="175"/>
      <c r="CB2771" s="175"/>
      <c r="CC2771" s="175"/>
      <c r="CD2771" s="175"/>
      <c r="CE2771" s="175"/>
      <c r="CF2771" s="175"/>
      <c r="CG2771" s="175"/>
      <c r="CH2771" s="175"/>
      <c r="CI2771" s="175"/>
      <c r="CJ2771" s="175"/>
      <c r="CK2771" s="175"/>
      <c r="CL2771" s="175"/>
    </row>
    <row r="2772" spans="2:90" x14ac:dyDescent="0.4">
      <c r="B2772" s="132"/>
      <c r="E2772" s="8"/>
      <c r="H2772" s="12"/>
      <c r="I2772" s="60"/>
      <c r="J2772" s="60"/>
      <c r="K2772" s="15"/>
      <c r="L2772" s="15"/>
      <c r="M2772" s="15"/>
      <c r="N2772" s="15"/>
      <c r="O2772" s="15"/>
      <c r="P2772" s="15"/>
      <c r="R2772" s="15"/>
      <c r="S2772" s="175"/>
      <c r="T2772" s="175"/>
      <c r="U2772" s="175"/>
      <c r="V2772" s="175"/>
      <c r="W2772" s="175"/>
      <c r="X2772" s="175"/>
      <c r="Y2772" s="175"/>
      <c r="Z2772" s="175"/>
      <c r="AA2772" s="175"/>
      <c r="AB2772" s="175"/>
      <c r="AC2772" s="175"/>
      <c r="AD2772" s="175"/>
      <c r="AE2772" s="175"/>
      <c r="AF2772" s="175"/>
      <c r="AG2772" s="175"/>
      <c r="AH2772" s="175"/>
      <c r="AI2772" s="175"/>
      <c r="AJ2772" s="175"/>
      <c r="AK2772" s="175"/>
      <c r="AL2772" s="175"/>
      <c r="AM2772" s="175"/>
      <c r="AN2772" s="175"/>
      <c r="AO2772" s="175"/>
      <c r="AP2772" s="175"/>
      <c r="AQ2772" s="175"/>
      <c r="AR2772" s="175"/>
      <c r="AS2772" s="175"/>
      <c r="AT2772" s="175"/>
      <c r="AU2772" s="175"/>
      <c r="AV2772" s="175"/>
      <c r="AW2772" s="175"/>
      <c r="AX2772" s="175"/>
      <c r="AY2772" s="175"/>
      <c r="AZ2772" s="175"/>
      <c r="BA2772" s="175"/>
      <c r="BB2772" s="175"/>
      <c r="BC2772" s="175"/>
      <c r="BD2772" s="175"/>
      <c r="BE2772" s="175"/>
      <c r="BF2772" s="175"/>
      <c r="BG2772" s="175"/>
      <c r="BH2772" s="175"/>
      <c r="BI2772" s="175"/>
      <c r="BJ2772" s="175"/>
      <c r="BK2772" s="175"/>
      <c r="BL2772" s="175"/>
      <c r="BM2772" s="175"/>
      <c r="BN2772" s="175"/>
      <c r="BO2772" s="175"/>
      <c r="BP2772" s="175"/>
      <c r="BQ2772" s="175"/>
      <c r="BR2772" s="175"/>
      <c r="BS2772" s="175"/>
      <c r="BT2772" s="175"/>
      <c r="BU2772" s="175"/>
      <c r="BV2772" s="175"/>
      <c r="BW2772" s="175"/>
      <c r="BX2772" s="175"/>
      <c r="BY2772" s="175"/>
      <c r="BZ2772" s="175"/>
      <c r="CA2772" s="175"/>
      <c r="CB2772" s="175"/>
      <c r="CC2772" s="175"/>
      <c r="CD2772" s="175"/>
      <c r="CE2772" s="175"/>
      <c r="CF2772" s="175"/>
      <c r="CG2772" s="175"/>
      <c r="CH2772" s="175"/>
      <c r="CI2772" s="175"/>
      <c r="CJ2772" s="175"/>
      <c r="CK2772" s="175"/>
      <c r="CL2772" s="175"/>
    </row>
    <row r="2773" spans="2:90" x14ac:dyDescent="0.4">
      <c r="B2773" s="132"/>
      <c r="E2773" s="8"/>
      <c r="H2773" s="12"/>
      <c r="I2773" s="60"/>
      <c r="J2773" s="60"/>
      <c r="K2773" s="15"/>
      <c r="L2773" s="15"/>
      <c r="M2773" s="15"/>
      <c r="N2773" s="15"/>
      <c r="O2773" s="15"/>
      <c r="P2773" s="15"/>
      <c r="R2773" s="15"/>
      <c r="S2773" s="175"/>
      <c r="T2773" s="175"/>
      <c r="U2773" s="175"/>
      <c r="V2773" s="175"/>
      <c r="W2773" s="175"/>
      <c r="X2773" s="175"/>
      <c r="Y2773" s="175"/>
      <c r="Z2773" s="175"/>
      <c r="AA2773" s="175"/>
      <c r="AB2773" s="175"/>
      <c r="AC2773" s="175"/>
      <c r="AD2773" s="175"/>
      <c r="AE2773" s="175"/>
      <c r="AF2773" s="175"/>
      <c r="AG2773" s="175"/>
      <c r="AH2773" s="175"/>
      <c r="AI2773" s="175"/>
      <c r="AJ2773" s="175"/>
      <c r="AK2773" s="175"/>
      <c r="AL2773" s="175"/>
      <c r="AM2773" s="175"/>
      <c r="AN2773" s="175"/>
      <c r="AO2773" s="175"/>
      <c r="AP2773" s="175"/>
      <c r="AQ2773" s="175"/>
      <c r="AR2773" s="175"/>
      <c r="AS2773" s="175"/>
      <c r="AT2773" s="175"/>
      <c r="AU2773" s="175"/>
      <c r="AV2773" s="175"/>
      <c r="AW2773" s="175"/>
      <c r="AX2773" s="175"/>
      <c r="AY2773" s="175"/>
      <c r="AZ2773" s="175"/>
      <c r="BA2773" s="175"/>
      <c r="BB2773" s="175"/>
      <c r="BC2773" s="175"/>
      <c r="BD2773" s="175"/>
      <c r="BE2773" s="175"/>
      <c r="BF2773" s="175"/>
      <c r="BG2773" s="175"/>
      <c r="BH2773" s="175"/>
      <c r="BI2773" s="175"/>
      <c r="BJ2773" s="175"/>
      <c r="BK2773" s="175"/>
      <c r="BL2773" s="175"/>
      <c r="BM2773" s="175"/>
      <c r="BN2773" s="175"/>
      <c r="BO2773" s="175"/>
      <c r="BP2773" s="175"/>
      <c r="BQ2773" s="175"/>
      <c r="BR2773" s="175"/>
      <c r="BS2773" s="175"/>
      <c r="BT2773" s="175"/>
      <c r="BU2773" s="175"/>
      <c r="BV2773" s="175"/>
      <c r="BW2773" s="175"/>
      <c r="BX2773" s="175"/>
      <c r="BY2773" s="175"/>
      <c r="BZ2773" s="175"/>
      <c r="CA2773" s="175"/>
      <c r="CB2773" s="175"/>
      <c r="CC2773" s="175"/>
      <c r="CD2773" s="175"/>
      <c r="CE2773" s="175"/>
      <c r="CF2773" s="175"/>
      <c r="CG2773" s="175"/>
      <c r="CH2773" s="175"/>
      <c r="CI2773" s="175"/>
      <c r="CJ2773" s="175"/>
      <c r="CK2773" s="175"/>
      <c r="CL2773" s="175"/>
    </row>
    <row r="2774" spans="2:90" x14ac:dyDescent="0.4">
      <c r="B2774" s="132"/>
      <c r="E2774" s="8"/>
      <c r="H2774" s="12"/>
      <c r="I2774" s="60"/>
      <c r="J2774" s="60"/>
      <c r="K2774" s="15"/>
      <c r="L2774" s="15"/>
      <c r="M2774" s="15"/>
      <c r="N2774" s="15"/>
      <c r="O2774" s="15"/>
      <c r="P2774" s="15"/>
      <c r="R2774" s="15"/>
      <c r="S2774" s="175"/>
      <c r="T2774" s="175"/>
      <c r="U2774" s="175"/>
      <c r="V2774" s="175"/>
      <c r="W2774" s="175"/>
      <c r="X2774" s="175"/>
      <c r="Y2774" s="175"/>
      <c r="Z2774" s="175"/>
      <c r="AA2774" s="175"/>
      <c r="AB2774" s="175"/>
      <c r="AC2774" s="175"/>
      <c r="AD2774" s="175"/>
      <c r="AE2774" s="175"/>
      <c r="AF2774" s="175"/>
      <c r="AG2774" s="175"/>
      <c r="AH2774" s="175"/>
      <c r="AI2774" s="175"/>
      <c r="AJ2774" s="175"/>
      <c r="AK2774" s="175"/>
      <c r="AL2774" s="175"/>
      <c r="AM2774" s="175"/>
      <c r="AN2774" s="175"/>
      <c r="AO2774" s="175"/>
      <c r="AP2774" s="175"/>
      <c r="AQ2774" s="175"/>
      <c r="AR2774" s="175"/>
      <c r="AS2774" s="175"/>
      <c r="AT2774" s="175"/>
      <c r="AU2774" s="175"/>
      <c r="AV2774" s="175"/>
      <c r="AW2774" s="175"/>
      <c r="AX2774" s="175"/>
      <c r="AY2774" s="175"/>
      <c r="AZ2774" s="175"/>
      <c r="BA2774" s="175"/>
      <c r="BB2774" s="175"/>
      <c r="BC2774" s="175"/>
      <c r="BD2774" s="175"/>
      <c r="BE2774" s="175"/>
      <c r="BF2774" s="175"/>
      <c r="BG2774" s="175"/>
      <c r="BH2774" s="175"/>
      <c r="BI2774" s="175"/>
      <c r="BJ2774" s="175"/>
      <c r="BK2774" s="175"/>
      <c r="BL2774" s="175"/>
      <c r="BM2774" s="175"/>
      <c r="BN2774" s="175"/>
      <c r="BO2774" s="175"/>
      <c r="BP2774" s="175"/>
      <c r="BQ2774" s="175"/>
      <c r="BR2774" s="175"/>
      <c r="BS2774" s="175"/>
      <c r="BT2774" s="175"/>
      <c r="BU2774" s="175"/>
      <c r="BV2774" s="175"/>
      <c r="BW2774" s="175"/>
      <c r="BX2774" s="175"/>
      <c r="BY2774" s="175"/>
      <c r="BZ2774" s="175"/>
      <c r="CA2774" s="175"/>
      <c r="CB2774" s="175"/>
      <c r="CC2774" s="175"/>
      <c r="CD2774" s="175"/>
      <c r="CE2774" s="175"/>
      <c r="CF2774" s="175"/>
      <c r="CG2774" s="175"/>
      <c r="CH2774" s="175"/>
      <c r="CI2774" s="175"/>
      <c r="CJ2774" s="175"/>
      <c r="CK2774" s="175"/>
      <c r="CL2774" s="175"/>
    </row>
    <row r="2775" spans="2:90" x14ac:dyDescent="0.4">
      <c r="B2775" s="132"/>
      <c r="E2775" s="8"/>
      <c r="H2775" s="12"/>
      <c r="I2775" s="60"/>
      <c r="J2775" s="60"/>
      <c r="K2775" s="15"/>
      <c r="L2775" s="15"/>
      <c r="M2775" s="15"/>
      <c r="N2775" s="15"/>
      <c r="O2775" s="15"/>
      <c r="P2775" s="15"/>
      <c r="R2775" s="15"/>
      <c r="S2775" s="175"/>
      <c r="T2775" s="175"/>
      <c r="U2775" s="175"/>
      <c r="V2775" s="175"/>
      <c r="W2775" s="175"/>
      <c r="X2775" s="175"/>
      <c r="Y2775" s="175"/>
      <c r="Z2775" s="175"/>
      <c r="AA2775" s="175"/>
      <c r="AB2775" s="175"/>
      <c r="AC2775" s="175"/>
      <c r="AD2775" s="175"/>
      <c r="AE2775" s="175"/>
      <c r="AF2775" s="175"/>
      <c r="AG2775" s="175"/>
      <c r="AH2775" s="175"/>
      <c r="AI2775" s="175"/>
      <c r="AJ2775" s="175"/>
      <c r="AK2775" s="175"/>
      <c r="AL2775" s="175"/>
      <c r="AM2775" s="175"/>
      <c r="AN2775" s="175"/>
      <c r="AO2775" s="175"/>
      <c r="AP2775" s="175"/>
      <c r="AQ2775" s="175"/>
      <c r="AR2775" s="175"/>
      <c r="AS2775" s="175"/>
      <c r="AT2775" s="175"/>
      <c r="AU2775" s="175"/>
      <c r="AV2775" s="175"/>
      <c r="AW2775" s="175"/>
      <c r="AX2775" s="175"/>
      <c r="AY2775" s="175"/>
      <c r="AZ2775" s="175"/>
      <c r="BA2775" s="175"/>
      <c r="BB2775" s="175"/>
      <c r="BC2775" s="175"/>
      <c r="BD2775" s="175"/>
      <c r="BE2775" s="175"/>
      <c r="BF2775" s="175"/>
      <c r="BG2775" s="175"/>
      <c r="BH2775" s="175"/>
      <c r="BI2775" s="175"/>
      <c r="BJ2775" s="175"/>
      <c r="BK2775" s="175"/>
      <c r="BL2775" s="175"/>
      <c r="BM2775" s="175"/>
      <c r="BN2775" s="175"/>
      <c r="BO2775" s="175"/>
      <c r="BP2775" s="175"/>
      <c r="BQ2775" s="175"/>
      <c r="BR2775" s="175"/>
      <c r="BS2775" s="175"/>
      <c r="BT2775" s="175"/>
      <c r="BU2775" s="175"/>
      <c r="BV2775" s="175"/>
      <c r="BW2775" s="175"/>
      <c r="BX2775" s="175"/>
      <c r="BY2775" s="175"/>
      <c r="BZ2775" s="175"/>
      <c r="CA2775" s="175"/>
      <c r="CB2775" s="175"/>
      <c r="CC2775" s="175"/>
      <c r="CD2775" s="175"/>
      <c r="CE2775" s="175"/>
      <c r="CF2775" s="175"/>
      <c r="CG2775" s="175"/>
      <c r="CH2775" s="175"/>
      <c r="CI2775" s="175"/>
      <c r="CJ2775" s="175"/>
      <c r="CK2775" s="175"/>
      <c r="CL2775" s="175"/>
    </row>
    <row r="2776" spans="2:90" x14ac:dyDescent="0.4">
      <c r="B2776" s="132"/>
      <c r="E2776" s="8"/>
      <c r="H2776" s="12"/>
      <c r="I2776" s="60"/>
      <c r="J2776" s="60"/>
      <c r="K2776" s="15"/>
      <c r="L2776" s="15"/>
      <c r="M2776" s="15"/>
      <c r="N2776" s="15"/>
      <c r="O2776" s="15"/>
      <c r="P2776" s="15"/>
      <c r="R2776" s="15"/>
      <c r="S2776" s="175"/>
      <c r="T2776" s="175"/>
      <c r="U2776" s="175"/>
      <c r="V2776" s="175"/>
      <c r="W2776" s="175"/>
      <c r="X2776" s="175"/>
      <c r="Y2776" s="175"/>
      <c r="Z2776" s="175"/>
      <c r="AA2776" s="175"/>
      <c r="AB2776" s="175"/>
      <c r="AC2776" s="175"/>
      <c r="AD2776" s="175"/>
      <c r="AE2776" s="175"/>
      <c r="AF2776" s="175"/>
      <c r="AG2776" s="175"/>
      <c r="AH2776" s="175"/>
      <c r="AI2776" s="175"/>
      <c r="AJ2776" s="175"/>
      <c r="AK2776" s="175"/>
      <c r="AL2776" s="175"/>
      <c r="AM2776" s="175"/>
      <c r="AN2776" s="175"/>
      <c r="AO2776" s="175"/>
      <c r="AP2776" s="175"/>
      <c r="AQ2776" s="175"/>
      <c r="AR2776" s="175"/>
      <c r="AS2776" s="175"/>
      <c r="AT2776" s="175"/>
      <c r="AU2776" s="175"/>
      <c r="AV2776" s="175"/>
      <c r="AW2776" s="175"/>
      <c r="AX2776" s="175"/>
      <c r="AY2776" s="175"/>
      <c r="AZ2776" s="175"/>
      <c r="BA2776" s="175"/>
      <c r="BB2776" s="175"/>
      <c r="BC2776" s="175"/>
      <c r="BD2776" s="175"/>
      <c r="BE2776" s="175"/>
      <c r="BF2776" s="175"/>
      <c r="BG2776" s="175"/>
      <c r="BH2776" s="175"/>
      <c r="BI2776" s="175"/>
      <c r="BJ2776" s="175"/>
      <c r="BK2776" s="175"/>
      <c r="BL2776" s="175"/>
      <c r="BM2776" s="175"/>
      <c r="BN2776" s="175"/>
      <c r="BO2776" s="175"/>
      <c r="BP2776" s="175"/>
      <c r="BQ2776" s="175"/>
      <c r="BR2776" s="175"/>
      <c r="BS2776" s="175"/>
      <c r="BT2776" s="175"/>
      <c r="BU2776" s="175"/>
      <c r="BV2776" s="175"/>
      <c r="BW2776" s="175"/>
      <c r="BX2776" s="175"/>
      <c r="BY2776" s="175"/>
      <c r="BZ2776" s="175"/>
      <c r="CA2776" s="175"/>
      <c r="CB2776" s="175"/>
      <c r="CC2776" s="175"/>
      <c r="CD2776" s="175"/>
      <c r="CE2776" s="175"/>
      <c r="CF2776" s="175"/>
      <c r="CG2776" s="175"/>
      <c r="CH2776" s="175"/>
      <c r="CI2776" s="175"/>
      <c r="CJ2776" s="175"/>
      <c r="CK2776" s="175"/>
      <c r="CL2776" s="175"/>
    </row>
    <row r="2777" spans="2:90" x14ac:dyDescent="0.4">
      <c r="B2777" s="132"/>
      <c r="E2777" s="8"/>
      <c r="H2777" s="12"/>
      <c r="I2777" s="60"/>
      <c r="J2777" s="60"/>
      <c r="K2777" s="15"/>
      <c r="L2777" s="15"/>
      <c r="M2777" s="15"/>
      <c r="N2777" s="15"/>
      <c r="O2777" s="15"/>
      <c r="P2777" s="15"/>
      <c r="R2777" s="15"/>
      <c r="S2777" s="175"/>
      <c r="T2777" s="175"/>
      <c r="U2777" s="175"/>
      <c r="V2777" s="175"/>
      <c r="W2777" s="175"/>
      <c r="X2777" s="175"/>
      <c r="Y2777" s="175"/>
      <c r="Z2777" s="175"/>
      <c r="AA2777" s="175"/>
      <c r="AB2777" s="175"/>
      <c r="AC2777" s="175"/>
      <c r="AD2777" s="175"/>
      <c r="AE2777" s="175"/>
      <c r="AF2777" s="175"/>
      <c r="AG2777" s="175"/>
      <c r="AH2777" s="175"/>
      <c r="AI2777" s="175"/>
      <c r="AJ2777" s="175"/>
      <c r="AK2777" s="175"/>
      <c r="AL2777" s="175"/>
      <c r="AM2777" s="175"/>
      <c r="AN2777" s="175"/>
      <c r="AO2777" s="175"/>
      <c r="AP2777" s="175"/>
      <c r="AQ2777" s="175"/>
      <c r="AR2777" s="175"/>
      <c r="AS2777" s="175"/>
      <c r="AT2777" s="175"/>
      <c r="AU2777" s="175"/>
      <c r="AV2777" s="175"/>
      <c r="AW2777" s="175"/>
      <c r="AX2777" s="175"/>
      <c r="AY2777" s="175"/>
      <c r="AZ2777" s="175"/>
      <c r="BA2777" s="175"/>
      <c r="BB2777" s="175"/>
      <c r="BC2777" s="175"/>
      <c r="BD2777" s="175"/>
      <c r="BE2777" s="175"/>
      <c r="BF2777" s="175"/>
      <c r="BG2777" s="175"/>
      <c r="BH2777" s="175"/>
      <c r="BI2777" s="175"/>
      <c r="BJ2777" s="175"/>
      <c r="BK2777" s="175"/>
      <c r="BL2777" s="175"/>
      <c r="BM2777" s="175"/>
      <c r="BN2777" s="175"/>
      <c r="BO2777" s="175"/>
      <c r="BP2777" s="175"/>
      <c r="BQ2777" s="175"/>
      <c r="BR2777" s="175"/>
      <c r="BS2777" s="175"/>
      <c r="BT2777" s="175"/>
      <c r="BU2777" s="175"/>
      <c r="BV2777" s="175"/>
      <c r="BW2777" s="175"/>
      <c r="BX2777" s="175"/>
      <c r="BY2777" s="175"/>
      <c r="BZ2777" s="175"/>
      <c r="CA2777" s="175"/>
      <c r="CB2777" s="175"/>
      <c r="CC2777" s="175"/>
      <c r="CD2777" s="175"/>
      <c r="CE2777" s="175"/>
      <c r="CF2777" s="175"/>
      <c r="CG2777" s="175"/>
      <c r="CH2777" s="175"/>
      <c r="CI2777" s="175"/>
      <c r="CJ2777" s="175"/>
      <c r="CK2777" s="175"/>
      <c r="CL2777" s="175"/>
    </row>
    <row r="2778" spans="2:90" x14ac:dyDescent="0.4">
      <c r="B2778" s="132"/>
      <c r="E2778" s="8"/>
      <c r="H2778" s="12"/>
      <c r="I2778" s="60"/>
      <c r="J2778" s="60"/>
      <c r="K2778" s="15"/>
      <c r="L2778" s="15"/>
      <c r="M2778" s="15"/>
      <c r="N2778" s="15"/>
      <c r="O2778" s="15"/>
      <c r="P2778" s="15"/>
      <c r="R2778" s="15"/>
      <c r="S2778" s="175"/>
      <c r="T2778" s="175"/>
      <c r="U2778" s="175"/>
      <c r="V2778" s="175"/>
      <c r="W2778" s="175"/>
      <c r="X2778" s="175"/>
      <c r="Y2778" s="175"/>
      <c r="Z2778" s="175"/>
      <c r="AA2778" s="175"/>
      <c r="AB2778" s="175"/>
      <c r="AC2778" s="175"/>
      <c r="AD2778" s="175"/>
      <c r="AE2778" s="175"/>
      <c r="AF2778" s="175"/>
      <c r="AG2778" s="175"/>
      <c r="AH2778" s="175"/>
      <c r="AI2778" s="175"/>
      <c r="AJ2778" s="175"/>
      <c r="AK2778" s="175"/>
      <c r="AL2778" s="175"/>
      <c r="AM2778" s="175"/>
      <c r="AN2778" s="175"/>
      <c r="AO2778" s="175"/>
      <c r="AP2778" s="175"/>
      <c r="AQ2778" s="175"/>
      <c r="AR2778" s="175"/>
      <c r="AS2778" s="175"/>
      <c r="AT2778" s="175"/>
      <c r="AU2778" s="175"/>
      <c r="AV2778" s="175"/>
      <c r="AW2778" s="175"/>
      <c r="AX2778" s="175"/>
      <c r="AY2778" s="175"/>
      <c r="AZ2778" s="175"/>
      <c r="BA2778" s="175"/>
      <c r="BB2778" s="175"/>
      <c r="BC2778" s="175"/>
      <c r="BD2778" s="175"/>
      <c r="BE2778" s="175"/>
      <c r="BF2778" s="175"/>
      <c r="BG2778" s="175"/>
      <c r="BH2778" s="175"/>
      <c r="BI2778" s="175"/>
      <c r="BJ2778" s="175"/>
      <c r="BK2778" s="175"/>
      <c r="BL2778" s="175"/>
      <c r="BM2778" s="175"/>
      <c r="BN2778" s="175"/>
      <c r="BO2778" s="175"/>
      <c r="BP2778" s="175"/>
      <c r="BQ2778" s="175"/>
      <c r="BR2778" s="175"/>
      <c r="BS2778" s="175"/>
      <c r="BT2778" s="175"/>
      <c r="BU2778" s="175"/>
      <c r="BV2778" s="175"/>
      <c r="BW2778" s="175"/>
      <c r="BX2778" s="175"/>
      <c r="BY2778" s="175"/>
      <c r="BZ2778" s="175"/>
      <c r="CA2778" s="175"/>
      <c r="CB2778" s="175"/>
      <c r="CC2778" s="175"/>
      <c r="CD2778" s="175"/>
      <c r="CE2778" s="175"/>
      <c r="CF2778" s="175"/>
      <c r="CG2778" s="175"/>
      <c r="CH2778" s="175"/>
      <c r="CI2778" s="175"/>
      <c r="CJ2778" s="175"/>
      <c r="CK2778" s="175"/>
      <c r="CL2778" s="175"/>
    </row>
    <row r="2784" spans="2:90" x14ac:dyDescent="0.4">
      <c r="B2784" s="202" t="s">
        <v>480</v>
      </c>
      <c r="C2784" s="27"/>
      <c r="D2784" s="27"/>
      <c r="E2784" s="27" t="s">
        <v>480</v>
      </c>
      <c r="F2784" s="27" t="s">
        <v>480</v>
      </c>
      <c r="G2784" s="27" t="s">
        <v>480</v>
      </c>
      <c r="H2784" s="202" t="s">
        <v>480</v>
      </c>
      <c r="I2784" s="203" t="s">
        <v>480</v>
      </c>
      <c r="J2784" s="203"/>
      <c r="K2784" s="202" t="s">
        <v>480</v>
      </c>
      <c r="L2784" s="202" t="s">
        <v>480</v>
      </c>
      <c r="M2784" s="202" t="s">
        <v>480</v>
      </c>
      <c r="N2784" s="202" t="s">
        <v>480</v>
      </c>
      <c r="O2784" s="202" t="s">
        <v>480</v>
      </c>
      <c r="P2784" s="202" t="s">
        <v>480</v>
      </c>
      <c r="R2784" s="202" t="s">
        <v>480</v>
      </c>
      <c r="S2784" s="202" t="s">
        <v>480</v>
      </c>
      <c r="T2784" s="202" t="s">
        <v>480</v>
      </c>
      <c r="U2784" s="202" t="s">
        <v>480</v>
      </c>
      <c r="V2784" s="202" t="s">
        <v>480</v>
      </c>
      <c r="W2784" s="202" t="s">
        <v>480</v>
      </c>
      <c r="X2784" s="202" t="s">
        <v>480</v>
      </c>
      <c r="Y2784" s="202" t="s">
        <v>480</v>
      </c>
      <c r="Z2784" s="202" t="s">
        <v>480</v>
      </c>
      <c r="AA2784" s="202" t="s">
        <v>480</v>
      </c>
      <c r="AB2784" s="202" t="s">
        <v>480</v>
      </c>
      <c r="AC2784" s="202" t="s">
        <v>480</v>
      </c>
      <c r="AD2784" s="202" t="s">
        <v>480</v>
      </c>
      <c r="AE2784" s="202" t="s">
        <v>480</v>
      </c>
      <c r="AF2784" s="202" t="s">
        <v>480</v>
      </c>
      <c r="AG2784" s="202" t="s">
        <v>480</v>
      </c>
      <c r="AH2784" s="202" t="s">
        <v>480</v>
      </c>
      <c r="AI2784" s="202" t="s">
        <v>480</v>
      </c>
      <c r="AJ2784" s="202" t="s">
        <v>480</v>
      </c>
      <c r="AK2784" s="202" t="s">
        <v>480</v>
      </c>
      <c r="AL2784" s="202" t="s">
        <v>480</v>
      </c>
      <c r="AM2784" s="202" t="s">
        <v>480</v>
      </c>
      <c r="AN2784" s="202" t="s">
        <v>480</v>
      </c>
      <c r="AO2784" s="202" t="s">
        <v>480</v>
      </c>
      <c r="AP2784" s="202" t="s">
        <v>480</v>
      </c>
      <c r="AQ2784" s="202" t="s">
        <v>480</v>
      </c>
      <c r="AR2784" s="202" t="s">
        <v>480</v>
      </c>
      <c r="AS2784" s="202" t="s">
        <v>480</v>
      </c>
      <c r="AT2784" s="202" t="s">
        <v>480</v>
      </c>
      <c r="AU2784" s="202" t="s">
        <v>480</v>
      </c>
      <c r="AV2784" s="202" t="s">
        <v>480</v>
      </c>
      <c r="AW2784" s="202" t="s">
        <v>480</v>
      </c>
      <c r="AX2784" s="202" t="s">
        <v>480</v>
      </c>
      <c r="AY2784" s="202" t="s">
        <v>480</v>
      </c>
      <c r="AZ2784" s="202" t="s">
        <v>480</v>
      </c>
      <c r="BA2784" s="202" t="s">
        <v>480</v>
      </c>
      <c r="BB2784" s="202" t="s">
        <v>480</v>
      </c>
      <c r="BC2784" s="202" t="s">
        <v>480</v>
      </c>
      <c r="BD2784" s="202" t="s">
        <v>480</v>
      </c>
      <c r="BE2784" s="202" t="s">
        <v>480</v>
      </c>
      <c r="BF2784" s="202" t="s">
        <v>480</v>
      </c>
      <c r="BG2784" s="202" t="s">
        <v>480</v>
      </c>
      <c r="BH2784" s="202" t="s">
        <v>480</v>
      </c>
      <c r="BI2784" s="202" t="s">
        <v>480</v>
      </c>
      <c r="BJ2784" s="202" t="s">
        <v>480</v>
      </c>
      <c r="BK2784" s="202" t="s">
        <v>480</v>
      </c>
      <c r="BL2784" s="202" t="s">
        <v>480</v>
      </c>
      <c r="BM2784" s="202" t="s">
        <v>480</v>
      </c>
      <c r="BN2784" s="202" t="s">
        <v>480</v>
      </c>
      <c r="BO2784" s="202" t="s">
        <v>480</v>
      </c>
      <c r="BP2784" s="202" t="s">
        <v>480</v>
      </c>
      <c r="BQ2784" s="202" t="s">
        <v>480</v>
      </c>
      <c r="BR2784" s="202" t="s">
        <v>480</v>
      </c>
      <c r="BS2784" s="202" t="s">
        <v>480</v>
      </c>
      <c r="BT2784" s="202" t="s">
        <v>480</v>
      </c>
      <c r="BU2784" s="202" t="s">
        <v>480</v>
      </c>
      <c r="BV2784" s="202" t="s">
        <v>480</v>
      </c>
      <c r="BW2784" s="202" t="s">
        <v>480</v>
      </c>
      <c r="BX2784" s="202" t="s">
        <v>480</v>
      </c>
      <c r="BY2784" s="202" t="s">
        <v>480</v>
      </c>
      <c r="BZ2784" s="202" t="s">
        <v>480</v>
      </c>
      <c r="CA2784" s="202" t="s">
        <v>480</v>
      </c>
      <c r="CB2784" s="202" t="s">
        <v>480</v>
      </c>
      <c r="CC2784" s="202" t="s">
        <v>480</v>
      </c>
      <c r="CD2784" s="202" t="s">
        <v>480</v>
      </c>
      <c r="CE2784" s="202" t="s">
        <v>480</v>
      </c>
      <c r="CF2784" s="202" t="s">
        <v>480</v>
      </c>
      <c r="CG2784" s="202" t="s">
        <v>480</v>
      </c>
      <c r="CH2784" s="202" t="s">
        <v>480</v>
      </c>
      <c r="CI2784" s="202" t="s">
        <v>480</v>
      </c>
      <c r="CJ2784" s="202" t="s">
        <v>480</v>
      </c>
      <c r="CK2784" s="202" t="s">
        <v>480</v>
      </c>
      <c r="CL2784" s="202" t="s">
        <v>480</v>
      </c>
    </row>
    <row r="2786" spans="2:90" x14ac:dyDescent="0.4">
      <c r="B2786" s="171" t="s">
        <v>490</v>
      </c>
      <c r="E2786" s="8"/>
      <c r="H2786" s="170"/>
      <c r="I2786" s="172"/>
      <c r="J2786" s="172"/>
      <c r="K2786" s="193"/>
      <c r="L2786" s="193"/>
      <c r="M2786" s="193"/>
      <c r="N2786" s="193"/>
      <c r="O2786" s="193"/>
      <c r="P2786" s="193"/>
      <c r="R2786" s="194"/>
      <c r="S2786" s="170"/>
      <c r="T2786" s="170"/>
      <c r="U2786" s="170"/>
      <c r="V2786" s="170"/>
      <c r="W2786" s="170"/>
      <c r="X2786" s="170"/>
      <c r="Y2786" s="170"/>
      <c r="Z2786" s="170"/>
      <c r="AA2786" s="170"/>
      <c r="AB2786" s="170"/>
      <c r="AC2786" s="170"/>
      <c r="AD2786" s="170"/>
      <c r="AE2786" s="170"/>
      <c r="AF2786" s="170"/>
      <c r="AG2786" s="170"/>
      <c r="AH2786" s="170"/>
      <c r="AI2786" s="170"/>
      <c r="AJ2786" s="170"/>
      <c r="AK2786" s="170"/>
      <c r="AL2786" s="170"/>
      <c r="AM2786" s="170"/>
      <c r="AN2786" s="170"/>
      <c r="AO2786" s="170"/>
      <c r="AP2786" s="170"/>
      <c r="AQ2786" s="170"/>
      <c r="AR2786" s="170"/>
      <c r="AS2786" s="170"/>
      <c r="AT2786" s="170"/>
      <c r="AU2786" s="170"/>
      <c r="AV2786" s="170"/>
      <c r="AW2786" s="170"/>
      <c r="AX2786" s="170"/>
      <c r="AY2786" s="170"/>
      <c r="AZ2786" s="170"/>
      <c r="BA2786" s="170"/>
      <c r="BB2786" s="170"/>
      <c r="BC2786" s="170"/>
      <c r="BD2786" s="170"/>
      <c r="BE2786" s="170"/>
      <c r="BF2786" s="170"/>
      <c r="BG2786" s="170"/>
      <c r="BH2786" s="170"/>
      <c r="BI2786" s="170"/>
      <c r="BJ2786" s="170"/>
      <c r="BK2786" s="170"/>
      <c r="BL2786" s="170"/>
      <c r="BM2786" s="170"/>
      <c r="BN2786" s="170"/>
      <c r="BO2786" s="170"/>
      <c r="BP2786" s="170"/>
      <c r="BQ2786" s="170"/>
      <c r="BR2786" s="170"/>
      <c r="BS2786" s="170"/>
      <c r="BT2786" s="170"/>
      <c r="BU2786" s="170"/>
      <c r="BV2786" s="170"/>
      <c r="BW2786" s="170"/>
      <c r="BX2786" s="170"/>
      <c r="BY2786" s="170"/>
      <c r="BZ2786" s="170"/>
      <c r="CA2786" s="170"/>
      <c r="CB2786" s="170"/>
      <c r="CC2786" s="170"/>
      <c r="CD2786" s="170"/>
      <c r="CE2786" s="170"/>
      <c r="CF2786" s="170"/>
      <c r="CG2786" s="170"/>
      <c r="CH2786" s="170"/>
      <c r="CI2786" s="170"/>
      <c r="CJ2786" s="170"/>
      <c r="CK2786" s="170"/>
      <c r="CL2786" s="170"/>
    </row>
    <row r="2787" spans="2:90" x14ac:dyDescent="0.4">
      <c r="B2787" s="171" t="s">
        <v>492</v>
      </c>
      <c r="E2787" s="8"/>
      <c r="H2787" s="170"/>
      <c r="I2787" s="172"/>
      <c r="J2787" s="172"/>
      <c r="K2787" s="193"/>
      <c r="L2787" s="193"/>
      <c r="M2787" s="193"/>
      <c r="N2787" s="193"/>
      <c r="O2787" s="193"/>
      <c r="P2787" s="193"/>
      <c r="R2787" s="194"/>
      <c r="S2787" s="170"/>
      <c r="T2787" s="170"/>
      <c r="U2787" s="170"/>
      <c r="V2787" s="170"/>
      <c r="W2787" s="170"/>
      <c r="X2787" s="170"/>
      <c r="Y2787" s="170"/>
      <c r="Z2787" s="170"/>
      <c r="AA2787" s="170"/>
      <c r="AB2787" s="170"/>
      <c r="AC2787" s="170"/>
      <c r="AD2787" s="170"/>
      <c r="AE2787" s="170"/>
      <c r="AF2787" s="170"/>
      <c r="AG2787" s="170"/>
      <c r="AH2787" s="170"/>
      <c r="AI2787" s="170"/>
      <c r="AJ2787" s="170"/>
      <c r="AK2787" s="170"/>
      <c r="AL2787" s="170"/>
      <c r="AM2787" s="170"/>
      <c r="AN2787" s="170"/>
      <c r="AO2787" s="170"/>
      <c r="AP2787" s="170"/>
      <c r="AQ2787" s="170"/>
      <c r="AR2787" s="170"/>
      <c r="AS2787" s="170"/>
      <c r="AT2787" s="170"/>
      <c r="AU2787" s="170"/>
      <c r="AV2787" s="170"/>
      <c r="AW2787" s="170"/>
      <c r="AX2787" s="170"/>
      <c r="AY2787" s="170"/>
      <c r="AZ2787" s="170"/>
      <c r="BA2787" s="170"/>
      <c r="BB2787" s="170"/>
      <c r="BC2787" s="170"/>
      <c r="BD2787" s="170"/>
      <c r="BE2787" s="170"/>
      <c r="BF2787" s="170"/>
      <c r="BG2787" s="170"/>
      <c r="BH2787" s="170"/>
      <c r="BI2787" s="170"/>
      <c r="BJ2787" s="170"/>
      <c r="BK2787" s="170"/>
      <c r="BL2787" s="170"/>
      <c r="BM2787" s="170"/>
      <c r="BN2787" s="170"/>
      <c r="BO2787" s="170"/>
      <c r="BP2787" s="170"/>
      <c r="BQ2787" s="170"/>
      <c r="BR2787" s="170"/>
      <c r="BS2787" s="170"/>
      <c r="BT2787" s="170"/>
      <c r="BU2787" s="170"/>
      <c r="BV2787" s="170"/>
      <c r="BW2787" s="170"/>
      <c r="BX2787" s="170"/>
      <c r="BY2787" s="170"/>
      <c r="BZ2787" s="170"/>
      <c r="CA2787" s="170"/>
      <c r="CB2787" s="170"/>
      <c r="CC2787" s="170"/>
      <c r="CD2787" s="170"/>
      <c r="CE2787" s="170"/>
      <c r="CF2787" s="170"/>
      <c r="CG2787" s="170"/>
      <c r="CH2787" s="170"/>
      <c r="CI2787" s="170"/>
      <c r="CJ2787" s="170"/>
      <c r="CK2787" s="170"/>
      <c r="CL2787" s="170"/>
    </row>
    <row r="2788" spans="2:90" x14ac:dyDescent="0.4">
      <c r="B2788" s="171" t="s">
        <v>461</v>
      </c>
      <c r="E2788" s="8"/>
      <c r="H2788" s="170"/>
      <c r="I2788" s="172"/>
      <c r="J2788" s="172"/>
      <c r="K2788" s="193"/>
      <c r="L2788" s="193"/>
      <c r="M2788" s="193"/>
      <c r="N2788" s="193"/>
      <c r="O2788" s="193"/>
      <c r="P2788" s="193"/>
      <c r="R2788" s="194"/>
      <c r="S2788" s="195" t="str">
        <f t="shared" ref="S2788:AX2788" si="3983">S$16</f>
        <v>S$12</v>
      </c>
      <c r="T2788" s="195" t="str">
        <f t="shared" si="3983"/>
        <v>T$12</v>
      </c>
      <c r="U2788" s="195" t="str">
        <f t="shared" si="3983"/>
        <v>U$12</v>
      </c>
      <c r="V2788" s="195" t="str">
        <f t="shared" si="3983"/>
        <v>V$12</v>
      </c>
      <c r="W2788" s="195" t="str">
        <f t="shared" si="3983"/>
        <v>W$12</v>
      </c>
      <c r="X2788" s="195" t="str">
        <f t="shared" si="3983"/>
        <v>X$12</v>
      </c>
      <c r="Y2788" s="195" t="str">
        <f t="shared" si="3983"/>
        <v>Y$12</v>
      </c>
      <c r="Z2788" s="195" t="str">
        <f t="shared" si="3983"/>
        <v>Z$12</v>
      </c>
      <c r="AA2788" s="195" t="str">
        <f t="shared" si="3983"/>
        <v>AA$12</v>
      </c>
      <c r="AB2788" s="195" t="str">
        <f t="shared" si="3983"/>
        <v>AB$12</v>
      </c>
      <c r="AC2788" s="195" t="str">
        <f t="shared" si="3983"/>
        <v>AC$12</v>
      </c>
      <c r="AD2788" s="195" t="str">
        <f t="shared" si="3983"/>
        <v>AD$12</v>
      </c>
      <c r="AE2788" s="195" t="str">
        <f t="shared" si="3983"/>
        <v>AE$12</v>
      </c>
      <c r="AF2788" s="195" t="str">
        <f t="shared" si="3983"/>
        <v>AF$12</v>
      </c>
      <c r="AG2788" s="195" t="str">
        <f t="shared" si="3983"/>
        <v>AG$12</v>
      </c>
      <c r="AH2788" s="195" t="str">
        <f t="shared" si="3983"/>
        <v>AH$12</v>
      </c>
      <c r="AI2788" s="195" t="str">
        <f t="shared" si="3983"/>
        <v>AI$12</v>
      </c>
      <c r="AJ2788" s="195" t="str">
        <f t="shared" si="3983"/>
        <v>AJ$12</v>
      </c>
      <c r="AK2788" s="195" t="str">
        <f t="shared" si="3983"/>
        <v>AK$12</v>
      </c>
      <c r="AL2788" s="195" t="str">
        <f t="shared" si="3983"/>
        <v>AL$12</v>
      </c>
      <c r="AM2788" s="195" t="str">
        <f t="shared" si="3983"/>
        <v>AM$12</v>
      </c>
      <c r="AN2788" s="195" t="str">
        <f t="shared" si="3983"/>
        <v>AN$12</v>
      </c>
      <c r="AO2788" s="195" t="str">
        <f t="shared" si="3983"/>
        <v>AO$12</v>
      </c>
      <c r="AP2788" s="195" t="str">
        <f t="shared" si="3983"/>
        <v>AP$12</v>
      </c>
      <c r="AQ2788" s="195" t="str">
        <f t="shared" si="3983"/>
        <v>AQ$12</v>
      </c>
      <c r="AR2788" s="195" t="str">
        <f t="shared" si="3983"/>
        <v>AR$12</v>
      </c>
      <c r="AS2788" s="195" t="str">
        <f t="shared" si="3983"/>
        <v>AS$12</v>
      </c>
      <c r="AT2788" s="195" t="str">
        <f t="shared" si="3983"/>
        <v>AT$12</v>
      </c>
      <c r="AU2788" s="195" t="str">
        <f t="shared" si="3983"/>
        <v>AU$12</v>
      </c>
      <c r="AV2788" s="195" t="str">
        <f t="shared" si="3983"/>
        <v>AV$12</v>
      </c>
      <c r="AW2788" s="195" t="str">
        <f t="shared" si="3983"/>
        <v>AW$12</v>
      </c>
      <c r="AX2788" s="195" t="str">
        <f t="shared" si="3983"/>
        <v>AX$12</v>
      </c>
      <c r="AY2788" s="195" t="str">
        <f t="shared" ref="AY2788:CD2788" si="3984">AY$16</f>
        <v>AY$12</v>
      </c>
      <c r="AZ2788" s="195" t="str">
        <f t="shared" si="3984"/>
        <v>AZ$12</v>
      </c>
      <c r="BA2788" s="195" t="str">
        <f t="shared" si="3984"/>
        <v>BA$12</v>
      </c>
      <c r="BB2788" s="195" t="str">
        <f t="shared" si="3984"/>
        <v>BB$12</v>
      </c>
      <c r="BC2788" s="195" t="str">
        <f t="shared" si="3984"/>
        <v>BC$12</v>
      </c>
      <c r="BD2788" s="195" t="str">
        <f t="shared" si="3984"/>
        <v>BD$12</v>
      </c>
      <c r="BE2788" s="195" t="str">
        <f t="shared" si="3984"/>
        <v>BE$12</v>
      </c>
      <c r="BF2788" s="195" t="str">
        <f t="shared" si="3984"/>
        <v>BF$12</v>
      </c>
      <c r="BG2788" s="195" t="str">
        <f t="shared" si="3984"/>
        <v>BG$12</v>
      </c>
      <c r="BH2788" s="195" t="str">
        <f t="shared" si="3984"/>
        <v>BH$12</v>
      </c>
      <c r="BI2788" s="195" t="str">
        <f t="shared" si="3984"/>
        <v>BI$12</v>
      </c>
      <c r="BJ2788" s="195" t="str">
        <f t="shared" si="3984"/>
        <v>BJ$12</v>
      </c>
      <c r="BK2788" s="195" t="str">
        <f t="shared" si="3984"/>
        <v>BK$12</v>
      </c>
      <c r="BL2788" s="195" t="str">
        <f t="shared" si="3984"/>
        <v>BL$12</v>
      </c>
      <c r="BM2788" s="195" t="str">
        <f t="shared" si="3984"/>
        <v>BM$12</v>
      </c>
      <c r="BN2788" s="195" t="str">
        <f t="shared" si="3984"/>
        <v>BN$12</v>
      </c>
      <c r="BO2788" s="195" t="str">
        <f t="shared" si="3984"/>
        <v>BO$12</v>
      </c>
      <c r="BP2788" s="195" t="str">
        <f t="shared" si="3984"/>
        <v>BP$12</v>
      </c>
      <c r="BQ2788" s="195" t="str">
        <f t="shared" si="3984"/>
        <v>BQ$12</v>
      </c>
      <c r="BR2788" s="195" t="str">
        <f t="shared" si="3984"/>
        <v>BR$12</v>
      </c>
      <c r="BS2788" s="195" t="str">
        <f t="shared" si="3984"/>
        <v>BS$12</v>
      </c>
      <c r="BT2788" s="195" t="str">
        <f t="shared" si="3984"/>
        <v>BT$12</v>
      </c>
      <c r="BU2788" s="195" t="str">
        <f t="shared" si="3984"/>
        <v>BU$12</v>
      </c>
      <c r="BV2788" s="195" t="str">
        <f t="shared" si="3984"/>
        <v>BV$12</v>
      </c>
      <c r="BW2788" s="195" t="str">
        <f t="shared" si="3984"/>
        <v>BW$12</v>
      </c>
      <c r="BX2788" s="195" t="str">
        <f t="shared" si="3984"/>
        <v>BX$12</v>
      </c>
      <c r="BY2788" s="195" t="str">
        <f t="shared" si="3984"/>
        <v>BY$12</v>
      </c>
      <c r="BZ2788" s="195" t="str">
        <f t="shared" si="3984"/>
        <v>BZ$12</v>
      </c>
      <c r="CA2788" s="195" t="str">
        <f t="shared" si="3984"/>
        <v>CA$12</v>
      </c>
      <c r="CB2788" s="195" t="str">
        <f t="shared" si="3984"/>
        <v>CB$12</v>
      </c>
      <c r="CC2788" s="195" t="str">
        <f t="shared" si="3984"/>
        <v>CC$12</v>
      </c>
      <c r="CD2788" s="195" t="str">
        <f t="shared" si="3984"/>
        <v>CD$12</v>
      </c>
      <c r="CE2788" s="195" t="str">
        <f t="shared" ref="CE2788:CL2788" si="3985">CE$16</f>
        <v>CE$12</v>
      </c>
      <c r="CF2788" s="195" t="str">
        <f t="shared" si="3985"/>
        <v>CF$12</v>
      </c>
      <c r="CG2788" s="195" t="str">
        <f t="shared" si="3985"/>
        <v>CG$12</v>
      </c>
      <c r="CH2788" s="195" t="str">
        <f t="shared" si="3985"/>
        <v>CH$12</v>
      </c>
      <c r="CI2788" s="195" t="str">
        <f t="shared" si="3985"/>
        <v>CI$12</v>
      </c>
      <c r="CJ2788" s="195" t="str">
        <f t="shared" si="3985"/>
        <v>CJ$12</v>
      </c>
      <c r="CK2788" s="195" t="str">
        <f t="shared" si="3985"/>
        <v>CK$12</v>
      </c>
      <c r="CL2788" s="195" t="str">
        <f t="shared" si="3985"/>
        <v>CL$12</v>
      </c>
    </row>
    <row r="2789" spans="2:90" x14ac:dyDescent="0.4">
      <c r="B2789" s="171" t="s">
        <v>462</v>
      </c>
      <c r="E2789" s="8"/>
      <c r="H2789" s="196"/>
      <c r="I2789" s="197"/>
      <c r="J2789" s="197"/>
      <c r="K2789" s="198"/>
      <c r="L2789" s="198"/>
      <c r="M2789" s="198"/>
      <c r="N2789" s="198"/>
      <c r="O2789" s="198"/>
      <c r="P2789" s="198"/>
      <c r="R2789" s="198"/>
      <c r="S2789" s="195" t="str">
        <f t="shared" ref="S2789:AX2789" si="3986">S$17</f>
        <v>S$13</v>
      </c>
      <c r="T2789" s="195" t="str">
        <f t="shared" si="3986"/>
        <v>T$13</v>
      </c>
      <c r="U2789" s="195" t="str">
        <f t="shared" si="3986"/>
        <v>U$13</v>
      </c>
      <c r="V2789" s="195" t="str">
        <f t="shared" si="3986"/>
        <v>V$13</v>
      </c>
      <c r="W2789" s="195" t="str">
        <f t="shared" si="3986"/>
        <v>W$13</v>
      </c>
      <c r="X2789" s="195" t="str">
        <f t="shared" si="3986"/>
        <v>X$13</v>
      </c>
      <c r="Y2789" s="195" t="str">
        <f t="shared" si="3986"/>
        <v>Y$13</v>
      </c>
      <c r="Z2789" s="195" t="str">
        <f t="shared" si="3986"/>
        <v>Z$13</v>
      </c>
      <c r="AA2789" s="195" t="str">
        <f t="shared" si="3986"/>
        <v>AA$13</v>
      </c>
      <c r="AB2789" s="195" t="str">
        <f t="shared" si="3986"/>
        <v>AB$13</v>
      </c>
      <c r="AC2789" s="195" t="str">
        <f t="shared" si="3986"/>
        <v>AC$13</v>
      </c>
      <c r="AD2789" s="195" t="str">
        <f t="shared" si="3986"/>
        <v>AD$13</v>
      </c>
      <c r="AE2789" s="195" t="str">
        <f t="shared" si="3986"/>
        <v>AE$13</v>
      </c>
      <c r="AF2789" s="195" t="str">
        <f t="shared" si="3986"/>
        <v>AF$13</v>
      </c>
      <c r="AG2789" s="195" t="str">
        <f t="shared" si="3986"/>
        <v>AG$13</v>
      </c>
      <c r="AH2789" s="195" t="str">
        <f t="shared" si="3986"/>
        <v>AH$13</v>
      </c>
      <c r="AI2789" s="195" t="str">
        <f t="shared" si="3986"/>
        <v>AI$13</v>
      </c>
      <c r="AJ2789" s="195" t="str">
        <f t="shared" si="3986"/>
        <v>AJ$13</v>
      </c>
      <c r="AK2789" s="195" t="str">
        <f t="shared" si="3986"/>
        <v>AK$13</v>
      </c>
      <c r="AL2789" s="195" t="str">
        <f t="shared" si="3986"/>
        <v>AL$13</v>
      </c>
      <c r="AM2789" s="195" t="str">
        <f t="shared" si="3986"/>
        <v>AM$13</v>
      </c>
      <c r="AN2789" s="195" t="str">
        <f t="shared" si="3986"/>
        <v>AN$13</v>
      </c>
      <c r="AO2789" s="195" t="str">
        <f t="shared" si="3986"/>
        <v>AO$13</v>
      </c>
      <c r="AP2789" s="195" t="str">
        <f t="shared" si="3986"/>
        <v>AP$13</v>
      </c>
      <c r="AQ2789" s="195" t="str">
        <f t="shared" si="3986"/>
        <v>AQ$13</v>
      </c>
      <c r="AR2789" s="195" t="str">
        <f t="shared" si="3986"/>
        <v>AR$13</v>
      </c>
      <c r="AS2789" s="195" t="str">
        <f t="shared" si="3986"/>
        <v>AS$13</v>
      </c>
      <c r="AT2789" s="195" t="str">
        <f t="shared" si="3986"/>
        <v>AT$13</v>
      </c>
      <c r="AU2789" s="195" t="str">
        <f t="shared" si="3986"/>
        <v>AU$13</v>
      </c>
      <c r="AV2789" s="195" t="str">
        <f t="shared" si="3986"/>
        <v>AV$13</v>
      </c>
      <c r="AW2789" s="195" t="str">
        <f t="shared" si="3986"/>
        <v>AW$13</v>
      </c>
      <c r="AX2789" s="195" t="str">
        <f t="shared" si="3986"/>
        <v>AX$13</v>
      </c>
      <c r="AY2789" s="195" t="str">
        <f t="shared" ref="AY2789:CD2789" si="3987">AY$17</f>
        <v>AY$13</v>
      </c>
      <c r="AZ2789" s="195" t="str">
        <f t="shared" si="3987"/>
        <v>AZ$13</v>
      </c>
      <c r="BA2789" s="195" t="str">
        <f t="shared" si="3987"/>
        <v>BA$13</v>
      </c>
      <c r="BB2789" s="195" t="str">
        <f t="shared" si="3987"/>
        <v>BB$13</v>
      </c>
      <c r="BC2789" s="195" t="str">
        <f t="shared" si="3987"/>
        <v>BC$13</v>
      </c>
      <c r="BD2789" s="195" t="str">
        <f t="shared" si="3987"/>
        <v>BD$13</v>
      </c>
      <c r="BE2789" s="195" t="str">
        <f t="shared" si="3987"/>
        <v>BE$13</v>
      </c>
      <c r="BF2789" s="195" t="str">
        <f t="shared" si="3987"/>
        <v>BF$13</v>
      </c>
      <c r="BG2789" s="195" t="str">
        <f t="shared" si="3987"/>
        <v>BG$13</v>
      </c>
      <c r="BH2789" s="195" t="str">
        <f t="shared" si="3987"/>
        <v>BH$13</v>
      </c>
      <c r="BI2789" s="195" t="str">
        <f t="shared" si="3987"/>
        <v>BI$13</v>
      </c>
      <c r="BJ2789" s="195" t="str">
        <f t="shared" si="3987"/>
        <v>BJ$13</v>
      </c>
      <c r="BK2789" s="195" t="str">
        <f t="shared" si="3987"/>
        <v>BK$13</v>
      </c>
      <c r="BL2789" s="195" t="str">
        <f t="shared" si="3987"/>
        <v>BL$13</v>
      </c>
      <c r="BM2789" s="195" t="str">
        <f t="shared" si="3987"/>
        <v>BM$13</v>
      </c>
      <c r="BN2789" s="195" t="str">
        <f t="shared" si="3987"/>
        <v>BN$13</v>
      </c>
      <c r="BO2789" s="195" t="str">
        <f t="shared" si="3987"/>
        <v>BO$13</v>
      </c>
      <c r="BP2789" s="195" t="str">
        <f t="shared" si="3987"/>
        <v>BP$13</v>
      </c>
      <c r="BQ2789" s="195" t="str">
        <f t="shared" si="3987"/>
        <v>BQ$13</v>
      </c>
      <c r="BR2789" s="195" t="str">
        <f t="shared" si="3987"/>
        <v>BR$13</v>
      </c>
      <c r="BS2789" s="195" t="str">
        <f t="shared" si="3987"/>
        <v>BS$13</v>
      </c>
      <c r="BT2789" s="195" t="str">
        <f t="shared" si="3987"/>
        <v>BT$13</v>
      </c>
      <c r="BU2789" s="195" t="str">
        <f t="shared" si="3987"/>
        <v>BU$13</v>
      </c>
      <c r="BV2789" s="195" t="str">
        <f t="shared" si="3987"/>
        <v>BV$13</v>
      </c>
      <c r="BW2789" s="195" t="str">
        <f t="shared" si="3987"/>
        <v>BW$13</v>
      </c>
      <c r="BX2789" s="195" t="str">
        <f t="shared" si="3987"/>
        <v>BX$13</v>
      </c>
      <c r="BY2789" s="195" t="str">
        <f t="shared" si="3987"/>
        <v>BY$13</v>
      </c>
      <c r="BZ2789" s="195" t="str">
        <f t="shared" si="3987"/>
        <v>BZ$13</v>
      </c>
      <c r="CA2789" s="195" t="str">
        <f t="shared" si="3987"/>
        <v>CA$13</v>
      </c>
      <c r="CB2789" s="195" t="str">
        <f t="shared" si="3987"/>
        <v>CB$13</v>
      </c>
      <c r="CC2789" s="195" t="str">
        <f t="shared" si="3987"/>
        <v>CC$13</v>
      </c>
      <c r="CD2789" s="195" t="str">
        <f t="shared" si="3987"/>
        <v>CD$13</v>
      </c>
      <c r="CE2789" s="195" t="str">
        <f t="shared" ref="CE2789:CL2789" si="3988">CE$17</f>
        <v>CE$13</v>
      </c>
      <c r="CF2789" s="195" t="str">
        <f t="shared" si="3988"/>
        <v>CF$13</v>
      </c>
      <c r="CG2789" s="195" t="str">
        <f t="shared" si="3988"/>
        <v>CG$13</v>
      </c>
      <c r="CH2789" s="195" t="str">
        <f t="shared" si="3988"/>
        <v>CH$13</v>
      </c>
      <c r="CI2789" s="195" t="str">
        <f t="shared" si="3988"/>
        <v>CI$13</v>
      </c>
      <c r="CJ2789" s="195" t="str">
        <f t="shared" si="3988"/>
        <v>CJ$13</v>
      </c>
      <c r="CK2789" s="195" t="str">
        <f t="shared" si="3988"/>
        <v>CK$13</v>
      </c>
      <c r="CL2789" s="195" t="str">
        <f t="shared" si="3988"/>
        <v>CL$13</v>
      </c>
    </row>
    <row r="2790" spans="2:90" x14ac:dyDescent="0.4">
      <c r="B2790" s="171" t="s">
        <v>491</v>
      </c>
      <c r="E2790" s="8"/>
      <c r="H2790" s="196"/>
      <c r="I2790" s="197"/>
      <c r="J2790" s="197"/>
      <c r="K2790" s="198"/>
      <c r="L2790" s="198"/>
      <c r="M2790" s="198"/>
      <c r="N2790" s="198"/>
      <c r="O2790" s="198"/>
      <c r="P2790" s="198"/>
      <c r="R2790" s="198"/>
      <c r="S2790" s="186"/>
      <c r="T2790" s="186"/>
      <c r="U2790" s="186"/>
      <c r="V2790" s="186"/>
      <c r="W2790" s="186"/>
      <c r="X2790" s="186"/>
      <c r="Y2790" s="186"/>
      <c r="Z2790" s="186"/>
      <c r="AA2790" s="186"/>
      <c r="AB2790" s="186"/>
      <c r="AC2790" s="186"/>
      <c r="AD2790" s="186"/>
      <c r="AE2790" s="186"/>
      <c r="AF2790" s="186"/>
      <c r="AG2790" s="186"/>
      <c r="AH2790" s="186"/>
      <c r="AI2790" s="186"/>
      <c r="AJ2790" s="186"/>
      <c r="AK2790" s="186"/>
      <c r="AL2790" s="186"/>
      <c r="AM2790" s="186"/>
      <c r="AN2790" s="186"/>
      <c r="AO2790" s="186"/>
      <c r="AP2790" s="186"/>
      <c r="AQ2790" s="186"/>
      <c r="AR2790" s="186"/>
      <c r="AS2790" s="186"/>
      <c r="AT2790" s="186"/>
      <c r="AU2790" s="186"/>
      <c r="AV2790" s="186"/>
      <c r="AW2790" s="186"/>
      <c r="AX2790" s="186"/>
      <c r="AY2790" s="186"/>
      <c r="AZ2790" s="186"/>
      <c r="BA2790" s="186"/>
      <c r="BB2790" s="186"/>
      <c r="BC2790" s="186"/>
      <c r="BD2790" s="186"/>
      <c r="BE2790" s="186"/>
      <c r="BF2790" s="186"/>
      <c r="BG2790" s="186"/>
      <c r="BH2790" s="186"/>
      <c r="BI2790" s="186"/>
      <c r="BJ2790" s="186"/>
      <c r="BK2790" s="186"/>
      <c r="BL2790" s="186"/>
      <c r="BM2790" s="186"/>
      <c r="BN2790" s="186"/>
      <c r="BO2790" s="186"/>
      <c r="BP2790" s="186"/>
      <c r="BQ2790" s="186"/>
      <c r="BR2790" s="186"/>
      <c r="BS2790" s="186"/>
      <c r="BT2790" s="186"/>
      <c r="BU2790" s="186"/>
      <c r="BV2790" s="186"/>
      <c r="BW2790" s="186"/>
      <c r="BX2790" s="186"/>
      <c r="BY2790" s="186"/>
      <c r="BZ2790" s="186"/>
      <c r="CA2790" s="186"/>
      <c r="CB2790" s="186"/>
      <c r="CC2790" s="186"/>
      <c r="CD2790" s="186"/>
      <c r="CE2790" s="186"/>
      <c r="CF2790" s="186"/>
      <c r="CG2790" s="186"/>
      <c r="CH2790" s="186"/>
      <c r="CI2790" s="186"/>
      <c r="CJ2790" s="186"/>
      <c r="CK2790" s="186"/>
      <c r="CL2790" s="186"/>
    </row>
    <row r="2791" spans="2:90" x14ac:dyDescent="0.4">
      <c r="B2791" s="171" t="s">
        <v>505</v>
      </c>
      <c r="E2791" s="8"/>
      <c r="H2791" s="196"/>
      <c r="I2791" s="197"/>
      <c r="J2791" s="197"/>
      <c r="K2791" s="198"/>
      <c r="L2791" s="198"/>
      <c r="M2791" s="198"/>
      <c r="N2791" s="198"/>
      <c r="O2791" s="198"/>
      <c r="P2791" s="198"/>
      <c r="R2791" s="198"/>
      <c r="S2791" s="186"/>
      <c r="T2791" s="186"/>
      <c r="U2791" s="186"/>
      <c r="V2791" s="186"/>
      <c r="W2791" s="186"/>
      <c r="X2791" s="186"/>
      <c r="Y2791" s="186"/>
      <c r="Z2791" s="186"/>
      <c r="AA2791" s="186"/>
      <c r="AB2791" s="186"/>
      <c r="AC2791" s="186"/>
      <c r="AD2791" s="186"/>
      <c r="AE2791" s="186"/>
      <c r="AF2791" s="186"/>
      <c r="AG2791" s="186"/>
      <c r="AH2791" s="186"/>
      <c r="AI2791" s="186"/>
      <c r="AJ2791" s="186"/>
      <c r="AK2791" s="186"/>
      <c r="AL2791" s="186"/>
      <c r="AM2791" s="186"/>
      <c r="AN2791" s="186"/>
      <c r="AO2791" s="186"/>
      <c r="AP2791" s="186"/>
      <c r="AQ2791" s="186"/>
      <c r="AR2791" s="186"/>
      <c r="AS2791" s="186"/>
      <c r="AT2791" s="186"/>
      <c r="AU2791" s="186"/>
      <c r="AV2791" s="186"/>
      <c r="AW2791" s="186"/>
      <c r="AX2791" s="186"/>
      <c r="AY2791" s="186"/>
      <c r="AZ2791" s="186"/>
      <c r="BA2791" s="186"/>
      <c r="BB2791" s="186"/>
      <c r="BC2791" s="186"/>
      <c r="BD2791" s="186"/>
      <c r="BE2791" s="186"/>
      <c r="BF2791" s="186"/>
      <c r="BG2791" s="186"/>
      <c r="BH2791" s="186"/>
      <c r="BI2791" s="186"/>
      <c r="BJ2791" s="186"/>
      <c r="BK2791" s="186"/>
      <c r="BL2791" s="186"/>
      <c r="BM2791" s="186"/>
      <c r="BN2791" s="186"/>
      <c r="BO2791" s="186"/>
      <c r="BP2791" s="186"/>
      <c r="BQ2791" s="186"/>
      <c r="BR2791" s="186"/>
      <c r="BS2791" s="186"/>
      <c r="BT2791" s="186"/>
      <c r="BU2791" s="186"/>
      <c r="BV2791" s="186"/>
      <c r="BW2791" s="186"/>
      <c r="BX2791" s="186"/>
      <c r="BY2791" s="186"/>
      <c r="BZ2791" s="186"/>
      <c r="CA2791" s="186"/>
      <c r="CB2791" s="186"/>
      <c r="CC2791" s="186"/>
      <c r="CD2791" s="186"/>
      <c r="CE2791" s="186"/>
      <c r="CF2791" s="186"/>
      <c r="CG2791" s="186"/>
      <c r="CH2791" s="186"/>
      <c r="CI2791" s="186"/>
      <c r="CJ2791" s="186"/>
      <c r="CK2791" s="186"/>
      <c r="CL2791" s="186"/>
    </row>
    <row r="2792" spans="2:90" x14ac:dyDescent="0.4">
      <c r="B2792" s="171" t="s">
        <v>463</v>
      </c>
      <c r="E2792" s="8"/>
      <c r="H2792" s="196"/>
      <c r="I2792" s="197"/>
      <c r="J2792" s="197"/>
      <c r="K2792" s="198"/>
      <c r="L2792" s="198"/>
      <c r="M2792" s="198"/>
      <c r="N2792" s="198"/>
      <c r="O2792" s="198"/>
      <c r="P2792" s="198"/>
      <c r="R2792" s="198"/>
      <c r="S2792" s="186" t="str">
        <f t="shared" ref="S2792:AX2792" si="3989">S$18</f>
        <v>S$14</v>
      </c>
      <c r="T2792" s="186" t="str">
        <f t="shared" si="3989"/>
        <v>T$14</v>
      </c>
      <c r="U2792" s="186" t="str">
        <f t="shared" si="3989"/>
        <v>U$14</v>
      </c>
      <c r="V2792" s="186" t="str">
        <f t="shared" si="3989"/>
        <v>V$14</v>
      </c>
      <c r="W2792" s="186" t="str">
        <f t="shared" si="3989"/>
        <v>W$14</v>
      </c>
      <c r="X2792" s="186" t="str">
        <f t="shared" si="3989"/>
        <v>X$14</v>
      </c>
      <c r="Y2792" s="186" t="str">
        <f t="shared" si="3989"/>
        <v>Y$14</v>
      </c>
      <c r="Z2792" s="186" t="str">
        <f t="shared" si="3989"/>
        <v>Z$14</v>
      </c>
      <c r="AA2792" s="186" t="str">
        <f t="shared" si="3989"/>
        <v>AA$14</v>
      </c>
      <c r="AB2792" s="186" t="str">
        <f t="shared" si="3989"/>
        <v>AB$14</v>
      </c>
      <c r="AC2792" s="186" t="str">
        <f t="shared" si="3989"/>
        <v>AC$14</v>
      </c>
      <c r="AD2792" s="186" t="str">
        <f t="shared" si="3989"/>
        <v>AD$14</v>
      </c>
      <c r="AE2792" s="186" t="str">
        <f t="shared" si="3989"/>
        <v>AE$14</v>
      </c>
      <c r="AF2792" s="186" t="str">
        <f t="shared" si="3989"/>
        <v>AF$14</v>
      </c>
      <c r="AG2792" s="186" t="str">
        <f t="shared" si="3989"/>
        <v>AG$14</v>
      </c>
      <c r="AH2792" s="186" t="str">
        <f t="shared" si="3989"/>
        <v>AH$14</v>
      </c>
      <c r="AI2792" s="186" t="str">
        <f t="shared" si="3989"/>
        <v>AI$14</v>
      </c>
      <c r="AJ2792" s="186" t="str">
        <f t="shared" si="3989"/>
        <v>AJ$14</v>
      </c>
      <c r="AK2792" s="186" t="str">
        <f t="shared" si="3989"/>
        <v>AK$14</v>
      </c>
      <c r="AL2792" s="186" t="str">
        <f t="shared" si="3989"/>
        <v>AL$14</v>
      </c>
      <c r="AM2792" s="186" t="str">
        <f t="shared" si="3989"/>
        <v>AM$14</v>
      </c>
      <c r="AN2792" s="186" t="str">
        <f t="shared" si="3989"/>
        <v>AN$14</v>
      </c>
      <c r="AO2792" s="186" t="str">
        <f t="shared" si="3989"/>
        <v>AO$14</v>
      </c>
      <c r="AP2792" s="186" t="str">
        <f t="shared" si="3989"/>
        <v>AP$14</v>
      </c>
      <c r="AQ2792" s="186" t="str">
        <f t="shared" si="3989"/>
        <v>AQ$14</v>
      </c>
      <c r="AR2792" s="186" t="str">
        <f t="shared" si="3989"/>
        <v>AR$14</v>
      </c>
      <c r="AS2792" s="186" t="str">
        <f t="shared" si="3989"/>
        <v>AS$14</v>
      </c>
      <c r="AT2792" s="186" t="str">
        <f t="shared" si="3989"/>
        <v>AT$14</v>
      </c>
      <c r="AU2792" s="186" t="str">
        <f t="shared" si="3989"/>
        <v>AU$14</v>
      </c>
      <c r="AV2792" s="186" t="str">
        <f t="shared" si="3989"/>
        <v>AV$14</v>
      </c>
      <c r="AW2792" s="186" t="str">
        <f t="shared" si="3989"/>
        <v>AW$14</v>
      </c>
      <c r="AX2792" s="186" t="str">
        <f t="shared" si="3989"/>
        <v>AX$14</v>
      </c>
      <c r="AY2792" s="186" t="str">
        <f t="shared" ref="AY2792:CD2792" si="3990">AY$18</f>
        <v>AY$14</v>
      </c>
      <c r="AZ2792" s="186" t="str">
        <f t="shared" si="3990"/>
        <v>AZ$14</v>
      </c>
      <c r="BA2792" s="186" t="str">
        <f t="shared" si="3990"/>
        <v>BA$14</v>
      </c>
      <c r="BB2792" s="186" t="str">
        <f t="shared" si="3990"/>
        <v>BB$14</v>
      </c>
      <c r="BC2792" s="186" t="str">
        <f t="shared" si="3990"/>
        <v>BC$14</v>
      </c>
      <c r="BD2792" s="186" t="str">
        <f t="shared" si="3990"/>
        <v>BD$14</v>
      </c>
      <c r="BE2792" s="186" t="str">
        <f t="shared" si="3990"/>
        <v>BE$14</v>
      </c>
      <c r="BF2792" s="186" t="str">
        <f t="shared" si="3990"/>
        <v>BF$14</v>
      </c>
      <c r="BG2792" s="186" t="str">
        <f t="shared" si="3990"/>
        <v>BG$14</v>
      </c>
      <c r="BH2792" s="186" t="str">
        <f t="shared" si="3990"/>
        <v>BH$14</v>
      </c>
      <c r="BI2792" s="186" t="str">
        <f t="shared" si="3990"/>
        <v>BI$14</v>
      </c>
      <c r="BJ2792" s="186" t="str">
        <f t="shared" si="3990"/>
        <v>BJ$14</v>
      </c>
      <c r="BK2792" s="186" t="str">
        <f t="shared" si="3990"/>
        <v>BK$14</v>
      </c>
      <c r="BL2792" s="186" t="str">
        <f t="shared" si="3990"/>
        <v>BL$14</v>
      </c>
      <c r="BM2792" s="186" t="str">
        <f t="shared" si="3990"/>
        <v>BM$14</v>
      </c>
      <c r="BN2792" s="186" t="str">
        <f t="shared" si="3990"/>
        <v>BN$14</v>
      </c>
      <c r="BO2792" s="186" t="str">
        <f t="shared" si="3990"/>
        <v>BO$14</v>
      </c>
      <c r="BP2792" s="186" t="str">
        <f t="shared" si="3990"/>
        <v>BP$14</v>
      </c>
      <c r="BQ2792" s="186" t="str">
        <f t="shared" si="3990"/>
        <v>BQ$14</v>
      </c>
      <c r="BR2792" s="186" t="str">
        <f t="shared" si="3990"/>
        <v>BR$14</v>
      </c>
      <c r="BS2792" s="186" t="str">
        <f t="shared" si="3990"/>
        <v>BS$14</v>
      </c>
      <c r="BT2792" s="186" t="str">
        <f t="shared" si="3990"/>
        <v>BT$14</v>
      </c>
      <c r="BU2792" s="186" t="str">
        <f t="shared" si="3990"/>
        <v>BU$14</v>
      </c>
      <c r="BV2792" s="186" t="str">
        <f t="shared" si="3990"/>
        <v>BV$14</v>
      </c>
      <c r="BW2792" s="186" t="str">
        <f t="shared" si="3990"/>
        <v>BW$14</v>
      </c>
      <c r="BX2792" s="186" t="str">
        <f t="shared" si="3990"/>
        <v>BX$14</v>
      </c>
      <c r="BY2792" s="186" t="str">
        <f t="shared" si="3990"/>
        <v>BY$14</v>
      </c>
      <c r="BZ2792" s="186" t="str">
        <f t="shared" si="3990"/>
        <v>BZ$14</v>
      </c>
      <c r="CA2792" s="186" t="str">
        <f t="shared" si="3990"/>
        <v>CA$14</v>
      </c>
      <c r="CB2792" s="186" t="str">
        <f t="shared" si="3990"/>
        <v>CB$14</v>
      </c>
      <c r="CC2792" s="186" t="str">
        <f t="shared" si="3990"/>
        <v>CC$14</v>
      </c>
      <c r="CD2792" s="186" t="str">
        <f t="shared" si="3990"/>
        <v>CD$14</v>
      </c>
      <c r="CE2792" s="186" t="str">
        <f t="shared" ref="CE2792:CL2792" si="3991">CE$18</f>
        <v>CE$14</v>
      </c>
      <c r="CF2792" s="186" t="str">
        <f t="shared" si="3991"/>
        <v>CF$14</v>
      </c>
      <c r="CG2792" s="186" t="str">
        <f t="shared" si="3991"/>
        <v>CG$14</v>
      </c>
      <c r="CH2792" s="186" t="str">
        <f t="shared" si="3991"/>
        <v>CH$14</v>
      </c>
      <c r="CI2792" s="186" t="str">
        <f t="shared" si="3991"/>
        <v>CI$14</v>
      </c>
      <c r="CJ2792" s="186" t="str">
        <f t="shared" si="3991"/>
        <v>CJ$14</v>
      </c>
      <c r="CK2792" s="186" t="str">
        <f t="shared" si="3991"/>
        <v>CK$14</v>
      </c>
      <c r="CL2792" s="186" t="str">
        <f t="shared" si="3991"/>
        <v>CL$14</v>
      </c>
    </row>
    <row r="2793" spans="2:90" x14ac:dyDescent="0.4">
      <c r="B2793" s="171" t="s">
        <v>464</v>
      </c>
      <c r="E2793" s="8"/>
      <c r="H2793" s="196"/>
      <c r="I2793" s="197"/>
      <c r="J2793" s="197"/>
      <c r="K2793" s="198"/>
      <c r="L2793" s="198"/>
      <c r="M2793" s="198"/>
      <c r="N2793" s="198"/>
      <c r="O2793" s="198"/>
      <c r="P2793" s="198"/>
      <c r="R2793" s="198"/>
      <c r="S2793" s="186" t="str">
        <f t="shared" ref="S2793:AX2793" si="3992">S$19</f>
        <v>S$15</v>
      </c>
      <c r="T2793" s="186" t="str">
        <f t="shared" si="3992"/>
        <v>T$15</v>
      </c>
      <c r="U2793" s="186" t="str">
        <f t="shared" si="3992"/>
        <v>U$15</v>
      </c>
      <c r="V2793" s="186" t="str">
        <f t="shared" si="3992"/>
        <v>V$15</v>
      </c>
      <c r="W2793" s="186" t="str">
        <f t="shared" si="3992"/>
        <v>W$15</v>
      </c>
      <c r="X2793" s="186" t="str">
        <f t="shared" si="3992"/>
        <v>X$15</v>
      </c>
      <c r="Y2793" s="186" t="str">
        <f t="shared" si="3992"/>
        <v>Y$15</v>
      </c>
      <c r="Z2793" s="186" t="str">
        <f t="shared" si="3992"/>
        <v>Z$15</v>
      </c>
      <c r="AA2793" s="186" t="str">
        <f t="shared" si="3992"/>
        <v>AA$15</v>
      </c>
      <c r="AB2793" s="186" t="str">
        <f t="shared" si="3992"/>
        <v>AB$15</v>
      </c>
      <c r="AC2793" s="186" t="str">
        <f t="shared" si="3992"/>
        <v>AC$15</v>
      </c>
      <c r="AD2793" s="186" t="str">
        <f t="shared" si="3992"/>
        <v>AD$15</v>
      </c>
      <c r="AE2793" s="186" t="str">
        <f t="shared" si="3992"/>
        <v>AE$15</v>
      </c>
      <c r="AF2793" s="186" t="str">
        <f t="shared" si="3992"/>
        <v>AF$15</v>
      </c>
      <c r="AG2793" s="186" t="str">
        <f t="shared" si="3992"/>
        <v>AG$15</v>
      </c>
      <c r="AH2793" s="186" t="str">
        <f t="shared" si="3992"/>
        <v>AH$15</v>
      </c>
      <c r="AI2793" s="186" t="str">
        <f t="shared" si="3992"/>
        <v>AI$15</v>
      </c>
      <c r="AJ2793" s="186" t="str">
        <f t="shared" si="3992"/>
        <v>AJ$15</v>
      </c>
      <c r="AK2793" s="186" t="str">
        <f t="shared" si="3992"/>
        <v>AK$15</v>
      </c>
      <c r="AL2793" s="186" t="str">
        <f t="shared" si="3992"/>
        <v>AL$15</v>
      </c>
      <c r="AM2793" s="186" t="str">
        <f t="shared" si="3992"/>
        <v>AM$15</v>
      </c>
      <c r="AN2793" s="186" t="str">
        <f t="shared" si="3992"/>
        <v>AN$15</v>
      </c>
      <c r="AO2793" s="186" t="str">
        <f t="shared" si="3992"/>
        <v>AO$15</v>
      </c>
      <c r="AP2793" s="186" t="str">
        <f t="shared" si="3992"/>
        <v>AP$15</v>
      </c>
      <c r="AQ2793" s="186" t="str">
        <f t="shared" si="3992"/>
        <v>AQ$15</v>
      </c>
      <c r="AR2793" s="186" t="str">
        <f t="shared" si="3992"/>
        <v>AR$15</v>
      </c>
      <c r="AS2793" s="186" t="str">
        <f t="shared" si="3992"/>
        <v>AS$15</v>
      </c>
      <c r="AT2793" s="186" t="str">
        <f t="shared" si="3992"/>
        <v>AT$15</v>
      </c>
      <c r="AU2793" s="186" t="str">
        <f t="shared" si="3992"/>
        <v>AU$15</v>
      </c>
      <c r="AV2793" s="186" t="str">
        <f t="shared" si="3992"/>
        <v>AV$15</v>
      </c>
      <c r="AW2793" s="186" t="str">
        <f t="shared" si="3992"/>
        <v>AW$15</v>
      </c>
      <c r="AX2793" s="186" t="str">
        <f t="shared" si="3992"/>
        <v>AX$15</v>
      </c>
      <c r="AY2793" s="186" t="str">
        <f t="shared" ref="AY2793:CD2793" si="3993">AY$19</f>
        <v>AY$15</v>
      </c>
      <c r="AZ2793" s="186" t="str">
        <f t="shared" si="3993"/>
        <v>AZ$15</v>
      </c>
      <c r="BA2793" s="186" t="str">
        <f t="shared" si="3993"/>
        <v>BA$15</v>
      </c>
      <c r="BB2793" s="186" t="str">
        <f t="shared" si="3993"/>
        <v>BB$15</v>
      </c>
      <c r="BC2793" s="186" t="str">
        <f t="shared" si="3993"/>
        <v>BC$15</v>
      </c>
      <c r="BD2793" s="186" t="str">
        <f t="shared" si="3993"/>
        <v>BD$15</v>
      </c>
      <c r="BE2793" s="186" t="str">
        <f t="shared" si="3993"/>
        <v>BE$15</v>
      </c>
      <c r="BF2793" s="186" t="str">
        <f t="shared" si="3993"/>
        <v>BF$15</v>
      </c>
      <c r="BG2793" s="186" t="str">
        <f t="shared" si="3993"/>
        <v>BG$15</v>
      </c>
      <c r="BH2793" s="186" t="str">
        <f t="shared" si="3993"/>
        <v>BH$15</v>
      </c>
      <c r="BI2793" s="186" t="str">
        <f t="shared" si="3993"/>
        <v>BI$15</v>
      </c>
      <c r="BJ2793" s="186" t="str">
        <f t="shared" si="3993"/>
        <v>BJ$15</v>
      </c>
      <c r="BK2793" s="186" t="str">
        <f t="shared" si="3993"/>
        <v>BK$15</v>
      </c>
      <c r="BL2793" s="186" t="str">
        <f t="shared" si="3993"/>
        <v>BL$15</v>
      </c>
      <c r="BM2793" s="186" t="str">
        <f t="shared" si="3993"/>
        <v>BM$15</v>
      </c>
      <c r="BN2793" s="186" t="str">
        <f t="shared" si="3993"/>
        <v>BN$15</v>
      </c>
      <c r="BO2793" s="186" t="str">
        <f t="shared" si="3993"/>
        <v>BO$15</v>
      </c>
      <c r="BP2793" s="186" t="str">
        <f t="shared" si="3993"/>
        <v>BP$15</v>
      </c>
      <c r="BQ2793" s="186" t="str">
        <f t="shared" si="3993"/>
        <v>BQ$15</v>
      </c>
      <c r="BR2793" s="186" t="str">
        <f t="shared" si="3993"/>
        <v>BR$15</v>
      </c>
      <c r="BS2793" s="186" t="str">
        <f t="shared" si="3993"/>
        <v>BS$15</v>
      </c>
      <c r="BT2793" s="186" t="str">
        <f t="shared" si="3993"/>
        <v>BT$15</v>
      </c>
      <c r="BU2793" s="186" t="str">
        <f t="shared" si="3993"/>
        <v>BU$15</v>
      </c>
      <c r="BV2793" s="186" t="str">
        <f t="shared" si="3993"/>
        <v>BV$15</v>
      </c>
      <c r="BW2793" s="186" t="str">
        <f t="shared" si="3993"/>
        <v>BW$15</v>
      </c>
      <c r="BX2793" s="186" t="str">
        <f t="shared" si="3993"/>
        <v>BX$15</v>
      </c>
      <c r="BY2793" s="186" t="str">
        <f t="shared" si="3993"/>
        <v>BY$15</v>
      </c>
      <c r="BZ2793" s="186" t="str">
        <f t="shared" si="3993"/>
        <v>BZ$15</v>
      </c>
      <c r="CA2793" s="186" t="str">
        <f t="shared" si="3993"/>
        <v>CA$15</v>
      </c>
      <c r="CB2793" s="186" t="str">
        <f t="shared" si="3993"/>
        <v>CB$15</v>
      </c>
      <c r="CC2793" s="186" t="str">
        <f t="shared" si="3993"/>
        <v>CC$15</v>
      </c>
      <c r="CD2793" s="186" t="str">
        <f t="shared" si="3993"/>
        <v>CD$15</v>
      </c>
      <c r="CE2793" s="186" t="str">
        <f t="shared" ref="CE2793:CL2793" si="3994">CE$19</f>
        <v>CE$15</v>
      </c>
      <c r="CF2793" s="186" t="str">
        <f t="shared" si="3994"/>
        <v>CF$15</v>
      </c>
      <c r="CG2793" s="186" t="str">
        <f t="shared" si="3994"/>
        <v>CG$15</v>
      </c>
      <c r="CH2793" s="186" t="str">
        <f t="shared" si="3994"/>
        <v>CH$15</v>
      </c>
      <c r="CI2793" s="186" t="str">
        <f t="shared" si="3994"/>
        <v>CI$15</v>
      </c>
      <c r="CJ2793" s="186" t="str">
        <f t="shared" si="3994"/>
        <v>CJ$15</v>
      </c>
      <c r="CK2793" s="186" t="str">
        <f t="shared" si="3994"/>
        <v>CK$15</v>
      </c>
      <c r="CL2793" s="186" t="str">
        <f t="shared" si="3994"/>
        <v>CL$15</v>
      </c>
    </row>
    <row r="2794" spans="2:90" x14ac:dyDescent="0.4">
      <c r="B2794" s="70" t="s">
        <v>437</v>
      </c>
      <c r="C2794" s="31"/>
      <c r="D2794" t="s">
        <v>479</v>
      </c>
      <c r="E2794" s="8" t="str">
        <f>ROW()&amp;" "&amp;D2794</f>
        <v>2794 AOV-TR-RV</v>
      </c>
      <c r="F2794" t="s">
        <v>416</v>
      </c>
      <c r="G2794" s="31" t="s">
        <v>81</v>
      </c>
      <c r="H2794" s="48"/>
      <c r="I2794" s="285"/>
      <c r="J2794" s="285"/>
      <c r="K2794" s="48"/>
      <c r="L2794" s="48"/>
      <c r="M2794" s="48"/>
      <c r="N2794" s="48"/>
      <c r="O2794" s="48"/>
      <c r="P2794" s="48"/>
      <c r="R2794" s="70"/>
      <c r="S2794" s="286"/>
      <c r="T2794" s="286"/>
      <c r="U2794" s="286"/>
      <c r="V2794" s="286"/>
      <c r="W2794" s="286"/>
      <c r="X2794" s="286"/>
      <c r="Y2794" s="286"/>
      <c r="Z2794" s="286"/>
      <c r="AA2794" s="286"/>
      <c r="AB2794" s="286"/>
      <c r="AC2794" s="286"/>
      <c r="AD2794" s="286"/>
      <c r="AE2794" s="286"/>
      <c r="AF2794" s="286"/>
      <c r="AG2794" s="286"/>
      <c r="AH2794" s="286"/>
      <c r="AI2794" s="286"/>
      <c r="AJ2794" s="286"/>
      <c r="AK2794" s="286"/>
      <c r="AL2794" s="286"/>
      <c r="AM2794" s="286"/>
      <c r="AN2794" s="286"/>
      <c r="AO2794" s="286"/>
      <c r="AP2794" s="286"/>
      <c r="AQ2794" s="286"/>
      <c r="AR2794" s="286"/>
      <c r="AS2794" s="286"/>
      <c r="AT2794" s="286"/>
      <c r="AU2794" s="286"/>
      <c r="AV2794" s="286"/>
      <c r="AW2794" s="286"/>
      <c r="AX2794" s="286"/>
      <c r="AY2794" s="286"/>
      <c r="AZ2794" s="286"/>
      <c r="BA2794" s="286"/>
      <c r="BB2794" s="286"/>
      <c r="BC2794" s="286"/>
      <c r="BD2794" s="286"/>
      <c r="BE2794" s="286"/>
      <c r="BF2794" s="286"/>
      <c r="BG2794" s="286"/>
      <c r="BH2794" s="286"/>
      <c r="BI2794" s="286"/>
      <c r="BJ2794" s="286"/>
      <c r="BK2794" s="286"/>
      <c r="BL2794" s="286"/>
      <c r="BM2794" s="286"/>
      <c r="BN2794" s="286"/>
      <c r="BO2794" s="286"/>
      <c r="BP2794" s="286"/>
      <c r="BQ2794" s="286"/>
      <c r="BR2794" s="286"/>
      <c r="BS2794" s="286"/>
      <c r="BT2794" s="286"/>
      <c r="BU2794" s="286"/>
      <c r="BV2794" s="286"/>
      <c r="BW2794" s="286"/>
      <c r="BX2794" s="286"/>
      <c r="BY2794" s="286"/>
      <c r="BZ2794" s="286"/>
      <c r="CA2794" s="286"/>
      <c r="CB2794" s="286"/>
      <c r="CC2794" s="286"/>
      <c r="CD2794" s="286"/>
      <c r="CE2794" s="286"/>
      <c r="CF2794" s="286"/>
      <c r="CG2794" s="286"/>
      <c r="CH2794" s="286"/>
      <c r="CI2794" s="286"/>
      <c r="CJ2794" s="286"/>
      <c r="CK2794" s="286"/>
      <c r="CL2794" s="286"/>
    </row>
    <row r="2795" spans="2:90" x14ac:dyDescent="0.4">
      <c r="B2795" s="95" t="s">
        <v>343</v>
      </c>
      <c r="D2795" t="s">
        <v>479</v>
      </c>
      <c r="E2795" s="8" t="str">
        <f t="shared" ref="E2795:E2797" si="3995">ROW()&amp;" "&amp;D2795</f>
        <v>2795 AOV-TR-RV</v>
      </c>
      <c r="G2795" t="str">
        <f>E2795</f>
        <v>2795 AOV-TR-RV</v>
      </c>
      <c r="H2795" s="27"/>
      <c r="I2795" s="78"/>
      <c r="J2795" s="78"/>
      <c r="K2795" s="33"/>
      <c r="L2795" s="33"/>
      <c r="M2795" s="33"/>
      <c r="N2795" s="33"/>
      <c r="O2795" s="33"/>
      <c r="P2795" s="33"/>
      <c r="R2795" s="33"/>
      <c r="S2795" s="77"/>
      <c r="T2795" s="77"/>
      <c r="U2795" s="77"/>
      <c r="V2795" s="77"/>
      <c r="W2795" s="77"/>
      <c r="X2795" s="77"/>
      <c r="Y2795" s="77"/>
      <c r="Z2795" s="77"/>
      <c r="AA2795" s="77"/>
      <c r="AB2795" s="77"/>
      <c r="AC2795" s="77"/>
      <c r="AD2795" s="77"/>
      <c r="AE2795" s="77"/>
      <c r="AF2795" s="77"/>
      <c r="AG2795" s="77"/>
      <c r="AH2795" s="77"/>
      <c r="AI2795" s="77"/>
      <c r="AJ2795" s="77"/>
      <c r="AK2795" s="77"/>
      <c r="AL2795" s="77"/>
      <c r="AM2795" s="77"/>
      <c r="AN2795" s="77"/>
      <c r="AO2795" s="77"/>
      <c r="AP2795" s="77"/>
      <c r="AQ2795" s="77"/>
      <c r="AR2795" s="77"/>
      <c r="AS2795" s="77"/>
      <c r="AT2795" s="77"/>
      <c r="AU2795" s="77"/>
      <c r="AV2795" s="77"/>
      <c r="AW2795" s="77"/>
      <c r="AX2795" s="77"/>
      <c r="AY2795" s="77"/>
      <c r="AZ2795" s="77"/>
      <c r="BA2795" s="77"/>
      <c r="BB2795" s="77"/>
      <c r="BC2795" s="77"/>
      <c r="BD2795" s="77"/>
      <c r="BE2795" s="77"/>
      <c r="BF2795" s="77"/>
      <c r="BG2795" s="77"/>
      <c r="BH2795" s="77"/>
      <c r="BI2795" s="77"/>
      <c r="BJ2795" s="77"/>
      <c r="BK2795" s="77"/>
      <c r="BL2795" s="77"/>
      <c r="BM2795" s="77"/>
      <c r="BN2795" s="77"/>
      <c r="BO2795" s="77"/>
      <c r="BP2795" s="77"/>
      <c r="BQ2795" s="77"/>
      <c r="BR2795" s="77"/>
      <c r="BS2795" s="77"/>
      <c r="BT2795" s="77"/>
      <c r="BU2795" s="77"/>
      <c r="BV2795" s="77"/>
      <c r="BW2795" s="77"/>
      <c r="BX2795" s="77"/>
      <c r="BY2795" s="77"/>
      <c r="BZ2795" s="77"/>
      <c r="CA2795" s="77"/>
      <c r="CB2795" s="77"/>
      <c r="CC2795" s="77"/>
      <c r="CD2795" s="77"/>
      <c r="CE2795" s="77"/>
      <c r="CF2795" s="77"/>
      <c r="CG2795" s="77"/>
      <c r="CH2795" s="77"/>
      <c r="CI2795" s="77"/>
      <c r="CJ2795" s="77"/>
      <c r="CK2795" s="77"/>
      <c r="CL2795" s="77"/>
    </row>
    <row r="2796" spans="2:90" x14ac:dyDescent="0.4">
      <c r="B2796" s="141" t="s">
        <v>76</v>
      </c>
      <c r="C2796" t="s">
        <v>80</v>
      </c>
      <c r="D2796" t="s">
        <v>479</v>
      </c>
      <c r="E2796" s="8" t="str">
        <f t="shared" si="3995"/>
        <v>2796 AOV-TR-RV</v>
      </c>
      <c r="G2796" t="str">
        <f>E2796</f>
        <v>2796 AOV-TR-RV</v>
      </c>
      <c r="H2796" s="12"/>
      <c r="I2796" s="60"/>
      <c r="J2796" s="60"/>
      <c r="K2796" s="15">
        <f t="shared" ref="K2796:P2796" ca="1" si="3996">SUMIF($3:$3,K$2,2796:2796)</f>
        <v>12000</v>
      </c>
      <c r="L2796" s="15">
        <f t="shared" ca="1" si="3996"/>
        <v>12000</v>
      </c>
      <c r="M2796" s="15">
        <f t="shared" ca="1" si="3996"/>
        <v>12000</v>
      </c>
      <c r="N2796" s="15">
        <f t="shared" ca="1" si="3996"/>
        <v>12000</v>
      </c>
      <c r="O2796" s="15">
        <f t="shared" ca="1" si="3996"/>
        <v>12000</v>
      </c>
      <c r="P2796" s="15">
        <f t="shared" ca="1" si="3996"/>
        <v>12000</v>
      </c>
      <c r="R2796" s="15"/>
      <c r="S2796" s="76" cm="1">
        <f t="array" aca="1" ref="S2796" ca="1">INDIRECT(S2800)/S2797</f>
        <v>1000</v>
      </c>
      <c r="T2796" s="76" cm="1">
        <f t="array" aca="1" ref="T2796" ca="1">INDIRECT(T2800)/T2797</f>
        <v>1000</v>
      </c>
      <c r="U2796" s="76" cm="1">
        <f t="array" aca="1" ref="U2796" ca="1">INDIRECT(U2800)/U2797</f>
        <v>1000</v>
      </c>
      <c r="V2796" s="76" cm="1">
        <f t="array" aca="1" ref="V2796" ca="1">INDIRECT(V2800)/V2797</f>
        <v>1000</v>
      </c>
      <c r="W2796" s="76" cm="1">
        <f t="array" aca="1" ref="W2796" ca="1">INDIRECT(W2800)/W2797</f>
        <v>1000</v>
      </c>
      <c r="X2796" s="76" cm="1">
        <f t="array" aca="1" ref="X2796" ca="1">INDIRECT(X2800)/X2797</f>
        <v>1000</v>
      </c>
      <c r="Y2796" s="76" cm="1">
        <f t="array" aca="1" ref="Y2796" ca="1">INDIRECT(Y2800)/Y2797</f>
        <v>1000</v>
      </c>
      <c r="Z2796" s="76" cm="1">
        <f t="array" aca="1" ref="Z2796" ca="1">INDIRECT(Z2800)/Z2797</f>
        <v>1000</v>
      </c>
      <c r="AA2796" s="76" cm="1">
        <f t="array" aca="1" ref="AA2796" ca="1">INDIRECT(AA2800)/AA2797</f>
        <v>1000</v>
      </c>
      <c r="AB2796" s="76" cm="1">
        <f t="array" aca="1" ref="AB2796" ca="1">INDIRECT(AB2800)/AB2797</f>
        <v>1000</v>
      </c>
      <c r="AC2796" s="76" cm="1">
        <f t="array" aca="1" ref="AC2796" ca="1">INDIRECT(AC2800)/AC2797</f>
        <v>1000</v>
      </c>
      <c r="AD2796" s="76" cm="1">
        <f t="array" aca="1" ref="AD2796" ca="1">INDIRECT(AD2800)/AD2797</f>
        <v>1000</v>
      </c>
      <c r="AE2796" s="76" cm="1">
        <f t="array" aca="1" ref="AE2796" ca="1">INDIRECT(AE2800)/AE2797</f>
        <v>1000</v>
      </c>
      <c r="AF2796" s="76" cm="1">
        <f t="array" aca="1" ref="AF2796" ca="1">INDIRECT(AF2800)/AF2797</f>
        <v>1000</v>
      </c>
      <c r="AG2796" s="76" cm="1">
        <f t="array" aca="1" ref="AG2796" ca="1">INDIRECT(AG2800)/AG2797</f>
        <v>1000</v>
      </c>
      <c r="AH2796" s="76" cm="1">
        <f t="array" aca="1" ref="AH2796" ca="1">INDIRECT(AH2800)/AH2797</f>
        <v>1000</v>
      </c>
      <c r="AI2796" s="76" cm="1">
        <f t="array" aca="1" ref="AI2796" ca="1">INDIRECT(AI2800)/AI2797</f>
        <v>1000</v>
      </c>
      <c r="AJ2796" s="76" cm="1">
        <f t="array" aca="1" ref="AJ2796" ca="1">INDIRECT(AJ2800)/AJ2797</f>
        <v>1000</v>
      </c>
      <c r="AK2796" s="76" cm="1">
        <f t="array" aca="1" ref="AK2796" ca="1">INDIRECT(AK2800)/AK2797</f>
        <v>1000</v>
      </c>
      <c r="AL2796" s="76" cm="1">
        <f t="array" aca="1" ref="AL2796" ca="1">INDIRECT(AL2800)/AL2797</f>
        <v>1000</v>
      </c>
      <c r="AM2796" s="76" cm="1">
        <f t="array" aca="1" ref="AM2796" ca="1">INDIRECT(AM2800)/AM2797</f>
        <v>1000</v>
      </c>
      <c r="AN2796" s="76" cm="1">
        <f t="array" aca="1" ref="AN2796" ca="1">INDIRECT(AN2800)/AN2797</f>
        <v>1000</v>
      </c>
      <c r="AO2796" s="76" cm="1">
        <f t="array" aca="1" ref="AO2796" ca="1">INDIRECT(AO2800)/AO2797</f>
        <v>1000</v>
      </c>
      <c r="AP2796" s="76" cm="1">
        <f t="array" aca="1" ref="AP2796" ca="1">INDIRECT(AP2800)/AP2797</f>
        <v>1000</v>
      </c>
      <c r="AQ2796" s="76" cm="1">
        <f t="array" aca="1" ref="AQ2796" ca="1">INDIRECT(AQ2800)/AQ2797</f>
        <v>1000</v>
      </c>
      <c r="AR2796" s="76" cm="1">
        <f t="array" aca="1" ref="AR2796" ca="1">INDIRECT(AR2800)/AR2797</f>
        <v>1000</v>
      </c>
      <c r="AS2796" s="76" cm="1">
        <f t="array" aca="1" ref="AS2796" ca="1">INDIRECT(AS2800)/AS2797</f>
        <v>1000</v>
      </c>
      <c r="AT2796" s="76" cm="1">
        <f t="array" aca="1" ref="AT2796" ca="1">INDIRECT(AT2800)/AT2797</f>
        <v>1000</v>
      </c>
      <c r="AU2796" s="76" cm="1">
        <f t="array" aca="1" ref="AU2796" ca="1">INDIRECT(AU2800)/AU2797</f>
        <v>1000</v>
      </c>
      <c r="AV2796" s="76" cm="1">
        <f t="array" aca="1" ref="AV2796" ca="1">INDIRECT(AV2800)/AV2797</f>
        <v>1000</v>
      </c>
      <c r="AW2796" s="76" cm="1">
        <f t="array" aca="1" ref="AW2796" ca="1">INDIRECT(AW2800)/AW2797</f>
        <v>1000</v>
      </c>
      <c r="AX2796" s="76" cm="1">
        <f t="array" aca="1" ref="AX2796" ca="1">INDIRECT(AX2800)/AX2797</f>
        <v>1000</v>
      </c>
      <c r="AY2796" s="76" cm="1">
        <f t="array" aca="1" ref="AY2796" ca="1">INDIRECT(AY2800)/AY2797</f>
        <v>1000</v>
      </c>
      <c r="AZ2796" s="76" cm="1">
        <f t="array" aca="1" ref="AZ2796" ca="1">INDIRECT(AZ2800)/AZ2797</f>
        <v>1000</v>
      </c>
      <c r="BA2796" s="76" cm="1">
        <f t="array" aca="1" ref="BA2796" ca="1">INDIRECT(BA2800)/BA2797</f>
        <v>1000</v>
      </c>
      <c r="BB2796" s="76" cm="1">
        <f t="array" aca="1" ref="BB2796" ca="1">INDIRECT(BB2800)/BB2797</f>
        <v>1000</v>
      </c>
      <c r="BC2796" s="76" cm="1">
        <f t="array" aca="1" ref="BC2796" ca="1">INDIRECT(BC2800)/BC2797</f>
        <v>1000</v>
      </c>
      <c r="BD2796" s="76" cm="1">
        <f t="array" aca="1" ref="BD2796" ca="1">INDIRECT(BD2800)/BD2797</f>
        <v>1000</v>
      </c>
      <c r="BE2796" s="76" cm="1">
        <f t="array" aca="1" ref="BE2796" ca="1">INDIRECT(BE2800)/BE2797</f>
        <v>1000</v>
      </c>
      <c r="BF2796" s="76" cm="1">
        <f t="array" aca="1" ref="BF2796" ca="1">INDIRECT(BF2800)/BF2797</f>
        <v>1000</v>
      </c>
      <c r="BG2796" s="76" cm="1">
        <f t="array" aca="1" ref="BG2796" ca="1">INDIRECT(BG2800)/BG2797</f>
        <v>1000</v>
      </c>
      <c r="BH2796" s="76" cm="1">
        <f t="array" aca="1" ref="BH2796" ca="1">INDIRECT(BH2800)/BH2797</f>
        <v>1000</v>
      </c>
      <c r="BI2796" s="76" cm="1">
        <f t="array" aca="1" ref="BI2796" ca="1">INDIRECT(BI2800)/BI2797</f>
        <v>1000</v>
      </c>
      <c r="BJ2796" s="76" cm="1">
        <f t="array" aca="1" ref="BJ2796" ca="1">INDIRECT(BJ2800)/BJ2797</f>
        <v>1000</v>
      </c>
      <c r="BK2796" s="76" cm="1">
        <f t="array" aca="1" ref="BK2796" ca="1">INDIRECT(BK2800)/BK2797</f>
        <v>1000</v>
      </c>
      <c r="BL2796" s="76" cm="1">
        <f t="array" aca="1" ref="BL2796" ca="1">INDIRECT(BL2800)/BL2797</f>
        <v>1000</v>
      </c>
      <c r="BM2796" s="76" cm="1">
        <f t="array" aca="1" ref="BM2796" ca="1">INDIRECT(BM2800)/BM2797</f>
        <v>1000</v>
      </c>
      <c r="BN2796" s="76" cm="1">
        <f t="array" aca="1" ref="BN2796" ca="1">INDIRECT(BN2800)/BN2797</f>
        <v>1000</v>
      </c>
      <c r="BO2796" s="76" cm="1">
        <f t="array" aca="1" ref="BO2796" ca="1">INDIRECT(BO2800)/BO2797</f>
        <v>1000</v>
      </c>
      <c r="BP2796" s="76" cm="1">
        <f t="array" aca="1" ref="BP2796" ca="1">INDIRECT(BP2800)/BP2797</f>
        <v>1000</v>
      </c>
      <c r="BQ2796" s="76" cm="1">
        <f t="array" aca="1" ref="BQ2796" ca="1">INDIRECT(BQ2800)/BQ2797</f>
        <v>1000</v>
      </c>
      <c r="BR2796" s="76" cm="1">
        <f t="array" aca="1" ref="BR2796" ca="1">INDIRECT(BR2800)/BR2797</f>
        <v>1000</v>
      </c>
      <c r="BS2796" s="76" cm="1">
        <f t="array" aca="1" ref="BS2796" ca="1">INDIRECT(BS2800)/BS2797</f>
        <v>1000</v>
      </c>
      <c r="BT2796" s="76" cm="1">
        <f t="array" aca="1" ref="BT2796" ca="1">INDIRECT(BT2800)/BT2797</f>
        <v>1000</v>
      </c>
      <c r="BU2796" s="76" cm="1">
        <f t="array" aca="1" ref="BU2796" ca="1">INDIRECT(BU2800)/BU2797</f>
        <v>1000</v>
      </c>
      <c r="BV2796" s="76" cm="1">
        <f t="array" aca="1" ref="BV2796" ca="1">INDIRECT(BV2800)/BV2797</f>
        <v>1000</v>
      </c>
      <c r="BW2796" s="76" cm="1">
        <f t="array" aca="1" ref="BW2796" ca="1">INDIRECT(BW2800)/BW2797</f>
        <v>1000</v>
      </c>
      <c r="BX2796" s="76" cm="1">
        <f t="array" aca="1" ref="BX2796" ca="1">INDIRECT(BX2800)/BX2797</f>
        <v>1000</v>
      </c>
      <c r="BY2796" s="76" cm="1">
        <f t="array" aca="1" ref="BY2796" ca="1">INDIRECT(BY2800)/BY2797</f>
        <v>1000</v>
      </c>
      <c r="BZ2796" s="76" cm="1">
        <f t="array" aca="1" ref="BZ2796" ca="1">INDIRECT(BZ2800)/BZ2797</f>
        <v>1000</v>
      </c>
      <c r="CA2796" s="76" cm="1">
        <f t="array" aca="1" ref="CA2796" ca="1">INDIRECT(CA2800)/CA2797</f>
        <v>1000</v>
      </c>
      <c r="CB2796" s="76" cm="1">
        <f t="array" aca="1" ref="CB2796" ca="1">INDIRECT(CB2800)/CB2797</f>
        <v>1000</v>
      </c>
      <c r="CC2796" s="76" cm="1">
        <f t="array" aca="1" ref="CC2796" ca="1">INDIRECT(CC2800)/CC2797</f>
        <v>1000</v>
      </c>
      <c r="CD2796" s="76" cm="1">
        <f t="array" aca="1" ref="CD2796" ca="1">INDIRECT(CD2800)/CD2797</f>
        <v>1000</v>
      </c>
      <c r="CE2796" s="76" cm="1">
        <f t="array" aca="1" ref="CE2796" ca="1">INDIRECT(CE2800)/CE2797</f>
        <v>1000</v>
      </c>
      <c r="CF2796" s="76" cm="1">
        <f t="array" aca="1" ref="CF2796" ca="1">INDIRECT(CF2800)/CF2797</f>
        <v>1000</v>
      </c>
      <c r="CG2796" s="76" cm="1">
        <f t="array" aca="1" ref="CG2796" ca="1">INDIRECT(CG2800)/CG2797</f>
        <v>1000</v>
      </c>
      <c r="CH2796" s="76" cm="1">
        <f t="array" aca="1" ref="CH2796" ca="1">INDIRECT(CH2800)/CH2797</f>
        <v>1000</v>
      </c>
      <c r="CI2796" s="76" cm="1">
        <f t="array" aca="1" ref="CI2796" ca="1">INDIRECT(CI2800)/CI2797</f>
        <v>1000</v>
      </c>
      <c r="CJ2796" s="76" cm="1">
        <f t="array" aca="1" ref="CJ2796" ca="1">INDIRECT(CJ2800)/CJ2797</f>
        <v>1000</v>
      </c>
      <c r="CK2796" s="76" cm="1">
        <f t="array" aca="1" ref="CK2796" ca="1">INDIRECT(CK2800)/CK2797</f>
        <v>1000</v>
      </c>
      <c r="CL2796" s="76" cm="1">
        <f t="array" aca="1" ref="CL2796" ca="1">INDIRECT(CL2800)/CL2797</f>
        <v>1000</v>
      </c>
    </row>
    <row r="2797" spans="2:90" x14ac:dyDescent="0.4">
      <c r="B2797" s="141" t="s">
        <v>77</v>
      </c>
      <c r="D2797" t="s">
        <v>479</v>
      </c>
      <c r="E2797" s="8" t="str">
        <f t="shared" si="3995"/>
        <v>2797 AOV-TR-RV</v>
      </c>
      <c r="G2797" t="str">
        <f>E2797</f>
        <v>2797 AOV-TR-RV</v>
      </c>
      <c r="H2797" s="12"/>
      <c r="I2797" s="60"/>
      <c r="J2797" s="60"/>
      <c r="K2797" s="18">
        <v>10</v>
      </c>
      <c r="L2797" s="18">
        <v>10</v>
      </c>
      <c r="M2797" s="18">
        <v>10</v>
      </c>
      <c r="N2797" s="18">
        <v>10</v>
      </c>
      <c r="O2797" s="18">
        <v>10</v>
      </c>
      <c r="P2797" s="18">
        <v>10</v>
      </c>
      <c r="R2797" s="19"/>
      <c r="S2797" s="143" cm="1">
        <f t="array" ref="S2797">INDEX($K:$P,ROW(),MATCH(S$3,$K$2:$P$2,0))</f>
        <v>10</v>
      </c>
      <c r="T2797" s="143" cm="1">
        <f t="array" ref="T2797">INDEX($K:$P,ROW(),MATCH(T$3,$K$2:$P$2,0))</f>
        <v>10</v>
      </c>
      <c r="U2797" s="143" cm="1">
        <f t="array" ref="U2797">INDEX($K:$P,ROW(),MATCH(U$3,$K$2:$P$2,0))</f>
        <v>10</v>
      </c>
      <c r="V2797" s="143" cm="1">
        <f t="array" ref="V2797">INDEX($K:$P,ROW(),MATCH(V$3,$K$2:$P$2,0))</f>
        <v>10</v>
      </c>
      <c r="W2797" s="143" cm="1">
        <f t="array" ref="W2797">INDEX($K:$P,ROW(),MATCH(W$3,$K$2:$P$2,0))</f>
        <v>10</v>
      </c>
      <c r="X2797" s="143" cm="1">
        <f t="array" ref="X2797">INDEX($K:$P,ROW(),MATCH(X$3,$K$2:$P$2,0))</f>
        <v>10</v>
      </c>
      <c r="Y2797" s="143" cm="1">
        <f t="array" ref="Y2797">INDEX($K:$P,ROW(),MATCH(Y$3,$K$2:$P$2,0))</f>
        <v>10</v>
      </c>
      <c r="Z2797" s="143" cm="1">
        <f t="array" ref="Z2797">INDEX($K:$P,ROW(),MATCH(Z$3,$K$2:$P$2,0))</f>
        <v>10</v>
      </c>
      <c r="AA2797" s="143" cm="1">
        <f t="array" ref="AA2797">INDEX($K:$P,ROW(),MATCH(AA$3,$K$2:$P$2,0))</f>
        <v>10</v>
      </c>
      <c r="AB2797" s="143" cm="1">
        <f t="array" ref="AB2797">INDEX($K:$P,ROW(),MATCH(AB$3,$K$2:$P$2,0))</f>
        <v>10</v>
      </c>
      <c r="AC2797" s="143" cm="1">
        <f t="array" ref="AC2797">INDEX($K:$P,ROW(),MATCH(AC$3,$K$2:$P$2,0))</f>
        <v>10</v>
      </c>
      <c r="AD2797" s="143" cm="1">
        <f t="array" ref="AD2797">INDEX($K:$P,ROW(),MATCH(AD$3,$K$2:$P$2,0))</f>
        <v>10</v>
      </c>
      <c r="AE2797" s="143" cm="1">
        <f t="array" ref="AE2797">INDEX($K:$P,ROW(),MATCH(AE$3,$K$2:$P$2,0))</f>
        <v>10</v>
      </c>
      <c r="AF2797" s="143" cm="1">
        <f t="array" ref="AF2797">INDEX($K:$P,ROW(),MATCH(AF$3,$K$2:$P$2,0))</f>
        <v>10</v>
      </c>
      <c r="AG2797" s="143" cm="1">
        <f t="array" ref="AG2797">INDEX($K:$P,ROW(),MATCH(AG$3,$K$2:$P$2,0))</f>
        <v>10</v>
      </c>
      <c r="AH2797" s="143" cm="1">
        <f t="array" ref="AH2797">INDEX($K:$P,ROW(),MATCH(AH$3,$K$2:$P$2,0))</f>
        <v>10</v>
      </c>
      <c r="AI2797" s="143" cm="1">
        <f t="array" ref="AI2797">INDEX($K:$P,ROW(),MATCH(AI$3,$K$2:$P$2,0))</f>
        <v>10</v>
      </c>
      <c r="AJ2797" s="143" cm="1">
        <f t="array" ref="AJ2797">INDEX($K:$P,ROW(),MATCH(AJ$3,$K$2:$P$2,0))</f>
        <v>10</v>
      </c>
      <c r="AK2797" s="143" cm="1">
        <f t="array" ref="AK2797">INDEX($K:$P,ROW(),MATCH(AK$3,$K$2:$P$2,0))</f>
        <v>10</v>
      </c>
      <c r="AL2797" s="143" cm="1">
        <f t="array" ref="AL2797">INDEX($K:$P,ROW(),MATCH(AL$3,$K$2:$P$2,0))</f>
        <v>10</v>
      </c>
      <c r="AM2797" s="143" cm="1">
        <f t="array" ref="AM2797">INDEX($K:$P,ROW(),MATCH(AM$3,$K$2:$P$2,0))</f>
        <v>10</v>
      </c>
      <c r="AN2797" s="143" cm="1">
        <f t="array" ref="AN2797">INDEX($K:$P,ROW(),MATCH(AN$3,$K$2:$P$2,0))</f>
        <v>10</v>
      </c>
      <c r="AO2797" s="143" cm="1">
        <f t="array" ref="AO2797">INDEX($K:$P,ROW(),MATCH(AO$3,$K$2:$P$2,0))</f>
        <v>10</v>
      </c>
      <c r="AP2797" s="143" cm="1">
        <f t="array" ref="AP2797">INDEX($K:$P,ROW(),MATCH(AP$3,$K$2:$P$2,0))</f>
        <v>10</v>
      </c>
      <c r="AQ2797" s="143" cm="1">
        <f t="array" ref="AQ2797">INDEX($K:$P,ROW(),MATCH(AQ$3,$K$2:$P$2,0))</f>
        <v>10</v>
      </c>
      <c r="AR2797" s="143" cm="1">
        <f t="array" ref="AR2797">INDEX($K:$P,ROW(),MATCH(AR$3,$K$2:$P$2,0))</f>
        <v>10</v>
      </c>
      <c r="AS2797" s="143" cm="1">
        <f t="array" ref="AS2797">INDEX($K:$P,ROW(),MATCH(AS$3,$K$2:$P$2,0))</f>
        <v>10</v>
      </c>
      <c r="AT2797" s="143" cm="1">
        <f t="array" ref="AT2797">INDEX($K:$P,ROW(),MATCH(AT$3,$K$2:$P$2,0))</f>
        <v>10</v>
      </c>
      <c r="AU2797" s="143" cm="1">
        <f t="array" ref="AU2797">INDEX($K:$P,ROW(),MATCH(AU$3,$K$2:$P$2,0))</f>
        <v>10</v>
      </c>
      <c r="AV2797" s="143" cm="1">
        <f t="array" ref="AV2797">INDEX($K:$P,ROW(),MATCH(AV$3,$K$2:$P$2,0))</f>
        <v>10</v>
      </c>
      <c r="AW2797" s="143" cm="1">
        <f t="array" ref="AW2797">INDEX($K:$P,ROW(),MATCH(AW$3,$K$2:$P$2,0))</f>
        <v>10</v>
      </c>
      <c r="AX2797" s="143" cm="1">
        <f t="array" ref="AX2797">INDEX($K:$P,ROW(),MATCH(AX$3,$K$2:$P$2,0))</f>
        <v>10</v>
      </c>
      <c r="AY2797" s="143" cm="1">
        <f t="array" ref="AY2797">INDEX($K:$P,ROW(),MATCH(AY$3,$K$2:$P$2,0))</f>
        <v>10</v>
      </c>
      <c r="AZ2797" s="143" cm="1">
        <f t="array" ref="AZ2797">INDEX($K:$P,ROW(),MATCH(AZ$3,$K$2:$P$2,0))</f>
        <v>10</v>
      </c>
      <c r="BA2797" s="143" cm="1">
        <f t="array" ref="BA2797">INDEX($K:$P,ROW(),MATCH(BA$3,$K$2:$P$2,0))</f>
        <v>10</v>
      </c>
      <c r="BB2797" s="143" cm="1">
        <f t="array" ref="BB2797">INDEX($K:$P,ROW(),MATCH(BB$3,$K$2:$P$2,0))</f>
        <v>10</v>
      </c>
      <c r="BC2797" s="143" cm="1">
        <f t="array" ref="BC2797">INDEX($K:$P,ROW(),MATCH(BC$3,$K$2:$P$2,0))</f>
        <v>10</v>
      </c>
      <c r="BD2797" s="143" cm="1">
        <f t="array" ref="BD2797">INDEX($K:$P,ROW(),MATCH(BD$3,$K$2:$P$2,0))</f>
        <v>10</v>
      </c>
      <c r="BE2797" s="143" cm="1">
        <f t="array" ref="BE2797">INDEX($K:$P,ROW(),MATCH(BE$3,$K$2:$P$2,0))</f>
        <v>10</v>
      </c>
      <c r="BF2797" s="143" cm="1">
        <f t="array" ref="BF2797">INDEX($K:$P,ROW(),MATCH(BF$3,$K$2:$P$2,0))</f>
        <v>10</v>
      </c>
      <c r="BG2797" s="143" cm="1">
        <f t="array" ref="BG2797">INDEX($K:$P,ROW(),MATCH(BG$3,$K$2:$P$2,0))</f>
        <v>10</v>
      </c>
      <c r="BH2797" s="143" cm="1">
        <f t="array" ref="BH2797">INDEX($K:$P,ROW(),MATCH(BH$3,$K$2:$P$2,0))</f>
        <v>10</v>
      </c>
      <c r="BI2797" s="143" cm="1">
        <f t="array" ref="BI2797">INDEX($K:$P,ROW(),MATCH(BI$3,$K$2:$P$2,0))</f>
        <v>10</v>
      </c>
      <c r="BJ2797" s="143" cm="1">
        <f t="array" ref="BJ2797">INDEX($K:$P,ROW(),MATCH(BJ$3,$K$2:$P$2,0))</f>
        <v>10</v>
      </c>
      <c r="BK2797" s="143" cm="1">
        <f t="array" ref="BK2797">INDEX($K:$P,ROW(),MATCH(BK$3,$K$2:$P$2,0))</f>
        <v>10</v>
      </c>
      <c r="BL2797" s="143" cm="1">
        <f t="array" ref="BL2797">INDEX($K:$P,ROW(),MATCH(BL$3,$K$2:$P$2,0))</f>
        <v>10</v>
      </c>
      <c r="BM2797" s="143" cm="1">
        <f t="array" ref="BM2797">INDEX($K:$P,ROW(),MATCH(BM$3,$K$2:$P$2,0))</f>
        <v>10</v>
      </c>
      <c r="BN2797" s="143" cm="1">
        <f t="array" ref="BN2797">INDEX($K:$P,ROW(),MATCH(BN$3,$K$2:$P$2,0))</f>
        <v>10</v>
      </c>
      <c r="BO2797" s="143" cm="1">
        <f t="array" ref="BO2797">INDEX($K:$P,ROW(),MATCH(BO$3,$K$2:$P$2,0))</f>
        <v>10</v>
      </c>
      <c r="BP2797" s="143" cm="1">
        <f t="array" ref="BP2797">INDEX($K:$P,ROW(),MATCH(BP$3,$K$2:$P$2,0))</f>
        <v>10</v>
      </c>
      <c r="BQ2797" s="143" cm="1">
        <f t="array" ref="BQ2797">INDEX($K:$P,ROW(),MATCH(BQ$3,$K$2:$P$2,0))</f>
        <v>10</v>
      </c>
      <c r="BR2797" s="143" cm="1">
        <f t="array" ref="BR2797">INDEX($K:$P,ROW(),MATCH(BR$3,$K$2:$P$2,0))</f>
        <v>10</v>
      </c>
      <c r="BS2797" s="143" cm="1">
        <f t="array" ref="BS2797">INDEX($K:$P,ROW(),MATCH(BS$3,$K$2:$P$2,0))</f>
        <v>10</v>
      </c>
      <c r="BT2797" s="143" cm="1">
        <f t="array" ref="BT2797">INDEX($K:$P,ROW(),MATCH(BT$3,$K$2:$P$2,0))</f>
        <v>10</v>
      </c>
      <c r="BU2797" s="143" cm="1">
        <f t="array" ref="BU2797">INDEX($K:$P,ROW(),MATCH(BU$3,$K$2:$P$2,0))</f>
        <v>10</v>
      </c>
      <c r="BV2797" s="143" cm="1">
        <f t="array" ref="BV2797">INDEX($K:$P,ROW(),MATCH(BV$3,$K$2:$P$2,0))</f>
        <v>10</v>
      </c>
      <c r="BW2797" s="143" cm="1">
        <f t="array" ref="BW2797">INDEX($K:$P,ROW(),MATCH(BW$3,$K$2:$P$2,0))</f>
        <v>10</v>
      </c>
      <c r="BX2797" s="143" cm="1">
        <f t="array" ref="BX2797">INDEX($K:$P,ROW(),MATCH(BX$3,$K$2:$P$2,0))</f>
        <v>10</v>
      </c>
      <c r="BY2797" s="143" cm="1">
        <f t="array" ref="BY2797">INDEX($K:$P,ROW(),MATCH(BY$3,$K$2:$P$2,0))</f>
        <v>10</v>
      </c>
      <c r="BZ2797" s="143" cm="1">
        <f t="array" ref="BZ2797">INDEX($K:$P,ROW(),MATCH(BZ$3,$K$2:$P$2,0))</f>
        <v>10</v>
      </c>
      <c r="CA2797" s="143" cm="1">
        <f t="array" ref="CA2797">INDEX($K:$P,ROW(),MATCH(CA$3,$K$2:$P$2,0))</f>
        <v>10</v>
      </c>
      <c r="CB2797" s="143" cm="1">
        <f t="array" ref="CB2797">INDEX($K:$P,ROW(),MATCH(CB$3,$K$2:$P$2,0))</f>
        <v>10</v>
      </c>
      <c r="CC2797" s="143" cm="1">
        <f t="array" ref="CC2797">INDEX($K:$P,ROW(),MATCH(CC$3,$K$2:$P$2,0))</f>
        <v>10</v>
      </c>
      <c r="CD2797" s="143" cm="1">
        <f t="array" ref="CD2797">INDEX($K:$P,ROW(),MATCH(CD$3,$K$2:$P$2,0))</f>
        <v>10</v>
      </c>
      <c r="CE2797" s="143" cm="1">
        <f t="array" ref="CE2797">INDEX($K:$P,ROW(),MATCH(CE$3,$K$2:$P$2,0))</f>
        <v>10</v>
      </c>
      <c r="CF2797" s="143" cm="1">
        <f t="array" ref="CF2797">INDEX($K:$P,ROW(),MATCH(CF$3,$K$2:$P$2,0))</f>
        <v>10</v>
      </c>
      <c r="CG2797" s="143" cm="1">
        <f t="array" ref="CG2797">INDEX($K:$P,ROW(),MATCH(CG$3,$K$2:$P$2,0))</f>
        <v>10</v>
      </c>
      <c r="CH2797" s="143" cm="1">
        <f t="array" ref="CH2797">INDEX($K:$P,ROW(),MATCH(CH$3,$K$2:$P$2,0))</f>
        <v>10</v>
      </c>
      <c r="CI2797" s="143" cm="1">
        <f t="array" ref="CI2797">INDEX($K:$P,ROW(),MATCH(CI$3,$K$2:$P$2,0))</f>
        <v>10</v>
      </c>
      <c r="CJ2797" s="143" cm="1">
        <f t="array" ref="CJ2797">INDEX($K:$P,ROW(),MATCH(CJ$3,$K$2:$P$2,0))</f>
        <v>10</v>
      </c>
      <c r="CK2797" s="143" cm="1">
        <f t="array" ref="CK2797">INDEX($K:$P,ROW(),MATCH(CK$3,$K$2:$P$2,0))</f>
        <v>10</v>
      </c>
      <c r="CL2797" s="143" cm="1">
        <f t="array" ref="CL2797">INDEX($K:$P,ROW(),MATCH(CL$3,$K$2:$P$2,0))</f>
        <v>10</v>
      </c>
    </row>
    <row r="2798" spans="2:90" x14ac:dyDescent="0.4">
      <c r="B2798" s="132" t="str">
        <f>B2786</f>
        <v>(Primary label)</v>
      </c>
      <c r="D2798" t="s">
        <v>479</v>
      </c>
      <c r="E2798" s="8" t="str">
        <f t="shared" ref="E2798:E2805" si="3997">ROW()&amp;" "&amp;D2798</f>
        <v>2798 AOV-TR-RV</v>
      </c>
      <c r="G2798" t="s">
        <v>332</v>
      </c>
      <c r="H2798" s="27"/>
      <c r="I2798" s="78"/>
      <c r="J2798" s="78"/>
      <c r="K2798" s="33"/>
      <c r="L2798" s="33"/>
      <c r="M2798" s="33"/>
      <c r="N2798" s="33"/>
      <c r="O2798" s="33"/>
      <c r="P2798" s="33"/>
      <c r="R2798" s="33"/>
      <c r="S2798" s="77"/>
      <c r="T2798" s="77"/>
      <c r="U2798" s="77"/>
      <c r="V2798" s="77"/>
      <c r="W2798" s="77"/>
      <c r="X2798" s="77"/>
      <c r="Y2798" s="77"/>
      <c r="Z2798" s="77"/>
      <c r="AA2798" s="77"/>
      <c r="AB2798" s="77"/>
      <c r="AC2798" s="77"/>
      <c r="AD2798" s="77"/>
      <c r="AE2798" s="77"/>
      <c r="AF2798" s="77"/>
      <c r="AG2798" s="77"/>
      <c r="AH2798" s="77"/>
      <c r="AI2798" s="77"/>
      <c r="AJ2798" s="77"/>
      <c r="AK2798" s="77"/>
      <c r="AL2798" s="77"/>
      <c r="AM2798" s="77"/>
      <c r="AN2798" s="77"/>
      <c r="AO2798" s="77"/>
      <c r="AP2798" s="77"/>
      <c r="AQ2798" s="77"/>
      <c r="AR2798" s="77"/>
      <c r="AS2798" s="77"/>
      <c r="AT2798" s="77"/>
      <c r="AU2798" s="77"/>
      <c r="AV2798" s="77"/>
      <c r="AW2798" s="77"/>
      <c r="AX2798" s="77"/>
      <c r="AY2798" s="77"/>
      <c r="AZ2798" s="77"/>
      <c r="BA2798" s="77"/>
      <c r="BB2798" s="77"/>
      <c r="BC2798" s="77"/>
      <c r="BD2798" s="77"/>
      <c r="BE2798" s="77"/>
      <c r="BF2798" s="77"/>
      <c r="BG2798" s="77"/>
      <c r="BH2798" s="77"/>
      <c r="BI2798" s="77"/>
      <c r="BJ2798" s="77"/>
      <c r="BK2798" s="77"/>
      <c r="BL2798" s="77"/>
      <c r="BM2798" s="77"/>
      <c r="BN2798" s="77"/>
      <c r="BO2798" s="77"/>
      <c r="BP2798" s="77"/>
      <c r="BQ2798" s="77"/>
      <c r="BR2798" s="77"/>
      <c r="BS2798" s="77"/>
      <c r="BT2798" s="77"/>
      <c r="BU2798" s="77"/>
      <c r="BV2798" s="77"/>
      <c r="BW2798" s="77"/>
      <c r="BX2798" s="77"/>
      <c r="BY2798" s="77"/>
      <c r="BZ2798" s="77"/>
      <c r="CA2798" s="77"/>
      <c r="CB2798" s="77"/>
      <c r="CC2798" s="77"/>
      <c r="CD2798" s="77"/>
      <c r="CE2798" s="77"/>
      <c r="CF2798" s="77"/>
      <c r="CG2798" s="77"/>
      <c r="CH2798" s="77"/>
      <c r="CI2798" s="77"/>
      <c r="CJ2798" s="77"/>
      <c r="CK2798" s="77"/>
      <c r="CL2798" s="77"/>
    </row>
    <row r="2799" spans="2:90" x14ac:dyDescent="0.4">
      <c r="B2799" s="132" t="str">
        <f>B2787</f>
        <v>primary unit</v>
      </c>
      <c r="D2799" t="s">
        <v>479</v>
      </c>
      <c r="E2799" s="8" t="str">
        <f>ROW()&amp;" "&amp;D2799</f>
        <v>2799 AOV-TR-RV</v>
      </c>
      <c r="G2799" t="s">
        <v>332</v>
      </c>
      <c r="H2799" s="27"/>
      <c r="I2799" s="78"/>
      <c r="J2799" s="78"/>
      <c r="K2799" s="33"/>
      <c r="L2799" s="33"/>
      <c r="M2799" s="33"/>
      <c r="N2799" s="33"/>
      <c r="O2799" s="33"/>
      <c r="P2799" s="33"/>
      <c r="R2799" s="33"/>
      <c r="S2799" s="77"/>
      <c r="T2799" s="77"/>
      <c r="U2799" s="77"/>
      <c r="V2799" s="77"/>
      <c r="W2799" s="77"/>
      <c r="X2799" s="77"/>
      <c r="Y2799" s="77"/>
      <c r="Z2799" s="77"/>
      <c r="AA2799" s="77"/>
      <c r="AB2799" s="77"/>
      <c r="AC2799" s="77"/>
      <c r="AD2799" s="77"/>
      <c r="AE2799" s="77"/>
      <c r="AF2799" s="77"/>
      <c r="AG2799" s="77"/>
      <c r="AH2799" s="77"/>
      <c r="AI2799" s="77"/>
      <c r="AJ2799" s="77"/>
      <c r="AK2799" s="77"/>
      <c r="AL2799" s="77"/>
      <c r="AM2799" s="77"/>
      <c r="AN2799" s="77"/>
      <c r="AO2799" s="77"/>
      <c r="AP2799" s="77"/>
      <c r="AQ2799" s="77"/>
      <c r="AR2799" s="77"/>
      <c r="AS2799" s="77"/>
      <c r="AT2799" s="77"/>
      <c r="AU2799" s="77"/>
      <c r="AV2799" s="77"/>
      <c r="AW2799" s="77"/>
      <c r="AX2799" s="77"/>
      <c r="AY2799" s="77"/>
      <c r="AZ2799" s="77"/>
      <c r="BA2799" s="77"/>
      <c r="BB2799" s="77"/>
      <c r="BC2799" s="77"/>
      <c r="BD2799" s="77"/>
      <c r="BE2799" s="77"/>
      <c r="BF2799" s="77"/>
      <c r="BG2799" s="77"/>
      <c r="BH2799" s="77"/>
      <c r="BI2799" s="77"/>
      <c r="BJ2799" s="77"/>
      <c r="BK2799" s="77"/>
      <c r="BL2799" s="77"/>
      <c r="BM2799" s="77"/>
      <c r="BN2799" s="77"/>
      <c r="BO2799" s="77"/>
      <c r="BP2799" s="77"/>
      <c r="BQ2799" s="77"/>
      <c r="BR2799" s="77"/>
      <c r="BS2799" s="77"/>
      <c r="BT2799" s="77"/>
      <c r="BU2799" s="77"/>
      <c r="BV2799" s="77"/>
      <c r="BW2799" s="77"/>
      <c r="BX2799" s="77"/>
      <c r="BY2799" s="77"/>
      <c r="BZ2799" s="77"/>
      <c r="CA2799" s="77"/>
      <c r="CB2799" s="77"/>
      <c r="CC2799" s="77"/>
      <c r="CD2799" s="77"/>
      <c r="CE2799" s="77"/>
      <c r="CF2799" s="77"/>
      <c r="CG2799" s="77"/>
      <c r="CH2799" s="77"/>
      <c r="CI2799" s="77"/>
      <c r="CJ2799" s="77"/>
      <c r="CK2799" s="77"/>
      <c r="CL2799" s="77"/>
    </row>
    <row r="2800" spans="2:90" x14ac:dyDescent="0.4">
      <c r="B2800" s="132" t="str">
        <f>B2788</f>
        <v>Primary revenue driver</v>
      </c>
      <c r="C2800" t="s">
        <v>964</v>
      </c>
      <c r="D2800" t="s">
        <v>479</v>
      </c>
      <c r="E2800" s="8" t="str">
        <f t="shared" si="3997"/>
        <v>2800 AOV-TR-RV</v>
      </c>
      <c r="G2800" t="s">
        <v>332</v>
      </c>
      <c r="K2800" s="53"/>
      <c r="L2800" s="53"/>
      <c r="M2800" s="53"/>
      <c r="N2800" s="53"/>
      <c r="O2800" s="53"/>
      <c r="P2800" s="53"/>
      <c r="R2800" s="24"/>
      <c r="S2800" s="76" t="str">
        <f t="shared" ref="S2800" si="3998">S2788</f>
        <v>S$12</v>
      </c>
      <c r="T2800" s="76" t="str">
        <f t="shared" ref="T2800:AX2800" si="3999">T2788</f>
        <v>T$12</v>
      </c>
      <c r="U2800" s="76" t="str">
        <f t="shared" si="3999"/>
        <v>U$12</v>
      </c>
      <c r="V2800" s="76" t="str">
        <f t="shared" si="3999"/>
        <v>V$12</v>
      </c>
      <c r="W2800" s="76" t="str">
        <f t="shared" si="3999"/>
        <v>W$12</v>
      </c>
      <c r="X2800" s="76" t="str">
        <f t="shared" si="3999"/>
        <v>X$12</v>
      </c>
      <c r="Y2800" s="76" t="str">
        <f t="shared" si="3999"/>
        <v>Y$12</v>
      </c>
      <c r="Z2800" s="76" t="str">
        <f t="shared" si="3999"/>
        <v>Z$12</v>
      </c>
      <c r="AA2800" s="76" t="str">
        <f t="shared" si="3999"/>
        <v>AA$12</v>
      </c>
      <c r="AB2800" s="76" t="str">
        <f t="shared" si="3999"/>
        <v>AB$12</v>
      </c>
      <c r="AC2800" s="76" t="str">
        <f t="shared" si="3999"/>
        <v>AC$12</v>
      </c>
      <c r="AD2800" s="76" t="str">
        <f t="shared" si="3999"/>
        <v>AD$12</v>
      </c>
      <c r="AE2800" s="76" t="str">
        <f t="shared" si="3999"/>
        <v>AE$12</v>
      </c>
      <c r="AF2800" s="76" t="str">
        <f t="shared" si="3999"/>
        <v>AF$12</v>
      </c>
      <c r="AG2800" s="76" t="str">
        <f t="shared" si="3999"/>
        <v>AG$12</v>
      </c>
      <c r="AH2800" s="76" t="str">
        <f t="shared" si="3999"/>
        <v>AH$12</v>
      </c>
      <c r="AI2800" s="76" t="str">
        <f t="shared" si="3999"/>
        <v>AI$12</v>
      </c>
      <c r="AJ2800" s="76" t="str">
        <f t="shared" si="3999"/>
        <v>AJ$12</v>
      </c>
      <c r="AK2800" s="76" t="str">
        <f t="shared" si="3999"/>
        <v>AK$12</v>
      </c>
      <c r="AL2800" s="76" t="str">
        <f t="shared" si="3999"/>
        <v>AL$12</v>
      </c>
      <c r="AM2800" s="76" t="str">
        <f t="shared" si="3999"/>
        <v>AM$12</v>
      </c>
      <c r="AN2800" s="76" t="str">
        <f t="shared" si="3999"/>
        <v>AN$12</v>
      </c>
      <c r="AO2800" s="76" t="str">
        <f t="shared" si="3999"/>
        <v>AO$12</v>
      </c>
      <c r="AP2800" s="76" t="str">
        <f t="shared" si="3999"/>
        <v>AP$12</v>
      </c>
      <c r="AQ2800" s="76" t="str">
        <f t="shared" si="3999"/>
        <v>AQ$12</v>
      </c>
      <c r="AR2800" s="76" t="str">
        <f t="shared" si="3999"/>
        <v>AR$12</v>
      </c>
      <c r="AS2800" s="76" t="str">
        <f t="shared" si="3999"/>
        <v>AS$12</v>
      </c>
      <c r="AT2800" s="76" t="str">
        <f t="shared" si="3999"/>
        <v>AT$12</v>
      </c>
      <c r="AU2800" s="76" t="str">
        <f t="shared" si="3999"/>
        <v>AU$12</v>
      </c>
      <c r="AV2800" s="76" t="str">
        <f t="shared" si="3999"/>
        <v>AV$12</v>
      </c>
      <c r="AW2800" s="76" t="str">
        <f t="shared" si="3999"/>
        <v>AW$12</v>
      </c>
      <c r="AX2800" s="76" t="str">
        <f t="shared" si="3999"/>
        <v>AX$12</v>
      </c>
      <c r="AY2800" s="76" t="str">
        <f t="shared" ref="AY2800:CD2800" si="4000">AY2788</f>
        <v>AY$12</v>
      </c>
      <c r="AZ2800" s="76" t="str">
        <f t="shared" si="4000"/>
        <v>AZ$12</v>
      </c>
      <c r="BA2800" s="76" t="str">
        <f t="shared" si="4000"/>
        <v>BA$12</v>
      </c>
      <c r="BB2800" s="76" t="str">
        <f t="shared" si="4000"/>
        <v>BB$12</v>
      </c>
      <c r="BC2800" s="76" t="str">
        <f t="shared" si="4000"/>
        <v>BC$12</v>
      </c>
      <c r="BD2800" s="76" t="str">
        <f t="shared" si="4000"/>
        <v>BD$12</v>
      </c>
      <c r="BE2800" s="76" t="str">
        <f t="shared" si="4000"/>
        <v>BE$12</v>
      </c>
      <c r="BF2800" s="76" t="str">
        <f t="shared" si="4000"/>
        <v>BF$12</v>
      </c>
      <c r="BG2800" s="76" t="str">
        <f t="shared" si="4000"/>
        <v>BG$12</v>
      </c>
      <c r="BH2800" s="76" t="str">
        <f t="shared" si="4000"/>
        <v>BH$12</v>
      </c>
      <c r="BI2800" s="76" t="str">
        <f t="shared" si="4000"/>
        <v>BI$12</v>
      </c>
      <c r="BJ2800" s="76" t="str">
        <f t="shared" si="4000"/>
        <v>BJ$12</v>
      </c>
      <c r="BK2800" s="76" t="str">
        <f t="shared" si="4000"/>
        <v>BK$12</v>
      </c>
      <c r="BL2800" s="76" t="str">
        <f t="shared" si="4000"/>
        <v>BL$12</v>
      </c>
      <c r="BM2800" s="76" t="str">
        <f t="shared" si="4000"/>
        <v>BM$12</v>
      </c>
      <c r="BN2800" s="76" t="str">
        <f t="shared" si="4000"/>
        <v>BN$12</v>
      </c>
      <c r="BO2800" s="76" t="str">
        <f t="shared" si="4000"/>
        <v>BO$12</v>
      </c>
      <c r="BP2800" s="76" t="str">
        <f t="shared" si="4000"/>
        <v>BP$12</v>
      </c>
      <c r="BQ2800" s="76" t="str">
        <f t="shared" si="4000"/>
        <v>BQ$12</v>
      </c>
      <c r="BR2800" s="76" t="str">
        <f t="shared" si="4000"/>
        <v>BR$12</v>
      </c>
      <c r="BS2800" s="76" t="str">
        <f t="shared" si="4000"/>
        <v>BS$12</v>
      </c>
      <c r="BT2800" s="76" t="str">
        <f t="shared" si="4000"/>
        <v>BT$12</v>
      </c>
      <c r="BU2800" s="76" t="str">
        <f t="shared" si="4000"/>
        <v>BU$12</v>
      </c>
      <c r="BV2800" s="76" t="str">
        <f t="shared" si="4000"/>
        <v>BV$12</v>
      </c>
      <c r="BW2800" s="76" t="str">
        <f t="shared" si="4000"/>
        <v>BW$12</v>
      </c>
      <c r="BX2800" s="76" t="str">
        <f t="shared" si="4000"/>
        <v>BX$12</v>
      </c>
      <c r="BY2800" s="76" t="str">
        <f t="shared" si="4000"/>
        <v>BY$12</v>
      </c>
      <c r="BZ2800" s="76" t="str">
        <f t="shared" si="4000"/>
        <v>BZ$12</v>
      </c>
      <c r="CA2800" s="76" t="str">
        <f t="shared" si="4000"/>
        <v>CA$12</v>
      </c>
      <c r="CB2800" s="76" t="str">
        <f t="shared" si="4000"/>
        <v>CB$12</v>
      </c>
      <c r="CC2800" s="76" t="str">
        <f t="shared" si="4000"/>
        <v>CC$12</v>
      </c>
      <c r="CD2800" s="76" t="str">
        <f t="shared" si="4000"/>
        <v>CD$12</v>
      </c>
      <c r="CE2800" s="76" t="str">
        <f t="shared" ref="CE2800:CK2800" si="4001">CE2788</f>
        <v>CE$12</v>
      </c>
      <c r="CF2800" s="76" t="str">
        <f t="shared" si="4001"/>
        <v>CF$12</v>
      </c>
      <c r="CG2800" s="76" t="str">
        <f t="shared" si="4001"/>
        <v>CG$12</v>
      </c>
      <c r="CH2800" s="76" t="str">
        <f t="shared" si="4001"/>
        <v>CH$12</v>
      </c>
      <c r="CI2800" s="76" t="str">
        <f t="shared" si="4001"/>
        <v>CI$12</v>
      </c>
      <c r="CJ2800" s="76" t="str">
        <f t="shared" si="4001"/>
        <v>CJ$12</v>
      </c>
      <c r="CK2800" s="76" t="str">
        <f t="shared" si="4001"/>
        <v>CK$12</v>
      </c>
      <c r="CL2800" s="76" t="str">
        <f t="shared" ref="CL2800" si="4002">CL2788</f>
        <v>CL$12</v>
      </c>
    </row>
    <row r="2801" spans="2:90" x14ac:dyDescent="0.4">
      <c r="B2801" s="132" t="str">
        <f>B2789</f>
        <v>Primary volume driver</v>
      </c>
      <c r="D2801" t="s">
        <v>479</v>
      </c>
      <c r="E2801" s="8" t="str">
        <f t="shared" si="3997"/>
        <v>2801 AOV-TR-RV</v>
      </c>
      <c r="G2801" t="s">
        <v>332</v>
      </c>
      <c r="H2801" s="12"/>
      <c r="I2801" s="60"/>
      <c r="J2801" s="60"/>
      <c r="K2801" s="15"/>
      <c r="L2801" s="15"/>
      <c r="M2801" s="15"/>
      <c r="N2801" s="15"/>
      <c r="O2801" s="15"/>
      <c r="P2801" s="15"/>
      <c r="R2801" s="15"/>
      <c r="S2801" s="76" t="str">
        <f t="shared" ref="S2801" si="4003">S2789</f>
        <v>S$13</v>
      </c>
      <c r="T2801" s="76" t="str">
        <f t="shared" ref="T2801:AX2801" si="4004">T2789</f>
        <v>T$13</v>
      </c>
      <c r="U2801" s="76" t="str">
        <f t="shared" si="4004"/>
        <v>U$13</v>
      </c>
      <c r="V2801" s="76" t="str">
        <f t="shared" si="4004"/>
        <v>V$13</v>
      </c>
      <c r="W2801" s="76" t="str">
        <f t="shared" si="4004"/>
        <v>W$13</v>
      </c>
      <c r="X2801" s="76" t="str">
        <f t="shared" si="4004"/>
        <v>X$13</v>
      </c>
      <c r="Y2801" s="76" t="str">
        <f t="shared" si="4004"/>
        <v>Y$13</v>
      </c>
      <c r="Z2801" s="76" t="str">
        <f t="shared" si="4004"/>
        <v>Z$13</v>
      </c>
      <c r="AA2801" s="76" t="str">
        <f t="shared" si="4004"/>
        <v>AA$13</v>
      </c>
      <c r="AB2801" s="76" t="str">
        <f t="shared" si="4004"/>
        <v>AB$13</v>
      </c>
      <c r="AC2801" s="76" t="str">
        <f t="shared" si="4004"/>
        <v>AC$13</v>
      </c>
      <c r="AD2801" s="76" t="str">
        <f t="shared" si="4004"/>
        <v>AD$13</v>
      </c>
      <c r="AE2801" s="76" t="str">
        <f t="shared" si="4004"/>
        <v>AE$13</v>
      </c>
      <c r="AF2801" s="76" t="str">
        <f t="shared" si="4004"/>
        <v>AF$13</v>
      </c>
      <c r="AG2801" s="76" t="str">
        <f t="shared" si="4004"/>
        <v>AG$13</v>
      </c>
      <c r="AH2801" s="76" t="str">
        <f t="shared" si="4004"/>
        <v>AH$13</v>
      </c>
      <c r="AI2801" s="76" t="str">
        <f t="shared" si="4004"/>
        <v>AI$13</v>
      </c>
      <c r="AJ2801" s="76" t="str">
        <f t="shared" si="4004"/>
        <v>AJ$13</v>
      </c>
      <c r="AK2801" s="76" t="str">
        <f t="shared" si="4004"/>
        <v>AK$13</v>
      </c>
      <c r="AL2801" s="76" t="str">
        <f t="shared" si="4004"/>
        <v>AL$13</v>
      </c>
      <c r="AM2801" s="76" t="str">
        <f t="shared" si="4004"/>
        <v>AM$13</v>
      </c>
      <c r="AN2801" s="76" t="str">
        <f t="shared" si="4004"/>
        <v>AN$13</v>
      </c>
      <c r="AO2801" s="76" t="str">
        <f t="shared" si="4004"/>
        <v>AO$13</v>
      </c>
      <c r="AP2801" s="76" t="str">
        <f t="shared" si="4004"/>
        <v>AP$13</v>
      </c>
      <c r="AQ2801" s="76" t="str">
        <f t="shared" si="4004"/>
        <v>AQ$13</v>
      </c>
      <c r="AR2801" s="76" t="str">
        <f t="shared" si="4004"/>
        <v>AR$13</v>
      </c>
      <c r="AS2801" s="76" t="str">
        <f t="shared" si="4004"/>
        <v>AS$13</v>
      </c>
      <c r="AT2801" s="76" t="str">
        <f t="shared" si="4004"/>
        <v>AT$13</v>
      </c>
      <c r="AU2801" s="76" t="str">
        <f t="shared" si="4004"/>
        <v>AU$13</v>
      </c>
      <c r="AV2801" s="76" t="str">
        <f t="shared" si="4004"/>
        <v>AV$13</v>
      </c>
      <c r="AW2801" s="76" t="str">
        <f t="shared" si="4004"/>
        <v>AW$13</v>
      </c>
      <c r="AX2801" s="76" t="str">
        <f t="shared" si="4004"/>
        <v>AX$13</v>
      </c>
      <c r="AY2801" s="76" t="str">
        <f t="shared" ref="AY2801:CD2801" si="4005">AY2789</f>
        <v>AY$13</v>
      </c>
      <c r="AZ2801" s="76" t="str">
        <f t="shared" si="4005"/>
        <v>AZ$13</v>
      </c>
      <c r="BA2801" s="76" t="str">
        <f t="shared" si="4005"/>
        <v>BA$13</v>
      </c>
      <c r="BB2801" s="76" t="str">
        <f t="shared" si="4005"/>
        <v>BB$13</v>
      </c>
      <c r="BC2801" s="76" t="str">
        <f t="shared" si="4005"/>
        <v>BC$13</v>
      </c>
      <c r="BD2801" s="76" t="str">
        <f t="shared" si="4005"/>
        <v>BD$13</v>
      </c>
      <c r="BE2801" s="76" t="str">
        <f t="shared" si="4005"/>
        <v>BE$13</v>
      </c>
      <c r="BF2801" s="76" t="str">
        <f t="shared" si="4005"/>
        <v>BF$13</v>
      </c>
      <c r="BG2801" s="76" t="str">
        <f t="shared" si="4005"/>
        <v>BG$13</v>
      </c>
      <c r="BH2801" s="76" t="str">
        <f t="shared" si="4005"/>
        <v>BH$13</v>
      </c>
      <c r="BI2801" s="76" t="str">
        <f t="shared" si="4005"/>
        <v>BI$13</v>
      </c>
      <c r="BJ2801" s="76" t="str">
        <f t="shared" si="4005"/>
        <v>BJ$13</v>
      </c>
      <c r="BK2801" s="76" t="str">
        <f t="shared" si="4005"/>
        <v>BK$13</v>
      </c>
      <c r="BL2801" s="76" t="str">
        <f t="shared" si="4005"/>
        <v>BL$13</v>
      </c>
      <c r="BM2801" s="76" t="str">
        <f t="shared" si="4005"/>
        <v>BM$13</v>
      </c>
      <c r="BN2801" s="76" t="str">
        <f t="shared" si="4005"/>
        <v>BN$13</v>
      </c>
      <c r="BO2801" s="76" t="str">
        <f t="shared" si="4005"/>
        <v>BO$13</v>
      </c>
      <c r="BP2801" s="76" t="str">
        <f t="shared" si="4005"/>
        <v>BP$13</v>
      </c>
      <c r="BQ2801" s="76" t="str">
        <f t="shared" si="4005"/>
        <v>BQ$13</v>
      </c>
      <c r="BR2801" s="76" t="str">
        <f t="shared" si="4005"/>
        <v>BR$13</v>
      </c>
      <c r="BS2801" s="76" t="str">
        <f t="shared" si="4005"/>
        <v>BS$13</v>
      </c>
      <c r="BT2801" s="76" t="str">
        <f t="shared" si="4005"/>
        <v>BT$13</v>
      </c>
      <c r="BU2801" s="76" t="str">
        <f t="shared" si="4005"/>
        <v>BU$13</v>
      </c>
      <c r="BV2801" s="76" t="str">
        <f t="shared" si="4005"/>
        <v>BV$13</v>
      </c>
      <c r="BW2801" s="76" t="str">
        <f t="shared" si="4005"/>
        <v>BW$13</v>
      </c>
      <c r="BX2801" s="76" t="str">
        <f t="shared" si="4005"/>
        <v>BX$13</v>
      </c>
      <c r="BY2801" s="76" t="str">
        <f t="shared" si="4005"/>
        <v>BY$13</v>
      </c>
      <c r="BZ2801" s="76" t="str">
        <f t="shared" si="4005"/>
        <v>BZ$13</v>
      </c>
      <c r="CA2801" s="76" t="str">
        <f t="shared" si="4005"/>
        <v>CA$13</v>
      </c>
      <c r="CB2801" s="76" t="str">
        <f t="shared" si="4005"/>
        <v>CB$13</v>
      </c>
      <c r="CC2801" s="76" t="str">
        <f t="shared" si="4005"/>
        <v>CC$13</v>
      </c>
      <c r="CD2801" s="76" t="str">
        <f t="shared" si="4005"/>
        <v>CD$13</v>
      </c>
      <c r="CE2801" s="76" t="str">
        <f t="shared" ref="CE2801:CK2801" si="4006">CE2789</f>
        <v>CE$13</v>
      </c>
      <c r="CF2801" s="76" t="str">
        <f t="shared" si="4006"/>
        <v>CF$13</v>
      </c>
      <c r="CG2801" s="76" t="str">
        <f t="shared" si="4006"/>
        <v>CG$13</v>
      </c>
      <c r="CH2801" s="76" t="str">
        <f t="shared" si="4006"/>
        <v>CH$13</v>
      </c>
      <c r="CI2801" s="76" t="str">
        <f t="shared" si="4006"/>
        <v>CI$13</v>
      </c>
      <c r="CJ2801" s="76" t="str">
        <f t="shared" si="4006"/>
        <v>CJ$13</v>
      </c>
      <c r="CK2801" s="76" t="str">
        <f t="shared" si="4006"/>
        <v>CK$13</v>
      </c>
      <c r="CL2801" s="76" t="str">
        <f t="shared" ref="CL2801" si="4007">CL2789</f>
        <v>CL$13</v>
      </c>
    </row>
    <row r="2802" spans="2:90" x14ac:dyDescent="0.4">
      <c r="B2802" s="187" t="str">
        <f>B2794</f>
        <v>Average Order Value - Secondary volume driver:</v>
      </c>
      <c r="D2802" t="s">
        <v>479</v>
      </c>
      <c r="E2802" s="8" t="str">
        <f t="shared" si="3997"/>
        <v>2802 AOV-TR-RV</v>
      </c>
      <c r="G2802" t="s">
        <v>332</v>
      </c>
      <c r="H2802" s="12"/>
      <c r="I2802" s="60"/>
      <c r="J2802" s="60"/>
      <c r="K2802" s="15"/>
      <c r="L2802" s="15"/>
      <c r="M2802" s="15"/>
      <c r="N2802" s="15"/>
      <c r="O2802" s="15"/>
      <c r="P2802" s="15"/>
      <c r="R2802" s="15"/>
      <c r="S2802" s="76">
        <f t="shared" ref="S2802" si="4008">S2790</f>
        <v>0</v>
      </c>
      <c r="T2802" s="76">
        <f t="shared" ref="T2802:AX2802" si="4009">T2790</f>
        <v>0</v>
      </c>
      <c r="U2802" s="76">
        <f t="shared" si="4009"/>
        <v>0</v>
      </c>
      <c r="V2802" s="76">
        <f t="shared" si="4009"/>
        <v>0</v>
      </c>
      <c r="W2802" s="76">
        <f t="shared" si="4009"/>
        <v>0</v>
      </c>
      <c r="X2802" s="76">
        <f t="shared" si="4009"/>
        <v>0</v>
      </c>
      <c r="Y2802" s="76">
        <f t="shared" si="4009"/>
        <v>0</v>
      </c>
      <c r="Z2802" s="76">
        <f t="shared" si="4009"/>
        <v>0</v>
      </c>
      <c r="AA2802" s="76">
        <f t="shared" si="4009"/>
        <v>0</v>
      </c>
      <c r="AB2802" s="76">
        <f t="shared" si="4009"/>
        <v>0</v>
      </c>
      <c r="AC2802" s="76">
        <f t="shared" si="4009"/>
        <v>0</v>
      </c>
      <c r="AD2802" s="76">
        <f t="shared" si="4009"/>
        <v>0</v>
      </c>
      <c r="AE2802" s="76">
        <f t="shared" si="4009"/>
        <v>0</v>
      </c>
      <c r="AF2802" s="76">
        <f t="shared" si="4009"/>
        <v>0</v>
      </c>
      <c r="AG2802" s="76">
        <f t="shared" si="4009"/>
        <v>0</v>
      </c>
      <c r="AH2802" s="76">
        <f t="shared" si="4009"/>
        <v>0</v>
      </c>
      <c r="AI2802" s="76">
        <f t="shared" si="4009"/>
        <v>0</v>
      </c>
      <c r="AJ2802" s="76">
        <f t="shared" si="4009"/>
        <v>0</v>
      </c>
      <c r="AK2802" s="76">
        <f t="shared" si="4009"/>
        <v>0</v>
      </c>
      <c r="AL2802" s="76">
        <f t="shared" si="4009"/>
        <v>0</v>
      </c>
      <c r="AM2802" s="76">
        <f t="shared" si="4009"/>
        <v>0</v>
      </c>
      <c r="AN2802" s="76">
        <f t="shared" si="4009"/>
        <v>0</v>
      </c>
      <c r="AO2802" s="76">
        <f t="shared" si="4009"/>
        <v>0</v>
      </c>
      <c r="AP2802" s="76">
        <f t="shared" si="4009"/>
        <v>0</v>
      </c>
      <c r="AQ2802" s="76">
        <f t="shared" si="4009"/>
        <v>0</v>
      </c>
      <c r="AR2802" s="76">
        <f t="shared" si="4009"/>
        <v>0</v>
      </c>
      <c r="AS2802" s="76">
        <f t="shared" si="4009"/>
        <v>0</v>
      </c>
      <c r="AT2802" s="76">
        <f t="shared" si="4009"/>
        <v>0</v>
      </c>
      <c r="AU2802" s="76">
        <f t="shared" si="4009"/>
        <v>0</v>
      </c>
      <c r="AV2802" s="76">
        <f t="shared" si="4009"/>
        <v>0</v>
      </c>
      <c r="AW2802" s="76">
        <f t="shared" si="4009"/>
        <v>0</v>
      </c>
      <c r="AX2802" s="76">
        <f t="shared" si="4009"/>
        <v>0</v>
      </c>
      <c r="AY2802" s="76">
        <f t="shared" ref="AY2802:CD2802" si="4010">AY2790</f>
        <v>0</v>
      </c>
      <c r="AZ2802" s="76">
        <f t="shared" si="4010"/>
        <v>0</v>
      </c>
      <c r="BA2802" s="76">
        <f t="shared" si="4010"/>
        <v>0</v>
      </c>
      <c r="BB2802" s="76">
        <f t="shared" si="4010"/>
        <v>0</v>
      </c>
      <c r="BC2802" s="76">
        <f t="shared" si="4010"/>
        <v>0</v>
      </c>
      <c r="BD2802" s="76">
        <f t="shared" si="4010"/>
        <v>0</v>
      </c>
      <c r="BE2802" s="76">
        <f t="shared" si="4010"/>
        <v>0</v>
      </c>
      <c r="BF2802" s="76">
        <f t="shared" si="4010"/>
        <v>0</v>
      </c>
      <c r="BG2802" s="76">
        <f t="shared" si="4010"/>
        <v>0</v>
      </c>
      <c r="BH2802" s="76">
        <f t="shared" si="4010"/>
        <v>0</v>
      </c>
      <c r="BI2802" s="76">
        <f t="shared" si="4010"/>
        <v>0</v>
      </c>
      <c r="BJ2802" s="76">
        <f t="shared" si="4010"/>
        <v>0</v>
      </c>
      <c r="BK2802" s="76">
        <f t="shared" si="4010"/>
        <v>0</v>
      </c>
      <c r="BL2802" s="76">
        <f t="shared" si="4010"/>
        <v>0</v>
      </c>
      <c r="BM2802" s="76">
        <f t="shared" si="4010"/>
        <v>0</v>
      </c>
      <c r="BN2802" s="76">
        <f t="shared" si="4010"/>
        <v>0</v>
      </c>
      <c r="BO2802" s="76">
        <f t="shared" si="4010"/>
        <v>0</v>
      </c>
      <c r="BP2802" s="76">
        <f t="shared" si="4010"/>
        <v>0</v>
      </c>
      <c r="BQ2802" s="76">
        <f t="shared" si="4010"/>
        <v>0</v>
      </c>
      <c r="BR2802" s="76">
        <f t="shared" si="4010"/>
        <v>0</v>
      </c>
      <c r="BS2802" s="76">
        <f t="shared" si="4010"/>
        <v>0</v>
      </c>
      <c r="BT2802" s="76">
        <f t="shared" si="4010"/>
        <v>0</v>
      </c>
      <c r="BU2802" s="76">
        <f t="shared" si="4010"/>
        <v>0</v>
      </c>
      <c r="BV2802" s="76">
        <f t="shared" si="4010"/>
        <v>0</v>
      </c>
      <c r="BW2802" s="76">
        <f t="shared" si="4010"/>
        <v>0</v>
      </c>
      <c r="BX2802" s="76">
        <f t="shared" si="4010"/>
        <v>0</v>
      </c>
      <c r="BY2802" s="76">
        <f t="shared" si="4010"/>
        <v>0</v>
      </c>
      <c r="BZ2802" s="76">
        <f t="shared" si="4010"/>
        <v>0</v>
      </c>
      <c r="CA2802" s="76">
        <f t="shared" si="4010"/>
        <v>0</v>
      </c>
      <c r="CB2802" s="76">
        <f t="shared" si="4010"/>
        <v>0</v>
      </c>
      <c r="CC2802" s="76">
        <f t="shared" si="4010"/>
        <v>0</v>
      </c>
      <c r="CD2802" s="76">
        <f t="shared" si="4010"/>
        <v>0</v>
      </c>
      <c r="CE2802" s="76">
        <f t="shared" ref="CE2802:CK2802" si="4011">CE2790</f>
        <v>0</v>
      </c>
      <c r="CF2802" s="76">
        <f t="shared" si="4011"/>
        <v>0</v>
      </c>
      <c r="CG2802" s="76">
        <f t="shared" si="4011"/>
        <v>0</v>
      </c>
      <c r="CH2802" s="76">
        <f t="shared" si="4011"/>
        <v>0</v>
      </c>
      <c r="CI2802" s="76">
        <f t="shared" si="4011"/>
        <v>0</v>
      </c>
      <c r="CJ2802" s="76">
        <f t="shared" si="4011"/>
        <v>0</v>
      </c>
      <c r="CK2802" s="76">
        <f t="shared" si="4011"/>
        <v>0</v>
      </c>
      <c r="CL2802" s="76">
        <f t="shared" ref="CL2802" si="4012">CL2790</f>
        <v>0</v>
      </c>
    </row>
    <row r="2803" spans="2:90" x14ac:dyDescent="0.4">
      <c r="B2803" s="235" t="str">
        <f>IFERROR(SUBSTITUTE(TRIM(MID(B2794, SEARCH("-", B2794) + 1, LEN(B2794))),":",""),"no unit")</f>
        <v>Secondary volume driver</v>
      </c>
      <c r="D2803" t="s">
        <v>479</v>
      </c>
      <c r="E2803" s="8" t="str">
        <f t="shared" ref="E2803" si="4013">ROW()&amp;" "&amp;D2803</f>
        <v>2803 AOV-TR-RV</v>
      </c>
      <c r="G2803" t="s">
        <v>332</v>
      </c>
      <c r="H2803" s="12"/>
      <c r="I2803" s="60"/>
      <c r="J2803" s="60"/>
      <c r="K2803" s="15"/>
      <c r="L2803" s="15"/>
      <c r="M2803" s="15"/>
      <c r="N2803" s="15"/>
      <c r="O2803" s="15"/>
      <c r="P2803" s="15"/>
      <c r="R2803" s="15"/>
      <c r="S2803" s="76"/>
      <c r="T2803" s="76"/>
      <c r="U2803" s="76"/>
      <c r="V2803" s="76"/>
      <c r="W2803" s="76"/>
      <c r="X2803" s="76"/>
      <c r="Y2803" s="76"/>
      <c r="Z2803" s="76"/>
      <c r="AA2803" s="76"/>
      <c r="AB2803" s="76"/>
      <c r="AC2803" s="76"/>
      <c r="AD2803" s="76"/>
      <c r="AE2803" s="76"/>
      <c r="AF2803" s="76"/>
      <c r="AG2803" s="76"/>
      <c r="AH2803" s="76"/>
      <c r="AI2803" s="76"/>
      <c r="AJ2803" s="76"/>
      <c r="AK2803" s="76"/>
      <c r="AL2803" s="76"/>
      <c r="AM2803" s="76"/>
      <c r="AN2803" s="76"/>
      <c r="AO2803" s="76"/>
      <c r="AP2803" s="76"/>
      <c r="AQ2803" s="76"/>
      <c r="AR2803" s="76"/>
      <c r="AS2803" s="76"/>
      <c r="AT2803" s="76"/>
      <c r="AU2803" s="76"/>
      <c r="AV2803" s="76"/>
      <c r="AW2803" s="76"/>
      <c r="AX2803" s="76"/>
      <c r="AY2803" s="76"/>
      <c r="AZ2803" s="76"/>
      <c r="BA2803" s="76"/>
      <c r="BB2803" s="76"/>
      <c r="BC2803" s="76"/>
      <c r="BD2803" s="76"/>
      <c r="BE2803" s="76"/>
      <c r="BF2803" s="76"/>
      <c r="BG2803" s="76"/>
      <c r="BH2803" s="76"/>
      <c r="BI2803" s="76"/>
      <c r="BJ2803" s="76"/>
      <c r="BK2803" s="76"/>
      <c r="BL2803" s="76"/>
      <c r="BM2803" s="76"/>
      <c r="BN2803" s="76"/>
      <c r="BO2803" s="76"/>
      <c r="BP2803" s="76"/>
      <c r="BQ2803" s="76"/>
      <c r="BR2803" s="76"/>
      <c r="BS2803" s="76"/>
      <c r="BT2803" s="76"/>
      <c r="BU2803" s="76"/>
      <c r="BV2803" s="76"/>
      <c r="BW2803" s="76"/>
      <c r="BX2803" s="76"/>
      <c r="BY2803" s="76"/>
      <c r="BZ2803" s="76"/>
      <c r="CA2803" s="76"/>
      <c r="CB2803" s="76"/>
      <c r="CC2803" s="76"/>
      <c r="CD2803" s="76"/>
      <c r="CE2803" s="76"/>
      <c r="CF2803" s="76"/>
      <c r="CG2803" s="76"/>
      <c r="CH2803" s="76"/>
      <c r="CI2803" s="76"/>
      <c r="CJ2803" s="76"/>
      <c r="CK2803" s="76"/>
      <c r="CL2803" s="76"/>
    </row>
    <row r="2804" spans="2:90" x14ac:dyDescent="0.4">
      <c r="B2804" s="132" t="str">
        <f>B2792</f>
        <v>Secondary revenue driver</v>
      </c>
      <c r="D2804" t="s">
        <v>479</v>
      </c>
      <c r="E2804" s="8" t="str">
        <f t="shared" si="3997"/>
        <v>2804 AOV-TR-RV</v>
      </c>
      <c r="G2804" t="s">
        <v>332</v>
      </c>
      <c r="H2804" s="12"/>
      <c r="I2804" s="60"/>
      <c r="J2804" s="60"/>
      <c r="K2804" s="15"/>
      <c r="L2804" s="15"/>
      <c r="M2804" s="15"/>
      <c r="N2804" s="15"/>
      <c r="O2804" s="15"/>
      <c r="P2804" s="15"/>
      <c r="R2804" s="15"/>
      <c r="S2804" s="208" t="str">
        <f t="shared" ref="S2804" si="4014">ADDRESS(ROW(S2797),COLUMN(S2797),2)</f>
        <v>S$2797</v>
      </c>
      <c r="T2804" s="208" t="str">
        <f t="shared" ref="T2804:AX2804" si="4015">ADDRESS(ROW(T2797),COLUMN(T2797),2)</f>
        <v>T$2797</v>
      </c>
      <c r="U2804" s="208" t="str">
        <f t="shared" si="4015"/>
        <v>U$2797</v>
      </c>
      <c r="V2804" s="208" t="str">
        <f t="shared" si="4015"/>
        <v>V$2797</v>
      </c>
      <c r="W2804" s="208" t="str">
        <f t="shared" si="4015"/>
        <v>W$2797</v>
      </c>
      <c r="X2804" s="208" t="str">
        <f t="shared" si="4015"/>
        <v>X$2797</v>
      </c>
      <c r="Y2804" s="208" t="str">
        <f t="shared" si="4015"/>
        <v>Y$2797</v>
      </c>
      <c r="Z2804" s="208" t="str">
        <f t="shared" si="4015"/>
        <v>Z$2797</v>
      </c>
      <c r="AA2804" s="208" t="str">
        <f t="shared" si="4015"/>
        <v>AA$2797</v>
      </c>
      <c r="AB2804" s="208" t="str">
        <f t="shared" si="4015"/>
        <v>AB$2797</v>
      </c>
      <c r="AC2804" s="208" t="str">
        <f t="shared" si="4015"/>
        <v>AC$2797</v>
      </c>
      <c r="AD2804" s="208" t="str">
        <f t="shared" si="4015"/>
        <v>AD$2797</v>
      </c>
      <c r="AE2804" s="208" t="str">
        <f t="shared" si="4015"/>
        <v>AE$2797</v>
      </c>
      <c r="AF2804" s="208" t="str">
        <f t="shared" si="4015"/>
        <v>AF$2797</v>
      </c>
      <c r="AG2804" s="208" t="str">
        <f t="shared" si="4015"/>
        <v>AG$2797</v>
      </c>
      <c r="AH2804" s="208" t="str">
        <f t="shared" si="4015"/>
        <v>AH$2797</v>
      </c>
      <c r="AI2804" s="208" t="str">
        <f t="shared" si="4015"/>
        <v>AI$2797</v>
      </c>
      <c r="AJ2804" s="208" t="str">
        <f t="shared" si="4015"/>
        <v>AJ$2797</v>
      </c>
      <c r="AK2804" s="208" t="str">
        <f t="shared" si="4015"/>
        <v>AK$2797</v>
      </c>
      <c r="AL2804" s="208" t="str">
        <f t="shared" si="4015"/>
        <v>AL$2797</v>
      </c>
      <c r="AM2804" s="208" t="str">
        <f t="shared" si="4015"/>
        <v>AM$2797</v>
      </c>
      <c r="AN2804" s="208" t="str">
        <f t="shared" si="4015"/>
        <v>AN$2797</v>
      </c>
      <c r="AO2804" s="208" t="str">
        <f t="shared" si="4015"/>
        <v>AO$2797</v>
      </c>
      <c r="AP2804" s="208" t="str">
        <f t="shared" si="4015"/>
        <v>AP$2797</v>
      </c>
      <c r="AQ2804" s="208" t="str">
        <f t="shared" si="4015"/>
        <v>AQ$2797</v>
      </c>
      <c r="AR2804" s="208" t="str">
        <f t="shared" si="4015"/>
        <v>AR$2797</v>
      </c>
      <c r="AS2804" s="208" t="str">
        <f t="shared" si="4015"/>
        <v>AS$2797</v>
      </c>
      <c r="AT2804" s="208" t="str">
        <f t="shared" si="4015"/>
        <v>AT$2797</v>
      </c>
      <c r="AU2804" s="208" t="str">
        <f t="shared" si="4015"/>
        <v>AU$2797</v>
      </c>
      <c r="AV2804" s="208" t="str">
        <f t="shared" si="4015"/>
        <v>AV$2797</v>
      </c>
      <c r="AW2804" s="208" t="str">
        <f t="shared" si="4015"/>
        <v>AW$2797</v>
      </c>
      <c r="AX2804" s="208" t="str">
        <f t="shared" si="4015"/>
        <v>AX$2797</v>
      </c>
      <c r="AY2804" s="208" t="str">
        <f t="shared" ref="AY2804:CD2804" si="4016">ADDRESS(ROW(AY2797),COLUMN(AY2797),2)</f>
        <v>AY$2797</v>
      </c>
      <c r="AZ2804" s="208" t="str">
        <f t="shared" si="4016"/>
        <v>AZ$2797</v>
      </c>
      <c r="BA2804" s="208" t="str">
        <f t="shared" si="4016"/>
        <v>BA$2797</v>
      </c>
      <c r="BB2804" s="208" t="str">
        <f t="shared" si="4016"/>
        <v>BB$2797</v>
      </c>
      <c r="BC2804" s="208" t="str">
        <f t="shared" si="4016"/>
        <v>BC$2797</v>
      </c>
      <c r="BD2804" s="208" t="str">
        <f t="shared" si="4016"/>
        <v>BD$2797</v>
      </c>
      <c r="BE2804" s="208" t="str">
        <f t="shared" si="4016"/>
        <v>BE$2797</v>
      </c>
      <c r="BF2804" s="208" t="str">
        <f t="shared" si="4016"/>
        <v>BF$2797</v>
      </c>
      <c r="BG2804" s="208" t="str">
        <f t="shared" si="4016"/>
        <v>BG$2797</v>
      </c>
      <c r="BH2804" s="208" t="str">
        <f t="shared" si="4016"/>
        <v>BH$2797</v>
      </c>
      <c r="BI2804" s="208" t="str">
        <f t="shared" si="4016"/>
        <v>BI$2797</v>
      </c>
      <c r="BJ2804" s="208" t="str">
        <f t="shared" si="4016"/>
        <v>BJ$2797</v>
      </c>
      <c r="BK2804" s="208" t="str">
        <f t="shared" si="4016"/>
        <v>BK$2797</v>
      </c>
      <c r="BL2804" s="208" t="str">
        <f t="shared" si="4016"/>
        <v>BL$2797</v>
      </c>
      <c r="BM2804" s="208" t="str">
        <f t="shared" si="4016"/>
        <v>BM$2797</v>
      </c>
      <c r="BN2804" s="208" t="str">
        <f t="shared" si="4016"/>
        <v>BN$2797</v>
      </c>
      <c r="BO2804" s="208" t="str">
        <f t="shared" si="4016"/>
        <v>BO$2797</v>
      </c>
      <c r="BP2804" s="208" t="str">
        <f t="shared" si="4016"/>
        <v>BP$2797</v>
      </c>
      <c r="BQ2804" s="208" t="str">
        <f t="shared" si="4016"/>
        <v>BQ$2797</v>
      </c>
      <c r="BR2804" s="208" t="str">
        <f t="shared" si="4016"/>
        <v>BR$2797</v>
      </c>
      <c r="BS2804" s="208" t="str">
        <f t="shared" si="4016"/>
        <v>BS$2797</v>
      </c>
      <c r="BT2804" s="208" t="str">
        <f t="shared" si="4016"/>
        <v>BT$2797</v>
      </c>
      <c r="BU2804" s="208" t="str">
        <f t="shared" si="4016"/>
        <v>BU$2797</v>
      </c>
      <c r="BV2804" s="208" t="str">
        <f t="shared" si="4016"/>
        <v>BV$2797</v>
      </c>
      <c r="BW2804" s="208" t="str">
        <f t="shared" si="4016"/>
        <v>BW$2797</v>
      </c>
      <c r="BX2804" s="208" t="str">
        <f t="shared" si="4016"/>
        <v>BX$2797</v>
      </c>
      <c r="BY2804" s="208" t="str">
        <f t="shared" si="4016"/>
        <v>BY$2797</v>
      </c>
      <c r="BZ2804" s="208" t="str">
        <f t="shared" si="4016"/>
        <v>BZ$2797</v>
      </c>
      <c r="CA2804" s="208" t="str">
        <f t="shared" si="4016"/>
        <v>CA$2797</v>
      </c>
      <c r="CB2804" s="208" t="str">
        <f t="shared" si="4016"/>
        <v>CB$2797</v>
      </c>
      <c r="CC2804" s="208" t="str">
        <f t="shared" si="4016"/>
        <v>CC$2797</v>
      </c>
      <c r="CD2804" s="208" t="str">
        <f t="shared" si="4016"/>
        <v>CD$2797</v>
      </c>
      <c r="CE2804" s="208" t="str">
        <f t="shared" ref="CE2804:CK2804" si="4017">ADDRESS(ROW(CE2797),COLUMN(CE2797),2)</f>
        <v>CE$2797</v>
      </c>
      <c r="CF2804" s="208" t="str">
        <f t="shared" si="4017"/>
        <v>CF$2797</v>
      </c>
      <c r="CG2804" s="208" t="str">
        <f t="shared" si="4017"/>
        <v>CG$2797</v>
      </c>
      <c r="CH2804" s="208" t="str">
        <f t="shared" si="4017"/>
        <v>CH$2797</v>
      </c>
      <c r="CI2804" s="208" t="str">
        <f t="shared" si="4017"/>
        <v>CI$2797</v>
      </c>
      <c r="CJ2804" s="208" t="str">
        <f t="shared" si="4017"/>
        <v>CJ$2797</v>
      </c>
      <c r="CK2804" s="208" t="str">
        <f t="shared" si="4017"/>
        <v>CK$2797</v>
      </c>
      <c r="CL2804" s="208" t="str">
        <f t="shared" ref="CL2804" si="4018">ADDRESS(ROW(CL2797),COLUMN(CL2797),2)</f>
        <v>CL$2797</v>
      </c>
    </row>
    <row r="2805" spans="2:90" x14ac:dyDescent="0.4">
      <c r="B2805" s="132" t="str">
        <f>B2793</f>
        <v>Secondary volume driver</v>
      </c>
      <c r="D2805" t="s">
        <v>479</v>
      </c>
      <c r="E2805" s="8" t="str">
        <f t="shared" si="3997"/>
        <v>2805 AOV-TR-RV</v>
      </c>
      <c r="G2805" t="s">
        <v>332</v>
      </c>
      <c r="H2805" s="12"/>
      <c r="I2805" s="60"/>
      <c r="J2805" s="60"/>
      <c r="K2805" s="15"/>
      <c r="L2805" s="15"/>
      <c r="M2805" s="15"/>
      <c r="N2805" s="15"/>
      <c r="O2805" s="15"/>
      <c r="P2805" s="15"/>
      <c r="R2805" s="15"/>
      <c r="S2805" s="208" t="str">
        <f t="shared" ref="S2805" si="4019">ADDRESS(ROW(S2796),COLUMN(S2796),2)</f>
        <v>S$2796</v>
      </c>
      <c r="T2805" s="208" t="str">
        <f t="shared" ref="T2805:AX2805" si="4020">ADDRESS(ROW(T2796),COLUMN(T2796),2)</f>
        <v>T$2796</v>
      </c>
      <c r="U2805" s="208" t="str">
        <f t="shared" si="4020"/>
        <v>U$2796</v>
      </c>
      <c r="V2805" s="208" t="str">
        <f t="shared" si="4020"/>
        <v>V$2796</v>
      </c>
      <c r="W2805" s="208" t="str">
        <f t="shared" si="4020"/>
        <v>W$2796</v>
      </c>
      <c r="X2805" s="208" t="str">
        <f t="shared" si="4020"/>
        <v>X$2796</v>
      </c>
      <c r="Y2805" s="208" t="str">
        <f t="shared" si="4020"/>
        <v>Y$2796</v>
      </c>
      <c r="Z2805" s="208" t="str">
        <f t="shared" si="4020"/>
        <v>Z$2796</v>
      </c>
      <c r="AA2805" s="208" t="str">
        <f t="shared" si="4020"/>
        <v>AA$2796</v>
      </c>
      <c r="AB2805" s="208" t="str">
        <f t="shared" si="4020"/>
        <v>AB$2796</v>
      </c>
      <c r="AC2805" s="208" t="str">
        <f t="shared" si="4020"/>
        <v>AC$2796</v>
      </c>
      <c r="AD2805" s="208" t="str">
        <f t="shared" si="4020"/>
        <v>AD$2796</v>
      </c>
      <c r="AE2805" s="208" t="str">
        <f t="shared" si="4020"/>
        <v>AE$2796</v>
      </c>
      <c r="AF2805" s="208" t="str">
        <f t="shared" si="4020"/>
        <v>AF$2796</v>
      </c>
      <c r="AG2805" s="208" t="str">
        <f t="shared" si="4020"/>
        <v>AG$2796</v>
      </c>
      <c r="AH2805" s="208" t="str">
        <f t="shared" si="4020"/>
        <v>AH$2796</v>
      </c>
      <c r="AI2805" s="208" t="str">
        <f t="shared" si="4020"/>
        <v>AI$2796</v>
      </c>
      <c r="AJ2805" s="208" t="str">
        <f t="shared" si="4020"/>
        <v>AJ$2796</v>
      </c>
      <c r="AK2805" s="208" t="str">
        <f t="shared" si="4020"/>
        <v>AK$2796</v>
      </c>
      <c r="AL2805" s="208" t="str">
        <f t="shared" si="4020"/>
        <v>AL$2796</v>
      </c>
      <c r="AM2805" s="208" t="str">
        <f t="shared" si="4020"/>
        <v>AM$2796</v>
      </c>
      <c r="AN2805" s="208" t="str">
        <f t="shared" si="4020"/>
        <v>AN$2796</v>
      </c>
      <c r="AO2805" s="208" t="str">
        <f t="shared" si="4020"/>
        <v>AO$2796</v>
      </c>
      <c r="AP2805" s="208" t="str">
        <f t="shared" si="4020"/>
        <v>AP$2796</v>
      </c>
      <c r="AQ2805" s="208" t="str">
        <f t="shared" si="4020"/>
        <v>AQ$2796</v>
      </c>
      <c r="AR2805" s="208" t="str">
        <f t="shared" si="4020"/>
        <v>AR$2796</v>
      </c>
      <c r="AS2805" s="208" t="str">
        <f t="shared" si="4020"/>
        <v>AS$2796</v>
      </c>
      <c r="AT2805" s="208" t="str">
        <f t="shared" si="4020"/>
        <v>AT$2796</v>
      </c>
      <c r="AU2805" s="208" t="str">
        <f t="shared" si="4020"/>
        <v>AU$2796</v>
      </c>
      <c r="AV2805" s="208" t="str">
        <f t="shared" si="4020"/>
        <v>AV$2796</v>
      </c>
      <c r="AW2805" s="208" t="str">
        <f t="shared" si="4020"/>
        <v>AW$2796</v>
      </c>
      <c r="AX2805" s="208" t="str">
        <f t="shared" si="4020"/>
        <v>AX$2796</v>
      </c>
      <c r="AY2805" s="208" t="str">
        <f t="shared" ref="AY2805:CD2805" si="4021">ADDRESS(ROW(AY2796),COLUMN(AY2796),2)</f>
        <v>AY$2796</v>
      </c>
      <c r="AZ2805" s="208" t="str">
        <f t="shared" si="4021"/>
        <v>AZ$2796</v>
      </c>
      <c r="BA2805" s="208" t="str">
        <f t="shared" si="4021"/>
        <v>BA$2796</v>
      </c>
      <c r="BB2805" s="208" t="str">
        <f t="shared" si="4021"/>
        <v>BB$2796</v>
      </c>
      <c r="BC2805" s="208" t="str">
        <f t="shared" si="4021"/>
        <v>BC$2796</v>
      </c>
      <c r="BD2805" s="208" t="str">
        <f t="shared" si="4021"/>
        <v>BD$2796</v>
      </c>
      <c r="BE2805" s="208" t="str">
        <f t="shared" si="4021"/>
        <v>BE$2796</v>
      </c>
      <c r="BF2805" s="208" t="str">
        <f t="shared" si="4021"/>
        <v>BF$2796</v>
      </c>
      <c r="BG2805" s="208" t="str">
        <f t="shared" si="4021"/>
        <v>BG$2796</v>
      </c>
      <c r="BH2805" s="208" t="str">
        <f t="shared" si="4021"/>
        <v>BH$2796</v>
      </c>
      <c r="BI2805" s="208" t="str">
        <f t="shared" si="4021"/>
        <v>BI$2796</v>
      </c>
      <c r="BJ2805" s="208" t="str">
        <f t="shared" si="4021"/>
        <v>BJ$2796</v>
      </c>
      <c r="BK2805" s="208" t="str">
        <f t="shared" si="4021"/>
        <v>BK$2796</v>
      </c>
      <c r="BL2805" s="208" t="str">
        <f t="shared" si="4021"/>
        <v>BL$2796</v>
      </c>
      <c r="BM2805" s="208" t="str">
        <f t="shared" si="4021"/>
        <v>BM$2796</v>
      </c>
      <c r="BN2805" s="208" t="str">
        <f t="shared" si="4021"/>
        <v>BN$2796</v>
      </c>
      <c r="BO2805" s="208" t="str">
        <f t="shared" si="4021"/>
        <v>BO$2796</v>
      </c>
      <c r="BP2805" s="208" t="str">
        <f t="shared" si="4021"/>
        <v>BP$2796</v>
      </c>
      <c r="BQ2805" s="208" t="str">
        <f t="shared" si="4021"/>
        <v>BQ$2796</v>
      </c>
      <c r="BR2805" s="208" t="str">
        <f t="shared" si="4021"/>
        <v>BR$2796</v>
      </c>
      <c r="BS2805" s="208" t="str">
        <f t="shared" si="4021"/>
        <v>BS$2796</v>
      </c>
      <c r="BT2805" s="208" t="str">
        <f t="shared" si="4021"/>
        <v>BT$2796</v>
      </c>
      <c r="BU2805" s="208" t="str">
        <f t="shared" si="4021"/>
        <v>BU$2796</v>
      </c>
      <c r="BV2805" s="208" t="str">
        <f t="shared" si="4021"/>
        <v>BV$2796</v>
      </c>
      <c r="BW2805" s="208" t="str">
        <f t="shared" si="4021"/>
        <v>BW$2796</v>
      </c>
      <c r="BX2805" s="208" t="str">
        <f t="shared" si="4021"/>
        <v>BX$2796</v>
      </c>
      <c r="BY2805" s="208" t="str">
        <f t="shared" si="4021"/>
        <v>BY$2796</v>
      </c>
      <c r="BZ2805" s="208" t="str">
        <f t="shared" si="4021"/>
        <v>BZ$2796</v>
      </c>
      <c r="CA2805" s="208" t="str">
        <f t="shared" si="4021"/>
        <v>CA$2796</v>
      </c>
      <c r="CB2805" s="208" t="str">
        <f t="shared" si="4021"/>
        <v>CB$2796</v>
      </c>
      <c r="CC2805" s="208" t="str">
        <f t="shared" si="4021"/>
        <v>CC$2796</v>
      </c>
      <c r="CD2805" s="208" t="str">
        <f t="shared" si="4021"/>
        <v>CD$2796</v>
      </c>
      <c r="CE2805" s="208" t="str">
        <f t="shared" ref="CE2805:CK2805" si="4022">ADDRESS(ROW(CE2796),COLUMN(CE2796),2)</f>
        <v>CE$2796</v>
      </c>
      <c r="CF2805" s="208" t="str">
        <f t="shared" si="4022"/>
        <v>CF$2796</v>
      </c>
      <c r="CG2805" s="208" t="str">
        <f t="shared" si="4022"/>
        <v>CG$2796</v>
      </c>
      <c r="CH2805" s="208" t="str">
        <f t="shared" si="4022"/>
        <v>CH$2796</v>
      </c>
      <c r="CI2805" s="208" t="str">
        <f t="shared" si="4022"/>
        <v>CI$2796</v>
      </c>
      <c r="CJ2805" s="208" t="str">
        <f t="shared" si="4022"/>
        <v>CJ$2796</v>
      </c>
      <c r="CK2805" s="208" t="str">
        <f t="shared" si="4022"/>
        <v>CK$2796</v>
      </c>
      <c r="CL2805" s="208" t="str">
        <f t="shared" ref="CL2805" si="4023">ADDRESS(ROW(CL2796),COLUMN(CL2796),2)</f>
        <v>CL$2796</v>
      </c>
    </row>
    <row r="2807" spans="2:90" x14ac:dyDescent="0.4">
      <c r="B2807" s="171" t="s">
        <v>503</v>
      </c>
      <c r="E2807" s="8"/>
      <c r="H2807" s="170"/>
      <c r="I2807" s="172"/>
      <c r="J2807" s="172"/>
      <c r="K2807" s="193"/>
      <c r="L2807" s="193"/>
      <c r="M2807" s="193"/>
      <c r="N2807" s="193"/>
      <c r="O2807" s="193"/>
      <c r="P2807" s="193"/>
      <c r="R2807" s="194"/>
      <c r="S2807" s="170"/>
      <c r="T2807" s="170"/>
      <c r="U2807" s="170"/>
      <c r="V2807" s="170"/>
      <c r="W2807" s="170"/>
      <c r="X2807" s="170"/>
      <c r="Y2807" s="170"/>
      <c r="Z2807" s="170"/>
      <c r="AA2807" s="170"/>
      <c r="AB2807" s="170"/>
      <c r="AC2807" s="170"/>
      <c r="AD2807" s="170"/>
      <c r="AE2807" s="170"/>
      <c r="AF2807" s="170"/>
      <c r="AG2807" s="170"/>
      <c r="AH2807" s="170"/>
      <c r="AI2807" s="170"/>
      <c r="AJ2807" s="170"/>
      <c r="AK2807" s="170"/>
      <c r="AL2807" s="170"/>
      <c r="AM2807" s="170"/>
      <c r="AN2807" s="170"/>
      <c r="AO2807" s="170"/>
      <c r="AP2807" s="170"/>
      <c r="AQ2807" s="170"/>
      <c r="AR2807" s="170"/>
      <c r="AS2807" s="170"/>
      <c r="AT2807" s="170"/>
      <c r="AU2807" s="170"/>
      <c r="AV2807" s="170"/>
      <c r="AW2807" s="170"/>
      <c r="AX2807" s="170"/>
      <c r="AY2807" s="170"/>
      <c r="AZ2807" s="170"/>
      <c r="BA2807" s="170"/>
      <c r="BB2807" s="170"/>
      <c r="BC2807" s="170"/>
      <c r="BD2807" s="170"/>
      <c r="BE2807" s="170"/>
      <c r="BF2807" s="170"/>
      <c r="BG2807" s="170"/>
      <c r="BH2807" s="170"/>
      <c r="BI2807" s="170"/>
      <c r="BJ2807" s="170"/>
      <c r="BK2807" s="170"/>
      <c r="BL2807" s="170"/>
      <c r="BM2807" s="170"/>
      <c r="BN2807" s="170"/>
      <c r="BO2807" s="170"/>
      <c r="BP2807" s="170"/>
      <c r="BQ2807" s="170"/>
      <c r="BR2807" s="170"/>
      <c r="BS2807" s="170"/>
      <c r="BT2807" s="170"/>
      <c r="BU2807" s="170"/>
      <c r="BV2807" s="170"/>
      <c r="BW2807" s="170"/>
      <c r="BX2807" s="170"/>
      <c r="BY2807" s="170"/>
      <c r="BZ2807" s="170"/>
      <c r="CA2807" s="170"/>
      <c r="CB2807" s="170"/>
      <c r="CC2807" s="170"/>
      <c r="CD2807" s="170"/>
      <c r="CE2807" s="170"/>
      <c r="CF2807" s="170"/>
      <c r="CG2807" s="170"/>
      <c r="CH2807" s="170"/>
      <c r="CI2807" s="170"/>
      <c r="CJ2807" s="170"/>
      <c r="CK2807" s="170"/>
      <c r="CL2807" s="170"/>
    </row>
    <row r="2808" spans="2:90" x14ac:dyDescent="0.4">
      <c r="B2808" s="171" t="s">
        <v>504</v>
      </c>
      <c r="E2808" s="8"/>
      <c r="H2808" s="170"/>
      <c r="I2808" s="172"/>
      <c r="J2808" s="172"/>
      <c r="K2808" s="193"/>
      <c r="L2808" s="193"/>
      <c r="M2808" s="193"/>
      <c r="N2808" s="193"/>
      <c r="O2808" s="193"/>
      <c r="P2808" s="193"/>
      <c r="R2808" s="194"/>
      <c r="S2808" s="170"/>
      <c r="T2808" s="170"/>
      <c r="U2808" s="170"/>
      <c r="V2808" s="170"/>
      <c r="W2808" s="170"/>
      <c r="X2808" s="170"/>
      <c r="Y2808" s="170"/>
      <c r="Z2808" s="170"/>
      <c r="AA2808" s="170"/>
      <c r="AB2808" s="170"/>
      <c r="AC2808" s="170"/>
      <c r="AD2808" s="170"/>
      <c r="AE2808" s="170"/>
      <c r="AF2808" s="170"/>
      <c r="AG2808" s="170"/>
      <c r="AH2808" s="170"/>
      <c r="AI2808" s="170"/>
      <c r="AJ2808" s="170"/>
      <c r="AK2808" s="170"/>
      <c r="AL2808" s="170"/>
      <c r="AM2808" s="170"/>
      <c r="AN2808" s="170"/>
      <c r="AO2808" s="170"/>
      <c r="AP2808" s="170"/>
      <c r="AQ2808" s="170"/>
      <c r="AR2808" s="170"/>
      <c r="AS2808" s="170"/>
      <c r="AT2808" s="170"/>
      <c r="AU2808" s="170"/>
      <c r="AV2808" s="170"/>
      <c r="AW2808" s="170"/>
      <c r="AX2808" s="170"/>
      <c r="AY2808" s="170"/>
      <c r="AZ2808" s="170"/>
      <c r="BA2808" s="170"/>
      <c r="BB2808" s="170"/>
      <c r="BC2808" s="170"/>
      <c r="BD2808" s="170"/>
      <c r="BE2808" s="170"/>
      <c r="BF2808" s="170"/>
      <c r="BG2808" s="170"/>
      <c r="BH2808" s="170"/>
      <c r="BI2808" s="170"/>
      <c r="BJ2808" s="170"/>
      <c r="BK2808" s="170"/>
      <c r="BL2808" s="170"/>
      <c r="BM2808" s="170"/>
      <c r="BN2808" s="170"/>
      <c r="BO2808" s="170"/>
      <c r="BP2808" s="170"/>
      <c r="BQ2808" s="170"/>
      <c r="BR2808" s="170"/>
      <c r="BS2808" s="170"/>
      <c r="BT2808" s="170"/>
      <c r="BU2808" s="170"/>
      <c r="BV2808" s="170"/>
      <c r="BW2808" s="170"/>
      <c r="BX2808" s="170"/>
      <c r="BY2808" s="170"/>
      <c r="BZ2808" s="170"/>
      <c r="CA2808" s="170"/>
      <c r="CB2808" s="170"/>
      <c r="CC2808" s="170"/>
      <c r="CD2808" s="170"/>
      <c r="CE2808" s="170"/>
      <c r="CF2808" s="170"/>
      <c r="CG2808" s="170"/>
      <c r="CH2808" s="170"/>
      <c r="CI2808" s="170"/>
      <c r="CJ2808" s="170"/>
      <c r="CK2808" s="170"/>
      <c r="CL2808" s="170"/>
    </row>
    <row r="2809" spans="2:90" x14ac:dyDescent="0.4">
      <c r="B2809" s="171" t="s">
        <v>461</v>
      </c>
      <c r="E2809" s="8"/>
      <c r="H2809" s="170"/>
      <c r="I2809" s="172"/>
      <c r="J2809" s="172"/>
      <c r="K2809" s="193"/>
      <c r="L2809" s="193"/>
      <c r="M2809" s="193"/>
      <c r="N2809" s="193"/>
      <c r="O2809" s="193"/>
      <c r="P2809" s="193"/>
      <c r="R2809" s="194"/>
      <c r="S2809" s="195" t="str">
        <f t="shared" ref="S2809:AX2809" si="4024">S$16</f>
        <v>S$12</v>
      </c>
      <c r="T2809" s="195" t="str">
        <f t="shared" si="4024"/>
        <v>T$12</v>
      </c>
      <c r="U2809" s="195" t="str">
        <f t="shared" si="4024"/>
        <v>U$12</v>
      </c>
      <c r="V2809" s="195" t="str">
        <f t="shared" si="4024"/>
        <v>V$12</v>
      </c>
      <c r="W2809" s="195" t="str">
        <f t="shared" si="4024"/>
        <v>W$12</v>
      </c>
      <c r="X2809" s="195" t="str">
        <f t="shared" si="4024"/>
        <v>X$12</v>
      </c>
      <c r="Y2809" s="195" t="str">
        <f t="shared" si="4024"/>
        <v>Y$12</v>
      </c>
      <c r="Z2809" s="195" t="str">
        <f t="shared" si="4024"/>
        <v>Z$12</v>
      </c>
      <c r="AA2809" s="195" t="str">
        <f t="shared" si="4024"/>
        <v>AA$12</v>
      </c>
      <c r="AB2809" s="195" t="str">
        <f t="shared" si="4024"/>
        <v>AB$12</v>
      </c>
      <c r="AC2809" s="195" t="str">
        <f t="shared" si="4024"/>
        <v>AC$12</v>
      </c>
      <c r="AD2809" s="195" t="str">
        <f t="shared" si="4024"/>
        <v>AD$12</v>
      </c>
      <c r="AE2809" s="195" t="str">
        <f t="shared" si="4024"/>
        <v>AE$12</v>
      </c>
      <c r="AF2809" s="195" t="str">
        <f t="shared" si="4024"/>
        <v>AF$12</v>
      </c>
      <c r="AG2809" s="195" t="str">
        <f t="shared" si="4024"/>
        <v>AG$12</v>
      </c>
      <c r="AH2809" s="195" t="str">
        <f t="shared" si="4024"/>
        <v>AH$12</v>
      </c>
      <c r="AI2809" s="195" t="str">
        <f t="shared" si="4024"/>
        <v>AI$12</v>
      </c>
      <c r="AJ2809" s="195" t="str">
        <f t="shared" si="4024"/>
        <v>AJ$12</v>
      </c>
      <c r="AK2809" s="195" t="str">
        <f t="shared" si="4024"/>
        <v>AK$12</v>
      </c>
      <c r="AL2809" s="195" t="str">
        <f t="shared" si="4024"/>
        <v>AL$12</v>
      </c>
      <c r="AM2809" s="195" t="str">
        <f t="shared" si="4024"/>
        <v>AM$12</v>
      </c>
      <c r="AN2809" s="195" t="str">
        <f t="shared" si="4024"/>
        <v>AN$12</v>
      </c>
      <c r="AO2809" s="195" t="str">
        <f t="shared" si="4024"/>
        <v>AO$12</v>
      </c>
      <c r="AP2809" s="195" t="str">
        <f t="shared" si="4024"/>
        <v>AP$12</v>
      </c>
      <c r="AQ2809" s="195" t="str">
        <f t="shared" si="4024"/>
        <v>AQ$12</v>
      </c>
      <c r="AR2809" s="195" t="str">
        <f t="shared" si="4024"/>
        <v>AR$12</v>
      </c>
      <c r="AS2809" s="195" t="str">
        <f t="shared" si="4024"/>
        <v>AS$12</v>
      </c>
      <c r="AT2809" s="195" t="str">
        <f t="shared" si="4024"/>
        <v>AT$12</v>
      </c>
      <c r="AU2809" s="195" t="str">
        <f t="shared" si="4024"/>
        <v>AU$12</v>
      </c>
      <c r="AV2809" s="195" t="str">
        <f t="shared" si="4024"/>
        <v>AV$12</v>
      </c>
      <c r="AW2809" s="195" t="str">
        <f t="shared" si="4024"/>
        <v>AW$12</v>
      </c>
      <c r="AX2809" s="195" t="str">
        <f t="shared" si="4024"/>
        <v>AX$12</v>
      </c>
      <c r="AY2809" s="195" t="str">
        <f t="shared" ref="AY2809:CD2809" si="4025">AY$16</f>
        <v>AY$12</v>
      </c>
      <c r="AZ2809" s="195" t="str">
        <f t="shared" si="4025"/>
        <v>AZ$12</v>
      </c>
      <c r="BA2809" s="195" t="str">
        <f t="shared" si="4025"/>
        <v>BA$12</v>
      </c>
      <c r="BB2809" s="195" t="str">
        <f t="shared" si="4025"/>
        <v>BB$12</v>
      </c>
      <c r="BC2809" s="195" t="str">
        <f t="shared" si="4025"/>
        <v>BC$12</v>
      </c>
      <c r="BD2809" s="195" t="str">
        <f t="shared" si="4025"/>
        <v>BD$12</v>
      </c>
      <c r="BE2809" s="195" t="str">
        <f t="shared" si="4025"/>
        <v>BE$12</v>
      </c>
      <c r="BF2809" s="195" t="str">
        <f t="shared" si="4025"/>
        <v>BF$12</v>
      </c>
      <c r="BG2809" s="195" t="str">
        <f t="shared" si="4025"/>
        <v>BG$12</v>
      </c>
      <c r="BH2809" s="195" t="str">
        <f t="shared" si="4025"/>
        <v>BH$12</v>
      </c>
      <c r="BI2809" s="195" t="str">
        <f t="shared" si="4025"/>
        <v>BI$12</v>
      </c>
      <c r="BJ2809" s="195" t="str">
        <f t="shared" si="4025"/>
        <v>BJ$12</v>
      </c>
      <c r="BK2809" s="195" t="str">
        <f t="shared" si="4025"/>
        <v>BK$12</v>
      </c>
      <c r="BL2809" s="195" t="str">
        <f t="shared" si="4025"/>
        <v>BL$12</v>
      </c>
      <c r="BM2809" s="195" t="str">
        <f t="shared" si="4025"/>
        <v>BM$12</v>
      </c>
      <c r="BN2809" s="195" t="str">
        <f t="shared" si="4025"/>
        <v>BN$12</v>
      </c>
      <c r="BO2809" s="195" t="str">
        <f t="shared" si="4025"/>
        <v>BO$12</v>
      </c>
      <c r="BP2809" s="195" t="str">
        <f t="shared" si="4025"/>
        <v>BP$12</v>
      </c>
      <c r="BQ2809" s="195" t="str">
        <f t="shared" si="4025"/>
        <v>BQ$12</v>
      </c>
      <c r="BR2809" s="195" t="str">
        <f t="shared" si="4025"/>
        <v>BR$12</v>
      </c>
      <c r="BS2809" s="195" t="str">
        <f t="shared" si="4025"/>
        <v>BS$12</v>
      </c>
      <c r="BT2809" s="195" t="str">
        <f t="shared" si="4025"/>
        <v>BT$12</v>
      </c>
      <c r="BU2809" s="195" t="str">
        <f t="shared" si="4025"/>
        <v>BU$12</v>
      </c>
      <c r="BV2809" s="195" t="str">
        <f t="shared" si="4025"/>
        <v>BV$12</v>
      </c>
      <c r="BW2809" s="195" t="str">
        <f t="shared" si="4025"/>
        <v>BW$12</v>
      </c>
      <c r="BX2809" s="195" t="str">
        <f t="shared" si="4025"/>
        <v>BX$12</v>
      </c>
      <c r="BY2809" s="195" t="str">
        <f t="shared" si="4025"/>
        <v>BY$12</v>
      </c>
      <c r="BZ2809" s="195" t="str">
        <f t="shared" si="4025"/>
        <v>BZ$12</v>
      </c>
      <c r="CA2809" s="195" t="str">
        <f t="shared" si="4025"/>
        <v>CA$12</v>
      </c>
      <c r="CB2809" s="195" t="str">
        <f t="shared" si="4025"/>
        <v>CB$12</v>
      </c>
      <c r="CC2809" s="195" t="str">
        <f t="shared" si="4025"/>
        <v>CC$12</v>
      </c>
      <c r="CD2809" s="195" t="str">
        <f t="shared" si="4025"/>
        <v>CD$12</v>
      </c>
      <c r="CE2809" s="195" t="str">
        <f t="shared" ref="CE2809:CL2809" si="4026">CE$16</f>
        <v>CE$12</v>
      </c>
      <c r="CF2809" s="195" t="str">
        <f t="shared" si="4026"/>
        <v>CF$12</v>
      </c>
      <c r="CG2809" s="195" t="str">
        <f t="shared" si="4026"/>
        <v>CG$12</v>
      </c>
      <c r="CH2809" s="195" t="str">
        <f t="shared" si="4026"/>
        <v>CH$12</v>
      </c>
      <c r="CI2809" s="195" t="str">
        <f t="shared" si="4026"/>
        <v>CI$12</v>
      </c>
      <c r="CJ2809" s="195" t="str">
        <f t="shared" si="4026"/>
        <v>CJ$12</v>
      </c>
      <c r="CK2809" s="195" t="str">
        <f t="shared" si="4026"/>
        <v>CK$12</v>
      </c>
      <c r="CL2809" s="195" t="str">
        <f t="shared" si="4026"/>
        <v>CL$12</v>
      </c>
    </row>
    <row r="2810" spans="2:90" x14ac:dyDescent="0.4">
      <c r="B2810" s="171" t="s">
        <v>462</v>
      </c>
      <c r="E2810" s="8"/>
      <c r="H2810" s="196"/>
      <c r="I2810" s="197"/>
      <c r="J2810" s="197"/>
      <c r="K2810" s="198"/>
      <c r="L2810" s="198"/>
      <c r="M2810" s="198"/>
      <c r="N2810" s="198"/>
      <c r="O2810" s="198"/>
      <c r="P2810" s="198"/>
      <c r="R2810" s="198"/>
      <c r="S2810" s="195" t="str">
        <f t="shared" ref="S2810:AX2810" si="4027">S$17</f>
        <v>S$13</v>
      </c>
      <c r="T2810" s="195" t="str">
        <f t="shared" si="4027"/>
        <v>T$13</v>
      </c>
      <c r="U2810" s="195" t="str">
        <f t="shared" si="4027"/>
        <v>U$13</v>
      </c>
      <c r="V2810" s="195" t="str">
        <f t="shared" si="4027"/>
        <v>V$13</v>
      </c>
      <c r="W2810" s="195" t="str">
        <f t="shared" si="4027"/>
        <v>W$13</v>
      </c>
      <c r="X2810" s="195" t="str">
        <f t="shared" si="4027"/>
        <v>X$13</v>
      </c>
      <c r="Y2810" s="195" t="str">
        <f t="shared" si="4027"/>
        <v>Y$13</v>
      </c>
      <c r="Z2810" s="195" t="str">
        <f t="shared" si="4027"/>
        <v>Z$13</v>
      </c>
      <c r="AA2810" s="195" t="str">
        <f t="shared" si="4027"/>
        <v>AA$13</v>
      </c>
      <c r="AB2810" s="195" t="str">
        <f t="shared" si="4027"/>
        <v>AB$13</v>
      </c>
      <c r="AC2810" s="195" t="str">
        <f t="shared" si="4027"/>
        <v>AC$13</v>
      </c>
      <c r="AD2810" s="195" t="str">
        <f t="shared" si="4027"/>
        <v>AD$13</v>
      </c>
      <c r="AE2810" s="195" t="str">
        <f t="shared" si="4027"/>
        <v>AE$13</v>
      </c>
      <c r="AF2810" s="195" t="str">
        <f t="shared" si="4027"/>
        <v>AF$13</v>
      </c>
      <c r="AG2810" s="195" t="str">
        <f t="shared" si="4027"/>
        <v>AG$13</v>
      </c>
      <c r="AH2810" s="195" t="str">
        <f t="shared" si="4027"/>
        <v>AH$13</v>
      </c>
      <c r="AI2810" s="195" t="str">
        <f t="shared" si="4027"/>
        <v>AI$13</v>
      </c>
      <c r="AJ2810" s="195" t="str">
        <f t="shared" si="4027"/>
        <v>AJ$13</v>
      </c>
      <c r="AK2810" s="195" t="str">
        <f t="shared" si="4027"/>
        <v>AK$13</v>
      </c>
      <c r="AL2810" s="195" t="str">
        <f t="shared" si="4027"/>
        <v>AL$13</v>
      </c>
      <c r="AM2810" s="195" t="str">
        <f t="shared" si="4027"/>
        <v>AM$13</v>
      </c>
      <c r="AN2810" s="195" t="str">
        <f t="shared" si="4027"/>
        <v>AN$13</v>
      </c>
      <c r="AO2810" s="195" t="str">
        <f t="shared" si="4027"/>
        <v>AO$13</v>
      </c>
      <c r="AP2810" s="195" t="str">
        <f t="shared" si="4027"/>
        <v>AP$13</v>
      </c>
      <c r="AQ2810" s="195" t="str">
        <f t="shared" si="4027"/>
        <v>AQ$13</v>
      </c>
      <c r="AR2810" s="195" t="str">
        <f t="shared" si="4027"/>
        <v>AR$13</v>
      </c>
      <c r="AS2810" s="195" t="str">
        <f t="shared" si="4027"/>
        <v>AS$13</v>
      </c>
      <c r="AT2810" s="195" t="str">
        <f t="shared" si="4027"/>
        <v>AT$13</v>
      </c>
      <c r="AU2810" s="195" t="str">
        <f t="shared" si="4027"/>
        <v>AU$13</v>
      </c>
      <c r="AV2810" s="195" t="str">
        <f t="shared" si="4027"/>
        <v>AV$13</v>
      </c>
      <c r="AW2810" s="195" t="str">
        <f t="shared" si="4027"/>
        <v>AW$13</v>
      </c>
      <c r="AX2810" s="195" t="str">
        <f t="shared" si="4027"/>
        <v>AX$13</v>
      </c>
      <c r="AY2810" s="195" t="str">
        <f t="shared" ref="AY2810:CD2810" si="4028">AY$17</f>
        <v>AY$13</v>
      </c>
      <c r="AZ2810" s="195" t="str">
        <f t="shared" si="4028"/>
        <v>AZ$13</v>
      </c>
      <c r="BA2810" s="195" t="str">
        <f t="shared" si="4028"/>
        <v>BA$13</v>
      </c>
      <c r="BB2810" s="195" t="str">
        <f t="shared" si="4028"/>
        <v>BB$13</v>
      </c>
      <c r="BC2810" s="195" t="str">
        <f t="shared" si="4028"/>
        <v>BC$13</v>
      </c>
      <c r="BD2810" s="195" t="str">
        <f t="shared" si="4028"/>
        <v>BD$13</v>
      </c>
      <c r="BE2810" s="195" t="str">
        <f t="shared" si="4028"/>
        <v>BE$13</v>
      </c>
      <c r="BF2810" s="195" t="str">
        <f t="shared" si="4028"/>
        <v>BF$13</v>
      </c>
      <c r="BG2810" s="195" t="str">
        <f t="shared" si="4028"/>
        <v>BG$13</v>
      </c>
      <c r="BH2810" s="195" t="str">
        <f t="shared" si="4028"/>
        <v>BH$13</v>
      </c>
      <c r="BI2810" s="195" t="str">
        <f t="shared" si="4028"/>
        <v>BI$13</v>
      </c>
      <c r="BJ2810" s="195" t="str">
        <f t="shared" si="4028"/>
        <v>BJ$13</v>
      </c>
      <c r="BK2810" s="195" t="str">
        <f t="shared" si="4028"/>
        <v>BK$13</v>
      </c>
      <c r="BL2810" s="195" t="str">
        <f t="shared" si="4028"/>
        <v>BL$13</v>
      </c>
      <c r="BM2810" s="195" t="str">
        <f t="shared" si="4028"/>
        <v>BM$13</v>
      </c>
      <c r="BN2810" s="195" t="str">
        <f t="shared" si="4028"/>
        <v>BN$13</v>
      </c>
      <c r="BO2810" s="195" t="str">
        <f t="shared" si="4028"/>
        <v>BO$13</v>
      </c>
      <c r="BP2810" s="195" t="str">
        <f t="shared" si="4028"/>
        <v>BP$13</v>
      </c>
      <c r="BQ2810" s="195" t="str">
        <f t="shared" si="4028"/>
        <v>BQ$13</v>
      </c>
      <c r="BR2810" s="195" t="str">
        <f t="shared" si="4028"/>
        <v>BR$13</v>
      </c>
      <c r="BS2810" s="195" t="str">
        <f t="shared" si="4028"/>
        <v>BS$13</v>
      </c>
      <c r="BT2810" s="195" t="str">
        <f t="shared" si="4028"/>
        <v>BT$13</v>
      </c>
      <c r="BU2810" s="195" t="str">
        <f t="shared" si="4028"/>
        <v>BU$13</v>
      </c>
      <c r="BV2810" s="195" t="str">
        <f t="shared" si="4028"/>
        <v>BV$13</v>
      </c>
      <c r="BW2810" s="195" t="str">
        <f t="shared" si="4028"/>
        <v>BW$13</v>
      </c>
      <c r="BX2810" s="195" t="str">
        <f t="shared" si="4028"/>
        <v>BX$13</v>
      </c>
      <c r="BY2810" s="195" t="str">
        <f t="shared" si="4028"/>
        <v>BY$13</v>
      </c>
      <c r="BZ2810" s="195" t="str">
        <f t="shared" si="4028"/>
        <v>BZ$13</v>
      </c>
      <c r="CA2810" s="195" t="str">
        <f t="shared" si="4028"/>
        <v>CA$13</v>
      </c>
      <c r="CB2810" s="195" t="str">
        <f t="shared" si="4028"/>
        <v>CB$13</v>
      </c>
      <c r="CC2810" s="195" t="str">
        <f t="shared" si="4028"/>
        <v>CC$13</v>
      </c>
      <c r="CD2810" s="195" t="str">
        <f t="shared" si="4028"/>
        <v>CD$13</v>
      </c>
      <c r="CE2810" s="195" t="str">
        <f t="shared" ref="CE2810:CL2810" si="4029">CE$17</f>
        <v>CE$13</v>
      </c>
      <c r="CF2810" s="195" t="str">
        <f t="shared" si="4029"/>
        <v>CF$13</v>
      </c>
      <c r="CG2810" s="195" t="str">
        <f t="shared" si="4029"/>
        <v>CG$13</v>
      </c>
      <c r="CH2810" s="195" t="str">
        <f t="shared" si="4029"/>
        <v>CH$13</v>
      </c>
      <c r="CI2810" s="195" t="str">
        <f t="shared" si="4029"/>
        <v>CI$13</v>
      </c>
      <c r="CJ2810" s="195" t="str">
        <f t="shared" si="4029"/>
        <v>CJ$13</v>
      </c>
      <c r="CK2810" s="195" t="str">
        <f t="shared" si="4029"/>
        <v>CK$13</v>
      </c>
      <c r="CL2810" s="195" t="str">
        <f t="shared" si="4029"/>
        <v>CL$13</v>
      </c>
    </row>
    <row r="2811" spans="2:90" x14ac:dyDescent="0.4">
      <c r="B2811" s="171" t="s">
        <v>491</v>
      </c>
      <c r="E2811" s="8"/>
      <c r="H2811" s="196"/>
      <c r="I2811" s="197"/>
      <c r="J2811" s="197"/>
      <c r="K2811" s="198"/>
      <c r="L2811" s="198"/>
      <c r="M2811" s="198"/>
      <c r="N2811" s="198"/>
      <c r="O2811" s="198"/>
      <c r="P2811" s="198"/>
      <c r="R2811" s="198"/>
      <c r="S2811" s="186"/>
      <c r="T2811" s="186"/>
      <c r="U2811" s="186"/>
      <c r="V2811" s="186"/>
      <c r="W2811" s="186"/>
      <c r="X2811" s="186"/>
      <c r="Y2811" s="186"/>
      <c r="Z2811" s="186"/>
      <c r="AA2811" s="186"/>
      <c r="AB2811" s="186"/>
      <c r="AC2811" s="186"/>
      <c r="AD2811" s="186"/>
      <c r="AE2811" s="186"/>
      <c r="AF2811" s="186"/>
      <c r="AG2811" s="186"/>
      <c r="AH2811" s="186"/>
      <c r="AI2811" s="186"/>
      <c r="AJ2811" s="186"/>
      <c r="AK2811" s="186"/>
      <c r="AL2811" s="186"/>
      <c r="AM2811" s="186"/>
      <c r="AN2811" s="186"/>
      <c r="AO2811" s="186"/>
      <c r="AP2811" s="186"/>
      <c r="AQ2811" s="186"/>
      <c r="AR2811" s="186"/>
      <c r="AS2811" s="186"/>
      <c r="AT2811" s="186"/>
      <c r="AU2811" s="186"/>
      <c r="AV2811" s="186"/>
      <c r="AW2811" s="186"/>
      <c r="AX2811" s="186"/>
      <c r="AY2811" s="186"/>
      <c r="AZ2811" s="186"/>
      <c r="BA2811" s="186"/>
      <c r="BB2811" s="186"/>
      <c r="BC2811" s="186"/>
      <c r="BD2811" s="186"/>
      <c r="BE2811" s="186"/>
      <c r="BF2811" s="186"/>
      <c r="BG2811" s="186"/>
      <c r="BH2811" s="186"/>
      <c r="BI2811" s="186"/>
      <c r="BJ2811" s="186"/>
      <c r="BK2811" s="186"/>
      <c r="BL2811" s="186"/>
      <c r="BM2811" s="186"/>
      <c r="BN2811" s="186"/>
      <c r="BO2811" s="186"/>
      <c r="BP2811" s="186"/>
      <c r="BQ2811" s="186"/>
      <c r="BR2811" s="186"/>
      <c r="BS2811" s="186"/>
      <c r="BT2811" s="186"/>
      <c r="BU2811" s="186"/>
      <c r="BV2811" s="186"/>
      <c r="BW2811" s="186"/>
      <c r="BX2811" s="186"/>
      <c r="BY2811" s="186"/>
      <c r="BZ2811" s="186"/>
      <c r="CA2811" s="186"/>
      <c r="CB2811" s="186"/>
      <c r="CC2811" s="186"/>
      <c r="CD2811" s="186"/>
      <c r="CE2811" s="186"/>
      <c r="CF2811" s="186"/>
      <c r="CG2811" s="186"/>
      <c r="CH2811" s="186"/>
      <c r="CI2811" s="186"/>
      <c r="CJ2811" s="186"/>
      <c r="CK2811" s="186"/>
      <c r="CL2811" s="186"/>
    </row>
    <row r="2812" spans="2:90" x14ac:dyDescent="0.4">
      <c r="B2812" s="171" t="s">
        <v>505</v>
      </c>
      <c r="E2812" s="8"/>
      <c r="H2812" s="196"/>
      <c r="I2812" s="197"/>
      <c r="J2812" s="197"/>
      <c r="K2812" s="198"/>
      <c r="L2812" s="198"/>
      <c r="M2812" s="198"/>
      <c r="N2812" s="198"/>
      <c r="O2812" s="198"/>
      <c r="P2812" s="198"/>
      <c r="R2812" s="198"/>
      <c r="S2812" s="186"/>
      <c r="T2812" s="186"/>
      <c r="U2812" s="186"/>
      <c r="V2812" s="186"/>
      <c r="W2812" s="186"/>
      <c r="X2812" s="186"/>
      <c r="Y2812" s="186"/>
      <c r="Z2812" s="186"/>
      <c r="AA2812" s="186"/>
      <c r="AB2812" s="186"/>
      <c r="AC2812" s="186"/>
      <c r="AD2812" s="186"/>
      <c r="AE2812" s="186"/>
      <c r="AF2812" s="186"/>
      <c r="AG2812" s="186"/>
      <c r="AH2812" s="186"/>
      <c r="AI2812" s="186"/>
      <c r="AJ2812" s="186"/>
      <c r="AK2812" s="186"/>
      <c r="AL2812" s="186"/>
      <c r="AM2812" s="186"/>
      <c r="AN2812" s="186"/>
      <c r="AO2812" s="186"/>
      <c r="AP2812" s="186"/>
      <c r="AQ2812" s="186"/>
      <c r="AR2812" s="186"/>
      <c r="AS2812" s="186"/>
      <c r="AT2812" s="186"/>
      <c r="AU2812" s="186"/>
      <c r="AV2812" s="186"/>
      <c r="AW2812" s="186"/>
      <c r="AX2812" s="186"/>
      <c r="AY2812" s="186"/>
      <c r="AZ2812" s="186"/>
      <c r="BA2812" s="186"/>
      <c r="BB2812" s="186"/>
      <c r="BC2812" s="186"/>
      <c r="BD2812" s="186"/>
      <c r="BE2812" s="186"/>
      <c r="BF2812" s="186"/>
      <c r="BG2812" s="186"/>
      <c r="BH2812" s="186"/>
      <c r="BI2812" s="186"/>
      <c r="BJ2812" s="186"/>
      <c r="BK2812" s="186"/>
      <c r="BL2812" s="186"/>
      <c r="BM2812" s="186"/>
      <c r="BN2812" s="186"/>
      <c r="BO2812" s="186"/>
      <c r="BP2812" s="186"/>
      <c r="BQ2812" s="186"/>
      <c r="BR2812" s="186"/>
      <c r="BS2812" s="186"/>
      <c r="BT2812" s="186"/>
      <c r="BU2812" s="186"/>
      <c r="BV2812" s="186"/>
      <c r="BW2812" s="186"/>
      <c r="BX2812" s="186"/>
      <c r="BY2812" s="186"/>
      <c r="BZ2812" s="186"/>
      <c r="CA2812" s="186"/>
      <c r="CB2812" s="186"/>
      <c r="CC2812" s="186"/>
      <c r="CD2812" s="186"/>
      <c r="CE2812" s="186"/>
      <c r="CF2812" s="186"/>
      <c r="CG2812" s="186"/>
      <c r="CH2812" s="186"/>
      <c r="CI2812" s="186"/>
      <c r="CJ2812" s="186"/>
      <c r="CK2812" s="186"/>
      <c r="CL2812" s="186"/>
    </row>
    <row r="2813" spans="2:90" x14ac:dyDescent="0.4">
      <c r="B2813" s="171" t="s">
        <v>463</v>
      </c>
      <c r="E2813" s="8"/>
      <c r="H2813" s="196"/>
      <c r="I2813" s="197"/>
      <c r="J2813" s="197"/>
      <c r="K2813" s="198"/>
      <c r="L2813" s="198"/>
      <c r="M2813" s="198"/>
      <c r="N2813" s="198"/>
      <c r="O2813" s="198"/>
      <c r="P2813" s="198"/>
      <c r="R2813" s="198"/>
      <c r="S2813" s="186" t="str">
        <f t="shared" ref="S2813:AX2813" si="4030">S$18</f>
        <v>S$14</v>
      </c>
      <c r="T2813" s="186" t="str">
        <f t="shared" si="4030"/>
        <v>T$14</v>
      </c>
      <c r="U2813" s="186" t="str">
        <f t="shared" si="4030"/>
        <v>U$14</v>
      </c>
      <c r="V2813" s="186" t="str">
        <f t="shared" si="4030"/>
        <v>V$14</v>
      </c>
      <c r="W2813" s="186" t="str">
        <f t="shared" si="4030"/>
        <v>W$14</v>
      </c>
      <c r="X2813" s="186" t="str">
        <f t="shared" si="4030"/>
        <v>X$14</v>
      </c>
      <c r="Y2813" s="186" t="str">
        <f t="shared" si="4030"/>
        <v>Y$14</v>
      </c>
      <c r="Z2813" s="186" t="str">
        <f t="shared" si="4030"/>
        <v>Z$14</v>
      </c>
      <c r="AA2813" s="186" t="str">
        <f t="shared" si="4030"/>
        <v>AA$14</v>
      </c>
      <c r="AB2813" s="186" t="str">
        <f t="shared" si="4030"/>
        <v>AB$14</v>
      </c>
      <c r="AC2813" s="186" t="str">
        <f t="shared" si="4030"/>
        <v>AC$14</v>
      </c>
      <c r="AD2813" s="186" t="str">
        <f t="shared" si="4030"/>
        <v>AD$14</v>
      </c>
      <c r="AE2813" s="186" t="str">
        <f t="shared" si="4030"/>
        <v>AE$14</v>
      </c>
      <c r="AF2813" s="186" t="str">
        <f t="shared" si="4030"/>
        <v>AF$14</v>
      </c>
      <c r="AG2813" s="186" t="str">
        <f t="shared" si="4030"/>
        <v>AG$14</v>
      </c>
      <c r="AH2813" s="186" t="str">
        <f t="shared" si="4030"/>
        <v>AH$14</v>
      </c>
      <c r="AI2813" s="186" t="str">
        <f t="shared" si="4030"/>
        <v>AI$14</v>
      </c>
      <c r="AJ2813" s="186" t="str">
        <f t="shared" si="4030"/>
        <v>AJ$14</v>
      </c>
      <c r="AK2813" s="186" t="str">
        <f t="shared" si="4030"/>
        <v>AK$14</v>
      </c>
      <c r="AL2813" s="186" t="str">
        <f t="shared" si="4030"/>
        <v>AL$14</v>
      </c>
      <c r="AM2813" s="186" t="str">
        <f t="shared" si="4030"/>
        <v>AM$14</v>
      </c>
      <c r="AN2813" s="186" t="str">
        <f t="shared" si="4030"/>
        <v>AN$14</v>
      </c>
      <c r="AO2813" s="186" t="str">
        <f t="shared" si="4030"/>
        <v>AO$14</v>
      </c>
      <c r="AP2813" s="186" t="str">
        <f t="shared" si="4030"/>
        <v>AP$14</v>
      </c>
      <c r="AQ2813" s="186" t="str">
        <f t="shared" si="4030"/>
        <v>AQ$14</v>
      </c>
      <c r="AR2813" s="186" t="str">
        <f t="shared" si="4030"/>
        <v>AR$14</v>
      </c>
      <c r="AS2813" s="186" t="str">
        <f t="shared" si="4030"/>
        <v>AS$14</v>
      </c>
      <c r="AT2813" s="186" t="str">
        <f t="shared" si="4030"/>
        <v>AT$14</v>
      </c>
      <c r="AU2813" s="186" t="str">
        <f t="shared" si="4030"/>
        <v>AU$14</v>
      </c>
      <c r="AV2813" s="186" t="str">
        <f t="shared" si="4030"/>
        <v>AV$14</v>
      </c>
      <c r="AW2813" s="186" t="str">
        <f t="shared" si="4030"/>
        <v>AW$14</v>
      </c>
      <c r="AX2813" s="186" t="str">
        <f t="shared" si="4030"/>
        <v>AX$14</v>
      </c>
      <c r="AY2813" s="186" t="str">
        <f t="shared" ref="AY2813:CD2813" si="4031">AY$18</f>
        <v>AY$14</v>
      </c>
      <c r="AZ2813" s="186" t="str">
        <f t="shared" si="4031"/>
        <v>AZ$14</v>
      </c>
      <c r="BA2813" s="186" t="str">
        <f t="shared" si="4031"/>
        <v>BA$14</v>
      </c>
      <c r="BB2813" s="186" t="str">
        <f t="shared" si="4031"/>
        <v>BB$14</v>
      </c>
      <c r="BC2813" s="186" t="str">
        <f t="shared" si="4031"/>
        <v>BC$14</v>
      </c>
      <c r="BD2813" s="186" t="str">
        <f t="shared" si="4031"/>
        <v>BD$14</v>
      </c>
      <c r="BE2813" s="186" t="str">
        <f t="shared" si="4031"/>
        <v>BE$14</v>
      </c>
      <c r="BF2813" s="186" t="str">
        <f t="shared" si="4031"/>
        <v>BF$14</v>
      </c>
      <c r="BG2813" s="186" t="str">
        <f t="shared" si="4031"/>
        <v>BG$14</v>
      </c>
      <c r="BH2813" s="186" t="str">
        <f t="shared" si="4031"/>
        <v>BH$14</v>
      </c>
      <c r="BI2813" s="186" t="str">
        <f t="shared" si="4031"/>
        <v>BI$14</v>
      </c>
      <c r="BJ2813" s="186" t="str">
        <f t="shared" si="4031"/>
        <v>BJ$14</v>
      </c>
      <c r="BK2813" s="186" t="str">
        <f t="shared" si="4031"/>
        <v>BK$14</v>
      </c>
      <c r="BL2813" s="186" t="str">
        <f t="shared" si="4031"/>
        <v>BL$14</v>
      </c>
      <c r="BM2813" s="186" t="str">
        <f t="shared" si="4031"/>
        <v>BM$14</v>
      </c>
      <c r="BN2813" s="186" t="str">
        <f t="shared" si="4031"/>
        <v>BN$14</v>
      </c>
      <c r="BO2813" s="186" t="str">
        <f t="shared" si="4031"/>
        <v>BO$14</v>
      </c>
      <c r="BP2813" s="186" t="str">
        <f t="shared" si="4031"/>
        <v>BP$14</v>
      </c>
      <c r="BQ2813" s="186" t="str">
        <f t="shared" si="4031"/>
        <v>BQ$14</v>
      </c>
      <c r="BR2813" s="186" t="str">
        <f t="shared" si="4031"/>
        <v>BR$14</v>
      </c>
      <c r="BS2813" s="186" t="str">
        <f t="shared" si="4031"/>
        <v>BS$14</v>
      </c>
      <c r="BT2813" s="186" t="str">
        <f t="shared" si="4031"/>
        <v>BT$14</v>
      </c>
      <c r="BU2813" s="186" t="str">
        <f t="shared" si="4031"/>
        <v>BU$14</v>
      </c>
      <c r="BV2813" s="186" t="str">
        <f t="shared" si="4031"/>
        <v>BV$14</v>
      </c>
      <c r="BW2813" s="186" t="str">
        <f t="shared" si="4031"/>
        <v>BW$14</v>
      </c>
      <c r="BX2813" s="186" t="str">
        <f t="shared" si="4031"/>
        <v>BX$14</v>
      </c>
      <c r="BY2813" s="186" t="str">
        <f t="shared" si="4031"/>
        <v>BY$14</v>
      </c>
      <c r="BZ2813" s="186" t="str">
        <f t="shared" si="4031"/>
        <v>BZ$14</v>
      </c>
      <c r="CA2813" s="186" t="str">
        <f t="shared" si="4031"/>
        <v>CA$14</v>
      </c>
      <c r="CB2813" s="186" t="str">
        <f t="shared" si="4031"/>
        <v>CB$14</v>
      </c>
      <c r="CC2813" s="186" t="str">
        <f t="shared" si="4031"/>
        <v>CC$14</v>
      </c>
      <c r="CD2813" s="186" t="str">
        <f t="shared" si="4031"/>
        <v>CD$14</v>
      </c>
      <c r="CE2813" s="186" t="str">
        <f t="shared" ref="CE2813:CL2813" si="4032">CE$18</f>
        <v>CE$14</v>
      </c>
      <c r="CF2813" s="186" t="str">
        <f t="shared" si="4032"/>
        <v>CF$14</v>
      </c>
      <c r="CG2813" s="186" t="str">
        <f t="shared" si="4032"/>
        <v>CG$14</v>
      </c>
      <c r="CH2813" s="186" t="str">
        <f t="shared" si="4032"/>
        <v>CH$14</v>
      </c>
      <c r="CI2813" s="186" t="str">
        <f t="shared" si="4032"/>
        <v>CI$14</v>
      </c>
      <c r="CJ2813" s="186" t="str">
        <f t="shared" si="4032"/>
        <v>CJ$14</v>
      </c>
      <c r="CK2813" s="186" t="str">
        <f t="shared" si="4032"/>
        <v>CK$14</v>
      </c>
      <c r="CL2813" s="186" t="str">
        <f t="shared" si="4032"/>
        <v>CL$14</v>
      </c>
    </row>
    <row r="2814" spans="2:90" x14ac:dyDescent="0.4">
      <c r="B2814" s="171" t="s">
        <v>464</v>
      </c>
      <c r="E2814" s="8"/>
      <c r="H2814" s="196"/>
      <c r="I2814" s="197"/>
      <c r="J2814" s="197"/>
      <c r="K2814" s="198"/>
      <c r="L2814" s="198"/>
      <c r="M2814" s="198"/>
      <c r="N2814" s="198"/>
      <c r="O2814" s="198"/>
      <c r="P2814" s="198"/>
      <c r="R2814" s="198"/>
      <c r="S2814" s="186" t="str">
        <f t="shared" ref="S2814:AX2814" si="4033">S$19</f>
        <v>S$15</v>
      </c>
      <c r="T2814" s="186" t="str">
        <f t="shared" si="4033"/>
        <v>T$15</v>
      </c>
      <c r="U2814" s="186" t="str">
        <f t="shared" si="4033"/>
        <v>U$15</v>
      </c>
      <c r="V2814" s="186" t="str">
        <f t="shared" si="4033"/>
        <v>V$15</v>
      </c>
      <c r="W2814" s="186" t="str">
        <f t="shared" si="4033"/>
        <v>W$15</v>
      </c>
      <c r="X2814" s="186" t="str">
        <f t="shared" si="4033"/>
        <v>X$15</v>
      </c>
      <c r="Y2814" s="186" t="str">
        <f t="shared" si="4033"/>
        <v>Y$15</v>
      </c>
      <c r="Z2814" s="186" t="str">
        <f t="shared" si="4033"/>
        <v>Z$15</v>
      </c>
      <c r="AA2814" s="186" t="str">
        <f t="shared" si="4033"/>
        <v>AA$15</v>
      </c>
      <c r="AB2814" s="186" t="str">
        <f t="shared" si="4033"/>
        <v>AB$15</v>
      </c>
      <c r="AC2814" s="186" t="str">
        <f t="shared" si="4033"/>
        <v>AC$15</v>
      </c>
      <c r="AD2814" s="186" t="str">
        <f t="shared" si="4033"/>
        <v>AD$15</v>
      </c>
      <c r="AE2814" s="186" t="str">
        <f t="shared" si="4033"/>
        <v>AE$15</v>
      </c>
      <c r="AF2814" s="186" t="str">
        <f t="shared" si="4033"/>
        <v>AF$15</v>
      </c>
      <c r="AG2814" s="186" t="str">
        <f t="shared" si="4033"/>
        <v>AG$15</v>
      </c>
      <c r="AH2814" s="186" t="str">
        <f t="shared" si="4033"/>
        <v>AH$15</v>
      </c>
      <c r="AI2814" s="186" t="str">
        <f t="shared" si="4033"/>
        <v>AI$15</v>
      </c>
      <c r="AJ2814" s="186" t="str">
        <f t="shared" si="4033"/>
        <v>AJ$15</v>
      </c>
      <c r="AK2814" s="186" t="str">
        <f t="shared" si="4033"/>
        <v>AK$15</v>
      </c>
      <c r="AL2814" s="186" t="str">
        <f t="shared" si="4033"/>
        <v>AL$15</v>
      </c>
      <c r="AM2814" s="186" t="str">
        <f t="shared" si="4033"/>
        <v>AM$15</v>
      </c>
      <c r="AN2814" s="186" t="str">
        <f t="shared" si="4033"/>
        <v>AN$15</v>
      </c>
      <c r="AO2814" s="186" t="str">
        <f t="shared" si="4033"/>
        <v>AO$15</v>
      </c>
      <c r="AP2814" s="186" t="str">
        <f t="shared" si="4033"/>
        <v>AP$15</v>
      </c>
      <c r="AQ2814" s="186" t="str">
        <f t="shared" si="4033"/>
        <v>AQ$15</v>
      </c>
      <c r="AR2814" s="186" t="str">
        <f t="shared" si="4033"/>
        <v>AR$15</v>
      </c>
      <c r="AS2814" s="186" t="str">
        <f t="shared" si="4033"/>
        <v>AS$15</v>
      </c>
      <c r="AT2814" s="186" t="str">
        <f t="shared" si="4033"/>
        <v>AT$15</v>
      </c>
      <c r="AU2814" s="186" t="str">
        <f t="shared" si="4033"/>
        <v>AU$15</v>
      </c>
      <c r="AV2814" s="186" t="str">
        <f t="shared" si="4033"/>
        <v>AV$15</v>
      </c>
      <c r="AW2814" s="186" t="str">
        <f t="shared" si="4033"/>
        <v>AW$15</v>
      </c>
      <c r="AX2814" s="186" t="str">
        <f t="shared" si="4033"/>
        <v>AX$15</v>
      </c>
      <c r="AY2814" s="186" t="str">
        <f t="shared" ref="AY2814:CD2814" si="4034">AY$19</f>
        <v>AY$15</v>
      </c>
      <c r="AZ2814" s="186" t="str">
        <f t="shared" si="4034"/>
        <v>AZ$15</v>
      </c>
      <c r="BA2814" s="186" t="str">
        <f t="shared" si="4034"/>
        <v>BA$15</v>
      </c>
      <c r="BB2814" s="186" t="str">
        <f t="shared" si="4034"/>
        <v>BB$15</v>
      </c>
      <c r="BC2814" s="186" t="str">
        <f t="shared" si="4034"/>
        <v>BC$15</v>
      </c>
      <c r="BD2814" s="186" t="str">
        <f t="shared" si="4034"/>
        <v>BD$15</v>
      </c>
      <c r="BE2814" s="186" t="str">
        <f t="shared" si="4034"/>
        <v>BE$15</v>
      </c>
      <c r="BF2814" s="186" t="str">
        <f t="shared" si="4034"/>
        <v>BF$15</v>
      </c>
      <c r="BG2814" s="186" t="str">
        <f t="shared" si="4034"/>
        <v>BG$15</v>
      </c>
      <c r="BH2814" s="186" t="str">
        <f t="shared" si="4034"/>
        <v>BH$15</v>
      </c>
      <c r="BI2814" s="186" t="str">
        <f t="shared" si="4034"/>
        <v>BI$15</v>
      </c>
      <c r="BJ2814" s="186" t="str">
        <f t="shared" si="4034"/>
        <v>BJ$15</v>
      </c>
      <c r="BK2814" s="186" t="str">
        <f t="shared" si="4034"/>
        <v>BK$15</v>
      </c>
      <c r="BL2814" s="186" t="str">
        <f t="shared" si="4034"/>
        <v>BL$15</v>
      </c>
      <c r="BM2814" s="186" t="str">
        <f t="shared" si="4034"/>
        <v>BM$15</v>
      </c>
      <c r="BN2814" s="186" t="str">
        <f t="shared" si="4034"/>
        <v>BN$15</v>
      </c>
      <c r="BO2814" s="186" t="str">
        <f t="shared" si="4034"/>
        <v>BO$15</v>
      </c>
      <c r="BP2814" s="186" t="str">
        <f t="shared" si="4034"/>
        <v>BP$15</v>
      </c>
      <c r="BQ2814" s="186" t="str">
        <f t="shared" si="4034"/>
        <v>BQ$15</v>
      </c>
      <c r="BR2814" s="186" t="str">
        <f t="shared" si="4034"/>
        <v>BR$15</v>
      </c>
      <c r="BS2814" s="186" t="str">
        <f t="shared" si="4034"/>
        <v>BS$15</v>
      </c>
      <c r="BT2814" s="186" t="str">
        <f t="shared" si="4034"/>
        <v>BT$15</v>
      </c>
      <c r="BU2814" s="186" t="str">
        <f t="shared" si="4034"/>
        <v>BU$15</v>
      </c>
      <c r="BV2814" s="186" t="str">
        <f t="shared" si="4034"/>
        <v>BV$15</v>
      </c>
      <c r="BW2814" s="186" t="str">
        <f t="shared" si="4034"/>
        <v>BW$15</v>
      </c>
      <c r="BX2814" s="186" t="str">
        <f t="shared" si="4034"/>
        <v>BX$15</v>
      </c>
      <c r="BY2814" s="186" t="str">
        <f t="shared" si="4034"/>
        <v>BY$15</v>
      </c>
      <c r="BZ2814" s="186" t="str">
        <f t="shared" si="4034"/>
        <v>BZ$15</v>
      </c>
      <c r="CA2814" s="186" t="str">
        <f t="shared" si="4034"/>
        <v>CA$15</v>
      </c>
      <c r="CB2814" s="186" t="str">
        <f t="shared" si="4034"/>
        <v>CB$15</v>
      </c>
      <c r="CC2814" s="186" t="str">
        <f t="shared" si="4034"/>
        <v>CC$15</v>
      </c>
      <c r="CD2814" s="186" t="str">
        <f t="shared" si="4034"/>
        <v>CD$15</v>
      </c>
      <c r="CE2814" s="186" t="str">
        <f t="shared" ref="CE2814:CL2814" si="4035">CE$19</f>
        <v>CE$15</v>
      </c>
      <c r="CF2814" s="186" t="str">
        <f t="shared" si="4035"/>
        <v>CF$15</v>
      </c>
      <c r="CG2814" s="186" t="str">
        <f t="shared" si="4035"/>
        <v>CG$15</v>
      </c>
      <c r="CH2814" s="186" t="str">
        <f t="shared" si="4035"/>
        <v>CH$15</v>
      </c>
      <c r="CI2814" s="186" t="str">
        <f t="shared" si="4035"/>
        <v>CI$15</v>
      </c>
      <c r="CJ2814" s="186" t="str">
        <f t="shared" si="4035"/>
        <v>CJ$15</v>
      </c>
      <c r="CK2814" s="186" t="str">
        <f t="shared" si="4035"/>
        <v>CK$15</v>
      </c>
      <c r="CL2814" s="186" t="str">
        <f t="shared" si="4035"/>
        <v>CL$15</v>
      </c>
    </row>
    <row r="2815" spans="2:90" x14ac:dyDescent="0.4">
      <c r="B2815" s="139" t="s">
        <v>509</v>
      </c>
      <c r="C2815" s="31"/>
      <c r="D2815" t="s">
        <v>510</v>
      </c>
      <c r="E2815" s="8" t="str">
        <f t="shared" ref="E2815:E2818" si="4036">ROW()&amp;" "&amp;D2815</f>
        <v>2815 VOV-TV-V</v>
      </c>
      <c r="F2815" t="s">
        <v>511</v>
      </c>
      <c r="G2815" s="31" t="s">
        <v>81</v>
      </c>
      <c r="H2815" s="138"/>
      <c r="I2815" s="140"/>
      <c r="J2815" s="140"/>
      <c r="K2815" s="138"/>
      <c r="L2815" s="138"/>
      <c r="M2815" s="138"/>
      <c r="N2815" s="138"/>
      <c r="O2815" s="138"/>
      <c r="P2815" s="138"/>
      <c r="R2815" s="139"/>
      <c r="S2815" s="164"/>
      <c r="T2815" s="164"/>
      <c r="U2815" s="164"/>
      <c r="V2815" s="164"/>
      <c r="W2815" s="164"/>
      <c r="X2815" s="164"/>
      <c r="Y2815" s="164"/>
      <c r="Z2815" s="164"/>
      <c r="AA2815" s="164"/>
      <c r="AB2815" s="164"/>
      <c r="AC2815" s="164"/>
      <c r="AD2815" s="164"/>
      <c r="AE2815" s="164"/>
      <c r="AF2815" s="164"/>
      <c r="AG2815" s="164"/>
      <c r="AH2815" s="164"/>
      <c r="AI2815" s="164"/>
      <c r="AJ2815" s="164"/>
      <c r="AK2815" s="164"/>
      <c r="AL2815" s="164"/>
      <c r="AM2815" s="164"/>
      <c r="AN2815" s="164"/>
      <c r="AO2815" s="164"/>
      <c r="AP2815" s="164"/>
      <c r="AQ2815" s="164"/>
      <c r="AR2815" s="164"/>
      <c r="AS2815" s="164"/>
      <c r="AT2815" s="164"/>
      <c r="AU2815" s="164"/>
      <c r="AV2815" s="164"/>
      <c r="AW2815" s="164"/>
      <c r="AX2815" s="164"/>
      <c r="AY2815" s="164"/>
      <c r="AZ2815" s="164"/>
      <c r="BA2815" s="164"/>
      <c r="BB2815" s="164"/>
      <c r="BC2815" s="164"/>
      <c r="BD2815" s="164"/>
      <c r="BE2815" s="164"/>
      <c r="BF2815" s="164"/>
      <c r="BG2815" s="164"/>
      <c r="BH2815" s="164"/>
      <c r="BI2815" s="164"/>
      <c r="BJ2815" s="164"/>
      <c r="BK2815" s="164"/>
      <c r="BL2815" s="164"/>
      <c r="BM2815" s="164"/>
      <c r="BN2815" s="164"/>
      <c r="BO2815" s="164"/>
      <c r="BP2815" s="164"/>
      <c r="BQ2815" s="164"/>
      <c r="BR2815" s="164"/>
      <c r="BS2815" s="164"/>
      <c r="BT2815" s="164"/>
      <c r="BU2815" s="164"/>
      <c r="BV2815" s="164"/>
      <c r="BW2815" s="164"/>
      <c r="BX2815" s="164"/>
      <c r="BY2815" s="164"/>
      <c r="BZ2815" s="164"/>
      <c r="CA2815" s="164"/>
      <c r="CB2815" s="164"/>
      <c r="CC2815" s="164"/>
      <c r="CD2815" s="164"/>
      <c r="CE2815" s="164"/>
      <c r="CF2815" s="164"/>
      <c r="CG2815" s="164"/>
      <c r="CH2815" s="164"/>
      <c r="CI2815" s="164"/>
      <c r="CJ2815" s="164"/>
      <c r="CK2815" s="164"/>
      <c r="CL2815" s="164"/>
    </row>
    <row r="2816" spans="2:90" x14ac:dyDescent="0.4">
      <c r="B2816" s="95" t="str">
        <f>"# of "&amp;B2808&amp;"s"</f>
        <v># of procedures</v>
      </c>
      <c r="C2816" s="12"/>
      <c r="D2816" t="s">
        <v>510</v>
      </c>
      <c r="E2816" s="8" t="str">
        <f t="shared" si="4036"/>
        <v>2816 VOV-TV-V</v>
      </c>
      <c r="G2816" s="12" t="s">
        <v>332</v>
      </c>
      <c r="H2816" s="12"/>
      <c r="I2816" s="60"/>
      <c r="J2816" s="60"/>
      <c r="K2816" s="12"/>
      <c r="L2816" s="12"/>
      <c r="M2816" s="12"/>
      <c r="N2816" s="12"/>
      <c r="O2816" s="12"/>
      <c r="P2816" s="12"/>
      <c r="R2816" s="13"/>
      <c r="S2816" s="76"/>
      <c r="T2816" s="76"/>
      <c r="U2816" s="76"/>
      <c r="V2816" s="76"/>
      <c r="W2816" s="76"/>
      <c r="X2816" s="76"/>
      <c r="Y2816" s="76"/>
      <c r="Z2816" s="76"/>
      <c r="AA2816" s="76"/>
      <c r="AB2816" s="76"/>
      <c r="AC2816" s="76"/>
      <c r="AD2816" s="76"/>
      <c r="AE2816" s="76"/>
      <c r="AF2816" s="76"/>
      <c r="AG2816" s="76"/>
      <c r="AH2816" s="76"/>
      <c r="AI2816" s="76"/>
      <c r="AJ2816" s="76"/>
      <c r="AK2816" s="76"/>
      <c r="AL2816" s="76"/>
      <c r="AM2816" s="76"/>
      <c r="AN2816" s="76"/>
      <c r="AO2816" s="76"/>
      <c r="AP2816" s="76"/>
      <c r="AQ2816" s="76"/>
      <c r="AR2816" s="76"/>
      <c r="AS2816" s="76"/>
      <c r="AT2816" s="76"/>
      <c r="AU2816" s="76"/>
      <c r="AV2816" s="76"/>
      <c r="AW2816" s="76"/>
      <c r="AX2816" s="76"/>
      <c r="AY2816" s="76"/>
      <c r="AZ2816" s="76"/>
      <c r="BA2816" s="76"/>
      <c r="BB2816" s="76"/>
      <c r="BC2816" s="76"/>
      <c r="BD2816" s="76"/>
      <c r="BE2816" s="76"/>
      <c r="BF2816" s="76"/>
      <c r="BG2816" s="76"/>
      <c r="BH2816" s="76"/>
      <c r="BI2816" s="76"/>
      <c r="BJ2816" s="76"/>
      <c r="BK2816" s="76"/>
      <c r="BL2816" s="76"/>
      <c r="BM2816" s="76"/>
      <c r="BN2816" s="76"/>
      <c r="BO2816" s="76"/>
      <c r="BP2816" s="76"/>
      <c r="BQ2816" s="76"/>
      <c r="BR2816" s="76"/>
      <c r="BS2816" s="76"/>
      <c r="BT2816" s="76"/>
      <c r="BU2816" s="76"/>
      <c r="BV2816" s="76"/>
      <c r="BW2816" s="76"/>
      <c r="BX2816" s="76"/>
      <c r="BY2816" s="76"/>
      <c r="BZ2816" s="76"/>
      <c r="CA2816" s="76"/>
      <c r="CB2816" s="76"/>
      <c r="CC2816" s="76"/>
      <c r="CD2816" s="76"/>
      <c r="CE2816" s="76"/>
      <c r="CF2816" s="76"/>
      <c r="CG2816" s="76"/>
      <c r="CH2816" s="76"/>
      <c r="CI2816" s="76"/>
      <c r="CJ2816" s="76"/>
      <c r="CK2816" s="76"/>
      <c r="CL2816" s="76"/>
    </row>
    <row r="2817" spans="2:90" x14ac:dyDescent="0.4">
      <c r="B2817" s="141" t="str">
        <f>"# of "&amp;B2820&amp;"s/"&amp;B2808</f>
        <v># of implants/procedure</v>
      </c>
      <c r="C2817" s="31"/>
      <c r="D2817" t="s">
        <v>510</v>
      </c>
      <c r="E2817" s="8" t="str">
        <f t="shared" si="4036"/>
        <v>2817 VOV-TV-V</v>
      </c>
      <c r="G2817" s="31"/>
      <c r="H2817" s="31"/>
      <c r="I2817" s="73"/>
      <c r="J2817" s="73"/>
      <c r="K2817" s="12">
        <v>2</v>
      </c>
      <c r="L2817" s="12">
        <v>2</v>
      </c>
      <c r="M2817" s="12">
        <v>2</v>
      </c>
      <c r="N2817" s="12">
        <v>2</v>
      </c>
      <c r="O2817" s="12">
        <v>2</v>
      </c>
      <c r="P2817" s="12">
        <v>2</v>
      </c>
      <c r="R2817" s="67"/>
      <c r="S2817" s="76" cm="1">
        <f t="array" ref="S2817">INDEX($K:$P,ROW(),MATCH(S$3,$K$2:$P$2,0))</f>
        <v>2</v>
      </c>
      <c r="T2817" s="76" cm="1">
        <f t="array" ref="T2817">INDEX($K:$P,ROW(),MATCH(T$3,$K$2:$P$2,0))</f>
        <v>2</v>
      </c>
      <c r="U2817" s="76" cm="1">
        <f t="array" ref="U2817">INDEX($K:$P,ROW(),MATCH(U$3,$K$2:$P$2,0))</f>
        <v>2</v>
      </c>
      <c r="V2817" s="76" cm="1">
        <f t="array" ref="V2817">INDEX($K:$P,ROW(),MATCH(V$3,$K$2:$P$2,0))</f>
        <v>2</v>
      </c>
      <c r="W2817" s="76" cm="1">
        <f t="array" ref="W2817">INDEX($K:$P,ROW(),MATCH(W$3,$K$2:$P$2,0))</f>
        <v>2</v>
      </c>
      <c r="X2817" s="76" cm="1">
        <f t="array" ref="X2817">INDEX($K:$P,ROW(),MATCH(X$3,$K$2:$P$2,0))</f>
        <v>2</v>
      </c>
      <c r="Y2817" s="76" cm="1">
        <f t="array" ref="Y2817">INDEX($K:$P,ROW(),MATCH(Y$3,$K$2:$P$2,0))</f>
        <v>2</v>
      </c>
      <c r="Z2817" s="76" cm="1">
        <f t="array" ref="Z2817">INDEX($K:$P,ROW(),MATCH(Z$3,$K$2:$P$2,0))</f>
        <v>2</v>
      </c>
      <c r="AA2817" s="76" cm="1">
        <f t="array" ref="AA2817">INDEX($K:$P,ROW(),MATCH(AA$3,$K$2:$P$2,0))</f>
        <v>2</v>
      </c>
      <c r="AB2817" s="76" cm="1">
        <f t="array" ref="AB2817">INDEX($K:$P,ROW(),MATCH(AB$3,$K$2:$P$2,0))</f>
        <v>2</v>
      </c>
      <c r="AC2817" s="76" cm="1">
        <f t="array" ref="AC2817">INDEX($K:$P,ROW(),MATCH(AC$3,$K$2:$P$2,0))</f>
        <v>2</v>
      </c>
      <c r="AD2817" s="76" cm="1">
        <f t="array" ref="AD2817">INDEX($K:$P,ROW(),MATCH(AD$3,$K$2:$P$2,0))</f>
        <v>2</v>
      </c>
      <c r="AE2817" s="76" cm="1">
        <f t="array" ref="AE2817">INDEX($K:$P,ROW(),MATCH(AE$3,$K$2:$P$2,0))</f>
        <v>2</v>
      </c>
      <c r="AF2817" s="76" cm="1">
        <f t="array" ref="AF2817">INDEX($K:$P,ROW(),MATCH(AF$3,$K$2:$P$2,0))</f>
        <v>2</v>
      </c>
      <c r="AG2817" s="76" cm="1">
        <f t="array" ref="AG2817">INDEX($K:$P,ROW(),MATCH(AG$3,$K$2:$P$2,0))</f>
        <v>2</v>
      </c>
      <c r="AH2817" s="76" cm="1">
        <f t="array" ref="AH2817">INDEX($K:$P,ROW(),MATCH(AH$3,$K$2:$P$2,0))</f>
        <v>2</v>
      </c>
      <c r="AI2817" s="76" cm="1">
        <f t="array" ref="AI2817">INDEX($K:$P,ROW(),MATCH(AI$3,$K$2:$P$2,0))</f>
        <v>2</v>
      </c>
      <c r="AJ2817" s="76" cm="1">
        <f t="array" ref="AJ2817">INDEX($K:$P,ROW(),MATCH(AJ$3,$K$2:$P$2,0))</f>
        <v>2</v>
      </c>
      <c r="AK2817" s="76" cm="1">
        <f t="array" ref="AK2817">INDEX($K:$P,ROW(),MATCH(AK$3,$K$2:$P$2,0))</f>
        <v>2</v>
      </c>
      <c r="AL2817" s="76" cm="1">
        <f t="array" ref="AL2817">INDEX($K:$P,ROW(),MATCH(AL$3,$K$2:$P$2,0))</f>
        <v>2</v>
      </c>
      <c r="AM2817" s="76" cm="1">
        <f t="array" ref="AM2817">INDEX($K:$P,ROW(),MATCH(AM$3,$K$2:$P$2,0))</f>
        <v>2</v>
      </c>
      <c r="AN2817" s="76" cm="1">
        <f t="array" ref="AN2817">INDEX($K:$P,ROW(),MATCH(AN$3,$K$2:$P$2,0))</f>
        <v>2</v>
      </c>
      <c r="AO2817" s="76" cm="1">
        <f t="array" ref="AO2817">INDEX($K:$P,ROW(),MATCH(AO$3,$K$2:$P$2,0))</f>
        <v>2</v>
      </c>
      <c r="AP2817" s="76" cm="1">
        <f t="array" ref="AP2817">INDEX($K:$P,ROW(),MATCH(AP$3,$K$2:$P$2,0))</f>
        <v>2</v>
      </c>
      <c r="AQ2817" s="76" cm="1">
        <f t="array" ref="AQ2817">INDEX($K:$P,ROW(),MATCH(AQ$3,$K$2:$P$2,0))</f>
        <v>2</v>
      </c>
      <c r="AR2817" s="76" cm="1">
        <f t="array" ref="AR2817">INDEX($K:$P,ROW(),MATCH(AR$3,$K$2:$P$2,0))</f>
        <v>2</v>
      </c>
      <c r="AS2817" s="76" cm="1">
        <f t="array" ref="AS2817">INDEX($K:$P,ROW(),MATCH(AS$3,$K$2:$P$2,0))</f>
        <v>2</v>
      </c>
      <c r="AT2817" s="76" cm="1">
        <f t="array" ref="AT2817">INDEX($K:$P,ROW(),MATCH(AT$3,$K$2:$P$2,0))</f>
        <v>2</v>
      </c>
      <c r="AU2817" s="76" cm="1">
        <f t="array" ref="AU2817">INDEX($K:$P,ROW(),MATCH(AU$3,$K$2:$P$2,0))</f>
        <v>2</v>
      </c>
      <c r="AV2817" s="76" cm="1">
        <f t="array" ref="AV2817">INDEX($K:$P,ROW(),MATCH(AV$3,$K$2:$P$2,0))</f>
        <v>2</v>
      </c>
      <c r="AW2817" s="76" cm="1">
        <f t="array" ref="AW2817">INDEX($K:$P,ROW(),MATCH(AW$3,$K$2:$P$2,0))</f>
        <v>2</v>
      </c>
      <c r="AX2817" s="76" cm="1">
        <f t="array" ref="AX2817">INDEX($K:$P,ROW(),MATCH(AX$3,$K$2:$P$2,0))</f>
        <v>2</v>
      </c>
      <c r="AY2817" s="76" cm="1">
        <f t="array" ref="AY2817">INDEX($K:$P,ROW(),MATCH(AY$3,$K$2:$P$2,0))</f>
        <v>2</v>
      </c>
      <c r="AZ2817" s="76" cm="1">
        <f t="array" ref="AZ2817">INDEX($K:$P,ROW(),MATCH(AZ$3,$K$2:$P$2,0))</f>
        <v>2</v>
      </c>
      <c r="BA2817" s="76" cm="1">
        <f t="array" ref="BA2817">INDEX($K:$P,ROW(),MATCH(BA$3,$K$2:$P$2,0))</f>
        <v>2</v>
      </c>
      <c r="BB2817" s="76" cm="1">
        <f t="array" ref="BB2817">INDEX($K:$P,ROW(),MATCH(BB$3,$K$2:$P$2,0))</f>
        <v>2</v>
      </c>
      <c r="BC2817" s="76" cm="1">
        <f t="array" ref="BC2817">INDEX($K:$P,ROW(),MATCH(BC$3,$K$2:$P$2,0))</f>
        <v>2</v>
      </c>
      <c r="BD2817" s="76" cm="1">
        <f t="array" ref="BD2817">INDEX($K:$P,ROW(),MATCH(BD$3,$K$2:$P$2,0))</f>
        <v>2</v>
      </c>
      <c r="BE2817" s="76" cm="1">
        <f t="array" ref="BE2817">INDEX($K:$P,ROW(),MATCH(BE$3,$K$2:$P$2,0))</f>
        <v>2</v>
      </c>
      <c r="BF2817" s="76" cm="1">
        <f t="array" ref="BF2817">INDEX($K:$P,ROW(),MATCH(BF$3,$K$2:$P$2,0))</f>
        <v>2</v>
      </c>
      <c r="BG2817" s="76" cm="1">
        <f t="array" ref="BG2817">INDEX($K:$P,ROW(),MATCH(BG$3,$K$2:$P$2,0))</f>
        <v>2</v>
      </c>
      <c r="BH2817" s="76" cm="1">
        <f t="array" ref="BH2817">INDEX($K:$P,ROW(),MATCH(BH$3,$K$2:$P$2,0))</f>
        <v>2</v>
      </c>
      <c r="BI2817" s="76" cm="1">
        <f t="array" ref="BI2817">INDEX($K:$P,ROW(),MATCH(BI$3,$K$2:$P$2,0))</f>
        <v>2</v>
      </c>
      <c r="BJ2817" s="76" cm="1">
        <f t="array" ref="BJ2817">INDEX($K:$P,ROW(),MATCH(BJ$3,$K$2:$P$2,0))</f>
        <v>2</v>
      </c>
      <c r="BK2817" s="76" cm="1">
        <f t="array" ref="BK2817">INDEX($K:$P,ROW(),MATCH(BK$3,$K$2:$P$2,0))</f>
        <v>2</v>
      </c>
      <c r="BL2817" s="76" cm="1">
        <f t="array" ref="BL2817">INDEX($K:$P,ROW(),MATCH(BL$3,$K$2:$P$2,0))</f>
        <v>2</v>
      </c>
      <c r="BM2817" s="76" cm="1">
        <f t="array" ref="BM2817">INDEX($K:$P,ROW(),MATCH(BM$3,$K$2:$P$2,0))</f>
        <v>2</v>
      </c>
      <c r="BN2817" s="76" cm="1">
        <f t="array" ref="BN2817">INDEX($K:$P,ROW(),MATCH(BN$3,$K$2:$P$2,0))</f>
        <v>2</v>
      </c>
      <c r="BO2817" s="76" cm="1">
        <f t="array" ref="BO2817">INDEX($K:$P,ROW(),MATCH(BO$3,$K$2:$P$2,0))</f>
        <v>2</v>
      </c>
      <c r="BP2817" s="76" cm="1">
        <f t="array" ref="BP2817">INDEX($K:$P,ROW(),MATCH(BP$3,$K$2:$P$2,0))</f>
        <v>2</v>
      </c>
      <c r="BQ2817" s="76" cm="1">
        <f t="array" ref="BQ2817">INDEX($K:$P,ROW(),MATCH(BQ$3,$K$2:$P$2,0))</f>
        <v>2</v>
      </c>
      <c r="BR2817" s="76" cm="1">
        <f t="array" ref="BR2817">INDEX($K:$P,ROW(),MATCH(BR$3,$K$2:$P$2,0))</f>
        <v>2</v>
      </c>
      <c r="BS2817" s="76" cm="1">
        <f t="array" ref="BS2817">INDEX($K:$P,ROW(),MATCH(BS$3,$K$2:$P$2,0))</f>
        <v>2</v>
      </c>
      <c r="BT2817" s="76" cm="1">
        <f t="array" ref="BT2817">INDEX($K:$P,ROW(),MATCH(BT$3,$K$2:$P$2,0))</f>
        <v>2</v>
      </c>
      <c r="BU2817" s="76" cm="1">
        <f t="array" ref="BU2817">INDEX($K:$P,ROW(),MATCH(BU$3,$K$2:$P$2,0))</f>
        <v>2</v>
      </c>
      <c r="BV2817" s="76" cm="1">
        <f t="array" ref="BV2817">INDEX($K:$P,ROW(),MATCH(BV$3,$K$2:$P$2,0))</f>
        <v>2</v>
      </c>
      <c r="BW2817" s="76" cm="1">
        <f t="array" ref="BW2817">INDEX($K:$P,ROW(),MATCH(BW$3,$K$2:$P$2,0))</f>
        <v>2</v>
      </c>
      <c r="BX2817" s="76" cm="1">
        <f t="array" ref="BX2817">INDEX($K:$P,ROW(),MATCH(BX$3,$K$2:$P$2,0))</f>
        <v>2</v>
      </c>
      <c r="BY2817" s="76" cm="1">
        <f t="array" ref="BY2817">INDEX($K:$P,ROW(),MATCH(BY$3,$K$2:$P$2,0))</f>
        <v>2</v>
      </c>
      <c r="BZ2817" s="76" cm="1">
        <f t="array" ref="BZ2817">INDEX($K:$P,ROW(),MATCH(BZ$3,$K$2:$P$2,0))</f>
        <v>2</v>
      </c>
      <c r="CA2817" s="76" cm="1">
        <f t="array" ref="CA2817">INDEX($K:$P,ROW(),MATCH(CA$3,$K$2:$P$2,0))</f>
        <v>2</v>
      </c>
      <c r="CB2817" s="76" cm="1">
        <f t="array" ref="CB2817">INDEX($K:$P,ROW(),MATCH(CB$3,$K$2:$P$2,0))</f>
        <v>2</v>
      </c>
      <c r="CC2817" s="76" cm="1">
        <f t="array" ref="CC2817">INDEX($K:$P,ROW(),MATCH(CC$3,$K$2:$P$2,0))</f>
        <v>2</v>
      </c>
      <c r="CD2817" s="76" cm="1">
        <f t="array" ref="CD2817">INDEX($K:$P,ROW(),MATCH(CD$3,$K$2:$P$2,0))</f>
        <v>2</v>
      </c>
      <c r="CE2817" s="76" cm="1">
        <f t="array" ref="CE2817">INDEX($K:$P,ROW(),MATCH(CE$3,$K$2:$P$2,0))</f>
        <v>2</v>
      </c>
      <c r="CF2817" s="76" cm="1">
        <f t="array" ref="CF2817">INDEX($K:$P,ROW(),MATCH(CF$3,$K$2:$P$2,0))</f>
        <v>2</v>
      </c>
      <c r="CG2817" s="76" cm="1">
        <f t="array" ref="CG2817">INDEX($K:$P,ROW(),MATCH(CG$3,$K$2:$P$2,0))</f>
        <v>2</v>
      </c>
      <c r="CH2817" s="76" cm="1">
        <f t="array" ref="CH2817">INDEX($K:$P,ROW(),MATCH(CH$3,$K$2:$P$2,0))</f>
        <v>2</v>
      </c>
      <c r="CI2817" s="76" cm="1">
        <f t="array" ref="CI2817">INDEX($K:$P,ROW(),MATCH(CI$3,$K$2:$P$2,0))</f>
        <v>2</v>
      </c>
      <c r="CJ2817" s="76" cm="1">
        <f t="array" ref="CJ2817">INDEX($K:$P,ROW(),MATCH(CJ$3,$K$2:$P$2,0))</f>
        <v>2</v>
      </c>
      <c r="CK2817" s="76" cm="1">
        <f t="array" ref="CK2817">INDEX($K:$P,ROW(),MATCH(CK$3,$K$2:$P$2,0))</f>
        <v>2</v>
      </c>
      <c r="CL2817" s="76" cm="1">
        <f t="array" ref="CL2817">INDEX($K:$P,ROW(),MATCH(CL$3,$K$2:$P$2,0))</f>
        <v>2</v>
      </c>
    </row>
    <row r="2818" spans="2:90" x14ac:dyDescent="0.4">
      <c r="B2818" s="124" t="str">
        <f>"# of "&amp;B2820&amp;"s"</f>
        <v># of implants</v>
      </c>
      <c r="D2818" t="s">
        <v>510</v>
      </c>
      <c r="E2818" s="8" t="str">
        <f t="shared" si="4036"/>
        <v>2818 VOV-TV-V</v>
      </c>
      <c r="H2818" s="12"/>
      <c r="I2818" s="60"/>
      <c r="J2818" s="60"/>
      <c r="K2818" s="114">
        <f t="shared" ref="K2818:P2818" ca="1" si="4037">SUMIF($3:$3,K$2,2818:2818)</f>
        <v>120000</v>
      </c>
      <c r="L2818" s="114">
        <f t="shared" ca="1" si="4037"/>
        <v>120000</v>
      </c>
      <c r="M2818" s="114">
        <f t="shared" ca="1" si="4037"/>
        <v>120000</v>
      </c>
      <c r="N2818" s="114">
        <f t="shared" ca="1" si="4037"/>
        <v>120000</v>
      </c>
      <c r="O2818" s="114">
        <f t="shared" ca="1" si="4037"/>
        <v>120000</v>
      </c>
      <c r="P2818" s="114">
        <f t="shared" ca="1" si="4037"/>
        <v>120000</v>
      </c>
      <c r="R2818" s="15"/>
      <c r="S2818" s="147" cm="1">
        <f t="array" aca="1" ref="S2818" ca="1">INDIRECT(S2810)*S2817</f>
        <v>10000</v>
      </c>
      <c r="T2818" s="147" cm="1">
        <f t="array" aca="1" ref="T2818" ca="1">INDIRECT(T2810)*T2817</f>
        <v>10000</v>
      </c>
      <c r="U2818" s="147" cm="1">
        <f t="array" aca="1" ref="U2818" ca="1">INDIRECT(U2810)*U2817</f>
        <v>10000</v>
      </c>
      <c r="V2818" s="147" cm="1">
        <f t="array" aca="1" ref="V2818" ca="1">INDIRECT(V2810)*V2817</f>
        <v>10000</v>
      </c>
      <c r="W2818" s="147" cm="1">
        <f t="array" aca="1" ref="W2818" ca="1">INDIRECT(W2810)*W2817</f>
        <v>10000</v>
      </c>
      <c r="X2818" s="147" cm="1">
        <f t="array" aca="1" ref="X2818" ca="1">INDIRECT(X2810)*X2817</f>
        <v>10000</v>
      </c>
      <c r="Y2818" s="147" cm="1">
        <f t="array" aca="1" ref="Y2818" ca="1">INDIRECT(Y2810)*Y2817</f>
        <v>10000</v>
      </c>
      <c r="Z2818" s="147" cm="1">
        <f t="array" aca="1" ref="Z2818" ca="1">INDIRECT(Z2810)*Z2817</f>
        <v>10000</v>
      </c>
      <c r="AA2818" s="147" cm="1">
        <f t="array" aca="1" ref="AA2818" ca="1">INDIRECT(AA2810)*AA2817</f>
        <v>10000</v>
      </c>
      <c r="AB2818" s="147" cm="1">
        <f t="array" aca="1" ref="AB2818" ca="1">INDIRECT(AB2810)*AB2817</f>
        <v>10000</v>
      </c>
      <c r="AC2818" s="147" cm="1">
        <f t="array" aca="1" ref="AC2818" ca="1">INDIRECT(AC2810)*AC2817</f>
        <v>10000</v>
      </c>
      <c r="AD2818" s="147" cm="1">
        <f t="array" aca="1" ref="AD2818" ca="1">INDIRECT(AD2810)*AD2817</f>
        <v>10000</v>
      </c>
      <c r="AE2818" s="147" cm="1">
        <f t="array" aca="1" ref="AE2818" ca="1">INDIRECT(AE2810)*AE2817</f>
        <v>10000</v>
      </c>
      <c r="AF2818" s="147" cm="1">
        <f t="array" aca="1" ref="AF2818" ca="1">INDIRECT(AF2810)*AF2817</f>
        <v>10000</v>
      </c>
      <c r="AG2818" s="147" cm="1">
        <f t="array" aca="1" ref="AG2818" ca="1">INDIRECT(AG2810)*AG2817</f>
        <v>10000</v>
      </c>
      <c r="AH2818" s="147" cm="1">
        <f t="array" aca="1" ref="AH2818" ca="1">INDIRECT(AH2810)*AH2817</f>
        <v>10000</v>
      </c>
      <c r="AI2818" s="147" cm="1">
        <f t="array" aca="1" ref="AI2818" ca="1">INDIRECT(AI2810)*AI2817</f>
        <v>10000</v>
      </c>
      <c r="AJ2818" s="147" cm="1">
        <f t="array" aca="1" ref="AJ2818" ca="1">INDIRECT(AJ2810)*AJ2817</f>
        <v>10000</v>
      </c>
      <c r="AK2818" s="147" cm="1">
        <f t="array" aca="1" ref="AK2818" ca="1">INDIRECT(AK2810)*AK2817</f>
        <v>10000</v>
      </c>
      <c r="AL2818" s="147" cm="1">
        <f t="array" aca="1" ref="AL2818" ca="1">INDIRECT(AL2810)*AL2817</f>
        <v>10000</v>
      </c>
      <c r="AM2818" s="147" cm="1">
        <f t="array" aca="1" ref="AM2818" ca="1">INDIRECT(AM2810)*AM2817</f>
        <v>10000</v>
      </c>
      <c r="AN2818" s="147" cm="1">
        <f t="array" aca="1" ref="AN2818" ca="1">INDIRECT(AN2810)*AN2817</f>
        <v>10000</v>
      </c>
      <c r="AO2818" s="147" cm="1">
        <f t="array" aca="1" ref="AO2818" ca="1">INDIRECT(AO2810)*AO2817</f>
        <v>10000</v>
      </c>
      <c r="AP2818" s="147" cm="1">
        <f t="array" aca="1" ref="AP2818" ca="1">INDIRECT(AP2810)*AP2817</f>
        <v>10000</v>
      </c>
      <c r="AQ2818" s="147" cm="1">
        <f t="array" aca="1" ref="AQ2818" ca="1">INDIRECT(AQ2810)*AQ2817</f>
        <v>10000</v>
      </c>
      <c r="AR2818" s="147" cm="1">
        <f t="array" aca="1" ref="AR2818" ca="1">INDIRECT(AR2810)*AR2817</f>
        <v>10000</v>
      </c>
      <c r="AS2818" s="147" cm="1">
        <f t="array" aca="1" ref="AS2818" ca="1">INDIRECT(AS2810)*AS2817</f>
        <v>10000</v>
      </c>
      <c r="AT2818" s="147" cm="1">
        <f t="array" aca="1" ref="AT2818" ca="1">INDIRECT(AT2810)*AT2817</f>
        <v>10000</v>
      </c>
      <c r="AU2818" s="147" cm="1">
        <f t="array" aca="1" ref="AU2818" ca="1">INDIRECT(AU2810)*AU2817</f>
        <v>10000</v>
      </c>
      <c r="AV2818" s="147" cm="1">
        <f t="array" aca="1" ref="AV2818" ca="1">INDIRECT(AV2810)*AV2817</f>
        <v>10000</v>
      </c>
      <c r="AW2818" s="147" cm="1">
        <f t="array" aca="1" ref="AW2818" ca="1">INDIRECT(AW2810)*AW2817</f>
        <v>10000</v>
      </c>
      <c r="AX2818" s="147" cm="1">
        <f t="array" aca="1" ref="AX2818" ca="1">INDIRECT(AX2810)*AX2817</f>
        <v>10000</v>
      </c>
      <c r="AY2818" s="147" cm="1">
        <f t="array" aca="1" ref="AY2818" ca="1">INDIRECT(AY2810)*AY2817</f>
        <v>10000</v>
      </c>
      <c r="AZ2818" s="147" cm="1">
        <f t="array" aca="1" ref="AZ2818" ca="1">INDIRECT(AZ2810)*AZ2817</f>
        <v>10000</v>
      </c>
      <c r="BA2818" s="147" cm="1">
        <f t="array" aca="1" ref="BA2818" ca="1">INDIRECT(BA2810)*BA2817</f>
        <v>10000</v>
      </c>
      <c r="BB2818" s="147" cm="1">
        <f t="array" aca="1" ref="BB2818" ca="1">INDIRECT(BB2810)*BB2817</f>
        <v>10000</v>
      </c>
      <c r="BC2818" s="147" cm="1">
        <f t="array" aca="1" ref="BC2818" ca="1">INDIRECT(BC2810)*BC2817</f>
        <v>10000</v>
      </c>
      <c r="BD2818" s="147" cm="1">
        <f t="array" aca="1" ref="BD2818" ca="1">INDIRECT(BD2810)*BD2817</f>
        <v>10000</v>
      </c>
      <c r="BE2818" s="147" cm="1">
        <f t="array" aca="1" ref="BE2818" ca="1">INDIRECT(BE2810)*BE2817</f>
        <v>10000</v>
      </c>
      <c r="BF2818" s="147" cm="1">
        <f t="array" aca="1" ref="BF2818" ca="1">INDIRECT(BF2810)*BF2817</f>
        <v>10000</v>
      </c>
      <c r="BG2818" s="147" cm="1">
        <f t="array" aca="1" ref="BG2818" ca="1">INDIRECT(BG2810)*BG2817</f>
        <v>10000</v>
      </c>
      <c r="BH2818" s="147" cm="1">
        <f t="array" aca="1" ref="BH2818" ca="1">INDIRECT(BH2810)*BH2817</f>
        <v>10000</v>
      </c>
      <c r="BI2818" s="147" cm="1">
        <f t="array" aca="1" ref="BI2818" ca="1">INDIRECT(BI2810)*BI2817</f>
        <v>10000</v>
      </c>
      <c r="BJ2818" s="147" cm="1">
        <f t="array" aca="1" ref="BJ2818" ca="1">INDIRECT(BJ2810)*BJ2817</f>
        <v>10000</v>
      </c>
      <c r="BK2818" s="147" cm="1">
        <f t="array" aca="1" ref="BK2818" ca="1">INDIRECT(BK2810)*BK2817</f>
        <v>10000</v>
      </c>
      <c r="BL2818" s="147" cm="1">
        <f t="array" aca="1" ref="BL2818" ca="1">INDIRECT(BL2810)*BL2817</f>
        <v>10000</v>
      </c>
      <c r="BM2818" s="147" cm="1">
        <f t="array" aca="1" ref="BM2818" ca="1">INDIRECT(BM2810)*BM2817</f>
        <v>10000</v>
      </c>
      <c r="BN2818" s="147" cm="1">
        <f t="array" aca="1" ref="BN2818" ca="1">INDIRECT(BN2810)*BN2817</f>
        <v>10000</v>
      </c>
      <c r="BO2818" s="147" cm="1">
        <f t="array" aca="1" ref="BO2818" ca="1">INDIRECT(BO2810)*BO2817</f>
        <v>10000</v>
      </c>
      <c r="BP2818" s="147" cm="1">
        <f t="array" aca="1" ref="BP2818" ca="1">INDIRECT(BP2810)*BP2817</f>
        <v>10000</v>
      </c>
      <c r="BQ2818" s="147" cm="1">
        <f t="array" aca="1" ref="BQ2818" ca="1">INDIRECT(BQ2810)*BQ2817</f>
        <v>10000</v>
      </c>
      <c r="BR2818" s="147" cm="1">
        <f t="array" aca="1" ref="BR2818" ca="1">INDIRECT(BR2810)*BR2817</f>
        <v>10000</v>
      </c>
      <c r="BS2818" s="147" cm="1">
        <f t="array" aca="1" ref="BS2818" ca="1">INDIRECT(BS2810)*BS2817</f>
        <v>10000</v>
      </c>
      <c r="BT2818" s="147" cm="1">
        <f t="array" aca="1" ref="BT2818" ca="1">INDIRECT(BT2810)*BT2817</f>
        <v>10000</v>
      </c>
      <c r="BU2818" s="147" cm="1">
        <f t="array" aca="1" ref="BU2818" ca="1">INDIRECT(BU2810)*BU2817</f>
        <v>10000</v>
      </c>
      <c r="BV2818" s="147" cm="1">
        <f t="array" aca="1" ref="BV2818" ca="1">INDIRECT(BV2810)*BV2817</f>
        <v>10000</v>
      </c>
      <c r="BW2818" s="147" cm="1">
        <f t="array" aca="1" ref="BW2818" ca="1">INDIRECT(BW2810)*BW2817</f>
        <v>10000</v>
      </c>
      <c r="BX2818" s="147" cm="1">
        <f t="array" aca="1" ref="BX2818" ca="1">INDIRECT(BX2810)*BX2817</f>
        <v>10000</v>
      </c>
      <c r="BY2818" s="147" cm="1">
        <f t="array" aca="1" ref="BY2818" ca="1">INDIRECT(BY2810)*BY2817</f>
        <v>10000</v>
      </c>
      <c r="BZ2818" s="147" cm="1">
        <f t="array" aca="1" ref="BZ2818" ca="1">INDIRECT(BZ2810)*BZ2817</f>
        <v>10000</v>
      </c>
      <c r="CA2818" s="147" cm="1">
        <f t="array" aca="1" ref="CA2818" ca="1">INDIRECT(CA2810)*CA2817</f>
        <v>10000</v>
      </c>
      <c r="CB2818" s="147" cm="1">
        <f t="array" aca="1" ref="CB2818" ca="1">INDIRECT(CB2810)*CB2817</f>
        <v>10000</v>
      </c>
      <c r="CC2818" s="147" cm="1">
        <f t="array" aca="1" ref="CC2818" ca="1">INDIRECT(CC2810)*CC2817</f>
        <v>10000</v>
      </c>
      <c r="CD2818" s="147" cm="1">
        <f t="array" aca="1" ref="CD2818" ca="1">INDIRECT(CD2810)*CD2817</f>
        <v>10000</v>
      </c>
      <c r="CE2818" s="147" cm="1">
        <f t="array" aca="1" ref="CE2818" ca="1">INDIRECT(CE2810)*CE2817</f>
        <v>10000</v>
      </c>
      <c r="CF2818" s="147" cm="1">
        <f t="array" aca="1" ref="CF2818" ca="1">INDIRECT(CF2810)*CF2817</f>
        <v>10000</v>
      </c>
      <c r="CG2818" s="147" cm="1">
        <f t="array" aca="1" ref="CG2818" ca="1">INDIRECT(CG2810)*CG2817</f>
        <v>10000</v>
      </c>
      <c r="CH2818" s="147" cm="1">
        <f t="array" aca="1" ref="CH2818" ca="1">INDIRECT(CH2810)*CH2817</f>
        <v>10000</v>
      </c>
      <c r="CI2818" s="147" cm="1">
        <f t="array" aca="1" ref="CI2818" ca="1">INDIRECT(CI2810)*CI2817</f>
        <v>10000</v>
      </c>
      <c r="CJ2818" s="147" cm="1">
        <f t="array" aca="1" ref="CJ2818" ca="1">INDIRECT(CJ2810)*CJ2817</f>
        <v>10000</v>
      </c>
      <c r="CK2818" s="147" cm="1">
        <f t="array" aca="1" ref="CK2818" ca="1">INDIRECT(CK2810)*CK2817</f>
        <v>10000</v>
      </c>
      <c r="CL2818" s="147" cm="1">
        <f t="array" aca="1" ref="CL2818" ca="1">INDIRECT(CL2810)*CL2817</f>
        <v>10000</v>
      </c>
    </row>
    <row r="2819" spans="2:90" x14ac:dyDescent="0.4">
      <c r="B2819" s="132" t="str">
        <f>B2807</f>
        <v>Surgical procedures</v>
      </c>
      <c r="D2819" t="s">
        <v>510</v>
      </c>
      <c r="E2819" s="8" t="str">
        <f t="shared" ref="E2819" si="4038">ROW()&amp;" "&amp;D2819</f>
        <v>2819 VOV-TV-V</v>
      </c>
      <c r="G2819" t="s">
        <v>332</v>
      </c>
      <c r="H2819" s="12"/>
      <c r="I2819" s="60"/>
      <c r="J2819" s="60"/>
      <c r="K2819" s="38"/>
      <c r="L2819" s="38"/>
      <c r="M2819" s="38"/>
      <c r="N2819" s="38"/>
      <c r="O2819" s="38"/>
      <c r="P2819" s="38"/>
      <c r="R2819" s="15"/>
      <c r="S2819" s="234"/>
      <c r="T2819" s="234"/>
      <c r="U2819" s="234"/>
      <c r="V2819" s="234"/>
      <c r="W2819" s="234"/>
      <c r="X2819" s="234"/>
      <c r="Y2819" s="234"/>
      <c r="Z2819" s="234"/>
      <c r="AA2819" s="234"/>
      <c r="AB2819" s="234"/>
      <c r="AC2819" s="234"/>
      <c r="AD2819" s="234"/>
      <c r="AE2819" s="234"/>
      <c r="AF2819" s="234"/>
      <c r="AG2819" s="234"/>
      <c r="AH2819" s="234"/>
      <c r="AI2819" s="234"/>
      <c r="AJ2819" s="234"/>
      <c r="AK2819" s="234"/>
      <c r="AL2819" s="234"/>
      <c r="AM2819" s="234"/>
      <c r="AN2819" s="234"/>
      <c r="AO2819" s="234"/>
      <c r="AP2819" s="234"/>
      <c r="AQ2819" s="234"/>
      <c r="AR2819" s="234"/>
      <c r="AS2819" s="234"/>
      <c r="AT2819" s="234"/>
      <c r="AU2819" s="234"/>
      <c r="AV2819" s="234"/>
      <c r="AW2819" s="234"/>
      <c r="AX2819" s="234"/>
      <c r="AY2819" s="234"/>
      <c r="AZ2819" s="234"/>
      <c r="BA2819" s="234"/>
      <c r="BB2819" s="234"/>
      <c r="BC2819" s="234"/>
      <c r="BD2819" s="234"/>
      <c r="BE2819" s="234"/>
      <c r="BF2819" s="234"/>
      <c r="BG2819" s="234"/>
      <c r="BH2819" s="234"/>
      <c r="BI2819" s="234"/>
      <c r="BJ2819" s="234"/>
      <c r="BK2819" s="234"/>
      <c r="BL2819" s="234"/>
      <c r="BM2819" s="234"/>
      <c r="BN2819" s="234"/>
      <c r="BO2819" s="234"/>
      <c r="BP2819" s="234"/>
      <c r="BQ2819" s="234"/>
      <c r="BR2819" s="234"/>
      <c r="BS2819" s="234"/>
      <c r="BT2819" s="234"/>
      <c r="BU2819" s="234"/>
      <c r="BV2819" s="234"/>
      <c r="BW2819" s="234"/>
      <c r="BX2819" s="234"/>
      <c r="BY2819" s="234"/>
      <c r="BZ2819" s="234"/>
      <c r="CA2819" s="234"/>
      <c r="CB2819" s="234"/>
      <c r="CC2819" s="234"/>
      <c r="CD2819" s="234"/>
      <c r="CE2819" s="234"/>
      <c r="CF2819" s="234"/>
      <c r="CG2819" s="234"/>
      <c r="CH2819" s="234"/>
      <c r="CI2819" s="234"/>
      <c r="CJ2819" s="234"/>
      <c r="CK2819" s="234"/>
      <c r="CL2819" s="234"/>
    </row>
    <row r="2820" spans="2:90" x14ac:dyDescent="0.4">
      <c r="B2820" s="187" t="str">
        <f>IFERROR(SUBSTITUTE(TRIM(MID(B2815, SEARCH("-", B2815) + 1, LEN(B2815))),":",""),"no unit")</f>
        <v>implant</v>
      </c>
      <c r="D2820" t="s">
        <v>510</v>
      </c>
      <c r="E2820" s="8" t="str">
        <f>ROW()&amp;" "&amp;D2820</f>
        <v>2820 VOV-TV-V</v>
      </c>
      <c r="G2820" t="s">
        <v>332</v>
      </c>
      <c r="H2820" s="27"/>
      <c r="I2820" s="78"/>
      <c r="J2820" s="78"/>
      <c r="K2820" s="33"/>
      <c r="L2820" s="33"/>
      <c r="M2820" s="33"/>
      <c r="N2820" s="33"/>
      <c r="O2820" s="33"/>
      <c r="P2820" s="33"/>
      <c r="R2820" s="33"/>
      <c r="S2820" s="80"/>
      <c r="T2820" s="80"/>
      <c r="U2820" s="80"/>
      <c r="V2820" s="80"/>
      <c r="W2820" s="80"/>
      <c r="X2820" s="80"/>
      <c r="Y2820" s="80"/>
      <c r="Z2820" s="80"/>
      <c r="AA2820" s="80"/>
      <c r="AB2820" s="80"/>
      <c r="AC2820" s="80"/>
      <c r="AD2820" s="80"/>
      <c r="AE2820" s="80"/>
      <c r="AF2820" s="80"/>
      <c r="AG2820" s="80"/>
      <c r="AH2820" s="80"/>
      <c r="AI2820" s="80"/>
      <c r="AJ2820" s="80"/>
      <c r="AK2820" s="80"/>
      <c r="AL2820" s="80"/>
      <c r="AM2820" s="80"/>
      <c r="AN2820" s="80"/>
      <c r="AO2820" s="80"/>
      <c r="AP2820" s="80"/>
      <c r="AQ2820" s="80"/>
      <c r="AR2820" s="80"/>
      <c r="AS2820" s="80"/>
      <c r="AT2820" s="80"/>
      <c r="AU2820" s="80"/>
      <c r="AV2820" s="80"/>
      <c r="AW2820" s="80"/>
      <c r="AX2820" s="80"/>
      <c r="AY2820" s="80"/>
      <c r="AZ2820" s="80"/>
      <c r="BA2820" s="80"/>
      <c r="BB2820" s="80"/>
      <c r="BC2820" s="80"/>
      <c r="BD2820" s="80"/>
      <c r="BE2820" s="80"/>
      <c r="BF2820" s="80"/>
      <c r="BG2820" s="80"/>
      <c r="BH2820" s="80"/>
      <c r="BI2820" s="80"/>
      <c r="BJ2820" s="80"/>
      <c r="BK2820" s="80"/>
      <c r="BL2820" s="80"/>
      <c r="BM2820" s="80"/>
      <c r="BN2820" s="80"/>
      <c r="BO2820" s="80"/>
      <c r="BP2820" s="80"/>
      <c r="BQ2820" s="80"/>
      <c r="BR2820" s="80"/>
      <c r="BS2820" s="80"/>
      <c r="BT2820" s="80"/>
      <c r="BU2820" s="80"/>
      <c r="BV2820" s="80"/>
      <c r="BW2820" s="80"/>
      <c r="BX2820" s="80"/>
      <c r="BY2820" s="80"/>
      <c r="BZ2820" s="80"/>
      <c r="CA2820" s="80"/>
      <c r="CB2820" s="80"/>
      <c r="CC2820" s="80"/>
      <c r="CD2820" s="80"/>
      <c r="CE2820" s="80"/>
      <c r="CF2820" s="80"/>
      <c r="CG2820" s="80"/>
      <c r="CH2820" s="80"/>
      <c r="CI2820" s="80"/>
      <c r="CJ2820" s="80"/>
      <c r="CK2820" s="80"/>
      <c r="CL2820" s="80"/>
    </row>
    <row r="2821" spans="2:90" x14ac:dyDescent="0.4">
      <c r="B2821" s="132" t="s">
        <v>461</v>
      </c>
      <c r="D2821" t="s">
        <v>510</v>
      </c>
      <c r="E2821" s="8" t="str">
        <f t="shared" ref="E2821:E2826" si="4039">ROW()&amp;" "&amp;D2821</f>
        <v>2821 VOV-TV-V</v>
      </c>
      <c r="G2821" t="s">
        <v>332</v>
      </c>
      <c r="H2821" s="27"/>
      <c r="I2821" s="78"/>
      <c r="J2821" s="78"/>
      <c r="K2821" s="33"/>
      <c r="L2821" s="33"/>
      <c r="M2821" s="33"/>
      <c r="N2821" s="33"/>
      <c r="O2821" s="33"/>
      <c r="P2821" s="33"/>
      <c r="R2821" s="33"/>
      <c r="S2821" s="80" t="str">
        <f t="shared" ref="S2821" si="4040">S2809</f>
        <v>S$12</v>
      </c>
      <c r="T2821" s="80" t="str">
        <f t="shared" ref="T2821:CE2821" si="4041">T2809</f>
        <v>T$12</v>
      </c>
      <c r="U2821" s="80" t="str">
        <f t="shared" si="4041"/>
        <v>U$12</v>
      </c>
      <c r="V2821" s="80" t="str">
        <f t="shared" si="4041"/>
        <v>V$12</v>
      </c>
      <c r="W2821" s="80" t="str">
        <f t="shared" si="4041"/>
        <v>W$12</v>
      </c>
      <c r="X2821" s="80" t="str">
        <f t="shared" si="4041"/>
        <v>X$12</v>
      </c>
      <c r="Y2821" s="80" t="str">
        <f t="shared" si="4041"/>
        <v>Y$12</v>
      </c>
      <c r="Z2821" s="80" t="str">
        <f t="shared" si="4041"/>
        <v>Z$12</v>
      </c>
      <c r="AA2821" s="80" t="str">
        <f t="shared" si="4041"/>
        <v>AA$12</v>
      </c>
      <c r="AB2821" s="80" t="str">
        <f t="shared" si="4041"/>
        <v>AB$12</v>
      </c>
      <c r="AC2821" s="80" t="str">
        <f t="shared" si="4041"/>
        <v>AC$12</v>
      </c>
      <c r="AD2821" s="80" t="str">
        <f t="shared" si="4041"/>
        <v>AD$12</v>
      </c>
      <c r="AE2821" s="80" t="str">
        <f t="shared" si="4041"/>
        <v>AE$12</v>
      </c>
      <c r="AF2821" s="80" t="str">
        <f t="shared" si="4041"/>
        <v>AF$12</v>
      </c>
      <c r="AG2821" s="80" t="str">
        <f t="shared" si="4041"/>
        <v>AG$12</v>
      </c>
      <c r="AH2821" s="80" t="str">
        <f t="shared" si="4041"/>
        <v>AH$12</v>
      </c>
      <c r="AI2821" s="80" t="str">
        <f t="shared" si="4041"/>
        <v>AI$12</v>
      </c>
      <c r="AJ2821" s="80" t="str">
        <f t="shared" si="4041"/>
        <v>AJ$12</v>
      </c>
      <c r="AK2821" s="80" t="str">
        <f t="shared" si="4041"/>
        <v>AK$12</v>
      </c>
      <c r="AL2821" s="80" t="str">
        <f t="shared" si="4041"/>
        <v>AL$12</v>
      </c>
      <c r="AM2821" s="80" t="str">
        <f t="shared" si="4041"/>
        <v>AM$12</v>
      </c>
      <c r="AN2821" s="80" t="str">
        <f t="shared" si="4041"/>
        <v>AN$12</v>
      </c>
      <c r="AO2821" s="80" t="str">
        <f t="shared" si="4041"/>
        <v>AO$12</v>
      </c>
      <c r="AP2821" s="80" t="str">
        <f t="shared" si="4041"/>
        <v>AP$12</v>
      </c>
      <c r="AQ2821" s="80" t="str">
        <f t="shared" si="4041"/>
        <v>AQ$12</v>
      </c>
      <c r="AR2821" s="80" t="str">
        <f t="shared" si="4041"/>
        <v>AR$12</v>
      </c>
      <c r="AS2821" s="80" t="str">
        <f t="shared" si="4041"/>
        <v>AS$12</v>
      </c>
      <c r="AT2821" s="80" t="str">
        <f t="shared" si="4041"/>
        <v>AT$12</v>
      </c>
      <c r="AU2821" s="80" t="str">
        <f t="shared" si="4041"/>
        <v>AU$12</v>
      </c>
      <c r="AV2821" s="80" t="str">
        <f t="shared" si="4041"/>
        <v>AV$12</v>
      </c>
      <c r="AW2821" s="80" t="str">
        <f t="shared" si="4041"/>
        <v>AW$12</v>
      </c>
      <c r="AX2821" s="80" t="str">
        <f t="shared" si="4041"/>
        <v>AX$12</v>
      </c>
      <c r="AY2821" s="80" t="str">
        <f t="shared" si="4041"/>
        <v>AY$12</v>
      </c>
      <c r="AZ2821" s="80" t="str">
        <f t="shared" si="4041"/>
        <v>AZ$12</v>
      </c>
      <c r="BA2821" s="80" t="str">
        <f t="shared" si="4041"/>
        <v>BA$12</v>
      </c>
      <c r="BB2821" s="80" t="str">
        <f t="shared" si="4041"/>
        <v>BB$12</v>
      </c>
      <c r="BC2821" s="80" t="str">
        <f t="shared" si="4041"/>
        <v>BC$12</v>
      </c>
      <c r="BD2821" s="80" t="str">
        <f t="shared" si="4041"/>
        <v>BD$12</v>
      </c>
      <c r="BE2821" s="80" t="str">
        <f t="shared" si="4041"/>
        <v>BE$12</v>
      </c>
      <c r="BF2821" s="80" t="str">
        <f t="shared" si="4041"/>
        <v>BF$12</v>
      </c>
      <c r="BG2821" s="80" t="str">
        <f t="shared" si="4041"/>
        <v>BG$12</v>
      </c>
      <c r="BH2821" s="80" t="str">
        <f t="shared" si="4041"/>
        <v>BH$12</v>
      </c>
      <c r="BI2821" s="80" t="str">
        <f t="shared" si="4041"/>
        <v>BI$12</v>
      </c>
      <c r="BJ2821" s="80" t="str">
        <f t="shared" si="4041"/>
        <v>BJ$12</v>
      </c>
      <c r="BK2821" s="80" t="str">
        <f t="shared" si="4041"/>
        <v>BK$12</v>
      </c>
      <c r="BL2821" s="80" t="str">
        <f t="shared" si="4041"/>
        <v>BL$12</v>
      </c>
      <c r="BM2821" s="80" t="str">
        <f t="shared" si="4041"/>
        <v>BM$12</v>
      </c>
      <c r="BN2821" s="80" t="str">
        <f t="shared" si="4041"/>
        <v>BN$12</v>
      </c>
      <c r="BO2821" s="80" t="str">
        <f t="shared" si="4041"/>
        <v>BO$12</v>
      </c>
      <c r="BP2821" s="80" t="str">
        <f t="shared" si="4041"/>
        <v>BP$12</v>
      </c>
      <c r="BQ2821" s="80" t="str">
        <f t="shared" si="4041"/>
        <v>BQ$12</v>
      </c>
      <c r="BR2821" s="80" t="str">
        <f t="shared" si="4041"/>
        <v>BR$12</v>
      </c>
      <c r="BS2821" s="80" t="str">
        <f t="shared" si="4041"/>
        <v>BS$12</v>
      </c>
      <c r="BT2821" s="80" t="str">
        <f t="shared" si="4041"/>
        <v>BT$12</v>
      </c>
      <c r="BU2821" s="80" t="str">
        <f t="shared" si="4041"/>
        <v>BU$12</v>
      </c>
      <c r="BV2821" s="80" t="str">
        <f t="shared" si="4041"/>
        <v>BV$12</v>
      </c>
      <c r="BW2821" s="80" t="str">
        <f t="shared" si="4041"/>
        <v>BW$12</v>
      </c>
      <c r="BX2821" s="80" t="str">
        <f t="shared" si="4041"/>
        <v>BX$12</v>
      </c>
      <c r="BY2821" s="80" t="str">
        <f t="shared" si="4041"/>
        <v>BY$12</v>
      </c>
      <c r="BZ2821" s="80" t="str">
        <f t="shared" si="4041"/>
        <v>BZ$12</v>
      </c>
      <c r="CA2821" s="80" t="str">
        <f t="shared" si="4041"/>
        <v>CA$12</v>
      </c>
      <c r="CB2821" s="80" t="str">
        <f t="shared" si="4041"/>
        <v>CB$12</v>
      </c>
      <c r="CC2821" s="80" t="str">
        <f t="shared" si="4041"/>
        <v>CC$12</v>
      </c>
      <c r="CD2821" s="80" t="str">
        <f t="shared" si="4041"/>
        <v>CD$12</v>
      </c>
      <c r="CE2821" s="80" t="str">
        <f t="shared" si="4041"/>
        <v>CE$12</v>
      </c>
      <c r="CF2821" s="80" t="str">
        <f t="shared" ref="CF2821:CK2821" si="4042">CF2809</f>
        <v>CF$12</v>
      </c>
      <c r="CG2821" s="80" t="str">
        <f t="shared" si="4042"/>
        <v>CG$12</v>
      </c>
      <c r="CH2821" s="80" t="str">
        <f t="shared" si="4042"/>
        <v>CH$12</v>
      </c>
      <c r="CI2821" s="80" t="str">
        <f t="shared" si="4042"/>
        <v>CI$12</v>
      </c>
      <c r="CJ2821" s="80" t="str">
        <f t="shared" si="4042"/>
        <v>CJ$12</v>
      </c>
      <c r="CK2821" s="80" t="str">
        <f t="shared" si="4042"/>
        <v>CK$12</v>
      </c>
      <c r="CL2821" s="80" t="str">
        <f t="shared" ref="CL2821" si="4043">CL2809</f>
        <v>CL$12</v>
      </c>
    </row>
    <row r="2822" spans="2:90" x14ac:dyDescent="0.4">
      <c r="B2822" s="187" t="s">
        <v>462</v>
      </c>
      <c r="D2822" t="s">
        <v>510</v>
      </c>
      <c r="E2822" s="8" t="str">
        <f t="shared" si="4039"/>
        <v>2822 VOV-TV-V</v>
      </c>
      <c r="G2822" t="s">
        <v>332</v>
      </c>
      <c r="K2822" s="53"/>
      <c r="L2822" s="53"/>
      <c r="M2822" s="53"/>
      <c r="N2822" s="53"/>
      <c r="O2822" s="53"/>
      <c r="P2822" s="53"/>
      <c r="R2822" s="24"/>
      <c r="S2822" s="208" t="str">
        <f t="shared" ref="S2822" si="4044">ADDRESS(ROW(S2818),COLUMN(S2818),2)</f>
        <v>S$2818</v>
      </c>
      <c r="T2822" s="208" t="str">
        <f t="shared" ref="T2822:CE2822" si="4045">ADDRESS(ROW(T2818),COLUMN(T2818),2)</f>
        <v>T$2818</v>
      </c>
      <c r="U2822" s="208" t="str">
        <f t="shared" si="4045"/>
        <v>U$2818</v>
      </c>
      <c r="V2822" s="208" t="str">
        <f t="shared" si="4045"/>
        <v>V$2818</v>
      </c>
      <c r="W2822" s="208" t="str">
        <f t="shared" si="4045"/>
        <v>W$2818</v>
      </c>
      <c r="X2822" s="208" t="str">
        <f t="shared" si="4045"/>
        <v>X$2818</v>
      </c>
      <c r="Y2822" s="208" t="str">
        <f t="shared" si="4045"/>
        <v>Y$2818</v>
      </c>
      <c r="Z2822" s="208" t="str">
        <f t="shared" si="4045"/>
        <v>Z$2818</v>
      </c>
      <c r="AA2822" s="208" t="str">
        <f t="shared" si="4045"/>
        <v>AA$2818</v>
      </c>
      <c r="AB2822" s="208" t="str">
        <f t="shared" si="4045"/>
        <v>AB$2818</v>
      </c>
      <c r="AC2822" s="208" t="str">
        <f t="shared" si="4045"/>
        <v>AC$2818</v>
      </c>
      <c r="AD2822" s="208" t="str">
        <f t="shared" si="4045"/>
        <v>AD$2818</v>
      </c>
      <c r="AE2822" s="208" t="str">
        <f t="shared" si="4045"/>
        <v>AE$2818</v>
      </c>
      <c r="AF2822" s="208" t="str">
        <f t="shared" si="4045"/>
        <v>AF$2818</v>
      </c>
      <c r="AG2822" s="208" t="str">
        <f t="shared" si="4045"/>
        <v>AG$2818</v>
      </c>
      <c r="AH2822" s="208" t="str">
        <f t="shared" si="4045"/>
        <v>AH$2818</v>
      </c>
      <c r="AI2822" s="208" t="str">
        <f t="shared" si="4045"/>
        <v>AI$2818</v>
      </c>
      <c r="AJ2822" s="208" t="str">
        <f t="shared" si="4045"/>
        <v>AJ$2818</v>
      </c>
      <c r="AK2822" s="208" t="str">
        <f t="shared" si="4045"/>
        <v>AK$2818</v>
      </c>
      <c r="AL2822" s="208" t="str">
        <f t="shared" si="4045"/>
        <v>AL$2818</v>
      </c>
      <c r="AM2822" s="208" t="str">
        <f t="shared" si="4045"/>
        <v>AM$2818</v>
      </c>
      <c r="AN2822" s="208" t="str">
        <f t="shared" si="4045"/>
        <v>AN$2818</v>
      </c>
      <c r="AO2822" s="208" t="str">
        <f t="shared" si="4045"/>
        <v>AO$2818</v>
      </c>
      <c r="AP2822" s="208" t="str">
        <f t="shared" si="4045"/>
        <v>AP$2818</v>
      </c>
      <c r="AQ2822" s="208" t="str">
        <f t="shared" si="4045"/>
        <v>AQ$2818</v>
      </c>
      <c r="AR2822" s="208" t="str">
        <f t="shared" si="4045"/>
        <v>AR$2818</v>
      </c>
      <c r="AS2822" s="208" t="str">
        <f t="shared" si="4045"/>
        <v>AS$2818</v>
      </c>
      <c r="AT2822" s="208" t="str">
        <f t="shared" si="4045"/>
        <v>AT$2818</v>
      </c>
      <c r="AU2822" s="208" t="str">
        <f t="shared" si="4045"/>
        <v>AU$2818</v>
      </c>
      <c r="AV2822" s="208" t="str">
        <f t="shared" si="4045"/>
        <v>AV$2818</v>
      </c>
      <c r="AW2822" s="208" t="str">
        <f t="shared" si="4045"/>
        <v>AW$2818</v>
      </c>
      <c r="AX2822" s="208" t="str">
        <f t="shared" si="4045"/>
        <v>AX$2818</v>
      </c>
      <c r="AY2822" s="208" t="str">
        <f t="shared" si="4045"/>
        <v>AY$2818</v>
      </c>
      <c r="AZ2822" s="208" t="str">
        <f t="shared" si="4045"/>
        <v>AZ$2818</v>
      </c>
      <c r="BA2822" s="208" t="str">
        <f t="shared" si="4045"/>
        <v>BA$2818</v>
      </c>
      <c r="BB2822" s="208" t="str">
        <f t="shared" si="4045"/>
        <v>BB$2818</v>
      </c>
      <c r="BC2822" s="208" t="str">
        <f t="shared" si="4045"/>
        <v>BC$2818</v>
      </c>
      <c r="BD2822" s="208" t="str">
        <f t="shared" si="4045"/>
        <v>BD$2818</v>
      </c>
      <c r="BE2822" s="208" t="str">
        <f t="shared" si="4045"/>
        <v>BE$2818</v>
      </c>
      <c r="BF2822" s="208" t="str">
        <f t="shared" si="4045"/>
        <v>BF$2818</v>
      </c>
      <c r="BG2822" s="208" t="str">
        <f t="shared" si="4045"/>
        <v>BG$2818</v>
      </c>
      <c r="BH2822" s="208" t="str">
        <f t="shared" si="4045"/>
        <v>BH$2818</v>
      </c>
      <c r="BI2822" s="208" t="str">
        <f t="shared" si="4045"/>
        <v>BI$2818</v>
      </c>
      <c r="BJ2822" s="208" t="str">
        <f t="shared" si="4045"/>
        <v>BJ$2818</v>
      </c>
      <c r="BK2822" s="208" t="str">
        <f t="shared" si="4045"/>
        <v>BK$2818</v>
      </c>
      <c r="BL2822" s="208" t="str">
        <f t="shared" si="4045"/>
        <v>BL$2818</v>
      </c>
      <c r="BM2822" s="208" t="str">
        <f t="shared" si="4045"/>
        <v>BM$2818</v>
      </c>
      <c r="BN2822" s="208" t="str">
        <f t="shared" si="4045"/>
        <v>BN$2818</v>
      </c>
      <c r="BO2822" s="208" t="str">
        <f t="shared" si="4045"/>
        <v>BO$2818</v>
      </c>
      <c r="BP2822" s="208" t="str">
        <f t="shared" si="4045"/>
        <v>BP$2818</v>
      </c>
      <c r="BQ2822" s="208" t="str">
        <f t="shared" si="4045"/>
        <v>BQ$2818</v>
      </c>
      <c r="BR2822" s="208" t="str">
        <f t="shared" si="4045"/>
        <v>BR$2818</v>
      </c>
      <c r="BS2822" s="208" t="str">
        <f t="shared" si="4045"/>
        <v>BS$2818</v>
      </c>
      <c r="BT2822" s="208" t="str">
        <f t="shared" si="4045"/>
        <v>BT$2818</v>
      </c>
      <c r="BU2822" s="208" t="str">
        <f t="shared" si="4045"/>
        <v>BU$2818</v>
      </c>
      <c r="BV2822" s="208" t="str">
        <f t="shared" si="4045"/>
        <v>BV$2818</v>
      </c>
      <c r="BW2822" s="208" t="str">
        <f t="shared" si="4045"/>
        <v>BW$2818</v>
      </c>
      <c r="BX2822" s="208" t="str">
        <f t="shared" si="4045"/>
        <v>BX$2818</v>
      </c>
      <c r="BY2822" s="208" t="str">
        <f t="shared" si="4045"/>
        <v>BY$2818</v>
      </c>
      <c r="BZ2822" s="208" t="str">
        <f t="shared" si="4045"/>
        <v>BZ$2818</v>
      </c>
      <c r="CA2822" s="208" t="str">
        <f t="shared" si="4045"/>
        <v>CA$2818</v>
      </c>
      <c r="CB2822" s="208" t="str">
        <f t="shared" si="4045"/>
        <v>CB$2818</v>
      </c>
      <c r="CC2822" s="208" t="str">
        <f t="shared" si="4045"/>
        <v>CC$2818</v>
      </c>
      <c r="CD2822" s="208" t="str">
        <f t="shared" si="4045"/>
        <v>CD$2818</v>
      </c>
      <c r="CE2822" s="208" t="str">
        <f t="shared" si="4045"/>
        <v>CE$2818</v>
      </c>
      <c r="CF2822" s="208" t="str">
        <f t="shared" ref="CF2822:CK2822" si="4046">ADDRESS(ROW(CF2818),COLUMN(CF2818),2)</f>
        <v>CF$2818</v>
      </c>
      <c r="CG2822" s="208" t="str">
        <f t="shared" si="4046"/>
        <v>CG$2818</v>
      </c>
      <c r="CH2822" s="208" t="str">
        <f t="shared" si="4046"/>
        <v>CH$2818</v>
      </c>
      <c r="CI2822" s="208" t="str">
        <f t="shared" si="4046"/>
        <v>CI$2818</v>
      </c>
      <c r="CJ2822" s="208" t="str">
        <f t="shared" si="4046"/>
        <v>CJ$2818</v>
      </c>
      <c r="CK2822" s="208" t="str">
        <f t="shared" si="4046"/>
        <v>CK$2818</v>
      </c>
      <c r="CL2822" s="208" t="str">
        <f t="shared" ref="CL2822" si="4047">ADDRESS(ROW(CL2818),COLUMN(CL2818),2)</f>
        <v>CL$2818</v>
      </c>
    </row>
    <row r="2823" spans="2:90" x14ac:dyDescent="0.4">
      <c r="B2823" s="187" t="str">
        <f>B2815</f>
        <v>Volume of a volume modifier - implant</v>
      </c>
      <c r="D2823" t="s">
        <v>510</v>
      </c>
      <c r="E2823" s="8" t="str">
        <f t="shared" si="4039"/>
        <v>2823 VOV-TV-V</v>
      </c>
      <c r="G2823" t="s">
        <v>332</v>
      </c>
      <c r="H2823" s="12"/>
      <c r="I2823" s="60"/>
      <c r="J2823" s="60"/>
      <c r="K2823" s="15"/>
      <c r="L2823" s="15"/>
      <c r="M2823" s="15"/>
      <c r="N2823" s="15"/>
      <c r="O2823" s="15"/>
      <c r="P2823" s="15"/>
      <c r="R2823" s="15"/>
      <c r="S2823" s="80"/>
      <c r="T2823" s="80"/>
      <c r="U2823" s="80"/>
      <c r="V2823" s="80"/>
      <c r="W2823" s="80"/>
      <c r="X2823" s="80"/>
      <c r="Y2823" s="80"/>
      <c r="Z2823" s="80"/>
      <c r="AA2823" s="80"/>
      <c r="AB2823" s="80"/>
      <c r="AC2823" s="80"/>
      <c r="AD2823" s="80"/>
      <c r="AE2823" s="80"/>
      <c r="AF2823" s="80"/>
      <c r="AG2823" s="80"/>
      <c r="AH2823" s="80"/>
      <c r="AI2823" s="80"/>
      <c r="AJ2823" s="80"/>
      <c r="AK2823" s="80"/>
      <c r="AL2823" s="80"/>
      <c r="AM2823" s="80"/>
      <c r="AN2823" s="80"/>
      <c r="AO2823" s="80"/>
      <c r="AP2823" s="80"/>
      <c r="AQ2823" s="80"/>
      <c r="AR2823" s="80"/>
      <c r="AS2823" s="80"/>
      <c r="AT2823" s="80"/>
      <c r="AU2823" s="80"/>
      <c r="AV2823" s="80"/>
      <c r="AW2823" s="80"/>
      <c r="AX2823" s="80"/>
      <c r="AY2823" s="80"/>
      <c r="AZ2823" s="80"/>
      <c r="BA2823" s="80"/>
      <c r="BB2823" s="80"/>
      <c r="BC2823" s="80"/>
      <c r="BD2823" s="80"/>
      <c r="BE2823" s="80"/>
      <c r="BF2823" s="80"/>
      <c r="BG2823" s="80"/>
      <c r="BH2823" s="80"/>
      <c r="BI2823" s="80"/>
      <c r="BJ2823" s="80"/>
      <c r="BK2823" s="80"/>
      <c r="BL2823" s="80"/>
      <c r="BM2823" s="80"/>
      <c r="BN2823" s="80"/>
      <c r="BO2823" s="80"/>
      <c r="BP2823" s="80"/>
      <c r="BQ2823" s="80"/>
      <c r="BR2823" s="80"/>
      <c r="BS2823" s="80"/>
      <c r="BT2823" s="80"/>
      <c r="BU2823" s="80"/>
      <c r="BV2823" s="80"/>
      <c r="BW2823" s="80"/>
      <c r="BX2823" s="80"/>
      <c r="BY2823" s="80"/>
      <c r="BZ2823" s="80"/>
      <c r="CA2823" s="80"/>
      <c r="CB2823" s="80"/>
      <c r="CC2823" s="80"/>
      <c r="CD2823" s="80"/>
      <c r="CE2823" s="80"/>
      <c r="CF2823" s="80"/>
      <c r="CG2823" s="80"/>
      <c r="CH2823" s="80"/>
      <c r="CI2823" s="80"/>
      <c r="CJ2823" s="80"/>
      <c r="CK2823" s="80"/>
      <c r="CL2823" s="80"/>
    </row>
    <row r="2824" spans="2:90" x14ac:dyDescent="0.4">
      <c r="B2824" s="132" t="str">
        <f>B2812</f>
        <v xml:space="preserve">secondary unit </v>
      </c>
      <c r="D2824" t="s">
        <v>510</v>
      </c>
      <c r="E2824" s="8" t="str">
        <f t="shared" si="4039"/>
        <v>2824 VOV-TV-V</v>
      </c>
      <c r="G2824" t="s">
        <v>332</v>
      </c>
      <c r="H2824" s="12"/>
      <c r="I2824" s="60"/>
      <c r="J2824" s="60"/>
      <c r="K2824" s="15"/>
      <c r="L2824" s="15"/>
      <c r="M2824" s="15"/>
      <c r="N2824" s="15"/>
      <c r="O2824" s="15"/>
      <c r="P2824" s="15"/>
      <c r="R2824" s="15"/>
      <c r="S2824" s="76"/>
      <c r="T2824" s="76"/>
      <c r="U2824" s="76"/>
      <c r="V2824" s="76"/>
      <c r="W2824" s="76"/>
      <c r="X2824" s="76"/>
      <c r="Y2824" s="76"/>
      <c r="Z2824" s="76"/>
      <c r="AA2824" s="76"/>
      <c r="AB2824" s="76"/>
      <c r="AC2824" s="76"/>
      <c r="AD2824" s="76"/>
      <c r="AE2824" s="76"/>
      <c r="AF2824" s="76"/>
      <c r="AG2824" s="76"/>
      <c r="AH2824" s="76"/>
      <c r="AI2824" s="76"/>
      <c r="AJ2824" s="76"/>
      <c r="AK2824" s="76"/>
      <c r="AL2824" s="76"/>
      <c r="AM2824" s="76"/>
      <c r="AN2824" s="76"/>
      <c r="AO2824" s="76"/>
      <c r="AP2824" s="76"/>
      <c r="AQ2824" s="76"/>
      <c r="AR2824" s="76"/>
      <c r="AS2824" s="76"/>
      <c r="AT2824" s="76"/>
      <c r="AU2824" s="76"/>
      <c r="AV2824" s="76"/>
      <c r="AW2824" s="76"/>
      <c r="AX2824" s="76"/>
      <c r="AY2824" s="76"/>
      <c r="AZ2824" s="76"/>
      <c r="BA2824" s="76"/>
      <c r="BB2824" s="76"/>
      <c r="BC2824" s="76"/>
      <c r="BD2824" s="76"/>
      <c r="BE2824" s="76"/>
      <c r="BF2824" s="76"/>
      <c r="BG2824" s="76"/>
      <c r="BH2824" s="76"/>
      <c r="BI2824" s="76"/>
      <c r="BJ2824" s="76"/>
      <c r="BK2824" s="76"/>
      <c r="BL2824" s="76"/>
      <c r="BM2824" s="76"/>
      <c r="BN2824" s="76"/>
      <c r="BO2824" s="76"/>
      <c r="BP2824" s="76"/>
      <c r="BQ2824" s="76"/>
      <c r="BR2824" s="76"/>
      <c r="BS2824" s="76"/>
      <c r="BT2824" s="76"/>
      <c r="BU2824" s="76"/>
      <c r="BV2824" s="76"/>
      <c r="BW2824" s="76"/>
      <c r="BX2824" s="76"/>
      <c r="BY2824" s="76"/>
      <c r="BZ2824" s="76"/>
      <c r="CA2824" s="76"/>
      <c r="CB2824" s="76"/>
      <c r="CC2824" s="76"/>
      <c r="CD2824" s="76"/>
      <c r="CE2824" s="76"/>
      <c r="CF2824" s="76"/>
      <c r="CG2824" s="76"/>
      <c r="CH2824" s="76"/>
      <c r="CI2824" s="76"/>
      <c r="CJ2824" s="76"/>
      <c r="CK2824" s="76"/>
      <c r="CL2824" s="76"/>
    </row>
    <row r="2825" spans="2:90" x14ac:dyDescent="0.4">
      <c r="B2825" s="132" t="str">
        <f>B2813</f>
        <v>Secondary revenue driver</v>
      </c>
      <c r="D2825" t="s">
        <v>510</v>
      </c>
      <c r="E2825" s="8" t="str">
        <f t="shared" si="4039"/>
        <v>2825 VOV-TV-V</v>
      </c>
      <c r="G2825" t="s">
        <v>332</v>
      </c>
      <c r="H2825" s="12"/>
      <c r="I2825" s="60"/>
      <c r="J2825" s="60"/>
      <c r="K2825" s="15"/>
      <c r="L2825" s="15"/>
      <c r="M2825" s="15"/>
      <c r="N2825" s="15"/>
      <c r="O2825" s="15"/>
      <c r="P2825" s="15"/>
      <c r="R2825" s="15"/>
      <c r="S2825" s="76"/>
      <c r="T2825" s="76"/>
      <c r="U2825" s="76"/>
      <c r="V2825" s="76"/>
      <c r="W2825" s="76"/>
      <c r="X2825" s="76"/>
      <c r="Y2825" s="76"/>
      <c r="Z2825" s="76"/>
      <c r="AA2825" s="76"/>
      <c r="AB2825" s="76"/>
      <c r="AC2825" s="76"/>
      <c r="AD2825" s="76"/>
      <c r="AE2825" s="76"/>
      <c r="AF2825" s="76"/>
      <c r="AG2825" s="76"/>
      <c r="AH2825" s="76"/>
      <c r="AI2825" s="76"/>
      <c r="AJ2825" s="76"/>
      <c r="AK2825" s="76"/>
      <c r="AL2825" s="76"/>
      <c r="AM2825" s="76"/>
      <c r="AN2825" s="76"/>
      <c r="AO2825" s="76"/>
      <c r="AP2825" s="76"/>
      <c r="AQ2825" s="76"/>
      <c r="AR2825" s="76"/>
      <c r="AS2825" s="76"/>
      <c r="AT2825" s="76"/>
      <c r="AU2825" s="76"/>
      <c r="AV2825" s="76"/>
      <c r="AW2825" s="76"/>
      <c r="AX2825" s="76"/>
      <c r="AY2825" s="76"/>
      <c r="AZ2825" s="76"/>
      <c r="BA2825" s="76"/>
      <c r="BB2825" s="76"/>
      <c r="BC2825" s="76"/>
      <c r="BD2825" s="76"/>
      <c r="BE2825" s="76"/>
      <c r="BF2825" s="76"/>
      <c r="BG2825" s="76"/>
      <c r="BH2825" s="76"/>
      <c r="BI2825" s="76"/>
      <c r="BJ2825" s="76"/>
      <c r="BK2825" s="76"/>
      <c r="BL2825" s="76"/>
      <c r="BM2825" s="76"/>
      <c r="BN2825" s="76"/>
      <c r="BO2825" s="76"/>
      <c r="BP2825" s="76"/>
      <c r="BQ2825" s="76"/>
      <c r="BR2825" s="76"/>
      <c r="BS2825" s="76"/>
      <c r="BT2825" s="76"/>
      <c r="BU2825" s="76"/>
      <c r="BV2825" s="76"/>
      <c r="BW2825" s="76"/>
      <c r="BX2825" s="76"/>
      <c r="BY2825" s="76"/>
      <c r="BZ2825" s="76"/>
      <c r="CA2825" s="76"/>
      <c r="CB2825" s="76"/>
      <c r="CC2825" s="76"/>
      <c r="CD2825" s="76"/>
      <c r="CE2825" s="76"/>
      <c r="CF2825" s="76"/>
      <c r="CG2825" s="76"/>
      <c r="CH2825" s="76"/>
      <c r="CI2825" s="76"/>
      <c r="CJ2825" s="76"/>
      <c r="CK2825" s="76"/>
      <c r="CL2825" s="76"/>
    </row>
    <row r="2826" spans="2:90" x14ac:dyDescent="0.4">
      <c r="B2826" s="132" t="str">
        <f>B2814</f>
        <v>Secondary volume driver</v>
      </c>
      <c r="D2826" t="s">
        <v>510</v>
      </c>
      <c r="E2826" s="8" t="str">
        <f t="shared" si="4039"/>
        <v>2826 VOV-TV-V</v>
      </c>
      <c r="G2826" t="s">
        <v>332</v>
      </c>
      <c r="H2826" s="12"/>
      <c r="I2826" s="60"/>
      <c r="J2826" s="60"/>
      <c r="K2826" s="15"/>
      <c r="L2826" s="15"/>
      <c r="M2826" s="15"/>
      <c r="N2826" s="15"/>
      <c r="O2826" s="15"/>
      <c r="P2826" s="15"/>
      <c r="R2826" s="15"/>
      <c r="S2826" s="175"/>
      <c r="T2826" s="175"/>
      <c r="U2826" s="175"/>
      <c r="V2826" s="175"/>
      <c r="W2826" s="175"/>
      <c r="X2826" s="175"/>
      <c r="Y2826" s="175"/>
      <c r="Z2826" s="175"/>
      <c r="AA2826" s="175"/>
      <c r="AB2826" s="175"/>
      <c r="AC2826" s="175"/>
      <c r="AD2826" s="175"/>
      <c r="AE2826" s="175"/>
      <c r="AF2826" s="175"/>
      <c r="AG2826" s="175"/>
      <c r="AH2826" s="175"/>
      <c r="AI2826" s="175"/>
      <c r="AJ2826" s="175"/>
      <c r="AK2826" s="175"/>
      <c r="AL2826" s="175"/>
      <c r="AM2826" s="175"/>
      <c r="AN2826" s="175"/>
      <c r="AO2826" s="175"/>
      <c r="AP2826" s="175"/>
      <c r="AQ2826" s="175"/>
      <c r="AR2826" s="175"/>
      <c r="AS2826" s="175"/>
      <c r="AT2826" s="175"/>
      <c r="AU2826" s="175"/>
      <c r="AV2826" s="175"/>
      <c r="AW2826" s="175"/>
      <c r="AX2826" s="175"/>
      <c r="AY2826" s="175"/>
      <c r="AZ2826" s="175"/>
      <c r="BA2826" s="175"/>
      <c r="BB2826" s="175"/>
      <c r="BC2826" s="175"/>
      <c r="BD2826" s="175"/>
      <c r="BE2826" s="175"/>
      <c r="BF2826" s="175"/>
      <c r="BG2826" s="175"/>
      <c r="BH2826" s="175"/>
      <c r="BI2826" s="175"/>
      <c r="BJ2826" s="175"/>
      <c r="BK2826" s="175"/>
      <c r="BL2826" s="175"/>
      <c r="BM2826" s="175"/>
      <c r="BN2826" s="175"/>
      <c r="BO2826" s="175"/>
      <c r="BP2826" s="175"/>
      <c r="BQ2826" s="175"/>
      <c r="BR2826" s="175"/>
      <c r="BS2826" s="175"/>
      <c r="BT2826" s="175"/>
      <c r="BU2826" s="175"/>
      <c r="BV2826" s="175"/>
      <c r="BW2826" s="175"/>
      <c r="BX2826" s="175"/>
      <c r="BY2826" s="175"/>
      <c r="BZ2826" s="175"/>
      <c r="CA2826" s="175"/>
      <c r="CB2826" s="175"/>
      <c r="CC2826" s="175"/>
      <c r="CD2826" s="175"/>
      <c r="CE2826" s="175"/>
      <c r="CF2826" s="175"/>
      <c r="CG2826" s="175"/>
      <c r="CH2826" s="175"/>
      <c r="CI2826" s="175"/>
      <c r="CJ2826" s="175"/>
      <c r="CK2826" s="175"/>
      <c r="CL2826" s="175"/>
    </row>
    <row r="2827" spans="2:90" x14ac:dyDescent="0.4">
      <c r="B2827" s="132"/>
      <c r="E2827" s="8"/>
      <c r="H2827" s="12"/>
      <c r="I2827" s="60"/>
      <c r="J2827" s="60"/>
      <c r="K2827" s="15"/>
      <c r="L2827" s="15"/>
      <c r="M2827" s="15"/>
      <c r="N2827" s="15"/>
      <c r="O2827" s="15"/>
      <c r="P2827" s="15"/>
      <c r="R2827" s="15"/>
      <c r="S2827" s="175"/>
      <c r="T2827" s="175"/>
      <c r="U2827" s="175"/>
      <c r="V2827" s="175"/>
      <c r="W2827" s="175"/>
      <c r="X2827" s="175"/>
      <c r="Y2827" s="175"/>
      <c r="Z2827" s="175"/>
      <c r="AA2827" s="175"/>
      <c r="AB2827" s="175"/>
      <c r="AC2827" s="175"/>
      <c r="AD2827" s="175"/>
      <c r="AE2827" s="175"/>
      <c r="AF2827" s="175"/>
      <c r="AG2827" s="175"/>
      <c r="AH2827" s="175"/>
      <c r="AI2827" s="175"/>
      <c r="AJ2827" s="175"/>
      <c r="AK2827" s="175"/>
      <c r="AL2827" s="175"/>
      <c r="AM2827" s="175"/>
      <c r="AN2827" s="175"/>
      <c r="AO2827" s="175"/>
      <c r="AP2827" s="175"/>
      <c r="AQ2827" s="175"/>
      <c r="AR2827" s="175"/>
      <c r="AS2827" s="175"/>
      <c r="AT2827" s="175"/>
      <c r="AU2827" s="175"/>
      <c r="AV2827" s="175"/>
      <c r="AW2827" s="175"/>
      <c r="AX2827" s="175"/>
      <c r="AY2827" s="175"/>
      <c r="AZ2827" s="175"/>
      <c r="BA2827" s="175"/>
      <c r="BB2827" s="175"/>
      <c r="BC2827" s="175"/>
      <c r="BD2827" s="175"/>
      <c r="BE2827" s="175"/>
      <c r="BF2827" s="175"/>
      <c r="BG2827" s="175"/>
      <c r="BH2827" s="175"/>
      <c r="BI2827" s="175"/>
      <c r="BJ2827" s="175"/>
      <c r="BK2827" s="175"/>
      <c r="BL2827" s="175"/>
      <c r="BM2827" s="175"/>
      <c r="BN2827" s="175"/>
      <c r="BO2827" s="175"/>
      <c r="BP2827" s="175"/>
      <c r="BQ2827" s="175"/>
      <c r="BR2827" s="175"/>
      <c r="BS2827" s="175"/>
      <c r="BT2827" s="175"/>
      <c r="BU2827" s="175"/>
      <c r="BV2827" s="175"/>
      <c r="BW2827" s="175"/>
      <c r="BX2827" s="175"/>
      <c r="BY2827" s="175"/>
      <c r="BZ2827" s="175"/>
      <c r="CA2827" s="175"/>
      <c r="CB2827" s="175"/>
      <c r="CC2827" s="175"/>
      <c r="CD2827" s="175"/>
      <c r="CE2827" s="175"/>
      <c r="CF2827" s="175"/>
      <c r="CG2827" s="175"/>
      <c r="CH2827" s="175"/>
      <c r="CI2827" s="175"/>
      <c r="CJ2827" s="175"/>
      <c r="CK2827" s="175"/>
      <c r="CL2827" s="175"/>
    </row>
    <row r="2828" spans="2:90" x14ac:dyDescent="0.4">
      <c r="B2828" s="171" t="s">
        <v>503</v>
      </c>
      <c r="E2828" s="8"/>
      <c r="H2828" s="170"/>
      <c r="I2828" s="172"/>
      <c r="J2828" s="172"/>
      <c r="K2828" s="193"/>
      <c r="L2828" s="193"/>
      <c r="M2828" s="193"/>
      <c r="N2828" s="193"/>
      <c r="O2828" s="193"/>
      <c r="P2828" s="193"/>
      <c r="R2828" s="194"/>
      <c r="S2828" s="170"/>
      <c r="T2828" s="170"/>
      <c r="U2828" s="170"/>
      <c r="V2828" s="170"/>
      <c r="W2828" s="170"/>
      <c r="X2828" s="170"/>
      <c r="Y2828" s="170"/>
      <c r="Z2828" s="170"/>
      <c r="AA2828" s="170"/>
      <c r="AB2828" s="170"/>
      <c r="AC2828" s="170"/>
      <c r="AD2828" s="170"/>
      <c r="AE2828" s="170"/>
      <c r="AF2828" s="170"/>
      <c r="AG2828" s="170"/>
      <c r="AH2828" s="170"/>
      <c r="AI2828" s="170"/>
      <c r="AJ2828" s="170"/>
      <c r="AK2828" s="170"/>
      <c r="AL2828" s="170"/>
      <c r="AM2828" s="170"/>
      <c r="AN2828" s="170"/>
      <c r="AO2828" s="170"/>
      <c r="AP2828" s="170"/>
      <c r="AQ2828" s="170"/>
      <c r="AR2828" s="170"/>
      <c r="AS2828" s="170"/>
      <c r="AT2828" s="170"/>
      <c r="AU2828" s="170"/>
      <c r="AV2828" s="170"/>
      <c r="AW2828" s="170"/>
      <c r="AX2828" s="170"/>
      <c r="AY2828" s="170"/>
      <c r="AZ2828" s="170"/>
      <c r="BA2828" s="170"/>
      <c r="BB2828" s="170"/>
      <c r="BC2828" s="170"/>
      <c r="BD2828" s="170"/>
      <c r="BE2828" s="170"/>
      <c r="BF2828" s="170"/>
      <c r="BG2828" s="170"/>
      <c r="BH2828" s="170"/>
      <c r="BI2828" s="170"/>
      <c r="BJ2828" s="170"/>
      <c r="BK2828" s="170"/>
      <c r="BL2828" s="170"/>
      <c r="BM2828" s="170"/>
      <c r="BN2828" s="170"/>
      <c r="BO2828" s="170"/>
      <c r="BP2828" s="170"/>
      <c r="BQ2828" s="170"/>
      <c r="BR2828" s="170"/>
      <c r="BS2828" s="170"/>
      <c r="BT2828" s="170"/>
      <c r="BU2828" s="170"/>
      <c r="BV2828" s="170"/>
      <c r="BW2828" s="170"/>
      <c r="BX2828" s="170"/>
      <c r="BY2828" s="170"/>
      <c r="BZ2828" s="170"/>
      <c r="CA2828" s="170"/>
      <c r="CB2828" s="170"/>
      <c r="CC2828" s="170"/>
      <c r="CD2828" s="170"/>
      <c r="CE2828" s="170"/>
      <c r="CF2828" s="170"/>
      <c r="CG2828" s="170"/>
      <c r="CH2828" s="170"/>
      <c r="CI2828" s="170"/>
      <c r="CJ2828" s="170"/>
      <c r="CK2828" s="170"/>
      <c r="CL2828" s="170"/>
    </row>
    <row r="2829" spans="2:90" x14ac:dyDescent="0.4">
      <c r="B2829" s="171" t="s">
        <v>504</v>
      </c>
      <c r="E2829" s="8"/>
      <c r="H2829" s="170"/>
      <c r="I2829" s="172"/>
      <c r="J2829" s="172"/>
      <c r="K2829" s="193"/>
      <c r="L2829" s="193"/>
      <c r="M2829" s="193"/>
      <c r="N2829" s="193"/>
      <c r="O2829" s="193"/>
      <c r="P2829" s="193"/>
      <c r="R2829" s="194"/>
      <c r="S2829" s="170"/>
      <c r="T2829" s="170"/>
      <c r="U2829" s="170"/>
      <c r="V2829" s="170"/>
      <c r="W2829" s="170"/>
      <c r="X2829" s="170"/>
      <c r="Y2829" s="170"/>
      <c r="Z2829" s="170"/>
      <c r="AA2829" s="170"/>
      <c r="AB2829" s="170"/>
      <c r="AC2829" s="170"/>
      <c r="AD2829" s="170"/>
      <c r="AE2829" s="170"/>
      <c r="AF2829" s="170"/>
      <c r="AG2829" s="170"/>
      <c r="AH2829" s="170"/>
      <c r="AI2829" s="170"/>
      <c r="AJ2829" s="170"/>
      <c r="AK2829" s="170"/>
      <c r="AL2829" s="170"/>
      <c r="AM2829" s="170"/>
      <c r="AN2829" s="170"/>
      <c r="AO2829" s="170"/>
      <c r="AP2829" s="170"/>
      <c r="AQ2829" s="170"/>
      <c r="AR2829" s="170"/>
      <c r="AS2829" s="170"/>
      <c r="AT2829" s="170"/>
      <c r="AU2829" s="170"/>
      <c r="AV2829" s="170"/>
      <c r="AW2829" s="170"/>
      <c r="AX2829" s="170"/>
      <c r="AY2829" s="170"/>
      <c r="AZ2829" s="170"/>
      <c r="BA2829" s="170"/>
      <c r="BB2829" s="170"/>
      <c r="BC2829" s="170"/>
      <c r="BD2829" s="170"/>
      <c r="BE2829" s="170"/>
      <c r="BF2829" s="170"/>
      <c r="BG2829" s="170"/>
      <c r="BH2829" s="170"/>
      <c r="BI2829" s="170"/>
      <c r="BJ2829" s="170"/>
      <c r="BK2829" s="170"/>
      <c r="BL2829" s="170"/>
      <c r="BM2829" s="170"/>
      <c r="BN2829" s="170"/>
      <c r="BO2829" s="170"/>
      <c r="BP2829" s="170"/>
      <c r="BQ2829" s="170"/>
      <c r="BR2829" s="170"/>
      <c r="BS2829" s="170"/>
      <c r="BT2829" s="170"/>
      <c r="BU2829" s="170"/>
      <c r="BV2829" s="170"/>
      <c r="BW2829" s="170"/>
      <c r="BX2829" s="170"/>
      <c r="BY2829" s="170"/>
      <c r="BZ2829" s="170"/>
      <c r="CA2829" s="170"/>
      <c r="CB2829" s="170"/>
      <c r="CC2829" s="170"/>
      <c r="CD2829" s="170"/>
      <c r="CE2829" s="170"/>
      <c r="CF2829" s="170"/>
      <c r="CG2829" s="170"/>
      <c r="CH2829" s="170"/>
      <c r="CI2829" s="170"/>
      <c r="CJ2829" s="170"/>
      <c r="CK2829" s="170"/>
      <c r="CL2829" s="170"/>
    </row>
    <row r="2830" spans="2:90" x14ac:dyDescent="0.4">
      <c r="B2830" s="171" t="s">
        <v>461</v>
      </c>
      <c r="E2830" s="8"/>
      <c r="H2830" s="170"/>
      <c r="I2830" s="172"/>
      <c r="J2830" s="172"/>
      <c r="K2830" s="193"/>
      <c r="L2830" s="193"/>
      <c r="M2830" s="193"/>
      <c r="N2830" s="193"/>
      <c r="O2830" s="193"/>
      <c r="P2830" s="193"/>
      <c r="R2830" s="194"/>
      <c r="S2830" s="195" t="str">
        <f t="shared" ref="S2830:CD2830" si="4048">S$16</f>
        <v>S$12</v>
      </c>
      <c r="T2830" s="195" t="str">
        <f t="shared" si="4048"/>
        <v>T$12</v>
      </c>
      <c r="U2830" s="195" t="str">
        <f t="shared" si="4048"/>
        <v>U$12</v>
      </c>
      <c r="V2830" s="195" t="str">
        <f t="shared" si="4048"/>
        <v>V$12</v>
      </c>
      <c r="W2830" s="195" t="str">
        <f t="shared" si="4048"/>
        <v>W$12</v>
      </c>
      <c r="X2830" s="195" t="str">
        <f t="shared" si="4048"/>
        <v>X$12</v>
      </c>
      <c r="Y2830" s="195" t="str">
        <f t="shared" si="4048"/>
        <v>Y$12</v>
      </c>
      <c r="Z2830" s="195" t="str">
        <f t="shared" si="4048"/>
        <v>Z$12</v>
      </c>
      <c r="AA2830" s="195" t="str">
        <f t="shared" si="4048"/>
        <v>AA$12</v>
      </c>
      <c r="AB2830" s="195" t="str">
        <f t="shared" si="4048"/>
        <v>AB$12</v>
      </c>
      <c r="AC2830" s="195" t="str">
        <f t="shared" si="4048"/>
        <v>AC$12</v>
      </c>
      <c r="AD2830" s="195" t="str">
        <f t="shared" si="4048"/>
        <v>AD$12</v>
      </c>
      <c r="AE2830" s="195" t="str">
        <f t="shared" si="4048"/>
        <v>AE$12</v>
      </c>
      <c r="AF2830" s="195" t="str">
        <f t="shared" si="4048"/>
        <v>AF$12</v>
      </c>
      <c r="AG2830" s="195" t="str">
        <f t="shared" si="4048"/>
        <v>AG$12</v>
      </c>
      <c r="AH2830" s="195" t="str">
        <f t="shared" si="4048"/>
        <v>AH$12</v>
      </c>
      <c r="AI2830" s="195" t="str">
        <f t="shared" si="4048"/>
        <v>AI$12</v>
      </c>
      <c r="AJ2830" s="195" t="str">
        <f t="shared" si="4048"/>
        <v>AJ$12</v>
      </c>
      <c r="AK2830" s="195" t="str">
        <f t="shared" si="4048"/>
        <v>AK$12</v>
      </c>
      <c r="AL2830" s="195" t="str">
        <f t="shared" si="4048"/>
        <v>AL$12</v>
      </c>
      <c r="AM2830" s="195" t="str">
        <f t="shared" si="4048"/>
        <v>AM$12</v>
      </c>
      <c r="AN2830" s="195" t="str">
        <f t="shared" si="4048"/>
        <v>AN$12</v>
      </c>
      <c r="AO2830" s="195" t="str">
        <f t="shared" si="4048"/>
        <v>AO$12</v>
      </c>
      <c r="AP2830" s="195" t="str">
        <f t="shared" si="4048"/>
        <v>AP$12</v>
      </c>
      <c r="AQ2830" s="195" t="str">
        <f t="shared" si="4048"/>
        <v>AQ$12</v>
      </c>
      <c r="AR2830" s="195" t="str">
        <f t="shared" si="4048"/>
        <v>AR$12</v>
      </c>
      <c r="AS2830" s="195" t="str">
        <f t="shared" si="4048"/>
        <v>AS$12</v>
      </c>
      <c r="AT2830" s="195" t="str">
        <f t="shared" si="4048"/>
        <v>AT$12</v>
      </c>
      <c r="AU2830" s="195" t="str">
        <f t="shared" si="4048"/>
        <v>AU$12</v>
      </c>
      <c r="AV2830" s="195" t="str">
        <f t="shared" si="4048"/>
        <v>AV$12</v>
      </c>
      <c r="AW2830" s="195" t="str">
        <f t="shared" si="4048"/>
        <v>AW$12</v>
      </c>
      <c r="AX2830" s="195" t="str">
        <f t="shared" si="4048"/>
        <v>AX$12</v>
      </c>
      <c r="AY2830" s="195" t="str">
        <f t="shared" si="4048"/>
        <v>AY$12</v>
      </c>
      <c r="AZ2830" s="195" t="str">
        <f t="shared" si="4048"/>
        <v>AZ$12</v>
      </c>
      <c r="BA2830" s="195" t="str">
        <f t="shared" si="4048"/>
        <v>BA$12</v>
      </c>
      <c r="BB2830" s="195" t="str">
        <f t="shared" si="4048"/>
        <v>BB$12</v>
      </c>
      <c r="BC2830" s="195" t="str">
        <f t="shared" si="4048"/>
        <v>BC$12</v>
      </c>
      <c r="BD2830" s="195" t="str">
        <f t="shared" si="4048"/>
        <v>BD$12</v>
      </c>
      <c r="BE2830" s="195" t="str">
        <f t="shared" si="4048"/>
        <v>BE$12</v>
      </c>
      <c r="BF2830" s="195" t="str">
        <f t="shared" si="4048"/>
        <v>BF$12</v>
      </c>
      <c r="BG2830" s="195" t="str">
        <f t="shared" si="4048"/>
        <v>BG$12</v>
      </c>
      <c r="BH2830" s="195" t="str">
        <f t="shared" si="4048"/>
        <v>BH$12</v>
      </c>
      <c r="BI2830" s="195" t="str">
        <f t="shared" si="4048"/>
        <v>BI$12</v>
      </c>
      <c r="BJ2830" s="195" t="str">
        <f t="shared" si="4048"/>
        <v>BJ$12</v>
      </c>
      <c r="BK2830" s="195" t="str">
        <f t="shared" si="4048"/>
        <v>BK$12</v>
      </c>
      <c r="BL2830" s="195" t="str">
        <f t="shared" si="4048"/>
        <v>BL$12</v>
      </c>
      <c r="BM2830" s="195" t="str">
        <f t="shared" si="4048"/>
        <v>BM$12</v>
      </c>
      <c r="BN2830" s="195" t="str">
        <f t="shared" si="4048"/>
        <v>BN$12</v>
      </c>
      <c r="BO2830" s="195" t="str">
        <f t="shared" si="4048"/>
        <v>BO$12</v>
      </c>
      <c r="BP2830" s="195" t="str">
        <f t="shared" si="4048"/>
        <v>BP$12</v>
      </c>
      <c r="BQ2830" s="195" t="str">
        <f t="shared" si="4048"/>
        <v>BQ$12</v>
      </c>
      <c r="BR2830" s="195" t="str">
        <f t="shared" si="4048"/>
        <v>BR$12</v>
      </c>
      <c r="BS2830" s="195" t="str">
        <f t="shared" si="4048"/>
        <v>BS$12</v>
      </c>
      <c r="BT2830" s="195" t="str">
        <f t="shared" si="4048"/>
        <v>BT$12</v>
      </c>
      <c r="BU2830" s="195" t="str">
        <f t="shared" si="4048"/>
        <v>BU$12</v>
      </c>
      <c r="BV2830" s="195" t="str">
        <f t="shared" si="4048"/>
        <v>BV$12</v>
      </c>
      <c r="BW2830" s="195" t="str">
        <f t="shared" si="4048"/>
        <v>BW$12</v>
      </c>
      <c r="BX2830" s="195" t="str">
        <f t="shared" si="4048"/>
        <v>BX$12</v>
      </c>
      <c r="BY2830" s="195" t="str">
        <f t="shared" si="4048"/>
        <v>BY$12</v>
      </c>
      <c r="BZ2830" s="195" t="str">
        <f t="shared" si="4048"/>
        <v>BZ$12</v>
      </c>
      <c r="CA2830" s="195" t="str">
        <f t="shared" si="4048"/>
        <v>CA$12</v>
      </c>
      <c r="CB2830" s="195" t="str">
        <f t="shared" si="4048"/>
        <v>CB$12</v>
      </c>
      <c r="CC2830" s="195" t="str">
        <f t="shared" si="4048"/>
        <v>CC$12</v>
      </c>
      <c r="CD2830" s="195" t="str">
        <f t="shared" si="4048"/>
        <v>CD$12</v>
      </c>
      <c r="CE2830" s="195" t="str">
        <f t="shared" ref="CE2830:CL2830" si="4049">CE$16</f>
        <v>CE$12</v>
      </c>
      <c r="CF2830" s="195" t="str">
        <f t="shared" si="4049"/>
        <v>CF$12</v>
      </c>
      <c r="CG2830" s="195" t="str">
        <f t="shared" si="4049"/>
        <v>CG$12</v>
      </c>
      <c r="CH2830" s="195" t="str">
        <f t="shared" si="4049"/>
        <v>CH$12</v>
      </c>
      <c r="CI2830" s="195" t="str">
        <f t="shared" si="4049"/>
        <v>CI$12</v>
      </c>
      <c r="CJ2830" s="195" t="str">
        <f t="shared" si="4049"/>
        <v>CJ$12</v>
      </c>
      <c r="CK2830" s="195" t="str">
        <f t="shared" si="4049"/>
        <v>CK$12</v>
      </c>
      <c r="CL2830" s="195" t="str">
        <f t="shared" si="4049"/>
        <v>CL$12</v>
      </c>
    </row>
    <row r="2831" spans="2:90" x14ac:dyDescent="0.4">
      <c r="B2831" s="171" t="s">
        <v>462</v>
      </c>
      <c r="E2831" s="8"/>
      <c r="H2831" s="196"/>
      <c r="I2831" s="197"/>
      <c r="J2831" s="197"/>
      <c r="K2831" s="198"/>
      <c r="L2831" s="198"/>
      <c r="M2831" s="198"/>
      <c r="N2831" s="198"/>
      <c r="O2831" s="198"/>
      <c r="P2831" s="198"/>
      <c r="R2831" s="198"/>
      <c r="S2831" s="195" t="str">
        <f t="shared" ref="S2831:CD2831" si="4050">S$17</f>
        <v>S$13</v>
      </c>
      <c r="T2831" s="195" t="str">
        <f t="shared" si="4050"/>
        <v>T$13</v>
      </c>
      <c r="U2831" s="195" t="str">
        <f t="shared" si="4050"/>
        <v>U$13</v>
      </c>
      <c r="V2831" s="195" t="str">
        <f t="shared" si="4050"/>
        <v>V$13</v>
      </c>
      <c r="W2831" s="195" t="str">
        <f t="shared" si="4050"/>
        <v>W$13</v>
      </c>
      <c r="X2831" s="195" t="str">
        <f t="shared" si="4050"/>
        <v>X$13</v>
      </c>
      <c r="Y2831" s="195" t="str">
        <f t="shared" si="4050"/>
        <v>Y$13</v>
      </c>
      <c r="Z2831" s="195" t="str">
        <f t="shared" si="4050"/>
        <v>Z$13</v>
      </c>
      <c r="AA2831" s="195" t="str">
        <f t="shared" si="4050"/>
        <v>AA$13</v>
      </c>
      <c r="AB2831" s="195" t="str">
        <f t="shared" si="4050"/>
        <v>AB$13</v>
      </c>
      <c r="AC2831" s="195" t="str">
        <f t="shared" si="4050"/>
        <v>AC$13</v>
      </c>
      <c r="AD2831" s="195" t="str">
        <f t="shared" si="4050"/>
        <v>AD$13</v>
      </c>
      <c r="AE2831" s="195" t="str">
        <f t="shared" si="4050"/>
        <v>AE$13</v>
      </c>
      <c r="AF2831" s="195" t="str">
        <f t="shared" si="4050"/>
        <v>AF$13</v>
      </c>
      <c r="AG2831" s="195" t="str">
        <f t="shared" si="4050"/>
        <v>AG$13</v>
      </c>
      <c r="AH2831" s="195" t="str">
        <f t="shared" si="4050"/>
        <v>AH$13</v>
      </c>
      <c r="AI2831" s="195" t="str">
        <f t="shared" si="4050"/>
        <v>AI$13</v>
      </c>
      <c r="AJ2831" s="195" t="str">
        <f t="shared" si="4050"/>
        <v>AJ$13</v>
      </c>
      <c r="AK2831" s="195" t="str">
        <f t="shared" si="4050"/>
        <v>AK$13</v>
      </c>
      <c r="AL2831" s="195" t="str">
        <f t="shared" si="4050"/>
        <v>AL$13</v>
      </c>
      <c r="AM2831" s="195" t="str">
        <f t="shared" si="4050"/>
        <v>AM$13</v>
      </c>
      <c r="AN2831" s="195" t="str">
        <f t="shared" si="4050"/>
        <v>AN$13</v>
      </c>
      <c r="AO2831" s="195" t="str">
        <f t="shared" si="4050"/>
        <v>AO$13</v>
      </c>
      <c r="AP2831" s="195" t="str">
        <f t="shared" si="4050"/>
        <v>AP$13</v>
      </c>
      <c r="AQ2831" s="195" t="str">
        <f t="shared" si="4050"/>
        <v>AQ$13</v>
      </c>
      <c r="AR2831" s="195" t="str">
        <f t="shared" si="4050"/>
        <v>AR$13</v>
      </c>
      <c r="AS2831" s="195" t="str">
        <f t="shared" si="4050"/>
        <v>AS$13</v>
      </c>
      <c r="AT2831" s="195" t="str">
        <f t="shared" si="4050"/>
        <v>AT$13</v>
      </c>
      <c r="AU2831" s="195" t="str">
        <f t="shared" si="4050"/>
        <v>AU$13</v>
      </c>
      <c r="AV2831" s="195" t="str">
        <f t="shared" si="4050"/>
        <v>AV$13</v>
      </c>
      <c r="AW2831" s="195" t="str">
        <f t="shared" si="4050"/>
        <v>AW$13</v>
      </c>
      <c r="AX2831" s="195" t="str">
        <f t="shared" si="4050"/>
        <v>AX$13</v>
      </c>
      <c r="AY2831" s="195" t="str">
        <f t="shared" si="4050"/>
        <v>AY$13</v>
      </c>
      <c r="AZ2831" s="195" t="str">
        <f t="shared" si="4050"/>
        <v>AZ$13</v>
      </c>
      <c r="BA2831" s="195" t="str">
        <f t="shared" si="4050"/>
        <v>BA$13</v>
      </c>
      <c r="BB2831" s="195" t="str">
        <f t="shared" si="4050"/>
        <v>BB$13</v>
      </c>
      <c r="BC2831" s="195" t="str">
        <f t="shared" si="4050"/>
        <v>BC$13</v>
      </c>
      <c r="BD2831" s="195" t="str">
        <f t="shared" si="4050"/>
        <v>BD$13</v>
      </c>
      <c r="BE2831" s="195" t="str">
        <f t="shared" si="4050"/>
        <v>BE$13</v>
      </c>
      <c r="BF2831" s="195" t="str">
        <f t="shared" si="4050"/>
        <v>BF$13</v>
      </c>
      <c r="BG2831" s="195" t="str">
        <f t="shared" si="4050"/>
        <v>BG$13</v>
      </c>
      <c r="BH2831" s="195" t="str">
        <f t="shared" si="4050"/>
        <v>BH$13</v>
      </c>
      <c r="BI2831" s="195" t="str">
        <f t="shared" si="4050"/>
        <v>BI$13</v>
      </c>
      <c r="BJ2831" s="195" t="str">
        <f t="shared" si="4050"/>
        <v>BJ$13</v>
      </c>
      <c r="BK2831" s="195" t="str">
        <f t="shared" si="4050"/>
        <v>BK$13</v>
      </c>
      <c r="BL2831" s="195" t="str">
        <f t="shared" si="4050"/>
        <v>BL$13</v>
      </c>
      <c r="BM2831" s="195" t="str">
        <f t="shared" si="4050"/>
        <v>BM$13</v>
      </c>
      <c r="BN2831" s="195" t="str">
        <f t="shared" si="4050"/>
        <v>BN$13</v>
      </c>
      <c r="BO2831" s="195" t="str">
        <f t="shared" si="4050"/>
        <v>BO$13</v>
      </c>
      <c r="BP2831" s="195" t="str">
        <f t="shared" si="4050"/>
        <v>BP$13</v>
      </c>
      <c r="BQ2831" s="195" t="str">
        <f t="shared" si="4050"/>
        <v>BQ$13</v>
      </c>
      <c r="BR2831" s="195" t="str">
        <f t="shared" si="4050"/>
        <v>BR$13</v>
      </c>
      <c r="BS2831" s="195" t="str">
        <f t="shared" si="4050"/>
        <v>BS$13</v>
      </c>
      <c r="BT2831" s="195" t="str">
        <f t="shared" si="4050"/>
        <v>BT$13</v>
      </c>
      <c r="BU2831" s="195" t="str">
        <f t="shared" si="4050"/>
        <v>BU$13</v>
      </c>
      <c r="BV2831" s="195" t="str">
        <f t="shared" si="4050"/>
        <v>BV$13</v>
      </c>
      <c r="BW2831" s="195" t="str">
        <f t="shared" si="4050"/>
        <v>BW$13</v>
      </c>
      <c r="BX2831" s="195" t="str">
        <f t="shared" si="4050"/>
        <v>BX$13</v>
      </c>
      <c r="BY2831" s="195" t="str">
        <f t="shared" si="4050"/>
        <v>BY$13</v>
      </c>
      <c r="BZ2831" s="195" t="str">
        <f t="shared" si="4050"/>
        <v>BZ$13</v>
      </c>
      <c r="CA2831" s="195" t="str">
        <f t="shared" si="4050"/>
        <v>CA$13</v>
      </c>
      <c r="CB2831" s="195" t="str">
        <f t="shared" si="4050"/>
        <v>CB$13</v>
      </c>
      <c r="CC2831" s="195" t="str">
        <f t="shared" si="4050"/>
        <v>CC$13</v>
      </c>
      <c r="CD2831" s="195" t="str">
        <f t="shared" si="4050"/>
        <v>CD$13</v>
      </c>
      <c r="CE2831" s="195" t="str">
        <f t="shared" ref="CE2831:CL2831" si="4051">CE$17</f>
        <v>CE$13</v>
      </c>
      <c r="CF2831" s="195" t="str">
        <f t="shared" si="4051"/>
        <v>CF$13</v>
      </c>
      <c r="CG2831" s="195" t="str">
        <f t="shared" si="4051"/>
        <v>CG$13</v>
      </c>
      <c r="CH2831" s="195" t="str">
        <f t="shared" si="4051"/>
        <v>CH$13</v>
      </c>
      <c r="CI2831" s="195" t="str">
        <f t="shared" si="4051"/>
        <v>CI$13</v>
      </c>
      <c r="CJ2831" s="195" t="str">
        <f t="shared" si="4051"/>
        <v>CJ$13</v>
      </c>
      <c r="CK2831" s="195" t="str">
        <f t="shared" si="4051"/>
        <v>CK$13</v>
      </c>
      <c r="CL2831" s="195" t="str">
        <f t="shared" si="4051"/>
        <v>CL$13</v>
      </c>
    </row>
    <row r="2832" spans="2:90" x14ac:dyDescent="0.4">
      <c r="B2832" s="171" t="s">
        <v>491</v>
      </c>
      <c r="E2832" s="8"/>
      <c r="H2832" s="196"/>
      <c r="I2832" s="197"/>
      <c r="J2832" s="197"/>
      <c r="K2832" s="198"/>
      <c r="L2832" s="198"/>
      <c r="M2832" s="198"/>
      <c r="N2832" s="198"/>
      <c r="O2832" s="198"/>
      <c r="P2832" s="198"/>
      <c r="R2832" s="198"/>
      <c r="S2832" s="186"/>
      <c r="T2832" s="186"/>
      <c r="U2832" s="186"/>
      <c r="V2832" s="186"/>
      <c r="W2832" s="186"/>
      <c r="X2832" s="186"/>
      <c r="Y2832" s="186"/>
      <c r="Z2832" s="186"/>
      <c r="AA2832" s="186"/>
      <c r="AB2832" s="186"/>
      <c r="AC2832" s="186"/>
      <c r="AD2832" s="186"/>
      <c r="AE2832" s="186"/>
      <c r="AF2832" s="186"/>
      <c r="AG2832" s="186"/>
      <c r="AH2832" s="186"/>
      <c r="AI2832" s="186"/>
      <c r="AJ2832" s="186"/>
      <c r="AK2832" s="186"/>
      <c r="AL2832" s="186"/>
      <c r="AM2832" s="186"/>
      <c r="AN2832" s="186"/>
      <c r="AO2832" s="186"/>
      <c r="AP2832" s="186"/>
      <c r="AQ2832" s="186"/>
      <c r="AR2832" s="186"/>
      <c r="AS2832" s="186"/>
      <c r="AT2832" s="186"/>
      <c r="AU2832" s="186"/>
      <c r="AV2832" s="186"/>
      <c r="AW2832" s="186"/>
      <c r="AX2832" s="186"/>
      <c r="AY2832" s="186"/>
      <c r="AZ2832" s="186"/>
      <c r="BA2832" s="186"/>
      <c r="BB2832" s="186"/>
      <c r="BC2832" s="186"/>
      <c r="BD2832" s="186"/>
      <c r="BE2832" s="186"/>
      <c r="BF2832" s="186"/>
      <c r="BG2832" s="186"/>
      <c r="BH2832" s="186"/>
      <c r="BI2832" s="186"/>
      <c r="BJ2832" s="186"/>
      <c r="BK2832" s="186"/>
      <c r="BL2832" s="186"/>
      <c r="BM2832" s="186"/>
      <c r="BN2832" s="186"/>
      <c r="BO2832" s="186"/>
      <c r="BP2832" s="186"/>
      <c r="BQ2832" s="186"/>
      <c r="BR2832" s="186"/>
      <c r="BS2832" s="186"/>
      <c r="BT2832" s="186"/>
      <c r="BU2832" s="186"/>
      <c r="BV2832" s="186"/>
      <c r="BW2832" s="186"/>
      <c r="BX2832" s="186"/>
      <c r="BY2832" s="186"/>
      <c r="BZ2832" s="186"/>
      <c r="CA2832" s="186"/>
      <c r="CB2832" s="186"/>
      <c r="CC2832" s="186"/>
      <c r="CD2832" s="186"/>
      <c r="CE2832" s="186"/>
      <c r="CF2832" s="186"/>
      <c r="CG2832" s="186"/>
      <c r="CH2832" s="186"/>
      <c r="CI2832" s="186"/>
      <c r="CJ2832" s="186"/>
      <c r="CK2832" s="186"/>
      <c r="CL2832" s="186"/>
    </row>
    <row r="2833" spans="2:90" x14ac:dyDescent="0.4">
      <c r="B2833" s="171" t="s">
        <v>505</v>
      </c>
      <c r="E2833" s="8"/>
      <c r="H2833" s="196"/>
      <c r="I2833" s="197"/>
      <c r="J2833" s="197"/>
      <c r="K2833" s="198"/>
      <c r="L2833" s="198"/>
      <c r="M2833" s="198"/>
      <c r="N2833" s="198"/>
      <c r="O2833" s="198"/>
      <c r="P2833" s="198"/>
      <c r="R2833" s="198"/>
      <c r="S2833" s="186"/>
      <c r="T2833" s="186"/>
      <c r="U2833" s="186"/>
      <c r="V2833" s="186"/>
      <c r="W2833" s="186"/>
      <c r="X2833" s="186"/>
      <c r="Y2833" s="186"/>
      <c r="Z2833" s="186"/>
      <c r="AA2833" s="186"/>
      <c r="AB2833" s="186"/>
      <c r="AC2833" s="186"/>
      <c r="AD2833" s="186"/>
      <c r="AE2833" s="186"/>
      <c r="AF2833" s="186"/>
      <c r="AG2833" s="186"/>
      <c r="AH2833" s="186"/>
      <c r="AI2833" s="186"/>
      <c r="AJ2833" s="186"/>
      <c r="AK2833" s="186"/>
      <c r="AL2833" s="186"/>
      <c r="AM2833" s="186"/>
      <c r="AN2833" s="186"/>
      <c r="AO2833" s="186"/>
      <c r="AP2833" s="186"/>
      <c r="AQ2833" s="186"/>
      <c r="AR2833" s="186"/>
      <c r="AS2833" s="186"/>
      <c r="AT2833" s="186"/>
      <c r="AU2833" s="186"/>
      <c r="AV2833" s="186"/>
      <c r="AW2833" s="186"/>
      <c r="AX2833" s="186"/>
      <c r="AY2833" s="186"/>
      <c r="AZ2833" s="186"/>
      <c r="BA2833" s="186"/>
      <c r="BB2833" s="186"/>
      <c r="BC2833" s="186"/>
      <c r="BD2833" s="186"/>
      <c r="BE2833" s="186"/>
      <c r="BF2833" s="186"/>
      <c r="BG2833" s="186"/>
      <c r="BH2833" s="186"/>
      <c r="BI2833" s="186"/>
      <c r="BJ2833" s="186"/>
      <c r="BK2833" s="186"/>
      <c r="BL2833" s="186"/>
      <c r="BM2833" s="186"/>
      <c r="BN2833" s="186"/>
      <c r="BO2833" s="186"/>
      <c r="BP2833" s="186"/>
      <c r="BQ2833" s="186"/>
      <c r="BR2833" s="186"/>
      <c r="BS2833" s="186"/>
      <c r="BT2833" s="186"/>
      <c r="BU2833" s="186"/>
      <c r="BV2833" s="186"/>
      <c r="BW2833" s="186"/>
      <c r="BX2833" s="186"/>
      <c r="BY2833" s="186"/>
      <c r="BZ2833" s="186"/>
      <c r="CA2833" s="186"/>
      <c r="CB2833" s="186"/>
      <c r="CC2833" s="186"/>
      <c r="CD2833" s="186"/>
      <c r="CE2833" s="186"/>
      <c r="CF2833" s="186"/>
      <c r="CG2833" s="186"/>
      <c r="CH2833" s="186"/>
      <c r="CI2833" s="186"/>
      <c r="CJ2833" s="186"/>
      <c r="CK2833" s="186"/>
      <c r="CL2833" s="186"/>
    </row>
    <row r="2834" spans="2:90" x14ac:dyDescent="0.4">
      <c r="B2834" s="171" t="s">
        <v>463</v>
      </c>
      <c r="E2834" s="8"/>
      <c r="H2834" s="196"/>
      <c r="I2834" s="197"/>
      <c r="J2834" s="197"/>
      <c r="K2834" s="198"/>
      <c r="L2834" s="198"/>
      <c r="M2834" s="198"/>
      <c r="N2834" s="198"/>
      <c r="O2834" s="198"/>
      <c r="P2834" s="198"/>
      <c r="R2834" s="198"/>
      <c r="S2834" s="186" t="str">
        <f t="shared" ref="S2834:CD2834" si="4052">S$18</f>
        <v>S$14</v>
      </c>
      <c r="T2834" s="186" t="str">
        <f t="shared" si="4052"/>
        <v>T$14</v>
      </c>
      <c r="U2834" s="186" t="str">
        <f t="shared" si="4052"/>
        <v>U$14</v>
      </c>
      <c r="V2834" s="186" t="str">
        <f t="shared" si="4052"/>
        <v>V$14</v>
      </c>
      <c r="W2834" s="186" t="str">
        <f t="shared" si="4052"/>
        <v>W$14</v>
      </c>
      <c r="X2834" s="186" t="str">
        <f t="shared" si="4052"/>
        <v>X$14</v>
      </c>
      <c r="Y2834" s="186" t="str">
        <f t="shared" si="4052"/>
        <v>Y$14</v>
      </c>
      <c r="Z2834" s="186" t="str">
        <f t="shared" si="4052"/>
        <v>Z$14</v>
      </c>
      <c r="AA2834" s="186" t="str">
        <f t="shared" si="4052"/>
        <v>AA$14</v>
      </c>
      <c r="AB2834" s="186" t="str">
        <f t="shared" si="4052"/>
        <v>AB$14</v>
      </c>
      <c r="AC2834" s="186" t="str">
        <f t="shared" si="4052"/>
        <v>AC$14</v>
      </c>
      <c r="AD2834" s="186" t="str">
        <f t="shared" si="4052"/>
        <v>AD$14</v>
      </c>
      <c r="AE2834" s="186" t="str">
        <f t="shared" si="4052"/>
        <v>AE$14</v>
      </c>
      <c r="AF2834" s="186" t="str">
        <f t="shared" si="4052"/>
        <v>AF$14</v>
      </c>
      <c r="AG2834" s="186" t="str">
        <f t="shared" si="4052"/>
        <v>AG$14</v>
      </c>
      <c r="AH2834" s="186" t="str">
        <f t="shared" si="4052"/>
        <v>AH$14</v>
      </c>
      <c r="AI2834" s="186" t="str">
        <f t="shared" si="4052"/>
        <v>AI$14</v>
      </c>
      <c r="AJ2834" s="186" t="str">
        <f t="shared" si="4052"/>
        <v>AJ$14</v>
      </c>
      <c r="AK2834" s="186" t="str">
        <f t="shared" si="4052"/>
        <v>AK$14</v>
      </c>
      <c r="AL2834" s="186" t="str">
        <f t="shared" si="4052"/>
        <v>AL$14</v>
      </c>
      <c r="AM2834" s="186" t="str">
        <f t="shared" si="4052"/>
        <v>AM$14</v>
      </c>
      <c r="AN2834" s="186" t="str">
        <f t="shared" si="4052"/>
        <v>AN$14</v>
      </c>
      <c r="AO2834" s="186" t="str">
        <f t="shared" si="4052"/>
        <v>AO$14</v>
      </c>
      <c r="AP2834" s="186" t="str">
        <f t="shared" si="4052"/>
        <v>AP$14</v>
      </c>
      <c r="AQ2834" s="186" t="str">
        <f t="shared" si="4052"/>
        <v>AQ$14</v>
      </c>
      <c r="AR2834" s="186" t="str">
        <f t="shared" si="4052"/>
        <v>AR$14</v>
      </c>
      <c r="AS2834" s="186" t="str">
        <f t="shared" si="4052"/>
        <v>AS$14</v>
      </c>
      <c r="AT2834" s="186" t="str">
        <f t="shared" si="4052"/>
        <v>AT$14</v>
      </c>
      <c r="AU2834" s="186" t="str">
        <f t="shared" si="4052"/>
        <v>AU$14</v>
      </c>
      <c r="AV2834" s="186" t="str">
        <f t="shared" si="4052"/>
        <v>AV$14</v>
      </c>
      <c r="AW2834" s="186" t="str">
        <f t="shared" si="4052"/>
        <v>AW$14</v>
      </c>
      <c r="AX2834" s="186" t="str">
        <f t="shared" si="4052"/>
        <v>AX$14</v>
      </c>
      <c r="AY2834" s="186" t="str">
        <f t="shared" si="4052"/>
        <v>AY$14</v>
      </c>
      <c r="AZ2834" s="186" t="str">
        <f t="shared" si="4052"/>
        <v>AZ$14</v>
      </c>
      <c r="BA2834" s="186" t="str">
        <f t="shared" si="4052"/>
        <v>BA$14</v>
      </c>
      <c r="BB2834" s="186" t="str">
        <f t="shared" si="4052"/>
        <v>BB$14</v>
      </c>
      <c r="BC2834" s="186" t="str">
        <f t="shared" si="4052"/>
        <v>BC$14</v>
      </c>
      <c r="BD2834" s="186" t="str">
        <f t="shared" si="4052"/>
        <v>BD$14</v>
      </c>
      <c r="BE2834" s="186" t="str">
        <f t="shared" si="4052"/>
        <v>BE$14</v>
      </c>
      <c r="BF2834" s="186" t="str">
        <f t="shared" si="4052"/>
        <v>BF$14</v>
      </c>
      <c r="BG2834" s="186" t="str">
        <f t="shared" si="4052"/>
        <v>BG$14</v>
      </c>
      <c r="BH2834" s="186" t="str">
        <f t="shared" si="4052"/>
        <v>BH$14</v>
      </c>
      <c r="BI2834" s="186" t="str">
        <f t="shared" si="4052"/>
        <v>BI$14</v>
      </c>
      <c r="BJ2834" s="186" t="str">
        <f t="shared" si="4052"/>
        <v>BJ$14</v>
      </c>
      <c r="BK2834" s="186" t="str">
        <f t="shared" si="4052"/>
        <v>BK$14</v>
      </c>
      <c r="BL2834" s="186" t="str">
        <f t="shared" si="4052"/>
        <v>BL$14</v>
      </c>
      <c r="BM2834" s="186" t="str">
        <f t="shared" si="4052"/>
        <v>BM$14</v>
      </c>
      <c r="BN2834" s="186" t="str">
        <f t="shared" si="4052"/>
        <v>BN$14</v>
      </c>
      <c r="BO2834" s="186" t="str">
        <f t="shared" si="4052"/>
        <v>BO$14</v>
      </c>
      <c r="BP2834" s="186" t="str">
        <f t="shared" si="4052"/>
        <v>BP$14</v>
      </c>
      <c r="BQ2834" s="186" t="str">
        <f t="shared" si="4052"/>
        <v>BQ$14</v>
      </c>
      <c r="BR2834" s="186" t="str">
        <f t="shared" si="4052"/>
        <v>BR$14</v>
      </c>
      <c r="BS2834" s="186" t="str">
        <f t="shared" si="4052"/>
        <v>BS$14</v>
      </c>
      <c r="BT2834" s="186" t="str">
        <f t="shared" si="4052"/>
        <v>BT$14</v>
      </c>
      <c r="BU2834" s="186" t="str">
        <f t="shared" si="4052"/>
        <v>BU$14</v>
      </c>
      <c r="BV2834" s="186" t="str">
        <f t="shared" si="4052"/>
        <v>BV$14</v>
      </c>
      <c r="BW2834" s="186" t="str">
        <f t="shared" si="4052"/>
        <v>BW$14</v>
      </c>
      <c r="BX2834" s="186" t="str">
        <f t="shared" si="4052"/>
        <v>BX$14</v>
      </c>
      <c r="BY2834" s="186" t="str">
        <f t="shared" si="4052"/>
        <v>BY$14</v>
      </c>
      <c r="BZ2834" s="186" t="str">
        <f t="shared" si="4052"/>
        <v>BZ$14</v>
      </c>
      <c r="CA2834" s="186" t="str">
        <f t="shared" si="4052"/>
        <v>CA$14</v>
      </c>
      <c r="CB2834" s="186" t="str">
        <f t="shared" si="4052"/>
        <v>CB$14</v>
      </c>
      <c r="CC2834" s="186" t="str">
        <f t="shared" si="4052"/>
        <v>CC$14</v>
      </c>
      <c r="CD2834" s="186" t="str">
        <f t="shared" si="4052"/>
        <v>CD$14</v>
      </c>
      <c r="CE2834" s="186" t="str">
        <f t="shared" ref="CE2834:CL2834" si="4053">CE$18</f>
        <v>CE$14</v>
      </c>
      <c r="CF2834" s="186" t="str">
        <f t="shared" si="4053"/>
        <v>CF$14</v>
      </c>
      <c r="CG2834" s="186" t="str">
        <f t="shared" si="4053"/>
        <v>CG$14</v>
      </c>
      <c r="CH2834" s="186" t="str">
        <f t="shared" si="4053"/>
        <v>CH$14</v>
      </c>
      <c r="CI2834" s="186" t="str">
        <f t="shared" si="4053"/>
        <v>CI$14</v>
      </c>
      <c r="CJ2834" s="186" t="str">
        <f t="shared" si="4053"/>
        <v>CJ$14</v>
      </c>
      <c r="CK2834" s="186" t="str">
        <f t="shared" si="4053"/>
        <v>CK$14</v>
      </c>
      <c r="CL2834" s="186" t="str">
        <f t="shared" si="4053"/>
        <v>CL$14</v>
      </c>
    </row>
    <row r="2835" spans="2:90" x14ac:dyDescent="0.4">
      <c r="B2835" s="171" t="s">
        <v>464</v>
      </c>
      <c r="E2835" s="8"/>
      <c r="H2835" s="196"/>
      <c r="I2835" s="197"/>
      <c r="J2835" s="197"/>
      <c r="K2835" s="198"/>
      <c r="L2835" s="198"/>
      <c r="M2835" s="198"/>
      <c r="N2835" s="198"/>
      <c r="O2835" s="198"/>
      <c r="P2835" s="198"/>
      <c r="R2835" s="198"/>
      <c r="S2835" s="186" t="str">
        <f t="shared" ref="S2835:CD2835" si="4054">S$19</f>
        <v>S$15</v>
      </c>
      <c r="T2835" s="186" t="str">
        <f t="shared" si="4054"/>
        <v>T$15</v>
      </c>
      <c r="U2835" s="186" t="str">
        <f t="shared" si="4054"/>
        <v>U$15</v>
      </c>
      <c r="V2835" s="186" t="str">
        <f t="shared" si="4054"/>
        <v>V$15</v>
      </c>
      <c r="W2835" s="186" t="str">
        <f t="shared" si="4054"/>
        <v>W$15</v>
      </c>
      <c r="X2835" s="186" t="str">
        <f t="shared" si="4054"/>
        <v>X$15</v>
      </c>
      <c r="Y2835" s="186" t="str">
        <f t="shared" si="4054"/>
        <v>Y$15</v>
      </c>
      <c r="Z2835" s="186" t="str">
        <f t="shared" si="4054"/>
        <v>Z$15</v>
      </c>
      <c r="AA2835" s="186" t="str">
        <f t="shared" si="4054"/>
        <v>AA$15</v>
      </c>
      <c r="AB2835" s="186" t="str">
        <f t="shared" si="4054"/>
        <v>AB$15</v>
      </c>
      <c r="AC2835" s="186" t="str">
        <f t="shared" si="4054"/>
        <v>AC$15</v>
      </c>
      <c r="AD2835" s="186" t="str">
        <f t="shared" si="4054"/>
        <v>AD$15</v>
      </c>
      <c r="AE2835" s="186" t="str">
        <f t="shared" si="4054"/>
        <v>AE$15</v>
      </c>
      <c r="AF2835" s="186" t="str">
        <f t="shared" si="4054"/>
        <v>AF$15</v>
      </c>
      <c r="AG2835" s="186" t="str">
        <f t="shared" si="4054"/>
        <v>AG$15</v>
      </c>
      <c r="AH2835" s="186" t="str">
        <f t="shared" si="4054"/>
        <v>AH$15</v>
      </c>
      <c r="AI2835" s="186" t="str">
        <f t="shared" si="4054"/>
        <v>AI$15</v>
      </c>
      <c r="AJ2835" s="186" t="str">
        <f t="shared" si="4054"/>
        <v>AJ$15</v>
      </c>
      <c r="AK2835" s="186" t="str">
        <f t="shared" si="4054"/>
        <v>AK$15</v>
      </c>
      <c r="AL2835" s="186" t="str">
        <f t="shared" si="4054"/>
        <v>AL$15</v>
      </c>
      <c r="AM2835" s="186" t="str">
        <f t="shared" si="4054"/>
        <v>AM$15</v>
      </c>
      <c r="AN2835" s="186" t="str">
        <f t="shared" si="4054"/>
        <v>AN$15</v>
      </c>
      <c r="AO2835" s="186" t="str">
        <f t="shared" si="4054"/>
        <v>AO$15</v>
      </c>
      <c r="AP2835" s="186" t="str">
        <f t="shared" si="4054"/>
        <v>AP$15</v>
      </c>
      <c r="AQ2835" s="186" t="str">
        <f t="shared" si="4054"/>
        <v>AQ$15</v>
      </c>
      <c r="AR2835" s="186" t="str">
        <f t="shared" si="4054"/>
        <v>AR$15</v>
      </c>
      <c r="AS2835" s="186" t="str">
        <f t="shared" si="4054"/>
        <v>AS$15</v>
      </c>
      <c r="AT2835" s="186" t="str">
        <f t="shared" si="4054"/>
        <v>AT$15</v>
      </c>
      <c r="AU2835" s="186" t="str">
        <f t="shared" si="4054"/>
        <v>AU$15</v>
      </c>
      <c r="AV2835" s="186" t="str">
        <f t="shared" si="4054"/>
        <v>AV$15</v>
      </c>
      <c r="AW2835" s="186" t="str">
        <f t="shared" si="4054"/>
        <v>AW$15</v>
      </c>
      <c r="AX2835" s="186" t="str">
        <f t="shared" si="4054"/>
        <v>AX$15</v>
      </c>
      <c r="AY2835" s="186" t="str">
        <f t="shared" si="4054"/>
        <v>AY$15</v>
      </c>
      <c r="AZ2835" s="186" t="str">
        <f t="shared" si="4054"/>
        <v>AZ$15</v>
      </c>
      <c r="BA2835" s="186" t="str">
        <f t="shared" si="4054"/>
        <v>BA$15</v>
      </c>
      <c r="BB2835" s="186" t="str">
        <f t="shared" si="4054"/>
        <v>BB$15</v>
      </c>
      <c r="BC2835" s="186" t="str">
        <f t="shared" si="4054"/>
        <v>BC$15</v>
      </c>
      <c r="BD2835" s="186" t="str">
        <f t="shared" si="4054"/>
        <v>BD$15</v>
      </c>
      <c r="BE2835" s="186" t="str">
        <f t="shared" si="4054"/>
        <v>BE$15</v>
      </c>
      <c r="BF2835" s="186" t="str">
        <f t="shared" si="4054"/>
        <v>BF$15</v>
      </c>
      <c r="BG2835" s="186" t="str">
        <f t="shared" si="4054"/>
        <v>BG$15</v>
      </c>
      <c r="BH2835" s="186" t="str">
        <f t="shared" si="4054"/>
        <v>BH$15</v>
      </c>
      <c r="BI2835" s="186" t="str">
        <f t="shared" si="4054"/>
        <v>BI$15</v>
      </c>
      <c r="BJ2835" s="186" t="str">
        <f t="shared" si="4054"/>
        <v>BJ$15</v>
      </c>
      <c r="BK2835" s="186" t="str">
        <f t="shared" si="4054"/>
        <v>BK$15</v>
      </c>
      <c r="BL2835" s="186" t="str">
        <f t="shared" si="4054"/>
        <v>BL$15</v>
      </c>
      <c r="BM2835" s="186" t="str">
        <f t="shared" si="4054"/>
        <v>BM$15</v>
      </c>
      <c r="BN2835" s="186" t="str">
        <f t="shared" si="4054"/>
        <v>BN$15</v>
      </c>
      <c r="BO2835" s="186" t="str">
        <f t="shared" si="4054"/>
        <v>BO$15</v>
      </c>
      <c r="BP2835" s="186" t="str">
        <f t="shared" si="4054"/>
        <v>BP$15</v>
      </c>
      <c r="BQ2835" s="186" t="str">
        <f t="shared" si="4054"/>
        <v>BQ$15</v>
      </c>
      <c r="BR2835" s="186" t="str">
        <f t="shared" si="4054"/>
        <v>BR$15</v>
      </c>
      <c r="BS2835" s="186" t="str">
        <f t="shared" si="4054"/>
        <v>BS$15</v>
      </c>
      <c r="BT2835" s="186" t="str">
        <f t="shared" si="4054"/>
        <v>BT$15</v>
      </c>
      <c r="BU2835" s="186" t="str">
        <f t="shared" si="4054"/>
        <v>BU$15</v>
      </c>
      <c r="BV2835" s="186" t="str">
        <f t="shared" si="4054"/>
        <v>BV$15</v>
      </c>
      <c r="BW2835" s="186" t="str">
        <f t="shared" si="4054"/>
        <v>BW$15</v>
      </c>
      <c r="BX2835" s="186" t="str">
        <f t="shared" si="4054"/>
        <v>BX$15</v>
      </c>
      <c r="BY2835" s="186" t="str">
        <f t="shared" si="4054"/>
        <v>BY$15</v>
      </c>
      <c r="BZ2835" s="186" t="str">
        <f t="shared" si="4054"/>
        <v>BZ$15</v>
      </c>
      <c r="CA2835" s="186" t="str">
        <f t="shared" si="4054"/>
        <v>CA$15</v>
      </c>
      <c r="CB2835" s="186" t="str">
        <f t="shared" si="4054"/>
        <v>CB$15</v>
      </c>
      <c r="CC2835" s="186" t="str">
        <f t="shared" si="4054"/>
        <v>CC$15</v>
      </c>
      <c r="CD2835" s="186" t="str">
        <f t="shared" si="4054"/>
        <v>CD$15</v>
      </c>
      <c r="CE2835" s="186" t="str">
        <f t="shared" ref="CE2835:CL2835" si="4055">CE$19</f>
        <v>CE$15</v>
      </c>
      <c r="CF2835" s="186" t="str">
        <f t="shared" si="4055"/>
        <v>CF$15</v>
      </c>
      <c r="CG2835" s="186" t="str">
        <f t="shared" si="4055"/>
        <v>CG$15</v>
      </c>
      <c r="CH2835" s="186" t="str">
        <f t="shared" si="4055"/>
        <v>CH$15</v>
      </c>
      <c r="CI2835" s="186" t="str">
        <f t="shared" si="4055"/>
        <v>CI$15</v>
      </c>
      <c r="CJ2835" s="186" t="str">
        <f t="shared" si="4055"/>
        <v>CJ$15</v>
      </c>
      <c r="CK2835" s="186" t="str">
        <f t="shared" si="4055"/>
        <v>CK$15</v>
      </c>
      <c r="CL2835" s="186" t="str">
        <f t="shared" si="4055"/>
        <v>CL$15</v>
      </c>
    </row>
    <row r="2836" spans="2:90" x14ac:dyDescent="0.4">
      <c r="B2836" s="124"/>
      <c r="C2836" s="31"/>
      <c r="D2836" t="s">
        <v>1049</v>
      </c>
      <c r="E2836" t="s">
        <v>1049</v>
      </c>
      <c r="F2836" t="s">
        <v>511</v>
      </c>
      <c r="G2836" s="31" t="s">
        <v>81</v>
      </c>
      <c r="H2836" s="138"/>
      <c r="I2836" s="140"/>
      <c r="J2836" s="140"/>
      <c r="K2836" s="138"/>
      <c r="L2836" s="138"/>
      <c r="M2836" s="138"/>
      <c r="N2836" s="138"/>
      <c r="O2836" s="138"/>
      <c r="P2836" s="138"/>
      <c r="R2836" s="139"/>
      <c r="S2836" s="164"/>
      <c r="T2836" s="164"/>
      <c r="U2836" s="164"/>
      <c r="V2836" s="164"/>
      <c r="W2836" s="164"/>
      <c r="X2836" s="164"/>
      <c r="Y2836" s="164"/>
      <c r="Z2836" s="164"/>
      <c r="AA2836" s="164"/>
      <c r="AB2836" s="164"/>
      <c r="AC2836" s="164"/>
      <c r="AD2836" s="164"/>
      <c r="AE2836" s="164"/>
      <c r="AF2836" s="164"/>
      <c r="AG2836" s="164"/>
      <c r="AH2836" s="164"/>
      <c r="AI2836" s="164"/>
      <c r="AJ2836" s="164"/>
      <c r="AK2836" s="164"/>
      <c r="AL2836" s="164"/>
      <c r="AM2836" s="164"/>
      <c r="AN2836" s="164"/>
      <c r="AO2836" s="164"/>
      <c r="AP2836" s="164"/>
      <c r="AQ2836" s="164"/>
      <c r="AR2836" s="164"/>
      <c r="AS2836" s="164"/>
      <c r="AT2836" s="164"/>
      <c r="AU2836" s="164"/>
      <c r="AV2836" s="164"/>
      <c r="AW2836" s="164"/>
      <c r="AX2836" s="164"/>
      <c r="AY2836" s="164"/>
      <c r="AZ2836" s="164"/>
      <c r="BA2836" s="164"/>
      <c r="BB2836" s="164"/>
      <c r="BC2836" s="164"/>
      <c r="BD2836" s="164"/>
      <c r="BE2836" s="164"/>
      <c r="BF2836" s="164"/>
      <c r="BG2836" s="164"/>
      <c r="BH2836" s="164"/>
      <c r="BI2836" s="164"/>
      <c r="BJ2836" s="164"/>
      <c r="BK2836" s="164"/>
      <c r="BL2836" s="164"/>
      <c r="BM2836" s="164"/>
      <c r="BN2836" s="164"/>
      <c r="BO2836" s="164"/>
      <c r="BP2836" s="164"/>
      <c r="BQ2836" s="164"/>
      <c r="BR2836" s="164"/>
      <c r="BS2836" s="164"/>
      <c r="BT2836" s="164"/>
      <c r="BU2836" s="164"/>
      <c r="BV2836" s="164"/>
      <c r="BW2836" s="164"/>
      <c r="BX2836" s="164"/>
      <c r="BY2836" s="164"/>
      <c r="BZ2836" s="164"/>
      <c r="CA2836" s="164"/>
      <c r="CB2836" s="164"/>
      <c r="CC2836" s="164"/>
      <c r="CD2836" s="164"/>
      <c r="CE2836" s="164"/>
      <c r="CF2836" s="164"/>
      <c r="CG2836" s="164"/>
      <c r="CH2836" s="164"/>
      <c r="CI2836" s="164"/>
      <c r="CJ2836" s="164"/>
      <c r="CK2836" s="164"/>
      <c r="CL2836" s="164"/>
    </row>
    <row r="2837" spans="2:90" s="27" customFormat="1" x14ac:dyDescent="0.4">
      <c r="B2837" s="124" t="s">
        <v>833</v>
      </c>
      <c r="D2837" s="27" t="s">
        <v>1049</v>
      </c>
      <c r="E2837" s="9"/>
      <c r="H2837" s="31"/>
      <c r="I2837" s="73"/>
      <c r="J2837" s="73"/>
      <c r="K2837" s="38">
        <f t="shared" ref="K2837:P2837" ca="1" si="4056">SUMIF($3:$3,K$2,2837:2837)</f>
        <v>60000</v>
      </c>
      <c r="L2837" s="38">
        <f t="shared" ca="1" si="4056"/>
        <v>60000</v>
      </c>
      <c r="M2837" s="38">
        <f t="shared" ca="1" si="4056"/>
        <v>60000</v>
      </c>
      <c r="N2837" s="38">
        <f t="shared" ca="1" si="4056"/>
        <v>60000</v>
      </c>
      <c r="O2837" s="38">
        <f t="shared" ca="1" si="4056"/>
        <v>60000</v>
      </c>
      <c r="P2837" s="38">
        <f t="shared" ca="1" si="4056"/>
        <v>60000</v>
      </c>
      <c r="R2837" s="38"/>
      <c r="S2837" s="234" cm="1">
        <f t="array" aca="1" ref="S2837" ca="1">INDIRECT(S2831)</f>
        <v>5000</v>
      </c>
      <c r="T2837" s="234" cm="1">
        <f t="array" aca="1" ref="T2837" ca="1">INDIRECT(T2831)</f>
        <v>5000</v>
      </c>
      <c r="U2837" s="234" cm="1">
        <f t="array" aca="1" ref="U2837" ca="1">INDIRECT(U2831)</f>
        <v>5000</v>
      </c>
      <c r="V2837" s="234" cm="1">
        <f t="array" aca="1" ref="V2837" ca="1">INDIRECT(V2831)</f>
        <v>5000</v>
      </c>
      <c r="W2837" s="234" cm="1">
        <f t="array" aca="1" ref="W2837" ca="1">INDIRECT(W2831)</f>
        <v>5000</v>
      </c>
      <c r="X2837" s="234" cm="1">
        <f t="array" aca="1" ref="X2837" ca="1">INDIRECT(X2831)</f>
        <v>5000</v>
      </c>
      <c r="Y2837" s="234" cm="1">
        <f t="array" aca="1" ref="Y2837" ca="1">INDIRECT(Y2831)</f>
        <v>5000</v>
      </c>
      <c r="Z2837" s="234" cm="1">
        <f t="array" aca="1" ref="Z2837" ca="1">INDIRECT(Z2831)</f>
        <v>5000</v>
      </c>
      <c r="AA2837" s="234" cm="1">
        <f t="array" aca="1" ref="AA2837" ca="1">INDIRECT(AA2831)</f>
        <v>5000</v>
      </c>
      <c r="AB2837" s="234" cm="1">
        <f t="array" aca="1" ref="AB2837" ca="1">INDIRECT(AB2831)</f>
        <v>5000</v>
      </c>
      <c r="AC2837" s="234" cm="1">
        <f t="array" aca="1" ref="AC2837" ca="1">INDIRECT(AC2831)</f>
        <v>5000</v>
      </c>
      <c r="AD2837" s="234" cm="1">
        <f t="array" aca="1" ref="AD2837" ca="1">INDIRECT(AD2831)</f>
        <v>5000</v>
      </c>
      <c r="AE2837" s="234" cm="1">
        <f t="array" aca="1" ref="AE2837" ca="1">INDIRECT(AE2831)</f>
        <v>5000</v>
      </c>
      <c r="AF2837" s="234" cm="1">
        <f t="array" aca="1" ref="AF2837" ca="1">INDIRECT(AF2831)</f>
        <v>5000</v>
      </c>
      <c r="AG2837" s="234" cm="1">
        <f t="array" aca="1" ref="AG2837" ca="1">INDIRECT(AG2831)</f>
        <v>5000</v>
      </c>
      <c r="AH2837" s="234" cm="1">
        <f t="array" aca="1" ref="AH2837" ca="1">INDIRECT(AH2831)</f>
        <v>5000</v>
      </c>
      <c r="AI2837" s="234" cm="1">
        <f t="array" aca="1" ref="AI2837" ca="1">INDIRECT(AI2831)</f>
        <v>5000</v>
      </c>
      <c r="AJ2837" s="234" cm="1">
        <f t="array" aca="1" ref="AJ2837" ca="1">INDIRECT(AJ2831)</f>
        <v>5000</v>
      </c>
      <c r="AK2837" s="234" cm="1">
        <f t="array" aca="1" ref="AK2837" ca="1">INDIRECT(AK2831)</f>
        <v>5000</v>
      </c>
      <c r="AL2837" s="234" cm="1">
        <f t="array" aca="1" ref="AL2837" ca="1">INDIRECT(AL2831)</f>
        <v>5000</v>
      </c>
      <c r="AM2837" s="234" cm="1">
        <f t="array" aca="1" ref="AM2837" ca="1">INDIRECT(AM2831)</f>
        <v>5000</v>
      </c>
      <c r="AN2837" s="234" cm="1">
        <f t="array" aca="1" ref="AN2837" ca="1">INDIRECT(AN2831)</f>
        <v>5000</v>
      </c>
      <c r="AO2837" s="234" cm="1">
        <f t="array" aca="1" ref="AO2837" ca="1">INDIRECT(AO2831)</f>
        <v>5000</v>
      </c>
      <c r="AP2837" s="234" cm="1">
        <f t="array" aca="1" ref="AP2837" ca="1">INDIRECT(AP2831)</f>
        <v>5000</v>
      </c>
      <c r="AQ2837" s="234" cm="1">
        <f t="array" aca="1" ref="AQ2837" ca="1">INDIRECT(AQ2831)</f>
        <v>5000</v>
      </c>
      <c r="AR2837" s="234" cm="1">
        <f t="array" aca="1" ref="AR2837" ca="1">INDIRECT(AR2831)</f>
        <v>5000</v>
      </c>
      <c r="AS2837" s="234" cm="1">
        <f t="array" aca="1" ref="AS2837" ca="1">INDIRECT(AS2831)</f>
        <v>5000</v>
      </c>
      <c r="AT2837" s="234" cm="1">
        <f t="array" aca="1" ref="AT2837" ca="1">INDIRECT(AT2831)</f>
        <v>5000</v>
      </c>
      <c r="AU2837" s="234" cm="1">
        <f t="array" aca="1" ref="AU2837" ca="1">INDIRECT(AU2831)</f>
        <v>5000</v>
      </c>
      <c r="AV2837" s="234" cm="1">
        <f t="array" aca="1" ref="AV2837" ca="1">INDIRECT(AV2831)</f>
        <v>5000</v>
      </c>
      <c r="AW2837" s="234" cm="1">
        <f t="array" aca="1" ref="AW2837" ca="1">INDIRECT(AW2831)</f>
        <v>5000</v>
      </c>
      <c r="AX2837" s="234" cm="1">
        <f t="array" aca="1" ref="AX2837" ca="1">INDIRECT(AX2831)</f>
        <v>5000</v>
      </c>
      <c r="AY2837" s="234" cm="1">
        <f t="array" aca="1" ref="AY2837" ca="1">INDIRECT(AY2831)</f>
        <v>5000</v>
      </c>
      <c r="AZ2837" s="234" cm="1">
        <f t="array" aca="1" ref="AZ2837" ca="1">INDIRECT(AZ2831)</f>
        <v>5000</v>
      </c>
      <c r="BA2837" s="234" cm="1">
        <f t="array" aca="1" ref="BA2837" ca="1">INDIRECT(BA2831)</f>
        <v>5000</v>
      </c>
      <c r="BB2837" s="234" cm="1">
        <f t="array" aca="1" ref="BB2837" ca="1">INDIRECT(BB2831)</f>
        <v>5000</v>
      </c>
      <c r="BC2837" s="234" cm="1">
        <f t="array" aca="1" ref="BC2837" ca="1">INDIRECT(BC2831)</f>
        <v>5000</v>
      </c>
      <c r="BD2837" s="234" cm="1">
        <f t="array" aca="1" ref="BD2837" ca="1">INDIRECT(BD2831)</f>
        <v>5000</v>
      </c>
      <c r="BE2837" s="234" cm="1">
        <f t="array" aca="1" ref="BE2837" ca="1">INDIRECT(BE2831)</f>
        <v>5000</v>
      </c>
      <c r="BF2837" s="234" cm="1">
        <f t="array" aca="1" ref="BF2837" ca="1">INDIRECT(BF2831)</f>
        <v>5000</v>
      </c>
      <c r="BG2837" s="234" cm="1">
        <f t="array" aca="1" ref="BG2837" ca="1">INDIRECT(BG2831)</f>
        <v>5000</v>
      </c>
      <c r="BH2837" s="234" cm="1">
        <f t="array" aca="1" ref="BH2837" ca="1">INDIRECT(BH2831)</f>
        <v>5000</v>
      </c>
      <c r="BI2837" s="234" cm="1">
        <f t="array" aca="1" ref="BI2837" ca="1">INDIRECT(BI2831)</f>
        <v>5000</v>
      </c>
      <c r="BJ2837" s="234" cm="1">
        <f t="array" aca="1" ref="BJ2837" ca="1">INDIRECT(BJ2831)</f>
        <v>5000</v>
      </c>
      <c r="BK2837" s="234" cm="1">
        <f t="array" aca="1" ref="BK2837" ca="1">INDIRECT(BK2831)</f>
        <v>5000</v>
      </c>
      <c r="BL2837" s="234" cm="1">
        <f t="array" aca="1" ref="BL2837" ca="1">INDIRECT(BL2831)</f>
        <v>5000</v>
      </c>
      <c r="BM2837" s="234" cm="1">
        <f t="array" aca="1" ref="BM2837" ca="1">INDIRECT(BM2831)</f>
        <v>5000</v>
      </c>
      <c r="BN2837" s="234" cm="1">
        <f t="array" aca="1" ref="BN2837" ca="1">INDIRECT(BN2831)</f>
        <v>5000</v>
      </c>
      <c r="BO2837" s="234" cm="1">
        <f t="array" aca="1" ref="BO2837" ca="1">INDIRECT(BO2831)</f>
        <v>5000</v>
      </c>
      <c r="BP2837" s="234" cm="1">
        <f t="array" aca="1" ref="BP2837" ca="1">INDIRECT(BP2831)</f>
        <v>5000</v>
      </c>
      <c r="BQ2837" s="234" cm="1">
        <f t="array" aca="1" ref="BQ2837" ca="1">INDIRECT(BQ2831)</f>
        <v>5000</v>
      </c>
      <c r="BR2837" s="234" cm="1">
        <f t="array" aca="1" ref="BR2837" ca="1">INDIRECT(BR2831)</f>
        <v>5000</v>
      </c>
      <c r="BS2837" s="234" cm="1">
        <f t="array" aca="1" ref="BS2837" ca="1">INDIRECT(BS2831)</f>
        <v>5000</v>
      </c>
      <c r="BT2837" s="234" cm="1">
        <f t="array" aca="1" ref="BT2837" ca="1">INDIRECT(BT2831)</f>
        <v>5000</v>
      </c>
      <c r="BU2837" s="234" cm="1">
        <f t="array" aca="1" ref="BU2837" ca="1">INDIRECT(BU2831)</f>
        <v>5000</v>
      </c>
      <c r="BV2837" s="234" cm="1">
        <f t="array" aca="1" ref="BV2837" ca="1">INDIRECT(BV2831)</f>
        <v>5000</v>
      </c>
      <c r="BW2837" s="234" cm="1">
        <f t="array" aca="1" ref="BW2837" ca="1">INDIRECT(BW2831)</f>
        <v>5000</v>
      </c>
      <c r="BX2837" s="234" cm="1">
        <f t="array" aca="1" ref="BX2837" ca="1">INDIRECT(BX2831)</f>
        <v>5000</v>
      </c>
      <c r="BY2837" s="234" cm="1">
        <f t="array" aca="1" ref="BY2837" ca="1">INDIRECT(BY2831)</f>
        <v>5000</v>
      </c>
      <c r="BZ2837" s="234" cm="1">
        <f t="array" aca="1" ref="BZ2837" ca="1">INDIRECT(BZ2831)</f>
        <v>5000</v>
      </c>
      <c r="CA2837" s="234" cm="1">
        <f t="array" aca="1" ref="CA2837" ca="1">INDIRECT(CA2831)</f>
        <v>5000</v>
      </c>
      <c r="CB2837" s="234" cm="1">
        <f t="array" aca="1" ref="CB2837" ca="1">INDIRECT(CB2831)</f>
        <v>5000</v>
      </c>
      <c r="CC2837" s="234" cm="1">
        <f t="array" aca="1" ref="CC2837" ca="1">INDIRECT(CC2831)</f>
        <v>5000</v>
      </c>
      <c r="CD2837" s="234" cm="1">
        <f t="array" aca="1" ref="CD2837" ca="1">INDIRECT(CD2831)</f>
        <v>5000</v>
      </c>
      <c r="CE2837" s="234" cm="1">
        <f t="array" aca="1" ref="CE2837" ca="1">INDIRECT(CE2831)</f>
        <v>5000</v>
      </c>
      <c r="CF2837" s="234" cm="1">
        <f t="array" aca="1" ref="CF2837" ca="1">INDIRECT(CF2831)</f>
        <v>5000</v>
      </c>
      <c r="CG2837" s="234" cm="1">
        <f t="array" aca="1" ref="CG2837" ca="1">INDIRECT(CG2831)</f>
        <v>5000</v>
      </c>
      <c r="CH2837" s="234" cm="1">
        <f t="array" aca="1" ref="CH2837" ca="1">INDIRECT(CH2831)</f>
        <v>5000</v>
      </c>
      <c r="CI2837" s="234" cm="1">
        <f t="array" aca="1" ref="CI2837" ca="1">INDIRECT(CI2831)</f>
        <v>5000</v>
      </c>
      <c r="CJ2837" s="234" cm="1">
        <f t="array" aca="1" ref="CJ2837" ca="1">INDIRECT(CJ2831)</f>
        <v>5000</v>
      </c>
      <c r="CK2837" s="234" cm="1">
        <f t="array" aca="1" ref="CK2837" ca="1">INDIRECT(CK2831)</f>
        <v>5000</v>
      </c>
      <c r="CL2837" s="234" cm="1">
        <f t="array" aca="1" ref="CL2837" ca="1">INDIRECT(CL2831)</f>
        <v>5000</v>
      </c>
    </row>
    <row r="2838" spans="2:90" x14ac:dyDescent="0.4">
      <c r="B2838" s="141" t="str">
        <f>"Quota - # of "&amp;B2842&amp;"s/year"</f>
        <v>Quota - # of 0s/year</v>
      </c>
      <c r="D2838" s="27" t="s">
        <v>1049</v>
      </c>
      <c r="E2838" s="8"/>
      <c r="H2838" s="12"/>
      <c r="I2838" s="60"/>
      <c r="J2838" s="60"/>
      <c r="K2838" s="17">
        <v>10</v>
      </c>
      <c r="L2838" s="17">
        <v>10</v>
      </c>
      <c r="M2838" s="17">
        <v>10</v>
      </c>
      <c r="N2838" s="17">
        <v>10</v>
      </c>
      <c r="O2838" s="17">
        <v>10</v>
      </c>
      <c r="P2838" s="17">
        <v>10</v>
      </c>
      <c r="Q2838" s="64"/>
      <c r="R2838" s="15"/>
      <c r="S2838" s="76" cm="1">
        <f t="array" ref="S2838">INDEX($K:$P,ROW(),MATCH(S$3,$K$2:$P$2,0))/12</f>
        <v>0.83333333333333337</v>
      </c>
      <c r="T2838" s="76" cm="1">
        <f t="array" ref="T2838">INDEX($K:$P,ROW(),MATCH(T$3,$K$2:$P$2,0))/12</f>
        <v>0.83333333333333337</v>
      </c>
      <c r="U2838" s="76" cm="1">
        <f t="array" ref="U2838">INDEX($K:$P,ROW(),MATCH(U$3,$K$2:$P$2,0))/12</f>
        <v>0.83333333333333337</v>
      </c>
      <c r="V2838" s="76" cm="1">
        <f t="array" ref="V2838">INDEX($K:$P,ROW(),MATCH(V$3,$K$2:$P$2,0))/12</f>
        <v>0.83333333333333337</v>
      </c>
      <c r="W2838" s="76" cm="1">
        <f t="array" ref="W2838">INDEX($K:$P,ROW(),MATCH(W$3,$K$2:$P$2,0))/12</f>
        <v>0.83333333333333337</v>
      </c>
      <c r="X2838" s="76" cm="1">
        <f t="array" ref="X2838">INDEX($K:$P,ROW(),MATCH(X$3,$K$2:$P$2,0))/12</f>
        <v>0.83333333333333337</v>
      </c>
      <c r="Y2838" s="76" cm="1">
        <f t="array" ref="Y2838">INDEX($K:$P,ROW(),MATCH(Y$3,$K$2:$P$2,0))/12</f>
        <v>0.83333333333333337</v>
      </c>
      <c r="Z2838" s="76" cm="1">
        <f t="array" ref="Z2838">INDEX($K:$P,ROW(),MATCH(Z$3,$K$2:$P$2,0))/12</f>
        <v>0.83333333333333337</v>
      </c>
      <c r="AA2838" s="76" cm="1">
        <f t="array" ref="AA2838">INDEX($K:$P,ROW(),MATCH(AA$3,$K$2:$P$2,0))/12</f>
        <v>0.83333333333333337</v>
      </c>
      <c r="AB2838" s="76" cm="1">
        <f t="array" ref="AB2838">INDEX($K:$P,ROW(),MATCH(AB$3,$K$2:$P$2,0))/12</f>
        <v>0.83333333333333337</v>
      </c>
      <c r="AC2838" s="76" cm="1">
        <f t="array" ref="AC2838">INDEX($K:$P,ROW(),MATCH(AC$3,$K$2:$P$2,0))/12</f>
        <v>0.83333333333333337</v>
      </c>
      <c r="AD2838" s="76" cm="1">
        <f t="array" ref="AD2838">INDEX($K:$P,ROW(),MATCH(AD$3,$K$2:$P$2,0))/12</f>
        <v>0.83333333333333337</v>
      </c>
      <c r="AE2838" s="76" cm="1">
        <f t="array" ref="AE2838">INDEX($K:$P,ROW(),MATCH(AE$3,$K$2:$P$2,0))/12</f>
        <v>0.83333333333333337</v>
      </c>
      <c r="AF2838" s="76" cm="1">
        <f t="array" ref="AF2838">INDEX($K:$P,ROW(),MATCH(AF$3,$K$2:$P$2,0))/12</f>
        <v>0.83333333333333337</v>
      </c>
      <c r="AG2838" s="76" cm="1">
        <f t="array" ref="AG2838">INDEX($K:$P,ROW(),MATCH(AG$3,$K$2:$P$2,0))/12</f>
        <v>0.83333333333333337</v>
      </c>
      <c r="AH2838" s="76" cm="1">
        <f t="array" ref="AH2838">INDEX($K:$P,ROW(),MATCH(AH$3,$K$2:$P$2,0))/12</f>
        <v>0.83333333333333337</v>
      </c>
      <c r="AI2838" s="76" cm="1">
        <f t="array" ref="AI2838">INDEX($K:$P,ROW(),MATCH(AI$3,$K$2:$P$2,0))/12</f>
        <v>0.83333333333333337</v>
      </c>
      <c r="AJ2838" s="76" cm="1">
        <f t="array" ref="AJ2838">INDEX($K:$P,ROW(),MATCH(AJ$3,$K$2:$P$2,0))/12</f>
        <v>0.83333333333333337</v>
      </c>
      <c r="AK2838" s="76" cm="1">
        <f t="array" ref="AK2838">INDEX($K:$P,ROW(),MATCH(AK$3,$K$2:$P$2,0))/12</f>
        <v>0.83333333333333337</v>
      </c>
      <c r="AL2838" s="76" cm="1">
        <f t="array" ref="AL2838">INDEX($K:$P,ROW(),MATCH(AL$3,$K$2:$P$2,0))/12</f>
        <v>0.83333333333333337</v>
      </c>
      <c r="AM2838" s="76" cm="1">
        <f t="array" ref="AM2838">INDEX($K:$P,ROW(),MATCH(AM$3,$K$2:$P$2,0))/12</f>
        <v>0.83333333333333337</v>
      </c>
      <c r="AN2838" s="76" cm="1">
        <f t="array" ref="AN2838">INDEX($K:$P,ROW(),MATCH(AN$3,$K$2:$P$2,0))/12</f>
        <v>0.83333333333333337</v>
      </c>
      <c r="AO2838" s="76" cm="1">
        <f t="array" ref="AO2838">INDEX($K:$P,ROW(),MATCH(AO$3,$K$2:$P$2,0))/12</f>
        <v>0.83333333333333337</v>
      </c>
      <c r="AP2838" s="76" cm="1">
        <f t="array" ref="AP2838">INDEX($K:$P,ROW(),MATCH(AP$3,$K$2:$P$2,0))/12</f>
        <v>0.83333333333333337</v>
      </c>
      <c r="AQ2838" s="76" cm="1">
        <f t="array" ref="AQ2838">INDEX($K:$P,ROW(),MATCH(AQ$3,$K$2:$P$2,0))/12</f>
        <v>0.83333333333333337</v>
      </c>
      <c r="AR2838" s="76" cm="1">
        <f t="array" ref="AR2838">INDEX($K:$P,ROW(),MATCH(AR$3,$K$2:$P$2,0))/12</f>
        <v>0.83333333333333337</v>
      </c>
      <c r="AS2838" s="76" cm="1">
        <f t="array" ref="AS2838">INDEX($K:$P,ROW(),MATCH(AS$3,$K$2:$P$2,0))/12</f>
        <v>0.83333333333333337</v>
      </c>
      <c r="AT2838" s="76" cm="1">
        <f t="array" ref="AT2838">INDEX($K:$P,ROW(),MATCH(AT$3,$K$2:$P$2,0))/12</f>
        <v>0.83333333333333337</v>
      </c>
      <c r="AU2838" s="76" cm="1">
        <f t="array" ref="AU2838">INDEX($K:$P,ROW(),MATCH(AU$3,$K$2:$P$2,0))/12</f>
        <v>0.83333333333333337</v>
      </c>
      <c r="AV2838" s="76" cm="1">
        <f t="array" ref="AV2838">INDEX($K:$P,ROW(),MATCH(AV$3,$K$2:$P$2,0))/12</f>
        <v>0.83333333333333337</v>
      </c>
      <c r="AW2838" s="76" cm="1">
        <f t="array" ref="AW2838">INDEX($K:$P,ROW(),MATCH(AW$3,$K$2:$P$2,0))/12</f>
        <v>0.83333333333333337</v>
      </c>
      <c r="AX2838" s="76" cm="1">
        <f t="array" ref="AX2838">INDEX($K:$P,ROW(),MATCH(AX$3,$K$2:$P$2,0))/12</f>
        <v>0.83333333333333337</v>
      </c>
      <c r="AY2838" s="76" cm="1">
        <f t="array" ref="AY2838">INDEX($K:$P,ROW(),MATCH(AY$3,$K$2:$P$2,0))/12</f>
        <v>0.83333333333333337</v>
      </c>
      <c r="AZ2838" s="76" cm="1">
        <f t="array" ref="AZ2838">INDEX($K:$P,ROW(),MATCH(AZ$3,$K$2:$P$2,0))/12</f>
        <v>0.83333333333333337</v>
      </c>
      <c r="BA2838" s="76" cm="1">
        <f t="array" ref="BA2838">INDEX($K:$P,ROW(),MATCH(BA$3,$K$2:$P$2,0))/12</f>
        <v>0.83333333333333337</v>
      </c>
      <c r="BB2838" s="76" cm="1">
        <f t="array" ref="BB2838">INDEX($K:$P,ROW(),MATCH(BB$3,$K$2:$P$2,0))/12</f>
        <v>0.83333333333333337</v>
      </c>
      <c r="BC2838" s="76" cm="1">
        <f t="array" ref="BC2838">INDEX($K:$P,ROW(),MATCH(BC$3,$K$2:$P$2,0))/12</f>
        <v>0.83333333333333337</v>
      </c>
      <c r="BD2838" s="76" cm="1">
        <f t="array" ref="BD2838">INDEX($K:$P,ROW(),MATCH(BD$3,$K$2:$P$2,0))/12</f>
        <v>0.83333333333333337</v>
      </c>
      <c r="BE2838" s="76" cm="1">
        <f t="array" ref="BE2838">INDEX($K:$P,ROW(),MATCH(BE$3,$K$2:$P$2,0))/12</f>
        <v>0.83333333333333337</v>
      </c>
      <c r="BF2838" s="76" cm="1">
        <f t="array" ref="BF2838">INDEX($K:$P,ROW(),MATCH(BF$3,$K$2:$P$2,0))/12</f>
        <v>0.83333333333333337</v>
      </c>
      <c r="BG2838" s="76" cm="1">
        <f t="array" ref="BG2838">INDEX($K:$P,ROW(),MATCH(BG$3,$K$2:$P$2,0))/12</f>
        <v>0.83333333333333337</v>
      </c>
      <c r="BH2838" s="76" cm="1">
        <f t="array" ref="BH2838">INDEX($K:$P,ROW(),MATCH(BH$3,$K$2:$P$2,0))/12</f>
        <v>0.83333333333333337</v>
      </c>
      <c r="BI2838" s="76" cm="1">
        <f t="array" ref="BI2838">INDEX($K:$P,ROW(),MATCH(BI$3,$K$2:$P$2,0))/12</f>
        <v>0.83333333333333337</v>
      </c>
      <c r="BJ2838" s="76" cm="1">
        <f t="array" ref="BJ2838">INDEX($K:$P,ROW(),MATCH(BJ$3,$K$2:$P$2,0))/12</f>
        <v>0.83333333333333337</v>
      </c>
      <c r="BK2838" s="76" cm="1">
        <f t="array" ref="BK2838">INDEX($K:$P,ROW(),MATCH(BK$3,$K$2:$P$2,0))/12</f>
        <v>0.83333333333333337</v>
      </c>
      <c r="BL2838" s="76" cm="1">
        <f t="array" ref="BL2838">INDEX($K:$P,ROW(),MATCH(BL$3,$K$2:$P$2,0))/12</f>
        <v>0.83333333333333337</v>
      </c>
      <c r="BM2838" s="76" cm="1">
        <f t="array" ref="BM2838">INDEX($K:$P,ROW(),MATCH(BM$3,$K$2:$P$2,0))/12</f>
        <v>0.83333333333333337</v>
      </c>
      <c r="BN2838" s="76" cm="1">
        <f t="array" ref="BN2838">INDEX($K:$P,ROW(),MATCH(BN$3,$K$2:$P$2,0))/12</f>
        <v>0.83333333333333337</v>
      </c>
      <c r="BO2838" s="76" cm="1">
        <f t="array" ref="BO2838">INDEX($K:$P,ROW(),MATCH(BO$3,$K$2:$P$2,0))/12</f>
        <v>0.83333333333333337</v>
      </c>
      <c r="BP2838" s="76" cm="1">
        <f t="array" ref="BP2838">INDEX($K:$P,ROW(),MATCH(BP$3,$K$2:$P$2,0))/12</f>
        <v>0.83333333333333337</v>
      </c>
      <c r="BQ2838" s="76" cm="1">
        <f t="array" ref="BQ2838">INDEX($K:$P,ROW(),MATCH(BQ$3,$K$2:$P$2,0))/12</f>
        <v>0.83333333333333337</v>
      </c>
      <c r="BR2838" s="76" cm="1">
        <f t="array" ref="BR2838">INDEX($K:$P,ROW(),MATCH(BR$3,$K$2:$P$2,0))/12</f>
        <v>0.83333333333333337</v>
      </c>
      <c r="BS2838" s="76" cm="1">
        <f t="array" ref="BS2838">INDEX($K:$P,ROW(),MATCH(BS$3,$K$2:$P$2,0))/12</f>
        <v>0.83333333333333337</v>
      </c>
      <c r="BT2838" s="76" cm="1">
        <f t="array" ref="BT2838">INDEX($K:$P,ROW(),MATCH(BT$3,$K$2:$P$2,0))/12</f>
        <v>0.83333333333333337</v>
      </c>
      <c r="BU2838" s="76" cm="1">
        <f t="array" ref="BU2838">INDEX($K:$P,ROW(),MATCH(BU$3,$K$2:$P$2,0))/12</f>
        <v>0.83333333333333337</v>
      </c>
      <c r="BV2838" s="76" cm="1">
        <f t="array" ref="BV2838">INDEX($K:$P,ROW(),MATCH(BV$3,$K$2:$P$2,0))/12</f>
        <v>0.83333333333333337</v>
      </c>
      <c r="BW2838" s="76" cm="1">
        <f t="array" ref="BW2838">INDEX($K:$P,ROW(),MATCH(BW$3,$K$2:$P$2,0))/12</f>
        <v>0.83333333333333337</v>
      </c>
      <c r="BX2838" s="76" cm="1">
        <f t="array" ref="BX2838">INDEX($K:$P,ROW(),MATCH(BX$3,$K$2:$P$2,0))/12</f>
        <v>0.83333333333333337</v>
      </c>
      <c r="BY2838" s="76" cm="1">
        <f t="array" ref="BY2838">INDEX($K:$P,ROW(),MATCH(BY$3,$K$2:$P$2,0))/12</f>
        <v>0.83333333333333337</v>
      </c>
      <c r="BZ2838" s="76" cm="1">
        <f t="array" ref="BZ2838">INDEX($K:$P,ROW(),MATCH(BZ$3,$K$2:$P$2,0))/12</f>
        <v>0.83333333333333337</v>
      </c>
      <c r="CA2838" s="76" cm="1">
        <f t="array" ref="CA2838">INDEX($K:$P,ROW(),MATCH(CA$3,$K$2:$P$2,0))/12</f>
        <v>0.83333333333333337</v>
      </c>
      <c r="CB2838" s="76" cm="1">
        <f t="array" ref="CB2838">INDEX($K:$P,ROW(),MATCH(CB$3,$K$2:$P$2,0))/12</f>
        <v>0.83333333333333337</v>
      </c>
      <c r="CC2838" s="76" cm="1">
        <f t="array" ref="CC2838">INDEX($K:$P,ROW(),MATCH(CC$3,$K$2:$P$2,0))/12</f>
        <v>0.83333333333333337</v>
      </c>
      <c r="CD2838" s="76" cm="1">
        <f t="array" ref="CD2838">INDEX($K:$P,ROW(),MATCH(CD$3,$K$2:$P$2,0))/12</f>
        <v>0.83333333333333337</v>
      </c>
      <c r="CE2838" s="76" cm="1">
        <f t="array" ref="CE2838">INDEX($K:$P,ROW(),MATCH(CE$3,$K$2:$P$2,0))/12</f>
        <v>0.83333333333333337</v>
      </c>
      <c r="CF2838" s="76" cm="1">
        <f t="array" ref="CF2838">INDEX($K:$P,ROW(),MATCH(CF$3,$K$2:$P$2,0))/12</f>
        <v>0.83333333333333337</v>
      </c>
      <c r="CG2838" s="76" cm="1">
        <f t="array" ref="CG2838">INDEX($K:$P,ROW(),MATCH(CG$3,$K$2:$P$2,0))/12</f>
        <v>0.83333333333333337</v>
      </c>
      <c r="CH2838" s="76" cm="1">
        <f t="array" ref="CH2838">INDEX($K:$P,ROW(),MATCH(CH$3,$K$2:$P$2,0))/12</f>
        <v>0.83333333333333337</v>
      </c>
      <c r="CI2838" s="76" cm="1">
        <f t="array" ref="CI2838">INDEX($K:$P,ROW(),MATCH(CI$3,$K$2:$P$2,0))/12</f>
        <v>0.83333333333333337</v>
      </c>
      <c r="CJ2838" s="76" cm="1">
        <f t="array" ref="CJ2838">INDEX($K:$P,ROW(),MATCH(CJ$3,$K$2:$P$2,0))/12</f>
        <v>0.83333333333333337</v>
      </c>
      <c r="CK2838" s="76" cm="1">
        <f t="array" ref="CK2838">INDEX($K:$P,ROW(),MATCH(CK$3,$K$2:$P$2,0))/12</f>
        <v>0.83333333333333337</v>
      </c>
      <c r="CL2838" s="76" cm="1">
        <f t="array" ref="CL2838">INDEX($K:$P,ROW(),MATCH(CL$3,$K$2:$P$2,0))/12</f>
        <v>0.83333333333333337</v>
      </c>
    </row>
    <row r="2839" spans="2:90" x14ac:dyDescent="0.4">
      <c r="B2839" s="141" t="s">
        <v>830</v>
      </c>
      <c r="D2839" s="27" t="s">
        <v>1049</v>
      </c>
      <c r="E2839" s="8"/>
      <c r="H2839" s="12"/>
      <c r="I2839" s="60"/>
      <c r="J2839" s="60"/>
      <c r="K2839" s="16">
        <v>0.8</v>
      </c>
      <c r="L2839" s="16">
        <v>0.8</v>
      </c>
      <c r="M2839" s="16">
        <v>0.8</v>
      </c>
      <c r="N2839" s="16">
        <v>0.8</v>
      </c>
      <c r="O2839" s="16">
        <v>0.8</v>
      </c>
      <c r="P2839" s="16">
        <v>0.8</v>
      </c>
      <c r="Q2839" s="64"/>
      <c r="R2839" s="15"/>
      <c r="S2839" s="178" cm="1">
        <f t="array" ref="S2839">INDEX($K:$P,ROW(),MATCH(S$3,$K$2:$P$2,0))</f>
        <v>0.8</v>
      </c>
      <c r="T2839" s="178" cm="1">
        <f t="array" ref="T2839">INDEX($K:$P,ROW(),MATCH(T$3,$K$2:$P$2,0))</f>
        <v>0.8</v>
      </c>
      <c r="U2839" s="178" cm="1">
        <f t="array" ref="U2839">INDEX($K:$P,ROW(),MATCH(U$3,$K$2:$P$2,0))</f>
        <v>0.8</v>
      </c>
      <c r="V2839" s="178" cm="1">
        <f t="array" ref="V2839">INDEX($K:$P,ROW(),MATCH(V$3,$K$2:$P$2,0))</f>
        <v>0.8</v>
      </c>
      <c r="W2839" s="178" cm="1">
        <f t="array" ref="W2839">INDEX($K:$P,ROW(),MATCH(W$3,$K$2:$P$2,0))</f>
        <v>0.8</v>
      </c>
      <c r="X2839" s="178" cm="1">
        <f t="array" ref="X2839">INDEX($K:$P,ROW(),MATCH(X$3,$K$2:$P$2,0))</f>
        <v>0.8</v>
      </c>
      <c r="Y2839" s="178" cm="1">
        <f t="array" ref="Y2839">INDEX($K:$P,ROW(),MATCH(Y$3,$K$2:$P$2,0))</f>
        <v>0.8</v>
      </c>
      <c r="Z2839" s="178" cm="1">
        <f t="array" ref="Z2839">INDEX($K:$P,ROW(),MATCH(Z$3,$K$2:$P$2,0))</f>
        <v>0.8</v>
      </c>
      <c r="AA2839" s="178" cm="1">
        <f t="array" ref="AA2839">INDEX($K:$P,ROW(),MATCH(AA$3,$K$2:$P$2,0))</f>
        <v>0.8</v>
      </c>
      <c r="AB2839" s="178" cm="1">
        <f t="array" ref="AB2839">INDEX($K:$P,ROW(),MATCH(AB$3,$K$2:$P$2,0))</f>
        <v>0.8</v>
      </c>
      <c r="AC2839" s="178" cm="1">
        <f t="array" ref="AC2839">INDEX($K:$P,ROW(),MATCH(AC$3,$K$2:$P$2,0))</f>
        <v>0.8</v>
      </c>
      <c r="AD2839" s="178" cm="1">
        <f t="array" ref="AD2839">INDEX($K:$P,ROW(),MATCH(AD$3,$K$2:$P$2,0))</f>
        <v>0.8</v>
      </c>
      <c r="AE2839" s="178" cm="1">
        <f t="array" ref="AE2839">INDEX($K:$P,ROW(),MATCH(AE$3,$K$2:$P$2,0))</f>
        <v>0.8</v>
      </c>
      <c r="AF2839" s="178" cm="1">
        <f t="array" ref="AF2839">INDEX($K:$P,ROW(),MATCH(AF$3,$K$2:$P$2,0))</f>
        <v>0.8</v>
      </c>
      <c r="AG2839" s="178" cm="1">
        <f t="array" ref="AG2839">INDEX($K:$P,ROW(),MATCH(AG$3,$K$2:$P$2,0))</f>
        <v>0.8</v>
      </c>
      <c r="AH2839" s="178" cm="1">
        <f t="array" ref="AH2839">INDEX($K:$P,ROW(),MATCH(AH$3,$K$2:$P$2,0))</f>
        <v>0.8</v>
      </c>
      <c r="AI2839" s="178" cm="1">
        <f t="array" ref="AI2839">INDEX($K:$P,ROW(),MATCH(AI$3,$K$2:$P$2,0))</f>
        <v>0.8</v>
      </c>
      <c r="AJ2839" s="178" cm="1">
        <f t="array" ref="AJ2839">INDEX($K:$P,ROW(),MATCH(AJ$3,$K$2:$P$2,0))</f>
        <v>0.8</v>
      </c>
      <c r="AK2839" s="178" cm="1">
        <f t="array" ref="AK2839">INDEX($K:$P,ROW(),MATCH(AK$3,$K$2:$P$2,0))</f>
        <v>0.8</v>
      </c>
      <c r="AL2839" s="178" cm="1">
        <f t="array" ref="AL2839">INDEX($K:$P,ROW(),MATCH(AL$3,$K$2:$P$2,0))</f>
        <v>0.8</v>
      </c>
      <c r="AM2839" s="178" cm="1">
        <f t="array" ref="AM2839">INDEX($K:$P,ROW(),MATCH(AM$3,$K$2:$P$2,0))</f>
        <v>0.8</v>
      </c>
      <c r="AN2839" s="178" cm="1">
        <f t="array" ref="AN2839">INDEX($K:$P,ROW(),MATCH(AN$3,$K$2:$P$2,0))</f>
        <v>0.8</v>
      </c>
      <c r="AO2839" s="178" cm="1">
        <f t="array" ref="AO2839">INDEX($K:$P,ROW(),MATCH(AO$3,$K$2:$P$2,0))</f>
        <v>0.8</v>
      </c>
      <c r="AP2839" s="178" cm="1">
        <f t="array" ref="AP2839">INDEX($K:$P,ROW(),MATCH(AP$3,$K$2:$P$2,0))</f>
        <v>0.8</v>
      </c>
      <c r="AQ2839" s="178" cm="1">
        <f t="array" ref="AQ2839">INDEX($K:$P,ROW(),MATCH(AQ$3,$K$2:$P$2,0))</f>
        <v>0.8</v>
      </c>
      <c r="AR2839" s="178" cm="1">
        <f t="array" ref="AR2839">INDEX($K:$P,ROW(),MATCH(AR$3,$K$2:$P$2,0))</f>
        <v>0.8</v>
      </c>
      <c r="AS2839" s="178" cm="1">
        <f t="array" ref="AS2839">INDEX($K:$P,ROW(),MATCH(AS$3,$K$2:$P$2,0))</f>
        <v>0.8</v>
      </c>
      <c r="AT2839" s="178" cm="1">
        <f t="array" ref="AT2839">INDEX($K:$P,ROW(),MATCH(AT$3,$K$2:$P$2,0))</f>
        <v>0.8</v>
      </c>
      <c r="AU2839" s="178" cm="1">
        <f t="array" ref="AU2839">INDEX($K:$P,ROW(),MATCH(AU$3,$K$2:$P$2,0))</f>
        <v>0.8</v>
      </c>
      <c r="AV2839" s="178" cm="1">
        <f t="array" ref="AV2839">INDEX($K:$P,ROW(),MATCH(AV$3,$K$2:$P$2,0))</f>
        <v>0.8</v>
      </c>
      <c r="AW2839" s="178" cm="1">
        <f t="array" ref="AW2839">INDEX($K:$P,ROW(),MATCH(AW$3,$K$2:$P$2,0))</f>
        <v>0.8</v>
      </c>
      <c r="AX2839" s="178" cm="1">
        <f t="array" ref="AX2839">INDEX($K:$P,ROW(),MATCH(AX$3,$K$2:$P$2,0))</f>
        <v>0.8</v>
      </c>
      <c r="AY2839" s="178" cm="1">
        <f t="array" ref="AY2839">INDEX($K:$P,ROW(),MATCH(AY$3,$K$2:$P$2,0))</f>
        <v>0.8</v>
      </c>
      <c r="AZ2839" s="178" cm="1">
        <f t="array" ref="AZ2839">INDEX($K:$P,ROW(),MATCH(AZ$3,$K$2:$P$2,0))</f>
        <v>0.8</v>
      </c>
      <c r="BA2839" s="178" cm="1">
        <f t="array" ref="BA2839">INDEX($K:$P,ROW(),MATCH(BA$3,$K$2:$P$2,0))</f>
        <v>0.8</v>
      </c>
      <c r="BB2839" s="178" cm="1">
        <f t="array" ref="BB2839">INDEX($K:$P,ROW(),MATCH(BB$3,$K$2:$P$2,0))</f>
        <v>0.8</v>
      </c>
      <c r="BC2839" s="178" cm="1">
        <f t="array" ref="BC2839">INDEX($K:$P,ROW(),MATCH(BC$3,$K$2:$P$2,0))</f>
        <v>0.8</v>
      </c>
      <c r="BD2839" s="178" cm="1">
        <f t="array" ref="BD2839">INDEX($K:$P,ROW(),MATCH(BD$3,$K$2:$P$2,0))</f>
        <v>0.8</v>
      </c>
      <c r="BE2839" s="178" cm="1">
        <f t="array" ref="BE2839">INDEX($K:$P,ROW(),MATCH(BE$3,$K$2:$P$2,0))</f>
        <v>0.8</v>
      </c>
      <c r="BF2839" s="178" cm="1">
        <f t="array" ref="BF2839">INDEX($K:$P,ROW(),MATCH(BF$3,$K$2:$P$2,0))</f>
        <v>0.8</v>
      </c>
      <c r="BG2839" s="178" cm="1">
        <f t="array" ref="BG2839">INDEX($K:$P,ROW(),MATCH(BG$3,$K$2:$P$2,0))</f>
        <v>0.8</v>
      </c>
      <c r="BH2839" s="178" cm="1">
        <f t="array" ref="BH2839">INDEX($K:$P,ROW(),MATCH(BH$3,$K$2:$P$2,0))</f>
        <v>0.8</v>
      </c>
      <c r="BI2839" s="178" cm="1">
        <f t="array" ref="BI2839">INDEX($K:$P,ROW(),MATCH(BI$3,$K$2:$P$2,0))</f>
        <v>0.8</v>
      </c>
      <c r="BJ2839" s="178" cm="1">
        <f t="array" ref="BJ2839">INDEX($K:$P,ROW(),MATCH(BJ$3,$K$2:$P$2,0))</f>
        <v>0.8</v>
      </c>
      <c r="BK2839" s="178" cm="1">
        <f t="array" ref="BK2839">INDEX($K:$P,ROW(),MATCH(BK$3,$K$2:$P$2,0))</f>
        <v>0.8</v>
      </c>
      <c r="BL2839" s="178" cm="1">
        <f t="array" ref="BL2839">INDEX($K:$P,ROW(),MATCH(BL$3,$K$2:$P$2,0))</f>
        <v>0.8</v>
      </c>
      <c r="BM2839" s="178" cm="1">
        <f t="array" ref="BM2839">INDEX($K:$P,ROW(),MATCH(BM$3,$K$2:$P$2,0))</f>
        <v>0.8</v>
      </c>
      <c r="BN2839" s="178" cm="1">
        <f t="array" ref="BN2839">INDEX($K:$P,ROW(),MATCH(BN$3,$K$2:$P$2,0))</f>
        <v>0.8</v>
      </c>
      <c r="BO2839" s="178" cm="1">
        <f t="array" ref="BO2839">INDEX($K:$P,ROW(),MATCH(BO$3,$K$2:$P$2,0))</f>
        <v>0.8</v>
      </c>
      <c r="BP2839" s="178" cm="1">
        <f t="array" ref="BP2839">INDEX($K:$P,ROW(),MATCH(BP$3,$K$2:$P$2,0))</f>
        <v>0.8</v>
      </c>
      <c r="BQ2839" s="178" cm="1">
        <f t="array" ref="BQ2839">INDEX($K:$P,ROW(),MATCH(BQ$3,$K$2:$P$2,0))</f>
        <v>0.8</v>
      </c>
      <c r="BR2839" s="178" cm="1">
        <f t="array" ref="BR2839">INDEX($K:$P,ROW(),MATCH(BR$3,$K$2:$P$2,0))</f>
        <v>0.8</v>
      </c>
      <c r="BS2839" s="178" cm="1">
        <f t="array" ref="BS2839">INDEX($K:$P,ROW(),MATCH(BS$3,$K$2:$P$2,0))</f>
        <v>0.8</v>
      </c>
      <c r="BT2839" s="178" cm="1">
        <f t="array" ref="BT2839">INDEX($K:$P,ROW(),MATCH(BT$3,$K$2:$P$2,0))</f>
        <v>0.8</v>
      </c>
      <c r="BU2839" s="178" cm="1">
        <f t="array" ref="BU2839">INDEX($K:$P,ROW(),MATCH(BU$3,$K$2:$P$2,0))</f>
        <v>0.8</v>
      </c>
      <c r="BV2839" s="178" cm="1">
        <f t="array" ref="BV2839">INDEX($K:$P,ROW(),MATCH(BV$3,$K$2:$P$2,0))</f>
        <v>0.8</v>
      </c>
      <c r="BW2839" s="178" cm="1">
        <f t="array" ref="BW2839">INDEX($K:$P,ROW(),MATCH(BW$3,$K$2:$P$2,0))</f>
        <v>0.8</v>
      </c>
      <c r="BX2839" s="178" cm="1">
        <f t="array" ref="BX2839">INDEX($K:$P,ROW(),MATCH(BX$3,$K$2:$P$2,0))</f>
        <v>0.8</v>
      </c>
      <c r="BY2839" s="178" cm="1">
        <f t="array" ref="BY2839">INDEX($K:$P,ROW(),MATCH(BY$3,$K$2:$P$2,0))</f>
        <v>0.8</v>
      </c>
      <c r="BZ2839" s="178" cm="1">
        <f t="array" ref="BZ2839">INDEX($K:$P,ROW(),MATCH(BZ$3,$K$2:$P$2,0))</f>
        <v>0.8</v>
      </c>
      <c r="CA2839" s="178" cm="1">
        <f t="array" ref="CA2839">INDEX($K:$P,ROW(),MATCH(CA$3,$K$2:$P$2,0))</f>
        <v>0.8</v>
      </c>
      <c r="CB2839" s="178" cm="1">
        <f t="array" ref="CB2839">INDEX($K:$P,ROW(),MATCH(CB$3,$K$2:$P$2,0))</f>
        <v>0.8</v>
      </c>
      <c r="CC2839" s="178" cm="1">
        <f t="array" ref="CC2839">INDEX($K:$P,ROW(),MATCH(CC$3,$K$2:$P$2,0))</f>
        <v>0.8</v>
      </c>
      <c r="CD2839" s="178" cm="1">
        <f t="array" ref="CD2839">INDEX($K:$P,ROW(),MATCH(CD$3,$K$2:$P$2,0))</f>
        <v>0.8</v>
      </c>
      <c r="CE2839" s="178" cm="1">
        <f t="array" ref="CE2839">INDEX($K:$P,ROW(),MATCH(CE$3,$K$2:$P$2,0))</f>
        <v>0.8</v>
      </c>
      <c r="CF2839" s="178" cm="1">
        <f t="array" ref="CF2839">INDEX($K:$P,ROW(),MATCH(CF$3,$K$2:$P$2,0))</f>
        <v>0.8</v>
      </c>
      <c r="CG2839" s="178" cm="1">
        <f t="array" ref="CG2839">INDEX($K:$P,ROW(),MATCH(CG$3,$K$2:$P$2,0))</f>
        <v>0.8</v>
      </c>
      <c r="CH2839" s="178" cm="1">
        <f t="array" ref="CH2839">INDEX($K:$P,ROW(),MATCH(CH$3,$K$2:$P$2,0))</f>
        <v>0.8</v>
      </c>
      <c r="CI2839" s="178" cm="1">
        <f t="array" ref="CI2839">INDEX($K:$P,ROW(),MATCH(CI$3,$K$2:$P$2,0))</f>
        <v>0.8</v>
      </c>
      <c r="CJ2839" s="178" cm="1">
        <f t="array" ref="CJ2839">INDEX($K:$P,ROW(),MATCH(CJ$3,$K$2:$P$2,0))</f>
        <v>0.8</v>
      </c>
      <c r="CK2839" s="178" cm="1">
        <f t="array" ref="CK2839">INDEX($K:$P,ROW(),MATCH(CK$3,$K$2:$P$2,0))</f>
        <v>0.8</v>
      </c>
      <c r="CL2839" s="178" cm="1">
        <f t="array" ref="CL2839">INDEX($K:$P,ROW(),MATCH(CL$3,$K$2:$P$2,0))</f>
        <v>0.8</v>
      </c>
    </row>
    <row r="2840" spans="2:90" x14ac:dyDescent="0.4">
      <c r="B2840" s="124" t="str">
        <f ca="1">"# of "&amp;SUBSTITUTE(OFFSET(B2840,9,0),":","")&amp;"s"</f>
        <v># of Surgical proceduress</v>
      </c>
      <c r="D2840" s="27" t="s">
        <v>1049</v>
      </c>
      <c r="E2840" s="8"/>
      <c r="H2840" s="12"/>
      <c r="I2840" s="60"/>
      <c r="J2840" s="60"/>
      <c r="K2840" s="331">
        <f t="shared" ref="K2840:P2840" ca="1" si="4057">SUMIF($3:$3,K$2,2840:2840)</f>
        <v>40000.000000000022</v>
      </c>
      <c r="L2840" s="331">
        <f t="shared" ca="1" si="4057"/>
        <v>40000.000000000022</v>
      </c>
      <c r="M2840" s="331">
        <f t="shared" ca="1" si="4057"/>
        <v>40000.000000000022</v>
      </c>
      <c r="N2840" s="331">
        <f t="shared" ca="1" si="4057"/>
        <v>40000.000000000022</v>
      </c>
      <c r="O2840" s="331">
        <f t="shared" ca="1" si="4057"/>
        <v>40000.000000000022</v>
      </c>
      <c r="P2840" s="331">
        <f t="shared" ca="1" si="4057"/>
        <v>40000.000000000022</v>
      </c>
      <c r="R2840" s="15"/>
      <c r="S2840" s="234">
        <f ca="1">+S2837*S2838*S2839</f>
        <v>3333.3333333333339</v>
      </c>
      <c r="T2840" s="234">
        <f t="shared" ref="T2840:CE2840" ca="1" si="4058">+T2837*T2838*T2839</f>
        <v>3333.3333333333339</v>
      </c>
      <c r="U2840" s="234">
        <f t="shared" ca="1" si="4058"/>
        <v>3333.3333333333339</v>
      </c>
      <c r="V2840" s="234">
        <f t="shared" ca="1" si="4058"/>
        <v>3333.3333333333339</v>
      </c>
      <c r="W2840" s="234">
        <f t="shared" ca="1" si="4058"/>
        <v>3333.3333333333339</v>
      </c>
      <c r="X2840" s="234">
        <f t="shared" ca="1" si="4058"/>
        <v>3333.3333333333339</v>
      </c>
      <c r="Y2840" s="234">
        <f t="shared" ca="1" si="4058"/>
        <v>3333.3333333333339</v>
      </c>
      <c r="Z2840" s="234">
        <f t="shared" ca="1" si="4058"/>
        <v>3333.3333333333339</v>
      </c>
      <c r="AA2840" s="234">
        <f t="shared" ca="1" si="4058"/>
        <v>3333.3333333333339</v>
      </c>
      <c r="AB2840" s="234">
        <f t="shared" ca="1" si="4058"/>
        <v>3333.3333333333339</v>
      </c>
      <c r="AC2840" s="234">
        <f t="shared" ca="1" si="4058"/>
        <v>3333.3333333333339</v>
      </c>
      <c r="AD2840" s="234">
        <f t="shared" ca="1" si="4058"/>
        <v>3333.3333333333339</v>
      </c>
      <c r="AE2840" s="234">
        <f t="shared" ca="1" si="4058"/>
        <v>3333.3333333333339</v>
      </c>
      <c r="AF2840" s="234">
        <f t="shared" ca="1" si="4058"/>
        <v>3333.3333333333339</v>
      </c>
      <c r="AG2840" s="234">
        <f t="shared" ca="1" si="4058"/>
        <v>3333.3333333333339</v>
      </c>
      <c r="AH2840" s="234">
        <f t="shared" ca="1" si="4058"/>
        <v>3333.3333333333339</v>
      </c>
      <c r="AI2840" s="234">
        <f t="shared" ca="1" si="4058"/>
        <v>3333.3333333333339</v>
      </c>
      <c r="AJ2840" s="234">
        <f t="shared" ca="1" si="4058"/>
        <v>3333.3333333333339</v>
      </c>
      <c r="AK2840" s="234">
        <f t="shared" ca="1" si="4058"/>
        <v>3333.3333333333339</v>
      </c>
      <c r="AL2840" s="234">
        <f t="shared" ca="1" si="4058"/>
        <v>3333.3333333333339</v>
      </c>
      <c r="AM2840" s="234">
        <f t="shared" ca="1" si="4058"/>
        <v>3333.3333333333339</v>
      </c>
      <c r="AN2840" s="234">
        <f t="shared" ca="1" si="4058"/>
        <v>3333.3333333333339</v>
      </c>
      <c r="AO2840" s="234">
        <f t="shared" ca="1" si="4058"/>
        <v>3333.3333333333339</v>
      </c>
      <c r="AP2840" s="234">
        <f t="shared" ca="1" si="4058"/>
        <v>3333.3333333333339</v>
      </c>
      <c r="AQ2840" s="234">
        <f t="shared" ca="1" si="4058"/>
        <v>3333.3333333333339</v>
      </c>
      <c r="AR2840" s="234">
        <f t="shared" ca="1" si="4058"/>
        <v>3333.3333333333339</v>
      </c>
      <c r="AS2840" s="234">
        <f t="shared" ca="1" si="4058"/>
        <v>3333.3333333333339</v>
      </c>
      <c r="AT2840" s="234">
        <f t="shared" ca="1" si="4058"/>
        <v>3333.3333333333339</v>
      </c>
      <c r="AU2840" s="234">
        <f t="shared" ca="1" si="4058"/>
        <v>3333.3333333333339</v>
      </c>
      <c r="AV2840" s="234">
        <f t="shared" ca="1" si="4058"/>
        <v>3333.3333333333339</v>
      </c>
      <c r="AW2840" s="234">
        <f t="shared" ca="1" si="4058"/>
        <v>3333.3333333333339</v>
      </c>
      <c r="AX2840" s="234">
        <f t="shared" ca="1" si="4058"/>
        <v>3333.3333333333339</v>
      </c>
      <c r="AY2840" s="234">
        <f t="shared" ca="1" si="4058"/>
        <v>3333.3333333333339</v>
      </c>
      <c r="AZ2840" s="234">
        <f t="shared" ca="1" si="4058"/>
        <v>3333.3333333333339</v>
      </c>
      <c r="BA2840" s="234">
        <f t="shared" ca="1" si="4058"/>
        <v>3333.3333333333339</v>
      </c>
      <c r="BB2840" s="234">
        <f t="shared" ca="1" si="4058"/>
        <v>3333.3333333333339</v>
      </c>
      <c r="BC2840" s="234">
        <f t="shared" ca="1" si="4058"/>
        <v>3333.3333333333339</v>
      </c>
      <c r="BD2840" s="234">
        <f t="shared" ca="1" si="4058"/>
        <v>3333.3333333333339</v>
      </c>
      <c r="BE2840" s="234">
        <f t="shared" ca="1" si="4058"/>
        <v>3333.3333333333339</v>
      </c>
      <c r="BF2840" s="234">
        <f t="shared" ca="1" si="4058"/>
        <v>3333.3333333333339</v>
      </c>
      <c r="BG2840" s="234">
        <f t="shared" ca="1" si="4058"/>
        <v>3333.3333333333339</v>
      </c>
      <c r="BH2840" s="234">
        <f t="shared" ca="1" si="4058"/>
        <v>3333.3333333333339</v>
      </c>
      <c r="BI2840" s="234">
        <f t="shared" ca="1" si="4058"/>
        <v>3333.3333333333339</v>
      </c>
      <c r="BJ2840" s="234">
        <f t="shared" ca="1" si="4058"/>
        <v>3333.3333333333339</v>
      </c>
      <c r="BK2840" s="234">
        <f t="shared" ca="1" si="4058"/>
        <v>3333.3333333333339</v>
      </c>
      <c r="BL2840" s="234">
        <f t="shared" ca="1" si="4058"/>
        <v>3333.3333333333339</v>
      </c>
      <c r="BM2840" s="234">
        <f t="shared" ca="1" si="4058"/>
        <v>3333.3333333333339</v>
      </c>
      <c r="BN2840" s="234">
        <f t="shared" ca="1" si="4058"/>
        <v>3333.3333333333339</v>
      </c>
      <c r="BO2840" s="234">
        <f t="shared" ca="1" si="4058"/>
        <v>3333.3333333333339</v>
      </c>
      <c r="BP2840" s="234">
        <f t="shared" ca="1" si="4058"/>
        <v>3333.3333333333339</v>
      </c>
      <c r="BQ2840" s="234">
        <f t="shared" ca="1" si="4058"/>
        <v>3333.3333333333339</v>
      </c>
      <c r="BR2840" s="234">
        <f t="shared" ca="1" si="4058"/>
        <v>3333.3333333333339</v>
      </c>
      <c r="BS2840" s="234">
        <f t="shared" ca="1" si="4058"/>
        <v>3333.3333333333339</v>
      </c>
      <c r="BT2840" s="234">
        <f t="shared" ca="1" si="4058"/>
        <v>3333.3333333333339</v>
      </c>
      <c r="BU2840" s="234">
        <f t="shared" ca="1" si="4058"/>
        <v>3333.3333333333339</v>
      </c>
      <c r="BV2840" s="234">
        <f t="shared" ca="1" si="4058"/>
        <v>3333.3333333333339</v>
      </c>
      <c r="BW2840" s="234">
        <f t="shared" ca="1" si="4058"/>
        <v>3333.3333333333339</v>
      </c>
      <c r="BX2840" s="234">
        <f t="shared" ca="1" si="4058"/>
        <v>3333.3333333333339</v>
      </c>
      <c r="BY2840" s="234">
        <f t="shared" ca="1" si="4058"/>
        <v>3333.3333333333339</v>
      </c>
      <c r="BZ2840" s="234">
        <f t="shared" ca="1" si="4058"/>
        <v>3333.3333333333339</v>
      </c>
      <c r="CA2840" s="234">
        <f t="shared" ca="1" si="4058"/>
        <v>3333.3333333333339</v>
      </c>
      <c r="CB2840" s="234">
        <f t="shared" ca="1" si="4058"/>
        <v>3333.3333333333339</v>
      </c>
      <c r="CC2840" s="234">
        <f t="shared" ca="1" si="4058"/>
        <v>3333.3333333333339</v>
      </c>
      <c r="CD2840" s="234">
        <f t="shared" ca="1" si="4058"/>
        <v>3333.3333333333339</v>
      </c>
      <c r="CE2840" s="234">
        <f t="shared" ca="1" si="4058"/>
        <v>3333.3333333333339</v>
      </c>
      <c r="CF2840" s="234">
        <f t="shared" ref="CF2840:CL2840" ca="1" si="4059">+CF2837*CF2838*CF2839</f>
        <v>3333.3333333333339</v>
      </c>
      <c r="CG2840" s="234">
        <f t="shared" ca="1" si="4059"/>
        <v>3333.3333333333339</v>
      </c>
      <c r="CH2840" s="234">
        <f t="shared" ca="1" si="4059"/>
        <v>3333.3333333333339</v>
      </c>
      <c r="CI2840" s="234">
        <f t="shared" ca="1" si="4059"/>
        <v>3333.3333333333339</v>
      </c>
      <c r="CJ2840" s="234">
        <f t="shared" ca="1" si="4059"/>
        <v>3333.3333333333339</v>
      </c>
      <c r="CK2840" s="234">
        <f t="shared" ca="1" si="4059"/>
        <v>3333.3333333333339</v>
      </c>
      <c r="CL2840" s="234">
        <f t="shared" ca="1" si="4059"/>
        <v>3333.3333333333339</v>
      </c>
    </row>
    <row r="2841" spans="2:90" x14ac:dyDescent="0.4">
      <c r="B2841" s="132" t="str">
        <f>B2828</f>
        <v>Surgical procedures</v>
      </c>
      <c r="D2841" t="s">
        <v>1049</v>
      </c>
      <c r="E2841" s="8"/>
      <c r="G2841" t="s">
        <v>332</v>
      </c>
      <c r="H2841" s="12"/>
      <c r="I2841" s="60"/>
      <c r="J2841" s="60"/>
      <c r="K2841" s="38"/>
      <c r="L2841" s="38"/>
      <c r="M2841" s="38"/>
      <c r="N2841" s="38"/>
      <c r="O2841" s="38"/>
      <c r="P2841" s="38"/>
      <c r="R2841" s="15"/>
      <c r="S2841" s="234"/>
      <c r="T2841" s="234"/>
      <c r="U2841" s="234"/>
      <c r="V2841" s="234"/>
      <c r="W2841" s="234"/>
      <c r="X2841" s="234"/>
      <c r="Y2841" s="234"/>
      <c r="Z2841" s="234"/>
      <c r="AA2841" s="234"/>
      <c r="AB2841" s="234"/>
      <c r="AC2841" s="234"/>
      <c r="AD2841" s="234"/>
      <c r="AE2841" s="234"/>
      <c r="AF2841" s="234"/>
      <c r="AG2841" s="234"/>
      <c r="AH2841" s="234"/>
      <c r="AI2841" s="234"/>
      <c r="AJ2841" s="234"/>
      <c r="AK2841" s="234"/>
      <c r="AL2841" s="234"/>
      <c r="AM2841" s="234"/>
      <c r="AN2841" s="234"/>
      <c r="AO2841" s="234"/>
      <c r="AP2841" s="234"/>
      <c r="AQ2841" s="234"/>
      <c r="AR2841" s="234"/>
      <c r="AS2841" s="234"/>
      <c r="AT2841" s="234"/>
      <c r="AU2841" s="234"/>
      <c r="AV2841" s="234"/>
      <c r="AW2841" s="234"/>
      <c r="AX2841" s="234"/>
      <c r="AY2841" s="234"/>
      <c r="AZ2841" s="234"/>
      <c r="BA2841" s="234"/>
      <c r="BB2841" s="234"/>
      <c r="BC2841" s="234"/>
      <c r="BD2841" s="234"/>
      <c r="BE2841" s="234"/>
      <c r="BF2841" s="234"/>
      <c r="BG2841" s="234"/>
      <c r="BH2841" s="234"/>
      <c r="BI2841" s="234"/>
      <c r="BJ2841" s="234"/>
      <c r="BK2841" s="234"/>
      <c r="BL2841" s="234"/>
      <c r="BM2841" s="234"/>
      <c r="BN2841" s="234"/>
      <c r="BO2841" s="234"/>
      <c r="BP2841" s="234"/>
      <c r="BQ2841" s="234"/>
      <c r="BR2841" s="234"/>
      <c r="BS2841" s="234"/>
      <c r="BT2841" s="234"/>
      <c r="BU2841" s="234"/>
      <c r="BV2841" s="234"/>
      <c r="BW2841" s="234"/>
      <c r="BX2841" s="234"/>
      <c r="BY2841" s="234"/>
      <c r="BZ2841" s="234"/>
      <c r="CA2841" s="234"/>
      <c r="CB2841" s="234"/>
      <c r="CC2841" s="234"/>
      <c r="CD2841" s="234"/>
      <c r="CE2841" s="234"/>
      <c r="CF2841" s="234"/>
      <c r="CG2841" s="234"/>
      <c r="CH2841" s="234"/>
      <c r="CI2841" s="234"/>
      <c r="CJ2841" s="234"/>
      <c r="CK2841" s="234"/>
      <c r="CL2841" s="234"/>
    </row>
    <row r="2842" spans="2:90" x14ac:dyDescent="0.4">
      <c r="B2842" s="187">
        <f>+B2836</f>
        <v>0</v>
      </c>
      <c r="D2842" t="s">
        <v>1049</v>
      </c>
      <c r="E2842" s="8"/>
      <c r="G2842" t="s">
        <v>332</v>
      </c>
      <c r="H2842" s="27"/>
      <c r="I2842" s="78"/>
      <c r="J2842" s="78"/>
      <c r="K2842" s="33"/>
      <c r="L2842" s="33"/>
      <c r="M2842" s="33"/>
      <c r="N2842" s="33"/>
      <c r="O2842" s="33"/>
      <c r="P2842" s="33"/>
      <c r="R2842" s="33"/>
      <c r="S2842" s="80"/>
      <c r="T2842" s="80"/>
      <c r="U2842" s="80"/>
      <c r="V2842" s="80"/>
      <c r="W2842" s="80"/>
      <c r="X2842" s="80"/>
      <c r="Y2842" s="80"/>
      <c r="Z2842" s="80"/>
      <c r="AA2842" s="80"/>
      <c r="AB2842" s="80"/>
      <c r="AC2842" s="80"/>
      <c r="AD2842" s="80"/>
      <c r="AE2842" s="80"/>
      <c r="AF2842" s="80"/>
      <c r="AG2842" s="80"/>
      <c r="AH2842" s="80"/>
      <c r="AI2842" s="80"/>
      <c r="AJ2842" s="80"/>
      <c r="AK2842" s="80"/>
      <c r="AL2842" s="80"/>
      <c r="AM2842" s="80"/>
      <c r="AN2842" s="80"/>
      <c r="AO2842" s="80"/>
      <c r="AP2842" s="80"/>
      <c r="AQ2842" s="80"/>
      <c r="AR2842" s="80"/>
      <c r="AS2842" s="80"/>
      <c r="AT2842" s="80"/>
      <c r="AU2842" s="80"/>
      <c r="AV2842" s="80"/>
      <c r="AW2842" s="80"/>
      <c r="AX2842" s="80"/>
      <c r="AY2842" s="80"/>
      <c r="AZ2842" s="80"/>
      <c r="BA2842" s="80"/>
      <c r="BB2842" s="80"/>
      <c r="BC2842" s="80"/>
      <c r="BD2842" s="80"/>
      <c r="BE2842" s="80"/>
      <c r="BF2842" s="80"/>
      <c r="BG2842" s="80"/>
      <c r="BH2842" s="80"/>
      <c r="BI2842" s="80"/>
      <c r="BJ2842" s="80"/>
      <c r="BK2842" s="80"/>
      <c r="BL2842" s="80"/>
      <c r="BM2842" s="80"/>
      <c r="BN2842" s="80"/>
      <c r="BO2842" s="80"/>
      <c r="BP2842" s="80"/>
      <c r="BQ2842" s="80"/>
      <c r="BR2842" s="80"/>
      <c r="BS2842" s="80"/>
      <c r="BT2842" s="80"/>
      <c r="BU2842" s="80"/>
      <c r="BV2842" s="80"/>
      <c r="BW2842" s="80"/>
      <c r="BX2842" s="80"/>
      <c r="BY2842" s="80"/>
      <c r="BZ2842" s="80"/>
      <c r="CA2842" s="80"/>
      <c r="CB2842" s="80"/>
      <c r="CC2842" s="80"/>
      <c r="CD2842" s="80"/>
      <c r="CE2842" s="80"/>
      <c r="CF2842" s="80"/>
      <c r="CG2842" s="80"/>
      <c r="CH2842" s="80"/>
      <c r="CI2842" s="80"/>
      <c r="CJ2842" s="80"/>
      <c r="CK2842" s="80"/>
      <c r="CL2842" s="80"/>
    </row>
    <row r="2843" spans="2:90" x14ac:dyDescent="0.4">
      <c r="B2843" s="132" t="s">
        <v>461</v>
      </c>
      <c r="D2843" t="s">
        <v>1049</v>
      </c>
      <c r="E2843" s="8"/>
      <c r="G2843" t="s">
        <v>332</v>
      </c>
      <c r="H2843" s="27"/>
      <c r="I2843" s="78"/>
      <c r="J2843" s="78"/>
      <c r="K2843" s="33"/>
      <c r="L2843" s="33"/>
      <c r="M2843" s="33"/>
      <c r="N2843" s="33"/>
      <c r="O2843" s="33"/>
      <c r="P2843" s="33"/>
      <c r="R2843" s="33"/>
      <c r="S2843" s="80" t="str">
        <f t="shared" ref="S2843:AX2843" si="4060">S2830</f>
        <v>S$12</v>
      </c>
      <c r="T2843" s="80" t="str">
        <f t="shared" si="4060"/>
        <v>T$12</v>
      </c>
      <c r="U2843" s="80" t="str">
        <f t="shared" si="4060"/>
        <v>U$12</v>
      </c>
      <c r="V2843" s="80" t="str">
        <f t="shared" si="4060"/>
        <v>V$12</v>
      </c>
      <c r="W2843" s="80" t="str">
        <f t="shared" si="4060"/>
        <v>W$12</v>
      </c>
      <c r="X2843" s="80" t="str">
        <f t="shared" si="4060"/>
        <v>X$12</v>
      </c>
      <c r="Y2843" s="80" t="str">
        <f t="shared" si="4060"/>
        <v>Y$12</v>
      </c>
      <c r="Z2843" s="80" t="str">
        <f t="shared" si="4060"/>
        <v>Z$12</v>
      </c>
      <c r="AA2843" s="80" t="str">
        <f t="shared" si="4060"/>
        <v>AA$12</v>
      </c>
      <c r="AB2843" s="80" t="str">
        <f t="shared" si="4060"/>
        <v>AB$12</v>
      </c>
      <c r="AC2843" s="80" t="str">
        <f t="shared" si="4060"/>
        <v>AC$12</v>
      </c>
      <c r="AD2843" s="80" t="str">
        <f t="shared" si="4060"/>
        <v>AD$12</v>
      </c>
      <c r="AE2843" s="80" t="str">
        <f t="shared" si="4060"/>
        <v>AE$12</v>
      </c>
      <c r="AF2843" s="80" t="str">
        <f t="shared" si="4060"/>
        <v>AF$12</v>
      </c>
      <c r="AG2843" s="80" t="str">
        <f t="shared" si="4060"/>
        <v>AG$12</v>
      </c>
      <c r="AH2843" s="80" t="str">
        <f t="shared" si="4060"/>
        <v>AH$12</v>
      </c>
      <c r="AI2843" s="80" t="str">
        <f t="shared" si="4060"/>
        <v>AI$12</v>
      </c>
      <c r="AJ2843" s="80" t="str">
        <f t="shared" si="4060"/>
        <v>AJ$12</v>
      </c>
      <c r="AK2843" s="80" t="str">
        <f t="shared" si="4060"/>
        <v>AK$12</v>
      </c>
      <c r="AL2843" s="80" t="str">
        <f t="shared" si="4060"/>
        <v>AL$12</v>
      </c>
      <c r="AM2843" s="80" t="str">
        <f t="shared" si="4060"/>
        <v>AM$12</v>
      </c>
      <c r="AN2843" s="80" t="str">
        <f t="shared" si="4060"/>
        <v>AN$12</v>
      </c>
      <c r="AO2843" s="80" t="str">
        <f t="shared" si="4060"/>
        <v>AO$12</v>
      </c>
      <c r="AP2843" s="80" t="str">
        <f t="shared" si="4060"/>
        <v>AP$12</v>
      </c>
      <c r="AQ2843" s="80" t="str">
        <f t="shared" si="4060"/>
        <v>AQ$12</v>
      </c>
      <c r="AR2843" s="80" t="str">
        <f t="shared" si="4060"/>
        <v>AR$12</v>
      </c>
      <c r="AS2843" s="80" t="str">
        <f t="shared" si="4060"/>
        <v>AS$12</v>
      </c>
      <c r="AT2843" s="80" t="str">
        <f t="shared" si="4060"/>
        <v>AT$12</v>
      </c>
      <c r="AU2843" s="80" t="str">
        <f t="shared" si="4060"/>
        <v>AU$12</v>
      </c>
      <c r="AV2843" s="80" t="str">
        <f t="shared" si="4060"/>
        <v>AV$12</v>
      </c>
      <c r="AW2843" s="80" t="str">
        <f t="shared" si="4060"/>
        <v>AW$12</v>
      </c>
      <c r="AX2843" s="80" t="str">
        <f t="shared" si="4060"/>
        <v>AX$12</v>
      </c>
      <c r="AY2843" s="80" t="str">
        <f t="shared" ref="AY2843:CD2843" si="4061">AY2830</f>
        <v>AY$12</v>
      </c>
      <c r="AZ2843" s="80" t="str">
        <f t="shared" si="4061"/>
        <v>AZ$12</v>
      </c>
      <c r="BA2843" s="80" t="str">
        <f t="shared" si="4061"/>
        <v>BA$12</v>
      </c>
      <c r="BB2843" s="80" t="str">
        <f t="shared" si="4061"/>
        <v>BB$12</v>
      </c>
      <c r="BC2843" s="80" t="str">
        <f t="shared" si="4061"/>
        <v>BC$12</v>
      </c>
      <c r="BD2843" s="80" t="str">
        <f t="shared" si="4061"/>
        <v>BD$12</v>
      </c>
      <c r="BE2843" s="80" t="str">
        <f t="shared" si="4061"/>
        <v>BE$12</v>
      </c>
      <c r="BF2843" s="80" t="str">
        <f t="shared" si="4061"/>
        <v>BF$12</v>
      </c>
      <c r="BG2843" s="80" t="str">
        <f t="shared" si="4061"/>
        <v>BG$12</v>
      </c>
      <c r="BH2843" s="80" t="str">
        <f t="shared" si="4061"/>
        <v>BH$12</v>
      </c>
      <c r="BI2843" s="80" t="str">
        <f t="shared" si="4061"/>
        <v>BI$12</v>
      </c>
      <c r="BJ2843" s="80" t="str">
        <f t="shared" si="4061"/>
        <v>BJ$12</v>
      </c>
      <c r="BK2843" s="80" t="str">
        <f t="shared" si="4061"/>
        <v>BK$12</v>
      </c>
      <c r="BL2843" s="80" t="str">
        <f t="shared" si="4061"/>
        <v>BL$12</v>
      </c>
      <c r="BM2843" s="80" t="str">
        <f t="shared" si="4061"/>
        <v>BM$12</v>
      </c>
      <c r="BN2843" s="80" t="str">
        <f t="shared" si="4061"/>
        <v>BN$12</v>
      </c>
      <c r="BO2843" s="80" t="str">
        <f t="shared" si="4061"/>
        <v>BO$12</v>
      </c>
      <c r="BP2843" s="80" t="str">
        <f t="shared" si="4061"/>
        <v>BP$12</v>
      </c>
      <c r="BQ2843" s="80" t="str">
        <f t="shared" si="4061"/>
        <v>BQ$12</v>
      </c>
      <c r="BR2843" s="80" t="str">
        <f t="shared" si="4061"/>
        <v>BR$12</v>
      </c>
      <c r="BS2843" s="80" t="str">
        <f t="shared" si="4061"/>
        <v>BS$12</v>
      </c>
      <c r="BT2843" s="80" t="str">
        <f t="shared" si="4061"/>
        <v>BT$12</v>
      </c>
      <c r="BU2843" s="80" t="str">
        <f t="shared" si="4061"/>
        <v>BU$12</v>
      </c>
      <c r="BV2843" s="80" t="str">
        <f t="shared" si="4061"/>
        <v>BV$12</v>
      </c>
      <c r="BW2843" s="80" t="str">
        <f t="shared" si="4061"/>
        <v>BW$12</v>
      </c>
      <c r="BX2843" s="80" t="str">
        <f t="shared" si="4061"/>
        <v>BX$12</v>
      </c>
      <c r="BY2843" s="80" t="str">
        <f t="shared" si="4061"/>
        <v>BY$12</v>
      </c>
      <c r="BZ2843" s="80" t="str">
        <f t="shared" si="4061"/>
        <v>BZ$12</v>
      </c>
      <c r="CA2843" s="80" t="str">
        <f t="shared" si="4061"/>
        <v>CA$12</v>
      </c>
      <c r="CB2843" s="80" t="str">
        <f t="shared" si="4061"/>
        <v>CB$12</v>
      </c>
      <c r="CC2843" s="80" t="str">
        <f t="shared" si="4061"/>
        <v>CC$12</v>
      </c>
      <c r="CD2843" s="80" t="str">
        <f t="shared" si="4061"/>
        <v>CD$12</v>
      </c>
      <c r="CE2843" s="80" t="str">
        <f t="shared" ref="CE2843:CL2843" si="4062">CE2830</f>
        <v>CE$12</v>
      </c>
      <c r="CF2843" s="80" t="str">
        <f t="shared" si="4062"/>
        <v>CF$12</v>
      </c>
      <c r="CG2843" s="80" t="str">
        <f t="shared" si="4062"/>
        <v>CG$12</v>
      </c>
      <c r="CH2843" s="80" t="str">
        <f t="shared" si="4062"/>
        <v>CH$12</v>
      </c>
      <c r="CI2843" s="80" t="str">
        <f t="shared" si="4062"/>
        <v>CI$12</v>
      </c>
      <c r="CJ2843" s="80" t="str">
        <f t="shared" si="4062"/>
        <v>CJ$12</v>
      </c>
      <c r="CK2843" s="80" t="str">
        <f t="shared" si="4062"/>
        <v>CK$12</v>
      </c>
      <c r="CL2843" s="80" t="str">
        <f t="shared" si="4062"/>
        <v>CL$12</v>
      </c>
    </row>
    <row r="2844" spans="2:90" x14ac:dyDescent="0.4">
      <c r="B2844" s="187" t="s">
        <v>462</v>
      </c>
      <c r="D2844" t="s">
        <v>1049</v>
      </c>
      <c r="E2844" s="8"/>
      <c r="G2844" t="s">
        <v>332</v>
      </c>
      <c r="K2844" s="53"/>
      <c r="L2844" s="53"/>
      <c r="M2844" s="53"/>
      <c r="N2844" s="53"/>
      <c r="O2844" s="53"/>
      <c r="P2844" s="53"/>
      <c r="R2844" s="24"/>
      <c r="S2844" s="208" t="str">
        <f t="shared" ref="S2844:AX2844" si="4063">ADDRESS(ROW(S2840),COLUMN(S2840),2)</f>
        <v>S$2840</v>
      </c>
      <c r="T2844" s="208" t="str">
        <f t="shared" si="4063"/>
        <v>T$2840</v>
      </c>
      <c r="U2844" s="208" t="str">
        <f t="shared" si="4063"/>
        <v>U$2840</v>
      </c>
      <c r="V2844" s="208" t="str">
        <f t="shared" si="4063"/>
        <v>V$2840</v>
      </c>
      <c r="W2844" s="208" t="str">
        <f t="shared" si="4063"/>
        <v>W$2840</v>
      </c>
      <c r="X2844" s="208" t="str">
        <f t="shared" si="4063"/>
        <v>X$2840</v>
      </c>
      <c r="Y2844" s="208" t="str">
        <f t="shared" si="4063"/>
        <v>Y$2840</v>
      </c>
      <c r="Z2844" s="208" t="str">
        <f t="shared" si="4063"/>
        <v>Z$2840</v>
      </c>
      <c r="AA2844" s="208" t="str">
        <f t="shared" si="4063"/>
        <v>AA$2840</v>
      </c>
      <c r="AB2844" s="208" t="str">
        <f t="shared" si="4063"/>
        <v>AB$2840</v>
      </c>
      <c r="AC2844" s="208" t="str">
        <f t="shared" si="4063"/>
        <v>AC$2840</v>
      </c>
      <c r="AD2844" s="208" t="str">
        <f t="shared" si="4063"/>
        <v>AD$2840</v>
      </c>
      <c r="AE2844" s="208" t="str">
        <f t="shared" si="4063"/>
        <v>AE$2840</v>
      </c>
      <c r="AF2844" s="208" t="str">
        <f t="shared" si="4063"/>
        <v>AF$2840</v>
      </c>
      <c r="AG2844" s="208" t="str">
        <f t="shared" si="4063"/>
        <v>AG$2840</v>
      </c>
      <c r="AH2844" s="208" t="str">
        <f t="shared" si="4063"/>
        <v>AH$2840</v>
      </c>
      <c r="AI2844" s="208" t="str">
        <f t="shared" si="4063"/>
        <v>AI$2840</v>
      </c>
      <c r="AJ2844" s="208" t="str">
        <f t="shared" si="4063"/>
        <v>AJ$2840</v>
      </c>
      <c r="AK2844" s="208" t="str">
        <f t="shared" si="4063"/>
        <v>AK$2840</v>
      </c>
      <c r="AL2844" s="208" t="str">
        <f t="shared" si="4063"/>
        <v>AL$2840</v>
      </c>
      <c r="AM2844" s="208" t="str">
        <f t="shared" si="4063"/>
        <v>AM$2840</v>
      </c>
      <c r="AN2844" s="208" t="str">
        <f t="shared" si="4063"/>
        <v>AN$2840</v>
      </c>
      <c r="AO2844" s="208" t="str">
        <f t="shared" si="4063"/>
        <v>AO$2840</v>
      </c>
      <c r="AP2844" s="208" t="str">
        <f t="shared" si="4063"/>
        <v>AP$2840</v>
      </c>
      <c r="AQ2844" s="208" t="str">
        <f t="shared" si="4063"/>
        <v>AQ$2840</v>
      </c>
      <c r="AR2844" s="208" t="str">
        <f t="shared" si="4063"/>
        <v>AR$2840</v>
      </c>
      <c r="AS2844" s="208" t="str">
        <f t="shared" si="4063"/>
        <v>AS$2840</v>
      </c>
      <c r="AT2844" s="208" t="str">
        <f t="shared" si="4063"/>
        <v>AT$2840</v>
      </c>
      <c r="AU2844" s="208" t="str">
        <f t="shared" si="4063"/>
        <v>AU$2840</v>
      </c>
      <c r="AV2844" s="208" t="str">
        <f t="shared" si="4063"/>
        <v>AV$2840</v>
      </c>
      <c r="AW2844" s="208" t="str">
        <f t="shared" si="4063"/>
        <v>AW$2840</v>
      </c>
      <c r="AX2844" s="208" t="str">
        <f t="shared" si="4063"/>
        <v>AX$2840</v>
      </c>
      <c r="AY2844" s="208" t="str">
        <f t="shared" ref="AY2844:CD2844" si="4064">ADDRESS(ROW(AY2840),COLUMN(AY2840),2)</f>
        <v>AY$2840</v>
      </c>
      <c r="AZ2844" s="208" t="str">
        <f t="shared" si="4064"/>
        <v>AZ$2840</v>
      </c>
      <c r="BA2844" s="208" t="str">
        <f t="shared" si="4064"/>
        <v>BA$2840</v>
      </c>
      <c r="BB2844" s="208" t="str">
        <f t="shared" si="4064"/>
        <v>BB$2840</v>
      </c>
      <c r="BC2844" s="208" t="str">
        <f t="shared" si="4064"/>
        <v>BC$2840</v>
      </c>
      <c r="BD2844" s="208" t="str">
        <f t="shared" si="4064"/>
        <v>BD$2840</v>
      </c>
      <c r="BE2844" s="208" t="str">
        <f t="shared" si="4064"/>
        <v>BE$2840</v>
      </c>
      <c r="BF2844" s="208" t="str">
        <f t="shared" si="4064"/>
        <v>BF$2840</v>
      </c>
      <c r="BG2844" s="208" t="str">
        <f t="shared" si="4064"/>
        <v>BG$2840</v>
      </c>
      <c r="BH2844" s="208" t="str">
        <f t="shared" si="4064"/>
        <v>BH$2840</v>
      </c>
      <c r="BI2844" s="208" t="str">
        <f t="shared" si="4064"/>
        <v>BI$2840</v>
      </c>
      <c r="BJ2844" s="208" t="str">
        <f t="shared" si="4064"/>
        <v>BJ$2840</v>
      </c>
      <c r="BK2844" s="208" t="str">
        <f t="shared" si="4064"/>
        <v>BK$2840</v>
      </c>
      <c r="BL2844" s="208" t="str">
        <f t="shared" si="4064"/>
        <v>BL$2840</v>
      </c>
      <c r="BM2844" s="208" t="str">
        <f t="shared" si="4064"/>
        <v>BM$2840</v>
      </c>
      <c r="BN2844" s="208" t="str">
        <f t="shared" si="4064"/>
        <v>BN$2840</v>
      </c>
      <c r="BO2844" s="208" t="str">
        <f t="shared" si="4064"/>
        <v>BO$2840</v>
      </c>
      <c r="BP2844" s="208" t="str">
        <f t="shared" si="4064"/>
        <v>BP$2840</v>
      </c>
      <c r="BQ2844" s="208" t="str">
        <f t="shared" si="4064"/>
        <v>BQ$2840</v>
      </c>
      <c r="BR2844" s="208" t="str">
        <f t="shared" si="4064"/>
        <v>BR$2840</v>
      </c>
      <c r="BS2844" s="208" t="str">
        <f t="shared" si="4064"/>
        <v>BS$2840</v>
      </c>
      <c r="BT2844" s="208" t="str">
        <f t="shared" si="4064"/>
        <v>BT$2840</v>
      </c>
      <c r="BU2844" s="208" t="str">
        <f t="shared" si="4064"/>
        <v>BU$2840</v>
      </c>
      <c r="BV2844" s="208" t="str">
        <f t="shared" si="4064"/>
        <v>BV$2840</v>
      </c>
      <c r="BW2844" s="208" t="str">
        <f t="shared" si="4064"/>
        <v>BW$2840</v>
      </c>
      <c r="BX2844" s="208" t="str">
        <f t="shared" si="4064"/>
        <v>BX$2840</v>
      </c>
      <c r="BY2844" s="208" t="str">
        <f t="shared" si="4064"/>
        <v>BY$2840</v>
      </c>
      <c r="BZ2844" s="208" t="str">
        <f t="shared" si="4064"/>
        <v>BZ$2840</v>
      </c>
      <c r="CA2844" s="208" t="str">
        <f t="shared" si="4064"/>
        <v>CA$2840</v>
      </c>
      <c r="CB2844" s="208" t="str">
        <f t="shared" si="4064"/>
        <v>CB$2840</v>
      </c>
      <c r="CC2844" s="208" t="str">
        <f t="shared" si="4064"/>
        <v>CC$2840</v>
      </c>
      <c r="CD2844" s="208" t="str">
        <f t="shared" si="4064"/>
        <v>CD$2840</v>
      </c>
      <c r="CE2844" s="208" t="str">
        <f t="shared" ref="CE2844:CL2844" si="4065">ADDRESS(ROW(CE2840),COLUMN(CE2840),2)</f>
        <v>CE$2840</v>
      </c>
      <c r="CF2844" s="208" t="str">
        <f t="shared" si="4065"/>
        <v>CF$2840</v>
      </c>
      <c r="CG2844" s="208" t="str">
        <f t="shared" si="4065"/>
        <v>CG$2840</v>
      </c>
      <c r="CH2844" s="208" t="str">
        <f t="shared" si="4065"/>
        <v>CH$2840</v>
      </c>
      <c r="CI2844" s="208" t="str">
        <f t="shared" si="4065"/>
        <v>CI$2840</v>
      </c>
      <c r="CJ2844" s="208" t="str">
        <f t="shared" si="4065"/>
        <v>CJ$2840</v>
      </c>
      <c r="CK2844" s="208" t="str">
        <f t="shared" si="4065"/>
        <v>CK$2840</v>
      </c>
      <c r="CL2844" s="208" t="str">
        <f t="shared" si="4065"/>
        <v>CL$2840</v>
      </c>
    </row>
    <row r="2845" spans="2:90" x14ac:dyDescent="0.4">
      <c r="B2845" s="187">
        <f>B2836</f>
        <v>0</v>
      </c>
      <c r="D2845" t="s">
        <v>1049</v>
      </c>
      <c r="E2845" s="8"/>
      <c r="G2845" t="s">
        <v>332</v>
      </c>
      <c r="H2845" s="12"/>
      <c r="I2845" s="60"/>
      <c r="J2845" s="60"/>
      <c r="K2845" s="15"/>
      <c r="L2845" s="15"/>
      <c r="M2845" s="15"/>
      <c r="N2845" s="15"/>
      <c r="O2845" s="15"/>
      <c r="P2845" s="15"/>
      <c r="R2845" s="15"/>
      <c r="S2845" s="80"/>
      <c r="T2845" s="80"/>
      <c r="U2845" s="80"/>
      <c r="V2845" s="80"/>
      <c r="W2845" s="80"/>
      <c r="X2845" s="80"/>
      <c r="Y2845" s="80"/>
      <c r="Z2845" s="80"/>
      <c r="AA2845" s="80"/>
      <c r="AB2845" s="80"/>
      <c r="AC2845" s="80"/>
      <c r="AD2845" s="80"/>
      <c r="AE2845" s="80"/>
      <c r="AF2845" s="80"/>
      <c r="AG2845" s="80"/>
      <c r="AH2845" s="80"/>
      <c r="AI2845" s="80"/>
      <c r="AJ2845" s="80"/>
      <c r="AK2845" s="80"/>
      <c r="AL2845" s="80"/>
      <c r="AM2845" s="80"/>
      <c r="AN2845" s="80"/>
      <c r="AO2845" s="80"/>
      <c r="AP2845" s="80"/>
      <c r="AQ2845" s="80"/>
      <c r="AR2845" s="80"/>
      <c r="AS2845" s="80"/>
      <c r="AT2845" s="80"/>
      <c r="AU2845" s="80"/>
      <c r="AV2845" s="80"/>
      <c r="AW2845" s="80"/>
      <c r="AX2845" s="80"/>
      <c r="AY2845" s="80"/>
      <c r="AZ2845" s="80"/>
      <c r="BA2845" s="80"/>
      <c r="BB2845" s="80"/>
      <c r="BC2845" s="80"/>
      <c r="BD2845" s="80"/>
      <c r="BE2845" s="80"/>
      <c r="BF2845" s="80"/>
      <c r="BG2845" s="80"/>
      <c r="BH2845" s="80"/>
      <c r="BI2845" s="80"/>
      <c r="BJ2845" s="80"/>
      <c r="BK2845" s="80"/>
      <c r="BL2845" s="80"/>
      <c r="BM2845" s="80"/>
      <c r="BN2845" s="80"/>
      <c r="BO2845" s="80"/>
      <c r="BP2845" s="80"/>
      <c r="BQ2845" s="80"/>
      <c r="BR2845" s="80"/>
      <c r="BS2845" s="80"/>
      <c r="BT2845" s="80"/>
      <c r="BU2845" s="80"/>
      <c r="BV2845" s="80"/>
      <c r="BW2845" s="80"/>
      <c r="BX2845" s="80"/>
      <c r="BY2845" s="80"/>
      <c r="BZ2845" s="80"/>
      <c r="CA2845" s="80"/>
      <c r="CB2845" s="80"/>
      <c r="CC2845" s="80"/>
      <c r="CD2845" s="80"/>
      <c r="CE2845" s="80"/>
      <c r="CF2845" s="80"/>
      <c r="CG2845" s="80"/>
      <c r="CH2845" s="80"/>
      <c r="CI2845" s="80"/>
      <c r="CJ2845" s="80"/>
      <c r="CK2845" s="80"/>
      <c r="CL2845" s="80"/>
    </row>
    <row r="2846" spans="2:90" x14ac:dyDescent="0.4">
      <c r="B2846" s="132" t="str">
        <f>B2833</f>
        <v xml:space="preserve">secondary unit </v>
      </c>
      <c r="D2846" t="s">
        <v>1049</v>
      </c>
      <c r="E2846" s="8"/>
      <c r="G2846" t="s">
        <v>332</v>
      </c>
      <c r="H2846" s="12"/>
      <c r="I2846" s="60"/>
      <c r="J2846" s="60"/>
      <c r="K2846" s="15"/>
      <c r="L2846" s="15"/>
      <c r="M2846" s="15"/>
      <c r="N2846" s="15"/>
      <c r="O2846" s="15"/>
      <c r="P2846" s="15"/>
      <c r="R2846" s="15"/>
      <c r="S2846" s="76"/>
      <c r="T2846" s="76"/>
      <c r="U2846" s="76"/>
      <c r="V2846" s="76"/>
      <c r="W2846" s="76"/>
      <c r="X2846" s="76"/>
      <c r="Y2846" s="76"/>
      <c r="Z2846" s="76"/>
      <c r="AA2846" s="76"/>
      <c r="AB2846" s="76"/>
      <c r="AC2846" s="76"/>
      <c r="AD2846" s="76"/>
      <c r="AE2846" s="76"/>
      <c r="AF2846" s="76"/>
      <c r="AG2846" s="76"/>
      <c r="AH2846" s="76"/>
      <c r="AI2846" s="76"/>
      <c r="AJ2846" s="76"/>
      <c r="AK2846" s="76"/>
      <c r="AL2846" s="76"/>
      <c r="AM2846" s="76"/>
      <c r="AN2846" s="76"/>
      <c r="AO2846" s="76"/>
      <c r="AP2846" s="76"/>
      <c r="AQ2846" s="76"/>
      <c r="AR2846" s="76"/>
      <c r="AS2846" s="76"/>
      <c r="AT2846" s="76"/>
      <c r="AU2846" s="76"/>
      <c r="AV2846" s="76"/>
      <c r="AW2846" s="76"/>
      <c r="AX2846" s="76"/>
      <c r="AY2846" s="76"/>
      <c r="AZ2846" s="76"/>
      <c r="BA2846" s="76"/>
      <c r="BB2846" s="76"/>
      <c r="BC2846" s="76"/>
      <c r="BD2846" s="76"/>
      <c r="BE2846" s="76"/>
      <c r="BF2846" s="76"/>
      <c r="BG2846" s="76"/>
      <c r="BH2846" s="76"/>
      <c r="BI2846" s="76"/>
      <c r="BJ2846" s="76"/>
      <c r="BK2846" s="76"/>
      <c r="BL2846" s="76"/>
      <c r="BM2846" s="76"/>
      <c r="BN2846" s="76"/>
      <c r="BO2846" s="76"/>
      <c r="BP2846" s="76"/>
      <c r="BQ2846" s="76"/>
      <c r="BR2846" s="76"/>
      <c r="BS2846" s="76"/>
      <c r="BT2846" s="76"/>
      <c r="BU2846" s="76"/>
      <c r="BV2846" s="76"/>
      <c r="BW2846" s="76"/>
      <c r="BX2846" s="76"/>
      <c r="BY2846" s="76"/>
      <c r="BZ2846" s="76"/>
      <c r="CA2846" s="76"/>
      <c r="CB2846" s="76"/>
      <c r="CC2846" s="76"/>
      <c r="CD2846" s="76"/>
      <c r="CE2846" s="76"/>
      <c r="CF2846" s="76"/>
      <c r="CG2846" s="76"/>
      <c r="CH2846" s="76"/>
      <c r="CI2846" s="76"/>
      <c r="CJ2846" s="76"/>
      <c r="CK2846" s="76"/>
      <c r="CL2846" s="76"/>
    </row>
    <row r="2847" spans="2:90" x14ac:dyDescent="0.4">
      <c r="B2847" s="132" t="str">
        <f>B2834</f>
        <v>Secondary revenue driver</v>
      </c>
      <c r="D2847" t="s">
        <v>1049</v>
      </c>
      <c r="E2847" s="8"/>
      <c r="G2847" t="s">
        <v>332</v>
      </c>
      <c r="H2847" s="12"/>
      <c r="I2847" s="60"/>
      <c r="J2847" s="60"/>
      <c r="K2847" s="15"/>
      <c r="L2847" s="15"/>
      <c r="M2847" s="15"/>
      <c r="N2847" s="15"/>
      <c r="O2847" s="15"/>
      <c r="P2847" s="15"/>
      <c r="R2847" s="15"/>
      <c r="S2847" s="76"/>
      <c r="T2847" s="76"/>
      <c r="U2847" s="76"/>
      <c r="V2847" s="76"/>
      <c r="W2847" s="76"/>
      <c r="X2847" s="76"/>
      <c r="Y2847" s="76"/>
      <c r="Z2847" s="76"/>
      <c r="AA2847" s="76"/>
      <c r="AB2847" s="76"/>
      <c r="AC2847" s="76"/>
      <c r="AD2847" s="76"/>
      <c r="AE2847" s="76"/>
      <c r="AF2847" s="76"/>
      <c r="AG2847" s="76"/>
      <c r="AH2847" s="76"/>
      <c r="AI2847" s="76"/>
      <c r="AJ2847" s="76"/>
      <c r="AK2847" s="76"/>
      <c r="AL2847" s="76"/>
      <c r="AM2847" s="76"/>
      <c r="AN2847" s="76"/>
      <c r="AO2847" s="76"/>
      <c r="AP2847" s="76"/>
      <c r="AQ2847" s="76"/>
      <c r="AR2847" s="76"/>
      <c r="AS2847" s="76"/>
      <c r="AT2847" s="76"/>
      <c r="AU2847" s="76"/>
      <c r="AV2847" s="76"/>
      <c r="AW2847" s="76"/>
      <c r="AX2847" s="76"/>
      <c r="AY2847" s="76"/>
      <c r="AZ2847" s="76"/>
      <c r="BA2847" s="76"/>
      <c r="BB2847" s="76"/>
      <c r="BC2847" s="76"/>
      <c r="BD2847" s="76"/>
      <c r="BE2847" s="76"/>
      <c r="BF2847" s="76"/>
      <c r="BG2847" s="76"/>
      <c r="BH2847" s="76"/>
      <c r="BI2847" s="76"/>
      <c r="BJ2847" s="76"/>
      <c r="BK2847" s="76"/>
      <c r="BL2847" s="76"/>
      <c r="BM2847" s="76"/>
      <c r="BN2847" s="76"/>
      <c r="BO2847" s="76"/>
      <c r="BP2847" s="76"/>
      <c r="BQ2847" s="76"/>
      <c r="BR2847" s="76"/>
      <c r="BS2847" s="76"/>
      <c r="BT2847" s="76"/>
      <c r="BU2847" s="76"/>
      <c r="BV2847" s="76"/>
      <c r="BW2847" s="76"/>
      <c r="BX2847" s="76"/>
      <c r="BY2847" s="76"/>
      <c r="BZ2847" s="76"/>
      <c r="CA2847" s="76"/>
      <c r="CB2847" s="76"/>
      <c r="CC2847" s="76"/>
      <c r="CD2847" s="76"/>
      <c r="CE2847" s="76"/>
      <c r="CF2847" s="76"/>
      <c r="CG2847" s="76"/>
      <c r="CH2847" s="76"/>
      <c r="CI2847" s="76"/>
      <c r="CJ2847" s="76"/>
      <c r="CK2847" s="76"/>
      <c r="CL2847" s="76"/>
    </row>
    <row r="2848" spans="2:90" x14ac:dyDescent="0.4">
      <c r="B2848" s="132" t="str">
        <f>B2835</f>
        <v>Secondary volume driver</v>
      </c>
      <c r="D2848" t="s">
        <v>1049</v>
      </c>
      <c r="E2848" s="8"/>
      <c r="G2848" t="s">
        <v>332</v>
      </c>
      <c r="H2848" s="12"/>
      <c r="I2848" s="60"/>
      <c r="J2848" s="60"/>
      <c r="K2848" s="15"/>
      <c r="L2848" s="15"/>
      <c r="M2848" s="15"/>
      <c r="N2848" s="15"/>
      <c r="O2848" s="15"/>
      <c r="P2848" s="15"/>
      <c r="R2848" s="15"/>
      <c r="S2848" s="175"/>
      <c r="T2848" s="175"/>
      <c r="U2848" s="175"/>
      <c r="V2848" s="175"/>
      <c r="W2848" s="175"/>
      <c r="X2848" s="175"/>
      <c r="Y2848" s="175"/>
      <c r="Z2848" s="175"/>
      <c r="AA2848" s="175"/>
      <c r="AB2848" s="175"/>
      <c r="AC2848" s="175"/>
      <c r="AD2848" s="175"/>
      <c r="AE2848" s="175"/>
      <c r="AF2848" s="175"/>
      <c r="AG2848" s="175"/>
      <c r="AH2848" s="175"/>
      <c r="AI2848" s="175"/>
      <c r="AJ2848" s="175"/>
      <c r="AK2848" s="175"/>
      <c r="AL2848" s="175"/>
      <c r="AM2848" s="175"/>
      <c r="AN2848" s="175"/>
      <c r="AO2848" s="175"/>
      <c r="AP2848" s="175"/>
      <c r="AQ2848" s="175"/>
      <c r="AR2848" s="175"/>
      <c r="AS2848" s="175"/>
      <c r="AT2848" s="175"/>
      <c r="AU2848" s="175"/>
      <c r="AV2848" s="175"/>
      <c r="AW2848" s="175"/>
      <c r="AX2848" s="175"/>
      <c r="AY2848" s="175"/>
      <c r="AZ2848" s="175"/>
      <c r="BA2848" s="175"/>
      <c r="BB2848" s="175"/>
      <c r="BC2848" s="175"/>
      <c r="BD2848" s="175"/>
      <c r="BE2848" s="175"/>
      <c r="BF2848" s="175"/>
      <c r="BG2848" s="175"/>
      <c r="BH2848" s="175"/>
      <c r="BI2848" s="175"/>
      <c r="BJ2848" s="175"/>
      <c r="BK2848" s="175"/>
      <c r="BL2848" s="175"/>
      <c r="BM2848" s="175"/>
      <c r="BN2848" s="175"/>
      <c r="BO2848" s="175"/>
      <c r="BP2848" s="175"/>
      <c r="BQ2848" s="175"/>
      <c r="BR2848" s="175"/>
      <c r="BS2848" s="175"/>
      <c r="BT2848" s="175"/>
      <c r="BU2848" s="175"/>
      <c r="BV2848" s="175"/>
      <c r="BW2848" s="175"/>
      <c r="BX2848" s="175"/>
      <c r="BY2848" s="175"/>
      <c r="BZ2848" s="175"/>
      <c r="CA2848" s="175"/>
      <c r="CB2848" s="175"/>
      <c r="CC2848" s="175"/>
      <c r="CD2848" s="175"/>
      <c r="CE2848" s="175"/>
      <c r="CF2848" s="175"/>
      <c r="CG2848" s="175"/>
      <c r="CH2848" s="175"/>
      <c r="CI2848" s="175"/>
      <c r="CJ2848" s="175"/>
      <c r="CK2848" s="175"/>
      <c r="CL2848" s="175"/>
    </row>
    <row r="2849" spans="2:90" x14ac:dyDescent="0.4">
      <c r="B2849" s="171" t="s">
        <v>503</v>
      </c>
      <c r="E2849" s="8"/>
      <c r="H2849" s="170"/>
      <c r="I2849" s="172"/>
      <c r="J2849" s="172"/>
      <c r="K2849" s="193"/>
      <c r="L2849" s="193"/>
      <c r="M2849" s="193"/>
      <c r="N2849" s="193"/>
      <c r="O2849" s="193"/>
      <c r="P2849" s="193"/>
      <c r="R2849" s="194"/>
      <c r="S2849" s="170"/>
      <c r="T2849" s="170"/>
      <c r="U2849" s="170"/>
      <c r="V2849" s="170"/>
      <c r="W2849" s="170"/>
      <c r="X2849" s="170"/>
      <c r="Y2849" s="170"/>
      <c r="Z2849" s="170"/>
      <c r="AA2849" s="170"/>
      <c r="AB2849" s="170"/>
      <c r="AC2849" s="170"/>
      <c r="AD2849" s="170"/>
      <c r="AE2849" s="170"/>
      <c r="AF2849" s="170"/>
      <c r="AG2849" s="170"/>
      <c r="AH2849" s="170"/>
      <c r="AI2849" s="170"/>
      <c r="AJ2849" s="170"/>
      <c r="AK2849" s="170"/>
      <c r="AL2849" s="170"/>
      <c r="AM2849" s="170"/>
      <c r="AN2849" s="170"/>
      <c r="AO2849" s="170"/>
      <c r="AP2849" s="170"/>
      <c r="AQ2849" s="170"/>
      <c r="AR2849" s="170"/>
      <c r="AS2849" s="170"/>
      <c r="AT2849" s="170"/>
      <c r="AU2849" s="170"/>
      <c r="AV2849" s="170"/>
      <c r="AW2849" s="170"/>
      <c r="AX2849" s="170"/>
      <c r="AY2849" s="170"/>
      <c r="AZ2849" s="170"/>
      <c r="BA2849" s="170"/>
      <c r="BB2849" s="170"/>
      <c r="BC2849" s="170"/>
      <c r="BD2849" s="170"/>
      <c r="BE2849" s="170"/>
      <c r="BF2849" s="170"/>
      <c r="BG2849" s="170"/>
      <c r="BH2849" s="170"/>
      <c r="BI2849" s="170"/>
      <c r="BJ2849" s="170"/>
      <c r="BK2849" s="170"/>
      <c r="BL2849" s="170"/>
      <c r="BM2849" s="170"/>
      <c r="BN2849" s="170"/>
      <c r="BO2849" s="170"/>
      <c r="BP2849" s="170"/>
      <c r="BQ2849" s="170"/>
      <c r="BR2849" s="170"/>
      <c r="BS2849" s="170"/>
      <c r="BT2849" s="170"/>
      <c r="BU2849" s="170"/>
      <c r="BV2849" s="170"/>
      <c r="BW2849" s="170"/>
      <c r="BX2849" s="170"/>
      <c r="BY2849" s="170"/>
      <c r="BZ2849" s="170"/>
      <c r="CA2849" s="170"/>
      <c r="CB2849" s="170"/>
      <c r="CC2849" s="170"/>
      <c r="CD2849" s="170"/>
      <c r="CE2849" s="170"/>
      <c r="CF2849" s="170"/>
      <c r="CG2849" s="170"/>
      <c r="CH2849" s="170"/>
      <c r="CI2849" s="170"/>
      <c r="CJ2849" s="170"/>
      <c r="CK2849" s="170"/>
      <c r="CL2849" s="170"/>
    </row>
    <row r="2850" spans="2:90" x14ac:dyDescent="0.4">
      <c r="B2850" s="171" t="s">
        <v>504</v>
      </c>
      <c r="E2850" s="8"/>
      <c r="H2850" s="170"/>
      <c r="I2850" s="172"/>
      <c r="J2850" s="172"/>
      <c r="K2850" s="193"/>
      <c r="L2850" s="193"/>
      <c r="M2850" s="193"/>
      <c r="N2850" s="193"/>
      <c r="O2850" s="193"/>
      <c r="P2850" s="193"/>
      <c r="R2850" s="194"/>
      <c r="S2850" s="170"/>
      <c r="T2850" s="170"/>
      <c r="U2850" s="170"/>
      <c r="V2850" s="170"/>
      <c r="W2850" s="170"/>
      <c r="X2850" s="170"/>
      <c r="Y2850" s="170"/>
      <c r="Z2850" s="170"/>
      <c r="AA2850" s="170"/>
      <c r="AB2850" s="170"/>
      <c r="AC2850" s="170"/>
      <c r="AD2850" s="170"/>
      <c r="AE2850" s="170"/>
      <c r="AF2850" s="170"/>
      <c r="AG2850" s="170"/>
      <c r="AH2850" s="170"/>
      <c r="AI2850" s="170"/>
      <c r="AJ2850" s="170"/>
      <c r="AK2850" s="170"/>
      <c r="AL2850" s="170"/>
      <c r="AM2850" s="170"/>
      <c r="AN2850" s="170"/>
      <c r="AO2850" s="170"/>
      <c r="AP2850" s="170"/>
      <c r="AQ2850" s="170"/>
      <c r="AR2850" s="170"/>
      <c r="AS2850" s="170"/>
      <c r="AT2850" s="170"/>
      <c r="AU2850" s="170"/>
      <c r="AV2850" s="170"/>
      <c r="AW2850" s="170"/>
      <c r="AX2850" s="170"/>
      <c r="AY2850" s="170"/>
      <c r="AZ2850" s="170"/>
      <c r="BA2850" s="170"/>
      <c r="BB2850" s="170"/>
      <c r="BC2850" s="170"/>
      <c r="BD2850" s="170"/>
      <c r="BE2850" s="170"/>
      <c r="BF2850" s="170"/>
      <c r="BG2850" s="170"/>
      <c r="BH2850" s="170"/>
      <c r="BI2850" s="170"/>
      <c r="BJ2850" s="170"/>
      <c r="BK2850" s="170"/>
      <c r="BL2850" s="170"/>
      <c r="BM2850" s="170"/>
      <c r="BN2850" s="170"/>
      <c r="BO2850" s="170"/>
      <c r="BP2850" s="170"/>
      <c r="BQ2850" s="170"/>
      <c r="BR2850" s="170"/>
      <c r="BS2850" s="170"/>
      <c r="BT2850" s="170"/>
      <c r="BU2850" s="170"/>
      <c r="BV2850" s="170"/>
      <c r="BW2850" s="170"/>
      <c r="BX2850" s="170"/>
      <c r="BY2850" s="170"/>
      <c r="BZ2850" s="170"/>
      <c r="CA2850" s="170"/>
      <c r="CB2850" s="170"/>
      <c r="CC2850" s="170"/>
      <c r="CD2850" s="170"/>
      <c r="CE2850" s="170"/>
      <c r="CF2850" s="170"/>
      <c r="CG2850" s="170"/>
      <c r="CH2850" s="170"/>
      <c r="CI2850" s="170"/>
      <c r="CJ2850" s="170"/>
      <c r="CK2850" s="170"/>
      <c r="CL2850" s="170"/>
    </row>
    <row r="2851" spans="2:90" x14ac:dyDescent="0.4">
      <c r="B2851" s="171" t="s">
        <v>461</v>
      </c>
      <c r="E2851" s="8"/>
      <c r="H2851" s="170"/>
      <c r="I2851" s="172"/>
      <c r="J2851" s="172"/>
      <c r="K2851" s="193"/>
      <c r="L2851" s="193"/>
      <c r="M2851" s="193"/>
      <c r="N2851" s="193"/>
      <c r="O2851" s="193"/>
      <c r="P2851" s="193"/>
      <c r="R2851" s="194"/>
      <c r="S2851" s="195" t="str">
        <f t="shared" ref="S2851:AX2851" si="4066">S$16</f>
        <v>S$12</v>
      </c>
      <c r="T2851" s="195" t="str">
        <f t="shared" si="4066"/>
        <v>T$12</v>
      </c>
      <c r="U2851" s="195" t="str">
        <f t="shared" si="4066"/>
        <v>U$12</v>
      </c>
      <c r="V2851" s="195" t="str">
        <f t="shared" si="4066"/>
        <v>V$12</v>
      </c>
      <c r="W2851" s="195" t="str">
        <f t="shared" si="4066"/>
        <v>W$12</v>
      </c>
      <c r="X2851" s="195" t="str">
        <f t="shared" si="4066"/>
        <v>X$12</v>
      </c>
      <c r="Y2851" s="195" t="str">
        <f t="shared" si="4066"/>
        <v>Y$12</v>
      </c>
      <c r="Z2851" s="195" t="str">
        <f t="shared" si="4066"/>
        <v>Z$12</v>
      </c>
      <c r="AA2851" s="195" t="str">
        <f t="shared" si="4066"/>
        <v>AA$12</v>
      </c>
      <c r="AB2851" s="195" t="str">
        <f t="shared" si="4066"/>
        <v>AB$12</v>
      </c>
      <c r="AC2851" s="195" t="str">
        <f t="shared" si="4066"/>
        <v>AC$12</v>
      </c>
      <c r="AD2851" s="195" t="str">
        <f t="shared" si="4066"/>
        <v>AD$12</v>
      </c>
      <c r="AE2851" s="195" t="str">
        <f t="shared" si="4066"/>
        <v>AE$12</v>
      </c>
      <c r="AF2851" s="195" t="str">
        <f t="shared" si="4066"/>
        <v>AF$12</v>
      </c>
      <c r="AG2851" s="195" t="str">
        <f t="shared" si="4066"/>
        <v>AG$12</v>
      </c>
      <c r="AH2851" s="195" t="str">
        <f t="shared" si="4066"/>
        <v>AH$12</v>
      </c>
      <c r="AI2851" s="195" t="str">
        <f t="shared" si="4066"/>
        <v>AI$12</v>
      </c>
      <c r="AJ2851" s="195" t="str">
        <f t="shared" si="4066"/>
        <v>AJ$12</v>
      </c>
      <c r="AK2851" s="195" t="str">
        <f t="shared" si="4066"/>
        <v>AK$12</v>
      </c>
      <c r="AL2851" s="195" t="str">
        <f t="shared" si="4066"/>
        <v>AL$12</v>
      </c>
      <c r="AM2851" s="195" t="str">
        <f t="shared" si="4066"/>
        <v>AM$12</v>
      </c>
      <c r="AN2851" s="195" t="str">
        <f t="shared" si="4066"/>
        <v>AN$12</v>
      </c>
      <c r="AO2851" s="195" t="str">
        <f t="shared" si="4066"/>
        <v>AO$12</v>
      </c>
      <c r="AP2851" s="195" t="str">
        <f t="shared" si="4066"/>
        <v>AP$12</v>
      </c>
      <c r="AQ2851" s="195" t="str">
        <f t="shared" si="4066"/>
        <v>AQ$12</v>
      </c>
      <c r="AR2851" s="195" t="str">
        <f t="shared" si="4066"/>
        <v>AR$12</v>
      </c>
      <c r="AS2851" s="195" t="str">
        <f t="shared" si="4066"/>
        <v>AS$12</v>
      </c>
      <c r="AT2851" s="195" t="str">
        <f t="shared" si="4066"/>
        <v>AT$12</v>
      </c>
      <c r="AU2851" s="195" t="str">
        <f t="shared" si="4066"/>
        <v>AU$12</v>
      </c>
      <c r="AV2851" s="195" t="str">
        <f t="shared" si="4066"/>
        <v>AV$12</v>
      </c>
      <c r="AW2851" s="195" t="str">
        <f t="shared" si="4066"/>
        <v>AW$12</v>
      </c>
      <c r="AX2851" s="195" t="str">
        <f t="shared" si="4066"/>
        <v>AX$12</v>
      </c>
      <c r="AY2851" s="195" t="str">
        <f t="shared" ref="AY2851:CD2851" si="4067">AY$16</f>
        <v>AY$12</v>
      </c>
      <c r="AZ2851" s="195" t="str">
        <f t="shared" si="4067"/>
        <v>AZ$12</v>
      </c>
      <c r="BA2851" s="195" t="str">
        <f t="shared" si="4067"/>
        <v>BA$12</v>
      </c>
      <c r="BB2851" s="195" t="str">
        <f t="shared" si="4067"/>
        <v>BB$12</v>
      </c>
      <c r="BC2851" s="195" t="str">
        <f t="shared" si="4067"/>
        <v>BC$12</v>
      </c>
      <c r="BD2851" s="195" t="str">
        <f t="shared" si="4067"/>
        <v>BD$12</v>
      </c>
      <c r="BE2851" s="195" t="str">
        <f t="shared" si="4067"/>
        <v>BE$12</v>
      </c>
      <c r="BF2851" s="195" t="str">
        <f t="shared" si="4067"/>
        <v>BF$12</v>
      </c>
      <c r="BG2851" s="195" t="str">
        <f t="shared" si="4067"/>
        <v>BG$12</v>
      </c>
      <c r="BH2851" s="195" t="str">
        <f t="shared" si="4067"/>
        <v>BH$12</v>
      </c>
      <c r="BI2851" s="195" t="str">
        <f t="shared" si="4067"/>
        <v>BI$12</v>
      </c>
      <c r="BJ2851" s="195" t="str">
        <f t="shared" si="4067"/>
        <v>BJ$12</v>
      </c>
      <c r="BK2851" s="195" t="str">
        <f t="shared" si="4067"/>
        <v>BK$12</v>
      </c>
      <c r="BL2851" s="195" t="str">
        <f t="shared" si="4067"/>
        <v>BL$12</v>
      </c>
      <c r="BM2851" s="195" t="str">
        <f t="shared" si="4067"/>
        <v>BM$12</v>
      </c>
      <c r="BN2851" s="195" t="str">
        <f t="shared" si="4067"/>
        <v>BN$12</v>
      </c>
      <c r="BO2851" s="195" t="str">
        <f t="shared" si="4067"/>
        <v>BO$12</v>
      </c>
      <c r="BP2851" s="195" t="str">
        <f t="shared" si="4067"/>
        <v>BP$12</v>
      </c>
      <c r="BQ2851" s="195" t="str">
        <f t="shared" si="4067"/>
        <v>BQ$12</v>
      </c>
      <c r="BR2851" s="195" t="str">
        <f t="shared" si="4067"/>
        <v>BR$12</v>
      </c>
      <c r="BS2851" s="195" t="str">
        <f t="shared" si="4067"/>
        <v>BS$12</v>
      </c>
      <c r="BT2851" s="195" t="str">
        <f t="shared" si="4067"/>
        <v>BT$12</v>
      </c>
      <c r="BU2851" s="195" t="str">
        <f t="shared" si="4067"/>
        <v>BU$12</v>
      </c>
      <c r="BV2851" s="195" t="str">
        <f t="shared" si="4067"/>
        <v>BV$12</v>
      </c>
      <c r="BW2851" s="195" t="str">
        <f t="shared" si="4067"/>
        <v>BW$12</v>
      </c>
      <c r="BX2851" s="195" t="str">
        <f t="shared" si="4067"/>
        <v>BX$12</v>
      </c>
      <c r="BY2851" s="195" t="str">
        <f t="shared" si="4067"/>
        <v>BY$12</v>
      </c>
      <c r="BZ2851" s="195" t="str">
        <f t="shared" si="4067"/>
        <v>BZ$12</v>
      </c>
      <c r="CA2851" s="195" t="str">
        <f t="shared" si="4067"/>
        <v>CA$12</v>
      </c>
      <c r="CB2851" s="195" t="str">
        <f t="shared" si="4067"/>
        <v>CB$12</v>
      </c>
      <c r="CC2851" s="195" t="str">
        <f t="shared" si="4067"/>
        <v>CC$12</v>
      </c>
      <c r="CD2851" s="195" t="str">
        <f t="shared" si="4067"/>
        <v>CD$12</v>
      </c>
      <c r="CE2851" s="195" t="str">
        <f t="shared" ref="CE2851:CL2851" si="4068">CE$16</f>
        <v>CE$12</v>
      </c>
      <c r="CF2851" s="195" t="str">
        <f t="shared" si="4068"/>
        <v>CF$12</v>
      </c>
      <c r="CG2851" s="195" t="str">
        <f t="shared" si="4068"/>
        <v>CG$12</v>
      </c>
      <c r="CH2851" s="195" t="str">
        <f t="shared" si="4068"/>
        <v>CH$12</v>
      </c>
      <c r="CI2851" s="195" t="str">
        <f t="shared" si="4068"/>
        <v>CI$12</v>
      </c>
      <c r="CJ2851" s="195" t="str">
        <f t="shared" si="4068"/>
        <v>CJ$12</v>
      </c>
      <c r="CK2851" s="195" t="str">
        <f t="shared" si="4068"/>
        <v>CK$12</v>
      </c>
      <c r="CL2851" s="195" t="str">
        <f t="shared" si="4068"/>
        <v>CL$12</v>
      </c>
    </row>
    <row r="2852" spans="2:90" x14ac:dyDescent="0.4">
      <c r="B2852" s="171" t="s">
        <v>462</v>
      </c>
      <c r="E2852" s="8"/>
      <c r="H2852" s="196"/>
      <c r="I2852" s="197"/>
      <c r="J2852" s="197"/>
      <c r="K2852" s="198"/>
      <c r="L2852" s="198"/>
      <c r="M2852" s="198"/>
      <c r="N2852" s="198"/>
      <c r="O2852" s="198"/>
      <c r="P2852" s="198"/>
      <c r="R2852" s="198"/>
      <c r="S2852" s="195" t="str">
        <f t="shared" ref="S2852:AX2852" si="4069">S$17</f>
        <v>S$13</v>
      </c>
      <c r="T2852" s="195" t="str">
        <f t="shared" si="4069"/>
        <v>T$13</v>
      </c>
      <c r="U2852" s="195" t="str">
        <f t="shared" si="4069"/>
        <v>U$13</v>
      </c>
      <c r="V2852" s="195" t="str">
        <f t="shared" si="4069"/>
        <v>V$13</v>
      </c>
      <c r="W2852" s="195" t="str">
        <f t="shared" si="4069"/>
        <v>W$13</v>
      </c>
      <c r="X2852" s="195" t="str">
        <f t="shared" si="4069"/>
        <v>X$13</v>
      </c>
      <c r="Y2852" s="195" t="str">
        <f t="shared" si="4069"/>
        <v>Y$13</v>
      </c>
      <c r="Z2852" s="195" t="str">
        <f t="shared" si="4069"/>
        <v>Z$13</v>
      </c>
      <c r="AA2852" s="195" t="str">
        <f t="shared" si="4069"/>
        <v>AA$13</v>
      </c>
      <c r="AB2852" s="195" t="str">
        <f t="shared" si="4069"/>
        <v>AB$13</v>
      </c>
      <c r="AC2852" s="195" t="str">
        <f t="shared" si="4069"/>
        <v>AC$13</v>
      </c>
      <c r="AD2852" s="195" t="str">
        <f t="shared" si="4069"/>
        <v>AD$13</v>
      </c>
      <c r="AE2852" s="195" t="str">
        <f t="shared" si="4069"/>
        <v>AE$13</v>
      </c>
      <c r="AF2852" s="195" t="str">
        <f t="shared" si="4069"/>
        <v>AF$13</v>
      </c>
      <c r="AG2852" s="195" t="str">
        <f t="shared" si="4069"/>
        <v>AG$13</v>
      </c>
      <c r="AH2852" s="195" t="str">
        <f t="shared" si="4069"/>
        <v>AH$13</v>
      </c>
      <c r="AI2852" s="195" t="str">
        <f t="shared" si="4069"/>
        <v>AI$13</v>
      </c>
      <c r="AJ2852" s="195" t="str">
        <f t="shared" si="4069"/>
        <v>AJ$13</v>
      </c>
      <c r="AK2852" s="195" t="str">
        <f t="shared" si="4069"/>
        <v>AK$13</v>
      </c>
      <c r="AL2852" s="195" t="str">
        <f t="shared" si="4069"/>
        <v>AL$13</v>
      </c>
      <c r="AM2852" s="195" t="str">
        <f t="shared" si="4069"/>
        <v>AM$13</v>
      </c>
      <c r="AN2852" s="195" t="str">
        <f t="shared" si="4069"/>
        <v>AN$13</v>
      </c>
      <c r="AO2852" s="195" t="str">
        <f t="shared" si="4069"/>
        <v>AO$13</v>
      </c>
      <c r="AP2852" s="195" t="str">
        <f t="shared" si="4069"/>
        <v>AP$13</v>
      </c>
      <c r="AQ2852" s="195" t="str">
        <f t="shared" si="4069"/>
        <v>AQ$13</v>
      </c>
      <c r="AR2852" s="195" t="str">
        <f t="shared" si="4069"/>
        <v>AR$13</v>
      </c>
      <c r="AS2852" s="195" t="str">
        <f t="shared" si="4069"/>
        <v>AS$13</v>
      </c>
      <c r="AT2852" s="195" t="str">
        <f t="shared" si="4069"/>
        <v>AT$13</v>
      </c>
      <c r="AU2852" s="195" t="str">
        <f t="shared" si="4069"/>
        <v>AU$13</v>
      </c>
      <c r="AV2852" s="195" t="str">
        <f t="shared" si="4069"/>
        <v>AV$13</v>
      </c>
      <c r="AW2852" s="195" t="str">
        <f t="shared" si="4069"/>
        <v>AW$13</v>
      </c>
      <c r="AX2852" s="195" t="str">
        <f t="shared" si="4069"/>
        <v>AX$13</v>
      </c>
      <c r="AY2852" s="195" t="str">
        <f t="shared" ref="AY2852:CD2852" si="4070">AY$17</f>
        <v>AY$13</v>
      </c>
      <c r="AZ2852" s="195" t="str">
        <f t="shared" si="4070"/>
        <v>AZ$13</v>
      </c>
      <c r="BA2852" s="195" t="str">
        <f t="shared" si="4070"/>
        <v>BA$13</v>
      </c>
      <c r="BB2852" s="195" t="str">
        <f t="shared" si="4070"/>
        <v>BB$13</v>
      </c>
      <c r="BC2852" s="195" t="str">
        <f t="shared" si="4070"/>
        <v>BC$13</v>
      </c>
      <c r="BD2852" s="195" t="str">
        <f t="shared" si="4070"/>
        <v>BD$13</v>
      </c>
      <c r="BE2852" s="195" t="str">
        <f t="shared" si="4070"/>
        <v>BE$13</v>
      </c>
      <c r="BF2852" s="195" t="str">
        <f t="shared" si="4070"/>
        <v>BF$13</v>
      </c>
      <c r="BG2852" s="195" t="str">
        <f t="shared" si="4070"/>
        <v>BG$13</v>
      </c>
      <c r="BH2852" s="195" t="str">
        <f t="shared" si="4070"/>
        <v>BH$13</v>
      </c>
      <c r="BI2852" s="195" t="str">
        <f t="shared" si="4070"/>
        <v>BI$13</v>
      </c>
      <c r="BJ2852" s="195" t="str">
        <f t="shared" si="4070"/>
        <v>BJ$13</v>
      </c>
      <c r="BK2852" s="195" t="str">
        <f t="shared" si="4070"/>
        <v>BK$13</v>
      </c>
      <c r="BL2852" s="195" t="str">
        <f t="shared" si="4070"/>
        <v>BL$13</v>
      </c>
      <c r="BM2852" s="195" t="str">
        <f t="shared" si="4070"/>
        <v>BM$13</v>
      </c>
      <c r="BN2852" s="195" t="str">
        <f t="shared" si="4070"/>
        <v>BN$13</v>
      </c>
      <c r="BO2852" s="195" t="str">
        <f t="shared" si="4070"/>
        <v>BO$13</v>
      </c>
      <c r="BP2852" s="195" t="str">
        <f t="shared" si="4070"/>
        <v>BP$13</v>
      </c>
      <c r="BQ2852" s="195" t="str">
        <f t="shared" si="4070"/>
        <v>BQ$13</v>
      </c>
      <c r="BR2852" s="195" t="str">
        <f t="shared" si="4070"/>
        <v>BR$13</v>
      </c>
      <c r="BS2852" s="195" t="str">
        <f t="shared" si="4070"/>
        <v>BS$13</v>
      </c>
      <c r="BT2852" s="195" t="str">
        <f t="shared" si="4070"/>
        <v>BT$13</v>
      </c>
      <c r="BU2852" s="195" t="str">
        <f t="shared" si="4070"/>
        <v>BU$13</v>
      </c>
      <c r="BV2852" s="195" t="str">
        <f t="shared" si="4070"/>
        <v>BV$13</v>
      </c>
      <c r="BW2852" s="195" t="str">
        <f t="shared" si="4070"/>
        <v>BW$13</v>
      </c>
      <c r="BX2852" s="195" t="str">
        <f t="shared" si="4070"/>
        <v>BX$13</v>
      </c>
      <c r="BY2852" s="195" t="str">
        <f t="shared" si="4070"/>
        <v>BY$13</v>
      </c>
      <c r="BZ2852" s="195" t="str">
        <f t="shared" si="4070"/>
        <v>BZ$13</v>
      </c>
      <c r="CA2852" s="195" t="str">
        <f t="shared" si="4070"/>
        <v>CA$13</v>
      </c>
      <c r="CB2852" s="195" t="str">
        <f t="shared" si="4070"/>
        <v>CB$13</v>
      </c>
      <c r="CC2852" s="195" t="str">
        <f t="shared" si="4070"/>
        <v>CC$13</v>
      </c>
      <c r="CD2852" s="195" t="str">
        <f t="shared" si="4070"/>
        <v>CD$13</v>
      </c>
      <c r="CE2852" s="195" t="str">
        <f t="shared" ref="CE2852:CL2852" si="4071">CE$17</f>
        <v>CE$13</v>
      </c>
      <c r="CF2852" s="195" t="str">
        <f t="shared" si="4071"/>
        <v>CF$13</v>
      </c>
      <c r="CG2852" s="195" t="str">
        <f t="shared" si="4071"/>
        <v>CG$13</v>
      </c>
      <c r="CH2852" s="195" t="str">
        <f t="shared" si="4071"/>
        <v>CH$13</v>
      </c>
      <c r="CI2852" s="195" t="str">
        <f t="shared" si="4071"/>
        <v>CI$13</v>
      </c>
      <c r="CJ2852" s="195" t="str">
        <f t="shared" si="4071"/>
        <v>CJ$13</v>
      </c>
      <c r="CK2852" s="195" t="str">
        <f t="shared" si="4071"/>
        <v>CK$13</v>
      </c>
      <c r="CL2852" s="195" t="str">
        <f t="shared" si="4071"/>
        <v>CL$13</v>
      </c>
    </row>
    <row r="2853" spans="2:90" x14ac:dyDescent="0.4">
      <c r="B2853" s="171" t="s">
        <v>491</v>
      </c>
      <c r="E2853" s="8"/>
      <c r="H2853" s="196"/>
      <c r="I2853" s="197"/>
      <c r="J2853" s="197"/>
      <c r="K2853" s="198"/>
      <c r="L2853" s="198"/>
      <c r="M2853" s="198"/>
      <c r="N2853" s="198"/>
      <c r="O2853" s="198"/>
      <c r="P2853" s="198"/>
      <c r="R2853" s="198"/>
      <c r="S2853" s="186"/>
      <c r="T2853" s="186"/>
      <c r="U2853" s="186"/>
      <c r="V2853" s="186"/>
      <c r="W2853" s="186"/>
      <c r="X2853" s="186"/>
      <c r="Y2853" s="186"/>
      <c r="Z2853" s="186"/>
      <c r="AA2853" s="186"/>
      <c r="AB2853" s="186"/>
      <c r="AC2853" s="186"/>
      <c r="AD2853" s="186"/>
      <c r="AE2853" s="186"/>
      <c r="AF2853" s="186"/>
      <c r="AG2853" s="186"/>
      <c r="AH2853" s="186"/>
      <c r="AI2853" s="186"/>
      <c r="AJ2853" s="186"/>
      <c r="AK2853" s="186"/>
      <c r="AL2853" s="186"/>
      <c r="AM2853" s="186"/>
      <c r="AN2853" s="186"/>
      <c r="AO2853" s="186"/>
      <c r="AP2853" s="186"/>
      <c r="AQ2853" s="186"/>
      <c r="AR2853" s="186"/>
      <c r="AS2853" s="186"/>
      <c r="AT2853" s="186"/>
      <c r="AU2853" s="186"/>
      <c r="AV2853" s="186"/>
      <c r="AW2853" s="186"/>
      <c r="AX2853" s="186"/>
      <c r="AY2853" s="186"/>
      <c r="AZ2853" s="186"/>
      <c r="BA2853" s="186"/>
      <c r="BB2853" s="186"/>
      <c r="BC2853" s="186"/>
      <c r="BD2853" s="186"/>
      <c r="BE2853" s="186"/>
      <c r="BF2853" s="186"/>
      <c r="BG2853" s="186"/>
      <c r="BH2853" s="186"/>
      <c r="BI2853" s="186"/>
      <c r="BJ2853" s="186"/>
      <c r="BK2853" s="186"/>
      <c r="BL2853" s="186"/>
      <c r="BM2853" s="186"/>
      <c r="BN2853" s="186"/>
      <c r="BO2853" s="186"/>
      <c r="BP2853" s="186"/>
      <c r="BQ2853" s="186"/>
      <c r="BR2853" s="186"/>
      <c r="BS2853" s="186"/>
      <c r="BT2853" s="186"/>
      <c r="BU2853" s="186"/>
      <c r="BV2853" s="186"/>
      <c r="BW2853" s="186"/>
      <c r="BX2853" s="186"/>
      <c r="BY2853" s="186"/>
      <c r="BZ2853" s="186"/>
      <c r="CA2853" s="186"/>
      <c r="CB2853" s="186"/>
      <c r="CC2853" s="186"/>
      <c r="CD2853" s="186"/>
      <c r="CE2853" s="186"/>
      <c r="CF2853" s="186"/>
      <c r="CG2853" s="186"/>
      <c r="CH2853" s="186"/>
      <c r="CI2853" s="186"/>
      <c r="CJ2853" s="186"/>
      <c r="CK2853" s="186"/>
      <c r="CL2853" s="186"/>
    </row>
    <row r="2854" spans="2:90" x14ac:dyDescent="0.4">
      <c r="B2854" s="171" t="s">
        <v>505</v>
      </c>
      <c r="E2854" s="8"/>
      <c r="H2854" s="196"/>
      <c r="I2854" s="197"/>
      <c r="J2854" s="197"/>
      <c r="K2854" s="198"/>
      <c r="L2854" s="198"/>
      <c r="M2854" s="198"/>
      <c r="N2854" s="198"/>
      <c r="O2854" s="198"/>
      <c r="P2854" s="198"/>
      <c r="R2854" s="198"/>
      <c r="S2854" s="186"/>
      <c r="T2854" s="186"/>
      <c r="U2854" s="186"/>
      <c r="V2854" s="186"/>
      <c r="W2854" s="186"/>
      <c r="X2854" s="186"/>
      <c r="Y2854" s="186"/>
      <c r="Z2854" s="186"/>
      <c r="AA2854" s="186"/>
      <c r="AB2854" s="186"/>
      <c r="AC2854" s="186"/>
      <c r="AD2854" s="186"/>
      <c r="AE2854" s="186"/>
      <c r="AF2854" s="186"/>
      <c r="AG2854" s="186"/>
      <c r="AH2854" s="186"/>
      <c r="AI2854" s="186"/>
      <c r="AJ2854" s="186"/>
      <c r="AK2854" s="186"/>
      <c r="AL2854" s="186"/>
      <c r="AM2854" s="186"/>
      <c r="AN2854" s="186"/>
      <c r="AO2854" s="186"/>
      <c r="AP2854" s="186"/>
      <c r="AQ2854" s="186"/>
      <c r="AR2854" s="186"/>
      <c r="AS2854" s="186"/>
      <c r="AT2854" s="186"/>
      <c r="AU2854" s="186"/>
      <c r="AV2854" s="186"/>
      <c r="AW2854" s="186"/>
      <c r="AX2854" s="186"/>
      <c r="AY2854" s="186"/>
      <c r="AZ2854" s="186"/>
      <c r="BA2854" s="186"/>
      <c r="BB2854" s="186"/>
      <c r="BC2854" s="186"/>
      <c r="BD2854" s="186"/>
      <c r="BE2854" s="186"/>
      <c r="BF2854" s="186"/>
      <c r="BG2854" s="186"/>
      <c r="BH2854" s="186"/>
      <c r="BI2854" s="186"/>
      <c r="BJ2854" s="186"/>
      <c r="BK2854" s="186"/>
      <c r="BL2854" s="186"/>
      <c r="BM2854" s="186"/>
      <c r="BN2854" s="186"/>
      <c r="BO2854" s="186"/>
      <c r="BP2854" s="186"/>
      <c r="BQ2854" s="186"/>
      <c r="BR2854" s="186"/>
      <c r="BS2854" s="186"/>
      <c r="BT2854" s="186"/>
      <c r="BU2854" s="186"/>
      <c r="BV2854" s="186"/>
      <c r="BW2854" s="186"/>
      <c r="BX2854" s="186"/>
      <c r="BY2854" s="186"/>
      <c r="BZ2854" s="186"/>
      <c r="CA2854" s="186"/>
      <c r="CB2854" s="186"/>
      <c r="CC2854" s="186"/>
      <c r="CD2854" s="186"/>
      <c r="CE2854" s="186"/>
      <c r="CF2854" s="186"/>
      <c r="CG2854" s="186"/>
      <c r="CH2854" s="186"/>
      <c r="CI2854" s="186"/>
      <c r="CJ2854" s="186"/>
      <c r="CK2854" s="186"/>
      <c r="CL2854" s="186"/>
    </row>
    <row r="2855" spans="2:90" x14ac:dyDescent="0.4">
      <c r="B2855" s="171" t="s">
        <v>463</v>
      </c>
      <c r="E2855" s="8"/>
      <c r="H2855" s="196"/>
      <c r="I2855" s="197"/>
      <c r="J2855" s="197"/>
      <c r="K2855" s="198"/>
      <c r="L2855" s="198"/>
      <c r="M2855" s="198"/>
      <c r="N2855" s="198"/>
      <c r="O2855" s="198"/>
      <c r="P2855" s="198"/>
      <c r="R2855" s="198"/>
      <c r="S2855" s="186" t="str">
        <f t="shared" ref="S2855:AX2855" si="4072">S$18</f>
        <v>S$14</v>
      </c>
      <c r="T2855" s="186" t="str">
        <f t="shared" si="4072"/>
        <v>T$14</v>
      </c>
      <c r="U2855" s="186" t="str">
        <f t="shared" si="4072"/>
        <v>U$14</v>
      </c>
      <c r="V2855" s="186" t="str">
        <f t="shared" si="4072"/>
        <v>V$14</v>
      </c>
      <c r="W2855" s="186" t="str">
        <f t="shared" si="4072"/>
        <v>W$14</v>
      </c>
      <c r="X2855" s="186" t="str">
        <f t="shared" si="4072"/>
        <v>X$14</v>
      </c>
      <c r="Y2855" s="186" t="str">
        <f t="shared" si="4072"/>
        <v>Y$14</v>
      </c>
      <c r="Z2855" s="186" t="str">
        <f t="shared" si="4072"/>
        <v>Z$14</v>
      </c>
      <c r="AA2855" s="186" t="str">
        <f t="shared" si="4072"/>
        <v>AA$14</v>
      </c>
      <c r="AB2855" s="186" t="str">
        <f t="shared" si="4072"/>
        <v>AB$14</v>
      </c>
      <c r="AC2855" s="186" t="str">
        <f t="shared" si="4072"/>
        <v>AC$14</v>
      </c>
      <c r="AD2855" s="186" t="str">
        <f t="shared" si="4072"/>
        <v>AD$14</v>
      </c>
      <c r="AE2855" s="186" t="str">
        <f t="shared" si="4072"/>
        <v>AE$14</v>
      </c>
      <c r="AF2855" s="186" t="str">
        <f t="shared" si="4072"/>
        <v>AF$14</v>
      </c>
      <c r="AG2855" s="186" t="str">
        <f t="shared" si="4072"/>
        <v>AG$14</v>
      </c>
      <c r="AH2855" s="186" t="str">
        <f t="shared" si="4072"/>
        <v>AH$14</v>
      </c>
      <c r="AI2855" s="186" t="str">
        <f t="shared" si="4072"/>
        <v>AI$14</v>
      </c>
      <c r="AJ2855" s="186" t="str">
        <f t="shared" si="4072"/>
        <v>AJ$14</v>
      </c>
      <c r="AK2855" s="186" t="str">
        <f t="shared" si="4072"/>
        <v>AK$14</v>
      </c>
      <c r="AL2855" s="186" t="str">
        <f t="shared" si="4072"/>
        <v>AL$14</v>
      </c>
      <c r="AM2855" s="186" t="str">
        <f t="shared" si="4072"/>
        <v>AM$14</v>
      </c>
      <c r="AN2855" s="186" t="str">
        <f t="shared" si="4072"/>
        <v>AN$14</v>
      </c>
      <c r="AO2855" s="186" t="str">
        <f t="shared" si="4072"/>
        <v>AO$14</v>
      </c>
      <c r="AP2855" s="186" t="str">
        <f t="shared" si="4072"/>
        <v>AP$14</v>
      </c>
      <c r="AQ2855" s="186" t="str">
        <f t="shared" si="4072"/>
        <v>AQ$14</v>
      </c>
      <c r="AR2855" s="186" t="str">
        <f t="shared" si="4072"/>
        <v>AR$14</v>
      </c>
      <c r="AS2855" s="186" t="str">
        <f t="shared" si="4072"/>
        <v>AS$14</v>
      </c>
      <c r="AT2855" s="186" t="str">
        <f t="shared" si="4072"/>
        <v>AT$14</v>
      </c>
      <c r="AU2855" s="186" t="str">
        <f t="shared" si="4072"/>
        <v>AU$14</v>
      </c>
      <c r="AV2855" s="186" t="str">
        <f t="shared" si="4072"/>
        <v>AV$14</v>
      </c>
      <c r="AW2855" s="186" t="str">
        <f t="shared" si="4072"/>
        <v>AW$14</v>
      </c>
      <c r="AX2855" s="186" t="str">
        <f t="shared" si="4072"/>
        <v>AX$14</v>
      </c>
      <c r="AY2855" s="186" t="str">
        <f t="shared" ref="AY2855:CD2855" si="4073">AY$18</f>
        <v>AY$14</v>
      </c>
      <c r="AZ2855" s="186" t="str">
        <f t="shared" si="4073"/>
        <v>AZ$14</v>
      </c>
      <c r="BA2855" s="186" t="str">
        <f t="shared" si="4073"/>
        <v>BA$14</v>
      </c>
      <c r="BB2855" s="186" t="str">
        <f t="shared" si="4073"/>
        <v>BB$14</v>
      </c>
      <c r="BC2855" s="186" t="str">
        <f t="shared" si="4073"/>
        <v>BC$14</v>
      </c>
      <c r="BD2855" s="186" t="str">
        <f t="shared" si="4073"/>
        <v>BD$14</v>
      </c>
      <c r="BE2855" s="186" t="str">
        <f t="shared" si="4073"/>
        <v>BE$14</v>
      </c>
      <c r="BF2855" s="186" t="str">
        <f t="shared" si="4073"/>
        <v>BF$14</v>
      </c>
      <c r="BG2855" s="186" t="str">
        <f t="shared" si="4073"/>
        <v>BG$14</v>
      </c>
      <c r="BH2855" s="186" t="str">
        <f t="shared" si="4073"/>
        <v>BH$14</v>
      </c>
      <c r="BI2855" s="186" t="str">
        <f t="shared" si="4073"/>
        <v>BI$14</v>
      </c>
      <c r="BJ2855" s="186" t="str">
        <f t="shared" si="4073"/>
        <v>BJ$14</v>
      </c>
      <c r="BK2855" s="186" t="str">
        <f t="shared" si="4073"/>
        <v>BK$14</v>
      </c>
      <c r="BL2855" s="186" t="str">
        <f t="shared" si="4073"/>
        <v>BL$14</v>
      </c>
      <c r="BM2855" s="186" t="str">
        <f t="shared" si="4073"/>
        <v>BM$14</v>
      </c>
      <c r="BN2855" s="186" t="str">
        <f t="shared" si="4073"/>
        <v>BN$14</v>
      </c>
      <c r="BO2855" s="186" t="str">
        <f t="shared" si="4073"/>
        <v>BO$14</v>
      </c>
      <c r="BP2855" s="186" t="str">
        <f t="shared" si="4073"/>
        <v>BP$14</v>
      </c>
      <c r="BQ2855" s="186" t="str">
        <f t="shared" si="4073"/>
        <v>BQ$14</v>
      </c>
      <c r="BR2855" s="186" t="str">
        <f t="shared" si="4073"/>
        <v>BR$14</v>
      </c>
      <c r="BS2855" s="186" t="str">
        <f t="shared" si="4073"/>
        <v>BS$14</v>
      </c>
      <c r="BT2855" s="186" t="str">
        <f t="shared" si="4073"/>
        <v>BT$14</v>
      </c>
      <c r="BU2855" s="186" t="str">
        <f t="shared" si="4073"/>
        <v>BU$14</v>
      </c>
      <c r="BV2855" s="186" t="str">
        <f t="shared" si="4073"/>
        <v>BV$14</v>
      </c>
      <c r="BW2855" s="186" t="str">
        <f t="shared" si="4073"/>
        <v>BW$14</v>
      </c>
      <c r="BX2855" s="186" t="str">
        <f t="shared" si="4073"/>
        <v>BX$14</v>
      </c>
      <c r="BY2855" s="186" t="str">
        <f t="shared" si="4073"/>
        <v>BY$14</v>
      </c>
      <c r="BZ2855" s="186" t="str">
        <f t="shared" si="4073"/>
        <v>BZ$14</v>
      </c>
      <c r="CA2855" s="186" t="str">
        <f t="shared" si="4073"/>
        <v>CA$14</v>
      </c>
      <c r="CB2855" s="186" t="str">
        <f t="shared" si="4073"/>
        <v>CB$14</v>
      </c>
      <c r="CC2855" s="186" t="str">
        <f t="shared" si="4073"/>
        <v>CC$14</v>
      </c>
      <c r="CD2855" s="186" t="str">
        <f t="shared" si="4073"/>
        <v>CD$14</v>
      </c>
      <c r="CE2855" s="186" t="str">
        <f t="shared" ref="CE2855:CL2855" si="4074">CE$18</f>
        <v>CE$14</v>
      </c>
      <c r="CF2855" s="186" t="str">
        <f t="shared" si="4074"/>
        <v>CF$14</v>
      </c>
      <c r="CG2855" s="186" t="str">
        <f t="shared" si="4074"/>
        <v>CG$14</v>
      </c>
      <c r="CH2855" s="186" t="str">
        <f t="shared" si="4074"/>
        <v>CH$14</v>
      </c>
      <c r="CI2855" s="186" t="str">
        <f t="shared" si="4074"/>
        <v>CI$14</v>
      </c>
      <c r="CJ2855" s="186" t="str">
        <f t="shared" si="4074"/>
        <v>CJ$14</v>
      </c>
      <c r="CK2855" s="186" t="str">
        <f t="shared" si="4074"/>
        <v>CK$14</v>
      </c>
      <c r="CL2855" s="186" t="str">
        <f t="shared" si="4074"/>
        <v>CL$14</v>
      </c>
    </row>
    <row r="2856" spans="2:90" x14ac:dyDescent="0.4">
      <c r="B2856" s="171" t="s">
        <v>464</v>
      </c>
      <c r="E2856" s="8"/>
      <c r="H2856" s="196"/>
      <c r="I2856" s="197"/>
      <c r="J2856" s="197"/>
      <c r="K2856" s="198"/>
      <c r="L2856" s="198"/>
      <c r="M2856" s="198"/>
      <c r="N2856" s="198"/>
      <c r="O2856" s="198"/>
      <c r="P2856" s="198"/>
      <c r="R2856" s="198"/>
      <c r="S2856" s="186" t="str">
        <f t="shared" ref="S2856:AX2856" si="4075">S$19</f>
        <v>S$15</v>
      </c>
      <c r="T2856" s="186" t="str">
        <f t="shared" si="4075"/>
        <v>T$15</v>
      </c>
      <c r="U2856" s="186" t="str">
        <f t="shared" si="4075"/>
        <v>U$15</v>
      </c>
      <c r="V2856" s="186" t="str">
        <f t="shared" si="4075"/>
        <v>V$15</v>
      </c>
      <c r="W2856" s="186" t="str">
        <f t="shared" si="4075"/>
        <v>W$15</v>
      </c>
      <c r="X2856" s="186" t="str">
        <f t="shared" si="4075"/>
        <v>X$15</v>
      </c>
      <c r="Y2856" s="186" t="str">
        <f t="shared" si="4075"/>
        <v>Y$15</v>
      </c>
      <c r="Z2856" s="186" t="str">
        <f t="shared" si="4075"/>
        <v>Z$15</v>
      </c>
      <c r="AA2856" s="186" t="str">
        <f t="shared" si="4075"/>
        <v>AA$15</v>
      </c>
      <c r="AB2856" s="186" t="str">
        <f t="shared" si="4075"/>
        <v>AB$15</v>
      </c>
      <c r="AC2856" s="186" t="str">
        <f t="shared" si="4075"/>
        <v>AC$15</v>
      </c>
      <c r="AD2856" s="186" t="str">
        <f t="shared" si="4075"/>
        <v>AD$15</v>
      </c>
      <c r="AE2856" s="186" t="str">
        <f t="shared" si="4075"/>
        <v>AE$15</v>
      </c>
      <c r="AF2856" s="186" t="str">
        <f t="shared" si="4075"/>
        <v>AF$15</v>
      </c>
      <c r="AG2856" s="186" t="str">
        <f t="shared" si="4075"/>
        <v>AG$15</v>
      </c>
      <c r="AH2856" s="186" t="str">
        <f t="shared" si="4075"/>
        <v>AH$15</v>
      </c>
      <c r="AI2856" s="186" t="str">
        <f t="shared" si="4075"/>
        <v>AI$15</v>
      </c>
      <c r="AJ2856" s="186" t="str">
        <f t="shared" si="4075"/>
        <v>AJ$15</v>
      </c>
      <c r="AK2856" s="186" t="str">
        <f t="shared" si="4075"/>
        <v>AK$15</v>
      </c>
      <c r="AL2856" s="186" t="str">
        <f t="shared" si="4075"/>
        <v>AL$15</v>
      </c>
      <c r="AM2856" s="186" t="str">
        <f t="shared" si="4075"/>
        <v>AM$15</v>
      </c>
      <c r="AN2856" s="186" t="str">
        <f t="shared" si="4075"/>
        <v>AN$15</v>
      </c>
      <c r="AO2856" s="186" t="str">
        <f t="shared" si="4075"/>
        <v>AO$15</v>
      </c>
      <c r="AP2856" s="186" t="str">
        <f t="shared" si="4075"/>
        <v>AP$15</v>
      </c>
      <c r="AQ2856" s="186" t="str">
        <f t="shared" si="4075"/>
        <v>AQ$15</v>
      </c>
      <c r="AR2856" s="186" t="str">
        <f t="shared" si="4075"/>
        <v>AR$15</v>
      </c>
      <c r="AS2856" s="186" t="str">
        <f t="shared" si="4075"/>
        <v>AS$15</v>
      </c>
      <c r="AT2856" s="186" t="str">
        <f t="shared" si="4075"/>
        <v>AT$15</v>
      </c>
      <c r="AU2856" s="186" t="str">
        <f t="shared" si="4075"/>
        <v>AU$15</v>
      </c>
      <c r="AV2856" s="186" t="str">
        <f t="shared" si="4075"/>
        <v>AV$15</v>
      </c>
      <c r="AW2856" s="186" t="str">
        <f t="shared" si="4075"/>
        <v>AW$15</v>
      </c>
      <c r="AX2856" s="186" t="str">
        <f t="shared" si="4075"/>
        <v>AX$15</v>
      </c>
      <c r="AY2856" s="186" t="str">
        <f t="shared" ref="AY2856:CD2856" si="4076">AY$19</f>
        <v>AY$15</v>
      </c>
      <c r="AZ2856" s="186" t="str">
        <f t="shared" si="4076"/>
        <v>AZ$15</v>
      </c>
      <c r="BA2856" s="186" t="str">
        <f t="shared" si="4076"/>
        <v>BA$15</v>
      </c>
      <c r="BB2856" s="186" t="str">
        <f t="shared" si="4076"/>
        <v>BB$15</v>
      </c>
      <c r="BC2856" s="186" t="str">
        <f t="shared" si="4076"/>
        <v>BC$15</v>
      </c>
      <c r="BD2856" s="186" t="str">
        <f t="shared" si="4076"/>
        <v>BD$15</v>
      </c>
      <c r="BE2856" s="186" t="str">
        <f t="shared" si="4076"/>
        <v>BE$15</v>
      </c>
      <c r="BF2856" s="186" t="str">
        <f t="shared" si="4076"/>
        <v>BF$15</v>
      </c>
      <c r="BG2856" s="186" t="str">
        <f t="shared" si="4076"/>
        <v>BG$15</v>
      </c>
      <c r="BH2856" s="186" t="str">
        <f t="shared" si="4076"/>
        <v>BH$15</v>
      </c>
      <c r="BI2856" s="186" t="str">
        <f t="shared" si="4076"/>
        <v>BI$15</v>
      </c>
      <c r="BJ2856" s="186" t="str">
        <f t="shared" si="4076"/>
        <v>BJ$15</v>
      </c>
      <c r="BK2856" s="186" t="str">
        <f t="shared" si="4076"/>
        <v>BK$15</v>
      </c>
      <c r="BL2856" s="186" t="str">
        <f t="shared" si="4076"/>
        <v>BL$15</v>
      </c>
      <c r="BM2856" s="186" t="str">
        <f t="shared" si="4076"/>
        <v>BM$15</v>
      </c>
      <c r="BN2856" s="186" t="str">
        <f t="shared" si="4076"/>
        <v>BN$15</v>
      </c>
      <c r="BO2856" s="186" t="str">
        <f t="shared" si="4076"/>
        <v>BO$15</v>
      </c>
      <c r="BP2856" s="186" t="str">
        <f t="shared" si="4076"/>
        <v>BP$15</v>
      </c>
      <c r="BQ2856" s="186" t="str">
        <f t="shared" si="4076"/>
        <v>BQ$15</v>
      </c>
      <c r="BR2856" s="186" t="str">
        <f t="shared" si="4076"/>
        <v>BR$15</v>
      </c>
      <c r="BS2856" s="186" t="str">
        <f t="shared" si="4076"/>
        <v>BS$15</v>
      </c>
      <c r="BT2856" s="186" t="str">
        <f t="shared" si="4076"/>
        <v>BT$15</v>
      </c>
      <c r="BU2856" s="186" t="str">
        <f t="shared" si="4076"/>
        <v>BU$15</v>
      </c>
      <c r="BV2856" s="186" t="str">
        <f t="shared" si="4076"/>
        <v>BV$15</v>
      </c>
      <c r="BW2856" s="186" t="str">
        <f t="shared" si="4076"/>
        <v>BW$15</v>
      </c>
      <c r="BX2856" s="186" t="str">
        <f t="shared" si="4076"/>
        <v>BX$15</v>
      </c>
      <c r="BY2856" s="186" t="str">
        <f t="shared" si="4076"/>
        <v>BY$15</v>
      </c>
      <c r="BZ2856" s="186" t="str">
        <f t="shared" si="4076"/>
        <v>BZ$15</v>
      </c>
      <c r="CA2856" s="186" t="str">
        <f t="shared" si="4076"/>
        <v>CA$15</v>
      </c>
      <c r="CB2856" s="186" t="str">
        <f t="shared" si="4076"/>
        <v>CB$15</v>
      </c>
      <c r="CC2856" s="186" t="str">
        <f t="shared" si="4076"/>
        <v>CC$15</v>
      </c>
      <c r="CD2856" s="186" t="str">
        <f t="shared" si="4076"/>
        <v>CD$15</v>
      </c>
      <c r="CE2856" s="186" t="str">
        <f t="shared" ref="CE2856:CL2856" si="4077">CE$19</f>
        <v>CE$15</v>
      </c>
      <c r="CF2856" s="186" t="str">
        <f t="shared" si="4077"/>
        <v>CF$15</v>
      </c>
      <c r="CG2856" s="186" t="str">
        <f t="shared" si="4077"/>
        <v>CG$15</v>
      </c>
      <c r="CH2856" s="186" t="str">
        <f t="shared" si="4077"/>
        <v>CH$15</v>
      </c>
      <c r="CI2856" s="186" t="str">
        <f t="shared" si="4077"/>
        <v>CI$15</v>
      </c>
      <c r="CJ2856" s="186" t="str">
        <f t="shared" si="4077"/>
        <v>CJ$15</v>
      </c>
      <c r="CK2856" s="186" t="str">
        <f t="shared" si="4077"/>
        <v>CK$15</v>
      </c>
      <c r="CL2856" s="186" t="str">
        <f t="shared" si="4077"/>
        <v>CL$15</v>
      </c>
    </row>
    <row r="2857" spans="2:90" x14ac:dyDescent="0.4">
      <c r="B2857" s="139" t="s">
        <v>514</v>
      </c>
      <c r="C2857" s="31"/>
      <c r="D2857" t="s">
        <v>516</v>
      </c>
      <c r="E2857" s="8" t="str">
        <f t="shared" ref="E2857:E2861" si="4078">ROW()&amp;" "&amp;D2857</f>
        <v>2857 FAIL-TV-V</v>
      </c>
      <c r="F2857" t="s">
        <v>513</v>
      </c>
      <c r="G2857" s="31" t="s">
        <v>81</v>
      </c>
      <c r="H2857" s="138"/>
      <c r="I2857" s="140"/>
      <c r="J2857" s="140"/>
      <c r="K2857" s="138"/>
      <c r="L2857" s="138"/>
      <c r="M2857" s="138"/>
      <c r="N2857" s="138"/>
      <c r="O2857" s="138"/>
      <c r="P2857" s="138"/>
      <c r="R2857" s="139"/>
      <c r="S2857" s="164"/>
      <c r="T2857" s="164"/>
      <c r="U2857" s="164"/>
      <c r="V2857" s="164"/>
      <c r="W2857" s="164"/>
      <c r="X2857" s="164"/>
      <c r="Y2857" s="164"/>
      <c r="Z2857" s="164"/>
      <c r="AA2857" s="164"/>
      <c r="AB2857" s="164"/>
      <c r="AC2857" s="164"/>
      <c r="AD2857" s="164"/>
      <c r="AE2857" s="164"/>
      <c r="AF2857" s="164"/>
      <c r="AG2857" s="164"/>
      <c r="AH2857" s="164"/>
      <c r="AI2857" s="164"/>
      <c r="AJ2857" s="164"/>
      <c r="AK2857" s="164"/>
      <c r="AL2857" s="164"/>
      <c r="AM2857" s="164"/>
      <c r="AN2857" s="164"/>
      <c r="AO2857" s="164"/>
      <c r="AP2857" s="164"/>
      <c r="AQ2857" s="164"/>
      <c r="AR2857" s="164"/>
      <c r="AS2857" s="164"/>
      <c r="AT2857" s="164"/>
      <c r="AU2857" s="164"/>
      <c r="AV2857" s="164"/>
      <c r="AW2857" s="164"/>
      <c r="AX2857" s="164"/>
      <c r="AY2857" s="164"/>
      <c r="AZ2857" s="164"/>
      <c r="BA2857" s="164"/>
      <c r="BB2857" s="164"/>
      <c r="BC2857" s="164"/>
      <c r="BD2857" s="164"/>
      <c r="BE2857" s="164"/>
      <c r="BF2857" s="164"/>
      <c r="BG2857" s="164"/>
      <c r="BH2857" s="164"/>
      <c r="BI2857" s="164"/>
      <c r="BJ2857" s="164"/>
      <c r="BK2857" s="164"/>
      <c r="BL2857" s="164"/>
      <c r="BM2857" s="164"/>
      <c r="BN2857" s="164"/>
      <c r="BO2857" s="164"/>
      <c r="BP2857" s="164"/>
      <c r="BQ2857" s="164"/>
      <c r="BR2857" s="164"/>
      <c r="BS2857" s="164"/>
      <c r="BT2857" s="164"/>
      <c r="BU2857" s="164"/>
      <c r="BV2857" s="164"/>
      <c r="BW2857" s="164"/>
      <c r="BX2857" s="164"/>
      <c r="BY2857" s="164"/>
      <c r="BZ2857" s="164"/>
      <c r="CA2857" s="164"/>
      <c r="CB2857" s="164"/>
      <c r="CC2857" s="164"/>
      <c r="CD2857" s="164"/>
      <c r="CE2857" s="164"/>
      <c r="CF2857" s="164"/>
      <c r="CG2857" s="164"/>
      <c r="CH2857" s="164"/>
      <c r="CI2857" s="164"/>
      <c r="CJ2857" s="164"/>
      <c r="CK2857" s="164"/>
      <c r="CL2857" s="164"/>
    </row>
    <row r="2858" spans="2:90" x14ac:dyDescent="0.4">
      <c r="B2858" s="95" t="str">
        <f>B2852</f>
        <v>Primary volume driver</v>
      </c>
      <c r="C2858" s="12"/>
      <c r="D2858" t="s">
        <v>516</v>
      </c>
      <c r="E2858" s="8" t="str">
        <f t="shared" si="4078"/>
        <v>2858 FAIL-TV-V</v>
      </c>
      <c r="G2858" s="12" t="s">
        <v>332</v>
      </c>
      <c r="H2858" s="12"/>
      <c r="I2858" s="60"/>
      <c r="J2858" s="60"/>
      <c r="K2858" s="12"/>
      <c r="L2858" s="12"/>
      <c r="M2858" s="12"/>
      <c r="N2858" s="12"/>
      <c r="O2858" s="12"/>
      <c r="P2858" s="12"/>
      <c r="R2858" s="13"/>
      <c r="S2858" s="76"/>
      <c r="T2858" s="76"/>
      <c r="U2858" s="76"/>
      <c r="V2858" s="76"/>
      <c r="W2858" s="76"/>
      <c r="X2858" s="76"/>
      <c r="Y2858" s="76"/>
      <c r="Z2858" s="76"/>
      <c r="AA2858" s="76"/>
      <c r="AB2858" s="76"/>
      <c r="AC2858" s="76"/>
      <c r="AD2858" s="76"/>
      <c r="AE2858" s="76"/>
      <c r="AF2858" s="76"/>
      <c r="AG2858" s="76"/>
      <c r="AH2858" s="76"/>
      <c r="AI2858" s="76"/>
      <c r="AJ2858" s="76"/>
      <c r="AK2858" s="76"/>
      <c r="AL2858" s="76"/>
      <c r="AM2858" s="76"/>
      <c r="AN2858" s="76"/>
      <c r="AO2858" s="76"/>
      <c r="AP2858" s="76"/>
      <c r="AQ2858" s="76"/>
      <c r="AR2858" s="76"/>
      <c r="AS2858" s="76"/>
      <c r="AT2858" s="76"/>
      <c r="AU2858" s="76"/>
      <c r="AV2858" s="76"/>
      <c r="AW2858" s="76"/>
      <c r="AX2858" s="76"/>
      <c r="AY2858" s="76"/>
      <c r="AZ2858" s="76"/>
      <c r="BA2858" s="76"/>
      <c r="BB2858" s="76"/>
      <c r="BC2858" s="76"/>
      <c r="BD2858" s="76"/>
      <c r="BE2858" s="76"/>
      <c r="BF2858" s="76"/>
      <c r="BG2858" s="76"/>
      <c r="BH2858" s="76"/>
      <c r="BI2858" s="76"/>
      <c r="BJ2858" s="76"/>
      <c r="BK2858" s="76"/>
      <c r="BL2858" s="76"/>
      <c r="BM2858" s="76"/>
      <c r="BN2858" s="76"/>
      <c r="BO2858" s="76"/>
      <c r="BP2858" s="76"/>
      <c r="BQ2858" s="76"/>
      <c r="BR2858" s="76"/>
      <c r="BS2858" s="76"/>
      <c r="BT2858" s="76"/>
      <c r="BU2858" s="76"/>
      <c r="BV2858" s="76"/>
      <c r="BW2858" s="76"/>
      <c r="BX2858" s="76"/>
      <c r="BY2858" s="76"/>
      <c r="BZ2858" s="76"/>
      <c r="CA2858" s="76"/>
      <c r="CB2858" s="76"/>
      <c r="CC2858" s="76"/>
      <c r="CD2858" s="76"/>
      <c r="CE2858" s="76"/>
      <c r="CF2858" s="76"/>
      <c r="CG2858" s="76"/>
      <c r="CH2858" s="76"/>
      <c r="CI2858" s="76"/>
      <c r="CJ2858" s="76"/>
      <c r="CK2858" s="76"/>
      <c r="CL2858" s="76"/>
    </row>
    <row r="2859" spans="2:90" x14ac:dyDescent="0.4">
      <c r="B2859" s="141" t="s">
        <v>515</v>
      </c>
      <c r="C2859" s="31"/>
      <c r="D2859" t="s">
        <v>516</v>
      </c>
      <c r="E2859" s="8" t="str">
        <f t="shared" si="4078"/>
        <v>2859 FAIL-TV-V</v>
      </c>
      <c r="G2859" s="31"/>
      <c r="H2859" s="31"/>
      <c r="I2859" s="73"/>
      <c r="J2859" s="73"/>
      <c r="K2859" s="21">
        <v>0.5</v>
      </c>
      <c r="L2859" s="21">
        <v>0.5</v>
      </c>
      <c r="M2859" s="21">
        <v>0.5</v>
      </c>
      <c r="N2859" s="21">
        <v>0.5</v>
      </c>
      <c r="O2859" s="21">
        <v>0.5</v>
      </c>
      <c r="P2859" s="21">
        <v>0.5</v>
      </c>
      <c r="R2859" s="67"/>
      <c r="S2859" s="146" cm="1">
        <f t="array" ref="S2859">INDEX($K:$P,ROW(),MATCH(S$3,$K$2:$P$2,0))</f>
        <v>0.5</v>
      </c>
      <c r="T2859" s="146" cm="1">
        <f t="array" ref="T2859">INDEX($K:$P,ROW(),MATCH(T$3,$K$2:$P$2,0))</f>
        <v>0.5</v>
      </c>
      <c r="U2859" s="146" cm="1">
        <f t="array" ref="U2859">INDEX($K:$P,ROW(),MATCH(U$3,$K$2:$P$2,0))</f>
        <v>0.5</v>
      </c>
      <c r="V2859" s="146" cm="1">
        <f t="array" ref="V2859">INDEX($K:$P,ROW(),MATCH(V$3,$K$2:$P$2,0))</f>
        <v>0.5</v>
      </c>
      <c r="W2859" s="146" cm="1">
        <f t="array" ref="W2859">INDEX($K:$P,ROW(),MATCH(W$3,$K$2:$P$2,0))</f>
        <v>0.5</v>
      </c>
      <c r="X2859" s="146" cm="1">
        <f t="array" ref="X2859">INDEX($K:$P,ROW(),MATCH(X$3,$K$2:$P$2,0))</f>
        <v>0.5</v>
      </c>
      <c r="Y2859" s="146" cm="1">
        <f t="array" ref="Y2859">INDEX($K:$P,ROW(),MATCH(Y$3,$K$2:$P$2,0))</f>
        <v>0.5</v>
      </c>
      <c r="Z2859" s="146" cm="1">
        <f t="array" ref="Z2859">INDEX($K:$P,ROW(),MATCH(Z$3,$K$2:$P$2,0))</f>
        <v>0.5</v>
      </c>
      <c r="AA2859" s="146" cm="1">
        <f t="array" ref="AA2859">INDEX($K:$P,ROW(),MATCH(AA$3,$K$2:$P$2,0))</f>
        <v>0.5</v>
      </c>
      <c r="AB2859" s="146" cm="1">
        <f t="array" ref="AB2859">INDEX($K:$P,ROW(),MATCH(AB$3,$K$2:$P$2,0))</f>
        <v>0.5</v>
      </c>
      <c r="AC2859" s="146" cm="1">
        <f t="array" ref="AC2859">INDEX($K:$P,ROW(),MATCH(AC$3,$K$2:$P$2,0))</f>
        <v>0.5</v>
      </c>
      <c r="AD2859" s="146" cm="1">
        <f t="array" ref="AD2859">INDEX($K:$P,ROW(),MATCH(AD$3,$K$2:$P$2,0))</f>
        <v>0.5</v>
      </c>
      <c r="AE2859" s="146" cm="1">
        <f t="array" ref="AE2859">INDEX($K:$P,ROW(),MATCH(AE$3,$K$2:$P$2,0))</f>
        <v>0.5</v>
      </c>
      <c r="AF2859" s="146" cm="1">
        <f t="array" ref="AF2859">INDEX($K:$P,ROW(),MATCH(AF$3,$K$2:$P$2,0))</f>
        <v>0.5</v>
      </c>
      <c r="AG2859" s="146" cm="1">
        <f t="array" ref="AG2859">INDEX($K:$P,ROW(),MATCH(AG$3,$K$2:$P$2,0))</f>
        <v>0.5</v>
      </c>
      <c r="AH2859" s="146" cm="1">
        <f t="array" ref="AH2859">INDEX($K:$P,ROW(),MATCH(AH$3,$K$2:$P$2,0))</f>
        <v>0.5</v>
      </c>
      <c r="AI2859" s="146" cm="1">
        <f t="array" ref="AI2859">INDEX($K:$P,ROW(),MATCH(AI$3,$K$2:$P$2,0))</f>
        <v>0.5</v>
      </c>
      <c r="AJ2859" s="146" cm="1">
        <f t="array" ref="AJ2859">INDEX($K:$P,ROW(),MATCH(AJ$3,$K$2:$P$2,0))</f>
        <v>0.5</v>
      </c>
      <c r="AK2859" s="146" cm="1">
        <f t="array" ref="AK2859">INDEX($K:$P,ROW(),MATCH(AK$3,$K$2:$P$2,0))</f>
        <v>0.5</v>
      </c>
      <c r="AL2859" s="146" cm="1">
        <f t="array" ref="AL2859">INDEX($K:$P,ROW(),MATCH(AL$3,$K$2:$P$2,0))</f>
        <v>0.5</v>
      </c>
      <c r="AM2859" s="146" cm="1">
        <f t="array" ref="AM2859">INDEX($K:$P,ROW(),MATCH(AM$3,$K$2:$P$2,0))</f>
        <v>0.5</v>
      </c>
      <c r="AN2859" s="146" cm="1">
        <f t="array" ref="AN2859">INDEX($K:$P,ROW(),MATCH(AN$3,$K$2:$P$2,0))</f>
        <v>0.5</v>
      </c>
      <c r="AO2859" s="146" cm="1">
        <f t="array" ref="AO2859">INDEX($K:$P,ROW(),MATCH(AO$3,$K$2:$P$2,0))</f>
        <v>0.5</v>
      </c>
      <c r="AP2859" s="146" cm="1">
        <f t="array" ref="AP2859">INDEX($K:$P,ROW(),MATCH(AP$3,$K$2:$P$2,0))</f>
        <v>0.5</v>
      </c>
      <c r="AQ2859" s="146" cm="1">
        <f t="array" ref="AQ2859">INDEX($K:$P,ROW(),MATCH(AQ$3,$K$2:$P$2,0))</f>
        <v>0.5</v>
      </c>
      <c r="AR2859" s="146" cm="1">
        <f t="array" ref="AR2859">INDEX($K:$P,ROW(),MATCH(AR$3,$K$2:$P$2,0))</f>
        <v>0.5</v>
      </c>
      <c r="AS2859" s="146" cm="1">
        <f t="array" ref="AS2859">INDEX($K:$P,ROW(),MATCH(AS$3,$K$2:$P$2,0))</f>
        <v>0.5</v>
      </c>
      <c r="AT2859" s="146" cm="1">
        <f t="array" ref="AT2859">INDEX($K:$P,ROW(),MATCH(AT$3,$K$2:$P$2,0))</f>
        <v>0.5</v>
      </c>
      <c r="AU2859" s="146" cm="1">
        <f t="array" ref="AU2859">INDEX($K:$P,ROW(),MATCH(AU$3,$K$2:$P$2,0))</f>
        <v>0.5</v>
      </c>
      <c r="AV2859" s="146" cm="1">
        <f t="array" ref="AV2859">INDEX($K:$P,ROW(),MATCH(AV$3,$K$2:$P$2,0))</f>
        <v>0.5</v>
      </c>
      <c r="AW2859" s="146" cm="1">
        <f t="array" ref="AW2859">INDEX($K:$P,ROW(),MATCH(AW$3,$K$2:$P$2,0))</f>
        <v>0.5</v>
      </c>
      <c r="AX2859" s="146" cm="1">
        <f t="array" ref="AX2859">INDEX($K:$P,ROW(),MATCH(AX$3,$K$2:$P$2,0))</f>
        <v>0.5</v>
      </c>
      <c r="AY2859" s="146" cm="1">
        <f t="array" ref="AY2859">INDEX($K:$P,ROW(),MATCH(AY$3,$K$2:$P$2,0))</f>
        <v>0.5</v>
      </c>
      <c r="AZ2859" s="146" cm="1">
        <f t="array" ref="AZ2859">INDEX($K:$P,ROW(),MATCH(AZ$3,$K$2:$P$2,0))</f>
        <v>0.5</v>
      </c>
      <c r="BA2859" s="146" cm="1">
        <f t="array" ref="BA2859">INDEX($K:$P,ROW(),MATCH(BA$3,$K$2:$P$2,0))</f>
        <v>0.5</v>
      </c>
      <c r="BB2859" s="146" cm="1">
        <f t="array" ref="BB2859">INDEX($K:$P,ROW(),MATCH(BB$3,$K$2:$P$2,0))</f>
        <v>0.5</v>
      </c>
      <c r="BC2859" s="146" cm="1">
        <f t="array" ref="BC2859">INDEX($K:$P,ROW(),MATCH(BC$3,$K$2:$P$2,0))</f>
        <v>0.5</v>
      </c>
      <c r="BD2859" s="146" cm="1">
        <f t="array" ref="BD2859">INDEX($K:$P,ROW(),MATCH(BD$3,$K$2:$P$2,0))</f>
        <v>0.5</v>
      </c>
      <c r="BE2859" s="146" cm="1">
        <f t="array" ref="BE2859">INDEX($K:$P,ROW(),MATCH(BE$3,$K$2:$P$2,0))</f>
        <v>0.5</v>
      </c>
      <c r="BF2859" s="146" cm="1">
        <f t="array" ref="BF2859">INDEX($K:$P,ROW(),MATCH(BF$3,$K$2:$P$2,0))</f>
        <v>0.5</v>
      </c>
      <c r="BG2859" s="146" cm="1">
        <f t="array" ref="BG2859">INDEX($K:$P,ROW(),MATCH(BG$3,$K$2:$P$2,0))</f>
        <v>0.5</v>
      </c>
      <c r="BH2859" s="146" cm="1">
        <f t="array" ref="BH2859">INDEX($K:$P,ROW(),MATCH(BH$3,$K$2:$P$2,0))</f>
        <v>0.5</v>
      </c>
      <c r="BI2859" s="146" cm="1">
        <f t="array" ref="BI2859">INDEX($K:$P,ROW(),MATCH(BI$3,$K$2:$P$2,0))</f>
        <v>0.5</v>
      </c>
      <c r="BJ2859" s="146" cm="1">
        <f t="array" ref="BJ2859">INDEX($K:$P,ROW(),MATCH(BJ$3,$K$2:$P$2,0))</f>
        <v>0.5</v>
      </c>
      <c r="BK2859" s="146" cm="1">
        <f t="array" ref="BK2859">INDEX($K:$P,ROW(),MATCH(BK$3,$K$2:$P$2,0))</f>
        <v>0.5</v>
      </c>
      <c r="BL2859" s="146" cm="1">
        <f t="array" ref="BL2859">INDEX($K:$P,ROW(),MATCH(BL$3,$K$2:$P$2,0))</f>
        <v>0.5</v>
      </c>
      <c r="BM2859" s="146" cm="1">
        <f t="array" ref="BM2859">INDEX($K:$P,ROW(),MATCH(BM$3,$K$2:$P$2,0))</f>
        <v>0.5</v>
      </c>
      <c r="BN2859" s="146" cm="1">
        <f t="array" ref="BN2859">INDEX($K:$P,ROW(),MATCH(BN$3,$K$2:$P$2,0))</f>
        <v>0.5</v>
      </c>
      <c r="BO2859" s="146" cm="1">
        <f t="array" ref="BO2859">INDEX($K:$P,ROW(),MATCH(BO$3,$K$2:$P$2,0))</f>
        <v>0.5</v>
      </c>
      <c r="BP2859" s="146" cm="1">
        <f t="array" ref="BP2859">INDEX($K:$P,ROW(),MATCH(BP$3,$K$2:$P$2,0))</f>
        <v>0.5</v>
      </c>
      <c r="BQ2859" s="146" cm="1">
        <f t="array" ref="BQ2859">INDEX($K:$P,ROW(),MATCH(BQ$3,$K$2:$P$2,0))</f>
        <v>0.5</v>
      </c>
      <c r="BR2859" s="146" cm="1">
        <f t="array" ref="BR2859">INDEX($K:$P,ROW(),MATCH(BR$3,$K$2:$P$2,0))</f>
        <v>0.5</v>
      </c>
      <c r="BS2859" s="146" cm="1">
        <f t="array" ref="BS2859">INDEX($K:$P,ROW(),MATCH(BS$3,$K$2:$P$2,0))</f>
        <v>0.5</v>
      </c>
      <c r="BT2859" s="146" cm="1">
        <f t="array" ref="BT2859">INDEX($K:$P,ROW(),MATCH(BT$3,$K$2:$P$2,0))</f>
        <v>0.5</v>
      </c>
      <c r="BU2859" s="146" cm="1">
        <f t="array" ref="BU2859">INDEX($K:$P,ROW(),MATCH(BU$3,$K$2:$P$2,0))</f>
        <v>0.5</v>
      </c>
      <c r="BV2859" s="146" cm="1">
        <f t="array" ref="BV2859">INDEX($K:$P,ROW(),MATCH(BV$3,$K$2:$P$2,0))</f>
        <v>0.5</v>
      </c>
      <c r="BW2859" s="146" cm="1">
        <f t="array" ref="BW2859">INDEX($K:$P,ROW(),MATCH(BW$3,$K$2:$P$2,0))</f>
        <v>0.5</v>
      </c>
      <c r="BX2859" s="146" cm="1">
        <f t="array" ref="BX2859">INDEX($K:$P,ROW(),MATCH(BX$3,$K$2:$P$2,0))</f>
        <v>0.5</v>
      </c>
      <c r="BY2859" s="146" cm="1">
        <f t="array" ref="BY2859">INDEX($K:$P,ROW(),MATCH(BY$3,$K$2:$P$2,0))</f>
        <v>0.5</v>
      </c>
      <c r="BZ2859" s="146" cm="1">
        <f t="array" ref="BZ2859">INDEX($K:$P,ROW(),MATCH(BZ$3,$K$2:$P$2,0))</f>
        <v>0.5</v>
      </c>
      <c r="CA2859" s="146" cm="1">
        <f t="array" ref="CA2859">INDEX($K:$P,ROW(),MATCH(CA$3,$K$2:$P$2,0))</f>
        <v>0.5</v>
      </c>
      <c r="CB2859" s="146" cm="1">
        <f t="array" ref="CB2859">INDEX($K:$P,ROW(),MATCH(CB$3,$K$2:$P$2,0))</f>
        <v>0.5</v>
      </c>
      <c r="CC2859" s="146" cm="1">
        <f t="array" ref="CC2859">INDEX($K:$P,ROW(),MATCH(CC$3,$K$2:$P$2,0))</f>
        <v>0.5</v>
      </c>
      <c r="CD2859" s="146" cm="1">
        <f t="array" ref="CD2859">INDEX($K:$P,ROW(),MATCH(CD$3,$K$2:$P$2,0))</f>
        <v>0.5</v>
      </c>
      <c r="CE2859" s="146" cm="1">
        <f t="array" ref="CE2859">INDEX($K:$P,ROW(),MATCH(CE$3,$K$2:$P$2,0))</f>
        <v>0.5</v>
      </c>
      <c r="CF2859" s="146" cm="1">
        <f t="array" ref="CF2859">INDEX($K:$P,ROW(),MATCH(CF$3,$K$2:$P$2,0))</f>
        <v>0.5</v>
      </c>
      <c r="CG2859" s="146" cm="1">
        <f t="array" ref="CG2859">INDEX($K:$P,ROW(),MATCH(CG$3,$K$2:$P$2,0))</f>
        <v>0.5</v>
      </c>
      <c r="CH2859" s="146" cm="1">
        <f t="array" ref="CH2859">INDEX($K:$P,ROW(),MATCH(CH$3,$K$2:$P$2,0))</f>
        <v>0.5</v>
      </c>
      <c r="CI2859" s="146" cm="1">
        <f t="array" ref="CI2859">INDEX($K:$P,ROW(),MATCH(CI$3,$K$2:$P$2,0))</f>
        <v>0.5</v>
      </c>
      <c r="CJ2859" s="146" cm="1">
        <f t="array" ref="CJ2859">INDEX($K:$P,ROW(),MATCH(CJ$3,$K$2:$P$2,0))</f>
        <v>0.5</v>
      </c>
      <c r="CK2859" s="146" cm="1">
        <f t="array" ref="CK2859">INDEX($K:$P,ROW(),MATCH(CK$3,$K$2:$P$2,0))</f>
        <v>0.5</v>
      </c>
      <c r="CL2859" s="146" cm="1">
        <f t="array" ref="CL2859">INDEX($K:$P,ROW(),MATCH(CL$3,$K$2:$P$2,0))</f>
        <v>0.5</v>
      </c>
    </row>
    <row r="2860" spans="2:90" x14ac:dyDescent="0.4">
      <c r="B2860" s="124" t="str">
        <f>"# of "&amp;B2862&amp;"s"</f>
        <v># of in and outs (charged)s</v>
      </c>
      <c r="D2860" t="s">
        <v>516</v>
      </c>
      <c r="E2860" s="8" t="str">
        <f t="shared" si="4078"/>
        <v>2860 FAIL-TV-V</v>
      </c>
      <c r="H2860" s="12"/>
      <c r="I2860" s="60"/>
      <c r="J2860" s="60"/>
      <c r="K2860" s="114">
        <f t="shared" ref="K2860:P2860" ca="1" si="4079">SUMIF($3:$3,K$2,2860:2860)</f>
        <v>30000</v>
      </c>
      <c r="L2860" s="114">
        <f t="shared" ca="1" si="4079"/>
        <v>30000</v>
      </c>
      <c r="M2860" s="114">
        <f t="shared" ca="1" si="4079"/>
        <v>30000</v>
      </c>
      <c r="N2860" s="114">
        <f t="shared" ca="1" si="4079"/>
        <v>30000</v>
      </c>
      <c r="O2860" s="114">
        <f t="shared" ca="1" si="4079"/>
        <v>30000</v>
      </c>
      <c r="P2860" s="114">
        <f t="shared" ca="1" si="4079"/>
        <v>30000</v>
      </c>
      <c r="R2860" s="15"/>
      <c r="S2860" s="147" cm="1">
        <f t="array" aca="1" ref="S2860" ca="1">INDIRECT(S2852)*S2859</f>
        <v>2500</v>
      </c>
      <c r="T2860" s="147" cm="1">
        <f t="array" aca="1" ref="T2860" ca="1">INDIRECT(T2852)*T2859</f>
        <v>2500</v>
      </c>
      <c r="U2860" s="147" cm="1">
        <f t="array" aca="1" ref="U2860" ca="1">INDIRECT(U2852)*U2859</f>
        <v>2500</v>
      </c>
      <c r="V2860" s="147" cm="1">
        <f t="array" aca="1" ref="V2860" ca="1">INDIRECT(V2852)*V2859</f>
        <v>2500</v>
      </c>
      <c r="W2860" s="147" cm="1">
        <f t="array" aca="1" ref="W2860" ca="1">INDIRECT(W2852)*W2859</f>
        <v>2500</v>
      </c>
      <c r="X2860" s="147" cm="1">
        <f t="array" aca="1" ref="X2860" ca="1">INDIRECT(X2852)*X2859</f>
        <v>2500</v>
      </c>
      <c r="Y2860" s="147" cm="1">
        <f t="array" aca="1" ref="Y2860" ca="1">INDIRECT(Y2852)*Y2859</f>
        <v>2500</v>
      </c>
      <c r="Z2860" s="147" cm="1">
        <f t="array" aca="1" ref="Z2860" ca="1">INDIRECT(Z2852)*Z2859</f>
        <v>2500</v>
      </c>
      <c r="AA2860" s="147" cm="1">
        <f t="array" aca="1" ref="AA2860" ca="1">INDIRECT(AA2852)*AA2859</f>
        <v>2500</v>
      </c>
      <c r="AB2860" s="147" cm="1">
        <f t="array" aca="1" ref="AB2860" ca="1">INDIRECT(AB2852)*AB2859</f>
        <v>2500</v>
      </c>
      <c r="AC2860" s="147" cm="1">
        <f t="array" aca="1" ref="AC2860" ca="1">INDIRECT(AC2852)*AC2859</f>
        <v>2500</v>
      </c>
      <c r="AD2860" s="147" cm="1">
        <f t="array" aca="1" ref="AD2860" ca="1">INDIRECT(AD2852)*AD2859</f>
        <v>2500</v>
      </c>
      <c r="AE2860" s="147" cm="1">
        <f t="array" aca="1" ref="AE2860" ca="1">INDIRECT(AE2852)*AE2859</f>
        <v>2500</v>
      </c>
      <c r="AF2860" s="147" cm="1">
        <f t="array" aca="1" ref="AF2860" ca="1">INDIRECT(AF2852)*AF2859</f>
        <v>2500</v>
      </c>
      <c r="AG2860" s="147" cm="1">
        <f t="array" aca="1" ref="AG2860" ca="1">INDIRECT(AG2852)*AG2859</f>
        <v>2500</v>
      </c>
      <c r="AH2860" s="147" cm="1">
        <f t="array" aca="1" ref="AH2860" ca="1">INDIRECT(AH2852)*AH2859</f>
        <v>2500</v>
      </c>
      <c r="AI2860" s="147" cm="1">
        <f t="array" aca="1" ref="AI2860" ca="1">INDIRECT(AI2852)*AI2859</f>
        <v>2500</v>
      </c>
      <c r="AJ2860" s="147" cm="1">
        <f t="array" aca="1" ref="AJ2860" ca="1">INDIRECT(AJ2852)*AJ2859</f>
        <v>2500</v>
      </c>
      <c r="AK2860" s="147" cm="1">
        <f t="array" aca="1" ref="AK2860" ca="1">INDIRECT(AK2852)*AK2859</f>
        <v>2500</v>
      </c>
      <c r="AL2860" s="147" cm="1">
        <f t="array" aca="1" ref="AL2860" ca="1">INDIRECT(AL2852)*AL2859</f>
        <v>2500</v>
      </c>
      <c r="AM2860" s="147" cm="1">
        <f t="array" aca="1" ref="AM2860" ca="1">INDIRECT(AM2852)*AM2859</f>
        <v>2500</v>
      </c>
      <c r="AN2860" s="147" cm="1">
        <f t="array" aca="1" ref="AN2860" ca="1">INDIRECT(AN2852)*AN2859</f>
        <v>2500</v>
      </c>
      <c r="AO2860" s="147" cm="1">
        <f t="array" aca="1" ref="AO2860" ca="1">INDIRECT(AO2852)*AO2859</f>
        <v>2500</v>
      </c>
      <c r="AP2860" s="147" cm="1">
        <f t="array" aca="1" ref="AP2860" ca="1">INDIRECT(AP2852)*AP2859</f>
        <v>2500</v>
      </c>
      <c r="AQ2860" s="147" cm="1">
        <f t="array" aca="1" ref="AQ2860" ca="1">INDIRECT(AQ2852)*AQ2859</f>
        <v>2500</v>
      </c>
      <c r="AR2860" s="147" cm="1">
        <f t="array" aca="1" ref="AR2860" ca="1">INDIRECT(AR2852)*AR2859</f>
        <v>2500</v>
      </c>
      <c r="AS2860" s="147" cm="1">
        <f t="array" aca="1" ref="AS2860" ca="1">INDIRECT(AS2852)*AS2859</f>
        <v>2500</v>
      </c>
      <c r="AT2860" s="147" cm="1">
        <f t="array" aca="1" ref="AT2860" ca="1">INDIRECT(AT2852)*AT2859</f>
        <v>2500</v>
      </c>
      <c r="AU2860" s="147" cm="1">
        <f t="array" aca="1" ref="AU2860" ca="1">INDIRECT(AU2852)*AU2859</f>
        <v>2500</v>
      </c>
      <c r="AV2860" s="147" cm="1">
        <f t="array" aca="1" ref="AV2860" ca="1">INDIRECT(AV2852)*AV2859</f>
        <v>2500</v>
      </c>
      <c r="AW2860" s="147" cm="1">
        <f t="array" aca="1" ref="AW2860" ca="1">INDIRECT(AW2852)*AW2859</f>
        <v>2500</v>
      </c>
      <c r="AX2860" s="147" cm="1">
        <f t="array" aca="1" ref="AX2860" ca="1">INDIRECT(AX2852)*AX2859</f>
        <v>2500</v>
      </c>
      <c r="AY2860" s="147" cm="1">
        <f t="array" aca="1" ref="AY2860" ca="1">INDIRECT(AY2852)*AY2859</f>
        <v>2500</v>
      </c>
      <c r="AZ2860" s="147" cm="1">
        <f t="array" aca="1" ref="AZ2860" ca="1">INDIRECT(AZ2852)*AZ2859</f>
        <v>2500</v>
      </c>
      <c r="BA2860" s="147" cm="1">
        <f t="array" aca="1" ref="BA2860" ca="1">INDIRECT(BA2852)*BA2859</f>
        <v>2500</v>
      </c>
      <c r="BB2860" s="147" cm="1">
        <f t="array" aca="1" ref="BB2860" ca="1">INDIRECT(BB2852)*BB2859</f>
        <v>2500</v>
      </c>
      <c r="BC2860" s="147" cm="1">
        <f t="array" aca="1" ref="BC2860" ca="1">INDIRECT(BC2852)*BC2859</f>
        <v>2500</v>
      </c>
      <c r="BD2860" s="147" cm="1">
        <f t="array" aca="1" ref="BD2860" ca="1">INDIRECT(BD2852)*BD2859</f>
        <v>2500</v>
      </c>
      <c r="BE2860" s="147" cm="1">
        <f t="array" aca="1" ref="BE2860" ca="1">INDIRECT(BE2852)*BE2859</f>
        <v>2500</v>
      </c>
      <c r="BF2860" s="147" cm="1">
        <f t="array" aca="1" ref="BF2860" ca="1">INDIRECT(BF2852)*BF2859</f>
        <v>2500</v>
      </c>
      <c r="BG2860" s="147" cm="1">
        <f t="array" aca="1" ref="BG2860" ca="1">INDIRECT(BG2852)*BG2859</f>
        <v>2500</v>
      </c>
      <c r="BH2860" s="147" cm="1">
        <f t="array" aca="1" ref="BH2860" ca="1">INDIRECT(BH2852)*BH2859</f>
        <v>2500</v>
      </c>
      <c r="BI2860" s="147" cm="1">
        <f t="array" aca="1" ref="BI2860" ca="1">INDIRECT(BI2852)*BI2859</f>
        <v>2500</v>
      </c>
      <c r="BJ2860" s="147" cm="1">
        <f t="array" aca="1" ref="BJ2860" ca="1">INDIRECT(BJ2852)*BJ2859</f>
        <v>2500</v>
      </c>
      <c r="BK2860" s="147" cm="1">
        <f t="array" aca="1" ref="BK2860" ca="1">INDIRECT(BK2852)*BK2859</f>
        <v>2500</v>
      </c>
      <c r="BL2860" s="147" cm="1">
        <f t="array" aca="1" ref="BL2860" ca="1">INDIRECT(BL2852)*BL2859</f>
        <v>2500</v>
      </c>
      <c r="BM2860" s="147" cm="1">
        <f t="array" aca="1" ref="BM2860" ca="1">INDIRECT(BM2852)*BM2859</f>
        <v>2500</v>
      </c>
      <c r="BN2860" s="147" cm="1">
        <f t="array" aca="1" ref="BN2860" ca="1">INDIRECT(BN2852)*BN2859</f>
        <v>2500</v>
      </c>
      <c r="BO2860" s="147" cm="1">
        <f t="array" aca="1" ref="BO2860" ca="1">INDIRECT(BO2852)*BO2859</f>
        <v>2500</v>
      </c>
      <c r="BP2860" s="147" cm="1">
        <f t="array" aca="1" ref="BP2860" ca="1">INDIRECT(BP2852)*BP2859</f>
        <v>2500</v>
      </c>
      <c r="BQ2860" s="147" cm="1">
        <f t="array" aca="1" ref="BQ2860" ca="1">INDIRECT(BQ2852)*BQ2859</f>
        <v>2500</v>
      </c>
      <c r="BR2860" s="147" cm="1">
        <f t="array" aca="1" ref="BR2860" ca="1">INDIRECT(BR2852)*BR2859</f>
        <v>2500</v>
      </c>
      <c r="BS2860" s="147" cm="1">
        <f t="array" aca="1" ref="BS2860" ca="1">INDIRECT(BS2852)*BS2859</f>
        <v>2500</v>
      </c>
      <c r="BT2860" s="147" cm="1">
        <f t="array" aca="1" ref="BT2860" ca="1">INDIRECT(BT2852)*BT2859</f>
        <v>2500</v>
      </c>
      <c r="BU2860" s="147" cm="1">
        <f t="array" aca="1" ref="BU2860" ca="1">INDIRECT(BU2852)*BU2859</f>
        <v>2500</v>
      </c>
      <c r="BV2860" s="147" cm="1">
        <f t="array" aca="1" ref="BV2860" ca="1">INDIRECT(BV2852)*BV2859</f>
        <v>2500</v>
      </c>
      <c r="BW2860" s="147" cm="1">
        <f t="array" aca="1" ref="BW2860" ca="1">INDIRECT(BW2852)*BW2859</f>
        <v>2500</v>
      </c>
      <c r="BX2860" s="147" cm="1">
        <f t="array" aca="1" ref="BX2860" ca="1">INDIRECT(BX2852)*BX2859</f>
        <v>2500</v>
      </c>
      <c r="BY2860" s="147" cm="1">
        <f t="array" aca="1" ref="BY2860" ca="1">INDIRECT(BY2852)*BY2859</f>
        <v>2500</v>
      </c>
      <c r="BZ2860" s="147" cm="1">
        <f t="array" aca="1" ref="BZ2860" ca="1">INDIRECT(BZ2852)*BZ2859</f>
        <v>2500</v>
      </c>
      <c r="CA2860" s="147" cm="1">
        <f t="array" aca="1" ref="CA2860" ca="1">INDIRECT(CA2852)*CA2859</f>
        <v>2500</v>
      </c>
      <c r="CB2860" s="147" cm="1">
        <f t="array" aca="1" ref="CB2860" ca="1">INDIRECT(CB2852)*CB2859</f>
        <v>2500</v>
      </c>
      <c r="CC2860" s="147" cm="1">
        <f t="array" aca="1" ref="CC2860" ca="1">INDIRECT(CC2852)*CC2859</f>
        <v>2500</v>
      </c>
      <c r="CD2860" s="147" cm="1">
        <f t="array" aca="1" ref="CD2860" ca="1">INDIRECT(CD2852)*CD2859</f>
        <v>2500</v>
      </c>
      <c r="CE2860" s="147" cm="1">
        <f t="array" aca="1" ref="CE2860" ca="1">INDIRECT(CE2852)*CE2859</f>
        <v>2500</v>
      </c>
      <c r="CF2860" s="147" cm="1">
        <f t="array" aca="1" ref="CF2860" ca="1">INDIRECT(CF2852)*CF2859</f>
        <v>2500</v>
      </c>
      <c r="CG2860" s="147" cm="1">
        <f t="array" aca="1" ref="CG2860" ca="1">INDIRECT(CG2852)*CG2859</f>
        <v>2500</v>
      </c>
      <c r="CH2860" s="147" cm="1">
        <f t="array" aca="1" ref="CH2860" ca="1">INDIRECT(CH2852)*CH2859</f>
        <v>2500</v>
      </c>
      <c r="CI2860" s="147" cm="1">
        <f t="array" aca="1" ref="CI2860" ca="1">INDIRECT(CI2852)*CI2859</f>
        <v>2500</v>
      </c>
      <c r="CJ2860" s="147" cm="1">
        <f t="array" aca="1" ref="CJ2860" ca="1">INDIRECT(CJ2852)*CJ2859</f>
        <v>2500</v>
      </c>
      <c r="CK2860" s="147" cm="1">
        <f t="array" aca="1" ref="CK2860" ca="1">INDIRECT(CK2852)*CK2859</f>
        <v>2500</v>
      </c>
      <c r="CL2860" s="147" cm="1">
        <f t="array" aca="1" ref="CL2860" ca="1">INDIRECT(CL2852)*CL2859</f>
        <v>2500</v>
      </c>
    </row>
    <row r="2861" spans="2:90" x14ac:dyDescent="0.4">
      <c r="B2861" s="132" t="str">
        <f>B2849</f>
        <v>Surgical procedures</v>
      </c>
      <c r="D2861" t="s">
        <v>516</v>
      </c>
      <c r="E2861" s="8" t="str">
        <f t="shared" si="4078"/>
        <v>2861 FAIL-TV-V</v>
      </c>
      <c r="G2861" t="s">
        <v>332</v>
      </c>
      <c r="H2861" s="12"/>
      <c r="I2861" s="60"/>
      <c r="J2861" s="60"/>
      <c r="K2861" s="38"/>
      <c r="L2861" s="38"/>
      <c r="M2861" s="38"/>
      <c r="N2861" s="38"/>
      <c r="O2861" s="38"/>
      <c r="P2861" s="38"/>
      <c r="R2861" s="15"/>
      <c r="S2861" s="234"/>
      <c r="T2861" s="234"/>
      <c r="U2861" s="234"/>
      <c r="V2861" s="234"/>
      <c r="W2861" s="234"/>
      <c r="X2861" s="234"/>
      <c r="Y2861" s="234"/>
      <c r="Z2861" s="234"/>
      <c r="AA2861" s="234"/>
      <c r="AB2861" s="234"/>
      <c r="AC2861" s="234"/>
      <c r="AD2861" s="234"/>
      <c r="AE2861" s="234"/>
      <c r="AF2861" s="234"/>
      <c r="AG2861" s="234"/>
      <c r="AH2861" s="234"/>
      <c r="AI2861" s="234"/>
      <c r="AJ2861" s="234"/>
      <c r="AK2861" s="234"/>
      <c r="AL2861" s="234"/>
      <c r="AM2861" s="234"/>
      <c r="AN2861" s="234"/>
      <c r="AO2861" s="234"/>
      <c r="AP2861" s="234"/>
      <c r="AQ2861" s="234"/>
      <c r="AR2861" s="234"/>
      <c r="AS2861" s="234"/>
      <c r="AT2861" s="234"/>
      <c r="AU2861" s="234"/>
      <c r="AV2861" s="234"/>
      <c r="AW2861" s="234"/>
      <c r="AX2861" s="234"/>
      <c r="AY2861" s="234"/>
      <c r="AZ2861" s="234"/>
      <c r="BA2861" s="234"/>
      <c r="BB2861" s="234"/>
      <c r="BC2861" s="234"/>
      <c r="BD2861" s="234"/>
      <c r="BE2861" s="234"/>
      <c r="BF2861" s="234"/>
      <c r="BG2861" s="234"/>
      <c r="BH2861" s="234"/>
      <c r="BI2861" s="234"/>
      <c r="BJ2861" s="234"/>
      <c r="BK2861" s="234"/>
      <c r="BL2861" s="234"/>
      <c r="BM2861" s="234"/>
      <c r="BN2861" s="234"/>
      <c r="BO2861" s="234"/>
      <c r="BP2861" s="234"/>
      <c r="BQ2861" s="234"/>
      <c r="BR2861" s="234"/>
      <c r="BS2861" s="234"/>
      <c r="BT2861" s="234"/>
      <c r="BU2861" s="234"/>
      <c r="BV2861" s="234"/>
      <c r="BW2861" s="234"/>
      <c r="BX2861" s="234"/>
      <c r="BY2861" s="234"/>
      <c r="BZ2861" s="234"/>
      <c r="CA2861" s="234"/>
      <c r="CB2861" s="234"/>
      <c r="CC2861" s="234"/>
      <c r="CD2861" s="234"/>
      <c r="CE2861" s="234"/>
      <c r="CF2861" s="234"/>
      <c r="CG2861" s="234"/>
      <c r="CH2861" s="234"/>
      <c r="CI2861" s="234"/>
      <c r="CJ2861" s="234"/>
      <c r="CK2861" s="234"/>
      <c r="CL2861" s="234"/>
    </row>
    <row r="2862" spans="2:90" x14ac:dyDescent="0.4">
      <c r="B2862" s="187" t="str">
        <f>SUBSTITUTE(TRIM(MID(B2857, SEARCH("-", B2857) + 1, LEN(B2857))),":","")</f>
        <v>in and outs (charged)</v>
      </c>
      <c r="D2862" t="s">
        <v>516</v>
      </c>
      <c r="E2862" s="8" t="str">
        <f>ROW()&amp;" "&amp;D2862</f>
        <v>2862 FAIL-TV-V</v>
      </c>
      <c r="G2862" t="s">
        <v>332</v>
      </c>
      <c r="H2862" s="27"/>
      <c r="I2862" s="78"/>
      <c r="J2862" s="78"/>
      <c r="K2862" s="33"/>
      <c r="L2862" s="33"/>
      <c r="M2862" s="33"/>
      <c r="N2862" s="33"/>
      <c r="O2862" s="33"/>
      <c r="P2862" s="33"/>
      <c r="R2862" s="33"/>
      <c r="S2862" s="80"/>
      <c r="T2862" s="80"/>
      <c r="U2862" s="80"/>
      <c r="V2862" s="80"/>
      <c r="W2862" s="80"/>
      <c r="X2862" s="80"/>
      <c r="Y2862" s="80"/>
      <c r="Z2862" s="80"/>
      <c r="AA2862" s="80"/>
      <c r="AB2862" s="80"/>
      <c r="AC2862" s="80"/>
      <c r="AD2862" s="80"/>
      <c r="AE2862" s="80"/>
      <c r="AF2862" s="80"/>
      <c r="AG2862" s="80"/>
      <c r="AH2862" s="80"/>
      <c r="AI2862" s="80"/>
      <c r="AJ2862" s="80"/>
      <c r="AK2862" s="80"/>
      <c r="AL2862" s="80"/>
      <c r="AM2862" s="80"/>
      <c r="AN2862" s="80"/>
      <c r="AO2862" s="80"/>
      <c r="AP2862" s="80"/>
      <c r="AQ2862" s="80"/>
      <c r="AR2862" s="80"/>
      <c r="AS2862" s="80"/>
      <c r="AT2862" s="80"/>
      <c r="AU2862" s="80"/>
      <c r="AV2862" s="80"/>
      <c r="AW2862" s="80"/>
      <c r="AX2862" s="80"/>
      <c r="AY2862" s="80"/>
      <c r="AZ2862" s="80"/>
      <c r="BA2862" s="80"/>
      <c r="BB2862" s="80"/>
      <c r="BC2862" s="80"/>
      <c r="BD2862" s="80"/>
      <c r="BE2862" s="80"/>
      <c r="BF2862" s="80"/>
      <c r="BG2862" s="80"/>
      <c r="BH2862" s="80"/>
      <c r="BI2862" s="80"/>
      <c r="BJ2862" s="80"/>
      <c r="BK2862" s="80"/>
      <c r="BL2862" s="80"/>
      <c r="BM2862" s="80"/>
      <c r="BN2862" s="80"/>
      <c r="BO2862" s="80"/>
      <c r="BP2862" s="80"/>
      <c r="BQ2862" s="80"/>
      <c r="BR2862" s="80"/>
      <c r="BS2862" s="80"/>
      <c r="BT2862" s="80"/>
      <c r="BU2862" s="80"/>
      <c r="BV2862" s="80"/>
      <c r="BW2862" s="80"/>
      <c r="BX2862" s="80"/>
      <c r="BY2862" s="80"/>
      <c r="BZ2862" s="80"/>
      <c r="CA2862" s="80"/>
      <c r="CB2862" s="80"/>
      <c r="CC2862" s="80"/>
      <c r="CD2862" s="80"/>
      <c r="CE2862" s="80"/>
      <c r="CF2862" s="80"/>
      <c r="CG2862" s="80"/>
      <c r="CH2862" s="80"/>
      <c r="CI2862" s="80"/>
      <c r="CJ2862" s="80"/>
      <c r="CK2862" s="80"/>
      <c r="CL2862" s="80"/>
    </row>
    <row r="2863" spans="2:90" x14ac:dyDescent="0.4">
      <c r="B2863" s="132" t="s">
        <v>461</v>
      </c>
      <c r="D2863" t="s">
        <v>516</v>
      </c>
      <c r="E2863" s="8" t="str">
        <f t="shared" ref="E2863:E2868" si="4080">ROW()&amp;" "&amp;D2863</f>
        <v>2863 FAIL-TV-V</v>
      </c>
      <c r="G2863" t="s">
        <v>332</v>
      </c>
      <c r="H2863" s="27"/>
      <c r="I2863" s="78"/>
      <c r="J2863" s="78"/>
      <c r="K2863" s="33"/>
      <c r="L2863" s="33"/>
      <c r="M2863" s="33"/>
      <c r="N2863" s="33"/>
      <c r="O2863" s="33"/>
      <c r="P2863" s="33"/>
      <c r="R2863" s="33"/>
      <c r="S2863" s="80" t="str">
        <f t="shared" ref="S2863" si="4081">S2851</f>
        <v>S$12</v>
      </c>
      <c r="T2863" s="80" t="str">
        <f t="shared" ref="T2863:AX2863" si="4082">T2851</f>
        <v>T$12</v>
      </c>
      <c r="U2863" s="80" t="str">
        <f t="shared" si="4082"/>
        <v>U$12</v>
      </c>
      <c r="V2863" s="80" t="str">
        <f t="shared" si="4082"/>
        <v>V$12</v>
      </c>
      <c r="W2863" s="80" t="str">
        <f t="shared" si="4082"/>
        <v>W$12</v>
      </c>
      <c r="X2863" s="80" t="str">
        <f t="shared" si="4082"/>
        <v>X$12</v>
      </c>
      <c r="Y2863" s="80" t="str">
        <f t="shared" si="4082"/>
        <v>Y$12</v>
      </c>
      <c r="Z2863" s="80" t="str">
        <f t="shared" si="4082"/>
        <v>Z$12</v>
      </c>
      <c r="AA2863" s="80" t="str">
        <f t="shared" si="4082"/>
        <v>AA$12</v>
      </c>
      <c r="AB2863" s="80" t="str">
        <f t="shared" si="4082"/>
        <v>AB$12</v>
      </c>
      <c r="AC2863" s="80" t="str">
        <f t="shared" si="4082"/>
        <v>AC$12</v>
      </c>
      <c r="AD2863" s="80" t="str">
        <f t="shared" si="4082"/>
        <v>AD$12</v>
      </c>
      <c r="AE2863" s="80" t="str">
        <f t="shared" si="4082"/>
        <v>AE$12</v>
      </c>
      <c r="AF2863" s="80" t="str">
        <f t="shared" si="4082"/>
        <v>AF$12</v>
      </c>
      <c r="AG2863" s="80" t="str">
        <f t="shared" si="4082"/>
        <v>AG$12</v>
      </c>
      <c r="AH2863" s="80" t="str">
        <f t="shared" si="4082"/>
        <v>AH$12</v>
      </c>
      <c r="AI2863" s="80" t="str">
        <f t="shared" si="4082"/>
        <v>AI$12</v>
      </c>
      <c r="AJ2863" s="80" t="str">
        <f t="shared" si="4082"/>
        <v>AJ$12</v>
      </c>
      <c r="AK2863" s="80" t="str">
        <f t="shared" si="4082"/>
        <v>AK$12</v>
      </c>
      <c r="AL2863" s="80" t="str">
        <f t="shared" si="4082"/>
        <v>AL$12</v>
      </c>
      <c r="AM2863" s="80" t="str">
        <f t="shared" si="4082"/>
        <v>AM$12</v>
      </c>
      <c r="AN2863" s="80" t="str">
        <f t="shared" si="4082"/>
        <v>AN$12</v>
      </c>
      <c r="AO2863" s="80" t="str">
        <f t="shared" si="4082"/>
        <v>AO$12</v>
      </c>
      <c r="AP2863" s="80" t="str">
        <f t="shared" si="4082"/>
        <v>AP$12</v>
      </c>
      <c r="AQ2863" s="80" t="str">
        <f t="shared" si="4082"/>
        <v>AQ$12</v>
      </c>
      <c r="AR2863" s="80" t="str">
        <f t="shared" si="4082"/>
        <v>AR$12</v>
      </c>
      <c r="AS2863" s="80" t="str">
        <f t="shared" si="4082"/>
        <v>AS$12</v>
      </c>
      <c r="AT2863" s="80" t="str">
        <f t="shared" si="4082"/>
        <v>AT$12</v>
      </c>
      <c r="AU2863" s="80" t="str">
        <f t="shared" si="4082"/>
        <v>AU$12</v>
      </c>
      <c r="AV2863" s="80" t="str">
        <f t="shared" si="4082"/>
        <v>AV$12</v>
      </c>
      <c r="AW2863" s="80" t="str">
        <f t="shared" si="4082"/>
        <v>AW$12</v>
      </c>
      <c r="AX2863" s="80" t="str">
        <f t="shared" si="4082"/>
        <v>AX$12</v>
      </c>
      <c r="AY2863" s="80" t="str">
        <f t="shared" ref="AY2863:CD2863" si="4083">AY2851</f>
        <v>AY$12</v>
      </c>
      <c r="AZ2863" s="80" t="str">
        <f t="shared" si="4083"/>
        <v>AZ$12</v>
      </c>
      <c r="BA2863" s="80" t="str">
        <f t="shared" si="4083"/>
        <v>BA$12</v>
      </c>
      <c r="BB2863" s="80" t="str">
        <f t="shared" si="4083"/>
        <v>BB$12</v>
      </c>
      <c r="BC2863" s="80" t="str">
        <f t="shared" si="4083"/>
        <v>BC$12</v>
      </c>
      <c r="BD2863" s="80" t="str">
        <f t="shared" si="4083"/>
        <v>BD$12</v>
      </c>
      <c r="BE2863" s="80" t="str">
        <f t="shared" si="4083"/>
        <v>BE$12</v>
      </c>
      <c r="BF2863" s="80" t="str">
        <f t="shared" si="4083"/>
        <v>BF$12</v>
      </c>
      <c r="BG2863" s="80" t="str">
        <f t="shared" si="4083"/>
        <v>BG$12</v>
      </c>
      <c r="BH2863" s="80" t="str">
        <f t="shared" si="4083"/>
        <v>BH$12</v>
      </c>
      <c r="BI2863" s="80" t="str">
        <f t="shared" si="4083"/>
        <v>BI$12</v>
      </c>
      <c r="BJ2863" s="80" t="str">
        <f t="shared" si="4083"/>
        <v>BJ$12</v>
      </c>
      <c r="BK2863" s="80" t="str">
        <f t="shared" si="4083"/>
        <v>BK$12</v>
      </c>
      <c r="BL2863" s="80" t="str">
        <f t="shared" si="4083"/>
        <v>BL$12</v>
      </c>
      <c r="BM2863" s="80" t="str">
        <f t="shared" si="4083"/>
        <v>BM$12</v>
      </c>
      <c r="BN2863" s="80" t="str">
        <f t="shared" si="4083"/>
        <v>BN$12</v>
      </c>
      <c r="BO2863" s="80" t="str">
        <f t="shared" si="4083"/>
        <v>BO$12</v>
      </c>
      <c r="BP2863" s="80" t="str">
        <f t="shared" si="4083"/>
        <v>BP$12</v>
      </c>
      <c r="BQ2863" s="80" t="str">
        <f t="shared" si="4083"/>
        <v>BQ$12</v>
      </c>
      <c r="BR2863" s="80" t="str">
        <f t="shared" si="4083"/>
        <v>BR$12</v>
      </c>
      <c r="BS2863" s="80" t="str">
        <f t="shared" si="4083"/>
        <v>BS$12</v>
      </c>
      <c r="BT2863" s="80" t="str">
        <f t="shared" si="4083"/>
        <v>BT$12</v>
      </c>
      <c r="BU2863" s="80" t="str">
        <f t="shared" si="4083"/>
        <v>BU$12</v>
      </c>
      <c r="BV2863" s="80" t="str">
        <f t="shared" si="4083"/>
        <v>BV$12</v>
      </c>
      <c r="BW2863" s="80" t="str">
        <f t="shared" si="4083"/>
        <v>BW$12</v>
      </c>
      <c r="BX2863" s="80" t="str">
        <f t="shared" si="4083"/>
        <v>BX$12</v>
      </c>
      <c r="BY2863" s="80" t="str">
        <f t="shared" si="4083"/>
        <v>BY$12</v>
      </c>
      <c r="BZ2863" s="80" t="str">
        <f t="shared" si="4083"/>
        <v>BZ$12</v>
      </c>
      <c r="CA2863" s="80" t="str">
        <f t="shared" si="4083"/>
        <v>CA$12</v>
      </c>
      <c r="CB2863" s="80" t="str">
        <f t="shared" si="4083"/>
        <v>CB$12</v>
      </c>
      <c r="CC2863" s="80" t="str">
        <f t="shared" si="4083"/>
        <v>CC$12</v>
      </c>
      <c r="CD2863" s="80" t="str">
        <f t="shared" si="4083"/>
        <v>CD$12</v>
      </c>
      <c r="CE2863" s="80" t="str">
        <f t="shared" ref="CE2863:CK2863" si="4084">CE2851</f>
        <v>CE$12</v>
      </c>
      <c r="CF2863" s="80" t="str">
        <f t="shared" si="4084"/>
        <v>CF$12</v>
      </c>
      <c r="CG2863" s="80" t="str">
        <f t="shared" si="4084"/>
        <v>CG$12</v>
      </c>
      <c r="CH2863" s="80" t="str">
        <f t="shared" si="4084"/>
        <v>CH$12</v>
      </c>
      <c r="CI2863" s="80" t="str">
        <f t="shared" si="4084"/>
        <v>CI$12</v>
      </c>
      <c r="CJ2863" s="80" t="str">
        <f t="shared" si="4084"/>
        <v>CJ$12</v>
      </c>
      <c r="CK2863" s="80" t="str">
        <f t="shared" si="4084"/>
        <v>CK$12</v>
      </c>
      <c r="CL2863" s="80" t="str">
        <f t="shared" ref="CL2863" si="4085">CL2851</f>
        <v>CL$12</v>
      </c>
    </row>
    <row r="2864" spans="2:90" x14ac:dyDescent="0.4">
      <c r="B2864" s="187" t="s">
        <v>462</v>
      </c>
      <c r="D2864" t="s">
        <v>516</v>
      </c>
      <c r="E2864" s="8" t="str">
        <f t="shared" si="4080"/>
        <v>2864 FAIL-TV-V</v>
      </c>
      <c r="G2864" t="s">
        <v>332</v>
      </c>
      <c r="K2864" s="53"/>
      <c r="L2864" s="53"/>
      <c r="M2864" s="53"/>
      <c r="N2864" s="53"/>
      <c r="O2864" s="53"/>
      <c r="P2864" s="53"/>
      <c r="R2864" s="24"/>
      <c r="S2864" s="208" t="str">
        <f t="shared" ref="S2864" si="4086">ADDRESS(ROW(S2860),COLUMN(S2860),2)</f>
        <v>S$2860</v>
      </c>
      <c r="T2864" s="208" t="str">
        <f t="shared" ref="T2864:CE2864" si="4087">ADDRESS(ROW(T2860),COLUMN(T2860),2)</f>
        <v>T$2860</v>
      </c>
      <c r="U2864" s="208" t="str">
        <f t="shared" si="4087"/>
        <v>U$2860</v>
      </c>
      <c r="V2864" s="208" t="str">
        <f t="shared" si="4087"/>
        <v>V$2860</v>
      </c>
      <c r="W2864" s="208" t="str">
        <f t="shared" si="4087"/>
        <v>W$2860</v>
      </c>
      <c r="X2864" s="208" t="str">
        <f t="shared" si="4087"/>
        <v>X$2860</v>
      </c>
      <c r="Y2864" s="208" t="str">
        <f t="shared" si="4087"/>
        <v>Y$2860</v>
      </c>
      <c r="Z2864" s="208" t="str">
        <f t="shared" si="4087"/>
        <v>Z$2860</v>
      </c>
      <c r="AA2864" s="208" t="str">
        <f t="shared" si="4087"/>
        <v>AA$2860</v>
      </c>
      <c r="AB2864" s="208" t="str">
        <f t="shared" si="4087"/>
        <v>AB$2860</v>
      </c>
      <c r="AC2864" s="208" t="str">
        <f t="shared" si="4087"/>
        <v>AC$2860</v>
      </c>
      <c r="AD2864" s="208" t="str">
        <f t="shared" si="4087"/>
        <v>AD$2860</v>
      </c>
      <c r="AE2864" s="208" t="str">
        <f t="shared" si="4087"/>
        <v>AE$2860</v>
      </c>
      <c r="AF2864" s="208" t="str">
        <f t="shared" si="4087"/>
        <v>AF$2860</v>
      </c>
      <c r="AG2864" s="208" t="str">
        <f t="shared" si="4087"/>
        <v>AG$2860</v>
      </c>
      <c r="AH2864" s="208" t="str">
        <f t="shared" si="4087"/>
        <v>AH$2860</v>
      </c>
      <c r="AI2864" s="208" t="str">
        <f t="shared" si="4087"/>
        <v>AI$2860</v>
      </c>
      <c r="AJ2864" s="208" t="str">
        <f t="shared" si="4087"/>
        <v>AJ$2860</v>
      </c>
      <c r="AK2864" s="208" t="str">
        <f t="shared" si="4087"/>
        <v>AK$2860</v>
      </c>
      <c r="AL2864" s="208" t="str">
        <f t="shared" si="4087"/>
        <v>AL$2860</v>
      </c>
      <c r="AM2864" s="208" t="str">
        <f t="shared" si="4087"/>
        <v>AM$2860</v>
      </c>
      <c r="AN2864" s="208" t="str">
        <f t="shared" si="4087"/>
        <v>AN$2860</v>
      </c>
      <c r="AO2864" s="208" t="str">
        <f t="shared" si="4087"/>
        <v>AO$2860</v>
      </c>
      <c r="AP2864" s="208" t="str">
        <f t="shared" si="4087"/>
        <v>AP$2860</v>
      </c>
      <c r="AQ2864" s="208" t="str">
        <f t="shared" si="4087"/>
        <v>AQ$2860</v>
      </c>
      <c r="AR2864" s="208" t="str">
        <f t="shared" si="4087"/>
        <v>AR$2860</v>
      </c>
      <c r="AS2864" s="208" t="str">
        <f t="shared" si="4087"/>
        <v>AS$2860</v>
      </c>
      <c r="AT2864" s="208" t="str">
        <f t="shared" si="4087"/>
        <v>AT$2860</v>
      </c>
      <c r="AU2864" s="208" t="str">
        <f t="shared" si="4087"/>
        <v>AU$2860</v>
      </c>
      <c r="AV2864" s="208" t="str">
        <f t="shared" si="4087"/>
        <v>AV$2860</v>
      </c>
      <c r="AW2864" s="208" t="str">
        <f t="shared" si="4087"/>
        <v>AW$2860</v>
      </c>
      <c r="AX2864" s="208" t="str">
        <f t="shared" si="4087"/>
        <v>AX$2860</v>
      </c>
      <c r="AY2864" s="208" t="str">
        <f t="shared" si="4087"/>
        <v>AY$2860</v>
      </c>
      <c r="AZ2864" s="208" t="str">
        <f t="shared" si="4087"/>
        <v>AZ$2860</v>
      </c>
      <c r="BA2864" s="208" t="str">
        <f t="shared" si="4087"/>
        <v>BA$2860</v>
      </c>
      <c r="BB2864" s="208" t="str">
        <f t="shared" si="4087"/>
        <v>BB$2860</v>
      </c>
      <c r="BC2864" s="208" t="str">
        <f t="shared" si="4087"/>
        <v>BC$2860</v>
      </c>
      <c r="BD2864" s="208" t="str">
        <f t="shared" si="4087"/>
        <v>BD$2860</v>
      </c>
      <c r="BE2864" s="208" t="str">
        <f t="shared" si="4087"/>
        <v>BE$2860</v>
      </c>
      <c r="BF2864" s="208" t="str">
        <f t="shared" si="4087"/>
        <v>BF$2860</v>
      </c>
      <c r="BG2864" s="208" t="str">
        <f t="shared" si="4087"/>
        <v>BG$2860</v>
      </c>
      <c r="BH2864" s="208" t="str">
        <f t="shared" si="4087"/>
        <v>BH$2860</v>
      </c>
      <c r="BI2864" s="208" t="str">
        <f t="shared" si="4087"/>
        <v>BI$2860</v>
      </c>
      <c r="BJ2864" s="208" t="str">
        <f t="shared" si="4087"/>
        <v>BJ$2860</v>
      </c>
      <c r="BK2864" s="208" t="str">
        <f t="shared" si="4087"/>
        <v>BK$2860</v>
      </c>
      <c r="BL2864" s="208" t="str">
        <f t="shared" si="4087"/>
        <v>BL$2860</v>
      </c>
      <c r="BM2864" s="208" t="str">
        <f t="shared" si="4087"/>
        <v>BM$2860</v>
      </c>
      <c r="BN2864" s="208" t="str">
        <f t="shared" si="4087"/>
        <v>BN$2860</v>
      </c>
      <c r="BO2864" s="208" t="str">
        <f t="shared" si="4087"/>
        <v>BO$2860</v>
      </c>
      <c r="BP2864" s="208" t="str">
        <f t="shared" si="4087"/>
        <v>BP$2860</v>
      </c>
      <c r="BQ2864" s="208" t="str">
        <f t="shared" si="4087"/>
        <v>BQ$2860</v>
      </c>
      <c r="BR2864" s="208" t="str">
        <f t="shared" si="4087"/>
        <v>BR$2860</v>
      </c>
      <c r="BS2864" s="208" t="str">
        <f t="shared" si="4087"/>
        <v>BS$2860</v>
      </c>
      <c r="BT2864" s="208" t="str">
        <f t="shared" si="4087"/>
        <v>BT$2860</v>
      </c>
      <c r="BU2864" s="208" t="str">
        <f t="shared" si="4087"/>
        <v>BU$2860</v>
      </c>
      <c r="BV2864" s="208" t="str">
        <f t="shared" si="4087"/>
        <v>BV$2860</v>
      </c>
      <c r="BW2864" s="208" t="str">
        <f t="shared" si="4087"/>
        <v>BW$2860</v>
      </c>
      <c r="BX2864" s="208" t="str">
        <f t="shared" si="4087"/>
        <v>BX$2860</v>
      </c>
      <c r="BY2864" s="208" t="str">
        <f t="shared" si="4087"/>
        <v>BY$2860</v>
      </c>
      <c r="BZ2864" s="208" t="str">
        <f t="shared" si="4087"/>
        <v>BZ$2860</v>
      </c>
      <c r="CA2864" s="208" t="str">
        <f t="shared" si="4087"/>
        <v>CA$2860</v>
      </c>
      <c r="CB2864" s="208" t="str">
        <f t="shared" si="4087"/>
        <v>CB$2860</v>
      </c>
      <c r="CC2864" s="208" t="str">
        <f t="shared" si="4087"/>
        <v>CC$2860</v>
      </c>
      <c r="CD2864" s="208" t="str">
        <f t="shared" si="4087"/>
        <v>CD$2860</v>
      </c>
      <c r="CE2864" s="208" t="str">
        <f t="shared" si="4087"/>
        <v>CE$2860</v>
      </c>
      <c r="CF2864" s="208" t="str">
        <f t="shared" ref="CF2864:CK2864" si="4088">ADDRESS(ROW(CF2860),COLUMN(CF2860),2)</f>
        <v>CF$2860</v>
      </c>
      <c r="CG2864" s="208" t="str">
        <f t="shared" si="4088"/>
        <v>CG$2860</v>
      </c>
      <c r="CH2864" s="208" t="str">
        <f t="shared" si="4088"/>
        <v>CH$2860</v>
      </c>
      <c r="CI2864" s="208" t="str">
        <f t="shared" si="4088"/>
        <v>CI$2860</v>
      </c>
      <c r="CJ2864" s="208" t="str">
        <f t="shared" si="4088"/>
        <v>CJ$2860</v>
      </c>
      <c r="CK2864" s="208" t="str">
        <f t="shared" si="4088"/>
        <v>CK$2860</v>
      </c>
      <c r="CL2864" s="208" t="str">
        <f t="shared" ref="CL2864" si="4089">ADDRESS(ROW(CL2860),COLUMN(CL2860),2)</f>
        <v>CL$2860</v>
      </c>
    </row>
    <row r="2865" spans="2:90" x14ac:dyDescent="0.4">
      <c r="B2865" s="187" t="str">
        <f>B2857</f>
        <v>% failure - in and outs (charged)</v>
      </c>
      <c r="D2865" t="s">
        <v>516</v>
      </c>
      <c r="E2865" s="8" t="str">
        <f t="shared" si="4080"/>
        <v>2865 FAIL-TV-V</v>
      </c>
      <c r="G2865" t="s">
        <v>332</v>
      </c>
      <c r="H2865" s="12"/>
      <c r="I2865" s="60"/>
      <c r="J2865" s="60"/>
      <c r="K2865" s="15"/>
      <c r="L2865" s="15"/>
      <c r="M2865" s="15"/>
      <c r="N2865" s="15"/>
      <c r="O2865" s="15"/>
      <c r="P2865" s="15"/>
      <c r="R2865" s="15"/>
      <c r="S2865" s="80"/>
      <c r="T2865" s="80"/>
      <c r="U2865" s="80"/>
      <c r="V2865" s="80"/>
      <c r="W2865" s="80"/>
      <c r="X2865" s="80"/>
      <c r="Y2865" s="80"/>
      <c r="Z2865" s="80"/>
      <c r="AA2865" s="80"/>
      <c r="AB2865" s="80"/>
      <c r="AC2865" s="80"/>
      <c r="AD2865" s="80"/>
      <c r="AE2865" s="80"/>
      <c r="AF2865" s="80"/>
      <c r="AG2865" s="80"/>
      <c r="AH2865" s="80"/>
      <c r="AI2865" s="80"/>
      <c r="AJ2865" s="80"/>
      <c r="AK2865" s="80"/>
      <c r="AL2865" s="80"/>
      <c r="AM2865" s="80"/>
      <c r="AN2865" s="80"/>
      <c r="AO2865" s="80"/>
      <c r="AP2865" s="80"/>
      <c r="AQ2865" s="80"/>
      <c r="AR2865" s="80"/>
      <c r="AS2865" s="80"/>
      <c r="AT2865" s="80"/>
      <c r="AU2865" s="80"/>
      <c r="AV2865" s="80"/>
      <c r="AW2865" s="80"/>
      <c r="AX2865" s="80"/>
      <c r="AY2865" s="80"/>
      <c r="AZ2865" s="80"/>
      <c r="BA2865" s="80"/>
      <c r="BB2865" s="80"/>
      <c r="BC2865" s="80"/>
      <c r="BD2865" s="80"/>
      <c r="BE2865" s="80"/>
      <c r="BF2865" s="80"/>
      <c r="BG2865" s="80"/>
      <c r="BH2865" s="80"/>
      <c r="BI2865" s="80"/>
      <c r="BJ2865" s="80"/>
      <c r="BK2865" s="80"/>
      <c r="BL2865" s="80"/>
      <c r="BM2865" s="80"/>
      <c r="BN2865" s="80"/>
      <c r="BO2865" s="80"/>
      <c r="BP2865" s="80"/>
      <c r="BQ2865" s="80"/>
      <c r="BR2865" s="80"/>
      <c r="BS2865" s="80"/>
      <c r="BT2865" s="80"/>
      <c r="BU2865" s="80"/>
      <c r="BV2865" s="80"/>
      <c r="BW2865" s="80"/>
      <c r="BX2865" s="80"/>
      <c r="BY2865" s="80"/>
      <c r="BZ2865" s="80"/>
      <c r="CA2865" s="80"/>
      <c r="CB2865" s="80"/>
      <c r="CC2865" s="80"/>
      <c r="CD2865" s="80"/>
      <c r="CE2865" s="80"/>
      <c r="CF2865" s="80"/>
      <c r="CG2865" s="80"/>
      <c r="CH2865" s="80"/>
      <c r="CI2865" s="80"/>
      <c r="CJ2865" s="80"/>
      <c r="CK2865" s="80"/>
      <c r="CL2865" s="80"/>
    </row>
    <row r="2866" spans="2:90" x14ac:dyDescent="0.4">
      <c r="B2866" s="132" t="str">
        <f>B2854</f>
        <v xml:space="preserve">secondary unit </v>
      </c>
      <c r="D2866" t="s">
        <v>516</v>
      </c>
      <c r="E2866" s="8" t="str">
        <f t="shared" si="4080"/>
        <v>2866 FAIL-TV-V</v>
      </c>
      <c r="G2866" t="s">
        <v>332</v>
      </c>
      <c r="H2866" s="12"/>
      <c r="I2866" s="60"/>
      <c r="J2866" s="60"/>
      <c r="K2866" s="15"/>
      <c r="L2866" s="15"/>
      <c r="M2866" s="15"/>
      <c r="N2866" s="15"/>
      <c r="O2866" s="15"/>
      <c r="P2866" s="15"/>
      <c r="R2866" s="15"/>
      <c r="S2866" s="76"/>
      <c r="T2866" s="76"/>
      <c r="U2866" s="76"/>
      <c r="V2866" s="76"/>
      <c r="W2866" s="76"/>
      <c r="X2866" s="76"/>
      <c r="Y2866" s="76"/>
      <c r="Z2866" s="76"/>
      <c r="AA2866" s="76"/>
      <c r="AB2866" s="76"/>
      <c r="AC2866" s="76"/>
      <c r="AD2866" s="76"/>
      <c r="AE2866" s="76"/>
      <c r="AF2866" s="76"/>
      <c r="AG2866" s="76"/>
      <c r="AH2866" s="76"/>
      <c r="AI2866" s="76"/>
      <c r="AJ2866" s="76"/>
      <c r="AK2866" s="76"/>
      <c r="AL2866" s="76"/>
      <c r="AM2866" s="76"/>
      <c r="AN2866" s="76"/>
      <c r="AO2866" s="76"/>
      <c r="AP2866" s="76"/>
      <c r="AQ2866" s="76"/>
      <c r="AR2866" s="76"/>
      <c r="AS2866" s="76"/>
      <c r="AT2866" s="76"/>
      <c r="AU2866" s="76"/>
      <c r="AV2866" s="76"/>
      <c r="AW2866" s="76"/>
      <c r="AX2866" s="76"/>
      <c r="AY2866" s="76"/>
      <c r="AZ2866" s="76"/>
      <c r="BA2866" s="76"/>
      <c r="BB2866" s="76"/>
      <c r="BC2866" s="76"/>
      <c r="BD2866" s="76"/>
      <c r="BE2866" s="76"/>
      <c r="BF2866" s="76"/>
      <c r="BG2866" s="76"/>
      <c r="BH2866" s="76"/>
      <c r="BI2866" s="76"/>
      <c r="BJ2866" s="76"/>
      <c r="BK2866" s="76"/>
      <c r="BL2866" s="76"/>
      <c r="BM2866" s="76"/>
      <c r="BN2866" s="76"/>
      <c r="BO2866" s="76"/>
      <c r="BP2866" s="76"/>
      <c r="BQ2866" s="76"/>
      <c r="BR2866" s="76"/>
      <c r="BS2866" s="76"/>
      <c r="BT2866" s="76"/>
      <c r="BU2866" s="76"/>
      <c r="BV2866" s="76"/>
      <c r="BW2866" s="76"/>
      <c r="BX2866" s="76"/>
      <c r="BY2866" s="76"/>
      <c r="BZ2866" s="76"/>
      <c r="CA2866" s="76"/>
      <c r="CB2866" s="76"/>
      <c r="CC2866" s="76"/>
      <c r="CD2866" s="76"/>
      <c r="CE2866" s="76"/>
      <c r="CF2866" s="76"/>
      <c r="CG2866" s="76"/>
      <c r="CH2866" s="76"/>
      <c r="CI2866" s="76"/>
      <c r="CJ2866" s="76"/>
      <c r="CK2866" s="76"/>
      <c r="CL2866" s="76"/>
    </row>
    <row r="2867" spans="2:90" x14ac:dyDescent="0.4">
      <c r="B2867" s="132" t="str">
        <f>B2855</f>
        <v>Secondary revenue driver</v>
      </c>
      <c r="D2867" t="s">
        <v>516</v>
      </c>
      <c r="E2867" s="8" t="str">
        <f t="shared" si="4080"/>
        <v>2867 FAIL-TV-V</v>
      </c>
      <c r="G2867" t="s">
        <v>332</v>
      </c>
      <c r="H2867" s="12"/>
      <c r="I2867" s="60"/>
      <c r="J2867" s="60"/>
      <c r="K2867" s="15"/>
      <c r="L2867" s="15"/>
      <c r="M2867" s="15"/>
      <c r="N2867" s="15"/>
      <c r="O2867" s="15"/>
      <c r="P2867" s="15"/>
      <c r="R2867" s="15"/>
      <c r="S2867" s="76"/>
      <c r="T2867" s="76"/>
      <c r="U2867" s="76"/>
      <c r="V2867" s="76"/>
      <c r="W2867" s="76"/>
      <c r="X2867" s="76"/>
      <c r="Y2867" s="76"/>
      <c r="Z2867" s="76"/>
      <c r="AA2867" s="76"/>
      <c r="AB2867" s="76"/>
      <c r="AC2867" s="76"/>
      <c r="AD2867" s="76"/>
      <c r="AE2867" s="76"/>
      <c r="AF2867" s="76"/>
      <c r="AG2867" s="76"/>
      <c r="AH2867" s="76"/>
      <c r="AI2867" s="76"/>
      <c r="AJ2867" s="76"/>
      <c r="AK2867" s="76"/>
      <c r="AL2867" s="76"/>
      <c r="AM2867" s="76"/>
      <c r="AN2867" s="76"/>
      <c r="AO2867" s="76"/>
      <c r="AP2867" s="76"/>
      <c r="AQ2867" s="76"/>
      <c r="AR2867" s="76"/>
      <c r="AS2867" s="76"/>
      <c r="AT2867" s="76"/>
      <c r="AU2867" s="76"/>
      <c r="AV2867" s="76"/>
      <c r="AW2867" s="76"/>
      <c r="AX2867" s="76"/>
      <c r="AY2867" s="76"/>
      <c r="AZ2867" s="76"/>
      <c r="BA2867" s="76"/>
      <c r="BB2867" s="76"/>
      <c r="BC2867" s="76"/>
      <c r="BD2867" s="76"/>
      <c r="BE2867" s="76"/>
      <c r="BF2867" s="76"/>
      <c r="BG2867" s="76"/>
      <c r="BH2867" s="76"/>
      <c r="BI2867" s="76"/>
      <c r="BJ2867" s="76"/>
      <c r="BK2867" s="76"/>
      <c r="BL2867" s="76"/>
      <c r="BM2867" s="76"/>
      <c r="BN2867" s="76"/>
      <c r="BO2867" s="76"/>
      <c r="BP2867" s="76"/>
      <c r="BQ2867" s="76"/>
      <c r="BR2867" s="76"/>
      <c r="BS2867" s="76"/>
      <c r="BT2867" s="76"/>
      <c r="BU2867" s="76"/>
      <c r="BV2867" s="76"/>
      <c r="BW2867" s="76"/>
      <c r="BX2867" s="76"/>
      <c r="BY2867" s="76"/>
      <c r="BZ2867" s="76"/>
      <c r="CA2867" s="76"/>
      <c r="CB2867" s="76"/>
      <c r="CC2867" s="76"/>
      <c r="CD2867" s="76"/>
      <c r="CE2867" s="76"/>
      <c r="CF2867" s="76"/>
      <c r="CG2867" s="76"/>
      <c r="CH2867" s="76"/>
      <c r="CI2867" s="76"/>
      <c r="CJ2867" s="76"/>
      <c r="CK2867" s="76"/>
      <c r="CL2867" s="76"/>
    </row>
    <row r="2868" spans="2:90" x14ac:dyDescent="0.4">
      <c r="B2868" s="132" t="str">
        <f>B2856</f>
        <v>Secondary volume driver</v>
      </c>
      <c r="D2868" t="s">
        <v>516</v>
      </c>
      <c r="E2868" s="8" t="str">
        <f t="shared" si="4080"/>
        <v>2868 FAIL-TV-V</v>
      </c>
      <c r="G2868" t="s">
        <v>332</v>
      </c>
      <c r="H2868" s="12"/>
      <c r="I2868" s="60"/>
      <c r="J2868" s="60"/>
      <c r="K2868" s="15"/>
      <c r="L2868" s="15"/>
      <c r="M2868" s="15"/>
      <c r="N2868" s="15"/>
      <c r="O2868" s="15"/>
      <c r="P2868" s="15"/>
      <c r="R2868" s="15"/>
      <c r="S2868" s="175"/>
      <c r="T2868" s="175"/>
      <c r="U2868" s="175"/>
      <c r="V2868" s="175"/>
      <c r="W2868" s="175"/>
      <c r="X2868" s="175"/>
      <c r="Y2868" s="175"/>
      <c r="Z2868" s="175"/>
      <c r="AA2868" s="175"/>
      <c r="AB2868" s="175"/>
      <c r="AC2868" s="175"/>
      <c r="AD2868" s="175"/>
      <c r="AE2868" s="175"/>
      <c r="AF2868" s="175"/>
      <c r="AG2868" s="175"/>
      <c r="AH2868" s="175"/>
      <c r="AI2868" s="175"/>
      <c r="AJ2868" s="175"/>
      <c r="AK2868" s="175"/>
      <c r="AL2868" s="175"/>
      <c r="AM2868" s="175"/>
      <c r="AN2868" s="175"/>
      <c r="AO2868" s="175"/>
      <c r="AP2868" s="175"/>
      <c r="AQ2868" s="175"/>
      <c r="AR2868" s="175"/>
      <c r="AS2868" s="175"/>
      <c r="AT2868" s="175"/>
      <c r="AU2868" s="175"/>
      <c r="AV2868" s="175"/>
      <c r="AW2868" s="175"/>
      <c r="AX2868" s="175"/>
      <c r="AY2868" s="175"/>
      <c r="AZ2868" s="175"/>
      <c r="BA2868" s="175"/>
      <c r="BB2868" s="175"/>
      <c r="BC2868" s="175"/>
      <c r="BD2868" s="175"/>
      <c r="BE2868" s="175"/>
      <c r="BF2868" s="175"/>
      <c r="BG2868" s="175"/>
      <c r="BH2868" s="175"/>
      <c r="BI2868" s="175"/>
      <c r="BJ2868" s="175"/>
      <c r="BK2868" s="175"/>
      <c r="BL2868" s="175"/>
      <c r="BM2868" s="175"/>
      <c r="BN2868" s="175"/>
      <c r="BO2868" s="175"/>
      <c r="BP2868" s="175"/>
      <c r="BQ2868" s="175"/>
      <c r="BR2868" s="175"/>
      <c r="BS2868" s="175"/>
      <c r="BT2868" s="175"/>
      <c r="BU2868" s="175"/>
      <c r="BV2868" s="175"/>
      <c r="BW2868" s="175"/>
      <c r="BX2868" s="175"/>
      <c r="BY2868" s="175"/>
      <c r="BZ2868" s="175"/>
      <c r="CA2868" s="175"/>
      <c r="CB2868" s="175"/>
      <c r="CC2868" s="175"/>
      <c r="CD2868" s="175"/>
      <c r="CE2868" s="175"/>
      <c r="CF2868" s="175"/>
      <c r="CG2868" s="175"/>
      <c r="CH2868" s="175"/>
      <c r="CI2868" s="175"/>
      <c r="CJ2868" s="175"/>
      <c r="CK2868" s="175"/>
      <c r="CL2868" s="175"/>
    </row>
    <row r="2870" spans="2:90" x14ac:dyDescent="0.4">
      <c r="B2870" s="171" t="s">
        <v>503</v>
      </c>
      <c r="E2870" s="8"/>
      <c r="H2870" s="170"/>
      <c r="I2870" s="172"/>
      <c r="J2870" s="172"/>
      <c r="K2870" s="193"/>
      <c r="L2870" s="193"/>
      <c r="M2870" s="193"/>
      <c r="N2870" s="193"/>
      <c r="O2870" s="193"/>
      <c r="P2870" s="193"/>
      <c r="R2870" s="194"/>
      <c r="S2870" s="170"/>
      <c r="T2870" s="170"/>
      <c r="U2870" s="170"/>
      <c r="V2870" s="170"/>
      <c r="W2870" s="170"/>
      <c r="X2870" s="170"/>
      <c r="Y2870" s="170"/>
      <c r="Z2870" s="170"/>
      <c r="AA2870" s="170"/>
      <c r="AB2870" s="170"/>
      <c r="AC2870" s="170"/>
      <c r="AD2870" s="170"/>
      <c r="AE2870" s="170"/>
      <c r="AF2870" s="170"/>
      <c r="AG2870" s="170"/>
      <c r="AH2870" s="170"/>
      <c r="AI2870" s="170"/>
      <c r="AJ2870" s="170"/>
      <c r="AK2870" s="170"/>
      <c r="AL2870" s="170"/>
      <c r="AM2870" s="170"/>
      <c r="AN2870" s="170"/>
      <c r="AO2870" s="170"/>
      <c r="AP2870" s="170"/>
      <c r="AQ2870" s="170"/>
      <c r="AR2870" s="170"/>
      <c r="AS2870" s="170"/>
      <c r="AT2870" s="170"/>
      <c r="AU2870" s="170"/>
      <c r="AV2870" s="170"/>
      <c r="AW2870" s="170"/>
      <c r="AX2870" s="170"/>
      <c r="AY2870" s="170"/>
      <c r="AZ2870" s="170"/>
      <c r="BA2870" s="170"/>
      <c r="BB2870" s="170"/>
      <c r="BC2870" s="170"/>
      <c r="BD2870" s="170"/>
      <c r="BE2870" s="170"/>
      <c r="BF2870" s="170"/>
      <c r="BG2870" s="170"/>
      <c r="BH2870" s="170"/>
      <c r="BI2870" s="170"/>
      <c r="BJ2870" s="170"/>
      <c r="BK2870" s="170"/>
      <c r="BL2870" s="170"/>
      <c r="BM2870" s="170"/>
      <c r="BN2870" s="170"/>
      <c r="BO2870" s="170"/>
      <c r="BP2870" s="170"/>
      <c r="BQ2870" s="170"/>
      <c r="BR2870" s="170"/>
      <c r="BS2870" s="170"/>
      <c r="BT2870" s="170"/>
      <c r="BU2870" s="170"/>
      <c r="BV2870" s="170"/>
      <c r="BW2870" s="170"/>
      <c r="BX2870" s="170"/>
      <c r="BY2870" s="170"/>
      <c r="BZ2870" s="170"/>
      <c r="CA2870" s="170"/>
      <c r="CB2870" s="170"/>
      <c r="CC2870" s="170"/>
      <c r="CD2870" s="170"/>
      <c r="CE2870" s="170"/>
      <c r="CF2870" s="170"/>
      <c r="CG2870" s="170"/>
      <c r="CH2870" s="170"/>
      <c r="CI2870" s="170"/>
      <c r="CJ2870" s="170"/>
      <c r="CK2870" s="170"/>
      <c r="CL2870" s="170"/>
    </row>
    <row r="2871" spans="2:90" x14ac:dyDescent="0.4">
      <c r="B2871" s="171" t="s">
        <v>504</v>
      </c>
      <c r="E2871" s="8"/>
      <c r="H2871" s="170"/>
      <c r="I2871" s="172"/>
      <c r="J2871" s="172"/>
      <c r="K2871" s="193"/>
      <c r="L2871" s="193"/>
      <c r="M2871" s="193"/>
      <c r="N2871" s="193"/>
      <c r="O2871" s="193"/>
      <c r="P2871" s="193"/>
      <c r="R2871" s="194"/>
      <c r="S2871" s="170"/>
      <c r="T2871" s="170"/>
      <c r="U2871" s="170"/>
      <c r="V2871" s="170"/>
      <c r="W2871" s="170"/>
      <c r="X2871" s="170"/>
      <c r="Y2871" s="170"/>
      <c r="Z2871" s="170"/>
      <c r="AA2871" s="170"/>
      <c r="AB2871" s="170"/>
      <c r="AC2871" s="170"/>
      <c r="AD2871" s="170"/>
      <c r="AE2871" s="170"/>
      <c r="AF2871" s="170"/>
      <c r="AG2871" s="170"/>
      <c r="AH2871" s="170"/>
      <c r="AI2871" s="170"/>
      <c r="AJ2871" s="170"/>
      <c r="AK2871" s="170"/>
      <c r="AL2871" s="170"/>
      <c r="AM2871" s="170"/>
      <c r="AN2871" s="170"/>
      <c r="AO2871" s="170"/>
      <c r="AP2871" s="170"/>
      <c r="AQ2871" s="170"/>
      <c r="AR2871" s="170"/>
      <c r="AS2871" s="170"/>
      <c r="AT2871" s="170"/>
      <c r="AU2871" s="170"/>
      <c r="AV2871" s="170"/>
      <c r="AW2871" s="170"/>
      <c r="AX2871" s="170"/>
      <c r="AY2871" s="170"/>
      <c r="AZ2871" s="170"/>
      <c r="BA2871" s="170"/>
      <c r="BB2871" s="170"/>
      <c r="BC2871" s="170"/>
      <c r="BD2871" s="170"/>
      <c r="BE2871" s="170"/>
      <c r="BF2871" s="170"/>
      <c r="BG2871" s="170"/>
      <c r="BH2871" s="170"/>
      <c r="BI2871" s="170"/>
      <c r="BJ2871" s="170"/>
      <c r="BK2871" s="170"/>
      <c r="BL2871" s="170"/>
      <c r="BM2871" s="170"/>
      <c r="BN2871" s="170"/>
      <c r="BO2871" s="170"/>
      <c r="BP2871" s="170"/>
      <c r="BQ2871" s="170"/>
      <c r="BR2871" s="170"/>
      <c r="BS2871" s="170"/>
      <c r="BT2871" s="170"/>
      <c r="BU2871" s="170"/>
      <c r="BV2871" s="170"/>
      <c r="BW2871" s="170"/>
      <c r="BX2871" s="170"/>
      <c r="BY2871" s="170"/>
      <c r="BZ2871" s="170"/>
      <c r="CA2871" s="170"/>
      <c r="CB2871" s="170"/>
      <c r="CC2871" s="170"/>
      <c r="CD2871" s="170"/>
      <c r="CE2871" s="170"/>
      <c r="CF2871" s="170"/>
      <c r="CG2871" s="170"/>
      <c r="CH2871" s="170"/>
      <c r="CI2871" s="170"/>
      <c r="CJ2871" s="170"/>
      <c r="CK2871" s="170"/>
      <c r="CL2871" s="170"/>
    </row>
    <row r="2872" spans="2:90" x14ac:dyDescent="0.4">
      <c r="B2872" s="171" t="s">
        <v>461</v>
      </c>
      <c r="E2872" s="8"/>
      <c r="H2872" s="170"/>
      <c r="I2872" s="172"/>
      <c r="J2872" s="172"/>
      <c r="K2872" s="193"/>
      <c r="L2872" s="193"/>
      <c r="M2872" s="193"/>
      <c r="N2872" s="193"/>
      <c r="O2872" s="193"/>
      <c r="P2872" s="193"/>
      <c r="R2872" s="194"/>
      <c r="S2872" s="195" t="str">
        <f t="shared" ref="S2872:AX2872" si="4090">S$16</f>
        <v>S$12</v>
      </c>
      <c r="T2872" s="195" t="str">
        <f t="shared" si="4090"/>
        <v>T$12</v>
      </c>
      <c r="U2872" s="195" t="str">
        <f t="shared" si="4090"/>
        <v>U$12</v>
      </c>
      <c r="V2872" s="195" t="str">
        <f t="shared" si="4090"/>
        <v>V$12</v>
      </c>
      <c r="W2872" s="195" t="str">
        <f t="shared" si="4090"/>
        <v>W$12</v>
      </c>
      <c r="X2872" s="195" t="str">
        <f t="shared" si="4090"/>
        <v>X$12</v>
      </c>
      <c r="Y2872" s="195" t="str">
        <f t="shared" si="4090"/>
        <v>Y$12</v>
      </c>
      <c r="Z2872" s="195" t="str">
        <f t="shared" si="4090"/>
        <v>Z$12</v>
      </c>
      <c r="AA2872" s="195" t="str">
        <f t="shared" si="4090"/>
        <v>AA$12</v>
      </c>
      <c r="AB2872" s="195" t="str">
        <f t="shared" si="4090"/>
        <v>AB$12</v>
      </c>
      <c r="AC2872" s="195" t="str">
        <f t="shared" si="4090"/>
        <v>AC$12</v>
      </c>
      <c r="AD2872" s="195" t="str">
        <f t="shared" si="4090"/>
        <v>AD$12</v>
      </c>
      <c r="AE2872" s="195" t="str">
        <f t="shared" si="4090"/>
        <v>AE$12</v>
      </c>
      <c r="AF2872" s="195" t="str">
        <f t="shared" si="4090"/>
        <v>AF$12</v>
      </c>
      <c r="AG2872" s="195" t="str">
        <f t="shared" si="4090"/>
        <v>AG$12</v>
      </c>
      <c r="AH2872" s="195" t="str">
        <f t="shared" si="4090"/>
        <v>AH$12</v>
      </c>
      <c r="AI2872" s="195" t="str">
        <f t="shared" si="4090"/>
        <v>AI$12</v>
      </c>
      <c r="AJ2872" s="195" t="str">
        <f t="shared" si="4090"/>
        <v>AJ$12</v>
      </c>
      <c r="AK2872" s="195" t="str">
        <f t="shared" si="4090"/>
        <v>AK$12</v>
      </c>
      <c r="AL2872" s="195" t="str">
        <f t="shared" si="4090"/>
        <v>AL$12</v>
      </c>
      <c r="AM2872" s="195" t="str">
        <f t="shared" si="4090"/>
        <v>AM$12</v>
      </c>
      <c r="AN2872" s="195" t="str">
        <f t="shared" si="4090"/>
        <v>AN$12</v>
      </c>
      <c r="AO2872" s="195" t="str">
        <f t="shared" si="4090"/>
        <v>AO$12</v>
      </c>
      <c r="AP2872" s="195" t="str">
        <f t="shared" si="4090"/>
        <v>AP$12</v>
      </c>
      <c r="AQ2872" s="195" t="str">
        <f t="shared" si="4090"/>
        <v>AQ$12</v>
      </c>
      <c r="AR2872" s="195" t="str">
        <f t="shared" si="4090"/>
        <v>AR$12</v>
      </c>
      <c r="AS2872" s="195" t="str">
        <f t="shared" si="4090"/>
        <v>AS$12</v>
      </c>
      <c r="AT2872" s="195" t="str">
        <f t="shared" si="4090"/>
        <v>AT$12</v>
      </c>
      <c r="AU2872" s="195" t="str">
        <f t="shared" si="4090"/>
        <v>AU$12</v>
      </c>
      <c r="AV2872" s="195" t="str">
        <f t="shared" si="4090"/>
        <v>AV$12</v>
      </c>
      <c r="AW2872" s="195" t="str">
        <f t="shared" si="4090"/>
        <v>AW$12</v>
      </c>
      <c r="AX2872" s="195" t="str">
        <f t="shared" si="4090"/>
        <v>AX$12</v>
      </c>
      <c r="AY2872" s="195" t="str">
        <f t="shared" ref="AY2872:CD2872" si="4091">AY$16</f>
        <v>AY$12</v>
      </c>
      <c r="AZ2872" s="195" t="str">
        <f t="shared" si="4091"/>
        <v>AZ$12</v>
      </c>
      <c r="BA2872" s="195" t="str">
        <f t="shared" si="4091"/>
        <v>BA$12</v>
      </c>
      <c r="BB2872" s="195" t="str">
        <f t="shared" si="4091"/>
        <v>BB$12</v>
      </c>
      <c r="BC2872" s="195" t="str">
        <f t="shared" si="4091"/>
        <v>BC$12</v>
      </c>
      <c r="BD2872" s="195" t="str">
        <f t="shared" si="4091"/>
        <v>BD$12</v>
      </c>
      <c r="BE2872" s="195" t="str">
        <f t="shared" si="4091"/>
        <v>BE$12</v>
      </c>
      <c r="BF2872" s="195" t="str">
        <f t="shared" si="4091"/>
        <v>BF$12</v>
      </c>
      <c r="BG2872" s="195" t="str">
        <f t="shared" si="4091"/>
        <v>BG$12</v>
      </c>
      <c r="BH2872" s="195" t="str">
        <f t="shared" si="4091"/>
        <v>BH$12</v>
      </c>
      <c r="BI2872" s="195" t="str">
        <f t="shared" si="4091"/>
        <v>BI$12</v>
      </c>
      <c r="BJ2872" s="195" t="str">
        <f t="shared" si="4091"/>
        <v>BJ$12</v>
      </c>
      <c r="BK2872" s="195" t="str">
        <f t="shared" si="4091"/>
        <v>BK$12</v>
      </c>
      <c r="BL2872" s="195" t="str">
        <f t="shared" si="4091"/>
        <v>BL$12</v>
      </c>
      <c r="BM2872" s="195" t="str">
        <f t="shared" si="4091"/>
        <v>BM$12</v>
      </c>
      <c r="BN2872" s="195" t="str">
        <f t="shared" si="4091"/>
        <v>BN$12</v>
      </c>
      <c r="BO2872" s="195" t="str">
        <f t="shared" si="4091"/>
        <v>BO$12</v>
      </c>
      <c r="BP2872" s="195" t="str">
        <f t="shared" si="4091"/>
        <v>BP$12</v>
      </c>
      <c r="BQ2872" s="195" t="str">
        <f t="shared" si="4091"/>
        <v>BQ$12</v>
      </c>
      <c r="BR2872" s="195" t="str">
        <f t="shared" si="4091"/>
        <v>BR$12</v>
      </c>
      <c r="BS2872" s="195" t="str">
        <f t="shared" si="4091"/>
        <v>BS$12</v>
      </c>
      <c r="BT2872" s="195" t="str">
        <f t="shared" si="4091"/>
        <v>BT$12</v>
      </c>
      <c r="BU2872" s="195" t="str">
        <f t="shared" si="4091"/>
        <v>BU$12</v>
      </c>
      <c r="BV2872" s="195" t="str">
        <f t="shared" si="4091"/>
        <v>BV$12</v>
      </c>
      <c r="BW2872" s="195" t="str">
        <f t="shared" si="4091"/>
        <v>BW$12</v>
      </c>
      <c r="BX2872" s="195" t="str">
        <f t="shared" si="4091"/>
        <v>BX$12</v>
      </c>
      <c r="BY2872" s="195" t="str">
        <f t="shared" si="4091"/>
        <v>BY$12</v>
      </c>
      <c r="BZ2872" s="195" t="str">
        <f t="shared" si="4091"/>
        <v>BZ$12</v>
      </c>
      <c r="CA2872" s="195" t="str">
        <f t="shared" si="4091"/>
        <v>CA$12</v>
      </c>
      <c r="CB2872" s="195" t="str">
        <f t="shared" si="4091"/>
        <v>CB$12</v>
      </c>
      <c r="CC2872" s="195" t="str">
        <f t="shared" si="4091"/>
        <v>CC$12</v>
      </c>
      <c r="CD2872" s="195" t="str">
        <f t="shared" si="4091"/>
        <v>CD$12</v>
      </c>
      <c r="CE2872" s="195" t="str">
        <f t="shared" ref="CE2872:CL2872" si="4092">CE$16</f>
        <v>CE$12</v>
      </c>
      <c r="CF2872" s="195" t="str">
        <f t="shared" si="4092"/>
        <v>CF$12</v>
      </c>
      <c r="CG2872" s="195" t="str">
        <f t="shared" si="4092"/>
        <v>CG$12</v>
      </c>
      <c r="CH2872" s="195" t="str">
        <f t="shared" si="4092"/>
        <v>CH$12</v>
      </c>
      <c r="CI2872" s="195" t="str">
        <f t="shared" si="4092"/>
        <v>CI$12</v>
      </c>
      <c r="CJ2872" s="195" t="str">
        <f t="shared" si="4092"/>
        <v>CJ$12</v>
      </c>
      <c r="CK2872" s="195" t="str">
        <f t="shared" si="4092"/>
        <v>CK$12</v>
      </c>
      <c r="CL2872" s="195" t="str">
        <f t="shared" si="4092"/>
        <v>CL$12</v>
      </c>
    </row>
    <row r="2873" spans="2:90" x14ac:dyDescent="0.4">
      <c r="B2873" s="171" t="s">
        <v>462</v>
      </c>
      <c r="E2873" s="8"/>
      <c r="H2873" s="196"/>
      <c r="I2873" s="197"/>
      <c r="J2873" s="197"/>
      <c r="K2873" s="198"/>
      <c r="L2873" s="198"/>
      <c r="M2873" s="198"/>
      <c r="N2873" s="198"/>
      <c r="O2873" s="198"/>
      <c r="P2873" s="198"/>
      <c r="R2873" s="198"/>
      <c r="S2873" s="195" t="str">
        <f t="shared" ref="S2873:AX2873" si="4093">S$17</f>
        <v>S$13</v>
      </c>
      <c r="T2873" s="195" t="str">
        <f t="shared" si="4093"/>
        <v>T$13</v>
      </c>
      <c r="U2873" s="195" t="str">
        <f t="shared" si="4093"/>
        <v>U$13</v>
      </c>
      <c r="V2873" s="195" t="str">
        <f t="shared" si="4093"/>
        <v>V$13</v>
      </c>
      <c r="W2873" s="195" t="str">
        <f t="shared" si="4093"/>
        <v>W$13</v>
      </c>
      <c r="X2873" s="195" t="str">
        <f t="shared" si="4093"/>
        <v>X$13</v>
      </c>
      <c r="Y2873" s="195" t="str">
        <f t="shared" si="4093"/>
        <v>Y$13</v>
      </c>
      <c r="Z2873" s="195" t="str">
        <f t="shared" si="4093"/>
        <v>Z$13</v>
      </c>
      <c r="AA2873" s="195" t="str">
        <f t="shared" si="4093"/>
        <v>AA$13</v>
      </c>
      <c r="AB2873" s="195" t="str">
        <f t="shared" si="4093"/>
        <v>AB$13</v>
      </c>
      <c r="AC2873" s="195" t="str">
        <f t="shared" si="4093"/>
        <v>AC$13</v>
      </c>
      <c r="AD2873" s="195" t="str">
        <f t="shared" si="4093"/>
        <v>AD$13</v>
      </c>
      <c r="AE2873" s="195" t="str">
        <f t="shared" si="4093"/>
        <v>AE$13</v>
      </c>
      <c r="AF2873" s="195" t="str">
        <f t="shared" si="4093"/>
        <v>AF$13</v>
      </c>
      <c r="AG2873" s="195" t="str">
        <f t="shared" si="4093"/>
        <v>AG$13</v>
      </c>
      <c r="AH2873" s="195" t="str">
        <f t="shared" si="4093"/>
        <v>AH$13</v>
      </c>
      <c r="AI2873" s="195" t="str">
        <f t="shared" si="4093"/>
        <v>AI$13</v>
      </c>
      <c r="AJ2873" s="195" t="str">
        <f t="shared" si="4093"/>
        <v>AJ$13</v>
      </c>
      <c r="AK2873" s="195" t="str">
        <f t="shared" si="4093"/>
        <v>AK$13</v>
      </c>
      <c r="AL2873" s="195" t="str">
        <f t="shared" si="4093"/>
        <v>AL$13</v>
      </c>
      <c r="AM2873" s="195" t="str">
        <f t="shared" si="4093"/>
        <v>AM$13</v>
      </c>
      <c r="AN2873" s="195" t="str">
        <f t="shared" si="4093"/>
        <v>AN$13</v>
      </c>
      <c r="AO2873" s="195" t="str">
        <f t="shared" si="4093"/>
        <v>AO$13</v>
      </c>
      <c r="AP2873" s="195" t="str">
        <f t="shared" si="4093"/>
        <v>AP$13</v>
      </c>
      <c r="AQ2873" s="195" t="str">
        <f t="shared" si="4093"/>
        <v>AQ$13</v>
      </c>
      <c r="AR2873" s="195" t="str">
        <f t="shared" si="4093"/>
        <v>AR$13</v>
      </c>
      <c r="AS2873" s="195" t="str">
        <f t="shared" si="4093"/>
        <v>AS$13</v>
      </c>
      <c r="AT2873" s="195" t="str">
        <f t="shared" si="4093"/>
        <v>AT$13</v>
      </c>
      <c r="AU2873" s="195" t="str">
        <f t="shared" si="4093"/>
        <v>AU$13</v>
      </c>
      <c r="AV2873" s="195" t="str">
        <f t="shared" si="4093"/>
        <v>AV$13</v>
      </c>
      <c r="AW2873" s="195" t="str">
        <f t="shared" si="4093"/>
        <v>AW$13</v>
      </c>
      <c r="AX2873" s="195" t="str">
        <f t="shared" si="4093"/>
        <v>AX$13</v>
      </c>
      <c r="AY2873" s="195" t="str">
        <f t="shared" ref="AY2873:CD2873" si="4094">AY$17</f>
        <v>AY$13</v>
      </c>
      <c r="AZ2873" s="195" t="str">
        <f t="shared" si="4094"/>
        <v>AZ$13</v>
      </c>
      <c r="BA2873" s="195" t="str">
        <f t="shared" si="4094"/>
        <v>BA$13</v>
      </c>
      <c r="BB2873" s="195" t="str">
        <f t="shared" si="4094"/>
        <v>BB$13</v>
      </c>
      <c r="BC2873" s="195" t="str">
        <f t="shared" si="4094"/>
        <v>BC$13</v>
      </c>
      <c r="BD2873" s="195" t="str">
        <f t="shared" si="4094"/>
        <v>BD$13</v>
      </c>
      <c r="BE2873" s="195" t="str">
        <f t="shared" si="4094"/>
        <v>BE$13</v>
      </c>
      <c r="BF2873" s="195" t="str">
        <f t="shared" si="4094"/>
        <v>BF$13</v>
      </c>
      <c r="BG2873" s="195" t="str">
        <f t="shared" si="4094"/>
        <v>BG$13</v>
      </c>
      <c r="BH2873" s="195" t="str">
        <f t="shared" si="4094"/>
        <v>BH$13</v>
      </c>
      <c r="BI2873" s="195" t="str">
        <f t="shared" si="4094"/>
        <v>BI$13</v>
      </c>
      <c r="BJ2873" s="195" t="str">
        <f t="shared" si="4094"/>
        <v>BJ$13</v>
      </c>
      <c r="BK2873" s="195" t="str">
        <f t="shared" si="4094"/>
        <v>BK$13</v>
      </c>
      <c r="BL2873" s="195" t="str">
        <f t="shared" si="4094"/>
        <v>BL$13</v>
      </c>
      <c r="BM2873" s="195" t="str">
        <f t="shared" si="4094"/>
        <v>BM$13</v>
      </c>
      <c r="BN2873" s="195" t="str">
        <f t="shared" si="4094"/>
        <v>BN$13</v>
      </c>
      <c r="BO2873" s="195" t="str">
        <f t="shared" si="4094"/>
        <v>BO$13</v>
      </c>
      <c r="BP2873" s="195" t="str">
        <f t="shared" si="4094"/>
        <v>BP$13</v>
      </c>
      <c r="BQ2873" s="195" t="str">
        <f t="shared" si="4094"/>
        <v>BQ$13</v>
      </c>
      <c r="BR2873" s="195" t="str">
        <f t="shared" si="4094"/>
        <v>BR$13</v>
      </c>
      <c r="BS2873" s="195" t="str">
        <f t="shared" si="4094"/>
        <v>BS$13</v>
      </c>
      <c r="BT2873" s="195" t="str">
        <f t="shared" si="4094"/>
        <v>BT$13</v>
      </c>
      <c r="BU2873" s="195" t="str">
        <f t="shared" si="4094"/>
        <v>BU$13</v>
      </c>
      <c r="BV2873" s="195" t="str">
        <f t="shared" si="4094"/>
        <v>BV$13</v>
      </c>
      <c r="BW2873" s="195" t="str">
        <f t="shared" si="4094"/>
        <v>BW$13</v>
      </c>
      <c r="BX2873" s="195" t="str">
        <f t="shared" si="4094"/>
        <v>BX$13</v>
      </c>
      <c r="BY2873" s="195" t="str">
        <f t="shared" si="4094"/>
        <v>BY$13</v>
      </c>
      <c r="BZ2873" s="195" t="str">
        <f t="shared" si="4094"/>
        <v>BZ$13</v>
      </c>
      <c r="CA2873" s="195" t="str">
        <f t="shared" si="4094"/>
        <v>CA$13</v>
      </c>
      <c r="CB2873" s="195" t="str">
        <f t="shared" si="4094"/>
        <v>CB$13</v>
      </c>
      <c r="CC2873" s="195" t="str">
        <f t="shared" si="4094"/>
        <v>CC$13</v>
      </c>
      <c r="CD2873" s="195" t="str">
        <f t="shared" si="4094"/>
        <v>CD$13</v>
      </c>
      <c r="CE2873" s="195" t="str">
        <f t="shared" ref="CE2873:CL2873" si="4095">CE$17</f>
        <v>CE$13</v>
      </c>
      <c r="CF2873" s="195" t="str">
        <f t="shared" si="4095"/>
        <v>CF$13</v>
      </c>
      <c r="CG2873" s="195" t="str">
        <f t="shared" si="4095"/>
        <v>CG$13</v>
      </c>
      <c r="CH2873" s="195" t="str">
        <f t="shared" si="4095"/>
        <v>CH$13</v>
      </c>
      <c r="CI2873" s="195" t="str">
        <f t="shared" si="4095"/>
        <v>CI$13</v>
      </c>
      <c r="CJ2873" s="195" t="str">
        <f t="shared" si="4095"/>
        <v>CJ$13</v>
      </c>
      <c r="CK2873" s="195" t="str">
        <f t="shared" si="4095"/>
        <v>CK$13</v>
      </c>
      <c r="CL2873" s="195" t="str">
        <f t="shared" si="4095"/>
        <v>CL$13</v>
      </c>
    </row>
    <row r="2874" spans="2:90" x14ac:dyDescent="0.4">
      <c r="B2874" s="171" t="s">
        <v>491</v>
      </c>
      <c r="E2874" s="8"/>
      <c r="H2874" s="196"/>
      <c r="I2874" s="197"/>
      <c r="J2874" s="197"/>
      <c r="K2874" s="198"/>
      <c r="L2874" s="198"/>
      <c r="M2874" s="198"/>
      <c r="N2874" s="198"/>
      <c r="O2874" s="198"/>
      <c r="P2874" s="198"/>
      <c r="R2874" s="198"/>
      <c r="S2874" s="186"/>
      <c r="T2874" s="186"/>
      <c r="U2874" s="186"/>
      <c r="V2874" s="186"/>
      <c r="W2874" s="186"/>
      <c r="X2874" s="186"/>
      <c r="Y2874" s="186"/>
      <c r="Z2874" s="186"/>
      <c r="AA2874" s="186"/>
      <c r="AB2874" s="186"/>
      <c r="AC2874" s="186"/>
      <c r="AD2874" s="186"/>
      <c r="AE2874" s="186"/>
      <c r="AF2874" s="186"/>
      <c r="AG2874" s="186"/>
      <c r="AH2874" s="186"/>
      <c r="AI2874" s="186"/>
      <c r="AJ2874" s="186"/>
      <c r="AK2874" s="186"/>
      <c r="AL2874" s="186"/>
      <c r="AM2874" s="186"/>
      <c r="AN2874" s="186"/>
      <c r="AO2874" s="186"/>
      <c r="AP2874" s="186"/>
      <c r="AQ2874" s="186"/>
      <c r="AR2874" s="186"/>
      <c r="AS2874" s="186"/>
      <c r="AT2874" s="186"/>
      <c r="AU2874" s="186"/>
      <c r="AV2874" s="186"/>
      <c r="AW2874" s="186"/>
      <c r="AX2874" s="186"/>
      <c r="AY2874" s="186"/>
      <c r="AZ2874" s="186"/>
      <c r="BA2874" s="186"/>
      <c r="BB2874" s="186"/>
      <c r="BC2874" s="186"/>
      <c r="BD2874" s="186"/>
      <c r="BE2874" s="186"/>
      <c r="BF2874" s="186"/>
      <c r="BG2874" s="186"/>
      <c r="BH2874" s="186"/>
      <c r="BI2874" s="186"/>
      <c r="BJ2874" s="186"/>
      <c r="BK2874" s="186"/>
      <c r="BL2874" s="186"/>
      <c r="BM2874" s="186"/>
      <c r="BN2874" s="186"/>
      <c r="BO2874" s="186"/>
      <c r="BP2874" s="186"/>
      <c r="BQ2874" s="186"/>
      <c r="BR2874" s="186"/>
      <c r="BS2874" s="186"/>
      <c r="BT2874" s="186"/>
      <c r="BU2874" s="186"/>
      <c r="BV2874" s="186"/>
      <c r="BW2874" s="186"/>
      <c r="BX2874" s="186"/>
      <c r="BY2874" s="186"/>
      <c r="BZ2874" s="186"/>
      <c r="CA2874" s="186"/>
      <c r="CB2874" s="186"/>
      <c r="CC2874" s="186"/>
      <c r="CD2874" s="186"/>
      <c r="CE2874" s="186"/>
      <c r="CF2874" s="186"/>
      <c r="CG2874" s="186"/>
      <c r="CH2874" s="186"/>
      <c r="CI2874" s="186"/>
      <c r="CJ2874" s="186"/>
      <c r="CK2874" s="186"/>
      <c r="CL2874" s="186"/>
    </row>
    <row r="2875" spans="2:90" x14ac:dyDescent="0.4">
      <c r="B2875" s="171" t="s">
        <v>505</v>
      </c>
      <c r="E2875" s="8"/>
      <c r="H2875" s="196"/>
      <c r="I2875" s="197"/>
      <c r="J2875" s="197"/>
      <c r="K2875" s="198"/>
      <c r="L2875" s="198"/>
      <c r="M2875" s="198"/>
      <c r="N2875" s="198"/>
      <c r="O2875" s="198"/>
      <c r="P2875" s="198"/>
      <c r="R2875" s="198"/>
      <c r="S2875" s="186"/>
      <c r="T2875" s="186"/>
      <c r="U2875" s="186"/>
      <c r="V2875" s="186"/>
      <c r="W2875" s="186"/>
      <c r="X2875" s="186"/>
      <c r="Y2875" s="186"/>
      <c r="Z2875" s="186"/>
      <c r="AA2875" s="186"/>
      <c r="AB2875" s="186"/>
      <c r="AC2875" s="186"/>
      <c r="AD2875" s="186"/>
      <c r="AE2875" s="186"/>
      <c r="AF2875" s="186"/>
      <c r="AG2875" s="186"/>
      <c r="AH2875" s="186"/>
      <c r="AI2875" s="186"/>
      <c r="AJ2875" s="186"/>
      <c r="AK2875" s="186"/>
      <c r="AL2875" s="186"/>
      <c r="AM2875" s="186"/>
      <c r="AN2875" s="186"/>
      <c r="AO2875" s="186"/>
      <c r="AP2875" s="186"/>
      <c r="AQ2875" s="186"/>
      <c r="AR2875" s="186"/>
      <c r="AS2875" s="186"/>
      <c r="AT2875" s="186"/>
      <c r="AU2875" s="186"/>
      <c r="AV2875" s="186"/>
      <c r="AW2875" s="186"/>
      <c r="AX2875" s="186"/>
      <c r="AY2875" s="186"/>
      <c r="AZ2875" s="186"/>
      <c r="BA2875" s="186"/>
      <c r="BB2875" s="186"/>
      <c r="BC2875" s="186"/>
      <c r="BD2875" s="186"/>
      <c r="BE2875" s="186"/>
      <c r="BF2875" s="186"/>
      <c r="BG2875" s="186"/>
      <c r="BH2875" s="186"/>
      <c r="BI2875" s="186"/>
      <c r="BJ2875" s="186"/>
      <c r="BK2875" s="186"/>
      <c r="BL2875" s="186"/>
      <c r="BM2875" s="186"/>
      <c r="BN2875" s="186"/>
      <c r="BO2875" s="186"/>
      <c r="BP2875" s="186"/>
      <c r="BQ2875" s="186"/>
      <c r="BR2875" s="186"/>
      <c r="BS2875" s="186"/>
      <c r="BT2875" s="186"/>
      <c r="BU2875" s="186"/>
      <c r="BV2875" s="186"/>
      <c r="BW2875" s="186"/>
      <c r="BX2875" s="186"/>
      <c r="BY2875" s="186"/>
      <c r="BZ2875" s="186"/>
      <c r="CA2875" s="186"/>
      <c r="CB2875" s="186"/>
      <c r="CC2875" s="186"/>
      <c r="CD2875" s="186"/>
      <c r="CE2875" s="186"/>
      <c r="CF2875" s="186"/>
      <c r="CG2875" s="186"/>
      <c r="CH2875" s="186"/>
      <c r="CI2875" s="186"/>
      <c r="CJ2875" s="186"/>
      <c r="CK2875" s="186"/>
      <c r="CL2875" s="186"/>
    </row>
    <row r="2876" spans="2:90" x14ac:dyDescent="0.4">
      <c r="B2876" s="171" t="s">
        <v>463</v>
      </c>
      <c r="E2876" s="8"/>
      <c r="H2876" s="196"/>
      <c r="I2876" s="197"/>
      <c r="J2876" s="197"/>
      <c r="K2876" s="198"/>
      <c r="L2876" s="198"/>
      <c r="M2876" s="198"/>
      <c r="N2876" s="198"/>
      <c r="O2876" s="198"/>
      <c r="P2876" s="198"/>
      <c r="R2876" s="198"/>
      <c r="S2876" s="186" t="str">
        <f t="shared" ref="S2876:AX2876" si="4096">S$18</f>
        <v>S$14</v>
      </c>
      <c r="T2876" s="186" t="str">
        <f t="shared" si="4096"/>
        <v>T$14</v>
      </c>
      <c r="U2876" s="186" t="str">
        <f t="shared" si="4096"/>
        <v>U$14</v>
      </c>
      <c r="V2876" s="186" t="str">
        <f t="shared" si="4096"/>
        <v>V$14</v>
      </c>
      <c r="W2876" s="186" t="str">
        <f t="shared" si="4096"/>
        <v>W$14</v>
      </c>
      <c r="X2876" s="186" t="str">
        <f t="shared" si="4096"/>
        <v>X$14</v>
      </c>
      <c r="Y2876" s="186" t="str">
        <f t="shared" si="4096"/>
        <v>Y$14</v>
      </c>
      <c r="Z2876" s="186" t="str">
        <f t="shared" si="4096"/>
        <v>Z$14</v>
      </c>
      <c r="AA2876" s="186" t="str">
        <f t="shared" si="4096"/>
        <v>AA$14</v>
      </c>
      <c r="AB2876" s="186" t="str">
        <f t="shared" si="4096"/>
        <v>AB$14</v>
      </c>
      <c r="AC2876" s="186" t="str">
        <f t="shared" si="4096"/>
        <v>AC$14</v>
      </c>
      <c r="AD2876" s="186" t="str">
        <f t="shared" si="4096"/>
        <v>AD$14</v>
      </c>
      <c r="AE2876" s="186" t="str">
        <f t="shared" si="4096"/>
        <v>AE$14</v>
      </c>
      <c r="AF2876" s="186" t="str">
        <f t="shared" si="4096"/>
        <v>AF$14</v>
      </c>
      <c r="AG2876" s="186" t="str">
        <f t="shared" si="4096"/>
        <v>AG$14</v>
      </c>
      <c r="AH2876" s="186" t="str">
        <f t="shared" si="4096"/>
        <v>AH$14</v>
      </c>
      <c r="AI2876" s="186" t="str">
        <f t="shared" si="4096"/>
        <v>AI$14</v>
      </c>
      <c r="AJ2876" s="186" t="str">
        <f t="shared" si="4096"/>
        <v>AJ$14</v>
      </c>
      <c r="AK2876" s="186" t="str">
        <f t="shared" si="4096"/>
        <v>AK$14</v>
      </c>
      <c r="AL2876" s="186" t="str">
        <f t="shared" si="4096"/>
        <v>AL$14</v>
      </c>
      <c r="AM2876" s="186" t="str">
        <f t="shared" si="4096"/>
        <v>AM$14</v>
      </c>
      <c r="AN2876" s="186" t="str">
        <f t="shared" si="4096"/>
        <v>AN$14</v>
      </c>
      <c r="AO2876" s="186" t="str">
        <f t="shared" si="4096"/>
        <v>AO$14</v>
      </c>
      <c r="AP2876" s="186" t="str">
        <f t="shared" si="4096"/>
        <v>AP$14</v>
      </c>
      <c r="AQ2876" s="186" t="str">
        <f t="shared" si="4096"/>
        <v>AQ$14</v>
      </c>
      <c r="AR2876" s="186" t="str">
        <f t="shared" si="4096"/>
        <v>AR$14</v>
      </c>
      <c r="AS2876" s="186" t="str">
        <f t="shared" si="4096"/>
        <v>AS$14</v>
      </c>
      <c r="AT2876" s="186" t="str">
        <f t="shared" si="4096"/>
        <v>AT$14</v>
      </c>
      <c r="AU2876" s="186" t="str">
        <f t="shared" si="4096"/>
        <v>AU$14</v>
      </c>
      <c r="AV2876" s="186" t="str">
        <f t="shared" si="4096"/>
        <v>AV$14</v>
      </c>
      <c r="AW2876" s="186" t="str">
        <f t="shared" si="4096"/>
        <v>AW$14</v>
      </c>
      <c r="AX2876" s="186" t="str">
        <f t="shared" si="4096"/>
        <v>AX$14</v>
      </c>
      <c r="AY2876" s="186" t="str">
        <f t="shared" ref="AY2876:CD2876" si="4097">AY$18</f>
        <v>AY$14</v>
      </c>
      <c r="AZ2876" s="186" t="str">
        <f t="shared" si="4097"/>
        <v>AZ$14</v>
      </c>
      <c r="BA2876" s="186" t="str">
        <f t="shared" si="4097"/>
        <v>BA$14</v>
      </c>
      <c r="BB2876" s="186" t="str">
        <f t="shared" si="4097"/>
        <v>BB$14</v>
      </c>
      <c r="BC2876" s="186" t="str">
        <f t="shared" si="4097"/>
        <v>BC$14</v>
      </c>
      <c r="BD2876" s="186" t="str">
        <f t="shared" si="4097"/>
        <v>BD$14</v>
      </c>
      <c r="BE2876" s="186" t="str">
        <f t="shared" si="4097"/>
        <v>BE$14</v>
      </c>
      <c r="BF2876" s="186" t="str">
        <f t="shared" si="4097"/>
        <v>BF$14</v>
      </c>
      <c r="BG2876" s="186" t="str">
        <f t="shared" si="4097"/>
        <v>BG$14</v>
      </c>
      <c r="BH2876" s="186" t="str">
        <f t="shared" si="4097"/>
        <v>BH$14</v>
      </c>
      <c r="BI2876" s="186" t="str">
        <f t="shared" si="4097"/>
        <v>BI$14</v>
      </c>
      <c r="BJ2876" s="186" t="str">
        <f t="shared" si="4097"/>
        <v>BJ$14</v>
      </c>
      <c r="BK2876" s="186" t="str">
        <f t="shared" si="4097"/>
        <v>BK$14</v>
      </c>
      <c r="BL2876" s="186" t="str">
        <f t="shared" si="4097"/>
        <v>BL$14</v>
      </c>
      <c r="BM2876" s="186" t="str">
        <f t="shared" si="4097"/>
        <v>BM$14</v>
      </c>
      <c r="BN2876" s="186" t="str">
        <f t="shared" si="4097"/>
        <v>BN$14</v>
      </c>
      <c r="BO2876" s="186" t="str">
        <f t="shared" si="4097"/>
        <v>BO$14</v>
      </c>
      <c r="BP2876" s="186" t="str">
        <f t="shared" si="4097"/>
        <v>BP$14</v>
      </c>
      <c r="BQ2876" s="186" t="str">
        <f t="shared" si="4097"/>
        <v>BQ$14</v>
      </c>
      <c r="BR2876" s="186" t="str">
        <f t="shared" si="4097"/>
        <v>BR$14</v>
      </c>
      <c r="BS2876" s="186" t="str">
        <f t="shared" si="4097"/>
        <v>BS$14</v>
      </c>
      <c r="BT2876" s="186" t="str">
        <f t="shared" si="4097"/>
        <v>BT$14</v>
      </c>
      <c r="BU2876" s="186" t="str">
        <f t="shared" si="4097"/>
        <v>BU$14</v>
      </c>
      <c r="BV2876" s="186" t="str">
        <f t="shared" si="4097"/>
        <v>BV$14</v>
      </c>
      <c r="BW2876" s="186" t="str">
        <f t="shared" si="4097"/>
        <v>BW$14</v>
      </c>
      <c r="BX2876" s="186" t="str">
        <f t="shared" si="4097"/>
        <v>BX$14</v>
      </c>
      <c r="BY2876" s="186" t="str">
        <f t="shared" si="4097"/>
        <v>BY$14</v>
      </c>
      <c r="BZ2876" s="186" t="str">
        <f t="shared" si="4097"/>
        <v>BZ$14</v>
      </c>
      <c r="CA2876" s="186" t="str">
        <f t="shared" si="4097"/>
        <v>CA$14</v>
      </c>
      <c r="CB2876" s="186" t="str">
        <f t="shared" si="4097"/>
        <v>CB$14</v>
      </c>
      <c r="CC2876" s="186" t="str">
        <f t="shared" si="4097"/>
        <v>CC$14</v>
      </c>
      <c r="CD2876" s="186" t="str">
        <f t="shared" si="4097"/>
        <v>CD$14</v>
      </c>
      <c r="CE2876" s="186" t="str">
        <f t="shared" ref="CE2876:CL2876" si="4098">CE$18</f>
        <v>CE$14</v>
      </c>
      <c r="CF2876" s="186" t="str">
        <f t="shared" si="4098"/>
        <v>CF$14</v>
      </c>
      <c r="CG2876" s="186" t="str">
        <f t="shared" si="4098"/>
        <v>CG$14</v>
      </c>
      <c r="CH2876" s="186" t="str">
        <f t="shared" si="4098"/>
        <v>CH$14</v>
      </c>
      <c r="CI2876" s="186" t="str">
        <f t="shared" si="4098"/>
        <v>CI$14</v>
      </c>
      <c r="CJ2876" s="186" t="str">
        <f t="shared" si="4098"/>
        <v>CJ$14</v>
      </c>
      <c r="CK2876" s="186" t="str">
        <f t="shared" si="4098"/>
        <v>CK$14</v>
      </c>
      <c r="CL2876" s="186" t="str">
        <f t="shared" si="4098"/>
        <v>CL$14</v>
      </c>
    </row>
    <row r="2877" spans="2:90" x14ac:dyDescent="0.4">
      <c r="B2877" s="171" t="s">
        <v>464</v>
      </c>
      <c r="E2877" s="8"/>
      <c r="H2877" s="196"/>
      <c r="I2877" s="197"/>
      <c r="J2877" s="197"/>
      <c r="K2877" s="198"/>
      <c r="L2877" s="198"/>
      <c r="M2877" s="198"/>
      <c r="N2877" s="198"/>
      <c r="O2877" s="198"/>
      <c r="P2877" s="198"/>
      <c r="R2877" s="198"/>
      <c r="S2877" s="186" t="str">
        <f t="shared" ref="S2877:AX2877" si="4099">S$19</f>
        <v>S$15</v>
      </c>
      <c r="T2877" s="186" t="str">
        <f t="shared" si="4099"/>
        <v>T$15</v>
      </c>
      <c r="U2877" s="186" t="str">
        <f t="shared" si="4099"/>
        <v>U$15</v>
      </c>
      <c r="V2877" s="186" t="str">
        <f t="shared" si="4099"/>
        <v>V$15</v>
      </c>
      <c r="W2877" s="186" t="str">
        <f t="shared" si="4099"/>
        <v>W$15</v>
      </c>
      <c r="X2877" s="186" t="str">
        <f t="shared" si="4099"/>
        <v>X$15</v>
      </c>
      <c r="Y2877" s="186" t="str">
        <f t="shared" si="4099"/>
        <v>Y$15</v>
      </c>
      <c r="Z2877" s="186" t="str">
        <f t="shared" si="4099"/>
        <v>Z$15</v>
      </c>
      <c r="AA2877" s="186" t="str">
        <f t="shared" si="4099"/>
        <v>AA$15</v>
      </c>
      <c r="AB2877" s="186" t="str">
        <f t="shared" si="4099"/>
        <v>AB$15</v>
      </c>
      <c r="AC2877" s="186" t="str">
        <f t="shared" si="4099"/>
        <v>AC$15</v>
      </c>
      <c r="AD2877" s="186" t="str">
        <f t="shared" si="4099"/>
        <v>AD$15</v>
      </c>
      <c r="AE2877" s="186" t="str">
        <f t="shared" si="4099"/>
        <v>AE$15</v>
      </c>
      <c r="AF2877" s="186" t="str">
        <f t="shared" si="4099"/>
        <v>AF$15</v>
      </c>
      <c r="AG2877" s="186" t="str">
        <f t="shared" si="4099"/>
        <v>AG$15</v>
      </c>
      <c r="AH2877" s="186" t="str">
        <f t="shared" si="4099"/>
        <v>AH$15</v>
      </c>
      <c r="AI2877" s="186" t="str">
        <f t="shared" si="4099"/>
        <v>AI$15</v>
      </c>
      <c r="AJ2877" s="186" t="str">
        <f t="shared" si="4099"/>
        <v>AJ$15</v>
      </c>
      <c r="AK2877" s="186" t="str">
        <f t="shared" si="4099"/>
        <v>AK$15</v>
      </c>
      <c r="AL2877" s="186" t="str">
        <f t="shared" si="4099"/>
        <v>AL$15</v>
      </c>
      <c r="AM2877" s="186" t="str">
        <f t="shared" si="4099"/>
        <v>AM$15</v>
      </c>
      <c r="AN2877" s="186" t="str">
        <f t="shared" si="4099"/>
        <v>AN$15</v>
      </c>
      <c r="AO2877" s="186" t="str">
        <f t="shared" si="4099"/>
        <v>AO$15</v>
      </c>
      <c r="AP2877" s="186" t="str">
        <f t="shared" si="4099"/>
        <v>AP$15</v>
      </c>
      <c r="AQ2877" s="186" t="str">
        <f t="shared" si="4099"/>
        <v>AQ$15</v>
      </c>
      <c r="AR2877" s="186" t="str">
        <f t="shared" si="4099"/>
        <v>AR$15</v>
      </c>
      <c r="AS2877" s="186" t="str">
        <f t="shared" si="4099"/>
        <v>AS$15</v>
      </c>
      <c r="AT2877" s="186" t="str">
        <f t="shared" si="4099"/>
        <v>AT$15</v>
      </c>
      <c r="AU2877" s="186" t="str">
        <f t="shared" si="4099"/>
        <v>AU$15</v>
      </c>
      <c r="AV2877" s="186" t="str">
        <f t="shared" si="4099"/>
        <v>AV$15</v>
      </c>
      <c r="AW2877" s="186" t="str">
        <f t="shared" si="4099"/>
        <v>AW$15</v>
      </c>
      <c r="AX2877" s="186" t="str">
        <f t="shared" si="4099"/>
        <v>AX$15</v>
      </c>
      <c r="AY2877" s="186" t="str">
        <f t="shared" ref="AY2877:CD2877" si="4100">AY$19</f>
        <v>AY$15</v>
      </c>
      <c r="AZ2877" s="186" t="str">
        <f t="shared" si="4100"/>
        <v>AZ$15</v>
      </c>
      <c r="BA2877" s="186" t="str">
        <f t="shared" si="4100"/>
        <v>BA$15</v>
      </c>
      <c r="BB2877" s="186" t="str">
        <f t="shared" si="4100"/>
        <v>BB$15</v>
      </c>
      <c r="BC2877" s="186" t="str">
        <f t="shared" si="4100"/>
        <v>BC$15</v>
      </c>
      <c r="BD2877" s="186" t="str">
        <f t="shared" si="4100"/>
        <v>BD$15</v>
      </c>
      <c r="BE2877" s="186" t="str">
        <f t="shared" si="4100"/>
        <v>BE$15</v>
      </c>
      <c r="BF2877" s="186" t="str">
        <f t="shared" si="4100"/>
        <v>BF$15</v>
      </c>
      <c r="BG2877" s="186" t="str">
        <f t="shared" si="4100"/>
        <v>BG$15</v>
      </c>
      <c r="BH2877" s="186" t="str">
        <f t="shared" si="4100"/>
        <v>BH$15</v>
      </c>
      <c r="BI2877" s="186" t="str">
        <f t="shared" si="4100"/>
        <v>BI$15</v>
      </c>
      <c r="BJ2877" s="186" t="str">
        <f t="shared" si="4100"/>
        <v>BJ$15</v>
      </c>
      <c r="BK2877" s="186" t="str">
        <f t="shared" si="4100"/>
        <v>BK$15</v>
      </c>
      <c r="BL2877" s="186" t="str">
        <f t="shared" si="4100"/>
        <v>BL$15</v>
      </c>
      <c r="BM2877" s="186" t="str">
        <f t="shared" si="4100"/>
        <v>BM$15</v>
      </c>
      <c r="BN2877" s="186" t="str">
        <f t="shared" si="4100"/>
        <v>BN$15</v>
      </c>
      <c r="BO2877" s="186" t="str">
        <f t="shared" si="4100"/>
        <v>BO$15</v>
      </c>
      <c r="BP2877" s="186" t="str">
        <f t="shared" si="4100"/>
        <v>BP$15</v>
      </c>
      <c r="BQ2877" s="186" t="str">
        <f t="shared" si="4100"/>
        <v>BQ$15</v>
      </c>
      <c r="BR2877" s="186" t="str">
        <f t="shared" si="4100"/>
        <v>BR$15</v>
      </c>
      <c r="BS2877" s="186" t="str">
        <f t="shared" si="4100"/>
        <v>BS$15</v>
      </c>
      <c r="BT2877" s="186" t="str">
        <f t="shared" si="4100"/>
        <v>BT$15</v>
      </c>
      <c r="BU2877" s="186" t="str">
        <f t="shared" si="4100"/>
        <v>BU$15</v>
      </c>
      <c r="BV2877" s="186" t="str">
        <f t="shared" si="4100"/>
        <v>BV$15</v>
      </c>
      <c r="BW2877" s="186" t="str">
        <f t="shared" si="4100"/>
        <v>BW$15</v>
      </c>
      <c r="BX2877" s="186" t="str">
        <f t="shared" si="4100"/>
        <v>BX$15</v>
      </c>
      <c r="BY2877" s="186" t="str">
        <f t="shared" si="4100"/>
        <v>BY$15</v>
      </c>
      <c r="BZ2877" s="186" t="str">
        <f t="shared" si="4100"/>
        <v>BZ$15</v>
      </c>
      <c r="CA2877" s="186" t="str">
        <f t="shared" si="4100"/>
        <v>CA$15</v>
      </c>
      <c r="CB2877" s="186" t="str">
        <f t="shared" si="4100"/>
        <v>CB$15</v>
      </c>
      <c r="CC2877" s="186" t="str">
        <f t="shared" si="4100"/>
        <v>CC$15</v>
      </c>
      <c r="CD2877" s="186" t="str">
        <f t="shared" si="4100"/>
        <v>CD$15</v>
      </c>
      <c r="CE2877" s="186" t="str">
        <f t="shared" ref="CE2877:CL2877" si="4101">CE$19</f>
        <v>CE$15</v>
      </c>
      <c r="CF2877" s="186" t="str">
        <f t="shared" si="4101"/>
        <v>CF$15</v>
      </c>
      <c r="CG2877" s="186" t="str">
        <f t="shared" si="4101"/>
        <v>CG$15</v>
      </c>
      <c r="CH2877" s="186" t="str">
        <f t="shared" si="4101"/>
        <v>CH$15</v>
      </c>
      <c r="CI2877" s="186" t="str">
        <f t="shared" si="4101"/>
        <v>CI$15</v>
      </c>
      <c r="CJ2877" s="186" t="str">
        <f t="shared" si="4101"/>
        <v>CJ$15</v>
      </c>
      <c r="CK2877" s="186" t="str">
        <f t="shared" si="4101"/>
        <v>CK$15</v>
      </c>
      <c r="CL2877" s="186" t="str">
        <f t="shared" si="4101"/>
        <v>CL$15</v>
      </c>
    </row>
    <row r="2878" spans="2:90" x14ac:dyDescent="0.4">
      <c r="B2878" s="139" t="s">
        <v>543</v>
      </c>
      <c r="C2878" s="31"/>
      <c r="D2878" t="s">
        <v>541</v>
      </c>
      <c r="E2878" s="8" t="str">
        <f t="shared" ref="E2878:E2896" si="4102">ROW()&amp;" "&amp;D2878</f>
        <v>2878 SEASON MONTHL-TV-V</v>
      </c>
      <c r="F2878" t="s">
        <v>553</v>
      </c>
      <c r="G2878" s="31" t="s">
        <v>81</v>
      </c>
      <c r="H2878" s="138"/>
      <c r="I2878" s="140"/>
      <c r="J2878" s="140"/>
      <c r="K2878" s="138"/>
      <c r="L2878" s="138"/>
      <c r="M2878" s="138"/>
      <c r="N2878" s="138"/>
      <c r="O2878" s="138"/>
      <c r="P2878" s="138"/>
      <c r="R2878" s="139"/>
      <c r="S2878" s="164"/>
      <c r="T2878" s="164"/>
      <c r="U2878" s="164"/>
      <c r="V2878" s="164"/>
      <c r="W2878" s="164"/>
      <c r="X2878" s="164"/>
      <c r="Y2878" s="164"/>
      <c r="Z2878" s="164"/>
      <c r="AA2878" s="164"/>
      <c r="AB2878" s="164"/>
      <c r="AC2878" s="164"/>
      <c r="AD2878" s="164"/>
      <c r="AE2878" s="164"/>
      <c r="AF2878" s="164"/>
      <c r="AG2878" s="164"/>
      <c r="AH2878" s="164"/>
      <c r="AI2878" s="164"/>
      <c r="AJ2878" s="164"/>
      <c r="AK2878" s="164"/>
      <c r="AL2878" s="164"/>
      <c r="AM2878" s="164"/>
      <c r="AN2878" s="164"/>
      <c r="AO2878" s="164"/>
      <c r="AP2878" s="164"/>
      <c r="AQ2878" s="164"/>
      <c r="AR2878" s="164"/>
      <c r="AS2878" s="164"/>
      <c r="AT2878" s="164"/>
      <c r="AU2878" s="164"/>
      <c r="AV2878" s="164"/>
      <c r="AW2878" s="164"/>
      <c r="AX2878" s="164"/>
      <c r="AY2878" s="164"/>
      <c r="AZ2878" s="164"/>
      <c r="BA2878" s="164"/>
      <c r="BB2878" s="164"/>
      <c r="BC2878" s="164"/>
      <c r="BD2878" s="164"/>
      <c r="BE2878" s="164"/>
      <c r="BF2878" s="164"/>
      <c r="BG2878" s="164"/>
      <c r="BH2878" s="164"/>
      <c r="BI2878" s="164"/>
      <c r="BJ2878" s="164"/>
      <c r="BK2878" s="164"/>
      <c r="BL2878" s="164"/>
      <c r="BM2878" s="164"/>
      <c r="BN2878" s="164"/>
      <c r="BO2878" s="164"/>
      <c r="BP2878" s="164"/>
      <c r="BQ2878" s="164"/>
      <c r="BR2878" s="164"/>
      <c r="BS2878" s="164"/>
      <c r="BT2878" s="164"/>
      <c r="BU2878" s="164"/>
      <c r="BV2878" s="164"/>
      <c r="BW2878" s="164"/>
      <c r="BX2878" s="164"/>
      <c r="BY2878" s="164"/>
      <c r="BZ2878" s="164"/>
      <c r="CA2878" s="164"/>
      <c r="CB2878" s="164"/>
      <c r="CC2878" s="164"/>
      <c r="CD2878" s="164"/>
      <c r="CE2878" s="164"/>
      <c r="CF2878" s="164"/>
      <c r="CG2878" s="164"/>
      <c r="CH2878" s="164"/>
      <c r="CI2878" s="164"/>
      <c r="CJ2878" s="164"/>
      <c r="CK2878" s="164"/>
      <c r="CL2878" s="164"/>
    </row>
    <row r="2879" spans="2:90" x14ac:dyDescent="0.4">
      <c r="B2879" s="95" t="str">
        <f>B2873</f>
        <v>Primary volume driver</v>
      </c>
      <c r="C2879" s="12"/>
      <c r="D2879" t="s">
        <v>541</v>
      </c>
      <c r="E2879" s="8" t="str">
        <f t="shared" si="4102"/>
        <v>2879 SEASON MONTHL-TV-V</v>
      </c>
      <c r="G2879" s="12" t="s">
        <v>332</v>
      </c>
      <c r="H2879" s="12"/>
      <c r="I2879" s="60"/>
      <c r="J2879" s="60"/>
      <c r="K2879" s="12"/>
      <c r="L2879" s="12"/>
      <c r="M2879" s="12"/>
      <c r="N2879" s="12"/>
      <c r="O2879" s="12"/>
      <c r="P2879" s="12"/>
      <c r="R2879" s="13"/>
      <c r="S2879" s="76"/>
      <c r="T2879" s="76"/>
      <c r="U2879" s="76"/>
      <c r="V2879" s="76"/>
      <c r="W2879" s="76"/>
      <c r="X2879" s="76"/>
      <c r="Y2879" s="76"/>
      <c r="Z2879" s="76"/>
      <c r="AA2879" s="76"/>
      <c r="AB2879" s="76"/>
      <c r="AC2879" s="76"/>
      <c r="AD2879" s="76"/>
      <c r="AE2879" s="76"/>
      <c r="AF2879" s="76"/>
      <c r="AG2879" s="76"/>
      <c r="AH2879" s="76"/>
      <c r="AI2879" s="76"/>
      <c r="AJ2879" s="76"/>
      <c r="AK2879" s="76"/>
      <c r="AL2879" s="76"/>
      <c r="AM2879" s="76"/>
      <c r="AN2879" s="76"/>
      <c r="AO2879" s="76"/>
      <c r="AP2879" s="76"/>
      <c r="AQ2879" s="76"/>
      <c r="AR2879" s="76"/>
      <c r="AS2879" s="76"/>
      <c r="AT2879" s="76"/>
      <c r="AU2879" s="76"/>
      <c r="AV2879" s="76"/>
      <c r="AW2879" s="76"/>
      <c r="AX2879" s="76"/>
      <c r="AY2879" s="76"/>
      <c r="AZ2879" s="76"/>
      <c r="BA2879" s="76"/>
      <c r="BB2879" s="76"/>
      <c r="BC2879" s="76"/>
      <c r="BD2879" s="76"/>
      <c r="BE2879" s="76"/>
      <c r="BF2879" s="76"/>
      <c r="BG2879" s="76"/>
      <c r="BH2879" s="76"/>
      <c r="BI2879" s="76"/>
      <c r="BJ2879" s="76"/>
      <c r="BK2879" s="76"/>
      <c r="BL2879" s="76"/>
      <c r="BM2879" s="76"/>
      <c r="BN2879" s="76"/>
      <c r="BO2879" s="76"/>
      <c r="BP2879" s="76"/>
      <c r="BQ2879" s="76"/>
      <c r="BR2879" s="76"/>
      <c r="BS2879" s="76"/>
      <c r="BT2879" s="76"/>
      <c r="BU2879" s="76"/>
      <c r="BV2879" s="76"/>
      <c r="BW2879" s="76"/>
      <c r="BX2879" s="76"/>
      <c r="BY2879" s="76"/>
      <c r="BZ2879" s="76"/>
      <c r="CA2879" s="76"/>
      <c r="CB2879" s="76"/>
      <c r="CC2879" s="76"/>
      <c r="CD2879" s="76"/>
      <c r="CE2879" s="76"/>
      <c r="CF2879" s="76"/>
      <c r="CG2879" s="76"/>
      <c r="CH2879" s="76"/>
      <c r="CI2879" s="76"/>
      <c r="CJ2879" s="76"/>
      <c r="CK2879" s="76"/>
      <c r="CL2879" s="76"/>
    </row>
    <row r="2880" spans="2:90" x14ac:dyDescent="0.4">
      <c r="B2880" s="95" t="str">
        <f>"Seasonally adjusted # of "&amp;B2871&amp;"s"</f>
        <v>Seasonally adjusted # of procedures</v>
      </c>
      <c r="C2880" s="12"/>
      <c r="D2880" t="s">
        <v>541</v>
      </c>
      <c r="E2880" s="8"/>
      <c r="G2880" s="12"/>
      <c r="H2880" s="12"/>
      <c r="I2880" s="60"/>
      <c r="J2880" s="60"/>
      <c r="K2880" s="12"/>
      <c r="L2880" s="12"/>
      <c r="M2880" s="12"/>
      <c r="N2880" s="12"/>
      <c r="O2880" s="12"/>
      <c r="P2880" s="12"/>
      <c r="R2880" s="13"/>
      <c r="S2880" s="76" cm="1">
        <f t="array" aca="1" ref="S2880" ca="1">INDIRECT(S2873)*INDEX($H2883:$I2894,MATCH(S$7,$I2883:$I2894,0),1)*12</f>
        <v>5000</v>
      </c>
      <c r="T2880" s="76" cm="1">
        <f t="array" aca="1" ref="T2880" ca="1">INDIRECT(T2873)*INDEX($H2883:$I2894,MATCH(T$7,$I2883:$I2894,0),1)*12</f>
        <v>7500</v>
      </c>
      <c r="U2880" s="76" cm="1">
        <f t="array" aca="1" ref="U2880" ca="1">INDIRECT(U2873)*INDEX($H2883:$I2894,MATCH(U$7,$I2883:$I2894,0),1)*12</f>
        <v>2500</v>
      </c>
      <c r="V2880" s="76" cm="1">
        <f t="array" aca="1" ref="V2880" ca="1">INDIRECT(V2873)*INDEX($H2883:$I2894,MATCH(V$7,$I2883:$I2894,0),1)*12</f>
        <v>7500</v>
      </c>
      <c r="W2880" s="76" cm="1">
        <f t="array" aca="1" ref="W2880" ca="1">INDIRECT(W2873)*INDEX($H2883:$I2894,MATCH(W$7,$I2883:$I2894,0),1)*12</f>
        <v>2500</v>
      </c>
      <c r="X2880" s="76" cm="1">
        <f t="array" aca="1" ref="X2880" ca="1">INDIRECT(X2873)*INDEX($H2883:$I2894,MATCH(X$7,$I2883:$I2894,0),1)*12</f>
        <v>7500</v>
      </c>
      <c r="Y2880" s="76" cm="1">
        <f t="array" aca="1" ref="Y2880" ca="1">INDIRECT(Y2873)*INDEX($H2883:$I2894,MATCH(Y$7,$I2883:$I2894,0),1)*12</f>
        <v>2500</v>
      </c>
      <c r="Z2880" s="76" cm="1">
        <f t="array" aca="1" ref="Z2880" ca="1">INDIRECT(Z2873)*INDEX($H2883:$I2894,MATCH(Z$7,$I2883:$I2894,0),1)*12</f>
        <v>7500</v>
      </c>
      <c r="AA2880" s="76" cm="1">
        <f t="array" aca="1" ref="AA2880" ca="1">INDIRECT(AA2873)*INDEX($H2883:$I2894,MATCH(AA$7,$I2883:$I2894,0),1)*12</f>
        <v>2500</v>
      </c>
      <c r="AB2880" s="76" cm="1">
        <f t="array" aca="1" ref="AB2880" ca="1">INDIRECT(AB2873)*INDEX($H2883:$I2894,MATCH(AB$7,$I2883:$I2894,0),1)*12</f>
        <v>7500</v>
      </c>
      <c r="AC2880" s="76" cm="1">
        <f t="array" aca="1" ref="AC2880" ca="1">INDIRECT(AC2873)*INDEX($H2883:$I2894,MATCH(AC$7,$I2883:$I2894,0),1)*12</f>
        <v>2500</v>
      </c>
      <c r="AD2880" s="76" cm="1">
        <f t="array" aca="1" ref="AD2880" ca="1">INDIRECT(AD2873)*INDEX($H2883:$I2894,MATCH(AD$7,$I2883:$I2894,0),1)*12</f>
        <v>4980</v>
      </c>
      <c r="AE2880" s="76" cm="1">
        <f t="array" aca="1" ref="AE2880" ca="1">INDIRECT(AE2873)*INDEX($H2883:$I2894,MATCH(AE$7,$I2883:$I2894,0),1)*12</f>
        <v>5000</v>
      </c>
      <c r="AF2880" s="76" cm="1">
        <f t="array" aca="1" ref="AF2880" ca="1">INDIRECT(AF2873)*INDEX($H2883:$I2894,MATCH(AF$7,$I2883:$I2894,0),1)*12</f>
        <v>7500</v>
      </c>
      <c r="AG2880" s="76" cm="1">
        <f t="array" aca="1" ref="AG2880" ca="1">INDIRECT(AG2873)*INDEX($H2883:$I2894,MATCH(AG$7,$I2883:$I2894,0),1)*12</f>
        <v>2500</v>
      </c>
      <c r="AH2880" s="76" cm="1">
        <f t="array" aca="1" ref="AH2880" ca="1">INDIRECT(AH2873)*INDEX($H2883:$I2894,MATCH(AH$7,$I2883:$I2894,0),1)*12</f>
        <v>7500</v>
      </c>
      <c r="AI2880" s="76" cm="1">
        <f t="array" aca="1" ref="AI2880" ca="1">INDIRECT(AI2873)*INDEX($H2883:$I2894,MATCH(AI$7,$I2883:$I2894,0),1)*12</f>
        <v>2500</v>
      </c>
      <c r="AJ2880" s="76" cm="1">
        <f t="array" aca="1" ref="AJ2880" ca="1">INDIRECT(AJ2873)*INDEX($H2883:$I2894,MATCH(AJ$7,$I2883:$I2894,0),1)*12</f>
        <v>7500</v>
      </c>
      <c r="AK2880" s="76" cm="1">
        <f t="array" aca="1" ref="AK2880" ca="1">INDIRECT(AK2873)*INDEX($H2883:$I2894,MATCH(AK$7,$I2883:$I2894,0),1)*12</f>
        <v>2500</v>
      </c>
      <c r="AL2880" s="76" cm="1">
        <f t="array" aca="1" ref="AL2880" ca="1">INDIRECT(AL2873)*INDEX($H2883:$I2894,MATCH(AL$7,$I2883:$I2894,0),1)*12</f>
        <v>7500</v>
      </c>
      <c r="AM2880" s="76" cm="1">
        <f t="array" aca="1" ref="AM2880" ca="1">INDIRECT(AM2873)*INDEX($H2883:$I2894,MATCH(AM$7,$I2883:$I2894,0),1)*12</f>
        <v>2500</v>
      </c>
      <c r="AN2880" s="76" cm="1">
        <f t="array" aca="1" ref="AN2880" ca="1">INDIRECT(AN2873)*INDEX($H2883:$I2894,MATCH(AN$7,$I2883:$I2894,0),1)*12</f>
        <v>7500</v>
      </c>
      <c r="AO2880" s="76" cm="1">
        <f t="array" aca="1" ref="AO2880" ca="1">INDIRECT(AO2873)*INDEX($H2883:$I2894,MATCH(AO$7,$I2883:$I2894,0),1)*12</f>
        <v>2500</v>
      </c>
      <c r="AP2880" s="76" cm="1">
        <f t="array" aca="1" ref="AP2880" ca="1">INDIRECT(AP2873)*INDEX($H2883:$I2894,MATCH(AP$7,$I2883:$I2894,0),1)*12</f>
        <v>4980</v>
      </c>
      <c r="AQ2880" s="76" cm="1">
        <f t="array" aca="1" ref="AQ2880" ca="1">INDIRECT(AQ2873)*INDEX($H2883:$I2894,MATCH(AQ$7,$I2883:$I2894,0),1)*12</f>
        <v>5000</v>
      </c>
      <c r="AR2880" s="76" cm="1">
        <f t="array" aca="1" ref="AR2880" ca="1">INDIRECT(AR2873)*INDEX($H2883:$I2894,MATCH(AR$7,$I2883:$I2894,0),1)*12</f>
        <v>7500</v>
      </c>
      <c r="AS2880" s="76" cm="1">
        <f t="array" aca="1" ref="AS2880" ca="1">INDIRECT(AS2873)*INDEX($H2883:$I2894,MATCH(AS$7,$I2883:$I2894,0),1)*12</f>
        <v>2500</v>
      </c>
      <c r="AT2880" s="76" cm="1">
        <f t="array" aca="1" ref="AT2880" ca="1">INDIRECT(AT2873)*INDEX($H2883:$I2894,MATCH(AT$7,$I2883:$I2894,0),1)*12</f>
        <v>7500</v>
      </c>
      <c r="AU2880" s="76" cm="1">
        <f t="array" aca="1" ref="AU2880" ca="1">INDIRECT(AU2873)*INDEX($H2883:$I2894,MATCH(AU$7,$I2883:$I2894,0),1)*12</f>
        <v>2500</v>
      </c>
      <c r="AV2880" s="76" cm="1">
        <f t="array" aca="1" ref="AV2880" ca="1">INDIRECT(AV2873)*INDEX($H2883:$I2894,MATCH(AV$7,$I2883:$I2894,0),1)*12</f>
        <v>7500</v>
      </c>
      <c r="AW2880" s="76" cm="1">
        <f t="array" aca="1" ref="AW2880" ca="1">INDIRECT(AW2873)*INDEX($H2883:$I2894,MATCH(AW$7,$I2883:$I2894,0),1)*12</f>
        <v>2500</v>
      </c>
      <c r="AX2880" s="76" cm="1">
        <f t="array" aca="1" ref="AX2880" ca="1">INDIRECT(AX2873)*INDEX($H2883:$I2894,MATCH(AX$7,$I2883:$I2894,0),1)*12</f>
        <v>7500</v>
      </c>
      <c r="AY2880" s="76" cm="1">
        <f t="array" aca="1" ref="AY2880" ca="1">INDIRECT(AY2873)*INDEX($H2883:$I2894,MATCH(AY$7,$I2883:$I2894,0),1)*12</f>
        <v>2500</v>
      </c>
      <c r="AZ2880" s="76" cm="1">
        <f t="array" aca="1" ref="AZ2880" ca="1">INDIRECT(AZ2873)*INDEX($H2883:$I2894,MATCH(AZ$7,$I2883:$I2894,0),1)*12</f>
        <v>7500</v>
      </c>
      <c r="BA2880" s="76" cm="1">
        <f t="array" aca="1" ref="BA2880" ca="1">INDIRECT(BA2873)*INDEX($H2883:$I2894,MATCH(BA$7,$I2883:$I2894,0),1)*12</f>
        <v>2500</v>
      </c>
      <c r="BB2880" s="76" cm="1">
        <f t="array" aca="1" ref="BB2880" ca="1">INDIRECT(BB2873)*INDEX($H2883:$I2894,MATCH(BB$7,$I2883:$I2894,0),1)*12</f>
        <v>4980</v>
      </c>
      <c r="BC2880" s="76" cm="1">
        <f t="array" aca="1" ref="BC2880" ca="1">INDIRECT(BC2873)*INDEX($H2883:$I2894,MATCH(BC$7,$I2883:$I2894,0),1)*12</f>
        <v>5000</v>
      </c>
      <c r="BD2880" s="76" cm="1">
        <f t="array" aca="1" ref="BD2880" ca="1">INDIRECT(BD2873)*INDEX($H2883:$I2894,MATCH(BD$7,$I2883:$I2894,0),1)*12</f>
        <v>7500</v>
      </c>
      <c r="BE2880" s="76" cm="1">
        <f t="array" aca="1" ref="BE2880" ca="1">INDIRECT(BE2873)*INDEX($H2883:$I2894,MATCH(BE$7,$I2883:$I2894,0),1)*12</f>
        <v>2500</v>
      </c>
      <c r="BF2880" s="76" cm="1">
        <f t="array" aca="1" ref="BF2880" ca="1">INDIRECT(BF2873)*INDEX($H2883:$I2894,MATCH(BF$7,$I2883:$I2894,0),1)*12</f>
        <v>7500</v>
      </c>
      <c r="BG2880" s="76" cm="1">
        <f t="array" aca="1" ref="BG2880" ca="1">INDIRECT(BG2873)*INDEX($H2883:$I2894,MATCH(BG$7,$I2883:$I2894,0),1)*12</f>
        <v>2500</v>
      </c>
      <c r="BH2880" s="76" cm="1">
        <f t="array" aca="1" ref="BH2880" ca="1">INDIRECT(BH2873)*INDEX($H2883:$I2894,MATCH(BH$7,$I2883:$I2894,0),1)*12</f>
        <v>7500</v>
      </c>
      <c r="BI2880" s="76" cm="1">
        <f t="array" aca="1" ref="BI2880" ca="1">INDIRECT(BI2873)*INDEX($H2883:$I2894,MATCH(BI$7,$I2883:$I2894,0),1)*12</f>
        <v>2500</v>
      </c>
      <c r="BJ2880" s="76" cm="1">
        <f t="array" aca="1" ref="BJ2880" ca="1">INDIRECT(BJ2873)*INDEX($H2883:$I2894,MATCH(BJ$7,$I2883:$I2894,0),1)*12</f>
        <v>7500</v>
      </c>
      <c r="BK2880" s="76" cm="1">
        <f t="array" aca="1" ref="BK2880" ca="1">INDIRECT(BK2873)*INDEX($H2883:$I2894,MATCH(BK$7,$I2883:$I2894,0),1)*12</f>
        <v>2500</v>
      </c>
      <c r="BL2880" s="76" cm="1">
        <f t="array" aca="1" ref="BL2880" ca="1">INDIRECT(BL2873)*INDEX($H2883:$I2894,MATCH(BL$7,$I2883:$I2894,0),1)*12</f>
        <v>7500</v>
      </c>
      <c r="BM2880" s="76" cm="1">
        <f t="array" aca="1" ref="BM2880" ca="1">INDIRECT(BM2873)*INDEX($H2883:$I2894,MATCH(BM$7,$I2883:$I2894,0),1)*12</f>
        <v>2500</v>
      </c>
      <c r="BN2880" s="76" cm="1">
        <f t="array" aca="1" ref="BN2880" ca="1">INDIRECT(BN2873)*INDEX($H2883:$I2894,MATCH(BN$7,$I2883:$I2894,0),1)*12</f>
        <v>4980</v>
      </c>
      <c r="BO2880" s="76" cm="1">
        <f t="array" aca="1" ref="BO2880" ca="1">INDIRECT(BO2873)*INDEX($H2883:$I2894,MATCH(BO$7,$I2883:$I2894,0),1)*12</f>
        <v>5000</v>
      </c>
      <c r="BP2880" s="76" cm="1">
        <f t="array" aca="1" ref="BP2880" ca="1">INDIRECT(BP2873)*INDEX($H2883:$I2894,MATCH(BP$7,$I2883:$I2894,0),1)*12</f>
        <v>7500</v>
      </c>
      <c r="BQ2880" s="76" cm="1">
        <f t="array" aca="1" ref="BQ2880" ca="1">INDIRECT(BQ2873)*INDEX($H2883:$I2894,MATCH(BQ$7,$I2883:$I2894,0),1)*12</f>
        <v>2500</v>
      </c>
      <c r="BR2880" s="76" cm="1">
        <f t="array" aca="1" ref="BR2880" ca="1">INDIRECT(BR2873)*INDEX($H2883:$I2894,MATCH(BR$7,$I2883:$I2894,0),1)*12</f>
        <v>7500</v>
      </c>
      <c r="BS2880" s="76" cm="1">
        <f t="array" aca="1" ref="BS2880" ca="1">INDIRECT(BS2873)*INDEX($H2883:$I2894,MATCH(BS$7,$I2883:$I2894,0),1)*12</f>
        <v>2500</v>
      </c>
      <c r="BT2880" s="76" cm="1">
        <f t="array" aca="1" ref="BT2880" ca="1">INDIRECT(BT2873)*INDEX($H2883:$I2894,MATCH(BT$7,$I2883:$I2894,0),1)*12</f>
        <v>7500</v>
      </c>
      <c r="BU2880" s="76" cm="1">
        <f t="array" aca="1" ref="BU2880" ca="1">INDIRECT(BU2873)*INDEX($H2883:$I2894,MATCH(BU$7,$I2883:$I2894,0),1)*12</f>
        <v>2500</v>
      </c>
      <c r="BV2880" s="76" cm="1">
        <f t="array" aca="1" ref="BV2880" ca="1">INDIRECT(BV2873)*INDEX($H2883:$I2894,MATCH(BV$7,$I2883:$I2894,0),1)*12</f>
        <v>7500</v>
      </c>
      <c r="BW2880" s="76" cm="1">
        <f t="array" aca="1" ref="BW2880" ca="1">INDIRECT(BW2873)*INDEX($H2883:$I2894,MATCH(BW$7,$I2883:$I2894,0),1)*12</f>
        <v>2500</v>
      </c>
      <c r="BX2880" s="76" cm="1">
        <f t="array" aca="1" ref="BX2880" ca="1">INDIRECT(BX2873)*INDEX($H2883:$I2894,MATCH(BX$7,$I2883:$I2894,0),1)*12</f>
        <v>7500</v>
      </c>
      <c r="BY2880" s="76" cm="1">
        <f t="array" aca="1" ref="BY2880" ca="1">INDIRECT(BY2873)*INDEX($H2883:$I2894,MATCH(BY$7,$I2883:$I2894,0),1)*12</f>
        <v>2500</v>
      </c>
      <c r="BZ2880" s="76" cm="1">
        <f t="array" aca="1" ref="BZ2880" ca="1">INDIRECT(BZ2873)*INDEX($H2883:$I2894,MATCH(BZ$7,$I2883:$I2894,0),1)*12</f>
        <v>4980</v>
      </c>
      <c r="CA2880" s="76" cm="1">
        <f t="array" aca="1" ref="CA2880" ca="1">INDIRECT(CA2873)*INDEX($H2883:$I2894,MATCH(CA$7,$I2883:$I2894,0),1)*12</f>
        <v>5000</v>
      </c>
      <c r="CB2880" s="76" cm="1">
        <f t="array" aca="1" ref="CB2880" ca="1">INDIRECT(CB2873)*INDEX($H2883:$I2894,MATCH(CB$7,$I2883:$I2894,0),1)*12</f>
        <v>7500</v>
      </c>
      <c r="CC2880" s="76" cm="1">
        <f t="array" aca="1" ref="CC2880" ca="1">INDIRECT(CC2873)*INDEX($H2883:$I2894,MATCH(CC$7,$I2883:$I2894,0),1)*12</f>
        <v>2500</v>
      </c>
      <c r="CD2880" s="76" cm="1">
        <f t="array" aca="1" ref="CD2880" ca="1">INDIRECT(CD2873)*INDEX($H2883:$I2894,MATCH(CD$7,$I2883:$I2894,0),1)*12</f>
        <v>7500</v>
      </c>
      <c r="CE2880" s="76" cm="1">
        <f t="array" aca="1" ref="CE2880" ca="1">INDIRECT(CE2873)*INDEX($H2883:$I2894,MATCH(CE$7,$I2883:$I2894,0),1)*12</f>
        <v>2500</v>
      </c>
      <c r="CF2880" s="76" cm="1">
        <f t="array" aca="1" ref="CF2880" ca="1">INDIRECT(CF2873)*INDEX($H2883:$I2894,MATCH(CF$7,$I2883:$I2894,0),1)*12</f>
        <v>7500</v>
      </c>
      <c r="CG2880" s="76" cm="1">
        <f t="array" aca="1" ref="CG2880" ca="1">INDIRECT(CG2873)*INDEX($H2883:$I2894,MATCH(CG$7,$I2883:$I2894,0),1)*12</f>
        <v>2500</v>
      </c>
      <c r="CH2880" s="76" cm="1">
        <f t="array" aca="1" ref="CH2880" ca="1">INDIRECT(CH2873)*INDEX($H2883:$I2894,MATCH(CH$7,$I2883:$I2894,0),1)*12</f>
        <v>7500</v>
      </c>
      <c r="CI2880" s="76" cm="1">
        <f t="array" aca="1" ref="CI2880" ca="1">INDIRECT(CI2873)*INDEX($H2883:$I2894,MATCH(CI$7,$I2883:$I2894,0),1)*12</f>
        <v>2500</v>
      </c>
      <c r="CJ2880" s="76" cm="1">
        <f t="array" aca="1" ref="CJ2880" ca="1">INDIRECT(CJ2873)*INDEX($H2883:$I2894,MATCH(CJ$7,$I2883:$I2894,0),1)*12</f>
        <v>7500</v>
      </c>
      <c r="CK2880" s="76" cm="1">
        <f t="array" aca="1" ref="CK2880" ca="1">INDIRECT(CK2873)*INDEX($H2883:$I2894,MATCH(CK$7,$I2883:$I2894,0),1)*12</f>
        <v>2500</v>
      </c>
      <c r="CL2880" s="76" cm="1">
        <f t="array" aca="1" ref="CL2880" ca="1">INDIRECT(CL2873)*INDEX($H2883:$I2894,MATCH(CL$7,$I2883:$I2894,0),1)*12</f>
        <v>4980</v>
      </c>
    </row>
    <row r="2881" spans="2:90" x14ac:dyDescent="0.4">
      <c r="B2881" s="124"/>
      <c r="D2881" t="s">
        <v>541</v>
      </c>
      <c r="E2881" s="8"/>
      <c r="H2881" s="12"/>
      <c r="I2881" s="60"/>
      <c r="J2881" s="60"/>
      <c r="K2881" s="38"/>
      <c r="L2881" s="38"/>
      <c r="M2881" s="38"/>
      <c r="N2881" s="38"/>
      <c r="O2881" s="38"/>
      <c r="P2881" s="38"/>
      <c r="R2881" s="15"/>
      <c r="S2881" s="234"/>
      <c r="T2881" s="234"/>
      <c r="U2881" s="234"/>
      <c r="V2881" s="234"/>
      <c r="W2881" s="234"/>
      <c r="X2881" s="234"/>
      <c r="Y2881" s="234"/>
      <c r="Z2881" s="234"/>
      <c r="AA2881" s="234"/>
      <c r="AB2881" s="234"/>
      <c r="AC2881" s="234"/>
      <c r="AD2881" s="234"/>
      <c r="AE2881" s="234"/>
      <c r="AF2881" s="234"/>
      <c r="AG2881" s="234"/>
      <c r="AH2881" s="234"/>
      <c r="AI2881" s="234"/>
      <c r="AJ2881" s="234"/>
      <c r="AK2881" s="234"/>
      <c r="AL2881" s="234"/>
      <c r="AM2881" s="234"/>
      <c r="AN2881" s="234"/>
      <c r="AO2881" s="234"/>
      <c r="AP2881" s="234"/>
      <c r="AQ2881" s="234"/>
      <c r="AR2881" s="234"/>
      <c r="AS2881" s="234"/>
      <c r="AT2881" s="234"/>
      <c r="AU2881" s="234"/>
      <c r="AV2881" s="234"/>
      <c r="AW2881" s="234"/>
      <c r="AX2881" s="234"/>
      <c r="AY2881" s="234"/>
      <c r="AZ2881" s="234"/>
      <c r="BA2881" s="234"/>
      <c r="BB2881" s="234"/>
      <c r="BC2881" s="234"/>
      <c r="BD2881" s="234"/>
      <c r="BE2881" s="234"/>
      <c r="BF2881" s="234"/>
      <c r="BG2881" s="234"/>
      <c r="BH2881" s="234"/>
      <c r="BI2881" s="234"/>
      <c r="BJ2881" s="234"/>
      <c r="BK2881" s="234"/>
      <c r="BL2881" s="234"/>
      <c r="BM2881" s="234"/>
      <c r="BN2881" s="234"/>
      <c r="BO2881" s="234"/>
      <c r="BP2881" s="234"/>
      <c r="BQ2881" s="234"/>
      <c r="BR2881" s="234"/>
      <c r="BS2881" s="234"/>
      <c r="BT2881" s="234"/>
      <c r="BU2881" s="234"/>
      <c r="BV2881" s="234"/>
      <c r="BW2881" s="234"/>
      <c r="BX2881" s="234"/>
      <c r="BY2881" s="234"/>
      <c r="BZ2881" s="234"/>
      <c r="CA2881" s="234"/>
      <c r="CB2881" s="234"/>
      <c r="CC2881" s="234"/>
      <c r="CD2881" s="234"/>
      <c r="CE2881" s="234"/>
      <c r="CF2881" s="234"/>
      <c r="CG2881" s="234"/>
      <c r="CH2881" s="234"/>
      <c r="CI2881" s="234"/>
      <c r="CJ2881" s="234"/>
      <c r="CK2881" s="234"/>
      <c r="CL2881" s="234"/>
    </row>
    <row r="2882" spans="2:90" x14ac:dyDescent="0.4">
      <c r="B2882" s="124" t="s">
        <v>542</v>
      </c>
      <c r="D2882" t="s">
        <v>541</v>
      </c>
      <c r="E2882" s="8"/>
      <c r="H2882" s="12"/>
      <c r="I2882" s="60"/>
      <c r="J2882" s="60"/>
      <c r="K2882" s="38"/>
      <c r="L2882" s="38"/>
      <c r="M2882" s="38"/>
      <c r="N2882" s="38"/>
      <c r="O2882" s="38"/>
      <c r="P2882" s="38"/>
      <c r="R2882" s="15"/>
      <c r="S2882" s="234"/>
      <c r="T2882" s="234"/>
      <c r="U2882" s="234"/>
      <c r="V2882" s="234"/>
      <c r="W2882" s="234"/>
      <c r="X2882" s="234"/>
      <c r="Y2882" s="234"/>
      <c r="Z2882" s="234"/>
      <c r="AA2882" s="234"/>
      <c r="AB2882" s="234"/>
      <c r="AC2882" s="234"/>
      <c r="AD2882" s="234"/>
      <c r="AE2882" s="234"/>
      <c r="AF2882" s="234"/>
      <c r="AG2882" s="234"/>
      <c r="AH2882" s="234"/>
      <c r="AI2882" s="234"/>
      <c r="AJ2882" s="234"/>
      <c r="AK2882" s="234"/>
      <c r="AL2882" s="234"/>
      <c r="AM2882" s="234"/>
      <c r="AN2882" s="234"/>
      <c r="AO2882" s="234"/>
      <c r="AP2882" s="234"/>
      <c r="AQ2882" s="234"/>
      <c r="AR2882" s="234"/>
      <c r="AS2882" s="234"/>
      <c r="AT2882" s="234"/>
      <c r="AU2882" s="234"/>
      <c r="AV2882" s="234"/>
      <c r="AW2882" s="234"/>
      <c r="AX2882" s="234"/>
      <c r="AY2882" s="234"/>
      <c r="AZ2882" s="234"/>
      <c r="BA2882" s="234"/>
      <c r="BB2882" s="234"/>
      <c r="BC2882" s="234"/>
      <c r="BD2882" s="234"/>
      <c r="BE2882" s="234"/>
      <c r="BF2882" s="234"/>
      <c r="BG2882" s="234"/>
      <c r="BH2882" s="234"/>
      <c r="BI2882" s="234"/>
      <c r="BJ2882" s="234"/>
      <c r="BK2882" s="234"/>
      <c r="BL2882" s="234"/>
      <c r="BM2882" s="234"/>
      <c r="BN2882" s="234"/>
      <c r="BO2882" s="234"/>
      <c r="BP2882" s="234"/>
      <c r="BQ2882" s="234"/>
      <c r="BR2882" s="234"/>
      <c r="BS2882" s="234"/>
      <c r="BT2882" s="234"/>
      <c r="BU2882" s="234"/>
      <c r="BV2882" s="234"/>
      <c r="BW2882" s="234"/>
      <c r="BX2882" s="234"/>
      <c r="BY2882" s="234"/>
      <c r="BZ2882" s="234"/>
      <c r="CA2882" s="234"/>
      <c r="CB2882" s="234"/>
      <c r="CC2882" s="234"/>
      <c r="CD2882" s="234"/>
      <c r="CE2882" s="234"/>
      <c r="CF2882" s="234"/>
      <c r="CG2882" s="234"/>
      <c r="CH2882" s="234"/>
      <c r="CI2882" s="234"/>
      <c r="CJ2882" s="234"/>
      <c r="CK2882" s="234"/>
      <c r="CL2882" s="234"/>
    </row>
    <row r="2883" spans="2:90" x14ac:dyDescent="0.4">
      <c r="B2883" s="310">
        <v>45292</v>
      </c>
      <c r="D2883" t="s">
        <v>541</v>
      </c>
      <c r="E2883" s="8"/>
      <c r="H2883" s="16">
        <v>8.3333333333333329E-2</v>
      </c>
      <c r="I2883" s="60">
        <v>1</v>
      </c>
      <c r="J2883" s="60"/>
      <c r="K2883" s="38"/>
      <c r="L2883" s="38"/>
      <c r="M2883" s="38"/>
      <c r="N2883" s="38"/>
      <c r="O2883" s="38"/>
      <c r="P2883" s="38"/>
      <c r="R2883" s="15"/>
      <c r="S2883" s="234"/>
      <c r="T2883" s="234"/>
      <c r="U2883" s="234"/>
      <c r="V2883" s="234"/>
      <c r="W2883" s="234"/>
      <c r="X2883" s="234"/>
      <c r="Y2883" s="234"/>
      <c r="Z2883" s="234"/>
      <c r="AA2883" s="234"/>
      <c r="AB2883" s="234"/>
      <c r="AC2883" s="234"/>
      <c r="AD2883" s="234"/>
      <c r="AE2883" s="234"/>
      <c r="AF2883" s="234"/>
      <c r="AG2883" s="234"/>
      <c r="AH2883" s="234"/>
      <c r="AI2883" s="234"/>
      <c r="AJ2883" s="234"/>
      <c r="AK2883" s="234"/>
      <c r="AL2883" s="234"/>
      <c r="AM2883" s="234"/>
      <c r="AN2883" s="234"/>
      <c r="AO2883" s="234"/>
      <c r="AP2883" s="234"/>
      <c r="AQ2883" s="234"/>
      <c r="AR2883" s="234"/>
      <c r="AS2883" s="234"/>
      <c r="AT2883" s="234"/>
      <c r="AU2883" s="234"/>
      <c r="AV2883" s="234"/>
      <c r="AW2883" s="234"/>
      <c r="AX2883" s="234"/>
      <c r="AY2883" s="234"/>
      <c r="AZ2883" s="234"/>
      <c r="BA2883" s="234"/>
      <c r="BB2883" s="234"/>
      <c r="BC2883" s="234"/>
      <c r="BD2883" s="234"/>
      <c r="BE2883" s="234"/>
      <c r="BF2883" s="234"/>
      <c r="BG2883" s="234"/>
      <c r="BH2883" s="234"/>
      <c r="BI2883" s="234"/>
      <c r="BJ2883" s="234"/>
      <c r="BK2883" s="234"/>
      <c r="BL2883" s="234"/>
      <c r="BM2883" s="234"/>
      <c r="BN2883" s="234"/>
      <c r="BO2883" s="234"/>
      <c r="BP2883" s="234"/>
      <c r="BQ2883" s="234"/>
      <c r="BR2883" s="234"/>
      <c r="BS2883" s="234"/>
      <c r="BT2883" s="234"/>
      <c r="BU2883" s="234"/>
      <c r="BV2883" s="234"/>
      <c r="BW2883" s="234"/>
      <c r="BX2883" s="234"/>
      <c r="BY2883" s="234"/>
      <c r="BZ2883" s="234"/>
      <c r="CA2883" s="234"/>
      <c r="CB2883" s="234"/>
      <c r="CC2883" s="234"/>
      <c r="CD2883" s="234"/>
      <c r="CE2883" s="234"/>
      <c r="CF2883" s="234"/>
      <c r="CG2883" s="234"/>
      <c r="CH2883" s="234"/>
      <c r="CI2883" s="234"/>
      <c r="CJ2883" s="234"/>
      <c r="CK2883" s="234"/>
      <c r="CL2883" s="234"/>
    </row>
    <row r="2884" spans="2:90" x14ac:dyDescent="0.4">
      <c r="B2884" s="310">
        <f>EOMONTH(B2883,1)</f>
        <v>45351</v>
      </c>
      <c r="D2884" t="s">
        <v>541</v>
      </c>
      <c r="E2884" s="8"/>
      <c r="H2884" s="16">
        <v>0.125</v>
      </c>
      <c r="I2884" s="60">
        <f>I2883+1</f>
        <v>2</v>
      </c>
      <c r="J2884" s="60"/>
      <c r="K2884" s="38"/>
      <c r="L2884" s="38"/>
      <c r="M2884" s="38"/>
      <c r="N2884" s="38"/>
      <c r="O2884" s="38"/>
      <c r="P2884" s="38"/>
      <c r="R2884" s="15"/>
      <c r="S2884" s="234"/>
      <c r="T2884" s="234"/>
      <c r="U2884" s="234"/>
      <c r="V2884" s="234"/>
      <c r="W2884" s="234"/>
      <c r="X2884" s="234"/>
      <c r="Y2884" s="234"/>
      <c r="Z2884" s="234"/>
      <c r="AA2884" s="234"/>
      <c r="AB2884" s="234"/>
      <c r="AC2884" s="234"/>
      <c r="AD2884" s="234"/>
      <c r="AE2884" s="234"/>
      <c r="AF2884" s="234"/>
      <c r="AG2884" s="234"/>
      <c r="AH2884" s="234"/>
      <c r="AI2884" s="234"/>
      <c r="AJ2884" s="234"/>
      <c r="AK2884" s="234"/>
      <c r="AL2884" s="234"/>
      <c r="AM2884" s="234"/>
      <c r="AN2884" s="234"/>
      <c r="AO2884" s="234"/>
      <c r="AP2884" s="234"/>
      <c r="AQ2884" s="234"/>
      <c r="AR2884" s="234"/>
      <c r="AS2884" s="234"/>
      <c r="AT2884" s="234"/>
      <c r="AU2884" s="234"/>
      <c r="AV2884" s="234"/>
      <c r="AW2884" s="234"/>
      <c r="AX2884" s="234"/>
      <c r="AY2884" s="234"/>
      <c r="AZ2884" s="234"/>
      <c r="BA2884" s="234"/>
      <c r="BB2884" s="234"/>
      <c r="BC2884" s="234"/>
      <c r="BD2884" s="234"/>
      <c r="BE2884" s="234"/>
      <c r="BF2884" s="234"/>
      <c r="BG2884" s="234"/>
      <c r="BH2884" s="234"/>
      <c r="BI2884" s="234"/>
      <c r="BJ2884" s="234"/>
      <c r="BK2884" s="234"/>
      <c r="BL2884" s="234"/>
      <c r="BM2884" s="234"/>
      <c r="BN2884" s="234"/>
      <c r="BO2884" s="234"/>
      <c r="BP2884" s="234"/>
      <c r="BQ2884" s="234"/>
      <c r="BR2884" s="234"/>
      <c r="BS2884" s="234"/>
      <c r="BT2884" s="234"/>
      <c r="BU2884" s="234"/>
      <c r="BV2884" s="234"/>
      <c r="BW2884" s="234"/>
      <c r="BX2884" s="234"/>
      <c r="BY2884" s="234"/>
      <c r="BZ2884" s="234"/>
      <c r="CA2884" s="234"/>
      <c r="CB2884" s="234"/>
      <c r="CC2884" s="234"/>
      <c r="CD2884" s="234"/>
      <c r="CE2884" s="234"/>
      <c r="CF2884" s="234"/>
      <c r="CG2884" s="234"/>
      <c r="CH2884" s="234"/>
      <c r="CI2884" s="234"/>
      <c r="CJ2884" s="234"/>
      <c r="CK2884" s="234"/>
      <c r="CL2884" s="234"/>
    </row>
    <row r="2885" spans="2:90" x14ac:dyDescent="0.4">
      <c r="B2885" s="310">
        <f t="shared" ref="B2885:B2894" si="4103">EOMONTH(B2884,1)</f>
        <v>45382</v>
      </c>
      <c r="D2885" t="s">
        <v>541</v>
      </c>
      <c r="E2885" s="8"/>
      <c r="H2885" s="16">
        <v>4.1666666666666664E-2</v>
      </c>
      <c r="I2885" s="60">
        <f t="shared" ref="I2885:I2894" si="4104">I2884+1</f>
        <v>3</v>
      </c>
      <c r="J2885" s="60"/>
      <c r="K2885" s="38"/>
      <c r="L2885" s="38"/>
      <c r="M2885" s="38"/>
      <c r="N2885" s="38"/>
      <c r="O2885" s="38"/>
      <c r="P2885" s="38"/>
      <c r="R2885" s="15"/>
      <c r="S2885" s="234"/>
      <c r="T2885" s="234"/>
      <c r="U2885" s="234"/>
      <c r="V2885" s="234"/>
      <c r="W2885" s="234"/>
      <c r="X2885" s="234"/>
      <c r="Y2885" s="234"/>
      <c r="Z2885" s="234"/>
      <c r="AA2885" s="234"/>
      <c r="AB2885" s="234"/>
      <c r="AC2885" s="234"/>
      <c r="AD2885" s="234"/>
      <c r="AE2885" s="234"/>
      <c r="AF2885" s="234"/>
      <c r="AG2885" s="234"/>
      <c r="AH2885" s="234"/>
      <c r="AI2885" s="234"/>
      <c r="AJ2885" s="234"/>
      <c r="AK2885" s="234"/>
      <c r="AL2885" s="234"/>
      <c r="AM2885" s="234"/>
      <c r="AN2885" s="234"/>
      <c r="AO2885" s="234"/>
      <c r="AP2885" s="234"/>
      <c r="AQ2885" s="234"/>
      <c r="AR2885" s="234"/>
      <c r="AS2885" s="234"/>
      <c r="AT2885" s="234"/>
      <c r="AU2885" s="234"/>
      <c r="AV2885" s="234"/>
      <c r="AW2885" s="234"/>
      <c r="AX2885" s="234"/>
      <c r="AY2885" s="234"/>
      <c r="AZ2885" s="234"/>
      <c r="BA2885" s="234"/>
      <c r="BB2885" s="234"/>
      <c r="BC2885" s="234"/>
      <c r="BD2885" s="234"/>
      <c r="BE2885" s="234"/>
      <c r="BF2885" s="234"/>
      <c r="BG2885" s="234"/>
      <c r="BH2885" s="234"/>
      <c r="BI2885" s="234"/>
      <c r="BJ2885" s="234"/>
      <c r="BK2885" s="234"/>
      <c r="BL2885" s="234"/>
      <c r="BM2885" s="234"/>
      <c r="BN2885" s="234"/>
      <c r="BO2885" s="234"/>
      <c r="BP2885" s="234"/>
      <c r="BQ2885" s="234"/>
      <c r="BR2885" s="234"/>
      <c r="BS2885" s="234"/>
      <c r="BT2885" s="234"/>
      <c r="BU2885" s="234"/>
      <c r="BV2885" s="234"/>
      <c r="BW2885" s="234"/>
      <c r="BX2885" s="234"/>
      <c r="BY2885" s="234"/>
      <c r="BZ2885" s="234"/>
      <c r="CA2885" s="234"/>
      <c r="CB2885" s="234"/>
      <c r="CC2885" s="234"/>
      <c r="CD2885" s="234"/>
      <c r="CE2885" s="234"/>
      <c r="CF2885" s="234"/>
      <c r="CG2885" s="234"/>
      <c r="CH2885" s="234"/>
      <c r="CI2885" s="234"/>
      <c r="CJ2885" s="234"/>
      <c r="CK2885" s="234"/>
      <c r="CL2885" s="234"/>
    </row>
    <row r="2886" spans="2:90" x14ac:dyDescent="0.4">
      <c r="B2886" s="310">
        <f t="shared" si="4103"/>
        <v>45412</v>
      </c>
      <c r="D2886" t="s">
        <v>541</v>
      </c>
      <c r="E2886" s="8"/>
      <c r="H2886" s="16">
        <v>0.125</v>
      </c>
      <c r="I2886" s="60">
        <f t="shared" si="4104"/>
        <v>4</v>
      </c>
      <c r="J2886" s="60"/>
      <c r="K2886" s="38"/>
      <c r="L2886" s="38"/>
      <c r="M2886" s="38"/>
      <c r="N2886" s="38"/>
      <c r="O2886" s="38"/>
      <c r="P2886" s="38"/>
      <c r="R2886" s="15"/>
      <c r="S2886" s="234"/>
      <c r="T2886" s="234"/>
      <c r="U2886" s="234"/>
      <c r="V2886" s="234"/>
      <c r="W2886" s="234"/>
      <c r="X2886" s="234"/>
      <c r="Y2886" s="234"/>
      <c r="Z2886" s="234"/>
      <c r="AA2886" s="234"/>
      <c r="AB2886" s="234"/>
      <c r="AC2886" s="234"/>
      <c r="AD2886" s="234"/>
      <c r="AE2886" s="234"/>
      <c r="AF2886" s="234"/>
      <c r="AG2886" s="234"/>
      <c r="AH2886" s="234"/>
      <c r="AI2886" s="234"/>
      <c r="AJ2886" s="234"/>
      <c r="AK2886" s="234"/>
      <c r="AL2886" s="234"/>
      <c r="AM2886" s="234"/>
      <c r="AN2886" s="234"/>
      <c r="AO2886" s="234"/>
      <c r="AP2886" s="234"/>
      <c r="AQ2886" s="234"/>
      <c r="AR2886" s="234"/>
      <c r="AS2886" s="234"/>
      <c r="AT2886" s="234"/>
      <c r="AU2886" s="234"/>
      <c r="AV2886" s="234"/>
      <c r="AW2886" s="234"/>
      <c r="AX2886" s="234"/>
      <c r="AY2886" s="234"/>
      <c r="AZ2886" s="234"/>
      <c r="BA2886" s="234"/>
      <c r="BB2886" s="234"/>
      <c r="BC2886" s="234"/>
      <c r="BD2886" s="234"/>
      <c r="BE2886" s="234"/>
      <c r="BF2886" s="234"/>
      <c r="BG2886" s="234"/>
      <c r="BH2886" s="234"/>
      <c r="BI2886" s="234"/>
      <c r="BJ2886" s="234"/>
      <c r="BK2886" s="234"/>
      <c r="BL2886" s="234"/>
      <c r="BM2886" s="234"/>
      <c r="BN2886" s="234"/>
      <c r="BO2886" s="234"/>
      <c r="BP2886" s="234"/>
      <c r="BQ2886" s="234"/>
      <c r="BR2886" s="234"/>
      <c r="BS2886" s="234"/>
      <c r="BT2886" s="234"/>
      <c r="BU2886" s="234"/>
      <c r="BV2886" s="234"/>
      <c r="BW2886" s="234"/>
      <c r="BX2886" s="234"/>
      <c r="BY2886" s="234"/>
      <c r="BZ2886" s="234"/>
      <c r="CA2886" s="234"/>
      <c r="CB2886" s="234"/>
      <c r="CC2886" s="234"/>
      <c r="CD2886" s="234"/>
      <c r="CE2886" s="234"/>
      <c r="CF2886" s="234"/>
      <c r="CG2886" s="234"/>
      <c r="CH2886" s="234"/>
      <c r="CI2886" s="234"/>
      <c r="CJ2886" s="234"/>
      <c r="CK2886" s="234"/>
      <c r="CL2886" s="234"/>
    </row>
    <row r="2887" spans="2:90" x14ac:dyDescent="0.4">
      <c r="B2887" s="310">
        <f t="shared" si="4103"/>
        <v>45443</v>
      </c>
      <c r="D2887" t="s">
        <v>541</v>
      </c>
      <c r="E2887" s="8"/>
      <c r="H2887" s="16">
        <v>4.1666666666666664E-2</v>
      </c>
      <c r="I2887" s="60">
        <f t="shared" si="4104"/>
        <v>5</v>
      </c>
      <c r="J2887" s="60"/>
      <c r="K2887" s="38"/>
      <c r="L2887" s="38"/>
      <c r="M2887" s="38"/>
      <c r="N2887" s="38"/>
      <c r="O2887" s="38"/>
      <c r="P2887" s="38"/>
      <c r="R2887" s="15"/>
      <c r="S2887" s="234"/>
      <c r="T2887" s="234"/>
      <c r="U2887" s="234"/>
      <c r="V2887" s="234"/>
      <c r="W2887" s="234"/>
      <c r="X2887" s="234"/>
      <c r="Y2887" s="234"/>
      <c r="Z2887" s="234"/>
      <c r="AA2887" s="234"/>
      <c r="AB2887" s="234"/>
      <c r="AC2887" s="234"/>
      <c r="AD2887" s="234"/>
      <c r="AE2887" s="234"/>
      <c r="AF2887" s="234"/>
      <c r="AG2887" s="234"/>
      <c r="AH2887" s="234"/>
      <c r="AI2887" s="234"/>
      <c r="AJ2887" s="234"/>
      <c r="AK2887" s="234"/>
      <c r="AL2887" s="234"/>
      <c r="AM2887" s="234"/>
      <c r="AN2887" s="234"/>
      <c r="AO2887" s="234"/>
      <c r="AP2887" s="234"/>
      <c r="AQ2887" s="234"/>
      <c r="AR2887" s="234"/>
      <c r="AS2887" s="234"/>
      <c r="AT2887" s="234"/>
      <c r="AU2887" s="234"/>
      <c r="AV2887" s="234"/>
      <c r="AW2887" s="234"/>
      <c r="AX2887" s="234"/>
      <c r="AY2887" s="234"/>
      <c r="AZ2887" s="234"/>
      <c r="BA2887" s="234"/>
      <c r="BB2887" s="234"/>
      <c r="BC2887" s="234"/>
      <c r="BD2887" s="234"/>
      <c r="BE2887" s="234"/>
      <c r="BF2887" s="234"/>
      <c r="BG2887" s="234"/>
      <c r="BH2887" s="234"/>
      <c r="BI2887" s="234"/>
      <c r="BJ2887" s="234"/>
      <c r="BK2887" s="234"/>
      <c r="BL2887" s="234"/>
      <c r="BM2887" s="234"/>
      <c r="BN2887" s="234"/>
      <c r="BO2887" s="234"/>
      <c r="BP2887" s="234"/>
      <c r="BQ2887" s="234"/>
      <c r="BR2887" s="234"/>
      <c r="BS2887" s="234"/>
      <c r="BT2887" s="234"/>
      <c r="BU2887" s="234"/>
      <c r="BV2887" s="234"/>
      <c r="BW2887" s="234"/>
      <c r="BX2887" s="234"/>
      <c r="BY2887" s="234"/>
      <c r="BZ2887" s="234"/>
      <c r="CA2887" s="234"/>
      <c r="CB2887" s="234"/>
      <c r="CC2887" s="234"/>
      <c r="CD2887" s="234"/>
      <c r="CE2887" s="234"/>
      <c r="CF2887" s="234"/>
      <c r="CG2887" s="234"/>
      <c r="CH2887" s="234"/>
      <c r="CI2887" s="234"/>
      <c r="CJ2887" s="234"/>
      <c r="CK2887" s="234"/>
      <c r="CL2887" s="234"/>
    </row>
    <row r="2888" spans="2:90" x14ac:dyDescent="0.4">
      <c r="B2888" s="310">
        <f t="shared" si="4103"/>
        <v>45473</v>
      </c>
      <c r="D2888" t="s">
        <v>541</v>
      </c>
      <c r="E2888" s="8"/>
      <c r="H2888" s="16">
        <v>0.125</v>
      </c>
      <c r="I2888" s="60">
        <f t="shared" si="4104"/>
        <v>6</v>
      </c>
      <c r="J2888" s="60"/>
      <c r="K2888" s="38"/>
      <c r="L2888" s="38"/>
      <c r="M2888" s="38"/>
      <c r="N2888" s="38"/>
      <c r="O2888" s="38"/>
      <c r="P2888" s="38"/>
      <c r="R2888" s="15"/>
      <c r="S2888" s="234"/>
      <c r="T2888" s="234"/>
      <c r="U2888" s="234"/>
      <c r="V2888" s="234"/>
      <c r="W2888" s="234"/>
      <c r="X2888" s="234"/>
      <c r="Y2888" s="234"/>
      <c r="Z2888" s="234"/>
      <c r="AA2888" s="234"/>
      <c r="AB2888" s="234"/>
      <c r="AC2888" s="234"/>
      <c r="AD2888" s="234"/>
      <c r="AE2888" s="234"/>
      <c r="AF2888" s="234"/>
      <c r="AG2888" s="234"/>
      <c r="AH2888" s="234"/>
      <c r="AI2888" s="234"/>
      <c r="AJ2888" s="234"/>
      <c r="AK2888" s="234"/>
      <c r="AL2888" s="234"/>
      <c r="AM2888" s="234"/>
      <c r="AN2888" s="234"/>
      <c r="AO2888" s="234"/>
      <c r="AP2888" s="234"/>
      <c r="AQ2888" s="234"/>
      <c r="AR2888" s="234"/>
      <c r="AS2888" s="234"/>
      <c r="AT2888" s="234"/>
      <c r="AU2888" s="234"/>
      <c r="AV2888" s="234"/>
      <c r="AW2888" s="234"/>
      <c r="AX2888" s="234"/>
      <c r="AY2888" s="234"/>
      <c r="AZ2888" s="234"/>
      <c r="BA2888" s="234"/>
      <c r="BB2888" s="234"/>
      <c r="BC2888" s="234"/>
      <c r="BD2888" s="234"/>
      <c r="BE2888" s="234"/>
      <c r="BF2888" s="234"/>
      <c r="BG2888" s="234"/>
      <c r="BH2888" s="234"/>
      <c r="BI2888" s="234"/>
      <c r="BJ2888" s="234"/>
      <c r="BK2888" s="234"/>
      <c r="BL2888" s="234"/>
      <c r="BM2888" s="234"/>
      <c r="BN2888" s="234"/>
      <c r="BO2888" s="234"/>
      <c r="BP2888" s="234"/>
      <c r="BQ2888" s="234"/>
      <c r="BR2888" s="234"/>
      <c r="BS2888" s="234"/>
      <c r="BT2888" s="234"/>
      <c r="BU2888" s="234"/>
      <c r="BV2888" s="234"/>
      <c r="BW2888" s="234"/>
      <c r="BX2888" s="234"/>
      <c r="BY2888" s="234"/>
      <c r="BZ2888" s="234"/>
      <c r="CA2888" s="234"/>
      <c r="CB2888" s="234"/>
      <c r="CC2888" s="234"/>
      <c r="CD2888" s="234"/>
      <c r="CE2888" s="234"/>
      <c r="CF2888" s="234"/>
      <c r="CG2888" s="234"/>
      <c r="CH2888" s="234"/>
      <c r="CI2888" s="234"/>
      <c r="CJ2888" s="234"/>
      <c r="CK2888" s="234"/>
      <c r="CL2888" s="234"/>
    </row>
    <row r="2889" spans="2:90" x14ac:dyDescent="0.4">
      <c r="B2889" s="310">
        <f t="shared" si="4103"/>
        <v>45504</v>
      </c>
      <c r="D2889" t="s">
        <v>541</v>
      </c>
      <c r="E2889" s="8"/>
      <c r="H2889" s="16">
        <v>4.1666666666666664E-2</v>
      </c>
      <c r="I2889" s="60">
        <f t="shared" si="4104"/>
        <v>7</v>
      </c>
      <c r="J2889" s="60"/>
      <c r="K2889" s="38"/>
      <c r="L2889" s="38"/>
      <c r="M2889" s="38"/>
      <c r="N2889" s="38"/>
      <c r="O2889" s="38"/>
      <c r="P2889" s="38"/>
      <c r="R2889" s="15"/>
      <c r="S2889" s="234"/>
      <c r="T2889" s="234"/>
      <c r="U2889" s="234"/>
      <c r="V2889" s="234"/>
      <c r="W2889" s="234"/>
      <c r="X2889" s="234"/>
      <c r="Y2889" s="234"/>
      <c r="Z2889" s="234"/>
      <c r="AA2889" s="234"/>
      <c r="AB2889" s="234"/>
      <c r="AC2889" s="234"/>
      <c r="AD2889" s="234"/>
      <c r="AE2889" s="234"/>
      <c r="AF2889" s="234"/>
      <c r="AG2889" s="234"/>
      <c r="AH2889" s="234"/>
      <c r="AI2889" s="234"/>
      <c r="AJ2889" s="234"/>
      <c r="AK2889" s="234"/>
      <c r="AL2889" s="234"/>
      <c r="AM2889" s="234"/>
      <c r="AN2889" s="234"/>
      <c r="AO2889" s="234"/>
      <c r="AP2889" s="234"/>
      <c r="AQ2889" s="234"/>
      <c r="AR2889" s="234"/>
      <c r="AS2889" s="234"/>
      <c r="AT2889" s="234"/>
      <c r="AU2889" s="234"/>
      <c r="AV2889" s="234"/>
      <c r="AW2889" s="234"/>
      <c r="AX2889" s="234"/>
      <c r="AY2889" s="234"/>
      <c r="AZ2889" s="234"/>
      <c r="BA2889" s="234"/>
      <c r="BB2889" s="234"/>
      <c r="BC2889" s="234"/>
      <c r="BD2889" s="234"/>
      <c r="BE2889" s="234"/>
      <c r="BF2889" s="234"/>
      <c r="BG2889" s="234"/>
      <c r="BH2889" s="234"/>
      <c r="BI2889" s="234"/>
      <c r="BJ2889" s="234"/>
      <c r="BK2889" s="234"/>
      <c r="BL2889" s="234"/>
      <c r="BM2889" s="234"/>
      <c r="BN2889" s="234"/>
      <c r="BO2889" s="234"/>
      <c r="BP2889" s="234"/>
      <c r="BQ2889" s="234"/>
      <c r="BR2889" s="234"/>
      <c r="BS2889" s="234"/>
      <c r="BT2889" s="234"/>
      <c r="BU2889" s="234"/>
      <c r="BV2889" s="234"/>
      <c r="BW2889" s="234"/>
      <c r="BX2889" s="234"/>
      <c r="BY2889" s="234"/>
      <c r="BZ2889" s="234"/>
      <c r="CA2889" s="234"/>
      <c r="CB2889" s="234"/>
      <c r="CC2889" s="234"/>
      <c r="CD2889" s="234"/>
      <c r="CE2889" s="234"/>
      <c r="CF2889" s="234"/>
      <c r="CG2889" s="234"/>
      <c r="CH2889" s="234"/>
      <c r="CI2889" s="234"/>
      <c r="CJ2889" s="234"/>
      <c r="CK2889" s="234"/>
      <c r="CL2889" s="234"/>
    </row>
    <row r="2890" spans="2:90" x14ac:dyDescent="0.4">
      <c r="B2890" s="310">
        <f t="shared" si="4103"/>
        <v>45535</v>
      </c>
      <c r="D2890" t="s">
        <v>541</v>
      </c>
      <c r="E2890" s="8"/>
      <c r="H2890" s="16">
        <v>0.125</v>
      </c>
      <c r="I2890" s="60">
        <f t="shared" si="4104"/>
        <v>8</v>
      </c>
      <c r="J2890" s="60"/>
      <c r="K2890" s="38"/>
      <c r="L2890" s="38"/>
      <c r="M2890" s="38"/>
      <c r="N2890" s="38"/>
      <c r="O2890" s="38"/>
      <c r="P2890" s="38"/>
      <c r="R2890" s="15"/>
      <c r="S2890" s="234"/>
      <c r="T2890" s="234"/>
      <c r="U2890" s="234"/>
      <c r="V2890" s="234"/>
      <c r="W2890" s="234"/>
      <c r="X2890" s="234"/>
      <c r="Y2890" s="234"/>
      <c r="Z2890" s="234"/>
      <c r="AA2890" s="234"/>
      <c r="AB2890" s="234"/>
      <c r="AC2890" s="234"/>
      <c r="AD2890" s="234"/>
      <c r="AE2890" s="234"/>
      <c r="AF2890" s="234"/>
      <c r="AG2890" s="234"/>
      <c r="AH2890" s="234"/>
      <c r="AI2890" s="234"/>
      <c r="AJ2890" s="234"/>
      <c r="AK2890" s="234"/>
      <c r="AL2890" s="234"/>
      <c r="AM2890" s="234"/>
      <c r="AN2890" s="234"/>
      <c r="AO2890" s="234"/>
      <c r="AP2890" s="234"/>
      <c r="AQ2890" s="234"/>
      <c r="AR2890" s="234"/>
      <c r="AS2890" s="234"/>
      <c r="AT2890" s="234"/>
      <c r="AU2890" s="234"/>
      <c r="AV2890" s="234"/>
      <c r="AW2890" s="234"/>
      <c r="AX2890" s="234"/>
      <c r="AY2890" s="234"/>
      <c r="AZ2890" s="234"/>
      <c r="BA2890" s="234"/>
      <c r="BB2890" s="234"/>
      <c r="BC2890" s="234"/>
      <c r="BD2890" s="234"/>
      <c r="BE2890" s="234"/>
      <c r="BF2890" s="234"/>
      <c r="BG2890" s="234"/>
      <c r="BH2890" s="234"/>
      <c r="BI2890" s="234"/>
      <c r="BJ2890" s="234"/>
      <c r="BK2890" s="234"/>
      <c r="BL2890" s="234"/>
      <c r="BM2890" s="234"/>
      <c r="BN2890" s="234"/>
      <c r="BO2890" s="234"/>
      <c r="BP2890" s="234"/>
      <c r="BQ2890" s="234"/>
      <c r="BR2890" s="234"/>
      <c r="BS2890" s="234"/>
      <c r="BT2890" s="234"/>
      <c r="BU2890" s="234"/>
      <c r="BV2890" s="234"/>
      <c r="BW2890" s="234"/>
      <c r="BX2890" s="234"/>
      <c r="BY2890" s="234"/>
      <c r="BZ2890" s="234"/>
      <c r="CA2890" s="234"/>
      <c r="CB2890" s="234"/>
      <c r="CC2890" s="234"/>
      <c r="CD2890" s="234"/>
      <c r="CE2890" s="234"/>
      <c r="CF2890" s="234"/>
      <c r="CG2890" s="234"/>
      <c r="CH2890" s="234"/>
      <c r="CI2890" s="234"/>
      <c r="CJ2890" s="234"/>
      <c r="CK2890" s="234"/>
      <c r="CL2890" s="234"/>
    </row>
    <row r="2891" spans="2:90" x14ac:dyDescent="0.4">
      <c r="B2891" s="310">
        <f t="shared" si="4103"/>
        <v>45565</v>
      </c>
      <c r="D2891" t="s">
        <v>541</v>
      </c>
      <c r="E2891" s="8"/>
      <c r="H2891" s="16">
        <v>4.1666666666666664E-2</v>
      </c>
      <c r="I2891" s="60">
        <f t="shared" si="4104"/>
        <v>9</v>
      </c>
      <c r="J2891" s="60"/>
      <c r="K2891" s="38"/>
      <c r="L2891" s="38"/>
      <c r="M2891" s="38"/>
      <c r="N2891" s="38"/>
      <c r="O2891" s="38"/>
      <c r="P2891" s="38"/>
      <c r="R2891" s="15"/>
      <c r="S2891" s="234"/>
      <c r="T2891" s="234"/>
      <c r="U2891" s="234"/>
      <c r="V2891" s="234"/>
      <c r="W2891" s="234"/>
      <c r="X2891" s="234"/>
      <c r="Y2891" s="234"/>
      <c r="Z2891" s="234"/>
      <c r="AA2891" s="234"/>
      <c r="AB2891" s="234"/>
      <c r="AC2891" s="234"/>
      <c r="AD2891" s="234"/>
      <c r="AE2891" s="234"/>
      <c r="AF2891" s="234"/>
      <c r="AG2891" s="234"/>
      <c r="AH2891" s="234"/>
      <c r="AI2891" s="234"/>
      <c r="AJ2891" s="234"/>
      <c r="AK2891" s="234"/>
      <c r="AL2891" s="234"/>
      <c r="AM2891" s="234"/>
      <c r="AN2891" s="234"/>
      <c r="AO2891" s="234"/>
      <c r="AP2891" s="234"/>
      <c r="AQ2891" s="234"/>
      <c r="AR2891" s="234"/>
      <c r="AS2891" s="234"/>
      <c r="AT2891" s="234"/>
      <c r="AU2891" s="234"/>
      <c r="AV2891" s="234"/>
      <c r="AW2891" s="234"/>
      <c r="AX2891" s="234"/>
      <c r="AY2891" s="234"/>
      <c r="AZ2891" s="234"/>
      <c r="BA2891" s="234"/>
      <c r="BB2891" s="234"/>
      <c r="BC2891" s="234"/>
      <c r="BD2891" s="234"/>
      <c r="BE2891" s="234"/>
      <c r="BF2891" s="234"/>
      <c r="BG2891" s="234"/>
      <c r="BH2891" s="234"/>
      <c r="BI2891" s="234"/>
      <c r="BJ2891" s="234"/>
      <c r="BK2891" s="234"/>
      <c r="BL2891" s="234"/>
      <c r="BM2891" s="234"/>
      <c r="BN2891" s="234"/>
      <c r="BO2891" s="234"/>
      <c r="BP2891" s="234"/>
      <c r="BQ2891" s="234"/>
      <c r="BR2891" s="234"/>
      <c r="BS2891" s="234"/>
      <c r="BT2891" s="234"/>
      <c r="BU2891" s="234"/>
      <c r="BV2891" s="234"/>
      <c r="BW2891" s="234"/>
      <c r="BX2891" s="234"/>
      <c r="BY2891" s="234"/>
      <c r="BZ2891" s="234"/>
      <c r="CA2891" s="234"/>
      <c r="CB2891" s="234"/>
      <c r="CC2891" s="234"/>
      <c r="CD2891" s="234"/>
      <c r="CE2891" s="234"/>
      <c r="CF2891" s="234"/>
      <c r="CG2891" s="234"/>
      <c r="CH2891" s="234"/>
      <c r="CI2891" s="234"/>
      <c r="CJ2891" s="234"/>
      <c r="CK2891" s="234"/>
      <c r="CL2891" s="234"/>
    </row>
    <row r="2892" spans="2:90" x14ac:dyDescent="0.4">
      <c r="B2892" s="310">
        <f t="shared" si="4103"/>
        <v>45596</v>
      </c>
      <c r="D2892" t="s">
        <v>541</v>
      </c>
      <c r="E2892" s="8"/>
      <c r="H2892" s="16">
        <v>0.125</v>
      </c>
      <c r="I2892" s="60">
        <f t="shared" si="4104"/>
        <v>10</v>
      </c>
      <c r="J2892" s="60"/>
      <c r="K2892" s="38"/>
      <c r="L2892" s="38"/>
      <c r="M2892" s="38"/>
      <c r="N2892" s="38"/>
      <c r="O2892" s="38"/>
      <c r="P2892" s="38"/>
      <c r="R2892" s="15"/>
      <c r="S2892" s="234"/>
      <c r="T2892" s="234"/>
      <c r="U2892" s="234"/>
      <c r="V2892" s="234"/>
      <c r="W2892" s="234"/>
      <c r="X2892" s="234"/>
      <c r="Y2892" s="234"/>
      <c r="Z2892" s="234"/>
      <c r="AA2892" s="234"/>
      <c r="AB2892" s="234"/>
      <c r="AC2892" s="234"/>
      <c r="AD2892" s="234"/>
      <c r="AE2892" s="234"/>
      <c r="AF2892" s="234"/>
      <c r="AG2892" s="234"/>
      <c r="AH2892" s="234"/>
      <c r="AI2892" s="234"/>
      <c r="AJ2892" s="234"/>
      <c r="AK2892" s="234"/>
      <c r="AL2892" s="234"/>
      <c r="AM2892" s="234"/>
      <c r="AN2892" s="234"/>
      <c r="AO2892" s="234"/>
      <c r="AP2892" s="234"/>
      <c r="AQ2892" s="234"/>
      <c r="AR2892" s="234"/>
      <c r="AS2892" s="234"/>
      <c r="AT2892" s="234"/>
      <c r="AU2892" s="234"/>
      <c r="AV2892" s="234"/>
      <c r="AW2892" s="234"/>
      <c r="AX2892" s="234"/>
      <c r="AY2892" s="234"/>
      <c r="AZ2892" s="234"/>
      <c r="BA2892" s="234"/>
      <c r="BB2892" s="234"/>
      <c r="BC2892" s="234"/>
      <c r="BD2892" s="234"/>
      <c r="BE2892" s="234"/>
      <c r="BF2892" s="234"/>
      <c r="BG2892" s="234"/>
      <c r="BH2892" s="234"/>
      <c r="BI2892" s="234"/>
      <c r="BJ2892" s="234"/>
      <c r="BK2892" s="234"/>
      <c r="BL2892" s="234"/>
      <c r="BM2892" s="234"/>
      <c r="BN2892" s="234"/>
      <c r="BO2892" s="234"/>
      <c r="BP2892" s="234"/>
      <c r="BQ2892" s="234"/>
      <c r="BR2892" s="234"/>
      <c r="BS2892" s="234"/>
      <c r="BT2892" s="234"/>
      <c r="BU2892" s="234"/>
      <c r="BV2892" s="234"/>
      <c r="BW2892" s="234"/>
      <c r="BX2892" s="234"/>
      <c r="BY2892" s="234"/>
      <c r="BZ2892" s="234"/>
      <c r="CA2892" s="234"/>
      <c r="CB2892" s="234"/>
      <c r="CC2892" s="234"/>
      <c r="CD2892" s="234"/>
      <c r="CE2892" s="234"/>
      <c r="CF2892" s="234"/>
      <c r="CG2892" s="234"/>
      <c r="CH2892" s="234"/>
      <c r="CI2892" s="234"/>
      <c r="CJ2892" s="234"/>
      <c r="CK2892" s="234"/>
      <c r="CL2892" s="234"/>
    </row>
    <row r="2893" spans="2:90" x14ac:dyDescent="0.4">
      <c r="B2893" s="310">
        <f t="shared" si="4103"/>
        <v>45626</v>
      </c>
      <c r="D2893" t="s">
        <v>541</v>
      </c>
      <c r="E2893" s="8"/>
      <c r="H2893" s="16">
        <v>4.1666666666666664E-2</v>
      </c>
      <c r="I2893" s="60">
        <f t="shared" si="4104"/>
        <v>11</v>
      </c>
      <c r="J2893" s="60"/>
      <c r="K2893" s="38"/>
      <c r="L2893" s="38"/>
      <c r="M2893" s="38"/>
      <c r="N2893" s="38"/>
      <c r="O2893" s="38"/>
      <c r="P2893" s="38"/>
      <c r="R2893" s="15"/>
      <c r="S2893" s="234"/>
      <c r="T2893" s="234"/>
      <c r="U2893" s="234"/>
      <c r="V2893" s="234"/>
      <c r="W2893" s="234"/>
      <c r="X2893" s="234"/>
      <c r="Y2893" s="234"/>
      <c r="Z2893" s="234"/>
      <c r="AA2893" s="234"/>
      <c r="AB2893" s="234"/>
      <c r="AC2893" s="234"/>
      <c r="AD2893" s="234"/>
      <c r="AE2893" s="234"/>
      <c r="AF2893" s="234"/>
      <c r="AG2893" s="234"/>
      <c r="AH2893" s="234"/>
      <c r="AI2893" s="234"/>
      <c r="AJ2893" s="234"/>
      <c r="AK2893" s="234"/>
      <c r="AL2893" s="234"/>
      <c r="AM2893" s="234"/>
      <c r="AN2893" s="234"/>
      <c r="AO2893" s="234"/>
      <c r="AP2893" s="234"/>
      <c r="AQ2893" s="234"/>
      <c r="AR2893" s="234"/>
      <c r="AS2893" s="234"/>
      <c r="AT2893" s="234"/>
      <c r="AU2893" s="234"/>
      <c r="AV2893" s="234"/>
      <c r="AW2893" s="234"/>
      <c r="AX2893" s="234"/>
      <c r="AY2893" s="234"/>
      <c r="AZ2893" s="234"/>
      <c r="BA2893" s="234"/>
      <c r="BB2893" s="234"/>
      <c r="BC2893" s="234"/>
      <c r="BD2893" s="234"/>
      <c r="BE2893" s="234"/>
      <c r="BF2893" s="234"/>
      <c r="BG2893" s="234"/>
      <c r="BH2893" s="234"/>
      <c r="BI2893" s="234"/>
      <c r="BJ2893" s="234"/>
      <c r="BK2893" s="234"/>
      <c r="BL2893" s="234"/>
      <c r="BM2893" s="234"/>
      <c r="BN2893" s="234"/>
      <c r="BO2893" s="234"/>
      <c r="BP2893" s="234"/>
      <c r="BQ2893" s="234"/>
      <c r="BR2893" s="234"/>
      <c r="BS2893" s="234"/>
      <c r="BT2893" s="234"/>
      <c r="BU2893" s="234"/>
      <c r="BV2893" s="234"/>
      <c r="BW2893" s="234"/>
      <c r="BX2893" s="234"/>
      <c r="BY2893" s="234"/>
      <c r="BZ2893" s="234"/>
      <c r="CA2893" s="234"/>
      <c r="CB2893" s="234"/>
      <c r="CC2893" s="234"/>
      <c r="CD2893" s="234"/>
      <c r="CE2893" s="234"/>
      <c r="CF2893" s="234"/>
      <c r="CG2893" s="234"/>
      <c r="CH2893" s="234"/>
      <c r="CI2893" s="234"/>
      <c r="CJ2893" s="234"/>
      <c r="CK2893" s="234"/>
      <c r="CL2893" s="234"/>
    </row>
    <row r="2894" spans="2:90" x14ac:dyDescent="0.4">
      <c r="B2894" s="310">
        <f t="shared" si="4103"/>
        <v>45657</v>
      </c>
      <c r="D2894" t="s">
        <v>541</v>
      </c>
      <c r="E2894" s="8"/>
      <c r="H2894" s="16">
        <v>8.3000000000000004E-2</v>
      </c>
      <c r="I2894" s="60">
        <f t="shared" si="4104"/>
        <v>12</v>
      </c>
      <c r="J2894" s="60"/>
      <c r="K2894" s="38"/>
      <c r="L2894" s="38"/>
      <c r="M2894" s="38"/>
      <c r="N2894" s="38"/>
      <c r="O2894" s="38"/>
      <c r="P2894" s="38"/>
      <c r="R2894" s="15"/>
      <c r="S2894" s="234"/>
      <c r="T2894" s="234"/>
      <c r="U2894" s="234"/>
      <c r="V2894" s="234"/>
      <c r="W2894" s="234"/>
      <c r="X2894" s="234"/>
      <c r="Y2894" s="234"/>
      <c r="Z2894" s="234"/>
      <c r="AA2894" s="234"/>
      <c r="AB2894" s="234"/>
      <c r="AC2894" s="234"/>
      <c r="AD2894" s="234"/>
      <c r="AE2894" s="234"/>
      <c r="AF2894" s="234"/>
      <c r="AG2894" s="234"/>
      <c r="AH2894" s="234"/>
      <c r="AI2894" s="234"/>
      <c r="AJ2894" s="234"/>
      <c r="AK2894" s="234"/>
      <c r="AL2894" s="234"/>
      <c r="AM2894" s="234"/>
      <c r="AN2894" s="234"/>
      <c r="AO2894" s="234"/>
      <c r="AP2894" s="234"/>
      <c r="AQ2894" s="234"/>
      <c r="AR2894" s="234"/>
      <c r="AS2894" s="234"/>
      <c r="AT2894" s="234"/>
      <c r="AU2894" s="234"/>
      <c r="AV2894" s="234"/>
      <c r="AW2894" s="234"/>
      <c r="AX2894" s="234"/>
      <c r="AY2894" s="234"/>
      <c r="AZ2894" s="234"/>
      <c r="BA2894" s="234"/>
      <c r="BB2894" s="234"/>
      <c r="BC2894" s="234"/>
      <c r="BD2894" s="234"/>
      <c r="BE2894" s="234"/>
      <c r="BF2894" s="234"/>
      <c r="BG2894" s="234"/>
      <c r="BH2894" s="234"/>
      <c r="BI2894" s="234"/>
      <c r="BJ2894" s="234"/>
      <c r="BK2894" s="234"/>
      <c r="BL2894" s="234"/>
      <c r="BM2894" s="234"/>
      <c r="BN2894" s="234"/>
      <c r="BO2894" s="234"/>
      <c r="BP2894" s="234"/>
      <c r="BQ2894" s="234"/>
      <c r="BR2894" s="234"/>
      <c r="BS2894" s="234"/>
      <c r="BT2894" s="234"/>
      <c r="BU2894" s="234"/>
      <c r="BV2894" s="234"/>
      <c r="BW2894" s="234"/>
      <c r="BX2894" s="234"/>
      <c r="BY2894" s="234"/>
      <c r="BZ2894" s="234"/>
      <c r="CA2894" s="234"/>
      <c r="CB2894" s="234"/>
      <c r="CC2894" s="234"/>
      <c r="CD2894" s="234"/>
      <c r="CE2894" s="234"/>
      <c r="CF2894" s="234"/>
      <c r="CG2894" s="234"/>
      <c r="CH2894" s="234"/>
      <c r="CI2894" s="234"/>
      <c r="CJ2894" s="234"/>
      <c r="CK2894" s="234"/>
      <c r="CL2894" s="234"/>
    </row>
    <row r="2895" spans="2:90" x14ac:dyDescent="0.4">
      <c r="B2895" s="141" t="s">
        <v>62</v>
      </c>
      <c r="D2895" t="s">
        <v>541</v>
      </c>
      <c r="E2895" s="8"/>
      <c r="H2895" s="34">
        <f>1-SUM(H2883:H2894)</f>
        <v>3.3333333333340764E-4</v>
      </c>
      <c r="I2895" s="60"/>
      <c r="J2895" s="60"/>
      <c r="K2895" s="38"/>
      <c r="L2895" s="38"/>
      <c r="M2895" s="38"/>
      <c r="N2895" s="38"/>
      <c r="O2895" s="38"/>
      <c r="P2895" s="38"/>
      <c r="R2895" s="15"/>
      <c r="S2895" s="234"/>
      <c r="T2895" s="234"/>
      <c r="U2895" s="234"/>
      <c r="V2895" s="234"/>
      <c r="W2895" s="234"/>
      <c r="X2895" s="234"/>
      <c r="Y2895" s="234"/>
      <c r="Z2895" s="234"/>
      <c r="AA2895" s="234"/>
      <c r="AB2895" s="234"/>
      <c r="AC2895" s="234"/>
      <c r="AD2895" s="234"/>
      <c r="AE2895" s="234"/>
      <c r="AF2895" s="234"/>
      <c r="AG2895" s="234"/>
      <c r="AH2895" s="234"/>
      <c r="AI2895" s="234"/>
      <c r="AJ2895" s="234"/>
      <c r="AK2895" s="234"/>
      <c r="AL2895" s="234"/>
      <c r="AM2895" s="234"/>
      <c r="AN2895" s="234"/>
      <c r="AO2895" s="234"/>
      <c r="AP2895" s="234"/>
      <c r="AQ2895" s="234"/>
      <c r="AR2895" s="234"/>
      <c r="AS2895" s="234"/>
      <c r="AT2895" s="234"/>
      <c r="AU2895" s="234"/>
      <c r="AV2895" s="234"/>
      <c r="AW2895" s="234"/>
      <c r="AX2895" s="234"/>
      <c r="AY2895" s="234"/>
      <c r="AZ2895" s="234"/>
      <c r="BA2895" s="234"/>
      <c r="BB2895" s="234"/>
      <c r="BC2895" s="234"/>
      <c r="BD2895" s="234"/>
      <c r="BE2895" s="234"/>
      <c r="BF2895" s="234"/>
      <c r="BG2895" s="234"/>
      <c r="BH2895" s="234"/>
      <c r="BI2895" s="234"/>
      <c r="BJ2895" s="234"/>
      <c r="BK2895" s="234"/>
      <c r="BL2895" s="234"/>
      <c r="BM2895" s="234"/>
      <c r="BN2895" s="234"/>
      <c r="BO2895" s="234"/>
      <c r="BP2895" s="234"/>
      <c r="BQ2895" s="234"/>
      <c r="BR2895" s="234"/>
      <c r="BS2895" s="234"/>
      <c r="BT2895" s="234"/>
      <c r="BU2895" s="234"/>
      <c r="BV2895" s="234"/>
      <c r="BW2895" s="234"/>
      <c r="BX2895" s="234"/>
      <c r="BY2895" s="234"/>
      <c r="BZ2895" s="234"/>
      <c r="CA2895" s="234"/>
      <c r="CB2895" s="234"/>
      <c r="CC2895" s="234"/>
      <c r="CD2895" s="234"/>
      <c r="CE2895" s="234"/>
      <c r="CF2895" s="234"/>
      <c r="CG2895" s="234"/>
      <c r="CH2895" s="234"/>
      <c r="CI2895" s="234"/>
      <c r="CJ2895" s="234"/>
      <c r="CK2895" s="234"/>
      <c r="CL2895" s="234"/>
    </row>
    <row r="2896" spans="2:90" x14ac:dyDescent="0.4">
      <c r="B2896" s="132" t="str">
        <f>B2870</f>
        <v>Surgical procedures</v>
      </c>
      <c r="D2896" t="s">
        <v>541</v>
      </c>
      <c r="E2896" s="8" t="str">
        <f t="shared" si="4102"/>
        <v>2896 SEASON MONTHL-TV-V</v>
      </c>
      <c r="G2896" t="s">
        <v>332</v>
      </c>
      <c r="H2896" s="12"/>
      <c r="I2896" s="60"/>
      <c r="J2896" s="60"/>
      <c r="K2896" s="38"/>
      <c r="L2896" s="38"/>
      <c r="M2896" s="38"/>
      <c r="N2896" s="38"/>
      <c r="O2896" s="38"/>
      <c r="P2896" s="38"/>
      <c r="R2896" s="15"/>
      <c r="S2896" s="234"/>
      <c r="T2896" s="234"/>
      <c r="U2896" s="234"/>
      <c r="V2896" s="234"/>
      <c r="W2896" s="234"/>
      <c r="X2896" s="234"/>
      <c r="Y2896" s="234"/>
      <c r="Z2896" s="234"/>
      <c r="AA2896" s="234"/>
      <c r="AB2896" s="234"/>
      <c r="AC2896" s="234"/>
      <c r="AD2896" s="234"/>
      <c r="AE2896" s="234"/>
      <c r="AF2896" s="234"/>
      <c r="AG2896" s="234"/>
      <c r="AH2896" s="234"/>
      <c r="AI2896" s="234"/>
      <c r="AJ2896" s="234"/>
      <c r="AK2896" s="234"/>
      <c r="AL2896" s="234"/>
      <c r="AM2896" s="234"/>
      <c r="AN2896" s="234"/>
      <c r="AO2896" s="234"/>
      <c r="AP2896" s="234"/>
      <c r="AQ2896" s="234"/>
      <c r="AR2896" s="234"/>
      <c r="AS2896" s="234"/>
      <c r="AT2896" s="234"/>
      <c r="AU2896" s="234"/>
      <c r="AV2896" s="234"/>
      <c r="AW2896" s="234"/>
      <c r="AX2896" s="234"/>
      <c r="AY2896" s="234"/>
      <c r="AZ2896" s="234"/>
      <c r="BA2896" s="234"/>
      <c r="BB2896" s="234"/>
      <c r="BC2896" s="234"/>
      <c r="BD2896" s="234"/>
      <c r="BE2896" s="234"/>
      <c r="BF2896" s="234"/>
      <c r="BG2896" s="234"/>
      <c r="BH2896" s="234"/>
      <c r="BI2896" s="234"/>
      <c r="BJ2896" s="234"/>
      <c r="BK2896" s="234"/>
      <c r="BL2896" s="234"/>
      <c r="BM2896" s="234"/>
      <c r="BN2896" s="234"/>
      <c r="BO2896" s="234"/>
      <c r="BP2896" s="234"/>
      <c r="BQ2896" s="234"/>
      <c r="BR2896" s="234"/>
      <c r="BS2896" s="234"/>
      <c r="BT2896" s="234"/>
      <c r="BU2896" s="234"/>
      <c r="BV2896" s="234"/>
      <c r="BW2896" s="234"/>
      <c r="BX2896" s="234"/>
      <c r="BY2896" s="234"/>
      <c r="BZ2896" s="234"/>
      <c r="CA2896" s="234"/>
      <c r="CB2896" s="234"/>
      <c r="CC2896" s="234"/>
      <c r="CD2896" s="234"/>
      <c r="CE2896" s="234"/>
      <c r="CF2896" s="234"/>
      <c r="CG2896" s="234"/>
      <c r="CH2896" s="234"/>
      <c r="CI2896" s="234"/>
      <c r="CJ2896" s="234"/>
      <c r="CK2896" s="234"/>
      <c r="CL2896" s="234"/>
    </row>
    <row r="2897" spans="2:90" x14ac:dyDescent="0.4">
      <c r="B2897" s="132" t="str">
        <f t="shared" ref="B2897:B2903" si="4105">B2871</f>
        <v>procedure</v>
      </c>
      <c r="D2897" t="s">
        <v>541</v>
      </c>
      <c r="E2897" s="8" t="str">
        <f>ROW()&amp;" "&amp;D2897</f>
        <v>2897 SEASON MONTHL-TV-V</v>
      </c>
      <c r="G2897" t="s">
        <v>332</v>
      </c>
      <c r="H2897" s="27"/>
      <c r="I2897" s="78"/>
      <c r="J2897" s="78"/>
      <c r="K2897" s="33"/>
      <c r="L2897" s="33"/>
      <c r="M2897" s="33"/>
      <c r="N2897" s="33"/>
      <c r="O2897" s="33"/>
      <c r="P2897" s="33"/>
      <c r="R2897" s="33"/>
      <c r="S2897" s="80"/>
      <c r="T2897" s="80"/>
      <c r="U2897" s="80"/>
      <c r="V2897" s="80"/>
      <c r="W2897" s="80"/>
      <c r="X2897" s="80"/>
      <c r="Y2897" s="80"/>
      <c r="Z2897" s="80"/>
      <c r="AA2897" s="80"/>
      <c r="AB2897" s="80"/>
      <c r="AC2897" s="80"/>
      <c r="AD2897" s="80"/>
      <c r="AE2897" s="80"/>
      <c r="AF2897" s="80"/>
      <c r="AG2897" s="80"/>
      <c r="AH2897" s="80"/>
      <c r="AI2897" s="80"/>
      <c r="AJ2897" s="80"/>
      <c r="AK2897" s="80"/>
      <c r="AL2897" s="80"/>
      <c r="AM2897" s="80"/>
      <c r="AN2897" s="80"/>
      <c r="AO2897" s="80"/>
      <c r="AP2897" s="80"/>
      <c r="AQ2897" s="80"/>
      <c r="AR2897" s="80"/>
      <c r="AS2897" s="80"/>
      <c r="AT2897" s="80"/>
      <c r="AU2897" s="80"/>
      <c r="AV2897" s="80"/>
      <c r="AW2897" s="80"/>
      <c r="AX2897" s="80"/>
      <c r="AY2897" s="80"/>
      <c r="AZ2897" s="80"/>
      <c r="BA2897" s="80"/>
      <c r="BB2897" s="80"/>
      <c r="BC2897" s="80"/>
      <c r="BD2897" s="80"/>
      <c r="BE2897" s="80"/>
      <c r="BF2897" s="80"/>
      <c r="BG2897" s="80"/>
      <c r="BH2897" s="80"/>
      <c r="BI2897" s="80"/>
      <c r="BJ2897" s="80"/>
      <c r="BK2897" s="80"/>
      <c r="BL2897" s="80"/>
      <c r="BM2897" s="80"/>
      <c r="BN2897" s="80"/>
      <c r="BO2897" s="80"/>
      <c r="BP2897" s="80"/>
      <c r="BQ2897" s="80"/>
      <c r="BR2897" s="80"/>
      <c r="BS2897" s="80"/>
      <c r="BT2897" s="80"/>
      <c r="BU2897" s="80"/>
      <c r="BV2897" s="80"/>
      <c r="BW2897" s="80"/>
      <c r="BX2897" s="80"/>
      <c r="BY2897" s="80"/>
      <c r="BZ2897" s="80"/>
      <c r="CA2897" s="80"/>
      <c r="CB2897" s="80"/>
      <c r="CC2897" s="80"/>
      <c r="CD2897" s="80"/>
      <c r="CE2897" s="80"/>
      <c r="CF2897" s="80"/>
      <c r="CG2897" s="80"/>
      <c r="CH2897" s="80"/>
      <c r="CI2897" s="80"/>
      <c r="CJ2897" s="80"/>
      <c r="CK2897" s="80"/>
      <c r="CL2897" s="80"/>
    </row>
    <row r="2898" spans="2:90" x14ac:dyDescent="0.4">
      <c r="B2898" s="132" t="str">
        <f t="shared" si="4105"/>
        <v>Primary revenue driver</v>
      </c>
      <c r="D2898" t="s">
        <v>541</v>
      </c>
      <c r="E2898" s="8" t="str">
        <f t="shared" ref="E2898:E2903" si="4106">ROW()&amp;" "&amp;D2898</f>
        <v>2898 SEASON MONTHL-TV-V</v>
      </c>
      <c r="G2898" t="s">
        <v>332</v>
      </c>
      <c r="H2898" s="27"/>
      <c r="I2898" s="78"/>
      <c r="J2898" s="78"/>
      <c r="K2898" s="33"/>
      <c r="L2898" s="33"/>
      <c r="M2898" s="33"/>
      <c r="N2898" s="33"/>
      <c r="O2898" s="33"/>
      <c r="P2898" s="33"/>
      <c r="R2898" s="33"/>
      <c r="S2898" s="80" t="str">
        <f t="shared" ref="S2898" si="4107">S2872</f>
        <v>S$12</v>
      </c>
      <c r="T2898" s="80" t="str">
        <f t="shared" ref="T2898:CE2898" si="4108">T2872</f>
        <v>T$12</v>
      </c>
      <c r="U2898" s="80" t="str">
        <f t="shared" si="4108"/>
        <v>U$12</v>
      </c>
      <c r="V2898" s="80" t="str">
        <f t="shared" si="4108"/>
        <v>V$12</v>
      </c>
      <c r="W2898" s="80" t="str">
        <f t="shared" si="4108"/>
        <v>W$12</v>
      </c>
      <c r="X2898" s="80" t="str">
        <f t="shared" si="4108"/>
        <v>X$12</v>
      </c>
      <c r="Y2898" s="80" t="str">
        <f t="shared" si="4108"/>
        <v>Y$12</v>
      </c>
      <c r="Z2898" s="80" t="str">
        <f t="shared" si="4108"/>
        <v>Z$12</v>
      </c>
      <c r="AA2898" s="80" t="str">
        <f t="shared" si="4108"/>
        <v>AA$12</v>
      </c>
      <c r="AB2898" s="80" t="str">
        <f t="shared" si="4108"/>
        <v>AB$12</v>
      </c>
      <c r="AC2898" s="80" t="str">
        <f t="shared" si="4108"/>
        <v>AC$12</v>
      </c>
      <c r="AD2898" s="80" t="str">
        <f t="shared" si="4108"/>
        <v>AD$12</v>
      </c>
      <c r="AE2898" s="80" t="str">
        <f t="shared" si="4108"/>
        <v>AE$12</v>
      </c>
      <c r="AF2898" s="80" t="str">
        <f t="shared" si="4108"/>
        <v>AF$12</v>
      </c>
      <c r="AG2898" s="80" t="str">
        <f t="shared" si="4108"/>
        <v>AG$12</v>
      </c>
      <c r="AH2898" s="80" t="str">
        <f t="shared" si="4108"/>
        <v>AH$12</v>
      </c>
      <c r="AI2898" s="80" t="str">
        <f t="shared" si="4108"/>
        <v>AI$12</v>
      </c>
      <c r="AJ2898" s="80" t="str">
        <f t="shared" si="4108"/>
        <v>AJ$12</v>
      </c>
      <c r="AK2898" s="80" t="str">
        <f t="shared" si="4108"/>
        <v>AK$12</v>
      </c>
      <c r="AL2898" s="80" t="str">
        <f t="shared" si="4108"/>
        <v>AL$12</v>
      </c>
      <c r="AM2898" s="80" t="str">
        <f t="shared" si="4108"/>
        <v>AM$12</v>
      </c>
      <c r="AN2898" s="80" t="str">
        <f t="shared" si="4108"/>
        <v>AN$12</v>
      </c>
      <c r="AO2898" s="80" t="str">
        <f t="shared" si="4108"/>
        <v>AO$12</v>
      </c>
      <c r="AP2898" s="80" t="str">
        <f t="shared" si="4108"/>
        <v>AP$12</v>
      </c>
      <c r="AQ2898" s="80" t="str">
        <f t="shared" si="4108"/>
        <v>AQ$12</v>
      </c>
      <c r="AR2898" s="80" t="str">
        <f t="shared" si="4108"/>
        <v>AR$12</v>
      </c>
      <c r="AS2898" s="80" t="str">
        <f t="shared" si="4108"/>
        <v>AS$12</v>
      </c>
      <c r="AT2898" s="80" t="str">
        <f t="shared" si="4108"/>
        <v>AT$12</v>
      </c>
      <c r="AU2898" s="80" t="str">
        <f t="shared" si="4108"/>
        <v>AU$12</v>
      </c>
      <c r="AV2898" s="80" t="str">
        <f t="shared" si="4108"/>
        <v>AV$12</v>
      </c>
      <c r="AW2898" s="80" t="str">
        <f t="shared" si="4108"/>
        <v>AW$12</v>
      </c>
      <c r="AX2898" s="80" t="str">
        <f t="shared" si="4108"/>
        <v>AX$12</v>
      </c>
      <c r="AY2898" s="80" t="str">
        <f t="shared" si="4108"/>
        <v>AY$12</v>
      </c>
      <c r="AZ2898" s="80" t="str">
        <f t="shared" si="4108"/>
        <v>AZ$12</v>
      </c>
      <c r="BA2898" s="80" t="str">
        <f t="shared" si="4108"/>
        <v>BA$12</v>
      </c>
      <c r="BB2898" s="80" t="str">
        <f t="shared" si="4108"/>
        <v>BB$12</v>
      </c>
      <c r="BC2898" s="80" t="str">
        <f t="shared" si="4108"/>
        <v>BC$12</v>
      </c>
      <c r="BD2898" s="80" t="str">
        <f t="shared" si="4108"/>
        <v>BD$12</v>
      </c>
      <c r="BE2898" s="80" t="str">
        <f t="shared" si="4108"/>
        <v>BE$12</v>
      </c>
      <c r="BF2898" s="80" t="str">
        <f t="shared" si="4108"/>
        <v>BF$12</v>
      </c>
      <c r="BG2898" s="80" t="str">
        <f t="shared" si="4108"/>
        <v>BG$12</v>
      </c>
      <c r="BH2898" s="80" t="str">
        <f t="shared" si="4108"/>
        <v>BH$12</v>
      </c>
      <c r="BI2898" s="80" t="str">
        <f t="shared" si="4108"/>
        <v>BI$12</v>
      </c>
      <c r="BJ2898" s="80" t="str">
        <f t="shared" si="4108"/>
        <v>BJ$12</v>
      </c>
      <c r="BK2898" s="80" t="str">
        <f t="shared" si="4108"/>
        <v>BK$12</v>
      </c>
      <c r="BL2898" s="80" t="str">
        <f t="shared" si="4108"/>
        <v>BL$12</v>
      </c>
      <c r="BM2898" s="80" t="str">
        <f t="shared" si="4108"/>
        <v>BM$12</v>
      </c>
      <c r="BN2898" s="80" t="str">
        <f t="shared" si="4108"/>
        <v>BN$12</v>
      </c>
      <c r="BO2898" s="80" t="str">
        <f t="shared" si="4108"/>
        <v>BO$12</v>
      </c>
      <c r="BP2898" s="80" t="str">
        <f t="shared" si="4108"/>
        <v>BP$12</v>
      </c>
      <c r="BQ2898" s="80" t="str">
        <f t="shared" si="4108"/>
        <v>BQ$12</v>
      </c>
      <c r="BR2898" s="80" t="str">
        <f t="shared" si="4108"/>
        <v>BR$12</v>
      </c>
      <c r="BS2898" s="80" t="str">
        <f t="shared" si="4108"/>
        <v>BS$12</v>
      </c>
      <c r="BT2898" s="80" t="str">
        <f t="shared" si="4108"/>
        <v>BT$12</v>
      </c>
      <c r="BU2898" s="80" t="str">
        <f t="shared" si="4108"/>
        <v>BU$12</v>
      </c>
      <c r="BV2898" s="80" t="str">
        <f t="shared" si="4108"/>
        <v>BV$12</v>
      </c>
      <c r="BW2898" s="80" t="str">
        <f t="shared" si="4108"/>
        <v>BW$12</v>
      </c>
      <c r="BX2898" s="80" t="str">
        <f t="shared" si="4108"/>
        <v>BX$12</v>
      </c>
      <c r="BY2898" s="80" t="str">
        <f t="shared" si="4108"/>
        <v>BY$12</v>
      </c>
      <c r="BZ2898" s="80" t="str">
        <f t="shared" si="4108"/>
        <v>BZ$12</v>
      </c>
      <c r="CA2898" s="80" t="str">
        <f t="shared" si="4108"/>
        <v>CA$12</v>
      </c>
      <c r="CB2898" s="80" t="str">
        <f t="shared" si="4108"/>
        <v>CB$12</v>
      </c>
      <c r="CC2898" s="80" t="str">
        <f t="shared" si="4108"/>
        <v>CC$12</v>
      </c>
      <c r="CD2898" s="80" t="str">
        <f t="shared" si="4108"/>
        <v>CD$12</v>
      </c>
      <c r="CE2898" s="80" t="str">
        <f t="shared" si="4108"/>
        <v>CE$12</v>
      </c>
      <c r="CF2898" s="80" t="str">
        <f t="shared" ref="CF2898:CK2898" si="4109">CF2872</f>
        <v>CF$12</v>
      </c>
      <c r="CG2898" s="80" t="str">
        <f t="shared" si="4109"/>
        <v>CG$12</v>
      </c>
      <c r="CH2898" s="80" t="str">
        <f t="shared" si="4109"/>
        <v>CH$12</v>
      </c>
      <c r="CI2898" s="80" t="str">
        <f t="shared" si="4109"/>
        <v>CI$12</v>
      </c>
      <c r="CJ2898" s="80" t="str">
        <f t="shared" si="4109"/>
        <v>CJ$12</v>
      </c>
      <c r="CK2898" s="80" t="str">
        <f t="shared" si="4109"/>
        <v>CK$12</v>
      </c>
      <c r="CL2898" s="80" t="str">
        <f t="shared" ref="CL2898" si="4110">CL2872</f>
        <v>CL$12</v>
      </c>
    </row>
    <row r="2899" spans="2:90" x14ac:dyDescent="0.4">
      <c r="B2899" s="132" t="str">
        <f t="shared" si="4105"/>
        <v>Primary volume driver</v>
      </c>
      <c r="D2899" t="s">
        <v>541</v>
      </c>
      <c r="E2899" s="8" t="str">
        <f t="shared" si="4106"/>
        <v>2899 SEASON MONTHL-TV-V</v>
      </c>
      <c r="G2899" t="s">
        <v>332</v>
      </c>
      <c r="K2899" s="53"/>
      <c r="L2899" s="53"/>
      <c r="M2899" s="53"/>
      <c r="N2899" s="53"/>
      <c r="O2899" s="53"/>
      <c r="P2899" s="53"/>
      <c r="R2899" s="24"/>
      <c r="S2899" s="4" t="str">
        <f t="shared" ref="S2899" si="4111">ADDRESS(ROW(S2880),COLUMN(S2880),2)</f>
        <v>S$2880</v>
      </c>
      <c r="T2899" s="4" t="str">
        <f t="shared" ref="T2899:CE2899" si="4112">ADDRESS(ROW(T2880),COLUMN(T2880),2)</f>
        <v>T$2880</v>
      </c>
      <c r="U2899" s="4" t="str">
        <f t="shared" si="4112"/>
        <v>U$2880</v>
      </c>
      <c r="V2899" s="4" t="str">
        <f t="shared" si="4112"/>
        <v>V$2880</v>
      </c>
      <c r="W2899" s="4" t="str">
        <f t="shared" si="4112"/>
        <v>W$2880</v>
      </c>
      <c r="X2899" s="4" t="str">
        <f t="shared" si="4112"/>
        <v>X$2880</v>
      </c>
      <c r="Y2899" s="4" t="str">
        <f t="shared" si="4112"/>
        <v>Y$2880</v>
      </c>
      <c r="Z2899" s="4" t="str">
        <f t="shared" si="4112"/>
        <v>Z$2880</v>
      </c>
      <c r="AA2899" s="4" t="str">
        <f t="shared" si="4112"/>
        <v>AA$2880</v>
      </c>
      <c r="AB2899" s="4" t="str">
        <f t="shared" si="4112"/>
        <v>AB$2880</v>
      </c>
      <c r="AC2899" s="4" t="str">
        <f t="shared" si="4112"/>
        <v>AC$2880</v>
      </c>
      <c r="AD2899" s="4" t="str">
        <f t="shared" si="4112"/>
        <v>AD$2880</v>
      </c>
      <c r="AE2899" s="4" t="str">
        <f t="shared" si="4112"/>
        <v>AE$2880</v>
      </c>
      <c r="AF2899" s="4" t="str">
        <f t="shared" si="4112"/>
        <v>AF$2880</v>
      </c>
      <c r="AG2899" s="4" t="str">
        <f t="shared" si="4112"/>
        <v>AG$2880</v>
      </c>
      <c r="AH2899" s="4" t="str">
        <f t="shared" si="4112"/>
        <v>AH$2880</v>
      </c>
      <c r="AI2899" s="4" t="str">
        <f t="shared" si="4112"/>
        <v>AI$2880</v>
      </c>
      <c r="AJ2899" s="4" t="str">
        <f t="shared" si="4112"/>
        <v>AJ$2880</v>
      </c>
      <c r="AK2899" s="4" t="str">
        <f t="shared" si="4112"/>
        <v>AK$2880</v>
      </c>
      <c r="AL2899" s="4" t="str">
        <f t="shared" si="4112"/>
        <v>AL$2880</v>
      </c>
      <c r="AM2899" s="4" t="str">
        <f t="shared" si="4112"/>
        <v>AM$2880</v>
      </c>
      <c r="AN2899" s="4" t="str">
        <f t="shared" si="4112"/>
        <v>AN$2880</v>
      </c>
      <c r="AO2899" s="4" t="str">
        <f t="shared" si="4112"/>
        <v>AO$2880</v>
      </c>
      <c r="AP2899" s="4" t="str">
        <f t="shared" si="4112"/>
        <v>AP$2880</v>
      </c>
      <c r="AQ2899" s="4" t="str">
        <f t="shared" si="4112"/>
        <v>AQ$2880</v>
      </c>
      <c r="AR2899" s="4" t="str">
        <f t="shared" si="4112"/>
        <v>AR$2880</v>
      </c>
      <c r="AS2899" s="4" t="str">
        <f t="shared" si="4112"/>
        <v>AS$2880</v>
      </c>
      <c r="AT2899" s="4" t="str">
        <f t="shared" si="4112"/>
        <v>AT$2880</v>
      </c>
      <c r="AU2899" s="4" t="str">
        <f t="shared" si="4112"/>
        <v>AU$2880</v>
      </c>
      <c r="AV2899" s="4" t="str">
        <f t="shared" si="4112"/>
        <v>AV$2880</v>
      </c>
      <c r="AW2899" s="4" t="str">
        <f t="shared" si="4112"/>
        <v>AW$2880</v>
      </c>
      <c r="AX2899" s="4" t="str">
        <f t="shared" si="4112"/>
        <v>AX$2880</v>
      </c>
      <c r="AY2899" s="4" t="str">
        <f t="shared" si="4112"/>
        <v>AY$2880</v>
      </c>
      <c r="AZ2899" s="4" t="str">
        <f t="shared" si="4112"/>
        <v>AZ$2880</v>
      </c>
      <c r="BA2899" s="4" t="str">
        <f t="shared" si="4112"/>
        <v>BA$2880</v>
      </c>
      <c r="BB2899" s="4" t="str">
        <f t="shared" si="4112"/>
        <v>BB$2880</v>
      </c>
      <c r="BC2899" s="4" t="str">
        <f t="shared" si="4112"/>
        <v>BC$2880</v>
      </c>
      <c r="BD2899" s="4" t="str">
        <f t="shared" si="4112"/>
        <v>BD$2880</v>
      </c>
      <c r="BE2899" s="4" t="str">
        <f t="shared" si="4112"/>
        <v>BE$2880</v>
      </c>
      <c r="BF2899" s="4" t="str">
        <f t="shared" si="4112"/>
        <v>BF$2880</v>
      </c>
      <c r="BG2899" s="4" t="str">
        <f t="shared" si="4112"/>
        <v>BG$2880</v>
      </c>
      <c r="BH2899" s="4" t="str">
        <f t="shared" si="4112"/>
        <v>BH$2880</v>
      </c>
      <c r="BI2899" s="4" t="str">
        <f t="shared" si="4112"/>
        <v>BI$2880</v>
      </c>
      <c r="BJ2899" s="4" t="str">
        <f t="shared" si="4112"/>
        <v>BJ$2880</v>
      </c>
      <c r="BK2899" s="4" t="str">
        <f t="shared" si="4112"/>
        <v>BK$2880</v>
      </c>
      <c r="BL2899" s="4" t="str">
        <f t="shared" si="4112"/>
        <v>BL$2880</v>
      </c>
      <c r="BM2899" s="4" t="str">
        <f t="shared" si="4112"/>
        <v>BM$2880</v>
      </c>
      <c r="BN2899" s="4" t="str">
        <f t="shared" si="4112"/>
        <v>BN$2880</v>
      </c>
      <c r="BO2899" s="4" t="str">
        <f t="shared" si="4112"/>
        <v>BO$2880</v>
      </c>
      <c r="BP2899" s="4" t="str">
        <f t="shared" si="4112"/>
        <v>BP$2880</v>
      </c>
      <c r="BQ2899" s="4" t="str">
        <f t="shared" si="4112"/>
        <v>BQ$2880</v>
      </c>
      <c r="BR2899" s="4" t="str">
        <f t="shared" si="4112"/>
        <v>BR$2880</v>
      </c>
      <c r="BS2899" s="4" t="str">
        <f t="shared" si="4112"/>
        <v>BS$2880</v>
      </c>
      <c r="BT2899" s="4" t="str">
        <f t="shared" si="4112"/>
        <v>BT$2880</v>
      </c>
      <c r="BU2899" s="4" t="str">
        <f t="shared" si="4112"/>
        <v>BU$2880</v>
      </c>
      <c r="BV2899" s="4" t="str">
        <f t="shared" si="4112"/>
        <v>BV$2880</v>
      </c>
      <c r="BW2899" s="4" t="str">
        <f t="shared" si="4112"/>
        <v>BW$2880</v>
      </c>
      <c r="BX2899" s="4" t="str">
        <f t="shared" si="4112"/>
        <v>BX$2880</v>
      </c>
      <c r="BY2899" s="4" t="str">
        <f t="shared" si="4112"/>
        <v>BY$2880</v>
      </c>
      <c r="BZ2899" s="4" t="str">
        <f t="shared" si="4112"/>
        <v>BZ$2880</v>
      </c>
      <c r="CA2899" s="4" t="str">
        <f t="shared" si="4112"/>
        <v>CA$2880</v>
      </c>
      <c r="CB2899" s="4" t="str">
        <f t="shared" si="4112"/>
        <v>CB$2880</v>
      </c>
      <c r="CC2899" s="4" t="str">
        <f t="shared" si="4112"/>
        <v>CC$2880</v>
      </c>
      <c r="CD2899" s="4" t="str">
        <f t="shared" si="4112"/>
        <v>CD$2880</v>
      </c>
      <c r="CE2899" s="4" t="str">
        <f t="shared" si="4112"/>
        <v>CE$2880</v>
      </c>
      <c r="CF2899" s="4" t="str">
        <f t="shared" ref="CF2899:CK2899" si="4113">ADDRESS(ROW(CF2880),COLUMN(CF2880),2)</f>
        <v>CF$2880</v>
      </c>
      <c r="CG2899" s="4" t="str">
        <f t="shared" si="4113"/>
        <v>CG$2880</v>
      </c>
      <c r="CH2899" s="4" t="str">
        <f t="shared" si="4113"/>
        <v>CH$2880</v>
      </c>
      <c r="CI2899" s="4" t="str">
        <f t="shared" si="4113"/>
        <v>CI$2880</v>
      </c>
      <c r="CJ2899" s="4" t="str">
        <f t="shared" si="4113"/>
        <v>CJ$2880</v>
      </c>
      <c r="CK2899" s="4" t="str">
        <f t="shared" si="4113"/>
        <v>CK$2880</v>
      </c>
      <c r="CL2899" s="4" t="str">
        <f t="shared" ref="CL2899" si="4114">ADDRESS(ROW(CL2880),COLUMN(CL2880),2)</f>
        <v>CL$2880</v>
      </c>
    </row>
    <row r="2900" spans="2:90" x14ac:dyDescent="0.4">
      <c r="B2900" s="132" t="str">
        <f t="shared" si="4105"/>
        <v>(Secondary label)</v>
      </c>
      <c r="D2900" t="s">
        <v>541</v>
      </c>
      <c r="E2900" s="8" t="str">
        <f t="shared" si="4106"/>
        <v>2900 SEASON MONTHL-TV-V</v>
      </c>
      <c r="G2900" t="s">
        <v>332</v>
      </c>
      <c r="H2900" s="12"/>
      <c r="I2900" s="60"/>
      <c r="J2900" s="60"/>
      <c r="K2900" s="15"/>
      <c r="L2900" s="15"/>
      <c r="M2900" s="15"/>
      <c r="N2900" s="15"/>
      <c r="O2900" s="15"/>
      <c r="P2900" s="15"/>
      <c r="R2900" s="15"/>
      <c r="S2900" s="80"/>
      <c r="T2900" s="80"/>
      <c r="U2900" s="80"/>
      <c r="V2900" s="80"/>
      <c r="W2900" s="80"/>
      <c r="X2900" s="80"/>
      <c r="Y2900" s="80"/>
      <c r="Z2900" s="80"/>
      <c r="AA2900" s="80"/>
      <c r="AB2900" s="80"/>
      <c r="AC2900" s="80"/>
      <c r="AD2900" s="80"/>
      <c r="AE2900" s="80"/>
      <c r="AF2900" s="80"/>
      <c r="AG2900" s="80"/>
      <c r="AH2900" s="80"/>
      <c r="AI2900" s="80"/>
      <c r="AJ2900" s="80"/>
      <c r="AK2900" s="80"/>
      <c r="AL2900" s="80"/>
      <c r="AM2900" s="80"/>
      <c r="AN2900" s="80"/>
      <c r="AO2900" s="80"/>
      <c r="AP2900" s="80"/>
      <c r="AQ2900" s="80"/>
      <c r="AR2900" s="80"/>
      <c r="AS2900" s="80"/>
      <c r="AT2900" s="80"/>
      <c r="AU2900" s="80"/>
      <c r="AV2900" s="80"/>
      <c r="AW2900" s="80"/>
      <c r="AX2900" s="80"/>
      <c r="AY2900" s="80"/>
      <c r="AZ2900" s="80"/>
      <c r="BA2900" s="80"/>
      <c r="BB2900" s="80"/>
      <c r="BC2900" s="80"/>
      <c r="BD2900" s="80"/>
      <c r="BE2900" s="80"/>
      <c r="BF2900" s="80"/>
      <c r="BG2900" s="80"/>
      <c r="BH2900" s="80"/>
      <c r="BI2900" s="80"/>
      <c r="BJ2900" s="80"/>
      <c r="BK2900" s="80"/>
      <c r="BL2900" s="80"/>
      <c r="BM2900" s="80"/>
      <c r="BN2900" s="80"/>
      <c r="BO2900" s="80"/>
      <c r="BP2900" s="80"/>
      <c r="BQ2900" s="80"/>
      <c r="BR2900" s="80"/>
      <c r="BS2900" s="80"/>
      <c r="BT2900" s="80"/>
      <c r="BU2900" s="80"/>
      <c r="BV2900" s="80"/>
      <c r="BW2900" s="80"/>
      <c r="BX2900" s="80"/>
      <c r="BY2900" s="80"/>
      <c r="BZ2900" s="80"/>
      <c r="CA2900" s="80"/>
      <c r="CB2900" s="80"/>
      <c r="CC2900" s="80"/>
      <c r="CD2900" s="80"/>
      <c r="CE2900" s="80"/>
      <c r="CF2900" s="80"/>
      <c r="CG2900" s="80"/>
      <c r="CH2900" s="80"/>
      <c r="CI2900" s="80"/>
      <c r="CJ2900" s="80"/>
      <c r="CK2900" s="80"/>
      <c r="CL2900" s="80"/>
    </row>
    <row r="2901" spans="2:90" x14ac:dyDescent="0.4">
      <c r="B2901" s="132" t="str">
        <f t="shared" si="4105"/>
        <v xml:space="preserve">secondary unit </v>
      </c>
      <c r="D2901" t="s">
        <v>541</v>
      </c>
      <c r="E2901" s="8" t="str">
        <f t="shared" si="4106"/>
        <v>2901 SEASON MONTHL-TV-V</v>
      </c>
      <c r="G2901" t="s">
        <v>332</v>
      </c>
      <c r="H2901" s="12"/>
      <c r="I2901" s="60"/>
      <c r="J2901" s="60"/>
      <c r="K2901" s="15"/>
      <c r="L2901" s="15"/>
      <c r="M2901" s="15"/>
      <c r="N2901" s="15"/>
      <c r="O2901" s="15"/>
      <c r="P2901" s="15"/>
      <c r="R2901" s="15"/>
      <c r="S2901" s="76"/>
      <c r="T2901" s="76"/>
      <c r="U2901" s="76"/>
      <c r="V2901" s="76"/>
      <c r="W2901" s="76"/>
      <c r="X2901" s="76"/>
      <c r="Y2901" s="76"/>
      <c r="Z2901" s="76"/>
      <c r="AA2901" s="76"/>
      <c r="AB2901" s="76"/>
      <c r="AC2901" s="76"/>
      <c r="AD2901" s="76"/>
      <c r="AE2901" s="76"/>
      <c r="AF2901" s="76"/>
      <c r="AG2901" s="76"/>
      <c r="AH2901" s="76"/>
      <c r="AI2901" s="76"/>
      <c r="AJ2901" s="76"/>
      <c r="AK2901" s="76"/>
      <c r="AL2901" s="76"/>
      <c r="AM2901" s="76"/>
      <c r="AN2901" s="76"/>
      <c r="AO2901" s="76"/>
      <c r="AP2901" s="76"/>
      <c r="AQ2901" s="76"/>
      <c r="AR2901" s="76"/>
      <c r="AS2901" s="76"/>
      <c r="AT2901" s="76"/>
      <c r="AU2901" s="76"/>
      <c r="AV2901" s="76"/>
      <c r="AW2901" s="76"/>
      <c r="AX2901" s="76"/>
      <c r="AY2901" s="76"/>
      <c r="AZ2901" s="76"/>
      <c r="BA2901" s="76"/>
      <c r="BB2901" s="76"/>
      <c r="BC2901" s="76"/>
      <c r="BD2901" s="76"/>
      <c r="BE2901" s="76"/>
      <c r="BF2901" s="76"/>
      <c r="BG2901" s="76"/>
      <c r="BH2901" s="76"/>
      <c r="BI2901" s="76"/>
      <c r="BJ2901" s="76"/>
      <c r="BK2901" s="76"/>
      <c r="BL2901" s="76"/>
      <c r="BM2901" s="76"/>
      <c r="BN2901" s="76"/>
      <c r="BO2901" s="76"/>
      <c r="BP2901" s="76"/>
      <c r="BQ2901" s="76"/>
      <c r="BR2901" s="76"/>
      <c r="BS2901" s="76"/>
      <c r="BT2901" s="76"/>
      <c r="BU2901" s="76"/>
      <c r="BV2901" s="76"/>
      <c r="BW2901" s="76"/>
      <c r="BX2901" s="76"/>
      <c r="BY2901" s="76"/>
      <c r="BZ2901" s="76"/>
      <c r="CA2901" s="76"/>
      <c r="CB2901" s="76"/>
      <c r="CC2901" s="76"/>
      <c r="CD2901" s="76"/>
      <c r="CE2901" s="76"/>
      <c r="CF2901" s="76"/>
      <c r="CG2901" s="76"/>
      <c r="CH2901" s="76"/>
      <c r="CI2901" s="76"/>
      <c r="CJ2901" s="76"/>
      <c r="CK2901" s="76"/>
      <c r="CL2901" s="76"/>
    </row>
    <row r="2902" spans="2:90" x14ac:dyDescent="0.4">
      <c r="B2902" s="132" t="str">
        <f t="shared" si="4105"/>
        <v>Secondary revenue driver</v>
      </c>
      <c r="D2902" t="s">
        <v>541</v>
      </c>
      <c r="E2902" s="8" t="str">
        <f t="shared" si="4106"/>
        <v>2902 SEASON MONTHL-TV-V</v>
      </c>
      <c r="G2902" t="s">
        <v>332</v>
      </c>
      <c r="H2902" s="12"/>
      <c r="I2902" s="60"/>
      <c r="J2902" s="60"/>
      <c r="K2902" s="15"/>
      <c r="L2902" s="15"/>
      <c r="M2902" s="15"/>
      <c r="N2902" s="15"/>
      <c r="O2902" s="15"/>
      <c r="P2902" s="15"/>
      <c r="R2902" s="15"/>
      <c r="S2902" s="80" t="str">
        <f t="shared" ref="S2902" si="4115">S2876</f>
        <v>S$14</v>
      </c>
      <c r="T2902" s="80" t="str">
        <f t="shared" ref="T2902:CE2902" si="4116">T2876</f>
        <v>T$14</v>
      </c>
      <c r="U2902" s="80" t="str">
        <f t="shared" si="4116"/>
        <v>U$14</v>
      </c>
      <c r="V2902" s="80" t="str">
        <f t="shared" si="4116"/>
        <v>V$14</v>
      </c>
      <c r="W2902" s="80" t="str">
        <f t="shared" si="4116"/>
        <v>W$14</v>
      </c>
      <c r="X2902" s="80" t="str">
        <f t="shared" si="4116"/>
        <v>X$14</v>
      </c>
      <c r="Y2902" s="80" t="str">
        <f t="shared" si="4116"/>
        <v>Y$14</v>
      </c>
      <c r="Z2902" s="80" t="str">
        <f t="shared" si="4116"/>
        <v>Z$14</v>
      </c>
      <c r="AA2902" s="80" t="str">
        <f t="shared" si="4116"/>
        <v>AA$14</v>
      </c>
      <c r="AB2902" s="80" t="str">
        <f t="shared" si="4116"/>
        <v>AB$14</v>
      </c>
      <c r="AC2902" s="80" t="str">
        <f t="shared" si="4116"/>
        <v>AC$14</v>
      </c>
      <c r="AD2902" s="80" t="str">
        <f t="shared" si="4116"/>
        <v>AD$14</v>
      </c>
      <c r="AE2902" s="80" t="str">
        <f t="shared" si="4116"/>
        <v>AE$14</v>
      </c>
      <c r="AF2902" s="80" t="str">
        <f t="shared" si="4116"/>
        <v>AF$14</v>
      </c>
      <c r="AG2902" s="80" t="str">
        <f t="shared" si="4116"/>
        <v>AG$14</v>
      </c>
      <c r="AH2902" s="80" t="str">
        <f t="shared" si="4116"/>
        <v>AH$14</v>
      </c>
      <c r="AI2902" s="80" t="str">
        <f t="shared" si="4116"/>
        <v>AI$14</v>
      </c>
      <c r="AJ2902" s="80" t="str">
        <f t="shared" si="4116"/>
        <v>AJ$14</v>
      </c>
      <c r="AK2902" s="80" t="str">
        <f t="shared" si="4116"/>
        <v>AK$14</v>
      </c>
      <c r="AL2902" s="80" t="str">
        <f t="shared" si="4116"/>
        <v>AL$14</v>
      </c>
      <c r="AM2902" s="80" t="str">
        <f t="shared" si="4116"/>
        <v>AM$14</v>
      </c>
      <c r="AN2902" s="80" t="str">
        <f t="shared" si="4116"/>
        <v>AN$14</v>
      </c>
      <c r="AO2902" s="80" t="str">
        <f t="shared" si="4116"/>
        <v>AO$14</v>
      </c>
      <c r="AP2902" s="80" t="str">
        <f t="shared" si="4116"/>
        <v>AP$14</v>
      </c>
      <c r="AQ2902" s="80" t="str">
        <f t="shared" si="4116"/>
        <v>AQ$14</v>
      </c>
      <c r="AR2902" s="80" t="str">
        <f t="shared" si="4116"/>
        <v>AR$14</v>
      </c>
      <c r="AS2902" s="80" t="str">
        <f t="shared" si="4116"/>
        <v>AS$14</v>
      </c>
      <c r="AT2902" s="80" t="str">
        <f t="shared" si="4116"/>
        <v>AT$14</v>
      </c>
      <c r="AU2902" s="80" t="str">
        <f t="shared" si="4116"/>
        <v>AU$14</v>
      </c>
      <c r="AV2902" s="80" t="str">
        <f t="shared" si="4116"/>
        <v>AV$14</v>
      </c>
      <c r="AW2902" s="80" t="str">
        <f t="shared" si="4116"/>
        <v>AW$14</v>
      </c>
      <c r="AX2902" s="80" t="str">
        <f t="shared" si="4116"/>
        <v>AX$14</v>
      </c>
      <c r="AY2902" s="80" t="str">
        <f t="shared" si="4116"/>
        <v>AY$14</v>
      </c>
      <c r="AZ2902" s="80" t="str">
        <f t="shared" si="4116"/>
        <v>AZ$14</v>
      </c>
      <c r="BA2902" s="80" t="str">
        <f t="shared" si="4116"/>
        <v>BA$14</v>
      </c>
      <c r="BB2902" s="80" t="str">
        <f t="shared" si="4116"/>
        <v>BB$14</v>
      </c>
      <c r="BC2902" s="80" t="str">
        <f t="shared" si="4116"/>
        <v>BC$14</v>
      </c>
      <c r="BD2902" s="80" t="str">
        <f t="shared" si="4116"/>
        <v>BD$14</v>
      </c>
      <c r="BE2902" s="80" t="str">
        <f t="shared" si="4116"/>
        <v>BE$14</v>
      </c>
      <c r="BF2902" s="80" t="str">
        <f t="shared" si="4116"/>
        <v>BF$14</v>
      </c>
      <c r="BG2902" s="80" t="str">
        <f t="shared" si="4116"/>
        <v>BG$14</v>
      </c>
      <c r="BH2902" s="80" t="str">
        <f t="shared" si="4116"/>
        <v>BH$14</v>
      </c>
      <c r="BI2902" s="80" t="str">
        <f t="shared" si="4116"/>
        <v>BI$14</v>
      </c>
      <c r="BJ2902" s="80" t="str">
        <f t="shared" si="4116"/>
        <v>BJ$14</v>
      </c>
      <c r="BK2902" s="80" t="str">
        <f t="shared" si="4116"/>
        <v>BK$14</v>
      </c>
      <c r="BL2902" s="80" t="str">
        <f t="shared" si="4116"/>
        <v>BL$14</v>
      </c>
      <c r="BM2902" s="80" t="str">
        <f t="shared" si="4116"/>
        <v>BM$14</v>
      </c>
      <c r="BN2902" s="80" t="str">
        <f t="shared" si="4116"/>
        <v>BN$14</v>
      </c>
      <c r="BO2902" s="80" t="str">
        <f t="shared" si="4116"/>
        <v>BO$14</v>
      </c>
      <c r="BP2902" s="80" t="str">
        <f t="shared" si="4116"/>
        <v>BP$14</v>
      </c>
      <c r="BQ2902" s="80" t="str">
        <f t="shared" si="4116"/>
        <v>BQ$14</v>
      </c>
      <c r="BR2902" s="80" t="str">
        <f t="shared" si="4116"/>
        <v>BR$14</v>
      </c>
      <c r="BS2902" s="80" t="str">
        <f t="shared" si="4116"/>
        <v>BS$14</v>
      </c>
      <c r="BT2902" s="80" t="str">
        <f t="shared" si="4116"/>
        <v>BT$14</v>
      </c>
      <c r="BU2902" s="80" t="str">
        <f t="shared" si="4116"/>
        <v>BU$14</v>
      </c>
      <c r="BV2902" s="80" t="str">
        <f t="shared" si="4116"/>
        <v>BV$14</v>
      </c>
      <c r="BW2902" s="80" t="str">
        <f t="shared" si="4116"/>
        <v>BW$14</v>
      </c>
      <c r="BX2902" s="80" t="str">
        <f t="shared" si="4116"/>
        <v>BX$14</v>
      </c>
      <c r="BY2902" s="80" t="str">
        <f t="shared" si="4116"/>
        <v>BY$14</v>
      </c>
      <c r="BZ2902" s="80" t="str">
        <f t="shared" si="4116"/>
        <v>BZ$14</v>
      </c>
      <c r="CA2902" s="80" t="str">
        <f t="shared" si="4116"/>
        <v>CA$14</v>
      </c>
      <c r="CB2902" s="80" t="str">
        <f t="shared" si="4116"/>
        <v>CB$14</v>
      </c>
      <c r="CC2902" s="80" t="str">
        <f t="shared" si="4116"/>
        <v>CC$14</v>
      </c>
      <c r="CD2902" s="80" t="str">
        <f t="shared" si="4116"/>
        <v>CD$14</v>
      </c>
      <c r="CE2902" s="80" t="str">
        <f t="shared" si="4116"/>
        <v>CE$14</v>
      </c>
      <c r="CF2902" s="80" t="str">
        <f t="shared" ref="CF2902:CK2902" si="4117">CF2876</f>
        <v>CF$14</v>
      </c>
      <c r="CG2902" s="80" t="str">
        <f t="shared" si="4117"/>
        <v>CG$14</v>
      </c>
      <c r="CH2902" s="80" t="str">
        <f t="shared" si="4117"/>
        <v>CH$14</v>
      </c>
      <c r="CI2902" s="80" t="str">
        <f t="shared" si="4117"/>
        <v>CI$14</v>
      </c>
      <c r="CJ2902" s="80" t="str">
        <f t="shared" si="4117"/>
        <v>CJ$14</v>
      </c>
      <c r="CK2902" s="80" t="str">
        <f t="shared" si="4117"/>
        <v>CK$14</v>
      </c>
      <c r="CL2902" s="80" t="str">
        <f t="shared" ref="CL2902" si="4118">CL2876</f>
        <v>CL$14</v>
      </c>
    </row>
    <row r="2903" spans="2:90" x14ac:dyDescent="0.4">
      <c r="B2903" s="132" t="str">
        <f t="shared" si="4105"/>
        <v>Secondary volume driver</v>
      </c>
      <c r="D2903" t="s">
        <v>541</v>
      </c>
      <c r="E2903" s="8" t="str">
        <f t="shared" si="4106"/>
        <v>2903 SEASON MONTHL-TV-V</v>
      </c>
      <c r="G2903" t="s">
        <v>332</v>
      </c>
      <c r="H2903" s="12"/>
      <c r="I2903" s="60"/>
      <c r="J2903" s="60"/>
      <c r="K2903" s="15"/>
      <c r="L2903" s="15"/>
      <c r="M2903" s="15"/>
      <c r="N2903" s="15"/>
      <c r="O2903" s="15"/>
      <c r="P2903" s="15"/>
      <c r="R2903" s="15"/>
      <c r="S2903" s="80" t="str">
        <f t="shared" ref="S2903" si="4119">S2877</f>
        <v>S$15</v>
      </c>
      <c r="T2903" s="80" t="str">
        <f t="shared" ref="T2903:CE2903" si="4120">T2877</f>
        <v>T$15</v>
      </c>
      <c r="U2903" s="80" t="str">
        <f t="shared" si="4120"/>
        <v>U$15</v>
      </c>
      <c r="V2903" s="80" t="str">
        <f t="shared" si="4120"/>
        <v>V$15</v>
      </c>
      <c r="W2903" s="80" t="str">
        <f t="shared" si="4120"/>
        <v>W$15</v>
      </c>
      <c r="X2903" s="80" t="str">
        <f t="shared" si="4120"/>
        <v>X$15</v>
      </c>
      <c r="Y2903" s="80" t="str">
        <f t="shared" si="4120"/>
        <v>Y$15</v>
      </c>
      <c r="Z2903" s="80" t="str">
        <f t="shared" si="4120"/>
        <v>Z$15</v>
      </c>
      <c r="AA2903" s="80" t="str">
        <f t="shared" si="4120"/>
        <v>AA$15</v>
      </c>
      <c r="AB2903" s="80" t="str">
        <f t="shared" si="4120"/>
        <v>AB$15</v>
      </c>
      <c r="AC2903" s="80" t="str">
        <f t="shared" si="4120"/>
        <v>AC$15</v>
      </c>
      <c r="AD2903" s="80" t="str">
        <f t="shared" si="4120"/>
        <v>AD$15</v>
      </c>
      <c r="AE2903" s="80" t="str">
        <f t="shared" si="4120"/>
        <v>AE$15</v>
      </c>
      <c r="AF2903" s="80" t="str">
        <f t="shared" si="4120"/>
        <v>AF$15</v>
      </c>
      <c r="AG2903" s="80" t="str">
        <f t="shared" si="4120"/>
        <v>AG$15</v>
      </c>
      <c r="AH2903" s="80" t="str">
        <f t="shared" si="4120"/>
        <v>AH$15</v>
      </c>
      <c r="AI2903" s="80" t="str">
        <f t="shared" si="4120"/>
        <v>AI$15</v>
      </c>
      <c r="AJ2903" s="80" t="str">
        <f t="shared" si="4120"/>
        <v>AJ$15</v>
      </c>
      <c r="AK2903" s="80" t="str">
        <f t="shared" si="4120"/>
        <v>AK$15</v>
      </c>
      <c r="AL2903" s="80" t="str">
        <f t="shared" si="4120"/>
        <v>AL$15</v>
      </c>
      <c r="AM2903" s="80" t="str">
        <f t="shared" si="4120"/>
        <v>AM$15</v>
      </c>
      <c r="AN2903" s="80" t="str">
        <f t="shared" si="4120"/>
        <v>AN$15</v>
      </c>
      <c r="AO2903" s="80" t="str">
        <f t="shared" si="4120"/>
        <v>AO$15</v>
      </c>
      <c r="AP2903" s="80" t="str">
        <f t="shared" si="4120"/>
        <v>AP$15</v>
      </c>
      <c r="AQ2903" s="80" t="str">
        <f t="shared" si="4120"/>
        <v>AQ$15</v>
      </c>
      <c r="AR2903" s="80" t="str">
        <f t="shared" si="4120"/>
        <v>AR$15</v>
      </c>
      <c r="AS2903" s="80" t="str">
        <f t="shared" si="4120"/>
        <v>AS$15</v>
      </c>
      <c r="AT2903" s="80" t="str">
        <f t="shared" si="4120"/>
        <v>AT$15</v>
      </c>
      <c r="AU2903" s="80" t="str">
        <f t="shared" si="4120"/>
        <v>AU$15</v>
      </c>
      <c r="AV2903" s="80" t="str">
        <f t="shared" si="4120"/>
        <v>AV$15</v>
      </c>
      <c r="AW2903" s="80" t="str">
        <f t="shared" si="4120"/>
        <v>AW$15</v>
      </c>
      <c r="AX2903" s="80" t="str">
        <f t="shared" si="4120"/>
        <v>AX$15</v>
      </c>
      <c r="AY2903" s="80" t="str">
        <f t="shared" si="4120"/>
        <v>AY$15</v>
      </c>
      <c r="AZ2903" s="80" t="str">
        <f t="shared" si="4120"/>
        <v>AZ$15</v>
      </c>
      <c r="BA2903" s="80" t="str">
        <f t="shared" si="4120"/>
        <v>BA$15</v>
      </c>
      <c r="BB2903" s="80" t="str">
        <f t="shared" si="4120"/>
        <v>BB$15</v>
      </c>
      <c r="BC2903" s="80" t="str">
        <f t="shared" si="4120"/>
        <v>BC$15</v>
      </c>
      <c r="BD2903" s="80" t="str">
        <f t="shared" si="4120"/>
        <v>BD$15</v>
      </c>
      <c r="BE2903" s="80" t="str">
        <f t="shared" si="4120"/>
        <v>BE$15</v>
      </c>
      <c r="BF2903" s="80" t="str">
        <f t="shared" si="4120"/>
        <v>BF$15</v>
      </c>
      <c r="BG2903" s="80" t="str">
        <f t="shared" si="4120"/>
        <v>BG$15</v>
      </c>
      <c r="BH2903" s="80" t="str">
        <f t="shared" si="4120"/>
        <v>BH$15</v>
      </c>
      <c r="BI2903" s="80" t="str">
        <f t="shared" si="4120"/>
        <v>BI$15</v>
      </c>
      <c r="BJ2903" s="80" t="str">
        <f t="shared" si="4120"/>
        <v>BJ$15</v>
      </c>
      <c r="BK2903" s="80" t="str">
        <f t="shared" si="4120"/>
        <v>BK$15</v>
      </c>
      <c r="BL2903" s="80" t="str">
        <f t="shared" si="4120"/>
        <v>BL$15</v>
      </c>
      <c r="BM2903" s="80" t="str">
        <f t="shared" si="4120"/>
        <v>BM$15</v>
      </c>
      <c r="BN2903" s="80" t="str">
        <f t="shared" si="4120"/>
        <v>BN$15</v>
      </c>
      <c r="BO2903" s="80" t="str">
        <f t="shared" si="4120"/>
        <v>BO$15</v>
      </c>
      <c r="BP2903" s="80" t="str">
        <f t="shared" si="4120"/>
        <v>BP$15</v>
      </c>
      <c r="BQ2903" s="80" t="str">
        <f t="shared" si="4120"/>
        <v>BQ$15</v>
      </c>
      <c r="BR2903" s="80" t="str">
        <f t="shared" si="4120"/>
        <v>BR$15</v>
      </c>
      <c r="BS2903" s="80" t="str">
        <f t="shared" si="4120"/>
        <v>BS$15</v>
      </c>
      <c r="BT2903" s="80" t="str">
        <f t="shared" si="4120"/>
        <v>BT$15</v>
      </c>
      <c r="BU2903" s="80" t="str">
        <f t="shared" si="4120"/>
        <v>BU$15</v>
      </c>
      <c r="BV2903" s="80" t="str">
        <f t="shared" si="4120"/>
        <v>BV$15</v>
      </c>
      <c r="BW2903" s="80" t="str">
        <f t="shared" si="4120"/>
        <v>BW$15</v>
      </c>
      <c r="BX2903" s="80" t="str">
        <f t="shared" si="4120"/>
        <v>BX$15</v>
      </c>
      <c r="BY2903" s="80" t="str">
        <f t="shared" si="4120"/>
        <v>BY$15</v>
      </c>
      <c r="BZ2903" s="80" t="str">
        <f t="shared" si="4120"/>
        <v>BZ$15</v>
      </c>
      <c r="CA2903" s="80" t="str">
        <f t="shared" si="4120"/>
        <v>CA$15</v>
      </c>
      <c r="CB2903" s="80" t="str">
        <f t="shared" si="4120"/>
        <v>CB$15</v>
      </c>
      <c r="CC2903" s="80" t="str">
        <f t="shared" si="4120"/>
        <v>CC$15</v>
      </c>
      <c r="CD2903" s="80" t="str">
        <f t="shared" si="4120"/>
        <v>CD$15</v>
      </c>
      <c r="CE2903" s="80" t="str">
        <f t="shared" si="4120"/>
        <v>CE$15</v>
      </c>
      <c r="CF2903" s="80" t="str">
        <f t="shared" ref="CF2903:CK2903" si="4121">CF2877</f>
        <v>CF$15</v>
      </c>
      <c r="CG2903" s="80" t="str">
        <f t="shared" si="4121"/>
        <v>CG$15</v>
      </c>
      <c r="CH2903" s="80" t="str">
        <f t="shared" si="4121"/>
        <v>CH$15</v>
      </c>
      <c r="CI2903" s="80" t="str">
        <f t="shared" si="4121"/>
        <v>CI$15</v>
      </c>
      <c r="CJ2903" s="80" t="str">
        <f t="shared" si="4121"/>
        <v>CJ$15</v>
      </c>
      <c r="CK2903" s="80" t="str">
        <f t="shared" si="4121"/>
        <v>CK$15</v>
      </c>
      <c r="CL2903" s="80" t="str">
        <f t="shared" ref="CL2903" si="4122">CL2877</f>
        <v>CL$15</v>
      </c>
    </row>
    <row r="2904" spans="2:90" x14ac:dyDescent="0.4">
      <c r="B2904" s="171" t="s">
        <v>503</v>
      </c>
      <c r="E2904" s="8"/>
      <c r="H2904" s="170"/>
      <c r="I2904" s="172"/>
      <c r="J2904" s="172"/>
      <c r="K2904" s="193"/>
      <c r="L2904" s="193"/>
      <c r="M2904" s="193"/>
      <c r="N2904" s="193"/>
      <c r="O2904" s="193"/>
      <c r="P2904" s="193"/>
      <c r="R2904" s="194"/>
      <c r="S2904" s="170"/>
      <c r="T2904" s="170"/>
      <c r="U2904" s="170"/>
      <c r="V2904" s="170"/>
      <c r="W2904" s="170"/>
      <c r="X2904" s="170"/>
      <c r="Y2904" s="170"/>
      <c r="Z2904" s="170"/>
      <c r="AA2904" s="170"/>
      <c r="AB2904" s="170"/>
      <c r="AC2904" s="170"/>
      <c r="AD2904" s="170"/>
      <c r="AE2904" s="170"/>
      <c r="AF2904" s="170"/>
      <c r="AG2904" s="170"/>
      <c r="AH2904" s="170"/>
      <c r="AI2904" s="170"/>
      <c r="AJ2904" s="170"/>
      <c r="AK2904" s="170"/>
      <c r="AL2904" s="170"/>
      <c r="AM2904" s="170"/>
      <c r="AN2904" s="170"/>
      <c r="AO2904" s="170"/>
      <c r="AP2904" s="170"/>
      <c r="AQ2904" s="170"/>
      <c r="AR2904" s="170"/>
      <c r="AS2904" s="170"/>
      <c r="AT2904" s="170"/>
      <c r="AU2904" s="170"/>
      <c r="AV2904" s="170"/>
      <c r="AW2904" s="170"/>
      <c r="AX2904" s="170"/>
      <c r="AY2904" s="170"/>
      <c r="AZ2904" s="170"/>
      <c r="BA2904" s="170"/>
      <c r="BB2904" s="170"/>
      <c r="BC2904" s="170"/>
      <c r="BD2904" s="170"/>
      <c r="BE2904" s="170"/>
      <c r="BF2904" s="170"/>
      <c r="BG2904" s="170"/>
      <c r="BH2904" s="170"/>
      <c r="BI2904" s="170"/>
      <c r="BJ2904" s="170"/>
      <c r="BK2904" s="170"/>
      <c r="BL2904" s="170"/>
      <c r="BM2904" s="170"/>
      <c r="BN2904" s="170"/>
      <c r="BO2904" s="170"/>
      <c r="BP2904" s="170"/>
      <c r="BQ2904" s="170"/>
      <c r="BR2904" s="170"/>
      <c r="BS2904" s="170"/>
      <c r="BT2904" s="170"/>
      <c r="BU2904" s="170"/>
      <c r="BV2904" s="170"/>
      <c r="BW2904" s="170"/>
      <c r="BX2904" s="170"/>
      <c r="BY2904" s="170"/>
      <c r="BZ2904" s="170"/>
      <c r="CA2904" s="170"/>
      <c r="CB2904" s="170"/>
      <c r="CC2904" s="170"/>
      <c r="CD2904" s="170"/>
      <c r="CE2904" s="170"/>
      <c r="CF2904" s="170"/>
      <c r="CG2904" s="170"/>
      <c r="CH2904" s="170"/>
      <c r="CI2904" s="170"/>
      <c r="CJ2904" s="170"/>
      <c r="CK2904" s="170"/>
      <c r="CL2904" s="170"/>
    </row>
    <row r="2905" spans="2:90" x14ac:dyDescent="0.4">
      <c r="B2905" s="171" t="s">
        <v>504</v>
      </c>
      <c r="E2905" s="8"/>
      <c r="H2905" s="170"/>
      <c r="I2905" s="172"/>
      <c r="J2905" s="172"/>
      <c r="K2905" s="193"/>
      <c r="L2905" s="193"/>
      <c r="M2905" s="193"/>
      <c r="N2905" s="193"/>
      <c r="O2905" s="193"/>
      <c r="P2905" s="193"/>
      <c r="R2905" s="194"/>
      <c r="S2905" s="170"/>
      <c r="T2905" s="170"/>
      <c r="U2905" s="170"/>
      <c r="V2905" s="170"/>
      <c r="W2905" s="170"/>
      <c r="X2905" s="170"/>
      <c r="Y2905" s="170"/>
      <c r="Z2905" s="170"/>
      <c r="AA2905" s="170"/>
      <c r="AB2905" s="170"/>
      <c r="AC2905" s="170"/>
      <c r="AD2905" s="170"/>
      <c r="AE2905" s="170"/>
      <c r="AF2905" s="170"/>
      <c r="AG2905" s="170"/>
      <c r="AH2905" s="170"/>
      <c r="AI2905" s="170"/>
      <c r="AJ2905" s="170"/>
      <c r="AK2905" s="170"/>
      <c r="AL2905" s="170"/>
      <c r="AM2905" s="170"/>
      <c r="AN2905" s="170"/>
      <c r="AO2905" s="170"/>
      <c r="AP2905" s="170"/>
      <c r="AQ2905" s="170"/>
      <c r="AR2905" s="170"/>
      <c r="AS2905" s="170"/>
      <c r="AT2905" s="170"/>
      <c r="AU2905" s="170"/>
      <c r="AV2905" s="170"/>
      <c r="AW2905" s="170"/>
      <c r="AX2905" s="170"/>
      <c r="AY2905" s="170"/>
      <c r="AZ2905" s="170"/>
      <c r="BA2905" s="170"/>
      <c r="BB2905" s="170"/>
      <c r="BC2905" s="170"/>
      <c r="BD2905" s="170"/>
      <c r="BE2905" s="170"/>
      <c r="BF2905" s="170"/>
      <c r="BG2905" s="170"/>
      <c r="BH2905" s="170"/>
      <c r="BI2905" s="170"/>
      <c r="BJ2905" s="170"/>
      <c r="BK2905" s="170"/>
      <c r="BL2905" s="170"/>
      <c r="BM2905" s="170"/>
      <c r="BN2905" s="170"/>
      <c r="BO2905" s="170"/>
      <c r="BP2905" s="170"/>
      <c r="BQ2905" s="170"/>
      <c r="BR2905" s="170"/>
      <c r="BS2905" s="170"/>
      <c r="BT2905" s="170"/>
      <c r="BU2905" s="170"/>
      <c r="BV2905" s="170"/>
      <c r="BW2905" s="170"/>
      <c r="BX2905" s="170"/>
      <c r="BY2905" s="170"/>
      <c r="BZ2905" s="170"/>
      <c r="CA2905" s="170"/>
      <c r="CB2905" s="170"/>
      <c r="CC2905" s="170"/>
      <c r="CD2905" s="170"/>
      <c r="CE2905" s="170"/>
      <c r="CF2905" s="170"/>
      <c r="CG2905" s="170"/>
      <c r="CH2905" s="170"/>
      <c r="CI2905" s="170"/>
      <c r="CJ2905" s="170"/>
      <c r="CK2905" s="170"/>
      <c r="CL2905" s="170"/>
    </row>
    <row r="2906" spans="2:90" x14ac:dyDescent="0.4">
      <c r="B2906" s="171" t="s">
        <v>461</v>
      </c>
      <c r="E2906" s="8"/>
      <c r="H2906" s="170"/>
      <c r="I2906" s="172"/>
      <c r="J2906" s="172"/>
      <c r="K2906" s="193"/>
      <c r="L2906" s="193"/>
      <c r="M2906" s="193"/>
      <c r="N2906" s="193"/>
      <c r="O2906" s="193"/>
      <c r="P2906" s="193"/>
      <c r="R2906" s="194"/>
      <c r="S2906" s="195" t="str">
        <f t="shared" ref="S2906:AX2906" si="4123">S$16</f>
        <v>S$12</v>
      </c>
      <c r="T2906" s="195" t="str">
        <f t="shared" si="4123"/>
        <v>T$12</v>
      </c>
      <c r="U2906" s="195" t="str">
        <f t="shared" si="4123"/>
        <v>U$12</v>
      </c>
      <c r="V2906" s="195" t="str">
        <f t="shared" si="4123"/>
        <v>V$12</v>
      </c>
      <c r="W2906" s="195" t="str">
        <f t="shared" si="4123"/>
        <v>W$12</v>
      </c>
      <c r="X2906" s="195" t="str">
        <f t="shared" si="4123"/>
        <v>X$12</v>
      </c>
      <c r="Y2906" s="195" t="str">
        <f t="shared" si="4123"/>
        <v>Y$12</v>
      </c>
      <c r="Z2906" s="195" t="str">
        <f t="shared" si="4123"/>
        <v>Z$12</v>
      </c>
      <c r="AA2906" s="195" t="str">
        <f t="shared" si="4123"/>
        <v>AA$12</v>
      </c>
      <c r="AB2906" s="195" t="str">
        <f t="shared" si="4123"/>
        <v>AB$12</v>
      </c>
      <c r="AC2906" s="195" t="str">
        <f t="shared" si="4123"/>
        <v>AC$12</v>
      </c>
      <c r="AD2906" s="195" t="str">
        <f t="shared" si="4123"/>
        <v>AD$12</v>
      </c>
      <c r="AE2906" s="195" t="str">
        <f t="shared" si="4123"/>
        <v>AE$12</v>
      </c>
      <c r="AF2906" s="195" t="str">
        <f t="shared" si="4123"/>
        <v>AF$12</v>
      </c>
      <c r="AG2906" s="195" t="str">
        <f t="shared" si="4123"/>
        <v>AG$12</v>
      </c>
      <c r="AH2906" s="195" t="str">
        <f t="shared" si="4123"/>
        <v>AH$12</v>
      </c>
      <c r="AI2906" s="195" t="str">
        <f t="shared" si="4123"/>
        <v>AI$12</v>
      </c>
      <c r="AJ2906" s="195" t="str">
        <f t="shared" si="4123"/>
        <v>AJ$12</v>
      </c>
      <c r="AK2906" s="195" t="str">
        <f t="shared" si="4123"/>
        <v>AK$12</v>
      </c>
      <c r="AL2906" s="195" t="str">
        <f t="shared" si="4123"/>
        <v>AL$12</v>
      </c>
      <c r="AM2906" s="195" t="str">
        <f t="shared" si="4123"/>
        <v>AM$12</v>
      </c>
      <c r="AN2906" s="195" t="str">
        <f t="shared" si="4123"/>
        <v>AN$12</v>
      </c>
      <c r="AO2906" s="195" t="str">
        <f t="shared" si="4123"/>
        <v>AO$12</v>
      </c>
      <c r="AP2906" s="195" t="str">
        <f t="shared" si="4123"/>
        <v>AP$12</v>
      </c>
      <c r="AQ2906" s="195" t="str">
        <f t="shared" si="4123"/>
        <v>AQ$12</v>
      </c>
      <c r="AR2906" s="195" t="str">
        <f t="shared" si="4123"/>
        <v>AR$12</v>
      </c>
      <c r="AS2906" s="195" t="str">
        <f t="shared" si="4123"/>
        <v>AS$12</v>
      </c>
      <c r="AT2906" s="195" t="str">
        <f t="shared" si="4123"/>
        <v>AT$12</v>
      </c>
      <c r="AU2906" s="195" t="str">
        <f t="shared" si="4123"/>
        <v>AU$12</v>
      </c>
      <c r="AV2906" s="195" t="str">
        <f t="shared" si="4123"/>
        <v>AV$12</v>
      </c>
      <c r="AW2906" s="195" t="str">
        <f t="shared" si="4123"/>
        <v>AW$12</v>
      </c>
      <c r="AX2906" s="195" t="str">
        <f t="shared" si="4123"/>
        <v>AX$12</v>
      </c>
      <c r="AY2906" s="195" t="str">
        <f t="shared" ref="AY2906:CD2906" si="4124">AY$16</f>
        <v>AY$12</v>
      </c>
      <c r="AZ2906" s="195" t="str">
        <f t="shared" si="4124"/>
        <v>AZ$12</v>
      </c>
      <c r="BA2906" s="195" t="str">
        <f t="shared" si="4124"/>
        <v>BA$12</v>
      </c>
      <c r="BB2906" s="195" t="str">
        <f t="shared" si="4124"/>
        <v>BB$12</v>
      </c>
      <c r="BC2906" s="195" t="str">
        <f t="shared" si="4124"/>
        <v>BC$12</v>
      </c>
      <c r="BD2906" s="195" t="str">
        <f t="shared" si="4124"/>
        <v>BD$12</v>
      </c>
      <c r="BE2906" s="195" t="str">
        <f t="shared" si="4124"/>
        <v>BE$12</v>
      </c>
      <c r="BF2906" s="195" t="str">
        <f t="shared" si="4124"/>
        <v>BF$12</v>
      </c>
      <c r="BG2906" s="195" t="str">
        <f t="shared" si="4124"/>
        <v>BG$12</v>
      </c>
      <c r="BH2906" s="195" t="str">
        <f t="shared" si="4124"/>
        <v>BH$12</v>
      </c>
      <c r="BI2906" s="195" t="str">
        <f t="shared" si="4124"/>
        <v>BI$12</v>
      </c>
      <c r="BJ2906" s="195" t="str">
        <f t="shared" si="4124"/>
        <v>BJ$12</v>
      </c>
      <c r="BK2906" s="195" t="str">
        <f t="shared" si="4124"/>
        <v>BK$12</v>
      </c>
      <c r="BL2906" s="195" t="str">
        <f t="shared" si="4124"/>
        <v>BL$12</v>
      </c>
      <c r="BM2906" s="195" t="str">
        <f t="shared" si="4124"/>
        <v>BM$12</v>
      </c>
      <c r="BN2906" s="195" t="str">
        <f t="shared" si="4124"/>
        <v>BN$12</v>
      </c>
      <c r="BO2906" s="195" t="str">
        <f t="shared" si="4124"/>
        <v>BO$12</v>
      </c>
      <c r="BP2906" s="195" t="str">
        <f t="shared" si="4124"/>
        <v>BP$12</v>
      </c>
      <c r="BQ2906" s="195" t="str">
        <f t="shared" si="4124"/>
        <v>BQ$12</v>
      </c>
      <c r="BR2906" s="195" t="str">
        <f t="shared" si="4124"/>
        <v>BR$12</v>
      </c>
      <c r="BS2906" s="195" t="str">
        <f t="shared" si="4124"/>
        <v>BS$12</v>
      </c>
      <c r="BT2906" s="195" t="str">
        <f t="shared" si="4124"/>
        <v>BT$12</v>
      </c>
      <c r="BU2906" s="195" t="str">
        <f t="shared" si="4124"/>
        <v>BU$12</v>
      </c>
      <c r="BV2906" s="195" t="str">
        <f t="shared" si="4124"/>
        <v>BV$12</v>
      </c>
      <c r="BW2906" s="195" t="str">
        <f t="shared" si="4124"/>
        <v>BW$12</v>
      </c>
      <c r="BX2906" s="195" t="str">
        <f t="shared" si="4124"/>
        <v>BX$12</v>
      </c>
      <c r="BY2906" s="195" t="str">
        <f t="shared" si="4124"/>
        <v>BY$12</v>
      </c>
      <c r="BZ2906" s="195" t="str">
        <f t="shared" si="4124"/>
        <v>BZ$12</v>
      </c>
      <c r="CA2906" s="195" t="str">
        <f t="shared" si="4124"/>
        <v>CA$12</v>
      </c>
      <c r="CB2906" s="195" t="str">
        <f t="shared" si="4124"/>
        <v>CB$12</v>
      </c>
      <c r="CC2906" s="195" t="str">
        <f t="shared" si="4124"/>
        <v>CC$12</v>
      </c>
      <c r="CD2906" s="195" t="str">
        <f t="shared" si="4124"/>
        <v>CD$12</v>
      </c>
      <c r="CE2906" s="195" t="str">
        <f t="shared" ref="CE2906:CL2906" si="4125">CE$16</f>
        <v>CE$12</v>
      </c>
      <c r="CF2906" s="195" t="str">
        <f t="shared" si="4125"/>
        <v>CF$12</v>
      </c>
      <c r="CG2906" s="195" t="str">
        <f t="shared" si="4125"/>
        <v>CG$12</v>
      </c>
      <c r="CH2906" s="195" t="str">
        <f t="shared" si="4125"/>
        <v>CH$12</v>
      </c>
      <c r="CI2906" s="195" t="str">
        <f t="shared" si="4125"/>
        <v>CI$12</v>
      </c>
      <c r="CJ2906" s="195" t="str">
        <f t="shared" si="4125"/>
        <v>CJ$12</v>
      </c>
      <c r="CK2906" s="195" t="str">
        <f t="shared" si="4125"/>
        <v>CK$12</v>
      </c>
      <c r="CL2906" s="195" t="str">
        <f t="shared" si="4125"/>
        <v>CL$12</v>
      </c>
    </row>
    <row r="2907" spans="2:90" x14ac:dyDescent="0.4">
      <c r="B2907" s="171" t="s">
        <v>462</v>
      </c>
      <c r="E2907" s="8"/>
      <c r="H2907" s="196"/>
      <c r="I2907" s="197"/>
      <c r="J2907" s="197"/>
      <c r="K2907" s="198"/>
      <c r="L2907" s="198"/>
      <c r="M2907" s="198"/>
      <c r="N2907" s="198"/>
      <c r="O2907" s="198"/>
      <c r="P2907" s="198"/>
      <c r="R2907" s="198"/>
      <c r="S2907" s="195" t="str">
        <f t="shared" ref="S2907:AX2907" si="4126">S$17</f>
        <v>S$13</v>
      </c>
      <c r="T2907" s="195" t="str">
        <f t="shared" si="4126"/>
        <v>T$13</v>
      </c>
      <c r="U2907" s="195" t="str">
        <f t="shared" si="4126"/>
        <v>U$13</v>
      </c>
      <c r="V2907" s="195" t="str">
        <f t="shared" si="4126"/>
        <v>V$13</v>
      </c>
      <c r="W2907" s="195" t="str">
        <f t="shared" si="4126"/>
        <v>W$13</v>
      </c>
      <c r="X2907" s="195" t="str">
        <f t="shared" si="4126"/>
        <v>X$13</v>
      </c>
      <c r="Y2907" s="195" t="str">
        <f t="shared" si="4126"/>
        <v>Y$13</v>
      </c>
      <c r="Z2907" s="195" t="str">
        <f t="shared" si="4126"/>
        <v>Z$13</v>
      </c>
      <c r="AA2907" s="195" t="str">
        <f t="shared" si="4126"/>
        <v>AA$13</v>
      </c>
      <c r="AB2907" s="195" t="str">
        <f t="shared" si="4126"/>
        <v>AB$13</v>
      </c>
      <c r="AC2907" s="195" t="str">
        <f t="shared" si="4126"/>
        <v>AC$13</v>
      </c>
      <c r="AD2907" s="195" t="str">
        <f t="shared" si="4126"/>
        <v>AD$13</v>
      </c>
      <c r="AE2907" s="195" t="str">
        <f t="shared" si="4126"/>
        <v>AE$13</v>
      </c>
      <c r="AF2907" s="195" t="str">
        <f t="shared" si="4126"/>
        <v>AF$13</v>
      </c>
      <c r="AG2907" s="195" t="str">
        <f t="shared" si="4126"/>
        <v>AG$13</v>
      </c>
      <c r="AH2907" s="195" t="str">
        <f t="shared" si="4126"/>
        <v>AH$13</v>
      </c>
      <c r="AI2907" s="195" t="str">
        <f t="shared" si="4126"/>
        <v>AI$13</v>
      </c>
      <c r="AJ2907" s="195" t="str">
        <f t="shared" si="4126"/>
        <v>AJ$13</v>
      </c>
      <c r="AK2907" s="195" t="str">
        <f t="shared" si="4126"/>
        <v>AK$13</v>
      </c>
      <c r="AL2907" s="195" t="str">
        <f t="shared" si="4126"/>
        <v>AL$13</v>
      </c>
      <c r="AM2907" s="195" t="str">
        <f t="shared" si="4126"/>
        <v>AM$13</v>
      </c>
      <c r="AN2907" s="195" t="str">
        <f t="shared" si="4126"/>
        <v>AN$13</v>
      </c>
      <c r="AO2907" s="195" t="str">
        <f t="shared" si="4126"/>
        <v>AO$13</v>
      </c>
      <c r="AP2907" s="195" t="str">
        <f t="shared" si="4126"/>
        <v>AP$13</v>
      </c>
      <c r="AQ2907" s="195" t="str">
        <f t="shared" si="4126"/>
        <v>AQ$13</v>
      </c>
      <c r="AR2907" s="195" t="str">
        <f t="shared" si="4126"/>
        <v>AR$13</v>
      </c>
      <c r="AS2907" s="195" t="str">
        <f t="shared" si="4126"/>
        <v>AS$13</v>
      </c>
      <c r="AT2907" s="195" t="str">
        <f t="shared" si="4126"/>
        <v>AT$13</v>
      </c>
      <c r="AU2907" s="195" t="str">
        <f t="shared" si="4126"/>
        <v>AU$13</v>
      </c>
      <c r="AV2907" s="195" t="str">
        <f t="shared" si="4126"/>
        <v>AV$13</v>
      </c>
      <c r="AW2907" s="195" t="str">
        <f t="shared" si="4126"/>
        <v>AW$13</v>
      </c>
      <c r="AX2907" s="195" t="str">
        <f t="shared" si="4126"/>
        <v>AX$13</v>
      </c>
      <c r="AY2907" s="195" t="str">
        <f t="shared" ref="AY2907:CD2907" si="4127">AY$17</f>
        <v>AY$13</v>
      </c>
      <c r="AZ2907" s="195" t="str">
        <f t="shared" si="4127"/>
        <v>AZ$13</v>
      </c>
      <c r="BA2907" s="195" t="str">
        <f t="shared" si="4127"/>
        <v>BA$13</v>
      </c>
      <c r="BB2907" s="195" t="str">
        <f t="shared" si="4127"/>
        <v>BB$13</v>
      </c>
      <c r="BC2907" s="195" t="str">
        <f t="shared" si="4127"/>
        <v>BC$13</v>
      </c>
      <c r="BD2907" s="195" t="str">
        <f t="shared" si="4127"/>
        <v>BD$13</v>
      </c>
      <c r="BE2907" s="195" t="str">
        <f t="shared" si="4127"/>
        <v>BE$13</v>
      </c>
      <c r="BF2907" s="195" t="str">
        <f t="shared" si="4127"/>
        <v>BF$13</v>
      </c>
      <c r="BG2907" s="195" t="str">
        <f t="shared" si="4127"/>
        <v>BG$13</v>
      </c>
      <c r="BH2907" s="195" t="str">
        <f t="shared" si="4127"/>
        <v>BH$13</v>
      </c>
      <c r="BI2907" s="195" t="str">
        <f t="shared" si="4127"/>
        <v>BI$13</v>
      </c>
      <c r="BJ2907" s="195" t="str">
        <f t="shared" si="4127"/>
        <v>BJ$13</v>
      </c>
      <c r="BK2907" s="195" t="str">
        <f t="shared" si="4127"/>
        <v>BK$13</v>
      </c>
      <c r="BL2907" s="195" t="str">
        <f t="shared" si="4127"/>
        <v>BL$13</v>
      </c>
      <c r="BM2907" s="195" t="str">
        <f t="shared" si="4127"/>
        <v>BM$13</v>
      </c>
      <c r="BN2907" s="195" t="str">
        <f t="shared" si="4127"/>
        <v>BN$13</v>
      </c>
      <c r="BO2907" s="195" t="str">
        <f t="shared" si="4127"/>
        <v>BO$13</v>
      </c>
      <c r="BP2907" s="195" t="str">
        <f t="shared" si="4127"/>
        <v>BP$13</v>
      </c>
      <c r="BQ2907" s="195" t="str">
        <f t="shared" si="4127"/>
        <v>BQ$13</v>
      </c>
      <c r="BR2907" s="195" t="str">
        <f t="shared" si="4127"/>
        <v>BR$13</v>
      </c>
      <c r="BS2907" s="195" t="str">
        <f t="shared" si="4127"/>
        <v>BS$13</v>
      </c>
      <c r="BT2907" s="195" t="str">
        <f t="shared" si="4127"/>
        <v>BT$13</v>
      </c>
      <c r="BU2907" s="195" t="str">
        <f t="shared" si="4127"/>
        <v>BU$13</v>
      </c>
      <c r="BV2907" s="195" t="str">
        <f t="shared" si="4127"/>
        <v>BV$13</v>
      </c>
      <c r="BW2907" s="195" t="str">
        <f t="shared" si="4127"/>
        <v>BW$13</v>
      </c>
      <c r="BX2907" s="195" t="str">
        <f t="shared" si="4127"/>
        <v>BX$13</v>
      </c>
      <c r="BY2907" s="195" t="str">
        <f t="shared" si="4127"/>
        <v>BY$13</v>
      </c>
      <c r="BZ2907" s="195" t="str">
        <f t="shared" si="4127"/>
        <v>BZ$13</v>
      </c>
      <c r="CA2907" s="195" t="str">
        <f t="shared" si="4127"/>
        <v>CA$13</v>
      </c>
      <c r="CB2907" s="195" t="str">
        <f t="shared" si="4127"/>
        <v>CB$13</v>
      </c>
      <c r="CC2907" s="195" t="str">
        <f t="shared" si="4127"/>
        <v>CC$13</v>
      </c>
      <c r="CD2907" s="195" t="str">
        <f t="shared" si="4127"/>
        <v>CD$13</v>
      </c>
      <c r="CE2907" s="195" t="str">
        <f t="shared" ref="CE2907:CL2907" si="4128">CE$17</f>
        <v>CE$13</v>
      </c>
      <c r="CF2907" s="195" t="str">
        <f t="shared" si="4128"/>
        <v>CF$13</v>
      </c>
      <c r="CG2907" s="195" t="str">
        <f t="shared" si="4128"/>
        <v>CG$13</v>
      </c>
      <c r="CH2907" s="195" t="str">
        <f t="shared" si="4128"/>
        <v>CH$13</v>
      </c>
      <c r="CI2907" s="195" t="str">
        <f t="shared" si="4128"/>
        <v>CI$13</v>
      </c>
      <c r="CJ2907" s="195" t="str">
        <f t="shared" si="4128"/>
        <v>CJ$13</v>
      </c>
      <c r="CK2907" s="195" t="str">
        <f t="shared" si="4128"/>
        <v>CK$13</v>
      </c>
      <c r="CL2907" s="195" t="str">
        <f t="shared" si="4128"/>
        <v>CL$13</v>
      </c>
    </row>
    <row r="2908" spans="2:90" x14ac:dyDescent="0.4">
      <c r="B2908" s="171" t="s">
        <v>491</v>
      </c>
      <c r="E2908" s="8"/>
      <c r="H2908" s="196"/>
      <c r="I2908" s="197"/>
      <c r="J2908" s="197"/>
      <c r="K2908" s="198"/>
      <c r="L2908" s="198"/>
      <c r="M2908" s="198"/>
      <c r="N2908" s="198"/>
      <c r="O2908" s="198"/>
      <c r="P2908" s="198"/>
      <c r="R2908" s="198"/>
      <c r="S2908" s="186"/>
      <c r="T2908" s="186"/>
      <c r="U2908" s="186"/>
      <c r="V2908" s="186"/>
      <c r="W2908" s="186"/>
      <c r="X2908" s="186"/>
      <c r="Y2908" s="186"/>
      <c r="Z2908" s="186"/>
      <c r="AA2908" s="186"/>
      <c r="AB2908" s="186"/>
      <c r="AC2908" s="186"/>
      <c r="AD2908" s="186"/>
      <c r="AE2908" s="186"/>
      <c r="AF2908" s="186"/>
      <c r="AG2908" s="186"/>
      <c r="AH2908" s="186"/>
      <c r="AI2908" s="186"/>
      <c r="AJ2908" s="186"/>
      <c r="AK2908" s="186"/>
      <c r="AL2908" s="186"/>
      <c r="AM2908" s="186"/>
      <c r="AN2908" s="186"/>
      <c r="AO2908" s="186"/>
      <c r="AP2908" s="186"/>
      <c r="AQ2908" s="186"/>
      <c r="AR2908" s="186"/>
      <c r="AS2908" s="186"/>
      <c r="AT2908" s="186"/>
      <c r="AU2908" s="186"/>
      <c r="AV2908" s="186"/>
      <c r="AW2908" s="186"/>
      <c r="AX2908" s="186"/>
      <c r="AY2908" s="186"/>
      <c r="AZ2908" s="186"/>
      <c r="BA2908" s="186"/>
      <c r="BB2908" s="186"/>
      <c r="BC2908" s="186"/>
      <c r="BD2908" s="186"/>
      <c r="BE2908" s="186"/>
      <c r="BF2908" s="186"/>
      <c r="BG2908" s="186"/>
      <c r="BH2908" s="186"/>
      <c r="BI2908" s="186"/>
      <c r="BJ2908" s="186"/>
      <c r="BK2908" s="186"/>
      <c r="BL2908" s="186"/>
      <c r="BM2908" s="186"/>
      <c r="BN2908" s="186"/>
      <c r="BO2908" s="186"/>
      <c r="BP2908" s="186"/>
      <c r="BQ2908" s="186"/>
      <c r="BR2908" s="186"/>
      <c r="BS2908" s="186"/>
      <c r="BT2908" s="186"/>
      <c r="BU2908" s="186"/>
      <c r="BV2908" s="186"/>
      <c r="BW2908" s="186"/>
      <c r="BX2908" s="186"/>
      <c r="BY2908" s="186"/>
      <c r="BZ2908" s="186"/>
      <c r="CA2908" s="186"/>
      <c r="CB2908" s="186"/>
      <c r="CC2908" s="186"/>
      <c r="CD2908" s="186"/>
      <c r="CE2908" s="186"/>
      <c r="CF2908" s="186"/>
      <c r="CG2908" s="186"/>
      <c r="CH2908" s="186"/>
      <c r="CI2908" s="186"/>
      <c r="CJ2908" s="186"/>
      <c r="CK2908" s="186"/>
      <c r="CL2908" s="186"/>
    </row>
    <row r="2909" spans="2:90" x14ac:dyDescent="0.4">
      <c r="B2909" s="171" t="s">
        <v>505</v>
      </c>
      <c r="E2909" s="8"/>
      <c r="H2909" s="196"/>
      <c r="I2909" s="197"/>
      <c r="J2909" s="197"/>
      <c r="K2909" s="198"/>
      <c r="L2909" s="198"/>
      <c r="M2909" s="198"/>
      <c r="N2909" s="198"/>
      <c r="O2909" s="198"/>
      <c r="P2909" s="198"/>
      <c r="R2909" s="198"/>
      <c r="S2909" s="186"/>
      <c r="T2909" s="186"/>
      <c r="U2909" s="186"/>
      <c r="V2909" s="186"/>
      <c r="W2909" s="186"/>
      <c r="X2909" s="186"/>
      <c r="Y2909" s="186"/>
      <c r="Z2909" s="186"/>
      <c r="AA2909" s="186"/>
      <c r="AB2909" s="186"/>
      <c r="AC2909" s="186"/>
      <c r="AD2909" s="186"/>
      <c r="AE2909" s="186"/>
      <c r="AF2909" s="186"/>
      <c r="AG2909" s="186"/>
      <c r="AH2909" s="186"/>
      <c r="AI2909" s="186"/>
      <c r="AJ2909" s="186"/>
      <c r="AK2909" s="186"/>
      <c r="AL2909" s="186"/>
      <c r="AM2909" s="186"/>
      <c r="AN2909" s="186"/>
      <c r="AO2909" s="186"/>
      <c r="AP2909" s="186"/>
      <c r="AQ2909" s="186"/>
      <c r="AR2909" s="186"/>
      <c r="AS2909" s="186"/>
      <c r="AT2909" s="186"/>
      <c r="AU2909" s="186"/>
      <c r="AV2909" s="186"/>
      <c r="AW2909" s="186"/>
      <c r="AX2909" s="186"/>
      <c r="AY2909" s="186"/>
      <c r="AZ2909" s="186"/>
      <c r="BA2909" s="186"/>
      <c r="BB2909" s="186"/>
      <c r="BC2909" s="186"/>
      <c r="BD2909" s="186"/>
      <c r="BE2909" s="186"/>
      <c r="BF2909" s="186"/>
      <c r="BG2909" s="186"/>
      <c r="BH2909" s="186"/>
      <c r="BI2909" s="186"/>
      <c r="BJ2909" s="186"/>
      <c r="BK2909" s="186"/>
      <c r="BL2909" s="186"/>
      <c r="BM2909" s="186"/>
      <c r="BN2909" s="186"/>
      <c r="BO2909" s="186"/>
      <c r="BP2909" s="186"/>
      <c r="BQ2909" s="186"/>
      <c r="BR2909" s="186"/>
      <c r="BS2909" s="186"/>
      <c r="BT2909" s="186"/>
      <c r="BU2909" s="186"/>
      <c r="BV2909" s="186"/>
      <c r="BW2909" s="186"/>
      <c r="BX2909" s="186"/>
      <c r="BY2909" s="186"/>
      <c r="BZ2909" s="186"/>
      <c r="CA2909" s="186"/>
      <c r="CB2909" s="186"/>
      <c r="CC2909" s="186"/>
      <c r="CD2909" s="186"/>
      <c r="CE2909" s="186"/>
      <c r="CF2909" s="186"/>
      <c r="CG2909" s="186"/>
      <c r="CH2909" s="186"/>
      <c r="CI2909" s="186"/>
      <c r="CJ2909" s="186"/>
      <c r="CK2909" s="186"/>
      <c r="CL2909" s="186"/>
    </row>
    <row r="2910" spans="2:90" x14ac:dyDescent="0.4">
      <c r="B2910" s="171" t="s">
        <v>463</v>
      </c>
      <c r="E2910" s="8"/>
      <c r="H2910" s="196"/>
      <c r="I2910" s="197"/>
      <c r="J2910" s="197"/>
      <c r="K2910" s="198"/>
      <c r="L2910" s="198"/>
      <c r="M2910" s="198"/>
      <c r="N2910" s="198"/>
      <c r="O2910" s="198"/>
      <c r="P2910" s="198"/>
      <c r="R2910" s="198"/>
      <c r="S2910" s="186" t="str">
        <f t="shared" ref="S2910:AX2910" si="4129">S$18</f>
        <v>S$14</v>
      </c>
      <c r="T2910" s="186" t="str">
        <f t="shared" si="4129"/>
        <v>T$14</v>
      </c>
      <c r="U2910" s="186" t="str">
        <f t="shared" si="4129"/>
        <v>U$14</v>
      </c>
      <c r="V2910" s="186" t="str">
        <f t="shared" si="4129"/>
        <v>V$14</v>
      </c>
      <c r="W2910" s="186" t="str">
        <f t="shared" si="4129"/>
        <v>W$14</v>
      </c>
      <c r="X2910" s="186" t="str">
        <f t="shared" si="4129"/>
        <v>X$14</v>
      </c>
      <c r="Y2910" s="186" t="str">
        <f t="shared" si="4129"/>
        <v>Y$14</v>
      </c>
      <c r="Z2910" s="186" t="str">
        <f t="shared" si="4129"/>
        <v>Z$14</v>
      </c>
      <c r="AA2910" s="186" t="str">
        <f t="shared" si="4129"/>
        <v>AA$14</v>
      </c>
      <c r="AB2910" s="186" t="str">
        <f t="shared" si="4129"/>
        <v>AB$14</v>
      </c>
      <c r="AC2910" s="186" t="str">
        <f t="shared" si="4129"/>
        <v>AC$14</v>
      </c>
      <c r="AD2910" s="186" t="str">
        <f t="shared" si="4129"/>
        <v>AD$14</v>
      </c>
      <c r="AE2910" s="186" t="str">
        <f t="shared" si="4129"/>
        <v>AE$14</v>
      </c>
      <c r="AF2910" s="186" t="str">
        <f t="shared" si="4129"/>
        <v>AF$14</v>
      </c>
      <c r="AG2910" s="186" t="str">
        <f t="shared" si="4129"/>
        <v>AG$14</v>
      </c>
      <c r="AH2910" s="186" t="str">
        <f t="shared" si="4129"/>
        <v>AH$14</v>
      </c>
      <c r="AI2910" s="186" t="str">
        <f t="shared" si="4129"/>
        <v>AI$14</v>
      </c>
      <c r="AJ2910" s="186" t="str">
        <f t="shared" si="4129"/>
        <v>AJ$14</v>
      </c>
      <c r="AK2910" s="186" t="str">
        <f t="shared" si="4129"/>
        <v>AK$14</v>
      </c>
      <c r="AL2910" s="186" t="str">
        <f t="shared" si="4129"/>
        <v>AL$14</v>
      </c>
      <c r="AM2910" s="186" t="str">
        <f t="shared" si="4129"/>
        <v>AM$14</v>
      </c>
      <c r="AN2910" s="186" t="str">
        <f t="shared" si="4129"/>
        <v>AN$14</v>
      </c>
      <c r="AO2910" s="186" t="str">
        <f t="shared" si="4129"/>
        <v>AO$14</v>
      </c>
      <c r="AP2910" s="186" t="str">
        <f t="shared" si="4129"/>
        <v>AP$14</v>
      </c>
      <c r="AQ2910" s="186" t="str">
        <f t="shared" si="4129"/>
        <v>AQ$14</v>
      </c>
      <c r="AR2910" s="186" t="str">
        <f t="shared" si="4129"/>
        <v>AR$14</v>
      </c>
      <c r="AS2910" s="186" t="str">
        <f t="shared" si="4129"/>
        <v>AS$14</v>
      </c>
      <c r="AT2910" s="186" t="str">
        <f t="shared" si="4129"/>
        <v>AT$14</v>
      </c>
      <c r="AU2910" s="186" t="str">
        <f t="shared" si="4129"/>
        <v>AU$14</v>
      </c>
      <c r="AV2910" s="186" t="str">
        <f t="shared" si="4129"/>
        <v>AV$14</v>
      </c>
      <c r="AW2910" s="186" t="str">
        <f t="shared" si="4129"/>
        <v>AW$14</v>
      </c>
      <c r="AX2910" s="186" t="str">
        <f t="shared" si="4129"/>
        <v>AX$14</v>
      </c>
      <c r="AY2910" s="186" t="str">
        <f t="shared" ref="AY2910:CD2910" si="4130">AY$18</f>
        <v>AY$14</v>
      </c>
      <c r="AZ2910" s="186" t="str">
        <f t="shared" si="4130"/>
        <v>AZ$14</v>
      </c>
      <c r="BA2910" s="186" t="str">
        <f t="shared" si="4130"/>
        <v>BA$14</v>
      </c>
      <c r="BB2910" s="186" t="str">
        <f t="shared" si="4130"/>
        <v>BB$14</v>
      </c>
      <c r="BC2910" s="186" t="str">
        <f t="shared" si="4130"/>
        <v>BC$14</v>
      </c>
      <c r="BD2910" s="186" t="str">
        <f t="shared" si="4130"/>
        <v>BD$14</v>
      </c>
      <c r="BE2910" s="186" t="str">
        <f t="shared" si="4130"/>
        <v>BE$14</v>
      </c>
      <c r="BF2910" s="186" t="str">
        <f t="shared" si="4130"/>
        <v>BF$14</v>
      </c>
      <c r="BG2910" s="186" t="str">
        <f t="shared" si="4130"/>
        <v>BG$14</v>
      </c>
      <c r="BH2910" s="186" t="str">
        <f t="shared" si="4130"/>
        <v>BH$14</v>
      </c>
      <c r="BI2910" s="186" t="str">
        <f t="shared" si="4130"/>
        <v>BI$14</v>
      </c>
      <c r="BJ2910" s="186" t="str">
        <f t="shared" si="4130"/>
        <v>BJ$14</v>
      </c>
      <c r="BK2910" s="186" t="str">
        <f t="shared" si="4130"/>
        <v>BK$14</v>
      </c>
      <c r="BL2910" s="186" t="str">
        <f t="shared" si="4130"/>
        <v>BL$14</v>
      </c>
      <c r="BM2910" s="186" t="str">
        <f t="shared" si="4130"/>
        <v>BM$14</v>
      </c>
      <c r="BN2910" s="186" t="str">
        <f t="shared" si="4130"/>
        <v>BN$14</v>
      </c>
      <c r="BO2910" s="186" t="str">
        <f t="shared" si="4130"/>
        <v>BO$14</v>
      </c>
      <c r="BP2910" s="186" t="str">
        <f t="shared" si="4130"/>
        <v>BP$14</v>
      </c>
      <c r="BQ2910" s="186" t="str">
        <f t="shared" si="4130"/>
        <v>BQ$14</v>
      </c>
      <c r="BR2910" s="186" t="str">
        <f t="shared" si="4130"/>
        <v>BR$14</v>
      </c>
      <c r="BS2910" s="186" t="str">
        <f t="shared" si="4130"/>
        <v>BS$14</v>
      </c>
      <c r="BT2910" s="186" t="str">
        <f t="shared" si="4130"/>
        <v>BT$14</v>
      </c>
      <c r="BU2910" s="186" t="str">
        <f t="shared" si="4130"/>
        <v>BU$14</v>
      </c>
      <c r="BV2910" s="186" t="str">
        <f t="shared" si="4130"/>
        <v>BV$14</v>
      </c>
      <c r="BW2910" s="186" t="str">
        <f t="shared" si="4130"/>
        <v>BW$14</v>
      </c>
      <c r="BX2910" s="186" t="str">
        <f t="shared" si="4130"/>
        <v>BX$14</v>
      </c>
      <c r="BY2910" s="186" t="str">
        <f t="shared" si="4130"/>
        <v>BY$14</v>
      </c>
      <c r="BZ2910" s="186" t="str">
        <f t="shared" si="4130"/>
        <v>BZ$14</v>
      </c>
      <c r="CA2910" s="186" t="str">
        <f t="shared" si="4130"/>
        <v>CA$14</v>
      </c>
      <c r="CB2910" s="186" t="str">
        <f t="shared" si="4130"/>
        <v>CB$14</v>
      </c>
      <c r="CC2910" s="186" t="str">
        <f t="shared" si="4130"/>
        <v>CC$14</v>
      </c>
      <c r="CD2910" s="186" t="str">
        <f t="shared" si="4130"/>
        <v>CD$14</v>
      </c>
      <c r="CE2910" s="186" t="str">
        <f t="shared" ref="CE2910:CL2910" si="4131">CE$18</f>
        <v>CE$14</v>
      </c>
      <c r="CF2910" s="186" t="str">
        <f t="shared" si="4131"/>
        <v>CF$14</v>
      </c>
      <c r="CG2910" s="186" t="str">
        <f t="shared" si="4131"/>
        <v>CG$14</v>
      </c>
      <c r="CH2910" s="186" t="str">
        <f t="shared" si="4131"/>
        <v>CH$14</v>
      </c>
      <c r="CI2910" s="186" t="str">
        <f t="shared" si="4131"/>
        <v>CI$14</v>
      </c>
      <c r="CJ2910" s="186" t="str">
        <f t="shared" si="4131"/>
        <v>CJ$14</v>
      </c>
      <c r="CK2910" s="186" t="str">
        <f t="shared" si="4131"/>
        <v>CK$14</v>
      </c>
      <c r="CL2910" s="186" t="str">
        <f t="shared" si="4131"/>
        <v>CL$14</v>
      </c>
    </row>
    <row r="2911" spans="2:90" x14ac:dyDescent="0.4">
      <c r="B2911" s="171" t="s">
        <v>464</v>
      </c>
      <c r="E2911" s="8"/>
      <c r="H2911" s="196"/>
      <c r="I2911" s="197"/>
      <c r="J2911" s="197"/>
      <c r="K2911" s="198"/>
      <c r="L2911" s="198"/>
      <c r="M2911" s="198"/>
      <c r="N2911" s="198"/>
      <c r="O2911" s="198"/>
      <c r="P2911" s="198"/>
      <c r="R2911" s="198"/>
      <c r="S2911" s="186" t="str">
        <f t="shared" ref="S2911:AX2911" si="4132">S$19</f>
        <v>S$15</v>
      </c>
      <c r="T2911" s="186" t="str">
        <f t="shared" si="4132"/>
        <v>T$15</v>
      </c>
      <c r="U2911" s="186" t="str">
        <f t="shared" si="4132"/>
        <v>U$15</v>
      </c>
      <c r="V2911" s="186" t="str">
        <f t="shared" si="4132"/>
        <v>V$15</v>
      </c>
      <c r="W2911" s="186" t="str">
        <f t="shared" si="4132"/>
        <v>W$15</v>
      </c>
      <c r="X2911" s="186" t="str">
        <f t="shared" si="4132"/>
        <v>X$15</v>
      </c>
      <c r="Y2911" s="186" t="str">
        <f t="shared" si="4132"/>
        <v>Y$15</v>
      </c>
      <c r="Z2911" s="186" t="str">
        <f t="shared" si="4132"/>
        <v>Z$15</v>
      </c>
      <c r="AA2911" s="186" t="str">
        <f t="shared" si="4132"/>
        <v>AA$15</v>
      </c>
      <c r="AB2911" s="186" t="str">
        <f t="shared" si="4132"/>
        <v>AB$15</v>
      </c>
      <c r="AC2911" s="186" t="str">
        <f t="shared" si="4132"/>
        <v>AC$15</v>
      </c>
      <c r="AD2911" s="186" t="str">
        <f t="shared" si="4132"/>
        <v>AD$15</v>
      </c>
      <c r="AE2911" s="186" t="str">
        <f t="shared" si="4132"/>
        <v>AE$15</v>
      </c>
      <c r="AF2911" s="186" t="str">
        <f t="shared" si="4132"/>
        <v>AF$15</v>
      </c>
      <c r="AG2911" s="186" t="str">
        <f t="shared" si="4132"/>
        <v>AG$15</v>
      </c>
      <c r="AH2911" s="186" t="str">
        <f t="shared" si="4132"/>
        <v>AH$15</v>
      </c>
      <c r="AI2911" s="186" t="str">
        <f t="shared" si="4132"/>
        <v>AI$15</v>
      </c>
      <c r="AJ2911" s="186" t="str">
        <f t="shared" si="4132"/>
        <v>AJ$15</v>
      </c>
      <c r="AK2911" s="186" t="str">
        <f t="shared" si="4132"/>
        <v>AK$15</v>
      </c>
      <c r="AL2911" s="186" t="str">
        <f t="shared" si="4132"/>
        <v>AL$15</v>
      </c>
      <c r="AM2911" s="186" t="str">
        <f t="shared" si="4132"/>
        <v>AM$15</v>
      </c>
      <c r="AN2911" s="186" t="str">
        <f t="shared" si="4132"/>
        <v>AN$15</v>
      </c>
      <c r="AO2911" s="186" t="str">
        <f t="shared" si="4132"/>
        <v>AO$15</v>
      </c>
      <c r="AP2911" s="186" t="str">
        <f t="shared" si="4132"/>
        <v>AP$15</v>
      </c>
      <c r="AQ2911" s="186" t="str">
        <f t="shared" si="4132"/>
        <v>AQ$15</v>
      </c>
      <c r="AR2911" s="186" t="str">
        <f t="shared" si="4132"/>
        <v>AR$15</v>
      </c>
      <c r="AS2911" s="186" t="str">
        <f t="shared" si="4132"/>
        <v>AS$15</v>
      </c>
      <c r="AT2911" s="186" t="str">
        <f t="shared" si="4132"/>
        <v>AT$15</v>
      </c>
      <c r="AU2911" s="186" t="str">
        <f t="shared" si="4132"/>
        <v>AU$15</v>
      </c>
      <c r="AV2911" s="186" t="str">
        <f t="shared" si="4132"/>
        <v>AV$15</v>
      </c>
      <c r="AW2911" s="186" t="str">
        <f t="shared" si="4132"/>
        <v>AW$15</v>
      </c>
      <c r="AX2911" s="186" t="str">
        <f t="shared" si="4132"/>
        <v>AX$15</v>
      </c>
      <c r="AY2911" s="186" t="str">
        <f t="shared" ref="AY2911:CD2911" si="4133">AY$19</f>
        <v>AY$15</v>
      </c>
      <c r="AZ2911" s="186" t="str">
        <f t="shared" si="4133"/>
        <v>AZ$15</v>
      </c>
      <c r="BA2911" s="186" t="str">
        <f t="shared" si="4133"/>
        <v>BA$15</v>
      </c>
      <c r="BB2911" s="186" t="str">
        <f t="shared" si="4133"/>
        <v>BB$15</v>
      </c>
      <c r="BC2911" s="186" t="str">
        <f t="shared" si="4133"/>
        <v>BC$15</v>
      </c>
      <c r="BD2911" s="186" t="str">
        <f t="shared" si="4133"/>
        <v>BD$15</v>
      </c>
      <c r="BE2911" s="186" t="str">
        <f t="shared" si="4133"/>
        <v>BE$15</v>
      </c>
      <c r="BF2911" s="186" t="str">
        <f t="shared" si="4133"/>
        <v>BF$15</v>
      </c>
      <c r="BG2911" s="186" t="str">
        <f t="shared" si="4133"/>
        <v>BG$15</v>
      </c>
      <c r="BH2911" s="186" t="str">
        <f t="shared" si="4133"/>
        <v>BH$15</v>
      </c>
      <c r="BI2911" s="186" t="str">
        <f t="shared" si="4133"/>
        <v>BI$15</v>
      </c>
      <c r="BJ2911" s="186" t="str">
        <f t="shared" si="4133"/>
        <v>BJ$15</v>
      </c>
      <c r="BK2911" s="186" t="str">
        <f t="shared" si="4133"/>
        <v>BK$15</v>
      </c>
      <c r="BL2911" s="186" t="str">
        <f t="shared" si="4133"/>
        <v>BL$15</v>
      </c>
      <c r="BM2911" s="186" t="str">
        <f t="shared" si="4133"/>
        <v>BM$15</v>
      </c>
      <c r="BN2911" s="186" t="str">
        <f t="shared" si="4133"/>
        <v>BN$15</v>
      </c>
      <c r="BO2911" s="186" t="str">
        <f t="shared" si="4133"/>
        <v>BO$15</v>
      </c>
      <c r="BP2911" s="186" t="str">
        <f t="shared" si="4133"/>
        <v>BP$15</v>
      </c>
      <c r="BQ2911" s="186" t="str">
        <f t="shared" si="4133"/>
        <v>BQ$15</v>
      </c>
      <c r="BR2911" s="186" t="str">
        <f t="shared" si="4133"/>
        <v>BR$15</v>
      </c>
      <c r="BS2911" s="186" t="str">
        <f t="shared" si="4133"/>
        <v>BS$15</v>
      </c>
      <c r="BT2911" s="186" t="str">
        <f t="shared" si="4133"/>
        <v>BT$15</v>
      </c>
      <c r="BU2911" s="186" t="str">
        <f t="shared" si="4133"/>
        <v>BU$15</v>
      </c>
      <c r="BV2911" s="186" t="str">
        <f t="shared" si="4133"/>
        <v>BV$15</v>
      </c>
      <c r="BW2911" s="186" t="str">
        <f t="shared" si="4133"/>
        <v>BW$15</v>
      </c>
      <c r="BX2911" s="186" t="str">
        <f t="shared" si="4133"/>
        <v>BX$15</v>
      </c>
      <c r="BY2911" s="186" t="str">
        <f t="shared" si="4133"/>
        <v>BY$15</v>
      </c>
      <c r="BZ2911" s="186" t="str">
        <f t="shared" si="4133"/>
        <v>BZ$15</v>
      </c>
      <c r="CA2911" s="186" t="str">
        <f t="shared" si="4133"/>
        <v>CA$15</v>
      </c>
      <c r="CB2911" s="186" t="str">
        <f t="shared" si="4133"/>
        <v>CB$15</v>
      </c>
      <c r="CC2911" s="186" t="str">
        <f t="shared" si="4133"/>
        <v>CC$15</v>
      </c>
      <c r="CD2911" s="186" t="str">
        <f t="shared" si="4133"/>
        <v>CD$15</v>
      </c>
      <c r="CE2911" s="186" t="str">
        <f t="shared" ref="CE2911:CL2911" si="4134">CE$19</f>
        <v>CE$15</v>
      </c>
      <c r="CF2911" s="186" t="str">
        <f t="shared" si="4134"/>
        <v>CF$15</v>
      </c>
      <c r="CG2911" s="186" t="str">
        <f t="shared" si="4134"/>
        <v>CG$15</v>
      </c>
      <c r="CH2911" s="186" t="str">
        <f t="shared" si="4134"/>
        <v>CH$15</v>
      </c>
      <c r="CI2911" s="186" t="str">
        <f t="shared" si="4134"/>
        <v>CI$15</v>
      </c>
      <c r="CJ2911" s="186" t="str">
        <f t="shared" si="4134"/>
        <v>CJ$15</v>
      </c>
      <c r="CK2911" s="186" t="str">
        <f t="shared" si="4134"/>
        <v>CK$15</v>
      </c>
      <c r="CL2911" s="186" t="str">
        <f t="shared" si="4134"/>
        <v>CL$15</v>
      </c>
    </row>
    <row r="2912" spans="2:90" x14ac:dyDescent="0.4">
      <c r="B2912" s="139" t="s">
        <v>544</v>
      </c>
      <c r="C2912" s="31"/>
      <c r="D2912" t="s">
        <v>545</v>
      </c>
      <c r="E2912" s="8" t="str">
        <f t="shared" ref="E2912:E2913" si="4135">ROW()&amp;" "&amp;D2912</f>
        <v>2912 SEASON MONTHL-TR-R</v>
      </c>
      <c r="F2912" t="s">
        <v>552</v>
      </c>
      <c r="G2912" s="31" t="s">
        <v>81</v>
      </c>
      <c r="H2912" s="138"/>
      <c r="I2912" s="140"/>
      <c r="J2912" s="140"/>
      <c r="K2912" s="138"/>
      <c r="L2912" s="138"/>
      <c r="M2912" s="138"/>
      <c r="N2912" s="138"/>
      <c r="O2912" s="138"/>
      <c r="P2912" s="138"/>
      <c r="R2912" s="139"/>
      <c r="S2912" s="164"/>
      <c r="T2912" s="164"/>
      <c r="U2912" s="164"/>
      <c r="V2912" s="164"/>
      <c r="W2912" s="164"/>
      <c r="X2912" s="164"/>
      <c r="Y2912" s="164"/>
      <c r="Z2912" s="164"/>
      <c r="AA2912" s="164"/>
      <c r="AB2912" s="164"/>
      <c r="AC2912" s="164"/>
      <c r="AD2912" s="164"/>
      <c r="AE2912" s="164"/>
      <c r="AF2912" s="164"/>
      <c r="AG2912" s="164"/>
      <c r="AH2912" s="164"/>
      <c r="AI2912" s="164"/>
      <c r="AJ2912" s="164"/>
      <c r="AK2912" s="164"/>
      <c r="AL2912" s="164"/>
      <c r="AM2912" s="164"/>
      <c r="AN2912" s="164"/>
      <c r="AO2912" s="164"/>
      <c r="AP2912" s="164"/>
      <c r="AQ2912" s="164"/>
      <c r="AR2912" s="164"/>
      <c r="AS2912" s="164"/>
      <c r="AT2912" s="164"/>
      <c r="AU2912" s="164"/>
      <c r="AV2912" s="164"/>
      <c r="AW2912" s="164"/>
      <c r="AX2912" s="164"/>
      <c r="AY2912" s="164"/>
      <c r="AZ2912" s="164"/>
      <c r="BA2912" s="164"/>
      <c r="BB2912" s="164"/>
      <c r="BC2912" s="164"/>
      <c r="BD2912" s="164"/>
      <c r="BE2912" s="164"/>
      <c r="BF2912" s="164"/>
      <c r="BG2912" s="164"/>
      <c r="BH2912" s="164"/>
      <c r="BI2912" s="164"/>
      <c r="BJ2912" s="164"/>
      <c r="BK2912" s="164"/>
      <c r="BL2912" s="164"/>
      <c r="BM2912" s="164"/>
      <c r="BN2912" s="164"/>
      <c r="BO2912" s="164"/>
      <c r="BP2912" s="164"/>
      <c r="BQ2912" s="164"/>
      <c r="BR2912" s="164"/>
      <c r="BS2912" s="164"/>
      <c r="BT2912" s="164"/>
      <c r="BU2912" s="164"/>
      <c r="BV2912" s="164"/>
      <c r="BW2912" s="164"/>
      <c r="BX2912" s="164"/>
      <c r="BY2912" s="164"/>
      <c r="BZ2912" s="164"/>
      <c r="CA2912" s="164"/>
      <c r="CB2912" s="164"/>
      <c r="CC2912" s="164"/>
      <c r="CD2912" s="164"/>
      <c r="CE2912" s="164"/>
      <c r="CF2912" s="164"/>
      <c r="CG2912" s="164"/>
      <c r="CH2912" s="164"/>
      <c r="CI2912" s="164"/>
      <c r="CJ2912" s="164"/>
      <c r="CK2912" s="164"/>
      <c r="CL2912" s="164"/>
    </row>
    <row r="2913" spans="2:90" x14ac:dyDescent="0.4">
      <c r="B2913" s="95" t="str">
        <f>B2907</f>
        <v>Primary volume driver</v>
      </c>
      <c r="C2913" s="12"/>
      <c r="D2913" t="s">
        <v>545</v>
      </c>
      <c r="E2913" s="8" t="str">
        <f t="shared" si="4135"/>
        <v>2913 SEASON MONTHL-TR-R</v>
      </c>
      <c r="G2913" s="12" t="s">
        <v>332</v>
      </c>
      <c r="H2913" s="12"/>
      <c r="I2913" s="60"/>
      <c r="J2913" s="60"/>
      <c r="K2913" s="12"/>
      <c r="L2913" s="12"/>
      <c r="M2913" s="12"/>
      <c r="N2913" s="12"/>
      <c r="O2913" s="12"/>
      <c r="P2913" s="12"/>
      <c r="R2913" s="13"/>
      <c r="S2913" s="76"/>
      <c r="T2913" s="76"/>
      <c r="U2913" s="76"/>
      <c r="V2913" s="76"/>
      <c r="W2913" s="76"/>
      <c r="X2913" s="76"/>
      <c r="Y2913" s="76"/>
      <c r="Z2913" s="76"/>
      <c r="AA2913" s="76"/>
      <c r="AB2913" s="76"/>
      <c r="AC2913" s="76"/>
      <c r="AD2913" s="76"/>
      <c r="AE2913" s="76"/>
      <c r="AF2913" s="76"/>
      <c r="AG2913" s="76"/>
      <c r="AH2913" s="76"/>
      <c r="AI2913" s="76"/>
      <c r="AJ2913" s="76"/>
      <c r="AK2913" s="76"/>
      <c r="AL2913" s="76"/>
      <c r="AM2913" s="76"/>
      <c r="AN2913" s="76"/>
      <c r="AO2913" s="76"/>
      <c r="AP2913" s="76"/>
      <c r="AQ2913" s="76"/>
      <c r="AR2913" s="76"/>
      <c r="AS2913" s="76"/>
      <c r="AT2913" s="76"/>
      <c r="AU2913" s="76"/>
      <c r="AV2913" s="76"/>
      <c r="AW2913" s="76"/>
      <c r="AX2913" s="76"/>
      <c r="AY2913" s="76"/>
      <c r="AZ2913" s="76"/>
      <c r="BA2913" s="76"/>
      <c r="BB2913" s="76"/>
      <c r="BC2913" s="76"/>
      <c r="BD2913" s="76"/>
      <c r="BE2913" s="76"/>
      <c r="BF2913" s="76"/>
      <c r="BG2913" s="76"/>
      <c r="BH2913" s="76"/>
      <c r="BI2913" s="76"/>
      <c r="BJ2913" s="76"/>
      <c r="BK2913" s="76"/>
      <c r="BL2913" s="76"/>
      <c r="BM2913" s="76"/>
      <c r="BN2913" s="76"/>
      <c r="BO2913" s="76"/>
      <c r="BP2913" s="76"/>
      <c r="BQ2913" s="76"/>
      <c r="BR2913" s="76"/>
      <c r="BS2913" s="76"/>
      <c r="BT2913" s="76"/>
      <c r="BU2913" s="76"/>
      <c r="BV2913" s="76"/>
      <c r="BW2913" s="76"/>
      <c r="BX2913" s="76"/>
      <c r="BY2913" s="76"/>
      <c r="BZ2913" s="76"/>
      <c r="CA2913" s="76"/>
      <c r="CB2913" s="76"/>
      <c r="CC2913" s="76"/>
      <c r="CD2913" s="76"/>
      <c r="CE2913" s="76"/>
      <c r="CF2913" s="76"/>
      <c r="CG2913" s="76"/>
      <c r="CH2913" s="76"/>
      <c r="CI2913" s="76"/>
      <c r="CJ2913" s="76"/>
      <c r="CK2913" s="76"/>
      <c r="CL2913" s="76"/>
    </row>
    <row r="2914" spans="2:90" x14ac:dyDescent="0.4">
      <c r="B2914" s="123" t="str">
        <f>"Seasonally adjusted revenue - "&amp;B2904</f>
        <v>Seasonally adjusted revenue - Surgical procedures</v>
      </c>
      <c r="C2914" s="12"/>
      <c r="D2914" t="s">
        <v>545</v>
      </c>
      <c r="E2914" s="8"/>
      <c r="G2914" s="12"/>
      <c r="H2914" s="12"/>
      <c r="I2914" s="60"/>
      <c r="J2914" s="60"/>
      <c r="K2914" s="12"/>
      <c r="L2914" s="12"/>
      <c r="M2914" s="12"/>
      <c r="N2914" s="12"/>
      <c r="O2914" s="12"/>
      <c r="P2914" s="12"/>
      <c r="R2914" s="13"/>
      <c r="S2914" s="77" cm="1">
        <f t="array" aca="1" ref="S2914" ca="1">INDIRECT(S2906)*INDEX($H2917:$I2928,MATCH(S$7,$I2917:$I2928,0),1)*12</f>
        <v>10000</v>
      </c>
      <c r="T2914" s="77" cm="1">
        <f t="array" aca="1" ref="T2914" ca="1">INDIRECT(T2906)*INDEX($H2917:$I2928,MATCH(T$7,$I2917:$I2928,0),1)*12</f>
        <v>15000</v>
      </c>
      <c r="U2914" s="77" cm="1">
        <f t="array" aca="1" ref="U2914" ca="1">INDIRECT(U2906)*INDEX($H2917:$I2928,MATCH(U$7,$I2917:$I2928,0),1)*12</f>
        <v>5000</v>
      </c>
      <c r="V2914" s="77" cm="1">
        <f t="array" aca="1" ref="V2914" ca="1">INDIRECT(V2906)*INDEX($H2917:$I2928,MATCH(V$7,$I2917:$I2928,0),1)*12</f>
        <v>15000</v>
      </c>
      <c r="W2914" s="77" cm="1">
        <f t="array" aca="1" ref="W2914" ca="1">INDIRECT(W2906)*INDEX($H2917:$I2928,MATCH(W$7,$I2917:$I2928,0),1)*12</f>
        <v>5000</v>
      </c>
      <c r="X2914" s="77" cm="1">
        <f t="array" aca="1" ref="X2914" ca="1">INDIRECT(X2906)*INDEX($H2917:$I2928,MATCH(X$7,$I2917:$I2928,0),1)*12</f>
        <v>15000</v>
      </c>
      <c r="Y2914" s="77" cm="1">
        <f t="array" aca="1" ref="Y2914" ca="1">INDIRECT(Y2906)*INDEX($H2917:$I2928,MATCH(Y$7,$I2917:$I2928,0),1)*12</f>
        <v>5000</v>
      </c>
      <c r="Z2914" s="77" cm="1">
        <f t="array" aca="1" ref="Z2914" ca="1">INDIRECT(Z2906)*INDEX($H2917:$I2928,MATCH(Z$7,$I2917:$I2928,0),1)*12</f>
        <v>15000</v>
      </c>
      <c r="AA2914" s="77" cm="1">
        <f t="array" aca="1" ref="AA2914" ca="1">INDIRECT(AA2906)*INDEX($H2917:$I2928,MATCH(AA$7,$I2917:$I2928,0),1)*12</f>
        <v>5000</v>
      </c>
      <c r="AB2914" s="77" cm="1">
        <f t="array" aca="1" ref="AB2914" ca="1">INDIRECT(AB2906)*INDEX($H2917:$I2928,MATCH(AB$7,$I2917:$I2928,0),1)*12</f>
        <v>15000</v>
      </c>
      <c r="AC2914" s="77" cm="1">
        <f t="array" aca="1" ref="AC2914" ca="1">INDIRECT(AC2906)*INDEX($H2917:$I2928,MATCH(AC$7,$I2917:$I2928,0),1)*12</f>
        <v>5000</v>
      </c>
      <c r="AD2914" s="77" cm="1">
        <f t="array" aca="1" ref="AD2914" ca="1">INDIRECT(AD2906)*INDEX($H2917:$I2928,MATCH(AD$7,$I2917:$I2928,0),1)*12</f>
        <v>9960</v>
      </c>
      <c r="AE2914" s="77" cm="1">
        <f t="array" aca="1" ref="AE2914" ca="1">INDIRECT(AE2906)*INDEX($H2917:$I2928,MATCH(AE$7,$I2917:$I2928,0),1)*12</f>
        <v>10000</v>
      </c>
      <c r="AF2914" s="77" cm="1">
        <f t="array" aca="1" ref="AF2914" ca="1">INDIRECT(AF2906)*INDEX($H2917:$I2928,MATCH(AF$7,$I2917:$I2928,0),1)*12</f>
        <v>15000</v>
      </c>
      <c r="AG2914" s="77" cm="1">
        <f t="array" aca="1" ref="AG2914" ca="1">INDIRECT(AG2906)*INDEX($H2917:$I2928,MATCH(AG$7,$I2917:$I2928,0),1)*12</f>
        <v>5000</v>
      </c>
      <c r="AH2914" s="77" cm="1">
        <f t="array" aca="1" ref="AH2914" ca="1">INDIRECT(AH2906)*INDEX($H2917:$I2928,MATCH(AH$7,$I2917:$I2928,0),1)*12</f>
        <v>15000</v>
      </c>
      <c r="AI2914" s="77" cm="1">
        <f t="array" aca="1" ref="AI2914" ca="1">INDIRECT(AI2906)*INDEX($H2917:$I2928,MATCH(AI$7,$I2917:$I2928,0),1)*12</f>
        <v>5000</v>
      </c>
      <c r="AJ2914" s="77" cm="1">
        <f t="array" aca="1" ref="AJ2914" ca="1">INDIRECT(AJ2906)*INDEX($H2917:$I2928,MATCH(AJ$7,$I2917:$I2928,0),1)*12</f>
        <v>15000</v>
      </c>
      <c r="AK2914" s="77" cm="1">
        <f t="array" aca="1" ref="AK2914" ca="1">INDIRECT(AK2906)*INDEX($H2917:$I2928,MATCH(AK$7,$I2917:$I2928,0),1)*12</f>
        <v>5000</v>
      </c>
      <c r="AL2914" s="77" cm="1">
        <f t="array" aca="1" ref="AL2914" ca="1">INDIRECT(AL2906)*INDEX($H2917:$I2928,MATCH(AL$7,$I2917:$I2928,0),1)*12</f>
        <v>15000</v>
      </c>
      <c r="AM2914" s="77" cm="1">
        <f t="array" aca="1" ref="AM2914" ca="1">INDIRECT(AM2906)*INDEX($H2917:$I2928,MATCH(AM$7,$I2917:$I2928,0),1)*12</f>
        <v>5000</v>
      </c>
      <c r="AN2914" s="77" cm="1">
        <f t="array" aca="1" ref="AN2914" ca="1">INDIRECT(AN2906)*INDEX($H2917:$I2928,MATCH(AN$7,$I2917:$I2928,0),1)*12</f>
        <v>15000</v>
      </c>
      <c r="AO2914" s="77" cm="1">
        <f t="array" aca="1" ref="AO2914" ca="1">INDIRECT(AO2906)*INDEX($H2917:$I2928,MATCH(AO$7,$I2917:$I2928,0),1)*12</f>
        <v>5000</v>
      </c>
      <c r="AP2914" s="77" cm="1">
        <f t="array" aca="1" ref="AP2914" ca="1">INDIRECT(AP2906)*INDEX($H2917:$I2928,MATCH(AP$7,$I2917:$I2928,0),1)*12</f>
        <v>9960</v>
      </c>
      <c r="AQ2914" s="77" cm="1">
        <f t="array" aca="1" ref="AQ2914" ca="1">INDIRECT(AQ2906)*INDEX($H2917:$I2928,MATCH(AQ$7,$I2917:$I2928,0),1)*12</f>
        <v>10000</v>
      </c>
      <c r="AR2914" s="77" cm="1">
        <f t="array" aca="1" ref="AR2914" ca="1">INDIRECT(AR2906)*INDEX($H2917:$I2928,MATCH(AR$7,$I2917:$I2928,0),1)*12</f>
        <v>15000</v>
      </c>
      <c r="AS2914" s="77" cm="1">
        <f t="array" aca="1" ref="AS2914" ca="1">INDIRECT(AS2906)*INDEX($H2917:$I2928,MATCH(AS$7,$I2917:$I2928,0),1)*12</f>
        <v>5000</v>
      </c>
      <c r="AT2914" s="77" cm="1">
        <f t="array" aca="1" ref="AT2914" ca="1">INDIRECT(AT2906)*INDEX($H2917:$I2928,MATCH(AT$7,$I2917:$I2928,0),1)*12</f>
        <v>15000</v>
      </c>
      <c r="AU2914" s="77" cm="1">
        <f t="array" aca="1" ref="AU2914" ca="1">INDIRECT(AU2906)*INDEX($H2917:$I2928,MATCH(AU$7,$I2917:$I2928,0),1)*12</f>
        <v>5000</v>
      </c>
      <c r="AV2914" s="77" cm="1">
        <f t="array" aca="1" ref="AV2914" ca="1">INDIRECT(AV2906)*INDEX($H2917:$I2928,MATCH(AV$7,$I2917:$I2928,0),1)*12</f>
        <v>15000</v>
      </c>
      <c r="AW2914" s="77" cm="1">
        <f t="array" aca="1" ref="AW2914" ca="1">INDIRECT(AW2906)*INDEX($H2917:$I2928,MATCH(AW$7,$I2917:$I2928,0),1)*12</f>
        <v>5000</v>
      </c>
      <c r="AX2914" s="77" cm="1">
        <f t="array" aca="1" ref="AX2914" ca="1">INDIRECT(AX2906)*INDEX($H2917:$I2928,MATCH(AX$7,$I2917:$I2928,0),1)*12</f>
        <v>15000</v>
      </c>
      <c r="AY2914" s="77" cm="1">
        <f t="array" aca="1" ref="AY2914" ca="1">INDIRECT(AY2906)*INDEX($H2917:$I2928,MATCH(AY$7,$I2917:$I2928,0),1)*12</f>
        <v>5000</v>
      </c>
      <c r="AZ2914" s="77" cm="1">
        <f t="array" aca="1" ref="AZ2914" ca="1">INDIRECT(AZ2906)*INDEX($H2917:$I2928,MATCH(AZ$7,$I2917:$I2928,0),1)*12</f>
        <v>15000</v>
      </c>
      <c r="BA2914" s="77" cm="1">
        <f t="array" aca="1" ref="BA2914" ca="1">INDIRECT(BA2906)*INDEX($H2917:$I2928,MATCH(BA$7,$I2917:$I2928,0),1)*12</f>
        <v>5000</v>
      </c>
      <c r="BB2914" s="77" cm="1">
        <f t="array" aca="1" ref="BB2914" ca="1">INDIRECT(BB2906)*INDEX($H2917:$I2928,MATCH(BB$7,$I2917:$I2928,0),1)*12</f>
        <v>9960</v>
      </c>
      <c r="BC2914" s="77" cm="1">
        <f t="array" aca="1" ref="BC2914" ca="1">INDIRECT(BC2906)*INDEX($H2917:$I2928,MATCH(BC$7,$I2917:$I2928,0),1)*12</f>
        <v>10000</v>
      </c>
      <c r="BD2914" s="77" cm="1">
        <f t="array" aca="1" ref="BD2914" ca="1">INDIRECT(BD2906)*INDEX($H2917:$I2928,MATCH(BD$7,$I2917:$I2928,0),1)*12</f>
        <v>15000</v>
      </c>
      <c r="BE2914" s="77" cm="1">
        <f t="array" aca="1" ref="BE2914" ca="1">INDIRECT(BE2906)*INDEX($H2917:$I2928,MATCH(BE$7,$I2917:$I2928,0),1)*12</f>
        <v>5000</v>
      </c>
      <c r="BF2914" s="77" cm="1">
        <f t="array" aca="1" ref="BF2914" ca="1">INDIRECT(BF2906)*INDEX($H2917:$I2928,MATCH(BF$7,$I2917:$I2928,0),1)*12</f>
        <v>15000</v>
      </c>
      <c r="BG2914" s="77" cm="1">
        <f t="array" aca="1" ref="BG2914" ca="1">INDIRECT(BG2906)*INDEX($H2917:$I2928,MATCH(BG$7,$I2917:$I2928,0),1)*12</f>
        <v>5000</v>
      </c>
      <c r="BH2914" s="77" cm="1">
        <f t="array" aca="1" ref="BH2914" ca="1">INDIRECT(BH2906)*INDEX($H2917:$I2928,MATCH(BH$7,$I2917:$I2928,0),1)*12</f>
        <v>15000</v>
      </c>
      <c r="BI2914" s="77" cm="1">
        <f t="array" aca="1" ref="BI2914" ca="1">INDIRECT(BI2906)*INDEX($H2917:$I2928,MATCH(BI$7,$I2917:$I2928,0),1)*12</f>
        <v>5000</v>
      </c>
      <c r="BJ2914" s="77" cm="1">
        <f t="array" aca="1" ref="BJ2914" ca="1">INDIRECT(BJ2906)*INDEX($H2917:$I2928,MATCH(BJ$7,$I2917:$I2928,0),1)*12</f>
        <v>15000</v>
      </c>
      <c r="BK2914" s="77" cm="1">
        <f t="array" aca="1" ref="BK2914" ca="1">INDIRECT(BK2906)*INDEX($H2917:$I2928,MATCH(BK$7,$I2917:$I2928,0),1)*12</f>
        <v>5000</v>
      </c>
      <c r="BL2914" s="77" cm="1">
        <f t="array" aca="1" ref="BL2914" ca="1">INDIRECT(BL2906)*INDEX($H2917:$I2928,MATCH(BL$7,$I2917:$I2928,0),1)*12</f>
        <v>15000</v>
      </c>
      <c r="BM2914" s="77" cm="1">
        <f t="array" aca="1" ref="BM2914" ca="1">INDIRECT(BM2906)*INDEX($H2917:$I2928,MATCH(BM$7,$I2917:$I2928,0),1)*12</f>
        <v>5000</v>
      </c>
      <c r="BN2914" s="77" cm="1">
        <f t="array" aca="1" ref="BN2914" ca="1">INDIRECT(BN2906)*INDEX($H2917:$I2928,MATCH(BN$7,$I2917:$I2928,0),1)*12</f>
        <v>9960</v>
      </c>
      <c r="BO2914" s="77" cm="1">
        <f t="array" aca="1" ref="BO2914" ca="1">INDIRECT(BO2906)*INDEX($H2917:$I2928,MATCH(BO$7,$I2917:$I2928,0),1)*12</f>
        <v>10000</v>
      </c>
      <c r="BP2914" s="77" cm="1">
        <f t="array" aca="1" ref="BP2914" ca="1">INDIRECT(BP2906)*INDEX($H2917:$I2928,MATCH(BP$7,$I2917:$I2928,0),1)*12</f>
        <v>15000</v>
      </c>
      <c r="BQ2914" s="77" cm="1">
        <f t="array" aca="1" ref="BQ2914" ca="1">INDIRECT(BQ2906)*INDEX($H2917:$I2928,MATCH(BQ$7,$I2917:$I2928,0),1)*12</f>
        <v>5000</v>
      </c>
      <c r="BR2914" s="77" cm="1">
        <f t="array" aca="1" ref="BR2914" ca="1">INDIRECT(BR2906)*INDEX($H2917:$I2928,MATCH(BR$7,$I2917:$I2928,0),1)*12</f>
        <v>15000</v>
      </c>
      <c r="BS2914" s="77" cm="1">
        <f t="array" aca="1" ref="BS2914" ca="1">INDIRECT(BS2906)*INDEX($H2917:$I2928,MATCH(BS$7,$I2917:$I2928,0),1)*12</f>
        <v>5000</v>
      </c>
      <c r="BT2914" s="77" cm="1">
        <f t="array" aca="1" ref="BT2914" ca="1">INDIRECT(BT2906)*INDEX($H2917:$I2928,MATCH(BT$7,$I2917:$I2928,0),1)*12</f>
        <v>15000</v>
      </c>
      <c r="BU2914" s="77" cm="1">
        <f t="array" aca="1" ref="BU2914" ca="1">INDIRECT(BU2906)*INDEX($H2917:$I2928,MATCH(BU$7,$I2917:$I2928,0),1)*12</f>
        <v>5000</v>
      </c>
      <c r="BV2914" s="77" cm="1">
        <f t="array" aca="1" ref="BV2914" ca="1">INDIRECT(BV2906)*INDEX($H2917:$I2928,MATCH(BV$7,$I2917:$I2928,0),1)*12</f>
        <v>15000</v>
      </c>
      <c r="BW2914" s="77" cm="1">
        <f t="array" aca="1" ref="BW2914" ca="1">INDIRECT(BW2906)*INDEX($H2917:$I2928,MATCH(BW$7,$I2917:$I2928,0),1)*12</f>
        <v>5000</v>
      </c>
      <c r="BX2914" s="77" cm="1">
        <f t="array" aca="1" ref="BX2914" ca="1">INDIRECT(BX2906)*INDEX($H2917:$I2928,MATCH(BX$7,$I2917:$I2928,0),1)*12</f>
        <v>15000</v>
      </c>
      <c r="BY2914" s="77" cm="1">
        <f t="array" aca="1" ref="BY2914" ca="1">INDIRECT(BY2906)*INDEX($H2917:$I2928,MATCH(BY$7,$I2917:$I2928,0),1)*12</f>
        <v>5000</v>
      </c>
      <c r="BZ2914" s="77" cm="1">
        <f t="array" aca="1" ref="BZ2914" ca="1">INDIRECT(BZ2906)*INDEX($H2917:$I2928,MATCH(BZ$7,$I2917:$I2928,0),1)*12</f>
        <v>9960</v>
      </c>
      <c r="CA2914" s="77" cm="1">
        <f t="array" aca="1" ref="CA2914" ca="1">INDIRECT(CA2906)*INDEX($H2917:$I2928,MATCH(CA$7,$I2917:$I2928,0),1)*12</f>
        <v>10000</v>
      </c>
      <c r="CB2914" s="77" cm="1">
        <f t="array" aca="1" ref="CB2914" ca="1">INDIRECT(CB2906)*INDEX($H2917:$I2928,MATCH(CB$7,$I2917:$I2928,0),1)*12</f>
        <v>15000</v>
      </c>
      <c r="CC2914" s="77" cm="1">
        <f t="array" aca="1" ref="CC2914" ca="1">INDIRECT(CC2906)*INDEX($H2917:$I2928,MATCH(CC$7,$I2917:$I2928,0),1)*12</f>
        <v>5000</v>
      </c>
      <c r="CD2914" s="77" cm="1">
        <f t="array" aca="1" ref="CD2914" ca="1">INDIRECT(CD2906)*INDEX($H2917:$I2928,MATCH(CD$7,$I2917:$I2928,0),1)*12</f>
        <v>15000</v>
      </c>
      <c r="CE2914" s="77" cm="1">
        <f t="array" aca="1" ref="CE2914" ca="1">INDIRECT(CE2906)*INDEX($H2917:$I2928,MATCH(CE$7,$I2917:$I2928,0),1)*12</f>
        <v>5000</v>
      </c>
      <c r="CF2914" s="77" cm="1">
        <f t="array" aca="1" ref="CF2914" ca="1">INDIRECT(CF2906)*INDEX($H2917:$I2928,MATCH(CF$7,$I2917:$I2928,0),1)*12</f>
        <v>15000</v>
      </c>
      <c r="CG2914" s="77" cm="1">
        <f t="array" aca="1" ref="CG2914" ca="1">INDIRECT(CG2906)*INDEX($H2917:$I2928,MATCH(CG$7,$I2917:$I2928,0),1)*12</f>
        <v>5000</v>
      </c>
      <c r="CH2914" s="77" cm="1">
        <f t="array" aca="1" ref="CH2914" ca="1">INDIRECT(CH2906)*INDEX($H2917:$I2928,MATCH(CH$7,$I2917:$I2928,0),1)*12</f>
        <v>15000</v>
      </c>
      <c r="CI2914" s="77" cm="1">
        <f t="array" aca="1" ref="CI2914" ca="1">INDIRECT(CI2906)*INDEX($H2917:$I2928,MATCH(CI$7,$I2917:$I2928,0),1)*12</f>
        <v>5000</v>
      </c>
      <c r="CJ2914" s="77" cm="1">
        <f t="array" aca="1" ref="CJ2914" ca="1">INDIRECT(CJ2906)*INDEX($H2917:$I2928,MATCH(CJ$7,$I2917:$I2928,0),1)*12</f>
        <v>15000</v>
      </c>
      <c r="CK2914" s="77" cm="1">
        <f t="array" aca="1" ref="CK2914" ca="1">INDIRECT(CK2906)*INDEX($H2917:$I2928,MATCH(CK$7,$I2917:$I2928,0),1)*12</f>
        <v>5000</v>
      </c>
      <c r="CL2914" s="77" cm="1">
        <f t="array" aca="1" ref="CL2914" ca="1">INDIRECT(CL2906)*INDEX($H2917:$I2928,MATCH(CL$7,$I2917:$I2928,0),1)*12</f>
        <v>9960</v>
      </c>
    </row>
    <row r="2915" spans="2:90" x14ac:dyDescent="0.4">
      <c r="B2915" s="124"/>
      <c r="D2915" t="s">
        <v>545</v>
      </c>
      <c r="E2915" s="8"/>
      <c r="H2915" s="12"/>
      <c r="I2915" s="60"/>
      <c r="J2915" s="60"/>
      <c r="K2915" s="38"/>
      <c r="L2915" s="38"/>
      <c r="M2915" s="38"/>
      <c r="N2915" s="38"/>
      <c r="O2915" s="38"/>
      <c r="P2915" s="38"/>
      <c r="R2915" s="15"/>
      <c r="S2915" s="234"/>
      <c r="T2915" s="234"/>
      <c r="U2915" s="234"/>
      <c r="V2915" s="234"/>
      <c r="W2915" s="234"/>
      <c r="X2915" s="234"/>
      <c r="Y2915" s="234"/>
      <c r="Z2915" s="234"/>
      <c r="AA2915" s="234"/>
      <c r="AB2915" s="234"/>
      <c r="AC2915" s="234"/>
      <c r="AD2915" s="234"/>
      <c r="AE2915" s="234"/>
      <c r="AF2915" s="234"/>
      <c r="AG2915" s="234"/>
      <c r="AH2915" s="234"/>
      <c r="AI2915" s="234"/>
      <c r="AJ2915" s="234"/>
      <c r="AK2915" s="234"/>
      <c r="AL2915" s="234"/>
      <c r="AM2915" s="234"/>
      <c r="AN2915" s="234"/>
      <c r="AO2915" s="234"/>
      <c r="AP2915" s="234"/>
      <c r="AQ2915" s="234"/>
      <c r="AR2915" s="234"/>
      <c r="AS2915" s="234"/>
      <c r="AT2915" s="234"/>
      <c r="AU2915" s="234"/>
      <c r="AV2915" s="234"/>
      <c r="AW2915" s="234"/>
      <c r="AX2915" s="234"/>
      <c r="AY2915" s="234"/>
      <c r="AZ2915" s="234"/>
      <c r="BA2915" s="234"/>
      <c r="BB2915" s="234"/>
      <c r="BC2915" s="234"/>
      <c r="BD2915" s="234"/>
      <c r="BE2915" s="234"/>
      <c r="BF2915" s="234"/>
      <c r="BG2915" s="234"/>
      <c r="BH2915" s="234"/>
      <c r="BI2915" s="234"/>
      <c r="BJ2915" s="234"/>
      <c r="BK2915" s="234"/>
      <c r="BL2915" s="234"/>
      <c r="BM2915" s="234"/>
      <c r="BN2915" s="234"/>
      <c r="BO2915" s="234"/>
      <c r="BP2915" s="234"/>
      <c r="BQ2915" s="234"/>
      <c r="BR2915" s="234"/>
      <c r="BS2915" s="234"/>
      <c r="BT2915" s="234"/>
      <c r="BU2915" s="234"/>
      <c r="BV2915" s="234"/>
      <c r="BW2915" s="234"/>
      <c r="BX2915" s="234"/>
      <c r="BY2915" s="234"/>
      <c r="BZ2915" s="234"/>
      <c r="CA2915" s="234"/>
      <c r="CB2915" s="234"/>
      <c r="CC2915" s="234"/>
      <c r="CD2915" s="234"/>
      <c r="CE2915" s="234"/>
      <c r="CF2915" s="234"/>
      <c r="CG2915" s="234"/>
      <c r="CH2915" s="234"/>
      <c r="CI2915" s="234"/>
      <c r="CJ2915" s="234"/>
      <c r="CK2915" s="234"/>
      <c r="CL2915" s="234"/>
    </row>
    <row r="2916" spans="2:90" x14ac:dyDescent="0.4">
      <c r="B2916" s="124" t="s">
        <v>542</v>
      </c>
      <c r="D2916" t="s">
        <v>545</v>
      </c>
      <c r="E2916" s="8"/>
      <c r="H2916" s="12"/>
      <c r="I2916" s="60"/>
      <c r="J2916" s="60"/>
      <c r="K2916" s="38"/>
      <c r="L2916" s="38"/>
      <c r="M2916" s="38"/>
      <c r="N2916" s="38"/>
      <c r="O2916" s="38"/>
      <c r="P2916" s="38"/>
      <c r="R2916" s="15"/>
      <c r="S2916" s="234"/>
      <c r="T2916" s="234"/>
      <c r="U2916" s="234"/>
      <c r="V2916" s="234"/>
      <c r="W2916" s="234"/>
      <c r="X2916" s="234"/>
      <c r="Y2916" s="234"/>
      <c r="Z2916" s="234"/>
      <c r="AA2916" s="234"/>
      <c r="AB2916" s="234"/>
      <c r="AC2916" s="234"/>
      <c r="AD2916" s="234"/>
      <c r="AE2916" s="234"/>
      <c r="AF2916" s="234"/>
      <c r="AG2916" s="234"/>
      <c r="AH2916" s="234"/>
      <c r="AI2916" s="234"/>
      <c r="AJ2916" s="234"/>
      <c r="AK2916" s="234"/>
      <c r="AL2916" s="234"/>
      <c r="AM2916" s="234"/>
      <c r="AN2916" s="234"/>
      <c r="AO2916" s="234"/>
      <c r="AP2916" s="234"/>
      <c r="AQ2916" s="234"/>
      <c r="AR2916" s="234"/>
      <c r="AS2916" s="234"/>
      <c r="AT2916" s="234"/>
      <c r="AU2916" s="234"/>
      <c r="AV2916" s="234"/>
      <c r="AW2916" s="234"/>
      <c r="AX2916" s="234"/>
      <c r="AY2916" s="234"/>
      <c r="AZ2916" s="234"/>
      <c r="BA2916" s="234"/>
      <c r="BB2916" s="234"/>
      <c r="BC2916" s="234"/>
      <c r="BD2916" s="234"/>
      <c r="BE2916" s="234"/>
      <c r="BF2916" s="234"/>
      <c r="BG2916" s="234"/>
      <c r="BH2916" s="234"/>
      <c r="BI2916" s="234"/>
      <c r="BJ2916" s="234"/>
      <c r="BK2916" s="234"/>
      <c r="BL2916" s="234"/>
      <c r="BM2916" s="234"/>
      <c r="BN2916" s="234"/>
      <c r="BO2916" s="234"/>
      <c r="BP2916" s="234"/>
      <c r="BQ2916" s="234"/>
      <c r="BR2916" s="234"/>
      <c r="BS2916" s="234"/>
      <c r="BT2916" s="234"/>
      <c r="BU2916" s="234"/>
      <c r="BV2916" s="234"/>
      <c r="BW2916" s="234"/>
      <c r="BX2916" s="234"/>
      <c r="BY2916" s="234"/>
      <c r="BZ2916" s="234"/>
      <c r="CA2916" s="234"/>
      <c r="CB2916" s="234"/>
      <c r="CC2916" s="234"/>
      <c r="CD2916" s="234"/>
      <c r="CE2916" s="234"/>
      <c r="CF2916" s="234"/>
      <c r="CG2916" s="234"/>
      <c r="CH2916" s="234"/>
      <c r="CI2916" s="234"/>
      <c r="CJ2916" s="234"/>
      <c r="CK2916" s="234"/>
      <c r="CL2916" s="234"/>
    </row>
    <row r="2917" spans="2:90" x14ac:dyDescent="0.4">
      <c r="B2917" s="310">
        <v>45292</v>
      </c>
      <c r="D2917" t="s">
        <v>545</v>
      </c>
      <c r="E2917" s="8"/>
      <c r="H2917" s="16">
        <v>8.3333333333333329E-2</v>
      </c>
      <c r="I2917" s="60">
        <v>1</v>
      </c>
      <c r="J2917" s="60"/>
      <c r="K2917" s="38"/>
      <c r="L2917" s="38"/>
      <c r="M2917" s="38"/>
      <c r="N2917" s="38"/>
      <c r="O2917" s="38"/>
      <c r="P2917" s="38"/>
      <c r="R2917" s="15"/>
      <c r="S2917" s="234"/>
      <c r="T2917" s="234"/>
      <c r="U2917" s="234"/>
      <c r="V2917" s="234"/>
      <c r="W2917" s="234"/>
      <c r="X2917" s="234"/>
      <c r="Y2917" s="234"/>
      <c r="Z2917" s="234"/>
      <c r="AA2917" s="234"/>
      <c r="AB2917" s="234"/>
      <c r="AC2917" s="234"/>
      <c r="AD2917" s="234"/>
      <c r="AE2917" s="234"/>
      <c r="AF2917" s="234"/>
      <c r="AG2917" s="234"/>
      <c r="AH2917" s="234"/>
      <c r="AI2917" s="234"/>
      <c r="AJ2917" s="234"/>
      <c r="AK2917" s="234"/>
      <c r="AL2917" s="234"/>
      <c r="AM2917" s="234"/>
      <c r="AN2917" s="234"/>
      <c r="AO2917" s="234"/>
      <c r="AP2917" s="234"/>
      <c r="AQ2917" s="234"/>
      <c r="AR2917" s="234"/>
      <c r="AS2917" s="234"/>
      <c r="AT2917" s="234"/>
      <c r="AU2917" s="234"/>
      <c r="AV2917" s="234"/>
      <c r="AW2917" s="234"/>
      <c r="AX2917" s="234"/>
      <c r="AY2917" s="234"/>
      <c r="AZ2917" s="234"/>
      <c r="BA2917" s="234"/>
      <c r="BB2917" s="234"/>
      <c r="BC2917" s="234"/>
      <c r="BD2917" s="234"/>
      <c r="BE2917" s="234"/>
      <c r="BF2917" s="234"/>
      <c r="BG2917" s="234"/>
      <c r="BH2917" s="234"/>
      <c r="BI2917" s="234"/>
      <c r="BJ2917" s="234"/>
      <c r="BK2917" s="234"/>
      <c r="BL2917" s="234"/>
      <c r="BM2917" s="234"/>
      <c r="BN2917" s="234"/>
      <c r="BO2917" s="234"/>
      <c r="BP2917" s="234"/>
      <c r="BQ2917" s="234"/>
      <c r="BR2917" s="234"/>
      <c r="BS2917" s="234"/>
      <c r="BT2917" s="234"/>
      <c r="BU2917" s="234"/>
      <c r="BV2917" s="234"/>
      <c r="BW2917" s="234"/>
      <c r="BX2917" s="234"/>
      <c r="BY2917" s="234"/>
      <c r="BZ2917" s="234"/>
      <c r="CA2917" s="234"/>
      <c r="CB2917" s="234"/>
      <c r="CC2917" s="234"/>
      <c r="CD2917" s="234"/>
      <c r="CE2917" s="234"/>
      <c r="CF2917" s="234"/>
      <c r="CG2917" s="234"/>
      <c r="CH2917" s="234"/>
      <c r="CI2917" s="234"/>
      <c r="CJ2917" s="234"/>
      <c r="CK2917" s="234"/>
      <c r="CL2917" s="234"/>
    </row>
    <row r="2918" spans="2:90" x14ac:dyDescent="0.4">
      <c r="B2918" s="310">
        <f>EOMONTH(B2917,1)</f>
        <v>45351</v>
      </c>
      <c r="D2918" t="s">
        <v>545</v>
      </c>
      <c r="E2918" s="8"/>
      <c r="H2918" s="16">
        <v>0.125</v>
      </c>
      <c r="I2918" s="60">
        <f>I2917+1</f>
        <v>2</v>
      </c>
      <c r="J2918" s="60"/>
      <c r="K2918" s="38"/>
      <c r="L2918" s="38"/>
      <c r="M2918" s="38"/>
      <c r="N2918" s="38"/>
      <c r="O2918" s="38"/>
      <c r="P2918" s="38"/>
      <c r="R2918" s="15"/>
      <c r="S2918" s="234"/>
      <c r="T2918" s="234"/>
      <c r="U2918" s="234"/>
      <c r="V2918" s="234"/>
      <c r="W2918" s="234"/>
      <c r="X2918" s="234"/>
      <c r="Y2918" s="234"/>
      <c r="Z2918" s="234"/>
      <c r="AA2918" s="234"/>
      <c r="AB2918" s="234"/>
      <c r="AC2918" s="234"/>
      <c r="AD2918" s="234"/>
      <c r="AE2918" s="234"/>
      <c r="AF2918" s="234"/>
      <c r="AG2918" s="234"/>
      <c r="AH2918" s="234"/>
      <c r="AI2918" s="234"/>
      <c r="AJ2918" s="234"/>
      <c r="AK2918" s="234"/>
      <c r="AL2918" s="234"/>
      <c r="AM2918" s="234"/>
      <c r="AN2918" s="234"/>
      <c r="AO2918" s="234"/>
      <c r="AP2918" s="234"/>
      <c r="AQ2918" s="234"/>
      <c r="AR2918" s="234"/>
      <c r="AS2918" s="234"/>
      <c r="AT2918" s="234"/>
      <c r="AU2918" s="234"/>
      <c r="AV2918" s="234"/>
      <c r="AW2918" s="234"/>
      <c r="AX2918" s="234"/>
      <c r="AY2918" s="234"/>
      <c r="AZ2918" s="234"/>
      <c r="BA2918" s="234"/>
      <c r="BB2918" s="234"/>
      <c r="BC2918" s="234"/>
      <c r="BD2918" s="234"/>
      <c r="BE2918" s="234"/>
      <c r="BF2918" s="234"/>
      <c r="BG2918" s="234"/>
      <c r="BH2918" s="234"/>
      <c r="BI2918" s="234"/>
      <c r="BJ2918" s="234"/>
      <c r="BK2918" s="234"/>
      <c r="BL2918" s="234"/>
      <c r="BM2918" s="234"/>
      <c r="BN2918" s="234"/>
      <c r="BO2918" s="234"/>
      <c r="BP2918" s="234"/>
      <c r="BQ2918" s="234"/>
      <c r="BR2918" s="234"/>
      <c r="BS2918" s="234"/>
      <c r="BT2918" s="234"/>
      <c r="BU2918" s="234"/>
      <c r="BV2918" s="234"/>
      <c r="BW2918" s="234"/>
      <c r="BX2918" s="234"/>
      <c r="BY2918" s="234"/>
      <c r="BZ2918" s="234"/>
      <c r="CA2918" s="234"/>
      <c r="CB2918" s="234"/>
      <c r="CC2918" s="234"/>
      <c r="CD2918" s="234"/>
      <c r="CE2918" s="234"/>
      <c r="CF2918" s="234"/>
      <c r="CG2918" s="234"/>
      <c r="CH2918" s="234"/>
      <c r="CI2918" s="234"/>
      <c r="CJ2918" s="234"/>
      <c r="CK2918" s="234"/>
      <c r="CL2918" s="234"/>
    </row>
    <row r="2919" spans="2:90" x14ac:dyDescent="0.4">
      <c r="B2919" s="310">
        <f t="shared" ref="B2919:B2928" si="4136">EOMONTH(B2918,1)</f>
        <v>45382</v>
      </c>
      <c r="D2919" t="s">
        <v>545</v>
      </c>
      <c r="E2919" s="8"/>
      <c r="H2919" s="16">
        <v>4.1666666666666664E-2</v>
      </c>
      <c r="I2919" s="60">
        <f t="shared" ref="I2919:I2928" si="4137">I2918+1</f>
        <v>3</v>
      </c>
      <c r="J2919" s="60"/>
      <c r="K2919" s="38"/>
      <c r="L2919" s="38"/>
      <c r="M2919" s="38"/>
      <c r="N2919" s="38"/>
      <c r="O2919" s="38"/>
      <c r="P2919" s="38"/>
      <c r="R2919" s="15"/>
      <c r="S2919" s="234"/>
      <c r="T2919" s="234"/>
      <c r="U2919" s="234"/>
      <c r="V2919" s="234"/>
      <c r="W2919" s="234"/>
      <c r="X2919" s="234"/>
      <c r="Y2919" s="234"/>
      <c r="Z2919" s="234"/>
      <c r="AA2919" s="234"/>
      <c r="AB2919" s="234"/>
      <c r="AC2919" s="234"/>
      <c r="AD2919" s="234"/>
      <c r="AE2919" s="234"/>
      <c r="AF2919" s="234"/>
      <c r="AG2919" s="234"/>
      <c r="AH2919" s="234"/>
      <c r="AI2919" s="234"/>
      <c r="AJ2919" s="234"/>
      <c r="AK2919" s="234"/>
      <c r="AL2919" s="234"/>
      <c r="AM2919" s="234"/>
      <c r="AN2919" s="234"/>
      <c r="AO2919" s="234"/>
      <c r="AP2919" s="234"/>
      <c r="AQ2919" s="234"/>
      <c r="AR2919" s="234"/>
      <c r="AS2919" s="234"/>
      <c r="AT2919" s="234"/>
      <c r="AU2919" s="234"/>
      <c r="AV2919" s="234"/>
      <c r="AW2919" s="234"/>
      <c r="AX2919" s="234"/>
      <c r="AY2919" s="234"/>
      <c r="AZ2919" s="234"/>
      <c r="BA2919" s="234"/>
      <c r="BB2919" s="234"/>
      <c r="BC2919" s="234"/>
      <c r="BD2919" s="234"/>
      <c r="BE2919" s="234"/>
      <c r="BF2919" s="234"/>
      <c r="BG2919" s="234"/>
      <c r="BH2919" s="234"/>
      <c r="BI2919" s="234"/>
      <c r="BJ2919" s="234"/>
      <c r="BK2919" s="234"/>
      <c r="BL2919" s="234"/>
      <c r="BM2919" s="234"/>
      <c r="BN2919" s="234"/>
      <c r="BO2919" s="234"/>
      <c r="BP2919" s="234"/>
      <c r="BQ2919" s="234"/>
      <c r="BR2919" s="234"/>
      <c r="BS2919" s="234"/>
      <c r="BT2919" s="234"/>
      <c r="BU2919" s="234"/>
      <c r="BV2919" s="234"/>
      <c r="BW2919" s="234"/>
      <c r="BX2919" s="234"/>
      <c r="BY2919" s="234"/>
      <c r="BZ2919" s="234"/>
      <c r="CA2919" s="234"/>
      <c r="CB2919" s="234"/>
      <c r="CC2919" s="234"/>
      <c r="CD2919" s="234"/>
      <c r="CE2919" s="234"/>
      <c r="CF2919" s="234"/>
      <c r="CG2919" s="234"/>
      <c r="CH2919" s="234"/>
      <c r="CI2919" s="234"/>
      <c r="CJ2919" s="234"/>
      <c r="CK2919" s="234"/>
      <c r="CL2919" s="234"/>
    </row>
    <row r="2920" spans="2:90" x14ac:dyDescent="0.4">
      <c r="B2920" s="310">
        <f t="shared" si="4136"/>
        <v>45412</v>
      </c>
      <c r="D2920" t="s">
        <v>545</v>
      </c>
      <c r="E2920" s="8"/>
      <c r="H2920" s="16">
        <v>0.125</v>
      </c>
      <c r="I2920" s="60">
        <f t="shared" si="4137"/>
        <v>4</v>
      </c>
      <c r="J2920" s="60"/>
      <c r="K2920" s="38"/>
      <c r="L2920" s="38"/>
      <c r="M2920" s="38"/>
      <c r="N2920" s="38"/>
      <c r="O2920" s="38"/>
      <c r="P2920" s="38"/>
      <c r="R2920" s="15"/>
      <c r="S2920" s="234"/>
      <c r="T2920" s="234"/>
      <c r="U2920" s="234"/>
      <c r="V2920" s="234"/>
      <c r="W2920" s="234"/>
      <c r="X2920" s="234"/>
      <c r="Y2920" s="234"/>
      <c r="Z2920" s="234"/>
      <c r="AA2920" s="234"/>
      <c r="AB2920" s="234"/>
      <c r="AC2920" s="234"/>
      <c r="AD2920" s="234"/>
      <c r="AE2920" s="234"/>
      <c r="AF2920" s="234"/>
      <c r="AG2920" s="234"/>
      <c r="AH2920" s="234"/>
      <c r="AI2920" s="234"/>
      <c r="AJ2920" s="234"/>
      <c r="AK2920" s="234"/>
      <c r="AL2920" s="234"/>
      <c r="AM2920" s="234"/>
      <c r="AN2920" s="234"/>
      <c r="AO2920" s="234"/>
      <c r="AP2920" s="234"/>
      <c r="AQ2920" s="234"/>
      <c r="AR2920" s="234"/>
      <c r="AS2920" s="234"/>
      <c r="AT2920" s="234"/>
      <c r="AU2920" s="234"/>
      <c r="AV2920" s="234"/>
      <c r="AW2920" s="234"/>
      <c r="AX2920" s="234"/>
      <c r="AY2920" s="234"/>
      <c r="AZ2920" s="234"/>
      <c r="BA2920" s="234"/>
      <c r="BB2920" s="234"/>
      <c r="BC2920" s="234"/>
      <c r="BD2920" s="234"/>
      <c r="BE2920" s="234"/>
      <c r="BF2920" s="234"/>
      <c r="BG2920" s="234"/>
      <c r="BH2920" s="234"/>
      <c r="BI2920" s="234"/>
      <c r="BJ2920" s="234"/>
      <c r="BK2920" s="234"/>
      <c r="BL2920" s="234"/>
      <c r="BM2920" s="234"/>
      <c r="BN2920" s="234"/>
      <c r="BO2920" s="234"/>
      <c r="BP2920" s="234"/>
      <c r="BQ2920" s="234"/>
      <c r="BR2920" s="234"/>
      <c r="BS2920" s="234"/>
      <c r="BT2920" s="234"/>
      <c r="BU2920" s="234"/>
      <c r="BV2920" s="234"/>
      <c r="BW2920" s="234"/>
      <c r="BX2920" s="234"/>
      <c r="BY2920" s="234"/>
      <c r="BZ2920" s="234"/>
      <c r="CA2920" s="234"/>
      <c r="CB2920" s="234"/>
      <c r="CC2920" s="234"/>
      <c r="CD2920" s="234"/>
      <c r="CE2920" s="234"/>
      <c r="CF2920" s="234"/>
      <c r="CG2920" s="234"/>
      <c r="CH2920" s="234"/>
      <c r="CI2920" s="234"/>
      <c r="CJ2920" s="234"/>
      <c r="CK2920" s="234"/>
      <c r="CL2920" s="234"/>
    </row>
    <row r="2921" spans="2:90" x14ac:dyDescent="0.4">
      <c r="B2921" s="310">
        <f t="shared" si="4136"/>
        <v>45443</v>
      </c>
      <c r="D2921" t="s">
        <v>545</v>
      </c>
      <c r="E2921" s="8"/>
      <c r="H2921" s="16">
        <v>4.1666666666666664E-2</v>
      </c>
      <c r="I2921" s="60">
        <f t="shared" si="4137"/>
        <v>5</v>
      </c>
      <c r="J2921" s="60"/>
      <c r="K2921" s="38"/>
      <c r="L2921" s="38"/>
      <c r="M2921" s="38"/>
      <c r="N2921" s="38"/>
      <c r="O2921" s="38"/>
      <c r="P2921" s="38"/>
      <c r="R2921" s="15"/>
      <c r="S2921" s="234"/>
      <c r="T2921" s="234"/>
      <c r="U2921" s="234"/>
      <c r="V2921" s="234"/>
      <c r="W2921" s="234"/>
      <c r="X2921" s="234"/>
      <c r="Y2921" s="234"/>
      <c r="Z2921" s="234"/>
      <c r="AA2921" s="234"/>
      <c r="AB2921" s="234"/>
      <c r="AC2921" s="234"/>
      <c r="AD2921" s="234"/>
      <c r="AE2921" s="234"/>
      <c r="AF2921" s="234"/>
      <c r="AG2921" s="234"/>
      <c r="AH2921" s="234"/>
      <c r="AI2921" s="234"/>
      <c r="AJ2921" s="234"/>
      <c r="AK2921" s="234"/>
      <c r="AL2921" s="234"/>
      <c r="AM2921" s="234"/>
      <c r="AN2921" s="234"/>
      <c r="AO2921" s="234"/>
      <c r="AP2921" s="234"/>
      <c r="AQ2921" s="234"/>
      <c r="AR2921" s="234"/>
      <c r="AS2921" s="234"/>
      <c r="AT2921" s="234"/>
      <c r="AU2921" s="234"/>
      <c r="AV2921" s="234"/>
      <c r="AW2921" s="234"/>
      <c r="AX2921" s="234"/>
      <c r="AY2921" s="234"/>
      <c r="AZ2921" s="234"/>
      <c r="BA2921" s="234"/>
      <c r="BB2921" s="234"/>
      <c r="BC2921" s="234"/>
      <c r="BD2921" s="234"/>
      <c r="BE2921" s="234"/>
      <c r="BF2921" s="234"/>
      <c r="BG2921" s="234"/>
      <c r="BH2921" s="234"/>
      <c r="BI2921" s="234"/>
      <c r="BJ2921" s="234"/>
      <c r="BK2921" s="234"/>
      <c r="BL2921" s="234"/>
      <c r="BM2921" s="234"/>
      <c r="BN2921" s="234"/>
      <c r="BO2921" s="234"/>
      <c r="BP2921" s="234"/>
      <c r="BQ2921" s="234"/>
      <c r="BR2921" s="234"/>
      <c r="BS2921" s="234"/>
      <c r="BT2921" s="234"/>
      <c r="BU2921" s="234"/>
      <c r="BV2921" s="234"/>
      <c r="BW2921" s="234"/>
      <c r="BX2921" s="234"/>
      <c r="BY2921" s="234"/>
      <c r="BZ2921" s="234"/>
      <c r="CA2921" s="234"/>
      <c r="CB2921" s="234"/>
      <c r="CC2921" s="234"/>
      <c r="CD2921" s="234"/>
      <c r="CE2921" s="234"/>
      <c r="CF2921" s="234"/>
      <c r="CG2921" s="234"/>
      <c r="CH2921" s="234"/>
      <c r="CI2921" s="234"/>
      <c r="CJ2921" s="234"/>
      <c r="CK2921" s="234"/>
      <c r="CL2921" s="234"/>
    </row>
    <row r="2922" spans="2:90" x14ac:dyDescent="0.4">
      <c r="B2922" s="310">
        <f t="shared" si="4136"/>
        <v>45473</v>
      </c>
      <c r="D2922" t="s">
        <v>545</v>
      </c>
      <c r="E2922" s="8"/>
      <c r="H2922" s="16">
        <v>0.125</v>
      </c>
      <c r="I2922" s="60">
        <f t="shared" si="4137"/>
        <v>6</v>
      </c>
      <c r="J2922" s="60"/>
      <c r="K2922" s="38"/>
      <c r="L2922" s="38"/>
      <c r="M2922" s="38"/>
      <c r="N2922" s="38"/>
      <c r="O2922" s="38"/>
      <c r="P2922" s="38"/>
      <c r="R2922" s="15"/>
      <c r="S2922" s="234"/>
      <c r="T2922" s="234"/>
      <c r="U2922" s="234"/>
      <c r="V2922" s="234"/>
      <c r="W2922" s="234"/>
      <c r="X2922" s="234"/>
      <c r="Y2922" s="234"/>
      <c r="Z2922" s="234"/>
      <c r="AA2922" s="234"/>
      <c r="AB2922" s="234"/>
      <c r="AC2922" s="234"/>
      <c r="AD2922" s="234"/>
      <c r="AE2922" s="234"/>
      <c r="AF2922" s="234"/>
      <c r="AG2922" s="234"/>
      <c r="AH2922" s="234"/>
      <c r="AI2922" s="234"/>
      <c r="AJ2922" s="234"/>
      <c r="AK2922" s="234"/>
      <c r="AL2922" s="234"/>
      <c r="AM2922" s="234"/>
      <c r="AN2922" s="234"/>
      <c r="AO2922" s="234"/>
      <c r="AP2922" s="234"/>
      <c r="AQ2922" s="234"/>
      <c r="AR2922" s="234"/>
      <c r="AS2922" s="234"/>
      <c r="AT2922" s="234"/>
      <c r="AU2922" s="234"/>
      <c r="AV2922" s="234"/>
      <c r="AW2922" s="234"/>
      <c r="AX2922" s="234"/>
      <c r="AY2922" s="234"/>
      <c r="AZ2922" s="234"/>
      <c r="BA2922" s="234"/>
      <c r="BB2922" s="234"/>
      <c r="BC2922" s="234"/>
      <c r="BD2922" s="234"/>
      <c r="BE2922" s="234"/>
      <c r="BF2922" s="234"/>
      <c r="BG2922" s="234"/>
      <c r="BH2922" s="234"/>
      <c r="BI2922" s="234"/>
      <c r="BJ2922" s="234"/>
      <c r="BK2922" s="234"/>
      <c r="BL2922" s="234"/>
      <c r="BM2922" s="234"/>
      <c r="BN2922" s="234"/>
      <c r="BO2922" s="234"/>
      <c r="BP2922" s="234"/>
      <c r="BQ2922" s="234"/>
      <c r="BR2922" s="234"/>
      <c r="BS2922" s="234"/>
      <c r="BT2922" s="234"/>
      <c r="BU2922" s="234"/>
      <c r="BV2922" s="234"/>
      <c r="BW2922" s="234"/>
      <c r="BX2922" s="234"/>
      <c r="BY2922" s="234"/>
      <c r="BZ2922" s="234"/>
      <c r="CA2922" s="234"/>
      <c r="CB2922" s="234"/>
      <c r="CC2922" s="234"/>
      <c r="CD2922" s="234"/>
      <c r="CE2922" s="234"/>
      <c r="CF2922" s="234"/>
      <c r="CG2922" s="234"/>
      <c r="CH2922" s="234"/>
      <c r="CI2922" s="234"/>
      <c r="CJ2922" s="234"/>
      <c r="CK2922" s="234"/>
      <c r="CL2922" s="234"/>
    </row>
    <row r="2923" spans="2:90" x14ac:dyDescent="0.4">
      <c r="B2923" s="310">
        <f t="shared" si="4136"/>
        <v>45504</v>
      </c>
      <c r="D2923" t="s">
        <v>545</v>
      </c>
      <c r="E2923" s="8"/>
      <c r="H2923" s="16">
        <v>4.1666666666666664E-2</v>
      </c>
      <c r="I2923" s="60">
        <f t="shared" si="4137"/>
        <v>7</v>
      </c>
      <c r="J2923" s="60"/>
      <c r="K2923" s="38"/>
      <c r="L2923" s="38"/>
      <c r="M2923" s="38"/>
      <c r="N2923" s="38"/>
      <c r="O2923" s="38"/>
      <c r="P2923" s="38"/>
      <c r="R2923" s="15"/>
      <c r="S2923" s="234"/>
      <c r="T2923" s="234"/>
      <c r="U2923" s="234"/>
      <c r="V2923" s="234"/>
      <c r="W2923" s="234"/>
      <c r="X2923" s="234"/>
      <c r="Y2923" s="234"/>
      <c r="Z2923" s="234"/>
      <c r="AA2923" s="234"/>
      <c r="AB2923" s="234"/>
      <c r="AC2923" s="234"/>
      <c r="AD2923" s="234"/>
      <c r="AE2923" s="234"/>
      <c r="AF2923" s="234"/>
      <c r="AG2923" s="234"/>
      <c r="AH2923" s="234"/>
      <c r="AI2923" s="234"/>
      <c r="AJ2923" s="234"/>
      <c r="AK2923" s="234"/>
      <c r="AL2923" s="234"/>
      <c r="AM2923" s="234"/>
      <c r="AN2923" s="234"/>
      <c r="AO2923" s="234"/>
      <c r="AP2923" s="234"/>
      <c r="AQ2923" s="234"/>
      <c r="AR2923" s="234"/>
      <c r="AS2923" s="234"/>
      <c r="AT2923" s="234"/>
      <c r="AU2923" s="234"/>
      <c r="AV2923" s="234"/>
      <c r="AW2923" s="234"/>
      <c r="AX2923" s="234"/>
      <c r="AY2923" s="234"/>
      <c r="AZ2923" s="234"/>
      <c r="BA2923" s="234"/>
      <c r="BB2923" s="234"/>
      <c r="BC2923" s="234"/>
      <c r="BD2923" s="234"/>
      <c r="BE2923" s="234"/>
      <c r="BF2923" s="234"/>
      <c r="BG2923" s="234"/>
      <c r="BH2923" s="234"/>
      <c r="BI2923" s="234"/>
      <c r="BJ2923" s="234"/>
      <c r="BK2923" s="234"/>
      <c r="BL2923" s="234"/>
      <c r="BM2923" s="234"/>
      <c r="BN2923" s="234"/>
      <c r="BO2923" s="234"/>
      <c r="BP2923" s="234"/>
      <c r="BQ2923" s="234"/>
      <c r="BR2923" s="234"/>
      <c r="BS2923" s="234"/>
      <c r="BT2923" s="234"/>
      <c r="BU2923" s="234"/>
      <c r="BV2923" s="234"/>
      <c r="BW2923" s="234"/>
      <c r="BX2923" s="234"/>
      <c r="BY2923" s="234"/>
      <c r="BZ2923" s="234"/>
      <c r="CA2923" s="234"/>
      <c r="CB2923" s="234"/>
      <c r="CC2923" s="234"/>
      <c r="CD2923" s="234"/>
      <c r="CE2923" s="234"/>
      <c r="CF2923" s="234"/>
      <c r="CG2923" s="234"/>
      <c r="CH2923" s="234"/>
      <c r="CI2923" s="234"/>
      <c r="CJ2923" s="234"/>
      <c r="CK2923" s="234"/>
      <c r="CL2923" s="234"/>
    </row>
    <row r="2924" spans="2:90" x14ac:dyDescent="0.4">
      <c r="B2924" s="310">
        <f t="shared" si="4136"/>
        <v>45535</v>
      </c>
      <c r="D2924" t="s">
        <v>545</v>
      </c>
      <c r="E2924" s="8"/>
      <c r="H2924" s="16">
        <v>0.125</v>
      </c>
      <c r="I2924" s="60">
        <f t="shared" si="4137"/>
        <v>8</v>
      </c>
      <c r="J2924" s="60"/>
      <c r="K2924" s="38"/>
      <c r="L2924" s="38"/>
      <c r="M2924" s="38"/>
      <c r="N2924" s="38"/>
      <c r="O2924" s="38"/>
      <c r="P2924" s="38"/>
      <c r="R2924" s="15"/>
      <c r="S2924" s="234"/>
      <c r="T2924" s="234"/>
      <c r="U2924" s="234"/>
      <c r="V2924" s="234"/>
      <c r="W2924" s="234"/>
      <c r="X2924" s="234"/>
      <c r="Y2924" s="234"/>
      <c r="Z2924" s="234"/>
      <c r="AA2924" s="234"/>
      <c r="AB2924" s="234"/>
      <c r="AC2924" s="234"/>
      <c r="AD2924" s="234"/>
      <c r="AE2924" s="234"/>
      <c r="AF2924" s="234"/>
      <c r="AG2924" s="234"/>
      <c r="AH2924" s="234"/>
      <c r="AI2924" s="234"/>
      <c r="AJ2924" s="234"/>
      <c r="AK2924" s="234"/>
      <c r="AL2924" s="234"/>
      <c r="AM2924" s="234"/>
      <c r="AN2924" s="234"/>
      <c r="AO2924" s="234"/>
      <c r="AP2924" s="234"/>
      <c r="AQ2924" s="234"/>
      <c r="AR2924" s="234"/>
      <c r="AS2924" s="234"/>
      <c r="AT2924" s="234"/>
      <c r="AU2924" s="234"/>
      <c r="AV2924" s="234"/>
      <c r="AW2924" s="234"/>
      <c r="AX2924" s="234"/>
      <c r="AY2924" s="234"/>
      <c r="AZ2924" s="234"/>
      <c r="BA2924" s="234"/>
      <c r="BB2924" s="234"/>
      <c r="BC2924" s="234"/>
      <c r="BD2924" s="234"/>
      <c r="BE2924" s="234"/>
      <c r="BF2924" s="234"/>
      <c r="BG2924" s="234"/>
      <c r="BH2924" s="234"/>
      <c r="BI2924" s="234"/>
      <c r="BJ2924" s="234"/>
      <c r="BK2924" s="234"/>
      <c r="BL2924" s="234"/>
      <c r="BM2924" s="234"/>
      <c r="BN2924" s="234"/>
      <c r="BO2924" s="234"/>
      <c r="BP2924" s="234"/>
      <c r="BQ2924" s="234"/>
      <c r="BR2924" s="234"/>
      <c r="BS2924" s="234"/>
      <c r="BT2924" s="234"/>
      <c r="BU2924" s="234"/>
      <c r="BV2924" s="234"/>
      <c r="BW2924" s="234"/>
      <c r="BX2924" s="234"/>
      <c r="BY2924" s="234"/>
      <c r="BZ2924" s="234"/>
      <c r="CA2924" s="234"/>
      <c r="CB2924" s="234"/>
      <c r="CC2924" s="234"/>
      <c r="CD2924" s="234"/>
      <c r="CE2924" s="234"/>
      <c r="CF2924" s="234"/>
      <c r="CG2924" s="234"/>
      <c r="CH2924" s="234"/>
      <c r="CI2924" s="234"/>
      <c r="CJ2924" s="234"/>
      <c r="CK2924" s="234"/>
      <c r="CL2924" s="234"/>
    </row>
    <row r="2925" spans="2:90" x14ac:dyDescent="0.4">
      <c r="B2925" s="310">
        <f t="shared" si="4136"/>
        <v>45565</v>
      </c>
      <c r="D2925" t="s">
        <v>545</v>
      </c>
      <c r="E2925" s="8"/>
      <c r="H2925" s="16">
        <v>4.1666666666666664E-2</v>
      </c>
      <c r="I2925" s="60">
        <f t="shared" si="4137"/>
        <v>9</v>
      </c>
      <c r="J2925" s="60"/>
      <c r="K2925" s="38"/>
      <c r="L2925" s="38"/>
      <c r="M2925" s="38"/>
      <c r="N2925" s="38"/>
      <c r="O2925" s="38"/>
      <c r="P2925" s="38"/>
      <c r="R2925" s="15"/>
      <c r="S2925" s="234"/>
      <c r="T2925" s="234"/>
      <c r="U2925" s="234"/>
      <c r="V2925" s="234"/>
      <c r="W2925" s="234"/>
      <c r="X2925" s="234"/>
      <c r="Y2925" s="234"/>
      <c r="Z2925" s="234"/>
      <c r="AA2925" s="234"/>
      <c r="AB2925" s="234"/>
      <c r="AC2925" s="234"/>
      <c r="AD2925" s="234"/>
      <c r="AE2925" s="234"/>
      <c r="AF2925" s="234"/>
      <c r="AG2925" s="234"/>
      <c r="AH2925" s="234"/>
      <c r="AI2925" s="234"/>
      <c r="AJ2925" s="234"/>
      <c r="AK2925" s="234"/>
      <c r="AL2925" s="234"/>
      <c r="AM2925" s="234"/>
      <c r="AN2925" s="234"/>
      <c r="AO2925" s="234"/>
      <c r="AP2925" s="234"/>
      <c r="AQ2925" s="234"/>
      <c r="AR2925" s="234"/>
      <c r="AS2925" s="234"/>
      <c r="AT2925" s="234"/>
      <c r="AU2925" s="234"/>
      <c r="AV2925" s="234"/>
      <c r="AW2925" s="234"/>
      <c r="AX2925" s="234"/>
      <c r="AY2925" s="234"/>
      <c r="AZ2925" s="234"/>
      <c r="BA2925" s="234"/>
      <c r="BB2925" s="234"/>
      <c r="BC2925" s="234"/>
      <c r="BD2925" s="234"/>
      <c r="BE2925" s="234"/>
      <c r="BF2925" s="234"/>
      <c r="BG2925" s="234"/>
      <c r="BH2925" s="234"/>
      <c r="BI2925" s="234"/>
      <c r="BJ2925" s="234"/>
      <c r="BK2925" s="234"/>
      <c r="BL2925" s="234"/>
      <c r="BM2925" s="234"/>
      <c r="BN2925" s="234"/>
      <c r="BO2925" s="234"/>
      <c r="BP2925" s="234"/>
      <c r="BQ2925" s="234"/>
      <c r="BR2925" s="234"/>
      <c r="BS2925" s="234"/>
      <c r="BT2925" s="234"/>
      <c r="BU2925" s="234"/>
      <c r="BV2925" s="234"/>
      <c r="BW2925" s="234"/>
      <c r="BX2925" s="234"/>
      <c r="BY2925" s="234"/>
      <c r="BZ2925" s="234"/>
      <c r="CA2925" s="234"/>
      <c r="CB2925" s="234"/>
      <c r="CC2925" s="234"/>
      <c r="CD2925" s="234"/>
      <c r="CE2925" s="234"/>
      <c r="CF2925" s="234"/>
      <c r="CG2925" s="234"/>
      <c r="CH2925" s="234"/>
      <c r="CI2925" s="234"/>
      <c r="CJ2925" s="234"/>
      <c r="CK2925" s="234"/>
      <c r="CL2925" s="234"/>
    </row>
    <row r="2926" spans="2:90" x14ac:dyDescent="0.4">
      <c r="B2926" s="310">
        <f t="shared" si="4136"/>
        <v>45596</v>
      </c>
      <c r="D2926" t="s">
        <v>545</v>
      </c>
      <c r="E2926" s="8"/>
      <c r="H2926" s="16">
        <v>0.125</v>
      </c>
      <c r="I2926" s="60">
        <f t="shared" si="4137"/>
        <v>10</v>
      </c>
      <c r="J2926" s="60"/>
      <c r="K2926" s="38"/>
      <c r="L2926" s="38"/>
      <c r="M2926" s="38"/>
      <c r="N2926" s="38"/>
      <c r="O2926" s="38"/>
      <c r="P2926" s="38"/>
      <c r="R2926" s="15"/>
      <c r="S2926" s="234"/>
      <c r="T2926" s="234"/>
      <c r="U2926" s="234"/>
      <c r="V2926" s="234"/>
      <c r="W2926" s="234"/>
      <c r="X2926" s="234"/>
      <c r="Y2926" s="234"/>
      <c r="Z2926" s="234"/>
      <c r="AA2926" s="234"/>
      <c r="AB2926" s="234"/>
      <c r="AC2926" s="234"/>
      <c r="AD2926" s="234"/>
      <c r="AE2926" s="234"/>
      <c r="AF2926" s="234"/>
      <c r="AG2926" s="234"/>
      <c r="AH2926" s="234"/>
      <c r="AI2926" s="234"/>
      <c r="AJ2926" s="234"/>
      <c r="AK2926" s="234"/>
      <c r="AL2926" s="234"/>
      <c r="AM2926" s="234"/>
      <c r="AN2926" s="234"/>
      <c r="AO2926" s="234"/>
      <c r="AP2926" s="234"/>
      <c r="AQ2926" s="234"/>
      <c r="AR2926" s="234"/>
      <c r="AS2926" s="234"/>
      <c r="AT2926" s="234"/>
      <c r="AU2926" s="234"/>
      <c r="AV2926" s="234"/>
      <c r="AW2926" s="234"/>
      <c r="AX2926" s="234"/>
      <c r="AY2926" s="234"/>
      <c r="AZ2926" s="234"/>
      <c r="BA2926" s="234"/>
      <c r="BB2926" s="234"/>
      <c r="BC2926" s="234"/>
      <c r="BD2926" s="234"/>
      <c r="BE2926" s="234"/>
      <c r="BF2926" s="234"/>
      <c r="BG2926" s="234"/>
      <c r="BH2926" s="234"/>
      <c r="BI2926" s="234"/>
      <c r="BJ2926" s="234"/>
      <c r="BK2926" s="234"/>
      <c r="BL2926" s="234"/>
      <c r="BM2926" s="234"/>
      <c r="BN2926" s="234"/>
      <c r="BO2926" s="234"/>
      <c r="BP2926" s="234"/>
      <c r="BQ2926" s="234"/>
      <c r="BR2926" s="234"/>
      <c r="BS2926" s="234"/>
      <c r="BT2926" s="234"/>
      <c r="BU2926" s="234"/>
      <c r="BV2926" s="234"/>
      <c r="BW2926" s="234"/>
      <c r="BX2926" s="234"/>
      <c r="BY2926" s="234"/>
      <c r="BZ2926" s="234"/>
      <c r="CA2926" s="234"/>
      <c r="CB2926" s="234"/>
      <c r="CC2926" s="234"/>
      <c r="CD2926" s="234"/>
      <c r="CE2926" s="234"/>
      <c r="CF2926" s="234"/>
      <c r="CG2926" s="234"/>
      <c r="CH2926" s="234"/>
      <c r="CI2926" s="234"/>
      <c r="CJ2926" s="234"/>
      <c r="CK2926" s="234"/>
      <c r="CL2926" s="234"/>
    </row>
    <row r="2927" spans="2:90" x14ac:dyDescent="0.4">
      <c r="B2927" s="310">
        <f t="shared" si="4136"/>
        <v>45626</v>
      </c>
      <c r="D2927" t="s">
        <v>545</v>
      </c>
      <c r="E2927" s="8"/>
      <c r="H2927" s="16">
        <v>4.1666666666666664E-2</v>
      </c>
      <c r="I2927" s="60">
        <f t="shared" si="4137"/>
        <v>11</v>
      </c>
      <c r="J2927" s="60"/>
      <c r="K2927" s="38"/>
      <c r="L2927" s="38"/>
      <c r="M2927" s="38"/>
      <c r="N2927" s="38"/>
      <c r="O2927" s="38"/>
      <c r="P2927" s="38"/>
      <c r="R2927" s="15"/>
      <c r="S2927" s="234"/>
      <c r="T2927" s="234"/>
      <c r="U2927" s="234"/>
      <c r="V2927" s="234"/>
      <c r="W2927" s="234"/>
      <c r="X2927" s="234"/>
      <c r="Y2927" s="234"/>
      <c r="Z2927" s="234"/>
      <c r="AA2927" s="234"/>
      <c r="AB2927" s="234"/>
      <c r="AC2927" s="234"/>
      <c r="AD2927" s="234"/>
      <c r="AE2927" s="234"/>
      <c r="AF2927" s="234"/>
      <c r="AG2927" s="234"/>
      <c r="AH2927" s="234"/>
      <c r="AI2927" s="234"/>
      <c r="AJ2927" s="234"/>
      <c r="AK2927" s="234"/>
      <c r="AL2927" s="234"/>
      <c r="AM2927" s="234"/>
      <c r="AN2927" s="234"/>
      <c r="AO2927" s="234"/>
      <c r="AP2927" s="234"/>
      <c r="AQ2927" s="234"/>
      <c r="AR2927" s="234"/>
      <c r="AS2927" s="234"/>
      <c r="AT2927" s="234"/>
      <c r="AU2927" s="234"/>
      <c r="AV2927" s="234"/>
      <c r="AW2927" s="234"/>
      <c r="AX2927" s="234"/>
      <c r="AY2927" s="234"/>
      <c r="AZ2927" s="234"/>
      <c r="BA2927" s="234"/>
      <c r="BB2927" s="234"/>
      <c r="BC2927" s="234"/>
      <c r="BD2927" s="234"/>
      <c r="BE2927" s="234"/>
      <c r="BF2927" s="234"/>
      <c r="BG2927" s="234"/>
      <c r="BH2927" s="234"/>
      <c r="BI2927" s="234"/>
      <c r="BJ2927" s="234"/>
      <c r="BK2927" s="234"/>
      <c r="BL2927" s="234"/>
      <c r="BM2927" s="234"/>
      <c r="BN2927" s="234"/>
      <c r="BO2927" s="234"/>
      <c r="BP2927" s="234"/>
      <c r="BQ2927" s="234"/>
      <c r="BR2927" s="234"/>
      <c r="BS2927" s="234"/>
      <c r="BT2927" s="234"/>
      <c r="BU2927" s="234"/>
      <c r="BV2927" s="234"/>
      <c r="BW2927" s="234"/>
      <c r="BX2927" s="234"/>
      <c r="BY2927" s="234"/>
      <c r="BZ2927" s="234"/>
      <c r="CA2927" s="234"/>
      <c r="CB2927" s="234"/>
      <c r="CC2927" s="234"/>
      <c r="CD2927" s="234"/>
      <c r="CE2927" s="234"/>
      <c r="CF2927" s="234"/>
      <c r="CG2927" s="234"/>
      <c r="CH2927" s="234"/>
      <c r="CI2927" s="234"/>
      <c r="CJ2927" s="234"/>
      <c r="CK2927" s="234"/>
      <c r="CL2927" s="234"/>
    </row>
    <row r="2928" spans="2:90" x14ac:dyDescent="0.4">
      <c r="B2928" s="310">
        <f t="shared" si="4136"/>
        <v>45657</v>
      </c>
      <c r="D2928" t="s">
        <v>545</v>
      </c>
      <c r="E2928" s="8"/>
      <c r="H2928" s="16">
        <v>8.3000000000000004E-2</v>
      </c>
      <c r="I2928" s="60">
        <f t="shared" si="4137"/>
        <v>12</v>
      </c>
      <c r="J2928" s="60"/>
      <c r="K2928" s="38"/>
      <c r="L2928" s="38"/>
      <c r="M2928" s="38"/>
      <c r="N2928" s="38"/>
      <c r="O2928" s="38"/>
      <c r="P2928" s="38"/>
      <c r="R2928" s="15"/>
      <c r="S2928" s="234"/>
      <c r="T2928" s="234"/>
      <c r="U2928" s="234"/>
      <c r="V2928" s="234"/>
      <c r="W2928" s="234"/>
      <c r="X2928" s="234"/>
      <c r="Y2928" s="234"/>
      <c r="Z2928" s="234"/>
      <c r="AA2928" s="234"/>
      <c r="AB2928" s="234"/>
      <c r="AC2928" s="234"/>
      <c r="AD2928" s="234"/>
      <c r="AE2928" s="234"/>
      <c r="AF2928" s="234"/>
      <c r="AG2928" s="234"/>
      <c r="AH2928" s="234"/>
      <c r="AI2928" s="234"/>
      <c r="AJ2928" s="234"/>
      <c r="AK2928" s="234"/>
      <c r="AL2928" s="234"/>
      <c r="AM2928" s="234"/>
      <c r="AN2928" s="234"/>
      <c r="AO2928" s="234"/>
      <c r="AP2928" s="234"/>
      <c r="AQ2928" s="234"/>
      <c r="AR2928" s="234"/>
      <c r="AS2928" s="234"/>
      <c r="AT2928" s="234"/>
      <c r="AU2928" s="234"/>
      <c r="AV2928" s="234"/>
      <c r="AW2928" s="234"/>
      <c r="AX2928" s="234"/>
      <c r="AY2928" s="234"/>
      <c r="AZ2928" s="234"/>
      <c r="BA2928" s="234"/>
      <c r="BB2928" s="234"/>
      <c r="BC2928" s="234"/>
      <c r="BD2928" s="234"/>
      <c r="BE2928" s="234"/>
      <c r="BF2928" s="234"/>
      <c r="BG2928" s="234"/>
      <c r="BH2928" s="234"/>
      <c r="BI2928" s="234"/>
      <c r="BJ2928" s="234"/>
      <c r="BK2928" s="234"/>
      <c r="BL2928" s="234"/>
      <c r="BM2928" s="234"/>
      <c r="BN2928" s="234"/>
      <c r="BO2928" s="234"/>
      <c r="BP2928" s="234"/>
      <c r="BQ2928" s="234"/>
      <c r="BR2928" s="234"/>
      <c r="BS2928" s="234"/>
      <c r="BT2928" s="234"/>
      <c r="BU2928" s="234"/>
      <c r="BV2928" s="234"/>
      <c r="BW2928" s="234"/>
      <c r="BX2928" s="234"/>
      <c r="BY2928" s="234"/>
      <c r="BZ2928" s="234"/>
      <c r="CA2928" s="234"/>
      <c r="CB2928" s="234"/>
      <c r="CC2928" s="234"/>
      <c r="CD2928" s="234"/>
      <c r="CE2928" s="234"/>
      <c r="CF2928" s="234"/>
      <c r="CG2928" s="234"/>
      <c r="CH2928" s="234"/>
      <c r="CI2928" s="234"/>
      <c r="CJ2928" s="234"/>
      <c r="CK2928" s="234"/>
      <c r="CL2928" s="234"/>
    </row>
    <row r="2929" spans="2:90" x14ac:dyDescent="0.4">
      <c r="B2929" s="141" t="s">
        <v>62</v>
      </c>
      <c r="D2929" t="s">
        <v>545</v>
      </c>
      <c r="E2929" s="8"/>
      <c r="H2929" s="34">
        <f>1-SUM(H2917:H2928)</f>
        <v>3.3333333333340764E-4</v>
      </c>
      <c r="I2929" s="60"/>
      <c r="J2929" s="60"/>
      <c r="K2929" s="38"/>
      <c r="L2929" s="38"/>
      <c r="M2929" s="38"/>
      <c r="N2929" s="38"/>
      <c r="O2929" s="38"/>
      <c r="P2929" s="38"/>
      <c r="R2929" s="15"/>
      <c r="S2929" s="234"/>
      <c r="T2929" s="234"/>
      <c r="U2929" s="234"/>
      <c r="V2929" s="234"/>
      <c r="W2929" s="234"/>
      <c r="X2929" s="234"/>
      <c r="Y2929" s="234"/>
      <c r="Z2929" s="234"/>
      <c r="AA2929" s="234"/>
      <c r="AB2929" s="234"/>
      <c r="AC2929" s="234"/>
      <c r="AD2929" s="234"/>
      <c r="AE2929" s="234"/>
      <c r="AF2929" s="234"/>
      <c r="AG2929" s="234"/>
      <c r="AH2929" s="234"/>
      <c r="AI2929" s="234"/>
      <c r="AJ2929" s="234"/>
      <c r="AK2929" s="234"/>
      <c r="AL2929" s="234"/>
      <c r="AM2929" s="234"/>
      <c r="AN2929" s="234"/>
      <c r="AO2929" s="234"/>
      <c r="AP2929" s="234"/>
      <c r="AQ2929" s="234"/>
      <c r="AR2929" s="234"/>
      <c r="AS2929" s="234"/>
      <c r="AT2929" s="234"/>
      <c r="AU2929" s="234"/>
      <c r="AV2929" s="234"/>
      <c r="AW2929" s="234"/>
      <c r="AX2929" s="234"/>
      <c r="AY2929" s="234"/>
      <c r="AZ2929" s="234"/>
      <c r="BA2929" s="234"/>
      <c r="BB2929" s="234"/>
      <c r="BC2929" s="234"/>
      <c r="BD2929" s="234"/>
      <c r="BE2929" s="234"/>
      <c r="BF2929" s="234"/>
      <c r="BG2929" s="234"/>
      <c r="BH2929" s="234"/>
      <c r="BI2929" s="234"/>
      <c r="BJ2929" s="234"/>
      <c r="BK2929" s="234"/>
      <c r="BL2929" s="234"/>
      <c r="BM2929" s="234"/>
      <c r="BN2929" s="234"/>
      <c r="BO2929" s="234"/>
      <c r="BP2929" s="234"/>
      <c r="BQ2929" s="234"/>
      <c r="BR2929" s="234"/>
      <c r="BS2929" s="234"/>
      <c r="BT2929" s="234"/>
      <c r="BU2929" s="234"/>
      <c r="BV2929" s="234"/>
      <c r="BW2929" s="234"/>
      <c r="BX2929" s="234"/>
      <c r="BY2929" s="234"/>
      <c r="BZ2929" s="234"/>
      <c r="CA2929" s="234"/>
      <c r="CB2929" s="234"/>
      <c r="CC2929" s="234"/>
      <c r="CD2929" s="234"/>
      <c r="CE2929" s="234"/>
      <c r="CF2929" s="234"/>
      <c r="CG2929" s="234"/>
      <c r="CH2929" s="234"/>
      <c r="CI2929" s="234"/>
      <c r="CJ2929" s="234"/>
      <c r="CK2929" s="234"/>
      <c r="CL2929" s="234"/>
    </row>
    <row r="2930" spans="2:90" x14ac:dyDescent="0.4">
      <c r="B2930" s="132" t="str">
        <f>B2904</f>
        <v>Surgical procedures</v>
      </c>
      <c r="D2930" t="s">
        <v>545</v>
      </c>
      <c r="E2930" s="8" t="str">
        <f t="shared" ref="E2930" si="4138">ROW()&amp;" "&amp;D2930</f>
        <v>2930 SEASON MONTHL-TR-R</v>
      </c>
      <c r="G2930" t="s">
        <v>332</v>
      </c>
      <c r="H2930" s="12"/>
      <c r="I2930" s="60"/>
      <c r="J2930" s="60"/>
      <c r="K2930" s="38"/>
      <c r="L2930" s="38"/>
      <c r="M2930" s="38"/>
      <c r="N2930" s="38"/>
      <c r="O2930" s="38"/>
      <c r="P2930" s="38"/>
      <c r="R2930" s="15"/>
      <c r="S2930" s="234"/>
      <c r="T2930" s="234"/>
      <c r="U2930" s="234"/>
      <c r="V2930" s="234"/>
      <c r="W2930" s="234"/>
      <c r="X2930" s="234"/>
      <c r="Y2930" s="234"/>
      <c r="Z2930" s="234"/>
      <c r="AA2930" s="234"/>
      <c r="AB2930" s="234"/>
      <c r="AC2930" s="234"/>
      <c r="AD2930" s="234"/>
      <c r="AE2930" s="234"/>
      <c r="AF2930" s="234"/>
      <c r="AG2930" s="234"/>
      <c r="AH2930" s="234"/>
      <c r="AI2930" s="234"/>
      <c r="AJ2930" s="234"/>
      <c r="AK2930" s="234"/>
      <c r="AL2930" s="234"/>
      <c r="AM2930" s="234"/>
      <c r="AN2930" s="234"/>
      <c r="AO2930" s="234"/>
      <c r="AP2930" s="234"/>
      <c r="AQ2930" s="234"/>
      <c r="AR2930" s="234"/>
      <c r="AS2930" s="234"/>
      <c r="AT2930" s="234"/>
      <c r="AU2930" s="234"/>
      <c r="AV2930" s="234"/>
      <c r="AW2930" s="234"/>
      <c r="AX2930" s="234"/>
      <c r="AY2930" s="234"/>
      <c r="AZ2930" s="234"/>
      <c r="BA2930" s="234"/>
      <c r="BB2930" s="234"/>
      <c r="BC2930" s="234"/>
      <c r="BD2930" s="234"/>
      <c r="BE2930" s="234"/>
      <c r="BF2930" s="234"/>
      <c r="BG2930" s="234"/>
      <c r="BH2930" s="234"/>
      <c r="BI2930" s="234"/>
      <c r="BJ2930" s="234"/>
      <c r="BK2930" s="234"/>
      <c r="BL2930" s="234"/>
      <c r="BM2930" s="234"/>
      <c r="BN2930" s="234"/>
      <c r="BO2930" s="234"/>
      <c r="BP2930" s="234"/>
      <c r="BQ2930" s="234"/>
      <c r="BR2930" s="234"/>
      <c r="BS2930" s="234"/>
      <c r="BT2930" s="234"/>
      <c r="BU2930" s="234"/>
      <c r="BV2930" s="234"/>
      <c r="BW2930" s="234"/>
      <c r="BX2930" s="234"/>
      <c r="BY2930" s="234"/>
      <c r="BZ2930" s="234"/>
      <c r="CA2930" s="234"/>
      <c r="CB2930" s="234"/>
      <c r="CC2930" s="234"/>
      <c r="CD2930" s="234"/>
      <c r="CE2930" s="234"/>
      <c r="CF2930" s="234"/>
      <c r="CG2930" s="234"/>
      <c r="CH2930" s="234"/>
      <c r="CI2930" s="234"/>
      <c r="CJ2930" s="234"/>
      <c r="CK2930" s="234"/>
      <c r="CL2930" s="234"/>
    </row>
    <row r="2931" spans="2:90" x14ac:dyDescent="0.4">
      <c r="B2931" s="132" t="str">
        <f t="shared" ref="B2931:B2937" si="4139">B2905</f>
        <v>procedure</v>
      </c>
      <c r="D2931" t="s">
        <v>545</v>
      </c>
      <c r="E2931" s="8" t="str">
        <f>ROW()&amp;" "&amp;D2931</f>
        <v>2931 SEASON MONTHL-TR-R</v>
      </c>
      <c r="G2931" t="s">
        <v>332</v>
      </c>
      <c r="H2931" s="27"/>
      <c r="I2931" s="78"/>
      <c r="J2931" s="78"/>
      <c r="K2931" s="33"/>
      <c r="L2931" s="33"/>
      <c r="M2931" s="33"/>
      <c r="N2931" s="33"/>
      <c r="O2931" s="33"/>
      <c r="P2931" s="33"/>
      <c r="R2931" s="33"/>
      <c r="S2931" s="80"/>
      <c r="T2931" s="80"/>
      <c r="U2931" s="80"/>
      <c r="V2931" s="80"/>
      <c r="W2931" s="80"/>
      <c r="X2931" s="80"/>
      <c r="Y2931" s="80"/>
      <c r="Z2931" s="80"/>
      <c r="AA2931" s="80"/>
      <c r="AB2931" s="80"/>
      <c r="AC2931" s="80"/>
      <c r="AD2931" s="80"/>
      <c r="AE2931" s="80"/>
      <c r="AF2931" s="80"/>
      <c r="AG2931" s="80"/>
      <c r="AH2931" s="80"/>
      <c r="AI2931" s="80"/>
      <c r="AJ2931" s="80"/>
      <c r="AK2931" s="80"/>
      <c r="AL2931" s="80"/>
      <c r="AM2931" s="80"/>
      <c r="AN2931" s="80"/>
      <c r="AO2931" s="80"/>
      <c r="AP2931" s="80"/>
      <c r="AQ2931" s="80"/>
      <c r="AR2931" s="80"/>
      <c r="AS2931" s="80"/>
      <c r="AT2931" s="80"/>
      <c r="AU2931" s="80"/>
      <c r="AV2931" s="80"/>
      <c r="AW2931" s="80"/>
      <c r="AX2931" s="80"/>
      <c r="AY2931" s="80"/>
      <c r="AZ2931" s="80"/>
      <c r="BA2931" s="80"/>
      <c r="BB2931" s="80"/>
      <c r="BC2931" s="80"/>
      <c r="BD2931" s="80"/>
      <c r="BE2931" s="80"/>
      <c r="BF2931" s="80"/>
      <c r="BG2931" s="80"/>
      <c r="BH2931" s="80"/>
      <c r="BI2931" s="80"/>
      <c r="BJ2931" s="80"/>
      <c r="BK2931" s="80"/>
      <c r="BL2931" s="80"/>
      <c r="BM2931" s="80"/>
      <c r="BN2931" s="80"/>
      <c r="BO2931" s="80"/>
      <c r="BP2931" s="80"/>
      <c r="BQ2931" s="80"/>
      <c r="BR2931" s="80"/>
      <c r="BS2931" s="80"/>
      <c r="BT2931" s="80"/>
      <c r="BU2931" s="80"/>
      <c r="BV2931" s="80"/>
      <c r="BW2931" s="80"/>
      <c r="BX2931" s="80"/>
      <c r="BY2931" s="80"/>
      <c r="BZ2931" s="80"/>
      <c r="CA2931" s="80"/>
      <c r="CB2931" s="80"/>
      <c r="CC2931" s="80"/>
      <c r="CD2931" s="80"/>
      <c r="CE2931" s="80"/>
      <c r="CF2931" s="80"/>
      <c r="CG2931" s="80"/>
      <c r="CH2931" s="80"/>
      <c r="CI2931" s="80"/>
      <c r="CJ2931" s="80"/>
      <c r="CK2931" s="80"/>
      <c r="CL2931" s="80"/>
    </row>
    <row r="2932" spans="2:90" x14ac:dyDescent="0.4">
      <c r="B2932" s="132" t="str">
        <f t="shared" si="4139"/>
        <v>Primary revenue driver</v>
      </c>
      <c r="D2932" t="s">
        <v>545</v>
      </c>
      <c r="E2932" s="8" t="str">
        <f t="shared" ref="E2932:E2937" si="4140">ROW()&amp;" "&amp;D2932</f>
        <v>2932 SEASON MONTHL-TR-R</v>
      </c>
      <c r="G2932" t="s">
        <v>332</v>
      </c>
      <c r="H2932" s="27"/>
      <c r="I2932" s="78"/>
      <c r="J2932" s="78"/>
      <c r="K2932" s="33"/>
      <c r="L2932" s="33"/>
      <c r="M2932" s="33"/>
      <c r="N2932" s="33"/>
      <c r="O2932" s="33"/>
      <c r="P2932" s="33"/>
      <c r="R2932" s="33"/>
      <c r="S2932" s="4" t="str">
        <f t="shared" ref="S2932" si="4141">ADDRESS(ROW(S2914),COLUMN(S2914),2)</f>
        <v>S$2914</v>
      </c>
      <c r="T2932" s="4" t="str">
        <f t="shared" ref="T2932:CE2932" si="4142">ADDRESS(ROW(T2914),COLUMN(T2914),2)</f>
        <v>T$2914</v>
      </c>
      <c r="U2932" s="4" t="str">
        <f t="shared" si="4142"/>
        <v>U$2914</v>
      </c>
      <c r="V2932" s="4" t="str">
        <f t="shared" si="4142"/>
        <v>V$2914</v>
      </c>
      <c r="W2932" s="4" t="str">
        <f t="shared" si="4142"/>
        <v>W$2914</v>
      </c>
      <c r="X2932" s="4" t="str">
        <f t="shared" si="4142"/>
        <v>X$2914</v>
      </c>
      <c r="Y2932" s="4" t="str">
        <f t="shared" si="4142"/>
        <v>Y$2914</v>
      </c>
      <c r="Z2932" s="4" t="str">
        <f t="shared" si="4142"/>
        <v>Z$2914</v>
      </c>
      <c r="AA2932" s="4" t="str">
        <f t="shared" si="4142"/>
        <v>AA$2914</v>
      </c>
      <c r="AB2932" s="4" t="str">
        <f t="shared" si="4142"/>
        <v>AB$2914</v>
      </c>
      <c r="AC2932" s="4" t="str">
        <f t="shared" si="4142"/>
        <v>AC$2914</v>
      </c>
      <c r="AD2932" s="4" t="str">
        <f t="shared" si="4142"/>
        <v>AD$2914</v>
      </c>
      <c r="AE2932" s="4" t="str">
        <f t="shared" si="4142"/>
        <v>AE$2914</v>
      </c>
      <c r="AF2932" s="4" t="str">
        <f t="shared" si="4142"/>
        <v>AF$2914</v>
      </c>
      <c r="AG2932" s="4" t="str">
        <f t="shared" si="4142"/>
        <v>AG$2914</v>
      </c>
      <c r="AH2932" s="4" t="str">
        <f t="shared" si="4142"/>
        <v>AH$2914</v>
      </c>
      <c r="AI2932" s="4" t="str">
        <f t="shared" si="4142"/>
        <v>AI$2914</v>
      </c>
      <c r="AJ2932" s="4" t="str">
        <f t="shared" si="4142"/>
        <v>AJ$2914</v>
      </c>
      <c r="AK2932" s="4" t="str">
        <f t="shared" si="4142"/>
        <v>AK$2914</v>
      </c>
      <c r="AL2932" s="4" t="str">
        <f t="shared" si="4142"/>
        <v>AL$2914</v>
      </c>
      <c r="AM2932" s="4" t="str">
        <f t="shared" si="4142"/>
        <v>AM$2914</v>
      </c>
      <c r="AN2932" s="4" t="str">
        <f t="shared" si="4142"/>
        <v>AN$2914</v>
      </c>
      <c r="AO2932" s="4" t="str">
        <f t="shared" si="4142"/>
        <v>AO$2914</v>
      </c>
      <c r="AP2932" s="4" t="str">
        <f t="shared" si="4142"/>
        <v>AP$2914</v>
      </c>
      <c r="AQ2932" s="4" t="str">
        <f t="shared" si="4142"/>
        <v>AQ$2914</v>
      </c>
      <c r="AR2932" s="4" t="str">
        <f t="shared" si="4142"/>
        <v>AR$2914</v>
      </c>
      <c r="AS2932" s="4" t="str">
        <f t="shared" si="4142"/>
        <v>AS$2914</v>
      </c>
      <c r="AT2932" s="4" t="str">
        <f t="shared" si="4142"/>
        <v>AT$2914</v>
      </c>
      <c r="AU2932" s="4" t="str">
        <f t="shared" si="4142"/>
        <v>AU$2914</v>
      </c>
      <c r="AV2932" s="4" t="str">
        <f t="shared" si="4142"/>
        <v>AV$2914</v>
      </c>
      <c r="AW2932" s="4" t="str">
        <f t="shared" si="4142"/>
        <v>AW$2914</v>
      </c>
      <c r="AX2932" s="4" t="str">
        <f t="shared" si="4142"/>
        <v>AX$2914</v>
      </c>
      <c r="AY2932" s="4" t="str">
        <f t="shared" si="4142"/>
        <v>AY$2914</v>
      </c>
      <c r="AZ2932" s="4" t="str">
        <f t="shared" si="4142"/>
        <v>AZ$2914</v>
      </c>
      <c r="BA2932" s="4" t="str">
        <f t="shared" si="4142"/>
        <v>BA$2914</v>
      </c>
      <c r="BB2932" s="4" t="str">
        <f t="shared" si="4142"/>
        <v>BB$2914</v>
      </c>
      <c r="BC2932" s="4" t="str">
        <f t="shared" si="4142"/>
        <v>BC$2914</v>
      </c>
      <c r="BD2932" s="4" t="str">
        <f t="shared" si="4142"/>
        <v>BD$2914</v>
      </c>
      <c r="BE2932" s="4" t="str">
        <f t="shared" si="4142"/>
        <v>BE$2914</v>
      </c>
      <c r="BF2932" s="4" t="str">
        <f t="shared" si="4142"/>
        <v>BF$2914</v>
      </c>
      <c r="BG2932" s="4" t="str">
        <f t="shared" si="4142"/>
        <v>BG$2914</v>
      </c>
      <c r="BH2932" s="4" t="str">
        <f t="shared" si="4142"/>
        <v>BH$2914</v>
      </c>
      <c r="BI2932" s="4" t="str">
        <f t="shared" si="4142"/>
        <v>BI$2914</v>
      </c>
      <c r="BJ2932" s="4" t="str">
        <f t="shared" si="4142"/>
        <v>BJ$2914</v>
      </c>
      <c r="BK2932" s="4" t="str">
        <f t="shared" si="4142"/>
        <v>BK$2914</v>
      </c>
      <c r="BL2932" s="4" t="str">
        <f t="shared" si="4142"/>
        <v>BL$2914</v>
      </c>
      <c r="BM2932" s="4" t="str">
        <f t="shared" si="4142"/>
        <v>BM$2914</v>
      </c>
      <c r="BN2932" s="4" t="str">
        <f t="shared" si="4142"/>
        <v>BN$2914</v>
      </c>
      <c r="BO2932" s="4" t="str">
        <f t="shared" si="4142"/>
        <v>BO$2914</v>
      </c>
      <c r="BP2932" s="4" t="str">
        <f t="shared" si="4142"/>
        <v>BP$2914</v>
      </c>
      <c r="BQ2932" s="4" t="str">
        <f t="shared" si="4142"/>
        <v>BQ$2914</v>
      </c>
      <c r="BR2932" s="4" t="str">
        <f t="shared" si="4142"/>
        <v>BR$2914</v>
      </c>
      <c r="BS2932" s="4" t="str">
        <f t="shared" si="4142"/>
        <v>BS$2914</v>
      </c>
      <c r="BT2932" s="4" t="str">
        <f t="shared" si="4142"/>
        <v>BT$2914</v>
      </c>
      <c r="BU2932" s="4" t="str">
        <f t="shared" si="4142"/>
        <v>BU$2914</v>
      </c>
      <c r="BV2932" s="4" t="str">
        <f t="shared" si="4142"/>
        <v>BV$2914</v>
      </c>
      <c r="BW2932" s="4" t="str">
        <f t="shared" si="4142"/>
        <v>BW$2914</v>
      </c>
      <c r="BX2932" s="4" t="str">
        <f t="shared" si="4142"/>
        <v>BX$2914</v>
      </c>
      <c r="BY2932" s="4" t="str">
        <f t="shared" si="4142"/>
        <v>BY$2914</v>
      </c>
      <c r="BZ2932" s="4" t="str">
        <f t="shared" si="4142"/>
        <v>BZ$2914</v>
      </c>
      <c r="CA2932" s="4" t="str">
        <f t="shared" si="4142"/>
        <v>CA$2914</v>
      </c>
      <c r="CB2932" s="4" t="str">
        <f t="shared" si="4142"/>
        <v>CB$2914</v>
      </c>
      <c r="CC2932" s="4" t="str">
        <f t="shared" si="4142"/>
        <v>CC$2914</v>
      </c>
      <c r="CD2932" s="4" t="str">
        <f t="shared" si="4142"/>
        <v>CD$2914</v>
      </c>
      <c r="CE2932" s="4" t="str">
        <f t="shared" si="4142"/>
        <v>CE$2914</v>
      </c>
      <c r="CF2932" s="4" t="str">
        <f t="shared" ref="CF2932:CK2932" si="4143">ADDRESS(ROW(CF2914),COLUMN(CF2914),2)</f>
        <v>CF$2914</v>
      </c>
      <c r="CG2932" s="4" t="str">
        <f t="shared" si="4143"/>
        <v>CG$2914</v>
      </c>
      <c r="CH2932" s="4" t="str">
        <f t="shared" si="4143"/>
        <v>CH$2914</v>
      </c>
      <c r="CI2932" s="4" t="str">
        <f t="shared" si="4143"/>
        <v>CI$2914</v>
      </c>
      <c r="CJ2932" s="4" t="str">
        <f t="shared" si="4143"/>
        <v>CJ$2914</v>
      </c>
      <c r="CK2932" s="4" t="str">
        <f t="shared" si="4143"/>
        <v>CK$2914</v>
      </c>
      <c r="CL2932" s="4" t="str">
        <f t="shared" ref="CL2932" si="4144">ADDRESS(ROW(CL2914),COLUMN(CL2914),2)</f>
        <v>CL$2914</v>
      </c>
    </row>
    <row r="2933" spans="2:90" x14ac:dyDescent="0.4">
      <c r="B2933" s="132" t="str">
        <f t="shared" si="4139"/>
        <v>Primary volume driver</v>
      </c>
      <c r="D2933" t="s">
        <v>545</v>
      </c>
      <c r="E2933" s="8" t="str">
        <f t="shared" si="4140"/>
        <v>2933 SEASON MONTHL-TR-R</v>
      </c>
      <c r="G2933" t="s">
        <v>332</v>
      </c>
      <c r="K2933" s="53"/>
      <c r="L2933" s="53"/>
      <c r="M2933" s="53"/>
      <c r="N2933" s="53"/>
      <c r="O2933" s="53"/>
      <c r="P2933" s="53"/>
      <c r="R2933" s="24"/>
      <c r="S2933" s="80" t="str">
        <f t="shared" ref="S2933" si="4145">S2907</f>
        <v>S$13</v>
      </c>
      <c r="T2933" s="80" t="str">
        <f t="shared" ref="T2933:CE2933" si="4146">T2907</f>
        <v>T$13</v>
      </c>
      <c r="U2933" s="80" t="str">
        <f t="shared" si="4146"/>
        <v>U$13</v>
      </c>
      <c r="V2933" s="80" t="str">
        <f t="shared" si="4146"/>
        <v>V$13</v>
      </c>
      <c r="W2933" s="80" t="str">
        <f t="shared" si="4146"/>
        <v>W$13</v>
      </c>
      <c r="X2933" s="80" t="str">
        <f t="shared" si="4146"/>
        <v>X$13</v>
      </c>
      <c r="Y2933" s="80" t="str">
        <f t="shared" si="4146"/>
        <v>Y$13</v>
      </c>
      <c r="Z2933" s="80" t="str">
        <f t="shared" si="4146"/>
        <v>Z$13</v>
      </c>
      <c r="AA2933" s="80" t="str">
        <f t="shared" si="4146"/>
        <v>AA$13</v>
      </c>
      <c r="AB2933" s="80" t="str">
        <f t="shared" si="4146"/>
        <v>AB$13</v>
      </c>
      <c r="AC2933" s="80" t="str">
        <f t="shared" si="4146"/>
        <v>AC$13</v>
      </c>
      <c r="AD2933" s="80" t="str">
        <f t="shared" si="4146"/>
        <v>AD$13</v>
      </c>
      <c r="AE2933" s="80" t="str">
        <f t="shared" si="4146"/>
        <v>AE$13</v>
      </c>
      <c r="AF2933" s="80" t="str">
        <f t="shared" si="4146"/>
        <v>AF$13</v>
      </c>
      <c r="AG2933" s="80" t="str">
        <f t="shared" si="4146"/>
        <v>AG$13</v>
      </c>
      <c r="AH2933" s="80" t="str">
        <f t="shared" si="4146"/>
        <v>AH$13</v>
      </c>
      <c r="AI2933" s="80" t="str">
        <f t="shared" si="4146"/>
        <v>AI$13</v>
      </c>
      <c r="AJ2933" s="80" t="str">
        <f t="shared" si="4146"/>
        <v>AJ$13</v>
      </c>
      <c r="AK2933" s="80" t="str">
        <f t="shared" si="4146"/>
        <v>AK$13</v>
      </c>
      <c r="AL2933" s="80" t="str">
        <f t="shared" si="4146"/>
        <v>AL$13</v>
      </c>
      <c r="AM2933" s="80" t="str">
        <f t="shared" si="4146"/>
        <v>AM$13</v>
      </c>
      <c r="AN2933" s="80" t="str">
        <f t="shared" si="4146"/>
        <v>AN$13</v>
      </c>
      <c r="AO2933" s="80" t="str">
        <f t="shared" si="4146"/>
        <v>AO$13</v>
      </c>
      <c r="AP2933" s="80" t="str">
        <f t="shared" si="4146"/>
        <v>AP$13</v>
      </c>
      <c r="AQ2933" s="80" t="str">
        <f t="shared" si="4146"/>
        <v>AQ$13</v>
      </c>
      <c r="AR2933" s="80" t="str">
        <f t="shared" si="4146"/>
        <v>AR$13</v>
      </c>
      <c r="AS2933" s="80" t="str">
        <f t="shared" si="4146"/>
        <v>AS$13</v>
      </c>
      <c r="AT2933" s="80" t="str">
        <f t="shared" si="4146"/>
        <v>AT$13</v>
      </c>
      <c r="AU2933" s="80" t="str">
        <f t="shared" si="4146"/>
        <v>AU$13</v>
      </c>
      <c r="AV2933" s="80" t="str">
        <f t="shared" si="4146"/>
        <v>AV$13</v>
      </c>
      <c r="AW2933" s="80" t="str">
        <f t="shared" si="4146"/>
        <v>AW$13</v>
      </c>
      <c r="AX2933" s="80" t="str">
        <f t="shared" si="4146"/>
        <v>AX$13</v>
      </c>
      <c r="AY2933" s="80" t="str">
        <f t="shared" si="4146"/>
        <v>AY$13</v>
      </c>
      <c r="AZ2933" s="80" t="str">
        <f t="shared" si="4146"/>
        <v>AZ$13</v>
      </c>
      <c r="BA2933" s="80" t="str">
        <f t="shared" si="4146"/>
        <v>BA$13</v>
      </c>
      <c r="BB2933" s="80" t="str">
        <f t="shared" si="4146"/>
        <v>BB$13</v>
      </c>
      <c r="BC2933" s="80" t="str">
        <f t="shared" si="4146"/>
        <v>BC$13</v>
      </c>
      <c r="BD2933" s="80" t="str">
        <f t="shared" si="4146"/>
        <v>BD$13</v>
      </c>
      <c r="BE2933" s="80" t="str">
        <f t="shared" si="4146"/>
        <v>BE$13</v>
      </c>
      <c r="BF2933" s="80" t="str">
        <f t="shared" si="4146"/>
        <v>BF$13</v>
      </c>
      <c r="BG2933" s="80" t="str">
        <f t="shared" si="4146"/>
        <v>BG$13</v>
      </c>
      <c r="BH2933" s="80" t="str">
        <f t="shared" si="4146"/>
        <v>BH$13</v>
      </c>
      <c r="BI2933" s="80" t="str">
        <f t="shared" si="4146"/>
        <v>BI$13</v>
      </c>
      <c r="BJ2933" s="80" t="str">
        <f t="shared" si="4146"/>
        <v>BJ$13</v>
      </c>
      <c r="BK2933" s="80" t="str">
        <f t="shared" si="4146"/>
        <v>BK$13</v>
      </c>
      <c r="BL2933" s="80" t="str">
        <f t="shared" si="4146"/>
        <v>BL$13</v>
      </c>
      <c r="BM2933" s="80" t="str">
        <f t="shared" si="4146"/>
        <v>BM$13</v>
      </c>
      <c r="BN2933" s="80" t="str">
        <f t="shared" si="4146"/>
        <v>BN$13</v>
      </c>
      <c r="BO2933" s="80" t="str">
        <f t="shared" si="4146"/>
        <v>BO$13</v>
      </c>
      <c r="BP2933" s="80" t="str">
        <f t="shared" si="4146"/>
        <v>BP$13</v>
      </c>
      <c r="BQ2933" s="80" t="str">
        <f t="shared" si="4146"/>
        <v>BQ$13</v>
      </c>
      <c r="BR2933" s="80" t="str">
        <f t="shared" si="4146"/>
        <v>BR$13</v>
      </c>
      <c r="BS2933" s="80" t="str">
        <f t="shared" si="4146"/>
        <v>BS$13</v>
      </c>
      <c r="BT2933" s="80" t="str">
        <f t="shared" si="4146"/>
        <v>BT$13</v>
      </c>
      <c r="BU2933" s="80" t="str">
        <f t="shared" si="4146"/>
        <v>BU$13</v>
      </c>
      <c r="BV2933" s="80" t="str">
        <f t="shared" si="4146"/>
        <v>BV$13</v>
      </c>
      <c r="BW2933" s="80" t="str">
        <f t="shared" si="4146"/>
        <v>BW$13</v>
      </c>
      <c r="BX2933" s="80" t="str">
        <f t="shared" si="4146"/>
        <v>BX$13</v>
      </c>
      <c r="BY2933" s="80" t="str">
        <f t="shared" si="4146"/>
        <v>BY$13</v>
      </c>
      <c r="BZ2933" s="80" t="str">
        <f t="shared" si="4146"/>
        <v>BZ$13</v>
      </c>
      <c r="CA2933" s="80" t="str">
        <f t="shared" si="4146"/>
        <v>CA$13</v>
      </c>
      <c r="CB2933" s="80" t="str">
        <f t="shared" si="4146"/>
        <v>CB$13</v>
      </c>
      <c r="CC2933" s="80" t="str">
        <f t="shared" si="4146"/>
        <v>CC$13</v>
      </c>
      <c r="CD2933" s="80" t="str">
        <f t="shared" si="4146"/>
        <v>CD$13</v>
      </c>
      <c r="CE2933" s="80" t="str">
        <f t="shared" si="4146"/>
        <v>CE$13</v>
      </c>
      <c r="CF2933" s="80" t="str">
        <f t="shared" ref="CF2933:CK2933" si="4147">CF2907</f>
        <v>CF$13</v>
      </c>
      <c r="CG2933" s="80" t="str">
        <f t="shared" si="4147"/>
        <v>CG$13</v>
      </c>
      <c r="CH2933" s="80" t="str">
        <f t="shared" si="4147"/>
        <v>CH$13</v>
      </c>
      <c r="CI2933" s="80" t="str">
        <f t="shared" si="4147"/>
        <v>CI$13</v>
      </c>
      <c r="CJ2933" s="80" t="str">
        <f t="shared" si="4147"/>
        <v>CJ$13</v>
      </c>
      <c r="CK2933" s="80" t="str">
        <f t="shared" si="4147"/>
        <v>CK$13</v>
      </c>
      <c r="CL2933" s="80" t="str">
        <f t="shared" ref="CL2933" si="4148">CL2907</f>
        <v>CL$13</v>
      </c>
    </row>
    <row r="2934" spans="2:90" x14ac:dyDescent="0.4">
      <c r="B2934" s="132" t="str">
        <f t="shared" si="4139"/>
        <v>(Secondary label)</v>
      </c>
      <c r="D2934" t="s">
        <v>545</v>
      </c>
      <c r="E2934" s="8" t="str">
        <f t="shared" si="4140"/>
        <v>2934 SEASON MONTHL-TR-R</v>
      </c>
      <c r="G2934" t="s">
        <v>332</v>
      </c>
      <c r="H2934" s="12"/>
      <c r="I2934" s="60"/>
      <c r="J2934" s="60"/>
      <c r="K2934" s="15"/>
      <c r="L2934" s="15"/>
      <c r="M2934" s="15"/>
      <c r="N2934" s="15"/>
      <c r="O2934" s="15"/>
      <c r="P2934" s="15"/>
      <c r="R2934" s="15"/>
      <c r="S2934" s="80"/>
      <c r="T2934" s="80"/>
      <c r="U2934" s="80"/>
      <c r="V2934" s="80"/>
      <c r="W2934" s="80"/>
      <c r="X2934" s="80"/>
      <c r="Y2934" s="80"/>
      <c r="Z2934" s="80"/>
      <c r="AA2934" s="80"/>
      <c r="AB2934" s="80"/>
      <c r="AC2934" s="80"/>
      <c r="AD2934" s="80"/>
      <c r="AE2934" s="80"/>
      <c r="AF2934" s="80"/>
      <c r="AG2934" s="80"/>
      <c r="AH2934" s="80"/>
      <c r="AI2934" s="80"/>
      <c r="AJ2934" s="80"/>
      <c r="AK2934" s="80"/>
      <c r="AL2934" s="80"/>
      <c r="AM2934" s="80"/>
      <c r="AN2934" s="80"/>
      <c r="AO2934" s="80"/>
      <c r="AP2934" s="80"/>
      <c r="AQ2934" s="80"/>
      <c r="AR2934" s="80"/>
      <c r="AS2934" s="80"/>
      <c r="AT2934" s="80"/>
      <c r="AU2934" s="80"/>
      <c r="AV2934" s="80"/>
      <c r="AW2934" s="80"/>
      <c r="AX2934" s="80"/>
      <c r="AY2934" s="80"/>
      <c r="AZ2934" s="80"/>
      <c r="BA2934" s="80"/>
      <c r="BB2934" s="80"/>
      <c r="BC2934" s="80"/>
      <c r="BD2934" s="80"/>
      <c r="BE2934" s="80"/>
      <c r="BF2934" s="80"/>
      <c r="BG2934" s="80"/>
      <c r="BH2934" s="80"/>
      <c r="BI2934" s="80"/>
      <c r="BJ2934" s="80"/>
      <c r="BK2934" s="80"/>
      <c r="BL2934" s="80"/>
      <c r="BM2934" s="80"/>
      <c r="BN2934" s="80"/>
      <c r="BO2934" s="80"/>
      <c r="BP2934" s="80"/>
      <c r="BQ2934" s="80"/>
      <c r="BR2934" s="80"/>
      <c r="BS2934" s="80"/>
      <c r="BT2934" s="80"/>
      <c r="BU2934" s="80"/>
      <c r="BV2934" s="80"/>
      <c r="BW2934" s="80"/>
      <c r="BX2934" s="80"/>
      <c r="BY2934" s="80"/>
      <c r="BZ2934" s="80"/>
      <c r="CA2934" s="80"/>
      <c r="CB2934" s="80"/>
      <c r="CC2934" s="80"/>
      <c r="CD2934" s="80"/>
      <c r="CE2934" s="80"/>
      <c r="CF2934" s="80"/>
      <c r="CG2934" s="80"/>
      <c r="CH2934" s="80"/>
      <c r="CI2934" s="80"/>
      <c r="CJ2934" s="80"/>
      <c r="CK2934" s="80"/>
      <c r="CL2934" s="80"/>
    </row>
    <row r="2935" spans="2:90" x14ac:dyDescent="0.4">
      <c r="B2935" s="132" t="str">
        <f t="shared" si="4139"/>
        <v xml:space="preserve">secondary unit </v>
      </c>
      <c r="D2935" t="s">
        <v>545</v>
      </c>
      <c r="E2935" s="8" t="str">
        <f t="shared" si="4140"/>
        <v>2935 SEASON MONTHL-TR-R</v>
      </c>
      <c r="G2935" t="s">
        <v>332</v>
      </c>
      <c r="H2935" s="12"/>
      <c r="I2935" s="60"/>
      <c r="J2935" s="60"/>
      <c r="K2935" s="15"/>
      <c r="L2935" s="15"/>
      <c r="M2935" s="15"/>
      <c r="N2935" s="15"/>
      <c r="O2935" s="15"/>
      <c r="P2935" s="15"/>
      <c r="R2935" s="15"/>
      <c r="S2935" s="76"/>
      <c r="T2935" s="76"/>
      <c r="U2935" s="76"/>
      <c r="V2935" s="76"/>
      <c r="W2935" s="76"/>
      <c r="X2935" s="76"/>
      <c r="Y2935" s="76"/>
      <c r="Z2935" s="76"/>
      <c r="AA2935" s="76"/>
      <c r="AB2935" s="76"/>
      <c r="AC2935" s="76"/>
      <c r="AD2935" s="76"/>
      <c r="AE2935" s="76"/>
      <c r="AF2935" s="76"/>
      <c r="AG2935" s="76"/>
      <c r="AH2935" s="76"/>
      <c r="AI2935" s="76"/>
      <c r="AJ2935" s="76"/>
      <c r="AK2935" s="76"/>
      <c r="AL2935" s="76"/>
      <c r="AM2935" s="76"/>
      <c r="AN2935" s="76"/>
      <c r="AO2935" s="76"/>
      <c r="AP2935" s="76"/>
      <c r="AQ2935" s="76"/>
      <c r="AR2935" s="76"/>
      <c r="AS2935" s="76"/>
      <c r="AT2935" s="76"/>
      <c r="AU2935" s="76"/>
      <c r="AV2935" s="76"/>
      <c r="AW2935" s="76"/>
      <c r="AX2935" s="76"/>
      <c r="AY2935" s="76"/>
      <c r="AZ2935" s="76"/>
      <c r="BA2935" s="76"/>
      <c r="BB2935" s="76"/>
      <c r="BC2935" s="76"/>
      <c r="BD2935" s="76"/>
      <c r="BE2935" s="76"/>
      <c r="BF2935" s="76"/>
      <c r="BG2935" s="76"/>
      <c r="BH2935" s="76"/>
      <c r="BI2935" s="76"/>
      <c r="BJ2935" s="76"/>
      <c r="BK2935" s="76"/>
      <c r="BL2935" s="76"/>
      <c r="BM2935" s="76"/>
      <c r="BN2935" s="76"/>
      <c r="BO2935" s="76"/>
      <c r="BP2935" s="76"/>
      <c r="BQ2935" s="76"/>
      <c r="BR2935" s="76"/>
      <c r="BS2935" s="76"/>
      <c r="BT2935" s="76"/>
      <c r="BU2935" s="76"/>
      <c r="BV2935" s="76"/>
      <c r="BW2935" s="76"/>
      <c r="BX2935" s="76"/>
      <c r="BY2935" s="76"/>
      <c r="BZ2935" s="76"/>
      <c r="CA2935" s="76"/>
      <c r="CB2935" s="76"/>
      <c r="CC2935" s="76"/>
      <c r="CD2935" s="76"/>
      <c r="CE2935" s="76"/>
      <c r="CF2935" s="76"/>
      <c r="CG2935" s="76"/>
      <c r="CH2935" s="76"/>
      <c r="CI2935" s="76"/>
      <c r="CJ2935" s="76"/>
      <c r="CK2935" s="76"/>
      <c r="CL2935" s="76"/>
    </row>
    <row r="2936" spans="2:90" x14ac:dyDescent="0.4">
      <c r="B2936" s="132" t="str">
        <f t="shared" si="4139"/>
        <v>Secondary revenue driver</v>
      </c>
      <c r="D2936" t="s">
        <v>545</v>
      </c>
      <c r="E2936" s="8" t="str">
        <f t="shared" si="4140"/>
        <v>2936 SEASON MONTHL-TR-R</v>
      </c>
      <c r="G2936" t="s">
        <v>332</v>
      </c>
      <c r="H2936" s="12"/>
      <c r="I2936" s="60"/>
      <c r="J2936" s="60"/>
      <c r="K2936" s="15"/>
      <c r="L2936" s="15"/>
      <c r="M2936" s="15"/>
      <c r="N2936" s="15"/>
      <c r="O2936" s="15"/>
      <c r="P2936" s="15"/>
      <c r="R2936" s="15"/>
      <c r="S2936" s="80" t="str">
        <f t="shared" ref="S2936" si="4149">S2910</f>
        <v>S$14</v>
      </c>
      <c r="T2936" s="80" t="str">
        <f t="shared" ref="T2936:CE2936" si="4150">T2910</f>
        <v>T$14</v>
      </c>
      <c r="U2936" s="80" t="str">
        <f t="shared" si="4150"/>
        <v>U$14</v>
      </c>
      <c r="V2936" s="80" t="str">
        <f t="shared" si="4150"/>
        <v>V$14</v>
      </c>
      <c r="W2936" s="80" t="str">
        <f t="shared" si="4150"/>
        <v>W$14</v>
      </c>
      <c r="X2936" s="80" t="str">
        <f t="shared" si="4150"/>
        <v>X$14</v>
      </c>
      <c r="Y2936" s="80" t="str">
        <f t="shared" si="4150"/>
        <v>Y$14</v>
      </c>
      <c r="Z2936" s="80" t="str">
        <f t="shared" si="4150"/>
        <v>Z$14</v>
      </c>
      <c r="AA2936" s="80" t="str">
        <f t="shared" si="4150"/>
        <v>AA$14</v>
      </c>
      <c r="AB2936" s="80" t="str">
        <f t="shared" si="4150"/>
        <v>AB$14</v>
      </c>
      <c r="AC2936" s="80" t="str">
        <f t="shared" si="4150"/>
        <v>AC$14</v>
      </c>
      <c r="AD2936" s="80" t="str">
        <f t="shared" si="4150"/>
        <v>AD$14</v>
      </c>
      <c r="AE2936" s="80" t="str">
        <f t="shared" si="4150"/>
        <v>AE$14</v>
      </c>
      <c r="AF2936" s="80" t="str">
        <f t="shared" si="4150"/>
        <v>AF$14</v>
      </c>
      <c r="AG2936" s="80" t="str">
        <f t="shared" si="4150"/>
        <v>AG$14</v>
      </c>
      <c r="AH2936" s="80" t="str">
        <f t="shared" si="4150"/>
        <v>AH$14</v>
      </c>
      <c r="AI2936" s="80" t="str">
        <f t="shared" si="4150"/>
        <v>AI$14</v>
      </c>
      <c r="AJ2936" s="80" t="str">
        <f t="shared" si="4150"/>
        <v>AJ$14</v>
      </c>
      <c r="AK2936" s="80" t="str">
        <f t="shared" si="4150"/>
        <v>AK$14</v>
      </c>
      <c r="AL2936" s="80" t="str">
        <f t="shared" si="4150"/>
        <v>AL$14</v>
      </c>
      <c r="AM2936" s="80" t="str">
        <f t="shared" si="4150"/>
        <v>AM$14</v>
      </c>
      <c r="AN2936" s="80" t="str">
        <f t="shared" si="4150"/>
        <v>AN$14</v>
      </c>
      <c r="AO2936" s="80" t="str">
        <f t="shared" si="4150"/>
        <v>AO$14</v>
      </c>
      <c r="AP2936" s="80" t="str">
        <f t="shared" si="4150"/>
        <v>AP$14</v>
      </c>
      <c r="AQ2936" s="80" t="str">
        <f t="shared" si="4150"/>
        <v>AQ$14</v>
      </c>
      <c r="AR2936" s="80" t="str">
        <f t="shared" si="4150"/>
        <v>AR$14</v>
      </c>
      <c r="AS2936" s="80" t="str">
        <f t="shared" si="4150"/>
        <v>AS$14</v>
      </c>
      <c r="AT2936" s="80" t="str">
        <f t="shared" si="4150"/>
        <v>AT$14</v>
      </c>
      <c r="AU2936" s="80" t="str">
        <f t="shared" si="4150"/>
        <v>AU$14</v>
      </c>
      <c r="AV2936" s="80" t="str">
        <f t="shared" si="4150"/>
        <v>AV$14</v>
      </c>
      <c r="AW2936" s="80" t="str">
        <f t="shared" si="4150"/>
        <v>AW$14</v>
      </c>
      <c r="AX2936" s="80" t="str">
        <f t="shared" si="4150"/>
        <v>AX$14</v>
      </c>
      <c r="AY2936" s="80" t="str">
        <f t="shared" si="4150"/>
        <v>AY$14</v>
      </c>
      <c r="AZ2936" s="80" t="str">
        <f t="shared" si="4150"/>
        <v>AZ$14</v>
      </c>
      <c r="BA2936" s="80" t="str">
        <f t="shared" si="4150"/>
        <v>BA$14</v>
      </c>
      <c r="BB2936" s="80" t="str">
        <f t="shared" si="4150"/>
        <v>BB$14</v>
      </c>
      <c r="BC2936" s="80" t="str">
        <f t="shared" si="4150"/>
        <v>BC$14</v>
      </c>
      <c r="BD2936" s="80" t="str">
        <f t="shared" si="4150"/>
        <v>BD$14</v>
      </c>
      <c r="BE2936" s="80" t="str">
        <f t="shared" si="4150"/>
        <v>BE$14</v>
      </c>
      <c r="BF2936" s="80" t="str">
        <f t="shared" si="4150"/>
        <v>BF$14</v>
      </c>
      <c r="BG2936" s="80" t="str">
        <f t="shared" si="4150"/>
        <v>BG$14</v>
      </c>
      <c r="BH2936" s="80" t="str">
        <f t="shared" si="4150"/>
        <v>BH$14</v>
      </c>
      <c r="BI2936" s="80" t="str">
        <f t="shared" si="4150"/>
        <v>BI$14</v>
      </c>
      <c r="BJ2936" s="80" t="str">
        <f t="shared" si="4150"/>
        <v>BJ$14</v>
      </c>
      <c r="BK2936" s="80" t="str">
        <f t="shared" si="4150"/>
        <v>BK$14</v>
      </c>
      <c r="BL2936" s="80" t="str">
        <f t="shared" si="4150"/>
        <v>BL$14</v>
      </c>
      <c r="BM2936" s="80" t="str">
        <f t="shared" si="4150"/>
        <v>BM$14</v>
      </c>
      <c r="BN2936" s="80" t="str">
        <f t="shared" si="4150"/>
        <v>BN$14</v>
      </c>
      <c r="BO2936" s="80" t="str">
        <f t="shared" si="4150"/>
        <v>BO$14</v>
      </c>
      <c r="BP2936" s="80" t="str">
        <f t="shared" si="4150"/>
        <v>BP$14</v>
      </c>
      <c r="BQ2936" s="80" t="str">
        <f t="shared" si="4150"/>
        <v>BQ$14</v>
      </c>
      <c r="BR2936" s="80" t="str">
        <f t="shared" si="4150"/>
        <v>BR$14</v>
      </c>
      <c r="BS2936" s="80" t="str">
        <f t="shared" si="4150"/>
        <v>BS$14</v>
      </c>
      <c r="BT2936" s="80" t="str">
        <f t="shared" si="4150"/>
        <v>BT$14</v>
      </c>
      <c r="BU2936" s="80" t="str">
        <f t="shared" si="4150"/>
        <v>BU$14</v>
      </c>
      <c r="BV2936" s="80" t="str">
        <f t="shared" si="4150"/>
        <v>BV$14</v>
      </c>
      <c r="BW2936" s="80" t="str">
        <f t="shared" si="4150"/>
        <v>BW$14</v>
      </c>
      <c r="BX2936" s="80" t="str">
        <f t="shared" si="4150"/>
        <v>BX$14</v>
      </c>
      <c r="BY2936" s="80" t="str">
        <f t="shared" si="4150"/>
        <v>BY$14</v>
      </c>
      <c r="BZ2936" s="80" t="str">
        <f t="shared" si="4150"/>
        <v>BZ$14</v>
      </c>
      <c r="CA2936" s="80" t="str">
        <f t="shared" si="4150"/>
        <v>CA$14</v>
      </c>
      <c r="CB2936" s="80" t="str">
        <f t="shared" si="4150"/>
        <v>CB$14</v>
      </c>
      <c r="CC2936" s="80" t="str">
        <f t="shared" si="4150"/>
        <v>CC$14</v>
      </c>
      <c r="CD2936" s="80" t="str">
        <f t="shared" si="4150"/>
        <v>CD$14</v>
      </c>
      <c r="CE2936" s="80" t="str">
        <f t="shared" si="4150"/>
        <v>CE$14</v>
      </c>
      <c r="CF2936" s="80" t="str">
        <f t="shared" ref="CF2936:CK2936" si="4151">CF2910</f>
        <v>CF$14</v>
      </c>
      <c r="CG2936" s="80" t="str">
        <f t="shared" si="4151"/>
        <v>CG$14</v>
      </c>
      <c r="CH2936" s="80" t="str">
        <f t="shared" si="4151"/>
        <v>CH$14</v>
      </c>
      <c r="CI2936" s="80" t="str">
        <f t="shared" si="4151"/>
        <v>CI$14</v>
      </c>
      <c r="CJ2936" s="80" t="str">
        <f t="shared" si="4151"/>
        <v>CJ$14</v>
      </c>
      <c r="CK2936" s="80" t="str">
        <f t="shared" si="4151"/>
        <v>CK$14</v>
      </c>
      <c r="CL2936" s="80" t="str">
        <f t="shared" ref="CL2936" si="4152">CL2910</f>
        <v>CL$14</v>
      </c>
    </row>
    <row r="2937" spans="2:90" x14ac:dyDescent="0.4">
      <c r="B2937" s="132" t="str">
        <f t="shared" si="4139"/>
        <v>Secondary volume driver</v>
      </c>
      <c r="D2937" t="s">
        <v>545</v>
      </c>
      <c r="E2937" s="8" t="str">
        <f t="shared" si="4140"/>
        <v>2937 SEASON MONTHL-TR-R</v>
      </c>
      <c r="G2937" t="s">
        <v>332</v>
      </c>
      <c r="H2937" s="12"/>
      <c r="I2937" s="60"/>
      <c r="J2937" s="60"/>
      <c r="K2937" s="15"/>
      <c r="L2937" s="15"/>
      <c r="M2937" s="15"/>
      <c r="N2937" s="15"/>
      <c r="O2937" s="15"/>
      <c r="P2937" s="15"/>
      <c r="R2937" s="15"/>
      <c r="S2937" s="80" t="str">
        <f t="shared" ref="S2937" si="4153">S2911</f>
        <v>S$15</v>
      </c>
      <c r="T2937" s="80" t="str">
        <f t="shared" ref="T2937:CE2937" si="4154">T2911</f>
        <v>T$15</v>
      </c>
      <c r="U2937" s="80" t="str">
        <f t="shared" si="4154"/>
        <v>U$15</v>
      </c>
      <c r="V2937" s="80" t="str">
        <f t="shared" si="4154"/>
        <v>V$15</v>
      </c>
      <c r="W2937" s="80" t="str">
        <f t="shared" si="4154"/>
        <v>W$15</v>
      </c>
      <c r="X2937" s="80" t="str">
        <f t="shared" si="4154"/>
        <v>X$15</v>
      </c>
      <c r="Y2937" s="80" t="str">
        <f t="shared" si="4154"/>
        <v>Y$15</v>
      </c>
      <c r="Z2937" s="80" t="str">
        <f t="shared" si="4154"/>
        <v>Z$15</v>
      </c>
      <c r="AA2937" s="80" t="str">
        <f t="shared" si="4154"/>
        <v>AA$15</v>
      </c>
      <c r="AB2937" s="80" t="str">
        <f t="shared" si="4154"/>
        <v>AB$15</v>
      </c>
      <c r="AC2937" s="80" t="str">
        <f t="shared" si="4154"/>
        <v>AC$15</v>
      </c>
      <c r="AD2937" s="80" t="str">
        <f t="shared" si="4154"/>
        <v>AD$15</v>
      </c>
      <c r="AE2937" s="80" t="str">
        <f t="shared" si="4154"/>
        <v>AE$15</v>
      </c>
      <c r="AF2937" s="80" t="str">
        <f t="shared" si="4154"/>
        <v>AF$15</v>
      </c>
      <c r="AG2937" s="80" t="str">
        <f t="shared" si="4154"/>
        <v>AG$15</v>
      </c>
      <c r="AH2937" s="80" t="str">
        <f t="shared" si="4154"/>
        <v>AH$15</v>
      </c>
      <c r="AI2937" s="80" t="str">
        <f t="shared" si="4154"/>
        <v>AI$15</v>
      </c>
      <c r="AJ2937" s="80" t="str">
        <f t="shared" si="4154"/>
        <v>AJ$15</v>
      </c>
      <c r="AK2937" s="80" t="str">
        <f t="shared" si="4154"/>
        <v>AK$15</v>
      </c>
      <c r="AL2937" s="80" t="str">
        <f t="shared" si="4154"/>
        <v>AL$15</v>
      </c>
      <c r="AM2937" s="80" t="str">
        <f t="shared" si="4154"/>
        <v>AM$15</v>
      </c>
      <c r="AN2937" s="80" t="str">
        <f t="shared" si="4154"/>
        <v>AN$15</v>
      </c>
      <c r="AO2937" s="80" t="str">
        <f t="shared" si="4154"/>
        <v>AO$15</v>
      </c>
      <c r="AP2937" s="80" t="str">
        <f t="shared" si="4154"/>
        <v>AP$15</v>
      </c>
      <c r="AQ2937" s="80" t="str">
        <f t="shared" si="4154"/>
        <v>AQ$15</v>
      </c>
      <c r="AR2937" s="80" t="str">
        <f t="shared" si="4154"/>
        <v>AR$15</v>
      </c>
      <c r="AS2937" s="80" t="str">
        <f t="shared" si="4154"/>
        <v>AS$15</v>
      </c>
      <c r="AT2937" s="80" t="str">
        <f t="shared" si="4154"/>
        <v>AT$15</v>
      </c>
      <c r="AU2937" s="80" t="str">
        <f t="shared" si="4154"/>
        <v>AU$15</v>
      </c>
      <c r="AV2937" s="80" t="str">
        <f t="shared" si="4154"/>
        <v>AV$15</v>
      </c>
      <c r="AW2937" s="80" t="str">
        <f t="shared" si="4154"/>
        <v>AW$15</v>
      </c>
      <c r="AX2937" s="80" t="str">
        <f t="shared" si="4154"/>
        <v>AX$15</v>
      </c>
      <c r="AY2937" s="80" t="str">
        <f t="shared" si="4154"/>
        <v>AY$15</v>
      </c>
      <c r="AZ2937" s="80" t="str">
        <f t="shared" si="4154"/>
        <v>AZ$15</v>
      </c>
      <c r="BA2937" s="80" t="str">
        <f t="shared" si="4154"/>
        <v>BA$15</v>
      </c>
      <c r="BB2937" s="80" t="str">
        <f t="shared" si="4154"/>
        <v>BB$15</v>
      </c>
      <c r="BC2937" s="80" t="str">
        <f t="shared" si="4154"/>
        <v>BC$15</v>
      </c>
      <c r="BD2937" s="80" t="str">
        <f t="shared" si="4154"/>
        <v>BD$15</v>
      </c>
      <c r="BE2937" s="80" t="str">
        <f t="shared" si="4154"/>
        <v>BE$15</v>
      </c>
      <c r="BF2937" s="80" t="str">
        <f t="shared" si="4154"/>
        <v>BF$15</v>
      </c>
      <c r="BG2937" s="80" t="str">
        <f t="shared" si="4154"/>
        <v>BG$15</v>
      </c>
      <c r="BH2937" s="80" t="str">
        <f t="shared" si="4154"/>
        <v>BH$15</v>
      </c>
      <c r="BI2937" s="80" t="str">
        <f t="shared" si="4154"/>
        <v>BI$15</v>
      </c>
      <c r="BJ2937" s="80" t="str">
        <f t="shared" si="4154"/>
        <v>BJ$15</v>
      </c>
      <c r="BK2937" s="80" t="str">
        <f t="shared" si="4154"/>
        <v>BK$15</v>
      </c>
      <c r="BL2937" s="80" t="str">
        <f t="shared" si="4154"/>
        <v>BL$15</v>
      </c>
      <c r="BM2937" s="80" t="str">
        <f t="shared" si="4154"/>
        <v>BM$15</v>
      </c>
      <c r="BN2937" s="80" t="str">
        <f t="shared" si="4154"/>
        <v>BN$15</v>
      </c>
      <c r="BO2937" s="80" t="str">
        <f t="shared" si="4154"/>
        <v>BO$15</v>
      </c>
      <c r="BP2937" s="80" t="str">
        <f t="shared" si="4154"/>
        <v>BP$15</v>
      </c>
      <c r="BQ2937" s="80" t="str">
        <f t="shared" si="4154"/>
        <v>BQ$15</v>
      </c>
      <c r="BR2937" s="80" t="str">
        <f t="shared" si="4154"/>
        <v>BR$15</v>
      </c>
      <c r="BS2937" s="80" t="str">
        <f t="shared" si="4154"/>
        <v>BS$15</v>
      </c>
      <c r="BT2937" s="80" t="str">
        <f t="shared" si="4154"/>
        <v>BT$15</v>
      </c>
      <c r="BU2937" s="80" t="str">
        <f t="shared" si="4154"/>
        <v>BU$15</v>
      </c>
      <c r="BV2937" s="80" t="str">
        <f t="shared" si="4154"/>
        <v>BV$15</v>
      </c>
      <c r="BW2937" s="80" t="str">
        <f t="shared" si="4154"/>
        <v>BW$15</v>
      </c>
      <c r="BX2937" s="80" t="str">
        <f t="shared" si="4154"/>
        <v>BX$15</v>
      </c>
      <c r="BY2937" s="80" t="str">
        <f t="shared" si="4154"/>
        <v>BY$15</v>
      </c>
      <c r="BZ2937" s="80" t="str">
        <f t="shared" si="4154"/>
        <v>BZ$15</v>
      </c>
      <c r="CA2937" s="80" t="str">
        <f t="shared" si="4154"/>
        <v>CA$15</v>
      </c>
      <c r="CB2937" s="80" t="str">
        <f t="shared" si="4154"/>
        <v>CB$15</v>
      </c>
      <c r="CC2937" s="80" t="str">
        <f t="shared" si="4154"/>
        <v>CC$15</v>
      </c>
      <c r="CD2937" s="80" t="str">
        <f t="shared" si="4154"/>
        <v>CD$15</v>
      </c>
      <c r="CE2937" s="80" t="str">
        <f t="shared" si="4154"/>
        <v>CE$15</v>
      </c>
      <c r="CF2937" s="80" t="str">
        <f t="shared" ref="CF2937:CK2937" si="4155">CF2911</f>
        <v>CF$15</v>
      </c>
      <c r="CG2937" s="80" t="str">
        <f t="shared" si="4155"/>
        <v>CG$15</v>
      </c>
      <c r="CH2937" s="80" t="str">
        <f t="shared" si="4155"/>
        <v>CH$15</v>
      </c>
      <c r="CI2937" s="80" t="str">
        <f t="shared" si="4155"/>
        <v>CI$15</v>
      </c>
      <c r="CJ2937" s="80" t="str">
        <f t="shared" si="4155"/>
        <v>CJ$15</v>
      </c>
      <c r="CK2937" s="80" t="str">
        <f t="shared" si="4155"/>
        <v>CK$15</v>
      </c>
      <c r="CL2937" s="80" t="str">
        <f t="shared" ref="CL2937" si="4156">CL2911</f>
        <v>CL$15</v>
      </c>
    </row>
    <row r="2938" spans="2:90" x14ac:dyDescent="0.4">
      <c r="B2938" s="132"/>
      <c r="E2938" s="8"/>
      <c r="H2938" s="12"/>
      <c r="I2938" s="60"/>
      <c r="J2938" s="60"/>
      <c r="K2938" s="15"/>
      <c r="L2938" s="15"/>
      <c r="M2938" s="15"/>
      <c r="N2938" s="15"/>
      <c r="O2938" s="15"/>
      <c r="P2938" s="15"/>
      <c r="R2938" s="15"/>
      <c r="S2938" s="80"/>
      <c r="T2938" s="80"/>
      <c r="U2938" s="80"/>
      <c r="V2938" s="80"/>
      <c r="W2938" s="80"/>
      <c r="X2938" s="80"/>
      <c r="Y2938" s="80"/>
      <c r="Z2938" s="80"/>
      <c r="AA2938" s="80"/>
      <c r="AB2938" s="80"/>
      <c r="AC2938" s="80"/>
      <c r="AD2938" s="80"/>
      <c r="AE2938" s="80"/>
      <c r="AF2938" s="80"/>
      <c r="AG2938" s="80"/>
      <c r="AH2938" s="80"/>
      <c r="AI2938" s="80"/>
      <c r="AJ2938" s="80"/>
      <c r="AK2938" s="80"/>
      <c r="AL2938" s="80"/>
      <c r="AM2938" s="80"/>
      <c r="AN2938" s="80"/>
      <c r="AO2938" s="80"/>
      <c r="AP2938" s="80"/>
      <c r="AQ2938" s="80"/>
      <c r="AR2938" s="80"/>
      <c r="AS2938" s="80"/>
      <c r="AT2938" s="80"/>
      <c r="AU2938" s="80"/>
      <c r="AV2938" s="80"/>
      <c r="AW2938" s="80"/>
      <c r="AX2938" s="80"/>
      <c r="AY2938" s="80"/>
      <c r="AZ2938" s="80"/>
      <c r="BA2938" s="80"/>
      <c r="BB2938" s="80"/>
      <c r="BC2938" s="80"/>
      <c r="BD2938" s="80"/>
      <c r="BE2938" s="80"/>
      <c r="BF2938" s="80"/>
      <c r="BG2938" s="80"/>
      <c r="BH2938" s="80"/>
      <c r="BI2938" s="80"/>
      <c r="BJ2938" s="80"/>
      <c r="BK2938" s="80"/>
      <c r="BL2938" s="80"/>
      <c r="BM2938" s="80"/>
      <c r="BN2938" s="80"/>
      <c r="BO2938" s="80"/>
      <c r="BP2938" s="80"/>
      <c r="BQ2938" s="80"/>
      <c r="BR2938" s="80"/>
      <c r="BS2938" s="80"/>
      <c r="BT2938" s="80"/>
      <c r="BU2938" s="80"/>
      <c r="BV2938" s="80"/>
      <c r="BW2938" s="80"/>
      <c r="BX2938" s="80"/>
      <c r="BY2938" s="80"/>
      <c r="BZ2938" s="80"/>
      <c r="CA2938" s="80"/>
      <c r="CB2938" s="80"/>
      <c r="CC2938" s="80"/>
      <c r="CD2938" s="80"/>
      <c r="CE2938" s="80"/>
      <c r="CF2938" s="80"/>
      <c r="CG2938" s="80"/>
      <c r="CH2938" s="80"/>
      <c r="CI2938" s="80"/>
      <c r="CJ2938" s="80"/>
      <c r="CK2938" s="80"/>
      <c r="CL2938" s="80"/>
    </row>
    <row r="2939" spans="2:90" x14ac:dyDescent="0.4">
      <c r="B2939" s="171" t="s">
        <v>503</v>
      </c>
      <c r="E2939" s="8"/>
      <c r="H2939" s="170"/>
      <c r="I2939" s="172"/>
      <c r="J2939" s="172"/>
      <c r="K2939" s="193"/>
      <c r="L2939" s="193"/>
      <c r="M2939" s="193"/>
      <c r="N2939" s="193"/>
      <c r="O2939" s="193"/>
      <c r="P2939" s="193"/>
      <c r="R2939" s="194"/>
      <c r="S2939" s="170"/>
      <c r="T2939" s="170"/>
      <c r="U2939" s="170"/>
      <c r="V2939" s="170"/>
      <c r="W2939" s="170"/>
      <c r="X2939" s="170"/>
      <c r="Y2939" s="170"/>
      <c r="Z2939" s="170"/>
      <c r="AA2939" s="170"/>
      <c r="AB2939" s="170"/>
      <c r="AC2939" s="170"/>
      <c r="AD2939" s="170"/>
      <c r="AE2939" s="170"/>
      <c r="AF2939" s="170"/>
      <c r="AG2939" s="170"/>
      <c r="AH2939" s="170"/>
      <c r="AI2939" s="170"/>
      <c r="AJ2939" s="170"/>
      <c r="AK2939" s="170"/>
      <c r="AL2939" s="170"/>
      <c r="AM2939" s="170"/>
      <c r="AN2939" s="170"/>
      <c r="AO2939" s="170"/>
      <c r="AP2939" s="170"/>
      <c r="AQ2939" s="170"/>
      <c r="AR2939" s="170"/>
      <c r="AS2939" s="170"/>
      <c r="AT2939" s="170"/>
      <c r="AU2939" s="170"/>
      <c r="AV2939" s="170"/>
      <c r="AW2939" s="170"/>
      <c r="AX2939" s="170"/>
      <c r="AY2939" s="170"/>
      <c r="AZ2939" s="170"/>
      <c r="BA2939" s="170"/>
      <c r="BB2939" s="170"/>
      <c r="BC2939" s="170"/>
      <c r="BD2939" s="170"/>
      <c r="BE2939" s="170"/>
      <c r="BF2939" s="170"/>
      <c r="BG2939" s="170"/>
      <c r="BH2939" s="170"/>
      <c r="BI2939" s="170"/>
      <c r="BJ2939" s="170"/>
      <c r="BK2939" s="170"/>
      <c r="BL2939" s="170"/>
      <c r="BM2939" s="170"/>
      <c r="BN2939" s="170"/>
      <c r="BO2939" s="170"/>
      <c r="BP2939" s="170"/>
      <c r="BQ2939" s="170"/>
      <c r="BR2939" s="170"/>
      <c r="BS2939" s="170"/>
      <c r="BT2939" s="170"/>
      <c r="BU2939" s="170"/>
      <c r="BV2939" s="170"/>
      <c r="BW2939" s="170"/>
      <c r="BX2939" s="170"/>
      <c r="BY2939" s="170"/>
      <c r="BZ2939" s="170"/>
      <c r="CA2939" s="170"/>
      <c r="CB2939" s="170"/>
      <c r="CC2939" s="170"/>
      <c r="CD2939" s="170"/>
      <c r="CE2939" s="170"/>
      <c r="CF2939" s="170"/>
      <c r="CG2939" s="170"/>
      <c r="CH2939" s="170"/>
      <c r="CI2939" s="170"/>
      <c r="CJ2939" s="170"/>
      <c r="CK2939" s="170"/>
      <c r="CL2939" s="170"/>
    </row>
    <row r="2940" spans="2:90" x14ac:dyDescent="0.4">
      <c r="B2940" s="171" t="s">
        <v>504</v>
      </c>
      <c r="E2940" s="8"/>
      <c r="H2940" s="170"/>
      <c r="I2940" s="172"/>
      <c r="J2940" s="172"/>
      <c r="K2940" s="193"/>
      <c r="L2940" s="193"/>
      <c r="M2940" s="193"/>
      <c r="N2940" s="193"/>
      <c r="O2940" s="193"/>
      <c r="P2940" s="193"/>
      <c r="R2940" s="194"/>
      <c r="S2940" s="170"/>
      <c r="T2940" s="170"/>
      <c r="U2940" s="170"/>
      <c r="V2940" s="170"/>
      <c r="W2940" s="170"/>
      <c r="X2940" s="170"/>
      <c r="Y2940" s="170"/>
      <c r="Z2940" s="170"/>
      <c r="AA2940" s="170"/>
      <c r="AB2940" s="170"/>
      <c r="AC2940" s="170"/>
      <c r="AD2940" s="170"/>
      <c r="AE2940" s="170"/>
      <c r="AF2940" s="170"/>
      <c r="AG2940" s="170"/>
      <c r="AH2940" s="170"/>
      <c r="AI2940" s="170"/>
      <c r="AJ2940" s="170"/>
      <c r="AK2940" s="170"/>
      <c r="AL2940" s="170"/>
      <c r="AM2940" s="170"/>
      <c r="AN2940" s="170"/>
      <c r="AO2940" s="170"/>
      <c r="AP2940" s="170"/>
      <c r="AQ2940" s="170"/>
      <c r="AR2940" s="170"/>
      <c r="AS2940" s="170"/>
      <c r="AT2940" s="170"/>
      <c r="AU2940" s="170"/>
      <c r="AV2940" s="170"/>
      <c r="AW2940" s="170"/>
      <c r="AX2940" s="170"/>
      <c r="AY2940" s="170"/>
      <c r="AZ2940" s="170"/>
      <c r="BA2940" s="170"/>
      <c r="BB2940" s="170"/>
      <c r="BC2940" s="170"/>
      <c r="BD2940" s="170"/>
      <c r="BE2940" s="170"/>
      <c r="BF2940" s="170"/>
      <c r="BG2940" s="170"/>
      <c r="BH2940" s="170"/>
      <c r="BI2940" s="170"/>
      <c r="BJ2940" s="170"/>
      <c r="BK2940" s="170"/>
      <c r="BL2940" s="170"/>
      <c r="BM2940" s="170"/>
      <c r="BN2940" s="170"/>
      <c r="BO2940" s="170"/>
      <c r="BP2940" s="170"/>
      <c r="BQ2940" s="170"/>
      <c r="BR2940" s="170"/>
      <c r="BS2940" s="170"/>
      <c r="BT2940" s="170"/>
      <c r="BU2940" s="170"/>
      <c r="BV2940" s="170"/>
      <c r="BW2940" s="170"/>
      <c r="BX2940" s="170"/>
      <c r="BY2940" s="170"/>
      <c r="BZ2940" s="170"/>
      <c r="CA2940" s="170"/>
      <c r="CB2940" s="170"/>
      <c r="CC2940" s="170"/>
      <c r="CD2940" s="170"/>
      <c r="CE2940" s="170"/>
      <c r="CF2940" s="170"/>
      <c r="CG2940" s="170"/>
      <c r="CH2940" s="170"/>
      <c r="CI2940" s="170"/>
      <c r="CJ2940" s="170"/>
      <c r="CK2940" s="170"/>
      <c r="CL2940" s="170"/>
    </row>
    <row r="2941" spans="2:90" x14ac:dyDescent="0.4">
      <c r="B2941" s="171" t="s">
        <v>461</v>
      </c>
      <c r="E2941" s="8"/>
      <c r="H2941" s="170"/>
      <c r="I2941" s="172"/>
      <c r="J2941" s="172"/>
      <c r="K2941" s="193"/>
      <c r="L2941" s="193"/>
      <c r="M2941" s="193"/>
      <c r="N2941" s="193"/>
      <c r="O2941" s="193"/>
      <c r="P2941" s="193"/>
      <c r="R2941" s="194"/>
      <c r="S2941" s="195" t="str">
        <f t="shared" ref="S2941:AX2941" si="4157">S$16</f>
        <v>S$12</v>
      </c>
      <c r="T2941" s="195" t="str">
        <f t="shared" si="4157"/>
        <v>T$12</v>
      </c>
      <c r="U2941" s="195" t="str">
        <f t="shared" si="4157"/>
        <v>U$12</v>
      </c>
      <c r="V2941" s="195" t="str">
        <f t="shared" si="4157"/>
        <v>V$12</v>
      </c>
      <c r="W2941" s="195" t="str">
        <f t="shared" si="4157"/>
        <v>W$12</v>
      </c>
      <c r="X2941" s="195" t="str">
        <f t="shared" si="4157"/>
        <v>X$12</v>
      </c>
      <c r="Y2941" s="195" t="str">
        <f t="shared" si="4157"/>
        <v>Y$12</v>
      </c>
      <c r="Z2941" s="195" t="str">
        <f t="shared" si="4157"/>
        <v>Z$12</v>
      </c>
      <c r="AA2941" s="195" t="str">
        <f t="shared" si="4157"/>
        <v>AA$12</v>
      </c>
      <c r="AB2941" s="195" t="str">
        <f t="shared" si="4157"/>
        <v>AB$12</v>
      </c>
      <c r="AC2941" s="195" t="str">
        <f t="shared" si="4157"/>
        <v>AC$12</v>
      </c>
      <c r="AD2941" s="195" t="str">
        <f t="shared" si="4157"/>
        <v>AD$12</v>
      </c>
      <c r="AE2941" s="195" t="str">
        <f t="shared" si="4157"/>
        <v>AE$12</v>
      </c>
      <c r="AF2941" s="195" t="str">
        <f t="shared" si="4157"/>
        <v>AF$12</v>
      </c>
      <c r="AG2941" s="195" t="str">
        <f t="shared" si="4157"/>
        <v>AG$12</v>
      </c>
      <c r="AH2941" s="195" t="str">
        <f t="shared" si="4157"/>
        <v>AH$12</v>
      </c>
      <c r="AI2941" s="195" t="str">
        <f t="shared" si="4157"/>
        <v>AI$12</v>
      </c>
      <c r="AJ2941" s="195" t="str">
        <f t="shared" si="4157"/>
        <v>AJ$12</v>
      </c>
      <c r="AK2941" s="195" t="str">
        <f t="shared" si="4157"/>
        <v>AK$12</v>
      </c>
      <c r="AL2941" s="195" t="str">
        <f t="shared" si="4157"/>
        <v>AL$12</v>
      </c>
      <c r="AM2941" s="195" t="str">
        <f t="shared" si="4157"/>
        <v>AM$12</v>
      </c>
      <c r="AN2941" s="195" t="str">
        <f t="shared" si="4157"/>
        <v>AN$12</v>
      </c>
      <c r="AO2941" s="195" t="str">
        <f t="shared" si="4157"/>
        <v>AO$12</v>
      </c>
      <c r="AP2941" s="195" t="str">
        <f t="shared" si="4157"/>
        <v>AP$12</v>
      </c>
      <c r="AQ2941" s="195" t="str">
        <f t="shared" si="4157"/>
        <v>AQ$12</v>
      </c>
      <c r="AR2941" s="195" t="str">
        <f t="shared" si="4157"/>
        <v>AR$12</v>
      </c>
      <c r="AS2941" s="195" t="str">
        <f t="shared" si="4157"/>
        <v>AS$12</v>
      </c>
      <c r="AT2941" s="195" t="str">
        <f t="shared" si="4157"/>
        <v>AT$12</v>
      </c>
      <c r="AU2941" s="195" t="str">
        <f t="shared" si="4157"/>
        <v>AU$12</v>
      </c>
      <c r="AV2941" s="195" t="str">
        <f t="shared" si="4157"/>
        <v>AV$12</v>
      </c>
      <c r="AW2941" s="195" t="str">
        <f t="shared" si="4157"/>
        <v>AW$12</v>
      </c>
      <c r="AX2941" s="195" t="str">
        <f t="shared" si="4157"/>
        <v>AX$12</v>
      </c>
      <c r="AY2941" s="195" t="str">
        <f t="shared" ref="AY2941:CD2941" si="4158">AY$16</f>
        <v>AY$12</v>
      </c>
      <c r="AZ2941" s="195" t="str">
        <f t="shared" si="4158"/>
        <v>AZ$12</v>
      </c>
      <c r="BA2941" s="195" t="str">
        <f t="shared" si="4158"/>
        <v>BA$12</v>
      </c>
      <c r="BB2941" s="195" t="str">
        <f t="shared" si="4158"/>
        <v>BB$12</v>
      </c>
      <c r="BC2941" s="195" t="str">
        <f t="shared" si="4158"/>
        <v>BC$12</v>
      </c>
      <c r="BD2941" s="195" t="str">
        <f t="shared" si="4158"/>
        <v>BD$12</v>
      </c>
      <c r="BE2941" s="195" t="str">
        <f t="shared" si="4158"/>
        <v>BE$12</v>
      </c>
      <c r="BF2941" s="195" t="str">
        <f t="shared" si="4158"/>
        <v>BF$12</v>
      </c>
      <c r="BG2941" s="195" t="str">
        <f t="shared" si="4158"/>
        <v>BG$12</v>
      </c>
      <c r="BH2941" s="195" t="str">
        <f t="shared" si="4158"/>
        <v>BH$12</v>
      </c>
      <c r="BI2941" s="195" t="str">
        <f t="shared" si="4158"/>
        <v>BI$12</v>
      </c>
      <c r="BJ2941" s="195" t="str">
        <f t="shared" si="4158"/>
        <v>BJ$12</v>
      </c>
      <c r="BK2941" s="195" t="str">
        <f t="shared" si="4158"/>
        <v>BK$12</v>
      </c>
      <c r="BL2941" s="195" t="str">
        <f t="shared" si="4158"/>
        <v>BL$12</v>
      </c>
      <c r="BM2941" s="195" t="str">
        <f t="shared" si="4158"/>
        <v>BM$12</v>
      </c>
      <c r="BN2941" s="195" t="str">
        <f t="shared" si="4158"/>
        <v>BN$12</v>
      </c>
      <c r="BO2941" s="195" t="str">
        <f t="shared" si="4158"/>
        <v>BO$12</v>
      </c>
      <c r="BP2941" s="195" t="str">
        <f t="shared" si="4158"/>
        <v>BP$12</v>
      </c>
      <c r="BQ2941" s="195" t="str">
        <f t="shared" si="4158"/>
        <v>BQ$12</v>
      </c>
      <c r="BR2941" s="195" t="str">
        <f t="shared" si="4158"/>
        <v>BR$12</v>
      </c>
      <c r="BS2941" s="195" t="str">
        <f t="shared" si="4158"/>
        <v>BS$12</v>
      </c>
      <c r="BT2941" s="195" t="str">
        <f t="shared" si="4158"/>
        <v>BT$12</v>
      </c>
      <c r="BU2941" s="195" t="str">
        <f t="shared" si="4158"/>
        <v>BU$12</v>
      </c>
      <c r="BV2941" s="195" t="str">
        <f t="shared" si="4158"/>
        <v>BV$12</v>
      </c>
      <c r="BW2941" s="195" t="str">
        <f t="shared" si="4158"/>
        <v>BW$12</v>
      </c>
      <c r="BX2941" s="195" t="str">
        <f t="shared" si="4158"/>
        <v>BX$12</v>
      </c>
      <c r="BY2941" s="195" t="str">
        <f t="shared" si="4158"/>
        <v>BY$12</v>
      </c>
      <c r="BZ2941" s="195" t="str">
        <f t="shared" si="4158"/>
        <v>BZ$12</v>
      </c>
      <c r="CA2941" s="195" t="str">
        <f t="shared" si="4158"/>
        <v>CA$12</v>
      </c>
      <c r="CB2941" s="195" t="str">
        <f t="shared" si="4158"/>
        <v>CB$12</v>
      </c>
      <c r="CC2941" s="195" t="str">
        <f t="shared" si="4158"/>
        <v>CC$12</v>
      </c>
      <c r="CD2941" s="195" t="str">
        <f t="shared" si="4158"/>
        <v>CD$12</v>
      </c>
      <c r="CE2941" s="195" t="str">
        <f t="shared" ref="CE2941:CL2941" si="4159">CE$16</f>
        <v>CE$12</v>
      </c>
      <c r="CF2941" s="195" t="str">
        <f t="shared" si="4159"/>
        <v>CF$12</v>
      </c>
      <c r="CG2941" s="195" t="str">
        <f t="shared" si="4159"/>
        <v>CG$12</v>
      </c>
      <c r="CH2941" s="195" t="str">
        <f t="shared" si="4159"/>
        <v>CH$12</v>
      </c>
      <c r="CI2941" s="195" t="str">
        <f t="shared" si="4159"/>
        <v>CI$12</v>
      </c>
      <c r="CJ2941" s="195" t="str">
        <f t="shared" si="4159"/>
        <v>CJ$12</v>
      </c>
      <c r="CK2941" s="195" t="str">
        <f t="shared" si="4159"/>
        <v>CK$12</v>
      </c>
      <c r="CL2941" s="195" t="str">
        <f t="shared" si="4159"/>
        <v>CL$12</v>
      </c>
    </row>
    <row r="2942" spans="2:90" x14ac:dyDescent="0.4">
      <c r="B2942" s="171" t="s">
        <v>462</v>
      </c>
      <c r="E2942" s="8"/>
      <c r="H2942" s="196"/>
      <c r="I2942" s="197"/>
      <c r="J2942" s="197"/>
      <c r="K2942" s="198"/>
      <c r="L2942" s="198"/>
      <c r="M2942" s="198"/>
      <c r="N2942" s="198"/>
      <c r="O2942" s="198"/>
      <c r="P2942" s="198"/>
      <c r="R2942" s="198"/>
      <c r="S2942" s="195" t="str">
        <f t="shared" ref="S2942:AX2942" si="4160">S$17</f>
        <v>S$13</v>
      </c>
      <c r="T2942" s="195" t="str">
        <f t="shared" si="4160"/>
        <v>T$13</v>
      </c>
      <c r="U2942" s="195" t="str">
        <f t="shared" si="4160"/>
        <v>U$13</v>
      </c>
      <c r="V2942" s="195" t="str">
        <f t="shared" si="4160"/>
        <v>V$13</v>
      </c>
      <c r="W2942" s="195" t="str">
        <f t="shared" si="4160"/>
        <v>W$13</v>
      </c>
      <c r="X2942" s="195" t="str">
        <f t="shared" si="4160"/>
        <v>X$13</v>
      </c>
      <c r="Y2942" s="195" t="str">
        <f t="shared" si="4160"/>
        <v>Y$13</v>
      </c>
      <c r="Z2942" s="195" t="str">
        <f t="shared" si="4160"/>
        <v>Z$13</v>
      </c>
      <c r="AA2942" s="195" t="str">
        <f t="shared" si="4160"/>
        <v>AA$13</v>
      </c>
      <c r="AB2942" s="195" t="str">
        <f t="shared" si="4160"/>
        <v>AB$13</v>
      </c>
      <c r="AC2942" s="195" t="str">
        <f t="shared" si="4160"/>
        <v>AC$13</v>
      </c>
      <c r="AD2942" s="195" t="str">
        <f t="shared" si="4160"/>
        <v>AD$13</v>
      </c>
      <c r="AE2942" s="195" t="str">
        <f t="shared" si="4160"/>
        <v>AE$13</v>
      </c>
      <c r="AF2942" s="195" t="str">
        <f t="shared" si="4160"/>
        <v>AF$13</v>
      </c>
      <c r="AG2942" s="195" t="str">
        <f t="shared" si="4160"/>
        <v>AG$13</v>
      </c>
      <c r="AH2942" s="195" t="str">
        <f t="shared" si="4160"/>
        <v>AH$13</v>
      </c>
      <c r="AI2942" s="195" t="str">
        <f t="shared" si="4160"/>
        <v>AI$13</v>
      </c>
      <c r="AJ2942" s="195" t="str">
        <f t="shared" si="4160"/>
        <v>AJ$13</v>
      </c>
      <c r="AK2942" s="195" t="str">
        <f t="shared" si="4160"/>
        <v>AK$13</v>
      </c>
      <c r="AL2942" s="195" t="str">
        <f t="shared" si="4160"/>
        <v>AL$13</v>
      </c>
      <c r="AM2942" s="195" t="str">
        <f t="shared" si="4160"/>
        <v>AM$13</v>
      </c>
      <c r="AN2942" s="195" t="str">
        <f t="shared" si="4160"/>
        <v>AN$13</v>
      </c>
      <c r="AO2942" s="195" t="str">
        <f t="shared" si="4160"/>
        <v>AO$13</v>
      </c>
      <c r="AP2942" s="195" t="str">
        <f t="shared" si="4160"/>
        <v>AP$13</v>
      </c>
      <c r="AQ2942" s="195" t="str">
        <f t="shared" si="4160"/>
        <v>AQ$13</v>
      </c>
      <c r="AR2942" s="195" t="str">
        <f t="shared" si="4160"/>
        <v>AR$13</v>
      </c>
      <c r="AS2942" s="195" t="str">
        <f t="shared" si="4160"/>
        <v>AS$13</v>
      </c>
      <c r="AT2942" s="195" t="str">
        <f t="shared" si="4160"/>
        <v>AT$13</v>
      </c>
      <c r="AU2942" s="195" t="str">
        <f t="shared" si="4160"/>
        <v>AU$13</v>
      </c>
      <c r="AV2942" s="195" t="str">
        <f t="shared" si="4160"/>
        <v>AV$13</v>
      </c>
      <c r="AW2942" s="195" t="str">
        <f t="shared" si="4160"/>
        <v>AW$13</v>
      </c>
      <c r="AX2942" s="195" t="str">
        <f t="shared" si="4160"/>
        <v>AX$13</v>
      </c>
      <c r="AY2942" s="195" t="str">
        <f t="shared" ref="AY2942:CD2942" si="4161">AY$17</f>
        <v>AY$13</v>
      </c>
      <c r="AZ2942" s="195" t="str">
        <f t="shared" si="4161"/>
        <v>AZ$13</v>
      </c>
      <c r="BA2942" s="195" t="str">
        <f t="shared" si="4161"/>
        <v>BA$13</v>
      </c>
      <c r="BB2942" s="195" t="str">
        <f t="shared" si="4161"/>
        <v>BB$13</v>
      </c>
      <c r="BC2942" s="195" t="str">
        <f t="shared" si="4161"/>
        <v>BC$13</v>
      </c>
      <c r="BD2942" s="195" t="str">
        <f t="shared" si="4161"/>
        <v>BD$13</v>
      </c>
      <c r="BE2942" s="195" t="str">
        <f t="shared" si="4161"/>
        <v>BE$13</v>
      </c>
      <c r="BF2942" s="195" t="str">
        <f t="shared" si="4161"/>
        <v>BF$13</v>
      </c>
      <c r="BG2942" s="195" t="str">
        <f t="shared" si="4161"/>
        <v>BG$13</v>
      </c>
      <c r="BH2942" s="195" t="str">
        <f t="shared" si="4161"/>
        <v>BH$13</v>
      </c>
      <c r="BI2942" s="195" t="str">
        <f t="shared" si="4161"/>
        <v>BI$13</v>
      </c>
      <c r="BJ2942" s="195" t="str">
        <f t="shared" si="4161"/>
        <v>BJ$13</v>
      </c>
      <c r="BK2942" s="195" t="str">
        <f t="shared" si="4161"/>
        <v>BK$13</v>
      </c>
      <c r="BL2942" s="195" t="str">
        <f t="shared" si="4161"/>
        <v>BL$13</v>
      </c>
      <c r="BM2942" s="195" t="str">
        <f t="shared" si="4161"/>
        <v>BM$13</v>
      </c>
      <c r="BN2942" s="195" t="str">
        <f t="shared" si="4161"/>
        <v>BN$13</v>
      </c>
      <c r="BO2942" s="195" t="str">
        <f t="shared" si="4161"/>
        <v>BO$13</v>
      </c>
      <c r="BP2942" s="195" t="str">
        <f t="shared" si="4161"/>
        <v>BP$13</v>
      </c>
      <c r="BQ2942" s="195" t="str">
        <f t="shared" si="4161"/>
        <v>BQ$13</v>
      </c>
      <c r="BR2942" s="195" t="str">
        <f t="shared" si="4161"/>
        <v>BR$13</v>
      </c>
      <c r="BS2942" s="195" t="str">
        <f t="shared" si="4161"/>
        <v>BS$13</v>
      </c>
      <c r="BT2942" s="195" t="str">
        <f t="shared" si="4161"/>
        <v>BT$13</v>
      </c>
      <c r="BU2942" s="195" t="str">
        <f t="shared" si="4161"/>
        <v>BU$13</v>
      </c>
      <c r="BV2942" s="195" t="str">
        <f t="shared" si="4161"/>
        <v>BV$13</v>
      </c>
      <c r="BW2942" s="195" t="str">
        <f t="shared" si="4161"/>
        <v>BW$13</v>
      </c>
      <c r="BX2942" s="195" t="str">
        <f t="shared" si="4161"/>
        <v>BX$13</v>
      </c>
      <c r="BY2942" s="195" t="str">
        <f t="shared" si="4161"/>
        <v>BY$13</v>
      </c>
      <c r="BZ2942" s="195" t="str">
        <f t="shared" si="4161"/>
        <v>BZ$13</v>
      </c>
      <c r="CA2942" s="195" t="str">
        <f t="shared" si="4161"/>
        <v>CA$13</v>
      </c>
      <c r="CB2942" s="195" t="str">
        <f t="shared" si="4161"/>
        <v>CB$13</v>
      </c>
      <c r="CC2942" s="195" t="str">
        <f t="shared" si="4161"/>
        <v>CC$13</v>
      </c>
      <c r="CD2942" s="195" t="str">
        <f t="shared" si="4161"/>
        <v>CD$13</v>
      </c>
      <c r="CE2942" s="195" t="str">
        <f t="shared" ref="CE2942:CL2942" si="4162">CE$17</f>
        <v>CE$13</v>
      </c>
      <c r="CF2942" s="195" t="str">
        <f t="shared" si="4162"/>
        <v>CF$13</v>
      </c>
      <c r="CG2942" s="195" t="str">
        <f t="shared" si="4162"/>
        <v>CG$13</v>
      </c>
      <c r="CH2942" s="195" t="str">
        <f t="shared" si="4162"/>
        <v>CH$13</v>
      </c>
      <c r="CI2942" s="195" t="str">
        <f t="shared" si="4162"/>
        <v>CI$13</v>
      </c>
      <c r="CJ2942" s="195" t="str">
        <f t="shared" si="4162"/>
        <v>CJ$13</v>
      </c>
      <c r="CK2942" s="195" t="str">
        <f t="shared" si="4162"/>
        <v>CK$13</v>
      </c>
      <c r="CL2942" s="195" t="str">
        <f t="shared" si="4162"/>
        <v>CL$13</v>
      </c>
    </row>
    <row r="2943" spans="2:90" x14ac:dyDescent="0.4">
      <c r="B2943" s="171" t="s">
        <v>491</v>
      </c>
      <c r="E2943" s="8"/>
      <c r="H2943" s="196"/>
      <c r="I2943" s="197"/>
      <c r="J2943" s="197"/>
      <c r="K2943" s="198"/>
      <c r="L2943" s="198"/>
      <c r="M2943" s="198"/>
      <c r="N2943" s="198"/>
      <c r="O2943" s="198"/>
      <c r="P2943" s="198"/>
      <c r="R2943" s="198"/>
      <c r="S2943" s="186"/>
      <c r="T2943" s="186"/>
      <c r="U2943" s="186"/>
      <c r="V2943" s="186"/>
      <c r="W2943" s="186"/>
      <c r="X2943" s="186"/>
      <c r="Y2943" s="186"/>
      <c r="Z2943" s="186"/>
      <c r="AA2943" s="186"/>
      <c r="AB2943" s="186"/>
      <c r="AC2943" s="186"/>
      <c r="AD2943" s="186"/>
      <c r="AE2943" s="186"/>
      <c r="AF2943" s="186"/>
      <c r="AG2943" s="186"/>
      <c r="AH2943" s="186"/>
      <c r="AI2943" s="186"/>
      <c r="AJ2943" s="186"/>
      <c r="AK2943" s="186"/>
      <c r="AL2943" s="186"/>
      <c r="AM2943" s="186"/>
      <c r="AN2943" s="186"/>
      <c r="AO2943" s="186"/>
      <c r="AP2943" s="186"/>
      <c r="AQ2943" s="186"/>
      <c r="AR2943" s="186"/>
      <c r="AS2943" s="186"/>
      <c r="AT2943" s="186"/>
      <c r="AU2943" s="186"/>
      <c r="AV2943" s="186"/>
      <c r="AW2943" s="186"/>
      <c r="AX2943" s="186"/>
      <c r="AY2943" s="186"/>
      <c r="AZ2943" s="186"/>
      <c r="BA2943" s="186"/>
      <c r="BB2943" s="186"/>
      <c r="BC2943" s="186"/>
      <c r="BD2943" s="186"/>
      <c r="BE2943" s="186"/>
      <c r="BF2943" s="186"/>
      <c r="BG2943" s="186"/>
      <c r="BH2943" s="186"/>
      <c r="BI2943" s="186"/>
      <c r="BJ2943" s="186"/>
      <c r="BK2943" s="186"/>
      <c r="BL2943" s="186"/>
      <c r="BM2943" s="186"/>
      <c r="BN2943" s="186"/>
      <c r="BO2943" s="186"/>
      <c r="BP2943" s="186"/>
      <c r="BQ2943" s="186"/>
      <c r="BR2943" s="186"/>
      <c r="BS2943" s="186"/>
      <c r="BT2943" s="186"/>
      <c r="BU2943" s="186"/>
      <c r="BV2943" s="186"/>
      <c r="BW2943" s="186"/>
      <c r="BX2943" s="186"/>
      <c r="BY2943" s="186"/>
      <c r="BZ2943" s="186"/>
      <c r="CA2943" s="186"/>
      <c r="CB2943" s="186"/>
      <c r="CC2943" s="186"/>
      <c r="CD2943" s="186"/>
      <c r="CE2943" s="186"/>
      <c r="CF2943" s="186"/>
      <c r="CG2943" s="186"/>
      <c r="CH2943" s="186"/>
      <c r="CI2943" s="186"/>
      <c r="CJ2943" s="186"/>
      <c r="CK2943" s="186"/>
      <c r="CL2943" s="186"/>
    </row>
    <row r="2944" spans="2:90" x14ac:dyDescent="0.4">
      <c r="B2944" s="171" t="s">
        <v>505</v>
      </c>
      <c r="E2944" s="8"/>
      <c r="H2944" s="196"/>
      <c r="I2944" s="197"/>
      <c r="J2944" s="197"/>
      <c r="K2944" s="198"/>
      <c r="L2944" s="198"/>
      <c r="M2944" s="198"/>
      <c r="N2944" s="198"/>
      <c r="O2944" s="198"/>
      <c r="P2944" s="198"/>
      <c r="R2944" s="198"/>
      <c r="S2944" s="186"/>
      <c r="T2944" s="186"/>
      <c r="U2944" s="186"/>
      <c r="V2944" s="186"/>
      <c r="W2944" s="186"/>
      <c r="X2944" s="186"/>
      <c r="Y2944" s="186"/>
      <c r="Z2944" s="186"/>
      <c r="AA2944" s="186"/>
      <c r="AB2944" s="186"/>
      <c r="AC2944" s="186"/>
      <c r="AD2944" s="186"/>
      <c r="AE2944" s="186"/>
      <c r="AF2944" s="186"/>
      <c r="AG2944" s="186"/>
      <c r="AH2944" s="186"/>
      <c r="AI2944" s="186"/>
      <c r="AJ2944" s="186"/>
      <c r="AK2944" s="186"/>
      <c r="AL2944" s="186"/>
      <c r="AM2944" s="186"/>
      <c r="AN2944" s="186"/>
      <c r="AO2944" s="186"/>
      <c r="AP2944" s="186"/>
      <c r="AQ2944" s="186"/>
      <c r="AR2944" s="186"/>
      <c r="AS2944" s="186"/>
      <c r="AT2944" s="186"/>
      <c r="AU2944" s="186"/>
      <c r="AV2944" s="186"/>
      <c r="AW2944" s="186"/>
      <c r="AX2944" s="186"/>
      <c r="AY2944" s="186"/>
      <c r="AZ2944" s="186"/>
      <c r="BA2944" s="186"/>
      <c r="BB2944" s="186"/>
      <c r="BC2944" s="186"/>
      <c r="BD2944" s="186"/>
      <c r="BE2944" s="186"/>
      <c r="BF2944" s="186"/>
      <c r="BG2944" s="186"/>
      <c r="BH2944" s="186"/>
      <c r="BI2944" s="186"/>
      <c r="BJ2944" s="186"/>
      <c r="BK2944" s="186"/>
      <c r="BL2944" s="186"/>
      <c r="BM2944" s="186"/>
      <c r="BN2944" s="186"/>
      <c r="BO2944" s="186"/>
      <c r="BP2944" s="186"/>
      <c r="BQ2944" s="186"/>
      <c r="BR2944" s="186"/>
      <c r="BS2944" s="186"/>
      <c r="BT2944" s="186"/>
      <c r="BU2944" s="186"/>
      <c r="BV2944" s="186"/>
      <c r="BW2944" s="186"/>
      <c r="BX2944" s="186"/>
      <c r="BY2944" s="186"/>
      <c r="BZ2944" s="186"/>
      <c r="CA2944" s="186"/>
      <c r="CB2944" s="186"/>
      <c r="CC2944" s="186"/>
      <c r="CD2944" s="186"/>
      <c r="CE2944" s="186"/>
      <c r="CF2944" s="186"/>
      <c r="CG2944" s="186"/>
      <c r="CH2944" s="186"/>
      <c r="CI2944" s="186"/>
      <c r="CJ2944" s="186"/>
      <c r="CK2944" s="186"/>
      <c r="CL2944" s="186"/>
    </row>
    <row r="2945" spans="2:90" x14ac:dyDescent="0.4">
      <c r="B2945" s="171" t="s">
        <v>463</v>
      </c>
      <c r="E2945" s="8"/>
      <c r="H2945" s="196"/>
      <c r="I2945" s="197"/>
      <c r="J2945" s="197"/>
      <c r="K2945" s="198"/>
      <c r="L2945" s="198"/>
      <c r="M2945" s="198"/>
      <c r="N2945" s="198"/>
      <c r="O2945" s="198"/>
      <c r="P2945" s="198"/>
      <c r="R2945" s="198"/>
      <c r="S2945" s="186" t="str">
        <f t="shared" ref="S2945:AX2945" si="4163">S$18</f>
        <v>S$14</v>
      </c>
      <c r="T2945" s="186" t="str">
        <f t="shared" si="4163"/>
        <v>T$14</v>
      </c>
      <c r="U2945" s="186" t="str">
        <f t="shared" si="4163"/>
        <v>U$14</v>
      </c>
      <c r="V2945" s="186" t="str">
        <f t="shared" si="4163"/>
        <v>V$14</v>
      </c>
      <c r="W2945" s="186" t="str">
        <f t="shared" si="4163"/>
        <v>W$14</v>
      </c>
      <c r="X2945" s="186" t="str">
        <f t="shared" si="4163"/>
        <v>X$14</v>
      </c>
      <c r="Y2945" s="186" t="str">
        <f t="shared" si="4163"/>
        <v>Y$14</v>
      </c>
      <c r="Z2945" s="186" t="str">
        <f t="shared" si="4163"/>
        <v>Z$14</v>
      </c>
      <c r="AA2945" s="186" t="str">
        <f t="shared" si="4163"/>
        <v>AA$14</v>
      </c>
      <c r="AB2945" s="186" t="str">
        <f t="shared" si="4163"/>
        <v>AB$14</v>
      </c>
      <c r="AC2945" s="186" t="str">
        <f t="shared" si="4163"/>
        <v>AC$14</v>
      </c>
      <c r="AD2945" s="186" t="str">
        <f t="shared" si="4163"/>
        <v>AD$14</v>
      </c>
      <c r="AE2945" s="186" t="str">
        <f t="shared" si="4163"/>
        <v>AE$14</v>
      </c>
      <c r="AF2945" s="186" t="str">
        <f t="shared" si="4163"/>
        <v>AF$14</v>
      </c>
      <c r="AG2945" s="186" t="str">
        <f t="shared" si="4163"/>
        <v>AG$14</v>
      </c>
      <c r="AH2945" s="186" t="str">
        <f t="shared" si="4163"/>
        <v>AH$14</v>
      </c>
      <c r="AI2945" s="186" t="str">
        <f t="shared" si="4163"/>
        <v>AI$14</v>
      </c>
      <c r="AJ2945" s="186" t="str">
        <f t="shared" si="4163"/>
        <v>AJ$14</v>
      </c>
      <c r="AK2945" s="186" t="str">
        <f t="shared" si="4163"/>
        <v>AK$14</v>
      </c>
      <c r="AL2945" s="186" t="str">
        <f t="shared" si="4163"/>
        <v>AL$14</v>
      </c>
      <c r="AM2945" s="186" t="str">
        <f t="shared" si="4163"/>
        <v>AM$14</v>
      </c>
      <c r="AN2945" s="186" t="str">
        <f t="shared" si="4163"/>
        <v>AN$14</v>
      </c>
      <c r="AO2945" s="186" t="str">
        <f t="shared" si="4163"/>
        <v>AO$14</v>
      </c>
      <c r="AP2945" s="186" t="str">
        <f t="shared" si="4163"/>
        <v>AP$14</v>
      </c>
      <c r="AQ2945" s="186" t="str">
        <f t="shared" si="4163"/>
        <v>AQ$14</v>
      </c>
      <c r="AR2945" s="186" t="str">
        <f t="shared" si="4163"/>
        <v>AR$14</v>
      </c>
      <c r="AS2945" s="186" t="str">
        <f t="shared" si="4163"/>
        <v>AS$14</v>
      </c>
      <c r="AT2945" s="186" t="str">
        <f t="shared" si="4163"/>
        <v>AT$14</v>
      </c>
      <c r="AU2945" s="186" t="str">
        <f t="shared" si="4163"/>
        <v>AU$14</v>
      </c>
      <c r="AV2945" s="186" t="str">
        <f t="shared" si="4163"/>
        <v>AV$14</v>
      </c>
      <c r="AW2945" s="186" t="str">
        <f t="shared" si="4163"/>
        <v>AW$14</v>
      </c>
      <c r="AX2945" s="186" t="str">
        <f t="shared" si="4163"/>
        <v>AX$14</v>
      </c>
      <c r="AY2945" s="186" t="str">
        <f t="shared" ref="AY2945:CD2945" si="4164">AY$18</f>
        <v>AY$14</v>
      </c>
      <c r="AZ2945" s="186" t="str">
        <f t="shared" si="4164"/>
        <v>AZ$14</v>
      </c>
      <c r="BA2945" s="186" t="str">
        <f t="shared" si="4164"/>
        <v>BA$14</v>
      </c>
      <c r="BB2945" s="186" t="str">
        <f t="shared" si="4164"/>
        <v>BB$14</v>
      </c>
      <c r="BC2945" s="186" t="str">
        <f t="shared" si="4164"/>
        <v>BC$14</v>
      </c>
      <c r="BD2945" s="186" t="str">
        <f t="shared" si="4164"/>
        <v>BD$14</v>
      </c>
      <c r="BE2945" s="186" t="str">
        <f t="shared" si="4164"/>
        <v>BE$14</v>
      </c>
      <c r="BF2945" s="186" t="str">
        <f t="shared" si="4164"/>
        <v>BF$14</v>
      </c>
      <c r="BG2945" s="186" t="str">
        <f t="shared" si="4164"/>
        <v>BG$14</v>
      </c>
      <c r="BH2945" s="186" t="str">
        <f t="shared" si="4164"/>
        <v>BH$14</v>
      </c>
      <c r="BI2945" s="186" t="str">
        <f t="shared" si="4164"/>
        <v>BI$14</v>
      </c>
      <c r="BJ2945" s="186" t="str">
        <f t="shared" si="4164"/>
        <v>BJ$14</v>
      </c>
      <c r="BK2945" s="186" t="str">
        <f t="shared" si="4164"/>
        <v>BK$14</v>
      </c>
      <c r="BL2945" s="186" t="str">
        <f t="shared" si="4164"/>
        <v>BL$14</v>
      </c>
      <c r="BM2945" s="186" t="str">
        <f t="shared" si="4164"/>
        <v>BM$14</v>
      </c>
      <c r="BN2945" s="186" t="str">
        <f t="shared" si="4164"/>
        <v>BN$14</v>
      </c>
      <c r="BO2945" s="186" t="str">
        <f t="shared" si="4164"/>
        <v>BO$14</v>
      </c>
      <c r="BP2945" s="186" t="str">
        <f t="shared" si="4164"/>
        <v>BP$14</v>
      </c>
      <c r="BQ2945" s="186" t="str">
        <f t="shared" si="4164"/>
        <v>BQ$14</v>
      </c>
      <c r="BR2945" s="186" t="str">
        <f t="shared" si="4164"/>
        <v>BR$14</v>
      </c>
      <c r="BS2945" s="186" t="str">
        <f t="shared" si="4164"/>
        <v>BS$14</v>
      </c>
      <c r="BT2945" s="186" t="str">
        <f t="shared" si="4164"/>
        <v>BT$14</v>
      </c>
      <c r="BU2945" s="186" t="str">
        <f t="shared" si="4164"/>
        <v>BU$14</v>
      </c>
      <c r="BV2945" s="186" t="str">
        <f t="shared" si="4164"/>
        <v>BV$14</v>
      </c>
      <c r="BW2945" s="186" t="str">
        <f t="shared" si="4164"/>
        <v>BW$14</v>
      </c>
      <c r="BX2945" s="186" t="str">
        <f t="shared" si="4164"/>
        <v>BX$14</v>
      </c>
      <c r="BY2945" s="186" t="str">
        <f t="shared" si="4164"/>
        <v>BY$14</v>
      </c>
      <c r="BZ2945" s="186" t="str">
        <f t="shared" si="4164"/>
        <v>BZ$14</v>
      </c>
      <c r="CA2945" s="186" t="str">
        <f t="shared" si="4164"/>
        <v>CA$14</v>
      </c>
      <c r="CB2945" s="186" t="str">
        <f t="shared" si="4164"/>
        <v>CB$14</v>
      </c>
      <c r="CC2945" s="186" t="str">
        <f t="shared" si="4164"/>
        <v>CC$14</v>
      </c>
      <c r="CD2945" s="186" t="str">
        <f t="shared" si="4164"/>
        <v>CD$14</v>
      </c>
      <c r="CE2945" s="186" t="str">
        <f t="shared" ref="CE2945:CL2945" si="4165">CE$18</f>
        <v>CE$14</v>
      </c>
      <c r="CF2945" s="186" t="str">
        <f t="shared" si="4165"/>
        <v>CF$14</v>
      </c>
      <c r="CG2945" s="186" t="str">
        <f t="shared" si="4165"/>
        <v>CG$14</v>
      </c>
      <c r="CH2945" s="186" t="str">
        <f t="shared" si="4165"/>
        <v>CH$14</v>
      </c>
      <c r="CI2945" s="186" t="str">
        <f t="shared" si="4165"/>
        <v>CI$14</v>
      </c>
      <c r="CJ2945" s="186" t="str">
        <f t="shared" si="4165"/>
        <v>CJ$14</v>
      </c>
      <c r="CK2945" s="186" t="str">
        <f t="shared" si="4165"/>
        <v>CK$14</v>
      </c>
      <c r="CL2945" s="186" t="str">
        <f t="shared" si="4165"/>
        <v>CL$14</v>
      </c>
    </row>
    <row r="2946" spans="2:90" x14ac:dyDescent="0.4">
      <c r="B2946" s="171" t="s">
        <v>464</v>
      </c>
      <c r="E2946" s="8"/>
      <c r="H2946" s="196"/>
      <c r="I2946" s="197"/>
      <c r="J2946" s="197"/>
      <c r="K2946" s="198"/>
      <c r="L2946" s="198"/>
      <c r="M2946" s="198"/>
      <c r="N2946" s="198"/>
      <c r="O2946" s="198"/>
      <c r="P2946" s="198"/>
      <c r="R2946" s="198"/>
      <c r="S2946" s="186" t="str">
        <f t="shared" ref="S2946:AX2946" si="4166">S$19</f>
        <v>S$15</v>
      </c>
      <c r="T2946" s="186" t="str">
        <f t="shared" si="4166"/>
        <v>T$15</v>
      </c>
      <c r="U2946" s="186" t="str">
        <f t="shared" si="4166"/>
        <v>U$15</v>
      </c>
      <c r="V2946" s="186" t="str">
        <f t="shared" si="4166"/>
        <v>V$15</v>
      </c>
      <c r="W2946" s="186" t="str">
        <f t="shared" si="4166"/>
        <v>W$15</v>
      </c>
      <c r="X2946" s="186" t="str">
        <f t="shared" si="4166"/>
        <v>X$15</v>
      </c>
      <c r="Y2946" s="186" t="str">
        <f t="shared" si="4166"/>
        <v>Y$15</v>
      </c>
      <c r="Z2946" s="186" t="str">
        <f t="shared" si="4166"/>
        <v>Z$15</v>
      </c>
      <c r="AA2946" s="186" t="str">
        <f t="shared" si="4166"/>
        <v>AA$15</v>
      </c>
      <c r="AB2946" s="186" t="str">
        <f t="shared" si="4166"/>
        <v>AB$15</v>
      </c>
      <c r="AC2946" s="186" t="str">
        <f t="shared" si="4166"/>
        <v>AC$15</v>
      </c>
      <c r="AD2946" s="186" t="str">
        <f t="shared" si="4166"/>
        <v>AD$15</v>
      </c>
      <c r="AE2946" s="186" t="str">
        <f t="shared" si="4166"/>
        <v>AE$15</v>
      </c>
      <c r="AF2946" s="186" t="str">
        <f t="shared" si="4166"/>
        <v>AF$15</v>
      </c>
      <c r="AG2946" s="186" t="str">
        <f t="shared" si="4166"/>
        <v>AG$15</v>
      </c>
      <c r="AH2946" s="186" t="str">
        <f t="shared" si="4166"/>
        <v>AH$15</v>
      </c>
      <c r="AI2946" s="186" t="str">
        <f t="shared" si="4166"/>
        <v>AI$15</v>
      </c>
      <c r="AJ2946" s="186" t="str">
        <f t="shared" si="4166"/>
        <v>AJ$15</v>
      </c>
      <c r="AK2946" s="186" t="str">
        <f t="shared" si="4166"/>
        <v>AK$15</v>
      </c>
      <c r="AL2946" s="186" t="str">
        <f t="shared" si="4166"/>
        <v>AL$15</v>
      </c>
      <c r="AM2946" s="186" t="str">
        <f t="shared" si="4166"/>
        <v>AM$15</v>
      </c>
      <c r="AN2946" s="186" t="str">
        <f t="shared" si="4166"/>
        <v>AN$15</v>
      </c>
      <c r="AO2946" s="186" t="str">
        <f t="shared" si="4166"/>
        <v>AO$15</v>
      </c>
      <c r="AP2946" s="186" t="str">
        <f t="shared" si="4166"/>
        <v>AP$15</v>
      </c>
      <c r="AQ2946" s="186" t="str">
        <f t="shared" si="4166"/>
        <v>AQ$15</v>
      </c>
      <c r="AR2946" s="186" t="str">
        <f t="shared" si="4166"/>
        <v>AR$15</v>
      </c>
      <c r="AS2946" s="186" t="str">
        <f t="shared" si="4166"/>
        <v>AS$15</v>
      </c>
      <c r="AT2946" s="186" t="str">
        <f t="shared" si="4166"/>
        <v>AT$15</v>
      </c>
      <c r="AU2946" s="186" t="str">
        <f t="shared" si="4166"/>
        <v>AU$15</v>
      </c>
      <c r="AV2946" s="186" t="str">
        <f t="shared" si="4166"/>
        <v>AV$15</v>
      </c>
      <c r="AW2946" s="186" t="str">
        <f t="shared" si="4166"/>
        <v>AW$15</v>
      </c>
      <c r="AX2946" s="186" t="str">
        <f t="shared" si="4166"/>
        <v>AX$15</v>
      </c>
      <c r="AY2946" s="186" t="str">
        <f t="shared" ref="AY2946:CD2946" si="4167">AY$19</f>
        <v>AY$15</v>
      </c>
      <c r="AZ2946" s="186" t="str">
        <f t="shared" si="4167"/>
        <v>AZ$15</v>
      </c>
      <c r="BA2946" s="186" t="str">
        <f t="shared" si="4167"/>
        <v>BA$15</v>
      </c>
      <c r="BB2946" s="186" t="str">
        <f t="shared" si="4167"/>
        <v>BB$15</v>
      </c>
      <c r="BC2946" s="186" t="str">
        <f t="shared" si="4167"/>
        <v>BC$15</v>
      </c>
      <c r="BD2946" s="186" t="str">
        <f t="shared" si="4167"/>
        <v>BD$15</v>
      </c>
      <c r="BE2946" s="186" t="str">
        <f t="shared" si="4167"/>
        <v>BE$15</v>
      </c>
      <c r="BF2946" s="186" t="str">
        <f t="shared" si="4167"/>
        <v>BF$15</v>
      </c>
      <c r="BG2946" s="186" t="str">
        <f t="shared" si="4167"/>
        <v>BG$15</v>
      </c>
      <c r="BH2946" s="186" t="str">
        <f t="shared" si="4167"/>
        <v>BH$15</v>
      </c>
      <c r="BI2946" s="186" t="str">
        <f t="shared" si="4167"/>
        <v>BI$15</v>
      </c>
      <c r="BJ2946" s="186" t="str">
        <f t="shared" si="4167"/>
        <v>BJ$15</v>
      </c>
      <c r="BK2946" s="186" t="str">
        <f t="shared" si="4167"/>
        <v>BK$15</v>
      </c>
      <c r="BL2946" s="186" t="str">
        <f t="shared" si="4167"/>
        <v>BL$15</v>
      </c>
      <c r="BM2946" s="186" t="str">
        <f t="shared" si="4167"/>
        <v>BM$15</v>
      </c>
      <c r="BN2946" s="186" t="str">
        <f t="shared" si="4167"/>
        <v>BN$15</v>
      </c>
      <c r="BO2946" s="186" t="str">
        <f t="shared" si="4167"/>
        <v>BO$15</v>
      </c>
      <c r="BP2946" s="186" t="str">
        <f t="shared" si="4167"/>
        <v>BP$15</v>
      </c>
      <c r="BQ2946" s="186" t="str">
        <f t="shared" si="4167"/>
        <v>BQ$15</v>
      </c>
      <c r="BR2946" s="186" t="str">
        <f t="shared" si="4167"/>
        <v>BR$15</v>
      </c>
      <c r="BS2946" s="186" t="str">
        <f t="shared" si="4167"/>
        <v>BS$15</v>
      </c>
      <c r="BT2946" s="186" t="str">
        <f t="shared" si="4167"/>
        <v>BT$15</v>
      </c>
      <c r="BU2946" s="186" t="str">
        <f t="shared" si="4167"/>
        <v>BU$15</v>
      </c>
      <c r="BV2946" s="186" t="str">
        <f t="shared" si="4167"/>
        <v>BV$15</v>
      </c>
      <c r="BW2946" s="186" t="str">
        <f t="shared" si="4167"/>
        <v>BW$15</v>
      </c>
      <c r="BX2946" s="186" t="str">
        <f t="shared" si="4167"/>
        <v>BX$15</v>
      </c>
      <c r="BY2946" s="186" t="str">
        <f t="shared" si="4167"/>
        <v>BY$15</v>
      </c>
      <c r="BZ2946" s="186" t="str">
        <f t="shared" si="4167"/>
        <v>BZ$15</v>
      </c>
      <c r="CA2946" s="186" t="str">
        <f t="shared" si="4167"/>
        <v>CA$15</v>
      </c>
      <c r="CB2946" s="186" t="str">
        <f t="shared" si="4167"/>
        <v>CB$15</v>
      </c>
      <c r="CC2946" s="186" t="str">
        <f t="shared" si="4167"/>
        <v>CC$15</v>
      </c>
      <c r="CD2946" s="186" t="str">
        <f t="shared" si="4167"/>
        <v>CD$15</v>
      </c>
      <c r="CE2946" s="186" t="str">
        <f t="shared" ref="CE2946:CL2946" si="4168">CE$19</f>
        <v>CE$15</v>
      </c>
      <c r="CF2946" s="186" t="str">
        <f t="shared" si="4168"/>
        <v>CF$15</v>
      </c>
      <c r="CG2946" s="186" t="str">
        <f t="shared" si="4168"/>
        <v>CG$15</v>
      </c>
      <c r="CH2946" s="186" t="str">
        <f t="shared" si="4168"/>
        <v>CH$15</v>
      </c>
      <c r="CI2946" s="186" t="str">
        <f t="shared" si="4168"/>
        <v>CI$15</v>
      </c>
      <c r="CJ2946" s="186" t="str">
        <f t="shared" si="4168"/>
        <v>CJ$15</v>
      </c>
      <c r="CK2946" s="186" t="str">
        <f t="shared" si="4168"/>
        <v>CK$15</v>
      </c>
      <c r="CL2946" s="186" t="str">
        <f t="shared" si="4168"/>
        <v>CL$15</v>
      </c>
    </row>
    <row r="2947" spans="2:90" x14ac:dyDescent="0.4">
      <c r="B2947" s="139" t="s">
        <v>544</v>
      </c>
      <c r="C2947" s="31"/>
      <c r="D2947" t="s">
        <v>554</v>
      </c>
      <c r="E2947" s="8" t="str">
        <f t="shared" ref="E2947:E2948" si="4169">ROW()&amp;" "&amp;D2947</f>
        <v>2947 SEASON QUARTER-TR-R</v>
      </c>
      <c r="F2947" t="s">
        <v>551</v>
      </c>
      <c r="G2947" s="31" t="s">
        <v>81</v>
      </c>
      <c r="H2947" s="138"/>
      <c r="I2947" s="140"/>
      <c r="J2947" s="140"/>
      <c r="K2947" s="138"/>
      <c r="L2947" s="138"/>
      <c r="M2947" s="138"/>
      <c r="N2947" s="138"/>
      <c r="O2947" s="138"/>
      <c r="P2947" s="138"/>
      <c r="R2947" s="139"/>
      <c r="S2947" s="164"/>
      <c r="T2947" s="164"/>
      <c r="U2947" s="164"/>
      <c r="V2947" s="164"/>
      <c r="W2947" s="164"/>
      <c r="X2947" s="164"/>
      <c r="Y2947" s="164"/>
      <c r="Z2947" s="164"/>
      <c r="AA2947" s="164"/>
      <c r="AB2947" s="164"/>
      <c r="AC2947" s="164"/>
      <c r="AD2947" s="164"/>
      <c r="AE2947" s="164"/>
      <c r="AF2947" s="164"/>
      <c r="AG2947" s="164"/>
      <c r="AH2947" s="164"/>
      <c r="AI2947" s="164"/>
      <c r="AJ2947" s="164"/>
      <c r="AK2947" s="164"/>
      <c r="AL2947" s="164"/>
      <c r="AM2947" s="164"/>
      <c r="AN2947" s="164"/>
      <c r="AO2947" s="164"/>
      <c r="AP2947" s="164"/>
      <c r="AQ2947" s="164"/>
      <c r="AR2947" s="164"/>
      <c r="AS2947" s="164"/>
      <c r="AT2947" s="164"/>
      <c r="AU2947" s="164"/>
      <c r="AV2947" s="164"/>
      <c r="AW2947" s="164"/>
      <c r="AX2947" s="164"/>
      <c r="AY2947" s="164"/>
      <c r="AZ2947" s="164"/>
      <c r="BA2947" s="164"/>
      <c r="BB2947" s="164"/>
      <c r="BC2947" s="164"/>
      <c r="BD2947" s="164"/>
      <c r="BE2947" s="164"/>
      <c r="BF2947" s="164"/>
      <c r="BG2947" s="164"/>
      <c r="BH2947" s="164"/>
      <c r="BI2947" s="164"/>
      <c r="BJ2947" s="164"/>
      <c r="BK2947" s="164"/>
      <c r="BL2947" s="164"/>
      <c r="BM2947" s="164"/>
      <c r="BN2947" s="164"/>
      <c r="BO2947" s="164"/>
      <c r="BP2947" s="164"/>
      <c r="BQ2947" s="164"/>
      <c r="BR2947" s="164"/>
      <c r="BS2947" s="164"/>
      <c r="BT2947" s="164"/>
      <c r="BU2947" s="164"/>
      <c r="BV2947" s="164"/>
      <c r="BW2947" s="164"/>
      <c r="BX2947" s="164"/>
      <c r="BY2947" s="164"/>
      <c r="BZ2947" s="164"/>
      <c r="CA2947" s="164"/>
      <c r="CB2947" s="164"/>
      <c r="CC2947" s="164"/>
      <c r="CD2947" s="164"/>
      <c r="CE2947" s="164"/>
      <c r="CF2947" s="164"/>
      <c r="CG2947" s="164"/>
      <c r="CH2947" s="164"/>
      <c r="CI2947" s="164"/>
      <c r="CJ2947" s="164"/>
      <c r="CK2947" s="164"/>
      <c r="CL2947" s="164"/>
    </row>
    <row r="2948" spans="2:90" x14ac:dyDescent="0.4">
      <c r="B2948" s="95" t="str">
        <f>B2942</f>
        <v>Primary volume driver</v>
      </c>
      <c r="C2948" s="12"/>
      <c r="D2948" t="s">
        <v>554</v>
      </c>
      <c r="E2948" s="8" t="str">
        <f t="shared" si="4169"/>
        <v>2948 SEASON QUARTER-TR-R</v>
      </c>
      <c r="G2948" s="12" t="s">
        <v>332</v>
      </c>
      <c r="H2948" s="12"/>
      <c r="I2948" s="60"/>
      <c r="J2948" s="60"/>
      <c r="K2948" s="12"/>
      <c r="L2948" s="12"/>
      <c r="M2948" s="12"/>
      <c r="N2948" s="12"/>
      <c r="O2948" s="12"/>
      <c r="P2948" s="12"/>
      <c r="R2948" s="13"/>
      <c r="S2948" s="76"/>
      <c r="T2948" s="76"/>
      <c r="U2948" s="76"/>
      <c r="V2948" s="76"/>
      <c r="W2948" s="76"/>
      <c r="X2948" s="76"/>
      <c r="Y2948" s="76"/>
      <c r="Z2948" s="76"/>
      <c r="AA2948" s="76"/>
      <c r="AB2948" s="76"/>
      <c r="AC2948" s="76"/>
      <c r="AD2948" s="76"/>
      <c r="AE2948" s="76"/>
      <c r="AF2948" s="76"/>
      <c r="AG2948" s="76"/>
      <c r="AH2948" s="76"/>
      <c r="AI2948" s="76"/>
      <c r="AJ2948" s="76"/>
      <c r="AK2948" s="76"/>
      <c r="AL2948" s="76"/>
      <c r="AM2948" s="76"/>
      <c r="AN2948" s="76"/>
      <c r="AO2948" s="76"/>
      <c r="AP2948" s="76"/>
      <c r="AQ2948" s="76"/>
      <c r="AR2948" s="76"/>
      <c r="AS2948" s="76"/>
      <c r="AT2948" s="76"/>
      <c r="AU2948" s="76"/>
      <c r="AV2948" s="76"/>
      <c r="AW2948" s="76"/>
      <c r="AX2948" s="76"/>
      <c r="AY2948" s="76"/>
      <c r="AZ2948" s="76"/>
      <c r="BA2948" s="76"/>
      <c r="BB2948" s="76"/>
      <c r="BC2948" s="76"/>
      <c r="BD2948" s="76"/>
      <c r="BE2948" s="76"/>
      <c r="BF2948" s="76"/>
      <c r="BG2948" s="76"/>
      <c r="BH2948" s="76"/>
      <c r="BI2948" s="76"/>
      <c r="BJ2948" s="76"/>
      <c r="BK2948" s="76"/>
      <c r="BL2948" s="76"/>
      <c r="BM2948" s="76"/>
      <c r="BN2948" s="76"/>
      <c r="BO2948" s="76"/>
      <c r="BP2948" s="76"/>
      <c r="BQ2948" s="76"/>
      <c r="BR2948" s="76"/>
      <c r="BS2948" s="76"/>
      <c r="BT2948" s="76"/>
      <c r="BU2948" s="76"/>
      <c r="BV2948" s="76"/>
      <c r="BW2948" s="76"/>
      <c r="BX2948" s="76"/>
      <c r="BY2948" s="76"/>
      <c r="BZ2948" s="76"/>
      <c r="CA2948" s="76"/>
      <c r="CB2948" s="76"/>
      <c r="CC2948" s="76"/>
      <c r="CD2948" s="76"/>
      <c r="CE2948" s="76"/>
      <c r="CF2948" s="76"/>
      <c r="CG2948" s="76"/>
      <c r="CH2948" s="76"/>
      <c r="CI2948" s="76"/>
      <c r="CJ2948" s="76"/>
      <c r="CK2948" s="76"/>
      <c r="CL2948" s="76"/>
    </row>
    <row r="2949" spans="2:90" x14ac:dyDescent="0.4">
      <c r="B2949" s="123" t="str">
        <f>"Seasonally adjusted revenue - "&amp;B2939</f>
        <v>Seasonally adjusted revenue - Surgical procedures</v>
      </c>
      <c r="C2949" s="12"/>
      <c r="D2949" t="s">
        <v>554</v>
      </c>
      <c r="E2949" s="8"/>
      <c r="G2949" s="12"/>
      <c r="H2949" s="12"/>
      <c r="I2949" s="60"/>
      <c r="J2949" s="60"/>
      <c r="K2949" s="12"/>
      <c r="L2949" s="12"/>
      <c r="M2949" s="12"/>
      <c r="N2949" s="12"/>
      <c r="O2949" s="12"/>
      <c r="P2949" s="12"/>
      <c r="R2949" s="13"/>
      <c r="S2949" s="76"/>
      <c r="T2949" s="76"/>
      <c r="U2949" s="76"/>
      <c r="V2949" s="76"/>
      <c r="W2949" s="76"/>
      <c r="X2949" s="76"/>
      <c r="Y2949" s="76"/>
      <c r="Z2949" s="76"/>
      <c r="AA2949" s="76"/>
      <c r="AB2949" s="76"/>
      <c r="AC2949" s="76"/>
      <c r="AD2949" s="76"/>
      <c r="AE2949" s="76"/>
      <c r="AF2949" s="76"/>
      <c r="AG2949" s="76"/>
      <c r="AH2949" s="76"/>
      <c r="AI2949" s="76"/>
      <c r="AJ2949" s="76"/>
      <c r="AK2949" s="76"/>
      <c r="AL2949" s="76"/>
      <c r="AM2949" s="76"/>
      <c r="AN2949" s="76"/>
      <c r="AO2949" s="76"/>
      <c r="AP2949" s="76"/>
      <c r="AQ2949" s="76"/>
      <c r="AR2949" s="76"/>
      <c r="AS2949" s="76"/>
      <c r="AT2949" s="76"/>
      <c r="AU2949" s="76"/>
      <c r="AV2949" s="76"/>
      <c r="AW2949" s="76"/>
      <c r="AX2949" s="76"/>
      <c r="AY2949" s="76"/>
      <c r="AZ2949" s="76"/>
      <c r="BA2949" s="76"/>
      <c r="BB2949" s="76"/>
      <c r="BC2949" s="76"/>
      <c r="BD2949" s="76"/>
      <c r="BE2949" s="76"/>
      <c r="BF2949" s="76"/>
      <c r="BG2949" s="76"/>
      <c r="BH2949" s="76"/>
      <c r="BI2949" s="76"/>
      <c r="BJ2949" s="76"/>
      <c r="BK2949" s="76"/>
      <c r="BL2949" s="76"/>
      <c r="BM2949" s="76"/>
      <c r="BN2949" s="76"/>
      <c r="BO2949" s="76"/>
      <c r="BP2949" s="76"/>
      <c r="BQ2949" s="76"/>
      <c r="BR2949" s="76"/>
      <c r="BS2949" s="76"/>
      <c r="BT2949" s="76"/>
      <c r="BU2949" s="76"/>
      <c r="BV2949" s="76"/>
      <c r="BW2949" s="76"/>
      <c r="BX2949" s="76"/>
      <c r="BY2949" s="76"/>
      <c r="BZ2949" s="76"/>
      <c r="CA2949" s="76"/>
      <c r="CB2949" s="76"/>
      <c r="CC2949" s="76"/>
      <c r="CD2949" s="76"/>
      <c r="CE2949" s="76"/>
      <c r="CF2949" s="76"/>
      <c r="CG2949" s="76"/>
      <c r="CH2949" s="76"/>
      <c r="CI2949" s="76"/>
      <c r="CJ2949" s="76"/>
      <c r="CK2949" s="76"/>
      <c r="CL2949" s="76"/>
    </row>
    <row r="2950" spans="2:90" x14ac:dyDescent="0.4">
      <c r="B2950" s="124"/>
      <c r="D2950" t="s">
        <v>554</v>
      </c>
      <c r="E2950" s="8"/>
      <c r="H2950" s="12"/>
      <c r="I2950" s="60"/>
      <c r="J2950" s="60"/>
      <c r="K2950" s="38"/>
      <c r="L2950" s="38"/>
      <c r="M2950" s="38"/>
      <c r="N2950" s="38"/>
      <c r="O2950" s="38"/>
      <c r="P2950" s="38"/>
      <c r="R2950" s="15"/>
      <c r="S2950" s="234"/>
      <c r="T2950" s="234"/>
      <c r="U2950" s="234"/>
      <c r="V2950" s="234"/>
      <c r="W2950" s="234"/>
      <c r="X2950" s="234"/>
      <c r="Y2950" s="234"/>
      <c r="Z2950" s="234"/>
      <c r="AA2950" s="234"/>
      <c r="AB2950" s="234"/>
      <c r="AC2950" s="234"/>
      <c r="AD2950" s="234"/>
      <c r="AE2950" s="234"/>
      <c r="AF2950" s="234"/>
      <c r="AG2950" s="234"/>
      <c r="AH2950" s="234"/>
      <c r="AI2950" s="234"/>
      <c r="AJ2950" s="234"/>
      <c r="AK2950" s="234"/>
      <c r="AL2950" s="234"/>
      <c r="AM2950" s="234"/>
      <c r="AN2950" s="234"/>
      <c r="AO2950" s="234"/>
      <c r="AP2950" s="234"/>
      <c r="AQ2950" s="234"/>
      <c r="AR2950" s="234"/>
      <c r="AS2950" s="234"/>
      <c r="AT2950" s="234"/>
      <c r="AU2950" s="234"/>
      <c r="AV2950" s="234"/>
      <c r="AW2950" s="234"/>
      <c r="AX2950" s="234"/>
      <c r="AY2950" s="234"/>
      <c r="AZ2950" s="234"/>
      <c r="BA2950" s="234"/>
      <c r="BB2950" s="234"/>
      <c r="BC2950" s="234"/>
      <c r="BD2950" s="234"/>
      <c r="BE2950" s="234"/>
      <c r="BF2950" s="234"/>
      <c r="BG2950" s="234"/>
      <c r="BH2950" s="234"/>
      <c r="BI2950" s="234"/>
      <c r="BJ2950" s="234"/>
      <c r="BK2950" s="234"/>
      <c r="BL2950" s="234"/>
      <c r="BM2950" s="234"/>
      <c r="BN2950" s="234"/>
      <c r="BO2950" s="234"/>
      <c r="BP2950" s="234"/>
      <c r="BQ2950" s="234"/>
      <c r="BR2950" s="234"/>
      <c r="BS2950" s="234"/>
      <c r="BT2950" s="234"/>
      <c r="BU2950" s="234"/>
      <c r="BV2950" s="234"/>
      <c r="BW2950" s="234"/>
      <c r="BX2950" s="234"/>
      <c r="BY2950" s="234"/>
      <c r="BZ2950" s="234"/>
      <c r="CA2950" s="234"/>
      <c r="CB2950" s="234"/>
      <c r="CC2950" s="234"/>
      <c r="CD2950" s="234"/>
      <c r="CE2950" s="234"/>
      <c r="CF2950" s="234"/>
      <c r="CG2950" s="234"/>
      <c r="CH2950" s="234"/>
      <c r="CI2950" s="234"/>
      <c r="CJ2950" s="234"/>
      <c r="CK2950" s="234"/>
      <c r="CL2950" s="234"/>
    </row>
    <row r="2951" spans="2:90" x14ac:dyDescent="0.4">
      <c r="B2951" s="124" t="s">
        <v>542</v>
      </c>
      <c r="D2951" t="s">
        <v>554</v>
      </c>
      <c r="E2951" s="8"/>
      <c r="H2951" s="12"/>
      <c r="I2951" s="60"/>
      <c r="J2951" s="60"/>
      <c r="K2951" s="38"/>
      <c r="L2951" s="38"/>
      <c r="M2951" s="38"/>
      <c r="N2951" s="38"/>
      <c r="O2951" s="38"/>
      <c r="P2951" s="38"/>
      <c r="R2951" s="15"/>
      <c r="S2951" s="234"/>
      <c r="T2951" s="234"/>
      <c r="U2951" s="234"/>
      <c r="V2951" s="234"/>
      <c r="W2951" s="234"/>
      <c r="X2951" s="234"/>
      <c r="Y2951" s="234"/>
      <c r="Z2951" s="234"/>
      <c r="AA2951" s="234"/>
      <c r="AB2951" s="234"/>
      <c r="AC2951" s="234"/>
      <c r="AD2951" s="234"/>
      <c r="AE2951" s="234"/>
      <c r="AF2951" s="234"/>
      <c r="AG2951" s="234"/>
      <c r="AH2951" s="234"/>
      <c r="AI2951" s="234"/>
      <c r="AJ2951" s="234"/>
      <c r="AK2951" s="234"/>
      <c r="AL2951" s="234"/>
      <c r="AM2951" s="234"/>
      <c r="AN2951" s="234"/>
      <c r="AO2951" s="234"/>
      <c r="AP2951" s="234"/>
      <c r="AQ2951" s="234"/>
      <c r="AR2951" s="234"/>
      <c r="AS2951" s="234"/>
      <c r="AT2951" s="234"/>
      <c r="AU2951" s="234"/>
      <c r="AV2951" s="234"/>
      <c r="AW2951" s="234"/>
      <c r="AX2951" s="234"/>
      <c r="AY2951" s="234"/>
      <c r="AZ2951" s="234"/>
      <c r="BA2951" s="234"/>
      <c r="BB2951" s="234"/>
      <c r="BC2951" s="234"/>
      <c r="BD2951" s="234"/>
      <c r="BE2951" s="234"/>
      <c r="BF2951" s="234"/>
      <c r="BG2951" s="234"/>
      <c r="BH2951" s="234"/>
      <c r="BI2951" s="234"/>
      <c r="BJ2951" s="234"/>
      <c r="BK2951" s="234"/>
      <c r="BL2951" s="234"/>
      <c r="BM2951" s="234"/>
      <c r="BN2951" s="234"/>
      <c r="BO2951" s="234"/>
      <c r="BP2951" s="234"/>
      <c r="BQ2951" s="234"/>
      <c r="BR2951" s="234"/>
      <c r="BS2951" s="234"/>
      <c r="BT2951" s="234"/>
      <c r="BU2951" s="234"/>
      <c r="BV2951" s="234"/>
      <c r="BW2951" s="234"/>
      <c r="BX2951" s="234"/>
      <c r="BY2951" s="234"/>
      <c r="BZ2951" s="234"/>
      <c r="CA2951" s="234"/>
      <c r="CB2951" s="234"/>
      <c r="CC2951" s="234"/>
      <c r="CD2951" s="234"/>
      <c r="CE2951" s="234"/>
      <c r="CF2951" s="234"/>
      <c r="CG2951" s="234"/>
      <c r="CH2951" s="234"/>
      <c r="CI2951" s="234"/>
      <c r="CJ2951" s="234"/>
      <c r="CK2951" s="234"/>
      <c r="CL2951" s="234"/>
    </row>
    <row r="2952" spans="2:90" x14ac:dyDescent="0.4">
      <c r="B2952" s="310" t="s">
        <v>547</v>
      </c>
      <c r="D2952" t="s">
        <v>554</v>
      </c>
      <c r="E2952" s="8"/>
      <c r="H2952" s="16">
        <v>0.1</v>
      </c>
      <c r="I2952">
        <v>1</v>
      </c>
      <c r="J2952"/>
      <c r="K2952" s="38"/>
      <c r="L2952" s="38"/>
      <c r="M2952" s="38"/>
      <c r="N2952" s="38"/>
      <c r="O2952" s="38"/>
      <c r="P2952" s="38"/>
      <c r="R2952" s="15"/>
      <c r="S2952" s="234"/>
      <c r="T2952" s="234"/>
      <c r="U2952" s="234"/>
      <c r="V2952" s="234"/>
      <c r="W2952" s="234"/>
      <c r="X2952" s="234"/>
      <c r="Y2952" s="234"/>
      <c r="Z2952" s="234"/>
      <c r="AA2952" s="234"/>
      <c r="AB2952" s="234"/>
      <c r="AC2952" s="234"/>
      <c r="AD2952" s="234"/>
      <c r="AE2952" s="234"/>
      <c r="AF2952" s="234"/>
      <c r="AG2952" s="234"/>
      <c r="AH2952" s="234"/>
      <c r="AI2952" s="234"/>
      <c r="AJ2952" s="234"/>
      <c r="AK2952" s="234"/>
      <c r="AL2952" s="234"/>
      <c r="AM2952" s="234"/>
      <c r="AN2952" s="234"/>
      <c r="AO2952" s="234"/>
      <c r="AP2952" s="234"/>
      <c r="AQ2952" s="234"/>
      <c r="AR2952" s="234"/>
      <c r="AS2952" s="234"/>
      <c r="AT2952" s="234"/>
      <c r="AU2952" s="234"/>
      <c r="AV2952" s="234"/>
      <c r="AW2952" s="234"/>
      <c r="AX2952" s="234"/>
      <c r="AY2952" s="234"/>
      <c r="AZ2952" s="234"/>
      <c r="BA2952" s="234"/>
      <c r="BB2952" s="234"/>
      <c r="BC2952" s="234"/>
      <c r="BD2952" s="234"/>
      <c r="BE2952" s="234"/>
      <c r="BF2952" s="234"/>
      <c r="BG2952" s="234"/>
      <c r="BH2952" s="234"/>
      <c r="BI2952" s="234"/>
      <c r="BJ2952" s="234"/>
      <c r="BK2952" s="234"/>
      <c r="BL2952" s="234"/>
      <c r="BM2952" s="234"/>
      <c r="BN2952" s="234"/>
      <c r="BO2952" s="234"/>
      <c r="BP2952" s="234"/>
      <c r="BQ2952" s="234"/>
      <c r="BR2952" s="234"/>
      <c r="BS2952" s="234"/>
      <c r="BT2952" s="234"/>
      <c r="BU2952" s="234"/>
      <c r="BV2952" s="234"/>
      <c r="BW2952" s="234"/>
      <c r="BX2952" s="234"/>
      <c r="BY2952" s="234"/>
      <c r="BZ2952" s="234"/>
      <c r="CA2952" s="234"/>
      <c r="CB2952" s="234"/>
      <c r="CC2952" s="234"/>
      <c r="CD2952" s="234"/>
      <c r="CE2952" s="234"/>
      <c r="CF2952" s="234"/>
      <c r="CG2952" s="234"/>
      <c r="CH2952" s="234"/>
      <c r="CI2952" s="234"/>
      <c r="CJ2952" s="234"/>
      <c r="CK2952" s="234"/>
      <c r="CL2952" s="234"/>
    </row>
    <row r="2953" spans="2:90" x14ac:dyDescent="0.4">
      <c r="B2953" s="310" t="s">
        <v>548</v>
      </c>
      <c r="D2953" t="s">
        <v>554</v>
      </c>
      <c r="E2953" s="8"/>
      <c r="H2953" s="16">
        <v>0.35</v>
      </c>
      <c r="I2953">
        <f>I2952+1</f>
        <v>2</v>
      </c>
      <c r="J2953"/>
      <c r="K2953" s="38"/>
      <c r="L2953" s="38"/>
      <c r="M2953" s="38"/>
      <c r="N2953" s="38"/>
      <c r="O2953" s="38"/>
      <c r="P2953" s="38"/>
      <c r="R2953" s="15"/>
      <c r="S2953" s="234"/>
      <c r="T2953" s="234"/>
      <c r="U2953" s="234"/>
      <c r="V2953" s="234"/>
      <c r="W2953" s="234"/>
      <c r="X2953" s="234"/>
      <c r="Y2953" s="234"/>
      <c r="Z2953" s="234"/>
      <c r="AA2953" s="234"/>
      <c r="AB2953" s="234"/>
      <c r="AC2953" s="234"/>
      <c r="AD2953" s="234"/>
      <c r="AE2953" s="234"/>
      <c r="AF2953" s="234"/>
      <c r="AG2953" s="234"/>
      <c r="AH2953" s="234"/>
      <c r="AI2953" s="234"/>
      <c r="AJ2953" s="234"/>
      <c r="AK2953" s="234"/>
      <c r="AL2953" s="234"/>
      <c r="AM2953" s="234"/>
      <c r="AN2953" s="234"/>
      <c r="AO2953" s="234"/>
      <c r="AP2953" s="234"/>
      <c r="AQ2953" s="234"/>
      <c r="AR2953" s="234"/>
      <c r="AS2953" s="234"/>
      <c r="AT2953" s="234"/>
      <c r="AU2953" s="234"/>
      <c r="AV2953" s="234"/>
      <c r="AW2953" s="234"/>
      <c r="AX2953" s="234"/>
      <c r="AY2953" s="234"/>
      <c r="AZ2953" s="234"/>
      <c r="BA2953" s="234"/>
      <c r="BB2953" s="234"/>
      <c r="BC2953" s="234"/>
      <c r="BD2953" s="234"/>
      <c r="BE2953" s="234"/>
      <c r="BF2953" s="234"/>
      <c r="BG2953" s="234"/>
      <c r="BH2953" s="234"/>
      <c r="BI2953" s="234"/>
      <c r="BJ2953" s="234"/>
      <c r="BK2953" s="234"/>
      <c r="BL2953" s="234"/>
      <c r="BM2953" s="234"/>
      <c r="BN2953" s="234"/>
      <c r="BO2953" s="234"/>
      <c r="BP2953" s="234"/>
      <c r="BQ2953" s="234"/>
      <c r="BR2953" s="234"/>
      <c r="BS2953" s="234"/>
      <c r="BT2953" s="234"/>
      <c r="BU2953" s="234"/>
      <c r="BV2953" s="234"/>
      <c r="BW2953" s="234"/>
      <c r="BX2953" s="234"/>
      <c r="BY2953" s="234"/>
      <c r="BZ2953" s="234"/>
      <c r="CA2953" s="234"/>
      <c r="CB2953" s="234"/>
      <c r="CC2953" s="234"/>
      <c r="CD2953" s="234"/>
      <c r="CE2953" s="234"/>
      <c r="CF2953" s="234"/>
      <c r="CG2953" s="234"/>
      <c r="CH2953" s="234"/>
      <c r="CI2953" s="234"/>
      <c r="CJ2953" s="234"/>
      <c r="CK2953" s="234"/>
      <c r="CL2953" s="234"/>
    </row>
    <row r="2954" spans="2:90" x14ac:dyDescent="0.4">
      <c r="B2954" s="310" t="s">
        <v>550</v>
      </c>
      <c r="D2954" t="s">
        <v>554</v>
      </c>
      <c r="E2954" s="8"/>
      <c r="H2954" s="16">
        <v>0.05</v>
      </c>
      <c r="I2954">
        <f t="shared" ref="I2954:I2955" si="4170">I2953+1</f>
        <v>3</v>
      </c>
      <c r="J2954"/>
      <c r="K2954" s="38"/>
      <c r="L2954" s="38"/>
      <c r="M2954" s="38"/>
      <c r="N2954" s="38"/>
      <c r="O2954" s="38"/>
      <c r="P2954" s="38"/>
      <c r="R2954" s="15"/>
      <c r="S2954" s="234"/>
      <c r="T2954" s="234"/>
      <c r="U2954" s="234"/>
      <c r="V2954" s="234"/>
      <c r="W2954" s="234"/>
      <c r="X2954" s="234"/>
      <c r="Y2954" s="234"/>
      <c r="Z2954" s="234"/>
      <c r="AA2954" s="234"/>
      <c r="AB2954" s="234"/>
      <c r="AC2954" s="234"/>
      <c r="AD2954" s="234"/>
      <c r="AE2954" s="234"/>
      <c r="AF2954" s="234"/>
      <c r="AG2954" s="234"/>
      <c r="AH2954" s="234"/>
      <c r="AI2954" s="234"/>
      <c r="AJ2954" s="234"/>
      <c r="AK2954" s="234"/>
      <c r="AL2954" s="234"/>
      <c r="AM2954" s="234"/>
      <c r="AN2954" s="234"/>
      <c r="AO2954" s="234"/>
      <c r="AP2954" s="234"/>
      <c r="AQ2954" s="234"/>
      <c r="AR2954" s="234"/>
      <c r="AS2954" s="234"/>
      <c r="AT2954" s="234"/>
      <c r="AU2954" s="234"/>
      <c r="AV2954" s="234"/>
      <c r="AW2954" s="234"/>
      <c r="AX2954" s="234"/>
      <c r="AY2954" s="234"/>
      <c r="AZ2954" s="234"/>
      <c r="BA2954" s="234"/>
      <c r="BB2954" s="234"/>
      <c r="BC2954" s="234"/>
      <c r="BD2954" s="234"/>
      <c r="BE2954" s="234"/>
      <c r="BF2954" s="234"/>
      <c r="BG2954" s="234"/>
      <c r="BH2954" s="234"/>
      <c r="BI2954" s="234"/>
      <c r="BJ2954" s="234"/>
      <c r="BK2954" s="234"/>
      <c r="BL2954" s="234"/>
      <c r="BM2954" s="234"/>
      <c r="BN2954" s="234"/>
      <c r="BO2954" s="234"/>
      <c r="BP2954" s="234"/>
      <c r="BQ2954" s="234"/>
      <c r="BR2954" s="234"/>
      <c r="BS2954" s="234"/>
      <c r="BT2954" s="234"/>
      <c r="BU2954" s="234"/>
      <c r="BV2954" s="234"/>
      <c r="BW2954" s="234"/>
      <c r="BX2954" s="234"/>
      <c r="BY2954" s="234"/>
      <c r="BZ2954" s="234"/>
      <c r="CA2954" s="234"/>
      <c r="CB2954" s="234"/>
      <c r="CC2954" s="234"/>
      <c r="CD2954" s="234"/>
      <c r="CE2954" s="234"/>
      <c r="CF2954" s="234"/>
      <c r="CG2954" s="234"/>
      <c r="CH2954" s="234"/>
      <c r="CI2954" s="234"/>
      <c r="CJ2954" s="234"/>
      <c r="CK2954" s="234"/>
      <c r="CL2954" s="234"/>
    </row>
    <row r="2955" spans="2:90" x14ac:dyDescent="0.4">
      <c r="B2955" s="310" t="s">
        <v>549</v>
      </c>
      <c r="D2955" t="s">
        <v>554</v>
      </c>
      <c r="E2955" s="8"/>
      <c r="H2955" s="16">
        <v>0.45</v>
      </c>
      <c r="I2955">
        <f t="shared" si="4170"/>
        <v>4</v>
      </c>
      <c r="J2955"/>
      <c r="K2955" s="38"/>
      <c r="L2955" s="38"/>
      <c r="M2955" s="38"/>
      <c r="N2955" s="38"/>
      <c r="O2955" s="38"/>
      <c r="P2955" s="38"/>
      <c r="R2955" s="15"/>
      <c r="S2955" s="234"/>
      <c r="T2955" s="234"/>
      <c r="U2955" s="234"/>
      <c r="V2955" s="234"/>
      <c r="W2955" s="234"/>
      <c r="X2955" s="234"/>
      <c r="Y2955" s="234"/>
      <c r="Z2955" s="234"/>
      <c r="AA2955" s="234"/>
      <c r="AB2955" s="234"/>
      <c r="AC2955" s="234"/>
      <c r="AD2955" s="234"/>
      <c r="AE2955" s="234"/>
      <c r="AF2955" s="234"/>
      <c r="AG2955" s="234"/>
      <c r="AH2955" s="234"/>
      <c r="AI2955" s="234"/>
      <c r="AJ2955" s="234"/>
      <c r="AK2955" s="234"/>
      <c r="AL2955" s="234"/>
      <c r="AM2955" s="234"/>
      <c r="AN2955" s="234"/>
      <c r="AO2955" s="234"/>
      <c r="AP2955" s="234"/>
      <c r="AQ2955" s="234"/>
      <c r="AR2955" s="234"/>
      <c r="AS2955" s="234"/>
      <c r="AT2955" s="234"/>
      <c r="AU2955" s="234"/>
      <c r="AV2955" s="234"/>
      <c r="AW2955" s="234"/>
      <c r="AX2955" s="234"/>
      <c r="AY2955" s="234"/>
      <c r="AZ2955" s="234"/>
      <c r="BA2955" s="234"/>
      <c r="BB2955" s="234"/>
      <c r="BC2955" s="234"/>
      <c r="BD2955" s="234"/>
      <c r="BE2955" s="234"/>
      <c r="BF2955" s="234"/>
      <c r="BG2955" s="234"/>
      <c r="BH2955" s="234"/>
      <c r="BI2955" s="234"/>
      <c r="BJ2955" s="234"/>
      <c r="BK2955" s="234"/>
      <c r="BL2955" s="234"/>
      <c r="BM2955" s="234"/>
      <c r="BN2955" s="234"/>
      <c r="BO2955" s="234"/>
      <c r="BP2955" s="234"/>
      <c r="BQ2955" s="234"/>
      <c r="BR2955" s="234"/>
      <c r="BS2955" s="234"/>
      <c r="BT2955" s="234"/>
      <c r="BU2955" s="234"/>
      <c r="BV2955" s="234"/>
      <c r="BW2955" s="234"/>
      <c r="BX2955" s="234"/>
      <c r="BY2955" s="234"/>
      <c r="BZ2955" s="234"/>
      <c r="CA2955" s="234"/>
      <c r="CB2955" s="234"/>
      <c r="CC2955" s="234"/>
      <c r="CD2955" s="234"/>
      <c r="CE2955" s="234"/>
      <c r="CF2955" s="234"/>
      <c r="CG2955" s="234"/>
      <c r="CH2955" s="234"/>
      <c r="CI2955" s="234"/>
      <c r="CJ2955" s="234"/>
      <c r="CK2955" s="234"/>
      <c r="CL2955" s="234"/>
    </row>
    <row r="2956" spans="2:90" x14ac:dyDescent="0.4">
      <c r="B2956" s="141" t="s">
        <v>62</v>
      </c>
      <c r="D2956" t="s">
        <v>554</v>
      </c>
      <c r="E2956" s="8"/>
      <c r="H2956" s="34">
        <f>1-SUM(H2952:H2955)</f>
        <v>5.0000000000000044E-2</v>
      </c>
      <c r="I2956" s="60"/>
      <c r="J2956" s="60"/>
      <c r="K2956" s="38"/>
      <c r="L2956" s="38"/>
      <c r="M2956" s="38"/>
      <c r="N2956" s="38"/>
      <c r="O2956" s="38"/>
      <c r="P2956" s="38"/>
      <c r="R2956" s="15"/>
      <c r="S2956" s="234"/>
      <c r="T2956" s="234"/>
      <c r="U2956" s="234"/>
      <c r="V2956" s="234"/>
      <c r="W2956" s="234"/>
      <c r="X2956" s="234"/>
      <c r="Y2956" s="234"/>
      <c r="Z2956" s="234"/>
      <c r="AA2956" s="234"/>
      <c r="AB2956" s="234"/>
      <c r="AC2956" s="234"/>
      <c r="AD2956" s="234"/>
      <c r="AE2956" s="234"/>
      <c r="AF2956" s="234"/>
      <c r="AG2956" s="234"/>
      <c r="AH2956" s="234"/>
      <c r="AI2956" s="234"/>
      <c r="AJ2956" s="234"/>
      <c r="AK2956" s="234"/>
      <c r="AL2956" s="234"/>
      <c r="AM2956" s="234"/>
      <c r="AN2956" s="234"/>
      <c r="AO2956" s="234"/>
      <c r="AP2956" s="234"/>
      <c r="AQ2956" s="234"/>
      <c r="AR2956" s="234"/>
      <c r="AS2956" s="234"/>
      <c r="AT2956" s="234"/>
      <c r="AU2956" s="234"/>
      <c r="AV2956" s="234"/>
      <c r="AW2956" s="234"/>
      <c r="AX2956" s="234"/>
      <c r="AY2956" s="234"/>
      <c r="AZ2956" s="234"/>
      <c r="BA2956" s="234"/>
      <c r="BB2956" s="234"/>
      <c r="BC2956" s="234"/>
      <c r="BD2956" s="234"/>
      <c r="BE2956" s="234"/>
      <c r="BF2956" s="234"/>
      <c r="BG2956" s="234"/>
      <c r="BH2956" s="234"/>
      <c r="BI2956" s="234"/>
      <c r="BJ2956" s="234"/>
      <c r="BK2956" s="234"/>
      <c r="BL2956" s="234"/>
      <c r="BM2956" s="234"/>
      <c r="BN2956" s="234"/>
      <c r="BO2956" s="234"/>
      <c r="BP2956" s="234"/>
      <c r="BQ2956" s="234"/>
      <c r="BR2956" s="234"/>
      <c r="BS2956" s="234"/>
      <c r="BT2956" s="234"/>
      <c r="BU2956" s="234"/>
      <c r="BV2956" s="234"/>
      <c r="BW2956" s="234"/>
      <c r="BX2956" s="234"/>
      <c r="BY2956" s="234"/>
      <c r="BZ2956" s="234"/>
      <c r="CA2956" s="234"/>
      <c r="CB2956" s="234"/>
      <c r="CC2956" s="234"/>
      <c r="CD2956" s="234"/>
      <c r="CE2956" s="234"/>
      <c r="CF2956" s="234"/>
      <c r="CG2956" s="234"/>
      <c r="CH2956" s="234"/>
      <c r="CI2956" s="234"/>
      <c r="CJ2956" s="234"/>
      <c r="CK2956" s="234"/>
      <c r="CL2956" s="234"/>
    </row>
    <row r="2957" spans="2:90" x14ac:dyDescent="0.4">
      <c r="B2957" s="132" t="str">
        <f t="shared" ref="B2957:B2964" si="4171">B2939</f>
        <v>Surgical procedures</v>
      </c>
      <c r="D2957" t="s">
        <v>554</v>
      </c>
      <c r="E2957" s="8" t="str">
        <f t="shared" ref="E2957" si="4172">ROW()&amp;" "&amp;D2957</f>
        <v>2957 SEASON QUARTER-TR-R</v>
      </c>
      <c r="G2957" t="s">
        <v>332</v>
      </c>
      <c r="H2957" s="12"/>
      <c r="I2957" s="60"/>
      <c r="J2957" s="60"/>
      <c r="K2957" s="38"/>
      <c r="L2957" s="38"/>
      <c r="M2957" s="38"/>
      <c r="N2957" s="38"/>
      <c r="O2957" s="38"/>
      <c r="P2957" s="38"/>
      <c r="R2957" s="15"/>
      <c r="S2957" s="234"/>
      <c r="T2957" s="234"/>
      <c r="U2957" s="234"/>
      <c r="V2957" s="234"/>
      <c r="W2957" s="234"/>
      <c r="X2957" s="234"/>
      <c r="Y2957" s="234"/>
      <c r="Z2957" s="234"/>
      <c r="AA2957" s="234"/>
      <c r="AB2957" s="234"/>
      <c r="AC2957" s="234"/>
      <c r="AD2957" s="234"/>
      <c r="AE2957" s="234"/>
      <c r="AF2957" s="234"/>
      <c r="AG2957" s="234"/>
      <c r="AH2957" s="234"/>
      <c r="AI2957" s="234"/>
      <c r="AJ2957" s="234"/>
      <c r="AK2957" s="234"/>
      <c r="AL2957" s="234"/>
      <c r="AM2957" s="234"/>
      <c r="AN2957" s="234"/>
      <c r="AO2957" s="234"/>
      <c r="AP2957" s="234"/>
      <c r="AQ2957" s="234"/>
      <c r="AR2957" s="234"/>
      <c r="AS2957" s="234"/>
      <c r="AT2957" s="234"/>
      <c r="AU2957" s="234"/>
      <c r="AV2957" s="234"/>
      <c r="AW2957" s="234"/>
      <c r="AX2957" s="234"/>
      <c r="AY2957" s="234"/>
      <c r="AZ2957" s="234"/>
      <c r="BA2957" s="234"/>
      <c r="BB2957" s="234"/>
      <c r="BC2957" s="234"/>
      <c r="BD2957" s="234"/>
      <c r="BE2957" s="234"/>
      <c r="BF2957" s="234"/>
      <c r="BG2957" s="234"/>
      <c r="BH2957" s="234"/>
      <c r="BI2957" s="234"/>
      <c r="BJ2957" s="234"/>
      <c r="BK2957" s="234"/>
      <c r="BL2957" s="234"/>
      <c r="BM2957" s="234"/>
      <c r="BN2957" s="234"/>
      <c r="BO2957" s="234"/>
      <c r="BP2957" s="234"/>
      <c r="BQ2957" s="234"/>
      <c r="BR2957" s="234"/>
      <c r="BS2957" s="234"/>
      <c r="BT2957" s="234"/>
      <c r="BU2957" s="234"/>
      <c r="BV2957" s="234"/>
      <c r="BW2957" s="234"/>
      <c r="BX2957" s="234"/>
      <c r="BY2957" s="234"/>
      <c r="BZ2957" s="234"/>
      <c r="CA2957" s="234"/>
      <c r="CB2957" s="234"/>
      <c r="CC2957" s="234"/>
      <c r="CD2957" s="234"/>
      <c r="CE2957" s="234"/>
      <c r="CF2957" s="234"/>
      <c r="CG2957" s="234"/>
      <c r="CH2957" s="234"/>
      <c r="CI2957" s="234"/>
      <c r="CJ2957" s="234"/>
      <c r="CK2957" s="234"/>
      <c r="CL2957" s="234"/>
    </row>
    <row r="2958" spans="2:90" x14ac:dyDescent="0.4">
      <c r="B2958" s="132" t="str">
        <f t="shared" si="4171"/>
        <v>procedure</v>
      </c>
      <c r="D2958" t="s">
        <v>554</v>
      </c>
      <c r="E2958" s="8" t="str">
        <f>ROW()&amp;" "&amp;D2958</f>
        <v>2958 SEASON QUARTER-TR-R</v>
      </c>
      <c r="G2958" t="s">
        <v>332</v>
      </c>
      <c r="H2958" s="27"/>
      <c r="I2958" s="78"/>
      <c r="J2958" s="78"/>
      <c r="K2958" s="33"/>
      <c r="L2958" s="33"/>
      <c r="M2958" s="33"/>
      <c r="N2958" s="33"/>
      <c r="O2958" s="33"/>
      <c r="P2958" s="33"/>
      <c r="R2958" s="33"/>
      <c r="S2958" s="80"/>
      <c r="T2958" s="80"/>
      <c r="U2958" s="80"/>
      <c r="V2958" s="80"/>
      <c r="W2958" s="80"/>
      <c r="X2958" s="80"/>
      <c r="Y2958" s="80"/>
      <c r="Z2958" s="80"/>
      <c r="AA2958" s="80"/>
      <c r="AB2958" s="80"/>
      <c r="AC2958" s="80"/>
      <c r="AD2958" s="80"/>
      <c r="AE2958" s="80"/>
      <c r="AF2958" s="80"/>
      <c r="AG2958" s="80"/>
      <c r="AH2958" s="80"/>
      <c r="AI2958" s="80"/>
      <c r="AJ2958" s="80"/>
      <c r="AK2958" s="80"/>
      <c r="AL2958" s="80"/>
      <c r="AM2958" s="80"/>
      <c r="AN2958" s="80"/>
      <c r="AO2958" s="80"/>
      <c r="AP2958" s="80"/>
      <c r="AQ2958" s="80"/>
      <c r="AR2958" s="80"/>
      <c r="AS2958" s="80"/>
      <c r="AT2958" s="80"/>
      <c r="AU2958" s="80"/>
      <c r="AV2958" s="80"/>
      <c r="AW2958" s="80"/>
      <c r="AX2958" s="80"/>
      <c r="AY2958" s="80"/>
      <c r="AZ2958" s="80"/>
      <c r="BA2958" s="80"/>
      <c r="BB2958" s="80"/>
      <c r="BC2958" s="80"/>
      <c r="BD2958" s="80"/>
      <c r="BE2958" s="80"/>
      <c r="BF2958" s="80"/>
      <c r="BG2958" s="80"/>
      <c r="BH2958" s="80"/>
      <c r="BI2958" s="80"/>
      <c r="BJ2958" s="80"/>
      <c r="BK2958" s="80"/>
      <c r="BL2958" s="80"/>
      <c r="BM2958" s="80"/>
      <c r="BN2958" s="80"/>
      <c r="BO2958" s="80"/>
      <c r="BP2958" s="80"/>
      <c r="BQ2958" s="80"/>
      <c r="BR2958" s="80"/>
      <c r="BS2958" s="80"/>
      <c r="BT2958" s="80"/>
      <c r="BU2958" s="80"/>
      <c r="BV2958" s="80"/>
      <c r="BW2958" s="80"/>
      <c r="BX2958" s="80"/>
      <c r="BY2958" s="80"/>
      <c r="BZ2958" s="80"/>
      <c r="CA2958" s="80"/>
      <c r="CB2958" s="80"/>
      <c r="CC2958" s="80"/>
      <c r="CD2958" s="80"/>
      <c r="CE2958" s="80"/>
      <c r="CF2958" s="80"/>
      <c r="CG2958" s="80"/>
      <c r="CH2958" s="80"/>
      <c r="CI2958" s="80"/>
      <c r="CJ2958" s="80"/>
      <c r="CK2958" s="80"/>
      <c r="CL2958" s="80"/>
    </row>
    <row r="2959" spans="2:90" x14ac:dyDescent="0.4">
      <c r="B2959" s="132" t="str">
        <f t="shared" si="4171"/>
        <v>Primary revenue driver</v>
      </c>
      <c r="D2959" t="s">
        <v>554</v>
      </c>
      <c r="E2959" s="8" t="str">
        <f t="shared" ref="E2959:E2964" si="4173">ROW()&amp;" "&amp;D2959</f>
        <v>2959 SEASON QUARTER-TR-R</v>
      </c>
      <c r="G2959" t="s">
        <v>332</v>
      </c>
      <c r="H2959" s="27"/>
      <c r="I2959" s="78"/>
      <c r="J2959" s="78"/>
      <c r="K2959" s="33"/>
      <c r="L2959" s="33"/>
      <c r="M2959" s="33"/>
      <c r="N2959" s="33"/>
      <c r="O2959" s="33"/>
      <c r="P2959" s="33"/>
      <c r="R2959" s="33"/>
      <c r="S2959" s="80"/>
      <c r="T2959" s="80"/>
      <c r="U2959" s="80"/>
      <c r="V2959" s="80"/>
      <c r="W2959" s="80"/>
      <c r="X2959" s="80"/>
      <c r="Y2959" s="80"/>
      <c r="Z2959" s="80"/>
      <c r="AA2959" s="80"/>
      <c r="AB2959" s="80"/>
      <c r="AC2959" s="80"/>
      <c r="AD2959" s="80"/>
      <c r="AE2959" s="80"/>
      <c r="AF2959" s="80"/>
      <c r="AG2959" s="80"/>
      <c r="AH2959" s="80"/>
      <c r="AI2959" s="80"/>
      <c r="AJ2959" s="80"/>
      <c r="AK2959" s="80"/>
      <c r="AL2959" s="80"/>
      <c r="AM2959" s="80"/>
      <c r="AN2959" s="80"/>
      <c r="AO2959" s="80"/>
      <c r="AP2959" s="80"/>
      <c r="AQ2959" s="80"/>
      <c r="AR2959" s="80"/>
      <c r="AS2959" s="80"/>
      <c r="AT2959" s="80"/>
      <c r="AU2959" s="80"/>
      <c r="AV2959" s="80"/>
      <c r="AW2959" s="80"/>
      <c r="AX2959" s="80"/>
      <c r="AY2959" s="80"/>
      <c r="AZ2959" s="80"/>
      <c r="BA2959" s="80"/>
      <c r="BB2959" s="80"/>
      <c r="BC2959" s="80"/>
      <c r="BD2959" s="80"/>
      <c r="BE2959" s="80"/>
      <c r="BF2959" s="80"/>
      <c r="BG2959" s="80"/>
      <c r="BH2959" s="80"/>
      <c r="BI2959" s="80"/>
      <c r="BJ2959" s="80"/>
      <c r="BK2959" s="80"/>
      <c r="BL2959" s="80"/>
      <c r="BM2959" s="80"/>
      <c r="BN2959" s="80"/>
      <c r="BO2959" s="80"/>
      <c r="BP2959" s="80"/>
      <c r="BQ2959" s="80"/>
      <c r="BR2959" s="80"/>
      <c r="BS2959" s="80"/>
      <c r="BT2959" s="80"/>
      <c r="BU2959" s="80"/>
      <c r="BV2959" s="80"/>
      <c r="BW2959" s="80"/>
      <c r="BX2959" s="80"/>
      <c r="BY2959" s="80"/>
      <c r="BZ2959" s="80"/>
      <c r="CA2959" s="80"/>
      <c r="CB2959" s="80"/>
      <c r="CC2959" s="80"/>
      <c r="CD2959" s="80"/>
      <c r="CE2959" s="80"/>
      <c r="CF2959" s="80"/>
      <c r="CG2959" s="80"/>
      <c r="CH2959" s="80"/>
      <c r="CI2959" s="80"/>
      <c r="CJ2959" s="80"/>
      <c r="CK2959" s="80"/>
      <c r="CL2959" s="80"/>
    </row>
    <row r="2960" spans="2:90" x14ac:dyDescent="0.4">
      <c r="B2960" s="132" t="str">
        <f t="shared" si="4171"/>
        <v>Primary volume driver</v>
      </c>
      <c r="D2960" t="s">
        <v>554</v>
      </c>
      <c r="E2960" s="8" t="str">
        <f t="shared" si="4173"/>
        <v>2960 SEASON QUARTER-TR-R</v>
      </c>
      <c r="G2960" t="s">
        <v>332</v>
      </c>
      <c r="K2960" s="53"/>
      <c r="L2960" s="53"/>
      <c r="M2960" s="53"/>
      <c r="N2960" s="53"/>
      <c r="O2960" s="53"/>
      <c r="P2960" s="53"/>
      <c r="R2960" s="24"/>
      <c r="S2960" s="80"/>
      <c r="T2960" s="80"/>
      <c r="U2960" s="80"/>
      <c r="V2960" s="80"/>
      <c r="W2960" s="80"/>
      <c r="X2960" s="80"/>
      <c r="Y2960" s="80"/>
      <c r="Z2960" s="80"/>
      <c r="AA2960" s="80"/>
      <c r="AB2960" s="80"/>
      <c r="AC2960" s="80"/>
      <c r="AD2960" s="80"/>
      <c r="AE2960" s="80"/>
      <c r="AF2960" s="80"/>
      <c r="AG2960" s="80"/>
      <c r="AH2960" s="80"/>
      <c r="AI2960" s="80"/>
      <c r="AJ2960" s="80"/>
      <c r="AK2960" s="80"/>
      <c r="AL2960" s="80"/>
      <c r="AM2960" s="80"/>
      <c r="AN2960" s="80"/>
      <c r="AO2960" s="80"/>
      <c r="AP2960" s="80"/>
      <c r="AQ2960" s="80"/>
      <c r="AR2960" s="80"/>
      <c r="AS2960" s="80"/>
      <c r="AT2960" s="80"/>
      <c r="AU2960" s="80"/>
      <c r="AV2960" s="80"/>
      <c r="AW2960" s="80"/>
      <c r="AX2960" s="80"/>
      <c r="AY2960" s="80"/>
      <c r="AZ2960" s="80"/>
      <c r="BA2960" s="80"/>
      <c r="BB2960" s="80"/>
      <c r="BC2960" s="80"/>
      <c r="BD2960" s="80"/>
      <c r="BE2960" s="80"/>
      <c r="BF2960" s="80"/>
      <c r="BG2960" s="80"/>
      <c r="BH2960" s="80"/>
      <c r="BI2960" s="80"/>
      <c r="BJ2960" s="80"/>
      <c r="BK2960" s="80"/>
      <c r="BL2960" s="80"/>
      <c r="BM2960" s="80"/>
      <c r="BN2960" s="80"/>
      <c r="BO2960" s="80"/>
      <c r="BP2960" s="80"/>
      <c r="BQ2960" s="80"/>
      <c r="BR2960" s="80"/>
      <c r="BS2960" s="80"/>
      <c r="BT2960" s="80"/>
      <c r="BU2960" s="80"/>
      <c r="BV2960" s="80"/>
      <c r="BW2960" s="80"/>
      <c r="BX2960" s="80"/>
      <c r="BY2960" s="80"/>
      <c r="BZ2960" s="80"/>
      <c r="CA2960" s="80"/>
      <c r="CB2960" s="80"/>
      <c r="CC2960" s="80"/>
      <c r="CD2960" s="80"/>
      <c r="CE2960" s="80"/>
      <c r="CF2960" s="80"/>
      <c r="CG2960" s="80"/>
      <c r="CH2960" s="80"/>
      <c r="CI2960" s="80"/>
      <c r="CJ2960" s="80"/>
      <c r="CK2960" s="80"/>
      <c r="CL2960" s="80"/>
    </row>
    <row r="2961" spans="2:90" x14ac:dyDescent="0.4">
      <c r="B2961" s="132" t="str">
        <f t="shared" si="4171"/>
        <v>(Secondary label)</v>
      </c>
      <c r="D2961" t="s">
        <v>554</v>
      </c>
      <c r="E2961" s="8" t="str">
        <f t="shared" si="4173"/>
        <v>2961 SEASON QUARTER-TR-R</v>
      </c>
      <c r="G2961" t="s">
        <v>332</v>
      </c>
      <c r="H2961" s="12"/>
      <c r="I2961" s="60"/>
      <c r="J2961" s="60"/>
      <c r="K2961" s="15"/>
      <c r="L2961" s="15"/>
      <c r="M2961" s="15"/>
      <c r="N2961" s="15"/>
      <c r="O2961" s="15"/>
      <c r="P2961" s="15"/>
      <c r="R2961" s="15"/>
      <c r="S2961" s="80"/>
      <c r="T2961" s="80"/>
      <c r="U2961" s="80"/>
      <c r="V2961" s="80"/>
      <c r="W2961" s="80"/>
      <c r="X2961" s="80"/>
      <c r="Y2961" s="80"/>
      <c r="Z2961" s="80"/>
      <c r="AA2961" s="80"/>
      <c r="AB2961" s="80"/>
      <c r="AC2961" s="80"/>
      <c r="AD2961" s="80"/>
      <c r="AE2961" s="80"/>
      <c r="AF2961" s="80"/>
      <c r="AG2961" s="80"/>
      <c r="AH2961" s="80"/>
      <c r="AI2961" s="80"/>
      <c r="AJ2961" s="80"/>
      <c r="AK2961" s="80"/>
      <c r="AL2961" s="80"/>
      <c r="AM2961" s="80"/>
      <c r="AN2961" s="80"/>
      <c r="AO2961" s="80"/>
      <c r="AP2961" s="80"/>
      <c r="AQ2961" s="80"/>
      <c r="AR2961" s="80"/>
      <c r="AS2961" s="80"/>
      <c r="AT2961" s="80"/>
      <c r="AU2961" s="80"/>
      <c r="AV2961" s="80"/>
      <c r="AW2961" s="80"/>
      <c r="AX2961" s="80"/>
      <c r="AY2961" s="80"/>
      <c r="AZ2961" s="80"/>
      <c r="BA2961" s="80"/>
      <c r="BB2961" s="80"/>
      <c r="BC2961" s="80"/>
      <c r="BD2961" s="80"/>
      <c r="BE2961" s="80"/>
      <c r="BF2961" s="80"/>
      <c r="BG2961" s="80"/>
      <c r="BH2961" s="80"/>
      <c r="BI2961" s="80"/>
      <c r="BJ2961" s="80"/>
      <c r="BK2961" s="80"/>
      <c r="BL2961" s="80"/>
      <c r="BM2961" s="80"/>
      <c r="BN2961" s="80"/>
      <c r="BO2961" s="80"/>
      <c r="BP2961" s="80"/>
      <c r="BQ2961" s="80"/>
      <c r="BR2961" s="80"/>
      <c r="BS2961" s="80"/>
      <c r="BT2961" s="80"/>
      <c r="BU2961" s="80"/>
      <c r="BV2961" s="80"/>
      <c r="BW2961" s="80"/>
      <c r="BX2961" s="80"/>
      <c r="BY2961" s="80"/>
      <c r="BZ2961" s="80"/>
      <c r="CA2961" s="80"/>
      <c r="CB2961" s="80"/>
      <c r="CC2961" s="80"/>
      <c r="CD2961" s="80"/>
      <c r="CE2961" s="80"/>
      <c r="CF2961" s="80"/>
      <c r="CG2961" s="80"/>
      <c r="CH2961" s="80"/>
      <c r="CI2961" s="80"/>
      <c r="CJ2961" s="80"/>
      <c r="CK2961" s="80"/>
      <c r="CL2961" s="80"/>
    </row>
    <row r="2962" spans="2:90" x14ac:dyDescent="0.4">
      <c r="B2962" s="132" t="str">
        <f t="shared" si="4171"/>
        <v xml:space="preserve">secondary unit </v>
      </c>
      <c r="D2962" t="s">
        <v>554</v>
      </c>
      <c r="E2962" s="8" t="str">
        <f t="shared" si="4173"/>
        <v>2962 SEASON QUARTER-TR-R</v>
      </c>
      <c r="G2962" t="s">
        <v>332</v>
      </c>
      <c r="H2962" s="12"/>
      <c r="I2962" s="60"/>
      <c r="J2962" s="60"/>
      <c r="K2962" s="15"/>
      <c r="L2962" s="15"/>
      <c r="M2962" s="15"/>
      <c r="N2962" s="15"/>
      <c r="O2962" s="15"/>
      <c r="P2962" s="15"/>
      <c r="R2962" s="15"/>
      <c r="S2962" s="76"/>
      <c r="T2962" s="76"/>
      <c r="U2962" s="76"/>
      <c r="V2962" s="76"/>
      <c r="W2962" s="76"/>
      <c r="X2962" s="76"/>
      <c r="Y2962" s="76"/>
      <c r="Z2962" s="76"/>
      <c r="AA2962" s="76"/>
      <c r="AB2962" s="76"/>
      <c r="AC2962" s="76"/>
      <c r="AD2962" s="76"/>
      <c r="AE2962" s="76"/>
      <c r="AF2962" s="76"/>
      <c r="AG2962" s="76"/>
      <c r="AH2962" s="76"/>
      <c r="AI2962" s="76"/>
      <c r="AJ2962" s="76"/>
      <c r="AK2962" s="76"/>
      <c r="AL2962" s="76"/>
      <c r="AM2962" s="76"/>
      <c r="AN2962" s="76"/>
      <c r="AO2962" s="76"/>
      <c r="AP2962" s="76"/>
      <c r="AQ2962" s="76"/>
      <c r="AR2962" s="76"/>
      <c r="AS2962" s="76"/>
      <c r="AT2962" s="76"/>
      <c r="AU2962" s="76"/>
      <c r="AV2962" s="76"/>
      <c r="AW2962" s="76"/>
      <c r="AX2962" s="76"/>
      <c r="AY2962" s="76"/>
      <c r="AZ2962" s="76"/>
      <c r="BA2962" s="76"/>
      <c r="BB2962" s="76"/>
      <c r="BC2962" s="76"/>
      <c r="BD2962" s="76"/>
      <c r="BE2962" s="76"/>
      <c r="BF2962" s="76"/>
      <c r="BG2962" s="76"/>
      <c r="BH2962" s="76"/>
      <c r="BI2962" s="76"/>
      <c r="BJ2962" s="76"/>
      <c r="BK2962" s="76"/>
      <c r="BL2962" s="76"/>
      <c r="BM2962" s="76"/>
      <c r="BN2962" s="76"/>
      <c r="BO2962" s="76"/>
      <c r="BP2962" s="76"/>
      <c r="BQ2962" s="76"/>
      <c r="BR2962" s="76"/>
      <c r="BS2962" s="76"/>
      <c r="BT2962" s="76"/>
      <c r="BU2962" s="76"/>
      <c r="BV2962" s="76"/>
      <c r="BW2962" s="76"/>
      <c r="BX2962" s="76"/>
      <c r="BY2962" s="76"/>
      <c r="BZ2962" s="76"/>
      <c r="CA2962" s="76"/>
      <c r="CB2962" s="76"/>
      <c r="CC2962" s="76"/>
      <c r="CD2962" s="76"/>
      <c r="CE2962" s="76"/>
      <c r="CF2962" s="76"/>
      <c r="CG2962" s="76"/>
      <c r="CH2962" s="76"/>
      <c r="CI2962" s="76"/>
      <c r="CJ2962" s="76"/>
      <c r="CK2962" s="76"/>
      <c r="CL2962" s="76"/>
    </row>
    <row r="2963" spans="2:90" x14ac:dyDescent="0.4">
      <c r="B2963" s="132" t="str">
        <f t="shared" si="4171"/>
        <v>Secondary revenue driver</v>
      </c>
      <c r="D2963" t="s">
        <v>554</v>
      </c>
      <c r="E2963" s="8" t="str">
        <f t="shared" si="4173"/>
        <v>2963 SEASON QUARTER-TR-R</v>
      </c>
      <c r="G2963" t="s">
        <v>332</v>
      </c>
      <c r="H2963" s="12"/>
      <c r="I2963" s="60"/>
      <c r="J2963" s="60"/>
      <c r="K2963" s="15"/>
      <c r="L2963" s="15"/>
      <c r="M2963" s="15"/>
      <c r="N2963" s="15"/>
      <c r="O2963" s="15"/>
      <c r="P2963" s="15"/>
      <c r="R2963" s="15"/>
      <c r="S2963" s="80"/>
      <c r="T2963" s="80"/>
      <c r="U2963" s="80"/>
      <c r="V2963" s="80"/>
      <c r="W2963" s="80"/>
      <c r="X2963" s="80"/>
      <c r="Y2963" s="80"/>
      <c r="Z2963" s="80"/>
      <c r="AA2963" s="80"/>
      <c r="AB2963" s="80"/>
      <c r="AC2963" s="80"/>
      <c r="AD2963" s="80"/>
      <c r="AE2963" s="80"/>
      <c r="AF2963" s="80"/>
      <c r="AG2963" s="80"/>
      <c r="AH2963" s="80"/>
      <c r="AI2963" s="80"/>
      <c r="AJ2963" s="80"/>
      <c r="AK2963" s="80"/>
      <c r="AL2963" s="80"/>
      <c r="AM2963" s="80"/>
      <c r="AN2963" s="80"/>
      <c r="AO2963" s="80"/>
      <c r="AP2963" s="80"/>
      <c r="AQ2963" s="80"/>
      <c r="AR2963" s="80"/>
      <c r="AS2963" s="80"/>
      <c r="AT2963" s="80"/>
      <c r="AU2963" s="80"/>
      <c r="AV2963" s="80"/>
      <c r="AW2963" s="80"/>
      <c r="AX2963" s="80"/>
      <c r="AY2963" s="80"/>
      <c r="AZ2963" s="80"/>
      <c r="BA2963" s="80"/>
      <c r="BB2963" s="80"/>
      <c r="BC2963" s="80"/>
      <c r="BD2963" s="80"/>
      <c r="BE2963" s="80"/>
      <c r="BF2963" s="80"/>
      <c r="BG2963" s="80"/>
      <c r="BH2963" s="80"/>
      <c r="BI2963" s="80"/>
      <c r="BJ2963" s="80"/>
      <c r="BK2963" s="80"/>
      <c r="BL2963" s="80"/>
      <c r="BM2963" s="80"/>
      <c r="BN2963" s="80"/>
      <c r="BO2963" s="80"/>
      <c r="BP2963" s="80"/>
      <c r="BQ2963" s="80"/>
      <c r="BR2963" s="80"/>
      <c r="BS2963" s="80"/>
      <c r="BT2963" s="80"/>
      <c r="BU2963" s="80"/>
      <c r="BV2963" s="80"/>
      <c r="BW2963" s="80"/>
      <c r="BX2963" s="80"/>
      <c r="BY2963" s="80"/>
      <c r="BZ2963" s="80"/>
      <c r="CA2963" s="80"/>
      <c r="CB2963" s="80"/>
      <c r="CC2963" s="80"/>
      <c r="CD2963" s="80"/>
      <c r="CE2963" s="80"/>
      <c r="CF2963" s="80"/>
      <c r="CG2963" s="80"/>
      <c r="CH2963" s="80"/>
      <c r="CI2963" s="80"/>
      <c r="CJ2963" s="80"/>
      <c r="CK2963" s="80"/>
      <c r="CL2963" s="80"/>
    </row>
    <row r="2964" spans="2:90" x14ac:dyDescent="0.4">
      <c r="B2964" s="132" t="str">
        <f t="shared" si="4171"/>
        <v>Secondary volume driver</v>
      </c>
      <c r="D2964" t="s">
        <v>554</v>
      </c>
      <c r="E2964" s="8" t="str">
        <f t="shared" si="4173"/>
        <v>2964 SEASON QUARTER-TR-R</v>
      </c>
      <c r="G2964" t="s">
        <v>332</v>
      </c>
      <c r="H2964" s="12"/>
      <c r="I2964" s="60"/>
      <c r="J2964" s="60"/>
      <c r="K2964" s="15"/>
      <c r="L2964" s="15"/>
      <c r="M2964" s="15"/>
      <c r="N2964" s="15"/>
      <c r="O2964" s="15"/>
      <c r="P2964" s="15"/>
      <c r="R2964" s="15"/>
      <c r="S2964" s="80"/>
      <c r="T2964" s="80"/>
      <c r="U2964" s="80"/>
      <c r="V2964" s="80"/>
      <c r="W2964" s="80"/>
      <c r="X2964" s="80"/>
      <c r="Y2964" s="80"/>
      <c r="Z2964" s="80"/>
      <c r="AA2964" s="80"/>
      <c r="AB2964" s="80"/>
      <c r="AC2964" s="80"/>
      <c r="AD2964" s="80"/>
      <c r="AE2964" s="80"/>
      <c r="AF2964" s="80"/>
      <c r="AG2964" s="80"/>
      <c r="AH2964" s="80"/>
      <c r="AI2964" s="80"/>
      <c r="AJ2964" s="80"/>
      <c r="AK2964" s="80"/>
      <c r="AL2964" s="80"/>
      <c r="AM2964" s="80"/>
      <c r="AN2964" s="80"/>
      <c r="AO2964" s="80"/>
      <c r="AP2964" s="80"/>
      <c r="AQ2964" s="80"/>
      <c r="AR2964" s="80"/>
      <c r="AS2964" s="80"/>
      <c r="AT2964" s="80"/>
      <c r="AU2964" s="80"/>
      <c r="AV2964" s="80"/>
      <c r="AW2964" s="80"/>
      <c r="AX2964" s="80"/>
      <c r="AY2964" s="80"/>
      <c r="AZ2964" s="80"/>
      <c r="BA2964" s="80"/>
      <c r="BB2964" s="80"/>
      <c r="BC2964" s="80"/>
      <c r="BD2964" s="80"/>
      <c r="BE2964" s="80"/>
      <c r="BF2964" s="80"/>
      <c r="BG2964" s="80"/>
      <c r="BH2964" s="80"/>
      <c r="BI2964" s="80"/>
      <c r="BJ2964" s="80"/>
      <c r="BK2964" s="80"/>
      <c r="BL2964" s="80"/>
      <c r="BM2964" s="80"/>
      <c r="BN2964" s="80"/>
      <c r="BO2964" s="80"/>
      <c r="BP2964" s="80"/>
      <c r="BQ2964" s="80"/>
      <c r="BR2964" s="80"/>
      <c r="BS2964" s="80"/>
      <c r="BT2964" s="80"/>
      <c r="BU2964" s="80"/>
      <c r="BV2964" s="80"/>
      <c r="BW2964" s="80"/>
      <c r="BX2964" s="80"/>
      <c r="BY2964" s="80"/>
      <c r="BZ2964" s="80"/>
      <c r="CA2964" s="80"/>
      <c r="CB2964" s="80"/>
      <c r="CC2964" s="80"/>
      <c r="CD2964" s="80"/>
      <c r="CE2964" s="80"/>
      <c r="CF2964" s="80"/>
      <c r="CG2964" s="80"/>
      <c r="CH2964" s="80"/>
      <c r="CI2964" s="80"/>
      <c r="CJ2964" s="80"/>
      <c r="CK2964" s="80"/>
      <c r="CL2964" s="80"/>
    </row>
    <row r="2965" spans="2:90" x14ac:dyDescent="0.4">
      <c r="B2965" s="132"/>
      <c r="E2965" s="8"/>
      <c r="H2965" s="12"/>
      <c r="I2965" s="60"/>
      <c r="J2965" s="60"/>
      <c r="K2965" s="15"/>
      <c r="L2965" s="15"/>
      <c r="M2965" s="15"/>
      <c r="N2965" s="15"/>
      <c r="O2965" s="15"/>
      <c r="P2965" s="15"/>
      <c r="R2965" s="15"/>
      <c r="S2965" s="80"/>
      <c r="T2965" s="80"/>
      <c r="U2965" s="80"/>
      <c r="V2965" s="80"/>
      <c r="W2965" s="80"/>
      <c r="X2965" s="80"/>
      <c r="Y2965" s="80"/>
      <c r="Z2965" s="80"/>
      <c r="AA2965" s="80"/>
      <c r="AB2965" s="80"/>
      <c r="AC2965" s="80"/>
      <c r="AD2965" s="80"/>
      <c r="AE2965" s="80"/>
      <c r="AF2965" s="80"/>
      <c r="AG2965" s="80"/>
      <c r="AH2965" s="80"/>
      <c r="AI2965" s="80"/>
      <c r="AJ2965" s="80"/>
      <c r="AK2965" s="80"/>
      <c r="AL2965" s="80"/>
      <c r="AM2965" s="80"/>
      <c r="AN2965" s="80"/>
      <c r="AO2965" s="80"/>
      <c r="AP2965" s="80"/>
      <c r="AQ2965" s="80"/>
      <c r="AR2965" s="80"/>
      <c r="AS2965" s="80"/>
      <c r="AT2965" s="80"/>
      <c r="AU2965" s="80"/>
      <c r="AV2965" s="80"/>
      <c r="AW2965" s="80"/>
      <c r="AX2965" s="80"/>
      <c r="AY2965" s="80"/>
      <c r="AZ2965" s="80"/>
      <c r="BA2965" s="80"/>
      <c r="BB2965" s="80"/>
      <c r="BC2965" s="80"/>
      <c r="BD2965" s="80"/>
      <c r="BE2965" s="80"/>
      <c r="BF2965" s="80"/>
      <c r="BG2965" s="80"/>
      <c r="BH2965" s="80"/>
      <c r="BI2965" s="80"/>
      <c r="BJ2965" s="80"/>
      <c r="BK2965" s="80"/>
      <c r="BL2965" s="80"/>
      <c r="BM2965" s="80"/>
      <c r="BN2965" s="80"/>
      <c r="BO2965" s="80"/>
      <c r="BP2965" s="80"/>
      <c r="BQ2965" s="80"/>
      <c r="BR2965" s="80"/>
      <c r="BS2965" s="80"/>
      <c r="BT2965" s="80"/>
      <c r="BU2965" s="80"/>
      <c r="BV2965" s="80"/>
      <c r="BW2965" s="80"/>
      <c r="BX2965" s="80"/>
      <c r="BY2965" s="80"/>
      <c r="BZ2965" s="80"/>
      <c r="CA2965" s="80"/>
      <c r="CB2965" s="80"/>
      <c r="CC2965" s="80"/>
      <c r="CD2965" s="80"/>
      <c r="CE2965" s="80"/>
      <c r="CF2965" s="80"/>
      <c r="CG2965" s="80"/>
      <c r="CH2965" s="80"/>
      <c r="CI2965" s="80"/>
      <c r="CJ2965" s="80"/>
      <c r="CK2965" s="80"/>
      <c r="CL2965" s="80"/>
    </row>
    <row r="2966" spans="2:90" x14ac:dyDescent="0.4">
      <c r="B2966" s="171" t="s">
        <v>503</v>
      </c>
      <c r="E2966" s="8"/>
      <c r="H2966" s="170"/>
      <c r="I2966" s="172"/>
      <c r="J2966" s="172"/>
      <c r="K2966" s="193"/>
      <c r="L2966" s="193"/>
      <c r="M2966" s="193"/>
      <c r="N2966" s="193"/>
      <c r="O2966" s="193"/>
      <c r="P2966" s="193"/>
      <c r="R2966" s="194"/>
      <c r="S2966" s="170"/>
      <c r="T2966" s="170"/>
      <c r="U2966" s="170"/>
      <c r="V2966" s="170"/>
      <c r="W2966" s="170"/>
      <c r="X2966" s="170"/>
      <c r="Y2966" s="170"/>
      <c r="Z2966" s="170"/>
      <c r="AA2966" s="170"/>
      <c r="AB2966" s="170"/>
      <c r="AC2966" s="170"/>
      <c r="AD2966" s="170"/>
      <c r="AE2966" s="170"/>
      <c r="AF2966" s="170"/>
      <c r="AG2966" s="170"/>
      <c r="AH2966" s="170"/>
      <c r="AI2966" s="170"/>
      <c r="AJ2966" s="170"/>
      <c r="AK2966" s="170"/>
      <c r="AL2966" s="170"/>
      <c r="AM2966" s="170"/>
      <c r="AN2966" s="170"/>
      <c r="AO2966" s="170"/>
      <c r="AP2966" s="170"/>
      <c r="AQ2966" s="170"/>
      <c r="AR2966" s="170"/>
      <c r="AS2966" s="170"/>
      <c r="AT2966" s="170"/>
      <c r="AU2966" s="170"/>
      <c r="AV2966" s="170"/>
      <c r="AW2966" s="170"/>
      <c r="AX2966" s="170"/>
      <c r="AY2966" s="170"/>
      <c r="AZ2966" s="170"/>
      <c r="BA2966" s="170"/>
      <c r="BB2966" s="170"/>
      <c r="BC2966" s="170"/>
      <c r="BD2966" s="170"/>
      <c r="BE2966" s="170"/>
      <c r="BF2966" s="170"/>
      <c r="BG2966" s="170"/>
      <c r="BH2966" s="170"/>
      <c r="BI2966" s="170"/>
      <c r="BJ2966" s="170"/>
      <c r="BK2966" s="170"/>
      <c r="BL2966" s="170"/>
      <c r="BM2966" s="170"/>
      <c r="BN2966" s="170"/>
      <c r="BO2966" s="170"/>
      <c r="BP2966" s="170"/>
      <c r="BQ2966" s="170"/>
      <c r="BR2966" s="170"/>
      <c r="BS2966" s="170"/>
      <c r="BT2966" s="170"/>
      <c r="BU2966" s="170"/>
      <c r="BV2966" s="170"/>
      <c r="BW2966" s="170"/>
      <c r="BX2966" s="170"/>
      <c r="BY2966" s="170"/>
      <c r="BZ2966" s="170"/>
      <c r="CA2966" s="170"/>
      <c r="CB2966" s="170"/>
      <c r="CC2966" s="170"/>
      <c r="CD2966" s="170"/>
      <c r="CE2966" s="170"/>
      <c r="CF2966" s="170"/>
      <c r="CG2966" s="170"/>
      <c r="CH2966" s="170"/>
      <c r="CI2966" s="170"/>
      <c r="CJ2966" s="170"/>
      <c r="CK2966" s="170"/>
      <c r="CL2966" s="170"/>
    </row>
    <row r="2967" spans="2:90" x14ac:dyDescent="0.4">
      <c r="B2967" s="171" t="s">
        <v>504</v>
      </c>
      <c r="E2967" s="8"/>
      <c r="H2967" s="170"/>
      <c r="I2967" s="172"/>
      <c r="J2967" s="172"/>
      <c r="K2967" s="193"/>
      <c r="L2967" s="193"/>
      <c r="M2967" s="193"/>
      <c r="N2967" s="193"/>
      <c r="O2967" s="193"/>
      <c r="P2967" s="193"/>
      <c r="R2967" s="194"/>
      <c r="S2967" s="170"/>
      <c r="T2967" s="170"/>
      <c r="U2967" s="170"/>
      <c r="V2967" s="170"/>
      <c r="W2967" s="170"/>
      <c r="X2967" s="170"/>
      <c r="Y2967" s="170"/>
      <c r="Z2967" s="170"/>
      <c r="AA2967" s="170"/>
      <c r="AB2967" s="170"/>
      <c r="AC2967" s="170"/>
      <c r="AD2967" s="170"/>
      <c r="AE2967" s="170"/>
      <c r="AF2967" s="170"/>
      <c r="AG2967" s="170"/>
      <c r="AH2967" s="170"/>
      <c r="AI2967" s="170"/>
      <c r="AJ2967" s="170"/>
      <c r="AK2967" s="170"/>
      <c r="AL2967" s="170"/>
      <c r="AM2967" s="170"/>
      <c r="AN2967" s="170"/>
      <c r="AO2967" s="170"/>
      <c r="AP2967" s="170"/>
      <c r="AQ2967" s="170"/>
      <c r="AR2967" s="170"/>
      <c r="AS2967" s="170"/>
      <c r="AT2967" s="170"/>
      <c r="AU2967" s="170"/>
      <c r="AV2967" s="170"/>
      <c r="AW2967" s="170"/>
      <c r="AX2967" s="170"/>
      <c r="AY2967" s="170"/>
      <c r="AZ2967" s="170"/>
      <c r="BA2967" s="170"/>
      <c r="BB2967" s="170"/>
      <c r="BC2967" s="170"/>
      <c r="BD2967" s="170"/>
      <c r="BE2967" s="170"/>
      <c r="BF2967" s="170"/>
      <c r="BG2967" s="170"/>
      <c r="BH2967" s="170"/>
      <c r="BI2967" s="170"/>
      <c r="BJ2967" s="170"/>
      <c r="BK2967" s="170"/>
      <c r="BL2967" s="170"/>
      <c r="BM2967" s="170"/>
      <c r="BN2967" s="170"/>
      <c r="BO2967" s="170"/>
      <c r="BP2967" s="170"/>
      <c r="BQ2967" s="170"/>
      <c r="BR2967" s="170"/>
      <c r="BS2967" s="170"/>
      <c r="BT2967" s="170"/>
      <c r="BU2967" s="170"/>
      <c r="BV2967" s="170"/>
      <c r="BW2967" s="170"/>
      <c r="BX2967" s="170"/>
      <c r="BY2967" s="170"/>
      <c r="BZ2967" s="170"/>
      <c r="CA2967" s="170"/>
      <c r="CB2967" s="170"/>
      <c r="CC2967" s="170"/>
      <c r="CD2967" s="170"/>
      <c r="CE2967" s="170"/>
      <c r="CF2967" s="170"/>
      <c r="CG2967" s="170"/>
      <c r="CH2967" s="170"/>
      <c r="CI2967" s="170"/>
      <c r="CJ2967" s="170"/>
      <c r="CK2967" s="170"/>
      <c r="CL2967" s="170"/>
    </row>
    <row r="2968" spans="2:90" x14ac:dyDescent="0.4">
      <c r="B2968" s="171" t="s">
        <v>461</v>
      </c>
      <c r="E2968" s="8"/>
      <c r="H2968" s="170"/>
      <c r="I2968" s="172"/>
      <c r="J2968" s="172"/>
      <c r="K2968" s="193"/>
      <c r="L2968" s="193"/>
      <c r="M2968" s="193"/>
      <c r="N2968" s="193"/>
      <c r="O2968" s="193"/>
      <c r="P2968" s="193"/>
      <c r="R2968" s="194"/>
      <c r="S2968" s="195" t="str">
        <f t="shared" ref="S2968:AX2968" si="4174">S$16</f>
        <v>S$12</v>
      </c>
      <c r="T2968" s="195" t="str">
        <f t="shared" si="4174"/>
        <v>T$12</v>
      </c>
      <c r="U2968" s="195" t="str">
        <f t="shared" si="4174"/>
        <v>U$12</v>
      </c>
      <c r="V2968" s="195" t="str">
        <f t="shared" si="4174"/>
        <v>V$12</v>
      </c>
      <c r="W2968" s="195" t="str">
        <f t="shared" si="4174"/>
        <v>W$12</v>
      </c>
      <c r="X2968" s="195" t="str">
        <f t="shared" si="4174"/>
        <v>X$12</v>
      </c>
      <c r="Y2968" s="195" t="str">
        <f t="shared" si="4174"/>
        <v>Y$12</v>
      </c>
      <c r="Z2968" s="195" t="str">
        <f t="shared" si="4174"/>
        <v>Z$12</v>
      </c>
      <c r="AA2968" s="195" t="str">
        <f t="shared" si="4174"/>
        <v>AA$12</v>
      </c>
      <c r="AB2968" s="195" t="str">
        <f t="shared" si="4174"/>
        <v>AB$12</v>
      </c>
      <c r="AC2968" s="195" t="str">
        <f t="shared" si="4174"/>
        <v>AC$12</v>
      </c>
      <c r="AD2968" s="195" t="str">
        <f t="shared" si="4174"/>
        <v>AD$12</v>
      </c>
      <c r="AE2968" s="195" t="str">
        <f t="shared" si="4174"/>
        <v>AE$12</v>
      </c>
      <c r="AF2968" s="195" t="str">
        <f t="shared" si="4174"/>
        <v>AF$12</v>
      </c>
      <c r="AG2968" s="195" t="str">
        <f t="shared" si="4174"/>
        <v>AG$12</v>
      </c>
      <c r="AH2968" s="195" t="str">
        <f t="shared" si="4174"/>
        <v>AH$12</v>
      </c>
      <c r="AI2968" s="195" t="str">
        <f t="shared" si="4174"/>
        <v>AI$12</v>
      </c>
      <c r="AJ2968" s="195" t="str">
        <f t="shared" si="4174"/>
        <v>AJ$12</v>
      </c>
      <c r="AK2968" s="195" t="str">
        <f t="shared" si="4174"/>
        <v>AK$12</v>
      </c>
      <c r="AL2968" s="195" t="str">
        <f t="shared" si="4174"/>
        <v>AL$12</v>
      </c>
      <c r="AM2968" s="195" t="str">
        <f t="shared" si="4174"/>
        <v>AM$12</v>
      </c>
      <c r="AN2968" s="195" t="str">
        <f t="shared" si="4174"/>
        <v>AN$12</v>
      </c>
      <c r="AO2968" s="195" t="str">
        <f t="shared" si="4174"/>
        <v>AO$12</v>
      </c>
      <c r="AP2968" s="195" t="str">
        <f t="shared" si="4174"/>
        <v>AP$12</v>
      </c>
      <c r="AQ2968" s="195" t="str">
        <f t="shared" si="4174"/>
        <v>AQ$12</v>
      </c>
      <c r="AR2968" s="195" t="str">
        <f t="shared" si="4174"/>
        <v>AR$12</v>
      </c>
      <c r="AS2968" s="195" t="str">
        <f t="shared" si="4174"/>
        <v>AS$12</v>
      </c>
      <c r="AT2968" s="195" t="str">
        <f t="shared" si="4174"/>
        <v>AT$12</v>
      </c>
      <c r="AU2968" s="195" t="str">
        <f t="shared" si="4174"/>
        <v>AU$12</v>
      </c>
      <c r="AV2968" s="195" t="str">
        <f t="shared" si="4174"/>
        <v>AV$12</v>
      </c>
      <c r="AW2968" s="195" t="str">
        <f t="shared" si="4174"/>
        <v>AW$12</v>
      </c>
      <c r="AX2968" s="195" t="str">
        <f t="shared" si="4174"/>
        <v>AX$12</v>
      </c>
      <c r="AY2968" s="195" t="str">
        <f t="shared" ref="AY2968:CD2968" si="4175">AY$16</f>
        <v>AY$12</v>
      </c>
      <c r="AZ2968" s="195" t="str">
        <f t="shared" si="4175"/>
        <v>AZ$12</v>
      </c>
      <c r="BA2968" s="195" t="str">
        <f t="shared" si="4175"/>
        <v>BA$12</v>
      </c>
      <c r="BB2968" s="195" t="str">
        <f t="shared" si="4175"/>
        <v>BB$12</v>
      </c>
      <c r="BC2968" s="195" t="str">
        <f t="shared" si="4175"/>
        <v>BC$12</v>
      </c>
      <c r="BD2968" s="195" t="str">
        <f t="shared" si="4175"/>
        <v>BD$12</v>
      </c>
      <c r="BE2968" s="195" t="str">
        <f t="shared" si="4175"/>
        <v>BE$12</v>
      </c>
      <c r="BF2968" s="195" t="str">
        <f t="shared" si="4175"/>
        <v>BF$12</v>
      </c>
      <c r="BG2968" s="195" t="str">
        <f t="shared" si="4175"/>
        <v>BG$12</v>
      </c>
      <c r="BH2968" s="195" t="str">
        <f t="shared" si="4175"/>
        <v>BH$12</v>
      </c>
      <c r="BI2968" s="195" t="str">
        <f t="shared" si="4175"/>
        <v>BI$12</v>
      </c>
      <c r="BJ2968" s="195" t="str">
        <f t="shared" si="4175"/>
        <v>BJ$12</v>
      </c>
      <c r="BK2968" s="195" t="str">
        <f t="shared" si="4175"/>
        <v>BK$12</v>
      </c>
      <c r="BL2968" s="195" t="str">
        <f t="shared" si="4175"/>
        <v>BL$12</v>
      </c>
      <c r="BM2968" s="195" t="str">
        <f t="shared" si="4175"/>
        <v>BM$12</v>
      </c>
      <c r="BN2968" s="195" t="str">
        <f t="shared" si="4175"/>
        <v>BN$12</v>
      </c>
      <c r="BO2968" s="195" t="str">
        <f t="shared" si="4175"/>
        <v>BO$12</v>
      </c>
      <c r="BP2968" s="195" t="str">
        <f t="shared" si="4175"/>
        <v>BP$12</v>
      </c>
      <c r="BQ2968" s="195" t="str">
        <f t="shared" si="4175"/>
        <v>BQ$12</v>
      </c>
      <c r="BR2968" s="195" t="str">
        <f t="shared" si="4175"/>
        <v>BR$12</v>
      </c>
      <c r="BS2968" s="195" t="str">
        <f t="shared" si="4175"/>
        <v>BS$12</v>
      </c>
      <c r="BT2968" s="195" t="str">
        <f t="shared" si="4175"/>
        <v>BT$12</v>
      </c>
      <c r="BU2968" s="195" t="str">
        <f t="shared" si="4175"/>
        <v>BU$12</v>
      </c>
      <c r="BV2968" s="195" t="str">
        <f t="shared" si="4175"/>
        <v>BV$12</v>
      </c>
      <c r="BW2968" s="195" t="str">
        <f t="shared" si="4175"/>
        <v>BW$12</v>
      </c>
      <c r="BX2968" s="195" t="str">
        <f t="shared" si="4175"/>
        <v>BX$12</v>
      </c>
      <c r="BY2968" s="195" t="str">
        <f t="shared" si="4175"/>
        <v>BY$12</v>
      </c>
      <c r="BZ2968" s="195" t="str">
        <f t="shared" si="4175"/>
        <v>BZ$12</v>
      </c>
      <c r="CA2968" s="195" t="str">
        <f t="shared" si="4175"/>
        <v>CA$12</v>
      </c>
      <c r="CB2968" s="195" t="str">
        <f t="shared" si="4175"/>
        <v>CB$12</v>
      </c>
      <c r="CC2968" s="195" t="str">
        <f t="shared" si="4175"/>
        <v>CC$12</v>
      </c>
      <c r="CD2968" s="195" t="str">
        <f t="shared" si="4175"/>
        <v>CD$12</v>
      </c>
      <c r="CE2968" s="195" t="str">
        <f t="shared" ref="CE2968:CL2968" si="4176">CE$16</f>
        <v>CE$12</v>
      </c>
      <c r="CF2968" s="195" t="str">
        <f t="shared" si="4176"/>
        <v>CF$12</v>
      </c>
      <c r="CG2968" s="195" t="str">
        <f t="shared" si="4176"/>
        <v>CG$12</v>
      </c>
      <c r="CH2968" s="195" t="str">
        <f t="shared" si="4176"/>
        <v>CH$12</v>
      </c>
      <c r="CI2968" s="195" t="str">
        <f t="shared" si="4176"/>
        <v>CI$12</v>
      </c>
      <c r="CJ2968" s="195" t="str">
        <f t="shared" si="4176"/>
        <v>CJ$12</v>
      </c>
      <c r="CK2968" s="195" t="str">
        <f t="shared" si="4176"/>
        <v>CK$12</v>
      </c>
      <c r="CL2968" s="195" t="str">
        <f t="shared" si="4176"/>
        <v>CL$12</v>
      </c>
    </row>
    <row r="2969" spans="2:90" x14ac:dyDescent="0.4">
      <c r="B2969" s="171" t="s">
        <v>462</v>
      </c>
      <c r="E2969" s="8"/>
      <c r="H2969" s="196"/>
      <c r="I2969" s="197"/>
      <c r="J2969" s="197"/>
      <c r="K2969" s="198"/>
      <c r="L2969" s="198"/>
      <c r="M2969" s="198"/>
      <c r="N2969" s="198"/>
      <c r="O2969" s="198"/>
      <c r="P2969" s="198"/>
      <c r="R2969" s="198"/>
      <c r="S2969" s="195" t="str">
        <f t="shared" ref="S2969:AX2969" si="4177">S$17</f>
        <v>S$13</v>
      </c>
      <c r="T2969" s="195" t="str">
        <f t="shared" si="4177"/>
        <v>T$13</v>
      </c>
      <c r="U2969" s="195" t="str">
        <f t="shared" si="4177"/>
        <v>U$13</v>
      </c>
      <c r="V2969" s="195" t="str">
        <f t="shared" si="4177"/>
        <v>V$13</v>
      </c>
      <c r="W2969" s="195" t="str">
        <f t="shared" si="4177"/>
        <v>W$13</v>
      </c>
      <c r="X2969" s="195" t="str">
        <f t="shared" si="4177"/>
        <v>X$13</v>
      </c>
      <c r="Y2969" s="195" t="str">
        <f t="shared" si="4177"/>
        <v>Y$13</v>
      </c>
      <c r="Z2969" s="195" t="str">
        <f t="shared" si="4177"/>
        <v>Z$13</v>
      </c>
      <c r="AA2969" s="195" t="str">
        <f t="shared" si="4177"/>
        <v>AA$13</v>
      </c>
      <c r="AB2969" s="195" t="str">
        <f t="shared" si="4177"/>
        <v>AB$13</v>
      </c>
      <c r="AC2969" s="195" t="str">
        <f t="shared" si="4177"/>
        <v>AC$13</v>
      </c>
      <c r="AD2969" s="195" t="str">
        <f t="shared" si="4177"/>
        <v>AD$13</v>
      </c>
      <c r="AE2969" s="195" t="str">
        <f t="shared" si="4177"/>
        <v>AE$13</v>
      </c>
      <c r="AF2969" s="195" t="str">
        <f t="shared" si="4177"/>
        <v>AF$13</v>
      </c>
      <c r="AG2969" s="195" t="str">
        <f t="shared" si="4177"/>
        <v>AG$13</v>
      </c>
      <c r="AH2969" s="195" t="str">
        <f t="shared" si="4177"/>
        <v>AH$13</v>
      </c>
      <c r="AI2969" s="195" t="str">
        <f t="shared" si="4177"/>
        <v>AI$13</v>
      </c>
      <c r="AJ2969" s="195" t="str">
        <f t="shared" si="4177"/>
        <v>AJ$13</v>
      </c>
      <c r="AK2969" s="195" t="str">
        <f t="shared" si="4177"/>
        <v>AK$13</v>
      </c>
      <c r="AL2969" s="195" t="str">
        <f t="shared" si="4177"/>
        <v>AL$13</v>
      </c>
      <c r="AM2969" s="195" t="str">
        <f t="shared" si="4177"/>
        <v>AM$13</v>
      </c>
      <c r="AN2969" s="195" t="str">
        <f t="shared" si="4177"/>
        <v>AN$13</v>
      </c>
      <c r="AO2969" s="195" t="str">
        <f t="shared" si="4177"/>
        <v>AO$13</v>
      </c>
      <c r="AP2969" s="195" t="str">
        <f t="shared" si="4177"/>
        <v>AP$13</v>
      </c>
      <c r="AQ2969" s="195" t="str">
        <f t="shared" si="4177"/>
        <v>AQ$13</v>
      </c>
      <c r="AR2969" s="195" t="str">
        <f t="shared" si="4177"/>
        <v>AR$13</v>
      </c>
      <c r="AS2969" s="195" t="str">
        <f t="shared" si="4177"/>
        <v>AS$13</v>
      </c>
      <c r="AT2969" s="195" t="str">
        <f t="shared" si="4177"/>
        <v>AT$13</v>
      </c>
      <c r="AU2969" s="195" t="str">
        <f t="shared" si="4177"/>
        <v>AU$13</v>
      </c>
      <c r="AV2969" s="195" t="str">
        <f t="shared" si="4177"/>
        <v>AV$13</v>
      </c>
      <c r="AW2969" s="195" t="str">
        <f t="shared" si="4177"/>
        <v>AW$13</v>
      </c>
      <c r="AX2969" s="195" t="str">
        <f t="shared" si="4177"/>
        <v>AX$13</v>
      </c>
      <c r="AY2969" s="195" t="str">
        <f t="shared" ref="AY2969:CD2969" si="4178">AY$17</f>
        <v>AY$13</v>
      </c>
      <c r="AZ2969" s="195" t="str">
        <f t="shared" si="4178"/>
        <v>AZ$13</v>
      </c>
      <c r="BA2969" s="195" t="str">
        <f t="shared" si="4178"/>
        <v>BA$13</v>
      </c>
      <c r="BB2969" s="195" t="str">
        <f t="shared" si="4178"/>
        <v>BB$13</v>
      </c>
      <c r="BC2969" s="195" t="str">
        <f t="shared" si="4178"/>
        <v>BC$13</v>
      </c>
      <c r="BD2969" s="195" t="str">
        <f t="shared" si="4178"/>
        <v>BD$13</v>
      </c>
      <c r="BE2969" s="195" t="str">
        <f t="shared" si="4178"/>
        <v>BE$13</v>
      </c>
      <c r="BF2969" s="195" t="str">
        <f t="shared" si="4178"/>
        <v>BF$13</v>
      </c>
      <c r="BG2969" s="195" t="str">
        <f t="shared" si="4178"/>
        <v>BG$13</v>
      </c>
      <c r="BH2969" s="195" t="str">
        <f t="shared" si="4178"/>
        <v>BH$13</v>
      </c>
      <c r="BI2969" s="195" t="str">
        <f t="shared" si="4178"/>
        <v>BI$13</v>
      </c>
      <c r="BJ2969" s="195" t="str">
        <f t="shared" si="4178"/>
        <v>BJ$13</v>
      </c>
      <c r="BK2969" s="195" t="str">
        <f t="shared" si="4178"/>
        <v>BK$13</v>
      </c>
      <c r="BL2969" s="195" t="str">
        <f t="shared" si="4178"/>
        <v>BL$13</v>
      </c>
      <c r="BM2969" s="195" t="str">
        <f t="shared" si="4178"/>
        <v>BM$13</v>
      </c>
      <c r="BN2969" s="195" t="str">
        <f t="shared" si="4178"/>
        <v>BN$13</v>
      </c>
      <c r="BO2969" s="195" t="str">
        <f t="shared" si="4178"/>
        <v>BO$13</v>
      </c>
      <c r="BP2969" s="195" t="str">
        <f t="shared" si="4178"/>
        <v>BP$13</v>
      </c>
      <c r="BQ2969" s="195" t="str">
        <f t="shared" si="4178"/>
        <v>BQ$13</v>
      </c>
      <c r="BR2969" s="195" t="str">
        <f t="shared" si="4178"/>
        <v>BR$13</v>
      </c>
      <c r="BS2969" s="195" t="str">
        <f t="shared" si="4178"/>
        <v>BS$13</v>
      </c>
      <c r="BT2969" s="195" t="str">
        <f t="shared" si="4178"/>
        <v>BT$13</v>
      </c>
      <c r="BU2969" s="195" t="str">
        <f t="shared" si="4178"/>
        <v>BU$13</v>
      </c>
      <c r="BV2969" s="195" t="str">
        <f t="shared" si="4178"/>
        <v>BV$13</v>
      </c>
      <c r="BW2969" s="195" t="str">
        <f t="shared" si="4178"/>
        <v>BW$13</v>
      </c>
      <c r="BX2969" s="195" t="str">
        <f t="shared" si="4178"/>
        <v>BX$13</v>
      </c>
      <c r="BY2969" s="195" t="str">
        <f t="shared" si="4178"/>
        <v>BY$13</v>
      </c>
      <c r="BZ2969" s="195" t="str">
        <f t="shared" si="4178"/>
        <v>BZ$13</v>
      </c>
      <c r="CA2969" s="195" t="str">
        <f t="shared" si="4178"/>
        <v>CA$13</v>
      </c>
      <c r="CB2969" s="195" t="str">
        <f t="shared" si="4178"/>
        <v>CB$13</v>
      </c>
      <c r="CC2969" s="195" t="str">
        <f t="shared" si="4178"/>
        <v>CC$13</v>
      </c>
      <c r="CD2969" s="195" t="str">
        <f t="shared" si="4178"/>
        <v>CD$13</v>
      </c>
      <c r="CE2969" s="195" t="str">
        <f t="shared" ref="CE2969:CL2969" si="4179">CE$17</f>
        <v>CE$13</v>
      </c>
      <c r="CF2969" s="195" t="str">
        <f t="shared" si="4179"/>
        <v>CF$13</v>
      </c>
      <c r="CG2969" s="195" t="str">
        <f t="shared" si="4179"/>
        <v>CG$13</v>
      </c>
      <c r="CH2969" s="195" t="str">
        <f t="shared" si="4179"/>
        <v>CH$13</v>
      </c>
      <c r="CI2969" s="195" t="str">
        <f t="shared" si="4179"/>
        <v>CI$13</v>
      </c>
      <c r="CJ2969" s="195" t="str">
        <f t="shared" si="4179"/>
        <v>CJ$13</v>
      </c>
      <c r="CK2969" s="195" t="str">
        <f t="shared" si="4179"/>
        <v>CK$13</v>
      </c>
      <c r="CL2969" s="195" t="str">
        <f t="shared" si="4179"/>
        <v>CL$13</v>
      </c>
    </row>
    <row r="2970" spans="2:90" x14ac:dyDescent="0.4">
      <c r="B2970" s="171" t="s">
        <v>491</v>
      </c>
      <c r="E2970" s="8"/>
      <c r="H2970" s="196"/>
      <c r="I2970" s="197"/>
      <c r="J2970" s="197"/>
      <c r="K2970" s="198"/>
      <c r="L2970" s="198"/>
      <c r="M2970" s="198"/>
      <c r="N2970" s="198"/>
      <c r="O2970" s="198"/>
      <c r="P2970" s="198"/>
      <c r="R2970" s="198"/>
      <c r="S2970" s="186"/>
      <c r="T2970" s="186"/>
      <c r="U2970" s="186"/>
      <c r="V2970" s="186"/>
      <c r="W2970" s="186"/>
      <c r="X2970" s="186"/>
      <c r="Y2970" s="186"/>
      <c r="Z2970" s="186"/>
      <c r="AA2970" s="186"/>
      <c r="AB2970" s="186"/>
      <c r="AC2970" s="186"/>
      <c r="AD2970" s="186"/>
      <c r="AE2970" s="186"/>
      <c r="AF2970" s="186"/>
      <c r="AG2970" s="186"/>
      <c r="AH2970" s="186"/>
      <c r="AI2970" s="186"/>
      <c r="AJ2970" s="186"/>
      <c r="AK2970" s="186"/>
      <c r="AL2970" s="186"/>
      <c r="AM2970" s="186"/>
      <c r="AN2970" s="186"/>
      <c r="AO2970" s="186"/>
      <c r="AP2970" s="186"/>
      <c r="AQ2970" s="186"/>
      <c r="AR2970" s="186"/>
      <c r="AS2970" s="186"/>
      <c r="AT2970" s="186"/>
      <c r="AU2970" s="186"/>
      <c r="AV2970" s="186"/>
      <c r="AW2970" s="186"/>
      <c r="AX2970" s="186"/>
      <c r="AY2970" s="186"/>
      <c r="AZ2970" s="186"/>
      <c r="BA2970" s="186"/>
      <c r="BB2970" s="186"/>
      <c r="BC2970" s="186"/>
      <c r="BD2970" s="186"/>
      <c r="BE2970" s="186"/>
      <c r="BF2970" s="186"/>
      <c r="BG2970" s="186"/>
      <c r="BH2970" s="186"/>
      <c r="BI2970" s="186"/>
      <c r="BJ2970" s="186"/>
      <c r="BK2970" s="186"/>
      <c r="BL2970" s="186"/>
      <c r="BM2970" s="186"/>
      <c r="BN2970" s="186"/>
      <c r="BO2970" s="186"/>
      <c r="BP2970" s="186"/>
      <c r="BQ2970" s="186"/>
      <c r="BR2970" s="186"/>
      <c r="BS2970" s="186"/>
      <c r="BT2970" s="186"/>
      <c r="BU2970" s="186"/>
      <c r="BV2970" s="186"/>
      <c r="BW2970" s="186"/>
      <c r="BX2970" s="186"/>
      <c r="BY2970" s="186"/>
      <c r="BZ2970" s="186"/>
      <c r="CA2970" s="186"/>
      <c r="CB2970" s="186"/>
      <c r="CC2970" s="186"/>
      <c r="CD2970" s="186"/>
      <c r="CE2970" s="186"/>
      <c r="CF2970" s="186"/>
      <c r="CG2970" s="186"/>
      <c r="CH2970" s="186"/>
      <c r="CI2970" s="186"/>
      <c r="CJ2970" s="186"/>
      <c r="CK2970" s="186"/>
      <c r="CL2970" s="186"/>
    </row>
    <row r="2971" spans="2:90" x14ac:dyDescent="0.4">
      <c r="B2971" s="171" t="s">
        <v>505</v>
      </c>
      <c r="E2971" s="8"/>
      <c r="H2971" s="196"/>
      <c r="I2971" s="197"/>
      <c r="J2971" s="197"/>
      <c r="K2971" s="198"/>
      <c r="L2971" s="198"/>
      <c r="M2971" s="198"/>
      <c r="N2971" s="198"/>
      <c r="O2971" s="198"/>
      <c r="P2971" s="198"/>
      <c r="R2971" s="198"/>
      <c r="S2971" s="186"/>
      <c r="T2971" s="186"/>
      <c r="U2971" s="186"/>
      <c r="V2971" s="186"/>
      <c r="W2971" s="186"/>
      <c r="X2971" s="186"/>
      <c r="Y2971" s="186"/>
      <c r="Z2971" s="186"/>
      <c r="AA2971" s="186"/>
      <c r="AB2971" s="186"/>
      <c r="AC2971" s="186"/>
      <c r="AD2971" s="186"/>
      <c r="AE2971" s="186"/>
      <c r="AF2971" s="186"/>
      <c r="AG2971" s="186"/>
      <c r="AH2971" s="186"/>
      <c r="AI2971" s="186"/>
      <c r="AJ2971" s="186"/>
      <c r="AK2971" s="186"/>
      <c r="AL2971" s="186"/>
      <c r="AM2971" s="186"/>
      <c r="AN2971" s="186"/>
      <c r="AO2971" s="186"/>
      <c r="AP2971" s="186"/>
      <c r="AQ2971" s="186"/>
      <c r="AR2971" s="186"/>
      <c r="AS2971" s="186"/>
      <c r="AT2971" s="186"/>
      <c r="AU2971" s="186"/>
      <c r="AV2971" s="186"/>
      <c r="AW2971" s="186"/>
      <c r="AX2971" s="186"/>
      <c r="AY2971" s="186"/>
      <c r="AZ2971" s="186"/>
      <c r="BA2971" s="186"/>
      <c r="BB2971" s="186"/>
      <c r="BC2971" s="186"/>
      <c r="BD2971" s="186"/>
      <c r="BE2971" s="186"/>
      <c r="BF2971" s="186"/>
      <c r="BG2971" s="186"/>
      <c r="BH2971" s="186"/>
      <c r="BI2971" s="186"/>
      <c r="BJ2971" s="186"/>
      <c r="BK2971" s="186"/>
      <c r="BL2971" s="186"/>
      <c r="BM2971" s="186"/>
      <c r="BN2971" s="186"/>
      <c r="BO2971" s="186"/>
      <c r="BP2971" s="186"/>
      <c r="BQ2971" s="186"/>
      <c r="BR2971" s="186"/>
      <c r="BS2971" s="186"/>
      <c r="BT2971" s="186"/>
      <c r="BU2971" s="186"/>
      <c r="BV2971" s="186"/>
      <c r="BW2971" s="186"/>
      <c r="BX2971" s="186"/>
      <c r="BY2971" s="186"/>
      <c r="BZ2971" s="186"/>
      <c r="CA2971" s="186"/>
      <c r="CB2971" s="186"/>
      <c r="CC2971" s="186"/>
      <c r="CD2971" s="186"/>
      <c r="CE2971" s="186"/>
      <c r="CF2971" s="186"/>
      <c r="CG2971" s="186"/>
      <c r="CH2971" s="186"/>
      <c r="CI2971" s="186"/>
      <c r="CJ2971" s="186"/>
      <c r="CK2971" s="186"/>
      <c r="CL2971" s="186"/>
    </row>
    <row r="2972" spans="2:90" x14ac:dyDescent="0.4">
      <c r="B2972" s="171" t="s">
        <v>463</v>
      </c>
      <c r="E2972" s="8"/>
      <c r="H2972" s="196"/>
      <c r="I2972" s="197"/>
      <c r="J2972" s="197"/>
      <c r="K2972" s="198"/>
      <c r="L2972" s="198"/>
      <c r="M2972" s="198"/>
      <c r="N2972" s="198"/>
      <c r="O2972" s="198"/>
      <c r="P2972" s="198"/>
      <c r="R2972" s="198"/>
      <c r="S2972" s="186" t="str">
        <f t="shared" ref="S2972:AX2972" si="4180">S$18</f>
        <v>S$14</v>
      </c>
      <c r="T2972" s="186" t="str">
        <f t="shared" si="4180"/>
        <v>T$14</v>
      </c>
      <c r="U2972" s="186" t="str">
        <f t="shared" si="4180"/>
        <v>U$14</v>
      </c>
      <c r="V2972" s="186" t="str">
        <f t="shared" si="4180"/>
        <v>V$14</v>
      </c>
      <c r="W2972" s="186" t="str">
        <f t="shared" si="4180"/>
        <v>W$14</v>
      </c>
      <c r="X2972" s="186" t="str">
        <f t="shared" si="4180"/>
        <v>X$14</v>
      </c>
      <c r="Y2972" s="186" t="str">
        <f t="shared" si="4180"/>
        <v>Y$14</v>
      </c>
      <c r="Z2972" s="186" t="str">
        <f t="shared" si="4180"/>
        <v>Z$14</v>
      </c>
      <c r="AA2972" s="186" t="str">
        <f t="shared" si="4180"/>
        <v>AA$14</v>
      </c>
      <c r="AB2972" s="186" t="str">
        <f t="shared" si="4180"/>
        <v>AB$14</v>
      </c>
      <c r="AC2972" s="186" t="str">
        <f t="shared" si="4180"/>
        <v>AC$14</v>
      </c>
      <c r="AD2972" s="186" t="str">
        <f t="shared" si="4180"/>
        <v>AD$14</v>
      </c>
      <c r="AE2972" s="186" t="str">
        <f t="shared" si="4180"/>
        <v>AE$14</v>
      </c>
      <c r="AF2972" s="186" t="str">
        <f t="shared" si="4180"/>
        <v>AF$14</v>
      </c>
      <c r="AG2972" s="186" t="str">
        <f t="shared" si="4180"/>
        <v>AG$14</v>
      </c>
      <c r="AH2972" s="186" t="str">
        <f t="shared" si="4180"/>
        <v>AH$14</v>
      </c>
      <c r="AI2972" s="186" t="str">
        <f t="shared" si="4180"/>
        <v>AI$14</v>
      </c>
      <c r="AJ2972" s="186" t="str">
        <f t="shared" si="4180"/>
        <v>AJ$14</v>
      </c>
      <c r="AK2972" s="186" t="str">
        <f t="shared" si="4180"/>
        <v>AK$14</v>
      </c>
      <c r="AL2972" s="186" t="str">
        <f t="shared" si="4180"/>
        <v>AL$14</v>
      </c>
      <c r="AM2972" s="186" t="str">
        <f t="shared" si="4180"/>
        <v>AM$14</v>
      </c>
      <c r="AN2972" s="186" t="str">
        <f t="shared" si="4180"/>
        <v>AN$14</v>
      </c>
      <c r="AO2972" s="186" t="str">
        <f t="shared" si="4180"/>
        <v>AO$14</v>
      </c>
      <c r="AP2972" s="186" t="str">
        <f t="shared" si="4180"/>
        <v>AP$14</v>
      </c>
      <c r="AQ2972" s="186" t="str">
        <f t="shared" si="4180"/>
        <v>AQ$14</v>
      </c>
      <c r="AR2972" s="186" t="str">
        <f t="shared" si="4180"/>
        <v>AR$14</v>
      </c>
      <c r="AS2972" s="186" t="str">
        <f t="shared" si="4180"/>
        <v>AS$14</v>
      </c>
      <c r="AT2972" s="186" t="str">
        <f t="shared" si="4180"/>
        <v>AT$14</v>
      </c>
      <c r="AU2972" s="186" t="str">
        <f t="shared" si="4180"/>
        <v>AU$14</v>
      </c>
      <c r="AV2972" s="186" t="str">
        <f t="shared" si="4180"/>
        <v>AV$14</v>
      </c>
      <c r="AW2972" s="186" t="str">
        <f t="shared" si="4180"/>
        <v>AW$14</v>
      </c>
      <c r="AX2972" s="186" t="str">
        <f t="shared" si="4180"/>
        <v>AX$14</v>
      </c>
      <c r="AY2972" s="186" t="str">
        <f t="shared" ref="AY2972:CD2972" si="4181">AY$18</f>
        <v>AY$14</v>
      </c>
      <c r="AZ2972" s="186" t="str">
        <f t="shared" si="4181"/>
        <v>AZ$14</v>
      </c>
      <c r="BA2972" s="186" t="str">
        <f t="shared" si="4181"/>
        <v>BA$14</v>
      </c>
      <c r="BB2972" s="186" t="str">
        <f t="shared" si="4181"/>
        <v>BB$14</v>
      </c>
      <c r="BC2972" s="186" t="str">
        <f t="shared" si="4181"/>
        <v>BC$14</v>
      </c>
      <c r="BD2972" s="186" t="str">
        <f t="shared" si="4181"/>
        <v>BD$14</v>
      </c>
      <c r="BE2972" s="186" t="str">
        <f t="shared" si="4181"/>
        <v>BE$14</v>
      </c>
      <c r="BF2972" s="186" t="str">
        <f t="shared" si="4181"/>
        <v>BF$14</v>
      </c>
      <c r="BG2972" s="186" t="str">
        <f t="shared" si="4181"/>
        <v>BG$14</v>
      </c>
      <c r="BH2972" s="186" t="str">
        <f t="shared" si="4181"/>
        <v>BH$14</v>
      </c>
      <c r="BI2972" s="186" t="str">
        <f t="shared" si="4181"/>
        <v>BI$14</v>
      </c>
      <c r="BJ2972" s="186" t="str">
        <f t="shared" si="4181"/>
        <v>BJ$14</v>
      </c>
      <c r="BK2972" s="186" t="str">
        <f t="shared" si="4181"/>
        <v>BK$14</v>
      </c>
      <c r="BL2972" s="186" t="str">
        <f t="shared" si="4181"/>
        <v>BL$14</v>
      </c>
      <c r="BM2972" s="186" t="str">
        <f t="shared" si="4181"/>
        <v>BM$14</v>
      </c>
      <c r="BN2972" s="186" t="str">
        <f t="shared" si="4181"/>
        <v>BN$14</v>
      </c>
      <c r="BO2972" s="186" t="str">
        <f t="shared" si="4181"/>
        <v>BO$14</v>
      </c>
      <c r="BP2972" s="186" t="str">
        <f t="shared" si="4181"/>
        <v>BP$14</v>
      </c>
      <c r="BQ2972" s="186" t="str">
        <f t="shared" si="4181"/>
        <v>BQ$14</v>
      </c>
      <c r="BR2972" s="186" t="str">
        <f t="shared" si="4181"/>
        <v>BR$14</v>
      </c>
      <c r="BS2972" s="186" t="str">
        <f t="shared" si="4181"/>
        <v>BS$14</v>
      </c>
      <c r="BT2972" s="186" t="str">
        <f t="shared" si="4181"/>
        <v>BT$14</v>
      </c>
      <c r="BU2972" s="186" t="str">
        <f t="shared" si="4181"/>
        <v>BU$14</v>
      </c>
      <c r="BV2972" s="186" t="str">
        <f t="shared" si="4181"/>
        <v>BV$14</v>
      </c>
      <c r="BW2972" s="186" t="str">
        <f t="shared" si="4181"/>
        <v>BW$14</v>
      </c>
      <c r="BX2972" s="186" t="str">
        <f t="shared" si="4181"/>
        <v>BX$14</v>
      </c>
      <c r="BY2972" s="186" t="str">
        <f t="shared" si="4181"/>
        <v>BY$14</v>
      </c>
      <c r="BZ2972" s="186" t="str">
        <f t="shared" si="4181"/>
        <v>BZ$14</v>
      </c>
      <c r="CA2972" s="186" t="str">
        <f t="shared" si="4181"/>
        <v>CA$14</v>
      </c>
      <c r="CB2972" s="186" t="str">
        <f t="shared" si="4181"/>
        <v>CB$14</v>
      </c>
      <c r="CC2972" s="186" t="str">
        <f t="shared" si="4181"/>
        <v>CC$14</v>
      </c>
      <c r="CD2972" s="186" t="str">
        <f t="shared" si="4181"/>
        <v>CD$14</v>
      </c>
      <c r="CE2972" s="186" t="str">
        <f t="shared" ref="CE2972:CL2972" si="4182">CE$18</f>
        <v>CE$14</v>
      </c>
      <c r="CF2972" s="186" t="str">
        <f t="shared" si="4182"/>
        <v>CF$14</v>
      </c>
      <c r="CG2972" s="186" t="str">
        <f t="shared" si="4182"/>
        <v>CG$14</v>
      </c>
      <c r="CH2972" s="186" t="str">
        <f t="shared" si="4182"/>
        <v>CH$14</v>
      </c>
      <c r="CI2972" s="186" t="str">
        <f t="shared" si="4182"/>
        <v>CI$14</v>
      </c>
      <c r="CJ2972" s="186" t="str">
        <f t="shared" si="4182"/>
        <v>CJ$14</v>
      </c>
      <c r="CK2972" s="186" t="str">
        <f t="shared" si="4182"/>
        <v>CK$14</v>
      </c>
      <c r="CL2972" s="186" t="str">
        <f t="shared" si="4182"/>
        <v>CL$14</v>
      </c>
    </row>
    <row r="2973" spans="2:90" x14ac:dyDescent="0.4">
      <c r="B2973" s="171" t="s">
        <v>464</v>
      </c>
      <c r="E2973" s="8"/>
      <c r="H2973" s="196"/>
      <c r="I2973" s="197"/>
      <c r="J2973" s="197"/>
      <c r="K2973" s="198"/>
      <c r="L2973" s="198"/>
      <c r="M2973" s="198"/>
      <c r="N2973" s="198"/>
      <c r="O2973" s="198"/>
      <c r="P2973" s="198"/>
      <c r="R2973" s="198"/>
      <c r="S2973" s="186" t="str">
        <f t="shared" ref="S2973:AX2973" si="4183">S$19</f>
        <v>S$15</v>
      </c>
      <c r="T2973" s="186" t="str">
        <f t="shared" si="4183"/>
        <v>T$15</v>
      </c>
      <c r="U2973" s="186" t="str">
        <f t="shared" si="4183"/>
        <v>U$15</v>
      </c>
      <c r="V2973" s="186" t="str">
        <f t="shared" si="4183"/>
        <v>V$15</v>
      </c>
      <c r="W2973" s="186" t="str">
        <f t="shared" si="4183"/>
        <v>W$15</v>
      </c>
      <c r="X2973" s="186" t="str">
        <f t="shared" si="4183"/>
        <v>X$15</v>
      </c>
      <c r="Y2973" s="186" t="str">
        <f t="shared" si="4183"/>
        <v>Y$15</v>
      </c>
      <c r="Z2973" s="186" t="str">
        <f t="shared" si="4183"/>
        <v>Z$15</v>
      </c>
      <c r="AA2973" s="186" t="str">
        <f t="shared" si="4183"/>
        <v>AA$15</v>
      </c>
      <c r="AB2973" s="186" t="str">
        <f t="shared" si="4183"/>
        <v>AB$15</v>
      </c>
      <c r="AC2973" s="186" t="str">
        <f t="shared" si="4183"/>
        <v>AC$15</v>
      </c>
      <c r="AD2973" s="186" t="str">
        <f t="shared" si="4183"/>
        <v>AD$15</v>
      </c>
      <c r="AE2973" s="186" t="str">
        <f t="shared" si="4183"/>
        <v>AE$15</v>
      </c>
      <c r="AF2973" s="186" t="str">
        <f t="shared" si="4183"/>
        <v>AF$15</v>
      </c>
      <c r="AG2973" s="186" t="str">
        <f t="shared" si="4183"/>
        <v>AG$15</v>
      </c>
      <c r="AH2973" s="186" t="str">
        <f t="shared" si="4183"/>
        <v>AH$15</v>
      </c>
      <c r="AI2973" s="186" t="str">
        <f t="shared" si="4183"/>
        <v>AI$15</v>
      </c>
      <c r="AJ2973" s="186" t="str">
        <f t="shared" si="4183"/>
        <v>AJ$15</v>
      </c>
      <c r="AK2973" s="186" t="str">
        <f t="shared" si="4183"/>
        <v>AK$15</v>
      </c>
      <c r="AL2973" s="186" t="str">
        <f t="shared" si="4183"/>
        <v>AL$15</v>
      </c>
      <c r="AM2973" s="186" t="str">
        <f t="shared" si="4183"/>
        <v>AM$15</v>
      </c>
      <c r="AN2973" s="186" t="str">
        <f t="shared" si="4183"/>
        <v>AN$15</v>
      </c>
      <c r="AO2973" s="186" t="str">
        <f t="shared" si="4183"/>
        <v>AO$15</v>
      </c>
      <c r="AP2973" s="186" t="str">
        <f t="shared" si="4183"/>
        <v>AP$15</v>
      </c>
      <c r="AQ2973" s="186" t="str">
        <f t="shared" si="4183"/>
        <v>AQ$15</v>
      </c>
      <c r="AR2973" s="186" t="str">
        <f t="shared" si="4183"/>
        <v>AR$15</v>
      </c>
      <c r="AS2973" s="186" t="str">
        <f t="shared" si="4183"/>
        <v>AS$15</v>
      </c>
      <c r="AT2973" s="186" t="str">
        <f t="shared" si="4183"/>
        <v>AT$15</v>
      </c>
      <c r="AU2973" s="186" t="str">
        <f t="shared" si="4183"/>
        <v>AU$15</v>
      </c>
      <c r="AV2973" s="186" t="str">
        <f t="shared" si="4183"/>
        <v>AV$15</v>
      </c>
      <c r="AW2973" s="186" t="str">
        <f t="shared" si="4183"/>
        <v>AW$15</v>
      </c>
      <c r="AX2973" s="186" t="str">
        <f t="shared" si="4183"/>
        <v>AX$15</v>
      </c>
      <c r="AY2973" s="186" t="str">
        <f t="shared" ref="AY2973:CD2973" si="4184">AY$19</f>
        <v>AY$15</v>
      </c>
      <c r="AZ2973" s="186" t="str">
        <f t="shared" si="4184"/>
        <v>AZ$15</v>
      </c>
      <c r="BA2973" s="186" t="str">
        <f t="shared" si="4184"/>
        <v>BA$15</v>
      </c>
      <c r="BB2973" s="186" t="str">
        <f t="shared" si="4184"/>
        <v>BB$15</v>
      </c>
      <c r="BC2973" s="186" t="str">
        <f t="shared" si="4184"/>
        <v>BC$15</v>
      </c>
      <c r="BD2973" s="186" t="str">
        <f t="shared" si="4184"/>
        <v>BD$15</v>
      </c>
      <c r="BE2973" s="186" t="str">
        <f t="shared" si="4184"/>
        <v>BE$15</v>
      </c>
      <c r="BF2973" s="186" t="str">
        <f t="shared" si="4184"/>
        <v>BF$15</v>
      </c>
      <c r="BG2973" s="186" t="str">
        <f t="shared" si="4184"/>
        <v>BG$15</v>
      </c>
      <c r="BH2973" s="186" t="str">
        <f t="shared" si="4184"/>
        <v>BH$15</v>
      </c>
      <c r="BI2973" s="186" t="str">
        <f t="shared" si="4184"/>
        <v>BI$15</v>
      </c>
      <c r="BJ2973" s="186" t="str">
        <f t="shared" si="4184"/>
        <v>BJ$15</v>
      </c>
      <c r="BK2973" s="186" t="str">
        <f t="shared" si="4184"/>
        <v>BK$15</v>
      </c>
      <c r="BL2973" s="186" t="str">
        <f t="shared" si="4184"/>
        <v>BL$15</v>
      </c>
      <c r="BM2973" s="186" t="str">
        <f t="shared" si="4184"/>
        <v>BM$15</v>
      </c>
      <c r="BN2973" s="186" t="str">
        <f t="shared" si="4184"/>
        <v>BN$15</v>
      </c>
      <c r="BO2973" s="186" t="str">
        <f t="shared" si="4184"/>
        <v>BO$15</v>
      </c>
      <c r="BP2973" s="186" t="str">
        <f t="shared" si="4184"/>
        <v>BP$15</v>
      </c>
      <c r="BQ2973" s="186" t="str">
        <f t="shared" si="4184"/>
        <v>BQ$15</v>
      </c>
      <c r="BR2973" s="186" t="str">
        <f t="shared" si="4184"/>
        <v>BR$15</v>
      </c>
      <c r="BS2973" s="186" t="str">
        <f t="shared" si="4184"/>
        <v>BS$15</v>
      </c>
      <c r="BT2973" s="186" t="str">
        <f t="shared" si="4184"/>
        <v>BT$15</v>
      </c>
      <c r="BU2973" s="186" t="str">
        <f t="shared" si="4184"/>
        <v>BU$15</v>
      </c>
      <c r="BV2973" s="186" t="str">
        <f t="shared" si="4184"/>
        <v>BV$15</v>
      </c>
      <c r="BW2973" s="186" t="str">
        <f t="shared" si="4184"/>
        <v>BW$15</v>
      </c>
      <c r="BX2973" s="186" t="str">
        <f t="shared" si="4184"/>
        <v>BX$15</v>
      </c>
      <c r="BY2973" s="186" t="str">
        <f t="shared" si="4184"/>
        <v>BY$15</v>
      </c>
      <c r="BZ2973" s="186" t="str">
        <f t="shared" si="4184"/>
        <v>BZ$15</v>
      </c>
      <c r="CA2973" s="186" t="str">
        <f t="shared" si="4184"/>
        <v>CA$15</v>
      </c>
      <c r="CB2973" s="186" t="str">
        <f t="shared" si="4184"/>
        <v>CB$15</v>
      </c>
      <c r="CC2973" s="186" t="str">
        <f t="shared" si="4184"/>
        <v>CC$15</v>
      </c>
      <c r="CD2973" s="186" t="str">
        <f t="shared" si="4184"/>
        <v>CD$15</v>
      </c>
      <c r="CE2973" s="186" t="str">
        <f t="shared" ref="CE2973:CL2973" si="4185">CE$19</f>
        <v>CE$15</v>
      </c>
      <c r="CF2973" s="186" t="str">
        <f t="shared" si="4185"/>
        <v>CF$15</v>
      </c>
      <c r="CG2973" s="186" t="str">
        <f t="shared" si="4185"/>
        <v>CG$15</v>
      </c>
      <c r="CH2973" s="186" t="str">
        <f t="shared" si="4185"/>
        <v>CH$15</v>
      </c>
      <c r="CI2973" s="186" t="str">
        <f t="shared" si="4185"/>
        <v>CI$15</v>
      </c>
      <c r="CJ2973" s="186" t="str">
        <f t="shared" si="4185"/>
        <v>CJ$15</v>
      </c>
      <c r="CK2973" s="186" t="str">
        <f t="shared" si="4185"/>
        <v>CK$15</v>
      </c>
      <c r="CL2973" s="186" t="str">
        <f t="shared" si="4185"/>
        <v>CL$15</v>
      </c>
    </row>
    <row r="2974" spans="2:90" x14ac:dyDescent="0.4">
      <c r="B2974" s="139" t="s">
        <v>555</v>
      </c>
      <c r="C2974" s="31"/>
      <c r="D2974" t="s">
        <v>546</v>
      </c>
      <c r="E2974" s="8" t="str">
        <f t="shared" ref="E2974:E2983" si="4186">ROW()&amp;" "&amp;D2974</f>
        <v>2974 SEASON QUARTER-TV-V</v>
      </c>
      <c r="F2974" t="s">
        <v>556</v>
      </c>
      <c r="G2974" s="31" t="s">
        <v>81</v>
      </c>
      <c r="H2974" s="138"/>
      <c r="I2974" s="140"/>
      <c r="J2974" s="140"/>
      <c r="K2974" s="138"/>
      <c r="L2974" s="138"/>
      <c r="M2974" s="138"/>
      <c r="N2974" s="138"/>
      <c r="O2974" s="138"/>
      <c r="P2974" s="138"/>
      <c r="R2974" s="139"/>
      <c r="S2974" s="164"/>
      <c r="T2974" s="164"/>
      <c r="U2974" s="164"/>
      <c r="V2974" s="164"/>
      <c r="W2974" s="164"/>
      <c r="X2974" s="164"/>
      <c r="Y2974" s="164"/>
      <c r="Z2974" s="164"/>
      <c r="AA2974" s="164"/>
      <c r="AB2974" s="164"/>
      <c r="AC2974" s="164"/>
      <c r="AD2974" s="164"/>
      <c r="AE2974" s="164"/>
      <c r="AF2974" s="164"/>
      <c r="AG2974" s="164"/>
      <c r="AH2974" s="164"/>
      <c r="AI2974" s="164"/>
      <c r="AJ2974" s="164"/>
      <c r="AK2974" s="164"/>
      <c r="AL2974" s="164"/>
      <c r="AM2974" s="164"/>
      <c r="AN2974" s="164"/>
      <c r="AO2974" s="164"/>
      <c r="AP2974" s="164"/>
      <c r="AQ2974" s="164"/>
      <c r="AR2974" s="164"/>
      <c r="AS2974" s="164"/>
      <c r="AT2974" s="164"/>
      <c r="AU2974" s="164"/>
      <c r="AV2974" s="164"/>
      <c r="AW2974" s="164"/>
      <c r="AX2974" s="164"/>
      <c r="AY2974" s="164"/>
      <c r="AZ2974" s="164"/>
      <c r="BA2974" s="164"/>
      <c r="BB2974" s="164"/>
      <c r="BC2974" s="164"/>
      <c r="BD2974" s="164"/>
      <c r="BE2974" s="164"/>
      <c r="BF2974" s="164"/>
      <c r="BG2974" s="164"/>
      <c r="BH2974" s="164"/>
      <c r="BI2974" s="164"/>
      <c r="BJ2974" s="164"/>
      <c r="BK2974" s="164"/>
      <c r="BL2974" s="164"/>
      <c r="BM2974" s="164"/>
      <c r="BN2974" s="164"/>
      <c r="BO2974" s="164"/>
      <c r="BP2974" s="164"/>
      <c r="BQ2974" s="164"/>
      <c r="BR2974" s="164"/>
      <c r="BS2974" s="164"/>
      <c r="BT2974" s="164"/>
      <c r="BU2974" s="164"/>
      <c r="BV2974" s="164"/>
      <c r="BW2974" s="164"/>
      <c r="BX2974" s="164"/>
      <c r="BY2974" s="164"/>
      <c r="BZ2974" s="164"/>
      <c r="CA2974" s="164"/>
      <c r="CB2974" s="164"/>
      <c r="CC2974" s="164"/>
      <c r="CD2974" s="164"/>
      <c r="CE2974" s="164"/>
      <c r="CF2974" s="164"/>
      <c r="CG2974" s="164"/>
      <c r="CH2974" s="164"/>
      <c r="CI2974" s="164"/>
      <c r="CJ2974" s="164"/>
      <c r="CK2974" s="164"/>
      <c r="CL2974" s="164"/>
    </row>
    <row r="2975" spans="2:90" x14ac:dyDescent="0.4">
      <c r="B2975" s="95" t="str">
        <f>B2969</f>
        <v>Primary volume driver</v>
      </c>
      <c r="C2975" s="12"/>
      <c r="D2975" t="s">
        <v>546</v>
      </c>
      <c r="E2975" s="8" t="str">
        <f t="shared" si="4186"/>
        <v>2975 SEASON QUARTER-TV-V</v>
      </c>
      <c r="G2975" s="12" t="s">
        <v>332</v>
      </c>
      <c r="H2975" s="12"/>
      <c r="I2975" s="60"/>
      <c r="J2975" s="60"/>
      <c r="K2975" s="12"/>
      <c r="L2975" s="12"/>
      <c r="M2975" s="12"/>
      <c r="N2975" s="12"/>
      <c r="O2975" s="12"/>
      <c r="P2975" s="12"/>
      <c r="R2975" s="13"/>
      <c r="S2975" s="76"/>
      <c r="T2975" s="76"/>
      <c r="U2975" s="76"/>
      <c r="V2975" s="76"/>
      <c r="W2975" s="76"/>
      <c r="X2975" s="76"/>
      <c r="Y2975" s="76"/>
      <c r="Z2975" s="76"/>
      <c r="AA2975" s="76"/>
      <c r="AB2975" s="76"/>
      <c r="AC2975" s="76"/>
      <c r="AD2975" s="76"/>
      <c r="AE2975" s="76"/>
      <c r="AF2975" s="76"/>
      <c r="AG2975" s="76"/>
      <c r="AH2975" s="76"/>
      <c r="AI2975" s="76"/>
      <c r="AJ2975" s="76"/>
      <c r="AK2975" s="76"/>
      <c r="AL2975" s="76"/>
      <c r="AM2975" s="76"/>
      <c r="AN2975" s="76"/>
      <c r="AO2975" s="76"/>
      <c r="AP2975" s="76"/>
      <c r="AQ2975" s="76"/>
      <c r="AR2975" s="76"/>
      <c r="AS2975" s="76"/>
      <c r="AT2975" s="76"/>
      <c r="AU2975" s="76"/>
      <c r="AV2975" s="76"/>
      <c r="AW2975" s="76"/>
      <c r="AX2975" s="76"/>
      <c r="AY2975" s="76"/>
      <c r="AZ2975" s="76"/>
      <c r="BA2975" s="76"/>
      <c r="BB2975" s="76"/>
      <c r="BC2975" s="76"/>
      <c r="BD2975" s="76"/>
      <c r="BE2975" s="76"/>
      <c r="BF2975" s="76"/>
      <c r="BG2975" s="76"/>
      <c r="BH2975" s="76"/>
      <c r="BI2975" s="76"/>
      <c r="BJ2975" s="76"/>
      <c r="BK2975" s="76"/>
      <c r="BL2975" s="76"/>
      <c r="BM2975" s="76"/>
      <c r="BN2975" s="76"/>
      <c r="BO2975" s="76"/>
      <c r="BP2975" s="76"/>
      <c r="BQ2975" s="76"/>
      <c r="BR2975" s="76"/>
      <c r="BS2975" s="76"/>
      <c r="BT2975" s="76"/>
      <c r="BU2975" s="76"/>
      <c r="BV2975" s="76"/>
      <c r="BW2975" s="76"/>
      <c r="BX2975" s="76"/>
      <c r="BY2975" s="76"/>
      <c r="BZ2975" s="76"/>
      <c r="CA2975" s="76"/>
      <c r="CB2975" s="76"/>
      <c r="CC2975" s="76"/>
      <c r="CD2975" s="76"/>
      <c r="CE2975" s="76"/>
      <c r="CF2975" s="76"/>
      <c r="CG2975" s="76"/>
      <c r="CH2975" s="76"/>
      <c r="CI2975" s="76"/>
      <c r="CJ2975" s="76"/>
      <c r="CK2975" s="76"/>
      <c r="CL2975" s="76"/>
    </row>
    <row r="2976" spans="2:90" x14ac:dyDescent="0.4">
      <c r="B2976" s="95" t="str">
        <f>"Seasonally adjusted # of "&amp;B2967&amp;"s"</f>
        <v>Seasonally adjusted # of procedures</v>
      </c>
      <c r="C2976" s="12"/>
      <c r="D2976" t="s">
        <v>546</v>
      </c>
      <c r="E2976" s="8" t="str">
        <f t="shared" si="4186"/>
        <v>2976 SEASON QUARTER-TV-V</v>
      </c>
      <c r="G2976" s="12"/>
      <c r="H2976" s="12"/>
      <c r="I2976" s="60"/>
      <c r="J2976" s="60"/>
      <c r="K2976" s="12"/>
      <c r="L2976" s="12"/>
      <c r="M2976" s="12"/>
      <c r="N2976" s="12"/>
      <c r="O2976" s="12"/>
      <c r="P2976" s="12"/>
      <c r="R2976" s="13"/>
      <c r="S2976" s="76"/>
      <c r="T2976" s="76"/>
      <c r="U2976" s="76"/>
      <c r="V2976" s="76"/>
      <c r="W2976" s="76"/>
      <c r="X2976" s="76"/>
      <c r="Y2976" s="76"/>
      <c r="Z2976" s="76"/>
      <c r="AA2976" s="76"/>
      <c r="AB2976" s="76"/>
      <c r="AC2976" s="76"/>
      <c r="AD2976" s="76"/>
      <c r="AE2976" s="76"/>
      <c r="AF2976" s="76"/>
      <c r="AG2976" s="76"/>
      <c r="AH2976" s="76"/>
      <c r="AI2976" s="76"/>
      <c r="AJ2976" s="76"/>
      <c r="AK2976" s="76"/>
      <c r="AL2976" s="76"/>
      <c r="AM2976" s="76"/>
      <c r="AN2976" s="76"/>
      <c r="AO2976" s="76"/>
      <c r="AP2976" s="76"/>
      <c r="AQ2976" s="76"/>
      <c r="AR2976" s="76"/>
      <c r="AS2976" s="76"/>
      <c r="AT2976" s="76"/>
      <c r="AU2976" s="76"/>
      <c r="AV2976" s="76"/>
      <c r="AW2976" s="76"/>
      <c r="AX2976" s="76"/>
      <c r="AY2976" s="76"/>
      <c r="AZ2976" s="76"/>
      <c r="BA2976" s="76"/>
      <c r="BB2976" s="76"/>
      <c r="BC2976" s="76"/>
      <c r="BD2976" s="76"/>
      <c r="BE2976" s="76"/>
      <c r="BF2976" s="76"/>
      <c r="BG2976" s="76"/>
      <c r="BH2976" s="76"/>
      <c r="BI2976" s="76"/>
      <c r="BJ2976" s="76"/>
      <c r="BK2976" s="76"/>
      <c r="BL2976" s="76"/>
      <c r="BM2976" s="76"/>
      <c r="BN2976" s="76"/>
      <c r="BO2976" s="76"/>
      <c r="BP2976" s="76"/>
      <c r="BQ2976" s="76"/>
      <c r="BR2976" s="76"/>
      <c r="BS2976" s="76"/>
      <c r="BT2976" s="76"/>
      <c r="BU2976" s="76"/>
      <c r="BV2976" s="76"/>
      <c r="BW2976" s="76"/>
      <c r="BX2976" s="76"/>
      <c r="BY2976" s="76"/>
      <c r="BZ2976" s="76"/>
      <c r="CA2976" s="76"/>
      <c r="CB2976" s="76"/>
      <c r="CC2976" s="76"/>
      <c r="CD2976" s="76"/>
      <c r="CE2976" s="76"/>
      <c r="CF2976" s="76"/>
      <c r="CG2976" s="76"/>
      <c r="CH2976" s="76"/>
      <c r="CI2976" s="76"/>
      <c r="CJ2976" s="76"/>
      <c r="CK2976" s="76"/>
      <c r="CL2976" s="76"/>
    </row>
    <row r="2977" spans="2:90" x14ac:dyDescent="0.4">
      <c r="B2977" s="124"/>
      <c r="D2977" t="s">
        <v>546</v>
      </c>
      <c r="E2977" s="8" t="str">
        <f t="shared" si="4186"/>
        <v>2977 SEASON QUARTER-TV-V</v>
      </c>
      <c r="H2977" s="12"/>
      <c r="I2977" s="60"/>
      <c r="J2977" s="60"/>
      <c r="K2977" s="38"/>
      <c r="L2977" s="38"/>
      <c r="M2977" s="38"/>
      <c r="N2977" s="38"/>
      <c r="O2977" s="38"/>
      <c r="P2977" s="38"/>
      <c r="R2977" s="15"/>
      <c r="S2977" s="234"/>
      <c r="T2977" s="234"/>
      <c r="U2977" s="234"/>
      <c r="V2977" s="234"/>
      <c r="W2977" s="234"/>
      <c r="X2977" s="234"/>
      <c r="Y2977" s="234"/>
      <c r="Z2977" s="234"/>
      <c r="AA2977" s="234"/>
      <c r="AB2977" s="234"/>
      <c r="AC2977" s="234"/>
      <c r="AD2977" s="234"/>
      <c r="AE2977" s="234"/>
      <c r="AF2977" s="234"/>
      <c r="AG2977" s="234"/>
      <c r="AH2977" s="234"/>
      <c r="AI2977" s="234"/>
      <c r="AJ2977" s="234"/>
      <c r="AK2977" s="234"/>
      <c r="AL2977" s="234"/>
      <c r="AM2977" s="234"/>
      <c r="AN2977" s="234"/>
      <c r="AO2977" s="234"/>
      <c r="AP2977" s="234"/>
      <c r="AQ2977" s="234"/>
      <c r="AR2977" s="234"/>
      <c r="AS2977" s="234"/>
      <c r="AT2977" s="234"/>
      <c r="AU2977" s="234"/>
      <c r="AV2977" s="234"/>
      <c r="AW2977" s="234"/>
      <c r="AX2977" s="234"/>
      <c r="AY2977" s="234"/>
      <c r="AZ2977" s="234"/>
      <c r="BA2977" s="234"/>
      <c r="BB2977" s="234"/>
      <c r="BC2977" s="234"/>
      <c r="BD2977" s="234"/>
      <c r="BE2977" s="234"/>
      <c r="BF2977" s="234"/>
      <c r="BG2977" s="234"/>
      <c r="BH2977" s="234"/>
      <c r="BI2977" s="234"/>
      <c r="BJ2977" s="234"/>
      <c r="BK2977" s="234"/>
      <c r="BL2977" s="234"/>
      <c r="BM2977" s="234"/>
      <c r="BN2977" s="234"/>
      <c r="BO2977" s="234"/>
      <c r="BP2977" s="234"/>
      <c r="BQ2977" s="234"/>
      <c r="BR2977" s="234"/>
      <c r="BS2977" s="234"/>
      <c r="BT2977" s="234"/>
      <c r="BU2977" s="234"/>
      <c r="BV2977" s="234"/>
      <c r="BW2977" s="234"/>
      <c r="BX2977" s="234"/>
      <c r="BY2977" s="234"/>
      <c r="BZ2977" s="234"/>
      <c r="CA2977" s="234"/>
      <c r="CB2977" s="234"/>
      <c r="CC2977" s="234"/>
      <c r="CD2977" s="234"/>
      <c r="CE2977" s="234"/>
      <c r="CF2977" s="234"/>
      <c r="CG2977" s="234"/>
      <c r="CH2977" s="234"/>
      <c r="CI2977" s="234"/>
      <c r="CJ2977" s="234"/>
      <c r="CK2977" s="234"/>
      <c r="CL2977" s="234"/>
    </row>
    <row r="2978" spans="2:90" x14ac:dyDescent="0.4">
      <c r="B2978" s="124" t="s">
        <v>542</v>
      </c>
      <c r="D2978" t="s">
        <v>546</v>
      </c>
      <c r="E2978" s="8" t="str">
        <f t="shared" si="4186"/>
        <v>2978 SEASON QUARTER-TV-V</v>
      </c>
      <c r="H2978" s="12"/>
      <c r="I2978" s="60"/>
      <c r="J2978" s="60"/>
      <c r="K2978" s="38"/>
      <c r="L2978" s="38"/>
      <c r="M2978" s="38"/>
      <c r="N2978" s="38"/>
      <c r="O2978" s="38"/>
      <c r="P2978" s="38"/>
      <c r="R2978" s="15"/>
      <c r="S2978" s="234"/>
      <c r="T2978" s="234"/>
      <c r="U2978" s="234"/>
      <c r="V2978" s="234"/>
      <c r="W2978" s="234"/>
      <c r="X2978" s="234"/>
      <c r="Y2978" s="234"/>
      <c r="Z2978" s="234"/>
      <c r="AA2978" s="234"/>
      <c r="AB2978" s="234"/>
      <c r="AC2978" s="234"/>
      <c r="AD2978" s="234"/>
      <c r="AE2978" s="234"/>
      <c r="AF2978" s="234"/>
      <c r="AG2978" s="234"/>
      <c r="AH2978" s="234"/>
      <c r="AI2978" s="234"/>
      <c r="AJ2978" s="234"/>
      <c r="AK2978" s="234"/>
      <c r="AL2978" s="234"/>
      <c r="AM2978" s="234"/>
      <c r="AN2978" s="234"/>
      <c r="AO2978" s="234"/>
      <c r="AP2978" s="234"/>
      <c r="AQ2978" s="234"/>
      <c r="AR2978" s="234"/>
      <c r="AS2978" s="234"/>
      <c r="AT2978" s="234"/>
      <c r="AU2978" s="234"/>
      <c r="AV2978" s="234"/>
      <c r="AW2978" s="234"/>
      <c r="AX2978" s="234"/>
      <c r="AY2978" s="234"/>
      <c r="AZ2978" s="234"/>
      <c r="BA2978" s="234"/>
      <c r="BB2978" s="234"/>
      <c r="BC2978" s="234"/>
      <c r="BD2978" s="234"/>
      <c r="BE2978" s="234"/>
      <c r="BF2978" s="234"/>
      <c r="BG2978" s="234"/>
      <c r="BH2978" s="234"/>
      <c r="BI2978" s="234"/>
      <c r="BJ2978" s="234"/>
      <c r="BK2978" s="234"/>
      <c r="BL2978" s="234"/>
      <c r="BM2978" s="234"/>
      <c r="BN2978" s="234"/>
      <c r="BO2978" s="234"/>
      <c r="BP2978" s="234"/>
      <c r="BQ2978" s="234"/>
      <c r="BR2978" s="234"/>
      <c r="BS2978" s="234"/>
      <c r="BT2978" s="234"/>
      <c r="BU2978" s="234"/>
      <c r="BV2978" s="234"/>
      <c r="BW2978" s="234"/>
      <c r="BX2978" s="234"/>
      <c r="BY2978" s="234"/>
      <c r="BZ2978" s="234"/>
      <c r="CA2978" s="234"/>
      <c r="CB2978" s="234"/>
      <c r="CC2978" s="234"/>
      <c r="CD2978" s="234"/>
      <c r="CE2978" s="234"/>
      <c r="CF2978" s="234"/>
      <c r="CG2978" s="234"/>
      <c r="CH2978" s="234"/>
      <c r="CI2978" s="234"/>
      <c r="CJ2978" s="234"/>
      <c r="CK2978" s="234"/>
      <c r="CL2978" s="234"/>
    </row>
    <row r="2979" spans="2:90" x14ac:dyDescent="0.4">
      <c r="B2979" s="310" t="s">
        <v>547</v>
      </c>
      <c r="D2979" t="s">
        <v>546</v>
      </c>
      <c r="E2979" s="8" t="str">
        <f t="shared" si="4186"/>
        <v>2979 SEASON QUARTER-TV-V</v>
      </c>
      <c r="H2979" s="16">
        <v>0.1</v>
      </c>
      <c r="I2979">
        <v>1</v>
      </c>
      <c r="J2979"/>
      <c r="K2979" s="38"/>
      <c r="L2979" s="38"/>
      <c r="M2979" s="38"/>
      <c r="N2979" s="38"/>
      <c r="O2979" s="38"/>
      <c r="P2979" s="38"/>
      <c r="R2979" s="15"/>
      <c r="S2979" s="234"/>
      <c r="T2979" s="234"/>
      <c r="U2979" s="234"/>
      <c r="V2979" s="234"/>
      <c r="W2979" s="234"/>
      <c r="X2979" s="234"/>
      <c r="Y2979" s="234"/>
      <c r="Z2979" s="234"/>
      <c r="AA2979" s="234"/>
      <c r="AB2979" s="234"/>
      <c r="AC2979" s="234"/>
      <c r="AD2979" s="234"/>
      <c r="AE2979" s="234"/>
      <c r="AF2979" s="234"/>
      <c r="AG2979" s="234"/>
      <c r="AH2979" s="234"/>
      <c r="AI2979" s="234"/>
      <c r="AJ2979" s="234"/>
      <c r="AK2979" s="234"/>
      <c r="AL2979" s="234"/>
      <c r="AM2979" s="234"/>
      <c r="AN2979" s="234"/>
      <c r="AO2979" s="234"/>
      <c r="AP2979" s="234"/>
      <c r="AQ2979" s="234"/>
      <c r="AR2979" s="234"/>
      <c r="AS2979" s="234"/>
      <c r="AT2979" s="234"/>
      <c r="AU2979" s="234"/>
      <c r="AV2979" s="234"/>
      <c r="AW2979" s="234"/>
      <c r="AX2979" s="234"/>
      <c r="AY2979" s="234"/>
      <c r="AZ2979" s="234"/>
      <c r="BA2979" s="234"/>
      <c r="BB2979" s="234"/>
      <c r="BC2979" s="234"/>
      <c r="BD2979" s="234"/>
      <c r="BE2979" s="234"/>
      <c r="BF2979" s="234"/>
      <c r="BG2979" s="234"/>
      <c r="BH2979" s="234"/>
      <c r="BI2979" s="234"/>
      <c r="BJ2979" s="234"/>
      <c r="BK2979" s="234"/>
      <c r="BL2979" s="234"/>
      <c r="BM2979" s="234"/>
      <c r="BN2979" s="234"/>
      <c r="BO2979" s="234"/>
      <c r="BP2979" s="234"/>
      <c r="BQ2979" s="234"/>
      <c r="BR2979" s="234"/>
      <c r="BS2979" s="234"/>
      <c r="BT2979" s="234"/>
      <c r="BU2979" s="234"/>
      <c r="BV2979" s="234"/>
      <c r="BW2979" s="234"/>
      <c r="BX2979" s="234"/>
      <c r="BY2979" s="234"/>
      <c r="BZ2979" s="234"/>
      <c r="CA2979" s="234"/>
      <c r="CB2979" s="234"/>
      <c r="CC2979" s="234"/>
      <c r="CD2979" s="234"/>
      <c r="CE2979" s="234"/>
      <c r="CF2979" s="234"/>
      <c r="CG2979" s="234"/>
      <c r="CH2979" s="234"/>
      <c r="CI2979" s="234"/>
      <c r="CJ2979" s="234"/>
      <c r="CK2979" s="234"/>
      <c r="CL2979" s="234"/>
    </row>
    <row r="2980" spans="2:90" x14ac:dyDescent="0.4">
      <c r="B2980" s="310" t="s">
        <v>548</v>
      </c>
      <c r="D2980" t="s">
        <v>546</v>
      </c>
      <c r="E2980" s="8" t="str">
        <f t="shared" si="4186"/>
        <v>2980 SEASON QUARTER-TV-V</v>
      </c>
      <c r="H2980" s="16">
        <v>0.35</v>
      </c>
      <c r="I2980">
        <f>I2979+1</f>
        <v>2</v>
      </c>
      <c r="J2980"/>
      <c r="K2980" s="38"/>
      <c r="L2980" s="38"/>
      <c r="M2980" s="38"/>
      <c r="N2980" s="38"/>
      <c r="O2980" s="38"/>
      <c r="P2980" s="38"/>
      <c r="R2980" s="15"/>
      <c r="S2980" s="234"/>
      <c r="T2980" s="234"/>
      <c r="U2980" s="234"/>
      <c r="V2980" s="234"/>
      <c r="W2980" s="234"/>
      <c r="X2980" s="234"/>
      <c r="Y2980" s="234"/>
      <c r="Z2980" s="234"/>
      <c r="AA2980" s="234"/>
      <c r="AB2980" s="234"/>
      <c r="AC2980" s="234"/>
      <c r="AD2980" s="234"/>
      <c r="AE2980" s="234"/>
      <c r="AF2980" s="234"/>
      <c r="AG2980" s="234"/>
      <c r="AH2980" s="234"/>
      <c r="AI2980" s="234"/>
      <c r="AJ2980" s="234"/>
      <c r="AK2980" s="234"/>
      <c r="AL2980" s="234"/>
      <c r="AM2980" s="234"/>
      <c r="AN2980" s="234"/>
      <c r="AO2980" s="234"/>
      <c r="AP2980" s="234"/>
      <c r="AQ2980" s="234"/>
      <c r="AR2980" s="234"/>
      <c r="AS2980" s="234"/>
      <c r="AT2980" s="234"/>
      <c r="AU2980" s="234"/>
      <c r="AV2980" s="234"/>
      <c r="AW2980" s="234"/>
      <c r="AX2980" s="234"/>
      <c r="AY2980" s="234"/>
      <c r="AZ2980" s="234"/>
      <c r="BA2980" s="234"/>
      <c r="BB2980" s="234"/>
      <c r="BC2980" s="234"/>
      <c r="BD2980" s="234"/>
      <c r="BE2980" s="234"/>
      <c r="BF2980" s="234"/>
      <c r="BG2980" s="234"/>
      <c r="BH2980" s="234"/>
      <c r="BI2980" s="234"/>
      <c r="BJ2980" s="234"/>
      <c r="BK2980" s="234"/>
      <c r="BL2980" s="234"/>
      <c r="BM2980" s="234"/>
      <c r="BN2980" s="234"/>
      <c r="BO2980" s="234"/>
      <c r="BP2980" s="234"/>
      <c r="BQ2980" s="234"/>
      <c r="BR2980" s="234"/>
      <c r="BS2980" s="234"/>
      <c r="BT2980" s="234"/>
      <c r="BU2980" s="234"/>
      <c r="BV2980" s="234"/>
      <c r="BW2980" s="234"/>
      <c r="BX2980" s="234"/>
      <c r="BY2980" s="234"/>
      <c r="BZ2980" s="234"/>
      <c r="CA2980" s="234"/>
      <c r="CB2980" s="234"/>
      <c r="CC2980" s="234"/>
      <c r="CD2980" s="234"/>
      <c r="CE2980" s="234"/>
      <c r="CF2980" s="234"/>
      <c r="CG2980" s="234"/>
      <c r="CH2980" s="234"/>
      <c r="CI2980" s="234"/>
      <c r="CJ2980" s="234"/>
      <c r="CK2980" s="234"/>
      <c r="CL2980" s="234"/>
    </row>
    <row r="2981" spans="2:90" x14ac:dyDescent="0.4">
      <c r="B2981" s="310" t="s">
        <v>550</v>
      </c>
      <c r="D2981" t="s">
        <v>546</v>
      </c>
      <c r="E2981" s="8" t="str">
        <f t="shared" si="4186"/>
        <v>2981 SEASON QUARTER-TV-V</v>
      </c>
      <c r="H2981" s="16">
        <v>0.05</v>
      </c>
      <c r="I2981">
        <f t="shared" ref="I2981:I2982" si="4187">I2980+1</f>
        <v>3</v>
      </c>
      <c r="J2981"/>
      <c r="K2981" s="38"/>
      <c r="L2981" s="38"/>
      <c r="M2981" s="38"/>
      <c r="N2981" s="38"/>
      <c r="O2981" s="38"/>
      <c r="P2981" s="38"/>
      <c r="R2981" s="15"/>
      <c r="S2981" s="234"/>
      <c r="T2981" s="234"/>
      <c r="U2981" s="234"/>
      <c r="V2981" s="234"/>
      <c r="W2981" s="234"/>
      <c r="X2981" s="234"/>
      <c r="Y2981" s="234"/>
      <c r="Z2981" s="234"/>
      <c r="AA2981" s="234"/>
      <c r="AB2981" s="234"/>
      <c r="AC2981" s="234"/>
      <c r="AD2981" s="234"/>
      <c r="AE2981" s="234"/>
      <c r="AF2981" s="234"/>
      <c r="AG2981" s="234"/>
      <c r="AH2981" s="234"/>
      <c r="AI2981" s="234"/>
      <c r="AJ2981" s="234"/>
      <c r="AK2981" s="234"/>
      <c r="AL2981" s="234"/>
      <c r="AM2981" s="234"/>
      <c r="AN2981" s="234"/>
      <c r="AO2981" s="234"/>
      <c r="AP2981" s="234"/>
      <c r="AQ2981" s="234"/>
      <c r="AR2981" s="234"/>
      <c r="AS2981" s="234"/>
      <c r="AT2981" s="234"/>
      <c r="AU2981" s="234"/>
      <c r="AV2981" s="234"/>
      <c r="AW2981" s="234"/>
      <c r="AX2981" s="234"/>
      <c r="AY2981" s="234"/>
      <c r="AZ2981" s="234"/>
      <c r="BA2981" s="234"/>
      <c r="BB2981" s="234"/>
      <c r="BC2981" s="234"/>
      <c r="BD2981" s="234"/>
      <c r="BE2981" s="234"/>
      <c r="BF2981" s="234"/>
      <c r="BG2981" s="234"/>
      <c r="BH2981" s="234"/>
      <c r="BI2981" s="234"/>
      <c r="BJ2981" s="234"/>
      <c r="BK2981" s="234"/>
      <c r="BL2981" s="234"/>
      <c r="BM2981" s="234"/>
      <c r="BN2981" s="234"/>
      <c r="BO2981" s="234"/>
      <c r="BP2981" s="234"/>
      <c r="BQ2981" s="234"/>
      <c r="BR2981" s="234"/>
      <c r="BS2981" s="234"/>
      <c r="BT2981" s="234"/>
      <c r="BU2981" s="234"/>
      <c r="BV2981" s="234"/>
      <c r="BW2981" s="234"/>
      <c r="BX2981" s="234"/>
      <c r="BY2981" s="234"/>
      <c r="BZ2981" s="234"/>
      <c r="CA2981" s="234"/>
      <c r="CB2981" s="234"/>
      <c r="CC2981" s="234"/>
      <c r="CD2981" s="234"/>
      <c r="CE2981" s="234"/>
      <c r="CF2981" s="234"/>
      <c r="CG2981" s="234"/>
      <c r="CH2981" s="234"/>
      <c r="CI2981" s="234"/>
      <c r="CJ2981" s="234"/>
      <c r="CK2981" s="234"/>
      <c r="CL2981" s="234"/>
    </row>
    <row r="2982" spans="2:90" x14ac:dyDescent="0.4">
      <c r="B2982" s="310" t="s">
        <v>549</v>
      </c>
      <c r="D2982" t="s">
        <v>546</v>
      </c>
      <c r="E2982" s="8" t="str">
        <f t="shared" si="4186"/>
        <v>2982 SEASON QUARTER-TV-V</v>
      </c>
      <c r="H2982" s="16">
        <v>0.45</v>
      </c>
      <c r="I2982">
        <f t="shared" si="4187"/>
        <v>4</v>
      </c>
      <c r="J2982"/>
      <c r="K2982" s="38"/>
      <c r="L2982" s="38"/>
      <c r="M2982" s="38"/>
      <c r="N2982" s="38"/>
      <c r="O2982" s="38"/>
      <c r="P2982" s="38"/>
      <c r="R2982" s="15"/>
      <c r="S2982" s="234"/>
      <c r="T2982" s="234"/>
      <c r="U2982" s="234"/>
      <c r="V2982" s="234"/>
      <c r="W2982" s="234"/>
      <c r="X2982" s="234"/>
      <c r="Y2982" s="234"/>
      <c r="Z2982" s="234"/>
      <c r="AA2982" s="234"/>
      <c r="AB2982" s="234"/>
      <c r="AC2982" s="234"/>
      <c r="AD2982" s="234"/>
      <c r="AE2982" s="234"/>
      <c r="AF2982" s="234"/>
      <c r="AG2982" s="234"/>
      <c r="AH2982" s="234"/>
      <c r="AI2982" s="234"/>
      <c r="AJ2982" s="234"/>
      <c r="AK2982" s="234"/>
      <c r="AL2982" s="234"/>
      <c r="AM2982" s="234"/>
      <c r="AN2982" s="234"/>
      <c r="AO2982" s="234"/>
      <c r="AP2982" s="234"/>
      <c r="AQ2982" s="234"/>
      <c r="AR2982" s="234"/>
      <c r="AS2982" s="234"/>
      <c r="AT2982" s="234"/>
      <c r="AU2982" s="234"/>
      <c r="AV2982" s="234"/>
      <c r="AW2982" s="234"/>
      <c r="AX2982" s="234"/>
      <c r="AY2982" s="234"/>
      <c r="AZ2982" s="234"/>
      <c r="BA2982" s="234"/>
      <c r="BB2982" s="234"/>
      <c r="BC2982" s="234"/>
      <c r="BD2982" s="234"/>
      <c r="BE2982" s="234"/>
      <c r="BF2982" s="234"/>
      <c r="BG2982" s="234"/>
      <c r="BH2982" s="234"/>
      <c r="BI2982" s="234"/>
      <c r="BJ2982" s="234"/>
      <c r="BK2982" s="234"/>
      <c r="BL2982" s="234"/>
      <c r="BM2982" s="234"/>
      <c r="BN2982" s="234"/>
      <c r="BO2982" s="234"/>
      <c r="BP2982" s="234"/>
      <c r="BQ2982" s="234"/>
      <c r="BR2982" s="234"/>
      <c r="BS2982" s="234"/>
      <c r="BT2982" s="234"/>
      <c r="BU2982" s="234"/>
      <c r="BV2982" s="234"/>
      <c r="BW2982" s="234"/>
      <c r="BX2982" s="234"/>
      <c r="BY2982" s="234"/>
      <c r="BZ2982" s="234"/>
      <c r="CA2982" s="234"/>
      <c r="CB2982" s="234"/>
      <c r="CC2982" s="234"/>
      <c r="CD2982" s="234"/>
      <c r="CE2982" s="234"/>
      <c r="CF2982" s="234"/>
      <c r="CG2982" s="234"/>
      <c r="CH2982" s="234"/>
      <c r="CI2982" s="234"/>
      <c r="CJ2982" s="234"/>
      <c r="CK2982" s="234"/>
      <c r="CL2982" s="234"/>
    </row>
    <row r="2983" spans="2:90" x14ac:dyDescent="0.4">
      <c r="B2983" s="141" t="s">
        <v>62</v>
      </c>
      <c r="D2983" t="s">
        <v>546</v>
      </c>
      <c r="E2983" s="8" t="str">
        <f t="shared" si="4186"/>
        <v>2983 SEASON QUARTER-TV-V</v>
      </c>
      <c r="H2983" s="34">
        <f>1-SUM(H2979:H2982)</f>
        <v>5.0000000000000044E-2</v>
      </c>
      <c r="I2983" s="60"/>
      <c r="J2983" s="60"/>
      <c r="K2983" s="38"/>
      <c r="L2983" s="38"/>
      <c r="M2983" s="38"/>
      <c r="N2983" s="38"/>
      <c r="O2983" s="38"/>
      <c r="P2983" s="38"/>
      <c r="R2983" s="15"/>
      <c r="S2983" s="234"/>
      <c r="T2983" s="234"/>
      <c r="U2983" s="234"/>
      <c r="V2983" s="234"/>
      <c r="W2983" s="234"/>
      <c r="X2983" s="234"/>
      <c r="Y2983" s="234"/>
      <c r="Z2983" s="234"/>
      <c r="AA2983" s="234"/>
      <c r="AB2983" s="234"/>
      <c r="AC2983" s="234"/>
      <c r="AD2983" s="234"/>
      <c r="AE2983" s="234"/>
      <c r="AF2983" s="234"/>
      <c r="AG2983" s="234"/>
      <c r="AH2983" s="234"/>
      <c r="AI2983" s="234"/>
      <c r="AJ2983" s="234"/>
      <c r="AK2983" s="234"/>
      <c r="AL2983" s="234"/>
      <c r="AM2983" s="234"/>
      <c r="AN2983" s="234"/>
      <c r="AO2983" s="234"/>
      <c r="AP2983" s="234"/>
      <c r="AQ2983" s="234"/>
      <c r="AR2983" s="234"/>
      <c r="AS2983" s="234"/>
      <c r="AT2983" s="234"/>
      <c r="AU2983" s="234"/>
      <c r="AV2983" s="234"/>
      <c r="AW2983" s="234"/>
      <c r="AX2983" s="234"/>
      <c r="AY2983" s="234"/>
      <c r="AZ2983" s="234"/>
      <c r="BA2983" s="234"/>
      <c r="BB2983" s="234"/>
      <c r="BC2983" s="234"/>
      <c r="BD2983" s="234"/>
      <c r="BE2983" s="234"/>
      <c r="BF2983" s="234"/>
      <c r="BG2983" s="234"/>
      <c r="BH2983" s="234"/>
      <c r="BI2983" s="234"/>
      <c r="BJ2983" s="234"/>
      <c r="BK2983" s="234"/>
      <c r="BL2983" s="234"/>
      <c r="BM2983" s="234"/>
      <c r="BN2983" s="234"/>
      <c r="BO2983" s="234"/>
      <c r="BP2983" s="234"/>
      <c r="BQ2983" s="234"/>
      <c r="BR2983" s="234"/>
      <c r="BS2983" s="234"/>
      <c r="BT2983" s="234"/>
      <c r="BU2983" s="234"/>
      <c r="BV2983" s="234"/>
      <c r="BW2983" s="234"/>
      <c r="BX2983" s="234"/>
      <c r="BY2983" s="234"/>
      <c r="BZ2983" s="234"/>
      <c r="CA2983" s="234"/>
      <c r="CB2983" s="234"/>
      <c r="CC2983" s="234"/>
      <c r="CD2983" s="234"/>
      <c r="CE2983" s="234"/>
      <c r="CF2983" s="234"/>
      <c r="CG2983" s="234"/>
      <c r="CH2983" s="234"/>
      <c r="CI2983" s="234"/>
      <c r="CJ2983" s="234"/>
      <c r="CK2983" s="234"/>
      <c r="CL2983" s="234"/>
    </row>
    <row r="2984" spans="2:90" x14ac:dyDescent="0.4">
      <c r="B2984" s="132" t="str">
        <f t="shared" ref="B2984:B2991" si="4188">B2966</f>
        <v>Surgical procedures</v>
      </c>
      <c r="D2984" t="s">
        <v>546</v>
      </c>
      <c r="E2984" s="8" t="str">
        <f t="shared" ref="E2984" si="4189">ROW()&amp;" "&amp;D2984</f>
        <v>2984 SEASON QUARTER-TV-V</v>
      </c>
      <c r="G2984" t="s">
        <v>332</v>
      </c>
      <c r="H2984" s="12"/>
      <c r="I2984" s="60"/>
      <c r="J2984" s="60"/>
      <c r="K2984" s="38"/>
      <c r="L2984" s="38"/>
      <c r="M2984" s="38"/>
      <c r="N2984" s="38"/>
      <c r="O2984" s="38"/>
      <c r="P2984" s="38"/>
      <c r="R2984" s="15"/>
      <c r="S2984" s="234"/>
      <c r="T2984" s="234"/>
      <c r="U2984" s="234"/>
      <c r="V2984" s="234"/>
      <c r="W2984" s="234"/>
      <c r="X2984" s="234"/>
      <c r="Y2984" s="234"/>
      <c r="Z2984" s="234"/>
      <c r="AA2984" s="234"/>
      <c r="AB2984" s="234"/>
      <c r="AC2984" s="234"/>
      <c r="AD2984" s="234"/>
      <c r="AE2984" s="234"/>
      <c r="AF2984" s="234"/>
      <c r="AG2984" s="234"/>
      <c r="AH2984" s="234"/>
      <c r="AI2984" s="234"/>
      <c r="AJ2984" s="234"/>
      <c r="AK2984" s="234"/>
      <c r="AL2984" s="234"/>
      <c r="AM2984" s="234"/>
      <c r="AN2984" s="234"/>
      <c r="AO2984" s="234"/>
      <c r="AP2984" s="234"/>
      <c r="AQ2984" s="234"/>
      <c r="AR2984" s="234"/>
      <c r="AS2984" s="234"/>
      <c r="AT2984" s="234"/>
      <c r="AU2984" s="234"/>
      <c r="AV2984" s="234"/>
      <c r="AW2984" s="234"/>
      <c r="AX2984" s="234"/>
      <c r="AY2984" s="234"/>
      <c r="AZ2984" s="234"/>
      <c r="BA2984" s="234"/>
      <c r="BB2984" s="234"/>
      <c r="BC2984" s="234"/>
      <c r="BD2984" s="234"/>
      <c r="BE2984" s="234"/>
      <c r="BF2984" s="234"/>
      <c r="BG2984" s="234"/>
      <c r="BH2984" s="234"/>
      <c r="BI2984" s="234"/>
      <c r="BJ2984" s="234"/>
      <c r="BK2984" s="234"/>
      <c r="BL2984" s="234"/>
      <c r="BM2984" s="234"/>
      <c r="BN2984" s="234"/>
      <c r="BO2984" s="234"/>
      <c r="BP2984" s="234"/>
      <c r="BQ2984" s="234"/>
      <c r="BR2984" s="234"/>
      <c r="BS2984" s="234"/>
      <c r="BT2984" s="234"/>
      <c r="BU2984" s="234"/>
      <c r="BV2984" s="234"/>
      <c r="BW2984" s="234"/>
      <c r="BX2984" s="234"/>
      <c r="BY2984" s="234"/>
      <c r="BZ2984" s="234"/>
      <c r="CA2984" s="234"/>
      <c r="CB2984" s="234"/>
      <c r="CC2984" s="234"/>
      <c r="CD2984" s="234"/>
      <c r="CE2984" s="234"/>
      <c r="CF2984" s="234"/>
      <c r="CG2984" s="234"/>
      <c r="CH2984" s="234"/>
      <c r="CI2984" s="234"/>
      <c r="CJ2984" s="234"/>
      <c r="CK2984" s="234"/>
      <c r="CL2984" s="234"/>
    </row>
    <row r="2985" spans="2:90" x14ac:dyDescent="0.4">
      <c r="B2985" s="132" t="str">
        <f t="shared" si="4188"/>
        <v>procedure</v>
      </c>
      <c r="D2985" t="s">
        <v>546</v>
      </c>
      <c r="E2985" s="8" t="str">
        <f>ROW()&amp;" "&amp;D2985</f>
        <v>2985 SEASON QUARTER-TV-V</v>
      </c>
      <c r="G2985" t="s">
        <v>332</v>
      </c>
      <c r="H2985" s="27"/>
      <c r="I2985" s="78"/>
      <c r="J2985" s="78"/>
      <c r="K2985" s="33"/>
      <c r="L2985" s="33"/>
      <c r="M2985" s="33"/>
      <c r="N2985" s="33"/>
      <c r="O2985" s="33"/>
      <c r="P2985" s="33"/>
      <c r="R2985" s="33"/>
      <c r="S2985" s="80"/>
      <c r="T2985" s="80"/>
      <c r="U2985" s="80"/>
      <c r="V2985" s="80"/>
      <c r="W2985" s="80"/>
      <c r="X2985" s="80"/>
      <c r="Y2985" s="80"/>
      <c r="Z2985" s="80"/>
      <c r="AA2985" s="80"/>
      <c r="AB2985" s="80"/>
      <c r="AC2985" s="80"/>
      <c r="AD2985" s="80"/>
      <c r="AE2985" s="80"/>
      <c r="AF2985" s="80"/>
      <c r="AG2985" s="80"/>
      <c r="AH2985" s="80"/>
      <c r="AI2985" s="80"/>
      <c r="AJ2985" s="80"/>
      <c r="AK2985" s="80"/>
      <c r="AL2985" s="80"/>
      <c r="AM2985" s="80"/>
      <c r="AN2985" s="80"/>
      <c r="AO2985" s="80"/>
      <c r="AP2985" s="80"/>
      <c r="AQ2985" s="80"/>
      <c r="AR2985" s="80"/>
      <c r="AS2985" s="80"/>
      <c r="AT2985" s="80"/>
      <c r="AU2985" s="80"/>
      <c r="AV2985" s="80"/>
      <c r="AW2985" s="80"/>
      <c r="AX2985" s="80"/>
      <c r="AY2985" s="80"/>
      <c r="AZ2985" s="80"/>
      <c r="BA2985" s="80"/>
      <c r="BB2985" s="80"/>
      <c r="BC2985" s="80"/>
      <c r="BD2985" s="80"/>
      <c r="BE2985" s="80"/>
      <c r="BF2985" s="80"/>
      <c r="BG2985" s="80"/>
      <c r="BH2985" s="80"/>
      <c r="BI2985" s="80"/>
      <c r="BJ2985" s="80"/>
      <c r="BK2985" s="80"/>
      <c r="BL2985" s="80"/>
      <c r="BM2985" s="80"/>
      <c r="BN2985" s="80"/>
      <c r="BO2985" s="80"/>
      <c r="BP2985" s="80"/>
      <c r="BQ2985" s="80"/>
      <c r="BR2985" s="80"/>
      <c r="BS2985" s="80"/>
      <c r="BT2985" s="80"/>
      <c r="BU2985" s="80"/>
      <c r="BV2985" s="80"/>
      <c r="BW2985" s="80"/>
      <c r="BX2985" s="80"/>
      <c r="BY2985" s="80"/>
      <c r="BZ2985" s="80"/>
      <c r="CA2985" s="80"/>
      <c r="CB2985" s="80"/>
      <c r="CC2985" s="80"/>
      <c r="CD2985" s="80"/>
      <c r="CE2985" s="80"/>
      <c r="CF2985" s="80"/>
      <c r="CG2985" s="80"/>
      <c r="CH2985" s="80"/>
      <c r="CI2985" s="80"/>
      <c r="CJ2985" s="80"/>
      <c r="CK2985" s="80"/>
      <c r="CL2985" s="80"/>
    </row>
    <row r="2986" spans="2:90" x14ac:dyDescent="0.4">
      <c r="B2986" s="132" t="str">
        <f t="shared" si="4188"/>
        <v>Primary revenue driver</v>
      </c>
      <c r="D2986" t="s">
        <v>546</v>
      </c>
      <c r="E2986" s="8" t="str">
        <f t="shared" ref="E2986:E2991" si="4190">ROW()&amp;" "&amp;D2986</f>
        <v>2986 SEASON QUARTER-TV-V</v>
      </c>
      <c r="G2986" t="s">
        <v>332</v>
      </c>
      <c r="H2986" s="27"/>
      <c r="I2986" s="78"/>
      <c r="J2986" s="78"/>
      <c r="K2986" s="33"/>
      <c r="L2986" s="33"/>
      <c r="M2986" s="33"/>
      <c r="N2986" s="33"/>
      <c r="O2986" s="33"/>
      <c r="P2986" s="33"/>
      <c r="R2986" s="33"/>
      <c r="S2986" s="80"/>
      <c r="T2986" s="80"/>
      <c r="U2986" s="80"/>
      <c r="V2986" s="80"/>
      <c r="W2986" s="80"/>
      <c r="X2986" s="80"/>
      <c r="Y2986" s="80"/>
      <c r="Z2986" s="80"/>
      <c r="AA2986" s="80"/>
      <c r="AB2986" s="80"/>
      <c r="AC2986" s="80"/>
      <c r="AD2986" s="80"/>
      <c r="AE2986" s="80"/>
      <c r="AF2986" s="80"/>
      <c r="AG2986" s="80"/>
      <c r="AH2986" s="80"/>
      <c r="AI2986" s="80"/>
      <c r="AJ2986" s="80"/>
      <c r="AK2986" s="80"/>
      <c r="AL2986" s="80"/>
      <c r="AM2986" s="80"/>
      <c r="AN2986" s="80"/>
      <c r="AO2986" s="80"/>
      <c r="AP2986" s="80"/>
      <c r="AQ2986" s="80"/>
      <c r="AR2986" s="80"/>
      <c r="AS2986" s="80"/>
      <c r="AT2986" s="80"/>
      <c r="AU2986" s="80"/>
      <c r="AV2986" s="80"/>
      <c r="AW2986" s="80"/>
      <c r="AX2986" s="80"/>
      <c r="AY2986" s="80"/>
      <c r="AZ2986" s="80"/>
      <c r="BA2986" s="80"/>
      <c r="BB2986" s="80"/>
      <c r="BC2986" s="80"/>
      <c r="BD2986" s="80"/>
      <c r="BE2986" s="80"/>
      <c r="BF2986" s="80"/>
      <c r="BG2986" s="80"/>
      <c r="BH2986" s="80"/>
      <c r="BI2986" s="80"/>
      <c r="BJ2986" s="80"/>
      <c r="BK2986" s="80"/>
      <c r="BL2986" s="80"/>
      <c r="BM2986" s="80"/>
      <c r="BN2986" s="80"/>
      <c r="BO2986" s="80"/>
      <c r="BP2986" s="80"/>
      <c r="BQ2986" s="80"/>
      <c r="BR2986" s="80"/>
      <c r="BS2986" s="80"/>
      <c r="BT2986" s="80"/>
      <c r="BU2986" s="80"/>
      <c r="BV2986" s="80"/>
      <c r="BW2986" s="80"/>
      <c r="BX2986" s="80"/>
      <c r="BY2986" s="80"/>
      <c r="BZ2986" s="80"/>
      <c r="CA2986" s="80"/>
      <c r="CB2986" s="80"/>
      <c r="CC2986" s="80"/>
      <c r="CD2986" s="80"/>
      <c r="CE2986" s="80"/>
      <c r="CF2986" s="80"/>
      <c r="CG2986" s="80"/>
      <c r="CH2986" s="80"/>
      <c r="CI2986" s="80"/>
      <c r="CJ2986" s="80"/>
      <c r="CK2986" s="80"/>
      <c r="CL2986" s="80"/>
    </row>
    <row r="2987" spans="2:90" x14ac:dyDescent="0.4">
      <c r="B2987" s="132" t="str">
        <f t="shared" si="4188"/>
        <v>Primary volume driver</v>
      </c>
      <c r="D2987" t="s">
        <v>546</v>
      </c>
      <c r="E2987" s="8" t="str">
        <f t="shared" si="4190"/>
        <v>2987 SEASON QUARTER-TV-V</v>
      </c>
      <c r="G2987" t="s">
        <v>332</v>
      </c>
      <c r="K2987" s="53"/>
      <c r="L2987" s="53"/>
      <c r="M2987" s="53"/>
      <c r="N2987" s="53"/>
      <c r="O2987" s="53"/>
      <c r="P2987" s="53"/>
      <c r="R2987" s="24"/>
      <c r="S2987" s="80"/>
      <c r="T2987" s="80"/>
      <c r="U2987" s="80"/>
      <c r="V2987" s="80"/>
      <c r="W2987" s="80"/>
      <c r="X2987" s="80"/>
      <c r="Y2987" s="80"/>
      <c r="Z2987" s="80"/>
      <c r="AA2987" s="80"/>
      <c r="AB2987" s="80"/>
      <c r="AC2987" s="80"/>
      <c r="AD2987" s="80"/>
      <c r="AE2987" s="80"/>
      <c r="AF2987" s="80"/>
      <c r="AG2987" s="80"/>
      <c r="AH2987" s="80"/>
      <c r="AI2987" s="80"/>
      <c r="AJ2987" s="80"/>
      <c r="AK2987" s="80"/>
      <c r="AL2987" s="80"/>
      <c r="AM2987" s="80"/>
      <c r="AN2987" s="80"/>
      <c r="AO2987" s="80"/>
      <c r="AP2987" s="80"/>
      <c r="AQ2987" s="80"/>
      <c r="AR2987" s="80"/>
      <c r="AS2987" s="80"/>
      <c r="AT2987" s="80"/>
      <c r="AU2987" s="80"/>
      <c r="AV2987" s="80"/>
      <c r="AW2987" s="80"/>
      <c r="AX2987" s="80"/>
      <c r="AY2987" s="80"/>
      <c r="AZ2987" s="80"/>
      <c r="BA2987" s="80"/>
      <c r="BB2987" s="80"/>
      <c r="BC2987" s="80"/>
      <c r="BD2987" s="80"/>
      <c r="BE2987" s="80"/>
      <c r="BF2987" s="80"/>
      <c r="BG2987" s="80"/>
      <c r="BH2987" s="80"/>
      <c r="BI2987" s="80"/>
      <c r="BJ2987" s="80"/>
      <c r="BK2987" s="80"/>
      <c r="BL2987" s="80"/>
      <c r="BM2987" s="80"/>
      <c r="BN2987" s="80"/>
      <c r="BO2987" s="80"/>
      <c r="BP2987" s="80"/>
      <c r="BQ2987" s="80"/>
      <c r="BR2987" s="80"/>
      <c r="BS2987" s="80"/>
      <c r="BT2987" s="80"/>
      <c r="BU2987" s="80"/>
      <c r="BV2987" s="80"/>
      <c r="BW2987" s="80"/>
      <c r="BX2987" s="80"/>
      <c r="BY2987" s="80"/>
      <c r="BZ2987" s="80"/>
      <c r="CA2987" s="80"/>
      <c r="CB2987" s="80"/>
      <c r="CC2987" s="80"/>
      <c r="CD2987" s="80"/>
      <c r="CE2987" s="80"/>
      <c r="CF2987" s="80"/>
      <c r="CG2987" s="80"/>
      <c r="CH2987" s="80"/>
      <c r="CI2987" s="80"/>
      <c r="CJ2987" s="80"/>
      <c r="CK2987" s="80"/>
      <c r="CL2987" s="80"/>
    </row>
    <row r="2988" spans="2:90" x14ac:dyDescent="0.4">
      <c r="B2988" s="132" t="str">
        <f t="shared" si="4188"/>
        <v>(Secondary label)</v>
      </c>
      <c r="D2988" t="s">
        <v>546</v>
      </c>
      <c r="E2988" s="8" t="str">
        <f t="shared" si="4190"/>
        <v>2988 SEASON QUARTER-TV-V</v>
      </c>
      <c r="G2988" t="s">
        <v>332</v>
      </c>
      <c r="H2988" s="12"/>
      <c r="I2988" s="60"/>
      <c r="J2988" s="60"/>
      <c r="K2988" s="15"/>
      <c r="L2988" s="15"/>
      <c r="M2988" s="15"/>
      <c r="N2988" s="15"/>
      <c r="O2988" s="15"/>
      <c r="P2988" s="15"/>
      <c r="R2988" s="15"/>
      <c r="S2988" s="80"/>
      <c r="T2988" s="80"/>
      <c r="U2988" s="80"/>
      <c r="V2988" s="80"/>
      <c r="W2988" s="80"/>
      <c r="X2988" s="80"/>
      <c r="Y2988" s="80"/>
      <c r="Z2988" s="80"/>
      <c r="AA2988" s="80"/>
      <c r="AB2988" s="80"/>
      <c r="AC2988" s="80"/>
      <c r="AD2988" s="80"/>
      <c r="AE2988" s="80"/>
      <c r="AF2988" s="80"/>
      <c r="AG2988" s="80"/>
      <c r="AH2988" s="80"/>
      <c r="AI2988" s="80"/>
      <c r="AJ2988" s="80"/>
      <c r="AK2988" s="80"/>
      <c r="AL2988" s="80"/>
      <c r="AM2988" s="80"/>
      <c r="AN2988" s="80"/>
      <c r="AO2988" s="80"/>
      <c r="AP2988" s="80"/>
      <c r="AQ2988" s="80"/>
      <c r="AR2988" s="80"/>
      <c r="AS2988" s="80"/>
      <c r="AT2988" s="80"/>
      <c r="AU2988" s="80"/>
      <c r="AV2988" s="80"/>
      <c r="AW2988" s="80"/>
      <c r="AX2988" s="80"/>
      <c r="AY2988" s="80"/>
      <c r="AZ2988" s="80"/>
      <c r="BA2988" s="80"/>
      <c r="BB2988" s="80"/>
      <c r="BC2988" s="80"/>
      <c r="BD2988" s="80"/>
      <c r="BE2988" s="80"/>
      <c r="BF2988" s="80"/>
      <c r="BG2988" s="80"/>
      <c r="BH2988" s="80"/>
      <c r="BI2988" s="80"/>
      <c r="BJ2988" s="80"/>
      <c r="BK2988" s="80"/>
      <c r="BL2988" s="80"/>
      <c r="BM2988" s="80"/>
      <c r="BN2988" s="80"/>
      <c r="BO2988" s="80"/>
      <c r="BP2988" s="80"/>
      <c r="BQ2988" s="80"/>
      <c r="BR2988" s="80"/>
      <c r="BS2988" s="80"/>
      <c r="BT2988" s="80"/>
      <c r="BU2988" s="80"/>
      <c r="BV2988" s="80"/>
      <c r="BW2988" s="80"/>
      <c r="BX2988" s="80"/>
      <c r="BY2988" s="80"/>
      <c r="BZ2988" s="80"/>
      <c r="CA2988" s="80"/>
      <c r="CB2988" s="80"/>
      <c r="CC2988" s="80"/>
      <c r="CD2988" s="80"/>
      <c r="CE2988" s="80"/>
      <c r="CF2988" s="80"/>
      <c r="CG2988" s="80"/>
      <c r="CH2988" s="80"/>
      <c r="CI2988" s="80"/>
      <c r="CJ2988" s="80"/>
      <c r="CK2988" s="80"/>
      <c r="CL2988" s="80"/>
    </row>
    <row r="2989" spans="2:90" x14ac:dyDescent="0.4">
      <c r="B2989" s="132" t="str">
        <f t="shared" si="4188"/>
        <v xml:space="preserve">secondary unit </v>
      </c>
      <c r="D2989" t="s">
        <v>546</v>
      </c>
      <c r="E2989" s="8" t="str">
        <f t="shared" si="4190"/>
        <v>2989 SEASON QUARTER-TV-V</v>
      </c>
      <c r="G2989" t="s">
        <v>332</v>
      </c>
      <c r="H2989" s="12"/>
      <c r="I2989" s="60"/>
      <c r="J2989" s="60"/>
      <c r="K2989" s="15"/>
      <c r="L2989" s="15"/>
      <c r="M2989" s="15"/>
      <c r="N2989" s="15"/>
      <c r="O2989" s="15"/>
      <c r="P2989" s="15"/>
      <c r="R2989" s="15"/>
      <c r="S2989" s="76"/>
      <c r="T2989" s="76"/>
      <c r="U2989" s="76"/>
      <c r="V2989" s="76"/>
      <c r="W2989" s="76"/>
      <c r="X2989" s="76"/>
      <c r="Y2989" s="76"/>
      <c r="Z2989" s="76"/>
      <c r="AA2989" s="76"/>
      <c r="AB2989" s="76"/>
      <c r="AC2989" s="76"/>
      <c r="AD2989" s="76"/>
      <c r="AE2989" s="76"/>
      <c r="AF2989" s="76"/>
      <c r="AG2989" s="76"/>
      <c r="AH2989" s="76"/>
      <c r="AI2989" s="76"/>
      <c r="AJ2989" s="76"/>
      <c r="AK2989" s="76"/>
      <c r="AL2989" s="76"/>
      <c r="AM2989" s="76"/>
      <c r="AN2989" s="76"/>
      <c r="AO2989" s="76"/>
      <c r="AP2989" s="76"/>
      <c r="AQ2989" s="76"/>
      <c r="AR2989" s="76"/>
      <c r="AS2989" s="76"/>
      <c r="AT2989" s="76"/>
      <c r="AU2989" s="76"/>
      <c r="AV2989" s="76"/>
      <c r="AW2989" s="76"/>
      <c r="AX2989" s="76"/>
      <c r="AY2989" s="76"/>
      <c r="AZ2989" s="76"/>
      <c r="BA2989" s="76"/>
      <c r="BB2989" s="76"/>
      <c r="BC2989" s="76"/>
      <c r="BD2989" s="76"/>
      <c r="BE2989" s="76"/>
      <c r="BF2989" s="76"/>
      <c r="BG2989" s="76"/>
      <c r="BH2989" s="76"/>
      <c r="BI2989" s="76"/>
      <c r="BJ2989" s="76"/>
      <c r="BK2989" s="76"/>
      <c r="BL2989" s="76"/>
      <c r="BM2989" s="76"/>
      <c r="BN2989" s="76"/>
      <c r="BO2989" s="76"/>
      <c r="BP2989" s="76"/>
      <c r="BQ2989" s="76"/>
      <c r="BR2989" s="76"/>
      <c r="BS2989" s="76"/>
      <c r="BT2989" s="76"/>
      <c r="BU2989" s="76"/>
      <c r="BV2989" s="76"/>
      <c r="BW2989" s="76"/>
      <c r="BX2989" s="76"/>
      <c r="BY2989" s="76"/>
      <c r="BZ2989" s="76"/>
      <c r="CA2989" s="76"/>
      <c r="CB2989" s="76"/>
      <c r="CC2989" s="76"/>
      <c r="CD2989" s="76"/>
      <c r="CE2989" s="76"/>
      <c r="CF2989" s="76"/>
      <c r="CG2989" s="76"/>
      <c r="CH2989" s="76"/>
      <c r="CI2989" s="76"/>
      <c r="CJ2989" s="76"/>
      <c r="CK2989" s="76"/>
      <c r="CL2989" s="76"/>
    </row>
    <row r="2990" spans="2:90" x14ac:dyDescent="0.4">
      <c r="B2990" s="132" t="str">
        <f t="shared" si="4188"/>
        <v>Secondary revenue driver</v>
      </c>
      <c r="D2990" t="s">
        <v>546</v>
      </c>
      <c r="E2990" s="8" t="str">
        <f t="shared" si="4190"/>
        <v>2990 SEASON QUARTER-TV-V</v>
      </c>
      <c r="G2990" t="s">
        <v>332</v>
      </c>
      <c r="H2990" s="12"/>
      <c r="I2990" s="60"/>
      <c r="J2990" s="60"/>
      <c r="K2990" s="15"/>
      <c r="L2990" s="15"/>
      <c r="M2990" s="15"/>
      <c r="N2990" s="15"/>
      <c r="O2990" s="15"/>
      <c r="P2990" s="15"/>
      <c r="R2990" s="15"/>
      <c r="S2990" s="80"/>
      <c r="T2990" s="80"/>
      <c r="U2990" s="80"/>
      <c r="V2990" s="80"/>
      <c r="W2990" s="80"/>
      <c r="X2990" s="80"/>
      <c r="Y2990" s="80"/>
      <c r="Z2990" s="80"/>
      <c r="AA2990" s="80"/>
      <c r="AB2990" s="80"/>
      <c r="AC2990" s="80"/>
      <c r="AD2990" s="80"/>
      <c r="AE2990" s="80"/>
      <c r="AF2990" s="80"/>
      <c r="AG2990" s="80"/>
      <c r="AH2990" s="80"/>
      <c r="AI2990" s="80"/>
      <c r="AJ2990" s="80"/>
      <c r="AK2990" s="80"/>
      <c r="AL2990" s="80"/>
      <c r="AM2990" s="80"/>
      <c r="AN2990" s="80"/>
      <c r="AO2990" s="80"/>
      <c r="AP2990" s="80"/>
      <c r="AQ2990" s="80"/>
      <c r="AR2990" s="80"/>
      <c r="AS2990" s="80"/>
      <c r="AT2990" s="80"/>
      <c r="AU2990" s="80"/>
      <c r="AV2990" s="80"/>
      <c r="AW2990" s="80"/>
      <c r="AX2990" s="80"/>
      <c r="AY2990" s="80"/>
      <c r="AZ2990" s="80"/>
      <c r="BA2990" s="80"/>
      <c r="BB2990" s="80"/>
      <c r="BC2990" s="80"/>
      <c r="BD2990" s="80"/>
      <c r="BE2990" s="80"/>
      <c r="BF2990" s="80"/>
      <c r="BG2990" s="80"/>
      <c r="BH2990" s="80"/>
      <c r="BI2990" s="80"/>
      <c r="BJ2990" s="80"/>
      <c r="BK2990" s="80"/>
      <c r="BL2990" s="80"/>
      <c r="BM2990" s="80"/>
      <c r="BN2990" s="80"/>
      <c r="BO2990" s="80"/>
      <c r="BP2990" s="80"/>
      <c r="BQ2990" s="80"/>
      <c r="BR2990" s="80"/>
      <c r="BS2990" s="80"/>
      <c r="BT2990" s="80"/>
      <c r="BU2990" s="80"/>
      <c r="BV2990" s="80"/>
      <c r="BW2990" s="80"/>
      <c r="BX2990" s="80"/>
      <c r="BY2990" s="80"/>
      <c r="BZ2990" s="80"/>
      <c r="CA2990" s="80"/>
      <c r="CB2990" s="80"/>
      <c r="CC2990" s="80"/>
      <c r="CD2990" s="80"/>
      <c r="CE2990" s="80"/>
      <c r="CF2990" s="80"/>
      <c r="CG2990" s="80"/>
      <c r="CH2990" s="80"/>
      <c r="CI2990" s="80"/>
      <c r="CJ2990" s="80"/>
      <c r="CK2990" s="80"/>
      <c r="CL2990" s="80"/>
    </row>
    <row r="2991" spans="2:90" x14ac:dyDescent="0.4">
      <c r="B2991" s="132" t="str">
        <f t="shared" si="4188"/>
        <v>Secondary volume driver</v>
      </c>
      <c r="D2991" t="s">
        <v>546</v>
      </c>
      <c r="E2991" s="8" t="str">
        <f t="shared" si="4190"/>
        <v>2991 SEASON QUARTER-TV-V</v>
      </c>
      <c r="G2991" t="s">
        <v>332</v>
      </c>
      <c r="H2991" s="12"/>
      <c r="I2991" s="60"/>
      <c r="J2991" s="60"/>
      <c r="K2991" s="15"/>
      <c r="L2991" s="15"/>
      <c r="M2991" s="15"/>
      <c r="N2991" s="15"/>
      <c r="O2991" s="15"/>
      <c r="P2991" s="15"/>
      <c r="R2991" s="15"/>
      <c r="S2991" s="80"/>
      <c r="T2991" s="80"/>
      <c r="U2991" s="80"/>
      <c r="V2991" s="80"/>
      <c r="W2991" s="80"/>
      <c r="X2991" s="80"/>
      <c r="Y2991" s="80"/>
      <c r="Z2991" s="80"/>
      <c r="AA2991" s="80"/>
      <c r="AB2991" s="80"/>
      <c r="AC2991" s="80"/>
      <c r="AD2991" s="80"/>
      <c r="AE2991" s="80"/>
      <c r="AF2991" s="80"/>
      <c r="AG2991" s="80"/>
      <c r="AH2991" s="80"/>
      <c r="AI2991" s="80"/>
      <c r="AJ2991" s="80"/>
      <c r="AK2991" s="80"/>
      <c r="AL2991" s="80"/>
      <c r="AM2991" s="80"/>
      <c r="AN2991" s="80"/>
      <c r="AO2991" s="80"/>
      <c r="AP2991" s="80"/>
      <c r="AQ2991" s="80"/>
      <c r="AR2991" s="80"/>
      <c r="AS2991" s="80"/>
      <c r="AT2991" s="80"/>
      <c r="AU2991" s="80"/>
      <c r="AV2991" s="80"/>
      <c r="AW2991" s="80"/>
      <c r="AX2991" s="80"/>
      <c r="AY2991" s="80"/>
      <c r="AZ2991" s="80"/>
      <c r="BA2991" s="80"/>
      <c r="BB2991" s="80"/>
      <c r="BC2991" s="80"/>
      <c r="BD2991" s="80"/>
      <c r="BE2991" s="80"/>
      <c r="BF2991" s="80"/>
      <c r="BG2991" s="80"/>
      <c r="BH2991" s="80"/>
      <c r="BI2991" s="80"/>
      <c r="BJ2991" s="80"/>
      <c r="BK2991" s="80"/>
      <c r="BL2991" s="80"/>
      <c r="BM2991" s="80"/>
      <c r="BN2991" s="80"/>
      <c r="BO2991" s="80"/>
      <c r="BP2991" s="80"/>
      <c r="BQ2991" s="80"/>
      <c r="BR2991" s="80"/>
      <c r="BS2991" s="80"/>
      <c r="BT2991" s="80"/>
      <c r="BU2991" s="80"/>
      <c r="BV2991" s="80"/>
      <c r="BW2991" s="80"/>
      <c r="BX2991" s="80"/>
      <c r="BY2991" s="80"/>
      <c r="BZ2991" s="80"/>
      <c r="CA2991" s="80"/>
      <c r="CB2991" s="80"/>
      <c r="CC2991" s="80"/>
      <c r="CD2991" s="80"/>
      <c r="CE2991" s="80"/>
      <c r="CF2991" s="80"/>
      <c r="CG2991" s="80"/>
      <c r="CH2991" s="80"/>
      <c r="CI2991" s="80"/>
      <c r="CJ2991" s="80"/>
      <c r="CK2991" s="80"/>
      <c r="CL2991" s="80"/>
    </row>
    <row r="2992" spans="2:90" x14ac:dyDescent="0.4">
      <c r="B2992" s="132"/>
      <c r="E2992" s="8"/>
      <c r="H2992" s="12"/>
      <c r="I2992" s="60"/>
      <c r="J2992" s="60"/>
      <c r="K2992" s="15"/>
      <c r="L2992" s="15"/>
      <c r="M2992" s="15"/>
      <c r="N2992" s="15"/>
      <c r="O2992" s="15"/>
      <c r="P2992" s="15"/>
      <c r="R2992" s="15"/>
      <c r="S2992" s="80"/>
      <c r="T2992" s="80"/>
      <c r="U2992" s="80"/>
      <c r="V2992" s="80"/>
      <c r="W2992" s="80"/>
      <c r="X2992" s="80"/>
      <c r="Y2992" s="80"/>
      <c r="Z2992" s="80"/>
      <c r="AA2992" s="80"/>
      <c r="AB2992" s="80"/>
      <c r="AC2992" s="80"/>
      <c r="AD2992" s="80"/>
      <c r="AE2992" s="80"/>
      <c r="AF2992" s="80"/>
      <c r="AG2992" s="80"/>
      <c r="AH2992" s="80"/>
      <c r="AI2992" s="80"/>
      <c r="AJ2992" s="80"/>
      <c r="AK2992" s="80"/>
      <c r="AL2992" s="80"/>
      <c r="AM2992" s="80"/>
      <c r="AN2992" s="80"/>
      <c r="AO2992" s="80"/>
      <c r="AP2992" s="80"/>
      <c r="AQ2992" s="80"/>
      <c r="AR2992" s="80"/>
      <c r="AS2992" s="80"/>
      <c r="AT2992" s="80"/>
      <c r="AU2992" s="80"/>
      <c r="AV2992" s="80"/>
      <c r="AW2992" s="80"/>
      <c r="AX2992" s="80"/>
      <c r="AY2992" s="80"/>
      <c r="AZ2992" s="80"/>
      <c r="BA2992" s="80"/>
      <c r="BB2992" s="80"/>
      <c r="BC2992" s="80"/>
      <c r="BD2992" s="80"/>
      <c r="BE2992" s="80"/>
      <c r="BF2992" s="80"/>
      <c r="BG2992" s="80"/>
      <c r="BH2992" s="80"/>
      <c r="BI2992" s="80"/>
      <c r="BJ2992" s="80"/>
      <c r="BK2992" s="80"/>
      <c r="BL2992" s="80"/>
      <c r="BM2992" s="80"/>
      <c r="BN2992" s="80"/>
      <c r="BO2992" s="80"/>
      <c r="BP2992" s="80"/>
      <c r="BQ2992" s="80"/>
      <c r="BR2992" s="80"/>
      <c r="BS2992" s="80"/>
      <c r="BT2992" s="80"/>
      <c r="BU2992" s="80"/>
      <c r="BV2992" s="80"/>
      <c r="BW2992" s="80"/>
      <c r="BX2992" s="80"/>
      <c r="BY2992" s="80"/>
      <c r="BZ2992" s="80"/>
      <c r="CA2992" s="80"/>
      <c r="CB2992" s="80"/>
      <c r="CC2992" s="80"/>
      <c r="CD2992" s="80"/>
      <c r="CE2992" s="80"/>
      <c r="CF2992" s="80"/>
      <c r="CG2992" s="80"/>
      <c r="CH2992" s="80"/>
      <c r="CI2992" s="80"/>
      <c r="CJ2992" s="80"/>
      <c r="CK2992" s="80"/>
      <c r="CL2992" s="80"/>
    </row>
    <row r="2993" spans="2:90" x14ac:dyDescent="0.4">
      <c r="B2993" s="171" t="s">
        <v>503</v>
      </c>
      <c r="E2993" s="8"/>
      <c r="H2993" s="170"/>
      <c r="I2993" s="172"/>
      <c r="J2993" s="172"/>
      <c r="K2993" s="193"/>
      <c r="L2993" s="193"/>
      <c r="M2993" s="193"/>
      <c r="N2993" s="193"/>
      <c r="O2993" s="193"/>
      <c r="P2993" s="193"/>
      <c r="R2993" s="194"/>
      <c r="S2993" s="170"/>
      <c r="T2993" s="170"/>
      <c r="U2993" s="170"/>
      <c r="V2993" s="170"/>
      <c r="W2993" s="170"/>
      <c r="X2993" s="170"/>
      <c r="Y2993" s="170"/>
      <c r="Z2993" s="170"/>
      <c r="AA2993" s="170"/>
      <c r="AB2993" s="170"/>
      <c r="AC2993" s="170"/>
      <c r="AD2993" s="170"/>
      <c r="AE2993" s="170"/>
      <c r="AF2993" s="170"/>
      <c r="AG2993" s="170"/>
      <c r="AH2993" s="170"/>
      <c r="AI2993" s="170"/>
      <c r="AJ2993" s="170"/>
      <c r="AK2993" s="170"/>
      <c r="AL2993" s="170"/>
      <c r="AM2993" s="170"/>
      <c r="AN2993" s="170"/>
      <c r="AO2993" s="170"/>
      <c r="AP2993" s="170"/>
      <c r="AQ2993" s="170"/>
      <c r="AR2993" s="170"/>
      <c r="AS2993" s="170"/>
      <c r="AT2993" s="170"/>
      <c r="AU2993" s="170"/>
      <c r="AV2993" s="170"/>
      <c r="AW2993" s="170"/>
      <c r="AX2993" s="170"/>
      <c r="AY2993" s="170"/>
      <c r="AZ2993" s="170"/>
      <c r="BA2993" s="170"/>
      <c r="BB2993" s="170"/>
      <c r="BC2993" s="170"/>
      <c r="BD2993" s="170"/>
      <c r="BE2993" s="170"/>
      <c r="BF2993" s="170"/>
      <c r="BG2993" s="170"/>
      <c r="BH2993" s="170"/>
      <c r="BI2993" s="170"/>
      <c r="BJ2993" s="170"/>
      <c r="BK2993" s="170"/>
      <c r="BL2993" s="170"/>
      <c r="BM2993" s="170"/>
      <c r="BN2993" s="170"/>
      <c r="BO2993" s="170"/>
      <c r="BP2993" s="170"/>
      <c r="BQ2993" s="170"/>
      <c r="BR2993" s="170"/>
      <c r="BS2993" s="170"/>
      <c r="BT2993" s="170"/>
      <c r="BU2993" s="170"/>
      <c r="BV2993" s="170"/>
      <c r="BW2993" s="170"/>
      <c r="BX2993" s="170"/>
      <c r="BY2993" s="170"/>
      <c r="BZ2993" s="170"/>
      <c r="CA2993" s="170"/>
      <c r="CB2993" s="170"/>
      <c r="CC2993" s="170"/>
      <c r="CD2993" s="170"/>
      <c r="CE2993" s="170"/>
      <c r="CF2993" s="170"/>
      <c r="CG2993" s="170"/>
      <c r="CH2993" s="170"/>
      <c r="CI2993" s="170"/>
      <c r="CJ2993" s="170"/>
      <c r="CK2993" s="170"/>
      <c r="CL2993" s="170"/>
    </row>
    <row r="2994" spans="2:90" x14ac:dyDescent="0.4">
      <c r="B2994" s="171" t="s">
        <v>504</v>
      </c>
      <c r="E2994" s="8"/>
      <c r="H2994" s="170"/>
      <c r="I2994" s="172"/>
      <c r="J2994" s="172"/>
      <c r="K2994" s="193"/>
      <c r="L2994" s="193"/>
      <c r="M2994" s="193"/>
      <c r="N2994" s="193"/>
      <c r="O2994" s="193"/>
      <c r="P2994" s="193"/>
      <c r="R2994" s="194"/>
      <c r="S2994" s="170"/>
      <c r="T2994" s="170"/>
      <c r="U2994" s="170"/>
      <c r="V2994" s="170"/>
      <c r="W2994" s="170"/>
      <c r="X2994" s="170"/>
      <c r="Y2994" s="170"/>
      <c r="Z2994" s="170"/>
      <c r="AA2994" s="170"/>
      <c r="AB2994" s="170"/>
      <c r="AC2994" s="170"/>
      <c r="AD2994" s="170"/>
      <c r="AE2994" s="170"/>
      <c r="AF2994" s="170"/>
      <c r="AG2994" s="170"/>
      <c r="AH2994" s="170"/>
      <c r="AI2994" s="170"/>
      <c r="AJ2994" s="170"/>
      <c r="AK2994" s="170"/>
      <c r="AL2994" s="170"/>
      <c r="AM2994" s="170"/>
      <c r="AN2994" s="170"/>
      <c r="AO2994" s="170"/>
      <c r="AP2994" s="170"/>
      <c r="AQ2994" s="170"/>
      <c r="AR2994" s="170"/>
      <c r="AS2994" s="170"/>
      <c r="AT2994" s="170"/>
      <c r="AU2994" s="170"/>
      <c r="AV2994" s="170"/>
      <c r="AW2994" s="170"/>
      <c r="AX2994" s="170"/>
      <c r="AY2994" s="170"/>
      <c r="AZ2994" s="170"/>
      <c r="BA2994" s="170"/>
      <c r="BB2994" s="170"/>
      <c r="BC2994" s="170"/>
      <c r="BD2994" s="170"/>
      <c r="BE2994" s="170"/>
      <c r="BF2994" s="170"/>
      <c r="BG2994" s="170"/>
      <c r="BH2994" s="170"/>
      <c r="BI2994" s="170"/>
      <c r="BJ2994" s="170"/>
      <c r="BK2994" s="170"/>
      <c r="BL2994" s="170"/>
      <c r="BM2994" s="170"/>
      <c r="BN2994" s="170"/>
      <c r="BO2994" s="170"/>
      <c r="BP2994" s="170"/>
      <c r="BQ2994" s="170"/>
      <c r="BR2994" s="170"/>
      <c r="BS2994" s="170"/>
      <c r="BT2994" s="170"/>
      <c r="BU2994" s="170"/>
      <c r="BV2994" s="170"/>
      <c r="BW2994" s="170"/>
      <c r="BX2994" s="170"/>
      <c r="BY2994" s="170"/>
      <c r="BZ2994" s="170"/>
      <c r="CA2994" s="170"/>
      <c r="CB2994" s="170"/>
      <c r="CC2994" s="170"/>
      <c r="CD2994" s="170"/>
      <c r="CE2994" s="170"/>
      <c r="CF2994" s="170"/>
      <c r="CG2994" s="170"/>
      <c r="CH2994" s="170"/>
      <c r="CI2994" s="170"/>
      <c r="CJ2994" s="170"/>
      <c r="CK2994" s="170"/>
      <c r="CL2994" s="170"/>
    </row>
    <row r="2995" spans="2:90" x14ac:dyDescent="0.4">
      <c r="B2995" s="171" t="s">
        <v>461</v>
      </c>
      <c r="E2995" s="8"/>
      <c r="H2995" s="170"/>
      <c r="I2995" s="172"/>
      <c r="J2995" s="172"/>
      <c r="K2995" s="193"/>
      <c r="L2995" s="193"/>
      <c r="M2995" s="193"/>
      <c r="N2995" s="193"/>
      <c r="O2995" s="193"/>
      <c r="P2995" s="193"/>
      <c r="R2995" s="194"/>
      <c r="S2995" s="195" t="str">
        <f t="shared" ref="S2995:AX2995" si="4191">S$16</f>
        <v>S$12</v>
      </c>
      <c r="T2995" s="195" t="str">
        <f t="shared" si="4191"/>
        <v>T$12</v>
      </c>
      <c r="U2995" s="195" t="str">
        <f t="shared" si="4191"/>
        <v>U$12</v>
      </c>
      <c r="V2995" s="195" t="str">
        <f t="shared" si="4191"/>
        <v>V$12</v>
      </c>
      <c r="W2995" s="195" t="str">
        <f t="shared" si="4191"/>
        <v>W$12</v>
      </c>
      <c r="X2995" s="195" t="str">
        <f t="shared" si="4191"/>
        <v>X$12</v>
      </c>
      <c r="Y2995" s="195" t="str">
        <f t="shared" si="4191"/>
        <v>Y$12</v>
      </c>
      <c r="Z2995" s="195" t="str">
        <f t="shared" si="4191"/>
        <v>Z$12</v>
      </c>
      <c r="AA2995" s="195" t="str">
        <f t="shared" si="4191"/>
        <v>AA$12</v>
      </c>
      <c r="AB2995" s="195" t="str">
        <f t="shared" si="4191"/>
        <v>AB$12</v>
      </c>
      <c r="AC2995" s="195" t="str">
        <f t="shared" si="4191"/>
        <v>AC$12</v>
      </c>
      <c r="AD2995" s="195" t="str">
        <f t="shared" si="4191"/>
        <v>AD$12</v>
      </c>
      <c r="AE2995" s="195" t="str">
        <f t="shared" si="4191"/>
        <v>AE$12</v>
      </c>
      <c r="AF2995" s="195" t="str">
        <f t="shared" si="4191"/>
        <v>AF$12</v>
      </c>
      <c r="AG2995" s="195" t="str">
        <f t="shared" si="4191"/>
        <v>AG$12</v>
      </c>
      <c r="AH2995" s="195" t="str">
        <f t="shared" si="4191"/>
        <v>AH$12</v>
      </c>
      <c r="AI2995" s="195" t="str">
        <f t="shared" si="4191"/>
        <v>AI$12</v>
      </c>
      <c r="AJ2995" s="195" t="str">
        <f t="shared" si="4191"/>
        <v>AJ$12</v>
      </c>
      <c r="AK2995" s="195" t="str">
        <f t="shared" si="4191"/>
        <v>AK$12</v>
      </c>
      <c r="AL2995" s="195" t="str">
        <f t="shared" si="4191"/>
        <v>AL$12</v>
      </c>
      <c r="AM2995" s="195" t="str">
        <f t="shared" si="4191"/>
        <v>AM$12</v>
      </c>
      <c r="AN2995" s="195" t="str">
        <f t="shared" si="4191"/>
        <v>AN$12</v>
      </c>
      <c r="AO2995" s="195" t="str">
        <f t="shared" si="4191"/>
        <v>AO$12</v>
      </c>
      <c r="AP2995" s="195" t="str">
        <f t="shared" si="4191"/>
        <v>AP$12</v>
      </c>
      <c r="AQ2995" s="195" t="str">
        <f t="shared" si="4191"/>
        <v>AQ$12</v>
      </c>
      <c r="AR2995" s="195" t="str">
        <f t="shared" si="4191"/>
        <v>AR$12</v>
      </c>
      <c r="AS2995" s="195" t="str">
        <f t="shared" si="4191"/>
        <v>AS$12</v>
      </c>
      <c r="AT2995" s="195" t="str">
        <f t="shared" si="4191"/>
        <v>AT$12</v>
      </c>
      <c r="AU2995" s="195" t="str">
        <f t="shared" si="4191"/>
        <v>AU$12</v>
      </c>
      <c r="AV2995" s="195" t="str">
        <f t="shared" si="4191"/>
        <v>AV$12</v>
      </c>
      <c r="AW2995" s="195" t="str">
        <f t="shared" si="4191"/>
        <v>AW$12</v>
      </c>
      <c r="AX2995" s="195" t="str">
        <f t="shared" si="4191"/>
        <v>AX$12</v>
      </c>
      <c r="AY2995" s="195" t="str">
        <f t="shared" ref="AY2995:CD2995" si="4192">AY$16</f>
        <v>AY$12</v>
      </c>
      <c r="AZ2995" s="195" t="str">
        <f t="shared" si="4192"/>
        <v>AZ$12</v>
      </c>
      <c r="BA2995" s="195" t="str">
        <f t="shared" si="4192"/>
        <v>BA$12</v>
      </c>
      <c r="BB2995" s="195" t="str">
        <f t="shared" si="4192"/>
        <v>BB$12</v>
      </c>
      <c r="BC2995" s="195" t="str">
        <f t="shared" si="4192"/>
        <v>BC$12</v>
      </c>
      <c r="BD2995" s="195" t="str">
        <f t="shared" si="4192"/>
        <v>BD$12</v>
      </c>
      <c r="BE2995" s="195" t="str">
        <f t="shared" si="4192"/>
        <v>BE$12</v>
      </c>
      <c r="BF2995" s="195" t="str">
        <f t="shared" si="4192"/>
        <v>BF$12</v>
      </c>
      <c r="BG2995" s="195" t="str">
        <f t="shared" si="4192"/>
        <v>BG$12</v>
      </c>
      <c r="BH2995" s="195" t="str">
        <f t="shared" si="4192"/>
        <v>BH$12</v>
      </c>
      <c r="BI2995" s="195" t="str">
        <f t="shared" si="4192"/>
        <v>BI$12</v>
      </c>
      <c r="BJ2995" s="195" t="str">
        <f t="shared" si="4192"/>
        <v>BJ$12</v>
      </c>
      <c r="BK2995" s="195" t="str">
        <f t="shared" si="4192"/>
        <v>BK$12</v>
      </c>
      <c r="BL2995" s="195" t="str">
        <f t="shared" si="4192"/>
        <v>BL$12</v>
      </c>
      <c r="BM2995" s="195" t="str">
        <f t="shared" si="4192"/>
        <v>BM$12</v>
      </c>
      <c r="BN2995" s="195" t="str">
        <f t="shared" si="4192"/>
        <v>BN$12</v>
      </c>
      <c r="BO2995" s="195" t="str">
        <f t="shared" si="4192"/>
        <v>BO$12</v>
      </c>
      <c r="BP2995" s="195" t="str">
        <f t="shared" si="4192"/>
        <v>BP$12</v>
      </c>
      <c r="BQ2995" s="195" t="str">
        <f t="shared" si="4192"/>
        <v>BQ$12</v>
      </c>
      <c r="BR2995" s="195" t="str">
        <f t="shared" si="4192"/>
        <v>BR$12</v>
      </c>
      <c r="BS2995" s="195" t="str">
        <f t="shared" si="4192"/>
        <v>BS$12</v>
      </c>
      <c r="BT2995" s="195" t="str">
        <f t="shared" si="4192"/>
        <v>BT$12</v>
      </c>
      <c r="BU2995" s="195" t="str">
        <f t="shared" si="4192"/>
        <v>BU$12</v>
      </c>
      <c r="BV2995" s="195" t="str">
        <f t="shared" si="4192"/>
        <v>BV$12</v>
      </c>
      <c r="BW2995" s="195" t="str">
        <f t="shared" si="4192"/>
        <v>BW$12</v>
      </c>
      <c r="BX2995" s="195" t="str">
        <f t="shared" si="4192"/>
        <v>BX$12</v>
      </c>
      <c r="BY2995" s="195" t="str">
        <f t="shared" si="4192"/>
        <v>BY$12</v>
      </c>
      <c r="BZ2995" s="195" t="str">
        <f t="shared" si="4192"/>
        <v>BZ$12</v>
      </c>
      <c r="CA2995" s="195" t="str">
        <f t="shared" si="4192"/>
        <v>CA$12</v>
      </c>
      <c r="CB2995" s="195" t="str">
        <f t="shared" si="4192"/>
        <v>CB$12</v>
      </c>
      <c r="CC2995" s="195" t="str">
        <f t="shared" si="4192"/>
        <v>CC$12</v>
      </c>
      <c r="CD2995" s="195" t="str">
        <f t="shared" si="4192"/>
        <v>CD$12</v>
      </c>
      <c r="CE2995" s="195" t="str">
        <f t="shared" ref="CE2995:CL2995" si="4193">CE$16</f>
        <v>CE$12</v>
      </c>
      <c r="CF2995" s="195" t="str">
        <f t="shared" si="4193"/>
        <v>CF$12</v>
      </c>
      <c r="CG2995" s="195" t="str">
        <f t="shared" si="4193"/>
        <v>CG$12</v>
      </c>
      <c r="CH2995" s="195" t="str">
        <f t="shared" si="4193"/>
        <v>CH$12</v>
      </c>
      <c r="CI2995" s="195" t="str">
        <f t="shared" si="4193"/>
        <v>CI$12</v>
      </c>
      <c r="CJ2995" s="195" t="str">
        <f t="shared" si="4193"/>
        <v>CJ$12</v>
      </c>
      <c r="CK2995" s="195" t="str">
        <f t="shared" si="4193"/>
        <v>CK$12</v>
      </c>
      <c r="CL2995" s="195" t="str">
        <f t="shared" si="4193"/>
        <v>CL$12</v>
      </c>
    </row>
    <row r="2996" spans="2:90" x14ac:dyDescent="0.4">
      <c r="B2996" s="171" t="s">
        <v>462</v>
      </c>
      <c r="E2996" s="8"/>
      <c r="H2996" s="196"/>
      <c r="I2996" s="197"/>
      <c r="J2996" s="197"/>
      <c r="K2996" s="198"/>
      <c r="L2996" s="198"/>
      <c r="M2996" s="198"/>
      <c r="N2996" s="198"/>
      <c r="O2996" s="198"/>
      <c r="P2996" s="198"/>
      <c r="R2996" s="198"/>
      <c r="S2996" s="195" t="str">
        <f t="shared" ref="S2996:AX2996" si="4194">S$17</f>
        <v>S$13</v>
      </c>
      <c r="T2996" s="195" t="str">
        <f t="shared" si="4194"/>
        <v>T$13</v>
      </c>
      <c r="U2996" s="195" t="str">
        <f t="shared" si="4194"/>
        <v>U$13</v>
      </c>
      <c r="V2996" s="195" t="str">
        <f t="shared" si="4194"/>
        <v>V$13</v>
      </c>
      <c r="W2996" s="195" t="str">
        <f t="shared" si="4194"/>
        <v>W$13</v>
      </c>
      <c r="X2996" s="195" t="str">
        <f t="shared" si="4194"/>
        <v>X$13</v>
      </c>
      <c r="Y2996" s="195" t="str">
        <f t="shared" si="4194"/>
        <v>Y$13</v>
      </c>
      <c r="Z2996" s="195" t="str">
        <f t="shared" si="4194"/>
        <v>Z$13</v>
      </c>
      <c r="AA2996" s="195" t="str">
        <f t="shared" si="4194"/>
        <v>AA$13</v>
      </c>
      <c r="AB2996" s="195" t="str">
        <f t="shared" si="4194"/>
        <v>AB$13</v>
      </c>
      <c r="AC2996" s="195" t="str">
        <f t="shared" si="4194"/>
        <v>AC$13</v>
      </c>
      <c r="AD2996" s="195" t="str">
        <f t="shared" si="4194"/>
        <v>AD$13</v>
      </c>
      <c r="AE2996" s="195" t="str">
        <f t="shared" si="4194"/>
        <v>AE$13</v>
      </c>
      <c r="AF2996" s="195" t="str">
        <f t="shared" si="4194"/>
        <v>AF$13</v>
      </c>
      <c r="AG2996" s="195" t="str">
        <f t="shared" si="4194"/>
        <v>AG$13</v>
      </c>
      <c r="AH2996" s="195" t="str">
        <f t="shared" si="4194"/>
        <v>AH$13</v>
      </c>
      <c r="AI2996" s="195" t="str">
        <f t="shared" si="4194"/>
        <v>AI$13</v>
      </c>
      <c r="AJ2996" s="195" t="str">
        <f t="shared" si="4194"/>
        <v>AJ$13</v>
      </c>
      <c r="AK2996" s="195" t="str">
        <f t="shared" si="4194"/>
        <v>AK$13</v>
      </c>
      <c r="AL2996" s="195" t="str">
        <f t="shared" si="4194"/>
        <v>AL$13</v>
      </c>
      <c r="AM2996" s="195" t="str">
        <f t="shared" si="4194"/>
        <v>AM$13</v>
      </c>
      <c r="AN2996" s="195" t="str">
        <f t="shared" si="4194"/>
        <v>AN$13</v>
      </c>
      <c r="AO2996" s="195" t="str">
        <f t="shared" si="4194"/>
        <v>AO$13</v>
      </c>
      <c r="AP2996" s="195" t="str">
        <f t="shared" si="4194"/>
        <v>AP$13</v>
      </c>
      <c r="AQ2996" s="195" t="str">
        <f t="shared" si="4194"/>
        <v>AQ$13</v>
      </c>
      <c r="AR2996" s="195" t="str">
        <f t="shared" si="4194"/>
        <v>AR$13</v>
      </c>
      <c r="AS2996" s="195" t="str">
        <f t="shared" si="4194"/>
        <v>AS$13</v>
      </c>
      <c r="AT2996" s="195" t="str">
        <f t="shared" si="4194"/>
        <v>AT$13</v>
      </c>
      <c r="AU2996" s="195" t="str">
        <f t="shared" si="4194"/>
        <v>AU$13</v>
      </c>
      <c r="AV2996" s="195" t="str">
        <f t="shared" si="4194"/>
        <v>AV$13</v>
      </c>
      <c r="AW2996" s="195" t="str">
        <f t="shared" si="4194"/>
        <v>AW$13</v>
      </c>
      <c r="AX2996" s="195" t="str">
        <f t="shared" si="4194"/>
        <v>AX$13</v>
      </c>
      <c r="AY2996" s="195" t="str">
        <f t="shared" ref="AY2996:CD2996" si="4195">AY$17</f>
        <v>AY$13</v>
      </c>
      <c r="AZ2996" s="195" t="str">
        <f t="shared" si="4195"/>
        <v>AZ$13</v>
      </c>
      <c r="BA2996" s="195" t="str">
        <f t="shared" si="4195"/>
        <v>BA$13</v>
      </c>
      <c r="BB2996" s="195" t="str">
        <f t="shared" si="4195"/>
        <v>BB$13</v>
      </c>
      <c r="BC2996" s="195" t="str">
        <f t="shared" si="4195"/>
        <v>BC$13</v>
      </c>
      <c r="BD2996" s="195" t="str">
        <f t="shared" si="4195"/>
        <v>BD$13</v>
      </c>
      <c r="BE2996" s="195" t="str">
        <f t="shared" si="4195"/>
        <v>BE$13</v>
      </c>
      <c r="BF2996" s="195" t="str">
        <f t="shared" si="4195"/>
        <v>BF$13</v>
      </c>
      <c r="BG2996" s="195" t="str">
        <f t="shared" si="4195"/>
        <v>BG$13</v>
      </c>
      <c r="BH2996" s="195" t="str">
        <f t="shared" si="4195"/>
        <v>BH$13</v>
      </c>
      <c r="BI2996" s="195" t="str">
        <f t="shared" si="4195"/>
        <v>BI$13</v>
      </c>
      <c r="BJ2996" s="195" t="str">
        <f t="shared" si="4195"/>
        <v>BJ$13</v>
      </c>
      <c r="BK2996" s="195" t="str">
        <f t="shared" si="4195"/>
        <v>BK$13</v>
      </c>
      <c r="BL2996" s="195" t="str">
        <f t="shared" si="4195"/>
        <v>BL$13</v>
      </c>
      <c r="BM2996" s="195" t="str">
        <f t="shared" si="4195"/>
        <v>BM$13</v>
      </c>
      <c r="BN2996" s="195" t="str">
        <f t="shared" si="4195"/>
        <v>BN$13</v>
      </c>
      <c r="BO2996" s="195" t="str">
        <f t="shared" si="4195"/>
        <v>BO$13</v>
      </c>
      <c r="BP2996" s="195" t="str">
        <f t="shared" si="4195"/>
        <v>BP$13</v>
      </c>
      <c r="BQ2996" s="195" t="str">
        <f t="shared" si="4195"/>
        <v>BQ$13</v>
      </c>
      <c r="BR2996" s="195" t="str">
        <f t="shared" si="4195"/>
        <v>BR$13</v>
      </c>
      <c r="BS2996" s="195" t="str">
        <f t="shared" si="4195"/>
        <v>BS$13</v>
      </c>
      <c r="BT2996" s="195" t="str">
        <f t="shared" si="4195"/>
        <v>BT$13</v>
      </c>
      <c r="BU2996" s="195" t="str">
        <f t="shared" si="4195"/>
        <v>BU$13</v>
      </c>
      <c r="BV2996" s="195" t="str">
        <f t="shared" si="4195"/>
        <v>BV$13</v>
      </c>
      <c r="BW2996" s="195" t="str">
        <f t="shared" si="4195"/>
        <v>BW$13</v>
      </c>
      <c r="BX2996" s="195" t="str">
        <f t="shared" si="4195"/>
        <v>BX$13</v>
      </c>
      <c r="BY2996" s="195" t="str">
        <f t="shared" si="4195"/>
        <v>BY$13</v>
      </c>
      <c r="BZ2996" s="195" t="str">
        <f t="shared" si="4195"/>
        <v>BZ$13</v>
      </c>
      <c r="CA2996" s="195" t="str">
        <f t="shared" si="4195"/>
        <v>CA$13</v>
      </c>
      <c r="CB2996" s="195" t="str">
        <f t="shared" si="4195"/>
        <v>CB$13</v>
      </c>
      <c r="CC2996" s="195" t="str">
        <f t="shared" si="4195"/>
        <v>CC$13</v>
      </c>
      <c r="CD2996" s="195" t="str">
        <f t="shared" si="4195"/>
        <v>CD$13</v>
      </c>
      <c r="CE2996" s="195" t="str">
        <f t="shared" ref="CE2996:CL2996" si="4196">CE$17</f>
        <v>CE$13</v>
      </c>
      <c r="CF2996" s="195" t="str">
        <f t="shared" si="4196"/>
        <v>CF$13</v>
      </c>
      <c r="CG2996" s="195" t="str">
        <f t="shared" si="4196"/>
        <v>CG$13</v>
      </c>
      <c r="CH2996" s="195" t="str">
        <f t="shared" si="4196"/>
        <v>CH$13</v>
      </c>
      <c r="CI2996" s="195" t="str">
        <f t="shared" si="4196"/>
        <v>CI$13</v>
      </c>
      <c r="CJ2996" s="195" t="str">
        <f t="shared" si="4196"/>
        <v>CJ$13</v>
      </c>
      <c r="CK2996" s="195" t="str">
        <f t="shared" si="4196"/>
        <v>CK$13</v>
      </c>
      <c r="CL2996" s="195" t="str">
        <f t="shared" si="4196"/>
        <v>CL$13</v>
      </c>
    </row>
    <row r="2997" spans="2:90" x14ac:dyDescent="0.4">
      <c r="B2997" s="171" t="s">
        <v>491</v>
      </c>
      <c r="E2997" s="8"/>
      <c r="H2997" s="196"/>
      <c r="I2997" s="197"/>
      <c r="J2997" s="197"/>
      <c r="K2997" s="198"/>
      <c r="L2997" s="198"/>
      <c r="M2997" s="198"/>
      <c r="N2997" s="198"/>
      <c r="O2997" s="198"/>
      <c r="P2997" s="198"/>
      <c r="R2997" s="198"/>
      <c r="S2997" s="186"/>
      <c r="T2997" s="186"/>
      <c r="U2997" s="186"/>
      <c r="V2997" s="186"/>
      <c r="W2997" s="186"/>
      <c r="X2997" s="186"/>
      <c r="Y2997" s="186"/>
      <c r="Z2997" s="186"/>
      <c r="AA2997" s="186"/>
      <c r="AB2997" s="186"/>
      <c r="AC2997" s="186"/>
      <c r="AD2997" s="186"/>
      <c r="AE2997" s="186"/>
      <c r="AF2997" s="186"/>
      <c r="AG2997" s="186"/>
      <c r="AH2997" s="186"/>
      <c r="AI2997" s="186"/>
      <c r="AJ2997" s="186"/>
      <c r="AK2997" s="186"/>
      <c r="AL2997" s="186"/>
      <c r="AM2997" s="186"/>
      <c r="AN2997" s="186"/>
      <c r="AO2997" s="186"/>
      <c r="AP2997" s="186"/>
      <c r="AQ2997" s="186"/>
      <c r="AR2997" s="186"/>
      <c r="AS2997" s="186"/>
      <c r="AT2997" s="186"/>
      <c r="AU2997" s="186"/>
      <c r="AV2997" s="186"/>
      <c r="AW2997" s="186"/>
      <c r="AX2997" s="186"/>
      <c r="AY2997" s="186"/>
      <c r="AZ2997" s="186"/>
      <c r="BA2997" s="186"/>
      <c r="BB2997" s="186"/>
      <c r="BC2997" s="186"/>
      <c r="BD2997" s="186"/>
      <c r="BE2997" s="186"/>
      <c r="BF2997" s="186"/>
      <c r="BG2997" s="186"/>
      <c r="BH2997" s="186"/>
      <c r="BI2997" s="186"/>
      <c r="BJ2997" s="186"/>
      <c r="BK2997" s="186"/>
      <c r="BL2997" s="186"/>
      <c r="BM2997" s="186"/>
      <c r="BN2997" s="186"/>
      <c r="BO2997" s="186"/>
      <c r="BP2997" s="186"/>
      <c r="BQ2997" s="186"/>
      <c r="BR2997" s="186"/>
      <c r="BS2997" s="186"/>
      <c r="BT2997" s="186"/>
      <c r="BU2997" s="186"/>
      <c r="BV2997" s="186"/>
      <c r="BW2997" s="186"/>
      <c r="BX2997" s="186"/>
      <c r="BY2997" s="186"/>
      <c r="BZ2997" s="186"/>
      <c r="CA2997" s="186"/>
      <c r="CB2997" s="186"/>
      <c r="CC2997" s="186"/>
      <c r="CD2997" s="186"/>
      <c r="CE2997" s="186"/>
      <c r="CF2997" s="186"/>
      <c r="CG2997" s="186"/>
      <c r="CH2997" s="186"/>
      <c r="CI2997" s="186"/>
      <c r="CJ2997" s="186"/>
      <c r="CK2997" s="186"/>
      <c r="CL2997" s="186"/>
    </row>
    <row r="2998" spans="2:90" x14ac:dyDescent="0.4">
      <c r="B2998" s="171" t="s">
        <v>505</v>
      </c>
      <c r="E2998" s="8"/>
      <c r="H2998" s="196"/>
      <c r="I2998" s="197"/>
      <c r="J2998" s="197"/>
      <c r="K2998" s="198"/>
      <c r="L2998" s="198"/>
      <c r="M2998" s="198"/>
      <c r="N2998" s="198"/>
      <c r="O2998" s="198"/>
      <c r="P2998" s="198"/>
      <c r="R2998" s="198"/>
      <c r="S2998" s="186"/>
      <c r="T2998" s="186"/>
      <c r="U2998" s="186"/>
      <c r="V2998" s="186"/>
      <c r="W2998" s="186"/>
      <c r="X2998" s="186"/>
      <c r="Y2998" s="186"/>
      <c r="Z2998" s="186"/>
      <c r="AA2998" s="186"/>
      <c r="AB2998" s="186"/>
      <c r="AC2998" s="186"/>
      <c r="AD2998" s="186"/>
      <c r="AE2998" s="186"/>
      <c r="AF2998" s="186"/>
      <c r="AG2998" s="186"/>
      <c r="AH2998" s="186"/>
      <c r="AI2998" s="186"/>
      <c r="AJ2998" s="186"/>
      <c r="AK2998" s="186"/>
      <c r="AL2998" s="186"/>
      <c r="AM2998" s="186"/>
      <c r="AN2998" s="186"/>
      <c r="AO2998" s="186"/>
      <c r="AP2998" s="186"/>
      <c r="AQ2998" s="186"/>
      <c r="AR2998" s="186"/>
      <c r="AS2998" s="186"/>
      <c r="AT2998" s="186"/>
      <c r="AU2998" s="186"/>
      <c r="AV2998" s="186"/>
      <c r="AW2998" s="186"/>
      <c r="AX2998" s="186"/>
      <c r="AY2998" s="186"/>
      <c r="AZ2998" s="186"/>
      <c r="BA2998" s="186"/>
      <c r="BB2998" s="186"/>
      <c r="BC2998" s="186"/>
      <c r="BD2998" s="186"/>
      <c r="BE2998" s="186"/>
      <c r="BF2998" s="186"/>
      <c r="BG2998" s="186"/>
      <c r="BH2998" s="186"/>
      <c r="BI2998" s="186"/>
      <c r="BJ2998" s="186"/>
      <c r="BK2998" s="186"/>
      <c r="BL2998" s="186"/>
      <c r="BM2998" s="186"/>
      <c r="BN2998" s="186"/>
      <c r="BO2998" s="186"/>
      <c r="BP2998" s="186"/>
      <c r="BQ2998" s="186"/>
      <c r="BR2998" s="186"/>
      <c r="BS2998" s="186"/>
      <c r="BT2998" s="186"/>
      <c r="BU2998" s="186"/>
      <c r="BV2998" s="186"/>
      <c r="BW2998" s="186"/>
      <c r="BX2998" s="186"/>
      <c r="BY2998" s="186"/>
      <c r="BZ2998" s="186"/>
      <c r="CA2998" s="186"/>
      <c r="CB2998" s="186"/>
      <c r="CC2998" s="186"/>
      <c r="CD2998" s="186"/>
      <c r="CE2998" s="186"/>
      <c r="CF2998" s="186"/>
      <c r="CG2998" s="186"/>
      <c r="CH2998" s="186"/>
      <c r="CI2998" s="186"/>
      <c r="CJ2998" s="186"/>
      <c r="CK2998" s="186"/>
      <c r="CL2998" s="186"/>
    </row>
    <row r="2999" spans="2:90" x14ac:dyDescent="0.4">
      <c r="B2999" s="171" t="s">
        <v>463</v>
      </c>
      <c r="E2999" s="8"/>
      <c r="H2999" s="196"/>
      <c r="I2999" s="197"/>
      <c r="J2999" s="197"/>
      <c r="K2999" s="198"/>
      <c r="L2999" s="198"/>
      <c r="M2999" s="198"/>
      <c r="N2999" s="198"/>
      <c r="O2999" s="198"/>
      <c r="P2999" s="198"/>
      <c r="R2999" s="198"/>
      <c r="S2999" s="186" t="str">
        <f t="shared" ref="S2999:AX2999" si="4197">S$18</f>
        <v>S$14</v>
      </c>
      <c r="T2999" s="186" t="str">
        <f t="shared" si="4197"/>
        <v>T$14</v>
      </c>
      <c r="U2999" s="186" t="str">
        <f t="shared" si="4197"/>
        <v>U$14</v>
      </c>
      <c r="V2999" s="186" t="str">
        <f t="shared" si="4197"/>
        <v>V$14</v>
      </c>
      <c r="W2999" s="186" t="str">
        <f t="shared" si="4197"/>
        <v>W$14</v>
      </c>
      <c r="X2999" s="186" t="str">
        <f t="shared" si="4197"/>
        <v>X$14</v>
      </c>
      <c r="Y2999" s="186" t="str">
        <f t="shared" si="4197"/>
        <v>Y$14</v>
      </c>
      <c r="Z2999" s="186" t="str">
        <f t="shared" si="4197"/>
        <v>Z$14</v>
      </c>
      <c r="AA2999" s="186" t="str">
        <f t="shared" si="4197"/>
        <v>AA$14</v>
      </c>
      <c r="AB2999" s="186" t="str">
        <f t="shared" si="4197"/>
        <v>AB$14</v>
      </c>
      <c r="AC2999" s="186" t="str">
        <f t="shared" si="4197"/>
        <v>AC$14</v>
      </c>
      <c r="AD2999" s="186" t="str">
        <f t="shared" si="4197"/>
        <v>AD$14</v>
      </c>
      <c r="AE2999" s="186" t="str">
        <f t="shared" si="4197"/>
        <v>AE$14</v>
      </c>
      <c r="AF2999" s="186" t="str">
        <f t="shared" si="4197"/>
        <v>AF$14</v>
      </c>
      <c r="AG2999" s="186" t="str">
        <f t="shared" si="4197"/>
        <v>AG$14</v>
      </c>
      <c r="AH2999" s="186" t="str">
        <f t="shared" si="4197"/>
        <v>AH$14</v>
      </c>
      <c r="AI2999" s="186" t="str">
        <f t="shared" si="4197"/>
        <v>AI$14</v>
      </c>
      <c r="AJ2999" s="186" t="str">
        <f t="shared" si="4197"/>
        <v>AJ$14</v>
      </c>
      <c r="AK2999" s="186" t="str">
        <f t="shared" si="4197"/>
        <v>AK$14</v>
      </c>
      <c r="AL2999" s="186" t="str">
        <f t="shared" si="4197"/>
        <v>AL$14</v>
      </c>
      <c r="AM2999" s="186" t="str">
        <f t="shared" si="4197"/>
        <v>AM$14</v>
      </c>
      <c r="AN2999" s="186" t="str">
        <f t="shared" si="4197"/>
        <v>AN$14</v>
      </c>
      <c r="AO2999" s="186" t="str">
        <f t="shared" si="4197"/>
        <v>AO$14</v>
      </c>
      <c r="AP2999" s="186" t="str">
        <f t="shared" si="4197"/>
        <v>AP$14</v>
      </c>
      <c r="AQ2999" s="186" t="str">
        <f t="shared" si="4197"/>
        <v>AQ$14</v>
      </c>
      <c r="AR2999" s="186" t="str">
        <f t="shared" si="4197"/>
        <v>AR$14</v>
      </c>
      <c r="AS2999" s="186" t="str">
        <f t="shared" si="4197"/>
        <v>AS$14</v>
      </c>
      <c r="AT2999" s="186" t="str">
        <f t="shared" si="4197"/>
        <v>AT$14</v>
      </c>
      <c r="AU2999" s="186" t="str">
        <f t="shared" si="4197"/>
        <v>AU$14</v>
      </c>
      <c r="AV2999" s="186" t="str">
        <f t="shared" si="4197"/>
        <v>AV$14</v>
      </c>
      <c r="AW2999" s="186" t="str">
        <f t="shared" si="4197"/>
        <v>AW$14</v>
      </c>
      <c r="AX2999" s="186" t="str">
        <f t="shared" si="4197"/>
        <v>AX$14</v>
      </c>
      <c r="AY2999" s="186" t="str">
        <f t="shared" ref="AY2999:CD2999" si="4198">AY$18</f>
        <v>AY$14</v>
      </c>
      <c r="AZ2999" s="186" t="str">
        <f t="shared" si="4198"/>
        <v>AZ$14</v>
      </c>
      <c r="BA2999" s="186" t="str">
        <f t="shared" si="4198"/>
        <v>BA$14</v>
      </c>
      <c r="BB2999" s="186" t="str">
        <f t="shared" si="4198"/>
        <v>BB$14</v>
      </c>
      <c r="BC2999" s="186" t="str">
        <f t="shared" si="4198"/>
        <v>BC$14</v>
      </c>
      <c r="BD2999" s="186" t="str">
        <f t="shared" si="4198"/>
        <v>BD$14</v>
      </c>
      <c r="BE2999" s="186" t="str">
        <f t="shared" si="4198"/>
        <v>BE$14</v>
      </c>
      <c r="BF2999" s="186" t="str">
        <f t="shared" si="4198"/>
        <v>BF$14</v>
      </c>
      <c r="BG2999" s="186" t="str">
        <f t="shared" si="4198"/>
        <v>BG$14</v>
      </c>
      <c r="BH2999" s="186" t="str">
        <f t="shared" si="4198"/>
        <v>BH$14</v>
      </c>
      <c r="BI2999" s="186" t="str">
        <f t="shared" si="4198"/>
        <v>BI$14</v>
      </c>
      <c r="BJ2999" s="186" t="str">
        <f t="shared" si="4198"/>
        <v>BJ$14</v>
      </c>
      <c r="BK2999" s="186" t="str">
        <f t="shared" si="4198"/>
        <v>BK$14</v>
      </c>
      <c r="BL2999" s="186" t="str">
        <f t="shared" si="4198"/>
        <v>BL$14</v>
      </c>
      <c r="BM2999" s="186" t="str">
        <f t="shared" si="4198"/>
        <v>BM$14</v>
      </c>
      <c r="BN2999" s="186" t="str">
        <f t="shared" si="4198"/>
        <v>BN$14</v>
      </c>
      <c r="BO2999" s="186" t="str">
        <f t="shared" si="4198"/>
        <v>BO$14</v>
      </c>
      <c r="BP2999" s="186" t="str">
        <f t="shared" si="4198"/>
        <v>BP$14</v>
      </c>
      <c r="BQ2999" s="186" t="str">
        <f t="shared" si="4198"/>
        <v>BQ$14</v>
      </c>
      <c r="BR2999" s="186" t="str">
        <f t="shared" si="4198"/>
        <v>BR$14</v>
      </c>
      <c r="BS2999" s="186" t="str">
        <f t="shared" si="4198"/>
        <v>BS$14</v>
      </c>
      <c r="BT2999" s="186" t="str">
        <f t="shared" si="4198"/>
        <v>BT$14</v>
      </c>
      <c r="BU2999" s="186" t="str">
        <f t="shared" si="4198"/>
        <v>BU$14</v>
      </c>
      <c r="BV2999" s="186" t="str">
        <f t="shared" si="4198"/>
        <v>BV$14</v>
      </c>
      <c r="BW2999" s="186" t="str">
        <f t="shared" si="4198"/>
        <v>BW$14</v>
      </c>
      <c r="BX2999" s="186" t="str">
        <f t="shared" si="4198"/>
        <v>BX$14</v>
      </c>
      <c r="BY2999" s="186" t="str">
        <f t="shared" si="4198"/>
        <v>BY$14</v>
      </c>
      <c r="BZ2999" s="186" t="str">
        <f t="shared" si="4198"/>
        <v>BZ$14</v>
      </c>
      <c r="CA2999" s="186" t="str">
        <f t="shared" si="4198"/>
        <v>CA$14</v>
      </c>
      <c r="CB2999" s="186" t="str">
        <f t="shared" si="4198"/>
        <v>CB$14</v>
      </c>
      <c r="CC2999" s="186" t="str">
        <f t="shared" si="4198"/>
        <v>CC$14</v>
      </c>
      <c r="CD2999" s="186" t="str">
        <f t="shared" si="4198"/>
        <v>CD$14</v>
      </c>
      <c r="CE2999" s="186" t="str">
        <f t="shared" ref="CE2999:CL2999" si="4199">CE$18</f>
        <v>CE$14</v>
      </c>
      <c r="CF2999" s="186" t="str">
        <f t="shared" si="4199"/>
        <v>CF$14</v>
      </c>
      <c r="CG2999" s="186" t="str">
        <f t="shared" si="4199"/>
        <v>CG$14</v>
      </c>
      <c r="CH2999" s="186" t="str">
        <f t="shared" si="4199"/>
        <v>CH$14</v>
      </c>
      <c r="CI2999" s="186" t="str">
        <f t="shared" si="4199"/>
        <v>CI$14</v>
      </c>
      <c r="CJ2999" s="186" t="str">
        <f t="shared" si="4199"/>
        <v>CJ$14</v>
      </c>
      <c r="CK2999" s="186" t="str">
        <f t="shared" si="4199"/>
        <v>CK$14</v>
      </c>
      <c r="CL2999" s="186" t="str">
        <f t="shared" si="4199"/>
        <v>CL$14</v>
      </c>
    </row>
    <row r="3000" spans="2:90" x14ac:dyDescent="0.4">
      <c r="B3000" s="171" t="s">
        <v>464</v>
      </c>
      <c r="E3000" s="8"/>
      <c r="H3000" s="196"/>
      <c r="I3000" s="197"/>
      <c r="J3000" s="197"/>
      <c r="K3000" s="198"/>
      <c r="L3000" s="198"/>
      <c r="M3000" s="198"/>
      <c r="N3000" s="198"/>
      <c r="O3000" s="198"/>
      <c r="P3000" s="198"/>
      <c r="R3000" s="198"/>
      <c r="S3000" s="186" t="str">
        <f t="shared" ref="S3000:AX3000" si="4200">S$19</f>
        <v>S$15</v>
      </c>
      <c r="T3000" s="186" t="str">
        <f t="shared" si="4200"/>
        <v>T$15</v>
      </c>
      <c r="U3000" s="186" t="str">
        <f t="shared" si="4200"/>
        <v>U$15</v>
      </c>
      <c r="V3000" s="186" t="str">
        <f t="shared" si="4200"/>
        <v>V$15</v>
      </c>
      <c r="W3000" s="186" t="str">
        <f t="shared" si="4200"/>
        <v>W$15</v>
      </c>
      <c r="X3000" s="186" t="str">
        <f t="shared" si="4200"/>
        <v>X$15</v>
      </c>
      <c r="Y3000" s="186" t="str">
        <f t="shared" si="4200"/>
        <v>Y$15</v>
      </c>
      <c r="Z3000" s="186" t="str">
        <f t="shared" si="4200"/>
        <v>Z$15</v>
      </c>
      <c r="AA3000" s="186" t="str">
        <f t="shared" si="4200"/>
        <v>AA$15</v>
      </c>
      <c r="AB3000" s="186" t="str">
        <f t="shared" si="4200"/>
        <v>AB$15</v>
      </c>
      <c r="AC3000" s="186" t="str">
        <f t="shared" si="4200"/>
        <v>AC$15</v>
      </c>
      <c r="AD3000" s="186" t="str">
        <f t="shared" si="4200"/>
        <v>AD$15</v>
      </c>
      <c r="AE3000" s="186" t="str">
        <f t="shared" si="4200"/>
        <v>AE$15</v>
      </c>
      <c r="AF3000" s="186" t="str">
        <f t="shared" si="4200"/>
        <v>AF$15</v>
      </c>
      <c r="AG3000" s="186" t="str">
        <f t="shared" si="4200"/>
        <v>AG$15</v>
      </c>
      <c r="AH3000" s="186" t="str">
        <f t="shared" si="4200"/>
        <v>AH$15</v>
      </c>
      <c r="AI3000" s="186" t="str">
        <f t="shared" si="4200"/>
        <v>AI$15</v>
      </c>
      <c r="AJ3000" s="186" t="str">
        <f t="shared" si="4200"/>
        <v>AJ$15</v>
      </c>
      <c r="AK3000" s="186" t="str">
        <f t="shared" si="4200"/>
        <v>AK$15</v>
      </c>
      <c r="AL3000" s="186" t="str">
        <f t="shared" si="4200"/>
        <v>AL$15</v>
      </c>
      <c r="AM3000" s="186" t="str">
        <f t="shared" si="4200"/>
        <v>AM$15</v>
      </c>
      <c r="AN3000" s="186" t="str">
        <f t="shared" si="4200"/>
        <v>AN$15</v>
      </c>
      <c r="AO3000" s="186" t="str">
        <f t="shared" si="4200"/>
        <v>AO$15</v>
      </c>
      <c r="AP3000" s="186" t="str">
        <f t="shared" si="4200"/>
        <v>AP$15</v>
      </c>
      <c r="AQ3000" s="186" t="str">
        <f t="shared" si="4200"/>
        <v>AQ$15</v>
      </c>
      <c r="AR3000" s="186" t="str">
        <f t="shared" si="4200"/>
        <v>AR$15</v>
      </c>
      <c r="AS3000" s="186" t="str">
        <f t="shared" si="4200"/>
        <v>AS$15</v>
      </c>
      <c r="AT3000" s="186" t="str">
        <f t="shared" si="4200"/>
        <v>AT$15</v>
      </c>
      <c r="AU3000" s="186" t="str">
        <f t="shared" si="4200"/>
        <v>AU$15</v>
      </c>
      <c r="AV3000" s="186" t="str">
        <f t="shared" si="4200"/>
        <v>AV$15</v>
      </c>
      <c r="AW3000" s="186" t="str">
        <f t="shared" si="4200"/>
        <v>AW$15</v>
      </c>
      <c r="AX3000" s="186" t="str">
        <f t="shared" si="4200"/>
        <v>AX$15</v>
      </c>
      <c r="AY3000" s="186" t="str">
        <f t="shared" ref="AY3000:CD3000" si="4201">AY$19</f>
        <v>AY$15</v>
      </c>
      <c r="AZ3000" s="186" t="str">
        <f t="shared" si="4201"/>
        <v>AZ$15</v>
      </c>
      <c r="BA3000" s="186" t="str">
        <f t="shared" si="4201"/>
        <v>BA$15</v>
      </c>
      <c r="BB3000" s="186" t="str">
        <f t="shared" si="4201"/>
        <v>BB$15</v>
      </c>
      <c r="BC3000" s="186" t="str">
        <f t="shared" si="4201"/>
        <v>BC$15</v>
      </c>
      <c r="BD3000" s="186" t="str">
        <f t="shared" si="4201"/>
        <v>BD$15</v>
      </c>
      <c r="BE3000" s="186" t="str">
        <f t="shared" si="4201"/>
        <v>BE$15</v>
      </c>
      <c r="BF3000" s="186" t="str">
        <f t="shared" si="4201"/>
        <v>BF$15</v>
      </c>
      <c r="BG3000" s="186" t="str">
        <f t="shared" si="4201"/>
        <v>BG$15</v>
      </c>
      <c r="BH3000" s="186" t="str">
        <f t="shared" si="4201"/>
        <v>BH$15</v>
      </c>
      <c r="BI3000" s="186" t="str">
        <f t="shared" si="4201"/>
        <v>BI$15</v>
      </c>
      <c r="BJ3000" s="186" t="str">
        <f t="shared" si="4201"/>
        <v>BJ$15</v>
      </c>
      <c r="BK3000" s="186" t="str">
        <f t="shared" si="4201"/>
        <v>BK$15</v>
      </c>
      <c r="BL3000" s="186" t="str">
        <f t="shared" si="4201"/>
        <v>BL$15</v>
      </c>
      <c r="BM3000" s="186" t="str">
        <f t="shared" si="4201"/>
        <v>BM$15</v>
      </c>
      <c r="BN3000" s="186" t="str">
        <f t="shared" si="4201"/>
        <v>BN$15</v>
      </c>
      <c r="BO3000" s="186" t="str">
        <f t="shared" si="4201"/>
        <v>BO$15</v>
      </c>
      <c r="BP3000" s="186" t="str">
        <f t="shared" si="4201"/>
        <v>BP$15</v>
      </c>
      <c r="BQ3000" s="186" t="str">
        <f t="shared" si="4201"/>
        <v>BQ$15</v>
      </c>
      <c r="BR3000" s="186" t="str">
        <f t="shared" si="4201"/>
        <v>BR$15</v>
      </c>
      <c r="BS3000" s="186" t="str">
        <f t="shared" si="4201"/>
        <v>BS$15</v>
      </c>
      <c r="BT3000" s="186" t="str">
        <f t="shared" si="4201"/>
        <v>BT$15</v>
      </c>
      <c r="BU3000" s="186" t="str">
        <f t="shared" si="4201"/>
        <v>BU$15</v>
      </c>
      <c r="BV3000" s="186" t="str">
        <f t="shared" si="4201"/>
        <v>BV$15</v>
      </c>
      <c r="BW3000" s="186" t="str">
        <f t="shared" si="4201"/>
        <v>BW$15</v>
      </c>
      <c r="BX3000" s="186" t="str">
        <f t="shared" si="4201"/>
        <v>BX$15</v>
      </c>
      <c r="BY3000" s="186" t="str">
        <f t="shared" si="4201"/>
        <v>BY$15</v>
      </c>
      <c r="BZ3000" s="186" t="str">
        <f t="shared" si="4201"/>
        <v>BZ$15</v>
      </c>
      <c r="CA3000" s="186" t="str">
        <f t="shared" si="4201"/>
        <v>CA$15</v>
      </c>
      <c r="CB3000" s="186" t="str">
        <f t="shared" si="4201"/>
        <v>CB$15</v>
      </c>
      <c r="CC3000" s="186" t="str">
        <f t="shared" si="4201"/>
        <v>CC$15</v>
      </c>
      <c r="CD3000" s="186" t="str">
        <f t="shared" si="4201"/>
        <v>CD$15</v>
      </c>
      <c r="CE3000" s="186" t="str">
        <f t="shared" ref="CE3000:CL3000" si="4202">CE$19</f>
        <v>CE$15</v>
      </c>
      <c r="CF3000" s="186" t="str">
        <f t="shared" si="4202"/>
        <v>CF$15</v>
      </c>
      <c r="CG3000" s="186" t="str">
        <f t="shared" si="4202"/>
        <v>CG$15</v>
      </c>
      <c r="CH3000" s="186" t="str">
        <f t="shared" si="4202"/>
        <v>CH$15</v>
      </c>
      <c r="CI3000" s="186" t="str">
        <f t="shared" si="4202"/>
        <v>CI$15</v>
      </c>
      <c r="CJ3000" s="186" t="str">
        <f t="shared" si="4202"/>
        <v>CJ$15</v>
      </c>
      <c r="CK3000" s="186" t="str">
        <f t="shared" si="4202"/>
        <v>CK$15</v>
      </c>
      <c r="CL3000" s="186" t="str">
        <f t="shared" si="4202"/>
        <v>CL$15</v>
      </c>
    </row>
    <row r="3001" spans="2:90" x14ac:dyDescent="0.4">
      <c r="B3001" s="139" t="s">
        <v>509</v>
      </c>
      <c r="C3001" s="31"/>
      <c r="D3001" t="s">
        <v>562</v>
      </c>
      <c r="E3001" s="8" t="str">
        <f t="shared" ref="E3001:E3005" si="4203">ROW()&amp;" "&amp;D3001</f>
        <v>3001 TOGGLE-TV-V</v>
      </c>
      <c r="F3001" t="s">
        <v>511</v>
      </c>
      <c r="G3001" s="31" t="s">
        <v>81</v>
      </c>
      <c r="H3001" s="138"/>
      <c r="I3001" s="140"/>
      <c r="J3001" s="140"/>
      <c r="K3001" s="138"/>
      <c r="L3001" s="138"/>
      <c r="M3001" s="138"/>
      <c r="N3001" s="138"/>
      <c r="O3001" s="138"/>
      <c r="P3001" s="138"/>
      <c r="R3001" s="139"/>
      <c r="S3001" s="164"/>
      <c r="T3001" s="164"/>
      <c r="U3001" s="164"/>
      <c r="V3001" s="164"/>
      <c r="W3001" s="164"/>
      <c r="X3001" s="164"/>
      <c r="Y3001" s="164"/>
      <c r="Z3001" s="164"/>
      <c r="AA3001" s="164"/>
      <c r="AB3001" s="164"/>
      <c r="AC3001" s="164"/>
      <c r="AD3001" s="164"/>
      <c r="AE3001" s="164"/>
      <c r="AF3001" s="164"/>
      <c r="AG3001" s="164"/>
      <c r="AH3001" s="164"/>
      <c r="AI3001" s="164"/>
      <c r="AJ3001" s="164"/>
      <c r="AK3001" s="164"/>
      <c r="AL3001" s="164"/>
      <c r="AM3001" s="164"/>
      <c r="AN3001" s="164"/>
      <c r="AO3001" s="164"/>
      <c r="AP3001" s="164"/>
      <c r="AQ3001" s="164"/>
      <c r="AR3001" s="164"/>
      <c r="AS3001" s="164"/>
      <c r="AT3001" s="164"/>
      <c r="AU3001" s="164"/>
      <c r="AV3001" s="164"/>
      <c r="AW3001" s="164"/>
      <c r="AX3001" s="164"/>
      <c r="AY3001" s="164"/>
      <c r="AZ3001" s="164"/>
      <c r="BA3001" s="164"/>
      <c r="BB3001" s="164"/>
      <c r="BC3001" s="164"/>
      <c r="BD3001" s="164"/>
      <c r="BE3001" s="164"/>
      <c r="BF3001" s="164"/>
      <c r="BG3001" s="164"/>
      <c r="BH3001" s="164"/>
      <c r="BI3001" s="164"/>
      <c r="BJ3001" s="164"/>
      <c r="BK3001" s="164"/>
      <c r="BL3001" s="164"/>
      <c r="BM3001" s="164"/>
      <c r="BN3001" s="164"/>
      <c r="BO3001" s="164"/>
      <c r="BP3001" s="164"/>
      <c r="BQ3001" s="164"/>
      <c r="BR3001" s="164"/>
      <c r="BS3001" s="164"/>
      <c r="BT3001" s="164"/>
      <c r="BU3001" s="164"/>
      <c r="BV3001" s="164"/>
      <c r="BW3001" s="164"/>
      <c r="BX3001" s="164"/>
      <c r="BY3001" s="164"/>
      <c r="BZ3001" s="164"/>
      <c r="CA3001" s="164"/>
      <c r="CB3001" s="164"/>
      <c r="CC3001" s="164"/>
      <c r="CD3001" s="164"/>
      <c r="CE3001" s="164"/>
      <c r="CF3001" s="164"/>
      <c r="CG3001" s="164"/>
      <c r="CH3001" s="164"/>
      <c r="CI3001" s="164"/>
      <c r="CJ3001" s="164"/>
      <c r="CK3001" s="164"/>
      <c r="CL3001" s="164"/>
    </row>
    <row r="3002" spans="2:90" x14ac:dyDescent="0.4">
      <c r="B3002" s="95" t="str">
        <f ca="1">OFFSET(B3002,-(ROW(B3002)-ROW(B3014)),0)&amp;" - before toggle"</f>
        <v># of assets - before toggle</v>
      </c>
      <c r="C3002" s="12"/>
      <c r="D3002" t="s">
        <v>562</v>
      </c>
      <c r="E3002" s="8" t="str">
        <f t="shared" si="4203"/>
        <v>3002 TOGGLE-TV-V</v>
      </c>
      <c r="G3002" s="12" t="s">
        <v>332</v>
      </c>
      <c r="H3002" s="12"/>
      <c r="I3002" s="60"/>
      <c r="J3002" s="60"/>
      <c r="K3002" s="12"/>
      <c r="L3002" s="12"/>
      <c r="M3002" s="12"/>
      <c r="N3002" s="12"/>
      <c r="O3002" s="12"/>
      <c r="P3002" s="12"/>
      <c r="R3002" s="13"/>
      <c r="S3002" s="76"/>
      <c r="T3002" s="76"/>
      <c r="U3002" s="76"/>
      <c r="V3002" s="76"/>
      <c r="W3002" s="76"/>
      <c r="X3002" s="76"/>
      <c r="Y3002" s="76"/>
      <c r="Z3002" s="76"/>
      <c r="AA3002" s="76"/>
      <c r="AB3002" s="76"/>
      <c r="AC3002" s="76"/>
      <c r="AD3002" s="76"/>
      <c r="AE3002" s="76"/>
      <c r="AF3002" s="76"/>
      <c r="AG3002" s="76"/>
      <c r="AH3002" s="76"/>
      <c r="AI3002" s="76"/>
      <c r="AJ3002" s="76"/>
      <c r="AK3002" s="76"/>
      <c r="AL3002" s="76"/>
      <c r="AM3002" s="76"/>
      <c r="AN3002" s="76"/>
      <c r="AO3002" s="76"/>
      <c r="AP3002" s="76"/>
      <c r="AQ3002" s="76"/>
      <c r="AR3002" s="76"/>
      <c r="AS3002" s="76"/>
      <c r="AT3002" s="76"/>
      <c r="AU3002" s="76"/>
      <c r="AV3002" s="76"/>
      <c r="AW3002" s="76"/>
      <c r="AX3002" s="76"/>
      <c r="AY3002" s="76"/>
      <c r="AZ3002" s="76"/>
      <c r="BA3002" s="76"/>
      <c r="BB3002" s="76"/>
      <c r="BC3002" s="76"/>
      <c r="BD3002" s="76"/>
      <c r="BE3002" s="76"/>
      <c r="BF3002" s="76"/>
      <c r="BG3002" s="76"/>
      <c r="BH3002" s="76"/>
      <c r="BI3002" s="76"/>
      <c r="BJ3002" s="76"/>
      <c r="BK3002" s="76"/>
      <c r="BL3002" s="76"/>
      <c r="BM3002" s="76"/>
      <c r="BN3002" s="76"/>
      <c r="BO3002" s="76"/>
      <c r="BP3002" s="76"/>
      <c r="BQ3002" s="76"/>
      <c r="BR3002" s="76"/>
      <c r="BS3002" s="76"/>
      <c r="BT3002" s="76"/>
      <c r="BU3002" s="76"/>
      <c r="BV3002" s="76"/>
      <c r="BW3002" s="76"/>
      <c r="BX3002" s="76"/>
      <c r="BY3002" s="76"/>
      <c r="BZ3002" s="76"/>
      <c r="CA3002" s="76"/>
      <c r="CB3002" s="76"/>
      <c r="CC3002" s="76"/>
      <c r="CD3002" s="76"/>
      <c r="CE3002" s="76"/>
      <c r="CF3002" s="76"/>
      <c r="CG3002" s="76"/>
      <c r="CH3002" s="76"/>
      <c r="CI3002" s="76"/>
      <c r="CJ3002" s="76"/>
      <c r="CK3002" s="76"/>
      <c r="CL3002" s="76"/>
    </row>
    <row r="3003" spans="2:90" x14ac:dyDescent="0.4">
      <c r="B3003" s="141" t="s">
        <v>563</v>
      </c>
      <c r="C3003" s="31"/>
      <c r="D3003" t="s">
        <v>562</v>
      </c>
      <c r="E3003" s="8" t="str">
        <f t="shared" si="4203"/>
        <v>3003 TOGGLE-TV-V</v>
      </c>
      <c r="G3003" s="31"/>
      <c r="H3003" s="31">
        <v>1</v>
      </c>
      <c r="I3003" s="73"/>
      <c r="J3003" s="73"/>
      <c r="K3003" s="12"/>
      <c r="L3003" s="12"/>
      <c r="M3003" s="12"/>
      <c r="N3003" s="12"/>
      <c r="O3003" s="12"/>
      <c r="P3003" s="12"/>
      <c r="R3003" s="67"/>
      <c r="S3003" s="76"/>
      <c r="T3003" s="76"/>
      <c r="U3003" s="76"/>
      <c r="V3003" s="76"/>
      <c r="W3003" s="76"/>
      <c r="X3003" s="76"/>
      <c r="Y3003" s="76"/>
      <c r="Z3003" s="76"/>
      <c r="AA3003" s="76"/>
      <c r="AB3003" s="76"/>
      <c r="AC3003" s="76"/>
      <c r="AD3003" s="76"/>
      <c r="AE3003" s="76"/>
      <c r="AF3003" s="76"/>
      <c r="AG3003" s="76"/>
      <c r="AH3003" s="76"/>
      <c r="AI3003" s="76"/>
      <c r="AJ3003" s="76"/>
      <c r="AK3003" s="76"/>
      <c r="AL3003" s="76"/>
      <c r="AM3003" s="76"/>
      <c r="AN3003" s="76"/>
      <c r="AO3003" s="76"/>
      <c r="AP3003" s="76"/>
      <c r="AQ3003" s="76"/>
      <c r="AR3003" s="76"/>
      <c r="AS3003" s="76"/>
      <c r="AT3003" s="76"/>
      <c r="AU3003" s="76"/>
      <c r="AV3003" s="76"/>
      <c r="AW3003" s="76"/>
      <c r="AX3003" s="76"/>
      <c r="AY3003" s="76"/>
      <c r="AZ3003" s="76"/>
      <c r="BA3003" s="76"/>
      <c r="BB3003" s="76"/>
      <c r="BC3003" s="76"/>
      <c r="BD3003" s="76"/>
      <c r="BE3003" s="76"/>
      <c r="BF3003" s="76"/>
      <c r="BG3003" s="76"/>
      <c r="BH3003" s="76"/>
      <c r="BI3003" s="76"/>
      <c r="BJ3003" s="76"/>
      <c r="BK3003" s="76"/>
      <c r="BL3003" s="76"/>
      <c r="BM3003" s="76"/>
      <c r="BN3003" s="76"/>
      <c r="BO3003" s="76"/>
      <c r="BP3003" s="76"/>
      <c r="BQ3003" s="76"/>
      <c r="BR3003" s="76"/>
      <c r="BS3003" s="76"/>
      <c r="BT3003" s="76"/>
      <c r="BU3003" s="76"/>
      <c r="BV3003" s="76"/>
      <c r="BW3003" s="76"/>
      <c r="BX3003" s="76"/>
      <c r="BY3003" s="76"/>
      <c r="BZ3003" s="76"/>
      <c r="CA3003" s="76"/>
      <c r="CB3003" s="76"/>
      <c r="CC3003" s="76"/>
      <c r="CD3003" s="76"/>
      <c r="CE3003" s="76"/>
      <c r="CF3003" s="76"/>
      <c r="CG3003" s="76"/>
      <c r="CH3003" s="76"/>
      <c r="CI3003" s="76"/>
      <c r="CJ3003" s="76"/>
      <c r="CK3003" s="76"/>
      <c r="CL3003" s="76"/>
    </row>
    <row r="3004" spans="2:90" x14ac:dyDescent="0.4">
      <c r="B3004" s="124" t="str">
        <f ca="1">SUBSTITUTE(B3002,"before toggle","after toggle")</f>
        <v># of assets - after toggle</v>
      </c>
      <c r="D3004" t="s">
        <v>562</v>
      </c>
      <c r="E3004" s="8" t="str">
        <f t="shared" si="4203"/>
        <v>3004 TOGGLE-TV-V</v>
      </c>
      <c r="H3004" s="12"/>
      <c r="I3004" s="60"/>
      <c r="J3004" s="60"/>
      <c r="K3004" s="114">
        <f t="shared" ref="K3004:P3004" ca="1" si="4204">SUMIF($4:$4,K$2,3004:3004)</f>
        <v>5000</v>
      </c>
      <c r="L3004" s="114">
        <f t="shared" ca="1" si="4204"/>
        <v>5000</v>
      </c>
      <c r="M3004" s="114">
        <f t="shared" ca="1" si="4204"/>
        <v>5000</v>
      </c>
      <c r="N3004" s="114">
        <f t="shared" ca="1" si="4204"/>
        <v>5000</v>
      </c>
      <c r="O3004" s="114">
        <f t="shared" ca="1" si="4204"/>
        <v>5000</v>
      </c>
      <c r="P3004" s="114">
        <f t="shared" ca="1" si="4204"/>
        <v>5000</v>
      </c>
      <c r="R3004" s="15"/>
      <c r="S3004" s="147" cm="1">
        <f t="array" aca="1" ref="S3004" ca="1">INDIRECT(S2996)*$H3003</f>
        <v>5000</v>
      </c>
      <c r="T3004" s="147" cm="1">
        <f t="array" aca="1" ref="T3004" ca="1">INDIRECT(T2996)*$H3003</f>
        <v>5000</v>
      </c>
      <c r="U3004" s="147" cm="1">
        <f t="array" aca="1" ref="U3004" ca="1">INDIRECT(U2996)*$H3003</f>
        <v>5000</v>
      </c>
      <c r="V3004" s="147" cm="1">
        <f t="array" aca="1" ref="V3004" ca="1">INDIRECT(V2996)*$H3003</f>
        <v>5000</v>
      </c>
      <c r="W3004" s="147" cm="1">
        <f t="array" aca="1" ref="W3004" ca="1">INDIRECT(W2996)*$H3003</f>
        <v>5000</v>
      </c>
      <c r="X3004" s="147" cm="1">
        <f t="array" aca="1" ref="X3004" ca="1">INDIRECT(X2996)*$H3003</f>
        <v>5000</v>
      </c>
      <c r="Y3004" s="147" cm="1">
        <f t="array" aca="1" ref="Y3004" ca="1">INDIRECT(Y2996)*$H3003</f>
        <v>5000</v>
      </c>
      <c r="Z3004" s="147" cm="1">
        <f t="array" aca="1" ref="Z3004" ca="1">INDIRECT(Z2996)*$H3003</f>
        <v>5000</v>
      </c>
      <c r="AA3004" s="147" cm="1">
        <f t="array" aca="1" ref="AA3004" ca="1">INDIRECT(AA2996)*$H3003</f>
        <v>5000</v>
      </c>
      <c r="AB3004" s="147" cm="1">
        <f t="array" aca="1" ref="AB3004" ca="1">INDIRECT(AB2996)*$H3003</f>
        <v>5000</v>
      </c>
      <c r="AC3004" s="147" cm="1">
        <f t="array" aca="1" ref="AC3004" ca="1">INDIRECT(AC2996)*$H3003</f>
        <v>5000</v>
      </c>
      <c r="AD3004" s="147" cm="1">
        <f t="array" aca="1" ref="AD3004" ca="1">INDIRECT(AD2996)*$H3003</f>
        <v>5000</v>
      </c>
      <c r="AE3004" s="147" cm="1">
        <f t="array" aca="1" ref="AE3004" ca="1">INDIRECT(AE2996)*$H3003</f>
        <v>5000</v>
      </c>
      <c r="AF3004" s="147" cm="1">
        <f t="array" aca="1" ref="AF3004" ca="1">INDIRECT(AF2996)*$H3003</f>
        <v>5000</v>
      </c>
      <c r="AG3004" s="147" cm="1">
        <f t="array" aca="1" ref="AG3004" ca="1">INDIRECT(AG2996)*$H3003</f>
        <v>5000</v>
      </c>
      <c r="AH3004" s="147" cm="1">
        <f t="array" aca="1" ref="AH3004" ca="1">INDIRECT(AH2996)*$H3003</f>
        <v>5000</v>
      </c>
      <c r="AI3004" s="147" cm="1">
        <f t="array" aca="1" ref="AI3004" ca="1">INDIRECT(AI2996)*$H3003</f>
        <v>5000</v>
      </c>
      <c r="AJ3004" s="147" cm="1">
        <f t="array" aca="1" ref="AJ3004" ca="1">INDIRECT(AJ2996)*$H3003</f>
        <v>5000</v>
      </c>
      <c r="AK3004" s="147" cm="1">
        <f t="array" aca="1" ref="AK3004" ca="1">INDIRECT(AK2996)*$H3003</f>
        <v>5000</v>
      </c>
      <c r="AL3004" s="147" cm="1">
        <f t="array" aca="1" ref="AL3004" ca="1">INDIRECT(AL2996)*$H3003</f>
        <v>5000</v>
      </c>
      <c r="AM3004" s="147" cm="1">
        <f t="array" aca="1" ref="AM3004" ca="1">INDIRECT(AM2996)*$H3003</f>
        <v>5000</v>
      </c>
      <c r="AN3004" s="147" cm="1">
        <f t="array" aca="1" ref="AN3004" ca="1">INDIRECT(AN2996)*$H3003</f>
        <v>5000</v>
      </c>
      <c r="AO3004" s="147" cm="1">
        <f t="array" aca="1" ref="AO3004" ca="1">INDIRECT(AO2996)*$H3003</f>
        <v>5000</v>
      </c>
      <c r="AP3004" s="147" cm="1">
        <f t="array" aca="1" ref="AP3004" ca="1">INDIRECT(AP2996)*$H3003</f>
        <v>5000</v>
      </c>
      <c r="AQ3004" s="147" cm="1">
        <f t="array" aca="1" ref="AQ3004" ca="1">INDIRECT(AQ2996)*$H3003</f>
        <v>5000</v>
      </c>
      <c r="AR3004" s="147" cm="1">
        <f t="array" aca="1" ref="AR3004" ca="1">INDIRECT(AR2996)*$H3003</f>
        <v>5000</v>
      </c>
      <c r="AS3004" s="147" cm="1">
        <f t="array" aca="1" ref="AS3004" ca="1">INDIRECT(AS2996)*$H3003</f>
        <v>5000</v>
      </c>
      <c r="AT3004" s="147" cm="1">
        <f t="array" aca="1" ref="AT3004" ca="1">INDIRECT(AT2996)*$H3003</f>
        <v>5000</v>
      </c>
      <c r="AU3004" s="147" cm="1">
        <f t="array" aca="1" ref="AU3004" ca="1">INDIRECT(AU2996)*$H3003</f>
        <v>5000</v>
      </c>
      <c r="AV3004" s="147" cm="1">
        <f t="array" aca="1" ref="AV3004" ca="1">INDIRECT(AV2996)*$H3003</f>
        <v>5000</v>
      </c>
      <c r="AW3004" s="147" cm="1">
        <f t="array" aca="1" ref="AW3004" ca="1">INDIRECT(AW2996)*$H3003</f>
        <v>5000</v>
      </c>
      <c r="AX3004" s="147" cm="1">
        <f t="array" aca="1" ref="AX3004" ca="1">INDIRECT(AX2996)*$H3003</f>
        <v>5000</v>
      </c>
      <c r="AY3004" s="147" cm="1">
        <f t="array" aca="1" ref="AY3004" ca="1">INDIRECT(AY2996)*$H3003</f>
        <v>5000</v>
      </c>
      <c r="AZ3004" s="147" cm="1">
        <f t="array" aca="1" ref="AZ3004" ca="1">INDIRECT(AZ2996)*$H3003</f>
        <v>5000</v>
      </c>
      <c r="BA3004" s="147" cm="1">
        <f t="array" aca="1" ref="BA3004" ca="1">INDIRECT(BA2996)*$H3003</f>
        <v>5000</v>
      </c>
      <c r="BB3004" s="147" cm="1">
        <f t="array" aca="1" ref="BB3004" ca="1">INDIRECT(BB2996)*$H3003</f>
        <v>5000</v>
      </c>
      <c r="BC3004" s="147" cm="1">
        <f t="array" aca="1" ref="BC3004" ca="1">INDIRECT(BC2996)*$H3003</f>
        <v>5000</v>
      </c>
      <c r="BD3004" s="147" cm="1">
        <f t="array" aca="1" ref="BD3004" ca="1">INDIRECT(BD2996)*$H3003</f>
        <v>5000</v>
      </c>
      <c r="BE3004" s="147" cm="1">
        <f t="array" aca="1" ref="BE3004" ca="1">INDIRECT(BE2996)*$H3003</f>
        <v>5000</v>
      </c>
      <c r="BF3004" s="147" cm="1">
        <f t="array" aca="1" ref="BF3004" ca="1">INDIRECT(BF2996)*$H3003</f>
        <v>5000</v>
      </c>
      <c r="BG3004" s="147" cm="1">
        <f t="array" aca="1" ref="BG3004" ca="1">INDIRECT(BG2996)*$H3003</f>
        <v>5000</v>
      </c>
      <c r="BH3004" s="147" cm="1">
        <f t="array" aca="1" ref="BH3004" ca="1">INDIRECT(BH2996)*$H3003</f>
        <v>5000</v>
      </c>
      <c r="BI3004" s="147" cm="1">
        <f t="array" aca="1" ref="BI3004" ca="1">INDIRECT(BI2996)*$H3003</f>
        <v>5000</v>
      </c>
      <c r="BJ3004" s="147" cm="1">
        <f t="array" aca="1" ref="BJ3004" ca="1">INDIRECT(BJ2996)*$H3003</f>
        <v>5000</v>
      </c>
      <c r="BK3004" s="147" cm="1">
        <f t="array" aca="1" ref="BK3004" ca="1">INDIRECT(BK2996)*$H3003</f>
        <v>5000</v>
      </c>
      <c r="BL3004" s="147" cm="1">
        <f t="array" aca="1" ref="BL3004" ca="1">INDIRECT(BL2996)*$H3003</f>
        <v>5000</v>
      </c>
      <c r="BM3004" s="147" cm="1">
        <f t="array" aca="1" ref="BM3004" ca="1">INDIRECT(BM2996)*$H3003</f>
        <v>5000</v>
      </c>
      <c r="BN3004" s="147" cm="1">
        <f t="array" aca="1" ref="BN3004" ca="1">INDIRECT(BN2996)*$H3003</f>
        <v>5000</v>
      </c>
      <c r="BO3004" s="147" cm="1">
        <f t="array" aca="1" ref="BO3004" ca="1">INDIRECT(BO2996)*$H3003</f>
        <v>5000</v>
      </c>
      <c r="BP3004" s="147" cm="1">
        <f t="array" aca="1" ref="BP3004" ca="1">INDIRECT(BP2996)*$H3003</f>
        <v>5000</v>
      </c>
      <c r="BQ3004" s="147" cm="1">
        <f t="array" aca="1" ref="BQ3004" ca="1">INDIRECT(BQ2996)*$H3003</f>
        <v>5000</v>
      </c>
      <c r="BR3004" s="147" cm="1">
        <f t="array" aca="1" ref="BR3004" ca="1">INDIRECT(BR2996)*$H3003</f>
        <v>5000</v>
      </c>
      <c r="BS3004" s="147" cm="1">
        <f t="array" aca="1" ref="BS3004" ca="1">INDIRECT(BS2996)*$H3003</f>
        <v>5000</v>
      </c>
      <c r="BT3004" s="147" cm="1">
        <f t="array" aca="1" ref="BT3004" ca="1">INDIRECT(BT2996)*$H3003</f>
        <v>5000</v>
      </c>
      <c r="BU3004" s="147" cm="1">
        <f t="array" aca="1" ref="BU3004" ca="1">INDIRECT(BU2996)*$H3003</f>
        <v>5000</v>
      </c>
      <c r="BV3004" s="147" cm="1">
        <f t="array" aca="1" ref="BV3004" ca="1">INDIRECT(BV2996)*$H3003</f>
        <v>5000</v>
      </c>
      <c r="BW3004" s="147" cm="1">
        <f t="array" aca="1" ref="BW3004" ca="1">INDIRECT(BW2996)*$H3003</f>
        <v>5000</v>
      </c>
      <c r="BX3004" s="147" cm="1">
        <f t="array" aca="1" ref="BX3004" ca="1">INDIRECT(BX2996)*$H3003</f>
        <v>5000</v>
      </c>
      <c r="BY3004" s="147" cm="1">
        <f t="array" aca="1" ref="BY3004" ca="1">INDIRECT(BY2996)*$H3003</f>
        <v>5000</v>
      </c>
      <c r="BZ3004" s="147" cm="1">
        <f t="array" aca="1" ref="BZ3004" ca="1">INDIRECT(BZ2996)*$H3003</f>
        <v>5000</v>
      </c>
      <c r="CA3004" s="147" cm="1">
        <f t="array" aca="1" ref="CA3004" ca="1">INDIRECT(CA2996)*$H3003</f>
        <v>5000</v>
      </c>
      <c r="CB3004" s="147" cm="1">
        <f t="array" aca="1" ref="CB3004" ca="1">INDIRECT(CB2996)*$H3003</f>
        <v>5000</v>
      </c>
      <c r="CC3004" s="147" cm="1">
        <f t="array" aca="1" ref="CC3004" ca="1">INDIRECT(CC2996)*$H3003</f>
        <v>5000</v>
      </c>
      <c r="CD3004" s="147" cm="1">
        <f t="array" aca="1" ref="CD3004" ca="1">INDIRECT(CD2996)*$H3003</f>
        <v>5000</v>
      </c>
      <c r="CE3004" s="147" cm="1">
        <f t="array" aca="1" ref="CE3004" ca="1">INDIRECT(CE2996)*$H3003</f>
        <v>5000</v>
      </c>
      <c r="CF3004" s="147" cm="1">
        <f t="array" aca="1" ref="CF3004" ca="1">INDIRECT(CF2996)*$H3003</f>
        <v>5000</v>
      </c>
      <c r="CG3004" s="147" cm="1">
        <f t="array" aca="1" ref="CG3004" ca="1">INDIRECT(CG2996)*$H3003</f>
        <v>5000</v>
      </c>
      <c r="CH3004" s="147" cm="1">
        <f t="array" aca="1" ref="CH3004" ca="1">INDIRECT(CH2996)*$H3003</f>
        <v>5000</v>
      </c>
      <c r="CI3004" s="147" cm="1">
        <f t="array" aca="1" ref="CI3004" ca="1">INDIRECT(CI2996)*$H3003</f>
        <v>5000</v>
      </c>
      <c r="CJ3004" s="147" cm="1">
        <f t="array" aca="1" ref="CJ3004" ca="1">INDIRECT(CJ2996)*$H3003</f>
        <v>5000</v>
      </c>
      <c r="CK3004" s="147" cm="1">
        <f t="array" aca="1" ref="CK3004" ca="1">INDIRECT(CK2996)*$H3003</f>
        <v>5000</v>
      </c>
      <c r="CL3004" s="147" cm="1">
        <f t="array" aca="1" ref="CL3004" ca="1">INDIRECT(CL2996)*$H3003</f>
        <v>5000</v>
      </c>
    </row>
    <row r="3005" spans="2:90" x14ac:dyDescent="0.4">
      <c r="B3005" s="132" t="str">
        <f>B2993</f>
        <v>Surgical procedures</v>
      </c>
      <c r="D3005" t="s">
        <v>562</v>
      </c>
      <c r="E3005" s="8" t="str">
        <f t="shared" si="4203"/>
        <v>3005 TOGGLE-TV-V</v>
      </c>
      <c r="G3005" t="s">
        <v>332</v>
      </c>
      <c r="H3005" s="12"/>
      <c r="I3005" s="60"/>
      <c r="J3005" s="60"/>
      <c r="K3005" s="38"/>
      <c r="L3005" s="38"/>
      <c r="M3005" s="38"/>
      <c r="N3005" s="38"/>
      <c r="O3005" s="38"/>
      <c r="P3005" s="38"/>
      <c r="R3005" s="15"/>
      <c r="S3005" s="234"/>
      <c r="T3005" s="234"/>
      <c r="U3005" s="234"/>
      <c r="V3005" s="234"/>
      <c r="W3005" s="234"/>
      <c r="X3005" s="234"/>
      <c r="Y3005" s="234"/>
      <c r="Z3005" s="234"/>
      <c r="AA3005" s="234"/>
      <c r="AB3005" s="234"/>
      <c r="AC3005" s="234"/>
      <c r="AD3005" s="234"/>
      <c r="AE3005" s="234"/>
      <c r="AF3005" s="234"/>
      <c r="AG3005" s="234"/>
      <c r="AH3005" s="234"/>
      <c r="AI3005" s="234"/>
      <c r="AJ3005" s="234"/>
      <c r="AK3005" s="234"/>
      <c r="AL3005" s="234"/>
      <c r="AM3005" s="234"/>
      <c r="AN3005" s="234"/>
      <c r="AO3005" s="234"/>
      <c r="AP3005" s="234"/>
      <c r="AQ3005" s="234"/>
      <c r="AR3005" s="234"/>
      <c r="AS3005" s="234"/>
      <c r="AT3005" s="234"/>
      <c r="AU3005" s="234"/>
      <c r="AV3005" s="234"/>
      <c r="AW3005" s="234"/>
      <c r="AX3005" s="234"/>
      <c r="AY3005" s="234"/>
      <c r="AZ3005" s="234"/>
      <c r="BA3005" s="234"/>
      <c r="BB3005" s="234"/>
      <c r="BC3005" s="234"/>
      <c r="BD3005" s="234"/>
      <c r="BE3005" s="234"/>
      <c r="BF3005" s="234"/>
      <c r="BG3005" s="234"/>
      <c r="BH3005" s="234"/>
      <c r="BI3005" s="234"/>
      <c r="BJ3005" s="234"/>
      <c r="BK3005" s="234"/>
      <c r="BL3005" s="234"/>
      <c r="BM3005" s="234"/>
      <c r="BN3005" s="234"/>
      <c r="BO3005" s="234"/>
      <c r="BP3005" s="234"/>
      <c r="BQ3005" s="234"/>
      <c r="BR3005" s="234"/>
      <c r="BS3005" s="234"/>
      <c r="BT3005" s="234"/>
      <c r="BU3005" s="234"/>
      <c r="BV3005" s="234"/>
      <c r="BW3005" s="234"/>
      <c r="BX3005" s="234"/>
      <c r="BY3005" s="234"/>
      <c r="BZ3005" s="234"/>
      <c r="CA3005" s="234"/>
      <c r="CB3005" s="234"/>
      <c r="CC3005" s="234"/>
      <c r="CD3005" s="234"/>
      <c r="CE3005" s="234"/>
      <c r="CF3005" s="234"/>
      <c r="CG3005" s="234"/>
      <c r="CH3005" s="234"/>
      <c r="CI3005" s="234"/>
      <c r="CJ3005" s="234"/>
      <c r="CK3005" s="234"/>
      <c r="CL3005" s="234"/>
    </row>
    <row r="3006" spans="2:90" x14ac:dyDescent="0.4">
      <c r="B3006" s="187" t="str">
        <f>IFERROR(SUBSTITUTE(TRIM(MID(B3001, SEARCH("-", B3001) + 1, LEN(B3001))),":",""),"no unit")</f>
        <v>implant</v>
      </c>
      <c r="D3006" t="s">
        <v>562</v>
      </c>
      <c r="E3006" s="8" t="str">
        <f>ROW()&amp;" "&amp;D3006</f>
        <v>3006 TOGGLE-TV-V</v>
      </c>
      <c r="G3006" t="s">
        <v>332</v>
      </c>
      <c r="H3006" s="27"/>
      <c r="I3006" s="78"/>
      <c r="J3006" s="78"/>
      <c r="K3006" s="33"/>
      <c r="L3006" s="33"/>
      <c r="M3006" s="33"/>
      <c r="N3006" s="33"/>
      <c r="O3006" s="33"/>
      <c r="P3006" s="33"/>
      <c r="R3006" s="33"/>
      <c r="S3006" s="80"/>
      <c r="T3006" s="80"/>
      <c r="U3006" s="80"/>
      <c r="V3006" s="80"/>
      <c r="W3006" s="80"/>
      <c r="X3006" s="80"/>
      <c r="Y3006" s="80"/>
      <c r="Z3006" s="80"/>
      <c r="AA3006" s="80"/>
      <c r="AB3006" s="80"/>
      <c r="AC3006" s="80"/>
      <c r="AD3006" s="80"/>
      <c r="AE3006" s="80"/>
      <c r="AF3006" s="80"/>
      <c r="AG3006" s="80"/>
      <c r="AH3006" s="80"/>
      <c r="AI3006" s="80"/>
      <c r="AJ3006" s="80"/>
      <c r="AK3006" s="80"/>
      <c r="AL3006" s="80"/>
      <c r="AM3006" s="80"/>
      <c r="AN3006" s="80"/>
      <c r="AO3006" s="80"/>
      <c r="AP3006" s="80"/>
      <c r="AQ3006" s="80"/>
      <c r="AR3006" s="80"/>
      <c r="AS3006" s="80"/>
      <c r="AT3006" s="80"/>
      <c r="AU3006" s="80"/>
      <c r="AV3006" s="80"/>
      <c r="AW3006" s="80"/>
      <c r="AX3006" s="80"/>
      <c r="AY3006" s="80"/>
      <c r="AZ3006" s="80"/>
      <c r="BA3006" s="80"/>
      <c r="BB3006" s="80"/>
      <c r="BC3006" s="80"/>
      <c r="BD3006" s="80"/>
      <c r="BE3006" s="80"/>
      <c r="BF3006" s="80"/>
      <c r="BG3006" s="80"/>
      <c r="BH3006" s="80"/>
      <c r="BI3006" s="80"/>
      <c r="BJ3006" s="80"/>
      <c r="BK3006" s="80"/>
      <c r="BL3006" s="80"/>
      <c r="BM3006" s="80"/>
      <c r="BN3006" s="80"/>
      <c r="BO3006" s="80"/>
      <c r="BP3006" s="80"/>
      <c r="BQ3006" s="80"/>
      <c r="BR3006" s="80"/>
      <c r="BS3006" s="80"/>
      <c r="BT3006" s="80"/>
      <c r="BU3006" s="80"/>
      <c r="BV3006" s="80"/>
      <c r="BW3006" s="80"/>
      <c r="BX3006" s="80"/>
      <c r="BY3006" s="80"/>
      <c r="BZ3006" s="80"/>
      <c r="CA3006" s="80"/>
      <c r="CB3006" s="80"/>
      <c r="CC3006" s="80"/>
      <c r="CD3006" s="80"/>
      <c r="CE3006" s="80"/>
      <c r="CF3006" s="80"/>
      <c r="CG3006" s="80"/>
      <c r="CH3006" s="80"/>
      <c r="CI3006" s="80"/>
      <c r="CJ3006" s="80"/>
      <c r="CK3006" s="80"/>
      <c r="CL3006" s="80"/>
    </row>
    <row r="3007" spans="2:90" x14ac:dyDescent="0.4">
      <c r="B3007" s="132" t="s">
        <v>461</v>
      </c>
      <c r="D3007" t="s">
        <v>562</v>
      </c>
      <c r="E3007" s="8" t="str">
        <f t="shared" ref="E3007:E3012" si="4205">ROW()&amp;" "&amp;D3007</f>
        <v>3007 TOGGLE-TV-V</v>
      </c>
      <c r="G3007" t="s">
        <v>332</v>
      </c>
      <c r="H3007" s="27"/>
      <c r="I3007" s="78"/>
      <c r="J3007" s="78"/>
      <c r="K3007" s="33"/>
      <c r="L3007" s="33"/>
      <c r="M3007" s="33"/>
      <c r="N3007" s="33"/>
      <c r="O3007" s="33"/>
      <c r="P3007" s="33"/>
      <c r="R3007" s="33"/>
      <c r="S3007" s="80" t="str">
        <f t="shared" ref="S3007" si="4206">S2995</f>
        <v>S$12</v>
      </c>
      <c r="T3007" s="80" t="str">
        <f t="shared" ref="T3007:CE3007" si="4207">T2995</f>
        <v>T$12</v>
      </c>
      <c r="U3007" s="80" t="str">
        <f t="shared" si="4207"/>
        <v>U$12</v>
      </c>
      <c r="V3007" s="80" t="str">
        <f t="shared" si="4207"/>
        <v>V$12</v>
      </c>
      <c r="W3007" s="80" t="str">
        <f t="shared" si="4207"/>
        <v>W$12</v>
      </c>
      <c r="X3007" s="80" t="str">
        <f t="shared" si="4207"/>
        <v>X$12</v>
      </c>
      <c r="Y3007" s="80" t="str">
        <f t="shared" si="4207"/>
        <v>Y$12</v>
      </c>
      <c r="Z3007" s="80" t="str">
        <f t="shared" si="4207"/>
        <v>Z$12</v>
      </c>
      <c r="AA3007" s="80" t="str">
        <f t="shared" si="4207"/>
        <v>AA$12</v>
      </c>
      <c r="AB3007" s="80" t="str">
        <f t="shared" si="4207"/>
        <v>AB$12</v>
      </c>
      <c r="AC3007" s="80" t="str">
        <f t="shared" si="4207"/>
        <v>AC$12</v>
      </c>
      <c r="AD3007" s="80" t="str">
        <f t="shared" si="4207"/>
        <v>AD$12</v>
      </c>
      <c r="AE3007" s="80" t="str">
        <f t="shared" si="4207"/>
        <v>AE$12</v>
      </c>
      <c r="AF3007" s="80" t="str">
        <f t="shared" si="4207"/>
        <v>AF$12</v>
      </c>
      <c r="AG3007" s="80" t="str">
        <f t="shared" si="4207"/>
        <v>AG$12</v>
      </c>
      <c r="AH3007" s="80" t="str">
        <f t="shared" si="4207"/>
        <v>AH$12</v>
      </c>
      <c r="AI3007" s="80" t="str">
        <f t="shared" si="4207"/>
        <v>AI$12</v>
      </c>
      <c r="AJ3007" s="80" t="str">
        <f t="shared" si="4207"/>
        <v>AJ$12</v>
      </c>
      <c r="AK3007" s="80" t="str">
        <f t="shared" si="4207"/>
        <v>AK$12</v>
      </c>
      <c r="AL3007" s="80" t="str">
        <f t="shared" si="4207"/>
        <v>AL$12</v>
      </c>
      <c r="AM3007" s="80" t="str">
        <f t="shared" si="4207"/>
        <v>AM$12</v>
      </c>
      <c r="AN3007" s="80" t="str">
        <f t="shared" si="4207"/>
        <v>AN$12</v>
      </c>
      <c r="AO3007" s="80" t="str">
        <f t="shared" si="4207"/>
        <v>AO$12</v>
      </c>
      <c r="AP3007" s="80" t="str">
        <f t="shared" si="4207"/>
        <v>AP$12</v>
      </c>
      <c r="AQ3007" s="80" t="str">
        <f t="shared" si="4207"/>
        <v>AQ$12</v>
      </c>
      <c r="AR3007" s="80" t="str">
        <f t="shared" si="4207"/>
        <v>AR$12</v>
      </c>
      <c r="AS3007" s="80" t="str">
        <f t="shared" si="4207"/>
        <v>AS$12</v>
      </c>
      <c r="AT3007" s="80" t="str">
        <f t="shared" si="4207"/>
        <v>AT$12</v>
      </c>
      <c r="AU3007" s="80" t="str">
        <f t="shared" si="4207"/>
        <v>AU$12</v>
      </c>
      <c r="AV3007" s="80" t="str">
        <f t="shared" si="4207"/>
        <v>AV$12</v>
      </c>
      <c r="AW3007" s="80" t="str">
        <f t="shared" si="4207"/>
        <v>AW$12</v>
      </c>
      <c r="AX3007" s="80" t="str">
        <f t="shared" si="4207"/>
        <v>AX$12</v>
      </c>
      <c r="AY3007" s="80" t="str">
        <f t="shared" si="4207"/>
        <v>AY$12</v>
      </c>
      <c r="AZ3007" s="80" t="str">
        <f t="shared" si="4207"/>
        <v>AZ$12</v>
      </c>
      <c r="BA3007" s="80" t="str">
        <f t="shared" si="4207"/>
        <v>BA$12</v>
      </c>
      <c r="BB3007" s="80" t="str">
        <f t="shared" si="4207"/>
        <v>BB$12</v>
      </c>
      <c r="BC3007" s="80" t="str">
        <f t="shared" si="4207"/>
        <v>BC$12</v>
      </c>
      <c r="BD3007" s="80" t="str">
        <f t="shared" si="4207"/>
        <v>BD$12</v>
      </c>
      <c r="BE3007" s="80" t="str">
        <f t="shared" si="4207"/>
        <v>BE$12</v>
      </c>
      <c r="BF3007" s="80" t="str">
        <f t="shared" si="4207"/>
        <v>BF$12</v>
      </c>
      <c r="BG3007" s="80" t="str">
        <f t="shared" si="4207"/>
        <v>BG$12</v>
      </c>
      <c r="BH3007" s="80" t="str">
        <f t="shared" si="4207"/>
        <v>BH$12</v>
      </c>
      <c r="BI3007" s="80" t="str">
        <f t="shared" si="4207"/>
        <v>BI$12</v>
      </c>
      <c r="BJ3007" s="80" t="str">
        <f t="shared" si="4207"/>
        <v>BJ$12</v>
      </c>
      <c r="BK3007" s="80" t="str">
        <f t="shared" si="4207"/>
        <v>BK$12</v>
      </c>
      <c r="BL3007" s="80" t="str">
        <f t="shared" si="4207"/>
        <v>BL$12</v>
      </c>
      <c r="BM3007" s="80" t="str">
        <f t="shared" si="4207"/>
        <v>BM$12</v>
      </c>
      <c r="BN3007" s="80" t="str">
        <f t="shared" si="4207"/>
        <v>BN$12</v>
      </c>
      <c r="BO3007" s="80" t="str">
        <f t="shared" si="4207"/>
        <v>BO$12</v>
      </c>
      <c r="BP3007" s="80" t="str">
        <f t="shared" si="4207"/>
        <v>BP$12</v>
      </c>
      <c r="BQ3007" s="80" t="str">
        <f t="shared" si="4207"/>
        <v>BQ$12</v>
      </c>
      <c r="BR3007" s="80" t="str">
        <f t="shared" si="4207"/>
        <v>BR$12</v>
      </c>
      <c r="BS3007" s="80" t="str">
        <f t="shared" si="4207"/>
        <v>BS$12</v>
      </c>
      <c r="BT3007" s="80" t="str">
        <f t="shared" si="4207"/>
        <v>BT$12</v>
      </c>
      <c r="BU3007" s="80" t="str">
        <f t="shared" si="4207"/>
        <v>BU$12</v>
      </c>
      <c r="BV3007" s="80" t="str">
        <f t="shared" si="4207"/>
        <v>BV$12</v>
      </c>
      <c r="BW3007" s="80" t="str">
        <f t="shared" si="4207"/>
        <v>BW$12</v>
      </c>
      <c r="BX3007" s="80" t="str">
        <f t="shared" si="4207"/>
        <v>BX$12</v>
      </c>
      <c r="BY3007" s="80" t="str">
        <f t="shared" si="4207"/>
        <v>BY$12</v>
      </c>
      <c r="BZ3007" s="80" t="str">
        <f t="shared" si="4207"/>
        <v>BZ$12</v>
      </c>
      <c r="CA3007" s="80" t="str">
        <f t="shared" si="4207"/>
        <v>CA$12</v>
      </c>
      <c r="CB3007" s="80" t="str">
        <f t="shared" si="4207"/>
        <v>CB$12</v>
      </c>
      <c r="CC3007" s="80" t="str">
        <f t="shared" si="4207"/>
        <v>CC$12</v>
      </c>
      <c r="CD3007" s="80" t="str">
        <f t="shared" si="4207"/>
        <v>CD$12</v>
      </c>
      <c r="CE3007" s="80" t="str">
        <f t="shared" si="4207"/>
        <v>CE$12</v>
      </c>
      <c r="CF3007" s="80" t="str">
        <f t="shared" ref="CF3007:CK3007" si="4208">CF2995</f>
        <v>CF$12</v>
      </c>
      <c r="CG3007" s="80" t="str">
        <f t="shared" si="4208"/>
        <v>CG$12</v>
      </c>
      <c r="CH3007" s="80" t="str">
        <f t="shared" si="4208"/>
        <v>CH$12</v>
      </c>
      <c r="CI3007" s="80" t="str">
        <f t="shared" si="4208"/>
        <v>CI$12</v>
      </c>
      <c r="CJ3007" s="80" t="str">
        <f t="shared" si="4208"/>
        <v>CJ$12</v>
      </c>
      <c r="CK3007" s="80" t="str">
        <f t="shared" si="4208"/>
        <v>CK$12</v>
      </c>
      <c r="CL3007" s="80" t="str">
        <f t="shared" ref="CL3007" si="4209">CL2995</f>
        <v>CL$12</v>
      </c>
    </row>
    <row r="3008" spans="2:90" x14ac:dyDescent="0.4">
      <c r="B3008" s="187" t="s">
        <v>462</v>
      </c>
      <c r="D3008" t="s">
        <v>562</v>
      </c>
      <c r="E3008" s="8" t="str">
        <f t="shared" si="4205"/>
        <v>3008 TOGGLE-TV-V</v>
      </c>
      <c r="G3008" t="s">
        <v>332</v>
      </c>
      <c r="K3008" s="53"/>
      <c r="L3008" s="53"/>
      <c r="M3008" s="53"/>
      <c r="N3008" s="53"/>
      <c r="O3008" s="53"/>
      <c r="P3008" s="53"/>
      <c r="R3008" s="24"/>
      <c r="S3008" s="208" t="str">
        <f t="shared" ref="S3008" si="4210">ADDRESS(ROW(S3004),COLUMN(S3004),2)</f>
        <v>S$3004</v>
      </c>
      <c r="T3008" s="208" t="str">
        <f t="shared" ref="T3008:CE3008" si="4211">ADDRESS(ROW(T3004),COLUMN(T3004),2)</f>
        <v>T$3004</v>
      </c>
      <c r="U3008" s="208" t="str">
        <f t="shared" si="4211"/>
        <v>U$3004</v>
      </c>
      <c r="V3008" s="208" t="str">
        <f t="shared" si="4211"/>
        <v>V$3004</v>
      </c>
      <c r="W3008" s="208" t="str">
        <f t="shared" si="4211"/>
        <v>W$3004</v>
      </c>
      <c r="X3008" s="208" t="str">
        <f t="shared" si="4211"/>
        <v>X$3004</v>
      </c>
      <c r="Y3008" s="208" t="str">
        <f t="shared" si="4211"/>
        <v>Y$3004</v>
      </c>
      <c r="Z3008" s="208" t="str">
        <f t="shared" si="4211"/>
        <v>Z$3004</v>
      </c>
      <c r="AA3008" s="208" t="str">
        <f t="shared" si="4211"/>
        <v>AA$3004</v>
      </c>
      <c r="AB3008" s="208" t="str">
        <f t="shared" si="4211"/>
        <v>AB$3004</v>
      </c>
      <c r="AC3008" s="208" t="str">
        <f t="shared" si="4211"/>
        <v>AC$3004</v>
      </c>
      <c r="AD3008" s="208" t="str">
        <f t="shared" si="4211"/>
        <v>AD$3004</v>
      </c>
      <c r="AE3008" s="208" t="str">
        <f t="shared" si="4211"/>
        <v>AE$3004</v>
      </c>
      <c r="AF3008" s="208" t="str">
        <f t="shared" si="4211"/>
        <v>AF$3004</v>
      </c>
      <c r="AG3008" s="208" t="str">
        <f t="shared" si="4211"/>
        <v>AG$3004</v>
      </c>
      <c r="AH3008" s="208" t="str">
        <f t="shared" si="4211"/>
        <v>AH$3004</v>
      </c>
      <c r="AI3008" s="208" t="str">
        <f t="shared" si="4211"/>
        <v>AI$3004</v>
      </c>
      <c r="AJ3008" s="208" t="str">
        <f t="shared" si="4211"/>
        <v>AJ$3004</v>
      </c>
      <c r="AK3008" s="208" t="str">
        <f t="shared" si="4211"/>
        <v>AK$3004</v>
      </c>
      <c r="AL3008" s="208" t="str">
        <f t="shared" si="4211"/>
        <v>AL$3004</v>
      </c>
      <c r="AM3008" s="208" t="str">
        <f t="shared" si="4211"/>
        <v>AM$3004</v>
      </c>
      <c r="AN3008" s="208" t="str">
        <f t="shared" si="4211"/>
        <v>AN$3004</v>
      </c>
      <c r="AO3008" s="208" t="str">
        <f t="shared" si="4211"/>
        <v>AO$3004</v>
      </c>
      <c r="AP3008" s="208" t="str">
        <f t="shared" si="4211"/>
        <v>AP$3004</v>
      </c>
      <c r="AQ3008" s="208" t="str">
        <f t="shared" si="4211"/>
        <v>AQ$3004</v>
      </c>
      <c r="AR3008" s="208" t="str">
        <f t="shared" si="4211"/>
        <v>AR$3004</v>
      </c>
      <c r="AS3008" s="208" t="str">
        <f t="shared" si="4211"/>
        <v>AS$3004</v>
      </c>
      <c r="AT3008" s="208" t="str">
        <f t="shared" si="4211"/>
        <v>AT$3004</v>
      </c>
      <c r="AU3008" s="208" t="str">
        <f t="shared" si="4211"/>
        <v>AU$3004</v>
      </c>
      <c r="AV3008" s="208" t="str">
        <f t="shared" si="4211"/>
        <v>AV$3004</v>
      </c>
      <c r="AW3008" s="208" t="str">
        <f t="shared" si="4211"/>
        <v>AW$3004</v>
      </c>
      <c r="AX3008" s="208" t="str">
        <f t="shared" si="4211"/>
        <v>AX$3004</v>
      </c>
      <c r="AY3008" s="208" t="str">
        <f t="shared" si="4211"/>
        <v>AY$3004</v>
      </c>
      <c r="AZ3008" s="208" t="str">
        <f t="shared" si="4211"/>
        <v>AZ$3004</v>
      </c>
      <c r="BA3008" s="208" t="str">
        <f t="shared" si="4211"/>
        <v>BA$3004</v>
      </c>
      <c r="BB3008" s="208" t="str">
        <f t="shared" si="4211"/>
        <v>BB$3004</v>
      </c>
      <c r="BC3008" s="208" t="str">
        <f t="shared" si="4211"/>
        <v>BC$3004</v>
      </c>
      <c r="BD3008" s="208" t="str">
        <f t="shared" si="4211"/>
        <v>BD$3004</v>
      </c>
      <c r="BE3008" s="208" t="str">
        <f t="shared" si="4211"/>
        <v>BE$3004</v>
      </c>
      <c r="BF3008" s="208" t="str">
        <f t="shared" si="4211"/>
        <v>BF$3004</v>
      </c>
      <c r="BG3008" s="208" t="str">
        <f t="shared" si="4211"/>
        <v>BG$3004</v>
      </c>
      <c r="BH3008" s="208" t="str">
        <f t="shared" si="4211"/>
        <v>BH$3004</v>
      </c>
      <c r="BI3008" s="208" t="str">
        <f t="shared" si="4211"/>
        <v>BI$3004</v>
      </c>
      <c r="BJ3008" s="208" t="str">
        <f t="shared" si="4211"/>
        <v>BJ$3004</v>
      </c>
      <c r="BK3008" s="208" t="str">
        <f t="shared" si="4211"/>
        <v>BK$3004</v>
      </c>
      <c r="BL3008" s="208" t="str">
        <f t="shared" si="4211"/>
        <v>BL$3004</v>
      </c>
      <c r="BM3008" s="208" t="str">
        <f t="shared" si="4211"/>
        <v>BM$3004</v>
      </c>
      <c r="BN3008" s="208" t="str">
        <f t="shared" si="4211"/>
        <v>BN$3004</v>
      </c>
      <c r="BO3008" s="208" t="str">
        <f t="shared" si="4211"/>
        <v>BO$3004</v>
      </c>
      <c r="BP3008" s="208" t="str">
        <f t="shared" si="4211"/>
        <v>BP$3004</v>
      </c>
      <c r="BQ3008" s="208" t="str">
        <f t="shared" si="4211"/>
        <v>BQ$3004</v>
      </c>
      <c r="BR3008" s="208" t="str">
        <f t="shared" si="4211"/>
        <v>BR$3004</v>
      </c>
      <c r="BS3008" s="208" t="str">
        <f t="shared" si="4211"/>
        <v>BS$3004</v>
      </c>
      <c r="BT3008" s="208" t="str">
        <f t="shared" si="4211"/>
        <v>BT$3004</v>
      </c>
      <c r="BU3008" s="208" t="str">
        <f t="shared" si="4211"/>
        <v>BU$3004</v>
      </c>
      <c r="BV3008" s="208" t="str">
        <f t="shared" si="4211"/>
        <v>BV$3004</v>
      </c>
      <c r="BW3008" s="208" t="str">
        <f t="shared" si="4211"/>
        <v>BW$3004</v>
      </c>
      <c r="BX3008" s="208" t="str">
        <f t="shared" si="4211"/>
        <v>BX$3004</v>
      </c>
      <c r="BY3008" s="208" t="str">
        <f t="shared" si="4211"/>
        <v>BY$3004</v>
      </c>
      <c r="BZ3008" s="208" t="str">
        <f t="shared" si="4211"/>
        <v>BZ$3004</v>
      </c>
      <c r="CA3008" s="208" t="str">
        <f t="shared" si="4211"/>
        <v>CA$3004</v>
      </c>
      <c r="CB3008" s="208" t="str">
        <f t="shared" si="4211"/>
        <v>CB$3004</v>
      </c>
      <c r="CC3008" s="208" t="str">
        <f t="shared" si="4211"/>
        <v>CC$3004</v>
      </c>
      <c r="CD3008" s="208" t="str">
        <f t="shared" si="4211"/>
        <v>CD$3004</v>
      </c>
      <c r="CE3008" s="208" t="str">
        <f t="shared" si="4211"/>
        <v>CE$3004</v>
      </c>
      <c r="CF3008" s="208" t="str">
        <f t="shared" ref="CF3008:CK3008" si="4212">ADDRESS(ROW(CF3004),COLUMN(CF3004),2)</f>
        <v>CF$3004</v>
      </c>
      <c r="CG3008" s="208" t="str">
        <f t="shared" si="4212"/>
        <v>CG$3004</v>
      </c>
      <c r="CH3008" s="208" t="str">
        <f t="shared" si="4212"/>
        <v>CH$3004</v>
      </c>
      <c r="CI3008" s="208" t="str">
        <f t="shared" si="4212"/>
        <v>CI$3004</v>
      </c>
      <c r="CJ3008" s="208" t="str">
        <f t="shared" si="4212"/>
        <v>CJ$3004</v>
      </c>
      <c r="CK3008" s="208" t="str">
        <f t="shared" si="4212"/>
        <v>CK$3004</v>
      </c>
      <c r="CL3008" s="208" t="str">
        <f t="shared" ref="CL3008" si="4213">ADDRESS(ROW(CL3004),COLUMN(CL3004),2)</f>
        <v>CL$3004</v>
      </c>
    </row>
    <row r="3009" spans="2:90" x14ac:dyDescent="0.4">
      <c r="B3009" s="187" t="str">
        <f>B3001</f>
        <v>Volume of a volume modifier - implant</v>
      </c>
      <c r="D3009" t="s">
        <v>562</v>
      </c>
      <c r="E3009" s="8" t="str">
        <f t="shared" si="4205"/>
        <v>3009 TOGGLE-TV-V</v>
      </c>
      <c r="G3009" t="s">
        <v>332</v>
      </c>
      <c r="H3009" s="12"/>
      <c r="I3009" s="60"/>
      <c r="J3009" s="60"/>
      <c r="K3009" s="15"/>
      <c r="L3009" s="15"/>
      <c r="M3009" s="15"/>
      <c r="N3009" s="15"/>
      <c r="O3009" s="15"/>
      <c r="P3009" s="15"/>
      <c r="R3009" s="15"/>
      <c r="S3009" s="80"/>
      <c r="T3009" s="80"/>
      <c r="U3009" s="80"/>
      <c r="V3009" s="80"/>
      <c r="W3009" s="80"/>
      <c r="X3009" s="80"/>
      <c r="Y3009" s="80"/>
      <c r="Z3009" s="80"/>
      <c r="AA3009" s="80"/>
      <c r="AB3009" s="80"/>
      <c r="AC3009" s="80"/>
      <c r="AD3009" s="80"/>
      <c r="AE3009" s="80"/>
      <c r="AF3009" s="80"/>
      <c r="AG3009" s="80"/>
      <c r="AH3009" s="80"/>
      <c r="AI3009" s="80"/>
      <c r="AJ3009" s="80"/>
      <c r="AK3009" s="80"/>
      <c r="AL3009" s="80"/>
      <c r="AM3009" s="80"/>
      <c r="AN3009" s="80"/>
      <c r="AO3009" s="80"/>
      <c r="AP3009" s="80"/>
      <c r="AQ3009" s="80"/>
      <c r="AR3009" s="80"/>
      <c r="AS3009" s="80"/>
      <c r="AT3009" s="80"/>
      <c r="AU3009" s="80"/>
      <c r="AV3009" s="80"/>
      <c r="AW3009" s="80"/>
      <c r="AX3009" s="80"/>
      <c r="AY3009" s="80"/>
      <c r="AZ3009" s="80"/>
      <c r="BA3009" s="80"/>
      <c r="BB3009" s="80"/>
      <c r="BC3009" s="80"/>
      <c r="BD3009" s="80"/>
      <c r="BE3009" s="80"/>
      <c r="BF3009" s="80"/>
      <c r="BG3009" s="80"/>
      <c r="BH3009" s="80"/>
      <c r="BI3009" s="80"/>
      <c r="BJ3009" s="80"/>
      <c r="BK3009" s="80"/>
      <c r="BL3009" s="80"/>
      <c r="BM3009" s="80"/>
      <c r="BN3009" s="80"/>
      <c r="BO3009" s="80"/>
      <c r="BP3009" s="80"/>
      <c r="BQ3009" s="80"/>
      <c r="BR3009" s="80"/>
      <c r="BS3009" s="80"/>
      <c r="BT3009" s="80"/>
      <c r="BU3009" s="80"/>
      <c r="BV3009" s="80"/>
      <c r="BW3009" s="80"/>
      <c r="BX3009" s="80"/>
      <c r="BY3009" s="80"/>
      <c r="BZ3009" s="80"/>
      <c r="CA3009" s="80"/>
      <c r="CB3009" s="80"/>
      <c r="CC3009" s="80"/>
      <c r="CD3009" s="80"/>
      <c r="CE3009" s="80"/>
      <c r="CF3009" s="80"/>
      <c r="CG3009" s="80"/>
      <c r="CH3009" s="80"/>
      <c r="CI3009" s="80"/>
      <c r="CJ3009" s="80"/>
      <c r="CK3009" s="80"/>
      <c r="CL3009" s="80"/>
    </row>
    <row r="3010" spans="2:90" x14ac:dyDescent="0.4">
      <c r="B3010" s="132" t="str">
        <f>B2998</f>
        <v xml:space="preserve">secondary unit </v>
      </c>
      <c r="D3010" t="s">
        <v>562</v>
      </c>
      <c r="E3010" s="8" t="str">
        <f t="shared" si="4205"/>
        <v>3010 TOGGLE-TV-V</v>
      </c>
      <c r="G3010" t="s">
        <v>332</v>
      </c>
      <c r="H3010" s="12"/>
      <c r="I3010" s="60"/>
      <c r="J3010" s="60"/>
      <c r="K3010" s="15"/>
      <c r="L3010" s="15"/>
      <c r="M3010" s="15"/>
      <c r="N3010" s="15"/>
      <c r="O3010" s="15"/>
      <c r="P3010" s="15"/>
      <c r="R3010" s="15"/>
      <c r="S3010" s="76"/>
      <c r="T3010" s="76"/>
      <c r="U3010" s="76"/>
      <c r="V3010" s="76"/>
      <c r="W3010" s="76"/>
      <c r="X3010" s="76"/>
      <c r="Y3010" s="76"/>
      <c r="Z3010" s="76"/>
      <c r="AA3010" s="76"/>
      <c r="AB3010" s="76"/>
      <c r="AC3010" s="76"/>
      <c r="AD3010" s="76"/>
      <c r="AE3010" s="76"/>
      <c r="AF3010" s="76"/>
      <c r="AG3010" s="76"/>
      <c r="AH3010" s="76"/>
      <c r="AI3010" s="76"/>
      <c r="AJ3010" s="76"/>
      <c r="AK3010" s="76"/>
      <c r="AL3010" s="76"/>
      <c r="AM3010" s="76"/>
      <c r="AN3010" s="76"/>
      <c r="AO3010" s="76"/>
      <c r="AP3010" s="76"/>
      <c r="AQ3010" s="76"/>
      <c r="AR3010" s="76"/>
      <c r="AS3010" s="76"/>
      <c r="AT3010" s="76"/>
      <c r="AU3010" s="76"/>
      <c r="AV3010" s="76"/>
      <c r="AW3010" s="76"/>
      <c r="AX3010" s="76"/>
      <c r="AY3010" s="76"/>
      <c r="AZ3010" s="76"/>
      <c r="BA3010" s="76"/>
      <c r="BB3010" s="76"/>
      <c r="BC3010" s="76"/>
      <c r="BD3010" s="76"/>
      <c r="BE3010" s="76"/>
      <c r="BF3010" s="76"/>
      <c r="BG3010" s="76"/>
      <c r="BH3010" s="76"/>
      <c r="BI3010" s="76"/>
      <c r="BJ3010" s="76"/>
      <c r="BK3010" s="76"/>
      <c r="BL3010" s="76"/>
      <c r="BM3010" s="76"/>
      <c r="BN3010" s="76"/>
      <c r="BO3010" s="76"/>
      <c r="BP3010" s="76"/>
      <c r="BQ3010" s="76"/>
      <c r="BR3010" s="76"/>
      <c r="BS3010" s="76"/>
      <c r="BT3010" s="76"/>
      <c r="BU3010" s="76"/>
      <c r="BV3010" s="76"/>
      <c r="BW3010" s="76"/>
      <c r="BX3010" s="76"/>
      <c r="BY3010" s="76"/>
      <c r="BZ3010" s="76"/>
      <c r="CA3010" s="76"/>
      <c r="CB3010" s="76"/>
      <c r="CC3010" s="76"/>
      <c r="CD3010" s="76"/>
      <c r="CE3010" s="76"/>
      <c r="CF3010" s="76"/>
      <c r="CG3010" s="76"/>
      <c r="CH3010" s="76"/>
      <c r="CI3010" s="76"/>
      <c r="CJ3010" s="76"/>
      <c r="CK3010" s="76"/>
      <c r="CL3010" s="76"/>
    </row>
    <row r="3011" spans="2:90" x14ac:dyDescent="0.4">
      <c r="B3011" s="132" t="str">
        <f>B2999</f>
        <v>Secondary revenue driver</v>
      </c>
      <c r="D3011" t="s">
        <v>562</v>
      </c>
      <c r="E3011" s="8" t="str">
        <f t="shared" si="4205"/>
        <v>3011 TOGGLE-TV-V</v>
      </c>
      <c r="G3011" t="s">
        <v>332</v>
      </c>
      <c r="H3011" s="12"/>
      <c r="I3011" s="60"/>
      <c r="J3011" s="60"/>
      <c r="K3011" s="15"/>
      <c r="L3011" s="15"/>
      <c r="M3011" s="15"/>
      <c r="N3011" s="15"/>
      <c r="O3011" s="15"/>
      <c r="P3011" s="15"/>
      <c r="R3011" s="15"/>
      <c r="S3011" s="76"/>
      <c r="T3011" s="76"/>
      <c r="U3011" s="76"/>
      <c r="V3011" s="76"/>
      <c r="W3011" s="76"/>
      <c r="X3011" s="76"/>
      <c r="Y3011" s="76"/>
      <c r="Z3011" s="76"/>
      <c r="AA3011" s="76"/>
      <c r="AB3011" s="76"/>
      <c r="AC3011" s="76"/>
      <c r="AD3011" s="76"/>
      <c r="AE3011" s="76"/>
      <c r="AF3011" s="76"/>
      <c r="AG3011" s="76"/>
      <c r="AH3011" s="76"/>
      <c r="AI3011" s="76"/>
      <c r="AJ3011" s="76"/>
      <c r="AK3011" s="76"/>
      <c r="AL3011" s="76"/>
      <c r="AM3011" s="76"/>
      <c r="AN3011" s="76"/>
      <c r="AO3011" s="76"/>
      <c r="AP3011" s="76"/>
      <c r="AQ3011" s="76"/>
      <c r="AR3011" s="76"/>
      <c r="AS3011" s="76"/>
      <c r="AT3011" s="76"/>
      <c r="AU3011" s="76"/>
      <c r="AV3011" s="76"/>
      <c r="AW3011" s="76"/>
      <c r="AX3011" s="76"/>
      <c r="AY3011" s="76"/>
      <c r="AZ3011" s="76"/>
      <c r="BA3011" s="76"/>
      <c r="BB3011" s="76"/>
      <c r="BC3011" s="76"/>
      <c r="BD3011" s="76"/>
      <c r="BE3011" s="76"/>
      <c r="BF3011" s="76"/>
      <c r="BG3011" s="76"/>
      <c r="BH3011" s="76"/>
      <c r="BI3011" s="76"/>
      <c r="BJ3011" s="76"/>
      <c r="BK3011" s="76"/>
      <c r="BL3011" s="76"/>
      <c r="BM3011" s="76"/>
      <c r="BN3011" s="76"/>
      <c r="BO3011" s="76"/>
      <c r="BP3011" s="76"/>
      <c r="BQ3011" s="76"/>
      <c r="BR3011" s="76"/>
      <c r="BS3011" s="76"/>
      <c r="BT3011" s="76"/>
      <c r="BU3011" s="76"/>
      <c r="BV3011" s="76"/>
      <c r="BW3011" s="76"/>
      <c r="BX3011" s="76"/>
      <c r="BY3011" s="76"/>
      <c r="BZ3011" s="76"/>
      <c r="CA3011" s="76"/>
      <c r="CB3011" s="76"/>
      <c r="CC3011" s="76"/>
      <c r="CD3011" s="76"/>
      <c r="CE3011" s="76"/>
      <c r="CF3011" s="76"/>
      <c r="CG3011" s="76"/>
      <c r="CH3011" s="76"/>
      <c r="CI3011" s="76"/>
      <c r="CJ3011" s="76"/>
      <c r="CK3011" s="76"/>
      <c r="CL3011" s="76"/>
    </row>
    <row r="3012" spans="2:90" x14ac:dyDescent="0.4">
      <c r="B3012" s="132" t="str">
        <f>B3000</f>
        <v>Secondary volume driver</v>
      </c>
      <c r="D3012" t="s">
        <v>562</v>
      </c>
      <c r="E3012" s="8" t="str">
        <f t="shared" si="4205"/>
        <v>3012 TOGGLE-TV-V</v>
      </c>
      <c r="G3012" t="s">
        <v>332</v>
      </c>
      <c r="H3012" s="12"/>
      <c r="I3012" s="60"/>
      <c r="J3012" s="60"/>
      <c r="K3012" s="15"/>
      <c r="L3012" s="15"/>
      <c r="M3012" s="15"/>
      <c r="N3012" s="15"/>
      <c r="O3012" s="15"/>
      <c r="P3012" s="15"/>
      <c r="R3012" s="15"/>
      <c r="S3012" s="175"/>
      <c r="T3012" s="175"/>
      <c r="U3012" s="175"/>
      <c r="V3012" s="175"/>
      <c r="W3012" s="175"/>
      <c r="X3012" s="175"/>
      <c r="Y3012" s="175"/>
      <c r="Z3012" s="175"/>
      <c r="AA3012" s="175"/>
      <c r="AB3012" s="175"/>
      <c r="AC3012" s="175"/>
      <c r="AD3012" s="175"/>
      <c r="AE3012" s="175"/>
      <c r="AF3012" s="175"/>
      <c r="AG3012" s="175"/>
      <c r="AH3012" s="175"/>
      <c r="AI3012" s="175"/>
      <c r="AJ3012" s="175"/>
      <c r="AK3012" s="175"/>
      <c r="AL3012" s="175"/>
      <c r="AM3012" s="175"/>
      <c r="AN3012" s="175"/>
      <c r="AO3012" s="175"/>
      <c r="AP3012" s="175"/>
      <c r="AQ3012" s="175"/>
      <c r="AR3012" s="175"/>
      <c r="AS3012" s="175"/>
      <c r="AT3012" s="175"/>
      <c r="AU3012" s="175"/>
      <c r="AV3012" s="175"/>
      <c r="AW3012" s="175"/>
      <c r="AX3012" s="175"/>
      <c r="AY3012" s="175"/>
      <c r="AZ3012" s="175"/>
      <c r="BA3012" s="175"/>
      <c r="BB3012" s="175"/>
      <c r="BC3012" s="175"/>
      <c r="BD3012" s="175"/>
      <c r="BE3012" s="175"/>
      <c r="BF3012" s="175"/>
      <c r="BG3012" s="175"/>
      <c r="BH3012" s="175"/>
      <c r="BI3012" s="175"/>
      <c r="BJ3012" s="175"/>
      <c r="BK3012" s="175"/>
      <c r="BL3012" s="175"/>
      <c r="BM3012" s="175"/>
      <c r="BN3012" s="175"/>
      <c r="BO3012" s="175"/>
      <c r="BP3012" s="175"/>
      <c r="BQ3012" s="175"/>
      <c r="BR3012" s="175"/>
      <c r="BS3012" s="175"/>
      <c r="BT3012" s="175"/>
      <c r="BU3012" s="175"/>
      <c r="BV3012" s="175"/>
      <c r="BW3012" s="175"/>
      <c r="BX3012" s="175"/>
      <c r="BY3012" s="175"/>
      <c r="BZ3012" s="175"/>
      <c r="CA3012" s="175"/>
      <c r="CB3012" s="175"/>
      <c r="CC3012" s="175"/>
      <c r="CD3012" s="175"/>
      <c r="CE3012" s="175"/>
      <c r="CF3012" s="175"/>
      <c r="CG3012" s="175"/>
      <c r="CH3012" s="175"/>
      <c r="CI3012" s="175"/>
      <c r="CJ3012" s="175"/>
      <c r="CK3012" s="175"/>
      <c r="CL3012" s="175"/>
    </row>
    <row r="3013" spans="2:90" x14ac:dyDescent="0.4">
      <c r="B3013" s="181" t="s">
        <v>459</v>
      </c>
      <c r="E3013" s="8"/>
      <c r="H3013" s="182"/>
      <c r="I3013" s="183"/>
      <c r="J3013" s="183"/>
      <c r="K3013" s="184"/>
      <c r="L3013" s="184"/>
      <c r="M3013" s="184"/>
      <c r="N3013" s="184"/>
      <c r="O3013" s="184"/>
      <c r="P3013" s="184"/>
      <c r="R3013" s="185"/>
      <c r="S3013" s="186"/>
      <c r="T3013" s="186"/>
      <c r="U3013" s="186"/>
      <c r="V3013" s="186"/>
      <c r="W3013" s="186"/>
      <c r="X3013" s="186"/>
      <c r="Y3013" s="186"/>
      <c r="Z3013" s="186"/>
      <c r="AA3013" s="186"/>
      <c r="AB3013" s="186"/>
      <c r="AC3013" s="186"/>
      <c r="AD3013" s="186"/>
      <c r="AE3013" s="186"/>
      <c r="AF3013" s="186"/>
      <c r="AG3013" s="186"/>
      <c r="AH3013" s="186"/>
      <c r="AI3013" s="186"/>
      <c r="AJ3013" s="186"/>
      <c r="AK3013" s="186"/>
      <c r="AL3013" s="186"/>
      <c r="AM3013" s="186"/>
      <c r="AN3013" s="186"/>
      <c r="AO3013" s="186"/>
      <c r="AP3013" s="186"/>
      <c r="AQ3013" s="186"/>
      <c r="AR3013" s="186"/>
      <c r="AS3013" s="186"/>
      <c r="AT3013" s="186"/>
      <c r="AU3013" s="186"/>
      <c r="AV3013" s="186"/>
      <c r="AW3013" s="186"/>
      <c r="AX3013" s="186"/>
      <c r="AY3013" s="186"/>
      <c r="AZ3013" s="186"/>
      <c r="BA3013" s="186"/>
      <c r="BB3013" s="186"/>
      <c r="BC3013" s="186"/>
      <c r="BD3013" s="186"/>
      <c r="BE3013" s="186"/>
      <c r="BF3013" s="186"/>
      <c r="BG3013" s="186"/>
      <c r="BH3013" s="186"/>
      <c r="BI3013" s="186"/>
      <c r="BJ3013" s="186"/>
      <c r="BK3013" s="186"/>
      <c r="BL3013" s="186"/>
      <c r="BM3013" s="186"/>
      <c r="BN3013" s="186"/>
      <c r="BO3013" s="186"/>
      <c r="BP3013" s="186"/>
      <c r="BQ3013" s="186"/>
      <c r="BR3013" s="186"/>
      <c r="BS3013" s="186"/>
      <c r="BT3013" s="186"/>
      <c r="BU3013" s="186"/>
      <c r="BV3013" s="186"/>
      <c r="BW3013" s="186"/>
      <c r="BX3013" s="186"/>
      <c r="BY3013" s="186"/>
      <c r="BZ3013" s="186"/>
      <c r="CA3013" s="186"/>
      <c r="CB3013" s="186"/>
      <c r="CC3013" s="186"/>
      <c r="CD3013" s="186"/>
      <c r="CE3013" s="186"/>
      <c r="CF3013" s="186"/>
      <c r="CG3013" s="186"/>
      <c r="CH3013" s="186"/>
      <c r="CI3013" s="186"/>
      <c r="CJ3013" s="186"/>
      <c r="CK3013" s="186"/>
      <c r="CL3013" s="186"/>
    </row>
    <row r="3014" spans="2:90" x14ac:dyDescent="0.4">
      <c r="B3014" s="181" t="s">
        <v>456</v>
      </c>
      <c r="E3014" s="8"/>
      <c r="H3014" s="182"/>
      <c r="I3014" s="183"/>
      <c r="J3014" s="183"/>
      <c r="K3014" s="184"/>
      <c r="L3014" s="184"/>
      <c r="M3014" s="184"/>
      <c r="N3014" s="184"/>
      <c r="O3014" s="184"/>
      <c r="P3014" s="184"/>
      <c r="R3014" s="185"/>
      <c r="S3014" s="186"/>
      <c r="T3014" s="186"/>
      <c r="U3014" s="186"/>
      <c r="V3014" s="186"/>
      <c r="W3014" s="186"/>
      <c r="X3014" s="186"/>
      <c r="Y3014" s="186"/>
      <c r="Z3014" s="186"/>
      <c r="AA3014" s="186"/>
      <c r="AB3014" s="186"/>
      <c r="AC3014" s="186"/>
      <c r="AD3014" s="186"/>
      <c r="AE3014" s="186"/>
      <c r="AF3014" s="186"/>
      <c r="AG3014" s="186"/>
      <c r="AH3014" s="186"/>
      <c r="AI3014" s="186"/>
      <c r="AJ3014" s="186"/>
      <c r="AK3014" s="186"/>
      <c r="AL3014" s="186"/>
      <c r="AM3014" s="186"/>
      <c r="AN3014" s="186"/>
      <c r="AO3014" s="186"/>
      <c r="AP3014" s="186"/>
      <c r="AQ3014" s="186"/>
      <c r="AR3014" s="186"/>
      <c r="AS3014" s="186"/>
      <c r="AT3014" s="186"/>
      <c r="AU3014" s="186"/>
      <c r="AV3014" s="186"/>
      <c r="AW3014" s="186"/>
      <c r="AX3014" s="186"/>
      <c r="AY3014" s="186"/>
      <c r="AZ3014" s="186"/>
      <c r="BA3014" s="186"/>
      <c r="BB3014" s="186"/>
      <c r="BC3014" s="186"/>
      <c r="BD3014" s="186"/>
      <c r="BE3014" s="186"/>
      <c r="BF3014" s="186"/>
      <c r="BG3014" s="186"/>
      <c r="BH3014" s="186"/>
      <c r="BI3014" s="186"/>
      <c r="BJ3014" s="186"/>
      <c r="BK3014" s="186"/>
      <c r="BL3014" s="186"/>
      <c r="BM3014" s="186"/>
      <c r="BN3014" s="186"/>
      <c r="BO3014" s="186"/>
      <c r="BP3014" s="186"/>
      <c r="BQ3014" s="186"/>
      <c r="BR3014" s="186"/>
      <c r="BS3014" s="186"/>
      <c r="BT3014" s="186"/>
      <c r="BU3014" s="186"/>
      <c r="BV3014" s="186"/>
      <c r="BW3014" s="186"/>
      <c r="BX3014" s="186"/>
      <c r="BY3014" s="186"/>
      <c r="BZ3014" s="186"/>
      <c r="CA3014" s="186"/>
      <c r="CB3014" s="186"/>
      <c r="CC3014" s="186"/>
      <c r="CD3014" s="186"/>
      <c r="CE3014" s="186"/>
      <c r="CF3014" s="186"/>
      <c r="CG3014" s="186"/>
      <c r="CH3014" s="186"/>
      <c r="CI3014" s="186"/>
      <c r="CJ3014" s="186"/>
      <c r="CK3014" s="186"/>
      <c r="CL3014" s="186"/>
    </row>
    <row r="3015" spans="2:90" x14ac:dyDescent="0.4">
      <c r="B3015" s="132"/>
      <c r="E3015" s="8"/>
      <c r="H3015" s="12"/>
      <c r="I3015" s="60"/>
      <c r="J3015" s="60"/>
      <c r="K3015" s="15"/>
      <c r="L3015" s="15"/>
      <c r="M3015" s="15"/>
      <c r="N3015" s="15"/>
      <c r="O3015" s="15"/>
      <c r="P3015" s="15"/>
      <c r="R3015" s="15"/>
      <c r="S3015" s="80"/>
      <c r="T3015" s="80"/>
      <c r="U3015" s="80"/>
      <c r="V3015" s="80"/>
      <c r="W3015" s="80"/>
      <c r="X3015" s="80"/>
      <c r="Y3015" s="80"/>
      <c r="Z3015" s="80"/>
      <c r="AA3015" s="80"/>
      <c r="AB3015" s="80"/>
      <c r="AC3015" s="80"/>
      <c r="AD3015" s="80"/>
      <c r="AE3015" s="80"/>
      <c r="AF3015" s="80"/>
      <c r="AG3015" s="80"/>
      <c r="AH3015" s="80"/>
      <c r="AI3015" s="80"/>
      <c r="AJ3015" s="80"/>
      <c r="AK3015" s="80"/>
      <c r="AL3015" s="80"/>
      <c r="AM3015" s="80"/>
      <c r="AN3015" s="80"/>
      <c r="AO3015" s="80"/>
      <c r="AP3015" s="80"/>
      <c r="AQ3015" s="80"/>
      <c r="AR3015" s="80"/>
      <c r="AS3015" s="80"/>
      <c r="AT3015" s="80"/>
      <c r="AU3015" s="80"/>
      <c r="AV3015" s="80"/>
      <c r="AW3015" s="80"/>
      <c r="AX3015" s="80"/>
      <c r="AY3015" s="80"/>
      <c r="AZ3015" s="80"/>
      <c r="BA3015" s="80"/>
      <c r="BB3015" s="80"/>
      <c r="BC3015" s="80"/>
      <c r="BD3015" s="80"/>
      <c r="BE3015" s="80"/>
      <c r="BF3015" s="80"/>
      <c r="BG3015" s="80"/>
      <c r="BH3015" s="80"/>
      <c r="BI3015" s="80"/>
      <c r="BJ3015" s="80"/>
      <c r="BK3015" s="80"/>
      <c r="BL3015" s="80"/>
      <c r="BM3015" s="80"/>
      <c r="BN3015" s="80"/>
      <c r="BO3015" s="80"/>
      <c r="BP3015" s="80"/>
      <c r="BQ3015" s="80"/>
      <c r="BR3015" s="80"/>
      <c r="BS3015" s="80"/>
      <c r="BT3015" s="80"/>
      <c r="BU3015" s="80"/>
      <c r="BV3015" s="80"/>
      <c r="BW3015" s="80"/>
      <c r="BX3015" s="80"/>
      <c r="BY3015" s="80"/>
      <c r="BZ3015" s="80"/>
      <c r="CA3015" s="80"/>
      <c r="CB3015" s="80"/>
      <c r="CC3015" s="80"/>
      <c r="CD3015" s="80"/>
      <c r="CE3015" s="80"/>
      <c r="CF3015" s="80"/>
      <c r="CG3015" s="80"/>
      <c r="CH3015" s="80"/>
      <c r="CI3015" s="80"/>
      <c r="CJ3015" s="80"/>
      <c r="CK3015" s="80"/>
      <c r="CL3015" s="80"/>
    </row>
    <row r="3016" spans="2:90" x14ac:dyDescent="0.4">
      <c r="B3016" s="132"/>
      <c r="E3016" s="8"/>
      <c r="H3016" s="12"/>
      <c r="I3016" s="60"/>
      <c r="J3016" s="60"/>
      <c r="K3016" s="15"/>
      <c r="L3016" s="15"/>
      <c r="M3016" s="15"/>
      <c r="N3016" s="15"/>
      <c r="O3016" s="15"/>
      <c r="P3016" s="15"/>
      <c r="R3016" s="15"/>
      <c r="S3016" s="80"/>
      <c r="T3016" s="80"/>
      <c r="U3016" s="80"/>
      <c r="V3016" s="80"/>
      <c r="W3016" s="80"/>
      <c r="X3016" s="80"/>
      <c r="Y3016" s="80"/>
      <c r="Z3016" s="80"/>
      <c r="AA3016" s="80"/>
      <c r="AB3016" s="80"/>
      <c r="AC3016" s="80"/>
      <c r="AD3016" s="80"/>
      <c r="AE3016" s="80"/>
      <c r="AF3016" s="80"/>
      <c r="AG3016" s="80"/>
      <c r="AH3016" s="80"/>
      <c r="AI3016" s="80"/>
      <c r="AJ3016" s="80"/>
      <c r="AK3016" s="80"/>
      <c r="AL3016" s="80"/>
      <c r="AM3016" s="80"/>
      <c r="AN3016" s="80"/>
      <c r="AO3016" s="80"/>
      <c r="AP3016" s="80"/>
      <c r="AQ3016" s="80"/>
      <c r="AR3016" s="80"/>
      <c r="AS3016" s="80"/>
      <c r="AT3016" s="80"/>
      <c r="AU3016" s="80"/>
      <c r="AV3016" s="80"/>
      <c r="AW3016" s="80"/>
      <c r="AX3016" s="80"/>
      <c r="AY3016" s="80"/>
      <c r="AZ3016" s="80"/>
      <c r="BA3016" s="80"/>
      <c r="BB3016" s="80"/>
      <c r="BC3016" s="80"/>
      <c r="BD3016" s="80"/>
      <c r="BE3016" s="80"/>
      <c r="BF3016" s="80"/>
      <c r="BG3016" s="80"/>
      <c r="BH3016" s="80"/>
      <c r="BI3016" s="80"/>
      <c r="BJ3016" s="80"/>
      <c r="BK3016" s="80"/>
      <c r="BL3016" s="80"/>
      <c r="BM3016" s="80"/>
      <c r="BN3016" s="80"/>
      <c r="BO3016" s="80"/>
      <c r="BP3016" s="80"/>
      <c r="BQ3016" s="80"/>
      <c r="BR3016" s="80"/>
      <c r="BS3016" s="80"/>
      <c r="BT3016" s="80"/>
      <c r="BU3016" s="80"/>
      <c r="BV3016" s="80"/>
      <c r="BW3016" s="80"/>
      <c r="BX3016" s="80"/>
      <c r="BY3016" s="80"/>
      <c r="BZ3016" s="80"/>
      <c r="CA3016" s="80"/>
      <c r="CB3016" s="80"/>
      <c r="CC3016" s="80"/>
      <c r="CD3016" s="80"/>
      <c r="CE3016" s="80"/>
      <c r="CF3016" s="80"/>
      <c r="CG3016" s="80"/>
      <c r="CH3016" s="80"/>
      <c r="CI3016" s="80"/>
      <c r="CJ3016" s="80"/>
      <c r="CK3016" s="80"/>
      <c r="CL3016" s="80"/>
    </row>
    <row r="3017" spans="2:90" x14ac:dyDescent="0.4">
      <c r="B3017" s="132"/>
      <c r="E3017" s="8"/>
      <c r="H3017" s="12"/>
      <c r="I3017" s="60"/>
      <c r="J3017" s="60"/>
      <c r="K3017" s="15"/>
      <c r="L3017" s="15"/>
      <c r="M3017" s="15"/>
      <c r="N3017" s="15"/>
      <c r="O3017" s="15"/>
      <c r="P3017" s="15"/>
      <c r="R3017" s="15"/>
      <c r="S3017" s="80"/>
      <c r="T3017" s="80"/>
      <c r="U3017" s="80"/>
      <c r="V3017" s="80"/>
      <c r="W3017" s="80"/>
      <c r="X3017" s="80"/>
      <c r="Y3017" s="80"/>
      <c r="Z3017" s="80"/>
      <c r="AA3017" s="80"/>
      <c r="AB3017" s="80"/>
      <c r="AC3017" s="80"/>
      <c r="AD3017" s="80"/>
      <c r="AE3017" s="80"/>
      <c r="AF3017" s="80"/>
      <c r="AG3017" s="80"/>
      <c r="AH3017" s="80"/>
      <c r="AI3017" s="80"/>
      <c r="AJ3017" s="80"/>
      <c r="AK3017" s="80"/>
      <c r="AL3017" s="80"/>
      <c r="AM3017" s="80"/>
      <c r="AN3017" s="80"/>
      <c r="AO3017" s="80"/>
      <c r="AP3017" s="80"/>
      <c r="AQ3017" s="80"/>
      <c r="AR3017" s="80"/>
      <c r="AS3017" s="80"/>
      <c r="AT3017" s="80"/>
      <c r="AU3017" s="80"/>
      <c r="AV3017" s="80"/>
      <c r="AW3017" s="80"/>
      <c r="AX3017" s="80"/>
      <c r="AY3017" s="80"/>
      <c r="AZ3017" s="80"/>
      <c r="BA3017" s="80"/>
      <c r="BB3017" s="80"/>
      <c r="BC3017" s="80"/>
      <c r="BD3017" s="80"/>
      <c r="BE3017" s="80"/>
      <c r="BF3017" s="80"/>
      <c r="BG3017" s="80"/>
      <c r="BH3017" s="80"/>
      <c r="BI3017" s="80"/>
      <c r="BJ3017" s="80"/>
      <c r="BK3017" s="80"/>
      <c r="BL3017" s="80"/>
      <c r="BM3017" s="80"/>
      <c r="BN3017" s="80"/>
      <c r="BO3017" s="80"/>
      <c r="BP3017" s="80"/>
      <c r="BQ3017" s="80"/>
      <c r="BR3017" s="80"/>
      <c r="BS3017" s="80"/>
      <c r="BT3017" s="80"/>
      <c r="BU3017" s="80"/>
      <c r="BV3017" s="80"/>
      <c r="BW3017" s="80"/>
      <c r="BX3017" s="80"/>
      <c r="BY3017" s="80"/>
      <c r="BZ3017" s="80"/>
      <c r="CA3017" s="80"/>
      <c r="CB3017" s="80"/>
      <c r="CC3017" s="80"/>
      <c r="CD3017" s="80"/>
      <c r="CE3017" s="80"/>
      <c r="CF3017" s="80"/>
      <c r="CG3017" s="80"/>
      <c r="CH3017" s="80"/>
      <c r="CI3017" s="80"/>
      <c r="CJ3017" s="80"/>
      <c r="CK3017" s="80"/>
      <c r="CL3017" s="80"/>
    </row>
    <row r="3018" spans="2:90" x14ac:dyDescent="0.4">
      <c r="B3018" s="132"/>
      <c r="E3018" s="8"/>
      <c r="H3018" s="12"/>
      <c r="I3018" s="60"/>
      <c r="J3018" s="60"/>
      <c r="K3018" s="15"/>
      <c r="L3018" s="15"/>
      <c r="M3018" s="15"/>
      <c r="N3018" s="15"/>
      <c r="O3018" s="15"/>
      <c r="P3018" s="15"/>
      <c r="R3018" s="15"/>
      <c r="S3018" s="80"/>
      <c r="T3018" s="80"/>
      <c r="U3018" s="80"/>
      <c r="V3018" s="80"/>
      <c r="W3018" s="80"/>
      <c r="X3018" s="80"/>
      <c r="Y3018" s="80"/>
      <c r="Z3018" s="80"/>
      <c r="AA3018" s="80"/>
      <c r="AB3018" s="80"/>
      <c r="AC3018" s="80"/>
      <c r="AD3018" s="80"/>
      <c r="AE3018" s="80"/>
      <c r="AF3018" s="80"/>
      <c r="AG3018" s="80"/>
      <c r="AH3018" s="80"/>
      <c r="AI3018" s="80"/>
      <c r="AJ3018" s="80"/>
      <c r="AK3018" s="80"/>
      <c r="AL3018" s="80"/>
      <c r="AM3018" s="80"/>
      <c r="AN3018" s="80"/>
      <c r="AO3018" s="80"/>
      <c r="AP3018" s="80"/>
      <c r="AQ3018" s="80"/>
      <c r="AR3018" s="80"/>
      <c r="AS3018" s="80"/>
      <c r="AT3018" s="80"/>
      <c r="AU3018" s="80"/>
      <c r="AV3018" s="80"/>
      <c r="AW3018" s="80"/>
      <c r="AX3018" s="80"/>
      <c r="AY3018" s="80"/>
      <c r="AZ3018" s="80"/>
      <c r="BA3018" s="80"/>
      <c r="BB3018" s="80"/>
      <c r="BC3018" s="80"/>
      <c r="BD3018" s="80"/>
      <c r="BE3018" s="80"/>
      <c r="BF3018" s="80"/>
      <c r="BG3018" s="80"/>
      <c r="BH3018" s="80"/>
      <c r="BI3018" s="80"/>
      <c r="BJ3018" s="80"/>
      <c r="BK3018" s="80"/>
      <c r="BL3018" s="80"/>
      <c r="BM3018" s="80"/>
      <c r="BN3018" s="80"/>
      <c r="BO3018" s="80"/>
      <c r="BP3018" s="80"/>
      <c r="BQ3018" s="80"/>
      <c r="BR3018" s="80"/>
      <c r="BS3018" s="80"/>
      <c r="BT3018" s="80"/>
      <c r="BU3018" s="80"/>
      <c r="BV3018" s="80"/>
      <c r="BW3018" s="80"/>
      <c r="BX3018" s="80"/>
      <c r="BY3018" s="80"/>
      <c r="BZ3018" s="80"/>
      <c r="CA3018" s="80"/>
      <c r="CB3018" s="80"/>
      <c r="CC3018" s="80"/>
      <c r="CD3018" s="80"/>
      <c r="CE3018" s="80"/>
      <c r="CF3018" s="80"/>
      <c r="CG3018" s="80"/>
      <c r="CH3018" s="80"/>
      <c r="CI3018" s="80"/>
      <c r="CJ3018" s="80"/>
      <c r="CK3018" s="80"/>
      <c r="CL3018" s="80"/>
    </row>
    <row r="3019" spans="2:90" x14ac:dyDescent="0.4">
      <c r="B3019" s="132"/>
      <c r="E3019" s="8"/>
      <c r="H3019" s="12"/>
      <c r="I3019" s="60"/>
      <c r="J3019" s="60"/>
      <c r="K3019" s="15"/>
      <c r="L3019" s="15"/>
      <c r="M3019" s="15"/>
      <c r="N3019" s="15"/>
      <c r="O3019" s="15"/>
      <c r="P3019" s="15"/>
      <c r="R3019" s="15"/>
      <c r="S3019" s="80"/>
      <c r="T3019" s="80"/>
      <c r="U3019" s="80"/>
      <c r="V3019" s="80"/>
      <c r="W3019" s="80"/>
      <c r="X3019" s="80"/>
      <c r="Y3019" s="80"/>
      <c r="Z3019" s="80"/>
      <c r="AA3019" s="80"/>
      <c r="AB3019" s="80"/>
      <c r="AC3019" s="80"/>
      <c r="AD3019" s="80"/>
      <c r="AE3019" s="80"/>
      <c r="AF3019" s="80"/>
      <c r="AG3019" s="80"/>
      <c r="AH3019" s="80"/>
      <c r="AI3019" s="80"/>
      <c r="AJ3019" s="80"/>
      <c r="AK3019" s="80"/>
      <c r="AL3019" s="80"/>
      <c r="AM3019" s="80"/>
      <c r="AN3019" s="80"/>
      <c r="AO3019" s="80"/>
      <c r="AP3019" s="80"/>
      <c r="AQ3019" s="80"/>
      <c r="AR3019" s="80"/>
      <c r="AS3019" s="80"/>
      <c r="AT3019" s="80"/>
      <c r="AU3019" s="80"/>
      <c r="AV3019" s="80"/>
      <c r="AW3019" s="80"/>
      <c r="AX3019" s="80"/>
      <c r="AY3019" s="80"/>
      <c r="AZ3019" s="80"/>
      <c r="BA3019" s="80"/>
      <c r="BB3019" s="80"/>
      <c r="BC3019" s="80"/>
      <c r="BD3019" s="80"/>
      <c r="BE3019" s="80"/>
      <c r="BF3019" s="80"/>
      <c r="BG3019" s="80"/>
      <c r="BH3019" s="80"/>
      <c r="BI3019" s="80"/>
      <c r="BJ3019" s="80"/>
      <c r="BK3019" s="80"/>
      <c r="BL3019" s="80"/>
      <c r="BM3019" s="80"/>
      <c r="BN3019" s="80"/>
      <c r="BO3019" s="80"/>
      <c r="BP3019" s="80"/>
      <c r="BQ3019" s="80"/>
      <c r="BR3019" s="80"/>
      <c r="BS3019" s="80"/>
      <c r="BT3019" s="80"/>
      <c r="BU3019" s="80"/>
      <c r="BV3019" s="80"/>
      <c r="BW3019" s="80"/>
      <c r="BX3019" s="80"/>
      <c r="BY3019" s="80"/>
      <c r="BZ3019" s="80"/>
      <c r="CA3019" s="80"/>
      <c r="CB3019" s="80"/>
      <c r="CC3019" s="80"/>
      <c r="CD3019" s="80"/>
      <c r="CE3019" s="80"/>
      <c r="CF3019" s="80"/>
      <c r="CG3019" s="80"/>
      <c r="CH3019" s="80"/>
      <c r="CI3019" s="80"/>
      <c r="CJ3019" s="80"/>
      <c r="CK3019" s="80"/>
      <c r="CL3019" s="80"/>
    </row>
    <row r="3020" spans="2:90" x14ac:dyDescent="0.4">
      <c r="B3020" s="132"/>
      <c r="E3020" s="8"/>
      <c r="H3020" s="12"/>
      <c r="I3020" s="60"/>
      <c r="J3020" s="60"/>
      <c r="K3020" s="15"/>
      <c r="L3020" s="15"/>
      <c r="M3020" s="15"/>
      <c r="N3020" s="15"/>
      <c r="O3020" s="15"/>
      <c r="P3020" s="15"/>
      <c r="R3020" s="15"/>
      <c r="S3020" s="80"/>
      <c r="T3020" s="80"/>
      <c r="U3020" s="80"/>
      <c r="V3020" s="80"/>
      <c r="W3020" s="80"/>
      <c r="X3020" s="80"/>
      <c r="Y3020" s="80"/>
      <c r="Z3020" s="80"/>
      <c r="AA3020" s="80"/>
      <c r="AB3020" s="80"/>
      <c r="AC3020" s="80"/>
      <c r="AD3020" s="80"/>
      <c r="AE3020" s="80"/>
      <c r="AF3020" s="80"/>
      <c r="AG3020" s="80"/>
      <c r="AH3020" s="80"/>
      <c r="AI3020" s="80"/>
      <c r="AJ3020" s="80"/>
      <c r="AK3020" s="80"/>
      <c r="AL3020" s="80"/>
      <c r="AM3020" s="80"/>
      <c r="AN3020" s="80"/>
      <c r="AO3020" s="80"/>
      <c r="AP3020" s="80"/>
      <c r="AQ3020" s="80"/>
      <c r="AR3020" s="80"/>
      <c r="AS3020" s="80"/>
      <c r="AT3020" s="80"/>
      <c r="AU3020" s="80"/>
      <c r="AV3020" s="80"/>
      <c r="AW3020" s="80"/>
      <c r="AX3020" s="80"/>
      <c r="AY3020" s="80"/>
      <c r="AZ3020" s="80"/>
      <c r="BA3020" s="80"/>
      <c r="BB3020" s="80"/>
      <c r="BC3020" s="80"/>
      <c r="BD3020" s="80"/>
      <c r="BE3020" s="80"/>
      <c r="BF3020" s="80"/>
      <c r="BG3020" s="80"/>
      <c r="BH3020" s="80"/>
      <c r="BI3020" s="80"/>
      <c r="BJ3020" s="80"/>
      <c r="BK3020" s="80"/>
      <c r="BL3020" s="80"/>
      <c r="BM3020" s="80"/>
      <c r="BN3020" s="80"/>
      <c r="BO3020" s="80"/>
      <c r="BP3020" s="80"/>
      <c r="BQ3020" s="80"/>
      <c r="BR3020" s="80"/>
      <c r="BS3020" s="80"/>
      <c r="BT3020" s="80"/>
      <c r="BU3020" s="80"/>
      <c r="BV3020" s="80"/>
      <c r="BW3020" s="80"/>
      <c r="BX3020" s="80"/>
      <c r="BY3020" s="80"/>
      <c r="BZ3020" s="80"/>
      <c r="CA3020" s="80"/>
      <c r="CB3020" s="80"/>
      <c r="CC3020" s="80"/>
      <c r="CD3020" s="80"/>
      <c r="CE3020" s="80"/>
      <c r="CF3020" s="80"/>
      <c r="CG3020" s="80"/>
      <c r="CH3020" s="80"/>
      <c r="CI3020" s="80"/>
      <c r="CJ3020" s="80"/>
      <c r="CK3020" s="80"/>
      <c r="CL3020" s="80"/>
    </row>
    <row r="3021" spans="2:90" x14ac:dyDescent="0.4">
      <c r="B3021" s="132"/>
      <c r="E3021" s="8"/>
      <c r="H3021" s="12"/>
      <c r="I3021" s="60"/>
      <c r="J3021" s="60"/>
      <c r="K3021" s="15"/>
      <c r="L3021" s="15"/>
      <c r="M3021" s="15"/>
      <c r="N3021" s="15"/>
      <c r="O3021" s="15"/>
      <c r="P3021" s="15"/>
      <c r="R3021" s="15"/>
      <c r="S3021" s="80"/>
      <c r="T3021" s="80"/>
      <c r="U3021" s="80"/>
      <c r="V3021" s="80"/>
      <c r="W3021" s="80"/>
      <c r="X3021" s="80"/>
      <c r="Y3021" s="80"/>
      <c r="Z3021" s="80"/>
      <c r="AA3021" s="80"/>
      <c r="AB3021" s="80"/>
      <c r="AC3021" s="80"/>
      <c r="AD3021" s="80"/>
      <c r="AE3021" s="80"/>
      <c r="AF3021" s="80"/>
      <c r="AG3021" s="80"/>
      <c r="AH3021" s="80"/>
      <c r="AI3021" s="80"/>
      <c r="AJ3021" s="80"/>
      <c r="AK3021" s="80"/>
      <c r="AL3021" s="80"/>
      <c r="AM3021" s="80"/>
      <c r="AN3021" s="80"/>
      <c r="AO3021" s="80"/>
      <c r="AP3021" s="80"/>
      <c r="AQ3021" s="80"/>
      <c r="AR3021" s="80"/>
      <c r="AS3021" s="80"/>
      <c r="AT3021" s="80"/>
      <c r="AU3021" s="80"/>
      <c r="AV3021" s="80"/>
      <c r="AW3021" s="80"/>
      <c r="AX3021" s="80"/>
      <c r="AY3021" s="80"/>
      <c r="AZ3021" s="80"/>
      <c r="BA3021" s="80"/>
      <c r="BB3021" s="80"/>
      <c r="BC3021" s="80"/>
      <c r="BD3021" s="80"/>
      <c r="BE3021" s="80"/>
      <c r="BF3021" s="80"/>
      <c r="BG3021" s="80"/>
      <c r="BH3021" s="80"/>
      <c r="BI3021" s="80"/>
      <c r="BJ3021" s="80"/>
      <c r="BK3021" s="80"/>
      <c r="BL3021" s="80"/>
      <c r="BM3021" s="80"/>
      <c r="BN3021" s="80"/>
      <c r="BO3021" s="80"/>
      <c r="BP3021" s="80"/>
      <c r="BQ3021" s="80"/>
      <c r="BR3021" s="80"/>
      <c r="BS3021" s="80"/>
      <c r="BT3021" s="80"/>
      <c r="BU3021" s="80"/>
      <c r="BV3021" s="80"/>
      <c r="BW3021" s="80"/>
      <c r="BX3021" s="80"/>
      <c r="BY3021" s="80"/>
      <c r="BZ3021" s="80"/>
      <c r="CA3021" s="80"/>
      <c r="CB3021" s="80"/>
      <c r="CC3021" s="80"/>
      <c r="CD3021" s="80"/>
      <c r="CE3021" s="80"/>
      <c r="CF3021" s="80"/>
      <c r="CG3021" s="80"/>
      <c r="CH3021" s="80"/>
      <c r="CI3021" s="80"/>
      <c r="CJ3021" s="80"/>
      <c r="CK3021" s="80"/>
      <c r="CL3021" s="80"/>
    </row>
    <row r="3022" spans="2:90" x14ac:dyDescent="0.4">
      <c r="B3022" s="132"/>
      <c r="E3022" s="8"/>
      <c r="H3022" s="12"/>
      <c r="I3022" s="60"/>
      <c r="J3022" s="60"/>
      <c r="K3022" s="15"/>
      <c r="L3022" s="15"/>
      <c r="M3022" s="15"/>
      <c r="N3022" s="15"/>
      <c r="O3022" s="15"/>
      <c r="P3022" s="15"/>
      <c r="R3022" s="15"/>
      <c r="S3022" s="80"/>
      <c r="T3022" s="80"/>
      <c r="U3022" s="80"/>
      <c r="V3022" s="80"/>
      <c r="W3022" s="80"/>
      <c r="X3022" s="80"/>
      <c r="Y3022" s="80"/>
      <c r="Z3022" s="80"/>
      <c r="AA3022" s="80"/>
      <c r="AB3022" s="80"/>
      <c r="AC3022" s="80"/>
      <c r="AD3022" s="80"/>
      <c r="AE3022" s="80"/>
      <c r="AF3022" s="80"/>
      <c r="AG3022" s="80"/>
      <c r="AH3022" s="80"/>
      <c r="AI3022" s="80"/>
      <c r="AJ3022" s="80"/>
      <c r="AK3022" s="80"/>
      <c r="AL3022" s="80"/>
      <c r="AM3022" s="80"/>
      <c r="AN3022" s="80"/>
      <c r="AO3022" s="80"/>
      <c r="AP3022" s="80"/>
      <c r="AQ3022" s="80"/>
      <c r="AR3022" s="80"/>
      <c r="AS3022" s="80"/>
      <c r="AT3022" s="80"/>
      <c r="AU3022" s="80"/>
      <c r="AV3022" s="80"/>
      <c r="AW3022" s="80"/>
      <c r="AX3022" s="80"/>
      <c r="AY3022" s="80"/>
      <c r="AZ3022" s="80"/>
      <c r="BA3022" s="80"/>
      <c r="BB3022" s="80"/>
      <c r="BC3022" s="80"/>
      <c r="BD3022" s="80"/>
      <c r="BE3022" s="80"/>
      <c r="BF3022" s="80"/>
      <c r="BG3022" s="80"/>
      <c r="BH3022" s="80"/>
      <c r="BI3022" s="80"/>
      <c r="BJ3022" s="80"/>
      <c r="BK3022" s="80"/>
      <c r="BL3022" s="80"/>
      <c r="BM3022" s="80"/>
      <c r="BN3022" s="80"/>
      <c r="BO3022" s="80"/>
      <c r="BP3022" s="80"/>
      <c r="BQ3022" s="80"/>
      <c r="BR3022" s="80"/>
      <c r="BS3022" s="80"/>
      <c r="BT3022" s="80"/>
      <c r="BU3022" s="80"/>
      <c r="BV3022" s="80"/>
      <c r="BW3022" s="80"/>
      <c r="BX3022" s="80"/>
      <c r="BY3022" s="80"/>
      <c r="BZ3022" s="80"/>
      <c r="CA3022" s="80"/>
      <c r="CB3022" s="80"/>
      <c r="CC3022" s="80"/>
      <c r="CD3022" s="80"/>
      <c r="CE3022" s="80"/>
      <c r="CF3022" s="80"/>
      <c r="CG3022" s="80"/>
      <c r="CH3022" s="80"/>
      <c r="CI3022" s="80"/>
      <c r="CJ3022" s="80"/>
      <c r="CK3022" s="80"/>
      <c r="CL3022" s="80"/>
    </row>
    <row r="3023" spans="2:90" x14ac:dyDescent="0.4">
      <c r="B3023" s="132"/>
      <c r="E3023" s="8"/>
      <c r="H3023" s="12"/>
      <c r="I3023" s="60"/>
      <c r="J3023" s="60"/>
      <c r="K3023" s="15"/>
      <c r="L3023" s="15"/>
      <c r="M3023" s="15"/>
      <c r="N3023" s="15"/>
      <c r="O3023" s="15"/>
      <c r="P3023" s="15"/>
      <c r="R3023" s="15"/>
      <c r="S3023" s="80"/>
      <c r="T3023" s="80"/>
      <c r="U3023" s="80"/>
      <c r="V3023" s="80"/>
      <c r="W3023" s="80"/>
      <c r="X3023" s="80"/>
      <c r="Y3023" s="80"/>
      <c r="Z3023" s="80"/>
      <c r="AA3023" s="80"/>
      <c r="AB3023" s="80"/>
      <c r="AC3023" s="80"/>
      <c r="AD3023" s="80"/>
      <c r="AE3023" s="80"/>
      <c r="AF3023" s="80"/>
      <c r="AG3023" s="80"/>
      <c r="AH3023" s="80"/>
      <c r="AI3023" s="80"/>
      <c r="AJ3023" s="80"/>
      <c r="AK3023" s="80"/>
      <c r="AL3023" s="80"/>
      <c r="AM3023" s="80"/>
      <c r="AN3023" s="80"/>
      <c r="AO3023" s="80"/>
      <c r="AP3023" s="80"/>
      <c r="AQ3023" s="80"/>
      <c r="AR3023" s="80"/>
      <c r="AS3023" s="80"/>
      <c r="AT3023" s="80"/>
      <c r="AU3023" s="80"/>
      <c r="AV3023" s="80"/>
      <c r="AW3023" s="80"/>
      <c r="AX3023" s="80"/>
      <c r="AY3023" s="80"/>
      <c r="AZ3023" s="80"/>
      <c r="BA3023" s="80"/>
      <c r="BB3023" s="80"/>
      <c r="BC3023" s="80"/>
      <c r="BD3023" s="80"/>
      <c r="BE3023" s="80"/>
      <c r="BF3023" s="80"/>
      <c r="BG3023" s="80"/>
      <c r="BH3023" s="80"/>
      <c r="BI3023" s="80"/>
      <c r="BJ3023" s="80"/>
      <c r="BK3023" s="80"/>
      <c r="BL3023" s="80"/>
      <c r="BM3023" s="80"/>
      <c r="BN3023" s="80"/>
      <c r="BO3023" s="80"/>
      <c r="BP3023" s="80"/>
      <c r="BQ3023" s="80"/>
      <c r="BR3023" s="80"/>
      <c r="BS3023" s="80"/>
      <c r="BT3023" s="80"/>
      <c r="BU3023" s="80"/>
      <c r="BV3023" s="80"/>
      <c r="BW3023" s="80"/>
      <c r="BX3023" s="80"/>
      <c r="BY3023" s="80"/>
      <c r="BZ3023" s="80"/>
      <c r="CA3023" s="80"/>
      <c r="CB3023" s="80"/>
      <c r="CC3023" s="80"/>
      <c r="CD3023" s="80"/>
      <c r="CE3023" s="80"/>
      <c r="CF3023" s="80"/>
      <c r="CG3023" s="80"/>
      <c r="CH3023" s="80"/>
      <c r="CI3023" s="80"/>
      <c r="CJ3023" s="80"/>
      <c r="CK3023" s="80"/>
      <c r="CL3023" s="80"/>
    </row>
    <row r="3024" spans="2:90" x14ac:dyDescent="0.4">
      <c r="B3024" s="132"/>
      <c r="E3024" s="8"/>
      <c r="H3024" s="12"/>
      <c r="I3024" s="60"/>
      <c r="J3024" s="60"/>
      <c r="K3024" s="15"/>
      <c r="L3024" s="15"/>
      <c r="M3024" s="15"/>
      <c r="N3024" s="15"/>
      <c r="O3024" s="15"/>
      <c r="P3024" s="15"/>
      <c r="R3024" s="15"/>
      <c r="S3024" s="80"/>
      <c r="T3024" s="80"/>
      <c r="U3024" s="80"/>
      <c r="V3024" s="80"/>
      <c r="W3024" s="80"/>
      <c r="X3024" s="80"/>
      <c r="Y3024" s="80"/>
      <c r="Z3024" s="80"/>
      <c r="AA3024" s="80"/>
      <c r="AB3024" s="80"/>
      <c r="AC3024" s="80"/>
      <c r="AD3024" s="80"/>
      <c r="AE3024" s="80"/>
      <c r="AF3024" s="80"/>
      <c r="AG3024" s="80"/>
      <c r="AH3024" s="80"/>
      <c r="AI3024" s="80"/>
      <c r="AJ3024" s="80"/>
      <c r="AK3024" s="80"/>
      <c r="AL3024" s="80"/>
      <c r="AM3024" s="80"/>
      <c r="AN3024" s="80"/>
      <c r="AO3024" s="80"/>
      <c r="AP3024" s="80"/>
      <c r="AQ3024" s="80"/>
      <c r="AR3024" s="80"/>
      <c r="AS3024" s="80"/>
      <c r="AT3024" s="80"/>
      <c r="AU3024" s="80"/>
      <c r="AV3024" s="80"/>
      <c r="AW3024" s="80"/>
      <c r="AX3024" s="80"/>
      <c r="AY3024" s="80"/>
      <c r="AZ3024" s="80"/>
      <c r="BA3024" s="80"/>
      <c r="BB3024" s="80"/>
      <c r="BC3024" s="80"/>
      <c r="BD3024" s="80"/>
      <c r="BE3024" s="80"/>
      <c r="BF3024" s="80"/>
      <c r="BG3024" s="80"/>
      <c r="BH3024" s="80"/>
      <c r="BI3024" s="80"/>
      <c r="BJ3024" s="80"/>
      <c r="BK3024" s="80"/>
      <c r="BL3024" s="80"/>
      <c r="BM3024" s="80"/>
      <c r="BN3024" s="80"/>
      <c r="BO3024" s="80"/>
      <c r="BP3024" s="80"/>
      <c r="BQ3024" s="80"/>
      <c r="BR3024" s="80"/>
      <c r="BS3024" s="80"/>
      <c r="BT3024" s="80"/>
      <c r="BU3024" s="80"/>
      <c r="BV3024" s="80"/>
      <c r="BW3024" s="80"/>
      <c r="BX3024" s="80"/>
      <c r="BY3024" s="80"/>
      <c r="BZ3024" s="80"/>
      <c r="CA3024" s="80"/>
      <c r="CB3024" s="80"/>
      <c r="CC3024" s="80"/>
      <c r="CD3024" s="80"/>
      <c r="CE3024" s="80"/>
      <c r="CF3024" s="80"/>
      <c r="CG3024" s="80"/>
      <c r="CH3024" s="80"/>
      <c r="CI3024" s="80"/>
      <c r="CJ3024" s="80"/>
      <c r="CK3024" s="80"/>
      <c r="CL3024" s="80"/>
    </row>
    <row r="3025" spans="2:90" x14ac:dyDescent="0.4">
      <c r="B3025" s="132"/>
      <c r="E3025" s="8"/>
      <c r="H3025" s="12"/>
      <c r="I3025" s="60"/>
      <c r="J3025" s="60"/>
      <c r="K3025" s="15"/>
      <c r="L3025" s="15"/>
      <c r="M3025" s="15"/>
      <c r="N3025" s="15"/>
      <c r="O3025" s="15"/>
      <c r="P3025" s="15"/>
      <c r="R3025" s="15"/>
      <c r="S3025" s="80"/>
      <c r="T3025" s="80"/>
      <c r="U3025" s="80"/>
      <c r="V3025" s="80"/>
      <c r="W3025" s="80"/>
      <c r="X3025" s="80"/>
      <c r="Y3025" s="80"/>
      <c r="Z3025" s="80"/>
      <c r="AA3025" s="80"/>
      <c r="AB3025" s="80"/>
      <c r="AC3025" s="80"/>
      <c r="AD3025" s="80"/>
      <c r="AE3025" s="80"/>
      <c r="AF3025" s="80"/>
      <c r="AG3025" s="80"/>
      <c r="AH3025" s="80"/>
      <c r="AI3025" s="80"/>
      <c r="AJ3025" s="80"/>
      <c r="AK3025" s="80"/>
      <c r="AL3025" s="80"/>
      <c r="AM3025" s="80"/>
      <c r="AN3025" s="80"/>
      <c r="AO3025" s="80"/>
      <c r="AP3025" s="80"/>
      <c r="AQ3025" s="80"/>
      <c r="AR3025" s="80"/>
      <c r="AS3025" s="80"/>
      <c r="AT3025" s="80"/>
      <c r="AU3025" s="80"/>
      <c r="AV3025" s="80"/>
      <c r="AW3025" s="80"/>
      <c r="AX3025" s="80"/>
      <c r="AY3025" s="80"/>
      <c r="AZ3025" s="80"/>
      <c r="BA3025" s="80"/>
      <c r="BB3025" s="80"/>
      <c r="BC3025" s="80"/>
      <c r="BD3025" s="80"/>
      <c r="BE3025" s="80"/>
      <c r="BF3025" s="80"/>
      <c r="BG3025" s="80"/>
      <c r="BH3025" s="80"/>
      <c r="BI3025" s="80"/>
      <c r="BJ3025" s="80"/>
      <c r="BK3025" s="80"/>
      <c r="BL3025" s="80"/>
      <c r="BM3025" s="80"/>
      <c r="BN3025" s="80"/>
      <c r="BO3025" s="80"/>
      <c r="BP3025" s="80"/>
      <c r="BQ3025" s="80"/>
      <c r="BR3025" s="80"/>
      <c r="BS3025" s="80"/>
      <c r="BT3025" s="80"/>
      <c r="BU3025" s="80"/>
      <c r="BV3025" s="80"/>
      <c r="BW3025" s="80"/>
      <c r="BX3025" s="80"/>
      <c r="BY3025" s="80"/>
      <c r="BZ3025" s="80"/>
      <c r="CA3025" s="80"/>
      <c r="CB3025" s="80"/>
      <c r="CC3025" s="80"/>
      <c r="CD3025" s="80"/>
      <c r="CE3025" s="80"/>
      <c r="CF3025" s="80"/>
      <c r="CG3025" s="80"/>
      <c r="CH3025" s="80"/>
      <c r="CI3025" s="80"/>
      <c r="CJ3025" s="80"/>
      <c r="CK3025" s="80"/>
      <c r="CL3025" s="80"/>
    </row>
    <row r="3026" spans="2:90" x14ac:dyDescent="0.4">
      <c r="B3026" s="132"/>
      <c r="E3026" s="8"/>
      <c r="H3026" s="12"/>
      <c r="I3026" s="60"/>
      <c r="J3026" s="60"/>
      <c r="K3026" s="15"/>
      <c r="L3026" s="15"/>
      <c r="M3026" s="15"/>
      <c r="N3026" s="15"/>
      <c r="O3026" s="15"/>
      <c r="P3026" s="15"/>
      <c r="R3026" s="15"/>
      <c r="S3026" s="80"/>
      <c r="T3026" s="80"/>
      <c r="U3026" s="80"/>
      <c r="V3026" s="80"/>
      <c r="W3026" s="80"/>
      <c r="X3026" s="80"/>
      <c r="Y3026" s="80"/>
      <c r="Z3026" s="80"/>
      <c r="AA3026" s="80"/>
      <c r="AB3026" s="80"/>
      <c r="AC3026" s="80"/>
      <c r="AD3026" s="80"/>
      <c r="AE3026" s="80"/>
      <c r="AF3026" s="80"/>
      <c r="AG3026" s="80"/>
      <c r="AH3026" s="80"/>
      <c r="AI3026" s="80"/>
      <c r="AJ3026" s="80"/>
      <c r="AK3026" s="80"/>
      <c r="AL3026" s="80"/>
      <c r="AM3026" s="80"/>
      <c r="AN3026" s="80"/>
      <c r="AO3026" s="80"/>
      <c r="AP3026" s="80"/>
      <c r="AQ3026" s="80"/>
      <c r="AR3026" s="80"/>
      <c r="AS3026" s="80"/>
      <c r="AT3026" s="80"/>
      <c r="AU3026" s="80"/>
      <c r="AV3026" s="80"/>
      <c r="AW3026" s="80"/>
      <c r="AX3026" s="80"/>
      <c r="AY3026" s="80"/>
      <c r="AZ3026" s="80"/>
      <c r="BA3026" s="80"/>
      <c r="BB3026" s="80"/>
      <c r="BC3026" s="80"/>
      <c r="BD3026" s="80"/>
      <c r="BE3026" s="80"/>
      <c r="BF3026" s="80"/>
      <c r="BG3026" s="80"/>
      <c r="BH3026" s="80"/>
      <c r="BI3026" s="80"/>
      <c r="BJ3026" s="80"/>
      <c r="BK3026" s="80"/>
      <c r="BL3026" s="80"/>
      <c r="BM3026" s="80"/>
      <c r="BN3026" s="80"/>
      <c r="BO3026" s="80"/>
      <c r="BP3026" s="80"/>
      <c r="BQ3026" s="80"/>
      <c r="BR3026" s="80"/>
      <c r="BS3026" s="80"/>
      <c r="BT3026" s="80"/>
      <c r="BU3026" s="80"/>
      <c r="BV3026" s="80"/>
      <c r="BW3026" s="80"/>
      <c r="BX3026" s="80"/>
      <c r="BY3026" s="80"/>
      <c r="BZ3026" s="80"/>
      <c r="CA3026" s="80"/>
      <c r="CB3026" s="80"/>
      <c r="CC3026" s="80"/>
      <c r="CD3026" s="80"/>
      <c r="CE3026" s="80"/>
      <c r="CF3026" s="80"/>
      <c r="CG3026" s="80"/>
      <c r="CH3026" s="80"/>
      <c r="CI3026" s="80"/>
      <c r="CJ3026" s="80"/>
      <c r="CK3026" s="80"/>
      <c r="CL3026" s="80"/>
    </row>
    <row r="3027" spans="2:90" x14ac:dyDescent="0.4">
      <c r="B3027" s="132"/>
      <c r="E3027" s="8"/>
      <c r="H3027" s="12"/>
      <c r="I3027" s="60"/>
      <c r="J3027" s="60"/>
      <c r="K3027" s="15"/>
      <c r="L3027" s="15"/>
      <c r="M3027" s="15"/>
      <c r="N3027" s="15"/>
      <c r="O3027" s="15"/>
      <c r="P3027" s="15"/>
      <c r="R3027" s="15"/>
      <c r="S3027" s="175"/>
      <c r="T3027" s="175"/>
      <c r="U3027" s="175"/>
      <c r="V3027" s="175"/>
      <c r="W3027" s="175"/>
      <c r="X3027" s="175"/>
      <c r="Y3027" s="175"/>
      <c r="Z3027" s="175"/>
      <c r="AA3027" s="175"/>
      <c r="AB3027" s="175"/>
      <c r="AC3027" s="175"/>
      <c r="AD3027" s="175"/>
      <c r="AE3027" s="175"/>
      <c r="AF3027" s="175"/>
      <c r="AG3027" s="175"/>
      <c r="AH3027" s="175"/>
      <c r="AI3027" s="175"/>
      <c r="AJ3027" s="175"/>
      <c r="AK3027" s="175"/>
      <c r="AL3027" s="175"/>
      <c r="AM3027" s="175"/>
      <c r="AN3027" s="175"/>
      <c r="AO3027" s="175"/>
      <c r="AP3027" s="175"/>
      <c r="AQ3027" s="175"/>
      <c r="AR3027" s="175"/>
      <c r="AS3027" s="175"/>
      <c r="AT3027" s="175"/>
      <c r="AU3027" s="175"/>
      <c r="AV3027" s="175"/>
      <c r="AW3027" s="175"/>
      <c r="AX3027" s="175"/>
      <c r="AY3027" s="175"/>
      <c r="AZ3027" s="175"/>
      <c r="BA3027" s="175"/>
      <c r="BB3027" s="175"/>
      <c r="BC3027" s="175"/>
      <c r="BD3027" s="175"/>
      <c r="BE3027" s="175"/>
      <c r="BF3027" s="175"/>
      <c r="BG3027" s="175"/>
      <c r="BH3027" s="175"/>
      <c r="BI3027" s="175"/>
      <c r="BJ3027" s="175"/>
      <c r="BK3027" s="175"/>
      <c r="BL3027" s="175"/>
      <c r="BM3027" s="175"/>
      <c r="BN3027" s="175"/>
      <c r="BO3027" s="175"/>
      <c r="BP3027" s="175"/>
      <c r="BQ3027" s="175"/>
      <c r="BR3027" s="175"/>
      <c r="BS3027" s="175"/>
      <c r="BT3027" s="175"/>
      <c r="BU3027" s="175"/>
      <c r="BV3027" s="175"/>
      <c r="BW3027" s="175"/>
      <c r="BX3027" s="175"/>
      <c r="BY3027" s="175"/>
      <c r="BZ3027" s="175"/>
      <c r="CA3027" s="175"/>
      <c r="CB3027" s="175"/>
      <c r="CC3027" s="175"/>
      <c r="CD3027" s="175"/>
      <c r="CE3027" s="175"/>
      <c r="CF3027" s="175"/>
      <c r="CG3027" s="175"/>
      <c r="CH3027" s="175"/>
      <c r="CI3027" s="175"/>
      <c r="CJ3027" s="175"/>
      <c r="CK3027" s="175"/>
      <c r="CL3027" s="175"/>
    </row>
    <row r="3028" spans="2:90" x14ac:dyDescent="0.4">
      <c r="B3028" s="132"/>
      <c r="E3028" s="8"/>
      <c r="H3028" s="12"/>
      <c r="I3028" s="60"/>
      <c r="J3028" s="60"/>
      <c r="K3028" s="15"/>
      <c r="L3028" s="15"/>
      <c r="M3028" s="15"/>
      <c r="N3028" s="15"/>
      <c r="O3028" s="15"/>
      <c r="P3028" s="15"/>
      <c r="R3028" s="15"/>
      <c r="S3028" s="175"/>
      <c r="T3028" s="175"/>
      <c r="U3028" s="175"/>
      <c r="V3028" s="175"/>
      <c r="W3028" s="175"/>
      <c r="X3028" s="175"/>
      <c r="Y3028" s="175"/>
      <c r="Z3028" s="175"/>
      <c r="AA3028" s="175"/>
      <c r="AB3028" s="175"/>
      <c r="AC3028" s="175"/>
      <c r="AD3028" s="175"/>
      <c r="AE3028" s="175"/>
      <c r="AF3028" s="175"/>
      <c r="AG3028" s="175"/>
      <c r="AH3028" s="175"/>
      <c r="AI3028" s="175"/>
      <c r="AJ3028" s="175"/>
      <c r="AK3028" s="175"/>
      <c r="AL3028" s="175"/>
      <c r="AM3028" s="175"/>
      <c r="AN3028" s="175"/>
      <c r="AO3028" s="175"/>
      <c r="AP3028" s="175"/>
      <c r="AQ3028" s="175"/>
      <c r="AR3028" s="175"/>
      <c r="AS3028" s="175"/>
      <c r="AT3028" s="175"/>
      <c r="AU3028" s="175"/>
      <c r="AV3028" s="175"/>
      <c r="AW3028" s="175"/>
      <c r="AX3028" s="175"/>
      <c r="AY3028" s="175"/>
      <c r="AZ3028" s="175"/>
      <c r="BA3028" s="175"/>
      <c r="BB3028" s="175"/>
      <c r="BC3028" s="175"/>
      <c r="BD3028" s="175"/>
      <c r="BE3028" s="175"/>
      <c r="BF3028" s="175"/>
      <c r="BG3028" s="175"/>
      <c r="BH3028" s="175"/>
      <c r="BI3028" s="175"/>
      <c r="BJ3028" s="175"/>
      <c r="BK3028" s="175"/>
      <c r="BL3028" s="175"/>
      <c r="BM3028" s="175"/>
      <c r="BN3028" s="175"/>
      <c r="BO3028" s="175"/>
      <c r="BP3028" s="175"/>
      <c r="BQ3028" s="175"/>
      <c r="BR3028" s="175"/>
      <c r="BS3028" s="175"/>
      <c r="BT3028" s="175"/>
      <c r="BU3028" s="175"/>
      <c r="BV3028" s="175"/>
      <c r="BW3028" s="175"/>
      <c r="BX3028" s="175"/>
      <c r="BY3028" s="175"/>
      <c r="BZ3028" s="175"/>
      <c r="CA3028" s="175"/>
      <c r="CB3028" s="175"/>
      <c r="CC3028" s="175"/>
      <c r="CD3028" s="175"/>
      <c r="CE3028" s="175"/>
      <c r="CF3028" s="175"/>
      <c r="CG3028" s="175"/>
      <c r="CH3028" s="175"/>
      <c r="CI3028" s="175"/>
      <c r="CJ3028" s="175"/>
      <c r="CK3028" s="175"/>
      <c r="CL3028" s="175"/>
    </row>
    <row r="3029" spans="2:90" x14ac:dyDescent="0.4">
      <c r="B3029" s="132"/>
      <c r="E3029" s="8"/>
      <c r="H3029" s="12"/>
      <c r="I3029" s="60"/>
      <c r="J3029" s="60"/>
      <c r="K3029" s="15"/>
      <c r="L3029" s="15"/>
      <c r="M3029" s="15"/>
      <c r="N3029" s="15"/>
      <c r="O3029" s="15"/>
      <c r="P3029" s="15"/>
      <c r="R3029" s="15"/>
      <c r="S3029" s="175"/>
      <c r="T3029" s="175"/>
      <c r="U3029" s="175"/>
      <c r="V3029" s="175"/>
      <c r="W3029" s="175"/>
      <c r="X3029" s="175"/>
      <c r="Y3029" s="175"/>
      <c r="Z3029" s="175"/>
      <c r="AA3029" s="175"/>
      <c r="AB3029" s="175"/>
      <c r="AC3029" s="175"/>
      <c r="AD3029" s="175"/>
      <c r="AE3029" s="175"/>
      <c r="AF3029" s="175"/>
      <c r="AG3029" s="175"/>
      <c r="AH3029" s="175"/>
      <c r="AI3029" s="175"/>
      <c r="AJ3029" s="175"/>
      <c r="AK3029" s="175"/>
      <c r="AL3029" s="175"/>
      <c r="AM3029" s="175"/>
      <c r="AN3029" s="175"/>
      <c r="AO3029" s="175"/>
      <c r="AP3029" s="175"/>
      <c r="AQ3029" s="175"/>
      <c r="AR3029" s="175"/>
      <c r="AS3029" s="175"/>
      <c r="AT3029" s="175"/>
      <c r="AU3029" s="175"/>
      <c r="AV3029" s="175"/>
      <c r="AW3029" s="175"/>
      <c r="AX3029" s="175"/>
      <c r="AY3029" s="175"/>
      <c r="AZ3029" s="175"/>
      <c r="BA3029" s="175"/>
      <c r="BB3029" s="175"/>
      <c r="BC3029" s="175"/>
      <c r="BD3029" s="175"/>
      <c r="BE3029" s="175"/>
      <c r="BF3029" s="175"/>
      <c r="BG3029" s="175"/>
      <c r="BH3029" s="175"/>
      <c r="BI3029" s="175"/>
      <c r="BJ3029" s="175"/>
      <c r="BK3029" s="175"/>
      <c r="BL3029" s="175"/>
      <c r="BM3029" s="175"/>
      <c r="BN3029" s="175"/>
      <c r="BO3029" s="175"/>
      <c r="BP3029" s="175"/>
      <c r="BQ3029" s="175"/>
      <c r="BR3029" s="175"/>
      <c r="BS3029" s="175"/>
      <c r="BT3029" s="175"/>
      <c r="BU3029" s="175"/>
      <c r="BV3029" s="175"/>
      <c r="BW3029" s="175"/>
      <c r="BX3029" s="175"/>
      <c r="BY3029" s="175"/>
      <c r="BZ3029" s="175"/>
      <c r="CA3029" s="175"/>
      <c r="CB3029" s="175"/>
      <c r="CC3029" s="175"/>
      <c r="CD3029" s="175"/>
      <c r="CE3029" s="175"/>
      <c r="CF3029" s="175"/>
      <c r="CG3029" s="175"/>
      <c r="CH3029" s="175"/>
      <c r="CI3029" s="175"/>
      <c r="CJ3029" s="175"/>
      <c r="CK3029" s="175"/>
      <c r="CL3029" s="175"/>
    </row>
    <row r="3030" spans="2:90" x14ac:dyDescent="0.4">
      <c r="B3030" s="132"/>
      <c r="E3030" s="8"/>
      <c r="H3030" s="12"/>
      <c r="I3030" s="60"/>
      <c r="J3030" s="60"/>
      <c r="K3030" s="15"/>
      <c r="L3030" s="15"/>
      <c r="M3030" s="15"/>
      <c r="N3030" s="15"/>
      <c r="O3030" s="15"/>
      <c r="P3030" s="15"/>
      <c r="R3030" s="15"/>
      <c r="S3030" s="175"/>
      <c r="T3030" s="175"/>
      <c r="U3030" s="175"/>
      <c r="V3030" s="175"/>
      <c r="W3030" s="175"/>
      <c r="X3030" s="175"/>
      <c r="Y3030" s="175"/>
      <c r="Z3030" s="175"/>
      <c r="AA3030" s="175"/>
      <c r="AB3030" s="175"/>
      <c r="AC3030" s="175"/>
      <c r="AD3030" s="175"/>
      <c r="AE3030" s="175"/>
      <c r="AF3030" s="175"/>
      <c r="AG3030" s="175"/>
      <c r="AH3030" s="175"/>
      <c r="AI3030" s="175"/>
      <c r="AJ3030" s="175"/>
      <c r="AK3030" s="175"/>
      <c r="AL3030" s="175"/>
      <c r="AM3030" s="175"/>
      <c r="AN3030" s="175"/>
      <c r="AO3030" s="175"/>
      <c r="AP3030" s="175"/>
      <c r="AQ3030" s="175"/>
      <c r="AR3030" s="175"/>
      <c r="AS3030" s="175"/>
      <c r="AT3030" s="175"/>
      <c r="AU3030" s="175"/>
      <c r="AV3030" s="175"/>
      <c r="AW3030" s="175"/>
      <c r="AX3030" s="175"/>
      <c r="AY3030" s="175"/>
      <c r="AZ3030" s="175"/>
      <c r="BA3030" s="175"/>
      <c r="BB3030" s="175"/>
      <c r="BC3030" s="175"/>
      <c r="BD3030" s="175"/>
      <c r="BE3030" s="175"/>
      <c r="BF3030" s="175"/>
      <c r="BG3030" s="175"/>
      <c r="BH3030" s="175"/>
      <c r="BI3030" s="175"/>
      <c r="BJ3030" s="175"/>
      <c r="BK3030" s="175"/>
      <c r="BL3030" s="175"/>
      <c r="BM3030" s="175"/>
      <c r="BN3030" s="175"/>
      <c r="BO3030" s="175"/>
      <c r="BP3030" s="175"/>
      <c r="BQ3030" s="175"/>
      <c r="BR3030" s="175"/>
      <c r="BS3030" s="175"/>
      <c r="BT3030" s="175"/>
      <c r="BU3030" s="175"/>
      <c r="BV3030" s="175"/>
      <c r="BW3030" s="175"/>
      <c r="BX3030" s="175"/>
      <c r="BY3030" s="175"/>
      <c r="BZ3030" s="175"/>
      <c r="CA3030" s="175"/>
      <c r="CB3030" s="175"/>
      <c r="CC3030" s="175"/>
      <c r="CD3030" s="175"/>
      <c r="CE3030" s="175"/>
      <c r="CF3030" s="175"/>
      <c r="CG3030" s="175"/>
      <c r="CH3030" s="175"/>
      <c r="CI3030" s="175"/>
      <c r="CJ3030" s="175"/>
      <c r="CK3030" s="175"/>
      <c r="CL3030" s="175"/>
    </row>
    <row r="3031" spans="2:90" x14ac:dyDescent="0.4">
      <c r="B3031" s="132"/>
      <c r="E3031" s="8"/>
      <c r="H3031" s="12"/>
      <c r="I3031" s="60"/>
      <c r="J3031" s="60"/>
      <c r="K3031" s="15"/>
      <c r="L3031" s="15"/>
      <c r="M3031" s="15"/>
      <c r="N3031" s="15"/>
      <c r="O3031" s="15"/>
      <c r="P3031" s="15"/>
      <c r="R3031" s="15"/>
      <c r="S3031" s="175"/>
      <c r="T3031" s="175"/>
      <c r="U3031" s="175"/>
      <c r="V3031" s="175"/>
      <c r="W3031" s="175"/>
      <c r="X3031" s="175"/>
      <c r="Y3031" s="175"/>
      <c r="Z3031" s="175"/>
      <c r="AA3031" s="175"/>
      <c r="AB3031" s="175"/>
      <c r="AC3031" s="175"/>
      <c r="AD3031" s="175"/>
      <c r="AE3031" s="175"/>
      <c r="AF3031" s="175"/>
      <c r="AG3031" s="175"/>
      <c r="AH3031" s="175"/>
      <c r="AI3031" s="175"/>
      <c r="AJ3031" s="175"/>
      <c r="AK3031" s="175"/>
      <c r="AL3031" s="175"/>
      <c r="AM3031" s="175"/>
      <c r="AN3031" s="175"/>
      <c r="AO3031" s="175"/>
      <c r="AP3031" s="175"/>
      <c r="AQ3031" s="175"/>
      <c r="AR3031" s="175"/>
      <c r="AS3031" s="175"/>
      <c r="AT3031" s="175"/>
      <c r="AU3031" s="175"/>
      <c r="AV3031" s="175"/>
      <c r="AW3031" s="175"/>
      <c r="AX3031" s="175"/>
      <c r="AY3031" s="175"/>
      <c r="AZ3031" s="175"/>
      <c r="BA3031" s="175"/>
      <c r="BB3031" s="175"/>
      <c r="BC3031" s="175"/>
      <c r="BD3031" s="175"/>
      <c r="BE3031" s="175"/>
      <c r="BF3031" s="175"/>
      <c r="BG3031" s="175"/>
      <c r="BH3031" s="175"/>
      <c r="BI3031" s="175"/>
      <c r="BJ3031" s="175"/>
      <c r="BK3031" s="175"/>
      <c r="BL3031" s="175"/>
      <c r="BM3031" s="175"/>
      <c r="BN3031" s="175"/>
      <c r="BO3031" s="175"/>
      <c r="BP3031" s="175"/>
      <c r="BQ3031" s="175"/>
      <c r="BR3031" s="175"/>
      <c r="BS3031" s="175"/>
      <c r="BT3031" s="175"/>
      <c r="BU3031" s="175"/>
      <c r="BV3031" s="175"/>
      <c r="BW3031" s="175"/>
      <c r="BX3031" s="175"/>
      <c r="BY3031" s="175"/>
      <c r="BZ3031" s="175"/>
      <c r="CA3031" s="175"/>
      <c r="CB3031" s="175"/>
      <c r="CC3031" s="175"/>
      <c r="CD3031" s="175"/>
      <c r="CE3031" s="175"/>
      <c r="CF3031" s="175"/>
      <c r="CG3031" s="175"/>
      <c r="CH3031" s="175"/>
      <c r="CI3031" s="175"/>
      <c r="CJ3031" s="175"/>
      <c r="CK3031" s="175"/>
      <c r="CL3031" s="175"/>
    </row>
    <row r="3032" spans="2:90" x14ac:dyDescent="0.4">
      <c r="B3032" s="132"/>
      <c r="E3032" s="8"/>
      <c r="H3032" s="12"/>
      <c r="I3032" s="60"/>
      <c r="J3032" s="60"/>
      <c r="K3032" s="15"/>
      <c r="L3032" s="15"/>
      <c r="M3032" s="15"/>
      <c r="N3032" s="15"/>
      <c r="O3032" s="15"/>
      <c r="P3032" s="15"/>
      <c r="R3032" s="15"/>
      <c r="S3032" s="175"/>
      <c r="T3032" s="175"/>
      <c r="U3032" s="175"/>
      <c r="V3032" s="175"/>
      <c r="W3032" s="175"/>
      <c r="X3032" s="175"/>
      <c r="Y3032" s="175"/>
      <c r="Z3032" s="175"/>
      <c r="AA3032" s="175"/>
      <c r="AB3032" s="175"/>
      <c r="AC3032" s="175"/>
      <c r="AD3032" s="175"/>
      <c r="AE3032" s="175"/>
      <c r="AF3032" s="175"/>
      <c r="AG3032" s="175"/>
      <c r="AH3032" s="175"/>
      <c r="AI3032" s="175"/>
      <c r="AJ3032" s="175"/>
      <c r="AK3032" s="175"/>
      <c r="AL3032" s="175"/>
      <c r="AM3032" s="175"/>
      <c r="AN3032" s="175"/>
      <c r="AO3032" s="175"/>
      <c r="AP3032" s="175"/>
      <c r="AQ3032" s="175"/>
      <c r="AR3032" s="175"/>
      <c r="AS3032" s="175"/>
      <c r="AT3032" s="175"/>
      <c r="AU3032" s="175"/>
      <c r="AV3032" s="175"/>
      <c r="AW3032" s="175"/>
      <c r="AX3032" s="175"/>
      <c r="AY3032" s="175"/>
      <c r="AZ3032" s="175"/>
      <c r="BA3032" s="175"/>
      <c r="BB3032" s="175"/>
      <c r="BC3032" s="175"/>
      <c r="BD3032" s="175"/>
      <c r="BE3032" s="175"/>
      <c r="BF3032" s="175"/>
      <c r="BG3032" s="175"/>
      <c r="BH3032" s="175"/>
      <c r="BI3032" s="175"/>
      <c r="BJ3032" s="175"/>
      <c r="BK3032" s="175"/>
      <c r="BL3032" s="175"/>
      <c r="BM3032" s="175"/>
      <c r="BN3032" s="175"/>
      <c r="BO3032" s="175"/>
      <c r="BP3032" s="175"/>
      <c r="BQ3032" s="175"/>
      <c r="BR3032" s="175"/>
      <c r="BS3032" s="175"/>
      <c r="BT3032" s="175"/>
      <c r="BU3032" s="175"/>
      <c r="BV3032" s="175"/>
      <c r="BW3032" s="175"/>
      <c r="BX3032" s="175"/>
      <c r="BY3032" s="175"/>
      <c r="BZ3032" s="175"/>
      <c r="CA3032" s="175"/>
      <c r="CB3032" s="175"/>
      <c r="CC3032" s="175"/>
      <c r="CD3032" s="175"/>
      <c r="CE3032" s="175"/>
      <c r="CF3032" s="175"/>
      <c r="CG3032" s="175"/>
      <c r="CH3032" s="175"/>
      <c r="CI3032" s="175"/>
      <c r="CJ3032" s="175"/>
      <c r="CK3032" s="175"/>
      <c r="CL3032" s="175"/>
    </row>
    <row r="3033" spans="2:90" x14ac:dyDescent="0.4">
      <c r="B3033" s="132"/>
      <c r="E3033" s="8"/>
      <c r="H3033" s="12"/>
      <c r="I3033" s="60"/>
      <c r="J3033" s="60"/>
      <c r="K3033" s="15"/>
      <c r="L3033" s="15"/>
      <c r="M3033" s="15"/>
      <c r="N3033" s="15"/>
      <c r="O3033" s="15"/>
      <c r="P3033" s="15"/>
      <c r="R3033" s="15"/>
      <c r="S3033" s="175"/>
      <c r="T3033" s="175"/>
      <c r="U3033" s="175"/>
      <c r="V3033" s="175"/>
      <c r="W3033" s="175"/>
      <c r="X3033" s="175"/>
      <c r="Y3033" s="175"/>
      <c r="Z3033" s="175"/>
      <c r="AA3033" s="175"/>
      <c r="AB3033" s="175"/>
      <c r="AC3033" s="175"/>
      <c r="AD3033" s="175"/>
      <c r="AE3033" s="175"/>
      <c r="AF3033" s="175"/>
      <c r="AG3033" s="175"/>
      <c r="AH3033" s="175"/>
      <c r="AI3033" s="175"/>
      <c r="AJ3033" s="175"/>
      <c r="AK3033" s="175"/>
      <c r="AL3033" s="175"/>
      <c r="AM3033" s="175"/>
      <c r="AN3033" s="175"/>
      <c r="AO3033" s="175"/>
      <c r="AP3033" s="175"/>
      <c r="AQ3033" s="175"/>
      <c r="AR3033" s="175"/>
      <c r="AS3033" s="175"/>
      <c r="AT3033" s="175"/>
      <c r="AU3033" s="175"/>
      <c r="AV3033" s="175"/>
      <c r="AW3033" s="175"/>
      <c r="AX3033" s="175"/>
      <c r="AY3033" s="175"/>
      <c r="AZ3033" s="175"/>
      <c r="BA3033" s="175"/>
      <c r="BB3033" s="175"/>
      <c r="BC3033" s="175"/>
      <c r="BD3033" s="175"/>
      <c r="BE3033" s="175"/>
      <c r="BF3033" s="175"/>
      <c r="BG3033" s="175"/>
      <c r="BH3033" s="175"/>
      <c r="BI3033" s="175"/>
      <c r="BJ3033" s="175"/>
      <c r="BK3033" s="175"/>
      <c r="BL3033" s="175"/>
      <c r="BM3033" s="175"/>
      <c r="BN3033" s="175"/>
      <c r="BO3033" s="175"/>
      <c r="BP3033" s="175"/>
      <c r="BQ3033" s="175"/>
      <c r="BR3033" s="175"/>
      <c r="BS3033" s="175"/>
      <c r="BT3033" s="175"/>
      <c r="BU3033" s="175"/>
      <c r="BV3033" s="175"/>
      <c r="BW3033" s="175"/>
      <c r="BX3033" s="175"/>
      <c r="BY3033" s="175"/>
      <c r="BZ3033" s="175"/>
      <c r="CA3033" s="175"/>
      <c r="CB3033" s="175"/>
      <c r="CC3033" s="175"/>
      <c r="CD3033" s="175"/>
      <c r="CE3033" s="175"/>
      <c r="CF3033" s="175"/>
      <c r="CG3033" s="175"/>
      <c r="CH3033" s="175"/>
      <c r="CI3033" s="175"/>
      <c r="CJ3033" s="175"/>
      <c r="CK3033" s="175"/>
      <c r="CL3033" s="175"/>
    </row>
    <row r="3034" spans="2:90" x14ac:dyDescent="0.4">
      <c r="B3034" s="132"/>
      <c r="E3034" s="8"/>
      <c r="H3034" s="12"/>
      <c r="I3034" s="60"/>
      <c r="J3034" s="60"/>
      <c r="K3034" s="15"/>
      <c r="L3034" s="15"/>
      <c r="M3034" s="15"/>
      <c r="N3034" s="15"/>
      <c r="O3034" s="15"/>
      <c r="P3034" s="15"/>
      <c r="R3034" s="15"/>
      <c r="S3034" s="175"/>
      <c r="T3034" s="175"/>
      <c r="U3034" s="175"/>
      <c r="V3034" s="175"/>
      <c r="W3034" s="175"/>
      <c r="X3034" s="175"/>
      <c r="Y3034" s="175"/>
      <c r="Z3034" s="175"/>
      <c r="AA3034" s="175"/>
      <c r="AB3034" s="175"/>
      <c r="AC3034" s="175"/>
      <c r="AD3034" s="175"/>
      <c r="AE3034" s="175"/>
      <c r="AF3034" s="175"/>
      <c r="AG3034" s="175"/>
      <c r="AH3034" s="175"/>
      <c r="AI3034" s="175"/>
      <c r="AJ3034" s="175"/>
      <c r="AK3034" s="175"/>
      <c r="AL3034" s="175"/>
      <c r="AM3034" s="175"/>
      <c r="AN3034" s="175"/>
      <c r="AO3034" s="175"/>
      <c r="AP3034" s="175"/>
      <c r="AQ3034" s="175"/>
      <c r="AR3034" s="175"/>
      <c r="AS3034" s="175"/>
      <c r="AT3034" s="175"/>
      <c r="AU3034" s="175"/>
      <c r="AV3034" s="175"/>
      <c r="AW3034" s="175"/>
      <c r="AX3034" s="175"/>
      <c r="AY3034" s="175"/>
      <c r="AZ3034" s="175"/>
      <c r="BA3034" s="175"/>
      <c r="BB3034" s="175"/>
      <c r="BC3034" s="175"/>
      <c r="BD3034" s="175"/>
      <c r="BE3034" s="175"/>
      <c r="BF3034" s="175"/>
      <c r="BG3034" s="175"/>
      <c r="BH3034" s="175"/>
      <c r="BI3034" s="175"/>
      <c r="BJ3034" s="175"/>
      <c r="BK3034" s="175"/>
      <c r="BL3034" s="175"/>
      <c r="BM3034" s="175"/>
      <c r="BN3034" s="175"/>
      <c r="BO3034" s="175"/>
      <c r="BP3034" s="175"/>
      <c r="BQ3034" s="175"/>
      <c r="BR3034" s="175"/>
      <c r="BS3034" s="175"/>
      <c r="BT3034" s="175"/>
      <c r="BU3034" s="175"/>
      <c r="BV3034" s="175"/>
      <c r="BW3034" s="175"/>
      <c r="BX3034" s="175"/>
      <c r="BY3034" s="175"/>
      <c r="BZ3034" s="175"/>
      <c r="CA3034" s="175"/>
      <c r="CB3034" s="175"/>
      <c r="CC3034" s="175"/>
      <c r="CD3034" s="175"/>
      <c r="CE3034" s="175"/>
      <c r="CF3034" s="175"/>
      <c r="CG3034" s="175"/>
      <c r="CH3034" s="175"/>
      <c r="CI3034" s="175"/>
      <c r="CJ3034" s="175"/>
      <c r="CK3034" s="175"/>
      <c r="CL3034" s="175"/>
    </row>
    <row r="3035" spans="2:90" x14ac:dyDescent="0.4">
      <c r="B3035" s="132"/>
      <c r="E3035" s="8"/>
      <c r="H3035" s="12"/>
      <c r="I3035" s="60"/>
      <c r="J3035" s="60"/>
      <c r="K3035" s="15"/>
      <c r="L3035" s="15"/>
      <c r="M3035" s="15"/>
      <c r="N3035" s="15"/>
      <c r="O3035" s="15"/>
      <c r="P3035" s="15"/>
      <c r="R3035" s="15"/>
      <c r="S3035" s="175"/>
      <c r="T3035" s="175"/>
      <c r="U3035" s="175"/>
      <c r="V3035" s="175"/>
      <c r="W3035" s="175"/>
      <c r="X3035" s="175"/>
      <c r="Y3035" s="175"/>
      <c r="Z3035" s="175"/>
      <c r="AA3035" s="175"/>
      <c r="AB3035" s="175"/>
      <c r="AC3035" s="175"/>
      <c r="AD3035" s="175"/>
      <c r="AE3035" s="175"/>
      <c r="AF3035" s="175"/>
      <c r="AG3035" s="175"/>
      <c r="AH3035" s="175"/>
      <c r="AI3035" s="175"/>
      <c r="AJ3035" s="175"/>
      <c r="AK3035" s="175"/>
      <c r="AL3035" s="175"/>
      <c r="AM3035" s="175"/>
      <c r="AN3035" s="175"/>
      <c r="AO3035" s="175"/>
      <c r="AP3035" s="175"/>
      <c r="AQ3035" s="175"/>
      <c r="AR3035" s="175"/>
      <c r="AS3035" s="175"/>
      <c r="AT3035" s="175"/>
      <c r="AU3035" s="175"/>
      <c r="AV3035" s="175"/>
      <c r="AW3035" s="175"/>
      <c r="AX3035" s="175"/>
      <c r="AY3035" s="175"/>
      <c r="AZ3035" s="175"/>
      <c r="BA3035" s="175"/>
      <c r="BB3035" s="175"/>
      <c r="BC3035" s="175"/>
      <c r="BD3035" s="175"/>
      <c r="BE3035" s="175"/>
      <c r="BF3035" s="175"/>
      <c r="BG3035" s="175"/>
      <c r="BH3035" s="175"/>
      <c r="BI3035" s="175"/>
      <c r="BJ3035" s="175"/>
      <c r="BK3035" s="175"/>
      <c r="BL3035" s="175"/>
      <c r="BM3035" s="175"/>
      <c r="BN3035" s="175"/>
      <c r="BO3035" s="175"/>
      <c r="BP3035" s="175"/>
      <c r="BQ3035" s="175"/>
      <c r="BR3035" s="175"/>
      <c r="BS3035" s="175"/>
      <c r="BT3035" s="175"/>
      <c r="BU3035" s="175"/>
      <c r="BV3035" s="175"/>
      <c r="BW3035" s="175"/>
      <c r="BX3035" s="175"/>
      <c r="BY3035" s="175"/>
      <c r="BZ3035" s="175"/>
      <c r="CA3035" s="175"/>
      <c r="CB3035" s="175"/>
      <c r="CC3035" s="175"/>
      <c r="CD3035" s="175"/>
      <c r="CE3035" s="175"/>
      <c r="CF3035" s="175"/>
      <c r="CG3035" s="175"/>
      <c r="CH3035" s="175"/>
      <c r="CI3035" s="175"/>
      <c r="CJ3035" s="175"/>
      <c r="CK3035" s="175"/>
      <c r="CL3035" s="175"/>
    </row>
    <row r="3041" spans="2:90" x14ac:dyDescent="0.4">
      <c r="B3041" s="202" t="s">
        <v>482</v>
      </c>
      <c r="C3041" s="27" t="s">
        <v>482</v>
      </c>
      <c r="D3041" s="27" t="s">
        <v>482</v>
      </c>
      <c r="E3041" s="27" t="s">
        <v>482</v>
      </c>
      <c r="F3041" s="27" t="s">
        <v>482</v>
      </c>
      <c r="G3041" s="27" t="s">
        <v>482</v>
      </c>
      <c r="H3041" s="202" t="s">
        <v>482</v>
      </c>
      <c r="I3041" s="203" t="s">
        <v>482</v>
      </c>
      <c r="J3041" s="203"/>
      <c r="K3041" s="202" t="s">
        <v>482</v>
      </c>
      <c r="L3041" s="202" t="s">
        <v>482</v>
      </c>
      <c r="M3041" s="202" t="s">
        <v>482</v>
      </c>
      <c r="N3041" s="202" t="s">
        <v>482</v>
      </c>
      <c r="O3041" s="202" t="s">
        <v>482</v>
      </c>
      <c r="P3041" s="202" t="s">
        <v>482</v>
      </c>
      <c r="R3041" s="202" t="s">
        <v>482</v>
      </c>
      <c r="S3041" s="202" t="s">
        <v>482</v>
      </c>
      <c r="T3041" s="202" t="s">
        <v>482</v>
      </c>
      <c r="U3041" s="202" t="s">
        <v>482</v>
      </c>
      <c r="V3041" s="202" t="s">
        <v>482</v>
      </c>
      <c r="W3041" s="202" t="s">
        <v>482</v>
      </c>
      <c r="X3041" s="202" t="s">
        <v>482</v>
      </c>
      <c r="Y3041" s="202" t="s">
        <v>482</v>
      </c>
      <c r="Z3041" s="202" t="s">
        <v>482</v>
      </c>
      <c r="AA3041" s="202" t="s">
        <v>482</v>
      </c>
      <c r="AB3041" s="202" t="s">
        <v>482</v>
      </c>
      <c r="AC3041" s="202" t="s">
        <v>482</v>
      </c>
      <c r="AD3041" s="202" t="s">
        <v>482</v>
      </c>
      <c r="AE3041" s="202" t="s">
        <v>482</v>
      </c>
      <c r="AF3041" s="202" t="s">
        <v>482</v>
      </c>
      <c r="AG3041" s="202" t="s">
        <v>482</v>
      </c>
      <c r="AH3041" s="202" t="s">
        <v>482</v>
      </c>
      <c r="AI3041" s="202" t="s">
        <v>482</v>
      </c>
      <c r="AJ3041" s="202" t="s">
        <v>482</v>
      </c>
      <c r="AK3041" s="202" t="s">
        <v>482</v>
      </c>
      <c r="AL3041" s="202" t="s">
        <v>482</v>
      </c>
      <c r="AM3041" s="202" t="s">
        <v>482</v>
      </c>
      <c r="AN3041" s="202" t="s">
        <v>482</v>
      </c>
      <c r="AO3041" s="202" t="s">
        <v>482</v>
      </c>
      <c r="AP3041" s="202" t="s">
        <v>482</v>
      </c>
      <c r="AQ3041" s="202" t="s">
        <v>482</v>
      </c>
      <c r="AR3041" s="202" t="s">
        <v>482</v>
      </c>
      <c r="AS3041" s="202" t="s">
        <v>482</v>
      </c>
      <c r="AT3041" s="202" t="s">
        <v>482</v>
      </c>
      <c r="AU3041" s="202" t="s">
        <v>482</v>
      </c>
      <c r="AV3041" s="202" t="s">
        <v>482</v>
      </c>
      <c r="AW3041" s="202" t="s">
        <v>482</v>
      </c>
      <c r="AX3041" s="202" t="s">
        <v>482</v>
      </c>
      <c r="AY3041" s="202" t="s">
        <v>482</v>
      </c>
      <c r="AZ3041" s="202" t="s">
        <v>482</v>
      </c>
      <c r="BA3041" s="202" t="s">
        <v>482</v>
      </c>
      <c r="BB3041" s="202" t="s">
        <v>482</v>
      </c>
      <c r="BC3041" s="202" t="s">
        <v>482</v>
      </c>
      <c r="BD3041" s="202" t="s">
        <v>482</v>
      </c>
      <c r="BE3041" s="202" t="s">
        <v>482</v>
      </c>
      <c r="BF3041" s="202" t="s">
        <v>482</v>
      </c>
      <c r="BG3041" s="202" t="s">
        <v>482</v>
      </c>
      <c r="BH3041" s="202" t="s">
        <v>482</v>
      </c>
      <c r="BI3041" s="202" t="s">
        <v>482</v>
      </c>
      <c r="BJ3041" s="202" t="s">
        <v>482</v>
      </c>
      <c r="BK3041" s="202" t="s">
        <v>482</v>
      </c>
      <c r="BL3041" s="202" t="s">
        <v>482</v>
      </c>
      <c r="BM3041" s="202" t="s">
        <v>482</v>
      </c>
      <c r="BN3041" s="202" t="s">
        <v>482</v>
      </c>
      <c r="BO3041" s="202" t="s">
        <v>482</v>
      </c>
      <c r="BP3041" s="202" t="s">
        <v>482</v>
      </c>
      <c r="BQ3041" s="202" t="s">
        <v>482</v>
      </c>
      <c r="BR3041" s="202" t="s">
        <v>482</v>
      </c>
      <c r="BS3041" s="202" t="s">
        <v>482</v>
      </c>
      <c r="BT3041" s="202" t="s">
        <v>482</v>
      </c>
      <c r="BU3041" s="202" t="s">
        <v>482</v>
      </c>
      <c r="BV3041" s="202" t="s">
        <v>482</v>
      </c>
      <c r="BW3041" s="202" t="s">
        <v>482</v>
      </c>
      <c r="BX3041" s="202" t="s">
        <v>482</v>
      </c>
      <c r="BY3041" s="202" t="s">
        <v>482</v>
      </c>
      <c r="BZ3041" s="202" t="s">
        <v>482</v>
      </c>
      <c r="CA3041" s="202" t="s">
        <v>482</v>
      </c>
      <c r="CB3041" s="202" t="s">
        <v>482</v>
      </c>
      <c r="CC3041" s="202" t="s">
        <v>482</v>
      </c>
      <c r="CD3041" s="202" t="s">
        <v>482</v>
      </c>
      <c r="CE3041" s="202" t="s">
        <v>482</v>
      </c>
      <c r="CF3041" s="202" t="s">
        <v>482</v>
      </c>
      <c r="CG3041" s="202" t="s">
        <v>482</v>
      </c>
      <c r="CH3041" s="202" t="s">
        <v>482</v>
      </c>
      <c r="CI3041" s="202" t="s">
        <v>482</v>
      </c>
      <c r="CJ3041" s="202" t="s">
        <v>482</v>
      </c>
      <c r="CK3041" s="202" t="s">
        <v>482</v>
      </c>
      <c r="CL3041" s="202" t="s">
        <v>482</v>
      </c>
    </row>
    <row r="3042" spans="2:90" x14ac:dyDescent="0.4">
      <c r="B3042" s="200"/>
      <c r="H3042" s="160"/>
      <c r="I3042" s="201"/>
      <c r="J3042" s="201"/>
      <c r="K3042" s="160"/>
      <c r="L3042" s="160"/>
      <c r="M3042" s="160"/>
      <c r="N3042" s="160"/>
      <c r="O3042" s="160"/>
      <c r="P3042" s="160"/>
      <c r="R3042" s="200"/>
      <c r="S3042" s="200"/>
      <c r="T3042" s="200"/>
      <c r="U3042" s="200"/>
      <c r="V3042" s="200"/>
      <c r="W3042" s="200"/>
      <c r="X3042" s="200"/>
      <c r="Y3042" s="200"/>
      <c r="Z3042" s="200"/>
      <c r="AA3042" s="200"/>
      <c r="AB3042" s="200"/>
      <c r="AC3042" s="200"/>
      <c r="AD3042" s="200"/>
      <c r="AE3042" s="200"/>
      <c r="AF3042" s="200"/>
      <c r="AG3042" s="200"/>
      <c r="AH3042" s="200"/>
      <c r="AI3042" s="200"/>
      <c r="AJ3042" s="200"/>
      <c r="AK3042" s="200"/>
      <c r="AL3042" s="200"/>
      <c r="AM3042" s="200"/>
      <c r="AN3042" s="200"/>
      <c r="AO3042" s="200"/>
      <c r="AP3042" s="200"/>
      <c r="AQ3042" s="200"/>
      <c r="AR3042" s="200"/>
      <c r="AS3042" s="200"/>
      <c r="AT3042" s="200"/>
      <c r="AU3042" s="200"/>
      <c r="AV3042" s="200"/>
      <c r="AW3042" s="200"/>
      <c r="AX3042" s="200"/>
      <c r="AY3042" s="200"/>
      <c r="AZ3042" s="200"/>
      <c r="BA3042" s="200"/>
      <c r="BB3042" s="200"/>
      <c r="BC3042" s="200"/>
      <c r="BD3042" s="200"/>
      <c r="BE3042" s="200"/>
      <c r="BF3042" s="200"/>
      <c r="BG3042" s="200"/>
      <c r="BH3042" s="200"/>
      <c r="BI3042" s="200"/>
      <c r="BJ3042" s="200"/>
      <c r="BK3042" s="200"/>
      <c r="BL3042" s="200"/>
      <c r="BM3042" s="200"/>
      <c r="BN3042" s="200"/>
      <c r="BO3042" s="200"/>
      <c r="BP3042" s="200"/>
      <c r="BQ3042" s="200"/>
      <c r="BR3042" s="200"/>
      <c r="BS3042" s="200"/>
      <c r="BT3042" s="200"/>
      <c r="BU3042" s="200"/>
      <c r="BV3042" s="200"/>
      <c r="BW3042" s="200"/>
      <c r="BX3042" s="200"/>
      <c r="BY3042" s="200"/>
      <c r="BZ3042" s="200"/>
      <c r="CA3042" s="200"/>
      <c r="CB3042" s="200"/>
      <c r="CC3042" s="200"/>
      <c r="CD3042" s="200"/>
      <c r="CE3042" s="200"/>
      <c r="CF3042" s="200"/>
      <c r="CG3042" s="200"/>
      <c r="CH3042" s="200"/>
      <c r="CI3042" s="200"/>
      <c r="CJ3042" s="200"/>
      <c r="CK3042" s="200"/>
      <c r="CL3042" s="200"/>
    </row>
    <row r="3043" spans="2:90" x14ac:dyDescent="0.4">
      <c r="B3043" s="200"/>
      <c r="H3043" s="160"/>
      <c r="I3043" s="201"/>
      <c r="J3043" s="201"/>
      <c r="K3043" s="160"/>
      <c r="L3043" s="160"/>
      <c r="M3043" s="160"/>
      <c r="N3043" s="160"/>
      <c r="O3043" s="160"/>
      <c r="P3043" s="160"/>
      <c r="R3043" s="200"/>
      <c r="S3043" s="200"/>
      <c r="T3043" s="200"/>
      <c r="U3043" s="200"/>
      <c r="V3043" s="200"/>
      <c r="W3043" s="200"/>
      <c r="X3043" s="200"/>
      <c r="Y3043" s="200"/>
      <c r="Z3043" s="200"/>
      <c r="AA3043" s="200"/>
      <c r="AB3043" s="200"/>
      <c r="AC3043" s="200"/>
      <c r="AD3043" s="200"/>
      <c r="AE3043" s="200"/>
      <c r="AF3043" s="200"/>
      <c r="AG3043" s="200"/>
      <c r="AH3043" s="200"/>
      <c r="AI3043" s="200"/>
      <c r="AJ3043" s="200"/>
      <c r="AK3043" s="200"/>
      <c r="AL3043" s="200"/>
      <c r="AM3043" s="200"/>
      <c r="AN3043" s="200"/>
      <c r="AO3043" s="200"/>
      <c r="AP3043" s="200"/>
      <c r="AQ3043" s="200"/>
      <c r="AR3043" s="200"/>
      <c r="AS3043" s="200"/>
      <c r="AT3043" s="200"/>
      <c r="AU3043" s="200"/>
      <c r="AV3043" s="200"/>
      <c r="AW3043" s="200"/>
      <c r="AX3043" s="200"/>
      <c r="AY3043" s="200"/>
      <c r="AZ3043" s="200"/>
      <c r="BA3043" s="200"/>
      <c r="BB3043" s="200"/>
      <c r="BC3043" s="200"/>
      <c r="BD3043" s="200"/>
      <c r="BE3043" s="200"/>
      <c r="BF3043" s="200"/>
      <c r="BG3043" s="200"/>
      <c r="BH3043" s="200"/>
      <c r="BI3043" s="200"/>
      <c r="BJ3043" s="200"/>
      <c r="BK3043" s="200"/>
      <c r="BL3043" s="200"/>
      <c r="BM3043" s="200"/>
      <c r="BN3043" s="200"/>
      <c r="BO3043" s="200"/>
      <c r="BP3043" s="200"/>
      <c r="BQ3043" s="200"/>
      <c r="BR3043" s="200"/>
      <c r="BS3043" s="200"/>
      <c r="BT3043" s="200"/>
      <c r="BU3043" s="200"/>
      <c r="BV3043" s="200"/>
      <c r="BW3043" s="200"/>
      <c r="BX3043" s="200"/>
      <c r="BY3043" s="200"/>
      <c r="BZ3043" s="200"/>
      <c r="CA3043" s="200"/>
      <c r="CB3043" s="200"/>
      <c r="CC3043" s="200"/>
      <c r="CD3043" s="200"/>
      <c r="CE3043" s="200"/>
      <c r="CF3043" s="200"/>
      <c r="CG3043" s="200"/>
      <c r="CH3043" s="200"/>
      <c r="CI3043" s="200"/>
      <c r="CJ3043" s="200"/>
      <c r="CK3043" s="200"/>
      <c r="CL3043" s="200"/>
    </row>
    <row r="3044" spans="2:90" x14ac:dyDescent="0.4">
      <c r="B3044" s="200"/>
      <c r="H3044" s="160"/>
      <c r="I3044" s="201"/>
      <c r="J3044" s="201"/>
      <c r="K3044" s="160"/>
      <c r="L3044" s="160"/>
      <c r="M3044" s="160"/>
      <c r="N3044" s="160"/>
      <c r="O3044" s="160"/>
      <c r="P3044" s="160"/>
      <c r="R3044" s="200"/>
      <c r="S3044" s="200"/>
      <c r="T3044" s="200"/>
      <c r="U3044" s="200"/>
      <c r="V3044" s="200"/>
      <c r="W3044" s="200"/>
      <c r="X3044" s="200"/>
      <c r="Y3044" s="200"/>
      <c r="Z3044" s="200"/>
      <c r="AA3044" s="200"/>
      <c r="AB3044" s="200"/>
      <c r="AC3044" s="200"/>
      <c r="AD3044" s="200"/>
      <c r="AE3044" s="200"/>
      <c r="AF3044" s="200"/>
      <c r="AG3044" s="200"/>
      <c r="AH3044" s="200"/>
      <c r="AI3044" s="200"/>
      <c r="AJ3044" s="200"/>
      <c r="AK3044" s="200"/>
      <c r="AL3044" s="200"/>
      <c r="AM3044" s="200"/>
      <c r="AN3044" s="200"/>
      <c r="AO3044" s="200"/>
      <c r="AP3044" s="200"/>
      <c r="AQ3044" s="200"/>
      <c r="AR3044" s="200"/>
      <c r="AS3044" s="200"/>
      <c r="AT3044" s="200"/>
      <c r="AU3044" s="200"/>
      <c r="AV3044" s="200"/>
      <c r="AW3044" s="200"/>
      <c r="AX3044" s="200"/>
      <c r="AY3044" s="200"/>
      <c r="AZ3044" s="200"/>
      <c r="BA3044" s="200"/>
      <c r="BB3044" s="200"/>
      <c r="BC3044" s="200"/>
      <c r="BD3044" s="200"/>
      <c r="BE3044" s="200"/>
      <c r="BF3044" s="200"/>
      <c r="BG3044" s="200"/>
      <c r="BH3044" s="200"/>
      <c r="BI3044" s="200"/>
      <c r="BJ3044" s="200"/>
      <c r="BK3044" s="200"/>
      <c r="BL3044" s="200"/>
      <c r="BM3044" s="200"/>
      <c r="BN3044" s="200"/>
      <c r="BO3044" s="200"/>
      <c r="BP3044" s="200"/>
      <c r="BQ3044" s="200"/>
      <c r="BR3044" s="200"/>
      <c r="BS3044" s="200"/>
      <c r="BT3044" s="200"/>
      <c r="BU3044" s="200"/>
      <c r="BV3044" s="200"/>
      <c r="BW3044" s="200"/>
      <c r="BX3044" s="200"/>
      <c r="BY3044" s="200"/>
      <c r="BZ3044" s="200"/>
      <c r="CA3044" s="200"/>
      <c r="CB3044" s="200"/>
      <c r="CC3044" s="200"/>
      <c r="CD3044" s="200"/>
      <c r="CE3044" s="200"/>
      <c r="CF3044" s="200"/>
      <c r="CG3044" s="200"/>
      <c r="CH3044" s="200"/>
      <c r="CI3044" s="200"/>
      <c r="CJ3044" s="200"/>
      <c r="CK3044" s="200"/>
      <c r="CL3044" s="200"/>
    </row>
    <row r="3045" spans="2:90" x14ac:dyDescent="0.4">
      <c r="B3045" s="200"/>
      <c r="H3045" s="160"/>
      <c r="I3045" s="201"/>
      <c r="J3045" s="201"/>
      <c r="K3045" s="160"/>
      <c r="L3045" s="160"/>
      <c r="M3045" s="160"/>
      <c r="N3045" s="160"/>
      <c r="O3045" s="160"/>
      <c r="P3045" s="160"/>
      <c r="R3045" s="200"/>
      <c r="S3045" s="200"/>
      <c r="T3045" s="200"/>
      <c r="U3045" s="200"/>
      <c r="V3045" s="200"/>
      <c r="W3045" s="200"/>
      <c r="X3045" s="200"/>
      <c r="Y3045" s="200"/>
      <c r="Z3045" s="200"/>
      <c r="AA3045" s="200"/>
      <c r="AB3045" s="200"/>
      <c r="AC3045" s="200"/>
      <c r="AD3045" s="200"/>
      <c r="AE3045" s="200"/>
      <c r="AF3045" s="200"/>
      <c r="AG3045" s="200"/>
      <c r="AH3045" s="200"/>
      <c r="AI3045" s="200"/>
      <c r="AJ3045" s="200"/>
      <c r="AK3045" s="200"/>
      <c r="AL3045" s="200"/>
      <c r="AM3045" s="200"/>
      <c r="AN3045" s="200"/>
      <c r="AO3045" s="200"/>
      <c r="AP3045" s="200"/>
      <c r="AQ3045" s="200"/>
      <c r="AR3045" s="200"/>
      <c r="AS3045" s="200"/>
      <c r="AT3045" s="200"/>
      <c r="AU3045" s="200"/>
      <c r="AV3045" s="200"/>
      <c r="AW3045" s="200"/>
      <c r="AX3045" s="200"/>
      <c r="AY3045" s="200"/>
      <c r="AZ3045" s="200"/>
      <c r="BA3045" s="200"/>
      <c r="BB3045" s="200"/>
      <c r="BC3045" s="200"/>
      <c r="BD3045" s="200"/>
      <c r="BE3045" s="200"/>
      <c r="BF3045" s="200"/>
      <c r="BG3045" s="200"/>
      <c r="BH3045" s="200"/>
      <c r="BI3045" s="200"/>
      <c r="BJ3045" s="200"/>
      <c r="BK3045" s="200"/>
      <c r="BL3045" s="200"/>
      <c r="BM3045" s="200"/>
      <c r="BN3045" s="200"/>
      <c r="BO3045" s="200"/>
      <c r="BP3045" s="200"/>
      <c r="BQ3045" s="200"/>
      <c r="BR3045" s="200"/>
      <c r="BS3045" s="200"/>
      <c r="BT3045" s="200"/>
      <c r="BU3045" s="200"/>
      <c r="BV3045" s="200"/>
      <c r="BW3045" s="200"/>
      <c r="BX3045" s="200"/>
      <c r="BY3045" s="200"/>
      <c r="BZ3045" s="200"/>
      <c r="CA3045" s="200"/>
      <c r="CB3045" s="200"/>
      <c r="CC3045" s="200"/>
      <c r="CD3045" s="200"/>
      <c r="CE3045" s="200"/>
      <c r="CF3045" s="200"/>
      <c r="CG3045" s="200"/>
      <c r="CH3045" s="200"/>
      <c r="CI3045" s="200"/>
      <c r="CJ3045" s="200"/>
      <c r="CK3045" s="200"/>
      <c r="CL3045" s="200"/>
    </row>
    <row r="3046" spans="2:90" x14ac:dyDescent="0.4">
      <c r="B3046" s="200"/>
      <c r="H3046" s="160"/>
      <c r="I3046" s="201"/>
      <c r="J3046" s="201"/>
      <c r="K3046" s="160"/>
      <c r="L3046" s="160"/>
      <c r="M3046" s="160"/>
      <c r="N3046" s="160"/>
      <c r="O3046" s="160"/>
      <c r="P3046" s="160"/>
      <c r="R3046" s="200"/>
      <c r="S3046" s="200"/>
      <c r="T3046" s="200"/>
      <c r="U3046" s="200"/>
      <c r="V3046" s="200"/>
      <c r="W3046" s="200"/>
      <c r="X3046" s="200"/>
      <c r="Y3046" s="200"/>
      <c r="Z3046" s="200"/>
      <c r="AA3046" s="200"/>
      <c r="AB3046" s="200"/>
      <c r="AC3046" s="200"/>
      <c r="AD3046" s="200"/>
      <c r="AE3046" s="200"/>
      <c r="AF3046" s="200"/>
      <c r="AG3046" s="200"/>
      <c r="AH3046" s="200"/>
      <c r="AI3046" s="200"/>
      <c r="AJ3046" s="200"/>
      <c r="AK3046" s="200"/>
      <c r="AL3046" s="200"/>
      <c r="AM3046" s="200"/>
      <c r="AN3046" s="200"/>
      <c r="AO3046" s="200"/>
      <c r="AP3046" s="200"/>
      <c r="AQ3046" s="200"/>
      <c r="AR3046" s="200"/>
      <c r="AS3046" s="200"/>
      <c r="AT3046" s="200"/>
      <c r="AU3046" s="200"/>
      <c r="AV3046" s="200"/>
      <c r="AW3046" s="200"/>
      <c r="AX3046" s="200"/>
      <c r="AY3046" s="200"/>
      <c r="AZ3046" s="200"/>
      <c r="BA3046" s="200"/>
      <c r="BB3046" s="200"/>
      <c r="BC3046" s="200"/>
      <c r="BD3046" s="200"/>
      <c r="BE3046" s="200"/>
      <c r="BF3046" s="200"/>
      <c r="BG3046" s="200"/>
      <c r="BH3046" s="200"/>
      <c r="BI3046" s="200"/>
      <c r="BJ3046" s="200"/>
      <c r="BK3046" s="200"/>
      <c r="BL3046" s="200"/>
      <c r="BM3046" s="200"/>
      <c r="BN3046" s="200"/>
      <c r="BO3046" s="200"/>
      <c r="BP3046" s="200"/>
      <c r="BQ3046" s="200"/>
      <c r="BR3046" s="200"/>
      <c r="BS3046" s="200"/>
      <c r="BT3046" s="200"/>
      <c r="BU3046" s="200"/>
      <c r="BV3046" s="200"/>
      <c r="BW3046" s="200"/>
      <c r="BX3046" s="200"/>
      <c r="BY3046" s="200"/>
      <c r="BZ3046" s="200"/>
      <c r="CA3046" s="200"/>
      <c r="CB3046" s="200"/>
      <c r="CC3046" s="200"/>
      <c r="CD3046" s="200"/>
      <c r="CE3046" s="200"/>
      <c r="CF3046" s="200"/>
      <c r="CG3046" s="200"/>
      <c r="CH3046" s="200"/>
      <c r="CI3046" s="200"/>
      <c r="CJ3046" s="200"/>
      <c r="CK3046" s="200"/>
      <c r="CL3046" s="200"/>
    </row>
    <row r="3047" spans="2:90" x14ac:dyDescent="0.4">
      <c r="B3047" s="200"/>
      <c r="H3047" s="160"/>
      <c r="I3047" s="201"/>
      <c r="J3047" s="201"/>
      <c r="K3047" s="160"/>
      <c r="L3047" s="160"/>
      <c r="M3047" s="160"/>
      <c r="N3047" s="160"/>
      <c r="O3047" s="160"/>
      <c r="P3047" s="160"/>
      <c r="R3047" s="200"/>
      <c r="S3047" s="200"/>
      <c r="T3047" s="200"/>
      <c r="U3047" s="200"/>
      <c r="V3047" s="200"/>
      <c r="W3047" s="200"/>
      <c r="X3047" s="200"/>
      <c r="Y3047" s="200"/>
      <c r="Z3047" s="200"/>
      <c r="AA3047" s="200"/>
      <c r="AB3047" s="200"/>
      <c r="AC3047" s="200"/>
      <c r="AD3047" s="200"/>
      <c r="AE3047" s="200"/>
      <c r="AF3047" s="200"/>
      <c r="AG3047" s="200"/>
      <c r="AH3047" s="200"/>
      <c r="AI3047" s="200"/>
      <c r="AJ3047" s="200"/>
      <c r="AK3047" s="200"/>
      <c r="AL3047" s="200"/>
      <c r="AM3047" s="200"/>
      <c r="AN3047" s="200"/>
      <c r="AO3047" s="200"/>
      <c r="AP3047" s="200"/>
      <c r="AQ3047" s="200"/>
      <c r="AR3047" s="200"/>
      <c r="AS3047" s="200"/>
      <c r="AT3047" s="200"/>
      <c r="AU3047" s="200"/>
      <c r="AV3047" s="200"/>
      <c r="AW3047" s="200"/>
      <c r="AX3047" s="200"/>
      <c r="AY3047" s="200"/>
      <c r="AZ3047" s="200"/>
      <c r="BA3047" s="200"/>
      <c r="BB3047" s="200"/>
      <c r="BC3047" s="200"/>
      <c r="BD3047" s="200"/>
      <c r="BE3047" s="200"/>
      <c r="BF3047" s="200"/>
      <c r="BG3047" s="200"/>
      <c r="BH3047" s="200"/>
      <c r="BI3047" s="200"/>
      <c r="BJ3047" s="200"/>
      <c r="BK3047" s="200"/>
      <c r="BL3047" s="200"/>
      <c r="BM3047" s="200"/>
      <c r="BN3047" s="200"/>
      <c r="BO3047" s="200"/>
      <c r="BP3047" s="200"/>
      <c r="BQ3047" s="200"/>
      <c r="BR3047" s="200"/>
      <c r="BS3047" s="200"/>
      <c r="BT3047" s="200"/>
      <c r="BU3047" s="200"/>
      <c r="BV3047" s="200"/>
      <c r="BW3047" s="200"/>
      <c r="BX3047" s="200"/>
      <c r="BY3047" s="200"/>
      <c r="BZ3047" s="200"/>
      <c r="CA3047" s="200"/>
      <c r="CB3047" s="200"/>
      <c r="CC3047" s="200"/>
      <c r="CD3047" s="200"/>
      <c r="CE3047" s="200"/>
      <c r="CF3047" s="200"/>
      <c r="CG3047" s="200"/>
      <c r="CH3047" s="200"/>
      <c r="CI3047" s="200"/>
      <c r="CJ3047" s="200"/>
      <c r="CK3047" s="200"/>
      <c r="CL3047" s="200"/>
    </row>
    <row r="3048" spans="2:90" x14ac:dyDescent="0.4">
      <c r="B3048" s="200"/>
      <c r="H3048" s="160"/>
      <c r="I3048" s="201"/>
      <c r="J3048" s="201"/>
      <c r="K3048" s="160"/>
      <c r="L3048" s="160"/>
      <c r="M3048" s="160"/>
      <c r="N3048" s="160"/>
      <c r="O3048" s="160"/>
      <c r="P3048" s="160"/>
      <c r="R3048" s="200"/>
      <c r="S3048" s="200"/>
      <c r="T3048" s="200"/>
      <c r="U3048" s="200"/>
      <c r="V3048" s="200"/>
      <c r="W3048" s="200"/>
      <c r="X3048" s="200"/>
      <c r="Y3048" s="200"/>
      <c r="Z3048" s="200"/>
      <c r="AA3048" s="200"/>
      <c r="AB3048" s="200"/>
      <c r="AC3048" s="200"/>
      <c r="AD3048" s="200"/>
      <c r="AE3048" s="200"/>
      <c r="AF3048" s="200"/>
      <c r="AG3048" s="200"/>
      <c r="AH3048" s="200"/>
      <c r="AI3048" s="200"/>
      <c r="AJ3048" s="200"/>
      <c r="AK3048" s="200"/>
      <c r="AL3048" s="200"/>
      <c r="AM3048" s="200"/>
      <c r="AN3048" s="200"/>
      <c r="AO3048" s="200"/>
      <c r="AP3048" s="200"/>
      <c r="AQ3048" s="200"/>
      <c r="AR3048" s="200"/>
      <c r="AS3048" s="200"/>
      <c r="AT3048" s="200"/>
      <c r="AU3048" s="200"/>
      <c r="AV3048" s="200"/>
      <c r="AW3048" s="200"/>
      <c r="AX3048" s="200"/>
      <c r="AY3048" s="200"/>
      <c r="AZ3048" s="200"/>
      <c r="BA3048" s="200"/>
      <c r="BB3048" s="200"/>
      <c r="BC3048" s="200"/>
      <c r="BD3048" s="200"/>
      <c r="BE3048" s="200"/>
      <c r="BF3048" s="200"/>
      <c r="BG3048" s="200"/>
      <c r="BH3048" s="200"/>
      <c r="BI3048" s="200"/>
      <c r="BJ3048" s="200"/>
      <c r="BK3048" s="200"/>
      <c r="BL3048" s="200"/>
      <c r="BM3048" s="200"/>
      <c r="BN3048" s="200"/>
      <c r="BO3048" s="200"/>
      <c r="BP3048" s="200"/>
      <c r="BQ3048" s="200"/>
      <c r="BR3048" s="200"/>
      <c r="BS3048" s="200"/>
      <c r="BT3048" s="200"/>
      <c r="BU3048" s="200"/>
      <c r="BV3048" s="200"/>
      <c r="BW3048" s="200"/>
      <c r="BX3048" s="200"/>
      <c r="BY3048" s="200"/>
      <c r="BZ3048" s="200"/>
      <c r="CA3048" s="200"/>
      <c r="CB3048" s="200"/>
      <c r="CC3048" s="200"/>
      <c r="CD3048" s="200"/>
      <c r="CE3048" s="200"/>
      <c r="CF3048" s="200"/>
      <c r="CG3048" s="200"/>
      <c r="CH3048" s="200"/>
      <c r="CI3048" s="200"/>
      <c r="CJ3048" s="200"/>
      <c r="CK3048" s="200"/>
      <c r="CL3048" s="200"/>
    </row>
    <row r="3049" spans="2:90" x14ac:dyDescent="0.4">
      <c r="B3049" s="200"/>
      <c r="H3049" s="160"/>
      <c r="I3049" s="201"/>
      <c r="J3049" s="201"/>
      <c r="K3049" s="160"/>
      <c r="L3049" s="160"/>
      <c r="M3049" s="160"/>
      <c r="N3049" s="160"/>
      <c r="O3049" s="160"/>
      <c r="P3049" s="160"/>
      <c r="R3049" s="200"/>
      <c r="S3049" s="200"/>
      <c r="T3049" s="200"/>
      <c r="U3049" s="200"/>
      <c r="V3049" s="200"/>
      <c r="W3049" s="200"/>
      <c r="X3049" s="200"/>
      <c r="Y3049" s="200"/>
      <c r="Z3049" s="200"/>
      <c r="AA3049" s="200"/>
      <c r="AB3049" s="200"/>
      <c r="AC3049" s="200"/>
      <c r="AD3049" s="200"/>
      <c r="AE3049" s="200"/>
      <c r="AF3049" s="200"/>
      <c r="AG3049" s="200"/>
      <c r="AH3049" s="200"/>
      <c r="AI3049" s="200"/>
      <c r="AJ3049" s="200"/>
      <c r="AK3049" s="200"/>
      <c r="AL3049" s="200"/>
      <c r="AM3049" s="200"/>
      <c r="AN3049" s="200"/>
      <c r="AO3049" s="200"/>
      <c r="AP3049" s="200"/>
      <c r="AQ3049" s="200"/>
      <c r="AR3049" s="200"/>
      <c r="AS3049" s="200"/>
      <c r="AT3049" s="200"/>
      <c r="AU3049" s="200"/>
      <c r="AV3049" s="200"/>
      <c r="AW3049" s="200"/>
      <c r="AX3049" s="200"/>
      <c r="AY3049" s="200"/>
      <c r="AZ3049" s="200"/>
      <c r="BA3049" s="200"/>
      <c r="BB3049" s="200"/>
      <c r="BC3049" s="200"/>
      <c r="BD3049" s="200"/>
      <c r="BE3049" s="200"/>
      <c r="BF3049" s="200"/>
      <c r="BG3049" s="200"/>
      <c r="BH3049" s="200"/>
      <c r="BI3049" s="200"/>
      <c r="BJ3049" s="200"/>
      <c r="BK3049" s="200"/>
      <c r="BL3049" s="200"/>
      <c r="BM3049" s="200"/>
      <c r="BN3049" s="200"/>
      <c r="BO3049" s="200"/>
      <c r="BP3049" s="200"/>
      <c r="BQ3049" s="200"/>
      <c r="BR3049" s="200"/>
      <c r="BS3049" s="200"/>
      <c r="BT3049" s="200"/>
      <c r="BU3049" s="200"/>
      <c r="BV3049" s="200"/>
      <c r="BW3049" s="200"/>
      <c r="BX3049" s="200"/>
      <c r="BY3049" s="200"/>
      <c r="BZ3049" s="200"/>
      <c r="CA3049" s="200"/>
      <c r="CB3049" s="200"/>
      <c r="CC3049" s="200"/>
      <c r="CD3049" s="200"/>
      <c r="CE3049" s="200"/>
      <c r="CF3049" s="200"/>
      <c r="CG3049" s="200"/>
      <c r="CH3049" s="200"/>
      <c r="CI3049" s="200"/>
      <c r="CJ3049" s="200"/>
      <c r="CK3049" s="200"/>
      <c r="CL3049" s="200"/>
    </row>
    <row r="3050" spans="2:90" x14ac:dyDescent="0.4">
      <c r="B3050" s="200"/>
      <c r="H3050" s="160"/>
      <c r="I3050" s="201"/>
      <c r="J3050" s="201"/>
      <c r="K3050" s="160"/>
      <c r="L3050" s="160"/>
      <c r="M3050" s="160"/>
      <c r="N3050" s="160"/>
      <c r="O3050" s="160"/>
      <c r="P3050" s="160"/>
      <c r="R3050" s="200"/>
      <c r="S3050" s="200"/>
      <c r="T3050" s="200"/>
      <c r="U3050" s="200"/>
      <c r="V3050" s="200"/>
      <c r="W3050" s="200"/>
      <c r="X3050" s="200"/>
      <c r="Y3050" s="200"/>
      <c r="Z3050" s="200"/>
      <c r="AA3050" s="200"/>
      <c r="AB3050" s="200"/>
      <c r="AC3050" s="200"/>
      <c r="AD3050" s="200"/>
      <c r="AE3050" s="200"/>
      <c r="AF3050" s="200"/>
      <c r="AG3050" s="200"/>
      <c r="AH3050" s="200"/>
      <c r="AI3050" s="200"/>
      <c r="AJ3050" s="200"/>
      <c r="AK3050" s="200"/>
      <c r="AL3050" s="200"/>
      <c r="AM3050" s="200"/>
      <c r="AN3050" s="200"/>
      <c r="AO3050" s="200"/>
      <c r="AP3050" s="200"/>
      <c r="AQ3050" s="200"/>
      <c r="AR3050" s="200"/>
      <c r="AS3050" s="200"/>
      <c r="AT3050" s="200"/>
      <c r="AU3050" s="200"/>
      <c r="AV3050" s="200"/>
      <c r="AW3050" s="200"/>
      <c r="AX3050" s="200"/>
      <c r="AY3050" s="200"/>
      <c r="AZ3050" s="200"/>
      <c r="BA3050" s="200"/>
      <c r="BB3050" s="200"/>
      <c r="BC3050" s="200"/>
      <c r="BD3050" s="200"/>
      <c r="BE3050" s="200"/>
      <c r="BF3050" s="200"/>
      <c r="BG3050" s="200"/>
      <c r="BH3050" s="200"/>
      <c r="BI3050" s="200"/>
      <c r="BJ3050" s="200"/>
      <c r="BK3050" s="200"/>
      <c r="BL3050" s="200"/>
      <c r="BM3050" s="200"/>
      <c r="BN3050" s="200"/>
      <c r="BO3050" s="200"/>
      <c r="BP3050" s="200"/>
      <c r="BQ3050" s="200"/>
      <c r="BR3050" s="200"/>
      <c r="BS3050" s="200"/>
      <c r="BT3050" s="200"/>
      <c r="BU3050" s="200"/>
      <c r="BV3050" s="200"/>
      <c r="BW3050" s="200"/>
      <c r="BX3050" s="200"/>
      <c r="BY3050" s="200"/>
      <c r="BZ3050" s="200"/>
      <c r="CA3050" s="200"/>
      <c r="CB3050" s="200"/>
      <c r="CC3050" s="200"/>
      <c r="CD3050" s="200"/>
      <c r="CE3050" s="200"/>
      <c r="CF3050" s="200"/>
      <c r="CG3050" s="200"/>
      <c r="CH3050" s="200"/>
      <c r="CI3050" s="200"/>
      <c r="CJ3050" s="200"/>
      <c r="CK3050" s="200"/>
      <c r="CL3050" s="200"/>
    </row>
    <row r="3051" spans="2:90" x14ac:dyDescent="0.4">
      <c r="B3051" s="200"/>
      <c r="H3051" s="160"/>
      <c r="I3051" s="201"/>
      <c r="J3051" s="201"/>
      <c r="K3051" s="160"/>
      <c r="L3051" s="160"/>
      <c r="M3051" s="160"/>
      <c r="N3051" s="160"/>
      <c r="O3051" s="160"/>
      <c r="P3051" s="160"/>
      <c r="R3051" s="200"/>
      <c r="S3051" s="200"/>
      <c r="T3051" s="200"/>
      <c r="U3051" s="200"/>
      <c r="V3051" s="200"/>
      <c r="W3051" s="200"/>
      <c r="X3051" s="200"/>
      <c r="Y3051" s="200"/>
      <c r="Z3051" s="200"/>
      <c r="AA3051" s="200"/>
      <c r="AB3051" s="200"/>
      <c r="AC3051" s="200"/>
      <c r="AD3051" s="200"/>
      <c r="AE3051" s="200"/>
      <c r="AF3051" s="200"/>
      <c r="AG3051" s="200"/>
      <c r="AH3051" s="200"/>
      <c r="AI3051" s="200"/>
      <c r="AJ3051" s="200"/>
      <c r="AK3051" s="200"/>
      <c r="AL3051" s="200"/>
      <c r="AM3051" s="200"/>
      <c r="AN3051" s="200"/>
      <c r="AO3051" s="200"/>
      <c r="AP3051" s="200"/>
      <c r="AQ3051" s="200"/>
      <c r="AR3051" s="200"/>
      <c r="AS3051" s="200"/>
      <c r="AT3051" s="200"/>
      <c r="AU3051" s="200"/>
      <c r="AV3051" s="200"/>
      <c r="AW3051" s="200"/>
      <c r="AX3051" s="200"/>
      <c r="AY3051" s="200"/>
      <c r="AZ3051" s="200"/>
      <c r="BA3051" s="200"/>
      <c r="BB3051" s="200"/>
      <c r="BC3051" s="200"/>
      <c r="BD3051" s="200"/>
      <c r="BE3051" s="200"/>
      <c r="BF3051" s="200"/>
      <c r="BG3051" s="200"/>
      <c r="BH3051" s="200"/>
      <c r="BI3051" s="200"/>
      <c r="BJ3051" s="200"/>
      <c r="BK3051" s="200"/>
      <c r="BL3051" s="200"/>
      <c r="BM3051" s="200"/>
      <c r="BN3051" s="200"/>
      <c r="BO3051" s="200"/>
      <c r="BP3051" s="200"/>
      <c r="BQ3051" s="200"/>
      <c r="BR3051" s="200"/>
      <c r="BS3051" s="200"/>
      <c r="BT3051" s="200"/>
      <c r="BU3051" s="200"/>
      <c r="BV3051" s="200"/>
      <c r="BW3051" s="200"/>
      <c r="BX3051" s="200"/>
      <c r="BY3051" s="200"/>
      <c r="BZ3051" s="200"/>
      <c r="CA3051" s="200"/>
      <c r="CB3051" s="200"/>
      <c r="CC3051" s="200"/>
      <c r="CD3051" s="200"/>
      <c r="CE3051" s="200"/>
      <c r="CF3051" s="200"/>
      <c r="CG3051" s="200"/>
      <c r="CH3051" s="200"/>
      <c r="CI3051" s="200"/>
      <c r="CJ3051" s="200"/>
      <c r="CK3051" s="200"/>
      <c r="CL3051" s="200"/>
    </row>
    <row r="3052" spans="2:90" x14ac:dyDescent="0.4">
      <c r="B3052" s="200"/>
      <c r="H3052" s="160"/>
      <c r="I3052" s="201"/>
      <c r="J3052" s="201"/>
      <c r="K3052" s="160"/>
      <c r="L3052" s="160"/>
      <c r="M3052" s="160"/>
      <c r="N3052" s="160"/>
      <c r="O3052" s="160"/>
      <c r="P3052" s="160"/>
      <c r="R3052" s="200"/>
      <c r="S3052" s="200"/>
      <c r="T3052" s="200"/>
      <c r="U3052" s="200"/>
      <c r="V3052" s="200"/>
      <c r="W3052" s="200"/>
      <c r="X3052" s="200"/>
      <c r="Y3052" s="200"/>
      <c r="Z3052" s="200"/>
      <c r="AA3052" s="200"/>
      <c r="AB3052" s="200"/>
      <c r="AC3052" s="200"/>
      <c r="AD3052" s="200"/>
      <c r="AE3052" s="200"/>
      <c r="AF3052" s="200"/>
      <c r="AG3052" s="200"/>
      <c r="AH3052" s="200"/>
      <c r="AI3052" s="200"/>
      <c r="AJ3052" s="200"/>
      <c r="AK3052" s="200"/>
      <c r="AL3052" s="200"/>
      <c r="AM3052" s="200"/>
      <c r="AN3052" s="200"/>
      <c r="AO3052" s="200"/>
      <c r="AP3052" s="200"/>
      <c r="AQ3052" s="200"/>
      <c r="AR3052" s="200"/>
      <c r="AS3052" s="200"/>
      <c r="AT3052" s="200"/>
      <c r="AU3052" s="200"/>
      <c r="AV3052" s="200"/>
      <c r="AW3052" s="200"/>
      <c r="AX3052" s="200"/>
      <c r="AY3052" s="200"/>
      <c r="AZ3052" s="200"/>
      <c r="BA3052" s="200"/>
      <c r="BB3052" s="200"/>
      <c r="BC3052" s="200"/>
      <c r="BD3052" s="200"/>
      <c r="BE3052" s="200"/>
      <c r="BF3052" s="200"/>
      <c r="BG3052" s="200"/>
      <c r="BH3052" s="200"/>
      <c r="BI3052" s="200"/>
      <c r="BJ3052" s="200"/>
      <c r="BK3052" s="200"/>
      <c r="BL3052" s="200"/>
      <c r="BM3052" s="200"/>
      <c r="BN3052" s="200"/>
      <c r="BO3052" s="200"/>
      <c r="BP3052" s="200"/>
      <c r="BQ3052" s="200"/>
      <c r="BR3052" s="200"/>
      <c r="BS3052" s="200"/>
      <c r="BT3052" s="200"/>
      <c r="BU3052" s="200"/>
      <c r="BV3052" s="200"/>
      <c r="BW3052" s="200"/>
      <c r="BX3052" s="200"/>
      <c r="BY3052" s="200"/>
      <c r="BZ3052" s="200"/>
      <c r="CA3052" s="200"/>
      <c r="CB3052" s="200"/>
      <c r="CC3052" s="200"/>
      <c r="CD3052" s="200"/>
      <c r="CE3052" s="200"/>
      <c r="CF3052" s="200"/>
      <c r="CG3052" s="200"/>
      <c r="CH3052" s="200"/>
      <c r="CI3052" s="200"/>
      <c r="CJ3052" s="200"/>
      <c r="CK3052" s="200"/>
      <c r="CL3052" s="200"/>
    </row>
    <row r="3053" spans="2:90" x14ac:dyDescent="0.4">
      <c r="B3053" s="200"/>
      <c r="H3053" s="160"/>
      <c r="I3053" s="201"/>
      <c r="J3053" s="201"/>
      <c r="K3053" s="160"/>
      <c r="L3053" s="160"/>
      <c r="M3053" s="160"/>
      <c r="N3053" s="160"/>
      <c r="O3053" s="160"/>
      <c r="P3053" s="160"/>
      <c r="R3053" s="200"/>
      <c r="S3053" s="200"/>
      <c r="T3053" s="200"/>
      <c r="U3053" s="200"/>
      <c r="V3053" s="200"/>
      <c r="W3053" s="200"/>
      <c r="X3053" s="200"/>
      <c r="Y3053" s="200"/>
      <c r="Z3053" s="200"/>
      <c r="AA3053" s="200"/>
      <c r="AB3053" s="200"/>
      <c r="AC3053" s="200"/>
      <c r="AD3053" s="200"/>
      <c r="AE3053" s="200"/>
      <c r="AF3053" s="200"/>
      <c r="AG3053" s="200"/>
      <c r="AH3053" s="200"/>
      <c r="AI3053" s="200"/>
      <c r="AJ3053" s="200"/>
      <c r="AK3053" s="200"/>
      <c r="AL3053" s="200"/>
      <c r="AM3053" s="200"/>
      <c r="AN3053" s="200"/>
      <c r="AO3053" s="200"/>
      <c r="AP3053" s="200"/>
      <c r="AQ3053" s="200"/>
      <c r="AR3053" s="200"/>
      <c r="AS3053" s="200"/>
      <c r="AT3053" s="200"/>
      <c r="AU3053" s="200"/>
      <c r="AV3053" s="200"/>
      <c r="AW3053" s="200"/>
      <c r="AX3053" s="200"/>
      <c r="AY3053" s="200"/>
      <c r="AZ3053" s="200"/>
      <c r="BA3053" s="200"/>
      <c r="BB3053" s="200"/>
      <c r="BC3053" s="200"/>
      <c r="BD3053" s="200"/>
      <c r="BE3053" s="200"/>
      <c r="BF3053" s="200"/>
      <c r="BG3053" s="200"/>
      <c r="BH3053" s="200"/>
      <c r="BI3053" s="200"/>
      <c r="BJ3053" s="200"/>
      <c r="BK3053" s="200"/>
      <c r="BL3053" s="200"/>
      <c r="BM3053" s="200"/>
      <c r="BN3053" s="200"/>
      <c r="BO3053" s="200"/>
      <c r="BP3053" s="200"/>
      <c r="BQ3053" s="200"/>
      <c r="BR3053" s="200"/>
      <c r="BS3053" s="200"/>
      <c r="BT3053" s="200"/>
      <c r="BU3053" s="200"/>
      <c r="BV3053" s="200"/>
      <c r="BW3053" s="200"/>
      <c r="BX3053" s="200"/>
      <c r="BY3053" s="200"/>
      <c r="BZ3053" s="200"/>
      <c r="CA3053" s="200"/>
      <c r="CB3053" s="200"/>
      <c r="CC3053" s="200"/>
      <c r="CD3053" s="200"/>
      <c r="CE3053" s="200"/>
      <c r="CF3053" s="200"/>
      <c r="CG3053" s="200"/>
      <c r="CH3053" s="200"/>
      <c r="CI3053" s="200"/>
      <c r="CJ3053" s="200"/>
      <c r="CK3053" s="200"/>
      <c r="CL3053" s="200"/>
    </row>
    <row r="3054" spans="2:90" x14ac:dyDescent="0.4">
      <c r="B3054" s="200"/>
      <c r="H3054" s="160"/>
      <c r="I3054" s="201"/>
      <c r="J3054" s="201"/>
      <c r="K3054" s="160"/>
      <c r="L3054" s="160"/>
      <c r="M3054" s="160"/>
      <c r="N3054" s="160"/>
      <c r="O3054" s="160"/>
      <c r="P3054" s="160"/>
      <c r="R3054" s="200"/>
      <c r="S3054" s="200"/>
      <c r="T3054" s="200"/>
      <c r="U3054" s="200"/>
      <c r="V3054" s="200"/>
      <c r="W3054" s="200"/>
      <c r="X3054" s="200"/>
      <c r="Y3054" s="200"/>
      <c r="Z3054" s="200"/>
      <c r="AA3054" s="200"/>
      <c r="AB3054" s="200"/>
      <c r="AC3054" s="200"/>
      <c r="AD3054" s="200"/>
      <c r="AE3054" s="200"/>
      <c r="AF3054" s="200"/>
      <c r="AG3054" s="200"/>
      <c r="AH3054" s="200"/>
      <c r="AI3054" s="200"/>
      <c r="AJ3054" s="200"/>
      <c r="AK3054" s="200"/>
      <c r="AL3054" s="200"/>
      <c r="AM3054" s="200"/>
      <c r="AN3054" s="200"/>
      <c r="AO3054" s="200"/>
      <c r="AP3054" s="200"/>
      <c r="AQ3054" s="200"/>
      <c r="AR3054" s="200"/>
      <c r="AS3054" s="200"/>
      <c r="AT3054" s="200"/>
      <c r="AU3054" s="200"/>
      <c r="AV3054" s="200"/>
      <c r="AW3054" s="200"/>
      <c r="AX3054" s="200"/>
      <c r="AY3054" s="200"/>
      <c r="AZ3054" s="200"/>
      <c r="BA3054" s="200"/>
      <c r="BB3054" s="200"/>
      <c r="BC3054" s="200"/>
      <c r="BD3054" s="200"/>
      <c r="BE3054" s="200"/>
      <c r="BF3054" s="200"/>
      <c r="BG3054" s="200"/>
      <c r="BH3054" s="200"/>
      <c r="BI3054" s="200"/>
      <c r="BJ3054" s="200"/>
      <c r="BK3054" s="200"/>
      <c r="BL3054" s="200"/>
      <c r="BM3054" s="200"/>
      <c r="BN3054" s="200"/>
      <c r="BO3054" s="200"/>
      <c r="BP3054" s="200"/>
      <c r="BQ3054" s="200"/>
      <c r="BR3054" s="200"/>
      <c r="BS3054" s="200"/>
      <c r="BT3054" s="200"/>
      <c r="BU3054" s="200"/>
      <c r="BV3054" s="200"/>
      <c r="BW3054" s="200"/>
      <c r="BX3054" s="200"/>
      <c r="BY3054" s="200"/>
      <c r="BZ3054" s="200"/>
      <c r="CA3054" s="200"/>
      <c r="CB3054" s="200"/>
      <c r="CC3054" s="200"/>
      <c r="CD3054" s="200"/>
      <c r="CE3054" s="200"/>
      <c r="CF3054" s="200"/>
      <c r="CG3054" s="200"/>
      <c r="CH3054" s="200"/>
      <c r="CI3054" s="200"/>
      <c r="CJ3054" s="200"/>
      <c r="CK3054" s="200"/>
      <c r="CL3054" s="200"/>
    </row>
    <row r="3057" spans="2:90" x14ac:dyDescent="0.4">
      <c r="B3057" s="171" t="s">
        <v>490</v>
      </c>
      <c r="E3057" s="8"/>
      <c r="H3057" s="170"/>
      <c r="I3057" s="172"/>
      <c r="J3057" s="172"/>
      <c r="K3057" s="193"/>
      <c r="L3057" s="193"/>
      <c r="M3057" s="193"/>
      <c r="N3057" s="193"/>
      <c r="O3057" s="193"/>
      <c r="P3057" s="193"/>
      <c r="R3057" s="194"/>
      <c r="S3057" s="170"/>
      <c r="T3057" s="170"/>
      <c r="U3057" s="170"/>
      <c r="V3057" s="170"/>
      <c r="W3057" s="170"/>
      <c r="X3057" s="170"/>
      <c r="Y3057" s="170"/>
      <c r="Z3057" s="170"/>
      <c r="AA3057" s="170"/>
      <c r="AB3057" s="170"/>
      <c r="AC3057" s="170"/>
      <c r="AD3057" s="170"/>
      <c r="AE3057" s="170"/>
      <c r="AF3057" s="170"/>
      <c r="AG3057" s="170"/>
      <c r="AH3057" s="170"/>
      <c r="AI3057" s="170"/>
      <c r="AJ3057" s="170"/>
      <c r="AK3057" s="170"/>
      <c r="AL3057" s="170"/>
      <c r="AM3057" s="170"/>
      <c r="AN3057" s="170"/>
      <c r="AO3057" s="170"/>
      <c r="AP3057" s="170"/>
      <c r="AQ3057" s="170"/>
      <c r="AR3057" s="170"/>
      <c r="AS3057" s="170"/>
      <c r="AT3057" s="170"/>
      <c r="AU3057" s="170"/>
      <c r="AV3057" s="170"/>
      <c r="AW3057" s="170"/>
      <c r="AX3057" s="170"/>
      <c r="AY3057" s="170"/>
      <c r="AZ3057" s="170"/>
      <c r="BA3057" s="170"/>
      <c r="BB3057" s="170"/>
      <c r="BC3057" s="170"/>
      <c r="BD3057" s="170"/>
      <c r="BE3057" s="170"/>
      <c r="BF3057" s="170"/>
      <c r="BG3057" s="170"/>
      <c r="BH3057" s="170"/>
      <c r="BI3057" s="170"/>
      <c r="BJ3057" s="170"/>
      <c r="BK3057" s="170"/>
      <c r="BL3057" s="170"/>
      <c r="BM3057" s="170"/>
      <c r="BN3057" s="170"/>
      <c r="BO3057" s="170"/>
      <c r="BP3057" s="170"/>
      <c r="BQ3057" s="170"/>
      <c r="BR3057" s="170"/>
      <c r="BS3057" s="170"/>
      <c r="BT3057" s="170"/>
      <c r="BU3057" s="170"/>
      <c r="BV3057" s="170"/>
      <c r="BW3057" s="170"/>
      <c r="BX3057" s="170"/>
      <c r="BY3057" s="170"/>
      <c r="BZ3057" s="170"/>
      <c r="CA3057" s="170"/>
      <c r="CB3057" s="170"/>
      <c r="CC3057" s="170"/>
      <c r="CD3057" s="170"/>
      <c r="CE3057" s="170"/>
      <c r="CF3057" s="170"/>
      <c r="CG3057" s="170"/>
      <c r="CH3057" s="170"/>
      <c r="CI3057" s="170"/>
      <c r="CJ3057" s="170"/>
      <c r="CK3057" s="170"/>
      <c r="CL3057" s="170"/>
    </row>
    <row r="3058" spans="2:90" x14ac:dyDescent="0.4">
      <c r="B3058" s="171" t="s">
        <v>492</v>
      </c>
      <c r="E3058" s="8"/>
      <c r="H3058" s="170"/>
      <c r="I3058" s="172"/>
      <c r="J3058" s="172"/>
      <c r="K3058" s="193"/>
      <c r="L3058" s="193"/>
      <c r="M3058" s="193"/>
      <c r="N3058" s="193"/>
      <c r="O3058" s="193"/>
      <c r="P3058" s="193"/>
      <c r="R3058" s="194"/>
      <c r="S3058" s="170"/>
      <c r="T3058" s="170"/>
      <c r="U3058" s="170"/>
      <c r="V3058" s="170"/>
      <c r="W3058" s="170"/>
      <c r="X3058" s="170"/>
      <c r="Y3058" s="170"/>
      <c r="Z3058" s="170"/>
      <c r="AA3058" s="170"/>
      <c r="AB3058" s="170"/>
      <c r="AC3058" s="170"/>
      <c r="AD3058" s="170"/>
      <c r="AE3058" s="170"/>
      <c r="AF3058" s="170"/>
      <c r="AG3058" s="170"/>
      <c r="AH3058" s="170"/>
      <c r="AI3058" s="170"/>
      <c r="AJ3058" s="170"/>
      <c r="AK3058" s="170"/>
      <c r="AL3058" s="170"/>
      <c r="AM3058" s="170"/>
      <c r="AN3058" s="170"/>
      <c r="AO3058" s="170"/>
      <c r="AP3058" s="170"/>
      <c r="AQ3058" s="170"/>
      <c r="AR3058" s="170"/>
      <c r="AS3058" s="170"/>
      <c r="AT3058" s="170"/>
      <c r="AU3058" s="170"/>
      <c r="AV3058" s="170"/>
      <c r="AW3058" s="170"/>
      <c r="AX3058" s="170"/>
      <c r="AY3058" s="170"/>
      <c r="AZ3058" s="170"/>
      <c r="BA3058" s="170"/>
      <c r="BB3058" s="170"/>
      <c r="BC3058" s="170"/>
      <c r="BD3058" s="170"/>
      <c r="BE3058" s="170"/>
      <c r="BF3058" s="170"/>
      <c r="BG3058" s="170"/>
      <c r="BH3058" s="170"/>
      <c r="BI3058" s="170"/>
      <c r="BJ3058" s="170"/>
      <c r="BK3058" s="170"/>
      <c r="BL3058" s="170"/>
      <c r="BM3058" s="170"/>
      <c r="BN3058" s="170"/>
      <c r="BO3058" s="170"/>
      <c r="BP3058" s="170"/>
      <c r="BQ3058" s="170"/>
      <c r="BR3058" s="170"/>
      <c r="BS3058" s="170"/>
      <c r="BT3058" s="170"/>
      <c r="BU3058" s="170"/>
      <c r="BV3058" s="170"/>
      <c r="BW3058" s="170"/>
      <c r="BX3058" s="170"/>
      <c r="BY3058" s="170"/>
      <c r="BZ3058" s="170"/>
      <c r="CA3058" s="170"/>
      <c r="CB3058" s="170"/>
      <c r="CC3058" s="170"/>
      <c r="CD3058" s="170"/>
      <c r="CE3058" s="170"/>
      <c r="CF3058" s="170"/>
      <c r="CG3058" s="170"/>
      <c r="CH3058" s="170"/>
      <c r="CI3058" s="170"/>
      <c r="CJ3058" s="170"/>
      <c r="CK3058" s="170"/>
      <c r="CL3058" s="170"/>
    </row>
    <row r="3059" spans="2:90" x14ac:dyDescent="0.4">
      <c r="B3059" s="171" t="s">
        <v>461</v>
      </c>
      <c r="E3059" s="8"/>
      <c r="H3059" s="170"/>
      <c r="I3059" s="172"/>
      <c r="J3059" s="172"/>
      <c r="K3059" s="193"/>
      <c r="L3059" s="193"/>
      <c r="M3059" s="193"/>
      <c r="N3059" s="193"/>
      <c r="O3059" s="193"/>
      <c r="P3059" s="193"/>
      <c r="R3059" s="194"/>
      <c r="S3059" s="195" t="str">
        <f t="shared" ref="S3059:AX3059" si="4214">S$16</f>
        <v>S$12</v>
      </c>
      <c r="T3059" s="195" t="str">
        <f t="shared" si="4214"/>
        <v>T$12</v>
      </c>
      <c r="U3059" s="195" t="str">
        <f t="shared" si="4214"/>
        <v>U$12</v>
      </c>
      <c r="V3059" s="195" t="str">
        <f t="shared" si="4214"/>
        <v>V$12</v>
      </c>
      <c r="W3059" s="195" t="str">
        <f t="shared" si="4214"/>
        <v>W$12</v>
      </c>
      <c r="X3059" s="195" t="str">
        <f t="shared" si="4214"/>
        <v>X$12</v>
      </c>
      <c r="Y3059" s="195" t="str">
        <f t="shared" si="4214"/>
        <v>Y$12</v>
      </c>
      <c r="Z3059" s="195" t="str">
        <f t="shared" si="4214"/>
        <v>Z$12</v>
      </c>
      <c r="AA3059" s="195" t="str">
        <f t="shared" si="4214"/>
        <v>AA$12</v>
      </c>
      <c r="AB3059" s="195" t="str">
        <f t="shared" si="4214"/>
        <v>AB$12</v>
      </c>
      <c r="AC3059" s="195" t="str">
        <f t="shared" si="4214"/>
        <v>AC$12</v>
      </c>
      <c r="AD3059" s="195" t="str">
        <f t="shared" si="4214"/>
        <v>AD$12</v>
      </c>
      <c r="AE3059" s="195" t="str">
        <f t="shared" si="4214"/>
        <v>AE$12</v>
      </c>
      <c r="AF3059" s="195" t="str">
        <f t="shared" si="4214"/>
        <v>AF$12</v>
      </c>
      <c r="AG3059" s="195" t="str">
        <f t="shared" si="4214"/>
        <v>AG$12</v>
      </c>
      <c r="AH3059" s="195" t="str">
        <f t="shared" si="4214"/>
        <v>AH$12</v>
      </c>
      <c r="AI3059" s="195" t="str">
        <f t="shared" si="4214"/>
        <v>AI$12</v>
      </c>
      <c r="AJ3059" s="195" t="str">
        <f t="shared" si="4214"/>
        <v>AJ$12</v>
      </c>
      <c r="AK3059" s="195" t="str">
        <f t="shared" si="4214"/>
        <v>AK$12</v>
      </c>
      <c r="AL3059" s="195" t="str">
        <f t="shared" si="4214"/>
        <v>AL$12</v>
      </c>
      <c r="AM3059" s="195" t="str">
        <f t="shared" si="4214"/>
        <v>AM$12</v>
      </c>
      <c r="AN3059" s="195" t="str">
        <f t="shared" si="4214"/>
        <v>AN$12</v>
      </c>
      <c r="AO3059" s="195" t="str">
        <f t="shared" si="4214"/>
        <v>AO$12</v>
      </c>
      <c r="AP3059" s="195" t="str">
        <f t="shared" si="4214"/>
        <v>AP$12</v>
      </c>
      <c r="AQ3059" s="195" t="str">
        <f t="shared" si="4214"/>
        <v>AQ$12</v>
      </c>
      <c r="AR3059" s="195" t="str">
        <f t="shared" si="4214"/>
        <v>AR$12</v>
      </c>
      <c r="AS3059" s="195" t="str">
        <f t="shared" si="4214"/>
        <v>AS$12</v>
      </c>
      <c r="AT3059" s="195" t="str">
        <f t="shared" si="4214"/>
        <v>AT$12</v>
      </c>
      <c r="AU3059" s="195" t="str">
        <f t="shared" si="4214"/>
        <v>AU$12</v>
      </c>
      <c r="AV3059" s="195" t="str">
        <f t="shared" si="4214"/>
        <v>AV$12</v>
      </c>
      <c r="AW3059" s="195" t="str">
        <f t="shared" si="4214"/>
        <v>AW$12</v>
      </c>
      <c r="AX3059" s="195" t="str">
        <f t="shared" si="4214"/>
        <v>AX$12</v>
      </c>
      <c r="AY3059" s="195" t="str">
        <f t="shared" ref="AY3059:CD3059" si="4215">AY$16</f>
        <v>AY$12</v>
      </c>
      <c r="AZ3059" s="195" t="str">
        <f t="shared" si="4215"/>
        <v>AZ$12</v>
      </c>
      <c r="BA3059" s="195" t="str">
        <f t="shared" si="4215"/>
        <v>BA$12</v>
      </c>
      <c r="BB3059" s="195" t="str">
        <f t="shared" si="4215"/>
        <v>BB$12</v>
      </c>
      <c r="BC3059" s="195" t="str">
        <f t="shared" si="4215"/>
        <v>BC$12</v>
      </c>
      <c r="BD3059" s="195" t="str">
        <f t="shared" si="4215"/>
        <v>BD$12</v>
      </c>
      <c r="BE3059" s="195" t="str">
        <f t="shared" si="4215"/>
        <v>BE$12</v>
      </c>
      <c r="BF3059" s="195" t="str">
        <f t="shared" si="4215"/>
        <v>BF$12</v>
      </c>
      <c r="BG3059" s="195" t="str">
        <f t="shared" si="4215"/>
        <v>BG$12</v>
      </c>
      <c r="BH3059" s="195" t="str">
        <f t="shared" si="4215"/>
        <v>BH$12</v>
      </c>
      <c r="BI3059" s="195" t="str">
        <f t="shared" si="4215"/>
        <v>BI$12</v>
      </c>
      <c r="BJ3059" s="195" t="str">
        <f t="shared" si="4215"/>
        <v>BJ$12</v>
      </c>
      <c r="BK3059" s="195" t="str">
        <f t="shared" si="4215"/>
        <v>BK$12</v>
      </c>
      <c r="BL3059" s="195" t="str">
        <f t="shared" si="4215"/>
        <v>BL$12</v>
      </c>
      <c r="BM3059" s="195" t="str">
        <f t="shared" si="4215"/>
        <v>BM$12</v>
      </c>
      <c r="BN3059" s="195" t="str">
        <f t="shared" si="4215"/>
        <v>BN$12</v>
      </c>
      <c r="BO3059" s="195" t="str">
        <f t="shared" si="4215"/>
        <v>BO$12</v>
      </c>
      <c r="BP3059" s="195" t="str">
        <f t="shared" si="4215"/>
        <v>BP$12</v>
      </c>
      <c r="BQ3059" s="195" t="str">
        <f t="shared" si="4215"/>
        <v>BQ$12</v>
      </c>
      <c r="BR3059" s="195" t="str">
        <f t="shared" si="4215"/>
        <v>BR$12</v>
      </c>
      <c r="BS3059" s="195" t="str">
        <f t="shared" si="4215"/>
        <v>BS$12</v>
      </c>
      <c r="BT3059" s="195" t="str">
        <f t="shared" si="4215"/>
        <v>BT$12</v>
      </c>
      <c r="BU3059" s="195" t="str">
        <f t="shared" si="4215"/>
        <v>BU$12</v>
      </c>
      <c r="BV3059" s="195" t="str">
        <f t="shared" si="4215"/>
        <v>BV$12</v>
      </c>
      <c r="BW3059" s="195" t="str">
        <f t="shared" si="4215"/>
        <v>BW$12</v>
      </c>
      <c r="BX3059" s="195" t="str">
        <f t="shared" si="4215"/>
        <v>BX$12</v>
      </c>
      <c r="BY3059" s="195" t="str">
        <f t="shared" si="4215"/>
        <v>BY$12</v>
      </c>
      <c r="BZ3059" s="195" t="str">
        <f t="shared" si="4215"/>
        <v>BZ$12</v>
      </c>
      <c r="CA3059" s="195" t="str">
        <f t="shared" si="4215"/>
        <v>CA$12</v>
      </c>
      <c r="CB3059" s="195" t="str">
        <f t="shared" si="4215"/>
        <v>CB$12</v>
      </c>
      <c r="CC3059" s="195" t="str">
        <f t="shared" si="4215"/>
        <v>CC$12</v>
      </c>
      <c r="CD3059" s="195" t="str">
        <f t="shared" si="4215"/>
        <v>CD$12</v>
      </c>
      <c r="CE3059" s="195" t="str">
        <f t="shared" ref="CE3059:CL3059" si="4216">CE$16</f>
        <v>CE$12</v>
      </c>
      <c r="CF3059" s="195" t="str">
        <f t="shared" si="4216"/>
        <v>CF$12</v>
      </c>
      <c r="CG3059" s="195" t="str">
        <f t="shared" si="4216"/>
        <v>CG$12</v>
      </c>
      <c r="CH3059" s="195" t="str">
        <f t="shared" si="4216"/>
        <v>CH$12</v>
      </c>
      <c r="CI3059" s="195" t="str">
        <f t="shared" si="4216"/>
        <v>CI$12</v>
      </c>
      <c r="CJ3059" s="195" t="str">
        <f t="shared" si="4216"/>
        <v>CJ$12</v>
      </c>
      <c r="CK3059" s="195" t="str">
        <f t="shared" si="4216"/>
        <v>CK$12</v>
      </c>
      <c r="CL3059" s="195" t="str">
        <f t="shared" si="4216"/>
        <v>CL$12</v>
      </c>
    </row>
    <row r="3060" spans="2:90" x14ac:dyDescent="0.4">
      <c r="B3060" s="171" t="s">
        <v>462</v>
      </c>
      <c r="E3060" s="8"/>
      <c r="H3060" s="196"/>
      <c r="I3060" s="197"/>
      <c r="J3060" s="197"/>
      <c r="K3060" s="198"/>
      <c r="L3060" s="198"/>
      <c r="M3060" s="198"/>
      <c r="N3060" s="198"/>
      <c r="O3060" s="198"/>
      <c r="P3060" s="198"/>
      <c r="R3060" s="198"/>
      <c r="S3060" s="195" t="str">
        <f t="shared" ref="S3060:AX3060" si="4217">S$17</f>
        <v>S$13</v>
      </c>
      <c r="T3060" s="195" t="str">
        <f t="shared" si="4217"/>
        <v>T$13</v>
      </c>
      <c r="U3060" s="195" t="str">
        <f t="shared" si="4217"/>
        <v>U$13</v>
      </c>
      <c r="V3060" s="195" t="str">
        <f t="shared" si="4217"/>
        <v>V$13</v>
      </c>
      <c r="W3060" s="195" t="str">
        <f t="shared" si="4217"/>
        <v>W$13</v>
      </c>
      <c r="X3060" s="195" t="str">
        <f t="shared" si="4217"/>
        <v>X$13</v>
      </c>
      <c r="Y3060" s="195" t="str">
        <f t="shared" si="4217"/>
        <v>Y$13</v>
      </c>
      <c r="Z3060" s="195" t="str">
        <f t="shared" si="4217"/>
        <v>Z$13</v>
      </c>
      <c r="AA3060" s="195" t="str">
        <f t="shared" si="4217"/>
        <v>AA$13</v>
      </c>
      <c r="AB3060" s="195" t="str">
        <f t="shared" si="4217"/>
        <v>AB$13</v>
      </c>
      <c r="AC3060" s="195" t="str">
        <f t="shared" si="4217"/>
        <v>AC$13</v>
      </c>
      <c r="AD3060" s="195" t="str">
        <f t="shared" si="4217"/>
        <v>AD$13</v>
      </c>
      <c r="AE3060" s="195" t="str">
        <f t="shared" si="4217"/>
        <v>AE$13</v>
      </c>
      <c r="AF3060" s="195" t="str">
        <f t="shared" si="4217"/>
        <v>AF$13</v>
      </c>
      <c r="AG3060" s="195" t="str">
        <f t="shared" si="4217"/>
        <v>AG$13</v>
      </c>
      <c r="AH3060" s="195" t="str">
        <f t="shared" si="4217"/>
        <v>AH$13</v>
      </c>
      <c r="AI3060" s="195" t="str">
        <f t="shared" si="4217"/>
        <v>AI$13</v>
      </c>
      <c r="AJ3060" s="195" t="str">
        <f t="shared" si="4217"/>
        <v>AJ$13</v>
      </c>
      <c r="AK3060" s="195" t="str">
        <f t="shared" si="4217"/>
        <v>AK$13</v>
      </c>
      <c r="AL3060" s="195" t="str">
        <f t="shared" si="4217"/>
        <v>AL$13</v>
      </c>
      <c r="AM3060" s="195" t="str">
        <f t="shared" si="4217"/>
        <v>AM$13</v>
      </c>
      <c r="AN3060" s="195" t="str">
        <f t="shared" si="4217"/>
        <v>AN$13</v>
      </c>
      <c r="AO3060" s="195" t="str">
        <f t="shared" si="4217"/>
        <v>AO$13</v>
      </c>
      <c r="AP3060" s="195" t="str">
        <f t="shared" si="4217"/>
        <v>AP$13</v>
      </c>
      <c r="AQ3060" s="195" t="str">
        <f t="shared" si="4217"/>
        <v>AQ$13</v>
      </c>
      <c r="AR3060" s="195" t="str">
        <f t="shared" si="4217"/>
        <v>AR$13</v>
      </c>
      <c r="AS3060" s="195" t="str">
        <f t="shared" si="4217"/>
        <v>AS$13</v>
      </c>
      <c r="AT3060" s="195" t="str">
        <f t="shared" si="4217"/>
        <v>AT$13</v>
      </c>
      <c r="AU3060" s="195" t="str">
        <f t="shared" si="4217"/>
        <v>AU$13</v>
      </c>
      <c r="AV3060" s="195" t="str">
        <f t="shared" si="4217"/>
        <v>AV$13</v>
      </c>
      <c r="AW3060" s="195" t="str">
        <f t="shared" si="4217"/>
        <v>AW$13</v>
      </c>
      <c r="AX3060" s="195" t="str">
        <f t="shared" si="4217"/>
        <v>AX$13</v>
      </c>
      <c r="AY3060" s="195" t="str">
        <f t="shared" ref="AY3060:CD3060" si="4218">AY$17</f>
        <v>AY$13</v>
      </c>
      <c r="AZ3060" s="195" t="str">
        <f t="shared" si="4218"/>
        <v>AZ$13</v>
      </c>
      <c r="BA3060" s="195" t="str">
        <f t="shared" si="4218"/>
        <v>BA$13</v>
      </c>
      <c r="BB3060" s="195" t="str">
        <f t="shared" si="4218"/>
        <v>BB$13</v>
      </c>
      <c r="BC3060" s="195" t="str">
        <f t="shared" si="4218"/>
        <v>BC$13</v>
      </c>
      <c r="BD3060" s="195" t="str">
        <f t="shared" si="4218"/>
        <v>BD$13</v>
      </c>
      <c r="BE3060" s="195" t="str">
        <f t="shared" si="4218"/>
        <v>BE$13</v>
      </c>
      <c r="BF3060" s="195" t="str">
        <f t="shared" si="4218"/>
        <v>BF$13</v>
      </c>
      <c r="BG3060" s="195" t="str">
        <f t="shared" si="4218"/>
        <v>BG$13</v>
      </c>
      <c r="BH3060" s="195" t="str">
        <f t="shared" si="4218"/>
        <v>BH$13</v>
      </c>
      <c r="BI3060" s="195" t="str">
        <f t="shared" si="4218"/>
        <v>BI$13</v>
      </c>
      <c r="BJ3060" s="195" t="str">
        <f t="shared" si="4218"/>
        <v>BJ$13</v>
      </c>
      <c r="BK3060" s="195" t="str">
        <f t="shared" si="4218"/>
        <v>BK$13</v>
      </c>
      <c r="BL3060" s="195" t="str">
        <f t="shared" si="4218"/>
        <v>BL$13</v>
      </c>
      <c r="BM3060" s="195" t="str">
        <f t="shared" si="4218"/>
        <v>BM$13</v>
      </c>
      <c r="BN3060" s="195" t="str">
        <f t="shared" si="4218"/>
        <v>BN$13</v>
      </c>
      <c r="BO3060" s="195" t="str">
        <f t="shared" si="4218"/>
        <v>BO$13</v>
      </c>
      <c r="BP3060" s="195" t="str">
        <f t="shared" si="4218"/>
        <v>BP$13</v>
      </c>
      <c r="BQ3060" s="195" t="str">
        <f t="shared" si="4218"/>
        <v>BQ$13</v>
      </c>
      <c r="BR3060" s="195" t="str">
        <f t="shared" si="4218"/>
        <v>BR$13</v>
      </c>
      <c r="BS3060" s="195" t="str">
        <f t="shared" si="4218"/>
        <v>BS$13</v>
      </c>
      <c r="BT3060" s="195" t="str">
        <f t="shared" si="4218"/>
        <v>BT$13</v>
      </c>
      <c r="BU3060" s="195" t="str">
        <f t="shared" si="4218"/>
        <v>BU$13</v>
      </c>
      <c r="BV3060" s="195" t="str">
        <f t="shared" si="4218"/>
        <v>BV$13</v>
      </c>
      <c r="BW3060" s="195" t="str">
        <f t="shared" si="4218"/>
        <v>BW$13</v>
      </c>
      <c r="BX3060" s="195" t="str">
        <f t="shared" si="4218"/>
        <v>BX$13</v>
      </c>
      <c r="BY3060" s="195" t="str">
        <f t="shared" si="4218"/>
        <v>BY$13</v>
      </c>
      <c r="BZ3060" s="195" t="str">
        <f t="shared" si="4218"/>
        <v>BZ$13</v>
      </c>
      <c r="CA3060" s="195" t="str">
        <f t="shared" si="4218"/>
        <v>CA$13</v>
      </c>
      <c r="CB3060" s="195" t="str">
        <f t="shared" si="4218"/>
        <v>CB$13</v>
      </c>
      <c r="CC3060" s="195" t="str">
        <f t="shared" si="4218"/>
        <v>CC$13</v>
      </c>
      <c r="CD3060" s="195" t="str">
        <f t="shared" si="4218"/>
        <v>CD$13</v>
      </c>
      <c r="CE3060" s="195" t="str">
        <f t="shared" ref="CE3060:CL3060" si="4219">CE$17</f>
        <v>CE$13</v>
      </c>
      <c r="CF3060" s="195" t="str">
        <f t="shared" si="4219"/>
        <v>CF$13</v>
      </c>
      <c r="CG3060" s="195" t="str">
        <f t="shared" si="4219"/>
        <v>CG$13</v>
      </c>
      <c r="CH3060" s="195" t="str">
        <f t="shared" si="4219"/>
        <v>CH$13</v>
      </c>
      <c r="CI3060" s="195" t="str">
        <f t="shared" si="4219"/>
        <v>CI$13</v>
      </c>
      <c r="CJ3060" s="195" t="str">
        <f t="shared" si="4219"/>
        <v>CJ$13</v>
      </c>
      <c r="CK3060" s="195" t="str">
        <f t="shared" si="4219"/>
        <v>CK$13</v>
      </c>
      <c r="CL3060" s="195" t="str">
        <f t="shared" si="4219"/>
        <v>CL$13</v>
      </c>
    </row>
    <row r="3061" spans="2:90" x14ac:dyDescent="0.4">
      <c r="B3061" s="171" t="s">
        <v>491</v>
      </c>
      <c r="E3061" s="8"/>
      <c r="H3061" s="196"/>
      <c r="I3061" s="197"/>
      <c r="J3061" s="197"/>
      <c r="K3061" s="198"/>
      <c r="L3061" s="198"/>
      <c r="M3061" s="198"/>
      <c r="N3061" s="198"/>
      <c r="O3061" s="198"/>
      <c r="P3061" s="198"/>
      <c r="R3061" s="198"/>
      <c r="S3061" s="186"/>
      <c r="T3061" s="186"/>
      <c r="U3061" s="186"/>
      <c r="V3061" s="186"/>
      <c r="W3061" s="186"/>
      <c r="X3061" s="186"/>
      <c r="Y3061" s="186"/>
      <c r="Z3061" s="186"/>
      <c r="AA3061" s="186"/>
      <c r="AB3061" s="186"/>
      <c r="AC3061" s="186"/>
      <c r="AD3061" s="186"/>
      <c r="AE3061" s="186"/>
      <c r="AF3061" s="186"/>
      <c r="AG3061" s="186"/>
      <c r="AH3061" s="186"/>
      <c r="AI3061" s="186"/>
      <c r="AJ3061" s="186"/>
      <c r="AK3061" s="186"/>
      <c r="AL3061" s="186"/>
      <c r="AM3061" s="186"/>
      <c r="AN3061" s="186"/>
      <c r="AO3061" s="186"/>
      <c r="AP3061" s="186"/>
      <c r="AQ3061" s="186"/>
      <c r="AR3061" s="186"/>
      <c r="AS3061" s="186"/>
      <c r="AT3061" s="186"/>
      <c r="AU3061" s="186"/>
      <c r="AV3061" s="186"/>
      <c r="AW3061" s="186"/>
      <c r="AX3061" s="186"/>
      <c r="AY3061" s="186"/>
      <c r="AZ3061" s="186"/>
      <c r="BA3061" s="186"/>
      <c r="BB3061" s="186"/>
      <c r="BC3061" s="186"/>
      <c r="BD3061" s="186"/>
      <c r="BE3061" s="186"/>
      <c r="BF3061" s="186"/>
      <c r="BG3061" s="186"/>
      <c r="BH3061" s="186"/>
      <c r="BI3061" s="186"/>
      <c r="BJ3061" s="186"/>
      <c r="BK3061" s="186"/>
      <c r="BL3061" s="186"/>
      <c r="BM3061" s="186"/>
      <c r="BN3061" s="186"/>
      <c r="BO3061" s="186"/>
      <c r="BP3061" s="186"/>
      <c r="BQ3061" s="186"/>
      <c r="BR3061" s="186"/>
      <c r="BS3061" s="186"/>
      <c r="BT3061" s="186"/>
      <c r="BU3061" s="186"/>
      <c r="BV3061" s="186"/>
      <c r="BW3061" s="186"/>
      <c r="BX3061" s="186"/>
      <c r="BY3061" s="186"/>
      <c r="BZ3061" s="186"/>
      <c r="CA3061" s="186"/>
      <c r="CB3061" s="186"/>
      <c r="CC3061" s="186"/>
      <c r="CD3061" s="186"/>
      <c r="CE3061" s="186"/>
      <c r="CF3061" s="186"/>
      <c r="CG3061" s="186"/>
      <c r="CH3061" s="186"/>
      <c r="CI3061" s="186"/>
      <c r="CJ3061" s="186"/>
      <c r="CK3061" s="186"/>
      <c r="CL3061" s="186"/>
    </row>
    <row r="3062" spans="2:90" x14ac:dyDescent="0.4">
      <c r="B3062" s="171" t="s">
        <v>505</v>
      </c>
      <c r="E3062" s="8"/>
      <c r="H3062" s="196"/>
      <c r="I3062" s="197"/>
      <c r="J3062" s="197"/>
      <c r="K3062" s="198"/>
      <c r="L3062" s="198"/>
      <c r="M3062" s="198"/>
      <c r="N3062" s="198"/>
      <c r="O3062" s="198"/>
      <c r="P3062" s="198"/>
      <c r="R3062" s="198"/>
      <c r="S3062" s="186"/>
      <c r="T3062" s="186"/>
      <c r="U3062" s="186"/>
      <c r="V3062" s="186"/>
      <c r="W3062" s="186"/>
      <c r="X3062" s="186"/>
      <c r="Y3062" s="186"/>
      <c r="Z3062" s="186"/>
      <c r="AA3062" s="186"/>
      <c r="AB3062" s="186"/>
      <c r="AC3062" s="186"/>
      <c r="AD3062" s="186"/>
      <c r="AE3062" s="186"/>
      <c r="AF3062" s="186"/>
      <c r="AG3062" s="186"/>
      <c r="AH3062" s="186"/>
      <c r="AI3062" s="186"/>
      <c r="AJ3062" s="186"/>
      <c r="AK3062" s="186"/>
      <c r="AL3062" s="186"/>
      <c r="AM3062" s="186"/>
      <c r="AN3062" s="186"/>
      <c r="AO3062" s="186"/>
      <c r="AP3062" s="186"/>
      <c r="AQ3062" s="186"/>
      <c r="AR3062" s="186"/>
      <c r="AS3062" s="186"/>
      <c r="AT3062" s="186"/>
      <c r="AU3062" s="186"/>
      <c r="AV3062" s="186"/>
      <c r="AW3062" s="186"/>
      <c r="AX3062" s="186"/>
      <c r="AY3062" s="186"/>
      <c r="AZ3062" s="186"/>
      <c r="BA3062" s="186"/>
      <c r="BB3062" s="186"/>
      <c r="BC3062" s="186"/>
      <c r="BD3062" s="186"/>
      <c r="BE3062" s="186"/>
      <c r="BF3062" s="186"/>
      <c r="BG3062" s="186"/>
      <c r="BH3062" s="186"/>
      <c r="BI3062" s="186"/>
      <c r="BJ3062" s="186"/>
      <c r="BK3062" s="186"/>
      <c r="BL3062" s="186"/>
      <c r="BM3062" s="186"/>
      <c r="BN3062" s="186"/>
      <c r="BO3062" s="186"/>
      <c r="BP3062" s="186"/>
      <c r="BQ3062" s="186"/>
      <c r="BR3062" s="186"/>
      <c r="BS3062" s="186"/>
      <c r="BT3062" s="186"/>
      <c r="BU3062" s="186"/>
      <c r="BV3062" s="186"/>
      <c r="BW3062" s="186"/>
      <c r="BX3062" s="186"/>
      <c r="BY3062" s="186"/>
      <c r="BZ3062" s="186"/>
      <c r="CA3062" s="186"/>
      <c r="CB3062" s="186"/>
      <c r="CC3062" s="186"/>
      <c r="CD3062" s="186"/>
      <c r="CE3062" s="186"/>
      <c r="CF3062" s="186"/>
      <c r="CG3062" s="186"/>
      <c r="CH3062" s="186"/>
      <c r="CI3062" s="186"/>
      <c r="CJ3062" s="186"/>
      <c r="CK3062" s="186"/>
      <c r="CL3062" s="186"/>
    </row>
    <row r="3063" spans="2:90" x14ac:dyDescent="0.4">
      <c r="B3063" s="171" t="s">
        <v>463</v>
      </c>
      <c r="E3063" s="8"/>
      <c r="H3063" s="196"/>
      <c r="I3063" s="197"/>
      <c r="J3063" s="197"/>
      <c r="K3063" s="198"/>
      <c r="L3063" s="198"/>
      <c r="M3063" s="198"/>
      <c r="N3063" s="198"/>
      <c r="O3063" s="198"/>
      <c r="P3063" s="198"/>
      <c r="R3063" s="198"/>
      <c r="S3063" s="186" t="str">
        <f t="shared" ref="S3063:AX3063" si="4220">S$18</f>
        <v>S$14</v>
      </c>
      <c r="T3063" s="186" t="str">
        <f t="shared" si="4220"/>
        <v>T$14</v>
      </c>
      <c r="U3063" s="186" t="str">
        <f t="shared" si="4220"/>
        <v>U$14</v>
      </c>
      <c r="V3063" s="186" t="str">
        <f t="shared" si="4220"/>
        <v>V$14</v>
      </c>
      <c r="W3063" s="186" t="str">
        <f t="shared" si="4220"/>
        <v>W$14</v>
      </c>
      <c r="X3063" s="186" t="str">
        <f t="shared" si="4220"/>
        <v>X$14</v>
      </c>
      <c r="Y3063" s="186" t="str">
        <f t="shared" si="4220"/>
        <v>Y$14</v>
      </c>
      <c r="Z3063" s="186" t="str">
        <f t="shared" si="4220"/>
        <v>Z$14</v>
      </c>
      <c r="AA3063" s="186" t="str">
        <f t="shared" si="4220"/>
        <v>AA$14</v>
      </c>
      <c r="AB3063" s="186" t="str">
        <f t="shared" si="4220"/>
        <v>AB$14</v>
      </c>
      <c r="AC3063" s="186" t="str">
        <f t="shared" si="4220"/>
        <v>AC$14</v>
      </c>
      <c r="AD3063" s="186" t="str">
        <f t="shared" si="4220"/>
        <v>AD$14</v>
      </c>
      <c r="AE3063" s="186" t="str">
        <f t="shared" si="4220"/>
        <v>AE$14</v>
      </c>
      <c r="AF3063" s="186" t="str">
        <f t="shared" si="4220"/>
        <v>AF$14</v>
      </c>
      <c r="AG3063" s="186" t="str">
        <f t="shared" si="4220"/>
        <v>AG$14</v>
      </c>
      <c r="AH3063" s="186" t="str">
        <f t="shared" si="4220"/>
        <v>AH$14</v>
      </c>
      <c r="AI3063" s="186" t="str">
        <f t="shared" si="4220"/>
        <v>AI$14</v>
      </c>
      <c r="AJ3063" s="186" t="str">
        <f t="shared" si="4220"/>
        <v>AJ$14</v>
      </c>
      <c r="AK3063" s="186" t="str">
        <f t="shared" si="4220"/>
        <v>AK$14</v>
      </c>
      <c r="AL3063" s="186" t="str">
        <f t="shared" si="4220"/>
        <v>AL$14</v>
      </c>
      <c r="AM3063" s="186" t="str">
        <f t="shared" si="4220"/>
        <v>AM$14</v>
      </c>
      <c r="AN3063" s="186" t="str">
        <f t="shared" si="4220"/>
        <v>AN$14</v>
      </c>
      <c r="AO3063" s="186" t="str">
        <f t="shared" si="4220"/>
        <v>AO$14</v>
      </c>
      <c r="AP3063" s="186" t="str">
        <f t="shared" si="4220"/>
        <v>AP$14</v>
      </c>
      <c r="AQ3063" s="186" t="str">
        <f t="shared" si="4220"/>
        <v>AQ$14</v>
      </c>
      <c r="AR3063" s="186" t="str">
        <f t="shared" si="4220"/>
        <v>AR$14</v>
      </c>
      <c r="AS3063" s="186" t="str">
        <f t="shared" si="4220"/>
        <v>AS$14</v>
      </c>
      <c r="AT3063" s="186" t="str">
        <f t="shared" si="4220"/>
        <v>AT$14</v>
      </c>
      <c r="AU3063" s="186" t="str">
        <f t="shared" si="4220"/>
        <v>AU$14</v>
      </c>
      <c r="AV3063" s="186" t="str">
        <f t="shared" si="4220"/>
        <v>AV$14</v>
      </c>
      <c r="AW3063" s="186" t="str">
        <f t="shared" si="4220"/>
        <v>AW$14</v>
      </c>
      <c r="AX3063" s="186" t="str">
        <f t="shared" si="4220"/>
        <v>AX$14</v>
      </c>
      <c r="AY3063" s="186" t="str">
        <f t="shared" ref="AY3063:CD3063" si="4221">AY$18</f>
        <v>AY$14</v>
      </c>
      <c r="AZ3063" s="186" t="str">
        <f t="shared" si="4221"/>
        <v>AZ$14</v>
      </c>
      <c r="BA3063" s="186" t="str">
        <f t="shared" si="4221"/>
        <v>BA$14</v>
      </c>
      <c r="BB3063" s="186" t="str">
        <f t="shared" si="4221"/>
        <v>BB$14</v>
      </c>
      <c r="BC3063" s="186" t="str">
        <f t="shared" si="4221"/>
        <v>BC$14</v>
      </c>
      <c r="BD3063" s="186" t="str">
        <f t="shared" si="4221"/>
        <v>BD$14</v>
      </c>
      <c r="BE3063" s="186" t="str">
        <f t="shared" si="4221"/>
        <v>BE$14</v>
      </c>
      <c r="BF3063" s="186" t="str">
        <f t="shared" si="4221"/>
        <v>BF$14</v>
      </c>
      <c r="BG3063" s="186" t="str">
        <f t="shared" si="4221"/>
        <v>BG$14</v>
      </c>
      <c r="BH3063" s="186" t="str">
        <f t="shared" si="4221"/>
        <v>BH$14</v>
      </c>
      <c r="BI3063" s="186" t="str">
        <f t="shared" si="4221"/>
        <v>BI$14</v>
      </c>
      <c r="BJ3063" s="186" t="str">
        <f t="shared" si="4221"/>
        <v>BJ$14</v>
      </c>
      <c r="BK3063" s="186" t="str">
        <f t="shared" si="4221"/>
        <v>BK$14</v>
      </c>
      <c r="BL3063" s="186" t="str">
        <f t="shared" si="4221"/>
        <v>BL$14</v>
      </c>
      <c r="BM3063" s="186" t="str">
        <f t="shared" si="4221"/>
        <v>BM$14</v>
      </c>
      <c r="BN3063" s="186" t="str">
        <f t="shared" si="4221"/>
        <v>BN$14</v>
      </c>
      <c r="BO3063" s="186" t="str">
        <f t="shared" si="4221"/>
        <v>BO$14</v>
      </c>
      <c r="BP3063" s="186" t="str">
        <f t="shared" si="4221"/>
        <v>BP$14</v>
      </c>
      <c r="BQ3063" s="186" t="str">
        <f t="shared" si="4221"/>
        <v>BQ$14</v>
      </c>
      <c r="BR3063" s="186" t="str">
        <f t="shared" si="4221"/>
        <v>BR$14</v>
      </c>
      <c r="BS3063" s="186" t="str">
        <f t="shared" si="4221"/>
        <v>BS$14</v>
      </c>
      <c r="BT3063" s="186" t="str">
        <f t="shared" si="4221"/>
        <v>BT$14</v>
      </c>
      <c r="BU3063" s="186" t="str">
        <f t="shared" si="4221"/>
        <v>BU$14</v>
      </c>
      <c r="BV3063" s="186" t="str">
        <f t="shared" si="4221"/>
        <v>BV$14</v>
      </c>
      <c r="BW3063" s="186" t="str">
        <f t="shared" si="4221"/>
        <v>BW$14</v>
      </c>
      <c r="BX3063" s="186" t="str">
        <f t="shared" si="4221"/>
        <v>BX$14</v>
      </c>
      <c r="BY3063" s="186" t="str">
        <f t="shared" si="4221"/>
        <v>BY$14</v>
      </c>
      <c r="BZ3063" s="186" t="str">
        <f t="shared" si="4221"/>
        <v>BZ$14</v>
      </c>
      <c r="CA3063" s="186" t="str">
        <f t="shared" si="4221"/>
        <v>CA$14</v>
      </c>
      <c r="CB3063" s="186" t="str">
        <f t="shared" si="4221"/>
        <v>CB$14</v>
      </c>
      <c r="CC3063" s="186" t="str">
        <f t="shared" si="4221"/>
        <v>CC$14</v>
      </c>
      <c r="CD3063" s="186" t="str">
        <f t="shared" si="4221"/>
        <v>CD$14</v>
      </c>
      <c r="CE3063" s="186" t="str">
        <f t="shared" ref="CE3063:CL3063" si="4222">CE$18</f>
        <v>CE$14</v>
      </c>
      <c r="CF3063" s="186" t="str">
        <f t="shared" si="4222"/>
        <v>CF$14</v>
      </c>
      <c r="CG3063" s="186" t="str">
        <f t="shared" si="4222"/>
        <v>CG$14</v>
      </c>
      <c r="CH3063" s="186" t="str">
        <f t="shared" si="4222"/>
        <v>CH$14</v>
      </c>
      <c r="CI3063" s="186" t="str">
        <f t="shared" si="4222"/>
        <v>CI$14</v>
      </c>
      <c r="CJ3063" s="186" t="str">
        <f t="shared" si="4222"/>
        <v>CJ$14</v>
      </c>
      <c r="CK3063" s="186" t="str">
        <f t="shared" si="4222"/>
        <v>CK$14</v>
      </c>
      <c r="CL3063" s="186" t="str">
        <f t="shared" si="4222"/>
        <v>CL$14</v>
      </c>
    </row>
    <row r="3064" spans="2:90" x14ac:dyDescent="0.4">
      <c r="B3064" s="171" t="s">
        <v>464</v>
      </c>
      <c r="E3064" s="8"/>
      <c r="H3064" s="196"/>
      <c r="I3064" s="197"/>
      <c r="J3064" s="197"/>
      <c r="K3064" s="198"/>
      <c r="L3064" s="198"/>
      <c r="M3064" s="198"/>
      <c r="N3064" s="198"/>
      <c r="O3064" s="198"/>
      <c r="P3064" s="198"/>
      <c r="R3064" s="198"/>
      <c r="S3064" s="186" t="str">
        <f t="shared" ref="S3064:AX3064" si="4223">S$19</f>
        <v>S$15</v>
      </c>
      <c r="T3064" s="186" t="str">
        <f t="shared" si="4223"/>
        <v>T$15</v>
      </c>
      <c r="U3064" s="186" t="str">
        <f t="shared" si="4223"/>
        <v>U$15</v>
      </c>
      <c r="V3064" s="186" t="str">
        <f t="shared" si="4223"/>
        <v>V$15</v>
      </c>
      <c r="W3064" s="186" t="str">
        <f t="shared" si="4223"/>
        <v>W$15</v>
      </c>
      <c r="X3064" s="186" t="str">
        <f t="shared" si="4223"/>
        <v>X$15</v>
      </c>
      <c r="Y3064" s="186" t="str">
        <f t="shared" si="4223"/>
        <v>Y$15</v>
      </c>
      <c r="Z3064" s="186" t="str">
        <f t="shared" si="4223"/>
        <v>Z$15</v>
      </c>
      <c r="AA3064" s="186" t="str">
        <f t="shared" si="4223"/>
        <v>AA$15</v>
      </c>
      <c r="AB3064" s="186" t="str">
        <f t="shared" si="4223"/>
        <v>AB$15</v>
      </c>
      <c r="AC3064" s="186" t="str">
        <f t="shared" si="4223"/>
        <v>AC$15</v>
      </c>
      <c r="AD3064" s="186" t="str">
        <f t="shared" si="4223"/>
        <v>AD$15</v>
      </c>
      <c r="AE3064" s="186" t="str">
        <f t="shared" si="4223"/>
        <v>AE$15</v>
      </c>
      <c r="AF3064" s="186" t="str">
        <f t="shared" si="4223"/>
        <v>AF$15</v>
      </c>
      <c r="AG3064" s="186" t="str">
        <f t="shared" si="4223"/>
        <v>AG$15</v>
      </c>
      <c r="AH3064" s="186" t="str">
        <f t="shared" si="4223"/>
        <v>AH$15</v>
      </c>
      <c r="AI3064" s="186" t="str">
        <f t="shared" si="4223"/>
        <v>AI$15</v>
      </c>
      <c r="AJ3064" s="186" t="str">
        <f t="shared" si="4223"/>
        <v>AJ$15</v>
      </c>
      <c r="AK3064" s="186" t="str">
        <f t="shared" si="4223"/>
        <v>AK$15</v>
      </c>
      <c r="AL3064" s="186" t="str">
        <f t="shared" si="4223"/>
        <v>AL$15</v>
      </c>
      <c r="AM3064" s="186" t="str">
        <f t="shared" si="4223"/>
        <v>AM$15</v>
      </c>
      <c r="AN3064" s="186" t="str">
        <f t="shared" si="4223"/>
        <v>AN$15</v>
      </c>
      <c r="AO3064" s="186" t="str">
        <f t="shared" si="4223"/>
        <v>AO$15</v>
      </c>
      <c r="AP3064" s="186" t="str">
        <f t="shared" si="4223"/>
        <v>AP$15</v>
      </c>
      <c r="AQ3064" s="186" t="str">
        <f t="shared" si="4223"/>
        <v>AQ$15</v>
      </c>
      <c r="AR3064" s="186" t="str">
        <f t="shared" si="4223"/>
        <v>AR$15</v>
      </c>
      <c r="AS3064" s="186" t="str">
        <f t="shared" si="4223"/>
        <v>AS$15</v>
      </c>
      <c r="AT3064" s="186" t="str">
        <f t="shared" si="4223"/>
        <v>AT$15</v>
      </c>
      <c r="AU3064" s="186" t="str">
        <f t="shared" si="4223"/>
        <v>AU$15</v>
      </c>
      <c r="AV3064" s="186" t="str">
        <f t="shared" si="4223"/>
        <v>AV$15</v>
      </c>
      <c r="AW3064" s="186" t="str">
        <f t="shared" si="4223"/>
        <v>AW$15</v>
      </c>
      <c r="AX3064" s="186" t="str">
        <f t="shared" si="4223"/>
        <v>AX$15</v>
      </c>
      <c r="AY3064" s="186" t="str">
        <f t="shared" ref="AY3064:CD3064" si="4224">AY$19</f>
        <v>AY$15</v>
      </c>
      <c r="AZ3064" s="186" t="str">
        <f t="shared" si="4224"/>
        <v>AZ$15</v>
      </c>
      <c r="BA3064" s="186" t="str">
        <f t="shared" si="4224"/>
        <v>BA$15</v>
      </c>
      <c r="BB3064" s="186" t="str">
        <f t="shared" si="4224"/>
        <v>BB$15</v>
      </c>
      <c r="BC3064" s="186" t="str">
        <f t="shared" si="4224"/>
        <v>BC$15</v>
      </c>
      <c r="BD3064" s="186" t="str">
        <f t="shared" si="4224"/>
        <v>BD$15</v>
      </c>
      <c r="BE3064" s="186" t="str">
        <f t="shared" si="4224"/>
        <v>BE$15</v>
      </c>
      <c r="BF3064" s="186" t="str">
        <f t="shared" si="4224"/>
        <v>BF$15</v>
      </c>
      <c r="BG3064" s="186" t="str">
        <f t="shared" si="4224"/>
        <v>BG$15</v>
      </c>
      <c r="BH3064" s="186" t="str">
        <f t="shared" si="4224"/>
        <v>BH$15</v>
      </c>
      <c r="BI3064" s="186" t="str">
        <f t="shared" si="4224"/>
        <v>BI$15</v>
      </c>
      <c r="BJ3064" s="186" t="str">
        <f t="shared" si="4224"/>
        <v>BJ$15</v>
      </c>
      <c r="BK3064" s="186" t="str">
        <f t="shared" si="4224"/>
        <v>BK$15</v>
      </c>
      <c r="BL3064" s="186" t="str">
        <f t="shared" si="4224"/>
        <v>BL$15</v>
      </c>
      <c r="BM3064" s="186" t="str">
        <f t="shared" si="4224"/>
        <v>BM$15</v>
      </c>
      <c r="BN3064" s="186" t="str">
        <f t="shared" si="4224"/>
        <v>BN$15</v>
      </c>
      <c r="BO3064" s="186" t="str">
        <f t="shared" si="4224"/>
        <v>BO$15</v>
      </c>
      <c r="BP3064" s="186" t="str">
        <f t="shared" si="4224"/>
        <v>BP$15</v>
      </c>
      <c r="BQ3064" s="186" t="str">
        <f t="shared" si="4224"/>
        <v>BQ$15</v>
      </c>
      <c r="BR3064" s="186" t="str">
        <f t="shared" si="4224"/>
        <v>BR$15</v>
      </c>
      <c r="BS3064" s="186" t="str">
        <f t="shared" si="4224"/>
        <v>BS$15</v>
      </c>
      <c r="BT3064" s="186" t="str">
        <f t="shared" si="4224"/>
        <v>BT$15</v>
      </c>
      <c r="BU3064" s="186" t="str">
        <f t="shared" si="4224"/>
        <v>BU$15</v>
      </c>
      <c r="BV3064" s="186" t="str">
        <f t="shared" si="4224"/>
        <v>BV$15</v>
      </c>
      <c r="BW3064" s="186" t="str">
        <f t="shared" si="4224"/>
        <v>BW$15</v>
      </c>
      <c r="BX3064" s="186" t="str">
        <f t="shared" si="4224"/>
        <v>BX$15</v>
      </c>
      <c r="BY3064" s="186" t="str">
        <f t="shared" si="4224"/>
        <v>BY$15</v>
      </c>
      <c r="BZ3064" s="186" t="str">
        <f t="shared" si="4224"/>
        <v>BZ$15</v>
      </c>
      <c r="CA3064" s="186" t="str">
        <f t="shared" si="4224"/>
        <v>CA$15</v>
      </c>
      <c r="CB3064" s="186" t="str">
        <f t="shared" si="4224"/>
        <v>CB$15</v>
      </c>
      <c r="CC3064" s="186" t="str">
        <f t="shared" si="4224"/>
        <v>CC$15</v>
      </c>
      <c r="CD3064" s="186" t="str">
        <f t="shared" si="4224"/>
        <v>CD$15</v>
      </c>
      <c r="CE3064" s="186" t="str">
        <f t="shared" ref="CE3064:CL3064" si="4225">CE$19</f>
        <v>CE$15</v>
      </c>
      <c r="CF3064" s="186" t="str">
        <f t="shared" si="4225"/>
        <v>CF$15</v>
      </c>
      <c r="CG3064" s="186" t="str">
        <f t="shared" si="4225"/>
        <v>CG$15</v>
      </c>
      <c r="CH3064" s="186" t="str">
        <f t="shared" si="4225"/>
        <v>CH$15</v>
      </c>
      <c r="CI3064" s="186" t="str">
        <f t="shared" si="4225"/>
        <v>CI$15</v>
      </c>
      <c r="CJ3064" s="186" t="str">
        <f t="shared" si="4225"/>
        <v>CJ$15</v>
      </c>
      <c r="CK3064" s="186" t="str">
        <f t="shared" si="4225"/>
        <v>CK$15</v>
      </c>
      <c r="CL3064" s="186" t="str">
        <f t="shared" si="4225"/>
        <v>CL$15</v>
      </c>
    </row>
    <row r="3065" spans="2:90" x14ac:dyDescent="0.4">
      <c r="B3065" s="70" t="s">
        <v>396</v>
      </c>
      <c r="C3065" s="31"/>
      <c r="D3065" t="s">
        <v>391</v>
      </c>
      <c r="E3065" s="8" t="str">
        <f t="shared" ref="E3065:E3121" si="4226">ROW()&amp;" "&amp;D3065</f>
        <v>3065 WCAR-IS</v>
      </c>
      <c r="F3065" t="s">
        <v>433</v>
      </c>
      <c r="G3065" s="31" t="s">
        <v>395</v>
      </c>
      <c r="H3065" s="48"/>
      <c r="I3065" s="285"/>
      <c r="J3065" s="285"/>
      <c r="K3065" s="48"/>
      <c r="L3065" s="48"/>
      <c r="M3065" s="48"/>
      <c r="N3065" s="48"/>
      <c r="O3065" s="48"/>
      <c r="P3065" s="48"/>
      <c r="R3065" s="70"/>
      <c r="S3065" s="286"/>
      <c r="T3065" s="286"/>
      <c r="U3065" s="286"/>
      <c r="V3065" s="286"/>
      <c r="W3065" s="286"/>
      <c r="X3065" s="286"/>
      <c r="Y3065" s="286"/>
      <c r="Z3065" s="286"/>
      <c r="AA3065" s="286"/>
      <c r="AB3065" s="286"/>
      <c r="AC3065" s="286"/>
      <c r="AD3065" s="286"/>
      <c r="AE3065" s="286"/>
      <c r="AF3065" s="286"/>
      <c r="AG3065" s="286"/>
      <c r="AH3065" s="286"/>
      <c r="AI3065" s="286"/>
      <c r="AJ3065" s="286"/>
      <c r="AK3065" s="286"/>
      <c r="AL3065" s="286"/>
      <c r="AM3065" s="286"/>
      <c r="AN3065" s="286"/>
      <c r="AO3065" s="286"/>
      <c r="AP3065" s="286"/>
      <c r="AQ3065" s="286"/>
      <c r="AR3065" s="286"/>
      <c r="AS3065" s="286"/>
      <c r="AT3065" s="286"/>
      <c r="AU3065" s="286"/>
      <c r="AV3065" s="286"/>
      <c r="AW3065" s="286"/>
      <c r="AX3065" s="286"/>
      <c r="AY3065" s="286"/>
      <c r="AZ3065" s="286"/>
      <c r="BA3065" s="286"/>
      <c r="BB3065" s="286"/>
      <c r="BC3065" s="286"/>
      <c r="BD3065" s="286"/>
      <c r="BE3065" s="286"/>
      <c r="BF3065" s="286"/>
      <c r="BG3065" s="286"/>
      <c r="BH3065" s="286"/>
      <c r="BI3065" s="286"/>
      <c r="BJ3065" s="286"/>
      <c r="BK3065" s="286"/>
      <c r="BL3065" s="286"/>
      <c r="BM3065" s="286"/>
      <c r="BN3065" s="286"/>
      <c r="BO3065" s="286"/>
      <c r="BP3065" s="286"/>
      <c r="BQ3065" s="286"/>
      <c r="BR3065" s="286"/>
      <c r="BS3065" s="286"/>
      <c r="BT3065" s="286"/>
      <c r="BU3065" s="286"/>
      <c r="BV3065" s="286"/>
      <c r="BW3065" s="286"/>
      <c r="BX3065" s="286"/>
      <c r="BY3065" s="286"/>
      <c r="BZ3065" s="286"/>
      <c r="CA3065" s="286"/>
      <c r="CB3065" s="286"/>
      <c r="CC3065" s="286"/>
      <c r="CD3065" s="286"/>
      <c r="CE3065" s="286"/>
      <c r="CF3065" s="286"/>
      <c r="CG3065" s="286"/>
      <c r="CH3065" s="286"/>
      <c r="CI3065" s="286"/>
      <c r="CJ3065" s="286"/>
      <c r="CK3065" s="286"/>
      <c r="CL3065" s="286"/>
    </row>
    <row r="3066" spans="2:90" x14ac:dyDescent="0.4">
      <c r="B3066" s="122" t="s">
        <v>392</v>
      </c>
      <c r="D3066" t="s">
        <v>391</v>
      </c>
      <c r="E3066" s="8" t="str">
        <f t="shared" si="4226"/>
        <v>3066 WCAR-IS</v>
      </c>
      <c r="G3066" t="str">
        <f t="shared" ref="G3066:G3073" si="4227">E3066</f>
        <v>3066 WCAR-IS</v>
      </c>
      <c r="H3066" s="31"/>
      <c r="I3066" s="73"/>
      <c r="J3066" s="73"/>
      <c r="K3066" s="121">
        <f ca="1">'IS BS CF'!K$16</f>
        <v>0</v>
      </c>
      <c r="L3066" s="121">
        <f ca="1">'IS BS CF'!L$16</f>
        <v>0</v>
      </c>
      <c r="M3066" s="121">
        <f ca="1">'IS BS CF'!M$16</f>
        <v>0</v>
      </c>
      <c r="N3066" s="121">
        <f ca="1">'IS BS CF'!N$16</f>
        <v>0</v>
      </c>
      <c r="O3066" s="121">
        <f ca="1">'IS BS CF'!O$16</f>
        <v>0</v>
      </c>
      <c r="P3066" s="121">
        <f ca="1">'IS BS CF'!P$16</f>
        <v>0</v>
      </c>
      <c r="Q3066" s="121"/>
      <c r="R3066" s="121">
        <f>'IS BS CF'!R$16</f>
        <v>0</v>
      </c>
      <c r="S3066" s="121">
        <f ca="1">'IS BS CF'!S$16</f>
        <v>0</v>
      </c>
      <c r="T3066" s="121">
        <f ca="1">'IS BS CF'!T$16</f>
        <v>0</v>
      </c>
      <c r="U3066" s="121">
        <f ca="1">'IS BS CF'!U$16</f>
        <v>0</v>
      </c>
      <c r="V3066" s="121">
        <f ca="1">'IS BS CF'!V$16</f>
        <v>0</v>
      </c>
      <c r="W3066" s="121">
        <f ca="1">'IS BS CF'!W$16</f>
        <v>0</v>
      </c>
      <c r="X3066" s="121">
        <f ca="1">'IS BS CF'!X$16</f>
        <v>0</v>
      </c>
      <c r="Y3066" s="121">
        <f ca="1">'IS BS CF'!Y$16</f>
        <v>0</v>
      </c>
      <c r="Z3066" s="121">
        <f ca="1">'IS BS CF'!Z$16</f>
        <v>0</v>
      </c>
      <c r="AA3066" s="121">
        <f ca="1">'IS BS CF'!AA$16</f>
        <v>0</v>
      </c>
      <c r="AB3066" s="121">
        <f ca="1">'IS BS CF'!AB$16</f>
        <v>0</v>
      </c>
      <c r="AC3066" s="121">
        <f ca="1">'IS BS CF'!AC$16</f>
        <v>0</v>
      </c>
      <c r="AD3066" s="121">
        <f ca="1">'IS BS CF'!AD$16</f>
        <v>0</v>
      </c>
      <c r="AE3066" s="121">
        <f ca="1">'IS BS CF'!AE$16</f>
        <v>0</v>
      </c>
      <c r="AF3066" s="121">
        <f ca="1">'IS BS CF'!AF$16</f>
        <v>0</v>
      </c>
      <c r="AG3066" s="121">
        <f ca="1">'IS BS CF'!AG$16</f>
        <v>0</v>
      </c>
      <c r="AH3066" s="121">
        <f ca="1">'IS BS CF'!AH$16</f>
        <v>0</v>
      </c>
      <c r="AI3066" s="121">
        <f ca="1">'IS BS CF'!AI$16</f>
        <v>0</v>
      </c>
      <c r="AJ3066" s="121">
        <f ca="1">'IS BS CF'!AJ$16</f>
        <v>0</v>
      </c>
      <c r="AK3066" s="121">
        <f ca="1">'IS BS CF'!AK$16</f>
        <v>0</v>
      </c>
      <c r="AL3066" s="121">
        <f ca="1">'IS BS CF'!AL$16</f>
        <v>0</v>
      </c>
      <c r="AM3066" s="121">
        <f ca="1">'IS BS CF'!AM$16</f>
        <v>0</v>
      </c>
      <c r="AN3066" s="121">
        <f ca="1">'IS BS CF'!AN$16</f>
        <v>0</v>
      </c>
      <c r="AO3066" s="121">
        <f ca="1">'IS BS CF'!AO$16</f>
        <v>0</v>
      </c>
      <c r="AP3066" s="121">
        <f ca="1">'IS BS CF'!AP$16</f>
        <v>0</v>
      </c>
      <c r="AQ3066" s="121">
        <f ca="1">'IS BS CF'!AQ$16</f>
        <v>0</v>
      </c>
      <c r="AR3066" s="121">
        <f ca="1">'IS BS CF'!AR$16</f>
        <v>0</v>
      </c>
      <c r="AS3066" s="121">
        <f ca="1">'IS BS CF'!AS$16</f>
        <v>0</v>
      </c>
      <c r="AT3066" s="121">
        <f ca="1">'IS BS CF'!AT$16</f>
        <v>0</v>
      </c>
      <c r="AU3066" s="121">
        <f ca="1">'IS BS CF'!AU$16</f>
        <v>0</v>
      </c>
      <c r="AV3066" s="121">
        <f ca="1">'IS BS CF'!AV$16</f>
        <v>0</v>
      </c>
      <c r="AW3066" s="121">
        <f ca="1">'IS BS CF'!AW$16</f>
        <v>0</v>
      </c>
      <c r="AX3066" s="121">
        <f ca="1">'IS BS CF'!AX$16</f>
        <v>0</v>
      </c>
      <c r="AY3066" s="121">
        <f ca="1">'IS BS CF'!AY$16</f>
        <v>0</v>
      </c>
      <c r="AZ3066" s="121">
        <f ca="1">'IS BS CF'!AZ$16</f>
        <v>0</v>
      </c>
      <c r="BA3066" s="121">
        <f ca="1">'IS BS CF'!BA$16</f>
        <v>0</v>
      </c>
      <c r="BB3066" s="121">
        <f ca="1">'IS BS CF'!BB$16</f>
        <v>0</v>
      </c>
      <c r="BC3066" s="121">
        <f ca="1">'IS BS CF'!BC$16</f>
        <v>0</v>
      </c>
      <c r="BD3066" s="121">
        <f ca="1">'IS BS CF'!BD$16</f>
        <v>0</v>
      </c>
      <c r="BE3066" s="121">
        <f ca="1">'IS BS CF'!BE$16</f>
        <v>0</v>
      </c>
      <c r="BF3066" s="121">
        <f ca="1">'IS BS CF'!BF$16</f>
        <v>0</v>
      </c>
      <c r="BG3066" s="121">
        <f ca="1">'IS BS CF'!BG$16</f>
        <v>0</v>
      </c>
      <c r="BH3066" s="121">
        <f ca="1">'IS BS CF'!BH$16</f>
        <v>0</v>
      </c>
      <c r="BI3066" s="121">
        <f ca="1">'IS BS CF'!BI$16</f>
        <v>0</v>
      </c>
      <c r="BJ3066" s="121">
        <f ca="1">'IS BS CF'!BJ$16</f>
        <v>0</v>
      </c>
      <c r="BK3066" s="121">
        <f ca="1">'IS BS CF'!BK$16</f>
        <v>0</v>
      </c>
      <c r="BL3066" s="121">
        <f ca="1">'IS BS CF'!BL$16</f>
        <v>0</v>
      </c>
      <c r="BM3066" s="121">
        <f ca="1">'IS BS CF'!BM$16</f>
        <v>0</v>
      </c>
      <c r="BN3066" s="121">
        <f ca="1">'IS BS CF'!BN$16</f>
        <v>0</v>
      </c>
      <c r="BO3066" s="121">
        <f ca="1">'IS BS CF'!BO$16</f>
        <v>0</v>
      </c>
      <c r="BP3066" s="121">
        <f ca="1">'IS BS CF'!BP$16</f>
        <v>0</v>
      </c>
      <c r="BQ3066" s="121">
        <f ca="1">'IS BS CF'!BQ$16</f>
        <v>0</v>
      </c>
      <c r="BR3066" s="121">
        <f ca="1">'IS BS CF'!BR$16</f>
        <v>0</v>
      </c>
      <c r="BS3066" s="121">
        <f ca="1">'IS BS CF'!BS$16</f>
        <v>0</v>
      </c>
      <c r="BT3066" s="121">
        <f ca="1">'IS BS CF'!BT$16</f>
        <v>0</v>
      </c>
      <c r="BU3066" s="121">
        <f ca="1">'IS BS CF'!BU$16</f>
        <v>0</v>
      </c>
      <c r="BV3066" s="121">
        <f ca="1">'IS BS CF'!BV$16</f>
        <v>0</v>
      </c>
      <c r="BW3066" s="121">
        <f ca="1">'IS BS CF'!BW$16</f>
        <v>0</v>
      </c>
      <c r="BX3066" s="121">
        <f ca="1">'IS BS CF'!BX$16</f>
        <v>0</v>
      </c>
      <c r="BY3066" s="121">
        <f ca="1">'IS BS CF'!BY$16</f>
        <v>0</v>
      </c>
      <c r="BZ3066" s="121">
        <f ca="1">'IS BS CF'!BZ$16</f>
        <v>0</v>
      </c>
      <c r="CA3066" s="121">
        <f ca="1">'IS BS CF'!CA$16</f>
        <v>0</v>
      </c>
      <c r="CB3066" s="121">
        <f ca="1">'IS BS CF'!CB$16</f>
        <v>0</v>
      </c>
      <c r="CC3066" s="121">
        <f ca="1">'IS BS CF'!CC$16</f>
        <v>0</v>
      </c>
      <c r="CD3066" s="121">
        <f ca="1">'IS BS CF'!CD$16</f>
        <v>0</v>
      </c>
      <c r="CE3066" s="121">
        <f ca="1">'IS BS CF'!CE$16</f>
        <v>0</v>
      </c>
      <c r="CF3066" s="121">
        <f ca="1">'IS BS CF'!CF$16</f>
        <v>0</v>
      </c>
      <c r="CG3066" s="121">
        <f ca="1">'IS BS CF'!CG$16</f>
        <v>0</v>
      </c>
      <c r="CH3066" s="121">
        <f ca="1">'IS BS CF'!CH$16</f>
        <v>0</v>
      </c>
      <c r="CI3066" s="121">
        <f ca="1">'IS BS CF'!CI$16</f>
        <v>0</v>
      </c>
      <c r="CJ3066" s="121">
        <f ca="1">'IS BS CF'!CJ$16</f>
        <v>0</v>
      </c>
      <c r="CK3066" s="121">
        <f ca="1">'IS BS CF'!CK$16</f>
        <v>0</v>
      </c>
      <c r="CL3066" s="121">
        <f ca="1">'IS BS CF'!CL$16</f>
        <v>0</v>
      </c>
    </row>
    <row r="3067" spans="2:90" x14ac:dyDescent="0.4">
      <c r="B3067" s="67"/>
      <c r="D3067" t="s">
        <v>391</v>
      </c>
      <c r="E3067" s="8" t="str">
        <f t="shared" si="4226"/>
        <v>3067 WCAR-IS</v>
      </c>
      <c r="G3067" t="str">
        <f t="shared" si="4227"/>
        <v>3067 WCAR-IS</v>
      </c>
      <c r="H3067" s="31"/>
      <c r="I3067" s="73"/>
      <c r="J3067" s="73"/>
      <c r="K3067" s="31"/>
      <c r="L3067" s="31"/>
      <c r="M3067" s="31"/>
      <c r="N3067" s="31"/>
      <c r="O3067" s="31"/>
      <c r="P3067" s="31"/>
      <c r="R3067" s="67"/>
      <c r="S3067" s="67"/>
      <c r="T3067" s="67"/>
      <c r="U3067" s="67"/>
      <c r="V3067" s="67"/>
      <c r="W3067" s="67"/>
      <c r="X3067" s="67"/>
      <c r="Y3067" s="67"/>
      <c r="Z3067" s="67"/>
      <c r="AA3067" s="67"/>
      <c r="AB3067" s="67"/>
      <c r="AC3067" s="67"/>
      <c r="AD3067" s="67"/>
      <c r="AE3067" s="67"/>
      <c r="AF3067" s="67"/>
      <c r="AG3067" s="67"/>
      <c r="AH3067" s="67"/>
      <c r="AI3067" s="67"/>
      <c r="AJ3067" s="67"/>
      <c r="AK3067" s="67"/>
      <c r="AL3067" s="67"/>
      <c r="AM3067" s="67"/>
      <c r="AN3067" s="67"/>
      <c r="AO3067" s="67"/>
      <c r="AP3067" s="67"/>
      <c r="AQ3067" s="67"/>
      <c r="AR3067" s="67"/>
      <c r="AS3067" s="67"/>
      <c r="AT3067" s="67"/>
      <c r="AU3067" s="67"/>
      <c r="AV3067" s="67"/>
      <c r="AW3067" s="67"/>
      <c r="AX3067" s="67"/>
      <c r="AY3067" s="67"/>
      <c r="AZ3067" s="67"/>
      <c r="BA3067" s="67"/>
      <c r="BB3067" s="67"/>
      <c r="BC3067" s="67"/>
      <c r="BD3067" s="67"/>
      <c r="BE3067" s="67"/>
      <c r="BF3067" s="67"/>
      <c r="BG3067" s="67"/>
      <c r="BH3067" s="67"/>
      <c r="BI3067" s="67"/>
      <c r="BJ3067" s="67"/>
      <c r="BK3067" s="67"/>
      <c r="BL3067" s="67"/>
      <c r="BM3067" s="67"/>
      <c r="BN3067" s="67"/>
      <c r="BO3067" s="67"/>
      <c r="BP3067" s="67"/>
      <c r="BQ3067" s="67"/>
      <c r="BR3067" s="67"/>
      <c r="BS3067" s="67"/>
      <c r="BT3067" s="67"/>
      <c r="BU3067" s="67"/>
      <c r="BV3067" s="67"/>
      <c r="BW3067" s="67"/>
      <c r="BX3067" s="67"/>
      <c r="BY3067" s="67"/>
      <c r="BZ3067" s="67"/>
      <c r="CA3067" s="67"/>
      <c r="CB3067" s="67"/>
      <c r="CC3067" s="67"/>
      <c r="CD3067" s="67"/>
      <c r="CE3067" s="67"/>
      <c r="CF3067" s="67"/>
      <c r="CG3067" s="67"/>
      <c r="CH3067" s="67"/>
      <c r="CI3067" s="67"/>
      <c r="CJ3067" s="67"/>
      <c r="CK3067" s="67"/>
      <c r="CL3067" s="67"/>
    </row>
    <row r="3068" spans="2:90" x14ac:dyDescent="0.4">
      <c r="B3068" s="126" t="str">
        <f>B3070&amp;":"</f>
        <v>Accounts receivable:</v>
      </c>
      <c r="D3068" t="s">
        <v>391</v>
      </c>
      <c r="E3068" s="8" t="str">
        <f t="shared" si="4226"/>
        <v>3068 WCAR-IS</v>
      </c>
      <c r="G3068" t="str">
        <f t="shared" si="4227"/>
        <v>3068 WCAR-IS</v>
      </c>
      <c r="I3068"/>
      <c r="J3068"/>
      <c r="R3068"/>
      <c r="S3068"/>
      <c r="T3068"/>
      <c r="U3068"/>
      <c r="V3068"/>
      <c r="W3068"/>
      <c r="X3068"/>
      <c r="Y3068"/>
      <c r="Z3068"/>
      <c r="AA3068"/>
      <c r="AB3068"/>
      <c r="AC3068"/>
      <c r="AD3068"/>
      <c r="AE3068"/>
      <c r="AF3068"/>
      <c r="AG3068"/>
      <c r="AH3068"/>
      <c r="AI3068"/>
      <c r="AJ3068"/>
      <c r="AK3068"/>
      <c r="AL3068"/>
      <c r="AM3068"/>
      <c r="AN3068"/>
      <c r="AO3068"/>
      <c r="AP3068"/>
      <c r="AQ3068"/>
      <c r="AR3068"/>
      <c r="AS3068"/>
      <c r="AT3068"/>
      <c r="AU3068"/>
      <c r="AV3068"/>
      <c r="AW3068"/>
      <c r="AX3068"/>
      <c r="AY3068"/>
      <c r="AZ3068"/>
      <c r="BA3068"/>
      <c r="BB3068"/>
      <c r="BC3068"/>
      <c r="BD3068"/>
      <c r="BE3068"/>
      <c r="BF3068"/>
      <c r="BG3068"/>
      <c r="BH3068"/>
      <c r="BI3068"/>
      <c r="BJ3068"/>
      <c r="BK3068"/>
      <c r="BL3068"/>
      <c r="BM3068"/>
      <c r="BN3068"/>
      <c r="BO3068"/>
      <c r="BP3068"/>
      <c r="BQ3068"/>
      <c r="BR3068"/>
      <c r="BS3068"/>
      <c r="BT3068"/>
      <c r="BU3068"/>
      <c r="BV3068"/>
      <c r="BW3068"/>
      <c r="BX3068"/>
      <c r="BY3068"/>
      <c r="BZ3068"/>
      <c r="CA3068"/>
      <c r="CB3068"/>
      <c r="CC3068"/>
      <c r="CD3068"/>
      <c r="CE3068"/>
      <c r="CF3068"/>
      <c r="CG3068"/>
      <c r="CH3068"/>
      <c r="CI3068"/>
      <c r="CJ3068"/>
      <c r="CK3068"/>
      <c r="CL3068"/>
    </row>
    <row r="3069" spans="2:90" x14ac:dyDescent="0.4">
      <c r="B3069" s="141" t="s">
        <v>222</v>
      </c>
      <c r="D3069" t="s">
        <v>391</v>
      </c>
      <c r="E3069" s="8" t="str">
        <f t="shared" si="4226"/>
        <v>3069 WCAR-IS</v>
      </c>
      <c r="G3069" t="str">
        <f t="shared" si="4227"/>
        <v>3069 WCAR-IS</v>
      </c>
      <c r="H3069" s="12"/>
      <c r="I3069" s="60"/>
      <c r="J3069" s="60"/>
      <c r="K3069" s="17">
        <v>30</v>
      </c>
      <c r="L3069" s="17">
        <v>30</v>
      </c>
      <c r="M3069" s="17">
        <v>30</v>
      </c>
      <c r="N3069" s="17">
        <v>30</v>
      </c>
      <c r="O3069" s="17">
        <v>30</v>
      </c>
      <c r="P3069" s="17">
        <v>30</v>
      </c>
      <c r="R3069" s="15"/>
      <c r="S3069" s="15" cm="1">
        <f t="array" ref="S3069">INDEX($K:$P,ROW(),MATCH(S$3,$K$2:$P$2,0))</f>
        <v>30</v>
      </c>
      <c r="T3069" s="15" cm="1">
        <f t="array" ref="T3069">INDEX($K:$P,ROW(),MATCH(T$3,$K$2:$P$2,0))</f>
        <v>30</v>
      </c>
      <c r="U3069" s="15" cm="1">
        <f t="array" ref="U3069">INDEX($K:$P,ROW(),MATCH(U$3,$K$2:$P$2,0))</f>
        <v>30</v>
      </c>
      <c r="V3069" s="15" cm="1">
        <f t="array" ref="V3069">INDEX($K:$P,ROW(),MATCH(V$3,$K$2:$P$2,0))</f>
        <v>30</v>
      </c>
      <c r="W3069" s="15" cm="1">
        <f t="array" ref="W3069">INDEX($K:$P,ROW(),MATCH(W$3,$K$2:$P$2,0))</f>
        <v>30</v>
      </c>
      <c r="X3069" s="15" cm="1">
        <f t="array" ref="X3069">INDEX($K:$P,ROW(),MATCH(X$3,$K$2:$P$2,0))</f>
        <v>30</v>
      </c>
      <c r="Y3069" s="15" cm="1">
        <f t="array" ref="Y3069">INDEX($K:$P,ROW(),MATCH(Y$3,$K$2:$P$2,0))</f>
        <v>30</v>
      </c>
      <c r="Z3069" s="15" cm="1">
        <f t="array" ref="Z3069">INDEX($K:$P,ROW(),MATCH(Z$3,$K$2:$P$2,0))</f>
        <v>30</v>
      </c>
      <c r="AA3069" s="15" cm="1">
        <f t="array" ref="AA3069">INDEX($K:$P,ROW(),MATCH(AA$3,$K$2:$P$2,0))</f>
        <v>30</v>
      </c>
      <c r="AB3069" s="15" cm="1">
        <f t="array" ref="AB3069">INDEX($K:$P,ROW(),MATCH(AB$3,$K$2:$P$2,0))</f>
        <v>30</v>
      </c>
      <c r="AC3069" s="15" cm="1">
        <f t="array" ref="AC3069">INDEX($K:$P,ROW(),MATCH(AC$3,$K$2:$P$2,0))</f>
        <v>30</v>
      </c>
      <c r="AD3069" s="15" cm="1">
        <f t="array" ref="AD3069">INDEX($K:$P,ROW(),MATCH(AD$3,$K$2:$P$2,0))</f>
        <v>30</v>
      </c>
      <c r="AE3069" s="15" cm="1">
        <f t="array" ref="AE3069">INDEX($K:$P,ROW(),MATCH(AE$3,$K$2:$P$2,0))</f>
        <v>30</v>
      </c>
      <c r="AF3069" s="15" cm="1">
        <f t="array" ref="AF3069">INDEX($K:$P,ROW(),MATCH(AF$3,$K$2:$P$2,0))</f>
        <v>30</v>
      </c>
      <c r="AG3069" s="15" cm="1">
        <f t="array" ref="AG3069">INDEX($K:$P,ROW(),MATCH(AG$3,$K$2:$P$2,0))</f>
        <v>30</v>
      </c>
      <c r="AH3069" s="15" cm="1">
        <f t="array" ref="AH3069">INDEX($K:$P,ROW(),MATCH(AH$3,$K$2:$P$2,0))</f>
        <v>30</v>
      </c>
      <c r="AI3069" s="15" cm="1">
        <f t="array" ref="AI3069">INDEX($K:$P,ROW(),MATCH(AI$3,$K$2:$P$2,0))</f>
        <v>30</v>
      </c>
      <c r="AJ3069" s="15" cm="1">
        <f t="array" ref="AJ3069">INDEX($K:$P,ROW(),MATCH(AJ$3,$K$2:$P$2,0))</f>
        <v>30</v>
      </c>
      <c r="AK3069" s="15" cm="1">
        <f t="array" ref="AK3069">INDEX($K:$P,ROW(),MATCH(AK$3,$K$2:$P$2,0))</f>
        <v>30</v>
      </c>
      <c r="AL3069" s="15" cm="1">
        <f t="array" ref="AL3069">INDEX($K:$P,ROW(),MATCH(AL$3,$K$2:$P$2,0))</f>
        <v>30</v>
      </c>
      <c r="AM3069" s="15" cm="1">
        <f t="array" ref="AM3069">INDEX($K:$P,ROW(),MATCH(AM$3,$K$2:$P$2,0))</f>
        <v>30</v>
      </c>
      <c r="AN3069" s="15" cm="1">
        <f t="array" ref="AN3069">INDEX($K:$P,ROW(),MATCH(AN$3,$K$2:$P$2,0))</f>
        <v>30</v>
      </c>
      <c r="AO3069" s="15" cm="1">
        <f t="array" ref="AO3069">INDEX($K:$P,ROW(),MATCH(AO$3,$K$2:$P$2,0))</f>
        <v>30</v>
      </c>
      <c r="AP3069" s="15" cm="1">
        <f t="array" ref="AP3069">INDEX($K:$P,ROW(),MATCH(AP$3,$K$2:$P$2,0))</f>
        <v>30</v>
      </c>
      <c r="AQ3069" s="15" cm="1">
        <f t="array" ref="AQ3069">INDEX($K:$P,ROW(),MATCH(AQ$3,$K$2:$P$2,0))</f>
        <v>30</v>
      </c>
      <c r="AR3069" s="15" cm="1">
        <f t="array" ref="AR3069">INDEX($K:$P,ROW(),MATCH(AR$3,$K$2:$P$2,0))</f>
        <v>30</v>
      </c>
      <c r="AS3069" s="15" cm="1">
        <f t="array" ref="AS3069">INDEX($K:$P,ROW(),MATCH(AS$3,$K$2:$P$2,0))</f>
        <v>30</v>
      </c>
      <c r="AT3069" s="15" cm="1">
        <f t="array" ref="AT3069">INDEX($K:$P,ROW(),MATCH(AT$3,$K$2:$P$2,0))</f>
        <v>30</v>
      </c>
      <c r="AU3069" s="15" cm="1">
        <f t="array" ref="AU3069">INDEX($K:$P,ROW(),MATCH(AU$3,$K$2:$P$2,0))</f>
        <v>30</v>
      </c>
      <c r="AV3069" s="15" cm="1">
        <f t="array" ref="AV3069">INDEX($K:$P,ROW(),MATCH(AV$3,$K$2:$P$2,0))</f>
        <v>30</v>
      </c>
      <c r="AW3069" s="15" cm="1">
        <f t="array" ref="AW3069">INDEX($K:$P,ROW(),MATCH(AW$3,$K$2:$P$2,0))</f>
        <v>30</v>
      </c>
      <c r="AX3069" s="15" cm="1">
        <f t="array" ref="AX3069">INDEX($K:$P,ROW(),MATCH(AX$3,$K$2:$P$2,0))</f>
        <v>30</v>
      </c>
      <c r="AY3069" s="15" cm="1">
        <f t="array" ref="AY3069">INDEX($K:$P,ROW(),MATCH(AY$3,$K$2:$P$2,0))</f>
        <v>30</v>
      </c>
      <c r="AZ3069" s="15" cm="1">
        <f t="array" ref="AZ3069">INDEX($K:$P,ROW(),MATCH(AZ$3,$K$2:$P$2,0))</f>
        <v>30</v>
      </c>
      <c r="BA3069" s="15" cm="1">
        <f t="array" ref="BA3069">INDEX($K:$P,ROW(),MATCH(BA$3,$K$2:$P$2,0))</f>
        <v>30</v>
      </c>
      <c r="BB3069" s="15" cm="1">
        <f t="array" ref="BB3069">INDEX($K:$P,ROW(),MATCH(BB$3,$K$2:$P$2,0))</f>
        <v>30</v>
      </c>
      <c r="BC3069" s="15" cm="1">
        <f t="array" ref="BC3069">INDEX($K:$P,ROW(),MATCH(BC$3,$K$2:$P$2,0))</f>
        <v>30</v>
      </c>
      <c r="BD3069" s="15" cm="1">
        <f t="array" ref="BD3069">INDEX($K:$P,ROW(),MATCH(BD$3,$K$2:$P$2,0))</f>
        <v>30</v>
      </c>
      <c r="BE3069" s="15" cm="1">
        <f t="array" ref="BE3069">INDEX($K:$P,ROW(),MATCH(BE$3,$K$2:$P$2,0))</f>
        <v>30</v>
      </c>
      <c r="BF3069" s="15" cm="1">
        <f t="array" ref="BF3069">INDEX($K:$P,ROW(),MATCH(BF$3,$K$2:$P$2,0))</f>
        <v>30</v>
      </c>
      <c r="BG3069" s="15" cm="1">
        <f t="array" ref="BG3069">INDEX($K:$P,ROW(),MATCH(BG$3,$K$2:$P$2,0))</f>
        <v>30</v>
      </c>
      <c r="BH3069" s="15" cm="1">
        <f t="array" ref="BH3069">INDEX($K:$P,ROW(),MATCH(BH$3,$K$2:$P$2,0))</f>
        <v>30</v>
      </c>
      <c r="BI3069" s="15" cm="1">
        <f t="array" ref="BI3069">INDEX($K:$P,ROW(),MATCH(BI$3,$K$2:$P$2,0))</f>
        <v>30</v>
      </c>
      <c r="BJ3069" s="15" cm="1">
        <f t="array" ref="BJ3069">INDEX($K:$P,ROW(),MATCH(BJ$3,$K$2:$P$2,0))</f>
        <v>30</v>
      </c>
      <c r="BK3069" s="15" cm="1">
        <f t="array" ref="BK3069">INDEX($K:$P,ROW(),MATCH(BK$3,$K$2:$P$2,0))</f>
        <v>30</v>
      </c>
      <c r="BL3069" s="15" cm="1">
        <f t="array" ref="BL3069">INDEX($K:$P,ROW(),MATCH(BL$3,$K$2:$P$2,0))</f>
        <v>30</v>
      </c>
      <c r="BM3069" s="15" cm="1">
        <f t="array" ref="BM3069">INDEX($K:$P,ROW(),MATCH(BM$3,$K$2:$P$2,0))</f>
        <v>30</v>
      </c>
      <c r="BN3069" s="15" cm="1">
        <f t="array" ref="BN3069">INDEX($K:$P,ROW(),MATCH(BN$3,$K$2:$P$2,0))</f>
        <v>30</v>
      </c>
      <c r="BO3069" s="15" cm="1">
        <f t="array" ref="BO3069">INDEX($K:$P,ROW(),MATCH(BO$3,$K$2:$P$2,0))</f>
        <v>30</v>
      </c>
      <c r="BP3069" s="15" cm="1">
        <f t="array" ref="BP3069">INDEX($K:$P,ROW(),MATCH(BP$3,$K$2:$P$2,0))</f>
        <v>30</v>
      </c>
      <c r="BQ3069" s="15" cm="1">
        <f t="array" ref="BQ3069">INDEX($K:$P,ROW(),MATCH(BQ$3,$K$2:$P$2,0))</f>
        <v>30</v>
      </c>
      <c r="BR3069" s="15" cm="1">
        <f t="array" ref="BR3069">INDEX($K:$P,ROW(),MATCH(BR$3,$K$2:$P$2,0))</f>
        <v>30</v>
      </c>
      <c r="BS3069" s="15" cm="1">
        <f t="array" ref="BS3069">INDEX($K:$P,ROW(),MATCH(BS$3,$K$2:$P$2,0))</f>
        <v>30</v>
      </c>
      <c r="BT3069" s="15" cm="1">
        <f t="array" ref="BT3069">INDEX($K:$P,ROW(),MATCH(BT$3,$K$2:$P$2,0))</f>
        <v>30</v>
      </c>
      <c r="BU3069" s="15" cm="1">
        <f t="array" ref="BU3069">INDEX($K:$P,ROW(),MATCH(BU$3,$K$2:$P$2,0))</f>
        <v>30</v>
      </c>
      <c r="BV3069" s="15" cm="1">
        <f t="array" ref="BV3069">INDEX($K:$P,ROW(),MATCH(BV$3,$K$2:$P$2,0))</f>
        <v>30</v>
      </c>
      <c r="BW3069" s="15" cm="1">
        <f t="array" ref="BW3069">INDEX($K:$P,ROW(),MATCH(BW$3,$K$2:$P$2,0))</f>
        <v>30</v>
      </c>
      <c r="BX3069" s="15" cm="1">
        <f t="array" ref="BX3069">INDEX($K:$P,ROW(),MATCH(BX$3,$K$2:$P$2,0))</f>
        <v>30</v>
      </c>
      <c r="BY3069" s="15" cm="1">
        <f t="array" ref="BY3069">INDEX($K:$P,ROW(),MATCH(BY$3,$K$2:$P$2,0))</f>
        <v>30</v>
      </c>
      <c r="BZ3069" s="15" cm="1">
        <f t="array" ref="BZ3069">INDEX($K:$P,ROW(),MATCH(BZ$3,$K$2:$P$2,0))</f>
        <v>30</v>
      </c>
      <c r="CA3069" s="15" cm="1">
        <f t="array" ref="CA3069">INDEX($K:$P,ROW(),MATCH(CA$3,$K$2:$P$2,0))</f>
        <v>30</v>
      </c>
      <c r="CB3069" s="15" cm="1">
        <f t="array" ref="CB3069">INDEX($K:$P,ROW(),MATCH(CB$3,$K$2:$P$2,0))</f>
        <v>30</v>
      </c>
      <c r="CC3069" s="15" cm="1">
        <f t="array" ref="CC3069">INDEX($K:$P,ROW(),MATCH(CC$3,$K$2:$P$2,0))</f>
        <v>30</v>
      </c>
      <c r="CD3069" s="15" cm="1">
        <f t="array" ref="CD3069">INDEX($K:$P,ROW(),MATCH(CD$3,$K$2:$P$2,0))</f>
        <v>30</v>
      </c>
      <c r="CE3069" s="15" cm="1">
        <f t="array" ref="CE3069">INDEX($K:$P,ROW(),MATCH(CE$3,$K$2:$P$2,0))</f>
        <v>30</v>
      </c>
      <c r="CF3069" s="15" cm="1">
        <f t="array" ref="CF3069">INDEX($K:$P,ROW(),MATCH(CF$3,$K$2:$P$2,0))</f>
        <v>30</v>
      </c>
      <c r="CG3069" s="15" cm="1">
        <f t="array" ref="CG3069">INDEX($K:$P,ROW(),MATCH(CG$3,$K$2:$P$2,0))</f>
        <v>30</v>
      </c>
      <c r="CH3069" s="15" cm="1">
        <f t="array" ref="CH3069">INDEX($K:$P,ROW(),MATCH(CH$3,$K$2:$P$2,0))</f>
        <v>30</v>
      </c>
      <c r="CI3069" s="15" cm="1">
        <f t="array" ref="CI3069">INDEX($K:$P,ROW(),MATCH(CI$3,$K$2:$P$2,0))</f>
        <v>30</v>
      </c>
      <c r="CJ3069" s="15" cm="1">
        <f t="array" ref="CJ3069">INDEX($K:$P,ROW(),MATCH(CJ$3,$K$2:$P$2,0))</f>
        <v>30</v>
      </c>
      <c r="CK3069" s="15" cm="1">
        <f t="array" ref="CK3069">INDEX($K:$P,ROW(),MATCH(CK$3,$K$2:$P$2,0))</f>
        <v>30</v>
      </c>
      <c r="CL3069" s="15" cm="1">
        <f t="array" ref="CL3069">INDEX($K:$P,ROW(),MATCH(CL$3,$K$2:$P$2,0))</f>
        <v>30</v>
      </c>
    </row>
    <row r="3070" spans="2:90" x14ac:dyDescent="0.4">
      <c r="B3070" s="123" t="str">
        <f>"Accounts receivable"</f>
        <v>Accounts receivable</v>
      </c>
      <c r="C3070" t="s">
        <v>224</v>
      </c>
      <c r="D3070" t="s">
        <v>391</v>
      </c>
      <c r="E3070" s="8" t="str">
        <f t="shared" si="4226"/>
        <v>3070 WCAR-IS</v>
      </c>
      <c r="G3070" t="str">
        <f t="shared" si="4227"/>
        <v>3070 WCAR-IS</v>
      </c>
      <c r="H3070" s="27"/>
      <c r="I3070" s="78"/>
      <c r="J3070" s="78"/>
      <c r="K3070" s="115">
        <f t="shared" ref="K3070:P3070" ca="1" si="4228">SUMIF($4:$4,K$2,3070:3070)</f>
        <v>0</v>
      </c>
      <c r="L3070" s="115">
        <f t="shared" ca="1" si="4228"/>
        <v>0</v>
      </c>
      <c r="M3070" s="115">
        <f t="shared" ca="1" si="4228"/>
        <v>0</v>
      </c>
      <c r="N3070" s="115">
        <f t="shared" ca="1" si="4228"/>
        <v>0</v>
      </c>
      <c r="O3070" s="115">
        <f t="shared" ca="1" si="4228"/>
        <v>0</v>
      </c>
      <c r="P3070" s="115">
        <f t="shared" ca="1" si="4228"/>
        <v>0</v>
      </c>
      <c r="R3070" s="115"/>
      <c r="S3070" s="115">
        <f t="shared" ref="S3070:AX3070" ca="1" si="4229">MIN(S3069/30*S3066,R3070+S3066)</f>
        <v>0</v>
      </c>
      <c r="T3070" s="115">
        <f t="shared" ca="1" si="4229"/>
        <v>0</v>
      </c>
      <c r="U3070" s="115">
        <f t="shared" ca="1" si="4229"/>
        <v>0</v>
      </c>
      <c r="V3070" s="115">
        <f t="shared" ca="1" si="4229"/>
        <v>0</v>
      </c>
      <c r="W3070" s="115">
        <f t="shared" ca="1" si="4229"/>
        <v>0</v>
      </c>
      <c r="X3070" s="115">
        <f t="shared" ca="1" si="4229"/>
        <v>0</v>
      </c>
      <c r="Y3070" s="115">
        <f t="shared" ca="1" si="4229"/>
        <v>0</v>
      </c>
      <c r="Z3070" s="115">
        <f t="shared" ca="1" si="4229"/>
        <v>0</v>
      </c>
      <c r="AA3070" s="115">
        <f t="shared" ca="1" si="4229"/>
        <v>0</v>
      </c>
      <c r="AB3070" s="115">
        <f t="shared" ca="1" si="4229"/>
        <v>0</v>
      </c>
      <c r="AC3070" s="115">
        <f t="shared" ca="1" si="4229"/>
        <v>0</v>
      </c>
      <c r="AD3070" s="115">
        <f t="shared" ca="1" si="4229"/>
        <v>0</v>
      </c>
      <c r="AE3070" s="115">
        <f t="shared" ca="1" si="4229"/>
        <v>0</v>
      </c>
      <c r="AF3070" s="115">
        <f t="shared" ca="1" si="4229"/>
        <v>0</v>
      </c>
      <c r="AG3070" s="115">
        <f t="shared" ca="1" si="4229"/>
        <v>0</v>
      </c>
      <c r="AH3070" s="115">
        <f t="shared" ca="1" si="4229"/>
        <v>0</v>
      </c>
      <c r="AI3070" s="115">
        <f t="shared" ca="1" si="4229"/>
        <v>0</v>
      </c>
      <c r="AJ3070" s="115">
        <f t="shared" ca="1" si="4229"/>
        <v>0</v>
      </c>
      <c r="AK3070" s="115">
        <f t="shared" ca="1" si="4229"/>
        <v>0</v>
      </c>
      <c r="AL3070" s="115">
        <f t="shared" ca="1" si="4229"/>
        <v>0</v>
      </c>
      <c r="AM3070" s="115">
        <f t="shared" ca="1" si="4229"/>
        <v>0</v>
      </c>
      <c r="AN3070" s="115">
        <f t="shared" ca="1" si="4229"/>
        <v>0</v>
      </c>
      <c r="AO3070" s="115">
        <f t="shared" ca="1" si="4229"/>
        <v>0</v>
      </c>
      <c r="AP3070" s="115">
        <f t="shared" ca="1" si="4229"/>
        <v>0</v>
      </c>
      <c r="AQ3070" s="115">
        <f t="shared" ca="1" si="4229"/>
        <v>0</v>
      </c>
      <c r="AR3070" s="115">
        <f t="shared" ca="1" si="4229"/>
        <v>0</v>
      </c>
      <c r="AS3070" s="115">
        <f t="shared" ca="1" si="4229"/>
        <v>0</v>
      </c>
      <c r="AT3070" s="115">
        <f t="shared" ca="1" si="4229"/>
        <v>0</v>
      </c>
      <c r="AU3070" s="115">
        <f t="shared" ca="1" si="4229"/>
        <v>0</v>
      </c>
      <c r="AV3070" s="115">
        <f t="shared" ca="1" si="4229"/>
        <v>0</v>
      </c>
      <c r="AW3070" s="115">
        <f t="shared" ca="1" si="4229"/>
        <v>0</v>
      </c>
      <c r="AX3070" s="115">
        <f t="shared" ca="1" si="4229"/>
        <v>0</v>
      </c>
      <c r="AY3070" s="115">
        <f t="shared" ref="AY3070:CD3070" ca="1" si="4230">MIN(AY3069/30*AY3066,AX3070+AY3066)</f>
        <v>0</v>
      </c>
      <c r="AZ3070" s="115">
        <f t="shared" ca="1" si="4230"/>
        <v>0</v>
      </c>
      <c r="BA3070" s="115">
        <f t="shared" ca="1" si="4230"/>
        <v>0</v>
      </c>
      <c r="BB3070" s="115">
        <f t="shared" ca="1" si="4230"/>
        <v>0</v>
      </c>
      <c r="BC3070" s="115">
        <f t="shared" ca="1" si="4230"/>
        <v>0</v>
      </c>
      <c r="BD3070" s="115">
        <f t="shared" ca="1" si="4230"/>
        <v>0</v>
      </c>
      <c r="BE3070" s="115">
        <f t="shared" ca="1" si="4230"/>
        <v>0</v>
      </c>
      <c r="BF3070" s="115">
        <f t="shared" ca="1" si="4230"/>
        <v>0</v>
      </c>
      <c r="BG3070" s="115">
        <f t="shared" ca="1" si="4230"/>
        <v>0</v>
      </c>
      <c r="BH3070" s="115">
        <f t="shared" ca="1" si="4230"/>
        <v>0</v>
      </c>
      <c r="BI3070" s="115">
        <f t="shared" ca="1" si="4230"/>
        <v>0</v>
      </c>
      <c r="BJ3070" s="115">
        <f t="shared" ca="1" si="4230"/>
        <v>0</v>
      </c>
      <c r="BK3070" s="115">
        <f t="shared" ca="1" si="4230"/>
        <v>0</v>
      </c>
      <c r="BL3070" s="115">
        <f t="shared" ca="1" si="4230"/>
        <v>0</v>
      </c>
      <c r="BM3070" s="115">
        <f t="shared" ca="1" si="4230"/>
        <v>0</v>
      </c>
      <c r="BN3070" s="115">
        <f t="shared" ca="1" si="4230"/>
        <v>0</v>
      </c>
      <c r="BO3070" s="115">
        <f t="shared" ca="1" si="4230"/>
        <v>0</v>
      </c>
      <c r="BP3070" s="115">
        <f t="shared" ca="1" si="4230"/>
        <v>0</v>
      </c>
      <c r="BQ3070" s="115">
        <f t="shared" ca="1" si="4230"/>
        <v>0</v>
      </c>
      <c r="BR3070" s="115">
        <f t="shared" ca="1" si="4230"/>
        <v>0</v>
      </c>
      <c r="BS3070" s="115">
        <f t="shared" ca="1" si="4230"/>
        <v>0</v>
      </c>
      <c r="BT3070" s="115">
        <f t="shared" ca="1" si="4230"/>
        <v>0</v>
      </c>
      <c r="BU3070" s="115">
        <f t="shared" ca="1" si="4230"/>
        <v>0</v>
      </c>
      <c r="BV3070" s="115">
        <f t="shared" ca="1" si="4230"/>
        <v>0</v>
      </c>
      <c r="BW3070" s="115">
        <f t="shared" ca="1" si="4230"/>
        <v>0</v>
      </c>
      <c r="BX3070" s="115">
        <f t="shared" ca="1" si="4230"/>
        <v>0</v>
      </c>
      <c r="BY3070" s="115">
        <f t="shared" ca="1" si="4230"/>
        <v>0</v>
      </c>
      <c r="BZ3070" s="115">
        <f t="shared" ca="1" si="4230"/>
        <v>0</v>
      </c>
      <c r="CA3070" s="115">
        <f t="shared" ca="1" si="4230"/>
        <v>0</v>
      </c>
      <c r="CB3070" s="115">
        <f t="shared" ca="1" si="4230"/>
        <v>0</v>
      </c>
      <c r="CC3070" s="115">
        <f t="shared" ca="1" si="4230"/>
        <v>0</v>
      </c>
      <c r="CD3070" s="115">
        <f t="shared" ca="1" si="4230"/>
        <v>0</v>
      </c>
      <c r="CE3070" s="115">
        <f t="shared" ref="CE3070:CL3070" ca="1" si="4231">MIN(CE3069/30*CE3066,CD3070+CE3066)</f>
        <v>0</v>
      </c>
      <c r="CF3070" s="115">
        <f t="shared" ca="1" si="4231"/>
        <v>0</v>
      </c>
      <c r="CG3070" s="115">
        <f t="shared" ca="1" si="4231"/>
        <v>0</v>
      </c>
      <c r="CH3070" s="115">
        <f t="shared" ca="1" si="4231"/>
        <v>0</v>
      </c>
      <c r="CI3070" s="115">
        <f t="shared" ca="1" si="4231"/>
        <v>0</v>
      </c>
      <c r="CJ3070" s="115">
        <f t="shared" ca="1" si="4231"/>
        <v>0</v>
      </c>
      <c r="CK3070" s="115">
        <f t="shared" ca="1" si="4231"/>
        <v>0</v>
      </c>
      <c r="CL3070" s="115">
        <f t="shared" ca="1" si="4231"/>
        <v>0</v>
      </c>
    </row>
    <row r="3071" spans="2:90" x14ac:dyDescent="0.4">
      <c r="B3071" s="123"/>
      <c r="D3071" t="s">
        <v>391</v>
      </c>
      <c r="E3071" s="8" t="str">
        <f t="shared" si="4226"/>
        <v>3071 WCAR-IS</v>
      </c>
      <c r="G3071" t="str">
        <f t="shared" si="4227"/>
        <v>3071 WCAR-IS</v>
      </c>
      <c r="H3071" s="27"/>
      <c r="I3071" s="78"/>
      <c r="J3071" s="78"/>
      <c r="K3071" s="33"/>
      <c r="L3071" s="33"/>
      <c r="M3071" s="33"/>
      <c r="N3071" s="33"/>
      <c r="O3071" s="33"/>
      <c r="P3071" s="33"/>
      <c r="R3071" s="33"/>
      <c r="S3071" s="33"/>
      <c r="T3071" s="33"/>
      <c r="U3071" s="33"/>
      <c r="V3071" s="33"/>
      <c r="W3071" s="33"/>
      <c r="X3071" s="33"/>
      <c r="Y3071" s="33"/>
      <c r="Z3071" s="33"/>
      <c r="AA3071" s="33"/>
      <c r="AB3071" s="33"/>
      <c r="AC3071" s="33"/>
      <c r="AD3071" s="33"/>
      <c r="AE3071" s="33"/>
      <c r="AF3071" s="33"/>
      <c r="AG3071" s="33"/>
      <c r="AH3071" s="33"/>
      <c r="AI3071" s="33"/>
      <c r="AJ3071" s="33"/>
      <c r="AK3071" s="33"/>
      <c r="AL3071" s="33"/>
      <c r="AM3071" s="33"/>
      <c r="AN3071" s="33"/>
      <c r="AO3071" s="33"/>
      <c r="AP3071" s="33"/>
      <c r="AQ3071" s="33"/>
      <c r="AR3071" s="33"/>
      <c r="AS3071" s="33"/>
      <c r="AT3071" s="33"/>
      <c r="AU3071" s="33"/>
      <c r="AV3071" s="33"/>
      <c r="AW3071" s="33"/>
      <c r="AX3071" s="33"/>
      <c r="AY3071" s="33"/>
      <c r="AZ3071" s="33"/>
      <c r="BA3071" s="33"/>
      <c r="BB3071" s="33"/>
      <c r="BC3071" s="33"/>
      <c r="BD3071" s="33"/>
      <c r="BE3071" s="33"/>
      <c r="BF3071" s="33"/>
      <c r="BG3071" s="33"/>
      <c r="BH3071" s="33"/>
      <c r="BI3071" s="33"/>
      <c r="BJ3071" s="33"/>
      <c r="BK3071" s="33"/>
      <c r="BL3071" s="33"/>
      <c r="BM3071" s="33"/>
      <c r="BN3071" s="33"/>
      <c r="BO3071" s="33"/>
      <c r="BP3071" s="33"/>
      <c r="BQ3071" s="33"/>
      <c r="BR3071" s="33"/>
      <c r="BS3071" s="33"/>
      <c r="BT3071" s="33"/>
      <c r="BU3071" s="33"/>
      <c r="BV3071" s="33"/>
      <c r="BW3071" s="33"/>
      <c r="BX3071" s="33"/>
      <c r="BY3071" s="33"/>
      <c r="BZ3071" s="33"/>
      <c r="CA3071" s="33"/>
      <c r="CB3071" s="33"/>
      <c r="CC3071" s="33"/>
      <c r="CD3071" s="33"/>
      <c r="CE3071" s="33"/>
      <c r="CF3071" s="33"/>
      <c r="CG3071" s="33"/>
      <c r="CH3071" s="33"/>
      <c r="CI3071" s="33"/>
      <c r="CJ3071" s="33"/>
      <c r="CK3071" s="33"/>
      <c r="CL3071" s="33"/>
    </row>
    <row r="3072" spans="2:90" x14ac:dyDescent="0.4">
      <c r="B3072" s="123" t="str">
        <f>"Change in "&amp;B3070</f>
        <v>Change in Accounts receivable</v>
      </c>
      <c r="C3072" t="s">
        <v>234</v>
      </c>
      <c r="D3072" t="s">
        <v>391</v>
      </c>
      <c r="E3072" s="8" t="str">
        <f t="shared" si="4226"/>
        <v>3072 WCAR-IS</v>
      </c>
      <c r="G3072" t="str">
        <f t="shared" si="4227"/>
        <v>3072 WCAR-IS</v>
      </c>
      <c r="K3072" s="33">
        <f t="shared" ref="K3072:P3072" ca="1" si="4232">SUMIF($3:$3,K$2,3072:3072)</f>
        <v>0</v>
      </c>
      <c r="L3072" s="33">
        <f t="shared" ca="1" si="4232"/>
        <v>0</v>
      </c>
      <c r="M3072" s="33">
        <f t="shared" ca="1" si="4232"/>
        <v>0</v>
      </c>
      <c r="N3072" s="33">
        <f t="shared" ca="1" si="4232"/>
        <v>0</v>
      </c>
      <c r="O3072" s="33">
        <f t="shared" ca="1" si="4232"/>
        <v>0</v>
      </c>
      <c r="P3072" s="33">
        <f t="shared" ca="1" si="4232"/>
        <v>0</v>
      </c>
      <c r="R3072" s="33"/>
      <c r="S3072" s="33">
        <f t="shared" ref="S3072:AX3072" ca="1" si="4233">R3070-S3070</f>
        <v>0</v>
      </c>
      <c r="T3072" s="33">
        <f t="shared" ca="1" si="4233"/>
        <v>0</v>
      </c>
      <c r="U3072" s="33">
        <f t="shared" ca="1" si="4233"/>
        <v>0</v>
      </c>
      <c r="V3072" s="33">
        <f t="shared" ca="1" si="4233"/>
        <v>0</v>
      </c>
      <c r="W3072" s="33">
        <f t="shared" ca="1" si="4233"/>
        <v>0</v>
      </c>
      <c r="X3072" s="33">
        <f t="shared" ca="1" si="4233"/>
        <v>0</v>
      </c>
      <c r="Y3072" s="33">
        <f t="shared" ca="1" si="4233"/>
        <v>0</v>
      </c>
      <c r="Z3072" s="33">
        <f t="shared" ca="1" si="4233"/>
        <v>0</v>
      </c>
      <c r="AA3072" s="33">
        <f t="shared" ca="1" si="4233"/>
        <v>0</v>
      </c>
      <c r="AB3072" s="33">
        <f t="shared" ca="1" si="4233"/>
        <v>0</v>
      </c>
      <c r="AC3072" s="33">
        <f t="shared" ca="1" si="4233"/>
        <v>0</v>
      </c>
      <c r="AD3072" s="33">
        <f t="shared" ca="1" si="4233"/>
        <v>0</v>
      </c>
      <c r="AE3072" s="33">
        <f t="shared" ca="1" si="4233"/>
        <v>0</v>
      </c>
      <c r="AF3072" s="33">
        <f t="shared" ca="1" si="4233"/>
        <v>0</v>
      </c>
      <c r="AG3072" s="33">
        <f t="shared" ca="1" si="4233"/>
        <v>0</v>
      </c>
      <c r="AH3072" s="33">
        <f t="shared" ca="1" si="4233"/>
        <v>0</v>
      </c>
      <c r="AI3072" s="33">
        <f t="shared" ca="1" si="4233"/>
        <v>0</v>
      </c>
      <c r="AJ3072" s="33">
        <f t="shared" ca="1" si="4233"/>
        <v>0</v>
      </c>
      <c r="AK3072" s="33">
        <f t="shared" ca="1" si="4233"/>
        <v>0</v>
      </c>
      <c r="AL3072" s="33">
        <f t="shared" ca="1" si="4233"/>
        <v>0</v>
      </c>
      <c r="AM3072" s="33">
        <f t="shared" ca="1" si="4233"/>
        <v>0</v>
      </c>
      <c r="AN3072" s="33">
        <f t="shared" ca="1" si="4233"/>
        <v>0</v>
      </c>
      <c r="AO3072" s="33">
        <f t="shared" ca="1" si="4233"/>
        <v>0</v>
      </c>
      <c r="AP3072" s="33">
        <f t="shared" ca="1" si="4233"/>
        <v>0</v>
      </c>
      <c r="AQ3072" s="33">
        <f t="shared" ca="1" si="4233"/>
        <v>0</v>
      </c>
      <c r="AR3072" s="33">
        <f t="shared" ca="1" si="4233"/>
        <v>0</v>
      </c>
      <c r="AS3072" s="33">
        <f t="shared" ca="1" si="4233"/>
        <v>0</v>
      </c>
      <c r="AT3072" s="33">
        <f t="shared" ca="1" si="4233"/>
        <v>0</v>
      </c>
      <c r="AU3072" s="33">
        <f t="shared" ca="1" si="4233"/>
        <v>0</v>
      </c>
      <c r="AV3072" s="33">
        <f t="shared" ca="1" si="4233"/>
        <v>0</v>
      </c>
      <c r="AW3072" s="33">
        <f t="shared" ca="1" si="4233"/>
        <v>0</v>
      </c>
      <c r="AX3072" s="33">
        <f t="shared" ca="1" si="4233"/>
        <v>0</v>
      </c>
      <c r="AY3072" s="33">
        <f t="shared" ref="AY3072:CD3072" ca="1" si="4234">AX3070-AY3070</f>
        <v>0</v>
      </c>
      <c r="AZ3072" s="33">
        <f t="shared" ca="1" si="4234"/>
        <v>0</v>
      </c>
      <c r="BA3072" s="33">
        <f t="shared" ca="1" si="4234"/>
        <v>0</v>
      </c>
      <c r="BB3072" s="33">
        <f t="shared" ca="1" si="4234"/>
        <v>0</v>
      </c>
      <c r="BC3072" s="33">
        <f t="shared" ca="1" si="4234"/>
        <v>0</v>
      </c>
      <c r="BD3072" s="33">
        <f t="shared" ca="1" si="4234"/>
        <v>0</v>
      </c>
      <c r="BE3072" s="33">
        <f t="shared" ca="1" si="4234"/>
        <v>0</v>
      </c>
      <c r="BF3072" s="33">
        <f t="shared" ca="1" si="4234"/>
        <v>0</v>
      </c>
      <c r="BG3072" s="33">
        <f t="shared" ca="1" si="4234"/>
        <v>0</v>
      </c>
      <c r="BH3072" s="33">
        <f t="shared" ca="1" si="4234"/>
        <v>0</v>
      </c>
      <c r="BI3072" s="33">
        <f t="shared" ca="1" si="4234"/>
        <v>0</v>
      </c>
      <c r="BJ3072" s="33">
        <f t="shared" ca="1" si="4234"/>
        <v>0</v>
      </c>
      <c r="BK3072" s="33">
        <f t="shared" ca="1" si="4234"/>
        <v>0</v>
      </c>
      <c r="BL3072" s="33">
        <f t="shared" ca="1" si="4234"/>
        <v>0</v>
      </c>
      <c r="BM3072" s="33">
        <f t="shared" ca="1" si="4234"/>
        <v>0</v>
      </c>
      <c r="BN3072" s="33">
        <f t="shared" ca="1" si="4234"/>
        <v>0</v>
      </c>
      <c r="BO3072" s="33">
        <f t="shared" ca="1" si="4234"/>
        <v>0</v>
      </c>
      <c r="BP3072" s="33">
        <f t="shared" ca="1" si="4234"/>
        <v>0</v>
      </c>
      <c r="BQ3072" s="33">
        <f t="shared" ca="1" si="4234"/>
        <v>0</v>
      </c>
      <c r="BR3072" s="33">
        <f t="shared" ca="1" si="4234"/>
        <v>0</v>
      </c>
      <c r="BS3072" s="33">
        <f t="shared" ca="1" si="4234"/>
        <v>0</v>
      </c>
      <c r="BT3072" s="33">
        <f t="shared" ca="1" si="4234"/>
        <v>0</v>
      </c>
      <c r="BU3072" s="33">
        <f t="shared" ca="1" si="4234"/>
        <v>0</v>
      </c>
      <c r="BV3072" s="33">
        <f t="shared" ca="1" si="4234"/>
        <v>0</v>
      </c>
      <c r="BW3072" s="33">
        <f t="shared" ca="1" si="4234"/>
        <v>0</v>
      </c>
      <c r="BX3072" s="33">
        <f t="shared" ca="1" si="4234"/>
        <v>0</v>
      </c>
      <c r="BY3072" s="33">
        <f t="shared" ca="1" si="4234"/>
        <v>0</v>
      </c>
      <c r="BZ3072" s="33">
        <f t="shared" ca="1" si="4234"/>
        <v>0</v>
      </c>
      <c r="CA3072" s="33">
        <f t="shared" ca="1" si="4234"/>
        <v>0</v>
      </c>
      <c r="CB3072" s="33">
        <f t="shared" ca="1" si="4234"/>
        <v>0</v>
      </c>
      <c r="CC3072" s="33">
        <f t="shared" ca="1" si="4234"/>
        <v>0</v>
      </c>
      <c r="CD3072" s="33">
        <f t="shared" ca="1" si="4234"/>
        <v>0</v>
      </c>
      <c r="CE3072" s="33">
        <f t="shared" ref="CE3072:CL3072" ca="1" si="4235">CD3070-CE3070</f>
        <v>0</v>
      </c>
      <c r="CF3072" s="33">
        <f t="shared" ca="1" si="4235"/>
        <v>0</v>
      </c>
      <c r="CG3072" s="33">
        <f t="shared" ca="1" si="4235"/>
        <v>0</v>
      </c>
      <c r="CH3072" s="33">
        <f t="shared" ca="1" si="4235"/>
        <v>0</v>
      </c>
      <c r="CI3072" s="33">
        <f t="shared" ca="1" si="4235"/>
        <v>0</v>
      </c>
      <c r="CJ3072" s="33">
        <f t="shared" ca="1" si="4235"/>
        <v>0</v>
      </c>
      <c r="CK3072" s="33">
        <f t="shared" ca="1" si="4235"/>
        <v>0</v>
      </c>
      <c r="CL3072" s="33">
        <f t="shared" ca="1" si="4235"/>
        <v>0</v>
      </c>
    </row>
    <row r="3073" spans="2:90" x14ac:dyDescent="0.4">
      <c r="B3073" s="122"/>
      <c r="D3073" t="s">
        <v>391</v>
      </c>
      <c r="E3073" s="8" t="str">
        <f t="shared" si="4226"/>
        <v>3073 WCAR-IS</v>
      </c>
      <c r="G3073" t="str">
        <f t="shared" si="4227"/>
        <v>3073 WCAR-IS</v>
      </c>
      <c r="K3073" s="53"/>
      <c r="L3073" s="53"/>
      <c r="M3073" s="53"/>
      <c r="N3073" s="53"/>
      <c r="O3073" s="53"/>
      <c r="P3073" s="53"/>
      <c r="R3073" s="24"/>
      <c r="S3073" s="24"/>
      <c r="T3073" s="24"/>
      <c r="U3073" s="24"/>
      <c r="V3073" s="24"/>
      <c r="W3073" s="24"/>
      <c r="X3073" s="24"/>
      <c r="Y3073" s="24"/>
      <c r="Z3073" s="24"/>
      <c r="AA3073" s="24"/>
      <c r="AB3073" s="24"/>
      <c r="AC3073" s="24"/>
      <c r="AD3073" s="24"/>
      <c r="AE3073" s="24"/>
      <c r="AF3073" s="24"/>
      <c r="AG3073" s="24"/>
      <c r="AH3073" s="24"/>
      <c r="AI3073" s="24"/>
      <c r="AJ3073" s="24"/>
      <c r="AK3073" s="24"/>
      <c r="AL3073" s="24"/>
      <c r="AM3073" s="24"/>
      <c r="AN3073" s="24"/>
      <c r="AO3073" s="24"/>
      <c r="AP3073" s="24"/>
      <c r="AQ3073" s="24"/>
      <c r="AR3073" s="24"/>
      <c r="AS3073" s="24"/>
      <c r="AT3073" s="24"/>
      <c r="AU3073" s="24"/>
      <c r="AV3073" s="24"/>
      <c r="AW3073" s="24"/>
      <c r="AX3073" s="24"/>
      <c r="AY3073" s="24"/>
      <c r="AZ3073" s="24"/>
      <c r="BA3073" s="24"/>
      <c r="BB3073" s="24"/>
      <c r="BC3073" s="24"/>
      <c r="BD3073" s="24"/>
      <c r="BE3073" s="24"/>
      <c r="BF3073" s="24"/>
      <c r="BG3073" s="24"/>
      <c r="BH3073" s="24"/>
      <c r="BI3073" s="24"/>
      <c r="BJ3073" s="24"/>
      <c r="BK3073" s="24"/>
      <c r="BL3073" s="24"/>
      <c r="BM3073" s="24"/>
      <c r="BN3073" s="24"/>
      <c r="BO3073" s="24"/>
      <c r="BP3073" s="24"/>
      <c r="BQ3073" s="24"/>
      <c r="BR3073" s="24"/>
      <c r="BS3073" s="24"/>
      <c r="BT3073" s="24"/>
      <c r="BU3073" s="24"/>
      <c r="BV3073" s="24"/>
      <c r="BW3073" s="24"/>
      <c r="BX3073" s="24"/>
      <c r="BY3073" s="24"/>
      <c r="BZ3073" s="24"/>
      <c r="CA3073" s="24"/>
      <c r="CB3073" s="24"/>
      <c r="CC3073" s="24"/>
      <c r="CD3073" s="24"/>
      <c r="CE3073" s="24"/>
      <c r="CF3073" s="24"/>
      <c r="CG3073" s="24"/>
      <c r="CH3073" s="24"/>
      <c r="CI3073" s="24"/>
      <c r="CJ3073" s="24"/>
      <c r="CK3073" s="24"/>
      <c r="CL3073" s="24"/>
    </row>
    <row r="3074" spans="2:90" x14ac:dyDescent="0.4">
      <c r="B3074" s="132" t="str">
        <f>B3057</f>
        <v>(Primary label)</v>
      </c>
      <c r="D3074" t="s">
        <v>391</v>
      </c>
      <c r="E3074" s="8" t="str">
        <f t="shared" si="4226"/>
        <v>3074 WCAR-IS</v>
      </c>
      <c r="G3074" t="s">
        <v>332</v>
      </c>
      <c r="K3074" s="53"/>
      <c r="L3074" s="53"/>
      <c r="M3074" s="53"/>
      <c r="N3074" s="53"/>
      <c r="O3074" s="53"/>
      <c r="P3074" s="53"/>
      <c r="R3074" s="24"/>
      <c r="S3074" s="24"/>
      <c r="T3074" s="24"/>
      <c r="U3074" s="24"/>
      <c r="V3074" s="24"/>
      <c r="W3074" s="24"/>
      <c r="X3074" s="24"/>
      <c r="Y3074" s="24"/>
      <c r="Z3074" s="24"/>
      <c r="AA3074" s="24"/>
      <c r="AB3074" s="24"/>
      <c r="AC3074" s="24"/>
      <c r="AD3074" s="24"/>
      <c r="AE3074" s="24"/>
      <c r="AF3074" s="24"/>
      <c r="AG3074" s="24"/>
      <c r="AH3074" s="24"/>
      <c r="AI3074" s="24"/>
      <c r="AJ3074" s="24"/>
      <c r="AK3074" s="24"/>
      <c r="AL3074" s="24"/>
      <c r="AM3074" s="24"/>
      <c r="AN3074" s="24"/>
      <c r="AO3074" s="24"/>
      <c r="AP3074" s="24"/>
      <c r="AQ3074" s="24"/>
      <c r="AR3074" s="24"/>
      <c r="AS3074" s="24"/>
      <c r="AT3074" s="24"/>
      <c r="AU3074" s="24"/>
      <c r="AV3074" s="24"/>
      <c r="AW3074" s="24"/>
      <c r="AX3074" s="24"/>
      <c r="AY3074" s="24"/>
      <c r="AZ3074" s="24"/>
      <c r="BA3074" s="24"/>
      <c r="BB3074" s="24"/>
      <c r="BC3074" s="24"/>
      <c r="BD3074" s="24"/>
      <c r="BE3074" s="24"/>
      <c r="BF3074" s="24"/>
      <c r="BG3074" s="24"/>
      <c r="BH3074" s="24"/>
      <c r="BI3074" s="24"/>
      <c r="BJ3074" s="24"/>
      <c r="BK3074" s="24"/>
      <c r="BL3074" s="24"/>
      <c r="BM3074" s="24"/>
      <c r="BN3074" s="24"/>
      <c r="BO3074" s="24"/>
      <c r="BP3074" s="24"/>
      <c r="BQ3074" s="24"/>
      <c r="BR3074" s="24"/>
      <c r="BS3074" s="24"/>
      <c r="BT3074" s="24"/>
      <c r="BU3074" s="24"/>
      <c r="BV3074" s="24"/>
      <c r="BW3074" s="24"/>
      <c r="BX3074" s="24"/>
      <c r="BY3074" s="24"/>
      <c r="BZ3074" s="24"/>
      <c r="CA3074" s="24"/>
      <c r="CB3074" s="24"/>
      <c r="CC3074" s="24"/>
      <c r="CD3074" s="24"/>
      <c r="CE3074" s="24"/>
      <c r="CF3074" s="24"/>
      <c r="CG3074" s="24"/>
      <c r="CH3074" s="24"/>
      <c r="CI3074" s="24"/>
      <c r="CJ3074" s="24"/>
      <c r="CK3074" s="24"/>
      <c r="CL3074" s="24"/>
    </row>
    <row r="3075" spans="2:90" x14ac:dyDescent="0.4">
      <c r="B3075" s="132" t="str">
        <f t="shared" ref="B3075:B3081" si="4236">B3058</f>
        <v>primary unit</v>
      </c>
      <c r="D3075" t="s">
        <v>391</v>
      </c>
      <c r="E3075" s="8" t="str">
        <f t="shared" si="4226"/>
        <v>3075 WCAR-IS</v>
      </c>
      <c r="G3075" t="s">
        <v>332</v>
      </c>
      <c r="K3075" s="53"/>
      <c r="L3075" s="53"/>
      <c r="M3075" s="53"/>
      <c r="N3075" s="53"/>
      <c r="O3075" s="53"/>
      <c r="P3075" s="53"/>
      <c r="R3075" s="24"/>
      <c r="S3075" s="24"/>
      <c r="T3075" s="24"/>
      <c r="U3075" s="24"/>
      <c r="V3075" s="24"/>
      <c r="W3075" s="24"/>
      <c r="X3075" s="24"/>
      <c r="Y3075" s="24"/>
      <c r="Z3075" s="24"/>
      <c r="AA3075" s="24"/>
      <c r="AB3075" s="24"/>
      <c r="AC3075" s="24"/>
      <c r="AD3075" s="24"/>
      <c r="AE3075" s="24"/>
      <c r="AF3075" s="24"/>
      <c r="AG3075" s="24"/>
      <c r="AH3075" s="24"/>
      <c r="AI3075" s="24"/>
      <c r="AJ3075" s="24"/>
      <c r="AK3075" s="24"/>
      <c r="AL3075" s="24"/>
      <c r="AM3075" s="24"/>
      <c r="AN3075" s="24"/>
      <c r="AO3075" s="24"/>
      <c r="AP3075" s="24"/>
      <c r="AQ3075" s="24"/>
      <c r="AR3075" s="24"/>
      <c r="AS3075" s="24"/>
      <c r="AT3075" s="24"/>
      <c r="AU3075" s="24"/>
      <c r="AV3075" s="24"/>
      <c r="AW3075" s="24"/>
      <c r="AX3075" s="24"/>
      <c r="AY3075" s="24"/>
      <c r="AZ3075" s="24"/>
      <c r="BA3075" s="24"/>
      <c r="BB3075" s="24"/>
      <c r="BC3075" s="24"/>
      <c r="BD3075" s="24"/>
      <c r="BE3075" s="24"/>
      <c r="BF3075" s="24"/>
      <c r="BG3075" s="24"/>
      <c r="BH3075" s="24"/>
      <c r="BI3075" s="24"/>
      <c r="BJ3075" s="24"/>
      <c r="BK3075" s="24"/>
      <c r="BL3075" s="24"/>
      <c r="BM3075" s="24"/>
      <c r="BN3075" s="24"/>
      <c r="BO3075" s="24"/>
      <c r="BP3075" s="24"/>
      <c r="BQ3075" s="24"/>
      <c r="BR3075" s="24"/>
      <c r="BS3075" s="24"/>
      <c r="BT3075" s="24"/>
      <c r="BU3075" s="24"/>
      <c r="BV3075" s="24"/>
      <c r="BW3075" s="24"/>
      <c r="BX3075" s="24"/>
      <c r="BY3075" s="24"/>
      <c r="BZ3075" s="24"/>
      <c r="CA3075" s="24"/>
      <c r="CB3075" s="24"/>
      <c r="CC3075" s="24"/>
      <c r="CD3075" s="24"/>
      <c r="CE3075" s="24"/>
      <c r="CF3075" s="24"/>
      <c r="CG3075" s="24"/>
      <c r="CH3075" s="24"/>
      <c r="CI3075" s="24"/>
      <c r="CJ3075" s="24"/>
      <c r="CK3075" s="24"/>
      <c r="CL3075" s="24"/>
    </row>
    <row r="3076" spans="2:90" x14ac:dyDescent="0.4">
      <c r="B3076" s="132" t="str">
        <f t="shared" si="4236"/>
        <v>Primary revenue driver</v>
      </c>
      <c r="D3076" t="s">
        <v>391</v>
      </c>
      <c r="E3076" s="8" t="str">
        <f t="shared" si="4226"/>
        <v>3076 WCAR-IS</v>
      </c>
      <c r="G3076" t="s">
        <v>332</v>
      </c>
      <c r="K3076" s="53"/>
      <c r="L3076" s="53"/>
      <c r="M3076" s="53"/>
      <c r="N3076" s="53"/>
      <c r="O3076" s="53"/>
      <c r="P3076" s="53"/>
      <c r="R3076" s="24"/>
      <c r="S3076" s="175" t="str">
        <f t="shared" ref="S3076" si="4237">S3059</f>
        <v>S$12</v>
      </c>
      <c r="T3076" s="175" t="str">
        <f t="shared" ref="T3076:CE3076" si="4238">T3059</f>
        <v>T$12</v>
      </c>
      <c r="U3076" s="175" t="str">
        <f t="shared" si="4238"/>
        <v>U$12</v>
      </c>
      <c r="V3076" s="175" t="str">
        <f t="shared" si="4238"/>
        <v>V$12</v>
      </c>
      <c r="W3076" s="175" t="str">
        <f t="shared" si="4238"/>
        <v>W$12</v>
      </c>
      <c r="X3076" s="175" t="str">
        <f t="shared" si="4238"/>
        <v>X$12</v>
      </c>
      <c r="Y3076" s="175" t="str">
        <f t="shared" si="4238"/>
        <v>Y$12</v>
      </c>
      <c r="Z3076" s="175" t="str">
        <f t="shared" si="4238"/>
        <v>Z$12</v>
      </c>
      <c r="AA3076" s="175" t="str">
        <f t="shared" si="4238"/>
        <v>AA$12</v>
      </c>
      <c r="AB3076" s="175" t="str">
        <f t="shared" si="4238"/>
        <v>AB$12</v>
      </c>
      <c r="AC3076" s="175" t="str">
        <f t="shared" si="4238"/>
        <v>AC$12</v>
      </c>
      <c r="AD3076" s="175" t="str">
        <f t="shared" si="4238"/>
        <v>AD$12</v>
      </c>
      <c r="AE3076" s="175" t="str">
        <f t="shared" si="4238"/>
        <v>AE$12</v>
      </c>
      <c r="AF3076" s="175" t="str">
        <f t="shared" si="4238"/>
        <v>AF$12</v>
      </c>
      <c r="AG3076" s="175" t="str">
        <f t="shared" si="4238"/>
        <v>AG$12</v>
      </c>
      <c r="AH3076" s="175" t="str">
        <f t="shared" si="4238"/>
        <v>AH$12</v>
      </c>
      <c r="AI3076" s="175" t="str">
        <f t="shared" si="4238"/>
        <v>AI$12</v>
      </c>
      <c r="AJ3076" s="175" t="str">
        <f t="shared" si="4238"/>
        <v>AJ$12</v>
      </c>
      <c r="AK3076" s="175" t="str">
        <f t="shared" si="4238"/>
        <v>AK$12</v>
      </c>
      <c r="AL3076" s="175" t="str">
        <f t="shared" si="4238"/>
        <v>AL$12</v>
      </c>
      <c r="AM3076" s="175" t="str">
        <f t="shared" si="4238"/>
        <v>AM$12</v>
      </c>
      <c r="AN3076" s="175" t="str">
        <f t="shared" si="4238"/>
        <v>AN$12</v>
      </c>
      <c r="AO3076" s="175" t="str">
        <f t="shared" si="4238"/>
        <v>AO$12</v>
      </c>
      <c r="AP3076" s="175" t="str">
        <f t="shared" si="4238"/>
        <v>AP$12</v>
      </c>
      <c r="AQ3076" s="175" t="str">
        <f t="shared" si="4238"/>
        <v>AQ$12</v>
      </c>
      <c r="AR3076" s="175" t="str">
        <f t="shared" si="4238"/>
        <v>AR$12</v>
      </c>
      <c r="AS3076" s="175" t="str">
        <f t="shared" si="4238"/>
        <v>AS$12</v>
      </c>
      <c r="AT3076" s="175" t="str">
        <f t="shared" si="4238"/>
        <v>AT$12</v>
      </c>
      <c r="AU3076" s="175" t="str">
        <f t="shared" si="4238"/>
        <v>AU$12</v>
      </c>
      <c r="AV3076" s="175" t="str">
        <f t="shared" si="4238"/>
        <v>AV$12</v>
      </c>
      <c r="AW3076" s="175" t="str">
        <f t="shared" si="4238"/>
        <v>AW$12</v>
      </c>
      <c r="AX3076" s="175" t="str">
        <f t="shared" si="4238"/>
        <v>AX$12</v>
      </c>
      <c r="AY3076" s="175" t="str">
        <f t="shared" si="4238"/>
        <v>AY$12</v>
      </c>
      <c r="AZ3076" s="175" t="str">
        <f t="shared" si="4238"/>
        <v>AZ$12</v>
      </c>
      <c r="BA3076" s="175" t="str">
        <f t="shared" si="4238"/>
        <v>BA$12</v>
      </c>
      <c r="BB3076" s="175" t="str">
        <f t="shared" si="4238"/>
        <v>BB$12</v>
      </c>
      <c r="BC3076" s="175" t="str">
        <f t="shared" si="4238"/>
        <v>BC$12</v>
      </c>
      <c r="BD3076" s="175" t="str">
        <f t="shared" si="4238"/>
        <v>BD$12</v>
      </c>
      <c r="BE3076" s="175" t="str">
        <f t="shared" si="4238"/>
        <v>BE$12</v>
      </c>
      <c r="BF3076" s="175" t="str">
        <f t="shared" si="4238"/>
        <v>BF$12</v>
      </c>
      <c r="BG3076" s="175" t="str">
        <f t="shared" si="4238"/>
        <v>BG$12</v>
      </c>
      <c r="BH3076" s="175" t="str">
        <f t="shared" si="4238"/>
        <v>BH$12</v>
      </c>
      <c r="BI3076" s="175" t="str">
        <f t="shared" si="4238"/>
        <v>BI$12</v>
      </c>
      <c r="BJ3076" s="175" t="str">
        <f t="shared" si="4238"/>
        <v>BJ$12</v>
      </c>
      <c r="BK3076" s="175" t="str">
        <f t="shared" si="4238"/>
        <v>BK$12</v>
      </c>
      <c r="BL3076" s="175" t="str">
        <f t="shared" si="4238"/>
        <v>BL$12</v>
      </c>
      <c r="BM3076" s="175" t="str">
        <f t="shared" si="4238"/>
        <v>BM$12</v>
      </c>
      <c r="BN3076" s="175" t="str">
        <f t="shared" si="4238"/>
        <v>BN$12</v>
      </c>
      <c r="BO3076" s="175" t="str">
        <f t="shared" si="4238"/>
        <v>BO$12</v>
      </c>
      <c r="BP3076" s="175" t="str">
        <f t="shared" si="4238"/>
        <v>BP$12</v>
      </c>
      <c r="BQ3076" s="175" t="str">
        <f t="shared" si="4238"/>
        <v>BQ$12</v>
      </c>
      <c r="BR3076" s="175" t="str">
        <f t="shared" si="4238"/>
        <v>BR$12</v>
      </c>
      <c r="BS3076" s="175" t="str">
        <f t="shared" si="4238"/>
        <v>BS$12</v>
      </c>
      <c r="BT3076" s="175" t="str">
        <f t="shared" si="4238"/>
        <v>BT$12</v>
      </c>
      <c r="BU3076" s="175" t="str">
        <f t="shared" si="4238"/>
        <v>BU$12</v>
      </c>
      <c r="BV3076" s="175" t="str">
        <f t="shared" si="4238"/>
        <v>BV$12</v>
      </c>
      <c r="BW3076" s="175" t="str">
        <f t="shared" si="4238"/>
        <v>BW$12</v>
      </c>
      <c r="BX3076" s="175" t="str">
        <f t="shared" si="4238"/>
        <v>BX$12</v>
      </c>
      <c r="BY3076" s="175" t="str">
        <f t="shared" si="4238"/>
        <v>BY$12</v>
      </c>
      <c r="BZ3076" s="175" t="str">
        <f t="shared" si="4238"/>
        <v>BZ$12</v>
      </c>
      <c r="CA3076" s="175" t="str">
        <f t="shared" si="4238"/>
        <v>CA$12</v>
      </c>
      <c r="CB3076" s="175" t="str">
        <f t="shared" si="4238"/>
        <v>CB$12</v>
      </c>
      <c r="CC3076" s="175" t="str">
        <f t="shared" si="4238"/>
        <v>CC$12</v>
      </c>
      <c r="CD3076" s="175" t="str">
        <f t="shared" si="4238"/>
        <v>CD$12</v>
      </c>
      <c r="CE3076" s="175" t="str">
        <f t="shared" si="4238"/>
        <v>CE$12</v>
      </c>
      <c r="CF3076" s="175" t="str">
        <f t="shared" ref="CF3076:CK3076" si="4239">CF3059</f>
        <v>CF$12</v>
      </c>
      <c r="CG3076" s="175" t="str">
        <f t="shared" si="4239"/>
        <v>CG$12</v>
      </c>
      <c r="CH3076" s="175" t="str">
        <f t="shared" si="4239"/>
        <v>CH$12</v>
      </c>
      <c r="CI3076" s="175" t="str">
        <f t="shared" si="4239"/>
        <v>CI$12</v>
      </c>
      <c r="CJ3076" s="175" t="str">
        <f t="shared" si="4239"/>
        <v>CJ$12</v>
      </c>
      <c r="CK3076" s="175" t="str">
        <f t="shared" si="4239"/>
        <v>CK$12</v>
      </c>
      <c r="CL3076" s="175" t="str">
        <f t="shared" ref="CL3076" si="4240">CL3059</f>
        <v>CL$12</v>
      </c>
    </row>
    <row r="3077" spans="2:90" x14ac:dyDescent="0.4">
      <c r="B3077" s="132" t="str">
        <f t="shared" si="4236"/>
        <v>Primary volume driver</v>
      </c>
      <c r="D3077" t="s">
        <v>391</v>
      </c>
      <c r="E3077" s="8" t="str">
        <f t="shared" si="4226"/>
        <v>3077 WCAR-IS</v>
      </c>
      <c r="G3077" t="s">
        <v>332</v>
      </c>
      <c r="H3077" s="56"/>
      <c r="I3077" s="79"/>
      <c r="J3077" s="79"/>
      <c r="K3077" s="15"/>
      <c r="L3077" s="15"/>
      <c r="M3077" s="15"/>
      <c r="N3077" s="15"/>
      <c r="O3077" s="15"/>
      <c r="P3077" s="15"/>
      <c r="R3077" s="15"/>
      <c r="S3077" s="175" t="str">
        <f t="shared" ref="S3077" si="4241">S3060</f>
        <v>S$13</v>
      </c>
      <c r="T3077" s="175" t="str">
        <f t="shared" ref="T3077:CD3077" si="4242">T3060</f>
        <v>T$13</v>
      </c>
      <c r="U3077" s="175" t="str">
        <f t="shared" si="4242"/>
        <v>U$13</v>
      </c>
      <c r="V3077" s="175" t="str">
        <f t="shared" si="4242"/>
        <v>V$13</v>
      </c>
      <c r="W3077" s="175" t="str">
        <f t="shared" si="4242"/>
        <v>W$13</v>
      </c>
      <c r="X3077" s="175" t="str">
        <f t="shared" si="4242"/>
        <v>X$13</v>
      </c>
      <c r="Y3077" s="175" t="str">
        <f t="shared" si="4242"/>
        <v>Y$13</v>
      </c>
      <c r="Z3077" s="175" t="str">
        <f t="shared" si="4242"/>
        <v>Z$13</v>
      </c>
      <c r="AA3077" s="175" t="str">
        <f t="shared" si="4242"/>
        <v>AA$13</v>
      </c>
      <c r="AB3077" s="175" t="str">
        <f t="shared" si="4242"/>
        <v>AB$13</v>
      </c>
      <c r="AC3077" s="175" t="str">
        <f t="shared" si="4242"/>
        <v>AC$13</v>
      </c>
      <c r="AD3077" s="175" t="str">
        <f t="shared" si="4242"/>
        <v>AD$13</v>
      </c>
      <c r="AE3077" s="175" t="str">
        <f t="shared" si="4242"/>
        <v>AE$13</v>
      </c>
      <c r="AF3077" s="175" t="str">
        <f t="shared" si="4242"/>
        <v>AF$13</v>
      </c>
      <c r="AG3077" s="175" t="str">
        <f t="shared" si="4242"/>
        <v>AG$13</v>
      </c>
      <c r="AH3077" s="175" t="str">
        <f t="shared" si="4242"/>
        <v>AH$13</v>
      </c>
      <c r="AI3077" s="175" t="str">
        <f t="shared" si="4242"/>
        <v>AI$13</v>
      </c>
      <c r="AJ3077" s="175" t="str">
        <f t="shared" si="4242"/>
        <v>AJ$13</v>
      </c>
      <c r="AK3077" s="175" t="str">
        <f t="shared" si="4242"/>
        <v>AK$13</v>
      </c>
      <c r="AL3077" s="175" t="str">
        <f t="shared" si="4242"/>
        <v>AL$13</v>
      </c>
      <c r="AM3077" s="175" t="str">
        <f t="shared" si="4242"/>
        <v>AM$13</v>
      </c>
      <c r="AN3077" s="175" t="str">
        <f t="shared" si="4242"/>
        <v>AN$13</v>
      </c>
      <c r="AO3077" s="175" t="str">
        <f t="shared" si="4242"/>
        <v>AO$13</v>
      </c>
      <c r="AP3077" s="175" t="str">
        <f t="shared" si="4242"/>
        <v>AP$13</v>
      </c>
      <c r="AQ3077" s="175" t="str">
        <f t="shared" si="4242"/>
        <v>AQ$13</v>
      </c>
      <c r="AR3077" s="175" t="str">
        <f t="shared" si="4242"/>
        <v>AR$13</v>
      </c>
      <c r="AS3077" s="175" t="str">
        <f t="shared" si="4242"/>
        <v>AS$13</v>
      </c>
      <c r="AT3077" s="175" t="str">
        <f t="shared" si="4242"/>
        <v>AT$13</v>
      </c>
      <c r="AU3077" s="175" t="str">
        <f t="shared" si="4242"/>
        <v>AU$13</v>
      </c>
      <c r="AV3077" s="175" t="str">
        <f t="shared" si="4242"/>
        <v>AV$13</v>
      </c>
      <c r="AW3077" s="175" t="str">
        <f t="shared" si="4242"/>
        <v>AW$13</v>
      </c>
      <c r="AX3077" s="175" t="str">
        <f t="shared" si="4242"/>
        <v>AX$13</v>
      </c>
      <c r="AY3077" s="175" t="str">
        <f t="shared" si="4242"/>
        <v>AY$13</v>
      </c>
      <c r="AZ3077" s="175" t="str">
        <f t="shared" si="4242"/>
        <v>AZ$13</v>
      </c>
      <c r="BA3077" s="175" t="str">
        <f t="shared" si="4242"/>
        <v>BA$13</v>
      </c>
      <c r="BB3077" s="175" t="str">
        <f t="shared" si="4242"/>
        <v>BB$13</v>
      </c>
      <c r="BC3077" s="175" t="str">
        <f t="shared" si="4242"/>
        <v>BC$13</v>
      </c>
      <c r="BD3077" s="175" t="str">
        <f t="shared" si="4242"/>
        <v>BD$13</v>
      </c>
      <c r="BE3077" s="175" t="str">
        <f t="shared" si="4242"/>
        <v>BE$13</v>
      </c>
      <c r="BF3077" s="175" t="str">
        <f t="shared" si="4242"/>
        <v>BF$13</v>
      </c>
      <c r="BG3077" s="175" t="str">
        <f t="shared" si="4242"/>
        <v>BG$13</v>
      </c>
      <c r="BH3077" s="175" t="str">
        <f t="shared" si="4242"/>
        <v>BH$13</v>
      </c>
      <c r="BI3077" s="175" t="str">
        <f t="shared" si="4242"/>
        <v>BI$13</v>
      </c>
      <c r="BJ3077" s="175" t="str">
        <f t="shared" si="4242"/>
        <v>BJ$13</v>
      </c>
      <c r="BK3077" s="175" t="str">
        <f t="shared" si="4242"/>
        <v>BK$13</v>
      </c>
      <c r="BL3077" s="175" t="str">
        <f t="shared" si="4242"/>
        <v>BL$13</v>
      </c>
      <c r="BM3077" s="175" t="str">
        <f t="shared" si="4242"/>
        <v>BM$13</v>
      </c>
      <c r="BN3077" s="175" t="str">
        <f t="shared" si="4242"/>
        <v>BN$13</v>
      </c>
      <c r="BO3077" s="175" t="str">
        <f t="shared" si="4242"/>
        <v>BO$13</v>
      </c>
      <c r="BP3077" s="175" t="str">
        <f t="shared" si="4242"/>
        <v>BP$13</v>
      </c>
      <c r="BQ3077" s="175" t="str">
        <f t="shared" si="4242"/>
        <v>BQ$13</v>
      </c>
      <c r="BR3077" s="175" t="str">
        <f t="shared" si="4242"/>
        <v>BR$13</v>
      </c>
      <c r="BS3077" s="175" t="str">
        <f t="shared" si="4242"/>
        <v>BS$13</v>
      </c>
      <c r="BT3077" s="175" t="str">
        <f t="shared" si="4242"/>
        <v>BT$13</v>
      </c>
      <c r="BU3077" s="175" t="str">
        <f t="shared" si="4242"/>
        <v>BU$13</v>
      </c>
      <c r="BV3077" s="175" t="str">
        <f t="shared" si="4242"/>
        <v>BV$13</v>
      </c>
      <c r="BW3077" s="175" t="str">
        <f t="shared" si="4242"/>
        <v>BW$13</v>
      </c>
      <c r="BX3077" s="175" t="str">
        <f t="shared" si="4242"/>
        <v>BX$13</v>
      </c>
      <c r="BY3077" s="175" t="str">
        <f t="shared" si="4242"/>
        <v>BY$13</v>
      </c>
      <c r="BZ3077" s="175" t="str">
        <f t="shared" si="4242"/>
        <v>BZ$13</v>
      </c>
      <c r="CA3077" s="175" t="str">
        <f t="shared" si="4242"/>
        <v>CA$13</v>
      </c>
      <c r="CB3077" s="175" t="str">
        <f t="shared" si="4242"/>
        <v>CB$13</v>
      </c>
      <c r="CC3077" s="175" t="str">
        <f t="shared" si="4242"/>
        <v>CC$13</v>
      </c>
      <c r="CD3077" s="175" t="str">
        <f t="shared" si="4242"/>
        <v>CD$13</v>
      </c>
      <c r="CE3077" s="175" t="str">
        <f t="shared" ref="CE3077:CK3077" si="4243">CE3060</f>
        <v>CE$13</v>
      </c>
      <c r="CF3077" s="175" t="str">
        <f t="shared" si="4243"/>
        <v>CF$13</v>
      </c>
      <c r="CG3077" s="175" t="str">
        <f t="shared" si="4243"/>
        <v>CG$13</v>
      </c>
      <c r="CH3077" s="175" t="str">
        <f t="shared" si="4243"/>
        <v>CH$13</v>
      </c>
      <c r="CI3077" s="175" t="str">
        <f t="shared" si="4243"/>
        <v>CI$13</v>
      </c>
      <c r="CJ3077" s="175" t="str">
        <f t="shared" si="4243"/>
        <v>CJ$13</v>
      </c>
      <c r="CK3077" s="175" t="str">
        <f t="shared" si="4243"/>
        <v>CK$13</v>
      </c>
      <c r="CL3077" s="175" t="str">
        <f t="shared" ref="CL3077" si="4244">CL3060</f>
        <v>CL$13</v>
      </c>
    </row>
    <row r="3078" spans="2:90" x14ac:dyDescent="0.4">
      <c r="B3078" s="187" t="str">
        <f>B3065</f>
        <v>Simple accounts receivable - IS driven:</v>
      </c>
      <c r="D3078" t="s">
        <v>391</v>
      </c>
      <c r="E3078" s="8" t="str">
        <f t="shared" si="4226"/>
        <v>3078 WCAR-IS</v>
      </c>
      <c r="G3078" t="s">
        <v>332</v>
      </c>
      <c r="H3078" s="12"/>
      <c r="I3078" s="60"/>
      <c r="J3078" s="60"/>
      <c r="K3078" s="15"/>
      <c r="L3078" s="15"/>
      <c r="M3078" s="15"/>
      <c r="N3078" s="15"/>
      <c r="O3078" s="15"/>
      <c r="P3078" s="15"/>
      <c r="R3078" s="15"/>
      <c r="S3078" s="175">
        <f t="shared" ref="S3078" si="4245">S3061</f>
        <v>0</v>
      </c>
      <c r="T3078" s="175">
        <f t="shared" ref="T3078:CD3078" si="4246">T3061</f>
        <v>0</v>
      </c>
      <c r="U3078" s="175">
        <f t="shared" si="4246"/>
        <v>0</v>
      </c>
      <c r="V3078" s="175">
        <f t="shared" si="4246"/>
        <v>0</v>
      </c>
      <c r="W3078" s="175">
        <f t="shared" si="4246"/>
        <v>0</v>
      </c>
      <c r="X3078" s="175">
        <f t="shared" si="4246"/>
        <v>0</v>
      </c>
      <c r="Y3078" s="175">
        <f t="shared" si="4246"/>
        <v>0</v>
      </c>
      <c r="Z3078" s="175">
        <f t="shared" si="4246"/>
        <v>0</v>
      </c>
      <c r="AA3078" s="175">
        <f t="shared" si="4246"/>
        <v>0</v>
      </c>
      <c r="AB3078" s="175">
        <f t="shared" si="4246"/>
        <v>0</v>
      </c>
      <c r="AC3078" s="175">
        <f t="shared" si="4246"/>
        <v>0</v>
      </c>
      <c r="AD3078" s="175">
        <f t="shared" si="4246"/>
        <v>0</v>
      </c>
      <c r="AE3078" s="175">
        <f t="shared" si="4246"/>
        <v>0</v>
      </c>
      <c r="AF3078" s="175">
        <f t="shared" si="4246"/>
        <v>0</v>
      </c>
      <c r="AG3078" s="175">
        <f t="shared" si="4246"/>
        <v>0</v>
      </c>
      <c r="AH3078" s="175">
        <f t="shared" si="4246"/>
        <v>0</v>
      </c>
      <c r="AI3078" s="175">
        <f t="shared" si="4246"/>
        <v>0</v>
      </c>
      <c r="AJ3078" s="175">
        <f t="shared" si="4246"/>
        <v>0</v>
      </c>
      <c r="AK3078" s="175">
        <f t="shared" si="4246"/>
        <v>0</v>
      </c>
      <c r="AL3078" s="175">
        <f t="shared" si="4246"/>
        <v>0</v>
      </c>
      <c r="AM3078" s="175">
        <f t="shared" si="4246"/>
        <v>0</v>
      </c>
      <c r="AN3078" s="175">
        <f t="shared" si="4246"/>
        <v>0</v>
      </c>
      <c r="AO3078" s="175">
        <f t="shared" si="4246"/>
        <v>0</v>
      </c>
      <c r="AP3078" s="175">
        <f t="shared" si="4246"/>
        <v>0</v>
      </c>
      <c r="AQ3078" s="175">
        <f t="shared" si="4246"/>
        <v>0</v>
      </c>
      <c r="AR3078" s="175">
        <f t="shared" si="4246"/>
        <v>0</v>
      </c>
      <c r="AS3078" s="175">
        <f t="shared" si="4246"/>
        <v>0</v>
      </c>
      <c r="AT3078" s="175">
        <f t="shared" si="4246"/>
        <v>0</v>
      </c>
      <c r="AU3078" s="175">
        <f t="shared" si="4246"/>
        <v>0</v>
      </c>
      <c r="AV3078" s="175">
        <f t="shared" si="4246"/>
        <v>0</v>
      </c>
      <c r="AW3078" s="175">
        <f t="shared" si="4246"/>
        <v>0</v>
      </c>
      <c r="AX3078" s="175">
        <f t="shared" si="4246"/>
        <v>0</v>
      </c>
      <c r="AY3078" s="175">
        <f t="shared" si="4246"/>
        <v>0</v>
      </c>
      <c r="AZ3078" s="175">
        <f t="shared" si="4246"/>
        <v>0</v>
      </c>
      <c r="BA3078" s="175">
        <f t="shared" si="4246"/>
        <v>0</v>
      </c>
      <c r="BB3078" s="175">
        <f t="shared" si="4246"/>
        <v>0</v>
      </c>
      <c r="BC3078" s="175">
        <f t="shared" si="4246"/>
        <v>0</v>
      </c>
      <c r="BD3078" s="175">
        <f t="shared" si="4246"/>
        <v>0</v>
      </c>
      <c r="BE3078" s="175">
        <f t="shared" si="4246"/>
        <v>0</v>
      </c>
      <c r="BF3078" s="175">
        <f t="shared" si="4246"/>
        <v>0</v>
      </c>
      <c r="BG3078" s="175">
        <f t="shared" si="4246"/>
        <v>0</v>
      </c>
      <c r="BH3078" s="175">
        <f t="shared" si="4246"/>
        <v>0</v>
      </c>
      <c r="BI3078" s="175">
        <f t="shared" si="4246"/>
        <v>0</v>
      </c>
      <c r="BJ3078" s="175">
        <f t="shared" si="4246"/>
        <v>0</v>
      </c>
      <c r="BK3078" s="175">
        <f t="shared" si="4246"/>
        <v>0</v>
      </c>
      <c r="BL3078" s="175">
        <f t="shared" si="4246"/>
        <v>0</v>
      </c>
      <c r="BM3078" s="175">
        <f t="shared" si="4246"/>
        <v>0</v>
      </c>
      <c r="BN3078" s="175">
        <f t="shared" si="4246"/>
        <v>0</v>
      </c>
      <c r="BO3078" s="175">
        <f t="shared" si="4246"/>
        <v>0</v>
      </c>
      <c r="BP3078" s="175">
        <f t="shared" si="4246"/>
        <v>0</v>
      </c>
      <c r="BQ3078" s="175">
        <f t="shared" si="4246"/>
        <v>0</v>
      </c>
      <c r="BR3078" s="175">
        <f t="shared" si="4246"/>
        <v>0</v>
      </c>
      <c r="BS3078" s="175">
        <f t="shared" si="4246"/>
        <v>0</v>
      </c>
      <c r="BT3078" s="175">
        <f t="shared" si="4246"/>
        <v>0</v>
      </c>
      <c r="BU3078" s="175">
        <f t="shared" si="4246"/>
        <v>0</v>
      </c>
      <c r="BV3078" s="175">
        <f t="shared" si="4246"/>
        <v>0</v>
      </c>
      <c r="BW3078" s="175">
        <f t="shared" si="4246"/>
        <v>0</v>
      </c>
      <c r="BX3078" s="175">
        <f t="shared" si="4246"/>
        <v>0</v>
      </c>
      <c r="BY3078" s="175">
        <f t="shared" si="4246"/>
        <v>0</v>
      </c>
      <c r="BZ3078" s="175">
        <f t="shared" si="4246"/>
        <v>0</v>
      </c>
      <c r="CA3078" s="175">
        <f t="shared" si="4246"/>
        <v>0</v>
      </c>
      <c r="CB3078" s="175">
        <f t="shared" si="4246"/>
        <v>0</v>
      </c>
      <c r="CC3078" s="175">
        <f t="shared" si="4246"/>
        <v>0</v>
      </c>
      <c r="CD3078" s="175">
        <f t="shared" si="4246"/>
        <v>0</v>
      </c>
      <c r="CE3078" s="175">
        <f t="shared" ref="CE3078:CK3078" si="4247">CE3061</f>
        <v>0</v>
      </c>
      <c r="CF3078" s="175">
        <f t="shared" si="4247"/>
        <v>0</v>
      </c>
      <c r="CG3078" s="175">
        <f t="shared" si="4247"/>
        <v>0</v>
      </c>
      <c r="CH3078" s="175">
        <f t="shared" si="4247"/>
        <v>0</v>
      </c>
      <c r="CI3078" s="175">
        <f t="shared" si="4247"/>
        <v>0</v>
      </c>
      <c r="CJ3078" s="175">
        <f t="shared" si="4247"/>
        <v>0</v>
      </c>
      <c r="CK3078" s="175">
        <f t="shared" si="4247"/>
        <v>0</v>
      </c>
      <c r="CL3078" s="175">
        <f t="shared" ref="CL3078" si="4248">CL3061</f>
        <v>0</v>
      </c>
    </row>
    <row r="3079" spans="2:90" x14ac:dyDescent="0.4">
      <c r="B3079" s="187" t="str">
        <f>SUBSTITUTE(TRIM(MID(B3065, SEARCH("-", B3065) + 1, LEN(B3065))),":","")</f>
        <v>IS driven</v>
      </c>
      <c r="D3079" t="s">
        <v>391</v>
      </c>
      <c r="E3079" s="8" t="str">
        <f t="shared" si="4226"/>
        <v>3079 WCAR-IS</v>
      </c>
      <c r="G3079" t="s">
        <v>332</v>
      </c>
      <c r="H3079" s="12"/>
      <c r="I3079" s="60"/>
      <c r="J3079" s="60"/>
      <c r="K3079" s="15"/>
      <c r="L3079" s="15"/>
      <c r="M3079" s="15"/>
      <c r="N3079" s="15"/>
      <c r="O3079" s="15"/>
      <c r="P3079" s="15"/>
      <c r="R3079" s="15"/>
    </row>
    <row r="3080" spans="2:90" x14ac:dyDescent="0.4">
      <c r="B3080" s="132" t="str">
        <f t="shared" si="4236"/>
        <v>Secondary revenue driver</v>
      </c>
      <c r="D3080" t="s">
        <v>391</v>
      </c>
      <c r="E3080" s="8" t="str">
        <f t="shared" si="4226"/>
        <v>3080 WCAR-IS</v>
      </c>
      <c r="G3080" t="s">
        <v>332</v>
      </c>
      <c r="H3080" s="12"/>
      <c r="I3080" s="60"/>
      <c r="J3080" s="60"/>
      <c r="K3080" s="15"/>
      <c r="L3080" s="15"/>
      <c r="M3080" s="15"/>
      <c r="N3080" s="15"/>
      <c r="O3080" s="15"/>
      <c r="P3080" s="15"/>
      <c r="R3080" s="15"/>
      <c r="S3080" s="208" t="str">
        <f t="shared" ref="S3080" si="4249">ADDRESS(ROW(S3070),COLUMN(S3070),2)</f>
        <v>S$3070</v>
      </c>
      <c r="T3080" s="208" t="str">
        <f t="shared" ref="T3080:AX3080" si="4250">ADDRESS(ROW(T3070),COLUMN(T3070),2)</f>
        <v>T$3070</v>
      </c>
      <c r="U3080" s="208" t="str">
        <f t="shared" si="4250"/>
        <v>U$3070</v>
      </c>
      <c r="V3080" s="208" t="str">
        <f t="shared" si="4250"/>
        <v>V$3070</v>
      </c>
      <c r="W3080" s="208" t="str">
        <f t="shared" si="4250"/>
        <v>W$3070</v>
      </c>
      <c r="X3080" s="208" t="str">
        <f t="shared" si="4250"/>
        <v>X$3070</v>
      </c>
      <c r="Y3080" s="208" t="str">
        <f t="shared" si="4250"/>
        <v>Y$3070</v>
      </c>
      <c r="Z3080" s="208" t="str">
        <f t="shared" si="4250"/>
        <v>Z$3070</v>
      </c>
      <c r="AA3080" s="208" t="str">
        <f t="shared" si="4250"/>
        <v>AA$3070</v>
      </c>
      <c r="AB3080" s="208" t="str">
        <f t="shared" si="4250"/>
        <v>AB$3070</v>
      </c>
      <c r="AC3080" s="208" t="str">
        <f t="shared" si="4250"/>
        <v>AC$3070</v>
      </c>
      <c r="AD3080" s="208" t="str">
        <f t="shared" si="4250"/>
        <v>AD$3070</v>
      </c>
      <c r="AE3080" s="208" t="str">
        <f t="shared" si="4250"/>
        <v>AE$3070</v>
      </c>
      <c r="AF3080" s="208" t="str">
        <f t="shared" si="4250"/>
        <v>AF$3070</v>
      </c>
      <c r="AG3080" s="208" t="str">
        <f t="shared" si="4250"/>
        <v>AG$3070</v>
      </c>
      <c r="AH3080" s="208" t="str">
        <f t="shared" si="4250"/>
        <v>AH$3070</v>
      </c>
      <c r="AI3080" s="208" t="str">
        <f t="shared" si="4250"/>
        <v>AI$3070</v>
      </c>
      <c r="AJ3080" s="208" t="str">
        <f t="shared" si="4250"/>
        <v>AJ$3070</v>
      </c>
      <c r="AK3080" s="208" t="str">
        <f t="shared" si="4250"/>
        <v>AK$3070</v>
      </c>
      <c r="AL3080" s="208" t="str">
        <f t="shared" si="4250"/>
        <v>AL$3070</v>
      </c>
      <c r="AM3080" s="208" t="str">
        <f t="shared" si="4250"/>
        <v>AM$3070</v>
      </c>
      <c r="AN3080" s="208" t="str">
        <f t="shared" si="4250"/>
        <v>AN$3070</v>
      </c>
      <c r="AO3080" s="208" t="str">
        <f t="shared" si="4250"/>
        <v>AO$3070</v>
      </c>
      <c r="AP3080" s="208" t="str">
        <f t="shared" si="4250"/>
        <v>AP$3070</v>
      </c>
      <c r="AQ3080" s="208" t="str">
        <f t="shared" si="4250"/>
        <v>AQ$3070</v>
      </c>
      <c r="AR3080" s="208" t="str">
        <f t="shared" si="4250"/>
        <v>AR$3070</v>
      </c>
      <c r="AS3080" s="208" t="str">
        <f t="shared" si="4250"/>
        <v>AS$3070</v>
      </c>
      <c r="AT3080" s="208" t="str">
        <f t="shared" si="4250"/>
        <v>AT$3070</v>
      </c>
      <c r="AU3080" s="208" t="str">
        <f t="shared" si="4250"/>
        <v>AU$3070</v>
      </c>
      <c r="AV3080" s="208" t="str">
        <f t="shared" si="4250"/>
        <v>AV$3070</v>
      </c>
      <c r="AW3080" s="208" t="str">
        <f t="shared" si="4250"/>
        <v>AW$3070</v>
      </c>
      <c r="AX3080" s="208" t="str">
        <f t="shared" si="4250"/>
        <v>AX$3070</v>
      </c>
      <c r="AY3080" s="208" t="str">
        <f t="shared" ref="AY3080:CD3080" si="4251">ADDRESS(ROW(AY3070),COLUMN(AY3070),2)</f>
        <v>AY$3070</v>
      </c>
      <c r="AZ3080" s="208" t="str">
        <f t="shared" si="4251"/>
        <v>AZ$3070</v>
      </c>
      <c r="BA3080" s="208" t="str">
        <f t="shared" si="4251"/>
        <v>BA$3070</v>
      </c>
      <c r="BB3080" s="208" t="str">
        <f t="shared" si="4251"/>
        <v>BB$3070</v>
      </c>
      <c r="BC3080" s="208" t="str">
        <f t="shared" si="4251"/>
        <v>BC$3070</v>
      </c>
      <c r="BD3080" s="208" t="str">
        <f t="shared" si="4251"/>
        <v>BD$3070</v>
      </c>
      <c r="BE3080" s="208" t="str">
        <f t="shared" si="4251"/>
        <v>BE$3070</v>
      </c>
      <c r="BF3080" s="208" t="str">
        <f t="shared" si="4251"/>
        <v>BF$3070</v>
      </c>
      <c r="BG3080" s="208" t="str">
        <f t="shared" si="4251"/>
        <v>BG$3070</v>
      </c>
      <c r="BH3080" s="208" t="str">
        <f t="shared" si="4251"/>
        <v>BH$3070</v>
      </c>
      <c r="BI3080" s="208" t="str">
        <f t="shared" si="4251"/>
        <v>BI$3070</v>
      </c>
      <c r="BJ3080" s="208" t="str">
        <f t="shared" si="4251"/>
        <v>BJ$3070</v>
      </c>
      <c r="BK3080" s="208" t="str">
        <f t="shared" si="4251"/>
        <v>BK$3070</v>
      </c>
      <c r="BL3080" s="208" t="str">
        <f t="shared" si="4251"/>
        <v>BL$3070</v>
      </c>
      <c r="BM3080" s="208" t="str">
        <f t="shared" si="4251"/>
        <v>BM$3070</v>
      </c>
      <c r="BN3080" s="208" t="str">
        <f t="shared" si="4251"/>
        <v>BN$3070</v>
      </c>
      <c r="BO3080" s="208" t="str">
        <f t="shared" si="4251"/>
        <v>BO$3070</v>
      </c>
      <c r="BP3080" s="208" t="str">
        <f t="shared" si="4251"/>
        <v>BP$3070</v>
      </c>
      <c r="BQ3080" s="208" t="str">
        <f t="shared" si="4251"/>
        <v>BQ$3070</v>
      </c>
      <c r="BR3080" s="208" t="str">
        <f t="shared" si="4251"/>
        <v>BR$3070</v>
      </c>
      <c r="BS3080" s="208" t="str">
        <f t="shared" si="4251"/>
        <v>BS$3070</v>
      </c>
      <c r="BT3080" s="208" t="str">
        <f t="shared" si="4251"/>
        <v>BT$3070</v>
      </c>
      <c r="BU3080" s="208" t="str">
        <f t="shared" si="4251"/>
        <v>BU$3070</v>
      </c>
      <c r="BV3080" s="208" t="str">
        <f t="shared" si="4251"/>
        <v>BV$3070</v>
      </c>
      <c r="BW3080" s="208" t="str">
        <f t="shared" si="4251"/>
        <v>BW$3070</v>
      </c>
      <c r="BX3080" s="208" t="str">
        <f t="shared" si="4251"/>
        <v>BX$3070</v>
      </c>
      <c r="BY3080" s="208" t="str">
        <f t="shared" si="4251"/>
        <v>BY$3070</v>
      </c>
      <c r="BZ3080" s="208" t="str">
        <f t="shared" si="4251"/>
        <v>BZ$3070</v>
      </c>
      <c r="CA3080" s="208" t="str">
        <f t="shared" si="4251"/>
        <v>CA$3070</v>
      </c>
      <c r="CB3080" s="208" t="str">
        <f t="shared" si="4251"/>
        <v>CB$3070</v>
      </c>
      <c r="CC3080" s="208" t="str">
        <f t="shared" si="4251"/>
        <v>CC$3070</v>
      </c>
      <c r="CD3080" s="208" t="str">
        <f t="shared" si="4251"/>
        <v>CD$3070</v>
      </c>
      <c r="CE3080" s="208" t="str">
        <f t="shared" ref="CE3080:CK3080" si="4252">ADDRESS(ROW(CE3070),COLUMN(CE3070),2)</f>
        <v>CE$3070</v>
      </c>
      <c r="CF3080" s="208" t="str">
        <f t="shared" si="4252"/>
        <v>CF$3070</v>
      </c>
      <c r="CG3080" s="208" t="str">
        <f t="shared" si="4252"/>
        <v>CG$3070</v>
      </c>
      <c r="CH3080" s="208" t="str">
        <f t="shared" si="4252"/>
        <v>CH$3070</v>
      </c>
      <c r="CI3080" s="208" t="str">
        <f t="shared" si="4252"/>
        <v>CI$3070</v>
      </c>
      <c r="CJ3080" s="208" t="str">
        <f t="shared" si="4252"/>
        <v>CJ$3070</v>
      </c>
      <c r="CK3080" s="208" t="str">
        <f t="shared" si="4252"/>
        <v>CK$3070</v>
      </c>
      <c r="CL3080" s="208" t="str">
        <f t="shared" ref="CL3080" si="4253">ADDRESS(ROW(CL3070),COLUMN(CL3070),2)</f>
        <v>CL$3070</v>
      </c>
    </row>
    <row r="3081" spans="2:90" x14ac:dyDescent="0.4">
      <c r="B3081" s="132" t="str">
        <f t="shared" si="4236"/>
        <v>Secondary volume driver</v>
      </c>
      <c r="D3081" t="s">
        <v>391</v>
      </c>
      <c r="E3081" s="8" t="str">
        <f t="shared" ref="E3081" si="4254">ROW()&amp;" "&amp;D3081</f>
        <v>3081 WCAR-IS</v>
      </c>
      <c r="G3081" t="s">
        <v>332</v>
      </c>
      <c r="H3081" s="12"/>
      <c r="I3081" s="60"/>
      <c r="J3081" s="60"/>
      <c r="K3081" s="15"/>
      <c r="L3081" s="15"/>
      <c r="M3081" s="15"/>
      <c r="N3081" s="15"/>
      <c r="O3081" s="15"/>
      <c r="P3081" s="15"/>
      <c r="R3081" s="15"/>
      <c r="S3081" s="175" t="str">
        <f t="shared" ref="S3081" si="4255">S3064</f>
        <v>S$15</v>
      </c>
      <c r="T3081" s="175" t="str">
        <f t="shared" ref="T3081:AX3081" si="4256">T3064</f>
        <v>T$15</v>
      </c>
      <c r="U3081" s="175" t="str">
        <f t="shared" si="4256"/>
        <v>U$15</v>
      </c>
      <c r="V3081" s="175" t="str">
        <f t="shared" si="4256"/>
        <v>V$15</v>
      </c>
      <c r="W3081" s="175" t="str">
        <f t="shared" si="4256"/>
        <v>W$15</v>
      </c>
      <c r="X3081" s="175" t="str">
        <f t="shared" si="4256"/>
        <v>X$15</v>
      </c>
      <c r="Y3081" s="175" t="str">
        <f t="shared" si="4256"/>
        <v>Y$15</v>
      </c>
      <c r="Z3081" s="175" t="str">
        <f t="shared" si="4256"/>
        <v>Z$15</v>
      </c>
      <c r="AA3081" s="175" t="str">
        <f t="shared" si="4256"/>
        <v>AA$15</v>
      </c>
      <c r="AB3081" s="175" t="str">
        <f t="shared" si="4256"/>
        <v>AB$15</v>
      </c>
      <c r="AC3081" s="175" t="str">
        <f t="shared" si="4256"/>
        <v>AC$15</v>
      </c>
      <c r="AD3081" s="175" t="str">
        <f t="shared" si="4256"/>
        <v>AD$15</v>
      </c>
      <c r="AE3081" s="175" t="str">
        <f t="shared" si="4256"/>
        <v>AE$15</v>
      </c>
      <c r="AF3081" s="175" t="str">
        <f t="shared" si="4256"/>
        <v>AF$15</v>
      </c>
      <c r="AG3081" s="175" t="str">
        <f t="shared" si="4256"/>
        <v>AG$15</v>
      </c>
      <c r="AH3081" s="175" t="str">
        <f t="shared" si="4256"/>
        <v>AH$15</v>
      </c>
      <c r="AI3081" s="175" t="str">
        <f t="shared" si="4256"/>
        <v>AI$15</v>
      </c>
      <c r="AJ3081" s="175" t="str">
        <f t="shared" si="4256"/>
        <v>AJ$15</v>
      </c>
      <c r="AK3081" s="175" t="str">
        <f t="shared" si="4256"/>
        <v>AK$15</v>
      </c>
      <c r="AL3081" s="175" t="str">
        <f t="shared" si="4256"/>
        <v>AL$15</v>
      </c>
      <c r="AM3081" s="175" t="str">
        <f t="shared" si="4256"/>
        <v>AM$15</v>
      </c>
      <c r="AN3081" s="175" t="str">
        <f t="shared" si="4256"/>
        <v>AN$15</v>
      </c>
      <c r="AO3081" s="175" t="str">
        <f t="shared" si="4256"/>
        <v>AO$15</v>
      </c>
      <c r="AP3081" s="175" t="str">
        <f t="shared" si="4256"/>
        <v>AP$15</v>
      </c>
      <c r="AQ3081" s="175" t="str">
        <f t="shared" si="4256"/>
        <v>AQ$15</v>
      </c>
      <c r="AR3081" s="175" t="str">
        <f t="shared" si="4256"/>
        <v>AR$15</v>
      </c>
      <c r="AS3081" s="175" t="str">
        <f t="shared" si="4256"/>
        <v>AS$15</v>
      </c>
      <c r="AT3081" s="175" t="str">
        <f t="shared" si="4256"/>
        <v>AT$15</v>
      </c>
      <c r="AU3081" s="175" t="str">
        <f t="shared" si="4256"/>
        <v>AU$15</v>
      </c>
      <c r="AV3081" s="175" t="str">
        <f t="shared" si="4256"/>
        <v>AV$15</v>
      </c>
      <c r="AW3081" s="175" t="str">
        <f t="shared" si="4256"/>
        <v>AW$15</v>
      </c>
      <c r="AX3081" s="175" t="str">
        <f t="shared" si="4256"/>
        <v>AX$15</v>
      </c>
      <c r="AY3081" s="175" t="str">
        <f t="shared" ref="AY3081:CD3081" si="4257">AY3064</f>
        <v>AY$15</v>
      </c>
      <c r="AZ3081" s="175" t="str">
        <f t="shared" si="4257"/>
        <v>AZ$15</v>
      </c>
      <c r="BA3081" s="175" t="str">
        <f t="shared" si="4257"/>
        <v>BA$15</v>
      </c>
      <c r="BB3081" s="175" t="str">
        <f t="shared" si="4257"/>
        <v>BB$15</v>
      </c>
      <c r="BC3081" s="175" t="str">
        <f t="shared" si="4257"/>
        <v>BC$15</v>
      </c>
      <c r="BD3081" s="175" t="str">
        <f t="shared" si="4257"/>
        <v>BD$15</v>
      </c>
      <c r="BE3081" s="175" t="str">
        <f t="shared" si="4257"/>
        <v>BE$15</v>
      </c>
      <c r="BF3081" s="175" t="str">
        <f t="shared" si="4257"/>
        <v>BF$15</v>
      </c>
      <c r="BG3081" s="175" t="str">
        <f t="shared" si="4257"/>
        <v>BG$15</v>
      </c>
      <c r="BH3081" s="175" t="str">
        <f t="shared" si="4257"/>
        <v>BH$15</v>
      </c>
      <c r="BI3081" s="175" t="str">
        <f t="shared" si="4257"/>
        <v>BI$15</v>
      </c>
      <c r="BJ3081" s="175" t="str">
        <f t="shared" si="4257"/>
        <v>BJ$15</v>
      </c>
      <c r="BK3081" s="175" t="str">
        <f t="shared" si="4257"/>
        <v>BK$15</v>
      </c>
      <c r="BL3081" s="175" t="str">
        <f t="shared" si="4257"/>
        <v>BL$15</v>
      </c>
      <c r="BM3081" s="175" t="str">
        <f t="shared" si="4257"/>
        <v>BM$15</v>
      </c>
      <c r="BN3081" s="175" t="str">
        <f t="shared" si="4257"/>
        <v>BN$15</v>
      </c>
      <c r="BO3081" s="175" t="str">
        <f t="shared" si="4257"/>
        <v>BO$15</v>
      </c>
      <c r="BP3081" s="175" t="str">
        <f t="shared" si="4257"/>
        <v>BP$15</v>
      </c>
      <c r="BQ3081" s="175" t="str">
        <f t="shared" si="4257"/>
        <v>BQ$15</v>
      </c>
      <c r="BR3081" s="175" t="str">
        <f t="shared" si="4257"/>
        <v>BR$15</v>
      </c>
      <c r="BS3081" s="175" t="str">
        <f t="shared" si="4257"/>
        <v>BS$15</v>
      </c>
      <c r="BT3081" s="175" t="str">
        <f t="shared" si="4257"/>
        <v>BT$15</v>
      </c>
      <c r="BU3081" s="175" t="str">
        <f t="shared" si="4257"/>
        <v>BU$15</v>
      </c>
      <c r="BV3081" s="175" t="str">
        <f t="shared" si="4257"/>
        <v>BV$15</v>
      </c>
      <c r="BW3081" s="175" t="str">
        <f t="shared" si="4257"/>
        <v>BW$15</v>
      </c>
      <c r="BX3081" s="175" t="str">
        <f t="shared" si="4257"/>
        <v>BX$15</v>
      </c>
      <c r="BY3081" s="175" t="str">
        <f t="shared" si="4257"/>
        <v>BY$15</v>
      </c>
      <c r="BZ3081" s="175" t="str">
        <f t="shared" si="4257"/>
        <v>BZ$15</v>
      </c>
      <c r="CA3081" s="175" t="str">
        <f t="shared" si="4257"/>
        <v>CA$15</v>
      </c>
      <c r="CB3081" s="175" t="str">
        <f t="shared" si="4257"/>
        <v>CB$15</v>
      </c>
      <c r="CC3081" s="175" t="str">
        <f t="shared" si="4257"/>
        <v>CC$15</v>
      </c>
      <c r="CD3081" s="175" t="str">
        <f t="shared" si="4257"/>
        <v>CD$15</v>
      </c>
      <c r="CE3081" s="175" t="str">
        <f t="shared" ref="CE3081:CK3081" si="4258">CE3064</f>
        <v>CE$15</v>
      </c>
      <c r="CF3081" s="175" t="str">
        <f t="shared" si="4258"/>
        <v>CF$15</v>
      </c>
      <c r="CG3081" s="175" t="str">
        <f t="shared" si="4258"/>
        <v>CG$15</v>
      </c>
      <c r="CH3081" s="175" t="str">
        <f t="shared" si="4258"/>
        <v>CH$15</v>
      </c>
      <c r="CI3081" s="175" t="str">
        <f t="shared" si="4258"/>
        <v>CI$15</v>
      </c>
      <c r="CJ3081" s="175" t="str">
        <f t="shared" si="4258"/>
        <v>CJ$15</v>
      </c>
      <c r="CK3081" s="175" t="str">
        <f t="shared" si="4258"/>
        <v>CK$15</v>
      </c>
      <c r="CL3081" s="175" t="str">
        <f t="shared" ref="CL3081" si="4259">CL3064</f>
        <v>CL$15</v>
      </c>
    </row>
    <row r="3082" spans="2:90" x14ac:dyDescent="0.4">
      <c r="E3082" s="8"/>
      <c r="H3082" s="12"/>
      <c r="I3082" s="60"/>
      <c r="J3082" s="60"/>
      <c r="K3082" s="15"/>
      <c r="L3082" s="15"/>
      <c r="M3082" s="15"/>
      <c r="N3082" s="15"/>
      <c r="O3082" s="15"/>
      <c r="P3082" s="15"/>
      <c r="R3082" s="15"/>
      <c r="S3082" s="76"/>
      <c r="T3082" s="76"/>
      <c r="U3082" s="76"/>
      <c r="V3082" s="76"/>
      <c r="W3082" s="76"/>
      <c r="X3082" s="76"/>
      <c r="Y3082" s="76"/>
      <c r="Z3082" s="76"/>
      <c r="AA3082" s="76"/>
      <c r="AB3082" s="76"/>
      <c r="AC3082" s="76"/>
      <c r="AD3082" s="76"/>
      <c r="AE3082" s="76"/>
      <c r="AF3082" s="76"/>
      <c r="AG3082" s="76"/>
      <c r="AH3082" s="76"/>
      <c r="AI3082" s="76"/>
      <c r="AJ3082" s="76"/>
      <c r="AK3082" s="76"/>
      <c r="AL3082" s="76"/>
      <c r="AM3082" s="76"/>
      <c r="AN3082" s="76"/>
      <c r="AO3082" s="76"/>
      <c r="AP3082" s="76"/>
      <c r="AQ3082" s="76"/>
      <c r="AR3082" s="76"/>
      <c r="AS3082" s="76"/>
      <c r="AT3082" s="76"/>
      <c r="AU3082" s="76"/>
      <c r="AV3082" s="76"/>
      <c r="AW3082" s="76"/>
      <c r="AX3082" s="76"/>
      <c r="AY3082" s="76"/>
      <c r="AZ3082" s="76"/>
      <c r="BA3082" s="76"/>
      <c r="BB3082" s="76"/>
      <c r="BC3082" s="76"/>
      <c r="BD3082" s="76"/>
      <c r="BE3082" s="76"/>
      <c r="BF3082" s="76"/>
      <c r="BG3082" s="76"/>
      <c r="BH3082" s="76"/>
      <c r="BI3082" s="76"/>
      <c r="BJ3082" s="76"/>
      <c r="BK3082" s="76"/>
      <c r="BL3082" s="76"/>
      <c r="BM3082" s="76"/>
      <c r="BN3082" s="76"/>
      <c r="BO3082" s="76"/>
      <c r="BP3082" s="76"/>
      <c r="BQ3082" s="76"/>
      <c r="BR3082" s="76"/>
      <c r="BS3082" s="76"/>
      <c r="BT3082" s="76"/>
      <c r="BU3082" s="76"/>
      <c r="BV3082" s="76"/>
      <c r="BW3082" s="76"/>
      <c r="BX3082" s="76"/>
      <c r="BY3082" s="76"/>
      <c r="BZ3082" s="76"/>
      <c r="CA3082" s="76"/>
      <c r="CB3082" s="76"/>
      <c r="CC3082" s="76"/>
      <c r="CD3082" s="76"/>
      <c r="CE3082" s="76"/>
      <c r="CF3082" s="76"/>
      <c r="CG3082" s="76"/>
      <c r="CH3082" s="76"/>
      <c r="CI3082" s="76"/>
      <c r="CJ3082" s="76"/>
      <c r="CK3082" s="76"/>
      <c r="CL3082" s="76"/>
    </row>
    <row r="3083" spans="2:90" x14ac:dyDescent="0.4">
      <c r="B3083" s="171" t="s">
        <v>490</v>
      </c>
      <c r="E3083" s="8"/>
      <c r="H3083" s="170"/>
      <c r="I3083" s="172"/>
      <c r="J3083" s="172"/>
      <c r="K3083" s="193"/>
      <c r="L3083" s="193"/>
      <c r="M3083" s="193"/>
      <c r="N3083" s="193"/>
      <c r="O3083" s="193"/>
      <c r="P3083" s="193"/>
      <c r="R3083" s="194"/>
      <c r="S3083" s="170"/>
      <c r="T3083" s="170"/>
      <c r="U3083" s="170"/>
      <c r="V3083" s="170"/>
      <c r="W3083" s="170"/>
      <c r="X3083" s="170"/>
      <c r="Y3083" s="170"/>
      <c r="Z3083" s="170"/>
      <c r="AA3083" s="170"/>
      <c r="AB3083" s="170"/>
      <c r="AC3083" s="170"/>
      <c r="AD3083" s="170"/>
      <c r="AE3083" s="170"/>
      <c r="AF3083" s="170"/>
      <c r="AG3083" s="170"/>
      <c r="AH3083" s="170"/>
      <c r="AI3083" s="170"/>
      <c r="AJ3083" s="170"/>
      <c r="AK3083" s="170"/>
      <c r="AL3083" s="170"/>
      <c r="AM3083" s="170"/>
      <c r="AN3083" s="170"/>
      <c r="AO3083" s="170"/>
      <c r="AP3083" s="170"/>
      <c r="AQ3083" s="170"/>
      <c r="AR3083" s="170"/>
      <c r="AS3083" s="170"/>
      <c r="AT3083" s="170"/>
      <c r="AU3083" s="170"/>
      <c r="AV3083" s="170"/>
      <c r="AW3083" s="170"/>
      <c r="AX3083" s="170"/>
      <c r="AY3083" s="170"/>
      <c r="AZ3083" s="170"/>
      <c r="BA3083" s="170"/>
      <c r="BB3083" s="170"/>
      <c r="BC3083" s="170"/>
      <c r="BD3083" s="170"/>
      <c r="BE3083" s="170"/>
      <c r="BF3083" s="170"/>
      <c r="BG3083" s="170"/>
      <c r="BH3083" s="170"/>
      <c r="BI3083" s="170"/>
      <c r="BJ3083" s="170"/>
      <c r="BK3083" s="170"/>
      <c r="BL3083" s="170"/>
      <c r="BM3083" s="170"/>
      <c r="BN3083" s="170"/>
      <c r="BO3083" s="170"/>
      <c r="BP3083" s="170"/>
      <c r="BQ3083" s="170"/>
      <c r="BR3083" s="170"/>
      <c r="BS3083" s="170"/>
      <c r="BT3083" s="170"/>
      <c r="BU3083" s="170"/>
      <c r="BV3083" s="170"/>
      <c r="BW3083" s="170"/>
      <c r="BX3083" s="170"/>
      <c r="BY3083" s="170"/>
      <c r="BZ3083" s="170"/>
      <c r="CA3083" s="170"/>
      <c r="CB3083" s="170"/>
      <c r="CC3083" s="170"/>
      <c r="CD3083" s="170"/>
      <c r="CE3083" s="170"/>
      <c r="CF3083" s="170"/>
      <c r="CG3083" s="170"/>
      <c r="CH3083" s="170"/>
      <c r="CI3083" s="170"/>
      <c r="CJ3083" s="170"/>
      <c r="CK3083" s="170"/>
      <c r="CL3083" s="170"/>
    </row>
    <row r="3084" spans="2:90" x14ac:dyDescent="0.4">
      <c r="B3084" s="171" t="s">
        <v>492</v>
      </c>
      <c r="E3084" s="8"/>
      <c r="H3084" s="170"/>
      <c r="I3084" s="172"/>
      <c r="J3084" s="172"/>
      <c r="K3084" s="193"/>
      <c r="L3084" s="193"/>
      <c r="M3084" s="193"/>
      <c r="N3084" s="193"/>
      <c r="O3084" s="193"/>
      <c r="P3084" s="193"/>
      <c r="R3084" s="194"/>
      <c r="S3084" s="170"/>
      <c r="T3084" s="170"/>
      <c r="U3084" s="170"/>
      <c r="V3084" s="170"/>
      <c r="W3084" s="170"/>
      <c r="X3084" s="170"/>
      <c r="Y3084" s="170"/>
      <c r="Z3084" s="170"/>
      <c r="AA3084" s="170"/>
      <c r="AB3084" s="170"/>
      <c r="AC3084" s="170"/>
      <c r="AD3084" s="170"/>
      <c r="AE3084" s="170"/>
      <c r="AF3084" s="170"/>
      <c r="AG3084" s="170"/>
      <c r="AH3084" s="170"/>
      <c r="AI3084" s="170"/>
      <c r="AJ3084" s="170"/>
      <c r="AK3084" s="170"/>
      <c r="AL3084" s="170"/>
      <c r="AM3084" s="170"/>
      <c r="AN3084" s="170"/>
      <c r="AO3084" s="170"/>
      <c r="AP3084" s="170"/>
      <c r="AQ3084" s="170"/>
      <c r="AR3084" s="170"/>
      <c r="AS3084" s="170"/>
      <c r="AT3084" s="170"/>
      <c r="AU3084" s="170"/>
      <c r="AV3084" s="170"/>
      <c r="AW3084" s="170"/>
      <c r="AX3084" s="170"/>
      <c r="AY3084" s="170"/>
      <c r="AZ3084" s="170"/>
      <c r="BA3084" s="170"/>
      <c r="BB3084" s="170"/>
      <c r="BC3084" s="170"/>
      <c r="BD3084" s="170"/>
      <c r="BE3084" s="170"/>
      <c r="BF3084" s="170"/>
      <c r="BG3084" s="170"/>
      <c r="BH3084" s="170"/>
      <c r="BI3084" s="170"/>
      <c r="BJ3084" s="170"/>
      <c r="BK3084" s="170"/>
      <c r="BL3084" s="170"/>
      <c r="BM3084" s="170"/>
      <c r="BN3084" s="170"/>
      <c r="BO3084" s="170"/>
      <c r="BP3084" s="170"/>
      <c r="BQ3084" s="170"/>
      <c r="BR3084" s="170"/>
      <c r="BS3084" s="170"/>
      <c r="BT3084" s="170"/>
      <c r="BU3084" s="170"/>
      <c r="BV3084" s="170"/>
      <c r="BW3084" s="170"/>
      <c r="BX3084" s="170"/>
      <c r="BY3084" s="170"/>
      <c r="BZ3084" s="170"/>
      <c r="CA3084" s="170"/>
      <c r="CB3084" s="170"/>
      <c r="CC3084" s="170"/>
      <c r="CD3084" s="170"/>
      <c r="CE3084" s="170"/>
      <c r="CF3084" s="170"/>
      <c r="CG3084" s="170"/>
      <c r="CH3084" s="170"/>
      <c r="CI3084" s="170"/>
      <c r="CJ3084" s="170"/>
      <c r="CK3084" s="170"/>
      <c r="CL3084" s="170"/>
    </row>
    <row r="3085" spans="2:90" x14ac:dyDescent="0.4">
      <c r="B3085" s="171" t="s">
        <v>461</v>
      </c>
      <c r="E3085" s="8"/>
      <c r="H3085" s="170"/>
      <c r="I3085" s="172"/>
      <c r="J3085" s="172"/>
      <c r="K3085" s="193"/>
      <c r="L3085" s="193"/>
      <c r="M3085" s="193"/>
      <c r="N3085" s="193"/>
      <c r="O3085" s="193"/>
      <c r="P3085" s="193"/>
      <c r="R3085" s="194"/>
      <c r="S3085" s="195" t="str">
        <f t="shared" ref="S3085:AX3085" si="4260">S$16</f>
        <v>S$12</v>
      </c>
      <c r="T3085" s="195" t="str">
        <f t="shared" si="4260"/>
        <v>T$12</v>
      </c>
      <c r="U3085" s="195" t="str">
        <f t="shared" si="4260"/>
        <v>U$12</v>
      </c>
      <c r="V3085" s="195" t="str">
        <f t="shared" si="4260"/>
        <v>V$12</v>
      </c>
      <c r="W3085" s="195" t="str">
        <f t="shared" si="4260"/>
        <v>W$12</v>
      </c>
      <c r="X3085" s="195" t="str">
        <f t="shared" si="4260"/>
        <v>X$12</v>
      </c>
      <c r="Y3085" s="195" t="str">
        <f t="shared" si="4260"/>
        <v>Y$12</v>
      </c>
      <c r="Z3085" s="195" t="str">
        <f t="shared" si="4260"/>
        <v>Z$12</v>
      </c>
      <c r="AA3085" s="195" t="str">
        <f t="shared" si="4260"/>
        <v>AA$12</v>
      </c>
      <c r="AB3085" s="195" t="str">
        <f t="shared" si="4260"/>
        <v>AB$12</v>
      </c>
      <c r="AC3085" s="195" t="str">
        <f t="shared" si="4260"/>
        <v>AC$12</v>
      </c>
      <c r="AD3085" s="195" t="str">
        <f t="shared" si="4260"/>
        <v>AD$12</v>
      </c>
      <c r="AE3085" s="195" t="str">
        <f t="shared" si="4260"/>
        <v>AE$12</v>
      </c>
      <c r="AF3085" s="195" t="str">
        <f t="shared" si="4260"/>
        <v>AF$12</v>
      </c>
      <c r="AG3085" s="195" t="str">
        <f t="shared" si="4260"/>
        <v>AG$12</v>
      </c>
      <c r="AH3085" s="195" t="str">
        <f t="shared" si="4260"/>
        <v>AH$12</v>
      </c>
      <c r="AI3085" s="195" t="str">
        <f t="shared" si="4260"/>
        <v>AI$12</v>
      </c>
      <c r="AJ3085" s="195" t="str">
        <f t="shared" si="4260"/>
        <v>AJ$12</v>
      </c>
      <c r="AK3085" s="195" t="str">
        <f t="shared" si="4260"/>
        <v>AK$12</v>
      </c>
      <c r="AL3085" s="195" t="str">
        <f t="shared" si="4260"/>
        <v>AL$12</v>
      </c>
      <c r="AM3085" s="195" t="str">
        <f t="shared" si="4260"/>
        <v>AM$12</v>
      </c>
      <c r="AN3085" s="195" t="str">
        <f t="shared" si="4260"/>
        <v>AN$12</v>
      </c>
      <c r="AO3085" s="195" t="str">
        <f t="shared" si="4260"/>
        <v>AO$12</v>
      </c>
      <c r="AP3085" s="195" t="str">
        <f t="shared" si="4260"/>
        <v>AP$12</v>
      </c>
      <c r="AQ3085" s="195" t="str">
        <f t="shared" si="4260"/>
        <v>AQ$12</v>
      </c>
      <c r="AR3085" s="195" t="str">
        <f t="shared" si="4260"/>
        <v>AR$12</v>
      </c>
      <c r="AS3085" s="195" t="str">
        <f t="shared" si="4260"/>
        <v>AS$12</v>
      </c>
      <c r="AT3085" s="195" t="str">
        <f t="shared" si="4260"/>
        <v>AT$12</v>
      </c>
      <c r="AU3085" s="195" t="str">
        <f t="shared" si="4260"/>
        <v>AU$12</v>
      </c>
      <c r="AV3085" s="195" t="str">
        <f t="shared" si="4260"/>
        <v>AV$12</v>
      </c>
      <c r="AW3085" s="195" t="str">
        <f t="shared" si="4260"/>
        <v>AW$12</v>
      </c>
      <c r="AX3085" s="195" t="str">
        <f t="shared" si="4260"/>
        <v>AX$12</v>
      </c>
      <c r="AY3085" s="195" t="str">
        <f t="shared" ref="AY3085:CD3085" si="4261">AY$16</f>
        <v>AY$12</v>
      </c>
      <c r="AZ3085" s="195" t="str">
        <f t="shared" si="4261"/>
        <v>AZ$12</v>
      </c>
      <c r="BA3085" s="195" t="str">
        <f t="shared" si="4261"/>
        <v>BA$12</v>
      </c>
      <c r="BB3085" s="195" t="str">
        <f t="shared" si="4261"/>
        <v>BB$12</v>
      </c>
      <c r="BC3085" s="195" t="str">
        <f t="shared" si="4261"/>
        <v>BC$12</v>
      </c>
      <c r="BD3085" s="195" t="str">
        <f t="shared" si="4261"/>
        <v>BD$12</v>
      </c>
      <c r="BE3085" s="195" t="str">
        <f t="shared" si="4261"/>
        <v>BE$12</v>
      </c>
      <c r="BF3085" s="195" t="str">
        <f t="shared" si="4261"/>
        <v>BF$12</v>
      </c>
      <c r="BG3085" s="195" t="str">
        <f t="shared" si="4261"/>
        <v>BG$12</v>
      </c>
      <c r="BH3085" s="195" t="str">
        <f t="shared" si="4261"/>
        <v>BH$12</v>
      </c>
      <c r="BI3085" s="195" t="str">
        <f t="shared" si="4261"/>
        <v>BI$12</v>
      </c>
      <c r="BJ3085" s="195" t="str">
        <f t="shared" si="4261"/>
        <v>BJ$12</v>
      </c>
      <c r="BK3085" s="195" t="str">
        <f t="shared" si="4261"/>
        <v>BK$12</v>
      </c>
      <c r="BL3085" s="195" t="str">
        <f t="shared" si="4261"/>
        <v>BL$12</v>
      </c>
      <c r="BM3085" s="195" t="str">
        <f t="shared" si="4261"/>
        <v>BM$12</v>
      </c>
      <c r="BN3085" s="195" t="str">
        <f t="shared" si="4261"/>
        <v>BN$12</v>
      </c>
      <c r="BO3085" s="195" t="str">
        <f t="shared" si="4261"/>
        <v>BO$12</v>
      </c>
      <c r="BP3085" s="195" t="str">
        <f t="shared" si="4261"/>
        <v>BP$12</v>
      </c>
      <c r="BQ3085" s="195" t="str">
        <f t="shared" si="4261"/>
        <v>BQ$12</v>
      </c>
      <c r="BR3085" s="195" t="str">
        <f t="shared" si="4261"/>
        <v>BR$12</v>
      </c>
      <c r="BS3085" s="195" t="str">
        <f t="shared" si="4261"/>
        <v>BS$12</v>
      </c>
      <c r="BT3085" s="195" t="str">
        <f t="shared" si="4261"/>
        <v>BT$12</v>
      </c>
      <c r="BU3085" s="195" t="str">
        <f t="shared" si="4261"/>
        <v>BU$12</v>
      </c>
      <c r="BV3085" s="195" t="str">
        <f t="shared" si="4261"/>
        <v>BV$12</v>
      </c>
      <c r="BW3085" s="195" t="str">
        <f t="shared" si="4261"/>
        <v>BW$12</v>
      </c>
      <c r="BX3085" s="195" t="str">
        <f t="shared" si="4261"/>
        <v>BX$12</v>
      </c>
      <c r="BY3085" s="195" t="str">
        <f t="shared" si="4261"/>
        <v>BY$12</v>
      </c>
      <c r="BZ3085" s="195" t="str">
        <f t="shared" si="4261"/>
        <v>BZ$12</v>
      </c>
      <c r="CA3085" s="195" t="str">
        <f t="shared" si="4261"/>
        <v>CA$12</v>
      </c>
      <c r="CB3085" s="195" t="str">
        <f t="shared" si="4261"/>
        <v>CB$12</v>
      </c>
      <c r="CC3085" s="195" t="str">
        <f t="shared" si="4261"/>
        <v>CC$12</v>
      </c>
      <c r="CD3085" s="195" t="str">
        <f t="shared" si="4261"/>
        <v>CD$12</v>
      </c>
      <c r="CE3085" s="195" t="str">
        <f t="shared" ref="CE3085:CL3085" si="4262">CE$16</f>
        <v>CE$12</v>
      </c>
      <c r="CF3085" s="195" t="str">
        <f t="shared" si="4262"/>
        <v>CF$12</v>
      </c>
      <c r="CG3085" s="195" t="str">
        <f t="shared" si="4262"/>
        <v>CG$12</v>
      </c>
      <c r="CH3085" s="195" t="str">
        <f t="shared" si="4262"/>
        <v>CH$12</v>
      </c>
      <c r="CI3085" s="195" t="str">
        <f t="shared" si="4262"/>
        <v>CI$12</v>
      </c>
      <c r="CJ3085" s="195" t="str">
        <f t="shared" si="4262"/>
        <v>CJ$12</v>
      </c>
      <c r="CK3085" s="195" t="str">
        <f t="shared" si="4262"/>
        <v>CK$12</v>
      </c>
      <c r="CL3085" s="195" t="str">
        <f t="shared" si="4262"/>
        <v>CL$12</v>
      </c>
    </row>
    <row r="3086" spans="2:90" x14ac:dyDescent="0.4">
      <c r="B3086" s="171" t="s">
        <v>462</v>
      </c>
      <c r="E3086" s="8"/>
      <c r="H3086" s="196"/>
      <c r="I3086" s="197"/>
      <c r="J3086" s="197"/>
      <c r="K3086" s="198"/>
      <c r="L3086" s="198"/>
      <c r="M3086" s="198"/>
      <c r="N3086" s="198"/>
      <c r="O3086" s="198"/>
      <c r="P3086" s="198"/>
      <c r="R3086" s="198"/>
      <c r="S3086" s="195" t="str">
        <f t="shared" ref="S3086:AX3086" si="4263">S$17</f>
        <v>S$13</v>
      </c>
      <c r="T3086" s="195" t="str">
        <f t="shared" si="4263"/>
        <v>T$13</v>
      </c>
      <c r="U3086" s="195" t="str">
        <f t="shared" si="4263"/>
        <v>U$13</v>
      </c>
      <c r="V3086" s="195" t="str">
        <f t="shared" si="4263"/>
        <v>V$13</v>
      </c>
      <c r="W3086" s="195" t="str">
        <f t="shared" si="4263"/>
        <v>W$13</v>
      </c>
      <c r="X3086" s="195" t="str">
        <f t="shared" si="4263"/>
        <v>X$13</v>
      </c>
      <c r="Y3086" s="195" t="str">
        <f t="shared" si="4263"/>
        <v>Y$13</v>
      </c>
      <c r="Z3086" s="195" t="str">
        <f t="shared" si="4263"/>
        <v>Z$13</v>
      </c>
      <c r="AA3086" s="195" t="str">
        <f t="shared" si="4263"/>
        <v>AA$13</v>
      </c>
      <c r="AB3086" s="195" t="str">
        <f t="shared" si="4263"/>
        <v>AB$13</v>
      </c>
      <c r="AC3086" s="195" t="str">
        <f t="shared" si="4263"/>
        <v>AC$13</v>
      </c>
      <c r="AD3086" s="195" t="str">
        <f t="shared" si="4263"/>
        <v>AD$13</v>
      </c>
      <c r="AE3086" s="195" t="str">
        <f t="shared" si="4263"/>
        <v>AE$13</v>
      </c>
      <c r="AF3086" s="195" t="str">
        <f t="shared" si="4263"/>
        <v>AF$13</v>
      </c>
      <c r="AG3086" s="195" t="str">
        <f t="shared" si="4263"/>
        <v>AG$13</v>
      </c>
      <c r="AH3086" s="195" t="str">
        <f t="shared" si="4263"/>
        <v>AH$13</v>
      </c>
      <c r="AI3086" s="195" t="str">
        <f t="shared" si="4263"/>
        <v>AI$13</v>
      </c>
      <c r="AJ3086" s="195" t="str">
        <f t="shared" si="4263"/>
        <v>AJ$13</v>
      </c>
      <c r="AK3086" s="195" t="str">
        <f t="shared" si="4263"/>
        <v>AK$13</v>
      </c>
      <c r="AL3086" s="195" t="str">
        <f t="shared" si="4263"/>
        <v>AL$13</v>
      </c>
      <c r="AM3086" s="195" t="str">
        <f t="shared" si="4263"/>
        <v>AM$13</v>
      </c>
      <c r="AN3086" s="195" t="str">
        <f t="shared" si="4263"/>
        <v>AN$13</v>
      </c>
      <c r="AO3086" s="195" t="str">
        <f t="shared" si="4263"/>
        <v>AO$13</v>
      </c>
      <c r="AP3086" s="195" t="str">
        <f t="shared" si="4263"/>
        <v>AP$13</v>
      </c>
      <c r="AQ3086" s="195" t="str">
        <f t="shared" si="4263"/>
        <v>AQ$13</v>
      </c>
      <c r="AR3086" s="195" t="str">
        <f t="shared" si="4263"/>
        <v>AR$13</v>
      </c>
      <c r="AS3086" s="195" t="str">
        <f t="shared" si="4263"/>
        <v>AS$13</v>
      </c>
      <c r="AT3086" s="195" t="str">
        <f t="shared" si="4263"/>
        <v>AT$13</v>
      </c>
      <c r="AU3086" s="195" t="str">
        <f t="shared" si="4263"/>
        <v>AU$13</v>
      </c>
      <c r="AV3086" s="195" t="str">
        <f t="shared" si="4263"/>
        <v>AV$13</v>
      </c>
      <c r="AW3086" s="195" t="str">
        <f t="shared" si="4263"/>
        <v>AW$13</v>
      </c>
      <c r="AX3086" s="195" t="str">
        <f t="shared" si="4263"/>
        <v>AX$13</v>
      </c>
      <c r="AY3086" s="195" t="str">
        <f t="shared" ref="AY3086:CD3086" si="4264">AY$17</f>
        <v>AY$13</v>
      </c>
      <c r="AZ3086" s="195" t="str">
        <f t="shared" si="4264"/>
        <v>AZ$13</v>
      </c>
      <c r="BA3086" s="195" t="str">
        <f t="shared" si="4264"/>
        <v>BA$13</v>
      </c>
      <c r="BB3086" s="195" t="str">
        <f t="shared" si="4264"/>
        <v>BB$13</v>
      </c>
      <c r="BC3086" s="195" t="str">
        <f t="shared" si="4264"/>
        <v>BC$13</v>
      </c>
      <c r="BD3086" s="195" t="str">
        <f t="shared" si="4264"/>
        <v>BD$13</v>
      </c>
      <c r="BE3086" s="195" t="str">
        <f t="shared" si="4264"/>
        <v>BE$13</v>
      </c>
      <c r="BF3086" s="195" t="str">
        <f t="shared" si="4264"/>
        <v>BF$13</v>
      </c>
      <c r="BG3086" s="195" t="str">
        <f t="shared" si="4264"/>
        <v>BG$13</v>
      </c>
      <c r="BH3086" s="195" t="str">
        <f t="shared" si="4264"/>
        <v>BH$13</v>
      </c>
      <c r="BI3086" s="195" t="str">
        <f t="shared" si="4264"/>
        <v>BI$13</v>
      </c>
      <c r="BJ3086" s="195" t="str">
        <f t="shared" si="4264"/>
        <v>BJ$13</v>
      </c>
      <c r="BK3086" s="195" t="str">
        <f t="shared" si="4264"/>
        <v>BK$13</v>
      </c>
      <c r="BL3086" s="195" t="str">
        <f t="shared" si="4264"/>
        <v>BL$13</v>
      </c>
      <c r="BM3086" s="195" t="str">
        <f t="shared" si="4264"/>
        <v>BM$13</v>
      </c>
      <c r="BN3086" s="195" t="str">
        <f t="shared" si="4264"/>
        <v>BN$13</v>
      </c>
      <c r="BO3086" s="195" t="str">
        <f t="shared" si="4264"/>
        <v>BO$13</v>
      </c>
      <c r="BP3086" s="195" t="str">
        <f t="shared" si="4264"/>
        <v>BP$13</v>
      </c>
      <c r="BQ3086" s="195" t="str">
        <f t="shared" si="4264"/>
        <v>BQ$13</v>
      </c>
      <c r="BR3086" s="195" t="str">
        <f t="shared" si="4264"/>
        <v>BR$13</v>
      </c>
      <c r="BS3086" s="195" t="str">
        <f t="shared" si="4264"/>
        <v>BS$13</v>
      </c>
      <c r="BT3086" s="195" t="str">
        <f t="shared" si="4264"/>
        <v>BT$13</v>
      </c>
      <c r="BU3086" s="195" t="str">
        <f t="shared" si="4264"/>
        <v>BU$13</v>
      </c>
      <c r="BV3086" s="195" t="str">
        <f t="shared" si="4264"/>
        <v>BV$13</v>
      </c>
      <c r="BW3086" s="195" t="str">
        <f t="shared" si="4264"/>
        <v>BW$13</v>
      </c>
      <c r="BX3086" s="195" t="str">
        <f t="shared" si="4264"/>
        <v>BX$13</v>
      </c>
      <c r="BY3086" s="195" t="str">
        <f t="shared" si="4264"/>
        <v>BY$13</v>
      </c>
      <c r="BZ3086" s="195" t="str">
        <f t="shared" si="4264"/>
        <v>BZ$13</v>
      </c>
      <c r="CA3086" s="195" t="str">
        <f t="shared" si="4264"/>
        <v>CA$13</v>
      </c>
      <c r="CB3086" s="195" t="str">
        <f t="shared" si="4264"/>
        <v>CB$13</v>
      </c>
      <c r="CC3086" s="195" t="str">
        <f t="shared" si="4264"/>
        <v>CC$13</v>
      </c>
      <c r="CD3086" s="195" t="str">
        <f t="shared" si="4264"/>
        <v>CD$13</v>
      </c>
      <c r="CE3086" s="195" t="str">
        <f t="shared" ref="CE3086:CL3086" si="4265">CE$17</f>
        <v>CE$13</v>
      </c>
      <c r="CF3086" s="195" t="str">
        <f t="shared" si="4265"/>
        <v>CF$13</v>
      </c>
      <c r="CG3086" s="195" t="str">
        <f t="shared" si="4265"/>
        <v>CG$13</v>
      </c>
      <c r="CH3086" s="195" t="str">
        <f t="shared" si="4265"/>
        <v>CH$13</v>
      </c>
      <c r="CI3086" s="195" t="str">
        <f t="shared" si="4265"/>
        <v>CI$13</v>
      </c>
      <c r="CJ3086" s="195" t="str">
        <f t="shared" si="4265"/>
        <v>CJ$13</v>
      </c>
      <c r="CK3086" s="195" t="str">
        <f t="shared" si="4265"/>
        <v>CK$13</v>
      </c>
      <c r="CL3086" s="195" t="str">
        <f t="shared" si="4265"/>
        <v>CL$13</v>
      </c>
    </row>
    <row r="3087" spans="2:90" x14ac:dyDescent="0.4">
      <c r="B3087" s="171" t="s">
        <v>491</v>
      </c>
      <c r="E3087" s="8"/>
      <c r="H3087" s="196"/>
      <c r="I3087" s="197"/>
      <c r="J3087" s="197"/>
      <c r="K3087" s="198"/>
      <c r="L3087" s="198"/>
      <c r="M3087" s="198"/>
      <c r="N3087" s="198"/>
      <c r="O3087" s="198"/>
      <c r="P3087" s="198"/>
      <c r="R3087" s="198"/>
      <c r="S3087" s="186"/>
      <c r="T3087" s="186"/>
      <c r="U3087" s="186"/>
      <c r="V3087" s="186"/>
      <c r="W3087" s="186"/>
      <c r="X3087" s="186"/>
      <c r="Y3087" s="186"/>
      <c r="Z3087" s="186"/>
      <c r="AA3087" s="186"/>
      <c r="AB3087" s="186"/>
      <c r="AC3087" s="186"/>
      <c r="AD3087" s="186"/>
      <c r="AE3087" s="186"/>
      <c r="AF3087" s="186"/>
      <c r="AG3087" s="186"/>
      <c r="AH3087" s="186"/>
      <c r="AI3087" s="186"/>
      <c r="AJ3087" s="186"/>
      <c r="AK3087" s="186"/>
      <c r="AL3087" s="186"/>
      <c r="AM3087" s="186"/>
      <c r="AN3087" s="186"/>
      <c r="AO3087" s="186"/>
      <c r="AP3087" s="186"/>
      <c r="AQ3087" s="186"/>
      <c r="AR3087" s="186"/>
      <c r="AS3087" s="186"/>
      <c r="AT3087" s="186"/>
      <c r="AU3087" s="186"/>
      <c r="AV3087" s="186"/>
      <c r="AW3087" s="186"/>
      <c r="AX3087" s="186"/>
      <c r="AY3087" s="186"/>
      <c r="AZ3087" s="186"/>
      <c r="BA3087" s="186"/>
      <c r="BB3087" s="186"/>
      <c r="BC3087" s="186"/>
      <c r="BD3087" s="186"/>
      <c r="BE3087" s="186"/>
      <c r="BF3087" s="186"/>
      <c r="BG3087" s="186"/>
      <c r="BH3087" s="186"/>
      <c r="BI3087" s="186"/>
      <c r="BJ3087" s="186"/>
      <c r="BK3087" s="186"/>
      <c r="BL3087" s="186"/>
      <c r="BM3087" s="186"/>
      <c r="BN3087" s="186"/>
      <c r="BO3087" s="186"/>
      <c r="BP3087" s="186"/>
      <c r="BQ3087" s="186"/>
      <c r="BR3087" s="186"/>
      <c r="BS3087" s="186"/>
      <c r="BT3087" s="186"/>
      <c r="BU3087" s="186"/>
      <c r="BV3087" s="186"/>
      <c r="BW3087" s="186"/>
      <c r="BX3087" s="186"/>
      <c r="BY3087" s="186"/>
      <c r="BZ3087" s="186"/>
      <c r="CA3087" s="186"/>
      <c r="CB3087" s="186"/>
      <c r="CC3087" s="186"/>
      <c r="CD3087" s="186"/>
      <c r="CE3087" s="186"/>
      <c r="CF3087" s="186"/>
      <c r="CG3087" s="186"/>
      <c r="CH3087" s="186"/>
      <c r="CI3087" s="186"/>
      <c r="CJ3087" s="186"/>
      <c r="CK3087" s="186"/>
      <c r="CL3087" s="186"/>
    </row>
    <row r="3088" spans="2:90" x14ac:dyDescent="0.4">
      <c r="B3088" s="171" t="s">
        <v>505</v>
      </c>
      <c r="E3088" s="8"/>
      <c r="H3088" s="196"/>
      <c r="I3088" s="197"/>
      <c r="J3088" s="197"/>
      <c r="K3088" s="198"/>
      <c r="L3088" s="198"/>
      <c r="M3088" s="198"/>
      <c r="N3088" s="198"/>
      <c r="O3088" s="198"/>
      <c r="P3088" s="198"/>
      <c r="R3088" s="198"/>
      <c r="S3088" s="186"/>
      <c r="T3088" s="186"/>
      <c r="U3088" s="186"/>
      <c r="V3088" s="186"/>
      <c r="W3088" s="186"/>
      <c r="X3088" s="186"/>
      <c r="Y3088" s="186"/>
      <c r="Z3088" s="186"/>
      <c r="AA3088" s="186"/>
      <c r="AB3088" s="186"/>
      <c r="AC3088" s="186"/>
      <c r="AD3088" s="186"/>
      <c r="AE3088" s="186"/>
      <c r="AF3088" s="186"/>
      <c r="AG3088" s="186"/>
      <c r="AH3088" s="186"/>
      <c r="AI3088" s="186"/>
      <c r="AJ3088" s="186"/>
      <c r="AK3088" s="186"/>
      <c r="AL3088" s="186"/>
      <c r="AM3088" s="186"/>
      <c r="AN3088" s="186"/>
      <c r="AO3088" s="186"/>
      <c r="AP3088" s="186"/>
      <c r="AQ3088" s="186"/>
      <c r="AR3088" s="186"/>
      <c r="AS3088" s="186"/>
      <c r="AT3088" s="186"/>
      <c r="AU3088" s="186"/>
      <c r="AV3088" s="186"/>
      <c r="AW3088" s="186"/>
      <c r="AX3088" s="186"/>
      <c r="AY3088" s="186"/>
      <c r="AZ3088" s="186"/>
      <c r="BA3088" s="186"/>
      <c r="BB3088" s="186"/>
      <c r="BC3088" s="186"/>
      <c r="BD3088" s="186"/>
      <c r="BE3088" s="186"/>
      <c r="BF3088" s="186"/>
      <c r="BG3088" s="186"/>
      <c r="BH3088" s="186"/>
      <c r="BI3088" s="186"/>
      <c r="BJ3088" s="186"/>
      <c r="BK3088" s="186"/>
      <c r="BL3088" s="186"/>
      <c r="BM3088" s="186"/>
      <c r="BN3088" s="186"/>
      <c r="BO3088" s="186"/>
      <c r="BP3088" s="186"/>
      <c r="BQ3088" s="186"/>
      <c r="BR3088" s="186"/>
      <c r="BS3088" s="186"/>
      <c r="BT3088" s="186"/>
      <c r="BU3088" s="186"/>
      <c r="BV3088" s="186"/>
      <c r="BW3088" s="186"/>
      <c r="BX3088" s="186"/>
      <c r="BY3088" s="186"/>
      <c r="BZ3088" s="186"/>
      <c r="CA3088" s="186"/>
      <c r="CB3088" s="186"/>
      <c r="CC3088" s="186"/>
      <c r="CD3088" s="186"/>
      <c r="CE3088" s="186"/>
      <c r="CF3088" s="186"/>
      <c r="CG3088" s="186"/>
      <c r="CH3088" s="186"/>
      <c r="CI3088" s="186"/>
      <c r="CJ3088" s="186"/>
      <c r="CK3088" s="186"/>
      <c r="CL3088" s="186"/>
    </row>
    <row r="3089" spans="2:90" x14ac:dyDescent="0.4">
      <c r="B3089" s="171" t="s">
        <v>463</v>
      </c>
      <c r="E3089" s="8"/>
      <c r="H3089" s="196"/>
      <c r="I3089" s="197"/>
      <c r="J3089" s="197"/>
      <c r="K3089" s="198"/>
      <c r="L3089" s="198"/>
      <c r="M3089" s="198"/>
      <c r="N3089" s="198"/>
      <c r="O3089" s="198"/>
      <c r="P3089" s="198"/>
      <c r="R3089" s="198"/>
      <c r="S3089" s="186" t="str">
        <f t="shared" ref="S3089:AX3089" si="4266">S$18</f>
        <v>S$14</v>
      </c>
      <c r="T3089" s="186" t="str">
        <f t="shared" si="4266"/>
        <v>T$14</v>
      </c>
      <c r="U3089" s="186" t="str">
        <f t="shared" si="4266"/>
        <v>U$14</v>
      </c>
      <c r="V3089" s="186" t="str">
        <f t="shared" si="4266"/>
        <v>V$14</v>
      </c>
      <c r="W3089" s="186" t="str">
        <f t="shared" si="4266"/>
        <v>W$14</v>
      </c>
      <c r="X3089" s="186" t="str">
        <f t="shared" si="4266"/>
        <v>X$14</v>
      </c>
      <c r="Y3089" s="186" t="str">
        <f t="shared" si="4266"/>
        <v>Y$14</v>
      </c>
      <c r="Z3089" s="186" t="str">
        <f t="shared" si="4266"/>
        <v>Z$14</v>
      </c>
      <c r="AA3089" s="186" t="str">
        <f t="shared" si="4266"/>
        <v>AA$14</v>
      </c>
      <c r="AB3089" s="186" t="str">
        <f t="shared" si="4266"/>
        <v>AB$14</v>
      </c>
      <c r="AC3089" s="186" t="str">
        <f t="shared" si="4266"/>
        <v>AC$14</v>
      </c>
      <c r="AD3089" s="186" t="str">
        <f t="shared" si="4266"/>
        <v>AD$14</v>
      </c>
      <c r="AE3089" s="186" t="str">
        <f t="shared" si="4266"/>
        <v>AE$14</v>
      </c>
      <c r="AF3089" s="186" t="str">
        <f t="shared" si="4266"/>
        <v>AF$14</v>
      </c>
      <c r="AG3089" s="186" t="str">
        <f t="shared" si="4266"/>
        <v>AG$14</v>
      </c>
      <c r="AH3089" s="186" t="str">
        <f t="shared" si="4266"/>
        <v>AH$14</v>
      </c>
      <c r="AI3089" s="186" t="str">
        <f t="shared" si="4266"/>
        <v>AI$14</v>
      </c>
      <c r="AJ3089" s="186" t="str">
        <f t="shared" si="4266"/>
        <v>AJ$14</v>
      </c>
      <c r="AK3089" s="186" t="str">
        <f t="shared" si="4266"/>
        <v>AK$14</v>
      </c>
      <c r="AL3089" s="186" t="str">
        <f t="shared" si="4266"/>
        <v>AL$14</v>
      </c>
      <c r="AM3089" s="186" t="str">
        <f t="shared" si="4266"/>
        <v>AM$14</v>
      </c>
      <c r="AN3089" s="186" t="str">
        <f t="shared" si="4266"/>
        <v>AN$14</v>
      </c>
      <c r="AO3089" s="186" t="str">
        <f t="shared" si="4266"/>
        <v>AO$14</v>
      </c>
      <c r="AP3089" s="186" t="str">
        <f t="shared" si="4266"/>
        <v>AP$14</v>
      </c>
      <c r="AQ3089" s="186" t="str">
        <f t="shared" si="4266"/>
        <v>AQ$14</v>
      </c>
      <c r="AR3089" s="186" t="str">
        <f t="shared" si="4266"/>
        <v>AR$14</v>
      </c>
      <c r="AS3089" s="186" t="str">
        <f t="shared" si="4266"/>
        <v>AS$14</v>
      </c>
      <c r="AT3089" s="186" t="str">
        <f t="shared" si="4266"/>
        <v>AT$14</v>
      </c>
      <c r="AU3089" s="186" t="str">
        <f t="shared" si="4266"/>
        <v>AU$14</v>
      </c>
      <c r="AV3089" s="186" t="str">
        <f t="shared" si="4266"/>
        <v>AV$14</v>
      </c>
      <c r="AW3089" s="186" t="str">
        <f t="shared" si="4266"/>
        <v>AW$14</v>
      </c>
      <c r="AX3089" s="186" t="str">
        <f t="shared" si="4266"/>
        <v>AX$14</v>
      </c>
      <c r="AY3089" s="186" t="str">
        <f t="shared" ref="AY3089:CD3089" si="4267">AY$18</f>
        <v>AY$14</v>
      </c>
      <c r="AZ3089" s="186" t="str">
        <f t="shared" si="4267"/>
        <v>AZ$14</v>
      </c>
      <c r="BA3089" s="186" t="str">
        <f t="shared" si="4267"/>
        <v>BA$14</v>
      </c>
      <c r="BB3089" s="186" t="str">
        <f t="shared" si="4267"/>
        <v>BB$14</v>
      </c>
      <c r="BC3089" s="186" t="str">
        <f t="shared" si="4267"/>
        <v>BC$14</v>
      </c>
      <c r="BD3089" s="186" t="str">
        <f t="shared" si="4267"/>
        <v>BD$14</v>
      </c>
      <c r="BE3089" s="186" t="str">
        <f t="shared" si="4267"/>
        <v>BE$14</v>
      </c>
      <c r="BF3089" s="186" t="str">
        <f t="shared" si="4267"/>
        <v>BF$14</v>
      </c>
      <c r="BG3089" s="186" t="str">
        <f t="shared" si="4267"/>
        <v>BG$14</v>
      </c>
      <c r="BH3089" s="186" t="str">
        <f t="shared" si="4267"/>
        <v>BH$14</v>
      </c>
      <c r="BI3089" s="186" t="str">
        <f t="shared" si="4267"/>
        <v>BI$14</v>
      </c>
      <c r="BJ3089" s="186" t="str">
        <f t="shared" si="4267"/>
        <v>BJ$14</v>
      </c>
      <c r="BK3089" s="186" t="str">
        <f t="shared" si="4267"/>
        <v>BK$14</v>
      </c>
      <c r="BL3089" s="186" t="str">
        <f t="shared" si="4267"/>
        <v>BL$14</v>
      </c>
      <c r="BM3089" s="186" t="str">
        <f t="shared" si="4267"/>
        <v>BM$14</v>
      </c>
      <c r="BN3089" s="186" t="str">
        <f t="shared" si="4267"/>
        <v>BN$14</v>
      </c>
      <c r="BO3089" s="186" t="str">
        <f t="shared" si="4267"/>
        <v>BO$14</v>
      </c>
      <c r="BP3089" s="186" t="str">
        <f t="shared" si="4267"/>
        <v>BP$14</v>
      </c>
      <c r="BQ3089" s="186" t="str">
        <f t="shared" si="4267"/>
        <v>BQ$14</v>
      </c>
      <c r="BR3089" s="186" t="str">
        <f t="shared" si="4267"/>
        <v>BR$14</v>
      </c>
      <c r="BS3089" s="186" t="str">
        <f t="shared" si="4267"/>
        <v>BS$14</v>
      </c>
      <c r="BT3089" s="186" t="str">
        <f t="shared" si="4267"/>
        <v>BT$14</v>
      </c>
      <c r="BU3089" s="186" t="str">
        <f t="shared" si="4267"/>
        <v>BU$14</v>
      </c>
      <c r="BV3089" s="186" t="str">
        <f t="shared" si="4267"/>
        <v>BV$14</v>
      </c>
      <c r="BW3089" s="186" t="str">
        <f t="shared" si="4267"/>
        <v>BW$14</v>
      </c>
      <c r="BX3089" s="186" t="str">
        <f t="shared" si="4267"/>
        <v>BX$14</v>
      </c>
      <c r="BY3089" s="186" t="str">
        <f t="shared" si="4267"/>
        <v>BY$14</v>
      </c>
      <c r="BZ3089" s="186" t="str">
        <f t="shared" si="4267"/>
        <v>BZ$14</v>
      </c>
      <c r="CA3089" s="186" t="str">
        <f t="shared" si="4267"/>
        <v>CA$14</v>
      </c>
      <c r="CB3089" s="186" t="str">
        <f t="shared" si="4267"/>
        <v>CB$14</v>
      </c>
      <c r="CC3089" s="186" t="str">
        <f t="shared" si="4267"/>
        <v>CC$14</v>
      </c>
      <c r="CD3089" s="186" t="str">
        <f t="shared" si="4267"/>
        <v>CD$14</v>
      </c>
      <c r="CE3089" s="186" t="str">
        <f t="shared" ref="CE3089:CL3089" si="4268">CE$18</f>
        <v>CE$14</v>
      </c>
      <c r="CF3089" s="186" t="str">
        <f t="shared" si="4268"/>
        <v>CF$14</v>
      </c>
      <c r="CG3089" s="186" t="str">
        <f t="shared" si="4268"/>
        <v>CG$14</v>
      </c>
      <c r="CH3089" s="186" t="str">
        <f t="shared" si="4268"/>
        <v>CH$14</v>
      </c>
      <c r="CI3089" s="186" t="str">
        <f t="shared" si="4268"/>
        <v>CI$14</v>
      </c>
      <c r="CJ3089" s="186" t="str">
        <f t="shared" si="4268"/>
        <v>CJ$14</v>
      </c>
      <c r="CK3089" s="186" t="str">
        <f t="shared" si="4268"/>
        <v>CK$14</v>
      </c>
      <c r="CL3089" s="186" t="str">
        <f t="shared" si="4268"/>
        <v>CL$14</v>
      </c>
    </row>
    <row r="3090" spans="2:90" x14ac:dyDescent="0.4">
      <c r="B3090" s="171" t="s">
        <v>464</v>
      </c>
      <c r="E3090" s="8"/>
      <c r="H3090" s="196"/>
      <c r="I3090" s="197"/>
      <c r="J3090" s="197"/>
      <c r="K3090" s="198"/>
      <c r="L3090" s="198"/>
      <c r="M3090" s="198"/>
      <c r="N3090" s="198"/>
      <c r="O3090" s="198"/>
      <c r="P3090" s="198"/>
      <c r="R3090" s="198"/>
      <c r="S3090" s="186" t="str">
        <f t="shared" ref="S3090:AX3090" si="4269">S$19</f>
        <v>S$15</v>
      </c>
      <c r="T3090" s="186" t="str">
        <f t="shared" si="4269"/>
        <v>T$15</v>
      </c>
      <c r="U3090" s="186" t="str">
        <f t="shared" si="4269"/>
        <v>U$15</v>
      </c>
      <c r="V3090" s="186" t="str">
        <f t="shared" si="4269"/>
        <v>V$15</v>
      </c>
      <c r="W3090" s="186" t="str">
        <f t="shared" si="4269"/>
        <v>W$15</v>
      </c>
      <c r="X3090" s="186" t="str">
        <f t="shared" si="4269"/>
        <v>X$15</v>
      </c>
      <c r="Y3090" s="186" t="str">
        <f t="shared" si="4269"/>
        <v>Y$15</v>
      </c>
      <c r="Z3090" s="186" t="str">
        <f t="shared" si="4269"/>
        <v>Z$15</v>
      </c>
      <c r="AA3090" s="186" t="str">
        <f t="shared" si="4269"/>
        <v>AA$15</v>
      </c>
      <c r="AB3090" s="186" t="str">
        <f t="shared" si="4269"/>
        <v>AB$15</v>
      </c>
      <c r="AC3090" s="186" t="str">
        <f t="shared" si="4269"/>
        <v>AC$15</v>
      </c>
      <c r="AD3090" s="186" t="str">
        <f t="shared" si="4269"/>
        <v>AD$15</v>
      </c>
      <c r="AE3090" s="186" t="str">
        <f t="shared" si="4269"/>
        <v>AE$15</v>
      </c>
      <c r="AF3090" s="186" t="str">
        <f t="shared" si="4269"/>
        <v>AF$15</v>
      </c>
      <c r="AG3090" s="186" t="str">
        <f t="shared" si="4269"/>
        <v>AG$15</v>
      </c>
      <c r="AH3090" s="186" t="str">
        <f t="shared" si="4269"/>
        <v>AH$15</v>
      </c>
      <c r="AI3090" s="186" t="str">
        <f t="shared" si="4269"/>
        <v>AI$15</v>
      </c>
      <c r="AJ3090" s="186" t="str">
        <f t="shared" si="4269"/>
        <v>AJ$15</v>
      </c>
      <c r="AK3090" s="186" t="str">
        <f t="shared" si="4269"/>
        <v>AK$15</v>
      </c>
      <c r="AL3090" s="186" t="str">
        <f t="shared" si="4269"/>
        <v>AL$15</v>
      </c>
      <c r="AM3090" s="186" t="str">
        <f t="shared" si="4269"/>
        <v>AM$15</v>
      </c>
      <c r="AN3090" s="186" t="str">
        <f t="shared" si="4269"/>
        <v>AN$15</v>
      </c>
      <c r="AO3090" s="186" t="str">
        <f t="shared" si="4269"/>
        <v>AO$15</v>
      </c>
      <c r="AP3090" s="186" t="str">
        <f t="shared" si="4269"/>
        <v>AP$15</v>
      </c>
      <c r="AQ3090" s="186" t="str">
        <f t="shared" si="4269"/>
        <v>AQ$15</v>
      </c>
      <c r="AR3090" s="186" t="str">
        <f t="shared" si="4269"/>
        <v>AR$15</v>
      </c>
      <c r="AS3090" s="186" t="str">
        <f t="shared" si="4269"/>
        <v>AS$15</v>
      </c>
      <c r="AT3090" s="186" t="str">
        <f t="shared" si="4269"/>
        <v>AT$15</v>
      </c>
      <c r="AU3090" s="186" t="str">
        <f t="shared" si="4269"/>
        <v>AU$15</v>
      </c>
      <c r="AV3090" s="186" t="str">
        <f t="shared" si="4269"/>
        <v>AV$15</v>
      </c>
      <c r="AW3090" s="186" t="str">
        <f t="shared" si="4269"/>
        <v>AW$15</v>
      </c>
      <c r="AX3090" s="186" t="str">
        <f t="shared" si="4269"/>
        <v>AX$15</v>
      </c>
      <c r="AY3090" s="186" t="str">
        <f t="shared" ref="AY3090:CD3090" si="4270">AY$19</f>
        <v>AY$15</v>
      </c>
      <c r="AZ3090" s="186" t="str">
        <f t="shared" si="4270"/>
        <v>AZ$15</v>
      </c>
      <c r="BA3090" s="186" t="str">
        <f t="shared" si="4270"/>
        <v>BA$15</v>
      </c>
      <c r="BB3090" s="186" t="str">
        <f t="shared" si="4270"/>
        <v>BB$15</v>
      </c>
      <c r="BC3090" s="186" t="str">
        <f t="shared" si="4270"/>
        <v>BC$15</v>
      </c>
      <c r="BD3090" s="186" t="str">
        <f t="shared" si="4270"/>
        <v>BD$15</v>
      </c>
      <c r="BE3090" s="186" t="str">
        <f t="shared" si="4270"/>
        <v>BE$15</v>
      </c>
      <c r="BF3090" s="186" t="str">
        <f t="shared" si="4270"/>
        <v>BF$15</v>
      </c>
      <c r="BG3090" s="186" t="str">
        <f t="shared" si="4270"/>
        <v>BG$15</v>
      </c>
      <c r="BH3090" s="186" t="str">
        <f t="shared" si="4270"/>
        <v>BH$15</v>
      </c>
      <c r="BI3090" s="186" t="str">
        <f t="shared" si="4270"/>
        <v>BI$15</v>
      </c>
      <c r="BJ3090" s="186" t="str">
        <f t="shared" si="4270"/>
        <v>BJ$15</v>
      </c>
      <c r="BK3090" s="186" t="str">
        <f t="shared" si="4270"/>
        <v>BK$15</v>
      </c>
      <c r="BL3090" s="186" t="str">
        <f t="shared" si="4270"/>
        <v>BL$15</v>
      </c>
      <c r="BM3090" s="186" t="str">
        <f t="shared" si="4270"/>
        <v>BM$15</v>
      </c>
      <c r="BN3090" s="186" t="str">
        <f t="shared" si="4270"/>
        <v>BN$15</v>
      </c>
      <c r="BO3090" s="186" t="str">
        <f t="shared" si="4270"/>
        <v>BO$15</v>
      </c>
      <c r="BP3090" s="186" t="str">
        <f t="shared" si="4270"/>
        <v>BP$15</v>
      </c>
      <c r="BQ3090" s="186" t="str">
        <f t="shared" si="4270"/>
        <v>BQ$15</v>
      </c>
      <c r="BR3090" s="186" t="str">
        <f t="shared" si="4270"/>
        <v>BR$15</v>
      </c>
      <c r="BS3090" s="186" t="str">
        <f t="shared" si="4270"/>
        <v>BS$15</v>
      </c>
      <c r="BT3090" s="186" t="str">
        <f t="shared" si="4270"/>
        <v>BT$15</v>
      </c>
      <c r="BU3090" s="186" t="str">
        <f t="shared" si="4270"/>
        <v>BU$15</v>
      </c>
      <c r="BV3090" s="186" t="str">
        <f t="shared" si="4270"/>
        <v>BV$15</v>
      </c>
      <c r="BW3090" s="186" t="str">
        <f t="shared" si="4270"/>
        <v>BW$15</v>
      </c>
      <c r="BX3090" s="186" t="str">
        <f t="shared" si="4270"/>
        <v>BX$15</v>
      </c>
      <c r="BY3090" s="186" t="str">
        <f t="shared" si="4270"/>
        <v>BY$15</v>
      </c>
      <c r="BZ3090" s="186" t="str">
        <f t="shared" si="4270"/>
        <v>BZ$15</v>
      </c>
      <c r="CA3090" s="186" t="str">
        <f t="shared" si="4270"/>
        <v>CA$15</v>
      </c>
      <c r="CB3090" s="186" t="str">
        <f t="shared" si="4270"/>
        <v>CB$15</v>
      </c>
      <c r="CC3090" s="186" t="str">
        <f t="shared" si="4270"/>
        <v>CC$15</v>
      </c>
      <c r="CD3090" s="186" t="str">
        <f t="shared" si="4270"/>
        <v>CD$15</v>
      </c>
      <c r="CE3090" s="186" t="str">
        <f t="shared" ref="CE3090:CL3090" si="4271">CE$19</f>
        <v>CE$15</v>
      </c>
      <c r="CF3090" s="186" t="str">
        <f t="shared" si="4271"/>
        <v>CF$15</v>
      </c>
      <c r="CG3090" s="186" t="str">
        <f t="shared" si="4271"/>
        <v>CG$15</v>
      </c>
      <c r="CH3090" s="186" t="str">
        <f t="shared" si="4271"/>
        <v>CH$15</v>
      </c>
      <c r="CI3090" s="186" t="str">
        <f t="shared" si="4271"/>
        <v>CI$15</v>
      </c>
      <c r="CJ3090" s="186" t="str">
        <f t="shared" si="4271"/>
        <v>CJ$15</v>
      </c>
      <c r="CK3090" s="186" t="str">
        <f t="shared" si="4271"/>
        <v>CK$15</v>
      </c>
      <c r="CL3090" s="186" t="str">
        <f t="shared" si="4271"/>
        <v>CL$15</v>
      </c>
    </row>
    <row r="3091" spans="2:90" x14ac:dyDescent="0.4">
      <c r="B3091" s="70" t="s">
        <v>397</v>
      </c>
      <c r="C3091" s="31"/>
      <c r="D3091" t="s">
        <v>406</v>
      </c>
      <c r="E3091" s="8" t="str">
        <f t="shared" si="4226"/>
        <v>3091 WCINV-IS</v>
      </c>
      <c r="F3091" t="s">
        <v>434</v>
      </c>
      <c r="G3091" s="31" t="s">
        <v>395</v>
      </c>
      <c r="H3091" s="48"/>
      <c r="I3091" s="285"/>
      <c r="J3091" s="285"/>
      <c r="K3091" s="48"/>
      <c r="L3091" s="48"/>
      <c r="M3091" s="48"/>
      <c r="N3091" s="48"/>
      <c r="O3091" s="48"/>
      <c r="P3091" s="48"/>
      <c r="R3091" s="70"/>
      <c r="S3091" s="286"/>
      <c r="T3091" s="286"/>
      <c r="U3091" s="286"/>
      <c r="V3091" s="286"/>
      <c r="W3091" s="286"/>
      <c r="X3091" s="286"/>
      <c r="Y3091" s="286"/>
      <c r="Z3091" s="286"/>
      <c r="AA3091" s="286"/>
      <c r="AB3091" s="286"/>
      <c r="AC3091" s="286"/>
      <c r="AD3091" s="286"/>
      <c r="AE3091" s="286"/>
      <c r="AF3091" s="286"/>
      <c r="AG3091" s="286"/>
      <c r="AH3091" s="286"/>
      <c r="AI3091" s="286"/>
      <c r="AJ3091" s="286"/>
      <c r="AK3091" s="286"/>
      <c r="AL3091" s="286"/>
      <c r="AM3091" s="286"/>
      <c r="AN3091" s="286"/>
      <c r="AO3091" s="286"/>
      <c r="AP3091" s="286"/>
      <c r="AQ3091" s="286"/>
      <c r="AR3091" s="286"/>
      <c r="AS3091" s="286"/>
      <c r="AT3091" s="286"/>
      <c r="AU3091" s="286"/>
      <c r="AV3091" s="286"/>
      <c r="AW3091" s="286"/>
      <c r="AX3091" s="286"/>
      <c r="AY3091" s="286"/>
      <c r="AZ3091" s="286"/>
      <c r="BA3091" s="286"/>
      <c r="BB3091" s="286"/>
      <c r="BC3091" s="286"/>
      <c r="BD3091" s="286"/>
      <c r="BE3091" s="286"/>
      <c r="BF3091" s="286"/>
      <c r="BG3091" s="286"/>
      <c r="BH3091" s="286"/>
      <c r="BI3091" s="286"/>
      <c r="BJ3091" s="286"/>
      <c r="BK3091" s="286"/>
      <c r="BL3091" s="286"/>
      <c r="BM3091" s="286"/>
      <c r="BN3091" s="286"/>
      <c r="BO3091" s="286"/>
      <c r="BP3091" s="286"/>
      <c r="BQ3091" s="286"/>
      <c r="BR3091" s="286"/>
      <c r="BS3091" s="286"/>
      <c r="BT3091" s="286"/>
      <c r="BU3091" s="286"/>
      <c r="BV3091" s="286"/>
      <c r="BW3091" s="286"/>
      <c r="BX3091" s="286"/>
      <c r="BY3091" s="286"/>
      <c r="BZ3091" s="286"/>
      <c r="CA3091" s="286"/>
      <c r="CB3091" s="286"/>
      <c r="CC3091" s="286"/>
      <c r="CD3091" s="286"/>
      <c r="CE3091" s="286"/>
      <c r="CF3091" s="286"/>
      <c r="CG3091" s="286"/>
      <c r="CH3091" s="286"/>
      <c r="CI3091" s="286"/>
      <c r="CJ3091" s="286"/>
      <c r="CK3091" s="286"/>
      <c r="CL3091" s="286"/>
    </row>
    <row r="3092" spans="2:90" x14ac:dyDescent="0.4">
      <c r="B3092" s="122" t="s">
        <v>405</v>
      </c>
      <c r="D3092" t="s">
        <v>406</v>
      </c>
      <c r="E3092" s="8" t="str">
        <f t="shared" si="4226"/>
        <v>3092 WCINV-IS</v>
      </c>
      <c r="G3092" t="str">
        <f t="shared" ref="G3092:G3099" si="4272">E3092</f>
        <v>3092 WCINV-IS</v>
      </c>
      <c r="H3092" s="31"/>
      <c r="I3092" s="73"/>
      <c r="J3092" s="73"/>
      <c r="K3092" s="121">
        <f ca="1">'IS BS CF'!K$20</f>
        <v>0</v>
      </c>
      <c r="L3092" s="121">
        <f ca="1">'IS BS CF'!L$20</f>
        <v>0</v>
      </c>
      <c r="M3092" s="121">
        <f ca="1">'IS BS CF'!M$20</f>
        <v>0</v>
      </c>
      <c r="N3092" s="121">
        <f ca="1">'IS BS CF'!N$20</f>
        <v>0</v>
      </c>
      <c r="O3092" s="121">
        <f ca="1">'IS BS CF'!O$20</f>
        <v>0</v>
      </c>
      <c r="P3092" s="121">
        <f ca="1">'IS BS CF'!P$20</f>
        <v>0</v>
      </c>
      <c r="Q3092" s="121"/>
      <c r="R3092" s="121">
        <f>'IS BS CF'!R$20</f>
        <v>0</v>
      </c>
      <c r="S3092" s="121">
        <f ca="1">'IS BS CF'!S$20</f>
        <v>0</v>
      </c>
      <c r="T3092" s="121">
        <f ca="1">'IS BS CF'!T$20</f>
        <v>0</v>
      </c>
      <c r="U3092" s="121">
        <f ca="1">'IS BS CF'!U$20</f>
        <v>0</v>
      </c>
      <c r="V3092" s="121">
        <f ca="1">'IS BS CF'!V$20</f>
        <v>0</v>
      </c>
      <c r="W3092" s="121">
        <f ca="1">'IS BS CF'!W$20</f>
        <v>0</v>
      </c>
      <c r="X3092" s="121">
        <f ca="1">'IS BS CF'!X$20</f>
        <v>0</v>
      </c>
      <c r="Y3092" s="121">
        <f ca="1">'IS BS CF'!Y$20</f>
        <v>0</v>
      </c>
      <c r="Z3092" s="121">
        <f ca="1">'IS BS CF'!Z$20</f>
        <v>0</v>
      </c>
      <c r="AA3092" s="121">
        <f ca="1">'IS BS CF'!AA$20</f>
        <v>0</v>
      </c>
      <c r="AB3092" s="121">
        <f ca="1">'IS BS CF'!AB$20</f>
        <v>0</v>
      </c>
      <c r="AC3092" s="121">
        <f ca="1">'IS BS CF'!AC$20</f>
        <v>0</v>
      </c>
      <c r="AD3092" s="121">
        <f ca="1">'IS BS CF'!AD$20</f>
        <v>0</v>
      </c>
      <c r="AE3092" s="121">
        <f ca="1">'IS BS CF'!AE$20</f>
        <v>0</v>
      </c>
      <c r="AF3092" s="121">
        <f ca="1">'IS BS CF'!AF$20</f>
        <v>0</v>
      </c>
      <c r="AG3092" s="121">
        <f ca="1">'IS BS CF'!AG$20</f>
        <v>0</v>
      </c>
      <c r="AH3092" s="121">
        <f ca="1">'IS BS CF'!AH$20</f>
        <v>0</v>
      </c>
      <c r="AI3092" s="121">
        <f ca="1">'IS BS CF'!AI$20</f>
        <v>0</v>
      </c>
      <c r="AJ3092" s="121">
        <f ca="1">'IS BS CF'!AJ$20</f>
        <v>0</v>
      </c>
      <c r="AK3092" s="121">
        <f ca="1">'IS BS CF'!AK$20</f>
        <v>0</v>
      </c>
      <c r="AL3092" s="121">
        <f ca="1">'IS BS CF'!AL$20</f>
        <v>0</v>
      </c>
      <c r="AM3092" s="121">
        <f ca="1">'IS BS CF'!AM$20</f>
        <v>0</v>
      </c>
      <c r="AN3092" s="121">
        <f ca="1">'IS BS CF'!AN$20</f>
        <v>0</v>
      </c>
      <c r="AO3092" s="121">
        <f ca="1">'IS BS CF'!AO$20</f>
        <v>0</v>
      </c>
      <c r="AP3092" s="121">
        <f ca="1">'IS BS CF'!AP$20</f>
        <v>0</v>
      </c>
      <c r="AQ3092" s="121">
        <f ca="1">'IS BS CF'!AQ$20</f>
        <v>0</v>
      </c>
      <c r="AR3092" s="121">
        <f ca="1">'IS BS CF'!AR$20</f>
        <v>0</v>
      </c>
      <c r="AS3092" s="121">
        <f ca="1">'IS BS CF'!AS$20</f>
        <v>0</v>
      </c>
      <c r="AT3092" s="121">
        <f ca="1">'IS BS CF'!AT$20</f>
        <v>0</v>
      </c>
      <c r="AU3092" s="121">
        <f ca="1">'IS BS CF'!AU$20</f>
        <v>0</v>
      </c>
      <c r="AV3092" s="121">
        <f ca="1">'IS BS CF'!AV$20</f>
        <v>0</v>
      </c>
      <c r="AW3092" s="121">
        <f ca="1">'IS BS CF'!AW$20</f>
        <v>0</v>
      </c>
      <c r="AX3092" s="121">
        <f ca="1">'IS BS CF'!AX$20</f>
        <v>0</v>
      </c>
      <c r="AY3092" s="121">
        <f ca="1">'IS BS CF'!AY$20</f>
        <v>0</v>
      </c>
      <c r="AZ3092" s="121">
        <f ca="1">'IS BS CF'!AZ$20</f>
        <v>0</v>
      </c>
      <c r="BA3092" s="121">
        <f ca="1">'IS BS CF'!BA$20</f>
        <v>0</v>
      </c>
      <c r="BB3092" s="121">
        <f ca="1">'IS BS CF'!BB$20</f>
        <v>0</v>
      </c>
      <c r="BC3092" s="121">
        <f ca="1">'IS BS CF'!BC$20</f>
        <v>0</v>
      </c>
      <c r="BD3092" s="121">
        <f ca="1">'IS BS CF'!BD$20</f>
        <v>0</v>
      </c>
      <c r="BE3092" s="121">
        <f ca="1">'IS BS CF'!BE$20</f>
        <v>0</v>
      </c>
      <c r="BF3092" s="121">
        <f ca="1">'IS BS CF'!BF$20</f>
        <v>0</v>
      </c>
      <c r="BG3092" s="121">
        <f ca="1">'IS BS CF'!BG$20</f>
        <v>0</v>
      </c>
      <c r="BH3092" s="121">
        <f ca="1">'IS BS CF'!BH$20</f>
        <v>0</v>
      </c>
      <c r="BI3092" s="121">
        <f ca="1">'IS BS CF'!BI$20</f>
        <v>0</v>
      </c>
      <c r="BJ3092" s="121">
        <f ca="1">'IS BS CF'!BJ$20</f>
        <v>0</v>
      </c>
      <c r="BK3092" s="121">
        <f ca="1">'IS BS CF'!BK$20</f>
        <v>0</v>
      </c>
      <c r="BL3092" s="121">
        <f ca="1">'IS BS CF'!BL$20</f>
        <v>0</v>
      </c>
      <c r="BM3092" s="121">
        <f ca="1">'IS BS CF'!BM$20</f>
        <v>0</v>
      </c>
      <c r="BN3092" s="121">
        <f ca="1">'IS BS CF'!BN$20</f>
        <v>0</v>
      </c>
      <c r="BO3092" s="121">
        <f ca="1">'IS BS CF'!BO$20</f>
        <v>0</v>
      </c>
      <c r="BP3092" s="121">
        <f ca="1">'IS BS CF'!BP$20</f>
        <v>0</v>
      </c>
      <c r="BQ3092" s="121">
        <f ca="1">'IS BS CF'!BQ$20</f>
        <v>0</v>
      </c>
      <c r="BR3092" s="121">
        <f ca="1">'IS BS CF'!BR$20</f>
        <v>0</v>
      </c>
      <c r="BS3092" s="121">
        <f ca="1">'IS BS CF'!BS$20</f>
        <v>0</v>
      </c>
      <c r="BT3092" s="121">
        <f ca="1">'IS BS CF'!BT$20</f>
        <v>0</v>
      </c>
      <c r="BU3092" s="121">
        <f ca="1">'IS BS CF'!BU$20</f>
        <v>0</v>
      </c>
      <c r="BV3092" s="121">
        <f ca="1">'IS BS CF'!BV$20</f>
        <v>0</v>
      </c>
      <c r="BW3092" s="121">
        <f ca="1">'IS BS CF'!BW$20</f>
        <v>0</v>
      </c>
      <c r="BX3092" s="121">
        <f ca="1">'IS BS CF'!BX$20</f>
        <v>0</v>
      </c>
      <c r="BY3092" s="121">
        <f ca="1">'IS BS CF'!BY$20</f>
        <v>0</v>
      </c>
      <c r="BZ3092" s="121">
        <f ca="1">'IS BS CF'!BZ$20</f>
        <v>0</v>
      </c>
      <c r="CA3092" s="121">
        <f ca="1">'IS BS CF'!CA$20</f>
        <v>0</v>
      </c>
      <c r="CB3092" s="121">
        <f ca="1">'IS BS CF'!CB$20</f>
        <v>0</v>
      </c>
      <c r="CC3092" s="121">
        <f ca="1">'IS BS CF'!CC$20</f>
        <v>0</v>
      </c>
      <c r="CD3092" s="121">
        <f ca="1">'IS BS CF'!CD$20</f>
        <v>0</v>
      </c>
      <c r="CE3092" s="121">
        <f ca="1">'IS BS CF'!CE$20</f>
        <v>0</v>
      </c>
      <c r="CF3092" s="121">
        <f ca="1">'IS BS CF'!CF$20</f>
        <v>0</v>
      </c>
      <c r="CG3092" s="121">
        <f ca="1">'IS BS CF'!CG$20</f>
        <v>0</v>
      </c>
      <c r="CH3092" s="121">
        <f ca="1">'IS BS CF'!CH$20</f>
        <v>0</v>
      </c>
      <c r="CI3092" s="121">
        <f ca="1">'IS BS CF'!CI$20</f>
        <v>0</v>
      </c>
      <c r="CJ3092" s="121">
        <f ca="1">'IS BS CF'!CJ$20</f>
        <v>0</v>
      </c>
      <c r="CK3092" s="121">
        <f ca="1">'IS BS CF'!CK$20</f>
        <v>0</v>
      </c>
      <c r="CL3092" s="121">
        <f ca="1">'IS BS CF'!CL$20</f>
        <v>0</v>
      </c>
    </row>
    <row r="3093" spans="2:90" x14ac:dyDescent="0.4">
      <c r="B3093" s="67"/>
      <c r="D3093" t="s">
        <v>406</v>
      </c>
      <c r="E3093" s="8" t="str">
        <f t="shared" si="4226"/>
        <v>3093 WCINV-IS</v>
      </c>
      <c r="G3093" t="str">
        <f t="shared" si="4272"/>
        <v>3093 WCINV-IS</v>
      </c>
      <c r="H3093" s="31"/>
      <c r="I3093" s="73"/>
      <c r="J3093" s="73"/>
      <c r="K3093" s="31"/>
      <c r="L3093" s="31"/>
      <c r="M3093" s="31"/>
      <c r="N3093" s="31"/>
      <c r="O3093" s="31"/>
      <c r="P3093" s="31"/>
      <c r="R3093" s="67"/>
      <c r="S3093" s="67"/>
      <c r="T3093" s="67"/>
      <c r="U3093" s="67"/>
      <c r="V3093" s="67"/>
      <c r="W3093" s="67"/>
      <c r="X3093" s="67"/>
      <c r="Y3093" s="67"/>
      <c r="Z3093" s="67"/>
      <c r="AA3093" s="67"/>
      <c r="AB3093" s="67"/>
      <c r="AC3093" s="67"/>
      <c r="AD3093" s="67"/>
      <c r="AE3093" s="67"/>
      <c r="AF3093" s="67"/>
      <c r="AG3093" s="67"/>
      <c r="AH3093" s="67"/>
      <c r="AI3093" s="67"/>
      <c r="AJ3093" s="67"/>
      <c r="AK3093" s="67"/>
      <c r="AL3093" s="67"/>
      <c r="AM3093" s="67"/>
      <c r="AN3093" s="67"/>
      <c r="AO3093" s="67"/>
      <c r="AP3093" s="67"/>
      <c r="AQ3093" s="67"/>
      <c r="AR3093" s="67"/>
      <c r="AS3093" s="67"/>
      <c r="AT3093" s="67"/>
      <c r="AU3093" s="67"/>
      <c r="AV3093" s="67"/>
      <c r="AW3093" s="67"/>
      <c r="AX3093" s="67"/>
      <c r="AY3093" s="67"/>
      <c r="AZ3093" s="67"/>
      <c r="BA3093" s="67"/>
      <c r="BB3093" s="67"/>
      <c r="BC3093" s="67"/>
      <c r="BD3093" s="67"/>
      <c r="BE3093" s="67"/>
      <c r="BF3093" s="67"/>
      <c r="BG3093" s="67"/>
      <c r="BH3093" s="67"/>
      <c r="BI3093" s="67"/>
      <c r="BJ3093" s="67"/>
      <c r="BK3093" s="67"/>
      <c r="BL3093" s="67"/>
      <c r="BM3093" s="67"/>
      <c r="BN3093" s="67"/>
      <c r="BO3093" s="67"/>
      <c r="BP3093" s="67"/>
      <c r="BQ3093" s="67"/>
      <c r="BR3093" s="67"/>
      <c r="BS3093" s="67"/>
      <c r="BT3093" s="67"/>
      <c r="BU3093" s="67"/>
      <c r="BV3093" s="67"/>
      <c r="BW3093" s="67"/>
      <c r="BX3093" s="67"/>
      <c r="BY3093" s="67"/>
      <c r="BZ3093" s="67"/>
      <c r="CA3093" s="67"/>
      <c r="CB3093" s="67"/>
      <c r="CC3093" s="67"/>
      <c r="CD3093" s="67"/>
      <c r="CE3093" s="67"/>
      <c r="CF3093" s="67"/>
      <c r="CG3093" s="67"/>
      <c r="CH3093" s="67"/>
      <c r="CI3093" s="67"/>
      <c r="CJ3093" s="67"/>
      <c r="CK3093" s="67"/>
      <c r="CL3093" s="67"/>
    </row>
    <row r="3094" spans="2:90" x14ac:dyDescent="0.4">
      <c r="B3094" s="126" t="s">
        <v>398</v>
      </c>
      <c r="D3094" t="s">
        <v>406</v>
      </c>
      <c r="E3094" s="8" t="str">
        <f t="shared" si="4226"/>
        <v>3094 WCINV-IS</v>
      </c>
      <c r="G3094" t="str">
        <f t="shared" si="4272"/>
        <v>3094 WCINV-IS</v>
      </c>
      <c r="I3094"/>
      <c r="J3094"/>
      <c r="R3094"/>
      <c r="S3094"/>
      <c r="T3094"/>
      <c r="U3094"/>
      <c r="V3094"/>
      <c r="W3094"/>
      <c r="X3094"/>
      <c r="Y3094"/>
      <c r="Z3094"/>
      <c r="AA3094"/>
      <c r="AB3094"/>
      <c r="AC3094"/>
      <c r="AD3094"/>
      <c r="AE3094"/>
      <c r="AF3094"/>
      <c r="AG3094"/>
      <c r="AH3094"/>
      <c r="AI3094"/>
      <c r="AJ3094"/>
      <c r="AK3094"/>
      <c r="AL3094"/>
      <c r="AM3094"/>
      <c r="AN3094"/>
      <c r="AO3094"/>
      <c r="AP3094"/>
      <c r="AQ3094"/>
      <c r="AR3094"/>
      <c r="AS3094"/>
      <c r="AT3094"/>
      <c r="AU3094"/>
      <c r="AV3094"/>
      <c r="AW3094"/>
      <c r="AX3094"/>
      <c r="AY3094"/>
      <c r="AZ3094"/>
      <c r="BA3094"/>
      <c r="BB3094"/>
      <c r="BC3094"/>
      <c r="BD3094"/>
      <c r="BE3094"/>
      <c r="BF3094"/>
      <c r="BG3094"/>
      <c r="BH3094"/>
      <c r="BI3094"/>
      <c r="BJ3094"/>
      <c r="BK3094"/>
      <c r="BL3094"/>
      <c r="BM3094"/>
      <c r="BN3094"/>
      <c r="BO3094"/>
      <c r="BP3094"/>
      <c r="BQ3094"/>
      <c r="BR3094"/>
      <c r="BS3094"/>
      <c r="BT3094"/>
      <c r="BU3094"/>
      <c r="BV3094"/>
      <c r="BW3094"/>
      <c r="BX3094"/>
      <c r="BY3094"/>
      <c r="BZ3094"/>
      <c r="CA3094"/>
      <c r="CB3094"/>
      <c r="CC3094"/>
      <c r="CD3094"/>
      <c r="CE3094"/>
      <c r="CF3094"/>
      <c r="CG3094"/>
      <c r="CH3094"/>
      <c r="CI3094"/>
      <c r="CJ3094"/>
      <c r="CK3094"/>
      <c r="CL3094"/>
    </row>
    <row r="3095" spans="2:90" x14ac:dyDescent="0.4">
      <c r="B3095" s="141" t="s">
        <v>238</v>
      </c>
      <c r="D3095" t="s">
        <v>406</v>
      </c>
      <c r="E3095" s="8" t="str">
        <f t="shared" si="4226"/>
        <v>3095 WCINV-IS</v>
      </c>
      <c r="G3095" t="str">
        <f t="shared" si="4272"/>
        <v>3095 WCINV-IS</v>
      </c>
      <c r="H3095" s="12"/>
      <c r="I3095" s="60"/>
      <c r="J3095" s="60"/>
      <c r="K3095" s="17">
        <v>30</v>
      </c>
      <c r="L3095" s="17">
        <v>30</v>
      </c>
      <c r="M3095" s="17">
        <v>30</v>
      </c>
      <c r="N3095" s="17">
        <v>30</v>
      </c>
      <c r="O3095" s="17">
        <v>30</v>
      </c>
      <c r="P3095" s="17">
        <v>30</v>
      </c>
      <c r="R3095" s="15"/>
      <c r="S3095" s="15" cm="1">
        <f t="array" ref="S3095">INDEX($K:$P,ROW(),MATCH(S$3,$K$2:$P$2,0))</f>
        <v>30</v>
      </c>
      <c r="T3095" s="15" cm="1">
        <f t="array" ref="T3095">INDEX($K:$P,ROW(),MATCH(T$3,$K$2:$P$2,0))</f>
        <v>30</v>
      </c>
      <c r="U3095" s="15" cm="1">
        <f t="array" ref="U3095">INDEX($K:$P,ROW(),MATCH(U$3,$K$2:$P$2,0))</f>
        <v>30</v>
      </c>
      <c r="V3095" s="15" cm="1">
        <f t="array" ref="V3095">INDEX($K:$P,ROW(),MATCH(V$3,$K$2:$P$2,0))</f>
        <v>30</v>
      </c>
      <c r="W3095" s="15" cm="1">
        <f t="array" ref="W3095">INDEX($K:$P,ROW(),MATCH(W$3,$K$2:$P$2,0))</f>
        <v>30</v>
      </c>
      <c r="X3095" s="15" cm="1">
        <f t="array" ref="X3095">INDEX($K:$P,ROW(),MATCH(X$3,$K$2:$P$2,0))</f>
        <v>30</v>
      </c>
      <c r="Y3095" s="15" cm="1">
        <f t="array" ref="Y3095">INDEX($K:$P,ROW(),MATCH(Y$3,$K$2:$P$2,0))</f>
        <v>30</v>
      </c>
      <c r="Z3095" s="15" cm="1">
        <f t="array" ref="Z3095">INDEX($K:$P,ROW(),MATCH(Z$3,$K$2:$P$2,0))</f>
        <v>30</v>
      </c>
      <c r="AA3095" s="15" cm="1">
        <f t="array" ref="AA3095">INDEX($K:$P,ROW(),MATCH(AA$3,$K$2:$P$2,0))</f>
        <v>30</v>
      </c>
      <c r="AB3095" s="15" cm="1">
        <f t="array" ref="AB3095">INDEX($K:$P,ROW(),MATCH(AB$3,$K$2:$P$2,0))</f>
        <v>30</v>
      </c>
      <c r="AC3095" s="15" cm="1">
        <f t="array" ref="AC3095">INDEX($K:$P,ROW(),MATCH(AC$3,$K$2:$P$2,0))</f>
        <v>30</v>
      </c>
      <c r="AD3095" s="15" cm="1">
        <f t="array" ref="AD3095">INDEX($K:$P,ROW(),MATCH(AD$3,$K$2:$P$2,0))</f>
        <v>30</v>
      </c>
      <c r="AE3095" s="15" cm="1">
        <f t="array" ref="AE3095">INDEX($K:$P,ROW(),MATCH(AE$3,$K$2:$P$2,0))</f>
        <v>30</v>
      </c>
      <c r="AF3095" s="15" cm="1">
        <f t="array" ref="AF3095">INDEX($K:$P,ROW(),MATCH(AF$3,$K$2:$P$2,0))</f>
        <v>30</v>
      </c>
      <c r="AG3095" s="15" cm="1">
        <f t="array" ref="AG3095">INDEX($K:$P,ROW(),MATCH(AG$3,$K$2:$P$2,0))</f>
        <v>30</v>
      </c>
      <c r="AH3095" s="15" cm="1">
        <f t="array" ref="AH3095">INDEX($K:$P,ROW(),MATCH(AH$3,$K$2:$P$2,0))</f>
        <v>30</v>
      </c>
      <c r="AI3095" s="15" cm="1">
        <f t="array" ref="AI3095">INDEX($K:$P,ROW(),MATCH(AI$3,$K$2:$P$2,0))</f>
        <v>30</v>
      </c>
      <c r="AJ3095" s="15" cm="1">
        <f t="array" ref="AJ3095">INDEX($K:$P,ROW(),MATCH(AJ$3,$K$2:$P$2,0))</f>
        <v>30</v>
      </c>
      <c r="AK3095" s="15" cm="1">
        <f t="array" ref="AK3095">INDEX($K:$P,ROW(),MATCH(AK$3,$K$2:$P$2,0))</f>
        <v>30</v>
      </c>
      <c r="AL3095" s="15" cm="1">
        <f t="array" ref="AL3095">INDEX($K:$P,ROW(),MATCH(AL$3,$K$2:$P$2,0))</f>
        <v>30</v>
      </c>
      <c r="AM3095" s="15" cm="1">
        <f t="array" ref="AM3095">INDEX($K:$P,ROW(),MATCH(AM$3,$K$2:$P$2,0))</f>
        <v>30</v>
      </c>
      <c r="AN3095" s="15" cm="1">
        <f t="array" ref="AN3095">INDEX($K:$P,ROW(),MATCH(AN$3,$K$2:$P$2,0))</f>
        <v>30</v>
      </c>
      <c r="AO3095" s="15" cm="1">
        <f t="array" ref="AO3095">INDEX($K:$P,ROW(),MATCH(AO$3,$K$2:$P$2,0))</f>
        <v>30</v>
      </c>
      <c r="AP3095" s="15" cm="1">
        <f t="array" ref="AP3095">INDEX($K:$P,ROW(),MATCH(AP$3,$K$2:$P$2,0))</f>
        <v>30</v>
      </c>
      <c r="AQ3095" s="15" cm="1">
        <f t="array" ref="AQ3095">INDEX($K:$P,ROW(),MATCH(AQ$3,$K$2:$P$2,0))</f>
        <v>30</v>
      </c>
      <c r="AR3095" s="15" cm="1">
        <f t="array" ref="AR3095">INDEX($K:$P,ROW(),MATCH(AR$3,$K$2:$P$2,0))</f>
        <v>30</v>
      </c>
      <c r="AS3095" s="15" cm="1">
        <f t="array" ref="AS3095">INDEX($K:$P,ROW(),MATCH(AS$3,$K$2:$P$2,0))</f>
        <v>30</v>
      </c>
      <c r="AT3095" s="15" cm="1">
        <f t="array" ref="AT3095">INDEX($K:$P,ROW(),MATCH(AT$3,$K$2:$P$2,0))</f>
        <v>30</v>
      </c>
      <c r="AU3095" s="15" cm="1">
        <f t="array" ref="AU3095">INDEX($K:$P,ROW(),MATCH(AU$3,$K$2:$P$2,0))</f>
        <v>30</v>
      </c>
      <c r="AV3095" s="15" cm="1">
        <f t="array" ref="AV3095">INDEX($K:$P,ROW(),MATCH(AV$3,$K$2:$P$2,0))</f>
        <v>30</v>
      </c>
      <c r="AW3095" s="15" cm="1">
        <f t="array" ref="AW3095">INDEX($K:$P,ROW(),MATCH(AW$3,$K$2:$P$2,0))</f>
        <v>30</v>
      </c>
      <c r="AX3095" s="15" cm="1">
        <f t="array" ref="AX3095">INDEX($K:$P,ROW(),MATCH(AX$3,$K$2:$P$2,0))</f>
        <v>30</v>
      </c>
      <c r="AY3095" s="15" cm="1">
        <f t="array" ref="AY3095">INDEX($K:$P,ROW(),MATCH(AY$3,$K$2:$P$2,0))</f>
        <v>30</v>
      </c>
      <c r="AZ3095" s="15" cm="1">
        <f t="array" ref="AZ3095">INDEX($K:$P,ROW(),MATCH(AZ$3,$K$2:$P$2,0))</f>
        <v>30</v>
      </c>
      <c r="BA3095" s="15" cm="1">
        <f t="array" ref="BA3095">INDEX($K:$P,ROW(),MATCH(BA$3,$K$2:$P$2,0))</f>
        <v>30</v>
      </c>
      <c r="BB3095" s="15" cm="1">
        <f t="array" ref="BB3095">INDEX($K:$P,ROW(),MATCH(BB$3,$K$2:$P$2,0))</f>
        <v>30</v>
      </c>
      <c r="BC3095" s="15" cm="1">
        <f t="array" ref="BC3095">INDEX($K:$P,ROW(),MATCH(BC$3,$K$2:$P$2,0))</f>
        <v>30</v>
      </c>
      <c r="BD3095" s="15" cm="1">
        <f t="array" ref="BD3095">INDEX($K:$P,ROW(),MATCH(BD$3,$K$2:$P$2,0))</f>
        <v>30</v>
      </c>
      <c r="BE3095" s="15" cm="1">
        <f t="array" ref="BE3095">INDEX($K:$P,ROW(),MATCH(BE$3,$K$2:$P$2,0))</f>
        <v>30</v>
      </c>
      <c r="BF3095" s="15" cm="1">
        <f t="array" ref="BF3095">INDEX($K:$P,ROW(),MATCH(BF$3,$K$2:$P$2,0))</f>
        <v>30</v>
      </c>
      <c r="BG3095" s="15" cm="1">
        <f t="array" ref="BG3095">INDEX($K:$P,ROW(),MATCH(BG$3,$K$2:$P$2,0))</f>
        <v>30</v>
      </c>
      <c r="BH3095" s="15" cm="1">
        <f t="array" ref="BH3095">INDEX($K:$P,ROW(),MATCH(BH$3,$K$2:$P$2,0))</f>
        <v>30</v>
      </c>
      <c r="BI3095" s="15" cm="1">
        <f t="array" ref="BI3095">INDEX($K:$P,ROW(),MATCH(BI$3,$K$2:$P$2,0))</f>
        <v>30</v>
      </c>
      <c r="BJ3095" s="15" cm="1">
        <f t="array" ref="BJ3095">INDEX($K:$P,ROW(),MATCH(BJ$3,$K$2:$P$2,0))</f>
        <v>30</v>
      </c>
      <c r="BK3095" s="15" cm="1">
        <f t="array" ref="BK3095">INDEX($K:$P,ROW(),MATCH(BK$3,$K$2:$P$2,0))</f>
        <v>30</v>
      </c>
      <c r="BL3095" s="15" cm="1">
        <f t="array" ref="BL3095">INDEX($K:$P,ROW(),MATCH(BL$3,$K$2:$P$2,0))</f>
        <v>30</v>
      </c>
      <c r="BM3095" s="15" cm="1">
        <f t="array" ref="BM3095">INDEX($K:$P,ROW(),MATCH(BM$3,$K$2:$P$2,0))</f>
        <v>30</v>
      </c>
      <c r="BN3095" s="15" cm="1">
        <f t="array" ref="BN3095">INDEX($K:$P,ROW(),MATCH(BN$3,$K$2:$P$2,0))</f>
        <v>30</v>
      </c>
      <c r="BO3095" s="15" cm="1">
        <f t="array" ref="BO3095">INDEX($K:$P,ROW(),MATCH(BO$3,$K$2:$P$2,0))</f>
        <v>30</v>
      </c>
      <c r="BP3095" s="15" cm="1">
        <f t="array" ref="BP3095">INDEX($K:$P,ROW(),MATCH(BP$3,$K$2:$P$2,0))</f>
        <v>30</v>
      </c>
      <c r="BQ3095" s="15" cm="1">
        <f t="array" ref="BQ3095">INDEX($K:$P,ROW(),MATCH(BQ$3,$K$2:$P$2,0))</f>
        <v>30</v>
      </c>
      <c r="BR3095" s="15" cm="1">
        <f t="array" ref="BR3095">INDEX($K:$P,ROW(),MATCH(BR$3,$K$2:$P$2,0))</f>
        <v>30</v>
      </c>
      <c r="BS3095" s="15" cm="1">
        <f t="array" ref="BS3095">INDEX($K:$P,ROW(),MATCH(BS$3,$K$2:$P$2,0))</f>
        <v>30</v>
      </c>
      <c r="BT3095" s="15" cm="1">
        <f t="array" ref="BT3095">INDEX($K:$P,ROW(),MATCH(BT$3,$K$2:$P$2,0))</f>
        <v>30</v>
      </c>
      <c r="BU3095" s="15" cm="1">
        <f t="array" ref="BU3095">INDEX($K:$P,ROW(),MATCH(BU$3,$K$2:$P$2,0))</f>
        <v>30</v>
      </c>
      <c r="BV3095" s="15" cm="1">
        <f t="array" ref="BV3095">INDEX($K:$P,ROW(),MATCH(BV$3,$K$2:$P$2,0))</f>
        <v>30</v>
      </c>
      <c r="BW3095" s="15" cm="1">
        <f t="array" ref="BW3095">INDEX($K:$P,ROW(),MATCH(BW$3,$K$2:$P$2,0))</f>
        <v>30</v>
      </c>
      <c r="BX3095" s="15" cm="1">
        <f t="array" ref="BX3095">INDEX($K:$P,ROW(),MATCH(BX$3,$K$2:$P$2,0))</f>
        <v>30</v>
      </c>
      <c r="BY3095" s="15" cm="1">
        <f t="array" ref="BY3095">INDEX($K:$P,ROW(),MATCH(BY$3,$K$2:$P$2,0))</f>
        <v>30</v>
      </c>
      <c r="BZ3095" s="15" cm="1">
        <f t="array" ref="BZ3095">INDEX($K:$P,ROW(),MATCH(BZ$3,$K$2:$P$2,0))</f>
        <v>30</v>
      </c>
      <c r="CA3095" s="15" cm="1">
        <f t="array" ref="CA3095">INDEX($K:$P,ROW(),MATCH(CA$3,$K$2:$P$2,0))</f>
        <v>30</v>
      </c>
      <c r="CB3095" s="15" cm="1">
        <f t="array" ref="CB3095">INDEX($K:$P,ROW(),MATCH(CB$3,$K$2:$P$2,0))</f>
        <v>30</v>
      </c>
      <c r="CC3095" s="15" cm="1">
        <f t="array" ref="CC3095">INDEX($K:$P,ROW(),MATCH(CC$3,$K$2:$P$2,0))</f>
        <v>30</v>
      </c>
      <c r="CD3095" s="15" cm="1">
        <f t="array" ref="CD3095">INDEX($K:$P,ROW(),MATCH(CD$3,$K$2:$P$2,0))</f>
        <v>30</v>
      </c>
      <c r="CE3095" s="15" cm="1">
        <f t="array" ref="CE3095">INDEX($K:$P,ROW(),MATCH(CE$3,$K$2:$P$2,0))</f>
        <v>30</v>
      </c>
      <c r="CF3095" s="15" cm="1">
        <f t="array" ref="CF3095">INDEX($K:$P,ROW(),MATCH(CF$3,$K$2:$P$2,0))</f>
        <v>30</v>
      </c>
      <c r="CG3095" s="15" cm="1">
        <f t="array" ref="CG3095">INDEX($K:$P,ROW(),MATCH(CG$3,$K$2:$P$2,0))</f>
        <v>30</v>
      </c>
      <c r="CH3095" s="15" cm="1">
        <f t="array" ref="CH3095">INDEX($K:$P,ROW(),MATCH(CH$3,$K$2:$P$2,0))</f>
        <v>30</v>
      </c>
      <c r="CI3095" s="15" cm="1">
        <f t="array" ref="CI3095">INDEX($K:$P,ROW(),MATCH(CI$3,$K$2:$P$2,0))</f>
        <v>30</v>
      </c>
      <c r="CJ3095" s="15" cm="1">
        <f t="array" ref="CJ3095">INDEX($K:$P,ROW(),MATCH(CJ$3,$K$2:$P$2,0))</f>
        <v>30</v>
      </c>
      <c r="CK3095" s="15" cm="1">
        <f t="array" ref="CK3095">INDEX($K:$P,ROW(),MATCH(CK$3,$K$2:$P$2,0))</f>
        <v>30</v>
      </c>
      <c r="CL3095" s="15" cm="1">
        <f t="array" ref="CL3095">INDEX($K:$P,ROW(),MATCH(CL$3,$K$2:$P$2,0))</f>
        <v>30</v>
      </c>
    </row>
    <row r="3096" spans="2:90" x14ac:dyDescent="0.4">
      <c r="B3096" s="123" t="s">
        <v>36</v>
      </c>
      <c r="C3096" t="s">
        <v>224</v>
      </c>
      <c r="D3096" t="s">
        <v>406</v>
      </c>
      <c r="E3096" s="8" t="str">
        <f t="shared" si="4226"/>
        <v>3096 WCINV-IS</v>
      </c>
      <c r="G3096" t="str">
        <f t="shared" si="4272"/>
        <v>3096 WCINV-IS</v>
      </c>
      <c r="H3096" s="27"/>
      <c r="I3096" s="78"/>
      <c r="J3096" s="78"/>
      <c r="K3096" s="115">
        <f t="shared" ref="K3096:P3096" ca="1" si="4273">SUMIF($4:$4,K$2,3096:3096)</f>
        <v>0</v>
      </c>
      <c r="L3096" s="115">
        <f t="shared" ca="1" si="4273"/>
        <v>0</v>
      </c>
      <c r="M3096" s="115">
        <f t="shared" ca="1" si="4273"/>
        <v>0</v>
      </c>
      <c r="N3096" s="115">
        <f t="shared" ca="1" si="4273"/>
        <v>0</v>
      </c>
      <c r="O3096" s="115">
        <f t="shared" ca="1" si="4273"/>
        <v>0</v>
      </c>
      <c r="P3096" s="115">
        <f t="shared" ca="1" si="4273"/>
        <v>0</v>
      </c>
      <c r="R3096" s="115"/>
      <c r="S3096" s="115">
        <f t="shared" ref="S3096:AX3096" ca="1" si="4274">MIN(-S3095/30*S3092,R3096-S3092)</f>
        <v>0</v>
      </c>
      <c r="T3096" s="115">
        <f t="shared" ca="1" si="4274"/>
        <v>0</v>
      </c>
      <c r="U3096" s="115">
        <f t="shared" ca="1" si="4274"/>
        <v>0</v>
      </c>
      <c r="V3096" s="115">
        <f t="shared" ca="1" si="4274"/>
        <v>0</v>
      </c>
      <c r="W3096" s="115">
        <f t="shared" ca="1" si="4274"/>
        <v>0</v>
      </c>
      <c r="X3096" s="115">
        <f t="shared" ca="1" si="4274"/>
        <v>0</v>
      </c>
      <c r="Y3096" s="115">
        <f t="shared" ca="1" si="4274"/>
        <v>0</v>
      </c>
      <c r="Z3096" s="115">
        <f t="shared" ca="1" si="4274"/>
        <v>0</v>
      </c>
      <c r="AA3096" s="115">
        <f t="shared" ca="1" si="4274"/>
        <v>0</v>
      </c>
      <c r="AB3096" s="115">
        <f t="shared" ca="1" si="4274"/>
        <v>0</v>
      </c>
      <c r="AC3096" s="115">
        <f t="shared" ca="1" si="4274"/>
        <v>0</v>
      </c>
      <c r="AD3096" s="115">
        <f t="shared" ca="1" si="4274"/>
        <v>0</v>
      </c>
      <c r="AE3096" s="115">
        <f t="shared" ca="1" si="4274"/>
        <v>0</v>
      </c>
      <c r="AF3096" s="115">
        <f t="shared" ca="1" si="4274"/>
        <v>0</v>
      </c>
      <c r="AG3096" s="115">
        <f t="shared" ca="1" si="4274"/>
        <v>0</v>
      </c>
      <c r="AH3096" s="115">
        <f t="shared" ca="1" si="4274"/>
        <v>0</v>
      </c>
      <c r="AI3096" s="115">
        <f t="shared" ca="1" si="4274"/>
        <v>0</v>
      </c>
      <c r="AJ3096" s="115">
        <f t="shared" ca="1" si="4274"/>
        <v>0</v>
      </c>
      <c r="AK3096" s="115">
        <f t="shared" ca="1" si="4274"/>
        <v>0</v>
      </c>
      <c r="AL3096" s="115">
        <f t="shared" ca="1" si="4274"/>
        <v>0</v>
      </c>
      <c r="AM3096" s="115">
        <f t="shared" ca="1" si="4274"/>
        <v>0</v>
      </c>
      <c r="AN3096" s="115">
        <f t="shared" ca="1" si="4274"/>
        <v>0</v>
      </c>
      <c r="AO3096" s="115">
        <f t="shared" ca="1" si="4274"/>
        <v>0</v>
      </c>
      <c r="AP3096" s="115">
        <f t="shared" ca="1" si="4274"/>
        <v>0</v>
      </c>
      <c r="AQ3096" s="115">
        <f t="shared" ca="1" si="4274"/>
        <v>0</v>
      </c>
      <c r="AR3096" s="115">
        <f t="shared" ca="1" si="4274"/>
        <v>0</v>
      </c>
      <c r="AS3096" s="115">
        <f t="shared" ca="1" si="4274"/>
        <v>0</v>
      </c>
      <c r="AT3096" s="115">
        <f t="shared" ca="1" si="4274"/>
        <v>0</v>
      </c>
      <c r="AU3096" s="115">
        <f t="shared" ca="1" si="4274"/>
        <v>0</v>
      </c>
      <c r="AV3096" s="115">
        <f t="shared" ca="1" si="4274"/>
        <v>0</v>
      </c>
      <c r="AW3096" s="115">
        <f t="shared" ca="1" si="4274"/>
        <v>0</v>
      </c>
      <c r="AX3096" s="115">
        <f t="shared" ca="1" si="4274"/>
        <v>0</v>
      </c>
      <c r="AY3096" s="115">
        <f t="shared" ref="AY3096:CD3096" ca="1" si="4275">MIN(-AY3095/30*AY3092,AX3096-AY3092)</f>
        <v>0</v>
      </c>
      <c r="AZ3096" s="115">
        <f t="shared" ca="1" si="4275"/>
        <v>0</v>
      </c>
      <c r="BA3096" s="115">
        <f t="shared" ca="1" si="4275"/>
        <v>0</v>
      </c>
      <c r="BB3096" s="115">
        <f t="shared" ca="1" si="4275"/>
        <v>0</v>
      </c>
      <c r="BC3096" s="115">
        <f t="shared" ca="1" si="4275"/>
        <v>0</v>
      </c>
      <c r="BD3096" s="115">
        <f t="shared" ca="1" si="4275"/>
        <v>0</v>
      </c>
      <c r="BE3096" s="115">
        <f t="shared" ca="1" si="4275"/>
        <v>0</v>
      </c>
      <c r="BF3096" s="115">
        <f t="shared" ca="1" si="4275"/>
        <v>0</v>
      </c>
      <c r="BG3096" s="115">
        <f t="shared" ca="1" si="4275"/>
        <v>0</v>
      </c>
      <c r="BH3096" s="115">
        <f t="shared" ca="1" si="4275"/>
        <v>0</v>
      </c>
      <c r="BI3096" s="115">
        <f t="shared" ca="1" si="4275"/>
        <v>0</v>
      </c>
      <c r="BJ3096" s="115">
        <f t="shared" ca="1" si="4275"/>
        <v>0</v>
      </c>
      <c r="BK3096" s="115">
        <f t="shared" ca="1" si="4275"/>
        <v>0</v>
      </c>
      <c r="BL3096" s="115">
        <f t="shared" ca="1" si="4275"/>
        <v>0</v>
      </c>
      <c r="BM3096" s="115">
        <f t="shared" ca="1" si="4275"/>
        <v>0</v>
      </c>
      <c r="BN3096" s="115">
        <f t="shared" ca="1" si="4275"/>
        <v>0</v>
      </c>
      <c r="BO3096" s="115">
        <f t="shared" ca="1" si="4275"/>
        <v>0</v>
      </c>
      <c r="BP3096" s="115">
        <f t="shared" ca="1" si="4275"/>
        <v>0</v>
      </c>
      <c r="BQ3096" s="115">
        <f t="shared" ca="1" si="4275"/>
        <v>0</v>
      </c>
      <c r="BR3096" s="115">
        <f t="shared" ca="1" si="4275"/>
        <v>0</v>
      </c>
      <c r="BS3096" s="115">
        <f t="shared" ca="1" si="4275"/>
        <v>0</v>
      </c>
      <c r="BT3096" s="115">
        <f t="shared" ca="1" si="4275"/>
        <v>0</v>
      </c>
      <c r="BU3096" s="115">
        <f t="shared" ca="1" si="4275"/>
        <v>0</v>
      </c>
      <c r="BV3096" s="115">
        <f t="shared" ca="1" si="4275"/>
        <v>0</v>
      </c>
      <c r="BW3096" s="115">
        <f t="shared" ca="1" si="4275"/>
        <v>0</v>
      </c>
      <c r="BX3096" s="115">
        <f t="shared" ca="1" si="4275"/>
        <v>0</v>
      </c>
      <c r="BY3096" s="115">
        <f t="shared" ca="1" si="4275"/>
        <v>0</v>
      </c>
      <c r="BZ3096" s="115">
        <f t="shared" ca="1" si="4275"/>
        <v>0</v>
      </c>
      <c r="CA3096" s="115">
        <f t="shared" ca="1" si="4275"/>
        <v>0</v>
      </c>
      <c r="CB3096" s="115">
        <f t="shared" ca="1" si="4275"/>
        <v>0</v>
      </c>
      <c r="CC3096" s="115">
        <f t="shared" ca="1" si="4275"/>
        <v>0</v>
      </c>
      <c r="CD3096" s="115">
        <f t="shared" ca="1" si="4275"/>
        <v>0</v>
      </c>
      <c r="CE3096" s="115">
        <f t="shared" ref="CE3096:CL3096" ca="1" si="4276">MIN(-CE3095/30*CE3092,CD3096-CE3092)</f>
        <v>0</v>
      </c>
      <c r="CF3096" s="115">
        <f t="shared" ca="1" si="4276"/>
        <v>0</v>
      </c>
      <c r="CG3096" s="115">
        <f t="shared" ca="1" si="4276"/>
        <v>0</v>
      </c>
      <c r="CH3096" s="115">
        <f t="shared" ca="1" si="4276"/>
        <v>0</v>
      </c>
      <c r="CI3096" s="115">
        <f t="shared" ca="1" si="4276"/>
        <v>0</v>
      </c>
      <c r="CJ3096" s="115">
        <f t="shared" ca="1" si="4276"/>
        <v>0</v>
      </c>
      <c r="CK3096" s="115">
        <f t="shared" ca="1" si="4276"/>
        <v>0</v>
      </c>
      <c r="CL3096" s="115">
        <f t="shared" ca="1" si="4276"/>
        <v>0</v>
      </c>
    </row>
    <row r="3097" spans="2:90" x14ac:dyDescent="0.4">
      <c r="B3097" s="123"/>
      <c r="D3097" t="s">
        <v>406</v>
      </c>
      <c r="E3097" s="8" t="str">
        <f t="shared" si="4226"/>
        <v>3097 WCINV-IS</v>
      </c>
      <c r="G3097" t="str">
        <f t="shared" si="4272"/>
        <v>3097 WCINV-IS</v>
      </c>
      <c r="H3097" s="27"/>
      <c r="I3097" s="78"/>
      <c r="J3097" s="78"/>
      <c r="K3097" s="33"/>
      <c r="L3097" s="33"/>
      <c r="M3097" s="33"/>
      <c r="N3097" s="33"/>
      <c r="O3097" s="33"/>
      <c r="P3097" s="33"/>
      <c r="R3097" s="33"/>
      <c r="S3097" s="33"/>
      <c r="T3097" s="33"/>
      <c r="U3097" s="33"/>
      <c r="V3097" s="33"/>
      <c r="W3097" s="33"/>
      <c r="X3097" s="33"/>
      <c r="Y3097" s="33"/>
      <c r="Z3097" s="33"/>
      <c r="AA3097" s="33"/>
      <c r="AB3097" s="33"/>
      <c r="AC3097" s="33"/>
      <c r="AD3097" s="33"/>
      <c r="AE3097" s="33"/>
      <c r="AF3097" s="33"/>
      <c r="AG3097" s="33"/>
      <c r="AH3097" s="33"/>
      <c r="AI3097" s="33"/>
      <c r="AJ3097" s="33"/>
      <c r="AK3097" s="33"/>
      <c r="AL3097" s="33"/>
      <c r="AM3097" s="33"/>
      <c r="AN3097" s="33"/>
      <c r="AO3097" s="33"/>
      <c r="AP3097" s="33"/>
      <c r="AQ3097" s="33"/>
      <c r="AR3097" s="33"/>
      <c r="AS3097" s="33"/>
      <c r="AT3097" s="33"/>
      <c r="AU3097" s="33"/>
      <c r="AV3097" s="33"/>
      <c r="AW3097" s="33"/>
      <c r="AX3097" s="33"/>
      <c r="AY3097" s="33"/>
      <c r="AZ3097" s="33"/>
      <c r="BA3097" s="33"/>
      <c r="BB3097" s="33"/>
      <c r="BC3097" s="33"/>
      <c r="BD3097" s="33"/>
      <c r="BE3097" s="33"/>
      <c r="BF3097" s="33"/>
      <c r="BG3097" s="33"/>
      <c r="BH3097" s="33"/>
      <c r="BI3097" s="33"/>
      <c r="BJ3097" s="33"/>
      <c r="BK3097" s="33"/>
      <c r="BL3097" s="33"/>
      <c r="BM3097" s="33"/>
      <c r="BN3097" s="33"/>
      <c r="BO3097" s="33"/>
      <c r="BP3097" s="33"/>
      <c r="BQ3097" s="33"/>
      <c r="BR3097" s="33"/>
      <c r="BS3097" s="33"/>
      <c r="BT3097" s="33"/>
      <c r="BU3097" s="33"/>
      <c r="BV3097" s="33"/>
      <c r="BW3097" s="33"/>
      <c r="BX3097" s="33"/>
      <c r="BY3097" s="33"/>
      <c r="BZ3097" s="33"/>
      <c r="CA3097" s="33"/>
      <c r="CB3097" s="33"/>
      <c r="CC3097" s="33"/>
      <c r="CD3097" s="33"/>
      <c r="CE3097" s="33"/>
      <c r="CF3097" s="33"/>
      <c r="CG3097" s="33"/>
      <c r="CH3097" s="33"/>
      <c r="CI3097" s="33"/>
      <c r="CJ3097" s="33"/>
      <c r="CK3097" s="33"/>
      <c r="CL3097" s="33"/>
    </row>
    <row r="3098" spans="2:90" x14ac:dyDescent="0.4">
      <c r="B3098" s="123" t="str">
        <f>"Change in "&amp;B3096</f>
        <v>Change in Inventory</v>
      </c>
      <c r="C3098" t="s">
        <v>234</v>
      </c>
      <c r="D3098" t="s">
        <v>406</v>
      </c>
      <c r="E3098" s="8" t="str">
        <f t="shared" si="4226"/>
        <v>3098 WCINV-IS</v>
      </c>
      <c r="G3098" t="str">
        <f t="shared" si="4272"/>
        <v>3098 WCINV-IS</v>
      </c>
      <c r="K3098" s="33">
        <f t="shared" ref="K3098:P3098" ca="1" si="4277">SUMIF($3:$3,K$2,3098:3098)</f>
        <v>0</v>
      </c>
      <c r="L3098" s="33">
        <f t="shared" ca="1" si="4277"/>
        <v>0</v>
      </c>
      <c r="M3098" s="33">
        <f t="shared" ca="1" si="4277"/>
        <v>0</v>
      </c>
      <c r="N3098" s="33">
        <f t="shared" ca="1" si="4277"/>
        <v>0</v>
      </c>
      <c r="O3098" s="33">
        <f t="shared" ca="1" si="4277"/>
        <v>0</v>
      </c>
      <c r="P3098" s="33">
        <f t="shared" ca="1" si="4277"/>
        <v>0</v>
      </c>
      <c r="R3098" s="33"/>
      <c r="S3098" s="33">
        <f t="shared" ref="S3098:AX3098" ca="1" si="4278">R3096-S3096</f>
        <v>0</v>
      </c>
      <c r="T3098" s="33">
        <f t="shared" ca="1" si="4278"/>
        <v>0</v>
      </c>
      <c r="U3098" s="33">
        <f t="shared" ca="1" si="4278"/>
        <v>0</v>
      </c>
      <c r="V3098" s="33">
        <f t="shared" ca="1" si="4278"/>
        <v>0</v>
      </c>
      <c r="W3098" s="33">
        <f t="shared" ca="1" si="4278"/>
        <v>0</v>
      </c>
      <c r="X3098" s="33">
        <f t="shared" ca="1" si="4278"/>
        <v>0</v>
      </c>
      <c r="Y3098" s="33">
        <f t="shared" ca="1" si="4278"/>
        <v>0</v>
      </c>
      <c r="Z3098" s="33">
        <f t="shared" ca="1" si="4278"/>
        <v>0</v>
      </c>
      <c r="AA3098" s="33">
        <f t="shared" ca="1" si="4278"/>
        <v>0</v>
      </c>
      <c r="AB3098" s="33">
        <f t="shared" ca="1" si="4278"/>
        <v>0</v>
      </c>
      <c r="AC3098" s="33">
        <f t="shared" ca="1" si="4278"/>
        <v>0</v>
      </c>
      <c r="AD3098" s="33">
        <f t="shared" ca="1" si="4278"/>
        <v>0</v>
      </c>
      <c r="AE3098" s="33">
        <f t="shared" ca="1" si="4278"/>
        <v>0</v>
      </c>
      <c r="AF3098" s="33">
        <f t="shared" ca="1" si="4278"/>
        <v>0</v>
      </c>
      <c r="AG3098" s="33">
        <f t="shared" ca="1" si="4278"/>
        <v>0</v>
      </c>
      <c r="AH3098" s="33">
        <f t="shared" ca="1" si="4278"/>
        <v>0</v>
      </c>
      <c r="AI3098" s="33">
        <f t="shared" ca="1" si="4278"/>
        <v>0</v>
      </c>
      <c r="AJ3098" s="33">
        <f t="shared" ca="1" si="4278"/>
        <v>0</v>
      </c>
      <c r="AK3098" s="33">
        <f t="shared" ca="1" si="4278"/>
        <v>0</v>
      </c>
      <c r="AL3098" s="33">
        <f t="shared" ca="1" si="4278"/>
        <v>0</v>
      </c>
      <c r="AM3098" s="33">
        <f t="shared" ca="1" si="4278"/>
        <v>0</v>
      </c>
      <c r="AN3098" s="33">
        <f t="shared" ca="1" si="4278"/>
        <v>0</v>
      </c>
      <c r="AO3098" s="33">
        <f t="shared" ca="1" si="4278"/>
        <v>0</v>
      </c>
      <c r="AP3098" s="33">
        <f t="shared" ca="1" si="4278"/>
        <v>0</v>
      </c>
      <c r="AQ3098" s="33">
        <f t="shared" ca="1" si="4278"/>
        <v>0</v>
      </c>
      <c r="AR3098" s="33">
        <f t="shared" ca="1" si="4278"/>
        <v>0</v>
      </c>
      <c r="AS3098" s="33">
        <f t="shared" ca="1" si="4278"/>
        <v>0</v>
      </c>
      <c r="AT3098" s="33">
        <f t="shared" ca="1" si="4278"/>
        <v>0</v>
      </c>
      <c r="AU3098" s="33">
        <f t="shared" ca="1" si="4278"/>
        <v>0</v>
      </c>
      <c r="AV3098" s="33">
        <f t="shared" ca="1" si="4278"/>
        <v>0</v>
      </c>
      <c r="AW3098" s="33">
        <f t="shared" ca="1" si="4278"/>
        <v>0</v>
      </c>
      <c r="AX3098" s="33">
        <f t="shared" ca="1" si="4278"/>
        <v>0</v>
      </c>
      <c r="AY3098" s="33">
        <f t="shared" ref="AY3098:CD3098" ca="1" si="4279">AX3096-AY3096</f>
        <v>0</v>
      </c>
      <c r="AZ3098" s="33">
        <f t="shared" ca="1" si="4279"/>
        <v>0</v>
      </c>
      <c r="BA3098" s="33">
        <f t="shared" ca="1" si="4279"/>
        <v>0</v>
      </c>
      <c r="BB3098" s="33">
        <f t="shared" ca="1" si="4279"/>
        <v>0</v>
      </c>
      <c r="BC3098" s="33">
        <f t="shared" ca="1" si="4279"/>
        <v>0</v>
      </c>
      <c r="BD3098" s="33">
        <f t="shared" ca="1" si="4279"/>
        <v>0</v>
      </c>
      <c r="BE3098" s="33">
        <f t="shared" ca="1" si="4279"/>
        <v>0</v>
      </c>
      <c r="BF3098" s="33">
        <f t="shared" ca="1" si="4279"/>
        <v>0</v>
      </c>
      <c r="BG3098" s="33">
        <f t="shared" ca="1" si="4279"/>
        <v>0</v>
      </c>
      <c r="BH3098" s="33">
        <f t="shared" ca="1" si="4279"/>
        <v>0</v>
      </c>
      <c r="BI3098" s="33">
        <f t="shared" ca="1" si="4279"/>
        <v>0</v>
      </c>
      <c r="BJ3098" s="33">
        <f t="shared" ca="1" si="4279"/>
        <v>0</v>
      </c>
      <c r="BK3098" s="33">
        <f t="shared" ca="1" si="4279"/>
        <v>0</v>
      </c>
      <c r="BL3098" s="33">
        <f t="shared" ca="1" si="4279"/>
        <v>0</v>
      </c>
      <c r="BM3098" s="33">
        <f t="shared" ca="1" si="4279"/>
        <v>0</v>
      </c>
      <c r="BN3098" s="33">
        <f t="shared" ca="1" si="4279"/>
        <v>0</v>
      </c>
      <c r="BO3098" s="33">
        <f t="shared" ca="1" si="4279"/>
        <v>0</v>
      </c>
      <c r="BP3098" s="33">
        <f t="shared" ca="1" si="4279"/>
        <v>0</v>
      </c>
      <c r="BQ3098" s="33">
        <f t="shared" ca="1" si="4279"/>
        <v>0</v>
      </c>
      <c r="BR3098" s="33">
        <f t="shared" ca="1" si="4279"/>
        <v>0</v>
      </c>
      <c r="BS3098" s="33">
        <f t="shared" ca="1" si="4279"/>
        <v>0</v>
      </c>
      <c r="BT3098" s="33">
        <f t="shared" ca="1" si="4279"/>
        <v>0</v>
      </c>
      <c r="BU3098" s="33">
        <f t="shared" ca="1" si="4279"/>
        <v>0</v>
      </c>
      <c r="BV3098" s="33">
        <f t="shared" ca="1" si="4279"/>
        <v>0</v>
      </c>
      <c r="BW3098" s="33">
        <f t="shared" ca="1" si="4279"/>
        <v>0</v>
      </c>
      <c r="BX3098" s="33">
        <f t="shared" ca="1" si="4279"/>
        <v>0</v>
      </c>
      <c r="BY3098" s="33">
        <f t="shared" ca="1" si="4279"/>
        <v>0</v>
      </c>
      <c r="BZ3098" s="33">
        <f t="shared" ca="1" si="4279"/>
        <v>0</v>
      </c>
      <c r="CA3098" s="33">
        <f t="shared" ca="1" si="4279"/>
        <v>0</v>
      </c>
      <c r="CB3098" s="33">
        <f t="shared" ca="1" si="4279"/>
        <v>0</v>
      </c>
      <c r="CC3098" s="33">
        <f t="shared" ca="1" si="4279"/>
        <v>0</v>
      </c>
      <c r="CD3098" s="33">
        <f t="shared" ca="1" si="4279"/>
        <v>0</v>
      </c>
      <c r="CE3098" s="33">
        <f t="shared" ref="CE3098:CL3098" ca="1" si="4280">CD3096-CE3096</f>
        <v>0</v>
      </c>
      <c r="CF3098" s="33">
        <f t="shared" ca="1" si="4280"/>
        <v>0</v>
      </c>
      <c r="CG3098" s="33">
        <f t="shared" ca="1" si="4280"/>
        <v>0</v>
      </c>
      <c r="CH3098" s="33">
        <f t="shared" ca="1" si="4280"/>
        <v>0</v>
      </c>
      <c r="CI3098" s="33">
        <f t="shared" ca="1" si="4280"/>
        <v>0</v>
      </c>
      <c r="CJ3098" s="33">
        <f t="shared" ca="1" si="4280"/>
        <v>0</v>
      </c>
      <c r="CK3098" s="33">
        <f t="shared" ca="1" si="4280"/>
        <v>0</v>
      </c>
      <c r="CL3098" s="33">
        <f t="shared" ca="1" si="4280"/>
        <v>0</v>
      </c>
    </row>
    <row r="3099" spans="2:90" x14ac:dyDescent="0.4">
      <c r="B3099" s="122"/>
      <c r="D3099" t="s">
        <v>406</v>
      </c>
      <c r="E3099" s="8" t="str">
        <f t="shared" si="4226"/>
        <v>3099 WCINV-IS</v>
      </c>
      <c r="G3099" t="str">
        <f t="shared" si="4272"/>
        <v>3099 WCINV-IS</v>
      </c>
      <c r="K3099" s="53"/>
      <c r="L3099" s="53"/>
      <c r="M3099" s="53"/>
      <c r="N3099" s="53"/>
      <c r="O3099" s="53"/>
      <c r="P3099" s="53"/>
      <c r="R3099" s="24"/>
      <c r="S3099" s="24"/>
      <c r="T3099" s="24"/>
      <c r="U3099" s="24"/>
      <c r="V3099" s="24"/>
      <c r="W3099" s="24"/>
      <c r="X3099" s="24"/>
      <c r="Y3099" s="24"/>
      <c r="Z3099" s="24"/>
      <c r="AA3099" s="24"/>
      <c r="AB3099" s="24"/>
      <c r="AC3099" s="24"/>
      <c r="AD3099" s="24"/>
      <c r="AE3099" s="24"/>
      <c r="AF3099" s="24"/>
      <c r="AG3099" s="24"/>
      <c r="AH3099" s="24"/>
      <c r="AI3099" s="24"/>
      <c r="AJ3099" s="24"/>
      <c r="AK3099" s="24"/>
      <c r="AL3099" s="24"/>
      <c r="AM3099" s="24"/>
      <c r="AN3099" s="24"/>
      <c r="AO3099" s="24"/>
      <c r="AP3099" s="24"/>
      <c r="AQ3099" s="24"/>
      <c r="AR3099" s="24"/>
      <c r="AS3099" s="24"/>
      <c r="AT3099" s="24"/>
      <c r="AU3099" s="24"/>
      <c r="AV3099" s="24"/>
      <c r="AW3099" s="24"/>
      <c r="AX3099" s="24"/>
      <c r="AY3099" s="24"/>
      <c r="AZ3099" s="24"/>
      <c r="BA3099" s="24"/>
      <c r="BB3099" s="24"/>
      <c r="BC3099" s="24"/>
      <c r="BD3099" s="24"/>
      <c r="BE3099" s="24"/>
      <c r="BF3099" s="24"/>
      <c r="BG3099" s="24"/>
      <c r="BH3099" s="24"/>
      <c r="BI3099" s="24"/>
      <c r="BJ3099" s="24"/>
      <c r="BK3099" s="24"/>
      <c r="BL3099" s="24"/>
      <c r="BM3099" s="24"/>
      <c r="BN3099" s="24"/>
      <c r="BO3099" s="24"/>
      <c r="BP3099" s="24"/>
      <c r="BQ3099" s="24"/>
      <c r="BR3099" s="24"/>
      <c r="BS3099" s="24"/>
      <c r="BT3099" s="24"/>
      <c r="BU3099" s="24"/>
      <c r="BV3099" s="24"/>
      <c r="BW3099" s="24"/>
      <c r="BX3099" s="24"/>
      <c r="BY3099" s="24"/>
      <c r="BZ3099" s="24"/>
      <c r="CA3099" s="24"/>
      <c r="CB3099" s="24"/>
      <c r="CC3099" s="24"/>
      <c r="CD3099" s="24"/>
      <c r="CE3099" s="24"/>
      <c r="CF3099" s="24"/>
      <c r="CG3099" s="24"/>
      <c r="CH3099" s="24"/>
      <c r="CI3099" s="24"/>
      <c r="CJ3099" s="24"/>
      <c r="CK3099" s="24"/>
      <c r="CL3099" s="24"/>
    </row>
    <row r="3100" spans="2:90" x14ac:dyDescent="0.4">
      <c r="B3100" s="132" t="str">
        <f>Codes!B3083</f>
        <v>(Primary label)</v>
      </c>
      <c r="D3100" t="s">
        <v>406</v>
      </c>
      <c r="E3100" s="8" t="str">
        <f t="shared" si="4226"/>
        <v>3100 WCINV-IS</v>
      </c>
      <c r="G3100" t="s">
        <v>332</v>
      </c>
      <c r="K3100" s="53"/>
      <c r="L3100" s="53"/>
      <c r="M3100" s="53"/>
      <c r="N3100" s="53"/>
      <c r="O3100" s="53"/>
      <c r="P3100" s="53"/>
      <c r="R3100" s="24"/>
      <c r="S3100" s="24"/>
      <c r="T3100" s="24"/>
      <c r="U3100" s="24"/>
      <c r="V3100" s="24"/>
      <c r="W3100" s="24"/>
      <c r="X3100" s="24"/>
      <c r="Y3100" s="24"/>
      <c r="Z3100" s="24"/>
      <c r="AA3100" s="24"/>
      <c r="AB3100" s="24"/>
      <c r="AC3100" s="24"/>
      <c r="AD3100" s="24"/>
      <c r="AE3100" s="24"/>
      <c r="AF3100" s="24"/>
      <c r="AG3100" s="24"/>
      <c r="AH3100" s="24"/>
      <c r="AI3100" s="24"/>
      <c r="AJ3100" s="24"/>
      <c r="AK3100" s="24"/>
      <c r="AL3100" s="24"/>
      <c r="AM3100" s="24"/>
      <c r="AN3100" s="24"/>
      <c r="AO3100" s="24"/>
      <c r="AP3100" s="24"/>
      <c r="AQ3100" s="24"/>
      <c r="AR3100" s="24"/>
      <c r="AS3100" s="24"/>
      <c r="AT3100" s="24"/>
      <c r="AU3100" s="24"/>
      <c r="AV3100" s="24"/>
      <c r="AW3100" s="24"/>
      <c r="AX3100" s="24"/>
      <c r="AY3100" s="24"/>
      <c r="AZ3100" s="24"/>
      <c r="BA3100" s="24"/>
      <c r="BB3100" s="24"/>
      <c r="BC3100" s="24"/>
      <c r="BD3100" s="24"/>
      <c r="BE3100" s="24"/>
      <c r="BF3100" s="24"/>
      <c r="BG3100" s="24"/>
      <c r="BH3100" s="24"/>
      <c r="BI3100" s="24"/>
      <c r="BJ3100" s="24"/>
      <c r="BK3100" s="24"/>
      <c r="BL3100" s="24"/>
      <c r="BM3100" s="24"/>
      <c r="BN3100" s="24"/>
      <c r="BO3100" s="24"/>
      <c r="BP3100" s="24"/>
      <c r="BQ3100" s="24"/>
      <c r="BR3100" s="24"/>
      <c r="BS3100" s="24"/>
      <c r="BT3100" s="24"/>
      <c r="BU3100" s="24"/>
      <c r="BV3100" s="24"/>
      <c r="BW3100" s="24"/>
      <c r="BX3100" s="24"/>
      <c r="BY3100" s="24"/>
      <c r="BZ3100" s="24"/>
      <c r="CA3100" s="24"/>
      <c r="CB3100" s="24"/>
      <c r="CC3100" s="24"/>
      <c r="CD3100" s="24"/>
      <c r="CE3100" s="24"/>
      <c r="CF3100" s="24"/>
      <c r="CG3100" s="24"/>
      <c r="CH3100" s="24"/>
      <c r="CI3100" s="24"/>
      <c r="CJ3100" s="24"/>
      <c r="CK3100" s="24"/>
      <c r="CL3100" s="24"/>
    </row>
    <row r="3101" spans="2:90" x14ac:dyDescent="0.4">
      <c r="B3101" s="132" t="str">
        <f>Codes!B3084</f>
        <v>primary unit</v>
      </c>
      <c r="D3101" t="s">
        <v>406</v>
      </c>
      <c r="E3101" s="8" t="str">
        <f t="shared" si="4226"/>
        <v>3101 WCINV-IS</v>
      </c>
      <c r="G3101" t="s">
        <v>332</v>
      </c>
      <c r="K3101" s="53"/>
      <c r="L3101" s="53"/>
      <c r="M3101" s="53"/>
      <c r="N3101" s="53"/>
      <c r="O3101" s="53"/>
      <c r="P3101" s="53"/>
      <c r="R3101" s="24"/>
      <c r="S3101" s="24"/>
      <c r="T3101" s="24"/>
      <c r="U3101" s="24"/>
      <c r="V3101" s="24"/>
      <c r="W3101" s="24"/>
      <c r="X3101" s="24"/>
      <c r="Y3101" s="24"/>
      <c r="Z3101" s="24"/>
      <c r="AA3101" s="24"/>
      <c r="AB3101" s="24"/>
      <c r="AC3101" s="24"/>
      <c r="AD3101" s="24"/>
      <c r="AE3101" s="24"/>
      <c r="AF3101" s="24"/>
      <c r="AG3101" s="24"/>
      <c r="AH3101" s="24"/>
      <c r="AI3101" s="24"/>
      <c r="AJ3101" s="24"/>
      <c r="AK3101" s="24"/>
      <c r="AL3101" s="24"/>
      <c r="AM3101" s="24"/>
      <c r="AN3101" s="24"/>
      <c r="AO3101" s="24"/>
      <c r="AP3101" s="24"/>
      <c r="AQ3101" s="24"/>
      <c r="AR3101" s="24"/>
      <c r="AS3101" s="24"/>
      <c r="AT3101" s="24"/>
      <c r="AU3101" s="24"/>
      <c r="AV3101" s="24"/>
      <c r="AW3101" s="24"/>
      <c r="AX3101" s="24"/>
      <c r="AY3101" s="24"/>
      <c r="AZ3101" s="24"/>
      <c r="BA3101" s="24"/>
      <c r="BB3101" s="24"/>
      <c r="BC3101" s="24"/>
      <c r="BD3101" s="24"/>
      <c r="BE3101" s="24"/>
      <c r="BF3101" s="24"/>
      <c r="BG3101" s="24"/>
      <c r="BH3101" s="24"/>
      <c r="BI3101" s="24"/>
      <c r="BJ3101" s="24"/>
      <c r="BK3101" s="24"/>
      <c r="BL3101" s="24"/>
      <c r="BM3101" s="24"/>
      <c r="BN3101" s="24"/>
      <c r="BO3101" s="24"/>
      <c r="BP3101" s="24"/>
      <c r="BQ3101" s="24"/>
      <c r="BR3101" s="24"/>
      <c r="BS3101" s="24"/>
      <c r="BT3101" s="24"/>
      <c r="BU3101" s="24"/>
      <c r="BV3101" s="24"/>
      <c r="BW3101" s="24"/>
      <c r="BX3101" s="24"/>
      <c r="BY3101" s="24"/>
      <c r="BZ3101" s="24"/>
      <c r="CA3101" s="24"/>
      <c r="CB3101" s="24"/>
      <c r="CC3101" s="24"/>
      <c r="CD3101" s="24"/>
      <c r="CE3101" s="24"/>
      <c r="CF3101" s="24"/>
      <c r="CG3101" s="24"/>
      <c r="CH3101" s="24"/>
      <c r="CI3101" s="24"/>
      <c r="CJ3101" s="24"/>
      <c r="CK3101" s="24"/>
      <c r="CL3101" s="24"/>
    </row>
    <row r="3102" spans="2:90" x14ac:dyDescent="0.4">
      <c r="B3102" s="132" t="str">
        <f>Codes!B3085</f>
        <v>Primary revenue driver</v>
      </c>
      <c r="D3102" t="s">
        <v>406</v>
      </c>
      <c r="E3102" s="8" t="str">
        <f t="shared" si="4226"/>
        <v>3102 WCINV-IS</v>
      </c>
      <c r="G3102" t="s">
        <v>332</v>
      </c>
      <c r="K3102" s="53"/>
      <c r="L3102" s="53"/>
      <c r="M3102" s="53"/>
      <c r="N3102" s="53"/>
      <c r="O3102" s="53"/>
      <c r="P3102" s="53"/>
      <c r="R3102" s="24"/>
      <c r="S3102" s="175" t="str">
        <f t="shared" ref="S3102" si="4281">S3085</f>
        <v>S$12</v>
      </c>
      <c r="T3102" s="175" t="str">
        <f t="shared" ref="T3102:CE3102" si="4282">T3085</f>
        <v>T$12</v>
      </c>
      <c r="U3102" s="175" t="str">
        <f t="shared" si="4282"/>
        <v>U$12</v>
      </c>
      <c r="V3102" s="175" t="str">
        <f t="shared" si="4282"/>
        <v>V$12</v>
      </c>
      <c r="W3102" s="175" t="str">
        <f t="shared" si="4282"/>
        <v>W$12</v>
      </c>
      <c r="X3102" s="175" t="str">
        <f t="shared" si="4282"/>
        <v>X$12</v>
      </c>
      <c r="Y3102" s="175" t="str">
        <f t="shared" si="4282"/>
        <v>Y$12</v>
      </c>
      <c r="Z3102" s="175" t="str">
        <f t="shared" si="4282"/>
        <v>Z$12</v>
      </c>
      <c r="AA3102" s="175" t="str">
        <f t="shared" si="4282"/>
        <v>AA$12</v>
      </c>
      <c r="AB3102" s="175" t="str">
        <f t="shared" si="4282"/>
        <v>AB$12</v>
      </c>
      <c r="AC3102" s="175" t="str">
        <f t="shared" si="4282"/>
        <v>AC$12</v>
      </c>
      <c r="AD3102" s="175" t="str">
        <f t="shared" si="4282"/>
        <v>AD$12</v>
      </c>
      <c r="AE3102" s="175" t="str">
        <f t="shared" si="4282"/>
        <v>AE$12</v>
      </c>
      <c r="AF3102" s="175" t="str">
        <f t="shared" si="4282"/>
        <v>AF$12</v>
      </c>
      <c r="AG3102" s="175" t="str">
        <f t="shared" si="4282"/>
        <v>AG$12</v>
      </c>
      <c r="AH3102" s="175" t="str">
        <f t="shared" si="4282"/>
        <v>AH$12</v>
      </c>
      <c r="AI3102" s="175" t="str">
        <f t="shared" si="4282"/>
        <v>AI$12</v>
      </c>
      <c r="AJ3102" s="175" t="str">
        <f t="shared" si="4282"/>
        <v>AJ$12</v>
      </c>
      <c r="AK3102" s="175" t="str">
        <f t="shared" si="4282"/>
        <v>AK$12</v>
      </c>
      <c r="AL3102" s="175" t="str">
        <f t="shared" si="4282"/>
        <v>AL$12</v>
      </c>
      <c r="AM3102" s="175" t="str">
        <f t="shared" si="4282"/>
        <v>AM$12</v>
      </c>
      <c r="AN3102" s="175" t="str">
        <f t="shared" si="4282"/>
        <v>AN$12</v>
      </c>
      <c r="AO3102" s="175" t="str">
        <f t="shared" si="4282"/>
        <v>AO$12</v>
      </c>
      <c r="AP3102" s="175" t="str">
        <f t="shared" si="4282"/>
        <v>AP$12</v>
      </c>
      <c r="AQ3102" s="175" t="str">
        <f t="shared" si="4282"/>
        <v>AQ$12</v>
      </c>
      <c r="AR3102" s="175" t="str">
        <f t="shared" si="4282"/>
        <v>AR$12</v>
      </c>
      <c r="AS3102" s="175" t="str">
        <f t="shared" si="4282"/>
        <v>AS$12</v>
      </c>
      <c r="AT3102" s="175" t="str">
        <f t="shared" si="4282"/>
        <v>AT$12</v>
      </c>
      <c r="AU3102" s="175" t="str">
        <f t="shared" si="4282"/>
        <v>AU$12</v>
      </c>
      <c r="AV3102" s="175" t="str">
        <f t="shared" si="4282"/>
        <v>AV$12</v>
      </c>
      <c r="AW3102" s="175" t="str">
        <f t="shared" si="4282"/>
        <v>AW$12</v>
      </c>
      <c r="AX3102" s="175" t="str">
        <f t="shared" si="4282"/>
        <v>AX$12</v>
      </c>
      <c r="AY3102" s="175" t="str">
        <f t="shared" si="4282"/>
        <v>AY$12</v>
      </c>
      <c r="AZ3102" s="175" t="str">
        <f t="shared" si="4282"/>
        <v>AZ$12</v>
      </c>
      <c r="BA3102" s="175" t="str">
        <f t="shared" si="4282"/>
        <v>BA$12</v>
      </c>
      <c r="BB3102" s="175" t="str">
        <f t="shared" si="4282"/>
        <v>BB$12</v>
      </c>
      <c r="BC3102" s="175" t="str">
        <f t="shared" si="4282"/>
        <v>BC$12</v>
      </c>
      <c r="BD3102" s="175" t="str">
        <f t="shared" si="4282"/>
        <v>BD$12</v>
      </c>
      <c r="BE3102" s="175" t="str">
        <f t="shared" si="4282"/>
        <v>BE$12</v>
      </c>
      <c r="BF3102" s="175" t="str">
        <f t="shared" si="4282"/>
        <v>BF$12</v>
      </c>
      <c r="BG3102" s="175" t="str">
        <f t="shared" si="4282"/>
        <v>BG$12</v>
      </c>
      <c r="BH3102" s="175" t="str">
        <f t="shared" si="4282"/>
        <v>BH$12</v>
      </c>
      <c r="BI3102" s="175" t="str">
        <f t="shared" si="4282"/>
        <v>BI$12</v>
      </c>
      <c r="BJ3102" s="175" t="str">
        <f t="shared" si="4282"/>
        <v>BJ$12</v>
      </c>
      <c r="BK3102" s="175" t="str">
        <f t="shared" si="4282"/>
        <v>BK$12</v>
      </c>
      <c r="BL3102" s="175" t="str">
        <f t="shared" si="4282"/>
        <v>BL$12</v>
      </c>
      <c r="BM3102" s="175" t="str">
        <f t="shared" si="4282"/>
        <v>BM$12</v>
      </c>
      <c r="BN3102" s="175" t="str">
        <f t="shared" si="4282"/>
        <v>BN$12</v>
      </c>
      <c r="BO3102" s="175" t="str">
        <f t="shared" si="4282"/>
        <v>BO$12</v>
      </c>
      <c r="BP3102" s="175" t="str">
        <f t="shared" si="4282"/>
        <v>BP$12</v>
      </c>
      <c r="BQ3102" s="175" t="str">
        <f t="shared" si="4282"/>
        <v>BQ$12</v>
      </c>
      <c r="BR3102" s="175" t="str">
        <f t="shared" si="4282"/>
        <v>BR$12</v>
      </c>
      <c r="BS3102" s="175" t="str">
        <f t="shared" si="4282"/>
        <v>BS$12</v>
      </c>
      <c r="BT3102" s="175" t="str">
        <f t="shared" si="4282"/>
        <v>BT$12</v>
      </c>
      <c r="BU3102" s="175" t="str">
        <f t="shared" si="4282"/>
        <v>BU$12</v>
      </c>
      <c r="BV3102" s="175" t="str">
        <f t="shared" si="4282"/>
        <v>BV$12</v>
      </c>
      <c r="BW3102" s="175" t="str">
        <f t="shared" si="4282"/>
        <v>BW$12</v>
      </c>
      <c r="BX3102" s="175" t="str">
        <f t="shared" si="4282"/>
        <v>BX$12</v>
      </c>
      <c r="BY3102" s="175" t="str">
        <f t="shared" si="4282"/>
        <v>BY$12</v>
      </c>
      <c r="BZ3102" s="175" t="str">
        <f t="shared" si="4282"/>
        <v>BZ$12</v>
      </c>
      <c r="CA3102" s="175" t="str">
        <f t="shared" si="4282"/>
        <v>CA$12</v>
      </c>
      <c r="CB3102" s="175" t="str">
        <f t="shared" si="4282"/>
        <v>CB$12</v>
      </c>
      <c r="CC3102" s="175" t="str">
        <f t="shared" si="4282"/>
        <v>CC$12</v>
      </c>
      <c r="CD3102" s="175" t="str">
        <f t="shared" si="4282"/>
        <v>CD$12</v>
      </c>
      <c r="CE3102" s="175" t="str">
        <f t="shared" si="4282"/>
        <v>CE$12</v>
      </c>
      <c r="CF3102" s="175" t="str">
        <f t="shared" ref="CF3102:CK3102" si="4283">CF3085</f>
        <v>CF$12</v>
      </c>
      <c r="CG3102" s="175" t="str">
        <f t="shared" si="4283"/>
        <v>CG$12</v>
      </c>
      <c r="CH3102" s="175" t="str">
        <f t="shared" si="4283"/>
        <v>CH$12</v>
      </c>
      <c r="CI3102" s="175" t="str">
        <f t="shared" si="4283"/>
        <v>CI$12</v>
      </c>
      <c r="CJ3102" s="175" t="str">
        <f t="shared" si="4283"/>
        <v>CJ$12</v>
      </c>
      <c r="CK3102" s="175" t="str">
        <f t="shared" si="4283"/>
        <v>CK$12</v>
      </c>
      <c r="CL3102" s="175" t="str">
        <f t="shared" ref="CL3102" si="4284">CL3085</f>
        <v>CL$12</v>
      </c>
    </row>
    <row r="3103" spans="2:90" x14ac:dyDescent="0.4">
      <c r="B3103" s="132" t="str">
        <f>Codes!B3086</f>
        <v>Primary volume driver</v>
      </c>
      <c r="D3103" t="s">
        <v>406</v>
      </c>
      <c r="E3103" s="8" t="str">
        <f t="shared" si="4226"/>
        <v>3103 WCINV-IS</v>
      </c>
      <c r="G3103" t="s">
        <v>332</v>
      </c>
      <c r="H3103" s="56"/>
      <c r="I3103" s="79"/>
      <c r="J3103" s="79"/>
      <c r="K3103" s="15"/>
      <c r="L3103" s="15"/>
      <c r="M3103" s="15"/>
      <c r="N3103" s="15"/>
      <c r="O3103" s="15"/>
      <c r="P3103" s="15"/>
      <c r="R3103" s="15"/>
      <c r="S3103" s="175" t="str">
        <f t="shared" ref="S3103" si="4285">S3086</f>
        <v>S$13</v>
      </c>
      <c r="T3103" s="175" t="str">
        <f t="shared" ref="T3103:CD3103" si="4286">T3086</f>
        <v>T$13</v>
      </c>
      <c r="U3103" s="175" t="str">
        <f t="shared" si="4286"/>
        <v>U$13</v>
      </c>
      <c r="V3103" s="175" t="str">
        <f t="shared" si="4286"/>
        <v>V$13</v>
      </c>
      <c r="W3103" s="175" t="str">
        <f t="shared" si="4286"/>
        <v>W$13</v>
      </c>
      <c r="X3103" s="175" t="str">
        <f t="shared" si="4286"/>
        <v>X$13</v>
      </c>
      <c r="Y3103" s="175" t="str">
        <f t="shared" si="4286"/>
        <v>Y$13</v>
      </c>
      <c r="Z3103" s="175" t="str">
        <f t="shared" si="4286"/>
        <v>Z$13</v>
      </c>
      <c r="AA3103" s="175" t="str">
        <f t="shared" si="4286"/>
        <v>AA$13</v>
      </c>
      <c r="AB3103" s="175" t="str">
        <f t="shared" si="4286"/>
        <v>AB$13</v>
      </c>
      <c r="AC3103" s="175" t="str">
        <f t="shared" si="4286"/>
        <v>AC$13</v>
      </c>
      <c r="AD3103" s="175" t="str">
        <f t="shared" si="4286"/>
        <v>AD$13</v>
      </c>
      <c r="AE3103" s="175" t="str">
        <f t="shared" si="4286"/>
        <v>AE$13</v>
      </c>
      <c r="AF3103" s="175" t="str">
        <f t="shared" si="4286"/>
        <v>AF$13</v>
      </c>
      <c r="AG3103" s="175" t="str">
        <f t="shared" si="4286"/>
        <v>AG$13</v>
      </c>
      <c r="AH3103" s="175" t="str">
        <f t="shared" si="4286"/>
        <v>AH$13</v>
      </c>
      <c r="AI3103" s="175" t="str">
        <f t="shared" si="4286"/>
        <v>AI$13</v>
      </c>
      <c r="AJ3103" s="175" t="str">
        <f t="shared" si="4286"/>
        <v>AJ$13</v>
      </c>
      <c r="AK3103" s="175" t="str">
        <f t="shared" si="4286"/>
        <v>AK$13</v>
      </c>
      <c r="AL3103" s="175" t="str">
        <f t="shared" si="4286"/>
        <v>AL$13</v>
      </c>
      <c r="AM3103" s="175" t="str">
        <f t="shared" si="4286"/>
        <v>AM$13</v>
      </c>
      <c r="AN3103" s="175" t="str">
        <f t="shared" si="4286"/>
        <v>AN$13</v>
      </c>
      <c r="AO3103" s="175" t="str">
        <f t="shared" si="4286"/>
        <v>AO$13</v>
      </c>
      <c r="AP3103" s="175" t="str">
        <f t="shared" si="4286"/>
        <v>AP$13</v>
      </c>
      <c r="AQ3103" s="175" t="str">
        <f t="shared" si="4286"/>
        <v>AQ$13</v>
      </c>
      <c r="AR3103" s="175" t="str">
        <f t="shared" si="4286"/>
        <v>AR$13</v>
      </c>
      <c r="AS3103" s="175" t="str">
        <f t="shared" si="4286"/>
        <v>AS$13</v>
      </c>
      <c r="AT3103" s="175" t="str">
        <f t="shared" si="4286"/>
        <v>AT$13</v>
      </c>
      <c r="AU3103" s="175" t="str">
        <f t="shared" si="4286"/>
        <v>AU$13</v>
      </c>
      <c r="AV3103" s="175" t="str">
        <f t="shared" si="4286"/>
        <v>AV$13</v>
      </c>
      <c r="AW3103" s="175" t="str">
        <f t="shared" si="4286"/>
        <v>AW$13</v>
      </c>
      <c r="AX3103" s="175" t="str">
        <f t="shared" si="4286"/>
        <v>AX$13</v>
      </c>
      <c r="AY3103" s="175" t="str">
        <f t="shared" si="4286"/>
        <v>AY$13</v>
      </c>
      <c r="AZ3103" s="175" t="str">
        <f t="shared" si="4286"/>
        <v>AZ$13</v>
      </c>
      <c r="BA3103" s="175" t="str">
        <f t="shared" si="4286"/>
        <v>BA$13</v>
      </c>
      <c r="BB3103" s="175" t="str">
        <f t="shared" si="4286"/>
        <v>BB$13</v>
      </c>
      <c r="BC3103" s="175" t="str">
        <f t="shared" si="4286"/>
        <v>BC$13</v>
      </c>
      <c r="BD3103" s="175" t="str">
        <f t="shared" si="4286"/>
        <v>BD$13</v>
      </c>
      <c r="BE3103" s="175" t="str">
        <f t="shared" si="4286"/>
        <v>BE$13</v>
      </c>
      <c r="BF3103" s="175" t="str">
        <f t="shared" si="4286"/>
        <v>BF$13</v>
      </c>
      <c r="BG3103" s="175" t="str">
        <f t="shared" si="4286"/>
        <v>BG$13</v>
      </c>
      <c r="BH3103" s="175" t="str">
        <f t="shared" si="4286"/>
        <v>BH$13</v>
      </c>
      <c r="BI3103" s="175" t="str">
        <f t="shared" si="4286"/>
        <v>BI$13</v>
      </c>
      <c r="BJ3103" s="175" t="str">
        <f t="shared" si="4286"/>
        <v>BJ$13</v>
      </c>
      <c r="BK3103" s="175" t="str">
        <f t="shared" si="4286"/>
        <v>BK$13</v>
      </c>
      <c r="BL3103" s="175" t="str">
        <f t="shared" si="4286"/>
        <v>BL$13</v>
      </c>
      <c r="BM3103" s="175" t="str">
        <f t="shared" si="4286"/>
        <v>BM$13</v>
      </c>
      <c r="BN3103" s="175" t="str">
        <f t="shared" si="4286"/>
        <v>BN$13</v>
      </c>
      <c r="BO3103" s="175" t="str">
        <f t="shared" si="4286"/>
        <v>BO$13</v>
      </c>
      <c r="BP3103" s="175" t="str">
        <f t="shared" si="4286"/>
        <v>BP$13</v>
      </c>
      <c r="BQ3103" s="175" t="str">
        <f t="shared" si="4286"/>
        <v>BQ$13</v>
      </c>
      <c r="BR3103" s="175" t="str">
        <f t="shared" si="4286"/>
        <v>BR$13</v>
      </c>
      <c r="BS3103" s="175" t="str">
        <f t="shared" si="4286"/>
        <v>BS$13</v>
      </c>
      <c r="BT3103" s="175" t="str">
        <f t="shared" si="4286"/>
        <v>BT$13</v>
      </c>
      <c r="BU3103" s="175" t="str">
        <f t="shared" si="4286"/>
        <v>BU$13</v>
      </c>
      <c r="BV3103" s="175" t="str">
        <f t="shared" si="4286"/>
        <v>BV$13</v>
      </c>
      <c r="BW3103" s="175" t="str">
        <f t="shared" si="4286"/>
        <v>BW$13</v>
      </c>
      <c r="BX3103" s="175" t="str">
        <f t="shared" si="4286"/>
        <v>BX$13</v>
      </c>
      <c r="BY3103" s="175" t="str">
        <f t="shared" si="4286"/>
        <v>BY$13</v>
      </c>
      <c r="BZ3103" s="175" t="str">
        <f t="shared" si="4286"/>
        <v>BZ$13</v>
      </c>
      <c r="CA3103" s="175" t="str">
        <f t="shared" si="4286"/>
        <v>CA$13</v>
      </c>
      <c r="CB3103" s="175" t="str">
        <f t="shared" si="4286"/>
        <v>CB$13</v>
      </c>
      <c r="CC3103" s="175" t="str">
        <f t="shared" si="4286"/>
        <v>CC$13</v>
      </c>
      <c r="CD3103" s="175" t="str">
        <f t="shared" si="4286"/>
        <v>CD$13</v>
      </c>
      <c r="CE3103" s="175" t="str">
        <f t="shared" ref="CE3103:CK3103" si="4287">CE3086</f>
        <v>CE$13</v>
      </c>
      <c r="CF3103" s="175" t="str">
        <f t="shared" si="4287"/>
        <v>CF$13</v>
      </c>
      <c r="CG3103" s="175" t="str">
        <f t="shared" si="4287"/>
        <v>CG$13</v>
      </c>
      <c r="CH3103" s="175" t="str">
        <f t="shared" si="4287"/>
        <v>CH$13</v>
      </c>
      <c r="CI3103" s="175" t="str">
        <f t="shared" si="4287"/>
        <v>CI$13</v>
      </c>
      <c r="CJ3103" s="175" t="str">
        <f t="shared" si="4287"/>
        <v>CJ$13</v>
      </c>
      <c r="CK3103" s="175" t="str">
        <f t="shared" si="4287"/>
        <v>CK$13</v>
      </c>
      <c r="CL3103" s="175" t="str">
        <f t="shared" ref="CL3103" si="4288">CL3086</f>
        <v>CL$13</v>
      </c>
    </row>
    <row r="3104" spans="2:90" x14ac:dyDescent="0.4">
      <c r="B3104" s="187" t="str">
        <f>B3091</f>
        <v>Simple inventory- IS driven:</v>
      </c>
      <c r="D3104" t="s">
        <v>406</v>
      </c>
      <c r="E3104" s="8" t="str">
        <f t="shared" si="4226"/>
        <v>3104 WCINV-IS</v>
      </c>
      <c r="G3104" t="s">
        <v>332</v>
      </c>
      <c r="H3104" s="12"/>
      <c r="I3104" s="60"/>
      <c r="J3104" s="60"/>
      <c r="K3104" s="15"/>
      <c r="L3104" s="15"/>
      <c r="M3104" s="15"/>
      <c r="N3104" s="15"/>
      <c r="O3104" s="15"/>
      <c r="P3104" s="15"/>
      <c r="R3104" s="15"/>
      <c r="S3104" s="175">
        <f t="shared" ref="S3104" si="4289">S3087</f>
        <v>0</v>
      </c>
      <c r="T3104" s="175">
        <f t="shared" ref="T3104:CD3104" si="4290">T3087</f>
        <v>0</v>
      </c>
      <c r="U3104" s="175">
        <f t="shared" si="4290"/>
        <v>0</v>
      </c>
      <c r="V3104" s="175">
        <f t="shared" si="4290"/>
        <v>0</v>
      </c>
      <c r="W3104" s="175">
        <f t="shared" si="4290"/>
        <v>0</v>
      </c>
      <c r="X3104" s="175">
        <f t="shared" si="4290"/>
        <v>0</v>
      </c>
      <c r="Y3104" s="175">
        <f t="shared" si="4290"/>
        <v>0</v>
      </c>
      <c r="Z3104" s="175">
        <f t="shared" si="4290"/>
        <v>0</v>
      </c>
      <c r="AA3104" s="175">
        <f t="shared" si="4290"/>
        <v>0</v>
      </c>
      <c r="AB3104" s="175">
        <f t="shared" si="4290"/>
        <v>0</v>
      </c>
      <c r="AC3104" s="175">
        <f t="shared" si="4290"/>
        <v>0</v>
      </c>
      <c r="AD3104" s="175">
        <f t="shared" si="4290"/>
        <v>0</v>
      </c>
      <c r="AE3104" s="175">
        <f t="shared" si="4290"/>
        <v>0</v>
      </c>
      <c r="AF3104" s="175">
        <f t="shared" si="4290"/>
        <v>0</v>
      </c>
      <c r="AG3104" s="175">
        <f t="shared" si="4290"/>
        <v>0</v>
      </c>
      <c r="AH3104" s="175">
        <f t="shared" si="4290"/>
        <v>0</v>
      </c>
      <c r="AI3104" s="175">
        <f t="shared" si="4290"/>
        <v>0</v>
      </c>
      <c r="AJ3104" s="175">
        <f t="shared" si="4290"/>
        <v>0</v>
      </c>
      <c r="AK3104" s="175">
        <f t="shared" si="4290"/>
        <v>0</v>
      </c>
      <c r="AL3104" s="175">
        <f t="shared" si="4290"/>
        <v>0</v>
      </c>
      <c r="AM3104" s="175">
        <f t="shared" si="4290"/>
        <v>0</v>
      </c>
      <c r="AN3104" s="175">
        <f t="shared" si="4290"/>
        <v>0</v>
      </c>
      <c r="AO3104" s="175">
        <f t="shared" si="4290"/>
        <v>0</v>
      </c>
      <c r="AP3104" s="175">
        <f t="shared" si="4290"/>
        <v>0</v>
      </c>
      <c r="AQ3104" s="175">
        <f t="shared" si="4290"/>
        <v>0</v>
      </c>
      <c r="AR3104" s="175">
        <f t="shared" si="4290"/>
        <v>0</v>
      </c>
      <c r="AS3104" s="175">
        <f t="shared" si="4290"/>
        <v>0</v>
      </c>
      <c r="AT3104" s="175">
        <f t="shared" si="4290"/>
        <v>0</v>
      </c>
      <c r="AU3104" s="175">
        <f t="shared" si="4290"/>
        <v>0</v>
      </c>
      <c r="AV3104" s="175">
        <f t="shared" si="4290"/>
        <v>0</v>
      </c>
      <c r="AW3104" s="175">
        <f t="shared" si="4290"/>
        <v>0</v>
      </c>
      <c r="AX3104" s="175">
        <f t="shared" si="4290"/>
        <v>0</v>
      </c>
      <c r="AY3104" s="175">
        <f t="shared" si="4290"/>
        <v>0</v>
      </c>
      <c r="AZ3104" s="175">
        <f t="shared" si="4290"/>
        <v>0</v>
      </c>
      <c r="BA3104" s="175">
        <f t="shared" si="4290"/>
        <v>0</v>
      </c>
      <c r="BB3104" s="175">
        <f t="shared" si="4290"/>
        <v>0</v>
      </c>
      <c r="BC3104" s="175">
        <f t="shared" si="4290"/>
        <v>0</v>
      </c>
      <c r="BD3104" s="175">
        <f t="shared" si="4290"/>
        <v>0</v>
      </c>
      <c r="BE3104" s="175">
        <f t="shared" si="4290"/>
        <v>0</v>
      </c>
      <c r="BF3104" s="175">
        <f t="shared" si="4290"/>
        <v>0</v>
      </c>
      <c r="BG3104" s="175">
        <f t="shared" si="4290"/>
        <v>0</v>
      </c>
      <c r="BH3104" s="175">
        <f t="shared" si="4290"/>
        <v>0</v>
      </c>
      <c r="BI3104" s="175">
        <f t="shared" si="4290"/>
        <v>0</v>
      </c>
      <c r="BJ3104" s="175">
        <f t="shared" si="4290"/>
        <v>0</v>
      </c>
      <c r="BK3104" s="175">
        <f t="shared" si="4290"/>
        <v>0</v>
      </c>
      <c r="BL3104" s="175">
        <f t="shared" si="4290"/>
        <v>0</v>
      </c>
      <c r="BM3104" s="175">
        <f t="shared" si="4290"/>
        <v>0</v>
      </c>
      <c r="BN3104" s="175">
        <f t="shared" si="4290"/>
        <v>0</v>
      </c>
      <c r="BO3104" s="175">
        <f t="shared" si="4290"/>
        <v>0</v>
      </c>
      <c r="BP3104" s="175">
        <f t="shared" si="4290"/>
        <v>0</v>
      </c>
      <c r="BQ3104" s="175">
        <f t="shared" si="4290"/>
        <v>0</v>
      </c>
      <c r="BR3104" s="175">
        <f t="shared" si="4290"/>
        <v>0</v>
      </c>
      <c r="BS3104" s="175">
        <f t="shared" si="4290"/>
        <v>0</v>
      </c>
      <c r="BT3104" s="175">
        <f t="shared" si="4290"/>
        <v>0</v>
      </c>
      <c r="BU3104" s="175">
        <f t="shared" si="4290"/>
        <v>0</v>
      </c>
      <c r="BV3104" s="175">
        <f t="shared" si="4290"/>
        <v>0</v>
      </c>
      <c r="BW3104" s="175">
        <f t="shared" si="4290"/>
        <v>0</v>
      </c>
      <c r="BX3104" s="175">
        <f t="shared" si="4290"/>
        <v>0</v>
      </c>
      <c r="BY3104" s="175">
        <f t="shared" si="4290"/>
        <v>0</v>
      </c>
      <c r="BZ3104" s="175">
        <f t="shared" si="4290"/>
        <v>0</v>
      </c>
      <c r="CA3104" s="175">
        <f t="shared" si="4290"/>
        <v>0</v>
      </c>
      <c r="CB3104" s="175">
        <f t="shared" si="4290"/>
        <v>0</v>
      </c>
      <c r="CC3104" s="175">
        <f t="shared" si="4290"/>
        <v>0</v>
      </c>
      <c r="CD3104" s="175">
        <f t="shared" si="4290"/>
        <v>0</v>
      </c>
      <c r="CE3104" s="175">
        <f t="shared" ref="CE3104:CK3104" si="4291">CE3087</f>
        <v>0</v>
      </c>
      <c r="CF3104" s="175">
        <f t="shared" si="4291"/>
        <v>0</v>
      </c>
      <c r="CG3104" s="175">
        <f t="shared" si="4291"/>
        <v>0</v>
      </c>
      <c r="CH3104" s="175">
        <f t="shared" si="4291"/>
        <v>0</v>
      </c>
      <c r="CI3104" s="175">
        <f t="shared" si="4291"/>
        <v>0</v>
      </c>
      <c r="CJ3104" s="175">
        <f t="shared" si="4291"/>
        <v>0</v>
      </c>
      <c r="CK3104" s="175">
        <f t="shared" si="4291"/>
        <v>0</v>
      </c>
      <c r="CL3104" s="175">
        <f t="shared" ref="CL3104" si="4292">CL3087</f>
        <v>0</v>
      </c>
    </row>
    <row r="3105" spans="2:90" x14ac:dyDescent="0.4">
      <c r="B3105" s="187" t="str">
        <f>SUBSTITUTE(TRIM(MID(B3091, SEARCH("-", B3091) + 1, LEN(B3091))),":","")</f>
        <v>IS driven</v>
      </c>
      <c r="D3105" t="s">
        <v>406</v>
      </c>
      <c r="E3105" s="8" t="str">
        <f t="shared" si="4226"/>
        <v>3105 WCINV-IS</v>
      </c>
      <c r="G3105" t="s">
        <v>332</v>
      </c>
      <c r="H3105" s="12"/>
      <c r="I3105" s="60"/>
      <c r="J3105" s="60"/>
      <c r="K3105" s="15"/>
      <c r="L3105" s="15"/>
      <c r="M3105" s="15"/>
      <c r="N3105" s="15"/>
      <c r="O3105" s="15"/>
      <c r="P3105" s="15"/>
      <c r="R3105" s="15"/>
      <c r="S3105" s="208" t="str">
        <f t="shared" ref="S3105" si="4293">ADDRESS(ROW(S3096),COLUMN(S3096),2)</f>
        <v>S$3096</v>
      </c>
      <c r="T3105" s="208" t="str">
        <f t="shared" ref="T3105:AX3105" si="4294">ADDRESS(ROW(T3096),COLUMN(T3096),2)</f>
        <v>T$3096</v>
      </c>
      <c r="U3105" s="208" t="str">
        <f t="shared" si="4294"/>
        <v>U$3096</v>
      </c>
      <c r="V3105" s="208" t="str">
        <f t="shared" si="4294"/>
        <v>V$3096</v>
      </c>
      <c r="W3105" s="208" t="str">
        <f t="shared" si="4294"/>
        <v>W$3096</v>
      </c>
      <c r="X3105" s="208" t="str">
        <f t="shared" si="4294"/>
        <v>X$3096</v>
      </c>
      <c r="Y3105" s="208" t="str">
        <f t="shared" si="4294"/>
        <v>Y$3096</v>
      </c>
      <c r="Z3105" s="208" t="str">
        <f t="shared" si="4294"/>
        <v>Z$3096</v>
      </c>
      <c r="AA3105" s="208" t="str">
        <f t="shared" si="4294"/>
        <v>AA$3096</v>
      </c>
      <c r="AB3105" s="208" t="str">
        <f t="shared" si="4294"/>
        <v>AB$3096</v>
      </c>
      <c r="AC3105" s="208" t="str">
        <f t="shared" si="4294"/>
        <v>AC$3096</v>
      </c>
      <c r="AD3105" s="208" t="str">
        <f t="shared" si="4294"/>
        <v>AD$3096</v>
      </c>
      <c r="AE3105" s="208" t="str">
        <f t="shared" si="4294"/>
        <v>AE$3096</v>
      </c>
      <c r="AF3105" s="208" t="str">
        <f t="shared" si="4294"/>
        <v>AF$3096</v>
      </c>
      <c r="AG3105" s="208" t="str">
        <f t="shared" si="4294"/>
        <v>AG$3096</v>
      </c>
      <c r="AH3105" s="208" t="str">
        <f t="shared" si="4294"/>
        <v>AH$3096</v>
      </c>
      <c r="AI3105" s="208" t="str">
        <f t="shared" si="4294"/>
        <v>AI$3096</v>
      </c>
      <c r="AJ3105" s="208" t="str">
        <f t="shared" si="4294"/>
        <v>AJ$3096</v>
      </c>
      <c r="AK3105" s="208" t="str">
        <f t="shared" si="4294"/>
        <v>AK$3096</v>
      </c>
      <c r="AL3105" s="208" t="str">
        <f t="shared" si="4294"/>
        <v>AL$3096</v>
      </c>
      <c r="AM3105" s="208" t="str">
        <f t="shared" si="4294"/>
        <v>AM$3096</v>
      </c>
      <c r="AN3105" s="208" t="str">
        <f t="shared" si="4294"/>
        <v>AN$3096</v>
      </c>
      <c r="AO3105" s="208" t="str">
        <f t="shared" si="4294"/>
        <v>AO$3096</v>
      </c>
      <c r="AP3105" s="208" t="str">
        <f t="shared" si="4294"/>
        <v>AP$3096</v>
      </c>
      <c r="AQ3105" s="208" t="str">
        <f t="shared" si="4294"/>
        <v>AQ$3096</v>
      </c>
      <c r="AR3105" s="208" t="str">
        <f t="shared" si="4294"/>
        <v>AR$3096</v>
      </c>
      <c r="AS3105" s="208" t="str">
        <f t="shared" si="4294"/>
        <v>AS$3096</v>
      </c>
      <c r="AT3105" s="208" t="str">
        <f t="shared" si="4294"/>
        <v>AT$3096</v>
      </c>
      <c r="AU3105" s="208" t="str">
        <f t="shared" si="4294"/>
        <v>AU$3096</v>
      </c>
      <c r="AV3105" s="208" t="str">
        <f t="shared" si="4294"/>
        <v>AV$3096</v>
      </c>
      <c r="AW3105" s="208" t="str">
        <f t="shared" si="4294"/>
        <v>AW$3096</v>
      </c>
      <c r="AX3105" s="208" t="str">
        <f t="shared" si="4294"/>
        <v>AX$3096</v>
      </c>
      <c r="AY3105" s="208" t="str">
        <f t="shared" ref="AY3105:CD3105" si="4295">ADDRESS(ROW(AY3096),COLUMN(AY3096),2)</f>
        <v>AY$3096</v>
      </c>
      <c r="AZ3105" s="208" t="str">
        <f t="shared" si="4295"/>
        <v>AZ$3096</v>
      </c>
      <c r="BA3105" s="208" t="str">
        <f t="shared" si="4295"/>
        <v>BA$3096</v>
      </c>
      <c r="BB3105" s="208" t="str">
        <f t="shared" si="4295"/>
        <v>BB$3096</v>
      </c>
      <c r="BC3105" s="208" t="str">
        <f t="shared" si="4295"/>
        <v>BC$3096</v>
      </c>
      <c r="BD3105" s="208" t="str">
        <f t="shared" si="4295"/>
        <v>BD$3096</v>
      </c>
      <c r="BE3105" s="208" t="str">
        <f t="shared" si="4295"/>
        <v>BE$3096</v>
      </c>
      <c r="BF3105" s="208" t="str">
        <f t="shared" si="4295"/>
        <v>BF$3096</v>
      </c>
      <c r="BG3105" s="208" t="str">
        <f t="shared" si="4295"/>
        <v>BG$3096</v>
      </c>
      <c r="BH3105" s="208" t="str">
        <f t="shared" si="4295"/>
        <v>BH$3096</v>
      </c>
      <c r="BI3105" s="208" t="str">
        <f t="shared" si="4295"/>
        <v>BI$3096</v>
      </c>
      <c r="BJ3105" s="208" t="str">
        <f t="shared" si="4295"/>
        <v>BJ$3096</v>
      </c>
      <c r="BK3105" s="208" t="str">
        <f t="shared" si="4295"/>
        <v>BK$3096</v>
      </c>
      <c r="BL3105" s="208" t="str">
        <f t="shared" si="4295"/>
        <v>BL$3096</v>
      </c>
      <c r="BM3105" s="208" t="str">
        <f t="shared" si="4295"/>
        <v>BM$3096</v>
      </c>
      <c r="BN3105" s="208" t="str">
        <f t="shared" si="4295"/>
        <v>BN$3096</v>
      </c>
      <c r="BO3105" s="208" t="str">
        <f t="shared" si="4295"/>
        <v>BO$3096</v>
      </c>
      <c r="BP3105" s="208" t="str">
        <f t="shared" si="4295"/>
        <v>BP$3096</v>
      </c>
      <c r="BQ3105" s="208" t="str">
        <f t="shared" si="4295"/>
        <v>BQ$3096</v>
      </c>
      <c r="BR3105" s="208" t="str">
        <f t="shared" si="4295"/>
        <v>BR$3096</v>
      </c>
      <c r="BS3105" s="208" t="str">
        <f t="shared" si="4295"/>
        <v>BS$3096</v>
      </c>
      <c r="BT3105" s="208" t="str">
        <f t="shared" si="4295"/>
        <v>BT$3096</v>
      </c>
      <c r="BU3105" s="208" t="str">
        <f t="shared" si="4295"/>
        <v>BU$3096</v>
      </c>
      <c r="BV3105" s="208" t="str">
        <f t="shared" si="4295"/>
        <v>BV$3096</v>
      </c>
      <c r="BW3105" s="208" t="str">
        <f t="shared" si="4295"/>
        <v>BW$3096</v>
      </c>
      <c r="BX3105" s="208" t="str">
        <f t="shared" si="4295"/>
        <v>BX$3096</v>
      </c>
      <c r="BY3105" s="208" t="str">
        <f t="shared" si="4295"/>
        <v>BY$3096</v>
      </c>
      <c r="BZ3105" s="208" t="str">
        <f t="shared" si="4295"/>
        <v>BZ$3096</v>
      </c>
      <c r="CA3105" s="208" t="str">
        <f t="shared" si="4295"/>
        <v>CA$3096</v>
      </c>
      <c r="CB3105" s="208" t="str">
        <f t="shared" si="4295"/>
        <v>CB$3096</v>
      </c>
      <c r="CC3105" s="208" t="str">
        <f t="shared" si="4295"/>
        <v>CC$3096</v>
      </c>
      <c r="CD3105" s="208" t="str">
        <f t="shared" si="4295"/>
        <v>CD$3096</v>
      </c>
      <c r="CE3105" s="208" t="str">
        <f t="shared" ref="CE3105:CK3105" si="4296">ADDRESS(ROW(CE3096),COLUMN(CE3096),2)</f>
        <v>CE$3096</v>
      </c>
      <c r="CF3105" s="208" t="str">
        <f t="shared" si="4296"/>
        <v>CF$3096</v>
      </c>
      <c r="CG3105" s="208" t="str">
        <f t="shared" si="4296"/>
        <v>CG$3096</v>
      </c>
      <c r="CH3105" s="208" t="str">
        <f t="shared" si="4296"/>
        <v>CH$3096</v>
      </c>
      <c r="CI3105" s="208" t="str">
        <f t="shared" si="4296"/>
        <v>CI$3096</v>
      </c>
      <c r="CJ3105" s="208" t="str">
        <f t="shared" si="4296"/>
        <v>CJ$3096</v>
      </c>
      <c r="CK3105" s="208" t="str">
        <f t="shared" si="4296"/>
        <v>CK$3096</v>
      </c>
      <c r="CL3105" s="208" t="str">
        <f t="shared" ref="CL3105" si="4297">ADDRESS(ROW(CL3096),COLUMN(CL3096),2)</f>
        <v>CL$3096</v>
      </c>
    </row>
    <row r="3106" spans="2:90" x14ac:dyDescent="0.4">
      <c r="B3106" s="132" t="str">
        <f>Codes!B3089</f>
        <v>Secondary revenue driver</v>
      </c>
      <c r="D3106" t="s">
        <v>406</v>
      </c>
      <c r="E3106" s="8" t="str">
        <f t="shared" si="4226"/>
        <v>3106 WCINV-IS</v>
      </c>
      <c r="G3106" t="s">
        <v>332</v>
      </c>
      <c r="H3106" s="12"/>
      <c r="I3106" s="60"/>
      <c r="J3106" s="60"/>
      <c r="K3106" s="15"/>
      <c r="L3106" s="15"/>
      <c r="M3106" s="15"/>
      <c r="N3106" s="15"/>
      <c r="O3106" s="15"/>
      <c r="P3106" s="15"/>
      <c r="R3106" s="15"/>
      <c r="S3106" s="208" t="str">
        <f t="shared" ref="S3106" si="4298">ADDRESS(ROW(S3095),COLUMN(S3095),2)</f>
        <v>S$3095</v>
      </c>
      <c r="T3106" s="208" t="str">
        <f t="shared" ref="T3106:AX3106" si="4299">ADDRESS(ROW(T3095),COLUMN(T3095),2)</f>
        <v>T$3095</v>
      </c>
      <c r="U3106" s="208" t="str">
        <f t="shared" si="4299"/>
        <v>U$3095</v>
      </c>
      <c r="V3106" s="208" t="str">
        <f t="shared" si="4299"/>
        <v>V$3095</v>
      </c>
      <c r="W3106" s="208" t="str">
        <f t="shared" si="4299"/>
        <v>W$3095</v>
      </c>
      <c r="X3106" s="208" t="str">
        <f t="shared" si="4299"/>
        <v>X$3095</v>
      </c>
      <c r="Y3106" s="208" t="str">
        <f t="shared" si="4299"/>
        <v>Y$3095</v>
      </c>
      <c r="Z3106" s="208" t="str">
        <f t="shared" si="4299"/>
        <v>Z$3095</v>
      </c>
      <c r="AA3106" s="208" t="str">
        <f t="shared" si="4299"/>
        <v>AA$3095</v>
      </c>
      <c r="AB3106" s="208" t="str">
        <f t="shared" si="4299"/>
        <v>AB$3095</v>
      </c>
      <c r="AC3106" s="208" t="str">
        <f t="shared" si="4299"/>
        <v>AC$3095</v>
      </c>
      <c r="AD3106" s="208" t="str">
        <f t="shared" si="4299"/>
        <v>AD$3095</v>
      </c>
      <c r="AE3106" s="208" t="str">
        <f t="shared" si="4299"/>
        <v>AE$3095</v>
      </c>
      <c r="AF3106" s="208" t="str">
        <f t="shared" si="4299"/>
        <v>AF$3095</v>
      </c>
      <c r="AG3106" s="208" t="str">
        <f t="shared" si="4299"/>
        <v>AG$3095</v>
      </c>
      <c r="AH3106" s="208" t="str">
        <f t="shared" si="4299"/>
        <v>AH$3095</v>
      </c>
      <c r="AI3106" s="208" t="str">
        <f t="shared" si="4299"/>
        <v>AI$3095</v>
      </c>
      <c r="AJ3106" s="208" t="str">
        <f t="shared" si="4299"/>
        <v>AJ$3095</v>
      </c>
      <c r="AK3106" s="208" t="str">
        <f t="shared" si="4299"/>
        <v>AK$3095</v>
      </c>
      <c r="AL3106" s="208" t="str">
        <f t="shared" si="4299"/>
        <v>AL$3095</v>
      </c>
      <c r="AM3106" s="208" t="str">
        <f t="shared" si="4299"/>
        <v>AM$3095</v>
      </c>
      <c r="AN3106" s="208" t="str">
        <f t="shared" si="4299"/>
        <v>AN$3095</v>
      </c>
      <c r="AO3106" s="208" t="str">
        <f t="shared" si="4299"/>
        <v>AO$3095</v>
      </c>
      <c r="AP3106" s="208" t="str">
        <f t="shared" si="4299"/>
        <v>AP$3095</v>
      </c>
      <c r="AQ3106" s="208" t="str">
        <f t="shared" si="4299"/>
        <v>AQ$3095</v>
      </c>
      <c r="AR3106" s="208" t="str">
        <f t="shared" si="4299"/>
        <v>AR$3095</v>
      </c>
      <c r="AS3106" s="208" t="str">
        <f t="shared" si="4299"/>
        <v>AS$3095</v>
      </c>
      <c r="AT3106" s="208" t="str">
        <f t="shared" si="4299"/>
        <v>AT$3095</v>
      </c>
      <c r="AU3106" s="208" t="str">
        <f t="shared" si="4299"/>
        <v>AU$3095</v>
      </c>
      <c r="AV3106" s="208" t="str">
        <f t="shared" si="4299"/>
        <v>AV$3095</v>
      </c>
      <c r="AW3106" s="208" t="str">
        <f t="shared" si="4299"/>
        <v>AW$3095</v>
      </c>
      <c r="AX3106" s="208" t="str">
        <f t="shared" si="4299"/>
        <v>AX$3095</v>
      </c>
      <c r="AY3106" s="208" t="str">
        <f t="shared" ref="AY3106:CD3106" si="4300">ADDRESS(ROW(AY3095),COLUMN(AY3095),2)</f>
        <v>AY$3095</v>
      </c>
      <c r="AZ3106" s="208" t="str">
        <f t="shared" si="4300"/>
        <v>AZ$3095</v>
      </c>
      <c r="BA3106" s="208" t="str">
        <f t="shared" si="4300"/>
        <v>BA$3095</v>
      </c>
      <c r="BB3106" s="208" t="str">
        <f t="shared" si="4300"/>
        <v>BB$3095</v>
      </c>
      <c r="BC3106" s="208" t="str">
        <f t="shared" si="4300"/>
        <v>BC$3095</v>
      </c>
      <c r="BD3106" s="208" t="str">
        <f t="shared" si="4300"/>
        <v>BD$3095</v>
      </c>
      <c r="BE3106" s="208" t="str">
        <f t="shared" si="4300"/>
        <v>BE$3095</v>
      </c>
      <c r="BF3106" s="208" t="str">
        <f t="shared" si="4300"/>
        <v>BF$3095</v>
      </c>
      <c r="BG3106" s="208" t="str">
        <f t="shared" si="4300"/>
        <v>BG$3095</v>
      </c>
      <c r="BH3106" s="208" t="str">
        <f t="shared" si="4300"/>
        <v>BH$3095</v>
      </c>
      <c r="BI3106" s="208" t="str">
        <f t="shared" si="4300"/>
        <v>BI$3095</v>
      </c>
      <c r="BJ3106" s="208" t="str">
        <f t="shared" si="4300"/>
        <v>BJ$3095</v>
      </c>
      <c r="BK3106" s="208" t="str">
        <f t="shared" si="4300"/>
        <v>BK$3095</v>
      </c>
      <c r="BL3106" s="208" t="str">
        <f t="shared" si="4300"/>
        <v>BL$3095</v>
      </c>
      <c r="BM3106" s="208" t="str">
        <f t="shared" si="4300"/>
        <v>BM$3095</v>
      </c>
      <c r="BN3106" s="208" t="str">
        <f t="shared" si="4300"/>
        <v>BN$3095</v>
      </c>
      <c r="BO3106" s="208" t="str">
        <f t="shared" si="4300"/>
        <v>BO$3095</v>
      </c>
      <c r="BP3106" s="208" t="str">
        <f t="shared" si="4300"/>
        <v>BP$3095</v>
      </c>
      <c r="BQ3106" s="208" t="str">
        <f t="shared" si="4300"/>
        <v>BQ$3095</v>
      </c>
      <c r="BR3106" s="208" t="str">
        <f t="shared" si="4300"/>
        <v>BR$3095</v>
      </c>
      <c r="BS3106" s="208" t="str">
        <f t="shared" si="4300"/>
        <v>BS$3095</v>
      </c>
      <c r="BT3106" s="208" t="str">
        <f t="shared" si="4300"/>
        <v>BT$3095</v>
      </c>
      <c r="BU3106" s="208" t="str">
        <f t="shared" si="4300"/>
        <v>BU$3095</v>
      </c>
      <c r="BV3106" s="208" t="str">
        <f t="shared" si="4300"/>
        <v>BV$3095</v>
      </c>
      <c r="BW3106" s="208" t="str">
        <f t="shared" si="4300"/>
        <v>BW$3095</v>
      </c>
      <c r="BX3106" s="208" t="str">
        <f t="shared" si="4300"/>
        <v>BX$3095</v>
      </c>
      <c r="BY3106" s="208" t="str">
        <f t="shared" si="4300"/>
        <v>BY$3095</v>
      </c>
      <c r="BZ3106" s="208" t="str">
        <f t="shared" si="4300"/>
        <v>BZ$3095</v>
      </c>
      <c r="CA3106" s="208" t="str">
        <f t="shared" si="4300"/>
        <v>CA$3095</v>
      </c>
      <c r="CB3106" s="208" t="str">
        <f t="shared" si="4300"/>
        <v>CB$3095</v>
      </c>
      <c r="CC3106" s="208" t="str">
        <f t="shared" si="4300"/>
        <v>CC$3095</v>
      </c>
      <c r="CD3106" s="208" t="str">
        <f t="shared" si="4300"/>
        <v>CD$3095</v>
      </c>
      <c r="CE3106" s="208" t="str">
        <f t="shared" ref="CE3106:CK3106" si="4301">ADDRESS(ROW(CE3095),COLUMN(CE3095),2)</f>
        <v>CE$3095</v>
      </c>
      <c r="CF3106" s="208" t="str">
        <f t="shared" si="4301"/>
        <v>CF$3095</v>
      </c>
      <c r="CG3106" s="208" t="str">
        <f t="shared" si="4301"/>
        <v>CG$3095</v>
      </c>
      <c r="CH3106" s="208" t="str">
        <f t="shared" si="4301"/>
        <v>CH$3095</v>
      </c>
      <c r="CI3106" s="208" t="str">
        <f t="shared" si="4301"/>
        <v>CI$3095</v>
      </c>
      <c r="CJ3106" s="208" t="str">
        <f t="shared" si="4301"/>
        <v>CJ$3095</v>
      </c>
      <c r="CK3106" s="208" t="str">
        <f t="shared" si="4301"/>
        <v>CK$3095</v>
      </c>
      <c r="CL3106" s="208" t="str">
        <f t="shared" ref="CL3106" si="4302">ADDRESS(ROW(CL3095),COLUMN(CL3095),2)</f>
        <v>CL$3095</v>
      </c>
    </row>
    <row r="3107" spans="2:90" x14ac:dyDescent="0.4">
      <c r="E3107" s="8"/>
      <c r="H3107" s="12"/>
      <c r="I3107" s="60"/>
      <c r="J3107" s="60"/>
      <c r="K3107" s="15"/>
      <c r="L3107" s="15"/>
      <c r="M3107" s="15"/>
      <c r="N3107" s="15"/>
      <c r="O3107" s="15"/>
      <c r="P3107" s="15"/>
      <c r="R3107" s="15"/>
      <c r="S3107" s="76"/>
      <c r="T3107" s="76"/>
      <c r="U3107" s="76"/>
      <c r="V3107" s="76"/>
      <c r="W3107" s="76"/>
      <c r="X3107" s="76"/>
      <c r="Y3107" s="76"/>
      <c r="Z3107" s="76"/>
      <c r="AA3107" s="76"/>
      <c r="AB3107" s="76"/>
      <c r="AC3107" s="76"/>
      <c r="AD3107" s="76"/>
      <c r="AE3107" s="76"/>
      <c r="AF3107" s="76"/>
      <c r="AG3107" s="76"/>
      <c r="AH3107" s="76"/>
      <c r="AI3107" s="76"/>
      <c r="AJ3107" s="76"/>
      <c r="AK3107" s="76"/>
      <c r="AL3107" s="76"/>
      <c r="AM3107" s="76"/>
      <c r="AN3107" s="76"/>
      <c r="AO3107" s="76"/>
      <c r="AP3107" s="76"/>
      <c r="AQ3107" s="76"/>
      <c r="AR3107" s="76"/>
      <c r="AS3107" s="76"/>
      <c r="AT3107" s="76"/>
      <c r="AU3107" s="76"/>
      <c r="AV3107" s="76"/>
      <c r="AW3107" s="76"/>
      <c r="AX3107" s="76"/>
      <c r="AY3107" s="76"/>
      <c r="AZ3107" s="76"/>
      <c r="BA3107" s="76"/>
      <c r="BB3107" s="76"/>
      <c r="BC3107" s="76"/>
      <c r="BD3107" s="76"/>
      <c r="BE3107" s="76"/>
      <c r="BF3107" s="76"/>
      <c r="BG3107" s="76"/>
      <c r="BH3107" s="76"/>
      <c r="BI3107" s="76"/>
      <c r="BJ3107" s="76"/>
      <c r="BK3107" s="76"/>
      <c r="BL3107" s="76"/>
      <c r="BM3107" s="76"/>
      <c r="BN3107" s="76"/>
      <c r="BO3107" s="76"/>
      <c r="BP3107" s="76"/>
      <c r="BQ3107" s="76"/>
      <c r="BR3107" s="76"/>
      <c r="BS3107" s="76"/>
      <c r="BT3107" s="76"/>
      <c r="BU3107" s="76"/>
      <c r="BV3107" s="76"/>
      <c r="BW3107" s="76"/>
      <c r="BX3107" s="76"/>
      <c r="BY3107" s="76"/>
      <c r="BZ3107" s="76"/>
      <c r="CA3107" s="76"/>
      <c r="CB3107" s="76"/>
      <c r="CC3107" s="76"/>
      <c r="CD3107" s="76"/>
      <c r="CE3107" s="76"/>
      <c r="CF3107" s="76"/>
      <c r="CG3107" s="76"/>
      <c r="CH3107" s="76"/>
      <c r="CI3107" s="76"/>
      <c r="CJ3107" s="76"/>
      <c r="CK3107" s="76"/>
      <c r="CL3107" s="76"/>
    </row>
    <row r="3108" spans="2:90" x14ac:dyDescent="0.4">
      <c r="B3108" s="171" t="s">
        <v>490</v>
      </c>
      <c r="E3108" s="8"/>
      <c r="H3108" s="170"/>
      <c r="I3108" s="172"/>
      <c r="J3108" s="172"/>
      <c r="K3108" s="193"/>
      <c r="L3108" s="193"/>
      <c r="M3108" s="193"/>
      <c r="N3108" s="193"/>
      <c r="O3108" s="193"/>
      <c r="P3108" s="193"/>
      <c r="R3108" s="194"/>
      <c r="S3108" s="170"/>
      <c r="T3108" s="170"/>
      <c r="U3108" s="170"/>
      <c r="V3108" s="170"/>
      <c r="W3108" s="170"/>
      <c r="X3108" s="170"/>
      <c r="Y3108" s="170"/>
      <c r="Z3108" s="170"/>
      <c r="AA3108" s="170"/>
      <c r="AB3108" s="170"/>
      <c r="AC3108" s="170"/>
      <c r="AD3108" s="170"/>
      <c r="AE3108" s="170"/>
      <c r="AF3108" s="170"/>
      <c r="AG3108" s="170"/>
      <c r="AH3108" s="170"/>
      <c r="AI3108" s="170"/>
      <c r="AJ3108" s="170"/>
      <c r="AK3108" s="170"/>
      <c r="AL3108" s="170"/>
      <c r="AM3108" s="170"/>
      <c r="AN3108" s="170"/>
      <c r="AO3108" s="170"/>
      <c r="AP3108" s="170"/>
      <c r="AQ3108" s="170"/>
      <c r="AR3108" s="170"/>
      <c r="AS3108" s="170"/>
      <c r="AT3108" s="170"/>
      <c r="AU3108" s="170"/>
      <c r="AV3108" s="170"/>
      <c r="AW3108" s="170"/>
      <c r="AX3108" s="170"/>
      <c r="AY3108" s="170"/>
      <c r="AZ3108" s="170"/>
      <c r="BA3108" s="170"/>
      <c r="BB3108" s="170"/>
      <c r="BC3108" s="170"/>
      <c r="BD3108" s="170"/>
      <c r="BE3108" s="170"/>
      <c r="BF3108" s="170"/>
      <c r="BG3108" s="170"/>
      <c r="BH3108" s="170"/>
      <c r="BI3108" s="170"/>
      <c r="BJ3108" s="170"/>
      <c r="BK3108" s="170"/>
      <c r="BL3108" s="170"/>
      <c r="BM3108" s="170"/>
      <c r="BN3108" s="170"/>
      <c r="BO3108" s="170"/>
      <c r="BP3108" s="170"/>
      <c r="BQ3108" s="170"/>
      <c r="BR3108" s="170"/>
      <c r="BS3108" s="170"/>
      <c r="BT3108" s="170"/>
      <c r="BU3108" s="170"/>
      <c r="BV3108" s="170"/>
      <c r="BW3108" s="170"/>
      <c r="BX3108" s="170"/>
      <c r="BY3108" s="170"/>
      <c r="BZ3108" s="170"/>
      <c r="CA3108" s="170"/>
      <c r="CB3108" s="170"/>
      <c r="CC3108" s="170"/>
      <c r="CD3108" s="170"/>
      <c r="CE3108" s="170"/>
      <c r="CF3108" s="170"/>
      <c r="CG3108" s="170"/>
      <c r="CH3108" s="170"/>
      <c r="CI3108" s="170"/>
      <c r="CJ3108" s="170"/>
      <c r="CK3108" s="170"/>
      <c r="CL3108" s="170"/>
    </row>
    <row r="3109" spans="2:90" x14ac:dyDescent="0.4">
      <c r="B3109" s="171" t="s">
        <v>492</v>
      </c>
      <c r="E3109" s="8"/>
      <c r="H3109" s="170"/>
      <c r="I3109" s="172"/>
      <c r="J3109" s="172"/>
      <c r="K3109" s="193"/>
      <c r="L3109" s="193"/>
      <c r="M3109" s="193"/>
      <c r="N3109" s="193"/>
      <c r="O3109" s="193"/>
      <c r="P3109" s="193"/>
      <c r="R3109" s="194"/>
      <c r="S3109" s="170"/>
      <c r="T3109" s="170"/>
      <c r="U3109" s="170"/>
      <c r="V3109" s="170"/>
      <c r="W3109" s="170"/>
      <c r="X3109" s="170"/>
      <c r="Y3109" s="170"/>
      <c r="Z3109" s="170"/>
      <c r="AA3109" s="170"/>
      <c r="AB3109" s="170"/>
      <c r="AC3109" s="170"/>
      <c r="AD3109" s="170"/>
      <c r="AE3109" s="170"/>
      <c r="AF3109" s="170"/>
      <c r="AG3109" s="170"/>
      <c r="AH3109" s="170"/>
      <c r="AI3109" s="170"/>
      <c r="AJ3109" s="170"/>
      <c r="AK3109" s="170"/>
      <c r="AL3109" s="170"/>
      <c r="AM3109" s="170"/>
      <c r="AN3109" s="170"/>
      <c r="AO3109" s="170"/>
      <c r="AP3109" s="170"/>
      <c r="AQ3109" s="170"/>
      <c r="AR3109" s="170"/>
      <c r="AS3109" s="170"/>
      <c r="AT3109" s="170"/>
      <c r="AU3109" s="170"/>
      <c r="AV3109" s="170"/>
      <c r="AW3109" s="170"/>
      <c r="AX3109" s="170"/>
      <c r="AY3109" s="170"/>
      <c r="AZ3109" s="170"/>
      <c r="BA3109" s="170"/>
      <c r="BB3109" s="170"/>
      <c r="BC3109" s="170"/>
      <c r="BD3109" s="170"/>
      <c r="BE3109" s="170"/>
      <c r="BF3109" s="170"/>
      <c r="BG3109" s="170"/>
      <c r="BH3109" s="170"/>
      <c r="BI3109" s="170"/>
      <c r="BJ3109" s="170"/>
      <c r="BK3109" s="170"/>
      <c r="BL3109" s="170"/>
      <c r="BM3109" s="170"/>
      <c r="BN3109" s="170"/>
      <c r="BO3109" s="170"/>
      <c r="BP3109" s="170"/>
      <c r="BQ3109" s="170"/>
      <c r="BR3109" s="170"/>
      <c r="BS3109" s="170"/>
      <c r="BT3109" s="170"/>
      <c r="BU3109" s="170"/>
      <c r="BV3109" s="170"/>
      <c r="BW3109" s="170"/>
      <c r="BX3109" s="170"/>
      <c r="BY3109" s="170"/>
      <c r="BZ3109" s="170"/>
      <c r="CA3109" s="170"/>
      <c r="CB3109" s="170"/>
      <c r="CC3109" s="170"/>
      <c r="CD3109" s="170"/>
      <c r="CE3109" s="170"/>
      <c r="CF3109" s="170"/>
      <c r="CG3109" s="170"/>
      <c r="CH3109" s="170"/>
      <c r="CI3109" s="170"/>
      <c r="CJ3109" s="170"/>
      <c r="CK3109" s="170"/>
      <c r="CL3109" s="170"/>
    </row>
    <row r="3110" spans="2:90" x14ac:dyDescent="0.4">
      <c r="B3110" s="171" t="s">
        <v>461</v>
      </c>
      <c r="E3110" s="8"/>
      <c r="H3110" s="170"/>
      <c r="I3110" s="172"/>
      <c r="J3110" s="172"/>
      <c r="K3110" s="193"/>
      <c r="L3110" s="193"/>
      <c r="M3110" s="193"/>
      <c r="N3110" s="193"/>
      <c r="O3110" s="193"/>
      <c r="P3110" s="193"/>
      <c r="R3110" s="194"/>
      <c r="S3110" s="195" t="str">
        <f t="shared" ref="S3110:AX3110" si="4303">S$16</f>
        <v>S$12</v>
      </c>
      <c r="T3110" s="195" t="str">
        <f t="shared" si="4303"/>
        <v>T$12</v>
      </c>
      <c r="U3110" s="195" t="str">
        <f t="shared" si="4303"/>
        <v>U$12</v>
      </c>
      <c r="V3110" s="195" t="str">
        <f t="shared" si="4303"/>
        <v>V$12</v>
      </c>
      <c r="W3110" s="195" t="str">
        <f t="shared" si="4303"/>
        <v>W$12</v>
      </c>
      <c r="X3110" s="195" t="str">
        <f t="shared" si="4303"/>
        <v>X$12</v>
      </c>
      <c r="Y3110" s="195" t="str">
        <f t="shared" si="4303"/>
        <v>Y$12</v>
      </c>
      <c r="Z3110" s="195" t="str">
        <f t="shared" si="4303"/>
        <v>Z$12</v>
      </c>
      <c r="AA3110" s="195" t="str">
        <f t="shared" si="4303"/>
        <v>AA$12</v>
      </c>
      <c r="AB3110" s="195" t="str">
        <f t="shared" si="4303"/>
        <v>AB$12</v>
      </c>
      <c r="AC3110" s="195" t="str">
        <f t="shared" si="4303"/>
        <v>AC$12</v>
      </c>
      <c r="AD3110" s="195" t="str">
        <f t="shared" si="4303"/>
        <v>AD$12</v>
      </c>
      <c r="AE3110" s="195" t="str">
        <f t="shared" si="4303"/>
        <v>AE$12</v>
      </c>
      <c r="AF3110" s="195" t="str">
        <f t="shared" si="4303"/>
        <v>AF$12</v>
      </c>
      <c r="AG3110" s="195" t="str">
        <f t="shared" si="4303"/>
        <v>AG$12</v>
      </c>
      <c r="AH3110" s="195" t="str">
        <f t="shared" si="4303"/>
        <v>AH$12</v>
      </c>
      <c r="AI3110" s="195" t="str">
        <f t="shared" si="4303"/>
        <v>AI$12</v>
      </c>
      <c r="AJ3110" s="195" t="str">
        <f t="shared" si="4303"/>
        <v>AJ$12</v>
      </c>
      <c r="AK3110" s="195" t="str">
        <f t="shared" si="4303"/>
        <v>AK$12</v>
      </c>
      <c r="AL3110" s="195" t="str">
        <f t="shared" si="4303"/>
        <v>AL$12</v>
      </c>
      <c r="AM3110" s="195" t="str">
        <f t="shared" si="4303"/>
        <v>AM$12</v>
      </c>
      <c r="AN3110" s="195" t="str">
        <f t="shared" si="4303"/>
        <v>AN$12</v>
      </c>
      <c r="AO3110" s="195" t="str">
        <f t="shared" si="4303"/>
        <v>AO$12</v>
      </c>
      <c r="AP3110" s="195" t="str">
        <f t="shared" si="4303"/>
        <v>AP$12</v>
      </c>
      <c r="AQ3110" s="195" t="str">
        <f t="shared" si="4303"/>
        <v>AQ$12</v>
      </c>
      <c r="AR3110" s="195" t="str">
        <f t="shared" si="4303"/>
        <v>AR$12</v>
      </c>
      <c r="AS3110" s="195" t="str">
        <f t="shared" si="4303"/>
        <v>AS$12</v>
      </c>
      <c r="AT3110" s="195" t="str">
        <f t="shared" si="4303"/>
        <v>AT$12</v>
      </c>
      <c r="AU3110" s="195" t="str">
        <f t="shared" si="4303"/>
        <v>AU$12</v>
      </c>
      <c r="AV3110" s="195" t="str">
        <f t="shared" si="4303"/>
        <v>AV$12</v>
      </c>
      <c r="AW3110" s="195" t="str">
        <f t="shared" si="4303"/>
        <v>AW$12</v>
      </c>
      <c r="AX3110" s="195" t="str">
        <f t="shared" si="4303"/>
        <v>AX$12</v>
      </c>
      <c r="AY3110" s="195" t="str">
        <f t="shared" ref="AY3110:CD3110" si="4304">AY$16</f>
        <v>AY$12</v>
      </c>
      <c r="AZ3110" s="195" t="str">
        <f t="shared" si="4304"/>
        <v>AZ$12</v>
      </c>
      <c r="BA3110" s="195" t="str">
        <f t="shared" si="4304"/>
        <v>BA$12</v>
      </c>
      <c r="BB3110" s="195" t="str">
        <f t="shared" si="4304"/>
        <v>BB$12</v>
      </c>
      <c r="BC3110" s="195" t="str">
        <f t="shared" si="4304"/>
        <v>BC$12</v>
      </c>
      <c r="BD3110" s="195" t="str">
        <f t="shared" si="4304"/>
        <v>BD$12</v>
      </c>
      <c r="BE3110" s="195" t="str">
        <f t="shared" si="4304"/>
        <v>BE$12</v>
      </c>
      <c r="BF3110" s="195" t="str">
        <f t="shared" si="4304"/>
        <v>BF$12</v>
      </c>
      <c r="BG3110" s="195" t="str">
        <f t="shared" si="4304"/>
        <v>BG$12</v>
      </c>
      <c r="BH3110" s="195" t="str">
        <f t="shared" si="4304"/>
        <v>BH$12</v>
      </c>
      <c r="BI3110" s="195" t="str">
        <f t="shared" si="4304"/>
        <v>BI$12</v>
      </c>
      <c r="BJ3110" s="195" t="str">
        <f t="shared" si="4304"/>
        <v>BJ$12</v>
      </c>
      <c r="BK3110" s="195" t="str">
        <f t="shared" si="4304"/>
        <v>BK$12</v>
      </c>
      <c r="BL3110" s="195" t="str">
        <f t="shared" si="4304"/>
        <v>BL$12</v>
      </c>
      <c r="BM3110" s="195" t="str">
        <f t="shared" si="4304"/>
        <v>BM$12</v>
      </c>
      <c r="BN3110" s="195" t="str">
        <f t="shared" si="4304"/>
        <v>BN$12</v>
      </c>
      <c r="BO3110" s="195" t="str">
        <f t="shared" si="4304"/>
        <v>BO$12</v>
      </c>
      <c r="BP3110" s="195" t="str">
        <f t="shared" si="4304"/>
        <v>BP$12</v>
      </c>
      <c r="BQ3110" s="195" t="str">
        <f t="shared" si="4304"/>
        <v>BQ$12</v>
      </c>
      <c r="BR3110" s="195" t="str">
        <f t="shared" si="4304"/>
        <v>BR$12</v>
      </c>
      <c r="BS3110" s="195" t="str">
        <f t="shared" si="4304"/>
        <v>BS$12</v>
      </c>
      <c r="BT3110" s="195" t="str">
        <f t="shared" si="4304"/>
        <v>BT$12</v>
      </c>
      <c r="BU3110" s="195" t="str">
        <f t="shared" si="4304"/>
        <v>BU$12</v>
      </c>
      <c r="BV3110" s="195" t="str">
        <f t="shared" si="4304"/>
        <v>BV$12</v>
      </c>
      <c r="BW3110" s="195" t="str">
        <f t="shared" si="4304"/>
        <v>BW$12</v>
      </c>
      <c r="BX3110" s="195" t="str">
        <f t="shared" si="4304"/>
        <v>BX$12</v>
      </c>
      <c r="BY3110" s="195" t="str">
        <f t="shared" si="4304"/>
        <v>BY$12</v>
      </c>
      <c r="BZ3110" s="195" t="str">
        <f t="shared" si="4304"/>
        <v>BZ$12</v>
      </c>
      <c r="CA3110" s="195" t="str">
        <f t="shared" si="4304"/>
        <v>CA$12</v>
      </c>
      <c r="CB3110" s="195" t="str">
        <f t="shared" si="4304"/>
        <v>CB$12</v>
      </c>
      <c r="CC3110" s="195" t="str">
        <f t="shared" si="4304"/>
        <v>CC$12</v>
      </c>
      <c r="CD3110" s="195" t="str">
        <f t="shared" si="4304"/>
        <v>CD$12</v>
      </c>
      <c r="CE3110" s="195" t="str">
        <f t="shared" ref="CE3110:CL3110" si="4305">CE$16</f>
        <v>CE$12</v>
      </c>
      <c r="CF3110" s="195" t="str">
        <f t="shared" si="4305"/>
        <v>CF$12</v>
      </c>
      <c r="CG3110" s="195" t="str">
        <f t="shared" si="4305"/>
        <v>CG$12</v>
      </c>
      <c r="CH3110" s="195" t="str">
        <f t="shared" si="4305"/>
        <v>CH$12</v>
      </c>
      <c r="CI3110" s="195" t="str">
        <f t="shared" si="4305"/>
        <v>CI$12</v>
      </c>
      <c r="CJ3110" s="195" t="str">
        <f t="shared" si="4305"/>
        <v>CJ$12</v>
      </c>
      <c r="CK3110" s="195" t="str">
        <f t="shared" si="4305"/>
        <v>CK$12</v>
      </c>
      <c r="CL3110" s="195" t="str">
        <f t="shared" si="4305"/>
        <v>CL$12</v>
      </c>
    </row>
    <row r="3111" spans="2:90" x14ac:dyDescent="0.4">
      <c r="B3111" s="171" t="s">
        <v>462</v>
      </c>
      <c r="E3111" s="8"/>
      <c r="H3111" s="196"/>
      <c r="I3111" s="197"/>
      <c r="J3111" s="197"/>
      <c r="K3111" s="198"/>
      <c r="L3111" s="198"/>
      <c r="M3111" s="198"/>
      <c r="N3111" s="198"/>
      <c r="O3111" s="198"/>
      <c r="P3111" s="198"/>
      <c r="R3111" s="198"/>
      <c r="S3111" s="195" t="str">
        <f t="shared" ref="S3111:AX3111" si="4306">S$17</f>
        <v>S$13</v>
      </c>
      <c r="T3111" s="195" t="str">
        <f t="shared" si="4306"/>
        <v>T$13</v>
      </c>
      <c r="U3111" s="195" t="str">
        <f t="shared" si="4306"/>
        <v>U$13</v>
      </c>
      <c r="V3111" s="195" t="str">
        <f t="shared" si="4306"/>
        <v>V$13</v>
      </c>
      <c r="W3111" s="195" t="str">
        <f t="shared" si="4306"/>
        <v>W$13</v>
      </c>
      <c r="X3111" s="195" t="str">
        <f t="shared" si="4306"/>
        <v>X$13</v>
      </c>
      <c r="Y3111" s="195" t="str">
        <f t="shared" si="4306"/>
        <v>Y$13</v>
      </c>
      <c r="Z3111" s="195" t="str">
        <f t="shared" si="4306"/>
        <v>Z$13</v>
      </c>
      <c r="AA3111" s="195" t="str">
        <f t="shared" si="4306"/>
        <v>AA$13</v>
      </c>
      <c r="AB3111" s="195" t="str">
        <f t="shared" si="4306"/>
        <v>AB$13</v>
      </c>
      <c r="AC3111" s="195" t="str">
        <f t="shared" si="4306"/>
        <v>AC$13</v>
      </c>
      <c r="AD3111" s="195" t="str">
        <f t="shared" si="4306"/>
        <v>AD$13</v>
      </c>
      <c r="AE3111" s="195" t="str">
        <f t="shared" si="4306"/>
        <v>AE$13</v>
      </c>
      <c r="AF3111" s="195" t="str">
        <f t="shared" si="4306"/>
        <v>AF$13</v>
      </c>
      <c r="AG3111" s="195" t="str">
        <f t="shared" si="4306"/>
        <v>AG$13</v>
      </c>
      <c r="AH3111" s="195" t="str">
        <f t="shared" si="4306"/>
        <v>AH$13</v>
      </c>
      <c r="AI3111" s="195" t="str">
        <f t="shared" si="4306"/>
        <v>AI$13</v>
      </c>
      <c r="AJ3111" s="195" t="str">
        <f t="shared" si="4306"/>
        <v>AJ$13</v>
      </c>
      <c r="AK3111" s="195" t="str">
        <f t="shared" si="4306"/>
        <v>AK$13</v>
      </c>
      <c r="AL3111" s="195" t="str">
        <f t="shared" si="4306"/>
        <v>AL$13</v>
      </c>
      <c r="AM3111" s="195" t="str">
        <f t="shared" si="4306"/>
        <v>AM$13</v>
      </c>
      <c r="AN3111" s="195" t="str">
        <f t="shared" si="4306"/>
        <v>AN$13</v>
      </c>
      <c r="AO3111" s="195" t="str">
        <f t="shared" si="4306"/>
        <v>AO$13</v>
      </c>
      <c r="AP3111" s="195" t="str">
        <f t="shared" si="4306"/>
        <v>AP$13</v>
      </c>
      <c r="AQ3111" s="195" t="str">
        <f t="shared" si="4306"/>
        <v>AQ$13</v>
      </c>
      <c r="AR3111" s="195" t="str">
        <f t="shared" si="4306"/>
        <v>AR$13</v>
      </c>
      <c r="AS3111" s="195" t="str">
        <f t="shared" si="4306"/>
        <v>AS$13</v>
      </c>
      <c r="AT3111" s="195" t="str">
        <f t="shared" si="4306"/>
        <v>AT$13</v>
      </c>
      <c r="AU3111" s="195" t="str">
        <f t="shared" si="4306"/>
        <v>AU$13</v>
      </c>
      <c r="AV3111" s="195" t="str">
        <f t="shared" si="4306"/>
        <v>AV$13</v>
      </c>
      <c r="AW3111" s="195" t="str">
        <f t="shared" si="4306"/>
        <v>AW$13</v>
      </c>
      <c r="AX3111" s="195" t="str">
        <f t="shared" si="4306"/>
        <v>AX$13</v>
      </c>
      <c r="AY3111" s="195" t="str">
        <f t="shared" ref="AY3111:CD3111" si="4307">AY$17</f>
        <v>AY$13</v>
      </c>
      <c r="AZ3111" s="195" t="str">
        <f t="shared" si="4307"/>
        <v>AZ$13</v>
      </c>
      <c r="BA3111" s="195" t="str">
        <f t="shared" si="4307"/>
        <v>BA$13</v>
      </c>
      <c r="BB3111" s="195" t="str">
        <f t="shared" si="4307"/>
        <v>BB$13</v>
      </c>
      <c r="BC3111" s="195" t="str">
        <f t="shared" si="4307"/>
        <v>BC$13</v>
      </c>
      <c r="BD3111" s="195" t="str">
        <f t="shared" si="4307"/>
        <v>BD$13</v>
      </c>
      <c r="BE3111" s="195" t="str">
        <f t="shared" si="4307"/>
        <v>BE$13</v>
      </c>
      <c r="BF3111" s="195" t="str">
        <f t="shared" si="4307"/>
        <v>BF$13</v>
      </c>
      <c r="BG3111" s="195" t="str">
        <f t="shared" si="4307"/>
        <v>BG$13</v>
      </c>
      <c r="BH3111" s="195" t="str">
        <f t="shared" si="4307"/>
        <v>BH$13</v>
      </c>
      <c r="BI3111" s="195" t="str">
        <f t="shared" si="4307"/>
        <v>BI$13</v>
      </c>
      <c r="BJ3111" s="195" t="str">
        <f t="shared" si="4307"/>
        <v>BJ$13</v>
      </c>
      <c r="BK3111" s="195" t="str">
        <f t="shared" si="4307"/>
        <v>BK$13</v>
      </c>
      <c r="BL3111" s="195" t="str">
        <f t="shared" si="4307"/>
        <v>BL$13</v>
      </c>
      <c r="BM3111" s="195" t="str">
        <f t="shared" si="4307"/>
        <v>BM$13</v>
      </c>
      <c r="BN3111" s="195" t="str">
        <f t="shared" si="4307"/>
        <v>BN$13</v>
      </c>
      <c r="BO3111" s="195" t="str">
        <f t="shared" si="4307"/>
        <v>BO$13</v>
      </c>
      <c r="BP3111" s="195" t="str">
        <f t="shared" si="4307"/>
        <v>BP$13</v>
      </c>
      <c r="BQ3111" s="195" t="str">
        <f t="shared" si="4307"/>
        <v>BQ$13</v>
      </c>
      <c r="BR3111" s="195" t="str">
        <f t="shared" si="4307"/>
        <v>BR$13</v>
      </c>
      <c r="BS3111" s="195" t="str">
        <f t="shared" si="4307"/>
        <v>BS$13</v>
      </c>
      <c r="BT3111" s="195" t="str">
        <f t="shared" si="4307"/>
        <v>BT$13</v>
      </c>
      <c r="BU3111" s="195" t="str">
        <f t="shared" si="4307"/>
        <v>BU$13</v>
      </c>
      <c r="BV3111" s="195" t="str">
        <f t="shared" si="4307"/>
        <v>BV$13</v>
      </c>
      <c r="BW3111" s="195" t="str">
        <f t="shared" si="4307"/>
        <v>BW$13</v>
      </c>
      <c r="BX3111" s="195" t="str">
        <f t="shared" si="4307"/>
        <v>BX$13</v>
      </c>
      <c r="BY3111" s="195" t="str">
        <f t="shared" si="4307"/>
        <v>BY$13</v>
      </c>
      <c r="BZ3111" s="195" t="str">
        <f t="shared" si="4307"/>
        <v>BZ$13</v>
      </c>
      <c r="CA3111" s="195" t="str">
        <f t="shared" si="4307"/>
        <v>CA$13</v>
      </c>
      <c r="CB3111" s="195" t="str">
        <f t="shared" si="4307"/>
        <v>CB$13</v>
      </c>
      <c r="CC3111" s="195" t="str">
        <f t="shared" si="4307"/>
        <v>CC$13</v>
      </c>
      <c r="CD3111" s="195" t="str">
        <f t="shared" si="4307"/>
        <v>CD$13</v>
      </c>
      <c r="CE3111" s="195" t="str">
        <f t="shared" ref="CE3111:CL3111" si="4308">CE$17</f>
        <v>CE$13</v>
      </c>
      <c r="CF3111" s="195" t="str">
        <f t="shared" si="4308"/>
        <v>CF$13</v>
      </c>
      <c r="CG3111" s="195" t="str">
        <f t="shared" si="4308"/>
        <v>CG$13</v>
      </c>
      <c r="CH3111" s="195" t="str">
        <f t="shared" si="4308"/>
        <v>CH$13</v>
      </c>
      <c r="CI3111" s="195" t="str">
        <f t="shared" si="4308"/>
        <v>CI$13</v>
      </c>
      <c r="CJ3111" s="195" t="str">
        <f t="shared" si="4308"/>
        <v>CJ$13</v>
      </c>
      <c r="CK3111" s="195" t="str">
        <f t="shared" si="4308"/>
        <v>CK$13</v>
      </c>
      <c r="CL3111" s="195" t="str">
        <f t="shared" si="4308"/>
        <v>CL$13</v>
      </c>
    </row>
    <row r="3112" spans="2:90" x14ac:dyDescent="0.4">
      <c r="B3112" s="171" t="s">
        <v>491</v>
      </c>
      <c r="E3112" s="8"/>
      <c r="H3112" s="196"/>
      <c r="I3112" s="197"/>
      <c r="J3112" s="197"/>
      <c r="K3112" s="198"/>
      <c r="L3112" s="198"/>
      <c r="M3112" s="198"/>
      <c r="N3112" s="198"/>
      <c r="O3112" s="198"/>
      <c r="P3112" s="198"/>
      <c r="R3112" s="198"/>
      <c r="S3112" s="186"/>
      <c r="T3112" s="186"/>
      <c r="U3112" s="186"/>
      <c r="V3112" s="186"/>
      <c r="W3112" s="186"/>
      <c r="X3112" s="186"/>
      <c r="Y3112" s="186"/>
      <c r="Z3112" s="186"/>
      <c r="AA3112" s="186"/>
      <c r="AB3112" s="186"/>
      <c r="AC3112" s="186"/>
      <c r="AD3112" s="186"/>
      <c r="AE3112" s="186"/>
      <c r="AF3112" s="186"/>
      <c r="AG3112" s="186"/>
      <c r="AH3112" s="186"/>
      <c r="AI3112" s="186"/>
      <c r="AJ3112" s="186"/>
      <c r="AK3112" s="186"/>
      <c r="AL3112" s="186"/>
      <c r="AM3112" s="186"/>
      <c r="AN3112" s="186"/>
      <c r="AO3112" s="186"/>
      <c r="AP3112" s="186"/>
      <c r="AQ3112" s="186"/>
      <c r="AR3112" s="186"/>
      <c r="AS3112" s="186"/>
      <c r="AT3112" s="186"/>
      <c r="AU3112" s="186"/>
      <c r="AV3112" s="186"/>
      <c r="AW3112" s="186"/>
      <c r="AX3112" s="186"/>
      <c r="AY3112" s="186"/>
      <c r="AZ3112" s="186"/>
      <c r="BA3112" s="186"/>
      <c r="BB3112" s="186"/>
      <c r="BC3112" s="186"/>
      <c r="BD3112" s="186"/>
      <c r="BE3112" s="186"/>
      <c r="BF3112" s="186"/>
      <c r="BG3112" s="186"/>
      <c r="BH3112" s="186"/>
      <c r="BI3112" s="186"/>
      <c r="BJ3112" s="186"/>
      <c r="BK3112" s="186"/>
      <c r="BL3112" s="186"/>
      <c r="BM3112" s="186"/>
      <c r="BN3112" s="186"/>
      <c r="BO3112" s="186"/>
      <c r="BP3112" s="186"/>
      <c r="BQ3112" s="186"/>
      <c r="BR3112" s="186"/>
      <c r="BS3112" s="186"/>
      <c r="BT3112" s="186"/>
      <c r="BU3112" s="186"/>
      <c r="BV3112" s="186"/>
      <c r="BW3112" s="186"/>
      <c r="BX3112" s="186"/>
      <c r="BY3112" s="186"/>
      <c r="BZ3112" s="186"/>
      <c r="CA3112" s="186"/>
      <c r="CB3112" s="186"/>
      <c r="CC3112" s="186"/>
      <c r="CD3112" s="186"/>
      <c r="CE3112" s="186"/>
      <c r="CF3112" s="186"/>
      <c r="CG3112" s="186"/>
      <c r="CH3112" s="186"/>
      <c r="CI3112" s="186"/>
      <c r="CJ3112" s="186"/>
      <c r="CK3112" s="186"/>
      <c r="CL3112" s="186"/>
    </row>
    <row r="3113" spans="2:90" x14ac:dyDescent="0.4">
      <c r="B3113" s="171" t="s">
        <v>505</v>
      </c>
      <c r="E3113" s="8"/>
      <c r="H3113" s="196"/>
      <c r="I3113" s="197"/>
      <c r="J3113" s="197"/>
      <c r="K3113" s="198"/>
      <c r="L3113" s="198"/>
      <c r="M3113" s="198"/>
      <c r="N3113" s="198"/>
      <c r="O3113" s="198"/>
      <c r="P3113" s="198"/>
      <c r="R3113" s="198"/>
      <c r="S3113" s="186"/>
      <c r="T3113" s="186"/>
      <c r="U3113" s="186"/>
      <c r="V3113" s="186"/>
      <c r="W3113" s="186"/>
      <c r="X3113" s="186"/>
      <c r="Y3113" s="186"/>
      <c r="Z3113" s="186"/>
      <c r="AA3113" s="186"/>
      <c r="AB3113" s="186"/>
      <c r="AC3113" s="186"/>
      <c r="AD3113" s="186"/>
      <c r="AE3113" s="186"/>
      <c r="AF3113" s="186"/>
      <c r="AG3113" s="186"/>
      <c r="AH3113" s="186"/>
      <c r="AI3113" s="186"/>
      <c r="AJ3113" s="186"/>
      <c r="AK3113" s="186"/>
      <c r="AL3113" s="186"/>
      <c r="AM3113" s="186"/>
      <c r="AN3113" s="186"/>
      <c r="AO3113" s="186"/>
      <c r="AP3113" s="186"/>
      <c r="AQ3113" s="186"/>
      <c r="AR3113" s="186"/>
      <c r="AS3113" s="186"/>
      <c r="AT3113" s="186"/>
      <c r="AU3113" s="186"/>
      <c r="AV3113" s="186"/>
      <c r="AW3113" s="186"/>
      <c r="AX3113" s="186"/>
      <c r="AY3113" s="186"/>
      <c r="AZ3113" s="186"/>
      <c r="BA3113" s="186"/>
      <c r="BB3113" s="186"/>
      <c r="BC3113" s="186"/>
      <c r="BD3113" s="186"/>
      <c r="BE3113" s="186"/>
      <c r="BF3113" s="186"/>
      <c r="BG3113" s="186"/>
      <c r="BH3113" s="186"/>
      <c r="BI3113" s="186"/>
      <c r="BJ3113" s="186"/>
      <c r="BK3113" s="186"/>
      <c r="BL3113" s="186"/>
      <c r="BM3113" s="186"/>
      <c r="BN3113" s="186"/>
      <c r="BO3113" s="186"/>
      <c r="BP3113" s="186"/>
      <c r="BQ3113" s="186"/>
      <c r="BR3113" s="186"/>
      <c r="BS3113" s="186"/>
      <c r="BT3113" s="186"/>
      <c r="BU3113" s="186"/>
      <c r="BV3113" s="186"/>
      <c r="BW3113" s="186"/>
      <c r="BX3113" s="186"/>
      <c r="BY3113" s="186"/>
      <c r="BZ3113" s="186"/>
      <c r="CA3113" s="186"/>
      <c r="CB3113" s="186"/>
      <c r="CC3113" s="186"/>
      <c r="CD3113" s="186"/>
      <c r="CE3113" s="186"/>
      <c r="CF3113" s="186"/>
      <c r="CG3113" s="186"/>
      <c r="CH3113" s="186"/>
      <c r="CI3113" s="186"/>
      <c r="CJ3113" s="186"/>
      <c r="CK3113" s="186"/>
      <c r="CL3113" s="186"/>
    </row>
    <row r="3114" spans="2:90" x14ac:dyDescent="0.4">
      <c r="B3114" s="171" t="s">
        <v>463</v>
      </c>
      <c r="E3114" s="8"/>
      <c r="H3114" s="196"/>
      <c r="I3114" s="197"/>
      <c r="J3114" s="197"/>
      <c r="K3114" s="198"/>
      <c r="L3114" s="198"/>
      <c r="M3114" s="198"/>
      <c r="N3114" s="198"/>
      <c r="O3114" s="198"/>
      <c r="P3114" s="198"/>
      <c r="R3114" s="198"/>
      <c r="S3114" s="186" t="str">
        <f t="shared" ref="S3114:AX3114" si="4309">S$18</f>
        <v>S$14</v>
      </c>
      <c r="T3114" s="186" t="str">
        <f t="shared" si="4309"/>
        <v>T$14</v>
      </c>
      <c r="U3114" s="186" t="str">
        <f t="shared" si="4309"/>
        <v>U$14</v>
      </c>
      <c r="V3114" s="186" t="str">
        <f t="shared" si="4309"/>
        <v>V$14</v>
      </c>
      <c r="W3114" s="186" t="str">
        <f t="shared" si="4309"/>
        <v>W$14</v>
      </c>
      <c r="X3114" s="186" t="str">
        <f t="shared" si="4309"/>
        <v>X$14</v>
      </c>
      <c r="Y3114" s="186" t="str">
        <f t="shared" si="4309"/>
        <v>Y$14</v>
      </c>
      <c r="Z3114" s="186" t="str">
        <f t="shared" si="4309"/>
        <v>Z$14</v>
      </c>
      <c r="AA3114" s="186" t="str">
        <f t="shared" si="4309"/>
        <v>AA$14</v>
      </c>
      <c r="AB3114" s="186" t="str">
        <f t="shared" si="4309"/>
        <v>AB$14</v>
      </c>
      <c r="AC3114" s="186" t="str">
        <f t="shared" si="4309"/>
        <v>AC$14</v>
      </c>
      <c r="AD3114" s="186" t="str">
        <f t="shared" si="4309"/>
        <v>AD$14</v>
      </c>
      <c r="AE3114" s="186" t="str">
        <f t="shared" si="4309"/>
        <v>AE$14</v>
      </c>
      <c r="AF3114" s="186" t="str">
        <f t="shared" si="4309"/>
        <v>AF$14</v>
      </c>
      <c r="AG3114" s="186" t="str">
        <f t="shared" si="4309"/>
        <v>AG$14</v>
      </c>
      <c r="AH3114" s="186" t="str">
        <f t="shared" si="4309"/>
        <v>AH$14</v>
      </c>
      <c r="AI3114" s="186" t="str">
        <f t="shared" si="4309"/>
        <v>AI$14</v>
      </c>
      <c r="AJ3114" s="186" t="str">
        <f t="shared" si="4309"/>
        <v>AJ$14</v>
      </c>
      <c r="AK3114" s="186" t="str">
        <f t="shared" si="4309"/>
        <v>AK$14</v>
      </c>
      <c r="AL3114" s="186" t="str">
        <f t="shared" si="4309"/>
        <v>AL$14</v>
      </c>
      <c r="AM3114" s="186" t="str">
        <f t="shared" si="4309"/>
        <v>AM$14</v>
      </c>
      <c r="AN3114" s="186" t="str">
        <f t="shared" si="4309"/>
        <v>AN$14</v>
      </c>
      <c r="AO3114" s="186" t="str">
        <f t="shared" si="4309"/>
        <v>AO$14</v>
      </c>
      <c r="AP3114" s="186" t="str">
        <f t="shared" si="4309"/>
        <v>AP$14</v>
      </c>
      <c r="AQ3114" s="186" t="str">
        <f t="shared" si="4309"/>
        <v>AQ$14</v>
      </c>
      <c r="AR3114" s="186" t="str">
        <f t="shared" si="4309"/>
        <v>AR$14</v>
      </c>
      <c r="AS3114" s="186" t="str">
        <f t="shared" si="4309"/>
        <v>AS$14</v>
      </c>
      <c r="AT3114" s="186" t="str">
        <f t="shared" si="4309"/>
        <v>AT$14</v>
      </c>
      <c r="AU3114" s="186" t="str">
        <f t="shared" si="4309"/>
        <v>AU$14</v>
      </c>
      <c r="AV3114" s="186" t="str">
        <f t="shared" si="4309"/>
        <v>AV$14</v>
      </c>
      <c r="AW3114" s="186" t="str">
        <f t="shared" si="4309"/>
        <v>AW$14</v>
      </c>
      <c r="AX3114" s="186" t="str">
        <f t="shared" si="4309"/>
        <v>AX$14</v>
      </c>
      <c r="AY3114" s="186" t="str">
        <f t="shared" ref="AY3114:CD3114" si="4310">AY$18</f>
        <v>AY$14</v>
      </c>
      <c r="AZ3114" s="186" t="str">
        <f t="shared" si="4310"/>
        <v>AZ$14</v>
      </c>
      <c r="BA3114" s="186" t="str">
        <f t="shared" si="4310"/>
        <v>BA$14</v>
      </c>
      <c r="BB3114" s="186" t="str">
        <f t="shared" si="4310"/>
        <v>BB$14</v>
      </c>
      <c r="BC3114" s="186" t="str">
        <f t="shared" si="4310"/>
        <v>BC$14</v>
      </c>
      <c r="BD3114" s="186" t="str">
        <f t="shared" si="4310"/>
        <v>BD$14</v>
      </c>
      <c r="BE3114" s="186" t="str">
        <f t="shared" si="4310"/>
        <v>BE$14</v>
      </c>
      <c r="BF3114" s="186" t="str">
        <f t="shared" si="4310"/>
        <v>BF$14</v>
      </c>
      <c r="BG3114" s="186" t="str">
        <f t="shared" si="4310"/>
        <v>BG$14</v>
      </c>
      <c r="BH3114" s="186" t="str">
        <f t="shared" si="4310"/>
        <v>BH$14</v>
      </c>
      <c r="BI3114" s="186" t="str">
        <f t="shared" si="4310"/>
        <v>BI$14</v>
      </c>
      <c r="BJ3114" s="186" t="str">
        <f t="shared" si="4310"/>
        <v>BJ$14</v>
      </c>
      <c r="BK3114" s="186" t="str">
        <f t="shared" si="4310"/>
        <v>BK$14</v>
      </c>
      <c r="BL3114" s="186" t="str">
        <f t="shared" si="4310"/>
        <v>BL$14</v>
      </c>
      <c r="BM3114" s="186" t="str">
        <f t="shared" si="4310"/>
        <v>BM$14</v>
      </c>
      <c r="BN3114" s="186" t="str">
        <f t="shared" si="4310"/>
        <v>BN$14</v>
      </c>
      <c r="BO3114" s="186" t="str">
        <f t="shared" si="4310"/>
        <v>BO$14</v>
      </c>
      <c r="BP3114" s="186" t="str">
        <f t="shared" si="4310"/>
        <v>BP$14</v>
      </c>
      <c r="BQ3114" s="186" t="str">
        <f t="shared" si="4310"/>
        <v>BQ$14</v>
      </c>
      <c r="BR3114" s="186" t="str">
        <f t="shared" si="4310"/>
        <v>BR$14</v>
      </c>
      <c r="BS3114" s="186" t="str">
        <f t="shared" si="4310"/>
        <v>BS$14</v>
      </c>
      <c r="BT3114" s="186" t="str">
        <f t="shared" si="4310"/>
        <v>BT$14</v>
      </c>
      <c r="BU3114" s="186" t="str">
        <f t="shared" si="4310"/>
        <v>BU$14</v>
      </c>
      <c r="BV3114" s="186" t="str">
        <f t="shared" si="4310"/>
        <v>BV$14</v>
      </c>
      <c r="BW3114" s="186" t="str">
        <f t="shared" si="4310"/>
        <v>BW$14</v>
      </c>
      <c r="BX3114" s="186" t="str">
        <f t="shared" si="4310"/>
        <v>BX$14</v>
      </c>
      <c r="BY3114" s="186" t="str">
        <f t="shared" si="4310"/>
        <v>BY$14</v>
      </c>
      <c r="BZ3114" s="186" t="str">
        <f t="shared" si="4310"/>
        <v>BZ$14</v>
      </c>
      <c r="CA3114" s="186" t="str">
        <f t="shared" si="4310"/>
        <v>CA$14</v>
      </c>
      <c r="CB3114" s="186" t="str">
        <f t="shared" si="4310"/>
        <v>CB$14</v>
      </c>
      <c r="CC3114" s="186" t="str">
        <f t="shared" si="4310"/>
        <v>CC$14</v>
      </c>
      <c r="CD3114" s="186" t="str">
        <f t="shared" si="4310"/>
        <v>CD$14</v>
      </c>
      <c r="CE3114" s="186" t="str">
        <f t="shared" ref="CE3114:CL3114" si="4311">CE$18</f>
        <v>CE$14</v>
      </c>
      <c r="CF3114" s="186" t="str">
        <f t="shared" si="4311"/>
        <v>CF$14</v>
      </c>
      <c r="CG3114" s="186" t="str">
        <f t="shared" si="4311"/>
        <v>CG$14</v>
      </c>
      <c r="CH3114" s="186" t="str">
        <f t="shared" si="4311"/>
        <v>CH$14</v>
      </c>
      <c r="CI3114" s="186" t="str">
        <f t="shared" si="4311"/>
        <v>CI$14</v>
      </c>
      <c r="CJ3114" s="186" t="str">
        <f t="shared" si="4311"/>
        <v>CJ$14</v>
      </c>
      <c r="CK3114" s="186" t="str">
        <f t="shared" si="4311"/>
        <v>CK$14</v>
      </c>
      <c r="CL3114" s="186" t="str">
        <f t="shared" si="4311"/>
        <v>CL$14</v>
      </c>
    </row>
    <row r="3115" spans="2:90" x14ac:dyDescent="0.4">
      <c r="B3115" s="171" t="s">
        <v>464</v>
      </c>
      <c r="E3115" s="8"/>
      <c r="H3115" s="196"/>
      <c r="I3115" s="197"/>
      <c r="J3115" s="197"/>
      <c r="K3115" s="198"/>
      <c r="L3115" s="198"/>
      <c r="M3115" s="198"/>
      <c r="N3115" s="198"/>
      <c r="O3115" s="198"/>
      <c r="P3115" s="198"/>
      <c r="R3115" s="198"/>
      <c r="S3115" s="186" t="str">
        <f t="shared" ref="S3115:AX3115" si="4312">S$19</f>
        <v>S$15</v>
      </c>
      <c r="T3115" s="186" t="str">
        <f t="shared" si="4312"/>
        <v>T$15</v>
      </c>
      <c r="U3115" s="186" t="str">
        <f t="shared" si="4312"/>
        <v>U$15</v>
      </c>
      <c r="V3115" s="186" t="str">
        <f t="shared" si="4312"/>
        <v>V$15</v>
      </c>
      <c r="W3115" s="186" t="str">
        <f t="shared" si="4312"/>
        <v>W$15</v>
      </c>
      <c r="X3115" s="186" t="str">
        <f t="shared" si="4312"/>
        <v>X$15</v>
      </c>
      <c r="Y3115" s="186" t="str">
        <f t="shared" si="4312"/>
        <v>Y$15</v>
      </c>
      <c r="Z3115" s="186" t="str">
        <f t="shared" si="4312"/>
        <v>Z$15</v>
      </c>
      <c r="AA3115" s="186" t="str">
        <f t="shared" si="4312"/>
        <v>AA$15</v>
      </c>
      <c r="AB3115" s="186" t="str">
        <f t="shared" si="4312"/>
        <v>AB$15</v>
      </c>
      <c r="AC3115" s="186" t="str">
        <f t="shared" si="4312"/>
        <v>AC$15</v>
      </c>
      <c r="AD3115" s="186" t="str">
        <f t="shared" si="4312"/>
        <v>AD$15</v>
      </c>
      <c r="AE3115" s="186" t="str">
        <f t="shared" si="4312"/>
        <v>AE$15</v>
      </c>
      <c r="AF3115" s="186" t="str">
        <f t="shared" si="4312"/>
        <v>AF$15</v>
      </c>
      <c r="AG3115" s="186" t="str">
        <f t="shared" si="4312"/>
        <v>AG$15</v>
      </c>
      <c r="AH3115" s="186" t="str">
        <f t="shared" si="4312"/>
        <v>AH$15</v>
      </c>
      <c r="AI3115" s="186" t="str">
        <f t="shared" si="4312"/>
        <v>AI$15</v>
      </c>
      <c r="AJ3115" s="186" t="str">
        <f t="shared" si="4312"/>
        <v>AJ$15</v>
      </c>
      <c r="AK3115" s="186" t="str">
        <f t="shared" si="4312"/>
        <v>AK$15</v>
      </c>
      <c r="AL3115" s="186" t="str">
        <f t="shared" si="4312"/>
        <v>AL$15</v>
      </c>
      <c r="AM3115" s="186" t="str">
        <f t="shared" si="4312"/>
        <v>AM$15</v>
      </c>
      <c r="AN3115" s="186" t="str">
        <f t="shared" si="4312"/>
        <v>AN$15</v>
      </c>
      <c r="AO3115" s="186" t="str">
        <f t="shared" si="4312"/>
        <v>AO$15</v>
      </c>
      <c r="AP3115" s="186" t="str">
        <f t="shared" si="4312"/>
        <v>AP$15</v>
      </c>
      <c r="AQ3115" s="186" t="str">
        <f t="shared" si="4312"/>
        <v>AQ$15</v>
      </c>
      <c r="AR3115" s="186" t="str">
        <f t="shared" si="4312"/>
        <v>AR$15</v>
      </c>
      <c r="AS3115" s="186" t="str">
        <f t="shared" si="4312"/>
        <v>AS$15</v>
      </c>
      <c r="AT3115" s="186" t="str">
        <f t="shared" si="4312"/>
        <v>AT$15</v>
      </c>
      <c r="AU3115" s="186" t="str">
        <f t="shared" si="4312"/>
        <v>AU$15</v>
      </c>
      <c r="AV3115" s="186" t="str">
        <f t="shared" si="4312"/>
        <v>AV$15</v>
      </c>
      <c r="AW3115" s="186" t="str">
        <f t="shared" si="4312"/>
        <v>AW$15</v>
      </c>
      <c r="AX3115" s="186" t="str">
        <f t="shared" si="4312"/>
        <v>AX$15</v>
      </c>
      <c r="AY3115" s="186" t="str">
        <f t="shared" ref="AY3115:CD3115" si="4313">AY$19</f>
        <v>AY$15</v>
      </c>
      <c r="AZ3115" s="186" t="str">
        <f t="shared" si="4313"/>
        <v>AZ$15</v>
      </c>
      <c r="BA3115" s="186" t="str">
        <f t="shared" si="4313"/>
        <v>BA$15</v>
      </c>
      <c r="BB3115" s="186" t="str">
        <f t="shared" si="4313"/>
        <v>BB$15</v>
      </c>
      <c r="BC3115" s="186" t="str">
        <f t="shared" si="4313"/>
        <v>BC$15</v>
      </c>
      <c r="BD3115" s="186" t="str">
        <f t="shared" si="4313"/>
        <v>BD$15</v>
      </c>
      <c r="BE3115" s="186" t="str">
        <f t="shared" si="4313"/>
        <v>BE$15</v>
      </c>
      <c r="BF3115" s="186" t="str">
        <f t="shared" si="4313"/>
        <v>BF$15</v>
      </c>
      <c r="BG3115" s="186" t="str">
        <f t="shared" si="4313"/>
        <v>BG$15</v>
      </c>
      <c r="BH3115" s="186" t="str">
        <f t="shared" si="4313"/>
        <v>BH$15</v>
      </c>
      <c r="BI3115" s="186" t="str">
        <f t="shared" si="4313"/>
        <v>BI$15</v>
      </c>
      <c r="BJ3115" s="186" t="str">
        <f t="shared" si="4313"/>
        <v>BJ$15</v>
      </c>
      <c r="BK3115" s="186" t="str">
        <f t="shared" si="4313"/>
        <v>BK$15</v>
      </c>
      <c r="BL3115" s="186" t="str">
        <f t="shared" si="4313"/>
        <v>BL$15</v>
      </c>
      <c r="BM3115" s="186" t="str">
        <f t="shared" si="4313"/>
        <v>BM$15</v>
      </c>
      <c r="BN3115" s="186" t="str">
        <f t="shared" si="4313"/>
        <v>BN$15</v>
      </c>
      <c r="BO3115" s="186" t="str">
        <f t="shared" si="4313"/>
        <v>BO$15</v>
      </c>
      <c r="BP3115" s="186" t="str">
        <f t="shared" si="4313"/>
        <v>BP$15</v>
      </c>
      <c r="BQ3115" s="186" t="str">
        <f t="shared" si="4313"/>
        <v>BQ$15</v>
      </c>
      <c r="BR3115" s="186" t="str">
        <f t="shared" si="4313"/>
        <v>BR$15</v>
      </c>
      <c r="BS3115" s="186" t="str">
        <f t="shared" si="4313"/>
        <v>BS$15</v>
      </c>
      <c r="BT3115" s="186" t="str">
        <f t="shared" si="4313"/>
        <v>BT$15</v>
      </c>
      <c r="BU3115" s="186" t="str">
        <f t="shared" si="4313"/>
        <v>BU$15</v>
      </c>
      <c r="BV3115" s="186" t="str">
        <f t="shared" si="4313"/>
        <v>BV$15</v>
      </c>
      <c r="BW3115" s="186" t="str">
        <f t="shared" si="4313"/>
        <v>BW$15</v>
      </c>
      <c r="BX3115" s="186" t="str">
        <f t="shared" si="4313"/>
        <v>BX$15</v>
      </c>
      <c r="BY3115" s="186" t="str">
        <f t="shared" si="4313"/>
        <v>BY$15</v>
      </c>
      <c r="BZ3115" s="186" t="str">
        <f t="shared" si="4313"/>
        <v>BZ$15</v>
      </c>
      <c r="CA3115" s="186" t="str">
        <f t="shared" si="4313"/>
        <v>CA$15</v>
      </c>
      <c r="CB3115" s="186" t="str">
        <f t="shared" si="4313"/>
        <v>CB$15</v>
      </c>
      <c r="CC3115" s="186" t="str">
        <f t="shared" si="4313"/>
        <v>CC$15</v>
      </c>
      <c r="CD3115" s="186" t="str">
        <f t="shared" si="4313"/>
        <v>CD$15</v>
      </c>
      <c r="CE3115" s="186" t="str">
        <f t="shared" ref="CE3115:CL3115" si="4314">CE$19</f>
        <v>CE$15</v>
      </c>
      <c r="CF3115" s="186" t="str">
        <f t="shared" si="4314"/>
        <v>CF$15</v>
      </c>
      <c r="CG3115" s="186" t="str">
        <f t="shared" si="4314"/>
        <v>CG$15</v>
      </c>
      <c r="CH3115" s="186" t="str">
        <f t="shared" si="4314"/>
        <v>CH$15</v>
      </c>
      <c r="CI3115" s="186" t="str">
        <f t="shared" si="4314"/>
        <v>CI$15</v>
      </c>
      <c r="CJ3115" s="186" t="str">
        <f t="shared" si="4314"/>
        <v>CJ$15</v>
      </c>
      <c r="CK3115" s="186" t="str">
        <f t="shared" si="4314"/>
        <v>CK$15</v>
      </c>
      <c r="CL3115" s="186" t="str">
        <f t="shared" si="4314"/>
        <v>CL$15</v>
      </c>
    </row>
    <row r="3116" spans="2:90" x14ac:dyDescent="0.4">
      <c r="B3116" s="70" t="s">
        <v>399</v>
      </c>
      <c r="C3116" s="31"/>
      <c r="D3116" t="s">
        <v>407</v>
      </c>
      <c r="E3116" s="8" t="str">
        <f t="shared" si="4226"/>
        <v>3116 WCAP-IS</v>
      </c>
      <c r="F3116" t="s">
        <v>435</v>
      </c>
      <c r="G3116" s="31" t="s">
        <v>395</v>
      </c>
      <c r="H3116" s="48"/>
      <c r="I3116" s="285"/>
      <c r="J3116" s="285"/>
      <c r="K3116" s="48"/>
      <c r="L3116" s="48"/>
      <c r="M3116" s="48"/>
      <c r="N3116" s="48"/>
      <c r="O3116" s="48"/>
      <c r="P3116" s="48"/>
      <c r="R3116" s="70"/>
      <c r="S3116" s="286"/>
      <c r="T3116" s="286"/>
      <c r="U3116" s="286"/>
      <c r="V3116" s="286"/>
      <c r="W3116" s="286"/>
      <c r="X3116" s="286"/>
      <c r="Y3116" s="286"/>
      <c r="Z3116" s="286"/>
      <c r="AA3116" s="286"/>
      <c r="AB3116" s="286"/>
      <c r="AC3116" s="286"/>
      <c r="AD3116" s="286"/>
      <c r="AE3116" s="286"/>
      <c r="AF3116" s="286"/>
      <c r="AG3116" s="286"/>
      <c r="AH3116" s="286"/>
      <c r="AI3116" s="286"/>
      <c r="AJ3116" s="286"/>
      <c r="AK3116" s="286"/>
      <c r="AL3116" s="286"/>
      <c r="AM3116" s="286"/>
      <c r="AN3116" s="286"/>
      <c r="AO3116" s="286"/>
      <c r="AP3116" s="286"/>
      <c r="AQ3116" s="286"/>
      <c r="AR3116" s="286"/>
      <c r="AS3116" s="286"/>
      <c r="AT3116" s="286"/>
      <c r="AU3116" s="286"/>
      <c r="AV3116" s="286"/>
      <c r="AW3116" s="286"/>
      <c r="AX3116" s="286"/>
      <c r="AY3116" s="286"/>
      <c r="AZ3116" s="286"/>
      <c r="BA3116" s="286"/>
      <c r="BB3116" s="286"/>
      <c r="BC3116" s="286"/>
      <c r="BD3116" s="286"/>
      <c r="BE3116" s="286"/>
      <c r="BF3116" s="286"/>
      <c r="BG3116" s="286"/>
      <c r="BH3116" s="286"/>
      <c r="BI3116" s="286"/>
      <c r="BJ3116" s="286"/>
      <c r="BK3116" s="286"/>
      <c r="BL3116" s="286"/>
      <c r="BM3116" s="286"/>
      <c r="BN3116" s="286"/>
      <c r="BO3116" s="286"/>
      <c r="BP3116" s="286"/>
      <c r="BQ3116" s="286"/>
      <c r="BR3116" s="286"/>
      <c r="BS3116" s="286"/>
      <c r="BT3116" s="286"/>
      <c r="BU3116" s="286"/>
      <c r="BV3116" s="286"/>
      <c r="BW3116" s="286"/>
      <c r="BX3116" s="286"/>
      <c r="BY3116" s="286"/>
      <c r="BZ3116" s="286"/>
      <c r="CA3116" s="286"/>
      <c r="CB3116" s="286"/>
      <c r="CC3116" s="286"/>
      <c r="CD3116" s="286"/>
      <c r="CE3116" s="286"/>
      <c r="CF3116" s="286"/>
      <c r="CG3116" s="286"/>
      <c r="CH3116" s="286"/>
      <c r="CI3116" s="286"/>
      <c r="CJ3116" s="286"/>
      <c r="CK3116" s="286"/>
      <c r="CL3116" s="286"/>
    </row>
    <row r="3117" spans="2:90" x14ac:dyDescent="0.4">
      <c r="B3117" s="122" t="s">
        <v>404</v>
      </c>
      <c r="D3117" t="s">
        <v>407</v>
      </c>
      <c r="E3117" s="8" t="str">
        <f t="shared" si="4226"/>
        <v>3117 WCAP-IS</v>
      </c>
      <c r="G3117" t="str">
        <f t="shared" ref="G3117:G3124" si="4315">E3117</f>
        <v>3117 WCAP-IS</v>
      </c>
      <c r="H3117" s="31"/>
      <c r="I3117" s="73"/>
      <c r="J3117" s="73"/>
      <c r="K3117" s="121">
        <f ca="1">'IS BS CF'!K$20+'IS BS CF'!K$33</f>
        <v>-406350.39999999997</v>
      </c>
      <c r="L3117" s="121">
        <f ca="1">'IS BS CF'!L$20+'IS BS CF'!L$33</f>
        <v>-426467.9200000001</v>
      </c>
      <c r="M3117" s="121">
        <f ca="1">'IS BS CF'!M$20+'IS BS CF'!M$33</f>
        <v>-447591.31600000005</v>
      </c>
      <c r="N3117" s="121">
        <f ca="1">'IS BS CF'!N$20+'IS BS CF'!N$33</f>
        <v>-469770.88180000003</v>
      </c>
      <c r="O3117" s="121">
        <f ca="1">'IS BS CF'!O$20+'IS BS CF'!O$33</f>
        <v>-493059.42589000007</v>
      </c>
      <c r="P3117" s="121">
        <f ca="1">'IS BS CF'!P$20+'IS BS CF'!P$33</f>
        <v>-517512.39718449995</v>
      </c>
      <c r="Q3117" s="121"/>
      <c r="R3117" s="121">
        <f>'IS BS CF'!R$20+'IS BS CF'!R$33</f>
        <v>0</v>
      </c>
      <c r="S3117" s="121">
        <f ca="1">'IS BS CF'!S$20+'IS BS CF'!S$33</f>
        <v>-33862.533333333333</v>
      </c>
      <c r="T3117" s="121">
        <f ca="1">'IS BS CF'!T$20+'IS BS CF'!T$33</f>
        <v>-33862.533333333333</v>
      </c>
      <c r="U3117" s="121">
        <f ca="1">'IS BS CF'!U$20+'IS BS CF'!U$33</f>
        <v>-33862.533333333333</v>
      </c>
      <c r="V3117" s="121">
        <f ca="1">'IS BS CF'!V$20+'IS BS CF'!V$33</f>
        <v>-33862.533333333333</v>
      </c>
      <c r="W3117" s="121">
        <f ca="1">'IS BS CF'!W$20+'IS BS CF'!W$33</f>
        <v>-33862.533333333333</v>
      </c>
      <c r="X3117" s="121">
        <f ca="1">'IS BS CF'!X$20+'IS BS CF'!X$33</f>
        <v>-33862.533333333333</v>
      </c>
      <c r="Y3117" s="121">
        <f ca="1">'IS BS CF'!Y$20+'IS BS CF'!Y$33</f>
        <v>-33862.533333333333</v>
      </c>
      <c r="Z3117" s="121">
        <f ca="1">'IS BS CF'!Z$20+'IS BS CF'!Z$33</f>
        <v>-33862.533333333333</v>
      </c>
      <c r="AA3117" s="121">
        <f ca="1">'IS BS CF'!AA$20+'IS BS CF'!AA$33</f>
        <v>-33862.533333333333</v>
      </c>
      <c r="AB3117" s="121">
        <f ca="1">'IS BS CF'!AB$20+'IS BS CF'!AB$33</f>
        <v>-33862.533333333333</v>
      </c>
      <c r="AC3117" s="121">
        <f ca="1">'IS BS CF'!AC$20+'IS BS CF'!AC$33</f>
        <v>-33862.533333333333</v>
      </c>
      <c r="AD3117" s="121">
        <f ca="1">'IS BS CF'!AD$20+'IS BS CF'!AD$33</f>
        <v>-33862.533333333333</v>
      </c>
      <c r="AE3117" s="121">
        <f ca="1">'IS BS CF'!AE$20+'IS BS CF'!AE$33</f>
        <v>-35538.993333333339</v>
      </c>
      <c r="AF3117" s="121">
        <f ca="1">'IS BS CF'!AF$20+'IS BS CF'!AF$33</f>
        <v>-35538.993333333339</v>
      </c>
      <c r="AG3117" s="121">
        <f ca="1">'IS BS CF'!AG$20+'IS BS CF'!AG$33</f>
        <v>-35538.993333333339</v>
      </c>
      <c r="AH3117" s="121">
        <f ca="1">'IS BS CF'!AH$20+'IS BS CF'!AH$33</f>
        <v>-35538.993333333339</v>
      </c>
      <c r="AI3117" s="121">
        <f ca="1">'IS BS CF'!AI$20+'IS BS CF'!AI$33</f>
        <v>-35538.993333333339</v>
      </c>
      <c r="AJ3117" s="121">
        <f ca="1">'IS BS CF'!AJ$20+'IS BS CF'!AJ$33</f>
        <v>-35538.993333333339</v>
      </c>
      <c r="AK3117" s="121">
        <f ca="1">'IS BS CF'!AK$20+'IS BS CF'!AK$33</f>
        <v>-35538.993333333339</v>
      </c>
      <c r="AL3117" s="121">
        <f ca="1">'IS BS CF'!AL$20+'IS BS CF'!AL$33</f>
        <v>-35538.993333333339</v>
      </c>
      <c r="AM3117" s="121">
        <f ca="1">'IS BS CF'!AM$20+'IS BS CF'!AM$33</f>
        <v>-35538.993333333339</v>
      </c>
      <c r="AN3117" s="121">
        <f ca="1">'IS BS CF'!AN$20+'IS BS CF'!AN$33</f>
        <v>-35538.993333333339</v>
      </c>
      <c r="AO3117" s="121">
        <f ca="1">'IS BS CF'!AO$20+'IS BS CF'!AO$33</f>
        <v>-35538.993333333339</v>
      </c>
      <c r="AP3117" s="121">
        <f ca="1">'IS BS CF'!AP$20+'IS BS CF'!AP$33</f>
        <v>-35538.993333333339</v>
      </c>
      <c r="AQ3117" s="121">
        <f ca="1">'IS BS CF'!AQ$20+'IS BS CF'!AQ$33</f>
        <v>-37299.276333333335</v>
      </c>
      <c r="AR3117" s="121">
        <f ca="1">'IS BS CF'!AR$20+'IS BS CF'!AR$33</f>
        <v>-37299.276333333335</v>
      </c>
      <c r="AS3117" s="121">
        <f ca="1">'IS BS CF'!AS$20+'IS BS CF'!AS$33</f>
        <v>-37299.276333333335</v>
      </c>
      <c r="AT3117" s="121">
        <f ca="1">'IS BS CF'!AT$20+'IS BS CF'!AT$33</f>
        <v>-37299.276333333335</v>
      </c>
      <c r="AU3117" s="121">
        <f ca="1">'IS BS CF'!AU$20+'IS BS CF'!AU$33</f>
        <v>-37299.276333333335</v>
      </c>
      <c r="AV3117" s="121">
        <f ca="1">'IS BS CF'!AV$20+'IS BS CF'!AV$33</f>
        <v>-37299.276333333335</v>
      </c>
      <c r="AW3117" s="121">
        <f ca="1">'IS BS CF'!AW$20+'IS BS CF'!AW$33</f>
        <v>-37299.276333333335</v>
      </c>
      <c r="AX3117" s="121">
        <f ca="1">'IS BS CF'!AX$20+'IS BS CF'!AX$33</f>
        <v>-37299.276333333335</v>
      </c>
      <c r="AY3117" s="121">
        <f ca="1">'IS BS CF'!AY$20+'IS BS CF'!AY$33</f>
        <v>-37299.276333333335</v>
      </c>
      <c r="AZ3117" s="121">
        <f ca="1">'IS BS CF'!AZ$20+'IS BS CF'!AZ$33</f>
        <v>-37299.276333333335</v>
      </c>
      <c r="BA3117" s="121">
        <f ca="1">'IS BS CF'!BA$20+'IS BS CF'!BA$33</f>
        <v>-37299.276333333335</v>
      </c>
      <c r="BB3117" s="121">
        <f ca="1">'IS BS CF'!BB$20+'IS BS CF'!BB$33</f>
        <v>-37299.276333333335</v>
      </c>
      <c r="BC3117" s="121">
        <f ca="1">'IS BS CF'!BC$20+'IS BS CF'!BC$33</f>
        <v>-39147.573483333334</v>
      </c>
      <c r="BD3117" s="121">
        <f ca="1">'IS BS CF'!BD$20+'IS BS CF'!BD$33</f>
        <v>-39147.573483333334</v>
      </c>
      <c r="BE3117" s="121">
        <f ca="1">'IS BS CF'!BE$20+'IS BS CF'!BE$33</f>
        <v>-39147.573483333334</v>
      </c>
      <c r="BF3117" s="121">
        <f ca="1">'IS BS CF'!BF$20+'IS BS CF'!BF$33</f>
        <v>-39147.573483333334</v>
      </c>
      <c r="BG3117" s="121">
        <f ca="1">'IS BS CF'!BG$20+'IS BS CF'!BG$33</f>
        <v>-39147.573483333334</v>
      </c>
      <c r="BH3117" s="121">
        <f ca="1">'IS BS CF'!BH$20+'IS BS CF'!BH$33</f>
        <v>-39147.573483333334</v>
      </c>
      <c r="BI3117" s="121">
        <f ca="1">'IS BS CF'!BI$20+'IS BS CF'!BI$33</f>
        <v>-39147.573483333334</v>
      </c>
      <c r="BJ3117" s="121">
        <f ca="1">'IS BS CF'!BJ$20+'IS BS CF'!BJ$33</f>
        <v>-39147.573483333334</v>
      </c>
      <c r="BK3117" s="121">
        <f ca="1">'IS BS CF'!BK$20+'IS BS CF'!BK$33</f>
        <v>-39147.573483333334</v>
      </c>
      <c r="BL3117" s="121">
        <f ca="1">'IS BS CF'!BL$20+'IS BS CF'!BL$33</f>
        <v>-39147.573483333334</v>
      </c>
      <c r="BM3117" s="121">
        <f ca="1">'IS BS CF'!BM$20+'IS BS CF'!BM$33</f>
        <v>-39147.573483333334</v>
      </c>
      <c r="BN3117" s="121">
        <f ca="1">'IS BS CF'!BN$20+'IS BS CF'!BN$33</f>
        <v>-39147.573483333334</v>
      </c>
      <c r="BO3117" s="121">
        <f ca="1">'IS BS CF'!BO$20+'IS BS CF'!BO$33</f>
        <v>-41088.285490833339</v>
      </c>
      <c r="BP3117" s="121">
        <f ca="1">'IS BS CF'!BP$20+'IS BS CF'!BP$33</f>
        <v>-41088.285490833339</v>
      </c>
      <c r="BQ3117" s="121">
        <f ca="1">'IS BS CF'!BQ$20+'IS BS CF'!BQ$33</f>
        <v>-41088.285490833339</v>
      </c>
      <c r="BR3117" s="121">
        <f ca="1">'IS BS CF'!BR$20+'IS BS CF'!BR$33</f>
        <v>-41088.285490833339</v>
      </c>
      <c r="BS3117" s="121">
        <f ca="1">'IS BS CF'!BS$20+'IS BS CF'!BS$33</f>
        <v>-41088.285490833339</v>
      </c>
      <c r="BT3117" s="121">
        <f ca="1">'IS BS CF'!BT$20+'IS BS CF'!BT$33</f>
        <v>-41088.285490833339</v>
      </c>
      <c r="BU3117" s="121">
        <f ca="1">'IS BS CF'!BU$20+'IS BS CF'!BU$33</f>
        <v>-41088.285490833339</v>
      </c>
      <c r="BV3117" s="121">
        <f ca="1">'IS BS CF'!BV$20+'IS BS CF'!BV$33</f>
        <v>-41088.285490833339</v>
      </c>
      <c r="BW3117" s="121">
        <f ca="1">'IS BS CF'!BW$20+'IS BS CF'!BW$33</f>
        <v>-41088.285490833339</v>
      </c>
      <c r="BX3117" s="121">
        <f ca="1">'IS BS CF'!BX$20+'IS BS CF'!BX$33</f>
        <v>-41088.285490833339</v>
      </c>
      <c r="BY3117" s="121">
        <f ca="1">'IS BS CF'!BY$20+'IS BS CF'!BY$33</f>
        <v>-41088.285490833339</v>
      </c>
      <c r="BZ3117" s="121">
        <f ca="1">'IS BS CF'!BZ$20+'IS BS CF'!BZ$33</f>
        <v>-41088.285490833339</v>
      </c>
      <c r="CA3117" s="121">
        <f ca="1">'IS BS CF'!CA$20+'IS BS CF'!CA$33</f>
        <v>-43126.033098708336</v>
      </c>
      <c r="CB3117" s="121">
        <f ca="1">'IS BS CF'!CB$20+'IS BS CF'!CB$33</f>
        <v>-43126.033098708336</v>
      </c>
      <c r="CC3117" s="121">
        <f ca="1">'IS BS CF'!CC$20+'IS BS CF'!CC$33</f>
        <v>-43126.033098708336</v>
      </c>
      <c r="CD3117" s="121">
        <f ca="1">'IS BS CF'!CD$20+'IS BS CF'!CD$33</f>
        <v>-43126.033098708336</v>
      </c>
      <c r="CE3117" s="121">
        <f ca="1">'IS BS CF'!CE$20+'IS BS CF'!CE$33</f>
        <v>-43126.033098708336</v>
      </c>
      <c r="CF3117" s="121">
        <f ca="1">'IS BS CF'!CF$20+'IS BS CF'!CF$33</f>
        <v>-43126.033098708336</v>
      </c>
      <c r="CG3117" s="121">
        <f ca="1">'IS BS CF'!CG$20+'IS BS CF'!CG$33</f>
        <v>-43126.033098708336</v>
      </c>
      <c r="CH3117" s="121">
        <f ca="1">'IS BS CF'!CH$20+'IS BS CF'!CH$33</f>
        <v>-43126.033098708336</v>
      </c>
      <c r="CI3117" s="121">
        <f ca="1">'IS BS CF'!CI$20+'IS BS CF'!CI$33</f>
        <v>-43126.033098708336</v>
      </c>
      <c r="CJ3117" s="121">
        <f ca="1">'IS BS CF'!CJ$20+'IS BS CF'!CJ$33</f>
        <v>-43126.033098708336</v>
      </c>
      <c r="CK3117" s="121">
        <f ca="1">'IS BS CF'!CK$20+'IS BS CF'!CK$33</f>
        <v>-43126.033098708336</v>
      </c>
      <c r="CL3117" s="121">
        <f ca="1">'IS BS CF'!CL$20+'IS BS CF'!CL$33</f>
        <v>-43126.033098708336</v>
      </c>
    </row>
    <row r="3118" spans="2:90" x14ac:dyDescent="0.4">
      <c r="B3118" s="67"/>
      <c r="D3118" t="s">
        <v>407</v>
      </c>
      <c r="E3118" s="8" t="str">
        <f t="shared" si="4226"/>
        <v>3118 WCAP-IS</v>
      </c>
      <c r="G3118" t="str">
        <f t="shared" si="4315"/>
        <v>3118 WCAP-IS</v>
      </c>
      <c r="H3118" s="31"/>
      <c r="I3118" s="73"/>
      <c r="J3118" s="73"/>
      <c r="K3118" s="31"/>
      <c r="L3118" s="31"/>
      <c r="M3118" s="31"/>
      <c r="N3118" s="31"/>
      <c r="O3118" s="31"/>
      <c r="P3118" s="31"/>
      <c r="R3118" s="67"/>
      <c r="S3118" s="67"/>
      <c r="T3118" s="67"/>
      <c r="U3118" s="67"/>
      <c r="V3118" s="67"/>
      <c r="W3118" s="67"/>
      <c r="X3118" s="67"/>
      <c r="Y3118" s="67"/>
      <c r="Z3118" s="67"/>
      <c r="AA3118" s="67"/>
      <c r="AB3118" s="67"/>
      <c r="AC3118" s="67"/>
      <c r="AD3118" s="67"/>
      <c r="AE3118" s="67"/>
      <c r="AF3118" s="67"/>
      <c r="AG3118" s="67"/>
      <c r="AH3118" s="67"/>
      <c r="AI3118" s="67"/>
      <c r="AJ3118" s="67"/>
      <c r="AK3118" s="67"/>
      <c r="AL3118" s="67"/>
      <c r="AM3118" s="67"/>
      <c r="AN3118" s="67"/>
      <c r="AO3118" s="67"/>
      <c r="AP3118" s="67"/>
      <c r="AQ3118" s="67"/>
      <c r="AR3118" s="67"/>
      <c r="AS3118" s="67"/>
      <c r="AT3118" s="67"/>
      <c r="AU3118" s="67"/>
      <c r="AV3118" s="67"/>
      <c r="AW3118" s="67"/>
      <c r="AX3118" s="67"/>
      <c r="AY3118" s="67"/>
      <c r="AZ3118" s="67"/>
      <c r="BA3118" s="67"/>
      <c r="BB3118" s="67"/>
      <c r="BC3118" s="67"/>
      <c r="BD3118" s="67"/>
      <c r="BE3118" s="67"/>
      <c r="BF3118" s="67"/>
      <c r="BG3118" s="67"/>
      <c r="BH3118" s="67"/>
      <c r="BI3118" s="67"/>
      <c r="BJ3118" s="67"/>
      <c r="BK3118" s="67"/>
      <c r="BL3118" s="67"/>
      <c r="BM3118" s="67"/>
      <c r="BN3118" s="67"/>
      <c r="BO3118" s="67"/>
      <c r="BP3118" s="67"/>
      <c r="BQ3118" s="67"/>
      <c r="BR3118" s="67"/>
      <c r="BS3118" s="67"/>
      <c r="BT3118" s="67"/>
      <c r="BU3118" s="67"/>
      <c r="BV3118" s="67"/>
      <c r="BW3118" s="67"/>
      <c r="BX3118" s="67"/>
      <c r="BY3118" s="67"/>
      <c r="BZ3118" s="67"/>
      <c r="CA3118" s="67"/>
      <c r="CB3118" s="67"/>
      <c r="CC3118" s="67"/>
      <c r="CD3118" s="67"/>
      <c r="CE3118" s="67"/>
      <c r="CF3118" s="67"/>
      <c r="CG3118" s="67"/>
      <c r="CH3118" s="67"/>
      <c r="CI3118" s="67"/>
      <c r="CJ3118" s="67"/>
      <c r="CK3118" s="67"/>
      <c r="CL3118" s="67"/>
    </row>
    <row r="3119" spans="2:90" x14ac:dyDescent="0.4">
      <c r="B3119" s="126" t="s">
        <v>400</v>
      </c>
      <c r="D3119" t="s">
        <v>407</v>
      </c>
      <c r="E3119" s="8" t="str">
        <f t="shared" si="4226"/>
        <v>3119 WCAP-IS</v>
      </c>
      <c r="G3119" t="str">
        <f t="shared" si="4315"/>
        <v>3119 WCAP-IS</v>
      </c>
      <c r="I3119"/>
      <c r="J3119"/>
      <c r="R3119"/>
      <c r="S3119"/>
      <c r="T3119"/>
      <c r="U3119"/>
      <c r="V3119"/>
      <c r="W3119"/>
      <c r="X3119"/>
      <c r="Y3119"/>
      <c r="Z3119"/>
      <c r="AA3119"/>
      <c r="AB3119"/>
      <c r="AC3119"/>
      <c r="AD3119"/>
      <c r="AE3119"/>
      <c r="AF3119"/>
      <c r="AG3119"/>
      <c r="AH3119"/>
      <c r="AI3119"/>
      <c r="AJ3119"/>
      <c r="AK3119"/>
      <c r="AL3119"/>
      <c r="AM3119"/>
      <c r="AN3119"/>
      <c r="AO3119"/>
      <c r="AP3119"/>
      <c r="AQ3119"/>
      <c r="AR3119"/>
      <c r="AS3119"/>
      <c r="AT3119"/>
      <c r="AU3119"/>
      <c r="AV3119"/>
      <c r="AW3119"/>
      <c r="AX3119"/>
      <c r="AY3119"/>
      <c r="AZ3119"/>
      <c r="BA3119"/>
      <c r="BB3119"/>
      <c r="BC3119"/>
      <c r="BD3119"/>
      <c r="BE3119"/>
      <c r="BF3119"/>
      <c r="BG3119"/>
      <c r="BH3119"/>
      <c r="BI3119"/>
      <c r="BJ3119"/>
      <c r="BK3119"/>
      <c r="BL3119"/>
      <c r="BM3119"/>
      <c r="BN3119"/>
      <c r="BO3119"/>
      <c r="BP3119"/>
      <c r="BQ3119"/>
      <c r="BR3119"/>
      <c r="BS3119"/>
      <c r="BT3119"/>
      <c r="BU3119"/>
      <c r="BV3119"/>
      <c r="BW3119"/>
      <c r="BX3119"/>
      <c r="BY3119"/>
      <c r="BZ3119"/>
      <c r="CA3119"/>
      <c r="CB3119"/>
      <c r="CC3119"/>
      <c r="CD3119"/>
      <c r="CE3119"/>
      <c r="CF3119"/>
      <c r="CG3119"/>
      <c r="CH3119"/>
      <c r="CI3119"/>
      <c r="CJ3119"/>
      <c r="CK3119"/>
      <c r="CL3119"/>
    </row>
    <row r="3120" spans="2:90" x14ac:dyDescent="0.4">
      <c r="B3120" s="141" t="s">
        <v>401</v>
      </c>
      <c r="D3120" t="s">
        <v>407</v>
      </c>
      <c r="E3120" s="8" t="str">
        <f t="shared" si="4226"/>
        <v>3120 WCAP-IS</v>
      </c>
      <c r="G3120" t="str">
        <f t="shared" si="4315"/>
        <v>3120 WCAP-IS</v>
      </c>
      <c r="H3120" s="12"/>
      <c r="I3120" s="60"/>
      <c r="J3120" s="60"/>
      <c r="K3120" s="17">
        <v>30</v>
      </c>
      <c r="L3120" s="17">
        <v>30</v>
      </c>
      <c r="M3120" s="17">
        <v>30</v>
      </c>
      <c r="N3120" s="17">
        <v>30</v>
      </c>
      <c r="O3120" s="17">
        <v>30</v>
      </c>
      <c r="P3120" s="17">
        <v>30</v>
      </c>
      <c r="R3120" s="15"/>
      <c r="S3120" s="15" cm="1">
        <f t="array" ref="S3120">INDEX($K:$P,ROW(),MATCH(S$3,$K$2:$P$2,0))</f>
        <v>30</v>
      </c>
      <c r="T3120" s="15" cm="1">
        <f t="array" ref="T3120">INDEX($K:$P,ROW(),MATCH(T$3,$K$2:$P$2,0))</f>
        <v>30</v>
      </c>
      <c r="U3120" s="15" cm="1">
        <f t="array" ref="U3120">INDEX($K:$P,ROW(),MATCH(U$3,$K$2:$P$2,0))</f>
        <v>30</v>
      </c>
      <c r="V3120" s="15" cm="1">
        <f t="array" ref="V3120">INDEX($K:$P,ROW(),MATCH(V$3,$K$2:$P$2,0))</f>
        <v>30</v>
      </c>
      <c r="W3120" s="15" cm="1">
        <f t="array" ref="W3120">INDEX($K:$P,ROW(),MATCH(W$3,$K$2:$P$2,0))</f>
        <v>30</v>
      </c>
      <c r="X3120" s="15" cm="1">
        <f t="array" ref="X3120">INDEX($K:$P,ROW(),MATCH(X$3,$K$2:$P$2,0))</f>
        <v>30</v>
      </c>
      <c r="Y3120" s="15" cm="1">
        <f t="array" ref="Y3120">INDEX($K:$P,ROW(),MATCH(Y$3,$K$2:$P$2,0))</f>
        <v>30</v>
      </c>
      <c r="Z3120" s="15" cm="1">
        <f t="array" ref="Z3120">INDEX($K:$P,ROW(),MATCH(Z$3,$K$2:$P$2,0))</f>
        <v>30</v>
      </c>
      <c r="AA3120" s="15" cm="1">
        <f t="array" ref="AA3120">INDEX($K:$P,ROW(),MATCH(AA$3,$K$2:$P$2,0))</f>
        <v>30</v>
      </c>
      <c r="AB3120" s="15" cm="1">
        <f t="array" ref="AB3120">INDEX($K:$P,ROW(),MATCH(AB$3,$K$2:$P$2,0))</f>
        <v>30</v>
      </c>
      <c r="AC3120" s="15" cm="1">
        <f t="array" ref="AC3120">INDEX($K:$P,ROW(),MATCH(AC$3,$K$2:$P$2,0))</f>
        <v>30</v>
      </c>
      <c r="AD3120" s="15" cm="1">
        <f t="array" ref="AD3120">INDEX($K:$P,ROW(),MATCH(AD$3,$K$2:$P$2,0))</f>
        <v>30</v>
      </c>
      <c r="AE3120" s="15" cm="1">
        <f t="array" ref="AE3120">INDEX($K:$P,ROW(),MATCH(AE$3,$K$2:$P$2,0))</f>
        <v>30</v>
      </c>
      <c r="AF3120" s="15" cm="1">
        <f t="array" ref="AF3120">INDEX($K:$P,ROW(),MATCH(AF$3,$K$2:$P$2,0))</f>
        <v>30</v>
      </c>
      <c r="AG3120" s="15" cm="1">
        <f t="array" ref="AG3120">INDEX($K:$P,ROW(),MATCH(AG$3,$K$2:$P$2,0))</f>
        <v>30</v>
      </c>
      <c r="AH3120" s="15" cm="1">
        <f t="array" ref="AH3120">INDEX($K:$P,ROW(),MATCH(AH$3,$K$2:$P$2,0))</f>
        <v>30</v>
      </c>
      <c r="AI3120" s="15" cm="1">
        <f t="array" ref="AI3120">INDEX($K:$P,ROW(),MATCH(AI$3,$K$2:$P$2,0))</f>
        <v>30</v>
      </c>
      <c r="AJ3120" s="15" cm="1">
        <f t="array" ref="AJ3120">INDEX($K:$P,ROW(),MATCH(AJ$3,$K$2:$P$2,0))</f>
        <v>30</v>
      </c>
      <c r="AK3120" s="15" cm="1">
        <f t="array" ref="AK3120">INDEX($K:$P,ROW(),MATCH(AK$3,$K$2:$P$2,0))</f>
        <v>30</v>
      </c>
      <c r="AL3120" s="15" cm="1">
        <f t="array" ref="AL3120">INDEX($K:$P,ROW(),MATCH(AL$3,$K$2:$P$2,0))</f>
        <v>30</v>
      </c>
      <c r="AM3120" s="15" cm="1">
        <f t="array" ref="AM3120">INDEX($K:$P,ROW(),MATCH(AM$3,$K$2:$P$2,0))</f>
        <v>30</v>
      </c>
      <c r="AN3120" s="15" cm="1">
        <f t="array" ref="AN3120">INDEX($K:$P,ROW(),MATCH(AN$3,$K$2:$P$2,0))</f>
        <v>30</v>
      </c>
      <c r="AO3120" s="15" cm="1">
        <f t="array" ref="AO3120">INDEX($K:$P,ROW(),MATCH(AO$3,$K$2:$P$2,0))</f>
        <v>30</v>
      </c>
      <c r="AP3120" s="15" cm="1">
        <f t="array" ref="AP3120">INDEX($K:$P,ROW(),MATCH(AP$3,$K$2:$P$2,0))</f>
        <v>30</v>
      </c>
      <c r="AQ3120" s="15" cm="1">
        <f t="array" ref="AQ3120">INDEX($K:$P,ROW(),MATCH(AQ$3,$K$2:$P$2,0))</f>
        <v>30</v>
      </c>
      <c r="AR3120" s="15" cm="1">
        <f t="array" ref="AR3120">INDEX($K:$P,ROW(),MATCH(AR$3,$K$2:$P$2,0))</f>
        <v>30</v>
      </c>
      <c r="AS3120" s="15" cm="1">
        <f t="array" ref="AS3120">INDEX($K:$P,ROW(),MATCH(AS$3,$K$2:$P$2,0))</f>
        <v>30</v>
      </c>
      <c r="AT3120" s="15" cm="1">
        <f t="array" ref="AT3120">INDEX($K:$P,ROW(),MATCH(AT$3,$K$2:$P$2,0))</f>
        <v>30</v>
      </c>
      <c r="AU3120" s="15" cm="1">
        <f t="array" ref="AU3120">INDEX($K:$P,ROW(),MATCH(AU$3,$K$2:$P$2,0))</f>
        <v>30</v>
      </c>
      <c r="AV3120" s="15" cm="1">
        <f t="array" ref="AV3120">INDEX($K:$P,ROW(),MATCH(AV$3,$K$2:$P$2,0))</f>
        <v>30</v>
      </c>
      <c r="AW3120" s="15" cm="1">
        <f t="array" ref="AW3120">INDEX($K:$P,ROW(),MATCH(AW$3,$K$2:$P$2,0))</f>
        <v>30</v>
      </c>
      <c r="AX3120" s="15" cm="1">
        <f t="array" ref="AX3120">INDEX($K:$P,ROW(),MATCH(AX$3,$K$2:$P$2,0))</f>
        <v>30</v>
      </c>
      <c r="AY3120" s="15" cm="1">
        <f t="array" ref="AY3120">INDEX($K:$P,ROW(),MATCH(AY$3,$K$2:$P$2,0))</f>
        <v>30</v>
      </c>
      <c r="AZ3120" s="15" cm="1">
        <f t="array" ref="AZ3120">INDEX($K:$P,ROW(),MATCH(AZ$3,$K$2:$P$2,0))</f>
        <v>30</v>
      </c>
      <c r="BA3120" s="15" cm="1">
        <f t="array" ref="BA3120">INDEX($K:$P,ROW(),MATCH(BA$3,$K$2:$P$2,0))</f>
        <v>30</v>
      </c>
      <c r="BB3120" s="15" cm="1">
        <f t="array" ref="BB3120">INDEX($K:$P,ROW(),MATCH(BB$3,$K$2:$P$2,0))</f>
        <v>30</v>
      </c>
      <c r="BC3120" s="15" cm="1">
        <f t="array" ref="BC3120">INDEX($K:$P,ROW(),MATCH(BC$3,$K$2:$P$2,0))</f>
        <v>30</v>
      </c>
      <c r="BD3120" s="15" cm="1">
        <f t="array" ref="BD3120">INDEX($K:$P,ROW(),MATCH(BD$3,$K$2:$P$2,0))</f>
        <v>30</v>
      </c>
      <c r="BE3120" s="15" cm="1">
        <f t="array" ref="BE3120">INDEX($K:$P,ROW(),MATCH(BE$3,$K$2:$P$2,0))</f>
        <v>30</v>
      </c>
      <c r="BF3120" s="15" cm="1">
        <f t="array" ref="BF3120">INDEX($K:$P,ROW(),MATCH(BF$3,$K$2:$P$2,0))</f>
        <v>30</v>
      </c>
      <c r="BG3120" s="15" cm="1">
        <f t="array" ref="BG3120">INDEX($K:$P,ROW(),MATCH(BG$3,$K$2:$P$2,0))</f>
        <v>30</v>
      </c>
      <c r="BH3120" s="15" cm="1">
        <f t="array" ref="BH3120">INDEX($K:$P,ROW(),MATCH(BH$3,$K$2:$P$2,0))</f>
        <v>30</v>
      </c>
      <c r="BI3120" s="15" cm="1">
        <f t="array" ref="BI3120">INDEX($K:$P,ROW(),MATCH(BI$3,$K$2:$P$2,0))</f>
        <v>30</v>
      </c>
      <c r="BJ3120" s="15" cm="1">
        <f t="array" ref="BJ3120">INDEX($K:$P,ROW(),MATCH(BJ$3,$K$2:$P$2,0))</f>
        <v>30</v>
      </c>
      <c r="BK3120" s="15" cm="1">
        <f t="array" ref="BK3120">INDEX($K:$P,ROW(),MATCH(BK$3,$K$2:$P$2,0))</f>
        <v>30</v>
      </c>
      <c r="BL3120" s="15" cm="1">
        <f t="array" ref="BL3120">INDEX($K:$P,ROW(),MATCH(BL$3,$K$2:$P$2,0))</f>
        <v>30</v>
      </c>
      <c r="BM3120" s="15" cm="1">
        <f t="array" ref="BM3120">INDEX($K:$P,ROW(),MATCH(BM$3,$K$2:$P$2,0))</f>
        <v>30</v>
      </c>
      <c r="BN3120" s="15" cm="1">
        <f t="array" ref="BN3120">INDEX($K:$P,ROW(),MATCH(BN$3,$K$2:$P$2,0))</f>
        <v>30</v>
      </c>
      <c r="BO3120" s="15" cm="1">
        <f t="array" ref="BO3120">INDEX($K:$P,ROW(),MATCH(BO$3,$K$2:$P$2,0))</f>
        <v>30</v>
      </c>
      <c r="BP3120" s="15" cm="1">
        <f t="array" ref="BP3120">INDEX($K:$P,ROW(),MATCH(BP$3,$K$2:$P$2,0))</f>
        <v>30</v>
      </c>
      <c r="BQ3120" s="15" cm="1">
        <f t="array" ref="BQ3120">INDEX($K:$P,ROW(),MATCH(BQ$3,$K$2:$P$2,0))</f>
        <v>30</v>
      </c>
      <c r="BR3120" s="15" cm="1">
        <f t="array" ref="BR3120">INDEX($K:$P,ROW(),MATCH(BR$3,$K$2:$P$2,0))</f>
        <v>30</v>
      </c>
      <c r="BS3120" s="15" cm="1">
        <f t="array" ref="BS3120">INDEX($K:$P,ROW(),MATCH(BS$3,$K$2:$P$2,0))</f>
        <v>30</v>
      </c>
      <c r="BT3120" s="15" cm="1">
        <f t="array" ref="BT3120">INDEX($K:$P,ROW(),MATCH(BT$3,$K$2:$P$2,0))</f>
        <v>30</v>
      </c>
      <c r="BU3120" s="15" cm="1">
        <f t="array" ref="BU3120">INDEX($K:$P,ROW(),MATCH(BU$3,$K$2:$P$2,0))</f>
        <v>30</v>
      </c>
      <c r="BV3120" s="15" cm="1">
        <f t="array" ref="BV3120">INDEX($K:$P,ROW(),MATCH(BV$3,$K$2:$P$2,0))</f>
        <v>30</v>
      </c>
      <c r="BW3120" s="15" cm="1">
        <f t="array" ref="BW3120">INDEX($K:$P,ROW(),MATCH(BW$3,$K$2:$P$2,0))</f>
        <v>30</v>
      </c>
      <c r="BX3120" s="15" cm="1">
        <f t="array" ref="BX3120">INDEX($K:$P,ROW(),MATCH(BX$3,$K$2:$P$2,0))</f>
        <v>30</v>
      </c>
      <c r="BY3120" s="15" cm="1">
        <f t="array" ref="BY3120">INDEX($K:$P,ROW(),MATCH(BY$3,$K$2:$P$2,0))</f>
        <v>30</v>
      </c>
      <c r="BZ3120" s="15" cm="1">
        <f t="array" ref="BZ3120">INDEX($K:$P,ROW(),MATCH(BZ$3,$K$2:$P$2,0))</f>
        <v>30</v>
      </c>
      <c r="CA3120" s="15" cm="1">
        <f t="array" ref="CA3120">INDEX($K:$P,ROW(),MATCH(CA$3,$K$2:$P$2,0))</f>
        <v>30</v>
      </c>
      <c r="CB3120" s="15" cm="1">
        <f t="array" ref="CB3120">INDEX($K:$P,ROW(),MATCH(CB$3,$K$2:$P$2,0))</f>
        <v>30</v>
      </c>
      <c r="CC3120" s="15" cm="1">
        <f t="array" ref="CC3120">INDEX($K:$P,ROW(),MATCH(CC$3,$K$2:$P$2,0))</f>
        <v>30</v>
      </c>
      <c r="CD3120" s="15" cm="1">
        <f t="array" ref="CD3120">INDEX($K:$P,ROW(),MATCH(CD$3,$K$2:$P$2,0))</f>
        <v>30</v>
      </c>
      <c r="CE3120" s="15" cm="1">
        <f t="array" ref="CE3120">INDEX($K:$P,ROW(),MATCH(CE$3,$K$2:$P$2,0))</f>
        <v>30</v>
      </c>
      <c r="CF3120" s="15" cm="1">
        <f t="array" ref="CF3120">INDEX($K:$P,ROW(),MATCH(CF$3,$K$2:$P$2,0))</f>
        <v>30</v>
      </c>
      <c r="CG3120" s="15" cm="1">
        <f t="array" ref="CG3120">INDEX($K:$P,ROW(),MATCH(CG$3,$K$2:$P$2,0))</f>
        <v>30</v>
      </c>
      <c r="CH3120" s="15" cm="1">
        <f t="array" ref="CH3120">INDEX($K:$P,ROW(),MATCH(CH$3,$K$2:$P$2,0))</f>
        <v>30</v>
      </c>
      <c r="CI3120" s="15" cm="1">
        <f t="array" ref="CI3120">INDEX($K:$P,ROW(),MATCH(CI$3,$K$2:$P$2,0))</f>
        <v>30</v>
      </c>
      <c r="CJ3120" s="15" cm="1">
        <f t="array" ref="CJ3120">INDEX($K:$P,ROW(),MATCH(CJ$3,$K$2:$P$2,0))</f>
        <v>30</v>
      </c>
      <c r="CK3120" s="15" cm="1">
        <f t="array" ref="CK3120">INDEX($K:$P,ROW(),MATCH(CK$3,$K$2:$P$2,0))</f>
        <v>30</v>
      </c>
      <c r="CL3120" s="15" cm="1">
        <f t="array" ref="CL3120">INDEX($K:$P,ROW(),MATCH(CL$3,$K$2:$P$2,0))</f>
        <v>30</v>
      </c>
    </row>
    <row r="3121" spans="2:90" x14ac:dyDescent="0.4">
      <c r="B3121" s="123" t="str">
        <f>"Accounts payable"</f>
        <v>Accounts payable</v>
      </c>
      <c r="C3121" t="s">
        <v>232</v>
      </c>
      <c r="D3121" t="s">
        <v>407</v>
      </c>
      <c r="E3121" s="8" t="str">
        <f t="shared" si="4226"/>
        <v>3121 WCAP-IS</v>
      </c>
      <c r="G3121" t="str">
        <f t="shared" si="4315"/>
        <v>3121 WCAP-IS</v>
      </c>
      <c r="H3121" s="27"/>
      <c r="I3121" s="78"/>
      <c r="J3121" s="78"/>
      <c r="K3121" s="115">
        <f t="shared" ref="K3121:P3121" ca="1" si="4316">SUMIF($4:$4,K$2,3121:3121)</f>
        <v>33862.533333333333</v>
      </c>
      <c r="L3121" s="115">
        <f t="shared" ca="1" si="4316"/>
        <v>35538.993333333339</v>
      </c>
      <c r="M3121" s="115">
        <f t="shared" ca="1" si="4316"/>
        <v>37299.276333333335</v>
      </c>
      <c r="N3121" s="115">
        <f t="shared" ca="1" si="4316"/>
        <v>39147.573483333334</v>
      </c>
      <c r="O3121" s="115">
        <f t="shared" ca="1" si="4316"/>
        <v>41088.285490833339</v>
      </c>
      <c r="P3121" s="115">
        <f t="shared" ca="1" si="4316"/>
        <v>43126.033098708336</v>
      </c>
      <c r="R3121" s="115"/>
      <c r="S3121" s="115">
        <f t="shared" ref="S3121:AX3121" ca="1" si="4317">MIN(-S3120/30*S3117,R3121-S3117)</f>
        <v>33862.533333333333</v>
      </c>
      <c r="T3121" s="115">
        <f t="shared" ca="1" si="4317"/>
        <v>33862.533333333333</v>
      </c>
      <c r="U3121" s="115">
        <f t="shared" ca="1" si="4317"/>
        <v>33862.533333333333</v>
      </c>
      <c r="V3121" s="115">
        <f t="shared" ca="1" si="4317"/>
        <v>33862.533333333333</v>
      </c>
      <c r="W3121" s="115">
        <f t="shared" ca="1" si="4317"/>
        <v>33862.533333333333</v>
      </c>
      <c r="X3121" s="115">
        <f t="shared" ca="1" si="4317"/>
        <v>33862.533333333333</v>
      </c>
      <c r="Y3121" s="115">
        <f t="shared" ca="1" si="4317"/>
        <v>33862.533333333333</v>
      </c>
      <c r="Z3121" s="115">
        <f t="shared" ca="1" si="4317"/>
        <v>33862.533333333333</v>
      </c>
      <c r="AA3121" s="115">
        <f t="shared" ca="1" si="4317"/>
        <v>33862.533333333333</v>
      </c>
      <c r="AB3121" s="115">
        <f t="shared" ca="1" si="4317"/>
        <v>33862.533333333333</v>
      </c>
      <c r="AC3121" s="115">
        <f t="shared" ca="1" si="4317"/>
        <v>33862.533333333333</v>
      </c>
      <c r="AD3121" s="115">
        <f t="shared" ca="1" si="4317"/>
        <v>33862.533333333333</v>
      </c>
      <c r="AE3121" s="115">
        <f t="shared" ca="1" si="4317"/>
        <v>35538.993333333339</v>
      </c>
      <c r="AF3121" s="115">
        <f t="shared" ca="1" si="4317"/>
        <v>35538.993333333339</v>
      </c>
      <c r="AG3121" s="115">
        <f t="shared" ca="1" si="4317"/>
        <v>35538.993333333339</v>
      </c>
      <c r="AH3121" s="115">
        <f t="shared" ca="1" si="4317"/>
        <v>35538.993333333339</v>
      </c>
      <c r="AI3121" s="115">
        <f t="shared" ca="1" si="4317"/>
        <v>35538.993333333339</v>
      </c>
      <c r="AJ3121" s="115">
        <f t="shared" ca="1" si="4317"/>
        <v>35538.993333333339</v>
      </c>
      <c r="AK3121" s="115">
        <f t="shared" ca="1" si="4317"/>
        <v>35538.993333333339</v>
      </c>
      <c r="AL3121" s="115">
        <f t="shared" ca="1" si="4317"/>
        <v>35538.993333333339</v>
      </c>
      <c r="AM3121" s="115">
        <f t="shared" ca="1" si="4317"/>
        <v>35538.993333333339</v>
      </c>
      <c r="AN3121" s="115">
        <f t="shared" ca="1" si="4317"/>
        <v>35538.993333333339</v>
      </c>
      <c r="AO3121" s="115">
        <f t="shared" ca="1" si="4317"/>
        <v>35538.993333333339</v>
      </c>
      <c r="AP3121" s="115">
        <f t="shared" ca="1" si="4317"/>
        <v>35538.993333333339</v>
      </c>
      <c r="AQ3121" s="115">
        <f t="shared" ca="1" si="4317"/>
        <v>37299.276333333335</v>
      </c>
      <c r="AR3121" s="115">
        <f t="shared" ca="1" si="4317"/>
        <v>37299.276333333335</v>
      </c>
      <c r="AS3121" s="115">
        <f t="shared" ca="1" si="4317"/>
        <v>37299.276333333335</v>
      </c>
      <c r="AT3121" s="115">
        <f t="shared" ca="1" si="4317"/>
        <v>37299.276333333335</v>
      </c>
      <c r="AU3121" s="115">
        <f t="shared" ca="1" si="4317"/>
        <v>37299.276333333335</v>
      </c>
      <c r="AV3121" s="115">
        <f t="shared" ca="1" si="4317"/>
        <v>37299.276333333335</v>
      </c>
      <c r="AW3121" s="115">
        <f t="shared" ca="1" si="4317"/>
        <v>37299.276333333335</v>
      </c>
      <c r="AX3121" s="115">
        <f t="shared" ca="1" si="4317"/>
        <v>37299.276333333335</v>
      </c>
      <c r="AY3121" s="115">
        <f t="shared" ref="AY3121:CD3121" ca="1" si="4318">MIN(-AY3120/30*AY3117,AX3121-AY3117)</f>
        <v>37299.276333333335</v>
      </c>
      <c r="AZ3121" s="115">
        <f t="shared" ca="1" si="4318"/>
        <v>37299.276333333335</v>
      </c>
      <c r="BA3121" s="115">
        <f t="shared" ca="1" si="4318"/>
        <v>37299.276333333335</v>
      </c>
      <c r="BB3121" s="115">
        <f t="shared" ca="1" si="4318"/>
        <v>37299.276333333335</v>
      </c>
      <c r="BC3121" s="115">
        <f t="shared" ca="1" si="4318"/>
        <v>39147.573483333334</v>
      </c>
      <c r="BD3121" s="115">
        <f t="shared" ca="1" si="4318"/>
        <v>39147.573483333334</v>
      </c>
      <c r="BE3121" s="115">
        <f t="shared" ca="1" si="4318"/>
        <v>39147.573483333334</v>
      </c>
      <c r="BF3121" s="115">
        <f t="shared" ca="1" si="4318"/>
        <v>39147.573483333334</v>
      </c>
      <c r="BG3121" s="115">
        <f t="shared" ca="1" si="4318"/>
        <v>39147.573483333334</v>
      </c>
      <c r="BH3121" s="115">
        <f t="shared" ca="1" si="4318"/>
        <v>39147.573483333334</v>
      </c>
      <c r="BI3121" s="115">
        <f t="shared" ca="1" si="4318"/>
        <v>39147.573483333334</v>
      </c>
      <c r="BJ3121" s="115">
        <f t="shared" ca="1" si="4318"/>
        <v>39147.573483333334</v>
      </c>
      <c r="BK3121" s="115">
        <f t="shared" ca="1" si="4318"/>
        <v>39147.573483333334</v>
      </c>
      <c r="BL3121" s="115">
        <f t="shared" ca="1" si="4318"/>
        <v>39147.573483333334</v>
      </c>
      <c r="BM3121" s="115">
        <f t="shared" ca="1" si="4318"/>
        <v>39147.573483333334</v>
      </c>
      <c r="BN3121" s="115">
        <f t="shared" ca="1" si="4318"/>
        <v>39147.573483333334</v>
      </c>
      <c r="BO3121" s="115">
        <f t="shared" ca="1" si="4318"/>
        <v>41088.285490833339</v>
      </c>
      <c r="BP3121" s="115">
        <f t="shared" ca="1" si="4318"/>
        <v>41088.285490833339</v>
      </c>
      <c r="BQ3121" s="115">
        <f t="shared" ca="1" si="4318"/>
        <v>41088.285490833339</v>
      </c>
      <c r="BR3121" s="115">
        <f t="shared" ca="1" si="4318"/>
        <v>41088.285490833339</v>
      </c>
      <c r="BS3121" s="115">
        <f t="shared" ca="1" si="4318"/>
        <v>41088.285490833339</v>
      </c>
      <c r="BT3121" s="115">
        <f t="shared" ca="1" si="4318"/>
        <v>41088.285490833339</v>
      </c>
      <c r="BU3121" s="115">
        <f t="shared" ca="1" si="4318"/>
        <v>41088.285490833339</v>
      </c>
      <c r="BV3121" s="115">
        <f t="shared" ca="1" si="4318"/>
        <v>41088.285490833339</v>
      </c>
      <c r="BW3121" s="115">
        <f t="shared" ca="1" si="4318"/>
        <v>41088.285490833339</v>
      </c>
      <c r="BX3121" s="115">
        <f t="shared" ca="1" si="4318"/>
        <v>41088.285490833339</v>
      </c>
      <c r="BY3121" s="115">
        <f t="shared" ca="1" si="4318"/>
        <v>41088.285490833339</v>
      </c>
      <c r="BZ3121" s="115">
        <f t="shared" ca="1" si="4318"/>
        <v>41088.285490833339</v>
      </c>
      <c r="CA3121" s="115">
        <f t="shared" ca="1" si="4318"/>
        <v>43126.033098708336</v>
      </c>
      <c r="CB3121" s="115">
        <f t="shared" ca="1" si="4318"/>
        <v>43126.033098708336</v>
      </c>
      <c r="CC3121" s="115">
        <f t="shared" ca="1" si="4318"/>
        <v>43126.033098708336</v>
      </c>
      <c r="CD3121" s="115">
        <f t="shared" ca="1" si="4318"/>
        <v>43126.033098708336</v>
      </c>
      <c r="CE3121" s="115">
        <f t="shared" ref="CE3121:CL3121" ca="1" si="4319">MIN(-CE3120/30*CE3117,CD3121-CE3117)</f>
        <v>43126.033098708336</v>
      </c>
      <c r="CF3121" s="115">
        <f t="shared" ca="1" si="4319"/>
        <v>43126.033098708336</v>
      </c>
      <c r="CG3121" s="115">
        <f t="shared" ca="1" si="4319"/>
        <v>43126.033098708336</v>
      </c>
      <c r="CH3121" s="115">
        <f t="shared" ca="1" si="4319"/>
        <v>43126.033098708336</v>
      </c>
      <c r="CI3121" s="115">
        <f t="shared" ca="1" si="4319"/>
        <v>43126.033098708336</v>
      </c>
      <c r="CJ3121" s="115">
        <f t="shared" ca="1" si="4319"/>
        <v>43126.033098708336</v>
      </c>
      <c r="CK3121" s="115">
        <f t="shared" ca="1" si="4319"/>
        <v>43126.033098708336</v>
      </c>
      <c r="CL3121" s="115">
        <f t="shared" ca="1" si="4319"/>
        <v>43126.033098708336</v>
      </c>
    </row>
    <row r="3122" spans="2:90" x14ac:dyDescent="0.4">
      <c r="B3122" s="123"/>
      <c r="D3122" t="s">
        <v>407</v>
      </c>
      <c r="E3122" s="8" t="str">
        <f t="shared" ref="E3122:E3157" si="4320">ROW()&amp;" "&amp;D3122</f>
        <v>3122 WCAP-IS</v>
      </c>
      <c r="G3122" t="str">
        <f t="shared" si="4315"/>
        <v>3122 WCAP-IS</v>
      </c>
      <c r="H3122" s="27"/>
      <c r="I3122" s="78"/>
      <c r="J3122" s="78"/>
      <c r="K3122" s="33"/>
      <c r="L3122" s="33"/>
      <c r="M3122" s="33"/>
      <c r="N3122" s="33"/>
      <c r="O3122" s="33"/>
      <c r="P3122" s="33"/>
      <c r="R3122" s="33"/>
      <c r="S3122" s="33"/>
      <c r="T3122" s="33"/>
      <c r="U3122" s="33"/>
      <c r="V3122" s="33"/>
      <c r="W3122" s="33"/>
      <c r="X3122" s="33"/>
      <c r="Y3122" s="33"/>
      <c r="Z3122" s="33"/>
      <c r="AA3122" s="33"/>
      <c r="AB3122" s="33"/>
      <c r="AC3122" s="33"/>
      <c r="AD3122" s="33"/>
      <c r="AE3122" s="33"/>
      <c r="AF3122" s="33"/>
      <c r="AG3122" s="33"/>
      <c r="AH3122" s="33"/>
      <c r="AI3122" s="33"/>
      <c r="AJ3122" s="33"/>
      <c r="AK3122" s="33"/>
      <c r="AL3122" s="33"/>
      <c r="AM3122" s="33"/>
      <c r="AN3122" s="33"/>
      <c r="AO3122" s="33"/>
      <c r="AP3122" s="33"/>
      <c r="AQ3122" s="33"/>
      <c r="AR3122" s="33"/>
      <c r="AS3122" s="33"/>
      <c r="AT3122" s="33"/>
      <c r="AU3122" s="33"/>
      <c r="AV3122" s="33"/>
      <c r="AW3122" s="33"/>
      <c r="AX3122" s="33"/>
      <c r="AY3122" s="33"/>
      <c r="AZ3122" s="33"/>
      <c r="BA3122" s="33"/>
      <c r="BB3122" s="33"/>
      <c r="BC3122" s="33"/>
      <c r="BD3122" s="33"/>
      <c r="BE3122" s="33"/>
      <c r="BF3122" s="33"/>
      <c r="BG3122" s="33"/>
      <c r="BH3122" s="33"/>
      <c r="BI3122" s="33"/>
      <c r="BJ3122" s="33"/>
      <c r="BK3122" s="33"/>
      <c r="BL3122" s="33"/>
      <c r="BM3122" s="33"/>
      <c r="BN3122" s="33"/>
      <c r="BO3122" s="33"/>
      <c r="BP3122" s="33"/>
      <c r="BQ3122" s="33"/>
      <c r="BR3122" s="33"/>
      <c r="BS3122" s="33"/>
      <c r="BT3122" s="33"/>
      <c r="BU3122" s="33"/>
      <c r="BV3122" s="33"/>
      <c r="BW3122" s="33"/>
      <c r="BX3122" s="33"/>
      <c r="BY3122" s="33"/>
      <c r="BZ3122" s="33"/>
      <c r="CA3122" s="33"/>
      <c r="CB3122" s="33"/>
      <c r="CC3122" s="33"/>
      <c r="CD3122" s="33"/>
      <c r="CE3122" s="33"/>
      <c r="CF3122" s="33"/>
      <c r="CG3122" s="33"/>
      <c r="CH3122" s="33"/>
      <c r="CI3122" s="33"/>
      <c r="CJ3122" s="33"/>
      <c r="CK3122" s="33"/>
      <c r="CL3122" s="33"/>
    </row>
    <row r="3123" spans="2:90" x14ac:dyDescent="0.4">
      <c r="B3123" s="123" t="str">
        <f>"Change in "&amp;B3121</f>
        <v>Change in Accounts payable</v>
      </c>
      <c r="C3123" t="s">
        <v>234</v>
      </c>
      <c r="D3123" t="s">
        <v>407</v>
      </c>
      <c r="E3123" s="8" t="str">
        <f t="shared" si="4320"/>
        <v>3123 WCAP-IS</v>
      </c>
      <c r="G3123" t="str">
        <f t="shared" si="4315"/>
        <v>3123 WCAP-IS</v>
      </c>
      <c r="K3123" s="33">
        <f t="shared" ref="K3123:P3123" ca="1" si="4321">SUMIF($3:$3,K$2,3123:3123)</f>
        <v>33862.533333333333</v>
      </c>
      <c r="L3123" s="33">
        <f t="shared" ca="1" si="4321"/>
        <v>1676.4600000000064</v>
      </c>
      <c r="M3123" s="33">
        <f t="shared" ca="1" si="4321"/>
        <v>1760.2829999999958</v>
      </c>
      <c r="N3123" s="33">
        <f t="shared" ca="1" si="4321"/>
        <v>1848.2971499999985</v>
      </c>
      <c r="O3123" s="33">
        <f t="shared" ca="1" si="4321"/>
        <v>1940.7120075000057</v>
      </c>
      <c r="P3123" s="33">
        <f t="shared" ca="1" si="4321"/>
        <v>2037.7476078749969</v>
      </c>
      <c r="R3123" s="33"/>
      <c r="S3123" s="33">
        <f t="shared" ref="S3123:AX3123" ca="1" si="4322">S3121-R3121</f>
        <v>33862.533333333333</v>
      </c>
      <c r="T3123" s="33">
        <f t="shared" ca="1" si="4322"/>
        <v>0</v>
      </c>
      <c r="U3123" s="33">
        <f t="shared" ca="1" si="4322"/>
        <v>0</v>
      </c>
      <c r="V3123" s="33">
        <f t="shared" ca="1" si="4322"/>
        <v>0</v>
      </c>
      <c r="W3123" s="33">
        <f t="shared" ca="1" si="4322"/>
        <v>0</v>
      </c>
      <c r="X3123" s="33">
        <f t="shared" ca="1" si="4322"/>
        <v>0</v>
      </c>
      <c r="Y3123" s="33">
        <f t="shared" ca="1" si="4322"/>
        <v>0</v>
      </c>
      <c r="Z3123" s="33">
        <f t="shared" ca="1" si="4322"/>
        <v>0</v>
      </c>
      <c r="AA3123" s="33">
        <f t="shared" ca="1" si="4322"/>
        <v>0</v>
      </c>
      <c r="AB3123" s="33">
        <f t="shared" ca="1" si="4322"/>
        <v>0</v>
      </c>
      <c r="AC3123" s="33">
        <f t="shared" ca="1" si="4322"/>
        <v>0</v>
      </c>
      <c r="AD3123" s="33">
        <f t="shared" ca="1" si="4322"/>
        <v>0</v>
      </c>
      <c r="AE3123" s="33">
        <f t="shared" ca="1" si="4322"/>
        <v>1676.4600000000064</v>
      </c>
      <c r="AF3123" s="33">
        <f t="shared" ca="1" si="4322"/>
        <v>0</v>
      </c>
      <c r="AG3123" s="33">
        <f t="shared" ca="1" si="4322"/>
        <v>0</v>
      </c>
      <c r="AH3123" s="33">
        <f t="shared" ca="1" si="4322"/>
        <v>0</v>
      </c>
      <c r="AI3123" s="33">
        <f t="shared" ca="1" si="4322"/>
        <v>0</v>
      </c>
      <c r="AJ3123" s="33">
        <f t="shared" ca="1" si="4322"/>
        <v>0</v>
      </c>
      <c r="AK3123" s="33">
        <f t="shared" ca="1" si="4322"/>
        <v>0</v>
      </c>
      <c r="AL3123" s="33">
        <f t="shared" ca="1" si="4322"/>
        <v>0</v>
      </c>
      <c r="AM3123" s="33">
        <f t="shared" ca="1" si="4322"/>
        <v>0</v>
      </c>
      <c r="AN3123" s="33">
        <f t="shared" ca="1" si="4322"/>
        <v>0</v>
      </c>
      <c r="AO3123" s="33">
        <f t="shared" ca="1" si="4322"/>
        <v>0</v>
      </c>
      <c r="AP3123" s="33">
        <f t="shared" ca="1" si="4322"/>
        <v>0</v>
      </c>
      <c r="AQ3123" s="33">
        <f t="shared" ca="1" si="4322"/>
        <v>1760.2829999999958</v>
      </c>
      <c r="AR3123" s="33">
        <f t="shared" ca="1" si="4322"/>
        <v>0</v>
      </c>
      <c r="AS3123" s="33">
        <f t="shared" ca="1" si="4322"/>
        <v>0</v>
      </c>
      <c r="AT3123" s="33">
        <f t="shared" ca="1" si="4322"/>
        <v>0</v>
      </c>
      <c r="AU3123" s="33">
        <f t="shared" ca="1" si="4322"/>
        <v>0</v>
      </c>
      <c r="AV3123" s="33">
        <f t="shared" ca="1" si="4322"/>
        <v>0</v>
      </c>
      <c r="AW3123" s="33">
        <f t="shared" ca="1" si="4322"/>
        <v>0</v>
      </c>
      <c r="AX3123" s="33">
        <f t="shared" ca="1" si="4322"/>
        <v>0</v>
      </c>
      <c r="AY3123" s="33">
        <f t="shared" ref="AY3123:CD3123" ca="1" si="4323">AY3121-AX3121</f>
        <v>0</v>
      </c>
      <c r="AZ3123" s="33">
        <f t="shared" ca="1" si="4323"/>
        <v>0</v>
      </c>
      <c r="BA3123" s="33">
        <f t="shared" ca="1" si="4323"/>
        <v>0</v>
      </c>
      <c r="BB3123" s="33">
        <f t="shared" ca="1" si="4323"/>
        <v>0</v>
      </c>
      <c r="BC3123" s="33">
        <f t="shared" ca="1" si="4323"/>
        <v>1848.2971499999985</v>
      </c>
      <c r="BD3123" s="33">
        <f t="shared" ca="1" si="4323"/>
        <v>0</v>
      </c>
      <c r="BE3123" s="33">
        <f t="shared" ca="1" si="4323"/>
        <v>0</v>
      </c>
      <c r="BF3123" s="33">
        <f t="shared" ca="1" si="4323"/>
        <v>0</v>
      </c>
      <c r="BG3123" s="33">
        <f t="shared" ca="1" si="4323"/>
        <v>0</v>
      </c>
      <c r="BH3123" s="33">
        <f t="shared" ca="1" si="4323"/>
        <v>0</v>
      </c>
      <c r="BI3123" s="33">
        <f t="shared" ca="1" si="4323"/>
        <v>0</v>
      </c>
      <c r="BJ3123" s="33">
        <f t="shared" ca="1" si="4323"/>
        <v>0</v>
      </c>
      <c r="BK3123" s="33">
        <f t="shared" ca="1" si="4323"/>
        <v>0</v>
      </c>
      <c r="BL3123" s="33">
        <f t="shared" ca="1" si="4323"/>
        <v>0</v>
      </c>
      <c r="BM3123" s="33">
        <f t="shared" ca="1" si="4323"/>
        <v>0</v>
      </c>
      <c r="BN3123" s="33">
        <f t="shared" ca="1" si="4323"/>
        <v>0</v>
      </c>
      <c r="BO3123" s="33">
        <f t="shared" ca="1" si="4323"/>
        <v>1940.7120075000057</v>
      </c>
      <c r="BP3123" s="33">
        <f t="shared" ca="1" si="4323"/>
        <v>0</v>
      </c>
      <c r="BQ3123" s="33">
        <f t="shared" ca="1" si="4323"/>
        <v>0</v>
      </c>
      <c r="BR3123" s="33">
        <f t="shared" ca="1" si="4323"/>
        <v>0</v>
      </c>
      <c r="BS3123" s="33">
        <f t="shared" ca="1" si="4323"/>
        <v>0</v>
      </c>
      <c r="BT3123" s="33">
        <f t="shared" ca="1" si="4323"/>
        <v>0</v>
      </c>
      <c r="BU3123" s="33">
        <f t="shared" ca="1" si="4323"/>
        <v>0</v>
      </c>
      <c r="BV3123" s="33">
        <f t="shared" ca="1" si="4323"/>
        <v>0</v>
      </c>
      <c r="BW3123" s="33">
        <f t="shared" ca="1" si="4323"/>
        <v>0</v>
      </c>
      <c r="BX3123" s="33">
        <f t="shared" ca="1" si="4323"/>
        <v>0</v>
      </c>
      <c r="BY3123" s="33">
        <f t="shared" ca="1" si="4323"/>
        <v>0</v>
      </c>
      <c r="BZ3123" s="33">
        <f t="shared" ca="1" si="4323"/>
        <v>0</v>
      </c>
      <c r="CA3123" s="33">
        <f t="shared" ca="1" si="4323"/>
        <v>2037.7476078749969</v>
      </c>
      <c r="CB3123" s="33">
        <f t="shared" ca="1" si="4323"/>
        <v>0</v>
      </c>
      <c r="CC3123" s="33">
        <f t="shared" ca="1" si="4323"/>
        <v>0</v>
      </c>
      <c r="CD3123" s="33">
        <f t="shared" ca="1" si="4323"/>
        <v>0</v>
      </c>
      <c r="CE3123" s="33">
        <f t="shared" ref="CE3123:CL3123" ca="1" si="4324">CE3121-CD3121</f>
        <v>0</v>
      </c>
      <c r="CF3123" s="33">
        <f t="shared" ca="1" si="4324"/>
        <v>0</v>
      </c>
      <c r="CG3123" s="33">
        <f t="shared" ca="1" si="4324"/>
        <v>0</v>
      </c>
      <c r="CH3123" s="33">
        <f t="shared" ca="1" si="4324"/>
        <v>0</v>
      </c>
      <c r="CI3123" s="33">
        <f t="shared" ca="1" si="4324"/>
        <v>0</v>
      </c>
      <c r="CJ3123" s="33">
        <f t="shared" ca="1" si="4324"/>
        <v>0</v>
      </c>
      <c r="CK3123" s="33">
        <f t="shared" ca="1" si="4324"/>
        <v>0</v>
      </c>
      <c r="CL3123" s="33">
        <f t="shared" ca="1" si="4324"/>
        <v>0</v>
      </c>
    </row>
    <row r="3124" spans="2:90" x14ac:dyDescent="0.4">
      <c r="B3124" s="122"/>
      <c r="D3124" t="s">
        <v>407</v>
      </c>
      <c r="E3124" s="8" t="str">
        <f t="shared" si="4320"/>
        <v>3124 WCAP-IS</v>
      </c>
      <c r="G3124" t="str">
        <f t="shared" si="4315"/>
        <v>3124 WCAP-IS</v>
      </c>
      <c r="K3124" s="53"/>
      <c r="L3124" s="53"/>
      <c r="M3124" s="53"/>
      <c r="N3124" s="53"/>
      <c r="O3124" s="53"/>
      <c r="P3124" s="53"/>
      <c r="R3124" s="24"/>
      <c r="S3124" s="24"/>
      <c r="T3124" s="24"/>
      <c r="U3124" s="24"/>
      <c r="V3124" s="24"/>
      <c r="W3124" s="24"/>
      <c r="X3124" s="24"/>
      <c r="Y3124" s="24"/>
      <c r="Z3124" s="24"/>
      <c r="AA3124" s="24"/>
      <c r="AB3124" s="24"/>
      <c r="AC3124" s="24"/>
      <c r="AD3124" s="24"/>
      <c r="AE3124" s="24"/>
      <c r="AF3124" s="24"/>
      <c r="AG3124" s="24"/>
      <c r="AH3124" s="24"/>
      <c r="AI3124" s="24"/>
      <c r="AJ3124" s="24"/>
      <c r="AK3124" s="24"/>
      <c r="AL3124" s="24"/>
      <c r="AM3124" s="24"/>
      <c r="AN3124" s="24"/>
      <c r="AO3124" s="24"/>
      <c r="AP3124" s="24"/>
      <c r="AQ3124" s="24"/>
      <c r="AR3124" s="24"/>
      <c r="AS3124" s="24"/>
      <c r="AT3124" s="24"/>
      <c r="AU3124" s="24"/>
      <c r="AV3124" s="24"/>
      <c r="AW3124" s="24"/>
      <c r="AX3124" s="24"/>
      <c r="AY3124" s="24"/>
      <c r="AZ3124" s="24"/>
      <c r="BA3124" s="24"/>
      <c r="BB3124" s="24"/>
      <c r="BC3124" s="24"/>
      <c r="BD3124" s="24"/>
      <c r="BE3124" s="24"/>
      <c r="BF3124" s="24"/>
      <c r="BG3124" s="24"/>
      <c r="BH3124" s="24"/>
      <c r="BI3124" s="24"/>
      <c r="BJ3124" s="24"/>
      <c r="BK3124" s="24"/>
      <c r="BL3124" s="24"/>
      <c r="BM3124" s="24"/>
      <c r="BN3124" s="24"/>
      <c r="BO3124" s="24"/>
      <c r="BP3124" s="24"/>
      <c r="BQ3124" s="24"/>
      <c r="BR3124" s="24"/>
      <c r="BS3124" s="24"/>
      <c r="BT3124" s="24"/>
      <c r="BU3124" s="24"/>
      <c r="BV3124" s="24"/>
      <c r="BW3124" s="24"/>
      <c r="BX3124" s="24"/>
      <c r="BY3124" s="24"/>
      <c r="BZ3124" s="24"/>
      <c r="CA3124" s="24"/>
      <c r="CB3124" s="24"/>
      <c r="CC3124" s="24"/>
      <c r="CD3124" s="24"/>
      <c r="CE3124" s="24"/>
      <c r="CF3124" s="24"/>
      <c r="CG3124" s="24"/>
      <c r="CH3124" s="24"/>
      <c r="CI3124" s="24"/>
      <c r="CJ3124" s="24"/>
      <c r="CK3124" s="24"/>
      <c r="CL3124" s="24"/>
    </row>
    <row r="3125" spans="2:90" x14ac:dyDescent="0.4">
      <c r="B3125" s="132" t="str">
        <f>B3108</f>
        <v>(Primary label)</v>
      </c>
      <c r="D3125" t="s">
        <v>407</v>
      </c>
      <c r="E3125" s="8" t="str">
        <f t="shared" si="4320"/>
        <v>3125 WCAP-IS</v>
      </c>
      <c r="G3125" t="s">
        <v>332</v>
      </c>
      <c r="K3125" s="53"/>
      <c r="L3125" s="53"/>
      <c r="M3125" s="53"/>
      <c r="N3125" s="53"/>
      <c r="O3125" s="53"/>
      <c r="P3125" s="53"/>
      <c r="R3125" s="24"/>
      <c r="S3125" s="24"/>
      <c r="T3125" s="24"/>
      <c r="U3125" s="24"/>
      <c r="V3125" s="24"/>
      <c r="W3125" s="24"/>
      <c r="X3125" s="24"/>
      <c r="Y3125" s="24"/>
      <c r="Z3125" s="24"/>
      <c r="AA3125" s="24"/>
      <c r="AB3125" s="24"/>
      <c r="AC3125" s="24"/>
      <c r="AD3125" s="24"/>
      <c r="AE3125" s="24"/>
      <c r="AF3125" s="24"/>
      <c r="AG3125" s="24"/>
      <c r="AH3125" s="24"/>
      <c r="AI3125" s="24"/>
      <c r="AJ3125" s="24"/>
      <c r="AK3125" s="24"/>
      <c r="AL3125" s="24"/>
      <c r="AM3125" s="24"/>
      <c r="AN3125" s="24"/>
      <c r="AO3125" s="24"/>
      <c r="AP3125" s="24"/>
      <c r="AQ3125" s="24"/>
      <c r="AR3125" s="24"/>
      <c r="AS3125" s="24"/>
      <c r="AT3125" s="24"/>
      <c r="AU3125" s="24"/>
      <c r="AV3125" s="24"/>
      <c r="AW3125" s="24"/>
      <c r="AX3125" s="24"/>
      <c r="AY3125" s="24"/>
      <c r="AZ3125" s="24"/>
      <c r="BA3125" s="24"/>
      <c r="BB3125" s="24"/>
      <c r="BC3125" s="24"/>
      <c r="BD3125" s="24"/>
      <c r="BE3125" s="24"/>
      <c r="BF3125" s="24"/>
      <c r="BG3125" s="24"/>
      <c r="BH3125" s="24"/>
      <c r="BI3125" s="24"/>
      <c r="BJ3125" s="24"/>
      <c r="BK3125" s="24"/>
      <c r="BL3125" s="24"/>
      <c r="BM3125" s="24"/>
      <c r="BN3125" s="24"/>
      <c r="BO3125" s="24"/>
      <c r="BP3125" s="24"/>
      <c r="BQ3125" s="24"/>
      <c r="BR3125" s="24"/>
      <c r="BS3125" s="24"/>
      <c r="BT3125" s="24"/>
      <c r="BU3125" s="24"/>
      <c r="BV3125" s="24"/>
      <c r="BW3125" s="24"/>
      <c r="BX3125" s="24"/>
      <c r="BY3125" s="24"/>
      <c r="BZ3125" s="24"/>
      <c r="CA3125" s="24"/>
      <c r="CB3125" s="24"/>
      <c r="CC3125" s="24"/>
      <c r="CD3125" s="24"/>
      <c r="CE3125" s="24"/>
      <c r="CF3125" s="24"/>
      <c r="CG3125" s="24"/>
      <c r="CH3125" s="24"/>
      <c r="CI3125" s="24"/>
      <c r="CJ3125" s="24"/>
      <c r="CK3125" s="24"/>
      <c r="CL3125" s="24"/>
    </row>
    <row r="3126" spans="2:90" x14ac:dyDescent="0.4">
      <c r="B3126" s="132" t="str">
        <f t="shared" ref="B3126:B3132" si="4325">B3109</f>
        <v>primary unit</v>
      </c>
      <c r="D3126" t="s">
        <v>407</v>
      </c>
      <c r="E3126" s="8" t="str">
        <f t="shared" si="4320"/>
        <v>3126 WCAP-IS</v>
      </c>
      <c r="G3126" t="s">
        <v>332</v>
      </c>
      <c r="K3126" s="53"/>
      <c r="L3126" s="53"/>
      <c r="M3126" s="53"/>
      <c r="N3126" s="53"/>
      <c r="O3126" s="53"/>
      <c r="P3126" s="53"/>
      <c r="R3126" s="24"/>
      <c r="S3126" s="24"/>
      <c r="T3126" s="24"/>
      <c r="U3126" s="24"/>
      <c r="V3126" s="24"/>
      <c r="W3126" s="24"/>
      <c r="X3126" s="24"/>
      <c r="Y3126" s="24"/>
      <c r="Z3126" s="24"/>
      <c r="AA3126" s="24"/>
      <c r="AB3126" s="24"/>
      <c r="AC3126" s="24"/>
      <c r="AD3126" s="24"/>
      <c r="AE3126" s="24"/>
      <c r="AF3126" s="24"/>
      <c r="AG3126" s="24"/>
      <c r="AH3126" s="24"/>
      <c r="AI3126" s="24"/>
      <c r="AJ3126" s="24"/>
      <c r="AK3126" s="24"/>
      <c r="AL3126" s="24"/>
      <c r="AM3126" s="24"/>
      <c r="AN3126" s="24"/>
      <c r="AO3126" s="24"/>
      <c r="AP3126" s="24"/>
      <c r="AQ3126" s="24"/>
      <c r="AR3126" s="24"/>
      <c r="AS3126" s="24"/>
      <c r="AT3126" s="24"/>
      <c r="AU3126" s="24"/>
      <c r="AV3126" s="24"/>
      <c r="AW3126" s="24"/>
      <c r="AX3126" s="24"/>
      <c r="AY3126" s="24"/>
      <c r="AZ3126" s="24"/>
      <c r="BA3126" s="24"/>
      <c r="BB3126" s="24"/>
      <c r="BC3126" s="24"/>
      <c r="BD3126" s="24"/>
      <c r="BE3126" s="24"/>
      <c r="BF3126" s="24"/>
      <c r="BG3126" s="24"/>
      <c r="BH3126" s="24"/>
      <c r="BI3126" s="24"/>
      <c r="BJ3126" s="24"/>
      <c r="BK3126" s="24"/>
      <c r="BL3126" s="24"/>
      <c r="BM3126" s="24"/>
      <c r="BN3126" s="24"/>
      <c r="BO3126" s="24"/>
      <c r="BP3126" s="24"/>
      <c r="BQ3126" s="24"/>
      <c r="BR3126" s="24"/>
      <c r="BS3126" s="24"/>
      <c r="BT3126" s="24"/>
      <c r="BU3126" s="24"/>
      <c r="BV3126" s="24"/>
      <c r="BW3126" s="24"/>
      <c r="BX3126" s="24"/>
      <c r="BY3126" s="24"/>
      <c r="BZ3126" s="24"/>
      <c r="CA3126" s="24"/>
      <c r="CB3126" s="24"/>
      <c r="CC3126" s="24"/>
      <c r="CD3126" s="24"/>
      <c r="CE3126" s="24"/>
      <c r="CF3126" s="24"/>
      <c r="CG3126" s="24"/>
      <c r="CH3126" s="24"/>
      <c r="CI3126" s="24"/>
      <c r="CJ3126" s="24"/>
      <c r="CK3126" s="24"/>
      <c r="CL3126" s="24"/>
    </row>
    <row r="3127" spans="2:90" x14ac:dyDescent="0.4">
      <c r="B3127" s="132" t="str">
        <f t="shared" si="4325"/>
        <v>Primary revenue driver</v>
      </c>
      <c r="D3127" t="s">
        <v>407</v>
      </c>
      <c r="E3127" s="8" t="str">
        <f t="shared" si="4320"/>
        <v>3127 WCAP-IS</v>
      </c>
      <c r="G3127" t="s">
        <v>332</v>
      </c>
      <c r="K3127" s="53"/>
      <c r="L3127" s="53"/>
      <c r="M3127" s="53"/>
      <c r="N3127" s="53"/>
      <c r="O3127" s="53"/>
      <c r="P3127" s="53"/>
      <c r="R3127" s="24"/>
      <c r="S3127" s="175" t="str">
        <f t="shared" ref="S3127" si="4326">S3110</f>
        <v>S$12</v>
      </c>
      <c r="T3127" s="175" t="str">
        <f t="shared" ref="T3127:CE3127" si="4327">T3110</f>
        <v>T$12</v>
      </c>
      <c r="U3127" s="175" t="str">
        <f t="shared" si="4327"/>
        <v>U$12</v>
      </c>
      <c r="V3127" s="175" t="str">
        <f t="shared" si="4327"/>
        <v>V$12</v>
      </c>
      <c r="W3127" s="175" t="str">
        <f t="shared" si="4327"/>
        <v>W$12</v>
      </c>
      <c r="X3127" s="175" t="str">
        <f t="shared" si="4327"/>
        <v>X$12</v>
      </c>
      <c r="Y3127" s="175" t="str">
        <f t="shared" si="4327"/>
        <v>Y$12</v>
      </c>
      <c r="Z3127" s="175" t="str">
        <f t="shared" si="4327"/>
        <v>Z$12</v>
      </c>
      <c r="AA3127" s="175" t="str">
        <f t="shared" si="4327"/>
        <v>AA$12</v>
      </c>
      <c r="AB3127" s="175" t="str">
        <f t="shared" si="4327"/>
        <v>AB$12</v>
      </c>
      <c r="AC3127" s="175" t="str">
        <f t="shared" si="4327"/>
        <v>AC$12</v>
      </c>
      <c r="AD3127" s="175" t="str">
        <f t="shared" si="4327"/>
        <v>AD$12</v>
      </c>
      <c r="AE3127" s="175" t="str">
        <f t="shared" si="4327"/>
        <v>AE$12</v>
      </c>
      <c r="AF3127" s="175" t="str">
        <f t="shared" si="4327"/>
        <v>AF$12</v>
      </c>
      <c r="AG3127" s="175" t="str">
        <f t="shared" si="4327"/>
        <v>AG$12</v>
      </c>
      <c r="AH3127" s="175" t="str">
        <f t="shared" si="4327"/>
        <v>AH$12</v>
      </c>
      <c r="AI3127" s="175" t="str">
        <f t="shared" si="4327"/>
        <v>AI$12</v>
      </c>
      <c r="AJ3127" s="175" t="str">
        <f t="shared" si="4327"/>
        <v>AJ$12</v>
      </c>
      <c r="AK3127" s="175" t="str">
        <f t="shared" si="4327"/>
        <v>AK$12</v>
      </c>
      <c r="AL3127" s="175" t="str">
        <f t="shared" si="4327"/>
        <v>AL$12</v>
      </c>
      <c r="AM3127" s="175" t="str">
        <f t="shared" si="4327"/>
        <v>AM$12</v>
      </c>
      <c r="AN3127" s="175" t="str">
        <f t="shared" si="4327"/>
        <v>AN$12</v>
      </c>
      <c r="AO3127" s="175" t="str">
        <f t="shared" si="4327"/>
        <v>AO$12</v>
      </c>
      <c r="AP3127" s="175" t="str">
        <f t="shared" si="4327"/>
        <v>AP$12</v>
      </c>
      <c r="AQ3127" s="175" t="str">
        <f t="shared" si="4327"/>
        <v>AQ$12</v>
      </c>
      <c r="AR3127" s="175" t="str">
        <f t="shared" si="4327"/>
        <v>AR$12</v>
      </c>
      <c r="AS3127" s="175" t="str">
        <f t="shared" si="4327"/>
        <v>AS$12</v>
      </c>
      <c r="AT3127" s="175" t="str">
        <f t="shared" si="4327"/>
        <v>AT$12</v>
      </c>
      <c r="AU3127" s="175" t="str">
        <f t="shared" si="4327"/>
        <v>AU$12</v>
      </c>
      <c r="AV3127" s="175" t="str">
        <f t="shared" si="4327"/>
        <v>AV$12</v>
      </c>
      <c r="AW3127" s="175" t="str">
        <f t="shared" si="4327"/>
        <v>AW$12</v>
      </c>
      <c r="AX3127" s="175" t="str">
        <f t="shared" si="4327"/>
        <v>AX$12</v>
      </c>
      <c r="AY3127" s="175" t="str">
        <f t="shared" si="4327"/>
        <v>AY$12</v>
      </c>
      <c r="AZ3127" s="175" t="str">
        <f t="shared" si="4327"/>
        <v>AZ$12</v>
      </c>
      <c r="BA3127" s="175" t="str">
        <f t="shared" si="4327"/>
        <v>BA$12</v>
      </c>
      <c r="BB3127" s="175" t="str">
        <f t="shared" si="4327"/>
        <v>BB$12</v>
      </c>
      <c r="BC3127" s="175" t="str">
        <f t="shared" si="4327"/>
        <v>BC$12</v>
      </c>
      <c r="BD3127" s="175" t="str">
        <f t="shared" si="4327"/>
        <v>BD$12</v>
      </c>
      <c r="BE3127" s="175" t="str">
        <f t="shared" si="4327"/>
        <v>BE$12</v>
      </c>
      <c r="BF3127" s="175" t="str">
        <f t="shared" si="4327"/>
        <v>BF$12</v>
      </c>
      <c r="BG3127" s="175" t="str">
        <f t="shared" si="4327"/>
        <v>BG$12</v>
      </c>
      <c r="BH3127" s="175" t="str">
        <f t="shared" si="4327"/>
        <v>BH$12</v>
      </c>
      <c r="BI3127" s="175" t="str">
        <f t="shared" si="4327"/>
        <v>BI$12</v>
      </c>
      <c r="BJ3127" s="175" t="str">
        <f t="shared" si="4327"/>
        <v>BJ$12</v>
      </c>
      <c r="BK3127" s="175" t="str">
        <f t="shared" si="4327"/>
        <v>BK$12</v>
      </c>
      <c r="BL3127" s="175" t="str">
        <f t="shared" si="4327"/>
        <v>BL$12</v>
      </c>
      <c r="BM3127" s="175" t="str">
        <f t="shared" si="4327"/>
        <v>BM$12</v>
      </c>
      <c r="BN3127" s="175" t="str">
        <f t="shared" si="4327"/>
        <v>BN$12</v>
      </c>
      <c r="BO3127" s="175" t="str">
        <f t="shared" si="4327"/>
        <v>BO$12</v>
      </c>
      <c r="BP3127" s="175" t="str">
        <f t="shared" si="4327"/>
        <v>BP$12</v>
      </c>
      <c r="BQ3127" s="175" t="str">
        <f t="shared" si="4327"/>
        <v>BQ$12</v>
      </c>
      <c r="BR3127" s="175" t="str">
        <f t="shared" si="4327"/>
        <v>BR$12</v>
      </c>
      <c r="BS3127" s="175" t="str">
        <f t="shared" si="4327"/>
        <v>BS$12</v>
      </c>
      <c r="BT3127" s="175" t="str">
        <f t="shared" si="4327"/>
        <v>BT$12</v>
      </c>
      <c r="BU3127" s="175" t="str">
        <f t="shared" si="4327"/>
        <v>BU$12</v>
      </c>
      <c r="BV3127" s="175" t="str">
        <f t="shared" si="4327"/>
        <v>BV$12</v>
      </c>
      <c r="BW3127" s="175" t="str">
        <f t="shared" si="4327"/>
        <v>BW$12</v>
      </c>
      <c r="BX3127" s="175" t="str">
        <f t="shared" si="4327"/>
        <v>BX$12</v>
      </c>
      <c r="BY3127" s="175" t="str">
        <f t="shared" si="4327"/>
        <v>BY$12</v>
      </c>
      <c r="BZ3127" s="175" t="str">
        <f t="shared" si="4327"/>
        <v>BZ$12</v>
      </c>
      <c r="CA3127" s="175" t="str">
        <f t="shared" si="4327"/>
        <v>CA$12</v>
      </c>
      <c r="CB3127" s="175" t="str">
        <f t="shared" si="4327"/>
        <v>CB$12</v>
      </c>
      <c r="CC3127" s="175" t="str">
        <f t="shared" si="4327"/>
        <v>CC$12</v>
      </c>
      <c r="CD3127" s="175" t="str">
        <f t="shared" si="4327"/>
        <v>CD$12</v>
      </c>
      <c r="CE3127" s="175" t="str">
        <f t="shared" si="4327"/>
        <v>CE$12</v>
      </c>
      <c r="CF3127" s="175" t="str">
        <f t="shared" ref="CF3127:CK3127" si="4328">CF3110</f>
        <v>CF$12</v>
      </c>
      <c r="CG3127" s="175" t="str">
        <f t="shared" si="4328"/>
        <v>CG$12</v>
      </c>
      <c r="CH3127" s="175" t="str">
        <f t="shared" si="4328"/>
        <v>CH$12</v>
      </c>
      <c r="CI3127" s="175" t="str">
        <f t="shared" si="4328"/>
        <v>CI$12</v>
      </c>
      <c r="CJ3127" s="175" t="str">
        <f t="shared" si="4328"/>
        <v>CJ$12</v>
      </c>
      <c r="CK3127" s="175" t="str">
        <f t="shared" si="4328"/>
        <v>CK$12</v>
      </c>
      <c r="CL3127" s="175" t="str">
        <f t="shared" ref="CL3127" si="4329">CL3110</f>
        <v>CL$12</v>
      </c>
    </row>
    <row r="3128" spans="2:90" x14ac:dyDescent="0.4">
      <c r="B3128" s="132" t="str">
        <f t="shared" si="4325"/>
        <v>Primary volume driver</v>
      </c>
      <c r="D3128" t="s">
        <v>407</v>
      </c>
      <c r="E3128" s="8" t="str">
        <f t="shared" si="4320"/>
        <v>3128 WCAP-IS</v>
      </c>
      <c r="G3128" t="s">
        <v>332</v>
      </c>
      <c r="H3128" s="56"/>
      <c r="I3128" s="79"/>
      <c r="J3128" s="79"/>
      <c r="K3128" s="15"/>
      <c r="L3128" s="15"/>
      <c r="M3128" s="15"/>
      <c r="N3128" s="15"/>
      <c r="O3128" s="15"/>
      <c r="P3128" s="15"/>
      <c r="R3128" s="15"/>
      <c r="S3128" s="175" t="str">
        <f t="shared" ref="S3128" si="4330">S3111</f>
        <v>S$13</v>
      </c>
      <c r="T3128" s="175" t="str">
        <f t="shared" ref="T3128:CD3128" si="4331">T3111</f>
        <v>T$13</v>
      </c>
      <c r="U3128" s="175" t="str">
        <f t="shared" si="4331"/>
        <v>U$13</v>
      </c>
      <c r="V3128" s="175" t="str">
        <f t="shared" si="4331"/>
        <v>V$13</v>
      </c>
      <c r="W3128" s="175" t="str">
        <f t="shared" si="4331"/>
        <v>W$13</v>
      </c>
      <c r="X3128" s="175" t="str">
        <f t="shared" si="4331"/>
        <v>X$13</v>
      </c>
      <c r="Y3128" s="175" t="str">
        <f t="shared" si="4331"/>
        <v>Y$13</v>
      </c>
      <c r="Z3128" s="175" t="str">
        <f t="shared" si="4331"/>
        <v>Z$13</v>
      </c>
      <c r="AA3128" s="175" t="str">
        <f t="shared" si="4331"/>
        <v>AA$13</v>
      </c>
      <c r="AB3128" s="175" t="str">
        <f t="shared" si="4331"/>
        <v>AB$13</v>
      </c>
      <c r="AC3128" s="175" t="str">
        <f t="shared" si="4331"/>
        <v>AC$13</v>
      </c>
      <c r="AD3128" s="175" t="str">
        <f t="shared" si="4331"/>
        <v>AD$13</v>
      </c>
      <c r="AE3128" s="175" t="str">
        <f t="shared" si="4331"/>
        <v>AE$13</v>
      </c>
      <c r="AF3128" s="175" t="str">
        <f t="shared" si="4331"/>
        <v>AF$13</v>
      </c>
      <c r="AG3128" s="175" t="str">
        <f t="shared" si="4331"/>
        <v>AG$13</v>
      </c>
      <c r="AH3128" s="175" t="str">
        <f t="shared" si="4331"/>
        <v>AH$13</v>
      </c>
      <c r="AI3128" s="175" t="str">
        <f t="shared" si="4331"/>
        <v>AI$13</v>
      </c>
      <c r="AJ3128" s="175" t="str">
        <f t="shared" si="4331"/>
        <v>AJ$13</v>
      </c>
      <c r="AK3128" s="175" t="str">
        <f t="shared" si="4331"/>
        <v>AK$13</v>
      </c>
      <c r="AL3128" s="175" t="str">
        <f t="shared" si="4331"/>
        <v>AL$13</v>
      </c>
      <c r="AM3128" s="175" t="str">
        <f t="shared" si="4331"/>
        <v>AM$13</v>
      </c>
      <c r="AN3128" s="175" t="str">
        <f t="shared" si="4331"/>
        <v>AN$13</v>
      </c>
      <c r="AO3128" s="175" t="str">
        <f t="shared" si="4331"/>
        <v>AO$13</v>
      </c>
      <c r="AP3128" s="175" t="str">
        <f t="shared" si="4331"/>
        <v>AP$13</v>
      </c>
      <c r="AQ3128" s="175" t="str">
        <f t="shared" si="4331"/>
        <v>AQ$13</v>
      </c>
      <c r="AR3128" s="175" t="str">
        <f t="shared" si="4331"/>
        <v>AR$13</v>
      </c>
      <c r="AS3128" s="175" t="str">
        <f t="shared" si="4331"/>
        <v>AS$13</v>
      </c>
      <c r="AT3128" s="175" t="str">
        <f t="shared" si="4331"/>
        <v>AT$13</v>
      </c>
      <c r="AU3128" s="175" t="str">
        <f t="shared" si="4331"/>
        <v>AU$13</v>
      </c>
      <c r="AV3128" s="175" t="str">
        <f t="shared" si="4331"/>
        <v>AV$13</v>
      </c>
      <c r="AW3128" s="175" t="str">
        <f t="shared" si="4331"/>
        <v>AW$13</v>
      </c>
      <c r="AX3128" s="175" t="str">
        <f t="shared" si="4331"/>
        <v>AX$13</v>
      </c>
      <c r="AY3128" s="175" t="str">
        <f t="shared" si="4331"/>
        <v>AY$13</v>
      </c>
      <c r="AZ3128" s="175" t="str">
        <f t="shared" si="4331"/>
        <v>AZ$13</v>
      </c>
      <c r="BA3128" s="175" t="str">
        <f t="shared" si="4331"/>
        <v>BA$13</v>
      </c>
      <c r="BB3128" s="175" t="str">
        <f t="shared" si="4331"/>
        <v>BB$13</v>
      </c>
      <c r="BC3128" s="175" t="str">
        <f t="shared" si="4331"/>
        <v>BC$13</v>
      </c>
      <c r="BD3128" s="175" t="str">
        <f t="shared" si="4331"/>
        <v>BD$13</v>
      </c>
      <c r="BE3128" s="175" t="str">
        <f t="shared" si="4331"/>
        <v>BE$13</v>
      </c>
      <c r="BF3128" s="175" t="str">
        <f t="shared" si="4331"/>
        <v>BF$13</v>
      </c>
      <c r="BG3128" s="175" t="str">
        <f t="shared" si="4331"/>
        <v>BG$13</v>
      </c>
      <c r="BH3128" s="175" t="str">
        <f t="shared" si="4331"/>
        <v>BH$13</v>
      </c>
      <c r="BI3128" s="175" t="str">
        <f t="shared" si="4331"/>
        <v>BI$13</v>
      </c>
      <c r="BJ3128" s="175" t="str">
        <f t="shared" si="4331"/>
        <v>BJ$13</v>
      </c>
      <c r="BK3128" s="175" t="str">
        <f t="shared" si="4331"/>
        <v>BK$13</v>
      </c>
      <c r="BL3128" s="175" t="str">
        <f t="shared" si="4331"/>
        <v>BL$13</v>
      </c>
      <c r="BM3128" s="175" t="str">
        <f t="shared" si="4331"/>
        <v>BM$13</v>
      </c>
      <c r="BN3128" s="175" t="str">
        <f t="shared" si="4331"/>
        <v>BN$13</v>
      </c>
      <c r="BO3128" s="175" t="str">
        <f t="shared" si="4331"/>
        <v>BO$13</v>
      </c>
      <c r="BP3128" s="175" t="str">
        <f t="shared" si="4331"/>
        <v>BP$13</v>
      </c>
      <c r="BQ3128" s="175" t="str">
        <f t="shared" si="4331"/>
        <v>BQ$13</v>
      </c>
      <c r="BR3128" s="175" t="str">
        <f t="shared" si="4331"/>
        <v>BR$13</v>
      </c>
      <c r="BS3128" s="175" t="str">
        <f t="shared" si="4331"/>
        <v>BS$13</v>
      </c>
      <c r="BT3128" s="175" t="str">
        <f t="shared" si="4331"/>
        <v>BT$13</v>
      </c>
      <c r="BU3128" s="175" t="str">
        <f t="shared" si="4331"/>
        <v>BU$13</v>
      </c>
      <c r="BV3128" s="175" t="str">
        <f t="shared" si="4331"/>
        <v>BV$13</v>
      </c>
      <c r="BW3128" s="175" t="str">
        <f t="shared" si="4331"/>
        <v>BW$13</v>
      </c>
      <c r="BX3128" s="175" t="str">
        <f t="shared" si="4331"/>
        <v>BX$13</v>
      </c>
      <c r="BY3128" s="175" t="str">
        <f t="shared" si="4331"/>
        <v>BY$13</v>
      </c>
      <c r="BZ3128" s="175" t="str">
        <f t="shared" si="4331"/>
        <v>BZ$13</v>
      </c>
      <c r="CA3128" s="175" t="str">
        <f t="shared" si="4331"/>
        <v>CA$13</v>
      </c>
      <c r="CB3128" s="175" t="str">
        <f t="shared" si="4331"/>
        <v>CB$13</v>
      </c>
      <c r="CC3128" s="175" t="str">
        <f t="shared" si="4331"/>
        <v>CC$13</v>
      </c>
      <c r="CD3128" s="175" t="str">
        <f t="shared" si="4331"/>
        <v>CD$13</v>
      </c>
      <c r="CE3128" s="175" t="str">
        <f t="shared" ref="CE3128:CK3128" si="4332">CE3111</f>
        <v>CE$13</v>
      </c>
      <c r="CF3128" s="175" t="str">
        <f t="shared" si="4332"/>
        <v>CF$13</v>
      </c>
      <c r="CG3128" s="175" t="str">
        <f t="shared" si="4332"/>
        <v>CG$13</v>
      </c>
      <c r="CH3128" s="175" t="str">
        <f t="shared" si="4332"/>
        <v>CH$13</v>
      </c>
      <c r="CI3128" s="175" t="str">
        <f t="shared" si="4332"/>
        <v>CI$13</v>
      </c>
      <c r="CJ3128" s="175" t="str">
        <f t="shared" si="4332"/>
        <v>CJ$13</v>
      </c>
      <c r="CK3128" s="175" t="str">
        <f t="shared" si="4332"/>
        <v>CK$13</v>
      </c>
      <c r="CL3128" s="175" t="str">
        <f t="shared" ref="CL3128" si="4333">CL3111</f>
        <v>CL$13</v>
      </c>
    </row>
    <row r="3129" spans="2:90" x14ac:dyDescent="0.4">
      <c r="B3129" s="187" t="str">
        <f>B3116</f>
        <v>Simple accounts payble - IS driven:</v>
      </c>
      <c r="D3129" t="s">
        <v>407</v>
      </c>
      <c r="E3129" s="8" t="str">
        <f t="shared" si="4320"/>
        <v>3129 WCAP-IS</v>
      </c>
      <c r="G3129" t="s">
        <v>332</v>
      </c>
      <c r="H3129" s="12"/>
      <c r="I3129" s="60"/>
      <c r="J3129" s="60"/>
      <c r="K3129" s="15"/>
      <c r="L3129" s="15"/>
      <c r="M3129" s="15"/>
      <c r="N3129" s="15"/>
      <c r="O3129" s="15"/>
      <c r="P3129" s="15"/>
      <c r="R3129" s="15"/>
      <c r="S3129" s="175">
        <f t="shared" ref="S3129" si="4334">S3112</f>
        <v>0</v>
      </c>
      <c r="T3129" s="175">
        <f t="shared" ref="T3129:CD3129" si="4335">T3112</f>
        <v>0</v>
      </c>
      <c r="U3129" s="175">
        <f t="shared" si="4335"/>
        <v>0</v>
      </c>
      <c r="V3129" s="175">
        <f t="shared" si="4335"/>
        <v>0</v>
      </c>
      <c r="W3129" s="175">
        <f t="shared" si="4335"/>
        <v>0</v>
      </c>
      <c r="X3129" s="175">
        <f t="shared" si="4335"/>
        <v>0</v>
      </c>
      <c r="Y3129" s="175">
        <f t="shared" si="4335"/>
        <v>0</v>
      </c>
      <c r="Z3129" s="175">
        <f t="shared" si="4335"/>
        <v>0</v>
      </c>
      <c r="AA3129" s="175">
        <f t="shared" si="4335"/>
        <v>0</v>
      </c>
      <c r="AB3129" s="175">
        <f t="shared" si="4335"/>
        <v>0</v>
      </c>
      <c r="AC3129" s="175">
        <f t="shared" si="4335"/>
        <v>0</v>
      </c>
      <c r="AD3129" s="175">
        <f t="shared" si="4335"/>
        <v>0</v>
      </c>
      <c r="AE3129" s="175">
        <f t="shared" si="4335"/>
        <v>0</v>
      </c>
      <c r="AF3129" s="175">
        <f t="shared" si="4335"/>
        <v>0</v>
      </c>
      <c r="AG3129" s="175">
        <f t="shared" si="4335"/>
        <v>0</v>
      </c>
      <c r="AH3129" s="175">
        <f t="shared" si="4335"/>
        <v>0</v>
      </c>
      <c r="AI3129" s="175">
        <f t="shared" si="4335"/>
        <v>0</v>
      </c>
      <c r="AJ3129" s="175">
        <f t="shared" si="4335"/>
        <v>0</v>
      </c>
      <c r="AK3129" s="175">
        <f t="shared" si="4335"/>
        <v>0</v>
      </c>
      <c r="AL3129" s="175">
        <f t="shared" si="4335"/>
        <v>0</v>
      </c>
      <c r="AM3129" s="175">
        <f t="shared" si="4335"/>
        <v>0</v>
      </c>
      <c r="AN3129" s="175">
        <f t="shared" si="4335"/>
        <v>0</v>
      </c>
      <c r="AO3129" s="175">
        <f t="shared" si="4335"/>
        <v>0</v>
      </c>
      <c r="AP3129" s="175">
        <f t="shared" si="4335"/>
        <v>0</v>
      </c>
      <c r="AQ3129" s="175">
        <f t="shared" si="4335"/>
        <v>0</v>
      </c>
      <c r="AR3129" s="175">
        <f t="shared" si="4335"/>
        <v>0</v>
      </c>
      <c r="AS3129" s="175">
        <f t="shared" si="4335"/>
        <v>0</v>
      </c>
      <c r="AT3129" s="175">
        <f t="shared" si="4335"/>
        <v>0</v>
      </c>
      <c r="AU3129" s="175">
        <f t="shared" si="4335"/>
        <v>0</v>
      </c>
      <c r="AV3129" s="175">
        <f t="shared" si="4335"/>
        <v>0</v>
      </c>
      <c r="AW3129" s="175">
        <f t="shared" si="4335"/>
        <v>0</v>
      </c>
      <c r="AX3129" s="175">
        <f t="shared" si="4335"/>
        <v>0</v>
      </c>
      <c r="AY3129" s="175">
        <f t="shared" si="4335"/>
        <v>0</v>
      </c>
      <c r="AZ3129" s="175">
        <f t="shared" si="4335"/>
        <v>0</v>
      </c>
      <c r="BA3129" s="175">
        <f t="shared" si="4335"/>
        <v>0</v>
      </c>
      <c r="BB3129" s="175">
        <f t="shared" si="4335"/>
        <v>0</v>
      </c>
      <c r="BC3129" s="175">
        <f t="shared" si="4335"/>
        <v>0</v>
      </c>
      <c r="BD3129" s="175">
        <f t="shared" si="4335"/>
        <v>0</v>
      </c>
      <c r="BE3129" s="175">
        <f t="shared" si="4335"/>
        <v>0</v>
      </c>
      <c r="BF3129" s="175">
        <f t="shared" si="4335"/>
        <v>0</v>
      </c>
      <c r="BG3129" s="175">
        <f t="shared" si="4335"/>
        <v>0</v>
      </c>
      <c r="BH3129" s="175">
        <f t="shared" si="4335"/>
        <v>0</v>
      </c>
      <c r="BI3129" s="175">
        <f t="shared" si="4335"/>
        <v>0</v>
      </c>
      <c r="BJ3129" s="175">
        <f t="shared" si="4335"/>
        <v>0</v>
      </c>
      <c r="BK3129" s="175">
        <f t="shared" si="4335"/>
        <v>0</v>
      </c>
      <c r="BL3129" s="175">
        <f t="shared" si="4335"/>
        <v>0</v>
      </c>
      <c r="BM3129" s="175">
        <f t="shared" si="4335"/>
        <v>0</v>
      </c>
      <c r="BN3129" s="175">
        <f t="shared" si="4335"/>
        <v>0</v>
      </c>
      <c r="BO3129" s="175">
        <f t="shared" si="4335"/>
        <v>0</v>
      </c>
      <c r="BP3129" s="175">
        <f t="shared" si="4335"/>
        <v>0</v>
      </c>
      <c r="BQ3129" s="175">
        <f t="shared" si="4335"/>
        <v>0</v>
      </c>
      <c r="BR3129" s="175">
        <f t="shared" si="4335"/>
        <v>0</v>
      </c>
      <c r="BS3129" s="175">
        <f t="shared" si="4335"/>
        <v>0</v>
      </c>
      <c r="BT3129" s="175">
        <f t="shared" si="4335"/>
        <v>0</v>
      </c>
      <c r="BU3129" s="175">
        <f t="shared" si="4335"/>
        <v>0</v>
      </c>
      <c r="BV3129" s="175">
        <f t="shared" si="4335"/>
        <v>0</v>
      </c>
      <c r="BW3129" s="175">
        <f t="shared" si="4335"/>
        <v>0</v>
      </c>
      <c r="BX3129" s="175">
        <f t="shared" si="4335"/>
        <v>0</v>
      </c>
      <c r="BY3129" s="175">
        <f t="shared" si="4335"/>
        <v>0</v>
      </c>
      <c r="BZ3129" s="175">
        <f t="shared" si="4335"/>
        <v>0</v>
      </c>
      <c r="CA3129" s="175">
        <f t="shared" si="4335"/>
        <v>0</v>
      </c>
      <c r="CB3129" s="175">
        <f t="shared" si="4335"/>
        <v>0</v>
      </c>
      <c r="CC3129" s="175">
        <f t="shared" si="4335"/>
        <v>0</v>
      </c>
      <c r="CD3129" s="175">
        <f t="shared" si="4335"/>
        <v>0</v>
      </c>
      <c r="CE3129" s="175">
        <f t="shared" ref="CE3129:CK3129" si="4336">CE3112</f>
        <v>0</v>
      </c>
      <c r="CF3129" s="175">
        <f t="shared" si="4336"/>
        <v>0</v>
      </c>
      <c r="CG3129" s="175">
        <f t="shared" si="4336"/>
        <v>0</v>
      </c>
      <c r="CH3129" s="175">
        <f t="shared" si="4336"/>
        <v>0</v>
      </c>
      <c r="CI3129" s="175">
        <f t="shared" si="4336"/>
        <v>0</v>
      </c>
      <c r="CJ3129" s="175">
        <f t="shared" si="4336"/>
        <v>0</v>
      </c>
      <c r="CK3129" s="175">
        <f t="shared" si="4336"/>
        <v>0</v>
      </c>
      <c r="CL3129" s="175">
        <f t="shared" ref="CL3129" si="4337">CL3112</f>
        <v>0</v>
      </c>
    </row>
    <row r="3130" spans="2:90" x14ac:dyDescent="0.4">
      <c r="B3130" s="187" t="str">
        <f>SUBSTITUTE(TRIM(MID(B3116, SEARCH("-", B3116) + 1, LEN(B3116))),":","")</f>
        <v>IS driven</v>
      </c>
      <c r="D3130" t="s">
        <v>407</v>
      </c>
      <c r="E3130" s="8" t="str">
        <f t="shared" si="4320"/>
        <v>3130 WCAP-IS</v>
      </c>
      <c r="G3130" t="s">
        <v>332</v>
      </c>
      <c r="H3130" s="12"/>
      <c r="I3130" s="60"/>
      <c r="J3130" s="60"/>
      <c r="K3130" s="15"/>
      <c r="L3130" s="15"/>
      <c r="M3130" s="15"/>
      <c r="N3130" s="15"/>
      <c r="O3130" s="15"/>
      <c r="P3130" s="15"/>
      <c r="R3130" s="15"/>
    </row>
    <row r="3131" spans="2:90" x14ac:dyDescent="0.4">
      <c r="B3131" s="132" t="str">
        <f t="shared" si="4325"/>
        <v>Secondary revenue driver</v>
      </c>
      <c r="D3131" t="s">
        <v>407</v>
      </c>
      <c r="E3131" s="8" t="str">
        <f t="shared" si="4320"/>
        <v>3131 WCAP-IS</v>
      </c>
      <c r="G3131" t="s">
        <v>332</v>
      </c>
      <c r="H3131" s="12"/>
      <c r="I3131" s="60"/>
      <c r="J3131" s="60"/>
      <c r="K3131" s="15"/>
      <c r="L3131" s="15"/>
      <c r="M3131" s="15"/>
      <c r="N3131" s="15"/>
      <c r="O3131" s="15"/>
      <c r="P3131" s="15"/>
      <c r="R3131" s="15"/>
      <c r="S3131" s="208" t="str">
        <f t="shared" ref="S3131" si="4338">ADDRESS(ROW(S3121),COLUMN(S3121),2)</f>
        <v>S$3121</v>
      </c>
      <c r="T3131" s="208" t="str">
        <f t="shared" ref="T3131:AX3131" si="4339">ADDRESS(ROW(T3121),COLUMN(T3121),2)</f>
        <v>T$3121</v>
      </c>
      <c r="U3131" s="208" t="str">
        <f t="shared" si="4339"/>
        <v>U$3121</v>
      </c>
      <c r="V3131" s="208" t="str">
        <f t="shared" si="4339"/>
        <v>V$3121</v>
      </c>
      <c r="W3131" s="208" t="str">
        <f t="shared" si="4339"/>
        <v>W$3121</v>
      </c>
      <c r="X3131" s="208" t="str">
        <f t="shared" si="4339"/>
        <v>X$3121</v>
      </c>
      <c r="Y3131" s="208" t="str">
        <f t="shared" si="4339"/>
        <v>Y$3121</v>
      </c>
      <c r="Z3131" s="208" t="str">
        <f t="shared" si="4339"/>
        <v>Z$3121</v>
      </c>
      <c r="AA3131" s="208" t="str">
        <f t="shared" si="4339"/>
        <v>AA$3121</v>
      </c>
      <c r="AB3131" s="208" t="str">
        <f t="shared" si="4339"/>
        <v>AB$3121</v>
      </c>
      <c r="AC3131" s="208" t="str">
        <f t="shared" si="4339"/>
        <v>AC$3121</v>
      </c>
      <c r="AD3131" s="208" t="str">
        <f t="shared" si="4339"/>
        <v>AD$3121</v>
      </c>
      <c r="AE3131" s="208" t="str">
        <f t="shared" si="4339"/>
        <v>AE$3121</v>
      </c>
      <c r="AF3131" s="208" t="str">
        <f t="shared" si="4339"/>
        <v>AF$3121</v>
      </c>
      <c r="AG3131" s="208" t="str">
        <f t="shared" si="4339"/>
        <v>AG$3121</v>
      </c>
      <c r="AH3131" s="208" t="str">
        <f t="shared" si="4339"/>
        <v>AH$3121</v>
      </c>
      <c r="AI3131" s="208" t="str">
        <f t="shared" si="4339"/>
        <v>AI$3121</v>
      </c>
      <c r="AJ3131" s="208" t="str">
        <f t="shared" si="4339"/>
        <v>AJ$3121</v>
      </c>
      <c r="AK3131" s="208" t="str">
        <f t="shared" si="4339"/>
        <v>AK$3121</v>
      </c>
      <c r="AL3131" s="208" t="str">
        <f t="shared" si="4339"/>
        <v>AL$3121</v>
      </c>
      <c r="AM3131" s="208" t="str">
        <f t="shared" si="4339"/>
        <v>AM$3121</v>
      </c>
      <c r="AN3131" s="208" t="str">
        <f t="shared" si="4339"/>
        <v>AN$3121</v>
      </c>
      <c r="AO3131" s="208" t="str">
        <f t="shared" si="4339"/>
        <v>AO$3121</v>
      </c>
      <c r="AP3131" s="208" t="str">
        <f t="shared" si="4339"/>
        <v>AP$3121</v>
      </c>
      <c r="AQ3131" s="208" t="str">
        <f t="shared" si="4339"/>
        <v>AQ$3121</v>
      </c>
      <c r="AR3131" s="208" t="str">
        <f t="shared" si="4339"/>
        <v>AR$3121</v>
      </c>
      <c r="AS3131" s="208" t="str">
        <f t="shared" si="4339"/>
        <v>AS$3121</v>
      </c>
      <c r="AT3131" s="208" t="str">
        <f t="shared" si="4339"/>
        <v>AT$3121</v>
      </c>
      <c r="AU3131" s="208" t="str">
        <f t="shared" si="4339"/>
        <v>AU$3121</v>
      </c>
      <c r="AV3131" s="208" t="str">
        <f t="shared" si="4339"/>
        <v>AV$3121</v>
      </c>
      <c r="AW3131" s="208" t="str">
        <f t="shared" si="4339"/>
        <v>AW$3121</v>
      </c>
      <c r="AX3131" s="208" t="str">
        <f t="shared" si="4339"/>
        <v>AX$3121</v>
      </c>
      <c r="AY3131" s="208" t="str">
        <f t="shared" ref="AY3131:CD3131" si="4340">ADDRESS(ROW(AY3121),COLUMN(AY3121),2)</f>
        <v>AY$3121</v>
      </c>
      <c r="AZ3131" s="208" t="str">
        <f t="shared" si="4340"/>
        <v>AZ$3121</v>
      </c>
      <c r="BA3131" s="208" t="str">
        <f t="shared" si="4340"/>
        <v>BA$3121</v>
      </c>
      <c r="BB3131" s="208" t="str">
        <f t="shared" si="4340"/>
        <v>BB$3121</v>
      </c>
      <c r="BC3131" s="208" t="str">
        <f t="shared" si="4340"/>
        <v>BC$3121</v>
      </c>
      <c r="BD3131" s="208" t="str">
        <f t="shared" si="4340"/>
        <v>BD$3121</v>
      </c>
      <c r="BE3131" s="208" t="str">
        <f t="shared" si="4340"/>
        <v>BE$3121</v>
      </c>
      <c r="BF3131" s="208" t="str">
        <f t="shared" si="4340"/>
        <v>BF$3121</v>
      </c>
      <c r="BG3131" s="208" t="str">
        <f t="shared" si="4340"/>
        <v>BG$3121</v>
      </c>
      <c r="BH3131" s="208" t="str">
        <f t="shared" si="4340"/>
        <v>BH$3121</v>
      </c>
      <c r="BI3131" s="208" t="str">
        <f t="shared" si="4340"/>
        <v>BI$3121</v>
      </c>
      <c r="BJ3131" s="208" t="str">
        <f t="shared" si="4340"/>
        <v>BJ$3121</v>
      </c>
      <c r="BK3131" s="208" t="str">
        <f t="shared" si="4340"/>
        <v>BK$3121</v>
      </c>
      <c r="BL3131" s="208" t="str">
        <f t="shared" si="4340"/>
        <v>BL$3121</v>
      </c>
      <c r="BM3131" s="208" t="str">
        <f t="shared" si="4340"/>
        <v>BM$3121</v>
      </c>
      <c r="BN3131" s="208" t="str">
        <f t="shared" si="4340"/>
        <v>BN$3121</v>
      </c>
      <c r="BO3131" s="208" t="str">
        <f t="shared" si="4340"/>
        <v>BO$3121</v>
      </c>
      <c r="BP3131" s="208" t="str">
        <f t="shared" si="4340"/>
        <v>BP$3121</v>
      </c>
      <c r="BQ3131" s="208" t="str">
        <f t="shared" si="4340"/>
        <v>BQ$3121</v>
      </c>
      <c r="BR3131" s="208" t="str">
        <f t="shared" si="4340"/>
        <v>BR$3121</v>
      </c>
      <c r="BS3131" s="208" t="str">
        <f t="shared" si="4340"/>
        <v>BS$3121</v>
      </c>
      <c r="BT3131" s="208" t="str">
        <f t="shared" si="4340"/>
        <v>BT$3121</v>
      </c>
      <c r="BU3131" s="208" t="str">
        <f t="shared" si="4340"/>
        <v>BU$3121</v>
      </c>
      <c r="BV3131" s="208" t="str">
        <f t="shared" si="4340"/>
        <v>BV$3121</v>
      </c>
      <c r="BW3131" s="208" t="str">
        <f t="shared" si="4340"/>
        <v>BW$3121</v>
      </c>
      <c r="BX3131" s="208" t="str">
        <f t="shared" si="4340"/>
        <v>BX$3121</v>
      </c>
      <c r="BY3131" s="208" t="str">
        <f t="shared" si="4340"/>
        <v>BY$3121</v>
      </c>
      <c r="BZ3131" s="208" t="str">
        <f t="shared" si="4340"/>
        <v>BZ$3121</v>
      </c>
      <c r="CA3131" s="208" t="str">
        <f t="shared" si="4340"/>
        <v>CA$3121</v>
      </c>
      <c r="CB3131" s="208" t="str">
        <f t="shared" si="4340"/>
        <v>CB$3121</v>
      </c>
      <c r="CC3131" s="208" t="str">
        <f t="shared" si="4340"/>
        <v>CC$3121</v>
      </c>
      <c r="CD3131" s="208" t="str">
        <f t="shared" si="4340"/>
        <v>CD$3121</v>
      </c>
      <c r="CE3131" s="208" t="str">
        <f t="shared" ref="CE3131:CK3131" si="4341">ADDRESS(ROW(CE3121),COLUMN(CE3121),2)</f>
        <v>CE$3121</v>
      </c>
      <c r="CF3131" s="208" t="str">
        <f t="shared" si="4341"/>
        <v>CF$3121</v>
      </c>
      <c r="CG3131" s="208" t="str">
        <f t="shared" si="4341"/>
        <v>CG$3121</v>
      </c>
      <c r="CH3131" s="208" t="str">
        <f t="shared" si="4341"/>
        <v>CH$3121</v>
      </c>
      <c r="CI3131" s="208" t="str">
        <f t="shared" si="4341"/>
        <v>CI$3121</v>
      </c>
      <c r="CJ3131" s="208" t="str">
        <f t="shared" si="4341"/>
        <v>CJ$3121</v>
      </c>
      <c r="CK3131" s="208" t="str">
        <f t="shared" si="4341"/>
        <v>CK$3121</v>
      </c>
      <c r="CL3131" s="208" t="str">
        <f t="shared" ref="CL3131" si="4342">ADDRESS(ROW(CL3121),COLUMN(CL3121),2)</f>
        <v>CL$3121</v>
      </c>
    </row>
    <row r="3132" spans="2:90" x14ac:dyDescent="0.4">
      <c r="B3132" s="132" t="str">
        <f t="shared" si="4325"/>
        <v>Secondary volume driver</v>
      </c>
      <c r="D3132" t="s">
        <v>407</v>
      </c>
      <c r="E3132" s="8" t="str">
        <f t="shared" ref="E3132" si="4343">ROW()&amp;" "&amp;D3132</f>
        <v>3132 WCAP-IS</v>
      </c>
      <c r="G3132" t="s">
        <v>332</v>
      </c>
      <c r="H3132" s="12"/>
      <c r="I3132" s="60"/>
      <c r="J3132" s="60"/>
      <c r="K3132" s="15"/>
      <c r="L3132" s="15"/>
      <c r="M3132" s="15"/>
      <c r="N3132" s="15"/>
      <c r="O3132" s="15"/>
      <c r="P3132" s="15"/>
      <c r="R3132" s="15"/>
      <c r="S3132" s="208" t="str">
        <f t="shared" ref="S3132" si="4344">ADDRESS(ROW(S3120),COLUMN(S3120),2)</f>
        <v>S$3120</v>
      </c>
      <c r="T3132" s="208" t="str">
        <f t="shared" ref="T3132:AX3132" si="4345">ADDRESS(ROW(T3120),COLUMN(T3120),2)</f>
        <v>T$3120</v>
      </c>
      <c r="U3132" s="208" t="str">
        <f t="shared" si="4345"/>
        <v>U$3120</v>
      </c>
      <c r="V3132" s="208" t="str">
        <f t="shared" si="4345"/>
        <v>V$3120</v>
      </c>
      <c r="W3132" s="208" t="str">
        <f t="shared" si="4345"/>
        <v>W$3120</v>
      </c>
      <c r="X3132" s="208" t="str">
        <f t="shared" si="4345"/>
        <v>X$3120</v>
      </c>
      <c r="Y3132" s="208" t="str">
        <f t="shared" si="4345"/>
        <v>Y$3120</v>
      </c>
      <c r="Z3132" s="208" t="str">
        <f t="shared" si="4345"/>
        <v>Z$3120</v>
      </c>
      <c r="AA3132" s="208" t="str">
        <f t="shared" si="4345"/>
        <v>AA$3120</v>
      </c>
      <c r="AB3132" s="208" t="str">
        <f t="shared" si="4345"/>
        <v>AB$3120</v>
      </c>
      <c r="AC3132" s="208" t="str">
        <f t="shared" si="4345"/>
        <v>AC$3120</v>
      </c>
      <c r="AD3132" s="208" t="str">
        <f t="shared" si="4345"/>
        <v>AD$3120</v>
      </c>
      <c r="AE3132" s="208" t="str">
        <f t="shared" si="4345"/>
        <v>AE$3120</v>
      </c>
      <c r="AF3132" s="208" t="str">
        <f t="shared" si="4345"/>
        <v>AF$3120</v>
      </c>
      <c r="AG3132" s="208" t="str">
        <f t="shared" si="4345"/>
        <v>AG$3120</v>
      </c>
      <c r="AH3132" s="208" t="str">
        <f t="shared" si="4345"/>
        <v>AH$3120</v>
      </c>
      <c r="AI3132" s="208" t="str">
        <f t="shared" si="4345"/>
        <v>AI$3120</v>
      </c>
      <c r="AJ3132" s="208" t="str">
        <f t="shared" si="4345"/>
        <v>AJ$3120</v>
      </c>
      <c r="AK3132" s="208" t="str">
        <f t="shared" si="4345"/>
        <v>AK$3120</v>
      </c>
      <c r="AL3132" s="208" t="str">
        <f t="shared" si="4345"/>
        <v>AL$3120</v>
      </c>
      <c r="AM3132" s="208" t="str">
        <f t="shared" si="4345"/>
        <v>AM$3120</v>
      </c>
      <c r="AN3132" s="208" t="str">
        <f t="shared" si="4345"/>
        <v>AN$3120</v>
      </c>
      <c r="AO3132" s="208" t="str">
        <f t="shared" si="4345"/>
        <v>AO$3120</v>
      </c>
      <c r="AP3132" s="208" t="str">
        <f t="shared" si="4345"/>
        <v>AP$3120</v>
      </c>
      <c r="AQ3132" s="208" t="str">
        <f t="shared" si="4345"/>
        <v>AQ$3120</v>
      </c>
      <c r="AR3132" s="208" t="str">
        <f t="shared" si="4345"/>
        <v>AR$3120</v>
      </c>
      <c r="AS3132" s="208" t="str">
        <f t="shared" si="4345"/>
        <v>AS$3120</v>
      </c>
      <c r="AT3132" s="208" t="str">
        <f t="shared" si="4345"/>
        <v>AT$3120</v>
      </c>
      <c r="AU3132" s="208" t="str">
        <f t="shared" si="4345"/>
        <v>AU$3120</v>
      </c>
      <c r="AV3132" s="208" t="str">
        <f t="shared" si="4345"/>
        <v>AV$3120</v>
      </c>
      <c r="AW3132" s="208" t="str">
        <f t="shared" si="4345"/>
        <v>AW$3120</v>
      </c>
      <c r="AX3132" s="208" t="str">
        <f t="shared" si="4345"/>
        <v>AX$3120</v>
      </c>
      <c r="AY3132" s="208" t="str">
        <f t="shared" ref="AY3132:CD3132" si="4346">ADDRESS(ROW(AY3120),COLUMN(AY3120),2)</f>
        <v>AY$3120</v>
      </c>
      <c r="AZ3132" s="208" t="str">
        <f t="shared" si="4346"/>
        <v>AZ$3120</v>
      </c>
      <c r="BA3132" s="208" t="str">
        <f t="shared" si="4346"/>
        <v>BA$3120</v>
      </c>
      <c r="BB3132" s="208" t="str">
        <f t="shared" si="4346"/>
        <v>BB$3120</v>
      </c>
      <c r="BC3132" s="208" t="str">
        <f t="shared" si="4346"/>
        <v>BC$3120</v>
      </c>
      <c r="BD3132" s="208" t="str">
        <f t="shared" si="4346"/>
        <v>BD$3120</v>
      </c>
      <c r="BE3132" s="208" t="str">
        <f t="shared" si="4346"/>
        <v>BE$3120</v>
      </c>
      <c r="BF3132" s="208" t="str">
        <f t="shared" si="4346"/>
        <v>BF$3120</v>
      </c>
      <c r="BG3132" s="208" t="str">
        <f t="shared" si="4346"/>
        <v>BG$3120</v>
      </c>
      <c r="BH3132" s="208" t="str">
        <f t="shared" si="4346"/>
        <v>BH$3120</v>
      </c>
      <c r="BI3132" s="208" t="str">
        <f t="shared" si="4346"/>
        <v>BI$3120</v>
      </c>
      <c r="BJ3132" s="208" t="str">
        <f t="shared" si="4346"/>
        <v>BJ$3120</v>
      </c>
      <c r="BK3132" s="208" t="str">
        <f t="shared" si="4346"/>
        <v>BK$3120</v>
      </c>
      <c r="BL3132" s="208" t="str">
        <f t="shared" si="4346"/>
        <v>BL$3120</v>
      </c>
      <c r="BM3132" s="208" t="str">
        <f t="shared" si="4346"/>
        <v>BM$3120</v>
      </c>
      <c r="BN3132" s="208" t="str">
        <f t="shared" si="4346"/>
        <v>BN$3120</v>
      </c>
      <c r="BO3132" s="208" t="str">
        <f t="shared" si="4346"/>
        <v>BO$3120</v>
      </c>
      <c r="BP3132" s="208" t="str">
        <f t="shared" si="4346"/>
        <v>BP$3120</v>
      </c>
      <c r="BQ3132" s="208" t="str">
        <f t="shared" si="4346"/>
        <v>BQ$3120</v>
      </c>
      <c r="BR3132" s="208" t="str">
        <f t="shared" si="4346"/>
        <v>BR$3120</v>
      </c>
      <c r="BS3132" s="208" t="str">
        <f t="shared" si="4346"/>
        <v>BS$3120</v>
      </c>
      <c r="BT3132" s="208" t="str">
        <f t="shared" si="4346"/>
        <v>BT$3120</v>
      </c>
      <c r="BU3132" s="208" t="str">
        <f t="shared" si="4346"/>
        <v>BU$3120</v>
      </c>
      <c r="BV3132" s="208" t="str">
        <f t="shared" si="4346"/>
        <v>BV$3120</v>
      </c>
      <c r="BW3132" s="208" t="str">
        <f t="shared" si="4346"/>
        <v>BW$3120</v>
      </c>
      <c r="BX3132" s="208" t="str">
        <f t="shared" si="4346"/>
        <v>BX$3120</v>
      </c>
      <c r="BY3132" s="208" t="str">
        <f t="shared" si="4346"/>
        <v>BY$3120</v>
      </c>
      <c r="BZ3132" s="208" t="str">
        <f t="shared" si="4346"/>
        <v>BZ$3120</v>
      </c>
      <c r="CA3132" s="208" t="str">
        <f t="shared" si="4346"/>
        <v>CA$3120</v>
      </c>
      <c r="CB3132" s="208" t="str">
        <f t="shared" si="4346"/>
        <v>CB$3120</v>
      </c>
      <c r="CC3132" s="208" t="str">
        <f t="shared" si="4346"/>
        <v>CC$3120</v>
      </c>
      <c r="CD3132" s="208" t="str">
        <f t="shared" si="4346"/>
        <v>CD$3120</v>
      </c>
      <c r="CE3132" s="208" t="str">
        <f t="shared" ref="CE3132:CK3132" si="4347">ADDRESS(ROW(CE3120),COLUMN(CE3120),2)</f>
        <v>CE$3120</v>
      </c>
      <c r="CF3132" s="208" t="str">
        <f t="shared" si="4347"/>
        <v>CF$3120</v>
      </c>
      <c r="CG3132" s="208" t="str">
        <f t="shared" si="4347"/>
        <v>CG$3120</v>
      </c>
      <c r="CH3132" s="208" t="str">
        <f t="shared" si="4347"/>
        <v>CH$3120</v>
      </c>
      <c r="CI3132" s="208" t="str">
        <f t="shared" si="4347"/>
        <v>CI$3120</v>
      </c>
      <c r="CJ3132" s="208" t="str">
        <f t="shared" si="4347"/>
        <v>CJ$3120</v>
      </c>
      <c r="CK3132" s="208" t="str">
        <f t="shared" si="4347"/>
        <v>CK$3120</v>
      </c>
      <c r="CL3132" s="208" t="str">
        <f t="shared" ref="CL3132" si="4348">ADDRESS(ROW(CL3120),COLUMN(CL3120),2)</f>
        <v>CL$3120</v>
      </c>
    </row>
    <row r="3133" spans="2:90" x14ac:dyDescent="0.4">
      <c r="E3133" s="8"/>
      <c r="H3133" s="12"/>
      <c r="I3133" s="60"/>
      <c r="J3133" s="60"/>
      <c r="K3133" s="15"/>
      <c r="L3133" s="15"/>
      <c r="M3133" s="15"/>
      <c r="N3133" s="15"/>
      <c r="O3133" s="15"/>
      <c r="P3133" s="15"/>
      <c r="R3133" s="15"/>
      <c r="S3133" s="76"/>
      <c r="T3133" s="76"/>
      <c r="U3133" s="76"/>
      <c r="V3133" s="76"/>
      <c r="W3133" s="76"/>
      <c r="X3133" s="76"/>
      <c r="Y3133" s="76"/>
      <c r="Z3133" s="76"/>
      <c r="AA3133" s="76"/>
      <c r="AB3133" s="76"/>
      <c r="AC3133" s="76"/>
      <c r="AD3133" s="76"/>
      <c r="AE3133" s="76"/>
      <c r="AF3133" s="76"/>
      <c r="AG3133" s="76"/>
      <c r="AH3133" s="76"/>
      <c r="AI3133" s="76"/>
      <c r="AJ3133" s="76"/>
      <c r="AK3133" s="76"/>
      <c r="AL3133" s="76"/>
      <c r="AM3133" s="76"/>
      <c r="AN3133" s="76"/>
      <c r="AO3133" s="76"/>
      <c r="AP3133" s="76"/>
      <c r="AQ3133" s="76"/>
      <c r="AR3133" s="76"/>
      <c r="AS3133" s="76"/>
      <c r="AT3133" s="76"/>
      <c r="AU3133" s="76"/>
      <c r="AV3133" s="76"/>
      <c r="AW3133" s="76"/>
      <c r="AX3133" s="76"/>
      <c r="AY3133" s="76"/>
      <c r="AZ3133" s="76"/>
      <c r="BA3133" s="76"/>
      <c r="BB3133" s="76"/>
      <c r="BC3133" s="76"/>
      <c r="BD3133" s="76"/>
      <c r="BE3133" s="76"/>
      <c r="BF3133" s="76"/>
      <c r="BG3133" s="76"/>
      <c r="BH3133" s="76"/>
      <c r="BI3133" s="76"/>
      <c r="BJ3133" s="76"/>
      <c r="BK3133" s="76"/>
      <c r="BL3133" s="76"/>
      <c r="BM3133" s="76"/>
      <c r="BN3133" s="76"/>
      <c r="BO3133" s="76"/>
      <c r="BP3133" s="76"/>
      <c r="BQ3133" s="76"/>
      <c r="BR3133" s="76"/>
      <c r="BS3133" s="76"/>
      <c r="BT3133" s="76"/>
      <c r="BU3133" s="76"/>
      <c r="BV3133" s="76"/>
      <c r="BW3133" s="76"/>
      <c r="BX3133" s="76"/>
      <c r="BY3133" s="76"/>
      <c r="BZ3133" s="76"/>
      <c r="CA3133" s="76"/>
      <c r="CB3133" s="76"/>
      <c r="CC3133" s="76"/>
      <c r="CD3133" s="76"/>
      <c r="CE3133" s="76"/>
      <c r="CF3133" s="76"/>
      <c r="CG3133" s="76"/>
      <c r="CH3133" s="76"/>
      <c r="CI3133" s="76"/>
      <c r="CJ3133" s="76"/>
      <c r="CK3133" s="76"/>
      <c r="CL3133" s="76"/>
    </row>
    <row r="3134" spans="2:90" x14ac:dyDescent="0.4">
      <c r="B3134" s="171" t="s">
        <v>490</v>
      </c>
      <c r="E3134" s="8"/>
      <c r="H3134" s="170"/>
      <c r="I3134" s="172"/>
      <c r="J3134" s="172"/>
      <c r="K3134" s="193"/>
      <c r="L3134" s="193"/>
      <c r="M3134" s="193"/>
      <c r="N3134" s="193"/>
      <c r="O3134" s="193"/>
      <c r="P3134" s="193"/>
      <c r="R3134" s="194"/>
      <c r="S3134" s="170"/>
      <c r="T3134" s="170"/>
      <c r="U3134" s="170"/>
      <c r="V3134" s="170"/>
      <c r="W3134" s="170"/>
      <c r="X3134" s="170"/>
      <c r="Y3134" s="170"/>
      <c r="Z3134" s="170"/>
      <c r="AA3134" s="170"/>
      <c r="AB3134" s="170"/>
      <c r="AC3134" s="170"/>
      <c r="AD3134" s="170"/>
      <c r="AE3134" s="170"/>
      <c r="AF3134" s="170"/>
      <c r="AG3134" s="170"/>
      <c r="AH3134" s="170"/>
      <c r="AI3134" s="170"/>
      <c r="AJ3134" s="170"/>
      <c r="AK3134" s="170"/>
      <c r="AL3134" s="170"/>
      <c r="AM3134" s="170"/>
      <c r="AN3134" s="170"/>
      <c r="AO3134" s="170"/>
      <c r="AP3134" s="170"/>
      <c r="AQ3134" s="170"/>
      <c r="AR3134" s="170"/>
      <c r="AS3134" s="170"/>
      <c r="AT3134" s="170"/>
      <c r="AU3134" s="170"/>
      <c r="AV3134" s="170"/>
      <c r="AW3134" s="170"/>
      <c r="AX3134" s="170"/>
      <c r="AY3134" s="170"/>
      <c r="AZ3134" s="170"/>
      <c r="BA3134" s="170"/>
      <c r="BB3134" s="170"/>
      <c r="BC3134" s="170"/>
      <c r="BD3134" s="170"/>
      <c r="BE3134" s="170"/>
      <c r="BF3134" s="170"/>
      <c r="BG3134" s="170"/>
      <c r="BH3134" s="170"/>
      <c r="BI3134" s="170"/>
      <c r="BJ3134" s="170"/>
      <c r="BK3134" s="170"/>
      <c r="BL3134" s="170"/>
      <c r="BM3134" s="170"/>
      <c r="BN3134" s="170"/>
      <c r="BO3134" s="170"/>
      <c r="BP3134" s="170"/>
      <c r="BQ3134" s="170"/>
      <c r="BR3134" s="170"/>
      <c r="BS3134" s="170"/>
      <c r="BT3134" s="170"/>
      <c r="BU3134" s="170"/>
      <c r="BV3134" s="170"/>
      <c r="BW3134" s="170"/>
      <c r="BX3134" s="170"/>
      <c r="BY3134" s="170"/>
      <c r="BZ3134" s="170"/>
      <c r="CA3134" s="170"/>
      <c r="CB3134" s="170"/>
      <c r="CC3134" s="170"/>
      <c r="CD3134" s="170"/>
      <c r="CE3134" s="170"/>
      <c r="CF3134" s="170"/>
      <c r="CG3134" s="170"/>
      <c r="CH3134" s="170"/>
      <c r="CI3134" s="170"/>
      <c r="CJ3134" s="170"/>
      <c r="CK3134" s="170"/>
      <c r="CL3134" s="170"/>
    </row>
    <row r="3135" spans="2:90" x14ac:dyDescent="0.4">
      <c r="B3135" s="171" t="s">
        <v>492</v>
      </c>
      <c r="E3135" s="8"/>
      <c r="H3135" s="170"/>
      <c r="I3135" s="172"/>
      <c r="J3135" s="172"/>
      <c r="K3135" s="193"/>
      <c r="L3135" s="193"/>
      <c r="M3135" s="193"/>
      <c r="N3135" s="193"/>
      <c r="O3135" s="193"/>
      <c r="P3135" s="193"/>
      <c r="R3135" s="194"/>
      <c r="S3135" s="170"/>
      <c r="T3135" s="170"/>
      <c r="U3135" s="170"/>
      <c r="V3135" s="170"/>
      <c r="W3135" s="170"/>
      <c r="X3135" s="170"/>
      <c r="Y3135" s="170"/>
      <c r="Z3135" s="170"/>
      <c r="AA3135" s="170"/>
      <c r="AB3135" s="170"/>
      <c r="AC3135" s="170"/>
      <c r="AD3135" s="170"/>
      <c r="AE3135" s="170"/>
      <c r="AF3135" s="170"/>
      <c r="AG3135" s="170"/>
      <c r="AH3135" s="170"/>
      <c r="AI3135" s="170"/>
      <c r="AJ3135" s="170"/>
      <c r="AK3135" s="170"/>
      <c r="AL3135" s="170"/>
      <c r="AM3135" s="170"/>
      <c r="AN3135" s="170"/>
      <c r="AO3135" s="170"/>
      <c r="AP3135" s="170"/>
      <c r="AQ3135" s="170"/>
      <c r="AR3135" s="170"/>
      <c r="AS3135" s="170"/>
      <c r="AT3135" s="170"/>
      <c r="AU3135" s="170"/>
      <c r="AV3135" s="170"/>
      <c r="AW3135" s="170"/>
      <c r="AX3135" s="170"/>
      <c r="AY3135" s="170"/>
      <c r="AZ3135" s="170"/>
      <c r="BA3135" s="170"/>
      <c r="BB3135" s="170"/>
      <c r="BC3135" s="170"/>
      <c r="BD3135" s="170"/>
      <c r="BE3135" s="170"/>
      <c r="BF3135" s="170"/>
      <c r="BG3135" s="170"/>
      <c r="BH3135" s="170"/>
      <c r="BI3135" s="170"/>
      <c r="BJ3135" s="170"/>
      <c r="BK3135" s="170"/>
      <c r="BL3135" s="170"/>
      <c r="BM3135" s="170"/>
      <c r="BN3135" s="170"/>
      <c r="BO3135" s="170"/>
      <c r="BP3135" s="170"/>
      <c r="BQ3135" s="170"/>
      <c r="BR3135" s="170"/>
      <c r="BS3135" s="170"/>
      <c r="BT3135" s="170"/>
      <c r="BU3135" s="170"/>
      <c r="BV3135" s="170"/>
      <c r="BW3135" s="170"/>
      <c r="BX3135" s="170"/>
      <c r="BY3135" s="170"/>
      <c r="BZ3135" s="170"/>
      <c r="CA3135" s="170"/>
      <c r="CB3135" s="170"/>
      <c r="CC3135" s="170"/>
      <c r="CD3135" s="170"/>
      <c r="CE3135" s="170"/>
      <c r="CF3135" s="170"/>
      <c r="CG3135" s="170"/>
      <c r="CH3135" s="170"/>
      <c r="CI3135" s="170"/>
      <c r="CJ3135" s="170"/>
      <c r="CK3135" s="170"/>
      <c r="CL3135" s="170"/>
    </row>
    <row r="3136" spans="2:90" x14ac:dyDescent="0.4">
      <c r="B3136" s="171" t="s">
        <v>461</v>
      </c>
      <c r="E3136" s="8"/>
      <c r="H3136" s="170"/>
      <c r="I3136" s="172"/>
      <c r="J3136" s="172"/>
      <c r="K3136" s="193"/>
      <c r="L3136" s="193"/>
      <c r="M3136" s="193"/>
      <c r="N3136" s="193"/>
      <c r="O3136" s="193"/>
      <c r="P3136" s="193"/>
      <c r="R3136" s="194"/>
      <c r="S3136" s="195" t="str">
        <f t="shared" ref="S3136:AX3136" si="4349">S$16</f>
        <v>S$12</v>
      </c>
      <c r="T3136" s="195" t="str">
        <f t="shared" si="4349"/>
        <v>T$12</v>
      </c>
      <c r="U3136" s="195" t="str">
        <f t="shared" si="4349"/>
        <v>U$12</v>
      </c>
      <c r="V3136" s="195" t="str">
        <f t="shared" si="4349"/>
        <v>V$12</v>
      </c>
      <c r="W3136" s="195" t="str">
        <f t="shared" si="4349"/>
        <v>W$12</v>
      </c>
      <c r="X3136" s="195" t="str">
        <f t="shared" si="4349"/>
        <v>X$12</v>
      </c>
      <c r="Y3136" s="195" t="str">
        <f t="shared" si="4349"/>
        <v>Y$12</v>
      </c>
      <c r="Z3136" s="195" t="str">
        <f t="shared" si="4349"/>
        <v>Z$12</v>
      </c>
      <c r="AA3136" s="195" t="str">
        <f t="shared" si="4349"/>
        <v>AA$12</v>
      </c>
      <c r="AB3136" s="195" t="str">
        <f t="shared" si="4349"/>
        <v>AB$12</v>
      </c>
      <c r="AC3136" s="195" t="str">
        <f t="shared" si="4349"/>
        <v>AC$12</v>
      </c>
      <c r="AD3136" s="195" t="str">
        <f t="shared" si="4349"/>
        <v>AD$12</v>
      </c>
      <c r="AE3136" s="195" t="str">
        <f t="shared" si="4349"/>
        <v>AE$12</v>
      </c>
      <c r="AF3136" s="195" t="str">
        <f t="shared" si="4349"/>
        <v>AF$12</v>
      </c>
      <c r="AG3136" s="195" t="str">
        <f t="shared" si="4349"/>
        <v>AG$12</v>
      </c>
      <c r="AH3136" s="195" t="str">
        <f t="shared" si="4349"/>
        <v>AH$12</v>
      </c>
      <c r="AI3136" s="195" t="str">
        <f t="shared" si="4349"/>
        <v>AI$12</v>
      </c>
      <c r="AJ3136" s="195" t="str">
        <f t="shared" si="4349"/>
        <v>AJ$12</v>
      </c>
      <c r="AK3136" s="195" t="str">
        <f t="shared" si="4349"/>
        <v>AK$12</v>
      </c>
      <c r="AL3136" s="195" t="str">
        <f t="shared" si="4349"/>
        <v>AL$12</v>
      </c>
      <c r="AM3136" s="195" t="str">
        <f t="shared" si="4349"/>
        <v>AM$12</v>
      </c>
      <c r="AN3136" s="195" t="str">
        <f t="shared" si="4349"/>
        <v>AN$12</v>
      </c>
      <c r="AO3136" s="195" t="str">
        <f t="shared" si="4349"/>
        <v>AO$12</v>
      </c>
      <c r="AP3136" s="195" t="str">
        <f t="shared" si="4349"/>
        <v>AP$12</v>
      </c>
      <c r="AQ3136" s="195" t="str">
        <f t="shared" si="4349"/>
        <v>AQ$12</v>
      </c>
      <c r="AR3136" s="195" t="str">
        <f t="shared" si="4349"/>
        <v>AR$12</v>
      </c>
      <c r="AS3136" s="195" t="str">
        <f t="shared" si="4349"/>
        <v>AS$12</v>
      </c>
      <c r="AT3136" s="195" t="str">
        <f t="shared" si="4349"/>
        <v>AT$12</v>
      </c>
      <c r="AU3136" s="195" t="str">
        <f t="shared" si="4349"/>
        <v>AU$12</v>
      </c>
      <c r="AV3136" s="195" t="str">
        <f t="shared" si="4349"/>
        <v>AV$12</v>
      </c>
      <c r="AW3136" s="195" t="str">
        <f t="shared" si="4349"/>
        <v>AW$12</v>
      </c>
      <c r="AX3136" s="195" t="str">
        <f t="shared" si="4349"/>
        <v>AX$12</v>
      </c>
      <c r="AY3136" s="195" t="str">
        <f t="shared" ref="AY3136:CD3136" si="4350">AY$16</f>
        <v>AY$12</v>
      </c>
      <c r="AZ3136" s="195" t="str">
        <f t="shared" si="4350"/>
        <v>AZ$12</v>
      </c>
      <c r="BA3136" s="195" t="str">
        <f t="shared" si="4350"/>
        <v>BA$12</v>
      </c>
      <c r="BB3136" s="195" t="str">
        <f t="shared" si="4350"/>
        <v>BB$12</v>
      </c>
      <c r="BC3136" s="195" t="str">
        <f t="shared" si="4350"/>
        <v>BC$12</v>
      </c>
      <c r="BD3136" s="195" t="str">
        <f t="shared" si="4350"/>
        <v>BD$12</v>
      </c>
      <c r="BE3136" s="195" t="str">
        <f t="shared" si="4350"/>
        <v>BE$12</v>
      </c>
      <c r="BF3136" s="195" t="str">
        <f t="shared" si="4350"/>
        <v>BF$12</v>
      </c>
      <c r="BG3136" s="195" t="str">
        <f t="shared" si="4350"/>
        <v>BG$12</v>
      </c>
      <c r="BH3136" s="195" t="str">
        <f t="shared" si="4350"/>
        <v>BH$12</v>
      </c>
      <c r="BI3136" s="195" t="str">
        <f t="shared" si="4350"/>
        <v>BI$12</v>
      </c>
      <c r="BJ3136" s="195" t="str">
        <f t="shared" si="4350"/>
        <v>BJ$12</v>
      </c>
      <c r="BK3136" s="195" t="str">
        <f t="shared" si="4350"/>
        <v>BK$12</v>
      </c>
      <c r="BL3136" s="195" t="str">
        <f t="shared" si="4350"/>
        <v>BL$12</v>
      </c>
      <c r="BM3136" s="195" t="str">
        <f t="shared" si="4350"/>
        <v>BM$12</v>
      </c>
      <c r="BN3136" s="195" t="str">
        <f t="shared" si="4350"/>
        <v>BN$12</v>
      </c>
      <c r="BO3136" s="195" t="str">
        <f t="shared" si="4350"/>
        <v>BO$12</v>
      </c>
      <c r="BP3136" s="195" t="str">
        <f t="shared" si="4350"/>
        <v>BP$12</v>
      </c>
      <c r="BQ3136" s="195" t="str">
        <f t="shared" si="4350"/>
        <v>BQ$12</v>
      </c>
      <c r="BR3136" s="195" t="str">
        <f t="shared" si="4350"/>
        <v>BR$12</v>
      </c>
      <c r="BS3136" s="195" t="str">
        <f t="shared" si="4350"/>
        <v>BS$12</v>
      </c>
      <c r="BT3136" s="195" t="str">
        <f t="shared" si="4350"/>
        <v>BT$12</v>
      </c>
      <c r="BU3136" s="195" t="str">
        <f t="shared" si="4350"/>
        <v>BU$12</v>
      </c>
      <c r="BV3136" s="195" t="str">
        <f t="shared" si="4350"/>
        <v>BV$12</v>
      </c>
      <c r="BW3136" s="195" t="str">
        <f t="shared" si="4350"/>
        <v>BW$12</v>
      </c>
      <c r="BX3136" s="195" t="str">
        <f t="shared" si="4350"/>
        <v>BX$12</v>
      </c>
      <c r="BY3136" s="195" t="str">
        <f t="shared" si="4350"/>
        <v>BY$12</v>
      </c>
      <c r="BZ3136" s="195" t="str">
        <f t="shared" si="4350"/>
        <v>BZ$12</v>
      </c>
      <c r="CA3136" s="195" t="str">
        <f t="shared" si="4350"/>
        <v>CA$12</v>
      </c>
      <c r="CB3136" s="195" t="str">
        <f t="shared" si="4350"/>
        <v>CB$12</v>
      </c>
      <c r="CC3136" s="195" t="str">
        <f t="shared" si="4350"/>
        <v>CC$12</v>
      </c>
      <c r="CD3136" s="195" t="str">
        <f t="shared" si="4350"/>
        <v>CD$12</v>
      </c>
      <c r="CE3136" s="195" t="str">
        <f t="shared" ref="CE3136:CL3136" si="4351">CE$16</f>
        <v>CE$12</v>
      </c>
      <c r="CF3136" s="195" t="str">
        <f t="shared" si="4351"/>
        <v>CF$12</v>
      </c>
      <c r="CG3136" s="195" t="str">
        <f t="shared" si="4351"/>
        <v>CG$12</v>
      </c>
      <c r="CH3136" s="195" t="str">
        <f t="shared" si="4351"/>
        <v>CH$12</v>
      </c>
      <c r="CI3136" s="195" t="str">
        <f t="shared" si="4351"/>
        <v>CI$12</v>
      </c>
      <c r="CJ3136" s="195" t="str">
        <f t="shared" si="4351"/>
        <v>CJ$12</v>
      </c>
      <c r="CK3136" s="195" t="str">
        <f t="shared" si="4351"/>
        <v>CK$12</v>
      </c>
      <c r="CL3136" s="195" t="str">
        <f t="shared" si="4351"/>
        <v>CL$12</v>
      </c>
    </row>
    <row r="3137" spans="2:90" x14ac:dyDescent="0.4">
      <c r="B3137" s="171" t="s">
        <v>462</v>
      </c>
      <c r="E3137" s="8"/>
      <c r="H3137" s="196"/>
      <c r="I3137" s="197"/>
      <c r="J3137" s="197"/>
      <c r="K3137" s="198"/>
      <c r="L3137" s="198"/>
      <c r="M3137" s="198"/>
      <c r="N3137" s="198"/>
      <c r="O3137" s="198"/>
      <c r="P3137" s="198"/>
      <c r="R3137" s="198"/>
      <c r="S3137" s="195" t="str">
        <f t="shared" ref="S3137:AX3137" si="4352">S$17</f>
        <v>S$13</v>
      </c>
      <c r="T3137" s="195" t="str">
        <f t="shared" si="4352"/>
        <v>T$13</v>
      </c>
      <c r="U3137" s="195" t="str">
        <f t="shared" si="4352"/>
        <v>U$13</v>
      </c>
      <c r="V3137" s="195" t="str">
        <f t="shared" si="4352"/>
        <v>V$13</v>
      </c>
      <c r="W3137" s="195" t="str">
        <f t="shared" si="4352"/>
        <v>W$13</v>
      </c>
      <c r="X3137" s="195" t="str">
        <f t="shared" si="4352"/>
        <v>X$13</v>
      </c>
      <c r="Y3137" s="195" t="str">
        <f t="shared" si="4352"/>
        <v>Y$13</v>
      </c>
      <c r="Z3137" s="195" t="str">
        <f t="shared" si="4352"/>
        <v>Z$13</v>
      </c>
      <c r="AA3137" s="195" t="str">
        <f t="shared" si="4352"/>
        <v>AA$13</v>
      </c>
      <c r="AB3137" s="195" t="str">
        <f t="shared" si="4352"/>
        <v>AB$13</v>
      </c>
      <c r="AC3137" s="195" t="str">
        <f t="shared" si="4352"/>
        <v>AC$13</v>
      </c>
      <c r="AD3137" s="195" t="str">
        <f t="shared" si="4352"/>
        <v>AD$13</v>
      </c>
      <c r="AE3137" s="195" t="str">
        <f t="shared" si="4352"/>
        <v>AE$13</v>
      </c>
      <c r="AF3137" s="195" t="str">
        <f t="shared" si="4352"/>
        <v>AF$13</v>
      </c>
      <c r="AG3137" s="195" t="str">
        <f t="shared" si="4352"/>
        <v>AG$13</v>
      </c>
      <c r="AH3137" s="195" t="str">
        <f t="shared" si="4352"/>
        <v>AH$13</v>
      </c>
      <c r="AI3137" s="195" t="str">
        <f t="shared" si="4352"/>
        <v>AI$13</v>
      </c>
      <c r="AJ3137" s="195" t="str">
        <f t="shared" si="4352"/>
        <v>AJ$13</v>
      </c>
      <c r="AK3137" s="195" t="str">
        <f t="shared" si="4352"/>
        <v>AK$13</v>
      </c>
      <c r="AL3137" s="195" t="str">
        <f t="shared" si="4352"/>
        <v>AL$13</v>
      </c>
      <c r="AM3137" s="195" t="str">
        <f t="shared" si="4352"/>
        <v>AM$13</v>
      </c>
      <c r="AN3137" s="195" t="str">
        <f t="shared" si="4352"/>
        <v>AN$13</v>
      </c>
      <c r="AO3137" s="195" t="str">
        <f t="shared" si="4352"/>
        <v>AO$13</v>
      </c>
      <c r="AP3137" s="195" t="str">
        <f t="shared" si="4352"/>
        <v>AP$13</v>
      </c>
      <c r="AQ3137" s="195" t="str">
        <f t="shared" si="4352"/>
        <v>AQ$13</v>
      </c>
      <c r="AR3137" s="195" t="str">
        <f t="shared" si="4352"/>
        <v>AR$13</v>
      </c>
      <c r="AS3137" s="195" t="str">
        <f t="shared" si="4352"/>
        <v>AS$13</v>
      </c>
      <c r="AT3137" s="195" t="str">
        <f t="shared" si="4352"/>
        <v>AT$13</v>
      </c>
      <c r="AU3137" s="195" t="str">
        <f t="shared" si="4352"/>
        <v>AU$13</v>
      </c>
      <c r="AV3137" s="195" t="str">
        <f t="shared" si="4352"/>
        <v>AV$13</v>
      </c>
      <c r="AW3137" s="195" t="str">
        <f t="shared" si="4352"/>
        <v>AW$13</v>
      </c>
      <c r="AX3137" s="195" t="str">
        <f t="shared" si="4352"/>
        <v>AX$13</v>
      </c>
      <c r="AY3137" s="195" t="str">
        <f t="shared" ref="AY3137:CD3137" si="4353">AY$17</f>
        <v>AY$13</v>
      </c>
      <c r="AZ3137" s="195" t="str">
        <f t="shared" si="4353"/>
        <v>AZ$13</v>
      </c>
      <c r="BA3137" s="195" t="str">
        <f t="shared" si="4353"/>
        <v>BA$13</v>
      </c>
      <c r="BB3137" s="195" t="str">
        <f t="shared" si="4353"/>
        <v>BB$13</v>
      </c>
      <c r="BC3137" s="195" t="str">
        <f t="shared" si="4353"/>
        <v>BC$13</v>
      </c>
      <c r="BD3137" s="195" t="str">
        <f t="shared" si="4353"/>
        <v>BD$13</v>
      </c>
      <c r="BE3137" s="195" t="str">
        <f t="shared" si="4353"/>
        <v>BE$13</v>
      </c>
      <c r="BF3137" s="195" t="str">
        <f t="shared" si="4353"/>
        <v>BF$13</v>
      </c>
      <c r="BG3137" s="195" t="str">
        <f t="shared" si="4353"/>
        <v>BG$13</v>
      </c>
      <c r="BH3137" s="195" t="str">
        <f t="shared" si="4353"/>
        <v>BH$13</v>
      </c>
      <c r="BI3137" s="195" t="str">
        <f t="shared" si="4353"/>
        <v>BI$13</v>
      </c>
      <c r="BJ3137" s="195" t="str">
        <f t="shared" si="4353"/>
        <v>BJ$13</v>
      </c>
      <c r="BK3137" s="195" t="str">
        <f t="shared" si="4353"/>
        <v>BK$13</v>
      </c>
      <c r="BL3137" s="195" t="str">
        <f t="shared" si="4353"/>
        <v>BL$13</v>
      </c>
      <c r="BM3137" s="195" t="str">
        <f t="shared" si="4353"/>
        <v>BM$13</v>
      </c>
      <c r="BN3137" s="195" t="str">
        <f t="shared" si="4353"/>
        <v>BN$13</v>
      </c>
      <c r="BO3137" s="195" t="str">
        <f t="shared" si="4353"/>
        <v>BO$13</v>
      </c>
      <c r="BP3137" s="195" t="str">
        <f t="shared" si="4353"/>
        <v>BP$13</v>
      </c>
      <c r="BQ3137" s="195" t="str">
        <f t="shared" si="4353"/>
        <v>BQ$13</v>
      </c>
      <c r="BR3137" s="195" t="str">
        <f t="shared" si="4353"/>
        <v>BR$13</v>
      </c>
      <c r="BS3137" s="195" t="str">
        <f t="shared" si="4353"/>
        <v>BS$13</v>
      </c>
      <c r="BT3137" s="195" t="str">
        <f t="shared" si="4353"/>
        <v>BT$13</v>
      </c>
      <c r="BU3137" s="195" t="str">
        <f t="shared" si="4353"/>
        <v>BU$13</v>
      </c>
      <c r="BV3137" s="195" t="str">
        <f t="shared" si="4353"/>
        <v>BV$13</v>
      </c>
      <c r="BW3137" s="195" t="str">
        <f t="shared" si="4353"/>
        <v>BW$13</v>
      </c>
      <c r="BX3137" s="195" t="str">
        <f t="shared" si="4353"/>
        <v>BX$13</v>
      </c>
      <c r="BY3137" s="195" t="str">
        <f t="shared" si="4353"/>
        <v>BY$13</v>
      </c>
      <c r="BZ3137" s="195" t="str">
        <f t="shared" si="4353"/>
        <v>BZ$13</v>
      </c>
      <c r="CA3137" s="195" t="str">
        <f t="shared" si="4353"/>
        <v>CA$13</v>
      </c>
      <c r="CB3137" s="195" t="str">
        <f t="shared" si="4353"/>
        <v>CB$13</v>
      </c>
      <c r="CC3137" s="195" t="str">
        <f t="shared" si="4353"/>
        <v>CC$13</v>
      </c>
      <c r="CD3137" s="195" t="str">
        <f t="shared" si="4353"/>
        <v>CD$13</v>
      </c>
      <c r="CE3137" s="195" t="str">
        <f t="shared" ref="CE3137:CL3137" si="4354">CE$17</f>
        <v>CE$13</v>
      </c>
      <c r="CF3137" s="195" t="str">
        <f t="shared" si="4354"/>
        <v>CF$13</v>
      </c>
      <c r="CG3137" s="195" t="str">
        <f t="shared" si="4354"/>
        <v>CG$13</v>
      </c>
      <c r="CH3137" s="195" t="str">
        <f t="shared" si="4354"/>
        <v>CH$13</v>
      </c>
      <c r="CI3137" s="195" t="str">
        <f t="shared" si="4354"/>
        <v>CI$13</v>
      </c>
      <c r="CJ3137" s="195" t="str">
        <f t="shared" si="4354"/>
        <v>CJ$13</v>
      </c>
      <c r="CK3137" s="195" t="str">
        <f t="shared" si="4354"/>
        <v>CK$13</v>
      </c>
      <c r="CL3137" s="195" t="str">
        <f t="shared" si="4354"/>
        <v>CL$13</v>
      </c>
    </row>
    <row r="3138" spans="2:90" x14ac:dyDescent="0.4">
      <c r="B3138" s="171" t="s">
        <v>491</v>
      </c>
      <c r="E3138" s="8"/>
      <c r="H3138" s="196"/>
      <c r="I3138" s="197"/>
      <c r="J3138" s="197"/>
      <c r="K3138" s="198"/>
      <c r="L3138" s="198"/>
      <c r="M3138" s="198"/>
      <c r="N3138" s="198"/>
      <c r="O3138" s="198"/>
      <c r="P3138" s="198"/>
      <c r="R3138" s="198"/>
      <c r="S3138" s="186"/>
      <c r="T3138" s="186"/>
      <c r="U3138" s="186"/>
      <c r="V3138" s="186"/>
      <c r="W3138" s="186"/>
      <c r="X3138" s="186"/>
      <c r="Y3138" s="186"/>
      <c r="Z3138" s="186"/>
      <c r="AA3138" s="186"/>
      <c r="AB3138" s="186"/>
      <c r="AC3138" s="186"/>
      <c r="AD3138" s="186"/>
      <c r="AE3138" s="186"/>
      <c r="AF3138" s="186"/>
      <c r="AG3138" s="186"/>
      <c r="AH3138" s="186"/>
      <c r="AI3138" s="186"/>
      <c r="AJ3138" s="186"/>
      <c r="AK3138" s="186"/>
      <c r="AL3138" s="186"/>
      <c r="AM3138" s="186"/>
      <c r="AN3138" s="186"/>
      <c r="AO3138" s="186"/>
      <c r="AP3138" s="186"/>
      <c r="AQ3138" s="186"/>
      <c r="AR3138" s="186"/>
      <c r="AS3138" s="186"/>
      <c r="AT3138" s="186"/>
      <c r="AU3138" s="186"/>
      <c r="AV3138" s="186"/>
      <c r="AW3138" s="186"/>
      <c r="AX3138" s="186"/>
      <c r="AY3138" s="186"/>
      <c r="AZ3138" s="186"/>
      <c r="BA3138" s="186"/>
      <c r="BB3138" s="186"/>
      <c r="BC3138" s="186"/>
      <c r="BD3138" s="186"/>
      <c r="BE3138" s="186"/>
      <c r="BF3138" s="186"/>
      <c r="BG3138" s="186"/>
      <c r="BH3138" s="186"/>
      <c r="BI3138" s="186"/>
      <c r="BJ3138" s="186"/>
      <c r="BK3138" s="186"/>
      <c r="BL3138" s="186"/>
      <c r="BM3138" s="186"/>
      <c r="BN3138" s="186"/>
      <c r="BO3138" s="186"/>
      <c r="BP3138" s="186"/>
      <c r="BQ3138" s="186"/>
      <c r="BR3138" s="186"/>
      <c r="BS3138" s="186"/>
      <c r="BT3138" s="186"/>
      <c r="BU3138" s="186"/>
      <c r="BV3138" s="186"/>
      <c r="BW3138" s="186"/>
      <c r="BX3138" s="186"/>
      <c r="BY3138" s="186"/>
      <c r="BZ3138" s="186"/>
      <c r="CA3138" s="186"/>
      <c r="CB3138" s="186"/>
      <c r="CC3138" s="186"/>
      <c r="CD3138" s="186"/>
      <c r="CE3138" s="186"/>
      <c r="CF3138" s="186"/>
      <c r="CG3138" s="186"/>
      <c r="CH3138" s="186"/>
      <c r="CI3138" s="186"/>
      <c r="CJ3138" s="186"/>
      <c r="CK3138" s="186"/>
      <c r="CL3138" s="186"/>
    </row>
    <row r="3139" spans="2:90" x14ac:dyDescent="0.4">
      <c r="B3139" s="171" t="s">
        <v>505</v>
      </c>
      <c r="E3139" s="8"/>
      <c r="H3139" s="196"/>
      <c r="I3139" s="197"/>
      <c r="J3139" s="197"/>
      <c r="K3139" s="198"/>
      <c r="L3139" s="198"/>
      <c r="M3139" s="198"/>
      <c r="N3139" s="198"/>
      <c r="O3139" s="198"/>
      <c r="P3139" s="198"/>
      <c r="R3139" s="198"/>
      <c r="S3139" s="186"/>
      <c r="T3139" s="186"/>
      <c r="U3139" s="186"/>
      <c r="V3139" s="186"/>
      <c r="W3139" s="186"/>
      <c r="X3139" s="186"/>
      <c r="Y3139" s="186"/>
      <c r="Z3139" s="186"/>
      <c r="AA3139" s="186"/>
      <c r="AB3139" s="186"/>
      <c r="AC3139" s="186"/>
      <c r="AD3139" s="186"/>
      <c r="AE3139" s="186"/>
      <c r="AF3139" s="186"/>
      <c r="AG3139" s="186"/>
      <c r="AH3139" s="186"/>
      <c r="AI3139" s="186"/>
      <c r="AJ3139" s="186"/>
      <c r="AK3139" s="186"/>
      <c r="AL3139" s="186"/>
      <c r="AM3139" s="186"/>
      <c r="AN3139" s="186"/>
      <c r="AO3139" s="186"/>
      <c r="AP3139" s="186"/>
      <c r="AQ3139" s="186"/>
      <c r="AR3139" s="186"/>
      <c r="AS3139" s="186"/>
      <c r="AT3139" s="186"/>
      <c r="AU3139" s="186"/>
      <c r="AV3139" s="186"/>
      <c r="AW3139" s="186"/>
      <c r="AX3139" s="186"/>
      <c r="AY3139" s="186"/>
      <c r="AZ3139" s="186"/>
      <c r="BA3139" s="186"/>
      <c r="BB3139" s="186"/>
      <c r="BC3139" s="186"/>
      <c r="BD3139" s="186"/>
      <c r="BE3139" s="186"/>
      <c r="BF3139" s="186"/>
      <c r="BG3139" s="186"/>
      <c r="BH3139" s="186"/>
      <c r="BI3139" s="186"/>
      <c r="BJ3139" s="186"/>
      <c r="BK3139" s="186"/>
      <c r="BL3139" s="186"/>
      <c r="BM3139" s="186"/>
      <c r="BN3139" s="186"/>
      <c r="BO3139" s="186"/>
      <c r="BP3139" s="186"/>
      <c r="BQ3139" s="186"/>
      <c r="BR3139" s="186"/>
      <c r="BS3139" s="186"/>
      <c r="BT3139" s="186"/>
      <c r="BU3139" s="186"/>
      <c r="BV3139" s="186"/>
      <c r="BW3139" s="186"/>
      <c r="BX3139" s="186"/>
      <c r="BY3139" s="186"/>
      <c r="BZ3139" s="186"/>
      <c r="CA3139" s="186"/>
      <c r="CB3139" s="186"/>
      <c r="CC3139" s="186"/>
      <c r="CD3139" s="186"/>
      <c r="CE3139" s="186"/>
      <c r="CF3139" s="186"/>
      <c r="CG3139" s="186"/>
      <c r="CH3139" s="186"/>
      <c r="CI3139" s="186"/>
      <c r="CJ3139" s="186"/>
      <c r="CK3139" s="186"/>
      <c r="CL3139" s="186"/>
    </row>
    <row r="3140" spans="2:90" x14ac:dyDescent="0.4">
      <c r="B3140" s="171" t="s">
        <v>463</v>
      </c>
      <c r="E3140" s="8"/>
      <c r="H3140" s="196"/>
      <c r="I3140" s="197"/>
      <c r="J3140" s="197"/>
      <c r="K3140" s="198"/>
      <c r="L3140" s="198"/>
      <c r="M3140" s="198"/>
      <c r="N3140" s="198"/>
      <c r="O3140" s="198"/>
      <c r="P3140" s="198"/>
      <c r="R3140" s="198"/>
      <c r="S3140" s="186" t="str">
        <f t="shared" ref="S3140:AX3140" si="4355">S$18</f>
        <v>S$14</v>
      </c>
      <c r="T3140" s="186" t="str">
        <f t="shared" si="4355"/>
        <v>T$14</v>
      </c>
      <c r="U3140" s="186" t="str">
        <f t="shared" si="4355"/>
        <v>U$14</v>
      </c>
      <c r="V3140" s="186" t="str">
        <f t="shared" si="4355"/>
        <v>V$14</v>
      </c>
      <c r="W3140" s="186" t="str">
        <f t="shared" si="4355"/>
        <v>W$14</v>
      </c>
      <c r="X3140" s="186" t="str">
        <f t="shared" si="4355"/>
        <v>X$14</v>
      </c>
      <c r="Y3140" s="186" t="str">
        <f t="shared" si="4355"/>
        <v>Y$14</v>
      </c>
      <c r="Z3140" s="186" t="str">
        <f t="shared" si="4355"/>
        <v>Z$14</v>
      </c>
      <c r="AA3140" s="186" t="str">
        <f t="shared" si="4355"/>
        <v>AA$14</v>
      </c>
      <c r="AB3140" s="186" t="str">
        <f t="shared" si="4355"/>
        <v>AB$14</v>
      </c>
      <c r="AC3140" s="186" t="str">
        <f t="shared" si="4355"/>
        <v>AC$14</v>
      </c>
      <c r="AD3140" s="186" t="str">
        <f t="shared" si="4355"/>
        <v>AD$14</v>
      </c>
      <c r="AE3140" s="186" t="str">
        <f t="shared" si="4355"/>
        <v>AE$14</v>
      </c>
      <c r="AF3140" s="186" t="str">
        <f t="shared" si="4355"/>
        <v>AF$14</v>
      </c>
      <c r="AG3140" s="186" t="str">
        <f t="shared" si="4355"/>
        <v>AG$14</v>
      </c>
      <c r="AH3140" s="186" t="str">
        <f t="shared" si="4355"/>
        <v>AH$14</v>
      </c>
      <c r="AI3140" s="186" t="str">
        <f t="shared" si="4355"/>
        <v>AI$14</v>
      </c>
      <c r="AJ3140" s="186" t="str">
        <f t="shared" si="4355"/>
        <v>AJ$14</v>
      </c>
      <c r="AK3140" s="186" t="str">
        <f t="shared" si="4355"/>
        <v>AK$14</v>
      </c>
      <c r="AL3140" s="186" t="str">
        <f t="shared" si="4355"/>
        <v>AL$14</v>
      </c>
      <c r="AM3140" s="186" t="str">
        <f t="shared" si="4355"/>
        <v>AM$14</v>
      </c>
      <c r="AN3140" s="186" t="str">
        <f t="shared" si="4355"/>
        <v>AN$14</v>
      </c>
      <c r="AO3140" s="186" t="str">
        <f t="shared" si="4355"/>
        <v>AO$14</v>
      </c>
      <c r="AP3140" s="186" t="str">
        <f t="shared" si="4355"/>
        <v>AP$14</v>
      </c>
      <c r="AQ3140" s="186" t="str">
        <f t="shared" si="4355"/>
        <v>AQ$14</v>
      </c>
      <c r="AR3140" s="186" t="str">
        <f t="shared" si="4355"/>
        <v>AR$14</v>
      </c>
      <c r="AS3140" s="186" t="str">
        <f t="shared" si="4355"/>
        <v>AS$14</v>
      </c>
      <c r="AT3140" s="186" t="str">
        <f t="shared" si="4355"/>
        <v>AT$14</v>
      </c>
      <c r="AU3140" s="186" t="str">
        <f t="shared" si="4355"/>
        <v>AU$14</v>
      </c>
      <c r="AV3140" s="186" t="str">
        <f t="shared" si="4355"/>
        <v>AV$14</v>
      </c>
      <c r="AW3140" s="186" t="str">
        <f t="shared" si="4355"/>
        <v>AW$14</v>
      </c>
      <c r="AX3140" s="186" t="str">
        <f t="shared" si="4355"/>
        <v>AX$14</v>
      </c>
      <c r="AY3140" s="186" t="str">
        <f t="shared" ref="AY3140:CD3140" si="4356">AY$18</f>
        <v>AY$14</v>
      </c>
      <c r="AZ3140" s="186" t="str">
        <f t="shared" si="4356"/>
        <v>AZ$14</v>
      </c>
      <c r="BA3140" s="186" t="str">
        <f t="shared" si="4356"/>
        <v>BA$14</v>
      </c>
      <c r="BB3140" s="186" t="str">
        <f t="shared" si="4356"/>
        <v>BB$14</v>
      </c>
      <c r="BC3140" s="186" t="str">
        <f t="shared" si="4356"/>
        <v>BC$14</v>
      </c>
      <c r="BD3140" s="186" t="str">
        <f t="shared" si="4356"/>
        <v>BD$14</v>
      </c>
      <c r="BE3140" s="186" t="str">
        <f t="shared" si="4356"/>
        <v>BE$14</v>
      </c>
      <c r="BF3140" s="186" t="str">
        <f t="shared" si="4356"/>
        <v>BF$14</v>
      </c>
      <c r="BG3140" s="186" t="str">
        <f t="shared" si="4356"/>
        <v>BG$14</v>
      </c>
      <c r="BH3140" s="186" t="str">
        <f t="shared" si="4356"/>
        <v>BH$14</v>
      </c>
      <c r="BI3140" s="186" t="str">
        <f t="shared" si="4356"/>
        <v>BI$14</v>
      </c>
      <c r="BJ3140" s="186" t="str">
        <f t="shared" si="4356"/>
        <v>BJ$14</v>
      </c>
      <c r="BK3140" s="186" t="str">
        <f t="shared" si="4356"/>
        <v>BK$14</v>
      </c>
      <c r="BL3140" s="186" t="str">
        <f t="shared" si="4356"/>
        <v>BL$14</v>
      </c>
      <c r="BM3140" s="186" t="str">
        <f t="shared" si="4356"/>
        <v>BM$14</v>
      </c>
      <c r="BN3140" s="186" t="str">
        <f t="shared" si="4356"/>
        <v>BN$14</v>
      </c>
      <c r="BO3140" s="186" t="str">
        <f t="shared" si="4356"/>
        <v>BO$14</v>
      </c>
      <c r="BP3140" s="186" t="str">
        <f t="shared" si="4356"/>
        <v>BP$14</v>
      </c>
      <c r="BQ3140" s="186" t="str">
        <f t="shared" si="4356"/>
        <v>BQ$14</v>
      </c>
      <c r="BR3140" s="186" t="str">
        <f t="shared" si="4356"/>
        <v>BR$14</v>
      </c>
      <c r="BS3140" s="186" t="str">
        <f t="shared" si="4356"/>
        <v>BS$14</v>
      </c>
      <c r="BT3140" s="186" t="str">
        <f t="shared" si="4356"/>
        <v>BT$14</v>
      </c>
      <c r="BU3140" s="186" t="str">
        <f t="shared" si="4356"/>
        <v>BU$14</v>
      </c>
      <c r="BV3140" s="186" t="str">
        <f t="shared" si="4356"/>
        <v>BV$14</v>
      </c>
      <c r="BW3140" s="186" t="str">
        <f t="shared" si="4356"/>
        <v>BW$14</v>
      </c>
      <c r="BX3140" s="186" t="str">
        <f t="shared" si="4356"/>
        <v>BX$14</v>
      </c>
      <c r="BY3140" s="186" t="str">
        <f t="shared" si="4356"/>
        <v>BY$14</v>
      </c>
      <c r="BZ3140" s="186" t="str">
        <f t="shared" si="4356"/>
        <v>BZ$14</v>
      </c>
      <c r="CA3140" s="186" t="str">
        <f t="shared" si="4356"/>
        <v>CA$14</v>
      </c>
      <c r="CB3140" s="186" t="str">
        <f t="shared" si="4356"/>
        <v>CB$14</v>
      </c>
      <c r="CC3140" s="186" t="str">
        <f t="shared" si="4356"/>
        <v>CC$14</v>
      </c>
      <c r="CD3140" s="186" t="str">
        <f t="shared" si="4356"/>
        <v>CD$14</v>
      </c>
      <c r="CE3140" s="186" t="str">
        <f t="shared" ref="CE3140:CL3140" si="4357">CE$18</f>
        <v>CE$14</v>
      </c>
      <c r="CF3140" s="186" t="str">
        <f t="shared" si="4357"/>
        <v>CF$14</v>
      </c>
      <c r="CG3140" s="186" t="str">
        <f t="shared" si="4357"/>
        <v>CG$14</v>
      </c>
      <c r="CH3140" s="186" t="str">
        <f t="shared" si="4357"/>
        <v>CH$14</v>
      </c>
      <c r="CI3140" s="186" t="str">
        <f t="shared" si="4357"/>
        <v>CI$14</v>
      </c>
      <c r="CJ3140" s="186" t="str">
        <f t="shared" si="4357"/>
        <v>CJ$14</v>
      </c>
      <c r="CK3140" s="186" t="str">
        <f t="shared" si="4357"/>
        <v>CK$14</v>
      </c>
      <c r="CL3140" s="186" t="str">
        <f t="shared" si="4357"/>
        <v>CL$14</v>
      </c>
    </row>
    <row r="3141" spans="2:90" x14ac:dyDescent="0.4">
      <c r="B3141" s="171" t="s">
        <v>464</v>
      </c>
      <c r="E3141" s="8"/>
      <c r="H3141" s="196"/>
      <c r="I3141" s="197"/>
      <c r="J3141" s="197"/>
      <c r="K3141" s="198"/>
      <c r="L3141" s="198"/>
      <c r="M3141" s="198"/>
      <c r="N3141" s="198"/>
      <c r="O3141" s="198"/>
      <c r="P3141" s="198"/>
      <c r="R3141" s="198"/>
      <c r="S3141" s="186" t="str">
        <f t="shared" ref="S3141:AX3141" si="4358">S$19</f>
        <v>S$15</v>
      </c>
      <c r="T3141" s="186" t="str">
        <f t="shared" si="4358"/>
        <v>T$15</v>
      </c>
      <c r="U3141" s="186" t="str">
        <f t="shared" si="4358"/>
        <v>U$15</v>
      </c>
      <c r="V3141" s="186" t="str">
        <f t="shared" si="4358"/>
        <v>V$15</v>
      </c>
      <c r="W3141" s="186" t="str">
        <f t="shared" si="4358"/>
        <v>W$15</v>
      </c>
      <c r="X3141" s="186" t="str">
        <f t="shared" si="4358"/>
        <v>X$15</v>
      </c>
      <c r="Y3141" s="186" t="str">
        <f t="shared" si="4358"/>
        <v>Y$15</v>
      </c>
      <c r="Z3141" s="186" t="str">
        <f t="shared" si="4358"/>
        <v>Z$15</v>
      </c>
      <c r="AA3141" s="186" t="str">
        <f t="shared" si="4358"/>
        <v>AA$15</v>
      </c>
      <c r="AB3141" s="186" t="str">
        <f t="shared" si="4358"/>
        <v>AB$15</v>
      </c>
      <c r="AC3141" s="186" t="str">
        <f t="shared" si="4358"/>
        <v>AC$15</v>
      </c>
      <c r="AD3141" s="186" t="str">
        <f t="shared" si="4358"/>
        <v>AD$15</v>
      </c>
      <c r="AE3141" s="186" t="str">
        <f t="shared" si="4358"/>
        <v>AE$15</v>
      </c>
      <c r="AF3141" s="186" t="str">
        <f t="shared" si="4358"/>
        <v>AF$15</v>
      </c>
      <c r="AG3141" s="186" t="str">
        <f t="shared" si="4358"/>
        <v>AG$15</v>
      </c>
      <c r="AH3141" s="186" t="str">
        <f t="shared" si="4358"/>
        <v>AH$15</v>
      </c>
      <c r="AI3141" s="186" t="str">
        <f t="shared" si="4358"/>
        <v>AI$15</v>
      </c>
      <c r="AJ3141" s="186" t="str">
        <f t="shared" si="4358"/>
        <v>AJ$15</v>
      </c>
      <c r="AK3141" s="186" t="str">
        <f t="shared" si="4358"/>
        <v>AK$15</v>
      </c>
      <c r="AL3141" s="186" t="str">
        <f t="shared" si="4358"/>
        <v>AL$15</v>
      </c>
      <c r="AM3141" s="186" t="str">
        <f t="shared" si="4358"/>
        <v>AM$15</v>
      </c>
      <c r="AN3141" s="186" t="str">
        <f t="shared" si="4358"/>
        <v>AN$15</v>
      </c>
      <c r="AO3141" s="186" t="str">
        <f t="shared" si="4358"/>
        <v>AO$15</v>
      </c>
      <c r="AP3141" s="186" t="str">
        <f t="shared" si="4358"/>
        <v>AP$15</v>
      </c>
      <c r="AQ3141" s="186" t="str">
        <f t="shared" si="4358"/>
        <v>AQ$15</v>
      </c>
      <c r="AR3141" s="186" t="str">
        <f t="shared" si="4358"/>
        <v>AR$15</v>
      </c>
      <c r="AS3141" s="186" t="str">
        <f t="shared" si="4358"/>
        <v>AS$15</v>
      </c>
      <c r="AT3141" s="186" t="str">
        <f t="shared" si="4358"/>
        <v>AT$15</v>
      </c>
      <c r="AU3141" s="186" t="str">
        <f t="shared" si="4358"/>
        <v>AU$15</v>
      </c>
      <c r="AV3141" s="186" t="str">
        <f t="shared" si="4358"/>
        <v>AV$15</v>
      </c>
      <c r="AW3141" s="186" t="str">
        <f t="shared" si="4358"/>
        <v>AW$15</v>
      </c>
      <c r="AX3141" s="186" t="str">
        <f t="shared" si="4358"/>
        <v>AX$15</v>
      </c>
      <c r="AY3141" s="186" t="str">
        <f t="shared" ref="AY3141:CD3141" si="4359">AY$19</f>
        <v>AY$15</v>
      </c>
      <c r="AZ3141" s="186" t="str">
        <f t="shared" si="4359"/>
        <v>AZ$15</v>
      </c>
      <c r="BA3141" s="186" t="str">
        <f t="shared" si="4359"/>
        <v>BA$15</v>
      </c>
      <c r="BB3141" s="186" t="str">
        <f t="shared" si="4359"/>
        <v>BB$15</v>
      </c>
      <c r="BC3141" s="186" t="str">
        <f t="shared" si="4359"/>
        <v>BC$15</v>
      </c>
      <c r="BD3141" s="186" t="str">
        <f t="shared" si="4359"/>
        <v>BD$15</v>
      </c>
      <c r="BE3141" s="186" t="str">
        <f t="shared" si="4359"/>
        <v>BE$15</v>
      </c>
      <c r="BF3141" s="186" t="str">
        <f t="shared" si="4359"/>
        <v>BF$15</v>
      </c>
      <c r="BG3141" s="186" t="str">
        <f t="shared" si="4359"/>
        <v>BG$15</v>
      </c>
      <c r="BH3141" s="186" t="str">
        <f t="shared" si="4359"/>
        <v>BH$15</v>
      </c>
      <c r="BI3141" s="186" t="str">
        <f t="shared" si="4359"/>
        <v>BI$15</v>
      </c>
      <c r="BJ3141" s="186" t="str">
        <f t="shared" si="4359"/>
        <v>BJ$15</v>
      </c>
      <c r="BK3141" s="186" t="str">
        <f t="shared" si="4359"/>
        <v>BK$15</v>
      </c>
      <c r="BL3141" s="186" t="str">
        <f t="shared" si="4359"/>
        <v>BL$15</v>
      </c>
      <c r="BM3141" s="186" t="str">
        <f t="shared" si="4359"/>
        <v>BM$15</v>
      </c>
      <c r="BN3141" s="186" t="str">
        <f t="shared" si="4359"/>
        <v>BN$15</v>
      </c>
      <c r="BO3141" s="186" t="str">
        <f t="shared" si="4359"/>
        <v>BO$15</v>
      </c>
      <c r="BP3141" s="186" t="str">
        <f t="shared" si="4359"/>
        <v>BP$15</v>
      </c>
      <c r="BQ3141" s="186" t="str">
        <f t="shared" si="4359"/>
        <v>BQ$15</v>
      </c>
      <c r="BR3141" s="186" t="str">
        <f t="shared" si="4359"/>
        <v>BR$15</v>
      </c>
      <c r="BS3141" s="186" t="str">
        <f t="shared" si="4359"/>
        <v>BS$15</v>
      </c>
      <c r="BT3141" s="186" t="str">
        <f t="shared" si="4359"/>
        <v>BT$15</v>
      </c>
      <c r="BU3141" s="186" t="str">
        <f t="shared" si="4359"/>
        <v>BU$15</v>
      </c>
      <c r="BV3141" s="186" t="str">
        <f t="shared" si="4359"/>
        <v>BV$15</v>
      </c>
      <c r="BW3141" s="186" t="str">
        <f t="shared" si="4359"/>
        <v>BW$15</v>
      </c>
      <c r="BX3141" s="186" t="str">
        <f t="shared" si="4359"/>
        <v>BX$15</v>
      </c>
      <c r="BY3141" s="186" t="str">
        <f t="shared" si="4359"/>
        <v>BY$15</v>
      </c>
      <c r="BZ3141" s="186" t="str">
        <f t="shared" si="4359"/>
        <v>BZ$15</v>
      </c>
      <c r="CA3141" s="186" t="str">
        <f t="shared" si="4359"/>
        <v>CA$15</v>
      </c>
      <c r="CB3141" s="186" t="str">
        <f t="shared" si="4359"/>
        <v>CB$15</v>
      </c>
      <c r="CC3141" s="186" t="str">
        <f t="shared" si="4359"/>
        <v>CC$15</v>
      </c>
      <c r="CD3141" s="186" t="str">
        <f t="shared" si="4359"/>
        <v>CD$15</v>
      </c>
      <c r="CE3141" s="186" t="str">
        <f t="shared" ref="CE3141:CL3141" si="4360">CE$19</f>
        <v>CE$15</v>
      </c>
      <c r="CF3141" s="186" t="str">
        <f t="shared" si="4360"/>
        <v>CF$15</v>
      </c>
      <c r="CG3141" s="186" t="str">
        <f t="shared" si="4360"/>
        <v>CG$15</v>
      </c>
      <c r="CH3141" s="186" t="str">
        <f t="shared" si="4360"/>
        <v>CH$15</v>
      </c>
      <c r="CI3141" s="186" t="str">
        <f t="shared" si="4360"/>
        <v>CI$15</v>
      </c>
      <c r="CJ3141" s="186" t="str">
        <f t="shared" si="4360"/>
        <v>CJ$15</v>
      </c>
      <c r="CK3141" s="186" t="str">
        <f t="shared" si="4360"/>
        <v>CK$15</v>
      </c>
      <c r="CL3141" s="186" t="str">
        <f t="shared" si="4360"/>
        <v>CL$15</v>
      </c>
    </row>
    <row r="3142" spans="2:90" x14ac:dyDescent="0.4">
      <c r="B3142" s="70" t="s">
        <v>402</v>
      </c>
      <c r="C3142" s="31"/>
      <c r="D3142" t="s">
        <v>408</v>
      </c>
      <c r="E3142" s="8" t="str">
        <f t="shared" si="4320"/>
        <v>3142 WCUR-IS</v>
      </c>
      <c r="F3142" t="s">
        <v>436</v>
      </c>
      <c r="G3142" s="31" t="s">
        <v>395</v>
      </c>
      <c r="H3142" s="48"/>
      <c r="I3142" s="285"/>
      <c r="J3142" s="285"/>
      <c r="K3142" s="48"/>
      <c r="L3142" s="48"/>
      <c r="M3142" s="48"/>
      <c r="N3142" s="48"/>
      <c r="O3142" s="48"/>
      <c r="P3142" s="48"/>
      <c r="R3142" s="70"/>
      <c r="S3142" s="286"/>
      <c r="T3142" s="286"/>
      <c r="U3142" s="286"/>
      <c r="V3142" s="286"/>
      <c r="W3142" s="286"/>
      <c r="X3142" s="286"/>
      <c r="Y3142" s="286"/>
      <c r="Z3142" s="286"/>
      <c r="AA3142" s="286"/>
      <c r="AB3142" s="286"/>
      <c r="AC3142" s="286"/>
      <c r="AD3142" s="286"/>
      <c r="AE3142" s="286"/>
      <c r="AF3142" s="286"/>
      <c r="AG3142" s="286"/>
      <c r="AH3142" s="286"/>
      <c r="AI3142" s="286"/>
      <c r="AJ3142" s="286"/>
      <c r="AK3142" s="286"/>
      <c r="AL3142" s="286"/>
      <c r="AM3142" s="286"/>
      <c r="AN3142" s="286"/>
      <c r="AO3142" s="286"/>
      <c r="AP3142" s="286"/>
      <c r="AQ3142" s="286"/>
      <c r="AR3142" s="286"/>
      <c r="AS3142" s="286"/>
      <c r="AT3142" s="286"/>
      <c r="AU3142" s="286"/>
      <c r="AV3142" s="286"/>
      <c r="AW3142" s="286"/>
      <c r="AX3142" s="286"/>
      <c r="AY3142" s="286"/>
      <c r="AZ3142" s="286"/>
      <c r="BA3142" s="286"/>
      <c r="BB3142" s="286"/>
      <c r="BC3142" s="286"/>
      <c r="BD3142" s="286"/>
      <c r="BE3142" s="286"/>
      <c r="BF3142" s="286"/>
      <c r="BG3142" s="286"/>
      <c r="BH3142" s="286"/>
      <c r="BI3142" s="286"/>
      <c r="BJ3142" s="286"/>
      <c r="BK3142" s="286"/>
      <c r="BL3142" s="286"/>
      <c r="BM3142" s="286"/>
      <c r="BN3142" s="286"/>
      <c r="BO3142" s="286"/>
      <c r="BP3142" s="286"/>
      <c r="BQ3142" s="286"/>
      <c r="BR3142" s="286"/>
      <c r="BS3142" s="286"/>
      <c r="BT3142" s="286"/>
      <c r="BU3142" s="286"/>
      <c r="BV3142" s="286"/>
      <c r="BW3142" s="286"/>
      <c r="BX3142" s="286"/>
      <c r="BY3142" s="286"/>
      <c r="BZ3142" s="286"/>
      <c r="CA3142" s="286"/>
      <c r="CB3142" s="286"/>
      <c r="CC3142" s="286"/>
      <c r="CD3142" s="286"/>
      <c r="CE3142" s="286"/>
      <c r="CF3142" s="286"/>
      <c r="CG3142" s="286"/>
      <c r="CH3142" s="286"/>
      <c r="CI3142" s="286"/>
      <c r="CJ3142" s="286"/>
      <c r="CK3142" s="286"/>
      <c r="CL3142" s="286"/>
    </row>
    <row r="3143" spans="2:90" x14ac:dyDescent="0.4">
      <c r="B3143" s="122" t="s">
        <v>392</v>
      </c>
      <c r="D3143" t="s">
        <v>408</v>
      </c>
      <c r="E3143" s="8" t="str">
        <f t="shared" si="4320"/>
        <v>3143 WCUR-IS</v>
      </c>
      <c r="G3143" t="str">
        <f t="shared" ref="G3143:G3150" si="4361">E3143</f>
        <v>3143 WCUR-IS</v>
      </c>
      <c r="H3143" s="31"/>
      <c r="I3143" s="73"/>
      <c r="J3143" s="73"/>
      <c r="K3143" s="121">
        <f ca="1">'IS BS CF'!K$16</f>
        <v>0</v>
      </c>
      <c r="L3143" s="121">
        <f ca="1">'IS BS CF'!L$16</f>
        <v>0</v>
      </c>
      <c r="M3143" s="121">
        <f ca="1">'IS BS CF'!M$16</f>
        <v>0</v>
      </c>
      <c r="N3143" s="121">
        <f ca="1">'IS BS CF'!N$16</f>
        <v>0</v>
      </c>
      <c r="O3143" s="121">
        <f ca="1">'IS BS CF'!O$16</f>
        <v>0</v>
      </c>
      <c r="P3143" s="121">
        <f ca="1">'IS BS CF'!P$16</f>
        <v>0</v>
      </c>
      <c r="Q3143" s="121"/>
      <c r="R3143" s="121">
        <f>'IS BS CF'!R$16</f>
        <v>0</v>
      </c>
      <c r="S3143" s="121">
        <f ca="1">'IS BS CF'!S$16</f>
        <v>0</v>
      </c>
      <c r="T3143" s="121">
        <f ca="1">'IS BS CF'!T$16</f>
        <v>0</v>
      </c>
      <c r="U3143" s="121">
        <f ca="1">'IS BS CF'!U$16</f>
        <v>0</v>
      </c>
      <c r="V3143" s="121">
        <f ca="1">'IS BS CF'!V$16</f>
        <v>0</v>
      </c>
      <c r="W3143" s="121">
        <f ca="1">'IS BS CF'!W$16</f>
        <v>0</v>
      </c>
      <c r="X3143" s="121">
        <f ca="1">'IS BS CF'!X$16</f>
        <v>0</v>
      </c>
      <c r="Y3143" s="121">
        <f ca="1">'IS BS CF'!Y$16</f>
        <v>0</v>
      </c>
      <c r="Z3143" s="121">
        <f ca="1">'IS BS CF'!Z$16</f>
        <v>0</v>
      </c>
      <c r="AA3143" s="121">
        <f ca="1">'IS BS CF'!AA$16</f>
        <v>0</v>
      </c>
      <c r="AB3143" s="121">
        <f ca="1">'IS BS CF'!AB$16</f>
        <v>0</v>
      </c>
      <c r="AC3143" s="121">
        <f ca="1">'IS BS CF'!AC$16</f>
        <v>0</v>
      </c>
      <c r="AD3143" s="121">
        <f ca="1">'IS BS CF'!AD$16</f>
        <v>0</v>
      </c>
      <c r="AE3143" s="121">
        <f ca="1">'IS BS CF'!AE$16</f>
        <v>0</v>
      </c>
      <c r="AF3143" s="121">
        <f ca="1">'IS BS CF'!AF$16</f>
        <v>0</v>
      </c>
      <c r="AG3143" s="121">
        <f ca="1">'IS BS CF'!AG$16</f>
        <v>0</v>
      </c>
      <c r="AH3143" s="121">
        <f ca="1">'IS BS CF'!AH$16</f>
        <v>0</v>
      </c>
      <c r="AI3143" s="121">
        <f ca="1">'IS BS CF'!AI$16</f>
        <v>0</v>
      </c>
      <c r="AJ3143" s="121">
        <f ca="1">'IS BS CF'!AJ$16</f>
        <v>0</v>
      </c>
      <c r="AK3143" s="121">
        <f ca="1">'IS BS CF'!AK$16</f>
        <v>0</v>
      </c>
      <c r="AL3143" s="121">
        <f ca="1">'IS BS CF'!AL$16</f>
        <v>0</v>
      </c>
      <c r="AM3143" s="121">
        <f ca="1">'IS BS CF'!AM$16</f>
        <v>0</v>
      </c>
      <c r="AN3143" s="121">
        <f ca="1">'IS BS CF'!AN$16</f>
        <v>0</v>
      </c>
      <c r="AO3143" s="121">
        <f ca="1">'IS BS CF'!AO$16</f>
        <v>0</v>
      </c>
      <c r="AP3143" s="121">
        <f ca="1">'IS BS CF'!AP$16</f>
        <v>0</v>
      </c>
      <c r="AQ3143" s="121">
        <f ca="1">'IS BS CF'!AQ$16</f>
        <v>0</v>
      </c>
      <c r="AR3143" s="121">
        <f ca="1">'IS BS CF'!AR$16</f>
        <v>0</v>
      </c>
      <c r="AS3143" s="121">
        <f ca="1">'IS BS CF'!AS$16</f>
        <v>0</v>
      </c>
      <c r="AT3143" s="121">
        <f ca="1">'IS BS CF'!AT$16</f>
        <v>0</v>
      </c>
      <c r="AU3143" s="121">
        <f ca="1">'IS BS CF'!AU$16</f>
        <v>0</v>
      </c>
      <c r="AV3143" s="121">
        <f ca="1">'IS BS CF'!AV$16</f>
        <v>0</v>
      </c>
      <c r="AW3143" s="121">
        <f ca="1">'IS BS CF'!AW$16</f>
        <v>0</v>
      </c>
      <c r="AX3143" s="121">
        <f ca="1">'IS BS CF'!AX$16</f>
        <v>0</v>
      </c>
      <c r="AY3143" s="121">
        <f ca="1">'IS BS CF'!AY$16</f>
        <v>0</v>
      </c>
      <c r="AZ3143" s="121">
        <f ca="1">'IS BS CF'!AZ$16</f>
        <v>0</v>
      </c>
      <c r="BA3143" s="121">
        <f ca="1">'IS BS CF'!BA$16</f>
        <v>0</v>
      </c>
      <c r="BB3143" s="121">
        <f ca="1">'IS BS CF'!BB$16</f>
        <v>0</v>
      </c>
      <c r="BC3143" s="121">
        <f ca="1">'IS BS CF'!BC$16</f>
        <v>0</v>
      </c>
      <c r="BD3143" s="121">
        <f ca="1">'IS BS CF'!BD$16</f>
        <v>0</v>
      </c>
      <c r="BE3143" s="121">
        <f ca="1">'IS BS CF'!BE$16</f>
        <v>0</v>
      </c>
      <c r="BF3143" s="121">
        <f ca="1">'IS BS CF'!BF$16</f>
        <v>0</v>
      </c>
      <c r="BG3143" s="121">
        <f ca="1">'IS BS CF'!BG$16</f>
        <v>0</v>
      </c>
      <c r="BH3143" s="121">
        <f ca="1">'IS BS CF'!BH$16</f>
        <v>0</v>
      </c>
      <c r="BI3143" s="121">
        <f ca="1">'IS BS CF'!BI$16</f>
        <v>0</v>
      </c>
      <c r="BJ3143" s="121">
        <f ca="1">'IS BS CF'!BJ$16</f>
        <v>0</v>
      </c>
      <c r="BK3143" s="121">
        <f ca="1">'IS BS CF'!BK$16</f>
        <v>0</v>
      </c>
      <c r="BL3143" s="121">
        <f ca="1">'IS BS CF'!BL$16</f>
        <v>0</v>
      </c>
      <c r="BM3143" s="121">
        <f ca="1">'IS BS CF'!BM$16</f>
        <v>0</v>
      </c>
      <c r="BN3143" s="121">
        <f ca="1">'IS BS CF'!BN$16</f>
        <v>0</v>
      </c>
      <c r="BO3143" s="121">
        <f ca="1">'IS BS CF'!BO$16</f>
        <v>0</v>
      </c>
      <c r="BP3143" s="121">
        <f ca="1">'IS BS CF'!BP$16</f>
        <v>0</v>
      </c>
      <c r="BQ3143" s="121">
        <f ca="1">'IS BS CF'!BQ$16</f>
        <v>0</v>
      </c>
      <c r="BR3143" s="121">
        <f ca="1">'IS BS CF'!BR$16</f>
        <v>0</v>
      </c>
      <c r="BS3143" s="121">
        <f ca="1">'IS BS CF'!BS$16</f>
        <v>0</v>
      </c>
      <c r="BT3143" s="121">
        <f ca="1">'IS BS CF'!BT$16</f>
        <v>0</v>
      </c>
      <c r="BU3143" s="121">
        <f ca="1">'IS BS CF'!BU$16</f>
        <v>0</v>
      </c>
      <c r="BV3143" s="121">
        <f ca="1">'IS BS CF'!BV$16</f>
        <v>0</v>
      </c>
      <c r="BW3143" s="121">
        <f ca="1">'IS BS CF'!BW$16</f>
        <v>0</v>
      </c>
      <c r="BX3143" s="121">
        <f ca="1">'IS BS CF'!BX$16</f>
        <v>0</v>
      </c>
      <c r="BY3143" s="121">
        <f ca="1">'IS BS CF'!BY$16</f>
        <v>0</v>
      </c>
      <c r="BZ3143" s="121">
        <f ca="1">'IS BS CF'!BZ$16</f>
        <v>0</v>
      </c>
      <c r="CA3143" s="121">
        <f ca="1">'IS BS CF'!CA$16</f>
        <v>0</v>
      </c>
      <c r="CB3143" s="121">
        <f ca="1">'IS BS CF'!CB$16</f>
        <v>0</v>
      </c>
      <c r="CC3143" s="121">
        <f ca="1">'IS BS CF'!CC$16</f>
        <v>0</v>
      </c>
      <c r="CD3143" s="121">
        <f ca="1">'IS BS CF'!CD$16</f>
        <v>0</v>
      </c>
      <c r="CE3143" s="121">
        <f ca="1">'IS BS CF'!CE$16</f>
        <v>0</v>
      </c>
      <c r="CF3143" s="121">
        <f ca="1">'IS BS CF'!CF$16</f>
        <v>0</v>
      </c>
      <c r="CG3143" s="121">
        <f ca="1">'IS BS CF'!CG$16</f>
        <v>0</v>
      </c>
      <c r="CH3143" s="121">
        <f ca="1">'IS BS CF'!CH$16</f>
        <v>0</v>
      </c>
      <c r="CI3143" s="121">
        <f ca="1">'IS BS CF'!CI$16</f>
        <v>0</v>
      </c>
      <c r="CJ3143" s="121">
        <f ca="1">'IS BS CF'!CJ$16</f>
        <v>0</v>
      </c>
      <c r="CK3143" s="121">
        <f ca="1">'IS BS CF'!CK$16</f>
        <v>0</v>
      </c>
      <c r="CL3143" s="121">
        <f ca="1">'IS BS CF'!CL$16</f>
        <v>0</v>
      </c>
    </row>
    <row r="3144" spans="2:90" x14ac:dyDescent="0.4">
      <c r="B3144" s="67"/>
      <c r="D3144" t="s">
        <v>408</v>
      </c>
      <c r="E3144" s="8" t="str">
        <f t="shared" si="4320"/>
        <v>3144 WCUR-IS</v>
      </c>
      <c r="G3144" t="str">
        <f t="shared" si="4361"/>
        <v>3144 WCUR-IS</v>
      </c>
      <c r="H3144" s="31"/>
      <c r="I3144" s="73"/>
      <c r="J3144" s="73"/>
      <c r="K3144" s="31"/>
      <c r="L3144" s="31"/>
      <c r="M3144" s="31"/>
      <c r="N3144" s="31"/>
      <c r="O3144" s="31"/>
      <c r="P3144" s="31"/>
      <c r="R3144" s="67"/>
      <c r="S3144" s="67"/>
      <c r="T3144" s="67"/>
      <c r="U3144" s="67"/>
      <c r="V3144" s="67"/>
      <c r="W3144" s="67"/>
      <c r="X3144" s="67"/>
      <c r="Y3144" s="67"/>
      <c r="Z3144" s="67"/>
      <c r="AA3144" s="67"/>
      <c r="AB3144" s="67"/>
      <c r="AC3144" s="67"/>
      <c r="AD3144" s="67"/>
      <c r="AE3144" s="67"/>
      <c r="AF3144" s="67"/>
      <c r="AG3144" s="67"/>
      <c r="AH3144" s="67"/>
      <c r="AI3144" s="67"/>
      <c r="AJ3144" s="67"/>
      <c r="AK3144" s="67"/>
      <c r="AL3144" s="67"/>
      <c r="AM3144" s="67"/>
      <c r="AN3144" s="67"/>
      <c r="AO3144" s="67"/>
      <c r="AP3144" s="67"/>
      <c r="AQ3144" s="67"/>
      <c r="AR3144" s="67"/>
      <c r="AS3144" s="67"/>
      <c r="AT3144" s="67"/>
      <c r="AU3144" s="67"/>
      <c r="AV3144" s="67"/>
      <c r="AW3144" s="67"/>
      <c r="AX3144" s="67"/>
      <c r="AY3144" s="67"/>
      <c r="AZ3144" s="67"/>
      <c r="BA3144" s="67"/>
      <c r="BB3144" s="67"/>
      <c r="BC3144" s="67"/>
      <c r="BD3144" s="67"/>
      <c r="BE3144" s="67"/>
      <c r="BF3144" s="67"/>
      <c r="BG3144" s="67"/>
      <c r="BH3144" s="67"/>
      <c r="BI3144" s="67"/>
      <c r="BJ3144" s="67"/>
      <c r="BK3144" s="67"/>
      <c r="BL3144" s="67"/>
      <c r="BM3144" s="67"/>
      <c r="BN3144" s="67"/>
      <c r="BO3144" s="67"/>
      <c r="BP3144" s="67"/>
      <c r="BQ3144" s="67"/>
      <c r="BR3144" s="67"/>
      <c r="BS3144" s="67"/>
      <c r="BT3144" s="67"/>
      <c r="BU3144" s="67"/>
      <c r="BV3144" s="67"/>
      <c r="BW3144" s="67"/>
      <c r="BX3144" s="67"/>
      <c r="BY3144" s="67"/>
      <c r="BZ3144" s="67"/>
      <c r="CA3144" s="67"/>
      <c r="CB3144" s="67"/>
      <c r="CC3144" s="67"/>
      <c r="CD3144" s="67"/>
      <c r="CE3144" s="67"/>
      <c r="CF3144" s="67"/>
      <c r="CG3144" s="67"/>
      <c r="CH3144" s="67"/>
      <c r="CI3144" s="67"/>
      <c r="CJ3144" s="67"/>
      <c r="CK3144" s="67"/>
      <c r="CL3144" s="67"/>
    </row>
    <row r="3145" spans="2:90" x14ac:dyDescent="0.4">
      <c r="B3145" s="126" t="str">
        <f>B3147&amp;":"</f>
        <v>Unearned revenue:</v>
      </c>
      <c r="D3145" t="s">
        <v>408</v>
      </c>
      <c r="E3145" s="8" t="str">
        <f t="shared" si="4320"/>
        <v>3145 WCUR-IS</v>
      </c>
      <c r="G3145" t="str">
        <f t="shared" si="4361"/>
        <v>3145 WCUR-IS</v>
      </c>
      <c r="I3145"/>
      <c r="J3145"/>
      <c r="R3145"/>
      <c r="S3145"/>
      <c r="T3145"/>
      <c r="U3145"/>
      <c r="V3145"/>
      <c r="W3145"/>
      <c r="X3145"/>
      <c r="Y3145"/>
      <c r="Z3145"/>
      <c r="AA3145"/>
      <c r="AB3145"/>
      <c r="AC3145"/>
      <c r="AD3145"/>
      <c r="AE3145"/>
      <c r="AF3145"/>
      <c r="AG3145"/>
      <c r="AH3145"/>
      <c r="AI3145"/>
      <c r="AJ3145"/>
      <c r="AK3145"/>
      <c r="AL3145"/>
      <c r="AM3145"/>
      <c r="AN3145"/>
      <c r="AO3145"/>
      <c r="AP3145"/>
      <c r="AQ3145"/>
      <c r="AR3145"/>
      <c r="AS3145"/>
      <c r="AT3145"/>
      <c r="AU3145"/>
      <c r="AV3145"/>
      <c r="AW3145"/>
      <c r="AX3145"/>
      <c r="AY3145"/>
      <c r="AZ3145"/>
      <c r="BA3145"/>
      <c r="BB3145"/>
      <c r="BC3145"/>
      <c r="BD3145"/>
      <c r="BE3145"/>
      <c r="BF3145"/>
      <c r="BG3145"/>
      <c r="BH3145"/>
      <c r="BI3145"/>
      <c r="BJ3145"/>
      <c r="BK3145"/>
      <c r="BL3145"/>
      <c r="BM3145"/>
      <c r="BN3145"/>
      <c r="BO3145"/>
      <c r="BP3145"/>
      <c r="BQ3145"/>
      <c r="BR3145"/>
      <c r="BS3145"/>
      <c r="BT3145"/>
      <c r="BU3145"/>
      <c r="BV3145"/>
      <c r="BW3145"/>
      <c r="BX3145"/>
      <c r="BY3145"/>
      <c r="BZ3145"/>
      <c r="CA3145"/>
      <c r="CB3145"/>
      <c r="CC3145"/>
      <c r="CD3145"/>
      <c r="CE3145"/>
      <c r="CF3145"/>
      <c r="CG3145"/>
      <c r="CH3145"/>
      <c r="CI3145"/>
      <c r="CJ3145"/>
      <c r="CK3145"/>
      <c r="CL3145"/>
    </row>
    <row r="3146" spans="2:90" x14ac:dyDescent="0.4">
      <c r="B3146" s="141" t="s">
        <v>403</v>
      </c>
      <c r="D3146" t="s">
        <v>408</v>
      </c>
      <c r="E3146" s="8" t="str">
        <f t="shared" si="4320"/>
        <v>3146 WCUR-IS</v>
      </c>
      <c r="G3146" t="str">
        <f t="shared" si="4361"/>
        <v>3146 WCUR-IS</v>
      </c>
      <c r="H3146" s="12"/>
      <c r="I3146" s="60"/>
      <c r="J3146" s="60"/>
      <c r="K3146" s="17">
        <v>30</v>
      </c>
      <c r="L3146" s="17">
        <v>30</v>
      </c>
      <c r="M3146" s="17">
        <v>30</v>
      </c>
      <c r="N3146" s="17">
        <v>30</v>
      </c>
      <c r="O3146" s="17">
        <v>30</v>
      </c>
      <c r="P3146" s="17">
        <v>30</v>
      </c>
      <c r="R3146" s="15"/>
      <c r="S3146" s="15" cm="1">
        <f t="array" ref="S3146">INDEX($K:$P,ROW(),MATCH(S$3,$K$2:$P$2,0))</f>
        <v>30</v>
      </c>
      <c r="T3146" s="15" cm="1">
        <f t="array" ref="T3146">INDEX($K:$P,ROW(),MATCH(T$3,$K$2:$P$2,0))</f>
        <v>30</v>
      </c>
      <c r="U3146" s="15" cm="1">
        <f t="array" ref="U3146">INDEX($K:$P,ROW(),MATCH(U$3,$K$2:$P$2,0))</f>
        <v>30</v>
      </c>
      <c r="V3146" s="15" cm="1">
        <f t="array" ref="V3146">INDEX($K:$P,ROW(),MATCH(V$3,$K$2:$P$2,0))</f>
        <v>30</v>
      </c>
      <c r="W3146" s="15" cm="1">
        <f t="array" ref="W3146">INDEX($K:$P,ROW(),MATCH(W$3,$K$2:$P$2,0))</f>
        <v>30</v>
      </c>
      <c r="X3146" s="15" cm="1">
        <f t="array" ref="X3146">INDEX($K:$P,ROW(),MATCH(X$3,$K$2:$P$2,0))</f>
        <v>30</v>
      </c>
      <c r="Y3146" s="15" cm="1">
        <f t="array" ref="Y3146">INDEX($K:$P,ROW(),MATCH(Y$3,$K$2:$P$2,0))</f>
        <v>30</v>
      </c>
      <c r="Z3146" s="15" cm="1">
        <f t="array" ref="Z3146">INDEX($K:$P,ROW(),MATCH(Z$3,$K$2:$P$2,0))</f>
        <v>30</v>
      </c>
      <c r="AA3146" s="15" cm="1">
        <f t="array" ref="AA3146">INDEX($K:$P,ROW(),MATCH(AA$3,$K$2:$P$2,0))</f>
        <v>30</v>
      </c>
      <c r="AB3146" s="15" cm="1">
        <f t="array" ref="AB3146">INDEX($K:$P,ROW(),MATCH(AB$3,$K$2:$P$2,0))</f>
        <v>30</v>
      </c>
      <c r="AC3146" s="15" cm="1">
        <f t="array" ref="AC3146">INDEX($K:$P,ROW(),MATCH(AC$3,$K$2:$P$2,0))</f>
        <v>30</v>
      </c>
      <c r="AD3146" s="15" cm="1">
        <f t="array" ref="AD3146">INDEX($K:$P,ROW(),MATCH(AD$3,$K$2:$P$2,0))</f>
        <v>30</v>
      </c>
      <c r="AE3146" s="15" cm="1">
        <f t="array" ref="AE3146">INDEX($K:$P,ROW(),MATCH(AE$3,$K$2:$P$2,0))</f>
        <v>30</v>
      </c>
      <c r="AF3146" s="15" cm="1">
        <f t="array" ref="AF3146">INDEX($K:$P,ROW(),MATCH(AF$3,$K$2:$P$2,0))</f>
        <v>30</v>
      </c>
      <c r="AG3146" s="15" cm="1">
        <f t="array" ref="AG3146">INDEX($K:$P,ROW(),MATCH(AG$3,$K$2:$P$2,0))</f>
        <v>30</v>
      </c>
      <c r="AH3146" s="15" cm="1">
        <f t="array" ref="AH3146">INDEX($K:$P,ROW(),MATCH(AH$3,$K$2:$P$2,0))</f>
        <v>30</v>
      </c>
      <c r="AI3146" s="15" cm="1">
        <f t="array" ref="AI3146">INDEX($K:$P,ROW(),MATCH(AI$3,$K$2:$P$2,0))</f>
        <v>30</v>
      </c>
      <c r="AJ3146" s="15" cm="1">
        <f t="array" ref="AJ3146">INDEX($K:$P,ROW(),MATCH(AJ$3,$K$2:$P$2,0))</f>
        <v>30</v>
      </c>
      <c r="AK3146" s="15" cm="1">
        <f t="array" ref="AK3146">INDEX($K:$P,ROW(),MATCH(AK$3,$K$2:$P$2,0))</f>
        <v>30</v>
      </c>
      <c r="AL3146" s="15" cm="1">
        <f t="array" ref="AL3146">INDEX($K:$P,ROW(),MATCH(AL$3,$K$2:$P$2,0))</f>
        <v>30</v>
      </c>
      <c r="AM3146" s="15" cm="1">
        <f t="array" ref="AM3146">INDEX($K:$P,ROW(),MATCH(AM$3,$K$2:$P$2,0))</f>
        <v>30</v>
      </c>
      <c r="AN3146" s="15" cm="1">
        <f t="array" ref="AN3146">INDEX($K:$P,ROW(),MATCH(AN$3,$K$2:$P$2,0))</f>
        <v>30</v>
      </c>
      <c r="AO3146" s="15" cm="1">
        <f t="array" ref="AO3146">INDEX($K:$P,ROW(),MATCH(AO$3,$K$2:$P$2,0))</f>
        <v>30</v>
      </c>
      <c r="AP3146" s="15" cm="1">
        <f t="array" ref="AP3146">INDEX($K:$P,ROW(),MATCH(AP$3,$K$2:$P$2,0))</f>
        <v>30</v>
      </c>
      <c r="AQ3146" s="15" cm="1">
        <f t="array" ref="AQ3146">INDEX($K:$P,ROW(),MATCH(AQ$3,$K$2:$P$2,0))</f>
        <v>30</v>
      </c>
      <c r="AR3146" s="15" cm="1">
        <f t="array" ref="AR3146">INDEX($K:$P,ROW(),MATCH(AR$3,$K$2:$P$2,0))</f>
        <v>30</v>
      </c>
      <c r="AS3146" s="15" cm="1">
        <f t="array" ref="AS3146">INDEX($K:$P,ROW(),MATCH(AS$3,$K$2:$P$2,0))</f>
        <v>30</v>
      </c>
      <c r="AT3146" s="15" cm="1">
        <f t="array" ref="AT3146">INDEX($K:$P,ROW(),MATCH(AT$3,$K$2:$P$2,0))</f>
        <v>30</v>
      </c>
      <c r="AU3146" s="15" cm="1">
        <f t="array" ref="AU3146">INDEX($K:$P,ROW(),MATCH(AU$3,$K$2:$P$2,0))</f>
        <v>30</v>
      </c>
      <c r="AV3146" s="15" cm="1">
        <f t="array" ref="AV3146">INDEX($K:$P,ROW(),MATCH(AV$3,$K$2:$P$2,0))</f>
        <v>30</v>
      </c>
      <c r="AW3146" s="15" cm="1">
        <f t="array" ref="AW3146">INDEX($K:$P,ROW(),MATCH(AW$3,$K$2:$P$2,0))</f>
        <v>30</v>
      </c>
      <c r="AX3146" s="15" cm="1">
        <f t="array" ref="AX3146">INDEX($K:$P,ROW(),MATCH(AX$3,$K$2:$P$2,0))</f>
        <v>30</v>
      </c>
      <c r="AY3146" s="15" cm="1">
        <f t="array" ref="AY3146">INDEX($K:$P,ROW(),MATCH(AY$3,$K$2:$P$2,0))</f>
        <v>30</v>
      </c>
      <c r="AZ3146" s="15" cm="1">
        <f t="array" ref="AZ3146">INDEX($K:$P,ROW(),MATCH(AZ$3,$K$2:$P$2,0))</f>
        <v>30</v>
      </c>
      <c r="BA3146" s="15" cm="1">
        <f t="array" ref="BA3146">INDEX($K:$P,ROW(),MATCH(BA$3,$K$2:$P$2,0))</f>
        <v>30</v>
      </c>
      <c r="BB3146" s="15" cm="1">
        <f t="array" ref="BB3146">INDEX($K:$P,ROW(),MATCH(BB$3,$K$2:$P$2,0))</f>
        <v>30</v>
      </c>
      <c r="BC3146" s="15" cm="1">
        <f t="array" ref="BC3146">INDEX($K:$P,ROW(),MATCH(BC$3,$K$2:$P$2,0))</f>
        <v>30</v>
      </c>
      <c r="BD3146" s="15" cm="1">
        <f t="array" ref="BD3146">INDEX($K:$P,ROW(),MATCH(BD$3,$K$2:$P$2,0))</f>
        <v>30</v>
      </c>
      <c r="BE3146" s="15" cm="1">
        <f t="array" ref="BE3146">INDEX($K:$P,ROW(),MATCH(BE$3,$K$2:$P$2,0))</f>
        <v>30</v>
      </c>
      <c r="BF3146" s="15" cm="1">
        <f t="array" ref="BF3146">INDEX($K:$P,ROW(),MATCH(BF$3,$K$2:$P$2,0))</f>
        <v>30</v>
      </c>
      <c r="BG3146" s="15" cm="1">
        <f t="array" ref="BG3146">INDEX($K:$P,ROW(),MATCH(BG$3,$K$2:$P$2,0))</f>
        <v>30</v>
      </c>
      <c r="BH3146" s="15" cm="1">
        <f t="array" ref="BH3146">INDEX($K:$P,ROW(),MATCH(BH$3,$K$2:$P$2,0))</f>
        <v>30</v>
      </c>
      <c r="BI3146" s="15" cm="1">
        <f t="array" ref="BI3146">INDEX($K:$P,ROW(),MATCH(BI$3,$K$2:$P$2,0))</f>
        <v>30</v>
      </c>
      <c r="BJ3146" s="15" cm="1">
        <f t="array" ref="BJ3146">INDEX($K:$P,ROW(),MATCH(BJ$3,$K$2:$P$2,0))</f>
        <v>30</v>
      </c>
      <c r="BK3146" s="15" cm="1">
        <f t="array" ref="BK3146">INDEX($K:$P,ROW(),MATCH(BK$3,$K$2:$P$2,0))</f>
        <v>30</v>
      </c>
      <c r="BL3146" s="15" cm="1">
        <f t="array" ref="BL3146">INDEX($K:$P,ROW(),MATCH(BL$3,$K$2:$P$2,0))</f>
        <v>30</v>
      </c>
      <c r="BM3146" s="15" cm="1">
        <f t="array" ref="BM3146">INDEX($K:$P,ROW(),MATCH(BM$3,$K$2:$P$2,0))</f>
        <v>30</v>
      </c>
      <c r="BN3146" s="15" cm="1">
        <f t="array" ref="BN3146">INDEX($K:$P,ROW(),MATCH(BN$3,$K$2:$P$2,0))</f>
        <v>30</v>
      </c>
      <c r="BO3146" s="15" cm="1">
        <f t="array" ref="BO3146">INDEX($K:$P,ROW(),MATCH(BO$3,$K$2:$P$2,0))</f>
        <v>30</v>
      </c>
      <c r="BP3146" s="15" cm="1">
        <f t="array" ref="BP3146">INDEX($K:$P,ROW(),MATCH(BP$3,$K$2:$P$2,0))</f>
        <v>30</v>
      </c>
      <c r="BQ3146" s="15" cm="1">
        <f t="array" ref="BQ3146">INDEX($K:$P,ROW(),MATCH(BQ$3,$K$2:$P$2,0))</f>
        <v>30</v>
      </c>
      <c r="BR3146" s="15" cm="1">
        <f t="array" ref="BR3146">INDEX($K:$P,ROW(),MATCH(BR$3,$K$2:$P$2,0))</f>
        <v>30</v>
      </c>
      <c r="BS3146" s="15" cm="1">
        <f t="array" ref="BS3146">INDEX($K:$P,ROW(),MATCH(BS$3,$K$2:$P$2,0))</f>
        <v>30</v>
      </c>
      <c r="BT3146" s="15" cm="1">
        <f t="array" ref="BT3146">INDEX($K:$P,ROW(),MATCH(BT$3,$K$2:$P$2,0))</f>
        <v>30</v>
      </c>
      <c r="BU3146" s="15" cm="1">
        <f t="array" ref="BU3146">INDEX($K:$P,ROW(),MATCH(BU$3,$K$2:$P$2,0))</f>
        <v>30</v>
      </c>
      <c r="BV3146" s="15" cm="1">
        <f t="array" ref="BV3146">INDEX($K:$P,ROW(),MATCH(BV$3,$K$2:$P$2,0))</f>
        <v>30</v>
      </c>
      <c r="BW3146" s="15" cm="1">
        <f t="array" ref="BW3146">INDEX($K:$P,ROW(),MATCH(BW$3,$K$2:$P$2,0))</f>
        <v>30</v>
      </c>
      <c r="BX3146" s="15" cm="1">
        <f t="array" ref="BX3146">INDEX($K:$P,ROW(),MATCH(BX$3,$K$2:$P$2,0))</f>
        <v>30</v>
      </c>
      <c r="BY3146" s="15" cm="1">
        <f t="array" ref="BY3146">INDEX($K:$P,ROW(),MATCH(BY$3,$K$2:$P$2,0))</f>
        <v>30</v>
      </c>
      <c r="BZ3146" s="15" cm="1">
        <f t="array" ref="BZ3146">INDEX($K:$P,ROW(),MATCH(BZ$3,$K$2:$P$2,0))</f>
        <v>30</v>
      </c>
      <c r="CA3146" s="15" cm="1">
        <f t="array" ref="CA3146">INDEX($K:$P,ROW(),MATCH(CA$3,$K$2:$P$2,0))</f>
        <v>30</v>
      </c>
      <c r="CB3146" s="15" cm="1">
        <f t="array" ref="CB3146">INDEX($K:$P,ROW(),MATCH(CB$3,$K$2:$P$2,0))</f>
        <v>30</v>
      </c>
      <c r="CC3146" s="15" cm="1">
        <f t="array" ref="CC3146">INDEX($K:$P,ROW(),MATCH(CC$3,$K$2:$P$2,0))</f>
        <v>30</v>
      </c>
      <c r="CD3146" s="15" cm="1">
        <f t="array" ref="CD3146">INDEX($K:$P,ROW(),MATCH(CD$3,$K$2:$P$2,0))</f>
        <v>30</v>
      </c>
      <c r="CE3146" s="15" cm="1">
        <f t="array" ref="CE3146">INDEX($K:$P,ROW(),MATCH(CE$3,$K$2:$P$2,0))</f>
        <v>30</v>
      </c>
      <c r="CF3146" s="15" cm="1">
        <f t="array" ref="CF3146">INDEX($K:$P,ROW(),MATCH(CF$3,$K$2:$P$2,0))</f>
        <v>30</v>
      </c>
      <c r="CG3146" s="15" cm="1">
        <f t="array" ref="CG3146">INDEX($K:$P,ROW(),MATCH(CG$3,$K$2:$P$2,0))</f>
        <v>30</v>
      </c>
      <c r="CH3146" s="15" cm="1">
        <f t="array" ref="CH3146">INDEX($K:$P,ROW(),MATCH(CH$3,$K$2:$P$2,0))</f>
        <v>30</v>
      </c>
      <c r="CI3146" s="15" cm="1">
        <f t="array" ref="CI3146">INDEX($K:$P,ROW(),MATCH(CI$3,$K$2:$P$2,0))</f>
        <v>30</v>
      </c>
      <c r="CJ3146" s="15" cm="1">
        <f t="array" ref="CJ3146">INDEX($K:$P,ROW(),MATCH(CJ$3,$K$2:$P$2,0))</f>
        <v>30</v>
      </c>
      <c r="CK3146" s="15" cm="1">
        <f t="array" ref="CK3146">INDEX($K:$P,ROW(),MATCH(CK$3,$K$2:$P$2,0))</f>
        <v>30</v>
      </c>
      <c r="CL3146" s="15" cm="1">
        <f t="array" ref="CL3146">INDEX($K:$P,ROW(),MATCH(CL$3,$K$2:$P$2,0))</f>
        <v>30</v>
      </c>
    </row>
    <row r="3147" spans="2:90" x14ac:dyDescent="0.4">
      <c r="B3147" s="123" t="s">
        <v>43</v>
      </c>
      <c r="C3147" t="s">
        <v>232</v>
      </c>
      <c r="D3147" t="s">
        <v>408</v>
      </c>
      <c r="E3147" s="8" t="str">
        <f t="shared" si="4320"/>
        <v>3147 WCUR-IS</v>
      </c>
      <c r="G3147" t="str">
        <f t="shared" si="4361"/>
        <v>3147 WCUR-IS</v>
      </c>
      <c r="H3147" s="27"/>
      <c r="I3147" s="78"/>
      <c r="J3147" s="78"/>
      <c r="K3147" s="115">
        <f t="shared" ref="K3147:P3147" ca="1" si="4362">SUMIF($4:$4,K$2,3147:3147)</f>
        <v>0</v>
      </c>
      <c r="L3147" s="115">
        <f t="shared" ca="1" si="4362"/>
        <v>0</v>
      </c>
      <c r="M3147" s="115">
        <f t="shared" ca="1" si="4362"/>
        <v>0</v>
      </c>
      <c r="N3147" s="115">
        <f t="shared" ca="1" si="4362"/>
        <v>0</v>
      </c>
      <c r="O3147" s="115">
        <f t="shared" ca="1" si="4362"/>
        <v>0</v>
      </c>
      <c r="P3147" s="115">
        <f t="shared" ca="1" si="4362"/>
        <v>0</v>
      </c>
      <c r="R3147" s="115"/>
      <c r="S3147" s="115">
        <f t="shared" ref="S3147:AX3147" ca="1" si="4363">MIN(S3146/30*S3143,R3147+S3143)</f>
        <v>0</v>
      </c>
      <c r="T3147" s="115">
        <f t="shared" ca="1" si="4363"/>
        <v>0</v>
      </c>
      <c r="U3147" s="115">
        <f t="shared" ca="1" si="4363"/>
        <v>0</v>
      </c>
      <c r="V3147" s="115">
        <f t="shared" ca="1" si="4363"/>
        <v>0</v>
      </c>
      <c r="W3147" s="115">
        <f t="shared" ca="1" si="4363"/>
        <v>0</v>
      </c>
      <c r="X3147" s="115">
        <f t="shared" ca="1" si="4363"/>
        <v>0</v>
      </c>
      <c r="Y3147" s="115">
        <f t="shared" ca="1" si="4363"/>
        <v>0</v>
      </c>
      <c r="Z3147" s="115">
        <f t="shared" ca="1" si="4363"/>
        <v>0</v>
      </c>
      <c r="AA3147" s="115">
        <f t="shared" ca="1" si="4363"/>
        <v>0</v>
      </c>
      <c r="AB3147" s="115">
        <f t="shared" ca="1" si="4363"/>
        <v>0</v>
      </c>
      <c r="AC3147" s="115">
        <f t="shared" ca="1" si="4363"/>
        <v>0</v>
      </c>
      <c r="AD3147" s="115">
        <f t="shared" ca="1" si="4363"/>
        <v>0</v>
      </c>
      <c r="AE3147" s="115">
        <f t="shared" ca="1" si="4363"/>
        <v>0</v>
      </c>
      <c r="AF3147" s="115">
        <f t="shared" ca="1" si="4363"/>
        <v>0</v>
      </c>
      <c r="AG3147" s="115">
        <f t="shared" ca="1" si="4363"/>
        <v>0</v>
      </c>
      <c r="AH3147" s="115">
        <f t="shared" ca="1" si="4363"/>
        <v>0</v>
      </c>
      <c r="AI3147" s="115">
        <f t="shared" ca="1" si="4363"/>
        <v>0</v>
      </c>
      <c r="AJ3147" s="115">
        <f t="shared" ca="1" si="4363"/>
        <v>0</v>
      </c>
      <c r="AK3147" s="115">
        <f t="shared" ca="1" si="4363"/>
        <v>0</v>
      </c>
      <c r="AL3147" s="115">
        <f t="shared" ca="1" si="4363"/>
        <v>0</v>
      </c>
      <c r="AM3147" s="115">
        <f t="shared" ca="1" si="4363"/>
        <v>0</v>
      </c>
      <c r="AN3147" s="115">
        <f t="shared" ca="1" si="4363"/>
        <v>0</v>
      </c>
      <c r="AO3147" s="115">
        <f t="shared" ca="1" si="4363"/>
        <v>0</v>
      </c>
      <c r="AP3147" s="115">
        <f t="shared" ca="1" si="4363"/>
        <v>0</v>
      </c>
      <c r="AQ3147" s="115">
        <f t="shared" ca="1" si="4363"/>
        <v>0</v>
      </c>
      <c r="AR3147" s="115">
        <f t="shared" ca="1" si="4363"/>
        <v>0</v>
      </c>
      <c r="AS3147" s="115">
        <f t="shared" ca="1" si="4363"/>
        <v>0</v>
      </c>
      <c r="AT3147" s="115">
        <f t="shared" ca="1" si="4363"/>
        <v>0</v>
      </c>
      <c r="AU3147" s="115">
        <f t="shared" ca="1" si="4363"/>
        <v>0</v>
      </c>
      <c r="AV3147" s="115">
        <f t="shared" ca="1" si="4363"/>
        <v>0</v>
      </c>
      <c r="AW3147" s="115">
        <f t="shared" ca="1" si="4363"/>
        <v>0</v>
      </c>
      <c r="AX3147" s="115">
        <f t="shared" ca="1" si="4363"/>
        <v>0</v>
      </c>
      <c r="AY3147" s="115">
        <f t="shared" ref="AY3147:CD3147" ca="1" si="4364">MIN(AY3146/30*AY3143,AX3147+AY3143)</f>
        <v>0</v>
      </c>
      <c r="AZ3147" s="115">
        <f t="shared" ca="1" si="4364"/>
        <v>0</v>
      </c>
      <c r="BA3147" s="115">
        <f t="shared" ca="1" si="4364"/>
        <v>0</v>
      </c>
      <c r="BB3147" s="115">
        <f t="shared" ca="1" si="4364"/>
        <v>0</v>
      </c>
      <c r="BC3147" s="115">
        <f t="shared" ca="1" si="4364"/>
        <v>0</v>
      </c>
      <c r="BD3147" s="115">
        <f t="shared" ca="1" si="4364"/>
        <v>0</v>
      </c>
      <c r="BE3147" s="115">
        <f t="shared" ca="1" si="4364"/>
        <v>0</v>
      </c>
      <c r="BF3147" s="115">
        <f t="shared" ca="1" si="4364"/>
        <v>0</v>
      </c>
      <c r="BG3147" s="115">
        <f t="shared" ca="1" si="4364"/>
        <v>0</v>
      </c>
      <c r="BH3147" s="115">
        <f t="shared" ca="1" si="4364"/>
        <v>0</v>
      </c>
      <c r="BI3147" s="115">
        <f t="shared" ca="1" si="4364"/>
        <v>0</v>
      </c>
      <c r="BJ3147" s="115">
        <f t="shared" ca="1" si="4364"/>
        <v>0</v>
      </c>
      <c r="BK3147" s="115">
        <f t="shared" ca="1" si="4364"/>
        <v>0</v>
      </c>
      <c r="BL3147" s="115">
        <f t="shared" ca="1" si="4364"/>
        <v>0</v>
      </c>
      <c r="BM3147" s="115">
        <f t="shared" ca="1" si="4364"/>
        <v>0</v>
      </c>
      <c r="BN3147" s="115">
        <f t="shared" ca="1" si="4364"/>
        <v>0</v>
      </c>
      <c r="BO3147" s="115">
        <f t="shared" ca="1" si="4364"/>
        <v>0</v>
      </c>
      <c r="BP3147" s="115">
        <f t="shared" ca="1" si="4364"/>
        <v>0</v>
      </c>
      <c r="BQ3147" s="115">
        <f t="shared" ca="1" si="4364"/>
        <v>0</v>
      </c>
      <c r="BR3147" s="115">
        <f t="shared" ca="1" si="4364"/>
        <v>0</v>
      </c>
      <c r="BS3147" s="115">
        <f t="shared" ca="1" si="4364"/>
        <v>0</v>
      </c>
      <c r="BT3147" s="115">
        <f t="shared" ca="1" si="4364"/>
        <v>0</v>
      </c>
      <c r="BU3147" s="115">
        <f t="shared" ca="1" si="4364"/>
        <v>0</v>
      </c>
      <c r="BV3147" s="115">
        <f t="shared" ca="1" si="4364"/>
        <v>0</v>
      </c>
      <c r="BW3147" s="115">
        <f t="shared" ca="1" si="4364"/>
        <v>0</v>
      </c>
      <c r="BX3147" s="115">
        <f t="shared" ca="1" si="4364"/>
        <v>0</v>
      </c>
      <c r="BY3147" s="115">
        <f t="shared" ca="1" si="4364"/>
        <v>0</v>
      </c>
      <c r="BZ3147" s="115">
        <f t="shared" ca="1" si="4364"/>
        <v>0</v>
      </c>
      <c r="CA3147" s="115">
        <f t="shared" ca="1" si="4364"/>
        <v>0</v>
      </c>
      <c r="CB3147" s="115">
        <f t="shared" ca="1" si="4364"/>
        <v>0</v>
      </c>
      <c r="CC3147" s="115">
        <f t="shared" ca="1" si="4364"/>
        <v>0</v>
      </c>
      <c r="CD3147" s="115">
        <f t="shared" ca="1" si="4364"/>
        <v>0</v>
      </c>
      <c r="CE3147" s="115">
        <f t="shared" ref="CE3147:CL3147" ca="1" si="4365">MIN(CE3146/30*CE3143,CD3147+CE3143)</f>
        <v>0</v>
      </c>
      <c r="CF3147" s="115">
        <f t="shared" ca="1" si="4365"/>
        <v>0</v>
      </c>
      <c r="CG3147" s="115">
        <f t="shared" ca="1" si="4365"/>
        <v>0</v>
      </c>
      <c r="CH3147" s="115">
        <f t="shared" ca="1" si="4365"/>
        <v>0</v>
      </c>
      <c r="CI3147" s="115">
        <f t="shared" ca="1" si="4365"/>
        <v>0</v>
      </c>
      <c r="CJ3147" s="115">
        <f t="shared" ca="1" si="4365"/>
        <v>0</v>
      </c>
      <c r="CK3147" s="115">
        <f t="shared" ca="1" si="4365"/>
        <v>0</v>
      </c>
      <c r="CL3147" s="115">
        <f t="shared" ca="1" si="4365"/>
        <v>0</v>
      </c>
    </row>
    <row r="3148" spans="2:90" x14ac:dyDescent="0.4">
      <c r="B3148" s="123"/>
      <c r="D3148" t="s">
        <v>408</v>
      </c>
      <c r="E3148" s="8" t="str">
        <f t="shared" si="4320"/>
        <v>3148 WCUR-IS</v>
      </c>
      <c r="G3148" t="str">
        <f t="shared" si="4361"/>
        <v>3148 WCUR-IS</v>
      </c>
      <c r="H3148" s="27"/>
      <c r="I3148" s="78"/>
      <c r="J3148" s="78"/>
      <c r="K3148" s="33"/>
      <c r="L3148" s="33"/>
      <c r="M3148" s="33"/>
      <c r="N3148" s="33"/>
      <c r="O3148" s="33"/>
      <c r="P3148" s="33"/>
      <c r="R3148" s="33"/>
      <c r="S3148" s="33"/>
      <c r="T3148" s="33"/>
      <c r="U3148" s="33"/>
      <c r="V3148" s="33"/>
      <c r="W3148" s="33"/>
      <c r="X3148" s="33"/>
      <c r="Y3148" s="33"/>
      <c r="Z3148" s="33"/>
      <c r="AA3148" s="33"/>
      <c r="AB3148" s="33"/>
      <c r="AC3148" s="33"/>
      <c r="AD3148" s="33"/>
      <c r="AE3148" s="33"/>
      <c r="AF3148" s="33"/>
      <c r="AG3148" s="33"/>
      <c r="AH3148" s="33"/>
      <c r="AI3148" s="33"/>
      <c r="AJ3148" s="33"/>
      <c r="AK3148" s="33"/>
      <c r="AL3148" s="33"/>
      <c r="AM3148" s="33"/>
      <c r="AN3148" s="33"/>
      <c r="AO3148" s="33"/>
      <c r="AP3148" s="33"/>
      <c r="AQ3148" s="33"/>
      <c r="AR3148" s="33"/>
      <c r="AS3148" s="33"/>
      <c r="AT3148" s="33"/>
      <c r="AU3148" s="33"/>
      <c r="AV3148" s="33"/>
      <c r="AW3148" s="33"/>
      <c r="AX3148" s="33"/>
      <c r="AY3148" s="33"/>
      <c r="AZ3148" s="33"/>
      <c r="BA3148" s="33"/>
      <c r="BB3148" s="33"/>
      <c r="BC3148" s="33"/>
      <c r="BD3148" s="33"/>
      <c r="BE3148" s="33"/>
      <c r="BF3148" s="33"/>
      <c r="BG3148" s="33"/>
      <c r="BH3148" s="33"/>
      <c r="BI3148" s="33"/>
      <c r="BJ3148" s="33"/>
      <c r="BK3148" s="33"/>
      <c r="BL3148" s="33"/>
      <c r="BM3148" s="33"/>
      <c r="BN3148" s="33"/>
      <c r="BO3148" s="33"/>
      <c r="BP3148" s="33"/>
      <c r="BQ3148" s="33"/>
      <c r="BR3148" s="33"/>
      <c r="BS3148" s="33"/>
      <c r="BT3148" s="33"/>
      <c r="BU3148" s="33"/>
      <c r="BV3148" s="33"/>
      <c r="BW3148" s="33"/>
      <c r="BX3148" s="33"/>
      <c r="BY3148" s="33"/>
      <c r="BZ3148" s="33"/>
      <c r="CA3148" s="33"/>
      <c r="CB3148" s="33"/>
      <c r="CC3148" s="33"/>
      <c r="CD3148" s="33"/>
      <c r="CE3148" s="33"/>
      <c r="CF3148" s="33"/>
      <c r="CG3148" s="33"/>
      <c r="CH3148" s="33"/>
      <c r="CI3148" s="33"/>
      <c r="CJ3148" s="33"/>
      <c r="CK3148" s="33"/>
      <c r="CL3148" s="33"/>
    </row>
    <row r="3149" spans="2:90" x14ac:dyDescent="0.4">
      <c r="B3149" s="123" t="str">
        <f>"Change in "&amp;B3147</f>
        <v>Change in Unearned revenue</v>
      </c>
      <c r="C3149" t="s">
        <v>234</v>
      </c>
      <c r="D3149" t="s">
        <v>408</v>
      </c>
      <c r="E3149" s="8" t="str">
        <f t="shared" si="4320"/>
        <v>3149 WCUR-IS</v>
      </c>
      <c r="G3149" t="str">
        <f t="shared" si="4361"/>
        <v>3149 WCUR-IS</v>
      </c>
      <c r="K3149" s="33">
        <f t="shared" ref="K3149:P3149" ca="1" si="4366">SUMIF($3:$3,K$2,3149:3149)</f>
        <v>0</v>
      </c>
      <c r="L3149" s="33">
        <f t="shared" ca="1" si="4366"/>
        <v>0</v>
      </c>
      <c r="M3149" s="33">
        <f t="shared" ca="1" si="4366"/>
        <v>0</v>
      </c>
      <c r="N3149" s="33">
        <f t="shared" ca="1" si="4366"/>
        <v>0</v>
      </c>
      <c r="O3149" s="33">
        <f t="shared" ca="1" si="4366"/>
        <v>0</v>
      </c>
      <c r="P3149" s="33">
        <f t="shared" ca="1" si="4366"/>
        <v>0</v>
      </c>
      <c r="R3149" s="33"/>
      <c r="S3149" s="33">
        <f t="shared" ref="S3149:AX3149" ca="1" si="4367">S3147-R3147</f>
        <v>0</v>
      </c>
      <c r="T3149" s="33">
        <f t="shared" ca="1" si="4367"/>
        <v>0</v>
      </c>
      <c r="U3149" s="33">
        <f t="shared" ca="1" si="4367"/>
        <v>0</v>
      </c>
      <c r="V3149" s="33">
        <f t="shared" ca="1" si="4367"/>
        <v>0</v>
      </c>
      <c r="W3149" s="33">
        <f t="shared" ca="1" si="4367"/>
        <v>0</v>
      </c>
      <c r="X3149" s="33">
        <f t="shared" ca="1" si="4367"/>
        <v>0</v>
      </c>
      <c r="Y3149" s="33">
        <f t="shared" ca="1" si="4367"/>
        <v>0</v>
      </c>
      <c r="Z3149" s="33">
        <f t="shared" ca="1" si="4367"/>
        <v>0</v>
      </c>
      <c r="AA3149" s="33">
        <f t="shared" ca="1" si="4367"/>
        <v>0</v>
      </c>
      <c r="AB3149" s="33">
        <f t="shared" ca="1" si="4367"/>
        <v>0</v>
      </c>
      <c r="AC3149" s="33">
        <f t="shared" ca="1" si="4367"/>
        <v>0</v>
      </c>
      <c r="AD3149" s="33">
        <f t="shared" ca="1" si="4367"/>
        <v>0</v>
      </c>
      <c r="AE3149" s="33">
        <f t="shared" ca="1" si="4367"/>
        <v>0</v>
      </c>
      <c r="AF3149" s="33">
        <f t="shared" ca="1" si="4367"/>
        <v>0</v>
      </c>
      <c r="AG3149" s="33">
        <f t="shared" ca="1" si="4367"/>
        <v>0</v>
      </c>
      <c r="AH3149" s="33">
        <f t="shared" ca="1" si="4367"/>
        <v>0</v>
      </c>
      <c r="AI3149" s="33">
        <f t="shared" ca="1" si="4367"/>
        <v>0</v>
      </c>
      <c r="AJ3149" s="33">
        <f t="shared" ca="1" si="4367"/>
        <v>0</v>
      </c>
      <c r="AK3149" s="33">
        <f t="shared" ca="1" si="4367"/>
        <v>0</v>
      </c>
      <c r="AL3149" s="33">
        <f t="shared" ca="1" si="4367"/>
        <v>0</v>
      </c>
      <c r="AM3149" s="33">
        <f t="shared" ca="1" si="4367"/>
        <v>0</v>
      </c>
      <c r="AN3149" s="33">
        <f t="shared" ca="1" si="4367"/>
        <v>0</v>
      </c>
      <c r="AO3149" s="33">
        <f t="shared" ca="1" si="4367"/>
        <v>0</v>
      </c>
      <c r="AP3149" s="33">
        <f t="shared" ca="1" si="4367"/>
        <v>0</v>
      </c>
      <c r="AQ3149" s="33">
        <f t="shared" ca="1" si="4367"/>
        <v>0</v>
      </c>
      <c r="AR3149" s="33">
        <f t="shared" ca="1" si="4367"/>
        <v>0</v>
      </c>
      <c r="AS3149" s="33">
        <f t="shared" ca="1" si="4367"/>
        <v>0</v>
      </c>
      <c r="AT3149" s="33">
        <f t="shared" ca="1" si="4367"/>
        <v>0</v>
      </c>
      <c r="AU3149" s="33">
        <f t="shared" ca="1" si="4367"/>
        <v>0</v>
      </c>
      <c r="AV3149" s="33">
        <f t="shared" ca="1" si="4367"/>
        <v>0</v>
      </c>
      <c r="AW3149" s="33">
        <f t="shared" ca="1" si="4367"/>
        <v>0</v>
      </c>
      <c r="AX3149" s="33">
        <f t="shared" ca="1" si="4367"/>
        <v>0</v>
      </c>
      <c r="AY3149" s="33">
        <f t="shared" ref="AY3149:CD3149" ca="1" si="4368">AY3147-AX3147</f>
        <v>0</v>
      </c>
      <c r="AZ3149" s="33">
        <f t="shared" ca="1" si="4368"/>
        <v>0</v>
      </c>
      <c r="BA3149" s="33">
        <f t="shared" ca="1" si="4368"/>
        <v>0</v>
      </c>
      <c r="BB3149" s="33">
        <f t="shared" ca="1" si="4368"/>
        <v>0</v>
      </c>
      <c r="BC3149" s="33">
        <f t="shared" ca="1" si="4368"/>
        <v>0</v>
      </c>
      <c r="BD3149" s="33">
        <f t="shared" ca="1" si="4368"/>
        <v>0</v>
      </c>
      <c r="BE3149" s="33">
        <f t="shared" ca="1" si="4368"/>
        <v>0</v>
      </c>
      <c r="BF3149" s="33">
        <f t="shared" ca="1" si="4368"/>
        <v>0</v>
      </c>
      <c r="BG3149" s="33">
        <f t="shared" ca="1" si="4368"/>
        <v>0</v>
      </c>
      <c r="BH3149" s="33">
        <f t="shared" ca="1" si="4368"/>
        <v>0</v>
      </c>
      <c r="BI3149" s="33">
        <f t="shared" ca="1" si="4368"/>
        <v>0</v>
      </c>
      <c r="BJ3149" s="33">
        <f t="shared" ca="1" si="4368"/>
        <v>0</v>
      </c>
      <c r="BK3149" s="33">
        <f t="shared" ca="1" si="4368"/>
        <v>0</v>
      </c>
      <c r="BL3149" s="33">
        <f t="shared" ca="1" si="4368"/>
        <v>0</v>
      </c>
      <c r="BM3149" s="33">
        <f t="shared" ca="1" si="4368"/>
        <v>0</v>
      </c>
      <c r="BN3149" s="33">
        <f t="shared" ca="1" si="4368"/>
        <v>0</v>
      </c>
      <c r="BO3149" s="33">
        <f t="shared" ca="1" si="4368"/>
        <v>0</v>
      </c>
      <c r="BP3149" s="33">
        <f t="shared" ca="1" si="4368"/>
        <v>0</v>
      </c>
      <c r="BQ3149" s="33">
        <f t="shared" ca="1" si="4368"/>
        <v>0</v>
      </c>
      <c r="BR3149" s="33">
        <f t="shared" ca="1" si="4368"/>
        <v>0</v>
      </c>
      <c r="BS3149" s="33">
        <f t="shared" ca="1" si="4368"/>
        <v>0</v>
      </c>
      <c r="BT3149" s="33">
        <f t="shared" ca="1" si="4368"/>
        <v>0</v>
      </c>
      <c r="BU3149" s="33">
        <f t="shared" ca="1" si="4368"/>
        <v>0</v>
      </c>
      <c r="BV3149" s="33">
        <f t="shared" ca="1" si="4368"/>
        <v>0</v>
      </c>
      <c r="BW3149" s="33">
        <f t="shared" ca="1" si="4368"/>
        <v>0</v>
      </c>
      <c r="BX3149" s="33">
        <f t="shared" ca="1" si="4368"/>
        <v>0</v>
      </c>
      <c r="BY3149" s="33">
        <f t="shared" ca="1" si="4368"/>
        <v>0</v>
      </c>
      <c r="BZ3149" s="33">
        <f t="shared" ca="1" si="4368"/>
        <v>0</v>
      </c>
      <c r="CA3149" s="33">
        <f t="shared" ca="1" si="4368"/>
        <v>0</v>
      </c>
      <c r="CB3149" s="33">
        <f t="shared" ca="1" si="4368"/>
        <v>0</v>
      </c>
      <c r="CC3149" s="33">
        <f t="shared" ca="1" si="4368"/>
        <v>0</v>
      </c>
      <c r="CD3149" s="33">
        <f t="shared" ca="1" si="4368"/>
        <v>0</v>
      </c>
      <c r="CE3149" s="33">
        <f t="shared" ref="CE3149:CL3149" ca="1" si="4369">CE3147-CD3147</f>
        <v>0</v>
      </c>
      <c r="CF3149" s="33">
        <f t="shared" ca="1" si="4369"/>
        <v>0</v>
      </c>
      <c r="CG3149" s="33">
        <f t="shared" ca="1" si="4369"/>
        <v>0</v>
      </c>
      <c r="CH3149" s="33">
        <f t="shared" ca="1" si="4369"/>
        <v>0</v>
      </c>
      <c r="CI3149" s="33">
        <f t="shared" ca="1" si="4369"/>
        <v>0</v>
      </c>
      <c r="CJ3149" s="33">
        <f t="shared" ca="1" si="4369"/>
        <v>0</v>
      </c>
      <c r="CK3149" s="33">
        <f t="shared" ca="1" si="4369"/>
        <v>0</v>
      </c>
      <c r="CL3149" s="33">
        <f t="shared" ca="1" si="4369"/>
        <v>0</v>
      </c>
    </row>
    <row r="3150" spans="2:90" x14ac:dyDescent="0.4">
      <c r="B3150" s="122"/>
      <c r="D3150" t="s">
        <v>408</v>
      </c>
      <c r="E3150" s="8" t="str">
        <f t="shared" si="4320"/>
        <v>3150 WCUR-IS</v>
      </c>
      <c r="G3150" t="str">
        <f t="shared" si="4361"/>
        <v>3150 WCUR-IS</v>
      </c>
      <c r="K3150" s="53"/>
      <c r="L3150" s="53"/>
      <c r="M3150" s="53"/>
      <c r="N3150" s="53"/>
      <c r="O3150" s="53"/>
      <c r="P3150" s="53"/>
      <c r="R3150" s="24"/>
      <c r="S3150" s="24"/>
      <c r="T3150" s="24"/>
      <c r="U3150" s="24"/>
      <c r="V3150" s="24"/>
      <c r="W3150" s="24"/>
      <c r="X3150" s="24"/>
      <c r="Y3150" s="24"/>
      <c r="Z3150" s="24"/>
      <c r="AA3150" s="24"/>
      <c r="AB3150" s="24"/>
      <c r="AC3150" s="24"/>
      <c r="AD3150" s="24"/>
      <c r="AE3150" s="24"/>
      <c r="AF3150" s="24"/>
      <c r="AG3150" s="24"/>
      <c r="AH3150" s="24"/>
      <c r="AI3150" s="24"/>
      <c r="AJ3150" s="24"/>
      <c r="AK3150" s="24"/>
      <c r="AL3150" s="24"/>
      <c r="AM3150" s="24"/>
      <c r="AN3150" s="24"/>
      <c r="AO3150" s="24"/>
      <c r="AP3150" s="24"/>
      <c r="AQ3150" s="24"/>
      <c r="AR3150" s="24"/>
      <c r="AS3150" s="24"/>
      <c r="AT3150" s="24"/>
      <c r="AU3150" s="24"/>
      <c r="AV3150" s="24"/>
      <c r="AW3150" s="24"/>
      <c r="AX3150" s="24"/>
      <c r="AY3150" s="24"/>
      <c r="AZ3150" s="24"/>
      <c r="BA3150" s="24"/>
      <c r="BB3150" s="24"/>
      <c r="BC3150" s="24"/>
      <c r="BD3150" s="24"/>
      <c r="BE3150" s="24"/>
      <c r="BF3150" s="24"/>
      <c r="BG3150" s="24"/>
      <c r="BH3150" s="24"/>
      <c r="BI3150" s="24"/>
      <c r="BJ3150" s="24"/>
      <c r="BK3150" s="24"/>
      <c r="BL3150" s="24"/>
      <c r="BM3150" s="24"/>
      <c r="BN3150" s="24"/>
      <c r="BO3150" s="24"/>
      <c r="BP3150" s="24"/>
      <c r="BQ3150" s="24"/>
      <c r="BR3150" s="24"/>
      <c r="BS3150" s="24"/>
      <c r="BT3150" s="24"/>
      <c r="BU3150" s="24"/>
      <c r="BV3150" s="24"/>
      <c r="BW3150" s="24"/>
      <c r="BX3150" s="24"/>
      <c r="BY3150" s="24"/>
      <c r="BZ3150" s="24"/>
      <c r="CA3150" s="24"/>
      <c r="CB3150" s="24"/>
      <c r="CC3150" s="24"/>
      <c r="CD3150" s="24"/>
      <c r="CE3150" s="24"/>
      <c r="CF3150" s="24"/>
      <c r="CG3150" s="24"/>
      <c r="CH3150" s="24"/>
      <c r="CI3150" s="24"/>
      <c r="CJ3150" s="24"/>
      <c r="CK3150" s="24"/>
      <c r="CL3150" s="24"/>
    </row>
    <row r="3151" spans="2:90" x14ac:dyDescent="0.4">
      <c r="B3151" s="132" t="str">
        <f>B3125</f>
        <v>(Primary label)</v>
      </c>
      <c r="D3151" t="s">
        <v>408</v>
      </c>
      <c r="E3151" s="8" t="str">
        <f t="shared" si="4320"/>
        <v>3151 WCUR-IS</v>
      </c>
      <c r="G3151" t="s">
        <v>332</v>
      </c>
      <c r="K3151" s="53"/>
      <c r="L3151" s="53"/>
      <c r="M3151" s="53"/>
      <c r="N3151" s="53"/>
      <c r="O3151" s="53"/>
      <c r="P3151" s="53"/>
      <c r="R3151" s="24"/>
      <c r="S3151" s="24"/>
      <c r="T3151" s="24"/>
      <c r="U3151" s="24"/>
      <c r="V3151" s="24"/>
      <c r="W3151" s="24"/>
      <c r="X3151" s="24"/>
      <c r="Y3151" s="24"/>
      <c r="Z3151" s="24"/>
      <c r="AA3151" s="24"/>
      <c r="AB3151" s="24"/>
      <c r="AC3151" s="24"/>
      <c r="AD3151" s="24"/>
      <c r="AE3151" s="24"/>
      <c r="AF3151" s="24"/>
      <c r="AG3151" s="24"/>
      <c r="AH3151" s="24"/>
      <c r="AI3151" s="24"/>
      <c r="AJ3151" s="24"/>
      <c r="AK3151" s="24"/>
      <c r="AL3151" s="24"/>
      <c r="AM3151" s="24"/>
      <c r="AN3151" s="24"/>
      <c r="AO3151" s="24"/>
      <c r="AP3151" s="24"/>
      <c r="AQ3151" s="24"/>
      <c r="AR3151" s="24"/>
      <c r="AS3151" s="24"/>
      <c r="AT3151" s="24"/>
      <c r="AU3151" s="24"/>
      <c r="AV3151" s="24"/>
      <c r="AW3151" s="24"/>
      <c r="AX3151" s="24"/>
      <c r="AY3151" s="24"/>
      <c r="AZ3151" s="24"/>
      <c r="BA3151" s="24"/>
      <c r="BB3151" s="24"/>
      <c r="BC3151" s="24"/>
      <c r="BD3151" s="24"/>
      <c r="BE3151" s="24"/>
      <c r="BF3151" s="24"/>
      <c r="BG3151" s="24"/>
      <c r="BH3151" s="24"/>
      <c r="BI3151" s="24"/>
      <c r="BJ3151" s="24"/>
      <c r="BK3151" s="24"/>
      <c r="BL3151" s="24"/>
      <c r="BM3151" s="24"/>
      <c r="BN3151" s="24"/>
      <c r="BO3151" s="24"/>
      <c r="BP3151" s="24"/>
      <c r="BQ3151" s="24"/>
      <c r="BR3151" s="24"/>
      <c r="BS3151" s="24"/>
      <c r="BT3151" s="24"/>
      <c r="BU3151" s="24"/>
      <c r="BV3151" s="24"/>
      <c r="BW3151" s="24"/>
      <c r="BX3151" s="24"/>
      <c r="BY3151" s="24"/>
      <c r="BZ3151" s="24"/>
      <c r="CA3151" s="24"/>
      <c r="CB3151" s="24"/>
      <c r="CC3151" s="24"/>
      <c r="CD3151" s="24"/>
      <c r="CE3151" s="24"/>
      <c r="CF3151" s="24"/>
      <c r="CG3151" s="24"/>
      <c r="CH3151" s="24"/>
      <c r="CI3151" s="24"/>
      <c r="CJ3151" s="24"/>
      <c r="CK3151" s="24"/>
      <c r="CL3151" s="24"/>
    </row>
    <row r="3152" spans="2:90" x14ac:dyDescent="0.4">
      <c r="B3152" s="132" t="str">
        <f t="shared" ref="B3152:B3158" si="4370">B3126</f>
        <v>primary unit</v>
      </c>
      <c r="D3152" t="s">
        <v>408</v>
      </c>
      <c r="E3152" s="8" t="str">
        <f t="shared" si="4320"/>
        <v>3152 WCUR-IS</v>
      </c>
      <c r="G3152" t="s">
        <v>332</v>
      </c>
      <c r="K3152" s="53"/>
      <c r="L3152" s="53"/>
      <c r="M3152" s="53"/>
      <c r="N3152" s="53"/>
      <c r="O3152" s="53"/>
      <c r="P3152" s="53"/>
      <c r="R3152" s="24"/>
      <c r="S3152" s="24"/>
      <c r="T3152" s="24"/>
      <c r="U3152" s="24"/>
      <c r="V3152" s="24"/>
      <c r="W3152" s="24"/>
      <c r="X3152" s="24"/>
      <c r="Y3152" s="24"/>
      <c r="Z3152" s="24"/>
      <c r="AA3152" s="24"/>
      <c r="AB3152" s="24"/>
      <c r="AC3152" s="24"/>
      <c r="AD3152" s="24"/>
      <c r="AE3152" s="24"/>
      <c r="AF3152" s="24"/>
      <c r="AG3152" s="24"/>
      <c r="AH3152" s="24"/>
      <c r="AI3152" s="24"/>
      <c r="AJ3152" s="24"/>
      <c r="AK3152" s="24"/>
      <c r="AL3152" s="24"/>
      <c r="AM3152" s="24"/>
      <c r="AN3152" s="24"/>
      <c r="AO3152" s="24"/>
      <c r="AP3152" s="24"/>
      <c r="AQ3152" s="24"/>
      <c r="AR3152" s="24"/>
      <c r="AS3152" s="24"/>
      <c r="AT3152" s="24"/>
      <c r="AU3152" s="24"/>
      <c r="AV3152" s="24"/>
      <c r="AW3152" s="24"/>
      <c r="AX3152" s="24"/>
      <c r="AY3152" s="24"/>
      <c r="AZ3152" s="24"/>
      <c r="BA3152" s="24"/>
      <c r="BB3152" s="24"/>
      <c r="BC3152" s="24"/>
      <c r="BD3152" s="24"/>
      <c r="BE3152" s="24"/>
      <c r="BF3152" s="24"/>
      <c r="BG3152" s="24"/>
      <c r="BH3152" s="24"/>
      <c r="BI3152" s="24"/>
      <c r="BJ3152" s="24"/>
      <c r="BK3152" s="24"/>
      <c r="BL3152" s="24"/>
      <c r="BM3152" s="24"/>
      <c r="BN3152" s="24"/>
      <c r="BO3152" s="24"/>
      <c r="BP3152" s="24"/>
      <c r="BQ3152" s="24"/>
      <c r="BR3152" s="24"/>
      <c r="BS3152" s="24"/>
      <c r="BT3152" s="24"/>
      <c r="BU3152" s="24"/>
      <c r="BV3152" s="24"/>
      <c r="BW3152" s="24"/>
      <c r="BX3152" s="24"/>
      <c r="BY3152" s="24"/>
      <c r="BZ3152" s="24"/>
      <c r="CA3152" s="24"/>
      <c r="CB3152" s="24"/>
      <c r="CC3152" s="24"/>
      <c r="CD3152" s="24"/>
      <c r="CE3152" s="24"/>
      <c r="CF3152" s="24"/>
      <c r="CG3152" s="24"/>
      <c r="CH3152" s="24"/>
      <c r="CI3152" s="24"/>
      <c r="CJ3152" s="24"/>
      <c r="CK3152" s="24"/>
      <c r="CL3152" s="24"/>
    </row>
    <row r="3153" spans="2:90" x14ac:dyDescent="0.4">
      <c r="B3153" s="132" t="str">
        <f t="shared" si="4370"/>
        <v>Primary revenue driver</v>
      </c>
      <c r="D3153" t="s">
        <v>408</v>
      </c>
      <c r="E3153" s="8" t="str">
        <f t="shared" si="4320"/>
        <v>3153 WCUR-IS</v>
      </c>
      <c r="G3153" t="s">
        <v>332</v>
      </c>
      <c r="K3153" s="53"/>
      <c r="L3153" s="53"/>
      <c r="M3153" s="53"/>
      <c r="N3153" s="53"/>
      <c r="O3153" s="53"/>
      <c r="P3153" s="53"/>
      <c r="R3153" s="24"/>
      <c r="S3153" s="175" t="str">
        <f t="shared" ref="S3153" si="4371">S3136</f>
        <v>S$12</v>
      </c>
      <c r="T3153" s="175" t="str">
        <f t="shared" ref="T3153:CE3153" si="4372">T3136</f>
        <v>T$12</v>
      </c>
      <c r="U3153" s="175" t="str">
        <f t="shared" si="4372"/>
        <v>U$12</v>
      </c>
      <c r="V3153" s="175" t="str">
        <f t="shared" si="4372"/>
        <v>V$12</v>
      </c>
      <c r="W3153" s="175" t="str">
        <f t="shared" si="4372"/>
        <v>W$12</v>
      </c>
      <c r="X3153" s="175" t="str">
        <f t="shared" si="4372"/>
        <v>X$12</v>
      </c>
      <c r="Y3153" s="175" t="str">
        <f t="shared" si="4372"/>
        <v>Y$12</v>
      </c>
      <c r="Z3153" s="175" t="str">
        <f t="shared" si="4372"/>
        <v>Z$12</v>
      </c>
      <c r="AA3153" s="175" t="str">
        <f t="shared" si="4372"/>
        <v>AA$12</v>
      </c>
      <c r="AB3153" s="175" t="str">
        <f t="shared" si="4372"/>
        <v>AB$12</v>
      </c>
      <c r="AC3153" s="175" t="str">
        <f t="shared" si="4372"/>
        <v>AC$12</v>
      </c>
      <c r="AD3153" s="175" t="str">
        <f t="shared" si="4372"/>
        <v>AD$12</v>
      </c>
      <c r="AE3153" s="175" t="str">
        <f t="shared" si="4372"/>
        <v>AE$12</v>
      </c>
      <c r="AF3153" s="175" t="str">
        <f t="shared" si="4372"/>
        <v>AF$12</v>
      </c>
      <c r="AG3153" s="175" t="str">
        <f t="shared" si="4372"/>
        <v>AG$12</v>
      </c>
      <c r="AH3153" s="175" t="str">
        <f t="shared" si="4372"/>
        <v>AH$12</v>
      </c>
      <c r="AI3153" s="175" t="str">
        <f t="shared" si="4372"/>
        <v>AI$12</v>
      </c>
      <c r="AJ3153" s="175" t="str">
        <f t="shared" si="4372"/>
        <v>AJ$12</v>
      </c>
      <c r="AK3153" s="175" t="str">
        <f t="shared" si="4372"/>
        <v>AK$12</v>
      </c>
      <c r="AL3153" s="175" t="str">
        <f t="shared" si="4372"/>
        <v>AL$12</v>
      </c>
      <c r="AM3153" s="175" t="str">
        <f t="shared" si="4372"/>
        <v>AM$12</v>
      </c>
      <c r="AN3153" s="175" t="str">
        <f t="shared" si="4372"/>
        <v>AN$12</v>
      </c>
      <c r="AO3153" s="175" t="str">
        <f t="shared" si="4372"/>
        <v>AO$12</v>
      </c>
      <c r="AP3153" s="175" t="str">
        <f t="shared" si="4372"/>
        <v>AP$12</v>
      </c>
      <c r="AQ3153" s="175" t="str">
        <f t="shared" si="4372"/>
        <v>AQ$12</v>
      </c>
      <c r="AR3153" s="175" t="str">
        <f t="shared" si="4372"/>
        <v>AR$12</v>
      </c>
      <c r="AS3153" s="175" t="str">
        <f t="shared" si="4372"/>
        <v>AS$12</v>
      </c>
      <c r="AT3153" s="175" t="str">
        <f t="shared" si="4372"/>
        <v>AT$12</v>
      </c>
      <c r="AU3153" s="175" t="str">
        <f t="shared" si="4372"/>
        <v>AU$12</v>
      </c>
      <c r="AV3153" s="175" t="str">
        <f t="shared" si="4372"/>
        <v>AV$12</v>
      </c>
      <c r="AW3153" s="175" t="str">
        <f t="shared" si="4372"/>
        <v>AW$12</v>
      </c>
      <c r="AX3153" s="175" t="str">
        <f t="shared" si="4372"/>
        <v>AX$12</v>
      </c>
      <c r="AY3153" s="175" t="str">
        <f t="shared" si="4372"/>
        <v>AY$12</v>
      </c>
      <c r="AZ3153" s="175" t="str">
        <f t="shared" si="4372"/>
        <v>AZ$12</v>
      </c>
      <c r="BA3153" s="175" t="str">
        <f t="shared" si="4372"/>
        <v>BA$12</v>
      </c>
      <c r="BB3153" s="175" t="str">
        <f t="shared" si="4372"/>
        <v>BB$12</v>
      </c>
      <c r="BC3153" s="175" t="str">
        <f t="shared" si="4372"/>
        <v>BC$12</v>
      </c>
      <c r="BD3153" s="175" t="str">
        <f t="shared" si="4372"/>
        <v>BD$12</v>
      </c>
      <c r="BE3153" s="175" t="str">
        <f t="shared" si="4372"/>
        <v>BE$12</v>
      </c>
      <c r="BF3153" s="175" t="str">
        <f t="shared" si="4372"/>
        <v>BF$12</v>
      </c>
      <c r="BG3153" s="175" t="str">
        <f t="shared" si="4372"/>
        <v>BG$12</v>
      </c>
      <c r="BH3153" s="175" t="str">
        <f t="shared" si="4372"/>
        <v>BH$12</v>
      </c>
      <c r="BI3153" s="175" t="str">
        <f t="shared" si="4372"/>
        <v>BI$12</v>
      </c>
      <c r="BJ3153" s="175" t="str">
        <f t="shared" si="4372"/>
        <v>BJ$12</v>
      </c>
      <c r="BK3153" s="175" t="str">
        <f t="shared" si="4372"/>
        <v>BK$12</v>
      </c>
      <c r="BL3153" s="175" t="str">
        <f t="shared" si="4372"/>
        <v>BL$12</v>
      </c>
      <c r="BM3153" s="175" t="str">
        <f t="shared" si="4372"/>
        <v>BM$12</v>
      </c>
      <c r="BN3153" s="175" t="str">
        <f t="shared" si="4372"/>
        <v>BN$12</v>
      </c>
      <c r="BO3153" s="175" t="str">
        <f t="shared" si="4372"/>
        <v>BO$12</v>
      </c>
      <c r="BP3153" s="175" t="str">
        <f t="shared" si="4372"/>
        <v>BP$12</v>
      </c>
      <c r="BQ3153" s="175" t="str">
        <f t="shared" si="4372"/>
        <v>BQ$12</v>
      </c>
      <c r="BR3153" s="175" t="str">
        <f t="shared" si="4372"/>
        <v>BR$12</v>
      </c>
      <c r="BS3153" s="175" t="str">
        <f t="shared" si="4372"/>
        <v>BS$12</v>
      </c>
      <c r="BT3153" s="175" t="str">
        <f t="shared" si="4372"/>
        <v>BT$12</v>
      </c>
      <c r="BU3153" s="175" t="str">
        <f t="shared" si="4372"/>
        <v>BU$12</v>
      </c>
      <c r="BV3153" s="175" t="str">
        <f t="shared" si="4372"/>
        <v>BV$12</v>
      </c>
      <c r="BW3153" s="175" t="str">
        <f t="shared" si="4372"/>
        <v>BW$12</v>
      </c>
      <c r="BX3153" s="175" t="str">
        <f t="shared" si="4372"/>
        <v>BX$12</v>
      </c>
      <c r="BY3153" s="175" t="str">
        <f t="shared" si="4372"/>
        <v>BY$12</v>
      </c>
      <c r="BZ3153" s="175" t="str">
        <f t="shared" si="4372"/>
        <v>BZ$12</v>
      </c>
      <c r="CA3153" s="175" t="str">
        <f t="shared" si="4372"/>
        <v>CA$12</v>
      </c>
      <c r="CB3153" s="175" t="str">
        <f t="shared" si="4372"/>
        <v>CB$12</v>
      </c>
      <c r="CC3153" s="175" t="str">
        <f t="shared" si="4372"/>
        <v>CC$12</v>
      </c>
      <c r="CD3153" s="175" t="str">
        <f t="shared" si="4372"/>
        <v>CD$12</v>
      </c>
      <c r="CE3153" s="175" t="str">
        <f t="shared" si="4372"/>
        <v>CE$12</v>
      </c>
      <c r="CF3153" s="175" t="str">
        <f t="shared" ref="CF3153:CK3153" si="4373">CF3136</f>
        <v>CF$12</v>
      </c>
      <c r="CG3153" s="175" t="str">
        <f t="shared" si="4373"/>
        <v>CG$12</v>
      </c>
      <c r="CH3153" s="175" t="str">
        <f t="shared" si="4373"/>
        <v>CH$12</v>
      </c>
      <c r="CI3153" s="175" t="str">
        <f t="shared" si="4373"/>
        <v>CI$12</v>
      </c>
      <c r="CJ3153" s="175" t="str">
        <f t="shared" si="4373"/>
        <v>CJ$12</v>
      </c>
      <c r="CK3153" s="175" t="str">
        <f t="shared" si="4373"/>
        <v>CK$12</v>
      </c>
      <c r="CL3153" s="175" t="str">
        <f t="shared" ref="CL3153" si="4374">CL3136</f>
        <v>CL$12</v>
      </c>
    </row>
    <row r="3154" spans="2:90" x14ac:dyDescent="0.4">
      <c r="B3154" s="132" t="str">
        <f t="shared" si="4370"/>
        <v>Primary volume driver</v>
      </c>
      <c r="D3154" t="s">
        <v>408</v>
      </c>
      <c r="E3154" s="8" t="str">
        <f t="shared" si="4320"/>
        <v>3154 WCUR-IS</v>
      </c>
      <c r="G3154" t="s">
        <v>332</v>
      </c>
      <c r="H3154" s="56"/>
      <c r="I3154" s="79"/>
      <c r="J3154" s="79"/>
      <c r="K3154" s="15"/>
      <c r="L3154" s="15"/>
      <c r="M3154" s="15"/>
      <c r="N3154" s="15"/>
      <c r="O3154" s="15"/>
      <c r="P3154" s="15"/>
      <c r="R3154" s="15"/>
      <c r="S3154" s="175" t="str">
        <f t="shared" ref="S3154" si="4375">S3137</f>
        <v>S$13</v>
      </c>
      <c r="T3154" s="175" t="str">
        <f t="shared" ref="T3154:CD3154" si="4376">T3137</f>
        <v>T$13</v>
      </c>
      <c r="U3154" s="175" t="str">
        <f t="shared" si="4376"/>
        <v>U$13</v>
      </c>
      <c r="V3154" s="175" t="str">
        <f t="shared" si="4376"/>
        <v>V$13</v>
      </c>
      <c r="W3154" s="175" t="str">
        <f t="shared" si="4376"/>
        <v>W$13</v>
      </c>
      <c r="X3154" s="175" t="str">
        <f t="shared" si="4376"/>
        <v>X$13</v>
      </c>
      <c r="Y3154" s="175" t="str">
        <f t="shared" si="4376"/>
        <v>Y$13</v>
      </c>
      <c r="Z3154" s="175" t="str">
        <f t="shared" si="4376"/>
        <v>Z$13</v>
      </c>
      <c r="AA3154" s="175" t="str">
        <f t="shared" si="4376"/>
        <v>AA$13</v>
      </c>
      <c r="AB3154" s="175" t="str">
        <f t="shared" si="4376"/>
        <v>AB$13</v>
      </c>
      <c r="AC3154" s="175" t="str">
        <f t="shared" si="4376"/>
        <v>AC$13</v>
      </c>
      <c r="AD3154" s="175" t="str">
        <f t="shared" si="4376"/>
        <v>AD$13</v>
      </c>
      <c r="AE3154" s="175" t="str">
        <f t="shared" si="4376"/>
        <v>AE$13</v>
      </c>
      <c r="AF3154" s="175" t="str">
        <f t="shared" si="4376"/>
        <v>AF$13</v>
      </c>
      <c r="AG3154" s="175" t="str">
        <f t="shared" si="4376"/>
        <v>AG$13</v>
      </c>
      <c r="AH3154" s="175" t="str">
        <f t="shared" si="4376"/>
        <v>AH$13</v>
      </c>
      <c r="AI3154" s="175" t="str">
        <f t="shared" si="4376"/>
        <v>AI$13</v>
      </c>
      <c r="AJ3154" s="175" t="str">
        <f t="shared" si="4376"/>
        <v>AJ$13</v>
      </c>
      <c r="AK3154" s="175" t="str">
        <f t="shared" si="4376"/>
        <v>AK$13</v>
      </c>
      <c r="AL3154" s="175" t="str">
        <f t="shared" si="4376"/>
        <v>AL$13</v>
      </c>
      <c r="AM3154" s="175" t="str">
        <f t="shared" si="4376"/>
        <v>AM$13</v>
      </c>
      <c r="AN3154" s="175" t="str">
        <f t="shared" si="4376"/>
        <v>AN$13</v>
      </c>
      <c r="AO3154" s="175" t="str">
        <f t="shared" si="4376"/>
        <v>AO$13</v>
      </c>
      <c r="AP3154" s="175" t="str">
        <f t="shared" si="4376"/>
        <v>AP$13</v>
      </c>
      <c r="AQ3154" s="175" t="str">
        <f t="shared" si="4376"/>
        <v>AQ$13</v>
      </c>
      <c r="AR3154" s="175" t="str">
        <f t="shared" si="4376"/>
        <v>AR$13</v>
      </c>
      <c r="AS3154" s="175" t="str">
        <f t="shared" si="4376"/>
        <v>AS$13</v>
      </c>
      <c r="AT3154" s="175" t="str">
        <f t="shared" si="4376"/>
        <v>AT$13</v>
      </c>
      <c r="AU3154" s="175" t="str">
        <f t="shared" si="4376"/>
        <v>AU$13</v>
      </c>
      <c r="AV3154" s="175" t="str">
        <f t="shared" si="4376"/>
        <v>AV$13</v>
      </c>
      <c r="AW3154" s="175" t="str">
        <f t="shared" si="4376"/>
        <v>AW$13</v>
      </c>
      <c r="AX3154" s="175" t="str">
        <f t="shared" si="4376"/>
        <v>AX$13</v>
      </c>
      <c r="AY3154" s="175" t="str">
        <f t="shared" si="4376"/>
        <v>AY$13</v>
      </c>
      <c r="AZ3154" s="175" t="str">
        <f t="shared" si="4376"/>
        <v>AZ$13</v>
      </c>
      <c r="BA3154" s="175" t="str">
        <f t="shared" si="4376"/>
        <v>BA$13</v>
      </c>
      <c r="BB3154" s="175" t="str">
        <f t="shared" si="4376"/>
        <v>BB$13</v>
      </c>
      <c r="BC3154" s="175" t="str">
        <f t="shared" si="4376"/>
        <v>BC$13</v>
      </c>
      <c r="BD3154" s="175" t="str">
        <f t="shared" si="4376"/>
        <v>BD$13</v>
      </c>
      <c r="BE3154" s="175" t="str">
        <f t="shared" si="4376"/>
        <v>BE$13</v>
      </c>
      <c r="BF3154" s="175" t="str">
        <f t="shared" si="4376"/>
        <v>BF$13</v>
      </c>
      <c r="BG3154" s="175" t="str">
        <f t="shared" si="4376"/>
        <v>BG$13</v>
      </c>
      <c r="BH3154" s="175" t="str">
        <f t="shared" si="4376"/>
        <v>BH$13</v>
      </c>
      <c r="BI3154" s="175" t="str">
        <f t="shared" si="4376"/>
        <v>BI$13</v>
      </c>
      <c r="BJ3154" s="175" t="str">
        <f t="shared" si="4376"/>
        <v>BJ$13</v>
      </c>
      <c r="BK3154" s="175" t="str">
        <f t="shared" si="4376"/>
        <v>BK$13</v>
      </c>
      <c r="BL3154" s="175" t="str">
        <f t="shared" si="4376"/>
        <v>BL$13</v>
      </c>
      <c r="BM3154" s="175" t="str">
        <f t="shared" si="4376"/>
        <v>BM$13</v>
      </c>
      <c r="BN3154" s="175" t="str">
        <f t="shared" si="4376"/>
        <v>BN$13</v>
      </c>
      <c r="BO3154" s="175" t="str">
        <f t="shared" si="4376"/>
        <v>BO$13</v>
      </c>
      <c r="BP3154" s="175" t="str">
        <f t="shared" si="4376"/>
        <v>BP$13</v>
      </c>
      <c r="BQ3154" s="175" t="str">
        <f t="shared" si="4376"/>
        <v>BQ$13</v>
      </c>
      <c r="BR3154" s="175" t="str">
        <f t="shared" si="4376"/>
        <v>BR$13</v>
      </c>
      <c r="BS3154" s="175" t="str">
        <f t="shared" si="4376"/>
        <v>BS$13</v>
      </c>
      <c r="BT3154" s="175" t="str">
        <f t="shared" si="4376"/>
        <v>BT$13</v>
      </c>
      <c r="BU3154" s="175" t="str">
        <f t="shared" si="4376"/>
        <v>BU$13</v>
      </c>
      <c r="BV3154" s="175" t="str">
        <f t="shared" si="4376"/>
        <v>BV$13</v>
      </c>
      <c r="BW3154" s="175" t="str">
        <f t="shared" si="4376"/>
        <v>BW$13</v>
      </c>
      <c r="BX3154" s="175" t="str">
        <f t="shared" si="4376"/>
        <v>BX$13</v>
      </c>
      <c r="BY3154" s="175" t="str">
        <f t="shared" si="4376"/>
        <v>BY$13</v>
      </c>
      <c r="BZ3154" s="175" t="str">
        <f t="shared" si="4376"/>
        <v>BZ$13</v>
      </c>
      <c r="CA3154" s="175" t="str">
        <f t="shared" si="4376"/>
        <v>CA$13</v>
      </c>
      <c r="CB3154" s="175" t="str">
        <f t="shared" si="4376"/>
        <v>CB$13</v>
      </c>
      <c r="CC3154" s="175" t="str">
        <f t="shared" si="4376"/>
        <v>CC$13</v>
      </c>
      <c r="CD3154" s="175" t="str">
        <f t="shared" si="4376"/>
        <v>CD$13</v>
      </c>
      <c r="CE3154" s="175" t="str">
        <f t="shared" ref="CE3154:CK3154" si="4377">CE3137</f>
        <v>CE$13</v>
      </c>
      <c r="CF3154" s="175" t="str">
        <f t="shared" si="4377"/>
        <v>CF$13</v>
      </c>
      <c r="CG3154" s="175" t="str">
        <f t="shared" si="4377"/>
        <v>CG$13</v>
      </c>
      <c r="CH3154" s="175" t="str">
        <f t="shared" si="4377"/>
        <v>CH$13</v>
      </c>
      <c r="CI3154" s="175" t="str">
        <f t="shared" si="4377"/>
        <v>CI$13</v>
      </c>
      <c r="CJ3154" s="175" t="str">
        <f t="shared" si="4377"/>
        <v>CJ$13</v>
      </c>
      <c r="CK3154" s="175" t="str">
        <f t="shared" si="4377"/>
        <v>CK$13</v>
      </c>
      <c r="CL3154" s="175" t="str">
        <f t="shared" ref="CL3154" si="4378">CL3137</f>
        <v>CL$13</v>
      </c>
    </row>
    <row r="3155" spans="2:90" x14ac:dyDescent="0.4">
      <c r="B3155" s="132" t="str">
        <f t="shared" si="4370"/>
        <v>Simple accounts payble - IS driven:</v>
      </c>
      <c r="D3155" t="s">
        <v>408</v>
      </c>
      <c r="E3155" s="8" t="str">
        <f t="shared" si="4320"/>
        <v>3155 WCUR-IS</v>
      </c>
      <c r="G3155" t="s">
        <v>332</v>
      </c>
      <c r="H3155" s="12"/>
      <c r="I3155" s="60"/>
      <c r="J3155" s="60"/>
      <c r="K3155" s="15"/>
      <c r="L3155" s="15"/>
      <c r="M3155" s="15"/>
      <c r="N3155" s="15"/>
      <c r="O3155" s="15"/>
      <c r="P3155" s="15"/>
      <c r="R3155" s="15"/>
      <c r="S3155" s="175">
        <f t="shared" ref="S3155" si="4379">S3138</f>
        <v>0</v>
      </c>
      <c r="T3155" s="175">
        <f t="shared" ref="T3155:CD3155" si="4380">T3138</f>
        <v>0</v>
      </c>
      <c r="U3155" s="175">
        <f t="shared" si="4380"/>
        <v>0</v>
      </c>
      <c r="V3155" s="175">
        <f t="shared" si="4380"/>
        <v>0</v>
      </c>
      <c r="W3155" s="175">
        <f t="shared" si="4380"/>
        <v>0</v>
      </c>
      <c r="X3155" s="175">
        <f t="shared" si="4380"/>
        <v>0</v>
      </c>
      <c r="Y3155" s="175">
        <f t="shared" si="4380"/>
        <v>0</v>
      </c>
      <c r="Z3155" s="175">
        <f t="shared" si="4380"/>
        <v>0</v>
      </c>
      <c r="AA3155" s="175">
        <f t="shared" si="4380"/>
        <v>0</v>
      </c>
      <c r="AB3155" s="175">
        <f t="shared" si="4380"/>
        <v>0</v>
      </c>
      <c r="AC3155" s="175">
        <f t="shared" si="4380"/>
        <v>0</v>
      </c>
      <c r="AD3155" s="175">
        <f t="shared" si="4380"/>
        <v>0</v>
      </c>
      <c r="AE3155" s="175">
        <f t="shared" si="4380"/>
        <v>0</v>
      </c>
      <c r="AF3155" s="175">
        <f t="shared" si="4380"/>
        <v>0</v>
      </c>
      <c r="AG3155" s="175">
        <f t="shared" si="4380"/>
        <v>0</v>
      </c>
      <c r="AH3155" s="175">
        <f t="shared" si="4380"/>
        <v>0</v>
      </c>
      <c r="AI3155" s="175">
        <f t="shared" si="4380"/>
        <v>0</v>
      </c>
      <c r="AJ3155" s="175">
        <f t="shared" si="4380"/>
        <v>0</v>
      </c>
      <c r="AK3155" s="175">
        <f t="shared" si="4380"/>
        <v>0</v>
      </c>
      <c r="AL3155" s="175">
        <f t="shared" si="4380"/>
        <v>0</v>
      </c>
      <c r="AM3155" s="175">
        <f t="shared" si="4380"/>
        <v>0</v>
      </c>
      <c r="AN3155" s="175">
        <f t="shared" si="4380"/>
        <v>0</v>
      </c>
      <c r="AO3155" s="175">
        <f t="shared" si="4380"/>
        <v>0</v>
      </c>
      <c r="AP3155" s="175">
        <f t="shared" si="4380"/>
        <v>0</v>
      </c>
      <c r="AQ3155" s="175">
        <f t="shared" si="4380"/>
        <v>0</v>
      </c>
      <c r="AR3155" s="175">
        <f t="shared" si="4380"/>
        <v>0</v>
      </c>
      <c r="AS3155" s="175">
        <f t="shared" si="4380"/>
        <v>0</v>
      </c>
      <c r="AT3155" s="175">
        <f t="shared" si="4380"/>
        <v>0</v>
      </c>
      <c r="AU3155" s="175">
        <f t="shared" si="4380"/>
        <v>0</v>
      </c>
      <c r="AV3155" s="175">
        <f t="shared" si="4380"/>
        <v>0</v>
      </c>
      <c r="AW3155" s="175">
        <f t="shared" si="4380"/>
        <v>0</v>
      </c>
      <c r="AX3155" s="175">
        <f t="shared" si="4380"/>
        <v>0</v>
      </c>
      <c r="AY3155" s="175">
        <f t="shared" si="4380"/>
        <v>0</v>
      </c>
      <c r="AZ3155" s="175">
        <f t="shared" si="4380"/>
        <v>0</v>
      </c>
      <c r="BA3155" s="175">
        <f t="shared" si="4380"/>
        <v>0</v>
      </c>
      <c r="BB3155" s="175">
        <f t="shared" si="4380"/>
        <v>0</v>
      </c>
      <c r="BC3155" s="175">
        <f t="shared" si="4380"/>
        <v>0</v>
      </c>
      <c r="BD3155" s="175">
        <f t="shared" si="4380"/>
        <v>0</v>
      </c>
      <c r="BE3155" s="175">
        <f t="shared" si="4380"/>
        <v>0</v>
      </c>
      <c r="BF3155" s="175">
        <f t="shared" si="4380"/>
        <v>0</v>
      </c>
      <c r="BG3155" s="175">
        <f t="shared" si="4380"/>
        <v>0</v>
      </c>
      <c r="BH3155" s="175">
        <f t="shared" si="4380"/>
        <v>0</v>
      </c>
      <c r="BI3155" s="175">
        <f t="shared" si="4380"/>
        <v>0</v>
      </c>
      <c r="BJ3155" s="175">
        <f t="shared" si="4380"/>
        <v>0</v>
      </c>
      <c r="BK3155" s="175">
        <f t="shared" si="4380"/>
        <v>0</v>
      </c>
      <c r="BL3155" s="175">
        <f t="shared" si="4380"/>
        <v>0</v>
      </c>
      <c r="BM3155" s="175">
        <f t="shared" si="4380"/>
        <v>0</v>
      </c>
      <c r="BN3155" s="175">
        <f t="shared" si="4380"/>
        <v>0</v>
      </c>
      <c r="BO3155" s="175">
        <f t="shared" si="4380"/>
        <v>0</v>
      </c>
      <c r="BP3155" s="175">
        <f t="shared" si="4380"/>
        <v>0</v>
      </c>
      <c r="BQ3155" s="175">
        <f t="shared" si="4380"/>
        <v>0</v>
      </c>
      <c r="BR3155" s="175">
        <f t="shared" si="4380"/>
        <v>0</v>
      </c>
      <c r="BS3155" s="175">
        <f t="shared" si="4380"/>
        <v>0</v>
      </c>
      <c r="BT3155" s="175">
        <f t="shared" si="4380"/>
        <v>0</v>
      </c>
      <c r="BU3155" s="175">
        <f t="shared" si="4380"/>
        <v>0</v>
      </c>
      <c r="BV3155" s="175">
        <f t="shared" si="4380"/>
        <v>0</v>
      </c>
      <c r="BW3155" s="175">
        <f t="shared" si="4380"/>
        <v>0</v>
      </c>
      <c r="BX3155" s="175">
        <f t="shared" si="4380"/>
        <v>0</v>
      </c>
      <c r="BY3155" s="175">
        <f t="shared" si="4380"/>
        <v>0</v>
      </c>
      <c r="BZ3155" s="175">
        <f t="shared" si="4380"/>
        <v>0</v>
      </c>
      <c r="CA3155" s="175">
        <f t="shared" si="4380"/>
        <v>0</v>
      </c>
      <c r="CB3155" s="175">
        <f t="shared" si="4380"/>
        <v>0</v>
      </c>
      <c r="CC3155" s="175">
        <f t="shared" si="4380"/>
        <v>0</v>
      </c>
      <c r="CD3155" s="175">
        <f t="shared" si="4380"/>
        <v>0</v>
      </c>
      <c r="CE3155" s="175">
        <f t="shared" ref="CE3155:CK3155" si="4381">CE3138</f>
        <v>0</v>
      </c>
      <c r="CF3155" s="175">
        <f t="shared" si="4381"/>
        <v>0</v>
      </c>
      <c r="CG3155" s="175">
        <f t="shared" si="4381"/>
        <v>0</v>
      </c>
      <c r="CH3155" s="175">
        <f t="shared" si="4381"/>
        <v>0</v>
      </c>
      <c r="CI3155" s="175">
        <f t="shared" si="4381"/>
        <v>0</v>
      </c>
      <c r="CJ3155" s="175">
        <f t="shared" si="4381"/>
        <v>0</v>
      </c>
      <c r="CK3155" s="175">
        <f t="shared" si="4381"/>
        <v>0</v>
      </c>
      <c r="CL3155" s="175">
        <f t="shared" ref="CL3155" si="4382">CL3138</f>
        <v>0</v>
      </c>
    </row>
    <row r="3156" spans="2:90" x14ac:dyDescent="0.4">
      <c r="B3156" s="187" t="str">
        <f>SUBSTITUTE(TRIM(MID(B3142, SEARCH("-", B3142) + 1, LEN(B3142))),":","")</f>
        <v>IS driven</v>
      </c>
      <c r="D3156" t="s">
        <v>408</v>
      </c>
      <c r="E3156" s="8" t="str">
        <f t="shared" si="4320"/>
        <v>3156 WCUR-IS</v>
      </c>
      <c r="G3156" t="s">
        <v>332</v>
      </c>
      <c r="H3156" s="12"/>
      <c r="I3156" s="60"/>
      <c r="J3156" s="60"/>
      <c r="K3156" s="15"/>
      <c r="L3156" s="15"/>
      <c r="M3156" s="15"/>
      <c r="N3156" s="15"/>
      <c r="O3156" s="15"/>
      <c r="P3156" s="15"/>
      <c r="R3156" s="15"/>
    </row>
    <row r="3157" spans="2:90" x14ac:dyDescent="0.4">
      <c r="B3157" s="132" t="str">
        <f t="shared" si="4370"/>
        <v>Secondary revenue driver</v>
      </c>
      <c r="D3157" t="s">
        <v>408</v>
      </c>
      <c r="E3157" s="8" t="str">
        <f t="shared" si="4320"/>
        <v>3157 WCUR-IS</v>
      </c>
      <c r="G3157" t="s">
        <v>332</v>
      </c>
      <c r="H3157" s="12"/>
      <c r="I3157" s="60"/>
      <c r="J3157" s="60"/>
      <c r="K3157" s="15"/>
      <c r="L3157" s="15"/>
      <c r="M3157" s="15"/>
      <c r="N3157" s="15"/>
      <c r="O3157" s="15"/>
      <c r="P3157" s="15"/>
      <c r="R3157" s="15"/>
      <c r="S3157" s="208" t="str">
        <f t="shared" ref="S3157" si="4383">ADDRESS(ROW(S3146),COLUMN(S3146),2)</f>
        <v>S$3146</v>
      </c>
      <c r="T3157" s="208" t="str">
        <f t="shared" ref="T3157:AX3157" si="4384">ADDRESS(ROW(T3146),COLUMN(T3146),2)</f>
        <v>T$3146</v>
      </c>
      <c r="U3157" s="208" t="str">
        <f t="shared" si="4384"/>
        <v>U$3146</v>
      </c>
      <c r="V3157" s="208" t="str">
        <f t="shared" si="4384"/>
        <v>V$3146</v>
      </c>
      <c r="W3157" s="208" t="str">
        <f t="shared" si="4384"/>
        <v>W$3146</v>
      </c>
      <c r="X3157" s="208" t="str">
        <f t="shared" si="4384"/>
        <v>X$3146</v>
      </c>
      <c r="Y3157" s="208" t="str">
        <f t="shared" si="4384"/>
        <v>Y$3146</v>
      </c>
      <c r="Z3157" s="208" t="str">
        <f t="shared" si="4384"/>
        <v>Z$3146</v>
      </c>
      <c r="AA3157" s="208" t="str">
        <f t="shared" si="4384"/>
        <v>AA$3146</v>
      </c>
      <c r="AB3157" s="208" t="str">
        <f t="shared" si="4384"/>
        <v>AB$3146</v>
      </c>
      <c r="AC3157" s="208" t="str">
        <f t="shared" si="4384"/>
        <v>AC$3146</v>
      </c>
      <c r="AD3157" s="208" t="str">
        <f t="shared" si="4384"/>
        <v>AD$3146</v>
      </c>
      <c r="AE3157" s="208" t="str">
        <f t="shared" si="4384"/>
        <v>AE$3146</v>
      </c>
      <c r="AF3157" s="208" t="str">
        <f t="shared" si="4384"/>
        <v>AF$3146</v>
      </c>
      <c r="AG3157" s="208" t="str">
        <f t="shared" si="4384"/>
        <v>AG$3146</v>
      </c>
      <c r="AH3157" s="208" t="str">
        <f t="shared" si="4384"/>
        <v>AH$3146</v>
      </c>
      <c r="AI3157" s="208" t="str">
        <f t="shared" si="4384"/>
        <v>AI$3146</v>
      </c>
      <c r="AJ3157" s="208" t="str">
        <f t="shared" si="4384"/>
        <v>AJ$3146</v>
      </c>
      <c r="AK3157" s="208" t="str">
        <f t="shared" si="4384"/>
        <v>AK$3146</v>
      </c>
      <c r="AL3157" s="208" t="str">
        <f t="shared" si="4384"/>
        <v>AL$3146</v>
      </c>
      <c r="AM3157" s="208" t="str">
        <f t="shared" si="4384"/>
        <v>AM$3146</v>
      </c>
      <c r="AN3157" s="208" t="str">
        <f t="shared" si="4384"/>
        <v>AN$3146</v>
      </c>
      <c r="AO3157" s="208" t="str">
        <f t="shared" si="4384"/>
        <v>AO$3146</v>
      </c>
      <c r="AP3157" s="208" t="str">
        <f t="shared" si="4384"/>
        <v>AP$3146</v>
      </c>
      <c r="AQ3157" s="208" t="str">
        <f t="shared" si="4384"/>
        <v>AQ$3146</v>
      </c>
      <c r="AR3157" s="208" t="str">
        <f t="shared" si="4384"/>
        <v>AR$3146</v>
      </c>
      <c r="AS3157" s="208" t="str">
        <f t="shared" si="4384"/>
        <v>AS$3146</v>
      </c>
      <c r="AT3157" s="208" t="str">
        <f t="shared" si="4384"/>
        <v>AT$3146</v>
      </c>
      <c r="AU3157" s="208" t="str">
        <f t="shared" si="4384"/>
        <v>AU$3146</v>
      </c>
      <c r="AV3157" s="208" t="str">
        <f t="shared" si="4384"/>
        <v>AV$3146</v>
      </c>
      <c r="AW3157" s="208" t="str">
        <f t="shared" si="4384"/>
        <v>AW$3146</v>
      </c>
      <c r="AX3157" s="208" t="str">
        <f t="shared" si="4384"/>
        <v>AX$3146</v>
      </c>
      <c r="AY3157" s="208" t="str">
        <f t="shared" ref="AY3157:CD3157" si="4385">ADDRESS(ROW(AY3146),COLUMN(AY3146),2)</f>
        <v>AY$3146</v>
      </c>
      <c r="AZ3157" s="208" t="str">
        <f t="shared" si="4385"/>
        <v>AZ$3146</v>
      </c>
      <c r="BA3157" s="208" t="str">
        <f t="shared" si="4385"/>
        <v>BA$3146</v>
      </c>
      <c r="BB3157" s="208" t="str">
        <f t="shared" si="4385"/>
        <v>BB$3146</v>
      </c>
      <c r="BC3157" s="208" t="str">
        <f t="shared" si="4385"/>
        <v>BC$3146</v>
      </c>
      <c r="BD3157" s="208" t="str">
        <f t="shared" si="4385"/>
        <v>BD$3146</v>
      </c>
      <c r="BE3157" s="208" t="str">
        <f t="shared" si="4385"/>
        <v>BE$3146</v>
      </c>
      <c r="BF3157" s="208" t="str">
        <f t="shared" si="4385"/>
        <v>BF$3146</v>
      </c>
      <c r="BG3157" s="208" t="str">
        <f t="shared" si="4385"/>
        <v>BG$3146</v>
      </c>
      <c r="BH3157" s="208" t="str">
        <f t="shared" si="4385"/>
        <v>BH$3146</v>
      </c>
      <c r="BI3157" s="208" t="str">
        <f t="shared" si="4385"/>
        <v>BI$3146</v>
      </c>
      <c r="BJ3157" s="208" t="str">
        <f t="shared" si="4385"/>
        <v>BJ$3146</v>
      </c>
      <c r="BK3157" s="208" t="str">
        <f t="shared" si="4385"/>
        <v>BK$3146</v>
      </c>
      <c r="BL3157" s="208" t="str">
        <f t="shared" si="4385"/>
        <v>BL$3146</v>
      </c>
      <c r="BM3157" s="208" t="str">
        <f t="shared" si="4385"/>
        <v>BM$3146</v>
      </c>
      <c r="BN3157" s="208" t="str">
        <f t="shared" si="4385"/>
        <v>BN$3146</v>
      </c>
      <c r="BO3157" s="208" t="str">
        <f t="shared" si="4385"/>
        <v>BO$3146</v>
      </c>
      <c r="BP3157" s="208" t="str">
        <f t="shared" si="4385"/>
        <v>BP$3146</v>
      </c>
      <c r="BQ3157" s="208" t="str">
        <f t="shared" si="4385"/>
        <v>BQ$3146</v>
      </c>
      <c r="BR3157" s="208" t="str">
        <f t="shared" si="4385"/>
        <v>BR$3146</v>
      </c>
      <c r="BS3157" s="208" t="str">
        <f t="shared" si="4385"/>
        <v>BS$3146</v>
      </c>
      <c r="BT3157" s="208" t="str">
        <f t="shared" si="4385"/>
        <v>BT$3146</v>
      </c>
      <c r="BU3157" s="208" t="str">
        <f t="shared" si="4385"/>
        <v>BU$3146</v>
      </c>
      <c r="BV3157" s="208" t="str">
        <f t="shared" si="4385"/>
        <v>BV$3146</v>
      </c>
      <c r="BW3157" s="208" t="str">
        <f t="shared" si="4385"/>
        <v>BW$3146</v>
      </c>
      <c r="BX3157" s="208" t="str">
        <f t="shared" si="4385"/>
        <v>BX$3146</v>
      </c>
      <c r="BY3157" s="208" t="str">
        <f t="shared" si="4385"/>
        <v>BY$3146</v>
      </c>
      <c r="BZ3157" s="208" t="str">
        <f t="shared" si="4385"/>
        <v>BZ$3146</v>
      </c>
      <c r="CA3157" s="208" t="str">
        <f t="shared" si="4385"/>
        <v>CA$3146</v>
      </c>
      <c r="CB3157" s="208" t="str">
        <f t="shared" si="4385"/>
        <v>CB$3146</v>
      </c>
      <c r="CC3157" s="208" t="str">
        <f t="shared" si="4385"/>
        <v>CC$3146</v>
      </c>
      <c r="CD3157" s="208" t="str">
        <f t="shared" si="4385"/>
        <v>CD$3146</v>
      </c>
      <c r="CE3157" s="208" t="str">
        <f t="shared" ref="CE3157:CK3157" si="4386">ADDRESS(ROW(CE3146),COLUMN(CE3146),2)</f>
        <v>CE$3146</v>
      </c>
      <c r="CF3157" s="208" t="str">
        <f t="shared" si="4386"/>
        <v>CF$3146</v>
      </c>
      <c r="CG3157" s="208" t="str">
        <f t="shared" si="4386"/>
        <v>CG$3146</v>
      </c>
      <c r="CH3157" s="208" t="str">
        <f t="shared" si="4386"/>
        <v>CH$3146</v>
      </c>
      <c r="CI3157" s="208" t="str">
        <f t="shared" si="4386"/>
        <v>CI$3146</v>
      </c>
      <c r="CJ3157" s="208" t="str">
        <f t="shared" si="4386"/>
        <v>CJ$3146</v>
      </c>
      <c r="CK3157" s="208" t="str">
        <f t="shared" si="4386"/>
        <v>CK$3146</v>
      </c>
      <c r="CL3157" s="208" t="str">
        <f t="shared" ref="CL3157" si="4387">ADDRESS(ROW(CL3146),COLUMN(CL3146),2)</f>
        <v>CL$3146</v>
      </c>
    </row>
    <row r="3158" spans="2:90" x14ac:dyDescent="0.4">
      <c r="B3158" s="132" t="str">
        <f t="shared" si="4370"/>
        <v>Secondary volume driver</v>
      </c>
      <c r="D3158" t="s">
        <v>408</v>
      </c>
      <c r="E3158" s="8" t="str">
        <f t="shared" ref="E3158" si="4388">ROW()&amp;" "&amp;D3158</f>
        <v>3158 WCUR-IS</v>
      </c>
      <c r="G3158" t="s">
        <v>332</v>
      </c>
      <c r="S3158" s="208" t="str">
        <f t="shared" ref="S3158" si="4389">ADDRESS(ROW(S3145),COLUMN(S3145),2)</f>
        <v>S$3145</v>
      </c>
      <c r="T3158" s="208" t="str">
        <f t="shared" ref="T3158:AX3158" si="4390">ADDRESS(ROW(T3145),COLUMN(T3145),2)</f>
        <v>T$3145</v>
      </c>
      <c r="U3158" s="208" t="str">
        <f t="shared" si="4390"/>
        <v>U$3145</v>
      </c>
      <c r="V3158" s="208" t="str">
        <f t="shared" si="4390"/>
        <v>V$3145</v>
      </c>
      <c r="W3158" s="208" t="str">
        <f t="shared" si="4390"/>
        <v>W$3145</v>
      </c>
      <c r="X3158" s="208" t="str">
        <f t="shared" si="4390"/>
        <v>X$3145</v>
      </c>
      <c r="Y3158" s="208" t="str">
        <f t="shared" si="4390"/>
        <v>Y$3145</v>
      </c>
      <c r="Z3158" s="208" t="str">
        <f t="shared" si="4390"/>
        <v>Z$3145</v>
      </c>
      <c r="AA3158" s="208" t="str">
        <f t="shared" si="4390"/>
        <v>AA$3145</v>
      </c>
      <c r="AB3158" s="208" t="str">
        <f t="shared" si="4390"/>
        <v>AB$3145</v>
      </c>
      <c r="AC3158" s="208" t="str">
        <f t="shared" si="4390"/>
        <v>AC$3145</v>
      </c>
      <c r="AD3158" s="208" t="str">
        <f t="shared" si="4390"/>
        <v>AD$3145</v>
      </c>
      <c r="AE3158" s="208" t="str">
        <f t="shared" si="4390"/>
        <v>AE$3145</v>
      </c>
      <c r="AF3158" s="208" t="str">
        <f t="shared" si="4390"/>
        <v>AF$3145</v>
      </c>
      <c r="AG3158" s="208" t="str">
        <f t="shared" si="4390"/>
        <v>AG$3145</v>
      </c>
      <c r="AH3158" s="208" t="str">
        <f t="shared" si="4390"/>
        <v>AH$3145</v>
      </c>
      <c r="AI3158" s="208" t="str">
        <f t="shared" si="4390"/>
        <v>AI$3145</v>
      </c>
      <c r="AJ3158" s="208" t="str">
        <f t="shared" si="4390"/>
        <v>AJ$3145</v>
      </c>
      <c r="AK3158" s="208" t="str">
        <f t="shared" si="4390"/>
        <v>AK$3145</v>
      </c>
      <c r="AL3158" s="208" t="str">
        <f t="shared" si="4390"/>
        <v>AL$3145</v>
      </c>
      <c r="AM3158" s="208" t="str">
        <f t="shared" si="4390"/>
        <v>AM$3145</v>
      </c>
      <c r="AN3158" s="208" t="str">
        <f t="shared" si="4390"/>
        <v>AN$3145</v>
      </c>
      <c r="AO3158" s="208" t="str">
        <f t="shared" si="4390"/>
        <v>AO$3145</v>
      </c>
      <c r="AP3158" s="208" t="str">
        <f t="shared" si="4390"/>
        <v>AP$3145</v>
      </c>
      <c r="AQ3158" s="208" t="str">
        <f t="shared" si="4390"/>
        <v>AQ$3145</v>
      </c>
      <c r="AR3158" s="208" t="str">
        <f t="shared" si="4390"/>
        <v>AR$3145</v>
      </c>
      <c r="AS3158" s="208" t="str">
        <f t="shared" si="4390"/>
        <v>AS$3145</v>
      </c>
      <c r="AT3158" s="208" t="str">
        <f t="shared" si="4390"/>
        <v>AT$3145</v>
      </c>
      <c r="AU3158" s="208" t="str">
        <f t="shared" si="4390"/>
        <v>AU$3145</v>
      </c>
      <c r="AV3158" s="208" t="str">
        <f t="shared" si="4390"/>
        <v>AV$3145</v>
      </c>
      <c r="AW3158" s="208" t="str">
        <f t="shared" si="4390"/>
        <v>AW$3145</v>
      </c>
      <c r="AX3158" s="208" t="str">
        <f t="shared" si="4390"/>
        <v>AX$3145</v>
      </c>
      <c r="AY3158" s="208" t="str">
        <f t="shared" ref="AY3158:CD3158" si="4391">ADDRESS(ROW(AY3145),COLUMN(AY3145),2)</f>
        <v>AY$3145</v>
      </c>
      <c r="AZ3158" s="208" t="str">
        <f t="shared" si="4391"/>
        <v>AZ$3145</v>
      </c>
      <c r="BA3158" s="208" t="str">
        <f t="shared" si="4391"/>
        <v>BA$3145</v>
      </c>
      <c r="BB3158" s="208" t="str">
        <f t="shared" si="4391"/>
        <v>BB$3145</v>
      </c>
      <c r="BC3158" s="208" t="str">
        <f t="shared" si="4391"/>
        <v>BC$3145</v>
      </c>
      <c r="BD3158" s="208" t="str">
        <f t="shared" si="4391"/>
        <v>BD$3145</v>
      </c>
      <c r="BE3158" s="208" t="str">
        <f t="shared" si="4391"/>
        <v>BE$3145</v>
      </c>
      <c r="BF3158" s="208" t="str">
        <f t="shared" si="4391"/>
        <v>BF$3145</v>
      </c>
      <c r="BG3158" s="208" t="str">
        <f t="shared" si="4391"/>
        <v>BG$3145</v>
      </c>
      <c r="BH3158" s="208" t="str">
        <f t="shared" si="4391"/>
        <v>BH$3145</v>
      </c>
      <c r="BI3158" s="208" t="str">
        <f t="shared" si="4391"/>
        <v>BI$3145</v>
      </c>
      <c r="BJ3158" s="208" t="str">
        <f t="shared" si="4391"/>
        <v>BJ$3145</v>
      </c>
      <c r="BK3158" s="208" t="str">
        <f t="shared" si="4391"/>
        <v>BK$3145</v>
      </c>
      <c r="BL3158" s="208" t="str">
        <f t="shared" si="4391"/>
        <v>BL$3145</v>
      </c>
      <c r="BM3158" s="208" t="str">
        <f t="shared" si="4391"/>
        <v>BM$3145</v>
      </c>
      <c r="BN3158" s="208" t="str">
        <f t="shared" si="4391"/>
        <v>BN$3145</v>
      </c>
      <c r="BO3158" s="208" t="str">
        <f t="shared" si="4391"/>
        <v>BO$3145</v>
      </c>
      <c r="BP3158" s="208" t="str">
        <f t="shared" si="4391"/>
        <v>BP$3145</v>
      </c>
      <c r="BQ3158" s="208" t="str">
        <f t="shared" si="4391"/>
        <v>BQ$3145</v>
      </c>
      <c r="BR3158" s="208" t="str">
        <f t="shared" si="4391"/>
        <v>BR$3145</v>
      </c>
      <c r="BS3158" s="208" t="str">
        <f t="shared" si="4391"/>
        <v>BS$3145</v>
      </c>
      <c r="BT3158" s="208" t="str">
        <f t="shared" si="4391"/>
        <v>BT$3145</v>
      </c>
      <c r="BU3158" s="208" t="str">
        <f t="shared" si="4391"/>
        <v>BU$3145</v>
      </c>
      <c r="BV3158" s="208" t="str">
        <f t="shared" si="4391"/>
        <v>BV$3145</v>
      </c>
      <c r="BW3158" s="208" t="str">
        <f t="shared" si="4391"/>
        <v>BW$3145</v>
      </c>
      <c r="BX3158" s="208" t="str">
        <f t="shared" si="4391"/>
        <v>BX$3145</v>
      </c>
      <c r="BY3158" s="208" t="str">
        <f t="shared" si="4391"/>
        <v>BY$3145</v>
      </c>
      <c r="BZ3158" s="208" t="str">
        <f t="shared" si="4391"/>
        <v>BZ$3145</v>
      </c>
      <c r="CA3158" s="208" t="str">
        <f t="shared" si="4391"/>
        <v>CA$3145</v>
      </c>
      <c r="CB3158" s="208" t="str">
        <f t="shared" si="4391"/>
        <v>CB$3145</v>
      </c>
      <c r="CC3158" s="208" t="str">
        <f t="shared" si="4391"/>
        <v>CC$3145</v>
      </c>
      <c r="CD3158" s="208" t="str">
        <f t="shared" si="4391"/>
        <v>CD$3145</v>
      </c>
      <c r="CE3158" s="208" t="str">
        <f t="shared" ref="CE3158:CK3158" si="4392">ADDRESS(ROW(CE3145),COLUMN(CE3145),2)</f>
        <v>CE$3145</v>
      </c>
      <c r="CF3158" s="208" t="str">
        <f t="shared" si="4392"/>
        <v>CF$3145</v>
      </c>
      <c r="CG3158" s="208" t="str">
        <f t="shared" si="4392"/>
        <v>CG$3145</v>
      </c>
      <c r="CH3158" s="208" t="str">
        <f t="shared" si="4392"/>
        <v>CH$3145</v>
      </c>
      <c r="CI3158" s="208" t="str">
        <f t="shared" si="4392"/>
        <v>CI$3145</v>
      </c>
      <c r="CJ3158" s="208" t="str">
        <f t="shared" si="4392"/>
        <v>CJ$3145</v>
      </c>
      <c r="CK3158" s="208" t="str">
        <f t="shared" si="4392"/>
        <v>CK$3145</v>
      </c>
      <c r="CL3158" s="208" t="str">
        <f t="shared" ref="CL3158" si="4393">ADDRESS(ROW(CL3145),COLUMN(CL3145),2)</f>
        <v>CL$3145</v>
      </c>
    </row>
    <row r="3160" spans="2:90" x14ac:dyDescent="0.4">
      <c r="B3160" s="171" t="s">
        <v>490</v>
      </c>
      <c r="E3160" s="8"/>
      <c r="H3160" s="170"/>
      <c r="I3160" s="172"/>
      <c r="J3160" s="172"/>
      <c r="K3160" s="193"/>
      <c r="L3160" s="193"/>
      <c r="M3160" s="193"/>
      <c r="N3160" s="193"/>
      <c r="O3160" s="193"/>
      <c r="P3160" s="193"/>
      <c r="R3160" s="194"/>
      <c r="S3160" s="170"/>
      <c r="T3160" s="170"/>
      <c r="U3160" s="170"/>
      <c r="V3160" s="170"/>
      <c r="W3160" s="170"/>
      <c r="X3160" s="170"/>
      <c r="Y3160" s="170"/>
      <c r="Z3160" s="170"/>
      <c r="AA3160" s="170"/>
      <c r="AB3160" s="170"/>
      <c r="AC3160" s="170"/>
      <c r="AD3160" s="170"/>
      <c r="AE3160" s="170"/>
      <c r="AF3160" s="170"/>
      <c r="AG3160" s="170"/>
      <c r="AH3160" s="170"/>
      <c r="AI3160" s="170"/>
      <c r="AJ3160" s="170"/>
      <c r="AK3160" s="170"/>
      <c r="AL3160" s="170"/>
      <c r="AM3160" s="170"/>
      <c r="AN3160" s="170"/>
      <c r="AO3160" s="170"/>
      <c r="AP3160" s="170"/>
      <c r="AQ3160" s="170"/>
      <c r="AR3160" s="170"/>
      <c r="AS3160" s="170"/>
      <c r="AT3160" s="170"/>
      <c r="AU3160" s="170"/>
      <c r="AV3160" s="170"/>
      <c r="AW3160" s="170"/>
      <c r="AX3160" s="170"/>
      <c r="AY3160" s="170"/>
      <c r="AZ3160" s="170"/>
      <c r="BA3160" s="170"/>
      <c r="BB3160" s="170"/>
      <c r="BC3160" s="170"/>
      <c r="BD3160" s="170"/>
      <c r="BE3160" s="170"/>
      <c r="BF3160" s="170"/>
      <c r="BG3160" s="170"/>
      <c r="BH3160" s="170"/>
      <c r="BI3160" s="170"/>
      <c r="BJ3160" s="170"/>
      <c r="BK3160" s="170"/>
      <c r="BL3160" s="170"/>
      <c r="BM3160" s="170"/>
      <c r="BN3160" s="170"/>
      <c r="BO3160" s="170"/>
      <c r="BP3160" s="170"/>
      <c r="BQ3160" s="170"/>
      <c r="BR3160" s="170"/>
      <c r="BS3160" s="170"/>
      <c r="BT3160" s="170"/>
      <c r="BU3160" s="170"/>
      <c r="BV3160" s="170"/>
      <c r="BW3160" s="170"/>
      <c r="BX3160" s="170"/>
      <c r="BY3160" s="170"/>
      <c r="BZ3160" s="170"/>
      <c r="CA3160" s="170"/>
      <c r="CB3160" s="170"/>
      <c r="CC3160" s="170"/>
      <c r="CD3160" s="170"/>
      <c r="CE3160" s="170"/>
      <c r="CF3160" s="170"/>
      <c r="CG3160" s="170"/>
      <c r="CH3160" s="170"/>
      <c r="CI3160" s="170"/>
      <c r="CJ3160" s="170"/>
      <c r="CK3160" s="170"/>
      <c r="CL3160" s="170"/>
    </row>
    <row r="3161" spans="2:90" x14ac:dyDescent="0.4">
      <c r="B3161" s="171" t="s">
        <v>492</v>
      </c>
      <c r="E3161" s="8"/>
      <c r="H3161" s="170"/>
      <c r="I3161" s="172"/>
      <c r="J3161" s="172"/>
      <c r="K3161" s="193"/>
      <c r="L3161" s="193"/>
      <c r="M3161" s="193"/>
      <c r="N3161" s="193"/>
      <c r="O3161" s="193"/>
      <c r="P3161" s="193"/>
      <c r="R3161" s="194"/>
      <c r="S3161" s="170"/>
      <c r="T3161" s="170"/>
      <c r="U3161" s="170"/>
      <c r="V3161" s="170"/>
      <c r="W3161" s="170"/>
      <c r="X3161" s="170"/>
      <c r="Y3161" s="170"/>
      <c r="Z3161" s="170"/>
      <c r="AA3161" s="170"/>
      <c r="AB3161" s="170"/>
      <c r="AC3161" s="170"/>
      <c r="AD3161" s="170"/>
      <c r="AE3161" s="170"/>
      <c r="AF3161" s="170"/>
      <c r="AG3161" s="170"/>
      <c r="AH3161" s="170"/>
      <c r="AI3161" s="170"/>
      <c r="AJ3161" s="170"/>
      <c r="AK3161" s="170"/>
      <c r="AL3161" s="170"/>
      <c r="AM3161" s="170"/>
      <c r="AN3161" s="170"/>
      <c r="AO3161" s="170"/>
      <c r="AP3161" s="170"/>
      <c r="AQ3161" s="170"/>
      <c r="AR3161" s="170"/>
      <c r="AS3161" s="170"/>
      <c r="AT3161" s="170"/>
      <c r="AU3161" s="170"/>
      <c r="AV3161" s="170"/>
      <c r="AW3161" s="170"/>
      <c r="AX3161" s="170"/>
      <c r="AY3161" s="170"/>
      <c r="AZ3161" s="170"/>
      <c r="BA3161" s="170"/>
      <c r="BB3161" s="170"/>
      <c r="BC3161" s="170"/>
      <c r="BD3161" s="170"/>
      <c r="BE3161" s="170"/>
      <c r="BF3161" s="170"/>
      <c r="BG3161" s="170"/>
      <c r="BH3161" s="170"/>
      <c r="BI3161" s="170"/>
      <c r="BJ3161" s="170"/>
      <c r="BK3161" s="170"/>
      <c r="BL3161" s="170"/>
      <c r="BM3161" s="170"/>
      <c r="BN3161" s="170"/>
      <c r="BO3161" s="170"/>
      <c r="BP3161" s="170"/>
      <c r="BQ3161" s="170"/>
      <c r="BR3161" s="170"/>
      <c r="BS3161" s="170"/>
      <c r="BT3161" s="170"/>
      <c r="BU3161" s="170"/>
      <c r="BV3161" s="170"/>
      <c r="BW3161" s="170"/>
      <c r="BX3161" s="170"/>
      <c r="BY3161" s="170"/>
      <c r="BZ3161" s="170"/>
      <c r="CA3161" s="170"/>
      <c r="CB3161" s="170"/>
      <c r="CC3161" s="170"/>
      <c r="CD3161" s="170"/>
      <c r="CE3161" s="170"/>
      <c r="CF3161" s="170"/>
      <c r="CG3161" s="170"/>
      <c r="CH3161" s="170"/>
      <c r="CI3161" s="170"/>
      <c r="CJ3161" s="170"/>
      <c r="CK3161" s="170"/>
      <c r="CL3161" s="170"/>
    </row>
    <row r="3162" spans="2:90" x14ac:dyDescent="0.4">
      <c r="B3162" s="171" t="s">
        <v>461</v>
      </c>
      <c r="E3162" s="8"/>
      <c r="H3162" s="170"/>
      <c r="I3162" s="172"/>
      <c r="J3162" s="172"/>
      <c r="K3162" s="193"/>
      <c r="L3162" s="193"/>
      <c r="M3162" s="193"/>
      <c r="N3162" s="193"/>
      <c r="O3162" s="193"/>
      <c r="P3162" s="193"/>
      <c r="R3162" s="194"/>
      <c r="S3162" s="195" t="str">
        <f t="shared" ref="S3162:AX3162" si="4394">S$16</f>
        <v>S$12</v>
      </c>
      <c r="T3162" s="195" t="str">
        <f t="shared" si="4394"/>
        <v>T$12</v>
      </c>
      <c r="U3162" s="195" t="str">
        <f t="shared" si="4394"/>
        <v>U$12</v>
      </c>
      <c r="V3162" s="195" t="str">
        <f t="shared" si="4394"/>
        <v>V$12</v>
      </c>
      <c r="W3162" s="195" t="str">
        <f t="shared" si="4394"/>
        <v>W$12</v>
      </c>
      <c r="X3162" s="195" t="str">
        <f t="shared" si="4394"/>
        <v>X$12</v>
      </c>
      <c r="Y3162" s="195" t="str">
        <f t="shared" si="4394"/>
        <v>Y$12</v>
      </c>
      <c r="Z3162" s="195" t="str">
        <f t="shared" si="4394"/>
        <v>Z$12</v>
      </c>
      <c r="AA3162" s="195" t="str">
        <f t="shared" si="4394"/>
        <v>AA$12</v>
      </c>
      <c r="AB3162" s="195" t="str">
        <f t="shared" si="4394"/>
        <v>AB$12</v>
      </c>
      <c r="AC3162" s="195" t="str">
        <f t="shared" si="4394"/>
        <v>AC$12</v>
      </c>
      <c r="AD3162" s="195" t="str">
        <f t="shared" si="4394"/>
        <v>AD$12</v>
      </c>
      <c r="AE3162" s="195" t="str">
        <f t="shared" si="4394"/>
        <v>AE$12</v>
      </c>
      <c r="AF3162" s="195" t="str">
        <f t="shared" si="4394"/>
        <v>AF$12</v>
      </c>
      <c r="AG3162" s="195" t="str">
        <f t="shared" si="4394"/>
        <v>AG$12</v>
      </c>
      <c r="AH3162" s="195" t="str">
        <f t="shared" si="4394"/>
        <v>AH$12</v>
      </c>
      <c r="AI3162" s="195" t="str">
        <f t="shared" si="4394"/>
        <v>AI$12</v>
      </c>
      <c r="AJ3162" s="195" t="str">
        <f t="shared" si="4394"/>
        <v>AJ$12</v>
      </c>
      <c r="AK3162" s="195" t="str">
        <f t="shared" si="4394"/>
        <v>AK$12</v>
      </c>
      <c r="AL3162" s="195" t="str">
        <f t="shared" si="4394"/>
        <v>AL$12</v>
      </c>
      <c r="AM3162" s="195" t="str">
        <f t="shared" si="4394"/>
        <v>AM$12</v>
      </c>
      <c r="AN3162" s="195" t="str">
        <f t="shared" si="4394"/>
        <v>AN$12</v>
      </c>
      <c r="AO3162" s="195" t="str">
        <f t="shared" si="4394"/>
        <v>AO$12</v>
      </c>
      <c r="AP3162" s="195" t="str">
        <f t="shared" si="4394"/>
        <v>AP$12</v>
      </c>
      <c r="AQ3162" s="195" t="str">
        <f t="shared" si="4394"/>
        <v>AQ$12</v>
      </c>
      <c r="AR3162" s="195" t="str">
        <f t="shared" si="4394"/>
        <v>AR$12</v>
      </c>
      <c r="AS3162" s="195" t="str">
        <f t="shared" si="4394"/>
        <v>AS$12</v>
      </c>
      <c r="AT3162" s="195" t="str">
        <f t="shared" si="4394"/>
        <v>AT$12</v>
      </c>
      <c r="AU3162" s="195" t="str">
        <f t="shared" si="4394"/>
        <v>AU$12</v>
      </c>
      <c r="AV3162" s="195" t="str">
        <f t="shared" si="4394"/>
        <v>AV$12</v>
      </c>
      <c r="AW3162" s="195" t="str">
        <f t="shared" si="4394"/>
        <v>AW$12</v>
      </c>
      <c r="AX3162" s="195" t="str">
        <f t="shared" si="4394"/>
        <v>AX$12</v>
      </c>
      <c r="AY3162" s="195" t="str">
        <f t="shared" ref="AY3162:CD3162" si="4395">AY$16</f>
        <v>AY$12</v>
      </c>
      <c r="AZ3162" s="195" t="str">
        <f t="shared" si="4395"/>
        <v>AZ$12</v>
      </c>
      <c r="BA3162" s="195" t="str">
        <f t="shared" si="4395"/>
        <v>BA$12</v>
      </c>
      <c r="BB3162" s="195" t="str">
        <f t="shared" si="4395"/>
        <v>BB$12</v>
      </c>
      <c r="BC3162" s="195" t="str">
        <f t="shared" si="4395"/>
        <v>BC$12</v>
      </c>
      <c r="BD3162" s="195" t="str">
        <f t="shared" si="4395"/>
        <v>BD$12</v>
      </c>
      <c r="BE3162" s="195" t="str">
        <f t="shared" si="4395"/>
        <v>BE$12</v>
      </c>
      <c r="BF3162" s="195" t="str">
        <f t="shared" si="4395"/>
        <v>BF$12</v>
      </c>
      <c r="BG3162" s="195" t="str">
        <f t="shared" si="4395"/>
        <v>BG$12</v>
      </c>
      <c r="BH3162" s="195" t="str">
        <f t="shared" si="4395"/>
        <v>BH$12</v>
      </c>
      <c r="BI3162" s="195" t="str">
        <f t="shared" si="4395"/>
        <v>BI$12</v>
      </c>
      <c r="BJ3162" s="195" t="str">
        <f t="shared" si="4395"/>
        <v>BJ$12</v>
      </c>
      <c r="BK3162" s="195" t="str">
        <f t="shared" si="4395"/>
        <v>BK$12</v>
      </c>
      <c r="BL3162" s="195" t="str">
        <f t="shared" si="4395"/>
        <v>BL$12</v>
      </c>
      <c r="BM3162" s="195" t="str">
        <f t="shared" si="4395"/>
        <v>BM$12</v>
      </c>
      <c r="BN3162" s="195" t="str">
        <f t="shared" si="4395"/>
        <v>BN$12</v>
      </c>
      <c r="BO3162" s="195" t="str">
        <f t="shared" si="4395"/>
        <v>BO$12</v>
      </c>
      <c r="BP3162" s="195" t="str">
        <f t="shared" si="4395"/>
        <v>BP$12</v>
      </c>
      <c r="BQ3162" s="195" t="str">
        <f t="shared" si="4395"/>
        <v>BQ$12</v>
      </c>
      <c r="BR3162" s="195" t="str">
        <f t="shared" si="4395"/>
        <v>BR$12</v>
      </c>
      <c r="BS3162" s="195" t="str">
        <f t="shared" si="4395"/>
        <v>BS$12</v>
      </c>
      <c r="BT3162" s="195" t="str">
        <f t="shared" si="4395"/>
        <v>BT$12</v>
      </c>
      <c r="BU3162" s="195" t="str">
        <f t="shared" si="4395"/>
        <v>BU$12</v>
      </c>
      <c r="BV3162" s="195" t="str">
        <f t="shared" si="4395"/>
        <v>BV$12</v>
      </c>
      <c r="BW3162" s="195" t="str">
        <f t="shared" si="4395"/>
        <v>BW$12</v>
      </c>
      <c r="BX3162" s="195" t="str">
        <f t="shared" si="4395"/>
        <v>BX$12</v>
      </c>
      <c r="BY3162" s="195" t="str">
        <f t="shared" si="4395"/>
        <v>BY$12</v>
      </c>
      <c r="BZ3162" s="195" t="str">
        <f t="shared" si="4395"/>
        <v>BZ$12</v>
      </c>
      <c r="CA3162" s="195" t="str">
        <f t="shared" si="4395"/>
        <v>CA$12</v>
      </c>
      <c r="CB3162" s="195" t="str">
        <f t="shared" si="4395"/>
        <v>CB$12</v>
      </c>
      <c r="CC3162" s="195" t="str">
        <f t="shared" si="4395"/>
        <v>CC$12</v>
      </c>
      <c r="CD3162" s="195" t="str">
        <f t="shared" si="4395"/>
        <v>CD$12</v>
      </c>
      <c r="CE3162" s="195" t="str">
        <f t="shared" ref="CE3162:CL3162" si="4396">CE$16</f>
        <v>CE$12</v>
      </c>
      <c r="CF3162" s="195" t="str">
        <f t="shared" si="4396"/>
        <v>CF$12</v>
      </c>
      <c r="CG3162" s="195" t="str">
        <f t="shared" si="4396"/>
        <v>CG$12</v>
      </c>
      <c r="CH3162" s="195" t="str">
        <f t="shared" si="4396"/>
        <v>CH$12</v>
      </c>
      <c r="CI3162" s="195" t="str">
        <f t="shared" si="4396"/>
        <v>CI$12</v>
      </c>
      <c r="CJ3162" s="195" t="str">
        <f t="shared" si="4396"/>
        <v>CJ$12</v>
      </c>
      <c r="CK3162" s="195" t="str">
        <f t="shared" si="4396"/>
        <v>CK$12</v>
      </c>
      <c r="CL3162" s="195" t="str">
        <f t="shared" si="4396"/>
        <v>CL$12</v>
      </c>
    </row>
    <row r="3163" spans="2:90" x14ac:dyDescent="0.4">
      <c r="B3163" s="171" t="s">
        <v>462</v>
      </c>
      <c r="E3163" s="8"/>
      <c r="H3163" s="196"/>
      <c r="I3163" s="197"/>
      <c r="J3163" s="197"/>
      <c r="K3163" s="198"/>
      <c r="L3163" s="198"/>
      <c r="M3163" s="198"/>
      <c r="N3163" s="198"/>
      <c r="O3163" s="198"/>
      <c r="P3163" s="198"/>
      <c r="R3163" s="198"/>
      <c r="S3163" s="195" t="str">
        <f t="shared" ref="S3163:AX3163" si="4397">S$17</f>
        <v>S$13</v>
      </c>
      <c r="T3163" s="195" t="str">
        <f t="shared" si="4397"/>
        <v>T$13</v>
      </c>
      <c r="U3163" s="195" t="str">
        <f t="shared" si="4397"/>
        <v>U$13</v>
      </c>
      <c r="V3163" s="195" t="str">
        <f t="shared" si="4397"/>
        <v>V$13</v>
      </c>
      <c r="W3163" s="195" t="str">
        <f t="shared" si="4397"/>
        <v>W$13</v>
      </c>
      <c r="X3163" s="195" t="str">
        <f t="shared" si="4397"/>
        <v>X$13</v>
      </c>
      <c r="Y3163" s="195" t="str">
        <f t="shared" si="4397"/>
        <v>Y$13</v>
      </c>
      <c r="Z3163" s="195" t="str">
        <f t="shared" si="4397"/>
        <v>Z$13</v>
      </c>
      <c r="AA3163" s="195" t="str">
        <f t="shared" si="4397"/>
        <v>AA$13</v>
      </c>
      <c r="AB3163" s="195" t="str">
        <f t="shared" si="4397"/>
        <v>AB$13</v>
      </c>
      <c r="AC3163" s="195" t="str">
        <f t="shared" si="4397"/>
        <v>AC$13</v>
      </c>
      <c r="AD3163" s="195" t="str">
        <f t="shared" si="4397"/>
        <v>AD$13</v>
      </c>
      <c r="AE3163" s="195" t="str">
        <f t="shared" si="4397"/>
        <v>AE$13</v>
      </c>
      <c r="AF3163" s="195" t="str">
        <f t="shared" si="4397"/>
        <v>AF$13</v>
      </c>
      <c r="AG3163" s="195" t="str">
        <f t="shared" si="4397"/>
        <v>AG$13</v>
      </c>
      <c r="AH3163" s="195" t="str">
        <f t="shared" si="4397"/>
        <v>AH$13</v>
      </c>
      <c r="AI3163" s="195" t="str">
        <f t="shared" si="4397"/>
        <v>AI$13</v>
      </c>
      <c r="AJ3163" s="195" t="str">
        <f t="shared" si="4397"/>
        <v>AJ$13</v>
      </c>
      <c r="AK3163" s="195" t="str">
        <f t="shared" si="4397"/>
        <v>AK$13</v>
      </c>
      <c r="AL3163" s="195" t="str">
        <f t="shared" si="4397"/>
        <v>AL$13</v>
      </c>
      <c r="AM3163" s="195" t="str">
        <f t="shared" si="4397"/>
        <v>AM$13</v>
      </c>
      <c r="AN3163" s="195" t="str">
        <f t="shared" si="4397"/>
        <v>AN$13</v>
      </c>
      <c r="AO3163" s="195" t="str">
        <f t="shared" si="4397"/>
        <v>AO$13</v>
      </c>
      <c r="AP3163" s="195" t="str">
        <f t="shared" si="4397"/>
        <v>AP$13</v>
      </c>
      <c r="AQ3163" s="195" t="str">
        <f t="shared" si="4397"/>
        <v>AQ$13</v>
      </c>
      <c r="AR3163" s="195" t="str">
        <f t="shared" si="4397"/>
        <v>AR$13</v>
      </c>
      <c r="AS3163" s="195" t="str">
        <f t="shared" si="4397"/>
        <v>AS$13</v>
      </c>
      <c r="AT3163" s="195" t="str">
        <f t="shared" si="4397"/>
        <v>AT$13</v>
      </c>
      <c r="AU3163" s="195" t="str">
        <f t="shared" si="4397"/>
        <v>AU$13</v>
      </c>
      <c r="AV3163" s="195" t="str">
        <f t="shared" si="4397"/>
        <v>AV$13</v>
      </c>
      <c r="AW3163" s="195" t="str">
        <f t="shared" si="4397"/>
        <v>AW$13</v>
      </c>
      <c r="AX3163" s="195" t="str">
        <f t="shared" si="4397"/>
        <v>AX$13</v>
      </c>
      <c r="AY3163" s="195" t="str">
        <f t="shared" ref="AY3163:CD3163" si="4398">AY$17</f>
        <v>AY$13</v>
      </c>
      <c r="AZ3163" s="195" t="str">
        <f t="shared" si="4398"/>
        <v>AZ$13</v>
      </c>
      <c r="BA3163" s="195" t="str">
        <f t="shared" si="4398"/>
        <v>BA$13</v>
      </c>
      <c r="BB3163" s="195" t="str">
        <f t="shared" si="4398"/>
        <v>BB$13</v>
      </c>
      <c r="BC3163" s="195" t="str">
        <f t="shared" si="4398"/>
        <v>BC$13</v>
      </c>
      <c r="BD3163" s="195" t="str">
        <f t="shared" si="4398"/>
        <v>BD$13</v>
      </c>
      <c r="BE3163" s="195" t="str">
        <f t="shared" si="4398"/>
        <v>BE$13</v>
      </c>
      <c r="BF3163" s="195" t="str">
        <f t="shared" si="4398"/>
        <v>BF$13</v>
      </c>
      <c r="BG3163" s="195" t="str">
        <f t="shared" si="4398"/>
        <v>BG$13</v>
      </c>
      <c r="BH3163" s="195" t="str">
        <f t="shared" si="4398"/>
        <v>BH$13</v>
      </c>
      <c r="BI3163" s="195" t="str">
        <f t="shared" si="4398"/>
        <v>BI$13</v>
      </c>
      <c r="BJ3163" s="195" t="str">
        <f t="shared" si="4398"/>
        <v>BJ$13</v>
      </c>
      <c r="BK3163" s="195" t="str">
        <f t="shared" si="4398"/>
        <v>BK$13</v>
      </c>
      <c r="BL3163" s="195" t="str">
        <f t="shared" si="4398"/>
        <v>BL$13</v>
      </c>
      <c r="BM3163" s="195" t="str">
        <f t="shared" si="4398"/>
        <v>BM$13</v>
      </c>
      <c r="BN3163" s="195" t="str">
        <f t="shared" si="4398"/>
        <v>BN$13</v>
      </c>
      <c r="BO3163" s="195" t="str">
        <f t="shared" si="4398"/>
        <v>BO$13</v>
      </c>
      <c r="BP3163" s="195" t="str">
        <f t="shared" si="4398"/>
        <v>BP$13</v>
      </c>
      <c r="BQ3163" s="195" t="str">
        <f t="shared" si="4398"/>
        <v>BQ$13</v>
      </c>
      <c r="BR3163" s="195" t="str">
        <f t="shared" si="4398"/>
        <v>BR$13</v>
      </c>
      <c r="BS3163" s="195" t="str">
        <f t="shared" si="4398"/>
        <v>BS$13</v>
      </c>
      <c r="BT3163" s="195" t="str">
        <f t="shared" si="4398"/>
        <v>BT$13</v>
      </c>
      <c r="BU3163" s="195" t="str">
        <f t="shared" si="4398"/>
        <v>BU$13</v>
      </c>
      <c r="BV3163" s="195" t="str">
        <f t="shared" si="4398"/>
        <v>BV$13</v>
      </c>
      <c r="BW3163" s="195" t="str">
        <f t="shared" si="4398"/>
        <v>BW$13</v>
      </c>
      <c r="BX3163" s="195" t="str">
        <f t="shared" si="4398"/>
        <v>BX$13</v>
      </c>
      <c r="BY3163" s="195" t="str">
        <f t="shared" si="4398"/>
        <v>BY$13</v>
      </c>
      <c r="BZ3163" s="195" t="str">
        <f t="shared" si="4398"/>
        <v>BZ$13</v>
      </c>
      <c r="CA3163" s="195" t="str">
        <f t="shared" si="4398"/>
        <v>CA$13</v>
      </c>
      <c r="CB3163" s="195" t="str">
        <f t="shared" si="4398"/>
        <v>CB$13</v>
      </c>
      <c r="CC3163" s="195" t="str">
        <f t="shared" si="4398"/>
        <v>CC$13</v>
      </c>
      <c r="CD3163" s="195" t="str">
        <f t="shared" si="4398"/>
        <v>CD$13</v>
      </c>
      <c r="CE3163" s="195" t="str">
        <f t="shared" ref="CE3163:CL3163" si="4399">CE$17</f>
        <v>CE$13</v>
      </c>
      <c r="CF3163" s="195" t="str">
        <f t="shared" si="4399"/>
        <v>CF$13</v>
      </c>
      <c r="CG3163" s="195" t="str">
        <f t="shared" si="4399"/>
        <v>CG$13</v>
      </c>
      <c r="CH3163" s="195" t="str">
        <f t="shared" si="4399"/>
        <v>CH$13</v>
      </c>
      <c r="CI3163" s="195" t="str">
        <f t="shared" si="4399"/>
        <v>CI$13</v>
      </c>
      <c r="CJ3163" s="195" t="str">
        <f t="shared" si="4399"/>
        <v>CJ$13</v>
      </c>
      <c r="CK3163" s="195" t="str">
        <f t="shared" si="4399"/>
        <v>CK$13</v>
      </c>
      <c r="CL3163" s="195" t="str">
        <f t="shared" si="4399"/>
        <v>CL$13</v>
      </c>
    </row>
    <row r="3164" spans="2:90" x14ac:dyDescent="0.4">
      <c r="B3164" s="171" t="s">
        <v>491</v>
      </c>
      <c r="E3164" s="8"/>
      <c r="H3164" s="196"/>
      <c r="I3164" s="197"/>
      <c r="J3164" s="197"/>
      <c r="K3164" s="198"/>
      <c r="L3164" s="198"/>
      <c r="M3164" s="198"/>
      <c r="N3164" s="198"/>
      <c r="O3164" s="198"/>
      <c r="P3164" s="198"/>
      <c r="R3164" s="198"/>
      <c r="S3164" s="186"/>
      <c r="T3164" s="186"/>
      <c r="U3164" s="186"/>
      <c r="V3164" s="186"/>
      <c r="W3164" s="186"/>
      <c r="X3164" s="186"/>
      <c r="Y3164" s="186"/>
      <c r="Z3164" s="186"/>
      <c r="AA3164" s="186"/>
      <c r="AB3164" s="186"/>
      <c r="AC3164" s="186"/>
      <c r="AD3164" s="186"/>
      <c r="AE3164" s="186"/>
      <c r="AF3164" s="186"/>
      <c r="AG3164" s="186"/>
      <c r="AH3164" s="186"/>
      <c r="AI3164" s="186"/>
      <c r="AJ3164" s="186"/>
      <c r="AK3164" s="186"/>
      <c r="AL3164" s="186"/>
      <c r="AM3164" s="186"/>
      <c r="AN3164" s="186"/>
      <c r="AO3164" s="186"/>
      <c r="AP3164" s="186"/>
      <c r="AQ3164" s="186"/>
      <c r="AR3164" s="186"/>
      <c r="AS3164" s="186"/>
      <c r="AT3164" s="186"/>
      <c r="AU3164" s="186"/>
      <c r="AV3164" s="186"/>
      <c r="AW3164" s="186"/>
      <c r="AX3164" s="186"/>
      <c r="AY3164" s="186"/>
      <c r="AZ3164" s="186"/>
      <c r="BA3164" s="186"/>
      <c r="BB3164" s="186"/>
      <c r="BC3164" s="186"/>
      <c r="BD3164" s="186"/>
      <c r="BE3164" s="186"/>
      <c r="BF3164" s="186"/>
      <c r="BG3164" s="186"/>
      <c r="BH3164" s="186"/>
      <c r="BI3164" s="186"/>
      <c r="BJ3164" s="186"/>
      <c r="BK3164" s="186"/>
      <c r="BL3164" s="186"/>
      <c r="BM3164" s="186"/>
      <c r="BN3164" s="186"/>
      <c r="BO3164" s="186"/>
      <c r="BP3164" s="186"/>
      <c r="BQ3164" s="186"/>
      <c r="BR3164" s="186"/>
      <c r="BS3164" s="186"/>
      <c r="BT3164" s="186"/>
      <c r="BU3164" s="186"/>
      <c r="BV3164" s="186"/>
      <c r="BW3164" s="186"/>
      <c r="BX3164" s="186"/>
      <c r="BY3164" s="186"/>
      <c r="BZ3164" s="186"/>
      <c r="CA3164" s="186"/>
      <c r="CB3164" s="186"/>
      <c r="CC3164" s="186"/>
      <c r="CD3164" s="186"/>
      <c r="CE3164" s="186"/>
      <c r="CF3164" s="186"/>
      <c r="CG3164" s="186"/>
      <c r="CH3164" s="186"/>
      <c r="CI3164" s="186"/>
      <c r="CJ3164" s="186"/>
      <c r="CK3164" s="186"/>
      <c r="CL3164" s="186"/>
    </row>
    <row r="3165" spans="2:90" x14ac:dyDescent="0.4">
      <c r="B3165" s="171" t="s">
        <v>505</v>
      </c>
      <c r="E3165" s="8"/>
      <c r="H3165" s="196"/>
      <c r="I3165" s="197"/>
      <c r="J3165" s="197"/>
      <c r="K3165" s="198"/>
      <c r="L3165" s="198"/>
      <c r="M3165" s="198"/>
      <c r="N3165" s="198"/>
      <c r="O3165" s="198"/>
      <c r="P3165" s="198"/>
      <c r="R3165" s="198"/>
      <c r="S3165" s="186"/>
      <c r="T3165" s="186"/>
      <c r="U3165" s="186"/>
      <c r="V3165" s="186"/>
      <c r="W3165" s="186"/>
      <c r="X3165" s="186"/>
      <c r="Y3165" s="186"/>
      <c r="Z3165" s="186"/>
      <c r="AA3165" s="186"/>
      <c r="AB3165" s="186"/>
      <c r="AC3165" s="186"/>
      <c r="AD3165" s="186"/>
      <c r="AE3165" s="186"/>
      <c r="AF3165" s="186"/>
      <c r="AG3165" s="186"/>
      <c r="AH3165" s="186"/>
      <c r="AI3165" s="186"/>
      <c r="AJ3165" s="186"/>
      <c r="AK3165" s="186"/>
      <c r="AL3165" s="186"/>
      <c r="AM3165" s="186"/>
      <c r="AN3165" s="186"/>
      <c r="AO3165" s="186"/>
      <c r="AP3165" s="186"/>
      <c r="AQ3165" s="186"/>
      <c r="AR3165" s="186"/>
      <c r="AS3165" s="186"/>
      <c r="AT3165" s="186"/>
      <c r="AU3165" s="186"/>
      <c r="AV3165" s="186"/>
      <c r="AW3165" s="186"/>
      <c r="AX3165" s="186"/>
      <c r="AY3165" s="186"/>
      <c r="AZ3165" s="186"/>
      <c r="BA3165" s="186"/>
      <c r="BB3165" s="186"/>
      <c r="BC3165" s="186"/>
      <c r="BD3165" s="186"/>
      <c r="BE3165" s="186"/>
      <c r="BF3165" s="186"/>
      <c r="BG3165" s="186"/>
      <c r="BH3165" s="186"/>
      <c r="BI3165" s="186"/>
      <c r="BJ3165" s="186"/>
      <c r="BK3165" s="186"/>
      <c r="BL3165" s="186"/>
      <c r="BM3165" s="186"/>
      <c r="BN3165" s="186"/>
      <c r="BO3165" s="186"/>
      <c r="BP3165" s="186"/>
      <c r="BQ3165" s="186"/>
      <c r="BR3165" s="186"/>
      <c r="BS3165" s="186"/>
      <c r="BT3165" s="186"/>
      <c r="BU3165" s="186"/>
      <c r="BV3165" s="186"/>
      <c r="BW3165" s="186"/>
      <c r="BX3165" s="186"/>
      <c r="BY3165" s="186"/>
      <c r="BZ3165" s="186"/>
      <c r="CA3165" s="186"/>
      <c r="CB3165" s="186"/>
      <c r="CC3165" s="186"/>
      <c r="CD3165" s="186"/>
      <c r="CE3165" s="186"/>
      <c r="CF3165" s="186"/>
      <c r="CG3165" s="186"/>
      <c r="CH3165" s="186"/>
      <c r="CI3165" s="186"/>
      <c r="CJ3165" s="186"/>
      <c r="CK3165" s="186"/>
      <c r="CL3165" s="186"/>
    </row>
    <row r="3166" spans="2:90" x14ac:dyDescent="0.4">
      <c r="B3166" s="171" t="s">
        <v>463</v>
      </c>
      <c r="E3166" s="8"/>
      <c r="H3166" s="196"/>
      <c r="I3166" s="197"/>
      <c r="J3166" s="197"/>
      <c r="K3166" s="198"/>
      <c r="L3166" s="198"/>
      <c r="M3166" s="198"/>
      <c r="N3166" s="198"/>
      <c r="O3166" s="198"/>
      <c r="P3166" s="198"/>
      <c r="R3166" s="198"/>
      <c r="S3166" s="186" t="str">
        <f t="shared" ref="S3166:AX3166" si="4400">S$18</f>
        <v>S$14</v>
      </c>
      <c r="T3166" s="186" t="str">
        <f t="shared" si="4400"/>
        <v>T$14</v>
      </c>
      <c r="U3166" s="186" t="str">
        <f t="shared" si="4400"/>
        <v>U$14</v>
      </c>
      <c r="V3166" s="186" t="str">
        <f t="shared" si="4400"/>
        <v>V$14</v>
      </c>
      <c r="W3166" s="186" t="str">
        <f t="shared" si="4400"/>
        <v>W$14</v>
      </c>
      <c r="X3166" s="186" t="str">
        <f t="shared" si="4400"/>
        <v>X$14</v>
      </c>
      <c r="Y3166" s="186" t="str">
        <f t="shared" si="4400"/>
        <v>Y$14</v>
      </c>
      <c r="Z3166" s="186" t="str">
        <f t="shared" si="4400"/>
        <v>Z$14</v>
      </c>
      <c r="AA3166" s="186" t="str">
        <f t="shared" si="4400"/>
        <v>AA$14</v>
      </c>
      <c r="AB3166" s="186" t="str">
        <f t="shared" si="4400"/>
        <v>AB$14</v>
      </c>
      <c r="AC3166" s="186" t="str">
        <f t="shared" si="4400"/>
        <v>AC$14</v>
      </c>
      <c r="AD3166" s="186" t="str">
        <f t="shared" si="4400"/>
        <v>AD$14</v>
      </c>
      <c r="AE3166" s="186" t="str">
        <f t="shared" si="4400"/>
        <v>AE$14</v>
      </c>
      <c r="AF3166" s="186" t="str">
        <f t="shared" si="4400"/>
        <v>AF$14</v>
      </c>
      <c r="AG3166" s="186" t="str">
        <f t="shared" si="4400"/>
        <v>AG$14</v>
      </c>
      <c r="AH3166" s="186" t="str">
        <f t="shared" si="4400"/>
        <v>AH$14</v>
      </c>
      <c r="AI3166" s="186" t="str">
        <f t="shared" si="4400"/>
        <v>AI$14</v>
      </c>
      <c r="AJ3166" s="186" t="str">
        <f t="shared" si="4400"/>
        <v>AJ$14</v>
      </c>
      <c r="AK3166" s="186" t="str">
        <f t="shared" si="4400"/>
        <v>AK$14</v>
      </c>
      <c r="AL3166" s="186" t="str">
        <f t="shared" si="4400"/>
        <v>AL$14</v>
      </c>
      <c r="AM3166" s="186" t="str">
        <f t="shared" si="4400"/>
        <v>AM$14</v>
      </c>
      <c r="AN3166" s="186" t="str">
        <f t="shared" si="4400"/>
        <v>AN$14</v>
      </c>
      <c r="AO3166" s="186" t="str">
        <f t="shared" si="4400"/>
        <v>AO$14</v>
      </c>
      <c r="AP3166" s="186" t="str">
        <f t="shared" si="4400"/>
        <v>AP$14</v>
      </c>
      <c r="AQ3166" s="186" t="str">
        <f t="shared" si="4400"/>
        <v>AQ$14</v>
      </c>
      <c r="AR3166" s="186" t="str">
        <f t="shared" si="4400"/>
        <v>AR$14</v>
      </c>
      <c r="AS3166" s="186" t="str">
        <f t="shared" si="4400"/>
        <v>AS$14</v>
      </c>
      <c r="AT3166" s="186" t="str">
        <f t="shared" si="4400"/>
        <v>AT$14</v>
      </c>
      <c r="AU3166" s="186" t="str">
        <f t="shared" si="4400"/>
        <v>AU$14</v>
      </c>
      <c r="AV3166" s="186" t="str">
        <f t="shared" si="4400"/>
        <v>AV$14</v>
      </c>
      <c r="AW3166" s="186" t="str">
        <f t="shared" si="4400"/>
        <v>AW$14</v>
      </c>
      <c r="AX3166" s="186" t="str">
        <f t="shared" si="4400"/>
        <v>AX$14</v>
      </c>
      <c r="AY3166" s="186" t="str">
        <f t="shared" ref="AY3166:CD3166" si="4401">AY$18</f>
        <v>AY$14</v>
      </c>
      <c r="AZ3166" s="186" t="str">
        <f t="shared" si="4401"/>
        <v>AZ$14</v>
      </c>
      <c r="BA3166" s="186" t="str">
        <f t="shared" si="4401"/>
        <v>BA$14</v>
      </c>
      <c r="BB3166" s="186" t="str">
        <f t="shared" si="4401"/>
        <v>BB$14</v>
      </c>
      <c r="BC3166" s="186" t="str">
        <f t="shared" si="4401"/>
        <v>BC$14</v>
      </c>
      <c r="BD3166" s="186" t="str">
        <f t="shared" si="4401"/>
        <v>BD$14</v>
      </c>
      <c r="BE3166" s="186" t="str">
        <f t="shared" si="4401"/>
        <v>BE$14</v>
      </c>
      <c r="BF3166" s="186" t="str">
        <f t="shared" si="4401"/>
        <v>BF$14</v>
      </c>
      <c r="BG3166" s="186" t="str">
        <f t="shared" si="4401"/>
        <v>BG$14</v>
      </c>
      <c r="BH3166" s="186" t="str">
        <f t="shared" si="4401"/>
        <v>BH$14</v>
      </c>
      <c r="BI3166" s="186" t="str">
        <f t="shared" si="4401"/>
        <v>BI$14</v>
      </c>
      <c r="BJ3166" s="186" t="str">
        <f t="shared" si="4401"/>
        <v>BJ$14</v>
      </c>
      <c r="BK3166" s="186" t="str">
        <f t="shared" si="4401"/>
        <v>BK$14</v>
      </c>
      <c r="BL3166" s="186" t="str">
        <f t="shared" si="4401"/>
        <v>BL$14</v>
      </c>
      <c r="BM3166" s="186" t="str">
        <f t="shared" si="4401"/>
        <v>BM$14</v>
      </c>
      <c r="BN3166" s="186" t="str">
        <f t="shared" si="4401"/>
        <v>BN$14</v>
      </c>
      <c r="BO3166" s="186" t="str">
        <f t="shared" si="4401"/>
        <v>BO$14</v>
      </c>
      <c r="BP3166" s="186" t="str">
        <f t="shared" si="4401"/>
        <v>BP$14</v>
      </c>
      <c r="BQ3166" s="186" t="str">
        <f t="shared" si="4401"/>
        <v>BQ$14</v>
      </c>
      <c r="BR3166" s="186" t="str">
        <f t="shared" si="4401"/>
        <v>BR$14</v>
      </c>
      <c r="BS3166" s="186" t="str">
        <f t="shared" si="4401"/>
        <v>BS$14</v>
      </c>
      <c r="BT3166" s="186" t="str">
        <f t="shared" si="4401"/>
        <v>BT$14</v>
      </c>
      <c r="BU3166" s="186" t="str">
        <f t="shared" si="4401"/>
        <v>BU$14</v>
      </c>
      <c r="BV3166" s="186" t="str">
        <f t="shared" si="4401"/>
        <v>BV$14</v>
      </c>
      <c r="BW3166" s="186" t="str">
        <f t="shared" si="4401"/>
        <v>BW$14</v>
      </c>
      <c r="BX3166" s="186" t="str">
        <f t="shared" si="4401"/>
        <v>BX$14</v>
      </c>
      <c r="BY3166" s="186" t="str">
        <f t="shared" si="4401"/>
        <v>BY$14</v>
      </c>
      <c r="BZ3166" s="186" t="str">
        <f t="shared" si="4401"/>
        <v>BZ$14</v>
      </c>
      <c r="CA3166" s="186" t="str">
        <f t="shared" si="4401"/>
        <v>CA$14</v>
      </c>
      <c r="CB3166" s="186" t="str">
        <f t="shared" si="4401"/>
        <v>CB$14</v>
      </c>
      <c r="CC3166" s="186" t="str">
        <f t="shared" si="4401"/>
        <v>CC$14</v>
      </c>
      <c r="CD3166" s="186" t="str">
        <f t="shared" si="4401"/>
        <v>CD$14</v>
      </c>
      <c r="CE3166" s="186" t="str">
        <f t="shared" ref="CE3166:CL3166" si="4402">CE$18</f>
        <v>CE$14</v>
      </c>
      <c r="CF3166" s="186" t="str">
        <f t="shared" si="4402"/>
        <v>CF$14</v>
      </c>
      <c r="CG3166" s="186" t="str">
        <f t="shared" si="4402"/>
        <v>CG$14</v>
      </c>
      <c r="CH3166" s="186" t="str">
        <f t="shared" si="4402"/>
        <v>CH$14</v>
      </c>
      <c r="CI3166" s="186" t="str">
        <f t="shared" si="4402"/>
        <v>CI$14</v>
      </c>
      <c r="CJ3166" s="186" t="str">
        <f t="shared" si="4402"/>
        <v>CJ$14</v>
      </c>
      <c r="CK3166" s="186" t="str">
        <f t="shared" si="4402"/>
        <v>CK$14</v>
      </c>
      <c r="CL3166" s="186" t="str">
        <f t="shared" si="4402"/>
        <v>CL$14</v>
      </c>
    </row>
    <row r="3167" spans="2:90" x14ac:dyDescent="0.4">
      <c r="B3167" s="171" t="s">
        <v>464</v>
      </c>
      <c r="E3167" s="8"/>
      <c r="H3167" s="196"/>
      <c r="I3167" s="197"/>
      <c r="J3167" s="197"/>
      <c r="K3167" s="198"/>
      <c r="L3167" s="198"/>
      <c r="M3167" s="198"/>
      <c r="N3167" s="198"/>
      <c r="O3167" s="198"/>
      <c r="P3167" s="198"/>
      <c r="R3167" s="198"/>
      <c r="S3167" s="186" t="str">
        <f t="shared" ref="S3167:AX3167" si="4403">S$19</f>
        <v>S$15</v>
      </c>
      <c r="T3167" s="186" t="str">
        <f t="shared" si="4403"/>
        <v>T$15</v>
      </c>
      <c r="U3167" s="186" t="str">
        <f t="shared" si="4403"/>
        <v>U$15</v>
      </c>
      <c r="V3167" s="186" t="str">
        <f t="shared" si="4403"/>
        <v>V$15</v>
      </c>
      <c r="W3167" s="186" t="str">
        <f t="shared" si="4403"/>
        <v>W$15</v>
      </c>
      <c r="X3167" s="186" t="str">
        <f t="shared" si="4403"/>
        <v>X$15</v>
      </c>
      <c r="Y3167" s="186" t="str">
        <f t="shared" si="4403"/>
        <v>Y$15</v>
      </c>
      <c r="Z3167" s="186" t="str">
        <f t="shared" si="4403"/>
        <v>Z$15</v>
      </c>
      <c r="AA3167" s="186" t="str">
        <f t="shared" si="4403"/>
        <v>AA$15</v>
      </c>
      <c r="AB3167" s="186" t="str">
        <f t="shared" si="4403"/>
        <v>AB$15</v>
      </c>
      <c r="AC3167" s="186" t="str">
        <f t="shared" si="4403"/>
        <v>AC$15</v>
      </c>
      <c r="AD3167" s="186" t="str">
        <f t="shared" si="4403"/>
        <v>AD$15</v>
      </c>
      <c r="AE3167" s="186" t="str">
        <f t="shared" si="4403"/>
        <v>AE$15</v>
      </c>
      <c r="AF3167" s="186" t="str">
        <f t="shared" si="4403"/>
        <v>AF$15</v>
      </c>
      <c r="AG3167" s="186" t="str">
        <f t="shared" si="4403"/>
        <v>AG$15</v>
      </c>
      <c r="AH3167" s="186" t="str">
        <f t="shared" si="4403"/>
        <v>AH$15</v>
      </c>
      <c r="AI3167" s="186" t="str">
        <f t="shared" si="4403"/>
        <v>AI$15</v>
      </c>
      <c r="AJ3167" s="186" t="str">
        <f t="shared" si="4403"/>
        <v>AJ$15</v>
      </c>
      <c r="AK3167" s="186" t="str">
        <f t="shared" si="4403"/>
        <v>AK$15</v>
      </c>
      <c r="AL3167" s="186" t="str">
        <f t="shared" si="4403"/>
        <v>AL$15</v>
      </c>
      <c r="AM3167" s="186" t="str">
        <f t="shared" si="4403"/>
        <v>AM$15</v>
      </c>
      <c r="AN3167" s="186" t="str">
        <f t="shared" si="4403"/>
        <v>AN$15</v>
      </c>
      <c r="AO3167" s="186" t="str">
        <f t="shared" si="4403"/>
        <v>AO$15</v>
      </c>
      <c r="AP3167" s="186" t="str">
        <f t="shared" si="4403"/>
        <v>AP$15</v>
      </c>
      <c r="AQ3167" s="186" t="str">
        <f t="shared" si="4403"/>
        <v>AQ$15</v>
      </c>
      <c r="AR3167" s="186" t="str">
        <f t="shared" si="4403"/>
        <v>AR$15</v>
      </c>
      <c r="AS3167" s="186" t="str">
        <f t="shared" si="4403"/>
        <v>AS$15</v>
      </c>
      <c r="AT3167" s="186" t="str">
        <f t="shared" si="4403"/>
        <v>AT$15</v>
      </c>
      <c r="AU3167" s="186" t="str">
        <f t="shared" si="4403"/>
        <v>AU$15</v>
      </c>
      <c r="AV3167" s="186" t="str">
        <f t="shared" si="4403"/>
        <v>AV$15</v>
      </c>
      <c r="AW3167" s="186" t="str">
        <f t="shared" si="4403"/>
        <v>AW$15</v>
      </c>
      <c r="AX3167" s="186" t="str">
        <f t="shared" si="4403"/>
        <v>AX$15</v>
      </c>
      <c r="AY3167" s="186" t="str">
        <f t="shared" ref="AY3167:CD3167" si="4404">AY$19</f>
        <v>AY$15</v>
      </c>
      <c r="AZ3167" s="186" t="str">
        <f t="shared" si="4404"/>
        <v>AZ$15</v>
      </c>
      <c r="BA3167" s="186" t="str">
        <f t="shared" si="4404"/>
        <v>BA$15</v>
      </c>
      <c r="BB3167" s="186" t="str">
        <f t="shared" si="4404"/>
        <v>BB$15</v>
      </c>
      <c r="BC3167" s="186" t="str">
        <f t="shared" si="4404"/>
        <v>BC$15</v>
      </c>
      <c r="BD3167" s="186" t="str">
        <f t="shared" si="4404"/>
        <v>BD$15</v>
      </c>
      <c r="BE3167" s="186" t="str">
        <f t="shared" si="4404"/>
        <v>BE$15</v>
      </c>
      <c r="BF3167" s="186" t="str">
        <f t="shared" si="4404"/>
        <v>BF$15</v>
      </c>
      <c r="BG3167" s="186" t="str">
        <f t="shared" si="4404"/>
        <v>BG$15</v>
      </c>
      <c r="BH3167" s="186" t="str">
        <f t="shared" si="4404"/>
        <v>BH$15</v>
      </c>
      <c r="BI3167" s="186" t="str">
        <f t="shared" si="4404"/>
        <v>BI$15</v>
      </c>
      <c r="BJ3167" s="186" t="str">
        <f t="shared" si="4404"/>
        <v>BJ$15</v>
      </c>
      <c r="BK3167" s="186" t="str">
        <f t="shared" si="4404"/>
        <v>BK$15</v>
      </c>
      <c r="BL3167" s="186" t="str">
        <f t="shared" si="4404"/>
        <v>BL$15</v>
      </c>
      <c r="BM3167" s="186" t="str">
        <f t="shared" si="4404"/>
        <v>BM$15</v>
      </c>
      <c r="BN3167" s="186" t="str">
        <f t="shared" si="4404"/>
        <v>BN$15</v>
      </c>
      <c r="BO3167" s="186" t="str">
        <f t="shared" si="4404"/>
        <v>BO$15</v>
      </c>
      <c r="BP3167" s="186" t="str">
        <f t="shared" si="4404"/>
        <v>BP$15</v>
      </c>
      <c r="BQ3167" s="186" t="str">
        <f t="shared" si="4404"/>
        <v>BQ$15</v>
      </c>
      <c r="BR3167" s="186" t="str">
        <f t="shared" si="4404"/>
        <v>BR$15</v>
      </c>
      <c r="BS3167" s="186" t="str">
        <f t="shared" si="4404"/>
        <v>BS$15</v>
      </c>
      <c r="BT3167" s="186" t="str">
        <f t="shared" si="4404"/>
        <v>BT$15</v>
      </c>
      <c r="BU3167" s="186" t="str">
        <f t="shared" si="4404"/>
        <v>BU$15</v>
      </c>
      <c r="BV3167" s="186" t="str">
        <f t="shared" si="4404"/>
        <v>BV$15</v>
      </c>
      <c r="BW3167" s="186" t="str">
        <f t="shared" si="4404"/>
        <v>BW$15</v>
      </c>
      <c r="BX3167" s="186" t="str">
        <f t="shared" si="4404"/>
        <v>BX$15</v>
      </c>
      <c r="BY3167" s="186" t="str">
        <f t="shared" si="4404"/>
        <v>BY$15</v>
      </c>
      <c r="BZ3167" s="186" t="str">
        <f t="shared" si="4404"/>
        <v>BZ$15</v>
      </c>
      <c r="CA3167" s="186" t="str">
        <f t="shared" si="4404"/>
        <v>CA$15</v>
      </c>
      <c r="CB3167" s="186" t="str">
        <f t="shared" si="4404"/>
        <v>CB$15</v>
      </c>
      <c r="CC3167" s="186" t="str">
        <f t="shared" si="4404"/>
        <v>CC$15</v>
      </c>
      <c r="CD3167" s="186" t="str">
        <f t="shared" si="4404"/>
        <v>CD$15</v>
      </c>
      <c r="CE3167" s="186" t="str">
        <f t="shared" ref="CE3167:CL3167" si="4405">CE$19</f>
        <v>CE$15</v>
      </c>
      <c r="CF3167" s="186" t="str">
        <f t="shared" si="4405"/>
        <v>CF$15</v>
      </c>
      <c r="CG3167" s="186" t="str">
        <f t="shared" si="4405"/>
        <v>CG$15</v>
      </c>
      <c r="CH3167" s="186" t="str">
        <f t="shared" si="4405"/>
        <v>CH$15</v>
      </c>
      <c r="CI3167" s="186" t="str">
        <f t="shared" si="4405"/>
        <v>CI$15</v>
      </c>
      <c r="CJ3167" s="186" t="str">
        <f t="shared" si="4405"/>
        <v>CJ$15</v>
      </c>
      <c r="CK3167" s="186" t="str">
        <f t="shared" si="4405"/>
        <v>CK$15</v>
      </c>
      <c r="CL3167" s="186" t="str">
        <f t="shared" si="4405"/>
        <v>CL$15</v>
      </c>
    </row>
    <row r="3168" spans="2:90" x14ac:dyDescent="0.4">
      <c r="B3168" s="70" t="s">
        <v>402</v>
      </c>
      <c r="C3168" s="31"/>
      <c r="D3168" t="s">
        <v>523</v>
      </c>
      <c r="E3168" s="8" t="str">
        <f t="shared" ref="E3168:E3184" si="4406">ROW()&amp;" "&amp;D3168</f>
        <v>3168 WCPP-IS</v>
      </c>
      <c r="F3168" t="s">
        <v>525</v>
      </c>
      <c r="G3168" s="31" t="s">
        <v>395</v>
      </c>
      <c r="H3168" s="48"/>
      <c r="I3168" s="285"/>
      <c r="J3168" s="285"/>
      <c r="K3168" s="48"/>
      <c r="L3168" s="48"/>
      <c r="M3168" s="48"/>
      <c r="N3168" s="48"/>
      <c r="O3168" s="48"/>
      <c r="P3168" s="48"/>
      <c r="R3168" s="70"/>
      <c r="S3168" s="286"/>
      <c r="T3168" s="286"/>
      <c r="U3168" s="286"/>
      <c r="V3168" s="286"/>
      <c r="W3168" s="286"/>
      <c r="X3168" s="286"/>
      <c r="Y3168" s="286"/>
      <c r="Z3168" s="286"/>
      <c r="AA3168" s="286"/>
      <c r="AB3168" s="286"/>
      <c r="AC3168" s="286"/>
      <c r="AD3168" s="286"/>
      <c r="AE3168" s="286"/>
      <c r="AF3168" s="286"/>
      <c r="AG3168" s="286"/>
      <c r="AH3168" s="286"/>
      <c r="AI3168" s="286"/>
      <c r="AJ3168" s="286"/>
      <c r="AK3168" s="286"/>
      <c r="AL3168" s="286"/>
      <c r="AM3168" s="286"/>
      <c r="AN3168" s="286"/>
      <c r="AO3168" s="286"/>
      <c r="AP3168" s="286"/>
      <c r="AQ3168" s="286"/>
      <c r="AR3168" s="286"/>
      <c r="AS3168" s="286"/>
      <c r="AT3168" s="286"/>
      <c r="AU3168" s="286"/>
      <c r="AV3168" s="286"/>
      <c r="AW3168" s="286"/>
      <c r="AX3168" s="286"/>
      <c r="AY3168" s="286"/>
      <c r="AZ3168" s="286"/>
      <c r="BA3168" s="286"/>
      <c r="BB3168" s="286"/>
      <c r="BC3168" s="286"/>
      <c r="BD3168" s="286"/>
      <c r="BE3168" s="286"/>
      <c r="BF3168" s="286"/>
      <c r="BG3168" s="286"/>
      <c r="BH3168" s="286"/>
      <c r="BI3168" s="286"/>
      <c r="BJ3168" s="286"/>
      <c r="BK3168" s="286"/>
      <c r="BL3168" s="286"/>
      <c r="BM3168" s="286"/>
      <c r="BN3168" s="286"/>
      <c r="BO3168" s="286"/>
      <c r="BP3168" s="286"/>
      <c r="BQ3168" s="286"/>
      <c r="BR3168" s="286"/>
      <c r="BS3168" s="286"/>
      <c r="BT3168" s="286"/>
      <c r="BU3168" s="286"/>
      <c r="BV3168" s="286"/>
      <c r="BW3168" s="286"/>
      <c r="BX3168" s="286"/>
      <c r="BY3168" s="286"/>
      <c r="BZ3168" s="286"/>
      <c r="CA3168" s="286"/>
      <c r="CB3168" s="286"/>
      <c r="CC3168" s="286"/>
      <c r="CD3168" s="286"/>
      <c r="CE3168" s="286"/>
      <c r="CF3168" s="286"/>
      <c r="CG3168" s="286"/>
      <c r="CH3168" s="286"/>
      <c r="CI3168" s="286"/>
      <c r="CJ3168" s="286"/>
      <c r="CK3168" s="286"/>
      <c r="CL3168" s="286"/>
    </row>
    <row r="3169" spans="2:90" x14ac:dyDescent="0.4">
      <c r="B3169" s="122" t="s">
        <v>524</v>
      </c>
      <c r="D3169" t="s">
        <v>523</v>
      </c>
      <c r="E3169" s="8" t="str">
        <f t="shared" si="4406"/>
        <v>3169 WCPP-IS</v>
      </c>
      <c r="G3169" t="str">
        <f t="shared" ref="G3169:G3176" si="4407">E3169</f>
        <v>3169 WCPP-IS</v>
      </c>
      <c r="H3169" s="31"/>
      <c r="I3169" s="73"/>
      <c r="J3169" s="73"/>
      <c r="K3169" s="121">
        <f ca="1">'IS BS CF'!K$20+'IS BS CF'!K$33</f>
        <v>-406350.39999999997</v>
      </c>
      <c r="L3169" s="121">
        <f ca="1">'IS BS CF'!L$20+'IS BS CF'!L$33</f>
        <v>-426467.9200000001</v>
      </c>
      <c r="M3169" s="121">
        <f ca="1">'IS BS CF'!M$20+'IS BS CF'!M$33</f>
        <v>-447591.31600000005</v>
      </c>
      <c r="N3169" s="121">
        <f ca="1">'IS BS CF'!N$20+'IS BS CF'!N$33</f>
        <v>-469770.88180000003</v>
      </c>
      <c r="O3169" s="121">
        <f ca="1">'IS BS CF'!O$20+'IS BS CF'!O$33</f>
        <v>-493059.42589000007</v>
      </c>
      <c r="P3169" s="121">
        <f ca="1">'IS BS CF'!P$20+'IS BS CF'!P$33</f>
        <v>-517512.39718449995</v>
      </c>
      <c r="Q3169" s="121"/>
      <c r="R3169" s="121">
        <f>'IS BS CF'!R$20+'IS BS CF'!R$33</f>
        <v>0</v>
      </c>
      <c r="S3169" s="121">
        <f ca="1">'IS BS CF'!S$20+'IS BS CF'!S$33</f>
        <v>-33862.533333333333</v>
      </c>
      <c r="T3169" s="121">
        <f ca="1">'IS BS CF'!T$20+'IS BS CF'!T$33</f>
        <v>-33862.533333333333</v>
      </c>
      <c r="U3169" s="121">
        <f ca="1">'IS BS CF'!U$20+'IS BS CF'!U$33</f>
        <v>-33862.533333333333</v>
      </c>
      <c r="V3169" s="121">
        <f ca="1">'IS BS CF'!V$20+'IS BS CF'!V$33</f>
        <v>-33862.533333333333</v>
      </c>
      <c r="W3169" s="121">
        <f ca="1">'IS BS CF'!W$20+'IS BS CF'!W$33</f>
        <v>-33862.533333333333</v>
      </c>
      <c r="X3169" s="121">
        <f ca="1">'IS BS CF'!X$20+'IS BS CF'!X$33</f>
        <v>-33862.533333333333</v>
      </c>
      <c r="Y3169" s="121">
        <f ca="1">'IS BS CF'!Y$20+'IS BS CF'!Y$33</f>
        <v>-33862.533333333333</v>
      </c>
      <c r="Z3169" s="121">
        <f ca="1">'IS BS CF'!Z$20+'IS BS CF'!Z$33</f>
        <v>-33862.533333333333</v>
      </c>
      <c r="AA3169" s="121">
        <f ca="1">'IS BS CF'!AA$20+'IS BS CF'!AA$33</f>
        <v>-33862.533333333333</v>
      </c>
      <c r="AB3169" s="121">
        <f ca="1">'IS BS CF'!AB$20+'IS BS CF'!AB$33</f>
        <v>-33862.533333333333</v>
      </c>
      <c r="AC3169" s="121">
        <f ca="1">'IS BS CF'!AC$20+'IS BS CF'!AC$33</f>
        <v>-33862.533333333333</v>
      </c>
      <c r="AD3169" s="121">
        <f ca="1">'IS BS CF'!AD$20+'IS BS CF'!AD$33</f>
        <v>-33862.533333333333</v>
      </c>
      <c r="AE3169" s="121">
        <f ca="1">'IS BS CF'!AE$20+'IS BS CF'!AE$33</f>
        <v>-35538.993333333339</v>
      </c>
      <c r="AF3169" s="121">
        <f ca="1">'IS BS CF'!AF$20+'IS BS CF'!AF$33</f>
        <v>-35538.993333333339</v>
      </c>
      <c r="AG3169" s="121">
        <f ca="1">'IS BS CF'!AG$20+'IS BS CF'!AG$33</f>
        <v>-35538.993333333339</v>
      </c>
      <c r="AH3169" s="121">
        <f ca="1">'IS BS CF'!AH$20+'IS BS CF'!AH$33</f>
        <v>-35538.993333333339</v>
      </c>
      <c r="AI3169" s="121">
        <f ca="1">'IS BS CF'!AI$20+'IS BS CF'!AI$33</f>
        <v>-35538.993333333339</v>
      </c>
      <c r="AJ3169" s="121">
        <f ca="1">'IS BS CF'!AJ$20+'IS BS CF'!AJ$33</f>
        <v>-35538.993333333339</v>
      </c>
      <c r="AK3169" s="121">
        <f ca="1">'IS BS CF'!AK$20+'IS BS CF'!AK$33</f>
        <v>-35538.993333333339</v>
      </c>
      <c r="AL3169" s="121">
        <f ca="1">'IS BS CF'!AL$20+'IS BS CF'!AL$33</f>
        <v>-35538.993333333339</v>
      </c>
      <c r="AM3169" s="121">
        <f ca="1">'IS BS CF'!AM$20+'IS BS CF'!AM$33</f>
        <v>-35538.993333333339</v>
      </c>
      <c r="AN3169" s="121">
        <f ca="1">'IS BS CF'!AN$20+'IS BS CF'!AN$33</f>
        <v>-35538.993333333339</v>
      </c>
      <c r="AO3169" s="121">
        <f ca="1">'IS BS CF'!AO$20+'IS BS CF'!AO$33</f>
        <v>-35538.993333333339</v>
      </c>
      <c r="AP3169" s="121">
        <f ca="1">'IS BS CF'!AP$20+'IS BS CF'!AP$33</f>
        <v>-35538.993333333339</v>
      </c>
      <c r="AQ3169" s="121">
        <f ca="1">'IS BS CF'!AQ$20+'IS BS CF'!AQ$33</f>
        <v>-37299.276333333335</v>
      </c>
      <c r="AR3169" s="121">
        <f ca="1">'IS BS CF'!AR$20+'IS BS CF'!AR$33</f>
        <v>-37299.276333333335</v>
      </c>
      <c r="AS3169" s="121">
        <f ca="1">'IS BS CF'!AS$20+'IS BS CF'!AS$33</f>
        <v>-37299.276333333335</v>
      </c>
      <c r="AT3169" s="121">
        <f ca="1">'IS BS CF'!AT$20+'IS BS CF'!AT$33</f>
        <v>-37299.276333333335</v>
      </c>
      <c r="AU3169" s="121">
        <f ca="1">'IS BS CF'!AU$20+'IS BS CF'!AU$33</f>
        <v>-37299.276333333335</v>
      </c>
      <c r="AV3169" s="121">
        <f ca="1">'IS BS CF'!AV$20+'IS BS CF'!AV$33</f>
        <v>-37299.276333333335</v>
      </c>
      <c r="AW3169" s="121">
        <f ca="1">'IS BS CF'!AW$20+'IS BS CF'!AW$33</f>
        <v>-37299.276333333335</v>
      </c>
      <c r="AX3169" s="121">
        <f ca="1">'IS BS CF'!AX$20+'IS BS CF'!AX$33</f>
        <v>-37299.276333333335</v>
      </c>
      <c r="AY3169" s="121">
        <f ca="1">'IS BS CF'!AY$20+'IS BS CF'!AY$33</f>
        <v>-37299.276333333335</v>
      </c>
      <c r="AZ3169" s="121">
        <f ca="1">'IS BS CF'!AZ$20+'IS BS CF'!AZ$33</f>
        <v>-37299.276333333335</v>
      </c>
      <c r="BA3169" s="121">
        <f ca="1">'IS BS CF'!BA$20+'IS BS CF'!BA$33</f>
        <v>-37299.276333333335</v>
      </c>
      <c r="BB3169" s="121">
        <f ca="1">'IS BS CF'!BB$20+'IS BS CF'!BB$33</f>
        <v>-37299.276333333335</v>
      </c>
      <c r="BC3169" s="121">
        <f ca="1">'IS BS CF'!BC$20+'IS BS CF'!BC$33</f>
        <v>-39147.573483333334</v>
      </c>
      <c r="BD3169" s="121">
        <f ca="1">'IS BS CF'!BD$20+'IS BS CF'!BD$33</f>
        <v>-39147.573483333334</v>
      </c>
      <c r="BE3169" s="121">
        <f ca="1">'IS BS CF'!BE$20+'IS BS CF'!BE$33</f>
        <v>-39147.573483333334</v>
      </c>
      <c r="BF3169" s="121">
        <f ca="1">'IS BS CF'!BF$20+'IS BS CF'!BF$33</f>
        <v>-39147.573483333334</v>
      </c>
      <c r="BG3169" s="121">
        <f ca="1">'IS BS CF'!BG$20+'IS BS CF'!BG$33</f>
        <v>-39147.573483333334</v>
      </c>
      <c r="BH3169" s="121">
        <f ca="1">'IS BS CF'!BH$20+'IS BS CF'!BH$33</f>
        <v>-39147.573483333334</v>
      </c>
      <c r="BI3169" s="121">
        <f ca="1">'IS BS CF'!BI$20+'IS BS CF'!BI$33</f>
        <v>-39147.573483333334</v>
      </c>
      <c r="BJ3169" s="121">
        <f ca="1">'IS BS CF'!BJ$20+'IS BS CF'!BJ$33</f>
        <v>-39147.573483333334</v>
      </c>
      <c r="BK3169" s="121">
        <f ca="1">'IS BS CF'!BK$20+'IS BS CF'!BK$33</f>
        <v>-39147.573483333334</v>
      </c>
      <c r="BL3169" s="121">
        <f ca="1">'IS BS CF'!BL$20+'IS BS CF'!BL$33</f>
        <v>-39147.573483333334</v>
      </c>
      <c r="BM3169" s="121">
        <f ca="1">'IS BS CF'!BM$20+'IS BS CF'!BM$33</f>
        <v>-39147.573483333334</v>
      </c>
      <c r="BN3169" s="121">
        <f ca="1">'IS BS CF'!BN$20+'IS BS CF'!BN$33</f>
        <v>-39147.573483333334</v>
      </c>
      <c r="BO3169" s="121">
        <f ca="1">'IS BS CF'!BO$20+'IS BS CF'!BO$33</f>
        <v>-41088.285490833339</v>
      </c>
      <c r="BP3169" s="121">
        <f ca="1">'IS BS CF'!BP$20+'IS BS CF'!BP$33</f>
        <v>-41088.285490833339</v>
      </c>
      <c r="BQ3169" s="121">
        <f ca="1">'IS BS CF'!BQ$20+'IS BS CF'!BQ$33</f>
        <v>-41088.285490833339</v>
      </c>
      <c r="BR3169" s="121">
        <f ca="1">'IS BS CF'!BR$20+'IS BS CF'!BR$33</f>
        <v>-41088.285490833339</v>
      </c>
      <c r="BS3169" s="121">
        <f ca="1">'IS BS CF'!BS$20+'IS BS CF'!BS$33</f>
        <v>-41088.285490833339</v>
      </c>
      <c r="BT3169" s="121">
        <f ca="1">'IS BS CF'!BT$20+'IS BS CF'!BT$33</f>
        <v>-41088.285490833339</v>
      </c>
      <c r="BU3169" s="121">
        <f ca="1">'IS BS CF'!BU$20+'IS BS CF'!BU$33</f>
        <v>-41088.285490833339</v>
      </c>
      <c r="BV3169" s="121">
        <f ca="1">'IS BS CF'!BV$20+'IS BS CF'!BV$33</f>
        <v>-41088.285490833339</v>
      </c>
      <c r="BW3169" s="121">
        <f ca="1">'IS BS CF'!BW$20+'IS BS CF'!BW$33</f>
        <v>-41088.285490833339</v>
      </c>
      <c r="BX3169" s="121">
        <f ca="1">'IS BS CF'!BX$20+'IS BS CF'!BX$33</f>
        <v>-41088.285490833339</v>
      </c>
      <c r="BY3169" s="121">
        <f ca="1">'IS BS CF'!BY$20+'IS BS CF'!BY$33</f>
        <v>-41088.285490833339</v>
      </c>
      <c r="BZ3169" s="121">
        <f ca="1">'IS BS CF'!BZ$20+'IS BS CF'!BZ$33</f>
        <v>-41088.285490833339</v>
      </c>
      <c r="CA3169" s="121">
        <f ca="1">'IS BS CF'!CA$20+'IS BS CF'!CA$33</f>
        <v>-43126.033098708336</v>
      </c>
      <c r="CB3169" s="121">
        <f ca="1">'IS BS CF'!CB$20+'IS BS CF'!CB$33</f>
        <v>-43126.033098708336</v>
      </c>
      <c r="CC3169" s="121">
        <f ca="1">'IS BS CF'!CC$20+'IS BS CF'!CC$33</f>
        <v>-43126.033098708336</v>
      </c>
      <c r="CD3169" s="121">
        <f ca="1">'IS BS CF'!CD$20+'IS BS CF'!CD$33</f>
        <v>-43126.033098708336</v>
      </c>
      <c r="CE3169" s="121">
        <f ca="1">'IS BS CF'!CE$20+'IS BS CF'!CE$33</f>
        <v>-43126.033098708336</v>
      </c>
      <c r="CF3169" s="121">
        <f ca="1">'IS BS CF'!CF$20+'IS BS CF'!CF$33</f>
        <v>-43126.033098708336</v>
      </c>
      <c r="CG3169" s="121">
        <f ca="1">'IS BS CF'!CG$20+'IS BS CF'!CG$33</f>
        <v>-43126.033098708336</v>
      </c>
      <c r="CH3169" s="121">
        <f ca="1">'IS BS CF'!CH$20+'IS BS CF'!CH$33</f>
        <v>-43126.033098708336</v>
      </c>
      <c r="CI3169" s="121">
        <f ca="1">'IS BS CF'!CI$20+'IS BS CF'!CI$33</f>
        <v>-43126.033098708336</v>
      </c>
      <c r="CJ3169" s="121">
        <f ca="1">'IS BS CF'!CJ$20+'IS BS CF'!CJ$33</f>
        <v>-43126.033098708336</v>
      </c>
      <c r="CK3169" s="121">
        <f ca="1">'IS BS CF'!CK$20+'IS BS CF'!CK$33</f>
        <v>-43126.033098708336</v>
      </c>
      <c r="CL3169" s="121">
        <f ca="1">'IS BS CF'!CL$20+'IS BS CF'!CL$33</f>
        <v>-43126.033098708336</v>
      </c>
    </row>
    <row r="3170" spans="2:90" x14ac:dyDescent="0.4">
      <c r="B3170" s="67"/>
      <c r="D3170" t="s">
        <v>523</v>
      </c>
      <c r="E3170" s="8" t="str">
        <f t="shared" si="4406"/>
        <v>3170 WCPP-IS</v>
      </c>
      <c r="G3170" t="str">
        <f t="shared" si="4407"/>
        <v>3170 WCPP-IS</v>
      </c>
      <c r="H3170" s="31"/>
      <c r="I3170" s="73"/>
      <c r="J3170" s="73"/>
      <c r="K3170" s="31"/>
      <c r="L3170" s="31"/>
      <c r="M3170" s="31"/>
      <c r="N3170" s="31"/>
      <c r="O3170" s="31"/>
      <c r="P3170" s="31"/>
      <c r="R3170" s="67"/>
      <c r="S3170" s="67"/>
      <c r="T3170" s="67"/>
      <c r="U3170" s="67"/>
      <c r="V3170" s="67"/>
      <c r="W3170" s="67"/>
      <c r="X3170" s="67"/>
      <c r="Y3170" s="67"/>
      <c r="Z3170" s="67"/>
      <c r="AA3170" s="67"/>
      <c r="AB3170" s="67"/>
      <c r="AC3170" s="67"/>
      <c r="AD3170" s="67"/>
      <c r="AE3170" s="67"/>
      <c r="AF3170" s="67"/>
      <c r="AG3170" s="67"/>
      <c r="AH3170" s="67"/>
      <c r="AI3170" s="67"/>
      <c r="AJ3170" s="67"/>
      <c r="AK3170" s="67"/>
      <c r="AL3170" s="67"/>
      <c r="AM3170" s="67"/>
      <c r="AN3170" s="67"/>
      <c r="AO3170" s="67"/>
      <c r="AP3170" s="67"/>
      <c r="AQ3170" s="67"/>
      <c r="AR3170" s="67"/>
      <c r="AS3170" s="67"/>
      <c r="AT3170" s="67"/>
      <c r="AU3170" s="67"/>
      <c r="AV3170" s="67"/>
      <c r="AW3170" s="67"/>
      <c r="AX3170" s="67"/>
      <c r="AY3170" s="67"/>
      <c r="AZ3170" s="67"/>
      <c r="BA3170" s="67"/>
      <c r="BB3170" s="67"/>
      <c r="BC3170" s="67"/>
      <c r="BD3170" s="67"/>
      <c r="BE3170" s="67"/>
      <c r="BF3170" s="67"/>
      <c r="BG3170" s="67"/>
      <c r="BH3170" s="67"/>
      <c r="BI3170" s="67"/>
      <c r="BJ3170" s="67"/>
      <c r="BK3170" s="67"/>
      <c r="BL3170" s="67"/>
      <c r="BM3170" s="67"/>
      <c r="BN3170" s="67"/>
      <c r="BO3170" s="67"/>
      <c r="BP3170" s="67"/>
      <c r="BQ3170" s="67"/>
      <c r="BR3170" s="67"/>
      <c r="BS3170" s="67"/>
      <c r="BT3170" s="67"/>
      <c r="BU3170" s="67"/>
      <c r="BV3170" s="67"/>
      <c r="BW3170" s="67"/>
      <c r="BX3170" s="67"/>
      <c r="BY3170" s="67"/>
      <c r="BZ3170" s="67"/>
      <c r="CA3170" s="67"/>
      <c r="CB3170" s="67"/>
      <c r="CC3170" s="67"/>
      <c r="CD3170" s="67"/>
      <c r="CE3170" s="67"/>
      <c r="CF3170" s="67"/>
      <c r="CG3170" s="67"/>
      <c r="CH3170" s="67"/>
      <c r="CI3170" s="67"/>
      <c r="CJ3170" s="67"/>
      <c r="CK3170" s="67"/>
      <c r="CL3170" s="67"/>
    </row>
    <row r="3171" spans="2:90" x14ac:dyDescent="0.4">
      <c r="B3171" s="126" t="str">
        <f>B3173&amp;":"</f>
        <v>Unearned revenue:</v>
      </c>
      <c r="D3171" t="s">
        <v>523</v>
      </c>
      <c r="E3171" s="8" t="str">
        <f t="shared" si="4406"/>
        <v>3171 WCPP-IS</v>
      </c>
      <c r="G3171" t="str">
        <f t="shared" si="4407"/>
        <v>3171 WCPP-IS</v>
      </c>
      <c r="I3171"/>
      <c r="J3171"/>
      <c r="R3171"/>
      <c r="S3171"/>
      <c r="T3171"/>
      <c r="U3171"/>
      <c r="V3171"/>
      <c r="W3171"/>
      <c r="X3171"/>
      <c r="Y3171"/>
      <c r="Z3171"/>
      <c r="AA3171"/>
      <c r="AB3171"/>
      <c r="AC3171"/>
      <c r="AD3171"/>
      <c r="AE3171"/>
      <c r="AF3171"/>
      <c r="AG3171"/>
      <c r="AH3171"/>
      <c r="AI3171"/>
      <c r="AJ3171"/>
      <c r="AK3171"/>
      <c r="AL3171"/>
      <c r="AM3171"/>
      <c r="AN3171"/>
      <c r="AO3171"/>
      <c r="AP3171"/>
      <c r="AQ3171"/>
      <c r="AR3171"/>
      <c r="AS3171"/>
      <c r="AT3171"/>
      <c r="AU3171"/>
      <c r="AV3171"/>
      <c r="AW3171"/>
      <c r="AX3171"/>
      <c r="AY3171"/>
      <c r="AZ3171"/>
      <c r="BA3171"/>
      <c r="BB3171"/>
      <c r="BC3171"/>
      <c r="BD3171"/>
      <c r="BE3171"/>
      <c r="BF3171"/>
      <c r="BG3171"/>
      <c r="BH3171"/>
      <c r="BI3171"/>
      <c r="BJ3171"/>
      <c r="BK3171"/>
      <c r="BL3171"/>
      <c r="BM3171"/>
      <c r="BN3171"/>
      <c r="BO3171"/>
      <c r="BP3171"/>
      <c r="BQ3171"/>
      <c r="BR3171"/>
      <c r="BS3171"/>
      <c r="BT3171"/>
      <c r="BU3171"/>
      <c r="BV3171"/>
      <c r="BW3171"/>
      <c r="BX3171"/>
      <c r="BY3171"/>
      <c r="BZ3171"/>
      <c r="CA3171"/>
      <c r="CB3171"/>
      <c r="CC3171"/>
      <c r="CD3171"/>
      <c r="CE3171"/>
      <c r="CF3171"/>
      <c r="CG3171"/>
      <c r="CH3171"/>
      <c r="CI3171"/>
      <c r="CJ3171"/>
      <c r="CK3171"/>
      <c r="CL3171"/>
    </row>
    <row r="3172" spans="2:90" x14ac:dyDescent="0.4">
      <c r="B3172" s="141" t="s">
        <v>403</v>
      </c>
      <c r="D3172" t="s">
        <v>523</v>
      </c>
      <c r="E3172" s="8" t="str">
        <f t="shared" si="4406"/>
        <v>3172 WCPP-IS</v>
      </c>
      <c r="G3172" t="str">
        <f t="shared" si="4407"/>
        <v>3172 WCPP-IS</v>
      </c>
      <c r="H3172" s="12"/>
      <c r="I3172" s="60"/>
      <c r="J3172" s="60"/>
      <c r="K3172" s="17">
        <v>30</v>
      </c>
      <c r="L3172" s="17">
        <v>5</v>
      </c>
      <c r="M3172" s="17">
        <v>5</v>
      </c>
      <c r="N3172" s="17">
        <v>5</v>
      </c>
      <c r="O3172" s="17">
        <v>5</v>
      </c>
      <c r="P3172" s="17">
        <v>5</v>
      </c>
      <c r="R3172" s="15"/>
      <c r="S3172" s="15" cm="1">
        <f t="array" ref="S3172">INDEX($K:$P,ROW(),MATCH(S$3,$K$2:$P$2,0))</f>
        <v>30</v>
      </c>
      <c r="T3172" s="15" cm="1">
        <f t="array" ref="T3172">INDEX($K:$P,ROW(),MATCH(T$3,$K$2:$P$2,0))</f>
        <v>30</v>
      </c>
      <c r="U3172" s="15" cm="1">
        <f t="array" ref="U3172">INDEX($K:$P,ROW(),MATCH(U$3,$K$2:$P$2,0))</f>
        <v>30</v>
      </c>
      <c r="V3172" s="15" cm="1">
        <f t="array" ref="V3172">INDEX($K:$P,ROW(),MATCH(V$3,$K$2:$P$2,0))</f>
        <v>30</v>
      </c>
      <c r="W3172" s="15" cm="1">
        <f t="array" ref="W3172">INDEX($K:$P,ROW(),MATCH(W$3,$K$2:$P$2,0))</f>
        <v>30</v>
      </c>
      <c r="X3172" s="15" cm="1">
        <f t="array" ref="X3172">INDEX($K:$P,ROW(),MATCH(X$3,$K$2:$P$2,0))</f>
        <v>30</v>
      </c>
      <c r="Y3172" s="15" cm="1">
        <f t="array" ref="Y3172">INDEX($K:$P,ROW(),MATCH(Y$3,$K$2:$P$2,0))</f>
        <v>30</v>
      </c>
      <c r="Z3172" s="15" cm="1">
        <f t="array" ref="Z3172">INDEX($K:$P,ROW(),MATCH(Z$3,$K$2:$P$2,0))</f>
        <v>30</v>
      </c>
      <c r="AA3172" s="15" cm="1">
        <f t="array" ref="AA3172">INDEX($K:$P,ROW(),MATCH(AA$3,$K$2:$P$2,0))</f>
        <v>30</v>
      </c>
      <c r="AB3172" s="15" cm="1">
        <f t="array" ref="AB3172">INDEX($K:$P,ROW(),MATCH(AB$3,$K$2:$P$2,0))</f>
        <v>30</v>
      </c>
      <c r="AC3172" s="15" cm="1">
        <f t="array" ref="AC3172">INDEX($K:$P,ROW(),MATCH(AC$3,$K$2:$P$2,0))</f>
        <v>30</v>
      </c>
      <c r="AD3172" s="15" cm="1">
        <f t="array" ref="AD3172">INDEX($K:$P,ROW(),MATCH(AD$3,$K$2:$P$2,0))</f>
        <v>30</v>
      </c>
      <c r="AE3172" s="15" cm="1">
        <f t="array" ref="AE3172">INDEX($K:$P,ROW(),MATCH(AE$3,$K$2:$P$2,0))</f>
        <v>5</v>
      </c>
      <c r="AF3172" s="15" cm="1">
        <f t="array" ref="AF3172">INDEX($K:$P,ROW(),MATCH(AF$3,$K$2:$P$2,0))</f>
        <v>5</v>
      </c>
      <c r="AG3172" s="15" cm="1">
        <f t="array" ref="AG3172">INDEX($K:$P,ROW(),MATCH(AG$3,$K$2:$P$2,0))</f>
        <v>5</v>
      </c>
      <c r="AH3172" s="15" cm="1">
        <f t="array" ref="AH3172">INDEX($K:$P,ROW(),MATCH(AH$3,$K$2:$P$2,0))</f>
        <v>5</v>
      </c>
      <c r="AI3172" s="15" cm="1">
        <f t="array" ref="AI3172">INDEX($K:$P,ROW(),MATCH(AI$3,$K$2:$P$2,0))</f>
        <v>5</v>
      </c>
      <c r="AJ3172" s="15" cm="1">
        <f t="array" ref="AJ3172">INDEX($K:$P,ROW(),MATCH(AJ$3,$K$2:$P$2,0))</f>
        <v>5</v>
      </c>
      <c r="AK3172" s="15" cm="1">
        <f t="array" ref="AK3172">INDEX($K:$P,ROW(),MATCH(AK$3,$K$2:$P$2,0))</f>
        <v>5</v>
      </c>
      <c r="AL3172" s="15" cm="1">
        <f t="array" ref="AL3172">INDEX($K:$P,ROW(),MATCH(AL$3,$K$2:$P$2,0))</f>
        <v>5</v>
      </c>
      <c r="AM3172" s="15" cm="1">
        <f t="array" ref="AM3172">INDEX($K:$P,ROW(),MATCH(AM$3,$K$2:$P$2,0))</f>
        <v>5</v>
      </c>
      <c r="AN3172" s="15" cm="1">
        <f t="array" ref="AN3172">INDEX($K:$P,ROW(),MATCH(AN$3,$K$2:$P$2,0))</f>
        <v>5</v>
      </c>
      <c r="AO3172" s="15" cm="1">
        <f t="array" ref="AO3172">INDEX($K:$P,ROW(),MATCH(AO$3,$K$2:$P$2,0))</f>
        <v>5</v>
      </c>
      <c r="AP3172" s="15" cm="1">
        <f t="array" ref="AP3172">INDEX($K:$P,ROW(),MATCH(AP$3,$K$2:$P$2,0))</f>
        <v>5</v>
      </c>
      <c r="AQ3172" s="15" cm="1">
        <f t="array" ref="AQ3172">INDEX($K:$P,ROW(),MATCH(AQ$3,$K$2:$P$2,0))</f>
        <v>5</v>
      </c>
      <c r="AR3172" s="15" cm="1">
        <f t="array" ref="AR3172">INDEX($K:$P,ROW(),MATCH(AR$3,$K$2:$P$2,0))</f>
        <v>5</v>
      </c>
      <c r="AS3172" s="15" cm="1">
        <f t="array" ref="AS3172">INDEX($K:$P,ROW(),MATCH(AS$3,$K$2:$P$2,0))</f>
        <v>5</v>
      </c>
      <c r="AT3172" s="15" cm="1">
        <f t="array" ref="AT3172">INDEX($K:$P,ROW(),MATCH(AT$3,$K$2:$P$2,0))</f>
        <v>5</v>
      </c>
      <c r="AU3172" s="15" cm="1">
        <f t="array" ref="AU3172">INDEX($K:$P,ROW(),MATCH(AU$3,$K$2:$P$2,0))</f>
        <v>5</v>
      </c>
      <c r="AV3172" s="15" cm="1">
        <f t="array" ref="AV3172">INDEX($K:$P,ROW(),MATCH(AV$3,$K$2:$P$2,0))</f>
        <v>5</v>
      </c>
      <c r="AW3172" s="15" cm="1">
        <f t="array" ref="AW3172">INDEX($K:$P,ROW(),MATCH(AW$3,$K$2:$P$2,0))</f>
        <v>5</v>
      </c>
      <c r="AX3172" s="15" cm="1">
        <f t="array" ref="AX3172">INDEX($K:$P,ROW(),MATCH(AX$3,$K$2:$P$2,0))</f>
        <v>5</v>
      </c>
      <c r="AY3172" s="15" cm="1">
        <f t="array" ref="AY3172">INDEX($K:$P,ROW(),MATCH(AY$3,$K$2:$P$2,0))</f>
        <v>5</v>
      </c>
      <c r="AZ3172" s="15" cm="1">
        <f t="array" ref="AZ3172">INDEX($K:$P,ROW(),MATCH(AZ$3,$K$2:$P$2,0))</f>
        <v>5</v>
      </c>
      <c r="BA3172" s="15" cm="1">
        <f t="array" ref="BA3172">INDEX($K:$P,ROW(),MATCH(BA$3,$K$2:$P$2,0))</f>
        <v>5</v>
      </c>
      <c r="BB3172" s="15" cm="1">
        <f t="array" ref="BB3172">INDEX($K:$P,ROW(),MATCH(BB$3,$K$2:$P$2,0))</f>
        <v>5</v>
      </c>
      <c r="BC3172" s="15" cm="1">
        <f t="array" ref="BC3172">INDEX($K:$P,ROW(),MATCH(BC$3,$K$2:$P$2,0))</f>
        <v>5</v>
      </c>
      <c r="BD3172" s="15" cm="1">
        <f t="array" ref="BD3172">INDEX($K:$P,ROW(),MATCH(BD$3,$K$2:$P$2,0))</f>
        <v>5</v>
      </c>
      <c r="BE3172" s="15" cm="1">
        <f t="array" ref="BE3172">INDEX($K:$P,ROW(),MATCH(BE$3,$K$2:$P$2,0))</f>
        <v>5</v>
      </c>
      <c r="BF3172" s="15" cm="1">
        <f t="array" ref="BF3172">INDEX($K:$P,ROW(),MATCH(BF$3,$K$2:$P$2,0))</f>
        <v>5</v>
      </c>
      <c r="BG3172" s="15" cm="1">
        <f t="array" ref="BG3172">INDEX($K:$P,ROW(),MATCH(BG$3,$K$2:$P$2,0))</f>
        <v>5</v>
      </c>
      <c r="BH3172" s="15" cm="1">
        <f t="array" ref="BH3172">INDEX($K:$P,ROW(),MATCH(BH$3,$K$2:$P$2,0))</f>
        <v>5</v>
      </c>
      <c r="BI3172" s="15" cm="1">
        <f t="array" ref="BI3172">INDEX($K:$P,ROW(),MATCH(BI$3,$K$2:$P$2,0))</f>
        <v>5</v>
      </c>
      <c r="BJ3172" s="15" cm="1">
        <f t="array" ref="BJ3172">INDEX($K:$P,ROW(),MATCH(BJ$3,$K$2:$P$2,0))</f>
        <v>5</v>
      </c>
      <c r="BK3172" s="15" cm="1">
        <f t="array" ref="BK3172">INDEX($K:$P,ROW(),MATCH(BK$3,$K$2:$P$2,0))</f>
        <v>5</v>
      </c>
      <c r="BL3172" s="15" cm="1">
        <f t="array" ref="BL3172">INDEX($K:$P,ROW(),MATCH(BL$3,$K$2:$P$2,0))</f>
        <v>5</v>
      </c>
      <c r="BM3172" s="15" cm="1">
        <f t="array" ref="BM3172">INDEX($K:$P,ROW(),MATCH(BM$3,$K$2:$P$2,0))</f>
        <v>5</v>
      </c>
      <c r="BN3172" s="15" cm="1">
        <f t="array" ref="BN3172">INDEX($K:$P,ROW(),MATCH(BN$3,$K$2:$P$2,0))</f>
        <v>5</v>
      </c>
      <c r="BO3172" s="15" cm="1">
        <f t="array" ref="BO3172">INDEX($K:$P,ROW(),MATCH(BO$3,$K$2:$P$2,0))</f>
        <v>5</v>
      </c>
      <c r="BP3172" s="15" cm="1">
        <f t="array" ref="BP3172">INDEX($K:$P,ROW(),MATCH(BP$3,$K$2:$P$2,0))</f>
        <v>5</v>
      </c>
      <c r="BQ3172" s="15" cm="1">
        <f t="array" ref="BQ3172">INDEX($K:$P,ROW(),MATCH(BQ$3,$K$2:$P$2,0))</f>
        <v>5</v>
      </c>
      <c r="BR3172" s="15" cm="1">
        <f t="array" ref="BR3172">INDEX($K:$P,ROW(),MATCH(BR$3,$K$2:$P$2,0))</f>
        <v>5</v>
      </c>
      <c r="BS3172" s="15" cm="1">
        <f t="array" ref="BS3172">INDEX($K:$P,ROW(),MATCH(BS$3,$K$2:$P$2,0))</f>
        <v>5</v>
      </c>
      <c r="BT3172" s="15" cm="1">
        <f t="array" ref="BT3172">INDEX($K:$P,ROW(),MATCH(BT$3,$K$2:$P$2,0))</f>
        <v>5</v>
      </c>
      <c r="BU3172" s="15" cm="1">
        <f t="array" ref="BU3172">INDEX($K:$P,ROW(),MATCH(BU$3,$K$2:$P$2,0))</f>
        <v>5</v>
      </c>
      <c r="BV3172" s="15" cm="1">
        <f t="array" ref="BV3172">INDEX($K:$P,ROW(),MATCH(BV$3,$K$2:$P$2,0))</f>
        <v>5</v>
      </c>
      <c r="BW3172" s="15" cm="1">
        <f t="array" ref="BW3172">INDEX($K:$P,ROW(),MATCH(BW$3,$K$2:$P$2,0))</f>
        <v>5</v>
      </c>
      <c r="BX3172" s="15" cm="1">
        <f t="array" ref="BX3172">INDEX($K:$P,ROW(),MATCH(BX$3,$K$2:$P$2,0))</f>
        <v>5</v>
      </c>
      <c r="BY3172" s="15" cm="1">
        <f t="array" ref="BY3172">INDEX($K:$P,ROW(),MATCH(BY$3,$K$2:$P$2,0))</f>
        <v>5</v>
      </c>
      <c r="BZ3172" s="15" cm="1">
        <f t="array" ref="BZ3172">INDEX($K:$P,ROW(),MATCH(BZ$3,$K$2:$P$2,0))</f>
        <v>5</v>
      </c>
      <c r="CA3172" s="15" cm="1">
        <f t="array" ref="CA3172">INDEX($K:$P,ROW(),MATCH(CA$3,$K$2:$P$2,0))</f>
        <v>5</v>
      </c>
      <c r="CB3172" s="15" cm="1">
        <f t="array" ref="CB3172">INDEX($K:$P,ROW(),MATCH(CB$3,$K$2:$P$2,0))</f>
        <v>5</v>
      </c>
      <c r="CC3172" s="15" cm="1">
        <f t="array" ref="CC3172">INDEX($K:$P,ROW(),MATCH(CC$3,$K$2:$P$2,0))</f>
        <v>5</v>
      </c>
      <c r="CD3172" s="15" cm="1">
        <f t="array" ref="CD3172">INDEX($K:$P,ROW(),MATCH(CD$3,$K$2:$P$2,0))</f>
        <v>5</v>
      </c>
      <c r="CE3172" s="15" cm="1">
        <f t="array" ref="CE3172">INDEX($K:$P,ROW(),MATCH(CE$3,$K$2:$P$2,0))</f>
        <v>5</v>
      </c>
      <c r="CF3172" s="15" cm="1">
        <f t="array" ref="CF3172">INDEX($K:$P,ROW(),MATCH(CF$3,$K$2:$P$2,0))</f>
        <v>5</v>
      </c>
      <c r="CG3172" s="15" cm="1">
        <f t="array" ref="CG3172">INDEX($K:$P,ROW(),MATCH(CG$3,$K$2:$P$2,0))</f>
        <v>5</v>
      </c>
      <c r="CH3172" s="15" cm="1">
        <f t="array" ref="CH3172">INDEX($K:$P,ROW(),MATCH(CH$3,$K$2:$P$2,0))</f>
        <v>5</v>
      </c>
      <c r="CI3172" s="15" cm="1">
        <f t="array" ref="CI3172">INDEX($K:$P,ROW(),MATCH(CI$3,$K$2:$P$2,0))</f>
        <v>5</v>
      </c>
      <c r="CJ3172" s="15" cm="1">
        <f t="array" ref="CJ3172">INDEX($K:$P,ROW(),MATCH(CJ$3,$K$2:$P$2,0))</f>
        <v>5</v>
      </c>
      <c r="CK3172" s="15" cm="1">
        <f t="array" ref="CK3172">INDEX($K:$P,ROW(),MATCH(CK$3,$K$2:$P$2,0))</f>
        <v>5</v>
      </c>
      <c r="CL3172" s="15" cm="1">
        <f t="array" ref="CL3172">INDEX($K:$P,ROW(),MATCH(CL$3,$K$2:$P$2,0))</f>
        <v>5</v>
      </c>
    </row>
    <row r="3173" spans="2:90" x14ac:dyDescent="0.4">
      <c r="B3173" s="123" t="s">
        <v>43</v>
      </c>
      <c r="C3173" t="s">
        <v>224</v>
      </c>
      <c r="D3173" t="s">
        <v>523</v>
      </c>
      <c r="E3173" s="8" t="str">
        <f t="shared" si="4406"/>
        <v>3173 WCPP-IS</v>
      </c>
      <c r="G3173" t="str">
        <f t="shared" si="4407"/>
        <v>3173 WCPP-IS</v>
      </c>
      <c r="H3173" s="27"/>
      <c r="I3173" s="78"/>
      <c r="J3173" s="78"/>
      <c r="K3173" s="115">
        <f t="shared" ref="K3173:P3173" ca="1" si="4408">SUMIF($4:$4,K$2,3173:3173)</f>
        <v>33862.533333333333</v>
      </c>
      <c r="L3173" s="115">
        <f t="shared" ca="1" si="4408"/>
        <v>5923.1655555555562</v>
      </c>
      <c r="M3173" s="115">
        <f t="shared" ca="1" si="4408"/>
        <v>6216.5460555555555</v>
      </c>
      <c r="N3173" s="115">
        <f t="shared" ca="1" si="4408"/>
        <v>6524.595580555555</v>
      </c>
      <c r="O3173" s="115">
        <f t="shared" ca="1" si="4408"/>
        <v>6848.0475818055565</v>
      </c>
      <c r="P3173" s="115">
        <f t="shared" ca="1" si="4408"/>
        <v>7187.6721831180557</v>
      </c>
      <c r="R3173" s="115"/>
      <c r="S3173" s="115">
        <f t="shared" ref="S3173:AX3173" ca="1" si="4409">MIN(S3172/30*-S3169,R3173-S3169)</f>
        <v>33862.533333333333</v>
      </c>
      <c r="T3173" s="115">
        <f t="shared" ca="1" si="4409"/>
        <v>33862.533333333333</v>
      </c>
      <c r="U3173" s="115">
        <f t="shared" ca="1" si="4409"/>
        <v>33862.533333333333</v>
      </c>
      <c r="V3173" s="115">
        <f t="shared" ca="1" si="4409"/>
        <v>33862.533333333333</v>
      </c>
      <c r="W3173" s="115">
        <f t="shared" ca="1" si="4409"/>
        <v>33862.533333333333</v>
      </c>
      <c r="X3173" s="115">
        <f t="shared" ca="1" si="4409"/>
        <v>33862.533333333333</v>
      </c>
      <c r="Y3173" s="115">
        <f t="shared" ca="1" si="4409"/>
        <v>33862.533333333333</v>
      </c>
      <c r="Z3173" s="115">
        <f t="shared" ca="1" si="4409"/>
        <v>33862.533333333333</v>
      </c>
      <c r="AA3173" s="115">
        <f t="shared" ca="1" si="4409"/>
        <v>33862.533333333333</v>
      </c>
      <c r="AB3173" s="115">
        <f t="shared" ca="1" si="4409"/>
        <v>33862.533333333333</v>
      </c>
      <c r="AC3173" s="115">
        <f t="shared" ca="1" si="4409"/>
        <v>33862.533333333333</v>
      </c>
      <c r="AD3173" s="115">
        <f t="shared" ca="1" si="4409"/>
        <v>33862.533333333333</v>
      </c>
      <c r="AE3173" s="115">
        <f t="shared" ca="1" si="4409"/>
        <v>5923.1655555555562</v>
      </c>
      <c r="AF3173" s="115">
        <f t="shared" ca="1" si="4409"/>
        <v>5923.1655555555562</v>
      </c>
      <c r="AG3173" s="115">
        <f t="shared" ca="1" si="4409"/>
        <v>5923.1655555555562</v>
      </c>
      <c r="AH3173" s="115">
        <f t="shared" ca="1" si="4409"/>
        <v>5923.1655555555562</v>
      </c>
      <c r="AI3173" s="115">
        <f t="shared" ca="1" si="4409"/>
        <v>5923.1655555555562</v>
      </c>
      <c r="AJ3173" s="115">
        <f t="shared" ca="1" si="4409"/>
        <v>5923.1655555555562</v>
      </c>
      <c r="AK3173" s="115">
        <f t="shared" ca="1" si="4409"/>
        <v>5923.1655555555562</v>
      </c>
      <c r="AL3173" s="115">
        <f t="shared" ca="1" si="4409"/>
        <v>5923.1655555555562</v>
      </c>
      <c r="AM3173" s="115">
        <f t="shared" ca="1" si="4409"/>
        <v>5923.1655555555562</v>
      </c>
      <c r="AN3173" s="115">
        <f t="shared" ca="1" si="4409"/>
        <v>5923.1655555555562</v>
      </c>
      <c r="AO3173" s="115">
        <f t="shared" ca="1" si="4409"/>
        <v>5923.1655555555562</v>
      </c>
      <c r="AP3173" s="115">
        <f t="shared" ca="1" si="4409"/>
        <v>5923.1655555555562</v>
      </c>
      <c r="AQ3173" s="115">
        <f t="shared" ca="1" si="4409"/>
        <v>6216.5460555555555</v>
      </c>
      <c r="AR3173" s="115">
        <f t="shared" ca="1" si="4409"/>
        <v>6216.5460555555555</v>
      </c>
      <c r="AS3173" s="115">
        <f t="shared" ca="1" si="4409"/>
        <v>6216.5460555555555</v>
      </c>
      <c r="AT3173" s="115">
        <f t="shared" ca="1" si="4409"/>
        <v>6216.5460555555555</v>
      </c>
      <c r="AU3173" s="115">
        <f t="shared" ca="1" si="4409"/>
        <v>6216.5460555555555</v>
      </c>
      <c r="AV3173" s="115">
        <f t="shared" ca="1" si="4409"/>
        <v>6216.5460555555555</v>
      </c>
      <c r="AW3173" s="115">
        <f t="shared" ca="1" si="4409"/>
        <v>6216.5460555555555</v>
      </c>
      <c r="AX3173" s="115">
        <f t="shared" ca="1" si="4409"/>
        <v>6216.5460555555555</v>
      </c>
      <c r="AY3173" s="115">
        <f t="shared" ref="AY3173:CD3173" ca="1" si="4410">MIN(AY3172/30*-AY3169,AX3173-AY3169)</f>
        <v>6216.5460555555555</v>
      </c>
      <c r="AZ3173" s="115">
        <f t="shared" ca="1" si="4410"/>
        <v>6216.5460555555555</v>
      </c>
      <c r="BA3173" s="115">
        <f t="shared" ca="1" si="4410"/>
        <v>6216.5460555555555</v>
      </c>
      <c r="BB3173" s="115">
        <f t="shared" ca="1" si="4410"/>
        <v>6216.5460555555555</v>
      </c>
      <c r="BC3173" s="115">
        <f t="shared" ca="1" si="4410"/>
        <v>6524.595580555555</v>
      </c>
      <c r="BD3173" s="115">
        <f t="shared" ca="1" si="4410"/>
        <v>6524.595580555555</v>
      </c>
      <c r="BE3173" s="115">
        <f t="shared" ca="1" si="4410"/>
        <v>6524.595580555555</v>
      </c>
      <c r="BF3173" s="115">
        <f t="shared" ca="1" si="4410"/>
        <v>6524.595580555555</v>
      </c>
      <c r="BG3173" s="115">
        <f t="shared" ca="1" si="4410"/>
        <v>6524.595580555555</v>
      </c>
      <c r="BH3173" s="115">
        <f t="shared" ca="1" si="4410"/>
        <v>6524.595580555555</v>
      </c>
      <c r="BI3173" s="115">
        <f t="shared" ca="1" si="4410"/>
        <v>6524.595580555555</v>
      </c>
      <c r="BJ3173" s="115">
        <f t="shared" ca="1" si="4410"/>
        <v>6524.595580555555</v>
      </c>
      <c r="BK3173" s="115">
        <f t="shared" ca="1" si="4410"/>
        <v>6524.595580555555</v>
      </c>
      <c r="BL3173" s="115">
        <f t="shared" ca="1" si="4410"/>
        <v>6524.595580555555</v>
      </c>
      <c r="BM3173" s="115">
        <f t="shared" ca="1" si="4410"/>
        <v>6524.595580555555</v>
      </c>
      <c r="BN3173" s="115">
        <f t="shared" ca="1" si="4410"/>
        <v>6524.595580555555</v>
      </c>
      <c r="BO3173" s="115">
        <f t="shared" ca="1" si="4410"/>
        <v>6848.0475818055565</v>
      </c>
      <c r="BP3173" s="115">
        <f t="shared" ca="1" si="4410"/>
        <v>6848.0475818055565</v>
      </c>
      <c r="BQ3173" s="115">
        <f t="shared" ca="1" si="4410"/>
        <v>6848.0475818055565</v>
      </c>
      <c r="BR3173" s="115">
        <f t="shared" ca="1" si="4410"/>
        <v>6848.0475818055565</v>
      </c>
      <c r="BS3173" s="115">
        <f t="shared" ca="1" si="4410"/>
        <v>6848.0475818055565</v>
      </c>
      <c r="BT3173" s="115">
        <f t="shared" ca="1" si="4410"/>
        <v>6848.0475818055565</v>
      </c>
      <c r="BU3173" s="115">
        <f t="shared" ca="1" si="4410"/>
        <v>6848.0475818055565</v>
      </c>
      <c r="BV3173" s="115">
        <f t="shared" ca="1" si="4410"/>
        <v>6848.0475818055565</v>
      </c>
      <c r="BW3173" s="115">
        <f t="shared" ca="1" si="4410"/>
        <v>6848.0475818055565</v>
      </c>
      <c r="BX3173" s="115">
        <f t="shared" ca="1" si="4410"/>
        <v>6848.0475818055565</v>
      </c>
      <c r="BY3173" s="115">
        <f t="shared" ca="1" si="4410"/>
        <v>6848.0475818055565</v>
      </c>
      <c r="BZ3173" s="115">
        <f t="shared" ca="1" si="4410"/>
        <v>6848.0475818055565</v>
      </c>
      <c r="CA3173" s="115">
        <f t="shared" ca="1" si="4410"/>
        <v>7187.6721831180557</v>
      </c>
      <c r="CB3173" s="115">
        <f t="shared" ca="1" si="4410"/>
        <v>7187.6721831180557</v>
      </c>
      <c r="CC3173" s="115">
        <f t="shared" ca="1" si="4410"/>
        <v>7187.6721831180557</v>
      </c>
      <c r="CD3173" s="115">
        <f t="shared" ca="1" si="4410"/>
        <v>7187.6721831180557</v>
      </c>
      <c r="CE3173" s="115">
        <f t="shared" ref="CE3173:CL3173" ca="1" si="4411">MIN(CE3172/30*-CE3169,CD3173-CE3169)</f>
        <v>7187.6721831180557</v>
      </c>
      <c r="CF3173" s="115">
        <f t="shared" ca="1" si="4411"/>
        <v>7187.6721831180557</v>
      </c>
      <c r="CG3173" s="115">
        <f t="shared" ca="1" si="4411"/>
        <v>7187.6721831180557</v>
      </c>
      <c r="CH3173" s="115">
        <f t="shared" ca="1" si="4411"/>
        <v>7187.6721831180557</v>
      </c>
      <c r="CI3173" s="115">
        <f t="shared" ca="1" si="4411"/>
        <v>7187.6721831180557</v>
      </c>
      <c r="CJ3173" s="115">
        <f t="shared" ca="1" si="4411"/>
        <v>7187.6721831180557</v>
      </c>
      <c r="CK3173" s="115">
        <f t="shared" ca="1" si="4411"/>
        <v>7187.6721831180557</v>
      </c>
      <c r="CL3173" s="115">
        <f t="shared" ca="1" si="4411"/>
        <v>7187.6721831180557</v>
      </c>
    </row>
    <row r="3174" spans="2:90" x14ac:dyDescent="0.4">
      <c r="B3174" s="123"/>
      <c r="D3174" t="s">
        <v>523</v>
      </c>
      <c r="E3174" s="8" t="str">
        <f t="shared" si="4406"/>
        <v>3174 WCPP-IS</v>
      </c>
      <c r="G3174" t="str">
        <f t="shared" si="4407"/>
        <v>3174 WCPP-IS</v>
      </c>
      <c r="H3174" s="27"/>
      <c r="I3174" s="78"/>
      <c r="J3174" s="78"/>
      <c r="K3174" s="33"/>
      <c r="L3174" s="33"/>
      <c r="M3174" s="33"/>
      <c r="N3174" s="33"/>
      <c r="O3174" s="33"/>
      <c r="P3174" s="33"/>
      <c r="R3174" s="33"/>
      <c r="S3174" s="33"/>
      <c r="T3174" s="33"/>
      <c r="U3174" s="33"/>
      <c r="V3174" s="33"/>
      <c r="W3174" s="33"/>
      <c r="X3174" s="33"/>
      <c r="Y3174" s="33"/>
      <c r="Z3174" s="33"/>
      <c r="AA3174" s="33"/>
      <c r="AB3174" s="33"/>
      <c r="AC3174" s="33"/>
      <c r="AD3174" s="33"/>
      <c r="AE3174" s="33"/>
      <c r="AF3174" s="33"/>
      <c r="AG3174" s="33"/>
      <c r="AH3174" s="33"/>
      <c r="AI3174" s="33"/>
      <c r="AJ3174" s="33"/>
      <c r="AK3174" s="33"/>
      <c r="AL3174" s="33"/>
      <c r="AM3174" s="33"/>
      <c r="AN3174" s="33"/>
      <c r="AO3174" s="33"/>
      <c r="AP3174" s="33"/>
      <c r="AQ3174" s="33"/>
      <c r="AR3174" s="33"/>
      <c r="AS3174" s="33"/>
      <c r="AT3174" s="33"/>
      <c r="AU3174" s="33"/>
      <c r="AV3174" s="33"/>
      <c r="AW3174" s="33"/>
      <c r="AX3174" s="33"/>
      <c r="AY3174" s="33"/>
      <c r="AZ3174" s="33"/>
      <c r="BA3174" s="33"/>
      <c r="BB3174" s="33"/>
      <c r="BC3174" s="33"/>
      <c r="BD3174" s="33"/>
      <c r="BE3174" s="33"/>
      <c r="BF3174" s="33"/>
      <c r="BG3174" s="33"/>
      <c r="BH3174" s="33"/>
      <c r="BI3174" s="33"/>
      <c r="BJ3174" s="33"/>
      <c r="BK3174" s="33"/>
      <c r="BL3174" s="33"/>
      <c r="BM3174" s="33"/>
      <c r="BN3174" s="33"/>
      <c r="BO3174" s="33"/>
      <c r="BP3174" s="33"/>
      <c r="BQ3174" s="33"/>
      <c r="BR3174" s="33"/>
      <c r="BS3174" s="33"/>
      <c r="BT3174" s="33"/>
      <c r="BU3174" s="33"/>
      <c r="BV3174" s="33"/>
      <c r="BW3174" s="33"/>
      <c r="BX3174" s="33"/>
      <c r="BY3174" s="33"/>
      <c r="BZ3174" s="33"/>
      <c r="CA3174" s="33"/>
      <c r="CB3174" s="33"/>
      <c r="CC3174" s="33"/>
      <c r="CD3174" s="33"/>
      <c r="CE3174" s="33"/>
      <c r="CF3174" s="33"/>
      <c r="CG3174" s="33"/>
      <c r="CH3174" s="33"/>
      <c r="CI3174" s="33"/>
      <c r="CJ3174" s="33"/>
      <c r="CK3174" s="33"/>
      <c r="CL3174" s="33"/>
    </row>
    <row r="3175" spans="2:90" x14ac:dyDescent="0.4">
      <c r="B3175" s="123" t="str">
        <f>"Change in "&amp;B3173</f>
        <v>Change in Unearned revenue</v>
      </c>
      <c r="C3175" t="s">
        <v>234</v>
      </c>
      <c r="D3175" t="s">
        <v>523</v>
      </c>
      <c r="E3175" s="8" t="str">
        <f t="shared" si="4406"/>
        <v>3175 WCPP-IS</v>
      </c>
      <c r="G3175" t="str">
        <f t="shared" si="4407"/>
        <v>3175 WCPP-IS</v>
      </c>
      <c r="K3175" s="33">
        <f t="shared" ref="K3175:P3175" ca="1" si="4412">SUMIF($3:$3,K$2,3175:3175)</f>
        <v>-33862.533333333333</v>
      </c>
      <c r="L3175" s="33">
        <f t="shared" ca="1" si="4412"/>
        <v>27939.367777777778</v>
      </c>
      <c r="M3175" s="33">
        <f t="shared" ca="1" si="4412"/>
        <v>-293.3804999999993</v>
      </c>
      <c r="N3175" s="33">
        <f t="shared" ca="1" si="4412"/>
        <v>-308.04952499999945</v>
      </c>
      <c r="O3175" s="33">
        <f t="shared" ca="1" si="4412"/>
        <v>-323.45200125000156</v>
      </c>
      <c r="P3175" s="33">
        <f t="shared" ca="1" si="4412"/>
        <v>-339.62460131249918</v>
      </c>
      <c r="R3175" s="33"/>
      <c r="S3175" s="33">
        <f t="shared" ref="S3175:AX3175" ca="1" si="4413">R3173-S3173</f>
        <v>-33862.533333333333</v>
      </c>
      <c r="T3175" s="33">
        <f t="shared" ca="1" si="4413"/>
        <v>0</v>
      </c>
      <c r="U3175" s="33">
        <f t="shared" ca="1" si="4413"/>
        <v>0</v>
      </c>
      <c r="V3175" s="33">
        <f t="shared" ca="1" si="4413"/>
        <v>0</v>
      </c>
      <c r="W3175" s="33">
        <f t="shared" ca="1" si="4413"/>
        <v>0</v>
      </c>
      <c r="X3175" s="33">
        <f t="shared" ca="1" si="4413"/>
        <v>0</v>
      </c>
      <c r="Y3175" s="33">
        <f t="shared" ca="1" si="4413"/>
        <v>0</v>
      </c>
      <c r="Z3175" s="33">
        <f t="shared" ca="1" si="4413"/>
        <v>0</v>
      </c>
      <c r="AA3175" s="33">
        <f t="shared" ca="1" si="4413"/>
        <v>0</v>
      </c>
      <c r="AB3175" s="33">
        <f t="shared" ca="1" si="4413"/>
        <v>0</v>
      </c>
      <c r="AC3175" s="33">
        <f t="shared" ca="1" si="4413"/>
        <v>0</v>
      </c>
      <c r="AD3175" s="33">
        <f t="shared" ca="1" si="4413"/>
        <v>0</v>
      </c>
      <c r="AE3175" s="33">
        <f t="shared" ca="1" si="4413"/>
        <v>27939.367777777778</v>
      </c>
      <c r="AF3175" s="33">
        <f t="shared" ca="1" si="4413"/>
        <v>0</v>
      </c>
      <c r="AG3175" s="33">
        <f t="shared" ca="1" si="4413"/>
        <v>0</v>
      </c>
      <c r="AH3175" s="33">
        <f t="shared" ca="1" si="4413"/>
        <v>0</v>
      </c>
      <c r="AI3175" s="33">
        <f t="shared" ca="1" si="4413"/>
        <v>0</v>
      </c>
      <c r="AJ3175" s="33">
        <f t="shared" ca="1" si="4413"/>
        <v>0</v>
      </c>
      <c r="AK3175" s="33">
        <f t="shared" ca="1" si="4413"/>
        <v>0</v>
      </c>
      <c r="AL3175" s="33">
        <f t="shared" ca="1" si="4413"/>
        <v>0</v>
      </c>
      <c r="AM3175" s="33">
        <f t="shared" ca="1" si="4413"/>
        <v>0</v>
      </c>
      <c r="AN3175" s="33">
        <f t="shared" ca="1" si="4413"/>
        <v>0</v>
      </c>
      <c r="AO3175" s="33">
        <f t="shared" ca="1" si="4413"/>
        <v>0</v>
      </c>
      <c r="AP3175" s="33">
        <f t="shared" ca="1" si="4413"/>
        <v>0</v>
      </c>
      <c r="AQ3175" s="33">
        <f t="shared" ca="1" si="4413"/>
        <v>-293.3804999999993</v>
      </c>
      <c r="AR3175" s="33">
        <f t="shared" ca="1" si="4413"/>
        <v>0</v>
      </c>
      <c r="AS3175" s="33">
        <f t="shared" ca="1" si="4413"/>
        <v>0</v>
      </c>
      <c r="AT3175" s="33">
        <f t="shared" ca="1" si="4413"/>
        <v>0</v>
      </c>
      <c r="AU3175" s="33">
        <f t="shared" ca="1" si="4413"/>
        <v>0</v>
      </c>
      <c r="AV3175" s="33">
        <f t="shared" ca="1" si="4413"/>
        <v>0</v>
      </c>
      <c r="AW3175" s="33">
        <f t="shared" ca="1" si="4413"/>
        <v>0</v>
      </c>
      <c r="AX3175" s="33">
        <f t="shared" ca="1" si="4413"/>
        <v>0</v>
      </c>
      <c r="AY3175" s="33">
        <f t="shared" ref="AY3175:CD3175" ca="1" si="4414">AX3173-AY3173</f>
        <v>0</v>
      </c>
      <c r="AZ3175" s="33">
        <f t="shared" ca="1" si="4414"/>
        <v>0</v>
      </c>
      <c r="BA3175" s="33">
        <f t="shared" ca="1" si="4414"/>
        <v>0</v>
      </c>
      <c r="BB3175" s="33">
        <f t="shared" ca="1" si="4414"/>
        <v>0</v>
      </c>
      <c r="BC3175" s="33">
        <f t="shared" ca="1" si="4414"/>
        <v>-308.04952499999945</v>
      </c>
      <c r="BD3175" s="33">
        <f t="shared" ca="1" si="4414"/>
        <v>0</v>
      </c>
      <c r="BE3175" s="33">
        <f t="shared" ca="1" si="4414"/>
        <v>0</v>
      </c>
      <c r="BF3175" s="33">
        <f t="shared" ca="1" si="4414"/>
        <v>0</v>
      </c>
      <c r="BG3175" s="33">
        <f t="shared" ca="1" si="4414"/>
        <v>0</v>
      </c>
      <c r="BH3175" s="33">
        <f t="shared" ca="1" si="4414"/>
        <v>0</v>
      </c>
      <c r="BI3175" s="33">
        <f t="shared" ca="1" si="4414"/>
        <v>0</v>
      </c>
      <c r="BJ3175" s="33">
        <f t="shared" ca="1" si="4414"/>
        <v>0</v>
      </c>
      <c r="BK3175" s="33">
        <f t="shared" ca="1" si="4414"/>
        <v>0</v>
      </c>
      <c r="BL3175" s="33">
        <f t="shared" ca="1" si="4414"/>
        <v>0</v>
      </c>
      <c r="BM3175" s="33">
        <f t="shared" ca="1" si="4414"/>
        <v>0</v>
      </c>
      <c r="BN3175" s="33">
        <f t="shared" ca="1" si="4414"/>
        <v>0</v>
      </c>
      <c r="BO3175" s="33">
        <f t="shared" ca="1" si="4414"/>
        <v>-323.45200125000156</v>
      </c>
      <c r="BP3175" s="33">
        <f t="shared" ca="1" si="4414"/>
        <v>0</v>
      </c>
      <c r="BQ3175" s="33">
        <f t="shared" ca="1" si="4414"/>
        <v>0</v>
      </c>
      <c r="BR3175" s="33">
        <f t="shared" ca="1" si="4414"/>
        <v>0</v>
      </c>
      <c r="BS3175" s="33">
        <f t="shared" ca="1" si="4414"/>
        <v>0</v>
      </c>
      <c r="BT3175" s="33">
        <f t="shared" ca="1" si="4414"/>
        <v>0</v>
      </c>
      <c r="BU3175" s="33">
        <f t="shared" ca="1" si="4414"/>
        <v>0</v>
      </c>
      <c r="BV3175" s="33">
        <f t="shared" ca="1" si="4414"/>
        <v>0</v>
      </c>
      <c r="BW3175" s="33">
        <f t="shared" ca="1" si="4414"/>
        <v>0</v>
      </c>
      <c r="BX3175" s="33">
        <f t="shared" ca="1" si="4414"/>
        <v>0</v>
      </c>
      <c r="BY3175" s="33">
        <f t="shared" ca="1" si="4414"/>
        <v>0</v>
      </c>
      <c r="BZ3175" s="33">
        <f t="shared" ca="1" si="4414"/>
        <v>0</v>
      </c>
      <c r="CA3175" s="33">
        <f t="shared" ca="1" si="4414"/>
        <v>-339.62460131249918</v>
      </c>
      <c r="CB3175" s="33">
        <f t="shared" ca="1" si="4414"/>
        <v>0</v>
      </c>
      <c r="CC3175" s="33">
        <f t="shared" ca="1" si="4414"/>
        <v>0</v>
      </c>
      <c r="CD3175" s="33">
        <f t="shared" ca="1" si="4414"/>
        <v>0</v>
      </c>
      <c r="CE3175" s="33">
        <f t="shared" ref="CE3175:CL3175" ca="1" si="4415">CD3173-CE3173</f>
        <v>0</v>
      </c>
      <c r="CF3175" s="33">
        <f t="shared" ca="1" si="4415"/>
        <v>0</v>
      </c>
      <c r="CG3175" s="33">
        <f t="shared" ca="1" si="4415"/>
        <v>0</v>
      </c>
      <c r="CH3175" s="33">
        <f t="shared" ca="1" si="4415"/>
        <v>0</v>
      </c>
      <c r="CI3175" s="33">
        <f t="shared" ca="1" si="4415"/>
        <v>0</v>
      </c>
      <c r="CJ3175" s="33">
        <f t="shared" ca="1" si="4415"/>
        <v>0</v>
      </c>
      <c r="CK3175" s="33">
        <f t="shared" ca="1" si="4415"/>
        <v>0</v>
      </c>
      <c r="CL3175" s="33">
        <f t="shared" ca="1" si="4415"/>
        <v>0</v>
      </c>
    </row>
    <row r="3176" spans="2:90" x14ac:dyDescent="0.4">
      <c r="B3176" s="122"/>
      <c r="D3176" t="s">
        <v>523</v>
      </c>
      <c r="E3176" s="8" t="str">
        <f t="shared" si="4406"/>
        <v>3176 WCPP-IS</v>
      </c>
      <c r="G3176" t="str">
        <f t="shared" si="4407"/>
        <v>3176 WCPP-IS</v>
      </c>
      <c r="K3176" s="53"/>
      <c r="L3176" s="53"/>
      <c r="M3176" s="53"/>
      <c r="N3176" s="53"/>
      <c r="O3176" s="53"/>
      <c r="P3176" s="53"/>
      <c r="R3176" s="24"/>
      <c r="S3176" s="24"/>
      <c r="T3176" s="24"/>
      <c r="U3176" s="24"/>
      <c r="V3176" s="24"/>
      <c r="W3176" s="24"/>
      <c r="X3176" s="24"/>
      <c r="Y3176" s="24"/>
      <c r="Z3176" s="24"/>
      <c r="AA3176" s="24"/>
      <c r="AB3176" s="24"/>
      <c r="AC3176" s="24"/>
      <c r="AD3176" s="24"/>
      <c r="AE3176" s="24"/>
      <c r="AF3176" s="24"/>
      <c r="AG3176" s="24"/>
      <c r="AH3176" s="24"/>
      <c r="AI3176" s="24"/>
      <c r="AJ3176" s="24"/>
      <c r="AK3176" s="24"/>
      <c r="AL3176" s="24"/>
      <c r="AM3176" s="24"/>
      <c r="AN3176" s="24"/>
      <c r="AO3176" s="24"/>
      <c r="AP3176" s="24"/>
      <c r="AQ3176" s="24"/>
      <c r="AR3176" s="24"/>
      <c r="AS3176" s="24"/>
      <c r="AT3176" s="24"/>
      <c r="AU3176" s="24"/>
      <c r="AV3176" s="24"/>
      <c r="AW3176" s="24"/>
      <c r="AX3176" s="24"/>
      <c r="AY3176" s="24"/>
      <c r="AZ3176" s="24"/>
      <c r="BA3176" s="24"/>
      <c r="BB3176" s="24"/>
      <c r="BC3176" s="24"/>
      <c r="BD3176" s="24"/>
      <c r="BE3176" s="24"/>
      <c r="BF3176" s="24"/>
      <c r="BG3176" s="24"/>
      <c r="BH3176" s="24"/>
      <c r="BI3176" s="24"/>
      <c r="BJ3176" s="24"/>
      <c r="BK3176" s="24"/>
      <c r="BL3176" s="24"/>
      <c r="BM3176" s="24"/>
      <c r="BN3176" s="24"/>
      <c r="BO3176" s="24"/>
      <c r="BP3176" s="24"/>
      <c r="BQ3176" s="24"/>
      <c r="BR3176" s="24"/>
      <c r="BS3176" s="24"/>
      <c r="BT3176" s="24"/>
      <c r="BU3176" s="24"/>
      <c r="BV3176" s="24"/>
      <c r="BW3176" s="24"/>
      <c r="BX3176" s="24"/>
      <c r="BY3176" s="24"/>
      <c r="BZ3176" s="24"/>
      <c r="CA3176" s="24"/>
      <c r="CB3176" s="24"/>
      <c r="CC3176" s="24"/>
      <c r="CD3176" s="24"/>
      <c r="CE3176" s="24"/>
      <c r="CF3176" s="24"/>
      <c r="CG3176" s="24"/>
      <c r="CH3176" s="24"/>
      <c r="CI3176" s="24"/>
      <c r="CJ3176" s="24"/>
      <c r="CK3176" s="24"/>
      <c r="CL3176" s="24"/>
    </row>
    <row r="3177" spans="2:90" x14ac:dyDescent="0.4">
      <c r="B3177" s="132" t="str">
        <f>B3151</f>
        <v>(Primary label)</v>
      </c>
      <c r="D3177" t="s">
        <v>523</v>
      </c>
      <c r="E3177" s="8" t="str">
        <f t="shared" si="4406"/>
        <v>3177 WCPP-IS</v>
      </c>
      <c r="G3177" t="s">
        <v>332</v>
      </c>
      <c r="K3177" s="53"/>
      <c r="L3177" s="53"/>
      <c r="M3177" s="53"/>
      <c r="N3177" s="53"/>
      <c r="O3177" s="53"/>
      <c r="P3177" s="53"/>
      <c r="R3177" s="24"/>
      <c r="S3177" s="24"/>
      <c r="T3177" s="24"/>
      <c r="U3177" s="24"/>
      <c r="V3177" s="24"/>
      <c r="W3177" s="24"/>
      <c r="X3177" s="24"/>
      <c r="Y3177" s="24"/>
      <c r="Z3177" s="24"/>
      <c r="AA3177" s="24"/>
      <c r="AB3177" s="24"/>
      <c r="AC3177" s="24"/>
      <c r="AD3177" s="24"/>
      <c r="AE3177" s="24"/>
      <c r="AF3177" s="24"/>
      <c r="AG3177" s="24"/>
      <c r="AH3177" s="24"/>
      <c r="AI3177" s="24"/>
      <c r="AJ3177" s="24"/>
      <c r="AK3177" s="24"/>
      <c r="AL3177" s="24"/>
      <c r="AM3177" s="24"/>
      <c r="AN3177" s="24"/>
      <c r="AO3177" s="24"/>
      <c r="AP3177" s="24"/>
      <c r="AQ3177" s="24"/>
      <c r="AR3177" s="24"/>
      <c r="AS3177" s="24"/>
      <c r="AT3177" s="24"/>
      <c r="AU3177" s="24"/>
      <c r="AV3177" s="24"/>
      <c r="AW3177" s="24"/>
      <c r="AX3177" s="24"/>
      <c r="AY3177" s="24"/>
      <c r="AZ3177" s="24"/>
      <c r="BA3177" s="24"/>
      <c r="BB3177" s="24"/>
      <c r="BC3177" s="24"/>
      <c r="BD3177" s="24"/>
      <c r="BE3177" s="24"/>
      <c r="BF3177" s="24"/>
      <c r="BG3177" s="24"/>
      <c r="BH3177" s="24"/>
      <c r="BI3177" s="24"/>
      <c r="BJ3177" s="24"/>
      <c r="BK3177" s="24"/>
      <c r="BL3177" s="24"/>
      <c r="BM3177" s="24"/>
      <c r="BN3177" s="24"/>
      <c r="BO3177" s="24"/>
      <c r="BP3177" s="24"/>
      <c r="BQ3177" s="24"/>
      <c r="BR3177" s="24"/>
      <c r="BS3177" s="24"/>
      <c r="BT3177" s="24"/>
      <c r="BU3177" s="24"/>
      <c r="BV3177" s="24"/>
      <c r="BW3177" s="24"/>
      <c r="BX3177" s="24"/>
      <c r="BY3177" s="24"/>
      <c r="BZ3177" s="24"/>
      <c r="CA3177" s="24"/>
      <c r="CB3177" s="24"/>
      <c r="CC3177" s="24"/>
      <c r="CD3177" s="24"/>
      <c r="CE3177" s="24"/>
      <c r="CF3177" s="24"/>
      <c r="CG3177" s="24"/>
      <c r="CH3177" s="24"/>
      <c r="CI3177" s="24"/>
      <c r="CJ3177" s="24"/>
      <c r="CK3177" s="24"/>
      <c r="CL3177" s="24"/>
    </row>
    <row r="3178" spans="2:90" x14ac:dyDescent="0.4">
      <c r="B3178" s="132" t="str">
        <f t="shared" ref="B3178:B3184" si="4416">B3152</f>
        <v>primary unit</v>
      </c>
      <c r="D3178" t="s">
        <v>523</v>
      </c>
      <c r="E3178" s="8" t="str">
        <f t="shared" si="4406"/>
        <v>3178 WCPP-IS</v>
      </c>
      <c r="G3178" t="s">
        <v>332</v>
      </c>
      <c r="K3178" s="53"/>
      <c r="L3178" s="53"/>
      <c r="M3178" s="53"/>
      <c r="N3178" s="53"/>
      <c r="O3178" s="53"/>
      <c r="P3178" s="53"/>
      <c r="R3178" s="24"/>
      <c r="S3178" s="24"/>
      <c r="T3178" s="24"/>
      <c r="U3178" s="24"/>
      <c r="V3178" s="24"/>
      <c r="W3178" s="24"/>
      <c r="X3178" s="24"/>
      <c r="Y3178" s="24"/>
      <c r="Z3178" s="24"/>
      <c r="AA3178" s="24"/>
      <c r="AB3178" s="24"/>
      <c r="AC3178" s="24"/>
      <c r="AD3178" s="24"/>
      <c r="AE3178" s="24"/>
      <c r="AF3178" s="24"/>
      <c r="AG3178" s="24"/>
      <c r="AH3178" s="24"/>
      <c r="AI3178" s="24"/>
      <c r="AJ3178" s="24"/>
      <c r="AK3178" s="24"/>
      <c r="AL3178" s="24"/>
      <c r="AM3178" s="24"/>
      <c r="AN3178" s="24"/>
      <c r="AO3178" s="24"/>
      <c r="AP3178" s="24"/>
      <c r="AQ3178" s="24"/>
      <c r="AR3178" s="24"/>
      <c r="AS3178" s="24"/>
      <c r="AT3178" s="24"/>
      <c r="AU3178" s="24"/>
      <c r="AV3178" s="24"/>
      <c r="AW3178" s="24"/>
      <c r="AX3178" s="24"/>
      <c r="AY3178" s="24"/>
      <c r="AZ3178" s="24"/>
      <c r="BA3178" s="24"/>
      <c r="BB3178" s="24"/>
      <c r="BC3178" s="24"/>
      <c r="BD3178" s="24"/>
      <c r="BE3178" s="24"/>
      <c r="BF3178" s="24"/>
      <c r="BG3178" s="24"/>
      <c r="BH3178" s="24"/>
      <c r="BI3178" s="24"/>
      <c r="BJ3178" s="24"/>
      <c r="BK3178" s="24"/>
      <c r="BL3178" s="24"/>
      <c r="BM3178" s="24"/>
      <c r="BN3178" s="24"/>
      <c r="BO3178" s="24"/>
      <c r="BP3178" s="24"/>
      <c r="BQ3178" s="24"/>
      <c r="BR3178" s="24"/>
      <c r="BS3178" s="24"/>
      <c r="BT3178" s="24"/>
      <c r="BU3178" s="24"/>
      <c r="BV3178" s="24"/>
      <c r="BW3178" s="24"/>
      <c r="BX3178" s="24"/>
      <c r="BY3178" s="24"/>
      <c r="BZ3178" s="24"/>
      <c r="CA3178" s="24"/>
      <c r="CB3178" s="24"/>
      <c r="CC3178" s="24"/>
      <c r="CD3178" s="24"/>
      <c r="CE3178" s="24"/>
      <c r="CF3178" s="24"/>
      <c r="CG3178" s="24"/>
      <c r="CH3178" s="24"/>
      <c r="CI3178" s="24"/>
      <c r="CJ3178" s="24"/>
      <c r="CK3178" s="24"/>
      <c r="CL3178" s="24"/>
    </row>
    <row r="3179" spans="2:90" x14ac:dyDescent="0.4">
      <c r="B3179" s="132" t="str">
        <f t="shared" si="4416"/>
        <v>Primary revenue driver</v>
      </c>
      <c r="D3179" t="s">
        <v>523</v>
      </c>
      <c r="E3179" s="8" t="str">
        <f t="shared" si="4406"/>
        <v>3179 WCPP-IS</v>
      </c>
      <c r="G3179" t="s">
        <v>332</v>
      </c>
      <c r="K3179" s="53"/>
      <c r="L3179" s="53"/>
      <c r="M3179" s="53"/>
      <c r="N3179" s="53"/>
      <c r="O3179" s="53"/>
      <c r="P3179" s="53"/>
      <c r="R3179" s="24"/>
      <c r="S3179" s="175" t="str">
        <f t="shared" ref="S3179" si="4417">S3162</f>
        <v>S$12</v>
      </c>
      <c r="T3179" s="175" t="str">
        <f t="shared" ref="T3179:CE3179" si="4418">T3162</f>
        <v>T$12</v>
      </c>
      <c r="U3179" s="175" t="str">
        <f t="shared" si="4418"/>
        <v>U$12</v>
      </c>
      <c r="V3179" s="175" t="str">
        <f t="shared" si="4418"/>
        <v>V$12</v>
      </c>
      <c r="W3179" s="175" t="str">
        <f t="shared" si="4418"/>
        <v>W$12</v>
      </c>
      <c r="X3179" s="175" t="str">
        <f t="shared" si="4418"/>
        <v>X$12</v>
      </c>
      <c r="Y3179" s="175" t="str">
        <f t="shared" si="4418"/>
        <v>Y$12</v>
      </c>
      <c r="Z3179" s="175" t="str">
        <f t="shared" si="4418"/>
        <v>Z$12</v>
      </c>
      <c r="AA3179" s="175" t="str">
        <f t="shared" si="4418"/>
        <v>AA$12</v>
      </c>
      <c r="AB3179" s="175" t="str">
        <f t="shared" si="4418"/>
        <v>AB$12</v>
      </c>
      <c r="AC3179" s="175" t="str">
        <f t="shared" si="4418"/>
        <v>AC$12</v>
      </c>
      <c r="AD3179" s="175" t="str">
        <f t="shared" si="4418"/>
        <v>AD$12</v>
      </c>
      <c r="AE3179" s="175" t="str">
        <f t="shared" si="4418"/>
        <v>AE$12</v>
      </c>
      <c r="AF3179" s="175" t="str">
        <f t="shared" si="4418"/>
        <v>AF$12</v>
      </c>
      <c r="AG3179" s="175" t="str">
        <f t="shared" si="4418"/>
        <v>AG$12</v>
      </c>
      <c r="AH3179" s="175" t="str">
        <f t="shared" si="4418"/>
        <v>AH$12</v>
      </c>
      <c r="AI3179" s="175" t="str">
        <f t="shared" si="4418"/>
        <v>AI$12</v>
      </c>
      <c r="AJ3179" s="175" t="str">
        <f t="shared" si="4418"/>
        <v>AJ$12</v>
      </c>
      <c r="AK3179" s="175" t="str">
        <f t="shared" si="4418"/>
        <v>AK$12</v>
      </c>
      <c r="AL3179" s="175" t="str">
        <f t="shared" si="4418"/>
        <v>AL$12</v>
      </c>
      <c r="AM3179" s="175" t="str">
        <f t="shared" si="4418"/>
        <v>AM$12</v>
      </c>
      <c r="AN3179" s="175" t="str">
        <f t="shared" si="4418"/>
        <v>AN$12</v>
      </c>
      <c r="AO3179" s="175" t="str">
        <f t="shared" si="4418"/>
        <v>AO$12</v>
      </c>
      <c r="AP3179" s="175" t="str">
        <f t="shared" si="4418"/>
        <v>AP$12</v>
      </c>
      <c r="AQ3179" s="175" t="str">
        <f t="shared" si="4418"/>
        <v>AQ$12</v>
      </c>
      <c r="AR3179" s="175" t="str">
        <f t="shared" si="4418"/>
        <v>AR$12</v>
      </c>
      <c r="AS3179" s="175" t="str">
        <f t="shared" si="4418"/>
        <v>AS$12</v>
      </c>
      <c r="AT3179" s="175" t="str">
        <f t="shared" si="4418"/>
        <v>AT$12</v>
      </c>
      <c r="AU3179" s="175" t="str">
        <f t="shared" si="4418"/>
        <v>AU$12</v>
      </c>
      <c r="AV3179" s="175" t="str">
        <f t="shared" si="4418"/>
        <v>AV$12</v>
      </c>
      <c r="AW3179" s="175" t="str">
        <f t="shared" si="4418"/>
        <v>AW$12</v>
      </c>
      <c r="AX3179" s="175" t="str">
        <f t="shared" si="4418"/>
        <v>AX$12</v>
      </c>
      <c r="AY3179" s="175" t="str">
        <f t="shared" si="4418"/>
        <v>AY$12</v>
      </c>
      <c r="AZ3179" s="175" t="str">
        <f t="shared" si="4418"/>
        <v>AZ$12</v>
      </c>
      <c r="BA3179" s="175" t="str">
        <f t="shared" si="4418"/>
        <v>BA$12</v>
      </c>
      <c r="BB3179" s="175" t="str">
        <f t="shared" si="4418"/>
        <v>BB$12</v>
      </c>
      <c r="BC3179" s="175" t="str">
        <f t="shared" si="4418"/>
        <v>BC$12</v>
      </c>
      <c r="BD3179" s="175" t="str">
        <f t="shared" si="4418"/>
        <v>BD$12</v>
      </c>
      <c r="BE3179" s="175" t="str">
        <f t="shared" si="4418"/>
        <v>BE$12</v>
      </c>
      <c r="BF3179" s="175" t="str">
        <f t="shared" si="4418"/>
        <v>BF$12</v>
      </c>
      <c r="BG3179" s="175" t="str">
        <f t="shared" si="4418"/>
        <v>BG$12</v>
      </c>
      <c r="BH3179" s="175" t="str">
        <f t="shared" si="4418"/>
        <v>BH$12</v>
      </c>
      <c r="BI3179" s="175" t="str">
        <f t="shared" si="4418"/>
        <v>BI$12</v>
      </c>
      <c r="BJ3179" s="175" t="str">
        <f t="shared" si="4418"/>
        <v>BJ$12</v>
      </c>
      <c r="BK3179" s="175" t="str">
        <f t="shared" si="4418"/>
        <v>BK$12</v>
      </c>
      <c r="BL3179" s="175" t="str">
        <f t="shared" si="4418"/>
        <v>BL$12</v>
      </c>
      <c r="BM3179" s="175" t="str">
        <f t="shared" si="4418"/>
        <v>BM$12</v>
      </c>
      <c r="BN3179" s="175" t="str">
        <f t="shared" si="4418"/>
        <v>BN$12</v>
      </c>
      <c r="BO3179" s="175" t="str">
        <f t="shared" si="4418"/>
        <v>BO$12</v>
      </c>
      <c r="BP3179" s="175" t="str">
        <f t="shared" si="4418"/>
        <v>BP$12</v>
      </c>
      <c r="BQ3179" s="175" t="str">
        <f t="shared" si="4418"/>
        <v>BQ$12</v>
      </c>
      <c r="BR3179" s="175" t="str">
        <f t="shared" si="4418"/>
        <v>BR$12</v>
      </c>
      <c r="BS3179" s="175" t="str">
        <f t="shared" si="4418"/>
        <v>BS$12</v>
      </c>
      <c r="BT3179" s="175" t="str">
        <f t="shared" si="4418"/>
        <v>BT$12</v>
      </c>
      <c r="BU3179" s="175" t="str">
        <f t="shared" si="4418"/>
        <v>BU$12</v>
      </c>
      <c r="BV3179" s="175" t="str">
        <f t="shared" si="4418"/>
        <v>BV$12</v>
      </c>
      <c r="BW3179" s="175" t="str">
        <f t="shared" si="4418"/>
        <v>BW$12</v>
      </c>
      <c r="BX3179" s="175" t="str">
        <f t="shared" si="4418"/>
        <v>BX$12</v>
      </c>
      <c r="BY3179" s="175" t="str">
        <f t="shared" si="4418"/>
        <v>BY$12</v>
      </c>
      <c r="BZ3179" s="175" t="str">
        <f t="shared" si="4418"/>
        <v>BZ$12</v>
      </c>
      <c r="CA3179" s="175" t="str">
        <f t="shared" si="4418"/>
        <v>CA$12</v>
      </c>
      <c r="CB3179" s="175" t="str">
        <f t="shared" si="4418"/>
        <v>CB$12</v>
      </c>
      <c r="CC3179" s="175" t="str">
        <f t="shared" si="4418"/>
        <v>CC$12</v>
      </c>
      <c r="CD3179" s="175" t="str">
        <f t="shared" si="4418"/>
        <v>CD$12</v>
      </c>
      <c r="CE3179" s="175" t="str">
        <f t="shared" si="4418"/>
        <v>CE$12</v>
      </c>
      <c r="CF3179" s="175" t="str">
        <f t="shared" ref="CF3179:CK3179" si="4419">CF3162</f>
        <v>CF$12</v>
      </c>
      <c r="CG3179" s="175" t="str">
        <f t="shared" si="4419"/>
        <v>CG$12</v>
      </c>
      <c r="CH3179" s="175" t="str">
        <f t="shared" si="4419"/>
        <v>CH$12</v>
      </c>
      <c r="CI3179" s="175" t="str">
        <f t="shared" si="4419"/>
        <v>CI$12</v>
      </c>
      <c r="CJ3179" s="175" t="str">
        <f t="shared" si="4419"/>
        <v>CJ$12</v>
      </c>
      <c r="CK3179" s="175" t="str">
        <f t="shared" si="4419"/>
        <v>CK$12</v>
      </c>
      <c r="CL3179" s="175" t="str">
        <f t="shared" ref="CL3179" si="4420">CL3162</f>
        <v>CL$12</v>
      </c>
    </row>
    <row r="3180" spans="2:90" x14ac:dyDescent="0.4">
      <c r="B3180" s="132" t="str">
        <f t="shared" si="4416"/>
        <v>Primary volume driver</v>
      </c>
      <c r="D3180" t="s">
        <v>523</v>
      </c>
      <c r="E3180" s="8" t="str">
        <f t="shared" si="4406"/>
        <v>3180 WCPP-IS</v>
      </c>
      <c r="G3180" t="s">
        <v>332</v>
      </c>
      <c r="H3180" s="56"/>
      <c r="I3180" s="79"/>
      <c r="J3180" s="79"/>
      <c r="K3180" s="15"/>
      <c r="L3180" s="15"/>
      <c r="M3180" s="15"/>
      <c r="N3180" s="15"/>
      <c r="O3180" s="15"/>
      <c r="P3180" s="15"/>
      <c r="R3180" s="15"/>
      <c r="S3180" s="175" t="str">
        <f t="shared" ref="S3180" si="4421">S3163</f>
        <v>S$13</v>
      </c>
      <c r="T3180" s="175" t="str">
        <f t="shared" ref="T3180:CD3180" si="4422">T3163</f>
        <v>T$13</v>
      </c>
      <c r="U3180" s="175" t="str">
        <f t="shared" si="4422"/>
        <v>U$13</v>
      </c>
      <c r="V3180" s="175" t="str">
        <f t="shared" si="4422"/>
        <v>V$13</v>
      </c>
      <c r="W3180" s="175" t="str">
        <f t="shared" si="4422"/>
        <v>W$13</v>
      </c>
      <c r="X3180" s="175" t="str">
        <f t="shared" si="4422"/>
        <v>X$13</v>
      </c>
      <c r="Y3180" s="175" t="str">
        <f t="shared" si="4422"/>
        <v>Y$13</v>
      </c>
      <c r="Z3180" s="175" t="str">
        <f t="shared" si="4422"/>
        <v>Z$13</v>
      </c>
      <c r="AA3180" s="175" t="str">
        <f t="shared" si="4422"/>
        <v>AA$13</v>
      </c>
      <c r="AB3180" s="175" t="str">
        <f t="shared" si="4422"/>
        <v>AB$13</v>
      </c>
      <c r="AC3180" s="175" t="str">
        <f t="shared" si="4422"/>
        <v>AC$13</v>
      </c>
      <c r="AD3180" s="175" t="str">
        <f t="shared" si="4422"/>
        <v>AD$13</v>
      </c>
      <c r="AE3180" s="175" t="str">
        <f t="shared" si="4422"/>
        <v>AE$13</v>
      </c>
      <c r="AF3180" s="175" t="str">
        <f t="shared" si="4422"/>
        <v>AF$13</v>
      </c>
      <c r="AG3180" s="175" t="str">
        <f t="shared" si="4422"/>
        <v>AG$13</v>
      </c>
      <c r="AH3180" s="175" t="str">
        <f t="shared" si="4422"/>
        <v>AH$13</v>
      </c>
      <c r="AI3180" s="175" t="str">
        <f t="shared" si="4422"/>
        <v>AI$13</v>
      </c>
      <c r="AJ3180" s="175" t="str">
        <f t="shared" si="4422"/>
        <v>AJ$13</v>
      </c>
      <c r="AK3180" s="175" t="str">
        <f t="shared" si="4422"/>
        <v>AK$13</v>
      </c>
      <c r="AL3180" s="175" t="str">
        <f t="shared" si="4422"/>
        <v>AL$13</v>
      </c>
      <c r="AM3180" s="175" t="str">
        <f t="shared" si="4422"/>
        <v>AM$13</v>
      </c>
      <c r="AN3180" s="175" t="str">
        <f t="shared" si="4422"/>
        <v>AN$13</v>
      </c>
      <c r="AO3180" s="175" t="str">
        <f t="shared" si="4422"/>
        <v>AO$13</v>
      </c>
      <c r="AP3180" s="175" t="str">
        <f t="shared" si="4422"/>
        <v>AP$13</v>
      </c>
      <c r="AQ3180" s="175" t="str">
        <f t="shared" si="4422"/>
        <v>AQ$13</v>
      </c>
      <c r="AR3180" s="175" t="str">
        <f t="shared" si="4422"/>
        <v>AR$13</v>
      </c>
      <c r="AS3180" s="175" t="str">
        <f t="shared" si="4422"/>
        <v>AS$13</v>
      </c>
      <c r="AT3180" s="175" t="str">
        <f t="shared" si="4422"/>
        <v>AT$13</v>
      </c>
      <c r="AU3180" s="175" t="str">
        <f t="shared" si="4422"/>
        <v>AU$13</v>
      </c>
      <c r="AV3180" s="175" t="str">
        <f t="shared" si="4422"/>
        <v>AV$13</v>
      </c>
      <c r="AW3180" s="175" t="str">
        <f t="shared" si="4422"/>
        <v>AW$13</v>
      </c>
      <c r="AX3180" s="175" t="str">
        <f t="shared" si="4422"/>
        <v>AX$13</v>
      </c>
      <c r="AY3180" s="175" t="str">
        <f t="shared" si="4422"/>
        <v>AY$13</v>
      </c>
      <c r="AZ3180" s="175" t="str">
        <f t="shared" si="4422"/>
        <v>AZ$13</v>
      </c>
      <c r="BA3180" s="175" t="str">
        <f t="shared" si="4422"/>
        <v>BA$13</v>
      </c>
      <c r="BB3180" s="175" t="str">
        <f t="shared" si="4422"/>
        <v>BB$13</v>
      </c>
      <c r="BC3180" s="175" t="str">
        <f t="shared" si="4422"/>
        <v>BC$13</v>
      </c>
      <c r="BD3180" s="175" t="str">
        <f t="shared" si="4422"/>
        <v>BD$13</v>
      </c>
      <c r="BE3180" s="175" t="str">
        <f t="shared" si="4422"/>
        <v>BE$13</v>
      </c>
      <c r="BF3180" s="175" t="str">
        <f t="shared" si="4422"/>
        <v>BF$13</v>
      </c>
      <c r="BG3180" s="175" t="str">
        <f t="shared" si="4422"/>
        <v>BG$13</v>
      </c>
      <c r="BH3180" s="175" t="str">
        <f t="shared" si="4422"/>
        <v>BH$13</v>
      </c>
      <c r="BI3180" s="175" t="str">
        <f t="shared" si="4422"/>
        <v>BI$13</v>
      </c>
      <c r="BJ3180" s="175" t="str">
        <f t="shared" si="4422"/>
        <v>BJ$13</v>
      </c>
      <c r="BK3180" s="175" t="str">
        <f t="shared" si="4422"/>
        <v>BK$13</v>
      </c>
      <c r="BL3180" s="175" t="str">
        <f t="shared" si="4422"/>
        <v>BL$13</v>
      </c>
      <c r="BM3180" s="175" t="str">
        <f t="shared" si="4422"/>
        <v>BM$13</v>
      </c>
      <c r="BN3180" s="175" t="str">
        <f t="shared" si="4422"/>
        <v>BN$13</v>
      </c>
      <c r="BO3180" s="175" t="str">
        <f t="shared" si="4422"/>
        <v>BO$13</v>
      </c>
      <c r="BP3180" s="175" t="str">
        <f t="shared" si="4422"/>
        <v>BP$13</v>
      </c>
      <c r="BQ3180" s="175" t="str">
        <f t="shared" si="4422"/>
        <v>BQ$13</v>
      </c>
      <c r="BR3180" s="175" t="str">
        <f t="shared" si="4422"/>
        <v>BR$13</v>
      </c>
      <c r="BS3180" s="175" t="str">
        <f t="shared" si="4422"/>
        <v>BS$13</v>
      </c>
      <c r="BT3180" s="175" t="str">
        <f t="shared" si="4422"/>
        <v>BT$13</v>
      </c>
      <c r="BU3180" s="175" t="str">
        <f t="shared" si="4422"/>
        <v>BU$13</v>
      </c>
      <c r="BV3180" s="175" t="str">
        <f t="shared" si="4422"/>
        <v>BV$13</v>
      </c>
      <c r="BW3180" s="175" t="str">
        <f t="shared" si="4422"/>
        <v>BW$13</v>
      </c>
      <c r="BX3180" s="175" t="str">
        <f t="shared" si="4422"/>
        <v>BX$13</v>
      </c>
      <c r="BY3180" s="175" t="str">
        <f t="shared" si="4422"/>
        <v>BY$13</v>
      </c>
      <c r="BZ3180" s="175" t="str">
        <f t="shared" si="4422"/>
        <v>BZ$13</v>
      </c>
      <c r="CA3180" s="175" t="str">
        <f t="shared" si="4422"/>
        <v>CA$13</v>
      </c>
      <c r="CB3180" s="175" t="str">
        <f t="shared" si="4422"/>
        <v>CB$13</v>
      </c>
      <c r="CC3180" s="175" t="str">
        <f t="shared" si="4422"/>
        <v>CC$13</v>
      </c>
      <c r="CD3180" s="175" t="str">
        <f t="shared" si="4422"/>
        <v>CD$13</v>
      </c>
      <c r="CE3180" s="175" t="str">
        <f t="shared" ref="CE3180:CK3180" si="4423">CE3163</f>
        <v>CE$13</v>
      </c>
      <c r="CF3180" s="175" t="str">
        <f t="shared" si="4423"/>
        <v>CF$13</v>
      </c>
      <c r="CG3180" s="175" t="str">
        <f t="shared" si="4423"/>
        <v>CG$13</v>
      </c>
      <c r="CH3180" s="175" t="str">
        <f t="shared" si="4423"/>
        <v>CH$13</v>
      </c>
      <c r="CI3180" s="175" t="str">
        <f t="shared" si="4423"/>
        <v>CI$13</v>
      </c>
      <c r="CJ3180" s="175" t="str">
        <f t="shared" si="4423"/>
        <v>CJ$13</v>
      </c>
      <c r="CK3180" s="175" t="str">
        <f t="shared" si="4423"/>
        <v>CK$13</v>
      </c>
      <c r="CL3180" s="175" t="str">
        <f t="shared" ref="CL3180" si="4424">CL3163</f>
        <v>CL$13</v>
      </c>
    </row>
    <row r="3181" spans="2:90" x14ac:dyDescent="0.4">
      <c r="B3181" s="132" t="str">
        <f t="shared" si="4416"/>
        <v>Simple accounts payble - IS driven:</v>
      </c>
      <c r="D3181" t="s">
        <v>523</v>
      </c>
      <c r="E3181" s="8" t="str">
        <f t="shared" si="4406"/>
        <v>3181 WCPP-IS</v>
      </c>
      <c r="G3181" t="s">
        <v>332</v>
      </c>
      <c r="H3181" s="12"/>
      <c r="I3181" s="60"/>
      <c r="J3181" s="60"/>
      <c r="K3181" s="15"/>
      <c r="L3181" s="15"/>
      <c r="M3181" s="15"/>
      <c r="N3181" s="15"/>
      <c r="O3181" s="15"/>
      <c r="P3181" s="15"/>
      <c r="R3181" s="15"/>
      <c r="S3181" s="175">
        <f t="shared" ref="S3181" si="4425">S3164</f>
        <v>0</v>
      </c>
      <c r="T3181" s="175">
        <f t="shared" ref="T3181:CD3181" si="4426">T3164</f>
        <v>0</v>
      </c>
      <c r="U3181" s="175">
        <f t="shared" si="4426"/>
        <v>0</v>
      </c>
      <c r="V3181" s="175">
        <f t="shared" si="4426"/>
        <v>0</v>
      </c>
      <c r="W3181" s="175">
        <f t="shared" si="4426"/>
        <v>0</v>
      </c>
      <c r="X3181" s="175">
        <f t="shared" si="4426"/>
        <v>0</v>
      </c>
      <c r="Y3181" s="175">
        <f t="shared" si="4426"/>
        <v>0</v>
      </c>
      <c r="Z3181" s="175">
        <f t="shared" si="4426"/>
        <v>0</v>
      </c>
      <c r="AA3181" s="175">
        <f t="shared" si="4426"/>
        <v>0</v>
      </c>
      <c r="AB3181" s="175">
        <f t="shared" si="4426"/>
        <v>0</v>
      </c>
      <c r="AC3181" s="175">
        <f t="shared" si="4426"/>
        <v>0</v>
      </c>
      <c r="AD3181" s="175">
        <f t="shared" si="4426"/>
        <v>0</v>
      </c>
      <c r="AE3181" s="175">
        <f t="shared" si="4426"/>
        <v>0</v>
      </c>
      <c r="AF3181" s="175">
        <f t="shared" si="4426"/>
        <v>0</v>
      </c>
      <c r="AG3181" s="175">
        <f t="shared" si="4426"/>
        <v>0</v>
      </c>
      <c r="AH3181" s="175">
        <f t="shared" si="4426"/>
        <v>0</v>
      </c>
      <c r="AI3181" s="175">
        <f t="shared" si="4426"/>
        <v>0</v>
      </c>
      <c r="AJ3181" s="175">
        <f t="shared" si="4426"/>
        <v>0</v>
      </c>
      <c r="AK3181" s="175">
        <f t="shared" si="4426"/>
        <v>0</v>
      </c>
      <c r="AL3181" s="175">
        <f t="shared" si="4426"/>
        <v>0</v>
      </c>
      <c r="AM3181" s="175">
        <f t="shared" si="4426"/>
        <v>0</v>
      </c>
      <c r="AN3181" s="175">
        <f t="shared" si="4426"/>
        <v>0</v>
      </c>
      <c r="AO3181" s="175">
        <f t="shared" si="4426"/>
        <v>0</v>
      </c>
      <c r="AP3181" s="175">
        <f t="shared" si="4426"/>
        <v>0</v>
      </c>
      <c r="AQ3181" s="175">
        <f t="shared" si="4426"/>
        <v>0</v>
      </c>
      <c r="AR3181" s="175">
        <f t="shared" si="4426"/>
        <v>0</v>
      </c>
      <c r="AS3181" s="175">
        <f t="shared" si="4426"/>
        <v>0</v>
      </c>
      <c r="AT3181" s="175">
        <f t="shared" si="4426"/>
        <v>0</v>
      </c>
      <c r="AU3181" s="175">
        <f t="shared" si="4426"/>
        <v>0</v>
      </c>
      <c r="AV3181" s="175">
        <f t="shared" si="4426"/>
        <v>0</v>
      </c>
      <c r="AW3181" s="175">
        <f t="shared" si="4426"/>
        <v>0</v>
      </c>
      <c r="AX3181" s="175">
        <f t="shared" si="4426"/>
        <v>0</v>
      </c>
      <c r="AY3181" s="175">
        <f t="shared" si="4426"/>
        <v>0</v>
      </c>
      <c r="AZ3181" s="175">
        <f t="shared" si="4426"/>
        <v>0</v>
      </c>
      <c r="BA3181" s="175">
        <f t="shared" si="4426"/>
        <v>0</v>
      </c>
      <c r="BB3181" s="175">
        <f t="shared" si="4426"/>
        <v>0</v>
      </c>
      <c r="BC3181" s="175">
        <f t="shared" si="4426"/>
        <v>0</v>
      </c>
      <c r="BD3181" s="175">
        <f t="shared" si="4426"/>
        <v>0</v>
      </c>
      <c r="BE3181" s="175">
        <f t="shared" si="4426"/>
        <v>0</v>
      </c>
      <c r="BF3181" s="175">
        <f t="shared" si="4426"/>
        <v>0</v>
      </c>
      <c r="BG3181" s="175">
        <f t="shared" si="4426"/>
        <v>0</v>
      </c>
      <c r="BH3181" s="175">
        <f t="shared" si="4426"/>
        <v>0</v>
      </c>
      <c r="BI3181" s="175">
        <f t="shared" si="4426"/>
        <v>0</v>
      </c>
      <c r="BJ3181" s="175">
        <f t="shared" si="4426"/>
        <v>0</v>
      </c>
      <c r="BK3181" s="175">
        <f t="shared" si="4426"/>
        <v>0</v>
      </c>
      <c r="BL3181" s="175">
        <f t="shared" si="4426"/>
        <v>0</v>
      </c>
      <c r="BM3181" s="175">
        <f t="shared" si="4426"/>
        <v>0</v>
      </c>
      <c r="BN3181" s="175">
        <f t="shared" si="4426"/>
        <v>0</v>
      </c>
      <c r="BO3181" s="175">
        <f t="shared" si="4426"/>
        <v>0</v>
      </c>
      <c r="BP3181" s="175">
        <f t="shared" si="4426"/>
        <v>0</v>
      </c>
      <c r="BQ3181" s="175">
        <f t="shared" si="4426"/>
        <v>0</v>
      </c>
      <c r="BR3181" s="175">
        <f t="shared" si="4426"/>
        <v>0</v>
      </c>
      <c r="BS3181" s="175">
        <f t="shared" si="4426"/>
        <v>0</v>
      </c>
      <c r="BT3181" s="175">
        <f t="shared" si="4426"/>
        <v>0</v>
      </c>
      <c r="BU3181" s="175">
        <f t="shared" si="4426"/>
        <v>0</v>
      </c>
      <c r="BV3181" s="175">
        <f t="shared" si="4426"/>
        <v>0</v>
      </c>
      <c r="BW3181" s="175">
        <f t="shared" si="4426"/>
        <v>0</v>
      </c>
      <c r="BX3181" s="175">
        <f t="shared" si="4426"/>
        <v>0</v>
      </c>
      <c r="BY3181" s="175">
        <f t="shared" si="4426"/>
        <v>0</v>
      </c>
      <c r="BZ3181" s="175">
        <f t="shared" si="4426"/>
        <v>0</v>
      </c>
      <c r="CA3181" s="175">
        <f t="shared" si="4426"/>
        <v>0</v>
      </c>
      <c r="CB3181" s="175">
        <f t="shared" si="4426"/>
        <v>0</v>
      </c>
      <c r="CC3181" s="175">
        <f t="shared" si="4426"/>
        <v>0</v>
      </c>
      <c r="CD3181" s="175">
        <f t="shared" si="4426"/>
        <v>0</v>
      </c>
      <c r="CE3181" s="175">
        <f t="shared" ref="CE3181:CK3181" si="4427">CE3164</f>
        <v>0</v>
      </c>
      <c r="CF3181" s="175">
        <f t="shared" si="4427"/>
        <v>0</v>
      </c>
      <c r="CG3181" s="175">
        <f t="shared" si="4427"/>
        <v>0</v>
      </c>
      <c r="CH3181" s="175">
        <f t="shared" si="4427"/>
        <v>0</v>
      </c>
      <c r="CI3181" s="175">
        <f t="shared" si="4427"/>
        <v>0</v>
      </c>
      <c r="CJ3181" s="175">
        <f t="shared" si="4427"/>
        <v>0</v>
      </c>
      <c r="CK3181" s="175">
        <f t="shared" si="4427"/>
        <v>0</v>
      </c>
      <c r="CL3181" s="175">
        <f t="shared" ref="CL3181" si="4428">CL3164</f>
        <v>0</v>
      </c>
    </row>
    <row r="3182" spans="2:90" x14ac:dyDescent="0.4">
      <c r="B3182" s="187" t="str">
        <f>SUBSTITUTE(TRIM(MID(B3168, SEARCH("-", B3168) + 1, LEN(B3168))),":","")</f>
        <v>IS driven</v>
      </c>
      <c r="D3182" t="s">
        <v>523</v>
      </c>
      <c r="E3182" s="8" t="str">
        <f t="shared" si="4406"/>
        <v>3182 WCPP-IS</v>
      </c>
      <c r="G3182" t="s">
        <v>332</v>
      </c>
      <c r="H3182" s="12"/>
      <c r="I3182" s="60"/>
      <c r="J3182" s="60"/>
      <c r="K3182" s="15"/>
      <c r="L3182" s="15"/>
      <c r="M3182" s="15"/>
      <c r="N3182" s="15"/>
      <c r="O3182" s="15"/>
      <c r="P3182" s="15"/>
      <c r="R3182" s="15"/>
    </row>
    <row r="3183" spans="2:90" x14ac:dyDescent="0.4">
      <c r="B3183" s="132" t="str">
        <f t="shared" si="4416"/>
        <v>Secondary revenue driver</v>
      </c>
      <c r="D3183" t="s">
        <v>523</v>
      </c>
      <c r="E3183" s="8" t="str">
        <f t="shared" si="4406"/>
        <v>3183 WCPP-IS</v>
      </c>
      <c r="G3183" t="s">
        <v>332</v>
      </c>
      <c r="H3183" s="12"/>
      <c r="I3183" s="60"/>
      <c r="J3183" s="60"/>
      <c r="K3183" s="15"/>
      <c r="L3183" s="15"/>
      <c r="M3183" s="15"/>
      <c r="N3183" s="15"/>
      <c r="O3183" s="15"/>
      <c r="P3183" s="15"/>
      <c r="R3183" s="15"/>
      <c r="S3183" s="208" t="str">
        <f t="shared" ref="S3183" si="4429">ADDRESS(ROW(S3172),COLUMN(S3172),2)</f>
        <v>S$3172</v>
      </c>
      <c r="T3183" s="208" t="str">
        <f t="shared" ref="T3183:AX3183" si="4430">ADDRESS(ROW(T3172),COLUMN(T3172),2)</f>
        <v>T$3172</v>
      </c>
      <c r="U3183" s="208" t="str">
        <f t="shared" si="4430"/>
        <v>U$3172</v>
      </c>
      <c r="V3183" s="208" t="str">
        <f t="shared" si="4430"/>
        <v>V$3172</v>
      </c>
      <c r="W3183" s="208" t="str">
        <f t="shared" si="4430"/>
        <v>W$3172</v>
      </c>
      <c r="X3183" s="208" t="str">
        <f t="shared" si="4430"/>
        <v>X$3172</v>
      </c>
      <c r="Y3183" s="208" t="str">
        <f t="shared" si="4430"/>
        <v>Y$3172</v>
      </c>
      <c r="Z3183" s="208" t="str">
        <f t="shared" si="4430"/>
        <v>Z$3172</v>
      </c>
      <c r="AA3183" s="208" t="str">
        <f t="shared" si="4430"/>
        <v>AA$3172</v>
      </c>
      <c r="AB3183" s="208" t="str">
        <f t="shared" si="4430"/>
        <v>AB$3172</v>
      </c>
      <c r="AC3183" s="208" t="str">
        <f t="shared" si="4430"/>
        <v>AC$3172</v>
      </c>
      <c r="AD3183" s="208" t="str">
        <f t="shared" si="4430"/>
        <v>AD$3172</v>
      </c>
      <c r="AE3183" s="208" t="str">
        <f t="shared" si="4430"/>
        <v>AE$3172</v>
      </c>
      <c r="AF3183" s="208" t="str">
        <f t="shared" si="4430"/>
        <v>AF$3172</v>
      </c>
      <c r="AG3183" s="208" t="str">
        <f t="shared" si="4430"/>
        <v>AG$3172</v>
      </c>
      <c r="AH3183" s="208" t="str">
        <f t="shared" si="4430"/>
        <v>AH$3172</v>
      </c>
      <c r="AI3183" s="208" t="str">
        <f t="shared" si="4430"/>
        <v>AI$3172</v>
      </c>
      <c r="AJ3183" s="208" t="str">
        <f t="shared" si="4430"/>
        <v>AJ$3172</v>
      </c>
      <c r="AK3183" s="208" t="str">
        <f t="shared" si="4430"/>
        <v>AK$3172</v>
      </c>
      <c r="AL3183" s="208" t="str">
        <f t="shared" si="4430"/>
        <v>AL$3172</v>
      </c>
      <c r="AM3183" s="208" t="str">
        <f t="shared" si="4430"/>
        <v>AM$3172</v>
      </c>
      <c r="AN3183" s="208" t="str">
        <f t="shared" si="4430"/>
        <v>AN$3172</v>
      </c>
      <c r="AO3183" s="208" t="str">
        <f t="shared" si="4430"/>
        <v>AO$3172</v>
      </c>
      <c r="AP3183" s="208" t="str">
        <f t="shared" si="4430"/>
        <v>AP$3172</v>
      </c>
      <c r="AQ3183" s="208" t="str">
        <f t="shared" si="4430"/>
        <v>AQ$3172</v>
      </c>
      <c r="AR3183" s="208" t="str">
        <f t="shared" si="4430"/>
        <v>AR$3172</v>
      </c>
      <c r="AS3183" s="208" t="str">
        <f t="shared" si="4430"/>
        <v>AS$3172</v>
      </c>
      <c r="AT3183" s="208" t="str">
        <f t="shared" si="4430"/>
        <v>AT$3172</v>
      </c>
      <c r="AU3183" s="208" t="str">
        <f t="shared" si="4430"/>
        <v>AU$3172</v>
      </c>
      <c r="AV3183" s="208" t="str">
        <f t="shared" si="4430"/>
        <v>AV$3172</v>
      </c>
      <c r="AW3183" s="208" t="str">
        <f t="shared" si="4430"/>
        <v>AW$3172</v>
      </c>
      <c r="AX3183" s="208" t="str">
        <f t="shared" si="4430"/>
        <v>AX$3172</v>
      </c>
      <c r="AY3183" s="208" t="str">
        <f t="shared" ref="AY3183:CD3183" si="4431">ADDRESS(ROW(AY3172),COLUMN(AY3172),2)</f>
        <v>AY$3172</v>
      </c>
      <c r="AZ3183" s="208" t="str">
        <f t="shared" si="4431"/>
        <v>AZ$3172</v>
      </c>
      <c r="BA3183" s="208" t="str">
        <f t="shared" si="4431"/>
        <v>BA$3172</v>
      </c>
      <c r="BB3183" s="208" t="str">
        <f t="shared" si="4431"/>
        <v>BB$3172</v>
      </c>
      <c r="BC3183" s="208" t="str">
        <f t="shared" si="4431"/>
        <v>BC$3172</v>
      </c>
      <c r="BD3183" s="208" t="str">
        <f t="shared" si="4431"/>
        <v>BD$3172</v>
      </c>
      <c r="BE3183" s="208" t="str">
        <f t="shared" si="4431"/>
        <v>BE$3172</v>
      </c>
      <c r="BF3183" s="208" t="str">
        <f t="shared" si="4431"/>
        <v>BF$3172</v>
      </c>
      <c r="BG3183" s="208" t="str">
        <f t="shared" si="4431"/>
        <v>BG$3172</v>
      </c>
      <c r="BH3183" s="208" t="str">
        <f t="shared" si="4431"/>
        <v>BH$3172</v>
      </c>
      <c r="BI3183" s="208" t="str">
        <f t="shared" si="4431"/>
        <v>BI$3172</v>
      </c>
      <c r="BJ3183" s="208" t="str">
        <f t="shared" si="4431"/>
        <v>BJ$3172</v>
      </c>
      <c r="BK3183" s="208" t="str">
        <f t="shared" si="4431"/>
        <v>BK$3172</v>
      </c>
      <c r="BL3183" s="208" t="str">
        <f t="shared" si="4431"/>
        <v>BL$3172</v>
      </c>
      <c r="BM3183" s="208" t="str">
        <f t="shared" si="4431"/>
        <v>BM$3172</v>
      </c>
      <c r="BN3183" s="208" t="str">
        <f t="shared" si="4431"/>
        <v>BN$3172</v>
      </c>
      <c r="BO3183" s="208" t="str">
        <f t="shared" si="4431"/>
        <v>BO$3172</v>
      </c>
      <c r="BP3183" s="208" t="str">
        <f t="shared" si="4431"/>
        <v>BP$3172</v>
      </c>
      <c r="BQ3183" s="208" t="str">
        <f t="shared" si="4431"/>
        <v>BQ$3172</v>
      </c>
      <c r="BR3183" s="208" t="str">
        <f t="shared" si="4431"/>
        <v>BR$3172</v>
      </c>
      <c r="BS3183" s="208" t="str">
        <f t="shared" si="4431"/>
        <v>BS$3172</v>
      </c>
      <c r="BT3183" s="208" t="str">
        <f t="shared" si="4431"/>
        <v>BT$3172</v>
      </c>
      <c r="BU3183" s="208" t="str">
        <f t="shared" si="4431"/>
        <v>BU$3172</v>
      </c>
      <c r="BV3183" s="208" t="str">
        <f t="shared" si="4431"/>
        <v>BV$3172</v>
      </c>
      <c r="BW3183" s="208" t="str">
        <f t="shared" si="4431"/>
        <v>BW$3172</v>
      </c>
      <c r="BX3183" s="208" t="str">
        <f t="shared" si="4431"/>
        <v>BX$3172</v>
      </c>
      <c r="BY3183" s="208" t="str">
        <f t="shared" si="4431"/>
        <v>BY$3172</v>
      </c>
      <c r="BZ3183" s="208" t="str">
        <f t="shared" si="4431"/>
        <v>BZ$3172</v>
      </c>
      <c r="CA3183" s="208" t="str">
        <f t="shared" si="4431"/>
        <v>CA$3172</v>
      </c>
      <c r="CB3183" s="208" t="str">
        <f t="shared" si="4431"/>
        <v>CB$3172</v>
      </c>
      <c r="CC3183" s="208" t="str">
        <f t="shared" si="4431"/>
        <v>CC$3172</v>
      </c>
      <c r="CD3183" s="208" t="str">
        <f t="shared" si="4431"/>
        <v>CD$3172</v>
      </c>
      <c r="CE3183" s="208" t="str">
        <f t="shared" ref="CE3183:CK3183" si="4432">ADDRESS(ROW(CE3172),COLUMN(CE3172),2)</f>
        <v>CE$3172</v>
      </c>
      <c r="CF3183" s="208" t="str">
        <f t="shared" si="4432"/>
        <v>CF$3172</v>
      </c>
      <c r="CG3183" s="208" t="str">
        <f t="shared" si="4432"/>
        <v>CG$3172</v>
      </c>
      <c r="CH3183" s="208" t="str">
        <f t="shared" si="4432"/>
        <v>CH$3172</v>
      </c>
      <c r="CI3183" s="208" t="str">
        <f t="shared" si="4432"/>
        <v>CI$3172</v>
      </c>
      <c r="CJ3183" s="208" t="str">
        <f t="shared" si="4432"/>
        <v>CJ$3172</v>
      </c>
      <c r="CK3183" s="208" t="str">
        <f t="shared" si="4432"/>
        <v>CK$3172</v>
      </c>
      <c r="CL3183" s="208" t="str">
        <f t="shared" ref="CL3183" si="4433">ADDRESS(ROW(CL3172),COLUMN(CL3172),2)</f>
        <v>CL$3172</v>
      </c>
    </row>
    <row r="3184" spans="2:90" x14ac:dyDescent="0.4">
      <c r="B3184" s="132" t="str">
        <f t="shared" si="4416"/>
        <v>Secondary volume driver</v>
      </c>
      <c r="D3184" t="s">
        <v>523</v>
      </c>
      <c r="E3184" s="8" t="str">
        <f t="shared" si="4406"/>
        <v>3184 WCPP-IS</v>
      </c>
      <c r="G3184" t="s">
        <v>332</v>
      </c>
      <c r="S3184" s="208" t="str">
        <f t="shared" ref="S3184" si="4434">ADDRESS(ROW(S3171),COLUMN(S3171),2)</f>
        <v>S$3171</v>
      </c>
      <c r="T3184" s="208" t="str">
        <f t="shared" ref="T3184:CD3184" si="4435">ADDRESS(ROW(T3171),COLUMN(T3171),2)</f>
        <v>T$3171</v>
      </c>
      <c r="U3184" s="208" t="str">
        <f t="shared" si="4435"/>
        <v>U$3171</v>
      </c>
      <c r="V3184" s="208" t="str">
        <f t="shared" si="4435"/>
        <v>V$3171</v>
      </c>
      <c r="W3184" s="208" t="str">
        <f t="shared" si="4435"/>
        <v>W$3171</v>
      </c>
      <c r="X3184" s="208" t="str">
        <f t="shared" si="4435"/>
        <v>X$3171</v>
      </c>
      <c r="Y3184" s="208" t="str">
        <f t="shared" si="4435"/>
        <v>Y$3171</v>
      </c>
      <c r="Z3184" s="208" t="str">
        <f t="shared" si="4435"/>
        <v>Z$3171</v>
      </c>
      <c r="AA3184" s="208" t="str">
        <f t="shared" si="4435"/>
        <v>AA$3171</v>
      </c>
      <c r="AB3184" s="208" t="str">
        <f t="shared" si="4435"/>
        <v>AB$3171</v>
      </c>
      <c r="AC3184" s="208" t="str">
        <f t="shared" si="4435"/>
        <v>AC$3171</v>
      </c>
      <c r="AD3184" s="208" t="str">
        <f t="shared" si="4435"/>
        <v>AD$3171</v>
      </c>
      <c r="AE3184" s="208" t="str">
        <f t="shared" si="4435"/>
        <v>AE$3171</v>
      </c>
      <c r="AF3184" s="208" t="str">
        <f t="shared" si="4435"/>
        <v>AF$3171</v>
      </c>
      <c r="AG3184" s="208" t="str">
        <f t="shared" si="4435"/>
        <v>AG$3171</v>
      </c>
      <c r="AH3184" s="208" t="str">
        <f t="shared" si="4435"/>
        <v>AH$3171</v>
      </c>
      <c r="AI3184" s="208" t="str">
        <f t="shared" si="4435"/>
        <v>AI$3171</v>
      </c>
      <c r="AJ3184" s="208" t="str">
        <f t="shared" si="4435"/>
        <v>AJ$3171</v>
      </c>
      <c r="AK3184" s="208" t="str">
        <f t="shared" si="4435"/>
        <v>AK$3171</v>
      </c>
      <c r="AL3184" s="208" t="str">
        <f t="shared" si="4435"/>
        <v>AL$3171</v>
      </c>
      <c r="AM3184" s="208" t="str">
        <f t="shared" si="4435"/>
        <v>AM$3171</v>
      </c>
      <c r="AN3184" s="208" t="str">
        <f t="shared" si="4435"/>
        <v>AN$3171</v>
      </c>
      <c r="AO3184" s="208" t="str">
        <f t="shared" si="4435"/>
        <v>AO$3171</v>
      </c>
      <c r="AP3184" s="208" t="str">
        <f t="shared" si="4435"/>
        <v>AP$3171</v>
      </c>
      <c r="AQ3184" s="208" t="str">
        <f t="shared" si="4435"/>
        <v>AQ$3171</v>
      </c>
      <c r="AR3184" s="208" t="str">
        <f t="shared" si="4435"/>
        <v>AR$3171</v>
      </c>
      <c r="AS3184" s="208" t="str">
        <f t="shared" si="4435"/>
        <v>AS$3171</v>
      </c>
      <c r="AT3184" s="208" t="str">
        <f t="shared" si="4435"/>
        <v>AT$3171</v>
      </c>
      <c r="AU3184" s="208" t="str">
        <f t="shared" si="4435"/>
        <v>AU$3171</v>
      </c>
      <c r="AV3184" s="208" t="str">
        <f t="shared" si="4435"/>
        <v>AV$3171</v>
      </c>
      <c r="AW3184" s="208" t="str">
        <f t="shared" si="4435"/>
        <v>AW$3171</v>
      </c>
      <c r="AX3184" s="208" t="str">
        <f t="shared" si="4435"/>
        <v>AX$3171</v>
      </c>
      <c r="AY3184" s="208" t="str">
        <f t="shared" si="4435"/>
        <v>AY$3171</v>
      </c>
      <c r="AZ3184" s="208" t="str">
        <f t="shared" si="4435"/>
        <v>AZ$3171</v>
      </c>
      <c r="BA3184" s="208" t="str">
        <f t="shared" si="4435"/>
        <v>BA$3171</v>
      </c>
      <c r="BB3184" s="208" t="str">
        <f t="shared" si="4435"/>
        <v>BB$3171</v>
      </c>
      <c r="BC3184" s="208" t="str">
        <f t="shared" si="4435"/>
        <v>BC$3171</v>
      </c>
      <c r="BD3184" s="208" t="str">
        <f t="shared" si="4435"/>
        <v>BD$3171</v>
      </c>
      <c r="BE3184" s="208" t="str">
        <f t="shared" si="4435"/>
        <v>BE$3171</v>
      </c>
      <c r="BF3184" s="208" t="str">
        <f t="shared" si="4435"/>
        <v>BF$3171</v>
      </c>
      <c r="BG3184" s="208" t="str">
        <f t="shared" si="4435"/>
        <v>BG$3171</v>
      </c>
      <c r="BH3184" s="208" t="str">
        <f t="shared" si="4435"/>
        <v>BH$3171</v>
      </c>
      <c r="BI3184" s="208" t="str">
        <f t="shared" si="4435"/>
        <v>BI$3171</v>
      </c>
      <c r="BJ3184" s="208" t="str">
        <f t="shared" si="4435"/>
        <v>BJ$3171</v>
      </c>
      <c r="BK3184" s="208" t="str">
        <f t="shared" si="4435"/>
        <v>BK$3171</v>
      </c>
      <c r="BL3184" s="208" t="str">
        <f t="shared" si="4435"/>
        <v>BL$3171</v>
      </c>
      <c r="BM3184" s="208" t="str">
        <f t="shared" si="4435"/>
        <v>BM$3171</v>
      </c>
      <c r="BN3184" s="208" t="str">
        <f t="shared" si="4435"/>
        <v>BN$3171</v>
      </c>
      <c r="BO3184" s="208" t="str">
        <f t="shared" si="4435"/>
        <v>BO$3171</v>
      </c>
      <c r="BP3184" s="208" t="str">
        <f t="shared" si="4435"/>
        <v>BP$3171</v>
      </c>
      <c r="BQ3184" s="208" t="str">
        <f t="shared" si="4435"/>
        <v>BQ$3171</v>
      </c>
      <c r="BR3184" s="208" t="str">
        <f t="shared" si="4435"/>
        <v>BR$3171</v>
      </c>
      <c r="BS3184" s="208" t="str">
        <f t="shared" si="4435"/>
        <v>BS$3171</v>
      </c>
      <c r="BT3184" s="208" t="str">
        <f t="shared" si="4435"/>
        <v>BT$3171</v>
      </c>
      <c r="BU3184" s="208" t="str">
        <f t="shared" si="4435"/>
        <v>BU$3171</v>
      </c>
      <c r="BV3184" s="208" t="str">
        <f t="shared" si="4435"/>
        <v>BV$3171</v>
      </c>
      <c r="BW3184" s="208" t="str">
        <f t="shared" si="4435"/>
        <v>BW$3171</v>
      </c>
      <c r="BX3184" s="208" t="str">
        <f t="shared" si="4435"/>
        <v>BX$3171</v>
      </c>
      <c r="BY3184" s="208" t="str">
        <f t="shared" si="4435"/>
        <v>BY$3171</v>
      </c>
      <c r="BZ3184" s="208" t="str">
        <f t="shared" si="4435"/>
        <v>BZ$3171</v>
      </c>
      <c r="CA3184" s="208" t="str">
        <f t="shared" si="4435"/>
        <v>CA$3171</v>
      </c>
      <c r="CB3184" s="208" t="str">
        <f t="shared" si="4435"/>
        <v>CB$3171</v>
      </c>
      <c r="CC3184" s="208" t="str">
        <f t="shared" si="4435"/>
        <v>CC$3171</v>
      </c>
      <c r="CD3184" s="208" t="str">
        <f t="shared" si="4435"/>
        <v>CD$3171</v>
      </c>
      <c r="CE3184" s="208" t="str">
        <f t="shared" ref="CE3184:CK3184" si="4436">ADDRESS(ROW(CE3171),COLUMN(CE3171),2)</f>
        <v>CE$3171</v>
      </c>
      <c r="CF3184" s="208" t="str">
        <f t="shared" si="4436"/>
        <v>CF$3171</v>
      </c>
      <c r="CG3184" s="208" t="str">
        <f t="shared" si="4436"/>
        <v>CG$3171</v>
      </c>
      <c r="CH3184" s="208" t="str">
        <f t="shared" si="4436"/>
        <v>CH$3171</v>
      </c>
      <c r="CI3184" s="208" t="str">
        <f t="shared" si="4436"/>
        <v>CI$3171</v>
      </c>
      <c r="CJ3184" s="208" t="str">
        <f t="shared" si="4436"/>
        <v>CJ$3171</v>
      </c>
      <c r="CK3184" s="208" t="str">
        <f t="shared" si="4436"/>
        <v>CK$3171</v>
      </c>
      <c r="CL3184" s="208" t="str">
        <f t="shared" ref="CL3184" si="4437">ADDRESS(ROW(CL3171),COLUMN(CL3171),2)</f>
        <v>CL$3171</v>
      </c>
    </row>
    <row r="3186" spans="2:90" x14ac:dyDescent="0.4">
      <c r="B3186" s="171" t="s">
        <v>490</v>
      </c>
      <c r="E3186" s="8"/>
      <c r="H3186" s="170"/>
      <c r="I3186" s="172"/>
      <c r="J3186" s="172"/>
      <c r="K3186" s="193"/>
      <c r="L3186" s="193"/>
      <c r="M3186" s="193"/>
      <c r="N3186" s="193"/>
      <c r="O3186" s="193"/>
      <c r="P3186" s="193"/>
      <c r="R3186" s="194"/>
      <c r="S3186" s="170"/>
      <c r="T3186" s="170"/>
      <c r="U3186" s="170"/>
      <c r="V3186" s="170"/>
      <c r="W3186" s="170"/>
      <c r="X3186" s="170"/>
      <c r="Y3186" s="170"/>
      <c r="Z3186" s="170"/>
      <c r="AA3186" s="170"/>
      <c r="AB3186" s="170"/>
      <c r="AC3186" s="170"/>
      <c r="AD3186" s="170"/>
      <c r="AE3186" s="170"/>
      <c r="AF3186" s="170"/>
      <c r="AG3186" s="170"/>
      <c r="AH3186" s="170"/>
      <c r="AI3186" s="170"/>
      <c r="AJ3186" s="170"/>
      <c r="AK3186" s="170"/>
      <c r="AL3186" s="170"/>
      <c r="AM3186" s="170"/>
      <c r="AN3186" s="170"/>
      <c r="AO3186" s="170"/>
      <c r="AP3186" s="170"/>
      <c r="AQ3186" s="170"/>
      <c r="AR3186" s="170"/>
      <c r="AS3186" s="170"/>
      <c r="AT3186" s="170"/>
      <c r="AU3186" s="170"/>
      <c r="AV3186" s="170"/>
      <c r="AW3186" s="170"/>
      <c r="AX3186" s="170"/>
      <c r="AY3186" s="170"/>
      <c r="AZ3186" s="170"/>
      <c r="BA3186" s="170"/>
      <c r="BB3186" s="170"/>
      <c r="BC3186" s="170"/>
      <c r="BD3186" s="170"/>
      <c r="BE3186" s="170"/>
      <c r="BF3186" s="170"/>
      <c r="BG3186" s="170"/>
      <c r="BH3186" s="170"/>
      <c r="BI3186" s="170"/>
      <c r="BJ3186" s="170"/>
      <c r="BK3186" s="170"/>
      <c r="BL3186" s="170"/>
      <c r="BM3186" s="170"/>
      <c r="BN3186" s="170"/>
      <c r="BO3186" s="170"/>
      <c r="BP3186" s="170"/>
      <c r="BQ3186" s="170"/>
      <c r="BR3186" s="170"/>
      <c r="BS3186" s="170"/>
      <c r="BT3186" s="170"/>
      <c r="BU3186" s="170"/>
      <c r="BV3186" s="170"/>
      <c r="BW3186" s="170"/>
      <c r="BX3186" s="170"/>
      <c r="BY3186" s="170"/>
      <c r="BZ3186" s="170"/>
      <c r="CA3186" s="170"/>
      <c r="CB3186" s="170"/>
      <c r="CC3186" s="170"/>
      <c r="CD3186" s="170"/>
      <c r="CE3186" s="170"/>
      <c r="CF3186" s="170"/>
      <c r="CG3186" s="170"/>
      <c r="CH3186" s="170"/>
      <c r="CI3186" s="170"/>
      <c r="CJ3186" s="170"/>
      <c r="CK3186" s="170"/>
      <c r="CL3186" s="170"/>
    </row>
    <row r="3187" spans="2:90" x14ac:dyDescent="0.4">
      <c r="B3187" s="171" t="s">
        <v>492</v>
      </c>
      <c r="E3187" s="8"/>
      <c r="H3187" s="170"/>
      <c r="I3187" s="172"/>
      <c r="J3187" s="172"/>
      <c r="K3187" s="193"/>
      <c r="L3187" s="193"/>
      <c r="M3187" s="193"/>
      <c r="N3187" s="193"/>
      <c r="O3187" s="193"/>
      <c r="P3187" s="193"/>
      <c r="R3187" s="194"/>
      <c r="S3187" s="170"/>
      <c r="T3187" s="170"/>
      <c r="U3187" s="170"/>
      <c r="V3187" s="170"/>
      <c r="W3187" s="170"/>
      <c r="X3187" s="170"/>
      <c r="Y3187" s="170"/>
      <c r="Z3187" s="170"/>
      <c r="AA3187" s="170"/>
      <c r="AB3187" s="170"/>
      <c r="AC3187" s="170"/>
      <c r="AD3187" s="170"/>
      <c r="AE3187" s="170"/>
      <c r="AF3187" s="170"/>
      <c r="AG3187" s="170"/>
      <c r="AH3187" s="170"/>
      <c r="AI3187" s="170"/>
      <c r="AJ3187" s="170"/>
      <c r="AK3187" s="170"/>
      <c r="AL3187" s="170"/>
      <c r="AM3187" s="170"/>
      <c r="AN3187" s="170"/>
      <c r="AO3187" s="170"/>
      <c r="AP3187" s="170"/>
      <c r="AQ3187" s="170"/>
      <c r="AR3187" s="170"/>
      <c r="AS3187" s="170"/>
      <c r="AT3187" s="170"/>
      <c r="AU3187" s="170"/>
      <c r="AV3187" s="170"/>
      <c r="AW3187" s="170"/>
      <c r="AX3187" s="170"/>
      <c r="AY3187" s="170"/>
      <c r="AZ3187" s="170"/>
      <c r="BA3187" s="170"/>
      <c r="BB3187" s="170"/>
      <c r="BC3187" s="170"/>
      <c r="BD3187" s="170"/>
      <c r="BE3187" s="170"/>
      <c r="BF3187" s="170"/>
      <c r="BG3187" s="170"/>
      <c r="BH3187" s="170"/>
      <c r="BI3187" s="170"/>
      <c r="BJ3187" s="170"/>
      <c r="BK3187" s="170"/>
      <c r="BL3187" s="170"/>
      <c r="BM3187" s="170"/>
      <c r="BN3187" s="170"/>
      <c r="BO3187" s="170"/>
      <c r="BP3187" s="170"/>
      <c r="BQ3187" s="170"/>
      <c r="BR3187" s="170"/>
      <c r="BS3187" s="170"/>
      <c r="BT3187" s="170"/>
      <c r="BU3187" s="170"/>
      <c r="BV3187" s="170"/>
      <c r="BW3187" s="170"/>
      <c r="BX3187" s="170"/>
      <c r="BY3187" s="170"/>
      <c r="BZ3187" s="170"/>
      <c r="CA3187" s="170"/>
      <c r="CB3187" s="170"/>
      <c r="CC3187" s="170"/>
      <c r="CD3187" s="170"/>
      <c r="CE3187" s="170"/>
      <c r="CF3187" s="170"/>
      <c r="CG3187" s="170"/>
      <c r="CH3187" s="170"/>
      <c r="CI3187" s="170"/>
      <c r="CJ3187" s="170"/>
      <c r="CK3187" s="170"/>
      <c r="CL3187" s="170"/>
    </row>
    <row r="3188" spans="2:90" x14ac:dyDescent="0.4">
      <c r="B3188" s="171" t="s">
        <v>461</v>
      </c>
      <c r="E3188" s="8"/>
      <c r="H3188" s="170"/>
      <c r="I3188" s="172"/>
      <c r="J3188" s="172"/>
      <c r="K3188" s="193"/>
      <c r="L3188" s="193"/>
      <c r="M3188" s="193"/>
      <c r="N3188" s="193"/>
      <c r="O3188" s="193"/>
      <c r="P3188" s="193"/>
      <c r="R3188" s="194"/>
      <c r="S3188" s="195" t="str">
        <f t="shared" ref="S3188:AX3188" si="4438">S$16</f>
        <v>S$12</v>
      </c>
      <c r="T3188" s="195" t="str">
        <f t="shared" si="4438"/>
        <v>T$12</v>
      </c>
      <c r="U3188" s="195" t="str">
        <f t="shared" si="4438"/>
        <v>U$12</v>
      </c>
      <c r="V3188" s="195" t="str">
        <f t="shared" si="4438"/>
        <v>V$12</v>
      </c>
      <c r="W3188" s="195" t="str">
        <f t="shared" si="4438"/>
        <v>W$12</v>
      </c>
      <c r="X3188" s="195" t="str">
        <f t="shared" si="4438"/>
        <v>X$12</v>
      </c>
      <c r="Y3188" s="195" t="str">
        <f t="shared" si="4438"/>
        <v>Y$12</v>
      </c>
      <c r="Z3188" s="195" t="str">
        <f t="shared" si="4438"/>
        <v>Z$12</v>
      </c>
      <c r="AA3188" s="195" t="str">
        <f t="shared" si="4438"/>
        <v>AA$12</v>
      </c>
      <c r="AB3188" s="195" t="str">
        <f t="shared" si="4438"/>
        <v>AB$12</v>
      </c>
      <c r="AC3188" s="195" t="str">
        <f t="shared" si="4438"/>
        <v>AC$12</v>
      </c>
      <c r="AD3188" s="195" t="str">
        <f t="shared" si="4438"/>
        <v>AD$12</v>
      </c>
      <c r="AE3188" s="195" t="str">
        <f t="shared" si="4438"/>
        <v>AE$12</v>
      </c>
      <c r="AF3188" s="195" t="str">
        <f t="shared" si="4438"/>
        <v>AF$12</v>
      </c>
      <c r="AG3188" s="195" t="str">
        <f t="shared" si="4438"/>
        <v>AG$12</v>
      </c>
      <c r="AH3188" s="195" t="str">
        <f t="shared" si="4438"/>
        <v>AH$12</v>
      </c>
      <c r="AI3188" s="195" t="str">
        <f t="shared" si="4438"/>
        <v>AI$12</v>
      </c>
      <c r="AJ3188" s="195" t="str">
        <f t="shared" si="4438"/>
        <v>AJ$12</v>
      </c>
      <c r="AK3188" s="195" t="str">
        <f t="shared" si="4438"/>
        <v>AK$12</v>
      </c>
      <c r="AL3188" s="195" t="str">
        <f t="shared" si="4438"/>
        <v>AL$12</v>
      </c>
      <c r="AM3188" s="195" t="str">
        <f t="shared" si="4438"/>
        <v>AM$12</v>
      </c>
      <c r="AN3188" s="195" t="str">
        <f t="shared" si="4438"/>
        <v>AN$12</v>
      </c>
      <c r="AO3188" s="195" t="str">
        <f t="shared" si="4438"/>
        <v>AO$12</v>
      </c>
      <c r="AP3188" s="195" t="str">
        <f t="shared" si="4438"/>
        <v>AP$12</v>
      </c>
      <c r="AQ3188" s="195" t="str">
        <f t="shared" si="4438"/>
        <v>AQ$12</v>
      </c>
      <c r="AR3188" s="195" t="str">
        <f t="shared" si="4438"/>
        <v>AR$12</v>
      </c>
      <c r="AS3188" s="195" t="str">
        <f t="shared" si="4438"/>
        <v>AS$12</v>
      </c>
      <c r="AT3188" s="195" t="str">
        <f t="shared" si="4438"/>
        <v>AT$12</v>
      </c>
      <c r="AU3188" s="195" t="str">
        <f t="shared" si="4438"/>
        <v>AU$12</v>
      </c>
      <c r="AV3188" s="195" t="str">
        <f t="shared" si="4438"/>
        <v>AV$12</v>
      </c>
      <c r="AW3188" s="195" t="str">
        <f t="shared" si="4438"/>
        <v>AW$12</v>
      </c>
      <c r="AX3188" s="195" t="str">
        <f t="shared" si="4438"/>
        <v>AX$12</v>
      </c>
      <c r="AY3188" s="195" t="str">
        <f t="shared" ref="AY3188:CD3188" si="4439">AY$16</f>
        <v>AY$12</v>
      </c>
      <c r="AZ3188" s="195" t="str">
        <f t="shared" si="4439"/>
        <v>AZ$12</v>
      </c>
      <c r="BA3188" s="195" t="str">
        <f t="shared" si="4439"/>
        <v>BA$12</v>
      </c>
      <c r="BB3188" s="195" t="str">
        <f t="shared" si="4439"/>
        <v>BB$12</v>
      </c>
      <c r="BC3188" s="195" t="str">
        <f t="shared" si="4439"/>
        <v>BC$12</v>
      </c>
      <c r="BD3188" s="195" t="str">
        <f t="shared" si="4439"/>
        <v>BD$12</v>
      </c>
      <c r="BE3188" s="195" t="str">
        <f t="shared" si="4439"/>
        <v>BE$12</v>
      </c>
      <c r="BF3188" s="195" t="str">
        <f t="shared" si="4439"/>
        <v>BF$12</v>
      </c>
      <c r="BG3188" s="195" t="str">
        <f t="shared" si="4439"/>
        <v>BG$12</v>
      </c>
      <c r="BH3188" s="195" t="str">
        <f t="shared" si="4439"/>
        <v>BH$12</v>
      </c>
      <c r="BI3188" s="195" t="str">
        <f t="shared" si="4439"/>
        <v>BI$12</v>
      </c>
      <c r="BJ3188" s="195" t="str">
        <f t="shared" si="4439"/>
        <v>BJ$12</v>
      </c>
      <c r="BK3188" s="195" t="str">
        <f t="shared" si="4439"/>
        <v>BK$12</v>
      </c>
      <c r="BL3188" s="195" t="str">
        <f t="shared" si="4439"/>
        <v>BL$12</v>
      </c>
      <c r="BM3188" s="195" t="str">
        <f t="shared" si="4439"/>
        <v>BM$12</v>
      </c>
      <c r="BN3188" s="195" t="str">
        <f t="shared" si="4439"/>
        <v>BN$12</v>
      </c>
      <c r="BO3188" s="195" t="str">
        <f t="shared" si="4439"/>
        <v>BO$12</v>
      </c>
      <c r="BP3188" s="195" t="str">
        <f t="shared" si="4439"/>
        <v>BP$12</v>
      </c>
      <c r="BQ3188" s="195" t="str">
        <f t="shared" si="4439"/>
        <v>BQ$12</v>
      </c>
      <c r="BR3188" s="195" t="str">
        <f t="shared" si="4439"/>
        <v>BR$12</v>
      </c>
      <c r="BS3188" s="195" t="str">
        <f t="shared" si="4439"/>
        <v>BS$12</v>
      </c>
      <c r="BT3188" s="195" t="str">
        <f t="shared" si="4439"/>
        <v>BT$12</v>
      </c>
      <c r="BU3188" s="195" t="str">
        <f t="shared" si="4439"/>
        <v>BU$12</v>
      </c>
      <c r="BV3188" s="195" t="str">
        <f t="shared" si="4439"/>
        <v>BV$12</v>
      </c>
      <c r="BW3188" s="195" t="str">
        <f t="shared" si="4439"/>
        <v>BW$12</v>
      </c>
      <c r="BX3188" s="195" t="str">
        <f t="shared" si="4439"/>
        <v>BX$12</v>
      </c>
      <c r="BY3188" s="195" t="str">
        <f t="shared" si="4439"/>
        <v>BY$12</v>
      </c>
      <c r="BZ3188" s="195" t="str">
        <f t="shared" si="4439"/>
        <v>BZ$12</v>
      </c>
      <c r="CA3188" s="195" t="str">
        <f t="shared" si="4439"/>
        <v>CA$12</v>
      </c>
      <c r="CB3188" s="195" t="str">
        <f t="shared" si="4439"/>
        <v>CB$12</v>
      </c>
      <c r="CC3188" s="195" t="str">
        <f t="shared" si="4439"/>
        <v>CC$12</v>
      </c>
      <c r="CD3188" s="195" t="str">
        <f t="shared" si="4439"/>
        <v>CD$12</v>
      </c>
      <c r="CE3188" s="195" t="str">
        <f t="shared" ref="CE3188:CL3188" si="4440">CE$16</f>
        <v>CE$12</v>
      </c>
      <c r="CF3188" s="195" t="str">
        <f t="shared" si="4440"/>
        <v>CF$12</v>
      </c>
      <c r="CG3188" s="195" t="str">
        <f t="shared" si="4440"/>
        <v>CG$12</v>
      </c>
      <c r="CH3188" s="195" t="str">
        <f t="shared" si="4440"/>
        <v>CH$12</v>
      </c>
      <c r="CI3188" s="195" t="str">
        <f t="shared" si="4440"/>
        <v>CI$12</v>
      </c>
      <c r="CJ3188" s="195" t="str">
        <f t="shared" si="4440"/>
        <v>CJ$12</v>
      </c>
      <c r="CK3188" s="195" t="str">
        <f t="shared" si="4440"/>
        <v>CK$12</v>
      </c>
      <c r="CL3188" s="195" t="str">
        <f t="shared" si="4440"/>
        <v>CL$12</v>
      </c>
    </row>
    <row r="3189" spans="2:90" x14ac:dyDescent="0.4">
      <c r="B3189" s="171" t="s">
        <v>462</v>
      </c>
      <c r="E3189" s="8"/>
      <c r="H3189" s="196"/>
      <c r="I3189" s="197"/>
      <c r="J3189" s="197"/>
      <c r="K3189" s="198"/>
      <c r="L3189" s="198"/>
      <c r="M3189" s="198"/>
      <c r="N3189" s="198"/>
      <c r="O3189" s="198"/>
      <c r="P3189" s="198"/>
      <c r="R3189" s="198"/>
      <c r="S3189" s="195" t="str">
        <f t="shared" ref="S3189:AX3189" si="4441">S$17</f>
        <v>S$13</v>
      </c>
      <c r="T3189" s="195" t="str">
        <f t="shared" si="4441"/>
        <v>T$13</v>
      </c>
      <c r="U3189" s="195" t="str">
        <f t="shared" si="4441"/>
        <v>U$13</v>
      </c>
      <c r="V3189" s="195" t="str">
        <f t="shared" si="4441"/>
        <v>V$13</v>
      </c>
      <c r="W3189" s="195" t="str">
        <f t="shared" si="4441"/>
        <v>W$13</v>
      </c>
      <c r="X3189" s="195" t="str">
        <f t="shared" si="4441"/>
        <v>X$13</v>
      </c>
      <c r="Y3189" s="195" t="str">
        <f t="shared" si="4441"/>
        <v>Y$13</v>
      </c>
      <c r="Z3189" s="195" t="str">
        <f t="shared" si="4441"/>
        <v>Z$13</v>
      </c>
      <c r="AA3189" s="195" t="str">
        <f t="shared" si="4441"/>
        <v>AA$13</v>
      </c>
      <c r="AB3189" s="195" t="str">
        <f t="shared" si="4441"/>
        <v>AB$13</v>
      </c>
      <c r="AC3189" s="195" t="str">
        <f t="shared" si="4441"/>
        <v>AC$13</v>
      </c>
      <c r="AD3189" s="195" t="str">
        <f t="shared" si="4441"/>
        <v>AD$13</v>
      </c>
      <c r="AE3189" s="195" t="str">
        <f t="shared" si="4441"/>
        <v>AE$13</v>
      </c>
      <c r="AF3189" s="195" t="str">
        <f t="shared" si="4441"/>
        <v>AF$13</v>
      </c>
      <c r="AG3189" s="195" t="str">
        <f t="shared" si="4441"/>
        <v>AG$13</v>
      </c>
      <c r="AH3189" s="195" t="str">
        <f t="shared" si="4441"/>
        <v>AH$13</v>
      </c>
      <c r="AI3189" s="195" t="str">
        <f t="shared" si="4441"/>
        <v>AI$13</v>
      </c>
      <c r="AJ3189" s="195" t="str">
        <f t="shared" si="4441"/>
        <v>AJ$13</v>
      </c>
      <c r="AK3189" s="195" t="str">
        <f t="shared" si="4441"/>
        <v>AK$13</v>
      </c>
      <c r="AL3189" s="195" t="str">
        <f t="shared" si="4441"/>
        <v>AL$13</v>
      </c>
      <c r="AM3189" s="195" t="str">
        <f t="shared" si="4441"/>
        <v>AM$13</v>
      </c>
      <c r="AN3189" s="195" t="str">
        <f t="shared" si="4441"/>
        <v>AN$13</v>
      </c>
      <c r="AO3189" s="195" t="str">
        <f t="shared" si="4441"/>
        <v>AO$13</v>
      </c>
      <c r="AP3189" s="195" t="str">
        <f t="shared" si="4441"/>
        <v>AP$13</v>
      </c>
      <c r="AQ3189" s="195" t="str">
        <f t="shared" si="4441"/>
        <v>AQ$13</v>
      </c>
      <c r="AR3189" s="195" t="str">
        <f t="shared" si="4441"/>
        <v>AR$13</v>
      </c>
      <c r="AS3189" s="195" t="str">
        <f t="shared" si="4441"/>
        <v>AS$13</v>
      </c>
      <c r="AT3189" s="195" t="str">
        <f t="shared" si="4441"/>
        <v>AT$13</v>
      </c>
      <c r="AU3189" s="195" t="str">
        <f t="shared" si="4441"/>
        <v>AU$13</v>
      </c>
      <c r="AV3189" s="195" t="str">
        <f t="shared" si="4441"/>
        <v>AV$13</v>
      </c>
      <c r="AW3189" s="195" t="str">
        <f t="shared" si="4441"/>
        <v>AW$13</v>
      </c>
      <c r="AX3189" s="195" t="str">
        <f t="shared" si="4441"/>
        <v>AX$13</v>
      </c>
      <c r="AY3189" s="195" t="str">
        <f t="shared" ref="AY3189:CD3189" si="4442">AY$17</f>
        <v>AY$13</v>
      </c>
      <c r="AZ3189" s="195" t="str">
        <f t="shared" si="4442"/>
        <v>AZ$13</v>
      </c>
      <c r="BA3189" s="195" t="str">
        <f t="shared" si="4442"/>
        <v>BA$13</v>
      </c>
      <c r="BB3189" s="195" t="str">
        <f t="shared" si="4442"/>
        <v>BB$13</v>
      </c>
      <c r="BC3189" s="195" t="str">
        <f t="shared" si="4442"/>
        <v>BC$13</v>
      </c>
      <c r="BD3189" s="195" t="str">
        <f t="shared" si="4442"/>
        <v>BD$13</v>
      </c>
      <c r="BE3189" s="195" t="str">
        <f t="shared" si="4442"/>
        <v>BE$13</v>
      </c>
      <c r="BF3189" s="195" t="str">
        <f t="shared" si="4442"/>
        <v>BF$13</v>
      </c>
      <c r="BG3189" s="195" t="str">
        <f t="shared" si="4442"/>
        <v>BG$13</v>
      </c>
      <c r="BH3189" s="195" t="str">
        <f t="shared" si="4442"/>
        <v>BH$13</v>
      </c>
      <c r="BI3189" s="195" t="str">
        <f t="shared" si="4442"/>
        <v>BI$13</v>
      </c>
      <c r="BJ3189" s="195" t="str">
        <f t="shared" si="4442"/>
        <v>BJ$13</v>
      </c>
      <c r="BK3189" s="195" t="str">
        <f t="shared" si="4442"/>
        <v>BK$13</v>
      </c>
      <c r="BL3189" s="195" t="str">
        <f t="shared" si="4442"/>
        <v>BL$13</v>
      </c>
      <c r="BM3189" s="195" t="str">
        <f t="shared" si="4442"/>
        <v>BM$13</v>
      </c>
      <c r="BN3189" s="195" t="str">
        <f t="shared" si="4442"/>
        <v>BN$13</v>
      </c>
      <c r="BO3189" s="195" t="str">
        <f t="shared" si="4442"/>
        <v>BO$13</v>
      </c>
      <c r="BP3189" s="195" t="str">
        <f t="shared" si="4442"/>
        <v>BP$13</v>
      </c>
      <c r="BQ3189" s="195" t="str">
        <f t="shared" si="4442"/>
        <v>BQ$13</v>
      </c>
      <c r="BR3189" s="195" t="str">
        <f t="shared" si="4442"/>
        <v>BR$13</v>
      </c>
      <c r="BS3189" s="195" t="str">
        <f t="shared" si="4442"/>
        <v>BS$13</v>
      </c>
      <c r="BT3189" s="195" t="str">
        <f t="shared" si="4442"/>
        <v>BT$13</v>
      </c>
      <c r="BU3189" s="195" t="str">
        <f t="shared" si="4442"/>
        <v>BU$13</v>
      </c>
      <c r="BV3189" s="195" t="str">
        <f t="shared" si="4442"/>
        <v>BV$13</v>
      </c>
      <c r="BW3189" s="195" t="str">
        <f t="shared" si="4442"/>
        <v>BW$13</v>
      </c>
      <c r="BX3189" s="195" t="str">
        <f t="shared" si="4442"/>
        <v>BX$13</v>
      </c>
      <c r="BY3189" s="195" t="str">
        <f t="shared" si="4442"/>
        <v>BY$13</v>
      </c>
      <c r="BZ3189" s="195" t="str">
        <f t="shared" si="4442"/>
        <v>BZ$13</v>
      </c>
      <c r="CA3189" s="195" t="str">
        <f t="shared" si="4442"/>
        <v>CA$13</v>
      </c>
      <c r="CB3189" s="195" t="str">
        <f t="shared" si="4442"/>
        <v>CB$13</v>
      </c>
      <c r="CC3189" s="195" t="str">
        <f t="shared" si="4442"/>
        <v>CC$13</v>
      </c>
      <c r="CD3189" s="195" t="str">
        <f t="shared" si="4442"/>
        <v>CD$13</v>
      </c>
      <c r="CE3189" s="195" t="str">
        <f t="shared" ref="CE3189:CL3189" si="4443">CE$17</f>
        <v>CE$13</v>
      </c>
      <c r="CF3189" s="195" t="str">
        <f t="shared" si="4443"/>
        <v>CF$13</v>
      </c>
      <c r="CG3189" s="195" t="str">
        <f t="shared" si="4443"/>
        <v>CG$13</v>
      </c>
      <c r="CH3189" s="195" t="str">
        <f t="shared" si="4443"/>
        <v>CH$13</v>
      </c>
      <c r="CI3189" s="195" t="str">
        <f t="shared" si="4443"/>
        <v>CI$13</v>
      </c>
      <c r="CJ3189" s="195" t="str">
        <f t="shared" si="4443"/>
        <v>CJ$13</v>
      </c>
      <c r="CK3189" s="195" t="str">
        <f t="shared" si="4443"/>
        <v>CK$13</v>
      </c>
      <c r="CL3189" s="195" t="str">
        <f t="shared" si="4443"/>
        <v>CL$13</v>
      </c>
    </row>
    <row r="3190" spans="2:90" x14ac:dyDescent="0.4">
      <c r="B3190" s="171" t="s">
        <v>491</v>
      </c>
      <c r="E3190" s="8"/>
      <c r="H3190" s="196"/>
      <c r="I3190" s="197"/>
      <c r="J3190" s="197"/>
      <c r="K3190" s="198"/>
      <c r="L3190" s="198"/>
      <c r="M3190" s="198"/>
      <c r="N3190" s="198"/>
      <c r="O3190" s="198"/>
      <c r="P3190" s="198"/>
      <c r="R3190" s="198"/>
      <c r="S3190" s="186"/>
      <c r="T3190" s="186"/>
      <c r="U3190" s="186"/>
      <c r="V3190" s="186"/>
      <c r="W3190" s="186"/>
      <c r="X3190" s="186"/>
      <c r="Y3190" s="186"/>
      <c r="Z3190" s="186"/>
      <c r="AA3190" s="186"/>
      <c r="AB3190" s="186"/>
      <c r="AC3190" s="186"/>
      <c r="AD3190" s="186"/>
      <c r="AE3190" s="186"/>
      <c r="AF3190" s="186"/>
      <c r="AG3190" s="186"/>
      <c r="AH3190" s="186"/>
      <c r="AI3190" s="186"/>
      <c r="AJ3190" s="186"/>
      <c r="AK3190" s="186"/>
      <c r="AL3190" s="186"/>
      <c r="AM3190" s="186"/>
      <c r="AN3190" s="186"/>
      <c r="AO3190" s="186"/>
      <c r="AP3190" s="186"/>
      <c r="AQ3190" s="186"/>
      <c r="AR3190" s="186"/>
      <c r="AS3190" s="186"/>
      <c r="AT3190" s="186"/>
      <c r="AU3190" s="186"/>
      <c r="AV3190" s="186"/>
      <c r="AW3190" s="186"/>
      <c r="AX3190" s="186"/>
      <c r="AY3190" s="186"/>
      <c r="AZ3190" s="186"/>
      <c r="BA3190" s="186"/>
      <c r="BB3190" s="186"/>
      <c r="BC3190" s="186"/>
      <c r="BD3190" s="186"/>
      <c r="BE3190" s="186"/>
      <c r="BF3190" s="186"/>
      <c r="BG3190" s="186"/>
      <c r="BH3190" s="186"/>
      <c r="BI3190" s="186"/>
      <c r="BJ3190" s="186"/>
      <c r="BK3190" s="186"/>
      <c r="BL3190" s="186"/>
      <c r="BM3190" s="186"/>
      <c r="BN3190" s="186"/>
      <c r="BO3190" s="186"/>
      <c r="BP3190" s="186"/>
      <c r="BQ3190" s="186"/>
      <c r="BR3190" s="186"/>
      <c r="BS3190" s="186"/>
      <c r="BT3190" s="186"/>
      <c r="BU3190" s="186"/>
      <c r="BV3190" s="186"/>
      <c r="BW3190" s="186"/>
      <c r="BX3190" s="186"/>
      <c r="BY3190" s="186"/>
      <c r="BZ3190" s="186"/>
      <c r="CA3190" s="186"/>
      <c r="CB3190" s="186"/>
      <c r="CC3190" s="186"/>
      <c r="CD3190" s="186"/>
      <c r="CE3190" s="186"/>
      <c r="CF3190" s="186"/>
      <c r="CG3190" s="186"/>
      <c r="CH3190" s="186"/>
      <c r="CI3190" s="186"/>
      <c r="CJ3190" s="186"/>
      <c r="CK3190" s="186"/>
      <c r="CL3190" s="186"/>
    </row>
    <row r="3191" spans="2:90" x14ac:dyDescent="0.4">
      <c r="B3191" s="171" t="s">
        <v>505</v>
      </c>
      <c r="E3191" s="8"/>
      <c r="H3191" s="196"/>
      <c r="I3191" s="197"/>
      <c r="J3191" s="197"/>
      <c r="K3191" s="198"/>
      <c r="L3191" s="198"/>
      <c r="M3191" s="198"/>
      <c r="N3191" s="198"/>
      <c r="O3191" s="198"/>
      <c r="P3191" s="198"/>
      <c r="R3191" s="198"/>
      <c r="S3191" s="186"/>
      <c r="T3191" s="186"/>
      <c r="U3191" s="186"/>
      <c r="V3191" s="186"/>
      <c r="W3191" s="186"/>
      <c r="X3191" s="186"/>
      <c r="Y3191" s="186"/>
      <c r="Z3191" s="186"/>
      <c r="AA3191" s="186"/>
      <c r="AB3191" s="186"/>
      <c r="AC3191" s="186"/>
      <c r="AD3191" s="186"/>
      <c r="AE3191" s="186"/>
      <c r="AF3191" s="186"/>
      <c r="AG3191" s="186"/>
      <c r="AH3191" s="186"/>
      <c r="AI3191" s="186"/>
      <c r="AJ3191" s="186"/>
      <c r="AK3191" s="186"/>
      <c r="AL3191" s="186"/>
      <c r="AM3191" s="186"/>
      <c r="AN3191" s="186"/>
      <c r="AO3191" s="186"/>
      <c r="AP3191" s="186"/>
      <c r="AQ3191" s="186"/>
      <c r="AR3191" s="186"/>
      <c r="AS3191" s="186"/>
      <c r="AT3191" s="186"/>
      <c r="AU3191" s="186"/>
      <c r="AV3191" s="186"/>
      <c r="AW3191" s="186"/>
      <c r="AX3191" s="186"/>
      <c r="AY3191" s="186"/>
      <c r="AZ3191" s="186"/>
      <c r="BA3191" s="186"/>
      <c r="BB3191" s="186"/>
      <c r="BC3191" s="186"/>
      <c r="BD3191" s="186"/>
      <c r="BE3191" s="186"/>
      <c r="BF3191" s="186"/>
      <c r="BG3191" s="186"/>
      <c r="BH3191" s="186"/>
      <c r="BI3191" s="186"/>
      <c r="BJ3191" s="186"/>
      <c r="BK3191" s="186"/>
      <c r="BL3191" s="186"/>
      <c r="BM3191" s="186"/>
      <c r="BN3191" s="186"/>
      <c r="BO3191" s="186"/>
      <c r="BP3191" s="186"/>
      <c r="BQ3191" s="186"/>
      <c r="BR3191" s="186"/>
      <c r="BS3191" s="186"/>
      <c r="BT3191" s="186"/>
      <c r="BU3191" s="186"/>
      <c r="BV3191" s="186"/>
      <c r="BW3191" s="186"/>
      <c r="BX3191" s="186"/>
      <c r="BY3191" s="186"/>
      <c r="BZ3191" s="186"/>
      <c r="CA3191" s="186"/>
      <c r="CB3191" s="186"/>
      <c r="CC3191" s="186"/>
      <c r="CD3191" s="186"/>
      <c r="CE3191" s="186"/>
      <c r="CF3191" s="186"/>
      <c r="CG3191" s="186"/>
      <c r="CH3191" s="186"/>
      <c r="CI3191" s="186"/>
      <c r="CJ3191" s="186"/>
      <c r="CK3191" s="186"/>
      <c r="CL3191" s="186"/>
    </row>
    <row r="3192" spans="2:90" x14ac:dyDescent="0.4">
      <c r="B3192" s="171" t="s">
        <v>463</v>
      </c>
      <c r="E3192" s="8"/>
      <c r="H3192" s="196"/>
      <c r="I3192" s="197"/>
      <c r="J3192" s="197"/>
      <c r="K3192" s="198"/>
      <c r="L3192" s="198"/>
      <c r="M3192" s="198"/>
      <c r="N3192" s="198"/>
      <c r="O3192" s="198"/>
      <c r="P3192" s="198"/>
      <c r="R3192" s="198"/>
      <c r="S3192" s="186" t="str">
        <f t="shared" ref="S3192:AX3192" si="4444">S$18</f>
        <v>S$14</v>
      </c>
      <c r="T3192" s="186" t="str">
        <f t="shared" si="4444"/>
        <v>T$14</v>
      </c>
      <c r="U3192" s="186" t="str">
        <f t="shared" si="4444"/>
        <v>U$14</v>
      </c>
      <c r="V3192" s="186" t="str">
        <f t="shared" si="4444"/>
        <v>V$14</v>
      </c>
      <c r="W3192" s="186" t="str">
        <f t="shared" si="4444"/>
        <v>W$14</v>
      </c>
      <c r="X3192" s="186" t="str">
        <f t="shared" si="4444"/>
        <v>X$14</v>
      </c>
      <c r="Y3192" s="186" t="str">
        <f t="shared" si="4444"/>
        <v>Y$14</v>
      </c>
      <c r="Z3192" s="186" t="str">
        <f t="shared" si="4444"/>
        <v>Z$14</v>
      </c>
      <c r="AA3192" s="186" t="str">
        <f t="shared" si="4444"/>
        <v>AA$14</v>
      </c>
      <c r="AB3192" s="186" t="str">
        <f t="shared" si="4444"/>
        <v>AB$14</v>
      </c>
      <c r="AC3192" s="186" t="str">
        <f t="shared" si="4444"/>
        <v>AC$14</v>
      </c>
      <c r="AD3192" s="186" t="str">
        <f t="shared" si="4444"/>
        <v>AD$14</v>
      </c>
      <c r="AE3192" s="186" t="str">
        <f t="shared" si="4444"/>
        <v>AE$14</v>
      </c>
      <c r="AF3192" s="186" t="str">
        <f t="shared" si="4444"/>
        <v>AF$14</v>
      </c>
      <c r="AG3192" s="186" t="str">
        <f t="shared" si="4444"/>
        <v>AG$14</v>
      </c>
      <c r="AH3192" s="186" t="str">
        <f t="shared" si="4444"/>
        <v>AH$14</v>
      </c>
      <c r="AI3192" s="186" t="str">
        <f t="shared" si="4444"/>
        <v>AI$14</v>
      </c>
      <c r="AJ3192" s="186" t="str">
        <f t="shared" si="4444"/>
        <v>AJ$14</v>
      </c>
      <c r="AK3192" s="186" t="str">
        <f t="shared" si="4444"/>
        <v>AK$14</v>
      </c>
      <c r="AL3192" s="186" t="str">
        <f t="shared" si="4444"/>
        <v>AL$14</v>
      </c>
      <c r="AM3192" s="186" t="str">
        <f t="shared" si="4444"/>
        <v>AM$14</v>
      </c>
      <c r="AN3192" s="186" t="str">
        <f t="shared" si="4444"/>
        <v>AN$14</v>
      </c>
      <c r="AO3192" s="186" t="str">
        <f t="shared" si="4444"/>
        <v>AO$14</v>
      </c>
      <c r="AP3192" s="186" t="str">
        <f t="shared" si="4444"/>
        <v>AP$14</v>
      </c>
      <c r="AQ3192" s="186" t="str">
        <f t="shared" si="4444"/>
        <v>AQ$14</v>
      </c>
      <c r="AR3192" s="186" t="str">
        <f t="shared" si="4444"/>
        <v>AR$14</v>
      </c>
      <c r="AS3192" s="186" t="str">
        <f t="shared" si="4444"/>
        <v>AS$14</v>
      </c>
      <c r="AT3192" s="186" t="str">
        <f t="shared" si="4444"/>
        <v>AT$14</v>
      </c>
      <c r="AU3192" s="186" t="str">
        <f t="shared" si="4444"/>
        <v>AU$14</v>
      </c>
      <c r="AV3192" s="186" t="str">
        <f t="shared" si="4444"/>
        <v>AV$14</v>
      </c>
      <c r="AW3192" s="186" t="str">
        <f t="shared" si="4444"/>
        <v>AW$14</v>
      </c>
      <c r="AX3192" s="186" t="str">
        <f t="shared" si="4444"/>
        <v>AX$14</v>
      </c>
      <c r="AY3192" s="186" t="str">
        <f t="shared" ref="AY3192:CD3192" si="4445">AY$18</f>
        <v>AY$14</v>
      </c>
      <c r="AZ3192" s="186" t="str">
        <f t="shared" si="4445"/>
        <v>AZ$14</v>
      </c>
      <c r="BA3192" s="186" t="str">
        <f t="shared" si="4445"/>
        <v>BA$14</v>
      </c>
      <c r="BB3192" s="186" t="str">
        <f t="shared" si="4445"/>
        <v>BB$14</v>
      </c>
      <c r="BC3192" s="186" t="str">
        <f t="shared" si="4445"/>
        <v>BC$14</v>
      </c>
      <c r="BD3192" s="186" t="str">
        <f t="shared" si="4445"/>
        <v>BD$14</v>
      </c>
      <c r="BE3192" s="186" t="str">
        <f t="shared" si="4445"/>
        <v>BE$14</v>
      </c>
      <c r="BF3192" s="186" t="str">
        <f t="shared" si="4445"/>
        <v>BF$14</v>
      </c>
      <c r="BG3192" s="186" t="str">
        <f t="shared" si="4445"/>
        <v>BG$14</v>
      </c>
      <c r="BH3192" s="186" t="str">
        <f t="shared" si="4445"/>
        <v>BH$14</v>
      </c>
      <c r="BI3192" s="186" t="str">
        <f t="shared" si="4445"/>
        <v>BI$14</v>
      </c>
      <c r="BJ3192" s="186" t="str">
        <f t="shared" si="4445"/>
        <v>BJ$14</v>
      </c>
      <c r="BK3192" s="186" t="str">
        <f t="shared" si="4445"/>
        <v>BK$14</v>
      </c>
      <c r="BL3192" s="186" t="str">
        <f t="shared" si="4445"/>
        <v>BL$14</v>
      </c>
      <c r="BM3192" s="186" t="str">
        <f t="shared" si="4445"/>
        <v>BM$14</v>
      </c>
      <c r="BN3192" s="186" t="str">
        <f t="shared" si="4445"/>
        <v>BN$14</v>
      </c>
      <c r="BO3192" s="186" t="str">
        <f t="shared" si="4445"/>
        <v>BO$14</v>
      </c>
      <c r="BP3192" s="186" t="str">
        <f t="shared" si="4445"/>
        <v>BP$14</v>
      </c>
      <c r="BQ3192" s="186" t="str">
        <f t="shared" si="4445"/>
        <v>BQ$14</v>
      </c>
      <c r="BR3192" s="186" t="str">
        <f t="shared" si="4445"/>
        <v>BR$14</v>
      </c>
      <c r="BS3192" s="186" t="str">
        <f t="shared" si="4445"/>
        <v>BS$14</v>
      </c>
      <c r="BT3192" s="186" t="str">
        <f t="shared" si="4445"/>
        <v>BT$14</v>
      </c>
      <c r="BU3192" s="186" t="str">
        <f t="shared" si="4445"/>
        <v>BU$14</v>
      </c>
      <c r="BV3192" s="186" t="str">
        <f t="shared" si="4445"/>
        <v>BV$14</v>
      </c>
      <c r="BW3192" s="186" t="str">
        <f t="shared" si="4445"/>
        <v>BW$14</v>
      </c>
      <c r="BX3192" s="186" t="str">
        <f t="shared" si="4445"/>
        <v>BX$14</v>
      </c>
      <c r="BY3192" s="186" t="str">
        <f t="shared" si="4445"/>
        <v>BY$14</v>
      </c>
      <c r="BZ3192" s="186" t="str">
        <f t="shared" si="4445"/>
        <v>BZ$14</v>
      </c>
      <c r="CA3192" s="186" t="str">
        <f t="shared" si="4445"/>
        <v>CA$14</v>
      </c>
      <c r="CB3192" s="186" t="str">
        <f t="shared" si="4445"/>
        <v>CB$14</v>
      </c>
      <c r="CC3192" s="186" t="str">
        <f t="shared" si="4445"/>
        <v>CC$14</v>
      </c>
      <c r="CD3192" s="186" t="str">
        <f t="shared" si="4445"/>
        <v>CD$14</v>
      </c>
      <c r="CE3192" s="186" t="str">
        <f t="shared" ref="CE3192:CL3192" si="4446">CE$18</f>
        <v>CE$14</v>
      </c>
      <c r="CF3192" s="186" t="str">
        <f t="shared" si="4446"/>
        <v>CF$14</v>
      </c>
      <c r="CG3192" s="186" t="str">
        <f t="shared" si="4446"/>
        <v>CG$14</v>
      </c>
      <c r="CH3192" s="186" t="str">
        <f t="shared" si="4446"/>
        <v>CH$14</v>
      </c>
      <c r="CI3192" s="186" t="str">
        <f t="shared" si="4446"/>
        <v>CI$14</v>
      </c>
      <c r="CJ3192" s="186" t="str">
        <f t="shared" si="4446"/>
        <v>CJ$14</v>
      </c>
      <c r="CK3192" s="186" t="str">
        <f t="shared" si="4446"/>
        <v>CK$14</v>
      </c>
      <c r="CL3192" s="186" t="str">
        <f t="shared" si="4446"/>
        <v>CL$14</v>
      </c>
    </row>
    <row r="3193" spans="2:90" x14ac:dyDescent="0.4">
      <c r="B3193" s="171" t="s">
        <v>464</v>
      </c>
      <c r="E3193" s="8"/>
      <c r="H3193" s="196"/>
      <c r="I3193" s="197"/>
      <c r="J3193" s="197"/>
      <c r="K3193" s="198"/>
      <c r="L3193" s="198"/>
      <c r="M3193" s="198"/>
      <c r="N3193" s="198"/>
      <c r="O3193" s="198"/>
      <c r="P3193" s="198"/>
      <c r="R3193" s="198"/>
      <c r="S3193" s="186" t="str">
        <f t="shared" ref="S3193:AX3193" si="4447">S$19</f>
        <v>S$15</v>
      </c>
      <c r="T3193" s="186" t="str">
        <f t="shared" si="4447"/>
        <v>T$15</v>
      </c>
      <c r="U3193" s="186" t="str">
        <f t="shared" si="4447"/>
        <v>U$15</v>
      </c>
      <c r="V3193" s="186" t="str">
        <f t="shared" si="4447"/>
        <v>V$15</v>
      </c>
      <c r="W3193" s="186" t="str">
        <f t="shared" si="4447"/>
        <v>W$15</v>
      </c>
      <c r="X3193" s="186" t="str">
        <f t="shared" si="4447"/>
        <v>X$15</v>
      </c>
      <c r="Y3193" s="186" t="str">
        <f t="shared" si="4447"/>
        <v>Y$15</v>
      </c>
      <c r="Z3193" s="186" t="str">
        <f t="shared" si="4447"/>
        <v>Z$15</v>
      </c>
      <c r="AA3193" s="186" t="str">
        <f t="shared" si="4447"/>
        <v>AA$15</v>
      </c>
      <c r="AB3193" s="186" t="str">
        <f t="shared" si="4447"/>
        <v>AB$15</v>
      </c>
      <c r="AC3193" s="186" t="str">
        <f t="shared" si="4447"/>
        <v>AC$15</v>
      </c>
      <c r="AD3193" s="186" t="str">
        <f t="shared" si="4447"/>
        <v>AD$15</v>
      </c>
      <c r="AE3193" s="186" t="str">
        <f t="shared" si="4447"/>
        <v>AE$15</v>
      </c>
      <c r="AF3193" s="186" t="str">
        <f t="shared" si="4447"/>
        <v>AF$15</v>
      </c>
      <c r="AG3193" s="186" t="str">
        <f t="shared" si="4447"/>
        <v>AG$15</v>
      </c>
      <c r="AH3193" s="186" t="str">
        <f t="shared" si="4447"/>
        <v>AH$15</v>
      </c>
      <c r="AI3193" s="186" t="str">
        <f t="shared" si="4447"/>
        <v>AI$15</v>
      </c>
      <c r="AJ3193" s="186" t="str">
        <f t="shared" si="4447"/>
        <v>AJ$15</v>
      </c>
      <c r="AK3193" s="186" t="str">
        <f t="shared" si="4447"/>
        <v>AK$15</v>
      </c>
      <c r="AL3193" s="186" t="str">
        <f t="shared" si="4447"/>
        <v>AL$15</v>
      </c>
      <c r="AM3193" s="186" t="str">
        <f t="shared" si="4447"/>
        <v>AM$15</v>
      </c>
      <c r="AN3193" s="186" t="str">
        <f t="shared" si="4447"/>
        <v>AN$15</v>
      </c>
      <c r="AO3193" s="186" t="str">
        <f t="shared" si="4447"/>
        <v>AO$15</v>
      </c>
      <c r="AP3193" s="186" t="str">
        <f t="shared" si="4447"/>
        <v>AP$15</v>
      </c>
      <c r="AQ3193" s="186" t="str">
        <f t="shared" si="4447"/>
        <v>AQ$15</v>
      </c>
      <c r="AR3193" s="186" t="str">
        <f t="shared" si="4447"/>
        <v>AR$15</v>
      </c>
      <c r="AS3193" s="186" t="str">
        <f t="shared" si="4447"/>
        <v>AS$15</v>
      </c>
      <c r="AT3193" s="186" t="str">
        <f t="shared" si="4447"/>
        <v>AT$15</v>
      </c>
      <c r="AU3193" s="186" t="str">
        <f t="shared" si="4447"/>
        <v>AU$15</v>
      </c>
      <c r="AV3193" s="186" t="str">
        <f t="shared" si="4447"/>
        <v>AV$15</v>
      </c>
      <c r="AW3193" s="186" t="str">
        <f t="shared" si="4447"/>
        <v>AW$15</v>
      </c>
      <c r="AX3193" s="186" t="str">
        <f t="shared" si="4447"/>
        <v>AX$15</v>
      </c>
      <c r="AY3193" s="186" t="str">
        <f t="shared" ref="AY3193:CD3193" si="4448">AY$19</f>
        <v>AY$15</v>
      </c>
      <c r="AZ3193" s="186" t="str">
        <f t="shared" si="4448"/>
        <v>AZ$15</v>
      </c>
      <c r="BA3193" s="186" t="str">
        <f t="shared" si="4448"/>
        <v>BA$15</v>
      </c>
      <c r="BB3193" s="186" t="str">
        <f t="shared" si="4448"/>
        <v>BB$15</v>
      </c>
      <c r="BC3193" s="186" t="str">
        <f t="shared" si="4448"/>
        <v>BC$15</v>
      </c>
      <c r="BD3193" s="186" t="str">
        <f t="shared" si="4448"/>
        <v>BD$15</v>
      </c>
      <c r="BE3193" s="186" t="str">
        <f t="shared" si="4448"/>
        <v>BE$15</v>
      </c>
      <c r="BF3193" s="186" t="str">
        <f t="shared" si="4448"/>
        <v>BF$15</v>
      </c>
      <c r="BG3193" s="186" t="str">
        <f t="shared" si="4448"/>
        <v>BG$15</v>
      </c>
      <c r="BH3193" s="186" t="str">
        <f t="shared" si="4448"/>
        <v>BH$15</v>
      </c>
      <c r="BI3193" s="186" t="str">
        <f t="shared" si="4448"/>
        <v>BI$15</v>
      </c>
      <c r="BJ3193" s="186" t="str">
        <f t="shared" si="4448"/>
        <v>BJ$15</v>
      </c>
      <c r="BK3193" s="186" t="str">
        <f t="shared" si="4448"/>
        <v>BK$15</v>
      </c>
      <c r="BL3193" s="186" t="str">
        <f t="shared" si="4448"/>
        <v>BL$15</v>
      </c>
      <c r="BM3193" s="186" t="str">
        <f t="shared" si="4448"/>
        <v>BM$15</v>
      </c>
      <c r="BN3193" s="186" t="str">
        <f t="shared" si="4448"/>
        <v>BN$15</v>
      </c>
      <c r="BO3193" s="186" t="str">
        <f t="shared" si="4448"/>
        <v>BO$15</v>
      </c>
      <c r="BP3193" s="186" t="str">
        <f t="shared" si="4448"/>
        <v>BP$15</v>
      </c>
      <c r="BQ3193" s="186" t="str">
        <f t="shared" si="4448"/>
        <v>BQ$15</v>
      </c>
      <c r="BR3193" s="186" t="str">
        <f t="shared" si="4448"/>
        <v>BR$15</v>
      </c>
      <c r="BS3193" s="186" t="str">
        <f t="shared" si="4448"/>
        <v>BS$15</v>
      </c>
      <c r="BT3193" s="186" t="str">
        <f t="shared" si="4448"/>
        <v>BT$15</v>
      </c>
      <c r="BU3193" s="186" t="str">
        <f t="shared" si="4448"/>
        <v>BU$15</v>
      </c>
      <c r="BV3193" s="186" t="str">
        <f t="shared" si="4448"/>
        <v>BV$15</v>
      </c>
      <c r="BW3193" s="186" t="str">
        <f t="shared" si="4448"/>
        <v>BW$15</v>
      </c>
      <c r="BX3193" s="186" t="str">
        <f t="shared" si="4448"/>
        <v>BX$15</v>
      </c>
      <c r="BY3193" s="186" t="str">
        <f t="shared" si="4448"/>
        <v>BY$15</v>
      </c>
      <c r="BZ3193" s="186" t="str">
        <f t="shared" si="4448"/>
        <v>BZ$15</v>
      </c>
      <c r="CA3193" s="186" t="str">
        <f t="shared" si="4448"/>
        <v>CA$15</v>
      </c>
      <c r="CB3193" s="186" t="str">
        <f t="shared" si="4448"/>
        <v>CB$15</v>
      </c>
      <c r="CC3193" s="186" t="str">
        <f t="shared" si="4448"/>
        <v>CC$15</v>
      </c>
      <c r="CD3193" s="186" t="str">
        <f t="shared" si="4448"/>
        <v>CD$15</v>
      </c>
      <c r="CE3193" s="186" t="str">
        <f t="shared" ref="CE3193:CL3193" si="4449">CE$19</f>
        <v>CE$15</v>
      </c>
      <c r="CF3193" s="186" t="str">
        <f t="shared" si="4449"/>
        <v>CF$15</v>
      </c>
      <c r="CG3193" s="186" t="str">
        <f t="shared" si="4449"/>
        <v>CG$15</v>
      </c>
      <c r="CH3193" s="186" t="str">
        <f t="shared" si="4449"/>
        <v>CH$15</v>
      </c>
      <c r="CI3193" s="186" t="str">
        <f t="shared" si="4449"/>
        <v>CI$15</v>
      </c>
      <c r="CJ3193" s="186" t="str">
        <f t="shared" si="4449"/>
        <v>CJ$15</v>
      </c>
      <c r="CK3193" s="186" t="str">
        <f t="shared" si="4449"/>
        <v>CK$15</v>
      </c>
      <c r="CL3193" s="186" t="str">
        <f t="shared" si="4449"/>
        <v>CL$15</v>
      </c>
    </row>
    <row r="3194" spans="2:90" x14ac:dyDescent="0.4">
      <c r="B3194" s="70" t="s">
        <v>314</v>
      </c>
      <c r="C3194" s="31"/>
      <c r="D3194" t="s">
        <v>429</v>
      </c>
      <c r="E3194" s="8" t="str">
        <f t="shared" ref="E3194:E3207" si="4450">ROW()&amp;" "&amp;D3194</f>
        <v>3194 DCOPS-IS</v>
      </c>
      <c r="F3194" t="s">
        <v>315</v>
      </c>
      <c r="G3194" s="31" t="s">
        <v>243</v>
      </c>
      <c r="H3194" s="48"/>
      <c r="I3194" s="285"/>
      <c r="J3194" s="285"/>
      <c r="K3194" s="48"/>
      <c r="L3194" s="48"/>
      <c r="M3194" s="48"/>
      <c r="N3194" s="48"/>
      <c r="O3194" s="48"/>
      <c r="P3194" s="48"/>
      <c r="R3194" s="70"/>
      <c r="S3194" s="286"/>
      <c r="T3194" s="286"/>
      <c r="U3194" s="286"/>
      <c r="V3194" s="286"/>
      <c r="W3194" s="286"/>
      <c r="X3194" s="286"/>
      <c r="Y3194" s="286"/>
      <c r="Z3194" s="286"/>
      <c r="AA3194" s="286"/>
      <c r="AB3194" s="286"/>
      <c r="AC3194" s="286"/>
      <c r="AD3194" s="286"/>
      <c r="AE3194" s="286"/>
      <c r="AF3194" s="286"/>
      <c r="AG3194" s="286"/>
      <c r="AH3194" s="286"/>
      <c r="AI3194" s="286"/>
      <c r="AJ3194" s="286"/>
      <c r="AK3194" s="286"/>
      <c r="AL3194" s="286"/>
      <c r="AM3194" s="286"/>
      <c r="AN3194" s="286"/>
      <c r="AO3194" s="286"/>
      <c r="AP3194" s="286"/>
      <c r="AQ3194" s="286"/>
      <c r="AR3194" s="286"/>
      <c r="AS3194" s="286"/>
      <c r="AT3194" s="286"/>
      <c r="AU3194" s="286"/>
      <c r="AV3194" s="286"/>
      <c r="AW3194" s="286"/>
      <c r="AX3194" s="286"/>
      <c r="AY3194" s="286"/>
      <c r="AZ3194" s="286"/>
      <c r="BA3194" s="286"/>
      <c r="BB3194" s="286"/>
      <c r="BC3194" s="286"/>
      <c r="BD3194" s="286"/>
      <c r="BE3194" s="286"/>
      <c r="BF3194" s="286"/>
      <c r="BG3194" s="286"/>
      <c r="BH3194" s="286"/>
      <c r="BI3194" s="286"/>
      <c r="BJ3194" s="286"/>
      <c r="BK3194" s="286"/>
      <c r="BL3194" s="286"/>
      <c r="BM3194" s="286"/>
      <c r="BN3194" s="286"/>
      <c r="BO3194" s="286"/>
      <c r="BP3194" s="286"/>
      <c r="BQ3194" s="286"/>
      <c r="BR3194" s="286"/>
      <c r="BS3194" s="286"/>
      <c r="BT3194" s="286"/>
      <c r="BU3194" s="286"/>
      <c r="BV3194" s="286"/>
      <c r="BW3194" s="286"/>
      <c r="BX3194" s="286"/>
      <c r="BY3194" s="286"/>
      <c r="BZ3194" s="286"/>
      <c r="CA3194" s="286"/>
      <c r="CB3194" s="286"/>
      <c r="CC3194" s="286"/>
      <c r="CD3194" s="286"/>
      <c r="CE3194" s="286"/>
      <c r="CF3194" s="286"/>
      <c r="CG3194" s="286"/>
      <c r="CH3194" s="286"/>
      <c r="CI3194" s="286"/>
      <c r="CJ3194" s="286"/>
      <c r="CK3194" s="286"/>
      <c r="CL3194" s="286"/>
    </row>
    <row r="3195" spans="2:90" ht="1.5" customHeight="1" x14ac:dyDescent="0.4">
      <c r="B3195" s="122" t="s">
        <v>313</v>
      </c>
      <c r="D3195" t="s">
        <v>429</v>
      </c>
      <c r="E3195" s="8" t="str">
        <f t="shared" si="4450"/>
        <v>3195 DCOPS-IS</v>
      </c>
      <c r="H3195" s="12"/>
      <c r="I3195" s="60"/>
      <c r="J3195" s="60"/>
      <c r="K3195" s="23">
        <f ca="1">'IS BS CF'!K$35</f>
        <v>-406350.39999999997</v>
      </c>
      <c r="L3195" s="23">
        <f ca="1">'IS BS CF'!L$35</f>
        <v>-426467.9200000001</v>
      </c>
      <c r="M3195" s="23">
        <f ca="1">'IS BS CF'!M$35</f>
        <v>-447591.31600000005</v>
      </c>
      <c r="N3195" s="23">
        <f ca="1">'IS BS CF'!N$35</f>
        <v>-469770.88180000003</v>
      </c>
      <c r="O3195" s="23">
        <f ca="1">'IS BS CF'!O$35</f>
        <v>-493059.42589000007</v>
      </c>
      <c r="P3195" s="23">
        <f ca="1">'IS BS CF'!P$35</f>
        <v>-517512.39718449995</v>
      </c>
      <c r="Q3195" s="23"/>
      <c r="R3195" s="23">
        <f>'IS BS CF'!R$35</f>
        <v>0</v>
      </c>
      <c r="S3195" s="23">
        <f ca="1">'IS BS CF'!S$35</f>
        <v>-33862.533333333333</v>
      </c>
      <c r="T3195" s="23">
        <f ca="1">'IS BS CF'!T$35</f>
        <v>-33862.533333333333</v>
      </c>
      <c r="U3195" s="23">
        <f ca="1">'IS BS CF'!U$35</f>
        <v>-33862.533333333333</v>
      </c>
      <c r="V3195" s="23">
        <f ca="1">'IS BS CF'!V$35</f>
        <v>-33862.533333333333</v>
      </c>
      <c r="W3195" s="23">
        <f ca="1">'IS BS CF'!W$35</f>
        <v>-33862.533333333333</v>
      </c>
      <c r="X3195" s="23">
        <f ca="1">'IS BS CF'!X$35</f>
        <v>-33862.533333333333</v>
      </c>
      <c r="Y3195" s="23">
        <f ca="1">'IS BS CF'!Y$35</f>
        <v>-33862.533333333333</v>
      </c>
      <c r="Z3195" s="23">
        <f ca="1">'IS BS CF'!Z$35</f>
        <v>-33862.533333333333</v>
      </c>
      <c r="AA3195" s="23">
        <f ca="1">'IS BS CF'!AA$35</f>
        <v>-33862.533333333333</v>
      </c>
      <c r="AB3195" s="23">
        <f ca="1">'IS BS CF'!AB$35</f>
        <v>-33862.533333333333</v>
      </c>
      <c r="AC3195" s="23">
        <f ca="1">'IS BS CF'!AC$35</f>
        <v>-33862.533333333333</v>
      </c>
      <c r="AD3195" s="23">
        <f ca="1">'IS BS CF'!AD$35</f>
        <v>-33862.533333333333</v>
      </c>
      <c r="AE3195" s="23">
        <f ca="1">'IS BS CF'!AE$35</f>
        <v>-35538.993333333339</v>
      </c>
      <c r="AF3195" s="23">
        <f ca="1">'IS BS CF'!AF$35</f>
        <v>-35538.993333333339</v>
      </c>
      <c r="AG3195" s="23">
        <f ca="1">'IS BS CF'!AG$35</f>
        <v>-35538.993333333339</v>
      </c>
      <c r="AH3195" s="23">
        <f ca="1">'IS BS CF'!AH$35</f>
        <v>-35538.993333333339</v>
      </c>
      <c r="AI3195" s="23">
        <f ca="1">'IS BS CF'!AI$35</f>
        <v>-35538.993333333339</v>
      </c>
      <c r="AJ3195" s="23">
        <f ca="1">'IS BS CF'!AJ$35</f>
        <v>-35538.993333333339</v>
      </c>
      <c r="AK3195" s="23">
        <f ca="1">'IS BS CF'!AK$35</f>
        <v>-35538.993333333339</v>
      </c>
      <c r="AL3195" s="23">
        <f ca="1">'IS BS CF'!AL$35</f>
        <v>-35538.993333333339</v>
      </c>
      <c r="AM3195" s="23">
        <f ca="1">'IS BS CF'!AM$35</f>
        <v>-35538.993333333339</v>
      </c>
      <c r="AN3195" s="23">
        <f ca="1">'IS BS CF'!AN$35</f>
        <v>-35538.993333333339</v>
      </c>
      <c r="AO3195" s="23">
        <f ca="1">'IS BS CF'!AO$35</f>
        <v>-35538.993333333339</v>
      </c>
      <c r="AP3195" s="23">
        <f ca="1">'IS BS CF'!AP$35</f>
        <v>-35538.993333333339</v>
      </c>
      <c r="AQ3195" s="23">
        <f ca="1">'IS BS CF'!AQ$35</f>
        <v>-37299.276333333335</v>
      </c>
      <c r="AR3195" s="23">
        <f ca="1">'IS BS CF'!AR$35</f>
        <v>-37299.276333333335</v>
      </c>
      <c r="AS3195" s="23">
        <f ca="1">'IS BS CF'!AS$35</f>
        <v>-37299.276333333335</v>
      </c>
      <c r="AT3195" s="23">
        <f ca="1">'IS BS CF'!AT$35</f>
        <v>-37299.276333333335</v>
      </c>
      <c r="AU3195" s="23">
        <f ca="1">'IS BS CF'!AU$35</f>
        <v>-37299.276333333335</v>
      </c>
      <c r="AV3195" s="23">
        <f ca="1">'IS BS CF'!AV$35</f>
        <v>-37299.276333333335</v>
      </c>
      <c r="AW3195" s="23">
        <f ca="1">'IS BS CF'!AW$35</f>
        <v>-37299.276333333335</v>
      </c>
      <c r="AX3195" s="23">
        <f ca="1">'IS BS CF'!AX$35</f>
        <v>-37299.276333333335</v>
      </c>
      <c r="AY3195" s="23">
        <f ca="1">'IS BS CF'!AY$35</f>
        <v>-37299.276333333335</v>
      </c>
      <c r="AZ3195" s="23">
        <f ca="1">'IS BS CF'!AZ$35</f>
        <v>-37299.276333333335</v>
      </c>
      <c r="BA3195" s="23">
        <f ca="1">'IS BS CF'!BA$35</f>
        <v>-37299.276333333335</v>
      </c>
      <c r="BB3195" s="23">
        <f ca="1">'IS BS CF'!BB$35</f>
        <v>-37299.276333333335</v>
      </c>
      <c r="BC3195" s="23">
        <f ca="1">'IS BS CF'!BC$35</f>
        <v>-39147.573483333334</v>
      </c>
      <c r="BD3195" s="23">
        <f ca="1">'IS BS CF'!BD$35</f>
        <v>-39147.573483333334</v>
      </c>
      <c r="BE3195" s="23">
        <f ca="1">'IS BS CF'!BE$35</f>
        <v>-39147.573483333334</v>
      </c>
      <c r="BF3195" s="23">
        <f ca="1">'IS BS CF'!BF$35</f>
        <v>-39147.573483333334</v>
      </c>
      <c r="BG3195" s="23">
        <f ca="1">'IS BS CF'!BG$35</f>
        <v>-39147.573483333334</v>
      </c>
      <c r="BH3195" s="23">
        <f ca="1">'IS BS CF'!BH$35</f>
        <v>-39147.573483333334</v>
      </c>
      <c r="BI3195" s="23">
        <f ca="1">'IS BS CF'!BI$35</f>
        <v>-39147.573483333334</v>
      </c>
      <c r="BJ3195" s="23">
        <f ca="1">'IS BS CF'!BJ$35</f>
        <v>-39147.573483333334</v>
      </c>
      <c r="BK3195" s="23">
        <f ca="1">'IS BS CF'!BK$35</f>
        <v>-39147.573483333334</v>
      </c>
      <c r="BL3195" s="23">
        <f ca="1">'IS BS CF'!BL$35</f>
        <v>-39147.573483333334</v>
      </c>
      <c r="BM3195" s="23">
        <f ca="1">'IS BS CF'!BM$35</f>
        <v>-39147.573483333334</v>
      </c>
      <c r="BN3195" s="23">
        <f ca="1">'IS BS CF'!BN$35</f>
        <v>-39147.573483333334</v>
      </c>
      <c r="BO3195" s="23">
        <f ca="1">'IS BS CF'!BO$35</f>
        <v>-41088.285490833339</v>
      </c>
      <c r="BP3195" s="23">
        <f ca="1">'IS BS CF'!BP$35</f>
        <v>-41088.285490833339</v>
      </c>
      <c r="BQ3195" s="23">
        <f ca="1">'IS BS CF'!BQ$35</f>
        <v>-41088.285490833339</v>
      </c>
      <c r="BR3195" s="23">
        <f ca="1">'IS BS CF'!BR$35</f>
        <v>-41088.285490833339</v>
      </c>
      <c r="BS3195" s="23">
        <f ca="1">'IS BS CF'!BS$35</f>
        <v>-41088.285490833339</v>
      </c>
      <c r="BT3195" s="23">
        <f ca="1">'IS BS CF'!BT$35</f>
        <v>-41088.285490833339</v>
      </c>
      <c r="BU3195" s="23">
        <f ca="1">'IS BS CF'!BU$35</f>
        <v>-41088.285490833339</v>
      </c>
      <c r="BV3195" s="23">
        <f ca="1">'IS BS CF'!BV$35</f>
        <v>-41088.285490833339</v>
      </c>
      <c r="BW3195" s="23">
        <f ca="1">'IS BS CF'!BW$35</f>
        <v>-41088.285490833339</v>
      </c>
      <c r="BX3195" s="23">
        <f ca="1">'IS BS CF'!BX$35</f>
        <v>-41088.285490833339</v>
      </c>
      <c r="BY3195" s="23">
        <f ca="1">'IS BS CF'!BY$35</f>
        <v>-41088.285490833339</v>
      </c>
      <c r="BZ3195" s="23">
        <f ca="1">'IS BS CF'!BZ$35</f>
        <v>-41088.285490833339</v>
      </c>
      <c r="CA3195" s="23">
        <f ca="1">'IS BS CF'!CA$35</f>
        <v>-43126.033098708336</v>
      </c>
      <c r="CB3195" s="23">
        <f ca="1">'IS BS CF'!CB$35</f>
        <v>-43126.033098708336</v>
      </c>
      <c r="CC3195" s="23">
        <f ca="1">'IS BS CF'!CC$35</f>
        <v>-43126.033098708336</v>
      </c>
      <c r="CD3195" s="23">
        <f ca="1">'IS BS CF'!CD$35</f>
        <v>-43126.033098708336</v>
      </c>
      <c r="CE3195" s="23">
        <f ca="1">'IS BS CF'!CE$35</f>
        <v>-43126.033098708336</v>
      </c>
      <c r="CF3195" s="23">
        <f ca="1">'IS BS CF'!CF$35</f>
        <v>-43126.033098708336</v>
      </c>
      <c r="CG3195" s="23">
        <f ca="1">'IS BS CF'!CG$35</f>
        <v>-43126.033098708336</v>
      </c>
      <c r="CH3195" s="23">
        <f ca="1">'IS BS CF'!CH$35</f>
        <v>-43126.033098708336</v>
      </c>
      <c r="CI3195" s="23">
        <f ca="1">'IS BS CF'!CI$35</f>
        <v>-43126.033098708336</v>
      </c>
      <c r="CJ3195" s="23">
        <f ca="1">'IS BS CF'!CJ$35</f>
        <v>-43126.033098708336</v>
      </c>
      <c r="CK3195" s="23">
        <f ca="1">'IS BS CF'!CK$35</f>
        <v>-43126.033098708336</v>
      </c>
      <c r="CL3195" s="23">
        <f ca="1">'IS BS CF'!CL$35</f>
        <v>-43126.033098708336</v>
      </c>
    </row>
    <row r="3196" spans="2:90" x14ac:dyDescent="0.4">
      <c r="B3196" s="141" t="str">
        <f>"% of EBITDA - "&amp;SUBSTITUTE(B3194,":","")</f>
        <v>% of EBITDA - % of operating income - direct cost</v>
      </c>
      <c r="C3196" t="s">
        <v>80</v>
      </c>
      <c r="D3196" t="s">
        <v>429</v>
      </c>
      <c r="E3196" s="8" t="str">
        <f t="shared" si="4450"/>
        <v>3196 DCOPS-IS</v>
      </c>
      <c r="G3196" t="str">
        <f>E3196</f>
        <v>3196 DCOPS-IS</v>
      </c>
      <c r="H3196" s="12"/>
      <c r="I3196" s="60"/>
      <c r="J3196" s="60"/>
      <c r="K3196" s="16">
        <v>0.5</v>
      </c>
      <c r="L3196" s="16">
        <v>0.5</v>
      </c>
      <c r="M3196" s="16">
        <v>0.5</v>
      </c>
      <c r="N3196" s="16">
        <v>0.5</v>
      </c>
      <c r="O3196" s="16">
        <v>0.5</v>
      </c>
      <c r="P3196" s="16">
        <v>0.5</v>
      </c>
      <c r="R3196" s="19"/>
      <c r="S3196" s="146" cm="1">
        <f t="array" ref="S3196">INDEX($K:$P,ROW(),MATCH(S$3,$K$2:$P$2,0))</f>
        <v>0.5</v>
      </c>
      <c r="T3196" s="146" cm="1">
        <f t="array" ref="T3196">INDEX($K:$P,ROW(),MATCH(T$3,$K$2:$P$2,0))</f>
        <v>0.5</v>
      </c>
      <c r="U3196" s="146" cm="1">
        <f t="array" ref="U3196">INDEX($K:$P,ROW(),MATCH(U$3,$K$2:$P$2,0))</f>
        <v>0.5</v>
      </c>
      <c r="V3196" s="146" cm="1">
        <f t="array" ref="V3196">INDEX($K:$P,ROW(),MATCH(V$3,$K$2:$P$2,0))</f>
        <v>0.5</v>
      </c>
      <c r="W3196" s="146" cm="1">
        <f t="array" ref="W3196">INDEX($K:$P,ROW(),MATCH(W$3,$K$2:$P$2,0))</f>
        <v>0.5</v>
      </c>
      <c r="X3196" s="146" cm="1">
        <f t="array" ref="X3196">INDEX($K:$P,ROW(),MATCH(X$3,$K$2:$P$2,0))</f>
        <v>0.5</v>
      </c>
      <c r="Y3196" s="146" cm="1">
        <f t="array" ref="Y3196">INDEX($K:$P,ROW(),MATCH(Y$3,$K$2:$P$2,0))</f>
        <v>0.5</v>
      </c>
      <c r="Z3196" s="146" cm="1">
        <f t="array" ref="Z3196">INDEX($K:$P,ROW(),MATCH(Z$3,$K$2:$P$2,0))</f>
        <v>0.5</v>
      </c>
      <c r="AA3196" s="146" cm="1">
        <f t="array" ref="AA3196">INDEX($K:$P,ROW(),MATCH(AA$3,$K$2:$P$2,0))</f>
        <v>0.5</v>
      </c>
      <c r="AB3196" s="146" cm="1">
        <f t="array" ref="AB3196">INDEX($K:$P,ROW(),MATCH(AB$3,$K$2:$P$2,0))</f>
        <v>0.5</v>
      </c>
      <c r="AC3196" s="146" cm="1">
        <f t="array" ref="AC3196">INDEX($K:$P,ROW(),MATCH(AC$3,$K$2:$P$2,0))</f>
        <v>0.5</v>
      </c>
      <c r="AD3196" s="146" cm="1">
        <f t="array" ref="AD3196">INDEX($K:$P,ROW(),MATCH(AD$3,$K$2:$P$2,0))</f>
        <v>0.5</v>
      </c>
      <c r="AE3196" s="146" cm="1">
        <f t="array" ref="AE3196">INDEX($K:$P,ROW(),MATCH(AE$3,$K$2:$P$2,0))</f>
        <v>0.5</v>
      </c>
      <c r="AF3196" s="146" cm="1">
        <f t="array" ref="AF3196">INDEX($K:$P,ROW(),MATCH(AF$3,$K$2:$P$2,0))</f>
        <v>0.5</v>
      </c>
      <c r="AG3196" s="146" cm="1">
        <f t="array" ref="AG3196">INDEX($K:$P,ROW(),MATCH(AG$3,$K$2:$P$2,0))</f>
        <v>0.5</v>
      </c>
      <c r="AH3196" s="146" cm="1">
        <f t="array" ref="AH3196">INDEX($K:$P,ROW(),MATCH(AH$3,$K$2:$P$2,0))</f>
        <v>0.5</v>
      </c>
      <c r="AI3196" s="146" cm="1">
        <f t="array" ref="AI3196">INDEX($K:$P,ROW(),MATCH(AI$3,$K$2:$P$2,0))</f>
        <v>0.5</v>
      </c>
      <c r="AJ3196" s="146" cm="1">
        <f t="array" ref="AJ3196">INDEX($K:$P,ROW(),MATCH(AJ$3,$K$2:$P$2,0))</f>
        <v>0.5</v>
      </c>
      <c r="AK3196" s="146" cm="1">
        <f t="array" ref="AK3196">INDEX($K:$P,ROW(),MATCH(AK$3,$K$2:$P$2,0))</f>
        <v>0.5</v>
      </c>
      <c r="AL3196" s="146" cm="1">
        <f t="array" ref="AL3196">INDEX($K:$P,ROW(),MATCH(AL$3,$K$2:$P$2,0))</f>
        <v>0.5</v>
      </c>
      <c r="AM3196" s="146" cm="1">
        <f t="array" ref="AM3196">INDEX($K:$P,ROW(),MATCH(AM$3,$K$2:$P$2,0))</f>
        <v>0.5</v>
      </c>
      <c r="AN3196" s="146" cm="1">
        <f t="array" ref="AN3196">INDEX($K:$P,ROW(),MATCH(AN$3,$K$2:$P$2,0))</f>
        <v>0.5</v>
      </c>
      <c r="AO3196" s="146" cm="1">
        <f t="array" ref="AO3196">INDEX($K:$P,ROW(),MATCH(AO$3,$K$2:$P$2,0))</f>
        <v>0.5</v>
      </c>
      <c r="AP3196" s="146" cm="1">
        <f t="array" ref="AP3196">INDEX($K:$P,ROW(),MATCH(AP$3,$K$2:$P$2,0))</f>
        <v>0.5</v>
      </c>
      <c r="AQ3196" s="146" cm="1">
        <f t="array" ref="AQ3196">INDEX($K:$P,ROW(),MATCH(AQ$3,$K$2:$P$2,0))</f>
        <v>0.5</v>
      </c>
      <c r="AR3196" s="146" cm="1">
        <f t="array" ref="AR3196">INDEX($K:$P,ROW(),MATCH(AR$3,$K$2:$P$2,0))</f>
        <v>0.5</v>
      </c>
      <c r="AS3196" s="146" cm="1">
        <f t="array" ref="AS3196">INDEX($K:$P,ROW(),MATCH(AS$3,$K$2:$P$2,0))</f>
        <v>0.5</v>
      </c>
      <c r="AT3196" s="146" cm="1">
        <f t="array" ref="AT3196">INDEX($K:$P,ROW(),MATCH(AT$3,$K$2:$P$2,0))</f>
        <v>0.5</v>
      </c>
      <c r="AU3196" s="146" cm="1">
        <f t="array" ref="AU3196">INDEX($K:$P,ROW(),MATCH(AU$3,$K$2:$P$2,0))</f>
        <v>0.5</v>
      </c>
      <c r="AV3196" s="146" cm="1">
        <f t="array" ref="AV3196">INDEX($K:$P,ROW(),MATCH(AV$3,$K$2:$P$2,0))</f>
        <v>0.5</v>
      </c>
      <c r="AW3196" s="146" cm="1">
        <f t="array" ref="AW3196">INDEX($K:$P,ROW(),MATCH(AW$3,$K$2:$P$2,0))</f>
        <v>0.5</v>
      </c>
      <c r="AX3196" s="146" cm="1">
        <f t="array" ref="AX3196">INDEX($K:$P,ROW(),MATCH(AX$3,$K$2:$P$2,0))</f>
        <v>0.5</v>
      </c>
      <c r="AY3196" s="146" cm="1">
        <f t="array" ref="AY3196">INDEX($K:$P,ROW(),MATCH(AY$3,$K$2:$P$2,0))</f>
        <v>0.5</v>
      </c>
      <c r="AZ3196" s="146" cm="1">
        <f t="array" ref="AZ3196">INDEX($K:$P,ROW(),MATCH(AZ$3,$K$2:$P$2,0))</f>
        <v>0.5</v>
      </c>
      <c r="BA3196" s="146" cm="1">
        <f t="array" ref="BA3196">INDEX($K:$P,ROW(),MATCH(BA$3,$K$2:$P$2,0))</f>
        <v>0.5</v>
      </c>
      <c r="BB3196" s="146" cm="1">
        <f t="array" ref="BB3196">INDEX($K:$P,ROW(),MATCH(BB$3,$K$2:$P$2,0))</f>
        <v>0.5</v>
      </c>
      <c r="BC3196" s="146" cm="1">
        <f t="array" ref="BC3196">INDEX($K:$P,ROW(),MATCH(BC$3,$K$2:$P$2,0))</f>
        <v>0.5</v>
      </c>
      <c r="BD3196" s="146" cm="1">
        <f t="array" ref="BD3196">INDEX($K:$P,ROW(),MATCH(BD$3,$K$2:$P$2,0))</f>
        <v>0.5</v>
      </c>
      <c r="BE3196" s="146" cm="1">
        <f t="array" ref="BE3196">INDEX($K:$P,ROW(),MATCH(BE$3,$K$2:$P$2,0))</f>
        <v>0.5</v>
      </c>
      <c r="BF3196" s="146" cm="1">
        <f t="array" ref="BF3196">INDEX($K:$P,ROW(),MATCH(BF$3,$K$2:$P$2,0))</f>
        <v>0.5</v>
      </c>
      <c r="BG3196" s="146" cm="1">
        <f t="array" ref="BG3196">INDEX($K:$P,ROW(),MATCH(BG$3,$K$2:$P$2,0))</f>
        <v>0.5</v>
      </c>
      <c r="BH3196" s="146" cm="1">
        <f t="array" ref="BH3196">INDEX($K:$P,ROW(),MATCH(BH$3,$K$2:$P$2,0))</f>
        <v>0.5</v>
      </c>
      <c r="BI3196" s="146" cm="1">
        <f t="array" ref="BI3196">INDEX($K:$P,ROW(),MATCH(BI$3,$K$2:$P$2,0))</f>
        <v>0.5</v>
      </c>
      <c r="BJ3196" s="146" cm="1">
        <f t="array" ref="BJ3196">INDEX($K:$P,ROW(),MATCH(BJ$3,$K$2:$P$2,0))</f>
        <v>0.5</v>
      </c>
      <c r="BK3196" s="146" cm="1">
        <f t="array" ref="BK3196">INDEX($K:$P,ROW(),MATCH(BK$3,$K$2:$P$2,0))</f>
        <v>0.5</v>
      </c>
      <c r="BL3196" s="146" cm="1">
        <f t="array" ref="BL3196">INDEX($K:$P,ROW(),MATCH(BL$3,$K$2:$P$2,0))</f>
        <v>0.5</v>
      </c>
      <c r="BM3196" s="146" cm="1">
        <f t="array" ref="BM3196">INDEX($K:$P,ROW(),MATCH(BM$3,$K$2:$P$2,0))</f>
        <v>0.5</v>
      </c>
      <c r="BN3196" s="146" cm="1">
        <f t="array" ref="BN3196">INDEX($K:$P,ROW(),MATCH(BN$3,$K$2:$P$2,0))</f>
        <v>0.5</v>
      </c>
      <c r="BO3196" s="146" cm="1">
        <f t="array" ref="BO3196">INDEX($K:$P,ROW(),MATCH(BO$3,$K$2:$P$2,0))</f>
        <v>0.5</v>
      </c>
      <c r="BP3196" s="146" cm="1">
        <f t="array" ref="BP3196">INDEX($K:$P,ROW(),MATCH(BP$3,$K$2:$P$2,0))</f>
        <v>0.5</v>
      </c>
      <c r="BQ3196" s="146" cm="1">
        <f t="array" ref="BQ3196">INDEX($K:$P,ROW(),MATCH(BQ$3,$K$2:$P$2,0))</f>
        <v>0.5</v>
      </c>
      <c r="BR3196" s="146" cm="1">
        <f t="array" ref="BR3196">INDEX($K:$P,ROW(),MATCH(BR$3,$K$2:$P$2,0))</f>
        <v>0.5</v>
      </c>
      <c r="BS3196" s="146" cm="1">
        <f t="array" ref="BS3196">INDEX($K:$P,ROW(),MATCH(BS$3,$K$2:$P$2,0))</f>
        <v>0.5</v>
      </c>
      <c r="BT3196" s="146" cm="1">
        <f t="array" ref="BT3196">INDEX($K:$P,ROW(),MATCH(BT$3,$K$2:$P$2,0))</f>
        <v>0.5</v>
      </c>
      <c r="BU3196" s="146" cm="1">
        <f t="array" ref="BU3196">INDEX($K:$P,ROW(),MATCH(BU$3,$K$2:$P$2,0))</f>
        <v>0.5</v>
      </c>
      <c r="BV3196" s="146" cm="1">
        <f t="array" ref="BV3196">INDEX($K:$P,ROW(),MATCH(BV$3,$K$2:$P$2,0))</f>
        <v>0.5</v>
      </c>
      <c r="BW3196" s="146" cm="1">
        <f t="array" ref="BW3196">INDEX($K:$P,ROW(),MATCH(BW$3,$K$2:$P$2,0))</f>
        <v>0.5</v>
      </c>
      <c r="BX3196" s="146" cm="1">
        <f t="array" ref="BX3196">INDEX($K:$P,ROW(),MATCH(BX$3,$K$2:$P$2,0))</f>
        <v>0.5</v>
      </c>
      <c r="BY3196" s="146" cm="1">
        <f t="array" ref="BY3196">INDEX($K:$P,ROW(),MATCH(BY$3,$K$2:$P$2,0))</f>
        <v>0.5</v>
      </c>
      <c r="BZ3196" s="146" cm="1">
        <f t="array" ref="BZ3196">INDEX($K:$P,ROW(),MATCH(BZ$3,$K$2:$P$2,0))</f>
        <v>0.5</v>
      </c>
      <c r="CA3196" s="146" cm="1">
        <f t="array" ref="CA3196">INDEX($K:$P,ROW(),MATCH(CA$3,$K$2:$P$2,0))</f>
        <v>0.5</v>
      </c>
      <c r="CB3196" s="146" cm="1">
        <f t="array" ref="CB3196">INDEX($K:$P,ROW(),MATCH(CB$3,$K$2:$P$2,0))</f>
        <v>0.5</v>
      </c>
      <c r="CC3196" s="146" cm="1">
        <f t="array" ref="CC3196">INDEX($K:$P,ROW(),MATCH(CC$3,$K$2:$P$2,0))</f>
        <v>0.5</v>
      </c>
      <c r="CD3196" s="146" cm="1">
        <f t="array" ref="CD3196">INDEX($K:$P,ROW(),MATCH(CD$3,$K$2:$P$2,0))</f>
        <v>0.5</v>
      </c>
      <c r="CE3196" s="146" cm="1">
        <f t="array" ref="CE3196">INDEX($K:$P,ROW(),MATCH(CE$3,$K$2:$P$2,0))</f>
        <v>0.5</v>
      </c>
      <c r="CF3196" s="146" cm="1">
        <f t="array" ref="CF3196">INDEX($K:$P,ROW(),MATCH(CF$3,$K$2:$P$2,0))</f>
        <v>0.5</v>
      </c>
      <c r="CG3196" s="146" cm="1">
        <f t="array" ref="CG3196">INDEX($K:$P,ROW(),MATCH(CG$3,$K$2:$P$2,0))</f>
        <v>0.5</v>
      </c>
      <c r="CH3196" s="146" cm="1">
        <f t="array" ref="CH3196">INDEX($K:$P,ROW(),MATCH(CH$3,$K$2:$P$2,0))</f>
        <v>0.5</v>
      </c>
      <c r="CI3196" s="146" cm="1">
        <f t="array" ref="CI3196">INDEX($K:$P,ROW(),MATCH(CI$3,$K$2:$P$2,0))</f>
        <v>0.5</v>
      </c>
      <c r="CJ3196" s="146" cm="1">
        <f t="array" ref="CJ3196">INDEX($K:$P,ROW(),MATCH(CJ$3,$K$2:$P$2,0))</f>
        <v>0.5</v>
      </c>
      <c r="CK3196" s="146" cm="1">
        <f t="array" ref="CK3196">INDEX($K:$P,ROW(),MATCH(CK$3,$K$2:$P$2,0))</f>
        <v>0.5</v>
      </c>
      <c r="CL3196" s="146" cm="1">
        <f t="array" ref="CL3196">INDEX($K:$P,ROW(),MATCH(CL$3,$K$2:$P$2,0))</f>
        <v>0.5</v>
      </c>
    </row>
    <row r="3197" spans="2:90" x14ac:dyDescent="0.4">
      <c r="B3197" s="95"/>
      <c r="D3197" t="s">
        <v>429</v>
      </c>
      <c r="E3197" s="8"/>
      <c r="H3197" s="12"/>
      <c r="I3197" s="60"/>
      <c r="J3197" s="60"/>
      <c r="K3197" s="127"/>
      <c r="L3197" s="127"/>
      <c r="M3197" s="127"/>
      <c r="N3197" s="127"/>
      <c r="O3197" s="127"/>
      <c r="P3197" s="127"/>
      <c r="R3197" s="120"/>
      <c r="S3197" s="151"/>
      <c r="T3197" s="151"/>
      <c r="U3197" s="151"/>
      <c r="V3197" s="151"/>
      <c r="W3197" s="151"/>
      <c r="X3197" s="151"/>
      <c r="Y3197" s="151"/>
      <c r="Z3197" s="151"/>
      <c r="AA3197" s="151"/>
      <c r="AB3197" s="151"/>
      <c r="AC3197" s="151"/>
      <c r="AD3197" s="151"/>
      <c r="AE3197" s="151"/>
      <c r="AF3197" s="151"/>
      <c r="AG3197" s="151"/>
      <c r="AH3197" s="151"/>
      <c r="AI3197" s="151"/>
      <c r="AJ3197" s="151"/>
      <c r="AK3197" s="151"/>
      <c r="AL3197" s="151"/>
      <c r="AM3197" s="151"/>
      <c r="AN3197" s="151"/>
      <c r="AO3197" s="151"/>
      <c r="AP3197" s="151"/>
      <c r="AQ3197" s="151"/>
      <c r="AR3197" s="151"/>
      <c r="AS3197" s="151"/>
      <c r="AT3197" s="151"/>
      <c r="AU3197" s="151"/>
      <c r="AV3197" s="151"/>
      <c r="AW3197" s="151"/>
      <c r="AX3197" s="151"/>
      <c r="AY3197" s="151"/>
      <c r="AZ3197" s="151"/>
      <c r="BA3197" s="151"/>
      <c r="BB3197" s="151"/>
      <c r="BC3197" s="151"/>
      <c r="BD3197" s="151"/>
      <c r="BE3197" s="151"/>
      <c r="BF3197" s="151"/>
      <c r="BG3197" s="151"/>
      <c r="BH3197" s="151"/>
      <c r="BI3197" s="151"/>
      <c r="BJ3197" s="151"/>
      <c r="BK3197" s="151"/>
      <c r="BL3197" s="151"/>
      <c r="BM3197" s="151"/>
      <c r="BN3197" s="151"/>
      <c r="BO3197" s="151"/>
      <c r="BP3197" s="151"/>
      <c r="BQ3197" s="151"/>
      <c r="BR3197" s="151"/>
      <c r="BS3197" s="151"/>
      <c r="BT3197" s="151"/>
      <c r="BU3197" s="151"/>
      <c r="BV3197" s="151"/>
      <c r="BW3197" s="151"/>
      <c r="BX3197" s="151"/>
      <c r="BY3197" s="151"/>
      <c r="BZ3197" s="151"/>
      <c r="CA3197" s="151"/>
      <c r="CB3197" s="151"/>
      <c r="CC3197" s="151"/>
      <c r="CD3197" s="151"/>
      <c r="CE3197" s="151"/>
      <c r="CF3197" s="151"/>
      <c r="CG3197" s="151"/>
      <c r="CH3197" s="151"/>
      <c r="CI3197" s="151"/>
      <c r="CJ3197" s="151"/>
      <c r="CK3197" s="151"/>
      <c r="CL3197" s="151"/>
    </row>
    <row r="3198" spans="2:90" x14ac:dyDescent="0.4">
      <c r="B3198" s="123" t="str">
        <f>"Expense - "&amp;SUBSTITUTE(B3194,":","")</f>
        <v>Expense - % of operating income - direct cost</v>
      </c>
      <c r="C3198" t="s">
        <v>203</v>
      </c>
      <c r="D3198" t="s">
        <v>429</v>
      </c>
      <c r="E3198" s="8" t="str">
        <f t="shared" si="4450"/>
        <v>3198 DCOPS-IS</v>
      </c>
      <c r="H3198" s="27"/>
      <c r="I3198" s="78"/>
      <c r="J3198" s="78"/>
      <c r="K3198" s="33">
        <f t="shared" ref="K3198:P3198" ca="1" si="4451">SUMIF($3:$3,K$2,3198:3198)</f>
        <v>203175.19999999998</v>
      </c>
      <c r="L3198" s="33">
        <f t="shared" ca="1" si="4451"/>
        <v>213233.96000000005</v>
      </c>
      <c r="M3198" s="33">
        <f t="shared" ca="1" si="4451"/>
        <v>223795.65800000002</v>
      </c>
      <c r="N3198" s="33">
        <f t="shared" ca="1" si="4451"/>
        <v>234885.44090000002</v>
      </c>
      <c r="O3198" s="33">
        <f t="shared" ca="1" si="4451"/>
        <v>246529.71294500004</v>
      </c>
      <c r="P3198" s="33">
        <f t="shared" ca="1" si="4451"/>
        <v>258756.19859224997</v>
      </c>
      <c r="R3198" s="33"/>
      <c r="S3198" s="77">
        <f t="shared" ref="S3198" ca="1" si="4452">-S3196*S3195</f>
        <v>16931.266666666666</v>
      </c>
      <c r="T3198" s="77">
        <f t="shared" ref="T3198:AX3198" ca="1" si="4453">-T3196*T3195</f>
        <v>16931.266666666666</v>
      </c>
      <c r="U3198" s="77">
        <f t="shared" ca="1" si="4453"/>
        <v>16931.266666666666</v>
      </c>
      <c r="V3198" s="77">
        <f t="shared" ca="1" si="4453"/>
        <v>16931.266666666666</v>
      </c>
      <c r="W3198" s="77">
        <f t="shared" ca="1" si="4453"/>
        <v>16931.266666666666</v>
      </c>
      <c r="X3198" s="77">
        <f t="shared" ca="1" si="4453"/>
        <v>16931.266666666666</v>
      </c>
      <c r="Y3198" s="77">
        <f t="shared" ca="1" si="4453"/>
        <v>16931.266666666666</v>
      </c>
      <c r="Z3198" s="77">
        <f t="shared" ca="1" si="4453"/>
        <v>16931.266666666666</v>
      </c>
      <c r="AA3198" s="77">
        <f t="shared" ca="1" si="4453"/>
        <v>16931.266666666666</v>
      </c>
      <c r="AB3198" s="77">
        <f t="shared" ca="1" si="4453"/>
        <v>16931.266666666666</v>
      </c>
      <c r="AC3198" s="77">
        <f t="shared" ca="1" si="4453"/>
        <v>16931.266666666666</v>
      </c>
      <c r="AD3198" s="77">
        <f t="shared" ca="1" si="4453"/>
        <v>16931.266666666666</v>
      </c>
      <c r="AE3198" s="77">
        <f t="shared" ca="1" si="4453"/>
        <v>17769.49666666667</v>
      </c>
      <c r="AF3198" s="77">
        <f t="shared" ca="1" si="4453"/>
        <v>17769.49666666667</v>
      </c>
      <c r="AG3198" s="77">
        <f t="shared" ca="1" si="4453"/>
        <v>17769.49666666667</v>
      </c>
      <c r="AH3198" s="77">
        <f t="shared" ca="1" si="4453"/>
        <v>17769.49666666667</v>
      </c>
      <c r="AI3198" s="77">
        <f t="shared" ca="1" si="4453"/>
        <v>17769.49666666667</v>
      </c>
      <c r="AJ3198" s="77">
        <f t="shared" ca="1" si="4453"/>
        <v>17769.49666666667</v>
      </c>
      <c r="AK3198" s="77">
        <f t="shared" ca="1" si="4453"/>
        <v>17769.49666666667</v>
      </c>
      <c r="AL3198" s="77">
        <f t="shared" ca="1" si="4453"/>
        <v>17769.49666666667</v>
      </c>
      <c r="AM3198" s="77">
        <f t="shared" ca="1" si="4453"/>
        <v>17769.49666666667</v>
      </c>
      <c r="AN3198" s="77">
        <f t="shared" ca="1" si="4453"/>
        <v>17769.49666666667</v>
      </c>
      <c r="AO3198" s="77">
        <f t="shared" ca="1" si="4453"/>
        <v>17769.49666666667</v>
      </c>
      <c r="AP3198" s="77">
        <f t="shared" ca="1" si="4453"/>
        <v>17769.49666666667</v>
      </c>
      <c r="AQ3198" s="77">
        <f t="shared" ca="1" si="4453"/>
        <v>18649.638166666668</v>
      </c>
      <c r="AR3198" s="77">
        <f t="shared" ca="1" si="4453"/>
        <v>18649.638166666668</v>
      </c>
      <c r="AS3198" s="77">
        <f t="shared" ca="1" si="4453"/>
        <v>18649.638166666668</v>
      </c>
      <c r="AT3198" s="77">
        <f t="shared" ca="1" si="4453"/>
        <v>18649.638166666668</v>
      </c>
      <c r="AU3198" s="77">
        <f t="shared" ca="1" si="4453"/>
        <v>18649.638166666668</v>
      </c>
      <c r="AV3198" s="77">
        <f t="shared" ca="1" si="4453"/>
        <v>18649.638166666668</v>
      </c>
      <c r="AW3198" s="77">
        <f t="shared" ca="1" si="4453"/>
        <v>18649.638166666668</v>
      </c>
      <c r="AX3198" s="77">
        <f t="shared" ca="1" si="4453"/>
        <v>18649.638166666668</v>
      </c>
      <c r="AY3198" s="77">
        <f t="shared" ref="AY3198:CD3198" ca="1" si="4454">-AY3196*AY3195</f>
        <v>18649.638166666668</v>
      </c>
      <c r="AZ3198" s="77">
        <f t="shared" ca="1" si="4454"/>
        <v>18649.638166666668</v>
      </c>
      <c r="BA3198" s="77">
        <f t="shared" ca="1" si="4454"/>
        <v>18649.638166666668</v>
      </c>
      <c r="BB3198" s="77">
        <f t="shared" ca="1" si="4454"/>
        <v>18649.638166666668</v>
      </c>
      <c r="BC3198" s="77">
        <f t="shared" ca="1" si="4454"/>
        <v>19573.786741666667</v>
      </c>
      <c r="BD3198" s="77">
        <f t="shared" ca="1" si="4454"/>
        <v>19573.786741666667</v>
      </c>
      <c r="BE3198" s="77">
        <f t="shared" ca="1" si="4454"/>
        <v>19573.786741666667</v>
      </c>
      <c r="BF3198" s="77">
        <f t="shared" ca="1" si="4454"/>
        <v>19573.786741666667</v>
      </c>
      <c r="BG3198" s="77">
        <f t="shared" ca="1" si="4454"/>
        <v>19573.786741666667</v>
      </c>
      <c r="BH3198" s="77">
        <f t="shared" ca="1" si="4454"/>
        <v>19573.786741666667</v>
      </c>
      <c r="BI3198" s="77">
        <f t="shared" ca="1" si="4454"/>
        <v>19573.786741666667</v>
      </c>
      <c r="BJ3198" s="77">
        <f t="shared" ca="1" si="4454"/>
        <v>19573.786741666667</v>
      </c>
      <c r="BK3198" s="77">
        <f t="shared" ca="1" si="4454"/>
        <v>19573.786741666667</v>
      </c>
      <c r="BL3198" s="77">
        <f t="shared" ca="1" si="4454"/>
        <v>19573.786741666667</v>
      </c>
      <c r="BM3198" s="77">
        <f t="shared" ca="1" si="4454"/>
        <v>19573.786741666667</v>
      </c>
      <c r="BN3198" s="77">
        <f t="shared" ca="1" si="4454"/>
        <v>19573.786741666667</v>
      </c>
      <c r="BO3198" s="77">
        <f t="shared" ca="1" si="4454"/>
        <v>20544.14274541667</v>
      </c>
      <c r="BP3198" s="77">
        <f t="shared" ca="1" si="4454"/>
        <v>20544.14274541667</v>
      </c>
      <c r="BQ3198" s="77">
        <f t="shared" ca="1" si="4454"/>
        <v>20544.14274541667</v>
      </c>
      <c r="BR3198" s="77">
        <f t="shared" ca="1" si="4454"/>
        <v>20544.14274541667</v>
      </c>
      <c r="BS3198" s="77">
        <f t="shared" ca="1" si="4454"/>
        <v>20544.14274541667</v>
      </c>
      <c r="BT3198" s="77">
        <f t="shared" ca="1" si="4454"/>
        <v>20544.14274541667</v>
      </c>
      <c r="BU3198" s="77">
        <f t="shared" ca="1" si="4454"/>
        <v>20544.14274541667</v>
      </c>
      <c r="BV3198" s="77">
        <f t="shared" ca="1" si="4454"/>
        <v>20544.14274541667</v>
      </c>
      <c r="BW3198" s="77">
        <f t="shared" ca="1" si="4454"/>
        <v>20544.14274541667</v>
      </c>
      <c r="BX3198" s="77">
        <f t="shared" ca="1" si="4454"/>
        <v>20544.14274541667</v>
      </c>
      <c r="BY3198" s="77">
        <f t="shared" ca="1" si="4454"/>
        <v>20544.14274541667</v>
      </c>
      <c r="BZ3198" s="77">
        <f t="shared" ca="1" si="4454"/>
        <v>20544.14274541667</v>
      </c>
      <c r="CA3198" s="77">
        <f t="shared" ca="1" si="4454"/>
        <v>21563.016549354168</v>
      </c>
      <c r="CB3198" s="77">
        <f t="shared" ca="1" si="4454"/>
        <v>21563.016549354168</v>
      </c>
      <c r="CC3198" s="77">
        <f t="shared" ca="1" si="4454"/>
        <v>21563.016549354168</v>
      </c>
      <c r="CD3198" s="77">
        <f t="shared" ca="1" si="4454"/>
        <v>21563.016549354168</v>
      </c>
      <c r="CE3198" s="77">
        <f t="shared" ref="CE3198:CK3198" ca="1" si="4455">-CE3196*CE3195</f>
        <v>21563.016549354168</v>
      </c>
      <c r="CF3198" s="77">
        <f t="shared" ca="1" si="4455"/>
        <v>21563.016549354168</v>
      </c>
      <c r="CG3198" s="77">
        <f t="shared" ca="1" si="4455"/>
        <v>21563.016549354168</v>
      </c>
      <c r="CH3198" s="77">
        <f t="shared" ca="1" si="4455"/>
        <v>21563.016549354168</v>
      </c>
      <c r="CI3198" s="77">
        <f t="shared" ca="1" si="4455"/>
        <v>21563.016549354168</v>
      </c>
      <c r="CJ3198" s="77">
        <f t="shared" ca="1" si="4455"/>
        <v>21563.016549354168</v>
      </c>
      <c r="CK3198" s="77">
        <f t="shared" ca="1" si="4455"/>
        <v>21563.016549354168</v>
      </c>
      <c r="CL3198" s="77">
        <f t="shared" ref="CL3198" ca="1" si="4456">-CL3196*CL3195</f>
        <v>21563.016549354168</v>
      </c>
    </row>
    <row r="3199" spans="2:90" x14ac:dyDescent="0.4">
      <c r="D3199" t="s">
        <v>429</v>
      </c>
      <c r="E3199" s="8" t="str">
        <f t="shared" si="4450"/>
        <v>3199 DCOPS-IS</v>
      </c>
      <c r="G3199" t="s">
        <v>244</v>
      </c>
      <c r="S3199" s="72"/>
      <c r="T3199" s="72"/>
      <c r="U3199" s="72"/>
      <c r="V3199" s="72"/>
      <c r="W3199" s="72"/>
      <c r="X3199" s="72"/>
      <c r="Y3199" s="72"/>
      <c r="Z3199" s="72"/>
      <c r="AA3199" s="72"/>
      <c r="AB3199" s="72"/>
      <c r="AC3199" s="72"/>
      <c r="AD3199" s="72"/>
      <c r="AE3199" s="72"/>
      <c r="AF3199" s="72"/>
      <c r="AG3199" s="72"/>
      <c r="AH3199" s="72"/>
      <c r="AI3199" s="72"/>
      <c r="AJ3199" s="72"/>
      <c r="AK3199" s="72"/>
      <c r="AL3199" s="72"/>
      <c r="AM3199" s="72"/>
      <c r="AN3199" s="72"/>
      <c r="AO3199" s="72"/>
      <c r="AP3199" s="72"/>
      <c r="AQ3199" s="72"/>
      <c r="AR3199" s="72"/>
      <c r="AS3199" s="72"/>
      <c r="AT3199" s="72"/>
      <c r="AU3199" s="72"/>
      <c r="AV3199" s="72"/>
      <c r="AW3199" s="72"/>
      <c r="AX3199" s="72"/>
      <c r="AY3199" s="72"/>
      <c r="AZ3199" s="72"/>
      <c r="BA3199" s="72"/>
      <c r="BB3199" s="72"/>
      <c r="BC3199" s="72"/>
      <c r="BD3199" s="72"/>
      <c r="BE3199" s="72"/>
      <c r="BF3199" s="72"/>
      <c r="BG3199" s="72"/>
      <c r="BH3199" s="72"/>
      <c r="BI3199" s="72"/>
      <c r="BJ3199" s="72"/>
      <c r="BK3199" s="72"/>
      <c r="BL3199" s="72"/>
      <c r="BM3199" s="72"/>
      <c r="BN3199" s="72"/>
      <c r="BO3199" s="72"/>
      <c r="BP3199" s="72"/>
      <c r="BQ3199" s="72"/>
      <c r="BR3199" s="72"/>
      <c r="BS3199" s="72"/>
      <c r="BT3199" s="72"/>
      <c r="BU3199" s="72"/>
      <c r="BV3199" s="72"/>
      <c r="BW3199" s="72"/>
      <c r="BX3199" s="72"/>
      <c r="BY3199" s="72"/>
      <c r="BZ3199" s="72"/>
      <c r="CA3199" s="72"/>
      <c r="CB3199" s="72"/>
      <c r="CC3199" s="72"/>
      <c r="CD3199" s="72"/>
      <c r="CE3199" s="72"/>
      <c r="CF3199" s="72"/>
      <c r="CG3199" s="72"/>
      <c r="CH3199" s="72"/>
      <c r="CI3199" s="72"/>
      <c r="CJ3199" s="72"/>
      <c r="CK3199" s="72"/>
      <c r="CL3199" s="72"/>
    </row>
    <row r="3200" spans="2:90" x14ac:dyDescent="0.4">
      <c r="B3200" s="132" t="str">
        <f>B3186</f>
        <v>(Primary label)</v>
      </c>
      <c r="D3200" t="s">
        <v>429</v>
      </c>
      <c r="E3200" s="8" t="str">
        <f t="shared" si="4450"/>
        <v>3200 DCOPS-IS</v>
      </c>
      <c r="G3200" t="s">
        <v>332</v>
      </c>
      <c r="H3200" s="27"/>
      <c r="I3200" s="78"/>
      <c r="J3200" s="78"/>
      <c r="K3200" s="33"/>
      <c r="L3200" s="33"/>
      <c r="M3200" s="33"/>
      <c r="N3200" s="33"/>
      <c r="O3200" s="33"/>
      <c r="P3200" s="33"/>
      <c r="R3200" s="33"/>
      <c r="S3200" s="77"/>
      <c r="T3200" s="77"/>
      <c r="U3200" s="77"/>
      <c r="V3200" s="77"/>
      <c r="W3200" s="77"/>
      <c r="X3200" s="77"/>
      <c r="Y3200" s="77"/>
      <c r="Z3200" s="77"/>
      <c r="AA3200" s="77"/>
      <c r="AB3200" s="77"/>
      <c r="AC3200" s="77"/>
      <c r="AD3200" s="77"/>
      <c r="AE3200" s="77"/>
      <c r="AF3200" s="77"/>
      <c r="AG3200" s="77"/>
      <c r="AH3200" s="77"/>
      <c r="AI3200" s="77"/>
      <c r="AJ3200" s="77"/>
      <c r="AK3200" s="77"/>
      <c r="AL3200" s="77"/>
      <c r="AM3200" s="77"/>
      <c r="AN3200" s="77"/>
      <c r="AO3200" s="77"/>
      <c r="AP3200" s="77"/>
      <c r="AQ3200" s="77"/>
      <c r="AR3200" s="77"/>
      <c r="AS3200" s="77"/>
      <c r="AT3200" s="77"/>
      <c r="AU3200" s="77"/>
      <c r="AV3200" s="77"/>
      <c r="AW3200" s="77"/>
      <c r="AX3200" s="77"/>
      <c r="AY3200" s="77"/>
      <c r="AZ3200" s="77"/>
      <c r="BA3200" s="77"/>
      <c r="BB3200" s="77"/>
      <c r="BC3200" s="77"/>
      <c r="BD3200" s="77"/>
      <c r="BE3200" s="77"/>
      <c r="BF3200" s="77"/>
      <c r="BG3200" s="77"/>
      <c r="BH3200" s="77"/>
      <c r="BI3200" s="77"/>
      <c r="BJ3200" s="77"/>
      <c r="BK3200" s="77"/>
      <c r="BL3200" s="77"/>
      <c r="BM3200" s="77"/>
      <c r="BN3200" s="77"/>
      <c r="BO3200" s="77"/>
      <c r="BP3200" s="77"/>
      <c r="BQ3200" s="77"/>
      <c r="BR3200" s="77"/>
      <c r="BS3200" s="77"/>
      <c r="BT3200" s="77"/>
      <c r="BU3200" s="77"/>
      <c r="BV3200" s="77"/>
      <c r="BW3200" s="77"/>
      <c r="BX3200" s="77"/>
      <c r="BY3200" s="77"/>
      <c r="BZ3200" s="77"/>
      <c r="CA3200" s="77"/>
      <c r="CB3200" s="77"/>
      <c r="CC3200" s="77"/>
      <c r="CD3200" s="77"/>
      <c r="CE3200" s="77"/>
      <c r="CF3200" s="77"/>
      <c r="CG3200" s="77"/>
      <c r="CH3200" s="77"/>
      <c r="CI3200" s="77"/>
      <c r="CJ3200" s="77"/>
      <c r="CK3200" s="77"/>
      <c r="CL3200" s="77"/>
    </row>
    <row r="3201" spans="2:90" x14ac:dyDescent="0.4">
      <c r="B3201" s="132" t="str">
        <f>B3187</f>
        <v>primary unit</v>
      </c>
      <c r="D3201" t="s">
        <v>429</v>
      </c>
      <c r="E3201" s="8" t="str">
        <f>ROW()&amp;" "&amp;D3201</f>
        <v>3201 DCOPS-IS</v>
      </c>
      <c r="G3201" t="s">
        <v>332</v>
      </c>
      <c r="H3201" s="27"/>
      <c r="I3201" s="78"/>
      <c r="J3201" s="78"/>
      <c r="K3201" s="33"/>
      <c r="L3201" s="33"/>
      <c r="M3201" s="33"/>
      <c r="N3201" s="33"/>
      <c r="O3201" s="33"/>
      <c r="P3201" s="33"/>
      <c r="R3201" s="33"/>
      <c r="S3201" s="77"/>
      <c r="T3201" s="77"/>
      <c r="U3201" s="77"/>
      <c r="V3201" s="77"/>
      <c r="W3201" s="77"/>
      <c r="X3201" s="77"/>
      <c r="Y3201" s="77"/>
      <c r="Z3201" s="77"/>
      <c r="AA3201" s="77"/>
      <c r="AB3201" s="77"/>
      <c r="AC3201" s="77"/>
      <c r="AD3201" s="77"/>
      <c r="AE3201" s="77"/>
      <c r="AF3201" s="77"/>
      <c r="AG3201" s="77"/>
      <c r="AH3201" s="77"/>
      <c r="AI3201" s="77"/>
      <c r="AJ3201" s="77"/>
      <c r="AK3201" s="77"/>
      <c r="AL3201" s="77"/>
      <c r="AM3201" s="77"/>
      <c r="AN3201" s="77"/>
      <c r="AO3201" s="77"/>
      <c r="AP3201" s="77"/>
      <c r="AQ3201" s="77"/>
      <c r="AR3201" s="77"/>
      <c r="AS3201" s="77"/>
      <c r="AT3201" s="77"/>
      <c r="AU3201" s="77"/>
      <c r="AV3201" s="77"/>
      <c r="AW3201" s="77"/>
      <c r="AX3201" s="77"/>
      <c r="AY3201" s="77"/>
      <c r="AZ3201" s="77"/>
      <c r="BA3201" s="77"/>
      <c r="BB3201" s="77"/>
      <c r="BC3201" s="77"/>
      <c r="BD3201" s="77"/>
      <c r="BE3201" s="77"/>
      <c r="BF3201" s="77"/>
      <c r="BG3201" s="77"/>
      <c r="BH3201" s="77"/>
      <c r="BI3201" s="77"/>
      <c r="BJ3201" s="77"/>
      <c r="BK3201" s="77"/>
      <c r="BL3201" s="77"/>
      <c r="BM3201" s="77"/>
      <c r="BN3201" s="77"/>
      <c r="BO3201" s="77"/>
      <c r="BP3201" s="77"/>
      <c r="BQ3201" s="77"/>
      <c r="BR3201" s="77"/>
      <c r="BS3201" s="77"/>
      <c r="BT3201" s="77"/>
      <c r="BU3201" s="77"/>
      <c r="BV3201" s="77"/>
      <c r="BW3201" s="77"/>
      <c r="BX3201" s="77"/>
      <c r="BY3201" s="77"/>
      <c r="BZ3201" s="77"/>
      <c r="CA3201" s="77"/>
      <c r="CB3201" s="77"/>
      <c r="CC3201" s="77"/>
      <c r="CD3201" s="77"/>
      <c r="CE3201" s="77"/>
      <c r="CF3201" s="77"/>
      <c r="CG3201" s="77"/>
      <c r="CH3201" s="77"/>
      <c r="CI3201" s="77"/>
      <c r="CJ3201" s="77"/>
      <c r="CK3201" s="77"/>
      <c r="CL3201" s="77"/>
    </row>
    <row r="3202" spans="2:90" x14ac:dyDescent="0.4">
      <c r="B3202" s="132" t="str">
        <f>B3188</f>
        <v>Primary revenue driver</v>
      </c>
      <c r="D3202" t="s">
        <v>429</v>
      </c>
      <c r="E3202" s="8" t="str">
        <f t="shared" si="4450"/>
        <v>3202 DCOPS-IS</v>
      </c>
      <c r="G3202" t="s">
        <v>332</v>
      </c>
      <c r="K3202" s="53"/>
      <c r="L3202" s="53"/>
      <c r="M3202" s="53"/>
      <c r="N3202" s="53"/>
      <c r="O3202" s="53"/>
      <c r="P3202" s="53"/>
      <c r="R3202" s="24"/>
      <c r="S3202" s="175" t="str">
        <f t="shared" ref="S3202" si="4457">S3188</f>
        <v>S$12</v>
      </c>
      <c r="T3202" s="175" t="str">
        <f t="shared" ref="T3202:AX3202" si="4458">T3188</f>
        <v>T$12</v>
      </c>
      <c r="U3202" s="175" t="str">
        <f t="shared" si="4458"/>
        <v>U$12</v>
      </c>
      <c r="V3202" s="175" t="str">
        <f t="shared" si="4458"/>
        <v>V$12</v>
      </c>
      <c r="W3202" s="175" t="str">
        <f t="shared" si="4458"/>
        <v>W$12</v>
      </c>
      <c r="X3202" s="175" t="str">
        <f t="shared" si="4458"/>
        <v>X$12</v>
      </c>
      <c r="Y3202" s="175" t="str">
        <f t="shared" si="4458"/>
        <v>Y$12</v>
      </c>
      <c r="Z3202" s="175" t="str">
        <f t="shared" si="4458"/>
        <v>Z$12</v>
      </c>
      <c r="AA3202" s="175" t="str">
        <f t="shared" si="4458"/>
        <v>AA$12</v>
      </c>
      <c r="AB3202" s="175" t="str">
        <f t="shared" si="4458"/>
        <v>AB$12</v>
      </c>
      <c r="AC3202" s="175" t="str">
        <f t="shared" si="4458"/>
        <v>AC$12</v>
      </c>
      <c r="AD3202" s="175" t="str">
        <f t="shared" si="4458"/>
        <v>AD$12</v>
      </c>
      <c r="AE3202" s="175" t="str">
        <f t="shared" si="4458"/>
        <v>AE$12</v>
      </c>
      <c r="AF3202" s="175" t="str">
        <f t="shared" si="4458"/>
        <v>AF$12</v>
      </c>
      <c r="AG3202" s="175" t="str">
        <f t="shared" si="4458"/>
        <v>AG$12</v>
      </c>
      <c r="AH3202" s="175" t="str">
        <f t="shared" si="4458"/>
        <v>AH$12</v>
      </c>
      <c r="AI3202" s="175" t="str">
        <f t="shared" si="4458"/>
        <v>AI$12</v>
      </c>
      <c r="AJ3202" s="175" t="str">
        <f t="shared" si="4458"/>
        <v>AJ$12</v>
      </c>
      <c r="AK3202" s="175" t="str">
        <f t="shared" si="4458"/>
        <v>AK$12</v>
      </c>
      <c r="AL3202" s="175" t="str">
        <f t="shared" si="4458"/>
        <v>AL$12</v>
      </c>
      <c r="AM3202" s="175" t="str">
        <f t="shared" si="4458"/>
        <v>AM$12</v>
      </c>
      <c r="AN3202" s="175" t="str">
        <f t="shared" si="4458"/>
        <v>AN$12</v>
      </c>
      <c r="AO3202" s="175" t="str">
        <f t="shared" si="4458"/>
        <v>AO$12</v>
      </c>
      <c r="AP3202" s="175" t="str">
        <f t="shared" si="4458"/>
        <v>AP$12</v>
      </c>
      <c r="AQ3202" s="175" t="str">
        <f t="shared" si="4458"/>
        <v>AQ$12</v>
      </c>
      <c r="AR3202" s="175" t="str">
        <f t="shared" si="4458"/>
        <v>AR$12</v>
      </c>
      <c r="AS3202" s="175" t="str">
        <f t="shared" si="4458"/>
        <v>AS$12</v>
      </c>
      <c r="AT3202" s="175" t="str">
        <f t="shared" si="4458"/>
        <v>AT$12</v>
      </c>
      <c r="AU3202" s="175" t="str">
        <f t="shared" si="4458"/>
        <v>AU$12</v>
      </c>
      <c r="AV3202" s="175" t="str">
        <f t="shared" si="4458"/>
        <v>AV$12</v>
      </c>
      <c r="AW3202" s="175" t="str">
        <f t="shared" si="4458"/>
        <v>AW$12</v>
      </c>
      <c r="AX3202" s="175" t="str">
        <f t="shared" si="4458"/>
        <v>AX$12</v>
      </c>
      <c r="AY3202" s="175" t="str">
        <f t="shared" ref="AY3202:CD3202" si="4459">AY3188</f>
        <v>AY$12</v>
      </c>
      <c r="AZ3202" s="175" t="str">
        <f t="shared" si="4459"/>
        <v>AZ$12</v>
      </c>
      <c r="BA3202" s="175" t="str">
        <f t="shared" si="4459"/>
        <v>BA$12</v>
      </c>
      <c r="BB3202" s="175" t="str">
        <f t="shared" si="4459"/>
        <v>BB$12</v>
      </c>
      <c r="BC3202" s="175" t="str">
        <f t="shared" si="4459"/>
        <v>BC$12</v>
      </c>
      <c r="BD3202" s="175" t="str">
        <f t="shared" si="4459"/>
        <v>BD$12</v>
      </c>
      <c r="BE3202" s="175" t="str">
        <f t="shared" si="4459"/>
        <v>BE$12</v>
      </c>
      <c r="BF3202" s="175" t="str">
        <f t="shared" si="4459"/>
        <v>BF$12</v>
      </c>
      <c r="BG3202" s="175" t="str">
        <f t="shared" si="4459"/>
        <v>BG$12</v>
      </c>
      <c r="BH3202" s="175" t="str">
        <f t="shared" si="4459"/>
        <v>BH$12</v>
      </c>
      <c r="BI3202" s="175" t="str">
        <f t="shared" si="4459"/>
        <v>BI$12</v>
      </c>
      <c r="BJ3202" s="175" t="str">
        <f t="shared" si="4459"/>
        <v>BJ$12</v>
      </c>
      <c r="BK3202" s="175" t="str">
        <f t="shared" si="4459"/>
        <v>BK$12</v>
      </c>
      <c r="BL3202" s="175" t="str">
        <f t="shared" si="4459"/>
        <v>BL$12</v>
      </c>
      <c r="BM3202" s="175" t="str">
        <f t="shared" si="4459"/>
        <v>BM$12</v>
      </c>
      <c r="BN3202" s="175" t="str">
        <f t="shared" si="4459"/>
        <v>BN$12</v>
      </c>
      <c r="BO3202" s="175" t="str">
        <f t="shared" si="4459"/>
        <v>BO$12</v>
      </c>
      <c r="BP3202" s="175" t="str">
        <f t="shared" si="4459"/>
        <v>BP$12</v>
      </c>
      <c r="BQ3202" s="175" t="str">
        <f t="shared" si="4459"/>
        <v>BQ$12</v>
      </c>
      <c r="BR3202" s="175" t="str">
        <f t="shared" si="4459"/>
        <v>BR$12</v>
      </c>
      <c r="BS3202" s="175" t="str">
        <f t="shared" si="4459"/>
        <v>BS$12</v>
      </c>
      <c r="BT3202" s="175" t="str">
        <f t="shared" si="4459"/>
        <v>BT$12</v>
      </c>
      <c r="BU3202" s="175" t="str">
        <f t="shared" si="4459"/>
        <v>BU$12</v>
      </c>
      <c r="BV3202" s="175" t="str">
        <f t="shared" si="4459"/>
        <v>BV$12</v>
      </c>
      <c r="BW3202" s="175" t="str">
        <f t="shared" si="4459"/>
        <v>BW$12</v>
      </c>
      <c r="BX3202" s="175" t="str">
        <f t="shared" si="4459"/>
        <v>BX$12</v>
      </c>
      <c r="BY3202" s="175" t="str">
        <f t="shared" si="4459"/>
        <v>BY$12</v>
      </c>
      <c r="BZ3202" s="175" t="str">
        <f t="shared" si="4459"/>
        <v>BZ$12</v>
      </c>
      <c r="CA3202" s="175" t="str">
        <f t="shared" si="4459"/>
        <v>CA$12</v>
      </c>
      <c r="CB3202" s="175" t="str">
        <f t="shared" si="4459"/>
        <v>CB$12</v>
      </c>
      <c r="CC3202" s="175" t="str">
        <f t="shared" si="4459"/>
        <v>CC$12</v>
      </c>
      <c r="CD3202" s="175" t="str">
        <f t="shared" si="4459"/>
        <v>CD$12</v>
      </c>
      <c r="CE3202" s="175" t="str">
        <f t="shared" ref="CE3202:CK3202" si="4460">CE3188</f>
        <v>CE$12</v>
      </c>
      <c r="CF3202" s="175" t="str">
        <f t="shared" si="4460"/>
        <v>CF$12</v>
      </c>
      <c r="CG3202" s="175" t="str">
        <f t="shared" si="4460"/>
        <v>CG$12</v>
      </c>
      <c r="CH3202" s="175" t="str">
        <f t="shared" si="4460"/>
        <v>CH$12</v>
      </c>
      <c r="CI3202" s="175" t="str">
        <f t="shared" si="4460"/>
        <v>CI$12</v>
      </c>
      <c r="CJ3202" s="175" t="str">
        <f t="shared" si="4460"/>
        <v>CJ$12</v>
      </c>
      <c r="CK3202" s="175" t="str">
        <f t="shared" si="4460"/>
        <v>CK$12</v>
      </c>
      <c r="CL3202" s="175" t="str">
        <f t="shared" ref="CL3202" si="4461">CL3188</f>
        <v>CL$12</v>
      </c>
    </row>
    <row r="3203" spans="2:90" x14ac:dyDescent="0.4">
      <c r="B3203" s="132" t="str">
        <f>B3189</f>
        <v>Primary volume driver</v>
      </c>
      <c r="D3203" t="s">
        <v>429</v>
      </c>
      <c r="E3203" s="8" t="str">
        <f t="shared" si="4450"/>
        <v>3203 DCOPS-IS</v>
      </c>
      <c r="G3203" t="s">
        <v>332</v>
      </c>
      <c r="H3203" s="12"/>
      <c r="I3203" s="60"/>
      <c r="J3203" s="60"/>
      <c r="K3203" s="15"/>
      <c r="L3203" s="15"/>
      <c r="M3203" s="15"/>
      <c r="N3203" s="15"/>
      <c r="O3203" s="15"/>
      <c r="P3203" s="15"/>
      <c r="R3203" s="15"/>
      <c r="S3203" s="175" t="str">
        <f t="shared" ref="S3203" si="4462">S3189</f>
        <v>S$13</v>
      </c>
      <c r="T3203" s="175" t="str">
        <f t="shared" ref="T3203:AX3203" si="4463">T3189</f>
        <v>T$13</v>
      </c>
      <c r="U3203" s="175" t="str">
        <f t="shared" si="4463"/>
        <v>U$13</v>
      </c>
      <c r="V3203" s="175" t="str">
        <f t="shared" si="4463"/>
        <v>V$13</v>
      </c>
      <c r="W3203" s="175" t="str">
        <f t="shared" si="4463"/>
        <v>W$13</v>
      </c>
      <c r="X3203" s="175" t="str">
        <f t="shared" si="4463"/>
        <v>X$13</v>
      </c>
      <c r="Y3203" s="175" t="str">
        <f t="shared" si="4463"/>
        <v>Y$13</v>
      </c>
      <c r="Z3203" s="175" t="str">
        <f t="shared" si="4463"/>
        <v>Z$13</v>
      </c>
      <c r="AA3203" s="175" t="str">
        <f t="shared" si="4463"/>
        <v>AA$13</v>
      </c>
      <c r="AB3203" s="175" t="str">
        <f t="shared" si="4463"/>
        <v>AB$13</v>
      </c>
      <c r="AC3203" s="175" t="str">
        <f t="shared" si="4463"/>
        <v>AC$13</v>
      </c>
      <c r="AD3203" s="175" t="str">
        <f t="shared" si="4463"/>
        <v>AD$13</v>
      </c>
      <c r="AE3203" s="175" t="str">
        <f t="shared" si="4463"/>
        <v>AE$13</v>
      </c>
      <c r="AF3203" s="175" t="str">
        <f t="shared" si="4463"/>
        <v>AF$13</v>
      </c>
      <c r="AG3203" s="175" t="str">
        <f t="shared" si="4463"/>
        <v>AG$13</v>
      </c>
      <c r="AH3203" s="175" t="str">
        <f t="shared" si="4463"/>
        <v>AH$13</v>
      </c>
      <c r="AI3203" s="175" t="str">
        <f t="shared" si="4463"/>
        <v>AI$13</v>
      </c>
      <c r="AJ3203" s="175" t="str">
        <f t="shared" si="4463"/>
        <v>AJ$13</v>
      </c>
      <c r="AK3203" s="175" t="str">
        <f t="shared" si="4463"/>
        <v>AK$13</v>
      </c>
      <c r="AL3203" s="175" t="str">
        <f t="shared" si="4463"/>
        <v>AL$13</v>
      </c>
      <c r="AM3203" s="175" t="str">
        <f t="shared" si="4463"/>
        <v>AM$13</v>
      </c>
      <c r="AN3203" s="175" t="str">
        <f t="shared" si="4463"/>
        <v>AN$13</v>
      </c>
      <c r="AO3203" s="175" t="str">
        <f t="shared" si="4463"/>
        <v>AO$13</v>
      </c>
      <c r="AP3203" s="175" t="str">
        <f t="shared" si="4463"/>
        <v>AP$13</v>
      </c>
      <c r="AQ3203" s="175" t="str">
        <f t="shared" si="4463"/>
        <v>AQ$13</v>
      </c>
      <c r="AR3203" s="175" t="str">
        <f t="shared" si="4463"/>
        <v>AR$13</v>
      </c>
      <c r="AS3203" s="175" t="str">
        <f t="shared" si="4463"/>
        <v>AS$13</v>
      </c>
      <c r="AT3203" s="175" t="str">
        <f t="shared" si="4463"/>
        <v>AT$13</v>
      </c>
      <c r="AU3203" s="175" t="str">
        <f t="shared" si="4463"/>
        <v>AU$13</v>
      </c>
      <c r="AV3203" s="175" t="str">
        <f t="shared" si="4463"/>
        <v>AV$13</v>
      </c>
      <c r="AW3203" s="175" t="str">
        <f t="shared" si="4463"/>
        <v>AW$13</v>
      </c>
      <c r="AX3203" s="175" t="str">
        <f t="shared" si="4463"/>
        <v>AX$13</v>
      </c>
      <c r="AY3203" s="175" t="str">
        <f t="shared" ref="AY3203:CD3203" si="4464">AY3189</f>
        <v>AY$13</v>
      </c>
      <c r="AZ3203" s="175" t="str">
        <f t="shared" si="4464"/>
        <v>AZ$13</v>
      </c>
      <c r="BA3203" s="175" t="str">
        <f t="shared" si="4464"/>
        <v>BA$13</v>
      </c>
      <c r="BB3203" s="175" t="str">
        <f t="shared" si="4464"/>
        <v>BB$13</v>
      </c>
      <c r="BC3203" s="175" t="str">
        <f t="shared" si="4464"/>
        <v>BC$13</v>
      </c>
      <c r="BD3203" s="175" t="str">
        <f t="shared" si="4464"/>
        <v>BD$13</v>
      </c>
      <c r="BE3203" s="175" t="str">
        <f t="shared" si="4464"/>
        <v>BE$13</v>
      </c>
      <c r="BF3203" s="175" t="str">
        <f t="shared" si="4464"/>
        <v>BF$13</v>
      </c>
      <c r="BG3203" s="175" t="str">
        <f t="shared" si="4464"/>
        <v>BG$13</v>
      </c>
      <c r="BH3203" s="175" t="str">
        <f t="shared" si="4464"/>
        <v>BH$13</v>
      </c>
      <c r="BI3203" s="175" t="str">
        <f t="shared" si="4464"/>
        <v>BI$13</v>
      </c>
      <c r="BJ3203" s="175" t="str">
        <f t="shared" si="4464"/>
        <v>BJ$13</v>
      </c>
      <c r="BK3203" s="175" t="str">
        <f t="shared" si="4464"/>
        <v>BK$13</v>
      </c>
      <c r="BL3203" s="175" t="str">
        <f t="shared" si="4464"/>
        <v>BL$13</v>
      </c>
      <c r="BM3203" s="175" t="str">
        <f t="shared" si="4464"/>
        <v>BM$13</v>
      </c>
      <c r="BN3203" s="175" t="str">
        <f t="shared" si="4464"/>
        <v>BN$13</v>
      </c>
      <c r="BO3203" s="175" t="str">
        <f t="shared" si="4464"/>
        <v>BO$13</v>
      </c>
      <c r="BP3203" s="175" t="str">
        <f t="shared" si="4464"/>
        <v>BP$13</v>
      </c>
      <c r="BQ3203" s="175" t="str">
        <f t="shared" si="4464"/>
        <v>BQ$13</v>
      </c>
      <c r="BR3203" s="175" t="str">
        <f t="shared" si="4464"/>
        <v>BR$13</v>
      </c>
      <c r="BS3203" s="175" t="str">
        <f t="shared" si="4464"/>
        <v>BS$13</v>
      </c>
      <c r="BT3203" s="175" t="str">
        <f t="shared" si="4464"/>
        <v>BT$13</v>
      </c>
      <c r="BU3203" s="175" t="str">
        <f t="shared" si="4464"/>
        <v>BU$13</v>
      </c>
      <c r="BV3203" s="175" t="str">
        <f t="shared" si="4464"/>
        <v>BV$13</v>
      </c>
      <c r="BW3203" s="175" t="str">
        <f t="shared" si="4464"/>
        <v>BW$13</v>
      </c>
      <c r="BX3203" s="175" t="str">
        <f t="shared" si="4464"/>
        <v>BX$13</v>
      </c>
      <c r="BY3203" s="175" t="str">
        <f t="shared" si="4464"/>
        <v>BY$13</v>
      </c>
      <c r="BZ3203" s="175" t="str">
        <f t="shared" si="4464"/>
        <v>BZ$13</v>
      </c>
      <c r="CA3203" s="175" t="str">
        <f t="shared" si="4464"/>
        <v>CA$13</v>
      </c>
      <c r="CB3203" s="175" t="str">
        <f t="shared" si="4464"/>
        <v>CB$13</v>
      </c>
      <c r="CC3203" s="175" t="str">
        <f t="shared" si="4464"/>
        <v>CC$13</v>
      </c>
      <c r="CD3203" s="175" t="str">
        <f t="shared" si="4464"/>
        <v>CD$13</v>
      </c>
      <c r="CE3203" s="175" t="str">
        <f t="shared" ref="CE3203:CK3203" si="4465">CE3189</f>
        <v>CE$13</v>
      </c>
      <c r="CF3203" s="175" t="str">
        <f t="shared" si="4465"/>
        <v>CF$13</v>
      </c>
      <c r="CG3203" s="175" t="str">
        <f t="shared" si="4465"/>
        <v>CG$13</v>
      </c>
      <c r="CH3203" s="175" t="str">
        <f t="shared" si="4465"/>
        <v>CH$13</v>
      </c>
      <c r="CI3203" s="175" t="str">
        <f t="shared" si="4465"/>
        <v>CI$13</v>
      </c>
      <c r="CJ3203" s="175" t="str">
        <f t="shared" si="4465"/>
        <v>CJ$13</v>
      </c>
      <c r="CK3203" s="175" t="str">
        <f t="shared" si="4465"/>
        <v>CK$13</v>
      </c>
      <c r="CL3203" s="175" t="str">
        <f t="shared" ref="CL3203" si="4466">CL3189</f>
        <v>CL$13</v>
      </c>
    </row>
    <row r="3204" spans="2:90" x14ac:dyDescent="0.4">
      <c r="B3204" s="187" t="str">
        <f>B3194</f>
        <v>% of operating income - direct cost:</v>
      </c>
      <c r="D3204" t="s">
        <v>429</v>
      </c>
      <c r="E3204" s="8" t="str">
        <f t="shared" si="4450"/>
        <v>3204 DCOPS-IS</v>
      </c>
      <c r="G3204" t="s">
        <v>332</v>
      </c>
      <c r="H3204" s="12"/>
      <c r="I3204" s="60"/>
      <c r="J3204" s="60"/>
      <c r="K3204" s="15"/>
      <c r="L3204" s="15"/>
      <c r="M3204" s="15"/>
      <c r="N3204" s="15"/>
      <c r="O3204" s="15"/>
      <c r="P3204" s="15"/>
      <c r="R3204" s="15"/>
      <c r="S3204" s="175">
        <f t="shared" ref="S3204" si="4467">S3190</f>
        <v>0</v>
      </c>
      <c r="T3204" s="175">
        <f t="shared" ref="T3204:AX3204" si="4468">T3190</f>
        <v>0</v>
      </c>
      <c r="U3204" s="175">
        <f t="shared" si="4468"/>
        <v>0</v>
      </c>
      <c r="V3204" s="175">
        <f t="shared" si="4468"/>
        <v>0</v>
      </c>
      <c r="W3204" s="175">
        <f t="shared" si="4468"/>
        <v>0</v>
      </c>
      <c r="X3204" s="175">
        <f t="shared" si="4468"/>
        <v>0</v>
      </c>
      <c r="Y3204" s="175">
        <f t="shared" si="4468"/>
        <v>0</v>
      </c>
      <c r="Z3204" s="175">
        <f t="shared" si="4468"/>
        <v>0</v>
      </c>
      <c r="AA3204" s="175">
        <f t="shared" si="4468"/>
        <v>0</v>
      </c>
      <c r="AB3204" s="175">
        <f t="shared" si="4468"/>
        <v>0</v>
      </c>
      <c r="AC3204" s="175">
        <f t="shared" si="4468"/>
        <v>0</v>
      </c>
      <c r="AD3204" s="175">
        <f t="shared" si="4468"/>
        <v>0</v>
      </c>
      <c r="AE3204" s="175">
        <f t="shared" si="4468"/>
        <v>0</v>
      </c>
      <c r="AF3204" s="175">
        <f t="shared" si="4468"/>
        <v>0</v>
      </c>
      <c r="AG3204" s="175">
        <f t="shared" si="4468"/>
        <v>0</v>
      </c>
      <c r="AH3204" s="175">
        <f t="shared" si="4468"/>
        <v>0</v>
      </c>
      <c r="AI3204" s="175">
        <f t="shared" si="4468"/>
        <v>0</v>
      </c>
      <c r="AJ3204" s="175">
        <f t="shared" si="4468"/>
        <v>0</v>
      </c>
      <c r="AK3204" s="175">
        <f t="shared" si="4468"/>
        <v>0</v>
      </c>
      <c r="AL3204" s="175">
        <f t="shared" si="4468"/>
        <v>0</v>
      </c>
      <c r="AM3204" s="175">
        <f t="shared" si="4468"/>
        <v>0</v>
      </c>
      <c r="AN3204" s="175">
        <f t="shared" si="4468"/>
        <v>0</v>
      </c>
      <c r="AO3204" s="175">
        <f t="shared" si="4468"/>
        <v>0</v>
      </c>
      <c r="AP3204" s="175">
        <f t="shared" si="4468"/>
        <v>0</v>
      </c>
      <c r="AQ3204" s="175">
        <f t="shared" si="4468"/>
        <v>0</v>
      </c>
      <c r="AR3204" s="175">
        <f t="shared" si="4468"/>
        <v>0</v>
      </c>
      <c r="AS3204" s="175">
        <f t="shared" si="4468"/>
        <v>0</v>
      </c>
      <c r="AT3204" s="175">
        <f t="shared" si="4468"/>
        <v>0</v>
      </c>
      <c r="AU3204" s="175">
        <f t="shared" si="4468"/>
        <v>0</v>
      </c>
      <c r="AV3204" s="175">
        <f t="shared" si="4468"/>
        <v>0</v>
      </c>
      <c r="AW3204" s="175">
        <f t="shared" si="4468"/>
        <v>0</v>
      </c>
      <c r="AX3204" s="175">
        <f t="shared" si="4468"/>
        <v>0</v>
      </c>
      <c r="AY3204" s="175">
        <f t="shared" ref="AY3204:CD3204" si="4469">AY3190</f>
        <v>0</v>
      </c>
      <c r="AZ3204" s="175">
        <f t="shared" si="4469"/>
        <v>0</v>
      </c>
      <c r="BA3204" s="175">
        <f t="shared" si="4469"/>
        <v>0</v>
      </c>
      <c r="BB3204" s="175">
        <f t="shared" si="4469"/>
        <v>0</v>
      </c>
      <c r="BC3204" s="175">
        <f t="shared" si="4469"/>
        <v>0</v>
      </c>
      <c r="BD3204" s="175">
        <f t="shared" si="4469"/>
        <v>0</v>
      </c>
      <c r="BE3204" s="175">
        <f t="shared" si="4469"/>
        <v>0</v>
      </c>
      <c r="BF3204" s="175">
        <f t="shared" si="4469"/>
        <v>0</v>
      </c>
      <c r="BG3204" s="175">
        <f t="shared" si="4469"/>
        <v>0</v>
      </c>
      <c r="BH3204" s="175">
        <f t="shared" si="4469"/>
        <v>0</v>
      </c>
      <c r="BI3204" s="175">
        <f t="shared" si="4469"/>
        <v>0</v>
      </c>
      <c r="BJ3204" s="175">
        <f t="shared" si="4469"/>
        <v>0</v>
      </c>
      <c r="BK3204" s="175">
        <f t="shared" si="4469"/>
        <v>0</v>
      </c>
      <c r="BL3204" s="175">
        <f t="shared" si="4469"/>
        <v>0</v>
      </c>
      <c r="BM3204" s="175">
        <f t="shared" si="4469"/>
        <v>0</v>
      </c>
      <c r="BN3204" s="175">
        <f t="shared" si="4469"/>
        <v>0</v>
      </c>
      <c r="BO3204" s="175">
        <f t="shared" si="4469"/>
        <v>0</v>
      </c>
      <c r="BP3204" s="175">
        <f t="shared" si="4469"/>
        <v>0</v>
      </c>
      <c r="BQ3204" s="175">
        <f t="shared" si="4469"/>
        <v>0</v>
      </c>
      <c r="BR3204" s="175">
        <f t="shared" si="4469"/>
        <v>0</v>
      </c>
      <c r="BS3204" s="175">
        <f t="shared" si="4469"/>
        <v>0</v>
      </c>
      <c r="BT3204" s="175">
        <f t="shared" si="4469"/>
        <v>0</v>
      </c>
      <c r="BU3204" s="175">
        <f t="shared" si="4469"/>
        <v>0</v>
      </c>
      <c r="BV3204" s="175">
        <f t="shared" si="4469"/>
        <v>0</v>
      </c>
      <c r="BW3204" s="175">
        <f t="shared" si="4469"/>
        <v>0</v>
      </c>
      <c r="BX3204" s="175">
        <f t="shared" si="4469"/>
        <v>0</v>
      </c>
      <c r="BY3204" s="175">
        <f t="shared" si="4469"/>
        <v>0</v>
      </c>
      <c r="BZ3204" s="175">
        <f t="shared" si="4469"/>
        <v>0</v>
      </c>
      <c r="CA3204" s="175">
        <f t="shared" si="4469"/>
        <v>0</v>
      </c>
      <c r="CB3204" s="175">
        <f t="shared" si="4469"/>
        <v>0</v>
      </c>
      <c r="CC3204" s="175">
        <f t="shared" si="4469"/>
        <v>0</v>
      </c>
      <c r="CD3204" s="175">
        <f t="shared" si="4469"/>
        <v>0</v>
      </c>
      <c r="CE3204" s="175">
        <f t="shared" ref="CE3204:CK3204" si="4470">CE3190</f>
        <v>0</v>
      </c>
      <c r="CF3204" s="175">
        <f t="shared" si="4470"/>
        <v>0</v>
      </c>
      <c r="CG3204" s="175">
        <f t="shared" si="4470"/>
        <v>0</v>
      </c>
      <c r="CH3204" s="175">
        <f t="shared" si="4470"/>
        <v>0</v>
      </c>
      <c r="CI3204" s="175">
        <f t="shared" si="4470"/>
        <v>0</v>
      </c>
      <c r="CJ3204" s="175">
        <f t="shared" si="4470"/>
        <v>0</v>
      </c>
      <c r="CK3204" s="175">
        <f t="shared" si="4470"/>
        <v>0</v>
      </c>
      <c r="CL3204" s="175">
        <f t="shared" ref="CL3204" si="4471">CL3190</f>
        <v>0</v>
      </c>
    </row>
    <row r="3205" spans="2:90" x14ac:dyDescent="0.4">
      <c r="B3205" s="235" t="str">
        <f>IFERROR(SUBSTITUTE(TRIM(MID(B3194, SEARCH("-", B3194) + 1, LEN(B3194))),":",""),"no unit")</f>
        <v>direct cost</v>
      </c>
      <c r="D3205" t="s">
        <v>429</v>
      </c>
      <c r="E3205" s="8" t="str">
        <f t="shared" ref="E3205" si="4472">ROW()&amp;" "&amp;D3205</f>
        <v>3205 DCOPS-IS</v>
      </c>
      <c r="G3205" t="s">
        <v>332</v>
      </c>
      <c r="H3205" s="12"/>
      <c r="I3205" s="60"/>
      <c r="J3205" s="60"/>
      <c r="K3205" s="15"/>
      <c r="L3205" s="15"/>
      <c r="M3205" s="15"/>
      <c r="N3205" s="15"/>
      <c r="O3205" s="15"/>
      <c r="P3205" s="15"/>
      <c r="R3205" s="15"/>
      <c r="S3205" s="175"/>
      <c r="T3205" s="175"/>
      <c r="U3205" s="175"/>
      <c r="V3205" s="175"/>
      <c r="W3205" s="175"/>
      <c r="X3205" s="175"/>
      <c r="Y3205" s="175"/>
      <c r="Z3205" s="175"/>
      <c r="AA3205" s="175"/>
      <c r="AB3205" s="175"/>
      <c r="AC3205" s="175"/>
      <c r="AD3205" s="175"/>
      <c r="AE3205" s="175"/>
      <c r="AF3205" s="175"/>
      <c r="AG3205" s="175"/>
      <c r="AH3205" s="175"/>
      <c r="AI3205" s="175"/>
      <c r="AJ3205" s="175"/>
      <c r="AK3205" s="175"/>
      <c r="AL3205" s="175"/>
      <c r="AM3205" s="175"/>
      <c r="AN3205" s="175"/>
      <c r="AO3205" s="175"/>
      <c r="AP3205" s="175"/>
      <c r="AQ3205" s="175"/>
      <c r="AR3205" s="175"/>
      <c r="AS3205" s="175"/>
      <c r="AT3205" s="175"/>
      <c r="AU3205" s="175"/>
      <c r="AV3205" s="175"/>
      <c r="AW3205" s="175"/>
      <c r="AX3205" s="175"/>
      <c r="AY3205" s="175"/>
      <c r="AZ3205" s="175"/>
      <c r="BA3205" s="175"/>
      <c r="BB3205" s="175"/>
      <c r="BC3205" s="175"/>
      <c r="BD3205" s="175"/>
      <c r="BE3205" s="175"/>
      <c r="BF3205" s="175"/>
      <c r="BG3205" s="175"/>
      <c r="BH3205" s="175"/>
      <c r="BI3205" s="175"/>
      <c r="BJ3205" s="175"/>
      <c r="BK3205" s="175"/>
      <c r="BL3205" s="175"/>
      <c r="BM3205" s="175"/>
      <c r="BN3205" s="175"/>
      <c r="BO3205" s="175"/>
      <c r="BP3205" s="175"/>
      <c r="BQ3205" s="175"/>
      <c r="BR3205" s="175"/>
      <c r="BS3205" s="175"/>
      <c r="BT3205" s="175"/>
      <c r="BU3205" s="175"/>
      <c r="BV3205" s="175"/>
      <c r="BW3205" s="175"/>
      <c r="BX3205" s="175"/>
      <c r="BY3205" s="175"/>
      <c r="BZ3205" s="175"/>
      <c r="CA3205" s="175"/>
      <c r="CB3205" s="175"/>
      <c r="CC3205" s="175"/>
      <c r="CD3205" s="175"/>
      <c r="CE3205" s="175"/>
      <c r="CF3205" s="175"/>
      <c r="CG3205" s="175"/>
      <c r="CH3205" s="175"/>
      <c r="CI3205" s="175"/>
      <c r="CJ3205" s="175"/>
      <c r="CK3205" s="175"/>
      <c r="CL3205" s="175"/>
    </row>
    <row r="3206" spans="2:90" x14ac:dyDescent="0.4">
      <c r="B3206" s="132" t="str">
        <f>B3192</f>
        <v>Secondary revenue driver</v>
      </c>
      <c r="D3206" t="s">
        <v>429</v>
      </c>
      <c r="E3206" s="8" t="str">
        <f t="shared" si="4450"/>
        <v>3206 DCOPS-IS</v>
      </c>
      <c r="G3206" t="s">
        <v>332</v>
      </c>
      <c r="H3206" s="12"/>
      <c r="I3206" s="60"/>
      <c r="J3206" s="60"/>
      <c r="K3206" s="15"/>
      <c r="L3206" s="15"/>
      <c r="M3206" s="15"/>
      <c r="N3206" s="15"/>
      <c r="O3206" s="15"/>
      <c r="P3206" s="15"/>
      <c r="R3206" s="15"/>
      <c r="S3206" s="4" t="str">
        <f t="shared" ref="S3206" si="4473">ADDRESS(ROW(S3187),COLUMN(S3187),2)</f>
        <v>S$3187</v>
      </c>
      <c r="T3206" s="4" t="str">
        <f t="shared" ref="T3206:AY3206" si="4474">ADDRESS(ROW(T3187),COLUMN(T3187),2)</f>
        <v>T$3187</v>
      </c>
      <c r="U3206" s="4" t="str">
        <f t="shared" si="4474"/>
        <v>U$3187</v>
      </c>
      <c r="V3206" s="4" t="str">
        <f t="shared" si="4474"/>
        <v>V$3187</v>
      </c>
      <c r="W3206" s="4" t="str">
        <f t="shared" si="4474"/>
        <v>W$3187</v>
      </c>
      <c r="X3206" s="4" t="str">
        <f t="shared" si="4474"/>
        <v>X$3187</v>
      </c>
      <c r="Y3206" s="4" t="str">
        <f t="shared" si="4474"/>
        <v>Y$3187</v>
      </c>
      <c r="Z3206" s="4" t="str">
        <f t="shared" si="4474"/>
        <v>Z$3187</v>
      </c>
      <c r="AA3206" s="4" t="str">
        <f t="shared" si="4474"/>
        <v>AA$3187</v>
      </c>
      <c r="AB3206" s="4" t="str">
        <f t="shared" si="4474"/>
        <v>AB$3187</v>
      </c>
      <c r="AC3206" s="4" t="str">
        <f t="shared" si="4474"/>
        <v>AC$3187</v>
      </c>
      <c r="AD3206" s="4" t="str">
        <f t="shared" si="4474"/>
        <v>AD$3187</v>
      </c>
      <c r="AE3206" s="4" t="str">
        <f t="shared" si="4474"/>
        <v>AE$3187</v>
      </c>
      <c r="AF3206" s="4" t="str">
        <f t="shared" si="4474"/>
        <v>AF$3187</v>
      </c>
      <c r="AG3206" s="4" t="str">
        <f t="shared" si="4474"/>
        <v>AG$3187</v>
      </c>
      <c r="AH3206" s="4" t="str">
        <f t="shared" si="4474"/>
        <v>AH$3187</v>
      </c>
      <c r="AI3206" s="4" t="str">
        <f t="shared" si="4474"/>
        <v>AI$3187</v>
      </c>
      <c r="AJ3206" s="4" t="str">
        <f t="shared" si="4474"/>
        <v>AJ$3187</v>
      </c>
      <c r="AK3206" s="4" t="str">
        <f t="shared" si="4474"/>
        <v>AK$3187</v>
      </c>
      <c r="AL3206" s="4" t="str">
        <f t="shared" si="4474"/>
        <v>AL$3187</v>
      </c>
      <c r="AM3206" s="4" t="str">
        <f t="shared" si="4474"/>
        <v>AM$3187</v>
      </c>
      <c r="AN3206" s="4" t="str">
        <f t="shared" si="4474"/>
        <v>AN$3187</v>
      </c>
      <c r="AO3206" s="4" t="str">
        <f t="shared" si="4474"/>
        <v>AO$3187</v>
      </c>
      <c r="AP3206" s="4" t="str">
        <f t="shared" si="4474"/>
        <v>AP$3187</v>
      </c>
      <c r="AQ3206" s="4" t="str">
        <f t="shared" si="4474"/>
        <v>AQ$3187</v>
      </c>
      <c r="AR3206" s="4" t="str">
        <f t="shared" si="4474"/>
        <v>AR$3187</v>
      </c>
      <c r="AS3206" s="4" t="str">
        <f t="shared" si="4474"/>
        <v>AS$3187</v>
      </c>
      <c r="AT3206" s="4" t="str">
        <f t="shared" si="4474"/>
        <v>AT$3187</v>
      </c>
      <c r="AU3206" s="4" t="str">
        <f t="shared" si="4474"/>
        <v>AU$3187</v>
      </c>
      <c r="AV3206" s="4" t="str">
        <f t="shared" si="4474"/>
        <v>AV$3187</v>
      </c>
      <c r="AW3206" s="4" t="str">
        <f t="shared" si="4474"/>
        <v>AW$3187</v>
      </c>
      <c r="AX3206" s="4" t="str">
        <f t="shared" si="4474"/>
        <v>AX$3187</v>
      </c>
      <c r="AY3206" s="4" t="str">
        <f t="shared" si="4474"/>
        <v>AY$3187</v>
      </c>
      <c r="AZ3206" s="4" t="str">
        <f t="shared" ref="AZ3206:CE3206" si="4475">ADDRESS(ROW(AZ3187),COLUMN(AZ3187),2)</f>
        <v>AZ$3187</v>
      </c>
      <c r="BA3206" s="4" t="str">
        <f t="shared" si="4475"/>
        <v>BA$3187</v>
      </c>
      <c r="BB3206" s="4" t="str">
        <f t="shared" si="4475"/>
        <v>BB$3187</v>
      </c>
      <c r="BC3206" s="4" t="str">
        <f t="shared" si="4475"/>
        <v>BC$3187</v>
      </c>
      <c r="BD3206" s="4" t="str">
        <f t="shared" si="4475"/>
        <v>BD$3187</v>
      </c>
      <c r="BE3206" s="4" t="str">
        <f t="shared" si="4475"/>
        <v>BE$3187</v>
      </c>
      <c r="BF3206" s="4" t="str">
        <f t="shared" si="4475"/>
        <v>BF$3187</v>
      </c>
      <c r="BG3206" s="4" t="str">
        <f t="shared" si="4475"/>
        <v>BG$3187</v>
      </c>
      <c r="BH3206" s="4" t="str">
        <f t="shared" si="4475"/>
        <v>BH$3187</v>
      </c>
      <c r="BI3206" s="4" t="str">
        <f t="shared" si="4475"/>
        <v>BI$3187</v>
      </c>
      <c r="BJ3206" s="4" t="str">
        <f t="shared" si="4475"/>
        <v>BJ$3187</v>
      </c>
      <c r="BK3206" s="4" t="str">
        <f t="shared" si="4475"/>
        <v>BK$3187</v>
      </c>
      <c r="BL3206" s="4" t="str">
        <f t="shared" si="4475"/>
        <v>BL$3187</v>
      </c>
      <c r="BM3206" s="4" t="str">
        <f t="shared" si="4475"/>
        <v>BM$3187</v>
      </c>
      <c r="BN3206" s="4" t="str">
        <f t="shared" si="4475"/>
        <v>BN$3187</v>
      </c>
      <c r="BO3206" s="4" t="str">
        <f t="shared" si="4475"/>
        <v>BO$3187</v>
      </c>
      <c r="BP3206" s="4" t="str">
        <f t="shared" si="4475"/>
        <v>BP$3187</v>
      </c>
      <c r="BQ3206" s="4" t="str">
        <f t="shared" si="4475"/>
        <v>BQ$3187</v>
      </c>
      <c r="BR3206" s="4" t="str">
        <f t="shared" si="4475"/>
        <v>BR$3187</v>
      </c>
      <c r="BS3206" s="4" t="str">
        <f t="shared" si="4475"/>
        <v>BS$3187</v>
      </c>
      <c r="BT3206" s="4" t="str">
        <f t="shared" si="4475"/>
        <v>BT$3187</v>
      </c>
      <c r="BU3206" s="4" t="str">
        <f t="shared" si="4475"/>
        <v>BU$3187</v>
      </c>
      <c r="BV3206" s="4" t="str">
        <f t="shared" si="4475"/>
        <v>BV$3187</v>
      </c>
      <c r="BW3206" s="4" t="str">
        <f t="shared" si="4475"/>
        <v>BW$3187</v>
      </c>
      <c r="BX3206" s="4" t="str">
        <f t="shared" si="4475"/>
        <v>BX$3187</v>
      </c>
      <c r="BY3206" s="4" t="str">
        <f t="shared" si="4475"/>
        <v>BY$3187</v>
      </c>
      <c r="BZ3206" s="4" t="str">
        <f t="shared" si="4475"/>
        <v>BZ$3187</v>
      </c>
      <c r="CA3206" s="4" t="str">
        <f t="shared" si="4475"/>
        <v>CA$3187</v>
      </c>
      <c r="CB3206" s="4" t="str">
        <f t="shared" si="4475"/>
        <v>CB$3187</v>
      </c>
      <c r="CC3206" s="4" t="str">
        <f t="shared" si="4475"/>
        <v>CC$3187</v>
      </c>
      <c r="CD3206" s="4" t="str">
        <f t="shared" si="4475"/>
        <v>CD$3187</v>
      </c>
      <c r="CE3206" s="4" t="str">
        <f t="shared" si="4475"/>
        <v>CE$3187</v>
      </c>
      <c r="CF3206" s="4" t="str">
        <f t="shared" ref="CF3206:CK3206" si="4476">ADDRESS(ROW(CF3187),COLUMN(CF3187),2)</f>
        <v>CF$3187</v>
      </c>
      <c r="CG3206" s="4" t="str">
        <f t="shared" si="4476"/>
        <v>CG$3187</v>
      </c>
      <c r="CH3206" s="4" t="str">
        <f t="shared" si="4476"/>
        <v>CH$3187</v>
      </c>
      <c r="CI3206" s="4" t="str">
        <f t="shared" si="4476"/>
        <v>CI$3187</v>
      </c>
      <c r="CJ3206" s="4" t="str">
        <f t="shared" si="4476"/>
        <v>CJ$3187</v>
      </c>
      <c r="CK3206" s="4" t="str">
        <f t="shared" si="4476"/>
        <v>CK$3187</v>
      </c>
      <c r="CL3206" s="4" t="str">
        <f t="shared" ref="CL3206" si="4477">ADDRESS(ROW(CL3187),COLUMN(CL3187),2)</f>
        <v>CL$3187</v>
      </c>
    </row>
    <row r="3207" spans="2:90" x14ac:dyDescent="0.4">
      <c r="B3207" s="132" t="str">
        <f>B3193</f>
        <v>Secondary volume driver</v>
      </c>
      <c r="D3207" t="s">
        <v>429</v>
      </c>
      <c r="E3207" s="8" t="str">
        <f t="shared" si="4450"/>
        <v>3207 DCOPS-IS</v>
      </c>
      <c r="G3207" t="s">
        <v>332</v>
      </c>
      <c r="H3207" s="12"/>
      <c r="I3207" s="60"/>
      <c r="J3207" s="60"/>
      <c r="K3207" s="15"/>
      <c r="L3207" s="15"/>
      <c r="M3207" s="15"/>
      <c r="N3207" s="15"/>
      <c r="O3207" s="15"/>
      <c r="P3207" s="15"/>
      <c r="R3207" s="15"/>
      <c r="S3207" s="175" t="str">
        <f t="shared" ref="S3207" si="4478">S3193</f>
        <v>S$15</v>
      </c>
      <c r="T3207" s="175" t="str">
        <f t="shared" ref="T3207:AX3207" si="4479">T3193</f>
        <v>T$15</v>
      </c>
      <c r="U3207" s="175" t="str">
        <f t="shared" si="4479"/>
        <v>U$15</v>
      </c>
      <c r="V3207" s="175" t="str">
        <f t="shared" si="4479"/>
        <v>V$15</v>
      </c>
      <c r="W3207" s="175" t="str">
        <f t="shared" si="4479"/>
        <v>W$15</v>
      </c>
      <c r="X3207" s="175" t="str">
        <f t="shared" si="4479"/>
        <v>X$15</v>
      </c>
      <c r="Y3207" s="175" t="str">
        <f t="shared" si="4479"/>
        <v>Y$15</v>
      </c>
      <c r="Z3207" s="175" t="str">
        <f t="shared" si="4479"/>
        <v>Z$15</v>
      </c>
      <c r="AA3207" s="175" t="str">
        <f t="shared" si="4479"/>
        <v>AA$15</v>
      </c>
      <c r="AB3207" s="175" t="str">
        <f t="shared" si="4479"/>
        <v>AB$15</v>
      </c>
      <c r="AC3207" s="175" t="str">
        <f t="shared" si="4479"/>
        <v>AC$15</v>
      </c>
      <c r="AD3207" s="175" t="str">
        <f t="shared" si="4479"/>
        <v>AD$15</v>
      </c>
      <c r="AE3207" s="175" t="str">
        <f t="shared" si="4479"/>
        <v>AE$15</v>
      </c>
      <c r="AF3207" s="175" t="str">
        <f t="shared" si="4479"/>
        <v>AF$15</v>
      </c>
      <c r="AG3207" s="175" t="str">
        <f t="shared" si="4479"/>
        <v>AG$15</v>
      </c>
      <c r="AH3207" s="175" t="str">
        <f t="shared" si="4479"/>
        <v>AH$15</v>
      </c>
      <c r="AI3207" s="175" t="str">
        <f t="shared" si="4479"/>
        <v>AI$15</v>
      </c>
      <c r="AJ3207" s="175" t="str">
        <f t="shared" si="4479"/>
        <v>AJ$15</v>
      </c>
      <c r="AK3207" s="175" t="str">
        <f t="shared" si="4479"/>
        <v>AK$15</v>
      </c>
      <c r="AL3207" s="175" t="str">
        <f t="shared" si="4479"/>
        <v>AL$15</v>
      </c>
      <c r="AM3207" s="175" t="str">
        <f t="shared" si="4479"/>
        <v>AM$15</v>
      </c>
      <c r="AN3207" s="175" t="str">
        <f t="shared" si="4479"/>
        <v>AN$15</v>
      </c>
      <c r="AO3207" s="175" t="str">
        <f t="shared" si="4479"/>
        <v>AO$15</v>
      </c>
      <c r="AP3207" s="175" t="str">
        <f t="shared" si="4479"/>
        <v>AP$15</v>
      </c>
      <c r="AQ3207" s="175" t="str">
        <f t="shared" si="4479"/>
        <v>AQ$15</v>
      </c>
      <c r="AR3207" s="175" t="str">
        <f t="shared" si="4479"/>
        <v>AR$15</v>
      </c>
      <c r="AS3207" s="175" t="str">
        <f t="shared" si="4479"/>
        <v>AS$15</v>
      </c>
      <c r="AT3207" s="175" t="str">
        <f t="shared" si="4479"/>
        <v>AT$15</v>
      </c>
      <c r="AU3207" s="175" t="str">
        <f t="shared" si="4479"/>
        <v>AU$15</v>
      </c>
      <c r="AV3207" s="175" t="str">
        <f t="shared" si="4479"/>
        <v>AV$15</v>
      </c>
      <c r="AW3207" s="175" t="str">
        <f t="shared" si="4479"/>
        <v>AW$15</v>
      </c>
      <c r="AX3207" s="175" t="str">
        <f t="shared" si="4479"/>
        <v>AX$15</v>
      </c>
      <c r="AY3207" s="175" t="str">
        <f t="shared" ref="AY3207:CD3207" si="4480">AY3193</f>
        <v>AY$15</v>
      </c>
      <c r="AZ3207" s="175" t="str">
        <f t="shared" si="4480"/>
        <v>AZ$15</v>
      </c>
      <c r="BA3207" s="175" t="str">
        <f t="shared" si="4480"/>
        <v>BA$15</v>
      </c>
      <c r="BB3207" s="175" t="str">
        <f t="shared" si="4480"/>
        <v>BB$15</v>
      </c>
      <c r="BC3207" s="175" t="str">
        <f t="shared" si="4480"/>
        <v>BC$15</v>
      </c>
      <c r="BD3207" s="175" t="str">
        <f t="shared" si="4480"/>
        <v>BD$15</v>
      </c>
      <c r="BE3207" s="175" t="str">
        <f t="shared" si="4480"/>
        <v>BE$15</v>
      </c>
      <c r="BF3207" s="175" t="str">
        <f t="shared" si="4480"/>
        <v>BF$15</v>
      </c>
      <c r="BG3207" s="175" t="str">
        <f t="shared" si="4480"/>
        <v>BG$15</v>
      </c>
      <c r="BH3207" s="175" t="str">
        <f t="shared" si="4480"/>
        <v>BH$15</v>
      </c>
      <c r="BI3207" s="175" t="str">
        <f t="shared" si="4480"/>
        <v>BI$15</v>
      </c>
      <c r="BJ3207" s="175" t="str">
        <f t="shared" si="4480"/>
        <v>BJ$15</v>
      </c>
      <c r="BK3207" s="175" t="str">
        <f t="shared" si="4480"/>
        <v>BK$15</v>
      </c>
      <c r="BL3207" s="175" t="str">
        <f t="shared" si="4480"/>
        <v>BL$15</v>
      </c>
      <c r="BM3207" s="175" t="str">
        <f t="shared" si="4480"/>
        <v>BM$15</v>
      </c>
      <c r="BN3207" s="175" t="str">
        <f t="shared" si="4480"/>
        <v>BN$15</v>
      </c>
      <c r="BO3207" s="175" t="str">
        <f t="shared" si="4480"/>
        <v>BO$15</v>
      </c>
      <c r="BP3207" s="175" t="str">
        <f t="shared" si="4480"/>
        <v>BP$15</v>
      </c>
      <c r="BQ3207" s="175" t="str">
        <f t="shared" si="4480"/>
        <v>BQ$15</v>
      </c>
      <c r="BR3207" s="175" t="str">
        <f t="shared" si="4480"/>
        <v>BR$15</v>
      </c>
      <c r="BS3207" s="175" t="str">
        <f t="shared" si="4480"/>
        <v>BS$15</v>
      </c>
      <c r="BT3207" s="175" t="str">
        <f t="shared" si="4480"/>
        <v>BT$15</v>
      </c>
      <c r="BU3207" s="175" t="str">
        <f t="shared" si="4480"/>
        <v>BU$15</v>
      </c>
      <c r="BV3207" s="175" t="str">
        <f t="shared" si="4480"/>
        <v>BV$15</v>
      </c>
      <c r="BW3207" s="175" t="str">
        <f t="shared" si="4480"/>
        <v>BW$15</v>
      </c>
      <c r="BX3207" s="175" t="str">
        <f t="shared" si="4480"/>
        <v>BX$15</v>
      </c>
      <c r="BY3207" s="175" t="str">
        <f t="shared" si="4480"/>
        <v>BY$15</v>
      </c>
      <c r="BZ3207" s="175" t="str">
        <f t="shared" si="4480"/>
        <v>BZ$15</v>
      </c>
      <c r="CA3207" s="175" t="str">
        <f t="shared" si="4480"/>
        <v>CA$15</v>
      </c>
      <c r="CB3207" s="175" t="str">
        <f t="shared" si="4480"/>
        <v>CB$15</v>
      </c>
      <c r="CC3207" s="175" t="str">
        <f t="shared" si="4480"/>
        <v>CC$15</v>
      </c>
      <c r="CD3207" s="175" t="str">
        <f t="shared" si="4480"/>
        <v>CD$15</v>
      </c>
      <c r="CE3207" s="175" t="str">
        <f t="shared" ref="CE3207:CK3207" si="4481">CE3193</f>
        <v>CE$15</v>
      </c>
      <c r="CF3207" s="175" t="str">
        <f t="shared" si="4481"/>
        <v>CF$15</v>
      </c>
      <c r="CG3207" s="175" t="str">
        <f t="shared" si="4481"/>
        <v>CG$15</v>
      </c>
      <c r="CH3207" s="175" t="str">
        <f t="shared" si="4481"/>
        <v>CH$15</v>
      </c>
      <c r="CI3207" s="175" t="str">
        <f t="shared" si="4481"/>
        <v>CI$15</v>
      </c>
      <c r="CJ3207" s="175" t="str">
        <f t="shared" si="4481"/>
        <v>CJ$15</v>
      </c>
      <c r="CK3207" s="175" t="str">
        <f t="shared" si="4481"/>
        <v>CK$15</v>
      </c>
      <c r="CL3207" s="175" t="str">
        <f t="shared" ref="CL3207" si="4482">CL3193</f>
        <v>CL$15</v>
      </c>
    </row>
    <row r="3209" spans="2:90" x14ac:dyDescent="0.4">
      <c r="B3209" s="171" t="s">
        <v>490</v>
      </c>
      <c r="E3209" s="8"/>
      <c r="H3209" s="170"/>
      <c r="I3209" s="172"/>
      <c r="J3209" s="172"/>
      <c r="K3209" s="193"/>
      <c r="L3209" s="193"/>
      <c r="M3209" s="193"/>
      <c r="N3209" s="193"/>
      <c r="O3209" s="193"/>
      <c r="P3209" s="193"/>
      <c r="R3209" s="194"/>
      <c r="S3209" s="170"/>
      <c r="T3209" s="170"/>
      <c r="U3209" s="170"/>
      <c r="V3209" s="170"/>
      <c r="W3209" s="170"/>
      <c r="X3209" s="170"/>
      <c r="Y3209" s="170"/>
      <c r="Z3209" s="170"/>
      <c r="AA3209" s="170"/>
      <c r="AB3209" s="170"/>
      <c r="AC3209" s="170"/>
      <c r="AD3209" s="170"/>
      <c r="AE3209" s="170"/>
      <c r="AF3209" s="170"/>
      <c r="AG3209" s="170"/>
      <c r="AH3209" s="170"/>
      <c r="AI3209" s="170"/>
      <c r="AJ3209" s="170"/>
      <c r="AK3209" s="170"/>
      <c r="AL3209" s="170"/>
      <c r="AM3209" s="170"/>
      <c r="AN3209" s="170"/>
      <c r="AO3209" s="170"/>
      <c r="AP3209" s="170"/>
      <c r="AQ3209" s="170"/>
      <c r="AR3209" s="170"/>
      <c r="AS3209" s="170"/>
      <c r="AT3209" s="170"/>
      <c r="AU3209" s="170"/>
      <c r="AV3209" s="170"/>
      <c r="AW3209" s="170"/>
      <c r="AX3209" s="170"/>
      <c r="AY3209" s="170"/>
      <c r="AZ3209" s="170"/>
      <c r="BA3209" s="170"/>
      <c r="BB3209" s="170"/>
      <c r="BC3209" s="170"/>
      <c r="BD3209" s="170"/>
      <c r="BE3209" s="170"/>
      <c r="BF3209" s="170"/>
      <c r="BG3209" s="170"/>
      <c r="BH3209" s="170"/>
      <c r="BI3209" s="170"/>
      <c r="BJ3209" s="170"/>
      <c r="BK3209" s="170"/>
      <c r="BL3209" s="170"/>
      <c r="BM3209" s="170"/>
      <c r="BN3209" s="170"/>
      <c r="BO3209" s="170"/>
      <c r="BP3209" s="170"/>
      <c r="BQ3209" s="170"/>
      <c r="BR3209" s="170"/>
      <c r="BS3209" s="170"/>
      <c r="BT3209" s="170"/>
      <c r="BU3209" s="170"/>
      <c r="BV3209" s="170"/>
      <c r="BW3209" s="170"/>
      <c r="BX3209" s="170"/>
      <c r="BY3209" s="170"/>
      <c r="BZ3209" s="170"/>
      <c r="CA3209" s="170"/>
      <c r="CB3209" s="170"/>
      <c r="CC3209" s="170"/>
      <c r="CD3209" s="170"/>
      <c r="CE3209" s="170"/>
      <c r="CF3209" s="170"/>
      <c r="CG3209" s="170"/>
      <c r="CH3209" s="170"/>
      <c r="CI3209" s="170"/>
      <c r="CJ3209" s="170"/>
      <c r="CK3209" s="170"/>
      <c r="CL3209" s="170"/>
    </row>
    <row r="3210" spans="2:90" x14ac:dyDescent="0.4">
      <c r="B3210" s="171" t="s">
        <v>492</v>
      </c>
      <c r="E3210" s="8"/>
      <c r="H3210" s="170"/>
      <c r="I3210" s="172"/>
      <c r="J3210" s="172"/>
      <c r="K3210" s="193"/>
      <c r="L3210" s="193"/>
      <c r="M3210" s="193"/>
      <c r="N3210" s="193"/>
      <c r="O3210" s="193"/>
      <c r="P3210" s="193"/>
      <c r="R3210" s="194"/>
      <c r="S3210" s="170"/>
      <c r="T3210" s="170"/>
      <c r="U3210" s="170"/>
      <c r="V3210" s="170"/>
      <c r="W3210" s="170"/>
      <c r="X3210" s="170"/>
      <c r="Y3210" s="170"/>
      <c r="Z3210" s="170"/>
      <c r="AA3210" s="170"/>
      <c r="AB3210" s="170"/>
      <c r="AC3210" s="170"/>
      <c r="AD3210" s="170"/>
      <c r="AE3210" s="170"/>
      <c r="AF3210" s="170"/>
      <c r="AG3210" s="170"/>
      <c r="AH3210" s="170"/>
      <c r="AI3210" s="170"/>
      <c r="AJ3210" s="170"/>
      <c r="AK3210" s="170"/>
      <c r="AL3210" s="170"/>
      <c r="AM3210" s="170"/>
      <c r="AN3210" s="170"/>
      <c r="AO3210" s="170"/>
      <c r="AP3210" s="170"/>
      <c r="AQ3210" s="170"/>
      <c r="AR3210" s="170"/>
      <c r="AS3210" s="170"/>
      <c r="AT3210" s="170"/>
      <c r="AU3210" s="170"/>
      <c r="AV3210" s="170"/>
      <c r="AW3210" s="170"/>
      <c r="AX3210" s="170"/>
      <c r="AY3210" s="170"/>
      <c r="AZ3210" s="170"/>
      <c r="BA3210" s="170"/>
      <c r="BB3210" s="170"/>
      <c r="BC3210" s="170"/>
      <c r="BD3210" s="170"/>
      <c r="BE3210" s="170"/>
      <c r="BF3210" s="170"/>
      <c r="BG3210" s="170"/>
      <c r="BH3210" s="170"/>
      <c r="BI3210" s="170"/>
      <c r="BJ3210" s="170"/>
      <c r="BK3210" s="170"/>
      <c r="BL3210" s="170"/>
      <c r="BM3210" s="170"/>
      <c r="BN3210" s="170"/>
      <c r="BO3210" s="170"/>
      <c r="BP3210" s="170"/>
      <c r="BQ3210" s="170"/>
      <c r="BR3210" s="170"/>
      <c r="BS3210" s="170"/>
      <c r="BT3210" s="170"/>
      <c r="BU3210" s="170"/>
      <c r="BV3210" s="170"/>
      <c r="BW3210" s="170"/>
      <c r="BX3210" s="170"/>
      <c r="BY3210" s="170"/>
      <c r="BZ3210" s="170"/>
      <c r="CA3210" s="170"/>
      <c r="CB3210" s="170"/>
      <c r="CC3210" s="170"/>
      <c r="CD3210" s="170"/>
      <c r="CE3210" s="170"/>
      <c r="CF3210" s="170"/>
      <c r="CG3210" s="170"/>
      <c r="CH3210" s="170"/>
      <c r="CI3210" s="170"/>
      <c r="CJ3210" s="170"/>
      <c r="CK3210" s="170"/>
      <c r="CL3210" s="170"/>
    </row>
    <row r="3211" spans="2:90" x14ac:dyDescent="0.4">
      <c r="B3211" s="171" t="s">
        <v>461</v>
      </c>
      <c r="E3211" s="8"/>
      <c r="H3211" s="170"/>
      <c r="I3211" s="172"/>
      <c r="J3211" s="172"/>
      <c r="K3211" s="193"/>
      <c r="L3211" s="193"/>
      <c r="M3211" s="193"/>
      <c r="N3211" s="193"/>
      <c r="O3211" s="193"/>
      <c r="P3211" s="193"/>
      <c r="R3211" s="194"/>
      <c r="S3211" s="195" t="str">
        <f t="shared" ref="S3211:CD3211" si="4483">S$16</f>
        <v>S$12</v>
      </c>
      <c r="T3211" s="195" t="str">
        <f t="shared" si="4483"/>
        <v>T$12</v>
      </c>
      <c r="U3211" s="195" t="str">
        <f t="shared" si="4483"/>
        <v>U$12</v>
      </c>
      <c r="V3211" s="195" t="str">
        <f t="shared" si="4483"/>
        <v>V$12</v>
      </c>
      <c r="W3211" s="195" t="str">
        <f t="shared" si="4483"/>
        <v>W$12</v>
      </c>
      <c r="X3211" s="195" t="str">
        <f t="shared" si="4483"/>
        <v>X$12</v>
      </c>
      <c r="Y3211" s="195" t="str">
        <f t="shared" si="4483"/>
        <v>Y$12</v>
      </c>
      <c r="Z3211" s="195" t="str">
        <f t="shared" si="4483"/>
        <v>Z$12</v>
      </c>
      <c r="AA3211" s="195" t="str">
        <f t="shared" si="4483"/>
        <v>AA$12</v>
      </c>
      <c r="AB3211" s="195" t="str">
        <f t="shared" si="4483"/>
        <v>AB$12</v>
      </c>
      <c r="AC3211" s="195" t="str">
        <f t="shared" si="4483"/>
        <v>AC$12</v>
      </c>
      <c r="AD3211" s="195" t="str">
        <f t="shared" si="4483"/>
        <v>AD$12</v>
      </c>
      <c r="AE3211" s="195" t="str">
        <f t="shared" si="4483"/>
        <v>AE$12</v>
      </c>
      <c r="AF3211" s="195" t="str">
        <f t="shared" si="4483"/>
        <v>AF$12</v>
      </c>
      <c r="AG3211" s="195" t="str">
        <f t="shared" si="4483"/>
        <v>AG$12</v>
      </c>
      <c r="AH3211" s="195" t="str">
        <f t="shared" si="4483"/>
        <v>AH$12</v>
      </c>
      <c r="AI3211" s="195" t="str">
        <f t="shared" si="4483"/>
        <v>AI$12</v>
      </c>
      <c r="AJ3211" s="195" t="str">
        <f t="shared" si="4483"/>
        <v>AJ$12</v>
      </c>
      <c r="AK3211" s="195" t="str">
        <f t="shared" si="4483"/>
        <v>AK$12</v>
      </c>
      <c r="AL3211" s="195" t="str">
        <f t="shared" si="4483"/>
        <v>AL$12</v>
      </c>
      <c r="AM3211" s="195" t="str">
        <f t="shared" si="4483"/>
        <v>AM$12</v>
      </c>
      <c r="AN3211" s="195" t="str">
        <f t="shared" si="4483"/>
        <v>AN$12</v>
      </c>
      <c r="AO3211" s="195" t="str">
        <f t="shared" si="4483"/>
        <v>AO$12</v>
      </c>
      <c r="AP3211" s="195" t="str">
        <f t="shared" si="4483"/>
        <v>AP$12</v>
      </c>
      <c r="AQ3211" s="195" t="str">
        <f t="shared" si="4483"/>
        <v>AQ$12</v>
      </c>
      <c r="AR3211" s="195" t="str">
        <f t="shared" si="4483"/>
        <v>AR$12</v>
      </c>
      <c r="AS3211" s="195" t="str">
        <f t="shared" si="4483"/>
        <v>AS$12</v>
      </c>
      <c r="AT3211" s="195" t="str">
        <f t="shared" si="4483"/>
        <v>AT$12</v>
      </c>
      <c r="AU3211" s="195" t="str">
        <f t="shared" si="4483"/>
        <v>AU$12</v>
      </c>
      <c r="AV3211" s="195" t="str">
        <f t="shared" si="4483"/>
        <v>AV$12</v>
      </c>
      <c r="AW3211" s="195" t="str">
        <f t="shared" si="4483"/>
        <v>AW$12</v>
      </c>
      <c r="AX3211" s="195" t="str">
        <f t="shared" si="4483"/>
        <v>AX$12</v>
      </c>
      <c r="AY3211" s="195" t="str">
        <f t="shared" si="4483"/>
        <v>AY$12</v>
      </c>
      <c r="AZ3211" s="195" t="str">
        <f t="shared" si="4483"/>
        <v>AZ$12</v>
      </c>
      <c r="BA3211" s="195" t="str">
        <f t="shared" si="4483"/>
        <v>BA$12</v>
      </c>
      <c r="BB3211" s="195" t="str">
        <f t="shared" si="4483"/>
        <v>BB$12</v>
      </c>
      <c r="BC3211" s="195" t="str">
        <f t="shared" si="4483"/>
        <v>BC$12</v>
      </c>
      <c r="BD3211" s="195" t="str">
        <f t="shared" si="4483"/>
        <v>BD$12</v>
      </c>
      <c r="BE3211" s="195" t="str">
        <f t="shared" si="4483"/>
        <v>BE$12</v>
      </c>
      <c r="BF3211" s="195" t="str">
        <f t="shared" si="4483"/>
        <v>BF$12</v>
      </c>
      <c r="BG3211" s="195" t="str">
        <f t="shared" si="4483"/>
        <v>BG$12</v>
      </c>
      <c r="BH3211" s="195" t="str">
        <f t="shared" si="4483"/>
        <v>BH$12</v>
      </c>
      <c r="BI3211" s="195" t="str">
        <f t="shared" si="4483"/>
        <v>BI$12</v>
      </c>
      <c r="BJ3211" s="195" t="str">
        <f t="shared" si="4483"/>
        <v>BJ$12</v>
      </c>
      <c r="BK3211" s="195" t="str">
        <f t="shared" si="4483"/>
        <v>BK$12</v>
      </c>
      <c r="BL3211" s="195" t="str">
        <f t="shared" si="4483"/>
        <v>BL$12</v>
      </c>
      <c r="BM3211" s="195" t="str">
        <f t="shared" si="4483"/>
        <v>BM$12</v>
      </c>
      <c r="BN3211" s="195" t="str">
        <f t="shared" si="4483"/>
        <v>BN$12</v>
      </c>
      <c r="BO3211" s="195" t="str">
        <f t="shared" si="4483"/>
        <v>BO$12</v>
      </c>
      <c r="BP3211" s="195" t="str">
        <f t="shared" si="4483"/>
        <v>BP$12</v>
      </c>
      <c r="BQ3211" s="195" t="str">
        <f t="shared" si="4483"/>
        <v>BQ$12</v>
      </c>
      <c r="BR3211" s="195" t="str">
        <f t="shared" si="4483"/>
        <v>BR$12</v>
      </c>
      <c r="BS3211" s="195" t="str">
        <f t="shared" si="4483"/>
        <v>BS$12</v>
      </c>
      <c r="BT3211" s="195" t="str">
        <f t="shared" si="4483"/>
        <v>BT$12</v>
      </c>
      <c r="BU3211" s="195" t="str">
        <f t="shared" si="4483"/>
        <v>BU$12</v>
      </c>
      <c r="BV3211" s="195" t="str">
        <f t="shared" si="4483"/>
        <v>BV$12</v>
      </c>
      <c r="BW3211" s="195" t="str">
        <f t="shared" si="4483"/>
        <v>BW$12</v>
      </c>
      <c r="BX3211" s="195" t="str">
        <f t="shared" si="4483"/>
        <v>BX$12</v>
      </c>
      <c r="BY3211" s="195" t="str">
        <f t="shared" si="4483"/>
        <v>BY$12</v>
      </c>
      <c r="BZ3211" s="195" t="str">
        <f t="shared" si="4483"/>
        <v>BZ$12</v>
      </c>
      <c r="CA3211" s="195" t="str">
        <f t="shared" si="4483"/>
        <v>CA$12</v>
      </c>
      <c r="CB3211" s="195" t="str">
        <f t="shared" si="4483"/>
        <v>CB$12</v>
      </c>
      <c r="CC3211" s="195" t="str">
        <f t="shared" si="4483"/>
        <v>CC$12</v>
      </c>
      <c r="CD3211" s="195" t="str">
        <f t="shared" si="4483"/>
        <v>CD$12</v>
      </c>
      <c r="CE3211" s="195" t="str">
        <f t="shared" ref="CE3211:CL3211" si="4484">CE$16</f>
        <v>CE$12</v>
      </c>
      <c r="CF3211" s="195" t="str">
        <f t="shared" si="4484"/>
        <v>CF$12</v>
      </c>
      <c r="CG3211" s="195" t="str">
        <f t="shared" si="4484"/>
        <v>CG$12</v>
      </c>
      <c r="CH3211" s="195" t="str">
        <f t="shared" si="4484"/>
        <v>CH$12</v>
      </c>
      <c r="CI3211" s="195" t="str">
        <f t="shared" si="4484"/>
        <v>CI$12</v>
      </c>
      <c r="CJ3211" s="195" t="str">
        <f t="shared" si="4484"/>
        <v>CJ$12</v>
      </c>
      <c r="CK3211" s="195" t="str">
        <f t="shared" si="4484"/>
        <v>CK$12</v>
      </c>
      <c r="CL3211" s="195" t="str">
        <f t="shared" si="4484"/>
        <v>CL$12</v>
      </c>
    </row>
    <row r="3212" spans="2:90" x14ac:dyDescent="0.4">
      <c r="B3212" s="171" t="s">
        <v>462</v>
      </c>
      <c r="E3212" s="8"/>
      <c r="H3212" s="196"/>
      <c r="I3212" s="197"/>
      <c r="J3212" s="197"/>
      <c r="K3212" s="198"/>
      <c r="L3212" s="198"/>
      <c r="M3212" s="198"/>
      <c r="N3212" s="198"/>
      <c r="O3212" s="198"/>
      <c r="P3212" s="198"/>
      <c r="R3212" s="198"/>
      <c r="S3212" s="195" t="str">
        <f t="shared" ref="S3212:CD3212" si="4485">S$17</f>
        <v>S$13</v>
      </c>
      <c r="T3212" s="195" t="str">
        <f t="shared" si="4485"/>
        <v>T$13</v>
      </c>
      <c r="U3212" s="195" t="str">
        <f t="shared" si="4485"/>
        <v>U$13</v>
      </c>
      <c r="V3212" s="195" t="str">
        <f t="shared" si="4485"/>
        <v>V$13</v>
      </c>
      <c r="W3212" s="195" t="str">
        <f t="shared" si="4485"/>
        <v>W$13</v>
      </c>
      <c r="X3212" s="195" t="str">
        <f t="shared" si="4485"/>
        <v>X$13</v>
      </c>
      <c r="Y3212" s="195" t="str">
        <f t="shared" si="4485"/>
        <v>Y$13</v>
      </c>
      <c r="Z3212" s="195" t="str">
        <f t="shared" si="4485"/>
        <v>Z$13</v>
      </c>
      <c r="AA3212" s="195" t="str">
        <f t="shared" si="4485"/>
        <v>AA$13</v>
      </c>
      <c r="AB3212" s="195" t="str">
        <f t="shared" si="4485"/>
        <v>AB$13</v>
      </c>
      <c r="AC3212" s="195" t="str">
        <f t="shared" si="4485"/>
        <v>AC$13</v>
      </c>
      <c r="AD3212" s="195" t="str">
        <f t="shared" si="4485"/>
        <v>AD$13</v>
      </c>
      <c r="AE3212" s="195" t="str">
        <f t="shared" si="4485"/>
        <v>AE$13</v>
      </c>
      <c r="AF3212" s="195" t="str">
        <f t="shared" si="4485"/>
        <v>AF$13</v>
      </c>
      <c r="AG3212" s="195" t="str">
        <f t="shared" si="4485"/>
        <v>AG$13</v>
      </c>
      <c r="AH3212" s="195" t="str">
        <f t="shared" si="4485"/>
        <v>AH$13</v>
      </c>
      <c r="AI3212" s="195" t="str">
        <f t="shared" si="4485"/>
        <v>AI$13</v>
      </c>
      <c r="AJ3212" s="195" t="str">
        <f t="shared" si="4485"/>
        <v>AJ$13</v>
      </c>
      <c r="AK3212" s="195" t="str">
        <f t="shared" si="4485"/>
        <v>AK$13</v>
      </c>
      <c r="AL3212" s="195" t="str">
        <f t="shared" si="4485"/>
        <v>AL$13</v>
      </c>
      <c r="AM3212" s="195" t="str">
        <f t="shared" si="4485"/>
        <v>AM$13</v>
      </c>
      <c r="AN3212" s="195" t="str">
        <f t="shared" si="4485"/>
        <v>AN$13</v>
      </c>
      <c r="AO3212" s="195" t="str">
        <f t="shared" si="4485"/>
        <v>AO$13</v>
      </c>
      <c r="AP3212" s="195" t="str">
        <f t="shared" si="4485"/>
        <v>AP$13</v>
      </c>
      <c r="AQ3212" s="195" t="str">
        <f t="shared" si="4485"/>
        <v>AQ$13</v>
      </c>
      <c r="AR3212" s="195" t="str">
        <f t="shared" si="4485"/>
        <v>AR$13</v>
      </c>
      <c r="AS3212" s="195" t="str">
        <f t="shared" si="4485"/>
        <v>AS$13</v>
      </c>
      <c r="AT3212" s="195" t="str">
        <f t="shared" si="4485"/>
        <v>AT$13</v>
      </c>
      <c r="AU3212" s="195" t="str">
        <f t="shared" si="4485"/>
        <v>AU$13</v>
      </c>
      <c r="AV3212" s="195" t="str">
        <f t="shared" si="4485"/>
        <v>AV$13</v>
      </c>
      <c r="AW3212" s="195" t="str">
        <f t="shared" si="4485"/>
        <v>AW$13</v>
      </c>
      <c r="AX3212" s="195" t="str">
        <f t="shared" si="4485"/>
        <v>AX$13</v>
      </c>
      <c r="AY3212" s="195" t="str">
        <f t="shared" si="4485"/>
        <v>AY$13</v>
      </c>
      <c r="AZ3212" s="195" t="str">
        <f t="shared" si="4485"/>
        <v>AZ$13</v>
      </c>
      <c r="BA3212" s="195" t="str">
        <f t="shared" si="4485"/>
        <v>BA$13</v>
      </c>
      <c r="BB3212" s="195" t="str">
        <f t="shared" si="4485"/>
        <v>BB$13</v>
      </c>
      <c r="BC3212" s="195" t="str">
        <f t="shared" si="4485"/>
        <v>BC$13</v>
      </c>
      <c r="BD3212" s="195" t="str">
        <f t="shared" si="4485"/>
        <v>BD$13</v>
      </c>
      <c r="BE3212" s="195" t="str">
        <f t="shared" si="4485"/>
        <v>BE$13</v>
      </c>
      <c r="BF3212" s="195" t="str">
        <f t="shared" si="4485"/>
        <v>BF$13</v>
      </c>
      <c r="BG3212" s="195" t="str">
        <f t="shared" si="4485"/>
        <v>BG$13</v>
      </c>
      <c r="BH3212" s="195" t="str">
        <f t="shared" si="4485"/>
        <v>BH$13</v>
      </c>
      <c r="BI3212" s="195" t="str">
        <f t="shared" si="4485"/>
        <v>BI$13</v>
      </c>
      <c r="BJ3212" s="195" t="str">
        <f t="shared" si="4485"/>
        <v>BJ$13</v>
      </c>
      <c r="BK3212" s="195" t="str">
        <f t="shared" si="4485"/>
        <v>BK$13</v>
      </c>
      <c r="BL3212" s="195" t="str">
        <f t="shared" si="4485"/>
        <v>BL$13</v>
      </c>
      <c r="BM3212" s="195" t="str">
        <f t="shared" si="4485"/>
        <v>BM$13</v>
      </c>
      <c r="BN3212" s="195" t="str">
        <f t="shared" si="4485"/>
        <v>BN$13</v>
      </c>
      <c r="BO3212" s="195" t="str">
        <f t="shared" si="4485"/>
        <v>BO$13</v>
      </c>
      <c r="BP3212" s="195" t="str">
        <f t="shared" si="4485"/>
        <v>BP$13</v>
      </c>
      <c r="BQ3212" s="195" t="str">
        <f t="shared" si="4485"/>
        <v>BQ$13</v>
      </c>
      <c r="BR3212" s="195" t="str">
        <f t="shared" si="4485"/>
        <v>BR$13</v>
      </c>
      <c r="BS3212" s="195" t="str">
        <f t="shared" si="4485"/>
        <v>BS$13</v>
      </c>
      <c r="BT3212" s="195" t="str">
        <f t="shared" si="4485"/>
        <v>BT$13</v>
      </c>
      <c r="BU3212" s="195" t="str">
        <f t="shared" si="4485"/>
        <v>BU$13</v>
      </c>
      <c r="BV3212" s="195" t="str">
        <f t="shared" si="4485"/>
        <v>BV$13</v>
      </c>
      <c r="BW3212" s="195" t="str">
        <f t="shared" si="4485"/>
        <v>BW$13</v>
      </c>
      <c r="BX3212" s="195" t="str">
        <f t="shared" si="4485"/>
        <v>BX$13</v>
      </c>
      <c r="BY3212" s="195" t="str">
        <f t="shared" si="4485"/>
        <v>BY$13</v>
      </c>
      <c r="BZ3212" s="195" t="str">
        <f t="shared" si="4485"/>
        <v>BZ$13</v>
      </c>
      <c r="CA3212" s="195" t="str">
        <f t="shared" si="4485"/>
        <v>CA$13</v>
      </c>
      <c r="CB3212" s="195" t="str">
        <f t="shared" si="4485"/>
        <v>CB$13</v>
      </c>
      <c r="CC3212" s="195" t="str">
        <f t="shared" si="4485"/>
        <v>CC$13</v>
      </c>
      <c r="CD3212" s="195" t="str">
        <f t="shared" si="4485"/>
        <v>CD$13</v>
      </c>
      <c r="CE3212" s="195" t="str">
        <f t="shared" ref="CE3212:CL3212" si="4486">CE$17</f>
        <v>CE$13</v>
      </c>
      <c r="CF3212" s="195" t="str">
        <f t="shared" si="4486"/>
        <v>CF$13</v>
      </c>
      <c r="CG3212" s="195" t="str">
        <f t="shared" si="4486"/>
        <v>CG$13</v>
      </c>
      <c r="CH3212" s="195" t="str">
        <f t="shared" si="4486"/>
        <v>CH$13</v>
      </c>
      <c r="CI3212" s="195" t="str">
        <f t="shared" si="4486"/>
        <v>CI$13</v>
      </c>
      <c r="CJ3212" s="195" t="str">
        <f t="shared" si="4486"/>
        <v>CJ$13</v>
      </c>
      <c r="CK3212" s="195" t="str">
        <f t="shared" si="4486"/>
        <v>CK$13</v>
      </c>
      <c r="CL3212" s="195" t="str">
        <f t="shared" si="4486"/>
        <v>CL$13</v>
      </c>
    </row>
    <row r="3213" spans="2:90" x14ac:dyDescent="0.4">
      <c r="B3213" s="171" t="s">
        <v>491</v>
      </c>
      <c r="E3213" s="8"/>
      <c r="H3213" s="196"/>
      <c r="I3213" s="197"/>
      <c r="J3213" s="197"/>
      <c r="K3213" s="198"/>
      <c r="L3213" s="198"/>
      <c r="M3213" s="198"/>
      <c r="N3213" s="198"/>
      <c r="O3213" s="198"/>
      <c r="P3213" s="198"/>
      <c r="R3213" s="198"/>
      <c r="S3213" s="186"/>
      <c r="T3213" s="186"/>
      <c r="U3213" s="186"/>
      <c r="V3213" s="186"/>
      <c r="W3213" s="186"/>
      <c r="X3213" s="186"/>
      <c r="Y3213" s="186"/>
      <c r="Z3213" s="186"/>
      <c r="AA3213" s="186"/>
      <c r="AB3213" s="186"/>
      <c r="AC3213" s="186"/>
      <c r="AD3213" s="186"/>
      <c r="AE3213" s="186"/>
      <c r="AF3213" s="186"/>
      <c r="AG3213" s="186"/>
      <c r="AH3213" s="186"/>
      <c r="AI3213" s="186"/>
      <c r="AJ3213" s="186"/>
      <c r="AK3213" s="186"/>
      <c r="AL3213" s="186"/>
      <c r="AM3213" s="186"/>
      <c r="AN3213" s="186"/>
      <c r="AO3213" s="186"/>
      <c r="AP3213" s="186"/>
      <c r="AQ3213" s="186"/>
      <c r="AR3213" s="186"/>
      <c r="AS3213" s="186"/>
      <c r="AT3213" s="186"/>
      <c r="AU3213" s="186"/>
      <c r="AV3213" s="186"/>
      <c r="AW3213" s="186"/>
      <c r="AX3213" s="186"/>
      <c r="AY3213" s="186"/>
      <c r="AZ3213" s="186"/>
      <c r="BA3213" s="186"/>
      <c r="BB3213" s="186"/>
      <c r="BC3213" s="186"/>
      <c r="BD3213" s="186"/>
      <c r="BE3213" s="186"/>
      <c r="BF3213" s="186"/>
      <c r="BG3213" s="186"/>
      <c r="BH3213" s="186"/>
      <c r="BI3213" s="186"/>
      <c r="BJ3213" s="186"/>
      <c r="BK3213" s="186"/>
      <c r="BL3213" s="186"/>
      <c r="BM3213" s="186"/>
      <c r="BN3213" s="186"/>
      <c r="BO3213" s="186"/>
      <c r="BP3213" s="186"/>
      <c r="BQ3213" s="186"/>
      <c r="BR3213" s="186"/>
      <c r="BS3213" s="186"/>
      <c r="BT3213" s="186"/>
      <c r="BU3213" s="186"/>
      <c r="BV3213" s="186"/>
      <c r="BW3213" s="186"/>
      <c r="BX3213" s="186"/>
      <c r="BY3213" s="186"/>
      <c r="BZ3213" s="186"/>
      <c r="CA3213" s="186"/>
      <c r="CB3213" s="186"/>
      <c r="CC3213" s="186"/>
      <c r="CD3213" s="186"/>
      <c r="CE3213" s="186"/>
      <c r="CF3213" s="186"/>
      <c r="CG3213" s="186"/>
      <c r="CH3213" s="186"/>
      <c r="CI3213" s="186"/>
      <c r="CJ3213" s="186"/>
      <c r="CK3213" s="186"/>
      <c r="CL3213" s="186"/>
    </row>
    <row r="3214" spans="2:90" x14ac:dyDescent="0.4">
      <c r="B3214" s="171" t="s">
        <v>505</v>
      </c>
      <c r="E3214" s="8"/>
      <c r="H3214" s="196"/>
      <c r="I3214" s="197"/>
      <c r="J3214" s="197"/>
      <c r="K3214" s="198"/>
      <c r="L3214" s="198"/>
      <c r="M3214" s="198"/>
      <c r="N3214" s="198"/>
      <c r="O3214" s="198"/>
      <c r="P3214" s="198"/>
      <c r="R3214" s="198"/>
      <c r="S3214" s="186"/>
      <c r="T3214" s="186"/>
      <c r="U3214" s="186"/>
      <c r="V3214" s="186"/>
      <c r="W3214" s="186"/>
      <c r="X3214" s="186"/>
      <c r="Y3214" s="186"/>
      <c r="Z3214" s="186"/>
      <c r="AA3214" s="186"/>
      <c r="AB3214" s="186"/>
      <c r="AC3214" s="186"/>
      <c r="AD3214" s="186"/>
      <c r="AE3214" s="186"/>
      <c r="AF3214" s="186"/>
      <c r="AG3214" s="186"/>
      <c r="AH3214" s="186"/>
      <c r="AI3214" s="186"/>
      <c r="AJ3214" s="186"/>
      <c r="AK3214" s="186"/>
      <c r="AL3214" s="186"/>
      <c r="AM3214" s="186"/>
      <c r="AN3214" s="186"/>
      <c r="AO3214" s="186"/>
      <c r="AP3214" s="186"/>
      <c r="AQ3214" s="186"/>
      <c r="AR3214" s="186"/>
      <c r="AS3214" s="186"/>
      <c r="AT3214" s="186"/>
      <c r="AU3214" s="186"/>
      <c r="AV3214" s="186"/>
      <c r="AW3214" s="186"/>
      <c r="AX3214" s="186"/>
      <c r="AY3214" s="186"/>
      <c r="AZ3214" s="186"/>
      <c r="BA3214" s="186"/>
      <c r="BB3214" s="186"/>
      <c r="BC3214" s="186"/>
      <c r="BD3214" s="186"/>
      <c r="BE3214" s="186"/>
      <c r="BF3214" s="186"/>
      <c r="BG3214" s="186"/>
      <c r="BH3214" s="186"/>
      <c r="BI3214" s="186"/>
      <c r="BJ3214" s="186"/>
      <c r="BK3214" s="186"/>
      <c r="BL3214" s="186"/>
      <c r="BM3214" s="186"/>
      <c r="BN3214" s="186"/>
      <c r="BO3214" s="186"/>
      <c r="BP3214" s="186"/>
      <c r="BQ3214" s="186"/>
      <c r="BR3214" s="186"/>
      <c r="BS3214" s="186"/>
      <c r="BT3214" s="186"/>
      <c r="BU3214" s="186"/>
      <c r="BV3214" s="186"/>
      <c r="BW3214" s="186"/>
      <c r="BX3214" s="186"/>
      <c r="BY3214" s="186"/>
      <c r="BZ3214" s="186"/>
      <c r="CA3214" s="186"/>
      <c r="CB3214" s="186"/>
      <c r="CC3214" s="186"/>
      <c r="CD3214" s="186"/>
      <c r="CE3214" s="186"/>
      <c r="CF3214" s="186"/>
      <c r="CG3214" s="186"/>
      <c r="CH3214" s="186"/>
      <c r="CI3214" s="186"/>
      <c r="CJ3214" s="186"/>
      <c r="CK3214" s="186"/>
      <c r="CL3214" s="186"/>
    </row>
    <row r="3215" spans="2:90" x14ac:dyDescent="0.4">
      <c r="B3215" s="171" t="s">
        <v>463</v>
      </c>
      <c r="E3215" s="8"/>
      <c r="H3215" s="196"/>
      <c r="I3215" s="197"/>
      <c r="J3215" s="197"/>
      <c r="K3215" s="198"/>
      <c r="L3215" s="198"/>
      <c r="M3215" s="198"/>
      <c r="N3215" s="198"/>
      <c r="O3215" s="198"/>
      <c r="P3215" s="198"/>
      <c r="R3215" s="198"/>
      <c r="S3215" s="186" t="str">
        <f t="shared" ref="S3215:CD3215" si="4487">S$18</f>
        <v>S$14</v>
      </c>
      <c r="T3215" s="186" t="str">
        <f t="shared" si="4487"/>
        <v>T$14</v>
      </c>
      <c r="U3215" s="186" t="str">
        <f t="shared" si="4487"/>
        <v>U$14</v>
      </c>
      <c r="V3215" s="186" t="str">
        <f t="shared" si="4487"/>
        <v>V$14</v>
      </c>
      <c r="W3215" s="186" t="str">
        <f t="shared" si="4487"/>
        <v>W$14</v>
      </c>
      <c r="X3215" s="186" t="str">
        <f t="shared" si="4487"/>
        <v>X$14</v>
      </c>
      <c r="Y3215" s="186" t="str">
        <f t="shared" si="4487"/>
        <v>Y$14</v>
      </c>
      <c r="Z3215" s="186" t="str">
        <f t="shared" si="4487"/>
        <v>Z$14</v>
      </c>
      <c r="AA3215" s="186" t="str">
        <f t="shared" si="4487"/>
        <v>AA$14</v>
      </c>
      <c r="AB3215" s="186" t="str">
        <f t="shared" si="4487"/>
        <v>AB$14</v>
      </c>
      <c r="AC3215" s="186" t="str">
        <f t="shared" si="4487"/>
        <v>AC$14</v>
      </c>
      <c r="AD3215" s="186" t="str">
        <f t="shared" si="4487"/>
        <v>AD$14</v>
      </c>
      <c r="AE3215" s="186" t="str">
        <f t="shared" si="4487"/>
        <v>AE$14</v>
      </c>
      <c r="AF3215" s="186" t="str">
        <f t="shared" si="4487"/>
        <v>AF$14</v>
      </c>
      <c r="AG3215" s="186" t="str">
        <f t="shared" si="4487"/>
        <v>AG$14</v>
      </c>
      <c r="AH3215" s="186" t="str">
        <f t="shared" si="4487"/>
        <v>AH$14</v>
      </c>
      <c r="AI3215" s="186" t="str">
        <f t="shared" si="4487"/>
        <v>AI$14</v>
      </c>
      <c r="AJ3215" s="186" t="str">
        <f t="shared" si="4487"/>
        <v>AJ$14</v>
      </c>
      <c r="AK3215" s="186" t="str">
        <f t="shared" si="4487"/>
        <v>AK$14</v>
      </c>
      <c r="AL3215" s="186" t="str">
        <f t="shared" si="4487"/>
        <v>AL$14</v>
      </c>
      <c r="AM3215" s="186" t="str">
        <f t="shared" si="4487"/>
        <v>AM$14</v>
      </c>
      <c r="AN3215" s="186" t="str">
        <f t="shared" si="4487"/>
        <v>AN$14</v>
      </c>
      <c r="AO3215" s="186" t="str">
        <f t="shared" si="4487"/>
        <v>AO$14</v>
      </c>
      <c r="AP3215" s="186" t="str">
        <f t="shared" si="4487"/>
        <v>AP$14</v>
      </c>
      <c r="AQ3215" s="186" t="str">
        <f t="shared" si="4487"/>
        <v>AQ$14</v>
      </c>
      <c r="AR3215" s="186" t="str">
        <f t="shared" si="4487"/>
        <v>AR$14</v>
      </c>
      <c r="AS3215" s="186" t="str">
        <f t="shared" si="4487"/>
        <v>AS$14</v>
      </c>
      <c r="AT3215" s="186" t="str">
        <f t="shared" si="4487"/>
        <v>AT$14</v>
      </c>
      <c r="AU3215" s="186" t="str">
        <f t="shared" si="4487"/>
        <v>AU$14</v>
      </c>
      <c r="AV3215" s="186" t="str">
        <f t="shared" si="4487"/>
        <v>AV$14</v>
      </c>
      <c r="AW3215" s="186" t="str">
        <f t="shared" si="4487"/>
        <v>AW$14</v>
      </c>
      <c r="AX3215" s="186" t="str">
        <f t="shared" si="4487"/>
        <v>AX$14</v>
      </c>
      <c r="AY3215" s="186" t="str">
        <f t="shared" si="4487"/>
        <v>AY$14</v>
      </c>
      <c r="AZ3215" s="186" t="str">
        <f t="shared" si="4487"/>
        <v>AZ$14</v>
      </c>
      <c r="BA3215" s="186" t="str">
        <f t="shared" si="4487"/>
        <v>BA$14</v>
      </c>
      <c r="BB3215" s="186" t="str">
        <f t="shared" si="4487"/>
        <v>BB$14</v>
      </c>
      <c r="BC3215" s="186" t="str">
        <f t="shared" si="4487"/>
        <v>BC$14</v>
      </c>
      <c r="BD3215" s="186" t="str">
        <f t="shared" si="4487"/>
        <v>BD$14</v>
      </c>
      <c r="BE3215" s="186" t="str">
        <f t="shared" si="4487"/>
        <v>BE$14</v>
      </c>
      <c r="BF3215" s="186" t="str">
        <f t="shared" si="4487"/>
        <v>BF$14</v>
      </c>
      <c r="BG3215" s="186" t="str">
        <f t="shared" si="4487"/>
        <v>BG$14</v>
      </c>
      <c r="BH3215" s="186" t="str">
        <f t="shared" si="4487"/>
        <v>BH$14</v>
      </c>
      <c r="BI3215" s="186" t="str">
        <f t="shared" si="4487"/>
        <v>BI$14</v>
      </c>
      <c r="BJ3215" s="186" t="str">
        <f t="shared" si="4487"/>
        <v>BJ$14</v>
      </c>
      <c r="BK3215" s="186" t="str">
        <f t="shared" si="4487"/>
        <v>BK$14</v>
      </c>
      <c r="BL3215" s="186" t="str">
        <f t="shared" si="4487"/>
        <v>BL$14</v>
      </c>
      <c r="BM3215" s="186" t="str">
        <f t="shared" si="4487"/>
        <v>BM$14</v>
      </c>
      <c r="BN3215" s="186" t="str">
        <f t="shared" si="4487"/>
        <v>BN$14</v>
      </c>
      <c r="BO3215" s="186" t="str">
        <f t="shared" si="4487"/>
        <v>BO$14</v>
      </c>
      <c r="BP3215" s="186" t="str">
        <f t="shared" si="4487"/>
        <v>BP$14</v>
      </c>
      <c r="BQ3215" s="186" t="str">
        <f t="shared" si="4487"/>
        <v>BQ$14</v>
      </c>
      <c r="BR3215" s="186" t="str">
        <f t="shared" si="4487"/>
        <v>BR$14</v>
      </c>
      <c r="BS3215" s="186" t="str">
        <f t="shared" si="4487"/>
        <v>BS$14</v>
      </c>
      <c r="BT3215" s="186" t="str">
        <f t="shared" si="4487"/>
        <v>BT$14</v>
      </c>
      <c r="BU3215" s="186" t="str">
        <f t="shared" si="4487"/>
        <v>BU$14</v>
      </c>
      <c r="BV3215" s="186" t="str">
        <f t="shared" si="4487"/>
        <v>BV$14</v>
      </c>
      <c r="BW3215" s="186" t="str">
        <f t="shared" si="4487"/>
        <v>BW$14</v>
      </c>
      <c r="BX3215" s="186" t="str">
        <f t="shared" si="4487"/>
        <v>BX$14</v>
      </c>
      <c r="BY3215" s="186" t="str">
        <f t="shared" si="4487"/>
        <v>BY$14</v>
      </c>
      <c r="BZ3215" s="186" t="str">
        <f t="shared" si="4487"/>
        <v>BZ$14</v>
      </c>
      <c r="CA3215" s="186" t="str">
        <f t="shared" si="4487"/>
        <v>CA$14</v>
      </c>
      <c r="CB3215" s="186" t="str">
        <f t="shared" si="4487"/>
        <v>CB$14</v>
      </c>
      <c r="CC3215" s="186" t="str">
        <f t="shared" si="4487"/>
        <v>CC$14</v>
      </c>
      <c r="CD3215" s="186" t="str">
        <f t="shared" si="4487"/>
        <v>CD$14</v>
      </c>
      <c r="CE3215" s="186" t="str">
        <f t="shared" ref="CE3215:CL3215" si="4488">CE$18</f>
        <v>CE$14</v>
      </c>
      <c r="CF3215" s="186" t="str">
        <f t="shared" si="4488"/>
        <v>CF$14</v>
      </c>
      <c r="CG3215" s="186" t="str">
        <f t="shared" si="4488"/>
        <v>CG$14</v>
      </c>
      <c r="CH3215" s="186" t="str">
        <f t="shared" si="4488"/>
        <v>CH$14</v>
      </c>
      <c r="CI3215" s="186" t="str">
        <f t="shared" si="4488"/>
        <v>CI$14</v>
      </c>
      <c r="CJ3215" s="186" t="str">
        <f t="shared" si="4488"/>
        <v>CJ$14</v>
      </c>
      <c r="CK3215" s="186" t="str">
        <f t="shared" si="4488"/>
        <v>CK$14</v>
      </c>
      <c r="CL3215" s="186" t="str">
        <f t="shared" si="4488"/>
        <v>CL$14</v>
      </c>
    </row>
    <row r="3216" spans="2:90" x14ac:dyDescent="0.4">
      <c r="B3216" s="171" t="s">
        <v>464</v>
      </c>
      <c r="E3216" s="8"/>
      <c r="H3216" s="196"/>
      <c r="I3216" s="197"/>
      <c r="J3216" s="197"/>
      <c r="K3216" s="198"/>
      <c r="L3216" s="198"/>
      <c r="M3216" s="198"/>
      <c r="N3216" s="198"/>
      <c r="O3216" s="198"/>
      <c r="P3216" s="198"/>
      <c r="R3216" s="198"/>
      <c r="S3216" s="186" t="str">
        <f t="shared" ref="S3216:CD3216" si="4489">S$19</f>
        <v>S$15</v>
      </c>
      <c r="T3216" s="186" t="str">
        <f t="shared" si="4489"/>
        <v>T$15</v>
      </c>
      <c r="U3216" s="186" t="str">
        <f t="shared" si="4489"/>
        <v>U$15</v>
      </c>
      <c r="V3216" s="186" t="str">
        <f t="shared" si="4489"/>
        <v>V$15</v>
      </c>
      <c r="W3216" s="186" t="str">
        <f t="shared" si="4489"/>
        <v>W$15</v>
      </c>
      <c r="X3216" s="186" t="str">
        <f t="shared" si="4489"/>
        <v>X$15</v>
      </c>
      <c r="Y3216" s="186" t="str">
        <f t="shared" si="4489"/>
        <v>Y$15</v>
      </c>
      <c r="Z3216" s="186" t="str">
        <f t="shared" si="4489"/>
        <v>Z$15</v>
      </c>
      <c r="AA3216" s="186" t="str">
        <f t="shared" si="4489"/>
        <v>AA$15</v>
      </c>
      <c r="AB3216" s="186" t="str">
        <f t="shared" si="4489"/>
        <v>AB$15</v>
      </c>
      <c r="AC3216" s="186" t="str">
        <f t="shared" si="4489"/>
        <v>AC$15</v>
      </c>
      <c r="AD3216" s="186" t="str">
        <f t="shared" si="4489"/>
        <v>AD$15</v>
      </c>
      <c r="AE3216" s="186" t="str">
        <f t="shared" si="4489"/>
        <v>AE$15</v>
      </c>
      <c r="AF3216" s="186" t="str">
        <f t="shared" si="4489"/>
        <v>AF$15</v>
      </c>
      <c r="AG3216" s="186" t="str">
        <f t="shared" si="4489"/>
        <v>AG$15</v>
      </c>
      <c r="AH3216" s="186" t="str">
        <f t="shared" si="4489"/>
        <v>AH$15</v>
      </c>
      <c r="AI3216" s="186" t="str">
        <f t="shared" si="4489"/>
        <v>AI$15</v>
      </c>
      <c r="AJ3216" s="186" t="str">
        <f t="shared" si="4489"/>
        <v>AJ$15</v>
      </c>
      <c r="AK3216" s="186" t="str">
        <f t="shared" si="4489"/>
        <v>AK$15</v>
      </c>
      <c r="AL3216" s="186" t="str">
        <f t="shared" si="4489"/>
        <v>AL$15</v>
      </c>
      <c r="AM3216" s="186" t="str">
        <f t="shared" si="4489"/>
        <v>AM$15</v>
      </c>
      <c r="AN3216" s="186" t="str">
        <f t="shared" si="4489"/>
        <v>AN$15</v>
      </c>
      <c r="AO3216" s="186" t="str">
        <f t="shared" si="4489"/>
        <v>AO$15</v>
      </c>
      <c r="AP3216" s="186" t="str">
        <f t="shared" si="4489"/>
        <v>AP$15</v>
      </c>
      <c r="AQ3216" s="186" t="str">
        <f t="shared" si="4489"/>
        <v>AQ$15</v>
      </c>
      <c r="AR3216" s="186" t="str">
        <f t="shared" si="4489"/>
        <v>AR$15</v>
      </c>
      <c r="AS3216" s="186" t="str">
        <f t="shared" si="4489"/>
        <v>AS$15</v>
      </c>
      <c r="AT3216" s="186" t="str">
        <f t="shared" si="4489"/>
        <v>AT$15</v>
      </c>
      <c r="AU3216" s="186" t="str">
        <f t="shared" si="4489"/>
        <v>AU$15</v>
      </c>
      <c r="AV3216" s="186" t="str">
        <f t="shared" si="4489"/>
        <v>AV$15</v>
      </c>
      <c r="AW3216" s="186" t="str">
        <f t="shared" si="4489"/>
        <v>AW$15</v>
      </c>
      <c r="AX3216" s="186" t="str">
        <f t="shared" si="4489"/>
        <v>AX$15</v>
      </c>
      <c r="AY3216" s="186" t="str">
        <f t="shared" si="4489"/>
        <v>AY$15</v>
      </c>
      <c r="AZ3216" s="186" t="str">
        <f t="shared" si="4489"/>
        <v>AZ$15</v>
      </c>
      <c r="BA3216" s="186" t="str">
        <f t="shared" si="4489"/>
        <v>BA$15</v>
      </c>
      <c r="BB3216" s="186" t="str">
        <f t="shared" si="4489"/>
        <v>BB$15</v>
      </c>
      <c r="BC3216" s="186" t="str">
        <f t="shared" si="4489"/>
        <v>BC$15</v>
      </c>
      <c r="BD3216" s="186" t="str">
        <f t="shared" si="4489"/>
        <v>BD$15</v>
      </c>
      <c r="BE3216" s="186" t="str">
        <f t="shared" si="4489"/>
        <v>BE$15</v>
      </c>
      <c r="BF3216" s="186" t="str">
        <f t="shared" si="4489"/>
        <v>BF$15</v>
      </c>
      <c r="BG3216" s="186" t="str">
        <f t="shared" si="4489"/>
        <v>BG$15</v>
      </c>
      <c r="BH3216" s="186" t="str">
        <f t="shared" si="4489"/>
        <v>BH$15</v>
      </c>
      <c r="BI3216" s="186" t="str">
        <f t="shared" si="4489"/>
        <v>BI$15</v>
      </c>
      <c r="BJ3216" s="186" t="str">
        <f t="shared" si="4489"/>
        <v>BJ$15</v>
      </c>
      <c r="BK3216" s="186" t="str">
        <f t="shared" si="4489"/>
        <v>BK$15</v>
      </c>
      <c r="BL3216" s="186" t="str">
        <f t="shared" si="4489"/>
        <v>BL$15</v>
      </c>
      <c r="BM3216" s="186" t="str">
        <f t="shared" si="4489"/>
        <v>BM$15</v>
      </c>
      <c r="BN3216" s="186" t="str">
        <f t="shared" si="4489"/>
        <v>BN$15</v>
      </c>
      <c r="BO3216" s="186" t="str">
        <f t="shared" si="4489"/>
        <v>BO$15</v>
      </c>
      <c r="BP3216" s="186" t="str">
        <f t="shared" si="4489"/>
        <v>BP$15</v>
      </c>
      <c r="BQ3216" s="186" t="str">
        <f t="shared" si="4489"/>
        <v>BQ$15</v>
      </c>
      <c r="BR3216" s="186" t="str">
        <f t="shared" si="4489"/>
        <v>BR$15</v>
      </c>
      <c r="BS3216" s="186" t="str">
        <f t="shared" si="4489"/>
        <v>BS$15</v>
      </c>
      <c r="BT3216" s="186" t="str">
        <f t="shared" si="4489"/>
        <v>BT$15</v>
      </c>
      <c r="BU3216" s="186" t="str">
        <f t="shared" si="4489"/>
        <v>BU$15</v>
      </c>
      <c r="BV3216" s="186" t="str">
        <f t="shared" si="4489"/>
        <v>BV$15</v>
      </c>
      <c r="BW3216" s="186" t="str">
        <f t="shared" si="4489"/>
        <v>BW$15</v>
      </c>
      <c r="BX3216" s="186" t="str">
        <f t="shared" si="4489"/>
        <v>BX$15</v>
      </c>
      <c r="BY3216" s="186" t="str">
        <f t="shared" si="4489"/>
        <v>BY$15</v>
      </c>
      <c r="BZ3216" s="186" t="str">
        <f t="shared" si="4489"/>
        <v>BZ$15</v>
      </c>
      <c r="CA3216" s="186" t="str">
        <f t="shared" si="4489"/>
        <v>CA$15</v>
      </c>
      <c r="CB3216" s="186" t="str">
        <f t="shared" si="4489"/>
        <v>CB$15</v>
      </c>
      <c r="CC3216" s="186" t="str">
        <f t="shared" si="4489"/>
        <v>CC$15</v>
      </c>
      <c r="CD3216" s="186" t="str">
        <f t="shared" si="4489"/>
        <v>CD$15</v>
      </c>
      <c r="CE3216" s="186" t="str">
        <f t="shared" ref="CE3216:CL3216" si="4490">CE$19</f>
        <v>CE$15</v>
      </c>
      <c r="CF3216" s="186" t="str">
        <f t="shared" si="4490"/>
        <v>CF$15</v>
      </c>
      <c r="CG3216" s="186" t="str">
        <f t="shared" si="4490"/>
        <v>CG$15</v>
      </c>
      <c r="CH3216" s="186" t="str">
        <f t="shared" si="4490"/>
        <v>CH$15</v>
      </c>
      <c r="CI3216" s="186" t="str">
        <f t="shared" si="4490"/>
        <v>CI$15</v>
      </c>
      <c r="CJ3216" s="186" t="str">
        <f t="shared" si="4490"/>
        <v>CJ$15</v>
      </c>
      <c r="CK3216" s="186" t="str">
        <f t="shared" si="4490"/>
        <v>CK$15</v>
      </c>
      <c r="CL3216" s="186" t="str">
        <f t="shared" si="4490"/>
        <v>CL$15</v>
      </c>
    </row>
    <row r="3217" spans="2:90" x14ac:dyDescent="0.4">
      <c r="B3217" s="70" t="s">
        <v>402</v>
      </c>
      <c r="C3217" s="31"/>
      <c r="D3217" t="s">
        <v>971</v>
      </c>
      <c r="E3217" s="8" t="str">
        <f t="shared" ref="E3217:E3268" si="4491">ROW()&amp;" "&amp;D3217</f>
        <v>3217 GPLP-IS</v>
      </c>
      <c r="F3217" t="s">
        <v>525</v>
      </c>
      <c r="G3217" s="31" t="s">
        <v>395</v>
      </c>
      <c r="H3217" s="48"/>
      <c r="I3217" s="285"/>
      <c r="J3217" s="285"/>
      <c r="K3217" s="48"/>
      <c r="L3217" s="48"/>
      <c r="M3217" s="48"/>
      <c r="N3217" s="48"/>
      <c r="O3217" s="48"/>
      <c r="P3217" s="48"/>
      <c r="R3217" s="70"/>
      <c r="S3217" s="286"/>
      <c r="T3217" s="286"/>
      <c r="U3217" s="286"/>
      <c r="V3217" s="286"/>
      <c r="W3217" s="286"/>
      <c r="X3217" s="286"/>
      <c r="Y3217" s="286"/>
      <c r="Z3217" s="286"/>
      <c r="AA3217" s="286"/>
      <c r="AB3217" s="286"/>
      <c r="AC3217" s="286"/>
      <c r="AD3217" s="286"/>
      <c r="AE3217" s="286"/>
      <c r="AF3217" s="286"/>
      <c r="AG3217" s="286"/>
      <c r="AH3217" s="286"/>
      <c r="AI3217" s="286"/>
      <c r="AJ3217" s="286"/>
      <c r="AK3217" s="286"/>
      <c r="AL3217" s="286"/>
      <c r="AM3217" s="286"/>
      <c r="AN3217" s="286"/>
      <c r="AO3217" s="286"/>
      <c r="AP3217" s="286"/>
      <c r="AQ3217" s="286"/>
      <c r="AR3217" s="286"/>
      <c r="AS3217" s="286"/>
      <c r="AT3217" s="286"/>
      <c r="AU3217" s="286"/>
      <c r="AV3217" s="286"/>
      <c r="AW3217" s="286"/>
      <c r="AX3217" s="286"/>
      <c r="AY3217" s="286"/>
      <c r="AZ3217" s="286"/>
      <c r="BA3217" s="286"/>
      <c r="BB3217" s="286"/>
      <c r="BC3217" s="286"/>
      <c r="BD3217" s="286"/>
      <c r="BE3217" s="286"/>
      <c r="BF3217" s="286"/>
      <c r="BG3217" s="286"/>
      <c r="BH3217" s="286"/>
      <c r="BI3217" s="286"/>
      <c r="BJ3217" s="286"/>
      <c r="BK3217" s="286"/>
      <c r="BL3217" s="286"/>
      <c r="BM3217" s="286"/>
      <c r="BN3217" s="286"/>
      <c r="BO3217" s="286"/>
      <c r="BP3217" s="286"/>
      <c r="BQ3217" s="286"/>
      <c r="BR3217" s="286"/>
      <c r="BS3217" s="286"/>
      <c r="BT3217" s="286"/>
      <c r="BU3217" s="286"/>
      <c r="BV3217" s="286"/>
      <c r="BW3217" s="286"/>
      <c r="BX3217" s="286"/>
      <c r="BY3217" s="286"/>
      <c r="BZ3217" s="286"/>
      <c r="CA3217" s="286"/>
      <c r="CB3217" s="286"/>
      <c r="CC3217" s="286"/>
      <c r="CD3217" s="286"/>
      <c r="CE3217" s="286"/>
      <c r="CF3217" s="286"/>
      <c r="CG3217" s="286"/>
      <c r="CH3217" s="286"/>
      <c r="CI3217" s="286"/>
      <c r="CJ3217" s="286"/>
      <c r="CK3217" s="286"/>
      <c r="CL3217" s="286"/>
    </row>
    <row r="3218" spans="2:90" x14ac:dyDescent="0.4">
      <c r="B3218" s="122" t="s">
        <v>972</v>
      </c>
      <c r="D3218" t="s">
        <v>971</v>
      </c>
      <c r="E3218" s="8" t="str">
        <f t="shared" si="4491"/>
        <v>3218 GPLP-IS</v>
      </c>
      <c r="G3218" t="str">
        <f t="shared" ref="G3218:G3260" si="4492">E3218</f>
        <v>3218 GPLP-IS</v>
      </c>
      <c r="H3218" s="31"/>
      <c r="I3218" s="73"/>
      <c r="J3218" s="73"/>
      <c r="K3218" s="121">
        <f ca="1">+'IS BS CF'!K$83+IFERROR('IS BS CF'!K$86,0)</f>
        <v>-406350.39999999997</v>
      </c>
      <c r="L3218" s="121">
        <f ca="1">+'IS BS CF'!L$83+IFERROR('IS BS CF'!L$86,0)</f>
        <v>-426467.9200000001</v>
      </c>
      <c r="M3218" s="121">
        <f ca="1">+'IS BS CF'!M$83+IFERROR('IS BS CF'!M$86,0)</f>
        <v>-447591.31600000005</v>
      </c>
      <c r="N3218" s="121">
        <f ca="1">+'IS BS CF'!N$83+IFERROR('IS BS CF'!N$86,0)</f>
        <v>-469770.88180000003</v>
      </c>
      <c r="O3218" s="121">
        <f ca="1">+'IS BS CF'!O$83+IFERROR('IS BS CF'!O$86,0)</f>
        <v>-493059.42589000007</v>
      </c>
      <c r="P3218" s="121">
        <f ca="1">+'IS BS CF'!P$83+IFERROR('IS BS CF'!P$86,0)</f>
        <v>-517512.39718449995</v>
      </c>
      <c r="Q3218" s="121">
        <f>+'IS BS CF'!Q$83+IFERROR('IS BS CF'!Q$86,0)</f>
        <v>0</v>
      </c>
      <c r="R3218" s="121">
        <f>+'IS BS CF'!R$83+IFERROR('IS BS CF'!R$86,0)</f>
        <v>0</v>
      </c>
      <c r="S3218" s="121">
        <f ca="1">+'IS BS CF'!S$83+IFERROR('IS BS CF'!S$86,0)</f>
        <v>-33862.533333333333</v>
      </c>
      <c r="T3218" s="121">
        <f ca="1">+'IS BS CF'!T$83+IFERROR('IS BS CF'!T$86,0)</f>
        <v>-33862.533333333333</v>
      </c>
      <c r="U3218" s="121">
        <f ca="1">+'IS BS CF'!U$83+IFERROR('IS BS CF'!U$86,0)</f>
        <v>-33862.533333333333</v>
      </c>
      <c r="V3218" s="121">
        <f ca="1">+'IS BS CF'!V$83+IFERROR('IS BS CF'!V$86,0)</f>
        <v>-33862.533333333333</v>
      </c>
      <c r="W3218" s="121">
        <f ca="1">+'IS BS CF'!W$83+IFERROR('IS BS CF'!W$86,0)</f>
        <v>-33862.533333333333</v>
      </c>
      <c r="X3218" s="121">
        <f ca="1">+'IS BS CF'!X$83+IFERROR('IS BS CF'!X$86,0)</f>
        <v>-33862.533333333333</v>
      </c>
      <c r="Y3218" s="121">
        <f ca="1">+'IS BS CF'!Y$83+IFERROR('IS BS CF'!Y$86,0)</f>
        <v>-33862.533333333333</v>
      </c>
      <c r="Z3218" s="121">
        <f ca="1">+'IS BS CF'!Z$83+IFERROR('IS BS CF'!Z$86,0)</f>
        <v>-33862.533333333333</v>
      </c>
      <c r="AA3218" s="121">
        <f ca="1">+'IS BS CF'!AA$83+IFERROR('IS BS CF'!AA$86,0)</f>
        <v>-33862.533333333333</v>
      </c>
      <c r="AB3218" s="121">
        <f ca="1">+'IS BS CF'!AB$83+IFERROR('IS BS CF'!AB$86,0)</f>
        <v>-33862.533333333333</v>
      </c>
      <c r="AC3218" s="121">
        <f ca="1">+'IS BS CF'!AC$83+IFERROR('IS BS CF'!AC$86,0)</f>
        <v>-33862.533333333333</v>
      </c>
      <c r="AD3218" s="121">
        <f ca="1">+'IS BS CF'!AD$83+IFERROR('IS BS CF'!AD$86,0)</f>
        <v>-33862.533333333333</v>
      </c>
      <c r="AE3218" s="121">
        <f ca="1">+'IS BS CF'!AE$83+IFERROR('IS BS CF'!AE$86,0)</f>
        <v>-35538.993333333339</v>
      </c>
      <c r="AF3218" s="121">
        <f ca="1">+'IS BS CF'!AF$83+IFERROR('IS BS CF'!AF$86,0)</f>
        <v>-35538.993333333339</v>
      </c>
      <c r="AG3218" s="121">
        <f ca="1">+'IS BS CF'!AG$83+IFERROR('IS BS CF'!AG$86,0)</f>
        <v>-35538.993333333339</v>
      </c>
      <c r="AH3218" s="121">
        <f ca="1">+'IS BS CF'!AH$83+IFERROR('IS BS CF'!AH$86,0)</f>
        <v>-35538.993333333339</v>
      </c>
      <c r="AI3218" s="121">
        <f ca="1">+'IS BS CF'!AI$83+IFERROR('IS BS CF'!AI$86,0)</f>
        <v>-35538.993333333339</v>
      </c>
      <c r="AJ3218" s="121">
        <f ca="1">+'IS BS CF'!AJ$83+IFERROR('IS BS CF'!AJ$86,0)</f>
        <v>-35538.993333333339</v>
      </c>
      <c r="AK3218" s="121">
        <f ca="1">+'IS BS CF'!AK$83+IFERROR('IS BS CF'!AK$86,0)</f>
        <v>-35538.993333333339</v>
      </c>
      <c r="AL3218" s="121">
        <f ca="1">+'IS BS CF'!AL$83+IFERROR('IS BS CF'!AL$86,0)</f>
        <v>-35538.993333333339</v>
      </c>
      <c r="AM3218" s="121">
        <f ca="1">+'IS BS CF'!AM$83+IFERROR('IS BS CF'!AM$86,0)</f>
        <v>-35538.993333333339</v>
      </c>
      <c r="AN3218" s="121">
        <f ca="1">+'IS BS CF'!AN$83+IFERROR('IS BS CF'!AN$86,0)</f>
        <v>-35538.993333333339</v>
      </c>
      <c r="AO3218" s="121">
        <f ca="1">+'IS BS CF'!AO$83+IFERROR('IS BS CF'!AO$86,0)</f>
        <v>-35538.993333333339</v>
      </c>
      <c r="AP3218" s="121">
        <f ca="1">+'IS BS CF'!AP$83+IFERROR('IS BS CF'!AP$86,0)</f>
        <v>-35538.993333333339</v>
      </c>
      <c r="AQ3218" s="121">
        <f ca="1">+'IS BS CF'!AQ$83+IFERROR('IS BS CF'!AQ$86,0)</f>
        <v>-37299.276333333335</v>
      </c>
      <c r="AR3218" s="121">
        <f ca="1">+'IS BS CF'!AR$83+IFERROR('IS BS CF'!AR$86,0)</f>
        <v>-37299.276333333335</v>
      </c>
      <c r="AS3218" s="121">
        <f ca="1">+'IS BS CF'!AS$83+IFERROR('IS BS CF'!AS$86,0)</f>
        <v>-37299.276333333335</v>
      </c>
      <c r="AT3218" s="121">
        <f ca="1">+'IS BS CF'!AT$83+IFERROR('IS BS CF'!AT$86,0)</f>
        <v>-37299.276333333335</v>
      </c>
      <c r="AU3218" s="121">
        <f ca="1">+'IS BS CF'!AU$83+IFERROR('IS BS CF'!AU$86,0)</f>
        <v>-37299.276333333335</v>
      </c>
      <c r="AV3218" s="121">
        <f ca="1">+'IS BS CF'!AV$83+IFERROR('IS BS CF'!AV$86,0)</f>
        <v>-37299.276333333335</v>
      </c>
      <c r="AW3218" s="121">
        <f ca="1">+'IS BS CF'!AW$83+IFERROR('IS BS CF'!AW$86,0)</f>
        <v>-37299.276333333335</v>
      </c>
      <c r="AX3218" s="121">
        <f ca="1">+'IS BS CF'!AX$83+IFERROR('IS BS CF'!AX$86,0)</f>
        <v>-37299.276333333335</v>
      </c>
      <c r="AY3218" s="121">
        <f ca="1">+'IS BS CF'!AY$83+IFERROR('IS BS CF'!AY$86,0)</f>
        <v>-37299.276333333335</v>
      </c>
      <c r="AZ3218" s="121">
        <f ca="1">+'IS BS CF'!AZ$83+IFERROR('IS BS CF'!AZ$86,0)</f>
        <v>-37299.276333333335</v>
      </c>
      <c r="BA3218" s="121">
        <f ca="1">+'IS BS CF'!BA$83+IFERROR('IS BS CF'!BA$86,0)</f>
        <v>-37299.276333333335</v>
      </c>
      <c r="BB3218" s="121">
        <f ca="1">+'IS BS CF'!BB$83+IFERROR('IS BS CF'!BB$86,0)</f>
        <v>-37299.276333333335</v>
      </c>
      <c r="BC3218" s="121">
        <f ca="1">+'IS BS CF'!BC$83+IFERROR('IS BS CF'!BC$86,0)</f>
        <v>-39147.573483333334</v>
      </c>
      <c r="BD3218" s="121">
        <f ca="1">+'IS BS CF'!BD$83+IFERROR('IS BS CF'!BD$86,0)</f>
        <v>-39147.573483333334</v>
      </c>
      <c r="BE3218" s="121">
        <f ca="1">+'IS BS CF'!BE$83+IFERROR('IS BS CF'!BE$86,0)</f>
        <v>-39147.573483333334</v>
      </c>
      <c r="BF3218" s="121">
        <f ca="1">+'IS BS CF'!BF$83+IFERROR('IS BS CF'!BF$86,0)</f>
        <v>-39147.573483333334</v>
      </c>
      <c r="BG3218" s="121">
        <f ca="1">+'IS BS CF'!BG$83+IFERROR('IS BS CF'!BG$86,0)</f>
        <v>-39147.573483333334</v>
      </c>
      <c r="BH3218" s="121">
        <f ca="1">+'IS BS CF'!BH$83+IFERROR('IS BS CF'!BH$86,0)</f>
        <v>-39147.573483333334</v>
      </c>
      <c r="BI3218" s="121">
        <f ca="1">+'IS BS CF'!BI$83+IFERROR('IS BS CF'!BI$86,0)</f>
        <v>-39147.573483333334</v>
      </c>
      <c r="BJ3218" s="121">
        <f ca="1">+'IS BS CF'!BJ$83+IFERROR('IS BS CF'!BJ$86,0)</f>
        <v>-39147.573483333334</v>
      </c>
      <c r="BK3218" s="121">
        <f ca="1">+'IS BS CF'!BK$83+IFERROR('IS BS CF'!BK$86,0)</f>
        <v>-39147.573483333334</v>
      </c>
      <c r="BL3218" s="121">
        <f ca="1">+'IS BS CF'!BL$83+IFERROR('IS BS CF'!BL$86,0)</f>
        <v>-39147.573483333334</v>
      </c>
      <c r="BM3218" s="121">
        <f ca="1">+'IS BS CF'!BM$83+IFERROR('IS BS CF'!BM$86,0)</f>
        <v>-39147.573483333334</v>
      </c>
      <c r="BN3218" s="121">
        <f ca="1">+'IS BS CF'!BN$83+IFERROR('IS BS CF'!BN$86,0)</f>
        <v>-39147.573483333334</v>
      </c>
      <c r="BO3218" s="121">
        <f ca="1">+'IS BS CF'!BO$83+IFERROR('IS BS CF'!BO$86,0)</f>
        <v>-41088.285490833339</v>
      </c>
      <c r="BP3218" s="121">
        <f ca="1">+'IS BS CF'!BP$83+IFERROR('IS BS CF'!BP$86,0)</f>
        <v>-41088.285490833339</v>
      </c>
      <c r="BQ3218" s="121">
        <f ca="1">+'IS BS CF'!BQ$83+IFERROR('IS BS CF'!BQ$86,0)</f>
        <v>-41088.285490833339</v>
      </c>
      <c r="BR3218" s="121">
        <f ca="1">+'IS BS CF'!BR$83+IFERROR('IS BS CF'!BR$86,0)</f>
        <v>-41088.285490833339</v>
      </c>
      <c r="BS3218" s="121">
        <f ca="1">+'IS BS CF'!BS$83+IFERROR('IS BS CF'!BS$86,0)</f>
        <v>-41088.285490833339</v>
      </c>
      <c r="BT3218" s="121">
        <f ca="1">+'IS BS CF'!BT$83+IFERROR('IS BS CF'!BT$86,0)</f>
        <v>-41088.285490833339</v>
      </c>
      <c r="BU3218" s="121">
        <f ca="1">+'IS BS CF'!BU$83+IFERROR('IS BS CF'!BU$86,0)</f>
        <v>-41088.285490833339</v>
      </c>
      <c r="BV3218" s="121">
        <f ca="1">+'IS BS CF'!BV$83+IFERROR('IS BS CF'!BV$86,0)</f>
        <v>-41088.285490833339</v>
      </c>
      <c r="BW3218" s="121">
        <f ca="1">+'IS BS CF'!BW$83+IFERROR('IS BS CF'!BW$86,0)</f>
        <v>-41088.285490833339</v>
      </c>
      <c r="BX3218" s="121">
        <f ca="1">+'IS BS CF'!BX$83+IFERROR('IS BS CF'!BX$86,0)</f>
        <v>-41088.285490833339</v>
      </c>
      <c r="BY3218" s="121">
        <f ca="1">+'IS BS CF'!BY$83+IFERROR('IS BS CF'!BY$86,0)</f>
        <v>-41088.285490833339</v>
      </c>
      <c r="BZ3218" s="121">
        <f ca="1">+'IS BS CF'!BZ$83+IFERROR('IS BS CF'!BZ$86,0)</f>
        <v>-41088.285490833339</v>
      </c>
      <c r="CA3218" s="121">
        <f ca="1">+'IS BS CF'!CA$83+IFERROR('IS BS CF'!CA$86,0)</f>
        <v>-43126.033098708336</v>
      </c>
      <c r="CB3218" s="121">
        <f ca="1">+'IS BS CF'!CB$83+IFERROR('IS BS CF'!CB$86,0)</f>
        <v>-43126.033098708336</v>
      </c>
      <c r="CC3218" s="121">
        <f ca="1">+'IS BS CF'!CC$83+IFERROR('IS BS CF'!CC$86,0)</f>
        <v>-43126.033098708336</v>
      </c>
      <c r="CD3218" s="121">
        <f ca="1">+'IS BS CF'!CD$83+IFERROR('IS BS CF'!CD$86,0)</f>
        <v>-43126.033098708336</v>
      </c>
      <c r="CE3218" s="121">
        <f ca="1">+'IS BS CF'!CE$83+IFERROR('IS BS CF'!CE$86,0)</f>
        <v>-43126.033098708336</v>
      </c>
      <c r="CF3218" s="121">
        <f ca="1">+'IS BS CF'!CF$83+IFERROR('IS BS CF'!CF$86,0)</f>
        <v>-43126.033098708336</v>
      </c>
      <c r="CG3218" s="121">
        <f ca="1">+'IS BS CF'!CG$83+IFERROR('IS BS CF'!CG$86,0)</f>
        <v>-43126.033098708336</v>
      </c>
      <c r="CH3218" s="121">
        <f ca="1">+'IS BS CF'!CH$83+IFERROR('IS BS CF'!CH$86,0)</f>
        <v>-43126.033098708336</v>
      </c>
      <c r="CI3218" s="121">
        <f ca="1">+'IS BS CF'!CI$83+IFERROR('IS BS CF'!CI$86,0)</f>
        <v>-43126.033098708336</v>
      </c>
      <c r="CJ3218" s="121">
        <f ca="1">+'IS BS CF'!CJ$83+IFERROR('IS BS CF'!CJ$86,0)</f>
        <v>-43126.033098708336</v>
      </c>
      <c r="CK3218" s="121">
        <f ca="1">+'IS BS CF'!CK$83+IFERROR('IS BS CF'!CK$86,0)</f>
        <v>-43126.033098708336</v>
      </c>
      <c r="CL3218" s="121">
        <f ca="1">+'IS BS CF'!CL$83+IFERROR('IS BS CF'!CL$86,0)</f>
        <v>-43126.033098708336</v>
      </c>
    </row>
    <row r="3219" spans="2:90" x14ac:dyDescent="0.4">
      <c r="B3219" s="67"/>
      <c r="D3219" t="s">
        <v>971</v>
      </c>
      <c r="E3219" s="8" t="str">
        <f t="shared" si="4491"/>
        <v>3219 GPLP-IS</v>
      </c>
      <c r="G3219" t="str">
        <f t="shared" si="4492"/>
        <v>3219 GPLP-IS</v>
      </c>
      <c r="H3219" s="31"/>
      <c r="I3219" s="73"/>
      <c r="J3219" s="73"/>
      <c r="K3219" s="31"/>
      <c r="L3219" s="31"/>
      <c r="M3219" s="31"/>
      <c r="N3219" s="31"/>
      <c r="O3219" s="31"/>
      <c r="P3219" s="31"/>
      <c r="R3219" s="67"/>
      <c r="S3219" s="67"/>
      <c r="T3219" s="67"/>
      <c r="U3219" s="67"/>
      <c r="V3219" s="67"/>
      <c r="W3219" s="67"/>
      <c r="X3219" s="67"/>
      <c r="Y3219" s="67"/>
      <c r="Z3219" s="67"/>
      <c r="AA3219" s="67"/>
      <c r="AB3219" s="67"/>
      <c r="AC3219" s="67"/>
      <c r="AD3219" s="67"/>
      <c r="AE3219" s="67"/>
      <c r="AF3219" s="67"/>
      <c r="AG3219" s="67"/>
      <c r="AH3219" s="67"/>
      <c r="AI3219" s="67"/>
      <c r="AJ3219" s="67"/>
      <c r="AK3219" s="67"/>
      <c r="AL3219" s="67"/>
      <c r="AM3219" s="67"/>
      <c r="AN3219" s="67"/>
      <c r="AO3219" s="67"/>
      <c r="AP3219" s="67"/>
      <c r="AQ3219" s="67"/>
      <c r="AR3219" s="67"/>
      <c r="AS3219" s="67"/>
      <c r="AT3219" s="67"/>
      <c r="AU3219" s="67"/>
      <c r="AV3219" s="67"/>
      <c r="AW3219" s="67"/>
      <c r="AX3219" s="67"/>
      <c r="AY3219" s="67"/>
      <c r="AZ3219" s="67"/>
      <c r="BA3219" s="67"/>
      <c r="BB3219" s="67"/>
      <c r="BC3219" s="67"/>
      <c r="BD3219" s="67"/>
      <c r="BE3219" s="67"/>
      <c r="BF3219" s="67"/>
      <c r="BG3219" s="67"/>
      <c r="BH3219" s="67"/>
      <c r="BI3219" s="67"/>
      <c r="BJ3219" s="67"/>
      <c r="BK3219" s="67"/>
      <c r="BL3219" s="67"/>
      <c r="BM3219" s="67"/>
      <c r="BN3219" s="67"/>
      <c r="BO3219" s="67"/>
      <c r="BP3219" s="67"/>
      <c r="BQ3219" s="67"/>
      <c r="BR3219" s="67"/>
      <c r="BS3219" s="67"/>
      <c r="BT3219" s="67"/>
      <c r="BU3219" s="67"/>
      <c r="BV3219" s="67"/>
      <c r="BW3219" s="67"/>
      <c r="BX3219" s="67"/>
      <c r="BY3219" s="67"/>
      <c r="BZ3219" s="67"/>
      <c r="CA3219" s="67"/>
      <c r="CB3219" s="67"/>
      <c r="CC3219" s="67"/>
      <c r="CD3219" s="67"/>
      <c r="CE3219" s="67"/>
      <c r="CF3219" s="67"/>
      <c r="CG3219" s="67"/>
      <c r="CH3219" s="67"/>
      <c r="CI3219" s="67"/>
      <c r="CJ3219" s="67"/>
      <c r="CK3219" s="67"/>
      <c r="CL3219" s="67"/>
    </row>
    <row r="3220" spans="2:90" x14ac:dyDescent="0.4">
      <c r="B3220" s="126" t="s">
        <v>927</v>
      </c>
      <c r="D3220" t="s">
        <v>971</v>
      </c>
      <c r="E3220" s="8" t="str">
        <f t="shared" ref="E3220:E3260" si="4493">ROW()&amp;" "&amp;D3220</f>
        <v>3220 GPLP-IS</v>
      </c>
      <c r="G3220" t="str">
        <f t="shared" si="4492"/>
        <v>3220 GPLP-IS</v>
      </c>
      <c r="I3220"/>
      <c r="J3220"/>
      <c r="R3220"/>
      <c r="S3220"/>
      <c r="T3220"/>
      <c r="U3220"/>
      <c r="V3220"/>
      <c r="W3220"/>
      <c r="X3220"/>
      <c r="Y3220"/>
      <c r="Z3220"/>
      <c r="AA3220"/>
      <c r="AB3220"/>
      <c r="AC3220"/>
      <c r="AD3220"/>
      <c r="AE3220"/>
      <c r="AF3220"/>
      <c r="AG3220"/>
      <c r="AH3220"/>
      <c r="AI3220"/>
      <c r="AJ3220"/>
      <c r="AK3220"/>
      <c r="AL3220"/>
      <c r="AM3220"/>
      <c r="AN3220"/>
      <c r="AO3220"/>
      <c r="AP3220"/>
      <c r="AQ3220"/>
      <c r="AR3220"/>
      <c r="AS3220"/>
      <c r="AT3220"/>
      <c r="AU3220"/>
      <c r="AV3220"/>
      <c r="AW3220"/>
      <c r="AX3220"/>
      <c r="AY3220"/>
      <c r="AZ3220"/>
      <c r="BA3220"/>
      <c r="BB3220"/>
      <c r="BC3220"/>
      <c r="BD3220"/>
      <c r="BE3220"/>
      <c r="BF3220"/>
      <c r="BG3220"/>
      <c r="BH3220"/>
      <c r="BI3220"/>
      <c r="BJ3220"/>
      <c r="BK3220"/>
      <c r="BL3220"/>
      <c r="BM3220"/>
      <c r="BN3220"/>
      <c r="BO3220"/>
      <c r="BP3220"/>
      <c r="BQ3220"/>
      <c r="BR3220"/>
      <c r="BS3220"/>
      <c r="BT3220"/>
      <c r="BU3220"/>
      <c r="BV3220"/>
      <c r="BW3220"/>
      <c r="BX3220"/>
      <c r="BY3220"/>
      <c r="BZ3220"/>
      <c r="CA3220"/>
      <c r="CB3220"/>
      <c r="CC3220"/>
      <c r="CD3220"/>
      <c r="CE3220"/>
      <c r="CF3220"/>
      <c r="CG3220"/>
      <c r="CH3220"/>
      <c r="CI3220"/>
      <c r="CJ3220"/>
      <c r="CK3220"/>
      <c r="CL3220"/>
    </row>
    <row r="3221" spans="2:90" x14ac:dyDescent="0.4">
      <c r="B3221" s="141" t="s">
        <v>975</v>
      </c>
      <c r="D3221" t="s">
        <v>971</v>
      </c>
      <c r="E3221" s="8" t="str">
        <f t="shared" si="4493"/>
        <v>3221 GPLP-IS</v>
      </c>
      <c r="G3221" t="str">
        <f t="shared" si="4492"/>
        <v>3221 GPLP-IS</v>
      </c>
      <c r="H3221" s="16">
        <v>0.05</v>
      </c>
      <c r="I3221" s="60"/>
      <c r="J3221" s="60"/>
      <c r="K3221" s="17"/>
      <c r="L3221" s="17"/>
      <c r="M3221" s="17"/>
      <c r="N3221" s="17"/>
      <c r="O3221" s="17"/>
      <c r="P3221" s="17"/>
      <c r="R3221" s="15"/>
      <c r="S3221" s="15"/>
      <c r="T3221" s="15"/>
      <c r="U3221" s="15"/>
      <c r="V3221" s="15"/>
      <c r="W3221" s="15"/>
      <c r="X3221" s="15"/>
      <c r="Y3221" s="15"/>
      <c r="Z3221" s="15"/>
      <c r="AA3221" s="15"/>
      <c r="AB3221" s="15"/>
      <c r="AC3221" s="15"/>
      <c r="AD3221" s="15"/>
      <c r="AE3221" s="15"/>
      <c r="AF3221" s="15"/>
      <c r="AG3221" s="15"/>
      <c r="AH3221" s="15"/>
      <c r="AI3221" s="15"/>
      <c r="AJ3221" s="15"/>
      <c r="AK3221" s="15"/>
      <c r="AL3221" s="15"/>
      <c r="AM3221" s="15"/>
      <c r="AN3221" s="15"/>
      <c r="AO3221" s="15"/>
      <c r="AP3221" s="15"/>
      <c r="AQ3221" s="15"/>
      <c r="AR3221" s="15"/>
      <c r="AS3221" s="15"/>
      <c r="AT3221" s="15"/>
      <c r="AU3221" s="15"/>
      <c r="AV3221" s="15"/>
      <c r="AW3221" s="15"/>
      <c r="AX3221" s="15"/>
      <c r="AY3221" s="15"/>
      <c r="AZ3221" s="15"/>
      <c r="BA3221" s="15"/>
      <c r="BB3221" s="15"/>
      <c r="BC3221" s="15"/>
      <c r="BD3221" s="15"/>
      <c r="BE3221" s="15"/>
      <c r="BF3221" s="15"/>
      <c r="BG3221" s="15"/>
      <c r="BH3221" s="15"/>
      <c r="BI3221" s="15"/>
      <c r="BJ3221" s="15"/>
      <c r="BK3221" s="15"/>
      <c r="BL3221" s="15"/>
      <c r="BM3221" s="15"/>
      <c r="BN3221" s="15"/>
      <c r="BO3221" s="15"/>
      <c r="BP3221" s="15"/>
      <c r="BQ3221" s="15"/>
      <c r="BR3221" s="15"/>
      <c r="BS3221" s="15"/>
      <c r="BT3221" s="15"/>
      <c r="BU3221" s="15"/>
      <c r="BV3221" s="15"/>
      <c r="BW3221" s="15"/>
      <c r="BX3221" s="15"/>
      <c r="BY3221" s="15"/>
      <c r="BZ3221" s="15"/>
      <c r="CA3221" s="15"/>
      <c r="CB3221" s="15"/>
      <c r="CC3221" s="15"/>
      <c r="CD3221" s="15"/>
      <c r="CE3221" s="15"/>
      <c r="CF3221" s="15"/>
      <c r="CG3221" s="15"/>
      <c r="CH3221" s="15"/>
      <c r="CI3221" s="15"/>
      <c r="CJ3221" s="15"/>
      <c r="CK3221" s="15"/>
      <c r="CL3221" s="15"/>
    </row>
    <row r="3222" spans="2:90" x14ac:dyDescent="0.4">
      <c r="B3222" s="141" t="s">
        <v>976</v>
      </c>
      <c r="D3222" t="s">
        <v>971</v>
      </c>
      <c r="E3222" s="8" t="str">
        <f t="shared" si="4493"/>
        <v>3222 GPLP-IS</v>
      </c>
      <c r="G3222" t="str">
        <f t="shared" si="4492"/>
        <v>3222 GPLP-IS</v>
      </c>
      <c r="H3222" s="16">
        <v>0.1</v>
      </c>
      <c r="I3222" s="78"/>
      <c r="J3222" s="78"/>
      <c r="K3222" s="33"/>
      <c r="L3222" s="33"/>
      <c r="M3222" s="33"/>
      <c r="N3222" s="33"/>
      <c r="O3222" s="33"/>
      <c r="P3222" s="33"/>
      <c r="R3222" s="33"/>
      <c r="S3222" s="33"/>
      <c r="T3222" s="33"/>
      <c r="U3222" s="33"/>
      <c r="V3222" s="33"/>
      <c r="W3222" s="33"/>
      <c r="X3222" s="33"/>
      <c r="Y3222" s="33"/>
      <c r="Z3222" s="33"/>
      <c r="AA3222" s="33"/>
      <c r="AB3222" s="33"/>
      <c r="AC3222" s="33"/>
      <c r="AD3222" s="33"/>
      <c r="AE3222" s="33"/>
      <c r="AF3222" s="33"/>
      <c r="AG3222" s="33"/>
      <c r="AH3222" s="33"/>
      <c r="AI3222" s="33"/>
      <c r="AJ3222" s="33"/>
      <c r="AK3222" s="33"/>
      <c r="AL3222" s="33"/>
      <c r="AM3222" s="33"/>
      <c r="AN3222" s="33"/>
      <c r="AO3222" s="33"/>
      <c r="AP3222" s="33"/>
      <c r="AQ3222" s="33"/>
      <c r="AR3222" s="33"/>
      <c r="AS3222" s="33"/>
      <c r="AT3222" s="33"/>
      <c r="AU3222" s="33"/>
      <c r="AV3222" s="33"/>
      <c r="AW3222" s="33"/>
      <c r="AX3222" s="33"/>
      <c r="AY3222" s="33"/>
      <c r="AZ3222" s="33"/>
      <c r="BA3222" s="33"/>
      <c r="BB3222" s="33"/>
      <c r="BC3222" s="33"/>
      <c r="BD3222" s="33"/>
      <c r="BE3222" s="33"/>
      <c r="BF3222" s="33"/>
      <c r="BG3222" s="33"/>
      <c r="BH3222" s="33"/>
      <c r="BI3222" s="33"/>
      <c r="BJ3222" s="33"/>
      <c r="BK3222" s="33"/>
      <c r="BL3222" s="33"/>
      <c r="BM3222" s="33"/>
      <c r="BN3222" s="33"/>
      <c r="BO3222" s="33"/>
      <c r="BP3222" s="33"/>
      <c r="BQ3222" s="33"/>
      <c r="BR3222" s="33"/>
      <c r="BS3222" s="33"/>
      <c r="BT3222" s="33"/>
      <c r="BU3222" s="33"/>
      <c r="BV3222" s="33"/>
      <c r="BW3222" s="33"/>
      <c r="BX3222" s="33"/>
      <c r="BY3222" s="33"/>
      <c r="BZ3222" s="33"/>
      <c r="CA3222" s="33"/>
      <c r="CB3222" s="33"/>
      <c r="CC3222" s="33"/>
      <c r="CD3222" s="33"/>
      <c r="CE3222" s="33"/>
      <c r="CF3222" s="33"/>
      <c r="CG3222" s="33"/>
      <c r="CH3222" s="33"/>
      <c r="CI3222" s="33"/>
      <c r="CJ3222" s="33"/>
      <c r="CK3222" s="33"/>
      <c r="CL3222" s="33"/>
    </row>
    <row r="3223" spans="2:90" x14ac:dyDescent="0.4">
      <c r="B3223" s="141" t="s">
        <v>977</v>
      </c>
      <c r="D3223" t="s">
        <v>971</v>
      </c>
      <c r="E3223" s="8" t="str">
        <f t="shared" si="4493"/>
        <v>3223 GPLP-IS</v>
      </c>
      <c r="G3223" t="str">
        <f t="shared" si="4492"/>
        <v>3223 GPLP-IS</v>
      </c>
      <c r="H3223" s="16">
        <v>0.2</v>
      </c>
      <c r="I3223" s="78"/>
      <c r="J3223" s="78"/>
      <c r="K3223" s="33"/>
      <c r="L3223" s="33"/>
      <c r="M3223" s="33"/>
      <c r="N3223" s="33"/>
      <c r="O3223" s="33"/>
      <c r="P3223" s="33"/>
      <c r="R3223" s="33"/>
      <c r="S3223" s="33"/>
      <c r="T3223" s="33"/>
      <c r="U3223" s="33"/>
      <c r="V3223" s="33"/>
      <c r="W3223" s="33"/>
      <c r="X3223" s="33"/>
      <c r="Y3223" s="33"/>
      <c r="Z3223" s="33"/>
      <c r="AA3223" s="33"/>
      <c r="AB3223" s="33"/>
      <c r="AC3223" s="33"/>
      <c r="AD3223" s="33"/>
      <c r="AE3223" s="33"/>
      <c r="AF3223" s="33"/>
      <c r="AG3223" s="33"/>
      <c r="AH3223" s="33"/>
      <c r="AI3223" s="33"/>
      <c r="AJ3223" s="33"/>
      <c r="AK3223" s="33"/>
      <c r="AL3223" s="33"/>
      <c r="AM3223" s="33"/>
      <c r="AN3223" s="33"/>
      <c r="AO3223" s="33"/>
      <c r="AP3223" s="33"/>
      <c r="AQ3223" s="33"/>
      <c r="AR3223" s="33"/>
      <c r="AS3223" s="33"/>
      <c r="AT3223" s="33"/>
      <c r="AU3223" s="33"/>
      <c r="AV3223" s="33"/>
      <c r="AW3223" s="33"/>
      <c r="AX3223" s="33"/>
      <c r="AY3223" s="33"/>
      <c r="AZ3223" s="33"/>
      <c r="BA3223" s="33"/>
      <c r="BB3223" s="33"/>
      <c r="BC3223" s="33"/>
      <c r="BD3223" s="33"/>
      <c r="BE3223" s="33"/>
      <c r="BF3223" s="33"/>
      <c r="BG3223" s="33"/>
      <c r="BH3223" s="33"/>
      <c r="BI3223" s="33"/>
      <c r="BJ3223" s="33"/>
      <c r="BK3223" s="33"/>
      <c r="BL3223" s="33"/>
      <c r="BM3223" s="33"/>
      <c r="BN3223" s="33"/>
      <c r="BO3223" s="33"/>
      <c r="BP3223" s="33"/>
      <c r="BQ3223" s="33"/>
      <c r="BR3223" s="33"/>
      <c r="BS3223" s="33"/>
      <c r="BT3223" s="33"/>
      <c r="BU3223" s="33"/>
      <c r="BV3223" s="33"/>
      <c r="BW3223" s="33"/>
      <c r="BX3223" s="33"/>
      <c r="BY3223" s="33"/>
      <c r="BZ3223" s="33"/>
      <c r="CA3223" s="33"/>
      <c r="CB3223" s="33"/>
      <c r="CC3223" s="33"/>
      <c r="CD3223" s="33"/>
      <c r="CE3223" s="33"/>
      <c r="CF3223" s="33"/>
      <c r="CG3223" s="33"/>
      <c r="CH3223" s="33"/>
      <c r="CI3223" s="33"/>
      <c r="CJ3223" s="33"/>
      <c r="CK3223" s="33"/>
      <c r="CL3223" s="33"/>
    </row>
    <row r="3224" spans="2:90" x14ac:dyDescent="0.4">
      <c r="B3224" s="141"/>
      <c r="D3224" t="s">
        <v>971</v>
      </c>
      <c r="E3224" s="8" t="str">
        <f t="shared" si="4493"/>
        <v>3224 GPLP-IS</v>
      </c>
      <c r="G3224" t="str">
        <f t="shared" si="4492"/>
        <v>3224 GPLP-IS</v>
      </c>
      <c r="H3224" s="16"/>
      <c r="I3224" s="78"/>
      <c r="J3224" s="78"/>
      <c r="K3224" s="33"/>
      <c r="L3224" s="33"/>
      <c r="M3224" s="33"/>
      <c r="N3224" s="33"/>
      <c r="O3224" s="33"/>
      <c r="P3224" s="33"/>
      <c r="R3224" s="33"/>
      <c r="S3224" s="33"/>
      <c r="T3224" s="33"/>
      <c r="U3224" s="33"/>
      <c r="V3224" s="33"/>
      <c r="W3224" s="33"/>
      <c r="X3224" s="33"/>
      <c r="Y3224" s="33"/>
      <c r="Z3224" s="33"/>
      <c r="AA3224" s="33"/>
      <c r="AB3224" s="33"/>
      <c r="AC3224" s="33"/>
      <c r="AD3224" s="33"/>
      <c r="AE3224" s="33"/>
      <c r="AF3224" s="33"/>
      <c r="AG3224" s="33"/>
      <c r="AH3224" s="33"/>
      <c r="AI3224" s="33"/>
      <c r="AJ3224" s="33"/>
      <c r="AK3224" s="33"/>
      <c r="AL3224" s="33"/>
      <c r="AM3224" s="33"/>
      <c r="AN3224" s="33"/>
      <c r="AO3224" s="33"/>
      <c r="AP3224" s="33"/>
      <c r="AQ3224" s="33"/>
      <c r="AR3224" s="33"/>
      <c r="AS3224" s="33"/>
      <c r="AT3224" s="33"/>
      <c r="AU3224" s="33"/>
      <c r="AV3224" s="33"/>
      <c r="AW3224" s="33"/>
      <c r="AX3224" s="33"/>
      <c r="AY3224" s="33"/>
      <c r="AZ3224" s="33"/>
      <c r="BA3224" s="33"/>
      <c r="BB3224" s="33"/>
      <c r="BC3224" s="33"/>
      <c r="BD3224" s="33"/>
      <c r="BE3224" s="33"/>
      <c r="BF3224" s="33"/>
      <c r="BG3224" s="33"/>
      <c r="BH3224" s="33"/>
      <c r="BI3224" s="33"/>
      <c r="BJ3224" s="33"/>
      <c r="BK3224" s="33"/>
      <c r="BL3224" s="33"/>
      <c r="BM3224" s="33"/>
      <c r="BN3224" s="33"/>
      <c r="BO3224" s="33"/>
      <c r="BP3224" s="33"/>
      <c r="BQ3224" s="33"/>
      <c r="BR3224" s="33"/>
      <c r="BS3224" s="33"/>
      <c r="BT3224" s="33"/>
      <c r="BU3224" s="33"/>
      <c r="BV3224" s="33"/>
      <c r="BW3224" s="33"/>
      <c r="BX3224" s="33"/>
      <c r="BY3224" s="33"/>
      <c r="BZ3224" s="33"/>
      <c r="CA3224" s="33"/>
      <c r="CB3224" s="33"/>
      <c r="CC3224" s="33"/>
      <c r="CD3224" s="33"/>
      <c r="CE3224" s="33"/>
      <c r="CF3224" s="33"/>
      <c r="CG3224" s="33"/>
      <c r="CH3224" s="33"/>
      <c r="CI3224" s="33"/>
      <c r="CJ3224" s="33"/>
      <c r="CK3224" s="33"/>
      <c r="CL3224" s="33"/>
    </row>
    <row r="3225" spans="2:90" x14ac:dyDescent="0.4">
      <c r="B3225" s="123" t="s">
        <v>985</v>
      </c>
      <c r="D3225" t="s">
        <v>971</v>
      </c>
      <c r="E3225" s="8" t="str">
        <f t="shared" si="4493"/>
        <v>3225 GPLP-IS</v>
      </c>
      <c r="G3225" t="str">
        <f t="shared" si="4492"/>
        <v>3225 GPLP-IS</v>
      </c>
      <c r="H3225" s="16"/>
      <c r="I3225" s="78"/>
      <c r="J3225" s="33"/>
      <c r="K3225" s="33"/>
      <c r="L3225" s="33"/>
      <c r="M3225" s="33"/>
      <c r="N3225" s="33"/>
      <c r="O3225" s="33"/>
      <c r="P3225" s="33"/>
      <c r="R3225" s="33"/>
      <c r="S3225" s="33">
        <f t="shared" ref="S3225" si="4494">-+S3228*$H$3221/12</f>
        <v>0</v>
      </c>
      <c r="T3225" s="33">
        <f t="shared" ref="T3225:AX3225" ca="1" si="4495">-+T3228*$H$3221/12</f>
        <v>-141.0938888888889</v>
      </c>
      <c r="U3225" s="33">
        <f t="shared" ca="1" si="4495"/>
        <v>-282.77566898148149</v>
      </c>
      <c r="V3225" s="33">
        <f t="shared" ca="1" si="4495"/>
        <v>-425.04778982445993</v>
      </c>
      <c r="W3225" s="33">
        <f t="shared" ca="1" si="4495"/>
        <v>-567.91271117095073</v>
      </c>
      <c r="X3225" s="33">
        <f t="shared" ca="1" si="4495"/>
        <v>-711.372903023052</v>
      </c>
      <c r="Y3225" s="33">
        <f t="shared" ca="1" si="4495"/>
        <v>-855.43084567453695</v>
      </c>
      <c r="Z3225" s="33">
        <f t="shared" ca="1" si="4495"/>
        <v>-1000.0890297537363</v>
      </c>
      <c r="AA3225" s="33">
        <f t="shared" ca="1" si="4495"/>
        <v>-1145.3499562665991</v>
      </c>
      <c r="AB3225" s="33">
        <f t="shared" ca="1" si="4495"/>
        <v>-1291.2161366399321</v>
      </c>
      <c r="AC3225" s="33">
        <f t="shared" ca="1" si="4495"/>
        <v>-1437.6900927648205</v>
      </c>
      <c r="AD3225" s="33">
        <f t="shared" ca="1" si="4495"/>
        <v>-1584.7743570402297</v>
      </c>
      <c r="AE3225" s="33">
        <f t="shared" ca="1" si="4495"/>
        <v>-1732.4714724167861</v>
      </c>
      <c r="AF3225" s="33">
        <f t="shared" ca="1" si="4495"/>
        <v>-1887.7692424407451</v>
      </c>
      <c r="AG3225" s="33">
        <f t="shared" ca="1" si="4495"/>
        <v>-2043.7140865064705</v>
      </c>
      <c r="AH3225" s="33">
        <f t="shared" ca="1" si="4495"/>
        <v>-2200.3087007558033</v>
      </c>
      <c r="AI3225" s="33">
        <f t="shared" ca="1" si="4495"/>
        <v>-2357.555792564508</v>
      </c>
      <c r="AJ3225" s="33">
        <f t="shared" ca="1" si="4495"/>
        <v>-2515.4580805890823</v>
      </c>
      <c r="AK3225" s="33">
        <f t="shared" ca="1" si="4495"/>
        <v>-2674.0182948137585</v>
      </c>
      <c r="AL3225" s="33">
        <f t="shared" ca="1" si="4495"/>
        <v>-2833.239176597705</v>
      </c>
      <c r="AM3225" s="33">
        <f t="shared" ca="1" si="4495"/>
        <v>-2993.123478722418</v>
      </c>
      <c r="AN3225" s="33">
        <f t="shared" ca="1" si="4495"/>
        <v>-3153.6739654393168</v>
      </c>
      <c r="AO3225" s="33">
        <f t="shared" ca="1" si="4495"/>
        <v>-3314.8934125175365</v>
      </c>
      <c r="AP3225" s="33">
        <f t="shared" ca="1" si="4495"/>
        <v>-3476.7846072919151</v>
      </c>
      <c r="AQ3225" s="33">
        <f t="shared" ca="1" si="4495"/>
        <v>-3639.3503487111866</v>
      </c>
      <c r="AR3225" s="33">
        <f t="shared" ca="1" si="4495"/>
        <v>-3809.9279598863723</v>
      </c>
      <c r="AS3225" s="33">
        <f t="shared" ca="1" si="4495"/>
        <v>-3981.2163111081209</v>
      </c>
      <c r="AT3225" s="33">
        <f t="shared" ca="1" si="4495"/>
        <v>-4153.2183637932931</v>
      </c>
      <c r="AU3225" s="33">
        <f t="shared" ca="1" si="4495"/>
        <v>-4325.9370916979879</v>
      </c>
      <c r="AV3225" s="33">
        <f t="shared" ca="1" si="4495"/>
        <v>-4499.3754809689517</v>
      </c>
      <c r="AW3225" s="33">
        <f t="shared" ca="1" si="4495"/>
        <v>-4673.5365301952106</v>
      </c>
      <c r="AX3225" s="33">
        <f t="shared" ca="1" si="4495"/>
        <v>-4848.4232504599131</v>
      </c>
      <c r="AY3225" s="33">
        <f t="shared" ref="AY3225:CD3225" ca="1" si="4496">-+AY3228*$H$3221/12</f>
        <v>-5024.0386653923852</v>
      </c>
      <c r="AZ3225" s="33">
        <f t="shared" ca="1" si="4496"/>
        <v>-5200.385811220408</v>
      </c>
      <c r="BA3225" s="33">
        <f t="shared" ca="1" si="4496"/>
        <v>-5377.4677368227158</v>
      </c>
      <c r="BB3225" s="33">
        <f t="shared" ca="1" si="4496"/>
        <v>-5555.2875037816993</v>
      </c>
      <c r="BC3225" s="33">
        <f t="shared" ca="1" si="4496"/>
        <v>-5733.8481864363457</v>
      </c>
      <c r="BD3225" s="33">
        <f t="shared" ca="1" si="4496"/>
        <v>-5920.8541100603861</v>
      </c>
      <c r="BE3225" s="33">
        <f t="shared" ca="1" si="4496"/>
        <v>-6108.6392250328599</v>
      </c>
      <c r="BF3225" s="33">
        <f t="shared" ca="1" si="4496"/>
        <v>-6297.2067779843856</v>
      </c>
      <c r="BG3225" s="33">
        <f t="shared" ca="1" si="4496"/>
        <v>-6486.56002907321</v>
      </c>
      <c r="BH3225" s="33">
        <f t="shared" ca="1" si="4496"/>
        <v>-6676.7022520415703</v>
      </c>
      <c r="BI3225" s="33">
        <f t="shared" ca="1" si="4496"/>
        <v>-6867.6367342722997</v>
      </c>
      <c r="BJ3225" s="33">
        <f t="shared" ca="1" si="4496"/>
        <v>-7059.3667768456553</v>
      </c>
      <c r="BK3225" s="33">
        <f t="shared" ca="1" si="4496"/>
        <v>-7251.8956945964019</v>
      </c>
      <c r="BL3225" s="33">
        <f t="shared" ca="1" si="4496"/>
        <v>-7445.2268161711099</v>
      </c>
      <c r="BM3225" s="33">
        <f t="shared" ca="1" si="4496"/>
        <v>-7639.3634840857121</v>
      </c>
      <c r="BN3225" s="33">
        <f t="shared" ca="1" si="4496"/>
        <v>-7834.3090547832908</v>
      </c>
      <c r="BO3225" s="33">
        <f t="shared" ca="1" si="4496"/>
        <v>-8030.0668986921091</v>
      </c>
      <c r="BP3225" s="33">
        <f t="shared" ca="1" si="4496"/>
        <v>-8234.7267003151319</v>
      </c>
      <c r="BQ3225" s="33">
        <f t="shared" ca="1" si="4496"/>
        <v>-8440.239251111585</v>
      </c>
      <c r="BR3225" s="33">
        <f t="shared" ca="1" si="4496"/>
        <v>-8646.6081042030219</v>
      </c>
      <c r="BS3225" s="33">
        <f t="shared" ca="1" si="4496"/>
        <v>-8853.8368275156736</v>
      </c>
      <c r="BT3225" s="33">
        <f t="shared" ca="1" si="4496"/>
        <v>-9061.9290038421259</v>
      </c>
      <c r="BU3225" s="33">
        <f t="shared" ca="1" si="4496"/>
        <v>-9270.8882309032742</v>
      </c>
      <c r="BV3225" s="33">
        <f t="shared" ca="1" si="4496"/>
        <v>-9480.7181214105112</v>
      </c>
      <c r="BW3225" s="33">
        <f t="shared" ca="1" si="4496"/>
        <v>-9691.4223031281945</v>
      </c>
      <c r="BX3225" s="33">
        <f t="shared" ca="1" si="4496"/>
        <v>-9903.0044189363689</v>
      </c>
      <c r="BY3225" s="33">
        <f t="shared" ca="1" si="4496"/>
        <v>-10115.468126893742</v>
      </c>
      <c r="BZ3225" s="33">
        <f t="shared" ca="1" si="4496"/>
        <v>-10328.817100300939</v>
      </c>
      <c r="CA3225" s="33">
        <f t="shared" ca="1" si="4496"/>
        <v>-10543.055027763998</v>
      </c>
      <c r="CB3225" s="33">
        <f t="shared" ca="1" si="4496"/>
        <v>-10766.676228290966</v>
      </c>
      <c r="CC3225" s="33">
        <f t="shared" ca="1" si="4496"/>
        <v>-10991.229183820129</v>
      </c>
      <c r="CD3225" s="33">
        <f t="shared" ca="1" si="4496"/>
        <v>-11216.717776663996</v>
      </c>
      <c r="CE3225" s="33">
        <f t="shared" ref="CE3225:CK3225" ca="1" si="4497">-+CE3228*$H$3221/12</f>
        <v>-11443.145905311381</v>
      </c>
      <c r="CF3225" s="33">
        <f t="shared" ca="1" si="4497"/>
        <v>-11670.517484494798</v>
      </c>
      <c r="CG3225" s="33">
        <f t="shared" ca="1" si="4497"/>
        <v>-11898.836445258145</v>
      </c>
      <c r="CH3225" s="33">
        <f t="shared" ca="1" si="4497"/>
        <v>-12128.106735024672</v>
      </c>
      <c r="CI3225" s="33">
        <f t="shared" ca="1" si="4497"/>
        <v>-12358.332317665227</v>
      </c>
      <c r="CJ3225" s="33">
        <f t="shared" ca="1" si="4497"/>
        <v>-12589.517173566783</v>
      </c>
      <c r="CK3225" s="33">
        <f t="shared" ca="1" si="4497"/>
        <v>-12821.665299701262</v>
      </c>
      <c r="CL3225" s="33">
        <f t="shared" ref="CL3225" ca="1" si="4498">-+CL3228*$H$3221/12</f>
        <v>-13054.780709694634</v>
      </c>
    </row>
    <row r="3226" spans="2:90" x14ac:dyDescent="0.4">
      <c r="B3226" s="141"/>
      <c r="D3226" t="s">
        <v>971</v>
      </c>
      <c r="E3226" s="8" t="str">
        <f t="shared" si="4493"/>
        <v>3226 GPLP-IS</v>
      </c>
      <c r="G3226" t="str">
        <f t="shared" si="4492"/>
        <v>3226 GPLP-IS</v>
      </c>
      <c r="H3226" s="16"/>
      <c r="I3226" s="78"/>
      <c r="J3226" s="33"/>
      <c r="K3226" s="33"/>
      <c r="L3226" s="33"/>
      <c r="M3226" s="33"/>
      <c r="N3226" s="33"/>
      <c r="O3226" s="33"/>
      <c r="P3226" s="33"/>
      <c r="R3226" s="33"/>
      <c r="S3226" s="33"/>
      <c r="T3226" s="33"/>
      <c r="U3226" s="33"/>
      <c r="V3226" s="33"/>
      <c r="W3226" s="33"/>
      <c r="X3226" s="33"/>
      <c r="Y3226" s="33"/>
      <c r="Z3226" s="33"/>
      <c r="AA3226" s="33"/>
      <c r="AB3226" s="33"/>
      <c r="AC3226" s="33"/>
      <c r="AD3226" s="33"/>
      <c r="AE3226" s="33"/>
      <c r="AF3226" s="33"/>
      <c r="AG3226" s="33"/>
      <c r="AH3226" s="33"/>
      <c r="AI3226" s="33"/>
      <c r="AJ3226" s="33"/>
      <c r="AK3226" s="33"/>
      <c r="AL3226" s="33"/>
      <c r="AM3226" s="33"/>
      <c r="AN3226" s="33"/>
      <c r="AO3226" s="33"/>
      <c r="AP3226" s="33"/>
      <c r="AQ3226" s="33"/>
      <c r="AR3226" s="33"/>
      <c r="AS3226" s="33"/>
      <c r="AT3226" s="33"/>
      <c r="AU3226" s="33"/>
      <c r="AV3226" s="33"/>
      <c r="AW3226" s="33"/>
      <c r="AX3226" s="33"/>
      <c r="AY3226" s="33"/>
      <c r="AZ3226" s="33"/>
      <c r="BA3226" s="33"/>
      <c r="BB3226" s="33"/>
      <c r="BC3226" s="33"/>
      <c r="BD3226" s="33"/>
      <c r="BE3226" s="33"/>
      <c r="BF3226" s="33"/>
      <c r="BG3226" s="33"/>
      <c r="BH3226" s="33"/>
      <c r="BI3226" s="33"/>
      <c r="BJ3226" s="33"/>
      <c r="BK3226" s="33"/>
      <c r="BL3226" s="33"/>
      <c r="BM3226" s="33"/>
      <c r="BN3226" s="33"/>
      <c r="BO3226" s="33"/>
      <c r="BP3226" s="33"/>
      <c r="BQ3226" s="33"/>
      <c r="BR3226" s="33"/>
      <c r="BS3226" s="33"/>
      <c r="BT3226" s="33"/>
      <c r="BU3226" s="33"/>
      <c r="BV3226" s="33"/>
      <c r="BW3226" s="33"/>
      <c r="BX3226" s="33"/>
      <c r="BY3226" s="33"/>
      <c r="BZ3226" s="33"/>
      <c r="CA3226" s="33"/>
      <c r="CB3226" s="33"/>
      <c r="CC3226" s="33"/>
      <c r="CD3226" s="33"/>
      <c r="CE3226" s="33"/>
      <c r="CF3226" s="33"/>
      <c r="CG3226" s="33"/>
      <c r="CH3226" s="33"/>
      <c r="CI3226" s="33"/>
      <c r="CJ3226" s="33"/>
      <c r="CK3226" s="33"/>
      <c r="CL3226" s="33"/>
    </row>
    <row r="3227" spans="2:90" x14ac:dyDescent="0.4">
      <c r="B3227" s="95" t="s">
        <v>980</v>
      </c>
      <c r="D3227" t="s">
        <v>971</v>
      </c>
      <c r="E3227" s="8" t="str">
        <f t="shared" si="4493"/>
        <v>3227 GPLP-IS</v>
      </c>
      <c r="G3227" t="str">
        <f t="shared" si="4492"/>
        <v>3227 GPLP-IS</v>
      </c>
      <c r="H3227" s="16"/>
      <c r="I3227" s="78"/>
      <c r="J3227"/>
      <c r="R3227" s="23"/>
      <c r="S3227"/>
      <c r="T3227"/>
      <c r="U3227"/>
      <c r="V3227"/>
      <c r="W3227"/>
      <c r="X3227"/>
      <c r="Y3227"/>
      <c r="Z3227"/>
      <c r="AA3227"/>
      <c r="AB3227"/>
      <c r="AC3227"/>
      <c r="AD3227"/>
      <c r="AE3227"/>
      <c r="AF3227"/>
      <c r="AG3227"/>
      <c r="AH3227"/>
      <c r="AI3227"/>
      <c r="AJ3227"/>
      <c r="AK3227"/>
      <c r="AL3227"/>
      <c r="AM3227"/>
      <c r="AN3227"/>
      <c r="AO3227"/>
      <c r="AP3227"/>
      <c r="AQ3227"/>
      <c r="AR3227"/>
      <c r="AS3227"/>
      <c r="AT3227"/>
      <c r="AU3227"/>
      <c r="AV3227"/>
      <c r="AW3227"/>
      <c r="AX3227"/>
      <c r="AY3227"/>
      <c r="AZ3227"/>
      <c r="BA3227"/>
      <c r="BB3227"/>
      <c r="BC3227"/>
      <c r="BD3227"/>
      <c r="BE3227"/>
      <c r="BF3227"/>
      <c r="BG3227"/>
      <c r="BH3227"/>
      <c r="BI3227"/>
      <c r="BJ3227"/>
      <c r="BK3227"/>
      <c r="BL3227"/>
      <c r="BM3227"/>
      <c r="BN3227"/>
      <c r="BO3227"/>
      <c r="BP3227"/>
      <c r="BQ3227"/>
      <c r="BR3227"/>
      <c r="BS3227"/>
      <c r="BT3227"/>
      <c r="BU3227"/>
      <c r="BV3227"/>
      <c r="BW3227"/>
      <c r="BX3227"/>
      <c r="BY3227"/>
      <c r="BZ3227"/>
      <c r="CA3227"/>
      <c r="CB3227"/>
      <c r="CC3227"/>
      <c r="CD3227"/>
      <c r="CE3227"/>
      <c r="CF3227"/>
      <c r="CG3227"/>
      <c r="CH3227"/>
      <c r="CI3227"/>
      <c r="CJ3227"/>
      <c r="CK3227"/>
      <c r="CL3227"/>
    </row>
    <row r="3228" spans="2:90" x14ac:dyDescent="0.4">
      <c r="B3228" s="154" t="s">
        <v>71</v>
      </c>
      <c r="D3228" t="s">
        <v>971</v>
      </c>
      <c r="E3228" s="8" t="str">
        <f t="shared" si="4493"/>
        <v>3228 GPLP-IS</v>
      </c>
      <c r="G3228" t="str">
        <f t="shared" si="4492"/>
        <v>3228 GPLP-IS</v>
      </c>
      <c r="J3228" s="24"/>
      <c r="K3228" s="24">
        <f>+S3228</f>
        <v>0</v>
      </c>
      <c r="L3228" s="24"/>
      <c r="M3228" s="24"/>
      <c r="N3228" s="24"/>
      <c r="O3228" s="24"/>
      <c r="P3228" s="24"/>
      <c r="R3228" s="33"/>
      <c r="S3228" s="24">
        <f t="shared" ref="S3228:AX3228" si="4499">+R3231</f>
        <v>0</v>
      </c>
      <c r="T3228" s="24">
        <f t="shared" ca="1" si="4499"/>
        <v>33862.533333333333</v>
      </c>
      <c r="U3228" s="24">
        <f t="shared" ca="1" si="4499"/>
        <v>67866.160555555558</v>
      </c>
      <c r="V3228" s="24">
        <f t="shared" ca="1" si="4499"/>
        <v>102011.46955787038</v>
      </c>
      <c r="W3228" s="24">
        <f t="shared" ca="1" si="4499"/>
        <v>136299.05068102817</v>
      </c>
      <c r="X3228" s="24">
        <f t="shared" ca="1" si="4499"/>
        <v>170729.49672553246</v>
      </c>
      <c r="Y3228" s="24">
        <f t="shared" ca="1" si="4499"/>
        <v>205303.40296188885</v>
      </c>
      <c r="Z3228" s="24">
        <f t="shared" ca="1" si="4499"/>
        <v>240021.36714089671</v>
      </c>
      <c r="AA3228" s="24">
        <f t="shared" ca="1" si="4499"/>
        <v>274883.98950398376</v>
      </c>
      <c r="AB3228" s="24">
        <f t="shared" ca="1" si="4499"/>
        <v>309891.87279358367</v>
      </c>
      <c r="AC3228" s="24">
        <f t="shared" ca="1" si="4499"/>
        <v>345045.62226355693</v>
      </c>
      <c r="AD3228" s="24">
        <f t="shared" ca="1" si="4499"/>
        <v>380345.84568965511</v>
      </c>
      <c r="AE3228" s="24">
        <f t="shared" ca="1" si="4499"/>
        <v>415793.15338002867</v>
      </c>
      <c r="AF3228" s="24">
        <f t="shared" ca="1" si="4499"/>
        <v>453064.61818577879</v>
      </c>
      <c r="AG3228" s="24">
        <f t="shared" ca="1" si="4499"/>
        <v>490491.38076155289</v>
      </c>
      <c r="AH3228" s="24">
        <f t="shared" ca="1" si="4499"/>
        <v>528074.08818139276</v>
      </c>
      <c r="AI3228" s="24">
        <f t="shared" ca="1" si="4499"/>
        <v>565813.39021548186</v>
      </c>
      <c r="AJ3228" s="24">
        <f t="shared" ca="1" si="4499"/>
        <v>603709.93934137968</v>
      </c>
      <c r="AK3228" s="24">
        <f t="shared" ca="1" si="4499"/>
        <v>641764.39075530204</v>
      </c>
      <c r="AL3228" s="24">
        <f t="shared" ca="1" si="4499"/>
        <v>679977.40238344914</v>
      </c>
      <c r="AM3228" s="24">
        <f t="shared" ca="1" si="4499"/>
        <v>718349.63489338022</v>
      </c>
      <c r="AN3228" s="24">
        <f t="shared" ca="1" si="4499"/>
        <v>756881.75170543604</v>
      </c>
      <c r="AO3228" s="24">
        <f t="shared" ca="1" si="4499"/>
        <v>795574.41900420864</v>
      </c>
      <c r="AP3228" s="24">
        <f t="shared" ca="1" si="4499"/>
        <v>834428.30575005955</v>
      </c>
      <c r="AQ3228" s="24">
        <f t="shared" ca="1" si="4499"/>
        <v>873444.08369068475</v>
      </c>
      <c r="AR3228" s="24">
        <f t="shared" ca="1" si="4499"/>
        <v>914382.71037272923</v>
      </c>
      <c r="AS3228" s="24">
        <f t="shared" ca="1" si="4499"/>
        <v>955491.91466594895</v>
      </c>
      <c r="AT3228" s="24">
        <f t="shared" ca="1" si="4499"/>
        <v>996772.40731039038</v>
      </c>
      <c r="AU3228" s="24">
        <f t="shared" ca="1" si="4499"/>
        <v>1038224.9020075171</v>
      </c>
      <c r="AV3228" s="24">
        <f t="shared" ca="1" si="4499"/>
        <v>1079850.1154325483</v>
      </c>
      <c r="AW3228" s="24">
        <f t="shared" ca="1" si="4499"/>
        <v>1121648.7672468505</v>
      </c>
      <c r="AX3228" s="24">
        <f t="shared" ca="1" si="4499"/>
        <v>1163621.580110379</v>
      </c>
      <c r="AY3228" s="24">
        <f t="shared" ref="AY3228:CD3228" ca="1" si="4500">+AX3231</f>
        <v>1205769.2796941723</v>
      </c>
      <c r="AZ3228" s="24">
        <f t="shared" ca="1" si="4500"/>
        <v>1248092.594692898</v>
      </c>
      <c r="BA3228" s="24">
        <f t="shared" ca="1" si="4500"/>
        <v>1290592.2568374518</v>
      </c>
      <c r="BB3228" s="24">
        <f t="shared" ca="1" si="4500"/>
        <v>1333269.0009076078</v>
      </c>
      <c r="BC3228" s="24">
        <f t="shared" ca="1" si="4500"/>
        <v>1376123.5647447228</v>
      </c>
      <c r="BD3228" s="24">
        <f t="shared" ca="1" si="4500"/>
        <v>1421004.9864144926</v>
      </c>
      <c r="BE3228" s="24">
        <f t="shared" ca="1" si="4500"/>
        <v>1466073.4140078863</v>
      </c>
      <c r="BF3228" s="24">
        <f t="shared" ca="1" si="4500"/>
        <v>1511329.6267162524</v>
      </c>
      <c r="BG3228" s="24">
        <f t="shared" ca="1" si="4500"/>
        <v>1556774.4069775702</v>
      </c>
      <c r="BH3228" s="24">
        <f t="shared" ca="1" si="4500"/>
        <v>1602408.5404899768</v>
      </c>
      <c r="BI3228" s="24">
        <f t="shared" ca="1" si="4500"/>
        <v>1648232.8162253518</v>
      </c>
      <c r="BJ3228" s="24">
        <f t="shared" ca="1" si="4500"/>
        <v>1694248.0264429573</v>
      </c>
      <c r="BK3228" s="24">
        <f t="shared" ca="1" si="4500"/>
        <v>1740454.9667031365</v>
      </c>
      <c r="BL3228" s="24">
        <f t="shared" ca="1" si="4500"/>
        <v>1786854.4358810661</v>
      </c>
      <c r="BM3228" s="24">
        <f t="shared" ca="1" si="4500"/>
        <v>1833447.2361805707</v>
      </c>
      <c r="BN3228" s="24">
        <f t="shared" ca="1" si="4500"/>
        <v>1880234.1731479897</v>
      </c>
      <c r="BO3228" s="24">
        <f t="shared" ca="1" si="4500"/>
        <v>1927216.0556861062</v>
      </c>
      <c r="BP3228" s="24">
        <f t="shared" ca="1" si="4500"/>
        <v>1976334.4080756316</v>
      </c>
      <c r="BQ3228" s="24">
        <f t="shared" ca="1" si="4500"/>
        <v>2025657.4202667801</v>
      </c>
      <c r="BR3228" s="24">
        <f t="shared" ca="1" si="4500"/>
        <v>2075185.9450087249</v>
      </c>
      <c r="BS3228" s="24">
        <f t="shared" ca="1" si="4500"/>
        <v>2124920.8386037615</v>
      </c>
      <c r="BT3228" s="24">
        <f t="shared" ca="1" si="4500"/>
        <v>2174862.9609221104</v>
      </c>
      <c r="BU3228" s="24">
        <f t="shared" ca="1" si="4500"/>
        <v>2225013.1754167858</v>
      </c>
      <c r="BV3228" s="24">
        <f t="shared" ca="1" si="4500"/>
        <v>2275372.3491385225</v>
      </c>
      <c r="BW3228" s="24">
        <f t="shared" ca="1" si="4500"/>
        <v>2325941.3527507666</v>
      </c>
      <c r="BX3228" s="24">
        <f t="shared" ca="1" si="4500"/>
        <v>2376721.0605447283</v>
      </c>
      <c r="BY3228" s="24">
        <f t="shared" ca="1" si="4500"/>
        <v>2427712.3504544981</v>
      </c>
      <c r="BZ3228" s="24">
        <f t="shared" ca="1" si="4500"/>
        <v>2478916.1040722253</v>
      </c>
      <c r="CA3228" s="24">
        <f t="shared" ca="1" si="4500"/>
        <v>2530333.2066633594</v>
      </c>
      <c r="CB3228" s="24">
        <f t="shared" ca="1" si="4500"/>
        <v>2584002.2947898316</v>
      </c>
      <c r="CC3228" s="24">
        <f t="shared" ca="1" si="4500"/>
        <v>2637895.0041168309</v>
      </c>
      <c r="CD3228" s="24">
        <f t="shared" ca="1" si="4500"/>
        <v>2692012.2663993593</v>
      </c>
      <c r="CE3228" s="24">
        <f t="shared" ref="CE3228:CL3228" ca="1" si="4501">+CD3231</f>
        <v>2746355.0172747318</v>
      </c>
      <c r="CF3228" s="24">
        <f t="shared" ca="1" si="4501"/>
        <v>2800924.1962787514</v>
      </c>
      <c r="CG3228" s="24">
        <f t="shared" ca="1" si="4501"/>
        <v>2855720.7468619547</v>
      </c>
      <c r="CH3228" s="24">
        <f t="shared" ca="1" si="4501"/>
        <v>2910745.6164059211</v>
      </c>
      <c r="CI3228" s="24">
        <f t="shared" ca="1" si="4501"/>
        <v>2965999.756239654</v>
      </c>
      <c r="CJ3228" s="24">
        <f t="shared" ca="1" si="4501"/>
        <v>3021484.1216560276</v>
      </c>
      <c r="CK3228" s="24">
        <f t="shared" ca="1" si="4501"/>
        <v>3077199.6719283029</v>
      </c>
      <c r="CL3228" s="24">
        <f t="shared" ca="1" si="4501"/>
        <v>3133147.3703267123</v>
      </c>
    </row>
    <row r="3229" spans="2:90" x14ac:dyDescent="0.4">
      <c r="B3229" s="154" t="s">
        <v>978</v>
      </c>
      <c r="D3229" t="s">
        <v>971</v>
      </c>
      <c r="E3229" s="8" t="str">
        <f t="shared" si="4493"/>
        <v>3229 GPLP-IS</v>
      </c>
      <c r="G3229" t="str">
        <f t="shared" si="4492"/>
        <v>3229 GPLP-IS</v>
      </c>
      <c r="J3229" s="24"/>
      <c r="K3229" s="24">
        <f t="shared" ref="K3229:P3230" ca="1" si="4502">SUMIF($3:$3,K$2,3229:3229)</f>
        <v>415793.15338002867</v>
      </c>
      <c r="L3229" s="24">
        <f t="shared" ca="1" si="4502"/>
        <v>457650.93031065614</v>
      </c>
      <c r="M3229" s="24">
        <f t="shared" ca="1" si="4502"/>
        <v>502679.48105403822</v>
      </c>
      <c r="N3229" s="24">
        <f t="shared" ca="1" si="4502"/>
        <v>551092.49094138318</v>
      </c>
      <c r="O3229" s="24">
        <f t="shared" ca="1" si="4502"/>
        <v>603117.15097725275</v>
      </c>
      <c r="P3229" s="24">
        <f t="shared" ca="1" si="4502"/>
        <v>658994.97747175605</v>
      </c>
      <c r="R3229" s="33"/>
      <c r="S3229" s="24">
        <f t="shared" ref="S3229" ca="1" si="4503">-MIN(0,S3218+S3225)</f>
        <v>33862.533333333333</v>
      </c>
      <c r="T3229" s="24">
        <f t="shared" ref="T3229:AX3229" ca="1" si="4504">-MIN(0,T3218+T3225)</f>
        <v>34003.627222222225</v>
      </c>
      <c r="U3229" s="24">
        <f t="shared" ca="1" si="4504"/>
        <v>34145.309002314818</v>
      </c>
      <c r="V3229" s="24">
        <f t="shared" ca="1" si="4504"/>
        <v>34287.58112315779</v>
      </c>
      <c r="W3229" s="24">
        <f t="shared" ca="1" si="4504"/>
        <v>34430.446044504286</v>
      </c>
      <c r="X3229" s="24">
        <f t="shared" ca="1" si="4504"/>
        <v>34573.906236356386</v>
      </c>
      <c r="Y3229" s="24">
        <f t="shared" ca="1" si="4504"/>
        <v>34717.964179007868</v>
      </c>
      <c r="Z3229" s="24">
        <f t="shared" ca="1" si="4504"/>
        <v>34862.622363087066</v>
      </c>
      <c r="AA3229" s="24">
        <f t="shared" ca="1" si="4504"/>
        <v>35007.883289599929</v>
      </c>
      <c r="AB3229" s="24">
        <f t="shared" ca="1" si="4504"/>
        <v>35153.749469973263</v>
      </c>
      <c r="AC3229" s="24">
        <f t="shared" ca="1" si="4504"/>
        <v>35300.223426098157</v>
      </c>
      <c r="AD3229" s="24">
        <f t="shared" ca="1" si="4504"/>
        <v>35447.307690373564</v>
      </c>
      <c r="AE3229" s="24">
        <f t="shared" ca="1" si="4504"/>
        <v>37271.464805750125</v>
      </c>
      <c r="AF3229" s="24">
        <f t="shared" ca="1" si="4504"/>
        <v>37426.762575774083</v>
      </c>
      <c r="AG3229" s="24">
        <f t="shared" ca="1" si="4504"/>
        <v>37582.707419839811</v>
      </c>
      <c r="AH3229" s="24">
        <f t="shared" ca="1" si="4504"/>
        <v>37739.302034089145</v>
      </c>
      <c r="AI3229" s="24">
        <f t="shared" ca="1" si="4504"/>
        <v>37896.549125897844</v>
      </c>
      <c r="AJ3229" s="24">
        <f t="shared" ca="1" si="4504"/>
        <v>38054.451413922419</v>
      </c>
      <c r="AK3229" s="24">
        <f t="shared" ca="1" si="4504"/>
        <v>38213.011628147098</v>
      </c>
      <c r="AL3229" s="24">
        <f t="shared" ca="1" si="4504"/>
        <v>38372.232509931047</v>
      </c>
      <c r="AM3229" s="24">
        <f t="shared" ca="1" si="4504"/>
        <v>38532.116812055756</v>
      </c>
      <c r="AN3229" s="24">
        <f t="shared" ca="1" si="4504"/>
        <v>38692.667298772656</v>
      </c>
      <c r="AO3229" s="24">
        <f t="shared" ca="1" si="4504"/>
        <v>38853.886745850876</v>
      </c>
      <c r="AP3229" s="24">
        <f t="shared" ca="1" si="4504"/>
        <v>39015.777940625252</v>
      </c>
      <c r="AQ3229" s="24">
        <f t="shared" ca="1" si="4504"/>
        <v>40938.626682044523</v>
      </c>
      <c r="AR3229" s="24">
        <f t="shared" ca="1" si="4504"/>
        <v>41109.204293219707</v>
      </c>
      <c r="AS3229" s="24">
        <f t="shared" ca="1" si="4504"/>
        <v>41280.49264444146</v>
      </c>
      <c r="AT3229" s="24">
        <f t="shared" ca="1" si="4504"/>
        <v>41452.494697126625</v>
      </c>
      <c r="AU3229" s="24">
        <f t="shared" ca="1" si="4504"/>
        <v>41625.213425031325</v>
      </c>
      <c r="AV3229" s="24">
        <f t="shared" ca="1" si="4504"/>
        <v>41798.651814302284</v>
      </c>
      <c r="AW3229" s="24">
        <f t="shared" ca="1" si="4504"/>
        <v>41972.812863528547</v>
      </c>
      <c r="AX3229" s="24">
        <f t="shared" ca="1" si="4504"/>
        <v>42147.699583793248</v>
      </c>
      <c r="AY3229" s="24">
        <f t="shared" ref="AY3229:CD3229" ca="1" si="4505">-MIN(0,AY3218+AY3225)</f>
        <v>42323.31499872572</v>
      </c>
      <c r="AZ3229" s="24">
        <f t="shared" ca="1" si="4505"/>
        <v>42499.662144553746</v>
      </c>
      <c r="BA3229" s="24">
        <f t="shared" ca="1" si="4505"/>
        <v>42676.744070156048</v>
      </c>
      <c r="BB3229" s="24">
        <f t="shared" ca="1" si="4505"/>
        <v>42854.563837115034</v>
      </c>
      <c r="BC3229" s="24">
        <f t="shared" ca="1" si="4505"/>
        <v>44881.421669769683</v>
      </c>
      <c r="BD3229" s="24">
        <f t="shared" ca="1" si="4505"/>
        <v>45068.427593393717</v>
      </c>
      <c r="BE3229" s="24">
        <f t="shared" ca="1" si="4505"/>
        <v>45256.212708366191</v>
      </c>
      <c r="BF3229" s="24">
        <f t="shared" ca="1" si="4505"/>
        <v>45444.780261317719</v>
      </c>
      <c r="BG3229" s="24">
        <f t="shared" ca="1" si="4505"/>
        <v>45634.133512406544</v>
      </c>
      <c r="BH3229" s="24">
        <f t="shared" ca="1" si="4505"/>
        <v>45824.275735374904</v>
      </c>
      <c r="BI3229" s="24">
        <f t="shared" ca="1" si="4505"/>
        <v>46015.210217605636</v>
      </c>
      <c r="BJ3229" s="24">
        <f t="shared" ca="1" si="4505"/>
        <v>46206.940260178992</v>
      </c>
      <c r="BK3229" s="24">
        <f t="shared" ca="1" si="4505"/>
        <v>46399.469177929735</v>
      </c>
      <c r="BL3229" s="24">
        <f t="shared" ca="1" si="4505"/>
        <v>46592.800299504444</v>
      </c>
      <c r="BM3229" s="24">
        <f t="shared" ca="1" si="4505"/>
        <v>46786.936967419046</v>
      </c>
      <c r="BN3229" s="24">
        <f t="shared" ca="1" si="4505"/>
        <v>46981.882538116624</v>
      </c>
      <c r="BO3229" s="24">
        <f t="shared" ca="1" si="4505"/>
        <v>49118.352389525448</v>
      </c>
      <c r="BP3229" s="24">
        <f t="shared" ca="1" si="4505"/>
        <v>49323.012191148475</v>
      </c>
      <c r="BQ3229" s="24">
        <f t="shared" ca="1" si="4505"/>
        <v>49528.524741944922</v>
      </c>
      <c r="BR3229" s="24">
        <f t="shared" ca="1" si="4505"/>
        <v>49734.893595036359</v>
      </c>
      <c r="BS3229" s="24">
        <f t="shared" ca="1" si="4505"/>
        <v>49942.122318349015</v>
      </c>
      <c r="BT3229" s="24">
        <f t="shared" ca="1" si="4505"/>
        <v>50150.214494675463</v>
      </c>
      <c r="BU3229" s="24">
        <f t="shared" ca="1" si="4505"/>
        <v>50359.173721736617</v>
      </c>
      <c r="BV3229" s="24">
        <f t="shared" ca="1" si="4505"/>
        <v>50569.003612243847</v>
      </c>
      <c r="BW3229" s="24">
        <f t="shared" ca="1" si="4505"/>
        <v>50779.707793961534</v>
      </c>
      <c r="BX3229" s="24">
        <f t="shared" ca="1" si="4505"/>
        <v>50991.289909769708</v>
      </c>
      <c r="BY3229" s="24">
        <f t="shared" ca="1" si="4505"/>
        <v>51203.753617727081</v>
      </c>
      <c r="BZ3229" s="24">
        <f t="shared" ca="1" si="4505"/>
        <v>51417.10259113428</v>
      </c>
      <c r="CA3229" s="24">
        <f t="shared" ca="1" si="4505"/>
        <v>53669.088126472336</v>
      </c>
      <c r="CB3229" s="24">
        <f t="shared" ca="1" si="4505"/>
        <v>53892.709326999306</v>
      </c>
      <c r="CC3229" s="24">
        <f t="shared" ca="1" si="4505"/>
        <v>54117.262282528463</v>
      </c>
      <c r="CD3229" s="24">
        <f t="shared" ca="1" si="4505"/>
        <v>54342.75087537233</v>
      </c>
      <c r="CE3229" s="24">
        <f t="shared" ref="CE3229:CK3229" ca="1" si="4506">-MIN(0,CE3218+CE3225)</f>
        <v>54569.179004019716</v>
      </c>
      <c r="CF3229" s="24">
        <f t="shared" ca="1" si="4506"/>
        <v>54796.550583203134</v>
      </c>
      <c r="CG3229" s="24">
        <f t="shared" ca="1" si="4506"/>
        <v>55024.869543966481</v>
      </c>
      <c r="CH3229" s="24">
        <f t="shared" ca="1" si="4506"/>
        <v>55254.13983373301</v>
      </c>
      <c r="CI3229" s="24">
        <f t="shared" ca="1" si="4506"/>
        <v>55484.365416373563</v>
      </c>
      <c r="CJ3229" s="24">
        <f t="shared" ca="1" si="4506"/>
        <v>55715.550272275119</v>
      </c>
      <c r="CK3229" s="24">
        <f t="shared" ca="1" si="4506"/>
        <v>55947.6983984096</v>
      </c>
      <c r="CL3229" s="24">
        <f t="shared" ref="CL3229" ca="1" si="4507">-MIN(0,CL3218+CL3225)</f>
        <v>56180.813808402971</v>
      </c>
    </row>
    <row r="3230" spans="2:90" x14ac:dyDescent="0.4">
      <c r="B3230" s="154" t="s">
        <v>979</v>
      </c>
      <c r="D3230" t="s">
        <v>971</v>
      </c>
      <c r="E3230" s="8" t="str">
        <f t="shared" si="4493"/>
        <v>3230 GPLP-IS</v>
      </c>
      <c r="G3230" t="str">
        <f t="shared" si="4492"/>
        <v>3230 GPLP-IS</v>
      </c>
      <c r="J3230" s="24"/>
      <c r="K3230" s="24">
        <f t="shared" ca="1" si="4502"/>
        <v>0</v>
      </c>
      <c r="L3230" s="24">
        <f t="shared" ca="1" si="4502"/>
        <v>0</v>
      </c>
      <c r="M3230" s="24">
        <f t="shared" ca="1" si="4502"/>
        <v>0</v>
      </c>
      <c r="N3230" s="24">
        <f t="shared" ca="1" si="4502"/>
        <v>0</v>
      </c>
      <c r="O3230" s="24">
        <f t="shared" ca="1" si="4502"/>
        <v>0</v>
      </c>
      <c r="P3230" s="24">
        <f t="shared" ca="1" si="4502"/>
        <v>0</v>
      </c>
      <c r="R3230" s="33"/>
      <c r="S3230" s="24">
        <f t="shared" ref="S3230" ca="1" si="4508">+-MIN(SUM(S3228:S3229),MAX(0,SUM(S3218)))</f>
        <v>0</v>
      </c>
      <c r="T3230" s="24">
        <f t="shared" ref="T3230:AX3230" ca="1" si="4509">+-MIN(SUM(T3228:T3229),MAX(0,SUM(T3218)))</f>
        <v>0</v>
      </c>
      <c r="U3230" s="24">
        <f t="shared" ca="1" si="4509"/>
        <v>0</v>
      </c>
      <c r="V3230" s="24">
        <f t="shared" ca="1" si="4509"/>
        <v>0</v>
      </c>
      <c r="W3230" s="24">
        <f t="shared" ca="1" si="4509"/>
        <v>0</v>
      </c>
      <c r="X3230" s="24">
        <f t="shared" ca="1" si="4509"/>
        <v>0</v>
      </c>
      <c r="Y3230" s="24">
        <f t="shared" ca="1" si="4509"/>
        <v>0</v>
      </c>
      <c r="Z3230" s="24">
        <f t="shared" ca="1" si="4509"/>
        <v>0</v>
      </c>
      <c r="AA3230" s="24">
        <f t="shared" ca="1" si="4509"/>
        <v>0</v>
      </c>
      <c r="AB3230" s="24">
        <f t="shared" ca="1" si="4509"/>
        <v>0</v>
      </c>
      <c r="AC3230" s="24">
        <f t="shared" ca="1" si="4509"/>
        <v>0</v>
      </c>
      <c r="AD3230" s="24">
        <f t="shared" ca="1" si="4509"/>
        <v>0</v>
      </c>
      <c r="AE3230" s="24">
        <f t="shared" ca="1" si="4509"/>
        <v>0</v>
      </c>
      <c r="AF3230" s="24">
        <f t="shared" ca="1" si="4509"/>
        <v>0</v>
      </c>
      <c r="AG3230" s="24">
        <f t="shared" ca="1" si="4509"/>
        <v>0</v>
      </c>
      <c r="AH3230" s="24">
        <f t="shared" ca="1" si="4509"/>
        <v>0</v>
      </c>
      <c r="AI3230" s="24">
        <f t="shared" ca="1" si="4509"/>
        <v>0</v>
      </c>
      <c r="AJ3230" s="24">
        <f t="shared" ca="1" si="4509"/>
        <v>0</v>
      </c>
      <c r="AK3230" s="24">
        <f t="shared" ca="1" si="4509"/>
        <v>0</v>
      </c>
      <c r="AL3230" s="24">
        <f t="shared" ca="1" si="4509"/>
        <v>0</v>
      </c>
      <c r="AM3230" s="24">
        <f t="shared" ca="1" si="4509"/>
        <v>0</v>
      </c>
      <c r="AN3230" s="24">
        <f t="shared" ca="1" si="4509"/>
        <v>0</v>
      </c>
      <c r="AO3230" s="24">
        <f t="shared" ca="1" si="4509"/>
        <v>0</v>
      </c>
      <c r="AP3230" s="24">
        <f t="shared" ca="1" si="4509"/>
        <v>0</v>
      </c>
      <c r="AQ3230" s="24">
        <f t="shared" ca="1" si="4509"/>
        <v>0</v>
      </c>
      <c r="AR3230" s="24">
        <f t="shared" ca="1" si="4509"/>
        <v>0</v>
      </c>
      <c r="AS3230" s="24">
        <f t="shared" ca="1" si="4509"/>
        <v>0</v>
      </c>
      <c r="AT3230" s="24">
        <f t="shared" ca="1" si="4509"/>
        <v>0</v>
      </c>
      <c r="AU3230" s="24">
        <f t="shared" ca="1" si="4509"/>
        <v>0</v>
      </c>
      <c r="AV3230" s="24">
        <f t="shared" ca="1" si="4509"/>
        <v>0</v>
      </c>
      <c r="AW3230" s="24">
        <f t="shared" ca="1" si="4509"/>
        <v>0</v>
      </c>
      <c r="AX3230" s="24">
        <f t="shared" ca="1" si="4509"/>
        <v>0</v>
      </c>
      <c r="AY3230" s="24">
        <f t="shared" ref="AY3230:CD3230" ca="1" si="4510">+-MIN(SUM(AY3228:AY3229),MAX(0,SUM(AY3218)))</f>
        <v>0</v>
      </c>
      <c r="AZ3230" s="24">
        <f t="shared" ca="1" si="4510"/>
        <v>0</v>
      </c>
      <c r="BA3230" s="24">
        <f t="shared" ca="1" si="4510"/>
        <v>0</v>
      </c>
      <c r="BB3230" s="24">
        <f t="shared" ca="1" si="4510"/>
        <v>0</v>
      </c>
      <c r="BC3230" s="24">
        <f t="shared" ca="1" si="4510"/>
        <v>0</v>
      </c>
      <c r="BD3230" s="24">
        <f t="shared" ca="1" si="4510"/>
        <v>0</v>
      </c>
      <c r="BE3230" s="24">
        <f t="shared" ca="1" si="4510"/>
        <v>0</v>
      </c>
      <c r="BF3230" s="24">
        <f t="shared" ca="1" si="4510"/>
        <v>0</v>
      </c>
      <c r="BG3230" s="24">
        <f t="shared" ca="1" si="4510"/>
        <v>0</v>
      </c>
      <c r="BH3230" s="24">
        <f t="shared" ca="1" si="4510"/>
        <v>0</v>
      </c>
      <c r="BI3230" s="24">
        <f t="shared" ca="1" si="4510"/>
        <v>0</v>
      </c>
      <c r="BJ3230" s="24">
        <f t="shared" ca="1" si="4510"/>
        <v>0</v>
      </c>
      <c r="BK3230" s="24">
        <f t="shared" ca="1" si="4510"/>
        <v>0</v>
      </c>
      <c r="BL3230" s="24">
        <f t="shared" ca="1" si="4510"/>
        <v>0</v>
      </c>
      <c r="BM3230" s="24">
        <f t="shared" ca="1" si="4510"/>
        <v>0</v>
      </c>
      <c r="BN3230" s="24">
        <f t="shared" ca="1" si="4510"/>
        <v>0</v>
      </c>
      <c r="BO3230" s="24">
        <f t="shared" ca="1" si="4510"/>
        <v>0</v>
      </c>
      <c r="BP3230" s="24">
        <f t="shared" ca="1" si="4510"/>
        <v>0</v>
      </c>
      <c r="BQ3230" s="24">
        <f t="shared" ca="1" si="4510"/>
        <v>0</v>
      </c>
      <c r="BR3230" s="24">
        <f t="shared" ca="1" si="4510"/>
        <v>0</v>
      </c>
      <c r="BS3230" s="24">
        <f t="shared" ca="1" si="4510"/>
        <v>0</v>
      </c>
      <c r="BT3230" s="24">
        <f t="shared" ca="1" si="4510"/>
        <v>0</v>
      </c>
      <c r="BU3230" s="24">
        <f t="shared" ca="1" si="4510"/>
        <v>0</v>
      </c>
      <c r="BV3230" s="24">
        <f t="shared" ca="1" si="4510"/>
        <v>0</v>
      </c>
      <c r="BW3230" s="24">
        <f t="shared" ca="1" si="4510"/>
        <v>0</v>
      </c>
      <c r="BX3230" s="24">
        <f t="shared" ca="1" si="4510"/>
        <v>0</v>
      </c>
      <c r="BY3230" s="24">
        <f t="shared" ca="1" si="4510"/>
        <v>0</v>
      </c>
      <c r="BZ3230" s="24">
        <f t="shared" ca="1" si="4510"/>
        <v>0</v>
      </c>
      <c r="CA3230" s="24">
        <f t="shared" ca="1" si="4510"/>
        <v>0</v>
      </c>
      <c r="CB3230" s="24">
        <f t="shared" ca="1" si="4510"/>
        <v>0</v>
      </c>
      <c r="CC3230" s="24">
        <f t="shared" ca="1" si="4510"/>
        <v>0</v>
      </c>
      <c r="CD3230" s="24">
        <f t="shared" ca="1" si="4510"/>
        <v>0</v>
      </c>
      <c r="CE3230" s="24">
        <f t="shared" ref="CE3230:CK3230" ca="1" si="4511">+-MIN(SUM(CE3228:CE3229),MAX(0,SUM(CE3218)))</f>
        <v>0</v>
      </c>
      <c r="CF3230" s="24">
        <f t="shared" ca="1" si="4511"/>
        <v>0</v>
      </c>
      <c r="CG3230" s="24">
        <f t="shared" ca="1" si="4511"/>
        <v>0</v>
      </c>
      <c r="CH3230" s="24">
        <f t="shared" ca="1" si="4511"/>
        <v>0</v>
      </c>
      <c r="CI3230" s="24">
        <f t="shared" ca="1" si="4511"/>
        <v>0</v>
      </c>
      <c r="CJ3230" s="24">
        <f t="shared" ca="1" si="4511"/>
        <v>0</v>
      </c>
      <c r="CK3230" s="24">
        <f t="shared" ca="1" si="4511"/>
        <v>0</v>
      </c>
      <c r="CL3230" s="24">
        <f t="shared" ref="CL3230" ca="1" si="4512">+-MIN(SUM(CL3228:CL3229),MAX(0,SUM(CL3218)))</f>
        <v>0</v>
      </c>
    </row>
    <row r="3231" spans="2:90" x14ac:dyDescent="0.4">
      <c r="B3231" s="123" t="s">
        <v>820</v>
      </c>
      <c r="D3231" t="s">
        <v>971</v>
      </c>
      <c r="E3231" s="8" t="str">
        <f t="shared" si="4493"/>
        <v>3231 GPLP-IS</v>
      </c>
      <c r="G3231" t="str">
        <f t="shared" si="4492"/>
        <v>3231 GPLP-IS</v>
      </c>
      <c r="J3231" s="443"/>
      <c r="K3231" s="443">
        <f t="shared" ref="K3231:P3231" ca="1" si="4513">SUMIF($4:$4,K$2,3231:3231)</f>
        <v>415793.15338002867</v>
      </c>
      <c r="L3231" s="443">
        <f t="shared" ca="1" si="4513"/>
        <v>873444.08369068475</v>
      </c>
      <c r="M3231" s="443">
        <f t="shared" ca="1" si="4513"/>
        <v>1376123.5647447228</v>
      </c>
      <c r="N3231" s="443">
        <f t="shared" ca="1" si="4513"/>
        <v>1927216.0556861062</v>
      </c>
      <c r="O3231" s="443">
        <f t="shared" ca="1" si="4513"/>
        <v>2530333.2066633594</v>
      </c>
      <c r="P3231" s="443">
        <f t="shared" ca="1" si="4513"/>
        <v>3189328.1841351152</v>
      </c>
      <c r="R3231" s="58">
        <v>0</v>
      </c>
      <c r="S3231" s="443">
        <f t="shared" ref="S3231" ca="1" si="4514">SUM(S3228:S3230)</f>
        <v>33862.533333333333</v>
      </c>
      <c r="T3231" s="443">
        <f t="shared" ref="T3231:AX3231" ca="1" si="4515">SUM(T3228:T3230)</f>
        <v>67866.160555555558</v>
      </c>
      <c r="U3231" s="443">
        <f t="shared" ca="1" si="4515"/>
        <v>102011.46955787038</v>
      </c>
      <c r="V3231" s="443">
        <f t="shared" ca="1" si="4515"/>
        <v>136299.05068102817</v>
      </c>
      <c r="W3231" s="443">
        <f t="shared" ca="1" si="4515"/>
        <v>170729.49672553246</v>
      </c>
      <c r="X3231" s="443">
        <f t="shared" ca="1" si="4515"/>
        <v>205303.40296188885</v>
      </c>
      <c r="Y3231" s="443">
        <f t="shared" ca="1" si="4515"/>
        <v>240021.36714089671</v>
      </c>
      <c r="Z3231" s="443">
        <f t="shared" ca="1" si="4515"/>
        <v>274883.98950398376</v>
      </c>
      <c r="AA3231" s="443">
        <f t="shared" ca="1" si="4515"/>
        <v>309891.87279358367</v>
      </c>
      <c r="AB3231" s="443">
        <f t="shared" ca="1" si="4515"/>
        <v>345045.62226355693</v>
      </c>
      <c r="AC3231" s="443">
        <f t="shared" ca="1" si="4515"/>
        <v>380345.84568965511</v>
      </c>
      <c r="AD3231" s="443">
        <f t="shared" ca="1" si="4515"/>
        <v>415793.15338002867</v>
      </c>
      <c r="AE3231" s="443">
        <f t="shared" ca="1" si="4515"/>
        <v>453064.61818577879</v>
      </c>
      <c r="AF3231" s="443">
        <f t="shared" ca="1" si="4515"/>
        <v>490491.38076155289</v>
      </c>
      <c r="AG3231" s="443">
        <f t="shared" ca="1" si="4515"/>
        <v>528074.08818139276</v>
      </c>
      <c r="AH3231" s="443">
        <f t="shared" ca="1" si="4515"/>
        <v>565813.39021548186</v>
      </c>
      <c r="AI3231" s="443">
        <f t="shared" ca="1" si="4515"/>
        <v>603709.93934137968</v>
      </c>
      <c r="AJ3231" s="443">
        <f t="shared" ca="1" si="4515"/>
        <v>641764.39075530204</v>
      </c>
      <c r="AK3231" s="443">
        <f t="shared" ca="1" si="4515"/>
        <v>679977.40238344914</v>
      </c>
      <c r="AL3231" s="443">
        <f t="shared" ca="1" si="4515"/>
        <v>718349.63489338022</v>
      </c>
      <c r="AM3231" s="443">
        <f t="shared" ca="1" si="4515"/>
        <v>756881.75170543604</v>
      </c>
      <c r="AN3231" s="443">
        <f t="shared" ca="1" si="4515"/>
        <v>795574.41900420864</v>
      </c>
      <c r="AO3231" s="443">
        <f t="shared" ca="1" si="4515"/>
        <v>834428.30575005955</v>
      </c>
      <c r="AP3231" s="443">
        <f t="shared" ca="1" si="4515"/>
        <v>873444.08369068475</v>
      </c>
      <c r="AQ3231" s="443">
        <f t="shared" ca="1" si="4515"/>
        <v>914382.71037272923</v>
      </c>
      <c r="AR3231" s="443">
        <f t="shared" ca="1" si="4515"/>
        <v>955491.91466594895</v>
      </c>
      <c r="AS3231" s="443">
        <f t="shared" ca="1" si="4515"/>
        <v>996772.40731039038</v>
      </c>
      <c r="AT3231" s="443">
        <f t="shared" ca="1" si="4515"/>
        <v>1038224.9020075171</v>
      </c>
      <c r="AU3231" s="443">
        <f t="shared" ca="1" si="4515"/>
        <v>1079850.1154325483</v>
      </c>
      <c r="AV3231" s="443">
        <f t="shared" ca="1" si="4515"/>
        <v>1121648.7672468505</v>
      </c>
      <c r="AW3231" s="443">
        <f t="shared" ca="1" si="4515"/>
        <v>1163621.580110379</v>
      </c>
      <c r="AX3231" s="443">
        <f t="shared" ca="1" si="4515"/>
        <v>1205769.2796941723</v>
      </c>
      <c r="AY3231" s="443">
        <f t="shared" ref="AY3231:CD3231" ca="1" si="4516">SUM(AY3228:AY3230)</f>
        <v>1248092.594692898</v>
      </c>
      <c r="AZ3231" s="443">
        <f t="shared" ca="1" si="4516"/>
        <v>1290592.2568374518</v>
      </c>
      <c r="BA3231" s="443">
        <f t="shared" ca="1" si="4516"/>
        <v>1333269.0009076078</v>
      </c>
      <c r="BB3231" s="443">
        <f t="shared" ca="1" si="4516"/>
        <v>1376123.5647447228</v>
      </c>
      <c r="BC3231" s="443">
        <f t="shared" ca="1" si="4516"/>
        <v>1421004.9864144926</v>
      </c>
      <c r="BD3231" s="443">
        <f t="shared" ca="1" si="4516"/>
        <v>1466073.4140078863</v>
      </c>
      <c r="BE3231" s="443">
        <f t="shared" ca="1" si="4516"/>
        <v>1511329.6267162524</v>
      </c>
      <c r="BF3231" s="443">
        <f t="shared" ca="1" si="4516"/>
        <v>1556774.4069775702</v>
      </c>
      <c r="BG3231" s="443">
        <f t="shared" ca="1" si="4516"/>
        <v>1602408.5404899768</v>
      </c>
      <c r="BH3231" s="443">
        <f t="shared" ca="1" si="4516"/>
        <v>1648232.8162253518</v>
      </c>
      <c r="BI3231" s="443">
        <f t="shared" ca="1" si="4516"/>
        <v>1694248.0264429573</v>
      </c>
      <c r="BJ3231" s="443">
        <f t="shared" ca="1" si="4516"/>
        <v>1740454.9667031365</v>
      </c>
      <c r="BK3231" s="443">
        <f t="shared" ca="1" si="4516"/>
        <v>1786854.4358810661</v>
      </c>
      <c r="BL3231" s="443">
        <f t="shared" ca="1" si="4516"/>
        <v>1833447.2361805707</v>
      </c>
      <c r="BM3231" s="443">
        <f t="shared" ca="1" si="4516"/>
        <v>1880234.1731479897</v>
      </c>
      <c r="BN3231" s="443">
        <f t="shared" ca="1" si="4516"/>
        <v>1927216.0556861062</v>
      </c>
      <c r="BO3231" s="443">
        <f t="shared" ca="1" si="4516"/>
        <v>1976334.4080756316</v>
      </c>
      <c r="BP3231" s="443">
        <f t="shared" ca="1" si="4516"/>
        <v>2025657.4202667801</v>
      </c>
      <c r="BQ3231" s="443">
        <f t="shared" ca="1" si="4516"/>
        <v>2075185.9450087249</v>
      </c>
      <c r="BR3231" s="443">
        <f t="shared" ca="1" si="4516"/>
        <v>2124920.8386037615</v>
      </c>
      <c r="BS3231" s="443">
        <f t="shared" ca="1" si="4516"/>
        <v>2174862.9609221104</v>
      </c>
      <c r="BT3231" s="443">
        <f t="shared" ca="1" si="4516"/>
        <v>2225013.1754167858</v>
      </c>
      <c r="BU3231" s="443">
        <f t="shared" ca="1" si="4516"/>
        <v>2275372.3491385225</v>
      </c>
      <c r="BV3231" s="443">
        <f t="shared" ca="1" si="4516"/>
        <v>2325941.3527507666</v>
      </c>
      <c r="BW3231" s="443">
        <f t="shared" ca="1" si="4516"/>
        <v>2376721.0605447283</v>
      </c>
      <c r="BX3231" s="443">
        <f t="shared" ca="1" si="4516"/>
        <v>2427712.3504544981</v>
      </c>
      <c r="BY3231" s="443">
        <f t="shared" ca="1" si="4516"/>
        <v>2478916.1040722253</v>
      </c>
      <c r="BZ3231" s="443">
        <f t="shared" ca="1" si="4516"/>
        <v>2530333.2066633594</v>
      </c>
      <c r="CA3231" s="443">
        <f t="shared" ca="1" si="4516"/>
        <v>2584002.2947898316</v>
      </c>
      <c r="CB3231" s="443">
        <f t="shared" ca="1" si="4516"/>
        <v>2637895.0041168309</v>
      </c>
      <c r="CC3231" s="443">
        <f t="shared" ca="1" si="4516"/>
        <v>2692012.2663993593</v>
      </c>
      <c r="CD3231" s="443">
        <f t="shared" ca="1" si="4516"/>
        <v>2746355.0172747318</v>
      </c>
      <c r="CE3231" s="443">
        <f t="shared" ref="CE3231:CK3231" ca="1" si="4517">SUM(CE3228:CE3230)</f>
        <v>2800924.1962787514</v>
      </c>
      <c r="CF3231" s="443">
        <f t="shared" ca="1" si="4517"/>
        <v>2855720.7468619547</v>
      </c>
      <c r="CG3231" s="443">
        <f t="shared" ca="1" si="4517"/>
        <v>2910745.6164059211</v>
      </c>
      <c r="CH3231" s="443">
        <f t="shared" ca="1" si="4517"/>
        <v>2965999.756239654</v>
      </c>
      <c r="CI3231" s="443">
        <f t="shared" ca="1" si="4517"/>
        <v>3021484.1216560276</v>
      </c>
      <c r="CJ3231" s="443">
        <f t="shared" ca="1" si="4517"/>
        <v>3077199.6719283029</v>
      </c>
      <c r="CK3231" s="443">
        <f t="shared" ca="1" si="4517"/>
        <v>3133147.3703267123</v>
      </c>
      <c r="CL3231" s="443">
        <f t="shared" ref="CL3231" ca="1" si="4518">SUM(CL3228:CL3230)</f>
        <v>3189328.1841351152</v>
      </c>
    </row>
    <row r="3232" spans="2:90" x14ac:dyDescent="0.4">
      <c r="B3232" s="154"/>
      <c r="D3232" t="s">
        <v>971</v>
      </c>
      <c r="E3232" s="8" t="str">
        <f t="shared" si="4493"/>
        <v>3232 GPLP-IS</v>
      </c>
      <c r="G3232" t="str">
        <f t="shared" si="4492"/>
        <v>3232 GPLP-IS</v>
      </c>
      <c r="J3232" s="24"/>
      <c r="K3232" s="24"/>
      <c r="L3232" s="24"/>
      <c r="M3232" s="24"/>
      <c r="N3232" s="24"/>
      <c r="O3232" s="24"/>
      <c r="P3232" s="24"/>
      <c r="R3232" s="24"/>
      <c r="S3232" s="24"/>
      <c r="T3232" s="24"/>
      <c r="U3232" s="24"/>
      <c r="V3232" s="24"/>
      <c r="W3232" s="24"/>
      <c r="X3232" s="24"/>
      <c r="Y3232" s="24"/>
      <c r="Z3232" s="24"/>
      <c r="AA3232" s="24"/>
      <c r="AB3232" s="24"/>
      <c r="AC3232" s="24"/>
      <c r="AD3232" s="24"/>
      <c r="AE3232" s="24"/>
      <c r="AF3232" s="24"/>
      <c r="AG3232" s="24"/>
      <c r="AH3232" s="24"/>
      <c r="AI3232" s="24"/>
      <c r="AJ3232" s="24"/>
      <c r="AK3232" s="24"/>
      <c r="AL3232" s="24"/>
      <c r="AM3232" s="24"/>
      <c r="AN3232" s="24"/>
      <c r="AO3232" s="24"/>
      <c r="AP3232" s="24"/>
      <c r="AQ3232" s="24"/>
      <c r="AR3232" s="24"/>
      <c r="AS3232" s="24"/>
      <c r="AT3232" s="24"/>
      <c r="AU3232" s="24"/>
      <c r="AV3232" s="24"/>
      <c r="AW3232" s="24"/>
      <c r="AX3232" s="24"/>
      <c r="AY3232" s="24"/>
      <c r="AZ3232" s="24"/>
      <c r="BA3232" s="24"/>
      <c r="BB3232" s="24"/>
      <c r="BC3232" s="24"/>
      <c r="BD3232" s="24"/>
      <c r="BE3232" s="24"/>
      <c r="BF3232" s="24"/>
      <c r="BG3232" s="24"/>
      <c r="BH3232" s="24"/>
      <c r="BI3232" s="24"/>
      <c r="BJ3232" s="24"/>
      <c r="BK3232" s="24"/>
      <c r="BL3232" s="24"/>
      <c r="BM3232" s="24"/>
      <c r="BN3232" s="24"/>
      <c r="BO3232" s="24"/>
      <c r="BP3232" s="24"/>
      <c r="BQ3232" s="24"/>
      <c r="BR3232" s="24"/>
      <c r="BS3232" s="24"/>
      <c r="BT3232" s="24"/>
      <c r="BU3232" s="24"/>
      <c r="BV3232" s="24"/>
      <c r="BW3232" s="24"/>
      <c r="BX3232" s="24"/>
      <c r="BY3232" s="24"/>
      <c r="BZ3232" s="24"/>
      <c r="CA3232" s="24"/>
      <c r="CB3232" s="24"/>
      <c r="CC3232" s="24"/>
      <c r="CD3232" s="24"/>
      <c r="CE3232" s="24"/>
      <c r="CF3232" s="24"/>
      <c r="CG3232" s="24"/>
      <c r="CH3232" s="24"/>
      <c r="CI3232" s="24"/>
      <c r="CJ3232" s="24"/>
      <c r="CK3232" s="24"/>
      <c r="CL3232" s="24"/>
    </row>
    <row r="3233" spans="2:90" x14ac:dyDescent="0.4">
      <c r="B3233" s="123" t="s">
        <v>981</v>
      </c>
      <c r="D3233" t="s">
        <v>971</v>
      </c>
      <c r="E3233" s="8" t="str">
        <f t="shared" si="4493"/>
        <v>3233 GPLP-IS</v>
      </c>
      <c r="G3233" t="str">
        <f t="shared" si="4492"/>
        <v>3233 GPLP-IS</v>
      </c>
      <c r="J3233" s="33"/>
      <c r="K3233" s="33"/>
      <c r="L3233" s="33"/>
      <c r="M3233" s="33"/>
      <c r="N3233" s="33"/>
      <c r="O3233" s="33"/>
      <c r="P3233" s="33"/>
      <c r="R3233" s="24"/>
      <c r="S3233" s="33">
        <f t="shared" ref="S3233" ca="1" si="4519">+MAX(0,S3218+S3230)</f>
        <v>0</v>
      </c>
      <c r="T3233" s="33">
        <f t="shared" ref="T3233:AX3233" ca="1" si="4520">+MAX(0,T3218+T3230)</f>
        <v>0</v>
      </c>
      <c r="U3233" s="33">
        <f t="shared" ca="1" si="4520"/>
        <v>0</v>
      </c>
      <c r="V3233" s="33">
        <f t="shared" ca="1" si="4520"/>
        <v>0</v>
      </c>
      <c r="W3233" s="33">
        <f t="shared" ca="1" si="4520"/>
        <v>0</v>
      </c>
      <c r="X3233" s="33">
        <f t="shared" ca="1" si="4520"/>
        <v>0</v>
      </c>
      <c r="Y3233" s="33">
        <f t="shared" ca="1" si="4520"/>
        <v>0</v>
      </c>
      <c r="Z3233" s="33">
        <f t="shared" ca="1" si="4520"/>
        <v>0</v>
      </c>
      <c r="AA3233" s="33">
        <f t="shared" ca="1" si="4520"/>
        <v>0</v>
      </c>
      <c r="AB3233" s="33">
        <f t="shared" ca="1" si="4520"/>
        <v>0</v>
      </c>
      <c r="AC3233" s="33">
        <f t="shared" ca="1" si="4520"/>
        <v>0</v>
      </c>
      <c r="AD3233" s="33">
        <f t="shared" ca="1" si="4520"/>
        <v>0</v>
      </c>
      <c r="AE3233" s="33">
        <f t="shared" ca="1" si="4520"/>
        <v>0</v>
      </c>
      <c r="AF3233" s="33">
        <f t="shared" ca="1" si="4520"/>
        <v>0</v>
      </c>
      <c r="AG3233" s="33">
        <f t="shared" ca="1" si="4520"/>
        <v>0</v>
      </c>
      <c r="AH3233" s="33">
        <f t="shared" ca="1" si="4520"/>
        <v>0</v>
      </c>
      <c r="AI3233" s="33">
        <f t="shared" ca="1" si="4520"/>
        <v>0</v>
      </c>
      <c r="AJ3233" s="33">
        <f t="shared" ca="1" si="4520"/>
        <v>0</v>
      </c>
      <c r="AK3233" s="33">
        <f t="shared" ca="1" si="4520"/>
        <v>0</v>
      </c>
      <c r="AL3233" s="33">
        <f t="shared" ca="1" si="4520"/>
        <v>0</v>
      </c>
      <c r="AM3233" s="33">
        <f t="shared" ca="1" si="4520"/>
        <v>0</v>
      </c>
      <c r="AN3233" s="33">
        <f t="shared" ca="1" si="4520"/>
        <v>0</v>
      </c>
      <c r="AO3233" s="33">
        <f t="shared" ca="1" si="4520"/>
        <v>0</v>
      </c>
      <c r="AP3233" s="33">
        <f t="shared" ca="1" si="4520"/>
        <v>0</v>
      </c>
      <c r="AQ3233" s="33">
        <f t="shared" ca="1" si="4520"/>
        <v>0</v>
      </c>
      <c r="AR3233" s="33">
        <f t="shared" ca="1" si="4520"/>
        <v>0</v>
      </c>
      <c r="AS3233" s="33">
        <f t="shared" ca="1" si="4520"/>
        <v>0</v>
      </c>
      <c r="AT3233" s="33">
        <f t="shared" ca="1" si="4520"/>
        <v>0</v>
      </c>
      <c r="AU3233" s="33">
        <f t="shared" ca="1" si="4520"/>
        <v>0</v>
      </c>
      <c r="AV3233" s="33">
        <f t="shared" ca="1" si="4520"/>
        <v>0</v>
      </c>
      <c r="AW3233" s="33">
        <f t="shared" ca="1" si="4520"/>
        <v>0</v>
      </c>
      <c r="AX3233" s="33">
        <f t="shared" ca="1" si="4520"/>
        <v>0</v>
      </c>
      <c r="AY3233" s="33">
        <f t="shared" ref="AY3233:CD3233" ca="1" si="4521">+MAX(0,AY3218+AY3230)</f>
        <v>0</v>
      </c>
      <c r="AZ3233" s="33">
        <f t="shared" ca="1" si="4521"/>
        <v>0</v>
      </c>
      <c r="BA3233" s="33">
        <f t="shared" ca="1" si="4521"/>
        <v>0</v>
      </c>
      <c r="BB3233" s="33">
        <f t="shared" ca="1" si="4521"/>
        <v>0</v>
      </c>
      <c r="BC3233" s="33">
        <f t="shared" ca="1" si="4521"/>
        <v>0</v>
      </c>
      <c r="BD3233" s="33">
        <f t="shared" ca="1" si="4521"/>
        <v>0</v>
      </c>
      <c r="BE3233" s="33">
        <f t="shared" ca="1" si="4521"/>
        <v>0</v>
      </c>
      <c r="BF3233" s="33">
        <f t="shared" ca="1" si="4521"/>
        <v>0</v>
      </c>
      <c r="BG3233" s="33">
        <f t="shared" ca="1" si="4521"/>
        <v>0</v>
      </c>
      <c r="BH3233" s="33">
        <f t="shared" ca="1" si="4521"/>
        <v>0</v>
      </c>
      <c r="BI3233" s="33">
        <f t="shared" ca="1" si="4521"/>
        <v>0</v>
      </c>
      <c r="BJ3233" s="33">
        <f t="shared" ca="1" si="4521"/>
        <v>0</v>
      </c>
      <c r="BK3233" s="33">
        <f t="shared" ca="1" si="4521"/>
        <v>0</v>
      </c>
      <c r="BL3233" s="33">
        <f t="shared" ca="1" si="4521"/>
        <v>0</v>
      </c>
      <c r="BM3233" s="33">
        <f t="shared" ca="1" si="4521"/>
        <v>0</v>
      </c>
      <c r="BN3233" s="33">
        <f t="shared" ca="1" si="4521"/>
        <v>0</v>
      </c>
      <c r="BO3233" s="33">
        <f t="shared" ca="1" si="4521"/>
        <v>0</v>
      </c>
      <c r="BP3233" s="33">
        <f t="shared" ca="1" si="4521"/>
        <v>0</v>
      </c>
      <c r="BQ3233" s="33">
        <f t="shared" ca="1" si="4521"/>
        <v>0</v>
      </c>
      <c r="BR3233" s="33">
        <f t="shared" ca="1" si="4521"/>
        <v>0</v>
      </c>
      <c r="BS3233" s="33">
        <f t="shared" ca="1" si="4521"/>
        <v>0</v>
      </c>
      <c r="BT3233" s="33">
        <f t="shared" ca="1" si="4521"/>
        <v>0</v>
      </c>
      <c r="BU3233" s="33">
        <f t="shared" ca="1" si="4521"/>
        <v>0</v>
      </c>
      <c r="BV3233" s="33">
        <f t="shared" ca="1" si="4521"/>
        <v>0</v>
      </c>
      <c r="BW3233" s="33">
        <f t="shared" ca="1" si="4521"/>
        <v>0</v>
      </c>
      <c r="BX3233" s="33">
        <f t="shared" ca="1" si="4521"/>
        <v>0</v>
      </c>
      <c r="BY3233" s="33">
        <f t="shared" ca="1" si="4521"/>
        <v>0</v>
      </c>
      <c r="BZ3233" s="33">
        <f t="shared" ca="1" si="4521"/>
        <v>0</v>
      </c>
      <c r="CA3233" s="33">
        <f t="shared" ca="1" si="4521"/>
        <v>0</v>
      </c>
      <c r="CB3233" s="33">
        <f t="shared" ca="1" si="4521"/>
        <v>0</v>
      </c>
      <c r="CC3233" s="33">
        <f t="shared" ca="1" si="4521"/>
        <v>0</v>
      </c>
      <c r="CD3233" s="33">
        <f t="shared" ca="1" si="4521"/>
        <v>0</v>
      </c>
      <c r="CE3233" s="33">
        <f t="shared" ref="CE3233:CK3233" ca="1" si="4522">+MAX(0,CE3218+CE3230)</f>
        <v>0</v>
      </c>
      <c r="CF3233" s="33">
        <f t="shared" ca="1" si="4522"/>
        <v>0</v>
      </c>
      <c r="CG3233" s="33">
        <f t="shared" ca="1" si="4522"/>
        <v>0</v>
      </c>
      <c r="CH3233" s="33">
        <f t="shared" ca="1" si="4522"/>
        <v>0</v>
      </c>
      <c r="CI3233" s="33">
        <f t="shared" ca="1" si="4522"/>
        <v>0</v>
      </c>
      <c r="CJ3233" s="33">
        <f t="shared" ca="1" si="4522"/>
        <v>0</v>
      </c>
      <c r="CK3233" s="33">
        <f t="shared" ca="1" si="4522"/>
        <v>0</v>
      </c>
      <c r="CL3233" s="33">
        <f t="shared" ref="CL3233" ca="1" si="4523">+MAX(0,CL3218+CL3230)</f>
        <v>0</v>
      </c>
    </row>
    <row r="3234" spans="2:90" x14ac:dyDescent="0.4">
      <c r="B3234" s="154"/>
      <c r="D3234" t="s">
        <v>971</v>
      </c>
      <c r="E3234" s="8" t="str">
        <f t="shared" si="4493"/>
        <v>3234 GPLP-IS</v>
      </c>
      <c r="G3234" t="str">
        <f t="shared" si="4492"/>
        <v>3234 GPLP-IS</v>
      </c>
      <c r="J3234" s="24"/>
      <c r="K3234" s="24"/>
      <c r="L3234" s="24"/>
      <c r="M3234" s="24"/>
      <c r="N3234" s="24"/>
      <c r="O3234" s="24"/>
      <c r="P3234" s="24"/>
      <c r="R3234" s="24"/>
      <c r="S3234" s="24"/>
      <c r="T3234" s="24"/>
      <c r="U3234" s="24"/>
      <c r="V3234" s="24"/>
      <c r="W3234" s="24"/>
      <c r="X3234" s="24"/>
      <c r="Y3234" s="24"/>
      <c r="Z3234" s="24"/>
      <c r="AA3234" s="24"/>
      <c r="AB3234" s="24"/>
      <c r="AC3234" s="24"/>
      <c r="AD3234" s="24"/>
      <c r="AE3234" s="24"/>
      <c r="AF3234" s="24"/>
      <c r="AG3234" s="24"/>
      <c r="AH3234" s="24"/>
      <c r="AI3234" s="24"/>
      <c r="AJ3234" s="24"/>
      <c r="AK3234" s="24"/>
      <c r="AL3234" s="24"/>
      <c r="AM3234" s="24"/>
      <c r="AN3234" s="24"/>
      <c r="AO3234" s="24"/>
      <c r="AP3234" s="24"/>
      <c r="AQ3234" s="24"/>
      <c r="AR3234" s="24"/>
      <c r="AS3234" s="24"/>
      <c r="AT3234" s="24"/>
      <c r="AU3234" s="24"/>
      <c r="AV3234" s="24"/>
      <c r="AW3234" s="24"/>
      <c r="AX3234" s="24"/>
      <c r="AY3234" s="24"/>
      <c r="AZ3234" s="24"/>
      <c r="BA3234" s="24"/>
      <c r="BB3234" s="24"/>
      <c r="BC3234" s="24"/>
      <c r="BD3234" s="24"/>
      <c r="BE3234" s="24"/>
      <c r="BF3234" s="24"/>
      <c r="BG3234" s="24"/>
      <c r="BH3234" s="24"/>
      <c r="BI3234" s="24"/>
      <c r="BJ3234" s="24"/>
      <c r="BK3234" s="24"/>
      <c r="BL3234" s="24"/>
      <c r="BM3234" s="24"/>
      <c r="BN3234" s="24"/>
      <c r="BO3234" s="24"/>
      <c r="BP3234" s="24"/>
      <c r="BQ3234" s="24"/>
      <c r="BR3234" s="24"/>
      <c r="BS3234" s="24"/>
      <c r="BT3234" s="24"/>
      <c r="BU3234" s="24"/>
      <c r="BV3234" s="24"/>
      <c r="BW3234" s="24"/>
      <c r="BX3234" s="24"/>
      <c r="BY3234" s="24"/>
      <c r="BZ3234" s="24"/>
      <c r="CA3234" s="24"/>
      <c r="CB3234" s="24"/>
      <c r="CC3234" s="24"/>
      <c r="CD3234" s="24"/>
      <c r="CE3234" s="24"/>
      <c r="CF3234" s="24"/>
      <c r="CG3234" s="24"/>
      <c r="CH3234" s="24"/>
      <c r="CI3234" s="24"/>
      <c r="CJ3234" s="24"/>
      <c r="CK3234" s="24"/>
      <c r="CL3234" s="24"/>
    </row>
    <row r="3235" spans="2:90" x14ac:dyDescent="0.4">
      <c r="B3235" s="95" t="s">
        <v>982</v>
      </c>
      <c r="D3235" t="s">
        <v>971</v>
      </c>
      <c r="E3235" s="8" t="str">
        <f t="shared" si="4493"/>
        <v>3235 GPLP-IS</v>
      </c>
      <c r="G3235" t="str">
        <f t="shared" si="4492"/>
        <v>3235 GPLP-IS</v>
      </c>
      <c r="H3235" s="16"/>
      <c r="I3235" s="78"/>
      <c r="J3235"/>
      <c r="R3235" s="23"/>
      <c r="S3235"/>
      <c r="T3235"/>
      <c r="U3235"/>
      <c r="V3235"/>
      <c r="W3235"/>
      <c r="X3235"/>
      <c r="Y3235"/>
      <c r="Z3235"/>
      <c r="AA3235"/>
      <c r="AB3235"/>
      <c r="AC3235"/>
      <c r="AD3235"/>
      <c r="AE3235"/>
      <c r="AF3235"/>
      <c r="AG3235"/>
      <c r="AH3235"/>
      <c r="AI3235"/>
      <c r="AJ3235"/>
      <c r="AK3235"/>
      <c r="AL3235"/>
      <c r="AM3235"/>
      <c r="AN3235"/>
      <c r="AO3235"/>
      <c r="AP3235"/>
      <c r="AQ3235"/>
      <c r="AR3235"/>
      <c r="AS3235"/>
      <c r="AT3235"/>
      <c r="AU3235"/>
      <c r="AV3235"/>
      <c r="AW3235"/>
      <c r="AX3235"/>
      <c r="AY3235"/>
      <c r="AZ3235"/>
      <c r="BA3235"/>
      <c r="BB3235"/>
      <c r="BC3235"/>
      <c r="BD3235"/>
      <c r="BE3235"/>
      <c r="BF3235"/>
      <c r="BG3235"/>
      <c r="BH3235"/>
      <c r="BI3235"/>
      <c r="BJ3235"/>
      <c r="BK3235"/>
      <c r="BL3235"/>
      <c r="BM3235"/>
      <c r="BN3235"/>
      <c r="BO3235"/>
      <c r="BP3235"/>
      <c r="BQ3235"/>
      <c r="BR3235"/>
      <c r="BS3235"/>
      <c r="BT3235"/>
      <c r="BU3235"/>
      <c r="BV3235"/>
      <c r="BW3235"/>
      <c r="BX3235"/>
      <c r="BY3235"/>
      <c r="BZ3235"/>
      <c r="CA3235"/>
      <c r="CB3235"/>
      <c r="CC3235"/>
      <c r="CD3235"/>
      <c r="CE3235"/>
      <c r="CF3235"/>
      <c r="CG3235"/>
      <c r="CH3235"/>
      <c r="CI3235"/>
      <c r="CJ3235"/>
      <c r="CK3235"/>
      <c r="CL3235"/>
    </row>
    <row r="3236" spans="2:90" x14ac:dyDescent="0.4">
      <c r="B3236" s="154" t="s">
        <v>71</v>
      </c>
      <c r="D3236" t="s">
        <v>971</v>
      </c>
      <c r="E3236" s="8" t="str">
        <f t="shared" si="4493"/>
        <v>3236 GPLP-IS</v>
      </c>
      <c r="G3236" t="str">
        <f t="shared" si="4492"/>
        <v>3236 GPLP-IS</v>
      </c>
      <c r="J3236" s="24"/>
      <c r="K3236" s="24">
        <f>+S3236</f>
        <v>0</v>
      </c>
      <c r="L3236" s="24">
        <f ca="1">+K3239</f>
        <v>19417.630039904838</v>
      </c>
      <c r="M3236" s="24">
        <f ca="1">+L3239</f>
        <v>86362.283415731799</v>
      </c>
      <c r="N3236" s="24">
        <f ca="1">+M3239</f>
        <v>210341.79256770044</v>
      </c>
      <c r="O3236" s="24">
        <f ca="1">+N3239</f>
        <v>402201.58483876567</v>
      </c>
      <c r="P3236" s="24">
        <f ca="1">+O3239</f>
        <v>674287.75250423618</v>
      </c>
      <c r="R3236" s="33"/>
      <c r="S3236" s="24">
        <f t="shared" ref="S3236:AX3236" si="4524">+R3239</f>
        <v>0</v>
      </c>
      <c r="T3236" s="24">
        <f t="shared" ca="1" si="4524"/>
        <v>0</v>
      </c>
      <c r="U3236" s="24">
        <f t="shared" ca="1" si="4524"/>
        <v>282.1877777777778</v>
      </c>
      <c r="V3236" s="24">
        <f t="shared" ca="1" si="4524"/>
        <v>850.09068055555565</v>
      </c>
      <c r="W3236" s="24">
        <f t="shared" ca="1" si="4524"/>
        <v>1707.2703492091052</v>
      </c>
      <c r="X3236" s="24">
        <f t="shared" ca="1" si="4524"/>
        <v>2857.3230244610827</v>
      </c>
      <c r="Y3236" s="24">
        <f t="shared" ca="1" si="4524"/>
        <v>4303.8798557110294</v>
      </c>
      <c r="Z3236" s="24">
        <f t="shared" ca="1" si="4524"/>
        <v>6050.6072125243618</v>
      </c>
      <c r="AA3236" s="24">
        <f t="shared" ca="1" si="4524"/>
        <v>8101.2069988028707</v>
      </c>
      <c r="AB3236" s="24">
        <f t="shared" ca="1" si="4524"/>
        <v>10459.416969659425</v>
      </c>
      <c r="AC3236" s="24">
        <f t="shared" ca="1" si="4524"/>
        <v>13129.011051019785</v>
      </c>
      <c r="AD3236" s="24">
        <f t="shared" ca="1" si="4524"/>
        <v>16113.79966197459</v>
      </c>
      <c r="AE3236" s="24">
        <f t="shared" ca="1" si="4524"/>
        <v>19417.630039904838</v>
      </c>
      <c r="AF3236" s="24">
        <f t="shared" ca="1" si="4524"/>
        <v>23044.386568404283</v>
      </c>
      <c r="AG3236" s="24">
        <f t="shared" ca="1" si="4524"/>
        <v>27011.961608022477</v>
      </c>
      <c r="AH3236" s="24">
        <f t="shared" ca="1" si="4524"/>
        <v>31324.489461102272</v>
      </c>
      <c r="AI3236" s="24">
        <f t="shared" ca="1" si="4524"/>
        <v>35986.144274789731</v>
      </c>
      <c r="AJ3236" s="24">
        <f t="shared" ca="1" si="4524"/>
        <v>41001.140395541996</v>
      </c>
      <c r="AK3236" s="24">
        <f t="shared" ca="1" si="4524"/>
        <v>46373.732726683011</v>
      </c>
      <c r="AL3236" s="24">
        <f t="shared" ca="1" si="4524"/>
        <v>52108.217089032885</v>
      </c>
      <c r="AM3236" s="24">
        <f t="shared" ca="1" si="4524"/>
        <v>58208.930584636902</v>
      </c>
      <c r="AN3236" s="24">
        <f t="shared" ca="1" si="4524"/>
        <v>64680.25196362038</v>
      </c>
      <c r="AO3236" s="24">
        <f t="shared" ca="1" si="4524"/>
        <v>71526.601994195851</v>
      </c>
      <c r="AP3236" s="24">
        <f t="shared" ca="1" si="4524"/>
        <v>78752.443835849219</v>
      </c>
      <c r="AQ3236" s="24">
        <f t="shared" ca="1" si="4524"/>
        <v>86362.283415731799</v>
      </c>
      <c r="AR3236" s="24">
        <f t="shared" ca="1" si="4524"/>
        <v>94360.669808285267</v>
      </c>
      <c r="AS3236" s="24">
        <f t="shared" ca="1" si="4524"/>
        <v>102766.86464312706</v>
      </c>
      <c r="AT3236" s="24">
        <f t="shared" ca="1" si="4524"/>
        <v>111585.68780403603</v>
      </c>
      <c r="AU3236" s="24">
        <f t="shared" ca="1" si="4524"/>
        <v>120822.00526332292</v>
      </c>
      <c r="AV3236" s="24">
        <f t="shared" ca="1" si="4524"/>
        <v>130480.72949057992</v>
      </c>
      <c r="AW3236" s="24">
        <f t="shared" ca="1" si="4524"/>
        <v>140566.81986493932</v>
      </c>
      <c r="AX3236" s="24">
        <f t="shared" ca="1" si="4524"/>
        <v>151085.28309087089</v>
      </c>
      <c r="AY3236" s="24">
        <f t="shared" ref="AY3236:CD3236" ca="1" si="4525">+AX3239</f>
        <v>162041.17361754796</v>
      </c>
      <c r="AZ3236" s="24">
        <f t="shared" ca="1" si="4525"/>
        <v>173439.5940618123</v>
      </c>
      <c r="BA3236" s="24">
        <f t="shared" ca="1" si="4525"/>
        <v>185285.69563476823</v>
      </c>
      <c r="BB3236" s="24">
        <f t="shared" ca="1" si="4525"/>
        <v>197584.67857203673</v>
      </c>
      <c r="BC3236" s="24">
        <f t="shared" ca="1" si="4525"/>
        <v>210341.79256770044</v>
      </c>
      <c r="BD3236" s="24">
        <f t="shared" ca="1" si="4525"/>
        <v>223562.33721197065</v>
      </c>
      <c r="BE3236" s="24">
        <f t="shared" ca="1" si="4525"/>
        <v>237267.06490885784</v>
      </c>
      <c r="BF3236" s="24">
        <f t="shared" ca="1" si="4525"/>
        <v>251461.56889983072</v>
      </c>
      <c r="BG3236" s="24">
        <f t="shared" ca="1" si="4525"/>
        <v>266151.49552996474</v>
      </c>
      <c r="BH3236" s="24">
        <f t="shared" ca="1" si="4525"/>
        <v>281342.54471752752</v>
      </c>
      <c r="BI3236" s="24">
        <f t="shared" ca="1" si="4525"/>
        <v>297040.47042759007</v>
      </c>
      <c r="BJ3236" s="24">
        <f t="shared" ca="1" si="4525"/>
        <v>313251.08114969794</v>
      </c>
      <c r="BK3236" s="24">
        <f t="shared" ca="1" si="4525"/>
        <v>329980.24037963676</v>
      </c>
      <c r="BL3236" s="24">
        <f t="shared" ca="1" si="4525"/>
        <v>347233.86710532656</v>
      </c>
      <c r="BM3236" s="24">
        <f t="shared" ca="1" si="4525"/>
        <v>365017.93629687984</v>
      </c>
      <c r="BN3236" s="24">
        <f t="shared" ca="1" si="4525"/>
        <v>383338.47940085857</v>
      </c>
      <c r="BO3236" s="24">
        <f t="shared" ca="1" si="4525"/>
        <v>402201.58483876567</v>
      </c>
      <c r="BP3236" s="24">
        <f t="shared" ca="1" si="4525"/>
        <v>421613.39850980625</v>
      </c>
      <c r="BQ3236" s="24">
        <f t="shared" ca="1" si="4525"/>
        <v>441596.29689801822</v>
      </c>
      <c r="BR3236" s="24">
        <f t="shared" ca="1" si="4525"/>
        <v>462156.7445410582</v>
      </c>
      <c r="BS3236" s="24">
        <f t="shared" ca="1" si="4525"/>
        <v>483301.26695397304</v>
      </c>
      <c r="BT3236" s="24">
        <f t="shared" ca="1" si="4525"/>
        <v>505036.45116695418</v>
      </c>
      <c r="BU3236" s="24">
        <f t="shared" ca="1" si="4525"/>
        <v>527368.94626769633</v>
      </c>
      <c r="BV3236" s="24">
        <f t="shared" ca="1" si="4525"/>
        <v>550305.46394840034</v>
      </c>
      <c r="BW3236" s="24">
        <f t="shared" ca="1" si="4525"/>
        <v>573852.77905745804</v>
      </c>
      <c r="BX3236" s="24">
        <f t="shared" ca="1" si="4525"/>
        <v>598017.73015585996</v>
      </c>
      <c r="BY3236" s="24">
        <f t="shared" ca="1" si="4525"/>
        <v>622807.22007836483</v>
      </c>
      <c r="BZ3236" s="24">
        <f t="shared" ca="1" si="4525"/>
        <v>648228.21649947204</v>
      </c>
      <c r="CA3236" s="24">
        <f t="shared" ca="1" si="4525"/>
        <v>674287.75250423618</v>
      </c>
      <c r="CB3236" s="24">
        <f t="shared" ca="1" si="4525"/>
        <v>700992.92716396612</v>
      </c>
      <c r="CC3236" s="24">
        <f t="shared" ca="1" si="4525"/>
        <v>728367.88734691439</v>
      </c>
      <c r="CD3236" s="24">
        <f t="shared" ca="1" si="4525"/>
        <v>756420.07810911222</v>
      </c>
      <c r="CE3236" s="24">
        <f t="shared" ref="CE3236:CL3236" ca="1" si="4526">+CD3239</f>
        <v>785157.0143133495</v>
      </c>
      <c r="CF3236" s="24">
        <f t="shared" ca="1" si="4526"/>
        <v>814586.28124325024</v>
      </c>
      <c r="CG3236" s="24">
        <f t="shared" ca="1" si="4526"/>
        <v>844715.53522260021</v>
      </c>
      <c r="CH3236" s="24">
        <f t="shared" ca="1" si="4526"/>
        <v>875552.50423997152</v>
      </c>
      <c r="CI3236" s="24">
        <f t="shared" ca="1" si="4526"/>
        <v>907104.98857868731</v>
      </c>
      <c r="CJ3236" s="24">
        <f t="shared" ca="1" si="4526"/>
        <v>939380.86145217344</v>
      </c>
      <c r="CK3236" s="24">
        <f t="shared" ca="1" si="4526"/>
        <v>972388.06964474183</v>
      </c>
      <c r="CL3236" s="24">
        <f t="shared" ca="1" si="4526"/>
        <v>1006134.6341578505</v>
      </c>
    </row>
    <row r="3237" spans="2:90" x14ac:dyDescent="0.4">
      <c r="B3237" s="154" t="s">
        <v>983</v>
      </c>
      <c r="D3237" t="s">
        <v>971</v>
      </c>
      <c r="E3237" s="8" t="str">
        <f t="shared" si="4493"/>
        <v>3237 GPLP-IS</v>
      </c>
      <c r="G3237" t="str">
        <f t="shared" si="4492"/>
        <v>3237 GPLP-IS</v>
      </c>
      <c r="J3237" s="24"/>
      <c r="K3237" s="24">
        <f t="shared" ref="K3237:P3238" ca="1" si="4527">SUMIF($3:$3,K$2,3237:3237)</f>
        <v>19417.630039904838</v>
      </c>
      <c r="L3237" s="24">
        <f t="shared" ca="1" si="4527"/>
        <v>66944.653375826951</v>
      </c>
      <c r="M3237" s="24">
        <f t="shared" ca="1" si="4527"/>
        <v>123979.50915196865</v>
      </c>
      <c r="N3237" s="24">
        <f t="shared" ca="1" si="4527"/>
        <v>191859.79227106518</v>
      </c>
      <c r="O3237" s="24">
        <f t="shared" ca="1" si="4527"/>
        <v>272086.16766547057</v>
      </c>
      <c r="P3237" s="24">
        <f t="shared" ca="1" si="4527"/>
        <v>366340.89835765242</v>
      </c>
      <c r="R3237" s="33"/>
      <c r="S3237" s="24">
        <f t="shared" ref="S3237" si="4528">+(S3228+S3236)*$H$3222/12</f>
        <v>0</v>
      </c>
      <c r="T3237" s="24">
        <f t="shared" ref="T3237:AY3237" ca="1" si="4529">+(T3228+T3236)*$H$3222/12</f>
        <v>282.1877777777778</v>
      </c>
      <c r="U3237" s="24">
        <f t="shared" ca="1" si="4529"/>
        <v>567.90290277777785</v>
      </c>
      <c r="V3237" s="24">
        <f t="shared" ca="1" si="4529"/>
        <v>857.17966865354958</v>
      </c>
      <c r="W3237" s="24">
        <f t="shared" ca="1" si="4529"/>
        <v>1150.0526752519775</v>
      </c>
      <c r="X3237" s="24">
        <f t="shared" ca="1" si="4529"/>
        <v>1446.5568312499463</v>
      </c>
      <c r="Y3237" s="24">
        <f t="shared" ca="1" si="4529"/>
        <v>1746.7273568133326</v>
      </c>
      <c r="Z3237" s="24">
        <f t="shared" ca="1" si="4529"/>
        <v>2050.5997862785093</v>
      </c>
      <c r="AA3237" s="24">
        <f t="shared" ca="1" si="4529"/>
        <v>2358.2099708565556</v>
      </c>
      <c r="AB3237" s="24">
        <f t="shared" ca="1" si="4529"/>
        <v>2669.5940813603593</v>
      </c>
      <c r="AC3237" s="24">
        <f t="shared" ca="1" si="4529"/>
        <v>2984.7886109548058</v>
      </c>
      <c r="AD3237" s="24">
        <f t="shared" ca="1" si="4529"/>
        <v>3303.8303779302478</v>
      </c>
      <c r="AE3237" s="24">
        <f t="shared" ca="1" si="4529"/>
        <v>3626.7565284994466</v>
      </c>
      <c r="AF3237" s="24">
        <f t="shared" ca="1" si="4529"/>
        <v>3967.5750396181925</v>
      </c>
      <c r="AG3237" s="24">
        <f t="shared" ca="1" si="4529"/>
        <v>4312.527853079795</v>
      </c>
      <c r="AH3237" s="24">
        <f t="shared" ca="1" si="4529"/>
        <v>4661.654813687459</v>
      </c>
      <c r="AI3237" s="24">
        <f t="shared" ca="1" si="4529"/>
        <v>5014.9961207522638</v>
      </c>
      <c r="AJ3237" s="24">
        <f t="shared" ca="1" si="4529"/>
        <v>5372.5923311410143</v>
      </c>
      <c r="AK3237" s="24">
        <f t="shared" ca="1" si="4529"/>
        <v>5734.4843623498755</v>
      </c>
      <c r="AL3237" s="24">
        <f t="shared" ca="1" si="4529"/>
        <v>6100.7134956040172</v>
      </c>
      <c r="AM3237" s="24">
        <f t="shared" ca="1" si="4529"/>
        <v>6471.3213789834763</v>
      </c>
      <c r="AN3237" s="24">
        <f t="shared" ca="1" si="4529"/>
        <v>6846.3500305754715</v>
      </c>
      <c r="AO3237" s="24">
        <f t="shared" ca="1" si="4529"/>
        <v>7225.8418416533714</v>
      </c>
      <c r="AP3237" s="24">
        <f t="shared" ca="1" si="4529"/>
        <v>7609.8395798825732</v>
      </c>
      <c r="AQ3237" s="24">
        <f t="shared" ca="1" si="4529"/>
        <v>7998.3863925534715</v>
      </c>
      <c r="AR3237" s="24">
        <f t="shared" ca="1" si="4529"/>
        <v>8406.1948348417882</v>
      </c>
      <c r="AS3237" s="24">
        <f t="shared" ca="1" si="4529"/>
        <v>8818.8231609089671</v>
      </c>
      <c r="AT3237" s="24">
        <f t="shared" ca="1" si="4529"/>
        <v>9236.3174592868872</v>
      </c>
      <c r="AU3237" s="24">
        <f t="shared" ca="1" si="4529"/>
        <v>9658.7242272570002</v>
      </c>
      <c r="AV3237" s="24">
        <f t="shared" ca="1" si="4529"/>
        <v>10086.090374359404</v>
      </c>
      <c r="AW3237" s="24">
        <f t="shared" ca="1" si="4529"/>
        <v>10518.463225931582</v>
      </c>
      <c r="AX3237" s="24">
        <f t="shared" ca="1" si="4529"/>
        <v>10955.890526677082</v>
      </c>
      <c r="AY3237" s="24">
        <f t="shared" ca="1" si="4529"/>
        <v>11398.420444264337</v>
      </c>
      <c r="AZ3237" s="24">
        <f t="shared" ref="AZ3237:CE3237" ca="1" si="4530">+(AZ3228+AZ3236)*$H$3222/12</f>
        <v>11846.10157295592</v>
      </c>
      <c r="BA3237" s="24">
        <f t="shared" ca="1" si="4530"/>
        <v>12298.982937268504</v>
      </c>
      <c r="BB3237" s="24">
        <f t="shared" ca="1" si="4530"/>
        <v>12757.113995663705</v>
      </c>
      <c r="BC3237" s="24">
        <f t="shared" ca="1" si="4530"/>
        <v>13220.544644270194</v>
      </c>
      <c r="BD3237" s="24">
        <f t="shared" ca="1" si="4530"/>
        <v>13704.727696887196</v>
      </c>
      <c r="BE3237" s="24">
        <f t="shared" ca="1" si="4530"/>
        <v>14194.503990972871</v>
      </c>
      <c r="BF3237" s="24">
        <f t="shared" ca="1" si="4530"/>
        <v>14689.926630134027</v>
      </c>
      <c r="BG3237" s="24">
        <f t="shared" ca="1" si="4530"/>
        <v>15191.049187562792</v>
      </c>
      <c r="BH3237" s="24">
        <f t="shared" ca="1" si="4530"/>
        <v>15697.925710062535</v>
      </c>
      <c r="BI3237" s="24">
        <f t="shared" ca="1" si="4530"/>
        <v>16210.610722107849</v>
      </c>
      <c r="BJ3237" s="24">
        <f t="shared" ca="1" si="4530"/>
        <v>16729.159229938796</v>
      </c>
      <c r="BK3237" s="24">
        <f t="shared" ca="1" si="4530"/>
        <v>17253.626725689777</v>
      </c>
      <c r="BL3237" s="24">
        <f t="shared" ca="1" si="4530"/>
        <v>17784.069191553273</v>
      </c>
      <c r="BM3237" s="24">
        <f t="shared" ca="1" si="4530"/>
        <v>18320.543103978755</v>
      </c>
      <c r="BN3237" s="24">
        <f t="shared" ca="1" si="4530"/>
        <v>18863.10543790707</v>
      </c>
      <c r="BO3237" s="24">
        <f t="shared" ca="1" si="4530"/>
        <v>19411.8136710406</v>
      </c>
      <c r="BP3237" s="24">
        <f t="shared" ca="1" si="4530"/>
        <v>19982.898388211983</v>
      </c>
      <c r="BQ3237" s="24">
        <f t="shared" ca="1" si="4530"/>
        <v>20560.447643039985</v>
      </c>
      <c r="BR3237" s="24">
        <f t="shared" ca="1" si="4530"/>
        <v>21144.522412914859</v>
      </c>
      <c r="BS3237" s="24">
        <f t="shared" ca="1" si="4530"/>
        <v>21735.184212981123</v>
      </c>
      <c r="BT3237" s="24">
        <f t="shared" ca="1" si="4530"/>
        <v>22332.495100742206</v>
      </c>
      <c r="BU3237" s="24">
        <f t="shared" ca="1" si="4530"/>
        <v>22936.517680704022</v>
      </c>
      <c r="BV3237" s="24">
        <f t="shared" ca="1" si="4530"/>
        <v>23547.31510905769</v>
      </c>
      <c r="BW3237" s="24">
        <f t="shared" ca="1" si="4530"/>
        <v>24164.951098401871</v>
      </c>
      <c r="BX3237" s="24">
        <f t="shared" ca="1" si="4530"/>
        <v>24789.489922504905</v>
      </c>
      <c r="BY3237" s="24">
        <f t="shared" ca="1" si="4530"/>
        <v>25420.996421107193</v>
      </c>
      <c r="BZ3237" s="24">
        <f t="shared" ca="1" si="4530"/>
        <v>26059.536004764144</v>
      </c>
      <c r="CA3237" s="24">
        <f t="shared" ca="1" si="4530"/>
        <v>26705.174659729964</v>
      </c>
      <c r="CB3237" s="24">
        <f t="shared" ca="1" si="4530"/>
        <v>27374.960182948314</v>
      </c>
      <c r="CC3237" s="24">
        <f t="shared" ca="1" si="4530"/>
        <v>28052.190762197879</v>
      </c>
      <c r="CD3237" s="24">
        <f t="shared" ca="1" si="4530"/>
        <v>28736.936204237263</v>
      </c>
      <c r="CE3237" s="24">
        <f t="shared" ca="1" si="4530"/>
        <v>29429.266929900681</v>
      </c>
      <c r="CF3237" s="24">
        <f t="shared" ref="CF3237:CK3237" ca="1" si="4531">+(CF3228+CF3236)*$H$3222/12</f>
        <v>30129.253979350015</v>
      </c>
      <c r="CG3237" s="24">
        <f t="shared" ca="1" si="4531"/>
        <v>30836.969017371292</v>
      </c>
      <c r="CH3237" s="24">
        <f t="shared" ca="1" si="4531"/>
        <v>31552.484338715774</v>
      </c>
      <c r="CI3237" s="24">
        <f t="shared" ca="1" si="4531"/>
        <v>32275.87287348618</v>
      </c>
      <c r="CJ3237" s="24">
        <f t="shared" ca="1" si="4531"/>
        <v>33007.208192568345</v>
      </c>
      <c r="CK3237" s="24">
        <f t="shared" ca="1" si="4531"/>
        <v>33746.564513108708</v>
      </c>
      <c r="CL3237" s="24">
        <f t="shared" ref="CL3237" ca="1" si="4532">+(CL3228+CL3236)*$H$3222/12</f>
        <v>34494.016704038026</v>
      </c>
    </row>
    <row r="3238" spans="2:90" x14ac:dyDescent="0.4">
      <c r="B3238" s="154" t="s">
        <v>986</v>
      </c>
      <c r="D3238" t="s">
        <v>971</v>
      </c>
      <c r="E3238" s="8" t="str">
        <f t="shared" si="4493"/>
        <v>3238 GPLP-IS</v>
      </c>
      <c r="G3238" t="str">
        <f t="shared" si="4492"/>
        <v>3238 GPLP-IS</v>
      </c>
      <c r="J3238" s="24"/>
      <c r="K3238" s="24">
        <f t="shared" ca="1" si="4527"/>
        <v>0</v>
      </c>
      <c r="L3238" s="24">
        <f t="shared" ca="1" si="4527"/>
        <v>0</v>
      </c>
      <c r="M3238" s="24">
        <f t="shared" ca="1" si="4527"/>
        <v>0</v>
      </c>
      <c r="N3238" s="24">
        <f t="shared" ca="1" si="4527"/>
        <v>0</v>
      </c>
      <c r="O3238" s="24">
        <f t="shared" ca="1" si="4527"/>
        <v>0</v>
      </c>
      <c r="P3238" s="24">
        <f t="shared" ca="1" si="4527"/>
        <v>0</v>
      </c>
      <c r="R3238" s="33"/>
      <c r="S3238" s="24">
        <f t="shared" ref="S3238" ca="1" si="4533">+-MIN(SUM(S3236:S3237),MAX(0,SUM(S3233)))</f>
        <v>0</v>
      </c>
      <c r="T3238" s="24">
        <f t="shared" ref="T3238:AX3238" ca="1" si="4534">+-MIN(SUM(T3236:T3237),MAX(0,SUM(T3233)))</f>
        <v>0</v>
      </c>
      <c r="U3238" s="24">
        <f t="shared" ca="1" si="4534"/>
        <v>0</v>
      </c>
      <c r="V3238" s="24">
        <f t="shared" ca="1" si="4534"/>
        <v>0</v>
      </c>
      <c r="W3238" s="24">
        <f t="shared" ca="1" si="4534"/>
        <v>0</v>
      </c>
      <c r="X3238" s="24">
        <f t="shared" ca="1" si="4534"/>
        <v>0</v>
      </c>
      <c r="Y3238" s="24">
        <f t="shared" ca="1" si="4534"/>
        <v>0</v>
      </c>
      <c r="Z3238" s="24">
        <f t="shared" ca="1" si="4534"/>
        <v>0</v>
      </c>
      <c r="AA3238" s="24">
        <f t="shared" ca="1" si="4534"/>
        <v>0</v>
      </c>
      <c r="AB3238" s="24">
        <f t="shared" ca="1" si="4534"/>
        <v>0</v>
      </c>
      <c r="AC3238" s="24">
        <f t="shared" ca="1" si="4534"/>
        <v>0</v>
      </c>
      <c r="AD3238" s="24">
        <f t="shared" ca="1" si="4534"/>
        <v>0</v>
      </c>
      <c r="AE3238" s="24">
        <f t="shared" ca="1" si="4534"/>
        <v>0</v>
      </c>
      <c r="AF3238" s="24">
        <f t="shared" ca="1" si="4534"/>
        <v>0</v>
      </c>
      <c r="AG3238" s="24">
        <f t="shared" ca="1" si="4534"/>
        <v>0</v>
      </c>
      <c r="AH3238" s="24">
        <f t="shared" ca="1" si="4534"/>
        <v>0</v>
      </c>
      <c r="AI3238" s="24">
        <f t="shared" ca="1" si="4534"/>
        <v>0</v>
      </c>
      <c r="AJ3238" s="24">
        <f t="shared" ca="1" si="4534"/>
        <v>0</v>
      </c>
      <c r="AK3238" s="24">
        <f t="shared" ca="1" si="4534"/>
        <v>0</v>
      </c>
      <c r="AL3238" s="24">
        <f t="shared" ca="1" si="4534"/>
        <v>0</v>
      </c>
      <c r="AM3238" s="24">
        <f t="shared" ca="1" si="4534"/>
        <v>0</v>
      </c>
      <c r="AN3238" s="24">
        <f t="shared" ca="1" si="4534"/>
        <v>0</v>
      </c>
      <c r="AO3238" s="24">
        <f t="shared" ca="1" si="4534"/>
        <v>0</v>
      </c>
      <c r="AP3238" s="24">
        <f t="shared" ca="1" si="4534"/>
        <v>0</v>
      </c>
      <c r="AQ3238" s="24">
        <f t="shared" ca="1" si="4534"/>
        <v>0</v>
      </c>
      <c r="AR3238" s="24">
        <f t="shared" ca="1" si="4534"/>
        <v>0</v>
      </c>
      <c r="AS3238" s="24">
        <f t="shared" ca="1" si="4534"/>
        <v>0</v>
      </c>
      <c r="AT3238" s="24">
        <f t="shared" ca="1" si="4534"/>
        <v>0</v>
      </c>
      <c r="AU3238" s="24">
        <f t="shared" ca="1" si="4534"/>
        <v>0</v>
      </c>
      <c r="AV3238" s="24">
        <f t="shared" ca="1" si="4534"/>
        <v>0</v>
      </c>
      <c r="AW3238" s="24">
        <f t="shared" ca="1" si="4534"/>
        <v>0</v>
      </c>
      <c r="AX3238" s="24">
        <f t="shared" ca="1" si="4534"/>
        <v>0</v>
      </c>
      <c r="AY3238" s="24">
        <f t="shared" ref="AY3238:CD3238" ca="1" si="4535">+-MIN(SUM(AY3236:AY3237),MAX(0,SUM(AY3233)))</f>
        <v>0</v>
      </c>
      <c r="AZ3238" s="24">
        <f t="shared" ca="1" si="4535"/>
        <v>0</v>
      </c>
      <c r="BA3238" s="24">
        <f t="shared" ca="1" si="4535"/>
        <v>0</v>
      </c>
      <c r="BB3238" s="24">
        <f t="shared" ca="1" si="4535"/>
        <v>0</v>
      </c>
      <c r="BC3238" s="24">
        <f t="shared" ca="1" si="4535"/>
        <v>0</v>
      </c>
      <c r="BD3238" s="24">
        <f t="shared" ca="1" si="4535"/>
        <v>0</v>
      </c>
      <c r="BE3238" s="24">
        <f t="shared" ca="1" si="4535"/>
        <v>0</v>
      </c>
      <c r="BF3238" s="24">
        <f t="shared" ca="1" si="4535"/>
        <v>0</v>
      </c>
      <c r="BG3238" s="24">
        <f t="shared" ca="1" si="4535"/>
        <v>0</v>
      </c>
      <c r="BH3238" s="24">
        <f t="shared" ca="1" si="4535"/>
        <v>0</v>
      </c>
      <c r="BI3238" s="24">
        <f t="shared" ca="1" si="4535"/>
        <v>0</v>
      </c>
      <c r="BJ3238" s="24">
        <f t="shared" ca="1" si="4535"/>
        <v>0</v>
      </c>
      <c r="BK3238" s="24">
        <f t="shared" ca="1" si="4535"/>
        <v>0</v>
      </c>
      <c r="BL3238" s="24">
        <f t="shared" ca="1" si="4535"/>
        <v>0</v>
      </c>
      <c r="BM3238" s="24">
        <f t="shared" ca="1" si="4535"/>
        <v>0</v>
      </c>
      <c r="BN3238" s="24">
        <f t="shared" ca="1" si="4535"/>
        <v>0</v>
      </c>
      <c r="BO3238" s="24">
        <f t="shared" ca="1" si="4535"/>
        <v>0</v>
      </c>
      <c r="BP3238" s="24">
        <f t="shared" ca="1" si="4535"/>
        <v>0</v>
      </c>
      <c r="BQ3238" s="24">
        <f t="shared" ca="1" si="4535"/>
        <v>0</v>
      </c>
      <c r="BR3238" s="24">
        <f t="shared" ca="1" si="4535"/>
        <v>0</v>
      </c>
      <c r="BS3238" s="24">
        <f t="shared" ca="1" si="4535"/>
        <v>0</v>
      </c>
      <c r="BT3238" s="24">
        <f t="shared" ca="1" si="4535"/>
        <v>0</v>
      </c>
      <c r="BU3238" s="24">
        <f t="shared" ca="1" si="4535"/>
        <v>0</v>
      </c>
      <c r="BV3238" s="24">
        <f t="shared" ca="1" si="4535"/>
        <v>0</v>
      </c>
      <c r="BW3238" s="24">
        <f t="shared" ca="1" si="4535"/>
        <v>0</v>
      </c>
      <c r="BX3238" s="24">
        <f t="shared" ca="1" si="4535"/>
        <v>0</v>
      </c>
      <c r="BY3238" s="24">
        <f t="shared" ca="1" si="4535"/>
        <v>0</v>
      </c>
      <c r="BZ3238" s="24">
        <f t="shared" ca="1" si="4535"/>
        <v>0</v>
      </c>
      <c r="CA3238" s="24">
        <f t="shared" ca="1" si="4535"/>
        <v>0</v>
      </c>
      <c r="CB3238" s="24">
        <f t="shared" ca="1" si="4535"/>
        <v>0</v>
      </c>
      <c r="CC3238" s="24">
        <f t="shared" ca="1" si="4535"/>
        <v>0</v>
      </c>
      <c r="CD3238" s="24">
        <f t="shared" ca="1" si="4535"/>
        <v>0</v>
      </c>
      <c r="CE3238" s="24">
        <f t="shared" ref="CE3238:CK3238" ca="1" si="4536">+-MIN(SUM(CE3236:CE3237),MAX(0,SUM(CE3233)))</f>
        <v>0</v>
      </c>
      <c r="CF3238" s="24">
        <f t="shared" ca="1" si="4536"/>
        <v>0</v>
      </c>
      <c r="CG3238" s="24">
        <f t="shared" ca="1" si="4536"/>
        <v>0</v>
      </c>
      <c r="CH3238" s="24">
        <f t="shared" ca="1" si="4536"/>
        <v>0</v>
      </c>
      <c r="CI3238" s="24">
        <f t="shared" ca="1" si="4536"/>
        <v>0</v>
      </c>
      <c r="CJ3238" s="24">
        <f t="shared" ca="1" si="4536"/>
        <v>0</v>
      </c>
      <c r="CK3238" s="24">
        <f t="shared" ca="1" si="4536"/>
        <v>0</v>
      </c>
      <c r="CL3238" s="24">
        <f t="shared" ref="CL3238" ca="1" si="4537">+-MIN(SUM(CL3236:CL3237),MAX(0,SUM(CL3233)))</f>
        <v>0</v>
      </c>
    </row>
    <row r="3239" spans="2:90" x14ac:dyDescent="0.4">
      <c r="B3239" s="123" t="s">
        <v>820</v>
      </c>
      <c r="D3239" t="s">
        <v>971</v>
      </c>
      <c r="E3239" s="8" t="str">
        <f t="shared" si="4493"/>
        <v>3239 GPLP-IS</v>
      </c>
      <c r="G3239" t="str">
        <f t="shared" si="4492"/>
        <v>3239 GPLP-IS</v>
      </c>
      <c r="J3239" s="443"/>
      <c r="K3239" s="443">
        <f t="shared" ref="K3239:P3239" ca="1" si="4538">SUMIF($4:$4,K$2,3239:3239)</f>
        <v>19417.630039904838</v>
      </c>
      <c r="L3239" s="443">
        <f t="shared" ca="1" si="4538"/>
        <v>86362.283415731799</v>
      </c>
      <c r="M3239" s="443">
        <f t="shared" ca="1" si="4538"/>
        <v>210341.79256770044</v>
      </c>
      <c r="N3239" s="443">
        <f t="shared" ca="1" si="4538"/>
        <v>402201.58483876567</v>
      </c>
      <c r="O3239" s="443">
        <f t="shared" ca="1" si="4538"/>
        <v>674287.75250423618</v>
      </c>
      <c r="P3239" s="443">
        <f t="shared" ca="1" si="4538"/>
        <v>1040628.6508618885</v>
      </c>
      <c r="R3239" s="58">
        <v>0</v>
      </c>
      <c r="S3239" s="443">
        <f t="shared" ref="S3239" ca="1" si="4539">SUM(S3236:S3238)</f>
        <v>0</v>
      </c>
      <c r="T3239" s="443">
        <f t="shared" ref="T3239:AX3239" ca="1" si="4540">SUM(T3236:T3238)</f>
        <v>282.1877777777778</v>
      </c>
      <c r="U3239" s="443">
        <f t="shared" ca="1" si="4540"/>
        <v>850.09068055555565</v>
      </c>
      <c r="V3239" s="443">
        <f t="shared" ca="1" si="4540"/>
        <v>1707.2703492091052</v>
      </c>
      <c r="W3239" s="443">
        <f t="shared" ca="1" si="4540"/>
        <v>2857.3230244610827</v>
      </c>
      <c r="X3239" s="443">
        <f t="shared" ca="1" si="4540"/>
        <v>4303.8798557110294</v>
      </c>
      <c r="Y3239" s="443">
        <f t="shared" ca="1" si="4540"/>
        <v>6050.6072125243618</v>
      </c>
      <c r="Z3239" s="443">
        <f t="shared" ca="1" si="4540"/>
        <v>8101.2069988028707</v>
      </c>
      <c r="AA3239" s="443">
        <f t="shared" ca="1" si="4540"/>
        <v>10459.416969659425</v>
      </c>
      <c r="AB3239" s="443">
        <f t="shared" ca="1" si="4540"/>
        <v>13129.011051019785</v>
      </c>
      <c r="AC3239" s="443">
        <f t="shared" ca="1" si="4540"/>
        <v>16113.79966197459</v>
      </c>
      <c r="AD3239" s="443">
        <f t="shared" ca="1" si="4540"/>
        <v>19417.630039904838</v>
      </c>
      <c r="AE3239" s="443">
        <f t="shared" ca="1" si="4540"/>
        <v>23044.386568404283</v>
      </c>
      <c r="AF3239" s="443">
        <f t="shared" ca="1" si="4540"/>
        <v>27011.961608022477</v>
      </c>
      <c r="AG3239" s="443">
        <f t="shared" ca="1" si="4540"/>
        <v>31324.489461102272</v>
      </c>
      <c r="AH3239" s="443">
        <f t="shared" ca="1" si="4540"/>
        <v>35986.144274789731</v>
      </c>
      <c r="AI3239" s="443">
        <f t="shared" ca="1" si="4540"/>
        <v>41001.140395541996</v>
      </c>
      <c r="AJ3239" s="443">
        <f t="shared" ca="1" si="4540"/>
        <v>46373.732726683011</v>
      </c>
      <c r="AK3239" s="443">
        <f t="shared" ca="1" si="4540"/>
        <v>52108.217089032885</v>
      </c>
      <c r="AL3239" s="443">
        <f t="shared" ca="1" si="4540"/>
        <v>58208.930584636902</v>
      </c>
      <c r="AM3239" s="443">
        <f t="shared" ca="1" si="4540"/>
        <v>64680.25196362038</v>
      </c>
      <c r="AN3239" s="443">
        <f t="shared" ca="1" si="4540"/>
        <v>71526.601994195851</v>
      </c>
      <c r="AO3239" s="443">
        <f t="shared" ca="1" si="4540"/>
        <v>78752.443835849219</v>
      </c>
      <c r="AP3239" s="443">
        <f t="shared" ca="1" si="4540"/>
        <v>86362.283415731799</v>
      </c>
      <c r="AQ3239" s="443">
        <f t="shared" ca="1" si="4540"/>
        <v>94360.669808285267</v>
      </c>
      <c r="AR3239" s="443">
        <f t="shared" ca="1" si="4540"/>
        <v>102766.86464312706</v>
      </c>
      <c r="AS3239" s="443">
        <f t="shared" ca="1" si="4540"/>
        <v>111585.68780403603</v>
      </c>
      <c r="AT3239" s="443">
        <f t="shared" ca="1" si="4540"/>
        <v>120822.00526332292</v>
      </c>
      <c r="AU3239" s="443">
        <f t="shared" ca="1" si="4540"/>
        <v>130480.72949057992</v>
      </c>
      <c r="AV3239" s="443">
        <f t="shared" ca="1" si="4540"/>
        <v>140566.81986493932</v>
      </c>
      <c r="AW3239" s="443">
        <f t="shared" ca="1" si="4540"/>
        <v>151085.28309087089</v>
      </c>
      <c r="AX3239" s="443">
        <f t="shared" ca="1" si="4540"/>
        <v>162041.17361754796</v>
      </c>
      <c r="AY3239" s="443">
        <f t="shared" ref="AY3239:CD3239" ca="1" si="4541">SUM(AY3236:AY3238)</f>
        <v>173439.5940618123</v>
      </c>
      <c r="AZ3239" s="443">
        <f t="shared" ca="1" si="4541"/>
        <v>185285.69563476823</v>
      </c>
      <c r="BA3239" s="443">
        <f t="shared" ca="1" si="4541"/>
        <v>197584.67857203673</v>
      </c>
      <c r="BB3239" s="443">
        <f t="shared" ca="1" si="4541"/>
        <v>210341.79256770044</v>
      </c>
      <c r="BC3239" s="443">
        <f t="shared" ca="1" si="4541"/>
        <v>223562.33721197065</v>
      </c>
      <c r="BD3239" s="443">
        <f t="shared" ca="1" si="4541"/>
        <v>237267.06490885784</v>
      </c>
      <c r="BE3239" s="443">
        <f t="shared" ca="1" si="4541"/>
        <v>251461.56889983072</v>
      </c>
      <c r="BF3239" s="443">
        <f t="shared" ca="1" si="4541"/>
        <v>266151.49552996474</v>
      </c>
      <c r="BG3239" s="443">
        <f t="shared" ca="1" si="4541"/>
        <v>281342.54471752752</v>
      </c>
      <c r="BH3239" s="443">
        <f t="shared" ca="1" si="4541"/>
        <v>297040.47042759007</v>
      </c>
      <c r="BI3239" s="443">
        <f t="shared" ca="1" si="4541"/>
        <v>313251.08114969794</v>
      </c>
      <c r="BJ3239" s="443">
        <f t="shared" ca="1" si="4541"/>
        <v>329980.24037963676</v>
      </c>
      <c r="BK3239" s="443">
        <f t="shared" ca="1" si="4541"/>
        <v>347233.86710532656</v>
      </c>
      <c r="BL3239" s="443">
        <f t="shared" ca="1" si="4541"/>
        <v>365017.93629687984</v>
      </c>
      <c r="BM3239" s="443">
        <f t="shared" ca="1" si="4541"/>
        <v>383338.47940085857</v>
      </c>
      <c r="BN3239" s="443">
        <f t="shared" ca="1" si="4541"/>
        <v>402201.58483876567</v>
      </c>
      <c r="BO3239" s="443">
        <f t="shared" ca="1" si="4541"/>
        <v>421613.39850980625</v>
      </c>
      <c r="BP3239" s="443">
        <f t="shared" ca="1" si="4541"/>
        <v>441596.29689801822</v>
      </c>
      <c r="BQ3239" s="443">
        <f t="shared" ca="1" si="4541"/>
        <v>462156.7445410582</v>
      </c>
      <c r="BR3239" s="443">
        <f t="shared" ca="1" si="4541"/>
        <v>483301.26695397304</v>
      </c>
      <c r="BS3239" s="443">
        <f t="shared" ca="1" si="4541"/>
        <v>505036.45116695418</v>
      </c>
      <c r="BT3239" s="443">
        <f t="shared" ca="1" si="4541"/>
        <v>527368.94626769633</v>
      </c>
      <c r="BU3239" s="443">
        <f t="shared" ca="1" si="4541"/>
        <v>550305.46394840034</v>
      </c>
      <c r="BV3239" s="443">
        <f t="shared" ca="1" si="4541"/>
        <v>573852.77905745804</v>
      </c>
      <c r="BW3239" s="443">
        <f t="shared" ca="1" si="4541"/>
        <v>598017.73015585996</v>
      </c>
      <c r="BX3239" s="443">
        <f t="shared" ca="1" si="4541"/>
        <v>622807.22007836483</v>
      </c>
      <c r="BY3239" s="443">
        <f t="shared" ca="1" si="4541"/>
        <v>648228.21649947204</v>
      </c>
      <c r="BZ3239" s="443">
        <f t="shared" ca="1" si="4541"/>
        <v>674287.75250423618</v>
      </c>
      <c r="CA3239" s="443">
        <f t="shared" ca="1" si="4541"/>
        <v>700992.92716396612</v>
      </c>
      <c r="CB3239" s="443">
        <f t="shared" ca="1" si="4541"/>
        <v>728367.88734691439</v>
      </c>
      <c r="CC3239" s="443">
        <f t="shared" ca="1" si="4541"/>
        <v>756420.07810911222</v>
      </c>
      <c r="CD3239" s="443">
        <f t="shared" ca="1" si="4541"/>
        <v>785157.0143133495</v>
      </c>
      <c r="CE3239" s="443">
        <f t="shared" ref="CE3239:CK3239" ca="1" si="4542">SUM(CE3236:CE3238)</f>
        <v>814586.28124325024</v>
      </c>
      <c r="CF3239" s="443">
        <f t="shared" ca="1" si="4542"/>
        <v>844715.53522260021</v>
      </c>
      <c r="CG3239" s="443">
        <f t="shared" ca="1" si="4542"/>
        <v>875552.50423997152</v>
      </c>
      <c r="CH3239" s="443">
        <f t="shared" ca="1" si="4542"/>
        <v>907104.98857868731</v>
      </c>
      <c r="CI3239" s="443">
        <f t="shared" ca="1" si="4542"/>
        <v>939380.86145217344</v>
      </c>
      <c r="CJ3239" s="443">
        <f t="shared" ca="1" si="4542"/>
        <v>972388.06964474183</v>
      </c>
      <c r="CK3239" s="443">
        <f t="shared" ca="1" si="4542"/>
        <v>1006134.6341578505</v>
      </c>
      <c r="CL3239" s="443">
        <f t="shared" ref="CL3239" ca="1" si="4543">SUM(CL3236:CL3238)</f>
        <v>1040628.6508618885</v>
      </c>
    </row>
    <row r="3240" spans="2:90" x14ac:dyDescent="0.4">
      <c r="B3240" s="154"/>
      <c r="D3240" t="s">
        <v>971</v>
      </c>
      <c r="E3240" s="8" t="str">
        <f t="shared" si="4493"/>
        <v>3240 GPLP-IS</v>
      </c>
      <c r="G3240" t="str">
        <f t="shared" si="4492"/>
        <v>3240 GPLP-IS</v>
      </c>
      <c r="J3240" s="24"/>
      <c r="K3240" s="24"/>
      <c r="L3240" s="24"/>
      <c r="M3240" s="24"/>
      <c r="N3240" s="24"/>
      <c r="O3240" s="24"/>
      <c r="P3240" s="24"/>
      <c r="R3240" s="24"/>
      <c r="S3240" s="24"/>
      <c r="T3240" s="24"/>
      <c r="U3240" s="24"/>
      <c r="V3240" s="24"/>
      <c r="W3240" s="24"/>
      <c r="X3240" s="24"/>
      <c r="Y3240" s="24"/>
      <c r="Z3240" s="24"/>
      <c r="AA3240" s="24"/>
      <c r="AB3240" s="24"/>
      <c r="AC3240" s="24"/>
      <c r="AD3240" s="24"/>
      <c r="AE3240" s="24"/>
      <c r="AF3240" s="24"/>
      <c r="AG3240" s="24"/>
      <c r="AH3240" s="24"/>
      <c r="AI3240" s="24"/>
      <c r="AJ3240" s="24"/>
      <c r="AK3240" s="24"/>
      <c r="AL3240" s="24"/>
      <c r="AM3240" s="24"/>
      <c r="AN3240" s="24"/>
      <c r="AO3240" s="24"/>
      <c r="AP3240" s="24"/>
      <c r="AQ3240" s="24"/>
      <c r="AR3240" s="24"/>
      <c r="AS3240" s="24"/>
      <c r="AT3240" s="24"/>
      <c r="AU3240" s="24"/>
      <c r="AV3240" s="24"/>
      <c r="AW3240" s="24"/>
      <c r="AX3240" s="24"/>
      <c r="AY3240" s="24"/>
      <c r="AZ3240" s="24"/>
      <c r="BA3240" s="24"/>
      <c r="BB3240" s="24"/>
      <c r="BC3240" s="24"/>
      <c r="BD3240" s="24"/>
      <c r="BE3240" s="24"/>
      <c r="BF3240" s="24"/>
      <c r="BG3240" s="24"/>
      <c r="BH3240" s="24"/>
      <c r="BI3240" s="24"/>
      <c r="BJ3240" s="24"/>
      <c r="BK3240" s="24"/>
      <c r="BL3240" s="24"/>
      <c r="BM3240" s="24"/>
      <c r="BN3240" s="24"/>
      <c r="BO3240" s="24"/>
      <c r="BP3240" s="24"/>
      <c r="BQ3240" s="24"/>
      <c r="BR3240" s="24"/>
      <c r="BS3240" s="24"/>
      <c r="BT3240" s="24"/>
      <c r="BU3240" s="24"/>
      <c r="BV3240" s="24"/>
      <c r="BW3240" s="24"/>
      <c r="BX3240" s="24"/>
      <c r="BY3240" s="24"/>
      <c r="BZ3240" s="24"/>
      <c r="CA3240" s="24"/>
      <c r="CB3240" s="24"/>
      <c r="CC3240" s="24"/>
      <c r="CD3240" s="24"/>
      <c r="CE3240" s="24"/>
      <c r="CF3240" s="24"/>
      <c r="CG3240" s="24"/>
      <c r="CH3240" s="24"/>
      <c r="CI3240" s="24"/>
      <c r="CJ3240" s="24"/>
      <c r="CK3240" s="24"/>
      <c r="CL3240" s="24"/>
    </row>
    <row r="3241" spans="2:90" x14ac:dyDescent="0.4">
      <c r="B3241" s="123" t="s">
        <v>984</v>
      </c>
      <c r="D3241" t="s">
        <v>971</v>
      </c>
      <c r="E3241" s="8" t="str">
        <f t="shared" si="4493"/>
        <v>3241 GPLP-IS</v>
      </c>
      <c r="G3241" t="str">
        <f t="shared" si="4492"/>
        <v>3241 GPLP-IS</v>
      </c>
      <c r="J3241" s="33"/>
      <c r="K3241" s="33"/>
      <c r="L3241" s="33"/>
      <c r="M3241" s="33"/>
      <c r="N3241" s="33"/>
      <c r="O3241" s="33"/>
      <c r="P3241" s="33"/>
      <c r="R3241" s="24"/>
      <c r="S3241" s="33">
        <f t="shared" ref="S3241" ca="1" si="4544">+S3233+S3238</f>
        <v>0</v>
      </c>
      <c r="T3241" s="33">
        <f t="shared" ref="T3241:AX3241" ca="1" si="4545">+T3233+T3238</f>
        <v>0</v>
      </c>
      <c r="U3241" s="33">
        <f t="shared" ca="1" si="4545"/>
        <v>0</v>
      </c>
      <c r="V3241" s="33">
        <f t="shared" ca="1" si="4545"/>
        <v>0</v>
      </c>
      <c r="W3241" s="33">
        <f t="shared" ca="1" si="4545"/>
        <v>0</v>
      </c>
      <c r="X3241" s="33">
        <f t="shared" ca="1" si="4545"/>
        <v>0</v>
      </c>
      <c r="Y3241" s="33">
        <f t="shared" ca="1" si="4545"/>
        <v>0</v>
      </c>
      <c r="Z3241" s="33">
        <f t="shared" ca="1" si="4545"/>
        <v>0</v>
      </c>
      <c r="AA3241" s="33">
        <f t="shared" ca="1" si="4545"/>
        <v>0</v>
      </c>
      <c r="AB3241" s="33">
        <f t="shared" ca="1" si="4545"/>
        <v>0</v>
      </c>
      <c r="AC3241" s="33">
        <f t="shared" ca="1" si="4545"/>
        <v>0</v>
      </c>
      <c r="AD3241" s="33">
        <f t="shared" ca="1" si="4545"/>
        <v>0</v>
      </c>
      <c r="AE3241" s="33">
        <f t="shared" ca="1" si="4545"/>
        <v>0</v>
      </c>
      <c r="AF3241" s="33">
        <f t="shared" ca="1" si="4545"/>
        <v>0</v>
      </c>
      <c r="AG3241" s="33">
        <f t="shared" ca="1" si="4545"/>
        <v>0</v>
      </c>
      <c r="AH3241" s="33">
        <f t="shared" ca="1" si="4545"/>
        <v>0</v>
      </c>
      <c r="AI3241" s="33">
        <f t="shared" ca="1" si="4545"/>
        <v>0</v>
      </c>
      <c r="AJ3241" s="33">
        <f t="shared" ca="1" si="4545"/>
        <v>0</v>
      </c>
      <c r="AK3241" s="33">
        <f t="shared" ca="1" si="4545"/>
        <v>0</v>
      </c>
      <c r="AL3241" s="33">
        <f t="shared" ca="1" si="4545"/>
        <v>0</v>
      </c>
      <c r="AM3241" s="33">
        <f t="shared" ca="1" si="4545"/>
        <v>0</v>
      </c>
      <c r="AN3241" s="33">
        <f t="shared" ca="1" si="4545"/>
        <v>0</v>
      </c>
      <c r="AO3241" s="33">
        <f t="shared" ca="1" si="4545"/>
        <v>0</v>
      </c>
      <c r="AP3241" s="33">
        <f t="shared" ca="1" si="4545"/>
        <v>0</v>
      </c>
      <c r="AQ3241" s="33">
        <f t="shared" ca="1" si="4545"/>
        <v>0</v>
      </c>
      <c r="AR3241" s="33">
        <f t="shared" ca="1" si="4545"/>
        <v>0</v>
      </c>
      <c r="AS3241" s="33">
        <f t="shared" ca="1" si="4545"/>
        <v>0</v>
      </c>
      <c r="AT3241" s="33">
        <f t="shared" ca="1" si="4545"/>
        <v>0</v>
      </c>
      <c r="AU3241" s="33">
        <f t="shared" ca="1" si="4545"/>
        <v>0</v>
      </c>
      <c r="AV3241" s="33">
        <f t="shared" ca="1" si="4545"/>
        <v>0</v>
      </c>
      <c r="AW3241" s="33">
        <f t="shared" ca="1" si="4545"/>
        <v>0</v>
      </c>
      <c r="AX3241" s="33">
        <f t="shared" ca="1" si="4545"/>
        <v>0</v>
      </c>
      <c r="AY3241" s="33">
        <f t="shared" ref="AY3241:CD3241" ca="1" si="4546">+AY3233+AY3238</f>
        <v>0</v>
      </c>
      <c r="AZ3241" s="33">
        <f t="shared" ca="1" si="4546"/>
        <v>0</v>
      </c>
      <c r="BA3241" s="33">
        <f t="shared" ca="1" si="4546"/>
        <v>0</v>
      </c>
      <c r="BB3241" s="33">
        <f t="shared" ca="1" si="4546"/>
        <v>0</v>
      </c>
      <c r="BC3241" s="33">
        <f t="shared" ca="1" si="4546"/>
        <v>0</v>
      </c>
      <c r="BD3241" s="33">
        <f t="shared" ca="1" si="4546"/>
        <v>0</v>
      </c>
      <c r="BE3241" s="33">
        <f t="shared" ca="1" si="4546"/>
        <v>0</v>
      </c>
      <c r="BF3241" s="33">
        <f t="shared" ca="1" si="4546"/>
        <v>0</v>
      </c>
      <c r="BG3241" s="33">
        <f t="shared" ca="1" si="4546"/>
        <v>0</v>
      </c>
      <c r="BH3241" s="33">
        <f t="shared" ca="1" si="4546"/>
        <v>0</v>
      </c>
      <c r="BI3241" s="33">
        <f t="shared" ca="1" si="4546"/>
        <v>0</v>
      </c>
      <c r="BJ3241" s="33">
        <f t="shared" ca="1" si="4546"/>
        <v>0</v>
      </c>
      <c r="BK3241" s="33">
        <f t="shared" ca="1" si="4546"/>
        <v>0</v>
      </c>
      <c r="BL3241" s="33">
        <f t="shared" ca="1" si="4546"/>
        <v>0</v>
      </c>
      <c r="BM3241" s="33">
        <f t="shared" ca="1" si="4546"/>
        <v>0</v>
      </c>
      <c r="BN3241" s="33">
        <f t="shared" ca="1" si="4546"/>
        <v>0</v>
      </c>
      <c r="BO3241" s="33">
        <f t="shared" ca="1" si="4546"/>
        <v>0</v>
      </c>
      <c r="BP3241" s="33">
        <f t="shared" ca="1" si="4546"/>
        <v>0</v>
      </c>
      <c r="BQ3241" s="33">
        <f t="shared" ca="1" si="4546"/>
        <v>0</v>
      </c>
      <c r="BR3241" s="33">
        <f t="shared" ca="1" si="4546"/>
        <v>0</v>
      </c>
      <c r="BS3241" s="33">
        <f t="shared" ca="1" si="4546"/>
        <v>0</v>
      </c>
      <c r="BT3241" s="33">
        <f t="shared" ca="1" si="4546"/>
        <v>0</v>
      </c>
      <c r="BU3241" s="33">
        <f t="shared" ca="1" si="4546"/>
        <v>0</v>
      </c>
      <c r="BV3241" s="33">
        <f t="shared" ca="1" si="4546"/>
        <v>0</v>
      </c>
      <c r="BW3241" s="33">
        <f t="shared" ca="1" si="4546"/>
        <v>0</v>
      </c>
      <c r="BX3241" s="33">
        <f t="shared" ca="1" si="4546"/>
        <v>0</v>
      </c>
      <c r="BY3241" s="33">
        <f t="shared" ca="1" si="4546"/>
        <v>0</v>
      </c>
      <c r="BZ3241" s="33">
        <f t="shared" ca="1" si="4546"/>
        <v>0</v>
      </c>
      <c r="CA3241" s="33">
        <f t="shared" ca="1" si="4546"/>
        <v>0</v>
      </c>
      <c r="CB3241" s="33">
        <f t="shared" ca="1" si="4546"/>
        <v>0</v>
      </c>
      <c r="CC3241" s="33">
        <f t="shared" ca="1" si="4546"/>
        <v>0</v>
      </c>
      <c r="CD3241" s="33">
        <f t="shared" ca="1" si="4546"/>
        <v>0</v>
      </c>
      <c r="CE3241" s="33">
        <f t="shared" ref="CE3241:CK3241" ca="1" si="4547">+CE3233+CE3238</f>
        <v>0</v>
      </c>
      <c r="CF3241" s="33">
        <f t="shared" ca="1" si="4547"/>
        <v>0</v>
      </c>
      <c r="CG3241" s="33">
        <f t="shared" ca="1" si="4547"/>
        <v>0</v>
      </c>
      <c r="CH3241" s="33">
        <f t="shared" ca="1" si="4547"/>
        <v>0</v>
      </c>
      <c r="CI3241" s="33">
        <f t="shared" ca="1" si="4547"/>
        <v>0</v>
      </c>
      <c r="CJ3241" s="33">
        <f t="shared" ca="1" si="4547"/>
        <v>0</v>
      </c>
      <c r="CK3241" s="33">
        <f t="shared" ca="1" si="4547"/>
        <v>0</v>
      </c>
      <c r="CL3241" s="33">
        <f t="shared" ref="CL3241" ca="1" si="4548">+CL3233+CL3238</f>
        <v>0</v>
      </c>
    </row>
    <row r="3242" spans="2:90" x14ac:dyDescent="0.4">
      <c r="B3242" s="154"/>
      <c r="D3242" t="s">
        <v>971</v>
      </c>
      <c r="E3242" s="8" t="str">
        <f t="shared" si="4493"/>
        <v>3242 GPLP-IS</v>
      </c>
      <c r="G3242" t="str">
        <f t="shared" si="4492"/>
        <v>3242 GPLP-IS</v>
      </c>
      <c r="J3242" s="24"/>
      <c r="K3242" s="24"/>
      <c r="L3242" s="24"/>
      <c r="M3242" s="24"/>
      <c r="N3242" s="24"/>
      <c r="O3242" s="24"/>
      <c r="P3242" s="24"/>
      <c r="R3242" s="24"/>
      <c r="S3242" s="24"/>
      <c r="T3242" s="24"/>
      <c r="U3242" s="24"/>
      <c r="V3242" s="24"/>
      <c r="W3242" s="24"/>
      <c r="X3242" s="24"/>
      <c r="Y3242" s="24"/>
      <c r="Z3242" s="24"/>
      <c r="AA3242" s="24"/>
      <c r="AB3242" s="24"/>
      <c r="AC3242" s="24"/>
      <c r="AD3242" s="24"/>
      <c r="AE3242" s="24"/>
      <c r="AF3242" s="24"/>
      <c r="AG3242" s="24"/>
      <c r="AH3242" s="24"/>
      <c r="AI3242" s="24"/>
      <c r="AJ3242" s="24"/>
      <c r="AK3242" s="24"/>
      <c r="AL3242" s="24"/>
      <c r="AM3242" s="24"/>
      <c r="AN3242" s="24"/>
      <c r="AO3242" s="24"/>
      <c r="AP3242" s="24"/>
      <c r="AQ3242" s="24"/>
      <c r="AR3242" s="24"/>
      <c r="AS3242" s="24"/>
      <c r="AT3242" s="24"/>
      <c r="AU3242" s="24"/>
      <c r="AV3242" s="24"/>
      <c r="AW3242" s="24"/>
      <c r="AX3242" s="24"/>
      <c r="AY3242" s="24"/>
      <c r="AZ3242" s="24"/>
      <c r="BA3242" s="24"/>
      <c r="BB3242" s="24"/>
      <c r="BC3242" s="24"/>
      <c r="BD3242" s="24"/>
      <c r="BE3242" s="24"/>
      <c r="BF3242" s="24"/>
      <c r="BG3242" s="24"/>
      <c r="BH3242" s="24"/>
      <c r="BI3242" s="24"/>
      <c r="BJ3242" s="24"/>
      <c r="BK3242" s="24"/>
      <c r="BL3242" s="24"/>
      <c r="BM3242" s="24"/>
      <c r="BN3242" s="24"/>
      <c r="BO3242" s="24"/>
      <c r="BP3242" s="24"/>
      <c r="BQ3242" s="24"/>
      <c r="BR3242" s="24"/>
      <c r="BS3242" s="24"/>
      <c r="BT3242" s="24"/>
      <c r="BU3242" s="24"/>
      <c r="BV3242" s="24"/>
      <c r="BW3242" s="24"/>
      <c r="BX3242" s="24"/>
      <c r="BY3242" s="24"/>
      <c r="BZ3242" s="24"/>
      <c r="CA3242" s="24"/>
      <c r="CB3242" s="24"/>
      <c r="CC3242" s="24"/>
      <c r="CD3242" s="24"/>
      <c r="CE3242" s="24"/>
      <c r="CF3242" s="24"/>
      <c r="CG3242" s="24"/>
      <c r="CH3242" s="24"/>
      <c r="CI3242" s="24"/>
      <c r="CJ3242" s="24"/>
      <c r="CK3242" s="24"/>
      <c r="CL3242" s="24"/>
    </row>
    <row r="3243" spans="2:90" x14ac:dyDescent="0.4">
      <c r="B3243" s="95" t="s">
        <v>973</v>
      </c>
      <c r="D3243" t="s">
        <v>971</v>
      </c>
      <c r="E3243" s="8" t="str">
        <f t="shared" si="4493"/>
        <v>3243 GPLP-IS</v>
      </c>
      <c r="G3243" t="str">
        <f t="shared" si="4492"/>
        <v>3243 GPLP-IS</v>
      </c>
      <c r="H3243" s="16"/>
      <c r="I3243" s="78"/>
      <c r="J3243"/>
      <c r="R3243" s="23"/>
      <c r="S3243"/>
      <c r="T3243"/>
      <c r="U3243"/>
      <c r="V3243"/>
      <c r="W3243"/>
      <c r="X3243"/>
      <c r="Y3243"/>
      <c r="Z3243"/>
      <c r="AA3243"/>
      <c r="AB3243"/>
      <c r="AC3243"/>
      <c r="AD3243"/>
      <c r="AE3243"/>
      <c r="AF3243"/>
      <c r="AG3243"/>
      <c r="AH3243"/>
      <c r="AI3243"/>
      <c r="AJ3243"/>
      <c r="AK3243"/>
      <c r="AL3243"/>
      <c r="AM3243"/>
      <c r="AN3243"/>
      <c r="AO3243"/>
      <c r="AP3243"/>
      <c r="AQ3243"/>
      <c r="AR3243"/>
      <c r="AS3243"/>
      <c r="AT3243"/>
      <c r="AU3243"/>
      <c r="AV3243"/>
      <c r="AW3243"/>
      <c r="AX3243"/>
      <c r="AY3243"/>
      <c r="AZ3243"/>
      <c r="BA3243"/>
      <c r="BB3243"/>
      <c r="BC3243"/>
      <c r="BD3243"/>
      <c r="BE3243"/>
      <c r="BF3243"/>
      <c r="BG3243"/>
      <c r="BH3243"/>
      <c r="BI3243"/>
      <c r="BJ3243"/>
      <c r="BK3243"/>
      <c r="BL3243"/>
      <c r="BM3243"/>
      <c r="BN3243"/>
      <c r="BO3243"/>
      <c r="BP3243"/>
      <c r="BQ3243"/>
      <c r="BR3243"/>
      <c r="BS3243"/>
      <c r="BT3243"/>
      <c r="BU3243"/>
      <c r="BV3243"/>
      <c r="BW3243"/>
      <c r="BX3243"/>
      <c r="BY3243"/>
      <c r="BZ3243"/>
      <c r="CA3243"/>
      <c r="CB3243"/>
      <c r="CC3243"/>
      <c r="CD3243"/>
      <c r="CE3243"/>
      <c r="CF3243"/>
      <c r="CG3243"/>
      <c r="CH3243"/>
      <c r="CI3243"/>
      <c r="CJ3243"/>
      <c r="CK3243"/>
      <c r="CL3243"/>
    </row>
    <row r="3244" spans="2:90" s="27" customFormat="1" x14ac:dyDescent="0.4">
      <c r="B3244" s="123" t="s">
        <v>989</v>
      </c>
      <c r="C3244"/>
      <c r="D3244" t="s">
        <v>971</v>
      </c>
      <c r="E3244" s="8" t="str">
        <f t="shared" si="4493"/>
        <v>3244 GPLP-IS</v>
      </c>
      <c r="G3244" t="str">
        <f t="shared" si="4492"/>
        <v>3244 GPLP-IS</v>
      </c>
      <c r="I3244" s="78"/>
      <c r="J3244" s="33"/>
      <c r="K3244" s="33">
        <f t="shared" ref="K3244:P3245" ca="1" si="4549">SUMIF($3:$3,K$2,3244:3244)</f>
        <v>0</v>
      </c>
      <c r="L3244" s="33">
        <f t="shared" ca="1" si="4549"/>
        <v>0</v>
      </c>
      <c r="M3244" s="33">
        <f t="shared" ca="1" si="4549"/>
        <v>0</v>
      </c>
      <c r="N3244" s="33">
        <f t="shared" ca="1" si="4549"/>
        <v>0</v>
      </c>
      <c r="O3244" s="33">
        <f t="shared" ca="1" si="4549"/>
        <v>0</v>
      </c>
      <c r="P3244" s="33">
        <f t="shared" ca="1" si="4549"/>
        <v>0</v>
      </c>
      <c r="R3244" s="33"/>
      <c r="S3244" s="33">
        <f t="shared" ref="S3244" ca="1" si="4550">+S3241-S3245</f>
        <v>0</v>
      </c>
      <c r="T3244" s="33">
        <f t="shared" ref="T3244:AX3244" ca="1" si="4551">+T3241-T3245</f>
        <v>0</v>
      </c>
      <c r="U3244" s="33">
        <f t="shared" ca="1" si="4551"/>
        <v>0</v>
      </c>
      <c r="V3244" s="33">
        <f t="shared" ca="1" si="4551"/>
        <v>0</v>
      </c>
      <c r="W3244" s="33">
        <f t="shared" ca="1" si="4551"/>
        <v>0</v>
      </c>
      <c r="X3244" s="33">
        <f t="shared" ca="1" si="4551"/>
        <v>0</v>
      </c>
      <c r="Y3244" s="33">
        <f t="shared" ca="1" si="4551"/>
        <v>0</v>
      </c>
      <c r="Z3244" s="33">
        <f t="shared" ca="1" si="4551"/>
        <v>0</v>
      </c>
      <c r="AA3244" s="33">
        <f t="shared" ca="1" si="4551"/>
        <v>0</v>
      </c>
      <c r="AB3244" s="33">
        <f t="shared" ca="1" si="4551"/>
        <v>0</v>
      </c>
      <c r="AC3244" s="33">
        <f t="shared" ca="1" si="4551"/>
        <v>0</v>
      </c>
      <c r="AD3244" s="33">
        <f t="shared" ca="1" si="4551"/>
        <v>0</v>
      </c>
      <c r="AE3244" s="33">
        <f t="shared" ca="1" si="4551"/>
        <v>0</v>
      </c>
      <c r="AF3244" s="33">
        <f t="shared" ca="1" si="4551"/>
        <v>0</v>
      </c>
      <c r="AG3244" s="33">
        <f t="shared" ca="1" si="4551"/>
        <v>0</v>
      </c>
      <c r="AH3244" s="33">
        <f t="shared" ca="1" si="4551"/>
        <v>0</v>
      </c>
      <c r="AI3244" s="33">
        <f t="shared" ca="1" si="4551"/>
        <v>0</v>
      </c>
      <c r="AJ3244" s="33">
        <f t="shared" ca="1" si="4551"/>
        <v>0</v>
      </c>
      <c r="AK3244" s="33">
        <f t="shared" ca="1" si="4551"/>
        <v>0</v>
      </c>
      <c r="AL3244" s="33">
        <f t="shared" ca="1" si="4551"/>
        <v>0</v>
      </c>
      <c r="AM3244" s="33">
        <f t="shared" ca="1" si="4551"/>
        <v>0</v>
      </c>
      <c r="AN3244" s="33">
        <f t="shared" ca="1" si="4551"/>
        <v>0</v>
      </c>
      <c r="AO3244" s="33">
        <f t="shared" ca="1" si="4551"/>
        <v>0</v>
      </c>
      <c r="AP3244" s="33">
        <f t="shared" ca="1" si="4551"/>
        <v>0</v>
      </c>
      <c r="AQ3244" s="33">
        <f t="shared" ca="1" si="4551"/>
        <v>0</v>
      </c>
      <c r="AR3244" s="33">
        <f t="shared" ca="1" si="4551"/>
        <v>0</v>
      </c>
      <c r="AS3244" s="33">
        <f t="shared" ca="1" si="4551"/>
        <v>0</v>
      </c>
      <c r="AT3244" s="33">
        <f t="shared" ca="1" si="4551"/>
        <v>0</v>
      </c>
      <c r="AU3244" s="33">
        <f t="shared" ca="1" si="4551"/>
        <v>0</v>
      </c>
      <c r="AV3244" s="33">
        <f t="shared" ca="1" si="4551"/>
        <v>0</v>
      </c>
      <c r="AW3244" s="33">
        <f t="shared" ca="1" si="4551"/>
        <v>0</v>
      </c>
      <c r="AX3244" s="33">
        <f t="shared" ca="1" si="4551"/>
        <v>0</v>
      </c>
      <c r="AY3244" s="33">
        <f t="shared" ref="AY3244:CD3244" ca="1" si="4552">+AY3241-AY3245</f>
        <v>0</v>
      </c>
      <c r="AZ3244" s="33">
        <f t="shared" ca="1" si="4552"/>
        <v>0</v>
      </c>
      <c r="BA3244" s="33">
        <f t="shared" ca="1" si="4552"/>
        <v>0</v>
      </c>
      <c r="BB3244" s="33">
        <f t="shared" ca="1" si="4552"/>
        <v>0</v>
      </c>
      <c r="BC3244" s="33">
        <f t="shared" ca="1" si="4552"/>
        <v>0</v>
      </c>
      <c r="BD3244" s="33">
        <f t="shared" ca="1" si="4552"/>
        <v>0</v>
      </c>
      <c r="BE3244" s="33">
        <f t="shared" ca="1" si="4552"/>
        <v>0</v>
      </c>
      <c r="BF3244" s="33">
        <f t="shared" ca="1" si="4552"/>
        <v>0</v>
      </c>
      <c r="BG3244" s="33">
        <f t="shared" ca="1" si="4552"/>
        <v>0</v>
      </c>
      <c r="BH3244" s="33">
        <f t="shared" ca="1" si="4552"/>
        <v>0</v>
      </c>
      <c r="BI3244" s="33">
        <f t="shared" ca="1" si="4552"/>
        <v>0</v>
      </c>
      <c r="BJ3244" s="33">
        <f t="shared" ca="1" si="4552"/>
        <v>0</v>
      </c>
      <c r="BK3244" s="33">
        <f t="shared" ca="1" si="4552"/>
        <v>0</v>
      </c>
      <c r="BL3244" s="33">
        <f t="shared" ca="1" si="4552"/>
        <v>0</v>
      </c>
      <c r="BM3244" s="33">
        <f t="shared" ca="1" si="4552"/>
        <v>0</v>
      </c>
      <c r="BN3244" s="33">
        <f t="shared" ca="1" si="4552"/>
        <v>0</v>
      </c>
      <c r="BO3244" s="33">
        <f t="shared" ca="1" si="4552"/>
        <v>0</v>
      </c>
      <c r="BP3244" s="33">
        <f t="shared" ca="1" si="4552"/>
        <v>0</v>
      </c>
      <c r="BQ3244" s="33">
        <f t="shared" ca="1" si="4552"/>
        <v>0</v>
      </c>
      <c r="BR3244" s="33">
        <f t="shared" ca="1" si="4552"/>
        <v>0</v>
      </c>
      <c r="BS3244" s="33">
        <f t="shared" ca="1" si="4552"/>
        <v>0</v>
      </c>
      <c r="BT3244" s="33">
        <f t="shared" ca="1" si="4552"/>
        <v>0</v>
      </c>
      <c r="BU3244" s="33">
        <f t="shared" ca="1" si="4552"/>
        <v>0</v>
      </c>
      <c r="BV3244" s="33">
        <f t="shared" ca="1" si="4552"/>
        <v>0</v>
      </c>
      <c r="BW3244" s="33">
        <f t="shared" ca="1" si="4552"/>
        <v>0</v>
      </c>
      <c r="BX3244" s="33">
        <f t="shared" ca="1" si="4552"/>
        <v>0</v>
      </c>
      <c r="BY3244" s="33">
        <f t="shared" ca="1" si="4552"/>
        <v>0</v>
      </c>
      <c r="BZ3244" s="33">
        <f t="shared" ca="1" si="4552"/>
        <v>0</v>
      </c>
      <c r="CA3244" s="33">
        <f t="shared" ca="1" si="4552"/>
        <v>0</v>
      </c>
      <c r="CB3244" s="33">
        <f t="shared" ca="1" si="4552"/>
        <v>0</v>
      </c>
      <c r="CC3244" s="33">
        <f t="shared" ca="1" si="4552"/>
        <v>0</v>
      </c>
      <c r="CD3244" s="33">
        <f t="shared" ca="1" si="4552"/>
        <v>0</v>
      </c>
      <c r="CE3244" s="33">
        <f t="shared" ref="CE3244:CK3244" ca="1" si="4553">+CE3241-CE3245</f>
        <v>0</v>
      </c>
      <c r="CF3244" s="33">
        <f t="shared" ca="1" si="4553"/>
        <v>0</v>
      </c>
      <c r="CG3244" s="33">
        <f t="shared" ca="1" si="4553"/>
        <v>0</v>
      </c>
      <c r="CH3244" s="33">
        <f t="shared" ca="1" si="4553"/>
        <v>0</v>
      </c>
      <c r="CI3244" s="33">
        <f t="shared" ca="1" si="4553"/>
        <v>0</v>
      </c>
      <c r="CJ3244" s="33">
        <f t="shared" ca="1" si="4553"/>
        <v>0</v>
      </c>
      <c r="CK3244" s="33">
        <f t="shared" ca="1" si="4553"/>
        <v>0</v>
      </c>
      <c r="CL3244" s="33">
        <f t="shared" ref="CL3244" ca="1" si="4554">+CL3241-CL3245</f>
        <v>0</v>
      </c>
    </row>
    <row r="3245" spans="2:90" s="27" customFormat="1" x14ac:dyDescent="0.4">
      <c r="B3245" s="123" t="s">
        <v>988</v>
      </c>
      <c r="C3245"/>
      <c r="D3245" t="s">
        <v>971</v>
      </c>
      <c r="E3245" s="8" t="str">
        <f t="shared" si="4493"/>
        <v>3245 GPLP-IS</v>
      </c>
      <c r="G3245" t="str">
        <f t="shared" si="4492"/>
        <v>3245 GPLP-IS</v>
      </c>
      <c r="I3245" s="78"/>
      <c r="J3245" s="33"/>
      <c r="K3245" s="33">
        <f t="shared" ca="1" si="4549"/>
        <v>0</v>
      </c>
      <c r="L3245" s="33">
        <f t="shared" ca="1" si="4549"/>
        <v>0</v>
      </c>
      <c r="M3245" s="33">
        <f t="shared" ca="1" si="4549"/>
        <v>0</v>
      </c>
      <c r="N3245" s="33">
        <f t="shared" ca="1" si="4549"/>
        <v>0</v>
      </c>
      <c r="O3245" s="33">
        <f t="shared" ca="1" si="4549"/>
        <v>0</v>
      </c>
      <c r="P3245" s="33">
        <f t="shared" ca="1" si="4549"/>
        <v>0</v>
      </c>
      <c r="R3245" s="33"/>
      <c r="S3245" s="33">
        <f t="shared" ref="S3245" ca="1" si="4555">+S3241*$H3223</f>
        <v>0</v>
      </c>
      <c r="T3245" s="33">
        <f t="shared" ref="T3245:AX3245" ca="1" si="4556">+T3241*$H3223</f>
        <v>0</v>
      </c>
      <c r="U3245" s="33">
        <f t="shared" ca="1" si="4556"/>
        <v>0</v>
      </c>
      <c r="V3245" s="33">
        <f t="shared" ca="1" si="4556"/>
        <v>0</v>
      </c>
      <c r="W3245" s="33">
        <f t="shared" ca="1" si="4556"/>
        <v>0</v>
      </c>
      <c r="X3245" s="33">
        <f t="shared" ca="1" si="4556"/>
        <v>0</v>
      </c>
      <c r="Y3245" s="33">
        <f t="shared" ca="1" si="4556"/>
        <v>0</v>
      </c>
      <c r="Z3245" s="33">
        <f t="shared" ca="1" si="4556"/>
        <v>0</v>
      </c>
      <c r="AA3245" s="33">
        <f t="shared" ca="1" si="4556"/>
        <v>0</v>
      </c>
      <c r="AB3245" s="33">
        <f t="shared" ca="1" si="4556"/>
        <v>0</v>
      </c>
      <c r="AC3245" s="33">
        <f t="shared" ca="1" si="4556"/>
        <v>0</v>
      </c>
      <c r="AD3245" s="33">
        <f t="shared" ca="1" si="4556"/>
        <v>0</v>
      </c>
      <c r="AE3245" s="33">
        <f t="shared" ca="1" si="4556"/>
        <v>0</v>
      </c>
      <c r="AF3245" s="33">
        <f t="shared" ca="1" si="4556"/>
        <v>0</v>
      </c>
      <c r="AG3245" s="33">
        <f t="shared" ca="1" si="4556"/>
        <v>0</v>
      </c>
      <c r="AH3245" s="33">
        <f t="shared" ca="1" si="4556"/>
        <v>0</v>
      </c>
      <c r="AI3245" s="33">
        <f t="shared" ca="1" si="4556"/>
        <v>0</v>
      </c>
      <c r="AJ3245" s="33">
        <f t="shared" ca="1" si="4556"/>
        <v>0</v>
      </c>
      <c r="AK3245" s="33">
        <f t="shared" ca="1" si="4556"/>
        <v>0</v>
      </c>
      <c r="AL3245" s="33">
        <f t="shared" ca="1" si="4556"/>
        <v>0</v>
      </c>
      <c r="AM3245" s="33">
        <f t="shared" ca="1" si="4556"/>
        <v>0</v>
      </c>
      <c r="AN3245" s="33">
        <f t="shared" ca="1" si="4556"/>
        <v>0</v>
      </c>
      <c r="AO3245" s="33">
        <f t="shared" ca="1" si="4556"/>
        <v>0</v>
      </c>
      <c r="AP3245" s="33">
        <f t="shared" ca="1" si="4556"/>
        <v>0</v>
      </c>
      <c r="AQ3245" s="33">
        <f t="shared" ca="1" si="4556"/>
        <v>0</v>
      </c>
      <c r="AR3245" s="33">
        <f t="shared" ca="1" si="4556"/>
        <v>0</v>
      </c>
      <c r="AS3245" s="33">
        <f t="shared" ca="1" si="4556"/>
        <v>0</v>
      </c>
      <c r="AT3245" s="33">
        <f t="shared" ca="1" si="4556"/>
        <v>0</v>
      </c>
      <c r="AU3245" s="33">
        <f t="shared" ca="1" si="4556"/>
        <v>0</v>
      </c>
      <c r="AV3245" s="33">
        <f t="shared" ca="1" si="4556"/>
        <v>0</v>
      </c>
      <c r="AW3245" s="33">
        <f t="shared" ca="1" si="4556"/>
        <v>0</v>
      </c>
      <c r="AX3245" s="33">
        <f t="shared" ca="1" si="4556"/>
        <v>0</v>
      </c>
      <c r="AY3245" s="33">
        <f t="shared" ref="AY3245:CD3245" ca="1" si="4557">+AY3241*$H3223</f>
        <v>0</v>
      </c>
      <c r="AZ3245" s="33">
        <f t="shared" ca="1" si="4557"/>
        <v>0</v>
      </c>
      <c r="BA3245" s="33">
        <f t="shared" ca="1" si="4557"/>
        <v>0</v>
      </c>
      <c r="BB3245" s="33">
        <f t="shared" ca="1" si="4557"/>
        <v>0</v>
      </c>
      <c r="BC3245" s="33">
        <f t="shared" ca="1" si="4557"/>
        <v>0</v>
      </c>
      <c r="BD3245" s="33">
        <f t="shared" ca="1" si="4557"/>
        <v>0</v>
      </c>
      <c r="BE3245" s="33">
        <f t="shared" ca="1" si="4557"/>
        <v>0</v>
      </c>
      <c r="BF3245" s="33">
        <f t="shared" ca="1" si="4557"/>
        <v>0</v>
      </c>
      <c r="BG3245" s="33">
        <f t="shared" ca="1" si="4557"/>
        <v>0</v>
      </c>
      <c r="BH3245" s="33">
        <f t="shared" ca="1" si="4557"/>
        <v>0</v>
      </c>
      <c r="BI3245" s="33">
        <f t="shared" ca="1" si="4557"/>
        <v>0</v>
      </c>
      <c r="BJ3245" s="33">
        <f t="shared" ca="1" si="4557"/>
        <v>0</v>
      </c>
      <c r="BK3245" s="33">
        <f t="shared" ca="1" si="4557"/>
        <v>0</v>
      </c>
      <c r="BL3245" s="33">
        <f t="shared" ca="1" si="4557"/>
        <v>0</v>
      </c>
      <c r="BM3245" s="33">
        <f t="shared" ca="1" si="4557"/>
        <v>0</v>
      </c>
      <c r="BN3245" s="33">
        <f t="shared" ca="1" si="4557"/>
        <v>0</v>
      </c>
      <c r="BO3245" s="33">
        <f t="shared" ca="1" si="4557"/>
        <v>0</v>
      </c>
      <c r="BP3245" s="33">
        <f t="shared" ca="1" si="4557"/>
        <v>0</v>
      </c>
      <c r="BQ3245" s="33">
        <f t="shared" ca="1" si="4557"/>
        <v>0</v>
      </c>
      <c r="BR3245" s="33">
        <f t="shared" ca="1" si="4557"/>
        <v>0</v>
      </c>
      <c r="BS3245" s="33">
        <f t="shared" ca="1" si="4557"/>
        <v>0</v>
      </c>
      <c r="BT3245" s="33">
        <f t="shared" ca="1" si="4557"/>
        <v>0</v>
      </c>
      <c r="BU3245" s="33">
        <f t="shared" ca="1" si="4557"/>
        <v>0</v>
      </c>
      <c r="BV3245" s="33">
        <f t="shared" ca="1" si="4557"/>
        <v>0</v>
      </c>
      <c r="BW3245" s="33">
        <f t="shared" ca="1" si="4557"/>
        <v>0</v>
      </c>
      <c r="BX3245" s="33">
        <f t="shared" ca="1" si="4557"/>
        <v>0</v>
      </c>
      <c r="BY3245" s="33">
        <f t="shared" ca="1" si="4557"/>
        <v>0</v>
      </c>
      <c r="BZ3245" s="33">
        <f t="shared" ca="1" si="4557"/>
        <v>0</v>
      </c>
      <c r="CA3245" s="33">
        <f t="shared" ca="1" si="4557"/>
        <v>0</v>
      </c>
      <c r="CB3245" s="33">
        <f t="shared" ca="1" si="4557"/>
        <v>0</v>
      </c>
      <c r="CC3245" s="33">
        <f t="shared" ca="1" si="4557"/>
        <v>0</v>
      </c>
      <c r="CD3245" s="33">
        <f t="shared" ca="1" si="4557"/>
        <v>0</v>
      </c>
      <c r="CE3245" s="33">
        <f t="shared" ref="CE3245:CK3245" ca="1" si="4558">+CE3241*$H3223</f>
        <v>0</v>
      </c>
      <c r="CF3245" s="33">
        <f t="shared" ca="1" si="4558"/>
        <v>0</v>
      </c>
      <c r="CG3245" s="33">
        <f t="shared" ca="1" si="4558"/>
        <v>0</v>
      </c>
      <c r="CH3245" s="33">
        <f t="shared" ca="1" si="4558"/>
        <v>0</v>
      </c>
      <c r="CI3245" s="33">
        <f t="shared" ca="1" si="4558"/>
        <v>0</v>
      </c>
      <c r="CJ3245" s="33">
        <f t="shared" ca="1" si="4558"/>
        <v>0</v>
      </c>
      <c r="CK3245" s="33">
        <f t="shared" ca="1" si="4558"/>
        <v>0</v>
      </c>
      <c r="CL3245" s="33">
        <f t="shared" ref="CL3245" ca="1" si="4559">+CL3241*$H3223</f>
        <v>0</v>
      </c>
    </row>
    <row r="3246" spans="2:90" x14ac:dyDescent="0.4">
      <c r="D3246" t="s">
        <v>971</v>
      </c>
      <c r="E3246" s="8" t="str">
        <f t="shared" si="4493"/>
        <v>3246 GPLP-IS</v>
      </c>
      <c r="G3246" t="str">
        <f t="shared" si="4492"/>
        <v>3246 GPLP-IS</v>
      </c>
      <c r="J3246" s="8"/>
      <c r="K3246" s="8"/>
      <c r="L3246" s="8"/>
      <c r="M3246" s="8"/>
      <c r="N3246" s="8"/>
      <c r="O3246" s="8"/>
      <c r="P3246" s="8"/>
    </row>
    <row r="3247" spans="2:90" x14ac:dyDescent="0.4">
      <c r="B3247" s="154"/>
      <c r="D3247" t="s">
        <v>971</v>
      </c>
      <c r="E3247" s="8" t="str">
        <f t="shared" si="4493"/>
        <v>3247 GPLP-IS</v>
      </c>
      <c r="G3247" t="str">
        <f t="shared" si="4492"/>
        <v>3247 GPLP-IS</v>
      </c>
      <c r="J3247" s="24"/>
      <c r="K3247" s="24"/>
      <c r="L3247" s="24"/>
      <c r="M3247" s="24"/>
      <c r="N3247" s="24"/>
      <c r="O3247" s="24"/>
      <c r="P3247" s="24"/>
      <c r="R3247" s="24"/>
      <c r="S3247" s="24"/>
      <c r="T3247" s="24"/>
      <c r="U3247" s="24"/>
      <c r="V3247" s="24"/>
      <c r="W3247" s="24"/>
      <c r="X3247" s="24"/>
      <c r="Y3247" s="24"/>
      <c r="Z3247" s="24"/>
      <c r="AA3247" s="24"/>
      <c r="AB3247" s="24"/>
      <c r="AC3247" s="24"/>
      <c r="AD3247" s="24"/>
      <c r="AE3247" s="24"/>
      <c r="AF3247" s="24"/>
      <c r="AG3247" s="24"/>
      <c r="AH3247" s="24"/>
      <c r="AI3247" s="24"/>
      <c r="AJ3247" s="24"/>
      <c r="AK3247" s="24"/>
      <c r="AL3247" s="24"/>
      <c r="AM3247" s="24"/>
      <c r="AN3247" s="24"/>
      <c r="AO3247" s="24"/>
      <c r="AP3247" s="24"/>
      <c r="AQ3247" s="24"/>
      <c r="AR3247" s="24"/>
      <c r="AS3247" s="24"/>
      <c r="AT3247" s="24"/>
      <c r="AU3247" s="24"/>
      <c r="AV3247" s="24"/>
      <c r="AW3247" s="24"/>
      <c r="AX3247" s="24"/>
      <c r="AY3247" s="24"/>
      <c r="AZ3247" s="24"/>
      <c r="BA3247" s="24"/>
      <c r="BB3247" s="24"/>
      <c r="BC3247" s="24"/>
      <c r="BD3247" s="24"/>
      <c r="BE3247" s="24"/>
      <c r="BF3247" s="24"/>
      <c r="BG3247" s="24"/>
      <c r="BH3247" s="24"/>
      <c r="BI3247" s="24"/>
      <c r="BJ3247" s="24"/>
      <c r="BK3247" s="24"/>
      <c r="BL3247" s="24"/>
      <c r="BM3247" s="24"/>
      <c r="BN3247" s="24"/>
      <c r="BO3247" s="24"/>
      <c r="BP3247" s="24"/>
      <c r="BQ3247" s="24"/>
      <c r="BR3247" s="24"/>
      <c r="BS3247" s="24"/>
      <c r="BT3247" s="24"/>
      <c r="BU3247" s="24"/>
      <c r="BV3247" s="24"/>
      <c r="BW3247" s="24"/>
      <c r="BX3247" s="24"/>
      <c r="BY3247" s="24"/>
      <c r="BZ3247" s="24"/>
      <c r="CA3247" s="24"/>
      <c r="CB3247" s="24"/>
      <c r="CC3247" s="24"/>
      <c r="CD3247" s="24"/>
      <c r="CE3247" s="24"/>
      <c r="CF3247" s="24"/>
      <c r="CG3247" s="24"/>
      <c r="CH3247" s="24"/>
      <c r="CI3247" s="24"/>
      <c r="CJ3247" s="24"/>
      <c r="CK3247" s="24"/>
      <c r="CL3247" s="24"/>
    </row>
    <row r="3248" spans="2:90" x14ac:dyDescent="0.4">
      <c r="B3248" s="95" t="s">
        <v>974</v>
      </c>
      <c r="D3248" t="s">
        <v>971</v>
      </c>
      <c r="E3248" s="8" t="str">
        <f t="shared" si="4493"/>
        <v>3248 GPLP-IS</v>
      </c>
      <c r="G3248" t="str">
        <f t="shared" si="4492"/>
        <v>3248 GPLP-IS</v>
      </c>
      <c r="J3248" s="24"/>
      <c r="K3248" s="24"/>
      <c r="L3248" s="24"/>
      <c r="M3248" s="24"/>
      <c r="N3248" s="24"/>
      <c r="O3248" s="24"/>
      <c r="P3248" s="24"/>
      <c r="R3248" s="24"/>
      <c r="S3248" s="24"/>
      <c r="T3248" s="24"/>
      <c r="U3248" s="24"/>
      <c r="V3248" s="24"/>
      <c r="W3248" s="24"/>
      <c r="X3248" s="24"/>
      <c r="Y3248" s="24"/>
      <c r="Z3248" s="24"/>
      <c r="AA3248" s="24"/>
      <c r="AB3248" s="24"/>
      <c r="AC3248" s="24"/>
      <c r="AD3248" s="24"/>
      <c r="AE3248" s="24"/>
      <c r="AF3248" s="24"/>
      <c r="AG3248" s="24"/>
      <c r="AH3248" s="24"/>
      <c r="AI3248" s="24"/>
      <c r="AJ3248" s="24"/>
      <c r="AK3248" s="24"/>
      <c r="AL3248" s="24"/>
      <c r="AM3248" s="24"/>
      <c r="AN3248" s="24"/>
      <c r="AO3248" s="24"/>
      <c r="AP3248" s="24"/>
      <c r="AQ3248" s="24"/>
      <c r="AR3248" s="24"/>
      <c r="AS3248" s="24"/>
      <c r="AT3248" s="24"/>
      <c r="AU3248" s="24"/>
      <c r="AV3248" s="24"/>
      <c r="AW3248" s="24"/>
      <c r="AX3248" s="24"/>
      <c r="AY3248" s="24"/>
      <c r="AZ3248" s="24"/>
      <c r="BA3248" s="24"/>
      <c r="BB3248" s="24"/>
      <c r="BC3248" s="24"/>
      <c r="BD3248" s="24"/>
      <c r="BE3248" s="24"/>
      <c r="BF3248" s="24"/>
      <c r="BG3248" s="24"/>
      <c r="BH3248" s="24"/>
      <c r="BI3248" s="24"/>
      <c r="BJ3248" s="24"/>
      <c r="BK3248" s="24"/>
      <c r="BL3248" s="24"/>
      <c r="BM3248" s="24"/>
      <c r="BN3248" s="24"/>
      <c r="BO3248" s="24"/>
      <c r="BP3248" s="24"/>
      <c r="BQ3248" s="24"/>
      <c r="BR3248" s="24"/>
      <c r="BS3248" s="24"/>
      <c r="BT3248" s="24"/>
      <c r="BU3248" s="24"/>
      <c r="BV3248" s="24"/>
      <c r="BW3248" s="24"/>
      <c r="BX3248" s="24"/>
      <c r="BY3248" s="24"/>
      <c r="BZ3248" s="24"/>
      <c r="CA3248" s="24"/>
      <c r="CB3248" s="24"/>
      <c r="CC3248" s="24"/>
      <c r="CD3248" s="24"/>
      <c r="CE3248" s="24"/>
      <c r="CF3248" s="24"/>
      <c r="CG3248" s="24"/>
      <c r="CH3248" s="24"/>
      <c r="CI3248" s="24"/>
      <c r="CJ3248" s="24"/>
      <c r="CK3248" s="24"/>
      <c r="CL3248" s="24"/>
    </row>
    <row r="3249" spans="2:90" x14ac:dyDescent="0.4">
      <c r="B3249" s="154" t="s">
        <v>978</v>
      </c>
      <c r="D3249" t="s">
        <v>971</v>
      </c>
      <c r="E3249" s="8" t="str">
        <f t="shared" si="4493"/>
        <v>3249 GPLP-IS</v>
      </c>
      <c r="G3249" t="str">
        <f t="shared" si="4492"/>
        <v>3249 GPLP-IS</v>
      </c>
      <c r="J3249" s="444"/>
      <c r="K3249" s="444">
        <f t="shared" ref="K3249:P3253" ca="1" si="4560">SUMIF($3:$3,K$2,3249:3249)</f>
        <v>-415793.15338002867</v>
      </c>
      <c r="L3249" s="444">
        <f t="shared" ca="1" si="4560"/>
        <v>-457650.93031065614</v>
      </c>
      <c r="M3249" s="444">
        <f t="shared" ca="1" si="4560"/>
        <v>-502679.48105403822</v>
      </c>
      <c r="N3249" s="444">
        <f t="shared" ca="1" si="4560"/>
        <v>-551092.49094138318</v>
      </c>
      <c r="O3249" s="444">
        <f t="shared" ca="1" si="4560"/>
        <v>-603117.15097725275</v>
      </c>
      <c r="P3249" s="444">
        <f t="shared" ca="1" si="4560"/>
        <v>-658994.97747175605</v>
      </c>
      <c r="R3249" s="24"/>
      <c r="S3249" s="444">
        <f t="shared" ref="S3249" ca="1" si="4561">-S3229</f>
        <v>-33862.533333333333</v>
      </c>
      <c r="T3249" s="444">
        <f t="shared" ref="T3249:AX3249" ca="1" si="4562">-T3229</f>
        <v>-34003.627222222225</v>
      </c>
      <c r="U3249" s="444">
        <f t="shared" ca="1" si="4562"/>
        <v>-34145.309002314818</v>
      </c>
      <c r="V3249" s="444">
        <f t="shared" ca="1" si="4562"/>
        <v>-34287.58112315779</v>
      </c>
      <c r="W3249" s="444">
        <f t="shared" ca="1" si="4562"/>
        <v>-34430.446044504286</v>
      </c>
      <c r="X3249" s="444">
        <f t="shared" ca="1" si="4562"/>
        <v>-34573.906236356386</v>
      </c>
      <c r="Y3249" s="444">
        <f t="shared" ca="1" si="4562"/>
        <v>-34717.964179007868</v>
      </c>
      <c r="Z3249" s="444">
        <f t="shared" ca="1" si="4562"/>
        <v>-34862.622363087066</v>
      </c>
      <c r="AA3249" s="444">
        <f t="shared" ca="1" si="4562"/>
        <v>-35007.883289599929</v>
      </c>
      <c r="AB3249" s="444">
        <f t="shared" ca="1" si="4562"/>
        <v>-35153.749469973263</v>
      </c>
      <c r="AC3249" s="444">
        <f t="shared" ca="1" si="4562"/>
        <v>-35300.223426098157</v>
      </c>
      <c r="AD3249" s="444">
        <f t="shared" ca="1" si="4562"/>
        <v>-35447.307690373564</v>
      </c>
      <c r="AE3249" s="444">
        <f t="shared" ca="1" si="4562"/>
        <v>-37271.464805750125</v>
      </c>
      <c r="AF3249" s="444">
        <f t="shared" ca="1" si="4562"/>
        <v>-37426.762575774083</v>
      </c>
      <c r="AG3249" s="444">
        <f t="shared" ca="1" si="4562"/>
        <v>-37582.707419839811</v>
      </c>
      <c r="AH3249" s="444">
        <f t="shared" ca="1" si="4562"/>
        <v>-37739.302034089145</v>
      </c>
      <c r="AI3249" s="444">
        <f t="shared" ca="1" si="4562"/>
        <v>-37896.549125897844</v>
      </c>
      <c r="AJ3249" s="444">
        <f t="shared" ca="1" si="4562"/>
        <v>-38054.451413922419</v>
      </c>
      <c r="AK3249" s="444">
        <f t="shared" ca="1" si="4562"/>
        <v>-38213.011628147098</v>
      </c>
      <c r="AL3249" s="444">
        <f t="shared" ca="1" si="4562"/>
        <v>-38372.232509931047</v>
      </c>
      <c r="AM3249" s="444">
        <f t="shared" ca="1" si="4562"/>
        <v>-38532.116812055756</v>
      </c>
      <c r="AN3249" s="444">
        <f t="shared" ca="1" si="4562"/>
        <v>-38692.667298772656</v>
      </c>
      <c r="AO3249" s="444">
        <f t="shared" ca="1" si="4562"/>
        <v>-38853.886745850876</v>
      </c>
      <c r="AP3249" s="444">
        <f t="shared" ca="1" si="4562"/>
        <v>-39015.777940625252</v>
      </c>
      <c r="AQ3249" s="444">
        <f t="shared" ca="1" si="4562"/>
        <v>-40938.626682044523</v>
      </c>
      <c r="AR3249" s="444">
        <f t="shared" ca="1" si="4562"/>
        <v>-41109.204293219707</v>
      </c>
      <c r="AS3249" s="444">
        <f t="shared" ca="1" si="4562"/>
        <v>-41280.49264444146</v>
      </c>
      <c r="AT3249" s="444">
        <f t="shared" ca="1" si="4562"/>
        <v>-41452.494697126625</v>
      </c>
      <c r="AU3249" s="444">
        <f t="shared" ca="1" si="4562"/>
        <v>-41625.213425031325</v>
      </c>
      <c r="AV3249" s="444">
        <f t="shared" ca="1" si="4562"/>
        <v>-41798.651814302284</v>
      </c>
      <c r="AW3249" s="444">
        <f t="shared" ca="1" si="4562"/>
        <v>-41972.812863528547</v>
      </c>
      <c r="AX3249" s="444">
        <f t="shared" ca="1" si="4562"/>
        <v>-42147.699583793248</v>
      </c>
      <c r="AY3249" s="444">
        <f t="shared" ref="AY3249:CD3249" ca="1" si="4563">-AY3229</f>
        <v>-42323.31499872572</v>
      </c>
      <c r="AZ3249" s="444">
        <f t="shared" ca="1" si="4563"/>
        <v>-42499.662144553746</v>
      </c>
      <c r="BA3249" s="444">
        <f t="shared" ca="1" si="4563"/>
        <v>-42676.744070156048</v>
      </c>
      <c r="BB3249" s="444">
        <f t="shared" ca="1" si="4563"/>
        <v>-42854.563837115034</v>
      </c>
      <c r="BC3249" s="444">
        <f t="shared" ca="1" si="4563"/>
        <v>-44881.421669769683</v>
      </c>
      <c r="BD3249" s="444">
        <f t="shared" ca="1" si="4563"/>
        <v>-45068.427593393717</v>
      </c>
      <c r="BE3249" s="444">
        <f t="shared" ca="1" si="4563"/>
        <v>-45256.212708366191</v>
      </c>
      <c r="BF3249" s="444">
        <f t="shared" ca="1" si="4563"/>
        <v>-45444.780261317719</v>
      </c>
      <c r="BG3249" s="444">
        <f t="shared" ca="1" si="4563"/>
        <v>-45634.133512406544</v>
      </c>
      <c r="BH3249" s="444">
        <f t="shared" ca="1" si="4563"/>
        <v>-45824.275735374904</v>
      </c>
      <c r="BI3249" s="444">
        <f t="shared" ca="1" si="4563"/>
        <v>-46015.210217605636</v>
      </c>
      <c r="BJ3249" s="444">
        <f t="shared" ca="1" si="4563"/>
        <v>-46206.940260178992</v>
      </c>
      <c r="BK3249" s="444">
        <f t="shared" ca="1" si="4563"/>
        <v>-46399.469177929735</v>
      </c>
      <c r="BL3249" s="444">
        <f t="shared" ca="1" si="4563"/>
        <v>-46592.800299504444</v>
      </c>
      <c r="BM3249" s="444">
        <f t="shared" ca="1" si="4563"/>
        <v>-46786.936967419046</v>
      </c>
      <c r="BN3249" s="444">
        <f t="shared" ca="1" si="4563"/>
        <v>-46981.882538116624</v>
      </c>
      <c r="BO3249" s="444">
        <f t="shared" ca="1" si="4563"/>
        <v>-49118.352389525448</v>
      </c>
      <c r="BP3249" s="444">
        <f t="shared" ca="1" si="4563"/>
        <v>-49323.012191148475</v>
      </c>
      <c r="BQ3249" s="444">
        <f t="shared" ca="1" si="4563"/>
        <v>-49528.524741944922</v>
      </c>
      <c r="BR3249" s="444">
        <f t="shared" ca="1" si="4563"/>
        <v>-49734.893595036359</v>
      </c>
      <c r="BS3249" s="444">
        <f t="shared" ca="1" si="4563"/>
        <v>-49942.122318349015</v>
      </c>
      <c r="BT3249" s="444">
        <f t="shared" ca="1" si="4563"/>
        <v>-50150.214494675463</v>
      </c>
      <c r="BU3249" s="444">
        <f t="shared" ca="1" si="4563"/>
        <v>-50359.173721736617</v>
      </c>
      <c r="BV3249" s="444">
        <f t="shared" ca="1" si="4563"/>
        <v>-50569.003612243847</v>
      </c>
      <c r="BW3249" s="444">
        <f t="shared" ca="1" si="4563"/>
        <v>-50779.707793961534</v>
      </c>
      <c r="BX3249" s="444">
        <f t="shared" ca="1" si="4563"/>
        <v>-50991.289909769708</v>
      </c>
      <c r="BY3249" s="444">
        <f t="shared" ca="1" si="4563"/>
        <v>-51203.753617727081</v>
      </c>
      <c r="BZ3249" s="444">
        <f t="shared" ca="1" si="4563"/>
        <v>-51417.10259113428</v>
      </c>
      <c r="CA3249" s="444">
        <f t="shared" ca="1" si="4563"/>
        <v>-53669.088126472336</v>
      </c>
      <c r="CB3249" s="444">
        <f t="shared" ca="1" si="4563"/>
        <v>-53892.709326999306</v>
      </c>
      <c r="CC3249" s="444">
        <f t="shared" ca="1" si="4563"/>
        <v>-54117.262282528463</v>
      </c>
      <c r="CD3249" s="444">
        <f t="shared" ca="1" si="4563"/>
        <v>-54342.75087537233</v>
      </c>
      <c r="CE3249" s="444">
        <f t="shared" ref="CE3249:CK3249" ca="1" si="4564">-CE3229</f>
        <v>-54569.179004019716</v>
      </c>
      <c r="CF3249" s="444">
        <f t="shared" ca="1" si="4564"/>
        <v>-54796.550583203134</v>
      </c>
      <c r="CG3249" s="444">
        <f t="shared" ca="1" si="4564"/>
        <v>-55024.869543966481</v>
      </c>
      <c r="CH3249" s="444">
        <f t="shared" ca="1" si="4564"/>
        <v>-55254.13983373301</v>
      </c>
      <c r="CI3249" s="444">
        <f t="shared" ca="1" si="4564"/>
        <v>-55484.365416373563</v>
      </c>
      <c r="CJ3249" s="444">
        <f t="shared" ca="1" si="4564"/>
        <v>-55715.550272275119</v>
      </c>
      <c r="CK3249" s="444">
        <f t="shared" ca="1" si="4564"/>
        <v>-55947.6983984096</v>
      </c>
      <c r="CL3249" s="444">
        <f t="shared" ref="CL3249" ca="1" si="4565">-CL3229</f>
        <v>-56180.813808402971</v>
      </c>
    </row>
    <row r="3250" spans="2:90" x14ac:dyDescent="0.4">
      <c r="B3250" s="154" t="s">
        <v>979</v>
      </c>
      <c r="D3250" t="s">
        <v>971</v>
      </c>
      <c r="E3250" s="8" t="str">
        <f t="shared" si="4493"/>
        <v>3250 GPLP-IS</v>
      </c>
      <c r="G3250" t="str">
        <f t="shared" si="4492"/>
        <v>3250 GPLP-IS</v>
      </c>
      <c r="J3250" s="444"/>
      <c r="K3250" s="444">
        <f t="shared" ca="1" si="4560"/>
        <v>0</v>
      </c>
      <c r="L3250" s="444">
        <f t="shared" ca="1" si="4560"/>
        <v>0</v>
      </c>
      <c r="M3250" s="444">
        <f t="shared" ca="1" si="4560"/>
        <v>0</v>
      </c>
      <c r="N3250" s="444">
        <f t="shared" ca="1" si="4560"/>
        <v>0</v>
      </c>
      <c r="O3250" s="444">
        <f t="shared" ca="1" si="4560"/>
        <v>0</v>
      </c>
      <c r="P3250" s="444">
        <f t="shared" ca="1" si="4560"/>
        <v>0</v>
      </c>
      <c r="R3250" s="24"/>
      <c r="S3250" s="444">
        <f t="shared" ref="S3250" ca="1" si="4566">-S3230</f>
        <v>0</v>
      </c>
      <c r="T3250" s="444">
        <f t="shared" ref="T3250:AX3250" ca="1" si="4567">-T3230</f>
        <v>0</v>
      </c>
      <c r="U3250" s="444">
        <f t="shared" ca="1" si="4567"/>
        <v>0</v>
      </c>
      <c r="V3250" s="444">
        <f t="shared" ca="1" si="4567"/>
        <v>0</v>
      </c>
      <c r="W3250" s="444">
        <f t="shared" ca="1" si="4567"/>
        <v>0</v>
      </c>
      <c r="X3250" s="444">
        <f t="shared" ca="1" si="4567"/>
        <v>0</v>
      </c>
      <c r="Y3250" s="444">
        <f t="shared" ca="1" si="4567"/>
        <v>0</v>
      </c>
      <c r="Z3250" s="444">
        <f t="shared" ca="1" si="4567"/>
        <v>0</v>
      </c>
      <c r="AA3250" s="444">
        <f t="shared" ca="1" si="4567"/>
        <v>0</v>
      </c>
      <c r="AB3250" s="444">
        <f t="shared" ca="1" si="4567"/>
        <v>0</v>
      </c>
      <c r="AC3250" s="444">
        <f t="shared" ca="1" si="4567"/>
        <v>0</v>
      </c>
      <c r="AD3250" s="444">
        <f t="shared" ca="1" si="4567"/>
        <v>0</v>
      </c>
      <c r="AE3250" s="444">
        <f t="shared" ca="1" si="4567"/>
        <v>0</v>
      </c>
      <c r="AF3250" s="444">
        <f t="shared" ca="1" si="4567"/>
        <v>0</v>
      </c>
      <c r="AG3250" s="444">
        <f t="shared" ca="1" si="4567"/>
        <v>0</v>
      </c>
      <c r="AH3250" s="444">
        <f t="shared" ca="1" si="4567"/>
        <v>0</v>
      </c>
      <c r="AI3250" s="444">
        <f t="shared" ca="1" si="4567"/>
        <v>0</v>
      </c>
      <c r="AJ3250" s="444">
        <f t="shared" ca="1" si="4567"/>
        <v>0</v>
      </c>
      <c r="AK3250" s="444">
        <f t="shared" ca="1" si="4567"/>
        <v>0</v>
      </c>
      <c r="AL3250" s="444">
        <f t="shared" ca="1" si="4567"/>
        <v>0</v>
      </c>
      <c r="AM3250" s="444">
        <f t="shared" ca="1" si="4567"/>
        <v>0</v>
      </c>
      <c r="AN3250" s="444">
        <f t="shared" ca="1" si="4567"/>
        <v>0</v>
      </c>
      <c r="AO3250" s="444">
        <f t="shared" ca="1" si="4567"/>
        <v>0</v>
      </c>
      <c r="AP3250" s="444">
        <f t="shared" ca="1" si="4567"/>
        <v>0</v>
      </c>
      <c r="AQ3250" s="444">
        <f t="shared" ca="1" si="4567"/>
        <v>0</v>
      </c>
      <c r="AR3250" s="444">
        <f t="shared" ca="1" si="4567"/>
        <v>0</v>
      </c>
      <c r="AS3250" s="444">
        <f t="shared" ca="1" si="4567"/>
        <v>0</v>
      </c>
      <c r="AT3250" s="444">
        <f t="shared" ca="1" si="4567"/>
        <v>0</v>
      </c>
      <c r="AU3250" s="444">
        <f t="shared" ca="1" si="4567"/>
        <v>0</v>
      </c>
      <c r="AV3250" s="444">
        <f t="shared" ca="1" si="4567"/>
        <v>0</v>
      </c>
      <c r="AW3250" s="444">
        <f t="shared" ca="1" si="4567"/>
        <v>0</v>
      </c>
      <c r="AX3250" s="444">
        <f t="shared" ca="1" si="4567"/>
        <v>0</v>
      </c>
      <c r="AY3250" s="444">
        <f t="shared" ref="AY3250:CD3250" ca="1" si="4568">-AY3230</f>
        <v>0</v>
      </c>
      <c r="AZ3250" s="444">
        <f t="shared" ca="1" si="4568"/>
        <v>0</v>
      </c>
      <c r="BA3250" s="444">
        <f t="shared" ca="1" si="4568"/>
        <v>0</v>
      </c>
      <c r="BB3250" s="444">
        <f t="shared" ca="1" si="4568"/>
        <v>0</v>
      </c>
      <c r="BC3250" s="444">
        <f t="shared" ca="1" si="4568"/>
        <v>0</v>
      </c>
      <c r="BD3250" s="444">
        <f t="shared" ca="1" si="4568"/>
        <v>0</v>
      </c>
      <c r="BE3250" s="444">
        <f t="shared" ca="1" si="4568"/>
        <v>0</v>
      </c>
      <c r="BF3250" s="444">
        <f t="shared" ca="1" si="4568"/>
        <v>0</v>
      </c>
      <c r="BG3250" s="444">
        <f t="shared" ca="1" si="4568"/>
        <v>0</v>
      </c>
      <c r="BH3250" s="444">
        <f t="shared" ca="1" si="4568"/>
        <v>0</v>
      </c>
      <c r="BI3250" s="444">
        <f t="shared" ca="1" si="4568"/>
        <v>0</v>
      </c>
      <c r="BJ3250" s="444">
        <f t="shared" ca="1" si="4568"/>
        <v>0</v>
      </c>
      <c r="BK3250" s="444">
        <f t="shared" ca="1" si="4568"/>
        <v>0</v>
      </c>
      <c r="BL3250" s="444">
        <f t="shared" ca="1" si="4568"/>
        <v>0</v>
      </c>
      <c r="BM3250" s="444">
        <f t="shared" ca="1" si="4568"/>
        <v>0</v>
      </c>
      <c r="BN3250" s="444">
        <f t="shared" ca="1" si="4568"/>
        <v>0</v>
      </c>
      <c r="BO3250" s="444">
        <f t="shared" ca="1" si="4568"/>
        <v>0</v>
      </c>
      <c r="BP3250" s="444">
        <f t="shared" ca="1" si="4568"/>
        <v>0</v>
      </c>
      <c r="BQ3250" s="444">
        <f t="shared" ca="1" si="4568"/>
        <v>0</v>
      </c>
      <c r="BR3250" s="444">
        <f t="shared" ca="1" si="4568"/>
        <v>0</v>
      </c>
      <c r="BS3250" s="444">
        <f t="shared" ca="1" si="4568"/>
        <v>0</v>
      </c>
      <c r="BT3250" s="444">
        <f t="shared" ca="1" si="4568"/>
        <v>0</v>
      </c>
      <c r="BU3250" s="444">
        <f t="shared" ca="1" si="4568"/>
        <v>0</v>
      </c>
      <c r="BV3250" s="444">
        <f t="shared" ca="1" si="4568"/>
        <v>0</v>
      </c>
      <c r="BW3250" s="444">
        <f t="shared" ca="1" si="4568"/>
        <v>0</v>
      </c>
      <c r="BX3250" s="444">
        <f t="shared" ca="1" si="4568"/>
        <v>0</v>
      </c>
      <c r="BY3250" s="444">
        <f t="shared" ca="1" si="4568"/>
        <v>0</v>
      </c>
      <c r="BZ3250" s="444">
        <f t="shared" ca="1" si="4568"/>
        <v>0</v>
      </c>
      <c r="CA3250" s="444">
        <f t="shared" ca="1" si="4568"/>
        <v>0</v>
      </c>
      <c r="CB3250" s="444">
        <f t="shared" ca="1" si="4568"/>
        <v>0</v>
      </c>
      <c r="CC3250" s="444">
        <f t="shared" ca="1" si="4568"/>
        <v>0</v>
      </c>
      <c r="CD3250" s="444">
        <f t="shared" ca="1" si="4568"/>
        <v>0</v>
      </c>
      <c r="CE3250" s="444">
        <f t="shared" ref="CE3250:CK3250" ca="1" si="4569">-CE3230</f>
        <v>0</v>
      </c>
      <c r="CF3250" s="444">
        <f t="shared" ca="1" si="4569"/>
        <v>0</v>
      </c>
      <c r="CG3250" s="444">
        <f t="shared" ca="1" si="4569"/>
        <v>0</v>
      </c>
      <c r="CH3250" s="444">
        <f t="shared" ca="1" si="4569"/>
        <v>0</v>
      </c>
      <c r="CI3250" s="444">
        <f t="shared" ca="1" si="4569"/>
        <v>0</v>
      </c>
      <c r="CJ3250" s="444">
        <f t="shared" ca="1" si="4569"/>
        <v>0</v>
      </c>
      <c r="CK3250" s="444">
        <f t="shared" ca="1" si="4569"/>
        <v>0</v>
      </c>
      <c r="CL3250" s="444">
        <f t="shared" ref="CL3250" ca="1" si="4570">-CL3230</f>
        <v>0</v>
      </c>
    </row>
    <row r="3251" spans="2:90" x14ac:dyDescent="0.4">
      <c r="B3251" s="154" t="s">
        <v>986</v>
      </c>
      <c r="D3251" t="s">
        <v>971</v>
      </c>
      <c r="E3251" s="8" t="str">
        <f t="shared" si="4493"/>
        <v>3251 GPLP-IS</v>
      </c>
      <c r="G3251" t="str">
        <f t="shared" si="4492"/>
        <v>3251 GPLP-IS</v>
      </c>
      <c r="J3251" s="24"/>
      <c r="K3251" s="24">
        <f t="shared" ca="1" si="4560"/>
        <v>0</v>
      </c>
      <c r="L3251" s="24">
        <f t="shared" ca="1" si="4560"/>
        <v>0</v>
      </c>
      <c r="M3251" s="24">
        <f t="shared" ca="1" si="4560"/>
        <v>0</v>
      </c>
      <c r="N3251" s="24">
        <f t="shared" ca="1" si="4560"/>
        <v>0</v>
      </c>
      <c r="O3251" s="24">
        <f t="shared" ca="1" si="4560"/>
        <v>0</v>
      </c>
      <c r="P3251" s="24">
        <f t="shared" ca="1" si="4560"/>
        <v>0</v>
      </c>
      <c r="R3251" s="24"/>
      <c r="S3251" s="24">
        <f t="shared" ref="S3251" ca="1" si="4571">-S3238</f>
        <v>0</v>
      </c>
      <c r="T3251" s="24">
        <f t="shared" ref="T3251:AX3251" ca="1" si="4572">-T3238</f>
        <v>0</v>
      </c>
      <c r="U3251" s="24">
        <f t="shared" ca="1" si="4572"/>
        <v>0</v>
      </c>
      <c r="V3251" s="24">
        <f t="shared" ca="1" si="4572"/>
        <v>0</v>
      </c>
      <c r="W3251" s="24">
        <f t="shared" ca="1" si="4572"/>
        <v>0</v>
      </c>
      <c r="X3251" s="24">
        <f t="shared" ca="1" si="4572"/>
        <v>0</v>
      </c>
      <c r="Y3251" s="24">
        <f t="shared" ca="1" si="4572"/>
        <v>0</v>
      </c>
      <c r="Z3251" s="24">
        <f t="shared" ca="1" si="4572"/>
        <v>0</v>
      </c>
      <c r="AA3251" s="24">
        <f t="shared" ca="1" si="4572"/>
        <v>0</v>
      </c>
      <c r="AB3251" s="24">
        <f t="shared" ca="1" si="4572"/>
        <v>0</v>
      </c>
      <c r="AC3251" s="24">
        <f t="shared" ca="1" si="4572"/>
        <v>0</v>
      </c>
      <c r="AD3251" s="24">
        <f t="shared" ca="1" si="4572"/>
        <v>0</v>
      </c>
      <c r="AE3251" s="24">
        <f t="shared" ca="1" si="4572"/>
        <v>0</v>
      </c>
      <c r="AF3251" s="24">
        <f t="shared" ca="1" si="4572"/>
        <v>0</v>
      </c>
      <c r="AG3251" s="24">
        <f t="shared" ca="1" si="4572"/>
        <v>0</v>
      </c>
      <c r="AH3251" s="24">
        <f t="shared" ca="1" si="4572"/>
        <v>0</v>
      </c>
      <c r="AI3251" s="24">
        <f t="shared" ca="1" si="4572"/>
        <v>0</v>
      </c>
      <c r="AJ3251" s="24">
        <f t="shared" ca="1" si="4572"/>
        <v>0</v>
      </c>
      <c r="AK3251" s="24">
        <f t="shared" ca="1" si="4572"/>
        <v>0</v>
      </c>
      <c r="AL3251" s="24">
        <f t="shared" ca="1" si="4572"/>
        <v>0</v>
      </c>
      <c r="AM3251" s="24">
        <f t="shared" ca="1" si="4572"/>
        <v>0</v>
      </c>
      <c r="AN3251" s="24">
        <f t="shared" ca="1" si="4572"/>
        <v>0</v>
      </c>
      <c r="AO3251" s="24">
        <f t="shared" ca="1" si="4572"/>
        <v>0</v>
      </c>
      <c r="AP3251" s="24">
        <f t="shared" ca="1" si="4572"/>
        <v>0</v>
      </c>
      <c r="AQ3251" s="24">
        <f t="shared" ca="1" si="4572"/>
        <v>0</v>
      </c>
      <c r="AR3251" s="24">
        <f t="shared" ca="1" si="4572"/>
        <v>0</v>
      </c>
      <c r="AS3251" s="24">
        <f t="shared" ca="1" si="4572"/>
        <v>0</v>
      </c>
      <c r="AT3251" s="24">
        <f t="shared" ca="1" si="4572"/>
        <v>0</v>
      </c>
      <c r="AU3251" s="24">
        <f t="shared" ca="1" si="4572"/>
        <v>0</v>
      </c>
      <c r="AV3251" s="24">
        <f t="shared" ca="1" si="4572"/>
        <v>0</v>
      </c>
      <c r="AW3251" s="24">
        <f t="shared" ca="1" si="4572"/>
        <v>0</v>
      </c>
      <c r="AX3251" s="24">
        <f t="shared" ca="1" si="4572"/>
        <v>0</v>
      </c>
      <c r="AY3251" s="24">
        <f t="shared" ref="AY3251:CD3251" ca="1" si="4573">-AY3238</f>
        <v>0</v>
      </c>
      <c r="AZ3251" s="24">
        <f t="shared" ca="1" si="4573"/>
        <v>0</v>
      </c>
      <c r="BA3251" s="24">
        <f t="shared" ca="1" si="4573"/>
        <v>0</v>
      </c>
      <c r="BB3251" s="24">
        <f t="shared" ca="1" si="4573"/>
        <v>0</v>
      </c>
      <c r="BC3251" s="24">
        <f t="shared" ca="1" si="4573"/>
        <v>0</v>
      </c>
      <c r="BD3251" s="24">
        <f t="shared" ca="1" si="4573"/>
        <v>0</v>
      </c>
      <c r="BE3251" s="24">
        <f t="shared" ca="1" si="4573"/>
        <v>0</v>
      </c>
      <c r="BF3251" s="24">
        <f t="shared" ca="1" si="4573"/>
        <v>0</v>
      </c>
      <c r="BG3251" s="24">
        <f t="shared" ca="1" si="4573"/>
        <v>0</v>
      </c>
      <c r="BH3251" s="24">
        <f t="shared" ca="1" si="4573"/>
        <v>0</v>
      </c>
      <c r="BI3251" s="24">
        <f t="shared" ca="1" si="4573"/>
        <v>0</v>
      </c>
      <c r="BJ3251" s="24">
        <f t="shared" ca="1" si="4573"/>
        <v>0</v>
      </c>
      <c r="BK3251" s="24">
        <f t="shared" ca="1" si="4573"/>
        <v>0</v>
      </c>
      <c r="BL3251" s="24">
        <f t="shared" ca="1" si="4573"/>
        <v>0</v>
      </c>
      <c r="BM3251" s="24">
        <f t="shared" ca="1" si="4573"/>
        <v>0</v>
      </c>
      <c r="BN3251" s="24">
        <f t="shared" ca="1" si="4573"/>
        <v>0</v>
      </c>
      <c r="BO3251" s="24">
        <f t="shared" ca="1" si="4573"/>
        <v>0</v>
      </c>
      <c r="BP3251" s="24">
        <f t="shared" ca="1" si="4573"/>
        <v>0</v>
      </c>
      <c r="BQ3251" s="24">
        <f t="shared" ca="1" si="4573"/>
        <v>0</v>
      </c>
      <c r="BR3251" s="24">
        <f t="shared" ca="1" si="4573"/>
        <v>0</v>
      </c>
      <c r="BS3251" s="24">
        <f t="shared" ca="1" si="4573"/>
        <v>0</v>
      </c>
      <c r="BT3251" s="24">
        <f t="shared" ca="1" si="4573"/>
        <v>0</v>
      </c>
      <c r="BU3251" s="24">
        <f t="shared" ca="1" si="4573"/>
        <v>0</v>
      </c>
      <c r="BV3251" s="24">
        <f t="shared" ca="1" si="4573"/>
        <v>0</v>
      </c>
      <c r="BW3251" s="24">
        <f t="shared" ca="1" si="4573"/>
        <v>0</v>
      </c>
      <c r="BX3251" s="24">
        <f t="shared" ca="1" si="4573"/>
        <v>0</v>
      </c>
      <c r="BY3251" s="24">
        <f t="shared" ca="1" si="4573"/>
        <v>0</v>
      </c>
      <c r="BZ3251" s="24">
        <f t="shared" ca="1" si="4573"/>
        <v>0</v>
      </c>
      <c r="CA3251" s="24">
        <f t="shared" ca="1" si="4573"/>
        <v>0</v>
      </c>
      <c r="CB3251" s="24">
        <f t="shared" ca="1" si="4573"/>
        <v>0</v>
      </c>
      <c r="CC3251" s="24">
        <f t="shared" ca="1" si="4573"/>
        <v>0</v>
      </c>
      <c r="CD3251" s="24">
        <f t="shared" ca="1" si="4573"/>
        <v>0</v>
      </c>
      <c r="CE3251" s="24">
        <f t="shared" ref="CE3251:CK3251" ca="1" si="4574">-CE3238</f>
        <v>0</v>
      </c>
      <c r="CF3251" s="24">
        <f t="shared" ca="1" si="4574"/>
        <v>0</v>
      </c>
      <c r="CG3251" s="24">
        <f t="shared" ca="1" si="4574"/>
        <v>0</v>
      </c>
      <c r="CH3251" s="24">
        <f t="shared" ca="1" si="4574"/>
        <v>0</v>
      </c>
      <c r="CI3251" s="24">
        <f t="shared" ca="1" si="4574"/>
        <v>0</v>
      </c>
      <c r="CJ3251" s="24">
        <f t="shared" ca="1" si="4574"/>
        <v>0</v>
      </c>
      <c r="CK3251" s="24">
        <f t="shared" ca="1" si="4574"/>
        <v>0</v>
      </c>
      <c r="CL3251" s="24">
        <f t="shared" ref="CL3251" ca="1" si="4575">-CL3238</f>
        <v>0</v>
      </c>
    </row>
    <row r="3252" spans="2:90" x14ac:dyDescent="0.4">
      <c r="B3252" s="154" t="s">
        <v>987</v>
      </c>
      <c r="D3252" t="s">
        <v>971</v>
      </c>
      <c r="E3252" s="8" t="str">
        <f t="shared" si="4493"/>
        <v>3252 GPLP-IS</v>
      </c>
      <c r="G3252" t="str">
        <f t="shared" si="4492"/>
        <v>3252 GPLP-IS</v>
      </c>
      <c r="J3252" s="24"/>
      <c r="K3252" s="24">
        <f t="shared" ca="1" si="4560"/>
        <v>0</v>
      </c>
      <c r="L3252" s="24">
        <f t="shared" ca="1" si="4560"/>
        <v>0</v>
      </c>
      <c r="M3252" s="24">
        <f t="shared" ca="1" si="4560"/>
        <v>0</v>
      </c>
      <c r="N3252" s="24">
        <f t="shared" ca="1" si="4560"/>
        <v>0</v>
      </c>
      <c r="O3252" s="24">
        <f t="shared" ca="1" si="4560"/>
        <v>0</v>
      </c>
      <c r="P3252" s="24">
        <f t="shared" ca="1" si="4560"/>
        <v>0</v>
      </c>
      <c r="R3252" s="24"/>
      <c r="S3252" s="24">
        <f t="shared" ref="S3252" ca="1" si="4576">S3244</f>
        <v>0</v>
      </c>
      <c r="T3252" s="24">
        <f t="shared" ref="T3252:AX3252" ca="1" si="4577">T3244</f>
        <v>0</v>
      </c>
      <c r="U3252" s="24">
        <f t="shared" ca="1" si="4577"/>
        <v>0</v>
      </c>
      <c r="V3252" s="24">
        <f t="shared" ca="1" si="4577"/>
        <v>0</v>
      </c>
      <c r="W3252" s="24">
        <f t="shared" ca="1" si="4577"/>
        <v>0</v>
      </c>
      <c r="X3252" s="24">
        <f t="shared" ca="1" si="4577"/>
        <v>0</v>
      </c>
      <c r="Y3252" s="24">
        <f t="shared" ca="1" si="4577"/>
        <v>0</v>
      </c>
      <c r="Z3252" s="24">
        <f t="shared" ca="1" si="4577"/>
        <v>0</v>
      </c>
      <c r="AA3252" s="24">
        <f t="shared" ca="1" si="4577"/>
        <v>0</v>
      </c>
      <c r="AB3252" s="24">
        <f t="shared" ca="1" si="4577"/>
        <v>0</v>
      </c>
      <c r="AC3252" s="24">
        <f t="shared" ca="1" si="4577"/>
        <v>0</v>
      </c>
      <c r="AD3252" s="24">
        <f t="shared" ca="1" si="4577"/>
        <v>0</v>
      </c>
      <c r="AE3252" s="24">
        <f t="shared" ca="1" si="4577"/>
        <v>0</v>
      </c>
      <c r="AF3252" s="24">
        <f t="shared" ca="1" si="4577"/>
        <v>0</v>
      </c>
      <c r="AG3252" s="24">
        <f t="shared" ca="1" si="4577"/>
        <v>0</v>
      </c>
      <c r="AH3252" s="24">
        <f t="shared" ca="1" si="4577"/>
        <v>0</v>
      </c>
      <c r="AI3252" s="24">
        <f t="shared" ca="1" si="4577"/>
        <v>0</v>
      </c>
      <c r="AJ3252" s="24">
        <f t="shared" ca="1" si="4577"/>
        <v>0</v>
      </c>
      <c r="AK3252" s="24">
        <f t="shared" ca="1" si="4577"/>
        <v>0</v>
      </c>
      <c r="AL3252" s="24">
        <f t="shared" ca="1" si="4577"/>
        <v>0</v>
      </c>
      <c r="AM3252" s="24">
        <f t="shared" ca="1" si="4577"/>
        <v>0</v>
      </c>
      <c r="AN3252" s="24">
        <f t="shared" ca="1" si="4577"/>
        <v>0</v>
      </c>
      <c r="AO3252" s="24">
        <f t="shared" ca="1" si="4577"/>
        <v>0</v>
      </c>
      <c r="AP3252" s="24">
        <f t="shared" ca="1" si="4577"/>
        <v>0</v>
      </c>
      <c r="AQ3252" s="24">
        <f t="shared" ca="1" si="4577"/>
        <v>0</v>
      </c>
      <c r="AR3252" s="24">
        <f t="shared" ca="1" si="4577"/>
        <v>0</v>
      </c>
      <c r="AS3252" s="24">
        <f t="shared" ca="1" si="4577"/>
        <v>0</v>
      </c>
      <c r="AT3252" s="24">
        <f t="shared" ca="1" si="4577"/>
        <v>0</v>
      </c>
      <c r="AU3252" s="24">
        <f t="shared" ca="1" si="4577"/>
        <v>0</v>
      </c>
      <c r="AV3252" s="24">
        <f t="shared" ca="1" si="4577"/>
        <v>0</v>
      </c>
      <c r="AW3252" s="24">
        <f t="shared" ca="1" si="4577"/>
        <v>0</v>
      </c>
      <c r="AX3252" s="24">
        <f t="shared" ca="1" si="4577"/>
        <v>0</v>
      </c>
      <c r="AY3252" s="24">
        <f t="shared" ref="AY3252:CD3252" ca="1" si="4578">AY3244</f>
        <v>0</v>
      </c>
      <c r="AZ3252" s="24">
        <f t="shared" ca="1" si="4578"/>
        <v>0</v>
      </c>
      <c r="BA3252" s="24">
        <f t="shared" ca="1" si="4578"/>
        <v>0</v>
      </c>
      <c r="BB3252" s="24">
        <f t="shared" ca="1" si="4578"/>
        <v>0</v>
      </c>
      <c r="BC3252" s="24">
        <f t="shared" ca="1" si="4578"/>
        <v>0</v>
      </c>
      <c r="BD3252" s="24">
        <f t="shared" ca="1" si="4578"/>
        <v>0</v>
      </c>
      <c r="BE3252" s="24">
        <f t="shared" ca="1" si="4578"/>
        <v>0</v>
      </c>
      <c r="BF3252" s="24">
        <f t="shared" ca="1" si="4578"/>
        <v>0</v>
      </c>
      <c r="BG3252" s="24">
        <f t="shared" ca="1" si="4578"/>
        <v>0</v>
      </c>
      <c r="BH3252" s="24">
        <f t="shared" ca="1" si="4578"/>
        <v>0</v>
      </c>
      <c r="BI3252" s="24">
        <f t="shared" ca="1" si="4578"/>
        <v>0</v>
      </c>
      <c r="BJ3252" s="24">
        <f t="shared" ca="1" si="4578"/>
        <v>0</v>
      </c>
      <c r="BK3252" s="24">
        <f t="shared" ca="1" si="4578"/>
        <v>0</v>
      </c>
      <c r="BL3252" s="24">
        <f t="shared" ca="1" si="4578"/>
        <v>0</v>
      </c>
      <c r="BM3252" s="24">
        <f t="shared" ca="1" si="4578"/>
        <v>0</v>
      </c>
      <c r="BN3252" s="24">
        <f t="shared" ca="1" si="4578"/>
        <v>0</v>
      </c>
      <c r="BO3252" s="24">
        <f t="shared" ca="1" si="4578"/>
        <v>0</v>
      </c>
      <c r="BP3252" s="24">
        <f t="shared" ca="1" si="4578"/>
        <v>0</v>
      </c>
      <c r="BQ3252" s="24">
        <f t="shared" ca="1" si="4578"/>
        <v>0</v>
      </c>
      <c r="BR3252" s="24">
        <f t="shared" ca="1" si="4578"/>
        <v>0</v>
      </c>
      <c r="BS3252" s="24">
        <f t="shared" ca="1" si="4578"/>
        <v>0</v>
      </c>
      <c r="BT3252" s="24">
        <f t="shared" ca="1" si="4578"/>
        <v>0</v>
      </c>
      <c r="BU3252" s="24">
        <f t="shared" ca="1" si="4578"/>
        <v>0</v>
      </c>
      <c r="BV3252" s="24">
        <f t="shared" ca="1" si="4578"/>
        <v>0</v>
      </c>
      <c r="BW3252" s="24">
        <f t="shared" ca="1" si="4578"/>
        <v>0</v>
      </c>
      <c r="BX3252" s="24">
        <f t="shared" ca="1" si="4578"/>
        <v>0</v>
      </c>
      <c r="BY3252" s="24">
        <f t="shared" ca="1" si="4578"/>
        <v>0</v>
      </c>
      <c r="BZ3252" s="24">
        <f t="shared" ca="1" si="4578"/>
        <v>0</v>
      </c>
      <c r="CA3252" s="24">
        <f t="shared" ca="1" si="4578"/>
        <v>0</v>
      </c>
      <c r="CB3252" s="24">
        <f t="shared" ca="1" si="4578"/>
        <v>0</v>
      </c>
      <c r="CC3252" s="24">
        <f t="shared" ca="1" si="4578"/>
        <v>0</v>
      </c>
      <c r="CD3252" s="24">
        <f t="shared" ca="1" si="4578"/>
        <v>0</v>
      </c>
      <c r="CE3252" s="24">
        <f t="shared" ref="CE3252:CK3252" ca="1" si="4579">CE3244</f>
        <v>0</v>
      </c>
      <c r="CF3252" s="24">
        <f t="shared" ca="1" si="4579"/>
        <v>0</v>
      </c>
      <c r="CG3252" s="24">
        <f t="shared" ca="1" si="4579"/>
        <v>0</v>
      </c>
      <c r="CH3252" s="24">
        <f t="shared" ca="1" si="4579"/>
        <v>0</v>
      </c>
      <c r="CI3252" s="24">
        <f t="shared" ca="1" si="4579"/>
        <v>0</v>
      </c>
      <c r="CJ3252" s="24">
        <f t="shared" ca="1" si="4579"/>
        <v>0</v>
      </c>
      <c r="CK3252" s="24">
        <f t="shared" ca="1" si="4579"/>
        <v>0</v>
      </c>
      <c r="CL3252" s="24">
        <f t="shared" ref="CL3252" ca="1" si="4580">CL3244</f>
        <v>0</v>
      </c>
    </row>
    <row r="3253" spans="2:90" x14ac:dyDescent="0.4">
      <c r="B3253" s="123" t="s">
        <v>990</v>
      </c>
      <c r="D3253" t="s">
        <v>971</v>
      </c>
      <c r="E3253" s="8" t="str">
        <f t="shared" si="4493"/>
        <v>3253 GPLP-IS</v>
      </c>
      <c r="G3253" t="str">
        <f t="shared" si="4492"/>
        <v>3253 GPLP-IS</v>
      </c>
      <c r="J3253" s="443"/>
      <c r="K3253" s="443">
        <f t="shared" ca="1" si="4560"/>
        <v>-415793.15338002867</v>
      </c>
      <c r="L3253" s="443">
        <f t="shared" ca="1" si="4560"/>
        <v>-457650.93031065614</v>
      </c>
      <c r="M3253" s="443">
        <f t="shared" ca="1" si="4560"/>
        <v>-502679.48105403822</v>
      </c>
      <c r="N3253" s="443">
        <f t="shared" ca="1" si="4560"/>
        <v>-551092.49094138318</v>
      </c>
      <c r="O3253" s="443">
        <f t="shared" ca="1" si="4560"/>
        <v>-603117.15097725275</v>
      </c>
      <c r="P3253" s="443">
        <f t="shared" ca="1" si="4560"/>
        <v>-658994.97747175605</v>
      </c>
      <c r="R3253" s="24"/>
      <c r="S3253" s="443">
        <f t="shared" ref="S3253" ca="1" si="4581">SUM(S3249:S3252)</f>
        <v>-33862.533333333333</v>
      </c>
      <c r="T3253" s="443">
        <f t="shared" ref="T3253:AX3253" ca="1" si="4582">SUM(T3249:T3252)</f>
        <v>-34003.627222222225</v>
      </c>
      <c r="U3253" s="443">
        <f t="shared" ca="1" si="4582"/>
        <v>-34145.309002314818</v>
      </c>
      <c r="V3253" s="443">
        <f t="shared" ca="1" si="4582"/>
        <v>-34287.58112315779</v>
      </c>
      <c r="W3253" s="443">
        <f t="shared" ca="1" si="4582"/>
        <v>-34430.446044504286</v>
      </c>
      <c r="X3253" s="443">
        <f t="shared" ca="1" si="4582"/>
        <v>-34573.906236356386</v>
      </c>
      <c r="Y3253" s="443">
        <f t="shared" ca="1" si="4582"/>
        <v>-34717.964179007868</v>
      </c>
      <c r="Z3253" s="443">
        <f t="shared" ca="1" si="4582"/>
        <v>-34862.622363087066</v>
      </c>
      <c r="AA3253" s="443">
        <f t="shared" ca="1" si="4582"/>
        <v>-35007.883289599929</v>
      </c>
      <c r="AB3253" s="443">
        <f t="shared" ca="1" si="4582"/>
        <v>-35153.749469973263</v>
      </c>
      <c r="AC3253" s="443">
        <f t="shared" ca="1" si="4582"/>
        <v>-35300.223426098157</v>
      </c>
      <c r="AD3253" s="443">
        <f t="shared" ca="1" si="4582"/>
        <v>-35447.307690373564</v>
      </c>
      <c r="AE3253" s="443">
        <f t="shared" ca="1" si="4582"/>
        <v>-37271.464805750125</v>
      </c>
      <c r="AF3253" s="443">
        <f t="shared" ca="1" si="4582"/>
        <v>-37426.762575774083</v>
      </c>
      <c r="AG3253" s="443">
        <f t="shared" ca="1" si="4582"/>
        <v>-37582.707419839811</v>
      </c>
      <c r="AH3253" s="443">
        <f t="shared" ca="1" si="4582"/>
        <v>-37739.302034089145</v>
      </c>
      <c r="AI3253" s="443">
        <f t="shared" ca="1" si="4582"/>
        <v>-37896.549125897844</v>
      </c>
      <c r="AJ3253" s="443">
        <f t="shared" ca="1" si="4582"/>
        <v>-38054.451413922419</v>
      </c>
      <c r="AK3253" s="443">
        <f t="shared" ca="1" si="4582"/>
        <v>-38213.011628147098</v>
      </c>
      <c r="AL3253" s="443">
        <f t="shared" ca="1" si="4582"/>
        <v>-38372.232509931047</v>
      </c>
      <c r="AM3253" s="443">
        <f t="shared" ca="1" si="4582"/>
        <v>-38532.116812055756</v>
      </c>
      <c r="AN3253" s="443">
        <f t="shared" ca="1" si="4582"/>
        <v>-38692.667298772656</v>
      </c>
      <c r="AO3253" s="443">
        <f t="shared" ca="1" si="4582"/>
        <v>-38853.886745850876</v>
      </c>
      <c r="AP3253" s="443">
        <f t="shared" ca="1" si="4582"/>
        <v>-39015.777940625252</v>
      </c>
      <c r="AQ3253" s="443">
        <f t="shared" ca="1" si="4582"/>
        <v>-40938.626682044523</v>
      </c>
      <c r="AR3253" s="443">
        <f t="shared" ca="1" si="4582"/>
        <v>-41109.204293219707</v>
      </c>
      <c r="AS3253" s="443">
        <f t="shared" ca="1" si="4582"/>
        <v>-41280.49264444146</v>
      </c>
      <c r="AT3253" s="443">
        <f t="shared" ca="1" si="4582"/>
        <v>-41452.494697126625</v>
      </c>
      <c r="AU3253" s="443">
        <f t="shared" ca="1" si="4582"/>
        <v>-41625.213425031325</v>
      </c>
      <c r="AV3253" s="443">
        <f t="shared" ca="1" si="4582"/>
        <v>-41798.651814302284</v>
      </c>
      <c r="AW3253" s="443">
        <f t="shared" ca="1" si="4582"/>
        <v>-41972.812863528547</v>
      </c>
      <c r="AX3253" s="443">
        <f t="shared" ca="1" si="4582"/>
        <v>-42147.699583793248</v>
      </c>
      <c r="AY3253" s="443">
        <f t="shared" ref="AY3253:CD3253" ca="1" si="4583">SUM(AY3249:AY3252)</f>
        <v>-42323.31499872572</v>
      </c>
      <c r="AZ3253" s="443">
        <f t="shared" ca="1" si="4583"/>
        <v>-42499.662144553746</v>
      </c>
      <c r="BA3253" s="443">
        <f t="shared" ca="1" si="4583"/>
        <v>-42676.744070156048</v>
      </c>
      <c r="BB3253" s="443">
        <f t="shared" ca="1" si="4583"/>
        <v>-42854.563837115034</v>
      </c>
      <c r="BC3253" s="443">
        <f t="shared" ca="1" si="4583"/>
        <v>-44881.421669769683</v>
      </c>
      <c r="BD3253" s="443">
        <f t="shared" ca="1" si="4583"/>
        <v>-45068.427593393717</v>
      </c>
      <c r="BE3253" s="443">
        <f t="shared" ca="1" si="4583"/>
        <v>-45256.212708366191</v>
      </c>
      <c r="BF3253" s="443">
        <f t="shared" ca="1" si="4583"/>
        <v>-45444.780261317719</v>
      </c>
      <c r="BG3253" s="443">
        <f t="shared" ca="1" si="4583"/>
        <v>-45634.133512406544</v>
      </c>
      <c r="BH3253" s="443">
        <f t="shared" ca="1" si="4583"/>
        <v>-45824.275735374904</v>
      </c>
      <c r="BI3253" s="443">
        <f t="shared" ca="1" si="4583"/>
        <v>-46015.210217605636</v>
      </c>
      <c r="BJ3253" s="443">
        <f t="shared" ca="1" si="4583"/>
        <v>-46206.940260178992</v>
      </c>
      <c r="BK3253" s="443">
        <f t="shared" ca="1" si="4583"/>
        <v>-46399.469177929735</v>
      </c>
      <c r="BL3253" s="443">
        <f t="shared" ca="1" si="4583"/>
        <v>-46592.800299504444</v>
      </c>
      <c r="BM3253" s="443">
        <f t="shared" ca="1" si="4583"/>
        <v>-46786.936967419046</v>
      </c>
      <c r="BN3253" s="443">
        <f t="shared" ca="1" si="4583"/>
        <v>-46981.882538116624</v>
      </c>
      <c r="BO3253" s="443">
        <f t="shared" ca="1" si="4583"/>
        <v>-49118.352389525448</v>
      </c>
      <c r="BP3253" s="443">
        <f t="shared" ca="1" si="4583"/>
        <v>-49323.012191148475</v>
      </c>
      <c r="BQ3253" s="443">
        <f t="shared" ca="1" si="4583"/>
        <v>-49528.524741944922</v>
      </c>
      <c r="BR3253" s="443">
        <f t="shared" ca="1" si="4583"/>
        <v>-49734.893595036359</v>
      </c>
      <c r="BS3253" s="443">
        <f t="shared" ca="1" si="4583"/>
        <v>-49942.122318349015</v>
      </c>
      <c r="BT3253" s="443">
        <f t="shared" ca="1" si="4583"/>
        <v>-50150.214494675463</v>
      </c>
      <c r="BU3253" s="443">
        <f t="shared" ca="1" si="4583"/>
        <v>-50359.173721736617</v>
      </c>
      <c r="BV3253" s="443">
        <f t="shared" ca="1" si="4583"/>
        <v>-50569.003612243847</v>
      </c>
      <c r="BW3253" s="443">
        <f t="shared" ca="1" si="4583"/>
        <v>-50779.707793961534</v>
      </c>
      <c r="BX3253" s="443">
        <f t="shared" ca="1" si="4583"/>
        <v>-50991.289909769708</v>
      </c>
      <c r="BY3253" s="443">
        <f t="shared" ca="1" si="4583"/>
        <v>-51203.753617727081</v>
      </c>
      <c r="BZ3253" s="443">
        <f t="shared" ca="1" si="4583"/>
        <v>-51417.10259113428</v>
      </c>
      <c r="CA3253" s="443">
        <f t="shared" ca="1" si="4583"/>
        <v>-53669.088126472336</v>
      </c>
      <c r="CB3253" s="443">
        <f t="shared" ca="1" si="4583"/>
        <v>-53892.709326999306</v>
      </c>
      <c r="CC3253" s="443">
        <f t="shared" ca="1" si="4583"/>
        <v>-54117.262282528463</v>
      </c>
      <c r="CD3253" s="443">
        <f t="shared" ca="1" si="4583"/>
        <v>-54342.75087537233</v>
      </c>
      <c r="CE3253" s="443">
        <f t="shared" ref="CE3253:CK3253" ca="1" si="4584">SUM(CE3249:CE3252)</f>
        <v>-54569.179004019716</v>
      </c>
      <c r="CF3253" s="443">
        <f t="shared" ca="1" si="4584"/>
        <v>-54796.550583203134</v>
      </c>
      <c r="CG3253" s="443">
        <f t="shared" ca="1" si="4584"/>
        <v>-55024.869543966481</v>
      </c>
      <c r="CH3253" s="443">
        <f t="shared" ca="1" si="4584"/>
        <v>-55254.13983373301</v>
      </c>
      <c r="CI3253" s="443">
        <f t="shared" ca="1" si="4584"/>
        <v>-55484.365416373563</v>
      </c>
      <c r="CJ3253" s="443">
        <f t="shared" ca="1" si="4584"/>
        <v>-55715.550272275119</v>
      </c>
      <c r="CK3253" s="443">
        <f t="shared" ca="1" si="4584"/>
        <v>-55947.6983984096</v>
      </c>
      <c r="CL3253" s="443">
        <f t="shared" ref="CL3253" ca="1" si="4585">SUM(CL3249:CL3252)</f>
        <v>-56180.813808402971</v>
      </c>
    </row>
    <row r="3254" spans="2:90" x14ac:dyDescent="0.4">
      <c r="B3254" s="154"/>
      <c r="D3254" t="s">
        <v>971</v>
      </c>
      <c r="E3254" s="8" t="str">
        <f t="shared" si="4493"/>
        <v>3254 GPLP-IS</v>
      </c>
      <c r="G3254" t="str">
        <f t="shared" si="4492"/>
        <v>3254 GPLP-IS</v>
      </c>
      <c r="J3254" s="24"/>
      <c r="K3254" s="24"/>
      <c r="L3254" s="24"/>
      <c r="M3254" s="24"/>
      <c r="N3254" s="24"/>
      <c r="O3254" s="24"/>
      <c r="P3254" s="24"/>
      <c r="R3254" s="24"/>
      <c r="S3254" s="24"/>
      <c r="T3254" s="24"/>
      <c r="U3254" s="24"/>
      <c r="V3254" s="24"/>
      <c r="W3254" s="24"/>
      <c r="X3254" s="24"/>
      <c r="Y3254" s="24"/>
      <c r="Z3254" s="24"/>
      <c r="AA3254" s="24"/>
      <c r="AB3254" s="24"/>
      <c r="AC3254" s="24"/>
      <c r="AD3254" s="24"/>
      <c r="AE3254" s="24"/>
      <c r="AF3254" s="24"/>
      <c r="AG3254" s="24"/>
      <c r="AH3254" s="24"/>
      <c r="AI3254" s="24"/>
      <c r="AJ3254" s="24"/>
      <c r="AK3254" s="24"/>
      <c r="AL3254" s="24"/>
      <c r="AM3254" s="24"/>
      <c r="AN3254" s="24"/>
      <c r="AO3254" s="24"/>
      <c r="AP3254" s="24"/>
      <c r="AQ3254" s="24"/>
      <c r="AR3254" s="24"/>
      <c r="AS3254" s="24"/>
      <c r="AT3254" s="24"/>
      <c r="AU3254" s="24"/>
      <c r="AV3254" s="24"/>
      <c r="AW3254" s="24"/>
      <c r="AX3254" s="24"/>
      <c r="AY3254" s="24"/>
      <c r="AZ3254" s="24"/>
      <c r="BA3254" s="24"/>
      <c r="BB3254" s="24"/>
      <c r="BC3254" s="24"/>
      <c r="BD3254" s="24"/>
      <c r="BE3254" s="24"/>
      <c r="BF3254" s="24"/>
      <c r="BG3254" s="24"/>
      <c r="BH3254" s="24"/>
      <c r="BI3254" s="24"/>
      <c r="BJ3254" s="24"/>
      <c r="BK3254" s="24"/>
      <c r="BL3254" s="24"/>
      <c r="BM3254" s="24"/>
      <c r="BN3254" s="24"/>
      <c r="BO3254" s="24"/>
      <c r="BP3254" s="24"/>
      <c r="BQ3254" s="24"/>
      <c r="BR3254" s="24"/>
      <c r="BS3254" s="24"/>
      <c r="BT3254" s="24"/>
      <c r="BU3254" s="24"/>
      <c r="BV3254" s="24"/>
      <c r="BW3254" s="24"/>
      <c r="BX3254" s="24"/>
      <c r="BY3254" s="24"/>
      <c r="BZ3254" s="24"/>
      <c r="CA3254" s="24"/>
      <c r="CB3254" s="24"/>
      <c r="CC3254" s="24"/>
      <c r="CD3254" s="24"/>
      <c r="CE3254" s="24"/>
      <c r="CF3254" s="24"/>
      <c r="CG3254" s="24"/>
      <c r="CH3254" s="24"/>
      <c r="CI3254" s="24"/>
      <c r="CJ3254" s="24"/>
      <c r="CK3254" s="24"/>
      <c r="CL3254" s="24"/>
    </row>
    <row r="3255" spans="2:90" x14ac:dyDescent="0.4">
      <c r="B3255" s="124" t="s">
        <v>991</v>
      </c>
      <c r="D3255" t="s">
        <v>971</v>
      </c>
      <c r="E3255" s="8" t="str">
        <f t="shared" si="4493"/>
        <v>3255 GPLP-IS</v>
      </c>
      <c r="G3255" t="str">
        <f t="shared" si="4492"/>
        <v>3255 GPLP-IS</v>
      </c>
      <c r="H3255" s="259" t="e">
        <f ca="1">+(IRR(S3253:CK3253)+1)^12-1</f>
        <v>#NUM!</v>
      </c>
      <c r="J3255" s="24"/>
      <c r="K3255" s="24"/>
      <c r="L3255" s="24"/>
      <c r="M3255" s="24"/>
      <c r="N3255" s="24"/>
      <c r="O3255" s="24"/>
      <c r="P3255" s="24"/>
      <c r="R3255" s="24"/>
      <c r="S3255" s="24"/>
      <c r="T3255" s="24"/>
      <c r="U3255" s="24"/>
      <c r="V3255" s="24"/>
      <c r="W3255" s="24"/>
      <c r="X3255" s="24"/>
      <c r="Y3255" s="24"/>
      <c r="Z3255" s="24"/>
      <c r="AA3255" s="24"/>
      <c r="AB3255" s="24"/>
      <c r="AC3255" s="24"/>
      <c r="AD3255" s="24"/>
      <c r="AE3255" s="24"/>
      <c r="AF3255" s="24"/>
      <c r="AG3255" s="24"/>
      <c r="AH3255" s="24"/>
      <c r="AI3255" s="24"/>
      <c r="AJ3255" s="24"/>
      <c r="AK3255" s="24"/>
      <c r="AL3255" s="24"/>
      <c r="AM3255" s="24"/>
      <c r="AN3255" s="24"/>
      <c r="AO3255" s="24"/>
      <c r="AP3255" s="24"/>
      <c r="AQ3255" s="24"/>
      <c r="AR3255" s="24"/>
      <c r="AS3255" s="24"/>
      <c r="AT3255" s="24"/>
      <c r="AU3255" s="24"/>
      <c r="AV3255" s="24"/>
      <c r="AW3255" s="24"/>
      <c r="AX3255" s="24"/>
      <c r="AY3255" s="24"/>
      <c r="AZ3255" s="24"/>
      <c r="BA3255" s="24"/>
      <c r="BB3255" s="24"/>
      <c r="BC3255" s="24"/>
      <c r="BD3255" s="24"/>
      <c r="BE3255" s="24"/>
      <c r="BF3255" s="24"/>
      <c r="BG3255" s="24"/>
      <c r="BH3255" s="24"/>
      <c r="BI3255" s="24"/>
      <c r="BJ3255" s="24"/>
      <c r="BK3255" s="24"/>
      <c r="BL3255" s="24"/>
      <c r="BM3255" s="24"/>
      <c r="BN3255" s="24"/>
      <c r="BO3255" s="24"/>
      <c r="BP3255" s="24"/>
      <c r="BQ3255" s="24"/>
      <c r="BR3255" s="24"/>
      <c r="BS3255" s="24"/>
      <c r="BT3255" s="24"/>
      <c r="BU3255" s="24"/>
      <c r="BV3255" s="24"/>
      <c r="BW3255" s="24"/>
      <c r="BX3255" s="24"/>
      <c r="BY3255" s="24"/>
      <c r="BZ3255" s="24"/>
      <c r="CA3255" s="24"/>
      <c r="CB3255" s="24"/>
      <c r="CC3255" s="24"/>
      <c r="CD3255" s="24"/>
      <c r="CE3255" s="24"/>
      <c r="CF3255" s="24"/>
      <c r="CG3255" s="24"/>
      <c r="CH3255" s="24"/>
      <c r="CI3255" s="24"/>
      <c r="CJ3255" s="24"/>
      <c r="CK3255" s="24"/>
      <c r="CL3255" s="24"/>
    </row>
    <row r="3256" spans="2:90" x14ac:dyDescent="0.4">
      <c r="B3256" s="154"/>
      <c r="D3256" t="s">
        <v>971</v>
      </c>
      <c r="E3256" s="8" t="str">
        <f t="shared" si="4493"/>
        <v>3256 GPLP-IS</v>
      </c>
      <c r="G3256" t="str">
        <f t="shared" si="4492"/>
        <v>3256 GPLP-IS</v>
      </c>
      <c r="J3256" s="24"/>
      <c r="K3256" s="24"/>
      <c r="L3256" s="24"/>
      <c r="M3256" s="24"/>
      <c r="N3256" s="24"/>
      <c r="O3256" s="24"/>
      <c r="P3256" s="24"/>
      <c r="R3256" s="24"/>
      <c r="S3256" s="24"/>
      <c r="T3256" s="24"/>
      <c r="U3256" s="24"/>
      <c r="V3256" s="24"/>
      <c r="W3256" s="24"/>
      <c r="X3256" s="24"/>
      <c r="Y3256" s="24"/>
      <c r="Z3256" s="24"/>
      <c r="AA3256" s="24"/>
      <c r="AB3256" s="24"/>
      <c r="AC3256" s="24"/>
      <c r="AD3256" s="24"/>
      <c r="AE3256" s="24"/>
      <c r="AF3256" s="24"/>
      <c r="AG3256" s="24"/>
      <c r="AH3256" s="24"/>
      <c r="AI3256" s="24"/>
      <c r="AJ3256" s="24"/>
      <c r="AK3256" s="24"/>
      <c r="AL3256" s="24"/>
      <c r="AM3256" s="24"/>
      <c r="AN3256" s="24"/>
      <c r="AO3256" s="24"/>
      <c r="AP3256" s="24"/>
      <c r="AQ3256" s="24"/>
      <c r="AR3256" s="24"/>
      <c r="AS3256" s="24"/>
      <c r="AT3256" s="24"/>
      <c r="AU3256" s="24"/>
      <c r="AV3256" s="24"/>
      <c r="AW3256" s="24"/>
      <c r="AX3256" s="24"/>
      <c r="AY3256" s="24"/>
      <c r="AZ3256" s="24"/>
      <c r="BA3256" s="24"/>
      <c r="BB3256" s="24"/>
      <c r="BC3256" s="24"/>
      <c r="BD3256" s="24"/>
      <c r="BE3256" s="24"/>
      <c r="BF3256" s="24"/>
      <c r="BG3256" s="24"/>
      <c r="BH3256" s="24"/>
      <c r="BI3256" s="24"/>
      <c r="BJ3256" s="24"/>
      <c r="BK3256" s="24"/>
      <c r="BL3256" s="24"/>
      <c r="BM3256" s="24"/>
      <c r="BN3256" s="24"/>
      <c r="BO3256" s="24"/>
      <c r="BP3256" s="24"/>
      <c r="BQ3256" s="24"/>
      <c r="BR3256" s="24"/>
      <c r="BS3256" s="24"/>
      <c r="BT3256" s="24"/>
      <c r="BU3256" s="24"/>
      <c r="BV3256" s="24"/>
      <c r="BW3256" s="24"/>
      <c r="BX3256" s="24"/>
      <c r="BY3256" s="24"/>
      <c r="BZ3256" s="24"/>
      <c r="CA3256" s="24"/>
      <c r="CB3256" s="24"/>
      <c r="CC3256" s="24"/>
      <c r="CD3256" s="24"/>
      <c r="CE3256" s="24"/>
      <c r="CF3256" s="24"/>
      <c r="CG3256" s="24"/>
      <c r="CH3256" s="24"/>
      <c r="CI3256" s="24"/>
      <c r="CJ3256" s="24"/>
      <c r="CK3256" s="24"/>
      <c r="CL3256" s="24"/>
    </row>
    <row r="3257" spans="2:90" x14ac:dyDescent="0.4">
      <c r="B3257" s="95" t="s">
        <v>992</v>
      </c>
      <c r="D3257" t="s">
        <v>971</v>
      </c>
      <c r="E3257" s="8" t="str">
        <f t="shared" si="4493"/>
        <v>3257 GPLP-IS</v>
      </c>
      <c r="G3257" t="str">
        <f t="shared" si="4492"/>
        <v>3257 GPLP-IS</v>
      </c>
      <c r="J3257" s="24"/>
      <c r="K3257" s="24">
        <f t="shared" ref="K3257:P3260" si="4586">SUMIF($3:$3,K$2,3257:3257)</f>
        <v>0</v>
      </c>
      <c r="L3257" s="24">
        <f t="shared" si="4586"/>
        <v>0</v>
      </c>
      <c r="M3257" s="24">
        <f t="shared" si="4586"/>
        <v>0</v>
      </c>
      <c r="N3257" s="24">
        <f t="shared" si="4586"/>
        <v>0</v>
      </c>
      <c r="O3257" s="24">
        <f t="shared" si="4586"/>
        <v>0</v>
      </c>
      <c r="P3257" s="24">
        <f t="shared" si="4586"/>
        <v>0</v>
      </c>
      <c r="R3257" s="24"/>
      <c r="S3257" s="77"/>
      <c r="T3257" s="77"/>
      <c r="U3257" s="77"/>
      <c r="V3257" s="77"/>
      <c r="W3257" s="77"/>
      <c r="X3257" s="77"/>
      <c r="Y3257" s="77"/>
      <c r="Z3257" s="77"/>
      <c r="AA3257" s="77"/>
      <c r="AB3257" s="77"/>
      <c r="AC3257" s="77"/>
      <c r="AD3257" s="77"/>
      <c r="AE3257" s="77"/>
      <c r="AF3257" s="77"/>
      <c r="AG3257" s="77"/>
      <c r="AH3257" s="77"/>
      <c r="AI3257" s="77"/>
      <c r="AJ3257" s="77"/>
      <c r="AK3257" s="77"/>
      <c r="AL3257" s="77"/>
      <c r="AM3257" s="77"/>
      <c r="AN3257" s="77"/>
      <c r="AO3257" s="77"/>
      <c r="AP3257" s="77"/>
      <c r="AQ3257" s="77"/>
      <c r="AR3257" s="77"/>
      <c r="AS3257" s="77"/>
      <c r="AT3257" s="77"/>
      <c r="AU3257" s="77"/>
      <c r="AV3257" s="77"/>
      <c r="AW3257" s="77"/>
      <c r="AX3257" s="77"/>
      <c r="AY3257" s="77"/>
      <c r="AZ3257" s="77"/>
      <c r="BA3257" s="77"/>
      <c r="BB3257" s="77"/>
      <c r="BC3257" s="77"/>
      <c r="BD3257" s="77"/>
      <c r="BE3257" s="77"/>
      <c r="BF3257" s="77"/>
      <c r="BG3257" s="77"/>
      <c r="BH3257" s="77"/>
      <c r="BI3257" s="77"/>
      <c r="BJ3257" s="77"/>
      <c r="BK3257" s="77"/>
      <c r="BL3257" s="77"/>
      <c r="BM3257" s="77"/>
      <c r="BN3257" s="77"/>
      <c r="BO3257" s="77"/>
      <c r="BP3257" s="77"/>
      <c r="BQ3257" s="77"/>
      <c r="BR3257" s="77"/>
      <c r="BS3257" s="77"/>
      <c r="BT3257" s="77"/>
      <c r="BU3257" s="77"/>
      <c r="BV3257" s="77"/>
      <c r="BW3257" s="77"/>
      <c r="BX3257" s="77"/>
      <c r="BY3257" s="77"/>
      <c r="BZ3257" s="77"/>
      <c r="CA3257" s="77"/>
      <c r="CB3257" s="77"/>
      <c r="CC3257" s="77"/>
      <c r="CD3257" s="77"/>
      <c r="CE3257" s="77"/>
      <c r="CF3257" s="77"/>
      <c r="CG3257" s="77"/>
      <c r="CH3257" s="77"/>
      <c r="CI3257" s="77"/>
      <c r="CJ3257" s="77"/>
      <c r="CK3257" s="77"/>
      <c r="CL3257" s="77"/>
    </row>
    <row r="3258" spans="2:90" x14ac:dyDescent="0.4">
      <c r="B3258" s="154" t="s">
        <v>993</v>
      </c>
      <c r="D3258" t="s">
        <v>971</v>
      </c>
      <c r="E3258" s="8" t="str">
        <f t="shared" si="4493"/>
        <v>3258 GPLP-IS</v>
      </c>
      <c r="G3258" t="str">
        <f t="shared" si="4492"/>
        <v>3258 GPLP-IS</v>
      </c>
      <c r="J3258" s="24"/>
      <c r="K3258" s="24">
        <f t="shared" ca="1" si="4586"/>
        <v>9442.7533800286874</v>
      </c>
      <c r="L3258" s="24">
        <f t="shared" ca="1" si="4586"/>
        <v>31183.010310656045</v>
      </c>
      <c r="M3258" s="24">
        <f t="shared" ca="1" si="4586"/>
        <v>55088.16505403824</v>
      </c>
      <c r="N3258" s="24">
        <f t="shared" ca="1" si="4586"/>
        <v>81321.609141383233</v>
      </c>
      <c r="O3258" s="24">
        <f t="shared" ca="1" si="4586"/>
        <v>110057.72508725268</v>
      </c>
      <c r="P3258" s="24">
        <f t="shared" ca="1" si="4586"/>
        <v>141482.58028725599</v>
      </c>
      <c r="R3258" s="24"/>
      <c r="S3258" s="24">
        <f t="shared" ref="S3258" si="4587">-+S3225</f>
        <v>0</v>
      </c>
      <c r="T3258" s="24">
        <f t="shared" ref="T3258:AX3258" ca="1" si="4588">-+T3225</f>
        <v>141.0938888888889</v>
      </c>
      <c r="U3258" s="24">
        <f t="shared" ca="1" si="4588"/>
        <v>282.77566898148149</v>
      </c>
      <c r="V3258" s="24">
        <f t="shared" ca="1" si="4588"/>
        <v>425.04778982445993</v>
      </c>
      <c r="W3258" s="24">
        <f t="shared" ca="1" si="4588"/>
        <v>567.91271117095073</v>
      </c>
      <c r="X3258" s="24">
        <f t="shared" ca="1" si="4588"/>
        <v>711.372903023052</v>
      </c>
      <c r="Y3258" s="24">
        <f t="shared" ca="1" si="4588"/>
        <v>855.43084567453695</v>
      </c>
      <c r="Z3258" s="24">
        <f t="shared" ca="1" si="4588"/>
        <v>1000.0890297537363</v>
      </c>
      <c r="AA3258" s="24">
        <f t="shared" ca="1" si="4588"/>
        <v>1145.3499562665991</v>
      </c>
      <c r="AB3258" s="24">
        <f t="shared" ca="1" si="4588"/>
        <v>1291.2161366399321</v>
      </c>
      <c r="AC3258" s="24">
        <f t="shared" ca="1" si="4588"/>
        <v>1437.6900927648205</v>
      </c>
      <c r="AD3258" s="24">
        <f t="shared" ca="1" si="4588"/>
        <v>1584.7743570402297</v>
      </c>
      <c r="AE3258" s="24">
        <f t="shared" ca="1" si="4588"/>
        <v>1732.4714724167861</v>
      </c>
      <c r="AF3258" s="24">
        <f t="shared" ca="1" si="4588"/>
        <v>1887.7692424407451</v>
      </c>
      <c r="AG3258" s="24">
        <f t="shared" ca="1" si="4588"/>
        <v>2043.7140865064705</v>
      </c>
      <c r="AH3258" s="24">
        <f t="shared" ca="1" si="4588"/>
        <v>2200.3087007558033</v>
      </c>
      <c r="AI3258" s="24">
        <f t="shared" ca="1" si="4588"/>
        <v>2357.555792564508</v>
      </c>
      <c r="AJ3258" s="24">
        <f t="shared" ca="1" si="4588"/>
        <v>2515.4580805890823</v>
      </c>
      <c r="AK3258" s="24">
        <f t="shared" ca="1" si="4588"/>
        <v>2674.0182948137585</v>
      </c>
      <c r="AL3258" s="24">
        <f t="shared" ca="1" si="4588"/>
        <v>2833.239176597705</v>
      </c>
      <c r="AM3258" s="24">
        <f t="shared" ca="1" si="4588"/>
        <v>2993.123478722418</v>
      </c>
      <c r="AN3258" s="24">
        <f t="shared" ca="1" si="4588"/>
        <v>3153.6739654393168</v>
      </c>
      <c r="AO3258" s="24">
        <f t="shared" ca="1" si="4588"/>
        <v>3314.8934125175365</v>
      </c>
      <c r="AP3258" s="24">
        <f t="shared" ca="1" si="4588"/>
        <v>3476.7846072919151</v>
      </c>
      <c r="AQ3258" s="24">
        <f t="shared" ca="1" si="4588"/>
        <v>3639.3503487111866</v>
      </c>
      <c r="AR3258" s="24">
        <f t="shared" ca="1" si="4588"/>
        <v>3809.9279598863723</v>
      </c>
      <c r="AS3258" s="24">
        <f t="shared" ca="1" si="4588"/>
        <v>3981.2163111081209</v>
      </c>
      <c r="AT3258" s="24">
        <f t="shared" ca="1" si="4588"/>
        <v>4153.2183637932931</v>
      </c>
      <c r="AU3258" s="24">
        <f t="shared" ca="1" si="4588"/>
        <v>4325.9370916979879</v>
      </c>
      <c r="AV3258" s="24">
        <f t="shared" ca="1" si="4588"/>
        <v>4499.3754809689517</v>
      </c>
      <c r="AW3258" s="24">
        <f t="shared" ca="1" si="4588"/>
        <v>4673.5365301952106</v>
      </c>
      <c r="AX3258" s="24">
        <f t="shared" ca="1" si="4588"/>
        <v>4848.4232504599131</v>
      </c>
      <c r="AY3258" s="24">
        <f t="shared" ref="AY3258:CD3258" ca="1" si="4589">-+AY3225</f>
        <v>5024.0386653923852</v>
      </c>
      <c r="AZ3258" s="24">
        <f t="shared" ca="1" si="4589"/>
        <v>5200.385811220408</v>
      </c>
      <c r="BA3258" s="24">
        <f t="shared" ca="1" si="4589"/>
        <v>5377.4677368227158</v>
      </c>
      <c r="BB3258" s="24">
        <f t="shared" ca="1" si="4589"/>
        <v>5555.2875037816993</v>
      </c>
      <c r="BC3258" s="24">
        <f t="shared" ca="1" si="4589"/>
        <v>5733.8481864363457</v>
      </c>
      <c r="BD3258" s="24">
        <f t="shared" ca="1" si="4589"/>
        <v>5920.8541100603861</v>
      </c>
      <c r="BE3258" s="24">
        <f t="shared" ca="1" si="4589"/>
        <v>6108.6392250328599</v>
      </c>
      <c r="BF3258" s="24">
        <f t="shared" ca="1" si="4589"/>
        <v>6297.2067779843856</v>
      </c>
      <c r="BG3258" s="24">
        <f t="shared" ca="1" si="4589"/>
        <v>6486.56002907321</v>
      </c>
      <c r="BH3258" s="24">
        <f t="shared" ca="1" si="4589"/>
        <v>6676.7022520415703</v>
      </c>
      <c r="BI3258" s="24">
        <f t="shared" ca="1" si="4589"/>
        <v>6867.6367342722997</v>
      </c>
      <c r="BJ3258" s="24">
        <f t="shared" ca="1" si="4589"/>
        <v>7059.3667768456553</v>
      </c>
      <c r="BK3258" s="24">
        <f t="shared" ca="1" si="4589"/>
        <v>7251.8956945964019</v>
      </c>
      <c r="BL3258" s="24">
        <f t="shared" ca="1" si="4589"/>
        <v>7445.2268161711099</v>
      </c>
      <c r="BM3258" s="24">
        <f t="shared" ca="1" si="4589"/>
        <v>7639.3634840857121</v>
      </c>
      <c r="BN3258" s="24">
        <f t="shared" ca="1" si="4589"/>
        <v>7834.3090547832908</v>
      </c>
      <c r="BO3258" s="24">
        <f t="shared" ca="1" si="4589"/>
        <v>8030.0668986921091</v>
      </c>
      <c r="BP3258" s="24">
        <f t="shared" ca="1" si="4589"/>
        <v>8234.7267003151319</v>
      </c>
      <c r="BQ3258" s="24">
        <f t="shared" ca="1" si="4589"/>
        <v>8440.239251111585</v>
      </c>
      <c r="BR3258" s="24">
        <f t="shared" ca="1" si="4589"/>
        <v>8646.6081042030219</v>
      </c>
      <c r="BS3258" s="24">
        <f t="shared" ca="1" si="4589"/>
        <v>8853.8368275156736</v>
      </c>
      <c r="BT3258" s="24">
        <f t="shared" ca="1" si="4589"/>
        <v>9061.9290038421259</v>
      </c>
      <c r="BU3258" s="24">
        <f t="shared" ca="1" si="4589"/>
        <v>9270.8882309032742</v>
      </c>
      <c r="BV3258" s="24">
        <f t="shared" ca="1" si="4589"/>
        <v>9480.7181214105112</v>
      </c>
      <c r="BW3258" s="24">
        <f t="shared" ca="1" si="4589"/>
        <v>9691.4223031281945</v>
      </c>
      <c r="BX3258" s="24">
        <f t="shared" ca="1" si="4589"/>
        <v>9903.0044189363689</v>
      </c>
      <c r="BY3258" s="24">
        <f t="shared" ca="1" si="4589"/>
        <v>10115.468126893742</v>
      </c>
      <c r="BZ3258" s="24">
        <f t="shared" ca="1" si="4589"/>
        <v>10328.817100300939</v>
      </c>
      <c r="CA3258" s="24">
        <f t="shared" ca="1" si="4589"/>
        <v>10543.055027763998</v>
      </c>
      <c r="CB3258" s="24">
        <f t="shared" ca="1" si="4589"/>
        <v>10766.676228290966</v>
      </c>
      <c r="CC3258" s="24">
        <f t="shared" ca="1" si="4589"/>
        <v>10991.229183820129</v>
      </c>
      <c r="CD3258" s="24">
        <f t="shared" ca="1" si="4589"/>
        <v>11216.717776663996</v>
      </c>
      <c r="CE3258" s="24">
        <f t="shared" ref="CE3258:CK3258" ca="1" si="4590">-+CE3225</f>
        <v>11443.145905311381</v>
      </c>
      <c r="CF3258" s="24">
        <f t="shared" ca="1" si="4590"/>
        <v>11670.517484494798</v>
      </c>
      <c r="CG3258" s="24">
        <f t="shared" ca="1" si="4590"/>
        <v>11898.836445258145</v>
      </c>
      <c r="CH3258" s="24">
        <f t="shared" ca="1" si="4590"/>
        <v>12128.106735024672</v>
      </c>
      <c r="CI3258" s="24">
        <f t="shared" ca="1" si="4590"/>
        <v>12358.332317665227</v>
      </c>
      <c r="CJ3258" s="24">
        <f t="shared" ca="1" si="4590"/>
        <v>12589.517173566783</v>
      </c>
      <c r="CK3258" s="24">
        <f t="shared" ca="1" si="4590"/>
        <v>12821.665299701262</v>
      </c>
      <c r="CL3258" s="24">
        <f t="shared" ref="CL3258" ca="1" si="4591">-+CL3225</f>
        <v>13054.780709694634</v>
      </c>
    </row>
    <row r="3259" spans="2:90" x14ac:dyDescent="0.4">
      <c r="B3259" s="154" t="s">
        <v>994</v>
      </c>
      <c r="D3259" t="s">
        <v>971</v>
      </c>
      <c r="E3259" s="8" t="str">
        <f t="shared" si="4493"/>
        <v>3259 GPLP-IS</v>
      </c>
      <c r="G3259" t="str">
        <f t="shared" si="4492"/>
        <v>3259 GPLP-IS</v>
      </c>
      <c r="J3259" s="24"/>
      <c r="K3259" s="24">
        <f t="shared" ca="1" si="4586"/>
        <v>0</v>
      </c>
      <c r="L3259" s="24">
        <f t="shared" ca="1" si="4586"/>
        <v>0</v>
      </c>
      <c r="M3259" s="24">
        <f t="shared" ca="1" si="4586"/>
        <v>0</v>
      </c>
      <c r="N3259" s="24">
        <f t="shared" ca="1" si="4586"/>
        <v>0</v>
      </c>
      <c r="O3259" s="24">
        <f t="shared" ca="1" si="4586"/>
        <v>0</v>
      </c>
      <c r="P3259" s="24">
        <f t="shared" ca="1" si="4586"/>
        <v>0</v>
      </c>
      <c r="R3259" s="24"/>
      <c r="S3259" s="24">
        <f t="shared" ref="S3259" ca="1" si="4592">+S3245</f>
        <v>0</v>
      </c>
      <c r="T3259" s="24">
        <f t="shared" ref="T3259:AX3259" ca="1" si="4593">+T3245</f>
        <v>0</v>
      </c>
      <c r="U3259" s="24">
        <f t="shared" ca="1" si="4593"/>
        <v>0</v>
      </c>
      <c r="V3259" s="24">
        <f t="shared" ca="1" si="4593"/>
        <v>0</v>
      </c>
      <c r="W3259" s="24">
        <f t="shared" ca="1" si="4593"/>
        <v>0</v>
      </c>
      <c r="X3259" s="24">
        <f t="shared" ca="1" si="4593"/>
        <v>0</v>
      </c>
      <c r="Y3259" s="24">
        <f t="shared" ca="1" si="4593"/>
        <v>0</v>
      </c>
      <c r="Z3259" s="24">
        <f t="shared" ca="1" si="4593"/>
        <v>0</v>
      </c>
      <c r="AA3259" s="24">
        <f t="shared" ca="1" si="4593"/>
        <v>0</v>
      </c>
      <c r="AB3259" s="24">
        <f t="shared" ca="1" si="4593"/>
        <v>0</v>
      </c>
      <c r="AC3259" s="24">
        <f t="shared" ca="1" si="4593"/>
        <v>0</v>
      </c>
      <c r="AD3259" s="24">
        <f t="shared" ca="1" si="4593"/>
        <v>0</v>
      </c>
      <c r="AE3259" s="24">
        <f t="shared" ca="1" si="4593"/>
        <v>0</v>
      </c>
      <c r="AF3259" s="24">
        <f t="shared" ca="1" si="4593"/>
        <v>0</v>
      </c>
      <c r="AG3259" s="24">
        <f t="shared" ca="1" si="4593"/>
        <v>0</v>
      </c>
      <c r="AH3259" s="24">
        <f t="shared" ca="1" si="4593"/>
        <v>0</v>
      </c>
      <c r="AI3259" s="24">
        <f t="shared" ca="1" si="4593"/>
        <v>0</v>
      </c>
      <c r="AJ3259" s="24">
        <f t="shared" ca="1" si="4593"/>
        <v>0</v>
      </c>
      <c r="AK3259" s="24">
        <f t="shared" ca="1" si="4593"/>
        <v>0</v>
      </c>
      <c r="AL3259" s="24">
        <f t="shared" ca="1" si="4593"/>
        <v>0</v>
      </c>
      <c r="AM3259" s="24">
        <f t="shared" ca="1" si="4593"/>
        <v>0</v>
      </c>
      <c r="AN3259" s="24">
        <f t="shared" ca="1" si="4593"/>
        <v>0</v>
      </c>
      <c r="AO3259" s="24">
        <f t="shared" ca="1" si="4593"/>
        <v>0</v>
      </c>
      <c r="AP3259" s="24">
        <f t="shared" ca="1" si="4593"/>
        <v>0</v>
      </c>
      <c r="AQ3259" s="24">
        <f t="shared" ca="1" si="4593"/>
        <v>0</v>
      </c>
      <c r="AR3259" s="24">
        <f t="shared" ca="1" si="4593"/>
        <v>0</v>
      </c>
      <c r="AS3259" s="24">
        <f t="shared" ca="1" si="4593"/>
        <v>0</v>
      </c>
      <c r="AT3259" s="24">
        <f t="shared" ca="1" si="4593"/>
        <v>0</v>
      </c>
      <c r="AU3259" s="24">
        <f t="shared" ca="1" si="4593"/>
        <v>0</v>
      </c>
      <c r="AV3259" s="24">
        <f t="shared" ca="1" si="4593"/>
        <v>0</v>
      </c>
      <c r="AW3259" s="24">
        <f t="shared" ca="1" si="4593"/>
        <v>0</v>
      </c>
      <c r="AX3259" s="24">
        <f t="shared" ca="1" si="4593"/>
        <v>0</v>
      </c>
      <c r="AY3259" s="24">
        <f t="shared" ref="AY3259:CD3259" ca="1" si="4594">+AY3245</f>
        <v>0</v>
      </c>
      <c r="AZ3259" s="24">
        <f t="shared" ca="1" si="4594"/>
        <v>0</v>
      </c>
      <c r="BA3259" s="24">
        <f t="shared" ca="1" si="4594"/>
        <v>0</v>
      </c>
      <c r="BB3259" s="24">
        <f t="shared" ca="1" si="4594"/>
        <v>0</v>
      </c>
      <c r="BC3259" s="24">
        <f t="shared" ca="1" si="4594"/>
        <v>0</v>
      </c>
      <c r="BD3259" s="24">
        <f t="shared" ca="1" si="4594"/>
        <v>0</v>
      </c>
      <c r="BE3259" s="24">
        <f t="shared" ca="1" si="4594"/>
        <v>0</v>
      </c>
      <c r="BF3259" s="24">
        <f t="shared" ca="1" si="4594"/>
        <v>0</v>
      </c>
      <c r="BG3259" s="24">
        <f t="shared" ca="1" si="4594"/>
        <v>0</v>
      </c>
      <c r="BH3259" s="24">
        <f t="shared" ca="1" si="4594"/>
        <v>0</v>
      </c>
      <c r="BI3259" s="24">
        <f t="shared" ca="1" si="4594"/>
        <v>0</v>
      </c>
      <c r="BJ3259" s="24">
        <f t="shared" ca="1" si="4594"/>
        <v>0</v>
      </c>
      <c r="BK3259" s="24">
        <f t="shared" ca="1" si="4594"/>
        <v>0</v>
      </c>
      <c r="BL3259" s="24">
        <f t="shared" ca="1" si="4594"/>
        <v>0</v>
      </c>
      <c r="BM3259" s="24">
        <f t="shared" ca="1" si="4594"/>
        <v>0</v>
      </c>
      <c r="BN3259" s="24">
        <f t="shared" ca="1" si="4594"/>
        <v>0</v>
      </c>
      <c r="BO3259" s="24">
        <f t="shared" ca="1" si="4594"/>
        <v>0</v>
      </c>
      <c r="BP3259" s="24">
        <f t="shared" ca="1" si="4594"/>
        <v>0</v>
      </c>
      <c r="BQ3259" s="24">
        <f t="shared" ca="1" si="4594"/>
        <v>0</v>
      </c>
      <c r="BR3259" s="24">
        <f t="shared" ca="1" si="4594"/>
        <v>0</v>
      </c>
      <c r="BS3259" s="24">
        <f t="shared" ca="1" si="4594"/>
        <v>0</v>
      </c>
      <c r="BT3259" s="24">
        <f t="shared" ca="1" si="4594"/>
        <v>0</v>
      </c>
      <c r="BU3259" s="24">
        <f t="shared" ca="1" si="4594"/>
        <v>0</v>
      </c>
      <c r="BV3259" s="24">
        <f t="shared" ca="1" si="4594"/>
        <v>0</v>
      </c>
      <c r="BW3259" s="24">
        <f t="shared" ca="1" si="4594"/>
        <v>0</v>
      </c>
      <c r="BX3259" s="24">
        <f t="shared" ca="1" si="4594"/>
        <v>0</v>
      </c>
      <c r="BY3259" s="24">
        <f t="shared" ca="1" si="4594"/>
        <v>0</v>
      </c>
      <c r="BZ3259" s="24">
        <f t="shared" ca="1" si="4594"/>
        <v>0</v>
      </c>
      <c r="CA3259" s="24">
        <f t="shared" ca="1" si="4594"/>
        <v>0</v>
      </c>
      <c r="CB3259" s="24">
        <f t="shared" ca="1" si="4594"/>
        <v>0</v>
      </c>
      <c r="CC3259" s="24">
        <f t="shared" ca="1" si="4594"/>
        <v>0</v>
      </c>
      <c r="CD3259" s="24">
        <f t="shared" ca="1" si="4594"/>
        <v>0</v>
      </c>
      <c r="CE3259" s="24">
        <f t="shared" ref="CE3259:CK3259" ca="1" si="4595">+CE3245</f>
        <v>0</v>
      </c>
      <c r="CF3259" s="24">
        <f t="shared" ca="1" si="4595"/>
        <v>0</v>
      </c>
      <c r="CG3259" s="24">
        <f t="shared" ca="1" si="4595"/>
        <v>0</v>
      </c>
      <c r="CH3259" s="24">
        <f t="shared" ca="1" si="4595"/>
        <v>0</v>
      </c>
      <c r="CI3259" s="24">
        <f t="shared" ca="1" si="4595"/>
        <v>0</v>
      </c>
      <c r="CJ3259" s="24">
        <f t="shared" ca="1" si="4595"/>
        <v>0</v>
      </c>
      <c r="CK3259" s="24">
        <f t="shared" ca="1" si="4595"/>
        <v>0</v>
      </c>
      <c r="CL3259" s="24">
        <f t="shared" ref="CL3259" ca="1" si="4596">+CL3245</f>
        <v>0</v>
      </c>
    </row>
    <row r="3260" spans="2:90" x14ac:dyDescent="0.4">
      <c r="B3260" s="123" t="s">
        <v>995</v>
      </c>
      <c r="D3260" t="s">
        <v>971</v>
      </c>
      <c r="E3260" s="8" t="str">
        <f t="shared" si="4493"/>
        <v>3260 GPLP-IS</v>
      </c>
      <c r="G3260" t="str">
        <f t="shared" si="4492"/>
        <v>3260 GPLP-IS</v>
      </c>
      <c r="J3260" s="443"/>
      <c r="K3260" s="443">
        <f t="shared" ca="1" si="4586"/>
        <v>9442.7533800286874</v>
      </c>
      <c r="L3260" s="443">
        <f t="shared" ca="1" si="4586"/>
        <v>31183.010310656045</v>
      </c>
      <c r="M3260" s="443">
        <f t="shared" ca="1" si="4586"/>
        <v>55088.16505403824</v>
      </c>
      <c r="N3260" s="443">
        <f t="shared" ca="1" si="4586"/>
        <v>81321.609141383233</v>
      </c>
      <c r="O3260" s="443">
        <f t="shared" ca="1" si="4586"/>
        <v>110057.72508725268</v>
      </c>
      <c r="P3260" s="443">
        <f t="shared" ca="1" si="4586"/>
        <v>141482.58028725599</v>
      </c>
      <c r="R3260" s="24"/>
      <c r="S3260" s="443">
        <f t="shared" ref="S3260" ca="1" si="4597">SUM(S3258:S3259)</f>
        <v>0</v>
      </c>
      <c r="T3260" s="443">
        <f t="shared" ref="T3260:AX3260" ca="1" si="4598">SUM(T3258:T3259)</f>
        <v>141.0938888888889</v>
      </c>
      <c r="U3260" s="443">
        <f t="shared" ca="1" si="4598"/>
        <v>282.77566898148149</v>
      </c>
      <c r="V3260" s="443">
        <f t="shared" ca="1" si="4598"/>
        <v>425.04778982445993</v>
      </c>
      <c r="W3260" s="443">
        <f t="shared" ca="1" si="4598"/>
        <v>567.91271117095073</v>
      </c>
      <c r="X3260" s="443">
        <f t="shared" ca="1" si="4598"/>
        <v>711.372903023052</v>
      </c>
      <c r="Y3260" s="443">
        <f t="shared" ca="1" si="4598"/>
        <v>855.43084567453695</v>
      </c>
      <c r="Z3260" s="443">
        <f t="shared" ca="1" si="4598"/>
        <v>1000.0890297537363</v>
      </c>
      <c r="AA3260" s="443">
        <f t="shared" ca="1" si="4598"/>
        <v>1145.3499562665991</v>
      </c>
      <c r="AB3260" s="443">
        <f t="shared" ca="1" si="4598"/>
        <v>1291.2161366399321</v>
      </c>
      <c r="AC3260" s="443">
        <f t="shared" ca="1" si="4598"/>
        <v>1437.6900927648205</v>
      </c>
      <c r="AD3260" s="443">
        <f t="shared" ca="1" si="4598"/>
        <v>1584.7743570402297</v>
      </c>
      <c r="AE3260" s="443">
        <f t="shared" ca="1" si="4598"/>
        <v>1732.4714724167861</v>
      </c>
      <c r="AF3260" s="443">
        <f t="shared" ca="1" si="4598"/>
        <v>1887.7692424407451</v>
      </c>
      <c r="AG3260" s="443">
        <f t="shared" ca="1" si="4598"/>
        <v>2043.7140865064705</v>
      </c>
      <c r="AH3260" s="443">
        <f t="shared" ca="1" si="4598"/>
        <v>2200.3087007558033</v>
      </c>
      <c r="AI3260" s="443">
        <f t="shared" ca="1" si="4598"/>
        <v>2357.555792564508</v>
      </c>
      <c r="AJ3260" s="443">
        <f t="shared" ca="1" si="4598"/>
        <v>2515.4580805890823</v>
      </c>
      <c r="AK3260" s="443">
        <f t="shared" ca="1" si="4598"/>
        <v>2674.0182948137585</v>
      </c>
      <c r="AL3260" s="443">
        <f t="shared" ca="1" si="4598"/>
        <v>2833.239176597705</v>
      </c>
      <c r="AM3260" s="443">
        <f t="shared" ca="1" si="4598"/>
        <v>2993.123478722418</v>
      </c>
      <c r="AN3260" s="443">
        <f t="shared" ca="1" si="4598"/>
        <v>3153.6739654393168</v>
      </c>
      <c r="AO3260" s="443">
        <f t="shared" ca="1" si="4598"/>
        <v>3314.8934125175365</v>
      </c>
      <c r="AP3260" s="443">
        <f t="shared" ca="1" si="4598"/>
        <v>3476.7846072919151</v>
      </c>
      <c r="AQ3260" s="443">
        <f t="shared" ca="1" si="4598"/>
        <v>3639.3503487111866</v>
      </c>
      <c r="AR3260" s="443">
        <f t="shared" ca="1" si="4598"/>
        <v>3809.9279598863723</v>
      </c>
      <c r="AS3260" s="443">
        <f t="shared" ca="1" si="4598"/>
        <v>3981.2163111081209</v>
      </c>
      <c r="AT3260" s="443">
        <f t="shared" ca="1" si="4598"/>
        <v>4153.2183637932931</v>
      </c>
      <c r="AU3260" s="443">
        <f t="shared" ca="1" si="4598"/>
        <v>4325.9370916979879</v>
      </c>
      <c r="AV3260" s="443">
        <f t="shared" ca="1" si="4598"/>
        <v>4499.3754809689517</v>
      </c>
      <c r="AW3260" s="443">
        <f t="shared" ca="1" si="4598"/>
        <v>4673.5365301952106</v>
      </c>
      <c r="AX3260" s="443">
        <f t="shared" ca="1" si="4598"/>
        <v>4848.4232504599131</v>
      </c>
      <c r="AY3260" s="443">
        <f t="shared" ref="AY3260:CD3260" ca="1" si="4599">SUM(AY3258:AY3259)</f>
        <v>5024.0386653923852</v>
      </c>
      <c r="AZ3260" s="443">
        <f t="shared" ca="1" si="4599"/>
        <v>5200.385811220408</v>
      </c>
      <c r="BA3260" s="443">
        <f t="shared" ca="1" si="4599"/>
        <v>5377.4677368227158</v>
      </c>
      <c r="BB3260" s="443">
        <f t="shared" ca="1" si="4599"/>
        <v>5555.2875037816993</v>
      </c>
      <c r="BC3260" s="443">
        <f t="shared" ca="1" si="4599"/>
        <v>5733.8481864363457</v>
      </c>
      <c r="BD3260" s="443">
        <f t="shared" ca="1" si="4599"/>
        <v>5920.8541100603861</v>
      </c>
      <c r="BE3260" s="443">
        <f t="shared" ca="1" si="4599"/>
        <v>6108.6392250328599</v>
      </c>
      <c r="BF3260" s="443">
        <f t="shared" ca="1" si="4599"/>
        <v>6297.2067779843856</v>
      </c>
      <c r="BG3260" s="443">
        <f t="shared" ca="1" si="4599"/>
        <v>6486.56002907321</v>
      </c>
      <c r="BH3260" s="443">
        <f t="shared" ca="1" si="4599"/>
        <v>6676.7022520415703</v>
      </c>
      <c r="BI3260" s="443">
        <f t="shared" ca="1" si="4599"/>
        <v>6867.6367342722997</v>
      </c>
      <c r="BJ3260" s="443">
        <f t="shared" ca="1" si="4599"/>
        <v>7059.3667768456553</v>
      </c>
      <c r="BK3260" s="443">
        <f t="shared" ca="1" si="4599"/>
        <v>7251.8956945964019</v>
      </c>
      <c r="BL3260" s="443">
        <f t="shared" ca="1" si="4599"/>
        <v>7445.2268161711099</v>
      </c>
      <c r="BM3260" s="443">
        <f t="shared" ca="1" si="4599"/>
        <v>7639.3634840857121</v>
      </c>
      <c r="BN3260" s="443">
        <f t="shared" ca="1" si="4599"/>
        <v>7834.3090547832908</v>
      </c>
      <c r="BO3260" s="443">
        <f t="shared" ca="1" si="4599"/>
        <v>8030.0668986921091</v>
      </c>
      <c r="BP3260" s="443">
        <f t="shared" ca="1" si="4599"/>
        <v>8234.7267003151319</v>
      </c>
      <c r="BQ3260" s="443">
        <f t="shared" ca="1" si="4599"/>
        <v>8440.239251111585</v>
      </c>
      <c r="BR3260" s="443">
        <f t="shared" ca="1" si="4599"/>
        <v>8646.6081042030219</v>
      </c>
      <c r="BS3260" s="443">
        <f t="shared" ca="1" si="4599"/>
        <v>8853.8368275156736</v>
      </c>
      <c r="BT3260" s="443">
        <f t="shared" ca="1" si="4599"/>
        <v>9061.9290038421259</v>
      </c>
      <c r="BU3260" s="443">
        <f t="shared" ca="1" si="4599"/>
        <v>9270.8882309032742</v>
      </c>
      <c r="BV3260" s="443">
        <f t="shared" ca="1" si="4599"/>
        <v>9480.7181214105112</v>
      </c>
      <c r="BW3260" s="443">
        <f t="shared" ca="1" si="4599"/>
        <v>9691.4223031281945</v>
      </c>
      <c r="BX3260" s="443">
        <f t="shared" ca="1" si="4599"/>
        <v>9903.0044189363689</v>
      </c>
      <c r="BY3260" s="443">
        <f t="shared" ca="1" si="4599"/>
        <v>10115.468126893742</v>
      </c>
      <c r="BZ3260" s="443">
        <f t="shared" ca="1" si="4599"/>
        <v>10328.817100300939</v>
      </c>
      <c r="CA3260" s="443">
        <f t="shared" ca="1" si="4599"/>
        <v>10543.055027763998</v>
      </c>
      <c r="CB3260" s="443">
        <f t="shared" ca="1" si="4599"/>
        <v>10766.676228290966</v>
      </c>
      <c r="CC3260" s="443">
        <f t="shared" ca="1" si="4599"/>
        <v>10991.229183820129</v>
      </c>
      <c r="CD3260" s="443">
        <f t="shared" ca="1" si="4599"/>
        <v>11216.717776663996</v>
      </c>
      <c r="CE3260" s="443">
        <f t="shared" ref="CE3260:CK3260" ca="1" si="4600">SUM(CE3258:CE3259)</f>
        <v>11443.145905311381</v>
      </c>
      <c r="CF3260" s="443">
        <f t="shared" ca="1" si="4600"/>
        <v>11670.517484494798</v>
      </c>
      <c r="CG3260" s="443">
        <f t="shared" ca="1" si="4600"/>
        <v>11898.836445258145</v>
      </c>
      <c r="CH3260" s="443">
        <f t="shared" ca="1" si="4600"/>
        <v>12128.106735024672</v>
      </c>
      <c r="CI3260" s="443">
        <f t="shared" ca="1" si="4600"/>
        <v>12358.332317665227</v>
      </c>
      <c r="CJ3260" s="443">
        <f t="shared" ca="1" si="4600"/>
        <v>12589.517173566783</v>
      </c>
      <c r="CK3260" s="443">
        <f t="shared" ca="1" si="4600"/>
        <v>12821.665299701262</v>
      </c>
      <c r="CL3260" s="443">
        <f t="shared" ref="CL3260" ca="1" si="4601">SUM(CL3258:CL3259)</f>
        <v>13054.780709694634</v>
      </c>
    </row>
    <row r="3261" spans="2:90" x14ac:dyDescent="0.4">
      <c r="B3261" s="132" t="str">
        <f>B3200</f>
        <v>(Primary label)</v>
      </c>
      <c r="D3261" t="s">
        <v>971</v>
      </c>
      <c r="E3261" s="8" t="str">
        <f t="shared" si="4491"/>
        <v>3261 GPLP-IS</v>
      </c>
      <c r="G3261" t="s">
        <v>332</v>
      </c>
      <c r="K3261" s="1"/>
      <c r="L3261" s="1"/>
      <c r="M3261" s="1"/>
      <c r="N3261" s="1"/>
      <c r="O3261" s="1"/>
      <c r="P3261" s="1"/>
      <c r="R3261" s="24"/>
      <c r="S3261" s="24"/>
      <c r="T3261" s="24"/>
      <c r="U3261" s="24"/>
      <c r="V3261" s="24"/>
      <c r="W3261" s="24"/>
      <c r="X3261" s="24"/>
      <c r="Y3261" s="24"/>
      <c r="Z3261" s="24"/>
      <c r="AA3261" s="24"/>
      <c r="AB3261" s="24"/>
      <c r="AC3261" s="24"/>
      <c r="AD3261" s="24"/>
      <c r="AE3261" s="24"/>
      <c r="AF3261" s="24"/>
      <c r="AG3261" s="24"/>
      <c r="AH3261" s="24"/>
      <c r="AI3261" s="24"/>
      <c r="AJ3261" s="24"/>
      <c r="AK3261" s="24"/>
      <c r="AL3261" s="24"/>
      <c r="AM3261" s="24"/>
      <c r="AN3261" s="24"/>
      <c r="AO3261" s="24"/>
      <c r="AP3261" s="24"/>
      <c r="AQ3261" s="24"/>
      <c r="AR3261" s="24"/>
      <c r="AS3261" s="24"/>
      <c r="AT3261" s="24"/>
      <c r="AU3261" s="24"/>
      <c r="AV3261" s="24"/>
      <c r="AW3261" s="24"/>
      <c r="AX3261" s="24"/>
      <c r="AY3261" s="24"/>
      <c r="AZ3261" s="24"/>
      <c r="BA3261" s="24"/>
      <c r="BB3261" s="24"/>
      <c r="BC3261" s="24"/>
      <c r="BD3261" s="24"/>
      <c r="BE3261" s="24"/>
      <c r="BF3261" s="24"/>
      <c r="BG3261" s="24"/>
      <c r="BH3261" s="24"/>
      <c r="BI3261" s="24"/>
      <c r="BJ3261" s="24"/>
      <c r="BK3261" s="24"/>
      <c r="BL3261" s="24"/>
      <c r="BM3261" s="24"/>
      <c r="BN3261" s="24"/>
      <c r="BO3261" s="24"/>
      <c r="BP3261" s="24"/>
      <c r="BQ3261" s="24"/>
      <c r="BR3261" s="24"/>
      <c r="BS3261" s="24"/>
      <c r="BT3261" s="24"/>
      <c r="BU3261" s="24"/>
      <c r="BV3261" s="24"/>
      <c r="BW3261" s="24"/>
      <c r="BX3261" s="24"/>
      <c r="BY3261" s="24"/>
      <c r="BZ3261" s="24"/>
      <c r="CA3261" s="24"/>
      <c r="CB3261" s="24"/>
      <c r="CC3261" s="24"/>
      <c r="CD3261" s="24"/>
      <c r="CE3261" s="24"/>
      <c r="CF3261" s="24"/>
      <c r="CG3261" s="24"/>
      <c r="CH3261" s="24"/>
      <c r="CI3261" s="24"/>
      <c r="CJ3261" s="24"/>
      <c r="CK3261" s="24"/>
      <c r="CL3261" s="24"/>
    </row>
    <row r="3262" spans="2:90" x14ac:dyDescent="0.4">
      <c r="B3262" s="132" t="str">
        <f>B3201</f>
        <v>primary unit</v>
      </c>
      <c r="D3262" t="s">
        <v>971</v>
      </c>
      <c r="E3262" s="8" t="str">
        <f t="shared" si="4491"/>
        <v>3262 GPLP-IS</v>
      </c>
      <c r="G3262" t="s">
        <v>332</v>
      </c>
      <c r="K3262" s="1"/>
      <c r="L3262" s="1"/>
      <c r="M3262" s="1"/>
      <c r="N3262" s="1"/>
      <c r="O3262" s="1"/>
      <c r="P3262" s="1"/>
      <c r="R3262" s="24"/>
      <c r="S3262" s="24"/>
      <c r="T3262" s="24"/>
      <c r="U3262" s="24"/>
      <c r="V3262" s="24"/>
      <c r="W3262" s="24"/>
      <c r="X3262" s="24"/>
      <c r="Y3262" s="24"/>
      <c r="Z3262" s="24"/>
      <c r="AA3262" s="24"/>
      <c r="AB3262" s="24"/>
      <c r="AC3262" s="24"/>
      <c r="AD3262" s="24"/>
      <c r="AE3262" s="24"/>
      <c r="AF3262" s="24"/>
      <c r="AG3262" s="24"/>
      <c r="AH3262" s="24"/>
      <c r="AI3262" s="24"/>
      <c r="AJ3262" s="24"/>
      <c r="AK3262" s="24"/>
      <c r="AL3262" s="24"/>
      <c r="AM3262" s="24"/>
      <c r="AN3262" s="24"/>
      <c r="AO3262" s="24"/>
      <c r="AP3262" s="24"/>
      <c r="AQ3262" s="24"/>
      <c r="AR3262" s="24"/>
      <c r="AS3262" s="24"/>
      <c r="AT3262" s="24"/>
      <c r="AU3262" s="24"/>
      <c r="AV3262" s="24"/>
      <c r="AW3262" s="24"/>
      <c r="AX3262" s="24"/>
      <c r="AY3262" s="24"/>
      <c r="AZ3262" s="24"/>
      <c r="BA3262" s="24"/>
      <c r="BB3262" s="24"/>
      <c r="BC3262" s="24"/>
      <c r="BD3262" s="24"/>
      <c r="BE3262" s="24"/>
      <c r="BF3262" s="24"/>
      <c r="BG3262" s="24"/>
      <c r="BH3262" s="24"/>
      <c r="BI3262" s="24"/>
      <c r="BJ3262" s="24"/>
      <c r="BK3262" s="24"/>
      <c r="BL3262" s="24"/>
      <c r="BM3262" s="24"/>
      <c r="BN3262" s="24"/>
      <c r="BO3262" s="24"/>
      <c r="BP3262" s="24"/>
      <c r="BQ3262" s="24"/>
      <c r="BR3262" s="24"/>
      <c r="BS3262" s="24"/>
      <c r="BT3262" s="24"/>
      <c r="BU3262" s="24"/>
      <c r="BV3262" s="24"/>
      <c r="BW3262" s="24"/>
      <c r="BX3262" s="24"/>
      <c r="BY3262" s="24"/>
      <c r="BZ3262" s="24"/>
      <c r="CA3262" s="24"/>
      <c r="CB3262" s="24"/>
      <c r="CC3262" s="24"/>
      <c r="CD3262" s="24"/>
      <c r="CE3262" s="24"/>
      <c r="CF3262" s="24"/>
      <c r="CG3262" s="24"/>
      <c r="CH3262" s="24"/>
      <c r="CI3262" s="24"/>
      <c r="CJ3262" s="24"/>
      <c r="CK3262" s="24"/>
      <c r="CL3262" s="24"/>
    </row>
    <row r="3263" spans="2:90" x14ac:dyDescent="0.4">
      <c r="B3263" s="132" t="str">
        <f>B3202</f>
        <v>Primary revenue driver</v>
      </c>
      <c r="D3263" t="s">
        <v>971</v>
      </c>
      <c r="E3263" s="8" t="str">
        <f t="shared" si="4491"/>
        <v>3263 GPLP-IS</v>
      </c>
      <c r="G3263" t="s">
        <v>332</v>
      </c>
      <c r="K3263" s="1"/>
      <c r="L3263" s="1"/>
      <c r="M3263" s="1"/>
      <c r="N3263" s="1"/>
      <c r="O3263" s="1"/>
      <c r="P3263" s="1"/>
      <c r="R3263" s="24"/>
      <c r="S3263" s="24"/>
      <c r="T3263" s="24"/>
      <c r="U3263" s="24"/>
      <c r="V3263" s="24"/>
      <c r="W3263" s="24"/>
      <c r="X3263" s="24"/>
      <c r="Y3263" s="24"/>
      <c r="Z3263" s="24"/>
      <c r="AA3263" s="24"/>
      <c r="AB3263" s="24"/>
      <c r="AC3263" s="24"/>
      <c r="AD3263" s="24"/>
      <c r="AE3263" s="24"/>
      <c r="AF3263" s="24"/>
      <c r="AG3263" s="24"/>
      <c r="AH3263" s="24"/>
      <c r="AI3263" s="24"/>
      <c r="AJ3263" s="24"/>
      <c r="AK3263" s="24"/>
      <c r="AL3263" s="24"/>
      <c r="AM3263" s="24"/>
      <c r="AN3263" s="24"/>
      <c r="AO3263" s="24"/>
      <c r="AP3263" s="24"/>
      <c r="AQ3263" s="24"/>
      <c r="AR3263" s="24"/>
      <c r="AS3263" s="24"/>
      <c r="AT3263" s="24"/>
      <c r="AU3263" s="24"/>
      <c r="AV3263" s="24"/>
      <c r="AW3263" s="24"/>
      <c r="AX3263" s="24"/>
      <c r="AY3263" s="24"/>
      <c r="AZ3263" s="24"/>
      <c r="BA3263" s="24"/>
      <c r="BB3263" s="24"/>
      <c r="BC3263" s="24"/>
      <c r="BD3263" s="24"/>
      <c r="BE3263" s="24"/>
      <c r="BF3263" s="24"/>
      <c r="BG3263" s="24"/>
      <c r="BH3263" s="24"/>
      <c r="BI3263" s="24"/>
      <c r="BJ3263" s="24"/>
      <c r="BK3263" s="24"/>
      <c r="BL3263" s="24"/>
      <c r="BM3263" s="24"/>
      <c r="BN3263" s="24"/>
      <c r="BO3263" s="24"/>
      <c r="BP3263" s="24"/>
      <c r="BQ3263" s="24"/>
      <c r="BR3263" s="24"/>
      <c r="BS3263" s="24"/>
      <c r="BT3263" s="24"/>
      <c r="BU3263" s="24"/>
      <c r="BV3263" s="24"/>
      <c r="BW3263" s="24"/>
      <c r="BX3263" s="24"/>
      <c r="BY3263" s="24"/>
      <c r="BZ3263" s="24"/>
      <c r="CA3263" s="24"/>
      <c r="CB3263" s="24"/>
      <c r="CC3263" s="24"/>
      <c r="CD3263" s="24"/>
      <c r="CE3263" s="24"/>
      <c r="CF3263" s="24"/>
      <c r="CG3263" s="24"/>
      <c r="CH3263" s="24"/>
      <c r="CI3263" s="24"/>
      <c r="CJ3263" s="24"/>
      <c r="CK3263" s="24"/>
      <c r="CL3263" s="24"/>
    </row>
    <row r="3264" spans="2:90" x14ac:dyDescent="0.4">
      <c r="B3264" s="132" t="str">
        <f>B3203</f>
        <v>Primary volume driver</v>
      </c>
      <c r="D3264" t="s">
        <v>971</v>
      </c>
      <c r="E3264" s="8" t="str">
        <f t="shared" si="4491"/>
        <v>3264 GPLP-IS</v>
      </c>
      <c r="G3264" t="s">
        <v>332</v>
      </c>
      <c r="H3264" s="56"/>
      <c r="I3264" s="79"/>
      <c r="K3264" s="1"/>
      <c r="L3264" s="1"/>
      <c r="M3264" s="1"/>
      <c r="N3264" s="1"/>
      <c r="O3264" s="1"/>
      <c r="P3264" s="1"/>
      <c r="R3264" s="15"/>
      <c r="S3264" s="175" t="str">
        <f t="shared" ref="S3264" si="4602">S3211</f>
        <v>S$12</v>
      </c>
      <c r="T3264" s="175" t="str">
        <f t="shared" ref="T3264:AX3264" si="4603">T3211</f>
        <v>T$12</v>
      </c>
      <c r="U3264" s="175" t="str">
        <f t="shared" si="4603"/>
        <v>U$12</v>
      </c>
      <c r="V3264" s="175" t="str">
        <f t="shared" si="4603"/>
        <v>V$12</v>
      </c>
      <c r="W3264" s="175" t="str">
        <f t="shared" si="4603"/>
        <v>W$12</v>
      </c>
      <c r="X3264" s="175" t="str">
        <f t="shared" si="4603"/>
        <v>X$12</v>
      </c>
      <c r="Y3264" s="175" t="str">
        <f t="shared" si="4603"/>
        <v>Y$12</v>
      </c>
      <c r="Z3264" s="175" t="str">
        <f t="shared" si="4603"/>
        <v>Z$12</v>
      </c>
      <c r="AA3264" s="175" t="str">
        <f t="shared" si="4603"/>
        <v>AA$12</v>
      </c>
      <c r="AB3264" s="175" t="str">
        <f t="shared" si="4603"/>
        <v>AB$12</v>
      </c>
      <c r="AC3264" s="175" t="str">
        <f t="shared" si="4603"/>
        <v>AC$12</v>
      </c>
      <c r="AD3264" s="175" t="str">
        <f t="shared" si="4603"/>
        <v>AD$12</v>
      </c>
      <c r="AE3264" s="175" t="str">
        <f t="shared" si="4603"/>
        <v>AE$12</v>
      </c>
      <c r="AF3264" s="175" t="str">
        <f t="shared" si="4603"/>
        <v>AF$12</v>
      </c>
      <c r="AG3264" s="175" t="str">
        <f t="shared" si="4603"/>
        <v>AG$12</v>
      </c>
      <c r="AH3264" s="175" t="str">
        <f t="shared" si="4603"/>
        <v>AH$12</v>
      </c>
      <c r="AI3264" s="175" t="str">
        <f t="shared" si="4603"/>
        <v>AI$12</v>
      </c>
      <c r="AJ3264" s="175" t="str">
        <f t="shared" si="4603"/>
        <v>AJ$12</v>
      </c>
      <c r="AK3264" s="175" t="str">
        <f t="shared" si="4603"/>
        <v>AK$12</v>
      </c>
      <c r="AL3264" s="175" t="str">
        <f t="shared" si="4603"/>
        <v>AL$12</v>
      </c>
      <c r="AM3264" s="175" t="str">
        <f t="shared" si="4603"/>
        <v>AM$12</v>
      </c>
      <c r="AN3264" s="175" t="str">
        <f t="shared" si="4603"/>
        <v>AN$12</v>
      </c>
      <c r="AO3264" s="175" t="str">
        <f t="shared" si="4603"/>
        <v>AO$12</v>
      </c>
      <c r="AP3264" s="175" t="str">
        <f t="shared" si="4603"/>
        <v>AP$12</v>
      </c>
      <c r="AQ3264" s="175" t="str">
        <f t="shared" si="4603"/>
        <v>AQ$12</v>
      </c>
      <c r="AR3264" s="175" t="str">
        <f t="shared" si="4603"/>
        <v>AR$12</v>
      </c>
      <c r="AS3264" s="175" t="str">
        <f t="shared" si="4603"/>
        <v>AS$12</v>
      </c>
      <c r="AT3264" s="175" t="str">
        <f t="shared" si="4603"/>
        <v>AT$12</v>
      </c>
      <c r="AU3264" s="175" t="str">
        <f t="shared" si="4603"/>
        <v>AU$12</v>
      </c>
      <c r="AV3264" s="175" t="str">
        <f t="shared" si="4603"/>
        <v>AV$12</v>
      </c>
      <c r="AW3264" s="175" t="str">
        <f t="shared" si="4603"/>
        <v>AW$12</v>
      </c>
      <c r="AX3264" s="175" t="str">
        <f t="shared" si="4603"/>
        <v>AX$12</v>
      </c>
      <c r="AY3264" s="175" t="str">
        <f t="shared" ref="AY3264:CD3264" si="4604">AY3211</f>
        <v>AY$12</v>
      </c>
      <c r="AZ3264" s="175" t="str">
        <f t="shared" si="4604"/>
        <v>AZ$12</v>
      </c>
      <c r="BA3264" s="175" t="str">
        <f t="shared" si="4604"/>
        <v>BA$12</v>
      </c>
      <c r="BB3264" s="175" t="str">
        <f t="shared" si="4604"/>
        <v>BB$12</v>
      </c>
      <c r="BC3264" s="175" t="str">
        <f t="shared" si="4604"/>
        <v>BC$12</v>
      </c>
      <c r="BD3264" s="175" t="str">
        <f t="shared" si="4604"/>
        <v>BD$12</v>
      </c>
      <c r="BE3264" s="175" t="str">
        <f t="shared" si="4604"/>
        <v>BE$12</v>
      </c>
      <c r="BF3264" s="175" t="str">
        <f t="shared" si="4604"/>
        <v>BF$12</v>
      </c>
      <c r="BG3264" s="175" t="str">
        <f t="shared" si="4604"/>
        <v>BG$12</v>
      </c>
      <c r="BH3264" s="175" t="str">
        <f t="shared" si="4604"/>
        <v>BH$12</v>
      </c>
      <c r="BI3264" s="175" t="str">
        <f t="shared" si="4604"/>
        <v>BI$12</v>
      </c>
      <c r="BJ3264" s="175" t="str">
        <f t="shared" si="4604"/>
        <v>BJ$12</v>
      </c>
      <c r="BK3264" s="175" t="str">
        <f t="shared" si="4604"/>
        <v>BK$12</v>
      </c>
      <c r="BL3264" s="175" t="str">
        <f t="shared" si="4604"/>
        <v>BL$12</v>
      </c>
      <c r="BM3264" s="175" t="str">
        <f t="shared" si="4604"/>
        <v>BM$12</v>
      </c>
      <c r="BN3264" s="175" t="str">
        <f t="shared" si="4604"/>
        <v>BN$12</v>
      </c>
      <c r="BO3264" s="175" t="str">
        <f t="shared" si="4604"/>
        <v>BO$12</v>
      </c>
      <c r="BP3264" s="175" t="str">
        <f t="shared" si="4604"/>
        <v>BP$12</v>
      </c>
      <c r="BQ3264" s="175" t="str">
        <f t="shared" si="4604"/>
        <v>BQ$12</v>
      </c>
      <c r="BR3264" s="175" t="str">
        <f t="shared" si="4604"/>
        <v>BR$12</v>
      </c>
      <c r="BS3264" s="175" t="str">
        <f t="shared" si="4604"/>
        <v>BS$12</v>
      </c>
      <c r="BT3264" s="175" t="str">
        <f t="shared" si="4604"/>
        <v>BT$12</v>
      </c>
      <c r="BU3264" s="175" t="str">
        <f t="shared" si="4604"/>
        <v>BU$12</v>
      </c>
      <c r="BV3264" s="175" t="str">
        <f t="shared" si="4604"/>
        <v>BV$12</v>
      </c>
      <c r="BW3264" s="175" t="str">
        <f t="shared" si="4604"/>
        <v>BW$12</v>
      </c>
      <c r="BX3264" s="175" t="str">
        <f t="shared" si="4604"/>
        <v>BX$12</v>
      </c>
      <c r="BY3264" s="175" t="str">
        <f t="shared" si="4604"/>
        <v>BY$12</v>
      </c>
      <c r="BZ3264" s="175" t="str">
        <f t="shared" si="4604"/>
        <v>BZ$12</v>
      </c>
      <c r="CA3264" s="175" t="str">
        <f t="shared" si="4604"/>
        <v>CA$12</v>
      </c>
      <c r="CB3264" s="175" t="str">
        <f t="shared" si="4604"/>
        <v>CB$12</v>
      </c>
      <c r="CC3264" s="175" t="str">
        <f t="shared" si="4604"/>
        <v>CC$12</v>
      </c>
      <c r="CD3264" s="175" t="str">
        <f t="shared" si="4604"/>
        <v>CD$12</v>
      </c>
      <c r="CE3264" s="175" t="str">
        <f t="shared" ref="CE3264:CK3264" si="4605">CE3211</f>
        <v>CE$12</v>
      </c>
      <c r="CF3264" s="175" t="str">
        <f t="shared" si="4605"/>
        <v>CF$12</v>
      </c>
      <c r="CG3264" s="175" t="str">
        <f t="shared" si="4605"/>
        <v>CG$12</v>
      </c>
      <c r="CH3264" s="175" t="str">
        <f t="shared" si="4605"/>
        <v>CH$12</v>
      </c>
      <c r="CI3264" s="175" t="str">
        <f t="shared" si="4605"/>
        <v>CI$12</v>
      </c>
      <c r="CJ3264" s="175" t="str">
        <f t="shared" si="4605"/>
        <v>CJ$12</v>
      </c>
      <c r="CK3264" s="175" t="str">
        <f t="shared" si="4605"/>
        <v>CK$12</v>
      </c>
      <c r="CL3264" s="175" t="str">
        <f t="shared" ref="CL3264" si="4606">CL3211</f>
        <v>CL$12</v>
      </c>
    </row>
    <row r="3265" spans="2:90" x14ac:dyDescent="0.4">
      <c r="B3265" s="132" t="str">
        <f>B3204</f>
        <v>% of operating income - direct cost:</v>
      </c>
      <c r="D3265" t="s">
        <v>971</v>
      </c>
      <c r="E3265" s="8" t="str">
        <f t="shared" si="4491"/>
        <v>3265 GPLP-IS</v>
      </c>
      <c r="G3265" t="s">
        <v>332</v>
      </c>
      <c r="H3265" s="12"/>
      <c r="I3265" s="60"/>
      <c r="J3265" s="79"/>
      <c r="K3265" s="79"/>
      <c r="L3265" s="79"/>
      <c r="M3265" s="79"/>
      <c r="N3265" s="79"/>
      <c r="O3265" s="79"/>
      <c r="P3265" s="79"/>
      <c r="R3265" s="15"/>
      <c r="S3265" s="175" t="str">
        <f t="shared" ref="S3265" si="4607">S3212</f>
        <v>S$13</v>
      </c>
      <c r="T3265" s="175" t="str">
        <f t="shared" ref="T3265:AX3265" si="4608">T3212</f>
        <v>T$13</v>
      </c>
      <c r="U3265" s="175" t="str">
        <f t="shared" si="4608"/>
        <v>U$13</v>
      </c>
      <c r="V3265" s="175" t="str">
        <f t="shared" si="4608"/>
        <v>V$13</v>
      </c>
      <c r="W3265" s="175" t="str">
        <f t="shared" si="4608"/>
        <v>W$13</v>
      </c>
      <c r="X3265" s="175" t="str">
        <f t="shared" si="4608"/>
        <v>X$13</v>
      </c>
      <c r="Y3265" s="175" t="str">
        <f t="shared" si="4608"/>
        <v>Y$13</v>
      </c>
      <c r="Z3265" s="175" t="str">
        <f t="shared" si="4608"/>
        <v>Z$13</v>
      </c>
      <c r="AA3265" s="175" t="str">
        <f t="shared" si="4608"/>
        <v>AA$13</v>
      </c>
      <c r="AB3265" s="175" t="str">
        <f t="shared" si="4608"/>
        <v>AB$13</v>
      </c>
      <c r="AC3265" s="175" t="str">
        <f t="shared" si="4608"/>
        <v>AC$13</v>
      </c>
      <c r="AD3265" s="175" t="str">
        <f t="shared" si="4608"/>
        <v>AD$13</v>
      </c>
      <c r="AE3265" s="175" t="str">
        <f t="shared" si="4608"/>
        <v>AE$13</v>
      </c>
      <c r="AF3265" s="175" t="str">
        <f t="shared" si="4608"/>
        <v>AF$13</v>
      </c>
      <c r="AG3265" s="175" t="str">
        <f t="shared" si="4608"/>
        <v>AG$13</v>
      </c>
      <c r="AH3265" s="175" t="str">
        <f t="shared" si="4608"/>
        <v>AH$13</v>
      </c>
      <c r="AI3265" s="175" t="str">
        <f t="shared" si="4608"/>
        <v>AI$13</v>
      </c>
      <c r="AJ3265" s="175" t="str">
        <f t="shared" si="4608"/>
        <v>AJ$13</v>
      </c>
      <c r="AK3265" s="175" t="str">
        <f t="shared" si="4608"/>
        <v>AK$13</v>
      </c>
      <c r="AL3265" s="175" t="str">
        <f t="shared" si="4608"/>
        <v>AL$13</v>
      </c>
      <c r="AM3265" s="175" t="str">
        <f t="shared" si="4608"/>
        <v>AM$13</v>
      </c>
      <c r="AN3265" s="175" t="str">
        <f t="shared" si="4608"/>
        <v>AN$13</v>
      </c>
      <c r="AO3265" s="175" t="str">
        <f t="shared" si="4608"/>
        <v>AO$13</v>
      </c>
      <c r="AP3265" s="175" t="str">
        <f t="shared" si="4608"/>
        <v>AP$13</v>
      </c>
      <c r="AQ3265" s="175" t="str">
        <f t="shared" si="4608"/>
        <v>AQ$13</v>
      </c>
      <c r="AR3265" s="175" t="str">
        <f t="shared" si="4608"/>
        <v>AR$13</v>
      </c>
      <c r="AS3265" s="175" t="str">
        <f t="shared" si="4608"/>
        <v>AS$13</v>
      </c>
      <c r="AT3265" s="175" t="str">
        <f t="shared" si="4608"/>
        <v>AT$13</v>
      </c>
      <c r="AU3265" s="175" t="str">
        <f t="shared" si="4608"/>
        <v>AU$13</v>
      </c>
      <c r="AV3265" s="175" t="str">
        <f t="shared" si="4608"/>
        <v>AV$13</v>
      </c>
      <c r="AW3265" s="175" t="str">
        <f t="shared" si="4608"/>
        <v>AW$13</v>
      </c>
      <c r="AX3265" s="175" t="str">
        <f t="shared" si="4608"/>
        <v>AX$13</v>
      </c>
      <c r="AY3265" s="175" t="str">
        <f t="shared" ref="AY3265:CD3265" si="4609">AY3212</f>
        <v>AY$13</v>
      </c>
      <c r="AZ3265" s="175" t="str">
        <f t="shared" si="4609"/>
        <v>AZ$13</v>
      </c>
      <c r="BA3265" s="175" t="str">
        <f t="shared" si="4609"/>
        <v>BA$13</v>
      </c>
      <c r="BB3265" s="175" t="str">
        <f t="shared" si="4609"/>
        <v>BB$13</v>
      </c>
      <c r="BC3265" s="175" t="str">
        <f t="shared" si="4609"/>
        <v>BC$13</v>
      </c>
      <c r="BD3265" s="175" t="str">
        <f t="shared" si="4609"/>
        <v>BD$13</v>
      </c>
      <c r="BE3265" s="175" t="str">
        <f t="shared" si="4609"/>
        <v>BE$13</v>
      </c>
      <c r="BF3265" s="175" t="str">
        <f t="shared" si="4609"/>
        <v>BF$13</v>
      </c>
      <c r="BG3265" s="175" t="str">
        <f t="shared" si="4609"/>
        <v>BG$13</v>
      </c>
      <c r="BH3265" s="175" t="str">
        <f t="shared" si="4609"/>
        <v>BH$13</v>
      </c>
      <c r="BI3265" s="175" t="str">
        <f t="shared" si="4609"/>
        <v>BI$13</v>
      </c>
      <c r="BJ3265" s="175" t="str">
        <f t="shared" si="4609"/>
        <v>BJ$13</v>
      </c>
      <c r="BK3265" s="175" t="str">
        <f t="shared" si="4609"/>
        <v>BK$13</v>
      </c>
      <c r="BL3265" s="175" t="str">
        <f t="shared" si="4609"/>
        <v>BL$13</v>
      </c>
      <c r="BM3265" s="175" t="str">
        <f t="shared" si="4609"/>
        <v>BM$13</v>
      </c>
      <c r="BN3265" s="175" t="str">
        <f t="shared" si="4609"/>
        <v>BN$13</v>
      </c>
      <c r="BO3265" s="175" t="str">
        <f t="shared" si="4609"/>
        <v>BO$13</v>
      </c>
      <c r="BP3265" s="175" t="str">
        <f t="shared" si="4609"/>
        <v>BP$13</v>
      </c>
      <c r="BQ3265" s="175" t="str">
        <f t="shared" si="4609"/>
        <v>BQ$13</v>
      </c>
      <c r="BR3265" s="175" t="str">
        <f t="shared" si="4609"/>
        <v>BR$13</v>
      </c>
      <c r="BS3265" s="175" t="str">
        <f t="shared" si="4609"/>
        <v>BS$13</v>
      </c>
      <c r="BT3265" s="175" t="str">
        <f t="shared" si="4609"/>
        <v>BT$13</v>
      </c>
      <c r="BU3265" s="175" t="str">
        <f t="shared" si="4609"/>
        <v>BU$13</v>
      </c>
      <c r="BV3265" s="175" t="str">
        <f t="shared" si="4609"/>
        <v>BV$13</v>
      </c>
      <c r="BW3265" s="175" t="str">
        <f t="shared" si="4609"/>
        <v>BW$13</v>
      </c>
      <c r="BX3265" s="175" t="str">
        <f t="shared" si="4609"/>
        <v>BX$13</v>
      </c>
      <c r="BY3265" s="175" t="str">
        <f t="shared" si="4609"/>
        <v>BY$13</v>
      </c>
      <c r="BZ3265" s="175" t="str">
        <f t="shared" si="4609"/>
        <v>BZ$13</v>
      </c>
      <c r="CA3265" s="175" t="str">
        <f t="shared" si="4609"/>
        <v>CA$13</v>
      </c>
      <c r="CB3265" s="175" t="str">
        <f t="shared" si="4609"/>
        <v>CB$13</v>
      </c>
      <c r="CC3265" s="175" t="str">
        <f t="shared" si="4609"/>
        <v>CC$13</v>
      </c>
      <c r="CD3265" s="175" t="str">
        <f t="shared" si="4609"/>
        <v>CD$13</v>
      </c>
      <c r="CE3265" s="175" t="str">
        <f t="shared" ref="CE3265:CK3265" si="4610">CE3212</f>
        <v>CE$13</v>
      </c>
      <c r="CF3265" s="175" t="str">
        <f t="shared" si="4610"/>
        <v>CF$13</v>
      </c>
      <c r="CG3265" s="175" t="str">
        <f t="shared" si="4610"/>
        <v>CG$13</v>
      </c>
      <c r="CH3265" s="175" t="str">
        <f t="shared" si="4610"/>
        <v>CH$13</v>
      </c>
      <c r="CI3265" s="175" t="str">
        <f t="shared" si="4610"/>
        <v>CI$13</v>
      </c>
      <c r="CJ3265" s="175" t="str">
        <f t="shared" si="4610"/>
        <v>CJ$13</v>
      </c>
      <c r="CK3265" s="175" t="str">
        <f t="shared" si="4610"/>
        <v>CK$13</v>
      </c>
      <c r="CL3265" s="175" t="str">
        <f t="shared" ref="CL3265" si="4611">CL3212</f>
        <v>CL$13</v>
      </c>
    </row>
    <row r="3266" spans="2:90" x14ac:dyDescent="0.4">
      <c r="B3266" s="187" t="str">
        <f>SUBSTITUTE(TRIM(MID(B3217, SEARCH("-", B3217) + 1, LEN(B3217))),":","")</f>
        <v>IS driven</v>
      </c>
      <c r="D3266" t="s">
        <v>971</v>
      </c>
      <c r="E3266" s="8" t="str">
        <f t="shared" si="4491"/>
        <v>3266 GPLP-IS</v>
      </c>
      <c r="G3266" t="s">
        <v>332</v>
      </c>
      <c r="H3266" s="12"/>
      <c r="I3266" s="60"/>
      <c r="J3266" s="60"/>
      <c r="K3266" s="60"/>
      <c r="L3266" s="60"/>
      <c r="M3266" s="60"/>
      <c r="N3266" s="60"/>
      <c r="O3266" s="60"/>
      <c r="P3266" s="60"/>
      <c r="R3266" s="15"/>
      <c r="S3266" s="175">
        <f t="shared" ref="S3266" si="4612">S3213</f>
        <v>0</v>
      </c>
      <c r="T3266" s="175">
        <f t="shared" ref="T3266:AX3266" si="4613">T3213</f>
        <v>0</v>
      </c>
      <c r="U3266" s="175">
        <f t="shared" si="4613"/>
        <v>0</v>
      </c>
      <c r="V3266" s="175">
        <f t="shared" si="4613"/>
        <v>0</v>
      </c>
      <c r="W3266" s="175">
        <f t="shared" si="4613"/>
        <v>0</v>
      </c>
      <c r="X3266" s="175">
        <f t="shared" si="4613"/>
        <v>0</v>
      </c>
      <c r="Y3266" s="175">
        <f t="shared" si="4613"/>
        <v>0</v>
      </c>
      <c r="Z3266" s="175">
        <f t="shared" si="4613"/>
        <v>0</v>
      </c>
      <c r="AA3266" s="175">
        <f t="shared" si="4613"/>
        <v>0</v>
      </c>
      <c r="AB3266" s="175">
        <f t="shared" si="4613"/>
        <v>0</v>
      </c>
      <c r="AC3266" s="175">
        <f t="shared" si="4613"/>
        <v>0</v>
      </c>
      <c r="AD3266" s="175">
        <f t="shared" si="4613"/>
        <v>0</v>
      </c>
      <c r="AE3266" s="175">
        <f t="shared" si="4613"/>
        <v>0</v>
      </c>
      <c r="AF3266" s="175">
        <f t="shared" si="4613"/>
        <v>0</v>
      </c>
      <c r="AG3266" s="175">
        <f t="shared" si="4613"/>
        <v>0</v>
      </c>
      <c r="AH3266" s="175">
        <f t="shared" si="4613"/>
        <v>0</v>
      </c>
      <c r="AI3266" s="175">
        <f t="shared" si="4613"/>
        <v>0</v>
      </c>
      <c r="AJ3266" s="175">
        <f t="shared" si="4613"/>
        <v>0</v>
      </c>
      <c r="AK3266" s="175">
        <f t="shared" si="4613"/>
        <v>0</v>
      </c>
      <c r="AL3266" s="175">
        <f t="shared" si="4613"/>
        <v>0</v>
      </c>
      <c r="AM3266" s="175">
        <f t="shared" si="4613"/>
        <v>0</v>
      </c>
      <c r="AN3266" s="175">
        <f t="shared" si="4613"/>
        <v>0</v>
      </c>
      <c r="AO3266" s="175">
        <f t="shared" si="4613"/>
        <v>0</v>
      </c>
      <c r="AP3266" s="175">
        <f t="shared" si="4613"/>
        <v>0</v>
      </c>
      <c r="AQ3266" s="175">
        <f t="shared" si="4613"/>
        <v>0</v>
      </c>
      <c r="AR3266" s="175">
        <f t="shared" si="4613"/>
        <v>0</v>
      </c>
      <c r="AS3266" s="175">
        <f t="shared" si="4613"/>
        <v>0</v>
      </c>
      <c r="AT3266" s="175">
        <f t="shared" si="4613"/>
        <v>0</v>
      </c>
      <c r="AU3266" s="175">
        <f t="shared" si="4613"/>
        <v>0</v>
      </c>
      <c r="AV3266" s="175">
        <f t="shared" si="4613"/>
        <v>0</v>
      </c>
      <c r="AW3266" s="175">
        <f t="shared" si="4613"/>
        <v>0</v>
      </c>
      <c r="AX3266" s="175">
        <f t="shared" si="4613"/>
        <v>0</v>
      </c>
      <c r="AY3266" s="175">
        <f t="shared" ref="AY3266:CD3266" si="4614">AY3213</f>
        <v>0</v>
      </c>
      <c r="AZ3266" s="175">
        <f t="shared" si="4614"/>
        <v>0</v>
      </c>
      <c r="BA3266" s="175">
        <f t="shared" si="4614"/>
        <v>0</v>
      </c>
      <c r="BB3266" s="175">
        <f t="shared" si="4614"/>
        <v>0</v>
      </c>
      <c r="BC3266" s="175">
        <f t="shared" si="4614"/>
        <v>0</v>
      </c>
      <c r="BD3266" s="175">
        <f t="shared" si="4614"/>
        <v>0</v>
      </c>
      <c r="BE3266" s="175">
        <f t="shared" si="4614"/>
        <v>0</v>
      </c>
      <c r="BF3266" s="175">
        <f t="shared" si="4614"/>
        <v>0</v>
      </c>
      <c r="BG3266" s="175">
        <f t="shared" si="4614"/>
        <v>0</v>
      </c>
      <c r="BH3266" s="175">
        <f t="shared" si="4614"/>
        <v>0</v>
      </c>
      <c r="BI3266" s="175">
        <f t="shared" si="4614"/>
        <v>0</v>
      </c>
      <c r="BJ3266" s="175">
        <f t="shared" si="4614"/>
        <v>0</v>
      </c>
      <c r="BK3266" s="175">
        <f t="shared" si="4614"/>
        <v>0</v>
      </c>
      <c r="BL3266" s="175">
        <f t="shared" si="4614"/>
        <v>0</v>
      </c>
      <c r="BM3266" s="175">
        <f t="shared" si="4614"/>
        <v>0</v>
      </c>
      <c r="BN3266" s="175">
        <f t="shared" si="4614"/>
        <v>0</v>
      </c>
      <c r="BO3266" s="175">
        <f t="shared" si="4614"/>
        <v>0</v>
      </c>
      <c r="BP3266" s="175">
        <f t="shared" si="4614"/>
        <v>0</v>
      </c>
      <c r="BQ3266" s="175">
        <f t="shared" si="4614"/>
        <v>0</v>
      </c>
      <c r="BR3266" s="175">
        <f t="shared" si="4614"/>
        <v>0</v>
      </c>
      <c r="BS3266" s="175">
        <f t="shared" si="4614"/>
        <v>0</v>
      </c>
      <c r="BT3266" s="175">
        <f t="shared" si="4614"/>
        <v>0</v>
      </c>
      <c r="BU3266" s="175">
        <f t="shared" si="4614"/>
        <v>0</v>
      </c>
      <c r="BV3266" s="175">
        <f t="shared" si="4614"/>
        <v>0</v>
      </c>
      <c r="BW3266" s="175">
        <f t="shared" si="4614"/>
        <v>0</v>
      </c>
      <c r="BX3266" s="175">
        <f t="shared" si="4614"/>
        <v>0</v>
      </c>
      <c r="BY3266" s="175">
        <f t="shared" si="4614"/>
        <v>0</v>
      </c>
      <c r="BZ3266" s="175">
        <f t="shared" si="4614"/>
        <v>0</v>
      </c>
      <c r="CA3266" s="175">
        <f t="shared" si="4614"/>
        <v>0</v>
      </c>
      <c r="CB3266" s="175">
        <f t="shared" si="4614"/>
        <v>0</v>
      </c>
      <c r="CC3266" s="175">
        <f t="shared" si="4614"/>
        <v>0</v>
      </c>
      <c r="CD3266" s="175">
        <f t="shared" si="4614"/>
        <v>0</v>
      </c>
      <c r="CE3266" s="175">
        <f t="shared" ref="CE3266:CK3266" si="4615">CE3213</f>
        <v>0</v>
      </c>
      <c r="CF3266" s="175">
        <f t="shared" si="4615"/>
        <v>0</v>
      </c>
      <c r="CG3266" s="175">
        <f t="shared" si="4615"/>
        <v>0</v>
      </c>
      <c r="CH3266" s="175">
        <f t="shared" si="4615"/>
        <v>0</v>
      </c>
      <c r="CI3266" s="175">
        <f t="shared" si="4615"/>
        <v>0</v>
      </c>
      <c r="CJ3266" s="175">
        <f t="shared" si="4615"/>
        <v>0</v>
      </c>
      <c r="CK3266" s="175">
        <f t="shared" si="4615"/>
        <v>0</v>
      </c>
      <c r="CL3266" s="175">
        <f t="shared" ref="CL3266" si="4616">CL3213</f>
        <v>0</v>
      </c>
    </row>
    <row r="3267" spans="2:90" x14ac:dyDescent="0.4">
      <c r="B3267" s="132" t="str">
        <f>B3206</f>
        <v>Secondary revenue driver</v>
      </c>
      <c r="D3267" t="s">
        <v>971</v>
      </c>
      <c r="E3267" s="8" t="str">
        <f t="shared" si="4491"/>
        <v>3267 GPLP-IS</v>
      </c>
      <c r="G3267" t="s">
        <v>332</v>
      </c>
      <c r="H3267" s="12"/>
      <c r="I3267" s="60"/>
      <c r="J3267" s="60"/>
      <c r="K3267" s="60"/>
      <c r="L3267" s="60"/>
      <c r="M3267" s="60"/>
      <c r="N3267" s="60"/>
      <c r="O3267" s="60"/>
      <c r="P3267" s="60"/>
      <c r="R3267" s="15"/>
    </row>
    <row r="3268" spans="2:90" x14ac:dyDescent="0.4">
      <c r="B3268" s="132" t="str">
        <f>B3207</f>
        <v>Secondary volume driver</v>
      </c>
      <c r="D3268" t="s">
        <v>971</v>
      </c>
      <c r="E3268" s="8" t="str">
        <f t="shared" si="4491"/>
        <v>3268 GPLP-IS</v>
      </c>
      <c r="G3268" t="s">
        <v>332</v>
      </c>
      <c r="J3268" s="60"/>
      <c r="S3268" s="208" t="str">
        <f t="shared" ref="S3268" si="4617">ADDRESS(ROW(S3221),COLUMN(S3221),2)</f>
        <v>S$3221</v>
      </c>
      <c r="T3268" s="208" t="str">
        <f t="shared" ref="T3268:AX3268" si="4618">ADDRESS(ROW(T3221),COLUMN(T3221),2)</f>
        <v>T$3221</v>
      </c>
      <c r="U3268" s="208" t="str">
        <f t="shared" si="4618"/>
        <v>U$3221</v>
      </c>
      <c r="V3268" s="208" t="str">
        <f t="shared" si="4618"/>
        <v>V$3221</v>
      </c>
      <c r="W3268" s="208" t="str">
        <f t="shared" si="4618"/>
        <v>W$3221</v>
      </c>
      <c r="X3268" s="208" t="str">
        <f t="shared" si="4618"/>
        <v>X$3221</v>
      </c>
      <c r="Y3268" s="208" t="str">
        <f t="shared" si="4618"/>
        <v>Y$3221</v>
      </c>
      <c r="Z3268" s="208" t="str">
        <f t="shared" si="4618"/>
        <v>Z$3221</v>
      </c>
      <c r="AA3268" s="208" t="str">
        <f t="shared" si="4618"/>
        <v>AA$3221</v>
      </c>
      <c r="AB3268" s="208" t="str">
        <f t="shared" si="4618"/>
        <v>AB$3221</v>
      </c>
      <c r="AC3268" s="208" t="str">
        <f t="shared" si="4618"/>
        <v>AC$3221</v>
      </c>
      <c r="AD3268" s="208" t="str">
        <f t="shared" si="4618"/>
        <v>AD$3221</v>
      </c>
      <c r="AE3268" s="208" t="str">
        <f t="shared" si="4618"/>
        <v>AE$3221</v>
      </c>
      <c r="AF3268" s="208" t="str">
        <f t="shared" si="4618"/>
        <v>AF$3221</v>
      </c>
      <c r="AG3268" s="208" t="str">
        <f t="shared" si="4618"/>
        <v>AG$3221</v>
      </c>
      <c r="AH3268" s="208" t="str">
        <f t="shared" si="4618"/>
        <v>AH$3221</v>
      </c>
      <c r="AI3268" s="208" t="str">
        <f t="shared" si="4618"/>
        <v>AI$3221</v>
      </c>
      <c r="AJ3268" s="208" t="str">
        <f t="shared" si="4618"/>
        <v>AJ$3221</v>
      </c>
      <c r="AK3268" s="208" t="str">
        <f t="shared" si="4618"/>
        <v>AK$3221</v>
      </c>
      <c r="AL3268" s="208" t="str">
        <f t="shared" si="4618"/>
        <v>AL$3221</v>
      </c>
      <c r="AM3268" s="208" t="str">
        <f t="shared" si="4618"/>
        <v>AM$3221</v>
      </c>
      <c r="AN3268" s="208" t="str">
        <f t="shared" si="4618"/>
        <v>AN$3221</v>
      </c>
      <c r="AO3268" s="208" t="str">
        <f t="shared" si="4618"/>
        <v>AO$3221</v>
      </c>
      <c r="AP3268" s="208" t="str">
        <f t="shared" si="4618"/>
        <v>AP$3221</v>
      </c>
      <c r="AQ3268" s="208" t="str">
        <f t="shared" si="4618"/>
        <v>AQ$3221</v>
      </c>
      <c r="AR3268" s="208" t="str">
        <f t="shared" si="4618"/>
        <v>AR$3221</v>
      </c>
      <c r="AS3268" s="208" t="str">
        <f t="shared" si="4618"/>
        <v>AS$3221</v>
      </c>
      <c r="AT3268" s="208" t="str">
        <f t="shared" si="4618"/>
        <v>AT$3221</v>
      </c>
      <c r="AU3268" s="208" t="str">
        <f t="shared" si="4618"/>
        <v>AU$3221</v>
      </c>
      <c r="AV3268" s="208" t="str">
        <f t="shared" si="4618"/>
        <v>AV$3221</v>
      </c>
      <c r="AW3268" s="208" t="str">
        <f t="shared" si="4618"/>
        <v>AW$3221</v>
      </c>
      <c r="AX3268" s="208" t="str">
        <f t="shared" si="4618"/>
        <v>AX$3221</v>
      </c>
      <c r="AY3268" s="208" t="str">
        <f t="shared" ref="AY3268:CD3268" si="4619">ADDRESS(ROW(AY3221),COLUMN(AY3221),2)</f>
        <v>AY$3221</v>
      </c>
      <c r="AZ3268" s="208" t="str">
        <f t="shared" si="4619"/>
        <v>AZ$3221</v>
      </c>
      <c r="BA3268" s="208" t="str">
        <f t="shared" si="4619"/>
        <v>BA$3221</v>
      </c>
      <c r="BB3268" s="208" t="str">
        <f t="shared" si="4619"/>
        <v>BB$3221</v>
      </c>
      <c r="BC3268" s="208" t="str">
        <f t="shared" si="4619"/>
        <v>BC$3221</v>
      </c>
      <c r="BD3268" s="208" t="str">
        <f t="shared" si="4619"/>
        <v>BD$3221</v>
      </c>
      <c r="BE3268" s="208" t="str">
        <f t="shared" si="4619"/>
        <v>BE$3221</v>
      </c>
      <c r="BF3268" s="208" t="str">
        <f t="shared" si="4619"/>
        <v>BF$3221</v>
      </c>
      <c r="BG3268" s="208" t="str">
        <f t="shared" si="4619"/>
        <v>BG$3221</v>
      </c>
      <c r="BH3268" s="208" t="str">
        <f t="shared" si="4619"/>
        <v>BH$3221</v>
      </c>
      <c r="BI3268" s="208" t="str">
        <f t="shared" si="4619"/>
        <v>BI$3221</v>
      </c>
      <c r="BJ3268" s="208" t="str">
        <f t="shared" si="4619"/>
        <v>BJ$3221</v>
      </c>
      <c r="BK3268" s="208" t="str">
        <f t="shared" si="4619"/>
        <v>BK$3221</v>
      </c>
      <c r="BL3268" s="208" t="str">
        <f t="shared" si="4619"/>
        <v>BL$3221</v>
      </c>
      <c r="BM3268" s="208" t="str">
        <f t="shared" si="4619"/>
        <v>BM$3221</v>
      </c>
      <c r="BN3268" s="208" t="str">
        <f t="shared" si="4619"/>
        <v>BN$3221</v>
      </c>
      <c r="BO3268" s="208" t="str">
        <f t="shared" si="4619"/>
        <v>BO$3221</v>
      </c>
      <c r="BP3268" s="208" t="str">
        <f t="shared" si="4619"/>
        <v>BP$3221</v>
      </c>
      <c r="BQ3268" s="208" t="str">
        <f t="shared" si="4619"/>
        <v>BQ$3221</v>
      </c>
      <c r="BR3268" s="208" t="str">
        <f t="shared" si="4619"/>
        <v>BR$3221</v>
      </c>
      <c r="BS3268" s="208" t="str">
        <f t="shared" si="4619"/>
        <v>BS$3221</v>
      </c>
      <c r="BT3268" s="208" t="str">
        <f t="shared" si="4619"/>
        <v>BT$3221</v>
      </c>
      <c r="BU3268" s="208" t="str">
        <f t="shared" si="4619"/>
        <v>BU$3221</v>
      </c>
      <c r="BV3268" s="208" t="str">
        <f t="shared" si="4619"/>
        <v>BV$3221</v>
      </c>
      <c r="BW3268" s="208" t="str">
        <f t="shared" si="4619"/>
        <v>BW$3221</v>
      </c>
      <c r="BX3268" s="208" t="str">
        <f t="shared" si="4619"/>
        <v>BX$3221</v>
      </c>
      <c r="BY3268" s="208" t="str">
        <f t="shared" si="4619"/>
        <v>BY$3221</v>
      </c>
      <c r="BZ3268" s="208" t="str">
        <f t="shared" si="4619"/>
        <v>BZ$3221</v>
      </c>
      <c r="CA3268" s="208" t="str">
        <f t="shared" si="4619"/>
        <v>CA$3221</v>
      </c>
      <c r="CB3268" s="208" t="str">
        <f t="shared" si="4619"/>
        <v>CB$3221</v>
      </c>
      <c r="CC3268" s="208" t="str">
        <f t="shared" si="4619"/>
        <v>CC$3221</v>
      </c>
      <c r="CD3268" s="208" t="str">
        <f t="shared" si="4619"/>
        <v>CD$3221</v>
      </c>
      <c r="CE3268" s="208" t="str">
        <f t="shared" ref="CE3268:CK3268" si="4620">ADDRESS(ROW(CE3221),COLUMN(CE3221),2)</f>
        <v>CE$3221</v>
      </c>
      <c r="CF3268" s="208" t="str">
        <f t="shared" si="4620"/>
        <v>CF$3221</v>
      </c>
      <c r="CG3268" s="208" t="str">
        <f t="shared" si="4620"/>
        <v>CG$3221</v>
      </c>
      <c r="CH3268" s="208" t="str">
        <f t="shared" si="4620"/>
        <v>CH$3221</v>
      </c>
      <c r="CI3268" s="208" t="str">
        <f t="shared" si="4620"/>
        <v>CI$3221</v>
      </c>
      <c r="CJ3268" s="208" t="str">
        <f t="shared" si="4620"/>
        <v>CJ$3221</v>
      </c>
      <c r="CK3268" s="208" t="str">
        <f t="shared" si="4620"/>
        <v>CK$3221</v>
      </c>
      <c r="CL3268" s="208" t="str">
        <f t="shared" ref="CL3268" si="4621">ADDRESS(ROW(CL3221),COLUMN(CL3221),2)</f>
        <v>CL$3221</v>
      </c>
    </row>
    <row r="3269" spans="2:90" x14ac:dyDescent="0.4">
      <c r="S3269" s="208" t="str">
        <f t="shared" ref="S3269" si="4622">ADDRESS(ROW(S3220),COLUMN(S3220),2)</f>
        <v>S$3220</v>
      </c>
      <c r="T3269" s="208" t="str">
        <f t="shared" ref="T3269:AX3269" si="4623">ADDRESS(ROW(T3220),COLUMN(T3220),2)</f>
        <v>T$3220</v>
      </c>
      <c r="U3269" s="208" t="str">
        <f t="shared" si="4623"/>
        <v>U$3220</v>
      </c>
      <c r="V3269" s="208" t="str">
        <f t="shared" si="4623"/>
        <v>V$3220</v>
      </c>
      <c r="W3269" s="208" t="str">
        <f t="shared" si="4623"/>
        <v>W$3220</v>
      </c>
      <c r="X3269" s="208" t="str">
        <f t="shared" si="4623"/>
        <v>X$3220</v>
      </c>
      <c r="Y3269" s="208" t="str">
        <f t="shared" si="4623"/>
        <v>Y$3220</v>
      </c>
      <c r="Z3269" s="208" t="str">
        <f t="shared" si="4623"/>
        <v>Z$3220</v>
      </c>
      <c r="AA3269" s="208" t="str">
        <f t="shared" si="4623"/>
        <v>AA$3220</v>
      </c>
      <c r="AB3269" s="208" t="str">
        <f t="shared" si="4623"/>
        <v>AB$3220</v>
      </c>
      <c r="AC3269" s="208" t="str">
        <f t="shared" si="4623"/>
        <v>AC$3220</v>
      </c>
      <c r="AD3269" s="208" t="str">
        <f t="shared" si="4623"/>
        <v>AD$3220</v>
      </c>
      <c r="AE3269" s="208" t="str">
        <f t="shared" si="4623"/>
        <v>AE$3220</v>
      </c>
      <c r="AF3269" s="208" t="str">
        <f t="shared" si="4623"/>
        <v>AF$3220</v>
      </c>
      <c r="AG3269" s="208" t="str">
        <f t="shared" si="4623"/>
        <v>AG$3220</v>
      </c>
      <c r="AH3269" s="208" t="str">
        <f t="shared" si="4623"/>
        <v>AH$3220</v>
      </c>
      <c r="AI3269" s="208" t="str">
        <f t="shared" si="4623"/>
        <v>AI$3220</v>
      </c>
      <c r="AJ3269" s="208" t="str">
        <f t="shared" si="4623"/>
        <v>AJ$3220</v>
      </c>
      <c r="AK3269" s="208" t="str">
        <f t="shared" si="4623"/>
        <v>AK$3220</v>
      </c>
      <c r="AL3269" s="208" t="str">
        <f t="shared" si="4623"/>
        <v>AL$3220</v>
      </c>
      <c r="AM3269" s="208" t="str">
        <f t="shared" si="4623"/>
        <v>AM$3220</v>
      </c>
      <c r="AN3269" s="208" t="str">
        <f t="shared" si="4623"/>
        <v>AN$3220</v>
      </c>
      <c r="AO3269" s="208" t="str">
        <f t="shared" si="4623"/>
        <v>AO$3220</v>
      </c>
      <c r="AP3269" s="208" t="str">
        <f t="shared" si="4623"/>
        <v>AP$3220</v>
      </c>
      <c r="AQ3269" s="208" t="str">
        <f t="shared" si="4623"/>
        <v>AQ$3220</v>
      </c>
      <c r="AR3269" s="208" t="str">
        <f t="shared" si="4623"/>
        <v>AR$3220</v>
      </c>
      <c r="AS3269" s="208" t="str">
        <f t="shared" si="4623"/>
        <v>AS$3220</v>
      </c>
      <c r="AT3269" s="208" t="str">
        <f t="shared" si="4623"/>
        <v>AT$3220</v>
      </c>
      <c r="AU3269" s="208" t="str">
        <f t="shared" si="4623"/>
        <v>AU$3220</v>
      </c>
      <c r="AV3269" s="208" t="str">
        <f t="shared" si="4623"/>
        <v>AV$3220</v>
      </c>
      <c r="AW3269" s="208" t="str">
        <f t="shared" si="4623"/>
        <v>AW$3220</v>
      </c>
      <c r="AX3269" s="208" t="str">
        <f t="shared" si="4623"/>
        <v>AX$3220</v>
      </c>
      <c r="AY3269" s="208" t="str">
        <f t="shared" ref="AY3269:CD3269" si="4624">ADDRESS(ROW(AY3220),COLUMN(AY3220),2)</f>
        <v>AY$3220</v>
      </c>
      <c r="AZ3269" s="208" t="str">
        <f t="shared" si="4624"/>
        <v>AZ$3220</v>
      </c>
      <c r="BA3269" s="208" t="str">
        <f t="shared" si="4624"/>
        <v>BA$3220</v>
      </c>
      <c r="BB3269" s="208" t="str">
        <f t="shared" si="4624"/>
        <v>BB$3220</v>
      </c>
      <c r="BC3269" s="208" t="str">
        <f t="shared" si="4624"/>
        <v>BC$3220</v>
      </c>
      <c r="BD3269" s="208" t="str">
        <f t="shared" si="4624"/>
        <v>BD$3220</v>
      </c>
      <c r="BE3269" s="208" t="str">
        <f t="shared" si="4624"/>
        <v>BE$3220</v>
      </c>
      <c r="BF3269" s="208" t="str">
        <f t="shared" si="4624"/>
        <v>BF$3220</v>
      </c>
      <c r="BG3269" s="208" t="str">
        <f t="shared" si="4624"/>
        <v>BG$3220</v>
      </c>
      <c r="BH3269" s="208" t="str">
        <f t="shared" si="4624"/>
        <v>BH$3220</v>
      </c>
      <c r="BI3269" s="208" t="str">
        <f t="shared" si="4624"/>
        <v>BI$3220</v>
      </c>
      <c r="BJ3269" s="208" t="str">
        <f t="shared" si="4624"/>
        <v>BJ$3220</v>
      </c>
      <c r="BK3269" s="208" t="str">
        <f t="shared" si="4624"/>
        <v>BK$3220</v>
      </c>
      <c r="BL3269" s="208" t="str">
        <f t="shared" si="4624"/>
        <v>BL$3220</v>
      </c>
      <c r="BM3269" s="208" t="str">
        <f t="shared" si="4624"/>
        <v>BM$3220</v>
      </c>
      <c r="BN3269" s="208" t="str">
        <f t="shared" si="4624"/>
        <v>BN$3220</v>
      </c>
      <c r="BO3269" s="208" t="str">
        <f t="shared" si="4624"/>
        <v>BO$3220</v>
      </c>
      <c r="BP3269" s="208" t="str">
        <f t="shared" si="4624"/>
        <v>BP$3220</v>
      </c>
      <c r="BQ3269" s="208" t="str">
        <f t="shared" si="4624"/>
        <v>BQ$3220</v>
      </c>
      <c r="BR3269" s="208" t="str">
        <f t="shared" si="4624"/>
        <v>BR$3220</v>
      </c>
      <c r="BS3269" s="208" t="str">
        <f t="shared" si="4624"/>
        <v>BS$3220</v>
      </c>
      <c r="BT3269" s="208" t="str">
        <f t="shared" si="4624"/>
        <v>BT$3220</v>
      </c>
      <c r="BU3269" s="208" t="str">
        <f t="shared" si="4624"/>
        <v>BU$3220</v>
      </c>
      <c r="BV3269" s="208" t="str">
        <f t="shared" si="4624"/>
        <v>BV$3220</v>
      </c>
      <c r="BW3269" s="208" t="str">
        <f t="shared" si="4624"/>
        <v>BW$3220</v>
      </c>
      <c r="BX3269" s="208" t="str">
        <f t="shared" si="4624"/>
        <v>BX$3220</v>
      </c>
      <c r="BY3269" s="208" t="str">
        <f t="shared" si="4624"/>
        <v>BY$3220</v>
      </c>
      <c r="BZ3269" s="208" t="str">
        <f t="shared" si="4624"/>
        <v>BZ$3220</v>
      </c>
      <c r="CA3269" s="208" t="str">
        <f t="shared" si="4624"/>
        <v>CA$3220</v>
      </c>
      <c r="CB3269" s="208" t="str">
        <f t="shared" si="4624"/>
        <v>CB$3220</v>
      </c>
      <c r="CC3269" s="208" t="str">
        <f t="shared" si="4624"/>
        <v>CC$3220</v>
      </c>
      <c r="CD3269" s="208" t="str">
        <f t="shared" si="4624"/>
        <v>CD$3220</v>
      </c>
      <c r="CE3269" s="208" t="str">
        <f t="shared" ref="CE3269:CK3269" si="4625">ADDRESS(ROW(CE3220),COLUMN(CE3220),2)</f>
        <v>CE$3220</v>
      </c>
      <c r="CF3269" s="208" t="str">
        <f t="shared" si="4625"/>
        <v>CF$3220</v>
      </c>
      <c r="CG3269" s="208" t="str">
        <f t="shared" si="4625"/>
        <v>CG$3220</v>
      </c>
      <c r="CH3269" s="208" t="str">
        <f t="shared" si="4625"/>
        <v>CH$3220</v>
      </c>
      <c r="CI3269" s="208" t="str">
        <f t="shared" si="4625"/>
        <v>CI$3220</v>
      </c>
      <c r="CJ3269" s="208" t="str">
        <f t="shared" si="4625"/>
        <v>CJ$3220</v>
      </c>
      <c r="CK3269" s="208" t="str">
        <f t="shared" si="4625"/>
        <v>CK$3220</v>
      </c>
      <c r="CL3269" s="208" t="str">
        <f t="shared" ref="CL3269" si="4626">ADDRESS(ROW(CL3220),COLUMN(CL3220),2)</f>
        <v>CL$3220</v>
      </c>
    </row>
    <row r="3279" spans="2:90" x14ac:dyDescent="0.4">
      <c r="B3279" s="171" t="s">
        <v>490</v>
      </c>
      <c r="E3279" s="8"/>
      <c r="H3279" s="170"/>
      <c r="I3279" s="172"/>
      <c r="J3279" s="172"/>
      <c r="K3279" s="193"/>
      <c r="L3279" s="193"/>
      <c r="M3279" s="193"/>
      <c r="N3279" s="193"/>
      <c r="O3279" s="193"/>
      <c r="P3279" s="193"/>
      <c r="R3279" s="194"/>
      <c r="S3279" s="170"/>
      <c r="T3279" s="170"/>
      <c r="U3279" s="170"/>
      <c r="V3279" s="170"/>
      <c r="W3279" s="170"/>
      <c r="X3279" s="170"/>
      <c r="Y3279" s="170"/>
      <c r="Z3279" s="170"/>
      <c r="AA3279" s="170"/>
      <c r="AB3279" s="170"/>
      <c r="AC3279" s="170"/>
      <c r="AD3279" s="170"/>
      <c r="AE3279" s="170"/>
      <c r="AF3279" s="170"/>
      <c r="AG3279" s="170"/>
      <c r="AH3279" s="170"/>
      <c r="AI3279" s="170"/>
      <c r="AJ3279" s="170"/>
      <c r="AK3279" s="170"/>
      <c r="AL3279" s="170"/>
      <c r="AM3279" s="170"/>
      <c r="AN3279" s="170"/>
      <c r="AO3279" s="170"/>
      <c r="AP3279" s="170"/>
      <c r="AQ3279" s="170"/>
      <c r="AR3279" s="170"/>
      <c r="AS3279" s="170"/>
      <c r="AT3279" s="170"/>
      <c r="AU3279" s="170"/>
      <c r="AV3279" s="170"/>
      <c r="AW3279" s="170"/>
      <c r="AX3279" s="170"/>
      <c r="AY3279" s="170"/>
      <c r="AZ3279" s="170"/>
      <c r="BA3279" s="170"/>
      <c r="BB3279" s="170"/>
      <c r="BC3279" s="170"/>
      <c r="BD3279" s="170"/>
      <c r="BE3279" s="170"/>
      <c r="BF3279" s="170"/>
      <c r="BG3279" s="170"/>
      <c r="BH3279" s="170"/>
      <c r="BI3279" s="170"/>
      <c r="BJ3279" s="170"/>
      <c r="BK3279" s="170"/>
      <c r="BL3279" s="170"/>
      <c r="BM3279" s="170"/>
      <c r="BN3279" s="170"/>
      <c r="BO3279" s="170"/>
      <c r="BP3279" s="170"/>
      <c r="BQ3279" s="170"/>
      <c r="BR3279" s="170"/>
      <c r="BS3279" s="170"/>
      <c r="BT3279" s="170"/>
      <c r="BU3279" s="170"/>
      <c r="BV3279" s="170"/>
      <c r="BW3279" s="170"/>
      <c r="BX3279" s="170"/>
      <c r="BY3279" s="170"/>
      <c r="BZ3279" s="170"/>
      <c r="CA3279" s="170"/>
      <c r="CB3279" s="170"/>
      <c r="CC3279" s="170"/>
      <c r="CD3279" s="170"/>
      <c r="CE3279" s="170"/>
      <c r="CF3279" s="170"/>
      <c r="CG3279" s="170"/>
      <c r="CH3279" s="170"/>
      <c r="CI3279" s="170"/>
      <c r="CJ3279" s="170"/>
      <c r="CK3279" s="170"/>
      <c r="CL3279" s="170"/>
    </row>
    <row r="3280" spans="2:90" x14ac:dyDescent="0.4">
      <c r="B3280" s="171" t="s">
        <v>492</v>
      </c>
      <c r="E3280" s="8"/>
      <c r="H3280" s="170"/>
      <c r="I3280" s="172"/>
      <c r="J3280" s="172"/>
      <c r="K3280" s="193"/>
      <c r="L3280" s="193"/>
      <c r="M3280" s="193"/>
      <c r="N3280" s="193"/>
      <c r="O3280" s="193"/>
      <c r="P3280" s="193"/>
      <c r="R3280" s="194"/>
      <c r="S3280" s="170"/>
      <c r="T3280" s="170"/>
      <c r="U3280" s="170"/>
      <c r="V3280" s="170"/>
      <c r="W3280" s="170"/>
      <c r="X3280" s="170"/>
      <c r="Y3280" s="170"/>
      <c r="Z3280" s="170"/>
      <c r="AA3280" s="170"/>
      <c r="AB3280" s="170"/>
      <c r="AC3280" s="170"/>
      <c r="AD3280" s="170"/>
      <c r="AE3280" s="170"/>
      <c r="AF3280" s="170"/>
      <c r="AG3280" s="170"/>
      <c r="AH3280" s="170"/>
      <c r="AI3280" s="170"/>
      <c r="AJ3280" s="170"/>
      <c r="AK3280" s="170"/>
      <c r="AL3280" s="170"/>
      <c r="AM3280" s="170"/>
      <c r="AN3280" s="170"/>
      <c r="AO3280" s="170"/>
      <c r="AP3280" s="170"/>
      <c r="AQ3280" s="170"/>
      <c r="AR3280" s="170"/>
      <c r="AS3280" s="170"/>
      <c r="AT3280" s="170"/>
      <c r="AU3280" s="170"/>
      <c r="AV3280" s="170"/>
      <c r="AW3280" s="170"/>
      <c r="AX3280" s="170"/>
      <c r="AY3280" s="170"/>
      <c r="AZ3280" s="170"/>
      <c r="BA3280" s="170"/>
      <c r="BB3280" s="170"/>
      <c r="BC3280" s="170"/>
      <c r="BD3280" s="170"/>
      <c r="BE3280" s="170"/>
      <c r="BF3280" s="170"/>
      <c r="BG3280" s="170"/>
      <c r="BH3280" s="170"/>
      <c r="BI3280" s="170"/>
      <c r="BJ3280" s="170"/>
      <c r="BK3280" s="170"/>
      <c r="BL3280" s="170"/>
      <c r="BM3280" s="170"/>
      <c r="BN3280" s="170"/>
      <c r="BO3280" s="170"/>
      <c r="BP3280" s="170"/>
      <c r="BQ3280" s="170"/>
      <c r="BR3280" s="170"/>
      <c r="BS3280" s="170"/>
      <c r="BT3280" s="170"/>
      <c r="BU3280" s="170"/>
      <c r="BV3280" s="170"/>
      <c r="BW3280" s="170"/>
      <c r="BX3280" s="170"/>
      <c r="BY3280" s="170"/>
      <c r="BZ3280" s="170"/>
      <c r="CA3280" s="170"/>
      <c r="CB3280" s="170"/>
      <c r="CC3280" s="170"/>
      <c r="CD3280" s="170"/>
      <c r="CE3280" s="170"/>
      <c r="CF3280" s="170"/>
      <c r="CG3280" s="170"/>
      <c r="CH3280" s="170"/>
      <c r="CI3280" s="170"/>
      <c r="CJ3280" s="170"/>
      <c r="CK3280" s="170"/>
      <c r="CL3280" s="170"/>
    </row>
    <row r="3281" spans="2:90" x14ac:dyDescent="0.4">
      <c r="B3281" s="171" t="s">
        <v>461</v>
      </c>
      <c r="E3281" s="8"/>
      <c r="H3281" s="170"/>
      <c r="I3281" s="172"/>
      <c r="J3281" s="172"/>
      <c r="K3281" s="193"/>
      <c r="L3281" s="193"/>
      <c r="M3281" s="193"/>
      <c r="N3281" s="193"/>
      <c r="O3281" s="193"/>
      <c r="P3281" s="193"/>
      <c r="R3281" s="194"/>
      <c r="S3281" s="195" t="str">
        <f t="shared" ref="S3281:CD3281" si="4627">S$16</f>
        <v>S$12</v>
      </c>
      <c r="T3281" s="195" t="str">
        <f t="shared" si="4627"/>
        <v>T$12</v>
      </c>
      <c r="U3281" s="195" t="str">
        <f t="shared" si="4627"/>
        <v>U$12</v>
      </c>
      <c r="V3281" s="195" t="str">
        <f t="shared" si="4627"/>
        <v>V$12</v>
      </c>
      <c r="W3281" s="195" t="str">
        <f t="shared" si="4627"/>
        <v>W$12</v>
      </c>
      <c r="X3281" s="195" t="str">
        <f t="shared" si="4627"/>
        <v>X$12</v>
      </c>
      <c r="Y3281" s="195" t="str">
        <f t="shared" si="4627"/>
        <v>Y$12</v>
      </c>
      <c r="Z3281" s="195" t="str">
        <f t="shared" si="4627"/>
        <v>Z$12</v>
      </c>
      <c r="AA3281" s="195" t="str">
        <f t="shared" si="4627"/>
        <v>AA$12</v>
      </c>
      <c r="AB3281" s="195" t="str">
        <f t="shared" si="4627"/>
        <v>AB$12</v>
      </c>
      <c r="AC3281" s="195" t="str">
        <f t="shared" si="4627"/>
        <v>AC$12</v>
      </c>
      <c r="AD3281" s="195" t="str">
        <f t="shared" si="4627"/>
        <v>AD$12</v>
      </c>
      <c r="AE3281" s="195" t="str">
        <f t="shared" si="4627"/>
        <v>AE$12</v>
      </c>
      <c r="AF3281" s="195" t="str">
        <f t="shared" si="4627"/>
        <v>AF$12</v>
      </c>
      <c r="AG3281" s="195" t="str">
        <f t="shared" si="4627"/>
        <v>AG$12</v>
      </c>
      <c r="AH3281" s="195" t="str">
        <f t="shared" si="4627"/>
        <v>AH$12</v>
      </c>
      <c r="AI3281" s="195" t="str">
        <f t="shared" si="4627"/>
        <v>AI$12</v>
      </c>
      <c r="AJ3281" s="195" t="str">
        <f t="shared" si="4627"/>
        <v>AJ$12</v>
      </c>
      <c r="AK3281" s="195" t="str">
        <f t="shared" si="4627"/>
        <v>AK$12</v>
      </c>
      <c r="AL3281" s="195" t="str">
        <f t="shared" si="4627"/>
        <v>AL$12</v>
      </c>
      <c r="AM3281" s="195" t="str">
        <f t="shared" si="4627"/>
        <v>AM$12</v>
      </c>
      <c r="AN3281" s="195" t="str">
        <f t="shared" si="4627"/>
        <v>AN$12</v>
      </c>
      <c r="AO3281" s="195" t="str">
        <f t="shared" si="4627"/>
        <v>AO$12</v>
      </c>
      <c r="AP3281" s="195" t="str">
        <f t="shared" si="4627"/>
        <v>AP$12</v>
      </c>
      <c r="AQ3281" s="195" t="str">
        <f t="shared" si="4627"/>
        <v>AQ$12</v>
      </c>
      <c r="AR3281" s="195" t="str">
        <f t="shared" si="4627"/>
        <v>AR$12</v>
      </c>
      <c r="AS3281" s="195" t="str">
        <f t="shared" si="4627"/>
        <v>AS$12</v>
      </c>
      <c r="AT3281" s="195" t="str">
        <f t="shared" si="4627"/>
        <v>AT$12</v>
      </c>
      <c r="AU3281" s="195" t="str">
        <f t="shared" si="4627"/>
        <v>AU$12</v>
      </c>
      <c r="AV3281" s="195" t="str">
        <f t="shared" si="4627"/>
        <v>AV$12</v>
      </c>
      <c r="AW3281" s="195" t="str">
        <f t="shared" si="4627"/>
        <v>AW$12</v>
      </c>
      <c r="AX3281" s="195" t="str">
        <f t="shared" si="4627"/>
        <v>AX$12</v>
      </c>
      <c r="AY3281" s="195" t="str">
        <f t="shared" si="4627"/>
        <v>AY$12</v>
      </c>
      <c r="AZ3281" s="195" t="str">
        <f t="shared" si="4627"/>
        <v>AZ$12</v>
      </c>
      <c r="BA3281" s="195" t="str">
        <f t="shared" si="4627"/>
        <v>BA$12</v>
      </c>
      <c r="BB3281" s="195" t="str">
        <f t="shared" si="4627"/>
        <v>BB$12</v>
      </c>
      <c r="BC3281" s="195" t="str">
        <f t="shared" si="4627"/>
        <v>BC$12</v>
      </c>
      <c r="BD3281" s="195" t="str">
        <f t="shared" si="4627"/>
        <v>BD$12</v>
      </c>
      <c r="BE3281" s="195" t="str">
        <f t="shared" si="4627"/>
        <v>BE$12</v>
      </c>
      <c r="BF3281" s="195" t="str">
        <f t="shared" si="4627"/>
        <v>BF$12</v>
      </c>
      <c r="BG3281" s="195" t="str">
        <f t="shared" si="4627"/>
        <v>BG$12</v>
      </c>
      <c r="BH3281" s="195" t="str">
        <f t="shared" si="4627"/>
        <v>BH$12</v>
      </c>
      <c r="BI3281" s="195" t="str">
        <f t="shared" si="4627"/>
        <v>BI$12</v>
      </c>
      <c r="BJ3281" s="195" t="str">
        <f t="shared" si="4627"/>
        <v>BJ$12</v>
      </c>
      <c r="BK3281" s="195" t="str">
        <f t="shared" si="4627"/>
        <v>BK$12</v>
      </c>
      <c r="BL3281" s="195" t="str">
        <f t="shared" si="4627"/>
        <v>BL$12</v>
      </c>
      <c r="BM3281" s="195" t="str">
        <f t="shared" si="4627"/>
        <v>BM$12</v>
      </c>
      <c r="BN3281" s="195" t="str">
        <f t="shared" si="4627"/>
        <v>BN$12</v>
      </c>
      <c r="BO3281" s="195" t="str">
        <f t="shared" si="4627"/>
        <v>BO$12</v>
      </c>
      <c r="BP3281" s="195" t="str">
        <f t="shared" si="4627"/>
        <v>BP$12</v>
      </c>
      <c r="BQ3281" s="195" t="str">
        <f t="shared" si="4627"/>
        <v>BQ$12</v>
      </c>
      <c r="BR3281" s="195" t="str">
        <f t="shared" si="4627"/>
        <v>BR$12</v>
      </c>
      <c r="BS3281" s="195" t="str">
        <f t="shared" si="4627"/>
        <v>BS$12</v>
      </c>
      <c r="BT3281" s="195" t="str">
        <f t="shared" si="4627"/>
        <v>BT$12</v>
      </c>
      <c r="BU3281" s="195" t="str">
        <f t="shared" si="4627"/>
        <v>BU$12</v>
      </c>
      <c r="BV3281" s="195" t="str">
        <f t="shared" si="4627"/>
        <v>BV$12</v>
      </c>
      <c r="BW3281" s="195" t="str">
        <f t="shared" si="4627"/>
        <v>BW$12</v>
      </c>
      <c r="BX3281" s="195" t="str">
        <f t="shared" si="4627"/>
        <v>BX$12</v>
      </c>
      <c r="BY3281" s="195" t="str">
        <f t="shared" si="4627"/>
        <v>BY$12</v>
      </c>
      <c r="BZ3281" s="195" t="str">
        <f t="shared" si="4627"/>
        <v>BZ$12</v>
      </c>
      <c r="CA3281" s="195" t="str">
        <f t="shared" si="4627"/>
        <v>CA$12</v>
      </c>
      <c r="CB3281" s="195" t="str">
        <f t="shared" si="4627"/>
        <v>CB$12</v>
      </c>
      <c r="CC3281" s="195" t="str">
        <f t="shared" si="4627"/>
        <v>CC$12</v>
      </c>
      <c r="CD3281" s="195" t="str">
        <f t="shared" si="4627"/>
        <v>CD$12</v>
      </c>
      <c r="CE3281" s="195" t="str">
        <f t="shared" ref="CE3281:CL3281" si="4628">CE$16</f>
        <v>CE$12</v>
      </c>
      <c r="CF3281" s="195" t="str">
        <f t="shared" si="4628"/>
        <v>CF$12</v>
      </c>
      <c r="CG3281" s="195" t="str">
        <f t="shared" si="4628"/>
        <v>CG$12</v>
      </c>
      <c r="CH3281" s="195" t="str">
        <f t="shared" si="4628"/>
        <v>CH$12</v>
      </c>
      <c r="CI3281" s="195" t="str">
        <f t="shared" si="4628"/>
        <v>CI$12</v>
      </c>
      <c r="CJ3281" s="195" t="str">
        <f t="shared" si="4628"/>
        <v>CJ$12</v>
      </c>
      <c r="CK3281" s="195" t="str">
        <f t="shared" si="4628"/>
        <v>CK$12</v>
      </c>
      <c r="CL3281" s="195" t="str">
        <f t="shared" si="4628"/>
        <v>CL$12</v>
      </c>
    </row>
    <row r="3282" spans="2:90" x14ac:dyDescent="0.4">
      <c r="B3282" s="171" t="s">
        <v>462</v>
      </c>
      <c r="E3282" s="8"/>
      <c r="H3282" s="196"/>
      <c r="I3282" s="197"/>
      <c r="J3282" s="197"/>
      <c r="K3282" s="198"/>
      <c r="L3282" s="198"/>
      <c r="M3282" s="198"/>
      <c r="N3282" s="198"/>
      <c r="O3282" s="198"/>
      <c r="P3282" s="198"/>
      <c r="R3282" s="198"/>
      <c r="S3282" s="195" t="str">
        <f t="shared" ref="S3282:CD3282" si="4629">S$17</f>
        <v>S$13</v>
      </c>
      <c r="T3282" s="195" t="str">
        <f t="shared" si="4629"/>
        <v>T$13</v>
      </c>
      <c r="U3282" s="195" t="str">
        <f t="shared" si="4629"/>
        <v>U$13</v>
      </c>
      <c r="V3282" s="195" t="str">
        <f t="shared" si="4629"/>
        <v>V$13</v>
      </c>
      <c r="W3282" s="195" t="str">
        <f t="shared" si="4629"/>
        <v>W$13</v>
      </c>
      <c r="X3282" s="195" t="str">
        <f t="shared" si="4629"/>
        <v>X$13</v>
      </c>
      <c r="Y3282" s="195" t="str">
        <f t="shared" si="4629"/>
        <v>Y$13</v>
      </c>
      <c r="Z3282" s="195" t="str">
        <f t="shared" si="4629"/>
        <v>Z$13</v>
      </c>
      <c r="AA3282" s="195" t="str">
        <f t="shared" si="4629"/>
        <v>AA$13</v>
      </c>
      <c r="AB3282" s="195" t="str">
        <f t="shared" si="4629"/>
        <v>AB$13</v>
      </c>
      <c r="AC3282" s="195" t="str">
        <f t="shared" si="4629"/>
        <v>AC$13</v>
      </c>
      <c r="AD3282" s="195" t="str">
        <f t="shared" si="4629"/>
        <v>AD$13</v>
      </c>
      <c r="AE3282" s="195" t="str">
        <f t="shared" si="4629"/>
        <v>AE$13</v>
      </c>
      <c r="AF3282" s="195" t="str">
        <f t="shared" si="4629"/>
        <v>AF$13</v>
      </c>
      <c r="AG3282" s="195" t="str">
        <f t="shared" si="4629"/>
        <v>AG$13</v>
      </c>
      <c r="AH3282" s="195" t="str">
        <f t="shared" si="4629"/>
        <v>AH$13</v>
      </c>
      <c r="AI3282" s="195" t="str">
        <f t="shared" si="4629"/>
        <v>AI$13</v>
      </c>
      <c r="AJ3282" s="195" t="str">
        <f t="shared" si="4629"/>
        <v>AJ$13</v>
      </c>
      <c r="AK3282" s="195" t="str">
        <f t="shared" si="4629"/>
        <v>AK$13</v>
      </c>
      <c r="AL3282" s="195" t="str">
        <f t="shared" si="4629"/>
        <v>AL$13</v>
      </c>
      <c r="AM3282" s="195" t="str">
        <f t="shared" si="4629"/>
        <v>AM$13</v>
      </c>
      <c r="AN3282" s="195" t="str">
        <f t="shared" si="4629"/>
        <v>AN$13</v>
      </c>
      <c r="AO3282" s="195" t="str">
        <f t="shared" si="4629"/>
        <v>AO$13</v>
      </c>
      <c r="AP3282" s="195" t="str">
        <f t="shared" si="4629"/>
        <v>AP$13</v>
      </c>
      <c r="AQ3282" s="195" t="str">
        <f t="shared" si="4629"/>
        <v>AQ$13</v>
      </c>
      <c r="AR3282" s="195" t="str">
        <f t="shared" si="4629"/>
        <v>AR$13</v>
      </c>
      <c r="AS3282" s="195" t="str">
        <f t="shared" si="4629"/>
        <v>AS$13</v>
      </c>
      <c r="AT3282" s="195" t="str">
        <f t="shared" si="4629"/>
        <v>AT$13</v>
      </c>
      <c r="AU3282" s="195" t="str">
        <f t="shared" si="4629"/>
        <v>AU$13</v>
      </c>
      <c r="AV3282" s="195" t="str">
        <f t="shared" si="4629"/>
        <v>AV$13</v>
      </c>
      <c r="AW3282" s="195" t="str">
        <f t="shared" si="4629"/>
        <v>AW$13</v>
      </c>
      <c r="AX3282" s="195" t="str">
        <f t="shared" si="4629"/>
        <v>AX$13</v>
      </c>
      <c r="AY3282" s="195" t="str">
        <f t="shared" si="4629"/>
        <v>AY$13</v>
      </c>
      <c r="AZ3282" s="195" t="str">
        <f t="shared" si="4629"/>
        <v>AZ$13</v>
      </c>
      <c r="BA3282" s="195" t="str">
        <f t="shared" si="4629"/>
        <v>BA$13</v>
      </c>
      <c r="BB3282" s="195" t="str">
        <f t="shared" si="4629"/>
        <v>BB$13</v>
      </c>
      <c r="BC3282" s="195" t="str">
        <f t="shared" si="4629"/>
        <v>BC$13</v>
      </c>
      <c r="BD3282" s="195" t="str">
        <f t="shared" si="4629"/>
        <v>BD$13</v>
      </c>
      <c r="BE3282" s="195" t="str">
        <f t="shared" si="4629"/>
        <v>BE$13</v>
      </c>
      <c r="BF3282" s="195" t="str">
        <f t="shared" si="4629"/>
        <v>BF$13</v>
      </c>
      <c r="BG3282" s="195" t="str">
        <f t="shared" si="4629"/>
        <v>BG$13</v>
      </c>
      <c r="BH3282" s="195" t="str">
        <f t="shared" si="4629"/>
        <v>BH$13</v>
      </c>
      <c r="BI3282" s="195" t="str">
        <f t="shared" si="4629"/>
        <v>BI$13</v>
      </c>
      <c r="BJ3282" s="195" t="str">
        <f t="shared" si="4629"/>
        <v>BJ$13</v>
      </c>
      <c r="BK3282" s="195" t="str">
        <f t="shared" si="4629"/>
        <v>BK$13</v>
      </c>
      <c r="BL3282" s="195" t="str">
        <f t="shared" si="4629"/>
        <v>BL$13</v>
      </c>
      <c r="BM3282" s="195" t="str">
        <f t="shared" si="4629"/>
        <v>BM$13</v>
      </c>
      <c r="BN3282" s="195" t="str">
        <f t="shared" si="4629"/>
        <v>BN$13</v>
      </c>
      <c r="BO3282" s="195" t="str">
        <f t="shared" si="4629"/>
        <v>BO$13</v>
      </c>
      <c r="BP3282" s="195" t="str">
        <f t="shared" si="4629"/>
        <v>BP$13</v>
      </c>
      <c r="BQ3282" s="195" t="str">
        <f t="shared" si="4629"/>
        <v>BQ$13</v>
      </c>
      <c r="BR3282" s="195" t="str">
        <f t="shared" si="4629"/>
        <v>BR$13</v>
      </c>
      <c r="BS3282" s="195" t="str">
        <f t="shared" si="4629"/>
        <v>BS$13</v>
      </c>
      <c r="BT3282" s="195" t="str">
        <f t="shared" si="4629"/>
        <v>BT$13</v>
      </c>
      <c r="BU3282" s="195" t="str">
        <f t="shared" si="4629"/>
        <v>BU$13</v>
      </c>
      <c r="BV3282" s="195" t="str">
        <f t="shared" si="4629"/>
        <v>BV$13</v>
      </c>
      <c r="BW3282" s="195" t="str">
        <f t="shared" si="4629"/>
        <v>BW$13</v>
      </c>
      <c r="BX3282" s="195" t="str">
        <f t="shared" si="4629"/>
        <v>BX$13</v>
      </c>
      <c r="BY3282" s="195" t="str">
        <f t="shared" si="4629"/>
        <v>BY$13</v>
      </c>
      <c r="BZ3282" s="195" t="str">
        <f t="shared" si="4629"/>
        <v>BZ$13</v>
      </c>
      <c r="CA3282" s="195" t="str">
        <f t="shared" si="4629"/>
        <v>CA$13</v>
      </c>
      <c r="CB3282" s="195" t="str">
        <f t="shared" si="4629"/>
        <v>CB$13</v>
      </c>
      <c r="CC3282" s="195" t="str">
        <f t="shared" si="4629"/>
        <v>CC$13</v>
      </c>
      <c r="CD3282" s="195" t="str">
        <f t="shared" si="4629"/>
        <v>CD$13</v>
      </c>
      <c r="CE3282" s="195" t="str">
        <f t="shared" ref="CE3282:CL3282" si="4630">CE$17</f>
        <v>CE$13</v>
      </c>
      <c r="CF3282" s="195" t="str">
        <f t="shared" si="4630"/>
        <v>CF$13</v>
      </c>
      <c r="CG3282" s="195" t="str">
        <f t="shared" si="4630"/>
        <v>CG$13</v>
      </c>
      <c r="CH3282" s="195" t="str">
        <f t="shared" si="4630"/>
        <v>CH$13</v>
      </c>
      <c r="CI3282" s="195" t="str">
        <f t="shared" si="4630"/>
        <v>CI$13</v>
      </c>
      <c r="CJ3282" s="195" t="str">
        <f t="shared" si="4630"/>
        <v>CJ$13</v>
      </c>
      <c r="CK3282" s="195" t="str">
        <f t="shared" si="4630"/>
        <v>CK$13</v>
      </c>
      <c r="CL3282" s="195" t="str">
        <f t="shared" si="4630"/>
        <v>CL$13</v>
      </c>
    </row>
    <row r="3283" spans="2:90" x14ac:dyDescent="0.4">
      <c r="B3283" s="171" t="s">
        <v>491</v>
      </c>
      <c r="E3283" s="8"/>
      <c r="H3283" s="196"/>
      <c r="I3283" s="197"/>
      <c r="J3283" s="197"/>
      <c r="K3283" s="198"/>
      <c r="L3283" s="198"/>
      <c r="M3283" s="198"/>
      <c r="N3283" s="198"/>
      <c r="O3283" s="198"/>
      <c r="P3283" s="198"/>
      <c r="R3283" s="198"/>
      <c r="S3283" s="186"/>
      <c r="T3283" s="186"/>
      <c r="U3283" s="186"/>
      <c r="V3283" s="186"/>
      <c r="W3283" s="186"/>
      <c r="X3283" s="186"/>
      <c r="Y3283" s="186"/>
      <c r="Z3283" s="186"/>
      <c r="AA3283" s="186"/>
      <c r="AB3283" s="186"/>
      <c r="AC3283" s="186"/>
      <c r="AD3283" s="186"/>
      <c r="AE3283" s="186"/>
      <c r="AF3283" s="186"/>
      <c r="AG3283" s="186"/>
      <c r="AH3283" s="186"/>
      <c r="AI3283" s="186"/>
      <c r="AJ3283" s="186"/>
      <c r="AK3283" s="186"/>
      <c r="AL3283" s="186"/>
      <c r="AM3283" s="186"/>
      <c r="AN3283" s="186"/>
      <c r="AO3283" s="186"/>
      <c r="AP3283" s="186"/>
      <c r="AQ3283" s="186"/>
      <c r="AR3283" s="186"/>
      <c r="AS3283" s="186"/>
      <c r="AT3283" s="186"/>
      <c r="AU3283" s="186"/>
      <c r="AV3283" s="186"/>
      <c r="AW3283" s="186"/>
      <c r="AX3283" s="186"/>
      <c r="AY3283" s="186"/>
      <c r="AZ3283" s="186"/>
      <c r="BA3283" s="186"/>
      <c r="BB3283" s="186"/>
      <c r="BC3283" s="186"/>
      <c r="BD3283" s="186"/>
      <c r="BE3283" s="186"/>
      <c r="BF3283" s="186"/>
      <c r="BG3283" s="186"/>
      <c r="BH3283" s="186"/>
      <c r="BI3283" s="186"/>
      <c r="BJ3283" s="186"/>
      <c r="BK3283" s="186"/>
      <c r="BL3283" s="186"/>
      <c r="BM3283" s="186"/>
      <c r="BN3283" s="186"/>
      <c r="BO3283" s="186"/>
      <c r="BP3283" s="186"/>
      <c r="BQ3283" s="186"/>
      <c r="BR3283" s="186"/>
      <c r="BS3283" s="186"/>
      <c r="BT3283" s="186"/>
      <c r="BU3283" s="186"/>
      <c r="BV3283" s="186"/>
      <c r="BW3283" s="186"/>
      <c r="BX3283" s="186"/>
      <c r="BY3283" s="186"/>
      <c r="BZ3283" s="186"/>
      <c r="CA3283" s="186"/>
      <c r="CB3283" s="186"/>
      <c r="CC3283" s="186"/>
      <c r="CD3283" s="186"/>
      <c r="CE3283" s="186"/>
      <c r="CF3283" s="186"/>
      <c r="CG3283" s="186"/>
      <c r="CH3283" s="186"/>
      <c r="CI3283" s="186"/>
      <c r="CJ3283" s="186"/>
      <c r="CK3283" s="186"/>
      <c r="CL3283" s="186"/>
    </row>
    <row r="3284" spans="2:90" x14ac:dyDescent="0.4">
      <c r="B3284" s="171" t="s">
        <v>505</v>
      </c>
      <c r="E3284" s="8"/>
      <c r="H3284" s="196"/>
      <c r="I3284" s="197"/>
      <c r="J3284" s="197"/>
      <c r="K3284" s="198"/>
      <c r="L3284" s="198"/>
      <c r="M3284" s="198"/>
      <c r="N3284" s="198"/>
      <c r="O3284" s="198"/>
      <c r="P3284" s="198"/>
      <c r="R3284" s="198"/>
      <c r="S3284" s="186"/>
      <c r="T3284" s="186"/>
      <c r="U3284" s="186"/>
      <c r="V3284" s="186"/>
      <c r="W3284" s="186"/>
      <c r="X3284" s="186"/>
      <c r="Y3284" s="186"/>
      <c r="Z3284" s="186"/>
      <c r="AA3284" s="186"/>
      <c r="AB3284" s="186"/>
      <c r="AC3284" s="186"/>
      <c r="AD3284" s="186"/>
      <c r="AE3284" s="186"/>
      <c r="AF3284" s="186"/>
      <c r="AG3284" s="186"/>
      <c r="AH3284" s="186"/>
      <c r="AI3284" s="186"/>
      <c r="AJ3284" s="186"/>
      <c r="AK3284" s="186"/>
      <c r="AL3284" s="186"/>
      <c r="AM3284" s="186"/>
      <c r="AN3284" s="186"/>
      <c r="AO3284" s="186"/>
      <c r="AP3284" s="186"/>
      <c r="AQ3284" s="186"/>
      <c r="AR3284" s="186"/>
      <c r="AS3284" s="186"/>
      <c r="AT3284" s="186"/>
      <c r="AU3284" s="186"/>
      <c r="AV3284" s="186"/>
      <c r="AW3284" s="186"/>
      <c r="AX3284" s="186"/>
      <c r="AY3284" s="186"/>
      <c r="AZ3284" s="186"/>
      <c r="BA3284" s="186"/>
      <c r="BB3284" s="186"/>
      <c r="BC3284" s="186"/>
      <c r="BD3284" s="186"/>
      <c r="BE3284" s="186"/>
      <c r="BF3284" s="186"/>
      <c r="BG3284" s="186"/>
      <c r="BH3284" s="186"/>
      <c r="BI3284" s="186"/>
      <c r="BJ3284" s="186"/>
      <c r="BK3284" s="186"/>
      <c r="BL3284" s="186"/>
      <c r="BM3284" s="186"/>
      <c r="BN3284" s="186"/>
      <c r="BO3284" s="186"/>
      <c r="BP3284" s="186"/>
      <c r="BQ3284" s="186"/>
      <c r="BR3284" s="186"/>
      <c r="BS3284" s="186"/>
      <c r="BT3284" s="186"/>
      <c r="BU3284" s="186"/>
      <c r="BV3284" s="186"/>
      <c r="BW3284" s="186"/>
      <c r="BX3284" s="186"/>
      <c r="BY3284" s="186"/>
      <c r="BZ3284" s="186"/>
      <c r="CA3284" s="186"/>
      <c r="CB3284" s="186"/>
      <c r="CC3284" s="186"/>
      <c r="CD3284" s="186"/>
      <c r="CE3284" s="186"/>
      <c r="CF3284" s="186"/>
      <c r="CG3284" s="186"/>
      <c r="CH3284" s="186"/>
      <c r="CI3284" s="186"/>
      <c r="CJ3284" s="186"/>
      <c r="CK3284" s="186"/>
      <c r="CL3284" s="186"/>
    </row>
    <row r="3285" spans="2:90" x14ac:dyDescent="0.4">
      <c r="B3285" s="171" t="s">
        <v>463</v>
      </c>
      <c r="E3285" s="8"/>
      <c r="H3285" s="196"/>
      <c r="I3285" s="197"/>
      <c r="J3285" s="197"/>
      <c r="K3285" s="198"/>
      <c r="L3285" s="198"/>
      <c r="M3285" s="198"/>
      <c r="N3285" s="198"/>
      <c r="O3285" s="198"/>
      <c r="P3285" s="198"/>
      <c r="R3285" s="198"/>
      <c r="S3285" s="186" t="str">
        <f t="shared" ref="S3285:CD3285" si="4631">S$18</f>
        <v>S$14</v>
      </c>
      <c r="T3285" s="186" t="str">
        <f t="shared" si="4631"/>
        <v>T$14</v>
      </c>
      <c r="U3285" s="186" t="str">
        <f t="shared" si="4631"/>
        <v>U$14</v>
      </c>
      <c r="V3285" s="186" t="str">
        <f t="shared" si="4631"/>
        <v>V$14</v>
      </c>
      <c r="W3285" s="186" t="str">
        <f t="shared" si="4631"/>
        <v>W$14</v>
      </c>
      <c r="X3285" s="186" t="str">
        <f t="shared" si="4631"/>
        <v>X$14</v>
      </c>
      <c r="Y3285" s="186" t="str">
        <f t="shared" si="4631"/>
        <v>Y$14</v>
      </c>
      <c r="Z3285" s="186" t="str">
        <f t="shared" si="4631"/>
        <v>Z$14</v>
      </c>
      <c r="AA3285" s="186" t="str">
        <f t="shared" si="4631"/>
        <v>AA$14</v>
      </c>
      <c r="AB3285" s="186" t="str">
        <f t="shared" si="4631"/>
        <v>AB$14</v>
      </c>
      <c r="AC3285" s="186" t="str">
        <f t="shared" si="4631"/>
        <v>AC$14</v>
      </c>
      <c r="AD3285" s="186" t="str">
        <f t="shared" si="4631"/>
        <v>AD$14</v>
      </c>
      <c r="AE3285" s="186" t="str">
        <f t="shared" si="4631"/>
        <v>AE$14</v>
      </c>
      <c r="AF3285" s="186" t="str">
        <f t="shared" si="4631"/>
        <v>AF$14</v>
      </c>
      <c r="AG3285" s="186" t="str">
        <f t="shared" si="4631"/>
        <v>AG$14</v>
      </c>
      <c r="AH3285" s="186" t="str">
        <f t="shared" si="4631"/>
        <v>AH$14</v>
      </c>
      <c r="AI3285" s="186" t="str">
        <f t="shared" si="4631"/>
        <v>AI$14</v>
      </c>
      <c r="AJ3285" s="186" t="str">
        <f t="shared" si="4631"/>
        <v>AJ$14</v>
      </c>
      <c r="AK3285" s="186" t="str">
        <f t="shared" si="4631"/>
        <v>AK$14</v>
      </c>
      <c r="AL3285" s="186" t="str">
        <f t="shared" si="4631"/>
        <v>AL$14</v>
      </c>
      <c r="AM3285" s="186" t="str">
        <f t="shared" si="4631"/>
        <v>AM$14</v>
      </c>
      <c r="AN3285" s="186" t="str">
        <f t="shared" si="4631"/>
        <v>AN$14</v>
      </c>
      <c r="AO3285" s="186" t="str">
        <f t="shared" si="4631"/>
        <v>AO$14</v>
      </c>
      <c r="AP3285" s="186" t="str">
        <f t="shared" si="4631"/>
        <v>AP$14</v>
      </c>
      <c r="AQ3285" s="186" t="str">
        <f t="shared" si="4631"/>
        <v>AQ$14</v>
      </c>
      <c r="AR3285" s="186" t="str">
        <f t="shared" si="4631"/>
        <v>AR$14</v>
      </c>
      <c r="AS3285" s="186" t="str">
        <f t="shared" si="4631"/>
        <v>AS$14</v>
      </c>
      <c r="AT3285" s="186" t="str">
        <f t="shared" si="4631"/>
        <v>AT$14</v>
      </c>
      <c r="AU3285" s="186" t="str">
        <f t="shared" si="4631"/>
        <v>AU$14</v>
      </c>
      <c r="AV3285" s="186" t="str">
        <f t="shared" si="4631"/>
        <v>AV$14</v>
      </c>
      <c r="AW3285" s="186" t="str">
        <f t="shared" si="4631"/>
        <v>AW$14</v>
      </c>
      <c r="AX3285" s="186" t="str">
        <f t="shared" si="4631"/>
        <v>AX$14</v>
      </c>
      <c r="AY3285" s="186" t="str">
        <f t="shared" si="4631"/>
        <v>AY$14</v>
      </c>
      <c r="AZ3285" s="186" t="str">
        <f t="shared" si="4631"/>
        <v>AZ$14</v>
      </c>
      <c r="BA3285" s="186" t="str">
        <f t="shared" si="4631"/>
        <v>BA$14</v>
      </c>
      <c r="BB3285" s="186" t="str">
        <f t="shared" si="4631"/>
        <v>BB$14</v>
      </c>
      <c r="BC3285" s="186" t="str">
        <f t="shared" si="4631"/>
        <v>BC$14</v>
      </c>
      <c r="BD3285" s="186" t="str">
        <f t="shared" si="4631"/>
        <v>BD$14</v>
      </c>
      <c r="BE3285" s="186" t="str">
        <f t="shared" si="4631"/>
        <v>BE$14</v>
      </c>
      <c r="BF3285" s="186" t="str">
        <f t="shared" si="4631"/>
        <v>BF$14</v>
      </c>
      <c r="BG3285" s="186" t="str">
        <f t="shared" si="4631"/>
        <v>BG$14</v>
      </c>
      <c r="BH3285" s="186" t="str">
        <f t="shared" si="4631"/>
        <v>BH$14</v>
      </c>
      <c r="BI3285" s="186" t="str">
        <f t="shared" si="4631"/>
        <v>BI$14</v>
      </c>
      <c r="BJ3285" s="186" t="str">
        <f t="shared" si="4631"/>
        <v>BJ$14</v>
      </c>
      <c r="BK3285" s="186" t="str">
        <f t="shared" si="4631"/>
        <v>BK$14</v>
      </c>
      <c r="BL3285" s="186" t="str">
        <f t="shared" si="4631"/>
        <v>BL$14</v>
      </c>
      <c r="BM3285" s="186" t="str">
        <f t="shared" si="4631"/>
        <v>BM$14</v>
      </c>
      <c r="BN3285" s="186" t="str">
        <f t="shared" si="4631"/>
        <v>BN$14</v>
      </c>
      <c r="BO3285" s="186" t="str">
        <f t="shared" si="4631"/>
        <v>BO$14</v>
      </c>
      <c r="BP3285" s="186" t="str">
        <f t="shared" si="4631"/>
        <v>BP$14</v>
      </c>
      <c r="BQ3285" s="186" t="str">
        <f t="shared" si="4631"/>
        <v>BQ$14</v>
      </c>
      <c r="BR3285" s="186" t="str">
        <f t="shared" si="4631"/>
        <v>BR$14</v>
      </c>
      <c r="BS3285" s="186" t="str">
        <f t="shared" si="4631"/>
        <v>BS$14</v>
      </c>
      <c r="BT3285" s="186" t="str">
        <f t="shared" si="4631"/>
        <v>BT$14</v>
      </c>
      <c r="BU3285" s="186" t="str">
        <f t="shared" si="4631"/>
        <v>BU$14</v>
      </c>
      <c r="BV3285" s="186" t="str">
        <f t="shared" si="4631"/>
        <v>BV$14</v>
      </c>
      <c r="BW3285" s="186" t="str">
        <f t="shared" si="4631"/>
        <v>BW$14</v>
      </c>
      <c r="BX3285" s="186" t="str">
        <f t="shared" si="4631"/>
        <v>BX$14</v>
      </c>
      <c r="BY3285" s="186" t="str">
        <f t="shared" si="4631"/>
        <v>BY$14</v>
      </c>
      <c r="BZ3285" s="186" t="str">
        <f t="shared" si="4631"/>
        <v>BZ$14</v>
      </c>
      <c r="CA3285" s="186" t="str">
        <f t="shared" si="4631"/>
        <v>CA$14</v>
      </c>
      <c r="CB3285" s="186" t="str">
        <f t="shared" si="4631"/>
        <v>CB$14</v>
      </c>
      <c r="CC3285" s="186" t="str">
        <f t="shared" si="4631"/>
        <v>CC$14</v>
      </c>
      <c r="CD3285" s="186" t="str">
        <f t="shared" si="4631"/>
        <v>CD$14</v>
      </c>
      <c r="CE3285" s="186" t="str">
        <f t="shared" ref="CE3285:CL3285" si="4632">CE$18</f>
        <v>CE$14</v>
      </c>
      <c r="CF3285" s="186" t="str">
        <f t="shared" si="4632"/>
        <v>CF$14</v>
      </c>
      <c r="CG3285" s="186" t="str">
        <f t="shared" si="4632"/>
        <v>CG$14</v>
      </c>
      <c r="CH3285" s="186" t="str">
        <f t="shared" si="4632"/>
        <v>CH$14</v>
      </c>
      <c r="CI3285" s="186" t="str">
        <f t="shared" si="4632"/>
        <v>CI$14</v>
      </c>
      <c r="CJ3285" s="186" t="str">
        <f t="shared" si="4632"/>
        <v>CJ$14</v>
      </c>
      <c r="CK3285" s="186" t="str">
        <f t="shared" si="4632"/>
        <v>CK$14</v>
      </c>
      <c r="CL3285" s="186" t="str">
        <f t="shared" si="4632"/>
        <v>CL$14</v>
      </c>
    </row>
    <row r="3286" spans="2:90" x14ac:dyDescent="0.4">
      <c r="B3286" s="171" t="s">
        <v>464</v>
      </c>
      <c r="E3286" s="8"/>
      <c r="H3286" s="196"/>
      <c r="I3286" s="197"/>
      <c r="J3286" s="197"/>
      <c r="K3286" s="198"/>
      <c r="L3286" s="198"/>
      <c r="M3286" s="198"/>
      <c r="N3286" s="198"/>
      <c r="O3286" s="198"/>
      <c r="P3286" s="198"/>
      <c r="R3286" s="198"/>
      <c r="S3286" s="186" t="str">
        <f t="shared" ref="S3286:CD3286" si="4633">S$19</f>
        <v>S$15</v>
      </c>
      <c r="T3286" s="186" t="str">
        <f t="shared" si="4633"/>
        <v>T$15</v>
      </c>
      <c r="U3286" s="186" t="str">
        <f t="shared" si="4633"/>
        <v>U$15</v>
      </c>
      <c r="V3286" s="186" t="str">
        <f t="shared" si="4633"/>
        <v>V$15</v>
      </c>
      <c r="W3286" s="186" t="str">
        <f t="shared" si="4633"/>
        <v>W$15</v>
      </c>
      <c r="X3286" s="186" t="str">
        <f t="shared" si="4633"/>
        <v>X$15</v>
      </c>
      <c r="Y3286" s="186" t="str">
        <f t="shared" si="4633"/>
        <v>Y$15</v>
      </c>
      <c r="Z3286" s="186" t="str">
        <f t="shared" si="4633"/>
        <v>Z$15</v>
      </c>
      <c r="AA3286" s="186" t="str">
        <f t="shared" si="4633"/>
        <v>AA$15</v>
      </c>
      <c r="AB3286" s="186" t="str">
        <f t="shared" si="4633"/>
        <v>AB$15</v>
      </c>
      <c r="AC3286" s="186" t="str">
        <f t="shared" si="4633"/>
        <v>AC$15</v>
      </c>
      <c r="AD3286" s="186" t="str">
        <f t="shared" si="4633"/>
        <v>AD$15</v>
      </c>
      <c r="AE3286" s="186" t="str">
        <f t="shared" si="4633"/>
        <v>AE$15</v>
      </c>
      <c r="AF3286" s="186" t="str">
        <f t="shared" si="4633"/>
        <v>AF$15</v>
      </c>
      <c r="AG3286" s="186" t="str">
        <f t="shared" si="4633"/>
        <v>AG$15</v>
      </c>
      <c r="AH3286" s="186" t="str">
        <f t="shared" si="4633"/>
        <v>AH$15</v>
      </c>
      <c r="AI3286" s="186" t="str">
        <f t="shared" si="4633"/>
        <v>AI$15</v>
      </c>
      <c r="AJ3286" s="186" t="str">
        <f t="shared" si="4633"/>
        <v>AJ$15</v>
      </c>
      <c r="AK3286" s="186" t="str">
        <f t="shared" si="4633"/>
        <v>AK$15</v>
      </c>
      <c r="AL3286" s="186" t="str">
        <f t="shared" si="4633"/>
        <v>AL$15</v>
      </c>
      <c r="AM3286" s="186" t="str">
        <f t="shared" si="4633"/>
        <v>AM$15</v>
      </c>
      <c r="AN3286" s="186" t="str">
        <f t="shared" si="4633"/>
        <v>AN$15</v>
      </c>
      <c r="AO3286" s="186" t="str">
        <f t="shared" si="4633"/>
        <v>AO$15</v>
      </c>
      <c r="AP3286" s="186" t="str">
        <f t="shared" si="4633"/>
        <v>AP$15</v>
      </c>
      <c r="AQ3286" s="186" t="str">
        <f t="shared" si="4633"/>
        <v>AQ$15</v>
      </c>
      <c r="AR3286" s="186" t="str">
        <f t="shared" si="4633"/>
        <v>AR$15</v>
      </c>
      <c r="AS3286" s="186" t="str">
        <f t="shared" si="4633"/>
        <v>AS$15</v>
      </c>
      <c r="AT3286" s="186" t="str">
        <f t="shared" si="4633"/>
        <v>AT$15</v>
      </c>
      <c r="AU3286" s="186" t="str">
        <f t="shared" si="4633"/>
        <v>AU$15</v>
      </c>
      <c r="AV3286" s="186" t="str">
        <f t="shared" si="4633"/>
        <v>AV$15</v>
      </c>
      <c r="AW3286" s="186" t="str">
        <f t="shared" si="4633"/>
        <v>AW$15</v>
      </c>
      <c r="AX3286" s="186" t="str">
        <f t="shared" si="4633"/>
        <v>AX$15</v>
      </c>
      <c r="AY3286" s="186" t="str">
        <f t="shared" si="4633"/>
        <v>AY$15</v>
      </c>
      <c r="AZ3286" s="186" t="str">
        <f t="shared" si="4633"/>
        <v>AZ$15</v>
      </c>
      <c r="BA3286" s="186" t="str">
        <f t="shared" si="4633"/>
        <v>BA$15</v>
      </c>
      <c r="BB3286" s="186" t="str">
        <f t="shared" si="4633"/>
        <v>BB$15</v>
      </c>
      <c r="BC3286" s="186" t="str">
        <f t="shared" si="4633"/>
        <v>BC$15</v>
      </c>
      <c r="BD3286" s="186" t="str">
        <f t="shared" si="4633"/>
        <v>BD$15</v>
      </c>
      <c r="BE3286" s="186" t="str">
        <f t="shared" si="4633"/>
        <v>BE$15</v>
      </c>
      <c r="BF3286" s="186" t="str">
        <f t="shared" si="4633"/>
        <v>BF$15</v>
      </c>
      <c r="BG3286" s="186" t="str">
        <f t="shared" si="4633"/>
        <v>BG$15</v>
      </c>
      <c r="BH3286" s="186" t="str">
        <f t="shared" si="4633"/>
        <v>BH$15</v>
      </c>
      <c r="BI3286" s="186" t="str">
        <f t="shared" si="4633"/>
        <v>BI$15</v>
      </c>
      <c r="BJ3286" s="186" t="str">
        <f t="shared" si="4633"/>
        <v>BJ$15</v>
      </c>
      <c r="BK3286" s="186" t="str">
        <f t="shared" si="4633"/>
        <v>BK$15</v>
      </c>
      <c r="BL3286" s="186" t="str">
        <f t="shared" si="4633"/>
        <v>BL$15</v>
      </c>
      <c r="BM3286" s="186" t="str">
        <f t="shared" si="4633"/>
        <v>BM$15</v>
      </c>
      <c r="BN3286" s="186" t="str">
        <f t="shared" si="4633"/>
        <v>BN$15</v>
      </c>
      <c r="BO3286" s="186" t="str">
        <f t="shared" si="4633"/>
        <v>BO$15</v>
      </c>
      <c r="BP3286" s="186" t="str">
        <f t="shared" si="4633"/>
        <v>BP$15</v>
      </c>
      <c r="BQ3286" s="186" t="str">
        <f t="shared" si="4633"/>
        <v>BQ$15</v>
      </c>
      <c r="BR3286" s="186" t="str">
        <f t="shared" si="4633"/>
        <v>BR$15</v>
      </c>
      <c r="BS3286" s="186" t="str">
        <f t="shared" si="4633"/>
        <v>BS$15</v>
      </c>
      <c r="BT3286" s="186" t="str">
        <f t="shared" si="4633"/>
        <v>BT$15</v>
      </c>
      <c r="BU3286" s="186" t="str">
        <f t="shared" si="4633"/>
        <v>BU$15</v>
      </c>
      <c r="BV3286" s="186" t="str">
        <f t="shared" si="4633"/>
        <v>BV$15</v>
      </c>
      <c r="BW3286" s="186" t="str">
        <f t="shared" si="4633"/>
        <v>BW$15</v>
      </c>
      <c r="BX3286" s="186" t="str">
        <f t="shared" si="4633"/>
        <v>BX$15</v>
      </c>
      <c r="BY3286" s="186" t="str">
        <f t="shared" si="4633"/>
        <v>BY$15</v>
      </c>
      <c r="BZ3286" s="186" t="str">
        <f t="shared" si="4633"/>
        <v>BZ$15</v>
      </c>
      <c r="CA3286" s="186" t="str">
        <f t="shared" si="4633"/>
        <v>CA$15</v>
      </c>
      <c r="CB3286" s="186" t="str">
        <f t="shared" si="4633"/>
        <v>CB$15</v>
      </c>
      <c r="CC3286" s="186" t="str">
        <f t="shared" si="4633"/>
        <v>CC$15</v>
      </c>
      <c r="CD3286" s="186" t="str">
        <f t="shared" si="4633"/>
        <v>CD$15</v>
      </c>
      <c r="CE3286" s="186" t="str">
        <f t="shared" ref="CE3286:CL3286" si="4634">CE$19</f>
        <v>CE$15</v>
      </c>
      <c r="CF3286" s="186" t="str">
        <f t="shared" si="4634"/>
        <v>CF$15</v>
      </c>
      <c r="CG3286" s="186" t="str">
        <f t="shared" si="4634"/>
        <v>CG$15</v>
      </c>
      <c r="CH3286" s="186" t="str">
        <f t="shared" si="4634"/>
        <v>CH$15</v>
      </c>
      <c r="CI3286" s="186" t="str">
        <f t="shared" si="4634"/>
        <v>CI$15</v>
      </c>
      <c r="CJ3286" s="186" t="str">
        <f t="shared" si="4634"/>
        <v>CJ$15</v>
      </c>
      <c r="CK3286" s="186" t="str">
        <f t="shared" si="4634"/>
        <v>CK$15</v>
      </c>
      <c r="CL3286" s="186" t="str">
        <f t="shared" si="4634"/>
        <v>CL$15</v>
      </c>
    </row>
    <row r="3287" spans="2:90" x14ac:dyDescent="0.4">
      <c r="B3287" s="70" t="s">
        <v>1023</v>
      </c>
      <c r="C3287" s="31"/>
      <c r="D3287" t="s">
        <v>1021</v>
      </c>
      <c r="E3287" s="8" t="str">
        <f t="shared" ref="E3287:E3288" si="4635">ROW()&amp;" "&amp;D3287</f>
        <v>3287 TAX-IS</v>
      </c>
      <c r="F3287" t="s">
        <v>525</v>
      </c>
      <c r="G3287" s="31" t="s">
        <v>395</v>
      </c>
      <c r="H3287" s="48"/>
      <c r="I3287" s="285"/>
      <c r="J3287" s="285"/>
      <c r="K3287" s="48"/>
      <c r="L3287" s="48"/>
      <c r="M3287" s="48"/>
      <c r="N3287" s="48"/>
      <c r="O3287" s="48"/>
      <c r="P3287" s="48"/>
      <c r="R3287" s="70"/>
      <c r="S3287" s="286"/>
      <c r="T3287" s="286"/>
      <c r="U3287" s="286"/>
      <c r="V3287" s="286"/>
      <c r="W3287" s="286"/>
      <c r="X3287" s="286"/>
      <c r="Y3287" s="286"/>
      <c r="Z3287" s="286"/>
      <c r="AA3287" s="286"/>
      <c r="AB3287" s="286"/>
      <c r="AC3287" s="286"/>
      <c r="AD3287" s="286"/>
      <c r="AE3287" s="286"/>
      <c r="AF3287" s="286"/>
      <c r="AG3287" s="286"/>
      <c r="AH3287" s="286"/>
      <c r="AI3287" s="286"/>
      <c r="AJ3287" s="286"/>
      <c r="AK3287" s="286"/>
      <c r="AL3287" s="286"/>
      <c r="AM3287" s="286"/>
      <c r="AN3287" s="286"/>
      <c r="AO3287" s="286"/>
      <c r="AP3287" s="286"/>
      <c r="AQ3287" s="286"/>
      <c r="AR3287" s="286"/>
      <c r="AS3287" s="286"/>
      <c r="AT3287" s="286"/>
      <c r="AU3287" s="286"/>
      <c r="AV3287" s="286"/>
      <c r="AW3287" s="286"/>
      <c r="AX3287" s="286"/>
      <c r="AY3287" s="286"/>
      <c r="AZ3287" s="286"/>
      <c r="BA3287" s="286"/>
      <c r="BB3287" s="286"/>
      <c r="BC3287" s="286"/>
      <c r="BD3287" s="286"/>
      <c r="BE3287" s="286"/>
      <c r="BF3287" s="286"/>
      <c r="BG3287" s="286"/>
      <c r="BH3287" s="286"/>
      <c r="BI3287" s="286"/>
      <c r="BJ3287" s="286"/>
      <c r="BK3287" s="286"/>
      <c r="BL3287" s="286"/>
      <c r="BM3287" s="286"/>
      <c r="BN3287" s="286"/>
      <c r="BO3287" s="286"/>
      <c r="BP3287" s="286"/>
      <c r="BQ3287" s="286"/>
      <c r="BR3287" s="286"/>
      <c r="BS3287" s="286"/>
      <c r="BT3287" s="286"/>
      <c r="BU3287" s="286"/>
      <c r="BV3287" s="286"/>
      <c r="BW3287" s="286"/>
      <c r="BX3287" s="286"/>
      <c r="BY3287" s="286"/>
      <c r="BZ3287" s="286"/>
      <c r="CA3287" s="286"/>
      <c r="CB3287" s="286"/>
      <c r="CC3287" s="286"/>
      <c r="CD3287" s="286"/>
      <c r="CE3287" s="286"/>
      <c r="CF3287" s="286"/>
      <c r="CG3287" s="286"/>
      <c r="CH3287" s="286"/>
      <c r="CI3287" s="286"/>
      <c r="CJ3287" s="286"/>
      <c r="CK3287" s="286"/>
      <c r="CL3287" s="286"/>
    </row>
    <row r="3288" spans="2:90" x14ac:dyDescent="0.4">
      <c r="B3288" s="122" t="str">
        <f>"Driver: "&amp;'IS BS CF'!$B$47</f>
        <v>Driver: Pre-tax income</v>
      </c>
      <c r="D3288" t="s">
        <v>1021</v>
      </c>
      <c r="E3288" s="8" t="str">
        <f t="shared" si="4635"/>
        <v>3288 TAX-IS</v>
      </c>
      <c r="G3288" t="str">
        <f t="shared" ref="G3288" si="4636">E3288</f>
        <v>3288 TAX-IS</v>
      </c>
      <c r="H3288" s="31"/>
      <c r="I3288" s="73"/>
      <c r="J3288" s="73"/>
      <c r="K3288" s="121">
        <f ca="1">+'IS BS CF'!K$47</f>
        <v>-406350.39999999997</v>
      </c>
      <c r="L3288" s="121">
        <f ca="1">+'IS BS CF'!L$47</f>
        <v>-426467.9200000001</v>
      </c>
      <c r="M3288" s="121">
        <f ca="1">+'IS BS CF'!M$47</f>
        <v>-447591.31600000005</v>
      </c>
      <c r="N3288" s="121">
        <f ca="1">+'IS BS CF'!N$47</f>
        <v>-469770.88180000003</v>
      </c>
      <c r="O3288" s="121">
        <f ca="1">+'IS BS CF'!O$47</f>
        <v>-493059.42589000007</v>
      </c>
      <c r="P3288" s="121">
        <f ca="1">+'IS BS CF'!P$47</f>
        <v>-517512.39718449995</v>
      </c>
      <c r="Q3288" s="121">
        <f>+'IS BS CF'!Q$47</f>
        <v>0</v>
      </c>
      <c r="R3288" s="121">
        <f>+'IS BS CF'!R$47</f>
        <v>0</v>
      </c>
      <c r="S3288" s="121">
        <f ca="1">+'IS BS CF'!S$47</f>
        <v>-33862.533333333333</v>
      </c>
      <c r="T3288" s="121">
        <f ca="1">+'IS BS CF'!T$47</f>
        <v>-33862.533333333333</v>
      </c>
      <c r="U3288" s="121">
        <f ca="1">+'IS BS CF'!U$47</f>
        <v>-33862.533333333333</v>
      </c>
      <c r="V3288" s="121">
        <f ca="1">+'IS BS CF'!V$47</f>
        <v>-33862.533333333333</v>
      </c>
      <c r="W3288" s="121">
        <f ca="1">+'IS BS CF'!W$47</f>
        <v>-33862.533333333333</v>
      </c>
      <c r="X3288" s="121">
        <f ca="1">+'IS BS CF'!X$47</f>
        <v>-33862.533333333333</v>
      </c>
      <c r="Y3288" s="121">
        <f ca="1">+'IS BS CF'!Y$47</f>
        <v>-33862.533333333333</v>
      </c>
      <c r="Z3288" s="121">
        <f ca="1">+'IS BS CF'!Z$47</f>
        <v>-33862.533333333333</v>
      </c>
      <c r="AA3288" s="121">
        <f ca="1">+'IS BS CF'!AA$47</f>
        <v>-33862.533333333333</v>
      </c>
      <c r="AB3288" s="121">
        <f ca="1">+'IS BS CF'!AB$47</f>
        <v>-33862.533333333333</v>
      </c>
      <c r="AC3288" s="121">
        <f ca="1">+'IS BS CF'!AC$47</f>
        <v>-33862.533333333333</v>
      </c>
      <c r="AD3288" s="121">
        <f ca="1">+'IS BS CF'!AD$47</f>
        <v>-33862.533333333333</v>
      </c>
      <c r="AE3288" s="121">
        <f ca="1">+'IS BS CF'!AE$47</f>
        <v>-35538.993333333339</v>
      </c>
      <c r="AF3288" s="121">
        <f ca="1">+'IS BS CF'!AF$47</f>
        <v>-35538.993333333339</v>
      </c>
      <c r="AG3288" s="121">
        <f ca="1">+'IS BS CF'!AG$47</f>
        <v>-35538.993333333339</v>
      </c>
      <c r="AH3288" s="121">
        <f ca="1">+'IS BS CF'!AH$47</f>
        <v>-35538.993333333339</v>
      </c>
      <c r="AI3288" s="121">
        <f ca="1">+'IS BS CF'!AI$47</f>
        <v>-35538.993333333339</v>
      </c>
      <c r="AJ3288" s="121">
        <f ca="1">+'IS BS CF'!AJ$47</f>
        <v>-35538.993333333339</v>
      </c>
      <c r="AK3288" s="121">
        <f ca="1">+'IS BS CF'!AK$47</f>
        <v>-35538.993333333339</v>
      </c>
      <c r="AL3288" s="121">
        <f ca="1">+'IS BS CF'!AL$47</f>
        <v>-35538.993333333339</v>
      </c>
      <c r="AM3288" s="121">
        <f ca="1">+'IS BS CF'!AM$47</f>
        <v>-35538.993333333339</v>
      </c>
      <c r="AN3288" s="121">
        <f ca="1">+'IS BS CF'!AN$47</f>
        <v>-35538.993333333339</v>
      </c>
      <c r="AO3288" s="121">
        <f ca="1">+'IS BS CF'!AO$47</f>
        <v>-35538.993333333339</v>
      </c>
      <c r="AP3288" s="121">
        <f ca="1">+'IS BS CF'!AP$47</f>
        <v>-35538.993333333339</v>
      </c>
      <c r="AQ3288" s="121">
        <f ca="1">+'IS BS CF'!AQ$47</f>
        <v>-37299.276333333335</v>
      </c>
      <c r="AR3288" s="121">
        <f ca="1">+'IS BS CF'!AR$47</f>
        <v>-37299.276333333335</v>
      </c>
      <c r="AS3288" s="121">
        <f ca="1">+'IS BS CF'!AS$47</f>
        <v>-37299.276333333335</v>
      </c>
      <c r="AT3288" s="121">
        <f ca="1">+'IS BS CF'!AT$47</f>
        <v>-37299.276333333335</v>
      </c>
      <c r="AU3288" s="121">
        <f ca="1">+'IS BS CF'!AU$47</f>
        <v>-37299.276333333335</v>
      </c>
      <c r="AV3288" s="121">
        <f ca="1">+'IS BS CF'!AV$47</f>
        <v>-37299.276333333335</v>
      </c>
      <c r="AW3288" s="121">
        <f ca="1">+'IS BS CF'!AW$47</f>
        <v>-37299.276333333335</v>
      </c>
      <c r="AX3288" s="121">
        <f ca="1">+'IS BS CF'!AX$47</f>
        <v>-37299.276333333335</v>
      </c>
      <c r="AY3288" s="121">
        <f ca="1">+'IS BS CF'!AY$47</f>
        <v>-37299.276333333335</v>
      </c>
      <c r="AZ3288" s="121">
        <f ca="1">+'IS BS CF'!AZ$47</f>
        <v>-37299.276333333335</v>
      </c>
      <c r="BA3288" s="121">
        <f ca="1">+'IS BS CF'!BA$47</f>
        <v>-37299.276333333335</v>
      </c>
      <c r="BB3288" s="121">
        <f ca="1">+'IS BS CF'!BB$47</f>
        <v>-37299.276333333335</v>
      </c>
      <c r="BC3288" s="121">
        <f ca="1">+'IS BS CF'!BC$47</f>
        <v>-39147.573483333334</v>
      </c>
      <c r="BD3288" s="121">
        <f ca="1">+'IS BS CF'!BD$47</f>
        <v>-39147.573483333334</v>
      </c>
      <c r="BE3288" s="121">
        <f ca="1">+'IS BS CF'!BE$47</f>
        <v>-39147.573483333334</v>
      </c>
      <c r="BF3288" s="121">
        <f ca="1">+'IS BS CF'!BF$47</f>
        <v>-39147.573483333334</v>
      </c>
      <c r="BG3288" s="121">
        <f ca="1">+'IS BS CF'!BG$47</f>
        <v>-39147.573483333334</v>
      </c>
      <c r="BH3288" s="121">
        <f ca="1">+'IS BS CF'!BH$47</f>
        <v>-39147.573483333334</v>
      </c>
      <c r="BI3288" s="121">
        <f ca="1">+'IS BS CF'!BI$47</f>
        <v>-39147.573483333334</v>
      </c>
      <c r="BJ3288" s="121">
        <f ca="1">+'IS BS CF'!BJ$47</f>
        <v>-39147.573483333334</v>
      </c>
      <c r="BK3288" s="121">
        <f ca="1">+'IS BS CF'!BK$47</f>
        <v>-39147.573483333334</v>
      </c>
      <c r="BL3288" s="121">
        <f ca="1">+'IS BS CF'!BL$47</f>
        <v>-39147.573483333334</v>
      </c>
      <c r="BM3288" s="121">
        <f ca="1">+'IS BS CF'!BM$47</f>
        <v>-39147.573483333334</v>
      </c>
      <c r="BN3288" s="121">
        <f ca="1">+'IS BS CF'!BN$47</f>
        <v>-39147.573483333334</v>
      </c>
      <c r="BO3288" s="121">
        <f ca="1">+'IS BS CF'!BO$47</f>
        <v>-41088.285490833339</v>
      </c>
      <c r="BP3288" s="121">
        <f ca="1">+'IS BS CF'!BP$47</f>
        <v>-41088.285490833339</v>
      </c>
      <c r="BQ3288" s="121">
        <f ca="1">+'IS BS CF'!BQ$47</f>
        <v>-41088.285490833339</v>
      </c>
      <c r="BR3288" s="121">
        <f ca="1">+'IS BS CF'!BR$47</f>
        <v>-41088.285490833339</v>
      </c>
      <c r="BS3288" s="121">
        <f ca="1">+'IS BS CF'!BS$47</f>
        <v>-41088.285490833339</v>
      </c>
      <c r="BT3288" s="121">
        <f ca="1">+'IS BS CF'!BT$47</f>
        <v>-41088.285490833339</v>
      </c>
      <c r="BU3288" s="121">
        <f ca="1">+'IS BS CF'!BU$47</f>
        <v>-41088.285490833339</v>
      </c>
      <c r="BV3288" s="121">
        <f ca="1">+'IS BS CF'!BV$47</f>
        <v>-41088.285490833339</v>
      </c>
      <c r="BW3288" s="121">
        <f ca="1">+'IS BS CF'!BW$47</f>
        <v>-41088.285490833339</v>
      </c>
      <c r="BX3288" s="121">
        <f ca="1">+'IS BS CF'!BX$47</f>
        <v>-41088.285490833339</v>
      </c>
      <c r="BY3288" s="121">
        <f ca="1">+'IS BS CF'!BY$47</f>
        <v>-41088.285490833339</v>
      </c>
      <c r="BZ3288" s="121">
        <f ca="1">+'IS BS CF'!BZ$47</f>
        <v>-41088.285490833339</v>
      </c>
      <c r="CA3288" s="121">
        <f ca="1">+'IS BS CF'!CA$47</f>
        <v>-43126.033098708336</v>
      </c>
      <c r="CB3288" s="121">
        <f ca="1">+'IS BS CF'!CB$47</f>
        <v>-43126.033098708336</v>
      </c>
      <c r="CC3288" s="121">
        <f ca="1">+'IS BS CF'!CC$47</f>
        <v>-43126.033098708336</v>
      </c>
      <c r="CD3288" s="121">
        <f ca="1">+'IS BS CF'!CD$47</f>
        <v>-43126.033098708336</v>
      </c>
      <c r="CE3288" s="121">
        <f ca="1">+'IS BS CF'!CE$47</f>
        <v>-43126.033098708336</v>
      </c>
      <c r="CF3288" s="121">
        <f ca="1">+'IS BS CF'!CF$47</f>
        <v>-43126.033098708336</v>
      </c>
      <c r="CG3288" s="121">
        <f ca="1">+'IS BS CF'!CG$47</f>
        <v>-43126.033098708336</v>
      </c>
      <c r="CH3288" s="121">
        <f ca="1">+'IS BS CF'!CH$47</f>
        <v>-43126.033098708336</v>
      </c>
      <c r="CI3288" s="121">
        <f ca="1">+'IS BS CF'!CI$47</f>
        <v>-43126.033098708336</v>
      </c>
      <c r="CJ3288" s="121">
        <f ca="1">+'IS BS CF'!CJ$47</f>
        <v>-43126.033098708336</v>
      </c>
      <c r="CK3288" s="121">
        <f ca="1">+'IS BS CF'!CK$47</f>
        <v>-43126.033098708336</v>
      </c>
      <c r="CL3288" s="121">
        <f ca="1">+'IS BS CF'!CL$47</f>
        <v>-43126.033098708336</v>
      </c>
    </row>
    <row r="3289" spans="2:90" x14ac:dyDescent="0.4">
      <c r="B3289" s="141" t="str">
        <f>"% of EBITDA - "&amp;SUBSTITUTE(B3288,":","")</f>
        <v>% of EBITDA - Driver Pre-tax income</v>
      </c>
      <c r="D3289" t="s">
        <v>1021</v>
      </c>
      <c r="E3289" s="8" t="str">
        <f t="shared" ref="E3289" si="4637">ROW()&amp;" "&amp;D3289</f>
        <v>3289 TAX-IS</v>
      </c>
      <c r="G3289" t="str">
        <f>E3289</f>
        <v>3289 TAX-IS</v>
      </c>
      <c r="H3289" s="12"/>
      <c r="I3289" s="60"/>
      <c r="J3289" s="60"/>
      <c r="K3289" s="16">
        <v>0.25</v>
      </c>
      <c r="L3289" s="16">
        <v>0.25</v>
      </c>
      <c r="M3289" s="16">
        <v>0.25</v>
      </c>
      <c r="N3289" s="16">
        <v>0.25</v>
      </c>
      <c r="O3289" s="16">
        <v>0.25</v>
      </c>
      <c r="P3289" s="16">
        <v>0.25</v>
      </c>
      <c r="R3289" s="19"/>
      <c r="S3289" s="146" cm="1">
        <f t="array" ref="S3289">INDEX($K:$P,ROW(),MATCH(S$3,$K$2:$P$2,0))</f>
        <v>0.25</v>
      </c>
      <c r="T3289" s="146" cm="1">
        <f t="array" ref="T3289">INDEX($K:$P,ROW(),MATCH(T$3,$K$2:$P$2,0))</f>
        <v>0.25</v>
      </c>
      <c r="U3289" s="146" cm="1">
        <f t="array" ref="U3289">INDEX($K:$P,ROW(),MATCH(U$3,$K$2:$P$2,0))</f>
        <v>0.25</v>
      </c>
      <c r="V3289" s="146" cm="1">
        <f t="array" ref="V3289">INDEX($K:$P,ROW(),MATCH(V$3,$K$2:$P$2,0))</f>
        <v>0.25</v>
      </c>
      <c r="W3289" s="146" cm="1">
        <f t="array" ref="W3289">INDEX($K:$P,ROW(),MATCH(W$3,$K$2:$P$2,0))</f>
        <v>0.25</v>
      </c>
      <c r="X3289" s="146" cm="1">
        <f t="array" ref="X3289">INDEX($K:$P,ROW(),MATCH(X$3,$K$2:$P$2,0))</f>
        <v>0.25</v>
      </c>
      <c r="Y3289" s="146" cm="1">
        <f t="array" ref="Y3289">INDEX($K:$P,ROW(),MATCH(Y$3,$K$2:$P$2,0))</f>
        <v>0.25</v>
      </c>
      <c r="Z3289" s="146" cm="1">
        <f t="array" ref="Z3289">INDEX($K:$P,ROW(),MATCH(Z$3,$K$2:$P$2,0))</f>
        <v>0.25</v>
      </c>
      <c r="AA3289" s="146" cm="1">
        <f t="array" ref="AA3289">INDEX($K:$P,ROW(),MATCH(AA$3,$K$2:$P$2,0))</f>
        <v>0.25</v>
      </c>
      <c r="AB3289" s="146" cm="1">
        <f t="array" ref="AB3289">INDEX($K:$P,ROW(),MATCH(AB$3,$K$2:$P$2,0))</f>
        <v>0.25</v>
      </c>
      <c r="AC3289" s="146" cm="1">
        <f t="array" ref="AC3289">INDEX($K:$P,ROW(),MATCH(AC$3,$K$2:$P$2,0))</f>
        <v>0.25</v>
      </c>
      <c r="AD3289" s="146" cm="1">
        <f t="array" ref="AD3289">INDEX($K:$P,ROW(),MATCH(AD$3,$K$2:$P$2,0))</f>
        <v>0.25</v>
      </c>
      <c r="AE3289" s="146" cm="1">
        <f t="array" ref="AE3289">INDEX($K:$P,ROW(),MATCH(AE$3,$K$2:$P$2,0))</f>
        <v>0.25</v>
      </c>
      <c r="AF3289" s="146" cm="1">
        <f t="array" ref="AF3289">INDEX($K:$P,ROW(),MATCH(AF$3,$K$2:$P$2,0))</f>
        <v>0.25</v>
      </c>
      <c r="AG3289" s="146" cm="1">
        <f t="array" ref="AG3289">INDEX($K:$P,ROW(),MATCH(AG$3,$K$2:$P$2,0))</f>
        <v>0.25</v>
      </c>
      <c r="AH3289" s="146" cm="1">
        <f t="array" ref="AH3289">INDEX($K:$P,ROW(),MATCH(AH$3,$K$2:$P$2,0))</f>
        <v>0.25</v>
      </c>
      <c r="AI3289" s="146" cm="1">
        <f t="array" ref="AI3289">INDEX($K:$P,ROW(),MATCH(AI$3,$K$2:$P$2,0))</f>
        <v>0.25</v>
      </c>
      <c r="AJ3289" s="146" cm="1">
        <f t="array" ref="AJ3289">INDEX($K:$P,ROW(),MATCH(AJ$3,$K$2:$P$2,0))</f>
        <v>0.25</v>
      </c>
      <c r="AK3289" s="146" cm="1">
        <f t="array" ref="AK3289">INDEX($K:$P,ROW(),MATCH(AK$3,$K$2:$P$2,0))</f>
        <v>0.25</v>
      </c>
      <c r="AL3289" s="146" cm="1">
        <f t="array" ref="AL3289">INDEX($K:$P,ROW(),MATCH(AL$3,$K$2:$P$2,0))</f>
        <v>0.25</v>
      </c>
      <c r="AM3289" s="146" cm="1">
        <f t="array" ref="AM3289">INDEX($K:$P,ROW(),MATCH(AM$3,$K$2:$P$2,0))</f>
        <v>0.25</v>
      </c>
      <c r="AN3289" s="146" cm="1">
        <f t="array" ref="AN3289">INDEX($K:$P,ROW(),MATCH(AN$3,$K$2:$P$2,0))</f>
        <v>0.25</v>
      </c>
      <c r="AO3289" s="146" cm="1">
        <f t="array" ref="AO3289">INDEX($K:$P,ROW(),MATCH(AO$3,$K$2:$P$2,0))</f>
        <v>0.25</v>
      </c>
      <c r="AP3289" s="146" cm="1">
        <f t="array" ref="AP3289">INDEX($K:$P,ROW(),MATCH(AP$3,$K$2:$P$2,0))</f>
        <v>0.25</v>
      </c>
      <c r="AQ3289" s="146" cm="1">
        <f t="array" ref="AQ3289">INDEX($K:$P,ROW(),MATCH(AQ$3,$K$2:$P$2,0))</f>
        <v>0.25</v>
      </c>
      <c r="AR3289" s="146" cm="1">
        <f t="array" ref="AR3289">INDEX($K:$P,ROW(),MATCH(AR$3,$K$2:$P$2,0))</f>
        <v>0.25</v>
      </c>
      <c r="AS3289" s="146" cm="1">
        <f t="array" ref="AS3289">INDEX($K:$P,ROW(),MATCH(AS$3,$K$2:$P$2,0))</f>
        <v>0.25</v>
      </c>
      <c r="AT3289" s="146" cm="1">
        <f t="array" ref="AT3289">INDEX($K:$P,ROW(),MATCH(AT$3,$K$2:$P$2,0))</f>
        <v>0.25</v>
      </c>
      <c r="AU3289" s="146" cm="1">
        <f t="array" ref="AU3289">INDEX($K:$P,ROW(),MATCH(AU$3,$K$2:$P$2,0))</f>
        <v>0.25</v>
      </c>
      <c r="AV3289" s="146" cm="1">
        <f t="array" ref="AV3289">INDEX($K:$P,ROW(),MATCH(AV$3,$K$2:$P$2,0))</f>
        <v>0.25</v>
      </c>
      <c r="AW3289" s="146" cm="1">
        <f t="array" ref="AW3289">INDEX($K:$P,ROW(),MATCH(AW$3,$K$2:$P$2,0))</f>
        <v>0.25</v>
      </c>
      <c r="AX3289" s="146" cm="1">
        <f t="array" ref="AX3289">INDEX($K:$P,ROW(),MATCH(AX$3,$K$2:$P$2,0))</f>
        <v>0.25</v>
      </c>
      <c r="AY3289" s="146" cm="1">
        <f t="array" ref="AY3289">INDEX($K:$P,ROW(),MATCH(AY$3,$K$2:$P$2,0))</f>
        <v>0.25</v>
      </c>
      <c r="AZ3289" s="146" cm="1">
        <f t="array" ref="AZ3289">INDEX($K:$P,ROW(),MATCH(AZ$3,$K$2:$P$2,0))</f>
        <v>0.25</v>
      </c>
      <c r="BA3289" s="146" cm="1">
        <f t="array" ref="BA3289">INDEX($K:$P,ROW(),MATCH(BA$3,$K$2:$P$2,0))</f>
        <v>0.25</v>
      </c>
      <c r="BB3289" s="146" cm="1">
        <f t="array" ref="BB3289">INDEX($K:$P,ROW(),MATCH(BB$3,$K$2:$P$2,0))</f>
        <v>0.25</v>
      </c>
      <c r="BC3289" s="146" cm="1">
        <f t="array" ref="BC3289">INDEX($K:$P,ROW(),MATCH(BC$3,$K$2:$P$2,0))</f>
        <v>0.25</v>
      </c>
      <c r="BD3289" s="146" cm="1">
        <f t="array" ref="BD3289">INDEX($K:$P,ROW(),MATCH(BD$3,$K$2:$P$2,0))</f>
        <v>0.25</v>
      </c>
      <c r="BE3289" s="146" cm="1">
        <f t="array" ref="BE3289">INDEX($K:$P,ROW(),MATCH(BE$3,$K$2:$P$2,0))</f>
        <v>0.25</v>
      </c>
      <c r="BF3289" s="146" cm="1">
        <f t="array" ref="BF3289">INDEX($K:$P,ROW(),MATCH(BF$3,$K$2:$P$2,0))</f>
        <v>0.25</v>
      </c>
      <c r="BG3289" s="146" cm="1">
        <f t="array" ref="BG3289">INDEX($K:$P,ROW(),MATCH(BG$3,$K$2:$P$2,0))</f>
        <v>0.25</v>
      </c>
      <c r="BH3289" s="146" cm="1">
        <f t="array" ref="BH3289">INDEX($K:$P,ROW(),MATCH(BH$3,$K$2:$P$2,0))</f>
        <v>0.25</v>
      </c>
      <c r="BI3289" s="146" cm="1">
        <f t="array" ref="BI3289">INDEX($K:$P,ROW(),MATCH(BI$3,$K$2:$P$2,0))</f>
        <v>0.25</v>
      </c>
      <c r="BJ3289" s="146" cm="1">
        <f t="array" ref="BJ3289">INDEX($K:$P,ROW(),MATCH(BJ$3,$K$2:$P$2,0))</f>
        <v>0.25</v>
      </c>
      <c r="BK3289" s="146" cm="1">
        <f t="array" ref="BK3289">INDEX($K:$P,ROW(),MATCH(BK$3,$K$2:$P$2,0))</f>
        <v>0.25</v>
      </c>
      <c r="BL3289" s="146" cm="1">
        <f t="array" ref="BL3289">INDEX($K:$P,ROW(),MATCH(BL$3,$K$2:$P$2,0))</f>
        <v>0.25</v>
      </c>
      <c r="BM3289" s="146" cm="1">
        <f t="array" ref="BM3289">INDEX($K:$P,ROW(),MATCH(BM$3,$K$2:$P$2,0))</f>
        <v>0.25</v>
      </c>
      <c r="BN3289" s="146" cm="1">
        <f t="array" ref="BN3289">INDEX($K:$P,ROW(),MATCH(BN$3,$K$2:$P$2,0))</f>
        <v>0.25</v>
      </c>
      <c r="BO3289" s="146" cm="1">
        <f t="array" ref="BO3289">INDEX($K:$P,ROW(),MATCH(BO$3,$K$2:$P$2,0))</f>
        <v>0.25</v>
      </c>
      <c r="BP3289" s="146" cm="1">
        <f t="array" ref="BP3289">INDEX($K:$P,ROW(),MATCH(BP$3,$K$2:$P$2,0))</f>
        <v>0.25</v>
      </c>
      <c r="BQ3289" s="146" cm="1">
        <f t="array" ref="BQ3289">INDEX($K:$P,ROW(),MATCH(BQ$3,$K$2:$P$2,0))</f>
        <v>0.25</v>
      </c>
      <c r="BR3289" s="146" cm="1">
        <f t="array" ref="BR3289">INDEX($K:$P,ROW(),MATCH(BR$3,$K$2:$P$2,0))</f>
        <v>0.25</v>
      </c>
      <c r="BS3289" s="146" cm="1">
        <f t="array" ref="BS3289">INDEX($K:$P,ROW(),MATCH(BS$3,$K$2:$P$2,0))</f>
        <v>0.25</v>
      </c>
      <c r="BT3289" s="146" cm="1">
        <f t="array" ref="BT3289">INDEX($K:$P,ROW(),MATCH(BT$3,$K$2:$P$2,0))</f>
        <v>0.25</v>
      </c>
      <c r="BU3289" s="146" cm="1">
        <f t="array" ref="BU3289">INDEX($K:$P,ROW(),MATCH(BU$3,$K$2:$P$2,0))</f>
        <v>0.25</v>
      </c>
      <c r="BV3289" s="146" cm="1">
        <f t="array" ref="BV3289">INDEX($K:$P,ROW(),MATCH(BV$3,$K$2:$P$2,0))</f>
        <v>0.25</v>
      </c>
      <c r="BW3289" s="146" cm="1">
        <f t="array" ref="BW3289">INDEX($K:$P,ROW(),MATCH(BW$3,$K$2:$P$2,0))</f>
        <v>0.25</v>
      </c>
      <c r="BX3289" s="146" cm="1">
        <f t="array" ref="BX3289">INDEX($K:$P,ROW(),MATCH(BX$3,$K$2:$P$2,0))</f>
        <v>0.25</v>
      </c>
      <c r="BY3289" s="146" cm="1">
        <f t="array" ref="BY3289">INDEX($K:$P,ROW(),MATCH(BY$3,$K$2:$P$2,0))</f>
        <v>0.25</v>
      </c>
      <c r="BZ3289" s="146" cm="1">
        <f t="array" ref="BZ3289">INDEX($K:$P,ROW(),MATCH(BZ$3,$K$2:$P$2,0))</f>
        <v>0.25</v>
      </c>
      <c r="CA3289" s="146" cm="1">
        <f t="array" ref="CA3289">INDEX($K:$P,ROW(),MATCH(CA$3,$K$2:$P$2,0))</f>
        <v>0.25</v>
      </c>
      <c r="CB3289" s="146" cm="1">
        <f t="array" ref="CB3289">INDEX($K:$P,ROW(),MATCH(CB$3,$K$2:$P$2,0))</f>
        <v>0.25</v>
      </c>
      <c r="CC3289" s="146" cm="1">
        <f t="array" ref="CC3289">INDEX($K:$P,ROW(),MATCH(CC$3,$K$2:$P$2,0))</f>
        <v>0.25</v>
      </c>
      <c r="CD3289" s="146" cm="1">
        <f t="array" ref="CD3289">INDEX($K:$P,ROW(),MATCH(CD$3,$K$2:$P$2,0))</f>
        <v>0.25</v>
      </c>
      <c r="CE3289" s="146" cm="1">
        <f t="array" ref="CE3289">INDEX($K:$P,ROW(),MATCH(CE$3,$K$2:$P$2,0))</f>
        <v>0.25</v>
      </c>
      <c r="CF3289" s="146" cm="1">
        <f t="array" ref="CF3289">INDEX($K:$P,ROW(),MATCH(CF$3,$K$2:$P$2,0))</f>
        <v>0.25</v>
      </c>
      <c r="CG3289" s="146" cm="1">
        <f t="array" ref="CG3289">INDEX($K:$P,ROW(),MATCH(CG$3,$K$2:$P$2,0))</f>
        <v>0.25</v>
      </c>
      <c r="CH3289" s="146" cm="1">
        <f t="array" ref="CH3289">INDEX($K:$P,ROW(),MATCH(CH$3,$K$2:$P$2,0))</f>
        <v>0.25</v>
      </c>
      <c r="CI3289" s="146" cm="1">
        <f t="array" ref="CI3289">INDEX($K:$P,ROW(),MATCH(CI$3,$K$2:$P$2,0))</f>
        <v>0.25</v>
      </c>
      <c r="CJ3289" s="146" cm="1">
        <f t="array" ref="CJ3289">INDEX($K:$P,ROW(),MATCH(CJ$3,$K$2:$P$2,0))</f>
        <v>0.25</v>
      </c>
      <c r="CK3289" s="146" cm="1">
        <f t="array" ref="CK3289">INDEX($K:$P,ROW(),MATCH(CK$3,$K$2:$P$2,0))</f>
        <v>0.25</v>
      </c>
      <c r="CL3289" s="146" cm="1">
        <f t="array" ref="CL3289">INDEX($K:$P,ROW(),MATCH(CL$3,$K$2:$P$2,0))</f>
        <v>0.25</v>
      </c>
    </row>
    <row r="3290" spans="2:90" x14ac:dyDescent="0.4">
      <c r="B3290" s="123" t="str">
        <f>SUBSTITUTE(B3287,":","")</f>
        <v>Income Tax</v>
      </c>
      <c r="C3290" t="s">
        <v>1022</v>
      </c>
      <c r="D3290" t="s">
        <v>1021</v>
      </c>
      <c r="E3290" s="8" t="str">
        <f t="shared" ref="E3290:E3298" si="4638">ROW()&amp;" "&amp;D3290</f>
        <v>3290 TAX-IS</v>
      </c>
      <c r="G3290" t="str">
        <f>E3290</f>
        <v>3290 TAX-IS</v>
      </c>
      <c r="K3290" s="443">
        <f t="shared" ref="K3290:P3290" ca="1" si="4639">SUMIF($3:$3,K$2,3290:3290)</f>
        <v>101587.59999999999</v>
      </c>
      <c r="L3290" s="443">
        <f t="shared" ca="1" si="4639"/>
        <v>106616.98000000003</v>
      </c>
      <c r="M3290" s="443">
        <f t="shared" ca="1" si="4639"/>
        <v>111897.82900000001</v>
      </c>
      <c r="N3290" s="443">
        <f t="shared" ca="1" si="4639"/>
        <v>117442.72045000001</v>
      </c>
      <c r="O3290" s="443">
        <f t="shared" ca="1" si="4639"/>
        <v>123264.85647250002</v>
      </c>
      <c r="P3290" s="443">
        <f t="shared" ca="1" si="4639"/>
        <v>129378.09929612499</v>
      </c>
      <c r="S3290" s="443">
        <f ca="1">-S3289*S3288</f>
        <v>8465.6333333333332</v>
      </c>
      <c r="T3290" s="443">
        <f t="shared" ref="T3290:CE3290" ca="1" si="4640">-T3289*T3288</f>
        <v>8465.6333333333332</v>
      </c>
      <c r="U3290" s="443">
        <f t="shared" ca="1" si="4640"/>
        <v>8465.6333333333332</v>
      </c>
      <c r="V3290" s="443">
        <f t="shared" ca="1" si="4640"/>
        <v>8465.6333333333332</v>
      </c>
      <c r="W3290" s="443">
        <f t="shared" ca="1" si="4640"/>
        <v>8465.6333333333332</v>
      </c>
      <c r="X3290" s="443">
        <f t="shared" ca="1" si="4640"/>
        <v>8465.6333333333332</v>
      </c>
      <c r="Y3290" s="443">
        <f t="shared" ca="1" si="4640"/>
        <v>8465.6333333333332</v>
      </c>
      <c r="Z3290" s="443">
        <f t="shared" ca="1" si="4640"/>
        <v>8465.6333333333332</v>
      </c>
      <c r="AA3290" s="443">
        <f t="shared" ca="1" si="4640"/>
        <v>8465.6333333333332</v>
      </c>
      <c r="AB3290" s="443">
        <f t="shared" ca="1" si="4640"/>
        <v>8465.6333333333332</v>
      </c>
      <c r="AC3290" s="443">
        <f t="shared" ca="1" si="4640"/>
        <v>8465.6333333333332</v>
      </c>
      <c r="AD3290" s="443">
        <f t="shared" ca="1" si="4640"/>
        <v>8465.6333333333332</v>
      </c>
      <c r="AE3290" s="443">
        <f t="shared" ca="1" si="4640"/>
        <v>8884.7483333333348</v>
      </c>
      <c r="AF3290" s="443">
        <f t="shared" ca="1" si="4640"/>
        <v>8884.7483333333348</v>
      </c>
      <c r="AG3290" s="443">
        <f t="shared" ca="1" si="4640"/>
        <v>8884.7483333333348</v>
      </c>
      <c r="AH3290" s="443">
        <f t="shared" ca="1" si="4640"/>
        <v>8884.7483333333348</v>
      </c>
      <c r="AI3290" s="443">
        <f t="shared" ca="1" si="4640"/>
        <v>8884.7483333333348</v>
      </c>
      <c r="AJ3290" s="443">
        <f t="shared" ca="1" si="4640"/>
        <v>8884.7483333333348</v>
      </c>
      <c r="AK3290" s="443">
        <f t="shared" ca="1" si="4640"/>
        <v>8884.7483333333348</v>
      </c>
      <c r="AL3290" s="443">
        <f t="shared" ca="1" si="4640"/>
        <v>8884.7483333333348</v>
      </c>
      <c r="AM3290" s="443">
        <f t="shared" ca="1" si="4640"/>
        <v>8884.7483333333348</v>
      </c>
      <c r="AN3290" s="443">
        <f t="shared" ca="1" si="4640"/>
        <v>8884.7483333333348</v>
      </c>
      <c r="AO3290" s="443">
        <f t="shared" ca="1" si="4640"/>
        <v>8884.7483333333348</v>
      </c>
      <c r="AP3290" s="443">
        <f t="shared" ca="1" si="4640"/>
        <v>8884.7483333333348</v>
      </c>
      <c r="AQ3290" s="443">
        <f t="shared" ca="1" si="4640"/>
        <v>9324.8190833333338</v>
      </c>
      <c r="AR3290" s="443">
        <f t="shared" ca="1" si="4640"/>
        <v>9324.8190833333338</v>
      </c>
      <c r="AS3290" s="443">
        <f t="shared" ca="1" si="4640"/>
        <v>9324.8190833333338</v>
      </c>
      <c r="AT3290" s="443">
        <f t="shared" ca="1" si="4640"/>
        <v>9324.8190833333338</v>
      </c>
      <c r="AU3290" s="443">
        <f t="shared" ca="1" si="4640"/>
        <v>9324.8190833333338</v>
      </c>
      <c r="AV3290" s="443">
        <f t="shared" ca="1" si="4640"/>
        <v>9324.8190833333338</v>
      </c>
      <c r="AW3290" s="443">
        <f t="shared" ca="1" si="4640"/>
        <v>9324.8190833333338</v>
      </c>
      <c r="AX3290" s="443">
        <f t="shared" ca="1" si="4640"/>
        <v>9324.8190833333338</v>
      </c>
      <c r="AY3290" s="443">
        <f t="shared" ca="1" si="4640"/>
        <v>9324.8190833333338</v>
      </c>
      <c r="AZ3290" s="443">
        <f t="shared" ca="1" si="4640"/>
        <v>9324.8190833333338</v>
      </c>
      <c r="BA3290" s="443">
        <f t="shared" ca="1" si="4640"/>
        <v>9324.8190833333338</v>
      </c>
      <c r="BB3290" s="443">
        <f t="shared" ca="1" si="4640"/>
        <v>9324.8190833333338</v>
      </c>
      <c r="BC3290" s="443">
        <f t="shared" ca="1" si="4640"/>
        <v>9786.8933708333334</v>
      </c>
      <c r="BD3290" s="443">
        <f t="shared" ca="1" si="4640"/>
        <v>9786.8933708333334</v>
      </c>
      <c r="BE3290" s="443">
        <f t="shared" ca="1" si="4640"/>
        <v>9786.8933708333334</v>
      </c>
      <c r="BF3290" s="443">
        <f t="shared" ca="1" si="4640"/>
        <v>9786.8933708333334</v>
      </c>
      <c r="BG3290" s="443">
        <f t="shared" ca="1" si="4640"/>
        <v>9786.8933708333334</v>
      </c>
      <c r="BH3290" s="443">
        <f t="shared" ca="1" si="4640"/>
        <v>9786.8933708333334</v>
      </c>
      <c r="BI3290" s="443">
        <f t="shared" ca="1" si="4640"/>
        <v>9786.8933708333334</v>
      </c>
      <c r="BJ3290" s="443">
        <f t="shared" ca="1" si="4640"/>
        <v>9786.8933708333334</v>
      </c>
      <c r="BK3290" s="443">
        <f t="shared" ca="1" si="4640"/>
        <v>9786.8933708333334</v>
      </c>
      <c r="BL3290" s="443">
        <f t="shared" ca="1" si="4640"/>
        <v>9786.8933708333334</v>
      </c>
      <c r="BM3290" s="443">
        <f t="shared" ca="1" si="4640"/>
        <v>9786.8933708333334</v>
      </c>
      <c r="BN3290" s="443">
        <f t="shared" ca="1" si="4640"/>
        <v>9786.8933708333334</v>
      </c>
      <c r="BO3290" s="443">
        <f t="shared" ca="1" si="4640"/>
        <v>10272.071372708335</v>
      </c>
      <c r="BP3290" s="443">
        <f t="shared" ca="1" si="4640"/>
        <v>10272.071372708335</v>
      </c>
      <c r="BQ3290" s="443">
        <f t="shared" ca="1" si="4640"/>
        <v>10272.071372708335</v>
      </c>
      <c r="BR3290" s="443">
        <f t="shared" ca="1" si="4640"/>
        <v>10272.071372708335</v>
      </c>
      <c r="BS3290" s="443">
        <f t="shared" ca="1" si="4640"/>
        <v>10272.071372708335</v>
      </c>
      <c r="BT3290" s="443">
        <f t="shared" ca="1" si="4640"/>
        <v>10272.071372708335</v>
      </c>
      <c r="BU3290" s="443">
        <f t="shared" ca="1" si="4640"/>
        <v>10272.071372708335</v>
      </c>
      <c r="BV3290" s="443">
        <f t="shared" ca="1" si="4640"/>
        <v>10272.071372708335</v>
      </c>
      <c r="BW3290" s="443">
        <f t="shared" ca="1" si="4640"/>
        <v>10272.071372708335</v>
      </c>
      <c r="BX3290" s="443">
        <f t="shared" ca="1" si="4640"/>
        <v>10272.071372708335</v>
      </c>
      <c r="BY3290" s="443">
        <f t="shared" ca="1" si="4640"/>
        <v>10272.071372708335</v>
      </c>
      <c r="BZ3290" s="443">
        <f t="shared" ca="1" si="4640"/>
        <v>10272.071372708335</v>
      </c>
      <c r="CA3290" s="443">
        <f t="shared" ca="1" si="4640"/>
        <v>10781.508274677084</v>
      </c>
      <c r="CB3290" s="443">
        <f t="shared" ca="1" si="4640"/>
        <v>10781.508274677084</v>
      </c>
      <c r="CC3290" s="443">
        <f t="shared" ca="1" si="4640"/>
        <v>10781.508274677084</v>
      </c>
      <c r="CD3290" s="443">
        <f t="shared" ca="1" si="4640"/>
        <v>10781.508274677084</v>
      </c>
      <c r="CE3290" s="443">
        <f t="shared" ca="1" si="4640"/>
        <v>10781.508274677084</v>
      </c>
      <c r="CF3290" s="443">
        <f t="shared" ref="CF3290:CL3290" ca="1" si="4641">-CF3289*CF3288</f>
        <v>10781.508274677084</v>
      </c>
      <c r="CG3290" s="443">
        <f t="shared" ca="1" si="4641"/>
        <v>10781.508274677084</v>
      </c>
      <c r="CH3290" s="443">
        <f t="shared" ca="1" si="4641"/>
        <v>10781.508274677084</v>
      </c>
      <c r="CI3290" s="443">
        <f t="shared" ca="1" si="4641"/>
        <v>10781.508274677084</v>
      </c>
      <c r="CJ3290" s="443">
        <f t="shared" ca="1" si="4641"/>
        <v>10781.508274677084</v>
      </c>
      <c r="CK3290" s="443">
        <f t="shared" ca="1" si="4641"/>
        <v>10781.508274677084</v>
      </c>
      <c r="CL3290" s="443">
        <f t="shared" ca="1" si="4641"/>
        <v>10781.508274677084</v>
      </c>
    </row>
    <row r="3291" spans="2:90" x14ac:dyDescent="0.4">
      <c r="B3291" s="132" t="str">
        <f>+B3279</f>
        <v>(Primary label)</v>
      </c>
      <c r="D3291" t="s">
        <v>1021</v>
      </c>
      <c r="E3291" s="8" t="str">
        <f t="shared" si="4638"/>
        <v>3291 TAX-IS</v>
      </c>
      <c r="G3291" t="s">
        <v>332</v>
      </c>
      <c r="K3291" s="1"/>
      <c r="L3291" s="1"/>
      <c r="M3291" s="1"/>
      <c r="N3291" s="1"/>
      <c r="O3291" s="1"/>
      <c r="P3291" s="1"/>
      <c r="R3291" s="24"/>
      <c r="S3291" s="80">
        <f>+S3279</f>
        <v>0</v>
      </c>
      <c r="T3291" s="80">
        <f t="shared" ref="T3291:CE3292" si="4642">+T3279</f>
        <v>0</v>
      </c>
      <c r="U3291" s="80">
        <f t="shared" si="4642"/>
        <v>0</v>
      </c>
      <c r="V3291" s="80">
        <f t="shared" si="4642"/>
        <v>0</v>
      </c>
      <c r="W3291" s="80">
        <f t="shared" si="4642"/>
        <v>0</v>
      </c>
      <c r="X3291" s="80">
        <f t="shared" si="4642"/>
        <v>0</v>
      </c>
      <c r="Y3291" s="80">
        <f t="shared" si="4642"/>
        <v>0</v>
      </c>
      <c r="Z3291" s="80">
        <f t="shared" si="4642"/>
        <v>0</v>
      </c>
      <c r="AA3291" s="80">
        <f t="shared" si="4642"/>
        <v>0</v>
      </c>
      <c r="AB3291" s="80">
        <f t="shared" si="4642"/>
        <v>0</v>
      </c>
      <c r="AC3291" s="80">
        <f t="shared" si="4642"/>
        <v>0</v>
      </c>
      <c r="AD3291" s="80">
        <f t="shared" si="4642"/>
        <v>0</v>
      </c>
      <c r="AE3291" s="80">
        <f t="shared" si="4642"/>
        <v>0</v>
      </c>
      <c r="AF3291" s="80">
        <f t="shared" si="4642"/>
        <v>0</v>
      </c>
      <c r="AG3291" s="80">
        <f t="shared" si="4642"/>
        <v>0</v>
      </c>
      <c r="AH3291" s="80">
        <f t="shared" si="4642"/>
        <v>0</v>
      </c>
      <c r="AI3291" s="80">
        <f t="shared" si="4642"/>
        <v>0</v>
      </c>
      <c r="AJ3291" s="80">
        <f t="shared" si="4642"/>
        <v>0</v>
      </c>
      <c r="AK3291" s="80">
        <f t="shared" si="4642"/>
        <v>0</v>
      </c>
      <c r="AL3291" s="80">
        <f t="shared" si="4642"/>
        <v>0</v>
      </c>
      <c r="AM3291" s="80">
        <f t="shared" si="4642"/>
        <v>0</v>
      </c>
      <c r="AN3291" s="80">
        <f t="shared" si="4642"/>
        <v>0</v>
      </c>
      <c r="AO3291" s="80">
        <f t="shared" si="4642"/>
        <v>0</v>
      </c>
      <c r="AP3291" s="80">
        <f t="shared" si="4642"/>
        <v>0</v>
      </c>
      <c r="AQ3291" s="80">
        <f t="shared" si="4642"/>
        <v>0</v>
      </c>
      <c r="AR3291" s="80">
        <f t="shared" si="4642"/>
        <v>0</v>
      </c>
      <c r="AS3291" s="80">
        <f t="shared" si="4642"/>
        <v>0</v>
      </c>
      <c r="AT3291" s="80">
        <f t="shared" si="4642"/>
        <v>0</v>
      </c>
      <c r="AU3291" s="80">
        <f t="shared" si="4642"/>
        <v>0</v>
      </c>
      <c r="AV3291" s="80">
        <f t="shared" si="4642"/>
        <v>0</v>
      </c>
      <c r="AW3291" s="80">
        <f t="shared" si="4642"/>
        <v>0</v>
      </c>
      <c r="AX3291" s="80">
        <f t="shared" si="4642"/>
        <v>0</v>
      </c>
      <c r="AY3291" s="80">
        <f t="shared" si="4642"/>
        <v>0</v>
      </c>
      <c r="AZ3291" s="80">
        <f t="shared" si="4642"/>
        <v>0</v>
      </c>
      <c r="BA3291" s="80">
        <f t="shared" si="4642"/>
        <v>0</v>
      </c>
      <c r="BB3291" s="80">
        <f t="shared" si="4642"/>
        <v>0</v>
      </c>
      <c r="BC3291" s="80">
        <f t="shared" si="4642"/>
        <v>0</v>
      </c>
      <c r="BD3291" s="80">
        <f t="shared" si="4642"/>
        <v>0</v>
      </c>
      <c r="BE3291" s="80">
        <f t="shared" si="4642"/>
        <v>0</v>
      </c>
      <c r="BF3291" s="80">
        <f t="shared" si="4642"/>
        <v>0</v>
      </c>
      <c r="BG3291" s="80">
        <f t="shared" si="4642"/>
        <v>0</v>
      </c>
      <c r="BH3291" s="80">
        <f t="shared" si="4642"/>
        <v>0</v>
      </c>
      <c r="BI3291" s="80">
        <f t="shared" si="4642"/>
        <v>0</v>
      </c>
      <c r="BJ3291" s="80">
        <f t="shared" si="4642"/>
        <v>0</v>
      </c>
      <c r="BK3291" s="80">
        <f t="shared" si="4642"/>
        <v>0</v>
      </c>
      <c r="BL3291" s="80">
        <f t="shared" si="4642"/>
        <v>0</v>
      </c>
      <c r="BM3291" s="80">
        <f t="shared" si="4642"/>
        <v>0</v>
      </c>
      <c r="BN3291" s="80">
        <f t="shared" si="4642"/>
        <v>0</v>
      </c>
      <c r="BO3291" s="80">
        <f t="shared" si="4642"/>
        <v>0</v>
      </c>
      <c r="BP3291" s="80">
        <f t="shared" si="4642"/>
        <v>0</v>
      </c>
      <c r="BQ3291" s="80">
        <f t="shared" si="4642"/>
        <v>0</v>
      </c>
      <c r="BR3291" s="80">
        <f t="shared" si="4642"/>
        <v>0</v>
      </c>
      <c r="BS3291" s="80">
        <f t="shared" si="4642"/>
        <v>0</v>
      </c>
      <c r="BT3291" s="80">
        <f t="shared" si="4642"/>
        <v>0</v>
      </c>
      <c r="BU3291" s="80">
        <f t="shared" si="4642"/>
        <v>0</v>
      </c>
      <c r="BV3291" s="80">
        <f t="shared" si="4642"/>
        <v>0</v>
      </c>
      <c r="BW3291" s="80">
        <f t="shared" si="4642"/>
        <v>0</v>
      </c>
      <c r="BX3291" s="80">
        <f t="shared" si="4642"/>
        <v>0</v>
      </c>
      <c r="BY3291" s="80">
        <f t="shared" si="4642"/>
        <v>0</v>
      </c>
      <c r="BZ3291" s="80">
        <f t="shared" si="4642"/>
        <v>0</v>
      </c>
      <c r="CA3291" s="80">
        <f t="shared" si="4642"/>
        <v>0</v>
      </c>
      <c r="CB3291" s="80">
        <f t="shared" si="4642"/>
        <v>0</v>
      </c>
      <c r="CC3291" s="80">
        <f t="shared" si="4642"/>
        <v>0</v>
      </c>
      <c r="CD3291" s="80">
        <f t="shared" si="4642"/>
        <v>0</v>
      </c>
      <c r="CE3291" s="80">
        <f t="shared" si="4642"/>
        <v>0</v>
      </c>
      <c r="CF3291" s="80">
        <f t="shared" ref="CF3291:CL3295" si="4643">+CF3279</f>
        <v>0</v>
      </c>
      <c r="CG3291" s="80">
        <f t="shared" si="4643"/>
        <v>0</v>
      </c>
      <c r="CH3291" s="80">
        <f t="shared" si="4643"/>
        <v>0</v>
      </c>
      <c r="CI3291" s="80">
        <f t="shared" si="4643"/>
        <v>0</v>
      </c>
      <c r="CJ3291" s="80">
        <f t="shared" si="4643"/>
        <v>0</v>
      </c>
      <c r="CK3291" s="80">
        <f t="shared" si="4643"/>
        <v>0</v>
      </c>
      <c r="CL3291" s="80">
        <f t="shared" si="4643"/>
        <v>0</v>
      </c>
    </row>
    <row r="3292" spans="2:90" x14ac:dyDescent="0.4">
      <c r="B3292" s="132" t="str">
        <f t="shared" ref="B3292:B3298" si="4644">+B3280</f>
        <v>primary unit</v>
      </c>
      <c r="D3292" t="s">
        <v>1021</v>
      </c>
      <c r="E3292" s="8" t="str">
        <f t="shared" si="4638"/>
        <v>3292 TAX-IS</v>
      </c>
      <c r="G3292" t="s">
        <v>332</v>
      </c>
      <c r="K3292" s="1"/>
      <c r="L3292" s="1"/>
      <c r="M3292" s="1"/>
      <c r="N3292" s="1"/>
      <c r="O3292" s="1"/>
      <c r="P3292" s="1"/>
      <c r="R3292" s="24"/>
      <c r="S3292" s="80">
        <f t="shared" ref="S3292:AH3298" si="4645">+S3280</f>
        <v>0</v>
      </c>
      <c r="T3292" s="80">
        <f t="shared" si="4645"/>
        <v>0</v>
      </c>
      <c r="U3292" s="80">
        <f t="shared" si="4645"/>
        <v>0</v>
      </c>
      <c r="V3292" s="80">
        <f t="shared" si="4645"/>
        <v>0</v>
      </c>
      <c r="W3292" s="80">
        <f t="shared" si="4645"/>
        <v>0</v>
      </c>
      <c r="X3292" s="80">
        <f t="shared" si="4645"/>
        <v>0</v>
      </c>
      <c r="Y3292" s="80">
        <f t="shared" si="4645"/>
        <v>0</v>
      </c>
      <c r="Z3292" s="80">
        <f t="shared" si="4645"/>
        <v>0</v>
      </c>
      <c r="AA3292" s="80">
        <f t="shared" si="4645"/>
        <v>0</v>
      </c>
      <c r="AB3292" s="80">
        <f t="shared" si="4645"/>
        <v>0</v>
      </c>
      <c r="AC3292" s="80">
        <f t="shared" si="4645"/>
        <v>0</v>
      </c>
      <c r="AD3292" s="80">
        <f t="shared" si="4645"/>
        <v>0</v>
      </c>
      <c r="AE3292" s="80">
        <f t="shared" si="4645"/>
        <v>0</v>
      </c>
      <c r="AF3292" s="80">
        <f t="shared" si="4645"/>
        <v>0</v>
      </c>
      <c r="AG3292" s="80">
        <f t="shared" si="4645"/>
        <v>0</v>
      </c>
      <c r="AH3292" s="80">
        <f t="shared" si="4645"/>
        <v>0</v>
      </c>
      <c r="AI3292" s="80">
        <f t="shared" si="4642"/>
        <v>0</v>
      </c>
      <c r="AJ3292" s="80">
        <f t="shared" si="4642"/>
        <v>0</v>
      </c>
      <c r="AK3292" s="80">
        <f t="shared" si="4642"/>
        <v>0</v>
      </c>
      <c r="AL3292" s="80">
        <f t="shared" si="4642"/>
        <v>0</v>
      </c>
      <c r="AM3292" s="80">
        <f t="shared" si="4642"/>
        <v>0</v>
      </c>
      <c r="AN3292" s="80">
        <f t="shared" si="4642"/>
        <v>0</v>
      </c>
      <c r="AO3292" s="80">
        <f t="shared" si="4642"/>
        <v>0</v>
      </c>
      <c r="AP3292" s="80">
        <f t="shared" si="4642"/>
        <v>0</v>
      </c>
      <c r="AQ3292" s="80">
        <f t="shared" si="4642"/>
        <v>0</v>
      </c>
      <c r="AR3292" s="80">
        <f t="shared" si="4642"/>
        <v>0</v>
      </c>
      <c r="AS3292" s="80">
        <f t="shared" si="4642"/>
        <v>0</v>
      </c>
      <c r="AT3292" s="80">
        <f t="shared" si="4642"/>
        <v>0</v>
      </c>
      <c r="AU3292" s="80">
        <f t="shared" si="4642"/>
        <v>0</v>
      </c>
      <c r="AV3292" s="80">
        <f t="shared" si="4642"/>
        <v>0</v>
      </c>
      <c r="AW3292" s="80">
        <f t="shared" si="4642"/>
        <v>0</v>
      </c>
      <c r="AX3292" s="80">
        <f t="shared" si="4642"/>
        <v>0</v>
      </c>
      <c r="AY3292" s="80">
        <f t="shared" si="4642"/>
        <v>0</v>
      </c>
      <c r="AZ3292" s="80">
        <f t="shared" si="4642"/>
        <v>0</v>
      </c>
      <c r="BA3292" s="80">
        <f t="shared" si="4642"/>
        <v>0</v>
      </c>
      <c r="BB3292" s="80">
        <f t="shared" si="4642"/>
        <v>0</v>
      </c>
      <c r="BC3292" s="80">
        <f t="shared" si="4642"/>
        <v>0</v>
      </c>
      <c r="BD3292" s="80">
        <f t="shared" si="4642"/>
        <v>0</v>
      </c>
      <c r="BE3292" s="80">
        <f t="shared" si="4642"/>
        <v>0</v>
      </c>
      <c r="BF3292" s="80">
        <f t="shared" si="4642"/>
        <v>0</v>
      </c>
      <c r="BG3292" s="80">
        <f t="shared" si="4642"/>
        <v>0</v>
      </c>
      <c r="BH3292" s="80">
        <f t="shared" si="4642"/>
        <v>0</v>
      </c>
      <c r="BI3292" s="80">
        <f t="shared" si="4642"/>
        <v>0</v>
      </c>
      <c r="BJ3292" s="80">
        <f t="shared" si="4642"/>
        <v>0</v>
      </c>
      <c r="BK3292" s="80">
        <f t="shared" si="4642"/>
        <v>0</v>
      </c>
      <c r="BL3292" s="80">
        <f t="shared" si="4642"/>
        <v>0</v>
      </c>
      <c r="BM3292" s="80">
        <f t="shared" si="4642"/>
        <v>0</v>
      </c>
      <c r="BN3292" s="80">
        <f t="shared" si="4642"/>
        <v>0</v>
      </c>
      <c r="BO3292" s="80">
        <f t="shared" si="4642"/>
        <v>0</v>
      </c>
      <c r="BP3292" s="80">
        <f t="shared" si="4642"/>
        <v>0</v>
      </c>
      <c r="BQ3292" s="80">
        <f t="shared" si="4642"/>
        <v>0</v>
      </c>
      <c r="BR3292" s="80">
        <f t="shared" si="4642"/>
        <v>0</v>
      </c>
      <c r="BS3292" s="80">
        <f t="shared" si="4642"/>
        <v>0</v>
      </c>
      <c r="BT3292" s="80">
        <f t="shared" si="4642"/>
        <v>0</v>
      </c>
      <c r="BU3292" s="80">
        <f t="shared" si="4642"/>
        <v>0</v>
      </c>
      <c r="BV3292" s="80">
        <f t="shared" si="4642"/>
        <v>0</v>
      </c>
      <c r="BW3292" s="80">
        <f t="shared" si="4642"/>
        <v>0</v>
      </c>
      <c r="BX3292" s="80">
        <f t="shared" si="4642"/>
        <v>0</v>
      </c>
      <c r="BY3292" s="80">
        <f t="shared" si="4642"/>
        <v>0</v>
      </c>
      <c r="BZ3292" s="80">
        <f t="shared" si="4642"/>
        <v>0</v>
      </c>
      <c r="CA3292" s="80">
        <f t="shared" si="4642"/>
        <v>0</v>
      </c>
      <c r="CB3292" s="80">
        <f t="shared" si="4642"/>
        <v>0</v>
      </c>
      <c r="CC3292" s="80">
        <f t="shared" si="4642"/>
        <v>0</v>
      </c>
      <c r="CD3292" s="80">
        <f t="shared" si="4642"/>
        <v>0</v>
      </c>
      <c r="CE3292" s="80">
        <f t="shared" si="4642"/>
        <v>0</v>
      </c>
      <c r="CF3292" s="80">
        <f t="shared" si="4643"/>
        <v>0</v>
      </c>
      <c r="CG3292" s="80">
        <f t="shared" si="4643"/>
        <v>0</v>
      </c>
      <c r="CH3292" s="80">
        <f t="shared" si="4643"/>
        <v>0</v>
      </c>
      <c r="CI3292" s="80">
        <f t="shared" si="4643"/>
        <v>0</v>
      </c>
      <c r="CJ3292" s="80">
        <f t="shared" si="4643"/>
        <v>0</v>
      </c>
      <c r="CK3292" s="80">
        <f t="shared" si="4643"/>
        <v>0</v>
      </c>
      <c r="CL3292" s="80">
        <f t="shared" si="4643"/>
        <v>0</v>
      </c>
    </row>
    <row r="3293" spans="2:90" x14ac:dyDescent="0.4">
      <c r="B3293" s="132" t="str">
        <f t="shared" si="4644"/>
        <v>Primary revenue driver</v>
      </c>
      <c r="D3293" t="s">
        <v>1021</v>
      </c>
      <c r="E3293" s="8" t="str">
        <f t="shared" si="4638"/>
        <v>3293 TAX-IS</v>
      </c>
      <c r="G3293" t="s">
        <v>332</v>
      </c>
      <c r="K3293" s="1"/>
      <c r="L3293" s="1"/>
      <c r="M3293" s="1"/>
      <c r="N3293" s="1"/>
      <c r="O3293" s="1"/>
      <c r="P3293" s="1"/>
      <c r="R3293" s="24"/>
      <c r="S3293" s="80" t="str">
        <f t="shared" si="4645"/>
        <v>S$12</v>
      </c>
      <c r="T3293" s="80" t="str">
        <f t="shared" ref="T3293:CE3296" si="4646">+T3281</f>
        <v>T$12</v>
      </c>
      <c r="U3293" s="80" t="str">
        <f t="shared" si="4646"/>
        <v>U$12</v>
      </c>
      <c r="V3293" s="80" t="str">
        <f t="shared" si="4646"/>
        <v>V$12</v>
      </c>
      <c r="W3293" s="80" t="str">
        <f t="shared" si="4646"/>
        <v>W$12</v>
      </c>
      <c r="X3293" s="80" t="str">
        <f t="shared" si="4646"/>
        <v>X$12</v>
      </c>
      <c r="Y3293" s="80" t="str">
        <f t="shared" si="4646"/>
        <v>Y$12</v>
      </c>
      <c r="Z3293" s="80" t="str">
        <f t="shared" si="4646"/>
        <v>Z$12</v>
      </c>
      <c r="AA3293" s="80" t="str">
        <f t="shared" si="4646"/>
        <v>AA$12</v>
      </c>
      <c r="AB3293" s="80" t="str">
        <f t="shared" si="4646"/>
        <v>AB$12</v>
      </c>
      <c r="AC3293" s="80" t="str">
        <f t="shared" si="4646"/>
        <v>AC$12</v>
      </c>
      <c r="AD3293" s="80" t="str">
        <f t="shared" si="4646"/>
        <v>AD$12</v>
      </c>
      <c r="AE3293" s="80" t="str">
        <f t="shared" si="4646"/>
        <v>AE$12</v>
      </c>
      <c r="AF3293" s="80" t="str">
        <f t="shared" si="4646"/>
        <v>AF$12</v>
      </c>
      <c r="AG3293" s="80" t="str">
        <f t="shared" si="4646"/>
        <v>AG$12</v>
      </c>
      <c r="AH3293" s="80" t="str">
        <f t="shared" si="4646"/>
        <v>AH$12</v>
      </c>
      <c r="AI3293" s="80" t="str">
        <f t="shared" si="4646"/>
        <v>AI$12</v>
      </c>
      <c r="AJ3293" s="80" t="str">
        <f t="shared" si="4646"/>
        <v>AJ$12</v>
      </c>
      <c r="AK3293" s="80" t="str">
        <f t="shared" si="4646"/>
        <v>AK$12</v>
      </c>
      <c r="AL3293" s="80" t="str">
        <f t="shared" si="4646"/>
        <v>AL$12</v>
      </c>
      <c r="AM3293" s="80" t="str">
        <f t="shared" si="4646"/>
        <v>AM$12</v>
      </c>
      <c r="AN3293" s="80" t="str">
        <f t="shared" si="4646"/>
        <v>AN$12</v>
      </c>
      <c r="AO3293" s="80" t="str">
        <f t="shared" si="4646"/>
        <v>AO$12</v>
      </c>
      <c r="AP3293" s="80" t="str">
        <f t="shared" si="4646"/>
        <v>AP$12</v>
      </c>
      <c r="AQ3293" s="80" t="str">
        <f t="shared" si="4646"/>
        <v>AQ$12</v>
      </c>
      <c r="AR3293" s="80" t="str">
        <f t="shared" si="4646"/>
        <v>AR$12</v>
      </c>
      <c r="AS3293" s="80" t="str">
        <f t="shared" si="4646"/>
        <v>AS$12</v>
      </c>
      <c r="AT3293" s="80" t="str">
        <f t="shared" si="4646"/>
        <v>AT$12</v>
      </c>
      <c r="AU3293" s="80" t="str">
        <f t="shared" si="4646"/>
        <v>AU$12</v>
      </c>
      <c r="AV3293" s="80" t="str">
        <f t="shared" si="4646"/>
        <v>AV$12</v>
      </c>
      <c r="AW3293" s="80" t="str">
        <f t="shared" si="4646"/>
        <v>AW$12</v>
      </c>
      <c r="AX3293" s="80" t="str">
        <f t="shared" si="4646"/>
        <v>AX$12</v>
      </c>
      <c r="AY3293" s="80" t="str">
        <f t="shared" si="4646"/>
        <v>AY$12</v>
      </c>
      <c r="AZ3293" s="80" t="str">
        <f t="shared" si="4646"/>
        <v>AZ$12</v>
      </c>
      <c r="BA3293" s="80" t="str">
        <f t="shared" si="4646"/>
        <v>BA$12</v>
      </c>
      <c r="BB3293" s="80" t="str">
        <f t="shared" si="4646"/>
        <v>BB$12</v>
      </c>
      <c r="BC3293" s="80" t="str">
        <f t="shared" si="4646"/>
        <v>BC$12</v>
      </c>
      <c r="BD3293" s="80" t="str">
        <f t="shared" si="4646"/>
        <v>BD$12</v>
      </c>
      <c r="BE3293" s="80" t="str">
        <f t="shared" si="4646"/>
        <v>BE$12</v>
      </c>
      <c r="BF3293" s="80" t="str">
        <f t="shared" si="4646"/>
        <v>BF$12</v>
      </c>
      <c r="BG3293" s="80" t="str">
        <f t="shared" si="4646"/>
        <v>BG$12</v>
      </c>
      <c r="BH3293" s="80" t="str">
        <f t="shared" si="4646"/>
        <v>BH$12</v>
      </c>
      <c r="BI3293" s="80" t="str">
        <f t="shared" si="4646"/>
        <v>BI$12</v>
      </c>
      <c r="BJ3293" s="80" t="str">
        <f t="shared" si="4646"/>
        <v>BJ$12</v>
      </c>
      <c r="BK3293" s="80" t="str">
        <f t="shared" si="4646"/>
        <v>BK$12</v>
      </c>
      <c r="BL3293" s="80" t="str">
        <f t="shared" si="4646"/>
        <v>BL$12</v>
      </c>
      <c r="BM3293" s="80" t="str">
        <f t="shared" si="4646"/>
        <v>BM$12</v>
      </c>
      <c r="BN3293" s="80" t="str">
        <f t="shared" si="4646"/>
        <v>BN$12</v>
      </c>
      <c r="BO3293" s="80" t="str">
        <f t="shared" si="4646"/>
        <v>BO$12</v>
      </c>
      <c r="BP3293" s="80" t="str">
        <f t="shared" si="4646"/>
        <v>BP$12</v>
      </c>
      <c r="BQ3293" s="80" t="str">
        <f t="shared" si="4646"/>
        <v>BQ$12</v>
      </c>
      <c r="BR3293" s="80" t="str">
        <f t="shared" si="4646"/>
        <v>BR$12</v>
      </c>
      <c r="BS3293" s="80" t="str">
        <f t="shared" si="4646"/>
        <v>BS$12</v>
      </c>
      <c r="BT3293" s="80" t="str">
        <f t="shared" si="4646"/>
        <v>BT$12</v>
      </c>
      <c r="BU3293" s="80" t="str">
        <f t="shared" si="4646"/>
        <v>BU$12</v>
      </c>
      <c r="BV3293" s="80" t="str">
        <f t="shared" si="4646"/>
        <v>BV$12</v>
      </c>
      <c r="BW3293" s="80" t="str">
        <f t="shared" si="4646"/>
        <v>BW$12</v>
      </c>
      <c r="BX3293" s="80" t="str">
        <f t="shared" si="4646"/>
        <v>BX$12</v>
      </c>
      <c r="BY3293" s="80" t="str">
        <f t="shared" si="4646"/>
        <v>BY$12</v>
      </c>
      <c r="BZ3293" s="80" t="str">
        <f t="shared" si="4646"/>
        <v>BZ$12</v>
      </c>
      <c r="CA3293" s="80" t="str">
        <f t="shared" si="4646"/>
        <v>CA$12</v>
      </c>
      <c r="CB3293" s="80" t="str">
        <f t="shared" si="4646"/>
        <v>CB$12</v>
      </c>
      <c r="CC3293" s="80" t="str">
        <f t="shared" si="4646"/>
        <v>CC$12</v>
      </c>
      <c r="CD3293" s="80" t="str">
        <f t="shared" si="4646"/>
        <v>CD$12</v>
      </c>
      <c r="CE3293" s="80" t="str">
        <f t="shared" si="4646"/>
        <v>CE$12</v>
      </c>
      <c r="CF3293" s="80" t="str">
        <f t="shared" si="4643"/>
        <v>CF$12</v>
      </c>
      <c r="CG3293" s="80" t="str">
        <f t="shared" si="4643"/>
        <v>CG$12</v>
      </c>
      <c r="CH3293" s="80" t="str">
        <f t="shared" si="4643"/>
        <v>CH$12</v>
      </c>
      <c r="CI3293" s="80" t="str">
        <f t="shared" si="4643"/>
        <v>CI$12</v>
      </c>
      <c r="CJ3293" s="80" t="str">
        <f t="shared" si="4643"/>
        <v>CJ$12</v>
      </c>
      <c r="CK3293" s="80" t="str">
        <f t="shared" si="4643"/>
        <v>CK$12</v>
      </c>
      <c r="CL3293" s="80" t="str">
        <f t="shared" si="4643"/>
        <v>CL$12</v>
      </c>
    </row>
    <row r="3294" spans="2:90" x14ac:dyDescent="0.4">
      <c r="B3294" s="132" t="str">
        <f t="shared" si="4644"/>
        <v>Primary volume driver</v>
      </c>
      <c r="D3294" t="s">
        <v>1021</v>
      </c>
      <c r="E3294" s="8" t="str">
        <f t="shared" si="4638"/>
        <v>3294 TAX-IS</v>
      </c>
      <c r="G3294" t="s">
        <v>332</v>
      </c>
      <c r="H3294" s="56"/>
      <c r="I3294" s="79"/>
      <c r="K3294" s="1"/>
      <c r="L3294" s="1"/>
      <c r="M3294" s="1"/>
      <c r="N3294" s="1"/>
      <c r="O3294" s="1"/>
      <c r="P3294" s="1"/>
      <c r="R3294" s="15"/>
      <c r="S3294" s="80" t="str">
        <f t="shared" si="4645"/>
        <v>S$13</v>
      </c>
      <c r="T3294" s="80" t="str">
        <f t="shared" si="4646"/>
        <v>T$13</v>
      </c>
      <c r="U3294" s="80" t="str">
        <f t="shared" si="4646"/>
        <v>U$13</v>
      </c>
      <c r="V3294" s="80" t="str">
        <f t="shared" si="4646"/>
        <v>V$13</v>
      </c>
      <c r="W3294" s="80" t="str">
        <f t="shared" si="4646"/>
        <v>W$13</v>
      </c>
      <c r="X3294" s="80" t="str">
        <f t="shared" si="4646"/>
        <v>X$13</v>
      </c>
      <c r="Y3294" s="80" t="str">
        <f t="shared" si="4646"/>
        <v>Y$13</v>
      </c>
      <c r="Z3294" s="80" t="str">
        <f t="shared" si="4646"/>
        <v>Z$13</v>
      </c>
      <c r="AA3294" s="80" t="str">
        <f t="shared" si="4646"/>
        <v>AA$13</v>
      </c>
      <c r="AB3294" s="80" t="str">
        <f t="shared" si="4646"/>
        <v>AB$13</v>
      </c>
      <c r="AC3294" s="80" t="str">
        <f t="shared" si="4646"/>
        <v>AC$13</v>
      </c>
      <c r="AD3294" s="80" t="str">
        <f t="shared" si="4646"/>
        <v>AD$13</v>
      </c>
      <c r="AE3294" s="80" t="str">
        <f t="shared" si="4646"/>
        <v>AE$13</v>
      </c>
      <c r="AF3294" s="80" t="str">
        <f t="shared" si="4646"/>
        <v>AF$13</v>
      </c>
      <c r="AG3294" s="80" t="str">
        <f t="shared" si="4646"/>
        <v>AG$13</v>
      </c>
      <c r="AH3294" s="80" t="str">
        <f t="shared" si="4646"/>
        <v>AH$13</v>
      </c>
      <c r="AI3294" s="80" t="str">
        <f t="shared" si="4646"/>
        <v>AI$13</v>
      </c>
      <c r="AJ3294" s="80" t="str">
        <f t="shared" si="4646"/>
        <v>AJ$13</v>
      </c>
      <c r="AK3294" s="80" t="str">
        <f t="shared" si="4646"/>
        <v>AK$13</v>
      </c>
      <c r="AL3294" s="80" t="str">
        <f t="shared" si="4646"/>
        <v>AL$13</v>
      </c>
      <c r="AM3294" s="80" t="str">
        <f t="shared" si="4646"/>
        <v>AM$13</v>
      </c>
      <c r="AN3294" s="80" t="str">
        <f t="shared" si="4646"/>
        <v>AN$13</v>
      </c>
      <c r="AO3294" s="80" t="str">
        <f t="shared" si="4646"/>
        <v>AO$13</v>
      </c>
      <c r="AP3294" s="80" t="str">
        <f t="shared" si="4646"/>
        <v>AP$13</v>
      </c>
      <c r="AQ3294" s="80" t="str">
        <f t="shared" si="4646"/>
        <v>AQ$13</v>
      </c>
      <c r="AR3294" s="80" t="str">
        <f t="shared" si="4646"/>
        <v>AR$13</v>
      </c>
      <c r="AS3294" s="80" t="str">
        <f t="shared" si="4646"/>
        <v>AS$13</v>
      </c>
      <c r="AT3294" s="80" t="str">
        <f t="shared" si="4646"/>
        <v>AT$13</v>
      </c>
      <c r="AU3294" s="80" t="str">
        <f t="shared" si="4646"/>
        <v>AU$13</v>
      </c>
      <c r="AV3294" s="80" t="str">
        <f t="shared" si="4646"/>
        <v>AV$13</v>
      </c>
      <c r="AW3294" s="80" t="str">
        <f t="shared" si="4646"/>
        <v>AW$13</v>
      </c>
      <c r="AX3294" s="80" t="str">
        <f t="shared" si="4646"/>
        <v>AX$13</v>
      </c>
      <c r="AY3294" s="80" t="str">
        <f t="shared" si="4646"/>
        <v>AY$13</v>
      </c>
      <c r="AZ3294" s="80" t="str">
        <f t="shared" si="4646"/>
        <v>AZ$13</v>
      </c>
      <c r="BA3294" s="80" t="str">
        <f t="shared" si="4646"/>
        <v>BA$13</v>
      </c>
      <c r="BB3294" s="80" t="str">
        <f t="shared" si="4646"/>
        <v>BB$13</v>
      </c>
      <c r="BC3294" s="80" t="str">
        <f t="shared" si="4646"/>
        <v>BC$13</v>
      </c>
      <c r="BD3294" s="80" t="str">
        <f t="shared" si="4646"/>
        <v>BD$13</v>
      </c>
      <c r="BE3294" s="80" t="str">
        <f t="shared" si="4646"/>
        <v>BE$13</v>
      </c>
      <c r="BF3294" s="80" t="str">
        <f t="shared" si="4646"/>
        <v>BF$13</v>
      </c>
      <c r="BG3294" s="80" t="str">
        <f t="shared" si="4646"/>
        <v>BG$13</v>
      </c>
      <c r="BH3294" s="80" t="str">
        <f t="shared" si="4646"/>
        <v>BH$13</v>
      </c>
      <c r="BI3294" s="80" t="str">
        <f t="shared" si="4646"/>
        <v>BI$13</v>
      </c>
      <c r="BJ3294" s="80" t="str">
        <f t="shared" si="4646"/>
        <v>BJ$13</v>
      </c>
      <c r="BK3294" s="80" t="str">
        <f t="shared" si="4646"/>
        <v>BK$13</v>
      </c>
      <c r="BL3294" s="80" t="str">
        <f t="shared" si="4646"/>
        <v>BL$13</v>
      </c>
      <c r="BM3294" s="80" t="str">
        <f t="shared" si="4646"/>
        <v>BM$13</v>
      </c>
      <c r="BN3294" s="80" t="str">
        <f t="shared" si="4646"/>
        <v>BN$13</v>
      </c>
      <c r="BO3294" s="80" t="str">
        <f t="shared" si="4646"/>
        <v>BO$13</v>
      </c>
      <c r="BP3294" s="80" t="str">
        <f t="shared" si="4646"/>
        <v>BP$13</v>
      </c>
      <c r="BQ3294" s="80" t="str">
        <f t="shared" si="4646"/>
        <v>BQ$13</v>
      </c>
      <c r="BR3294" s="80" t="str">
        <f t="shared" si="4646"/>
        <v>BR$13</v>
      </c>
      <c r="BS3294" s="80" t="str">
        <f t="shared" si="4646"/>
        <v>BS$13</v>
      </c>
      <c r="BT3294" s="80" t="str">
        <f t="shared" si="4646"/>
        <v>BT$13</v>
      </c>
      <c r="BU3294" s="80" t="str">
        <f t="shared" si="4646"/>
        <v>BU$13</v>
      </c>
      <c r="BV3294" s="80" t="str">
        <f t="shared" si="4646"/>
        <v>BV$13</v>
      </c>
      <c r="BW3294" s="80" t="str">
        <f t="shared" si="4646"/>
        <v>BW$13</v>
      </c>
      <c r="BX3294" s="80" t="str">
        <f t="shared" si="4646"/>
        <v>BX$13</v>
      </c>
      <c r="BY3294" s="80" t="str">
        <f t="shared" si="4646"/>
        <v>BY$13</v>
      </c>
      <c r="BZ3294" s="80" t="str">
        <f t="shared" si="4646"/>
        <v>BZ$13</v>
      </c>
      <c r="CA3294" s="80" t="str">
        <f t="shared" si="4646"/>
        <v>CA$13</v>
      </c>
      <c r="CB3294" s="80" t="str">
        <f t="shared" si="4646"/>
        <v>CB$13</v>
      </c>
      <c r="CC3294" s="80" t="str">
        <f t="shared" si="4646"/>
        <v>CC$13</v>
      </c>
      <c r="CD3294" s="80" t="str">
        <f t="shared" si="4646"/>
        <v>CD$13</v>
      </c>
      <c r="CE3294" s="80" t="str">
        <f t="shared" si="4646"/>
        <v>CE$13</v>
      </c>
      <c r="CF3294" s="80" t="str">
        <f t="shared" si="4643"/>
        <v>CF$13</v>
      </c>
      <c r="CG3294" s="80" t="str">
        <f t="shared" si="4643"/>
        <v>CG$13</v>
      </c>
      <c r="CH3294" s="80" t="str">
        <f t="shared" si="4643"/>
        <v>CH$13</v>
      </c>
      <c r="CI3294" s="80" t="str">
        <f t="shared" si="4643"/>
        <v>CI$13</v>
      </c>
      <c r="CJ3294" s="80" t="str">
        <f t="shared" si="4643"/>
        <v>CJ$13</v>
      </c>
      <c r="CK3294" s="80" t="str">
        <f t="shared" si="4643"/>
        <v>CK$13</v>
      </c>
      <c r="CL3294" s="80" t="str">
        <f t="shared" si="4643"/>
        <v>CL$13</v>
      </c>
    </row>
    <row r="3295" spans="2:90" x14ac:dyDescent="0.4">
      <c r="B3295" s="132" t="str">
        <f t="shared" si="4644"/>
        <v>(Secondary label)</v>
      </c>
      <c r="D3295" t="s">
        <v>1021</v>
      </c>
      <c r="E3295" s="8" t="str">
        <f t="shared" si="4638"/>
        <v>3295 TAX-IS</v>
      </c>
      <c r="G3295" t="s">
        <v>332</v>
      </c>
      <c r="H3295" s="12"/>
      <c r="I3295" s="60"/>
      <c r="J3295" s="79"/>
      <c r="K3295" s="79"/>
      <c r="L3295" s="79"/>
      <c r="M3295" s="79"/>
      <c r="N3295" s="79"/>
      <c r="O3295" s="79"/>
      <c r="P3295" s="79"/>
      <c r="R3295" s="15"/>
      <c r="S3295" s="80">
        <f t="shared" si="4645"/>
        <v>0</v>
      </c>
      <c r="T3295" s="80">
        <f t="shared" si="4646"/>
        <v>0</v>
      </c>
      <c r="U3295" s="80">
        <f t="shared" si="4646"/>
        <v>0</v>
      </c>
      <c r="V3295" s="80">
        <f t="shared" si="4646"/>
        <v>0</v>
      </c>
      <c r="W3295" s="80">
        <f t="shared" si="4646"/>
        <v>0</v>
      </c>
      <c r="X3295" s="80">
        <f t="shared" si="4646"/>
        <v>0</v>
      </c>
      <c r="Y3295" s="80">
        <f t="shared" si="4646"/>
        <v>0</v>
      </c>
      <c r="Z3295" s="80">
        <f t="shared" si="4646"/>
        <v>0</v>
      </c>
      <c r="AA3295" s="80">
        <f t="shared" si="4646"/>
        <v>0</v>
      </c>
      <c r="AB3295" s="80">
        <f t="shared" si="4646"/>
        <v>0</v>
      </c>
      <c r="AC3295" s="80">
        <f t="shared" si="4646"/>
        <v>0</v>
      </c>
      <c r="AD3295" s="80">
        <f t="shared" si="4646"/>
        <v>0</v>
      </c>
      <c r="AE3295" s="80">
        <f t="shared" si="4646"/>
        <v>0</v>
      </c>
      <c r="AF3295" s="80">
        <f t="shared" si="4646"/>
        <v>0</v>
      </c>
      <c r="AG3295" s="80">
        <f t="shared" si="4646"/>
        <v>0</v>
      </c>
      <c r="AH3295" s="80">
        <f t="shared" si="4646"/>
        <v>0</v>
      </c>
      <c r="AI3295" s="80">
        <f t="shared" si="4646"/>
        <v>0</v>
      </c>
      <c r="AJ3295" s="80">
        <f t="shared" si="4646"/>
        <v>0</v>
      </c>
      <c r="AK3295" s="80">
        <f t="shared" si="4646"/>
        <v>0</v>
      </c>
      <c r="AL3295" s="80">
        <f t="shared" si="4646"/>
        <v>0</v>
      </c>
      <c r="AM3295" s="80">
        <f t="shared" si="4646"/>
        <v>0</v>
      </c>
      <c r="AN3295" s="80">
        <f t="shared" si="4646"/>
        <v>0</v>
      </c>
      <c r="AO3295" s="80">
        <f t="shared" si="4646"/>
        <v>0</v>
      </c>
      <c r="AP3295" s="80">
        <f t="shared" si="4646"/>
        <v>0</v>
      </c>
      <c r="AQ3295" s="80">
        <f t="shared" si="4646"/>
        <v>0</v>
      </c>
      <c r="AR3295" s="80">
        <f t="shared" si="4646"/>
        <v>0</v>
      </c>
      <c r="AS3295" s="80">
        <f t="shared" si="4646"/>
        <v>0</v>
      </c>
      <c r="AT3295" s="80">
        <f t="shared" si="4646"/>
        <v>0</v>
      </c>
      <c r="AU3295" s="80">
        <f t="shared" si="4646"/>
        <v>0</v>
      </c>
      <c r="AV3295" s="80">
        <f t="shared" si="4646"/>
        <v>0</v>
      </c>
      <c r="AW3295" s="80">
        <f t="shared" si="4646"/>
        <v>0</v>
      </c>
      <c r="AX3295" s="80">
        <f t="shared" si="4646"/>
        <v>0</v>
      </c>
      <c r="AY3295" s="80">
        <f t="shared" si="4646"/>
        <v>0</v>
      </c>
      <c r="AZ3295" s="80">
        <f t="shared" si="4646"/>
        <v>0</v>
      </c>
      <c r="BA3295" s="80">
        <f t="shared" si="4646"/>
        <v>0</v>
      </c>
      <c r="BB3295" s="80">
        <f t="shared" si="4646"/>
        <v>0</v>
      </c>
      <c r="BC3295" s="80">
        <f t="shared" si="4646"/>
        <v>0</v>
      </c>
      <c r="BD3295" s="80">
        <f t="shared" si="4646"/>
        <v>0</v>
      </c>
      <c r="BE3295" s="80">
        <f t="shared" si="4646"/>
        <v>0</v>
      </c>
      <c r="BF3295" s="80">
        <f t="shared" si="4646"/>
        <v>0</v>
      </c>
      <c r="BG3295" s="80">
        <f t="shared" si="4646"/>
        <v>0</v>
      </c>
      <c r="BH3295" s="80">
        <f t="shared" si="4646"/>
        <v>0</v>
      </c>
      <c r="BI3295" s="80">
        <f t="shared" si="4646"/>
        <v>0</v>
      </c>
      <c r="BJ3295" s="80">
        <f t="shared" si="4646"/>
        <v>0</v>
      </c>
      <c r="BK3295" s="80">
        <f t="shared" si="4646"/>
        <v>0</v>
      </c>
      <c r="BL3295" s="80">
        <f t="shared" si="4646"/>
        <v>0</v>
      </c>
      <c r="BM3295" s="80">
        <f t="shared" si="4646"/>
        <v>0</v>
      </c>
      <c r="BN3295" s="80">
        <f t="shared" si="4646"/>
        <v>0</v>
      </c>
      <c r="BO3295" s="80">
        <f t="shared" si="4646"/>
        <v>0</v>
      </c>
      <c r="BP3295" s="80">
        <f t="shared" si="4646"/>
        <v>0</v>
      </c>
      <c r="BQ3295" s="80">
        <f t="shared" si="4646"/>
        <v>0</v>
      </c>
      <c r="BR3295" s="80">
        <f t="shared" si="4646"/>
        <v>0</v>
      </c>
      <c r="BS3295" s="80">
        <f t="shared" si="4646"/>
        <v>0</v>
      </c>
      <c r="BT3295" s="80">
        <f t="shared" si="4646"/>
        <v>0</v>
      </c>
      <c r="BU3295" s="80">
        <f t="shared" si="4646"/>
        <v>0</v>
      </c>
      <c r="BV3295" s="80">
        <f t="shared" si="4646"/>
        <v>0</v>
      </c>
      <c r="BW3295" s="80">
        <f t="shared" si="4646"/>
        <v>0</v>
      </c>
      <c r="BX3295" s="80">
        <f t="shared" si="4646"/>
        <v>0</v>
      </c>
      <c r="BY3295" s="80">
        <f t="shared" si="4646"/>
        <v>0</v>
      </c>
      <c r="BZ3295" s="80">
        <f t="shared" si="4646"/>
        <v>0</v>
      </c>
      <c r="CA3295" s="80">
        <f t="shared" si="4646"/>
        <v>0</v>
      </c>
      <c r="CB3295" s="80">
        <f t="shared" si="4646"/>
        <v>0</v>
      </c>
      <c r="CC3295" s="80">
        <f t="shared" si="4646"/>
        <v>0</v>
      </c>
      <c r="CD3295" s="80">
        <f t="shared" si="4646"/>
        <v>0</v>
      </c>
      <c r="CE3295" s="80">
        <f t="shared" si="4646"/>
        <v>0</v>
      </c>
      <c r="CF3295" s="80">
        <f t="shared" si="4643"/>
        <v>0</v>
      </c>
      <c r="CG3295" s="80">
        <f t="shared" si="4643"/>
        <v>0</v>
      </c>
      <c r="CH3295" s="80">
        <f t="shared" si="4643"/>
        <v>0</v>
      </c>
      <c r="CI3295" s="80">
        <f t="shared" si="4643"/>
        <v>0</v>
      </c>
      <c r="CJ3295" s="80">
        <f t="shared" si="4643"/>
        <v>0</v>
      </c>
      <c r="CK3295" s="80">
        <f t="shared" si="4643"/>
        <v>0</v>
      </c>
      <c r="CL3295" s="80">
        <f t="shared" si="4643"/>
        <v>0</v>
      </c>
    </row>
    <row r="3296" spans="2:90" x14ac:dyDescent="0.4">
      <c r="B3296" s="132" t="str">
        <f t="shared" si="4644"/>
        <v xml:space="preserve">secondary unit </v>
      </c>
      <c r="D3296" t="s">
        <v>1021</v>
      </c>
      <c r="E3296" s="8" t="str">
        <f t="shared" si="4638"/>
        <v>3296 TAX-IS</v>
      </c>
      <c r="G3296" t="s">
        <v>332</v>
      </c>
      <c r="H3296" s="12"/>
      <c r="I3296" s="60"/>
      <c r="J3296" s="60"/>
      <c r="K3296" s="60"/>
      <c r="L3296" s="60"/>
      <c r="M3296" s="60"/>
      <c r="N3296" s="60"/>
      <c r="O3296" s="60"/>
      <c r="P3296" s="60"/>
      <c r="R3296" s="15"/>
      <c r="S3296" s="80">
        <f t="shared" si="4645"/>
        <v>0</v>
      </c>
      <c r="T3296" s="80">
        <f t="shared" si="4646"/>
        <v>0</v>
      </c>
      <c r="U3296" s="80">
        <f t="shared" si="4646"/>
        <v>0</v>
      </c>
      <c r="V3296" s="80">
        <f t="shared" si="4646"/>
        <v>0</v>
      </c>
      <c r="W3296" s="80">
        <f t="shared" si="4646"/>
        <v>0</v>
      </c>
      <c r="X3296" s="80">
        <f t="shared" si="4646"/>
        <v>0</v>
      </c>
      <c r="Y3296" s="80">
        <f t="shared" si="4646"/>
        <v>0</v>
      </c>
      <c r="Z3296" s="80">
        <f t="shared" si="4646"/>
        <v>0</v>
      </c>
      <c r="AA3296" s="80">
        <f t="shared" si="4646"/>
        <v>0</v>
      </c>
      <c r="AB3296" s="80">
        <f t="shared" si="4646"/>
        <v>0</v>
      </c>
      <c r="AC3296" s="80">
        <f t="shared" si="4646"/>
        <v>0</v>
      </c>
      <c r="AD3296" s="80">
        <f t="shared" si="4646"/>
        <v>0</v>
      </c>
      <c r="AE3296" s="80">
        <f t="shared" si="4646"/>
        <v>0</v>
      </c>
      <c r="AF3296" s="80">
        <f t="shared" si="4646"/>
        <v>0</v>
      </c>
      <c r="AG3296" s="80">
        <f t="shared" si="4646"/>
        <v>0</v>
      </c>
      <c r="AH3296" s="80">
        <f t="shared" si="4646"/>
        <v>0</v>
      </c>
      <c r="AI3296" s="80">
        <f t="shared" si="4646"/>
        <v>0</v>
      </c>
      <c r="AJ3296" s="80">
        <f t="shared" si="4646"/>
        <v>0</v>
      </c>
      <c r="AK3296" s="80">
        <f t="shared" si="4646"/>
        <v>0</v>
      </c>
      <c r="AL3296" s="80">
        <f t="shared" si="4646"/>
        <v>0</v>
      </c>
      <c r="AM3296" s="80">
        <f t="shared" si="4646"/>
        <v>0</v>
      </c>
      <c r="AN3296" s="80">
        <f t="shared" si="4646"/>
        <v>0</v>
      </c>
      <c r="AO3296" s="80">
        <f t="shared" si="4646"/>
        <v>0</v>
      </c>
      <c r="AP3296" s="80">
        <f t="shared" si="4646"/>
        <v>0</v>
      </c>
      <c r="AQ3296" s="80">
        <f t="shared" si="4646"/>
        <v>0</v>
      </c>
      <c r="AR3296" s="80">
        <f t="shared" si="4646"/>
        <v>0</v>
      </c>
      <c r="AS3296" s="80">
        <f t="shared" si="4646"/>
        <v>0</v>
      </c>
      <c r="AT3296" s="80">
        <f t="shared" si="4646"/>
        <v>0</v>
      </c>
      <c r="AU3296" s="80">
        <f t="shared" si="4646"/>
        <v>0</v>
      </c>
      <c r="AV3296" s="80">
        <f t="shared" si="4646"/>
        <v>0</v>
      </c>
      <c r="AW3296" s="80">
        <f t="shared" si="4646"/>
        <v>0</v>
      </c>
      <c r="AX3296" s="80">
        <f t="shared" si="4646"/>
        <v>0</v>
      </c>
      <c r="AY3296" s="80">
        <f t="shared" si="4646"/>
        <v>0</v>
      </c>
      <c r="AZ3296" s="80">
        <f t="shared" si="4646"/>
        <v>0</v>
      </c>
      <c r="BA3296" s="80">
        <f t="shared" si="4646"/>
        <v>0</v>
      </c>
      <c r="BB3296" s="80">
        <f t="shared" si="4646"/>
        <v>0</v>
      </c>
      <c r="BC3296" s="80">
        <f t="shared" si="4646"/>
        <v>0</v>
      </c>
      <c r="BD3296" s="80">
        <f t="shared" si="4646"/>
        <v>0</v>
      </c>
      <c r="BE3296" s="80">
        <f t="shared" si="4646"/>
        <v>0</v>
      </c>
      <c r="BF3296" s="80">
        <f t="shared" si="4646"/>
        <v>0</v>
      </c>
      <c r="BG3296" s="80">
        <f t="shared" si="4646"/>
        <v>0</v>
      </c>
      <c r="BH3296" s="80">
        <f t="shared" si="4646"/>
        <v>0</v>
      </c>
      <c r="BI3296" s="80">
        <f t="shared" si="4646"/>
        <v>0</v>
      </c>
      <c r="BJ3296" s="80">
        <f t="shared" si="4646"/>
        <v>0</v>
      </c>
      <c r="BK3296" s="80">
        <f t="shared" si="4646"/>
        <v>0</v>
      </c>
      <c r="BL3296" s="80">
        <f t="shared" si="4646"/>
        <v>0</v>
      </c>
      <c r="BM3296" s="80">
        <f t="shared" si="4646"/>
        <v>0</v>
      </c>
      <c r="BN3296" s="80">
        <f t="shared" si="4646"/>
        <v>0</v>
      </c>
      <c r="BO3296" s="80">
        <f t="shared" si="4646"/>
        <v>0</v>
      </c>
      <c r="BP3296" s="80">
        <f t="shared" si="4646"/>
        <v>0</v>
      </c>
      <c r="BQ3296" s="80">
        <f t="shared" si="4646"/>
        <v>0</v>
      </c>
      <c r="BR3296" s="80">
        <f t="shared" si="4646"/>
        <v>0</v>
      </c>
      <c r="BS3296" s="80">
        <f t="shared" si="4646"/>
        <v>0</v>
      </c>
      <c r="BT3296" s="80">
        <f t="shared" si="4646"/>
        <v>0</v>
      </c>
      <c r="BU3296" s="80">
        <f t="shared" si="4646"/>
        <v>0</v>
      </c>
      <c r="BV3296" s="80">
        <f t="shared" si="4646"/>
        <v>0</v>
      </c>
      <c r="BW3296" s="80">
        <f t="shared" si="4646"/>
        <v>0</v>
      </c>
      <c r="BX3296" s="80">
        <f t="shared" si="4646"/>
        <v>0</v>
      </c>
      <c r="BY3296" s="80">
        <f t="shared" si="4646"/>
        <v>0</v>
      </c>
      <c r="BZ3296" s="80">
        <f t="shared" si="4646"/>
        <v>0</v>
      </c>
      <c r="CA3296" s="80">
        <f t="shared" si="4646"/>
        <v>0</v>
      </c>
      <c r="CB3296" s="80">
        <f t="shared" si="4646"/>
        <v>0</v>
      </c>
      <c r="CC3296" s="80">
        <f t="shared" si="4646"/>
        <v>0</v>
      </c>
      <c r="CD3296" s="80">
        <f t="shared" si="4646"/>
        <v>0</v>
      </c>
      <c r="CE3296" s="80">
        <f t="shared" ref="CE3296:CL3298" si="4647">+CE3284</f>
        <v>0</v>
      </c>
      <c r="CF3296" s="80">
        <f t="shared" si="4647"/>
        <v>0</v>
      </c>
      <c r="CG3296" s="80">
        <f t="shared" si="4647"/>
        <v>0</v>
      </c>
      <c r="CH3296" s="80">
        <f t="shared" si="4647"/>
        <v>0</v>
      </c>
      <c r="CI3296" s="80">
        <f t="shared" si="4647"/>
        <v>0</v>
      </c>
      <c r="CJ3296" s="80">
        <f t="shared" si="4647"/>
        <v>0</v>
      </c>
      <c r="CK3296" s="80">
        <f t="shared" si="4647"/>
        <v>0</v>
      </c>
      <c r="CL3296" s="80">
        <f t="shared" si="4647"/>
        <v>0</v>
      </c>
    </row>
    <row r="3297" spans="2:90" x14ac:dyDescent="0.4">
      <c r="B3297" s="132" t="str">
        <f t="shared" si="4644"/>
        <v>Secondary revenue driver</v>
      </c>
      <c r="D3297" t="s">
        <v>1021</v>
      </c>
      <c r="E3297" s="8" t="str">
        <f t="shared" si="4638"/>
        <v>3297 TAX-IS</v>
      </c>
      <c r="G3297" t="s">
        <v>332</v>
      </c>
      <c r="H3297" s="12"/>
      <c r="I3297" s="60"/>
      <c r="J3297" s="60"/>
      <c r="K3297" s="60"/>
      <c r="L3297" s="60"/>
      <c r="M3297" s="60"/>
      <c r="N3297" s="60"/>
      <c r="O3297" s="60"/>
      <c r="P3297" s="60"/>
      <c r="R3297" s="15"/>
      <c r="S3297" s="80" t="str">
        <f t="shared" si="4645"/>
        <v>S$14</v>
      </c>
      <c r="T3297" s="80" t="str">
        <f t="shared" ref="T3297:CE3298" si="4648">+T3285</f>
        <v>T$14</v>
      </c>
      <c r="U3297" s="80" t="str">
        <f t="shared" si="4648"/>
        <v>U$14</v>
      </c>
      <c r="V3297" s="80" t="str">
        <f t="shared" si="4648"/>
        <v>V$14</v>
      </c>
      <c r="W3297" s="80" t="str">
        <f t="shared" si="4648"/>
        <v>W$14</v>
      </c>
      <c r="X3297" s="80" t="str">
        <f t="shared" si="4648"/>
        <v>X$14</v>
      </c>
      <c r="Y3297" s="80" t="str">
        <f t="shared" si="4648"/>
        <v>Y$14</v>
      </c>
      <c r="Z3297" s="80" t="str">
        <f t="shared" si="4648"/>
        <v>Z$14</v>
      </c>
      <c r="AA3297" s="80" t="str">
        <f t="shared" si="4648"/>
        <v>AA$14</v>
      </c>
      <c r="AB3297" s="80" t="str">
        <f t="shared" si="4648"/>
        <v>AB$14</v>
      </c>
      <c r="AC3297" s="80" t="str">
        <f t="shared" si="4648"/>
        <v>AC$14</v>
      </c>
      <c r="AD3297" s="80" t="str">
        <f t="shared" si="4648"/>
        <v>AD$14</v>
      </c>
      <c r="AE3297" s="80" t="str">
        <f t="shared" si="4648"/>
        <v>AE$14</v>
      </c>
      <c r="AF3297" s="80" t="str">
        <f t="shared" si="4648"/>
        <v>AF$14</v>
      </c>
      <c r="AG3297" s="80" t="str">
        <f t="shared" si="4648"/>
        <v>AG$14</v>
      </c>
      <c r="AH3297" s="80" t="str">
        <f t="shared" si="4648"/>
        <v>AH$14</v>
      </c>
      <c r="AI3297" s="80" t="str">
        <f t="shared" si="4648"/>
        <v>AI$14</v>
      </c>
      <c r="AJ3297" s="80" t="str">
        <f t="shared" si="4648"/>
        <v>AJ$14</v>
      </c>
      <c r="AK3297" s="80" t="str">
        <f t="shared" si="4648"/>
        <v>AK$14</v>
      </c>
      <c r="AL3297" s="80" t="str">
        <f t="shared" si="4648"/>
        <v>AL$14</v>
      </c>
      <c r="AM3297" s="80" t="str">
        <f t="shared" si="4648"/>
        <v>AM$14</v>
      </c>
      <c r="AN3297" s="80" t="str">
        <f t="shared" si="4648"/>
        <v>AN$14</v>
      </c>
      <c r="AO3297" s="80" t="str">
        <f t="shared" si="4648"/>
        <v>AO$14</v>
      </c>
      <c r="AP3297" s="80" t="str">
        <f t="shared" si="4648"/>
        <v>AP$14</v>
      </c>
      <c r="AQ3297" s="80" t="str">
        <f t="shared" si="4648"/>
        <v>AQ$14</v>
      </c>
      <c r="AR3297" s="80" t="str">
        <f t="shared" si="4648"/>
        <v>AR$14</v>
      </c>
      <c r="AS3297" s="80" t="str">
        <f t="shared" si="4648"/>
        <v>AS$14</v>
      </c>
      <c r="AT3297" s="80" t="str">
        <f t="shared" si="4648"/>
        <v>AT$14</v>
      </c>
      <c r="AU3297" s="80" t="str">
        <f t="shared" si="4648"/>
        <v>AU$14</v>
      </c>
      <c r="AV3297" s="80" t="str">
        <f t="shared" si="4648"/>
        <v>AV$14</v>
      </c>
      <c r="AW3297" s="80" t="str">
        <f t="shared" si="4648"/>
        <v>AW$14</v>
      </c>
      <c r="AX3297" s="80" t="str">
        <f t="shared" si="4648"/>
        <v>AX$14</v>
      </c>
      <c r="AY3297" s="80" t="str">
        <f t="shared" si="4648"/>
        <v>AY$14</v>
      </c>
      <c r="AZ3297" s="80" t="str">
        <f t="shared" si="4648"/>
        <v>AZ$14</v>
      </c>
      <c r="BA3297" s="80" t="str">
        <f t="shared" si="4648"/>
        <v>BA$14</v>
      </c>
      <c r="BB3297" s="80" t="str">
        <f t="shared" si="4648"/>
        <v>BB$14</v>
      </c>
      <c r="BC3297" s="80" t="str">
        <f t="shared" si="4648"/>
        <v>BC$14</v>
      </c>
      <c r="BD3297" s="80" t="str">
        <f t="shared" si="4648"/>
        <v>BD$14</v>
      </c>
      <c r="BE3297" s="80" t="str">
        <f t="shared" si="4648"/>
        <v>BE$14</v>
      </c>
      <c r="BF3297" s="80" t="str">
        <f t="shared" si="4648"/>
        <v>BF$14</v>
      </c>
      <c r="BG3297" s="80" t="str">
        <f t="shared" si="4648"/>
        <v>BG$14</v>
      </c>
      <c r="BH3297" s="80" t="str">
        <f t="shared" si="4648"/>
        <v>BH$14</v>
      </c>
      <c r="BI3297" s="80" t="str">
        <f t="shared" si="4648"/>
        <v>BI$14</v>
      </c>
      <c r="BJ3297" s="80" t="str">
        <f t="shared" si="4648"/>
        <v>BJ$14</v>
      </c>
      <c r="BK3297" s="80" t="str">
        <f t="shared" si="4648"/>
        <v>BK$14</v>
      </c>
      <c r="BL3297" s="80" t="str">
        <f t="shared" si="4648"/>
        <v>BL$14</v>
      </c>
      <c r="BM3297" s="80" t="str">
        <f t="shared" si="4648"/>
        <v>BM$14</v>
      </c>
      <c r="BN3297" s="80" t="str">
        <f t="shared" si="4648"/>
        <v>BN$14</v>
      </c>
      <c r="BO3297" s="80" t="str">
        <f t="shared" si="4648"/>
        <v>BO$14</v>
      </c>
      <c r="BP3297" s="80" t="str">
        <f t="shared" si="4648"/>
        <v>BP$14</v>
      </c>
      <c r="BQ3297" s="80" t="str">
        <f t="shared" si="4648"/>
        <v>BQ$14</v>
      </c>
      <c r="BR3297" s="80" t="str">
        <f t="shared" si="4648"/>
        <v>BR$14</v>
      </c>
      <c r="BS3297" s="80" t="str">
        <f t="shared" si="4648"/>
        <v>BS$14</v>
      </c>
      <c r="BT3297" s="80" t="str">
        <f t="shared" si="4648"/>
        <v>BT$14</v>
      </c>
      <c r="BU3297" s="80" t="str">
        <f t="shared" si="4648"/>
        <v>BU$14</v>
      </c>
      <c r="BV3297" s="80" t="str">
        <f t="shared" si="4648"/>
        <v>BV$14</v>
      </c>
      <c r="BW3297" s="80" t="str">
        <f t="shared" si="4648"/>
        <v>BW$14</v>
      </c>
      <c r="BX3297" s="80" t="str">
        <f t="shared" si="4648"/>
        <v>BX$14</v>
      </c>
      <c r="BY3297" s="80" t="str">
        <f t="shared" si="4648"/>
        <v>BY$14</v>
      </c>
      <c r="BZ3297" s="80" t="str">
        <f t="shared" si="4648"/>
        <v>BZ$14</v>
      </c>
      <c r="CA3297" s="80" t="str">
        <f t="shared" si="4648"/>
        <v>CA$14</v>
      </c>
      <c r="CB3297" s="80" t="str">
        <f t="shared" si="4648"/>
        <v>CB$14</v>
      </c>
      <c r="CC3297" s="80" t="str">
        <f t="shared" si="4648"/>
        <v>CC$14</v>
      </c>
      <c r="CD3297" s="80" t="str">
        <f t="shared" si="4648"/>
        <v>CD$14</v>
      </c>
      <c r="CE3297" s="80" t="str">
        <f t="shared" si="4648"/>
        <v>CE$14</v>
      </c>
      <c r="CF3297" s="80" t="str">
        <f t="shared" si="4647"/>
        <v>CF$14</v>
      </c>
      <c r="CG3297" s="80" t="str">
        <f t="shared" si="4647"/>
        <v>CG$14</v>
      </c>
      <c r="CH3297" s="80" t="str">
        <f t="shared" si="4647"/>
        <v>CH$14</v>
      </c>
      <c r="CI3297" s="80" t="str">
        <f t="shared" si="4647"/>
        <v>CI$14</v>
      </c>
      <c r="CJ3297" s="80" t="str">
        <f t="shared" si="4647"/>
        <v>CJ$14</v>
      </c>
      <c r="CK3297" s="80" t="str">
        <f t="shared" si="4647"/>
        <v>CK$14</v>
      </c>
      <c r="CL3297" s="80" t="str">
        <f t="shared" si="4647"/>
        <v>CL$14</v>
      </c>
    </row>
    <row r="3298" spans="2:90" x14ac:dyDescent="0.4">
      <c r="B3298" s="132" t="str">
        <f t="shared" si="4644"/>
        <v>Secondary volume driver</v>
      </c>
      <c r="D3298" t="s">
        <v>1021</v>
      </c>
      <c r="E3298" s="8" t="str">
        <f t="shared" si="4638"/>
        <v>3298 TAX-IS</v>
      </c>
      <c r="G3298" t="s">
        <v>332</v>
      </c>
      <c r="J3298" s="60"/>
      <c r="S3298" s="80" t="str">
        <f t="shared" si="4645"/>
        <v>S$15</v>
      </c>
      <c r="T3298" s="80" t="str">
        <f t="shared" si="4648"/>
        <v>T$15</v>
      </c>
      <c r="U3298" s="80" t="str">
        <f t="shared" si="4648"/>
        <v>U$15</v>
      </c>
      <c r="V3298" s="80" t="str">
        <f t="shared" si="4648"/>
        <v>V$15</v>
      </c>
      <c r="W3298" s="80" t="str">
        <f t="shared" si="4648"/>
        <v>W$15</v>
      </c>
      <c r="X3298" s="80" t="str">
        <f t="shared" si="4648"/>
        <v>X$15</v>
      </c>
      <c r="Y3298" s="80" t="str">
        <f t="shared" si="4648"/>
        <v>Y$15</v>
      </c>
      <c r="Z3298" s="80" t="str">
        <f t="shared" si="4648"/>
        <v>Z$15</v>
      </c>
      <c r="AA3298" s="80" t="str">
        <f t="shared" si="4648"/>
        <v>AA$15</v>
      </c>
      <c r="AB3298" s="80" t="str">
        <f t="shared" si="4648"/>
        <v>AB$15</v>
      </c>
      <c r="AC3298" s="80" t="str">
        <f t="shared" si="4648"/>
        <v>AC$15</v>
      </c>
      <c r="AD3298" s="80" t="str">
        <f t="shared" si="4648"/>
        <v>AD$15</v>
      </c>
      <c r="AE3298" s="80" t="str">
        <f t="shared" si="4648"/>
        <v>AE$15</v>
      </c>
      <c r="AF3298" s="80" t="str">
        <f t="shared" si="4648"/>
        <v>AF$15</v>
      </c>
      <c r="AG3298" s="80" t="str">
        <f t="shared" si="4648"/>
        <v>AG$15</v>
      </c>
      <c r="AH3298" s="80" t="str">
        <f t="shared" si="4648"/>
        <v>AH$15</v>
      </c>
      <c r="AI3298" s="80" t="str">
        <f t="shared" si="4648"/>
        <v>AI$15</v>
      </c>
      <c r="AJ3298" s="80" t="str">
        <f t="shared" si="4648"/>
        <v>AJ$15</v>
      </c>
      <c r="AK3298" s="80" t="str">
        <f t="shared" si="4648"/>
        <v>AK$15</v>
      </c>
      <c r="AL3298" s="80" t="str">
        <f t="shared" si="4648"/>
        <v>AL$15</v>
      </c>
      <c r="AM3298" s="80" t="str">
        <f t="shared" si="4648"/>
        <v>AM$15</v>
      </c>
      <c r="AN3298" s="80" t="str">
        <f t="shared" si="4648"/>
        <v>AN$15</v>
      </c>
      <c r="AO3298" s="80" t="str">
        <f t="shared" si="4648"/>
        <v>AO$15</v>
      </c>
      <c r="AP3298" s="80" t="str">
        <f t="shared" si="4648"/>
        <v>AP$15</v>
      </c>
      <c r="AQ3298" s="80" t="str">
        <f t="shared" si="4648"/>
        <v>AQ$15</v>
      </c>
      <c r="AR3298" s="80" t="str">
        <f t="shared" si="4648"/>
        <v>AR$15</v>
      </c>
      <c r="AS3298" s="80" t="str">
        <f t="shared" si="4648"/>
        <v>AS$15</v>
      </c>
      <c r="AT3298" s="80" t="str">
        <f t="shared" si="4648"/>
        <v>AT$15</v>
      </c>
      <c r="AU3298" s="80" t="str">
        <f t="shared" si="4648"/>
        <v>AU$15</v>
      </c>
      <c r="AV3298" s="80" t="str">
        <f t="shared" si="4648"/>
        <v>AV$15</v>
      </c>
      <c r="AW3298" s="80" t="str">
        <f t="shared" si="4648"/>
        <v>AW$15</v>
      </c>
      <c r="AX3298" s="80" t="str">
        <f t="shared" si="4648"/>
        <v>AX$15</v>
      </c>
      <c r="AY3298" s="80" t="str">
        <f t="shared" si="4648"/>
        <v>AY$15</v>
      </c>
      <c r="AZ3298" s="80" t="str">
        <f t="shared" si="4648"/>
        <v>AZ$15</v>
      </c>
      <c r="BA3298" s="80" t="str">
        <f t="shared" si="4648"/>
        <v>BA$15</v>
      </c>
      <c r="BB3298" s="80" t="str">
        <f t="shared" si="4648"/>
        <v>BB$15</v>
      </c>
      <c r="BC3298" s="80" t="str">
        <f t="shared" si="4648"/>
        <v>BC$15</v>
      </c>
      <c r="BD3298" s="80" t="str">
        <f t="shared" si="4648"/>
        <v>BD$15</v>
      </c>
      <c r="BE3298" s="80" t="str">
        <f t="shared" si="4648"/>
        <v>BE$15</v>
      </c>
      <c r="BF3298" s="80" t="str">
        <f t="shared" si="4648"/>
        <v>BF$15</v>
      </c>
      <c r="BG3298" s="80" t="str">
        <f t="shared" si="4648"/>
        <v>BG$15</v>
      </c>
      <c r="BH3298" s="80" t="str">
        <f t="shared" si="4648"/>
        <v>BH$15</v>
      </c>
      <c r="BI3298" s="80" t="str">
        <f t="shared" si="4648"/>
        <v>BI$15</v>
      </c>
      <c r="BJ3298" s="80" t="str">
        <f t="shared" si="4648"/>
        <v>BJ$15</v>
      </c>
      <c r="BK3298" s="80" t="str">
        <f t="shared" si="4648"/>
        <v>BK$15</v>
      </c>
      <c r="BL3298" s="80" t="str">
        <f t="shared" si="4648"/>
        <v>BL$15</v>
      </c>
      <c r="BM3298" s="80" t="str">
        <f t="shared" si="4648"/>
        <v>BM$15</v>
      </c>
      <c r="BN3298" s="80" t="str">
        <f t="shared" si="4648"/>
        <v>BN$15</v>
      </c>
      <c r="BO3298" s="80" t="str">
        <f t="shared" si="4648"/>
        <v>BO$15</v>
      </c>
      <c r="BP3298" s="80" t="str">
        <f t="shared" si="4648"/>
        <v>BP$15</v>
      </c>
      <c r="BQ3298" s="80" t="str">
        <f t="shared" si="4648"/>
        <v>BQ$15</v>
      </c>
      <c r="BR3298" s="80" t="str">
        <f t="shared" si="4648"/>
        <v>BR$15</v>
      </c>
      <c r="BS3298" s="80" t="str">
        <f t="shared" si="4648"/>
        <v>BS$15</v>
      </c>
      <c r="BT3298" s="80" t="str">
        <f t="shared" si="4648"/>
        <v>BT$15</v>
      </c>
      <c r="BU3298" s="80" t="str">
        <f t="shared" si="4648"/>
        <v>BU$15</v>
      </c>
      <c r="BV3298" s="80" t="str">
        <f t="shared" si="4648"/>
        <v>BV$15</v>
      </c>
      <c r="BW3298" s="80" t="str">
        <f t="shared" si="4648"/>
        <v>BW$15</v>
      </c>
      <c r="BX3298" s="80" t="str">
        <f t="shared" si="4648"/>
        <v>BX$15</v>
      </c>
      <c r="BY3298" s="80" t="str">
        <f t="shared" si="4648"/>
        <v>BY$15</v>
      </c>
      <c r="BZ3298" s="80" t="str">
        <f t="shared" si="4648"/>
        <v>BZ$15</v>
      </c>
      <c r="CA3298" s="80" t="str">
        <f t="shared" si="4648"/>
        <v>CA$15</v>
      </c>
      <c r="CB3298" s="80" t="str">
        <f t="shared" si="4648"/>
        <v>CB$15</v>
      </c>
      <c r="CC3298" s="80" t="str">
        <f t="shared" si="4648"/>
        <v>CC$15</v>
      </c>
      <c r="CD3298" s="80" t="str">
        <f t="shared" si="4648"/>
        <v>CD$15</v>
      </c>
      <c r="CE3298" s="80" t="str">
        <f t="shared" si="4648"/>
        <v>CE$15</v>
      </c>
      <c r="CF3298" s="80" t="str">
        <f t="shared" si="4647"/>
        <v>CF$15</v>
      </c>
      <c r="CG3298" s="80" t="str">
        <f t="shared" si="4647"/>
        <v>CG$15</v>
      </c>
      <c r="CH3298" s="80" t="str">
        <f t="shared" si="4647"/>
        <v>CH$15</v>
      </c>
      <c r="CI3298" s="80" t="str">
        <f t="shared" si="4647"/>
        <v>CI$15</v>
      </c>
      <c r="CJ3298" s="80" t="str">
        <f t="shared" si="4647"/>
        <v>CJ$15</v>
      </c>
      <c r="CK3298" s="80" t="str">
        <f t="shared" si="4647"/>
        <v>CK$15</v>
      </c>
      <c r="CL3298" s="80" t="str">
        <f t="shared" si="4647"/>
        <v>CL$15</v>
      </c>
    </row>
    <row r="3300" spans="2:90" x14ac:dyDescent="0.4">
      <c r="B3300" s="171" t="s">
        <v>490</v>
      </c>
      <c r="E3300" s="8"/>
      <c r="H3300" s="170"/>
      <c r="I3300" s="172"/>
      <c r="J3300" s="172"/>
      <c r="K3300" s="193"/>
      <c r="L3300" s="193"/>
      <c r="M3300" s="193"/>
      <c r="N3300" s="193"/>
      <c r="O3300" s="193"/>
      <c r="P3300" s="193"/>
      <c r="R3300" s="194"/>
      <c r="S3300" s="170"/>
      <c r="T3300" s="170"/>
      <c r="U3300" s="170"/>
      <c r="V3300" s="170"/>
      <c r="W3300" s="170"/>
      <c r="X3300" s="170"/>
      <c r="Y3300" s="170"/>
      <c r="Z3300" s="170"/>
      <c r="AA3300" s="170"/>
      <c r="AB3300" s="170"/>
      <c r="AC3300" s="170"/>
      <c r="AD3300" s="170"/>
      <c r="AE3300" s="170"/>
      <c r="AF3300" s="170"/>
      <c r="AG3300" s="170"/>
      <c r="AH3300" s="170"/>
      <c r="AI3300" s="170"/>
      <c r="AJ3300" s="170"/>
      <c r="AK3300" s="170"/>
      <c r="AL3300" s="170"/>
      <c r="AM3300" s="170"/>
      <c r="AN3300" s="170"/>
      <c r="AO3300" s="170"/>
      <c r="AP3300" s="170"/>
      <c r="AQ3300" s="170"/>
      <c r="AR3300" s="170"/>
      <c r="AS3300" s="170"/>
      <c r="AT3300" s="170"/>
      <c r="AU3300" s="170"/>
      <c r="AV3300" s="170"/>
      <c r="AW3300" s="170"/>
      <c r="AX3300" s="170"/>
      <c r="AY3300" s="170"/>
      <c r="AZ3300" s="170"/>
      <c r="BA3300" s="170"/>
      <c r="BB3300" s="170"/>
      <c r="BC3300" s="170"/>
      <c r="BD3300" s="170"/>
      <c r="BE3300" s="170"/>
      <c r="BF3300" s="170"/>
      <c r="BG3300" s="170"/>
      <c r="BH3300" s="170"/>
      <c r="BI3300" s="170"/>
      <c r="BJ3300" s="170"/>
      <c r="BK3300" s="170"/>
      <c r="BL3300" s="170"/>
      <c r="BM3300" s="170"/>
      <c r="BN3300" s="170"/>
      <c r="BO3300" s="170"/>
      <c r="BP3300" s="170"/>
      <c r="BQ3300" s="170"/>
      <c r="BR3300" s="170"/>
      <c r="BS3300" s="170"/>
      <c r="BT3300" s="170"/>
      <c r="BU3300" s="170"/>
      <c r="BV3300" s="170"/>
      <c r="BW3300" s="170"/>
      <c r="BX3300" s="170"/>
      <c r="BY3300" s="170"/>
      <c r="BZ3300" s="170"/>
      <c r="CA3300" s="170"/>
      <c r="CB3300" s="170"/>
      <c r="CC3300" s="170"/>
      <c r="CD3300" s="170"/>
      <c r="CE3300" s="170"/>
      <c r="CF3300" s="170"/>
      <c r="CG3300" s="170"/>
      <c r="CH3300" s="170"/>
      <c r="CI3300" s="170"/>
      <c r="CJ3300" s="170"/>
      <c r="CK3300" s="170"/>
      <c r="CL3300" s="170"/>
    </row>
    <row r="3301" spans="2:90" x14ac:dyDescent="0.4">
      <c r="B3301" s="171" t="s">
        <v>492</v>
      </c>
      <c r="E3301" s="8"/>
      <c r="H3301" s="170"/>
      <c r="I3301" s="172"/>
      <c r="J3301" s="172"/>
      <c r="K3301" s="193"/>
      <c r="L3301" s="193"/>
      <c r="M3301" s="193"/>
      <c r="N3301" s="193"/>
      <c r="O3301" s="193"/>
      <c r="P3301" s="193"/>
      <c r="R3301" s="194"/>
      <c r="S3301" s="170"/>
      <c r="T3301" s="170"/>
      <c r="U3301" s="170"/>
      <c r="V3301" s="170"/>
      <c r="W3301" s="170"/>
      <c r="X3301" s="170"/>
      <c r="Y3301" s="170"/>
      <c r="Z3301" s="170"/>
      <c r="AA3301" s="170"/>
      <c r="AB3301" s="170"/>
      <c r="AC3301" s="170"/>
      <c r="AD3301" s="170"/>
      <c r="AE3301" s="170"/>
      <c r="AF3301" s="170"/>
      <c r="AG3301" s="170"/>
      <c r="AH3301" s="170"/>
      <c r="AI3301" s="170"/>
      <c r="AJ3301" s="170"/>
      <c r="AK3301" s="170"/>
      <c r="AL3301" s="170"/>
      <c r="AM3301" s="170"/>
      <c r="AN3301" s="170"/>
      <c r="AO3301" s="170"/>
      <c r="AP3301" s="170"/>
      <c r="AQ3301" s="170"/>
      <c r="AR3301" s="170"/>
      <c r="AS3301" s="170"/>
      <c r="AT3301" s="170"/>
      <c r="AU3301" s="170"/>
      <c r="AV3301" s="170"/>
      <c r="AW3301" s="170"/>
      <c r="AX3301" s="170"/>
      <c r="AY3301" s="170"/>
      <c r="AZ3301" s="170"/>
      <c r="BA3301" s="170"/>
      <c r="BB3301" s="170"/>
      <c r="BC3301" s="170"/>
      <c r="BD3301" s="170"/>
      <c r="BE3301" s="170"/>
      <c r="BF3301" s="170"/>
      <c r="BG3301" s="170"/>
      <c r="BH3301" s="170"/>
      <c r="BI3301" s="170"/>
      <c r="BJ3301" s="170"/>
      <c r="BK3301" s="170"/>
      <c r="BL3301" s="170"/>
      <c r="BM3301" s="170"/>
      <c r="BN3301" s="170"/>
      <c r="BO3301" s="170"/>
      <c r="BP3301" s="170"/>
      <c r="BQ3301" s="170"/>
      <c r="BR3301" s="170"/>
      <c r="BS3301" s="170"/>
      <c r="BT3301" s="170"/>
      <c r="BU3301" s="170"/>
      <c r="BV3301" s="170"/>
      <c r="BW3301" s="170"/>
      <c r="BX3301" s="170"/>
      <c r="BY3301" s="170"/>
      <c r="BZ3301" s="170"/>
      <c r="CA3301" s="170"/>
      <c r="CB3301" s="170"/>
      <c r="CC3301" s="170"/>
      <c r="CD3301" s="170"/>
      <c r="CE3301" s="170"/>
      <c r="CF3301" s="170"/>
      <c r="CG3301" s="170"/>
      <c r="CH3301" s="170"/>
      <c r="CI3301" s="170"/>
      <c r="CJ3301" s="170"/>
      <c r="CK3301" s="170"/>
      <c r="CL3301" s="170"/>
    </row>
    <row r="3302" spans="2:90" x14ac:dyDescent="0.4">
      <c r="B3302" s="171" t="s">
        <v>461</v>
      </c>
      <c r="E3302" s="8"/>
      <c r="H3302" s="170"/>
      <c r="I3302" s="172"/>
      <c r="J3302" s="172"/>
      <c r="K3302" s="193"/>
      <c r="L3302" s="193"/>
      <c r="M3302" s="193"/>
      <c r="N3302" s="193"/>
      <c r="O3302" s="193"/>
      <c r="P3302" s="193"/>
      <c r="R3302" s="194"/>
      <c r="S3302" s="195" t="str">
        <f t="shared" ref="S3302:CD3302" si="4649">S$16</f>
        <v>S$12</v>
      </c>
      <c r="T3302" s="195" t="str">
        <f t="shared" si="4649"/>
        <v>T$12</v>
      </c>
      <c r="U3302" s="195" t="str">
        <f t="shared" si="4649"/>
        <v>U$12</v>
      </c>
      <c r="V3302" s="195" t="str">
        <f t="shared" si="4649"/>
        <v>V$12</v>
      </c>
      <c r="W3302" s="195" t="str">
        <f t="shared" si="4649"/>
        <v>W$12</v>
      </c>
      <c r="X3302" s="195" t="str">
        <f t="shared" si="4649"/>
        <v>X$12</v>
      </c>
      <c r="Y3302" s="195" t="str">
        <f t="shared" si="4649"/>
        <v>Y$12</v>
      </c>
      <c r="Z3302" s="195" t="str">
        <f t="shared" si="4649"/>
        <v>Z$12</v>
      </c>
      <c r="AA3302" s="195" t="str">
        <f t="shared" si="4649"/>
        <v>AA$12</v>
      </c>
      <c r="AB3302" s="195" t="str">
        <f t="shared" si="4649"/>
        <v>AB$12</v>
      </c>
      <c r="AC3302" s="195" t="str">
        <f t="shared" si="4649"/>
        <v>AC$12</v>
      </c>
      <c r="AD3302" s="195" t="str">
        <f t="shared" si="4649"/>
        <v>AD$12</v>
      </c>
      <c r="AE3302" s="195" t="str">
        <f t="shared" si="4649"/>
        <v>AE$12</v>
      </c>
      <c r="AF3302" s="195" t="str">
        <f t="shared" si="4649"/>
        <v>AF$12</v>
      </c>
      <c r="AG3302" s="195" t="str">
        <f t="shared" si="4649"/>
        <v>AG$12</v>
      </c>
      <c r="AH3302" s="195" t="str">
        <f t="shared" si="4649"/>
        <v>AH$12</v>
      </c>
      <c r="AI3302" s="195" t="str">
        <f t="shared" si="4649"/>
        <v>AI$12</v>
      </c>
      <c r="AJ3302" s="195" t="str">
        <f t="shared" si="4649"/>
        <v>AJ$12</v>
      </c>
      <c r="AK3302" s="195" t="str">
        <f t="shared" si="4649"/>
        <v>AK$12</v>
      </c>
      <c r="AL3302" s="195" t="str">
        <f t="shared" si="4649"/>
        <v>AL$12</v>
      </c>
      <c r="AM3302" s="195" t="str">
        <f t="shared" si="4649"/>
        <v>AM$12</v>
      </c>
      <c r="AN3302" s="195" t="str">
        <f t="shared" si="4649"/>
        <v>AN$12</v>
      </c>
      <c r="AO3302" s="195" t="str">
        <f t="shared" si="4649"/>
        <v>AO$12</v>
      </c>
      <c r="AP3302" s="195" t="str">
        <f t="shared" si="4649"/>
        <v>AP$12</v>
      </c>
      <c r="AQ3302" s="195" t="str">
        <f t="shared" si="4649"/>
        <v>AQ$12</v>
      </c>
      <c r="AR3302" s="195" t="str">
        <f t="shared" si="4649"/>
        <v>AR$12</v>
      </c>
      <c r="AS3302" s="195" t="str">
        <f t="shared" si="4649"/>
        <v>AS$12</v>
      </c>
      <c r="AT3302" s="195" t="str">
        <f t="shared" si="4649"/>
        <v>AT$12</v>
      </c>
      <c r="AU3302" s="195" t="str">
        <f t="shared" si="4649"/>
        <v>AU$12</v>
      </c>
      <c r="AV3302" s="195" t="str">
        <f t="shared" si="4649"/>
        <v>AV$12</v>
      </c>
      <c r="AW3302" s="195" t="str">
        <f t="shared" si="4649"/>
        <v>AW$12</v>
      </c>
      <c r="AX3302" s="195" t="str">
        <f t="shared" si="4649"/>
        <v>AX$12</v>
      </c>
      <c r="AY3302" s="195" t="str">
        <f t="shared" si="4649"/>
        <v>AY$12</v>
      </c>
      <c r="AZ3302" s="195" t="str">
        <f t="shared" si="4649"/>
        <v>AZ$12</v>
      </c>
      <c r="BA3302" s="195" t="str">
        <f t="shared" si="4649"/>
        <v>BA$12</v>
      </c>
      <c r="BB3302" s="195" t="str">
        <f t="shared" si="4649"/>
        <v>BB$12</v>
      </c>
      <c r="BC3302" s="195" t="str">
        <f t="shared" si="4649"/>
        <v>BC$12</v>
      </c>
      <c r="BD3302" s="195" t="str">
        <f t="shared" si="4649"/>
        <v>BD$12</v>
      </c>
      <c r="BE3302" s="195" t="str">
        <f t="shared" si="4649"/>
        <v>BE$12</v>
      </c>
      <c r="BF3302" s="195" t="str">
        <f t="shared" si="4649"/>
        <v>BF$12</v>
      </c>
      <c r="BG3302" s="195" t="str">
        <f t="shared" si="4649"/>
        <v>BG$12</v>
      </c>
      <c r="BH3302" s="195" t="str">
        <f t="shared" si="4649"/>
        <v>BH$12</v>
      </c>
      <c r="BI3302" s="195" t="str">
        <f t="shared" si="4649"/>
        <v>BI$12</v>
      </c>
      <c r="BJ3302" s="195" t="str">
        <f t="shared" si="4649"/>
        <v>BJ$12</v>
      </c>
      <c r="BK3302" s="195" t="str">
        <f t="shared" si="4649"/>
        <v>BK$12</v>
      </c>
      <c r="BL3302" s="195" t="str">
        <f t="shared" si="4649"/>
        <v>BL$12</v>
      </c>
      <c r="BM3302" s="195" t="str">
        <f t="shared" si="4649"/>
        <v>BM$12</v>
      </c>
      <c r="BN3302" s="195" t="str">
        <f t="shared" si="4649"/>
        <v>BN$12</v>
      </c>
      <c r="BO3302" s="195" t="str">
        <f t="shared" si="4649"/>
        <v>BO$12</v>
      </c>
      <c r="BP3302" s="195" t="str">
        <f t="shared" si="4649"/>
        <v>BP$12</v>
      </c>
      <c r="BQ3302" s="195" t="str">
        <f t="shared" si="4649"/>
        <v>BQ$12</v>
      </c>
      <c r="BR3302" s="195" t="str">
        <f t="shared" si="4649"/>
        <v>BR$12</v>
      </c>
      <c r="BS3302" s="195" t="str">
        <f t="shared" si="4649"/>
        <v>BS$12</v>
      </c>
      <c r="BT3302" s="195" t="str">
        <f t="shared" si="4649"/>
        <v>BT$12</v>
      </c>
      <c r="BU3302" s="195" t="str">
        <f t="shared" si="4649"/>
        <v>BU$12</v>
      </c>
      <c r="BV3302" s="195" t="str">
        <f t="shared" si="4649"/>
        <v>BV$12</v>
      </c>
      <c r="BW3302" s="195" t="str">
        <f t="shared" si="4649"/>
        <v>BW$12</v>
      </c>
      <c r="BX3302" s="195" t="str">
        <f t="shared" si="4649"/>
        <v>BX$12</v>
      </c>
      <c r="BY3302" s="195" t="str">
        <f t="shared" si="4649"/>
        <v>BY$12</v>
      </c>
      <c r="BZ3302" s="195" t="str">
        <f t="shared" si="4649"/>
        <v>BZ$12</v>
      </c>
      <c r="CA3302" s="195" t="str">
        <f t="shared" si="4649"/>
        <v>CA$12</v>
      </c>
      <c r="CB3302" s="195" t="str">
        <f t="shared" si="4649"/>
        <v>CB$12</v>
      </c>
      <c r="CC3302" s="195" t="str">
        <f t="shared" si="4649"/>
        <v>CC$12</v>
      </c>
      <c r="CD3302" s="195" t="str">
        <f t="shared" si="4649"/>
        <v>CD$12</v>
      </c>
      <c r="CE3302" s="195" t="str">
        <f t="shared" ref="CE3302:CL3302" si="4650">CE$16</f>
        <v>CE$12</v>
      </c>
      <c r="CF3302" s="195" t="str">
        <f t="shared" si="4650"/>
        <v>CF$12</v>
      </c>
      <c r="CG3302" s="195" t="str">
        <f t="shared" si="4650"/>
        <v>CG$12</v>
      </c>
      <c r="CH3302" s="195" t="str">
        <f t="shared" si="4650"/>
        <v>CH$12</v>
      </c>
      <c r="CI3302" s="195" t="str">
        <f t="shared" si="4650"/>
        <v>CI$12</v>
      </c>
      <c r="CJ3302" s="195" t="str">
        <f t="shared" si="4650"/>
        <v>CJ$12</v>
      </c>
      <c r="CK3302" s="195" t="str">
        <f t="shared" si="4650"/>
        <v>CK$12</v>
      </c>
      <c r="CL3302" s="195" t="str">
        <f t="shared" si="4650"/>
        <v>CL$12</v>
      </c>
    </row>
    <row r="3303" spans="2:90" x14ac:dyDescent="0.4">
      <c r="B3303" s="171" t="s">
        <v>462</v>
      </c>
      <c r="E3303" s="8"/>
      <c r="H3303" s="196"/>
      <c r="I3303" s="197"/>
      <c r="J3303" s="197"/>
      <c r="K3303" s="198"/>
      <c r="L3303" s="198"/>
      <c r="M3303" s="198"/>
      <c r="N3303" s="198"/>
      <c r="O3303" s="198"/>
      <c r="P3303" s="198"/>
      <c r="R3303" s="198"/>
      <c r="S3303" s="195" t="str">
        <f t="shared" ref="S3303:CD3303" si="4651">S$17</f>
        <v>S$13</v>
      </c>
      <c r="T3303" s="195" t="str">
        <f t="shared" si="4651"/>
        <v>T$13</v>
      </c>
      <c r="U3303" s="195" t="str">
        <f t="shared" si="4651"/>
        <v>U$13</v>
      </c>
      <c r="V3303" s="195" t="str">
        <f t="shared" si="4651"/>
        <v>V$13</v>
      </c>
      <c r="W3303" s="195" t="str">
        <f t="shared" si="4651"/>
        <v>W$13</v>
      </c>
      <c r="X3303" s="195" t="str">
        <f t="shared" si="4651"/>
        <v>X$13</v>
      </c>
      <c r="Y3303" s="195" t="str">
        <f t="shared" si="4651"/>
        <v>Y$13</v>
      </c>
      <c r="Z3303" s="195" t="str">
        <f t="shared" si="4651"/>
        <v>Z$13</v>
      </c>
      <c r="AA3303" s="195" t="str">
        <f t="shared" si="4651"/>
        <v>AA$13</v>
      </c>
      <c r="AB3303" s="195" t="str">
        <f t="shared" si="4651"/>
        <v>AB$13</v>
      </c>
      <c r="AC3303" s="195" t="str">
        <f t="shared" si="4651"/>
        <v>AC$13</v>
      </c>
      <c r="AD3303" s="195" t="str">
        <f t="shared" si="4651"/>
        <v>AD$13</v>
      </c>
      <c r="AE3303" s="195" t="str">
        <f t="shared" si="4651"/>
        <v>AE$13</v>
      </c>
      <c r="AF3303" s="195" t="str">
        <f t="shared" si="4651"/>
        <v>AF$13</v>
      </c>
      <c r="AG3303" s="195" t="str">
        <f t="shared" si="4651"/>
        <v>AG$13</v>
      </c>
      <c r="AH3303" s="195" t="str">
        <f t="shared" si="4651"/>
        <v>AH$13</v>
      </c>
      <c r="AI3303" s="195" t="str">
        <f t="shared" si="4651"/>
        <v>AI$13</v>
      </c>
      <c r="AJ3303" s="195" t="str">
        <f t="shared" si="4651"/>
        <v>AJ$13</v>
      </c>
      <c r="AK3303" s="195" t="str">
        <f t="shared" si="4651"/>
        <v>AK$13</v>
      </c>
      <c r="AL3303" s="195" t="str">
        <f t="shared" si="4651"/>
        <v>AL$13</v>
      </c>
      <c r="AM3303" s="195" t="str">
        <f t="shared" si="4651"/>
        <v>AM$13</v>
      </c>
      <c r="AN3303" s="195" t="str">
        <f t="shared" si="4651"/>
        <v>AN$13</v>
      </c>
      <c r="AO3303" s="195" t="str">
        <f t="shared" si="4651"/>
        <v>AO$13</v>
      </c>
      <c r="AP3303" s="195" t="str">
        <f t="shared" si="4651"/>
        <v>AP$13</v>
      </c>
      <c r="AQ3303" s="195" t="str">
        <f t="shared" si="4651"/>
        <v>AQ$13</v>
      </c>
      <c r="AR3303" s="195" t="str">
        <f t="shared" si="4651"/>
        <v>AR$13</v>
      </c>
      <c r="AS3303" s="195" t="str">
        <f t="shared" si="4651"/>
        <v>AS$13</v>
      </c>
      <c r="AT3303" s="195" t="str">
        <f t="shared" si="4651"/>
        <v>AT$13</v>
      </c>
      <c r="AU3303" s="195" t="str">
        <f t="shared" si="4651"/>
        <v>AU$13</v>
      </c>
      <c r="AV3303" s="195" t="str">
        <f t="shared" si="4651"/>
        <v>AV$13</v>
      </c>
      <c r="AW3303" s="195" t="str">
        <f t="shared" si="4651"/>
        <v>AW$13</v>
      </c>
      <c r="AX3303" s="195" t="str">
        <f t="shared" si="4651"/>
        <v>AX$13</v>
      </c>
      <c r="AY3303" s="195" t="str">
        <f t="shared" si="4651"/>
        <v>AY$13</v>
      </c>
      <c r="AZ3303" s="195" t="str">
        <f t="shared" si="4651"/>
        <v>AZ$13</v>
      </c>
      <c r="BA3303" s="195" t="str">
        <f t="shared" si="4651"/>
        <v>BA$13</v>
      </c>
      <c r="BB3303" s="195" t="str">
        <f t="shared" si="4651"/>
        <v>BB$13</v>
      </c>
      <c r="BC3303" s="195" t="str">
        <f t="shared" si="4651"/>
        <v>BC$13</v>
      </c>
      <c r="BD3303" s="195" t="str">
        <f t="shared" si="4651"/>
        <v>BD$13</v>
      </c>
      <c r="BE3303" s="195" t="str">
        <f t="shared" si="4651"/>
        <v>BE$13</v>
      </c>
      <c r="BF3303" s="195" t="str">
        <f t="shared" si="4651"/>
        <v>BF$13</v>
      </c>
      <c r="BG3303" s="195" t="str">
        <f t="shared" si="4651"/>
        <v>BG$13</v>
      </c>
      <c r="BH3303" s="195" t="str">
        <f t="shared" si="4651"/>
        <v>BH$13</v>
      </c>
      <c r="BI3303" s="195" t="str">
        <f t="shared" si="4651"/>
        <v>BI$13</v>
      </c>
      <c r="BJ3303" s="195" t="str">
        <f t="shared" si="4651"/>
        <v>BJ$13</v>
      </c>
      <c r="BK3303" s="195" t="str">
        <f t="shared" si="4651"/>
        <v>BK$13</v>
      </c>
      <c r="BL3303" s="195" t="str">
        <f t="shared" si="4651"/>
        <v>BL$13</v>
      </c>
      <c r="BM3303" s="195" t="str">
        <f t="shared" si="4651"/>
        <v>BM$13</v>
      </c>
      <c r="BN3303" s="195" t="str">
        <f t="shared" si="4651"/>
        <v>BN$13</v>
      </c>
      <c r="BO3303" s="195" t="str">
        <f t="shared" si="4651"/>
        <v>BO$13</v>
      </c>
      <c r="BP3303" s="195" t="str">
        <f t="shared" si="4651"/>
        <v>BP$13</v>
      </c>
      <c r="BQ3303" s="195" t="str">
        <f t="shared" si="4651"/>
        <v>BQ$13</v>
      </c>
      <c r="BR3303" s="195" t="str">
        <f t="shared" si="4651"/>
        <v>BR$13</v>
      </c>
      <c r="BS3303" s="195" t="str">
        <f t="shared" si="4651"/>
        <v>BS$13</v>
      </c>
      <c r="BT3303" s="195" t="str">
        <f t="shared" si="4651"/>
        <v>BT$13</v>
      </c>
      <c r="BU3303" s="195" t="str">
        <f t="shared" si="4651"/>
        <v>BU$13</v>
      </c>
      <c r="BV3303" s="195" t="str">
        <f t="shared" si="4651"/>
        <v>BV$13</v>
      </c>
      <c r="BW3303" s="195" t="str">
        <f t="shared" si="4651"/>
        <v>BW$13</v>
      </c>
      <c r="BX3303" s="195" t="str">
        <f t="shared" si="4651"/>
        <v>BX$13</v>
      </c>
      <c r="BY3303" s="195" t="str">
        <f t="shared" si="4651"/>
        <v>BY$13</v>
      </c>
      <c r="BZ3303" s="195" t="str">
        <f t="shared" si="4651"/>
        <v>BZ$13</v>
      </c>
      <c r="CA3303" s="195" t="str">
        <f t="shared" si="4651"/>
        <v>CA$13</v>
      </c>
      <c r="CB3303" s="195" t="str">
        <f t="shared" si="4651"/>
        <v>CB$13</v>
      </c>
      <c r="CC3303" s="195" t="str">
        <f t="shared" si="4651"/>
        <v>CC$13</v>
      </c>
      <c r="CD3303" s="195" t="str">
        <f t="shared" si="4651"/>
        <v>CD$13</v>
      </c>
      <c r="CE3303" s="195" t="str">
        <f t="shared" ref="CE3303:CL3303" si="4652">CE$17</f>
        <v>CE$13</v>
      </c>
      <c r="CF3303" s="195" t="str">
        <f t="shared" si="4652"/>
        <v>CF$13</v>
      </c>
      <c r="CG3303" s="195" t="str">
        <f t="shared" si="4652"/>
        <v>CG$13</v>
      </c>
      <c r="CH3303" s="195" t="str">
        <f t="shared" si="4652"/>
        <v>CH$13</v>
      </c>
      <c r="CI3303" s="195" t="str">
        <f t="shared" si="4652"/>
        <v>CI$13</v>
      </c>
      <c r="CJ3303" s="195" t="str">
        <f t="shared" si="4652"/>
        <v>CJ$13</v>
      </c>
      <c r="CK3303" s="195" t="str">
        <f t="shared" si="4652"/>
        <v>CK$13</v>
      </c>
      <c r="CL3303" s="195" t="str">
        <f t="shared" si="4652"/>
        <v>CL$13</v>
      </c>
    </row>
    <row r="3304" spans="2:90" x14ac:dyDescent="0.4">
      <c r="B3304" s="171" t="s">
        <v>491</v>
      </c>
      <c r="E3304" s="8"/>
      <c r="H3304" s="196"/>
      <c r="I3304" s="197"/>
      <c r="J3304" s="197"/>
      <c r="K3304" s="198"/>
      <c r="L3304" s="198"/>
      <c r="M3304" s="198"/>
      <c r="N3304" s="198"/>
      <c r="O3304" s="198"/>
      <c r="P3304" s="198"/>
      <c r="R3304" s="198"/>
      <c r="S3304" s="186"/>
      <c r="T3304" s="186"/>
      <c r="U3304" s="186"/>
      <c r="V3304" s="186"/>
      <c r="W3304" s="186"/>
      <c r="X3304" s="186"/>
      <c r="Y3304" s="186"/>
      <c r="Z3304" s="186"/>
      <c r="AA3304" s="186"/>
      <c r="AB3304" s="186"/>
      <c r="AC3304" s="186"/>
      <c r="AD3304" s="186"/>
      <c r="AE3304" s="186"/>
      <c r="AF3304" s="186"/>
      <c r="AG3304" s="186"/>
      <c r="AH3304" s="186"/>
      <c r="AI3304" s="186"/>
      <c r="AJ3304" s="186"/>
      <c r="AK3304" s="186"/>
      <c r="AL3304" s="186"/>
      <c r="AM3304" s="186"/>
      <c r="AN3304" s="186"/>
      <c r="AO3304" s="186"/>
      <c r="AP3304" s="186"/>
      <c r="AQ3304" s="186"/>
      <c r="AR3304" s="186"/>
      <c r="AS3304" s="186"/>
      <c r="AT3304" s="186"/>
      <c r="AU3304" s="186"/>
      <c r="AV3304" s="186"/>
      <c r="AW3304" s="186"/>
      <c r="AX3304" s="186"/>
      <c r="AY3304" s="186"/>
      <c r="AZ3304" s="186"/>
      <c r="BA3304" s="186"/>
      <c r="BB3304" s="186"/>
      <c r="BC3304" s="186"/>
      <c r="BD3304" s="186"/>
      <c r="BE3304" s="186"/>
      <c r="BF3304" s="186"/>
      <c r="BG3304" s="186"/>
      <c r="BH3304" s="186"/>
      <c r="BI3304" s="186"/>
      <c r="BJ3304" s="186"/>
      <c r="BK3304" s="186"/>
      <c r="BL3304" s="186"/>
      <c r="BM3304" s="186"/>
      <c r="BN3304" s="186"/>
      <c r="BO3304" s="186"/>
      <c r="BP3304" s="186"/>
      <c r="BQ3304" s="186"/>
      <c r="BR3304" s="186"/>
      <c r="BS3304" s="186"/>
      <c r="BT3304" s="186"/>
      <c r="BU3304" s="186"/>
      <c r="BV3304" s="186"/>
      <c r="BW3304" s="186"/>
      <c r="BX3304" s="186"/>
      <c r="BY3304" s="186"/>
      <c r="BZ3304" s="186"/>
      <c r="CA3304" s="186"/>
      <c r="CB3304" s="186"/>
      <c r="CC3304" s="186"/>
      <c r="CD3304" s="186"/>
      <c r="CE3304" s="186"/>
      <c r="CF3304" s="186"/>
      <c r="CG3304" s="186"/>
      <c r="CH3304" s="186"/>
      <c r="CI3304" s="186"/>
      <c r="CJ3304" s="186"/>
      <c r="CK3304" s="186"/>
      <c r="CL3304" s="186"/>
    </row>
    <row r="3305" spans="2:90" x14ac:dyDescent="0.4">
      <c r="B3305" s="171" t="s">
        <v>505</v>
      </c>
      <c r="E3305" s="8"/>
      <c r="H3305" s="196"/>
      <c r="I3305" s="197"/>
      <c r="J3305" s="197"/>
      <c r="K3305" s="198"/>
      <c r="L3305" s="198"/>
      <c r="M3305" s="198"/>
      <c r="N3305" s="198"/>
      <c r="O3305" s="198"/>
      <c r="P3305" s="198"/>
      <c r="R3305" s="198"/>
      <c r="S3305" s="186"/>
      <c r="T3305" s="186"/>
      <c r="U3305" s="186"/>
      <c r="V3305" s="186"/>
      <c r="W3305" s="186"/>
      <c r="X3305" s="186"/>
      <c r="Y3305" s="186"/>
      <c r="Z3305" s="186"/>
      <c r="AA3305" s="186"/>
      <c r="AB3305" s="186"/>
      <c r="AC3305" s="186"/>
      <c r="AD3305" s="186"/>
      <c r="AE3305" s="186"/>
      <c r="AF3305" s="186"/>
      <c r="AG3305" s="186"/>
      <c r="AH3305" s="186"/>
      <c r="AI3305" s="186"/>
      <c r="AJ3305" s="186"/>
      <c r="AK3305" s="186"/>
      <c r="AL3305" s="186"/>
      <c r="AM3305" s="186"/>
      <c r="AN3305" s="186"/>
      <c r="AO3305" s="186"/>
      <c r="AP3305" s="186"/>
      <c r="AQ3305" s="186"/>
      <c r="AR3305" s="186"/>
      <c r="AS3305" s="186"/>
      <c r="AT3305" s="186"/>
      <c r="AU3305" s="186"/>
      <c r="AV3305" s="186"/>
      <c r="AW3305" s="186"/>
      <c r="AX3305" s="186"/>
      <c r="AY3305" s="186"/>
      <c r="AZ3305" s="186"/>
      <c r="BA3305" s="186"/>
      <c r="BB3305" s="186"/>
      <c r="BC3305" s="186"/>
      <c r="BD3305" s="186"/>
      <c r="BE3305" s="186"/>
      <c r="BF3305" s="186"/>
      <c r="BG3305" s="186"/>
      <c r="BH3305" s="186"/>
      <c r="BI3305" s="186"/>
      <c r="BJ3305" s="186"/>
      <c r="BK3305" s="186"/>
      <c r="BL3305" s="186"/>
      <c r="BM3305" s="186"/>
      <c r="BN3305" s="186"/>
      <c r="BO3305" s="186"/>
      <c r="BP3305" s="186"/>
      <c r="BQ3305" s="186"/>
      <c r="BR3305" s="186"/>
      <c r="BS3305" s="186"/>
      <c r="BT3305" s="186"/>
      <c r="BU3305" s="186"/>
      <c r="BV3305" s="186"/>
      <c r="BW3305" s="186"/>
      <c r="BX3305" s="186"/>
      <c r="BY3305" s="186"/>
      <c r="BZ3305" s="186"/>
      <c r="CA3305" s="186"/>
      <c r="CB3305" s="186"/>
      <c r="CC3305" s="186"/>
      <c r="CD3305" s="186"/>
      <c r="CE3305" s="186"/>
      <c r="CF3305" s="186"/>
      <c r="CG3305" s="186"/>
      <c r="CH3305" s="186"/>
      <c r="CI3305" s="186"/>
      <c r="CJ3305" s="186"/>
      <c r="CK3305" s="186"/>
      <c r="CL3305" s="186"/>
    </row>
    <row r="3306" spans="2:90" x14ac:dyDescent="0.4">
      <c r="B3306" s="171" t="s">
        <v>463</v>
      </c>
      <c r="E3306" s="8"/>
      <c r="H3306" s="196"/>
      <c r="I3306" s="197"/>
      <c r="J3306" s="197"/>
      <c r="K3306" s="198"/>
      <c r="L3306" s="198"/>
      <c r="M3306" s="198"/>
      <c r="N3306" s="198"/>
      <c r="O3306" s="198"/>
      <c r="P3306" s="198"/>
      <c r="R3306" s="198"/>
      <c r="S3306" s="186" t="str">
        <f t="shared" ref="S3306:CD3306" si="4653">S$18</f>
        <v>S$14</v>
      </c>
      <c r="T3306" s="186" t="str">
        <f t="shared" si="4653"/>
        <v>T$14</v>
      </c>
      <c r="U3306" s="186" t="str">
        <f t="shared" si="4653"/>
        <v>U$14</v>
      </c>
      <c r="V3306" s="186" t="str">
        <f t="shared" si="4653"/>
        <v>V$14</v>
      </c>
      <c r="W3306" s="186" t="str">
        <f t="shared" si="4653"/>
        <v>W$14</v>
      </c>
      <c r="X3306" s="186" t="str">
        <f t="shared" si="4653"/>
        <v>X$14</v>
      </c>
      <c r="Y3306" s="186" t="str">
        <f t="shared" si="4653"/>
        <v>Y$14</v>
      </c>
      <c r="Z3306" s="186" t="str">
        <f t="shared" si="4653"/>
        <v>Z$14</v>
      </c>
      <c r="AA3306" s="186" t="str">
        <f t="shared" si="4653"/>
        <v>AA$14</v>
      </c>
      <c r="AB3306" s="186" t="str">
        <f t="shared" si="4653"/>
        <v>AB$14</v>
      </c>
      <c r="AC3306" s="186" t="str">
        <f t="shared" si="4653"/>
        <v>AC$14</v>
      </c>
      <c r="AD3306" s="186" t="str">
        <f t="shared" si="4653"/>
        <v>AD$14</v>
      </c>
      <c r="AE3306" s="186" t="str">
        <f t="shared" si="4653"/>
        <v>AE$14</v>
      </c>
      <c r="AF3306" s="186" t="str">
        <f t="shared" si="4653"/>
        <v>AF$14</v>
      </c>
      <c r="AG3306" s="186" t="str">
        <f t="shared" si="4653"/>
        <v>AG$14</v>
      </c>
      <c r="AH3306" s="186" t="str">
        <f t="shared" si="4653"/>
        <v>AH$14</v>
      </c>
      <c r="AI3306" s="186" t="str">
        <f t="shared" si="4653"/>
        <v>AI$14</v>
      </c>
      <c r="AJ3306" s="186" t="str">
        <f t="shared" si="4653"/>
        <v>AJ$14</v>
      </c>
      <c r="AK3306" s="186" t="str">
        <f t="shared" si="4653"/>
        <v>AK$14</v>
      </c>
      <c r="AL3306" s="186" t="str">
        <f t="shared" si="4653"/>
        <v>AL$14</v>
      </c>
      <c r="AM3306" s="186" t="str">
        <f t="shared" si="4653"/>
        <v>AM$14</v>
      </c>
      <c r="AN3306" s="186" t="str">
        <f t="shared" si="4653"/>
        <v>AN$14</v>
      </c>
      <c r="AO3306" s="186" t="str">
        <f t="shared" si="4653"/>
        <v>AO$14</v>
      </c>
      <c r="AP3306" s="186" t="str">
        <f t="shared" si="4653"/>
        <v>AP$14</v>
      </c>
      <c r="AQ3306" s="186" t="str">
        <f t="shared" si="4653"/>
        <v>AQ$14</v>
      </c>
      <c r="AR3306" s="186" t="str">
        <f t="shared" si="4653"/>
        <v>AR$14</v>
      </c>
      <c r="AS3306" s="186" t="str">
        <f t="shared" si="4653"/>
        <v>AS$14</v>
      </c>
      <c r="AT3306" s="186" t="str">
        <f t="shared" si="4653"/>
        <v>AT$14</v>
      </c>
      <c r="AU3306" s="186" t="str">
        <f t="shared" si="4653"/>
        <v>AU$14</v>
      </c>
      <c r="AV3306" s="186" t="str">
        <f t="shared" si="4653"/>
        <v>AV$14</v>
      </c>
      <c r="AW3306" s="186" t="str">
        <f t="shared" si="4653"/>
        <v>AW$14</v>
      </c>
      <c r="AX3306" s="186" t="str">
        <f t="shared" si="4653"/>
        <v>AX$14</v>
      </c>
      <c r="AY3306" s="186" t="str">
        <f t="shared" si="4653"/>
        <v>AY$14</v>
      </c>
      <c r="AZ3306" s="186" t="str">
        <f t="shared" si="4653"/>
        <v>AZ$14</v>
      </c>
      <c r="BA3306" s="186" t="str">
        <f t="shared" si="4653"/>
        <v>BA$14</v>
      </c>
      <c r="BB3306" s="186" t="str">
        <f t="shared" si="4653"/>
        <v>BB$14</v>
      </c>
      <c r="BC3306" s="186" t="str">
        <f t="shared" si="4653"/>
        <v>BC$14</v>
      </c>
      <c r="BD3306" s="186" t="str">
        <f t="shared" si="4653"/>
        <v>BD$14</v>
      </c>
      <c r="BE3306" s="186" t="str">
        <f t="shared" si="4653"/>
        <v>BE$14</v>
      </c>
      <c r="BF3306" s="186" t="str">
        <f t="shared" si="4653"/>
        <v>BF$14</v>
      </c>
      <c r="BG3306" s="186" t="str">
        <f t="shared" si="4653"/>
        <v>BG$14</v>
      </c>
      <c r="BH3306" s="186" t="str">
        <f t="shared" si="4653"/>
        <v>BH$14</v>
      </c>
      <c r="BI3306" s="186" t="str">
        <f t="shared" si="4653"/>
        <v>BI$14</v>
      </c>
      <c r="BJ3306" s="186" t="str">
        <f t="shared" si="4653"/>
        <v>BJ$14</v>
      </c>
      <c r="BK3306" s="186" t="str">
        <f t="shared" si="4653"/>
        <v>BK$14</v>
      </c>
      <c r="BL3306" s="186" t="str">
        <f t="shared" si="4653"/>
        <v>BL$14</v>
      </c>
      <c r="BM3306" s="186" t="str">
        <f t="shared" si="4653"/>
        <v>BM$14</v>
      </c>
      <c r="BN3306" s="186" t="str">
        <f t="shared" si="4653"/>
        <v>BN$14</v>
      </c>
      <c r="BO3306" s="186" t="str">
        <f t="shared" si="4653"/>
        <v>BO$14</v>
      </c>
      <c r="BP3306" s="186" t="str">
        <f t="shared" si="4653"/>
        <v>BP$14</v>
      </c>
      <c r="BQ3306" s="186" t="str">
        <f t="shared" si="4653"/>
        <v>BQ$14</v>
      </c>
      <c r="BR3306" s="186" t="str">
        <f t="shared" si="4653"/>
        <v>BR$14</v>
      </c>
      <c r="BS3306" s="186" t="str">
        <f t="shared" si="4653"/>
        <v>BS$14</v>
      </c>
      <c r="BT3306" s="186" t="str">
        <f t="shared" si="4653"/>
        <v>BT$14</v>
      </c>
      <c r="BU3306" s="186" t="str">
        <f t="shared" si="4653"/>
        <v>BU$14</v>
      </c>
      <c r="BV3306" s="186" t="str">
        <f t="shared" si="4653"/>
        <v>BV$14</v>
      </c>
      <c r="BW3306" s="186" t="str">
        <f t="shared" si="4653"/>
        <v>BW$14</v>
      </c>
      <c r="BX3306" s="186" t="str">
        <f t="shared" si="4653"/>
        <v>BX$14</v>
      </c>
      <c r="BY3306" s="186" t="str">
        <f t="shared" si="4653"/>
        <v>BY$14</v>
      </c>
      <c r="BZ3306" s="186" t="str">
        <f t="shared" si="4653"/>
        <v>BZ$14</v>
      </c>
      <c r="CA3306" s="186" t="str">
        <f t="shared" si="4653"/>
        <v>CA$14</v>
      </c>
      <c r="CB3306" s="186" t="str">
        <f t="shared" si="4653"/>
        <v>CB$14</v>
      </c>
      <c r="CC3306" s="186" t="str">
        <f t="shared" si="4653"/>
        <v>CC$14</v>
      </c>
      <c r="CD3306" s="186" t="str">
        <f t="shared" si="4653"/>
        <v>CD$14</v>
      </c>
      <c r="CE3306" s="186" t="str">
        <f t="shared" ref="CE3306:CL3306" si="4654">CE$18</f>
        <v>CE$14</v>
      </c>
      <c r="CF3306" s="186" t="str">
        <f t="shared" si="4654"/>
        <v>CF$14</v>
      </c>
      <c r="CG3306" s="186" t="str">
        <f t="shared" si="4654"/>
        <v>CG$14</v>
      </c>
      <c r="CH3306" s="186" t="str">
        <f t="shared" si="4654"/>
        <v>CH$14</v>
      </c>
      <c r="CI3306" s="186" t="str">
        <f t="shared" si="4654"/>
        <v>CI$14</v>
      </c>
      <c r="CJ3306" s="186" t="str">
        <f t="shared" si="4654"/>
        <v>CJ$14</v>
      </c>
      <c r="CK3306" s="186" t="str">
        <f t="shared" si="4654"/>
        <v>CK$14</v>
      </c>
      <c r="CL3306" s="186" t="str">
        <f t="shared" si="4654"/>
        <v>CL$14</v>
      </c>
    </row>
    <row r="3307" spans="2:90" x14ac:dyDescent="0.4">
      <c r="B3307" s="171" t="s">
        <v>464</v>
      </c>
      <c r="E3307" s="8"/>
      <c r="H3307" s="196"/>
      <c r="I3307" s="197"/>
      <c r="J3307" s="197"/>
      <c r="K3307" s="198"/>
      <c r="L3307" s="198"/>
      <c r="M3307" s="198"/>
      <c r="N3307" s="198"/>
      <c r="O3307" s="198"/>
      <c r="P3307" s="198"/>
      <c r="R3307" s="198"/>
      <c r="S3307" s="186" t="str">
        <f t="shared" ref="S3307:CD3307" si="4655">S$19</f>
        <v>S$15</v>
      </c>
      <c r="T3307" s="186" t="str">
        <f t="shared" si="4655"/>
        <v>T$15</v>
      </c>
      <c r="U3307" s="186" t="str">
        <f t="shared" si="4655"/>
        <v>U$15</v>
      </c>
      <c r="V3307" s="186" t="str">
        <f t="shared" si="4655"/>
        <v>V$15</v>
      </c>
      <c r="W3307" s="186" t="str">
        <f t="shared" si="4655"/>
        <v>W$15</v>
      </c>
      <c r="X3307" s="186" t="str">
        <f t="shared" si="4655"/>
        <v>X$15</v>
      </c>
      <c r="Y3307" s="186" t="str">
        <f t="shared" si="4655"/>
        <v>Y$15</v>
      </c>
      <c r="Z3307" s="186" t="str">
        <f t="shared" si="4655"/>
        <v>Z$15</v>
      </c>
      <c r="AA3307" s="186" t="str">
        <f t="shared" si="4655"/>
        <v>AA$15</v>
      </c>
      <c r="AB3307" s="186" t="str">
        <f t="shared" si="4655"/>
        <v>AB$15</v>
      </c>
      <c r="AC3307" s="186" t="str">
        <f t="shared" si="4655"/>
        <v>AC$15</v>
      </c>
      <c r="AD3307" s="186" t="str">
        <f t="shared" si="4655"/>
        <v>AD$15</v>
      </c>
      <c r="AE3307" s="186" t="str">
        <f t="shared" si="4655"/>
        <v>AE$15</v>
      </c>
      <c r="AF3307" s="186" t="str">
        <f t="shared" si="4655"/>
        <v>AF$15</v>
      </c>
      <c r="AG3307" s="186" t="str">
        <f t="shared" si="4655"/>
        <v>AG$15</v>
      </c>
      <c r="AH3307" s="186" t="str">
        <f t="shared" si="4655"/>
        <v>AH$15</v>
      </c>
      <c r="AI3307" s="186" t="str">
        <f t="shared" si="4655"/>
        <v>AI$15</v>
      </c>
      <c r="AJ3307" s="186" t="str">
        <f t="shared" si="4655"/>
        <v>AJ$15</v>
      </c>
      <c r="AK3307" s="186" t="str">
        <f t="shared" si="4655"/>
        <v>AK$15</v>
      </c>
      <c r="AL3307" s="186" t="str">
        <f t="shared" si="4655"/>
        <v>AL$15</v>
      </c>
      <c r="AM3307" s="186" t="str">
        <f t="shared" si="4655"/>
        <v>AM$15</v>
      </c>
      <c r="AN3307" s="186" t="str">
        <f t="shared" si="4655"/>
        <v>AN$15</v>
      </c>
      <c r="AO3307" s="186" t="str">
        <f t="shared" si="4655"/>
        <v>AO$15</v>
      </c>
      <c r="AP3307" s="186" t="str">
        <f t="shared" si="4655"/>
        <v>AP$15</v>
      </c>
      <c r="AQ3307" s="186" t="str">
        <f t="shared" si="4655"/>
        <v>AQ$15</v>
      </c>
      <c r="AR3307" s="186" t="str">
        <f t="shared" si="4655"/>
        <v>AR$15</v>
      </c>
      <c r="AS3307" s="186" t="str">
        <f t="shared" si="4655"/>
        <v>AS$15</v>
      </c>
      <c r="AT3307" s="186" t="str">
        <f t="shared" si="4655"/>
        <v>AT$15</v>
      </c>
      <c r="AU3307" s="186" t="str">
        <f t="shared" si="4655"/>
        <v>AU$15</v>
      </c>
      <c r="AV3307" s="186" t="str">
        <f t="shared" si="4655"/>
        <v>AV$15</v>
      </c>
      <c r="AW3307" s="186" t="str">
        <f t="shared" si="4655"/>
        <v>AW$15</v>
      </c>
      <c r="AX3307" s="186" t="str">
        <f t="shared" si="4655"/>
        <v>AX$15</v>
      </c>
      <c r="AY3307" s="186" t="str">
        <f t="shared" si="4655"/>
        <v>AY$15</v>
      </c>
      <c r="AZ3307" s="186" t="str">
        <f t="shared" si="4655"/>
        <v>AZ$15</v>
      </c>
      <c r="BA3307" s="186" t="str">
        <f t="shared" si="4655"/>
        <v>BA$15</v>
      </c>
      <c r="BB3307" s="186" t="str">
        <f t="shared" si="4655"/>
        <v>BB$15</v>
      </c>
      <c r="BC3307" s="186" t="str">
        <f t="shared" si="4655"/>
        <v>BC$15</v>
      </c>
      <c r="BD3307" s="186" t="str">
        <f t="shared" si="4655"/>
        <v>BD$15</v>
      </c>
      <c r="BE3307" s="186" t="str">
        <f t="shared" si="4655"/>
        <v>BE$15</v>
      </c>
      <c r="BF3307" s="186" t="str">
        <f t="shared" si="4655"/>
        <v>BF$15</v>
      </c>
      <c r="BG3307" s="186" t="str">
        <f t="shared" si="4655"/>
        <v>BG$15</v>
      </c>
      <c r="BH3307" s="186" t="str">
        <f t="shared" si="4655"/>
        <v>BH$15</v>
      </c>
      <c r="BI3307" s="186" t="str">
        <f t="shared" si="4655"/>
        <v>BI$15</v>
      </c>
      <c r="BJ3307" s="186" t="str">
        <f t="shared" si="4655"/>
        <v>BJ$15</v>
      </c>
      <c r="BK3307" s="186" t="str">
        <f t="shared" si="4655"/>
        <v>BK$15</v>
      </c>
      <c r="BL3307" s="186" t="str">
        <f t="shared" si="4655"/>
        <v>BL$15</v>
      </c>
      <c r="BM3307" s="186" t="str">
        <f t="shared" si="4655"/>
        <v>BM$15</v>
      </c>
      <c r="BN3307" s="186" t="str">
        <f t="shared" si="4655"/>
        <v>BN$15</v>
      </c>
      <c r="BO3307" s="186" t="str">
        <f t="shared" si="4655"/>
        <v>BO$15</v>
      </c>
      <c r="BP3307" s="186" t="str">
        <f t="shared" si="4655"/>
        <v>BP$15</v>
      </c>
      <c r="BQ3307" s="186" t="str">
        <f t="shared" si="4655"/>
        <v>BQ$15</v>
      </c>
      <c r="BR3307" s="186" t="str">
        <f t="shared" si="4655"/>
        <v>BR$15</v>
      </c>
      <c r="BS3307" s="186" t="str">
        <f t="shared" si="4655"/>
        <v>BS$15</v>
      </c>
      <c r="BT3307" s="186" t="str">
        <f t="shared" si="4655"/>
        <v>BT$15</v>
      </c>
      <c r="BU3307" s="186" t="str">
        <f t="shared" si="4655"/>
        <v>BU$15</v>
      </c>
      <c r="BV3307" s="186" t="str">
        <f t="shared" si="4655"/>
        <v>BV$15</v>
      </c>
      <c r="BW3307" s="186" t="str">
        <f t="shared" si="4655"/>
        <v>BW$15</v>
      </c>
      <c r="BX3307" s="186" t="str">
        <f t="shared" si="4655"/>
        <v>BX$15</v>
      </c>
      <c r="BY3307" s="186" t="str">
        <f t="shared" si="4655"/>
        <v>BY$15</v>
      </c>
      <c r="BZ3307" s="186" t="str">
        <f t="shared" si="4655"/>
        <v>BZ$15</v>
      </c>
      <c r="CA3307" s="186" t="str">
        <f t="shared" si="4655"/>
        <v>CA$15</v>
      </c>
      <c r="CB3307" s="186" t="str">
        <f t="shared" si="4655"/>
        <v>CB$15</v>
      </c>
      <c r="CC3307" s="186" t="str">
        <f t="shared" si="4655"/>
        <v>CC$15</v>
      </c>
      <c r="CD3307" s="186" t="str">
        <f t="shared" si="4655"/>
        <v>CD$15</v>
      </c>
      <c r="CE3307" s="186" t="str">
        <f t="shared" ref="CE3307:CL3307" si="4656">CE$19</f>
        <v>CE$15</v>
      </c>
      <c r="CF3307" s="186" t="str">
        <f t="shared" si="4656"/>
        <v>CF$15</v>
      </c>
      <c r="CG3307" s="186" t="str">
        <f t="shared" si="4656"/>
        <v>CG$15</v>
      </c>
      <c r="CH3307" s="186" t="str">
        <f t="shared" si="4656"/>
        <v>CH$15</v>
      </c>
      <c r="CI3307" s="186" t="str">
        <f t="shared" si="4656"/>
        <v>CI$15</v>
      </c>
      <c r="CJ3307" s="186" t="str">
        <f t="shared" si="4656"/>
        <v>CJ$15</v>
      </c>
      <c r="CK3307" s="186" t="str">
        <f t="shared" si="4656"/>
        <v>CK$15</v>
      </c>
      <c r="CL3307" s="186" t="str">
        <f t="shared" si="4656"/>
        <v>CL$15</v>
      </c>
    </row>
    <row r="3308" spans="2:90" x14ac:dyDescent="0.4">
      <c r="B3308" s="70" t="s">
        <v>1023</v>
      </c>
      <c r="C3308" s="31"/>
      <c r="D3308" t="s">
        <v>1024</v>
      </c>
      <c r="E3308" s="8" t="str">
        <f t="shared" ref="E3308:E3323" si="4657">ROW()&amp;" "&amp;D3308</f>
        <v>3308 TAXDTA-IS</v>
      </c>
      <c r="F3308" t="s">
        <v>525</v>
      </c>
      <c r="G3308" s="31" t="s">
        <v>395</v>
      </c>
      <c r="H3308" s="48"/>
      <c r="I3308" s="285"/>
      <c r="J3308" s="285"/>
      <c r="K3308" s="48"/>
      <c r="L3308" s="48"/>
      <c r="M3308" s="48"/>
      <c r="N3308" s="48"/>
      <c r="O3308" s="48"/>
      <c r="P3308" s="48"/>
      <c r="R3308" s="70"/>
      <c r="S3308" s="286"/>
      <c r="T3308" s="286"/>
      <c r="U3308" s="286"/>
      <c r="V3308" s="286"/>
      <c r="W3308" s="286"/>
      <c r="X3308" s="286"/>
      <c r="Y3308" s="286"/>
      <c r="Z3308" s="286"/>
      <c r="AA3308" s="286"/>
      <c r="AB3308" s="286"/>
      <c r="AC3308" s="286"/>
      <c r="AD3308" s="286"/>
      <c r="AE3308" s="286"/>
      <c r="AF3308" s="286"/>
      <c r="AG3308" s="286"/>
      <c r="AH3308" s="286"/>
      <c r="AI3308" s="286"/>
      <c r="AJ3308" s="286"/>
      <c r="AK3308" s="286"/>
      <c r="AL3308" s="286"/>
      <c r="AM3308" s="286"/>
      <c r="AN3308" s="286"/>
      <c r="AO3308" s="286"/>
      <c r="AP3308" s="286"/>
      <c r="AQ3308" s="286"/>
      <c r="AR3308" s="286"/>
      <c r="AS3308" s="286"/>
      <c r="AT3308" s="286"/>
      <c r="AU3308" s="286"/>
      <c r="AV3308" s="286"/>
      <c r="AW3308" s="286"/>
      <c r="AX3308" s="286"/>
      <c r="AY3308" s="286"/>
      <c r="AZ3308" s="286"/>
      <c r="BA3308" s="286"/>
      <c r="BB3308" s="286"/>
      <c r="BC3308" s="286"/>
      <c r="BD3308" s="286"/>
      <c r="BE3308" s="286"/>
      <c r="BF3308" s="286"/>
      <c r="BG3308" s="286"/>
      <c r="BH3308" s="286"/>
      <c r="BI3308" s="286"/>
      <c r="BJ3308" s="286"/>
      <c r="BK3308" s="286"/>
      <c r="BL3308" s="286"/>
      <c r="BM3308" s="286"/>
      <c r="BN3308" s="286"/>
      <c r="BO3308" s="286"/>
      <c r="BP3308" s="286"/>
      <c r="BQ3308" s="286"/>
      <c r="BR3308" s="286"/>
      <c r="BS3308" s="286"/>
      <c r="BT3308" s="286"/>
      <c r="BU3308" s="286"/>
      <c r="BV3308" s="286"/>
      <c r="BW3308" s="286"/>
      <c r="BX3308" s="286"/>
      <c r="BY3308" s="286"/>
      <c r="BZ3308" s="286"/>
      <c r="CA3308" s="286"/>
      <c r="CB3308" s="286"/>
      <c r="CC3308" s="286"/>
      <c r="CD3308" s="286"/>
      <c r="CE3308" s="286"/>
      <c r="CF3308" s="286"/>
      <c r="CG3308" s="286"/>
      <c r="CH3308" s="286"/>
      <c r="CI3308" s="286"/>
      <c r="CJ3308" s="286"/>
      <c r="CK3308" s="286"/>
      <c r="CL3308" s="286"/>
    </row>
    <row r="3309" spans="2:90" x14ac:dyDescent="0.4">
      <c r="B3309" s="122" t="str">
        <f>"Driver: "&amp;'IS BS CF'!$B$47</f>
        <v>Driver: Pre-tax income</v>
      </c>
      <c r="D3309" t="s">
        <v>1024</v>
      </c>
      <c r="E3309" s="8" t="str">
        <f t="shared" si="4657"/>
        <v>3309 TAXDTA-IS</v>
      </c>
      <c r="G3309" t="str">
        <f t="shared" ref="G3309" si="4658">E3309</f>
        <v>3309 TAXDTA-IS</v>
      </c>
      <c r="H3309" s="31"/>
      <c r="I3309" s="73"/>
      <c r="J3309" s="73"/>
      <c r="K3309" s="121">
        <f ca="1">+'IS BS CF'!K$47</f>
        <v>-406350.39999999997</v>
      </c>
      <c r="L3309" s="121">
        <f ca="1">+'IS BS CF'!L$47</f>
        <v>-426467.9200000001</v>
      </c>
      <c r="M3309" s="121">
        <f ca="1">+'IS BS CF'!M$47</f>
        <v>-447591.31600000005</v>
      </c>
      <c r="N3309" s="121">
        <f ca="1">+'IS BS CF'!N$47</f>
        <v>-469770.88180000003</v>
      </c>
      <c r="O3309" s="121">
        <f ca="1">+'IS BS CF'!O$47</f>
        <v>-493059.42589000007</v>
      </c>
      <c r="P3309" s="121">
        <f ca="1">+'IS BS CF'!P$47</f>
        <v>-517512.39718449995</v>
      </c>
      <c r="Q3309" s="121">
        <f>+'IS BS CF'!Q$47</f>
        <v>0</v>
      </c>
      <c r="R3309" s="121">
        <f>+'IS BS CF'!R$47</f>
        <v>0</v>
      </c>
      <c r="S3309" s="121">
        <f ca="1">+'IS BS CF'!S$47</f>
        <v>-33862.533333333333</v>
      </c>
      <c r="T3309" s="121">
        <f ca="1">+'IS BS CF'!T$47</f>
        <v>-33862.533333333333</v>
      </c>
      <c r="U3309" s="121">
        <f ca="1">+'IS BS CF'!U$47</f>
        <v>-33862.533333333333</v>
      </c>
      <c r="V3309" s="121">
        <f ca="1">+'IS BS CF'!V$47</f>
        <v>-33862.533333333333</v>
      </c>
      <c r="W3309" s="121">
        <f ca="1">+'IS BS CF'!W$47</f>
        <v>-33862.533333333333</v>
      </c>
      <c r="X3309" s="121">
        <f ca="1">+'IS BS CF'!X$47</f>
        <v>-33862.533333333333</v>
      </c>
      <c r="Y3309" s="121">
        <f ca="1">+'IS BS CF'!Y$47</f>
        <v>-33862.533333333333</v>
      </c>
      <c r="Z3309" s="121">
        <f ca="1">+'IS BS CF'!Z$47</f>
        <v>-33862.533333333333</v>
      </c>
      <c r="AA3309" s="121">
        <f ca="1">+'IS BS CF'!AA$47</f>
        <v>-33862.533333333333</v>
      </c>
      <c r="AB3309" s="121">
        <f ca="1">+'IS BS CF'!AB$47</f>
        <v>-33862.533333333333</v>
      </c>
      <c r="AC3309" s="121">
        <f ca="1">+'IS BS CF'!AC$47</f>
        <v>-33862.533333333333</v>
      </c>
      <c r="AD3309" s="121">
        <f ca="1">+'IS BS CF'!AD$47</f>
        <v>-33862.533333333333</v>
      </c>
      <c r="AE3309" s="121">
        <f ca="1">+'IS BS CF'!AE$47</f>
        <v>-35538.993333333339</v>
      </c>
      <c r="AF3309" s="121">
        <f ca="1">+'IS BS CF'!AF$47</f>
        <v>-35538.993333333339</v>
      </c>
      <c r="AG3309" s="121">
        <f ca="1">+'IS BS CF'!AG$47</f>
        <v>-35538.993333333339</v>
      </c>
      <c r="AH3309" s="121">
        <f ca="1">+'IS BS CF'!AH$47</f>
        <v>-35538.993333333339</v>
      </c>
      <c r="AI3309" s="121">
        <f ca="1">+'IS BS CF'!AI$47</f>
        <v>-35538.993333333339</v>
      </c>
      <c r="AJ3309" s="121">
        <f ca="1">+'IS BS CF'!AJ$47</f>
        <v>-35538.993333333339</v>
      </c>
      <c r="AK3309" s="121">
        <f ca="1">+'IS BS CF'!AK$47</f>
        <v>-35538.993333333339</v>
      </c>
      <c r="AL3309" s="121">
        <f ca="1">+'IS BS CF'!AL$47</f>
        <v>-35538.993333333339</v>
      </c>
      <c r="AM3309" s="121">
        <f ca="1">+'IS BS CF'!AM$47</f>
        <v>-35538.993333333339</v>
      </c>
      <c r="AN3309" s="121">
        <f ca="1">+'IS BS CF'!AN$47</f>
        <v>-35538.993333333339</v>
      </c>
      <c r="AO3309" s="121">
        <f ca="1">+'IS BS CF'!AO$47</f>
        <v>-35538.993333333339</v>
      </c>
      <c r="AP3309" s="121">
        <f ca="1">+'IS BS CF'!AP$47</f>
        <v>-35538.993333333339</v>
      </c>
      <c r="AQ3309" s="121">
        <f ca="1">+'IS BS CF'!AQ$47</f>
        <v>-37299.276333333335</v>
      </c>
      <c r="AR3309" s="121">
        <f ca="1">+'IS BS CF'!AR$47</f>
        <v>-37299.276333333335</v>
      </c>
      <c r="AS3309" s="121">
        <f ca="1">+'IS BS CF'!AS$47</f>
        <v>-37299.276333333335</v>
      </c>
      <c r="AT3309" s="121">
        <f ca="1">+'IS BS CF'!AT$47</f>
        <v>-37299.276333333335</v>
      </c>
      <c r="AU3309" s="121">
        <f ca="1">+'IS BS CF'!AU$47</f>
        <v>-37299.276333333335</v>
      </c>
      <c r="AV3309" s="121">
        <f ca="1">+'IS BS CF'!AV$47</f>
        <v>-37299.276333333335</v>
      </c>
      <c r="AW3309" s="121">
        <f ca="1">+'IS BS CF'!AW$47</f>
        <v>-37299.276333333335</v>
      </c>
      <c r="AX3309" s="121">
        <f ca="1">+'IS BS CF'!AX$47</f>
        <v>-37299.276333333335</v>
      </c>
      <c r="AY3309" s="121">
        <f ca="1">+'IS BS CF'!AY$47</f>
        <v>-37299.276333333335</v>
      </c>
      <c r="AZ3309" s="121">
        <f ca="1">+'IS BS CF'!AZ$47</f>
        <v>-37299.276333333335</v>
      </c>
      <c r="BA3309" s="121">
        <f ca="1">+'IS BS CF'!BA$47</f>
        <v>-37299.276333333335</v>
      </c>
      <c r="BB3309" s="121">
        <f ca="1">+'IS BS CF'!BB$47</f>
        <v>-37299.276333333335</v>
      </c>
      <c r="BC3309" s="121">
        <f ca="1">+'IS BS CF'!BC$47</f>
        <v>-39147.573483333334</v>
      </c>
      <c r="BD3309" s="121">
        <f ca="1">+'IS BS CF'!BD$47</f>
        <v>-39147.573483333334</v>
      </c>
      <c r="BE3309" s="121">
        <f ca="1">+'IS BS CF'!BE$47</f>
        <v>-39147.573483333334</v>
      </c>
      <c r="BF3309" s="121">
        <f ca="1">+'IS BS CF'!BF$47</f>
        <v>-39147.573483333334</v>
      </c>
      <c r="BG3309" s="121">
        <f ca="1">+'IS BS CF'!BG$47</f>
        <v>-39147.573483333334</v>
      </c>
      <c r="BH3309" s="121">
        <f ca="1">+'IS BS CF'!BH$47</f>
        <v>-39147.573483333334</v>
      </c>
      <c r="BI3309" s="121">
        <f ca="1">+'IS BS CF'!BI$47</f>
        <v>-39147.573483333334</v>
      </c>
      <c r="BJ3309" s="121">
        <f ca="1">+'IS BS CF'!BJ$47</f>
        <v>-39147.573483333334</v>
      </c>
      <c r="BK3309" s="121">
        <f ca="1">+'IS BS CF'!BK$47</f>
        <v>-39147.573483333334</v>
      </c>
      <c r="BL3309" s="121">
        <f ca="1">+'IS BS CF'!BL$47</f>
        <v>-39147.573483333334</v>
      </c>
      <c r="BM3309" s="121">
        <f ca="1">+'IS BS CF'!BM$47</f>
        <v>-39147.573483333334</v>
      </c>
      <c r="BN3309" s="121">
        <f ca="1">+'IS BS CF'!BN$47</f>
        <v>-39147.573483333334</v>
      </c>
      <c r="BO3309" s="121">
        <f ca="1">+'IS BS CF'!BO$47</f>
        <v>-41088.285490833339</v>
      </c>
      <c r="BP3309" s="121">
        <f ca="1">+'IS BS CF'!BP$47</f>
        <v>-41088.285490833339</v>
      </c>
      <c r="BQ3309" s="121">
        <f ca="1">+'IS BS CF'!BQ$47</f>
        <v>-41088.285490833339</v>
      </c>
      <c r="BR3309" s="121">
        <f ca="1">+'IS BS CF'!BR$47</f>
        <v>-41088.285490833339</v>
      </c>
      <c r="BS3309" s="121">
        <f ca="1">+'IS BS CF'!BS$47</f>
        <v>-41088.285490833339</v>
      </c>
      <c r="BT3309" s="121">
        <f ca="1">+'IS BS CF'!BT$47</f>
        <v>-41088.285490833339</v>
      </c>
      <c r="BU3309" s="121">
        <f ca="1">+'IS BS CF'!BU$47</f>
        <v>-41088.285490833339</v>
      </c>
      <c r="BV3309" s="121">
        <f ca="1">+'IS BS CF'!BV$47</f>
        <v>-41088.285490833339</v>
      </c>
      <c r="BW3309" s="121">
        <f ca="1">+'IS BS CF'!BW$47</f>
        <v>-41088.285490833339</v>
      </c>
      <c r="BX3309" s="121">
        <f ca="1">+'IS BS CF'!BX$47</f>
        <v>-41088.285490833339</v>
      </c>
      <c r="BY3309" s="121">
        <f ca="1">+'IS BS CF'!BY$47</f>
        <v>-41088.285490833339</v>
      </c>
      <c r="BZ3309" s="121">
        <f ca="1">+'IS BS CF'!BZ$47</f>
        <v>-41088.285490833339</v>
      </c>
      <c r="CA3309" s="121">
        <f ca="1">+'IS BS CF'!CA$47</f>
        <v>-43126.033098708336</v>
      </c>
      <c r="CB3309" s="121">
        <f ca="1">+'IS BS CF'!CB$47</f>
        <v>-43126.033098708336</v>
      </c>
      <c r="CC3309" s="121">
        <f ca="1">+'IS BS CF'!CC$47</f>
        <v>-43126.033098708336</v>
      </c>
      <c r="CD3309" s="121">
        <f ca="1">+'IS BS CF'!CD$47</f>
        <v>-43126.033098708336</v>
      </c>
      <c r="CE3309" s="121">
        <f ca="1">+'IS BS CF'!CE$47</f>
        <v>-43126.033098708336</v>
      </c>
      <c r="CF3309" s="121">
        <f ca="1">+'IS BS CF'!CF$47</f>
        <v>-43126.033098708336</v>
      </c>
      <c r="CG3309" s="121">
        <f ca="1">+'IS BS CF'!CG$47</f>
        <v>-43126.033098708336</v>
      </c>
      <c r="CH3309" s="121">
        <f ca="1">+'IS BS CF'!CH$47</f>
        <v>-43126.033098708336</v>
      </c>
      <c r="CI3309" s="121">
        <f ca="1">+'IS BS CF'!CI$47</f>
        <v>-43126.033098708336</v>
      </c>
      <c r="CJ3309" s="121">
        <f ca="1">+'IS BS CF'!CJ$47</f>
        <v>-43126.033098708336</v>
      </c>
      <c r="CK3309" s="121">
        <f ca="1">+'IS BS CF'!CK$47</f>
        <v>-43126.033098708336</v>
      </c>
      <c r="CL3309" s="121">
        <f ca="1">+'IS BS CF'!CL$47</f>
        <v>-43126.033098708336</v>
      </c>
    </row>
    <row r="3310" spans="2:90" x14ac:dyDescent="0.4">
      <c r="B3310" s="141" t="str">
        <f>"% of EBITDA - "&amp;SUBSTITUTE(B3309,":","")</f>
        <v>% of EBITDA - Driver Pre-tax income</v>
      </c>
      <c r="D3310" t="s">
        <v>1024</v>
      </c>
      <c r="E3310" s="8" t="str">
        <f t="shared" si="4657"/>
        <v>3310 TAXDTA-IS</v>
      </c>
      <c r="G3310" t="str">
        <f>E3310</f>
        <v>3310 TAXDTA-IS</v>
      </c>
      <c r="H3310" s="12"/>
      <c r="I3310" s="60"/>
      <c r="J3310" s="60"/>
      <c r="K3310" s="16">
        <v>0.25</v>
      </c>
      <c r="L3310" s="16">
        <v>0.25</v>
      </c>
      <c r="M3310" s="16">
        <v>0.25</v>
      </c>
      <c r="N3310" s="16">
        <v>0.25</v>
      </c>
      <c r="O3310" s="16">
        <v>0.25</v>
      </c>
      <c r="P3310" s="16">
        <v>0.25</v>
      </c>
      <c r="R3310" s="19"/>
      <c r="S3310" s="146" cm="1">
        <f t="array" ref="S3310">INDEX($K:$P,ROW(),MATCH(S$3,$K$2:$P$2,0))</f>
        <v>0.25</v>
      </c>
      <c r="T3310" s="146" cm="1">
        <f t="array" ref="T3310">INDEX($K:$P,ROW(),MATCH(T$3,$K$2:$P$2,0))</f>
        <v>0.25</v>
      </c>
      <c r="U3310" s="146" cm="1">
        <f t="array" ref="U3310">INDEX($K:$P,ROW(),MATCH(U$3,$K$2:$P$2,0))</f>
        <v>0.25</v>
      </c>
      <c r="V3310" s="146" cm="1">
        <f t="array" ref="V3310">INDEX($K:$P,ROW(),MATCH(V$3,$K$2:$P$2,0))</f>
        <v>0.25</v>
      </c>
      <c r="W3310" s="146" cm="1">
        <f t="array" ref="W3310">INDEX($K:$P,ROW(),MATCH(W$3,$K$2:$P$2,0))</f>
        <v>0.25</v>
      </c>
      <c r="X3310" s="146" cm="1">
        <f t="array" ref="X3310">INDEX($K:$P,ROW(),MATCH(X$3,$K$2:$P$2,0))</f>
        <v>0.25</v>
      </c>
      <c r="Y3310" s="146" cm="1">
        <f t="array" ref="Y3310">INDEX($K:$P,ROW(),MATCH(Y$3,$K$2:$P$2,0))</f>
        <v>0.25</v>
      </c>
      <c r="Z3310" s="146" cm="1">
        <f t="array" ref="Z3310">INDEX($K:$P,ROW(),MATCH(Z$3,$K$2:$P$2,0))</f>
        <v>0.25</v>
      </c>
      <c r="AA3310" s="146" cm="1">
        <f t="array" ref="AA3310">INDEX($K:$P,ROW(),MATCH(AA$3,$K$2:$P$2,0))</f>
        <v>0.25</v>
      </c>
      <c r="AB3310" s="146" cm="1">
        <f t="array" ref="AB3310">INDEX($K:$P,ROW(),MATCH(AB$3,$K$2:$P$2,0))</f>
        <v>0.25</v>
      </c>
      <c r="AC3310" s="146" cm="1">
        <f t="array" ref="AC3310">INDEX($K:$P,ROW(),MATCH(AC$3,$K$2:$P$2,0))</f>
        <v>0.25</v>
      </c>
      <c r="AD3310" s="146" cm="1">
        <f t="array" ref="AD3310">INDEX($K:$P,ROW(),MATCH(AD$3,$K$2:$P$2,0))</f>
        <v>0.25</v>
      </c>
      <c r="AE3310" s="146" cm="1">
        <f t="array" ref="AE3310">INDEX($K:$P,ROW(),MATCH(AE$3,$K$2:$P$2,0))</f>
        <v>0.25</v>
      </c>
      <c r="AF3310" s="146" cm="1">
        <f t="array" ref="AF3310">INDEX($K:$P,ROW(),MATCH(AF$3,$K$2:$P$2,0))</f>
        <v>0.25</v>
      </c>
      <c r="AG3310" s="146" cm="1">
        <f t="array" ref="AG3310">INDEX($K:$P,ROW(),MATCH(AG$3,$K$2:$P$2,0))</f>
        <v>0.25</v>
      </c>
      <c r="AH3310" s="146" cm="1">
        <f t="array" ref="AH3310">INDEX($K:$P,ROW(),MATCH(AH$3,$K$2:$P$2,0))</f>
        <v>0.25</v>
      </c>
      <c r="AI3310" s="146" cm="1">
        <f t="array" ref="AI3310">INDEX($K:$P,ROW(),MATCH(AI$3,$K$2:$P$2,0))</f>
        <v>0.25</v>
      </c>
      <c r="AJ3310" s="146" cm="1">
        <f t="array" ref="AJ3310">INDEX($K:$P,ROW(),MATCH(AJ$3,$K$2:$P$2,0))</f>
        <v>0.25</v>
      </c>
      <c r="AK3310" s="146" cm="1">
        <f t="array" ref="AK3310">INDEX($K:$P,ROW(),MATCH(AK$3,$K$2:$P$2,0))</f>
        <v>0.25</v>
      </c>
      <c r="AL3310" s="146" cm="1">
        <f t="array" ref="AL3310">INDEX($K:$P,ROW(),MATCH(AL$3,$K$2:$P$2,0))</f>
        <v>0.25</v>
      </c>
      <c r="AM3310" s="146" cm="1">
        <f t="array" ref="AM3310">INDEX($K:$P,ROW(),MATCH(AM$3,$K$2:$P$2,0))</f>
        <v>0.25</v>
      </c>
      <c r="AN3310" s="146" cm="1">
        <f t="array" ref="AN3310">INDEX($K:$P,ROW(),MATCH(AN$3,$K$2:$P$2,0))</f>
        <v>0.25</v>
      </c>
      <c r="AO3310" s="146" cm="1">
        <f t="array" ref="AO3310">INDEX($K:$P,ROW(),MATCH(AO$3,$K$2:$P$2,0))</f>
        <v>0.25</v>
      </c>
      <c r="AP3310" s="146" cm="1">
        <f t="array" ref="AP3310">INDEX($K:$P,ROW(),MATCH(AP$3,$K$2:$P$2,0))</f>
        <v>0.25</v>
      </c>
      <c r="AQ3310" s="146" cm="1">
        <f t="array" ref="AQ3310">INDEX($K:$P,ROW(),MATCH(AQ$3,$K$2:$P$2,0))</f>
        <v>0.25</v>
      </c>
      <c r="AR3310" s="146" cm="1">
        <f t="array" ref="AR3310">INDEX($K:$P,ROW(),MATCH(AR$3,$K$2:$P$2,0))</f>
        <v>0.25</v>
      </c>
      <c r="AS3310" s="146" cm="1">
        <f t="array" ref="AS3310">INDEX($K:$P,ROW(),MATCH(AS$3,$K$2:$P$2,0))</f>
        <v>0.25</v>
      </c>
      <c r="AT3310" s="146" cm="1">
        <f t="array" ref="AT3310">INDEX($K:$P,ROW(),MATCH(AT$3,$K$2:$P$2,0))</f>
        <v>0.25</v>
      </c>
      <c r="AU3310" s="146" cm="1">
        <f t="array" ref="AU3310">INDEX($K:$P,ROW(),MATCH(AU$3,$K$2:$P$2,0))</f>
        <v>0.25</v>
      </c>
      <c r="AV3310" s="146" cm="1">
        <f t="array" ref="AV3310">INDEX($K:$P,ROW(),MATCH(AV$3,$K$2:$P$2,0))</f>
        <v>0.25</v>
      </c>
      <c r="AW3310" s="146" cm="1">
        <f t="array" ref="AW3310">INDEX($K:$P,ROW(),MATCH(AW$3,$K$2:$P$2,0))</f>
        <v>0.25</v>
      </c>
      <c r="AX3310" s="146" cm="1">
        <f t="array" ref="AX3310">INDEX($K:$P,ROW(),MATCH(AX$3,$K$2:$P$2,0))</f>
        <v>0.25</v>
      </c>
      <c r="AY3310" s="146" cm="1">
        <f t="array" ref="AY3310">INDEX($K:$P,ROW(),MATCH(AY$3,$K$2:$P$2,0))</f>
        <v>0.25</v>
      </c>
      <c r="AZ3310" s="146" cm="1">
        <f t="array" ref="AZ3310">INDEX($K:$P,ROW(),MATCH(AZ$3,$K$2:$P$2,0))</f>
        <v>0.25</v>
      </c>
      <c r="BA3310" s="146" cm="1">
        <f t="array" ref="BA3310">INDEX($K:$P,ROW(),MATCH(BA$3,$K$2:$P$2,0))</f>
        <v>0.25</v>
      </c>
      <c r="BB3310" s="146" cm="1">
        <f t="array" ref="BB3310">INDEX($K:$P,ROW(),MATCH(BB$3,$K$2:$P$2,0))</f>
        <v>0.25</v>
      </c>
      <c r="BC3310" s="146" cm="1">
        <f t="array" ref="BC3310">INDEX($K:$P,ROW(),MATCH(BC$3,$K$2:$P$2,0))</f>
        <v>0.25</v>
      </c>
      <c r="BD3310" s="146" cm="1">
        <f t="array" ref="BD3310">INDEX($K:$P,ROW(),MATCH(BD$3,$K$2:$P$2,0))</f>
        <v>0.25</v>
      </c>
      <c r="BE3310" s="146" cm="1">
        <f t="array" ref="BE3310">INDEX($K:$P,ROW(),MATCH(BE$3,$K$2:$P$2,0))</f>
        <v>0.25</v>
      </c>
      <c r="BF3310" s="146" cm="1">
        <f t="array" ref="BF3310">INDEX($K:$P,ROW(),MATCH(BF$3,$K$2:$P$2,0))</f>
        <v>0.25</v>
      </c>
      <c r="BG3310" s="146" cm="1">
        <f t="array" ref="BG3310">INDEX($K:$P,ROW(),MATCH(BG$3,$K$2:$P$2,0))</f>
        <v>0.25</v>
      </c>
      <c r="BH3310" s="146" cm="1">
        <f t="array" ref="BH3310">INDEX($K:$P,ROW(),MATCH(BH$3,$K$2:$P$2,0))</f>
        <v>0.25</v>
      </c>
      <c r="BI3310" s="146" cm="1">
        <f t="array" ref="BI3310">INDEX($K:$P,ROW(),MATCH(BI$3,$K$2:$P$2,0))</f>
        <v>0.25</v>
      </c>
      <c r="BJ3310" s="146" cm="1">
        <f t="array" ref="BJ3310">INDEX($K:$P,ROW(),MATCH(BJ$3,$K$2:$P$2,0))</f>
        <v>0.25</v>
      </c>
      <c r="BK3310" s="146" cm="1">
        <f t="array" ref="BK3310">INDEX($K:$P,ROW(),MATCH(BK$3,$K$2:$P$2,0))</f>
        <v>0.25</v>
      </c>
      <c r="BL3310" s="146" cm="1">
        <f t="array" ref="BL3310">INDEX($K:$P,ROW(),MATCH(BL$3,$K$2:$P$2,0))</f>
        <v>0.25</v>
      </c>
      <c r="BM3310" s="146" cm="1">
        <f t="array" ref="BM3310">INDEX($K:$P,ROW(),MATCH(BM$3,$K$2:$P$2,0))</f>
        <v>0.25</v>
      </c>
      <c r="BN3310" s="146" cm="1">
        <f t="array" ref="BN3310">INDEX($K:$P,ROW(),MATCH(BN$3,$K$2:$P$2,0))</f>
        <v>0.25</v>
      </c>
      <c r="BO3310" s="146" cm="1">
        <f t="array" ref="BO3310">INDEX($K:$P,ROW(),MATCH(BO$3,$K$2:$P$2,0))</f>
        <v>0.25</v>
      </c>
      <c r="BP3310" s="146" cm="1">
        <f t="array" ref="BP3310">INDEX($K:$P,ROW(),MATCH(BP$3,$K$2:$P$2,0))</f>
        <v>0.25</v>
      </c>
      <c r="BQ3310" s="146" cm="1">
        <f t="array" ref="BQ3310">INDEX($K:$P,ROW(),MATCH(BQ$3,$K$2:$P$2,0))</f>
        <v>0.25</v>
      </c>
      <c r="BR3310" s="146" cm="1">
        <f t="array" ref="BR3310">INDEX($K:$P,ROW(),MATCH(BR$3,$K$2:$P$2,0))</f>
        <v>0.25</v>
      </c>
      <c r="BS3310" s="146" cm="1">
        <f t="array" ref="BS3310">INDEX($K:$P,ROW(),MATCH(BS$3,$K$2:$P$2,0))</f>
        <v>0.25</v>
      </c>
      <c r="BT3310" s="146" cm="1">
        <f t="array" ref="BT3310">INDEX($K:$P,ROW(),MATCH(BT$3,$K$2:$P$2,0))</f>
        <v>0.25</v>
      </c>
      <c r="BU3310" s="146" cm="1">
        <f t="array" ref="BU3310">INDEX($K:$P,ROW(),MATCH(BU$3,$K$2:$P$2,0))</f>
        <v>0.25</v>
      </c>
      <c r="BV3310" s="146" cm="1">
        <f t="array" ref="BV3310">INDEX($K:$P,ROW(),MATCH(BV$3,$K$2:$P$2,0))</f>
        <v>0.25</v>
      </c>
      <c r="BW3310" s="146" cm="1">
        <f t="array" ref="BW3310">INDEX($K:$P,ROW(),MATCH(BW$3,$K$2:$P$2,0))</f>
        <v>0.25</v>
      </c>
      <c r="BX3310" s="146" cm="1">
        <f t="array" ref="BX3310">INDEX($K:$P,ROW(),MATCH(BX$3,$K$2:$P$2,0))</f>
        <v>0.25</v>
      </c>
      <c r="BY3310" s="146" cm="1">
        <f t="array" ref="BY3310">INDEX($K:$P,ROW(),MATCH(BY$3,$K$2:$P$2,0))</f>
        <v>0.25</v>
      </c>
      <c r="BZ3310" s="146" cm="1">
        <f t="array" ref="BZ3310">INDEX($K:$P,ROW(),MATCH(BZ$3,$K$2:$P$2,0))</f>
        <v>0.25</v>
      </c>
      <c r="CA3310" s="146" cm="1">
        <f t="array" ref="CA3310">INDEX($K:$P,ROW(),MATCH(CA$3,$K$2:$P$2,0))</f>
        <v>0.25</v>
      </c>
      <c r="CB3310" s="146" cm="1">
        <f t="array" ref="CB3310">INDEX($K:$P,ROW(),MATCH(CB$3,$K$2:$P$2,0))</f>
        <v>0.25</v>
      </c>
      <c r="CC3310" s="146" cm="1">
        <f t="array" ref="CC3310">INDEX($K:$P,ROW(),MATCH(CC$3,$K$2:$P$2,0))</f>
        <v>0.25</v>
      </c>
      <c r="CD3310" s="146" cm="1">
        <f t="array" ref="CD3310">INDEX($K:$P,ROW(),MATCH(CD$3,$K$2:$P$2,0))</f>
        <v>0.25</v>
      </c>
      <c r="CE3310" s="146" cm="1">
        <f t="array" ref="CE3310">INDEX($K:$P,ROW(),MATCH(CE$3,$K$2:$P$2,0))</f>
        <v>0.25</v>
      </c>
      <c r="CF3310" s="146" cm="1">
        <f t="array" ref="CF3310">INDEX($K:$P,ROW(),MATCH(CF$3,$K$2:$P$2,0))</f>
        <v>0.25</v>
      </c>
      <c r="CG3310" s="146" cm="1">
        <f t="array" ref="CG3310">INDEX($K:$P,ROW(),MATCH(CG$3,$K$2:$P$2,0))</f>
        <v>0.25</v>
      </c>
      <c r="CH3310" s="146" cm="1">
        <f t="array" ref="CH3310">INDEX($K:$P,ROW(),MATCH(CH$3,$K$2:$P$2,0))</f>
        <v>0.25</v>
      </c>
      <c r="CI3310" s="146" cm="1">
        <f t="array" ref="CI3310">INDEX($K:$P,ROW(),MATCH(CI$3,$K$2:$P$2,0))</f>
        <v>0.25</v>
      </c>
      <c r="CJ3310" s="146" cm="1">
        <f t="array" ref="CJ3310">INDEX($K:$P,ROW(),MATCH(CJ$3,$K$2:$P$2,0))</f>
        <v>0.25</v>
      </c>
      <c r="CK3310" s="146" cm="1">
        <f t="array" ref="CK3310">INDEX($K:$P,ROW(),MATCH(CK$3,$K$2:$P$2,0))</f>
        <v>0.25</v>
      </c>
      <c r="CL3310" s="146" cm="1">
        <f t="array" ref="CL3310">INDEX($K:$P,ROW(),MATCH(CL$3,$K$2:$P$2,0))</f>
        <v>0.25</v>
      </c>
    </row>
    <row r="3311" spans="2:90" x14ac:dyDescent="0.4">
      <c r="B3311" s="123" t="str">
        <f>SUBSTITUTE(B3308,":","")</f>
        <v>Income Tax</v>
      </c>
      <c r="C3311" t="s">
        <v>1022</v>
      </c>
      <c r="D3311" t="s">
        <v>1024</v>
      </c>
      <c r="E3311" s="8" t="str">
        <f t="shared" si="4657"/>
        <v>3311 TAXDTA-IS</v>
      </c>
      <c r="G3311" t="str">
        <f>E3311</f>
        <v>3311 TAXDTA-IS</v>
      </c>
      <c r="K3311" s="443">
        <f t="shared" ref="K3311:P3311" ca="1" si="4659">SUMIF($3:$3,K$2,3311:3311)</f>
        <v>101587.59999999999</v>
      </c>
      <c r="L3311" s="443">
        <f t="shared" ca="1" si="4659"/>
        <v>106616.98000000003</v>
      </c>
      <c r="M3311" s="443">
        <f t="shared" ca="1" si="4659"/>
        <v>111897.82900000001</v>
      </c>
      <c r="N3311" s="443">
        <f t="shared" ca="1" si="4659"/>
        <v>117442.72045000001</v>
      </c>
      <c r="O3311" s="443">
        <f t="shared" ca="1" si="4659"/>
        <v>123264.85647250002</v>
      </c>
      <c r="P3311" s="443">
        <f t="shared" ca="1" si="4659"/>
        <v>129378.09929612499</v>
      </c>
      <c r="S3311" s="443">
        <f ca="1">-S3310*S3309</f>
        <v>8465.6333333333332</v>
      </c>
      <c r="T3311" s="443">
        <f t="shared" ref="T3311" ca="1" si="4660">-T3310*T3309</f>
        <v>8465.6333333333332</v>
      </c>
      <c r="U3311" s="443">
        <f t="shared" ref="U3311" ca="1" si="4661">-U3310*U3309</f>
        <v>8465.6333333333332</v>
      </c>
      <c r="V3311" s="443">
        <f t="shared" ref="V3311" ca="1" si="4662">-V3310*V3309</f>
        <v>8465.6333333333332</v>
      </c>
      <c r="W3311" s="443">
        <f t="shared" ref="W3311" ca="1" si="4663">-W3310*W3309</f>
        <v>8465.6333333333332</v>
      </c>
      <c r="X3311" s="443">
        <f t="shared" ref="X3311" ca="1" si="4664">-X3310*X3309</f>
        <v>8465.6333333333332</v>
      </c>
      <c r="Y3311" s="443">
        <f t="shared" ref="Y3311" ca="1" si="4665">-Y3310*Y3309</f>
        <v>8465.6333333333332</v>
      </c>
      <c r="Z3311" s="443">
        <f t="shared" ref="Z3311" ca="1" si="4666">-Z3310*Z3309</f>
        <v>8465.6333333333332</v>
      </c>
      <c r="AA3311" s="443">
        <f t="shared" ref="AA3311" ca="1" si="4667">-AA3310*AA3309</f>
        <v>8465.6333333333332</v>
      </c>
      <c r="AB3311" s="443">
        <f t="shared" ref="AB3311" ca="1" si="4668">-AB3310*AB3309</f>
        <v>8465.6333333333332</v>
      </c>
      <c r="AC3311" s="443">
        <f t="shared" ref="AC3311" ca="1" si="4669">-AC3310*AC3309</f>
        <v>8465.6333333333332</v>
      </c>
      <c r="AD3311" s="443">
        <f t="shared" ref="AD3311" ca="1" si="4670">-AD3310*AD3309</f>
        <v>8465.6333333333332</v>
      </c>
      <c r="AE3311" s="443">
        <f t="shared" ref="AE3311" ca="1" si="4671">-AE3310*AE3309</f>
        <v>8884.7483333333348</v>
      </c>
      <c r="AF3311" s="443">
        <f t="shared" ref="AF3311" ca="1" si="4672">-AF3310*AF3309</f>
        <v>8884.7483333333348</v>
      </c>
      <c r="AG3311" s="443">
        <f t="shared" ref="AG3311" ca="1" si="4673">-AG3310*AG3309</f>
        <v>8884.7483333333348</v>
      </c>
      <c r="AH3311" s="443">
        <f t="shared" ref="AH3311" ca="1" si="4674">-AH3310*AH3309</f>
        <v>8884.7483333333348</v>
      </c>
      <c r="AI3311" s="443">
        <f t="shared" ref="AI3311" ca="1" si="4675">-AI3310*AI3309</f>
        <v>8884.7483333333348</v>
      </c>
      <c r="AJ3311" s="443">
        <f t="shared" ref="AJ3311" ca="1" si="4676">-AJ3310*AJ3309</f>
        <v>8884.7483333333348</v>
      </c>
      <c r="AK3311" s="443">
        <f t="shared" ref="AK3311" ca="1" si="4677">-AK3310*AK3309</f>
        <v>8884.7483333333348</v>
      </c>
      <c r="AL3311" s="443">
        <f t="shared" ref="AL3311" ca="1" si="4678">-AL3310*AL3309</f>
        <v>8884.7483333333348</v>
      </c>
      <c r="AM3311" s="443">
        <f t="shared" ref="AM3311" ca="1" si="4679">-AM3310*AM3309</f>
        <v>8884.7483333333348</v>
      </c>
      <c r="AN3311" s="443">
        <f t="shared" ref="AN3311" ca="1" si="4680">-AN3310*AN3309</f>
        <v>8884.7483333333348</v>
      </c>
      <c r="AO3311" s="443">
        <f t="shared" ref="AO3311" ca="1" si="4681">-AO3310*AO3309</f>
        <v>8884.7483333333348</v>
      </c>
      <c r="AP3311" s="443">
        <f t="shared" ref="AP3311" ca="1" si="4682">-AP3310*AP3309</f>
        <v>8884.7483333333348</v>
      </c>
      <c r="AQ3311" s="443">
        <f t="shared" ref="AQ3311" ca="1" si="4683">-AQ3310*AQ3309</f>
        <v>9324.8190833333338</v>
      </c>
      <c r="AR3311" s="443">
        <f t="shared" ref="AR3311" ca="1" si="4684">-AR3310*AR3309</f>
        <v>9324.8190833333338</v>
      </c>
      <c r="AS3311" s="443">
        <f t="shared" ref="AS3311" ca="1" si="4685">-AS3310*AS3309</f>
        <v>9324.8190833333338</v>
      </c>
      <c r="AT3311" s="443">
        <f t="shared" ref="AT3311" ca="1" si="4686">-AT3310*AT3309</f>
        <v>9324.8190833333338</v>
      </c>
      <c r="AU3311" s="443">
        <f t="shared" ref="AU3311" ca="1" si="4687">-AU3310*AU3309</f>
        <v>9324.8190833333338</v>
      </c>
      <c r="AV3311" s="443">
        <f t="shared" ref="AV3311" ca="1" si="4688">-AV3310*AV3309</f>
        <v>9324.8190833333338</v>
      </c>
      <c r="AW3311" s="443">
        <f t="shared" ref="AW3311" ca="1" si="4689">-AW3310*AW3309</f>
        <v>9324.8190833333338</v>
      </c>
      <c r="AX3311" s="443">
        <f t="shared" ref="AX3311" ca="1" si="4690">-AX3310*AX3309</f>
        <v>9324.8190833333338</v>
      </c>
      <c r="AY3311" s="443">
        <f t="shared" ref="AY3311" ca="1" si="4691">-AY3310*AY3309</f>
        <v>9324.8190833333338</v>
      </c>
      <c r="AZ3311" s="443">
        <f t="shared" ref="AZ3311" ca="1" si="4692">-AZ3310*AZ3309</f>
        <v>9324.8190833333338</v>
      </c>
      <c r="BA3311" s="443">
        <f t="shared" ref="BA3311" ca="1" si="4693">-BA3310*BA3309</f>
        <v>9324.8190833333338</v>
      </c>
      <c r="BB3311" s="443">
        <f t="shared" ref="BB3311" ca="1" si="4694">-BB3310*BB3309</f>
        <v>9324.8190833333338</v>
      </c>
      <c r="BC3311" s="443">
        <f t="shared" ref="BC3311" ca="1" si="4695">-BC3310*BC3309</f>
        <v>9786.8933708333334</v>
      </c>
      <c r="BD3311" s="443">
        <f t="shared" ref="BD3311" ca="1" si="4696">-BD3310*BD3309</f>
        <v>9786.8933708333334</v>
      </c>
      <c r="BE3311" s="443">
        <f t="shared" ref="BE3311" ca="1" si="4697">-BE3310*BE3309</f>
        <v>9786.8933708333334</v>
      </c>
      <c r="BF3311" s="443">
        <f t="shared" ref="BF3311" ca="1" si="4698">-BF3310*BF3309</f>
        <v>9786.8933708333334</v>
      </c>
      <c r="BG3311" s="443">
        <f t="shared" ref="BG3311" ca="1" si="4699">-BG3310*BG3309</f>
        <v>9786.8933708333334</v>
      </c>
      <c r="BH3311" s="443">
        <f t="shared" ref="BH3311" ca="1" si="4700">-BH3310*BH3309</f>
        <v>9786.8933708333334</v>
      </c>
      <c r="BI3311" s="443">
        <f t="shared" ref="BI3311" ca="1" si="4701">-BI3310*BI3309</f>
        <v>9786.8933708333334</v>
      </c>
      <c r="BJ3311" s="443">
        <f t="shared" ref="BJ3311" ca="1" si="4702">-BJ3310*BJ3309</f>
        <v>9786.8933708333334</v>
      </c>
      <c r="BK3311" s="443">
        <f t="shared" ref="BK3311" ca="1" si="4703">-BK3310*BK3309</f>
        <v>9786.8933708333334</v>
      </c>
      <c r="BL3311" s="443">
        <f t="shared" ref="BL3311" ca="1" si="4704">-BL3310*BL3309</f>
        <v>9786.8933708333334</v>
      </c>
      <c r="BM3311" s="443">
        <f t="shared" ref="BM3311" ca="1" si="4705">-BM3310*BM3309</f>
        <v>9786.8933708333334</v>
      </c>
      <c r="BN3311" s="443">
        <f t="shared" ref="BN3311" ca="1" si="4706">-BN3310*BN3309</f>
        <v>9786.8933708333334</v>
      </c>
      <c r="BO3311" s="443">
        <f t="shared" ref="BO3311" ca="1" si="4707">-BO3310*BO3309</f>
        <v>10272.071372708335</v>
      </c>
      <c r="BP3311" s="443">
        <f t="shared" ref="BP3311" ca="1" si="4708">-BP3310*BP3309</f>
        <v>10272.071372708335</v>
      </c>
      <c r="BQ3311" s="443">
        <f t="shared" ref="BQ3311" ca="1" si="4709">-BQ3310*BQ3309</f>
        <v>10272.071372708335</v>
      </c>
      <c r="BR3311" s="443">
        <f t="shared" ref="BR3311" ca="1" si="4710">-BR3310*BR3309</f>
        <v>10272.071372708335</v>
      </c>
      <c r="BS3311" s="443">
        <f t="shared" ref="BS3311" ca="1" si="4711">-BS3310*BS3309</f>
        <v>10272.071372708335</v>
      </c>
      <c r="BT3311" s="443">
        <f t="shared" ref="BT3311" ca="1" si="4712">-BT3310*BT3309</f>
        <v>10272.071372708335</v>
      </c>
      <c r="BU3311" s="443">
        <f t="shared" ref="BU3311" ca="1" si="4713">-BU3310*BU3309</f>
        <v>10272.071372708335</v>
      </c>
      <c r="BV3311" s="443">
        <f t="shared" ref="BV3311" ca="1" si="4714">-BV3310*BV3309</f>
        <v>10272.071372708335</v>
      </c>
      <c r="BW3311" s="443">
        <f t="shared" ref="BW3311" ca="1" si="4715">-BW3310*BW3309</f>
        <v>10272.071372708335</v>
      </c>
      <c r="BX3311" s="443">
        <f t="shared" ref="BX3311" ca="1" si="4716">-BX3310*BX3309</f>
        <v>10272.071372708335</v>
      </c>
      <c r="BY3311" s="443">
        <f t="shared" ref="BY3311" ca="1" si="4717">-BY3310*BY3309</f>
        <v>10272.071372708335</v>
      </c>
      <c r="BZ3311" s="443">
        <f t="shared" ref="BZ3311" ca="1" si="4718">-BZ3310*BZ3309</f>
        <v>10272.071372708335</v>
      </c>
      <c r="CA3311" s="443">
        <f t="shared" ref="CA3311" ca="1" si="4719">-CA3310*CA3309</f>
        <v>10781.508274677084</v>
      </c>
      <c r="CB3311" s="443">
        <f t="shared" ref="CB3311" ca="1" si="4720">-CB3310*CB3309</f>
        <v>10781.508274677084</v>
      </c>
      <c r="CC3311" s="443">
        <f t="shared" ref="CC3311" ca="1" si="4721">-CC3310*CC3309</f>
        <v>10781.508274677084</v>
      </c>
      <c r="CD3311" s="443">
        <f t="shared" ref="CD3311" ca="1" si="4722">-CD3310*CD3309</f>
        <v>10781.508274677084</v>
      </c>
      <c r="CE3311" s="443">
        <f t="shared" ref="CE3311" ca="1" si="4723">-CE3310*CE3309</f>
        <v>10781.508274677084</v>
      </c>
      <c r="CF3311" s="443">
        <f t="shared" ref="CF3311" ca="1" si="4724">-CF3310*CF3309</f>
        <v>10781.508274677084</v>
      </c>
      <c r="CG3311" s="443">
        <f t="shared" ref="CG3311" ca="1" si="4725">-CG3310*CG3309</f>
        <v>10781.508274677084</v>
      </c>
      <c r="CH3311" s="443">
        <f t="shared" ref="CH3311" ca="1" si="4726">-CH3310*CH3309</f>
        <v>10781.508274677084</v>
      </c>
      <c r="CI3311" s="443">
        <f t="shared" ref="CI3311" ca="1" si="4727">-CI3310*CI3309</f>
        <v>10781.508274677084</v>
      </c>
      <c r="CJ3311" s="443">
        <f t="shared" ref="CJ3311" ca="1" si="4728">-CJ3310*CJ3309</f>
        <v>10781.508274677084</v>
      </c>
      <c r="CK3311" s="443">
        <f t="shared" ref="CK3311" ca="1" si="4729">-CK3310*CK3309</f>
        <v>10781.508274677084</v>
      </c>
      <c r="CL3311" s="443">
        <f t="shared" ref="CL3311" ca="1" si="4730">-CL3310*CL3309</f>
        <v>10781.508274677084</v>
      </c>
    </row>
    <row r="3312" spans="2:90" x14ac:dyDescent="0.4">
      <c r="B3312" s="123"/>
      <c r="D3312" t="s">
        <v>1024</v>
      </c>
      <c r="E3312" s="8" t="str">
        <f t="shared" ref="E3312:E3315" si="4731">ROW()&amp;" "&amp;D3312</f>
        <v>3312 TAXDTA-IS</v>
      </c>
      <c r="G3312" t="str">
        <f t="shared" ref="G3312:G3315" si="4732">E3312</f>
        <v>3312 TAXDTA-IS</v>
      </c>
      <c r="K3312" s="33"/>
      <c r="L3312" s="33"/>
      <c r="M3312" s="33"/>
      <c r="N3312" s="33"/>
      <c r="O3312" s="33"/>
      <c r="P3312" s="33"/>
      <c r="S3312" s="33"/>
      <c r="T3312" s="33"/>
      <c r="U3312" s="33"/>
      <c r="V3312" s="33"/>
      <c r="W3312" s="33"/>
      <c r="X3312" s="33"/>
      <c r="Y3312" s="33"/>
      <c r="Z3312" s="33"/>
      <c r="AA3312" s="33"/>
      <c r="AB3312" s="33"/>
      <c r="AC3312" s="33"/>
      <c r="AD3312" s="33"/>
      <c r="AE3312" s="33"/>
      <c r="AF3312" s="33"/>
      <c r="AG3312" s="33"/>
      <c r="AH3312" s="33"/>
      <c r="AI3312" s="33"/>
      <c r="AJ3312" s="33"/>
      <c r="AK3312" s="33"/>
      <c r="AL3312" s="33"/>
      <c r="AM3312" s="33"/>
      <c r="AN3312" s="33"/>
      <c r="AO3312" s="33"/>
      <c r="AP3312" s="33"/>
      <c r="AQ3312" s="33"/>
      <c r="AR3312" s="33"/>
      <c r="AS3312" s="33"/>
      <c r="AT3312" s="33"/>
      <c r="AU3312" s="33"/>
      <c r="AV3312" s="33"/>
      <c r="AW3312" s="33"/>
      <c r="AX3312" s="33"/>
      <c r="AY3312" s="33"/>
      <c r="AZ3312" s="33"/>
      <c r="BA3312" s="33"/>
      <c r="BB3312" s="33"/>
      <c r="BC3312" s="33"/>
      <c r="BD3312" s="33"/>
      <c r="BE3312" s="33"/>
      <c r="BF3312" s="33"/>
      <c r="BG3312" s="33"/>
      <c r="BH3312" s="33"/>
      <c r="BI3312" s="33"/>
      <c r="BJ3312" s="33"/>
      <c r="BK3312" s="33"/>
      <c r="BL3312" s="33"/>
      <c r="BM3312" s="33"/>
      <c r="BN3312" s="33"/>
      <c r="BO3312" s="33"/>
      <c r="BP3312" s="33"/>
      <c r="BQ3312" s="33"/>
      <c r="BR3312" s="33"/>
      <c r="BS3312" s="33"/>
      <c r="BT3312" s="33"/>
      <c r="BU3312" s="33"/>
      <c r="BV3312" s="33"/>
      <c r="BW3312" s="33"/>
      <c r="BX3312" s="33"/>
      <c r="BY3312" s="33"/>
      <c r="BZ3312" s="33"/>
      <c r="CA3312" s="33"/>
      <c r="CB3312" s="33"/>
      <c r="CC3312" s="33"/>
      <c r="CD3312" s="33"/>
      <c r="CE3312" s="33"/>
      <c r="CF3312" s="33"/>
      <c r="CG3312" s="33"/>
      <c r="CH3312" s="33"/>
      <c r="CI3312" s="33"/>
      <c r="CJ3312" s="33"/>
      <c r="CK3312" s="33"/>
      <c r="CL3312" s="33"/>
    </row>
    <row r="3313" spans="2:90" x14ac:dyDescent="0.4">
      <c r="B3313" s="123" t="s">
        <v>838</v>
      </c>
      <c r="C3313" t="s">
        <v>224</v>
      </c>
      <c r="D3313" t="s">
        <v>1024</v>
      </c>
      <c r="E3313" s="8" t="str">
        <f t="shared" si="4731"/>
        <v>3313 TAXDTA-IS</v>
      </c>
      <c r="G3313" t="str">
        <f t="shared" si="4732"/>
        <v>3313 TAXDTA-IS</v>
      </c>
      <c r="K3313" s="33">
        <f t="shared" ref="K3313:P3313" ca="1" si="4733">SUMIF($4:$4,K$2,3313:3313)</f>
        <v>0</v>
      </c>
      <c r="L3313" s="33">
        <f t="shared" ca="1" si="4733"/>
        <v>0</v>
      </c>
      <c r="M3313" s="33">
        <f t="shared" ca="1" si="4733"/>
        <v>0</v>
      </c>
      <c r="N3313" s="33">
        <f t="shared" ca="1" si="4733"/>
        <v>0</v>
      </c>
      <c r="O3313" s="33">
        <f t="shared" ca="1" si="4733"/>
        <v>0</v>
      </c>
      <c r="P3313" s="33">
        <f t="shared" ca="1" si="4733"/>
        <v>0</v>
      </c>
      <c r="S3313" s="33">
        <f ca="1">+MAX(0,R3313-S3311)</f>
        <v>0</v>
      </c>
      <c r="T3313" s="33">
        <f t="shared" ref="T3313:CE3313" ca="1" si="4734">+MAX(0,S3313-T3311)</f>
        <v>0</v>
      </c>
      <c r="U3313" s="33">
        <f t="shared" ca="1" si="4734"/>
        <v>0</v>
      </c>
      <c r="V3313" s="33">
        <f t="shared" ca="1" si="4734"/>
        <v>0</v>
      </c>
      <c r="W3313" s="33">
        <f t="shared" ca="1" si="4734"/>
        <v>0</v>
      </c>
      <c r="X3313" s="33">
        <f t="shared" ca="1" si="4734"/>
        <v>0</v>
      </c>
      <c r="Y3313" s="33">
        <f t="shared" ca="1" si="4734"/>
        <v>0</v>
      </c>
      <c r="Z3313" s="33">
        <f t="shared" ca="1" si="4734"/>
        <v>0</v>
      </c>
      <c r="AA3313" s="33">
        <f t="shared" ca="1" si="4734"/>
        <v>0</v>
      </c>
      <c r="AB3313" s="33">
        <f t="shared" ca="1" si="4734"/>
        <v>0</v>
      </c>
      <c r="AC3313" s="33">
        <f t="shared" ca="1" si="4734"/>
        <v>0</v>
      </c>
      <c r="AD3313" s="33">
        <f t="shared" ca="1" si="4734"/>
        <v>0</v>
      </c>
      <c r="AE3313" s="33">
        <f t="shared" ca="1" si="4734"/>
        <v>0</v>
      </c>
      <c r="AF3313" s="33">
        <f t="shared" ca="1" si="4734"/>
        <v>0</v>
      </c>
      <c r="AG3313" s="33">
        <f t="shared" ca="1" si="4734"/>
        <v>0</v>
      </c>
      <c r="AH3313" s="33">
        <f t="shared" ca="1" si="4734"/>
        <v>0</v>
      </c>
      <c r="AI3313" s="33">
        <f t="shared" ca="1" si="4734"/>
        <v>0</v>
      </c>
      <c r="AJ3313" s="33">
        <f t="shared" ca="1" si="4734"/>
        <v>0</v>
      </c>
      <c r="AK3313" s="33">
        <f t="shared" ca="1" si="4734"/>
        <v>0</v>
      </c>
      <c r="AL3313" s="33">
        <f t="shared" ca="1" si="4734"/>
        <v>0</v>
      </c>
      <c r="AM3313" s="33">
        <f t="shared" ca="1" si="4734"/>
        <v>0</v>
      </c>
      <c r="AN3313" s="33">
        <f t="shared" ca="1" si="4734"/>
        <v>0</v>
      </c>
      <c r="AO3313" s="33">
        <f t="shared" ca="1" si="4734"/>
        <v>0</v>
      </c>
      <c r="AP3313" s="33">
        <f t="shared" ca="1" si="4734"/>
        <v>0</v>
      </c>
      <c r="AQ3313" s="33">
        <f t="shared" ca="1" si="4734"/>
        <v>0</v>
      </c>
      <c r="AR3313" s="33">
        <f t="shared" ca="1" si="4734"/>
        <v>0</v>
      </c>
      <c r="AS3313" s="33">
        <f t="shared" ca="1" si="4734"/>
        <v>0</v>
      </c>
      <c r="AT3313" s="33">
        <f t="shared" ca="1" si="4734"/>
        <v>0</v>
      </c>
      <c r="AU3313" s="33">
        <f t="shared" ca="1" si="4734"/>
        <v>0</v>
      </c>
      <c r="AV3313" s="33">
        <f t="shared" ca="1" si="4734"/>
        <v>0</v>
      </c>
      <c r="AW3313" s="33">
        <f t="shared" ca="1" si="4734"/>
        <v>0</v>
      </c>
      <c r="AX3313" s="33">
        <f t="shared" ca="1" si="4734"/>
        <v>0</v>
      </c>
      <c r="AY3313" s="33">
        <f t="shared" ca="1" si="4734"/>
        <v>0</v>
      </c>
      <c r="AZ3313" s="33">
        <f t="shared" ca="1" si="4734"/>
        <v>0</v>
      </c>
      <c r="BA3313" s="33">
        <f t="shared" ca="1" si="4734"/>
        <v>0</v>
      </c>
      <c r="BB3313" s="33">
        <f t="shared" ca="1" si="4734"/>
        <v>0</v>
      </c>
      <c r="BC3313" s="33">
        <f t="shared" ca="1" si="4734"/>
        <v>0</v>
      </c>
      <c r="BD3313" s="33">
        <f t="shared" ca="1" si="4734"/>
        <v>0</v>
      </c>
      <c r="BE3313" s="33">
        <f t="shared" ca="1" si="4734"/>
        <v>0</v>
      </c>
      <c r="BF3313" s="33">
        <f t="shared" ca="1" si="4734"/>
        <v>0</v>
      </c>
      <c r="BG3313" s="33">
        <f t="shared" ca="1" si="4734"/>
        <v>0</v>
      </c>
      <c r="BH3313" s="33">
        <f t="shared" ca="1" si="4734"/>
        <v>0</v>
      </c>
      <c r="BI3313" s="33">
        <f t="shared" ca="1" si="4734"/>
        <v>0</v>
      </c>
      <c r="BJ3313" s="33">
        <f t="shared" ca="1" si="4734"/>
        <v>0</v>
      </c>
      <c r="BK3313" s="33">
        <f t="shared" ca="1" si="4734"/>
        <v>0</v>
      </c>
      <c r="BL3313" s="33">
        <f t="shared" ca="1" si="4734"/>
        <v>0</v>
      </c>
      <c r="BM3313" s="33">
        <f t="shared" ca="1" si="4734"/>
        <v>0</v>
      </c>
      <c r="BN3313" s="33">
        <f t="shared" ca="1" si="4734"/>
        <v>0</v>
      </c>
      <c r="BO3313" s="33">
        <f t="shared" ca="1" si="4734"/>
        <v>0</v>
      </c>
      <c r="BP3313" s="33">
        <f t="shared" ca="1" si="4734"/>
        <v>0</v>
      </c>
      <c r="BQ3313" s="33">
        <f t="shared" ca="1" si="4734"/>
        <v>0</v>
      </c>
      <c r="BR3313" s="33">
        <f t="shared" ca="1" si="4734"/>
        <v>0</v>
      </c>
      <c r="BS3313" s="33">
        <f t="shared" ca="1" si="4734"/>
        <v>0</v>
      </c>
      <c r="BT3313" s="33">
        <f t="shared" ca="1" si="4734"/>
        <v>0</v>
      </c>
      <c r="BU3313" s="33">
        <f t="shared" ca="1" si="4734"/>
        <v>0</v>
      </c>
      <c r="BV3313" s="33">
        <f t="shared" ca="1" si="4734"/>
        <v>0</v>
      </c>
      <c r="BW3313" s="33">
        <f t="shared" ca="1" si="4734"/>
        <v>0</v>
      </c>
      <c r="BX3313" s="33">
        <f t="shared" ca="1" si="4734"/>
        <v>0</v>
      </c>
      <c r="BY3313" s="33">
        <f t="shared" ca="1" si="4734"/>
        <v>0</v>
      </c>
      <c r="BZ3313" s="33">
        <f t="shared" ca="1" si="4734"/>
        <v>0</v>
      </c>
      <c r="CA3313" s="33">
        <f t="shared" ca="1" si="4734"/>
        <v>0</v>
      </c>
      <c r="CB3313" s="33">
        <f t="shared" ca="1" si="4734"/>
        <v>0</v>
      </c>
      <c r="CC3313" s="33">
        <f t="shared" ca="1" si="4734"/>
        <v>0</v>
      </c>
      <c r="CD3313" s="33">
        <f t="shared" ca="1" si="4734"/>
        <v>0</v>
      </c>
      <c r="CE3313" s="33">
        <f t="shared" ca="1" si="4734"/>
        <v>0</v>
      </c>
      <c r="CF3313" s="33">
        <f t="shared" ref="CF3313:CL3313" ca="1" si="4735">+MAX(0,CE3313-CF3311)</f>
        <v>0</v>
      </c>
      <c r="CG3313" s="33">
        <f t="shared" ca="1" si="4735"/>
        <v>0</v>
      </c>
      <c r="CH3313" s="33">
        <f t="shared" ca="1" si="4735"/>
        <v>0</v>
      </c>
      <c r="CI3313" s="33">
        <f t="shared" ca="1" si="4735"/>
        <v>0</v>
      </c>
      <c r="CJ3313" s="33">
        <f t="shared" ca="1" si="4735"/>
        <v>0</v>
      </c>
      <c r="CK3313" s="33">
        <f t="shared" ca="1" si="4735"/>
        <v>0</v>
      </c>
      <c r="CL3313" s="33">
        <f t="shared" ca="1" si="4735"/>
        <v>0</v>
      </c>
    </row>
    <row r="3314" spans="2:90" x14ac:dyDescent="0.4">
      <c r="B3314" s="123"/>
      <c r="D3314" t="s">
        <v>1024</v>
      </c>
      <c r="E3314" s="8" t="str">
        <f t="shared" si="4731"/>
        <v>3314 TAXDTA-IS</v>
      </c>
      <c r="G3314" t="str">
        <f t="shared" si="4732"/>
        <v>3314 TAXDTA-IS</v>
      </c>
      <c r="K3314" s="33"/>
      <c r="L3314" s="33"/>
      <c r="M3314" s="33"/>
      <c r="N3314" s="33"/>
      <c r="O3314" s="33"/>
      <c r="P3314" s="33"/>
      <c r="S3314" s="33"/>
      <c r="T3314" s="33"/>
      <c r="U3314" s="33"/>
      <c r="V3314" s="33"/>
      <c r="W3314" s="33"/>
      <c r="X3314" s="33"/>
      <c r="Y3314" s="33"/>
      <c r="Z3314" s="33"/>
      <c r="AA3314" s="33"/>
      <c r="AB3314" s="33"/>
      <c r="AC3314" s="33"/>
      <c r="AD3314" s="33"/>
      <c r="AE3314" s="33"/>
      <c r="AF3314" s="33"/>
      <c r="AG3314" s="33"/>
      <c r="AH3314" s="33"/>
      <c r="AI3314" s="33"/>
      <c r="AJ3314" s="33"/>
      <c r="AK3314" s="33"/>
      <c r="AL3314" s="33"/>
      <c r="AM3314" s="33"/>
      <c r="AN3314" s="33"/>
      <c r="AO3314" s="33"/>
      <c r="AP3314" s="33"/>
      <c r="AQ3314" s="33"/>
      <c r="AR3314" s="33"/>
      <c r="AS3314" s="33"/>
      <c r="AT3314" s="33"/>
      <c r="AU3314" s="33"/>
      <c r="AV3314" s="33"/>
      <c r="AW3314" s="33"/>
      <c r="AX3314" s="33"/>
      <c r="AY3314" s="33"/>
      <c r="AZ3314" s="33"/>
      <c r="BA3314" s="33"/>
      <c r="BB3314" s="33"/>
      <c r="BC3314" s="33"/>
      <c r="BD3314" s="33"/>
      <c r="BE3314" s="33"/>
      <c r="BF3314" s="33"/>
      <c r="BG3314" s="33"/>
      <c r="BH3314" s="33"/>
      <c r="BI3314" s="33"/>
      <c r="BJ3314" s="33"/>
      <c r="BK3314" s="33"/>
      <c r="BL3314" s="33"/>
      <c r="BM3314" s="33"/>
      <c r="BN3314" s="33"/>
      <c r="BO3314" s="33"/>
      <c r="BP3314" s="33"/>
      <c r="BQ3314" s="33"/>
      <c r="BR3314" s="33"/>
      <c r="BS3314" s="33"/>
      <c r="BT3314" s="33"/>
      <c r="BU3314" s="33"/>
      <c r="BV3314" s="33"/>
      <c r="BW3314" s="33"/>
      <c r="BX3314" s="33"/>
      <c r="BY3314" s="33"/>
      <c r="BZ3314" s="33"/>
      <c r="CA3314" s="33"/>
      <c r="CB3314" s="33"/>
      <c r="CC3314" s="33"/>
      <c r="CD3314" s="33"/>
      <c r="CE3314" s="33"/>
      <c r="CF3314" s="33"/>
      <c r="CG3314" s="33"/>
      <c r="CH3314" s="33"/>
      <c r="CI3314" s="33"/>
      <c r="CJ3314" s="33"/>
      <c r="CK3314" s="33"/>
      <c r="CL3314" s="33"/>
    </row>
    <row r="3315" spans="2:90" x14ac:dyDescent="0.4">
      <c r="B3315" s="123" t="s">
        <v>839</v>
      </c>
      <c r="C3315" t="s">
        <v>234</v>
      </c>
      <c r="D3315" t="s">
        <v>1024</v>
      </c>
      <c r="E3315" s="8" t="str">
        <f t="shared" si="4731"/>
        <v>3315 TAXDTA-IS</v>
      </c>
      <c r="G3315" t="str">
        <f t="shared" si="4732"/>
        <v>3315 TAXDTA-IS</v>
      </c>
      <c r="K3315" s="33">
        <f t="shared" ref="K3315:P3315" ca="1" si="4736">SUMIF($3:$3,K$2,3315:3315)</f>
        <v>0</v>
      </c>
      <c r="L3315" s="33">
        <f t="shared" ca="1" si="4736"/>
        <v>0</v>
      </c>
      <c r="M3315" s="33">
        <f t="shared" ca="1" si="4736"/>
        <v>0</v>
      </c>
      <c r="N3315" s="33">
        <f t="shared" ca="1" si="4736"/>
        <v>0</v>
      </c>
      <c r="O3315" s="33">
        <f t="shared" ca="1" si="4736"/>
        <v>0</v>
      </c>
      <c r="P3315" s="33">
        <f t="shared" ca="1" si="4736"/>
        <v>0</v>
      </c>
      <c r="S3315" s="33">
        <f ca="1">+R3313-S3313</f>
        <v>0</v>
      </c>
      <c r="T3315" s="33">
        <f t="shared" ref="T3315:CE3315" ca="1" si="4737">+S3313-T3313</f>
        <v>0</v>
      </c>
      <c r="U3315" s="33">
        <f t="shared" ca="1" si="4737"/>
        <v>0</v>
      </c>
      <c r="V3315" s="33">
        <f t="shared" ca="1" si="4737"/>
        <v>0</v>
      </c>
      <c r="W3315" s="33">
        <f t="shared" ca="1" si="4737"/>
        <v>0</v>
      </c>
      <c r="X3315" s="33">
        <f t="shared" ca="1" si="4737"/>
        <v>0</v>
      </c>
      <c r="Y3315" s="33">
        <f t="shared" ca="1" si="4737"/>
        <v>0</v>
      </c>
      <c r="Z3315" s="33">
        <f t="shared" ca="1" si="4737"/>
        <v>0</v>
      </c>
      <c r="AA3315" s="33">
        <f t="shared" ca="1" si="4737"/>
        <v>0</v>
      </c>
      <c r="AB3315" s="33">
        <f t="shared" ca="1" si="4737"/>
        <v>0</v>
      </c>
      <c r="AC3315" s="33">
        <f t="shared" ca="1" si="4737"/>
        <v>0</v>
      </c>
      <c r="AD3315" s="33">
        <f t="shared" ca="1" si="4737"/>
        <v>0</v>
      </c>
      <c r="AE3315" s="33">
        <f t="shared" ca="1" si="4737"/>
        <v>0</v>
      </c>
      <c r="AF3315" s="33">
        <f t="shared" ca="1" si="4737"/>
        <v>0</v>
      </c>
      <c r="AG3315" s="33">
        <f t="shared" ca="1" si="4737"/>
        <v>0</v>
      </c>
      <c r="AH3315" s="33">
        <f t="shared" ca="1" si="4737"/>
        <v>0</v>
      </c>
      <c r="AI3315" s="33">
        <f t="shared" ca="1" si="4737"/>
        <v>0</v>
      </c>
      <c r="AJ3315" s="33">
        <f t="shared" ca="1" si="4737"/>
        <v>0</v>
      </c>
      <c r="AK3315" s="33">
        <f t="shared" ca="1" si="4737"/>
        <v>0</v>
      </c>
      <c r="AL3315" s="33">
        <f t="shared" ca="1" si="4737"/>
        <v>0</v>
      </c>
      <c r="AM3315" s="33">
        <f t="shared" ca="1" si="4737"/>
        <v>0</v>
      </c>
      <c r="AN3315" s="33">
        <f t="shared" ca="1" si="4737"/>
        <v>0</v>
      </c>
      <c r="AO3315" s="33">
        <f t="shared" ca="1" si="4737"/>
        <v>0</v>
      </c>
      <c r="AP3315" s="33">
        <f t="shared" ca="1" si="4737"/>
        <v>0</v>
      </c>
      <c r="AQ3315" s="33">
        <f t="shared" ca="1" si="4737"/>
        <v>0</v>
      </c>
      <c r="AR3315" s="33">
        <f t="shared" ca="1" si="4737"/>
        <v>0</v>
      </c>
      <c r="AS3315" s="33">
        <f t="shared" ca="1" si="4737"/>
        <v>0</v>
      </c>
      <c r="AT3315" s="33">
        <f t="shared" ca="1" si="4737"/>
        <v>0</v>
      </c>
      <c r="AU3315" s="33">
        <f t="shared" ca="1" si="4737"/>
        <v>0</v>
      </c>
      <c r="AV3315" s="33">
        <f t="shared" ca="1" si="4737"/>
        <v>0</v>
      </c>
      <c r="AW3315" s="33">
        <f t="shared" ca="1" si="4737"/>
        <v>0</v>
      </c>
      <c r="AX3315" s="33">
        <f t="shared" ca="1" si="4737"/>
        <v>0</v>
      </c>
      <c r="AY3315" s="33">
        <f t="shared" ca="1" si="4737"/>
        <v>0</v>
      </c>
      <c r="AZ3315" s="33">
        <f t="shared" ca="1" si="4737"/>
        <v>0</v>
      </c>
      <c r="BA3315" s="33">
        <f t="shared" ca="1" si="4737"/>
        <v>0</v>
      </c>
      <c r="BB3315" s="33">
        <f t="shared" ca="1" si="4737"/>
        <v>0</v>
      </c>
      <c r="BC3315" s="33">
        <f t="shared" ca="1" si="4737"/>
        <v>0</v>
      </c>
      <c r="BD3315" s="33">
        <f t="shared" ca="1" si="4737"/>
        <v>0</v>
      </c>
      <c r="BE3315" s="33">
        <f t="shared" ca="1" si="4737"/>
        <v>0</v>
      </c>
      <c r="BF3315" s="33">
        <f t="shared" ca="1" si="4737"/>
        <v>0</v>
      </c>
      <c r="BG3315" s="33">
        <f t="shared" ca="1" si="4737"/>
        <v>0</v>
      </c>
      <c r="BH3315" s="33">
        <f t="shared" ca="1" si="4737"/>
        <v>0</v>
      </c>
      <c r="BI3315" s="33">
        <f t="shared" ca="1" si="4737"/>
        <v>0</v>
      </c>
      <c r="BJ3315" s="33">
        <f t="shared" ca="1" si="4737"/>
        <v>0</v>
      </c>
      <c r="BK3315" s="33">
        <f t="shared" ca="1" si="4737"/>
        <v>0</v>
      </c>
      <c r="BL3315" s="33">
        <f t="shared" ca="1" si="4737"/>
        <v>0</v>
      </c>
      <c r="BM3315" s="33">
        <f t="shared" ca="1" si="4737"/>
        <v>0</v>
      </c>
      <c r="BN3315" s="33">
        <f t="shared" ca="1" si="4737"/>
        <v>0</v>
      </c>
      <c r="BO3315" s="33">
        <f t="shared" ca="1" si="4737"/>
        <v>0</v>
      </c>
      <c r="BP3315" s="33">
        <f t="shared" ca="1" si="4737"/>
        <v>0</v>
      </c>
      <c r="BQ3315" s="33">
        <f t="shared" ca="1" si="4737"/>
        <v>0</v>
      </c>
      <c r="BR3315" s="33">
        <f t="shared" ca="1" si="4737"/>
        <v>0</v>
      </c>
      <c r="BS3315" s="33">
        <f t="shared" ca="1" si="4737"/>
        <v>0</v>
      </c>
      <c r="BT3315" s="33">
        <f t="shared" ca="1" si="4737"/>
        <v>0</v>
      </c>
      <c r="BU3315" s="33">
        <f t="shared" ca="1" si="4737"/>
        <v>0</v>
      </c>
      <c r="BV3315" s="33">
        <f t="shared" ca="1" si="4737"/>
        <v>0</v>
      </c>
      <c r="BW3315" s="33">
        <f t="shared" ca="1" si="4737"/>
        <v>0</v>
      </c>
      <c r="BX3315" s="33">
        <f t="shared" ca="1" si="4737"/>
        <v>0</v>
      </c>
      <c r="BY3315" s="33">
        <f t="shared" ca="1" si="4737"/>
        <v>0</v>
      </c>
      <c r="BZ3315" s="33">
        <f t="shared" ca="1" si="4737"/>
        <v>0</v>
      </c>
      <c r="CA3315" s="33">
        <f t="shared" ca="1" si="4737"/>
        <v>0</v>
      </c>
      <c r="CB3315" s="33">
        <f t="shared" ca="1" si="4737"/>
        <v>0</v>
      </c>
      <c r="CC3315" s="33">
        <f t="shared" ca="1" si="4737"/>
        <v>0</v>
      </c>
      <c r="CD3315" s="33">
        <f t="shared" ca="1" si="4737"/>
        <v>0</v>
      </c>
      <c r="CE3315" s="33">
        <f t="shared" ca="1" si="4737"/>
        <v>0</v>
      </c>
      <c r="CF3315" s="33">
        <f t="shared" ref="CF3315:CL3315" ca="1" si="4738">+CE3313-CF3313</f>
        <v>0</v>
      </c>
      <c r="CG3315" s="33">
        <f t="shared" ca="1" si="4738"/>
        <v>0</v>
      </c>
      <c r="CH3315" s="33">
        <f t="shared" ca="1" si="4738"/>
        <v>0</v>
      </c>
      <c r="CI3315" s="33">
        <f t="shared" ca="1" si="4738"/>
        <v>0</v>
      </c>
      <c r="CJ3315" s="33">
        <f t="shared" ca="1" si="4738"/>
        <v>0</v>
      </c>
      <c r="CK3315" s="33">
        <f t="shared" ca="1" si="4738"/>
        <v>0</v>
      </c>
      <c r="CL3315" s="33">
        <f t="shared" ca="1" si="4738"/>
        <v>0</v>
      </c>
    </row>
    <row r="3316" spans="2:90" x14ac:dyDescent="0.4">
      <c r="B3316" s="132" t="str">
        <f>+B3300</f>
        <v>(Primary label)</v>
      </c>
      <c r="D3316" t="s">
        <v>1024</v>
      </c>
      <c r="E3316" s="8" t="str">
        <f t="shared" si="4657"/>
        <v>3316 TAXDTA-IS</v>
      </c>
      <c r="G3316" t="s">
        <v>332</v>
      </c>
      <c r="K3316" s="1"/>
      <c r="L3316" s="1"/>
      <c r="M3316" s="1"/>
      <c r="N3316" s="1"/>
      <c r="O3316" s="1"/>
      <c r="P3316" s="1"/>
      <c r="R3316" s="24"/>
      <c r="S3316" s="80">
        <f>+S3300</f>
        <v>0</v>
      </c>
      <c r="T3316" s="80">
        <f t="shared" ref="T3316:CE3316" si="4739">+T3300</f>
        <v>0</v>
      </c>
      <c r="U3316" s="80">
        <f t="shared" si="4739"/>
        <v>0</v>
      </c>
      <c r="V3316" s="80">
        <f t="shared" si="4739"/>
        <v>0</v>
      </c>
      <c r="W3316" s="80">
        <f t="shared" si="4739"/>
        <v>0</v>
      </c>
      <c r="X3316" s="80">
        <f t="shared" si="4739"/>
        <v>0</v>
      </c>
      <c r="Y3316" s="80">
        <f t="shared" si="4739"/>
        <v>0</v>
      </c>
      <c r="Z3316" s="80">
        <f t="shared" si="4739"/>
        <v>0</v>
      </c>
      <c r="AA3316" s="80">
        <f t="shared" si="4739"/>
        <v>0</v>
      </c>
      <c r="AB3316" s="80">
        <f t="shared" si="4739"/>
        <v>0</v>
      </c>
      <c r="AC3316" s="80">
        <f t="shared" si="4739"/>
        <v>0</v>
      </c>
      <c r="AD3316" s="80">
        <f t="shared" si="4739"/>
        <v>0</v>
      </c>
      <c r="AE3316" s="80">
        <f t="shared" si="4739"/>
        <v>0</v>
      </c>
      <c r="AF3316" s="80">
        <f t="shared" si="4739"/>
        <v>0</v>
      </c>
      <c r="AG3316" s="80">
        <f t="shared" si="4739"/>
        <v>0</v>
      </c>
      <c r="AH3316" s="80">
        <f t="shared" si="4739"/>
        <v>0</v>
      </c>
      <c r="AI3316" s="80">
        <f t="shared" si="4739"/>
        <v>0</v>
      </c>
      <c r="AJ3316" s="80">
        <f t="shared" si="4739"/>
        <v>0</v>
      </c>
      <c r="AK3316" s="80">
        <f t="shared" si="4739"/>
        <v>0</v>
      </c>
      <c r="AL3316" s="80">
        <f t="shared" si="4739"/>
        <v>0</v>
      </c>
      <c r="AM3316" s="80">
        <f t="shared" si="4739"/>
        <v>0</v>
      </c>
      <c r="AN3316" s="80">
        <f t="shared" si="4739"/>
        <v>0</v>
      </c>
      <c r="AO3316" s="80">
        <f t="shared" si="4739"/>
        <v>0</v>
      </c>
      <c r="AP3316" s="80">
        <f t="shared" si="4739"/>
        <v>0</v>
      </c>
      <c r="AQ3316" s="80">
        <f t="shared" si="4739"/>
        <v>0</v>
      </c>
      <c r="AR3316" s="80">
        <f t="shared" si="4739"/>
        <v>0</v>
      </c>
      <c r="AS3316" s="80">
        <f t="shared" si="4739"/>
        <v>0</v>
      </c>
      <c r="AT3316" s="80">
        <f t="shared" si="4739"/>
        <v>0</v>
      </c>
      <c r="AU3316" s="80">
        <f t="shared" si="4739"/>
        <v>0</v>
      </c>
      <c r="AV3316" s="80">
        <f t="shared" si="4739"/>
        <v>0</v>
      </c>
      <c r="AW3316" s="80">
        <f t="shared" si="4739"/>
        <v>0</v>
      </c>
      <c r="AX3316" s="80">
        <f t="shared" si="4739"/>
        <v>0</v>
      </c>
      <c r="AY3316" s="80">
        <f t="shared" si="4739"/>
        <v>0</v>
      </c>
      <c r="AZ3316" s="80">
        <f t="shared" si="4739"/>
        <v>0</v>
      </c>
      <c r="BA3316" s="80">
        <f t="shared" si="4739"/>
        <v>0</v>
      </c>
      <c r="BB3316" s="80">
        <f t="shared" si="4739"/>
        <v>0</v>
      </c>
      <c r="BC3316" s="80">
        <f t="shared" si="4739"/>
        <v>0</v>
      </c>
      <c r="BD3316" s="80">
        <f t="shared" si="4739"/>
        <v>0</v>
      </c>
      <c r="BE3316" s="80">
        <f t="shared" si="4739"/>
        <v>0</v>
      </c>
      <c r="BF3316" s="80">
        <f t="shared" si="4739"/>
        <v>0</v>
      </c>
      <c r="BG3316" s="80">
        <f t="shared" si="4739"/>
        <v>0</v>
      </c>
      <c r="BH3316" s="80">
        <f t="shared" si="4739"/>
        <v>0</v>
      </c>
      <c r="BI3316" s="80">
        <f t="shared" si="4739"/>
        <v>0</v>
      </c>
      <c r="BJ3316" s="80">
        <f t="shared" si="4739"/>
        <v>0</v>
      </c>
      <c r="BK3316" s="80">
        <f t="shared" si="4739"/>
        <v>0</v>
      </c>
      <c r="BL3316" s="80">
        <f t="shared" si="4739"/>
        <v>0</v>
      </c>
      <c r="BM3316" s="80">
        <f t="shared" si="4739"/>
        <v>0</v>
      </c>
      <c r="BN3316" s="80">
        <f t="shared" si="4739"/>
        <v>0</v>
      </c>
      <c r="BO3316" s="80">
        <f t="shared" si="4739"/>
        <v>0</v>
      </c>
      <c r="BP3316" s="80">
        <f t="shared" si="4739"/>
        <v>0</v>
      </c>
      <c r="BQ3316" s="80">
        <f t="shared" si="4739"/>
        <v>0</v>
      </c>
      <c r="BR3316" s="80">
        <f t="shared" si="4739"/>
        <v>0</v>
      </c>
      <c r="BS3316" s="80">
        <f t="shared" si="4739"/>
        <v>0</v>
      </c>
      <c r="BT3316" s="80">
        <f t="shared" si="4739"/>
        <v>0</v>
      </c>
      <c r="BU3316" s="80">
        <f t="shared" si="4739"/>
        <v>0</v>
      </c>
      <c r="BV3316" s="80">
        <f t="shared" si="4739"/>
        <v>0</v>
      </c>
      <c r="BW3316" s="80">
        <f t="shared" si="4739"/>
        <v>0</v>
      </c>
      <c r="BX3316" s="80">
        <f t="shared" si="4739"/>
        <v>0</v>
      </c>
      <c r="BY3316" s="80">
        <f t="shared" si="4739"/>
        <v>0</v>
      </c>
      <c r="BZ3316" s="80">
        <f t="shared" si="4739"/>
        <v>0</v>
      </c>
      <c r="CA3316" s="80">
        <f t="shared" si="4739"/>
        <v>0</v>
      </c>
      <c r="CB3316" s="80">
        <f t="shared" si="4739"/>
        <v>0</v>
      </c>
      <c r="CC3316" s="80">
        <f t="shared" si="4739"/>
        <v>0</v>
      </c>
      <c r="CD3316" s="80">
        <f t="shared" si="4739"/>
        <v>0</v>
      </c>
      <c r="CE3316" s="80">
        <f t="shared" si="4739"/>
        <v>0</v>
      </c>
      <c r="CF3316" s="80">
        <f t="shared" ref="CF3316:CL3316" si="4740">+CF3300</f>
        <v>0</v>
      </c>
      <c r="CG3316" s="80">
        <f t="shared" si="4740"/>
        <v>0</v>
      </c>
      <c r="CH3316" s="80">
        <f t="shared" si="4740"/>
        <v>0</v>
      </c>
      <c r="CI3316" s="80">
        <f t="shared" si="4740"/>
        <v>0</v>
      </c>
      <c r="CJ3316" s="80">
        <f t="shared" si="4740"/>
        <v>0</v>
      </c>
      <c r="CK3316" s="80">
        <f t="shared" si="4740"/>
        <v>0</v>
      </c>
      <c r="CL3316" s="80">
        <f t="shared" si="4740"/>
        <v>0</v>
      </c>
    </row>
    <row r="3317" spans="2:90" x14ac:dyDescent="0.4">
      <c r="B3317" s="132" t="str">
        <f t="shared" ref="B3317:B3323" si="4741">+B3301</f>
        <v>primary unit</v>
      </c>
      <c r="D3317" t="s">
        <v>1024</v>
      </c>
      <c r="E3317" s="8" t="str">
        <f t="shared" si="4657"/>
        <v>3317 TAXDTA-IS</v>
      </c>
      <c r="G3317" t="s">
        <v>332</v>
      </c>
      <c r="K3317" s="1"/>
      <c r="L3317" s="1"/>
      <c r="M3317" s="1"/>
      <c r="N3317" s="1"/>
      <c r="O3317" s="1"/>
      <c r="P3317" s="1"/>
      <c r="R3317" s="24"/>
      <c r="S3317" s="80">
        <f t="shared" ref="S3317:CD3321" si="4742">+S3301</f>
        <v>0</v>
      </c>
      <c r="T3317" s="80">
        <f t="shared" si="4742"/>
        <v>0</v>
      </c>
      <c r="U3317" s="80">
        <f t="shared" si="4742"/>
        <v>0</v>
      </c>
      <c r="V3317" s="80">
        <f t="shared" si="4742"/>
        <v>0</v>
      </c>
      <c r="W3317" s="80">
        <f t="shared" si="4742"/>
        <v>0</v>
      </c>
      <c r="X3317" s="80">
        <f t="shared" si="4742"/>
        <v>0</v>
      </c>
      <c r="Y3317" s="80">
        <f t="shared" si="4742"/>
        <v>0</v>
      </c>
      <c r="Z3317" s="80">
        <f t="shared" si="4742"/>
        <v>0</v>
      </c>
      <c r="AA3317" s="80">
        <f t="shared" si="4742"/>
        <v>0</v>
      </c>
      <c r="AB3317" s="80">
        <f t="shared" si="4742"/>
        <v>0</v>
      </c>
      <c r="AC3317" s="80">
        <f t="shared" si="4742"/>
        <v>0</v>
      </c>
      <c r="AD3317" s="80">
        <f t="shared" si="4742"/>
        <v>0</v>
      </c>
      <c r="AE3317" s="80">
        <f t="shared" si="4742"/>
        <v>0</v>
      </c>
      <c r="AF3317" s="80">
        <f t="shared" si="4742"/>
        <v>0</v>
      </c>
      <c r="AG3317" s="80">
        <f t="shared" si="4742"/>
        <v>0</v>
      </c>
      <c r="AH3317" s="80">
        <f t="shared" si="4742"/>
        <v>0</v>
      </c>
      <c r="AI3317" s="80">
        <f t="shared" si="4742"/>
        <v>0</v>
      </c>
      <c r="AJ3317" s="80">
        <f t="shared" si="4742"/>
        <v>0</v>
      </c>
      <c r="AK3317" s="80">
        <f t="shared" si="4742"/>
        <v>0</v>
      </c>
      <c r="AL3317" s="80">
        <f t="shared" si="4742"/>
        <v>0</v>
      </c>
      <c r="AM3317" s="80">
        <f t="shared" si="4742"/>
        <v>0</v>
      </c>
      <c r="AN3317" s="80">
        <f t="shared" si="4742"/>
        <v>0</v>
      </c>
      <c r="AO3317" s="80">
        <f t="shared" si="4742"/>
        <v>0</v>
      </c>
      <c r="AP3317" s="80">
        <f t="shared" si="4742"/>
        <v>0</v>
      </c>
      <c r="AQ3317" s="80">
        <f t="shared" si="4742"/>
        <v>0</v>
      </c>
      <c r="AR3317" s="80">
        <f t="shared" si="4742"/>
        <v>0</v>
      </c>
      <c r="AS3317" s="80">
        <f t="shared" si="4742"/>
        <v>0</v>
      </c>
      <c r="AT3317" s="80">
        <f t="shared" si="4742"/>
        <v>0</v>
      </c>
      <c r="AU3317" s="80">
        <f t="shared" si="4742"/>
        <v>0</v>
      </c>
      <c r="AV3317" s="80">
        <f t="shared" si="4742"/>
        <v>0</v>
      </c>
      <c r="AW3317" s="80">
        <f t="shared" si="4742"/>
        <v>0</v>
      </c>
      <c r="AX3317" s="80">
        <f t="shared" si="4742"/>
        <v>0</v>
      </c>
      <c r="AY3317" s="80">
        <f t="shared" si="4742"/>
        <v>0</v>
      </c>
      <c r="AZ3317" s="80">
        <f t="shared" si="4742"/>
        <v>0</v>
      </c>
      <c r="BA3317" s="80">
        <f t="shared" si="4742"/>
        <v>0</v>
      </c>
      <c r="BB3317" s="80">
        <f t="shared" si="4742"/>
        <v>0</v>
      </c>
      <c r="BC3317" s="80">
        <f t="shared" si="4742"/>
        <v>0</v>
      </c>
      <c r="BD3317" s="80">
        <f t="shared" si="4742"/>
        <v>0</v>
      </c>
      <c r="BE3317" s="80">
        <f t="shared" si="4742"/>
        <v>0</v>
      </c>
      <c r="BF3317" s="80">
        <f t="shared" si="4742"/>
        <v>0</v>
      </c>
      <c r="BG3317" s="80">
        <f t="shared" si="4742"/>
        <v>0</v>
      </c>
      <c r="BH3317" s="80">
        <f t="shared" si="4742"/>
        <v>0</v>
      </c>
      <c r="BI3317" s="80">
        <f t="shared" si="4742"/>
        <v>0</v>
      </c>
      <c r="BJ3317" s="80">
        <f t="shared" si="4742"/>
        <v>0</v>
      </c>
      <c r="BK3317" s="80">
        <f t="shared" si="4742"/>
        <v>0</v>
      </c>
      <c r="BL3317" s="80">
        <f t="shared" si="4742"/>
        <v>0</v>
      </c>
      <c r="BM3317" s="80">
        <f t="shared" si="4742"/>
        <v>0</v>
      </c>
      <c r="BN3317" s="80">
        <f t="shared" si="4742"/>
        <v>0</v>
      </c>
      <c r="BO3317" s="80">
        <f t="shared" si="4742"/>
        <v>0</v>
      </c>
      <c r="BP3317" s="80">
        <f t="shared" si="4742"/>
        <v>0</v>
      </c>
      <c r="BQ3317" s="80">
        <f t="shared" si="4742"/>
        <v>0</v>
      </c>
      <c r="BR3317" s="80">
        <f t="shared" si="4742"/>
        <v>0</v>
      </c>
      <c r="BS3317" s="80">
        <f t="shared" si="4742"/>
        <v>0</v>
      </c>
      <c r="BT3317" s="80">
        <f t="shared" si="4742"/>
        <v>0</v>
      </c>
      <c r="BU3317" s="80">
        <f t="shared" si="4742"/>
        <v>0</v>
      </c>
      <c r="BV3317" s="80">
        <f t="shared" si="4742"/>
        <v>0</v>
      </c>
      <c r="BW3317" s="80">
        <f t="shared" si="4742"/>
        <v>0</v>
      </c>
      <c r="BX3317" s="80">
        <f t="shared" si="4742"/>
        <v>0</v>
      </c>
      <c r="BY3317" s="80">
        <f t="shared" si="4742"/>
        <v>0</v>
      </c>
      <c r="BZ3317" s="80">
        <f t="shared" si="4742"/>
        <v>0</v>
      </c>
      <c r="CA3317" s="80">
        <f t="shared" si="4742"/>
        <v>0</v>
      </c>
      <c r="CB3317" s="80">
        <f t="shared" si="4742"/>
        <v>0</v>
      </c>
      <c r="CC3317" s="80">
        <f t="shared" si="4742"/>
        <v>0</v>
      </c>
      <c r="CD3317" s="80">
        <f t="shared" si="4742"/>
        <v>0</v>
      </c>
      <c r="CE3317" s="80">
        <f t="shared" ref="CE3317:CL3320" si="4743">+CE3301</f>
        <v>0</v>
      </c>
      <c r="CF3317" s="80">
        <f t="shared" si="4743"/>
        <v>0</v>
      </c>
      <c r="CG3317" s="80">
        <f t="shared" si="4743"/>
        <v>0</v>
      </c>
      <c r="CH3317" s="80">
        <f t="shared" si="4743"/>
        <v>0</v>
      </c>
      <c r="CI3317" s="80">
        <f t="shared" si="4743"/>
        <v>0</v>
      </c>
      <c r="CJ3317" s="80">
        <f t="shared" si="4743"/>
        <v>0</v>
      </c>
      <c r="CK3317" s="80">
        <f t="shared" si="4743"/>
        <v>0</v>
      </c>
      <c r="CL3317" s="80">
        <f t="shared" si="4743"/>
        <v>0</v>
      </c>
    </row>
    <row r="3318" spans="2:90" x14ac:dyDescent="0.4">
      <c r="B3318" s="132" t="str">
        <f t="shared" si="4741"/>
        <v>Primary revenue driver</v>
      </c>
      <c r="D3318" t="s">
        <v>1024</v>
      </c>
      <c r="E3318" s="8" t="str">
        <f t="shared" si="4657"/>
        <v>3318 TAXDTA-IS</v>
      </c>
      <c r="G3318" t="s">
        <v>332</v>
      </c>
      <c r="K3318" s="1"/>
      <c r="L3318" s="1"/>
      <c r="M3318" s="1"/>
      <c r="N3318" s="1"/>
      <c r="O3318" s="1"/>
      <c r="P3318" s="1"/>
      <c r="R3318" s="24"/>
      <c r="S3318" s="80" t="str">
        <f t="shared" ref="S3318" si="4744">+S3302</f>
        <v>S$12</v>
      </c>
      <c r="T3318" s="80" t="str">
        <f t="shared" si="4742"/>
        <v>T$12</v>
      </c>
      <c r="U3318" s="80" t="str">
        <f t="shared" si="4742"/>
        <v>U$12</v>
      </c>
      <c r="V3318" s="80" t="str">
        <f t="shared" si="4742"/>
        <v>V$12</v>
      </c>
      <c r="W3318" s="80" t="str">
        <f t="shared" si="4742"/>
        <v>W$12</v>
      </c>
      <c r="X3318" s="80" t="str">
        <f t="shared" si="4742"/>
        <v>X$12</v>
      </c>
      <c r="Y3318" s="80" t="str">
        <f t="shared" si="4742"/>
        <v>Y$12</v>
      </c>
      <c r="Z3318" s="80" t="str">
        <f t="shared" si="4742"/>
        <v>Z$12</v>
      </c>
      <c r="AA3318" s="80" t="str">
        <f t="shared" si="4742"/>
        <v>AA$12</v>
      </c>
      <c r="AB3318" s="80" t="str">
        <f t="shared" si="4742"/>
        <v>AB$12</v>
      </c>
      <c r="AC3318" s="80" t="str">
        <f t="shared" si="4742"/>
        <v>AC$12</v>
      </c>
      <c r="AD3318" s="80" t="str">
        <f t="shared" si="4742"/>
        <v>AD$12</v>
      </c>
      <c r="AE3318" s="80" t="str">
        <f t="shared" si="4742"/>
        <v>AE$12</v>
      </c>
      <c r="AF3318" s="80" t="str">
        <f t="shared" si="4742"/>
        <v>AF$12</v>
      </c>
      <c r="AG3318" s="80" t="str">
        <f t="shared" si="4742"/>
        <v>AG$12</v>
      </c>
      <c r="AH3318" s="80" t="str">
        <f t="shared" si="4742"/>
        <v>AH$12</v>
      </c>
      <c r="AI3318" s="80" t="str">
        <f t="shared" si="4742"/>
        <v>AI$12</v>
      </c>
      <c r="AJ3318" s="80" t="str">
        <f t="shared" si="4742"/>
        <v>AJ$12</v>
      </c>
      <c r="AK3318" s="80" t="str">
        <f t="shared" si="4742"/>
        <v>AK$12</v>
      </c>
      <c r="AL3318" s="80" t="str">
        <f t="shared" si="4742"/>
        <v>AL$12</v>
      </c>
      <c r="AM3318" s="80" t="str">
        <f t="shared" si="4742"/>
        <v>AM$12</v>
      </c>
      <c r="AN3318" s="80" t="str">
        <f t="shared" si="4742"/>
        <v>AN$12</v>
      </c>
      <c r="AO3318" s="80" t="str">
        <f t="shared" si="4742"/>
        <v>AO$12</v>
      </c>
      <c r="AP3318" s="80" t="str">
        <f t="shared" si="4742"/>
        <v>AP$12</v>
      </c>
      <c r="AQ3318" s="80" t="str">
        <f t="shared" si="4742"/>
        <v>AQ$12</v>
      </c>
      <c r="AR3318" s="80" t="str">
        <f t="shared" si="4742"/>
        <v>AR$12</v>
      </c>
      <c r="AS3318" s="80" t="str">
        <f t="shared" si="4742"/>
        <v>AS$12</v>
      </c>
      <c r="AT3318" s="80" t="str">
        <f t="shared" si="4742"/>
        <v>AT$12</v>
      </c>
      <c r="AU3318" s="80" t="str">
        <f t="shared" si="4742"/>
        <v>AU$12</v>
      </c>
      <c r="AV3318" s="80" t="str">
        <f t="shared" si="4742"/>
        <v>AV$12</v>
      </c>
      <c r="AW3318" s="80" t="str">
        <f t="shared" si="4742"/>
        <v>AW$12</v>
      </c>
      <c r="AX3318" s="80" t="str">
        <f t="shared" si="4742"/>
        <v>AX$12</v>
      </c>
      <c r="AY3318" s="80" t="str">
        <f t="shared" si="4742"/>
        <v>AY$12</v>
      </c>
      <c r="AZ3318" s="80" t="str">
        <f t="shared" si="4742"/>
        <v>AZ$12</v>
      </c>
      <c r="BA3318" s="80" t="str">
        <f t="shared" si="4742"/>
        <v>BA$12</v>
      </c>
      <c r="BB3318" s="80" t="str">
        <f t="shared" si="4742"/>
        <v>BB$12</v>
      </c>
      <c r="BC3318" s="80" t="str">
        <f t="shared" si="4742"/>
        <v>BC$12</v>
      </c>
      <c r="BD3318" s="80" t="str">
        <f t="shared" si="4742"/>
        <v>BD$12</v>
      </c>
      <c r="BE3318" s="80" t="str">
        <f t="shared" si="4742"/>
        <v>BE$12</v>
      </c>
      <c r="BF3318" s="80" t="str">
        <f t="shared" si="4742"/>
        <v>BF$12</v>
      </c>
      <c r="BG3318" s="80" t="str">
        <f t="shared" si="4742"/>
        <v>BG$12</v>
      </c>
      <c r="BH3318" s="80" t="str">
        <f t="shared" si="4742"/>
        <v>BH$12</v>
      </c>
      <c r="BI3318" s="80" t="str">
        <f t="shared" si="4742"/>
        <v>BI$12</v>
      </c>
      <c r="BJ3318" s="80" t="str">
        <f t="shared" si="4742"/>
        <v>BJ$12</v>
      </c>
      <c r="BK3318" s="80" t="str">
        <f t="shared" si="4742"/>
        <v>BK$12</v>
      </c>
      <c r="BL3318" s="80" t="str">
        <f t="shared" si="4742"/>
        <v>BL$12</v>
      </c>
      <c r="BM3318" s="80" t="str">
        <f t="shared" si="4742"/>
        <v>BM$12</v>
      </c>
      <c r="BN3318" s="80" t="str">
        <f t="shared" si="4742"/>
        <v>BN$12</v>
      </c>
      <c r="BO3318" s="80" t="str">
        <f t="shared" si="4742"/>
        <v>BO$12</v>
      </c>
      <c r="BP3318" s="80" t="str">
        <f t="shared" si="4742"/>
        <v>BP$12</v>
      </c>
      <c r="BQ3318" s="80" t="str">
        <f t="shared" si="4742"/>
        <v>BQ$12</v>
      </c>
      <c r="BR3318" s="80" t="str">
        <f t="shared" si="4742"/>
        <v>BR$12</v>
      </c>
      <c r="BS3318" s="80" t="str">
        <f t="shared" si="4742"/>
        <v>BS$12</v>
      </c>
      <c r="BT3318" s="80" t="str">
        <f t="shared" si="4742"/>
        <v>BT$12</v>
      </c>
      <c r="BU3318" s="80" t="str">
        <f t="shared" si="4742"/>
        <v>BU$12</v>
      </c>
      <c r="BV3318" s="80" t="str">
        <f t="shared" si="4742"/>
        <v>BV$12</v>
      </c>
      <c r="BW3318" s="80" t="str">
        <f t="shared" si="4742"/>
        <v>BW$12</v>
      </c>
      <c r="BX3318" s="80" t="str">
        <f t="shared" si="4742"/>
        <v>BX$12</v>
      </c>
      <c r="BY3318" s="80" t="str">
        <f t="shared" si="4742"/>
        <v>BY$12</v>
      </c>
      <c r="BZ3318" s="80" t="str">
        <f t="shared" si="4742"/>
        <v>BZ$12</v>
      </c>
      <c r="CA3318" s="80" t="str">
        <f t="shared" si="4742"/>
        <v>CA$12</v>
      </c>
      <c r="CB3318" s="80" t="str">
        <f t="shared" si="4742"/>
        <v>CB$12</v>
      </c>
      <c r="CC3318" s="80" t="str">
        <f t="shared" si="4742"/>
        <v>CC$12</v>
      </c>
      <c r="CD3318" s="80" t="str">
        <f t="shared" si="4742"/>
        <v>CD$12</v>
      </c>
      <c r="CE3318" s="80" t="str">
        <f t="shared" si="4743"/>
        <v>CE$12</v>
      </c>
      <c r="CF3318" s="80" t="str">
        <f t="shared" si="4743"/>
        <v>CF$12</v>
      </c>
      <c r="CG3318" s="80" t="str">
        <f t="shared" si="4743"/>
        <v>CG$12</v>
      </c>
      <c r="CH3318" s="80" t="str">
        <f t="shared" si="4743"/>
        <v>CH$12</v>
      </c>
      <c r="CI3318" s="80" t="str">
        <f t="shared" si="4743"/>
        <v>CI$12</v>
      </c>
      <c r="CJ3318" s="80" t="str">
        <f t="shared" si="4743"/>
        <v>CJ$12</v>
      </c>
      <c r="CK3318" s="80" t="str">
        <f t="shared" si="4743"/>
        <v>CK$12</v>
      </c>
      <c r="CL3318" s="80" t="str">
        <f t="shared" si="4743"/>
        <v>CL$12</v>
      </c>
    </row>
    <row r="3319" spans="2:90" x14ac:dyDescent="0.4">
      <c r="B3319" s="132" t="str">
        <f t="shared" si="4741"/>
        <v>Primary volume driver</v>
      </c>
      <c r="D3319" t="s">
        <v>1024</v>
      </c>
      <c r="E3319" s="8" t="str">
        <f t="shared" si="4657"/>
        <v>3319 TAXDTA-IS</v>
      </c>
      <c r="G3319" t="s">
        <v>332</v>
      </c>
      <c r="H3319" s="56"/>
      <c r="I3319" s="79"/>
      <c r="K3319" s="1"/>
      <c r="L3319" s="1"/>
      <c r="M3319" s="1"/>
      <c r="N3319" s="1"/>
      <c r="O3319" s="1"/>
      <c r="P3319" s="1"/>
      <c r="R3319" s="15"/>
      <c r="S3319" s="80" t="str">
        <f t="shared" ref="S3319" si="4745">+S3303</f>
        <v>S$13</v>
      </c>
      <c r="T3319" s="80" t="str">
        <f t="shared" si="4742"/>
        <v>T$13</v>
      </c>
      <c r="U3319" s="80" t="str">
        <f t="shared" si="4742"/>
        <v>U$13</v>
      </c>
      <c r="V3319" s="80" t="str">
        <f t="shared" si="4742"/>
        <v>V$13</v>
      </c>
      <c r="W3319" s="80" t="str">
        <f t="shared" si="4742"/>
        <v>W$13</v>
      </c>
      <c r="X3319" s="80" t="str">
        <f t="shared" si="4742"/>
        <v>X$13</v>
      </c>
      <c r="Y3319" s="80" t="str">
        <f t="shared" si="4742"/>
        <v>Y$13</v>
      </c>
      <c r="Z3319" s="80" t="str">
        <f t="shared" si="4742"/>
        <v>Z$13</v>
      </c>
      <c r="AA3319" s="80" t="str">
        <f t="shared" si="4742"/>
        <v>AA$13</v>
      </c>
      <c r="AB3319" s="80" t="str">
        <f t="shared" si="4742"/>
        <v>AB$13</v>
      </c>
      <c r="AC3319" s="80" t="str">
        <f t="shared" si="4742"/>
        <v>AC$13</v>
      </c>
      <c r="AD3319" s="80" t="str">
        <f t="shared" si="4742"/>
        <v>AD$13</v>
      </c>
      <c r="AE3319" s="80" t="str">
        <f t="shared" si="4742"/>
        <v>AE$13</v>
      </c>
      <c r="AF3319" s="80" t="str">
        <f t="shared" si="4742"/>
        <v>AF$13</v>
      </c>
      <c r="AG3319" s="80" t="str">
        <f t="shared" si="4742"/>
        <v>AG$13</v>
      </c>
      <c r="AH3319" s="80" t="str">
        <f t="shared" si="4742"/>
        <v>AH$13</v>
      </c>
      <c r="AI3319" s="80" t="str">
        <f t="shared" si="4742"/>
        <v>AI$13</v>
      </c>
      <c r="AJ3319" s="80" t="str">
        <f t="shared" si="4742"/>
        <v>AJ$13</v>
      </c>
      <c r="AK3319" s="80" t="str">
        <f t="shared" si="4742"/>
        <v>AK$13</v>
      </c>
      <c r="AL3319" s="80" t="str">
        <f t="shared" si="4742"/>
        <v>AL$13</v>
      </c>
      <c r="AM3319" s="80" t="str">
        <f t="shared" si="4742"/>
        <v>AM$13</v>
      </c>
      <c r="AN3319" s="80" t="str">
        <f t="shared" si="4742"/>
        <v>AN$13</v>
      </c>
      <c r="AO3319" s="80" t="str">
        <f t="shared" si="4742"/>
        <v>AO$13</v>
      </c>
      <c r="AP3319" s="80" t="str">
        <f t="shared" si="4742"/>
        <v>AP$13</v>
      </c>
      <c r="AQ3319" s="80" t="str">
        <f t="shared" si="4742"/>
        <v>AQ$13</v>
      </c>
      <c r="AR3319" s="80" t="str">
        <f t="shared" si="4742"/>
        <v>AR$13</v>
      </c>
      <c r="AS3319" s="80" t="str">
        <f t="shared" si="4742"/>
        <v>AS$13</v>
      </c>
      <c r="AT3319" s="80" t="str">
        <f t="shared" si="4742"/>
        <v>AT$13</v>
      </c>
      <c r="AU3319" s="80" t="str">
        <f t="shared" si="4742"/>
        <v>AU$13</v>
      </c>
      <c r="AV3319" s="80" t="str">
        <f t="shared" si="4742"/>
        <v>AV$13</v>
      </c>
      <c r="AW3319" s="80" t="str">
        <f t="shared" si="4742"/>
        <v>AW$13</v>
      </c>
      <c r="AX3319" s="80" t="str">
        <f t="shared" si="4742"/>
        <v>AX$13</v>
      </c>
      <c r="AY3319" s="80" t="str">
        <f t="shared" si="4742"/>
        <v>AY$13</v>
      </c>
      <c r="AZ3319" s="80" t="str">
        <f t="shared" si="4742"/>
        <v>AZ$13</v>
      </c>
      <c r="BA3319" s="80" t="str">
        <f t="shared" si="4742"/>
        <v>BA$13</v>
      </c>
      <c r="BB3319" s="80" t="str">
        <f t="shared" si="4742"/>
        <v>BB$13</v>
      </c>
      <c r="BC3319" s="80" t="str">
        <f t="shared" si="4742"/>
        <v>BC$13</v>
      </c>
      <c r="BD3319" s="80" t="str">
        <f t="shared" si="4742"/>
        <v>BD$13</v>
      </c>
      <c r="BE3319" s="80" t="str">
        <f t="shared" si="4742"/>
        <v>BE$13</v>
      </c>
      <c r="BF3319" s="80" t="str">
        <f t="shared" si="4742"/>
        <v>BF$13</v>
      </c>
      <c r="BG3319" s="80" t="str">
        <f t="shared" si="4742"/>
        <v>BG$13</v>
      </c>
      <c r="BH3319" s="80" t="str">
        <f t="shared" si="4742"/>
        <v>BH$13</v>
      </c>
      <c r="BI3319" s="80" t="str">
        <f t="shared" si="4742"/>
        <v>BI$13</v>
      </c>
      <c r="BJ3319" s="80" t="str">
        <f t="shared" si="4742"/>
        <v>BJ$13</v>
      </c>
      <c r="BK3319" s="80" t="str">
        <f t="shared" si="4742"/>
        <v>BK$13</v>
      </c>
      <c r="BL3319" s="80" t="str">
        <f t="shared" si="4742"/>
        <v>BL$13</v>
      </c>
      <c r="BM3319" s="80" t="str">
        <f t="shared" si="4742"/>
        <v>BM$13</v>
      </c>
      <c r="BN3319" s="80" t="str">
        <f t="shared" si="4742"/>
        <v>BN$13</v>
      </c>
      <c r="BO3319" s="80" t="str">
        <f t="shared" si="4742"/>
        <v>BO$13</v>
      </c>
      <c r="BP3319" s="80" t="str">
        <f t="shared" si="4742"/>
        <v>BP$13</v>
      </c>
      <c r="BQ3319" s="80" t="str">
        <f t="shared" si="4742"/>
        <v>BQ$13</v>
      </c>
      <c r="BR3319" s="80" t="str">
        <f t="shared" si="4742"/>
        <v>BR$13</v>
      </c>
      <c r="BS3319" s="80" t="str">
        <f t="shared" si="4742"/>
        <v>BS$13</v>
      </c>
      <c r="BT3319" s="80" t="str">
        <f t="shared" si="4742"/>
        <v>BT$13</v>
      </c>
      <c r="BU3319" s="80" t="str">
        <f t="shared" si="4742"/>
        <v>BU$13</v>
      </c>
      <c r="BV3319" s="80" t="str">
        <f t="shared" si="4742"/>
        <v>BV$13</v>
      </c>
      <c r="BW3319" s="80" t="str">
        <f t="shared" si="4742"/>
        <v>BW$13</v>
      </c>
      <c r="BX3319" s="80" t="str">
        <f t="shared" si="4742"/>
        <v>BX$13</v>
      </c>
      <c r="BY3319" s="80" t="str">
        <f t="shared" si="4742"/>
        <v>BY$13</v>
      </c>
      <c r="BZ3319" s="80" t="str">
        <f t="shared" si="4742"/>
        <v>BZ$13</v>
      </c>
      <c r="CA3319" s="80" t="str">
        <f t="shared" si="4742"/>
        <v>CA$13</v>
      </c>
      <c r="CB3319" s="80" t="str">
        <f t="shared" si="4742"/>
        <v>CB$13</v>
      </c>
      <c r="CC3319" s="80" t="str">
        <f t="shared" si="4742"/>
        <v>CC$13</v>
      </c>
      <c r="CD3319" s="80" t="str">
        <f t="shared" si="4742"/>
        <v>CD$13</v>
      </c>
      <c r="CE3319" s="80" t="str">
        <f t="shared" si="4743"/>
        <v>CE$13</v>
      </c>
      <c r="CF3319" s="80" t="str">
        <f t="shared" si="4743"/>
        <v>CF$13</v>
      </c>
      <c r="CG3319" s="80" t="str">
        <f t="shared" si="4743"/>
        <v>CG$13</v>
      </c>
      <c r="CH3319" s="80" t="str">
        <f t="shared" si="4743"/>
        <v>CH$13</v>
      </c>
      <c r="CI3319" s="80" t="str">
        <f t="shared" si="4743"/>
        <v>CI$13</v>
      </c>
      <c r="CJ3319" s="80" t="str">
        <f t="shared" si="4743"/>
        <v>CJ$13</v>
      </c>
      <c r="CK3319" s="80" t="str">
        <f t="shared" si="4743"/>
        <v>CK$13</v>
      </c>
      <c r="CL3319" s="80" t="str">
        <f t="shared" si="4743"/>
        <v>CL$13</v>
      </c>
    </row>
    <row r="3320" spans="2:90" x14ac:dyDescent="0.4">
      <c r="B3320" s="132" t="str">
        <f t="shared" si="4741"/>
        <v>(Secondary label)</v>
      </c>
      <c r="D3320" t="s">
        <v>1024</v>
      </c>
      <c r="E3320" s="8" t="str">
        <f t="shared" si="4657"/>
        <v>3320 TAXDTA-IS</v>
      </c>
      <c r="G3320" t="s">
        <v>332</v>
      </c>
      <c r="H3320" s="12"/>
      <c r="I3320" s="60"/>
      <c r="J3320" s="79"/>
      <c r="K3320" s="79"/>
      <c r="L3320" s="79"/>
      <c r="M3320" s="79"/>
      <c r="N3320" s="79"/>
      <c r="O3320" s="79"/>
      <c r="P3320" s="79"/>
      <c r="R3320" s="15"/>
      <c r="S3320" s="80">
        <f t="shared" ref="S3320" si="4746">+S3304</f>
        <v>0</v>
      </c>
      <c r="T3320" s="80">
        <f t="shared" si="4742"/>
        <v>0</v>
      </c>
      <c r="U3320" s="80">
        <f t="shared" si="4742"/>
        <v>0</v>
      </c>
      <c r="V3320" s="80">
        <f t="shared" si="4742"/>
        <v>0</v>
      </c>
      <c r="W3320" s="80">
        <f t="shared" si="4742"/>
        <v>0</v>
      </c>
      <c r="X3320" s="80">
        <f t="shared" si="4742"/>
        <v>0</v>
      </c>
      <c r="Y3320" s="80">
        <f t="shared" si="4742"/>
        <v>0</v>
      </c>
      <c r="Z3320" s="80">
        <f t="shared" si="4742"/>
        <v>0</v>
      </c>
      <c r="AA3320" s="80">
        <f t="shared" si="4742"/>
        <v>0</v>
      </c>
      <c r="AB3320" s="80">
        <f t="shared" si="4742"/>
        <v>0</v>
      </c>
      <c r="AC3320" s="80">
        <f t="shared" si="4742"/>
        <v>0</v>
      </c>
      <c r="AD3320" s="80">
        <f t="shared" si="4742"/>
        <v>0</v>
      </c>
      <c r="AE3320" s="80">
        <f t="shared" si="4742"/>
        <v>0</v>
      </c>
      <c r="AF3320" s="80">
        <f t="shared" si="4742"/>
        <v>0</v>
      </c>
      <c r="AG3320" s="80">
        <f t="shared" si="4742"/>
        <v>0</v>
      </c>
      <c r="AH3320" s="80">
        <f t="shared" si="4742"/>
        <v>0</v>
      </c>
      <c r="AI3320" s="80">
        <f t="shared" si="4742"/>
        <v>0</v>
      </c>
      <c r="AJ3320" s="80">
        <f t="shared" si="4742"/>
        <v>0</v>
      </c>
      <c r="AK3320" s="80">
        <f t="shared" si="4742"/>
        <v>0</v>
      </c>
      <c r="AL3320" s="80">
        <f t="shared" si="4742"/>
        <v>0</v>
      </c>
      <c r="AM3320" s="80">
        <f t="shared" si="4742"/>
        <v>0</v>
      </c>
      <c r="AN3320" s="80">
        <f t="shared" si="4742"/>
        <v>0</v>
      </c>
      <c r="AO3320" s="80">
        <f t="shared" si="4742"/>
        <v>0</v>
      </c>
      <c r="AP3320" s="80">
        <f t="shared" si="4742"/>
        <v>0</v>
      </c>
      <c r="AQ3320" s="80">
        <f t="shared" si="4742"/>
        <v>0</v>
      </c>
      <c r="AR3320" s="80">
        <f t="shared" si="4742"/>
        <v>0</v>
      </c>
      <c r="AS3320" s="80">
        <f t="shared" si="4742"/>
        <v>0</v>
      </c>
      <c r="AT3320" s="80">
        <f t="shared" si="4742"/>
        <v>0</v>
      </c>
      <c r="AU3320" s="80">
        <f t="shared" si="4742"/>
        <v>0</v>
      </c>
      <c r="AV3320" s="80">
        <f t="shared" si="4742"/>
        <v>0</v>
      </c>
      <c r="AW3320" s="80">
        <f t="shared" si="4742"/>
        <v>0</v>
      </c>
      <c r="AX3320" s="80">
        <f t="shared" si="4742"/>
        <v>0</v>
      </c>
      <c r="AY3320" s="80">
        <f t="shared" si="4742"/>
        <v>0</v>
      </c>
      <c r="AZ3320" s="80">
        <f t="shared" si="4742"/>
        <v>0</v>
      </c>
      <c r="BA3320" s="80">
        <f t="shared" si="4742"/>
        <v>0</v>
      </c>
      <c r="BB3320" s="80">
        <f t="shared" si="4742"/>
        <v>0</v>
      </c>
      <c r="BC3320" s="80">
        <f t="shared" si="4742"/>
        <v>0</v>
      </c>
      <c r="BD3320" s="80">
        <f t="shared" si="4742"/>
        <v>0</v>
      </c>
      <c r="BE3320" s="80">
        <f t="shared" si="4742"/>
        <v>0</v>
      </c>
      <c r="BF3320" s="80">
        <f t="shared" si="4742"/>
        <v>0</v>
      </c>
      <c r="BG3320" s="80">
        <f t="shared" si="4742"/>
        <v>0</v>
      </c>
      <c r="BH3320" s="80">
        <f t="shared" si="4742"/>
        <v>0</v>
      </c>
      <c r="BI3320" s="80">
        <f t="shared" si="4742"/>
        <v>0</v>
      </c>
      <c r="BJ3320" s="80">
        <f t="shared" si="4742"/>
        <v>0</v>
      </c>
      <c r="BK3320" s="80">
        <f t="shared" si="4742"/>
        <v>0</v>
      </c>
      <c r="BL3320" s="80">
        <f t="shared" si="4742"/>
        <v>0</v>
      </c>
      <c r="BM3320" s="80">
        <f t="shared" si="4742"/>
        <v>0</v>
      </c>
      <c r="BN3320" s="80">
        <f t="shared" si="4742"/>
        <v>0</v>
      </c>
      <c r="BO3320" s="80">
        <f t="shared" si="4742"/>
        <v>0</v>
      </c>
      <c r="BP3320" s="80">
        <f t="shared" si="4742"/>
        <v>0</v>
      </c>
      <c r="BQ3320" s="80">
        <f t="shared" si="4742"/>
        <v>0</v>
      </c>
      <c r="BR3320" s="80">
        <f t="shared" si="4742"/>
        <v>0</v>
      </c>
      <c r="BS3320" s="80">
        <f t="shared" si="4742"/>
        <v>0</v>
      </c>
      <c r="BT3320" s="80">
        <f t="shared" si="4742"/>
        <v>0</v>
      </c>
      <c r="BU3320" s="80">
        <f t="shared" si="4742"/>
        <v>0</v>
      </c>
      <c r="BV3320" s="80">
        <f t="shared" si="4742"/>
        <v>0</v>
      </c>
      <c r="BW3320" s="80">
        <f t="shared" si="4742"/>
        <v>0</v>
      </c>
      <c r="BX3320" s="80">
        <f t="shared" si="4742"/>
        <v>0</v>
      </c>
      <c r="BY3320" s="80">
        <f t="shared" si="4742"/>
        <v>0</v>
      </c>
      <c r="BZ3320" s="80">
        <f t="shared" si="4742"/>
        <v>0</v>
      </c>
      <c r="CA3320" s="80">
        <f t="shared" si="4742"/>
        <v>0</v>
      </c>
      <c r="CB3320" s="80">
        <f t="shared" si="4742"/>
        <v>0</v>
      </c>
      <c r="CC3320" s="80">
        <f t="shared" si="4742"/>
        <v>0</v>
      </c>
      <c r="CD3320" s="80">
        <f t="shared" si="4742"/>
        <v>0</v>
      </c>
      <c r="CE3320" s="80">
        <f t="shared" si="4743"/>
        <v>0</v>
      </c>
      <c r="CF3320" s="80">
        <f t="shared" si="4743"/>
        <v>0</v>
      </c>
      <c r="CG3320" s="80">
        <f t="shared" si="4743"/>
        <v>0</v>
      </c>
      <c r="CH3320" s="80">
        <f t="shared" si="4743"/>
        <v>0</v>
      </c>
      <c r="CI3320" s="80">
        <f t="shared" si="4743"/>
        <v>0</v>
      </c>
      <c r="CJ3320" s="80">
        <f t="shared" si="4743"/>
        <v>0</v>
      </c>
      <c r="CK3320" s="80">
        <f t="shared" si="4743"/>
        <v>0</v>
      </c>
      <c r="CL3320" s="80">
        <f t="shared" si="4743"/>
        <v>0</v>
      </c>
    </row>
    <row r="3321" spans="2:90" x14ac:dyDescent="0.4">
      <c r="B3321" s="132" t="str">
        <f t="shared" si="4741"/>
        <v xml:space="preserve">secondary unit </v>
      </c>
      <c r="D3321" t="s">
        <v>1024</v>
      </c>
      <c r="E3321" s="8" t="str">
        <f t="shared" si="4657"/>
        <v>3321 TAXDTA-IS</v>
      </c>
      <c r="G3321" t="s">
        <v>332</v>
      </c>
      <c r="H3321" s="12"/>
      <c r="I3321" s="60"/>
      <c r="J3321" s="60"/>
      <c r="K3321" s="60"/>
      <c r="L3321" s="60"/>
      <c r="M3321" s="60"/>
      <c r="N3321" s="60"/>
      <c r="O3321" s="60"/>
      <c r="P3321" s="60"/>
      <c r="R3321" s="15"/>
      <c r="S3321" s="80">
        <f t="shared" ref="S3321" si="4747">+S3305</f>
        <v>0</v>
      </c>
      <c r="T3321" s="80">
        <f t="shared" si="4742"/>
        <v>0</v>
      </c>
      <c r="U3321" s="80">
        <f t="shared" si="4742"/>
        <v>0</v>
      </c>
      <c r="V3321" s="80">
        <f t="shared" ref="V3321:CG3321" si="4748">+V3305</f>
        <v>0</v>
      </c>
      <c r="W3321" s="80">
        <f t="shared" si="4748"/>
        <v>0</v>
      </c>
      <c r="X3321" s="80">
        <f t="shared" si="4748"/>
        <v>0</v>
      </c>
      <c r="Y3321" s="80">
        <f t="shared" si="4748"/>
        <v>0</v>
      </c>
      <c r="Z3321" s="80">
        <f t="shared" si="4748"/>
        <v>0</v>
      </c>
      <c r="AA3321" s="80">
        <f t="shared" si="4748"/>
        <v>0</v>
      </c>
      <c r="AB3321" s="80">
        <f t="shared" si="4748"/>
        <v>0</v>
      </c>
      <c r="AC3321" s="80">
        <f t="shared" si="4748"/>
        <v>0</v>
      </c>
      <c r="AD3321" s="80">
        <f t="shared" si="4748"/>
        <v>0</v>
      </c>
      <c r="AE3321" s="80">
        <f t="shared" si="4748"/>
        <v>0</v>
      </c>
      <c r="AF3321" s="80">
        <f t="shared" si="4748"/>
        <v>0</v>
      </c>
      <c r="AG3321" s="80">
        <f t="shared" si="4748"/>
        <v>0</v>
      </c>
      <c r="AH3321" s="80">
        <f t="shared" si="4748"/>
        <v>0</v>
      </c>
      <c r="AI3321" s="80">
        <f t="shared" si="4748"/>
        <v>0</v>
      </c>
      <c r="AJ3321" s="80">
        <f t="shared" si="4748"/>
        <v>0</v>
      </c>
      <c r="AK3321" s="80">
        <f t="shared" si="4748"/>
        <v>0</v>
      </c>
      <c r="AL3321" s="80">
        <f t="shared" si="4748"/>
        <v>0</v>
      </c>
      <c r="AM3321" s="80">
        <f t="shared" si="4748"/>
        <v>0</v>
      </c>
      <c r="AN3321" s="80">
        <f t="shared" si="4748"/>
        <v>0</v>
      </c>
      <c r="AO3321" s="80">
        <f t="shared" si="4748"/>
        <v>0</v>
      </c>
      <c r="AP3321" s="80">
        <f t="shared" si="4748"/>
        <v>0</v>
      </c>
      <c r="AQ3321" s="80">
        <f t="shared" si="4748"/>
        <v>0</v>
      </c>
      <c r="AR3321" s="80">
        <f t="shared" si="4748"/>
        <v>0</v>
      </c>
      <c r="AS3321" s="80">
        <f t="shared" si="4748"/>
        <v>0</v>
      </c>
      <c r="AT3321" s="80">
        <f t="shared" si="4748"/>
        <v>0</v>
      </c>
      <c r="AU3321" s="80">
        <f t="shared" si="4748"/>
        <v>0</v>
      </c>
      <c r="AV3321" s="80">
        <f t="shared" si="4748"/>
        <v>0</v>
      </c>
      <c r="AW3321" s="80">
        <f t="shared" si="4748"/>
        <v>0</v>
      </c>
      <c r="AX3321" s="80">
        <f t="shared" si="4748"/>
        <v>0</v>
      </c>
      <c r="AY3321" s="80">
        <f t="shared" si="4748"/>
        <v>0</v>
      </c>
      <c r="AZ3321" s="80">
        <f t="shared" si="4748"/>
        <v>0</v>
      </c>
      <c r="BA3321" s="80">
        <f t="shared" si="4748"/>
        <v>0</v>
      </c>
      <c r="BB3321" s="80">
        <f t="shared" si="4748"/>
        <v>0</v>
      </c>
      <c r="BC3321" s="80">
        <f t="shared" si="4748"/>
        <v>0</v>
      </c>
      <c r="BD3321" s="80">
        <f t="shared" si="4748"/>
        <v>0</v>
      </c>
      <c r="BE3321" s="80">
        <f t="shared" si="4748"/>
        <v>0</v>
      </c>
      <c r="BF3321" s="80">
        <f t="shared" si="4748"/>
        <v>0</v>
      </c>
      <c r="BG3321" s="80">
        <f t="shared" si="4748"/>
        <v>0</v>
      </c>
      <c r="BH3321" s="80">
        <f t="shared" si="4748"/>
        <v>0</v>
      </c>
      <c r="BI3321" s="80">
        <f t="shared" si="4748"/>
        <v>0</v>
      </c>
      <c r="BJ3321" s="80">
        <f t="shared" si="4748"/>
        <v>0</v>
      </c>
      <c r="BK3321" s="80">
        <f t="shared" si="4748"/>
        <v>0</v>
      </c>
      <c r="BL3321" s="80">
        <f t="shared" si="4748"/>
        <v>0</v>
      </c>
      <c r="BM3321" s="80">
        <f t="shared" si="4748"/>
        <v>0</v>
      </c>
      <c r="BN3321" s="80">
        <f t="shared" si="4748"/>
        <v>0</v>
      </c>
      <c r="BO3321" s="80">
        <f t="shared" si="4748"/>
        <v>0</v>
      </c>
      <c r="BP3321" s="80">
        <f t="shared" si="4748"/>
        <v>0</v>
      </c>
      <c r="BQ3321" s="80">
        <f t="shared" si="4748"/>
        <v>0</v>
      </c>
      <c r="BR3321" s="80">
        <f t="shared" si="4748"/>
        <v>0</v>
      </c>
      <c r="BS3321" s="80">
        <f t="shared" si="4748"/>
        <v>0</v>
      </c>
      <c r="BT3321" s="80">
        <f t="shared" si="4748"/>
        <v>0</v>
      </c>
      <c r="BU3321" s="80">
        <f t="shared" si="4748"/>
        <v>0</v>
      </c>
      <c r="BV3321" s="80">
        <f t="shared" si="4748"/>
        <v>0</v>
      </c>
      <c r="BW3321" s="80">
        <f t="shared" si="4748"/>
        <v>0</v>
      </c>
      <c r="BX3321" s="80">
        <f t="shared" si="4748"/>
        <v>0</v>
      </c>
      <c r="BY3321" s="80">
        <f t="shared" si="4748"/>
        <v>0</v>
      </c>
      <c r="BZ3321" s="80">
        <f t="shared" si="4748"/>
        <v>0</v>
      </c>
      <c r="CA3321" s="80">
        <f t="shared" si="4748"/>
        <v>0</v>
      </c>
      <c r="CB3321" s="80">
        <f t="shared" si="4748"/>
        <v>0</v>
      </c>
      <c r="CC3321" s="80">
        <f t="shared" si="4748"/>
        <v>0</v>
      </c>
      <c r="CD3321" s="80">
        <f t="shared" si="4748"/>
        <v>0</v>
      </c>
      <c r="CE3321" s="80">
        <f t="shared" si="4748"/>
        <v>0</v>
      </c>
      <c r="CF3321" s="80">
        <f t="shared" si="4748"/>
        <v>0</v>
      </c>
      <c r="CG3321" s="80">
        <f t="shared" si="4748"/>
        <v>0</v>
      </c>
      <c r="CH3321" s="80">
        <f t="shared" ref="CH3321:CL3321" si="4749">+CH3305</f>
        <v>0</v>
      </c>
      <c r="CI3321" s="80">
        <f t="shared" si="4749"/>
        <v>0</v>
      </c>
      <c r="CJ3321" s="80">
        <f t="shared" si="4749"/>
        <v>0</v>
      </c>
      <c r="CK3321" s="80">
        <f t="shared" si="4749"/>
        <v>0</v>
      </c>
      <c r="CL3321" s="80">
        <f t="shared" si="4749"/>
        <v>0</v>
      </c>
    </row>
    <row r="3322" spans="2:90" x14ac:dyDescent="0.4">
      <c r="B3322" s="132" t="str">
        <f t="shared" si="4741"/>
        <v>Secondary revenue driver</v>
      </c>
      <c r="D3322" t="s">
        <v>1024</v>
      </c>
      <c r="E3322" s="8" t="str">
        <f t="shared" si="4657"/>
        <v>3322 TAXDTA-IS</v>
      </c>
      <c r="G3322" t="s">
        <v>332</v>
      </c>
      <c r="H3322" s="12"/>
      <c r="I3322" s="60"/>
      <c r="J3322" s="60"/>
      <c r="K3322" s="60"/>
      <c r="L3322" s="60"/>
      <c r="M3322" s="60"/>
      <c r="N3322" s="60"/>
      <c r="O3322" s="60"/>
      <c r="P3322" s="60"/>
      <c r="R3322" s="15"/>
      <c r="S3322" s="80" t="str">
        <f t="shared" ref="S3322:CD3322" si="4750">+S3306</f>
        <v>S$14</v>
      </c>
      <c r="T3322" s="80" t="str">
        <f t="shared" si="4750"/>
        <v>T$14</v>
      </c>
      <c r="U3322" s="80" t="str">
        <f t="shared" si="4750"/>
        <v>U$14</v>
      </c>
      <c r="V3322" s="80" t="str">
        <f t="shared" si="4750"/>
        <v>V$14</v>
      </c>
      <c r="W3322" s="80" t="str">
        <f t="shared" si="4750"/>
        <v>W$14</v>
      </c>
      <c r="X3322" s="80" t="str">
        <f t="shared" si="4750"/>
        <v>X$14</v>
      </c>
      <c r="Y3322" s="80" t="str">
        <f t="shared" si="4750"/>
        <v>Y$14</v>
      </c>
      <c r="Z3322" s="80" t="str">
        <f t="shared" si="4750"/>
        <v>Z$14</v>
      </c>
      <c r="AA3322" s="80" t="str">
        <f t="shared" si="4750"/>
        <v>AA$14</v>
      </c>
      <c r="AB3322" s="80" t="str">
        <f t="shared" si="4750"/>
        <v>AB$14</v>
      </c>
      <c r="AC3322" s="80" t="str">
        <f t="shared" si="4750"/>
        <v>AC$14</v>
      </c>
      <c r="AD3322" s="80" t="str">
        <f t="shared" si="4750"/>
        <v>AD$14</v>
      </c>
      <c r="AE3322" s="80" t="str">
        <f t="shared" si="4750"/>
        <v>AE$14</v>
      </c>
      <c r="AF3322" s="80" t="str">
        <f t="shared" si="4750"/>
        <v>AF$14</v>
      </c>
      <c r="AG3322" s="80" t="str">
        <f t="shared" si="4750"/>
        <v>AG$14</v>
      </c>
      <c r="AH3322" s="80" t="str">
        <f t="shared" si="4750"/>
        <v>AH$14</v>
      </c>
      <c r="AI3322" s="80" t="str">
        <f t="shared" si="4750"/>
        <v>AI$14</v>
      </c>
      <c r="AJ3322" s="80" t="str">
        <f t="shared" si="4750"/>
        <v>AJ$14</v>
      </c>
      <c r="AK3322" s="80" t="str">
        <f t="shared" si="4750"/>
        <v>AK$14</v>
      </c>
      <c r="AL3322" s="80" t="str">
        <f t="shared" si="4750"/>
        <v>AL$14</v>
      </c>
      <c r="AM3322" s="80" t="str">
        <f t="shared" si="4750"/>
        <v>AM$14</v>
      </c>
      <c r="AN3322" s="80" t="str">
        <f t="shared" si="4750"/>
        <v>AN$14</v>
      </c>
      <c r="AO3322" s="80" t="str">
        <f t="shared" si="4750"/>
        <v>AO$14</v>
      </c>
      <c r="AP3322" s="80" t="str">
        <f t="shared" si="4750"/>
        <v>AP$14</v>
      </c>
      <c r="AQ3322" s="80" t="str">
        <f t="shared" si="4750"/>
        <v>AQ$14</v>
      </c>
      <c r="AR3322" s="80" t="str">
        <f t="shared" si="4750"/>
        <v>AR$14</v>
      </c>
      <c r="AS3322" s="80" t="str">
        <f t="shared" si="4750"/>
        <v>AS$14</v>
      </c>
      <c r="AT3322" s="80" t="str">
        <f t="shared" si="4750"/>
        <v>AT$14</v>
      </c>
      <c r="AU3322" s="80" t="str">
        <f t="shared" si="4750"/>
        <v>AU$14</v>
      </c>
      <c r="AV3322" s="80" t="str">
        <f t="shared" si="4750"/>
        <v>AV$14</v>
      </c>
      <c r="AW3322" s="80" t="str">
        <f t="shared" si="4750"/>
        <v>AW$14</v>
      </c>
      <c r="AX3322" s="80" t="str">
        <f t="shared" si="4750"/>
        <v>AX$14</v>
      </c>
      <c r="AY3322" s="80" t="str">
        <f t="shared" si="4750"/>
        <v>AY$14</v>
      </c>
      <c r="AZ3322" s="80" t="str">
        <f t="shared" si="4750"/>
        <v>AZ$14</v>
      </c>
      <c r="BA3322" s="80" t="str">
        <f t="shared" si="4750"/>
        <v>BA$14</v>
      </c>
      <c r="BB3322" s="80" t="str">
        <f t="shared" si="4750"/>
        <v>BB$14</v>
      </c>
      <c r="BC3322" s="80" t="str">
        <f t="shared" si="4750"/>
        <v>BC$14</v>
      </c>
      <c r="BD3322" s="80" t="str">
        <f t="shared" si="4750"/>
        <v>BD$14</v>
      </c>
      <c r="BE3322" s="80" t="str">
        <f t="shared" si="4750"/>
        <v>BE$14</v>
      </c>
      <c r="BF3322" s="80" t="str">
        <f t="shared" si="4750"/>
        <v>BF$14</v>
      </c>
      <c r="BG3322" s="80" t="str">
        <f t="shared" si="4750"/>
        <v>BG$14</v>
      </c>
      <c r="BH3322" s="80" t="str">
        <f t="shared" si="4750"/>
        <v>BH$14</v>
      </c>
      <c r="BI3322" s="80" t="str">
        <f t="shared" si="4750"/>
        <v>BI$14</v>
      </c>
      <c r="BJ3322" s="80" t="str">
        <f t="shared" si="4750"/>
        <v>BJ$14</v>
      </c>
      <c r="BK3322" s="80" t="str">
        <f t="shared" si="4750"/>
        <v>BK$14</v>
      </c>
      <c r="BL3322" s="80" t="str">
        <f t="shared" si="4750"/>
        <v>BL$14</v>
      </c>
      <c r="BM3322" s="80" t="str">
        <f t="shared" si="4750"/>
        <v>BM$14</v>
      </c>
      <c r="BN3322" s="80" t="str">
        <f t="shared" si="4750"/>
        <v>BN$14</v>
      </c>
      <c r="BO3322" s="80" t="str">
        <f t="shared" si="4750"/>
        <v>BO$14</v>
      </c>
      <c r="BP3322" s="80" t="str">
        <f t="shared" si="4750"/>
        <v>BP$14</v>
      </c>
      <c r="BQ3322" s="80" t="str">
        <f t="shared" si="4750"/>
        <v>BQ$14</v>
      </c>
      <c r="BR3322" s="80" t="str">
        <f t="shared" si="4750"/>
        <v>BR$14</v>
      </c>
      <c r="BS3322" s="80" t="str">
        <f t="shared" si="4750"/>
        <v>BS$14</v>
      </c>
      <c r="BT3322" s="80" t="str">
        <f t="shared" si="4750"/>
        <v>BT$14</v>
      </c>
      <c r="BU3322" s="80" t="str">
        <f t="shared" si="4750"/>
        <v>BU$14</v>
      </c>
      <c r="BV3322" s="80" t="str">
        <f t="shared" si="4750"/>
        <v>BV$14</v>
      </c>
      <c r="BW3322" s="80" t="str">
        <f t="shared" si="4750"/>
        <v>BW$14</v>
      </c>
      <c r="BX3322" s="80" t="str">
        <f t="shared" si="4750"/>
        <v>BX$14</v>
      </c>
      <c r="BY3322" s="80" t="str">
        <f t="shared" si="4750"/>
        <v>BY$14</v>
      </c>
      <c r="BZ3322" s="80" t="str">
        <f t="shared" si="4750"/>
        <v>BZ$14</v>
      </c>
      <c r="CA3322" s="80" t="str">
        <f t="shared" si="4750"/>
        <v>CA$14</v>
      </c>
      <c r="CB3322" s="80" t="str">
        <f t="shared" si="4750"/>
        <v>CB$14</v>
      </c>
      <c r="CC3322" s="80" t="str">
        <f t="shared" si="4750"/>
        <v>CC$14</v>
      </c>
      <c r="CD3322" s="80" t="str">
        <f t="shared" si="4750"/>
        <v>CD$14</v>
      </c>
      <c r="CE3322" s="80" t="str">
        <f t="shared" ref="CE3322:CL3322" si="4751">+CE3306</f>
        <v>CE$14</v>
      </c>
      <c r="CF3322" s="80" t="str">
        <f t="shared" si="4751"/>
        <v>CF$14</v>
      </c>
      <c r="CG3322" s="80" t="str">
        <f t="shared" si="4751"/>
        <v>CG$14</v>
      </c>
      <c r="CH3322" s="80" t="str">
        <f t="shared" si="4751"/>
        <v>CH$14</v>
      </c>
      <c r="CI3322" s="80" t="str">
        <f t="shared" si="4751"/>
        <v>CI$14</v>
      </c>
      <c r="CJ3322" s="80" t="str">
        <f t="shared" si="4751"/>
        <v>CJ$14</v>
      </c>
      <c r="CK3322" s="80" t="str">
        <f t="shared" si="4751"/>
        <v>CK$14</v>
      </c>
      <c r="CL3322" s="80" t="str">
        <f t="shared" si="4751"/>
        <v>CL$14</v>
      </c>
    </row>
    <row r="3323" spans="2:90" x14ac:dyDescent="0.4">
      <c r="B3323" s="132" t="str">
        <f t="shared" si="4741"/>
        <v>Secondary volume driver</v>
      </c>
      <c r="D3323" t="s">
        <v>1024</v>
      </c>
      <c r="E3323" s="8" t="str">
        <f t="shared" si="4657"/>
        <v>3323 TAXDTA-IS</v>
      </c>
      <c r="G3323" t="s">
        <v>332</v>
      </c>
      <c r="J3323" s="60"/>
      <c r="S3323" s="80" t="str">
        <f t="shared" ref="S3323:CD3323" si="4752">+S3307</f>
        <v>S$15</v>
      </c>
      <c r="T3323" s="80" t="str">
        <f t="shared" si="4752"/>
        <v>T$15</v>
      </c>
      <c r="U3323" s="80" t="str">
        <f t="shared" si="4752"/>
        <v>U$15</v>
      </c>
      <c r="V3323" s="80" t="str">
        <f t="shared" si="4752"/>
        <v>V$15</v>
      </c>
      <c r="W3323" s="80" t="str">
        <f t="shared" si="4752"/>
        <v>W$15</v>
      </c>
      <c r="X3323" s="80" t="str">
        <f t="shared" si="4752"/>
        <v>X$15</v>
      </c>
      <c r="Y3323" s="80" t="str">
        <f t="shared" si="4752"/>
        <v>Y$15</v>
      </c>
      <c r="Z3323" s="80" t="str">
        <f t="shared" si="4752"/>
        <v>Z$15</v>
      </c>
      <c r="AA3323" s="80" t="str">
        <f t="shared" si="4752"/>
        <v>AA$15</v>
      </c>
      <c r="AB3323" s="80" t="str">
        <f t="shared" si="4752"/>
        <v>AB$15</v>
      </c>
      <c r="AC3323" s="80" t="str">
        <f t="shared" si="4752"/>
        <v>AC$15</v>
      </c>
      <c r="AD3323" s="80" t="str">
        <f t="shared" si="4752"/>
        <v>AD$15</v>
      </c>
      <c r="AE3323" s="80" t="str">
        <f t="shared" si="4752"/>
        <v>AE$15</v>
      </c>
      <c r="AF3323" s="80" t="str">
        <f t="shared" si="4752"/>
        <v>AF$15</v>
      </c>
      <c r="AG3323" s="80" t="str">
        <f t="shared" si="4752"/>
        <v>AG$15</v>
      </c>
      <c r="AH3323" s="80" t="str">
        <f t="shared" si="4752"/>
        <v>AH$15</v>
      </c>
      <c r="AI3323" s="80" t="str">
        <f t="shared" si="4752"/>
        <v>AI$15</v>
      </c>
      <c r="AJ3323" s="80" t="str">
        <f t="shared" si="4752"/>
        <v>AJ$15</v>
      </c>
      <c r="AK3323" s="80" t="str">
        <f t="shared" si="4752"/>
        <v>AK$15</v>
      </c>
      <c r="AL3323" s="80" t="str">
        <f t="shared" si="4752"/>
        <v>AL$15</v>
      </c>
      <c r="AM3323" s="80" t="str">
        <f t="shared" si="4752"/>
        <v>AM$15</v>
      </c>
      <c r="AN3323" s="80" t="str">
        <f t="shared" si="4752"/>
        <v>AN$15</v>
      </c>
      <c r="AO3323" s="80" t="str">
        <f t="shared" si="4752"/>
        <v>AO$15</v>
      </c>
      <c r="AP3323" s="80" t="str">
        <f t="shared" si="4752"/>
        <v>AP$15</v>
      </c>
      <c r="AQ3323" s="80" t="str">
        <f t="shared" si="4752"/>
        <v>AQ$15</v>
      </c>
      <c r="AR3323" s="80" t="str">
        <f t="shared" si="4752"/>
        <v>AR$15</v>
      </c>
      <c r="AS3323" s="80" t="str">
        <f t="shared" si="4752"/>
        <v>AS$15</v>
      </c>
      <c r="AT3323" s="80" t="str">
        <f t="shared" si="4752"/>
        <v>AT$15</v>
      </c>
      <c r="AU3323" s="80" t="str">
        <f t="shared" si="4752"/>
        <v>AU$15</v>
      </c>
      <c r="AV3323" s="80" t="str">
        <f t="shared" si="4752"/>
        <v>AV$15</v>
      </c>
      <c r="AW3323" s="80" t="str">
        <f t="shared" si="4752"/>
        <v>AW$15</v>
      </c>
      <c r="AX3323" s="80" t="str">
        <f t="shared" si="4752"/>
        <v>AX$15</v>
      </c>
      <c r="AY3323" s="80" t="str">
        <f t="shared" si="4752"/>
        <v>AY$15</v>
      </c>
      <c r="AZ3323" s="80" t="str">
        <f t="shared" si="4752"/>
        <v>AZ$15</v>
      </c>
      <c r="BA3323" s="80" t="str">
        <f t="shared" si="4752"/>
        <v>BA$15</v>
      </c>
      <c r="BB3323" s="80" t="str">
        <f t="shared" si="4752"/>
        <v>BB$15</v>
      </c>
      <c r="BC3323" s="80" t="str">
        <f t="shared" si="4752"/>
        <v>BC$15</v>
      </c>
      <c r="BD3323" s="80" t="str">
        <f t="shared" si="4752"/>
        <v>BD$15</v>
      </c>
      <c r="BE3323" s="80" t="str">
        <f t="shared" si="4752"/>
        <v>BE$15</v>
      </c>
      <c r="BF3323" s="80" t="str">
        <f t="shared" si="4752"/>
        <v>BF$15</v>
      </c>
      <c r="BG3323" s="80" t="str">
        <f t="shared" si="4752"/>
        <v>BG$15</v>
      </c>
      <c r="BH3323" s="80" t="str">
        <f t="shared" si="4752"/>
        <v>BH$15</v>
      </c>
      <c r="BI3323" s="80" t="str">
        <f t="shared" si="4752"/>
        <v>BI$15</v>
      </c>
      <c r="BJ3323" s="80" t="str">
        <f t="shared" si="4752"/>
        <v>BJ$15</v>
      </c>
      <c r="BK3323" s="80" t="str">
        <f t="shared" si="4752"/>
        <v>BK$15</v>
      </c>
      <c r="BL3323" s="80" t="str">
        <f t="shared" si="4752"/>
        <v>BL$15</v>
      </c>
      <c r="BM3323" s="80" t="str">
        <f t="shared" si="4752"/>
        <v>BM$15</v>
      </c>
      <c r="BN3323" s="80" t="str">
        <f t="shared" si="4752"/>
        <v>BN$15</v>
      </c>
      <c r="BO3323" s="80" t="str">
        <f t="shared" si="4752"/>
        <v>BO$15</v>
      </c>
      <c r="BP3323" s="80" t="str">
        <f t="shared" si="4752"/>
        <v>BP$15</v>
      </c>
      <c r="BQ3323" s="80" t="str">
        <f t="shared" si="4752"/>
        <v>BQ$15</v>
      </c>
      <c r="BR3323" s="80" t="str">
        <f t="shared" si="4752"/>
        <v>BR$15</v>
      </c>
      <c r="BS3323" s="80" t="str">
        <f t="shared" si="4752"/>
        <v>BS$15</v>
      </c>
      <c r="BT3323" s="80" t="str">
        <f t="shared" si="4752"/>
        <v>BT$15</v>
      </c>
      <c r="BU3323" s="80" t="str">
        <f t="shared" si="4752"/>
        <v>BU$15</v>
      </c>
      <c r="BV3323" s="80" t="str">
        <f t="shared" si="4752"/>
        <v>BV$15</v>
      </c>
      <c r="BW3323" s="80" t="str">
        <f t="shared" si="4752"/>
        <v>BW$15</v>
      </c>
      <c r="BX3323" s="80" t="str">
        <f t="shared" si="4752"/>
        <v>BX$15</v>
      </c>
      <c r="BY3323" s="80" t="str">
        <f t="shared" si="4752"/>
        <v>BY$15</v>
      </c>
      <c r="BZ3323" s="80" t="str">
        <f t="shared" si="4752"/>
        <v>BZ$15</v>
      </c>
      <c r="CA3323" s="80" t="str">
        <f t="shared" si="4752"/>
        <v>CA$15</v>
      </c>
      <c r="CB3323" s="80" t="str">
        <f t="shared" si="4752"/>
        <v>CB$15</v>
      </c>
      <c r="CC3323" s="80" t="str">
        <f t="shared" si="4752"/>
        <v>CC$15</v>
      </c>
      <c r="CD3323" s="80" t="str">
        <f t="shared" si="4752"/>
        <v>CD$15</v>
      </c>
      <c r="CE3323" s="80" t="str">
        <f t="shared" ref="CE3323:CL3323" si="4753">+CE3307</f>
        <v>CE$15</v>
      </c>
      <c r="CF3323" s="80" t="str">
        <f t="shared" si="4753"/>
        <v>CF$15</v>
      </c>
      <c r="CG3323" s="80" t="str">
        <f t="shared" si="4753"/>
        <v>CG$15</v>
      </c>
      <c r="CH3323" s="80" t="str">
        <f t="shared" si="4753"/>
        <v>CH$15</v>
      </c>
      <c r="CI3323" s="80" t="str">
        <f t="shared" si="4753"/>
        <v>CI$15</v>
      </c>
      <c r="CJ3323" s="80" t="str">
        <f t="shared" si="4753"/>
        <v>CJ$15</v>
      </c>
      <c r="CK3323" s="80" t="str">
        <f t="shared" si="4753"/>
        <v>CK$15</v>
      </c>
      <c r="CL3323" s="80" t="str">
        <f t="shared" si="4753"/>
        <v>CL$15</v>
      </c>
    </row>
    <row r="3325" spans="2:90" x14ac:dyDescent="0.4">
      <c r="B3325" s="171" t="s">
        <v>490</v>
      </c>
      <c r="E3325" s="8"/>
      <c r="H3325" s="170"/>
      <c r="I3325" s="172"/>
      <c r="J3325" s="172"/>
      <c r="K3325" s="193"/>
      <c r="L3325" s="193"/>
      <c r="M3325" s="193"/>
      <c r="N3325" s="193"/>
      <c r="O3325" s="193"/>
      <c r="P3325" s="193"/>
      <c r="R3325" s="194"/>
      <c r="S3325" s="170"/>
      <c r="T3325" s="170"/>
      <c r="U3325" s="170"/>
      <c r="V3325" s="170"/>
      <c r="W3325" s="170"/>
      <c r="X3325" s="170"/>
      <c r="Y3325" s="170"/>
      <c r="Z3325" s="170"/>
      <c r="AA3325" s="170"/>
      <c r="AB3325" s="170"/>
      <c r="AC3325" s="170"/>
      <c r="AD3325" s="170"/>
      <c r="AE3325" s="170"/>
      <c r="AF3325" s="170"/>
      <c r="AG3325" s="170"/>
      <c r="AH3325" s="170"/>
      <c r="AI3325" s="170"/>
      <c r="AJ3325" s="170"/>
      <c r="AK3325" s="170"/>
      <c r="AL3325" s="170"/>
      <c r="AM3325" s="170"/>
      <c r="AN3325" s="170"/>
      <c r="AO3325" s="170"/>
      <c r="AP3325" s="170"/>
      <c r="AQ3325" s="170"/>
      <c r="AR3325" s="170"/>
      <c r="AS3325" s="170"/>
      <c r="AT3325" s="170"/>
      <c r="AU3325" s="170"/>
      <c r="AV3325" s="170"/>
      <c r="AW3325" s="170"/>
      <c r="AX3325" s="170"/>
      <c r="AY3325" s="170"/>
      <c r="AZ3325" s="170"/>
      <c r="BA3325" s="170"/>
      <c r="BB3325" s="170"/>
      <c r="BC3325" s="170"/>
      <c r="BD3325" s="170"/>
      <c r="BE3325" s="170"/>
      <c r="BF3325" s="170"/>
      <c r="BG3325" s="170"/>
      <c r="BH3325" s="170"/>
      <c r="BI3325" s="170"/>
      <c r="BJ3325" s="170"/>
      <c r="BK3325" s="170"/>
      <c r="BL3325" s="170"/>
      <c r="BM3325" s="170"/>
      <c r="BN3325" s="170"/>
      <c r="BO3325" s="170"/>
      <c r="BP3325" s="170"/>
      <c r="BQ3325" s="170"/>
      <c r="BR3325" s="170"/>
      <c r="BS3325" s="170"/>
      <c r="BT3325" s="170"/>
      <c r="BU3325" s="170"/>
      <c r="BV3325" s="170"/>
      <c r="BW3325" s="170"/>
      <c r="BX3325" s="170"/>
      <c r="BY3325" s="170"/>
      <c r="BZ3325" s="170"/>
      <c r="CA3325" s="170"/>
      <c r="CB3325" s="170"/>
      <c r="CC3325" s="170"/>
      <c r="CD3325" s="170"/>
      <c r="CE3325" s="170"/>
      <c r="CF3325" s="170"/>
      <c r="CG3325" s="170"/>
      <c r="CH3325" s="170"/>
      <c r="CI3325" s="170"/>
      <c r="CJ3325" s="170"/>
      <c r="CK3325" s="170"/>
      <c r="CL3325" s="170"/>
    </row>
    <row r="3326" spans="2:90" x14ac:dyDescent="0.4">
      <c r="B3326" s="171" t="s">
        <v>492</v>
      </c>
      <c r="E3326" s="8"/>
      <c r="H3326" s="170"/>
      <c r="I3326" s="172"/>
      <c r="J3326" s="172"/>
      <c r="K3326" s="193"/>
      <c r="L3326" s="193"/>
      <c r="M3326" s="193"/>
      <c r="N3326" s="193"/>
      <c r="O3326" s="193"/>
      <c r="P3326" s="193"/>
      <c r="R3326" s="194"/>
      <c r="S3326" s="170"/>
      <c r="T3326" s="170"/>
      <c r="U3326" s="170"/>
      <c r="V3326" s="170"/>
      <c r="W3326" s="170"/>
      <c r="X3326" s="170"/>
      <c r="Y3326" s="170"/>
      <c r="Z3326" s="170"/>
      <c r="AA3326" s="170"/>
      <c r="AB3326" s="170"/>
      <c r="AC3326" s="170"/>
      <c r="AD3326" s="170"/>
      <c r="AE3326" s="170"/>
      <c r="AF3326" s="170"/>
      <c r="AG3326" s="170"/>
      <c r="AH3326" s="170"/>
      <c r="AI3326" s="170"/>
      <c r="AJ3326" s="170"/>
      <c r="AK3326" s="170"/>
      <c r="AL3326" s="170"/>
      <c r="AM3326" s="170"/>
      <c r="AN3326" s="170"/>
      <c r="AO3326" s="170"/>
      <c r="AP3326" s="170"/>
      <c r="AQ3326" s="170"/>
      <c r="AR3326" s="170"/>
      <c r="AS3326" s="170"/>
      <c r="AT3326" s="170"/>
      <c r="AU3326" s="170"/>
      <c r="AV3326" s="170"/>
      <c r="AW3326" s="170"/>
      <c r="AX3326" s="170"/>
      <c r="AY3326" s="170"/>
      <c r="AZ3326" s="170"/>
      <c r="BA3326" s="170"/>
      <c r="BB3326" s="170"/>
      <c r="BC3326" s="170"/>
      <c r="BD3326" s="170"/>
      <c r="BE3326" s="170"/>
      <c r="BF3326" s="170"/>
      <c r="BG3326" s="170"/>
      <c r="BH3326" s="170"/>
      <c r="BI3326" s="170"/>
      <c r="BJ3326" s="170"/>
      <c r="BK3326" s="170"/>
      <c r="BL3326" s="170"/>
      <c r="BM3326" s="170"/>
      <c r="BN3326" s="170"/>
      <c r="BO3326" s="170"/>
      <c r="BP3326" s="170"/>
      <c r="BQ3326" s="170"/>
      <c r="BR3326" s="170"/>
      <c r="BS3326" s="170"/>
      <c r="BT3326" s="170"/>
      <c r="BU3326" s="170"/>
      <c r="BV3326" s="170"/>
      <c r="BW3326" s="170"/>
      <c r="BX3326" s="170"/>
      <c r="BY3326" s="170"/>
      <c r="BZ3326" s="170"/>
      <c r="CA3326" s="170"/>
      <c r="CB3326" s="170"/>
      <c r="CC3326" s="170"/>
      <c r="CD3326" s="170"/>
      <c r="CE3326" s="170"/>
      <c r="CF3326" s="170"/>
      <c r="CG3326" s="170"/>
      <c r="CH3326" s="170"/>
      <c r="CI3326" s="170"/>
      <c r="CJ3326" s="170"/>
      <c r="CK3326" s="170"/>
      <c r="CL3326" s="170"/>
    </row>
    <row r="3327" spans="2:90" x14ac:dyDescent="0.4">
      <c r="B3327" s="171" t="s">
        <v>461</v>
      </c>
      <c r="E3327" s="8"/>
      <c r="H3327" s="170"/>
      <c r="I3327" s="172"/>
      <c r="J3327" s="172"/>
      <c r="K3327" s="193"/>
      <c r="L3327" s="193"/>
      <c r="M3327" s="193"/>
      <c r="N3327" s="193"/>
      <c r="O3327" s="193"/>
      <c r="P3327" s="193"/>
      <c r="R3327" s="194"/>
      <c r="S3327" s="195" t="str">
        <f t="shared" ref="S3327:CD3327" si="4754">S$16</f>
        <v>S$12</v>
      </c>
      <c r="T3327" s="195" t="str">
        <f t="shared" si="4754"/>
        <v>T$12</v>
      </c>
      <c r="U3327" s="195" t="str">
        <f t="shared" si="4754"/>
        <v>U$12</v>
      </c>
      <c r="V3327" s="195" t="str">
        <f t="shared" si="4754"/>
        <v>V$12</v>
      </c>
      <c r="W3327" s="195" t="str">
        <f t="shared" si="4754"/>
        <v>W$12</v>
      </c>
      <c r="X3327" s="195" t="str">
        <f t="shared" si="4754"/>
        <v>X$12</v>
      </c>
      <c r="Y3327" s="195" t="str">
        <f t="shared" si="4754"/>
        <v>Y$12</v>
      </c>
      <c r="Z3327" s="195" t="str">
        <f t="shared" si="4754"/>
        <v>Z$12</v>
      </c>
      <c r="AA3327" s="195" t="str">
        <f t="shared" si="4754"/>
        <v>AA$12</v>
      </c>
      <c r="AB3327" s="195" t="str">
        <f t="shared" si="4754"/>
        <v>AB$12</v>
      </c>
      <c r="AC3327" s="195" t="str">
        <f t="shared" si="4754"/>
        <v>AC$12</v>
      </c>
      <c r="AD3327" s="195" t="str">
        <f t="shared" si="4754"/>
        <v>AD$12</v>
      </c>
      <c r="AE3327" s="195" t="str">
        <f t="shared" si="4754"/>
        <v>AE$12</v>
      </c>
      <c r="AF3327" s="195" t="str">
        <f t="shared" si="4754"/>
        <v>AF$12</v>
      </c>
      <c r="AG3327" s="195" t="str">
        <f t="shared" si="4754"/>
        <v>AG$12</v>
      </c>
      <c r="AH3327" s="195" t="str">
        <f t="shared" si="4754"/>
        <v>AH$12</v>
      </c>
      <c r="AI3327" s="195" t="str">
        <f t="shared" si="4754"/>
        <v>AI$12</v>
      </c>
      <c r="AJ3327" s="195" t="str">
        <f t="shared" si="4754"/>
        <v>AJ$12</v>
      </c>
      <c r="AK3327" s="195" t="str">
        <f t="shared" si="4754"/>
        <v>AK$12</v>
      </c>
      <c r="AL3327" s="195" t="str">
        <f t="shared" si="4754"/>
        <v>AL$12</v>
      </c>
      <c r="AM3327" s="195" t="str">
        <f t="shared" si="4754"/>
        <v>AM$12</v>
      </c>
      <c r="AN3327" s="195" t="str">
        <f t="shared" si="4754"/>
        <v>AN$12</v>
      </c>
      <c r="AO3327" s="195" t="str">
        <f t="shared" si="4754"/>
        <v>AO$12</v>
      </c>
      <c r="AP3327" s="195" t="str">
        <f t="shared" si="4754"/>
        <v>AP$12</v>
      </c>
      <c r="AQ3327" s="195" t="str">
        <f t="shared" si="4754"/>
        <v>AQ$12</v>
      </c>
      <c r="AR3327" s="195" t="str">
        <f t="shared" si="4754"/>
        <v>AR$12</v>
      </c>
      <c r="AS3327" s="195" t="str">
        <f t="shared" si="4754"/>
        <v>AS$12</v>
      </c>
      <c r="AT3327" s="195" t="str">
        <f t="shared" si="4754"/>
        <v>AT$12</v>
      </c>
      <c r="AU3327" s="195" t="str">
        <f t="shared" si="4754"/>
        <v>AU$12</v>
      </c>
      <c r="AV3327" s="195" t="str">
        <f t="shared" si="4754"/>
        <v>AV$12</v>
      </c>
      <c r="AW3327" s="195" t="str">
        <f t="shared" si="4754"/>
        <v>AW$12</v>
      </c>
      <c r="AX3327" s="195" t="str">
        <f t="shared" si="4754"/>
        <v>AX$12</v>
      </c>
      <c r="AY3327" s="195" t="str">
        <f t="shared" si="4754"/>
        <v>AY$12</v>
      </c>
      <c r="AZ3327" s="195" t="str">
        <f t="shared" si="4754"/>
        <v>AZ$12</v>
      </c>
      <c r="BA3327" s="195" t="str">
        <f t="shared" si="4754"/>
        <v>BA$12</v>
      </c>
      <c r="BB3327" s="195" t="str">
        <f t="shared" si="4754"/>
        <v>BB$12</v>
      </c>
      <c r="BC3327" s="195" t="str">
        <f t="shared" si="4754"/>
        <v>BC$12</v>
      </c>
      <c r="BD3327" s="195" t="str">
        <f t="shared" si="4754"/>
        <v>BD$12</v>
      </c>
      <c r="BE3327" s="195" t="str">
        <f t="shared" si="4754"/>
        <v>BE$12</v>
      </c>
      <c r="BF3327" s="195" t="str">
        <f t="shared" si="4754"/>
        <v>BF$12</v>
      </c>
      <c r="BG3327" s="195" t="str">
        <f t="shared" si="4754"/>
        <v>BG$12</v>
      </c>
      <c r="BH3327" s="195" t="str">
        <f t="shared" si="4754"/>
        <v>BH$12</v>
      </c>
      <c r="BI3327" s="195" t="str">
        <f t="shared" si="4754"/>
        <v>BI$12</v>
      </c>
      <c r="BJ3327" s="195" t="str">
        <f t="shared" si="4754"/>
        <v>BJ$12</v>
      </c>
      <c r="BK3327" s="195" t="str">
        <f t="shared" si="4754"/>
        <v>BK$12</v>
      </c>
      <c r="BL3327" s="195" t="str">
        <f t="shared" si="4754"/>
        <v>BL$12</v>
      </c>
      <c r="BM3327" s="195" t="str">
        <f t="shared" si="4754"/>
        <v>BM$12</v>
      </c>
      <c r="BN3327" s="195" t="str">
        <f t="shared" si="4754"/>
        <v>BN$12</v>
      </c>
      <c r="BO3327" s="195" t="str">
        <f t="shared" si="4754"/>
        <v>BO$12</v>
      </c>
      <c r="BP3327" s="195" t="str">
        <f t="shared" si="4754"/>
        <v>BP$12</v>
      </c>
      <c r="BQ3327" s="195" t="str">
        <f t="shared" si="4754"/>
        <v>BQ$12</v>
      </c>
      <c r="BR3327" s="195" t="str">
        <f t="shared" si="4754"/>
        <v>BR$12</v>
      </c>
      <c r="BS3327" s="195" t="str">
        <f t="shared" si="4754"/>
        <v>BS$12</v>
      </c>
      <c r="BT3327" s="195" t="str">
        <f t="shared" si="4754"/>
        <v>BT$12</v>
      </c>
      <c r="BU3327" s="195" t="str">
        <f t="shared" si="4754"/>
        <v>BU$12</v>
      </c>
      <c r="BV3327" s="195" t="str">
        <f t="shared" si="4754"/>
        <v>BV$12</v>
      </c>
      <c r="BW3327" s="195" t="str">
        <f t="shared" si="4754"/>
        <v>BW$12</v>
      </c>
      <c r="BX3327" s="195" t="str">
        <f t="shared" si="4754"/>
        <v>BX$12</v>
      </c>
      <c r="BY3327" s="195" t="str">
        <f t="shared" si="4754"/>
        <v>BY$12</v>
      </c>
      <c r="BZ3327" s="195" t="str">
        <f t="shared" si="4754"/>
        <v>BZ$12</v>
      </c>
      <c r="CA3327" s="195" t="str">
        <f t="shared" si="4754"/>
        <v>CA$12</v>
      </c>
      <c r="CB3327" s="195" t="str">
        <f t="shared" si="4754"/>
        <v>CB$12</v>
      </c>
      <c r="CC3327" s="195" t="str">
        <f t="shared" si="4754"/>
        <v>CC$12</v>
      </c>
      <c r="CD3327" s="195" t="str">
        <f t="shared" si="4754"/>
        <v>CD$12</v>
      </c>
      <c r="CE3327" s="195" t="str">
        <f t="shared" ref="CE3327:CL3327" si="4755">CE$16</f>
        <v>CE$12</v>
      </c>
      <c r="CF3327" s="195" t="str">
        <f t="shared" si="4755"/>
        <v>CF$12</v>
      </c>
      <c r="CG3327" s="195" t="str">
        <f t="shared" si="4755"/>
        <v>CG$12</v>
      </c>
      <c r="CH3327" s="195" t="str">
        <f t="shared" si="4755"/>
        <v>CH$12</v>
      </c>
      <c r="CI3327" s="195" t="str">
        <f t="shared" si="4755"/>
        <v>CI$12</v>
      </c>
      <c r="CJ3327" s="195" t="str">
        <f t="shared" si="4755"/>
        <v>CJ$12</v>
      </c>
      <c r="CK3327" s="195" t="str">
        <f t="shared" si="4755"/>
        <v>CK$12</v>
      </c>
      <c r="CL3327" s="195" t="str">
        <f t="shared" si="4755"/>
        <v>CL$12</v>
      </c>
    </row>
    <row r="3328" spans="2:90" x14ac:dyDescent="0.4">
      <c r="B3328" s="171" t="s">
        <v>462</v>
      </c>
      <c r="E3328" s="8"/>
      <c r="H3328" s="196"/>
      <c r="I3328" s="197"/>
      <c r="J3328" s="197"/>
      <c r="K3328" s="198"/>
      <c r="L3328" s="198"/>
      <c r="M3328" s="198"/>
      <c r="N3328" s="198"/>
      <c r="O3328" s="198"/>
      <c r="P3328" s="198"/>
      <c r="R3328" s="198"/>
      <c r="S3328" s="195" t="str">
        <f t="shared" ref="S3328:CD3328" si="4756">S$17</f>
        <v>S$13</v>
      </c>
      <c r="T3328" s="195" t="str">
        <f t="shared" si="4756"/>
        <v>T$13</v>
      </c>
      <c r="U3328" s="195" t="str">
        <f t="shared" si="4756"/>
        <v>U$13</v>
      </c>
      <c r="V3328" s="195" t="str">
        <f t="shared" si="4756"/>
        <v>V$13</v>
      </c>
      <c r="W3328" s="195" t="str">
        <f t="shared" si="4756"/>
        <v>W$13</v>
      </c>
      <c r="X3328" s="195" t="str">
        <f t="shared" si="4756"/>
        <v>X$13</v>
      </c>
      <c r="Y3328" s="195" t="str">
        <f t="shared" si="4756"/>
        <v>Y$13</v>
      </c>
      <c r="Z3328" s="195" t="str">
        <f t="shared" si="4756"/>
        <v>Z$13</v>
      </c>
      <c r="AA3328" s="195" t="str">
        <f t="shared" si="4756"/>
        <v>AA$13</v>
      </c>
      <c r="AB3328" s="195" t="str">
        <f t="shared" si="4756"/>
        <v>AB$13</v>
      </c>
      <c r="AC3328" s="195" t="str">
        <f t="shared" si="4756"/>
        <v>AC$13</v>
      </c>
      <c r="AD3328" s="195" t="str">
        <f t="shared" si="4756"/>
        <v>AD$13</v>
      </c>
      <c r="AE3328" s="195" t="str">
        <f t="shared" si="4756"/>
        <v>AE$13</v>
      </c>
      <c r="AF3328" s="195" t="str">
        <f t="shared" si="4756"/>
        <v>AF$13</v>
      </c>
      <c r="AG3328" s="195" t="str">
        <f t="shared" si="4756"/>
        <v>AG$13</v>
      </c>
      <c r="AH3328" s="195" t="str">
        <f t="shared" si="4756"/>
        <v>AH$13</v>
      </c>
      <c r="AI3328" s="195" t="str">
        <f t="shared" si="4756"/>
        <v>AI$13</v>
      </c>
      <c r="AJ3328" s="195" t="str">
        <f t="shared" si="4756"/>
        <v>AJ$13</v>
      </c>
      <c r="AK3328" s="195" t="str">
        <f t="shared" si="4756"/>
        <v>AK$13</v>
      </c>
      <c r="AL3328" s="195" t="str">
        <f t="shared" si="4756"/>
        <v>AL$13</v>
      </c>
      <c r="AM3328" s="195" t="str">
        <f t="shared" si="4756"/>
        <v>AM$13</v>
      </c>
      <c r="AN3328" s="195" t="str">
        <f t="shared" si="4756"/>
        <v>AN$13</v>
      </c>
      <c r="AO3328" s="195" t="str">
        <f t="shared" si="4756"/>
        <v>AO$13</v>
      </c>
      <c r="AP3328" s="195" t="str">
        <f t="shared" si="4756"/>
        <v>AP$13</v>
      </c>
      <c r="AQ3328" s="195" t="str">
        <f t="shared" si="4756"/>
        <v>AQ$13</v>
      </c>
      <c r="AR3328" s="195" t="str">
        <f t="shared" si="4756"/>
        <v>AR$13</v>
      </c>
      <c r="AS3328" s="195" t="str">
        <f t="shared" si="4756"/>
        <v>AS$13</v>
      </c>
      <c r="AT3328" s="195" t="str">
        <f t="shared" si="4756"/>
        <v>AT$13</v>
      </c>
      <c r="AU3328" s="195" t="str">
        <f t="shared" si="4756"/>
        <v>AU$13</v>
      </c>
      <c r="AV3328" s="195" t="str">
        <f t="shared" si="4756"/>
        <v>AV$13</v>
      </c>
      <c r="AW3328" s="195" t="str">
        <f t="shared" si="4756"/>
        <v>AW$13</v>
      </c>
      <c r="AX3328" s="195" t="str">
        <f t="shared" si="4756"/>
        <v>AX$13</v>
      </c>
      <c r="AY3328" s="195" t="str">
        <f t="shared" si="4756"/>
        <v>AY$13</v>
      </c>
      <c r="AZ3328" s="195" t="str">
        <f t="shared" si="4756"/>
        <v>AZ$13</v>
      </c>
      <c r="BA3328" s="195" t="str">
        <f t="shared" si="4756"/>
        <v>BA$13</v>
      </c>
      <c r="BB3328" s="195" t="str">
        <f t="shared" si="4756"/>
        <v>BB$13</v>
      </c>
      <c r="BC3328" s="195" t="str">
        <f t="shared" si="4756"/>
        <v>BC$13</v>
      </c>
      <c r="BD3328" s="195" t="str">
        <f t="shared" si="4756"/>
        <v>BD$13</v>
      </c>
      <c r="BE3328" s="195" t="str">
        <f t="shared" si="4756"/>
        <v>BE$13</v>
      </c>
      <c r="BF3328" s="195" t="str">
        <f t="shared" si="4756"/>
        <v>BF$13</v>
      </c>
      <c r="BG3328" s="195" t="str">
        <f t="shared" si="4756"/>
        <v>BG$13</v>
      </c>
      <c r="BH3328" s="195" t="str">
        <f t="shared" si="4756"/>
        <v>BH$13</v>
      </c>
      <c r="BI3328" s="195" t="str">
        <f t="shared" si="4756"/>
        <v>BI$13</v>
      </c>
      <c r="BJ3328" s="195" t="str">
        <f t="shared" si="4756"/>
        <v>BJ$13</v>
      </c>
      <c r="BK3328" s="195" t="str">
        <f t="shared" si="4756"/>
        <v>BK$13</v>
      </c>
      <c r="BL3328" s="195" t="str">
        <f t="shared" si="4756"/>
        <v>BL$13</v>
      </c>
      <c r="BM3328" s="195" t="str">
        <f t="shared" si="4756"/>
        <v>BM$13</v>
      </c>
      <c r="BN3328" s="195" t="str">
        <f t="shared" si="4756"/>
        <v>BN$13</v>
      </c>
      <c r="BO3328" s="195" t="str">
        <f t="shared" si="4756"/>
        <v>BO$13</v>
      </c>
      <c r="BP3328" s="195" t="str">
        <f t="shared" si="4756"/>
        <v>BP$13</v>
      </c>
      <c r="BQ3328" s="195" t="str">
        <f t="shared" si="4756"/>
        <v>BQ$13</v>
      </c>
      <c r="BR3328" s="195" t="str">
        <f t="shared" si="4756"/>
        <v>BR$13</v>
      </c>
      <c r="BS3328" s="195" t="str">
        <f t="shared" si="4756"/>
        <v>BS$13</v>
      </c>
      <c r="BT3328" s="195" t="str">
        <f t="shared" si="4756"/>
        <v>BT$13</v>
      </c>
      <c r="BU3328" s="195" t="str">
        <f t="shared" si="4756"/>
        <v>BU$13</v>
      </c>
      <c r="BV3328" s="195" t="str">
        <f t="shared" si="4756"/>
        <v>BV$13</v>
      </c>
      <c r="BW3328" s="195" t="str">
        <f t="shared" si="4756"/>
        <v>BW$13</v>
      </c>
      <c r="BX3328" s="195" t="str">
        <f t="shared" si="4756"/>
        <v>BX$13</v>
      </c>
      <c r="BY3328" s="195" t="str">
        <f t="shared" si="4756"/>
        <v>BY$13</v>
      </c>
      <c r="BZ3328" s="195" t="str">
        <f t="shared" si="4756"/>
        <v>BZ$13</v>
      </c>
      <c r="CA3328" s="195" t="str">
        <f t="shared" si="4756"/>
        <v>CA$13</v>
      </c>
      <c r="CB3328" s="195" t="str">
        <f t="shared" si="4756"/>
        <v>CB$13</v>
      </c>
      <c r="CC3328" s="195" t="str">
        <f t="shared" si="4756"/>
        <v>CC$13</v>
      </c>
      <c r="CD3328" s="195" t="str">
        <f t="shared" si="4756"/>
        <v>CD$13</v>
      </c>
      <c r="CE3328" s="195" t="str">
        <f t="shared" ref="CE3328:CL3328" si="4757">CE$17</f>
        <v>CE$13</v>
      </c>
      <c r="CF3328" s="195" t="str">
        <f t="shared" si="4757"/>
        <v>CF$13</v>
      </c>
      <c r="CG3328" s="195" t="str">
        <f t="shared" si="4757"/>
        <v>CG$13</v>
      </c>
      <c r="CH3328" s="195" t="str">
        <f t="shared" si="4757"/>
        <v>CH$13</v>
      </c>
      <c r="CI3328" s="195" t="str">
        <f t="shared" si="4757"/>
        <v>CI$13</v>
      </c>
      <c r="CJ3328" s="195" t="str">
        <f t="shared" si="4757"/>
        <v>CJ$13</v>
      </c>
      <c r="CK3328" s="195" t="str">
        <f t="shared" si="4757"/>
        <v>CK$13</v>
      </c>
      <c r="CL3328" s="195" t="str">
        <f t="shared" si="4757"/>
        <v>CL$13</v>
      </c>
    </row>
    <row r="3329" spans="2:90" x14ac:dyDescent="0.4">
      <c r="B3329" s="171" t="s">
        <v>491</v>
      </c>
      <c r="E3329" s="8"/>
      <c r="H3329" s="196"/>
      <c r="I3329" s="197"/>
      <c r="J3329" s="197"/>
      <c r="K3329" s="198"/>
      <c r="L3329" s="198"/>
      <c r="M3329" s="198"/>
      <c r="N3329" s="198"/>
      <c r="O3329" s="198"/>
      <c r="P3329" s="198"/>
      <c r="R3329" s="198"/>
      <c r="S3329" s="186"/>
      <c r="T3329" s="186"/>
      <c r="U3329" s="186"/>
      <c r="V3329" s="186"/>
      <c r="W3329" s="186"/>
      <c r="X3329" s="186"/>
      <c r="Y3329" s="186"/>
      <c r="Z3329" s="186"/>
      <c r="AA3329" s="186"/>
      <c r="AB3329" s="186"/>
      <c r="AC3329" s="186"/>
      <c r="AD3329" s="186"/>
      <c r="AE3329" s="186"/>
      <c r="AF3329" s="186"/>
      <c r="AG3329" s="186"/>
      <c r="AH3329" s="186"/>
      <c r="AI3329" s="186"/>
      <c r="AJ3329" s="186"/>
      <c r="AK3329" s="186"/>
      <c r="AL3329" s="186"/>
      <c r="AM3329" s="186"/>
      <c r="AN3329" s="186"/>
      <c r="AO3329" s="186"/>
      <c r="AP3329" s="186"/>
      <c r="AQ3329" s="186"/>
      <c r="AR3329" s="186"/>
      <c r="AS3329" s="186"/>
      <c r="AT3329" s="186"/>
      <c r="AU3329" s="186"/>
      <c r="AV3329" s="186"/>
      <c r="AW3329" s="186"/>
      <c r="AX3329" s="186"/>
      <c r="AY3329" s="186"/>
      <c r="AZ3329" s="186"/>
      <c r="BA3329" s="186"/>
      <c r="BB3329" s="186"/>
      <c r="BC3329" s="186"/>
      <c r="BD3329" s="186"/>
      <c r="BE3329" s="186"/>
      <c r="BF3329" s="186"/>
      <c r="BG3329" s="186"/>
      <c r="BH3329" s="186"/>
      <c r="BI3329" s="186"/>
      <c r="BJ3329" s="186"/>
      <c r="BK3329" s="186"/>
      <c r="BL3329" s="186"/>
      <c r="BM3329" s="186"/>
      <c r="BN3329" s="186"/>
      <c r="BO3329" s="186"/>
      <c r="BP3329" s="186"/>
      <c r="BQ3329" s="186"/>
      <c r="BR3329" s="186"/>
      <c r="BS3329" s="186"/>
      <c r="BT3329" s="186"/>
      <c r="BU3329" s="186"/>
      <c r="BV3329" s="186"/>
      <c r="BW3329" s="186"/>
      <c r="BX3329" s="186"/>
      <c r="BY3329" s="186"/>
      <c r="BZ3329" s="186"/>
      <c r="CA3329" s="186"/>
      <c r="CB3329" s="186"/>
      <c r="CC3329" s="186"/>
      <c r="CD3329" s="186"/>
      <c r="CE3329" s="186"/>
      <c r="CF3329" s="186"/>
      <c r="CG3329" s="186"/>
      <c r="CH3329" s="186"/>
      <c r="CI3329" s="186"/>
      <c r="CJ3329" s="186"/>
      <c r="CK3329" s="186"/>
      <c r="CL3329" s="186"/>
    </row>
    <row r="3330" spans="2:90" x14ac:dyDescent="0.4">
      <c r="B3330" s="171" t="s">
        <v>505</v>
      </c>
      <c r="E3330" s="8"/>
      <c r="H3330" s="196"/>
      <c r="I3330" s="197"/>
      <c r="J3330" s="197"/>
      <c r="K3330" s="198"/>
      <c r="L3330" s="198"/>
      <c r="M3330" s="198"/>
      <c r="N3330" s="198"/>
      <c r="O3330" s="198"/>
      <c r="P3330" s="198"/>
      <c r="R3330" s="198"/>
      <c r="S3330" s="186"/>
      <c r="T3330" s="186"/>
      <c r="U3330" s="186"/>
      <c r="V3330" s="186"/>
      <c r="W3330" s="186"/>
      <c r="X3330" s="186"/>
      <c r="Y3330" s="186"/>
      <c r="Z3330" s="186"/>
      <c r="AA3330" s="186"/>
      <c r="AB3330" s="186"/>
      <c r="AC3330" s="186"/>
      <c r="AD3330" s="186"/>
      <c r="AE3330" s="186"/>
      <c r="AF3330" s="186"/>
      <c r="AG3330" s="186"/>
      <c r="AH3330" s="186"/>
      <c r="AI3330" s="186"/>
      <c r="AJ3330" s="186"/>
      <c r="AK3330" s="186"/>
      <c r="AL3330" s="186"/>
      <c r="AM3330" s="186"/>
      <c r="AN3330" s="186"/>
      <c r="AO3330" s="186"/>
      <c r="AP3330" s="186"/>
      <c r="AQ3330" s="186"/>
      <c r="AR3330" s="186"/>
      <c r="AS3330" s="186"/>
      <c r="AT3330" s="186"/>
      <c r="AU3330" s="186"/>
      <c r="AV3330" s="186"/>
      <c r="AW3330" s="186"/>
      <c r="AX3330" s="186"/>
      <c r="AY3330" s="186"/>
      <c r="AZ3330" s="186"/>
      <c r="BA3330" s="186"/>
      <c r="BB3330" s="186"/>
      <c r="BC3330" s="186"/>
      <c r="BD3330" s="186"/>
      <c r="BE3330" s="186"/>
      <c r="BF3330" s="186"/>
      <c r="BG3330" s="186"/>
      <c r="BH3330" s="186"/>
      <c r="BI3330" s="186"/>
      <c r="BJ3330" s="186"/>
      <c r="BK3330" s="186"/>
      <c r="BL3330" s="186"/>
      <c r="BM3330" s="186"/>
      <c r="BN3330" s="186"/>
      <c r="BO3330" s="186"/>
      <c r="BP3330" s="186"/>
      <c r="BQ3330" s="186"/>
      <c r="BR3330" s="186"/>
      <c r="BS3330" s="186"/>
      <c r="BT3330" s="186"/>
      <c r="BU3330" s="186"/>
      <c r="BV3330" s="186"/>
      <c r="BW3330" s="186"/>
      <c r="BX3330" s="186"/>
      <c r="BY3330" s="186"/>
      <c r="BZ3330" s="186"/>
      <c r="CA3330" s="186"/>
      <c r="CB3330" s="186"/>
      <c r="CC3330" s="186"/>
      <c r="CD3330" s="186"/>
      <c r="CE3330" s="186"/>
      <c r="CF3330" s="186"/>
      <c r="CG3330" s="186"/>
      <c r="CH3330" s="186"/>
      <c r="CI3330" s="186"/>
      <c r="CJ3330" s="186"/>
      <c r="CK3330" s="186"/>
      <c r="CL3330" s="186"/>
    </row>
    <row r="3331" spans="2:90" x14ac:dyDescent="0.4">
      <c r="B3331" s="171" t="s">
        <v>463</v>
      </c>
      <c r="E3331" s="8"/>
      <c r="H3331" s="196"/>
      <c r="I3331" s="197"/>
      <c r="J3331" s="197"/>
      <c r="K3331" s="198"/>
      <c r="L3331" s="198"/>
      <c r="M3331" s="198"/>
      <c r="N3331" s="198"/>
      <c r="O3331" s="198"/>
      <c r="P3331" s="198"/>
      <c r="R3331" s="198"/>
      <c r="S3331" s="186" t="str">
        <f t="shared" ref="S3331:CD3331" si="4758">S$18</f>
        <v>S$14</v>
      </c>
      <c r="T3331" s="186" t="str">
        <f t="shared" si="4758"/>
        <v>T$14</v>
      </c>
      <c r="U3331" s="186" t="str">
        <f t="shared" si="4758"/>
        <v>U$14</v>
      </c>
      <c r="V3331" s="186" t="str">
        <f t="shared" si="4758"/>
        <v>V$14</v>
      </c>
      <c r="W3331" s="186" t="str">
        <f t="shared" si="4758"/>
        <v>W$14</v>
      </c>
      <c r="X3331" s="186" t="str">
        <f t="shared" si="4758"/>
        <v>X$14</v>
      </c>
      <c r="Y3331" s="186" t="str">
        <f t="shared" si="4758"/>
        <v>Y$14</v>
      </c>
      <c r="Z3331" s="186" t="str">
        <f t="shared" si="4758"/>
        <v>Z$14</v>
      </c>
      <c r="AA3331" s="186" t="str">
        <f t="shared" si="4758"/>
        <v>AA$14</v>
      </c>
      <c r="AB3331" s="186" t="str">
        <f t="shared" si="4758"/>
        <v>AB$14</v>
      </c>
      <c r="AC3331" s="186" t="str">
        <f t="shared" si="4758"/>
        <v>AC$14</v>
      </c>
      <c r="AD3331" s="186" t="str">
        <f t="shared" si="4758"/>
        <v>AD$14</v>
      </c>
      <c r="AE3331" s="186" t="str">
        <f t="shared" si="4758"/>
        <v>AE$14</v>
      </c>
      <c r="AF3331" s="186" t="str">
        <f t="shared" si="4758"/>
        <v>AF$14</v>
      </c>
      <c r="AG3331" s="186" t="str">
        <f t="shared" si="4758"/>
        <v>AG$14</v>
      </c>
      <c r="AH3331" s="186" t="str">
        <f t="shared" si="4758"/>
        <v>AH$14</v>
      </c>
      <c r="AI3331" s="186" t="str">
        <f t="shared" si="4758"/>
        <v>AI$14</v>
      </c>
      <c r="AJ3331" s="186" t="str">
        <f t="shared" si="4758"/>
        <v>AJ$14</v>
      </c>
      <c r="AK3331" s="186" t="str">
        <f t="shared" si="4758"/>
        <v>AK$14</v>
      </c>
      <c r="AL3331" s="186" t="str">
        <f t="shared" si="4758"/>
        <v>AL$14</v>
      </c>
      <c r="AM3331" s="186" t="str">
        <f t="shared" si="4758"/>
        <v>AM$14</v>
      </c>
      <c r="AN3331" s="186" t="str">
        <f t="shared" si="4758"/>
        <v>AN$14</v>
      </c>
      <c r="AO3331" s="186" t="str">
        <f t="shared" si="4758"/>
        <v>AO$14</v>
      </c>
      <c r="AP3331" s="186" t="str">
        <f t="shared" si="4758"/>
        <v>AP$14</v>
      </c>
      <c r="AQ3331" s="186" t="str">
        <f t="shared" si="4758"/>
        <v>AQ$14</v>
      </c>
      <c r="AR3331" s="186" t="str">
        <f t="shared" si="4758"/>
        <v>AR$14</v>
      </c>
      <c r="AS3331" s="186" t="str">
        <f t="shared" si="4758"/>
        <v>AS$14</v>
      </c>
      <c r="AT3331" s="186" t="str">
        <f t="shared" si="4758"/>
        <v>AT$14</v>
      </c>
      <c r="AU3331" s="186" t="str">
        <f t="shared" si="4758"/>
        <v>AU$14</v>
      </c>
      <c r="AV3331" s="186" t="str">
        <f t="shared" si="4758"/>
        <v>AV$14</v>
      </c>
      <c r="AW3331" s="186" t="str">
        <f t="shared" si="4758"/>
        <v>AW$14</v>
      </c>
      <c r="AX3331" s="186" t="str">
        <f t="shared" si="4758"/>
        <v>AX$14</v>
      </c>
      <c r="AY3331" s="186" t="str">
        <f t="shared" si="4758"/>
        <v>AY$14</v>
      </c>
      <c r="AZ3331" s="186" t="str">
        <f t="shared" si="4758"/>
        <v>AZ$14</v>
      </c>
      <c r="BA3331" s="186" t="str">
        <f t="shared" si="4758"/>
        <v>BA$14</v>
      </c>
      <c r="BB3331" s="186" t="str">
        <f t="shared" si="4758"/>
        <v>BB$14</v>
      </c>
      <c r="BC3331" s="186" t="str">
        <f t="shared" si="4758"/>
        <v>BC$14</v>
      </c>
      <c r="BD3331" s="186" t="str">
        <f t="shared" si="4758"/>
        <v>BD$14</v>
      </c>
      <c r="BE3331" s="186" t="str">
        <f t="shared" si="4758"/>
        <v>BE$14</v>
      </c>
      <c r="BF3331" s="186" t="str">
        <f t="shared" si="4758"/>
        <v>BF$14</v>
      </c>
      <c r="BG3331" s="186" t="str">
        <f t="shared" si="4758"/>
        <v>BG$14</v>
      </c>
      <c r="BH3331" s="186" t="str">
        <f t="shared" si="4758"/>
        <v>BH$14</v>
      </c>
      <c r="BI3331" s="186" t="str">
        <f t="shared" si="4758"/>
        <v>BI$14</v>
      </c>
      <c r="BJ3331" s="186" t="str">
        <f t="shared" si="4758"/>
        <v>BJ$14</v>
      </c>
      <c r="BK3331" s="186" t="str">
        <f t="shared" si="4758"/>
        <v>BK$14</v>
      </c>
      <c r="BL3331" s="186" t="str">
        <f t="shared" si="4758"/>
        <v>BL$14</v>
      </c>
      <c r="BM3331" s="186" t="str">
        <f t="shared" si="4758"/>
        <v>BM$14</v>
      </c>
      <c r="BN3331" s="186" t="str">
        <f t="shared" si="4758"/>
        <v>BN$14</v>
      </c>
      <c r="BO3331" s="186" t="str">
        <f t="shared" si="4758"/>
        <v>BO$14</v>
      </c>
      <c r="BP3331" s="186" t="str">
        <f t="shared" si="4758"/>
        <v>BP$14</v>
      </c>
      <c r="BQ3331" s="186" t="str">
        <f t="shared" si="4758"/>
        <v>BQ$14</v>
      </c>
      <c r="BR3331" s="186" t="str">
        <f t="shared" si="4758"/>
        <v>BR$14</v>
      </c>
      <c r="BS3331" s="186" t="str">
        <f t="shared" si="4758"/>
        <v>BS$14</v>
      </c>
      <c r="BT3331" s="186" t="str">
        <f t="shared" si="4758"/>
        <v>BT$14</v>
      </c>
      <c r="BU3331" s="186" t="str">
        <f t="shared" si="4758"/>
        <v>BU$14</v>
      </c>
      <c r="BV3331" s="186" t="str">
        <f t="shared" si="4758"/>
        <v>BV$14</v>
      </c>
      <c r="BW3331" s="186" t="str">
        <f t="shared" si="4758"/>
        <v>BW$14</v>
      </c>
      <c r="BX3331" s="186" t="str">
        <f t="shared" si="4758"/>
        <v>BX$14</v>
      </c>
      <c r="BY3331" s="186" t="str">
        <f t="shared" si="4758"/>
        <v>BY$14</v>
      </c>
      <c r="BZ3331" s="186" t="str">
        <f t="shared" si="4758"/>
        <v>BZ$14</v>
      </c>
      <c r="CA3331" s="186" t="str">
        <f t="shared" si="4758"/>
        <v>CA$14</v>
      </c>
      <c r="CB3331" s="186" t="str">
        <f t="shared" si="4758"/>
        <v>CB$14</v>
      </c>
      <c r="CC3331" s="186" t="str">
        <f t="shared" si="4758"/>
        <v>CC$14</v>
      </c>
      <c r="CD3331" s="186" t="str">
        <f t="shared" si="4758"/>
        <v>CD$14</v>
      </c>
      <c r="CE3331" s="186" t="str">
        <f t="shared" ref="CE3331:CL3331" si="4759">CE$18</f>
        <v>CE$14</v>
      </c>
      <c r="CF3331" s="186" t="str">
        <f t="shared" si="4759"/>
        <v>CF$14</v>
      </c>
      <c r="CG3331" s="186" t="str">
        <f t="shared" si="4759"/>
        <v>CG$14</v>
      </c>
      <c r="CH3331" s="186" t="str">
        <f t="shared" si="4759"/>
        <v>CH$14</v>
      </c>
      <c r="CI3331" s="186" t="str">
        <f t="shared" si="4759"/>
        <v>CI$14</v>
      </c>
      <c r="CJ3331" s="186" t="str">
        <f t="shared" si="4759"/>
        <v>CJ$14</v>
      </c>
      <c r="CK3331" s="186" t="str">
        <f t="shared" si="4759"/>
        <v>CK$14</v>
      </c>
      <c r="CL3331" s="186" t="str">
        <f t="shared" si="4759"/>
        <v>CL$14</v>
      </c>
    </row>
    <row r="3332" spans="2:90" x14ac:dyDescent="0.4">
      <c r="B3332" s="171" t="s">
        <v>464</v>
      </c>
      <c r="E3332" s="8"/>
      <c r="H3332" s="196"/>
      <c r="I3332" s="197"/>
      <c r="J3332" s="197"/>
      <c r="K3332" s="198"/>
      <c r="L3332" s="198"/>
      <c r="M3332" s="198"/>
      <c r="N3332" s="198"/>
      <c r="O3332" s="198"/>
      <c r="P3332" s="198"/>
      <c r="R3332" s="198"/>
      <c r="S3332" s="186" t="str">
        <f t="shared" ref="S3332:CD3332" si="4760">S$19</f>
        <v>S$15</v>
      </c>
      <c r="T3332" s="186" t="str">
        <f t="shared" si="4760"/>
        <v>T$15</v>
      </c>
      <c r="U3332" s="186" t="str">
        <f t="shared" si="4760"/>
        <v>U$15</v>
      </c>
      <c r="V3332" s="186" t="str">
        <f t="shared" si="4760"/>
        <v>V$15</v>
      </c>
      <c r="W3332" s="186" t="str">
        <f t="shared" si="4760"/>
        <v>W$15</v>
      </c>
      <c r="X3332" s="186" t="str">
        <f t="shared" si="4760"/>
        <v>X$15</v>
      </c>
      <c r="Y3332" s="186" t="str">
        <f t="shared" si="4760"/>
        <v>Y$15</v>
      </c>
      <c r="Z3332" s="186" t="str">
        <f t="shared" si="4760"/>
        <v>Z$15</v>
      </c>
      <c r="AA3332" s="186" t="str">
        <f t="shared" si="4760"/>
        <v>AA$15</v>
      </c>
      <c r="AB3332" s="186" t="str">
        <f t="shared" si="4760"/>
        <v>AB$15</v>
      </c>
      <c r="AC3332" s="186" t="str">
        <f t="shared" si="4760"/>
        <v>AC$15</v>
      </c>
      <c r="AD3332" s="186" t="str">
        <f t="shared" si="4760"/>
        <v>AD$15</v>
      </c>
      <c r="AE3332" s="186" t="str">
        <f t="shared" si="4760"/>
        <v>AE$15</v>
      </c>
      <c r="AF3332" s="186" t="str">
        <f t="shared" si="4760"/>
        <v>AF$15</v>
      </c>
      <c r="AG3332" s="186" t="str">
        <f t="shared" si="4760"/>
        <v>AG$15</v>
      </c>
      <c r="AH3332" s="186" t="str">
        <f t="shared" si="4760"/>
        <v>AH$15</v>
      </c>
      <c r="AI3332" s="186" t="str">
        <f t="shared" si="4760"/>
        <v>AI$15</v>
      </c>
      <c r="AJ3332" s="186" t="str">
        <f t="shared" si="4760"/>
        <v>AJ$15</v>
      </c>
      <c r="AK3332" s="186" t="str">
        <f t="shared" si="4760"/>
        <v>AK$15</v>
      </c>
      <c r="AL3332" s="186" t="str">
        <f t="shared" si="4760"/>
        <v>AL$15</v>
      </c>
      <c r="AM3332" s="186" t="str">
        <f t="shared" si="4760"/>
        <v>AM$15</v>
      </c>
      <c r="AN3332" s="186" t="str">
        <f t="shared" si="4760"/>
        <v>AN$15</v>
      </c>
      <c r="AO3332" s="186" t="str">
        <f t="shared" si="4760"/>
        <v>AO$15</v>
      </c>
      <c r="AP3332" s="186" t="str">
        <f t="shared" si="4760"/>
        <v>AP$15</v>
      </c>
      <c r="AQ3332" s="186" t="str">
        <f t="shared" si="4760"/>
        <v>AQ$15</v>
      </c>
      <c r="AR3332" s="186" t="str">
        <f t="shared" si="4760"/>
        <v>AR$15</v>
      </c>
      <c r="AS3332" s="186" t="str">
        <f t="shared" si="4760"/>
        <v>AS$15</v>
      </c>
      <c r="AT3332" s="186" t="str">
        <f t="shared" si="4760"/>
        <v>AT$15</v>
      </c>
      <c r="AU3332" s="186" t="str">
        <f t="shared" si="4760"/>
        <v>AU$15</v>
      </c>
      <c r="AV3332" s="186" t="str">
        <f t="shared" si="4760"/>
        <v>AV$15</v>
      </c>
      <c r="AW3332" s="186" t="str">
        <f t="shared" si="4760"/>
        <v>AW$15</v>
      </c>
      <c r="AX3332" s="186" t="str">
        <f t="shared" si="4760"/>
        <v>AX$15</v>
      </c>
      <c r="AY3332" s="186" t="str">
        <f t="shared" si="4760"/>
        <v>AY$15</v>
      </c>
      <c r="AZ3332" s="186" t="str">
        <f t="shared" si="4760"/>
        <v>AZ$15</v>
      </c>
      <c r="BA3332" s="186" t="str">
        <f t="shared" si="4760"/>
        <v>BA$15</v>
      </c>
      <c r="BB3332" s="186" t="str">
        <f t="shared" si="4760"/>
        <v>BB$15</v>
      </c>
      <c r="BC3332" s="186" t="str">
        <f t="shared" si="4760"/>
        <v>BC$15</v>
      </c>
      <c r="BD3332" s="186" t="str">
        <f t="shared" si="4760"/>
        <v>BD$15</v>
      </c>
      <c r="BE3332" s="186" t="str">
        <f t="shared" si="4760"/>
        <v>BE$15</v>
      </c>
      <c r="BF3332" s="186" t="str">
        <f t="shared" si="4760"/>
        <v>BF$15</v>
      </c>
      <c r="BG3332" s="186" t="str">
        <f t="shared" si="4760"/>
        <v>BG$15</v>
      </c>
      <c r="BH3332" s="186" t="str">
        <f t="shared" si="4760"/>
        <v>BH$15</v>
      </c>
      <c r="BI3332" s="186" t="str">
        <f t="shared" si="4760"/>
        <v>BI$15</v>
      </c>
      <c r="BJ3332" s="186" t="str">
        <f t="shared" si="4760"/>
        <v>BJ$15</v>
      </c>
      <c r="BK3332" s="186" t="str">
        <f t="shared" si="4760"/>
        <v>BK$15</v>
      </c>
      <c r="BL3332" s="186" t="str">
        <f t="shared" si="4760"/>
        <v>BL$15</v>
      </c>
      <c r="BM3332" s="186" t="str">
        <f t="shared" si="4760"/>
        <v>BM$15</v>
      </c>
      <c r="BN3332" s="186" t="str">
        <f t="shared" si="4760"/>
        <v>BN$15</v>
      </c>
      <c r="BO3332" s="186" t="str">
        <f t="shared" si="4760"/>
        <v>BO$15</v>
      </c>
      <c r="BP3332" s="186" t="str">
        <f t="shared" si="4760"/>
        <v>BP$15</v>
      </c>
      <c r="BQ3332" s="186" t="str">
        <f t="shared" si="4760"/>
        <v>BQ$15</v>
      </c>
      <c r="BR3332" s="186" t="str">
        <f t="shared" si="4760"/>
        <v>BR$15</v>
      </c>
      <c r="BS3332" s="186" t="str">
        <f t="shared" si="4760"/>
        <v>BS$15</v>
      </c>
      <c r="BT3332" s="186" t="str">
        <f t="shared" si="4760"/>
        <v>BT$15</v>
      </c>
      <c r="BU3332" s="186" t="str">
        <f t="shared" si="4760"/>
        <v>BU$15</v>
      </c>
      <c r="BV3332" s="186" t="str">
        <f t="shared" si="4760"/>
        <v>BV$15</v>
      </c>
      <c r="BW3332" s="186" t="str">
        <f t="shared" si="4760"/>
        <v>BW$15</v>
      </c>
      <c r="BX3332" s="186" t="str">
        <f t="shared" si="4760"/>
        <v>BX$15</v>
      </c>
      <c r="BY3332" s="186" t="str">
        <f t="shared" si="4760"/>
        <v>BY$15</v>
      </c>
      <c r="BZ3332" s="186" t="str">
        <f t="shared" si="4760"/>
        <v>BZ$15</v>
      </c>
      <c r="CA3332" s="186" t="str">
        <f t="shared" si="4760"/>
        <v>CA$15</v>
      </c>
      <c r="CB3332" s="186" t="str">
        <f t="shared" si="4760"/>
        <v>CB$15</v>
      </c>
      <c r="CC3332" s="186" t="str">
        <f t="shared" si="4760"/>
        <v>CC$15</v>
      </c>
      <c r="CD3332" s="186" t="str">
        <f t="shared" si="4760"/>
        <v>CD$15</v>
      </c>
      <c r="CE3332" s="186" t="str">
        <f t="shared" ref="CE3332:CL3332" si="4761">CE$19</f>
        <v>CE$15</v>
      </c>
      <c r="CF3332" s="186" t="str">
        <f t="shared" si="4761"/>
        <v>CF$15</v>
      </c>
      <c r="CG3332" s="186" t="str">
        <f t="shared" si="4761"/>
        <v>CG$15</v>
      </c>
      <c r="CH3332" s="186" t="str">
        <f t="shared" si="4761"/>
        <v>CH$15</v>
      </c>
      <c r="CI3332" s="186" t="str">
        <f t="shared" si="4761"/>
        <v>CI$15</v>
      </c>
      <c r="CJ3332" s="186" t="str">
        <f t="shared" si="4761"/>
        <v>CJ$15</v>
      </c>
      <c r="CK3332" s="186" t="str">
        <f t="shared" si="4761"/>
        <v>CK$15</v>
      </c>
      <c r="CL3332" s="186" t="str">
        <f t="shared" si="4761"/>
        <v>CL$15</v>
      </c>
    </row>
    <row r="3333" spans="2:90" x14ac:dyDescent="0.4">
      <c r="B3333" s="70" t="s">
        <v>1023</v>
      </c>
      <c r="C3333" s="31"/>
      <c r="D3333" t="s">
        <v>1025</v>
      </c>
      <c r="E3333" s="8" t="str">
        <f t="shared" ref="E3333:E3348" si="4762">ROW()&amp;" "&amp;D3333</f>
        <v>3333 COVER-F</v>
      </c>
      <c r="F3333" t="s">
        <v>525</v>
      </c>
      <c r="G3333" s="31" t="s">
        <v>81</v>
      </c>
      <c r="H3333" s="48"/>
      <c r="I3333" s="285"/>
      <c r="J3333" s="285"/>
      <c r="K3333" s="48"/>
      <c r="L3333" s="48"/>
      <c r="M3333" s="48"/>
      <c r="N3333" s="48"/>
      <c r="O3333" s="48"/>
      <c r="P3333" s="48"/>
      <c r="R3333" s="70"/>
      <c r="S3333" s="286"/>
      <c r="T3333" s="286"/>
      <c r="U3333" s="286"/>
      <c r="V3333" s="286"/>
      <c r="W3333" s="286"/>
      <c r="X3333" s="286"/>
      <c r="Y3333" s="286"/>
      <c r="Z3333" s="286"/>
      <c r="AA3333" s="286"/>
      <c r="AB3333" s="286"/>
      <c r="AC3333" s="286"/>
      <c r="AD3333" s="286"/>
      <c r="AE3333" s="286"/>
      <c r="AF3333" s="286"/>
      <c r="AG3333" s="286"/>
      <c r="AH3333" s="286"/>
      <c r="AI3333" s="286"/>
      <c r="AJ3333" s="286"/>
      <c r="AK3333" s="286"/>
      <c r="AL3333" s="286"/>
      <c r="AM3333" s="286"/>
      <c r="AN3333" s="286"/>
      <c r="AO3333" s="286"/>
      <c r="AP3333" s="286"/>
      <c r="AQ3333" s="286"/>
      <c r="AR3333" s="286"/>
      <c r="AS3333" s="286"/>
      <c r="AT3333" s="286"/>
      <c r="AU3333" s="286"/>
      <c r="AV3333" s="286"/>
      <c r="AW3333" s="286"/>
      <c r="AX3333" s="286"/>
      <c r="AY3333" s="286"/>
      <c r="AZ3333" s="286"/>
      <c r="BA3333" s="286"/>
      <c r="BB3333" s="286"/>
      <c r="BC3333" s="286"/>
      <c r="BD3333" s="286"/>
      <c r="BE3333" s="286"/>
      <c r="BF3333" s="286"/>
      <c r="BG3333" s="286"/>
      <c r="BH3333" s="286"/>
      <c r="BI3333" s="286"/>
      <c r="BJ3333" s="286"/>
      <c r="BK3333" s="286"/>
      <c r="BL3333" s="286"/>
      <c r="BM3333" s="286"/>
      <c r="BN3333" s="286"/>
      <c r="BO3333" s="286"/>
      <c r="BP3333" s="286"/>
      <c r="BQ3333" s="286"/>
      <c r="BR3333" s="286"/>
      <c r="BS3333" s="286"/>
      <c r="BT3333" s="286"/>
      <c r="BU3333" s="286"/>
      <c r="BV3333" s="286"/>
      <c r="BW3333" s="286"/>
      <c r="BX3333" s="286"/>
      <c r="BY3333" s="286"/>
      <c r="BZ3333" s="286"/>
      <c r="CA3333" s="286"/>
      <c r="CB3333" s="286"/>
      <c r="CC3333" s="286"/>
      <c r="CD3333" s="286"/>
      <c r="CE3333" s="286"/>
      <c r="CF3333" s="286"/>
      <c r="CG3333" s="286"/>
      <c r="CH3333" s="286"/>
      <c r="CI3333" s="286"/>
      <c r="CJ3333" s="286"/>
      <c r="CK3333" s="286"/>
      <c r="CL3333" s="286"/>
    </row>
    <row r="3334" spans="2:90" x14ac:dyDescent="0.4">
      <c r="B3334" s="122"/>
      <c r="D3334" t="s">
        <v>1025</v>
      </c>
      <c r="E3334" s="8"/>
      <c r="H3334" s="31"/>
      <c r="I3334" s="73"/>
      <c r="J3334" s="73"/>
      <c r="K3334" s="121"/>
      <c r="L3334" s="121"/>
      <c r="M3334" s="121"/>
      <c r="N3334" s="121"/>
      <c r="O3334" s="121"/>
      <c r="P3334" s="121"/>
      <c r="Q3334" s="121"/>
      <c r="R3334" s="121"/>
      <c r="S3334" s="121"/>
      <c r="T3334" s="121"/>
      <c r="U3334" s="121"/>
      <c r="V3334" s="121"/>
      <c r="W3334" s="121"/>
      <c r="X3334" s="121"/>
      <c r="Y3334" s="121"/>
      <c r="Z3334" s="121"/>
      <c r="AA3334" s="121"/>
      <c r="AB3334" s="121"/>
      <c r="AC3334" s="121"/>
      <c r="AD3334" s="121"/>
      <c r="AE3334" s="121"/>
      <c r="AF3334" s="121"/>
      <c r="AG3334" s="121"/>
      <c r="AH3334" s="121"/>
      <c r="AI3334" s="121"/>
      <c r="AJ3334" s="121"/>
      <c r="AK3334" s="121"/>
      <c r="AL3334" s="121"/>
      <c r="AM3334" s="121"/>
      <c r="AN3334" s="121"/>
      <c r="AO3334" s="121"/>
      <c r="AP3334" s="121"/>
      <c r="AQ3334" s="121"/>
      <c r="AR3334" s="121"/>
      <c r="AS3334" s="121"/>
      <c r="AT3334" s="121"/>
      <c r="AU3334" s="121"/>
      <c r="AV3334" s="121"/>
      <c r="AW3334" s="121"/>
      <c r="AX3334" s="121"/>
      <c r="AY3334" s="121"/>
      <c r="AZ3334" s="121"/>
      <c r="BA3334" s="121"/>
      <c r="BB3334" s="121"/>
      <c r="BC3334" s="121"/>
      <c r="BD3334" s="121"/>
      <c r="BE3334" s="121"/>
      <c r="BF3334" s="121"/>
      <c r="BG3334" s="121"/>
      <c r="BH3334" s="121"/>
      <c r="BI3334" s="121"/>
      <c r="BJ3334" s="121"/>
      <c r="BK3334" s="121"/>
      <c r="BL3334" s="121"/>
      <c r="BM3334" s="121"/>
      <c r="BN3334" s="121"/>
      <c r="BO3334" s="121"/>
      <c r="BP3334" s="121"/>
      <c r="BQ3334" s="121"/>
      <c r="BR3334" s="121"/>
      <c r="BS3334" s="121"/>
      <c r="BT3334" s="121"/>
      <c r="BU3334" s="121"/>
      <c r="BV3334" s="121"/>
      <c r="BW3334" s="121"/>
      <c r="BX3334" s="121"/>
      <c r="BY3334" s="121"/>
      <c r="BZ3334" s="121"/>
      <c r="CA3334" s="121"/>
      <c r="CB3334" s="121"/>
      <c r="CC3334" s="121"/>
      <c r="CD3334" s="121"/>
      <c r="CE3334" s="121"/>
      <c r="CF3334" s="121"/>
      <c r="CG3334" s="121"/>
      <c r="CH3334" s="121"/>
      <c r="CI3334" s="121"/>
      <c r="CJ3334" s="121"/>
      <c r="CK3334" s="121"/>
      <c r="CL3334" s="121"/>
    </row>
    <row r="3335" spans="2:90" x14ac:dyDescent="0.4">
      <c r="B3335" s="141"/>
      <c r="D3335" t="s">
        <v>1025</v>
      </c>
      <c r="E3335" s="8"/>
      <c r="H3335" s="12"/>
      <c r="I3335" s="60"/>
      <c r="J3335" s="60"/>
      <c r="K3335" s="16"/>
      <c r="L3335" s="16"/>
      <c r="M3335" s="16"/>
      <c r="N3335" s="16"/>
      <c r="O3335" s="16"/>
      <c r="P3335" s="16"/>
      <c r="R3335" s="19"/>
      <c r="S3335" s="146"/>
      <c r="T3335" s="146"/>
      <c r="U3335" s="146"/>
      <c r="V3335" s="146"/>
      <c r="W3335" s="146"/>
      <c r="X3335" s="146"/>
      <c r="Y3335" s="146"/>
      <c r="Z3335" s="146"/>
      <c r="AA3335" s="146"/>
      <c r="AB3335" s="146"/>
      <c r="AC3335" s="146"/>
      <c r="AD3335" s="146"/>
      <c r="AE3335" s="146"/>
      <c r="AF3335" s="146"/>
      <c r="AG3335" s="146"/>
      <c r="AH3335" s="146"/>
      <c r="AI3335" s="146"/>
      <c r="AJ3335" s="146"/>
      <c r="AK3335" s="146"/>
      <c r="AL3335" s="146"/>
      <c r="AM3335" s="146"/>
      <c r="AN3335" s="146"/>
      <c r="AO3335" s="146"/>
      <c r="AP3335" s="146"/>
      <c r="AQ3335" s="146"/>
      <c r="AR3335" s="146"/>
      <c r="AS3335" s="146"/>
      <c r="AT3335" s="146"/>
      <c r="AU3335" s="146"/>
      <c r="AV3335" s="146"/>
      <c r="AW3335" s="146"/>
      <c r="AX3335" s="146"/>
      <c r="AY3335" s="146"/>
      <c r="AZ3335" s="146"/>
      <c r="BA3335" s="146"/>
      <c r="BB3335" s="146"/>
      <c r="BC3335" s="146"/>
      <c r="BD3335" s="146"/>
      <c r="BE3335" s="146"/>
      <c r="BF3335" s="146"/>
      <c r="BG3335" s="146"/>
      <c r="BH3335" s="146"/>
      <c r="BI3335" s="146"/>
      <c r="BJ3335" s="146"/>
      <c r="BK3335" s="146"/>
      <c r="BL3335" s="146"/>
      <c r="BM3335" s="146"/>
      <c r="BN3335" s="146"/>
      <c r="BO3335" s="146"/>
      <c r="BP3335" s="146"/>
      <c r="BQ3335" s="146"/>
      <c r="BR3335" s="146"/>
      <c r="BS3335" s="146"/>
      <c r="BT3335" s="146"/>
      <c r="BU3335" s="146"/>
      <c r="BV3335" s="146"/>
      <c r="BW3335" s="146"/>
      <c r="BX3335" s="146"/>
      <c r="BY3335" s="146"/>
      <c r="BZ3335" s="146"/>
      <c r="CA3335" s="146"/>
      <c r="CB3335" s="146"/>
      <c r="CC3335" s="146"/>
      <c r="CD3335" s="146"/>
      <c r="CE3335" s="146"/>
      <c r="CF3335" s="146"/>
      <c r="CG3335" s="146"/>
      <c r="CH3335" s="146"/>
      <c r="CI3335" s="146"/>
      <c r="CJ3335" s="146"/>
      <c r="CK3335" s="146"/>
      <c r="CL3335" s="146"/>
    </row>
    <row r="3336" spans="2:90" ht="91.75" x14ac:dyDescent="2.2999999999999998">
      <c r="B3336" s="123"/>
      <c r="D3336" t="s">
        <v>1025</v>
      </c>
      <c r="E3336" s="8"/>
      <c r="H3336" s="468" t="str">
        <f>+SUBSTITUTE(B3333,":","")&amp;" Financial Model"</f>
        <v>Income Tax Financial Model</v>
      </c>
      <c r="J3336"/>
      <c r="K3336" s="33"/>
      <c r="L3336" s="33"/>
      <c r="M3336" s="33"/>
      <c r="N3336" s="33"/>
      <c r="O3336" s="33"/>
      <c r="P3336" s="33"/>
      <c r="S3336" s="33"/>
      <c r="T3336" s="33"/>
      <c r="U3336" s="33"/>
      <c r="V3336" s="33"/>
      <c r="W3336" s="33"/>
      <c r="X3336" s="33"/>
      <c r="Y3336" s="33"/>
      <c r="Z3336" s="33"/>
      <c r="AA3336" s="33"/>
      <c r="AB3336" s="33"/>
      <c r="AC3336" s="33"/>
      <c r="AD3336" s="33"/>
      <c r="AE3336" s="33"/>
      <c r="AF3336" s="33"/>
      <c r="AG3336" s="33"/>
      <c r="AH3336" s="33"/>
      <c r="AI3336" s="33"/>
      <c r="AJ3336" s="33"/>
      <c r="AK3336" s="33"/>
      <c r="AL3336" s="33"/>
      <c r="AM3336" s="33"/>
      <c r="AN3336" s="33"/>
      <c r="AO3336" s="33"/>
      <c r="AP3336" s="33"/>
      <c r="AQ3336" s="33"/>
      <c r="AR3336" s="33"/>
      <c r="AS3336" s="33"/>
      <c r="AT3336" s="33"/>
      <c r="AU3336" s="33"/>
      <c r="AV3336" s="33"/>
      <c r="AW3336" s="33"/>
      <c r="AX3336" s="33"/>
      <c r="AY3336" s="33"/>
      <c r="AZ3336" s="33"/>
      <c r="BA3336" s="33"/>
      <c r="BB3336" s="33"/>
      <c r="BC3336" s="33"/>
      <c r="BD3336" s="33"/>
      <c r="BE3336" s="33"/>
      <c r="BF3336" s="33"/>
      <c r="BG3336" s="33"/>
      <c r="BH3336" s="33"/>
      <c r="BI3336" s="33"/>
      <c r="BJ3336" s="33"/>
      <c r="BK3336" s="33"/>
      <c r="BL3336" s="33"/>
      <c r="BM3336" s="33"/>
      <c r="BN3336" s="33"/>
      <c r="BO3336" s="33"/>
      <c r="BP3336" s="33"/>
      <c r="BQ3336" s="33"/>
      <c r="BR3336" s="33"/>
      <c r="BS3336" s="33"/>
      <c r="BT3336" s="33"/>
      <c r="BU3336" s="33"/>
      <c r="BV3336" s="33"/>
      <c r="BW3336" s="33"/>
      <c r="BX3336" s="33"/>
      <c r="BY3336" s="33"/>
      <c r="BZ3336" s="33"/>
      <c r="CA3336" s="33"/>
      <c r="CB3336" s="33"/>
      <c r="CC3336" s="33"/>
      <c r="CD3336" s="33"/>
      <c r="CE3336" s="33"/>
      <c r="CF3336" s="33"/>
      <c r="CG3336" s="33"/>
      <c r="CH3336" s="33"/>
      <c r="CI3336" s="33"/>
      <c r="CJ3336" s="33"/>
      <c r="CK3336" s="33"/>
      <c r="CL3336" s="33"/>
    </row>
    <row r="3337" spans="2:90" ht="18.45" x14ac:dyDescent="0.5">
      <c r="B3337" s="123"/>
      <c r="D3337" t="s">
        <v>1025</v>
      </c>
      <c r="E3337" s="8"/>
      <c r="H3337" s="469">
        <f ca="1">TODAY()</f>
        <v>45517</v>
      </c>
      <c r="K3337" s="33"/>
      <c r="L3337" s="33"/>
      <c r="M3337" s="33"/>
      <c r="N3337" s="33"/>
      <c r="O3337" s="33"/>
      <c r="P3337" s="33"/>
      <c r="S3337" s="33"/>
      <c r="T3337" s="33"/>
      <c r="U3337" s="33"/>
      <c r="V3337" s="33"/>
      <c r="W3337" s="33"/>
      <c r="X3337" s="33"/>
      <c r="Y3337" s="33"/>
      <c r="Z3337" s="33"/>
      <c r="AA3337" s="33"/>
      <c r="AB3337" s="33"/>
      <c r="AC3337" s="33"/>
      <c r="AD3337" s="33"/>
      <c r="AE3337" s="33"/>
      <c r="AF3337" s="33"/>
      <c r="AG3337" s="33"/>
      <c r="AH3337" s="33"/>
      <c r="AI3337" s="33"/>
      <c r="AJ3337" s="33"/>
      <c r="AK3337" s="33"/>
      <c r="AL3337" s="33"/>
      <c r="AM3337" s="33"/>
      <c r="AN3337" s="33"/>
      <c r="AO3337" s="33"/>
      <c r="AP3337" s="33"/>
      <c r="AQ3337" s="33"/>
      <c r="AR3337" s="33"/>
      <c r="AS3337" s="33"/>
      <c r="AT3337" s="33"/>
      <c r="AU3337" s="33"/>
      <c r="AV3337" s="33"/>
      <c r="AW3337" s="33"/>
      <c r="AX3337" s="33"/>
      <c r="AY3337" s="33"/>
      <c r="AZ3337" s="33"/>
      <c r="BA3337" s="33"/>
      <c r="BB3337" s="33"/>
      <c r="BC3337" s="33"/>
      <c r="BD3337" s="33"/>
      <c r="BE3337" s="33"/>
      <c r="BF3337" s="33"/>
      <c r="BG3337" s="33"/>
      <c r="BH3337" s="33"/>
      <c r="BI3337" s="33"/>
      <c r="BJ3337" s="33"/>
      <c r="BK3337" s="33"/>
      <c r="BL3337" s="33"/>
      <c r="BM3337" s="33"/>
      <c r="BN3337" s="33"/>
      <c r="BO3337" s="33"/>
      <c r="BP3337" s="33"/>
      <c r="BQ3337" s="33"/>
      <c r="BR3337" s="33"/>
      <c r="BS3337" s="33"/>
      <c r="BT3337" s="33"/>
      <c r="BU3337" s="33"/>
      <c r="BV3337" s="33"/>
      <c r="BW3337" s="33"/>
      <c r="BX3337" s="33"/>
      <c r="BY3337" s="33"/>
      <c r="BZ3337" s="33"/>
      <c r="CA3337" s="33"/>
      <c r="CB3337" s="33"/>
      <c r="CC3337" s="33"/>
      <c r="CD3337" s="33"/>
      <c r="CE3337" s="33"/>
      <c r="CF3337" s="33"/>
      <c r="CG3337" s="33"/>
      <c r="CH3337" s="33"/>
      <c r="CI3337" s="33"/>
      <c r="CJ3337" s="33"/>
      <c r="CK3337" s="33"/>
      <c r="CL3337" s="33"/>
    </row>
    <row r="3338" spans="2:90" x14ac:dyDescent="0.4">
      <c r="B3338" s="123"/>
      <c r="D3338" t="s">
        <v>1025</v>
      </c>
      <c r="E3338" s="8"/>
      <c r="K3338" s="33"/>
      <c r="L3338" s="33"/>
      <c r="M3338" s="33"/>
      <c r="N3338" s="33"/>
      <c r="O3338" s="33"/>
      <c r="P3338" s="33"/>
      <c r="S3338" s="33"/>
      <c r="T3338" s="33"/>
      <c r="U3338" s="33"/>
      <c r="V3338" s="33"/>
      <c r="W3338" s="33"/>
      <c r="X3338" s="33"/>
      <c r="Y3338" s="33"/>
      <c r="Z3338" s="33"/>
      <c r="AA3338" s="33"/>
      <c r="AB3338" s="33"/>
      <c r="AC3338" s="33"/>
      <c r="AD3338" s="33"/>
      <c r="AE3338" s="33"/>
      <c r="AF3338" s="33"/>
      <c r="AG3338" s="33"/>
      <c r="AH3338" s="33"/>
      <c r="AI3338" s="33"/>
      <c r="AJ3338" s="33"/>
      <c r="AK3338" s="33"/>
      <c r="AL3338" s="33"/>
      <c r="AM3338" s="33"/>
      <c r="AN3338" s="33"/>
      <c r="AO3338" s="33"/>
      <c r="AP3338" s="33"/>
      <c r="AQ3338" s="33"/>
      <c r="AR3338" s="33"/>
      <c r="AS3338" s="33"/>
      <c r="AT3338" s="33"/>
      <c r="AU3338" s="33"/>
      <c r="AV3338" s="33"/>
      <c r="AW3338" s="33"/>
      <c r="AX3338" s="33"/>
      <c r="AY3338" s="33"/>
      <c r="AZ3338" s="33"/>
      <c r="BA3338" s="33"/>
      <c r="BB3338" s="33"/>
      <c r="BC3338" s="33"/>
      <c r="BD3338" s="33"/>
      <c r="BE3338" s="33"/>
      <c r="BF3338" s="33"/>
      <c r="BG3338" s="33"/>
      <c r="BH3338" s="33"/>
      <c r="BI3338" s="33"/>
      <c r="BJ3338" s="33"/>
      <c r="BK3338" s="33"/>
      <c r="BL3338" s="33"/>
      <c r="BM3338" s="33"/>
      <c r="BN3338" s="33"/>
      <c r="BO3338" s="33"/>
      <c r="BP3338" s="33"/>
      <c r="BQ3338" s="33"/>
      <c r="BR3338" s="33"/>
      <c r="BS3338" s="33"/>
      <c r="BT3338" s="33"/>
      <c r="BU3338" s="33"/>
      <c r="BV3338" s="33"/>
      <c r="BW3338" s="33"/>
      <c r="BX3338" s="33"/>
      <c r="BY3338" s="33"/>
      <c r="BZ3338" s="33"/>
      <c r="CA3338" s="33"/>
      <c r="CB3338" s="33"/>
      <c r="CC3338" s="33"/>
      <c r="CD3338" s="33"/>
      <c r="CE3338" s="33"/>
      <c r="CF3338" s="33"/>
      <c r="CG3338" s="33"/>
      <c r="CH3338" s="33"/>
      <c r="CI3338" s="33"/>
      <c r="CJ3338" s="33"/>
      <c r="CK3338" s="33"/>
      <c r="CL3338" s="33"/>
    </row>
    <row r="3339" spans="2:90" x14ac:dyDescent="0.4">
      <c r="B3339" s="123"/>
      <c r="D3339" t="s">
        <v>1025</v>
      </c>
      <c r="E3339" s="8"/>
      <c r="K3339" s="33"/>
      <c r="L3339" s="33"/>
      <c r="M3339" s="33"/>
      <c r="N3339" s="33"/>
      <c r="O3339" s="33"/>
      <c r="P3339" s="33"/>
      <c r="S3339" s="33"/>
      <c r="T3339" s="33"/>
      <c r="U3339" s="33"/>
      <c r="V3339" s="33"/>
      <c r="W3339" s="33"/>
      <c r="X3339" s="33"/>
      <c r="Y3339" s="33"/>
      <c r="Z3339" s="33"/>
      <c r="AA3339" s="33"/>
      <c r="AB3339" s="33"/>
      <c r="AC3339" s="33"/>
      <c r="AD3339" s="33"/>
      <c r="AE3339" s="33"/>
      <c r="AF3339" s="33"/>
      <c r="AG3339" s="33"/>
      <c r="AH3339" s="33"/>
      <c r="AI3339" s="33"/>
      <c r="AJ3339" s="33"/>
      <c r="AK3339" s="33"/>
      <c r="AL3339" s="33"/>
      <c r="AM3339" s="33"/>
      <c r="AN3339" s="33"/>
      <c r="AO3339" s="33"/>
      <c r="AP3339" s="33"/>
      <c r="AQ3339" s="33"/>
      <c r="AR3339" s="33"/>
      <c r="AS3339" s="33"/>
      <c r="AT3339" s="33"/>
      <c r="AU3339" s="33"/>
      <c r="AV3339" s="33"/>
      <c r="AW3339" s="33"/>
      <c r="AX3339" s="33"/>
      <c r="AY3339" s="33"/>
      <c r="AZ3339" s="33"/>
      <c r="BA3339" s="33"/>
      <c r="BB3339" s="33"/>
      <c r="BC3339" s="33"/>
      <c r="BD3339" s="33"/>
      <c r="BE3339" s="33"/>
      <c r="BF3339" s="33"/>
      <c r="BG3339" s="33"/>
      <c r="BH3339" s="33"/>
      <c r="BI3339" s="33"/>
      <c r="BJ3339" s="33"/>
      <c r="BK3339" s="33"/>
      <c r="BL3339" s="33"/>
      <c r="BM3339" s="33"/>
      <c r="BN3339" s="33"/>
      <c r="BO3339" s="33"/>
      <c r="BP3339" s="33"/>
      <c r="BQ3339" s="33"/>
      <c r="BR3339" s="33"/>
      <c r="BS3339" s="33"/>
      <c r="BT3339" s="33"/>
      <c r="BU3339" s="33"/>
      <c r="BV3339" s="33"/>
      <c r="BW3339" s="33"/>
      <c r="BX3339" s="33"/>
      <c r="BY3339" s="33"/>
      <c r="BZ3339" s="33"/>
      <c r="CA3339" s="33"/>
      <c r="CB3339" s="33"/>
      <c r="CC3339" s="33"/>
      <c r="CD3339" s="33"/>
      <c r="CE3339" s="33"/>
      <c r="CF3339" s="33"/>
      <c r="CG3339" s="33"/>
      <c r="CH3339" s="33"/>
      <c r="CI3339" s="33"/>
      <c r="CJ3339" s="33"/>
      <c r="CK3339" s="33"/>
      <c r="CL3339" s="33"/>
    </row>
    <row r="3340" spans="2:90" x14ac:dyDescent="0.4">
      <c r="B3340" s="123"/>
      <c r="D3340" t="s">
        <v>1025</v>
      </c>
      <c r="E3340" s="8"/>
      <c r="K3340" s="33"/>
      <c r="L3340" s="33"/>
      <c r="M3340" s="33"/>
      <c r="N3340" s="33"/>
      <c r="O3340" s="33"/>
      <c r="P3340" s="33"/>
      <c r="S3340" s="33"/>
      <c r="T3340" s="33"/>
      <c r="U3340" s="33"/>
      <c r="V3340" s="33"/>
      <c r="W3340" s="33"/>
      <c r="X3340" s="33"/>
      <c r="Y3340" s="33"/>
      <c r="Z3340" s="33"/>
      <c r="AA3340" s="33"/>
      <c r="AB3340" s="33"/>
      <c r="AC3340" s="33"/>
      <c r="AD3340" s="33"/>
      <c r="AE3340" s="33"/>
      <c r="AF3340" s="33"/>
      <c r="AG3340" s="33"/>
      <c r="AH3340" s="33"/>
      <c r="AI3340" s="33"/>
      <c r="AJ3340" s="33"/>
      <c r="AK3340" s="33"/>
      <c r="AL3340" s="33"/>
      <c r="AM3340" s="33"/>
      <c r="AN3340" s="33"/>
      <c r="AO3340" s="33"/>
      <c r="AP3340" s="33"/>
      <c r="AQ3340" s="33"/>
      <c r="AR3340" s="33"/>
      <c r="AS3340" s="33"/>
      <c r="AT3340" s="33"/>
      <c r="AU3340" s="33"/>
      <c r="AV3340" s="33"/>
      <c r="AW3340" s="33"/>
      <c r="AX3340" s="33"/>
      <c r="AY3340" s="33"/>
      <c r="AZ3340" s="33"/>
      <c r="BA3340" s="33"/>
      <c r="BB3340" s="33"/>
      <c r="BC3340" s="33"/>
      <c r="BD3340" s="33"/>
      <c r="BE3340" s="33"/>
      <c r="BF3340" s="33"/>
      <c r="BG3340" s="33"/>
      <c r="BH3340" s="33"/>
      <c r="BI3340" s="33"/>
      <c r="BJ3340" s="33"/>
      <c r="BK3340" s="33"/>
      <c r="BL3340" s="33"/>
      <c r="BM3340" s="33"/>
      <c r="BN3340" s="33"/>
      <c r="BO3340" s="33"/>
      <c r="BP3340" s="33"/>
      <c r="BQ3340" s="33"/>
      <c r="BR3340" s="33"/>
      <c r="BS3340" s="33"/>
      <c r="BT3340" s="33"/>
      <c r="BU3340" s="33"/>
      <c r="BV3340" s="33"/>
      <c r="BW3340" s="33"/>
      <c r="BX3340" s="33"/>
      <c r="BY3340" s="33"/>
      <c r="BZ3340" s="33"/>
      <c r="CA3340" s="33"/>
      <c r="CB3340" s="33"/>
      <c r="CC3340" s="33"/>
      <c r="CD3340" s="33"/>
      <c r="CE3340" s="33"/>
      <c r="CF3340" s="33"/>
      <c r="CG3340" s="33"/>
      <c r="CH3340" s="33"/>
      <c r="CI3340" s="33"/>
      <c r="CJ3340" s="33"/>
      <c r="CK3340" s="33"/>
      <c r="CL3340" s="33"/>
    </row>
    <row r="3341" spans="2:90" x14ac:dyDescent="0.4">
      <c r="B3341" s="132" t="str">
        <f>+B3325</f>
        <v>(Primary label)</v>
      </c>
      <c r="D3341" t="s">
        <v>1025</v>
      </c>
      <c r="E3341" s="8" t="str">
        <f t="shared" si="4762"/>
        <v>3341 COVER-F</v>
      </c>
      <c r="G3341" t="s">
        <v>332</v>
      </c>
      <c r="K3341" s="1"/>
      <c r="L3341" s="1"/>
      <c r="M3341" s="1"/>
      <c r="N3341" s="1"/>
      <c r="O3341" s="1"/>
      <c r="P3341" s="1"/>
      <c r="R3341" s="24"/>
      <c r="S3341" s="80">
        <f>+S3325</f>
        <v>0</v>
      </c>
      <c r="T3341" s="80">
        <f t="shared" ref="T3341:CE3341" si="4763">+T3325</f>
        <v>0</v>
      </c>
      <c r="U3341" s="80">
        <f t="shared" si="4763"/>
        <v>0</v>
      </c>
      <c r="V3341" s="80">
        <f t="shared" si="4763"/>
        <v>0</v>
      </c>
      <c r="W3341" s="80">
        <f t="shared" si="4763"/>
        <v>0</v>
      </c>
      <c r="X3341" s="80">
        <f t="shared" si="4763"/>
        <v>0</v>
      </c>
      <c r="Y3341" s="80">
        <f t="shared" si="4763"/>
        <v>0</v>
      </c>
      <c r="Z3341" s="80">
        <f t="shared" si="4763"/>
        <v>0</v>
      </c>
      <c r="AA3341" s="80">
        <f t="shared" si="4763"/>
        <v>0</v>
      </c>
      <c r="AB3341" s="80">
        <f t="shared" si="4763"/>
        <v>0</v>
      </c>
      <c r="AC3341" s="80">
        <f t="shared" si="4763"/>
        <v>0</v>
      </c>
      <c r="AD3341" s="80">
        <f t="shared" si="4763"/>
        <v>0</v>
      </c>
      <c r="AE3341" s="80">
        <f t="shared" si="4763"/>
        <v>0</v>
      </c>
      <c r="AF3341" s="80">
        <f t="shared" si="4763"/>
        <v>0</v>
      </c>
      <c r="AG3341" s="80">
        <f t="shared" si="4763"/>
        <v>0</v>
      </c>
      <c r="AH3341" s="80">
        <f t="shared" si="4763"/>
        <v>0</v>
      </c>
      <c r="AI3341" s="80">
        <f t="shared" si="4763"/>
        <v>0</v>
      </c>
      <c r="AJ3341" s="80">
        <f t="shared" si="4763"/>
        <v>0</v>
      </c>
      <c r="AK3341" s="80">
        <f t="shared" si="4763"/>
        <v>0</v>
      </c>
      <c r="AL3341" s="80">
        <f t="shared" si="4763"/>
        <v>0</v>
      </c>
      <c r="AM3341" s="80">
        <f t="shared" si="4763"/>
        <v>0</v>
      </c>
      <c r="AN3341" s="80">
        <f t="shared" si="4763"/>
        <v>0</v>
      </c>
      <c r="AO3341" s="80">
        <f t="shared" si="4763"/>
        <v>0</v>
      </c>
      <c r="AP3341" s="80">
        <f t="shared" si="4763"/>
        <v>0</v>
      </c>
      <c r="AQ3341" s="80">
        <f t="shared" si="4763"/>
        <v>0</v>
      </c>
      <c r="AR3341" s="80">
        <f t="shared" si="4763"/>
        <v>0</v>
      </c>
      <c r="AS3341" s="80">
        <f t="shared" si="4763"/>
        <v>0</v>
      </c>
      <c r="AT3341" s="80">
        <f t="shared" si="4763"/>
        <v>0</v>
      </c>
      <c r="AU3341" s="80">
        <f t="shared" si="4763"/>
        <v>0</v>
      </c>
      <c r="AV3341" s="80">
        <f t="shared" si="4763"/>
        <v>0</v>
      </c>
      <c r="AW3341" s="80">
        <f t="shared" si="4763"/>
        <v>0</v>
      </c>
      <c r="AX3341" s="80">
        <f t="shared" si="4763"/>
        <v>0</v>
      </c>
      <c r="AY3341" s="80">
        <f t="shared" si="4763"/>
        <v>0</v>
      </c>
      <c r="AZ3341" s="80">
        <f t="shared" si="4763"/>
        <v>0</v>
      </c>
      <c r="BA3341" s="80">
        <f t="shared" si="4763"/>
        <v>0</v>
      </c>
      <c r="BB3341" s="80">
        <f t="shared" si="4763"/>
        <v>0</v>
      </c>
      <c r="BC3341" s="80">
        <f t="shared" si="4763"/>
        <v>0</v>
      </c>
      <c r="BD3341" s="80">
        <f t="shared" si="4763"/>
        <v>0</v>
      </c>
      <c r="BE3341" s="80">
        <f t="shared" si="4763"/>
        <v>0</v>
      </c>
      <c r="BF3341" s="80">
        <f t="shared" si="4763"/>
        <v>0</v>
      </c>
      <c r="BG3341" s="80">
        <f t="shared" si="4763"/>
        <v>0</v>
      </c>
      <c r="BH3341" s="80">
        <f t="shared" si="4763"/>
        <v>0</v>
      </c>
      <c r="BI3341" s="80">
        <f t="shared" si="4763"/>
        <v>0</v>
      </c>
      <c r="BJ3341" s="80">
        <f t="shared" si="4763"/>
        <v>0</v>
      </c>
      <c r="BK3341" s="80">
        <f t="shared" si="4763"/>
        <v>0</v>
      </c>
      <c r="BL3341" s="80">
        <f t="shared" si="4763"/>
        <v>0</v>
      </c>
      <c r="BM3341" s="80">
        <f t="shared" si="4763"/>
        <v>0</v>
      </c>
      <c r="BN3341" s="80">
        <f t="shared" si="4763"/>
        <v>0</v>
      </c>
      <c r="BO3341" s="80">
        <f t="shared" si="4763"/>
        <v>0</v>
      </c>
      <c r="BP3341" s="80">
        <f t="shared" si="4763"/>
        <v>0</v>
      </c>
      <c r="BQ3341" s="80">
        <f t="shared" si="4763"/>
        <v>0</v>
      </c>
      <c r="BR3341" s="80">
        <f t="shared" si="4763"/>
        <v>0</v>
      </c>
      <c r="BS3341" s="80">
        <f t="shared" si="4763"/>
        <v>0</v>
      </c>
      <c r="BT3341" s="80">
        <f t="shared" si="4763"/>
        <v>0</v>
      </c>
      <c r="BU3341" s="80">
        <f t="shared" si="4763"/>
        <v>0</v>
      </c>
      <c r="BV3341" s="80">
        <f t="shared" si="4763"/>
        <v>0</v>
      </c>
      <c r="BW3341" s="80">
        <f t="shared" si="4763"/>
        <v>0</v>
      </c>
      <c r="BX3341" s="80">
        <f t="shared" si="4763"/>
        <v>0</v>
      </c>
      <c r="BY3341" s="80">
        <f t="shared" si="4763"/>
        <v>0</v>
      </c>
      <c r="BZ3341" s="80">
        <f t="shared" si="4763"/>
        <v>0</v>
      </c>
      <c r="CA3341" s="80">
        <f t="shared" si="4763"/>
        <v>0</v>
      </c>
      <c r="CB3341" s="80">
        <f t="shared" si="4763"/>
        <v>0</v>
      </c>
      <c r="CC3341" s="80">
        <f t="shared" si="4763"/>
        <v>0</v>
      </c>
      <c r="CD3341" s="80">
        <f t="shared" si="4763"/>
        <v>0</v>
      </c>
      <c r="CE3341" s="80">
        <f t="shared" si="4763"/>
        <v>0</v>
      </c>
      <c r="CF3341" s="80">
        <f t="shared" ref="CF3341:CL3341" si="4764">+CF3325</f>
        <v>0</v>
      </c>
      <c r="CG3341" s="80">
        <f t="shared" si="4764"/>
        <v>0</v>
      </c>
      <c r="CH3341" s="80">
        <f t="shared" si="4764"/>
        <v>0</v>
      </c>
      <c r="CI3341" s="80">
        <f t="shared" si="4764"/>
        <v>0</v>
      </c>
      <c r="CJ3341" s="80">
        <f t="shared" si="4764"/>
        <v>0</v>
      </c>
      <c r="CK3341" s="80">
        <f t="shared" si="4764"/>
        <v>0</v>
      </c>
      <c r="CL3341" s="80">
        <f t="shared" si="4764"/>
        <v>0</v>
      </c>
    </row>
    <row r="3342" spans="2:90" x14ac:dyDescent="0.4">
      <c r="B3342" s="132" t="str">
        <f t="shared" ref="B3342:B3348" si="4765">+B3326</f>
        <v>primary unit</v>
      </c>
      <c r="D3342" t="s">
        <v>1025</v>
      </c>
      <c r="E3342" s="8" t="str">
        <f t="shared" si="4762"/>
        <v>3342 COVER-F</v>
      </c>
      <c r="G3342" t="s">
        <v>332</v>
      </c>
      <c r="K3342" s="1"/>
      <c r="L3342" s="1"/>
      <c r="M3342" s="1"/>
      <c r="N3342" s="1"/>
      <c r="O3342" s="1"/>
      <c r="P3342" s="1"/>
      <c r="R3342" s="24"/>
      <c r="S3342" s="80">
        <f t="shared" ref="S3342:CD3346" si="4766">+S3326</f>
        <v>0</v>
      </c>
      <c r="T3342" s="80">
        <f t="shared" si="4766"/>
        <v>0</v>
      </c>
      <c r="U3342" s="80">
        <f t="shared" si="4766"/>
        <v>0</v>
      </c>
      <c r="V3342" s="80">
        <f t="shared" si="4766"/>
        <v>0</v>
      </c>
      <c r="W3342" s="80">
        <f t="shared" si="4766"/>
        <v>0</v>
      </c>
      <c r="X3342" s="80">
        <f t="shared" si="4766"/>
        <v>0</v>
      </c>
      <c r="Y3342" s="80">
        <f t="shared" si="4766"/>
        <v>0</v>
      </c>
      <c r="Z3342" s="80">
        <f t="shared" si="4766"/>
        <v>0</v>
      </c>
      <c r="AA3342" s="80">
        <f t="shared" si="4766"/>
        <v>0</v>
      </c>
      <c r="AB3342" s="80">
        <f t="shared" si="4766"/>
        <v>0</v>
      </c>
      <c r="AC3342" s="80">
        <f t="shared" si="4766"/>
        <v>0</v>
      </c>
      <c r="AD3342" s="80">
        <f t="shared" si="4766"/>
        <v>0</v>
      </c>
      <c r="AE3342" s="80">
        <f t="shared" si="4766"/>
        <v>0</v>
      </c>
      <c r="AF3342" s="80">
        <f t="shared" si="4766"/>
        <v>0</v>
      </c>
      <c r="AG3342" s="80">
        <f t="shared" si="4766"/>
        <v>0</v>
      </c>
      <c r="AH3342" s="80">
        <f t="shared" si="4766"/>
        <v>0</v>
      </c>
      <c r="AI3342" s="80">
        <f t="shared" si="4766"/>
        <v>0</v>
      </c>
      <c r="AJ3342" s="80">
        <f t="shared" si="4766"/>
        <v>0</v>
      </c>
      <c r="AK3342" s="80">
        <f t="shared" si="4766"/>
        <v>0</v>
      </c>
      <c r="AL3342" s="80">
        <f t="shared" si="4766"/>
        <v>0</v>
      </c>
      <c r="AM3342" s="80">
        <f t="shared" si="4766"/>
        <v>0</v>
      </c>
      <c r="AN3342" s="80">
        <f t="shared" si="4766"/>
        <v>0</v>
      </c>
      <c r="AO3342" s="80">
        <f t="shared" si="4766"/>
        <v>0</v>
      </c>
      <c r="AP3342" s="80">
        <f t="shared" si="4766"/>
        <v>0</v>
      </c>
      <c r="AQ3342" s="80">
        <f t="shared" si="4766"/>
        <v>0</v>
      </c>
      <c r="AR3342" s="80">
        <f t="shared" si="4766"/>
        <v>0</v>
      </c>
      <c r="AS3342" s="80">
        <f t="shared" si="4766"/>
        <v>0</v>
      </c>
      <c r="AT3342" s="80">
        <f t="shared" si="4766"/>
        <v>0</v>
      </c>
      <c r="AU3342" s="80">
        <f t="shared" si="4766"/>
        <v>0</v>
      </c>
      <c r="AV3342" s="80">
        <f t="shared" si="4766"/>
        <v>0</v>
      </c>
      <c r="AW3342" s="80">
        <f t="shared" si="4766"/>
        <v>0</v>
      </c>
      <c r="AX3342" s="80">
        <f t="shared" si="4766"/>
        <v>0</v>
      </c>
      <c r="AY3342" s="80">
        <f t="shared" si="4766"/>
        <v>0</v>
      </c>
      <c r="AZ3342" s="80">
        <f t="shared" si="4766"/>
        <v>0</v>
      </c>
      <c r="BA3342" s="80">
        <f t="shared" si="4766"/>
        <v>0</v>
      </c>
      <c r="BB3342" s="80">
        <f t="shared" si="4766"/>
        <v>0</v>
      </c>
      <c r="BC3342" s="80">
        <f t="shared" si="4766"/>
        <v>0</v>
      </c>
      <c r="BD3342" s="80">
        <f t="shared" si="4766"/>
        <v>0</v>
      </c>
      <c r="BE3342" s="80">
        <f t="shared" si="4766"/>
        <v>0</v>
      </c>
      <c r="BF3342" s="80">
        <f t="shared" si="4766"/>
        <v>0</v>
      </c>
      <c r="BG3342" s="80">
        <f t="shared" si="4766"/>
        <v>0</v>
      </c>
      <c r="BH3342" s="80">
        <f t="shared" si="4766"/>
        <v>0</v>
      </c>
      <c r="BI3342" s="80">
        <f t="shared" si="4766"/>
        <v>0</v>
      </c>
      <c r="BJ3342" s="80">
        <f t="shared" si="4766"/>
        <v>0</v>
      </c>
      <c r="BK3342" s="80">
        <f t="shared" si="4766"/>
        <v>0</v>
      </c>
      <c r="BL3342" s="80">
        <f t="shared" si="4766"/>
        <v>0</v>
      </c>
      <c r="BM3342" s="80">
        <f t="shared" si="4766"/>
        <v>0</v>
      </c>
      <c r="BN3342" s="80">
        <f t="shared" si="4766"/>
        <v>0</v>
      </c>
      <c r="BO3342" s="80">
        <f t="shared" si="4766"/>
        <v>0</v>
      </c>
      <c r="BP3342" s="80">
        <f t="shared" si="4766"/>
        <v>0</v>
      </c>
      <c r="BQ3342" s="80">
        <f t="shared" si="4766"/>
        <v>0</v>
      </c>
      <c r="BR3342" s="80">
        <f t="shared" si="4766"/>
        <v>0</v>
      </c>
      <c r="BS3342" s="80">
        <f t="shared" si="4766"/>
        <v>0</v>
      </c>
      <c r="BT3342" s="80">
        <f t="shared" si="4766"/>
        <v>0</v>
      </c>
      <c r="BU3342" s="80">
        <f t="shared" si="4766"/>
        <v>0</v>
      </c>
      <c r="BV3342" s="80">
        <f t="shared" si="4766"/>
        <v>0</v>
      </c>
      <c r="BW3342" s="80">
        <f t="shared" si="4766"/>
        <v>0</v>
      </c>
      <c r="BX3342" s="80">
        <f t="shared" si="4766"/>
        <v>0</v>
      </c>
      <c r="BY3342" s="80">
        <f t="shared" si="4766"/>
        <v>0</v>
      </c>
      <c r="BZ3342" s="80">
        <f t="shared" si="4766"/>
        <v>0</v>
      </c>
      <c r="CA3342" s="80">
        <f t="shared" si="4766"/>
        <v>0</v>
      </c>
      <c r="CB3342" s="80">
        <f t="shared" si="4766"/>
        <v>0</v>
      </c>
      <c r="CC3342" s="80">
        <f t="shared" si="4766"/>
        <v>0</v>
      </c>
      <c r="CD3342" s="80">
        <f t="shared" si="4766"/>
        <v>0</v>
      </c>
      <c r="CE3342" s="80">
        <f t="shared" ref="CE3342:CL3342" si="4767">+CE3326</f>
        <v>0</v>
      </c>
      <c r="CF3342" s="80">
        <f t="shared" si="4767"/>
        <v>0</v>
      </c>
      <c r="CG3342" s="80">
        <f t="shared" si="4767"/>
        <v>0</v>
      </c>
      <c r="CH3342" s="80">
        <f t="shared" si="4767"/>
        <v>0</v>
      </c>
      <c r="CI3342" s="80">
        <f t="shared" si="4767"/>
        <v>0</v>
      </c>
      <c r="CJ3342" s="80">
        <f t="shared" si="4767"/>
        <v>0</v>
      </c>
      <c r="CK3342" s="80">
        <f t="shared" si="4767"/>
        <v>0</v>
      </c>
      <c r="CL3342" s="80">
        <f t="shared" si="4767"/>
        <v>0</v>
      </c>
    </row>
    <row r="3343" spans="2:90" x14ac:dyDescent="0.4">
      <c r="B3343" s="132" t="str">
        <f t="shared" si="4765"/>
        <v>Primary revenue driver</v>
      </c>
      <c r="D3343" t="s">
        <v>1025</v>
      </c>
      <c r="E3343" s="8" t="str">
        <f t="shared" si="4762"/>
        <v>3343 COVER-F</v>
      </c>
      <c r="G3343" t="s">
        <v>332</v>
      </c>
      <c r="K3343" s="1"/>
      <c r="L3343" s="1"/>
      <c r="M3343" s="1"/>
      <c r="N3343" s="1"/>
      <c r="O3343" s="1"/>
      <c r="P3343" s="1"/>
      <c r="R3343" s="24"/>
      <c r="S3343" s="80" t="str">
        <f t="shared" ref="S3343" si="4768">+S3327</f>
        <v>S$12</v>
      </c>
      <c r="T3343" s="80" t="str">
        <f t="shared" si="4766"/>
        <v>T$12</v>
      </c>
      <c r="U3343" s="80" t="str">
        <f t="shared" si="4766"/>
        <v>U$12</v>
      </c>
      <c r="V3343" s="80" t="str">
        <f t="shared" si="4766"/>
        <v>V$12</v>
      </c>
      <c r="W3343" s="80" t="str">
        <f t="shared" si="4766"/>
        <v>W$12</v>
      </c>
      <c r="X3343" s="80" t="str">
        <f t="shared" si="4766"/>
        <v>X$12</v>
      </c>
      <c r="Y3343" s="80" t="str">
        <f t="shared" si="4766"/>
        <v>Y$12</v>
      </c>
      <c r="Z3343" s="80" t="str">
        <f t="shared" si="4766"/>
        <v>Z$12</v>
      </c>
      <c r="AA3343" s="80" t="str">
        <f t="shared" si="4766"/>
        <v>AA$12</v>
      </c>
      <c r="AB3343" s="80" t="str">
        <f t="shared" si="4766"/>
        <v>AB$12</v>
      </c>
      <c r="AC3343" s="80" t="str">
        <f t="shared" si="4766"/>
        <v>AC$12</v>
      </c>
      <c r="AD3343" s="80" t="str">
        <f t="shared" si="4766"/>
        <v>AD$12</v>
      </c>
      <c r="AE3343" s="80" t="str">
        <f t="shared" si="4766"/>
        <v>AE$12</v>
      </c>
      <c r="AF3343" s="80" t="str">
        <f t="shared" si="4766"/>
        <v>AF$12</v>
      </c>
      <c r="AG3343" s="80" t="str">
        <f t="shared" si="4766"/>
        <v>AG$12</v>
      </c>
      <c r="AH3343" s="80" t="str">
        <f t="shared" si="4766"/>
        <v>AH$12</v>
      </c>
      <c r="AI3343" s="80" t="str">
        <f t="shared" si="4766"/>
        <v>AI$12</v>
      </c>
      <c r="AJ3343" s="80" t="str">
        <f t="shared" si="4766"/>
        <v>AJ$12</v>
      </c>
      <c r="AK3343" s="80" t="str">
        <f t="shared" si="4766"/>
        <v>AK$12</v>
      </c>
      <c r="AL3343" s="80" t="str">
        <f t="shared" si="4766"/>
        <v>AL$12</v>
      </c>
      <c r="AM3343" s="80" t="str">
        <f t="shared" si="4766"/>
        <v>AM$12</v>
      </c>
      <c r="AN3343" s="80" t="str">
        <f t="shared" si="4766"/>
        <v>AN$12</v>
      </c>
      <c r="AO3343" s="80" t="str">
        <f t="shared" si="4766"/>
        <v>AO$12</v>
      </c>
      <c r="AP3343" s="80" t="str">
        <f t="shared" si="4766"/>
        <v>AP$12</v>
      </c>
      <c r="AQ3343" s="80" t="str">
        <f t="shared" si="4766"/>
        <v>AQ$12</v>
      </c>
      <c r="AR3343" s="80" t="str">
        <f t="shared" si="4766"/>
        <v>AR$12</v>
      </c>
      <c r="AS3343" s="80" t="str">
        <f t="shared" si="4766"/>
        <v>AS$12</v>
      </c>
      <c r="AT3343" s="80" t="str">
        <f t="shared" si="4766"/>
        <v>AT$12</v>
      </c>
      <c r="AU3343" s="80" t="str">
        <f t="shared" si="4766"/>
        <v>AU$12</v>
      </c>
      <c r="AV3343" s="80" t="str">
        <f t="shared" si="4766"/>
        <v>AV$12</v>
      </c>
      <c r="AW3343" s="80" t="str">
        <f t="shared" si="4766"/>
        <v>AW$12</v>
      </c>
      <c r="AX3343" s="80" t="str">
        <f t="shared" si="4766"/>
        <v>AX$12</v>
      </c>
      <c r="AY3343" s="80" t="str">
        <f t="shared" si="4766"/>
        <v>AY$12</v>
      </c>
      <c r="AZ3343" s="80" t="str">
        <f t="shared" si="4766"/>
        <v>AZ$12</v>
      </c>
      <c r="BA3343" s="80" t="str">
        <f t="shared" si="4766"/>
        <v>BA$12</v>
      </c>
      <c r="BB3343" s="80" t="str">
        <f t="shared" si="4766"/>
        <v>BB$12</v>
      </c>
      <c r="BC3343" s="80" t="str">
        <f t="shared" si="4766"/>
        <v>BC$12</v>
      </c>
      <c r="BD3343" s="80" t="str">
        <f t="shared" si="4766"/>
        <v>BD$12</v>
      </c>
      <c r="BE3343" s="80" t="str">
        <f t="shared" si="4766"/>
        <v>BE$12</v>
      </c>
      <c r="BF3343" s="80" t="str">
        <f t="shared" si="4766"/>
        <v>BF$12</v>
      </c>
      <c r="BG3343" s="80" t="str">
        <f t="shared" si="4766"/>
        <v>BG$12</v>
      </c>
      <c r="BH3343" s="80" t="str">
        <f t="shared" si="4766"/>
        <v>BH$12</v>
      </c>
      <c r="BI3343" s="80" t="str">
        <f t="shared" si="4766"/>
        <v>BI$12</v>
      </c>
      <c r="BJ3343" s="80" t="str">
        <f t="shared" si="4766"/>
        <v>BJ$12</v>
      </c>
      <c r="BK3343" s="80" t="str">
        <f t="shared" si="4766"/>
        <v>BK$12</v>
      </c>
      <c r="BL3343" s="80" t="str">
        <f t="shared" si="4766"/>
        <v>BL$12</v>
      </c>
      <c r="BM3343" s="80" t="str">
        <f t="shared" si="4766"/>
        <v>BM$12</v>
      </c>
      <c r="BN3343" s="80" t="str">
        <f t="shared" si="4766"/>
        <v>BN$12</v>
      </c>
      <c r="BO3343" s="80" t="str">
        <f t="shared" si="4766"/>
        <v>BO$12</v>
      </c>
      <c r="BP3343" s="80" t="str">
        <f t="shared" si="4766"/>
        <v>BP$12</v>
      </c>
      <c r="BQ3343" s="80" t="str">
        <f t="shared" si="4766"/>
        <v>BQ$12</v>
      </c>
      <c r="BR3343" s="80" t="str">
        <f t="shared" si="4766"/>
        <v>BR$12</v>
      </c>
      <c r="BS3343" s="80" t="str">
        <f t="shared" si="4766"/>
        <v>BS$12</v>
      </c>
      <c r="BT3343" s="80" t="str">
        <f t="shared" si="4766"/>
        <v>BT$12</v>
      </c>
      <c r="BU3343" s="80" t="str">
        <f t="shared" si="4766"/>
        <v>BU$12</v>
      </c>
      <c r="BV3343" s="80" t="str">
        <f t="shared" si="4766"/>
        <v>BV$12</v>
      </c>
      <c r="BW3343" s="80" t="str">
        <f t="shared" si="4766"/>
        <v>BW$12</v>
      </c>
      <c r="BX3343" s="80" t="str">
        <f t="shared" si="4766"/>
        <v>BX$12</v>
      </c>
      <c r="BY3343" s="80" t="str">
        <f t="shared" si="4766"/>
        <v>BY$12</v>
      </c>
      <c r="BZ3343" s="80" t="str">
        <f t="shared" si="4766"/>
        <v>BZ$12</v>
      </c>
      <c r="CA3343" s="80" t="str">
        <f t="shared" si="4766"/>
        <v>CA$12</v>
      </c>
      <c r="CB3343" s="80" t="str">
        <f t="shared" si="4766"/>
        <v>CB$12</v>
      </c>
      <c r="CC3343" s="80" t="str">
        <f t="shared" si="4766"/>
        <v>CC$12</v>
      </c>
      <c r="CD3343" s="80" t="str">
        <f t="shared" si="4766"/>
        <v>CD$12</v>
      </c>
      <c r="CE3343" s="80" t="str">
        <f t="shared" ref="CE3343:CL3343" si="4769">+CE3327</f>
        <v>CE$12</v>
      </c>
      <c r="CF3343" s="80" t="str">
        <f t="shared" si="4769"/>
        <v>CF$12</v>
      </c>
      <c r="CG3343" s="80" t="str">
        <f t="shared" si="4769"/>
        <v>CG$12</v>
      </c>
      <c r="CH3343" s="80" t="str">
        <f t="shared" si="4769"/>
        <v>CH$12</v>
      </c>
      <c r="CI3343" s="80" t="str">
        <f t="shared" si="4769"/>
        <v>CI$12</v>
      </c>
      <c r="CJ3343" s="80" t="str">
        <f t="shared" si="4769"/>
        <v>CJ$12</v>
      </c>
      <c r="CK3343" s="80" t="str">
        <f t="shared" si="4769"/>
        <v>CK$12</v>
      </c>
      <c r="CL3343" s="80" t="str">
        <f t="shared" si="4769"/>
        <v>CL$12</v>
      </c>
    </row>
    <row r="3344" spans="2:90" x14ac:dyDescent="0.4">
      <c r="B3344" s="132" t="str">
        <f t="shared" si="4765"/>
        <v>Primary volume driver</v>
      </c>
      <c r="D3344" t="s">
        <v>1025</v>
      </c>
      <c r="E3344" s="8" t="str">
        <f t="shared" si="4762"/>
        <v>3344 COVER-F</v>
      </c>
      <c r="G3344" t="s">
        <v>332</v>
      </c>
      <c r="H3344" s="56"/>
      <c r="I3344" s="79"/>
      <c r="K3344" s="1"/>
      <c r="L3344" s="1"/>
      <c r="M3344" s="1"/>
      <c r="N3344" s="1"/>
      <c r="O3344" s="1"/>
      <c r="P3344" s="1"/>
      <c r="R3344" s="15"/>
      <c r="S3344" s="80" t="str">
        <f t="shared" ref="S3344" si="4770">+S3328</f>
        <v>S$13</v>
      </c>
      <c r="T3344" s="80" t="str">
        <f t="shared" si="4766"/>
        <v>T$13</v>
      </c>
      <c r="U3344" s="80" t="str">
        <f t="shared" si="4766"/>
        <v>U$13</v>
      </c>
      <c r="V3344" s="80" t="str">
        <f t="shared" si="4766"/>
        <v>V$13</v>
      </c>
      <c r="W3344" s="80" t="str">
        <f t="shared" si="4766"/>
        <v>W$13</v>
      </c>
      <c r="X3344" s="80" t="str">
        <f t="shared" si="4766"/>
        <v>X$13</v>
      </c>
      <c r="Y3344" s="80" t="str">
        <f t="shared" si="4766"/>
        <v>Y$13</v>
      </c>
      <c r="Z3344" s="80" t="str">
        <f t="shared" si="4766"/>
        <v>Z$13</v>
      </c>
      <c r="AA3344" s="80" t="str">
        <f t="shared" si="4766"/>
        <v>AA$13</v>
      </c>
      <c r="AB3344" s="80" t="str">
        <f t="shared" si="4766"/>
        <v>AB$13</v>
      </c>
      <c r="AC3344" s="80" t="str">
        <f t="shared" si="4766"/>
        <v>AC$13</v>
      </c>
      <c r="AD3344" s="80" t="str">
        <f t="shared" si="4766"/>
        <v>AD$13</v>
      </c>
      <c r="AE3344" s="80" t="str">
        <f t="shared" si="4766"/>
        <v>AE$13</v>
      </c>
      <c r="AF3344" s="80" t="str">
        <f t="shared" si="4766"/>
        <v>AF$13</v>
      </c>
      <c r="AG3344" s="80" t="str">
        <f t="shared" si="4766"/>
        <v>AG$13</v>
      </c>
      <c r="AH3344" s="80" t="str">
        <f t="shared" si="4766"/>
        <v>AH$13</v>
      </c>
      <c r="AI3344" s="80" t="str">
        <f t="shared" si="4766"/>
        <v>AI$13</v>
      </c>
      <c r="AJ3344" s="80" t="str">
        <f t="shared" si="4766"/>
        <v>AJ$13</v>
      </c>
      <c r="AK3344" s="80" t="str">
        <f t="shared" si="4766"/>
        <v>AK$13</v>
      </c>
      <c r="AL3344" s="80" t="str">
        <f t="shared" si="4766"/>
        <v>AL$13</v>
      </c>
      <c r="AM3344" s="80" t="str">
        <f t="shared" si="4766"/>
        <v>AM$13</v>
      </c>
      <c r="AN3344" s="80" t="str">
        <f t="shared" si="4766"/>
        <v>AN$13</v>
      </c>
      <c r="AO3344" s="80" t="str">
        <f t="shared" si="4766"/>
        <v>AO$13</v>
      </c>
      <c r="AP3344" s="80" t="str">
        <f t="shared" si="4766"/>
        <v>AP$13</v>
      </c>
      <c r="AQ3344" s="80" t="str">
        <f t="shared" si="4766"/>
        <v>AQ$13</v>
      </c>
      <c r="AR3344" s="80" t="str">
        <f t="shared" si="4766"/>
        <v>AR$13</v>
      </c>
      <c r="AS3344" s="80" t="str">
        <f t="shared" si="4766"/>
        <v>AS$13</v>
      </c>
      <c r="AT3344" s="80" t="str">
        <f t="shared" si="4766"/>
        <v>AT$13</v>
      </c>
      <c r="AU3344" s="80" t="str">
        <f t="shared" si="4766"/>
        <v>AU$13</v>
      </c>
      <c r="AV3344" s="80" t="str">
        <f t="shared" si="4766"/>
        <v>AV$13</v>
      </c>
      <c r="AW3344" s="80" t="str">
        <f t="shared" si="4766"/>
        <v>AW$13</v>
      </c>
      <c r="AX3344" s="80" t="str">
        <f t="shared" si="4766"/>
        <v>AX$13</v>
      </c>
      <c r="AY3344" s="80" t="str">
        <f t="shared" si="4766"/>
        <v>AY$13</v>
      </c>
      <c r="AZ3344" s="80" t="str">
        <f t="shared" si="4766"/>
        <v>AZ$13</v>
      </c>
      <c r="BA3344" s="80" t="str">
        <f t="shared" si="4766"/>
        <v>BA$13</v>
      </c>
      <c r="BB3344" s="80" t="str">
        <f t="shared" si="4766"/>
        <v>BB$13</v>
      </c>
      <c r="BC3344" s="80" t="str">
        <f t="shared" si="4766"/>
        <v>BC$13</v>
      </c>
      <c r="BD3344" s="80" t="str">
        <f t="shared" si="4766"/>
        <v>BD$13</v>
      </c>
      <c r="BE3344" s="80" t="str">
        <f t="shared" si="4766"/>
        <v>BE$13</v>
      </c>
      <c r="BF3344" s="80" t="str">
        <f t="shared" si="4766"/>
        <v>BF$13</v>
      </c>
      <c r="BG3344" s="80" t="str">
        <f t="shared" si="4766"/>
        <v>BG$13</v>
      </c>
      <c r="BH3344" s="80" t="str">
        <f t="shared" si="4766"/>
        <v>BH$13</v>
      </c>
      <c r="BI3344" s="80" t="str">
        <f t="shared" si="4766"/>
        <v>BI$13</v>
      </c>
      <c r="BJ3344" s="80" t="str">
        <f t="shared" si="4766"/>
        <v>BJ$13</v>
      </c>
      <c r="BK3344" s="80" t="str">
        <f t="shared" si="4766"/>
        <v>BK$13</v>
      </c>
      <c r="BL3344" s="80" t="str">
        <f t="shared" si="4766"/>
        <v>BL$13</v>
      </c>
      <c r="BM3344" s="80" t="str">
        <f t="shared" si="4766"/>
        <v>BM$13</v>
      </c>
      <c r="BN3344" s="80" t="str">
        <f t="shared" si="4766"/>
        <v>BN$13</v>
      </c>
      <c r="BO3344" s="80" t="str">
        <f t="shared" si="4766"/>
        <v>BO$13</v>
      </c>
      <c r="BP3344" s="80" t="str">
        <f t="shared" si="4766"/>
        <v>BP$13</v>
      </c>
      <c r="BQ3344" s="80" t="str">
        <f t="shared" si="4766"/>
        <v>BQ$13</v>
      </c>
      <c r="BR3344" s="80" t="str">
        <f t="shared" si="4766"/>
        <v>BR$13</v>
      </c>
      <c r="BS3344" s="80" t="str">
        <f t="shared" si="4766"/>
        <v>BS$13</v>
      </c>
      <c r="BT3344" s="80" t="str">
        <f t="shared" si="4766"/>
        <v>BT$13</v>
      </c>
      <c r="BU3344" s="80" t="str">
        <f t="shared" si="4766"/>
        <v>BU$13</v>
      </c>
      <c r="BV3344" s="80" t="str">
        <f t="shared" si="4766"/>
        <v>BV$13</v>
      </c>
      <c r="BW3344" s="80" t="str">
        <f t="shared" si="4766"/>
        <v>BW$13</v>
      </c>
      <c r="BX3344" s="80" t="str">
        <f t="shared" si="4766"/>
        <v>BX$13</v>
      </c>
      <c r="BY3344" s="80" t="str">
        <f t="shared" si="4766"/>
        <v>BY$13</v>
      </c>
      <c r="BZ3344" s="80" t="str">
        <f t="shared" si="4766"/>
        <v>BZ$13</v>
      </c>
      <c r="CA3344" s="80" t="str">
        <f t="shared" si="4766"/>
        <v>CA$13</v>
      </c>
      <c r="CB3344" s="80" t="str">
        <f t="shared" si="4766"/>
        <v>CB$13</v>
      </c>
      <c r="CC3344" s="80" t="str">
        <f t="shared" si="4766"/>
        <v>CC$13</v>
      </c>
      <c r="CD3344" s="80" t="str">
        <f t="shared" si="4766"/>
        <v>CD$13</v>
      </c>
      <c r="CE3344" s="80" t="str">
        <f t="shared" ref="CE3344:CL3344" si="4771">+CE3328</f>
        <v>CE$13</v>
      </c>
      <c r="CF3344" s="80" t="str">
        <f t="shared" si="4771"/>
        <v>CF$13</v>
      </c>
      <c r="CG3344" s="80" t="str">
        <f t="shared" si="4771"/>
        <v>CG$13</v>
      </c>
      <c r="CH3344" s="80" t="str">
        <f t="shared" si="4771"/>
        <v>CH$13</v>
      </c>
      <c r="CI3344" s="80" t="str">
        <f t="shared" si="4771"/>
        <v>CI$13</v>
      </c>
      <c r="CJ3344" s="80" t="str">
        <f t="shared" si="4771"/>
        <v>CJ$13</v>
      </c>
      <c r="CK3344" s="80" t="str">
        <f t="shared" si="4771"/>
        <v>CK$13</v>
      </c>
      <c r="CL3344" s="80" t="str">
        <f t="shared" si="4771"/>
        <v>CL$13</v>
      </c>
    </row>
    <row r="3345" spans="2:90" x14ac:dyDescent="0.4">
      <c r="B3345" s="132" t="str">
        <f t="shared" si="4765"/>
        <v>(Secondary label)</v>
      </c>
      <c r="D3345" t="s">
        <v>1025</v>
      </c>
      <c r="E3345" s="8" t="str">
        <f t="shared" si="4762"/>
        <v>3345 COVER-F</v>
      </c>
      <c r="G3345" t="s">
        <v>332</v>
      </c>
      <c r="H3345" s="12"/>
      <c r="I3345" s="60"/>
      <c r="J3345" s="79"/>
      <c r="K3345" s="79"/>
      <c r="L3345" s="79"/>
      <c r="M3345" s="79"/>
      <c r="N3345" s="79"/>
      <c r="O3345" s="79"/>
      <c r="P3345" s="79"/>
      <c r="R3345" s="15"/>
      <c r="S3345" s="80">
        <f t="shared" ref="S3345" si="4772">+S3329</f>
        <v>0</v>
      </c>
      <c r="T3345" s="80">
        <f t="shared" si="4766"/>
        <v>0</v>
      </c>
      <c r="U3345" s="80">
        <f t="shared" si="4766"/>
        <v>0</v>
      </c>
      <c r="V3345" s="80">
        <f t="shared" si="4766"/>
        <v>0</v>
      </c>
      <c r="W3345" s="80">
        <f t="shared" si="4766"/>
        <v>0</v>
      </c>
      <c r="X3345" s="80">
        <f t="shared" si="4766"/>
        <v>0</v>
      </c>
      <c r="Y3345" s="80">
        <f t="shared" si="4766"/>
        <v>0</v>
      </c>
      <c r="Z3345" s="80">
        <f t="shared" si="4766"/>
        <v>0</v>
      </c>
      <c r="AA3345" s="80">
        <f t="shared" si="4766"/>
        <v>0</v>
      </c>
      <c r="AB3345" s="80">
        <f t="shared" si="4766"/>
        <v>0</v>
      </c>
      <c r="AC3345" s="80">
        <f t="shared" si="4766"/>
        <v>0</v>
      </c>
      <c r="AD3345" s="80">
        <f t="shared" si="4766"/>
        <v>0</v>
      </c>
      <c r="AE3345" s="80">
        <f t="shared" si="4766"/>
        <v>0</v>
      </c>
      <c r="AF3345" s="80">
        <f t="shared" si="4766"/>
        <v>0</v>
      </c>
      <c r="AG3345" s="80">
        <f t="shared" si="4766"/>
        <v>0</v>
      </c>
      <c r="AH3345" s="80">
        <f t="shared" si="4766"/>
        <v>0</v>
      </c>
      <c r="AI3345" s="80">
        <f t="shared" si="4766"/>
        <v>0</v>
      </c>
      <c r="AJ3345" s="80">
        <f t="shared" si="4766"/>
        <v>0</v>
      </c>
      <c r="AK3345" s="80">
        <f t="shared" si="4766"/>
        <v>0</v>
      </c>
      <c r="AL3345" s="80">
        <f t="shared" si="4766"/>
        <v>0</v>
      </c>
      <c r="AM3345" s="80">
        <f t="shared" si="4766"/>
        <v>0</v>
      </c>
      <c r="AN3345" s="80">
        <f t="shared" si="4766"/>
        <v>0</v>
      </c>
      <c r="AO3345" s="80">
        <f t="shared" si="4766"/>
        <v>0</v>
      </c>
      <c r="AP3345" s="80">
        <f t="shared" si="4766"/>
        <v>0</v>
      </c>
      <c r="AQ3345" s="80">
        <f t="shared" si="4766"/>
        <v>0</v>
      </c>
      <c r="AR3345" s="80">
        <f t="shared" si="4766"/>
        <v>0</v>
      </c>
      <c r="AS3345" s="80">
        <f t="shared" si="4766"/>
        <v>0</v>
      </c>
      <c r="AT3345" s="80">
        <f t="shared" si="4766"/>
        <v>0</v>
      </c>
      <c r="AU3345" s="80">
        <f t="shared" si="4766"/>
        <v>0</v>
      </c>
      <c r="AV3345" s="80">
        <f t="shared" si="4766"/>
        <v>0</v>
      </c>
      <c r="AW3345" s="80">
        <f t="shared" si="4766"/>
        <v>0</v>
      </c>
      <c r="AX3345" s="80">
        <f t="shared" si="4766"/>
        <v>0</v>
      </c>
      <c r="AY3345" s="80">
        <f t="shared" si="4766"/>
        <v>0</v>
      </c>
      <c r="AZ3345" s="80">
        <f t="shared" si="4766"/>
        <v>0</v>
      </c>
      <c r="BA3345" s="80">
        <f t="shared" si="4766"/>
        <v>0</v>
      </c>
      <c r="BB3345" s="80">
        <f t="shared" si="4766"/>
        <v>0</v>
      </c>
      <c r="BC3345" s="80">
        <f t="shared" si="4766"/>
        <v>0</v>
      </c>
      <c r="BD3345" s="80">
        <f t="shared" si="4766"/>
        <v>0</v>
      </c>
      <c r="BE3345" s="80">
        <f t="shared" si="4766"/>
        <v>0</v>
      </c>
      <c r="BF3345" s="80">
        <f t="shared" si="4766"/>
        <v>0</v>
      </c>
      <c r="BG3345" s="80">
        <f t="shared" si="4766"/>
        <v>0</v>
      </c>
      <c r="BH3345" s="80">
        <f t="shared" si="4766"/>
        <v>0</v>
      </c>
      <c r="BI3345" s="80">
        <f t="shared" si="4766"/>
        <v>0</v>
      </c>
      <c r="BJ3345" s="80">
        <f t="shared" si="4766"/>
        <v>0</v>
      </c>
      <c r="BK3345" s="80">
        <f t="shared" si="4766"/>
        <v>0</v>
      </c>
      <c r="BL3345" s="80">
        <f t="shared" si="4766"/>
        <v>0</v>
      </c>
      <c r="BM3345" s="80">
        <f t="shared" si="4766"/>
        <v>0</v>
      </c>
      <c r="BN3345" s="80">
        <f t="shared" si="4766"/>
        <v>0</v>
      </c>
      <c r="BO3345" s="80">
        <f t="shared" si="4766"/>
        <v>0</v>
      </c>
      <c r="BP3345" s="80">
        <f t="shared" si="4766"/>
        <v>0</v>
      </c>
      <c r="BQ3345" s="80">
        <f t="shared" si="4766"/>
        <v>0</v>
      </c>
      <c r="BR3345" s="80">
        <f t="shared" si="4766"/>
        <v>0</v>
      </c>
      <c r="BS3345" s="80">
        <f t="shared" si="4766"/>
        <v>0</v>
      </c>
      <c r="BT3345" s="80">
        <f t="shared" si="4766"/>
        <v>0</v>
      </c>
      <c r="BU3345" s="80">
        <f t="shared" si="4766"/>
        <v>0</v>
      </c>
      <c r="BV3345" s="80">
        <f t="shared" si="4766"/>
        <v>0</v>
      </c>
      <c r="BW3345" s="80">
        <f t="shared" si="4766"/>
        <v>0</v>
      </c>
      <c r="BX3345" s="80">
        <f t="shared" si="4766"/>
        <v>0</v>
      </c>
      <c r="BY3345" s="80">
        <f t="shared" si="4766"/>
        <v>0</v>
      </c>
      <c r="BZ3345" s="80">
        <f t="shared" si="4766"/>
        <v>0</v>
      </c>
      <c r="CA3345" s="80">
        <f t="shared" si="4766"/>
        <v>0</v>
      </c>
      <c r="CB3345" s="80">
        <f t="shared" si="4766"/>
        <v>0</v>
      </c>
      <c r="CC3345" s="80">
        <f t="shared" si="4766"/>
        <v>0</v>
      </c>
      <c r="CD3345" s="80">
        <f t="shared" si="4766"/>
        <v>0</v>
      </c>
      <c r="CE3345" s="80">
        <f t="shared" ref="CE3345:CL3345" si="4773">+CE3329</f>
        <v>0</v>
      </c>
      <c r="CF3345" s="80">
        <f t="shared" si="4773"/>
        <v>0</v>
      </c>
      <c r="CG3345" s="80">
        <f t="shared" si="4773"/>
        <v>0</v>
      </c>
      <c r="CH3345" s="80">
        <f t="shared" si="4773"/>
        <v>0</v>
      </c>
      <c r="CI3345" s="80">
        <f t="shared" si="4773"/>
        <v>0</v>
      </c>
      <c r="CJ3345" s="80">
        <f t="shared" si="4773"/>
        <v>0</v>
      </c>
      <c r="CK3345" s="80">
        <f t="shared" si="4773"/>
        <v>0</v>
      </c>
      <c r="CL3345" s="80">
        <f t="shared" si="4773"/>
        <v>0</v>
      </c>
    </row>
    <row r="3346" spans="2:90" x14ac:dyDescent="0.4">
      <c r="B3346" s="132" t="str">
        <f t="shared" si="4765"/>
        <v xml:space="preserve">secondary unit </v>
      </c>
      <c r="D3346" t="s">
        <v>1025</v>
      </c>
      <c r="E3346" s="8" t="str">
        <f t="shared" si="4762"/>
        <v>3346 COVER-F</v>
      </c>
      <c r="G3346" t="s">
        <v>332</v>
      </c>
      <c r="H3346" s="12"/>
      <c r="I3346" s="60"/>
      <c r="J3346" s="60"/>
      <c r="K3346" s="60"/>
      <c r="L3346" s="60"/>
      <c r="M3346" s="60"/>
      <c r="N3346" s="60"/>
      <c r="O3346" s="60"/>
      <c r="P3346" s="60"/>
      <c r="R3346" s="15"/>
      <c r="S3346" s="80">
        <f t="shared" ref="S3346" si="4774">+S3330</f>
        <v>0</v>
      </c>
      <c r="T3346" s="80">
        <f t="shared" si="4766"/>
        <v>0</v>
      </c>
      <c r="U3346" s="80">
        <f t="shared" si="4766"/>
        <v>0</v>
      </c>
      <c r="V3346" s="80">
        <f t="shared" ref="V3346:CG3346" si="4775">+V3330</f>
        <v>0</v>
      </c>
      <c r="W3346" s="80">
        <f t="shared" si="4775"/>
        <v>0</v>
      </c>
      <c r="X3346" s="80">
        <f t="shared" si="4775"/>
        <v>0</v>
      </c>
      <c r="Y3346" s="80">
        <f t="shared" si="4775"/>
        <v>0</v>
      </c>
      <c r="Z3346" s="80">
        <f t="shared" si="4775"/>
        <v>0</v>
      </c>
      <c r="AA3346" s="80">
        <f t="shared" si="4775"/>
        <v>0</v>
      </c>
      <c r="AB3346" s="80">
        <f t="shared" si="4775"/>
        <v>0</v>
      </c>
      <c r="AC3346" s="80">
        <f t="shared" si="4775"/>
        <v>0</v>
      </c>
      <c r="AD3346" s="80">
        <f t="shared" si="4775"/>
        <v>0</v>
      </c>
      <c r="AE3346" s="80">
        <f t="shared" si="4775"/>
        <v>0</v>
      </c>
      <c r="AF3346" s="80">
        <f t="shared" si="4775"/>
        <v>0</v>
      </c>
      <c r="AG3346" s="80">
        <f t="shared" si="4775"/>
        <v>0</v>
      </c>
      <c r="AH3346" s="80">
        <f t="shared" si="4775"/>
        <v>0</v>
      </c>
      <c r="AI3346" s="80">
        <f t="shared" si="4775"/>
        <v>0</v>
      </c>
      <c r="AJ3346" s="80">
        <f t="shared" si="4775"/>
        <v>0</v>
      </c>
      <c r="AK3346" s="80">
        <f t="shared" si="4775"/>
        <v>0</v>
      </c>
      <c r="AL3346" s="80">
        <f t="shared" si="4775"/>
        <v>0</v>
      </c>
      <c r="AM3346" s="80">
        <f t="shared" si="4775"/>
        <v>0</v>
      </c>
      <c r="AN3346" s="80">
        <f t="shared" si="4775"/>
        <v>0</v>
      </c>
      <c r="AO3346" s="80">
        <f t="shared" si="4775"/>
        <v>0</v>
      </c>
      <c r="AP3346" s="80">
        <f t="shared" si="4775"/>
        <v>0</v>
      </c>
      <c r="AQ3346" s="80">
        <f t="shared" si="4775"/>
        <v>0</v>
      </c>
      <c r="AR3346" s="80">
        <f t="shared" si="4775"/>
        <v>0</v>
      </c>
      <c r="AS3346" s="80">
        <f t="shared" si="4775"/>
        <v>0</v>
      </c>
      <c r="AT3346" s="80">
        <f t="shared" si="4775"/>
        <v>0</v>
      </c>
      <c r="AU3346" s="80">
        <f t="shared" si="4775"/>
        <v>0</v>
      </c>
      <c r="AV3346" s="80">
        <f t="shared" si="4775"/>
        <v>0</v>
      </c>
      <c r="AW3346" s="80">
        <f t="shared" si="4775"/>
        <v>0</v>
      </c>
      <c r="AX3346" s="80">
        <f t="shared" si="4775"/>
        <v>0</v>
      </c>
      <c r="AY3346" s="80">
        <f t="shared" si="4775"/>
        <v>0</v>
      </c>
      <c r="AZ3346" s="80">
        <f t="shared" si="4775"/>
        <v>0</v>
      </c>
      <c r="BA3346" s="80">
        <f t="shared" si="4775"/>
        <v>0</v>
      </c>
      <c r="BB3346" s="80">
        <f t="shared" si="4775"/>
        <v>0</v>
      </c>
      <c r="BC3346" s="80">
        <f t="shared" si="4775"/>
        <v>0</v>
      </c>
      <c r="BD3346" s="80">
        <f t="shared" si="4775"/>
        <v>0</v>
      </c>
      <c r="BE3346" s="80">
        <f t="shared" si="4775"/>
        <v>0</v>
      </c>
      <c r="BF3346" s="80">
        <f t="shared" si="4775"/>
        <v>0</v>
      </c>
      <c r="BG3346" s="80">
        <f t="shared" si="4775"/>
        <v>0</v>
      </c>
      <c r="BH3346" s="80">
        <f t="shared" si="4775"/>
        <v>0</v>
      </c>
      <c r="BI3346" s="80">
        <f t="shared" si="4775"/>
        <v>0</v>
      </c>
      <c r="BJ3346" s="80">
        <f t="shared" si="4775"/>
        <v>0</v>
      </c>
      <c r="BK3346" s="80">
        <f t="shared" si="4775"/>
        <v>0</v>
      </c>
      <c r="BL3346" s="80">
        <f t="shared" si="4775"/>
        <v>0</v>
      </c>
      <c r="BM3346" s="80">
        <f t="shared" si="4775"/>
        <v>0</v>
      </c>
      <c r="BN3346" s="80">
        <f t="shared" si="4775"/>
        <v>0</v>
      </c>
      <c r="BO3346" s="80">
        <f t="shared" si="4775"/>
        <v>0</v>
      </c>
      <c r="BP3346" s="80">
        <f t="shared" si="4775"/>
        <v>0</v>
      </c>
      <c r="BQ3346" s="80">
        <f t="shared" si="4775"/>
        <v>0</v>
      </c>
      <c r="BR3346" s="80">
        <f t="shared" si="4775"/>
        <v>0</v>
      </c>
      <c r="BS3346" s="80">
        <f t="shared" si="4775"/>
        <v>0</v>
      </c>
      <c r="BT3346" s="80">
        <f t="shared" si="4775"/>
        <v>0</v>
      </c>
      <c r="BU3346" s="80">
        <f t="shared" si="4775"/>
        <v>0</v>
      </c>
      <c r="BV3346" s="80">
        <f t="shared" si="4775"/>
        <v>0</v>
      </c>
      <c r="BW3346" s="80">
        <f t="shared" si="4775"/>
        <v>0</v>
      </c>
      <c r="BX3346" s="80">
        <f t="shared" si="4775"/>
        <v>0</v>
      </c>
      <c r="BY3346" s="80">
        <f t="shared" si="4775"/>
        <v>0</v>
      </c>
      <c r="BZ3346" s="80">
        <f t="shared" si="4775"/>
        <v>0</v>
      </c>
      <c r="CA3346" s="80">
        <f t="shared" si="4775"/>
        <v>0</v>
      </c>
      <c r="CB3346" s="80">
        <f t="shared" si="4775"/>
        <v>0</v>
      </c>
      <c r="CC3346" s="80">
        <f t="shared" si="4775"/>
        <v>0</v>
      </c>
      <c r="CD3346" s="80">
        <f t="shared" si="4775"/>
        <v>0</v>
      </c>
      <c r="CE3346" s="80">
        <f t="shared" si="4775"/>
        <v>0</v>
      </c>
      <c r="CF3346" s="80">
        <f t="shared" si="4775"/>
        <v>0</v>
      </c>
      <c r="CG3346" s="80">
        <f t="shared" si="4775"/>
        <v>0</v>
      </c>
      <c r="CH3346" s="80">
        <f t="shared" ref="CH3346:CL3346" si="4776">+CH3330</f>
        <v>0</v>
      </c>
      <c r="CI3346" s="80">
        <f t="shared" si="4776"/>
        <v>0</v>
      </c>
      <c r="CJ3346" s="80">
        <f t="shared" si="4776"/>
        <v>0</v>
      </c>
      <c r="CK3346" s="80">
        <f t="shared" si="4776"/>
        <v>0</v>
      </c>
      <c r="CL3346" s="80">
        <f t="shared" si="4776"/>
        <v>0</v>
      </c>
    </row>
    <row r="3347" spans="2:90" x14ac:dyDescent="0.4">
      <c r="B3347" s="132" t="str">
        <f t="shared" si="4765"/>
        <v>Secondary revenue driver</v>
      </c>
      <c r="D3347" t="s">
        <v>1025</v>
      </c>
      <c r="E3347" s="8" t="str">
        <f t="shared" si="4762"/>
        <v>3347 COVER-F</v>
      </c>
      <c r="G3347" t="s">
        <v>332</v>
      </c>
      <c r="H3347" s="12"/>
      <c r="I3347" s="60"/>
      <c r="J3347" s="60"/>
      <c r="K3347" s="60"/>
      <c r="L3347" s="60"/>
      <c r="M3347" s="60"/>
      <c r="N3347" s="60"/>
      <c r="O3347" s="60"/>
      <c r="P3347" s="60"/>
      <c r="R3347" s="15"/>
      <c r="S3347" s="80" t="str">
        <f t="shared" ref="S3347:CD3347" si="4777">+S3331</f>
        <v>S$14</v>
      </c>
      <c r="T3347" s="80" t="str">
        <f t="shared" si="4777"/>
        <v>T$14</v>
      </c>
      <c r="U3347" s="80" t="str">
        <f t="shared" si="4777"/>
        <v>U$14</v>
      </c>
      <c r="V3347" s="80" t="str">
        <f t="shared" si="4777"/>
        <v>V$14</v>
      </c>
      <c r="W3347" s="80" t="str">
        <f t="shared" si="4777"/>
        <v>W$14</v>
      </c>
      <c r="X3347" s="80" t="str">
        <f t="shared" si="4777"/>
        <v>X$14</v>
      </c>
      <c r="Y3347" s="80" t="str">
        <f t="shared" si="4777"/>
        <v>Y$14</v>
      </c>
      <c r="Z3347" s="80" t="str">
        <f t="shared" si="4777"/>
        <v>Z$14</v>
      </c>
      <c r="AA3347" s="80" t="str">
        <f t="shared" si="4777"/>
        <v>AA$14</v>
      </c>
      <c r="AB3347" s="80" t="str">
        <f t="shared" si="4777"/>
        <v>AB$14</v>
      </c>
      <c r="AC3347" s="80" t="str">
        <f t="shared" si="4777"/>
        <v>AC$14</v>
      </c>
      <c r="AD3347" s="80" t="str">
        <f t="shared" si="4777"/>
        <v>AD$14</v>
      </c>
      <c r="AE3347" s="80" t="str">
        <f t="shared" si="4777"/>
        <v>AE$14</v>
      </c>
      <c r="AF3347" s="80" t="str">
        <f t="shared" si="4777"/>
        <v>AF$14</v>
      </c>
      <c r="AG3347" s="80" t="str">
        <f t="shared" si="4777"/>
        <v>AG$14</v>
      </c>
      <c r="AH3347" s="80" t="str">
        <f t="shared" si="4777"/>
        <v>AH$14</v>
      </c>
      <c r="AI3347" s="80" t="str">
        <f t="shared" si="4777"/>
        <v>AI$14</v>
      </c>
      <c r="AJ3347" s="80" t="str">
        <f t="shared" si="4777"/>
        <v>AJ$14</v>
      </c>
      <c r="AK3347" s="80" t="str">
        <f t="shared" si="4777"/>
        <v>AK$14</v>
      </c>
      <c r="AL3347" s="80" t="str">
        <f t="shared" si="4777"/>
        <v>AL$14</v>
      </c>
      <c r="AM3347" s="80" t="str">
        <f t="shared" si="4777"/>
        <v>AM$14</v>
      </c>
      <c r="AN3347" s="80" t="str">
        <f t="shared" si="4777"/>
        <v>AN$14</v>
      </c>
      <c r="AO3347" s="80" t="str">
        <f t="shared" si="4777"/>
        <v>AO$14</v>
      </c>
      <c r="AP3347" s="80" t="str">
        <f t="shared" si="4777"/>
        <v>AP$14</v>
      </c>
      <c r="AQ3347" s="80" t="str">
        <f t="shared" si="4777"/>
        <v>AQ$14</v>
      </c>
      <c r="AR3347" s="80" t="str">
        <f t="shared" si="4777"/>
        <v>AR$14</v>
      </c>
      <c r="AS3347" s="80" t="str">
        <f t="shared" si="4777"/>
        <v>AS$14</v>
      </c>
      <c r="AT3347" s="80" t="str">
        <f t="shared" si="4777"/>
        <v>AT$14</v>
      </c>
      <c r="AU3347" s="80" t="str">
        <f t="shared" si="4777"/>
        <v>AU$14</v>
      </c>
      <c r="AV3347" s="80" t="str">
        <f t="shared" si="4777"/>
        <v>AV$14</v>
      </c>
      <c r="AW3347" s="80" t="str">
        <f t="shared" si="4777"/>
        <v>AW$14</v>
      </c>
      <c r="AX3347" s="80" t="str">
        <f t="shared" si="4777"/>
        <v>AX$14</v>
      </c>
      <c r="AY3347" s="80" t="str">
        <f t="shared" si="4777"/>
        <v>AY$14</v>
      </c>
      <c r="AZ3347" s="80" t="str">
        <f t="shared" si="4777"/>
        <v>AZ$14</v>
      </c>
      <c r="BA3347" s="80" t="str">
        <f t="shared" si="4777"/>
        <v>BA$14</v>
      </c>
      <c r="BB3347" s="80" t="str">
        <f t="shared" si="4777"/>
        <v>BB$14</v>
      </c>
      <c r="BC3347" s="80" t="str">
        <f t="shared" si="4777"/>
        <v>BC$14</v>
      </c>
      <c r="BD3347" s="80" t="str">
        <f t="shared" si="4777"/>
        <v>BD$14</v>
      </c>
      <c r="BE3347" s="80" t="str">
        <f t="shared" si="4777"/>
        <v>BE$14</v>
      </c>
      <c r="BF3347" s="80" t="str">
        <f t="shared" si="4777"/>
        <v>BF$14</v>
      </c>
      <c r="BG3347" s="80" t="str">
        <f t="shared" si="4777"/>
        <v>BG$14</v>
      </c>
      <c r="BH3347" s="80" t="str">
        <f t="shared" si="4777"/>
        <v>BH$14</v>
      </c>
      <c r="BI3347" s="80" t="str">
        <f t="shared" si="4777"/>
        <v>BI$14</v>
      </c>
      <c r="BJ3347" s="80" t="str">
        <f t="shared" si="4777"/>
        <v>BJ$14</v>
      </c>
      <c r="BK3347" s="80" t="str">
        <f t="shared" si="4777"/>
        <v>BK$14</v>
      </c>
      <c r="BL3347" s="80" t="str">
        <f t="shared" si="4777"/>
        <v>BL$14</v>
      </c>
      <c r="BM3347" s="80" t="str">
        <f t="shared" si="4777"/>
        <v>BM$14</v>
      </c>
      <c r="BN3347" s="80" t="str">
        <f t="shared" si="4777"/>
        <v>BN$14</v>
      </c>
      <c r="BO3347" s="80" t="str">
        <f t="shared" si="4777"/>
        <v>BO$14</v>
      </c>
      <c r="BP3347" s="80" t="str">
        <f t="shared" si="4777"/>
        <v>BP$14</v>
      </c>
      <c r="BQ3347" s="80" t="str">
        <f t="shared" si="4777"/>
        <v>BQ$14</v>
      </c>
      <c r="BR3347" s="80" t="str">
        <f t="shared" si="4777"/>
        <v>BR$14</v>
      </c>
      <c r="BS3347" s="80" t="str">
        <f t="shared" si="4777"/>
        <v>BS$14</v>
      </c>
      <c r="BT3347" s="80" t="str">
        <f t="shared" si="4777"/>
        <v>BT$14</v>
      </c>
      <c r="BU3347" s="80" t="str">
        <f t="shared" si="4777"/>
        <v>BU$14</v>
      </c>
      <c r="BV3347" s="80" t="str">
        <f t="shared" si="4777"/>
        <v>BV$14</v>
      </c>
      <c r="BW3347" s="80" t="str">
        <f t="shared" si="4777"/>
        <v>BW$14</v>
      </c>
      <c r="BX3347" s="80" t="str">
        <f t="shared" si="4777"/>
        <v>BX$14</v>
      </c>
      <c r="BY3347" s="80" t="str">
        <f t="shared" si="4777"/>
        <v>BY$14</v>
      </c>
      <c r="BZ3347" s="80" t="str">
        <f t="shared" si="4777"/>
        <v>BZ$14</v>
      </c>
      <c r="CA3347" s="80" t="str">
        <f t="shared" si="4777"/>
        <v>CA$14</v>
      </c>
      <c r="CB3347" s="80" t="str">
        <f t="shared" si="4777"/>
        <v>CB$14</v>
      </c>
      <c r="CC3347" s="80" t="str">
        <f t="shared" si="4777"/>
        <v>CC$14</v>
      </c>
      <c r="CD3347" s="80" t="str">
        <f t="shared" si="4777"/>
        <v>CD$14</v>
      </c>
      <c r="CE3347" s="80" t="str">
        <f t="shared" ref="CE3347:CL3347" si="4778">+CE3331</f>
        <v>CE$14</v>
      </c>
      <c r="CF3347" s="80" t="str">
        <f t="shared" si="4778"/>
        <v>CF$14</v>
      </c>
      <c r="CG3347" s="80" t="str">
        <f t="shared" si="4778"/>
        <v>CG$14</v>
      </c>
      <c r="CH3347" s="80" t="str">
        <f t="shared" si="4778"/>
        <v>CH$14</v>
      </c>
      <c r="CI3347" s="80" t="str">
        <f t="shared" si="4778"/>
        <v>CI$14</v>
      </c>
      <c r="CJ3347" s="80" t="str">
        <f t="shared" si="4778"/>
        <v>CJ$14</v>
      </c>
      <c r="CK3347" s="80" t="str">
        <f t="shared" si="4778"/>
        <v>CK$14</v>
      </c>
      <c r="CL3347" s="80" t="str">
        <f t="shared" si="4778"/>
        <v>CL$14</v>
      </c>
    </row>
    <row r="3348" spans="2:90" x14ac:dyDescent="0.4">
      <c r="B3348" s="132" t="str">
        <f t="shared" si="4765"/>
        <v>Secondary volume driver</v>
      </c>
      <c r="D3348" t="s">
        <v>1025</v>
      </c>
      <c r="E3348" s="8" t="str">
        <f t="shared" si="4762"/>
        <v>3348 COVER-F</v>
      </c>
      <c r="G3348" t="s">
        <v>332</v>
      </c>
      <c r="J3348" s="60"/>
      <c r="S3348" s="80" t="str">
        <f t="shared" ref="S3348:CD3348" si="4779">+S3332</f>
        <v>S$15</v>
      </c>
      <c r="T3348" s="80" t="str">
        <f t="shared" si="4779"/>
        <v>T$15</v>
      </c>
      <c r="U3348" s="80" t="str">
        <f t="shared" si="4779"/>
        <v>U$15</v>
      </c>
      <c r="V3348" s="80" t="str">
        <f t="shared" si="4779"/>
        <v>V$15</v>
      </c>
      <c r="W3348" s="80" t="str">
        <f t="shared" si="4779"/>
        <v>W$15</v>
      </c>
      <c r="X3348" s="80" t="str">
        <f t="shared" si="4779"/>
        <v>X$15</v>
      </c>
      <c r="Y3348" s="80" t="str">
        <f t="shared" si="4779"/>
        <v>Y$15</v>
      </c>
      <c r="Z3348" s="80" t="str">
        <f t="shared" si="4779"/>
        <v>Z$15</v>
      </c>
      <c r="AA3348" s="80" t="str">
        <f t="shared" si="4779"/>
        <v>AA$15</v>
      </c>
      <c r="AB3348" s="80" t="str">
        <f t="shared" si="4779"/>
        <v>AB$15</v>
      </c>
      <c r="AC3348" s="80" t="str">
        <f t="shared" si="4779"/>
        <v>AC$15</v>
      </c>
      <c r="AD3348" s="80" t="str">
        <f t="shared" si="4779"/>
        <v>AD$15</v>
      </c>
      <c r="AE3348" s="80" t="str">
        <f t="shared" si="4779"/>
        <v>AE$15</v>
      </c>
      <c r="AF3348" s="80" t="str">
        <f t="shared" si="4779"/>
        <v>AF$15</v>
      </c>
      <c r="AG3348" s="80" t="str">
        <f t="shared" si="4779"/>
        <v>AG$15</v>
      </c>
      <c r="AH3348" s="80" t="str">
        <f t="shared" si="4779"/>
        <v>AH$15</v>
      </c>
      <c r="AI3348" s="80" t="str">
        <f t="shared" si="4779"/>
        <v>AI$15</v>
      </c>
      <c r="AJ3348" s="80" t="str">
        <f t="shared" si="4779"/>
        <v>AJ$15</v>
      </c>
      <c r="AK3348" s="80" t="str">
        <f t="shared" si="4779"/>
        <v>AK$15</v>
      </c>
      <c r="AL3348" s="80" t="str">
        <f t="shared" si="4779"/>
        <v>AL$15</v>
      </c>
      <c r="AM3348" s="80" t="str">
        <f t="shared" si="4779"/>
        <v>AM$15</v>
      </c>
      <c r="AN3348" s="80" t="str">
        <f t="shared" si="4779"/>
        <v>AN$15</v>
      </c>
      <c r="AO3348" s="80" t="str">
        <f t="shared" si="4779"/>
        <v>AO$15</v>
      </c>
      <c r="AP3348" s="80" t="str">
        <f t="shared" si="4779"/>
        <v>AP$15</v>
      </c>
      <c r="AQ3348" s="80" t="str">
        <f t="shared" si="4779"/>
        <v>AQ$15</v>
      </c>
      <c r="AR3348" s="80" t="str">
        <f t="shared" si="4779"/>
        <v>AR$15</v>
      </c>
      <c r="AS3348" s="80" t="str">
        <f t="shared" si="4779"/>
        <v>AS$15</v>
      </c>
      <c r="AT3348" s="80" t="str">
        <f t="shared" si="4779"/>
        <v>AT$15</v>
      </c>
      <c r="AU3348" s="80" t="str">
        <f t="shared" si="4779"/>
        <v>AU$15</v>
      </c>
      <c r="AV3348" s="80" t="str">
        <f t="shared" si="4779"/>
        <v>AV$15</v>
      </c>
      <c r="AW3348" s="80" t="str">
        <f t="shared" si="4779"/>
        <v>AW$15</v>
      </c>
      <c r="AX3348" s="80" t="str">
        <f t="shared" si="4779"/>
        <v>AX$15</v>
      </c>
      <c r="AY3348" s="80" t="str">
        <f t="shared" si="4779"/>
        <v>AY$15</v>
      </c>
      <c r="AZ3348" s="80" t="str">
        <f t="shared" si="4779"/>
        <v>AZ$15</v>
      </c>
      <c r="BA3348" s="80" t="str">
        <f t="shared" si="4779"/>
        <v>BA$15</v>
      </c>
      <c r="BB3348" s="80" t="str">
        <f t="shared" si="4779"/>
        <v>BB$15</v>
      </c>
      <c r="BC3348" s="80" t="str">
        <f t="shared" si="4779"/>
        <v>BC$15</v>
      </c>
      <c r="BD3348" s="80" t="str">
        <f t="shared" si="4779"/>
        <v>BD$15</v>
      </c>
      <c r="BE3348" s="80" t="str">
        <f t="shared" si="4779"/>
        <v>BE$15</v>
      </c>
      <c r="BF3348" s="80" t="str">
        <f t="shared" si="4779"/>
        <v>BF$15</v>
      </c>
      <c r="BG3348" s="80" t="str">
        <f t="shared" si="4779"/>
        <v>BG$15</v>
      </c>
      <c r="BH3348" s="80" t="str">
        <f t="shared" si="4779"/>
        <v>BH$15</v>
      </c>
      <c r="BI3348" s="80" t="str">
        <f t="shared" si="4779"/>
        <v>BI$15</v>
      </c>
      <c r="BJ3348" s="80" t="str">
        <f t="shared" si="4779"/>
        <v>BJ$15</v>
      </c>
      <c r="BK3348" s="80" t="str">
        <f t="shared" si="4779"/>
        <v>BK$15</v>
      </c>
      <c r="BL3348" s="80" t="str">
        <f t="shared" si="4779"/>
        <v>BL$15</v>
      </c>
      <c r="BM3348" s="80" t="str">
        <f t="shared" si="4779"/>
        <v>BM$15</v>
      </c>
      <c r="BN3348" s="80" t="str">
        <f t="shared" si="4779"/>
        <v>BN$15</v>
      </c>
      <c r="BO3348" s="80" t="str">
        <f t="shared" si="4779"/>
        <v>BO$15</v>
      </c>
      <c r="BP3348" s="80" t="str">
        <f t="shared" si="4779"/>
        <v>BP$15</v>
      </c>
      <c r="BQ3348" s="80" t="str">
        <f t="shared" si="4779"/>
        <v>BQ$15</v>
      </c>
      <c r="BR3348" s="80" t="str">
        <f t="shared" si="4779"/>
        <v>BR$15</v>
      </c>
      <c r="BS3348" s="80" t="str">
        <f t="shared" si="4779"/>
        <v>BS$15</v>
      </c>
      <c r="BT3348" s="80" t="str">
        <f t="shared" si="4779"/>
        <v>BT$15</v>
      </c>
      <c r="BU3348" s="80" t="str">
        <f t="shared" si="4779"/>
        <v>BU$15</v>
      </c>
      <c r="BV3348" s="80" t="str">
        <f t="shared" si="4779"/>
        <v>BV$15</v>
      </c>
      <c r="BW3348" s="80" t="str">
        <f t="shared" si="4779"/>
        <v>BW$15</v>
      </c>
      <c r="BX3348" s="80" t="str">
        <f t="shared" si="4779"/>
        <v>BX$15</v>
      </c>
      <c r="BY3348" s="80" t="str">
        <f t="shared" si="4779"/>
        <v>BY$15</v>
      </c>
      <c r="BZ3348" s="80" t="str">
        <f t="shared" si="4779"/>
        <v>BZ$15</v>
      </c>
      <c r="CA3348" s="80" t="str">
        <f t="shared" si="4779"/>
        <v>CA$15</v>
      </c>
      <c r="CB3348" s="80" t="str">
        <f t="shared" si="4779"/>
        <v>CB$15</v>
      </c>
      <c r="CC3348" s="80" t="str">
        <f t="shared" si="4779"/>
        <v>CC$15</v>
      </c>
      <c r="CD3348" s="80" t="str">
        <f t="shared" si="4779"/>
        <v>CD$15</v>
      </c>
      <c r="CE3348" s="80" t="str">
        <f t="shared" ref="CE3348:CL3348" si="4780">+CE3332</f>
        <v>CE$15</v>
      </c>
      <c r="CF3348" s="80" t="str">
        <f t="shared" si="4780"/>
        <v>CF$15</v>
      </c>
      <c r="CG3348" s="80" t="str">
        <f t="shared" si="4780"/>
        <v>CG$15</v>
      </c>
      <c r="CH3348" s="80" t="str">
        <f t="shared" si="4780"/>
        <v>CH$15</v>
      </c>
      <c r="CI3348" s="80" t="str">
        <f t="shared" si="4780"/>
        <v>CI$15</v>
      </c>
      <c r="CJ3348" s="80" t="str">
        <f t="shared" si="4780"/>
        <v>CJ$15</v>
      </c>
      <c r="CK3348" s="80" t="str">
        <f t="shared" si="4780"/>
        <v>CK$15</v>
      </c>
      <c r="CL3348" s="80" t="str">
        <f t="shared" si="4780"/>
        <v>CL$15</v>
      </c>
    </row>
  </sheetData>
  <conditionalFormatting sqref="B1:XFD1">
    <cfRule type="cellIs" dxfId="11" priority="1" stopIfTrue="1" operator="notEqual">
      <formula>0.6545646468</formula>
    </cfRule>
  </conditionalFormatting>
  <dataValidations count="3">
    <dataValidation type="whole" allowBlank="1" showInputMessage="1" showErrorMessage="1" sqref="K2933:P2933" xr:uid="{AAE38CD2-65C1-4A8C-B681-774339914BCA}">
      <formula1>0</formula1>
      <formula2>1</formula2>
    </dataValidation>
    <dataValidation type="list" allowBlank="1" showInputMessage="1" showErrorMessage="1" sqref="H268 H300" xr:uid="{BB8FD655-362D-40FB-A7DD-3B9CEE740122}">
      <formula1>B271:B272</formula1>
    </dataValidation>
    <dataValidation type="list" allowBlank="1" showInputMessage="1" showErrorMessage="1" sqref="I50" xr:uid="{30657AA4-AF9C-431D-A2D4-B28B3D9A31F1}">
      <formula1>B51:B53</formula1>
    </dataValidation>
  </dataValidations>
  <pageMargins left="0.7" right="0.7" top="0.75" bottom="0.75" header="0.3" footer="0.3"/>
  <pageSetup orientation="portrait" horizontalDpi="360" verticalDpi="36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61052E81-77F2-4BD2-829B-7C3B9B354614}">
          <x14:formula1>
            <xm:f>'Data validation'!$A:$A</xm:f>
          </x14:formula1>
          <xm:sqref>C1898:C2292 C502:C608 C1283:C1546 C665 C684:C846 C610:C648 C353:C390 C2701:C2777 C1023:C1185 C118:C162 C2:C4 C2518:C2526 C8:C20 C2528:C2550 C2295:C2392 C2418:C2516 C2621:C2682 C946:C1021 C848:C944 C1255:C1281 C342:C350 C264:C330 C210:C230 C35:C53 C179:C197 C1723:C1896 C2394:C2416 C1187:C1213 C2560:C2585 C2552:C2558 C2587:C2619 C1215:C1253 C412:C435 C392:C410 C1548:C1571 C670 C1573:C1721 C437:C448 C451:C499 C55:C116 C2779:C1048576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EED9-6C02-4E72-8772-45708D52995A}">
  <sheetPr codeName="Sheet15">
    <tabColor theme="5"/>
  </sheetPr>
  <dimension ref="A1:AB23"/>
  <sheetViews>
    <sheetView showGridLines="0" zoomScale="85" zoomScaleNormal="85" workbookViewId="0">
      <pane xSplit="4" ySplit="1" topLeftCell="E2" activePane="bottomRight" state="frozen"/>
      <selection activeCell="C3239" sqref="C3239"/>
      <selection pane="topRight" activeCell="C3239" sqref="C3239"/>
      <selection pane="bottomLeft" activeCell="C3239" sqref="C3239"/>
      <selection pane="bottomRight"/>
    </sheetView>
  </sheetViews>
  <sheetFormatPr defaultColWidth="10.4609375" defaultRowHeight="14.6" outlineLevelCol="1" x14ac:dyDescent="0.4"/>
  <cols>
    <col min="1" max="1" width="19.53515625" bestFit="1" customWidth="1"/>
    <col min="2" max="2" width="14.4609375" bestFit="1" customWidth="1"/>
    <col min="4" max="4" width="27.4609375" bestFit="1" customWidth="1"/>
    <col min="5" max="5" width="19.4609375" bestFit="1" customWidth="1"/>
    <col min="6" max="6" width="15.4609375" customWidth="1"/>
    <col min="7" max="7" width="19.53515625" bestFit="1" customWidth="1"/>
    <col min="8" max="9" width="15.4609375" customWidth="1"/>
    <col min="10" max="21" width="15.4609375" customWidth="1" outlineLevel="1"/>
    <col min="25" max="25" width="12.84375" bestFit="1" customWidth="1"/>
  </cols>
  <sheetData>
    <row r="1" spans="1:28" x14ac:dyDescent="0.4">
      <c r="E1" s="334">
        <v>2024</v>
      </c>
      <c r="F1" s="27">
        <f>E1+1</f>
        <v>2025</v>
      </c>
      <c r="G1" s="27">
        <f t="shared" ref="G1:H1" si="0">F1+1</f>
        <v>2026</v>
      </c>
      <c r="H1" s="27">
        <f t="shared" si="0"/>
        <v>2027</v>
      </c>
      <c r="I1" s="27">
        <f>H1+1</f>
        <v>2028</v>
      </c>
      <c r="J1" s="27"/>
      <c r="K1" s="27"/>
      <c r="L1" s="27"/>
      <c r="M1" s="27"/>
      <c r="N1" s="27"/>
      <c r="O1" s="27"/>
      <c r="P1" s="27"/>
      <c r="Q1" s="27"/>
      <c r="R1" s="27"/>
      <c r="S1" s="27"/>
      <c r="T1" s="27"/>
      <c r="U1" s="27"/>
    </row>
    <row r="2" spans="1:28" x14ac:dyDescent="0.4">
      <c r="A2" s="12" t="s">
        <v>852</v>
      </c>
      <c r="B2" s="12"/>
      <c r="D2" s="27" t="s">
        <v>603</v>
      </c>
      <c r="E2" s="335">
        <f ca="1">+'IS BS CF'!K35</f>
        <v>-406350.39999999997</v>
      </c>
      <c r="F2" s="335">
        <f ca="1">+'IS BS CF'!L35</f>
        <v>-426467.9200000001</v>
      </c>
      <c r="G2" s="335">
        <f ca="1">+'IS BS CF'!M35</f>
        <v>-447591.31600000005</v>
      </c>
      <c r="H2" s="335">
        <f ca="1">+'IS BS CF'!N35</f>
        <v>-469770.88180000003</v>
      </c>
      <c r="I2" s="335">
        <f ca="1">+'IS BS CF'!O35</f>
        <v>-493059.42589000007</v>
      </c>
      <c r="J2" s="27"/>
      <c r="K2" s="27"/>
      <c r="L2" s="27"/>
      <c r="M2" s="27"/>
      <c r="N2" s="27"/>
      <c r="O2" s="27"/>
      <c r="P2" s="27"/>
      <c r="Q2" s="27"/>
      <c r="R2" s="27"/>
      <c r="S2" s="27"/>
      <c r="T2" s="27"/>
      <c r="U2" s="27"/>
      <c r="W2" s="27" t="s">
        <v>853</v>
      </c>
    </row>
    <row r="3" spans="1:28" x14ac:dyDescent="0.4">
      <c r="A3" t="s">
        <v>854</v>
      </c>
      <c r="B3" s="336">
        <v>1</v>
      </c>
      <c r="D3" t="s">
        <v>855</v>
      </c>
      <c r="E3" s="337">
        <f ca="1">+IFERROR('IS BS CF'!K83,0)+IFERROR('IS BS CF'!K86,0)</f>
        <v>-406350.39999999997</v>
      </c>
      <c r="F3" s="337">
        <f ca="1">+IFERROR('IS BS CF'!L83,0)+IFERROR('IS BS CF'!L86,0)</f>
        <v>-426467.9200000001</v>
      </c>
      <c r="G3" s="337">
        <f ca="1">+IFERROR('IS BS CF'!M83,0)+IFERROR('IS BS CF'!M86,0)</f>
        <v>-447591.31600000005</v>
      </c>
      <c r="H3" s="337">
        <f ca="1">+IFERROR('IS BS CF'!N83,0)+IFERROR('IS BS CF'!N86,0)</f>
        <v>-469770.88180000003</v>
      </c>
      <c r="I3" s="337">
        <f ca="1">+IFERROR('IS BS CF'!O83,0)+IFERROR('IS BS CF'!O86,0)</f>
        <v>-493059.42589000007</v>
      </c>
      <c r="J3" s="338"/>
      <c r="K3" s="338"/>
      <c r="L3" s="338"/>
      <c r="M3" s="338"/>
      <c r="N3" s="338"/>
      <c r="O3" s="338"/>
      <c r="P3" s="338"/>
      <c r="Q3" s="338"/>
      <c r="R3" s="338"/>
      <c r="S3" s="338"/>
      <c r="T3" s="338"/>
      <c r="U3" s="338"/>
    </row>
    <row r="4" spans="1:28" x14ac:dyDescent="0.4">
      <c r="A4" t="s">
        <v>856</v>
      </c>
      <c r="B4" s="339">
        <v>2028</v>
      </c>
      <c r="D4" t="s">
        <v>857</v>
      </c>
      <c r="E4" s="340">
        <f>+MAX(0,IF($B$4=E$1,E2*$B$5,0))</f>
        <v>0</v>
      </c>
      <c r="F4" s="340">
        <f t="shared" ref="F4:H4" si="1">+MAX(0,IF($B$4=F$1,F2*$B$5,0))</f>
        <v>0</v>
      </c>
      <c r="G4" s="340">
        <f t="shared" si="1"/>
        <v>0</v>
      </c>
      <c r="H4" s="340">
        <f t="shared" si="1"/>
        <v>0</v>
      </c>
      <c r="I4" s="340">
        <f>+IF(YEAR($B$4)=I$1,I2*$B$5,0)</f>
        <v>0</v>
      </c>
      <c r="J4" s="341"/>
      <c r="K4" s="341"/>
      <c r="L4" s="341"/>
      <c r="M4" s="341"/>
      <c r="N4" s="341"/>
      <c r="O4" s="341"/>
      <c r="P4" s="341"/>
      <c r="Q4" s="341"/>
      <c r="R4" s="341"/>
      <c r="S4" s="341"/>
      <c r="T4" s="341"/>
      <c r="U4" s="341"/>
      <c r="W4" s="31" t="s">
        <v>858</v>
      </c>
      <c r="X4" s="342"/>
    </row>
    <row r="5" spans="1:28" ht="14.9" customHeight="1" x14ac:dyDescent="0.4">
      <c r="A5" t="s">
        <v>859</v>
      </c>
      <c r="B5" s="343">
        <v>10</v>
      </c>
      <c r="D5" s="27" t="s">
        <v>860</v>
      </c>
      <c r="E5" s="338">
        <f ca="1">SUM(E3:E4)</f>
        <v>-406350.39999999997</v>
      </c>
      <c r="F5" s="338">
        <f t="shared" ref="F5:I5" ca="1" si="2">SUM(F3:F4)</f>
        <v>-426467.9200000001</v>
      </c>
      <c r="G5" s="338">
        <f t="shared" ca="1" si="2"/>
        <v>-447591.31600000005</v>
      </c>
      <c r="H5" s="338">
        <f t="shared" ca="1" si="2"/>
        <v>-469770.88180000003</v>
      </c>
      <c r="I5" s="338">
        <f t="shared" ca="1" si="2"/>
        <v>-493059.42589000007</v>
      </c>
      <c r="J5" s="338"/>
      <c r="K5" s="338"/>
      <c r="L5" s="338"/>
      <c r="M5" s="338"/>
      <c r="N5" s="338"/>
      <c r="O5" s="338"/>
      <c r="P5" s="338"/>
      <c r="Q5" s="338"/>
      <c r="R5" s="338"/>
      <c r="S5" s="338"/>
      <c r="T5" s="338"/>
      <c r="U5" s="338"/>
      <c r="X5" s="342"/>
      <c r="Y5" s="344" t="s">
        <v>856</v>
      </c>
      <c r="Z5" s="345"/>
      <c r="AA5" s="345"/>
      <c r="AB5" s="345"/>
    </row>
    <row r="6" spans="1:28" x14ac:dyDescent="0.4">
      <c r="D6" t="s">
        <v>861</v>
      </c>
      <c r="E6" s="346">
        <v>0.5</v>
      </c>
      <c r="F6" s="347">
        <f t="shared" ref="F6:I6" si="3">++IF($B$4&gt;=F$1,E6+1,0)</f>
        <v>1.5</v>
      </c>
      <c r="G6" s="347">
        <f t="shared" si="3"/>
        <v>2.5</v>
      </c>
      <c r="H6" s="347">
        <f t="shared" si="3"/>
        <v>3.5</v>
      </c>
      <c r="I6" s="347">
        <f t="shared" si="3"/>
        <v>4.5</v>
      </c>
      <c r="J6" s="348"/>
      <c r="K6" s="348"/>
      <c r="L6" s="348"/>
      <c r="M6" s="348"/>
      <c r="N6" s="348"/>
      <c r="O6" s="348"/>
      <c r="P6" s="348"/>
      <c r="Q6" s="348"/>
      <c r="R6" s="348"/>
      <c r="S6" s="348"/>
      <c r="T6" s="348"/>
      <c r="U6" s="348"/>
      <c r="X6" s="349">
        <f ca="1">B12</f>
        <v>-170580548.64214811</v>
      </c>
      <c r="Y6" s="220">
        <v>2021</v>
      </c>
      <c r="Z6" s="220">
        <v>2022</v>
      </c>
      <c r="AA6" s="311">
        <v>2023</v>
      </c>
    </row>
    <row r="7" spans="1:28" x14ac:dyDescent="0.4">
      <c r="A7" s="27" t="s">
        <v>862</v>
      </c>
      <c r="B7" s="338">
        <f ca="1">+SUM(E7:I7)</f>
        <v>-580548.64214809809</v>
      </c>
      <c r="D7" s="27" t="s">
        <v>863</v>
      </c>
      <c r="E7" s="338">
        <f ca="1">+E5/(1+$B$3)^E6*(E1&lt;=$B$4)</f>
        <v>-287333.123377866</v>
      </c>
      <c r="F7" s="338">
        <f t="shared" ref="F7:I7" ca="1" si="4">+F5/(1+$B$3)^F6*(F1&lt;=$B$4)</f>
        <v>-150779.17909526109</v>
      </c>
      <c r="G7" s="338">
        <f t="shared" ca="1" si="4"/>
        <v>-79123.713685952709</v>
      </c>
      <c r="H7" s="338">
        <f t="shared" ca="1" si="4"/>
        <v>-41522.272015595518</v>
      </c>
      <c r="I7" s="338">
        <f t="shared" ca="1" si="4"/>
        <v>-21790.353973422814</v>
      </c>
      <c r="J7" s="338"/>
      <c r="K7" s="350"/>
      <c r="L7" s="350"/>
      <c r="M7" s="338"/>
      <c r="N7" s="338"/>
      <c r="O7" s="338"/>
      <c r="P7" s="338"/>
      <c r="Q7" s="338"/>
      <c r="R7" s="338"/>
      <c r="S7" s="338"/>
      <c r="T7" s="338"/>
      <c r="U7" s="338"/>
      <c r="W7" s="473" t="s">
        <v>859</v>
      </c>
      <c r="X7" s="352">
        <f>+X8-1</f>
        <v>9</v>
      </c>
      <c r="Y7" s="353"/>
      <c r="Z7" s="21"/>
      <c r="AA7" s="259"/>
    </row>
    <row r="8" spans="1:28" x14ac:dyDescent="0.4">
      <c r="A8" t="s">
        <v>864</v>
      </c>
      <c r="B8" s="354">
        <f>+'IS BS CF'!R53</f>
        <v>0</v>
      </c>
      <c r="L8" s="64"/>
      <c r="W8" s="473"/>
      <c r="X8" s="355">
        <v>10</v>
      </c>
      <c r="Y8" s="356"/>
      <c r="Z8" s="259"/>
      <c r="AA8" s="259"/>
    </row>
    <row r="9" spans="1:28" x14ac:dyDescent="0.4">
      <c r="A9" t="s">
        <v>865</v>
      </c>
      <c r="B9" s="354"/>
      <c r="D9" s="12"/>
      <c r="W9" s="473"/>
      <c r="X9" s="357">
        <f>+X8+1</f>
        <v>11</v>
      </c>
      <c r="Y9" s="358"/>
      <c r="Z9" s="21"/>
      <c r="AA9" s="259"/>
    </row>
    <row r="10" spans="1:28" x14ac:dyDescent="0.4">
      <c r="A10" t="s">
        <v>866</v>
      </c>
      <c r="B10" s="354"/>
      <c r="D10" s="12"/>
      <c r="W10" s="351"/>
      <c r="X10" s="357"/>
      <c r="Y10" s="248"/>
      <c r="Z10" s="21"/>
      <c r="AA10" s="259"/>
    </row>
    <row r="11" spans="1:28" x14ac:dyDescent="0.4">
      <c r="A11" t="s">
        <v>867</v>
      </c>
      <c r="B11" s="359">
        <f ca="1">-SUM('IS BS CF'!K89:P89)</f>
        <v>-170000000</v>
      </c>
      <c r="D11" s="12"/>
      <c r="W11" s="351"/>
      <c r="X11" s="357"/>
      <c r="Y11" s="248"/>
      <c r="Z11" s="21"/>
      <c r="AA11" s="259"/>
    </row>
    <row r="12" spans="1:28" x14ac:dyDescent="0.4">
      <c r="A12" s="27" t="s">
        <v>868</v>
      </c>
      <c r="B12" s="28">
        <f ca="1">SUM(B7:B11)</f>
        <v>-170580548.64214811</v>
      </c>
      <c r="E12" s="53"/>
      <c r="F12" s="53"/>
      <c r="G12" s="53"/>
      <c r="H12" s="53"/>
      <c r="W12" s="351"/>
      <c r="X12" s="357"/>
      <c r="Y12" s="341"/>
      <c r="Z12" s="360"/>
      <c r="AA12" s="341"/>
    </row>
    <row r="13" spans="1:28" ht="14.9" customHeight="1" x14ac:dyDescent="0.4">
      <c r="E13" s="53"/>
      <c r="F13" s="53"/>
      <c r="G13" s="53"/>
      <c r="H13" s="53"/>
      <c r="W13" s="351"/>
    </row>
    <row r="14" spans="1:28" ht="14.9" customHeight="1" x14ac:dyDescent="0.4">
      <c r="W14" s="31"/>
      <c r="X14" s="342"/>
      <c r="Y14" s="345"/>
      <c r="Z14" s="345"/>
      <c r="AA14" s="345"/>
    </row>
    <row r="15" spans="1:28" x14ac:dyDescent="0.4">
      <c r="W15" s="473"/>
      <c r="X15" s="352"/>
      <c r="Y15" s="361"/>
      <c r="Z15" s="361"/>
      <c r="AA15" s="362"/>
    </row>
    <row r="16" spans="1:28" x14ac:dyDescent="0.4">
      <c r="W16" s="473"/>
      <c r="X16" s="355"/>
      <c r="Y16" s="362"/>
      <c r="Z16" s="362"/>
      <c r="AA16" s="362"/>
    </row>
    <row r="17" spans="23:27" x14ac:dyDescent="0.4">
      <c r="W17" s="473"/>
      <c r="X17" s="352"/>
      <c r="Y17" s="361"/>
      <c r="Z17" s="361"/>
      <c r="AA17" s="362"/>
    </row>
    <row r="18" spans="23:27" x14ac:dyDescent="0.4">
      <c r="X18" s="342"/>
    </row>
    <row r="19" spans="23:27" x14ac:dyDescent="0.4">
      <c r="W19" s="31"/>
      <c r="X19" s="342"/>
      <c r="Y19" s="345"/>
      <c r="Z19" s="345"/>
      <c r="AA19" s="345"/>
    </row>
    <row r="20" spans="23:27" x14ac:dyDescent="0.4">
      <c r="W20" s="351"/>
      <c r="X20" s="349"/>
      <c r="AA20" s="27"/>
    </row>
    <row r="21" spans="23:27" x14ac:dyDescent="0.4">
      <c r="W21" s="473"/>
      <c r="X21" s="352"/>
      <c r="Y21" s="361"/>
      <c r="Z21" s="361"/>
      <c r="AA21" s="362"/>
    </row>
    <row r="22" spans="23:27" x14ac:dyDescent="0.4">
      <c r="W22" s="473"/>
      <c r="X22" s="355"/>
      <c r="Y22" s="362"/>
      <c r="Z22" s="362"/>
      <c r="AA22" s="362"/>
    </row>
    <row r="23" spans="23:27" x14ac:dyDescent="0.4">
      <c r="W23" s="473"/>
      <c r="X23" s="352"/>
      <c r="Y23" s="361"/>
      <c r="Z23" s="361"/>
      <c r="AA23" s="362"/>
    </row>
  </sheetData>
  <mergeCells count="3">
    <mergeCell ref="W7:W9"/>
    <mergeCell ref="W15:W17"/>
    <mergeCell ref="W21:W23"/>
  </mergeCells>
  <conditionalFormatting sqref="X6">
    <cfRule type="cellIs" dxfId="10" priority="2" stopIfTrue="1" operator="notEqual">
      <formula>0.6545646468</formula>
    </cfRule>
  </conditionalFormatting>
  <conditionalFormatting sqref="X20">
    <cfRule type="cellIs" dxfId="9" priority="1" stopIfTrue="1" operator="notEqual">
      <formula>0.6545646468</formula>
    </cfRule>
  </conditionalFormatting>
  <pageMargins left="0.7" right="0.7" top="0.75" bottom="0.75" header="0.3" footer="0.3"/>
  <pageSetup scale="70" orientation="landscape" r:id="rId1"/>
  <headerFooter>
    <oddHeader>&amp;LManna Operating Model</oddHeader>
    <oddFooter>&amp;LConfidential - Do not duplicate or distribute without written permission&amp;R&amp;P/&amp;N</oddFooter>
  </headerFooter>
  <colBreaks count="1" manualBreakCount="1">
    <brk id="8" max="1048575" man="1"/>
  </col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C349B9-C28A-4449-B04E-DB620059AEA2}">
  <sheetPr codeName="Sheet16">
    <tabColor theme="5"/>
  </sheetPr>
  <dimension ref="A1:E18"/>
  <sheetViews>
    <sheetView showGridLines="0" zoomScale="95" zoomScaleNormal="95" workbookViewId="0"/>
  </sheetViews>
  <sheetFormatPr defaultColWidth="8.53515625" defaultRowHeight="14.6" x14ac:dyDescent="0.4"/>
  <cols>
    <col min="1" max="1" width="22.4609375" bestFit="1" customWidth="1"/>
    <col min="3" max="3" width="12" bestFit="1" customWidth="1"/>
  </cols>
  <sheetData>
    <row r="1" spans="1:5" x14ac:dyDescent="0.4">
      <c r="A1" s="31" t="s">
        <v>869</v>
      </c>
    </row>
    <row r="2" spans="1:5" ht="16.3" x14ac:dyDescent="0.4">
      <c r="A2" t="s">
        <v>870</v>
      </c>
      <c r="C2" s="363">
        <v>3.0300000000000001E-2</v>
      </c>
      <c r="D2" s="329" t="s">
        <v>871</v>
      </c>
    </row>
    <row r="3" spans="1:5" ht="16.3" x14ac:dyDescent="0.4">
      <c r="A3" t="s">
        <v>872</v>
      </c>
      <c r="C3" s="363">
        <v>0.05</v>
      </c>
      <c r="D3" t="s">
        <v>873</v>
      </c>
      <c r="E3" t="s">
        <v>874</v>
      </c>
    </row>
    <row r="4" spans="1:5" ht="16.3" x14ac:dyDescent="0.4">
      <c r="A4" t="s">
        <v>875</v>
      </c>
      <c r="C4" s="363">
        <v>5.5899999999999998E-2</v>
      </c>
      <c r="D4" t="s">
        <v>876</v>
      </c>
      <c r="E4" t="s">
        <v>877</v>
      </c>
    </row>
    <row r="5" spans="1:5" ht="16.3" x14ac:dyDescent="0.4">
      <c r="A5" t="s">
        <v>878</v>
      </c>
      <c r="C5" s="364">
        <v>1.1599999999999999E-2</v>
      </c>
      <c r="D5" t="s">
        <v>879</v>
      </c>
      <c r="E5" t="s">
        <v>880</v>
      </c>
    </row>
    <row r="6" spans="1:5" x14ac:dyDescent="0.4">
      <c r="A6" s="27" t="s">
        <v>881</v>
      </c>
      <c r="C6" s="365">
        <f>SUM(C2:C5)</f>
        <v>0.14780000000000001</v>
      </c>
    </row>
    <row r="8" spans="1:5" x14ac:dyDescent="0.4">
      <c r="A8" s="12" t="s">
        <v>882</v>
      </c>
    </row>
    <row r="9" spans="1:5" x14ac:dyDescent="0.4">
      <c r="A9" t="s">
        <v>883</v>
      </c>
      <c r="C9" s="366"/>
    </row>
    <row r="10" spans="1:5" x14ac:dyDescent="0.4">
      <c r="A10" t="s">
        <v>884</v>
      </c>
      <c r="C10" s="367"/>
    </row>
    <row r="11" spans="1:5" x14ac:dyDescent="0.4">
      <c r="A11" s="27" t="s">
        <v>885</v>
      </c>
      <c r="B11" s="27"/>
      <c r="C11" s="368">
        <f>C9*(1-C10)</f>
        <v>0</v>
      </c>
    </row>
    <row r="13" spans="1:5" x14ac:dyDescent="0.4">
      <c r="A13" s="31" t="s">
        <v>886</v>
      </c>
    </row>
    <row r="14" spans="1:5" x14ac:dyDescent="0.4">
      <c r="A14" t="s">
        <v>887</v>
      </c>
      <c r="C14" s="59">
        <f>1-C15</f>
        <v>0.97499999999999998</v>
      </c>
    </row>
    <row r="15" spans="1:5" x14ac:dyDescent="0.4">
      <c r="A15" t="s">
        <v>888</v>
      </c>
      <c r="C15" s="369">
        <v>2.5000000000000001E-2</v>
      </c>
    </row>
    <row r="16" spans="1:5" x14ac:dyDescent="0.4">
      <c r="A16" s="27" t="s">
        <v>854</v>
      </c>
      <c r="C16" s="259">
        <f>C14*C6+C15*C11</f>
        <v>0.14410500000000001</v>
      </c>
    </row>
    <row r="18" spans="1:5" x14ac:dyDescent="0.4">
      <c r="A18" s="27" t="s">
        <v>889</v>
      </c>
      <c r="C18" s="370">
        <v>0.26650000000000001</v>
      </c>
      <c r="D18" t="s">
        <v>890</v>
      </c>
      <c r="E18" t="s">
        <v>891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CD2AD9-199A-4180-BAC3-791C5EFB31F3}">
  <sheetPr codeName="Sheet17">
    <tabColor theme="5"/>
  </sheetPr>
  <dimension ref="A1:Q20"/>
  <sheetViews>
    <sheetView showGridLines="0" zoomScale="120" zoomScaleNormal="120" zoomScalePageLayoutView="120" workbookViewId="0"/>
  </sheetViews>
  <sheetFormatPr defaultColWidth="9.15234375" defaultRowHeight="14.6" outlineLevelCol="1" x14ac:dyDescent="0.4"/>
  <cols>
    <col min="1" max="1" width="33" style="342" customWidth="1"/>
    <col min="2" max="3" width="16" style="342" customWidth="1" outlineLevel="1"/>
    <col min="4" max="5" width="16.15234375" style="342" customWidth="1" outlineLevel="1"/>
    <col min="6" max="6" width="15.4609375" style="342" customWidth="1" outlineLevel="1"/>
    <col min="7" max="7" width="17.4609375" style="342" customWidth="1"/>
    <col min="8" max="8" width="21.53515625" style="342" bestFit="1" customWidth="1"/>
    <col min="9" max="12" width="15.53515625" style="342" bestFit="1" customWidth="1"/>
    <col min="13" max="16384" width="9.15234375" style="342"/>
  </cols>
  <sheetData>
    <row r="1" spans="1:17" x14ac:dyDescent="0.4">
      <c r="B1" s="342" t="s">
        <v>339</v>
      </c>
      <c r="H1" s="371" t="s">
        <v>892</v>
      </c>
      <c r="I1" s="372"/>
      <c r="J1" s="372"/>
      <c r="K1" s="373"/>
      <c r="L1" s="373"/>
    </row>
    <row r="2" spans="1:17" ht="26.25" customHeight="1" x14ac:dyDescent="0.4">
      <c r="A2" s="374" t="s">
        <v>893</v>
      </c>
      <c r="B2" s="375" t="s">
        <v>894</v>
      </c>
      <c r="C2" s="375"/>
      <c r="D2" s="375"/>
      <c r="E2" s="374" t="s">
        <v>895</v>
      </c>
      <c r="F2" s="374" t="s">
        <v>896</v>
      </c>
      <c r="G2" s="376" t="s">
        <v>897</v>
      </c>
      <c r="H2" s="377" t="s">
        <v>898</v>
      </c>
      <c r="I2" s="377" t="s">
        <v>899</v>
      </c>
      <c r="J2" s="377" t="s">
        <v>900</v>
      </c>
      <c r="K2" s="377" t="s">
        <v>901</v>
      </c>
      <c r="L2" s="378" t="s">
        <v>902</v>
      </c>
    </row>
    <row r="3" spans="1:17" x14ac:dyDescent="0.4">
      <c r="A3" s="342" t="s">
        <v>903</v>
      </c>
      <c r="B3" s="379" t="s">
        <v>904</v>
      </c>
      <c r="C3" s="379"/>
      <c r="D3" s="379"/>
      <c r="E3" s="380">
        <v>1730</v>
      </c>
      <c r="F3" s="380">
        <v>5401</v>
      </c>
      <c r="G3" s="381">
        <v>-1.0547173881949257E-2</v>
      </c>
      <c r="H3" s="382">
        <v>0.98021778584392016</v>
      </c>
      <c r="I3" s="382">
        <v>10.057728119180632</v>
      </c>
      <c r="J3" s="383" t="s">
        <v>905</v>
      </c>
      <c r="K3" s="382">
        <v>8.2307692307692299</v>
      </c>
      <c r="L3" s="383" t="s">
        <v>905</v>
      </c>
    </row>
    <row r="4" spans="1:17" x14ac:dyDescent="0.4">
      <c r="A4" s="342" t="s">
        <v>906</v>
      </c>
      <c r="B4" s="342" t="s">
        <v>907</v>
      </c>
      <c r="E4" s="380">
        <v>21645</v>
      </c>
      <c r="F4" s="380">
        <v>24565</v>
      </c>
      <c r="G4" s="381">
        <v>0.12994715946593449</v>
      </c>
      <c r="H4" s="382">
        <v>1.021838602329451</v>
      </c>
      <c r="I4" s="382">
        <v>14.978658536585366</v>
      </c>
      <c r="J4" s="382">
        <v>20.184952978056426</v>
      </c>
      <c r="K4" s="382">
        <v>15.859605911330052</v>
      </c>
      <c r="L4" s="382">
        <v>1.2204657628924649</v>
      </c>
    </row>
    <row r="5" spans="1:17" x14ac:dyDescent="0.4">
      <c r="A5" s="342" t="s">
        <v>908</v>
      </c>
      <c r="B5" s="342" t="s">
        <v>909</v>
      </c>
      <c r="E5" s="384">
        <v>48</v>
      </c>
      <c r="F5" s="384">
        <v>41.915599999999998</v>
      </c>
      <c r="G5" s="381">
        <v>0.22543198207865922</v>
      </c>
      <c r="H5" s="382">
        <v>3.6995233892321271</v>
      </c>
      <c r="I5" s="382">
        <v>8.8992781316348193</v>
      </c>
      <c r="J5" s="382">
        <v>15.371900826446282</v>
      </c>
      <c r="K5" s="383" t="s">
        <v>905</v>
      </c>
      <c r="L5" s="383" t="s">
        <v>905</v>
      </c>
    </row>
    <row r="6" spans="1:17" x14ac:dyDescent="0.4">
      <c r="A6" s="342" t="s">
        <v>910</v>
      </c>
      <c r="B6" s="342" t="s">
        <v>911</v>
      </c>
      <c r="E6" s="380">
        <v>5980</v>
      </c>
      <c r="F6" s="380">
        <v>5838.0599999999995</v>
      </c>
      <c r="G6" s="381">
        <v>0.23633411303023744</v>
      </c>
      <c r="H6" s="382">
        <v>19.141807928128788</v>
      </c>
      <c r="I6" s="382">
        <v>274.21606387975572</v>
      </c>
      <c r="J6" s="382">
        <v>38.140043763676147</v>
      </c>
      <c r="K6" s="382">
        <v>38.476821192052981</v>
      </c>
      <c r="L6" s="382">
        <v>1.6280688682099025</v>
      </c>
    </row>
    <row r="7" spans="1:17" x14ac:dyDescent="0.4">
      <c r="A7" s="342" t="s">
        <v>912</v>
      </c>
      <c r="B7" s="342" t="s">
        <v>913</v>
      </c>
      <c r="E7" s="380">
        <v>3619</v>
      </c>
      <c r="F7" s="380">
        <v>4859.8099999999995</v>
      </c>
      <c r="G7" s="381">
        <v>8.098119788577729E-2</v>
      </c>
      <c r="H7" s="382">
        <v>1.7356464285714284</v>
      </c>
      <c r="I7" s="382">
        <v>16.504703684836134</v>
      </c>
      <c r="J7" s="382">
        <v>57.455696202531641</v>
      </c>
      <c r="K7" s="382">
        <v>24.469002695417789</v>
      </c>
      <c r="L7" s="382">
        <v>3.0215659108835276</v>
      </c>
    </row>
    <row r="8" spans="1:17" hidden="1" x14ac:dyDescent="0.4">
      <c r="E8" s="380">
        <f>+E5*1.38</f>
        <v>66.239999999999995</v>
      </c>
      <c r="F8" s="380">
        <f>+F5*1.38</f>
        <v>57.843527999999992</v>
      </c>
      <c r="G8" s="381"/>
      <c r="H8" s="382"/>
      <c r="I8" s="382"/>
      <c r="J8" s="382"/>
      <c r="K8" s="382"/>
      <c r="L8" s="382"/>
    </row>
    <row r="9" spans="1:17" x14ac:dyDescent="0.4">
      <c r="A9" s="385"/>
      <c r="B9" s="385"/>
      <c r="C9" s="385"/>
      <c r="D9" s="385"/>
      <c r="E9" s="385"/>
      <c r="F9" s="385"/>
      <c r="G9" s="385"/>
      <c r="H9" s="386"/>
      <c r="I9" s="386"/>
      <c r="J9" s="386"/>
      <c r="K9" s="386"/>
      <c r="L9" s="386"/>
    </row>
    <row r="10" spans="1:17" x14ac:dyDescent="0.4">
      <c r="A10" s="387" t="s">
        <v>914</v>
      </c>
      <c r="B10" s="385"/>
      <c r="C10" s="385"/>
      <c r="D10" s="385"/>
      <c r="E10" s="388">
        <f>MEDIAN(E3:E4,E6:E8)</f>
        <v>3619</v>
      </c>
      <c r="F10" s="388">
        <f>MEDIAN(F3:F4,F6:F8)</f>
        <v>5401</v>
      </c>
      <c r="G10" s="389">
        <f t="shared" ref="G10" si="0">MEDIAN(G3:G4,G6:G8)</f>
        <v>0.10546417867585589</v>
      </c>
      <c r="H10" s="390">
        <f>MEDIAN(H3:H7)</f>
        <v>1.7356464285714284</v>
      </c>
      <c r="I10" s="390">
        <f t="shared" ref="I10:L10" si="1">MEDIAN(I3:I7)</f>
        <v>14.978658536585366</v>
      </c>
      <c r="J10" s="390">
        <f t="shared" si="1"/>
        <v>29.162498370866288</v>
      </c>
      <c r="K10" s="390">
        <f t="shared" si="1"/>
        <v>20.164304303373921</v>
      </c>
      <c r="L10" s="390">
        <f t="shared" si="1"/>
        <v>1.6280688682099025</v>
      </c>
      <c r="M10" s="391" t="s">
        <v>915</v>
      </c>
      <c r="N10" s="391"/>
      <c r="O10" s="391"/>
      <c r="P10" s="391"/>
      <c r="Q10" s="391"/>
    </row>
    <row r="11" spans="1:17" x14ac:dyDescent="0.4">
      <c r="H11" s="373"/>
      <c r="I11" s="373"/>
      <c r="J11" s="373"/>
      <c r="K11" s="373"/>
      <c r="L11" s="373"/>
    </row>
    <row r="12" spans="1:17" ht="29.15" x14ac:dyDescent="0.4">
      <c r="A12" s="392" t="s">
        <v>916</v>
      </c>
      <c r="B12" s="387" t="s">
        <v>861</v>
      </c>
      <c r="C12" s="374" t="s">
        <v>917</v>
      </c>
      <c r="D12" s="374" t="s">
        <v>918</v>
      </c>
      <c r="E12" s="374" t="s">
        <v>919</v>
      </c>
      <c r="F12" s="374" t="s">
        <v>920</v>
      </c>
      <c r="G12" s="376" t="s">
        <v>921</v>
      </c>
      <c r="H12" s="393" t="s">
        <v>922</v>
      </c>
      <c r="I12" s="394"/>
      <c r="J12" s="394"/>
      <c r="K12" s="394"/>
      <c r="L12" s="394"/>
    </row>
    <row r="13" spans="1:17" hidden="1" x14ac:dyDescent="0.4">
      <c r="A13" s="395">
        <v>2019</v>
      </c>
      <c r="B13" s="396">
        <v>1.2774483662872269</v>
      </c>
      <c r="C13" s="397"/>
      <c r="D13" s="397"/>
      <c r="E13" s="397"/>
      <c r="F13" s="397"/>
      <c r="G13" s="398"/>
      <c r="H13" s="372"/>
      <c r="I13" s="399"/>
      <c r="J13" s="399"/>
      <c r="K13" s="399"/>
      <c r="L13" s="399"/>
    </row>
    <row r="14" spans="1:17" x14ac:dyDescent="0.4">
      <c r="A14" s="395">
        <v>2020</v>
      </c>
      <c r="B14" s="396">
        <v>1.1302426139051858</v>
      </c>
      <c r="C14" s="400">
        <v>1.8321673080166838</v>
      </c>
      <c r="D14" s="400">
        <v>8.2016478474721115</v>
      </c>
      <c r="E14" s="400">
        <v>1.9700168028406702</v>
      </c>
      <c r="F14" s="400">
        <v>1.7558110252216226</v>
      </c>
      <c r="G14" s="381">
        <v>0.27027299224326257</v>
      </c>
      <c r="H14" s="401">
        <f>H$10*D14+C14*B14</f>
        <v>16.305954362189915</v>
      </c>
      <c r="I14" s="401">
        <f>I$10*E14+C14*B14</f>
        <v>31.579002568410417</v>
      </c>
      <c r="J14" s="401">
        <f>J$10*$F14*B14</f>
        <v>57.872757626361235</v>
      </c>
      <c r="K14" s="401">
        <f>K$10*$F14*B13</f>
        <v>45.227686153044864</v>
      </c>
      <c r="L14" s="401">
        <f>+$L$10*$G$14*100*F14*B14</f>
        <v>87.322240658790989</v>
      </c>
    </row>
    <row r="15" spans="1:17" x14ac:dyDescent="0.4">
      <c r="A15" s="395">
        <v>2021</v>
      </c>
      <c r="B15" s="396">
        <v>1</v>
      </c>
      <c r="C15" s="400">
        <v>4.0274770903179462</v>
      </c>
      <c r="D15" s="400">
        <v>10.418331752533913</v>
      </c>
      <c r="E15" s="400">
        <v>2.4988692311451586</v>
      </c>
      <c r="F15" s="400">
        <v>2.4220913447023009</v>
      </c>
      <c r="G15" s="381">
        <v>0.23559849328806162</v>
      </c>
      <c r="H15" s="401">
        <f>H$10*D15+C15*B15</f>
        <v>22.110017388275743</v>
      </c>
      <c r="I15" s="401">
        <f>I$10*E15+C15*B15</f>
        <v>41.457186031220886</v>
      </c>
      <c r="J15" s="401">
        <f>J$10*$F15*B15</f>
        <v>70.634234893970188</v>
      </c>
      <c r="K15" s="401">
        <f>K$10*$F15*B14</f>
        <v>55.200808436848575</v>
      </c>
      <c r="L15" s="401">
        <f>+$L$10*$G$14*100*F15*B15</f>
        <v>106.57760077690371</v>
      </c>
    </row>
    <row r="16" spans="1:17" x14ac:dyDescent="0.4">
      <c r="A16" s="395">
        <v>2022</v>
      </c>
      <c r="B16" s="396">
        <v>0.88476579072242301</v>
      </c>
      <c r="C16" s="400">
        <v>6.9320943326549624</v>
      </c>
      <c r="D16" s="400">
        <v>12.872875016006073</v>
      </c>
      <c r="E16" s="400">
        <v>3.0772683745727409</v>
      </c>
      <c r="F16" s="400">
        <v>3.0065590139175504</v>
      </c>
      <c r="G16" s="381">
        <v>0.24941761571640894</v>
      </c>
      <c r="H16" s="401">
        <f>H$10*D16+C16*B16</f>
        <v>28.476039470571205</v>
      </c>
      <c r="I16" s="401">
        <f>I$10*E16+C16*B16</f>
        <v>52.226632131752055</v>
      </c>
      <c r="J16" s="401">
        <f>J$10*$F16*B16</f>
        <v>77.575178343646442</v>
      </c>
      <c r="K16" s="401">
        <f>K$10*$F16*B15</f>
        <v>60.625170862685316</v>
      </c>
      <c r="L16" s="401">
        <f>+$L$10*$G$14*100*F16*B16</f>
        <v>117.05055487777429</v>
      </c>
    </row>
    <row r="17" spans="1:12" x14ac:dyDescent="0.4">
      <c r="A17" s="395">
        <v>2023</v>
      </c>
      <c r="B17" s="396">
        <v>0.78281050443267441</v>
      </c>
      <c r="C17" s="400">
        <v>11.154495400338874</v>
      </c>
      <c r="D17" s="400">
        <v>16.083596809913637</v>
      </c>
      <c r="E17" s="400">
        <v>4.4647576514173357</v>
      </c>
      <c r="F17" s="400">
        <v>4.3934322056567749</v>
      </c>
      <c r="G17" s="381">
        <v>0.25643489101257311</v>
      </c>
      <c r="H17" s="401">
        <f>H$10*D17+C17*B17</f>
        <v>36.64729353274064</v>
      </c>
      <c r="I17" s="401">
        <f>I$10*E17+C17*B17</f>
        <v>75.607936480218328</v>
      </c>
      <c r="J17" s="401">
        <f>J$10*$F17*B17</f>
        <v>100.29638999214889</v>
      </c>
      <c r="K17" s="401">
        <f>K$10*$F17*B16</f>
        <v>78.381847261103346</v>
      </c>
      <c r="L17" s="401">
        <f>+$L$10*$G$14*100*F17*B17</f>
        <v>151.33382032089369</v>
      </c>
    </row>
    <row r="18" spans="1:12" x14ac:dyDescent="0.4">
      <c r="A18" s="395">
        <v>2024</v>
      </c>
      <c r="B18" s="396">
        <v>0.69260395494019411</v>
      </c>
      <c r="C18" s="400">
        <v>17.403848770958813</v>
      </c>
      <c r="D18" s="400">
        <v>20.20799220495401</v>
      </c>
      <c r="E18" s="400">
        <v>6.5549858059937076</v>
      </c>
      <c r="F18" s="400">
        <v>6.4880257925746161</v>
      </c>
      <c r="G18" s="381">
        <v>0.23911375484073685</v>
      </c>
      <c r="H18" s="401">
        <f>H$10*D18+C18*B18</f>
        <v>47.127903989074802</v>
      </c>
      <c r="I18" s="401">
        <f>I$10*E18+C18*B18</f>
        <v>110.23886859009066</v>
      </c>
      <c r="J18" s="401">
        <f>J$10*$F18*B18</f>
        <v>131.04554531891574</v>
      </c>
      <c r="K18" s="401">
        <f>K$10*$F18*B17</f>
        <v>102.41237913188402</v>
      </c>
      <c r="L18" s="401">
        <f>+$L$10*$G$14*100*F18*B18</f>
        <v>197.73017763349935</v>
      </c>
    </row>
    <row r="19" spans="1:12" x14ac:dyDescent="0.4">
      <c r="A19" s="395"/>
      <c r="B19" s="396"/>
      <c r="C19" s="402"/>
      <c r="D19" s="402"/>
      <c r="E19" s="402"/>
      <c r="F19" s="402"/>
      <c r="G19" s="381"/>
      <c r="H19" s="403"/>
      <c r="I19" s="403"/>
      <c r="J19" s="403"/>
      <c r="K19" s="403"/>
      <c r="L19" s="403"/>
    </row>
    <row r="20" spans="1:12" x14ac:dyDescent="0.4">
      <c r="A20" s="404" t="s">
        <v>923</v>
      </c>
      <c r="C20" s="405"/>
      <c r="H20" s="257">
        <f>+MEDIAN(H14:L18)*1000000</f>
        <v>70634234.893970191</v>
      </c>
    </row>
  </sheetData>
  <conditionalFormatting sqref="E8:F8">
    <cfRule type="cellIs" dxfId="8" priority="1" stopIfTrue="1" operator="notEqual">
      <formula>0.6545646468</formula>
    </cfRule>
  </conditionalFormatting>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EEAD23-C8A0-41A8-ADCB-F4CF428A4245}">
  <sheetPr codeName="Sheet28">
    <tabColor theme="1"/>
  </sheetPr>
  <dimension ref="A1:CO103"/>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activeCell="N6" sqref="N6"/>
    </sheetView>
  </sheetViews>
  <sheetFormatPr defaultRowHeight="14.6" outlineLevelRow="1" outlineLevelCol="1" x14ac:dyDescent="0.4"/>
  <cols>
    <col min="1" max="1" width="3.921875" bestFit="1" customWidth="1"/>
    <col min="2" max="2" width="31.15234375" bestFit="1" customWidth="1"/>
    <col min="3" max="7" width="0.69140625" customWidth="1" outlineLevel="1"/>
    <col min="8" max="9" width="11.53515625" customWidth="1" outlineLevel="1"/>
    <col min="10" max="10" width="15.23046875" style="53" customWidth="1" outlineLevel="1" collapsed="1"/>
    <col min="11" max="11" width="15.3828125" style="53" customWidth="1"/>
    <col min="12" max="12" width="15.3828125" style="53" bestFit="1" customWidth="1"/>
    <col min="13" max="14" width="16.3046875" style="53" bestFit="1" customWidth="1"/>
    <col min="15" max="16" width="17.4609375" style="53" bestFit="1" customWidth="1"/>
    <col min="17" max="17" width="5.84375" style="53" bestFit="1" customWidth="1"/>
    <col min="18" max="18" width="7.84375" style="23" bestFit="1" customWidth="1"/>
    <col min="19" max="26" width="13.84375" style="53" bestFit="1" customWidth="1"/>
    <col min="27" max="44" width="15.3828125" style="53" bestFit="1" customWidth="1"/>
    <col min="45" max="74" width="16.3046875" style="53" bestFit="1" customWidth="1"/>
    <col min="75" max="90" width="17.4609375" style="53" bestFit="1" customWidth="1"/>
    <col min="91" max="91" width="7.15234375" bestFit="1" customWidth="1"/>
    <col min="92" max="92" width="19.69140625" bestFit="1" customWidth="1"/>
    <col min="93" max="93" width="19.07421875" bestFit="1" customWidth="1"/>
  </cols>
  <sheetData>
    <row r="1" spans="1:93" ht="15" thickBot="1" x14ac:dyDescent="0.45">
      <c r="A1">
        <v>0.3</v>
      </c>
      <c r="J1" s="225" t="str">
        <f>J2&amp;"A"</f>
        <v>2023A</v>
      </c>
      <c r="K1" s="225" t="str">
        <f>K2&amp;"P"</f>
        <v>2024P</v>
      </c>
      <c r="L1" s="225" t="str">
        <f t="shared" ref="L1:P1" si="0">L2&amp;"P"</f>
        <v>2025P</v>
      </c>
      <c r="M1" s="225" t="str">
        <f t="shared" si="0"/>
        <v>2026P</v>
      </c>
      <c r="N1" s="225" t="str">
        <f t="shared" si="0"/>
        <v>2027P</v>
      </c>
      <c r="O1" s="225" t="str">
        <f t="shared" si="0"/>
        <v>2028P</v>
      </c>
      <c r="P1" s="225" t="str">
        <f t="shared" si="0"/>
        <v>2029P</v>
      </c>
      <c r="R1" s="225" t="str">
        <f>TEXT(R2,"mmm-yy")&amp;"A"</f>
        <v>Dec-23A</v>
      </c>
      <c r="S1" s="225" t="str">
        <f>TEXT(S2,"mmm-yy")&amp;"P"</f>
        <v>Jan-24P</v>
      </c>
      <c r="T1" s="225" t="str">
        <f t="shared" ref="T1:CE1" si="1">TEXT(T2,"mmm-yy")&amp;"P"</f>
        <v>Feb-24P</v>
      </c>
      <c r="U1" s="225" t="str">
        <f t="shared" si="1"/>
        <v>Mar-24P</v>
      </c>
      <c r="V1" s="225" t="str">
        <f t="shared" si="1"/>
        <v>Apr-24P</v>
      </c>
      <c r="W1" s="225" t="str">
        <f t="shared" si="1"/>
        <v>May-24P</v>
      </c>
      <c r="X1" s="225" t="str">
        <f t="shared" si="1"/>
        <v>Jun-24P</v>
      </c>
      <c r="Y1" s="225" t="str">
        <f t="shared" si="1"/>
        <v>Jul-24P</v>
      </c>
      <c r="Z1" s="225" t="str">
        <f t="shared" si="1"/>
        <v>Aug-24P</v>
      </c>
      <c r="AA1" s="225" t="str">
        <f t="shared" si="1"/>
        <v>Sep-24P</v>
      </c>
      <c r="AB1" s="225" t="str">
        <f t="shared" si="1"/>
        <v>Oct-24P</v>
      </c>
      <c r="AC1" s="225" t="str">
        <f t="shared" si="1"/>
        <v>Nov-24P</v>
      </c>
      <c r="AD1" s="225" t="str">
        <f t="shared" si="1"/>
        <v>Dec-24P</v>
      </c>
      <c r="AE1" s="225" t="str">
        <f t="shared" si="1"/>
        <v>Jan-25P</v>
      </c>
      <c r="AF1" s="225" t="str">
        <f t="shared" si="1"/>
        <v>Feb-25P</v>
      </c>
      <c r="AG1" s="225" t="str">
        <f t="shared" si="1"/>
        <v>Mar-25P</v>
      </c>
      <c r="AH1" s="225" t="str">
        <f t="shared" si="1"/>
        <v>Apr-25P</v>
      </c>
      <c r="AI1" s="225" t="str">
        <f t="shared" si="1"/>
        <v>May-25P</v>
      </c>
      <c r="AJ1" s="225" t="str">
        <f t="shared" si="1"/>
        <v>Jun-25P</v>
      </c>
      <c r="AK1" s="225" t="str">
        <f t="shared" si="1"/>
        <v>Jul-25P</v>
      </c>
      <c r="AL1" s="225" t="str">
        <f t="shared" si="1"/>
        <v>Aug-25P</v>
      </c>
      <c r="AM1" s="225" t="str">
        <f t="shared" si="1"/>
        <v>Sep-25P</v>
      </c>
      <c r="AN1" s="225" t="str">
        <f t="shared" si="1"/>
        <v>Oct-25P</v>
      </c>
      <c r="AO1" s="225" t="str">
        <f t="shared" si="1"/>
        <v>Nov-25P</v>
      </c>
      <c r="AP1" s="225" t="str">
        <f t="shared" si="1"/>
        <v>Dec-25P</v>
      </c>
      <c r="AQ1" s="225" t="str">
        <f t="shared" si="1"/>
        <v>Jan-26P</v>
      </c>
      <c r="AR1" s="225" t="str">
        <f t="shared" si="1"/>
        <v>Feb-26P</v>
      </c>
      <c r="AS1" s="225" t="str">
        <f t="shared" si="1"/>
        <v>Mar-26P</v>
      </c>
      <c r="AT1" s="225" t="str">
        <f t="shared" si="1"/>
        <v>Apr-26P</v>
      </c>
      <c r="AU1" s="225" t="str">
        <f t="shared" si="1"/>
        <v>May-26P</v>
      </c>
      <c r="AV1" s="225" t="str">
        <f t="shared" si="1"/>
        <v>Jun-26P</v>
      </c>
      <c r="AW1" s="225" t="str">
        <f t="shared" si="1"/>
        <v>Jul-26P</v>
      </c>
      <c r="AX1" s="225" t="str">
        <f t="shared" si="1"/>
        <v>Aug-26P</v>
      </c>
      <c r="AY1" s="225" t="str">
        <f t="shared" si="1"/>
        <v>Sep-26P</v>
      </c>
      <c r="AZ1" s="225" t="str">
        <f t="shared" si="1"/>
        <v>Oct-26P</v>
      </c>
      <c r="BA1" s="225" t="str">
        <f t="shared" si="1"/>
        <v>Nov-26P</v>
      </c>
      <c r="BB1" s="225" t="str">
        <f t="shared" si="1"/>
        <v>Dec-26P</v>
      </c>
      <c r="BC1" s="225" t="str">
        <f t="shared" si="1"/>
        <v>Jan-27P</v>
      </c>
      <c r="BD1" s="225" t="str">
        <f t="shared" si="1"/>
        <v>Feb-27P</v>
      </c>
      <c r="BE1" s="225" t="str">
        <f t="shared" si="1"/>
        <v>Mar-27P</v>
      </c>
      <c r="BF1" s="225" t="str">
        <f t="shared" si="1"/>
        <v>Apr-27P</v>
      </c>
      <c r="BG1" s="225" t="str">
        <f t="shared" si="1"/>
        <v>May-27P</v>
      </c>
      <c r="BH1" s="225" t="str">
        <f t="shared" si="1"/>
        <v>Jun-27P</v>
      </c>
      <c r="BI1" s="225" t="str">
        <f t="shared" si="1"/>
        <v>Jul-27P</v>
      </c>
      <c r="BJ1" s="225" t="str">
        <f t="shared" si="1"/>
        <v>Aug-27P</v>
      </c>
      <c r="BK1" s="225" t="str">
        <f t="shared" si="1"/>
        <v>Sep-27P</v>
      </c>
      <c r="BL1" s="225" t="str">
        <f t="shared" si="1"/>
        <v>Oct-27P</v>
      </c>
      <c r="BM1" s="225" t="str">
        <f t="shared" si="1"/>
        <v>Nov-27P</v>
      </c>
      <c r="BN1" s="225" t="str">
        <f t="shared" si="1"/>
        <v>Dec-27P</v>
      </c>
      <c r="BO1" s="225" t="str">
        <f t="shared" si="1"/>
        <v>Jan-28P</v>
      </c>
      <c r="BP1" s="225" t="str">
        <f t="shared" si="1"/>
        <v>Feb-28P</v>
      </c>
      <c r="BQ1" s="225" t="str">
        <f t="shared" si="1"/>
        <v>Mar-28P</v>
      </c>
      <c r="BR1" s="225" t="str">
        <f t="shared" si="1"/>
        <v>Apr-28P</v>
      </c>
      <c r="BS1" s="225" t="str">
        <f t="shared" si="1"/>
        <v>May-28P</v>
      </c>
      <c r="BT1" s="225" t="str">
        <f t="shared" si="1"/>
        <v>Jun-28P</v>
      </c>
      <c r="BU1" s="225" t="str">
        <f t="shared" si="1"/>
        <v>Jul-28P</v>
      </c>
      <c r="BV1" s="225" t="str">
        <f t="shared" si="1"/>
        <v>Aug-28P</v>
      </c>
      <c r="BW1" s="225" t="str">
        <f t="shared" si="1"/>
        <v>Sep-28P</v>
      </c>
      <c r="BX1" s="225" t="str">
        <f t="shared" si="1"/>
        <v>Oct-28P</v>
      </c>
      <c r="BY1" s="225" t="str">
        <f t="shared" si="1"/>
        <v>Nov-28P</v>
      </c>
      <c r="BZ1" s="225" t="str">
        <f t="shared" si="1"/>
        <v>Dec-28P</v>
      </c>
      <c r="CA1" s="225" t="str">
        <f t="shared" si="1"/>
        <v>Jan-29P</v>
      </c>
      <c r="CB1" s="225" t="str">
        <f t="shared" si="1"/>
        <v>Feb-29P</v>
      </c>
      <c r="CC1" s="225" t="str">
        <f t="shared" si="1"/>
        <v>Mar-29P</v>
      </c>
      <c r="CD1" s="225" t="str">
        <f t="shared" si="1"/>
        <v>Apr-29P</v>
      </c>
      <c r="CE1" s="225" t="str">
        <f t="shared" si="1"/>
        <v>May-29P</v>
      </c>
      <c r="CF1" s="225" t="str">
        <f t="shared" ref="CF1:CL1" si="2">TEXT(CF2,"mmm-yy")&amp;"P"</f>
        <v>Jun-29P</v>
      </c>
      <c r="CG1" s="225" t="str">
        <f t="shared" si="2"/>
        <v>Jul-29P</v>
      </c>
      <c r="CH1" s="225" t="str">
        <f t="shared" si="2"/>
        <v>Aug-29P</v>
      </c>
      <c r="CI1" s="225" t="str">
        <f t="shared" si="2"/>
        <v>Sep-29P</v>
      </c>
      <c r="CJ1" s="225" t="str">
        <f t="shared" si="2"/>
        <v>Oct-29P</v>
      </c>
      <c r="CK1" s="225" t="str">
        <f t="shared" si="2"/>
        <v>Nov-29P</v>
      </c>
      <c r="CL1" s="225" t="str">
        <f t="shared" si="2"/>
        <v>Dec-29P</v>
      </c>
      <c r="CN1" t="s">
        <v>1004</v>
      </c>
      <c r="CO1" t="s">
        <v>1005</v>
      </c>
    </row>
    <row r="2" spans="1:93" outlineLevel="1" x14ac:dyDescent="0.4">
      <c r="J2">
        <f>K2-1</f>
        <v>2023</v>
      </c>
      <c r="K2">
        <f>YEAR($S$2)</f>
        <v>2024</v>
      </c>
      <c r="L2">
        <f>K2+1</f>
        <v>2025</v>
      </c>
      <c r="M2">
        <f t="shared" ref="M2:P2" si="3">L2+1</f>
        <v>2026</v>
      </c>
      <c r="N2">
        <f t="shared" si="3"/>
        <v>2027</v>
      </c>
      <c r="O2">
        <f t="shared" si="3"/>
        <v>2028</v>
      </c>
      <c r="P2">
        <f t="shared" si="3"/>
        <v>2029</v>
      </c>
      <c r="Q2"/>
      <c r="R2" s="322">
        <f>EOMONTH(S2,-1)</f>
        <v>45291</v>
      </c>
      <c r="S2" s="98">
        <v>45322</v>
      </c>
      <c r="T2" s="322">
        <f>EOMONTH(S2,1)</f>
        <v>45351</v>
      </c>
      <c r="U2" s="322">
        <f t="shared" ref="U2:CE2" si="4">EOMONTH(T2,1)</f>
        <v>45382</v>
      </c>
      <c r="V2" s="322">
        <f t="shared" si="4"/>
        <v>45412</v>
      </c>
      <c r="W2" s="322">
        <f t="shared" si="4"/>
        <v>45443</v>
      </c>
      <c r="X2" s="322">
        <f t="shared" si="4"/>
        <v>45473</v>
      </c>
      <c r="Y2" s="322">
        <f t="shared" si="4"/>
        <v>45504</v>
      </c>
      <c r="Z2" s="322">
        <f t="shared" si="4"/>
        <v>45535</v>
      </c>
      <c r="AA2" s="322">
        <f t="shared" si="4"/>
        <v>45565</v>
      </c>
      <c r="AB2" s="322">
        <f>EOMONTH(AA2,1)</f>
        <v>45596</v>
      </c>
      <c r="AC2" s="322">
        <f t="shared" si="4"/>
        <v>45626</v>
      </c>
      <c r="AD2" s="322">
        <f t="shared" si="4"/>
        <v>45657</v>
      </c>
      <c r="AE2" s="322">
        <f t="shared" si="4"/>
        <v>45688</v>
      </c>
      <c r="AF2" s="322">
        <f>EOMONTH(AE2,1)</f>
        <v>45716</v>
      </c>
      <c r="AG2" s="322">
        <f t="shared" si="4"/>
        <v>45747</v>
      </c>
      <c r="AH2" s="322">
        <f t="shared" si="4"/>
        <v>45777</v>
      </c>
      <c r="AI2" s="322">
        <f t="shared" si="4"/>
        <v>45808</v>
      </c>
      <c r="AJ2" s="322">
        <f t="shared" si="4"/>
        <v>45838</v>
      </c>
      <c r="AK2" s="322">
        <f t="shared" si="4"/>
        <v>45869</v>
      </c>
      <c r="AL2" s="322">
        <f t="shared" si="4"/>
        <v>45900</v>
      </c>
      <c r="AM2" s="322">
        <f t="shared" si="4"/>
        <v>45930</v>
      </c>
      <c r="AN2" s="322">
        <f t="shared" si="4"/>
        <v>45961</v>
      </c>
      <c r="AO2" s="322">
        <f t="shared" si="4"/>
        <v>45991</v>
      </c>
      <c r="AP2" s="322">
        <f t="shared" si="4"/>
        <v>46022</v>
      </c>
      <c r="AQ2" s="322">
        <f t="shared" si="4"/>
        <v>46053</v>
      </c>
      <c r="AR2" s="322">
        <f t="shared" si="4"/>
        <v>46081</v>
      </c>
      <c r="AS2" s="322">
        <f t="shared" si="4"/>
        <v>46112</v>
      </c>
      <c r="AT2" s="322">
        <f t="shared" si="4"/>
        <v>46142</v>
      </c>
      <c r="AU2" s="322">
        <f t="shared" si="4"/>
        <v>46173</v>
      </c>
      <c r="AV2" s="322">
        <f t="shared" si="4"/>
        <v>46203</v>
      </c>
      <c r="AW2" s="322">
        <f t="shared" si="4"/>
        <v>46234</v>
      </c>
      <c r="AX2" s="322">
        <f t="shared" si="4"/>
        <v>46265</v>
      </c>
      <c r="AY2" s="322">
        <f t="shared" si="4"/>
        <v>46295</v>
      </c>
      <c r="AZ2" s="322">
        <f t="shared" si="4"/>
        <v>46326</v>
      </c>
      <c r="BA2" s="322">
        <f t="shared" si="4"/>
        <v>46356</v>
      </c>
      <c r="BB2" s="322">
        <f t="shared" si="4"/>
        <v>46387</v>
      </c>
      <c r="BC2" s="322">
        <f t="shared" si="4"/>
        <v>46418</v>
      </c>
      <c r="BD2" s="322">
        <f t="shared" si="4"/>
        <v>46446</v>
      </c>
      <c r="BE2" s="322">
        <f t="shared" si="4"/>
        <v>46477</v>
      </c>
      <c r="BF2" s="322">
        <f t="shared" si="4"/>
        <v>46507</v>
      </c>
      <c r="BG2" s="322">
        <f t="shared" si="4"/>
        <v>46538</v>
      </c>
      <c r="BH2" s="322">
        <f t="shared" si="4"/>
        <v>46568</v>
      </c>
      <c r="BI2" s="322">
        <f t="shared" si="4"/>
        <v>46599</v>
      </c>
      <c r="BJ2" s="322">
        <f t="shared" si="4"/>
        <v>46630</v>
      </c>
      <c r="BK2" s="322">
        <f t="shared" si="4"/>
        <v>46660</v>
      </c>
      <c r="BL2" s="322">
        <f t="shared" si="4"/>
        <v>46691</v>
      </c>
      <c r="BM2" s="322">
        <f t="shared" si="4"/>
        <v>46721</v>
      </c>
      <c r="BN2" s="322">
        <f t="shared" si="4"/>
        <v>46752</v>
      </c>
      <c r="BO2" s="322">
        <f t="shared" si="4"/>
        <v>46783</v>
      </c>
      <c r="BP2" s="322">
        <f t="shared" si="4"/>
        <v>46812</v>
      </c>
      <c r="BQ2" s="322">
        <f t="shared" si="4"/>
        <v>46843</v>
      </c>
      <c r="BR2" s="322">
        <f t="shared" si="4"/>
        <v>46873</v>
      </c>
      <c r="BS2" s="322">
        <f t="shared" si="4"/>
        <v>46904</v>
      </c>
      <c r="BT2" s="322">
        <f t="shared" si="4"/>
        <v>46934</v>
      </c>
      <c r="BU2" s="322">
        <f t="shared" si="4"/>
        <v>46965</v>
      </c>
      <c r="BV2" s="322">
        <f t="shared" si="4"/>
        <v>46996</v>
      </c>
      <c r="BW2" s="322">
        <f t="shared" si="4"/>
        <v>47026</v>
      </c>
      <c r="BX2" s="322">
        <f t="shared" si="4"/>
        <v>47057</v>
      </c>
      <c r="BY2" s="322">
        <f t="shared" si="4"/>
        <v>47087</v>
      </c>
      <c r="BZ2" s="322">
        <f t="shared" si="4"/>
        <v>47118</v>
      </c>
      <c r="CA2" s="322">
        <f t="shared" si="4"/>
        <v>47149</v>
      </c>
      <c r="CB2" s="322">
        <f t="shared" si="4"/>
        <v>47177</v>
      </c>
      <c r="CC2" s="322">
        <f t="shared" si="4"/>
        <v>47208</v>
      </c>
      <c r="CD2" s="322">
        <f t="shared" si="4"/>
        <v>47238</v>
      </c>
      <c r="CE2" s="322">
        <f t="shared" si="4"/>
        <v>47269</v>
      </c>
      <c r="CF2" s="322">
        <f t="shared" ref="CF2:CL2" si="5">EOMONTH(CE2,1)</f>
        <v>47299</v>
      </c>
      <c r="CG2" s="322">
        <f t="shared" si="5"/>
        <v>47330</v>
      </c>
      <c r="CH2" s="322">
        <f t="shared" si="5"/>
        <v>47361</v>
      </c>
      <c r="CI2" s="322">
        <f t="shared" si="5"/>
        <v>47391</v>
      </c>
      <c r="CJ2" s="322">
        <f t="shared" si="5"/>
        <v>47422</v>
      </c>
      <c r="CK2" s="322">
        <f t="shared" si="5"/>
        <v>47452</v>
      </c>
      <c r="CL2" s="322">
        <f t="shared" si="5"/>
        <v>47483</v>
      </c>
    </row>
    <row r="3" spans="1:93" outlineLevel="1" x14ac:dyDescent="0.4">
      <c r="B3" s="12" t="s">
        <v>60</v>
      </c>
      <c r="H3" s="12"/>
      <c r="I3" s="12"/>
      <c r="J3" s="61"/>
      <c r="K3"/>
      <c r="L3"/>
      <c r="M3"/>
      <c r="N3"/>
      <c r="O3"/>
      <c r="P3" s="12"/>
      <c r="Q3" s="12"/>
      <c r="R3" s="324">
        <f>YEAR(R2)</f>
        <v>2023</v>
      </c>
      <c r="S3" s="324">
        <f>YEAR(S2)</f>
        <v>2024</v>
      </c>
      <c r="T3" s="324">
        <f t="shared" ref="T3:CE3" si="6">YEAR(T2)</f>
        <v>2024</v>
      </c>
      <c r="U3" s="324">
        <f t="shared" si="6"/>
        <v>2024</v>
      </c>
      <c r="V3" s="324">
        <f t="shared" si="6"/>
        <v>2024</v>
      </c>
      <c r="W3" s="324">
        <f t="shared" si="6"/>
        <v>2024</v>
      </c>
      <c r="X3" s="324">
        <f t="shared" si="6"/>
        <v>2024</v>
      </c>
      <c r="Y3" s="324">
        <f t="shared" si="6"/>
        <v>2024</v>
      </c>
      <c r="Z3" s="324">
        <f t="shared" si="6"/>
        <v>2024</v>
      </c>
      <c r="AA3" s="324">
        <f t="shared" si="6"/>
        <v>2024</v>
      </c>
      <c r="AB3" s="324">
        <f t="shared" si="6"/>
        <v>2024</v>
      </c>
      <c r="AC3" s="324">
        <f t="shared" si="6"/>
        <v>2024</v>
      </c>
      <c r="AD3" s="324">
        <f t="shared" si="6"/>
        <v>2024</v>
      </c>
      <c r="AE3" s="324">
        <f t="shared" si="6"/>
        <v>2025</v>
      </c>
      <c r="AF3" s="324">
        <f t="shared" si="6"/>
        <v>2025</v>
      </c>
      <c r="AG3" s="324">
        <f t="shared" si="6"/>
        <v>2025</v>
      </c>
      <c r="AH3" s="324">
        <f t="shared" si="6"/>
        <v>2025</v>
      </c>
      <c r="AI3" s="324">
        <f t="shared" si="6"/>
        <v>2025</v>
      </c>
      <c r="AJ3" s="324">
        <f t="shared" si="6"/>
        <v>2025</v>
      </c>
      <c r="AK3" s="324">
        <f t="shared" si="6"/>
        <v>2025</v>
      </c>
      <c r="AL3" s="324">
        <f t="shared" si="6"/>
        <v>2025</v>
      </c>
      <c r="AM3" s="324">
        <f t="shared" si="6"/>
        <v>2025</v>
      </c>
      <c r="AN3" s="324">
        <f t="shared" si="6"/>
        <v>2025</v>
      </c>
      <c r="AO3" s="324">
        <f t="shared" si="6"/>
        <v>2025</v>
      </c>
      <c r="AP3" s="324">
        <f t="shared" si="6"/>
        <v>2025</v>
      </c>
      <c r="AQ3" s="324">
        <f t="shared" si="6"/>
        <v>2026</v>
      </c>
      <c r="AR3" s="324">
        <f t="shared" si="6"/>
        <v>2026</v>
      </c>
      <c r="AS3" s="324">
        <f t="shared" si="6"/>
        <v>2026</v>
      </c>
      <c r="AT3" s="324">
        <f t="shared" si="6"/>
        <v>2026</v>
      </c>
      <c r="AU3" s="324">
        <f t="shared" si="6"/>
        <v>2026</v>
      </c>
      <c r="AV3" s="324">
        <f t="shared" si="6"/>
        <v>2026</v>
      </c>
      <c r="AW3" s="324">
        <f t="shared" si="6"/>
        <v>2026</v>
      </c>
      <c r="AX3" s="324">
        <f t="shared" si="6"/>
        <v>2026</v>
      </c>
      <c r="AY3" s="324">
        <f t="shared" si="6"/>
        <v>2026</v>
      </c>
      <c r="AZ3" s="324">
        <f t="shared" si="6"/>
        <v>2026</v>
      </c>
      <c r="BA3" s="324">
        <f t="shared" si="6"/>
        <v>2026</v>
      </c>
      <c r="BB3" s="324">
        <f t="shared" si="6"/>
        <v>2026</v>
      </c>
      <c r="BC3" s="324">
        <f t="shared" si="6"/>
        <v>2027</v>
      </c>
      <c r="BD3" s="324">
        <f t="shared" si="6"/>
        <v>2027</v>
      </c>
      <c r="BE3" s="324">
        <f t="shared" si="6"/>
        <v>2027</v>
      </c>
      <c r="BF3" s="324">
        <f t="shared" si="6"/>
        <v>2027</v>
      </c>
      <c r="BG3" s="324">
        <f t="shared" si="6"/>
        <v>2027</v>
      </c>
      <c r="BH3" s="324">
        <f t="shared" si="6"/>
        <v>2027</v>
      </c>
      <c r="BI3" s="324">
        <f t="shared" si="6"/>
        <v>2027</v>
      </c>
      <c r="BJ3" s="324">
        <f t="shared" si="6"/>
        <v>2027</v>
      </c>
      <c r="BK3" s="324">
        <f t="shared" si="6"/>
        <v>2027</v>
      </c>
      <c r="BL3" s="324">
        <f t="shared" si="6"/>
        <v>2027</v>
      </c>
      <c r="BM3" s="324">
        <f t="shared" si="6"/>
        <v>2027</v>
      </c>
      <c r="BN3" s="324">
        <f t="shared" si="6"/>
        <v>2027</v>
      </c>
      <c r="BO3" s="324">
        <f t="shared" si="6"/>
        <v>2028</v>
      </c>
      <c r="BP3" s="324">
        <f t="shared" si="6"/>
        <v>2028</v>
      </c>
      <c r="BQ3" s="324">
        <f t="shared" si="6"/>
        <v>2028</v>
      </c>
      <c r="BR3" s="324">
        <f t="shared" si="6"/>
        <v>2028</v>
      </c>
      <c r="BS3" s="324">
        <f t="shared" si="6"/>
        <v>2028</v>
      </c>
      <c r="BT3" s="324">
        <f t="shared" si="6"/>
        <v>2028</v>
      </c>
      <c r="BU3" s="324">
        <f t="shared" si="6"/>
        <v>2028</v>
      </c>
      <c r="BV3" s="324">
        <f t="shared" si="6"/>
        <v>2028</v>
      </c>
      <c r="BW3" s="324">
        <f t="shared" si="6"/>
        <v>2028</v>
      </c>
      <c r="BX3" s="324">
        <f t="shared" si="6"/>
        <v>2028</v>
      </c>
      <c r="BY3" s="324">
        <f t="shared" si="6"/>
        <v>2028</v>
      </c>
      <c r="BZ3" s="324">
        <f t="shared" si="6"/>
        <v>2028</v>
      </c>
      <c r="CA3" s="324">
        <f t="shared" si="6"/>
        <v>2029</v>
      </c>
      <c r="CB3" s="324">
        <f t="shared" si="6"/>
        <v>2029</v>
      </c>
      <c r="CC3" s="324">
        <f t="shared" si="6"/>
        <v>2029</v>
      </c>
      <c r="CD3" s="324">
        <f t="shared" si="6"/>
        <v>2029</v>
      </c>
      <c r="CE3" s="324">
        <f t="shared" si="6"/>
        <v>2029</v>
      </c>
      <c r="CF3" s="324">
        <f t="shared" ref="CF3:CL3" si="7">YEAR(CF2)</f>
        <v>2029</v>
      </c>
      <c r="CG3" s="324">
        <f t="shared" si="7"/>
        <v>2029</v>
      </c>
      <c r="CH3" s="324">
        <f t="shared" si="7"/>
        <v>2029</v>
      </c>
      <c r="CI3" s="324">
        <f t="shared" si="7"/>
        <v>2029</v>
      </c>
      <c r="CJ3" s="324">
        <f t="shared" si="7"/>
        <v>2029</v>
      </c>
      <c r="CK3" s="324">
        <f t="shared" si="7"/>
        <v>2029</v>
      </c>
      <c r="CL3" s="324">
        <f t="shared" si="7"/>
        <v>2029</v>
      </c>
    </row>
    <row r="4" spans="1:93" outlineLevel="1" x14ac:dyDescent="0.4">
      <c r="B4" s="12" t="s">
        <v>61</v>
      </c>
      <c r="H4" s="12"/>
      <c r="I4" s="12"/>
      <c r="J4" s="61"/>
      <c r="K4"/>
      <c r="L4"/>
      <c r="M4"/>
      <c r="N4" s="323">
        <v>0.25</v>
      </c>
      <c r="O4"/>
      <c r="P4" s="12"/>
      <c r="Q4" s="12"/>
      <c r="R4" s="324">
        <f>R3*(MONTH(R2)=12)</f>
        <v>2023</v>
      </c>
      <c r="S4" s="324">
        <f>S3*(MONTH(S2)=12)</f>
        <v>0</v>
      </c>
      <c r="T4" s="324">
        <f t="shared" ref="T4:CE4" si="8">T3*(MONTH(T2)=12)</f>
        <v>0</v>
      </c>
      <c r="U4" s="324">
        <f t="shared" si="8"/>
        <v>0</v>
      </c>
      <c r="V4" s="324">
        <f t="shared" si="8"/>
        <v>0</v>
      </c>
      <c r="W4" s="324">
        <f t="shared" si="8"/>
        <v>0</v>
      </c>
      <c r="X4" s="324">
        <f t="shared" si="8"/>
        <v>0</v>
      </c>
      <c r="Y4" s="324">
        <f t="shared" si="8"/>
        <v>0</v>
      </c>
      <c r="Z4" s="324">
        <f t="shared" si="8"/>
        <v>0</v>
      </c>
      <c r="AA4" s="324">
        <f t="shared" si="8"/>
        <v>0</v>
      </c>
      <c r="AB4" s="324">
        <f t="shared" si="8"/>
        <v>0</v>
      </c>
      <c r="AC4" s="324">
        <f t="shared" si="8"/>
        <v>0</v>
      </c>
      <c r="AD4" s="324">
        <f t="shared" si="8"/>
        <v>2024</v>
      </c>
      <c r="AE4" s="324">
        <f t="shared" si="8"/>
        <v>0</v>
      </c>
      <c r="AF4" s="324">
        <f t="shared" si="8"/>
        <v>0</v>
      </c>
      <c r="AG4" s="324">
        <f t="shared" si="8"/>
        <v>0</v>
      </c>
      <c r="AH4" s="324">
        <f t="shared" si="8"/>
        <v>0</v>
      </c>
      <c r="AI4" s="324">
        <f t="shared" si="8"/>
        <v>0</v>
      </c>
      <c r="AJ4" s="324">
        <f t="shared" si="8"/>
        <v>0</v>
      </c>
      <c r="AK4" s="324">
        <f t="shared" si="8"/>
        <v>0</v>
      </c>
      <c r="AL4" s="324">
        <f t="shared" si="8"/>
        <v>0</v>
      </c>
      <c r="AM4" s="324">
        <f t="shared" si="8"/>
        <v>0</v>
      </c>
      <c r="AN4" s="324">
        <f t="shared" si="8"/>
        <v>0</v>
      </c>
      <c r="AO4" s="324">
        <f t="shared" si="8"/>
        <v>0</v>
      </c>
      <c r="AP4" s="324">
        <f t="shared" si="8"/>
        <v>2025</v>
      </c>
      <c r="AQ4" s="324">
        <f t="shared" si="8"/>
        <v>0</v>
      </c>
      <c r="AR4" s="324">
        <f t="shared" si="8"/>
        <v>0</v>
      </c>
      <c r="AS4" s="324">
        <f t="shared" si="8"/>
        <v>0</v>
      </c>
      <c r="AT4" s="324">
        <f t="shared" si="8"/>
        <v>0</v>
      </c>
      <c r="AU4" s="324">
        <f t="shared" si="8"/>
        <v>0</v>
      </c>
      <c r="AV4" s="324">
        <f t="shared" si="8"/>
        <v>0</v>
      </c>
      <c r="AW4" s="324">
        <f t="shared" si="8"/>
        <v>0</v>
      </c>
      <c r="AX4" s="324">
        <f t="shared" si="8"/>
        <v>0</v>
      </c>
      <c r="AY4" s="324">
        <f t="shared" si="8"/>
        <v>0</v>
      </c>
      <c r="AZ4" s="324">
        <f t="shared" si="8"/>
        <v>0</v>
      </c>
      <c r="BA4" s="324">
        <f t="shared" si="8"/>
        <v>0</v>
      </c>
      <c r="BB4" s="324">
        <f t="shared" si="8"/>
        <v>2026</v>
      </c>
      <c r="BC4" s="324">
        <f t="shared" si="8"/>
        <v>0</v>
      </c>
      <c r="BD4" s="324">
        <f t="shared" si="8"/>
        <v>0</v>
      </c>
      <c r="BE4" s="324">
        <f t="shared" si="8"/>
        <v>0</v>
      </c>
      <c r="BF4" s="324">
        <f t="shared" si="8"/>
        <v>0</v>
      </c>
      <c r="BG4" s="324">
        <f t="shared" si="8"/>
        <v>0</v>
      </c>
      <c r="BH4" s="324">
        <f t="shared" si="8"/>
        <v>0</v>
      </c>
      <c r="BI4" s="324">
        <f t="shared" si="8"/>
        <v>0</v>
      </c>
      <c r="BJ4" s="324">
        <f t="shared" si="8"/>
        <v>0</v>
      </c>
      <c r="BK4" s="324">
        <f t="shared" si="8"/>
        <v>0</v>
      </c>
      <c r="BL4" s="324">
        <f t="shared" si="8"/>
        <v>0</v>
      </c>
      <c r="BM4" s="324">
        <f t="shared" si="8"/>
        <v>0</v>
      </c>
      <c r="BN4" s="324">
        <f t="shared" si="8"/>
        <v>2027</v>
      </c>
      <c r="BO4" s="324">
        <f t="shared" si="8"/>
        <v>0</v>
      </c>
      <c r="BP4" s="324">
        <f t="shared" si="8"/>
        <v>0</v>
      </c>
      <c r="BQ4" s="324">
        <f t="shared" si="8"/>
        <v>0</v>
      </c>
      <c r="BR4" s="324">
        <f t="shared" si="8"/>
        <v>0</v>
      </c>
      <c r="BS4" s="324">
        <f t="shared" si="8"/>
        <v>0</v>
      </c>
      <c r="BT4" s="324">
        <f t="shared" si="8"/>
        <v>0</v>
      </c>
      <c r="BU4" s="324">
        <f t="shared" si="8"/>
        <v>0</v>
      </c>
      <c r="BV4" s="324">
        <f t="shared" si="8"/>
        <v>0</v>
      </c>
      <c r="BW4" s="324">
        <f t="shared" si="8"/>
        <v>0</v>
      </c>
      <c r="BX4" s="324">
        <f t="shared" si="8"/>
        <v>0</v>
      </c>
      <c r="BY4" s="324">
        <f t="shared" si="8"/>
        <v>0</v>
      </c>
      <c r="BZ4" s="324">
        <f t="shared" si="8"/>
        <v>2028</v>
      </c>
      <c r="CA4" s="324">
        <f t="shared" si="8"/>
        <v>0</v>
      </c>
      <c r="CB4" s="324">
        <f t="shared" si="8"/>
        <v>0</v>
      </c>
      <c r="CC4" s="324">
        <f t="shared" si="8"/>
        <v>0</v>
      </c>
      <c r="CD4" s="324">
        <f t="shared" si="8"/>
        <v>0</v>
      </c>
      <c r="CE4" s="324">
        <f t="shared" si="8"/>
        <v>0</v>
      </c>
      <c r="CF4" s="324">
        <f t="shared" ref="CF4:CL4" si="9">CF3*(MONTH(CF2)=12)</f>
        <v>0</v>
      </c>
      <c r="CG4" s="324">
        <f t="shared" si="9"/>
        <v>0</v>
      </c>
      <c r="CH4" s="324">
        <f t="shared" si="9"/>
        <v>0</v>
      </c>
      <c r="CI4" s="324">
        <f t="shared" si="9"/>
        <v>0</v>
      </c>
      <c r="CJ4" s="324">
        <f t="shared" si="9"/>
        <v>0</v>
      </c>
      <c r="CK4" s="324">
        <f t="shared" si="9"/>
        <v>0</v>
      </c>
      <c r="CL4" s="324">
        <f t="shared" si="9"/>
        <v>2029</v>
      </c>
    </row>
    <row r="5" spans="1:93" outlineLevel="1" x14ac:dyDescent="0.4">
      <c r="B5" s="12" t="s">
        <v>590</v>
      </c>
      <c r="H5" s="12"/>
      <c r="I5" s="12"/>
      <c r="J5" s="61"/>
      <c r="K5"/>
      <c r="L5"/>
      <c r="M5"/>
      <c r="N5" t="e">
        <f>#REF!</f>
        <v>#REF!</v>
      </c>
      <c r="O5"/>
      <c r="P5" s="12"/>
      <c r="Q5" s="12"/>
      <c r="R5" s="14"/>
      <c r="S5" s="57">
        <v>1</v>
      </c>
      <c r="T5" s="57">
        <v>1</v>
      </c>
      <c r="U5" s="57">
        <v>1</v>
      </c>
      <c r="V5" s="57">
        <v>1</v>
      </c>
      <c r="W5" s="57">
        <v>1</v>
      </c>
      <c r="X5" s="57">
        <v>1</v>
      </c>
      <c r="Y5" s="57">
        <v>1</v>
      </c>
      <c r="Z5" s="57">
        <v>1</v>
      </c>
      <c r="AA5" s="57">
        <v>1</v>
      </c>
      <c r="AB5" s="57">
        <v>1</v>
      </c>
      <c r="AC5" s="57">
        <v>1</v>
      </c>
      <c r="AD5" s="57">
        <v>1</v>
      </c>
      <c r="AE5" s="34">
        <f t="shared" ref="AE5:CL5" si="10">S5+1</f>
        <v>2</v>
      </c>
      <c r="AF5" s="34">
        <f t="shared" si="10"/>
        <v>2</v>
      </c>
      <c r="AG5" s="34">
        <f t="shared" si="10"/>
        <v>2</v>
      </c>
      <c r="AH5" s="34">
        <f t="shared" si="10"/>
        <v>2</v>
      </c>
      <c r="AI5" s="34">
        <f t="shared" si="10"/>
        <v>2</v>
      </c>
      <c r="AJ5" s="34">
        <f t="shared" si="10"/>
        <v>2</v>
      </c>
      <c r="AK5" s="34">
        <f t="shared" si="10"/>
        <v>2</v>
      </c>
      <c r="AL5" s="34">
        <f t="shared" si="10"/>
        <v>2</v>
      </c>
      <c r="AM5" s="34">
        <f t="shared" si="10"/>
        <v>2</v>
      </c>
      <c r="AN5" s="34">
        <f t="shared" si="10"/>
        <v>2</v>
      </c>
      <c r="AO5" s="34">
        <f t="shared" si="10"/>
        <v>2</v>
      </c>
      <c r="AP5" s="34">
        <f t="shared" si="10"/>
        <v>2</v>
      </c>
      <c r="AQ5" s="34">
        <f t="shared" si="10"/>
        <v>3</v>
      </c>
      <c r="AR5" s="34">
        <f t="shared" si="10"/>
        <v>3</v>
      </c>
      <c r="AS5" s="34">
        <f t="shared" si="10"/>
        <v>3</v>
      </c>
      <c r="AT5" s="34">
        <f t="shared" si="10"/>
        <v>3</v>
      </c>
      <c r="AU5" s="34">
        <f t="shared" si="10"/>
        <v>3</v>
      </c>
      <c r="AV5" s="34">
        <f t="shared" si="10"/>
        <v>3</v>
      </c>
      <c r="AW5" s="34">
        <f t="shared" si="10"/>
        <v>3</v>
      </c>
      <c r="AX5" s="34">
        <f t="shared" si="10"/>
        <v>3</v>
      </c>
      <c r="AY5" s="34">
        <f t="shared" si="10"/>
        <v>3</v>
      </c>
      <c r="AZ5" s="34">
        <f t="shared" si="10"/>
        <v>3</v>
      </c>
      <c r="BA5" s="34">
        <f t="shared" si="10"/>
        <v>3</v>
      </c>
      <c r="BB5" s="34">
        <f t="shared" si="10"/>
        <v>3</v>
      </c>
      <c r="BC5" s="34">
        <f t="shared" si="10"/>
        <v>4</v>
      </c>
      <c r="BD5" s="34">
        <f t="shared" si="10"/>
        <v>4</v>
      </c>
      <c r="BE5" s="34">
        <f t="shared" si="10"/>
        <v>4</v>
      </c>
      <c r="BF5" s="34">
        <f t="shared" si="10"/>
        <v>4</v>
      </c>
      <c r="BG5" s="34">
        <f t="shared" si="10"/>
        <v>4</v>
      </c>
      <c r="BH5" s="34">
        <f t="shared" si="10"/>
        <v>4</v>
      </c>
      <c r="BI5" s="34">
        <f t="shared" si="10"/>
        <v>4</v>
      </c>
      <c r="BJ5" s="34">
        <f t="shared" si="10"/>
        <v>4</v>
      </c>
      <c r="BK5" s="34">
        <f t="shared" si="10"/>
        <v>4</v>
      </c>
      <c r="BL5" s="34">
        <f t="shared" si="10"/>
        <v>4</v>
      </c>
      <c r="BM5" s="34">
        <f t="shared" si="10"/>
        <v>4</v>
      </c>
      <c r="BN5" s="34">
        <f t="shared" si="10"/>
        <v>4</v>
      </c>
      <c r="BO5" s="34">
        <f t="shared" si="10"/>
        <v>5</v>
      </c>
      <c r="BP5" s="34">
        <f t="shared" si="10"/>
        <v>5</v>
      </c>
      <c r="BQ5" s="34">
        <f t="shared" si="10"/>
        <v>5</v>
      </c>
      <c r="BR5" s="34">
        <f t="shared" si="10"/>
        <v>5</v>
      </c>
      <c r="BS5" s="34">
        <f t="shared" si="10"/>
        <v>5</v>
      </c>
      <c r="BT5" s="34">
        <f t="shared" si="10"/>
        <v>5</v>
      </c>
      <c r="BU5" s="34">
        <f t="shared" si="10"/>
        <v>5</v>
      </c>
      <c r="BV5" s="34">
        <f t="shared" si="10"/>
        <v>5</v>
      </c>
      <c r="BW5" s="34">
        <f t="shared" si="10"/>
        <v>5</v>
      </c>
      <c r="BX5" s="34">
        <f t="shared" si="10"/>
        <v>5</v>
      </c>
      <c r="BY5" s="34">
        <f t="shared" si="10"/>
        <v>5</v>
      </c>
      <c r="BZ5" s="34">
        <f t="shared" si="10"/>
        <v>5</v>
      </c>
      <c r="CA5" s="34">
        <f t="shared" si="10"/>
        <v>6</v>
      </c>
      <c r="CB5" s="34">
        <f t="shared" si="10"/>
        <v>6</v>
      </c>
      <c r="CC5" s="34">
        <f t="shared" si="10"/>
        <v>6</v>
      </c>
      <c r="CD5" s="34">
        <f t="shared" si="10"/>
        <v>6</v>
      </c>
      <c r="CE5" s="34">
        <f t="shared" si="10"/>
        <v>6</v>
      </c>
      <c r="CF5" s="34">
        <f t="shared" si="10"/>
        <v>6</v>
      </c>
      <c r="CG5" s="34">
        <f t="shared" si="10"/>
        <v>6</v>
      </c>
      <c r="CH5" s="34">
        <f t="shared" si="10"/>
        <v>6</v>
      </c>
      <c r="CI5" s="34">
        <f t="shared" si="10"/>
        <v>6</v>
      </c>
      <c r="CJ5" s="34">
        <f t="shared" si="10"/>
        <v>6</v>
      </c>
      <c r="CK5" s="34">
        <f t="shared" si="10"/>
        <v>6</v>
      </c>
      <c r="CL5" s="34">
        <f t="shared" si="10"/>
        <v>6</v>
      </c>
    </row>
    <row r="6" spans="1:93" outlineLevel="1" x14ac:dyDescent="0.4">
      <c r="B6" s="12" t="s">
        <v>591</v>
      </c>
      <c r="H6" s="12"/>
      <c r="I6" s="12"/>
      <c r="J6" s="61"/>
      <c r="K6"/>
      <c r="L6"/>
      <c r="M6"/>
      <c r="N6">
        <v>100000</v>
      </c>
      <c r="O6"/>
      <c r="P6" s="12"/>
      <c r="Q6" s="12"/>
      <c r="R6" s="14"/>
      <c r="S6" s="34">
        <f t="shared" ref="S6:CD6" si="11">S5*(S5&lt;&gt;T5)</f>
        <v>0</v>
      </c>
      <c r="T6" s="34">
        <f t="shared" si="11"/>
        <v>0</v>
      </c>
      <c r="U6" s="34">
        <f t="shared" si="11"/>
        <v>0</v>
      </c>
      <c r="V6" s="34">
        <f t="shared" si="11"/>
        <v>0</v>
      </c>
      <c r="W6" s="34">
        <f t="shared" si="11"/>
        <v>0</v>
      </c>
      <c r="X6" s="34">
        <f t="shared" si="11"/>
        <v>0</v>
      </c>
      <c r="Y6" s="34">
        <f t="shared" si="11"/>
        <v>0</v>
      </c>
      <c r="Z6" s="34">
        <f t="shared" si="11"/>
        <v>0</v>
      </c>
      <c r="AA6" s="34">
        <f t="shared" si="11"/>
        <v>0</v>
      </c>
      <c r="AB6" s="34">
        <f t="shared" si="11"/>
        <v>0</v>
      </c>
      <c r="AC6" s="34">
        <f t="shared" si="11"/>
        <v>0</v>
      </c>
      <c r="AD6" s="34">
        <f t="shared" si="11"/>
        <v>1</v>
      </c>
      <c r="AE6" s="34">
        <f t="shared" si="11"/>
        <v>0</v>
      </c>
      <c r="AF6" s="34">
        <f t="shared" si="11"/>
        <v>0</v>
      </c>
      <c r="AG6" s="34">
        <f t="shared" si="11"/>
        <v>0</v>
      </c>
      <c r="AH6" s="34">
        <f t="shared" si="11"/>
        <v>0</v>
      </c>
      <c r="AI6" s="34">
        <f t="shared" si="11"/>
        <v>0</v>
      </c>
      <c r="AJ6" s="34">
        <f t="shared" si="11"/>
        <v>0</v>
      </c>
      <c r="AK6" s="34">
        <f t="shared" si="11"/>
        <v>0</v>
      </c>
      <c r="AL6" s="34">
        <f t="shared" si="11"/>
        <v>0</v>
      </c>
      <c r="AM6" s="34">
        <f t="shared" si="11"/>
        <v>0</v>
      </c>
      <c r="AN6" s="34">
        <f t="shared" si="11"/>
        <v>0</v>
      </c>
      <c r="AO6" s="34">
        <f t="shared" si="11"/>
        <v>0</v>
      </c>
      <c r="AP6" s="34">
        <f t="shared" si="11"/>
        <v>2</v>
      </c>
      <c r="AQ6" s="34">
        <f t="shared" si="11"/>
        <v>0</v>
      </c>
      <c r="AR6" s="34">
        <f t="shared" si="11"/>
        <v>0</v>
      </c>
      <c r="AS6" s="34">
        <f t="shared" si="11"/>
        <v>0</v>
      </c>
      <c r="AT6" s="34">
        <f t="shared" si="11"/>
        <v>0</v>
      </c>
      <c r="AU6" s="34">
        <f t="shared" si="11"/>
        <v>0</v>
      </c>
      <c r="AV6" s="34">
        <f t="shared" si="11"/>
        <v>0</v>
      </c>
      <c r="AW6" s="34">
        <f t="shared" si="11"/>
        <v>0</v>
      </c>
      <c r="AX6" s="34">
        <f t="shared" si="11"/>
        <v>0</v>
      </c>
      <c r="AY6" s="34">
        <f t="shared" si="11"/>
        <v>0</v>
      </c>
      <c r="AZ6" s="34">
        <f t="shared" si="11"/>
        <v>0</v>
      </c>
      <c r="BA6" s="34">
        <f t="shared" si="11"/>
        <v>0</v>
      </c>
      <c r="BB6" s="34">
        <f t="shared" si="11"/>
        <v>3</v>
      </c>
      <c r="BC6" s="34">
        <f t="shared" si="11"/>
        <v>0</v>
      </c>
      <c r="BD6" s="34">
        <f t="shared" si="11"/>
        <v>0</v>
      </c>
      <c r="BE6" s="34">
        <f t="shared" si="11"/>
        <v>0</v>
      </c>
      <c r="BF6" s="34">
        <f t="shared" si="11"/>
        <v>0</v>
      </c>
      <c r="BG6" s="34">
        <f t="shared" si="11"/>
        <v>0</v>
      </c>
      <c r="BH6" s="34">
        <f t="shared" si="11"/>
        <v>0</v>
      </c>
      <c r="BI6" s="34">
        <f t="shared" si="11"/>
        <v>0</v>
      </c>
      <c r="BJ6" s="34">
        <f t="shared" si="11"/>
        <v>0</v>
      </c>
      <c r="BK6" s="34">
        <f t="shared" si="11"/>
        <v>0</v>
      </c>
      <c r="BL6" s="34">
        <f t="shared" si="11"/>
        <v>0</v>
      </c>
      <c r="BM6" s="34">
        <f t="shared" si="11"/>
        <v>0</v>
      </c>
      <c r="BN6" s="34">
        <f t="shared" si="11"/>
        <v>4</v>
      </c>
      <c r="BO6" s="34">
        <f t="shared" si="11"/>
        <v>0</v>
      </c>
      <c r="BP6" s="34">
        <f t="shared" si="11"/>
        <v>0</v>
      </c>
      <c r="BQ6" s="34">
        <f t="shared" si="11"/>
        <v>0</v>
      </c>
      <c r="BR6" s="34">
        <f t="shared" si="11"/>
        <v>0</v>
      </c>
      <c r="BS6" s="34">
        <f t="shared" si="11"/>
        <v>0</v>
      </c>
      <c r="BT6" s="34">
        <f t="shared" si="11"/>
        <v>0</v>
      </c>
      <c r="BU6" s="34">
        <f t="shared" si="11"/>
        <v>0</v>
      </c>
      <c r="BV6" s="34">
        <f t="shared" si="11"/>
        <v>0</v>
      </c>
      <c r="BW6" s="34">
        <f t="shared" si="11"/>
        <v>0</v>
      </c>
      <c r="BX6" s="34">
        <f t="shared" si="11"/>
        <v>0</v>
      </c>
      <c r="BY6" s="34">
        <f t="shared" si="11"/>
        <v>0</v>
      </c>
      <c r="BZ6" s="34">
        <f t="shared" si="11"/>
        <v>5</v>
      </c>
      <c r="CA6" s="34">
        <f t="shared" si="11"/>
        <v>0</v>
      </c>
      <c r="CB6" s="34">
        <f t="shared" si="11"/>
        <v>0</v>
      </c>
      <c r="CC6" s="34">
        <f t="shared" si="11"/>
        <v>0</v>
      </c>
      <c r="CD6" s="34">
        <f t="shared" si="11"/>
        <v>0</v>
      </c>
      <c r="CE6" s="34">
        <f t="shared" ref="CE6:CK6" si="12">CE5*(CE5&lt;&gt;CF5)</f>
        <v>0</v>
      </c>
      <c r="CF6" s="34">
        <f t="shared" si="12"/>
        <v>0</v>
      </c>
      <c r="CG6" s="34">
        <f t="shared" si="12"/>
        <v>0</v>
      </c>
      <c r="CH6" s="34">
        <f t="shared" si="12"/>
        <v>0</v>
      </c>
      <c r="CI6" s="34">
        <f t="shared" si="12"/>
        <v>0</v>
      </c>
      <c r="CJ6" s="34">
        <f t="shared" si="12"/>
        <v>0</v>
      </c>
      <c r="CK6" s="34">
        <f t="shared" si="12"/>
        <v>0</v>
      </c>
      <c r="CL6" s="34" t="e">
        <f>CL5*(CL5&lt;&gt;#REF!)</f>
        <v>#REF!</v>
      </c>
    </row>
    <row r="7" spans="1:93" outlineLevel="1" x14ac:dyDescent="0.4">
      <c r="B7" s="12" t="s">
        <v>593</v>
      </c>
      <c r="H7" s="1"/>
      <c r="I7" s="1"/>
      <c r="J7" s="62"/>
      <c r="K7"/>
      <c r="L7"/>
      <c r="M7"/>
      <c r="N7"/>
      <c r="O7"/>
      <c r="P7" s="1"/>
      <c r="Q7" s="1"/>
      <c r="R7" s="325"/>
      <c r="S7" s="12">
        <f>MONTH(S2)</f>
        <v>1</v>
      </c>
      <c r="T7" s="12">
        <f t="shared" ref="T7:CD7" si="13">MONTH(T2)</f>
        <v>2</v>
      </c>
      <c r="U7" s="12">
        <f t="shared" si="13"/>
        <v>3</v>
      </c>
      <c r="V7" s="12">
        <f t="shared" si="13"/>
        <v>4</v>
      </c>
      <c r="W7" s="12">
        <f t="shared" si="13"/>
        <v>5</v>
      </c>
      <c r="X7" s="12">
        <f t="shared" si="13"/>
        <v>6</v>
      </c>
      <c r="Y7" s="12">
        <f t="shared" si="13"/>
        <v>7</v>
      </c>
      <c r="Z7" s="12">
        <f t="shared" si="13"/>
        <v>8</v>
      </c>
      <c r="AA7" s="12">
        <f t="shared" si="13"/>
        <v>9</v>
      </c>
      <c r="AB7" s="12">
        <f t="shared" si="13"/>
        <v>10</v>
      </c>
      <c r="AC7" s="12">
        <f t="shared" si="13"/>
        <v>11</v>
      </c>
      <c r="AD7" s="12">
        <f t="shared" si="13"/>
        <v>12</v>
      </c>
      <c r="AE7" s="12">
        <f t="shared" si="13"/>
        <v>1</v>
      </c>
      <c r="AF7" s="12">
        <f t="shared" si="13"/>
        <v>2</v>
      </c>
      <c r="AG7" s="12">
        <f t="shared" si="13"/>
        <v>3</v>
      </c>
      <c r="AH7" s="12">
        <f t="shared" si="13"/>
        <v>4</v>
      </c>
      <c r="AI7" s="12">
        <f t="shared" si="13"/>
        <v>5</v>
      </c>
      <c r="AJ7" s="12">
        <f t="shared" si="13"/>
        <v>6</v>
      </c>
      <c r="AK7" s="12">
        <f t="shared" si="13"/>
        <v>7</v>
      </c>
      <c r="AL7" s="12">
        <f t="shared" si="13"/>
        <v>8</v>
      </c>
      <c r="AM7" s="12">
        <f t="shared" si="13"/>
        <v>9</v>
      </c>
      <c r="AN7" s="12">
        <f t="shared" si="13"/>
        <v>10</v>
      </c>
      <c r="AO7" s="12">
        <f t="shared" si="13"/>
        <v>11</v>
      </c>
      <c r="AP7" s="12">
        <f t="shared" si="13"/>
        <v>12</v>
      </c>
      <c r="AQ7" s="12">
        <f t="shared" si="13"/>
        <v>1</v>
      </c>
      <c r="AR7" s="12">
        <f t="shared" si="13"/>
        <v>2</v>
      </c>
      <c r="AS7" s="12">
        <f t="shared" si="13"/>
        <v>3</v>
      </c>
      <c r="AT7" s="12">
        <f t="shared" si="13"/>
        <v>4</v>
      </c>
      <c r="AU7" s="12">
        <f t="shared" si="13"/>
        <v>5</v>
      </c>
      <c r="AV7" s="12">
        <f t="shared" si="13"/>
        <v>6</v>
      </c>
      <c r="AW7" s="12">
        <f t="shared" si="13"/>
        <v>7</v>
      </c>
      <c r="AX7" s="12">
        <f t="shared" si="13"/>
        <v>8</v>
      </c>
      <c r="AY7" s="12">
        <f t="shared" si="13"/>
        <v>9</v>
      </c>
      <c r="AZ7" s="12">
        <f t="shared" si="13"/>
        <v>10</v>
      </c>
      <c r="BA7" s="12">
        <f t="shared" si="13"/>
        <v>11</v>
      </c>
      <c r="BB7" s="12">
        <f t="shared" si="13"/>
        <v>12</v>
      </c>
      <c r="BC7" s="12">
        <f t="shared" si="13"/>
        <v>1</v>
      </c>
      <c r="BD7" s="12">
        <f t="shared" si="13"/>
        <v>2</v>
      </c>
      <c r="BE7" s="12">
        <f t="shared" si="13"/>
        <v>3</v>
      </c>
      <c r="BF7" s="12">
        <f t="shared" si="13"/>
        <v>4</v>
      </c>
      <c r="BG7" s="12">
        <f t="shared" si="13"/>
        <v>5</v>
      </c>
      <c r="BH7" s="12">
        <f t="shared" si="13"/>
        <v>6</v>
      </c>
      <c r="BI7" s="12">
        <f t="shared" si="13"/>
        <v>7</v>
      </c>
      <c r="BJ7" s="12">
        <f t="shared" si="13"/>
        <v>8</v>
      </c>
      <c r="BK7" s="12">
        <f t="shared" si="13"/>
        <v>9</v>
      </c>
      <c r="BL7" s="12">
        <f t="shared" si="13"/>
        <v>10</v>
      </c>
      <c r="BM7" s="12">
        <f t="shared" si="13"/>
        <v>11</v>
      </c>
      <c r="BN7" s="12">
        <f t="shared" si="13"/>
        <v>12</v>
      </c>
      <c r="BO7" s="12">
        <f t="shared" si="13"/>
        <v>1</v>
      </c>
      <c r="BP7" s="12">
        <f t="shared" si="13"/>
        <v>2</v>
      </c>
      <c r="BQ7" s="12">
        <f t="shared" si="13"/>
        <v>3</v>
      </c>
      <c r="BR7" s="12">
        <f t="shared" si="13"/>
        <v>4</v>
      </c>
      <c r="BS7" s="12">
        <f t="shared" si="13"/>
        <v>5</v>
      </c>
      <c r="BT7" s="12">
        <f t="shared" si="13"/>
        <v>6</v>
      </c>
      <c r="BU7" s="12">
        <f t="shared" si="13"/>
        <v>7</v>
      </c>
      <c r="BV7" s="12">
        <f t="shared" si="13"/>
        <v>8</v>
      </c>
      <c r="BW7" s="12">
        <f t="shared" si="13"/>
        <v>9</v>
      </c>
      <c r="BX7" s="12">
        <f t="shared" si="13"/>
        <v>10</v>
      </c>
      <c r="BY7" s="12">
        <f t="shared" si="13"/>
        <v>11</v>
      </c>
      <c r="BZ7" s="12">
        <f t="shared" si="13"/>
        <v>12</v>
      </c>
      <c r="CA7" s="12">
        <f t="shared" si="13"/>
        <v>1</v>
      </c>
      <c r="CB7" s="12">
        <f t="shared" si="13"/>
        <v>2</v>
      </c>
      <c r="CC7" s="12">
        <f t="shared" si="13"/>
        <v>3</v>
      </c>
      <c r="CD7" s="12">
        <f t="shared" si="13"/>
        <v>4</v>
      </c>
      <c r="CE7" s="12">
        <f t="shared" ref="CE7:CL7" si="14">MONTH(CE2)</f>
        <v>5</v>
      </c>
      <c r="CF7" s="12">
        <f t="shared" si="14"/>
        <v>6</v>
      </c>
      <c r="CG7" s="12">
        <f t="shared" si="14"/>
        <v>7</v>
      </c>
      <c r="CH7" s="12">
        <f t="shared" si="14"/>
        <v>8</v>
      </c>
      <c r="CI7" s="12">
        <f t="shared" si="14"/>
        <v>9</v>
      </c>
      <c r="CJ7" s="12">
        <f t="shared" si="14"/>
        <v>10</v>
      </c>
      <c r="CK7" s="12">
        <f t="shared" si="14"/>
        <v>11</v>
      </c>
      <c r="CL7" s="12">
        <f t="shared" si="14"/>
        <v>12</v>
      </c>
    </row>
    <row r="8" spans="1:93" outlineLevel="1" x14ac:dyDescent="0.4">
      <c r="B8" t="s">
        <v>592</v>
      </c>
      <c r="H8" s="60"/>
      <c r="I8" s="14">
        <v>1</v>
      </c>
      <c r="L8"/>
      <c r="M8"/>
      <c r="N8"/>
      <c r="O8"/>
      <c r="P8" s="60"/>
      <c r="Q8" s="60"/>
      <c r="R8" s="326"/>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c r="AZ8" s="12"/>
      <c r="BA8" s="12"/>
      <c r="BB8" s="12"/>
      <c r="BC8" s="12"/>
      <c r="BD8" s="12"/>
      <c r="BE8" s="12"/>
      <c r="BF8" s="12"/>
      <c r="BG8" s="12"/>
      <c r="BH8" s="12"/>
      <c r="BI8" s="12"/>
      <c r="BJ8" s="12"/>
      <c r="BK8" s="12"/>
      <c r="BL8" s="12"/>
      <c r="BM8" s="12"/>
      <c r="BN8" s="12"/>
      <c r="BO8" s="12"/>
      <c r="BP8" s="12"/>
      <c r="BQ8" s="12"/>
      <c r="BR8" s="12"/>
      <c r="BS8" s="12"/>
      <c r="BT8" s="12"/>
      <c r="BU8" s="12"/>
      <c r="BV8" s="12"/>
      <c r="BW8" s="12"/>
      <c r="BX8" s="12"/>
      <c r="BY8" s="12"/>
      <c r="BZ8" s="12"/>
      <c r="CA8" s="12"/>
      <c r="CB8" s="12"/>
      <c r="CC8" s="12"/>
      <c r="CD8" s="12"/>
      <c r="CE8" s="12"/>
      <c r="CF8" s="12"/>
      <c r="CG8" s="12"/>
      <c r="CH8" s="12"/>
      <c r="CI8" s="12"/>
      <c r="CJ8" s="12"/>
      <c r="CK8" s="12"/>
      <c r="CL8" s="12"/>
    </row>
    <row r="9" spans="1:93" outlineLevel="1" x14ac:dyDescent="0.4">
      <c r="B9" s="12"/>
      <c r="H9" s="12"/>
      <c r="I9" s="12"/>
      <c r="J9" s="61"/>
      <c r="K9" s="12"/>
      <c r="M9" s="12"/>
      <c r="N9" s="12"/>
      <c r="O9" s="12"/>
      <c r="P9" s="12"/>
      <c r="Q9" s="12"/>
      <c r="R9" s="14"/>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c r="AZ9" s="12"/>
      <c r="BA9" s="12"/>
      <c r="BB9" s="12"/>
      <c r="BC9" s="12"/>
      <c r="BD9" s="12"/>
      <c r="BE9" s="12"/>
      <c r="BF9" s="12"/>
      <c r="BG9" s="12"/>
      <c r="BH9" s="12"/>
      <c r="BI9" s="12"/>
      <c r="BJ9" s="12"/>
      <c r="BK9" s="12"/>
      <c r="BL9" s="12"/>
      <c r="BM9" s="12"/>
      <c r="BN9" s="12"/>
      <c r="BO9" s="12"/>
      <c r="BP9" s="12"/>
      <c r="BQ9" s="12"/>
      <c r="BR9" s="12"/>
      <c r="BS9" s="12"/>
      <c r="BT9" s="12"/>
      <c r="BU9" s="12"/>
      <c r="BV9" s="12"/>
      <c r="BW9" s="12"/>
      <c r="BX9" s="12"/>
      <c r="BY9" s="12"/>
      <c r="BZ9" s="12"/>
      <c r="CA9" s="12"/>
      <c r="CB9" s="12"/>
      <c r="CC9" s="12"/>
      <c r="CD9" s="12"/>
      <c r="CE9" s="12"/>
      <c r="CF9" s="12"/>
      <c r="CG9" s="12"/>
      <c r="CH9" s="12"/>
      <c r="CI9" s="12"/>
      <c r="CJ9" s="12"/>
      <c r="CK9" s="12"/>
      <c r="CL9" s="12"/>
    </row>
    <row r="10" spans="1:93" ht="11.05" customHeight="1" collapsed="1" x14ac:dyDescent="0.4">
      <c r="J10"/>
      <c r="K10"/>
      <c r="L10"/>
      <c r="M10"/>
      <c r="N10"/>
      <c r="O10"/>
      <c r="P10"/>
      <c r="Q10"/>
      <c r="R10" s="165"/>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row>
    <row r="11" spans="1:93" x14ac:dyDescent="0.4">
      <c r="A11" t="s">
        <v>218</v>
      </c>
      <c r="B11" s="292" t="s">
        <v>343</v>
      </c>
      <c r="C11" s="291"/>
      <c r="D11" s="291"/>
      <c r="E11" s="291"/>
      <c r="F11" s="291"/>
      <c r="G11" s="291"/>
      <c r="H11" s="291"/>
      <c r="I11" s="291"/>
      <c r="J11" s="295"/>
      <c r="K11" s="295"/>
      <c r="L11" s="295"/>
      <c r="M11" s="295"/>
      <c r="N11" s="295"/>
      <c r="O11" s="295"/>
      <c r="P11" s="298"/>
      <c r="Q11" s="252"/>
      <c r="R11" s="297"/>
      <c r="S11" s="296"/>
      <c r="T11" s="296"/>
      <c r="U11" s="296"/>
      <c r="V11" s="296"/>
      <c r="W11" s="296"/>
      <c r="X11" s="296"/>
      <c r="Y11" s="296"/>
      <c r="Z11" s="296"/>
      <c r="AA11" s="296"/>
      <c r="AB11" s="296"/>
      <c r="AC11" s="296"/>
      <c r="AD11" s="296"/>
      <c r="AE11" s="296"/>
      <c r="AF11" s="296"/>
      <c r="AG11" s="296"/>
      <c r="AH11" s="296"/>
      <c r="AI11" s="296"/>
      <c r="AJ11" s="296"/>
      <c r="AK11" s="296"/>
      <c r="AL11" s="296"/>
      <c r="AM11" s="296"/>
      <c r="AN11" s="296"/>
      <c r="AO11" s="296"/>
      <c r="AP11" s="296"/>
      <c r="AQ11" s="296"/>
      <c r="AR11" s="296"/>
      <c r="AS11" s="296"/>
      <c r="AT11" s="296"/>
      <c r="AU11" s="296"/>
      <c r="AV11" s="296"/>
      <c r="AW11" s="296"/>
      <c r="AX11" s="296"/>
      <c r="AY11" s="296"/>
      <c r="AZ11" s="296"/>
      <c r="BA11" s="296"/>
      <c r="BB11" s="296"/>
      <c r="BC11" s="296"/>
      <c r="BD11" s="296"/>
      <c r="BE11" s="296"/>
      <c r="BF11" s="296"/>
      <c r="BG11" s="296"/>
      <c r="BH11" s="296"/>
      <c r="BI11" s="296"/>
      <c r="BJ11" s="296"/>
      <c r="BK11" s="296"/>
      <c r="BL11" s="296"/>
      <c r="BM11" s="296"/>
      <c r="BN11" s="296"/>
      <c r="BO11" s="296"/>
      <c r="BP11" s="296"/>
      <c r="BQ11" s="296"/>
      <c r="BR11" s="296"/>
      <c r="BS11" s="296"/>
      <c r="BT11" s="296"/>
      <c r="BU11" s="296"/>
      <c r="BV11" s="296"/>
      <c r="BW11" s="296"/>
      <c r="BX11" s="296"/>
      <c r="BY11" s="296"/>
      <c r="BZ11" s="296"/>
      <c r="CA11" s="296"/>
      <c r="CB11" s="296"/>
      <c r="CC11" s="296"/>
      <c r="CD11" s="296"/>
      <c r="CE11" s="296"/>
      <c r="CF11" s="296"/>
      <c r="CG11" s="296"/>
      <c r="CH11" s="296"/>
      <c r="CI11" s="296"/>
      <c r="CJ11" s="296"/>
      <c r="CK11" s="296"/>
      <c r="CL11" s="299"/>
    </row>
    <row r="12" spans="1:93" ht="11.05" customHeight="1" x14ac:dyDescent="0.4">
      <c r="B12" s="12" t="s">
        <v>343</v>
      </c>
      <c r="J12"/>
      <c r="K12"/>
      <c r="L12"/>
      <c r="M12"/>
      <c r="N12"/>
      <c r="O12"/>
      <c r="P12"/>
      <c r="Q12"/>
      <c r="R12" s="165"/>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row>
    <row r="13" spans="1:93" ht="11.05" customHeight="1" x14ac:dyDescent="0.4">
      <c r="I13" t="s">
        <v>964</v>
      </c>
      <c r="J13"/>
      <c r="K13"/>
      <c r="L13"/>
      <c r="M13"/>
      <c r="N13"/>
      <c r="O13"/>
      <c r="P13"/>
      <c r="Q13"/>
      <c r="R13" s="165"/>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row>
    <row r="14" spans="1:93" x14ac:dyDescent="0.4">
      <c r="A14" t="s">
        <v>218</v>
      </c>
      <c r="B14" s="292" t="s">
        <v>204</v>
      </c>
      <c r="C14" s="291"/>
      <c r="D14" s="291"/>
      <c r="E14" s="291"/>
      <c r="F14" s="291"/>
      <c r="G14" s="291"/>
      <c r="H14" s="291"/>
      <c r="I14" s="291"/>
      <c r="J14" s="295"/>
      <c r="K14" s="295"/>
      <c r="L14" s="295"/>
      <c r="M14" s="295"/>
      <c r="N14" s="295"/>
      <c r="O14" s="295"/>
      <c r="P14" s="298"/>
      <c r="Q14" s="252"/>
      <c r="R14" s="297"/>
      <c r="S14" s="296"/>
      <c r="T14" s="296"/>
      <c r="U14" s="296"/>
      <c r="V14" s="296"/>
      <c r="W14" s="296"/>
      <c r="X14" s="296"/>
      <c r="Y14" s="296"/>
      <c r="Z14" s="296"/>
      <c r="AA14" s="296"/>
      <c r="AB14" s="296"/>
      <c r="AC14" s="296"/>
      <c r="AD14" s="296"/>
      <c r="AE14" s="296"/>
      <c r="AF14" s="296"/>
      <c r="AG14" s="296"/>
      <c r="AH14" s="296"/>
      <c r="AI14" s="296"/>
      <c r="AJ14" s="296"/>
      <c r="AK14" s="296"/>
      <c r="AL14" s="296"/>
      <c r="AM14" s="296"/>
      <c r="AN14" s="296"/>
      <c r="AO14" s="296"/>
      <c r="AP14" s="296"/>
      <c r="AQ14" s="296"/>
      <c r="AR14" s="296"/>
      <c r="AS14" s="296"/>
      <c r="AT14" s="296"/>
      <c r="AU14" s="296"/>
      <c r="AV14" s="296"/>
      <c r="AW14" s="296"/>
      <c r="AX14" s="296"/>
      <c r="AY14" s="296"/>
      <c r="AZ14" s="296"/>
      <c r="BA14" s="296"/>
      <c r="BB14" s="296"/>
      <c r="BC14" s="296"/>
      <c r="BD14" s="296"/>
      <c r="BE14" s="296"/>
      <c r="BF14" s="296"/>
      <c r="BG14" s="296"/>
      <c r="BH14" s="296"/>
      <c r="BI14" s="296"/>
      <c r="BJ14" s="296"/>
      <c r="BK14" s="296"/>
      <c r="BL14" s="296"/>
      <c r="BM14" s="296"/>
      <c r="BN14" s="296"/>
      <c r="BO14" s="296"/>
      <c r="BP14" s="296"/>
      <c r="BQ14" s="296"/>
      <c r="BR14" s="296"/>
      <c r="BS14" s="296"/>
      <c r="BT14" s="296"/>
      <c r="BU14" s="296"/>
      <c r="BV14" s="296"/>
      <c r="BW14" s="296"/>
      <c r="BX14" s="296"/>
      <c r="BY14" s="296"/>
      <c r="BZ14" s="296"/>
      <c r="CA14" s="296"/>
      <c r="CB14" s="296"/>
      <c r="CC14" s="296"/>
      <c r="CD14" s="296"/>
      <c r="CE14" s="296"/>
      <c r="CF14" s="296"/>
      <c r="CG14" s="296"/>
      <c r="CH14" s="296"/>
      <c r="CI14" s="296"/>
      <c r="CJ14" s="296"/>
      <c r="CK14" s="296"/>
      <c r="CL14" s="299"/>
    </row>
    <row r="15" spans="1:93" x14ac:dyDescent="0.4">
      <c r="B15" s="12" t="s">
        <v>241</v>
      </c>
      <c r="J15" s="61"/>
      <c r="K15" s="61"/>
      <c r="L15" s="61"/>
      <c r="M15" s="61"/>
      <c r="N15" s="61"/>
      <c r="O15" s="61"/>
      <c r="P15" s="61"/>
      <c r="Q15" s="61"/>
    </row>
    <row r="16" spans="1:93" x14ac:dyDescent="0.4">
      <c r="B16" s="27" t="s">
        <v>594</v>
      </c>
      <c r="I16" t="s">
        <v>198</v>
      </c>
      <c r="J16" s="28"/>
      <c r="K16" s="63">
        <f ca="1">SUMIF($3:$3,K$2,16:16)</f>
        <v>0</v>
      </c>
      <c r="L16" s="63">
        <f ca="1">SUMIF($3:$3,L$2,16:16)</f>
        <v>0</v>
      </c>
      <c r="M16" s="63">
        <f ca="1">SUMIF($3:$3,M$2,16:16)</f>
        <v>0</v>
      </c>
      <c r="N16" s="63">
        <f ca="1">SUMIF($3:$3,N$2,16:16)</f>
        <v>0</v>
      </c>
      <c r="O16" s="63">
        <f ca="1">SUMIF($3:$3,O$2,16:16)</f>
        <v>0</v>
      </c>
      <c r="P16" s="63">
        <f ca="1">SUMIF($3:$3,P$2,16:16)</f>
        <v>0</v>
      </c>
      <c r="Q16" s="28"/>
      <c r="R16"/>
      <c r="S16" s="254">
        <f ca="1">SUM(S15:OFFSET(S16,-1,0))</f>
        <v>0</v>
      </c>
      <c r="T16" s="254">
        <f ca="1">SUM(T15:OFFSET(T16,-1,0))</f>
        <v>0</v>
      </c>
      <c r="U16" s="254">
        <f ca="1">SUM(U15:OFFSET(U16,-1,0))</f>
        <v>0</v>
      </c>
      <c r="V16" s="254">
        <f ca="1">SUM(V15:OFFSET(V16,-1,0))</f>
        <v>0</v>
      </c>
      <c r="W16" s="254">
        <f ca="1">SUM(W15:OFFSET(W16,-1,0))</f>
        <v>0</v>
      </c>
      <c r="X16" s="254">
        <f ca="1">SUM(X15:OFFSET(X16,-1,0))</f>
        <v>0</v>
      </c>
      <c r="Y16" s="254">
        <f ca="1">SUM(Y15:OFFSET(Y16,-1,0))</f>
        <v>0</v>
      </c>
      <c r="Z16" s="254">
        <f ca="1">SUM(Z15:OFFSET(Z16,-1,0))</f>
        <v>0</v>
      </c>
      <c r="AA16" s="254">
        <f ca="1">SUM(AA15:OFFSET(AA16,-1,0))</f>
        <v>0</v>
      </c>
      <c r="AB16" s="254">
        <f ca="1">SUM(AB15:OFFSET(AB16,-1,0))</f>
        <v>0</v>
      </c>
      <c r="AC16" s="254">
        <f ca="1">SUM(AC15:OFFSET(AC16,-1,0))</f>
        <v>0</v>
      </c>
      <c r="AD16" s="254">
        <f ca="1">SUM(AD15:OFFSET(AD16,-1,0))</f>
        <v>0</v>
      </c>
      <c r="AE16" s="254">
        <f ca="1">SUM(AE15:OFFSET(AE16,-1,0))</f>
        <v>0</v>
      </c>
      <c r="AF16" s="254">
        <f ca="1">SUM(AF15:OFFSET(AF16,-1,0))</f>
        <v>0</v>
      </c>
      <c r="AG16" s="254">
        <f ca="1">SUM(AG15:OFFSET(AG16,-1,0))</f>
        <v>0</v>
      </c>
      <c r="AH16" s="254">
        <f ca="1">SUM(AH15:OFFSET(AH16,-1,0))</f>
        <v>0</v>
      </c>
      <c r="AI16" s="254">
        <f ca="1">SUM(AI15:OFFSET(AI16,-1,0))</f>
        <v>0</v>
      </c>
      <c r="AJ16" s="254">
        <f ca="1">SUM(AJ15:OFFSET(AJ16,-1,0))</f>
        <v>0</v>
      </c>
      <c r="AK16" s="254">
        <f ca="1">SUM(AK15:OFFSET(AK16,-1,0))</f>
        <v>0</v>
      </c>
      <c r="AL16" s="254">
        <f ca="1">SUM(AL15:OFFSET(AL16,-1,0))</f>
        <v>0</v>
      </c>
      <c r="AM16" s="254">
        <f ca="1">SUM(AM15:OFFSET(AM16,-1,0))</f>
        <v>0</v>
      </c>
      <c r="AN16" s="254">
        <f ca="1">SUM(AN15:OFFSET(AN16,-1,0))</f>
        <v>0</v>
      </c>
      <c r="AO16" s="254">
        <f ca="1">SUM(AO15:OFFSET(AO16,-1,0))</f>
        <v>0</v>
      </c>
      <c r="AP16" s="254">
        <f ca="1">SUM(AP15:OFFSET(AP16,-1,0))</f>
        <v>0</v>
      </c>
      <c r="AQ16" s="254">
        <f ca="1">SUM(AQ15:OFFSET(AQ16,-1,0))</f>
        <v>0</v>
      </c>
      <c r="AR16" s="254">
        <f ca="1">SUM(AR15:OFFSET(AR16,-1,0))</f>
        <v>0</v>
      </c>
      <c r="AS16" s="254">
        <f ca="1">SUM(AS15:OFFSET(AS16,-1,0))</f>
        <v>0</v>
      </c>
      <c r="AT16" s="254">
        <f ca="1">SUM(AT15:OFFSET(AT16,-1,0))</f>
        <v>0</v>
      </c>
      <c r="AU16" s="254">
        <f ca="1">SUM(AU15:OFFSET(AU16,-1,0))</f>
        <v>0</v>
      </c>
      <c r="AV16" s="254">
        <f ca="1">SUM(AV15:OFFSET(AV16,-1,0))</f>
        <v>0</v>
      </c>
      <c r="AW16" s="254">
        <f ca="1">SUM(AW15:OFFSET(AW16,-1,0))</f>
        <v>0</v>
      </c>
      <c r="AX16" s="254">
        <f ca="1">SUM(AX15:OFFSET(AX16,-1,0))</f>
        <v>0</v>
      </c>
      <c r="AY16" s="254">
        <f ca="1">SUM(AY15:OFFSET(AY16,-1,0))</f>
        <v>0</v>
      </c>
      <c r="AZ16" s="254">
        <f ca="1">SUM(AZ15:OFFSET(AZ16,-1,0))</f>
        <v>0</v>
      </c>
      <c r="BA16" s="254">
        <f ca="1">SUM(BA15:OFFSET(BA16,-1,0))</f>
        <v>0</v>
      </c>
      <c r="BB16" s="254">
        <f ca="1">SUM(BB15:OFFSET(BB16,-1,0))</f>
        <v>0</v>
      </c>
      <c r="BC16" s="254">
        <f ca="1">SUM(BC15:OFFSET(BC16,-1,0))</f>
        <v>0</v>
      </c>
      <c r="BD16" s="254">
        <f ca="1">SUM(BD15:OFFSET(BD16,-1,0))</f>
        <v>0</v>
      </c>
      <c r="BE16" s="254">
        <f ca="1">SUM(BE15:OFFSET(BE16,-1,0))</f>
        <v>0</v>
      </c>
      <c r="BF16" s="254">
        <f ca="1">SUM(BF15:OFFSET(BF16,-1,0))</f>
        <v>0</v>
      </c>
      <c r="BG16" s="254">
        <f ca="1">SUM(BG15:OFFSET(BG16,-1,0))</f>
        <v>0</v>
      </c>
      <c r="BH16" s="254">
        <f ca="1">SUM(BH15:OFFSET(BH16,-1,0))</f>
        <v>0</v>
      </c>
      <c r="BI16" s="254">
        <f ca="1">SUM(BI15:OFFSET(BI16,-1,0))</f>
        <v>0</v>
      </c>
      <c r="BJ16" s="254">
        <f ca="1">SUM(BJ15:OFFSET(BJ16,-1,0))</f>
        <v>0</v>
      </c>
      <c r="BK16" s="254">
        <f ca="1">SUM(BK15:OFFSET(BK16,-1,0))</f>
        <v>0</v>
      </c>
      <c r="BL16" s="254">
        <f ca="1">SUM(BL15:OFFSET(BL16,-1,0))</f>
        <v>0</v>
      </c>
      <c r="BM16" s="254">
        <f ca="1">SUM(BM15:OFFSET(BM16,-1,0))</f>
        <v>0</v>
      </c>
      <c r="BN16" s="254">
        <f ca="1">SUM(BN15:OFFSET(BN16,-1,0))</f>
        <v>0</v>
      </c>
      <c r="BO16" s="254">
        <f ca="1">SUM(BO15:OFFSET(BO16,-1,0))</f>
        <v>0</v>
      </c>
      <c r="BP16" s="254">
        <f ca="1">SUM(BP15:OFFSET(BP16,-1,0))</f>
        <v>0</v>
      </c>
      <c r="BQ16" s="254">
        <f ca="1">SUM(BQ15:OFFSET(BQ16,-1,0))</f>
        <v>0</v>
      </c>
      <c r="BR16" s="254">
        <f ca="1">SUM(BR15:OFFSET(BR16,-1,0))</f>
        <v>0</v>
      </c>
      <c r="BS16" s="254">
        <f ca="1">SUM(BS15:OFFSET(BS16,-1,0))</f>
        <v>0</v>
      </c>
      <c r="BT16" s="254">
        <f ca="1">SUM(BT15:OFFSET(BT16,-1,0))</f>
        <v>0</v>
      </c>
      <c r="BU16" s="254">
        <f ca="1">SUM(BU15:OFFSET(BU16,-1,0))</f>
        <v>0</v>
      </c>
      <c r="BV16" s="254">
        <f ca="1">SUM(BV15:OFFSET(BV16,-1,0))</f>
        <v>0</v>
      </c>
      <c r="BW16" s="254">
        <f ca="1">SUM(BW15:OFFSET(BW16,-1,0))</f>
        <v>0</v>
      </c>
      <c r="BX16" s="254">
        <f ca="1">SUM(BX15:OFFSET(BX16,-1,0))</f>
        <v>0</v>
      </c>
      <c r="BY16" s="254">
        <f ca="1">SUM(BY15:OFFSET(BY16,-1,0))</f>
        <v>0</v>
      </c>
      <c r="BZ16" s="254">
        <f ca="1">SUM(BZ15:OFFSET(BZ16,-1,0))</f>
        <v>0</v>
      </c>
      <c r="CA16" s="254">
        <f ca="1">SUM(CA15:OFFSET(CA16,-1,0))</f>
        <v>0</v>
      </c>
      <c r="CB16" s="254">
        <f ca="1">SUM(CB15:OFFSET(CB16,-1,0))</f>
        <v>0</v>
      </c>
      <c r="CC16" s="254">
        <f ca="1">SUM(CC15:OFFSET(CC16,-1,0))</f>
        <v>0</v>
      </c>
      <c r="CD16" s="254">
        <f ca="1">SUM(CD15:OFFSET(CD16,-1,0))</f>
        <v>0</v>
      </c>
      <c r="CE16" s="254">
        <f ca="1">SUM(CE15:OFFSET(CE16,-1,0))</f>
        <v>0</v>
      </c>
      <c r="CF16" s="254">
        <f ca="1">SUM(CF15:OFFSET(CF16,-1,0))</f>
        <v>0</v>
      </c>
      <c r="CG16" s="254">
        <f ca="1">SUM(CG15:OFFSET(CG16,-1,0))</f>
        <v>0</v>
      </c>
      <c r="CH16" s="254">
        <f ca="1">SUM(CH15:OFFSET(CH16,-1,0))</f>
        <v>0</v>
      </c>
      <c r="CI16" s="254">
        <f ca="1">SUM(CI15:OFFSET(CI16,-1,0))</f>
        <v>0</v>
      </c>
      <c r="CJ16" s="254">
        <f ca="1">SUM(CJ15:OFFSET(CJ16,-1,0))</f>
        <v>0</v>
      </c>
      <c r="CK16" s="254">
        <f ca="1">SUM(CK15:OFFSET(CK16,-1,0))</f>
        <v>0</v>
      </c>
      <c r="CL16" s="254">
        <f ca="1">SUM(CL15:OFFSET(CL16,-1,0))</f>
        <v>0</v>
      </c>
    </row>
    <row r="17" spans="2:90" ht="15" customHeight="1" x14ac:dyDescent="0.4">
      <c r="B17" s="126" t="s">
        <v>595</v>
      </c>
      <c r="J17" s="451"/>
      <c r="K17" s="256"/>
      <c r="L17" s="256">
        <f ca="1">IFERROR(L16/K16-1,0)</f>
        <v>0</v>
      </c>
      <c r="M17" s="256">
        <f ca="1">IFERROR(M16/L16-1,0)</f>
        <v>0</v>
      </c>
      <c r="N17" s="256">
        <f ca="1">IFERROR(N16/M16-1,0)</f>
        <v>0</v>
      </c>
      <c r="O17" s="256">
        <f ca="1">IFERROR(O16/N16-1,0)</f>
        <v>0</v>
      </c>
      <c r="P17" s="256">
        <f ca="1">IFERROR(P16/O16-1,0)</f>
        <v>0</v>
      </c>
      <c r="Q17" s="28"/>
      <c r="R17"/>
      <c r="S17" s="257"/>
      <c r="T17" s="257"/>
      <c r="U17" s="257"/>
      <c r="V17" s="257"/>
      <c r="W17" s="257"/>
      <c r="X17" s="257"/>
      <c r="Y17" s="257"/>
      <c r="Z17" s="257"/>
      <c r="AA17" s="257"/>
      <c r="AB17" s="257"/>
      <c r="AC17" s="257"/>
      <c r="AD17" s="257"/>
      <c r="AE17" s="257"/>
      <c r="AF17" s="257"/>
      <c r="AG17" s="257"/>
      <c r="AH17" s="257"/>
      <c r="AI17" s="257"/>
      <c r="AJ17" s="257"/>
      <c r="AK17" s="257"/>
      <c r="AL17" s="257"/>
      <c r="AM17" s="257"/>
      <c r="AN17" s="257"/>
      <c r="AO17" s="257"/>
      <c r="AP17" s="257"/>
      <c r="AQ17" s="257"/>
      <c r="AR17" s="257"/>
      <c r="AS17" s="257"/>
      <c r="AT17" s="257"/>
      <c r="AU17" s="257"/>
      <c r="AV17" s="257"/>
      <c r="AW17" s="257"/>
      <c r="AX17" s="257"/>
      <c r="AY17" s="257"/>
      <c r="AZ17" s="257"/>
      <c r="BA17" s="257"/>
      <c r="BB17" s="257"/>
      <c r="BC17" s="257"/>
      <c r="BD17" s="257"/>
      <c r="BE17" s="257"/>
      <c r="BF17" s="257"/>
      <c r="BG17" s="257"/>
      <c r="BH17" s="257"/>
      <c r="BI17" s="257"/>
      <c r="BJ17" s="257"/>
      <c r="BK17" s="257"/>
      <c r="BL17" s="257"/>
      <c r="BM17" s="257"/>
      <c r="BN17" s="257"/>
      <c r="BO17" s="257"/>
      <c r="BP17" s="257"/>
      <c r="BQ17" s="257"/>
      <c r="BR17" s="257"/>
      <c r="BS17" s="257"/>
      <c r="BT17" s="257"/>
      <c r="BU17" s="257"/>
      <c r="BV17" s="257"/>
      <c r="BW17" s="257"/>
      <c r="BX17" s="257"/>
      <c r="BY17" s="257"/>
      <c r="BZ17" s="257"/>
      <c r="CA17" s="257"/>
      <c r="CB17" s="257"/>
      <c r="CC17" s="257"/>
      <c r="CD17" s="257"/>
      <c r="CE17" s="257"/>
      <c r="CF17" s="257"/>
      <c r="CG17" s="257"/>
      <c r="CH17" s="257"/>
      <c r="CI17" s="257"/>
      <c r="CJ17" s="257"/>
      <c r="CK17" s="257"/>
      <c r="CL17" s="257"/>
    </row>
    <row r="18" spans="2:90" x14ac:dyDescent="0.4">
      <c r="B18" s="126"/>
      <c r="J18" s="28"/>
      <c r="K18" s="255"/>
      <c r="L18" s="256"/>
      <c r="M18" s="256"/>
      <c r="N18" s="256"/>
      <c r="O18" s="256"/>
      <c r="P18" s="256"/>
      <c r="Q18" s="28"/>
      <c r="R18"/>
      <c r="S18" s="257"/>
      <c r="T18" s="257"/>
      <c r="U18" s="257"/>
      <c r="V18" s="257"/>
      <c r="W18" s="257"/>
      <c r="X18" s="257"/>
      <c r="Y18" s="257"/>
      <c r="Z18" s="257"/>
      <c r="AA18" s="257"/>
      <c r="AB18" s="257"/>
      <c r="AC18" s="257"/>
      <c r="AD18" s="257"/>
      <c r="AE18" s="257"/>
      <c r="AF18" s="257"/>
      <c r="AG18" s="257"/>
      <c r="AH18" s="257"/>
      <c r="AI18" s="257"/>
      <c r="AJ18" s="257"/>
      <c r="AK18" s="257"/>
      <c r="AL18" s="257"/>
      <c r="AM18" s="257"/>
      <c r="AN18" s="257"/>
      <c r="AO18" s="257"/>
      <c r="AP18" s="257"/>
      <c r="AQ18" s="257"/>
      <c r="AR18" s="257"/>
      <c r="AS18" s="257"/>
      <c r="AT18" s="257"/>
      <c r="AU18" s="257"/>
      <c r="AV18" s="257"/>
      <c r="AW18" s="257"/>
      <c r="AX18" s="257"/>
      <c r="AY18" s="257"/>
      <c r="AZ18" s="257"/>
      <c r="BA18" s="257"/>
      <c r="BB18" s="257"/>
      <c r="BC18" s="257"/>
      <c r="BD18" s="257"/>
      <c r="BE18" s="257"/>
      <c r="BF18" s="257"/>
      <c r="BG18" s="257"/>
      <c r="BH18" s="257"/>
      <c r="BI18" s="257"/>
      <c r="BJ18" s="257"/>
      <c r="BK18" s="257"/>
      <c r="BL18" s="257"/>
      <c r="BM18" s="257"/>
      <c r="BN18" s="257"/>
      <c r="BO18" s="257"/>
      <c r="BP18" s="257"/>
      <c r="BQ18" s="257"/>
      <c r="BR18" s="257"/>
      <c r="BS18" s="257"/>
      <c r="BT18" s="257"/>
      <c r="BU18" s="257"/>
      <c r="BV18" s="257"/>
      <c r="BW18" s="257"/>
      <c r="BX18" s="257"/>
      <c r="BY18" s="257"/>
      <c r="BZ18" s="257"/>
      <c r="CA18" s="257"/>
      <c r="CB18" s="257"/>
      <c r="CC18" s="257"/>
      <c r="CD18" s="257"/>
      <c r="CE18" s="257"/>
      <c r="CF18" s="257"/>
      <c r="CG18" s="257"/>
      <c r="CH18" s="257"/>
      <c r="CI18" s="257"/>
      <c r="CJ18" s="257"/>
      <c r="CK18" s="257"/>
      <c r="CL18" s="257"/>
    </row>
    <row r="19" spans="2:90" x14ac:dyDescent="0.4">
      <c r="B19" s="31" t="s">
        <v>226</v>
      </c>
      <c r="J19" s="28"/>
      <c r="K19" s="255"/>
      <c r="L19" s="255"/>
      <c r="M19" s="255"/>
      <c r="N19" s="255"/>
      <c r="O19" s="255"/>
      <c r="P19" s="255"/>
      <c r="Q19" s="28"/>
      <c r="R19"/>
      <c r="S19" s="257"/>
      <c r="T19" s="257"/>
      <c r="U19" s="257"/>
      <c r="V19" s="257"/>
      <c r="W19" s="257"/>
      <c r="X19" s="257"/>
      <c r="Y19" s="257"/>
      <c r="Z19" s="257"/>
      <c r="AA19" s="257"/>
      <c r="AB19" s="257"/>
      <c r="AC19" s="257"/>
      <c r="AD19" s="257"/>
      <c r="AE19" s="257"/>
      <c r="AF19" s="257"/>
      <c r="AG19" s="257"/>
      <c r="AH19" s="257"/>
      <c r="AI19" s="257"/>
      <c r="AJ19" s="257"/>
      <c r="AK19" s="257"/>
      <c r="AL19" s="257"/>
      <c r="AM19" s="257"/>
      <c r="AN19" s="257"/>
      <c r="AO19" s="257"/>
      <c r="AP19" s="257"/>
      <c r="AQ19" s="257"/>
      <c r="AR19" s="257"/>
      <c r="AS19" s="257"/>
      <c r="AT19" s="257"/>
      <c r="AU19" s="257"/>
      <c r="AV19" s="257"/>
      <c r="AW19" s="257"/>
      <c r="AX19" s="257"/>
      <c r="AY19" s="257"/>
      <c r="AZ19" s="257"/>
      <c r="BA19" s="257"/>
      <c r="BB19" s="257"/>
      <c r="BC19" s="257"/>
      <c r="BD19" s="257"/>
      <c r="BE19" s="257"/>
      <c r="BF19" s="257"/>
      <c r="BG19" s="257"/>
      <c r="BH19" s="257"/>
      <c r="BI19" s="257"/>
      <c r="BJ19" s="257"/>
      <c r="BK19" s="257"/>
      <c r="BL19" s="257"/>
      <c r="BM19" s="257"/>
      <c r="BN19" s="257"/>
      <c r="BO19" s="257"/>
      <c r="BP19" s="257"/>
      <c r="BQ19" s="257"/>
      <c r="BR19" s="257"/>
      <c r="BS19" s="257"/>
      <c r="BT19" s="257"/>
      <c r="BU19" s="257"/>
      <c r="BV19" s="257"/>
      <c r="BW19" s="257"/>
      <c r="BX19" s="257"/>
      <c r="BY19" s="257"/>
      <c r="BZ19" s="257"/>
      <c r="CA19" s="257"/>
      <c r="CB19" s="257"/>
      <c r="CC19" s="257"/>
      <c r="CD19" s="257"/>
      <c r="CE19" s="257"/>
      <c r="CF19" s="257"/>
      <c r="CG19" s="257"/>
      <c r="CH19" s="257"/>
      <c r="CI19" s="257"/>
      <c r="CJ19" s="257"/>
      <c r="CK19" s="257"/>
      <c r="CL19" s="257"/>
    </row>
    <row r="20" spans="2:90" x14ac:dyDescent="0.4">
      <c r="B20" s="27" t="s">
        <v>596</v>
      </c>
      <c r="I20" t="s">
        <v>203</v>
      </c>
      <c r="J20" s="28"/>
      <c r="K20" s="63">
        <f ca="1">SUMIF($3:$3,K$2,20:20)</f>
        <v>0</v>
      </c>
      <c r="L20" s="63">
        <f ca="1">SUMIF($3:$3,L$2,20:20)</f>
        <v>0</v>
      </c>
      <c r="M20" s="63">
        <f ca="1">SUMIF($3:$3,M$2,20:20)</f>
        <v>0</v>
      </c>
      <c r="N20" s="63">
        <f ca="1">SUMIF($3:$3,N$2,20:20)</f>
        <v>0</v>
      </c>
      <c r="O20" s="63">
        <f ca="1">SUMIF($3:$3,O$2,20:20)</f>
        <v>0</v>
      </c>
      <c r="P20" s="63">
        <f ca="1">SUMIF($3:$3,P$2,20:20)</f>
        <v>0</v>
      </c>
      <c r="Q20" s="28"/>
      <c r="R20"/>
      <c r="S20" s="254">
        <f ca="1">SUM(S19:OFFSET(S20,-1,0))</f>
        <v>0</v>
      </c>
      <c r="T20" s="254">
        <f ca="1">SUM(T19:OFFSET(T20,-1,0))</f>
        <v>0</v>
      </c>
      <c r="U20" s="254">
        <f ca="1">SUM(U19:OFFSET(U20,-1,0))</f>
        <v>0</v>
      </c>
      <c r="V20" s="254">
        <f ca="1">SUM(V19:OFFSET(V20,-1,0))</f>
        <v>0</v>
      </c>
      <c r="W20" s="254">
        <f ca="1">SUM(W19:OFFSET(W20,-1,0))</f>
        <v>0</v>
      </c>
      <c r="X20" s="254">
        <f ca="1">SUM(X19:OFFSET(X20,-1,0))</f>
        <v>0</v>
      </c>
      <c r="Y20" s="254">
        <f ca="1">SUM(Y19:OFFSET(Y20,-1,0))</f>
        <v>0</v>
      </c>
      <c r="Z20" s="254">
        <f ca="1">SUM(Z19:OFFSET(Z20,-1,0))</f>
        <v>0</v>
      </c>
      <c r="AA20" s="254">
        <f ca="1">SUM(AA19:OFFSET(AA20,-1,0))</f>
        <v>0</v>
      </c>
      <c r="AB20" s="254">
        <f ca="1">SUM(AB19:OFFSET(AB20,-1,0))</f>
        <v>0</v>
      </c>
      <c r="AC20" s="254">
        <f ca="1">SUM(AC19:OFFSET(AC20,-1,0))</f>
        <v>0</v>
      </c>
      <c r="AD20" s="254">
        <f ca="1">SUM(AD19:OFFSET(AD20,-1,0))</f>
        <v>0</v>
      </c>
      <c r="AE20" s="254">
        <f ca="1">SUM(AE19:OFFSET(AE20,-1,0))</f>
        <v>0</v>
      </c>
      <c r="AF20" s="254">
        <f ca="1">SUM(AF19:OFFSET(AF20,-1,0))</f>
        <v>0</v>
      </c>
      <c r="AG20" s="254">
        <f ca="1">SUM(AG19:OFFSET(AG20,-1,0))</f>
        <v>0</v>
      </c>
      <c r="AH20" s="254">
        <f ca="1">SUM(AH19:OFFSET(AH20,-1,0))</f>
        <v>0</v>
      </c>
      <c r="AI20" s="254">
        <f ca="1">SUM(AI19:OFFSET(AI20,-1,0))</f>
        <v>0</v>
      </c>
      <c r="AJ20" s="254">
        <f ca="1">SUM(AJ19:OFFSET(AJ20,-1,0))</f>
        <v>0</v>
      </c>
      <c r="AK20" s="254">
        <f ca="1">SUM(AK19:OFFSET(AK20,-1,0))</f>
        <v>0</v>
      </c>
      <c r="AL20" s="254">
        <f ca="1">SUM(AL19:OFFSET(AL20,-1,0))</f>
        <v>0</v>
      </c>
      <c r="AM20" s="254">
        <f ca="1">SUM(AM19:OFFSET(AM20,-1,0))</f>
        <v>0</v>
      </c>
      <c r="AN20" s="254">
        <f ca="1">SUM(AN19:OFFSET(AN20,-1,0))</f>
        <v>0</v>
      </c>
      <c r="AO20" s="254">
        <f ca="1">SUM(AO19:OFFSET(AO20,-1,0))</f>
        <v>0</v>
      </c>
      <c r="AP20" s="254">
        <f ca="1">SUM(AP19:OFFSET(AP20,-1,0))</f>
        <v>0</v>
      </c>
      <c r="AQ20" s="254">
        <f ca="1">SUM(AQ19:OFFSET(AQ20,-1,0))</f>
        <v>0</v>
      </c>
      <c r="AR20" s="254">
        <f ca="1">SUM(AR19:OFFSET(AR20,-1,0))</f>
        <v>0</v>
      </c>
      <c r="AS20" s="254">
        <f ca="1">SUM(AS19:OFFSET(AS20,-1,0))</f>
        <v>0</v>
      </c>
      <c r="AT20" s="254">
        <f ca="1">SUM(AT19:OFFSET(AT20,-1,0))</f>
        <v>0</v>
      </c>
      <c r="AU20" s="254">
        <f ca="1">SUM(AU19:OFFSET(AU20,-1,0))</f>
        <v>0</v>
      </c>
      <c r="AV20" s="254">
        <f ca="1">SUM(AV19:OFFSET(AV20,-1,0))</f>
        <v>0</v>
      </c>
      <c r="AW20" s="254">
        <f ca="1">SUM(AW19:OFFSET(AW20,-1,0))</f>
        <v>0</v>
      </c>
      <c r="AX20" s="254">
        <f ca="1">SUM(AX19:OFFSET(AX20,-1,0))</f>
        <v>0</v>
      </c>
      <c r="AY20" s="254">
        <f ca="1">SUM(AY19:OFFSET(AY20,-1,0))</f>
        <v>0</v>
      </c>
      <c r="AZ20" s="254">
        <f ca="1">SUM(AZ19:OFFSET(AZ20,-1,0))</f>
        <v>0</v>
      </c>
      <c r="BA20" s="254">
        <f ca="1">SUM(BA19:OFFSET(BA20,-1,0))</f>
        <v>0</v>
      </c>
      <c r="BB20" s="254">
        <f ca="1">SUM(BB19:OFFSET(BB20,-1,0))</f>
        <v>0</v>
      </c>
      <c r="BC20" s="254">
        <f ca="1">SUM(BC19:OFFSET(BC20,-1,0))</f>
        <v>0</v>
      </c>
      <c r="BD20" s="254">
        <f ca="1">SUM(BD19:OFFSET(BD20,-1,0))</f>
        <v>0</v>
      </c>
      <c r="BE20" s="254">
        <f ca="1">SUM(BE19:OFFSET(BE20,-1,0))</f>
        <v>0</v>
      </c>
      <c r="BF20" s="254">
        <f ca="1">SUM(BF19:OFFSET(BF20,-1,0))</f>
        <v>0</v>
      </c>
      <c r="BG20" s="254">
        <f ca="1">SUM(BG19:OFFSET(BG20,-1,0))</f>
        <v>0</v>
      </c>
      <c r="BH20" s="254">
        <f ca="1">SUM(BH19:OFFSET(BH20,-1,0))</f>
        <v>0</v>
      </c>
      <c r="BI20" s="254">
        <f ca="1">SUM(BI19:OFFSET(BI20,-1,0))</f>
        <v>0</v>
      </c>
      <c r="BJ20" s="254">
        <f ca="1">SUM(BJ19:OFFSET(BJ20,-1,0))</f>
        <v>0</v>
      </c>
      <c r="BK20" s="254">
        <f ca="1">SUM(BK19:OFFSET(BK20,-1,0))</f>
        <v>0</v>
      </c>
      <c r="BL20" s="254">
        <f ca="1">SUM(BL19:OFFSET(BL20,-1,0))</f>
        <v>0</v>
      </c>
      <c r="BM20" s="254">
        <f ca="1">SUM(BM19:OFFSET(BM20,-1,0))</f>
        <v>0</v>
      </c>
      <c r="BN20" s="254">
        <f ca="1">SUM(BN19:OFFSET(BN20,-1,0))</f>
        <v>0</v>
      </c>
      <c r="BO20" s="254">
        <f ca="1">SUM(BO19:OFFSET(BO20,-1,0))</f>
        <v>0</v>
      </c>
      <c r="BP20" s="254">
        <f ca="1">SUM(BP19:OFFSET(BP20,-1,0))</f>
        <v>0</v>
      </c>
      <c r="BQ20" s="254">
        <f ca="1">SUM(BQ19:OFFSET(BQ20,-1,0))</f>
        <v>0</v>
      </c>
      <c r="BR20" s="254">
        <f ca="1">SUM(BR19:OFFSET(BR20,-1,0))</f>
        <v>0</v>
      </c>
      <c r="BS20" s="254">
        <f ca="1">SUM(BS19:OFFSET(BS20,-1,0))</f>
        <v>0</v>
      </c>
      <c r="BT20" s="254">
        <f ca="1">SUM(BT19:OFFSET(BT20,-1,0))</f>
        <v>0</v>
      </c>
      <c r="BU20" s="254">
        <f ca="1">SUM(BU19:OFFSET(BU20,-1,0))</f>
        <v>0</v>
      </c>
      <c r="BV20" s="254">
        <f ca="1">SUM(BV19:OFFSET(BV20,-1,0))</f>
        <v>0</v>
      </c>
      <c r="BW20" s="254">
        <f ca="1">SUM(BW19:OFFSET(BW20,-1,0))</f>
        <v>0</v>
      </c>
      <c r="BX20" s="254">
        <f ca="1">SUM(BX19:OFFSET(BX20,-1,0))</f>
        <v>0</v>
      </c>
      <c r="BY20" s="254">
        <f ca="1">SUM(BY19:OFFSET(BY20,-1,0))</f>
        <v>0</v>
      </c>
      <c r="BZ20" s="254">
        <f ca="1">SUM(BZ19:OFFSET(BZ20,-1,0))</f>
        <v>0</v>
      </c>
      <c r="CA20" s="254">
        <f ca="1">SUM(CA19:OFFSET(CA20,-1,0))</f>
        <v>0</v>
      </c>
      <c r="CB20" s="254">
        <f ca="1">SUM(CB19:OFFSET(CB20,-1,0))</f>
        <v>0</v>
      </c>
      <c r="CC20" s="254">
        <f ca="1">SUM(CC19:OFFSET(CC20,-1,0))</f>
        <v>0</v>
      </c>
      <c r="CD20" s="254">
        <f ca="1">SUM(CD19:OFFSET(CD20,-1,0))</f>
        <v>0</v>
      </c>
      <c r="CE20" s="254">
        <f ca="1">SUM(CE19:OFFSET(CE20,-1,0))</f>
        <v>0</v>
      </c>
      <c r="CF20" s="254">
        <f ca="1">SUM(CF19:OFFSET(CF20,-1,0))</f>
        <v>0</v>
      </c>
      <c r="CG20" s="254">
        <f ca="1">SUM(CG19:OFFSET(CG20,-1,0))</f>
        <v>0</v>
      </c>
      <c r="CH20" s="254">
        <f ca="1">SUM(CH19:OFFSET(CH20,-1,0))</f>
        <v>0</v>
      </c>
      <c r="CI20" s="254">
        <f ca="1">SUM(CI19:OFFSET(CI20,-1,0))</f>
        <v>0</v>
      </c>
      <c r="CJ20" s="254">
        <f ca="1">SUM(CJ19:OFFSET(CJ20,-1,0))</f>
        <v>0</v>
      </c>
      <c r="CK20" s="254">
        <f ca="1">SUM(CK19:OFFSET(CK20,-1,0))</f>
        <v>0</v>
      </c>
      <c r="CL20" s="254">
        <f ca="1">SUM(CL19:OFFSET(CL20,-1,0))</f>
        <v>0</v>
      </c>
    </row>
    <row r="21" spans="2:90" x14ac:dyDescent="0.4">
      <c r="J21" s="28"/>
      <c r="K21" s="255"/>
      <c r="L21" s="255"/>
      <c r="M21" s="255"/>
      <c r="N21" s="255"/>
      <c r="O21" s="255"/>
      <c r="P21" s="255"/>
      <c r="Q21" s="28"/>
      <c r="R21"/>
      <c r="S21" s="257"/>
      <c r="T21" s="257"/>
      <c r="U21" s="257"/>
      <c r="V21" s="257"/>
      <c r="W21" s="257"/>
      <c r="X21" s="257"/>
      <c r="Y21" s="257"/>
      <c r="Z21" s="257"/>
      <c r="AA21" s="257"/>
      <c r="AB21" s="257"/>
      <c r="AC21" s="257"/>
      <c r="AD21" s="257"/>
      <c r="AE21" s="257"/>
      <c r="AF21" s="257"/>
      <c r="AG21" s="257"/>
      <c r="AH21" s="257"/>
      <c r="AI21" s="257"/>
      <c r="AJ21" s="257"/>
      <c r="AK21" s="257"/>
      <c r="AL21" s="257"/>
      <c r="AM21" s="257"/>
      <c r="AN21" s="257"/>
      <c r="AO21" s="257"/>
      <c r="AP21" s="257"/>
      <c r="AQ21" s="257"/>
      <c r="AR21" s="257"/>
      <c r="AS21" s="257"/>
      <c r="AT21" s="257"/>
      <c r="AU21" s="257"/>
      <c r="AV21" s="257"/>
      <c r="AW21" s="257"/>
      <c r="AX21" s="257"/>
      <c r="AY21" s="257"/>
      <c r="AZ21" s="257"/>
      <c r="BA21" s="257"/>
      <c r="BB21" s="257"/>
      <c r="BC21" s="257"/>
      <c r="BD21" s="257"/>
      <c r="BE21" s="257"/>
      <c r="BF21" s="257"/>
      <c r="BG21" s="257"/>
      <c r="BH21" s="257"/>
      <c r="BI21" s="257"/>
      <c r="BJ21" s="257"/>
      <c r="BK21" s="257"/>
      <c r="BL21" s="257"/>
      <c r="BM21" s="257"/>
      <c r="BN21" s="257"/>
      <c r="BO21" s="257"/>
      <c r="BP21" s="257"/>
      <c r="BQ21" s="257"/>
      <c r="BR21" s="257"/>
      <c r="BS21" s="257"/>
      <c r="BT21" s="257"/>
      <c r="BU21" s="257"/>
      <c r="BV21" s="257"/>
      <c r="BW21" s="257"/>
      <c r="BX21" s="257"/>
      <c r="BY21" s="257"/>
      <c r="BZ21" s="257"/>
      <c r="CA21" s="257"/>
      <c r="CB21" s="257"/>
      <c r="CC21" s="257"/>
      <c r="CD21" s="257"/>
      <c r="CE21" s="257"/>
      <c r="CF21" s="257"/>
      <c r="CG21" s="257"/>
      <c r="CH21" s="257"/>
      <c r="CI21" s="257"/>
      <c r="CJ21" s="257"/>
      <c r="CK21" s="257"/>
      <c r="CL21" s="257"/>
    </row>
    <row r="22" spans="2:90" x14ac:dyDescent="0.4">
      <c r="B22" s="31" t="s">
        <v>598</v>
      </c>
      <c r="C22" s="27"/>
      <c r="D22" s="27"/>
      <c r="E22" s="27"/>
      <c r="F22" s="27"/>
      <c r="G22" s="27"/>
      <c r="H22" s="27"/>
      <c r="I22" s="27"/>
      <c r="J22" s="28"/>
      <c r="K22" s="255"/>
      <c r="L22" s="255"/>
      <c r="M22" s="255"/>
      <c r="N22" s="255"/>
      <c r="O22" s="255"/>
      <c r="P22" s="255"/>
      <c r="Q22" s="28"/>
      <c r="R22"/>
      <c r="S22" s="257"/>
      <c r="T22" s="257"/>
      <c r="U22" s="257"/>
      <c r="V22" s="257"/>
      <c r="W22" s="257"/>
      <c r="X22" s="257"/>
      <c r="Y22" s="257"/>
      <c r="Z22" s="257"/>
      <c r="AA22" s="257"/>
      <c r="AB22" s="257"/>
      <c r="AC22" s="257"/>
      <c r="AD22" s="257"/>
      <c r="AE22" s="257"/>
      <c r="AF22" s="257"/>
      <c r="AG22" s="257"/>
      <c r="AH22" s="257"/>
      <c r="AI22" s="257"/>
      <c r="AJ22" s="257"/>
      <c r="AK22" s="257"/>
      <c r="AL22" s="257"/>
      <c r="AM22" s="257"/>
      <c r="AN22" s="257"/>
      <c r="AO22" s="257"/>
      <c r="AP22" s="257"/>
      <c r="AQ22" s="257"/>
      <c r="AR22" s="257"/>
      <c r="AS22" s="257"/>
      <c r="AT22" s="257"/>
      <c r="AU22" s="257"/>
      <c r="AV22" s="257"/>
      <c r="AW22" s="257"/>
      <c r="AX22" s="257"/>
      <c r="AY22" s="257"/>
      <c r="AZ22" s="257"/>
      <c r="BA22" s="257"/>
      <c r="BB22" s="257"/>
      <c r="BC22" s="257"/>
      <c r="BD22" s="257"/>
      <c r="BE22" s="257"/>
      <c r="BF22" s="257"/>
      <c r="BG22" s="257"/>
      <c r="BH22" s="257"/>
      <c r="BI22" s="257"/>
      <c r="BJ22" s="257"/>
      <c r="BK22" s="257"/>
      <c r="BL22" s="257"/>
      <c r="BM22" s="257"/>
      <c r="BN22" s="257"/>
      <c r="BO22" s="257"/>
      <c r="BP22" s="257"/>
      <c r="BQ22" s="257"/>
      <c r="BR22" s="257"/>
      <c r="BS22" s="257"/>
      <c r="BT22" s="257"/>
      <c r="BU22" s="257"/>
      <c r="BV22" s="257"/>
      <c r="BW22" s="257"/>
      <c r="BX22" s="257"/>
      <c r="BY22" s="257"/>
      <c r="BZ22" s="257"/>
      <c r="CA22" s="257"/>
      <c r="CB22" s="257"/>
      <c r="CC22" s="257"/>
      <c r="CD22" s="257"/>
      <c r="CE22" s="257"/>
      <c r="CF22" s="257"/>
      <c r="CG22" s="257"/>
      <c r="CH22" s="257"/>
      <c r="CI22" s="257"/>
      <c r="CJ22" s="257"/>
      <c r="CK22" s="257"/>
      <c r="CL22" s="257"/>
    </row>
    <row r="23" spans="2:90" collapsed="1" x14ac:dyDescent="0.4">
      <c r="B23" s="27" t="s">
        <v>599</v>
      </c>
      <c r="C23" s="27"/>
      <c r="D23" s="27"/>
      <c r="E23" s="27"/>
      <c r="F23" s="27"/>
      <c r="G23" s="27"/>
      <c r="H23" s="27"/>
      <c r="I23" s="27" t="s">
        <v>597</v>
      </c>
      <c r="J23" s="28"/>
      <c r="K23" s="63">
        <f ca="1">SUMIF($3:$3,K$2,23:23)</f>
        <v>0</v>
      </c>
      <c r="L23" s="63">
        <f ca="1">SUMIF($3:$3,L$2,23:23)</f>
        <v>0</v>
      </c>
      <c r="M23" s="63">
        <f ca="1">SUMIF($3:$3,M$2,23:23)</f>
        <v>0</v>
      </c>
      <c r="N23" s="63">
        <f ca="1">SUMIF($3:$3,N$2,23:23)</f>
        <v>0</v>
      </c>
      <c r="O23" s="63">
        <f ca="1">SUMIF($3:$3,O$2,23:23)</f>
        <v>0</v>
      </c>
      <c r="P23" s="63">
        <f ca="1">SUMIF($3:$3,P$2,23:23)</f>
        <v>0</v>
      </c>
      <c r="Q23" s="28"/>
      <c r="R23"/>
      <c r="S23" s="254">
        <f ca="1">SUM(S22:OFFSET(S23,-1,0))</f>
        <v>0</v>
      </c>
      <c r="T23" s="254">
        <f ca="1">SUM(T22:OFFSET(T23,-1,0))</f>
        <v>0</v>
      </c>
      <c r="U23" s="254">
        <f ca="1">SUM(U22:OFFSET(U23,-1,0))</f>
        <v>0</v>
      </c>
      <c r="V23" s="254">
        <f ca="1">SUM(V22:OFFSET(V23,-1,0))</f>
        <v>0</v>
      </c>
      <c r="W23" s="254">
        <f ca="1">SUM(W22:OFFSET(W23,-1,0))</f>
        <v>0</v>
      </c>
      <c r="X23" s="254">
        <f ca="1">SUM(X22:OFFSET(X23,-1,0))</f>
        <v>0</v>
      </c>
      <c r="Y23" s="254">
        <f ca="1">SUM(Y22:OFFSET(Y23,-1,0))</f>
        <v>0</v>
      </c>
      <c r="Z23" s="254">
        <f ca="1">SUM(Z22:OFFSET(Z23,-1,0))</f>
        <v>0</v>
      </c>
      <c r="AA23" s="254">
        <f ca="1">SUM(AA22:OFFSET(AA23,-1,0))</f>
        <v>0</v>
      </c>
      <c r="AB23" s="254">
        <f ca="1">SUM(AB22:OFFSET(AB23,-1,0))</f>
        <v>0</v>
      </c>
      <c r="AC23" s="254">
        <f ca="1">SUM(AC22:OFFSET(AC23,-1,0))</f>
        <v>0</v>
      </c>
      <c r="AD23" s="254">
        <f ca="1">SUM(AD22:OFFSET(AD23,-1,0))</f>
        <v>0</v>
      </c>
      <c r="AE23" s="254">
        <f ca="1">SUM(AE22:OFFSET(AE23,-1,0))</f>
        <v>0</v>
      </c>
      <c r="AF23" s="254">
        <f ca="1">SUM(AF22:OFFSET(AF23,-1,0))</f>
        <v>0</v>
      </c>
      <c r="AG23" s="254">
        <f ca="1">SUM(AG22:OFFSET(AG23,-1,0))</f>
        <v>0</v>
      </c>
      <c r="AH23" s="254">
        <f ca="1">SUM(AH22:OFFSET(AH23,-1,0))</f>
        <v>0</v>
      </c>
      <c r="AI23" s="254">
        <f ca="1">SUM(AI22:OFFSET(AI23,-1,0))</f>
        <v>0</v>
      </c>
      <c r="AJ23" s="254">
        <f ca="1">SUM(AJ22:OFFSET(AJ23,-1,0))</f>
        <v>0</v>
      </c>
      <c r="AK23" s="254">
        <f ca="1">SUM(AK22:OFFSET(AK23,-1,0))</f>
        <v>0</v>
      </c>
      <c r="AL23" s="254">
        <f ca="1">SUM(AL22:OFFSET(AL23,-1,0))</f>
        <v>0</v>
      </c>
      <c r="AM23" s="254">
        <f ca="1">SUM(AM22:OFFSET(AM23,-1,0))</f>
        <v>0</v>
      </c>
      <c r="AN23" s="254">
        <f ca="1">SUM(AN22:OFFSET(AN23,-1,0))</f>
        <v>0</v>
      </c>
      <c r="AO23" s="254">
        <f ca="1">SUM(AO22:OFFSET(AO23,-1,0))</f>
        <v>0</v>
      </c>
      <c r="AP23" s="254">
        <f ca="1">SUM(AP22:OFFSET(AP23,-1,0))</f>
        <v>0</v>
      </c>
      <c r="AQ23" s="254">
        <f ca="1">SUM(AQ22:OFFSET(AQ23,-1,0))</f>
        <v>0</v>
      </c>
      <c r="AR23" s="254">
        <f ca="1">SUM(AR22:OFFSET(AR23,-1,0))</f>
        <v>0</v>
      </c>
      <c r="AS23" s="254">
        <f ca="1">SUM(AS22:OFFSET(AS23,-1,0))</f>
        <v>0</v>
      </c>
      <c r="AT23" s="254">
        <f ca="1">SUM(AT22:OFFSET(AT23,-1,0))</f>
        <v>0</v>
      </c>
      <c r="AU23" s="254">
        <f ca="1">SUM(AU22:OFFSET(AU23,-1,0))</f>
        <v>0</v>
      </c>
      <c r="AV23" s="254">
        <f ca="1">SUM(AV22:OFFSET(AV23,-1,0))</f>
        <v>0</v>
      </c>
      <c r="AW23" s="254">
        <f ca="1">SUM(AW22:OFFSET(AW23,-1,0))</f>
        <v>0</v>
      </c>
      <c r="AX23" s="254">
        <f ca="1">SUM(AX22:OFFSET(AX23,-1,0))</f>
        <v>0</v>
      </c>
      <c r="AY23" s="254">
        <f ca="1">SUM(AY22:OFFSET(AY23,-1,0))</f>
        <v>0</v>
      </c>
      <c r="AZ23" s="254">
        <f ca="1">SUM(AZ22:OFFSET(AZ23,-1,0))</f>
        <v>0</v>
      </c>
      <c r="BA23" s="254">
        <f ca="1">SUM(BA22:OFFSET(BA23,-1,0))</f>
        <v>0</v>
      </c>
      <c r="BB23" s="254">
        <f ca="1">SUM(BB22:OFFSET(BB23,-1,0))</f>
        <v>0</v>
      </c>
      <c r="BC23" s="254">
        <f ca="1">SUM(BC22:OFFSET(BC23,-1,0))</f>
        <v>0</v>
      </c>
      <c r="BD23" s="254">
        <f ca="1">SUM(BD22:OFFSET(BD23,-1,0))</f>
        <v>0</v>
      </c>
      <c r="BE23" s="254">
        <f ca="1">SUM(BE22:OFFSET(BE23,-1,0))</f>
        <v>0</v>
      </c>
      <c r="BF23" s="254">
        <f ca="1">SUM(BF22:OFFSET(BF23,-1,0))</f>
        <v>0</v>
      </c>
      <c r="BG23" s="254">
        <f ca="1">SUM(BG22:OFFSET(BG23,-1,0))</f>
        <v>0</v>
      </c>
      <c r="BH23" s="254">
        <f ca="1">SUM(BH22:OFFSET(BH23,-1,0))</f>
        <v>0</v>
      </c>
      <c r="BI23" s="254">
        <f ca="1">SUM(BI22:OFFSET(BI23,-1,0))</f>
        <v>0</v>
      </c>
      <c r="BJ23" s="254">
        <f ca="1">SUM(BJ22:OFFSET(BJ23,-1,0))</f>
        <v>0</v>
      </c>
      <c r="BK23" s="254">
        <f ca="1">SUM(BK22:OFFSET(BK23,-1,0))</f>
        <v>0</v>
      </c>
      <c r="BL23" s="254">
        <f ca="1">SUM(BL22:OFFSET(BL23,-1,0))</f>
        <v>0</v>
      </c>
      <c r="BM23" s="254">
        <f ca="1">SUM(BM22:OFFSET(BM23,-1,0))</f>
        <v>0</v>
      </c>
      <c r="BN23" s="254">
        <f ca="1">SUM(BN22:OFFSET(BN23,-1,0))</f>
        <v>0</v>
      </c>
      <c r="BO23" s="254">
        <f ca="1">SUM(BO22:OFFSET(BO23,-1,0))</f>
        <v>0</v>
      </c>
      <c r="BP23" s="254">
        <f ca="1">SUM(BP22:OFFSET(BP23,-1,0))</f>
        <v>0</v>
      </c>
      <c r="BQ23" s="254">
        <f ca="1">SUM(BQ22:OFFSET(BQ23,-1,0))</f>
        <v>0</v>
      </c>
      <c r="BR23" s="254">
        <f ca="1">SUM(BR22:OFFSET(BR23,-1,0))</f>
        <v>0</v>
      </c>
      <c r="BS23" s="254">
        <f ca="1">SUM(BS22:OFFSET(BS23,-1,0))</f>
        <v>0</v>
      </c>
      <c r="BT23" s="254">
        <f ca="1">SUM(BT22:OFFSET(BT23,-1,0))</f>
        <v>0</v>
      </c>
      <c r="BU23" s="254">
        <f ca="1">SUM(BU22:OFFSET(BU23,-1,0))</f>
        <v>0</v>
      </c>
      <c r="BV23" s="254">
        <f ca="1">SUM(BV22:OFFSET(BV23,-1,0))</f>
        <v>0</v>
      </c>
      <c r="BW23" s="254">
        <f ca="1">SUM(BW22:OFFSET(BW23,-1,0))</f>
        <v>0</v>
      </c>
      <c r="BX23" s="254">
        <f ca="1">SUM(BX22:OFFSET(BX23,-1,0))</f>
        <v>0</v>
      </c>
      <c r="BY23" s="254">
        <f ca="1">SUM(BY22:OFFSET(BY23,-1,0))</f>
        <v>0</v>
      </c>
      <c r="BZ23" s="254">
        <f ca="1">SUM(BZ22:OFFSET(BZ23,-1,0))</f>
        <v>0</v>
      </c>
      <c r="CA23" s="254">
        <f ca="1">SUM(CA22:OFFSET(CA23,-1,0))</f>
        <v>0</v>
      </c>
      <c r="CB23" s="254">
        <f ca="1">SUM(CB22:OFFSET(CB23,-1,0))</f>
        <v>0</v>
      </c>
      <c r="CC23" s="254">
        <f ca="1">SUM(CC22:OFFSET(CC23,-1,0))</f>
        <v>0</v>
      </c>
      <c r="CD23" s="254">
        <f ca="1">SUM(CD22:OFFSET(CD23,-1,0))</f>
        <v>0</v>
      </c>
      <c r="CE23" s="254">
        <f ca="1">SUM(CE22:OFFSET(CE23,-1,0))</f>
        <v>0</v>
      </c>
      <c r="CF23" s="254">
        <f ca="1">SUM(CF22:OFFSET(CF23,-1,0))</f>
        <v>0</v>
      </c>
      <c r="CG23" s="254">
        <f ca="1">SUM(CG22:OFFSET(CG23,-1,0))</f>
        <v>0</v>
      </c>
      <c r="CH23" s="254">
        <f ca="1">SUM(CH22:OFFSET(CH23,-1,0))</f>
        <v>0</v>
      </c>
      <c r="CI23" s="254">
        <f ca="1">SUM(CI22:OFFSET(CI23,-1,0))</f>
        <v>0</v>
      </c>
      <c r="CJ23" s="254">
        <f ca="1">SUM(CJ22:OFFSET(CJ23,-1,0))</f>
        <v>0</v>
      </c>
      <c r="CK23" s="254">
        <f ca="1">SUM(CK22:OFFSET(CK23,-1,0))</f>
        <v>0</v>
      </c>
      <c r="CL23" s="254">
        <f ca="1">SUM(CL22:OFFSET(CL23,-1,0))</f>
        <v>0</v>
      </c>
    </row>
    <row r="24" spans="2:90" x14ac:dyDescent="0.4">
      <c r="C24" s="27"/>
      <c r="D24" s="27"/>
      <c r="E24" s="27"/>
      <c r="F24" s="27"/>
      <c r="G24" s="27"/>
      <c r="H24" s="27"/>
      <c r="I24" s="27"/>
      <c r="J24" s="28"/>
      <c r="K24" s="255"/>
      <c r="L24" s="255"/>
      <c r="M24" s="255"/>
      <c r="N24" s="255"/>
      <c r="O24" s="255"/>
      <c r="P24" s="255"/>
      <c r="Q24" s="28"/>
      <c r="R24"/>
      <c r="S24" s="257"/>
      <c r="T24" s="257"/>
      <c r="U24" s="257"/>
      <c r="V24" s="257"/>
      <c r="W24" s="257"/>
      <c r="X24" s="257"/>
      <c r="Y24" s="257"/>
      <c r="Z24" s="257"/>
      <c r="AA24" s="257"/>
      <c r="AB24" s="257"/>
      <c r="AC24" s="257"/>
      <c r="AD24" s="257"/>
      <c r="AE24" s="257"/>
      <c r="AF24" s="257"/>
      <c r="AG24" s="257"/>
      <c r="AH24" s="257"/>
      <c r="AI24" s="257"/>
      <c r="AJ24" s="257"/>
      <c r="AK24" s="257"/>
      <c r="AL24" s="257"/>
      <c r="AM24" s="257"/>
      <c r="AN24" s="257"/>
      <c r="AO24" s="257"/>
      <c r="AP24" s="257"/>
      <c r="AQ24" s="257"/>
      <c r="AR24" s="257"/>
      <c r="AS24" s="257"/>
      <c r="AT24" s="257"/>
      <c r="AU24" s="257"/>
      <c r="AV24" s="257"/>
      <c r="AW24" s="257"/>
      <c r="AX24" s="257"/>
      <c r="AY24" s="257"/>
      <c r="AZ24" s="257"/>
      <c r="BA24" s="257"/>
      <c r="BB24" s="257"/>
      <c r="BC24" s="257"/>
      <c r="BD24" s="257"/>
      <c r="BE24" s="257"/>
      <c r="BF24" s="257"/>
      <c r="BG24" s="257"/>
      <c r="BH24" s="257"/>
      <c r="BI24" s="257"/>
      <c r="BJ24" s="257"/>
      <c r="BK24" s="257"/>
      <c r="BL24" s="257"/>
      <c r="BM24" s="257"/>
      <c r="BN24" s="257"/>
      <c r="BO24" s="257"/>
      <c r="BP24" s="257"/>
      <c r="BQ24" s="257"/>
      <c r="BR24" s="257"/>
      <c r="BS24" s="257"/>
      <c r="BT24" s="257"/>
      <c r="BU24" s="257"/>
      <c r="BV24" s="257"/>
      <c r="BW24" s="257"/>
      <c r="BX24" s="257"/>
      <c r="BY24" s="257"/>
      <c r="BZ24" s="257"/>
      <c r="CA24" s="257"/>
      <c r="CB24" s="257"/>
      <c r="CC24" s="257"/>
      <c r="CD24" s="257"/>
      <c r="CE24" s="257"/>
      <c r="CF24" s="257"/>
      <c r="CG24" s="257"/>
      <c r="CH24" s="257"/>
      <c r="CI24" s="257"/>
      <c r="CJ24" s="257"/>
      <c r="CK24" s="257"/>
      <c r="CL24" s="257"/>
    </row>
    <row r="25" spans="2:90" x14ac:dyDescent="0.4">
      <c r="B25" s="27" t="s">
        <v>68</v>
      </c>
      <c r="C25" s="27"/>
      <c r="D25" s="27"/>
      <c r="E25" s="27"/>
      <c r="F25" s="27"/>
      <c r="G25" s="27"/>
      <c r="H25" s="27"/>
      <c r="I25" s="27"/>
      <c r="J25" s="28"/>
      <c r="K25" s="28">
        <f ca="1">SUMIF($3:$3,K$2,25:25)</f>
        <v>0</v>
      </c>
      <c r="L25" s="28">
        <f ca="1">SUMIF($3:$3,L$2,25:25)</f>
        <v>0</v>
      </c>
      <c r="M25" s="28">
        <f ca="1">SUMIF($3:$3,M$2,25:25)</f>
        <v>0</v>
      </c>
      <c r="N25" s="28">
        <f ca="1">SUMIF($3:$3,N$2,25:25)</f>
        <v>0</v>
      </c>
      <c r="O25" s="28">
        <f ca="1">SUMIF($3:$3,O$2,25:25)</f>
        <v>0</v>
      </c>
      <c r="P25" s="28">
        <f ca="1">SUMIF($3:$3,P$2,25:25)</f>
        <v>0</v>
      </c>
      <c r="Q25" s="28"/>
      <c r="R25"/>
      <c r="S25" s="28">
        <f t="shared" ref="S25:AX25" ca="1" si="15">S16+S20+S23</f>
        <v>0</v>
      </c>
      <c r="T25" s="28">
        <f t="shared" ca="1" si="15"/>
        <v>0</v>
      </c>
      <c r="U25" s="28">
        <f t="shared" ca="1" si="15"/>
        <v>0</v>
      </c>
      <c r="V25" s="28">
        <f t="shared" ca="1" si="15"/>
        <v>0</v>
      </c>
      <c r="W25" s="28">
        <f t="shared" ca="1" si="15"/>
        <v>0</v>
      </c>
      <c r="X25" s="28">
        <f t="shared" ca="1" si="15"/>
        <v>0</v>
      </c>
      <c r="Y25" s="28">
        <f t="shared" ca="1" si="15"/>
        <v>0</v>
      </c>
      <c r="Z25" s="28">
        <f t="shared" ca="1" si="15"/>
        <v>0</v>
      </c>
      <c r="AA25" s="28">
        <f t="shared" ca="1" si="15"/>
        <v>0</v>
      </c>
      <c r="AB25" s="28">
        <f t="shared" ca="1" si="15"/>
        <v>0</v>
      </c>
      <c r="AC25" s="28">
        <f t="shared" ca="1" si="15"/>
        <v>0</v>
      </c>
      <c r="AD25" s="28">
        <f t="shared" ca="1" si="15"/>
        <v>0</v>
      </c>
      <c r="AE25" s="28">
        <f t="shared" ca="1" si="15"/>
        <v>0</v>
      </c>
      <c r="AF25" s="28">
        <f t="shared" ca="1" si="15"/>
        <v>0</v>
      </c>
      <c r="AG25" s="28">
        <f t="shared" ca="1" si="15"/>
        <v>0</v>
      </c>
      <c r="AH25" s="28">
        <f t="shared" ca="1" si="15"/>
        <v>0</v>
      </c>
      <c r="AI25" s="28">
        <f t="shared" ca="1" si="15"/>
        <v>0</v>
      </c>
      <c r="AJ25" s="28">
        <f t="shared" ca="1" si="15"/>
        <v>0</v>
      </c>
      <c r="AK25" s="28">
        <f t="shared" ca="1" si="15"/>
        <v>0</v>
      </c>
      <c r="AL25" s="28">
        <f t="shared" ca="1" si="15"/>
        <v>0</v>
      </c>
      <c r="AM25" s="28">
        <f t="shared" ca="1" si="15"/>
        <v>0</v>
      </c>
      <c r="AN25" s="28">
        <f t="shared" ca="1" si="15"/>
        <v>0</v>
      </c>
      <c r="AO25" s="28">
        <f t="shared" ca="1" si="15"/>
        <v>0</v>
      </c>
      <c r="AP25" s="28">
        <f t="shared" ca="1" si="15"/>
        <v>0</v>
      </c>
      <c r="AQ25" s="28">
        <f t="shared" ca="1" si="15"/>
        <v>0</v>
      </c>
      <c r="AR25" s="28">
        <f t="shared" ca="1" si="15"/>
        <v>0</v>
      </c>
      <c r="AS25" s="28">
        <f t="shared" ca="1" si="15"/>
        <v>0</v>
      </c>
      <c r="AT25" s="28">
        <f t="shared" ca="1" si="15"/>
        <v>0</v>
      </c>
      <c r="AU25" s="28">
        <f t="shared" ca="1" si="15"/>
        <v>0</v>
      </c>
      <c r="AV25" s="28">
        <f t="shared" ca="1" si="15"/>
        <v>0</v>
      </c>
      <c r="AW25" s="28">
        <f t="shared" ca="1" si="15"/>
        <v>0</v>
      </c>
      <c r="AX25" s="28">
        <f t="shared" ca="1" si="15"/>
        <v>0</v>
      </c>
      <c r="AY25" s="28">
        <f t="shared" ref="AY25:CD25" ca="1" si="16">AY16+AY20+AY23</f>
        <v>0</v>
      </c>
      <c r="AZ25" s="28">
        <f t="shared" ca="1" si="16"/>
        <v>0</v>
      </c>
      <c r="BA25" s="28">
        <f t="shared" ca="1" si="16"/>
        <v>0</v>
      </c>
      <c r="BB25" s="28">
        <f t="shared" ca="1" si="16"/>
        <v>0</v>
      </c>
      <c r="BC25" s="28">
        <f t="shared" ca="1" si="16"/>
        <v>0</v>
      </c>
      <c r="BD25" s="28">
        <f t="shared" ca="1" si="16"/>
        <v>0</v>
      </c>
      <c r="BE25" s="28">
        <f t="shared" ca="1" si="16"/>
        <v>0</v>
      </c>
      <c r="BF25" s="28">
        <f t="shared" ca="1" si="16"/>
        <v>0</v>
      </c>
      <c r="BG25" s="28">
        <f t="shared" ca="1" si="16"/>
        <v>0</v>
      </c>
      <c r="BH25" s="28">
        <f t="shared" ca="1" si="16"/>
        <v>0</v>
      </c>
      <c r="BI25" s="28">
        <f t="shared" ca="1" si="16"/>
        <v>0</v>
      </c>
      <c r="BJ25" s="28">
        <f t="shared" ca="1" si="16"/>
        <v>0</v>
      </c>
      <c r="BK25" s="28">
        <f t="shared" ca="1" si="16"/>
        <v>0</v>
      </c>
      <c r="BL25" s="28">
        <f t="shared" ca="1" si="16"/>
        <v>0</v>
      </c>
      <c r="BM25" s="28">
        <f t="shared" ca="1" si="16"/>
        <v>0</v>
      </c>
      <c r="BN25" s="28">
        <f t="shared" ca="1" si="16"/>
        <v>0</v>
      </c>
      <c r="BO25" s="28">
        <f t="shared" ca="1" si="16"/>
        <v>0</v>
      </c>
      <c r="BP25" s="28">
        <f t="shared" ca="1" si="16"/>
        <v>0</v>
      </c>
      <c r="BQ25" s="28">
        <f t="shared" ca="1" si="16"/>
        <v>0</v>
      </c>
      <c r="BR25" s="28">
        <f t="shared" ca="1" si="16"/>
        <v>0</v>
      </c>
      <c r="BS25" s="28">
        <f t="shared" ca="1" si="16"/>
        <v>0</v>
      </c>
      <c r="BT25" s="28">
        <f t="shared" ca="1" si="16"/>
        <v>0</v>
      </c>
      <c r="BU25" s="28">
        <f t="shared" ca="1" si="16"/>
        <v>0</v>
      </c>
      <c r="BV25" s="28">
        <f t="shared" ca="1" si="16"/>
        <v>0</v>
      </c>
      <c r="BW25" s="28">
        <f t="shared" ca="1" si="16"/>
        <v>0</v>
      </c>
      <c r="BX25" s="28">
        <f t="shared" ca="1" si="16"/>
        <v>0</v>
      </c>
      <c r="BY25" s="28">
        <f t="shared" ca="1" si="16"/>
        <v>0</v>
      </c>
      <c r="BZ25" s="28">
        <f t="shared" ca="1" si="16"/>
        <v>0</v>
      </c>
      <c r="CA25" s="28">
        <f t="shared" ca="1" si="16"/>
        <v>0</v>
      </c>
      <c r="CB25" s="28">
        <f t="shared" ca="1" si="16"/>
        <v>0</v>
      </c>
      <c r="CC25" s="28">
        <f t="shared" ca="1" si="16"/>
        <v>0</v>
      </c>
      <c r="CD25" s="28">
        <f t="shared" ca="1" si="16"/>
        <v>0</v>
      </c>
      <c r="CE25" s="28">
        <f t="shared" ref="CE25:CL25" ca="1" si="17">CE16+CE20+CE23</f>
        <v>0</v>
      </c>
      <c r="CF25" s="28">
        <f t="shared" ca="1" si="17"/>
        <v>0</v>
      </c>
      <c r="CG25" s="28">
        <f t="shared" ca="1" si="17"/>
        <v>0</v>
      </c>
      <c r="CH25" s="28">
        <f t="shared" ca="1" si="17"/>
        <v>0</v>
      </c>
      <c r="CI25" s="28">
        <f t="shared" ca="1" si="17"/>
        <v>0</v>
      </c>
      <c r="CJ25" s="28">
        <f t="shared" ca="1" si="17"/>
        <v>0</v>
      </c>
      <c r="CK25" s="28">
        <f t="shared" ca="1" si="17"/>
        <v>0</v>
      </c>
      <c r="CL25" s="28">
        <f t="shared" ca="1" si="17"/>
        <v>0</v>
      </c>
    </row>
    <row r="26" spans="2:90" x14ac:dyDescent="0.4">
      <c r="B26" s="126" t="s">
        <v>225</v>
      </c>
      <c r="C26" s="27"/>
      <c r="D26" s="27"/>
      <c r="E26" s="27"/>
      <c r="F26" s="27"/>
      <c r="G26" s="27"/>
      <c r="H26" s="27"/>
      <c r="I26" s="27"/>
      <c r="J26" s="28"/>
      <c r="K26" s="21">
        <f t="shared" ref="K26:P26" ca="1" si="18">IFERROR(K25/K16,0)</f>
        <v>0</v>
      </c>
      <c r="L26" s="21">
        <f t="shared" ca="1" si="18"/>
        <v>0</v>
      </c>
      <c r="M26" s="21">
        <f t="shared" ca="1" si="18"/>
        <v>0</v>
      </c>
      <c r="N26" s="21">
        <f t="shared" ca="1" si="18"/>
        <v>0</v>
      </c>
      <c r="O26" s="21">
        <f t="shared" ca="1" si="18"/>
        <v>0</v>
      </c>
      <c r="P26" s="21">
        <f t="shared" ca="1" si="18"/>
        <v>0</v>
      </c>
      <c r="Q26" s="258"/>
      <c r="R26"/>
      <c r="S26" s="21">
        <f t="shared" ref="S26:AX26" ca="1" si="19">IFERROR(S25/S16,0)</f>
        <v>0</v>
      </c>
      <c r="T26" s="21">
        <f t="shared" ca="1" si="19"/>
        <v>0</v>
      </c>
      <c r="U26" s="21">
        <f t="shared" ca="1" si="19"/>
        <v>0</v>
      </c>
      <c r="V26" s="21">
        <f t="shared" ca="1" si="19"/>
        <v>0</v>
      </c>
      <c r="W26" s="21">
        <f t="shared" ca="1" si="19"/>
        <v>0</v>
      </c>
      <c r="X26" s="21">
        <f t="shared" ca="1" si="19"/>
        <v>0</v>
      </c>
      <c r="Y26" s="21">
        <f t="shared" ca="1" si="19"/>
        <v>0</v>
      </c>
      <c r="Z26" s="21">
        <f t="shared" ca="1" si="19"/>
        <v>0</v>
      </c>
      <c r="AA26" s="21">
        <f t="shared" ca="1" si="19"/>
        <v>0</v>
      </c>
      <c r="AB26" s="21">
        <f t="shared" ca="1" si="19"/>
        <v>0</v>
      </c>
      <c r="AC26" s="21">
        <f t="shared" ca="1" si="19"/>
        <v>0</v>
      </c>
      <c r="AD26" s="21">
        <f t="shared" ca="1" si="19"/>
        <v>0</v>
      </c>
      <c r="AE26" s="21">
        <f t="shared" ca="1" si="19"/>
        <v>0</v>
      </c>
      <c r="AF26" s="21">
        <f t="shared" ca="1" si="19"/>
        <v>0</v>
      </c>
      <c r="AG26" s="21">
        <f t="shared" ca="1" si="19"/>
        <v>0</v>
      </c>
      <c r="AH26" s="21">
        <f t="shared" ca="1" si="19"/>
        <v>0</v>
      </c>
      <c r="AI26" s="21">
        <f t="shared" ca="1" si="19"/>
        <v>0</v>
      </c>
      <c r="AJ26" s="21">
        <f t="shared" ca="1" si="19"/>
        <v>0</v>
      </c>
      <c r="AK26" s="21">
        <f t="shared" ca="1" si="19"/>
        <v>0</v>
      </c>
      <c r="AL26" s="21">
        <f t="shared" ca="1" si="19"/>
        <v>0</v>
      </c>
      <c r="AM26" s="21">
        <f t="shared" ca="1" si="19"/>
        <v>0</v>
      </c>
      <c r="AN26" s="21">
        <f t="shared" ca="1" si="19"/>
        <v>0</v>
      </c>
      <c r="AO26" s="21">
        <f t="shared" ca="1" si="19"/>
        <v>0</v>
      </c>
      <c r="AP26" s="21">
        <f t="shared" ca="1" si="19"/>
        <v>0</v>
      </c>
      <c r="AQ26" s="21">
        <f t="shared" ca="1" si="19"/>
        <v>0</v>
      </c>
      <c r="AR26" s="21">
        <f t="shared" ca="1" si="19"/>
        <v>0</v>
      </c>
      <c r="AS26" s="21">
        <f t="shared" ca="1" si="19"/>
        <v>0</v>
      </c>
      <c r="AT26" s="21">
        <f t="shared" ca="1" si="19"/>
        <v>0</v>
      </c>
      <c r="AU26" s="21">
        <f t="shared" ca="1" si="19"/>
        <v>0</v>
      </c>
      <c r="AV26" s="21">
        <f t="shared" ca="1" si="19"/>
        <v>0</v>
      </c>
      <c r="AW26" s="21">
        <f t="shared" ca="1" si="19"/>
        <v>0</v>
      </c>
      <c r="AX26" s="21">
        <f t="shared" ca="1" si="19"/>
        <v>0</v>
      </c>
      <c r="AY26" s="21">
        <f t="shared" ref="AY26:CD26" ca="1" si="20">IFERROR(AY25/AY16,0)</f>
        <v>0</v>
      </c>
      <c r="AZ26" s="21">
        <f t="shared" ca="1" si="20"/>
        <v>0</v>
      </c>
      <c r="BA26" s="21">
        <f t="shared" ca="1" si="20"/>
        <v>0</v>
      </c>
      <c r="BB26" s="21">
        <f t="shared" ca="1" si="20"/>
        <v>0</v>
      </c>
      <c r="BC26" s="21">
        <f t="shared" ca="1" si="20"/>
        <v>0</v>
      </c>
      <c r="BD26" s="21">
        <f t="shared" ca="1" si="20"/>
        <v>0</v>
      </c>
      <c r="BE26" s="21">
        <f t="shared" ca="1" si="20"/>
        <v>0</v>
      </c>
      <c r="BF26" s="21">
        <f t="shared" ca="1" si="20"/>
        <v>0</v>
      </c>
      <c r="BG26" s="21">
        <f t="shared" ca="1" si="20"/>
        <v>0</v>
      </c>
      <c r="BH26" s="21">
        <f t="shared" ca="1" si="20"/>
        <v>0</v>
      </c>
      <c r="BI26" s="21">
        <f t="shared" ca="1" si="20"/>
        <v>0</v>
      </c>
      <c r="BJ26" s="21">
        <f t="shared" ca="1" si="20"/>
        <v>0</v>
      </c>
      <c r="BK26" s="21">
        <f t="shared" ca="1" si="20"/>
        <v>0</v>
      </c>
      <c r="BL26" s="21">
        <f t="shared" ca="1" si="20"/>
        <v>0</v>
      </c>
      <c r="BM26" s="21">
        <f t="shared" ca="1" si="20"/>
        <v>0</v>
      </c>
      <c r="BN26" s="21">
        <f t="shared" ca="1" si="20"/>
        <v>0</v>
      </c>
      <c r="BO26" s="21">
        <f t="shared" ca="1" si="20"/>
        <v>0</v>
      </c>
      <c r="BP26" s="21">
        <f t="shared" ca="1" si="20"/>
        <v>0</v>
      </c>
      <c r="BQ26" s="21">
        <f t="shared" ca="1" si="20"/>
        <v>0</v>
      </c>
      <c r="BR26" s="21">
        <f t="shared" ca="1" si="20"/>
        <v>0</v>
      </c>
      <c r="BS26" s="21">
        <f t="shared" ca="1" si="20"/>
        <v>0</v>
      </c>
      <c r="BT26" s="21">
        <f t="shared" ca="1" si="20"/>
        <v>0</v>
      </c>
      <c r="BU26" s="21">
        <f t="shared" ca="1" si="20"/>
        <v>0</v>
      </c>
      <c r="BV26" s="21">
        <f t="shared" ca="1" si="20"/>
        <v>0</v>
      </c>
      <c r="BW26" s="21">
        <f t="shared" ca="1" si="20"/>
        <v>0</v>
      </c>
      <c r="BX26" s="21">
        <f t="shared" ca="1" si="20"/>
        <v>0</v>
      </c>
      <c r="BY26" s="21">
        <f t="shared" ca="1" si="20"/>
        <v>0</v>
      </c>
      <c r="BZ26" s="21">
        <f t="shared" ca="1" si="20"/>
        <v>0</v>
      </c>
      <c r="CA26" s="21">
        <f t="shared" ca="1" si="20"/>
        <v>0</v>
      </c>
      <c r="CB26" s="21">
        <f t="shared" ca="1" si="20"/>
        <v>0</v>
      </c>
      <c r="CC26" s="21">
        <f t="shared" ca="1" si="20"/>
        <v>0</v>
      </c>
      <c r="CD26" s="21">
        <f t="shared" ca="1" si="20"/>
        <v>0</v>
      </c>
      <c r="CE26" s="21">
        <f t="shared" ref="CE26:CL26" ca="1" si="21">IFERROR(CE25/CE16,0)</f>
        <v>0</v>
      </c>
      <c r="CF26" s="21">
        <f t="shared" ca="1" si="21"/>
        <v>0</v>
      </c>
      <c r="CG26" s="21">
        <f t="shared" ca="1" si="21"/>
        <v>0</v>
      </c>
      <c r="CH26" s="21">
        <f t="shared" ca="1" si="21"/>
        <v>0</v>
      </c>
      <c r="CI26" s="21">
        <f t="shared" ca="1" si="21"/>
        <v>0</v>
      </c>
      <c r="CJ26" s="21">
        <f t="shared" ca="1" si="21"/>
        <v>0</v>
      </c>
      <c r="CK26" s="21">
        <f t="shared" ca="1" si="21"/>
        <v>0</v>
      </c>
      <c r="CL26" s="21">
        <f t="shared" ca="1" si="21"/>
        <v>0</v>
      </c>
    </row>
    <row r="27" spans="2:90" x14ac:dyDescent="0.4">
      <c r="C27" s="27"/>
      <c r="D27" s="27"/>
      <c r="E27" s="27"/>
      <c r="F27" s="27"/>
      <c r="G27" s="27"/>
      <c r="H27" s="27"/>
      <c r="I27" s="27"/>
      <c r="R27"/>
    </row>
    <row r="28" spans="2:90" x14ac:dyDescent="0.4">
      <c r="B28" s="458" t="s">
        <v>600</v>
      </c>
      <c r="J28" s="61"/>
      <c r="K28" s="61"/>
      <c r="L28" s="61"/>
      <c r="M28" s="61"/>
      <c r="N28" s="61"/>
      <c r="O28" s="61"/>
      <c r="P28" s="61"/>
      <c r="Q28" s="61"/>
      <c r="R28"/>
    </row>
    <row r="29" spans="2:90" x14ac:dyDescent="0.4">
      <c r="B29" s="309" t="s">
        <v>601</v>
      </c>
      <c r="J29" s="61"/>
      <c r="K29" s="53">
        <f ca="1">SUMIF($3:$3,K$2,29:29)</f>
        <v>-402350.40000000008</v>
      </c>
      <c r="L29" s="53">
        <f ca="1">SUMIF($3:$3,L$2,29:29)</f>
        <v>-422467.92000000016</v>
      </c>
      <c r="M29" s="53">
        <f ca="1">SUMIF($3:$3,M$2,29:29)</f>
        <v>-443591.31599999988</v>
      </c>
      <c r="N29" s="53">
        <f ca="1">SUMIF($3:$3,N$2,29:29)</f>
        <v>-465770.88179999986</v>
      </c>
      <c r="O29" s="53">
        <f ca="1">SUMIF($3:$3,O$2,29:29)</f>
        <v>-489059.42589000013</v>
      </c>
      <c r="P29" s="53">
        <f ca="1">SUMIF($3:$3,P$2,29:29)</f>
        <v>-513512.39718450001</v>
      </c>
      <c r="Q29" s="253" t="str">
        <f>IF('Corporate Overhead'!Q17="","",'Corporate Overhead'!Q17)</f>
        <v/>
      </c>
      <c r="R29"/>
      <c r="S29" s="253">
        <f ca="1">IF('Corporate Overhead'!S17="","",'Corporate Overhead'!S17)</f>
        <v>-33529.199999999997</v>
      </c>
      <c r="T29" s="253">
        <f ca="1">IF('Corporate Overhead'!T17="","",'Corporate Overhead'!T17)</f>
        <v>-33529.199999999997</v>
      </c>
      <c r="U29" s="253">
        <f ca="1">IF('Corporate Overhead'!U17="","",'Corporate Overhead'!U17)</f>
        <v>-33529.199999999997</v>
      </c>
      <c r="V29" s="253">
        <f ca="1">IF('Corporate Overhead'!V17="","",'Corporate Overhead'!V17)</f>
        <v>-33529.199999999997</v>
      </c>
      <c r="W29" s="253">
        <f ca="1">IF('Corporate Overhead'!W17="","",'Corporate Overhead'!W17)</f>
        <v>-33529.199999999997</v>
      </c>
      <c r="X29" s="253">
        <f ca="1">IF('Corporate Overhead'!X17="","",'Corporate Overhead'!X17)</f>
        <v>-33529.199999999997</v>
      </c>
      <c r="Y29" s="253">
        <f ca="1">IF('Corporate Overhead'!Y17="","",'Corporate Overhead'!Y17)</f>
        <v>-33529.199999999997</v>
      </c>
      <c r="Z29" s="253">
        <f ca="1">IF('Corporate Overhead'!Z17="","",'Corporate Overhead'!Z17)</f>
        <v>-33529.199999999997</v>
      </c>
      <c r="AA29" s="253">
        <f ca="1">IF('Corporate Overhead'!AA17="","",'Corporate Overhead'!AA17)</f>
        <v>-33529.199999999997</v>
      </c>
      <c r="AB29" s="253">
        <f ca="1">IF('Corporate Overhead'!AB17="","",'Corporate Overhead'!AB17)</f>
        <v>-33529.199999999997</v>
      </c>
      <c r="AC29" s="253">
        <f ca="1">IF('Corporate Overhead'!AC17="","",'Corporate Overhead'!AC17)</f>
        <v>-33529.199999999997</v>
      </c>
      <c r="AD29" s="253">
        <f ca="1">IF('Corporate Overhead'!AD17="","",'Corporate Overhead'!AD17)</f>
        <v>-33529.199999999997</v>
      </c>
      <c r="AE29" s="253">
        <f ca="1">IF('Corporate Overhead'!AE17="","",'Corporate Overhead'!AE17)</f>
        <v>-35205.660000000003</v>
      </c>
      <c r="AF29" s="253">
        <f ca="1">IF('Corporate Overhead'!AF17="","",'Corporate Overhead'!AF17)</f>
        <v>-35205.660000000003</v>
      </c>
      <c r="AG29" s="253">
        <f ca="1">IF('Corporate Overhead'!AG17="","",'Corporate Overhead'!AG17)</f>
        <v>-35205.660000000003</v>
      </c>
      <c r="AH29" s="253">
        <f ca="1">IF('Corporate Overhead'!AH17="","",'Corporate Overhead'!AH17)</f>
        <v>-35205.660000000003</v>
      </c>
      <c r="AI29" s="253">
        <f ca="1">IF('Corporate Overhead'!AI17="","",'Corporate Overhead'!AI17)</f>
        <v>-35205.660000000003</v>
      </c>
      <c r="AJ29" s="253">
        <f ca="1">IF('Corporate Overhead'!AJ17="","",'Corporate Overhead'!AJ17)</f>
        <v>-35205.660000000003</v>
      </c>
      <c r="AK29" s="253">
        <f ca="1">IF('Corporate Overhead'!AK17="","",'Corporate Overhead'!AK17)</f>
        <v>-35205.660000000003</v>
      </c>
      <c r="AL29" s="253">
        <f ca="1">IF('Corporate Overhead'!AL17="","",'Corporate Overhead'!AL17)</f>
        <v>-35205.660000000003</v>
      </c>
      <c r="AM29" s="253">
        <f ca="1">IF('Corporate Overhead'!AM17="","",'Corporate Overhead'!AM17)</f>
        <v>-35205.660000000003</v>
      </c>
      <c r="AN29" s="253">
        <f ca="1">IF('Corporate Overhead'!AN17="","",'Corporate Overhead'!AN17)</f>
        <v>-35205.660000000003</v>
      </c>
      <c r="AO29" s="253">
        <f ca="1">IF('Corporate Overhead'!AO17="","",'Corporate Overhead'!AO17)</f>
        <v>-35205.660000000003</v>
      </c>
      <c r="AP29" s="253">
        <f ca="1">IF('Corporate Overhead'!AP17="","",'Corporate Overhead'!AP17)</f>
        <v>-35205.660000000003</v>
      </c>
      <c r="AQ29" s="253">
        <f ca="1">IF('Corporate Overhead'!AQ17="","",'Corporate Overhead'!AQ17)</f>
        <v>-36965.942999999999</v>
      </c>
      <c r="AR29" s="253">
        <f ca="1">IF('Corporate Overhead'!AR17="","",'Corporate Overhead'!AR17)</f>
        <v>-36965.942999999999</v>
      </c>
      <c r="AS29" s="253">
        <f ca="1">IF('Corporate Overhead'!AS17="","",'Corporate Overhead'!AS17)</f>
        <v>-36965.942999999999</v>
      </c>
      <c r="AT29" s="253">
        <f ca="1">IF('Corporate Overhead'!AT17="","",'Corporate Overhead'!AT17)</f>
        <v>-36965.942999999999</v>
      </c>
      <c r="AU29" s="253">
        <f ca="1">IF('Corporate Overhead'!AU17="","",'Corporate Overhead'!AU17)</f>
        <v>-36965.942999999999</v>
      </c>
      <c r="AV29" s="253">
        <f ca="1">IF('Corporate Overhead'!AV17="","",'Corporate Overhead'!AV17)</f>
        <v>-36965.942999999999</v>
      </c>
      <c r="AW29" s="253">
        <f ca="1">IF('Corporate Overhead'!AW17="","",'Corporate Overhead'!AW17)</f>
        <v>-36965.942999999999</v>
      </c>
      <c r="AX29" s="253">
        <f ca="1">IF('Corporate Overhead'!AX17="","",'Corporate Overhead'!AX17)</f>
        <v>-36965.942999999999</v>
      </c>
      <c r="AY29" s="253">
        <f ca="1">IF('Corporate Overhead'!AY17="","",'Corporate Overhead'!AY17)</f>
        <v>-36965.942999999999</v>
      </c>
      <c r="AZ29" s="253">
        <f ca="1">IF('Corporate Overhead'!AZ17="","",'Corporate Overhead'!AZ17)</f>
        <v>-36965.942999999999</v>
      </c>
      <c r="BA29" s="253">
        <f ca="1">IF('Corporate Overhead'!BA17="","",'Corporate Overhead'!BA17)</f>
        <v>-36965.942999999999</v>
      </c>
      <c r="BB29" s="253">
        <f ca="1">IF('Corporate Overhead'!BB17="","",'Corporate Overhead'!BB17)</f>
        <v>-36965.942999999999</v>
      </c>
      <c r="BC29" s="253">
        <f ca="1">IF('Corporate Overhead'!BC17="","",'Corporate Overhead'!BC17)</f>
        <v>-38814.240149999998</v>
      </c>
      <c r="BD29" s="253">
        <f ca="1">IF('Corporate Overhead'!BD17="","",'Corporate Overhead'!BD17)</f>
        <v>-38814.240149999998</v>
      </c>
      <c r="BE29" s="253">
        <f ca="1">IF('Corporate Overhead'!BE17="","",'Corporate Overhead'!BE17)</f>
        <v>-38814.240149999998</v>
      </c>
      <c r="BF29" s="253">
        <f ca="1">IF('Corporate Overhead'!BF17="","",'Corporate Overhead'!BF17)</f>
        <v>-38814.240149999998</v>
      </c>
      <c r="BG29" s="253">
        <f ca="1">IF('Corporate Overhead'!BG17="","",'Corporate Overhead'!BG17)</f>
        <v>-38814.240149999998</v>
      </c>
      <c r="BH29" s="253">
        <f ca="1">IF('Corporate Overhead'!BH17="","",'Corporate Overhead'!BH17)</f>
        <v>-38814.240149999998</v>
      </c>
      <c r="BI29" s="253">
        <f ca="1">IF('Corporate Overhead'!BI17="","",'Corporate Overhead'!BI17)</f>
        <v>-38814.240149999998</v>
      </c>
      <c r="BJ29" s="253">
        <f ca="1">IF('Corporate Overhead'!BJ17="","",'Corporate Overhead'!BJ17)</f>
        <v>-38814.240149999998</v>
      </c>
      <c r="BK29" s="253">
        <f ca="1">IF('Corporate Overhead'!BK17="","",'Corporate Overhead'!BK17)</f>
        <v>-38814.240149999998</v>
      </c>
      <c r="BL29" s="253">
        <f ca="1">IF('Corporate Overhead'!BL17="","",'Corporate Overhead'!BL17)</f>
        <v>-38814.240149999998</v>
      </c>
      <c r="BM29" s="253">
        <f ca="1">IF('Corporate Overhead'!BM17="","",'Corporate Overhead'!BM17)</f>
        <v>-38814.240149999998</v>
      </c>
      <c r="BN29" s="253">
        <f ca="1">IF('Corporate Overhead'!BN17="","",'Corporate Overhead'!BN17)</f>
        <v>-38814.240149999998</v>
      </c>
      <c r="BO29" s="253">
        <f ca="1">IF('Corporate Overhead'!BO17="","",'Corporate Overhead'!BO17)</f>
        <v>-40754.952157500004</v>
      </c>
      <c r="BP29" s="253">
        <f ca="1">IF('Corporate Overhead'!BP17="","",'Corporate Overhead'!BP17)</f>
        <v>-40754.952157500004</v>
      </c>
      <c r="BQ29" s="253">
        <f ca="1">IF('Corporate Overhead'!BQ17="","",'Corporate Overhead'!BQ17)</f>
        <v>-40754.952157500004</v>
      </c>
      <c r="BR29" s="253">
        <f ca="1">IF('Corporate Overhead'!BR17="","",'Corporate Overhead'!BR17)</f>
        <v>-40754.952157500004</v>
      </c>
      <c r="BS29" s="253">
        <f ca="1">IF('Corporate Overhead'!BS17="","",'Corporate Overhead'!BS17)</f>
        <v>-40754.952157500004</v>
      </c>
      <c r="BT29" s="253">
        <f ca="1">IF('Corporate Overhead'!BT17="","",'Corporate Overhead'!BT17)</f>
        <v>-40754.952157500004</v>
      </c>
      <c r="BU29" s="253">
        <f ca="1">IF('Corporate Overhead'!BU17="","",'Corporate Overhead'!BU17)</f>
        <v>-40754.952157500004</v>
      </c>
      <c r="BV29" s="253">
        <f ca="1">IF('Corporate Overhead'!BV17="","",'Corporate Overhead'!BV17)</f>
        <v>-40754.952157500004</v>
      </c>
      <c r="BW29" s="253">
        <f ca="1">IF('Corporate Overhead'!BW17="","",'Corporate Overhead'!BW17)</f>
        <v>-40754.952157500004</v>
      </c>
      <c r="BX29" s="253">
        <f ca="1">IF('Corporate Overhead'!BX17="","",'Corporate Overhead'!BX17)</f>
        <v>-40754.952157500004</v>
      </c>
      <c r="BY29" s="253">
        <f ca="1">IF('Corporate Overhead'!BY17="","",'Corporate Overhead'!BY17)</f>
        <v>-40754.952157500004</v>
      </c>
      <c r="BZ29" s="253">
        <f ca="1">IF('Corporate Overhead'!BZ17="","",'Corporate Overhead'!BZ17)</f>
        <v>-40754.952157500004</v>
      </c>
      <c r="CA29" s="253">
        <f ca="1">IF('Corporate Overhead'!CA17="","",'Corporate Overhead'!CA17)</f>
        <v>-42792.699765375</v>
      </c>
      <c r="CB29" s="253">
        <f ca="1">IF('Corporate Overhead'!CB17="","",'Corporate Overhead'!CB17)</f>
        <v>-42792.699765375</v>
      </c>
      <c r="CC29" s="253">
        <f ca="1">IF('Corporate Overhead'!CC17="","",'Corporate Overhead'!CC17)</f>
        <v>-42792.699765375</v>
      </c>
      <c r="CD29" s="253">
        <f ca="1">IF('Corporate Overhead'!CD17="","",'Corporate Overhead'!CD17)</f>
        <v>-42792.699765375</v>
      </c>
      <c r="CE29" s="253">
        <f ca="1">IF('Corporate Overhead'!CE17="","",'Corporate Overhead'!CE17)</f>
        <v>-42792.699765375</v>
      </c>
      <c r="CF29" s="253">
        <f ca="1">IF('Corporate Overhead'!CF17="","",'Corporate Overhead'!CF17)</f>
        <v>-42792.699765375</v>
      </c>
      <c r="CG29" s="253">
        <f ca="1">IF('Corporate Overhead'!CG17="","",'Corporate Overhead'!CG17)</f>
        <v>-42792.699765375</v>
      </c>
      <c r="CH29" s="253">
        <f ca="1">IF('Corporate Overhead'!CH17="","",'Corporate Overhead'!CH17)</f>
        <v>-42792.699765375</v>
      </c>
      <c r="CI29" s="253">
        <f ca="1">IF('Corporate Overhead'!CI17="","",'Corporate Overhead'!CI17)</f>
        <v>-42792.699765375</v>
      </c>
      <c r="CJ29" s="253">
        <f ca="1">IF('Corporate Overhead'!CJ17="","",'Corporate Overhead'!CJ17)</f>
        <v>-42792.699765375</v>
      </c>
      <c r="CK29" s="253">
        <f ca="1">IF('Corporate Overhead'!CK17="","",'Corporate Overhead'!CK17)</f>
        <v>-42792.699765375</v>
      </c>
      <c r="CL29" s="253">
        <f ca="1">IF('Corporate Overhead'!CL17="","",'Corporate Overhead'!CL17)</f>
        <v>-42792.699765375</v>
      </c>
    </row>
    <row r="30" spans="2:90" x14ac:dyDescent="0.4">
      <c r="B30" s="309" t="str">
        <f>'Corporate Overhead'!G18</f>
        <v>G&amp;A</v>
      </c>
      <c r="J30" s="61"/>
      <c r="K30" s="53">
        <f ca="1">SUMIF($3:$3,K$2,30:30)</f>
        <v>-4000.0000000000005</v>
      </c>
      <c r="L30" s="53">
        <f ca="1">SUMIF($3:$3,L$2,30:30)</f>
        <v>-4000.0000000000005</v>
      </c>
      <c r="M30" s="53">
        <f ca="1">SUMIF($3:$3,M$2,30:30)</f>
        <v>-4000.0000000000005</v>
      </c>
      <c r="N30" s="53">
        <f ca="1">SUMIF($3:$3,N$2,30:30)</f>
        <v>-4000.0000000000005</v>
      </c>
      <c r="O30" s="53">
        <f ca="1">SUMIF($3:$3,O$2,30:30)</f>
        <v>-4000.0000000000005</v>
      </c>
      <c r="P30" s="53">
        <f ca="1">SUMIF($3:$3,P$2,30:30)</f>
        <v>-4000.0000000000005</v>
      </c>
      <c r="Q30" s="53" t="str">
        <f>IF('Corporate Overhead'!Q18="","",'Corporate Overhead'!Q18)</f>
        <v/>
      </c>
      <c r="R30"/>
      <c r="S30" s="253">
        <f ca="1">IF('Corporate Overhead'!S18="","",'Corporate Overhead'!S18)</f>
        <v>-333.33333333333331</v>
      </c>
      <c r="T30" s="253">
        <f ca="1">IF('Corporate Overhead'!T18="","",'Corporate Overhead'!T18)</f>
        <v>-333.33333333333331</v>
      </c>
      <c r="U30" s="253">
        <f ca="1">IF('Corporate Overhead'!U18="","",'Corporate Overhead'!U18)</f>
        <v>-333.33333333333331</v>
      </c>
      <c r="V30" s="253">
        <f ca="1">IF('Corporate Overhead'!V18="","",'Corporate Overhead'!V18)</f>
        <v>-333.33333333333331</v>
      </c>
      <c r="W30" s="253">
        <f ca="1">IF('Corporate Overhead'!W18="","",'Corporate Overhead'!W18)</f>
        <v>-333.33333333333331</v>
      </c>
      <c r="X30" s="253">
        <f ca="1">IF('Corporate Overhead'!X18="","",'Corporate Overhead'!X18)</f>
        <v>-333.33333333333331</v>
      </c>
      <c r="Y30" s="253">
        <f ca="1">IF('Corporate Overhead'!Y18="","",'Corporate Overhead'!Y18)</f>
        <v>-333.33333333333331</v>
      </c>
      <c r="Z30" s="253">
        <f ca="1">IF('Corporate Overhead'!Z18="","",'Corporate Overhead'!Z18)</f>
        <v>-333.33333333333331</v>
      </c>
      <c r="AA30" s="253">
        <f ca="1">IF('Corporate Overhead'!AA18="","",'Corporate Overhead'!AA18)</f>
        <v>-333.33333333333331</v>
      </c>
      <c r="AB30" s="253">
        <f ca="1">IF('Corporate Overhead'!AB18="","",'Corporate Overhead'!AB18)</f>
        <v>-333.33333333333331</v>
      </c>
      <c r="AC30" s="253">
        <f ca="1">IF('Corporate Overhead'!AC18="","",'Corporate Overhead'!AC18)</f>
        <v>-333.33333333333331</v>
      </c>
      <c r="AD30" s="253">
        <f ca="1">IF('Corporate Overhead'!AD18="","",'Corporate Overhead'!AD18)</f>
        <v>-333.33333333333331</v>
      </c>
      <c r="AE30" s="253">
        <f ca="1">IF('Corporate Overhead'!AE18="","",'Corporate Overhead'!AE18)</f>
        <v>-333.33333333333331</v>
      </c>
      <c r="AF30" s="253">
        <f ca="1">IF('Corporate Overhead'!AF18="","",'Corporate Overhead'!AF18)</f>
        <v>-333.33333333333331</v>
      </c>
      <c r="AG30" s="253">
        <f ca="1">IF('Corporate Overhead'!AG18="","",'Corporate Overhead'!AG18)</f>
        <v>-333.33333333333331</v>
      </c>
      <c r="AH30" s="253">
        <f ca="1">IF('Corporate Overhead'!AH18="","",'Corporate Overhead'!AH18)</f>
        <v>-333.33333333333331</v>
      </c>
      <c r="AI30" s="253">
        <f ca="1">IF('Corporate Overhead'!AI18="","",'Corporate Overhead'!AI18)</f>
        <v>-333.33333333333331</v>
      </c>
      <c r="AJ30" s="253">
        <f ca="1">IF('Corporate Overhead'!AJ18="","",'Corporate Overhead'!AJ18)</f>
        <v>-333.33333333333331</v>
      </c>
      <c r="AK30" s="253">
        <f ca="1">IF('Corporate Overhead'!AK18="","",'Corporate Overhead'!AK18)</f>
        <v>-333.33333333333331</v>
      </c>
      <c r="AL30" s="253">
        <f ca="1">IF('Corporate Overhead'!AL18="","",'Corporate Overhead'!AL18)</f>
        <v>-333.33333333333331</v>
      </c>
      <c r="AM30" s="253">
        <f ca="1">IF('Corporate Overhead'!AM18="","",'Corporate Overhead'!AM18)</f>
        <v>-333.33333333333331</v>
      </c>
      <c r="AN30" s="253">
        <f ca="1">IF('Corporate Overhead'!AN18="","",'Corporate Overhead'!AN18)</f>
        <v>-333.33333333333331</v>
      </c>
      <c r="AO30" s="253">
        <f ca="1">IF('Corporate Overhead'!AO18="","",'Corporate Overhead'!AO18)</f>
        <v>-333.33333333333331</v>
      </c>
      <c r="AP30" s="253">
        <f ca="1">IF('Corporate Overhead'!AP18="","",'Corporate Overhead'!AP18)</f>
        <v>-333.33333333333331</v>
      </c>
      <c r="AQ30" s="253">
        <f ca="1">IF('Corporate Overhead'!AQ18="","",'Corporate Overhead'!AQ18)</f>
        <v>-333.33333333333331</v>
      </c>
      <c r="AR30" s="253">
        <f ca="1">IF('Corporate Overhead'!AR18="","",'Corporate Overhead'!AR18)</f>
        <v>-333.33333333333331</v>
      </c>
      <c r="AS30" s="253">
        <f ca="1">IF('Corporate Overhead'!AS18="","",'Corporate Overhead'!AS18)</f>
        <v>-333.33333333333331</v>
      </c>
      <c r="AT30" s="253">
        <f ca="1">IF('Corporate Overhead'!AT18="","",'Corporate Overhead'!AT18)</f>
        <v>-333.33333333333331</v>
      </c>
      <c r="AU30" s="253">
        <f ca="1">IF('Corporate Overhead'!AU18="","",'Corporate Overhead'!AU18)</f>
        <v>-333.33333333333331</v>
      </c>
      <c r="AV30" s="253">
        <f ca="1">IF('Corporate Overhead'!AV18="","",'Corporate Overhead'!AV18)</f>
        <v>-333.33333333333331</v>
      </c>
      <c r="AW30" s="253">
        <f ca="1">IF('Corporate Overhead'!AW18="","",'Corporate Overhead'!AW18)</f>
        <v>-333.33333333333331</v>
      </c>
      <c r="AX30" s="253">
        <f ca="1">IF('Corporate Overhead'!AX18="","",'Corporate Overhead'!AX18)</f>
        <v>-333.33333333333331</v>
      </c>
      <c r="AY30" s="253">
        <f ca="1">IF('Corporate Overhead'!AY18="","",'Corporate Overhead'!AY18)</f>
        <v>-333.33333333333331</v>
      </c>
      <c r="AZ30" s="253">
        <f ca="1">IF('Corporate Overhead'!AZ18="","",'Corporate Overhead'!AZ18)</f>
        <v>-333.33333333333331</v>
      </c>
      <c r="BA30" s="253">
        <f ca="1">IF('Corporate Overhead'!BA18="","",'Corporate Overhead'!BA18)</f>
        <v>-333.33333333333331</v>
      </c>
      <c r="BB30" s="253">
        <f ca="1">IF('Corporate Overhead'!BB18="","",'Corporate Overhead'!BB18)</f>
        <v>-333.33333333333331</v>
      </c>
      <c r="BC30" s="253">
        <f ca="1">IF('Corporate Overhead'!BC18="","",'Corporate Overhead'!BC18)</f>
        <v>-333.33333333333331</v>
      </c>
      <c r="BD30" s="253">
        <f ca="1">IF('Corporate Overhead'!BD18="","",'Corporate Overhead'!BD18)</f>
        <v>-333.33333333333331</v>
      </c>
      <c r="BE30" s="253">
        <f ca="1">IF('Corporate Overhead'!BE18="","",'Corporate Overhead'!BE18)</f>
        <v>-333.33333333333331</v>
      </c>
      <c r="BF30" s="253">
        <f ca="1">IF('Corporate Overhead'!BF18="","",'Corporate Overhead'!BF18)</f>
        <v>-333.33333333333331</v>
      </c>
      <c r="BG30" s="253">
        <f ca="1">IF('Corporate Overhead'!BG18="","",'Corporate Overhead'!BG18)</f>
        <v>-333.33333333333331</v>
      </c>
      <c r="BH30" s="253">
        <f ca="1">IF('Corporate Overhead'!BH18="","",'Corporate Overhead'!BH18)</f>
        <v>-333.33333333333331</v>
      </c>
      <c r="BI30" s="253">
        <f ca="1">IF('Corporate Overhead'!BI18="","",'Corporate Overhead'!BI18)</f>
        <v>-333.33333333333331</v>
      </c>
      <c r="BJ30" s="253">
        <f ca="1">IF('Corporate Overhead'!BJ18="","",'Corporate Overhead'!BJ18)</f>
        <v>-333.33333333333331</v>
      </c>
      <c r="BK30" s="253">
        <f ca="1">IF('Corporate Overhead'!BK18="","",'Corporate Overhead'!BK18)</f>
        <v>-333.33333333333331</v>
      </c>
      <c r="BL30" s="253">
        <f ca="1">IF('Corporate Overhead'!BL18="","",'Corporate Overhead'!BL18)</f>
        <v>-333.33333333333331</v>
      </c>
      <c r="BM30" s="253">
        <f ca="1">IF('Corporate Overhead'!BM18="","",'Corporate Overhead'!BM18)</f>
        <v>-333.33333333333331</v>
      </c>
      <c r="BN30" s="253">
        <f ca="1">IF('Corporate Overhead'!BN18="","",'Corporate Overhead'!BN18)</f>
        <v>-333.33333333333331</v>
      </c>
      <c r="BO30" s="253">
        <f ca="1">IF('Corporate Overhead'!BO18="","",'Corporate Overhead'!BO18)</f>
        <v>-333.33333333333331</v>
      </c>
      <c r="BP30" s="253">
        <f ca="1">IF('Corporate Overhead'!BP18="","",'Corporate Overhead'!BP18)</f>
        <v>-333.33333333333331</v>
      </c>
      <c r="BQ30" s="253">
        <f ca="1">IF('Corporate Overhead'!BQ18="","",'Corporate Overhead'!BQ18)</f>
        <v>-333.33333333333331</v>
      </c>
      <c r="BR30" s="253">
        <f ca="1">IF('Corporate Overhead'!BR18="","",'Corporate Overhead'!BR18)</f>
        <v>-333.33333333333331</v>
      </c>
      <c r="BS30" s="253">
        <f ca="1">IF('Corporate Overhead'!BS18="","",'Corporate Overhead'!BS18)</f>
        <v>-333.33333333333331</v>
      </c>
      <c r="BT30" s="253">
        <f ca="1">IF('Corporate Overhead'!BT18="","",'Corporate Overhead'!BT18)</f>
        <v>-333.33333333333331</v>
      </c>
      <c r="BU30" s="253">
        <f ca="1">IF('Corporate Overhead'!BU18="","",'Corporate Overhead'!BU18)</f>
        <v>-333.33333333333331</v>
      </c>
      <c r="BV30" s="253">
        <f ca="1">IF('Corporate Overhead'!BV18="","",'Corporate Overhead'!BV18)</f>
        <v>-333.33333333333331</v>
      </c>
      <c r="BW30" s="253">
        <f ca="1">IF('Corporate Overhead'!BW18="","",'Corporate Overhead'!BW18)</f>
        <v>-333.33333333333331</v>
      </c>
      <c r="BX30" s="253">
        <f ca="1">IF('Corporate Overhead'!BX18="","",'Corporate Overhead'!BX18)</f>
        <v>-333.33333333333331</v>
      </c>
      <c r="BY30" s="253">
        <f ca="1">IF('Corporate Overhead'!BY18="","",'Corporate Overhead'!BY18)</f>
        <v>-333.33333333333331</v>
      </c>
      <c r="BZ30" s="253">
        <f ca="1">IF('Corporate Overhead'!BZ18="","",'Corporate Overhead'!BZ18)</f>
        <v>-333.33333333333331</v>
      </c>
      <c r="CA30" s="253">
        <f ca="1">IF('Corporate Overhead'!CA18="","",'Corporate Overhead'!CA18)</f>
        <v>-333.33333333333331</v>
      </c>
      <c r="CB30" s="253">
        <f ca="1">IF('Corporate Overhead'!CB18="","",'Corporate Overhead'!CB18)</f>
        <v>-333.33333333333331</v>
      </c>
      <c r="CC30" s="253">
        <f ca="1">IF('Corporate Overhead'!CC18="","",'Corporate Overhead'!CC18)</f>
        <v>-333.33333333333331</v>
      </c>
      <c r="CD30" s="253">
        <f ca="1">IF('Corporate Overhead'!CD18="","",'Corporate Overhead'!CD18)</f>
        <v>-333.33333333333331</v>
      </c>
      <c r="CE30" s="253">
        <f ca="1">IF('Corporate Overhead'!CE18="","",'Corporate Overhead'!CE18)</f>
        <v>-333.33333333333331</v>
      </c>
      <c r="CF30" s="253">
        <f ca="1">IF('Corporate Overhead'!CF18="","",'Corporate Overhead'!CF18)</f>
        <v>-333.33333333333331</v>
      </c>
      <c r="CG30" s="253">
        <f ca="1">IF('Corporate Overhead'!CG18="","",'Corporate Overhead'!CG18)</f>
        <v>-333.33333333333331</v>
      </c>
      <c r="CH30" s="253">
        <f ca="1">IF('Corporate Overhead'!CH18="","",'Corporate Overhead'!CH18)</f>
        <v>-333.33333333333331</v>
      </c>
      <c r="CI30" s="253">
        <f ca="1">IF('Corporate Overhead'!CI18="","",'Corporate Overhead'!CI18)</f>
        <v>-333.33333333333331</v>
      </c>
      <c r="CJ30" s="253">
        <f ca="1">IF('Corporate Overhead'!CJ18="","",'Corporate Overhead'!CJ18)</f>
        <v>-333.33333333333331</v>
      </c>
      <c r="CK30" s="253">
        <f ca="1">IF('Corporate Overhead'!CK18="","",'Corporate Overhead'!CK18)</f>
        <v>-333.33333333333331</v>
      </c>
      <c r="CL30" s="253">
        <f ca="1">IF('Corporate Overhead'!CL18="","",'Corporate Overhead'!CL18)</f>
        <v>-333.33333333333331</v>
      </c>
    </row>
    <row r="31" spans="2:90" x14ac:dyDescent="0.4">
      <c r="B31" s="309" t="str">
        <f>'Corporate Overhead'!G19</f>
        <v>S&amp;M</v>
      </c>
      <c r="J31" s="61"/>
      <c r="K31" s="53">
        <f ca="1">SUMIF($3:$3,K$2,31:31)</f>
        <v>0</v>
      </c>
      <c r="L31" s="53">
        <f ca="1">SUMIF($3:$3,L$2,31:31)</f>
        <v>0</v>
      </c>
      <c r="M31" s="53">
        <f ca="1">SUMIF($3:$3,M$2,31:31)</f>
        <v>0</v>
      </c>
      <c r="N31" s="53">
        <f ca="1">SUMIF($3:$3,N$2,31:31)</f>
        <v>0</v>
      </c>
      <c r="O31" s="53">
        <f ca="1">SUMIF($3:$3,O$2,31:31)</f>
        <v>0</v>
      </c>
      <c r="P31" s="53">
        <f ca="1">SUMIF($3:$3,P$2,31:31)</f>
        <v>0</v>
      </c>
      <c r="Q31" s="53" t="str">
        <f>IF('Corporate Overhead'!Q19="","",'Corporate Overhead'!Q19)</f>
        <v/>
      </c>
      <c r="R31"/>
      <c r="S31" s="253">
        <f ca="1">IF('Corporate Overhead'!S19="","",'Corporate Overhead'!S19)</f>
        <v>0</v>
      </c>
      <c r="T31" s="253">
        <f ca="1">IF('Corporate Overhead'!T19="","",'Corporate Overhead'!T19)</f>
        <v>0</v>
      </c>
      <c r="U31" s="253">
        <f ca="1">IF('Corporate Overhead'!U19="","",'Corporate Overhead'!U19)</f>
        <v>0</v>
      </c>
      <c r="V31" s="253">
        <f ca="1">IF('Corporate Overhead'!V19="","",'Corporate Overhead'!V19)</f>
        <v>0</v>
      </c>
      <c r="W31" s="253">
        <f ca="1">IF('Corporate Overhead'!W19="","",'Corporate Overhead'!W19)</f>
        <v>0</v>
      </c>
      <c r="X31" s="253">
        <f ca="1">IF('Corporate Overhead'!X19="","",'Corporate Overhead'!X19)</f>
        <v>0</v>
      </c>
      <c r="Y31" s="253">
        <f ca="1">IF('Corporate Overhead'!Y19="","",'Corporate Overhead'!Y19)</f>
        <v>0</v>
      </c>
      <c r="Z31" s="253">
        <f ca="1">IF('Corporate Overhead'!Z19="","",'Corporate Overhead'!Z19)</f>
        <v>0</v>
      </c>
      <c r="AA31" s="253">
        <f ca="1">IF('Corporate Overhead'!AA19="","",'Corporate Overhead'!AA19)</f>
        <v>0</v>
      </c>
      <c r="AB31" s="253">
        <f ca="1">IF('Corporate Overhead'!AB19="","",'Corporate Overhead'!AB19)</f>
        <v>0</v>
      </c>
      <c r="AC31" s="253">
        <f ca="1">IF('Corporate Overhead'!AC19="","",'Corporate Overhead'!AC19)</f>
        <v>0</v>
      </c>
      <c r="AD31" s="253">
        <f ca="1">IF('Corporate Overhead'!AD19="","",'Corporate Overhead'!AD19)</f>
        <v>0</v>
      </c>
      <c r="AE31" s="253">
        <f ca="1">IF('Corporate Overhead'!AE19="","",'Corporate Overhead'!AE19)</f>
        <v>0</v>
      </c>
      <c r="AF31" s="253">
        <f ca="1">IF('Corporate Overhead'!AF19="","",'Corporate Overhead'!AF19)</f>
        <v>0</v>
      </c>
      <c r="AG31" s="253">
        <f ca="1">IF('Corporate Overhead'!AG19="","",'Corporate Overhead'!AG19)</f>
        <v>0</v>
      </c>
      <c r="AH31" s="253">
        <f ca="1">IF('Corporate Overhead'!AH19="","",'Corporate Overhead'!AH19)</f>
        <v>0</v>
      </c>
      <c r="AI31" s="253">
        <f ca="1">IF('Corporate Overhead'!AI19="","",'Corporate Overhead'!AI19)</f>
        <v>0</v>
      </c>
      <c r="AJ31" s="253">
        <f ca="1">IF('Corporate Overhead'!AJ19="","",'Corporate Overhead'!AJ19)</f>
        <v>0</v>
      </c>
      <c r="AK31" s="253">
        <f ca="1">IF('Corporate Overhead'!AK19="","",'Corporate Overhead'!AK19)</f>
        <v>0</v>
      </c>
      <c r="AL31" s="253">
        <f ca="1">IF('Corporate Overhead'!AL19="","",'Corporate Overhead'!AL19)</f>
        <v>0</v>
      </c>
      <c r="AM31" s="253">
        <f ca="1">IF('Corporate Overhead'!AM19="","",'Corporate Overhead'!AM19)</f>
        <v>0</v>
      </c>
      <c r="AN31" s="253">
        <f ca="1">IF('Corporate Overhead'!AN19="","",'Corporate Overhead'!AN19)</f>
        <v>0</v>
      </c>
      <c r="AO31" s="253">
        <f ca="1">IF('Corporate Overhead'!AO19="","",'Corporate Overhead'!AO19)</f>
        <v>0</v>
      </c>
      <c r="AP31" s="253">
        <f ca="1">IF('Corporate Overhead'!AP19="","",'Corporate Overhead'!AP19)</f>
        <v>0</v>
      </c>
      <c r="AQ31" s="253">
        <f ca="1">IF('Corporate Overhead'!AQ19="","",'Corporate Overhead'!AQ19)</f>
        <v>0</v>
      </c>
      <c r="AR31" s="253">
        <f ca="1">IF('Corporate Overhead'!AR19="","",'Corporate Overhead'!AR19)</f>
        <v>0</v>
      </c>
      <c r="AS31" s="253">
        <f ca="1">IF('Corporate Overhead'!AS19="","",'Corporate Overhead'!AS19)</f>
        <v>0</v>
      </c>
      <c r="AT31" s="253">
        <f ca="1">IF('Corporate Overhead'!AT19="","",'Corporate Overhead'!AT19)</f>
        <v>0</v>
      </c>
      <c r="AU31" s="253">
        <f ca="1">IF('Corporate Overhead'!AU19="","",'Corporate Overhead'!AU19)</f>
        <v>0</v>
      </c>
      <c r="AV31" s="253">
        <f ca="1">IF('Corporate Overhead'!AV19="","",'Corporate Overhead'!AV19)</f>
        <v>0</v>
      </c>
      <c r="AW31" s="253">
        <f ca="1">IF('Corporate Overhead'!AW19="","",'Corporate Overhead'!AW19)</f>
        <v>0</v>
      </c>
      <c r="AX31" s="253">
        <f ca="1">IF('Corporate Overhead'!AX19="","",'Corporate Overhead'!AX19)</f>
        <v>0</v>
      </c>
      <c r="AY31" s="253">
        <f ca="1">IF('Corporate Overhead'!AY19="","",'Corporate Overhead'!AY19)</f>
        <v>0</v>
      </c>
      <c r="AZ31" s="253">
        <f ca="1">IF('Corporate Overhead'!AZ19="","",'Corporate Overhead'!AZ19)</f>
        <v>0</v>
      </c>
      <c r="BA31" s="253">
        <f ca="1">IF('Corporate Overhead'!BA19="","",'Corporate Overhead'!BA19)</f>
        <v>0</v>
      </c>
      <c r="BB31" s="253">
        <f ca="1">IF('Corporate Overhead'!BB19="","",'Corporate Overhead'!BB19)</f>
        <v>0</v>
      </c>
      <c r="BC31" s="253">
        <f ca="1">IF('Corporate Overhead'!BC19="","",'Corporate Overhead'!BC19)</f>
        <v>0</v>
      </c>
      <c r="BD31" s="253">
        <f ca="1">IF('Corporate Overhead'!BD19="","",'Corporate Overhead'!BD19)</f>
        <v>0</v>
      </c>
      <c r="BE31" s="253">
        <f ca="1">IF('Corporate Overhead'!BE19="","",'Corporate Overhead'!BE19)</f>
        <v>0</v>
      </c>
      <c r="BF31" s="253">
        <f ca="1">IF('Corporate Overhead'!BF19="","",'Corporate Overhead'!BF19)</f>
        <v>0</v>
      </c>
      <c r="BG31" s="253">
        <f ca="1">IF('Corporate Overhead'!BG19="","",'Corporate Overhead'!BG19)</f>
        <v>0</v>
      </c>
      <c r="BH31" s="253">
        <f ca="1">IF('Corporate Overhead'!BH19="","",'Corporate Overhead'!BH19)</f>
        <v>0</v>
      </c>
      <c r="BI31" s="253">
        <f ca="1">IF('Corporate Overhead'!BI19="","",'Corporate Overhead'!BI19)</f>
        <v>0</v>
      </c>
      <c r="BJ31" s="253">
        <f ca="1">IF('Corporate Overhead'!BJ19="","",'Corporate Overhead'!BJ19)</f>
        <v>0</v>
      </c>
      <c r="BK31" s="253">
        <f ca="1">IF('Corporate Overhead'!BK19="","",'Corporate Overhead'!BK19)</f>
        <v>0</v>
      </c>
      <c r="BL31" s="253">
        <f ca="1">IF('Corporate Overhead'!BL19="","",'Corporate Overhead'!BL19)</f>
        <v>0</v>
      </c>
      <c r="BM31" s="253">
        <f ca="1">IF('Corporate Overhead'!BM19="","",'Corporate Overhead'!BM19)</f>
        <v>0</v>
      </c>
      <c r="BN31" s="253">
        <f ca="1">IF('Corporate Overhead'!BN19="","",'Corporate Overhead'!BN19)</f>
        <v>0</v>
      </c>
      <c r="BO31" s="253">
        <f ca="1">IF('Corporate Overhead'!BO19="","",'Corporate Overhead'!BO19)</f>
        <v>0</v>
      </c>
      <c r="BP31" s="253">
        <f ca="1">IF('Corporate Overhead'!BP19="","",'Corporate Overhead'!BP19)</f>
        <v>0</v>
      </c>
      <c r="BQ31" s="253">
        <f ca="1">IF('Corporate Overhead'!BQ19="","",'Corporate Overhead'!BQ19)</f>
        <v>0</v>
      </c>
      <c r="BR31" s="253">
        <f ca="1">IF('Corporate Overhead'!BR19="","",'Corporate Overhead'!BR19)</f>
        <v>0</v>
      </c>
      <c r="BS31" s="253">
        <f ca="1">IF('Corporate Overhead'!BS19="","",'Corporate Overhead'!BS19)</f>
        <v>0</v>
      </c>
      <c r="BT31" s="253">
        <f ca="1">IF('Corporate Overhead'!BT19="","",'Corporate Overhead'!BT19)</f>
        <v>0</v>
      </c>
      <c r="BU31" s="253">
        <f ca="1">IF('Corporate Overhead'!BU19="","",'Corporate Overhead'!BU19)</f>
        <v>0</v>
      </c>
      <c r="BV31" s="253">
        <f ca="1">IF('Corporate Overhead'!BV19="","",'Corporate Overhead'!BV19)</f>
        <v>0</v>
      </c>
      <c r="BW31" s="253">
        <f ca="1">IF('Corporate Overhead'!BW19="","",'Corporate Overhead'!BW19)</f>
        <v>0</v>
      </c>
      <c r="BX31" s="253">
        <f ca="1">IF('Corporate Overhead'!BX19="","",'Corporate Overhead'!BX19)</f>
        <v>0</v>
      </c>
      <c r="BY31" s="253">
        <f ca="1">IF('Corporate Overhead'!BY19="","",'Corporate Overhead'!BY19)</f>
        <v>0</v>
      </c>
      <c r="BZ31" s="253">
        <f ca="1">IF('Corporate Overhead'!BZ19="","",'Corporate Overhead'!BZ19)</f>
        <v>0</v>
      </c>
      <c r="CA31" s="253">
        <f ca="1">IF('Corporate Overhead'!CA19="","",'Corporate Overhead'!CA19)</f>
        <v>0</v>
      </c>
      <c r="CB31" s="253">
        <f ca="1">IF('Corporate Overhead'!CB19="","",'Corporate Overhead'!CB19)</f>
        <v>0</v>
      </c>
      <c r="CC31" s="253">
        <f ca="1">IF('Corporate Overhead'!CC19="","",'Corporate Overhead'!CC19)</f>
        <v>0</v>
      </c>
      <c r="CD31" s="253">
        <f ca="1">IF('Corporate Overhead'!CD19="","",'Corporate Overhead'!CD19)</f>
        <v>0</v>
      </c>
      <c r="CE31" s="253">
        <f ca="1">IF('Corporate Overhead'!CE19="","",'Corporate Overhead'!CE19)</f>
        <v>0</v>
      </c>
      <c r="CF31" s="253">
        <f ca="1">IF('Corporate Overhead'!CF19="","",'Corporate Overhead'!CF19)</f>
        <v>0</v>
      </c>
      <c r="CG31" s="253">
        <f ca="1">IF('Corporate Overhead'!CG19="","",'Corporate Overhead'!CG19)</f>
        <v>0</v>
      </c>
      <c r="CH31" s="253">
        <f ca="1">IF('Corporate Overhead'!CH19="","",'Corporate Overhead'!CH19)</f>
        <v>0</v>
      </c>
      <c r="CI31" s="253">
        <f ca="1">IF('Corporate Overhead'!CI19="","",'Corporate Overhead'!CI19)</f>
        <v>0</v>
      </c>
      <c r="CJ31" s="253">
        <f ca="1">IF('Corporate Overhead'!CJ19="","",'Corporate Overhead'!CJ19)</f>
        <v>0</v>
      </c>
      <c r="CK31" s="253">
        <f ca="1">IF('Corporate Overhead'!CK19="","",'Corporate Overhead'!CK19)</f>
        <v>0</v>
      </c>
      <c r="CL31" s="253">
        <f ca="1">IF('Corporate Overhead'!CL19="","",'Corporate Overhead'!CL19)</f>
        <v>0</v>
      </c>
    </row>
    <row r="32" spans="2:90" x14ac:dyDescent="0.4">
      <c r="B32" s="309" t="str">
        <f>'Corporate Overhead'!G20</f>
        <v>R&amp;D</v>
      </c>
      <c r="J32" s="61"/>
      <c r="K32" s="53">
        <f>SUMIF($3:$3,K$2,32:32)</f>
        <v>0</v>
      </c>
      <c r="L32" s="53">
        <f>SUMIF($3:$3,L$2,32:32)</f>
        <v>0</v>
      </c>
      <c r="M32" s="53">
        <f>SUMIF($3:$3,M$2,32:32)</f>
        <v>0</v>
      </c>
      <c r="N32" s="53">
        <f>SUMIF($3:$3,N$2,32:32)</f>
        <v>0</v>
      </c>
      <c r="O32" s="53">
        <f>SUMIF($3:$3,O$2,32:32)</f>
        <v>0</v>
      </c>
      <c r="P32" s="53">
        <f>SUMIF($3:$3,P$2,32:32)</f>
        <v>0</v>
      </c>
      <c r="Q32" s="53" t="str">
        <f>IF('Corporate Overhead'!Q20="","",'Corporate Overhead'!Q20)</f>
        <v/>
      </c>
      <c r="R32"/>
      <c r="S32" s="253">
        <f>IF('Corporate Overhead'!S20="","",'Corporate Overhead'!S20)</f>
        <v>0</v>
      </c>
      <c r="T32" s="253">
        <f>IF('Corporate Overhead'!T20="","",'Corporate Overhead'!T20)</f>
        <v>0</v>
      </c>
      <c r="U32" s="253">
        <f>IF('Corporate Overhead'!U20="","",'Corporate Overhead'!U20)</f>
        <v>0</v>
      </c>
      <c r="V32" s="253">
        <f>IF('Corporate Overhead'!V20="","",'Corporate Overhead'!V20)</f>
        <v>0</v>
      </c>
      <c r="W32" s="253">
        <f>IF('Corporate Overhead'!W20="","",'Corporate Overhead'!W20)</f>
        <v>0</v>
      </c>
      <c r="X32" s="253">
        <f>IF('Corporate Overhead'!X20="","",'Corporate Overhead'!X20)</f>
        <v>0</v>
      </c>
      <c r="Y32" s="253">
        <f>IF('Corporate Overhead'!Y20="","",'Corporate Overhead'!Y20)</f>
        <v>0</v>
      </c>
      <c r="Z32" s="253">
        <f>IF('Corporate Overhead'!Z20="","",'Corporate Overhead'!Z20)</f>
        <v>0</v>
      </c>
      <c r="AA32" s="253">
        <f>IF('Corporate Overhead'!AA20="","",'Corporate Overhead'!AA20)</f>
        <v>0</v>
      </c>
      <c r="AB32" s="253">
        <f>IF('Corporate Overhead'!AB20="","",'Corporate Overhead'!AB20)</f>
        <v>0</v>
      </c>
      <c r="AC32" s="253">
        <f>IF('Corporate Overhead'!AC20="","",'Corporate Overhead'!AC20)</f>
        <v>0</v>
      </c>
      <c r="AD32" s="253">
        <f>IF('Corporate Overhead'!AD20="","",'Corporate Overhead'!AD20)</f>
        <v>0</v>
      </c>
      <c r="AE32" s="253">
        <f>IF('Corporate Overhead'!AE20="","",'Corporate Overhead'!AE20)</f>
        <v>0</v>
      </c>
      <c r="AF32" s="253">
        <f>IF('Corporate Overhead'!AF20="","",'Corporate Overhead'!AF20)</f>
        <v>0</v>
      </c>
      <c r="AG32" s="253">
        <f>IF('Corporate Overhead'!AG20="","",'Corporate Overhead'!AG20)</f>
        <v>0</v>
      </c>
      <c r="AH32" s="253">
        <f>IF('Corporate Overhead'!AH20="","",'Corporate Overhead'!AH20)</f>
        <v>0</v>
      </c>
      <c r="AI32" s="253">
        <f>IF('Corporate Overhead'!AI20="","",'Corporate Overhead'!AI20)</f>
        <v>0</v>
      </c>
      <c r="AJ32" s="253">
        <f>IF('Corporate Overhead'!AJ20="","",'Corporate Overhead'!AJ20)</f>
        <v>0</v>
      </c>
      <c r="AK32" s="253">
        <f>IF('Corporate Overhead'!AK20="","",'Corporate Overhead'!AK20)</f>
        <v>0</v>
      </c>
      <c r="AL32" s="253">
        <f>IF('Corporate Overhead'!AL20="","",'Corporate Overhead'!AL20)</f>
        <v>0</v>
      </c>
      <c r="AM32" s="253">
        <f>IF('Corporate Overhead'!AM20="","",'Corporate Overhead'!AM20)</f>
        <v>0</v>
      </c>
      <c r="AN32" s="253">
        <f>IF('Corporate Overhead'!AN20="","",'Corporate Overhead'!AN20)</f>
        <v>0</v>
      </c>
      <c r="AO32" s="253">
        <f>IF('Corporate Overhead'!AO20="","",'Corporate Overhead'!AO20)</f>
        <v>0</v>
      </c>
      <c r="AP32" s="253">
        <f>IF('Corporate Overhead'!AP20="","",'Corporate Overhead'!AP20)</f>
        <v>0</v>
      </c>
      <c r="AQ32" s="253">
        <f>IF('Corporate Overhead'!AQ20="","",'Corporate Overhead'!AQ20)</f>
        <v>0</v>
      </c>
      <c r="AR32" s="253">
        <f>IF('Corporate Overhead'!AR20="","",'Corporate Overhead'!AR20)</f>
        <v>0</v>
      </c>
      <c r="AS32" s="253">
        <f>IF('Corporate Overhead'!AS20="","",'Corporate Overhead'!AS20)</f>
        <v>0</v>
      </c>
      <c r="AT32" s="253">
        <f>IF('Corporate Overhead'!AT20="","",'Corporate Overhead'!AT20)</f>
        <v>0</v>
      </c>
      <c r="AU32" s="253">
        <f>IF('Corporate Overhead'!AU20="","",'Corporate Overhead'!AU20)</f>
        <v>0</v>
      </c>
      <c r="AV32" s="253">
        <f>IF('Corporate Overhead'!AV20="","",'Corporate Overhead'!AV20)</f>
        <v>0</v>
      </c>
      <c r="AW32" s="253">
        <f>IF('Corporate Overhead'!AW20="","",'Corporate Overhead'!AW20)</f>
        <v>0</v>
      </c>
      <c r="AX32" s="253">
        <f>IF('Corporate Overhead'!AX20="","",'Corporate Overhead'!AX20)</f>
        <v>0</v>
      </c>
      <c r="AY32" s="253">
        <f>IF('Corporate Overhead'!AY20="","",'Corporate Overhead'!AY20)</f>
        <v>0</v>
      </c>
      <c r="AZ32" s="253">
        <f>IF('Corporate Overhead'!AZ20="","",'Corporate Overhead'!AZ20)</f>
        <v>0</v>
      </c>
      <c r="BA32" s="253">
        <f>IF('Corporate Overhead'!BA20="","",'Corporate Overhead'!BA20)</f>
        <v>0</v>
      </c>
      <c r="BB32" s="253">
        <f>IF('Corporate Overhead'!BB20="","",'Corporate Overhead'!BB20)</f>
        <v>0</v>
      </c>
      <c r="BC32" s="253">
        <f>IF('Corporate Overhead'!BC20="","",'Corporate Overhead'!BC20)</f>
        <v>0</v>
      </c>
      <c r="BD32" s="253">
        <f>IF('Corporate Overhead'!BD20="","",'Corporate Overhead'!BD20)</f>
        <v>0</v>
      </c>
      <c r="BE32" s="253">
        <f>IF('Corporate Overhead'!BE20="","",'Corporate Overhead'!BE20)</f>
        <v>0</v>
      </c>
      <c r="BF32" s="253">
        <f>IF('Corporate Overhead'!BF20="","",'Corporate Overhead'!BF20)</f>
        <v>0</v>
      </c>
      <c r="BG32" s="253">
        <f>IF('Corporate Overhead'!BG20="","",'Corporate Overhead'!BG20)</f>
        <v>0</v>
      </c>
      <c r="BH32" s="253">
        <f>IF('Corporate Overhead'!BH20="","",'Corporate Overhead'!BH20)</f>
        <v>0</v>
      </c>
      <c r="BI32" s="253">
        <f>IF('Corporate Overhead'!BI20="","",'Corporate Overhead'!BI20)</f>
        <v>0</v>
      </c>
      <c r="BJ32" s="253">
        <f>IF('Corporate Overhead'!BJ20="","",'Corporate Overhead'!BJ20)</f>
        <v>0</v>
      </c>
      <c r="BK32" s="253">
        <f>IF('Corporate Overhead'!BK20="","",'Corporate Overhead'!BK20)</f>
        <v>0</v>
      </c>
      <c r="BL32" s="253">
        <f>IF('Corporate Overhead'!BL20="","",'Corporate Overhead'!BL20)</f>
        <v>0</v>
      </c>
      <c r="BM32" s="253">
        <f>IF('Corporate Overhead'!BM20="","",'Corporate Overhead'!BM20)</f>
        <v>0</v>
      </c>
      <c r="BN32" s="253">
        <f>IF('Corporate Overhead'!BN20="","",'Corporate Overhead'!BN20)</f>
        <v>0</v>
      </c>
      <c r="BO32" s="253">
        <f>IF('Corporate Overhead'!BO20="","",'Corporate Overhead'!BO20)</f>
        <v>0</v>
      </c>
      <c r="BP32" s="253">
        <f>IF('Corporate Overhead'!BP20="","",'Corporate Overhead'!BP20)</f>
        <v>0</v>
      </c>
      <c r="BQ32" s="253">
        <f>IF('Corporate Overhead'!BQ20="","",'Corporate Overhead'!BQ20)</f>
        <v>0</v>
      </c>
      <c r="BR32" s="253">
        <f>IF('Corporate Overhead'!BR20="","",'Corporate Overhead'!BR20)</f>
        <v>0</v>
      </c>
      <c r="BS32" s="253">
        <f>IF('Corporate Overhead'!BS20="","",'Corporate Overhead'!BS20)</f>
        <v>0</v>
      </c>
      <c r="BT32" s="253">
        <f>IF('Corporate Overhead'!BT20="","",'Corporate Overhead'!BT20)</f>
        <v>0</v>
      </c>
      <c r="BU32" s="253">
        <f>IF('Corporate Overhead'!BU20="","",'Corporate Overhead'!BU20)</f>
        <v>0</v>
      </c>
      <c r="BV32" s="253">
        <f>IF('Corporate Overhead'!BV20="","",'Corporate Overhead'!BV20)</f>
        <v>0</v>
      </c>
      <c r="BW32" s="253">
        <f>IF('Corporate Overhead'!BW20="","",'Corporate Overhead'!BW20)</f>
        <v>0</v>
      </c>
      <c r="BX32" s="253">
        <f>IF('Corporate Overhead'!BX20="","",'Corporate Overhead'!BX20)</f>
        <v>0</v>
      </c>
      <c r="BY32" s="253">
        <f>IF('Corporate Overhead'!BY20="","",'Corporate Overhead'!BY20)</f>
        <v>0</v>
      </c>
      <c r="BZ32" s="253">
        <f>IF('Corporate Overhead'!BZ20="","",'Corporate Overhead'!BZ20)</f>
        <v>0</v>
      </c>
      <c r="CA32" s="253">
        <f>IF('Corporate Overhead'!CA20="","",'Corporate Overhead'!CA20)</f>
        <v>0</v>
      </c>
      <c r="CB32" s="253">
        <f>IF('Corporate Overhead'!CB20="","",'Corporate Overhead'!CB20)</f>
        <v>0</v>
      </c>
      <c r="CC32" s="253">
        <f>IF('Corporate Overhead'!CC20="","",'Corporate Overhead'!CC20)</f>
        <v>0</v>
      </c>
      <c r="CD32" s="253">
        <f>IF('Corporate Overhead'!CD20="","",'Corporate Overhead'!CD20)</f>
        <v>0</v>
      </c>
      <c r="CE32" s="253">
        <f>IF('Corporate Overhead'!CE20="","",'Corporate Overhead'!CE20)</f>
        <v>0</v>
      </c>
      <c r="CF32" s="253">
        <f>IF('Corporate Overhead'!CF20="","",'Corporate Overhead'!CF20)</f>
        <v>0</v>
      </c>
      <c r="CG32" s="253">
        <f>IF('Corporate Overhead'!CG20="","",'Corporate Overhead'!CG20)</f>
        <v>0</v>
      </c>
      <c r="CH32" s="253">
        <f>IF('Corporate Overhead'!CH20="","",'Corporate Overhead'!CH20)</f>
        <v>0</v>
      </c>
      <c r="CI32" s="253">
        <f>IF('Corporate Overhead'!CI20="","",'Corporate Overhead'!CI20)</f>
        <v>0</v>
      </c>
      <c r="CJ32" s="253">
        <f>IF('Corporate Overhead'!CJ20="","",'Corporate Overhead'!CJ20)</f>
        <v>0</v>
      </c>
      <c r="CK32" s="253">
        <f>IF('Corporate Overhead'!CK20="","",'Corporate Overhead'!CK20)</f>
        <v>0</v>
      </c>
      <c r="CL32" s="253">
        <f>IF('Corporate Overhead'!CL20="","",'Corporate Overhead'!CL20)</f>
        <v>0</v>
      </c>
    </row>
    <row r="33" spans="2:90" x14ac:dyDescent="0.4">
      <c r="B33" s="27" t="s">
        <v>602</v>
      </c>
      <c r="I33" t="s">
        <v>227</v>
      </c>
      <c r="J33" s="28"/>
      <c r="K33" s="63">
        <f ca="1">SUMIF($3:$3,K$2,33:33)</f>
        <v>-406350.39999999997</v>
      </c>
      <c r="L33" s="63">
        <f ca="1">SUMIF($3:$3,L$2,33:33)</f>
        <v>-426467.9200000001</v>
      </c>
      <c r="M33" s="63">
        <f ca="1">SUMIF($3:$3,M$2,33:33)</f>
        <v>-447591.31600000005</v>
      </c>
      <c r="N33" s="63">
        <f ca="1">SUMIF($3:$3,N$2,33:33)</f>
        <v>-469770.88180000003</v>
      </c>
      <c r="O33" s="63">
        <f ca="1">SUMIF($3:$3,O$2,33:33)</f>
        <v>-493059.42589000007</v>
      </c>
      <c r="P33" s="63">
        <f ca="1">SUMIF($3:$3,P$2,33:33)</f>
        <v>-517512.39718449995</v>
      </c>
      <c r="Q33" s="28"/>
      <c r="R33"/>
      <c r="S33" s="254">
        <f ca="1">SUM(S28:OFFSET(S33,-1,0))</f>
        <v>-33862.533333333333</v>
      </c>
      <c r="T33" s="254">
        <f ca="1">SUM(T28:OFFSET(T33,-1,0))</f>
        <v>-33862.533333333333</v>
      </c>
      <c r="U33" s="254">
        <f ca="1">SUM(U28:OFFSET(U33,-1,0))</f>
        <v>-33862.533333333333</v>
      </c>
      <c r="V33" s="254">
        <f ca="1">SUM(V28:OFFSET(V33,-1,0))</f>
        <v>-33862.533333333333</v>
      </c>
      <c r="W33" s="254">
        <f ca="1">SUM(W28:OFFSET(W33,-1,0))</f>
        <v>-33862.533333333333</v>
      </c>
      <c r="X33" s="254">
        <f ca="1">SUM(X28:OFFSET(X33,-1,0))</f>
        <v>-33862.533333333333</v>
      </c>
      <c r="Y33" s="254">
        <f ca="1">SUM(Y28:OFFSET(Y33,-1,0))</f>
        <v>-33862.533333333333</v>
      </c>
      <c r="Z33" s="254">
        <f ca="1">SUM(Z28:OFFSET(Z33,-1,0))</f>
        <v>-33862.533333333333</v>
      </c>
      <c r="AA33" s="254">
        <f ca="1">SUM(AA28:OFFSET(AA33,-1,0))</f>
        <v>-33862.533333333333</v>
      </c>
      <c r="AB33" s="254">
        <f ca="1">SUM(AB28:OFFSET(AB33,-1,0))</f>
        <v>-33862.533333333333</v>
      </c>
      <c r="AC33" s="254">
        <f ca="1">SUM(AC28:OFFSET(AC33,-1,0))</f>
        <v>-33862.533333333333</v>
      </c>
      <c r="AD33" s="254">
        <f ca="1">SUM(AD28:OFFSET(AD33,-1,0))</f>
        <v>-33862.533333333333</v>
      </c>
      <c r="AE33" s="254">
        <f ca="1">SUM(AE28:OFFSET(AE33,-1,0))</f>
        <v>-35538.993333333339</v>
      </c>
      <c r="AF33" s="254">
        <f ca="1">SUM(AF28:OFFSET(AF33,-1,0))</f>
        <v>-35538.993333333339</v>
      </c>
      <c r="AG33" s="254">
        <f ca="1">SUM(AG28:OFFSET(AG33,-1,0))</f>
        <v>-35538.993333333339</v>
      </c>
      <c r="AH33" s="254">
        <f ca="1">SUM(AH28:OFFSET(AH33,-1,0))</f>
        <v>-35538.993333333339</v>
      </c>
      <c r="AI33" s="254">
        <f ca="1">SUM(AI28:OFFSET(AI33,-1,0))</f>
        <v>-35538.993333333339</v>
      </c>
      <c r="AJ33" s="254">
        <f ca="1">SUM(AJ28:OFFSET(AJ33,-1,0))</f>
        <v>-35538.993333333339</v>
      </c>
      <c r="AK33" s="254">
        <f ca="1">SUM(AK28:OFFSET(AK33,-1,0))</f>
        <v>-35538.993333333339</v>
      </c>
      <c r="AL33" s="254">
        <f ca="1">SUM(AL28:OFFSET(AL33,-1,0))</f>
        <v>-35538.993333333339</v>
      </c>
      <c r="AM33" s="254">
        <f ca="1">SUM(AM28:OFFSET(AM33,-1,0))</f>
        <v>-35538.993333333339</v>
      </c>
      <c r="AN33" s="254">
        <f ca="1">SUM(AN28:OFFSET(AN33,-1,0))</f>
        <v>-35538.993333333339</v>
      </c>
      <c r="AO33" s="254">
        <f ca="1">SUM(AO28:OFFSET(AO33,-1,0))</f>
        <v>-35538.993333333339</v>
      </c>
      <c r="AP33" s="254">
        <f ca="1">SUM(AP28:OFFSET(AP33,-1,0))</f>
        <v>-35538.993333333339</v>
      </c>
      <c r="AQ33" s="254">
        <f ca="1">SUM(AQ28:OFFSET(AQ33,-1,0))</f>
        <v>-37299.276333333335</v>
      </c>
      <c r="AR33" s="254">
        <f ca="1">SUM(AR28:OFFSET(AR33,-1,0))</f>
        <v>-37299.276333333335</v>
      </c>
      <c r="AS33" s="254">
        <f ca="1">SUM(AS28:OFFSET(AS33,-1,0))</f>
        <v>-37299.276333333335</v>
      </c>
      <c r="AT33" s="254">
        <f ca="1">SUM(AT28:OFFSET(AT33,-1,0))</f>
        <v>-37299.276333333335</v>
      </c>
      <c r="AU33" s="254">
        <f ca="1">SUM(AU28:OFFSET(AU33,-1,0))</f>
        <v>-37299.276333333335</v>
      </c>
      <c r="AV33" s="254">
        <f ca="1">SUM(AV28:OFFSET(AV33,-1,0))</f>
        <v>-37299.276333333335</v>
      </c>
      <c r="AW33" s="254">
        <f ca="1">SUM(AW28:OFFSET(AW33,-1,0))</f>
        <v>-37299.276333333335</v>
      </c>
      <c r="AX33" s="254">
        <f ca="1">SUM(AX28:OFFSET(AX33,-1,0))</f>
        <v>-37299.276333333335</v>
      </c>
      <c r="AY33" s="254">
        <f ca="1">SUM(AY28:OFFSET(AY33,-1,0))</f>
        <v>-37299.276333333335</v>
      </c>
      <c r="AZ33" s="254">
        <f ca="1">SUM(AZ28:OFFSET(AZ33,-1,0))</f>
        <v>-37299.276333333335</v>
      </c>
      <c r="BA33" s="254">
        <f ca="1">SUM(BA28:OFFSET(BA33,-1,0))</f>
        <v>-37299.276333333335</v>
      </c>
      <c r="BB33" s="254">
        <f ca="1">SUM(BB28:OFFSET(BB33,-1,0))</f>
        <v>-37299.276333333335</v>
      </c>
      <c r="BC33" s="254">
        <f ca="1">SUM(BC28:OFFSET(BC33,-1,0))</f>
        <v>-39147.573483333334</v>
      </c>
      <c r="BD33" s="254">
        <f ca="1">SUM(BD28:OFFSET(BD33,-1,0))</f>
        <v>-39147.573483333334</v>
      </c>
      <c r="BE33" s="254">
        <f ca="1">SUM(BE28:OFFSET(BE33,-1,0))</f>
        <v>-39147.573483333334</v>
      </c>
      <c r="BF33" s="254">
        <f ca="1">SUM(BF28:OFFSET(BF33,-1,0))</f>
        <v>-39147.573483333334</v>
      </c>
      <c r="BG33" s="254">
        <f ca="1">SUM(BG28:OFFSET(BG33,-1,0))</f>
        <v>-39147.573483333334</v>
      </c>
      <c r="BH33" s="254">
        <f ca="1">SUM(BH28:OFFSET(BH33,-1,0))</f>
        <v>-39147.573483333334</v>
      </c>
      <c r="BI33" s="254">
        <f ca="1">SUM(BI28:OFFSET(BI33,-1,0))</f>
        <v>-39147.573483333334</v>
      </c>
      <c r="BJ33" s="254">
        <f ca="1">SUM(BJ28:OFFSET(BJ33,-1,0))</f>
        <v>-39147.573483333334</v>
      </c>
      <c r="BK33" s="254">
        <f ca="1">SUM(BK28:OFFSET(BK33,-1,0))</f>
        <v>-39147.573483333334</v>
      </c>
      <c r="BL33" s="254">
        <f ca="1">SUM(BL28:OFFSET(BL33,-1,0))</f>
        <v>-39147.573483333334</v>
      </c>
      <c r="BM33" s="254">
        <f ca="1">SUM(BM28:OFFSET(BM33,-1,0))</f>
        <v>-39147.573483333334</v>
      </c>
      <c r="BN33" s="254">
        <f ca="1">SUM(BN28:OFFSET(BN33,-1,0))</f>
        <v>-39147.573483333334</v>
      </c>
      <c r="BO33" s="254">
        <f ca="1">SUM(BO28:OFFSET(BO33,-1,0))</f>
        <v>-41088.285490833339</v>
      </c>
      <c r="BP33" s="254">
        <f ca="1">SUM(BP28:OFFSET(BP33,-1,0))</f>
        <v>-41088.285490833339</v>
      </c>
      <c r="BQ33" s="254">
        <f ca="1">SUM(BQ28:OFFSET(BQ33,-1,0))</f>
        <v>-41088.285490833339</v>
      </c>
      <c r="BR33" s="254">
        <f ca="1">SUM(BR28:OFFSET(BR33,-1,0))</f>
        <v>-41088.285490833339</v>
      </c>
      <c r="BS33" s="254">
        <f ca="1">SUM(BS28:OFFSET(BS33,-1,0))</f>
        <v>-41088.285490833339</v>
      </c>
      <c r="BT33" s="254">
        <f ca="1">SUM(BT28:OFFSET(BT33,-1,0))</f>
        <v>-41088.285490833339</v>
      </c>
      <c r="BU33" s="254">
        <f ca="1">SUM(BU28:OFFSET(BU33,-1,0))</f>
        <v>-41088.285490833339</v>
      </c>
      <c r="BV33" s="254">
        <f ca="1">SUM(BV28:OFFSET(BV33,-1,0))</f>
        <v>-41088.285490833339</v>
      </c>
      <c r="BW33" s="254">
        <f ca="1">SUM(BW28:OFFSET(BW33,-1,0))</f>
        <v>-41088.285490833339</v>
      </c>
      <c r="BX33" s="254">
        <f ca="1">SUM(BX28:OFFSET(BX33,-1,0))</f>
        <v>-41088.285490833339</v>
      </c>
      <c r="BY33" s="254">
        <f ca="1">SUM(BY28:OFFSET(BY33,-1,0))</f>
        <v>-41088.285490833339</v>
      </c>
      <c r="BZ33" s="254">
        <f ca="1">SUM(BZ28:OFFSET(BZ33,-1,0))</f>
        <v>-41088.285490833339</v>
      </c>
      <c r="CA33" s="254">
        <f ca="1">SUM(CA28:OFFSET(CA33,-1,0))</f>
        <v>-43126.033098708336</v>
      </c>
      <c r="CB33" s="254">
        <f ca="1">SUM(CB28:OFFSET(CB33,-1,0))</f>
        <v>-43126.033098708336</v>
      </c>
      <c r="CC33" s="254">
        <f ca="1">SUM(CC28:OFFSET(CC33,-1,0))</f>
        <v>-43126.033098708336</v>
      </c>
      <c r="CD33" s="254">
        <f ca="1">SUM(CD28:OFFSET(CD33,-1,0))</f>
        <v>-43126.033098708336</v>
      </c>
      <c r="CE33" s="254">
        <f ca="1">SUM(CE28:OFFSET(CE33,-1,0))</f>
        <v>-43126.033098708336</v>
      </c>
      <c r="CF33" s="254">
        <f ca="1">SUM(CF28:OFFSET(CF33,-1,0))</f>
        <v>-43126.033098708336</v>
      </c>
      <c r="CG33" s="254">
        <f ca="1">SUM(CG28:OFFSET(CG33,-1,0))</f>
        <v>-43126.033098708336</v>
      </c>
      <c r="CH33" s="254">
        <f ca="1">SUM(CH28:OFFSET(CH33,-1,0))</f>
        <v>-43126.033098708336</v>
      </c>
      <c r="CI33" s="254">
        <f ca="1">SUM(CI28:OFFSET(CI33,-1,0))</f>
        <v>-43126.033098708336</v>
      </c>
      <c r="CJ33" s="254">
        <f ca="1">SUM(CJ28:OFFSET(CJ33,-1,0))</f>
        <v>-43126.033098708336</v>
      </c>
      <c r="CK33" s="254">
        <f ca="1">SUM(CK28:OFFSET(CK33,-1,0))</f>
        <v>-43126.033098708336</v>
      </c>
      <c r="CL33" s="254">
        <f ca="1">SUM(CL28:OFFSET(CL33,-1,0))</f>
        <v>-43126.033098708336</v>
      </c>
    </row>
    <row r="34" spans="2:90" ht="15" customHeight="1" x14ac:dyDescent="0.4">
      <c r="R34"/>
    </row>
    <row r="35" spans="2:90" x14ac:dyDescent="0.4">
      <c r="B35" s="27" t="s">
        <v>603</v>
      </c>
      <c r="J35" s="28"/>
      <c r="K35" s="28">
        <f ca="1">SUMIF($3:$3,K$2,35:35)</f>
        <v>-406350.39999999997</v>
      </c>
      <c r="L35" s="28">
        <f ca="1">SUMIF($3:$3,L$2,35:35)</f>
        <v>-426467.9200000001</v>
      </c>
      <c r="M35" s="28">
        <f ca="1">SUMIF($3:$3,M$2,35:35)</f>
        <v>-447591.31600000005</v>
      </c>
      <c r="N35" s="28">
        <f ca="1">SUMIF($3:$3,N$2,35:35)</f>
        <v>-469770.88180000003</v>
      </c>
      <c r="O35" s="28">
        <f ca="1">SUMIF($3:$3,O$2,35:35)</f>
        <v>-493059.42589000007</v>
      </c>
      <c r="P35" s="28">
        <f ca="1">SUMIF($3:$3,P$2,35:35)</f>
        <v>-517512.39718449995</v>
      </c>
      <c r="Q35" s="28"/>
      <c r="R35"/>
      <c r="S35" s="28">
        <f t="shared" ref="S35:AX35" ca="1" si="22">S25+S33</f>
        <v>-33862.533333333333</v>
      </c>
      <c r="T35" s="28">
        <f t="shared" ca="1" si="22"/>
        <v>-33862.533333333333</v>
      </c>
      <c r="U35" s="28">
        <f t="shared" ca="1" si="22"/>
        <v>-33862.533333333333</v>
      </c>
      <c r="V35" s="28">
        <f t="shared" ca="1" si="22"/>
        <v>-33862.533333333333</v>
      </c>
      <c r="W35" s="28">
        <f t="shared" ca="1" si="22"/>
        <v>-33862.533333333333</v>
      </c>
      <c r="X35" s="28">
        <f t="shared" ca="1" si="22"/>
        <v>-33862.533333333333</v>
      </c>
      <c r="Y35" s="28">
        <f t="shared" ca="1" si="22"/>
        <v>-33862.533333333333</v>
      </c>
      <c r="Z35" s="28">
        <f t="shared" ca="1" si="22"/>
        <v>-33862.533333333333</v>
      </c>
      <c r="AA35" s="28">
        <f t="shared" ca="1" si="22"/>
        <v>-33862.533333333333</v>
      </c>
      <c r="AB35" s="28">
        <f t="shared" ca="1" si="22"/>
        <v>-33862.533333333333</v>
      </c>
      <c r="AC35" s="28">
        <f t="shared" ca="1" si="22"/>
        <v>-33862.533333333333</v>
      </c>
      <c r="AD35" s="28">
        <f t="shared" ca="1" si="22"/>
        <v>-33862.533333333333</v>
      </c>
      <c r="AE35" s="28">
        <f t="shared" ca="1" si="22"/>
        <v>-35538.993333333339</v>
      </c>
      <c r="AF35" s="28">
        <f t="shared" ca="1" si="22"/>
        <v>-35538.993333333339</v>
      </c>
      <c r="AG35" s="28">
        <f t="shared" ca="1" si="22"/>
        <v>-35538.993333333339</v>
      </c>
      <c r="AH35" s="28">
        <f t="shared" ca="1" si="22"/>
        <v>-35538.993333333339</v>
      </c>
      <c r="AI35" s="28">
        <f t="shared" ca="1" si="22"/>
        <v>-35538.993333333339</v>
      </c>
      <c r="AJ35" s="28">
        <f t="shared" ca="1" si="22"/>
        <v>-35538.993333333339</v>
      </c>
      <c r="AK35" s="28">
        <f t="shared" ca="1" si="22"/>
        <v>-35538.993333333339</v>
      </c>
      <c r="AL35" s="28">
        <f t="shared" ca="1" si="22"/>
        <v>-35538.993333333339</v>
      </c>
      <c r="AM35" s="28">
        <f t="shared" ca="1" si="22"/>
        <v>-35538.993333333339</v>
      </c>
      <c r="AN35" s="28">
        <f t="shared" ca="1" si="22"/>
        <v>-35538.993333333339</v>
      </c>
      <c r="AO35" s="28">
        <f t="shared" ca="1" si="22"/>
        <v>-35538.993333333339</v>
      </c>
      <c r="AP35" s="28">
        <f t="shared" ca="1" si="22"/>
        <v>-35538.993333333339</v>
      </c>
      <c r="AQ35" s="28">
        <f t="shared" ca="1" si="22"/>
        <v>-37299.276333333335</v>
      </c>
      <c r="AR35" s="28">
        <f t="shared" ca="1" si="22"/>
        <v>-37299.276333333335</v>
      </c>
      <c r="AS35" s="28">
        <f t="shared" ca="1" si="22"/>
        <v>-37299.276333333335</v>
      </c>
      <c r="AT35" s="28">
        <f t="shared" ca="1" si="22"/>
        <v>-37299.276333333335</v>
      </c>
      <c r="AU35" s="28">
        <f t="shared" ca="1" si="22"/>
        <v>-37299.276333333335</v>
      </c>
      <c r="AV35" s="28">
        <f t="shared" ca="1" si="22"/>
        <v>-37299.276333333335</v>
      </c>
      <c r="AW35" s="28">
        <f t="shared" ca="1" si="22"/>
        <v>-37299.276333333335</v>
      </c>
      <c r="AX35" s="28">
        <f t="shared" ca="1" si="22"/>
        <v>-37299.276333333335</v>
      </c>
      <c r="AY35" s="28">
        <f t="shared" ref="AY35:CD35" ca="1" si="23">AY25+AY33</f>
        <v>-37299.276333333335</v>
      </c>
      <c r="AZ35" s="28">
        <f t="shared" ca="1" si="23"/>
        <v>-37299.276333333335</v>
      </c>
      <c r="BA35" s="28">
        <f t="shared" ca="1" si="23"/>
        <v>-37299.276333333335</v>
      </c>
      <c r="BB35" s="28">
        <f t="shared" ca="1" si="23"/>
        <v>-37299.276333333335</v>
      </c>
      <c r="BC35" s="28">
        <f t="shared" ca="1" si="23"/>
        <v>-39147.573483333334</v>
      </c>
      <c r="BD35" s="28">
        <f t="shared" ca="1" si="23"/>
        <v>-39147.573483333334</v>
      </c>
      <c r="BE35" s="28">
        <f t="shared" ca="1" si="23"/>
        <v>-39147.573483333334</v>
      </c>
      <c r="BF35" s="28">
        <f t="shared" ca="1" si="23"/>
        <v>-39147.573483333334</v>
      </c>
      <c r="BG35" s="28">
        <f t="shared" ca="1" si="23"/>
        <v>-39147.573483333334</v>
      </c>
      <c r="BH35" s="28">
        <f t="shared" ca="1" si="23"/>
        <v>-39147.573483333334</v>
      </c>
      <c r="BI35" s="28">
        <f t="shared" ca="1" si="23"/>
        <v>-39147.573483333334</v>
      </c>
      <c r="BJ35" s="28">
        <f t="shared" ca="1" si="23"/>
        <v>-39147.573483333334</v>
      </c>
      <c r="BK35" s="28">
        <f t="shared" ca="1" si="23"/>
        <v>-39147.573483333334</v>
      </c>
      <c r="BL35" s="28">
        <f t="shared" ca="1" si="23"/>
        <v>-39147.573483333334</v>
      </c>
      <c r="BM35" s="28">
        <f t="shared" ca="1" si="23"/>
        <v>-39147.573483333334</v>
      </c>
      <c r="BN35" s="28">
        <f t="shared" ca="1" si="23"/>
        <v>-39147.573483333334</v>
      </c>
      <c r="BO35" s="28">
        <f t="shared" ca="1" si="23"/>
        <v>-41088.285490833339</v>
      </c>
      <c r="BP35" s="28">
        <f t="shared" ca="1" si="23"/>
        <v>-41088.285490833339</v>
      </c>
      <c r="BQ35" s="28">
        <f t="shared" ca="1" si="23"/>
        <v>-41088.285490833339</v>
      </c>
      <c r="BR35" s="28">
        <f t="shared" ca="1" si="23"/>
        <v>-41088.285490833339</v>
      </c>
      <c r="BS35" s="28">
        <f t="shared" ca="1" si="23"/>
        <v>-41088.285490833339</v>
      </c>
      <c r="BT35" s="28">
        <f t="shared" ca="1" si="23"/>
        <v>-41088.285490833339</v>
      </c>
      <c r="BU35" s="28">
        <f t="shared" ca="1" si="23"/>
        <v>-41088.285490833339</v>
      </c>
      <c r="BV35" s="28">
        <f t="shared" ca="1" si="23"/>
        <v>-41088.285490833339</v>
      </c>
      <c r="BW35" s="28">
        <f t="shared" ca="1" si="23"/>
        <v>-41088.285490833339</v>
      </c>
      <c r="BX35" s="28">
        <f t="shared" ca="1" si="23"/>
        <v>-41088.285490833339</v>
      </c>
      <c r="BY35" s="28">
        <f t="shared" ca="1" si="23"/>
        <v>-41088.285490833339</v>
      </c>
      <c r="BZ35" s="28">
        <f t="shared" ca="1" si="23"/>
        <v>-41088.285490833339</v>
      </c>
      <c r="CA35" s="28">
        <f t="shared" ca="1" si="23"/>
        <v>-43126.033098708336</v>
      </c>
      <c r="CB35" s="28">
        <f t="shared" ca="1" si="23"/>
        <v>-43126.033098708336</v>
      </c>
      <c r="CC35" s="28">
        <f t="shared" ca="1" si="23"/>
        <v>-43126.033098708336</v>
      </c>
      <c r="CD35" s="28">
        <f t="shared" ca="1" si="23"/>
        <v>-43126.033098708336</v>
      </c>
      <c r="CE35" s="28">
        <f t="shared" ref="CE35:CL35" ca="1" si="24">CE25+CE33</f>
        <v>-43126.033098708336</v>
      </c>
      <c r="CF35" s="28">
        <f t="shared" ca="1" si="24"/>
        <v>-43126.033098708336</v>
      </c>
      <c r="CG35" s="28">
        <f t="shared" ca="1" si="24"/>
        <v>-43126.033098708336</v>
      </c>
      <c r="CH35" s="28">
        <f t="shared" ca="1" si="24"/>
        <v>-43126.033098708336</v>
      </c>
      <c r="CI35" s="28">
        <f t="shared" ca="1" si="24"/>
        <v>-43126.033098708336</v>
      </c>
      <c r="CJ35" s="28">
        <f t="shared" ca="1" si="24"/>
        <v>-43126.033098708336</v>
      </c>
      <c r="CK35" s="28">
        <f t="shared" ca="1" si="24"/>
        <v>-43126.033098708336</v>
      </c>
      <c r="CL35" s="28">
        <f t="shared" ca="1" si="24"/>
        <v>-43126.033098708336</v>
      </c>
    </row>
    <row r="36" spans="2:90" x14ac:dyDescent="0.4">
      <c r="B36" s="126" t="s">
        <v>604</v>
      </c>
      <c r="J36" s="28"/>
      <c r="K36" s="21">
        <f t="shared" ref="K36:P36" ca="1" si="25">IFERROR(K35/K16,0)</f>
        <v>0</v>
      </c>
      <c r="L36" s="21">
        <f t="shared" ca="1" si="25"/>
        <v>0</v>
      </c>
      <c r="M36" s="21">
        <f t="shared" ca="1" si="25"/>
        <v>0</v>
      </c>
      <c r="N36" s="21">
        <f t="shared" ca="1" si="25"/>
        <v>0</v>
      </c>
      <c r="O36" s="21">
        <f t="shared" ca="1" si="25"/>
        <v>0</v>
      </c>
      <c r="P36" s="21">
        <f t="shared" ca="1" si="25"/>
        <v>0</v>
      </c>
      <c r="Q36" s="258"/>
      <c r="R36"/>
      <c r="S36" s="21">
        <f t="shared" ref="S36:AX36" ca="1" si="26">IFERROR(S35/S16,0)</f>
        <v>0</v>
      </c>
      <c r="T36" s="21">
        <f t="shared" ca="1" si="26"/>
        <v>0</v>
      </c>
      <c r="U36" s="21">
        <f t="shared" ca="1" si="26"/>
        <v>0</v>
      </c>
      <c r="V36" s="21">
        <f t="shared" ca="1" si="26"/>
        <v>0</v>
      </c>
      <c r="W36" s="21">
        <f t="shared" ca="1" si="26"/>
        <v>0</v>
      </c>
      <c r="X36" s="21">
        <f t="shared" ca="1" si="26"/>
        <v>0</v>
      </c>
      <c r="Y36" s="21">
        <f t="shared" ca="1" si="26"/>
        <v>0</v>
      </c>
      <c r="Z36" s="21">
        <f t="shared" ca="1" si="26"/>
        <v>0</v>
      </c>
      <c r="AA36" s="21">
        <f t="shared" ca="1" si="26"/>
        <v>0</v>
      </c>
      <c r="AB36" s="21">
        <f t="shared" ca="1" si="26"/>
        <v>0</v>
      </c>
      <c r="AC36" s="21">
        <f t="shared" ca="1" si="26"/>
        <v>0</v>
      </c>
      <c r="AD36" s="21">
        <f t="shared" ca="1" si="26"/>
        <v>0</v>
      </c>
      <c r="AE36" s="21">
        <f t="shared" ca="1" si="26"/>
        <v>0</v>
      </c>
      <c r="AF36" s="21">
        <f t="shared" ca="1" si="26"/>
        <v>0</v>
      </c>
      <c r="AG36" s="21">
        <f t="shared" ca="1" si="26"/>
        <v>0</v>
      </c>
      <c r="AH36" s="21">
        <f t="shared" ca="1" si="26"/>
        <v>0</v>
      </c>
      <c r="AI36" s="21">
        <f t="shared" ca="1" si="26"/>
        <v>0</v>
      </c>
      <c r="AJ36" s="21">
        <f t="shared" ca="1" si="26"/>
        <v>0</v>
      </c>
      <c r="AK36" s="21">
        <f t="shared" ca="1" si="26"/>
        <v>0</v>
      </c>
      <c r="AL36" s="21">
        <f t="shared" ca="1" si="26"/>
        <v>0</v>
      </c>
      <c r="AM36" s="21">
        <f t="shared" ca="1" si="26"/>
        <v>0</v>
      </c>
      <c r="AN36" s="21">
        <f t="shared" ca="1" si="26"/>
        <v>0</v>
      </c>
      <c r="AO36" s="21">
        <f t="shared" ca="1" si="26"/>
        <v>0</v>
      </c>
      <c r="AP36" s="21">
        <f t="shared" ca="1" si="26"/>
        <v>0</v>
      </c>
      <c r="AQ36" s="21">
        <f t="shared" ca="1" si="26"/>
        <v>0</v>
      </c>
      <c r="AR36" s="21">
        <f t="shared" ca="1" si="26"/>
        <v>0</v>
      </c>
      <c r="AS36" s="21">
        <f t="shared" ca="1" si="26"/>
        <v>0</v>
      </c>
      <c r="AT36" s="21">
        <f t="shared" ca="1" si="26"/>
        <v>0</v>
      </c>
      <c r="AU36" s="21">
        <f t="shared" ca="1" si="26"/>
        <v>0</v>
      </c>
      <c r="AV36" s="21">
        <f t="shared" ca="1" si="26"/>
        <v>0</v>
      </c>
      <c r="AW36" s="21">
        <f t="shared" ca="1" si="26"/>
        <v>0</v>
      </c>
      <c r="AX36" s="21">
        <f t="shared" ca="1" si="26"/>
        <v>0</v>
      </c>
      <c r="AY36" s="21">
        <f t="shared" ref="AY36:CD36" ca="1" si="27">IFERROR(AY35/AY16,0)</f>
        <v>0</v>
      </c>
      <c r="AZ36" s="21">
        <f t="shared" ca="1" si="27"/>
        <v>0</v>
      </c>
      <c r="BA36" s="21">
        <f t="shared" ca="1" si="27"/>
        <v>0</v>
      </c>
      <c r="BB36" s="21">
        <f t="shared" ca="1" si="27"/>
        <v>0</v>
      </c>
      <c r="BC36" s="21">
        <f t="shared" ca="1" si="27"/>
        <v>0</v>
      </c>
      <c r="BD36" s="21">
        <f t="shared" ca="1" si="27"/>
        <v>0</v>
      </c>
      <c r="BE36" s="21">
        <f t="shared" ca="1" si="27"/>
        <v>0</v>
      </c>
      <c r="BF36" s="21">
        <f t="shared" ca="1" si="27"/>
        <v>0</v>
      </c>
      <c r="BG36" s="21">
        <f t="shared" ca="1" si="27"/>
        <v>0</v>
      </c>
      <c r="BH36" s="21">
        <f t="shared" ca="1" si="27"/>
        <v>0</v>
      </c>
      <c r="BI36" s="21">
        <f t="shared" ca="1" si="27"/>
        <v>0</v>
      </c>
      <c r="BJ36" s="21">
        <f t="shared" ca="1" si="27"/>
        <v>0</v>
      </c>
      <c r="BK36" s="21">
        <f t="shared" ca="1" si="27"/>
        <v>0</v>
      </c>
      <c r="BL36" s="21">
        <f t="shared" ca="1" si="27"/>
        <v>0</v>
      </c>
      <c r="BM36" s="21">
        <f t="shared" ca="1" si="27"/>
        <v>0</v>
      </c>
      <c r="BN36" s="21">
        <f t="shared" ca="1" si="27"/>
        <v>0</v>
      </c>
      <c r="BO36" s="21">
        <f t="shared" ca="1" si="27"/>
        <v>0</v>
      </c>
      <c r="BP36" s="21">
        <f t="shared" ca="1" si="27"/>
        <v>0</v>
      </c>
      <c r="BQ36" s="21">
        <f t="shared" ca="1" si="27"/>
        <v>0</v>
      </c>
      <c r="BR36" s="21">
        <f t="shared" ca="1" si="27"/>
        <v>0</v>
      </c>
      <c r="BS36" s="21">
        <f t="shared" ca="1" si="27"/>
        <v>0</v>
      </c>
      <c r="BT36" s="21">
        <f t="shared" ca="1" si="27"/>
        <v>0</v>
      </c>
      <c r="BU36" s="21">
        <f t="shared" ca="1" si="27"/>
        <v>0</v>
      </c>
      <c r="BV36" s="21">
        <f t="shared" ca="1" si="27"/>
        <v>0</v>
      </c>
      <c r="BW36" s="21">
        <f t="shared" ca="1" si="27"/>
        <v>0</v>
      </c>
      <c r="BX36" s="21">
        <f t="shared" ca="1" si="27"/>
        <v>0</v>
      </c>
      <c r="BY36" s="21">
        <f t="shared" ca="1" si="27"/>
        <v>0</v>
      </c>
      <c r="BZ36" s="21">
        <f t="shared" ca="1" si="27"/>
        <v>0</v>
      </c>
      <c r="CA36" s="21">
        <f t="shared" ca="1" si="27"/>
        <v>0</v>
      </c>
      <c r="CB36" s="21">
        <f t="shared" ca="1" si="27"/>
        <v>0</v>
      </c>
      <c r="CC36" s="21">
        <f t="shared" ca="1" si="27"/>
        <v>0</v>
      </c>
      <c r="CD36" s="21">
        <f t="shared" ca="1" si="27"/>
        <v>0</v>
      </c>
      <c r="CE36" s="21">
        <f t="shared" ref="CE36:CL36" ca="1" si="28">IFERROR(CE35/CE16,0)</f>
        <v>0</v>
      </c>
      <c r="CF36" s="21">
        <f t="shared" ca="1" si="28"/>
        <v>0</v>
      </c>
      <c r="CG36" s="21">
        <f t="shared" ca="1" si="28"/>
        <v>0</v>
      </c>
      <c r="CH36" s="21">
        <f t="shared" ca="1" si="28"/>
        <v>0</v>
      </c>
      <c r="CI36" s="21">
        <f t="shared" ca="1" si="28"/>
        <v>0</v>
      </c>
      <c r="CJ36" s="21">
        <f t="shared" ca="1" si="28"/>
        <v>0</v>
      </c>
      <c r="CK36" s="21">
        <f t="shared" ca="1" si="28"/>
        <v>0</v>
      </c>
      <c r="CL36" s="21">
        <f t="shared" ca="1" si="28"/>
        <v>0</v>
      </c>
    </row>
    <row r="37" spans="2:90" x14ac:dyDescent="0.4">
      <c r="B37" s="12"/>
      <c r="J37" s="28"/>
      <c r="K37" s="61"/>
      <c r="L37" s="61"/>
      <c r="M37" s="61"/>
      <c r="N37" s="61"/>
      <c r="O37" s="61"/>
      <c r="P37" s="61"/>
      <c r="Q37" s="28"/>
      <c r="R37"/>
      <c r="S37" s="260"/>
      <c r="T37" s="260"/>
      <c r="U37" s="260"/>
      <c r="V37" s="260"/>
      <c r="W37" s="260"/>
      <c r="X37" s="260"/>
      <c r="Y37" s="260"/>
      <c r="Z37" s="260"/>
      <c r="AA37" s="260"/>
      <c r="AB37" s="260"/>
      <c r="AC37" s="260"/>
      <c r="AD37" s="260"/>
      <c r="AE37" s="260"/>
      <c r="AF37" s="260"/>
      <c r="AG37" s="260"/>
      <c r="AH37" s="260"/>
      <c r="AI37" s="260"/>
      <c r="AJ37" s="260"/>
      <c r="AK37" s="260"/>
      <c r="AL37" s="260"/>
      <c r="AM37" s="260"/>
      <c r="AN37" s="260"/>
      <c r="AO37" s="260"/>
      <c r="AP37" s="260"/>
      <c r="AQ37" s="260"/>
      <c r="AR37" s="260"/>
      <c r="AS37" s="260"/>
      <c r="AT37" s="260"/>
      <c r="AU37" s="260"/>
      <c r="AV37" s="260"/>
      <c r="AW37" s="260"/>
      <c r="AX37" s="260"/>
      <c r="AY37" s="260"/>
      <c r="AZ37" s="260"/>
      <c r="BA37" s="260"/>
      <c r="BB37" s="260"/>
      <c r="BC37" s="260"/>
      <c r="BD37" s="260"/>
      <c r="BE37" s="260"/>
      <c r="BF37" s="260"/>
      <c r="BG37" s="260"/>
      <c r="BH37" s="260"/>
      <c r="BI37" s="260"/>
      <c r="BJ37" s="260"/>
      <c r="BK37" s="260"/>
      <c r="BL37" s="260"/>
      <c r="BM37" s="260"/>
      <c r="BN37" s="260"/>
      <c r="BO37" s="260"/>
      <c r="BP37" s="260"/>
      <c r="BQ37" s="260"/>
      <c r="BR37" s="260"/>
      <c r="BS37" s="260"/>
      <c r="BT37" s="260"/>
      <c r="BU37" s="260"/>
      <c r="BV37" s="260"/>
      <c r="BW37" s="260"/>
      <c r="BX37" s="260"/>
      <c r="BY37" s="260"/>
      <c r="BZ37" s="260"/>
      <c r="CA37" s="260"/>
      <c r="CB37" s="260"/>
      <c r="CC37" s="260"/>
      <c r="CD37" s="260"/>
      <c r="CE37" s="260"/>
      <c r="CF37" s="260"/>
      <c r="CG37" s="260"/>
      <c r="CH37" s="260"/>
      <c r="CI37" s="260"/>
      <c r="CJ37" s="260"/>
      <c r="CK37" s="260"/>
      <c r="CL37" s="260"/>
    </row>
    <row r="38" spans="2:90" x14ac:dyDescent="0.4">
      <c r="B38" s="12" t="s">
        <v>846</v>
      </c>
      <c r="J38" s="28"/>
      <c r="K38" s="61"/>
      <c r="L38" s="61"/>
      <c r="M38" s="61"/>
      <c r="N38" s="61"/>
      <c r="O38" s="61"/>
      <c r="P38" s="61"/>
      <c r="Q38" s="28"/>
      <c r="R38"/>
      <c r="S38" s="260"/>
      <c r="T38" s="260"/>
      <c r="U38" s="260"/>
      <c r="V38" s="260"/>
      <c r="W38" s="260"/>
      <c r="X38" s="260"/>
      <c r="Y38" s="260"/>
      <c r="Z38" s="260"/>
      <c r="AA38" s="260"/>
      <c r="AB38" s="260"/>
      <c r="AC38" s="260"/>
      <c r="AD38" s="260"/>
      <c r="AE38" s="260"/>
      <c r="AF38" s="260"/>
      <c r="AG38" s="260"/>
      <c r="AH38" s="260"/>
      <c r="AI38" s="260"/>
      <c r="AJ38" s="260"/>
      <c r="AK38" s="260"/>
      <c r="AL38" s="260"/>
      <c r="AM38" s="260"/>
      <c r="AN38" s="260"/>
      <c r="AO38" s="260"/>
      <c r="AP38" s="260"/>
      <c r="AQ38" s="260"/>
      <c r="AR38" s="260"/>
      <c r="AS38" s="260"/>
      <c r="AT38" s="260"/>
      <c r="AU38" s="260"/>
      <c r="AV38" s="260"/>
      <c r="AW38" s="260"/>
      <c r="AX38" s="260"/>
      <c r="AY38" s="260"/>
      <c r="AZ38" s="260"/>
      <c r="BA38" s="260"/>
      <c r="BB38" s="260"/>
      <c r="BC38" s="260"/>
      <c r="BD38" s="260"/>
      <c r="BE38" s="260"/>
      <c r="BF38" s="260"/>
      <c r="BG38" s="260"/>
      <c r="BH38" s="260"/>
      <c r="BI38" s="260"/>
      <c r="BJ38" s="260"/>
      <c r="BK38" s="260"/>
      <c r="BL38" s="260"/>
      <c r="BM38" s="260"/>
      <c r="BN38" s="260"/>
      <c r="BO38" s="260"/>
      <c r="BP38" s="260"/>
      <c r="BQ38" s="260"/>
      <c r="BR38" s="260"/>
      <c r="BS38" s="260"/>
      <c r="BT38" s="260"/>
      <c r="BU38" s="260"/>
      <c r="BV38" s="260"/>
      <c r="BW38" s="260"/>
      <c r="BX38" s="260"/>
      <c r="BY38" s="260"/>
      <c r="BZ38" s="260"/>
      <c r="CA38" s="260"/>
      <c r="CB38" s="260"/>
      <c r="CC38" s="260"/>
      <c r="CD38" s="260"/>
      <c r="CE38" s="260"/>
      <c r="CF38" s="260"/>
      <c r="CG38" s="260"/>
      <c r="CH38" s="260"/>
      <c r="CI38" s="260"/>
      <c r="CJ38" s="260"/>
      <c r="CK38" s="260"/>
      <c r="CL38" s="260"/>
    </row>
    <row r="39" spans="2:90" x14ac:dyDescent="0.4">
      <c r="B39" s="27" t="s">
        <v>605</v>
      </c>
      <c r="I39" t="s">
        <v>228</v>
      </c>
      <c r="J39" s="28"/>
      <c r="K39" s="63">
        <f ca="1">SUMIF($3:$3,K$2,39:39)</f>
        <v>0</v>
      </c>
      <c r="L39" s="63">
        <f ca="1">SUMIF($3:$3,L$2,39:39)</f>
        <v>0</v>
      </c>
      <c r="M39" s="63">
        <f ca="1">SUMIF($3:$3,M$2,39:39)</f>
        <v>0</v>
      </c>
      <c r="N39" s="63">
        <f ca="1">SUMIF($3:$3,N$2,39:39)</f>
        <v>0</v>
      </c>
      <c r="O39" s="63">
        <f ca="1">SUMIF($3:$3,O$2,39:39)</f>
        <v>0</v>
      </c>
      <c r="P39" s="63">
        <f ca="1">SUMIF($3:$3,P$2,39:39)</f>
        <v>0</v>
      </c>
      <c r="Q39" s="28"/>
      <c r="R39"/>
      <c r="S39" s="254">
        <f ca="1">SUM(S38:OFFSET(S39,-1,0))</f>
        <v>0</v>
      </c>
      <c r="T39" s="254">
        <f ca="1">SUM(T38:OFFSET(T39,-1,0))</f>
        <v>0</v>
      </c>
      <c r="U39" s="254">
        <f ca="1">SUM(U38:OFFSET(U39,-1,0))</f>
        <v>0</v>
      </c>
      <c r="V39" s="254">
        <f ca="1">SUM(V38:OFFSET(V39,-1,0))</f>
        <v>0</v>
      </c>
      <c r="W39" s="254">
        <f ca="1">SUM(W38:OFFSET(W39,-1,0))</f>
        <v>0</v>
      </c>
      <c r="X39" s="254">
        <f ca="1">SUM(X38:OFFSET(X39,-1,0))</f>
        <v>0</v>
      </c>
      <c r="Y39" s="254">
        <f ca="1">SUM(Y38:OFFSET(Y39,-1,0))</f>
        <v>0</v>
      </c>
      <c r="Z39" s="254">
        <f ca="1">SUM(Z38:OFFSET(Z39,-1,0))</f>
        <v>0</v>
      </c>
      <c r="AA39" s="254">
        <f ca="1">SUM(AA38:OFFSET(AA39,-1,0))</f>
        <v>0</v>
      </c>
      <c r="AB39" s="254">
        <f ca="1">SUM(AB38:OFFSET(AB39,-1,0))</f>
        <v>0</v>
      </c>
      <c r="AC39" s="254">
        <f ca="1">SUM(AC38:OFFSET(AC39,-1,0))</f>
        <v>0</v>
      </c>
      <c r="AD39" s="254">
        <f ca="1">SUM(AD38:OFFSET(AD39,-1,0))</f>
        <v>0</v>
      </c>
      <c r="AE39" s="254">
        <f ca="1">SUM(AE38:OFFSET(AE39,-1,0))</f>
        <v>0</v>
      </c>
      <c r="AF39" s="254">
        <f ca="1">SUM(AF38:OFFSET(AF39,-1,0))</f>
        <v>0</v>
      </c>
      <c r="AG39" s="254">
        <f ca="1">SUM(AG38:OFFSET(AG39,-1,0))</f>
        <v>0</v>
      </c>
      <c r="AH39" s="254">
        <f ca="1">SUM(AH38:OFFSET(AH39,-1,0))</f>
        <v>0</v>
      </c>
      <c r="AI39" s="254">
        <f ca="1">SUM(AI38:OFFSET(AI39,-1,0))</f>
        <v>0</v>
      </c>
      <c r="AJ39" s="254">
        <f ca="1">SUM(AJ38:OFFSET(AJ39,-1,0))</f>
        <v>0</v>
      </c>
      <c r="AK39" s="254">
        <f ca="1">SUM(AK38:OFFSET(AK39,-1,0))</f>
        <v>0</v>
      </c>
      <c r="AL39" s="254">
        <f ca="1">SUM(AL38:OFFSET(AL39,-1,0))</f>
        <v>0</v>
      </c>
      <c r="AM39" s="254">
        <f ca="1">SUM(AM38:OFFSET(AM39,-1,0))</f>
        <v>0</v>
      </c>
      <c r="AN39" s="254">
        <f ca="1">SUM(AN38:OFFSET(AN39,-1,0))</f>
        <v>0</v>
      </c>
      <c r="AO39" s="254">
        <f ca="1">SUM(AO38:OFFSET(AO39,-1,0))</f>
        <v>0</v>
      </c>
      <c r="AP39" s="254">
        <f ca="1">SUM(AP38:OFFSET(AP39,-1,0))</f>
        <v>0</v>
      </c>
      <c r="AQ39" s="254">
        <f ca="1">SUM(AQ38:OFFSET(AQ39,-1,0))</f>
        <v>0</v>
      </c>
      <c r="AR39" s="254">
        <f ca="1">SUM(AR38:OFFSET(AR39,-1,0))</f>
        <v>0</v>
      </c>
      <c r="AS39" s="254">
        <f ca="1">SUM(AS38:OFFSET(AS39,-1,0))</f>
        <v>0</v>
      </c>
      <c r="AT39" s="254">
        <f ca="1">SUM(AT38:OFFSET(AT39,-1,0))</f>
        <v>0</v>
      </c>
      <c r="AU39" s="254">
        <f ca="1">SUM(AU38:OFFSET(AU39,-1,0))</f>
        <v>0</v>
      </c>
      <c r="AV39" s="254">
        <f ca="1">SUM(AV38:OFFSET(AV39,-1,0))</f>
        <v>0</v>
      </c>
      <c r="AW39" s="254">
        <f ca="1">SUM(AW38:OFFSET(AW39,-1,0))</f>
        <v>0</v>
      </c>
      <c r="AX39" s="254">
        <f ca="1">SUM(AX38:OFFSET(AX39,-1,0))</f>
        <v>0</v>
      </c>
      <c r="AY39" s="254">
        <f ca="1">SUM(AY38:OFFSET(AY39,-1,0))</f>
        <v>0</v>
      </c>
      <c r="AZ39" s="254">
        <f ca="1">SUM(AZ38:OFFSET(AZ39,-1,0))</f>
        <v>0</v>
      </c>
      <c r="BA39" s="254">
        <f ca="1">SUM(BA38:OFFSET(BA39,-1,0))</f>
        <v>0</v>
      </c>
      <c r="BB39" s="254">
        <f ca="1">SUM(BB38:OFFSET(BB39,-1,0))</f>
        <v>0</v>
      </c>
      <c r="BC39" s="254">
        <f ca="1">SUM(BC38:OFFSET(BC39,-1,0))</f>
        <v>0</v>
      </c>
      <c r="BD39" s="254">
        <f ca="1">SUM(BD38:OFFSET(BD39,-1,0))</f>
        <v>0</v>
      </c>
      <c r="BE39" s="254">
        <f ca="1">SUM(BE38:OFFSET(BE39,-1,0))</f>
        <v>0</v>
      </c>
      <c r="BF39" s="254">
        <f ca="1">SUM(BF38:OFFSET(BF39,-1,0))</f>
        <v>0</v>
      </c>
      <c r="BG39" s="254">
        <f ca="1">SUM(BG38:OFFSET(BG39,-1,0))</f>
        <v>0</v>
      </c>
      <c r="BH39" s="254">
        <f ca="1">SUM(BH38:OFFSET(BH39,-1,0))</f>
        <v>0</v>
      </c>
      <c r="BI39" s="254">
        <f ca="1">SUM(BI38:OFFSET(BI39,-1,0))</f>
        <v>0</v>
      </c>
      <c r="BJ39" s="254">
        <f ca="1">SUM(BJ38:OFFSET(BJ39,-1,0))</f>
        <v>0</v>
      </c>
      <c r="BK39" s="254">
        <f ca="1">SUM(BK38:OFFSET(BK39,-1,0))</f>
        <v>0</v>
      </c>
      <c r="BL39" s="254">
        <f ca="1">SUM(BL38:OFFSET(BL39,-1,0))</f>
        <v>0</v>
      </c>
      <c r="BM39" s="254">
        <f ca="1">SUM(BM38:OFFSET(BM39,-1,0))</f>
        <v>0</v>
      </c>
      <c r="BN39" s="254">
        <f ca="1">SUM(BN38:OFFSET(BN39,-1,0))</f>
        <v>0</v>
      </c>
      <c r="BO39" s="254">
        <f ca="1">SUM(BO38:OFFSET(BO39,-1,0))</f>
        <v>0</v>
      </c>
      <c r="BP39" s="254">
        <f ca="1">SUM(BP38:OFFSET(BP39,-1,0))</f>
        <v>0</v>
      </c>
      <c r="BQ39" s="254">
        <f ca="1">SUM(BQ38:OFFSET(BQ39,-1,0))</f>
        <v>0</v>
      </c>
      <c r="BR39" s="254">
        <f ca="1">SUM(BR38:OFFSET(BR39,-1,0))</f>
        <v>0</v>
      </c>
      <c r="BS39" s="254">
        <f ca="1">SUM(BS38:OFFSET(BS39,-1,0))</f>
        <v>0</v>
      </c>
      <c r="BT39" s="254">
        <f ca="1">SUM(BT38:OFFSET(BT39,-1,0))</f>
        <v>0</v>
      </c>
      <c r="BU39" s="254">
        <f ca="1">SUM(BU38:OFFSET(BU39,-1,0))</f>
        <v>0</v>
      </c>
      <c r="BV39" s="254">
        <f ca="1">SUM(BV38:OFFSET(BV39,-1,0))</f>
        <v>0</v>
      </c>
      <c r="BW39" s="254">
        <f ca="1">SUM(BW38:OFFSET(BW39,-1,0))</f>
        <v>0</v>
      </c>
      <c r="BX39" s="254">
        <f ca="1">SUM(BX38:OFFSET(BX39,-1,0))</f>
        <v>0</v>
      </c>
      <c r="BY39" s="254">
        <f ca="1">SUM(BY38:OFFSET(BY39,-1,0))</f>
        <v>0</v>
      </c>
      <c r="BZ39" s="254">
        <f ca="1">SUM(BZ38:OFFSET(BZ39,-1,0))</f>
        <v>0</v>
      </c>
      <c r="CA39" s="254">
        <f ca="1">SUM(CA38:OFFSET(CA39,-1,0))</f>
        <v>0</v>
      </c>
      <c r="CB39" s="254">
        <f ca="1">SUM(CB38:OFFSET(CB39,-1,0))</f>
        <v>0</v>
      </c>
      <c r="CC39" s="254">
        <f ca="1">SUM(CC38:OFFSET(CC39,-1,0))</f>
        <v>0</v>
      </c>
      <c r="CD39" s="254">
        <f ca="1">SUM(CD38:OFFSET(CD39,-1,0))</f>
        <v>0</v>
      </c>
      <c r="CE39" s="254">
        <f ca="1">SUM(CE38:OFFSET(CE39,-1,0))</f>
        <v>0</v>
      </c>
      <c r="CF39" s="254">
        <f ca="1">SUM(CF38:OFFSET(CF39,-1,0))</f>
        <v>0</v>
      </c>
      <c r="CG39" s="254">
        <f ca="1">SUM(CG38:OFFSET(CG39,-1,0))</f>
        <v>0</v>
      </c>
      <c r="CH39" s="254">
        <f ca="1">SUM(CH38:OFFSET(CH39,-1,0))</f>
        <v>0</v>
      </c>
      <c r="CI39" s="254">
        <f ca="1">SUM(CI38:OFFSET(CI39,-1,0))</f>
        <v>0</v>
      </c>
      <c r="CJ39" s="254">
        <f ca="1">SUM(CJ38:OFFSET(CJ39,-1,0))</f>
        <v>0</v>
      </c>
      <c r="CK39" s="254">
        <f ca="1">SUM(CK38:OFFSET(CK39,-1,0))</f>
        <v>0</v>
      </c>
      <c r="CL39" s="254">
        <f ca="1">SUM(CL38:OFFSET(CL39,-1,0))</f>
        <v>0</v>
      </c>
    </row>
    <row r="40" spans="2:90" x14ac:dyDescent="0.4">
      <c r="B40" s="27"/>
      <c r="J40" s="28"/>
      <c r="K40" s="61"/>
      <c r="L40" s="61"/>
      <c r="M40" s="61"/>
      <c r="N40" s="61"/>
      <c r="O40" s="61"/>
      <c r="P40" s="61"/>
      <c r="Q40" s="28"/>
      <c r="R40"/>
      <c r="S40" s="260"/>
      <c r="T40" s="260"/>
      <c r="U40" s="260"/>
      <c r="V40" s="260"/>
      <c r="W40" s="260"/>
      <c r="X40" s="260"/>
      <c r="Y40" s="260"/>
      <c r="Z40" s="260"/>
      <c r="AA40" s="260"/>
      <c r="AB40" s="260"/>
      <c r="AC40" s="260"/>
      <c r="AD40" s="260"/>
      <c r="AE40" s="260"/>
      <c r="AF40" s="260"/>
      <c r="AG40" s="260"/>
      <c r="AH40" s="260"/>
      <c r="AI40" s="260"/>
      <c r="AJ40" s="260"/>
      <c r="AK40" s="260"/>
      <c r="AL40" s="260"/>
      <c r="AM40" s="260"/>
      <c r="AN40" s="260"/>
      <c r="AO40" s="260"/>
      <c r="AP40" s="260"/>
      <c r="AQ40" s="260"/>
      <c r="AR40" s="260"/>
      <c r="AS40" s="260"/>
      <c r="AT40" s="260"/>
      <c r="AU40" s="260"/>
      <c r="AV40" s="260"/>
      <c r="AW40" s="260"/>
      <c r="AX40" s="260"/>
      <c r="AY40" s="260"/>
      <c r="AZ40" s="260"/>
      <c r="BA40" s="260"/>
      <c r="BB40" s="260"/>
      <c r="BC40" s="260"/>
      <c r="BD40" s="260"/>
      <c r="BE40" s="260"/>
      <c r="BF40" s="260"/>
      <c r="BG40" s="260"/>
      <c r="BH40" s="260"/>
      <c r="BI40" s="260"/>
      <c r="BJ40" s="260"/>
      <c r="BK40" s="260"/>
      <c r="BL40" s="260"/>
      <c r="BM40" s="260"/>
      <c r="BN40" s="260"/>
      <c r="BO40" s="260"/>
      <c r="BP40" s="260"/>
      <c r="BQ40" s="260"/>
      <c r="BR40" s="260"/>
      <c r="BS40" s="260"/>
      <c r="BT40" s="260"/>
      <c r="BU40" s="260"/>
      <c r="BV40" s="260"/>
      <c r="BW40" s="260"/>
      <c r="BX40" s="260"/>
      <c r="BY40" s="260"/>
      <c r="BZ40" s="260"/>
      <c r="CA40" s="260"/>
      <c r="CB40" s="260"/>
      <c r="CC40" s="260"/>
      <c r="CD40" s="260"/>
      <c r="CE40" s="260"/>
      <c r="CF40" s="260"/>
      <c r="CG40" s="260"/>
      <c r="CH40" s="260"/>
      <c r="CI40" s="260"/>
      <c r="CJ40" s="260"/>
      <c r="CK40" s="260"/>
      <c r="CL40" s="260"/>
    </row>
    <row r="41" spans="2:90" x14ac:dyDescent="0.4">
      <c r="B41" s="12" t="s">
        <v>606</v>
      </c>
      <c r="J41" s="28"/>
      <c r="K41" s="61"/>
      <c r="L41" s="61"/>
      <c r="M41" s="61"/>
      <c r="N41" s="61"/>
      <c r="O41" s="61"/>
      <c r="P41" s="61"/>
      <c r="Q41" s="28"/>
      <c r="R41"/>
      <c r="S41" s="260"/>
      <c r="T41" s="260"/>
      <c r="U41" s="260"/>
      <c r="V41" s="260"/>
      <c r="W41" s="260"/>
      <c r="X41" s="260"/>
      <c r="Y41" s="260"/>
      <c r="Z41" s="260"/>
      <c r="AA41" s="260"/>
      <c r="AB41" s="260"/>
      <c r="AC41" s="260"/>
      <c r="AD41" s="260"/>
      <c r="AE41" s="260"/>
      <c r="AF41" s="260"/>
      <c r="AG41" s="260"/>
      <c r="AH41" s="260"/>
      <c r="AI41" s="260"/>
      <c r="AJ41" s="260"/>
      <c r="AK41" s="260"/>
      <c r="AL41" s="260"/>
      <c r="AM41" s="260"/>
      <c r="AN41" s="260"/>
      <c r="AO41" s="260"/>
      <c r="AP41" s="260"/>
      <c r="AQ41" s="260"/>
      <c r="AR41" s="260"/>
      <c r="AS41" s="260"/>
      <c r="AT41" s="260"/>
      <c r="AU41" s="260"/>
      <c r="AV41" s="260"/>
      <c r="AW41" s="260"/>
      <c r="AX41" s="260"/>
      <c r="AY41" s="260"/>
      <c r="AZ41" s="260"/>
      <c r="BA41" s="260"/>
      <c r="BB41" s="260"/>
      <c r="BC41" s="260"/>
      <c r="BD41" s="260"/>
      <c r="BE41" s="260"/>
      <c r="BF41" s="260"/>
      <c r="BG41" s="260"/>
      <c r="BH41" s="260"/>
      <c r="BI41" s="260"/>
      <c r="BJ41" s="260"/>
      <c r="BK41" s="260"/>
      <c r="BL41" s="260"/>
      <c r="BM41" s="260"/>
      <c r="BN41" s="260"/>
      <c r="BO41" s="260"/>
      <c r="BP41" s="260"/>
      <c r="BQ41" s="260"/>
      <c r="BR41" s="260"/>
      <c r="BS41" s="260"/>
      <c r="BT41" s="260"/>
      <c r="BU41" s="260"/>
      <c r="BV41" s="260"/>
      <c r="BW41" s="260"/>
      <c r="BX41" s="260"/>
      <c r="BY41" s="260"/>
      <c r="BZ41" s="260"/>
      <c r="CA41" s="260"/>
      <c r="CB41" s="260"/>
      <c r="CC41" s="260"/>
      <c r="CD41" s="260"/>
      <c r="CE41" s="260"/>
      <c r="CF41" s="260"/>
      <c r="CG41" s="260"/>
      <c r="CH41" s="260"/>
      <c r="CI41" s="260"/>
      <c r="CJ41" s="260"/>
      <c r="CK41" s="260"/>
      <c r="CL41" s="260"/>
    </row>
    <row r="42" spans="2:90" x14ac:dyDescent="0.4">
      <c r="B42" s="27" t="s">
        <v>607</v>
      </c>
      <c r="I42" t="s">
        <v>233</v>
      </c>
      <c r="J42" s="28"/>
      <c r="K42" s="63">
        <f ca="1">SUMIF($3:$3,K$2,42:42)</f>
        <v>0</v>
      </c>
      <c r="L42" s="63">
        <f ca="1">SUMIF($3:$3,L$2,42:42)</f>
        <v>0</v>
      </c>
      <c r="M42" s="63">
        <f ca="1">SUMIF($3:$3,M$2,42:42)</f>
        <v>0</v>
      </c>
      <c r="N42" s="63">
        <f ca="1">SUMIF($3:$3,N$2,42:42)</f>
        <v>0</v>
      </c>
      <c r="O42" s="63">
        <f ca="1">SUMIF($3:$3,O$2,42:42)</f>
        <v>0</v>
      </c>
      <c r="P42" s="63">
        <f ca="1">SUMIF($3:$3,P$2,42:42)</f>
        <v>0</v>
      </c>
      <c r="Q42" s="28"/>
      <c r="R42"/>
      <c r="S42" s="254">
        <f ca="1">SUM(S41:OFFSET(S42,-1,0))</f>
        <v>0</v>
      </c>
      <c r="T42" s="254">
        <f ca="1">SUM(T41:OFFSET(T42,-1,0))</f>
        <v>0</v>
      </c>
      <c r="U42" s="254">
        <f ca="1">SUM(U41:OFFSET(U42,-1,0))</f>
        <v>0</v>
      </c>
      <c r="V42" s="254">
        <f ca="1">SUM(V41:OFFSET(V42,-1,0))</f>
        <v>0</v>
      </c>
      <c r="W42" s="254">
        <f ca="1">SUM(W41:OFFSET(W42,-1,0))</f>
        <v>0</v>
      </c>
      <c r="X42" s="254">
        <f ca="1">SUM(X41:OFFSET(X42,-1,0))</f>
        <v>0</v>
      </c>
      <c r="Y42" s="254">
        <f ca="1">SUM(Y41:OFFSET(Y42,-1,0))</f>
        <v>0</v>
      </c>
      <c r="Z42" s="254">
        <f ca="1">SUM(Z41:OFFSET(Z42,-1,0))</f>
        <v>0</v>
      </c>
      <c r="AA42" s="254">
        <f ca="1">SUM(AA41:OFFSET(AA42,-1,0))</f>
        <v>0</v>
      </c>
      <c r="AB42" s="254">
        <f ca="1">SUM(AB41:OFFSET(AB42,-1,0))</f>
        <v>0</v>
      </c>
      <c r="AC42" s="254">
        <f ca="1">SUM(AC41:OFFSET(AC42,-1,0))</f>
        <v>0</v>
      </c>
      <c r="AD42" s="254">
        <f ca="1">SUM(AD41:OFFSET(AD42,-1,0))</f>
        <v>0</v>
      </c>
      <c r="AE42" s="254">
        <f ca="1">SUM(AE41:OFFSET(AE42,-1,0))</f>
        <v>0</v>
      </c>
      <c r="AF42" s="254">
        <f ca="1">SUM(AF41:OFFSET(AF42,-1,0))</f>
        <v>0</v>
      </c>
      <c r="AG42" s="254">
        <f ca="1">SUM(AG41:OFFSET(AG42,-1,0))</f>
        <v>0</v>
      </c>
      <c r="AH42" s="254">
        <f ca="1">SUM(AH41:OFFSET(AH42,-1,0))</f>
        <v>0</v>
      </c>
      <c r="AI42" s="254">
        <f ca="1">SUM(AI41:OFFSET(AI42,-1,0))</f>
        <v>0</v>
      </c>
      <c r="AJ42" s="254">
        <f ca="1">SUM(AJ41:OFFSET(AJ42,-1,0))</f>
        <v>0</v>
      </c>
      <c r="AK42" s="254">
        <f ca="1">SUM(AK41:OFFSET(AK42,-1,0))</f>
        <v>0</v>
      </c>
      <c r="AL42" s="254">
        <f ca="1">SUM(AL41:OFFSET(AL42,-1,0))</f>
        <v>0</v>
      </c>
      <c r="AM42" s="254">
        <f ca="1">SUM(AM41:OFFSET(AM42,-1,0))</f>
        <v>0</v>
      </c>
      <c r="AN42" s="254">
        <f ca="1">SUM(AN41:OFFSET(AN42,-1,0))</f>
        <v>0</v>
      </c>
      <c r="AO42" s="254">
        <f ca="1">SUM(AO41:OFFSET(AO42,-1,0))</f>
        <v>0</v>
      </c>
      <c r="AP42" s="254">
        <f ca="1">SUM(AP41:OFFSET(AP42,-1,0))</f>
        <v>0</v>
      </c>
      <c r="AQ42" s="254">
        <f ca="1">SUM(AQ41:OFFSET(AQ42,-1,0))</f>
        <v>0</v>
      </c>
      <c r="AR42" s="254">
        <f ca="1">SUM(AR41:OFFSET(AR42,-1,0))</f>
        <v>0</v>
      </c>
      <c r="AS42" s="254">
        <f ca="1">SUM(AS41:OFFSET(AS42,-1,0))</f>
        <v>0</v>
      </c>
      <c r="AT42" s="254">
        <f ca="1">SUM(AT41:OFFSET(AT42,-1,0))</f>
        <v>0</v>
      </c>
      <c r="AU42" s="254">
        <f ca="1">SUM(AU41:OFFSET(AU42,-1,0))</f>
        <v>0</v>
      </c>
      <c r="AV42" s="254">
        <f ca="1">SUM(AV41:OFFSET(AV42,-1,0))</f>
        <v>0</v>
      </c>
      <c r="AW42" s="254">
        <f ca="1">SUM(AW41:OFFSET(AW42,-1,0))</f>
        <v>0</v>
      </c>
      <c r="AX42" s="254">
        <f ca="1">SUM(AX41:OFFSET(AX42,-1,0))</f>
        <v>0</v>
      </c>
      <c r="AY42" s="254">
        <f ca="1">SUM(AY41:OFFSET(AY42,-1,0))</f>
        <v>0</v>
      </c>
      <c r="AZ42" s="254">
        <f ca="1">SUM(AZ41:OFFSET(AZ42,-1,0))</f>
        <v>0</v>
      </c>
      <c r="BA42" s="254">
        <f ca="1">SUM(BA41:OFFSET(BA42,-1,0))</f>
        <v>0</v>
      </c>
      <c r="BB42" s="254">
        <f ca="1">SUM(BB41:OFFSET(BB42,-1,0))</f>
        <v>0</v>
      </c>
      <c r="BC42" s="254">
        <f ca="1">SUM(BC41:OFFSET(BC42,-1,0))</f>
        <v>0</v>
      </c>
      <c r="BD42" s="254">
        <f ca="1">SUM(BD41:OFFSET(BD42,-1,0))</f>
        <v>0</v>
      </c>
      <c r="BE42" s="254">
        <f ca="1">SUM(BE41:OFFSET(BE42,-1,0))</f>
        <v>0</v>
      </c>
      <c r="BF42" s="254">
        <f ca="1">SUM(BF41:OFFSET(BF42,-1,0))</f>
        <v>0</v>
      </c>
      <c r="BG42" s="254">
        <f ca="1">SUM(BG41:OFFSET(BG42,-1,0))</f>
        <v>0</v>
      </c>
      <c r="BH42" s="254">
        <f ca="1">SUM(BH41:OFFSET(BH42,-1,0))</f>
        <v>0</v>
      </c>
      <c r="BI42" s="254">
        <f ca="1">SUM(BI41:OFFSET(BI42,-1,0))</f>
        <v>0</v>
      </c>
      <c r="BJ42" s="254">
        <f ca="1">SUM(BJ41:OFFSET(BJ42,-1,0))</f>
        <v>0</v>
      </c>
      <c r="BK42" s="254">
        <f ca="1">SUM(BK41:OFFSET(BK42,-1,0))</f>
        <v>0</v>
      </c>
      <c r="BL42" s="254">
        <f ca="1">SUM(BL41:OFFSET(BL42,-1,0))</f>
        <v>0</v>
      </c>
      <c r="BM42" s="254">
        <f ca="1">SUM(BM41:OFFSET(BM42,-1,0))</f>
        <v>0</v>
      </c>
      <c r="BN42" s="254">
        <f ca="1">SUM(BN41:OFFSET(BN42,-1,0))</f>
        <v>0</v>
      </c>
      <c r="BO42" s="254">
        <f ca="1">SUM(BO41:OFFSET(BO42,-1,0))</f>
        <v>0</v>
      </c>
      <c r="BP42" s="254">
        <f ca="1">SUM(BP41:OFFSET(BP42,-1,0))</f>
        <v>0</v>
      </c>
      <c r="BQ42" s="254">
        <f ca="1">SUM(BQ41:OFFSET(BQ42,-1,0))</f>
        <v>0</v>
      </c>
      <c r="BR42" s="254">
        <f ca="1">SUM(BR41:OFFSET(BR42,-1,0))</f>
        <v>0</v>
      </c>
      <c r="BS42" s="254">
        <f ca="1">SUM(BS41:OFFSET(BS42,-1,0))</f>
        <v>0</v>
      </c>
      <c r="BT42" s="254">
        <f ca="1">SUM(BT41:OFFSET(BT42,-1,0))</f>
        <v>0</v>
      </c>
      <c r="BU42" s="254">
        <f ca="1">SUM(BU41:OFFSET(BU42,-1,0))</f>
        <v>0</v>
      </c>
      <c r="BV42" s="254">
        <f ca="1">SUM(BV41:OFFSET(BV42,-1,0))</f>
        <v>0</v>
      </c>
      <c r="BW42" s="254">
        <f ca="1">SUM(BW41:OFFSET(BW42,-1,0))</f>
        <v>0</v>
      </c>
      <c r="BX42" s="254">
        <f ca="1">SUM(BX41:OFFSET(BX42,-1,0))</f>
        <v>0</v>
      </c>
      <c r="BY42" s="254">
        <f ca="1">SUM(BY41:OFFSET(BY42,-1,0))</f>
        <v>0</v>
      </c>
      <c r="BZ42" s="254">
        <f ca="1">SUM(BZ41:OFFSET(BZ42,-1,0))</f>
        <v>0</v>
      </c>
      <c r="CA42" s="254">
        <f ca="1">SUM(CA41:OFFSET(CA42,-1,0))</f>
        <v>0</v>
      </c>
      <c r="CB42" s="254">
        <f ca="1">SUM(CB41:OFFSET(CB42,-1,0))</f>
        <v>0</v>
      </c>
      <c r="CC42" s="254">
        <f ca="1">SUM(CC41:OFFSET(CC42,-1,0))</f>
        <v>0</v>
      </c>
      <c r="CD42" s="254">
        <f ca="1">SUM(CD41:OFFSET(CD42,-1,0))</f>
        <v>0</v>
      </c>
      <c r="CE42" s="254">
        <f ca="1">SUM(CE41:OFFSET(CE42,-1,0))</f>
        <v>0</v>
      </c>
      <c r="CF42" s="254">
        <f ca="1">SUM(CF41:OFFSET(CF42,-1,0))</f>
        <v>0</v>
      </c>
      <c r="CG42" s="254">
        <f ca="1">SUM(CG41:OFFSET(CG42,-1,0))</f>
        <v>0</v>
      </c>
      <c r="CH42" s="254">
        <f ca="1">SUM(CH41:OFFSET(CH42,-1,0))</f>
        <v>0</v>
      </c>
      <c r="CI42" s="254">
        <f ca="1">SUM(CI41:OFFSET(CI42,-1,0))</f>
        <v>0</v>
      </c>
      <c r="CJ42" s="254">
        <f ca="1">SUM(CJ41:OFFSET(CJ42,-1,0))</f>
        <v>0</v>
      </c>
      <c r="CK42" s="254">
        <f ca="1">SUM(CK41:OFFSET(CK42,-1,0))</f>
        <v>0</v>
      </c>
      <c r="CL42" s="254">
        <f ca="1">SUM(CL41:OFFSET(CL42,-1,0))</f>
        <v>0</v>
      </c>
    </row>
    <row r="43" spans="2:90" x14ac:dyDescent="0.4">
      <c r="R43"/>
      <c r="S43" s="261"/>
      <c r="T43" s="261"/>
      <c r="U43" s="261"/>
      <c r="V43" s="261"/>
      <c r="W43" s="261"/>
      <c r="X43" s="261"/>
      <c r="Y43" s="261"/>
      <c r="Z43" s="261"/>
      <c r="AA43" s="261"/>
      <c r="AB43" s="261"/>
      <c r="AC43" s="261"/>
      <c r="AD43" s="261"/>
      <c r="AE43" s="261"/>
      <c r="AF43" s="261"/>
      <c r="AG43" s="261"/>
      <c r="AH43" s="261"/>
      <c r="AI43" s="261"/>
      <c r="AJ43" s="261"/>
      <c r="AK43" s="261"/>
      <c r="AL43" s="261"/>
      <c r="AM43" s="261"/>
      <c r="AN43" s="261"/>
      <c r="AO43" s="261"/>
      <c r="AP43" s="261"/>
      <c r="AQ43" s="261"/>
      <c r="AR43" s="261"/>
      <c r="AS43" s="261"/>
      <c r="AT43" s="261"/>
      <c r="AU43" s="261"/>
      <c r="AV43" s="261"/>
      <c r="AW43" s="261"/>
      <c r="AX43" s="261"/>
      <c r="AY43" s="261"/>
      <c r="AZ43" s="261"/>
      <c r="BA43" s="261"/>
      <c r="BB43" s="261"/>
      <c r="BC43" s="261"/>
      <c r="BD43" s="261"/>
      <c r="BE43" s="261"/>
      <c r="BF43" s="261"/>
      <c r="BG43" s="261"/>
      <c r="BH43" s="261"/>
      <c r="BI43" s="261"/>
      <c r="BJ43" s="261"/>
      <c r="BK43" s="261"/>
      <c r="BL43" s="261"/>
      <c r="BM43" s="261"/>
      <c r="BN43" s="261"/>
      <c r="BO43" s="261"/>
      <c r="BP43" s="261"/>
      <c r="BQ43" s="261"/>
      <c r="BR43" s="261"/>
      <c r="BS43" s="261"/>
      <c r="BT43" s="261"/>
      <c r="BU43" s="261"/>
      <c r="BV43" s="261"/>
      <c r="BW43" s="261"/>
      <c r="BX43" s="261"/>
      <c r="BY43" s="261"/>
      <c r="BZ43" s="261"/>
      <c r="CA43" s="261"/>
      <c r="CB43" s="261"/>
      <c r="CC43" s="261"/>
      <c r="CD43" s="261"/>
      <c r="CE43" s="261"/>
      <c r="CF43" s="261"/>
      <c r="CG43" s="261"/>
      <c r="CH43" s="261"/>
      <c r="CI43" s="261"/>
      <c r="CJ43" s="261"/>
      <c r="CK43" s="261"/>
      <c r="CL43" s="261"/>
    </row>
    <row r="44" spans="2:90" x14ac:dyDescent="0.4">
      <c r="B44" s="12" t="s">
        <v>608</v>
      </c>
      <c r="J44" s="28"/>
      <c r="K44" s="61"/>
      <c r="L44" s="61"/>
      <c r="M44" s="61"/>
      <c r="N44" s="61"/>
      <c r="O44" s="61"/>
      <c r="P44" s="61"/>
      <c r="Q44" s="28"/>
      <c r="R44"/>
      <c r="S44" s="260"/>
      <c r="T44" s="260"/>
      <c r="U44" s="260"/>
      <c r="V44" s="260"/>
      <c r="W44" s="260"/>
      <c r="X44" s="260"/>
      <c r="Y44" s="260"/>
      <c r="Z44" s="260"/>
      <c r="AA44" s="260"/>
      <c r="AB44" s="260"/>
      <c r="AC44" s="260"/>
      <c r="AD44" s="260"/>
      <c r="AE44" s="260"/>
      <c r="AF44" s="260"/>
      <c r="AG44" s="260"/>
      <c r="AH44" s="260"/>
      <c r="AI44" s="260"/>
      <c r="AJ44" s="260"/>
      <c r="AK44" s="260"/>
      <c r="AL44" s="260"/>
      <c r="AM44" s="260"/>
      <c r="AN44" s="260"/>
      <c r="AO44" s="260"/>
      <c r="AP44" s="260"/>
      <c r="AQ44" s="260"/>
      <c r="AR44" s="260"/>
      <c r="AS44" s="260"/>
      <c r="AT44" s="260"/>
      <c r="AU44" s="260"/>
      <c r="AV44" s="260"/>
      <c r="AW44" s="260"/>
      <c r="AX44" s="260"/>
      <c r="AY44" s="260"/>
      <c r="AZ44" s="260"/>
      <c r="BA44" s="260"/>
      <c r="BB44" s="260"/>
      <c r="BC44" s="260"/>
      <c r="BD44" s="260"/>
      <c r="BE44" s="260"/>
      <c r="BF44" s="260"/>
      <c r="BG44" s="260"/>
      <c r="BH44" s="260"/>
      <c r="BI44" s="260"/>
      <c r="BJ44" s="260"/>
      <c r="BK44" s="260"/>
      <c r="BL44" s="260"/>
      <c r="BM44" s="260"/>
      <c r="BN44" s="260"/>
      <c r="BO44" s="260"/>
      <c r="BP44" s="260"/>
      <c r="BQ44" s="260"/>
      <c r="BR44" s="260"/>
      <c r="BS44" s="260"/>
      <c r="BT44" s="260"/>
      <c r="BU44" s="260"/>
      <c r="BV44" s="260"/>
      <c r="BW44" s="260"/>
      <c r="BX44" s="260"/>
      <c r="BY44" s="260"/>
      <c r="BZ44" s="260"/>
      <c r="CA44" s="260"/>
      <c r="CB44" s="260"/>
      <c r="CC44" s="260"/>
      <c r="CD44" s="260"/>
      <c r="CE44" s="260"/>
      <c r="CF44" s="260"/>
      <c r="CG44" s="260"/>
      <c r="CH44" s="260"/>
      <c r="CI44" s="260"/>
      <c r="CJ44" s="260"/>
      <c r="CK44" s="260"/>
      <c r="CL44" s="260"/>
    </row>
    <row r="45" spans="2:90" x14ac:dyDescent="0.4">
      <c r="B45" s="27" t="s">
        <v>609</v>
      </c>
      <c r="I45" t="s">
        <v>317</v>
      </c>
      <c r="J45" s="28"/>
      <c r="K45" s="63">
        <f ca="1">SUMIF($3:$3,K$2,45:45)</f>
        <v>0</v>
      </c>
      <c r="L45" s="63">
        <f ca="1">SUMIF($3:$3,L$2,45:45)</f>
        <v>0</v>
      </c>
      <c r="M45" s="63">
        <f ca="1">SUMIF($3:$3,M$2,45:45)</f>
        <v>0</v>
      </c>
      <c r="N45" s="63">
        <f ca="1">SUMIF($3:$3,N$2,45:45)</f>
        <v>0</v>
      </c>
      <c r="O45" s="63">
        <f ca="1">SUMIF($3:$3,O$2,45:45)</f>
        <v>0</v>
      </c>
      <c r="P45" s="63">
        <f ca="1">SUMIF($3:$3,P$2,45:45)</f>
        <v>0</v>
      </c>
      <c r="Q45" s="28"/>
      <c r="R45"/>
      <c r="S45" s="254">
        <f ca="1">SUM(S43:OFFSET(S45,-1,0))</f>
        <v>0</v>
      </c>
      <c r="T45" s="254">
        <f ca="1">SUM(T43:OFFSET(T45,-1,0))</f>
        <v>0</v>
      </c>
      <c r="U45" s="254">
        <f ca="1">SUM(U43:OFFSET(U45,-1,0))</f>
        <v>0</v>
      </c>
      <c r="V45" s="254">
        <f ca="1">SUM(V43:OFFSET(V45,-1,0))</f>
        <v>0</v>
      </c>
      <c r="W45" s="254">
        <f ca="1">SUM(W43:OFFSET(W45,-1,0))</f>
        <v>0</v>
      </c>
      <c r="X45" s="254">
        <f ca="1">SUM(X43:OFFSET(X45,-1,0))</f>
        <v>0</v>
      </c>
      <c r="Y45" s="254">
        <f ca="1">SUM(Y43:OFFSET(Y45,-1,0))</f>
        <v>0</v>
      </c>
      <c r="Z45" s="254">
        <f ca="1">SUM(Z43:OFFSET(Z45,-1,0))</f>
        <v>0</v>
      </c>
      <c r="AA45" s="254">
        <f ca="1">SUM(AA43:OFFSET(AA45,-1,0))</f>
        <v>0</v>
      </c>
      <c r="AB45" s="254">
        <f ca="1">SUM(AB43:OFFSET(AB45,-1,0))</f>
        <v>0</v>
      </c>
      <c r="AC45" s="254">
        <f ca="1">SUM(AC43:OFFSET(AC45,-1,0))</f>
        <v>0</v>
      </c>
      <c r="AD45" s="254">
        <f ca="1">SUM(AD43:OFFSET(AD45,-1,0))</f>
        <v>0</v>
      </c>
      <c r="AE45" s="254">
        <f ca="1">SUM(AE43:OFFSET(AE45,-1,0))</f>
        <v>0</v>
      </c>
      <c r="AF45" s="254">
        <f ca="1">SUM(AF43:OFFSET(AF45,-1,0))</f>
        <v>0</v>
      </c>
      <c r="AG45" s="254">
        <f ca="1">SUM(AG43:OFFSET(AG45,-1,0))</f>
        <v>0</v>
      </c>
      <c r="AH45" s="254">
        <f ca="1">SUM(AH43:OFFSET(AH45,-1,0))</f>
        <v>0</v>
      </c>
      <c r="AI45" s="254">
        <f ca="1">SUM(AI43:OFFSET(AI45,-1,0))</f>
        <v>0</v>
      </c>
      <c r="AJ45" s="254">
        <f ca="1">SUM(AJ43:OFFSET(AJ45,-1,0))</f>
        <v>0</v>
      </c>
      <c r="AK45" s="254">
        <f ca="1">SUM(AK43:OFFSET(AK45,-1,0))</f>
        <v>0</v>
      </c>
      <c r="AL45" s="254">
        <f ca="1">SUM(AL43:OFFSET(AL45,-1,0))</f>
        <v>0</v>
      </c>
      <c r="AM45" s="254">
        <f ca="1">SUM(AM43:OFFSET(AM45,-1,0))</f>
        <v>0</v>
      </c>
      <c r="AN45" s="254">
        <f ca="1">SUM(AN43:OFFSET(AN45,-1,0))</f>
        <v>0</v>
      </c>
      <c r="AO45" s="254">
        <f ca="1">SUM(AO43:OFFSET(AO45,-1,0))</f>
        <v>0</v>
      </c>
      <c r="AP45" s="254">
        <f ca="1">SUM(AP43:OFFSET(AP45,-1,0))</f>
        <v>0</v>
      </c>
      <c r="AQ45" s="254">
        <f ca="1">SUM(AQ43:OFFSET(AQ45,-1,0))</f>
        <v>0</v>
      </c>
      <c r="AR45" s="254">
        <f ca="1">SUM(AR43:OFFSET(AR45,-1,0))</f>
        <v>0</v>
      </c>
      <c r="AS45" s="254">
        <f ca="1">SUM(AS43:OFFSET(AS45,-1,0))</f>
        <v>0</v>
      </c>
      <c r="AT45" s="254">
        <f ca="1">SUM(AT43:OFFSET(AT45,-1,0))</f>
        <v>0</v>
      </c>
      <c r="AU45" s="254">
        <f ca="1">SUM(AU43:OFFSET(AU45,-1,0))</f>
        <v>0</v>
      </c>
      <c r="AV45" s="254">
        <f ca="1">SUM(AV43:OFFSET(AV45,-1,0))</f>
        <v>0</v>
      </c>
      <c r="AW45" s="254">
        <f ca="1">SUM(AW43:OFFSET(AW45,-1,0))</f>
        <v>0</v>
      </c>
      <c r="AX45" s="254">
        <f ca="1">SUM(AX43:OFFSET(AX45,-1,0))</f>
        <v>0</v>
      </c>
      <c r="AY45" s="254">
        <f ca="1">SUM(AY43:OFFSET(AY45,-1,0))</f>
        <v>0</v>
      </c>
      <c r="AZ45" s="254">
        <f ca="1">SUM(AZ43:OFFSET(AZ45,-1,0))</f>
        <v>0</v>
      </c>
      <c r="BA45" s="254">
        <f ca="1">SUM(BA43:OFFSET(BA45,-1,0))</f>
        <v>0</v>
      </c>
      <c r="BB45" s="254">
        <f ca="1">SUM(BB43:OFFSET(BB45,-1,0))</f>
        <v>0</v>
      </c>
      <c r="BC45" s="254">
        <f ca="1">SUM(BC43:OFFSET(BC45,-1,0))</f>
        <v>0</v>
      </c>
      <c r="BD45" s="254">
        <f ca="1">SUM(BD43:OFFSET(BD45,-1,0))</f>
        <v>0</v>
      </c>
      <c r="BE45" s="254">
        <f ca="1">SUM(BE43:OFFSET(BE45,-1,0))</f>
        <v>0</v>
      </c>
      <c r="BF45" s="254">
        <f ca="1">SUM(BF43:OFFSET(BF45,-1,0))</f>
        <v>0</v>
      </c>
      <c r="BG45" s="254">
        <f ca="1">SUM(BG43:OFFSET(BG45,-1,0))</f>
        <v>0</v>
      </c>
      <c r="BH45" s="254">
        <f ca="1">SUM(BH43:OFFSET(BH45,-1,0))</f>
        <v>0</v>
      </c>
      <c r="BI45" s="254">
        <f ca="1">SUM(BI43:OFFSET(BI45,-1,0))</f>
        <v>0</v>
      </c>
      <c r="BJ45" s="254">
        <f ca="1">SUM(BJ43:OFFSET(BJ45,-1,0))</f>
        <v>0</v>
      </c>
      <c r="BK45" s="254">
        <f ca="1">SUM(BK43:OFFSET(BK45,-1,0))</f>
        <v>0</v>
      </c>
      <c r="BL45" s="254">
        <f ca="1">SUM(BL43:OFFSET(BL45,-1,0))</f>
        <v>0</v>
      </c>
      <c r="BM45" s="254">
        <f ca="1">SUM(BM43:OFFSET(BM45,-1,0))</f>
        <v>0</v>
      </c>
      <c r="BN45" s="254">
        <f ca="1">SUM(BN43:OFFSET(BN45,-1,0))</f>
        <v>0</v>
      </c>
      <c r="BO45" s="254">
        <f ca="1">SUM(BO43:OFFSET(BO45,-1,0))</f>
        <v>0</v>
      </c>
      <c r="BP45" s="254">
        <f ca="1">SUM(BP43:OFFSET(BP45,-1,0))</f>
        <v>0</v>
      </c>
      <c r="BQ45" s="254">
        <f ca="1">SUM(BQ43:OFFSET(BQ45,-1,0))</f>
        <v>0</v>
      </c>
      <c r="BR45" s="254">
        <f ca="1">SUM(BR43:OFFSET(BR45,-1,0))</f>
        <v>0</v>
      </c>
      <c r="BS45" s="254">
        <f ca="1">SUM(BS43:OFFSET(BS45,-1,0))</f>
        <v>0</v>
      </c>
      <c r="BT45" s="254">
        <f ca="1">SUM(BT43:OFFSET(BT45,-1,0))</f>
        <v>0</v>
      </c>
      <c r="BU45" s="254">
        <f ca="1">SUM(BU43:OFFSET(BU45,-1,0))</f>
        <v>0</v>
      </c>
      <c r="BV45" s="254">
        <f ca="1">SUM(BV43:OFFSET(BV45,-1,0))</f>
        <v>0</v>
      </c>
      <c r="BW45" s="254">
        <f ca="1">SUM(BW43:OFFSET(BW45,-1,0))</f>
        <v>0</v>
      </c>
      <c r="BX45" s="254">
        <f ca="1">SUM(BX43:OFFSET(BX45,-1,0))</f>
        <v>0</v>
      </c>
      <c r="BY45" s="254">
        <f ca="1">SUM(BY43:OFFSET(BY45,-1,0))</f>
        <v>0</v>
      </c>
      <c r="BZ45" s="254">
        <f ca="1">SUM(BZ43:OFFSET(BZ45,-1,0))</f>
        <v>0</v>
      </c>
      <c r="CA45" s="254">
        <f ca="1">SUM(CA43:OFFSET(CA45,-1,0))</f>
        <v>0</v>
      </c>
      <c r="CB45" s="254">
        <f ca="1">SUM(CB43:OFFSET(CB45,-1,0))</f>
        <v>0</v>
      </c>
      <c r="CC45" s="254">
        <f ca="1">SUM(CC43:OFFSET(CC45,-1,0))</f>
        <v>0</v>
      </c>
      <c r="CD45" s="254">
        <f ca="1">SUM(CD43:OFFSET(CD45,-1,0))</f>
        <v>0</v>
      </c>
      <c r="CE45" s="254">
        <f ca="1">SUM(CE43:OFFSET(CE45,-1,0))</f>
        <v>0</v>
      </c>
      <c r="CF45" s="254">
        <f ca="1">SUM(CF43:OFFSET(CF45,-1,0))</f>
        <v>0</v>
      </c>
      <c r="CG45" s="254">
        <f ca="1">SUM(CG43:OFFSET(CG45,-1,0))</f>
        <v>0</v>
      </c>
      <c r="CH45" s="254">
        <f ca="1">SUM(CH43:OFFSET(CH45,-1,0))</f>
        <v>0</v>
      </c>
      <c r="CI45" s="254">
        <f ca="1">SUM(CI43:OFFSET(CI45,-1,0))</f>
        <v>0</v>
      </c>
      <c r="CJ45" s="254">
        <f ca="1">SUM(CJ43:OFFSET(CJ45,-1,0))</f>
        <v>0</v>
      </c>
      <c r="CK45" s="254">
        <f ca="1">SUM(CK43:OFFSET(CK45,-1,0))</f>
        <v>0</v>
      </c>
      <c r="CL45" s="254">
        <f ca="1">SUM(CL43:OFFSET(CL45,-1,0))</f>
        <v>0</v>
      </c>
    </row>
    <row r="46" spans="2:90" x14ac:dyDescent="0.4">
      <c r="R46"/>
      <c r="S46" s="261"/>
      <c r="T46" s="261"/>
      <c r="U46" s="261"/>
      <c r="V46" s="261"/>
      <c r="W46" s="261"/>
      <c r="X46" s="261"/>
      <c r="Y46" s="261"/>
      <c r="Z46" s="261"/>
      <c r="AA46" s="261"/>
      <c r="AB46" s="261"/>
      <c r="AC46" s="261"/>
      <c r="AD46" s="261"/>
      <c r="AE46" s="261"/>
      <c r="AF46" s="261"/>
      <c r="AG46" s="261"/>
      <c r="AH46" s="261"/>
      <c r="AI46" s="261"/>
      <c r="AJ46" s="261"/>
      <c r="AK46" s="261"/>
      <c r="AL46" s="261"/>
      <c r="AM46" s="261"/>
      <c r="AN46" s="261"/>
      <c r="AO46" s="261"/>
      <c r="AP46" s="261"/>
      <c r="AQ46" s="261"/>
      <c r="AR46" s="261"/>
      <c r="AS46" s="261"/>
      <c r="AT46" s="261"/>
      <c r="AU46" s="261"/>
      <c r="AV46" s="261"/>
      <c r="AW46" s="261"/>
      <c r="AX46" s="261"/>
      <c r="AY46" s="261"/>
      <c r="AZ46" s="261"/>
      <c r="BA46" s="261"/>
      <c r="BB46" s="261"/>
      <c r="BC46" s="261"/>
      <c r="BD46" s="261"/>
      <c r="BE46" s="261"/>
      <c r="BF46" s="261"/>
      <c r="BG46" s="261"/>
      <c r="BH46" s="261"/>
      <c r="BI46" s="261"/>
      <c r="BJ46" s="261"/>
      <c r="BK46" s="261"/>
      <c r="BL46" s="261"/>
      <c r="BM46" s="261"/>
      <c r="BN46" s="261"/>
      <c r="BO46" s="261"/>
      <c r="BP46" s="261"/>
      <c r="BQ46" s="261"/>
      <c r="BR46" s="261"/>
      <c r="BS46" s="261"/>
      <c r="BT46" s="261"/>
      <c r="BU46" s="261"/>
      <c r="BV46" s="261"/>
      <c r="BW46" s="261"/>
      <c r="BX46" s="261"/>
      <c r="BY46" s="261"/>
      <c r="BZ46" s="261"/>
      <c r="CA46" s="261"/>
      <c r="CB46" s="261"/>
      <c r="CC46" s="261"/>
      <c r="CD46" s="261"/>
      <c r="CE46" s="261"/>
      <c r="CF46" s="261"/>
      <c r="CG46" s="261"/>
      <c r="CH46" s="261"/>
      <c r="CI46" s="261"/>
      <c r="CJ46" s="261"/>
      <c r="CK46" s="261"/>
      <c r="CL46" s="261"/>
    </row>
    <row r="47" spans="2:90" x14ac:dyDescent="0.4">
      <c r="B47" s="27" t="s">
        <v>610</v>
      </c>
      <c r="J47" s="28"/>
      <c r="K47" s="28">
        <f ca="1">SUMIF($3:$3,K$2,47:47)</f>
        <v>-406350.39999999997</v>
      </c>
      <c r="L47" s="28">
        <f ca="1">SUMIF($3:$3,L$2,47:47)</f>
        <v>-426467.9200000001</v>
      </c>
      <c r="M47" s="28">
        <f ca="1">SUMIF($3:$3,M$2,47:47)</f>
        <v>-447591.31600000005</v>
      </c>
      <c r="N47" s="28">
        <f ca="1">SUMIF($3:$3,N$2,47:47)</f>
        <v>-469770.88180000003</v>
      </c>
      <c r="O47" s="28">
        <f ca="1">SUMIF($3:$3,O$2,47:47)</f>
        <v>-493059.42589000007</v>
      </c>
      <c r="P47" s="28">
        <f ca="1">SUMIF($3:$3,P$2,47:47)</f>
        <v>-517512.39718449995</v>
      </c>
      <c r="Q47" s="28"/>
      <c r="R47"/>
      <c r="S47" s="28">
        <f t="shared" ref="S47:AX47" ca="1" si="29">+S35+S39+S42+S45</f>
        <v>-33862.533333333333</v>
      </c>
      <c r="T47" s="28">
        <f t="shared" ca="1" si="29"/>
        <v>-33862.533333333333</v>
      </c>
      <c r="U47" s="28">
        <f t="shared" ca="1" si="29"/>
        <v>-33862.533333333333</v>
      </c>
      <c r="V47" s="28">
        <f t="shared" ca="1" si="29"/>
        <v>-33862.533333333333</v>
      </c>
      <c r="W47" s="28">
        <f t="shared" ca="1" si="29"/>
        <v>-33862.533333333333</v>
      </c>
      <c r="X47" s="28">
        <f t="shared" ca="1" si="29"/>
        <v>-33862.533333333333</v>
      </c>
      <c r="Y47" s="28">
        <f t="shared" ca="1" si="29"/>
        <v>-33862.533333333333</v>
      </c>
      <c r="Z47" s="28">
        <f t="shared" ca="1" si="29"/>
        <v>-33862.533333333333</v>
      </c>
      <c r="AA47" s="28">
        <f t="shared" ca="1" si="29"/>
        <v>-33862.533333333333</v>
      </c>
      <c r="AB47" s="28">
        <f t="shared" ca="1" si="29"/>
        <v>-33862.533333333333</v>
      </c>
      <c r="AC47" s="28">
        <f t="shared" ca="1" si="29"/>
        <v>-33862.533333333333</v>
      </c>
      <c r="AD47" s="28">
        <f t="shared" ca="1" si="29"/>
        <v>-33862.533333333333</v>
      </c>
      <c r="AE47" s="28">
        <f t="shared" ca="1" si="29"/>
        <v>-35538.993333333339</v>
      </c>
      <c r="AF47" s="28">
        <f t="shared" ca="1" si="29"/>
        <v>-35538.993333333339</v>
      </c>
      <c r="AG47" s="28">
        <f t="shared" ca="1" si="29"/>
        <v>-35538.993333333339</v>
      </c>
      <c r="AH47" s="28">
        <f t="shared" ca="1" si="29"/>
        <v>-35538.993333333339</v>
      </c>
      <c r="AI47" s="28">
        <f t="shared" ca="1" si="29"/>
        <v>-35538.993333333339</v>
      </c>
      <c r="AJ47" s="28">
        <f t="shared" ca="1" si="29"/>
        <v>-35538.993333333339</v>
      </c>
      <c r="AK47" s="28">
        <f t="shared" ca="1" si="29"/>
        <v>-35538.993333333339</v>
      </c>
      <c r="AL47" s="28">
        <f t="shared" ca="1" si="29"/>
        <v>-35538.993333333339</v>
      </c>
      <c r="AM47" s="28">
        <f t="shared" ca="1" si="29"/>
        <v>-35538.993333333339</v>
      </c>
      <c r="AN47" s="28">
        <f t="shared" ca="1" si="29"/>
        <v>-35538.993333333339</v>
      </c>
      <c r="AO47" s="28">
        <f t="shared" ca="1" si="29"/>
        <v>-35538.993333333339</v>
      </c>
      <c r="AP47" s="28">
        <f t="shared" ca="1" si="29"/>
        <v>-35538.993333333339</v>
      </c>
      <c r="AQ47" s="28">
        <f t="shared" ca="1" si="29"/>
        <v>-37299.276333333335</v>
      </c>
      <c r="AR47" s="28">
        <f t="shared" ca="1" si="29"/>
        <v>-37299.276333333335</v>
      </c>
      <c r="AS47" s="28">
        <f t="shared" ca="1" si="29"/>
        <v>-37299.276333333335</v>
      </c>
      <c r="AT47" s="28">
        <f t="shared" ca="1" si="29"/>
        <v>-37299.276333333335</v>
      </c>
      <c r="AU47" s="28">
        <f t="shared" ca="1" si="29"/>
        <v>-37299.276333333335</v>
      </c>
      <c r="AV47" s="28">
        <f t="shared" ca="1" si="29"/>
        <v>-37299.276333333335</v>
      </c>
      <c r="AW47" s="28">
        <f t="shared" ca="1" si="29"/>
        <v>-37299.276333333335</v>
      </c>
      <c r="AX47" s="28">
        <f t="shared" ca="1" si="29"/>
        <v>-37299.276333333335</v>
      </c>
      <c r="AY47" s="28">
        <f t="shared" ref="AY47:CD47" ca="1" si="30">+AY35+AY39+AY42+AY45</f>
        <v>-37299.276333333335</v>
      </c>
      <c r="AZ47" s="28">
        <f t="shared" ca="1" si="30"/>
        <v>-37299.276333333335</v>
      </c>
      <c r="BA47" s="28">
        <f t="shared" ca="1" si="30"/>
        <v>-37299.276333333335</v>
      </c>
      <c r="BB47" s="28">
        <f t="shared" ca="1" si="30"/>
        <v>-37299.276333333335</v>
      </c>
      <c r="BC47" s="28">
        <f t="shared" ca="1" si="30"/>
        <v>-39147.573483333334</v>
      </c>
      <c r="BD47" s="28">
        <f t="shared" ca="1" si="30"/>
        <v>-39147.573483333334</v>
      </c>
      <c r="BE47" s="28">
        <f t="shared" ca="1" si="30"/>
        <v>-39147.573483333334</v>
      </c>
      <c r="BF47" s="28">
        <f t="shared" ca="1" si="30"/>
        <v>-39147.573483333334</v>
      </c>
      <c r="BG47" s="28">
        <f t="shared" ca="1" si="30"/>
        <v>-39147.573483333334</v>
      </c>
      <c r="BH47" s="28">
        <f t="shared" ca="1" si="30"/>
        <v>-39147.573483333334</v>
      </c>
      <c r="BI47" s="28">
        <f t="shared" ca="1" si="30"/>
        <v>-39147.573483333334</v>
      </c>
      <c r="BJ47" s="28">
        <f t="shared" ca="1" si="30"/>
        <v>-39147.573483333334</v>
      </c>
      <c r="BK47" s="28">
        <f t="shared" ca="1" si="30"/>
        <v>-39147.573483333334</v>
      </c>
      <c r="BL47" s="28">
        <f t="shared" ca="1" si="30"/>
        <v>-39147.573483333334</v>
      </c>
      <c r="BM47" s="28">
        <f t="shared" ca="1" si="30"/>
        <v>-39147.573483333334</v>
      </c>
      <c r="BN47" s="28">
        <f t="shared" ca="1" si="30"/>
        <v>-39147.573483333334</v>
      </c>
      <c r="BO47" s="28">
        <f t="shared" ca="1" si="30"/>
        <v>-41088.285490833339</v>
      </c>
      <c r="BP47" s="28">
        <f t="shared" ca="1" si="30"/>
        <v>-41088.285490833339</v>
      </c>
      <c r="BQ47" s="28">
        <f t="shared" ca="1" si="30"/>
        <v>-41088.285490833339</v>
      </c>
      <c r="BR47" s="28">
        <f t="shared" ca="1" si="30"/>
        <v>-41088.285490833339</v>
      </c>
      <c r="BS47" s="28">
        <f t="shared" ca="1" si="30"/>
        <v>-41088.285490833339</v>
      </c>
      <c r="BT47" s="28">
        <f t="shared" ca="1" si="30"/>
        <v>-41088.285490833339</v>
      </c>
      <c r="BU47" s="28">
        <f t="shared" ca="1" si="30"/>
        <v>-41088.285490833339</v>
      </c>
      <c r="BV47" s="28">
        <f t="shared" ca="1" si="30"/>
        <v>-41088.285490833339</v>
      </c>
      <c r="BW47" s="28">
        <f t="shared" ca="1" si="30"/>
        <v>-41088.285490833339</v>
      </c>
      <c r="BX47" s="28">
        <f t="shared" ca="1" si="30"/>
        <v>-41088.285490833339</v>
      </c>
      <c r="BY47" s="28">
        <f t="shared" ca="1" si="30"/>
        <v>-41088.285490833339</v>
      </c>
      <c r="BZ47" s="28">
        <f t="shared" ca="1" si="30"/>
        <v>-41088.285490833339</v>
      </c>
      <c r="CA47" s="28">
        <f t="shared" ca="1" si="30"/>
        <v>-43126.033098708336</v>
      </c>
      <c r="CB47" s="28">
        <f t="shared" ca="1" si="30"/>
        <v>-43126.033098708336</v>
      </c>
      <c r="CC47" s="28">
        <f t="shared" ca="1" si="30"/>
        <v>-43126.033098708336</v>
      </c>
      <c r="CD47" s="28">
        <f t="shared" ca="1" si="30"/>
        <v>-43126.033098708336</v>
      </c>
      <c r="CE47" s="28">
        <f t="shared" ref="CE47:CL47" ca="1" si="31">+CE35+CE39+CE42+CE45</f>
        <v>-43126.033098708336</v>
      </c>
      <c r="CF47" s="28">
        <f t="shared" ca="1" si="31"/>
        <v>-43126.033098708336</v>
      </c>
      <c r="CG47" s="28">
        <f t="shared" ca="1" si="31"/>
        <v>-43126.033098708336</v>
      </c>
      <c r="CH47" s="28">
        <f t="shared" ca="1" si="31"/>
        <v>-43126.033098708336</v>
      </c>
      <c r="CI47" s="28">
        <f t="shared" ca="1" si="31"/>
        <v>-43126.033098708336</v>
      </c>
      <c r="CJ47" s="28">
        <f t="shared" ca="1" si="31"/>
        <v>-43126.033098708336</v>
      </c>
      <c r="CK47" s="28">
        <f t="shared" ca="1" si="31"/>
        <v>-43126.033098708336</v>
      </c>
      <c r="CL47" s="28">
        <f t="shared" ca="1" si="31"/>
        <v>-43126.033098708336</v>
      </c>
    </row>
    <row r="48" spans="2:90" x14ac:dyDescent="0.4">
      <c r="B48" s="27" t="s">
        <v>612</v>
      </c>
      <c r="I48" t="s">
        <v>1022</v>
      </c>
      <c r="J48" s="28"/>
      <c r="K48" s="459">
        <f ca="1">SUMIF($3:$3,K$2,48:48)</f>
        <v>-406350.39999999997</v>
      </c>
      <c r="L48" s="459">
        <f ca="1">SUMIF($3:$3,L$2,48:48)</f>
        <v>-426467.9200000001</v>
      </c>
      <c r="M48" s="459">
        <f ca="1">SUMIF($3:$3,M$2,48:48)</f>
        <v>-447591.31600000005</v>
      </c>
      <c r="N48" s="459">
        <f ca="1">SUMIF($3:$3,N$2,48:48)</f>
        <v>-469770.88180000003</v>
      </c>
      <c r="O48" s="459">
        <f ca="1">SUMIF($3:$3,O$2,48:48)</f>
        <v>-493059.42589000007</v>
      </c>
      <c r="P48" s="459">
        <f ca="1">SUMIF($3:$3,P$2,48:48)</f>
        <v>-517512.39718449995</v>
      </c>
      <c r="Q48" s="28"/>
      <c r="R48"/>
      <c r="S48" s="254">
        <f ca="1">SUM(S47:OFFSET(S48,-1,0))</f>
        <v>-33862.533333333333</v>
      </c>
      <c r="T48" s="254">
        <f ca="1">SUM(T47:OFFSET(T48,-1,0))</f>
        <v>-33862.533333333333</v>
      </c>
      <c r="U48" s="254">
        <f ca="1">SUM(U47:OFFSET(U48,-1,0))</f>
        <v>-33862.533333333333</v>
      </c>
      <c r="V48" s="254">
        <f ca="1">SUM(V47:OFFSET(V48,-1,0))</f>
        <v>-33862.533333333333</v>
      </c>
      <c r="W48" s="254">
        <f ca="1">SUM(W47:OFFSET(W48,-1,0))</f>
        <v>-33862.533333333333</v>
      </c>
      <c r="X48" s="254">
        <f ca="1">SUM(X47:OFFSET(X48,-1,0))</f>
        <v>-33862.533333333333</v>
      </c>
      <c r="Y48" s="254">
        <f ca="1">SUM(Y47:OFFSET(Y48,-1,0))</f>
        <v>-33862.533333333333</v>
      </c>
      <c r="Z48" s="254">
        <f ca="1">SUM(Z47:OFFSET(Z48,-1,0))</f>
        <v>-33862.533333333333</v>
      </c>
      <c r="AA48" s="254">
        <f ca="1">SUM(AA47:OFFSET(AA48,-1,0))</f>
        <v>-33862.533333333333</v>
      </c>
      <c r="AB48" s="254">
        <f ca="1">SUM(AB47:OFFSET(AB48,-1,0))</f>
        <v>-33862.533333333333</v>
      </c>
      <c r="AC48" s="254">
        <f ca="1">SUM(AC47:OFFSET(AC48,-1,0))</f>
        <v>-33862.533333333333</v>
      </c>
      <c r="AD48" s="254">
        <f ca="1">SUM(AD47:OFFSET(AD48,-1,0))</f>
        <v>-33862.533333333333</v>
      </c>
      <c r="AE48" s="254">
        <f ca="1">SUM(AE47:OFFSET(AE48,-1,0))</f>
        <v>-35538.993333333339</v>
      </c>
      <c r="AF48" s="254">
        <f ca="1">SUM(AF47:OFFSET(AF48,-1,0))</f>
        <v>-35538.993333333339</v>
      </c>
      <c r="AG48" s="254">
        <f ca="1">SUM(AG47:OFFSET(AG48,-1,0))</f>
        <v>-35538.993333333339</v>
      </c>
      <c r="AH48" s="254">
        <f ca="1">SUM(AH47:OFFSET(AH48,-1,0))</f>
        <v>-35538.993333333339</v>
      </c>
      <c r="AI48" s="254">
        <f ca="1">SUM(AI47:OFFSET(AI48,-1,0))</f>
        <v>-35538.993333333339</v>
      </c>
      <c r="AJ48" s="254">
        <f ca="1">SUM(AJ47:OFFSET(AJ48,-1,0))</f>
        <v>-35538.993333333339</v>
      </c>
      <c r="AK48" s="254">
        <f ca="1">SUM(AK47:OFFSET(AK48,-1,0))</f>
        <v>-35538.993333333339</v>
      </c>
      <c r="AL48" s="254">
        <f ca="1">SUM(AL47:OFFSET(AL48,-1,0))</f>
        <v>-35538.993333333339</v>
      </c>
      <c r="AM48" s="254">
        <f ca="1">SUM(AM47:OFFSET(AM48,-1,0))</f>
        <v>-35538.993333333339</v>
      </c>
      <c r="AN48" s="254">
        <f ca="1">SUM(AN47:OFFSET(AN48,-1,0))</f>
        <v>-35538.993333333339</v>
      </c>
      <c r="AO48" s="254">
        <f ca="1">SUM(AO47:OFFSET(AO48,-1,0))</f>
        <v>-35538.993333333339</v>
      </c>
      <c r="AP48" s="254">
        <f ca="1">SUM(AP47:OFFSET(AP48,-1,0))</f>
        <v>-35538.993333333339</v>
      </c>
      <c r="AQ48" s="254">
        <f ca="1">SUM(AQ47:OFFSET(AQ48,-1,0))</f>
        <v>-37299.276333333335</v>
      </c>
      <c r="AR48" s="254">
        <f ca="1">SUM(AR47:OFFSET(AR48,-1,0))</f>
        <v>-37299.276333333335</v>
      </c>
      <c r="AS48" s="254">
        <f ca="1">SUM(AS47:OFFSET(AS48,-1,0))</f>
        <v>-37299.276333333335</v>
      </c>
      <c r="AT48" s="254">
        <f ca="1">SUM(AT47:OFFSET(AT48,-1,0))</f>
        <v>-37299.276333333335</v>
      </c>
      <c r="AU48" s="254">
        <f ca="1">SUM(AU47:OFFSET(AU48,-1,0))</f>
        <v>-37299.276333333335</v>
      </c>
      <c r="AV48" s="254">
        <f ca="1">SUM(AV47:OFFSET(AV48,-1,0))</f>
        <v>-37299.276333333335</v>
      </c>
      <c r="AW48" s="254">
        <f ca="1">SUM(AW47:OFFSET(AW48,-1,0))</f>
        <v>-37299.276333333335</v>
      </c>
      <c r="AX48" s="254">
        <f ca="1">SUM(AX47:OFFSET(AX48,-1,0))</f>
        <v>-37299.276333333335</v>
      </c>
      <c r="AY48" s="254">
        <f ca="1">SUM(AY47:OFFSET(AY48,-1,0))</f>
        <v>-37299.276333333335</v>
      </c>
      <c r="AZ48" s="254">
        <f ca="1">SUM(AZ47:OFFSET(AZ48,-1,0))</f>
        <v>-37299.276333333335</v>
      </c>
      <c r="BA48" s="254">
        <f ca="1">SUM(BA47:OFFSET(BA48,-1,0))</f>
        <v>-37299.276333333335</v>
      </c>
      <c r="BB48" s="254">
        <f ca="1">SUM(BB47:OFFSET(BB48,-1,0))</f>
        <v>-37299.276333333335</v>
      </c>
      <c r="BC48" s="254">
        <f ca="1">SUM(BC47:OFFSET(BC48,-1,0))</f>
        <v>-39147.573483333334</v>
      </c>
      <c r="BD48" s="254">
        <f ca="1">SUM(BD47:OFFSET(BD48,-1,0))</f>
        <v>-39147.573483333334</v>
      </c>
      <c r="BE48" s="254">
        <f ca="1">SUM(BE47:OFFSET(BE48,-1,0))</f>
        <v>-39147.573483333334</v>
      </c>
      <c r="BF48" s="254">
        <f ca="1">SUM(BF47:OFFSET(BF48,-1,0))</f>
        <v>-39147.573483333334</v>
      </c>
      <c r="BG48" s="254">
        <f ca="1">SUM(BG47:OFFSET(BG48,-1,0))</f>
        <v>-39147.573483333334</v>
      </c>
      <c r="BH48" s="254">
        <f ca="1">SUM(BH47:OFFSET(BH48,-1,0))</f>
        <v>-39147.573483333334</v>
      </c>
      <c r="BI48" s="254">
        <f ca="1">SUM(BI47:OFFSET(BI48,-1,0))</f>
        <v>-39147.573483333334</v>
      </c>
      <c r="BJ48" s="254">
        <f ca="1">SUM(BJ47:OFFSET(BJ48,-1,0))</f>
        <v>-39147.573483333334</v>
      </c>
      <c r="BK48" s="254">
        <f ca="1">SUM(BK47:OFFSET(BK48,-1,0))</f>
        <v>-39147.573483333334</v>
      </c>
      <c r="BL48" s="254">
        <f ca="1">SUM(BL47:OFFSET(BL48,-1,0))</f>
        <v>-39147.573483333334</v>
      </c>
      <c r="BM48" s="254">
        <f ca="1">SUM(BM47:OFFSET(BM48,-1,0))</f>
        <v>-39147.573483333334</v>
      </c>
      <c r="BN48" s="254">
        <f ca="1">SUM(BN47:OFFSET(BN48,-1,0))</f>
        <v>-39147.573483333334</v>
      </c>
      <c r="BO48" s="254">
        <f ca="1">SUM(BO47:OFFSET(BO48,-1,0))</f>
        <v>-41088.285490833339</v>
      </c>
      <c r="BP48" s="254">
        <f ca="1">SUM(BP47:OFFSET(BP48,-1,0))</f>
        <v>-41088.285490833339</v>
      </c>
      <c r="BQ48" s="254">
        <f ca="1">SUM(BQ47:OFFSET(BQ48,-1,0))</f>
        <v>-41088.285490833339</v>
      </c>
      <c r="BR48" s="254">
        <f ca="1">SUM(BR47:OFFSET(BR48,-1,0))</f>
        <v>-41088.285490833339</v>
      </c>
      <c r="BS48" s="254">
        <f ca="1">SUM(BS47:OFFSET(BS48,-1,0))</f>
        <v>-41088.285490833339</v>
      </c>
      <c r="BT48" s="254">
        <f ca="1">SUM(BT47:OFFSET(BT48,-1,0))</f>
        <v>-41088.285490833339</v>
      </c>
      <c r="BU48" s="254">
        <f ca="1">SUM(BU47:OFFSET(BU48,-1,0))</f>
        <v>-41088.285490833339</v>
      </c>
      <c r="BV48" s="254">
        <f ca="1">SUM(BV47:OFFSET(BV48,-1,0))</f>
        <v>-41088.285490833339</v>
      </c>
      <c r="BW48" s="254">
        <f ca="1">SUM(BW47:OFFSET(BW48,-1,0))</f>
        <v>-41088.285490833339</v>
      </c>
      <c r="BX48" s="254">
        <f ca="1">SUM(BX47:OFFSET(BX48,-1,0))</f>
        <v>-41088.285490833339</v>
      </c>
      <c r="BY48" s="254">
        <f ca="1">SUM(BY47:OFFSET(BY48,-1,0))</f>
        <v>-41088.285490833339</v>
      </c>
      <c r="BZ48" s="254">
        <f ca="1">SUM(BZ47:OFFSET(BZ48,-1,0))</f>
        <v>-41088.285490833339</v>
      </c>
      <c r="CA48" s="254">
        <f ca="1">SUM(CA47:OFFSET(CA48,-1,0))</f>
        <v>-43126.033098708336</v>
      </c>
      <c r="CB48" s="254">
        <f ca="1">SUM(CB47:OFFSET(CB48,-1,0))</f>
        <v>-43126.033098708336</v>
      </c>
      <c r="CC48" s="254">
        <f ca="1">SUM(CC47:OFFSET(CC48,-1,0))</f>
        <v>-43126.033098708336</v>
      </c>
      <c r="CD48" s="254">
        <f ca="1">SUM(CD47:OFFSET(CD48,-1,0))</f>
        <v>-43126.033098708336</v>
      </c>
      <c r="CE48" s="254">
        <f ca="1">SUM(CE47:OFFSET(CE48,-1,0))</f>
        <v>-43126.033098708336</v>
      </c>
      <c r="CF48" s="254">
        <f ca="1">SUM(CF47:OFFSET(CF48,-1,0))</f>
        <v>-43126.033098708336</v>
      </c>
      <c r="CG48" s="254">
        <f ca="1">SUM(CG47:OFFSET(CG48,-1,0))</f>
        <v>-43126.033098708336</v>
      </c>
      <c r="CH48" s="254">
        <f ca="1">SUM(CH47:OFFSET(CH48,-1,0))</f>
        <v>-43126.033098708336</v>
      </c>
      <c r="CI48" s="254">
        <f ca="1">SUM(CI47:OFFSET(CI48,-1,0))</f>
        <v>-43126.033098708336</v>
      </c>
      <c r="CJ48" s="254">
        <f ca="1">SUM(CJ47:OFFSET(CJ48,-1,0))</f>
        <v>-43126.033098708336</v>
      </c>
      <c r="CK48" s="254">
        <f ca="1">SUM(CK47:OFFSET(CK48,-1,0))</f>
        <v>-43126.033098708336</v>
      </c>
      <c r="CL48" s="254">
        <f ca="1">SUM(CL47:OFFSET(CL48,-1,0))</f>
        <v>-43126.033098708336</v>
      </c>
    </row>
    <row r="49" spans="1:90" x14ac:dyDescent="0.4">
      <c r="B49" s="126" t="s">
        <v>69</v>
      </c>
      <c r="J49" s="28"/>
      <c r="K49" s="21">
        <f t="shared" ref="K49:P49" ca="1" si="32">IFERROR(K48/K16,0)</f>
        <v>0</v>
      </c>
      <c r="L49" s="21">
        <f t="shared" ca="1" si="32"/>
        <v>0</v>
      </c>
      <c r="M49" s="21">
        <f t="shared" ca="1" si="32"/>
        <v>0</v>
      </c>
      <c r="N49" s="21">
        <f t="shared" ca="1" si="32"/>
        <v>0</v>
      </c>
      <c r="O49" s="21">
        <f t="shared" ca="1" si="32"/>
        <v>0</v>
      </c>
      <c r="P49" s="21">
        <f t="shared" ca="1" si="32"/>
        <v>0</v>
      </c>
      <c r="Q49" s="258"/>
      <c r="R49"/>
      <c r="S49" s="21">
        <f t="shared" ref="S49:AX49" ca="1" si="33">IFERROR(S48/S16,0)</f>
        <v>0</v>
      </c>
      <c r="T49" s="21">
        <f t="shared" ca="1" si="33"/>
        <v>0</v>
      </c>
      <c r="U49" s="21">
        <f t="shared" ca="1" si="33"/>
        <v>0</v>
      </c>
      <c r="V49" s="21">
        <f t="shared" ca="1" si="33"/>
        <v>0</v>
      </c>
      <c r="W49" s="21">
        <f t="shared" ca="1" si="33"/>
        <v>0</v>
      </c>
      <c r="X49" s="21">
        <f t="shared" ca="1" si="33"/>
        <v>0</v>
      </c>
      <c r="Y49" s="21">
        <f t="shared" ca="1" si="33"/>
        <v>0</v>
      </c>
      <c r="Z49" s="21">
        <f t="shared" ca="1" si="33"/>
        <v>0</v>
      </c>
      <c r="AA49" s="21">
        <f t="shared" ca="1" si="33"/>
        <v>0</v>
      </c>
      <c r="AB49" s="21">
        <f t="shared" ca="1" si="33"/>
        <v>0</v>
      </c>
      <c r="AC49" s="21">
        <f t="shared" ca="1" si="33"/>
        <v>0</v>
      </c>
      <c r="AD49" s="21">
        <f t="shared" ca="1" si="33"/>
        <v>0</v>
      </c>
      <c r="AE49" s="21">
        <f t="shared" ca="1" si="33"/>
        <v>0</v>
      </c>
      <c r="AF49" s="21">
        <f t="shared" ca="1" si="33"/>
        <v>0</v>
      </c>
      <c r="AG49" s="21">
        <f t="shared" ca="1" si="33"/>
        <v>0</v>
      </c>
      <c r="AH49" s="21">
        <f t="shared" ca="1" si="33"/>
        <v>0</v>
      </c>
      <c r="AI49" s="21">
        <f t="shared" ca="1" si="33"/>
        <v>0</v>
      </c>
      <c r="AJ49" s="21">
        <f t="shared" ca="1" si="33"/>
        <v>0</v>
      </c>
      <c r="AK49" s="21">
        <f t="shared" ca="1" si="33"/>
        <v>0</v>
      </c>
      <c r="AL49" s="21">
        <f t="shared" ca="1" si="33"/>
        <v>0</v>
      </c>
      <c r="AM49" s="21">
        <f t="shared" ca="1" si="33"/>
        <v>0</v>
      </c>
      <c r="AN49" s="21">
        <f t="shared" ca="1" si="33"/>
        <v>0</v>
      </c>
      <c r="AO49" s="21">
        <f t="shared" ca="1" si="33"/>
        <v>0</v>
      </c>
      <c r="AP49" s="21">
        <f t="shared" ca="1" si="33"/>
        <v>0</v>
      </c>
      <c r="AQ49" s="21">
        <f t="shared" ca="1" si="33"/>
        <v>0</v>
      </c>
      <c r="AR49" s="21">
        <f t="shared" ca="1" si="33"/>
        <v>0</v>
      </c>
      <c r="AS49" s="21">
        <f t="shared" ca="1" si="33"/>
        <v>0</v>
      </c>
      <c r="AT49" s="21">
        <f t="shared" ca="1" si="33"/>
        <v>0</v>
      </c>
      <c r="AU49" s="21">
        <f t="shared" ca="1" si="33"/>
        <v>0</v>
      </c>
      <c r="AV49" s="21">
        <f t="shared" ca="1" si="33"/>
        <v>0</v>
      </c>
      <c r="AW49" s="21">
        <f t="shared" ca="1" si="33"/>
        <v>0</v>
      </c>
      <c r="AX49" s="21">
        <f t="shared" ca="1" si="33"/>
        <v>0</v>
      </c>
      <c r="AY49" s="21">
        <f t="shared" ref="AY49:CD49" ca="1" si="34">IFERROR(AY48/AY16,0)</f>
        <v>0</v>
      </c>
      <c r="AZ49" s="21">
        <f t="shared" ca="1" si="34"/>
        <v>0</v>
      </c>
      <c r="BA49" s="21">
        <f t="shared" ca="1" si="34"/>
        <v>0</v>
      </c>
      <c r="BB49" s="21">
        <f t="shared" ca="1" si="34"/>
        <v>0</v>
      </c>
      <c r="BC49" s="21">
        <f t="shared" ca="1" si="34"/>
        <v>0</v>
      </c>
      <c r="BD49" s="21">
        <f t="shared" ca="1" si="34"/>
        <v>0</v>
      </c>
      <c r="BE49" s="21">
        <f t="shared" ca="1" si="34"/>
        <v>0</v>
      </c>
      <c r="BF49" s="21">
        <f t="shared" ca="1" si="34"/>
        <v>0</v>
      </c>
      <c r="BG49" s="21">
        <f t="shared" ca="1" si="34"/>
        <v>0</v>
      </c>
      <c r="BH49" s="21">
        <f t="shared" ca="1" si="34"/>
        <v>0</v>
      </c>
      <c r="BI49" s="21">
        <f t="shared" ca="1" si="34"/>
        <v>0</v>
      </c>
      <c r="BJ49" s="21">
        <f t="shared" ca="1" si="34"/>
        <v>0</v>
      </c>
      <c r="BK49" s="21">
        <f t="shared" ca="1" si="34"/>
        <v>0</v>
      </c>
      <c r="BL49" s="21">
        <f t="shared" ca="1" si="34"/>
        <v>0</v>
      </c>
      <c r="BM49" s="21">
        <f t="shared" ca="1" si="34"/>
        <v>0</v>
      </c>
      <c r="BN49" s="21">
        <f t="shared" ca="1" si="34"/>
        <v>0</v>
      </c>
      <c r="BO49" s="21">
        <f t="shared" ca="1" si="34"/>
        <v>0</v>
      </c>
      <c r="BP49" s="21">
        <f t="shared" ca="1" si="34"/>
        <v>0</v>
      </c>
      <c r="BQ49" s="21">
        <f t="shared" ca="1" si="34"/>
        <v>0</v>
      </c>
      <c r="BR49" s="21">
        <f t="shared" ca="1" si="34"/>
        <v>0</v>
      </c>
      <c r="BS49" s="21">
        <f t="shared" ca="1" si="34"/>
        <v>0</v>
      </c>
      <c r="BT49" s="21">
        <f t="shared" ca="1" si="34"/>
        <v>0</v>
      </c>
      <c r="BU49" s="21">
        <f t="shared" ca="1" si="34"/>
        <v>0</v>
      </c>
      <c r="BV49" s="21">
        <f t="shared" ca="1" si="34"/>
        <v>0</v>
      </c>
      <c r="BW49" s="21">
        <f t="shared" ca="1" si="34"/>
        <v>0</v>
      </c>
      <c r="BX49" s="21">
        <f t="shared" ca="1" si="34"/>
        <v>0</v>
      </c>
      <c r="BY49" s="21">
        <f t="shared" ca="1" si="34"/>
        <v>0</v>
      </c>
      <c r="BZ49" s="21">
        <f t="shared" ca="1" si="34"/>
        <v>0</v>
      </c>
      <c r="CA49" s="21">
        <f t="shared" ca="1" si="34"/>
        <v>0</v>
      </c>
      <c r="CB49" s="21">
        <f t="shared" ca="1" si="34"/>
        <v>0</v>
      </c>
      <c r="CC49" s="21">
        <f t="shared" ca="1" si="34"/>
        <v>0</v>
      </c>
      <c r="CD49" s="21">
        <f t="shared" ca="1" si="34"/>
        <v>0</v>
      </c>
      <c r="CE49" s="21">
        <f t="shared" ref="CE49:CL49" ca="1" si="35">IFERROR(CE48/CE16,0)</f>
        <v>0</v>
      </c>
      <c r="CF49" s="21">
        <f t="shared" ca="1" si="35"/>
        <v>0</v>
      </c>
      <c r="CG49" s="21">
        <f t="shared" ca="1" si="35"/>
        <v>0</v>
      </c>
      <c r="CH49" s="21">
        <f t="shared" ca="1" si="35"/>
        <v>0</v>
      </c>
      <c r="CI49" s="21">
        <f t="shared" ca="1" si="35"/>
        <v>0</v>
      </c>
      <c r="CJ49" s="21">
        <f t="shared" ca="1" si="35"/>
        <v>0</v>
      </c>
      <c r="CK49" s="21">
        <f t="shared" ca="1" si="35"/>
        <v>0</v>
      </c>
      <c r="CL49" s="21">
        <f t="shared" ca="1" si="35"/>
        <v>0</v>
      </c>
    </row>
    <row r="51" spans="1:90" x14ac:dyDescent="0.4">
      <c r="A51" t="s">
        <v>218</v>
      </c>
      <c r="B51" s="292" t="s">
        <v>205</v>
      </c>
      <c r="C51" s="291"/>
      <c r="D51" s="291"/>
      <c r="E51" s="291"/>
      <c r="F51" s="291"/>
      <c r="G51" s="291"/>
      <c r="H51" s="291"/>
      <c r="I51" s="291"/>
      <c r="J51" s="295"/>
      <c r="K51" s="295"/>
      <c r="L51" s="295"/>
      <c r="M51" s="295"/>
      <c r="N51" s="295"/>
      <c r="O51" s="295"/>
      <c r="P51" s="298"/>
      <c r="Q51" s="252"/>
      <c r="R51" s="297"/>
      <c r="S51" s="296"/>
      <c r="T51" s="296"/>
      <c r="U51" s="296"/>
      <c r="V51" s="296"/>
      <c r="W51" s="296"/>
      <c r="X51" s="296"/>
      <c r="Y51" s="296"/>
      <c r="Z51" s="296"/>
      <c r="AA51" s="296"/>
      <c r="AB51" s="296"/>
      <c r="AC51" s="296"/>
      <c r="AD51" s="296"/>
      <c r="AE51" s="296"/>
      <c r="AF51" s="296"/>
      <c r="AG51" s="296"/>
      <c r="AH51" s="296"/>
      <c r="AI51" s="296"/>
      <c r="AJ51" s="296"/>
      <c r="AK51" s="296"/>
      <c r="AL51" s="296"/>
      <c r="AM51" s="296"/>
      <c r="AN51" s="296"/>
      <c r="AO51" s="296"/>
      <c r="AP51" s="296"/>
      <c r="AQ51" s="296"/>
      <c r="AR51" s="296"/>
      <c r="AS51" s="296"/>
      <c r="AT51" s="296"/>
      <c r="AU51" s="296"/>
      <c r="AV51" s="296"/>
      <c r="AW51" s="296"/>
      <c r="AX51" s="296"/>
      <c r="AY51" s="296"/>
      <c r="AZ51" s="296"/>
      <c r="BA51" s="296"/>
      <c r="BB51" s="296"/>
      <c r="BC51" s="296"/>
      <c r="BD51" s="296"/>
      <c r="BE51" s="296"/>
      <c r="BF51" s="296"/>
      <c r="BG51" s="296"/>
      <c r="BH51" s="296"/>
      <c r="BI51" s="296"/>
      <c r="BJ51" s="296"/>
      <c r="BK51" s="296"/>
      <c r="BL51" s="296"/>
      <c r="BM51" s="296"/>
      <c r="BN51" s="296"/>
      <c r="BO51" s="296"/>
      <c r="BP51" s="296"/>
      <c r="BQ51" s="296"/>
      <c r="BR51" s="296"/>
      <c r="BS51" s="296"/>
      <c r="BT51" s="296"/>
      <c r="BU51" s="296"/>
      <c r="BV51" s="296"/>
      <c r="BW51" s="296"/>
      <c r="BX51" s="296"/>
      <c r="BY51" s="296"/>
      <c r="BZ51" s="296"/>
      <c r="CA51" s="296"/>
      <c r="CB51" s="296"/>
      <c r="CC51" s="296"/>
      <c r="CD51" s="296"/>
      <c r="CE51" s="296"/>
      <c r="CF51" s="296"/>
      <c r="CG51" s="296"/>
      <c r="CH51" s="296"/>
      <c r="CI51" s="296"/>
      <c r="CJ51" s="296"/>
      <c r="CK51" s="296"/>
      <c r="CL51" s="299"/>
    </row>
    <row r="52" spans="1:90" x14ac:dyDescent="0.4">
      <c r="B52" s="12" t="s">
        <v>613</v>
      </c>
      <c r="J52" s="61"/>
      <c r="K52" s="61"/>
      <c r="L52" s="61"/>
      <c r="M52" s="61"/>
      <c r="N52" s="61"/>
      <c r="O52" s="61"/>
      <c r="P52" s="61"/>
      <c r="Q52" s="61"/>
      <c r="R52" s="18"/>
    </row>
    <row r="53" spans="1:90" x14ac:dyDescent="0.4">
      <c r="B53" s="309" t="s">
        <v>614</v>
      </c>
      <c r="C53" s="8"/>
      <c r="J53" s="262"/>
      <c r="K53" s="53">
        <f ca="1">SUMIF($4:$4,K$2,53:53)</f>
        <v>169593649.60000002</v>
      </c>
      <c r="L53" s="53">
        <f ca="1">SUMIF($4:$4,L$2,53:53)</f>
        <v>169167181.67999995</v>
      </c>
      <c r="M53" s="53">
        <f ca="1">SUMIF($4:$4,M$2,53:53)</f>
        <v>168719590.36399996</v>
      </c>
      <c r="N53" s="53">
        <f ca="1">SUMIF($4:$4,N$2,53:53)</f>
        <v>168249819.48219979</v>
      </c>
      <c r="O53" s="53">
        <f ca="1">SUMIF($4:$4,O$2,53:53)</f>
        <v>167756760.0563097</v>
      </c>
      <c r="P53" s="53">
        <f ca="1">SUMIF($4:$4,P$2,53:53)</f>
        <v>167239247.65912533</v>
      </c>
      <c r="Q53" s="262"/>
      <c r="R53" s="23">
        <v>0</v>
      </c>
      <c r="S53" s="53">
        <f t="shared" ref="S53:AX53" ca="1" si="36">R53+S92</f>
        <v>169966137.46666667</v>
      </c>
      <c r="T53" s="53">
        <f t="shared" ca="1" si="36"/>
        <v>169932274.93333334</v>
      </c>
      <c r="U53" s="53">
        <f t="shared" ca="1" si="36"/>
        <v>169898412.40000001</v>
      </c>
      <c r="V53" s="53">
        <f t="shared" ca="1" si="36"/>
        <v>169864549.86666667</v>
      </c>
      <c r="W53" s="53">
        <f t="shared" ca="1" si="36"/>
        <v>169830687.33333334</v>
      </c>
      <c r="X53" s="53">
        <f t="shared" ca="1" si="36"/>
        <v>169796824.80000001</v>
      </c>
      <c r="Y53" s="53">
        <f t="shared" ca="1" si="36"/>
        <v>169762962.26666668</v>
      </c>
      <c r="Z53" s="53">
        <f t="shared" ca="1" si="36"/>
        <v>169729099.73333335</v>
      </c>
      <c r="AA53" s="53">
        <f t="shared" ca="1" si="36"/>
        <v>169695237.20000002</v>
      </c>
      <c r="AB53" s="53">
        <f t="shared" ca="1" si="36"/>
        <v>169661374.66666669</v>
      </c>
      <c r="AC53" s="53">
        <f t="shared" ca="1" si="36"/>
        <v>169627512.13333336</v>
      </c>
      <c r="AD53" s="53">
        <f t="shared" ca="1" si="36"/>
        <v>169593649.60000002</v>
      </c>
      <c r="AE53" s="53">
        <f t="shared" ca="1" si="36"/>
        <v>169558110.60666668</v>
      </c>
      <c r="AF53" s="53">
        <f t="shared" ca="1" si="36"/>
        <v>169522571.61333334</v>
      </c>
      <c r="AG53" s="53">
        <f t="shared" ca="1" si="36"/>
        <v>169487032.62</v>
      </c>
      <c r="AH53" s="53">
        <f t="shared" ca="1" si="36"/>
        <v>169451493.62666667</v>
      </c>
      <c r="AI53" s="53">
        <f t="shared" ca="1" si="36"/>
        <v>169415954.63333333</v>
      </c>
      <c r="AJ53" s="53">
        <f t="shared" ca="1" si="36"/>
        <v>169380415.63999999</v>
      </c>
      <c r="AK53" s="53">
        <f t="shared" ca="1" si="36"/>
        <v>169344876.64666665</v>
      </c>
      <c r="AL53" s="53">
        <f t="shared" ca="1" si="36"/>
        <v>169309337.65333331</v>
      </c>
      <c r="AM53" s="53">
        <f t="shared" ca="1" si="36"/>
        <v>169273798.65999997</v>
      </c>
      <c r="AN53" s="53">
        <f t="shared" ca="1" si="36"/>
        <v>169238259.66666663</v>
      </c>
      <c r="AO53" s="53">
        <f t="shared" ca="1" si="36"/>
        <v>169202720.67333329</v>
      </c>
      <c r="AP53" s="53">
        <f t="shared" ca="1" si="36"/>
        <v>169167181.67999995</v>
      </c>
      <c r="AQ53" s="53">
        <f t="shared" ca="1" si="36"/>
        <v>169129882.40366662</v>
      </c>
      <c r="AR53" s="53">
        <f t="shared" ca="1" si="36"/>
        <v>169092583.12733328</v>
      </c>
      <c r="AS53" s="53">
        <f t="shared" ca="1" si="36"/>
        <v>169055283.85099995</v>
      </c>
      <c r="AT53" s="53">
        <f t="shared" ca="1" si="36"/>
        <v>169017984.57466662</v>
      </c>
      <c r="AU53" s="53">
        <f t="shared" ca="1" si="36"/>
        <v>168980685.29833329</v>
      </c>
      <c r="AV53" s="53">
        <f t="shared" ca="1" si="36"/>
        <v>168943386.02199996</v>
      </c>
      <c r="AW53" s="53">
        <f t="shared" ca="1" si="36"/>
        <v>168906086.74566662</v>
      </c>
      <c r="AX53" s="53">
        <f t="shared" ca="1" si="36"/>
        <v>168868787.46933329</v>
      </c>
      <c r="AY53" s="53">
        <f t="shared" ref="AY53:CD53" ca="1" si="37">AX53+AY92</f>
        <v>168831488.19299996</v>
      </c>
      <c r="AZ53" s="53">
        <f t="shared" ca="1" si="37"/>
        <v>168794188.91666663</v>
      </c>
      <c r="BA53" s="53">
        <f t="shared" ca="1" si="37"/>
        <v>168756889.64033329</v>
      </c>
      <c r="BB53" s="53">
        <f t="shared" ca="1" si="37"/>
        <v>168719590.36399996</v>
      </c>
      <c r="BC53" s="53">
        <f t="shared" ca="1" si="37"/>
        <v>168680442.79051661</v>
      </c>
      <c r="BD53" s="53">
        <f t="shared" ca="1" si="37"/>
        <v>168641295.21703327</v>
      </c>
      <c r="BE53" s="53">
        <f t="shared" ca="1" si="37"/>
        <v>168602147.64354992</v>
      </c>
      <c r="BF53" s="53">
        <f t="shared" ca="1" si="37"/>
        <v>168563000.07006657</v>
      </c>
      <c r="BG53" s="53">
        <f t="shared" ca="1" si="37"/>
        <v>168523852.49658322</v>
      </c>
      <c r="BH53" s="53">
        <f t="shared" ca="1" si="37"/>
        <v>168484704.92309988</v>
      </c>
      <c r="BI53" s="53">
        <f t="shared" ca="1" si="37"/>
        <v>168445557.34961653</v>
      </c>
      <c r="BJ53" s="53">
        <f t="shared" ca="1" si="37"/>
        <v>168406409.77613318</v>
      </c>
      <c r="BK53" s="53">
        <f t="shared" ca="1" si="37"/>
        <v>168367262.20264983</v>
      </c>
      <c r="BL53" s="53">
        <f t="shared" ca="1" si="37"/>
        <v>168328114.62916648</v>
      </c>
      <c r="BM53" s="53">
        <f t="shared" ca="1" si="37"/>
        <v>168288967.05568314</v>
      </c>
      <c r="BN53" s="53">
        <f t="shared" ca="1" si="37"/>
        <v>168249819.48219979</v>
      </c>
      <c r="BO53" s="53">
        <f t="shared" ca="1" si="37"/>
        <v>168208731.19670895</v>
      </c>
      <c r="BP53" s="53">
        <f t="shared" ca="1" si="37"/>
        <v>168167642.91121811</v>
      </c>
      <c r="BQ53" s="53">
        <f t="shared" ca="1" si="37"/>
        <v>168126554.62572727</v>
      </c>
      <c r="BR53" s="53">
        <f t="shared" ca="1" si="37"/>
        <v>168085466.34023643</v>
      </c>
      <c r="BS53" s="53">
        <f t="shared" ca="1" si="37"/>
        <v>168044378.05474558</v>
      </c>
      <c r="BT53" s="53">
        <f t="shared" ca="1" si="37"/>
        <v>168003289.76925474</v>
      </c>
      <c r="BU53" s="53">
        <f t="shared" ca="1" si="37"/>
        <v>167962201.4837639</v>
      </c>
      <c r="BV53" s="53">
        <f t="shared" ca="1" si="37"/>
        <v>167921113.19827306</v>
      </c>
      <c r="BW53" s="53">
        <f t="shared" ca="1" si="37"/>
        <v>167880024.91278222</v>
      </c>
      <c r="BX53" s="53">
        <f t="shared" ca="1" si="37"/>
        <v>167838936.62729138</v>
      </c>
      <c r="BY53" s="53">
        <f t="shared" ca="1" si="37"/>
        <v>167797848.34180054</v>
      </c>
      <c r="BZ53" s="53">
        <f t="shared" ca="1" si="37"/>
        <v>167756760.0563097</v>
      </c>
      <c r="CA53" s="53">
        <f t="shared" ca="1" si="37"/>
        <v>167713634.023211</v>
      </c>
      <c r="CB53" s="53">
        <f t="shared" ca="1" si="37"/>
        <v>167670507.9901123</v>
      </c>
      <c r="CC53" s="53">
        <f t="shared" ca="1" si="37"/>
        <v>167627381.95701361</v>
      </c>
      <c r="CD53" s="53">
        <f t="shared" ca="1" si="37"/>
        <v>167584255.92391491</v>
      </c>
      <c r="CE53" s="53">
        <f t="shared" ref="CE53:CL53" ca="1" si="38">CD53+CE92</f>
        <v>167541129.89081621</v>
      </c>
      <c r="CF53" s="53">
        <f t="shared" ca="1" si="38"/>
        <v>167498003.85771751</v>
      </c>
      <c r="CG53" s="53">
        <f t="shared" ca="1" si="38"/>
        <v>167454877.82461882</v>
      </c>
      <c r="CH53" s="53">
        <f t="shared" ca="1" si="38"/>
        <v>167411751.79152012</v>
      </c>
      <c r="CI53" s="53">
        <f t="shared" ca="1" si="38"/>
        <v>167368625.75842142</v>
      </c>
      <c r="CJ53" s="53">
        <f t="shared" ca="1" si="38"/>
        <v>167325499.72532272</v>
      </c>
      <c r="CK53" s="53">
        <f t="shared" ca="1" si="38"/>
        <v>167282373.69222403</v>
      </c>
      <c r="CL53" s="53">
        <f t="shared" ca="1" si="38"/>
        <v>167239247.65912533</v>
      </c>
    </row>
    <row r="54" spans="1:90" x14ac:dyDescent="0.4">
      <c r="B54" s="27" t="s">
        <v>615</v>
      </c>
      <c r="C54" s="27"/>
      <c r="D54" s="27"/>
      <c r="E54" s="27"/>
      <c r="F54" s="27"/>
      <c r="G54" s="27"/>
      <c r="H54" s="27"/>
      <c r="I54" s="27" t="s">
        <v>224</v>
      </c>
      <c r="J54" s="28"/>
      <c r="K54" s="459">
        <f ca="1">SUMIF($4:$4,K$2,54:54)</f>
        <v>169593649.60000002</v>
      </c>
      <c r="L54" s="459">
        <f ca="1">SUMIF($4:$4,L$2,54:54)</f>
        <v>169167181.67999995</v>
      </c>
      <c r="M54" s="459">
        <f ca="1">SUMIF($4:$4,M$2,54:54)</f>
        <v>168719590.36399996</v>
      </c>
      <c r="N54" s="459">
        <f ca="1">SUMIF($4:$4,N$2,54:54)</f>
        <v>168249819.48219979</v>
      </c>
      <c r="O54" s="459">
        <f ca="1">SUMIF($4:$4,O$2,54:54)</f>
        <v>167756760.0563097</v>
      </c>
      <c r="P54" s="459">
        <f ca="1">SUMIF($4:$4,P$2,54:54)</f>
        <v>167239247.65912533</v>
      </c>
      <c r="Q54" s="28"/>
      <c r="R54" s="254">
        <f ca="1">SUM(R53:OFFSET(R54,-1,0))</f>
        <v>0</v>
      </c>
      <c r="S54" s="254">
        <f ca="1">SUM(S53:OFFSET(S54,-1,0))</f>
        <v>169966137.46666667</v>
      </c>
      <c r="T54" s="254">
        <f ca="1">SUM(T53:OFFSET(T54,-1,0))</f>
        <v>169932274.93333334</v>
      </c>
      <c r="U54" s="254">
        <f ca="1">SUM(U53:OFFSET(U54,-1,0))</f>
        <v>169898412.40000001</v>
      </c>
      <c r="V54" s="254">
        <f ca="1">SUM(V53:OFFSET(V54,-1,0))</f>
        <v>169864549.86666667</v>
      </c>
      <c r="W54" s="254">
        <f ca="1">SUM(W53:OFFSET(W54,-1,0))</f>
        <v>169830687.33333334</v>
      </c>
      <c r="X54" s="254">
        <f ca="1">SUM(X53:OFFSET(X54,-1,0))</f>
        <v>169796824.80000001</v>
      </c>
      <c r="Y54" s="254">
        <f ca="1">SUM(Y53:OFFSET(Y54,-1,0))</f>
        <v>169762962.26666668</v>
      </c>
      <c r="Z54" s="254">
        <f ca="1">SUM(Z53:OFFSET(Z54,-1,0))</f>
        <v>169729099.73333335</v>
      </c>
      <c r="AA54" s="254">
        <f ca="1">SUM(AA53:OFFSET(AA54,-1,0))</f>
        <v>169695237.20000002</v>
      </c>
      <c r="AB54" s="254">
        <f ca="1">SUM(AB53:OFFSET(AB54,-1,0))</f>
        <v>169661374.66666669</v>
      </c>
      <c r="AC54" s="254">
        <f ca="1">SUM(AC53:OFFSET(AC54,-1,0))</f>
        <v>169627512.13333336</v>
      </c>
      <c r="AD54" s="254">
        <f ca="1">SUM(AD53:OFFSET(AD54,-1,0))</f>
        <v>169593649.60000002</v>
      </c>
      <c r="AE54" s="254">
        <f ca="1">SUM(AE53:OFFSET(AE54,-1,0))</f>
        <v>169558110.60666668</v>
      </c>
      <c r="AF54" s="254">
        <f ca="1">SUM(AF53:OFFSET(AF54,-1,0))</f>
        <v>169522571.61333334</v>
      </c>
      <c r="AG54" s="254">
        <f ca="1">SUM(AG53:OFFSET(AG54,-1,0))</f>
        <v>169487032.62</v>
      </c>
      <c r="AH54" s="254">
        <f ca="1">SUM(AH53:OFFSET(AH54,-1,0))</f>
        <v>169451493.62666667</v>
      </c>
      <c r="AI54" s="254">
        <f ca="1">SUM(AI53:OFFSET(AI54,-1,0))</f>
        <v>169415954.63333333</v>
      </c>
      <c r="AJ54" s="254">
        <f ca="1">SUM(AJ53:OFFSET(AJ54,-1,0))</f>
        <v>169380415.63999999</v>
      </c>
      <c r="AK54" s="254">
        <f ca="1">SUM(AK53:OFFSET(AK54,-1,0))</f>
        <v>169344876.64666665</v>
      </c>
      <c r="AL54" s="254">
        <f ca="1">SUM(AL53:OFFSET(AL54,-1,0))</f>
        <v>169309337.65333331</v>
      </c>
      <c r="AM54" s="254">
        <f ca="1">SUM(AM53:OFFSET(AM54,-1,0))</f>
        <v>169273798.65999997</v>
      </c>
      <c r="AN54" s="254">
        <f ca="1">SUM(AN53:OFFSET(AN54,-1,0))</f>
        <v>169238259.66666663</v>
      </c>
      <c r="AO54" s="254">
        <f ca="1">SUM(AO53:OFFSET(AO54,-1,0))</f>
        <v>169202720.67333329</v>
      </c>
      <c r="AP54" s="254">
        <f ca="1">SUM(AP53:OFFSET(AP54,-1,0))</f>
        <v>169167181.67999995</v>
      </c>
      <c r="AQ54" s="254">
        <f ca="1">SUM(AQ53:OFFSET(AQ54,-1,0))</f>
        <v>169129882.40366662</v>
      </c>
      <c r="AR54" s="254">
        <f ca="1">SUM(AR53:OFFSET(AR54,-1,0))</f>
        <v>169092583.12733328</v>
      </c>
      <c r="AS54" s="254">
        <f ca="1">SUM(AS53:OFFSET(AS54,-1,0))</f>
        <v>169055283.85099995</v>
      </c>
      <c r="AT54" s="254">
        <f ca="1">SUM(AT53:OFFSET(AT54,-1,0))</f>
        <v>169017984.57466662</v>
      </c>
      <c r="AU54" s="254">
        <f ca="1">SUM(AU53:OFFSET(AU54,-1,0))</f>
        <v>168980685.29833329</v>
      </c>
      <c r="AV54" s="254">
        <f ca="1">SUM(AV53:OFFSET(AV54,-1,0))</f>
        <v>168943386.02199996</v>
      </c>
      <c r="AW54" s="254">
        <f ca="1">SUM(AW53:OFFSET(AW54,-1,0))</f>
        <v>168906086.74566662</v>
      </c>
      <c r="AX54" s="254">
        <f ca="1">SUM(AX53:OFFSET(AX54,-1,0))</f>
        <v>168868787.46933329</v>
      </c>
      <c r="AY54" s="254">
        <f ca="1">SUM(AY53:OFFSET(AY54,-1,0))</f>
        <v>168831488.19299996</v>
      </c>
      <c r="AZ54" s="254">
        <f ca="1">SUM(AZ53:OFFSET(AZ54,-1,0))</f>
        <v>168794188.91666663</v>
      </c>
      <c r="BA54" s="254">
        <f ca="1">SUM(BA53:OFFSET(BA54,-1,0))</f>
        <v>168756889.64033329</v>
      </c>
      <c r="BB54" s="254">
        <f ca="1">SUM(BB53:OFFSET(BB54,-1,0))</f>
        <v>168719590.36399996</v>
      </c>
      <c r="BC54" s="254">
        <f ca="1">SUM(BC53:OFFSET(BC54,-1,0))</f>
        <v>168680442.79051661</v>
      </c>
      <c r="BD54" s="254">
        <f ca="1">SUM(BD53:OFFSET(BD54,-1,0))</f>
        <v>168641295.21703327</v>
      </c>
      <c r="BE54" s="254">
        <f ca="1">SUM(BE53:OFFSET(BE54,-1,0))</f>
        <v>168602147.64354992</v>
      </c>
      <c r="BF54" s="254">
        <f ca="1">SUM(BF53:OFFSET(BF54,-1,0))</f>
        <v>168563000.07006657</v>
      </c>
      <c r="BG54" s="254">
        <f ca="1">SUM(BG53:OFFSET(BG54,-1,0))</f>
        <v>168523852.49658322</v>
      </c>
      <c r="BH54" s="254">
        <f ca="1">SUM(BH53:OFFSET(BH54,-1,0))</f>
        <v>168484704.92309988</v>
      </c>
      <c r="BI54" s="254">
        <f ca="1">SUM(BI53:OFFSET(BI54,-1,0))</f>
        <v>168445557.34961653</v>
      </c>
      <c r="BJ54" s="254">
        <f ca="1">SUM(BJ53:OFFSET(BJ54,-1,0))</f>
        <v>168406409.77613318</v>
      </c>
      <c r="BK54" s="254">
        <f ca="1">SUM(BK53:OFFSET(BK54,-1,0))</f>
        <v>168367262.20264983</v>
      </c>
      <c r="BL54" s="254">
        <f ca="1">SUM(BL53:OFFSET(BL54,-1,0))</f>
        <v>168328114.62916648</v>
      </c>
      <c r="BM54" s="254">
        <f ca="1">SUM(BM53:OFFSET(BM54,-1,0))</f>
        <v>168288967.05568314</v>
      </c>
      <c r="BN54" s="254">
        <f ca="1">SUM(BN53:OFFSET(BN54,-1,0))</f>
        <v>168249819.48219979</v>
      </c>
      <c r="BO54" s="254">
        <f ca="1">SUM(BO53:OFFSET(BO54,-1,0))</f>
        <v>168208731.19670895</v>
      </c>
      <c r="BP54" s="254">
        <f ca="1">SUM(BP53:OFFSET(BP54,-1,0))</f>
        <v>168167642.91121811</v>
      </c>
      <c r="BQ54" s="254">
        <f ca="1">SUM(BQ53:OFFSET(BQ54,-1,0))</f>
        <v>168126554.62572727</v>
      </c>
      <c r="BR54" s="254">
        <f ca="1">SUM(BR53:OFFSET(BR54,-1,0))</f>
        <v>168085466.34023643</v>
      </c>
      <c r="BS54" s="254">
        <f ca="1">SUM(BS53:OFFSET(BS54,-1,0))</f>
        <v>168044378.05474558</v>
      </c>
      <c r="BT54" s="254">
        <f ca="1">SUM(BT53:OFFSET(BT54,-1,0))</f>
        <v>168003289.76925474</v>
      </c>
      <c r="BU54" s="254">
        <f ca="1">SUM(BU53:OFFSET(BU54,-1,0))</f>
        <v>167962201.4837639</v>
      </c>
      <c r="BV54" s="254">
        <f ca="1">SUM(BV53:OFFSET(BV54,-1,0))</f>
        <v>167921113.19827306</v>
      </c>
      <c r="BW54" s="254">
        <f ca="1">SUM(BW53:OFFSET(BW54,-1,0))</f>
        <v>167880024.91278222</v>
      </c>
      <c r="BX54" s="254">
        <f ca="1">SUM(BX53:OFFSET(BX54,-1,0))</f>
        <v>167838936.62729138</v>
      </c>
      <c r="BY54" s="254">
        <f ca="1">SUM(BY53:OFFSET(BY54,-1,0))</f>
        <v>167797848.34180054</v>
      </c>
      <c r="BZ54" s="254">
        <f ca="1">SUM(BZ53:OFFSET(BZ54,-1,0))</f>
        <v>167756760.0563097</v>
      </c>
      <c r="CA54" s="254">
        <f ca="1">SUM(CA53:OFFSET(CA54,-1,0))</f>
        <v>167713634.023211</v>
      </c>
      <c r="CB54" s="254">
        <f ca="1">SUM(CB53:OFFSET(CB54,-1,0))</f>
        <v>167670507.9901123</v>
      </c>
      <c r="CC54" s="254">
        <f ca="1">SUM(CC53:OFFSET(CC54,-1,0))</f>
        <v>167627381.95701361</v>
      </c>
      <c r="CD54" s="254">
        <f ca="1">SUM(CD53:OFFSET(CD54,-1,0))</f>
        <v>167584255.92391491</v>
      </c>
      <c r="CE54" s="254">
        <f ca="1">SUM(CE53:OFFSET(CE54,-1,0))</f>
        <v>167541129.89081621</v>
      </c>
      <c r="CF54" s="254">
        <f ca="1">SUM(CF53:OFFSET(CF54,-1,0))</f>
        <v>167498003.85771751</v>
      </c>
      <c r="CG54" s="254">
        <f ca="1">SUM(CG53:OFFSET(CG54,-1,0))</f>
        <v>167454877.82461882</v>
      </c>
      <c r="CH54" s="254">
        <f ca="1">SUM(CH53:OFFSET(CH54,-1,0))</f>
        <v>167411751.79152012</v>
      </c>
      <c r="CI54" s="254">
        <f ca="1">SUM(CI53:OFFSET(CI54,-1,0))</f>
        <v>167368625.75842142</v>
      </c>
      <c r="CJ54" s="254">
        <f ca="1">SUM(CJ53:OFFSET(CJ54,-1,0))</f>
        <v>167325499.72532272</v>
      </c>
      <c r="CK54" s="254">
        <f ca="1">SUM(CK53:OFFSET(CK54,-1,0))</f>
        <v>167282373.69222403</v>
      </c>
      <c r="CL54" s="254">
        <f ca="1">SUM(CL53:OFFSET(CL54,-1,0))</f>
        <v>167239247.65912533</v>
      </c>
    </row>
    <row r="56" spans="1:90" x14ac:dyDescent="0.4">
      <c r="B56" s="12" t="s">
        <v>616</v>
      </c>
    </row>
    <row r="57" spans="1:90" x14ac:dyDescent="0.4">
      <c r="B57" s="27" t="s">
        <v>617</v>
      </c>
      <c r="C57" s="27"/>
      <c r="D57" s="27"/>
      <c r="E57" s="27"/>
      <c r="F57" s="27"/>
      <c r="G57" s="27"/>
      <c r="H57" s="27"/>
      <c r="I57" s="27" t="s">
        <v>240</v>
      </c>
      <c r="J57" s="28"/>
      <c r="K57" s="63">
        <f ca="1">SUMIF($4:$4,K$2,57:57)</f>
        <v>0</v>
      </c>
      <c r="L57" s="63">
        <f ca="1">SUMIF($4:$4,L$2,57:57)</f>
        <v>0</v>
      </c>
      <c r="M57" s="63">
        <f ca="1">SUMIF($4:$4,M$2,57:57)</f>
        <v>0</v>
      </c>
      <c r="N57" s="63">
        <f ca="1">SUMIF($4:$4,N$2,57:57)</f>
        <v>0</v>
      </c>
      <c r="O57" s="63">
        <f ca="1">SUMIF($4:$4,O$2,57:57)</f>
        <v>0</v>
      </c>
      <c r="P57" s="63">
        <f ca="1">SUMIF($4:$4,P$2,57:57)</f>
        <v>0</v>
      </c>
      <c r="Q57" s="28"/>
      <c r="R57" s="254">
        <f ca="1">SUM(R56:OFFSET(R57,-1,0))</f>
        <v>0</v>
      </c>
      <c r="S57" s="254">
        <f ca="1">SUM(S56:OFFSET(S57,-1,0))</f>
        <v>0</v>
      </c>
      <c r="T57" s="254">
        <f ca="1">SUM(T56:OFFSET(T57,-1,0))</f>
        <v>0</v>
      </c>
      <c r="U57" s="254">
        <f ca="1">SUM(U56:OFFSET(U57,-1,0))</f>
        <v>0</v>
      </c>
      <c r="V57" s="254">
        <f ca="1">SUM(V56:OFFSET(V57,-1,0))</f>
        <v>0</v>
      </c>
      <c r="W57" s="254">
        <f ca="1">SUM(W56:OFFSET(W57,-1,0))</f>
        <v>0</v>
      </c>
      <c r="X57" s="254">
        <f ca="1">SUM(X56:OFFSET(X57,-1,0))</f>
        <v>0</v>
      </c>
      <c r="Y57" s="254">
        <f ca="1">SUM(Y56:OFFSET(Y57,-1,0))</f>
        <v>0</v>
      </c>
      <c r="Z57" s="254">
        <f ca="1">SUM(Z56:OFFSET(Z57,-1,0))</f>
        <v>0</v>
      </c>
      <c r="AA57" s="254">
        <f ca="1">SUM(AA56:OFFSET(AA57,-1,0))</f>
        <v>0</v>
      </c>
      <c r="AB57" s="254">
        <f ca="1">SUM(AB56:OFFSET(AB57,-1,0))</f>
        <v>0</v>
      </c>
      <c r="AC57" s="254">
        <f ca="1">SUM(AC56:OFFSET(AC57,-1,0))</f>
        <v>0</v>
      </c>
      <c r="AD57" s="254">
        <f ca="1">SUM(AD56:OFFSET(AD57,-1,0))</f>
        <v>0</v>
      </c>
      <c r="AE57" s="254">
        <f ca="1">SUM(AE56:OFFSET(AE57,-1,0))</f>
        <v>0</v>
      </c>
      <c r="AF57" s="254">
        <f ca="1">SUM(AF56:OFFSET(AF57,-1,0))</f>
        <v>0</v>
      </c>
      <c r="AG57" s="254">
        <f ca="1">SUM(AG56:OFFSET(AG57,-1,0))</f>
        <v>0</v>
      </c>
      <c r="AH57" s="254">
        <f ca="1">SUM(AH56:OFFSET(AH57,-1,0))</f>
        <v>0</v>
      </c>
      <c r="AI57" s="254">
        <f ca="1">SUM(AI56:OFFSET(AI57,-1,0))</f>
        <v>0</v>
      </c>
      <c r="AJ57" s="254">
        <f ca="1">SUM(AJ56:OFFSET(AJ57,-1,0))</f>
        <v>0</v>
      </c>
      <c r="AK57" s="254">
        <f ca="1">SUM(AK56:OFFSET(AK57,-1,0))</f>
        <v>0</v>
      </c>
      <c r="AL57" s="254">
        <f ca="1">SUM(AL56:OFFSET(AL57,-1,0))</f>
        <v>0</v>
      </c>
      <c r="AM57" s="254">
        <f ca="1">SUM(AM56:OFFSET(AM57,-1,0))</f>
        <v>0</v>
      </c>
      <c r="AN57" s="254">
        <f ca="1">SUM(AN56:OFFSET(AN57,-1,0))</f>
        <v>0</v>
      </c>
      <c r="AO57" s="254">
        <f ca="1">SUM(AO56:OFFSET(AO57,-1,0))</f>
        <v>0</v>
      </c>
      <c r="AP57" s="254">
        <f ca="1">SUM(AP56:OFFSET(AP57,-1,0))</f>
        <v>0</v>
      </c>
      <c r="AQ57" s="254">
        <f ca="1">SUM(AQ56:OFFSET(AQ57,-1,0))</f>
        <v>0</v>
      </c>
      <c r="AR57" s="254">
        <f ca="1">SUM(AR56:OFFSET(AR57,-1,0))</f>
        <v>0</v>
      </c>
      <c r="AS57" s="254">
        <f ca="1">SUM(AS56:OFFSET(AS57,-1,0))</f>
        <v>0</v>
      </c>
      <c r="AT57" s="254">
        <f ca="1">SUM(AT56:OFFSET(AT57,-1,0))</f>
        <v>0</v>
      </c>
      <c r="AU57" s="254">
        <f ca="1">SUM(AU56:OFFSET(AU57,-1,0))</f>
        <v>0</v>
      </c>
      <c r="AV57" s="254">
        <f ca="1">SUM(AV56:OFFSET(AV57,-1,0))</f>
        <v>0</v>
      </c>
      <c r="AW57" s="254">
        <f ca="1">SUM(AW56:OFFSET(AW57,-1,0))</f>
        <v>0</v>
      </c>
      <c r="AX57" s="254">
        <f ca="1">SUM(AX56:OFFSET(AX57,-1,0))</f>
        <v>0</v>
      </c>
      <c r="AY57" s="254">
        <f ca="1">SUM(AY56:OFFSET(AY57,-1,0))</f>
        <v>0</v>
      </c>
      <c r="AZ57" s="254">
        <f ca="1">SUM(AZ56:OFFSET(AZ57,-1,0))</f>
        <v>0</v>
      </c>
      <c r="BA57" s="254">
        <f ca="1">SUM(BA56:OFFSET(BA57,-1,0))</f>
        <v>0</v>
      </c>
      <c r="BB57" s="254">
        <f ca="1">SUM(BB56:OFFSET(BB57,-1,0))</f>
        <v>0</v>
      </c>
      <c r="BC57" s="254">
        <f ca="1">SUM(BC56:OFFSET(BC57,-1,0))</f>
        <v>0</v>
      </c>
      <c r="BD57" s="254">
        <f ca="1">SUM(BD56:OFFSET(BD57,-1,0))</f>
        <v>0</v>
      </c>
      <c r="BE57" s="254">
        <f ca="1">SUM(BE56:OFFSET(BE57,-1,0))</f>
        <v>0</v>
      </c>
      <c r="BF57" s="254">
        <f ca="1">SUM(BF56:OFFSET(BF57,-1,0))</f>
        <v>0</v>
      </c>
      <c r="BG57" s="254">
        <f ca="1">SUM(BG56:OFFSET(BG57,-1,0))</f>
        <v>0</v>
      </c>
      <c r="BH57" s="254">
        <f ca="1">SUM(BH56:OFFSET(BH57,-1,0))</f>
        <v>0</v>
      </c>
      <c r="BI57" s="254">
        <f ca="1">SUM(BI56:OFFSET(BI57,-1,0))</f>
        <v>0</v>
      </c>
      <c r="BJ57" s="254">
        <f ca="1">SUM(BJ56:OFFSET(BJ57,-1,0))</f>
        <v>0</v>
      </c>
      <c r="BK57" s="254">
        <f ca="1">SUM(BK56:OFFSET(BK57,-1,0))</f>
        <v>0</v>
      </c>
      <c r="BL57" s="254">
        <f ca="1">SUM(BL56:OFFSET(BL57,-1,0))</f>
        <v>0</v>
      </c>
      <c r="BM57" s="254">
        <f ca="1">SUM(BM56:OFFSET(BM57,-1,0))</f>
        <v>0</v>
      </c>
      <c r="BN57" s="254">
        <f ca="1">SUM(BN56:OFFSET(BN57,-1,0))</f>
        <v>0</v>
      </c>
      <c r="BO57" s="254">
        <f ca="1">SUM(BO56:OFFSET(BO57,-1,0))</f>
        <v>0</v>
      </c>
      <c r="BP57" s="254">
        <f ca="1">SUM(BP56:OFFSET(BP57,-1,0))</f>
        <v>0</v>
      </c>
      <c r="BQ57" s="254">
        <f ca="1">SUM(BQ56:OFFSET(BQ57,-1,0))</f>
        <v>0</v>
      </c>
      <c r="BR57" s="254">
        <f ca="1">SUM(BR56:OFFSET(BR57,-1,0))</f>
        <v>0</v>
      </c>
      <c r="BS57" s="254">
        <f ca="1">SUM(BS56:OFFSET(BS57,-1,0))</f>
        <v>0</v>
      </c>
      <c r="BT57" s="254">
        <f ca="1">SUM(BT56:OFFSET(BT57,-1,0))</f>
        <v>0</v>
      </c>
      <c r="BU57" s="254">
        <f ca="1">SUM(BU56:OFFSET(BU57,-1,0))</f>
        <v>0</v>
      </c>
      <c r="BV57" s="254">
        <f ca="1">SUM(BV56:OFFSET(BV57,-1,0))</f>
        <v>0</v>
      </c>
      <c r="BW57" s="254">
        <f ca="1">SUM(BW56:OFFSET(BW57,-1,0))</f>
        <v>0</v>
      </c>
      <c r="BX57" s="254">
        <f ca="1">SUM(BX56:OFFSET(BX57,-1,0))</f>
        <v>0</v>
      </c>
      <c r="BY57" s="254">
        <f ca="1">SUM(BY56:OFFSET(BY57,-1,0))</f>
        <v>0</v>
      </c>
      <c r="BZ57" s="254">
        <f ca="1">SUM(BZ56:OFFSET(BZ57,-1,0))</f>
        <v>0</v>
      </c>
      <c r="CA57" s="254">
        <f ca="1">SUM(CA56:OFFSET(CA57,-1,0))</f>
        <v>0</v>
      </c>
      <c r="CB57" s="254">
        <f ca="1">SUM(CB56:OFFSET(CB57,-1,0))</f>
        <v>0</v>
      </c>
      <c r="CC57" s="254">
        <f ca="1">SUM(CC56:OFFSET(CC57,-1,0))</f>
        <v>0</v>
      </c>
      <c r="CD57" s="254">
        <f ca="1">SUM(CD56:OFFSET(CD57,-1,0))</f>
        <v>0</v>
      </c>
      <c r="CE57" s="254">
        <f ca="1">SUM(CE56:OFFSET(CE57,-1,0))</f>
        <v>0</v>
      </c>
      <c r="CF57" s="254">
        <f ca="1">SUM(CF56:OFFSET(CF57,-1,0))</f>
        <v>0</v>
      </c>
      <c r="CG57" s="254">
        <f ca="1">SUM(CG56:OFFSET(CG57,-1,0))</f>
        <v>0</v>
      </c>
      <c r="CH57" s="254">
        <f ca="1">SUM(CH56:OFFSET(CH57,-1,0))</f>
        <v>0</v>
      </c>
      <c r="CI57" s="254">
        <f ca="1">SUM(CI56:OFFSET(CI57,-1,0))</f>
        <v>0</v>
      </c>
      <c r="CJ57" s="254">
        <f ca="1">SUM(CJ56:OFFSET(CJ57,-1,0))</f>
        <v>0</v>
      </c>
      <c r="CK57" s="254">
        <f ca="1">SUM(CK56:OFFSET(CK57,-1,0))</f>
        <v>0</v>
      </c>
      <c r="CL57" s="254">
        <f ca="1">SUM(CL56:OFFSET(CL57,-1,0))</f>
        <v>0</v>
      </c>
    </row>
    <row r="59" spans="1:90" x14ac:dyDescent="0.4">
      <c r="B59" s="27" t="s">
        <v>618</v>
      </c>
      <c r="C59" s="27"/>
      <c r="D59" s="27"/>
      <c r="E59" s="27"/>
      <c r="F59" s="27"/>
      <c r="G59" s="27"/>
      <c r="H59" s="27"/>
      <c r="I59" s="27"/>
      <c r="J59" s="28"/>
      <c r="K59" s="28">
        <f ca="1">SUMIF($4:$4,K$2,59:59)</f>
        <v>169593649.60000002</v>
      </c>
      <c r="L59" s="28">
        <f ca="1">SUMIF($4:$4,L$2,59:59)</f>
        <v>169167181.67999995</v>
      </c>
      <c r="M59" s="28">
        <f ca="1">SUMIF($4:$4,M$2,59:59)</f>
        <v>168719590.36399996</v>
      </c>
      <c r="N59" s="28">
        <f ca="1">SUMIF($4:$4,N$2,59:59)</f>
        <v>168249819.48219979</v>
      </c>
      <c r="O59" s="28">
        <f ca="1">SUMIF($4:$4,O$2,59:59)</f>
        <v>167756760.0563097</v>
      </c>
      <c r="P59" s="28">
        <f ca="1">SUMIF($4:$4,P$2,59:59)</f>
        <v>167239247.65912533</v>
      </c>
      <c r="Q59" s="28"/>
      <c r="R59" s="28">
        <f t="shared" ref="R59:AW59" ca="1" si="39">R54+R57</f>
        <v>0</v>
      </c>
      <c r="S59" s="28">
        <f t="shared" ca="1" si="39"/>
        <v>169966137.46666667</v>
      </c>
      <c r="T59" s="28">
        <f t="shared" ca="1" si="39"/>
        <v>169932274.93333334</v>
      </c>
      <c r="U59" s="28">
        <f t="shared" ca="1" si="39"/>
        <v>169898412.40000001</v>
      </c>
      <c r="V59" s="28">
        <f t="shared" ca="1" si="39"/>
        <v>169864549.86666667</v>
      </c>
      <c r="W59" s="28">
        <f t="shared" ca="1" si="39"/>
        <v>169830687.33333334</v>
      </c>
      <c r="X59" s="28">
        <f t="shared" ca="1" si="39"/>
        <v>169796824.80000001</v>
      </c>
      <c r="Y59" s="28">
        <f t="shared" ca="1" si="39"/>
        <v>169762962.26666668</v>
      </c>
      <c r="Z59" s="28">
        <f t="shared" ca="1" si="39"/>
        <v>169729099.73333335</v>
      </c>
      <c r="AA59" s="28">
        <f t="shared" ca="1" si="39"/>
        <v>169695237.20000002</v>
      </c>
      <c r="AB59" s="28">
        <f t="shared" ca="1" si="39"/>
        <v>169661374.66666669</v>
      </c>
      <c r="AC59" s="28">
        <f t="shared" ca="1" si="39"/>
        <v>169627512.13333336</v>
      </c>
      <c r="AD59" s="28">
        <f t="shared" ca="1" si="39"/>
        <v>169593649.60000002</v>
      </c>
      <c r="AE59" s="28">
        <f t="shared" ca="1" si="39"/>
        <v>169558110.60666668</v>
      </c>
      <c r="AF59" s="28">
        <f t="shared" ca="1" si="39"/>
        <v>169522571.61333334</v>
      </c>
      <c r="AG59" s="28">
        <f t="shared" ca="1" si="39"/>
        <v>169487032.62</v>
      </c>
      <c r="AH59" s="28">
        <f t="shared" ca="1" si="39"/>
        <v>169451493.62666667</v>
      </c>
      <c r="AI59" s="28">
        <f t="shared" ca="1" si="39"/>
        <v>169415954.63333333</v>
      </c>
      <c r="AJ59" s="28">
        <f t="shared" ca="1" si="39"/>
        <v>169380415.63999999</v>
      </c>
      <c r="AK59" s="28">
        <f t="shared" ca="1" si="39"/>
        <v>169344876.64666665</v>
      </c>
      <c r="AL59" s="28">
        <f t="shared" ca="1" si="39"/>
        <v>169309337.65333331</v>
      </c>
      <c r="AM59" s="28">
        <f t="shared" ca="1" si="39"/>
        <v>169273798.65999997</v>
      </c>
      <c r="AN59" s="28">
        <f t="shared" ca="1" si="39"/>
        <v>169238259.66666663</v>
      </c>
      <c r="AO59" s="28">
        <f t="shared" ca="1" si="39"/>
        <v>169202720.67333329</v>
      </c>
      <c r="AP59" s="28">
        <f t="shared" ca="1" si="39"/>
        <v>169167181.67999995</v>
      </c>
      <c r="AQ59" s="28">
        <f t="shared" ca="1" si="39"/>
        <v>169129882.40366662</v>
      </c>
      <c r="AR59" s="28">
        <f t="shared" ca="1" si="39"/>
        <v>169092583.12733328</v>
      </c>
      <c r="AS59" s="28">
        <f t="shared" ca="1" si="39"/>
        <v>169055283.85099995</v>
      </c>
      <c r="AT59" s="28">
        <f t="shared" ca="1" si="39"/>
        <v>169017984.57466662</v>
      </c>
      <c r="AU59" s="28">
        <f t="shared" ca="1" si="39"/>
        <v>168980685.29833329</v>
      </c>
      <c r="AV59" s="28">
        <f t="shared" ca="1" si="39"/>
        <v>168943386.02199996</v>
      </c>
      <c r="AW59" s="28">
        <f t="shared" ca="1" si="39"/>
        <v>168906086.74566662</v>
      </c>
      <c r="AX59" s="28">
        <f t="shared" ref="AX59:CC59" ca="1" si="40">AX54+AX57</f>
        <v>168868787.46933329</v>
      </c>
      <c r="AY59" s="28">
        <f t="shared" ca="1" si="40"/>
        <v>168831488.19299996</v>
      </c>
      <c r="AZ59" s="28">
        <f t="shared" ca="1" si="40"/>
        <v>168794188.91666663</v>
      </c>
      <c r="BA59" s="28">
        <f t="shared" ca="1" si="40"/>
        <v>168756889.64033329</v>
      </c>
      <c r="BB59" s="28">
        <f t="shared" ca="1" si="40"/>
        <v>168719590.36399996</v>
      </c>
      <c r="BC59" s="28">
        <f t="shared" ca="1" si="40"/>
        <v>168680442.79051661</v>
      </c>
      <c r="BD59" s="28">
        <f t="shared" ca="1" si="40"/>
        <v>168641295.21703327</v>
      </c>
      <c r="BE59" s="28">
        <f t="shared" ca="1" si="40"/>
        <v>168602147.64354992</v>
      </c>
      <c r="BF59" s="28">
        <f t="shared" ca="1" si="40"/>
        <v>168563000.07006657</v>
      </c>
      <c r="BG59" s="28">
        <f t="shared" ca="1" si="40"/>
        <v>168523852.49658322</v>
      </c>
      <c r="BH59" s="28">
        <f t="shared" ca="1" si="40"/>
        <v>168484704.92309988</v>
      </c>
      <c r="BI59" s="28">
        <f t="shared" ca="1" si="40"/>
        <v>168445557.34961653</v>
      </c>
      <c r="BJ59" s="28">
        <f t="shared" ca="1" si="40"/>
        <v>168406409.77613318</v>
      </c>
      <c r="BK59" s="28">
        <f t="shared" ca="1" si="40"/>
        <v>168367262.20264983</v>
      </c>
      <c r="BL59" s="28">
        <f t="shared" ca="1" si="40"/>
        <v>168328114.62916648</v>
      </c>
      <c r="BM59" s="28">
        <f t="shared" ca="1" si="40"/>
        <v>168288967.05568314</v>
      </c>
      <c r="BN59" s="28">
        <f t="shared" ca="1" si="40"/>
        <v>168249819.48219979</v>
      </c>
      <c r="BO59" s="28">
        <f t="shared" ca="1" si="40"/>
        <v>168208731.19670895</v>
      </c>
      <c r="BP59" s="28">
        <f t="shared" ca="1" si="40"/>
        <v>168167642.91121811</v>
      </c>
      <c r="BQ59" s="28">
        <f t="shared" ca="1" si="40"/>
        <v>168126554.62572727</v>
      </c>
      <c r="BR59" s="28">
        <f t="shared" ca="1" si="40"/>
        <v>168085466.34023643</v>
      </c>
      <c r="BS59" s="28">
        <f t="shared" ca="1" si="40"/>
        <v>168044378.05474558</v>
      </c>
      <c r="BT59" s="28">
        <f t="shared" ca="1" si="40"/>
        <v>168003289.76925474</v>
      </c>
      <c r="BU59" s="28">
        <f t="shared" ca="1" si="40"/>
        <v>167962201.4837639</v>
      </c>
      <c r="BV59" s="28">
        <f t="shared" ca="1" si="40"/>
        <v>167921113.19827306</v>
      </c>
      <c r="BW59" s="28">
        <f t="shared" ca="1" si="40"/>
        <v>167880024.91278222</v>
      </c>
      <c r="BX59" s="28">
        <f t="shared" ca="1" si="40"/>
        <v>167838936.62729138</v>
      </c>
      <c r="BY59" s="28">
        <f t="shared" ca="1" si="40"/>
        <v>167797848.34180054</v>
      </c>
      <c r="BZ59" s="28">
        <f t="shared" ca="1" si="40"/>
        <v>167756760.0563097</v>
      </c>
      <c r="CA59" s="28">
        <f t="shared" ca="1" si="40"/>
        <v>167713634.023211</v>
      </c>
      <c r="CB59" s="28">
        <f t="shared" ca="1" si="40"/>
        <v>167670507.9901123</v>
      </c>
      <c r="CC59" s="28">
        <f t="shared" ca="1" si="40"/>
        <v>167627381.95701361</v>
      </c>
      <c r="CD59" s="28">
        <f t="shared" ref="CD59:CL59" ca="1" si="41">CD54+CD57</f>
        <v>167584255.92391491</v>
      </c>
      <c r="CE59" s="28">
        <f t="shared" ca="1" si="41"/>
        <v>167541129.89081621</v>
      </c>
      <c r="CF59" s="28">
        <f t="shared" ca="1" si="41"/>
        <v>167498003.85771751</v>
      </c>
      <c r="CG59" s="28">
        <f t="shared" ca="1" si="41"/>
        <v>167454877.82461882</v>
      </c>
      <c r="CH59" s="28">
        <f t="shared" ca="1" si="41"/>
        <v>167411751.79152012</v>
      </c>
      <c r="CI59" s="28">
        <f t="shared" ca="1" si="41"/>
        <v>167368625.75842142</v>
      </c>
      <c r="CJ59" s="28">
        <f t="shared" ca="1" si="41"/>
        <v>167325499.72532272</v>
      </c>
      <c r="CK59" s="28">
        <f t="shared" ca="1" si="41"/>
        <v>167282373.69222403</v>
      </c>
      <c r="CL59" s="28">
        <f t="shared" ca="1" si="41"/>
        <v>167239247.65912533</v>
      </c>
    </row>
    <row r="61" spans="1:90" x14ac:dyDescent="0.4">
      <c r="B61" s="12" t="s">
        <v>619</v>
      </c>
    </row>
    <row r="62" spans="1:90" x14ac:dyDescent="0.4">
      <c r="B62" s="27" t="s">
        <v>620</v>
      </c>
      <c r="C62" s="27"/>
      <c r="D62" s="27"/>
      <c r="E62" s="27"/>
      <c r="F62" s="27"/>
      <c r="G62" s="27"/>
      <c r="H62" s="27"/>
      <c r="I62" s="27" t="s">
        <v>232</v>
      </c>
      <c r="J62" s="28"/>
      <c r="K62" s="63">
        <f ca="1">SUMIF($4:$4,K$2,62:62)</f>
        <v>0</v>
      </c>
      <c r="L62" s="63">
        <f ca="1">SUMIF($4:$4,L$2,62:62)</f>
        <v>0</v>
      </c>
      <c r="M62" s="63">
        <f ca="1">SUMIF($4:$4,M$2,62:62)</f>
        <v>0</v>
      </c>
      <c r="N62" s="63">
        <f ca="1">SUMIF($4:$4,N$2,62:62)</f>
        <v>0</v>
      </c>
      <c r="O62" s="63">
        <f ca="1">SUMIF($4:$4,O$2,62:62)</f>
        <v>0</v>
      </c>
      <c r="P62" s="63">
        <f ca="1">SUMIF($4:$4,P$2,62:62)</f>
        <v>0</v>
      </c>
      <c r="Q62" s="28"/>
      <c r="R62" s="254">
        <f ca="1">SUM(R60:OFFSET(R62,-1,0))</f>
        <v>0</v>
      </c>
      <c r="S62" s="254">
        <f ca="1">SUM(S60:OFFSET(S62,-1,0))</f>
        <v>0</v>
      </c>
      <c r="T62" s="254">
        <f ca="1">SUM(T60:OFFSET(T62,-1,0))</f>
        <v>0</v>
      </c>
      <c r="U62" s="254">
        <f ca="1">SUM(U60:OFFSET(U62,-1,0))</f>
        <v>0</v>
      </c>
      <c r="V62" s="254">
        <f ca="1">SUM(V60:OFFSET(V62,-1,0))</f>
        <v>0</v>
      </c>
      <c r="W62" s="254">
        <f ca="1">SUM(W60:OFFSET(W62,-1,0))</f>
        <v>0</v>
      </c>
      <c r="X62" s="254">
        <f ca="1">SUM(X60:OFFSET(X62,-1,0))</f>
        <v>0</v>
      </c>
      <c r="Y62" s="254">
        <f ca="1">SUM(Y60:OFFSET(Y62,-1,0))</f>
        <v>0</v>
      </c>
      <c r="Z62" s="254">
        <f ca="1">SUM(Z60:OFFSET(Z62,-1,0))</f>
        <v>0</v>
      </c>
      <c r="AA62" s="254">
        <f ca="1">SUM(AA60:OFFSET(AA62,-1,0))</f>
        <v>0</v>
      </c>
      <c r="AB62" s="254">
        <f ca="1">SUM(AB60:OFFSET(AB62,-1,0))</f>
        <v>0</v>
      </c>
      <c r="AC62" s="254">
        <f ca="1">SUM(AC60:OFFSET(AC62,-1,0))</f>
        <v>0</v>
      </c>
      <c r="AD62" s="254">
        <f ca="1">SUM(AD60:OFFSET(AD62,-1,0))</f>
        <v>0</v>
      </c>
      <c r="AE62" s="254">
        <f ca="1">SUM(AE60:OFFSET(AE62,-1,0))</f>
        <v>0</v>
      </c>
      <c r="AF62" s="254">
        <f ca="1">SUM(AF60:OFFSET(AF62,-1,0))</f>
        <v>0</v>
      </c>
      <c r="AG62" s="254">
        <f ca="1">SUM(AG60:OFFSET(AG62,-1,0))</f>
        <v>0</v>
      </c>
      <c r="AH62" s="254">
        <f ca="1">SUM(AH60:OFFSET(AH62,-1,0))</f>
        <v>0</v>
      </c>
      <c r="AI62" s="254">
        <f ca="1">SUM(AI60:OFFSET(AI62,-1,0))</f>
        <v>0</v>
      </c>
      <c r="AJ62" s="254">
        <f ca="1">SUM(AJ60:OFFSET(AJ62,-1,0))</f>
        <v>0</v>
      </c>
      <c r="AK62" s="254">
        <f ca="1">SUM(AK60:OFFSET(AK62,-1,0))</f>
        <v>0</v>
      </c>
      <c r="AL62" s="254">
        <f ca="1">SUM(AL60:OFFSET(AL62,-1,0))</f>
        <v>0</v>
      </c>
      <c r="AM62" s="254">
        <f ca="1">SUM(AM60:OFFSET(AM62,-1,0))</f>
        <v>0</v>
      </c>
      <c r="AN62" s="254">
        <f ca="1">SUM(AN60:OFFSET(AN62,-1,0))</f>
        <v>0</v>
      </c>
      <c r="AO62" s="254">
        <f ca="1">SUM(AO60:OFFSET(AO62,-1,0))</f>
        <v>0</v>
      </c>
      <c r="AP62" s="254">
        <f ca="1">SUM(AP60:OFFSET(AP62,-1,0))</f>
        <v>0</v>
      </c>
      <c r="AQ62" s="254">
        <f ca="1">SUM(AQ60:OFFSET(AQ62,-1,0))</f>
        <v>0</v>
      </c>
      <c r="AR62" s="254">
        <f ca="1">SUM(AR60:OFFSET(AR62,-1,0))</f>
        <v>0</v>
      </c>
      <c r="AS62" s="254">
        <f ca="1">SUM(AS60:OFFSET(AS62,-1,0))</f>
        <v>0</v>
      </c>
      <c r="AT62" s="254">
        <f ca="1">SUM(AT60:OFFSET(AT62,-1,0))</f>
        <v>0</v>
      </c>
      <c r="AU62" s="254">
        <f ca="1">SUM(AU60:OFFSET(AU62,-1,0))</f>
        <v>0</v>
      </c>
      <c r="AV62" s="254">
        <f ca="1">SUM(AV60:OFFSET(AV62,-1,0))</f>
        <v>0</v>
      </c>
      <c r="AW62" s="254">
        <f ca="1">SUM(AW60:OFFSET(AW62,-1,0))</f>
        <v>0</v>
      </c>
      <c r="AX62" s="254">
        <f ca="1">SUM(AX60:OFFSET(AX62,-1,0))</f>
        <v>0</v>
      </c>
      <c r="AY62" s="254">
        <f ca="1">SUM(AY60:OFFSET(AY62,-1,0))</f>
        <v>0</v>
      </c>
      <c r="AZ62" s="254">
        <f ca="1">SUM(AZ60:OFFSET(AZ62,-1,0))</f>
        <v>0</v>
      </c>
      <c r="BA62" s="254">
        <f ca="1">SUM(BA60:OFFSET(BA62,-1,0))</f>
        <v>0</v>
      </c>
      <c r="BB62" s="254">
        <f ca="1">SUM(BB60:OFFSET(BB62,-1,0))</f>
        <v>0</v>
      </c>
      <c r="BC62" s="254">
        <f ca="1">SUM(BC60:OFFSET(BC62,-1,0))</f>
        <v>0</v>
      </c>
      <c r="BD62" s="254">
        <f ca="1">SUM(BD60:OFFSET(BD62,-1,0))</f>
        <v>0</v>
      </c>
      <c r="BE62" s="254">
        <f ca="1">SUM(BE60:OFFSET(BE62,-1,0))</f>
        <v>0</v>
      </c>
      <c r="BF62" s="254">
        <f ca="1">SUM(BF60:OFFSET(BF62,-1,0))</f>
        <v>0</v>
      </c>
      <c r="BG62" s="254">
        <f ca="1">SUM(BG60:OFFSET(BG62,-1,0))</f>
        <v>0</v>
      </c>
      <c r="BH62" s="254">
        <f ca="1">SUM(BH60:OFFSET(BH62,-1,0))</f>
        <v>0</v>
      </c>
      <c r="BI62" s="254">
        <f ca="1">SUM(BI60:OFFSET(BI62,-1,0))</f>
        <v>0</v>
      </c>
      <c r="BJ62" s="254">
        <f ca="1">SUM(BJ60:OFFSET(BJ62,-1,0))</f>
        <v>0</v>
      </c>
      <c r="BK62" s="254">
        <f ca="1">SUM(BK60:OFFSET(BK62,-1,0))</f>
        <v>0</v>
      </c>
      <c r="BL62" s="254">
        <f ca="1">SUM(BL60:OFFSET(BL62,-1,0))</f>
        <v>0</v>
      </c>
      <c r="BM62" s="254">
        <f ca="1">SUM(BM60:OFFSET(BM62,-1,0))</f>
        <v>0</v>
      </c>
      <c r="BN62" s="254">
        <f ca="1">SUM(BN60:OFFSET(BN62,-1,0))</f>
        <v>0</v>
      </c>
      <c r="BO62" s="254">
        <f ca="1">SUM(BO60:OFFSET(BO62,-1,0))</f>
        <v>0</v>
      </c>
      <c r="BP62" s="254">
        <f ca="1">SUM(BP60:OFFSET(BP62,-1,0))</f>
        <v>0</v>
      </c>
      <c r="BQ62" s="254">
        <f ca="1">SUM(BQ60:OFFSET(BQ62,-1,0))</f>
        <v>0</v>
      </c>
      <c r="BR62" s="254">
        <f ca="1">SUM(BR60:OFFSET(BR62,-1,0))</f>
        <v>0</v>
      </c>
      <c r="BS62" s="254">
        <f ca="1">SUM(BS60:OFFSET(BS62,-1,0))</f>
        <v>0</v>
      </c>
      <c r="BT62" s="254">
        <f ca="1">SUM(BT60:OFFSET(BT62,-1,0))</f>
        <v>0</v>
      </c>
      <c r="BU62" s="254">
        <f ca="1">SUM(BU60:OFFSET(BU62,-1,0))</f>
        <v>0</v>
      </c>
      <c r="BV62" s="254">
        <f ca="1">SUM(BV60:OFFSET(BV62,-1,0))</f>
        <v>0</v>
      </c>
      <c r="BW62" s="254">
        <f ca="1">SUM(BW60:OFFSET(BW62,-1,0))</f>
        <v>0</v>
      </c>
      <c r="BX62" s="254">
        <f ca="1">SUM(BX60:OFFSET(BX62,-1,0))</f>
        <v>0</v>
      </c>
      <c r="BY62" s="254">
        <f ca="1">SUM(BY60:OFFSET(BY62,-1,0))</f>
        <v>0</v>
      </c>
      <c r="BZ62" s="254">
        <f ca="1">SUM(BZ60:OFFSET(BZ62,-1,0))</f>
        <v>0</v>
      </c>
      <c r="CA62" s="254">
        <f ca="1">SUM(CA60:OFFSET(CA62,-1,0))</f>
        <v>0</v>
      </c>
      <c r="CB62" s="254">
        <f ca="1">SUM(CB60:OFFSET(CB62,-1,0))</f>
        <v>0</v>
      </c>
      <c r="CC62" s="254">
        <f ca="1">SUM(CC60:OFFSET(CC62,-1,0))</f>
        <v>0</v>
      </c>
      <c r="CD62" s="254">
        <f ca="1">SUM(CD60:OFFSET(CD62,-1,0))</f>
        <v>0</v>
      </c>
      <c r="CE62" s="254">
        <f ca="1">SUM(CE60:OFFSET(CE62,-1,0))</f>
        <v>0</v>
      </c>
      <c r="CF62" s="254">
        <f ca="1">SUM(CF60:OFFSET(CF62,-1,0))</f>
        <v>0</v>
      </c>
      <c r="CG62" s="254">
        <f ca="1">SUM(CG60:OFFSET(CG62,-1,0))</f>
        <v>0</v>
      </c>
      <c r="CH62" s="254">
        <f ca="1">SUM(CH60:OFFSET(CH62,-1,0))</f>
        <v>0</v>
      </c>
      <c r="CI62" s="254">
        <f ca="1">SUM(CI60:OFFSET(CI62,-1,0))</f>
        <v>0</v>
      </c>
      <c r="CJ62" s="254">
        <f ca="1">SUM(CJ60:OFFSET(CJ62,-1,0))</f>
        <v>0</v>
      </c>
      <c r="CK62" s="254">
        <f ca="1">SUM(CK60:OFFSET(CK62,-1,0))</f>
        <v>0</v>
      </c>
      <c r="CL62" s="254">
        <f ca="1">SUM(CL60:OFFSET(CL62,-1,0))</f>
        <v>0</v>
      </c>
    </row>
    <row r="64" spans="1:90" x14ac:dyDescent="0.4">
      <c r="B64" s="12" t="s">
        <v>621</v>
      </c>
    </row>
    <row r="65" spans="2:90" x14ac:dyDescent="0.4">
      <c r="B65" s="27" t="s">
        <v>622</v>
      </c>
      <c r="C65" s="27"/>
      <c r="D65" s="27"/>
      <c r="E65" s="27"/>
      <c r="F65" s="27"/>
      <c r="G65" s="27"/>
      <c r="H65" s="27"/>
      <c r="I65" s="27" t="s">
        <v>237</v>
      </c>
      <c r="J65" s="28"/>
      <c r="K65" s="63">
        <f ca="1">SUMIF($4:$4,K$2,65:65)</f>
        <v>0</v>
      </c>
      <c r="L65" s="63">
        <f ca="1">SUMIF($4:$4,L$2,65:65)</f>
        <v>0</v>
      </c>
      <c r="M65" s="63">
        <f ca="1">SUMIF($4:$4,M$2,65:65)</f>
        <v>0</v>
      </c>
      <c r="N65" s="63">
        <f ca="1">SUMIF($4:$4,N$2,65:65)</f>
        <v>0</v>
      </c>
      <c r="O65" s="63">
        <f ca="1">SUMIF($4:$4,O$2,65:65)</f>
        <v>0</v>
      </c>
      <c r="P65" s="63">
        <f ca="1">SUMIF($4:$4,P$2,65:65)</f>
        <v>0</v>
      </c>
      <c r="Q65" s="28"/>
      <c r="R65" s="254">
        <f ca="1">SUM(R63:OFFSET(R65,-1,0))</f>
        <v>0</v>
      </c>
      <c r="S65" s="254">
        <f ca="1">SUM(S63:OFFSET(S65,-1,0))</f>
        <v>0</v>
      </c>
      <c r="T65" s="254">
        <f ca="1">SUM(T63:OFFSET(T65,-1,0))</f>
        <v>0</v>
      </c>
      <c r="U65" s="254">
        <f ca="1">SUM(U63:OFFSET(U65,-1,0))</f>
        <v>0</v>
      </c>
      <c r="V65" s="254">
        <f ca="1">SUM(V63:OFFSET(V65,-1,0))</f>
        <v>0</v>
      </c>
      <c r="W65" s="254">
        <f ca="1">SUM(W63:OFFSET(W65,-1,0))</f>
        <v>0</v>
      </c>
      <c r="X65" s="254">
        <f ca="1">SUM(X63:OFFSET(X65,-1,0))</f>
        <v>0</v>
      </c>
      <c r="Y65" s="254">
        <f ca="1">SUM(Y63:OFFSET(Y65,-1,0))</f>
        <v>0</v>
      </c>
      <c r="Z65" s="254">
        <f ca="1">SUM(Z63:OFFSET(Z65,-1,0))</f>
        <v>0</v>
      </c>
      <c r="AA65" s="254">
        <f ca="1">SUM(AA63:OFFSET(AA65,-1,0))</f>
        <v>0</v>
      </c>
      <c r="AB65" s="254">
        <f ca="1">SUM(AB63:OFFSET(AB65,-1,0))</f>
        <v>0</v>
      </c>
      <c r="AC65" s="254">
        <f ca="1">SUM(AC63:OFFSET(AC65,-1,0))</f>
        <v>0</v>
      </c>
      <c r="AD65" s="254">
        <f ca="1">SUM(AD63:OFFSET(AD65,-1,0))</f>
        <v>0</v>
      </c>
      <c r="AE65" s="254">
        <f ca="1">SUM(AE63:OFFSET(AE65,-1,0))</f>
        <v>0</v>
      </c>
      <c r="AF65" s="254">
        <f ca="1">SUM(AF63:OFFSET(AF65,-1,0))</f>
        <v>0</v>
      </c>
      <c r="AG65" s="254">
        <f ca="1">SUM(AG63:OFFSET(AG65,-1,0))</f>
        <v>0</v>
      </c>
      <c r="AH65" s="254">
        <f ca="1">SUM(AH63:OFFSET(AH65,-1,0))</f>
        <v>0</v>
      </c>
      <c r="AI65" s="254">
        <f ca="1">SUM(AI63:OFFSET(AI65,-1,0))</f>
        <v>0</v>
      </c>
      <c r="AJ65" s="254">
        <f ca="1">SUM(AJ63:OFFSET(AJ65,-1,0))</f>
        <v>0</v>
      </c>
      <c r="AK65" s="254">
        <f ca="1">SUM(AK63:OFFSET(AK65,-1,0))</f>
        <v>0</v>
      </c>
      <c r="AL65" s="254">
        <f ca="1">SUM(AL63:OFFSET(AL65,-1,0))</f>
        <v>0</v>
      </c>
      <c r="AM65" s="254">
        <f ca="1">SUM(AM63:OFFSET(AM65,-1,0))</f>
        <v>0</v>
      </c>
      <c r="AN65" s="254">
        <f ca="1">SUM(AN63:OFFSET(AN65,-1,0))</f>
        <v>0</v>
      </c>
      <c r="AO65" s="254">
        <f ca="1">SUM(AO63:OFFSET(AO65,-1,0))</f>
        <v>0</v>
      </c>
      <c r="AP65" s="254">
        <f ca="1">SUM(AP63:OFFSET(AP65,-1,0))</f>
        <v>0</v>
      </c>
      <c r="AQ65" s="254">
        <f ca="1">SUM(AQ63:OFFSET(AQ65,-1,0))</f>
        <v>0</v>
      </c>
      <c r="AR65" s="254">
        <f ca="1">SUM(AR63:OFFSET(AR65,-1,0))</f>
        <v>0</v>
      </c>
      <c r="AS65" s="254">
        <f ca="1">SUM(AS63:OFFSET(AS65,-1,0))</f>
        <v>0</v>
      </c>
      <c r="AT65" s="254">
        <f ca="1">SUM(AT63:OFFSET(AT65,-1,0))</f>
        <v>0</v>
      </c>
      <c r="AU65" s="254">
        <f ca="1">SUM(AU63:OFFSET(AU65,-1,0))</f>
        <v>0</v>
      </c>
      <c r="AV65" s="254">
        <f ca="1">SUM(AV63:OFFSET(AV65,-1,0))</f>
        <v>0</v>
      </c>
      <c r="AW65" s="254">
        <f ca="1">SUM(AW63:OFFSET(AW65,-1,0))</f>
        <v>0</v>
      </c>
      <c r="AX65" s="254">
        <f ca="1">SUM(AX63:OFFSET(AX65,-1,0))</f>
        <v>0</v>
      </c>
      <c r="AY65" s="254">
        <f ca="1">SUM(AY63:OFFSET(AY65,-1,0))</f>
        <v>0</v>
      </c>
      <c r="AZ65" s="254">
        <f ca="1">SUM(AZ63:OFFSET(AZ65,-1,0))</f>
        <v>0</v>
      </c>
      <c r="BA65" s="254">
        <f ca="1">SUM(BA63:OFFSET(BA65,-1,0))</f>
        <v>0</v>
      </c>
      <c r="BB65" s="254">
        <f ca="1">SUM(BB63:OFFSET(BB65,-1,0))</f>
        <v>0</v>
      </c>
      <c r="BC65" s="254">
        <f ca="1">SUM(BC63:OFFSET(BC65,-1,0))</f>
        <v>0</v>
      </c>
      <c r="BD65" s="254">
        <f ca="1">SUM(BD63:OFFSET(BD65,-1,0))</f>
        <v>0</v>
      </c>
      <c r="BE65" s="254">
        <f ca="1">SUM(BE63:OFFSET(BE65,-1,0))</f>
        <v>0</v>
      </c>
      <c r="BF65" s="254">
        <f ca="1">SUM(BF63:OFFSET(BF65,-1,0))</f>
        <v>0</v>
      </c>
      <c r="BG65" s="254">
        <f ca="1">SUM(BG63:OFFSET(BG65,-1,0))</f>
        <v>0</v>
      </c>
      <c r="BH65" s="254">
        <f ca="1">SUM(BH63:OFFSET(BH65,-1,0))</f>
        <v>0</v>
      </c>
      <c r="BI65" s="254">
        <f ca="1">SUM(BI63:OFFSET(BI65,-1,0))</f>
        <v>0</v>
      </c>
      <c r="BJ65" s="254">
        <f ca="1">SUM(BJ63:OFFSET(BJ65,-1,0))</f>
        <v>0</v>
      </c>
      <c r="BK65" s="254">
        <f ca="1">SUM(BK63:OFFSET(BK65,-1,0))</f>
        <v>0</v>
      </c>
      <c r="BL65" s="254">
        <f ca="1">SUM(BL63:OFFSET(BL65,-1,0))</f>
        <v>0</v>
      </c>
      <c r="BM65" s="254">
        <f ca="1">SUM(BM63:OFFSET(BM65,-1,0))</f>
        <v>0</v>
      </c>
      <c r="BN65" s="254">
        <f ca="1">SUM(BN63:OFFSET(BN65,-1,0))</f>
        <v>0</v>
      </c>
      <c r="BO65" s="254">
        <f ca="1">SUM(BO63:OFFSET(BO65,-1,0))</f>
        <v>0</v>
      </c>
      <c r="BP65" s="254">
        <f ca="1">SUM(BP63:OFFSET(BP65,-1,0))</f>
        <v>0</v>
      </c>
      <c r="BQ65" s="254">
        <f ca="1">SUM(BQ63:OFFSET(BQ65,-1,0))</f>
        <v>0</v>
      </c>
      <c r="BR65" s="254">
        <f ca="1">SUM(BR63:OFFSET(BR65,-1,0))</f>
        <v>0</v>
      </c>
      <c r="BS65" s="254">
        <f ca="1">SUM(BS63:OFFSET(BS65,-1,0))</f>
        <v>0</v>
      </c>
      <c r="BT65" s="254">
        <f ca="1">SUM(BT63:OFFSET(BT65,-1,0))</f>
        <v>0</v>
      </c>
      <c r="BU65" s="254">
        <f ca="1">SUM(BU63:OFFSET(BU65,-1,0))</f>
        <v>0</v>
      </c>
      <c r="BV65" s="254">
        <f ca="1">SUM(BV63:OFFSET(BV65,-1,0))</f>
        <v>0</v>
      </c>
      <c r="BW65" s="254">
        <f ca="1">SUM(BW63:OFFSET(BW65,-1,0))</f>
        <v>0</v>
      </c>
      <c r="BX65" s="254">
        <f ca="1">SUM(BX63:OFFSET(BX65,-1,0))</f>
        <v>0</v>
      </c>
      <c r="BY65" s="254">
        <f ca="1">SUM(BY63:OFFSET(BY65,-1,0))</f>
        <v>0</v>
      </c>
      <c r="BZ65" s="254">
        <f ca="1">SUM(BZ63:OFFSET(BZ65,-1,0))</f>
        <v>0</v>
      </c>
      <c r="CA65" s="254">
        <f ca="1">SUM(CA63:OFFSET(CA65,-1,0))</f>
        <v>0</v>
      </c>
      <c r="CB65" s="254">
        <f ca="1">SUM(CB63:OFFSET(CB65,-1,0))</f>
        <v>0</v>
      </c>
      <c r="CC65" s="254">
        <f ca="1">SUM(CC63:OFFSET(CC65,-1,0))</f>
        <v>0</v>
      </c>
      <c r="CD65" s="254">
        <f ca="1">SUM(CD63:OFFSET(CD65,-1,0))</f>
        <v>0</v>
      </c>
      <c r="CE65" s="254">
        <f ca="1">SUM(CE63:OFFSET(CE65,-1,0))</f>
        <v>0</v>
      </c>
      <c r="CF65" s="254">
        <f ca="1">SUM(CF63:OFFSET(CF65,-1,0))</f>
        <v>0</v>
      </c>
      <c r="CG65" s="254">
        <f ca="1">SUM(CG63:OFFSET(CG65,-1,0))</f>
        <v>0</v>
      </c>
      <c r="CH65" s="254">
        <f ca="1">SUM(CH63:OFFSET(CH65,-1,0))</f>
        <v>0</v>
      </c>
      <c r="CI65" s="254">
        <f ca="1">SUM(CI63:OFFSET(CI65,-1,0))</f>
        <v>0</v>
      </c>
      <c r="CJ65" s="254">
        <f ca="1">SUM(CJ63:OFFSET(CJ65,-1,0))</f>
        <v>0</v>
      </c>
      <c r="CK65" s="254">
        <f ca="1">SUM(CK63:OFFSET(CK65,-1,0))</f>
        <v>0</v>
      </c>
      <c r="CL65" s="254">
        <f ca="1">SUM(CL63:OFFSET(CL65,-1,0))</f>
        <v>0</v>
      </c>
    </row>
    <row r="67" spans="2:90" x14ac:dyDescent="0.4">
      <c r="B67" s="27" t="s">
        <v>623</v>
      </c>
      <c r="C67" s="27"/>
      <c r="D67" s="27"/>
      <c r="E67" s="27"/>
      <c r="F67" s="27"/>
      <c r="G67" s="27"/>
      <c r="H67" s="27"/>
      <c r="I67" s="27"/>
      <c r="J67" s="28"/>
      <c r="K67" s="28">
        <f ca="1">SUMIF($4:$4,K$2,67:67)</f>
        <v>0</v>
      </c>
      <c r="L67" s="28">
        <f ca="1">SUMIF($4:$4,L$2,67:67)</f>
        <v>0</v>
      </c>
      <c r="M67" s="28">
        <f ca="1">SUMIF($4:$4,M$2,67:67)</f>
        <v>0</v>
      </c>
      <c r="N67" s="28">
        <f ca="1">SUMIF($4:$4,N$2,67:67)</f>
        <v>0</v>
      </c>
      <c r="O67" s="28">
        <f ca="1">SUMIF($4:$4,O$2,67:67)</f>
        <v>0</v>
      </c>
      <c r="P67" s="28">
        <f ca="1">SUMIF($4:$4,P$2,67:67)</f>
        <v>0</v>
      </c>
      <c r="Q67" s="28"/>
      <c r="R67" s="28">
        <f t="shared" ref="R67:AW67" ca="1" si="42">R62+R65</f>
        <v>0</v>
      </c>
      <c r="S67" s="28">
        <f t="shared" ca="1" si="42"/>
        <v>0</v>
      </c>
      <c r="T67" s="28">
        <f t="shared" ca="1" si="42"/>
        <v>0</v>
      </c>
      <c r="U67" s="28">
        <f t="shared" ca="1" si="42"/>
        <v>0</v>
      </c>
      <c r="V67" s="28">
        <f t="shared" ca="1" si="42"/>
        <v>0</v>
      </c>
      <c r="W67" s="28">
        <f t="shared" ca="1" si="42"/>
        <v>0</v>
      </c>
      <c r="X67" s="28">
        <f t="shared" ca="1" si="42"/>
        <v>0</v>
      </c>
      <c r="Y67" s="28">
        <f t="shared" ca="1" si="42"/>
        <v>0</v>
      </c>
      <c r="Z67" s="28">
        <f t="shared" ca="1" si="42"/>
        <v>0</v>
      </c>
      <c r="AA67" s="28">
        <f t="shared" ca="1" si="42"/>
        <v>0</v>
      </c>
      <c r="AB67" s="28">
        <f t="shared" ca="1" si="42"/>
        <v>0</v>
      </c>
      <c r="AC67" s="28">
        <f t="shared" ca="1" si="42"/>
        <v>0</v>
      </c>
      <c r="AD67" s="28">
        <f t="shared" ca="1" si="42"/>
        <v>0</v>
      </c>
      <c r="AE67" s="28">
        <f t="shared" ca="1" si="42"/>
        <v>0</v>
      </c>
      <c r="AF67" s="28">
        <f t="shared" ca="1" si="42"/>
        <v>0</v>
      </c>
      <c r="AG67" s="28">
        <f t="shared" ca="1" si="42"/>
        <v>0</v>
      </c>
      <c r="AH67" s="28">
        <f t="shared" ca="1" si="42"/>
        <v>0</v>
      </c>
      <c r="AI67" s="28">
        <f t="shared" ca="1" si="42"/>
        <v>0</v>
      </c>
      <c r="AJ67" s="28">
        <f t="shared" ca="1" si="42"/>
        <v>0</v>
      </c>
      <c r="AK67" s="28">
        <f t="shared" ca="1" si="42"/>
        <v>0</v>
      </c>
      <c r="AL67" s="28">
        <f t="shared" ca="1" si="42"/>
        <v>0</v>
      </c>
      <c r="AM67" s="28">
        <f t="shared" ca="1" si="42"/>
        <v>0</v>
      </c>
      <c r="AN67" s="28">
        <f t="shared" ca="1" si="42"/>
        <v>0</v>
      </c>
      <c r="AO67" s="28">
        <f t="shared" ca="1" si="42"/>
        <v>0</v>
      </c>
      <c r="AP67" s="28">
        <f t="shared" ca="1" si="42"/>
        <v>0</v>
      </c>
      <c r="AQ67" s="28">
        <f t="shared" ca="1" si="42"/>
        <v>0</v>
      </c>
      <c r="AR67" s="28">
        <f t="shared" ca="1" si="42"/>
        <v>0</v>
      </c>
      <c r="AS67" s="28">
        <f t="shared" ca="1" si="42"/>
        <v>0</v>
      </c>
      <c r="AT67" s="28">
        <f t="shared" ca="1" si="42"/>
        <v>0</v>
      </c>
      <c r="AU67" s="28">
        <f t="shared" ca="1" si="42"/>
        <v>0</v>
      </c>
      <c r="AV67" s="28">
        <f t="shared" ca="1" si="42"/>
        <v>0</v>
      </c>
      <c r="AW67" s="28">
        <f t="shared" ca="1" si="42"/>
        <v>0</v>
      </c>
      <c r="AX67" s="28">
        <f t="shared" ref="AX67:CC67" ca="1" si="43">AX62+AX65</f>
        <v>0</v>
      </c>
      <c r="AY67" s="28">
        <f t="shared" ca="1" si="43"/>
        <v>0</v>
      </c>
      <c r="AZ67" s="28">
        <f t="shared" ca="1" si="43"/>
        <v>0</v>
      </c>
      <c r="BA67" s="28">
        <f t="shared" ca="1" si="43"/>
        <v>0</v>
      </c>
      <c r="BB67" s="28">
        <f t="shared" ca="1" si="43"/>
        <v>0</v>
      </c>
      <c r="BC67" s="28">
        <f t="shared" ca="1" si="43"/>
        <v>0</v>
      </c>
      <c r="BD67" s="28">
        <f t="shared" ca="1" si="43"/>
        <v>0</v>
      </c>
      <c r="BE67" s="28">
        <f t="shared" ca="1" si="43"/>
        <v>0</v>
      </c>
      <c r="BF67" s="28">
        <f t="shared" ca="1" si="43"/>
        <v>0</v>
      </c>
      <c r="BG67" s="28">
        <f t="shared" ca="1" si="43"/>
        <v>0</v>
      </c>
      <c r="BH67" s="28">
        <f t="shared" ca="1" si="43"/>
        <v>0</v>
      </c>
      <c r="BI67" s="28">
        <f t="shared" ca="1" si="43"/>
        <v>0</v>
      </c>
      <c r="BJ67" s="28">
        <f t="shared" ca="1" si="43"/>
        <v>0</v>
      </c>
      <c r="BK67" s="28">
        <f t="shared" ca="1" si="43"/>
        <v>0</v>
      </c>
      <c r="BL67" s="28">
        <f t="shared" ca="1" si="43"/>
        <v>0</v>
      </c>
      <c r="BM67" s="28">
        <f t="shared" ca="1" si="43"/>
        <v>0</v>
      </c>
      <c r="BN67" s="28">
        <f t="shared" ca="1" si="43"/>
        <v>0</v>
      </c>
      <c r="BO67" s="28">
        <f t="shared" ca="1" si="43"/>
        <v>0</v>
      </c>
      <c r="BP67" s="28">
        <f t="shared" ca="1" si="43"/>
        <v>0</v>
      </c>
      <c r="BQ67" s="28">
        <f t="shared" ca="1" si="43"/>
        <v>0</v>
      </c>
      <c r="BR67" s="28">
        <f t="shared" ca="1" si="43"/>
        <v>0</v>
      </c>
      <c r="BS67" s="28">
        <f t="shared" ca="1" si="43"/>
        <v>0</v>
      </c>
      <c r="BT67" s="28">
        <f t="shared" ca="1" si="43"/>
        <v>0</v>
      </c>
      <c r="BU67" s="28">
        <f t="shared" ca="1" si="43"/>
        <v>0</v>
      </c>
      <c r="BV67" s="28">
        <f t="shared" ca="1" si="43"/>
        <v>0</v>
      </c>
      <c r="BW67" s="28">
        <f t="shared" ca="1" si="43"/>
        <v>0</v>
      </c>
      <c r="BX67" s="28">
        <f t="shared" ca="1" si="43"/>
        <v>0</v>
      </c>
      <c r="BY67" s="28">
        <f t="shared" ca="1" si="43"/>
        <v>0</v>
      </c>
      <c r="BZ67" s="28">
        <f t="shared" ca="1" si="43"/>
        <v>0</v>
      </c>
      <c r="CA67" s="28">
        <f t="shared" ca="1" si="43"/>
        <v>0</v>
      </c>
      <c r="CB67" s="28">
        <f t="shared" ca="1" si="43"/>
        <v>0</v>
      </c>
      <c r="CC67" s="28">
        <f t="shared" ca="1" si="43"/>
        <v>0</v>
      </c>
      <c r="CD67" s="28">
        <f t="shared" ref="CD67:CL67" ca="1" si="44">CD62+CD65</f>
        <v>0</v>
      </c>
      <c r="CE67" s="28">
        <f t="shared" ca="1" si="44"/>
        <v>0</v>
      </c>
      <c r="CF67" s="28">
        <f t="shared" ca="1" si="44"/>
        <v>0</v>
      </c>
      <c r="CG67" s="28">
        <f t="shared" ca="1" si="44"/>
        <v>0</v>
      </c>
      <c r="CH67" s="28">
        <f t="shared" ca="1" si="44"/>
        <v>0</v>
      </c>
      <c r="CI67" s="28">
        <f t="shared" ca="1" si="44"/>
        <v>0</v>
      </c>
      <c r="CJ67" s="28">
        <f t="shared" ca="1" si="44"/>
        <v>0</v>
      </c>
      <c r="CK67" s="28">
        <f t="shared" ca="1" si="44"/>
        <v>0</v>
      </c>
      <c r="CL67" s="28">
        <f t="shared" ca="1" si="44"/>
        <v>0</v>
      </c>
    </row>
    <row r="69" spans="2:90" x14ac:dyDescent="0.4">
      <c r="B69" s="12" t="s">
        <v>624</v>
      </c>
    </row>
    <row r="70" spans="2:90" x14ac:dyDescent="0.4">
      <c r="B70" s="309" t="s">
        <v>581</v>
      </c>
      <c r="F70" s="27"/>
      <c r="G70" s="27"/>
      <c r="H70" s="27"/>
      <c r="I70" s="27" t="s">
        <v>231</v>
      </c>
      <c r="K70" s="253">
        <f ca="1">Equity!K22</f>
        <v>170000000</v>
      </c>
      <c r="L70" s="253">
        <f ca="1">Equity!L22</f>
        <v>170000000</v>
      </c>
      <c r="M70" s="253">
        <f ca="1">Equity!M22</f>
        <v>170000000</v>
      </c>
      <c r="N70" s="253">
        <f ca="1">Equity!N22</f>
        <v>170000000</v>
      </c>
      <c r="O70" s="253">
        <f ca="1">Equity!O22</f>
        <v>170000000</v>
      </c>
      <c r="P70" s="253">
        <f ca="1">Equity!P22</f>
        <v>170000000</v>
      </c>
      <c r="Q70" s="253"/>
      <c r="R70" s="23">
        <v>0</v>
      </c>
      <c r="S70" s="253">
        <f ca="1">Equity!S22</f>
        <v>170000000</v>
      </c>
      <c r="T70" s="253">
        <f ca="1">Equity!T22</f>
        <v>170000000</v>
      </c>
      <c r="U70" s="253">
        <f ca="1">Equity!U22</f>
        <v>170000000</v>
      </c>
      <c r="V70" s="253">
        <f ca="1">Equity!V22</f>
        <v>170000000</v>
      </c>
      <c r="W70" s="253">
        <f ca="1">Equity!W22</f>
        <v>170000000</v>
      </c>
      <c r="X70" s="253">
        <f ca="1">Equity!X22</f>
        <v>170000000</v>
      </c>
      <c r="Y70" s="253">
        <f ca="1">Equity!Y22</f>
        <v>170000000</v>
      </c>
      <c r="Z70" s="253">
        <f ca="1">Equity!Z22</f>
        <v>170000000</v>
      </c>
      <c r="AA70" s="253">
        <f ca="1">Equity!AA22</f>
        <v>170000000</v>
      </c>
      <c r="AB70" s="253">
        <f ca="1">Equity!AB22</f>
        <v>170000000</v>
      </c>
      <c r="AC70" s="253">
        <f ca="1">Equity!AC22</f>
        <v>170000000</v>
      </c>
      <c r="AD70" s="253">
        <f ca="1">Equity!AD22</f>
        <v>170000000</v>
      </c>
      <c r="AE70" s="253">
        <f ca="1">Equity!AE22</f>
        <v>170000000</v>
      </c>
      <c r="AF70" s="253">
        <f ca="1">Equity!AF22</f>
        <v>170000000</v>
      </c>
      <c r="AG70" s="253">
        <f ca="1">Equity!AG22</f>
        <v>170000000</v>
      </c>
      <c r="AH70" s="253">
        <f ca="1">Equity!AH22</f>
        <v>170000000</v>
      </c>
      <c r="AI70" s="253">
        <f ca="1">Equity!AI22</f>
        <v>170000000</v>
      </c>
      <c r="AJ70" s="253">
        <f ca="1">Equity!AJ22</f>
        <v>170000000</v>
      </c>
      <c r="AK70" s="253">
        <f ca="1">Equity!AK22</f>
        <v>170000000</v>
      </c>
      <c r="AL70" s="253">
        <f ca="1">Equity!AL22</f>
        <v>170000000</v>
      </c>
      <c r="AM70" s="253">
        <f ca="1">Equity!AM22</f>
        <v>170000000</v>
      </c>
      <c r="AN70" s="253">
        <f ca="1">Equity!AN22</f>
        <v>170000000</v>
      </c>
      <c r="AO70" s="253">
        <f ca="1">Equity!AO22</f>
        <v>170000000</v>
      </c>
      <c r="AP70" s="253">
        <f ca="1">Equity!AP22</f>
        <v>170000000</v>
      </c>
      <c r="AQ70" s="253">
        <f ca="1">Equity!AQ22</f>
        <v>170000000</v>
      </c>
      <c r="AR70" s="253">
        <f ca="1">Equity!AR22</f>
        <v>170000000</v>
      </c>
      <c r="AS70" s="253">
        <f ca="1">Equity!AS22</f>
        <v>170000000</v>
      </c>
      <c r="AT70" s="253">
        <f ca="1">Equity!AT22</f>
        <v>170000000</v>
      </c>
      <c r="AU70" s="253">
        <f ca="1">Equity!AU22</f>
        <v>170000000</v>
      </c>
      <c r="AV70" s="253">
        <f ca="1">Equity!AV22</f>
        <v>170000000</v>
      </c>
      <c r="AW70" s="253">
        <f ca="1">Equity!AW22</f>
        <v>170000000</v>
      </c>
      <c r="AX70" s="253">
        <f ca="1">Equity!AX22</f>
        <v>170000000</v>
      </c>
      <c r="AY70" s="253">
        <f ca="1">Equity!AY22</f>
        <v>170000000</v>
      </c>
      <c r="AZ70" s="253">
        <f ca="1">Equity!AZ22</f>
        <v>170000000</v>
      </c>
      <c r="BA70" s="253">
        <f ca="1">Equity!BA22</f>
        <v>170000000</v>
      </c>
      <c r="BB70" s="253">
        <f ca="1">Equity!BB22</f>
        <v>170000000</v>
      </c>
      <c r="BC70" s="253">
        <f ca="1">Equity!BC22</f>
        <v>170000000</v>
      </c>
      <c r="BD70" s="253">
        <f ca="1">Equity!BD22</f>
        <v>170000000</v>
      </c>
      <c r="BE70" s="253">
        <f ca="1">Equity!BE22</f>
        <v>170000000</v>
      </c>
      <c r="BF70" s="253">
        <f ca="1">Equity!BF22</f>
        <v>170000000</v>
      </c>
      <c r="BG70" s="253">
        <f ca="1">Equity!BG22</f>
        <v>170000000</v>
      </c>
      <c r="BH70" s="253">
        <f ca="1">Equity!BH22</f>
        <v>170000000</v>
      </c>
      <c r="BI70" s="253">
        <f ca="1">Equity!BI22</f>
        <v>170000000</v>
      </c>
      <c r="BJ70" s="253">
        <f ca="1">Equity!BJ22</f>
        <v>170000000</v>
      </c>
      <c r="BK70" s="253">
        <f ca="1">Equity!BK22</f>
        <v>170000000</v>
      </c>
      <c r="BL70" s="253">
        <f ca="1">Equity!BL22</f>
        <v>170000000</v>
      </c>
      <c r="BM70" s="253">
        <f ca="1">Equity!BM22</f>
        <v>170000000</v>
      </c>
      <c r="BN70" s="253">
        <f ca="1">Equity!BN22</f>
        <v>170000000</v>
      </c>
      <c r="BO70" s="253">
        <f ca="1">Equity!BO22</f>
        <v>170000000</v>
      </c>
      <c r="BP70" s="253">
        <f ca="1">Equity!BP22</f>
        <v>170000000</v>
      </c>
      <c r="BQ70" s="253">
        <f ca="1">Equity!BQ22</f>
        <v>170000000</v>
      </c>
      <c r="BR70" s="253">
        <f ca="1">Equity!BR22</f>
        <v>170000000</v>
      </c>
      <c r="BS70" s="253">
        <f ca="1">Equity!BS22</f>
        <v>170000000</v>
      </c>
      <c r="BT70" s="253">
        <f ca="1">Equity!BT22</f>
        <v>170000000</v>
      </c>
      <c r="BU70" s="253">
        <f ca="1">Equity!BU22</f>
        <v>170000000</v>
      </c>
      <c r="BV70" s="253">
        <f ca="1">Equity!BV22</f>
        <v>170000000</v>
      </c>
      <c r="BW70" s="253">
        <f ca="1">Equity!BW22</f>
        <v>170000000</v>
      </c>
      <c r="BX70" s="253">
        <f ca="1">Equity!BX22</f>
        <v>170000000</v>
      </c>
      <c r="BY70" s="253">
        <f ca="1">Equity!BY22</f>
        <v>170000000</v>
      </c>
      <c r="BZ70" s="253">
        <f ca="1">Equity!BZ22</f>
        <v>170000000</v>
      </c>
      <c r="CA70" s="253">
        <f ca="1">Equity!CA22</f>
        <v>170000000</v>
      </c>
      <c r="CB70" s="253">
        <f ca="1">Equity!CB22</f>
        <v>170000000</v>
      </c>
      <c r="CC70" s="253">
        <f ca="1">Equity!CC22</f>
        <v>170000000</v>
      </c>
      <c r="CD70" s="253">
        <f ca="1">Equity!CD22</f>
        <v>170000000</v>
      </c>
      <c r="CE70" s="253">
        <f ca="1">Equity!CE22</f>
        <v>170000000</v>
      </c>
      <c r="CF70" s="253">
        <f ca="1">Equity!CF22</f>
        <v>170000000</v>
      </c>
      <c r="CG70" s="253">
        <f ca="1">Equity!CG22</f>
        <v>170000000</v>
      </c>
      <c r="CH70" s="253">
        <f ca="1">Equity!CH22</f>
        <v>170000000</v>
      </c>
      <c r="CI70" s="253">
        <f ca="1">Equity!CI22</f>
        <v>170000000</v>
      </c>
      <c r="CJ70" s="253">
        <f ca="1">Equity!CJ22</f>
        <v>170000000</v>
      </c>
      <c r="CK70" s="253">
        <f ca="1">Equity!CK22</f>
        <v>170000000</v>
      </c>
      <c r="CL70" s="253">
        <f ca="1">Equity!CL22</f>
        <v>170000000</v>
      </c>
    </row>
    <row r="71" spans="2:90" x14ac:dyDescent="0.4">
      <c r="B71" s="309" t="s">
        <v>625</v>
      </c>
      <c r="F71" s="27"/>
      <c r="G71" s="27"/>
      <c r="H71" s="27"/>
      <c r="I71" s="27" t="s">
        <v>231</v>
      </c>
      <c r="J71" s="263"/>
      <c r="K71" s="232">
        <f ca="1">SUMIF($4:$4,K$2,71:71)</f>
        <v>-406350.39999999997</v>
      </c>
      <c r="L71" s="232">
        <f ca="1">K71+L48</f>
        <v>-832818.32000000007</v>
      </c>
      <c r="M71" s="232">
        <f ca="1">L71+M48</f>
        <v>-1280409.6360000002</v>
      </c>
      <c r="N71" s="232">
        <f ca="1">M71+N48</f>
        <v>-1750180.5178000003</v>
      </c>
      <c r="O71" s="232">
        <f ca="1">N71+O48</f>
        <v>-2243239.9436900001</v>
      </c>
      <c r="P71" s="232">
        <f ca="1">O71+P48</f>
        <v>-2760752.3408745001</v>
      </c>
      <c r="Q71" s="262"/>
      <c r="R71" s="134">
        <f ca="1">R72-SUM(R70:OFFSET(R71,-1,0))</f>
        <v>0</v>
      </c>
      <c r="S71" s="232">
        <f t="shared" ref="S71:AX71" ca="1" si="45">R71+S48</f>
        <v>-33862.533333333333</v>
      </c>
      <c r="T71" s="232">
        <f t="shared" ca="1" si="45"/>
        <v>-67725.066666666666</v>
      </c>
      <c r="U71" s="232">
        <f t="shared" ca="1" si="45"/>
        <v>-101587.6</v>
      </c>
      <c r="V71" s="232">
        <f t="shared" ca="1" si="45"/>
        <v>-135450.13333333333</v>
      </c>
      <c r="W71" s="232">
        <f t="shared" ca="1" si="45"/>
        <v>-169312.66666666666</v>
      </c>
      <c r="X71" s="232">
        <f t="shared" ca="1" si="45"/>
        <v>-203175.19999999998</v>
      </c>
      <c r="Y71" s="232">
        <f t="shared" ca="1" si="45"/>
        <v>-237037.73333333331</v>
      </c>
      <c r="Z71" s="232">
        <f t="shared" ca="1" si="45"/>
        <v>-270900.26666666666</v>
      </c>
      <c r="AA71" s="232">
        <f t="shared" ca="1" si="45"/>
        <v>-304762.8</v>
      </c>
      <c r="AB71" s="232">
        <f t="shared" ca="1" si="45"/>
        <v>-338625.33333333331</v>
      </c>
      <c r="AC71" s="232">
        <f t="shared" ca="1" si="45"/>
        <v>-372487.86666666664</v>
      </c>
      <c r="AD71" s="232">
        <f t="shared" ca="1" si="45"/>
        <v>-406350.39999999997</v>
      </c>
      <c r="AE71" s="232">
        <f t="shared" ca="1" si="45"/>
        <v>-441889.39333333331</v>
      </c>
      <c r="AF71" s="232">
        <f t="shared" ca="1" si="45"/>
        <v>-477428.38666666666</v>
      </c>
      <c r="AG71" s="232">
        <f t="shared" ca="1" si="45"/>
        <v>-512967.38</v>
      </c>
      <c r="AH71" s="232">
        <f t="shared" ca="1" si="45"/>
        <v>-548506.37333333329</v>
      </c>
      <c r="AI71" s="232">
        <f t="shared" ca="1" si="45"/>
        <v>-584045.36666666658</v>
      </c>
      <c r="AJ71" s="232">
        <f t="shared" ca="1" si="45"/>
        <v>-619584.35999999987</v>
      </c>
      <c r="AK71" s="232">
        <f t="shared" ca="1" si="45"/>
        <v>-655123.35333333316</v>
      </c>
      <c r="AL71" s="232">
        <f t="shared" ca="1" si="45"/>
        <v>-690662.34666666645</v>
      </c>
      <c r="AM71" s="232">
        <f t="shared" ca="1" si="45"/>
        <v>-726201.33999999973</v>
      </c>
      <c r="AN71" s="232">
        <f t="shared" ca="1" si="45"/>
        <v>-761740.33333333302</v>
      </c>
      <c r="AO71" s="232">
        <f t="shared" ca="1" si="45"/>
        <v>-797279.32666666631</v>
      </c>
      <c r="AP71" s="232">
        <f t="shared" ca="1" si="45"/>
        <v>-832818.3199999996</v>
      </c>
      <c r="AQ71" s="232">
        <f t="shared" ca="1" si="45"/>
        <v>-870117.59633333294</v>
      </c>
      <c r="AR71" s="232">
        <f t="shared" ca="1" si="45"/>
        <v>-907416.87266666628</v>
      </c>
      <c r="AS71" s="232">
        <f t="shared" ca="1" si="45"/>
        <v>-944716.14899999963</v>
      </c>
      <c r="AT71" s="232">
        <f t="shared" ca="1" si="45"/>
        <v>-982015.42533333297</v>
      </c>
      <c r="AU71" s="232">
        <f t="shared" ca="1" si="45"/>
        <v>-1019314.7016666663</v>
      </c>
      <c r="AV71" s="232">
        <f t="shared" ca="1" si="45"/>
        <v>-1056613.9779999997</v>
      </c>
      <c r="AW71" s="232">
        <f t="shared" ca="1" si="45"/>
        <v>-1093913.2543333329</v>
      </c>
      <c r="AX71" s="232">
        <f t="shared" ca="1" si="45"/>
        <v>-1131212.5306666661</v>
      </c>
      <c r="AY71" s="232">
        <f t="shared" ref="AY71:CD71" ca="1" si="46">AX71+AY48</f>
        <v>-1168511.8069999993</v>
      </c>
      <c r="AZ71" s="232">
        <f t="shared" ca="1" si="46"/>
        <v>-1205811.0833333326</v>
      </c>
      <c r="BA71" s="232">
        <f t="shared" ca="1" si="46"/>
        <v>-1243110.3596666658</v>
      </c>
      <c r="BB71" s="232">
        <f t="shared" ca="1" si="46"/>
        <v>-1280409.635999999</v>
      </c>
      <c r="BC71" s="232">
        <f t="shared" ca="1" si="46"/>
        <v>-1319557.2094833322</v>
      </c>
      <c r="BD71" s="232">
        <f t="shared" ca="1" si="46"/>
        <v>-1358704.7829666655</v>
      </c>
      <c r="BE71" s="232">
        <f t="shared" ca="1" si="46"/>
        <v>-1397852.3564499987</v>
      </c>
      <c r="BF71" s="232">
        <f t="shared" ca="1" si="46"/>
        <v>-1436999.9299333319</v>
      </c>
      <c r="BG71" s="232">
        <f t="shared" ca="1" si="46"/>
        <v>-1476147.5034166651</v>
      </c>
      <c r="BH71" s="232">
        <f t="shared" ca="1" si="46"/>
        <v>-1515295.0768999984</v>
      </c>
      <c r="BI71" s="232">
        <f t="shared" ca="1" si="46"/>
        <v>-1554442.6503833316</v>
      </c>
      <c r="BJ71" s="232">
        <f t="shared" ca="1" si="46"/>
        <v>-1593590.2238666648</v>
      </c>
      <c r="BK71" s="232">
        <f t="shared" ca="1" si="46"/>
        <v>-1632737.797349998</v>
      </c>
      <c r="BL71" s="232">
        <f t="shared" ca="1" si="46"/>
        <v>-1671885.3708333313</v>
      </c>
      <c r="BM71" s="232">
        <f t="shared" ca="1" si="46"/>
        <v>-1711032.9443166645</v>
      </c>
      <c r="BN71" s="232">
        <f t="shared" ca="1" si="46"/>
        <v>-1750180.5177999977</v>
      </c>
      <c r="BO71" s="232">
        <f t="shared" ca="1" si="46"/>
        <v>-1791268.8032908309</v>
      </c>
      <c r="BP71" s="232">
        <f t="shared" ca="1" si="46"/>
        <v>-1832357.0887816641</v>
      </c>
      <c r="BQ71" s="232">
        <f t="shared" ca="1" si="46"/>
        <v>-1873445.3742724974</v>
      </c>
      <c r="BR71" s="232">
        <f t="shared" ca="1" si="46"/>
        <v>-1914533.6597633306</v>
      </c>
      <c r="BS71" s="232">
        <f t="shared" ca="1" si="46"/>
        <v>-1955621.9452541638</v>
      </c>
      <c r="BT71" s="232">
        <f t="shared" ca="1" si="46"/>
        <v>-1996710.230744997</v>
      </c>
      <c r="BU71" s="232">
        <f t="shared" ca="1" si="46"/>
        <v>-2037798.5162358303</v>
      </c>
      <c r="BV71" s="232">
        <f t="shared" ca="1" si="46"/>
        <v>-2078886.8017266635</v>
      </c>
      <c r="BW71" s="232">
        <f t="shared" ca="1" si="46"/>
        <v>-2119975.0872174967</v>
      </c>
      <c r="BX71" s="232">
        <f t="shared" ca="1" si="46"/>
        <v>-2161063.3727083299</v>
      </c>
      <c r="BY71" s="232">
        <f t="shared" ca="1" si="46"/>
        <v>-2202151.6581991632</v>
      </c>
      <c r="BZ71" s="232">
        <f t="shared" ca="1" si="46"/>
        <v>-2243239.9436899964</v>
      </c>
      <c r="CA71" s="232">
        <f t="shared" ca="1" si="46"/>
        <v>-2286365.9767887047</v>
      </c>
      <c r="CB71" s="232">
        <f t="shared" ca="1" si="46"/>
        <v>-2329492.0098874131</v>
      </c>
      <c r="CC71" s="232">
        <f t="shared" ca="1" si="46"/>
        <v>-2372618.0429861215</v>
      </c>
      <c r="CD71" s="232">
        <f t="shared" ca="1" si="46"/>
        <v>-2415744.0760848299</v>
      </c>
      <c r="CE71" s="232">
        <f t="shared" ref="CE71:CL71" ca="1" si="47">CD71+CE48</f>
        <v>-2458870.1091835382</v>
      </c>
      <c r="CF71" s="232">
        <f t="shared" ca="1" si="47"/>
        <v>-2501996.1422822466</v>
      </c>
      <c r="CG71" s="232">
        <f t="shared" ca="1" si="47"/>
        <v>-2545122.175380955</v>
      </c>
      <c r="CH71" s="232">
        <f t="shared" ca="1" si="47"/>
        <v>-2588248.2084796634</v>
      </c>
      <c r="CI71" s="232">
        <f t="shared" ca="1" si="47"/>
        <v>-2631374.2415783717</v>
      </c>
      <c r="CJ71" s="232">
        <f t="shared" ca="1" si="47"/>
        <v>-2674500.2746770801</v>
      </c>
      <c r="CK71" s="232">
        <f t="shared" ca="1" si="47"/>
        <v>-2717626.3077757885</v>
      </c>
      <c r="CL71" s="232">
        <f t="shared" ca="1" si="47"/>
        <v>-2760752.3408744968</v>
      </c>
    </row>
    <row r="72" spans="2:90" x14ac:dyDescent="0.4">
      <c r="B72" s="27" t="s">
        <v>626</v>
      </c>
      <c r="C72" s="27"/>
      <c r="D72" s="27"/>
      <c r="E72" s="27"/>
      <c r="F72" s="28"/>
      <c r="G72" s="28"/>
      <c r="H72" s="28"/>
      <c r="I72" s="28"/>
      <c r="J72" s="28"/>
      <c r="K72" s="28">
        <f ca="1">SUMIF($4:$4,K$2,72:72)</f>
        <v>169593649.59999999</v>
      </c>
      <c r="L72" s="28">
        <f ca="1">SUMIF($4:$4,L$2,72:72)</f>
        <v>169167181.68000001</v>
      </c>
      <c r="M72" s="28">
        <f ca="1">SUMIF($4:$4,M$2,72:72)</f>
        <v>168719590.36399999</v>
      </c>
      <c r="N72" s="28">
        <f ca="1">SUMIF($4:$4,N$2,72:72)</f>
        <v>168249819.4822</v>
      </c>
      <c r="O72" s="28">
        <f ca="1">SUMIF($4:$4,O$2,72:72)</f>
        <v>167756760.05631</v>
      </c>
      <c r="P72" s="28">
        <f ca="1">SUMIF($4:$4,P$2,72:72)</f>
        <v>167239247.65912551</v>
      </c>
      <c r="Q72" s="28"/>
      <c r="R72" s="257">
        <f ca="1">+R59-R67</f>
        <v>0</v>
      </c>
      <c r="S72" s="257">
        <f ca="1">SUM(S70:OFFSET(S72,-1,0))</f>
        <v>169966137.46666667</v>
      </c>
      <c r="T72" s="257">
        <f ca="1">SUM(T70:OFFSET(T72,-1,0))</f>
        <v>169932274.93333334</v>
      </c>
      <c r="U72" s="257">
        <f ca="1">SUM(U70:OFFSET(U72,-1,0))</f>
        <v>169898412.40000001</v>
      </c>
      <c r="V72" s="257">
        <f ca="1">SUM(V70:OFFSET(V72,-1,0))</f>
        <v>169864549.86666667</v>
      </c>
      <c r="W72" s="257">
        <f ca="1">SUM(W70:OFFSET(W72,-1,0))</f>
        <v>169830687.33333334</v>
      </c>
      <c r="X72" s="257">
        <f ca="1">SUM(X70:OFFSET(X72,-1,0))</f>
        <v>169796824.80000001</v>
      </c>
      <c r="Y72" s="257">
        <f ca="1">SUM(Y70:OFFSET(Y72,-1,0))</f>
        <v>169762962.26666668</v>
      </c>
      <c r="Z72" s="257">
        <f ca="1">SUM(Z70:OFFSET(Z72,-1,0))</f>
        <v>169729099.73333332</v>
      </c>
      <c r="AA72" s="257">
        <f ca="1">SUM(AA70:OFFSET(AA72,-1,0))</f>
        <v>169695237.19999999</v>
      </c>
      <c r="AB72" s="257">
        <f ca="1">SUM(AB70:OFFSET(AB72,-1,0))</f>
        <v>169661374.66666666</v>
      </c>
      <c r="AC72" s="257">
        <f ca="1">SUM(AC70:OFFSET(AC72,-1,0))</f>
        <v>169627512.13333333</v>
      </c>
      <c r="AD72" s="257">
        <f ca="1">SUM(AD70:OFFSET(AD72,-1,0))</f>
        <v>169593649.59999999</v>
      </c>
      <c r="AE72" s="257">
        <f ca="1">SUM(AE70:OFFSET(AE72,-1,0))</f>
        <v>169558110.60666665</v>
      </c>
      <c r="AF72" s="257">
        <f ca="1">SUM(AF70:OFFSET(AF72,-1,0))</f>
        <v>169522571.61333334</v>
      </c>
      <c r="AG72" s="257">
        <f ca="1">SUM(AG70:OFFSET(AG72,-1,0))</f>
        <v>169487032.62</v>
      </c>
      <c r="AH72" s="257">
        <f ca="1">SUM(AH70:OFFSET(AH72,-1,0))</f>
        <v>169451493.62666667</v>
      </c>
      <c r="AI72" s="257">
        <f ca="1">SUM(AI70:OFFSET(AI72,-1,0))</f>
        <v>169415954.63333333</v>
      </c>
      <c r="AJ72" s="257">
        <f ca="1">SUM(AJ70:OFFSET(AJ72,-1,0))</f>
        <v>169380415.63999999</v>
      </c>
      <c r="AK72" s="257">
        <f ca="1">SUM(AK70:OFFSET(AK72,-1,0))</f>
        <v>169344876.64666668</v>
      </c>
      <c r="AL72" s="257">
        <f ca="1">SUM(AL70:OFFSET(AL72,-1,0))</f>
        <v>169309337.65333334</v>
      </c>
      <c r="AM72" s="257">
        <f ca="1">SUM(AM70:OFFSET(AM72,-1,0))</f>
        <v>169273798.66</v>
      </c>
      <c r="AN72" s="257">
        <f ca="1">SUM(AN70:OFFSET(AN72,-1,0))</f>
        <v>169238259.66666666</v>
      </c>
      <c r="AO72" s="257">
        <f ca="1">SUM(AO70:OFFSET(AO72,-1,0))</f>
        <v>169202720.67333335</v>
      </c>
      <c r="AP72" s="257">
        <f ca="1">SUM(AP70:OFFSET(AP72,-1,0))</f>
        <v>169167181.68000001</v>
      </c>
      <c r="AQ72" s="257">
        <f ca="1">SUM(AQ70:OFFSET(AQ72,-1,0))</f>
        <v>169129882.40366668</v>
      </c>
      <c r="AR72" s="257">
        <f ca="1">SUM(AR70:OFFSET(AR72,-1,0))</f>
        <v>169092583.12733334</v>
      </c>
      <c r="AS72" s="257">
        <f ca="1">SUM(AS70:OFFSET(AS72,-1,0))</f>
        <v>169055283.85100001</v>
      </c>
      <c r="AT72" s="257">
        <f ca="1">SUM(AT70:OFFSET(AT72,-1,0))</f>
        <v>169017984.57466668</v>
      </c>
      <c r="AU72" s="257">
        <f ca="1">SUM(AU70:OFFSET(AU72,-1,0))</f>
        <v>168980685.29833335</v>
      </c>
      <c r="AV72" s="257">
        <f ca="1">SUM(AV70:OFFSET(AV72,-1,0))</f>
        <v>168943386.02200001</v>
      </c>
      <c r="AW72" s="257">
        <f ca="1">SUM(AW70:OFFSET(AW72,-1,0))</f>
        <v>168906086.74566665</v>
      </c>
      <c r="AX72" s="257">
        <f ca="1">SUM(AX70:OFFSET(AX72,-1,0))</f>
        <v>168868787.46933332</v>
      </c>
      <c r="AY72" s="257">
        <f ca="1">SUM(AY70:OFFSET(AY72,-1,0))</f>
        <v>168831488.19299999</v>
      </c>
      <c r="AZ72" s="257">
        <f ca="1">SUM(AZ70:OFFSET(AZ72,-1,0))</f>
        <v>168794188.91666666</v>
      </c>
      <c r="BA72" s="257">
        <f ca="1">SUM(BA70:OFFSET(BA72,-1,0))</f>
        <v>168756889.64033332</v>
      </c>
      <c r="BB72" s="257">
        <f ca="1">SUM(BB70:OFFSET(BB72,-1,0))</f>
        <v>168719590.36399999</v>
      </c>
      <c r="BC72" s="257">
        <f ca="1">SUM(BC70:OFFSET(BC72,-1,0))</f>
        <v>168680442.79051667</v>
      </c>
      <c r="BD72" s="257">
        <f ca="1">SUM(BD70:OFFSET(BD72,-1,0))</f>
        <v>168641295.21703333</v>
      </c>
      <c r="BE72" s="257">
        <f ca="1">SUM(BE70:OFFSET(BE72,-1,0))</f>
        <v>168602147.64355001</v>
      </c>
      <c r="BF72" s="257">
        <f ca="1">SUM(BF70:OFFSET(BF72,-1,0))</f>
        <v>168563000.07006666</v>
      </c>
      <c r="BG72" s="257">
        <f ca="1">SUM(BG70:OFFSET(BG72,-1,0))</f>
        <v>168523852.49658334</v>
      </c>
      <c r="BH72" s="257">
        <f ca="1">SUM(BH70:OFFSET(BH72,-1,0))</f>
        <v>168484704.92309999</v>
      </c>
      <c r="BI72" s="257">
        <f ca="1">SUM(BI70:OFFSET(BI72,-1,0))</f>
        <v>168445557.34961668</v>
      </c>
      <c r="BJ72" s="257">
        <f ca="1">SUM(BJ70:OFFSET(BJ72,-1,0))</f>
        <v>168406409.77613333</v>
      </c>
      <c r="BK72" s="257">
        <f ca="1">SUM(BK70:OFFSET(BK72,-1,0))</f>
        <v>168367262.20265001</v>
      </c>
      <c r="BL72" s="257">
        <f ca="1">SUM(BL70:OFFSET(BL72,-1,0))</f>
        <v>168328114.62916666</v>
      </c>
      <c r="BM72" s="257">
        <f ca="1">SUM(BM70:OFFSET(BM72,-1,0))</f>
        <v>168288967.05568334</v>
      </c>
      <c r="BN72" s="257">
        <f ca="1">SUM(BN70:OFFSET(BN72,-1,0))</f>
        <v>168249819.4822</v>
      </c>
      <c r="BO72" s="257">
        <f ca="1">SUM(BO70:OFFSET(BO72,-1,0))</f>
        <v>168208731.19670916</v>
      </c>
      <c r="BP72" s="257">
        <f ca="1">SUM(BP70:OFFSET(BP72,-1,0))</f>
        <v>168167642.91121835</v>
      </c>
      <c r="BQ72" s="257">
        <f ca="1">SUM(BQ70:OFFSET(BQ72,-1,0))</f>
        <v>168126554.6257275</v>
      </c>
      <c r="BR72" s="257">
        <f ca="1">SUM(BR70:OFFSET(BR72,-1,0))</f>
        <v>168085466.34023666</v>
      </c>
      <c r="BS72" s="257">
        <f ca="1">SUM(BS70:OFFSET(BS72,-1,0))</f>
        <v>168044378.05474582</v>
      </c>
      <c r="BT72" s="257">
        <f ca="1">SUM(BT70:OFFSET(BT72,-1,0))</f>
        <v>168003289.76925501</v>
      </c>
      <c r="BU72" s="257">
        <f ca="1">SUM(BU70:OFFSET(BU72,-1,0))</f>
        <v>167962201.48376417</v>
      </c>
      <c r="BV72" s="257">
        <f ca="1">SUM(BV70:OFFSET(BV72,-1,0))</f>
        <v>167921113.19827333</v>
      </c>
      <c r="BW72" s="257">
        <f ca="1">SUM(BW70:OFFSET(BW72,-1,0))</f>
        <v>167880024.91278249</v>
      </c>
      <c r="BX72" s="257">
        <f ca="1">SUM(BX70:OFFSET(BX72,-1,0))</f>
        <v>167838936.62729168</v>
      </c>
      <c r="BY72" s="257">
        <f ca="1">SUM(BY70:OFFSET(BY72,-1,0))</f>
        <v>167797848.34180084</v>
      </c>
      <c r="BZ72" s="257">
        <f ca="1">SUM(BZ70:OFFSET(BZ72,-1,0))</f>
        <v>167756760.05631</v>
      </c>
      <c r="CA72" s="257">
        <f ca="1">SUM(CA70:OFFSET(CA72,-1,0))</f>
        <v>167713634.0232113</v>
      </c>
      <c r="CB72" s="257">
        <f ca="1">SUM(CB70:OFFSET(CB72,-1,0))</f>
        <v>167670507.99011257</v>
      </c>
      <c r="CC72" s="257">
        <f ca="1">SUM(CC70:OFFSET(CC72,-1,0))</f>
        <v>167627381.95701388</v>
      </c>
      <c r="CD72" s="257">
        <f ca="1">SUM(CD70:OFFSET(CD72,-1,0))</f>
        <v>167584255.92391518</v>
      </c>
      <c r="CE72" s="257">
        <f ca="1">SUM(CE70:OFFSET(CE72,-1,0))</f>
        <v>167541129.89081645</v>
      </c>
      <c r="CF72" s="257">
        <f ca="1">SUM(CF70:OFFSET(CF72,-1,0))</f>
        <v>167498003.85771775</v>
      </c>
      <c r="CG72" s="257">
        <f ca="1">SUM(CG70:OFFSET(CG72,-1,0))</f>
        <v>167454877.82461905</v>
      </c>
      <c r="CH72" s="257">
        <f ca="1">SUM(CH70:OFFSET(CH72,-1,0))</f>
        <v>167411751.79152033</v>
      </c>
      <c r="CI72" s="257">
        <f ca="1">SUM(CI70:OFFSET(CI72,-1,0))</f>
        <v>167368625.75842163</v>
      </c>
      <c r="CJ72" s="257">
        <f ca="1">SUM(CJ70:OFFSET(CJ72,-1,0))</f>
        <v>167325499.72532293</v>
      </c>
      <c r="CK72" s="257">
        <f ca="1">SUM(CK70:OFFSET(CK72,-1,0))</f>
        <v>167282373.6922242</v>
      </c>
      <c r="CL72" s="257">
        <f ca="1">SUM(CL70:OFFSET(CL72,-1,0))</f>
        <v>167239247.65912551</v>
      </c>
    </row>
    <row r="74" spans="2:90" x14ac:dyDescent="0.4">
      <c r="B74" s="34" t="s">
        <v>62</v>
      </c>
      <c r="C74" s="64"/>
      <c r="D74" s="64"/>
      <c r="E74" s="64"/>
      <c r="I74" t="s">
        <v>773</v>
      </c>
      <c r="J74" s="34"/>
      <c r="K74" s="34">
        <f t="shared" ref="K74:P74" ca="1" si="48">K59-K67-K72</f>
        <v>0</v>
      </c>
      <c r="L74" s="34">
        <f t="shared" ca="1" si="48"/>
        <v>0</v>
      </c>
      <c r="M74" s="34">
        <f t="shared" ca="1" si="48"/>
        <v>0</v>
      </c>
      <c r="N74" s="34">
        <f t="shared" ca="1" si="48"/>
        <v>0</v>
      </c>
      <c r="O74" s="34">
        <f t="shared" ca="1" si="48"/>
        <v>-2.9802322387695313E-7</v>
      </c>
      <c r="P74" s="34">
        <f t="shared" ca="1" si="48"/>
        <v>0</v>
      </c>
      <c r="Q74" s="34"/>
      <c r="R74" s="15">
        <f t="shared" ref="R74:AW74" ca="1" si="49">R59-R67-R72</f>
        <v>0</v>
      </c>
      <c r="S74" s="34">
        <f t="shared" ca="1" si="49"/>
        <v>0</v>
      </c>
      <c r="T74" s="34">
        <f t="shared" ca="1" si="49"/>
        <v>0</v>
      </c>
      <c r="U74" s="34">
        <f t="shared" ca="1" si="49"/>
        <v>0</v>
      </c>
      <c r="V74" s="34">
        <f t="shared" ca="1" si="49"/>
        <v>0</v>
      </c>
      <c r="W74" s="34">
        <f t="shared" ca="1" si="49"/>
        <v>0</v>
      </c>
      <c r="X74" s="34">
        <f t="shared" ca="1" si="49"/>
        <v>0</v>
      </c>
      <c r="Y74" s="34">
        <f t="shared" ca="1" si="49"/>
        <v>0</v>
      </c>
      <c r="Z74" s="34">
        <f t="shared" ca="1" si="49"/>
        <v>0</v>
      </c>
      <c r="AA74" s="34">
        <f t="shared" ca="1" si="49"/>
        <v>0</v>
      </c>
      <c r="AB74" s="34">
        <f t="shared" ca="1" si="49"/>
        <v>0</v>
      </c>
      <c r="AC74" s="34">
        <f t="shared" ca="1" si="49"/>
        <v>0</v>
      </c>
      <c r="AD74" s="34">
        <f t="shared" ca="1" si="49"/>
        <v>0</v>
      </c>
      <c r="AE74" s="34">
        <f t="shared" ca="1" si="49"/>
        <v>0</v>
      </c>
      <c r="AF74" s="34">
        <f t="shared" ca="1" si="49"/>
        <v>0</v>
      </c>
      <c r="AG74" s="34">
        <f t="shared" ca="1" si="49"/>
        <v>0</v>
      </c>
      <c r="AH74" s="34">
        <f t="shared" ca="1" si="49"/>
        <v>0</v>
      </c>
      <c r="AI74" s="34">
        <f t="shared" ca="1" si="49"/>
        <v>0</v>
      </c>
      <c r="AJ74" s="34">
        <f t="shared" ca="1" si="49"/>
        <v>0</v>
      </c>
      <c r="AK74" s="34">
        <f t="shared" ca="1" si="49"/>
        <v>0</v>
      </c>
      <c r="AL74" s="34">
        <f t="shared" ca="1" si="49"/>
        <v>0</v>
      </c>
      <c r="AM74" s="34">
        <f t="shared" ca="1" si="49"/>
        <v>0</v>
      </c>
      <c r="AN74" s="34">
        <f t="shared" ca="1" si="49"/>
        <v>0</v>
      </c>
      <c r="AO74" s="34">
        <f t="shared" ca="1" si="49"/>
        <v>0</v>
      </c>
      <c r="AP74" s="34">
        <f t="shared" ca="1" si="49"/>
        <v>0</v>
      </c>
      <c r="AQ74" s="34">
        <f t="shared" ca="1" si="49"/>
        <v>0</v>
      </c>
      <c r="AR74" s="34">
        <f t="shared" ca="1" si="49"/>
        <v>0</v>
      </c>
      <c r="AS74" s="34">
        <f t="shared" ca="1" si="49"/>
        <v>0</v>
      </c>
      <c r="AT74" s="34">
        <f t="shared" ca="1" si="49"/>
        <v>0</v>
      </c>
      <c r="AU74" s="34">
        <f t="shared" ca="1" si="49"/>
        <v>0</v>
      </c>
      <c r="AV74" s="34">
        <f t="shared" ca="1" si="49"/>
        <v>0</v>
      </c>
      <c r="AW74" s="34">
        <f t="shared" ca="1" si="49"/>
        <v>0</v>
      </c>
      <c r="AX74" s="34">
        <f t="shared" ref="AX74:CC74" ca="1" si="50">AX59-AX67-AX72</f>
        <v>0</v>
      </c>
      <c r="AY74" s="34">
        <f t="shared" ca="1" si="50"/>
        <v>0</v>
      </c>
      <c r="AZ74" s="34">
        <f t="shared" ca="1" si="50"/>
        <v>0</v>
      </c>
      <c r="BA74" s="34">
        <f t="shared" ca="1" si="50"/>
        <v>0</v>
      </c>
      <c r="BB74" s="34">
        <f t="shared" ca="1" si="50"/>
        <v>0</v>
      </c>
      <c r="BC74" s="34">
        <f t="shared" ca="1" si="50"/>
        <v>0</v>
      </c>
      <c r="BD74" s="34">
        <f t="shared" ca="1" si="50"/>
        <v>0</v>
      </c>
      <c r="BE74" s="34">
        <f t="shared" ca="1" si="50"/>
        <v>0</v>
      </c>
      <c r="BF74" s="34">
        <f t="shared" ca="1" si="50"/>
        <v>0</v>
      </c>
      <c r="BG74" s="34">
        <f t="shared" ca="1" si="50"/>
        <v>0</v>
      </c>
      <c r="BH74" s="34">
        <f t="shared" ca="1" si="50"/>
        <v>0</v>
      </c>
      <c r="BI74" s="34">
        <f t="shared" ca="1" si="50"/>
        <v>0</v>
      </c>
      <c r="BJ74" s="34">
        <f t="shared" ca="1" si="50"/>
        <v>0</v>
      </c>
      <c r="BK74" s="34">
        <f t="shared" ca="1" si="50"/>
        <v>0</v>
      </c>
      <c r="BL74" s="34">
        <f t="shared" ca="1" si="50"/>
        <v>0</v>
      </c>
      <c r="BM74" s="34">
        <f t="shared" ca="1" si="50"/>
        <v>0</v>
      </c>
      <c r="BN74" s="34">
        <f t="shared" ca="1" si="50"/>
        <v>0</v>
      </c>
      <c r="BO74" s="34">
        <f t="shared" ca="1" si="50"/>
        <v>0</v>
      </c>
      <c r="BP74" s="34">
        <f t="shared" ca="1" si="50"/>
        <v>-2.384185791015625E-7</v>
      </c>
      <c r="BQ74" s="34">
        <f t="shared" ca="1" si="50"/>
        <v>-2.384185791015625E-7</v>
      </c>
      <c r="BR74" s="34">
        <f t="shared" ca="1" si="50"/>
        <v>-2.384185791015625E-7</v>
      </c>
      <c r="BS74" s="34">
        <f t="shared" ca="1" si="50"/>
        <v>-2.384185791015625E-7</v>
      </c>
      <c r="BT74" s="34">
        <f t="shared" ca="1" si="50"/>
        <v>-2.6822090148925781E-7</v>
      </c>
      <c r="BU74" s="34">
        <f t="shared" ca="1" si="50"/>
        <v>-2.6822090148925781E-7</v>
      </c>
      <c r="BV74" s="34">
        <f t="shared" ca="1" si="50"/>
        <v>-2.6822090148925781E-7</v>
      </c>
      <c r="BW74" s="34">
        <f t="shared" ca="1" si="50"/>
        <v>-2.6822090148925781E-7</v>
      </c>
      <c r="BX74" s="34">
        <f t="shared" ca="1" si="50"/>
        <v>-2.9802322387695313E-7</v>
      </c>
      <c r="BY74" s="34">
        <f t="shared" ca="1" si="50"/>
        <v>-2.9802322387695313E-7</v>
      </c>
      <c r="BZ74" s="34">
        <f t="shared" ca="1" si="50"/>
        <v>-2.9802322387695313E-7</v>
      </c>
      <c r="CA74" s="34">
        <f t="shared" ca="1" si="50"/>
        <v>-2.9802322387695313E-7</v>
      </c>
      <c r="CB74" s="34">
        <f t="shared" ca="1" si="50"/>
        <v>-2.6822090148925781E-7</v>
      </c>
      <c r="CC74" s="34">
        <f t="shared" ca="1" si="50"/>
        <v>-2.6822090148925781E-7</v>
      </c>
      <c r="CD74" s="34">
        <f t="shared" ref="CD74:CL74" ca="1" si="51">CD59-CD67-CD72</f>
        <v>-2.6822090148925781E-7</v>
      </c>
      <c r="CE74" s="34">
        <f t="shared" ca="1" si="51"/>
        <v>-2.384185791015625E-7</v>
      </c>
      <c r="CF74" s="34">
        <f t="shared" ca="1" si="51"/>
        <v>-2.384185791015625E-7</v>
      </c>
      <c r="CG74" s="34">
        <f t="shared" ca="1" si="51"/>
        <v>-2.384185791015625E-7</v>
      </c>
      <c r="CH74" s="34">
        <f t="shared" ca="1" si="51"/>
        <v>0</v>
      </c>
      <c r="CI74" s="34">
        <f t="shared" ca="1" si="51"/>
        <v>0</v>
      </c>
      <c r="CJ74" s="34">
        <f t="shared" ca="1" si="51"/>
        <v>0</v>
      </c>
      <c r="CK74" s="34">
        <f t="shared" ca="1" si="51"/>
        <v>0</v>
      </c>
      <c r="CL74" s="34">
        <f t="shared" ca="1" si="51"/>
        <v>0</v>
      </c>
    </row>
    <row r="76" spans="2:90" x14ac:dyDescent="0.4">
      <c r="B76" s="292" t="s">
        <v>627</v>
      </c>
      <c r="C76" s="291"/>
      <c r="D76" s="291"/>
      <c r="E76" s="291"/>
      <c r="F76" s="291"/>
      <c r="G76" s="291"/>
      <c r="H76" s="291"/>
      <c r="I76" s="291"/>
      <c r="J76" s="295"/>
      <c r="K76" s="295"/>
      <c r="L76" s="295"/>
      <c r="M76" s="295"/>
      <c r="N76" s="295"/>
      <c r="O76" s="295"/>
      <c r="P76" s="298"/>
      <c r="Q76" s="252"/>
      <c r="R76" s="297"/>
      <c r="S76" s="296"/>
      <c r="T76" s="296"/>
      <c r="U76" s="296"/>
      <c r="V76" s="296"/>
      <c r="W76" s="296"/>
      <c r="X76" s="296"/>
      <c r="Y76" s="296"/>
      <c r="Z76" s="296"/>
      <c r="AA76" s="296"/>
      <c r="AB76" s="296"/>
      <c r="AC76" s="296"/>
      <c r="AD76" s="296"/>
      <c r="AE76" s="296"/>
      <c r="AF76" s="296"/>
      <c r="AG76" s="296"/>
      <c r="AH76" s="296"/>
      <c r="AI76" s="296"/>
      <c r="AJ76" s="296"/>
      <c r="AK76" s="296"/>
      <c r="AL76" s="296"/>
      <c r="AM76" s="296"/>
      <c r="AN76" s="296"/>
      <c r="AO76" s="296"/>
      <c r="AP76" s="296"/>
      <c r="AQ76" s="296"/>
      <c r="AR76" s="296"/>
      <c r="AS76" s="296"/>
      <c r="AT76" s="296"/>
      <c r="AU76" s="296"/>
      <c r="AV76" s="296"/>
      <c r="AW76" s="296"/>
      <c r="AX76" s="296"/>
      <c r="AY76" s="296"/>
      <c r="AZ76" s="296"/>
      <c r="BA76" s="296"/>
      <c r="BB76" s="296"/>
      <c r="BC76" s="296"/>
      <c r="BD76" s="296"/>
      <c r="BE76" s="296"/>
      <c r="BF76" s="296"/>
      <c r="BG76" s="296"/>
      <c r="BH76" s="296"/>
      <c r="BI76" s="296"/>
      <c r="BJ76" s="296"/>
      <c r="BK76" s="296"/>
      <c r="BL76" s="296"/>
      <c r="BM76" s="296"/>
      <c r="BN76" s="296"/>
      <c r="BO76" s="296"/>
      <c r="BP76" s="296"/>
      <c r="BQ76" s="296"/>
      <c r="BR76" s="296"/>
      <c r="BS76" s="296"/>
      <c r="BT76" s="296"/>
      <c r="BU76" s="296"/>
      <c r="BV76" s="296"/>
      <c r="BW76" s="296"/>
      <c r="BX76" s="296"/>
      <c r="BY76" s="296"/>
      <c r="BZ76" s="296"/>
      <c r="CA76" s="296"/>
      <c r="CB76" s="296"/>
      <c r="CC76" s="296"/>
      <c r="CD76" s="296"/>
      <c r="CE76" s="296"/>
      <c r="CF76" s="296"/>
      <c r="CG76" s="296"/>
      <c r="CH76" s="296"/>
      <c r="CI76" s="296"/>
      <c r="CJ76" s="296"/>
      <c r="CK76" s="296"/>
      <c r="CL76" s="299"/>
    </row>
    <row r="77" spans="2:90" x14ac:dyDescent="0.4">
      <c r="B77" s="12" t="s">
        <v>628</v>
      </c>
    </row>
    <row r="78" spans="2:90" x14ac:dyDescent="0.4">
      <c r="B78" s="309" t="s">
        <v>612</v>
      </c>
      <c r="K78" s="53">
        <f ca="1">SUMIF($3:$3,K$2,78:78)</f>
        <v>-406350.39999999997</v>
      </c>
      <c r="L78" s="53">
        <f ca="1">SUMIF($3:$3,L$2,78:78)</f>
        <v>-426467.9200000001</v>
      </c>
      <c r="M78" s="53">
        <f ca="1">SUMIF($3:$3,M$2,78:78)</f>
        <v>-447591.31600000005</v>
      </c>
      <c r="N78" s="53">
        <f ca="1">SUMIF($3:$3,N$2,78:78)</f>
        <v>-469770.88180000003</v>
      </c>
      <c r="O78" s="53">
        <f ca="1">SUMIF($3:$3,O$2,78:78)</f>
        <v>-493059.42589000007</v>
      </c>
      <c r="P78" s="53">
        <f ca="1">SUMIF($3:$3,P$2,78:78)</f>
        <v>-517512.39718449995</v>
      </c>
      <c r="R78"/>
      <c r="S78" s="53">
        <f t="shared" ref="S78:AX78" ca="1" si="52">S48</f>
        <v>-33862.533333333333</v>
      </c>
      <c r="T78" s="53">
        <f t="shared" ca="1" si="52"/>
        <v>-33862.533333333333</v>
      </c>
      <c r="U78" s="53">
        <f t="shared" ca="1" si="52"/>
        <v>-33862.533333333333</v>
      </c>
      <c r="V78" s="53">
        <f t="shared" ca="1" si="52"/>
        <v>-33862.533333333333</v>
      </c>
      <c r="W78" s="53">
        <f t="shared" ca="1" si="52"/>
        <v>-33862.533333333333</v>
      </c>
      <c r="X78" s="53">
        <f t="shared" ca="1" si="52"/>
        <v>-33862.533333333333</v>
      </c>
      <c r="Y78" s="53">
        <f t="shared" ca="1" si="52"/>
        <v>-33862.533333333333</v>
      </c>
      <c r="Z78" s="53">
        <f t="shared" ca="1" si="52"/>
        <v>-33862.533333333333</v>
      </c>
      <c r="AA78" s="53">
        <f t="shared" ca="1" si="52"/>
        <v>-33862.533333333333</v>
      </c>
      <c r="AB78" s="53">
        <f t="shared" ca="1" si="52"/>
        <v>-33862.533333333333</v>
      </c>
      <c r="AC78" s="53">
        <f t="shared" ca="1" si="52"/>
        <v>-33862.533333333333</v>
      </c>
      <c r="AD78" s="53">
        <f t="shared" ca="1" si="52"/>
        <v>-33862.533333333333</v>
      </c>
      <c r="AE78" s="53">
        <f t="shared" ca="1" si="52"/>
        <v>-35538.993333333339</v>
      </c>
      <c r="AF78" s="53">
        <f t="shared" ca="1" si="52"/>
        <v>-35538.993333333339</v>
      </c>
      <c r="AG78" s="53">
        <f t="shared" ca="1" si="52"/>
        <v>-35538.993333333339</v>
      </c>
      <c r="AH78" s="53">
        <f t="shared" ca="1" si="52"/>
        <v>-35538.993333333339</v>
      </c>
      <c r="AI78" s="53">
        <f t="shared" ca="1" si="52"/>
        <v>-35538.993333333339</v>
      </c>
      <c r="AJ78" s="53">
        <f t="shared" ca="1" si="52"/>
        <v>-35538.993333333339</v>
      </c>
      <c r="AK78" s="53">
        <f t="shared" ca="1" si="52"/>
        <v>-35538.993333333339</v>
      </c>
      <c r="AL78" s="53">
        <f t="shared" ca="1" si="52"/>
        <v>-35538.993333333339</v>
      </c>
      <c r="AM78" s="53">
        <f t="shared" ca="1" si="52"/>
        <v>-35538.993333333339</v>
      </c>
      <c r="AN78" s="53">
        <f t="shared" ca="1" si="52"/>
        <v>-35538.993333333339</v>
      </c>
      <c r="AO78" s="53">
        <f t="shared" ca="1" si="52"/>
        <v>-35538.993333333339</v>
      </c>
      <c r="AP78" s="53">
        <f t="shared" ca="1" si="52"/>
        <v>-35538.993333333339</v>
      </c>
      <c r="AQ78" s="53">
        <f t="shared" ca="1" si="52"/>
        <v>-37299.276333333335</v>
      </c>
      <c r="AR78" s="53">
        <f t="shared" ca="1" si="52"/>
        <v>-37299.276333333335</v>
      </c>
      <c r="AS78" s="53">
        <f t="shared" ca="1" si="52"/>
        <v>-37299.276333333335</v>
      </c>
      <c r="AT78" s="53">
        <f t="shared" ca="1" si="52"/>
        <v>-37299.276333333335</v>
      </c>
      <c r="AU78" s="53">
        <f t="shared" ca="1" si="52"/>
        <v>-37299.276333333335</v>
      </c>
      <c r="AV78" s="53">
        <f t="shared" ca="1" si="52"/>
        <v>-37299.276333333335</v>
      </c>
      <c r="AW78" s="53">
        <f t="shared" ca="1" si="52"/>
        <v>-37299.276333333335</v>
      </c>
      <c r="AX78" s="53">
        <f t="shared" ca="1" si="52"/>
        <v>-37299.276333333335</v>
      </c>
      <c r="AY78" s="53">
        <f t="shared" ref="AY78:CD78" ca="1" si="53">AY48</f>
        <v>-37299.276333333335</v>
      </c>
      <c r="AZ78" s="53">
        <f t="shared" ca="1" si="53"/>
        <v>-37299.276333333335</v>
      </c>
      <c r="BA78" s="53">
        <f t="shared" ca="1" si="53"/>
        <v>-37299.276333333335</v>
      </c>
      <c r="BB78" s="53">
        <f t="shared" ca="1" si="53"/>
        <v>-37299.276333333335</v>
      </c>
      <c r="BC78" s="53">
        <f t="shared" ca="1" si="53"/>
        <v>-39147.573483333334</v>
      </c>
      <c r="BD78" s="53">
        <f t="shared" ca="1" si="53"/>
        <v>-39147.573483333334</v>
      </c>
      <c r="BE78" s="53">
        <f t="shared" ca="1" si="53"/>
        <v>-39147.573483333334</v>
      </c>
      <c r="BF78" s="53">
        <f t="shared" ca="1" si="53"/>
        <v>-39147.573483333334</v>
      </c>
      <c r="BG78" s="53">
        <f t="shared" ca="1" si="53"/>
        <v>-39147.573483333334</v>
      </c>
      <c r="BH78" s="53">
        <f t="shared" ca="1" si="53"/>
        <v>-39147.573483333334</v>
      </c>
      <c r="BI78" s="53">
        <f t="shared" ca="1" si="53"/>
        <v>-39147.573483333334</v>
      </c>
      <c r="BJ78" s="53">
        <f t="shared" ca="1" si="53"/>
        <v>-39147.573483333334</v>
      </c>
      <c r="BK78" s="53">
        <f t="shared" ca="1" si="53"/>
        <v>-39147.573483333334</v>
      </c>
      <c r="BL78" s="53">
        <f t="shared" ca="1" si="53"/>
        <v>-39147.573483333334</v>
      </c>
      <c r="BM78" s="53">
        <f t="shared" ca="1" si="53"/>
        <v>-39147.573483333334</v>
      </c>
      <c r="BN78" s="53">
        <f t="shared" ca="1" si="53"/>
        <v>-39147.573483333334</v>
      </c>
      <c r="BO78" s="53">
        <f t="shared" ca="1" si="53"/>
        <v>-41088.285490833339</v>
      </c>
      <c r="BP78" s="53">
        <f t="shared" ca="1" si="53"/>
        <v>-41088.285490833339</v>
      </c>
      <c r="BQ78" s="53">
        <f t="shared" ca="1" si="53"/>
        <v>-41088.285490833339</v>
      </c>
      <c r="BR78" s="53">
        <f t="shared" ca="1" si="53"/>
        <v>-41088.285490833339</v>
      </c>
      <c r="BS78" s="53">
        <f t="shared" ca="1" si="53"/>
        <v>-41088.285490833339</v>
      </c>
      <c r="BT78" s="53">
        <f t="shared" ca="1" si="53"/>
        <v>-41088.285490833339</v>
      </c>
      <c r="BU78" s="53">
        <f t="shared" ca="1" si="53"/>
        <v>-41088.285490833339</v>
      </c>
      <c r="BV78" s="53">
        <f t="shared" ca="1" si="53"/>
        <v>-41088.285490833339</v>
      </c>
      <c r="BW78" s="53">
        <f t="shared" ca="1" si="53"/>
        <v>-41088.285490833339</v>
      </c>
      <c r="BX78" s="53">
        <f t="shared" ca="1" si="53"/>
        <v>-41088.285490833339</v>
      </c>
      <c r="BY78" s="53">
        <f t="shared" ca="1" si="53"/>
        <v>-41088.285490833339</v>
      </c>
      <c r="BZ78" s="53">
        <f t="shared" ca="1" si="53"/>
        <v>-41088.285490833339</v>
      </c>
      <c r="CA78" s="53">
        <f t="shared" ca="1" si="53"/>
        <v>-43126.033098708336</v>
      </c>
      <c r="CB78" s="53">
        <f t="shared" ca="1" si="53"/>
        <v>-43126.033098708336</v>
      </c>
      <c r="CC78" s="53">
        <f t="shared" ca="1" si="53"/>
        <v>-43126.033098708336</v>
      </c>
      <c r="CD78" s="53">
        <f t="shared" ca="1" si="53"/>
        <v>-43126.033098708336</v>
      </c>
      <c r="CE78" s="53">
        <f t="shared" ref="CE78:CL78" ca="1" si="54">CE48</f>
        <v>-43126.033098708336</v>
      </c>
      <c r="CF78" s="53">
        <f t="shared" ca="1" si="54"/>
        <v>-43126.033098708336</v>
      </c>
      <c r="CG78" s="53">
        <f t="shared" ca="1" si="54"/>
        <v>-43126.033098708336</v>
      </c>
      <c r="CH78" s="53">
        <f t="shared" ca="1" si="54"/>
        <v>-43126.033098708336</v>
      </c>
      <c r="CI78" s="53">
        <f t="shared" ca="1" si="54"/>
        <v>-43126.033098708336</v>
      </c>
      <c r="CJ78" s="53">
        <f t="shared" ca="1" si="54"/>
        <v>-43126.033098708336</v>
      </c>
      <c r="CK78" s="53">
        <f t="shared" ca="1" si="54"/>
        <v>-43126.033098708336</v>
      </c>
      <c r="CL78" s="53">
        <f t="shared" ca="1" si="54"/>
        <v>-43126.033098708336</v>
      </c>
    </row>
    <row r="79" spans="2:90" x14ac:dyDescent="0.4">
      <c r="R79"/>
    </row>
    <row r="80" spans="2:90" x14ac:dyDescent="0.4">
      <c r="B80" s="12" t="s">
        <v>629</v>
      </c>
      <c r="R80"/>
    </row>
    <row r="81" spans="2:90" x14ac:dyDescent="0.4">
      <c r="B81" s="27" t="s">
        <v>630</v>
      </c>
      <c r="C81" s="53"/>
      <c r="D81" s="53"/>
      <c r="E81" s="53"/>
      <c r="F81" s="27"/>
      <c r="G81" s="27"/>
      <c r="H81" s="27"/>
      <c r="I81" s="27" t="s">
        <v>234</v>
      </c>
      <c r="K81" s="459">
        <f ca="1">SUMIF($3:$3,K$2,81:81)</f>
        <v>0</v>
      </c>
      <c r="L81" s="459">
        <f ca="1">SUMIF($3:$3,L$2,81:81)</f>
        <v>0</v>
      </c>
      <c r="M81" s="459">
        <f ca="1">SUMIF($3:$3,M$2,81:81)</f>
        <v>0</v>
      </c>
      <c r="N81" s="459">
        <f ca="1">SUMIF($3:$3,N$2,81:81)</f>
        <v>0</v>
      </c>
      <c r="O81" s="459">
        <f ca="1">SUMIF($3:$3,O$2,81:81)</f>
        <v>0</v>
      </c>
      <c r="P81" s="459">
        <f ca="1">SUMIF($3:$3,P$2,81:81)</f>
        <v>0</v>
      </c>
      <c r="Q81" s="28"/>
      <c r="R81"/>
      <c r="S81" s="460">
        <f ca="1">SUM(S80:OFFSET(S81,-1,0))</f>
        <v>0</v>
      </c>
      <c r="T81" s="460">
        <f ca="1">SUM(T80:OFFSET(T81,-1,0))</f>
        <v>0</v>
      </c>
      <c r="U81" s="460">
        <f ca="1">SUM(U80:OFFSET(U81,-1,0))</f>
        <v>0</v>
      </c>
      <c r="V81" s="460">
        <f ca="1">SUM(V80:OFFSET(V81,-1,0))</f>
        <v>0</v>
      </c>
      <c r="W81" s="460">
        <f ca="1">SUM(W80:OFFSET(W81,-1,0))</f>
        <v>0</v>
      </c>
      <c r="X81" s="460">
        <f ca="1">SUM(X80:OFFSET(X81,-1,0))</f>
        <v>0</v>
      </c>
      <c r="Y81" s="460">
        <f ca="1">SUM(Y80:OFFSET(Y81,-1,0))</f>
        <v>0</v>
      </c>
      <c r="Z81" s="460">
        <f ca="1">SUM(Z80:OFFSET(Z81,-1,0))</f>
        <v>0</v>
      </c>
      <c r="AA81" s="460">
        <f ca="1">SUM(AA80:OFFSET(AA81,-1,0))</f>
        <v>0</v>
      </c>
      <c r="AB81" s="460">
        <f ca="1">SUM(AB80:OFFSET(AB81,-1,0))</f>
        <v>0</v>
      </c>
      <c r="AC81" s="460">
        <f ca="1">SUM(AC80:OFFSET(AC81,-1,0))</f>
        <v>0</v>
      </c>
      <c r="AD81" s="460">
        <f ca="1">SUM(AD80:OFFSET(AD81,-1,0))</f>
        <v>0</v>
      </c>
      <c r="AE81" s="460">
        <f ca="1">SUM(AE80:OFFSET(AE81,-1,0))</f>
        <v>0</v>
      </c>
      <c r="AF81" s="460">
        <f ca="1">SUM(AF80:OFFSET(AF81,-1,0))</f>
        <v>0</v>
      </c>
      <c r="AG81" s="460">
        <f ca="1">SUM(AG80:OFFSET(AG81,-1,0))</f>
        <v>0</v>
      </c>
      <c r="AH81" s="460">
        <f ca="1">SUM(AH80:OFFSET(AH81,-1,0))</f>
        <v>0</v>
      </c>
      <c r="AI81" s="460">
        <f ca="1">SUM(AI80:OFFSET(AI81,-1,0))</f>
        <v>0</v>
      </c>
      <c r="AJ81" s="460">
        <f ca="1">SUM(AJ80:OFFSET(AJ81,-1,0))</f>
        <v>0</v>
      </c>
      <c r="AK81" s="460">
        <f ca="1">SUM(AK80:OFFSET(AK81,-1,0))</f>
        <v>0</v>
      </c>
      <c r="AL81" s="460">
        <f ca="1">SUM(AL80:OFFSET(AL81,-1,0))</f>
        <v>0</v>
      </c>
      <c r="AM81" s="460">
        <f ca="1">SUM(AM80:OFFSET(AM81,-1,0))</f>
        <v>0</v>
      </c>
      <c r="AN81" s="460">
        <f ca="1">SUM(AN80:OFFSET(AN81,-1,0))</f>
        <v>0</v>
      </c>
      <c r="AO81" s="460">
        <f ca="1">SUM(AO80:OFFSET(AO81,-1,0))</f>
        <v>0</v>
      </c>
      <c r="AP81" s="460">
        <f ca="1">SUM(AP80:OFFSET(AP81,-1,0))</f>
        <v>0</v>
      </c>
      <c r="AQ81" s="460">
        <f ca="1">SUM(AQ80:OFFSET(AQ81,-1,0))</f>
        <v>0</v>
      </c>
      <c r="AR81" s="460">
        <f ca="1">SUM(AR80:OFFSET(AR81,-1,0))</f>
        <v>0</v>
      </c>
      <c r="AS81" s="460">
        <f ca="1">SUM(AS80:OFFSET(AS81,-1,0))</f>
        <v>0</v>
      </c>
      <c r="AT81" s="460">
        <f ca="1">SUM(AT80:OFFSET(AT81,-1,0))</f>
        <v>0</v>
      </c>
      <c r="AU81" s="460">
        <f ca="1">SUM(AU80:OFFSET(AU81,-1,0))</f>
        <v>0</v>
      </c>
      <c r="AV81" s="460">
        <f ca="1">SUM(AV80:OFFSET(AV81,-1,0))</f>
        <v>0</v>
      </c>
      <c r="AW81" s="460">
        <f ca="1">SUM(AW80:OFFSET(AW81,-1,0))</f>
        <v>0</v>
      </c>
      <c r="AX81" s="460">
        <f ca="1">SUM(AX80:OFFSET(AX81,-1,0))</f>
        <v>0</v>
      </c>
      <c r="AY81" s="460">
        <f ca="1">SUM(AY80:OFFSET(AY81,-1,0))</f>
        <v>0</v>
      </c>
      <c r="AZ81" s="460">
        <f ca="1">SUM(AZ80:OFFSET(AZ81,-1,0))</f>
        <v>0</v>
      </c>
      <c r="BA81" s="460">
        <f ca="1">SUM(BA80:OFFSET(BA81,-1,0))</f>
        <v>0</v>
      </c>
      <c r="BB81" s="460">
        <f ca="1">SUM(BB80:OFFSET(BB81,-1,0))</f>
        <v>0</v>
      </c>
      <c r="BC81" s="460">
        <f ca="1">SUM(BC80:OFFSET(BC81,-1,0))</f>
        <v>0</v>
      </c>
      <c r="BD81" s="460">
        <f ca="1">SUM(BD80:OFFSET(BD81,-1,0))</f>
        <v>0</v>
      </c>
      <c r="BE81" s="460">
        <f ca="1">SUM(BE80:OFFSET(BE81,-1,0))</f>
        <v>0</v>
      </c>
      <c r="BF81" s="460">
        <f ca="1">SUM(BF80:OFFSET(BF81,-1,0))</f>
        <v>0</v>
      </c>
      <c r="BG81" s="460">
        <f ca="1">SUM(BG80:OFFSET(BG81,-1,0))</f>
        <v>0</v>
      </c>
      <c r="BH81" s="460">
        <f ca="1">SUM(BH80:OFFSET(BH81,-1,0))</f>
        <v>0</v>
      </c>
      <c r="BI81" s="460">
        <f ca="1">SUM(BI80:OFFSET(BI81,-1,0))</f>
        <v>0</v>
      </c>
      <c r="BJ81" s="460">
        <f ca="1">SUM(BJ80:OFFSET(BJ81,-1,0))</f>
        <v>0</v>
      </c>
      <c r="BK81" s="460">
        <f ca="1">SUM(BK80:OFFSET(BK81,-1,0))</f>
        <v>0</v>
      </c>
      <c r="BL81" s="460">
        <f ca="1">SUM(BL80:OFFSET(BL81,-1,0))</f>
        <v>0</v>
      </c>
      <c r="BM81" s="460">
        <f ca="1">SUM(BM80:OFFSET(BM81,-1,0))</f>
        <v>0</v>
      </c>
      <c r="BN81" s="460">
        <f ca="1">SUM(BN80:OFFSET(BN81,-1,0))</f>
        <v>0</v>
      </c>
      <c r="BO81" s="460">
        <f ca="1">SUM(BO80:OFFSET(BO81,-1,0))</f>
        <v>0</v>
      </c>
      <c r="BP81" s="460">
        <f ca="1">SUM(BP80:OFFSET(BP81,-1,0))</f>
        <v>0</v>
      </c>
      <c r="BQ81" s="460">
        <f ca="1">SUM(BQ80:OFFSET(BQ81,-1,0))</f>
        <v>0</v>
      </c>
      <c r="BR81" s="460">
        <f ca="1">SUM(BR80:OFFSET(BR81,-1,0))</f>
        <v>0</v>
      </c>
      <c r="BS81" s="460">
        <f ca="1">SUM(BS80:OFFSET(BS81,-1,0))</f>
        <v>0</v>
      </c>
      <c r="BT81" s="460">
        <f ca="1">SUM(BT80:OFFSET(BT81,-1,0))</f>
        <v>0</v>
      </c>
      <c r="BU81" s="460">
        <f ca="1">SUM(BU80:OFFSET(BU81,-1,0))</f>
        <v>0</v>
      </c>
      <c r="BV81" s="460">
        <f ca="1">SUM(BV80:OFFSET(BV81,-1,0))</f>
        <v>0</v>
      </c>
      <c r="BW81" s="460">
        <f ca="1">SUM(BW80:OFFSET(BW81,-1,0))</f>
        <v>0</v>
      </c>
      <c r="BX81" s="460">
        <f ca="1">SUM(BX80:OFFSET(BX81,-1,0))</f>
        <v>0</v>
      </c>
      <c r="BY81" s="460">
        <f ca="1">SUM(BY80:OFFSET(BY81,-1,0))</f>
        <v>0</v>
      </c>
      <c r="BZ81" s="460">
        <f ca="1">SUM(BZ80:OFFSET(BZ81,-1,0))</f>
        <v>0</v>
      </c>
      <c r="CA81" s="460">
        <f ca="1">SUM(CA80:OFFSET(CA81,-1,0))</f>
        <v>0</v>
      </c>
      <c r="CB81" s="460">
        <f ca="1">SUM(CB80:OFFSET(CB81,-1,0))</f>
        <v>0</v>
      </c>
      <c r="CC81" s="460">
        <f ca="1">SUM(CC80:OFFSET(CC81,-1,0))</f>
        <v>0</v>
      </c>
      <c r="CD81" s="460">
        <f ca="1">SUM(CD80:OFFSET(CD81,-1,0))</f>
        <v>0</v>
      </c>
      <c r="CE81" s="460">
        <f ca="1">SUM(CE80:OFFSET(CE81,-1,0))</f>
        <v>0</v>
      </c>
      <c r="CF81" s="460">
        <f ca="1">SUM(CF80:OFFSET(CF81,-1,0))</f>
        <v>0</v>
      </c>
      <c r="CG81" s="460">
        <f ca="1">SUM(CG80:OFFSET(CG81,-1,0))</f>
        <v>0</v>
      </c>
      <c r="CH81" s="460">
        <f ca="1">SUM(CH80:OFFSET(CH81,-1,0))</f>
        <v>0</v>
      </c>
      <c r="CI81" s="460">
        <f ca="1">SUM(CI80:OFFSET(CI81,-1,0))</f>
        <v>0</v>
      </c>
      <c r="CJ81" s="460">
        <f ca="1">SUM(CJ80:OFFSET(CJ81,-1,0))</f>
        <v>0</v>
      </c>
      <c r="CK81" s="460">
        <f ca="1">SUM(CK80:OFFSET(CK81,-1,0))</f>
        <v>0</v>
      </c>
      <c r="CL81" s="460">
        <f ca="1">SUM(CL80:OFFSET(CL81,-1,0))</f>
        <v>0</v>
      </c>
    </row>
    <row r="82" spans="2:90" x14ac:dyDescent="0.4">
      <c r="B82" s="309" t="str">
        <f>+SUBSTITUTE(B41,":","")</f>
        <v>Depreciation and amortization</v>
      </c>
      <c r="I82" t="s">
        <v>577</v>
      </c>
      <c r="K82" s="53">
        <f t="shared" ref="K82:P82" ca="1" si="55">-K42</f>
        <v>0</v>
      </c>
      <c r="L82" s="53">
        <f t="shared" ca="1" si="55"/>
        <v>0</v>
      </c>
      <c r="M82" s="53">
        <f t="shared" ca="1" si="55"/>
        <v>0</v>
      </c>
      <c r="N82" s="53">
        <f t="shared" ca="1" si="55"/>
        <v>0</v>
      </c>
      <c r="O82" s="53">
        <f t="shared" ca="1" si="55"/>
        <v>0</v>
      </c>
      <c r="P82" s="53">
        <f t="shared" ca="1" si="55"/>
        <v>0</v>
      </c>
      <c r="R82"/>
      <c r="S82" s="232">
        <f t="shared" ref="S82:AX82" ca="1" si="56">-S42</f>
        <v>0</v>
      </c>
      <c r="T82" s="232">
        <f t="shared" ca="1" si="56"/>
        <v>0</v>
      </c>
      <c r="U82" s="232">
        <f t="shared" ca="1" si="56"/>
        <v>0</v>
      </c>
      <c r="V82" s="232">
        <f t="shared" ca="1" si="56"/>
        <v>0</v>
      </c>
      <c r="W82" s="232">
        <f t="shared" ca="1" si="56"/>
        <v>0</v>
      </c>
      <c r="X82" s="232">
        <f t="shared" ca="1" si="56"/>
        <v>0</v>
      </c>
      <c r="Y82" s="232">
        <f t="shared" ca="1" si="56"/>
        <v>0</v>
      </c>
      <c r="Z82" s="232">
        <f t="shared" ca="1" si="56"/>
        <v>0</v>
      </c>
      <c r="AA82" s="232">
        <f t="shared" ca="1" si="56"/>
        <v>0</v>
      </c>
      <c r="AB82" s="232">
        <f t="shared" ca="1" si="56"/>
        <v>0</v>
      </c>
      <c r="AC82" s="232">
        <f t="shared" ca="1" si="56"/>
        <v>0</v>
      </c>
      <c r="AD82" s="232">
        <f t="shared" ca="1" si="56"/>
        <v>0</v>
      </c>
      <c r="AE82" s="232">
        <f t="shared" ca="1" si="56"/>
        <v>0</v>
      </c>
      <c r="AF82" s="232">
        <f t="shared" ca="1" si="56"/>
        <v>0</v>
      </c>
      <c r="AG82" s="232">
        <f t="shared" ca="1" si="56"/>
        <v>0</v>
      </c>
      <c r="AH82" s="232">
        <f t="shared" ca="1" si="56"/>
        <v>0</v>
      </c>
      <c r="AI82" s="232">
        <f t="shared" ca="1" si="56"/>
        <v>0</v>
      </c>
      <c r="AJ82" s="232">
        <f t="shared" ca="1" si="56"/>
        <v>0</v>
      </c>
      <c r="AK82" s="232">
        <f t="shared" ca="1" si="56"/>
        <v>0</v>
      </c>
      <c r="AL82" s="232">
        <f t="shared" ca="1" si="56"/>
        <v>0</v>
      </c>
      <c r="AM82" s="232">
        <f t="shared" ca="1" si="56"/>
        <v>0</v>
      </c>
      <c r="AN82" s="232">
        <f t="shared" ca="1" si="56"/>
        <v>0</v>
      </c>
      <c r="AO82" s="232">
        <f t="shared" ca="1" si="56"/>
        <v>0</v>
      </c>
      <c r="AP82" s="232">
        <f t="shared" ca="1" si="56"/>
        <v>0</v>
      </c>
      <c r="AQ82" s="232">
        <f t="shared" ca="1" si="56"/>
        <v>0</v>
      </c>
      <c r="AR82" s="232">
        <f t="shared" ca="1" si="56"/>
        <v>0</v>
      </c>
      <c r="AS82" s="232">
        <f t="shared" ca="1" si="56"/>
        <v>0</v>
      </c>
      <c r="AT82" s="232">
        <f t="shared" ca="1" si="56"/>
        <v>0</v>
      </c>
      <c r="AU82" s="232">
        <f t="shared" ca="1" si="56"/>
        <v>0</v>
      </c>
      <c r="AV82" s="232">
        <f t="shared" ca="1" si="56"/>
        <v>0</v>
      </c>
      <c r="AW82" s="232">
        <f t="shared" ca="1" si="56"/>
        <v>0</v>
      </c>
      <c r="AX82" s="232">
        <f t="shared" ca="1" si="56"/>
        <v>0</v>
      </c>
      <c r="AY82" s="232">
        <f t="shared" ref="AY82:CD82" ca="1" si="57">-AY42</f>
        <v>0</v>
      </c>
      <c r="AZ82" s="232">
        <f t="shared" ca="1" si="57"/>
        <v>0</v>
      </c>
      <c r="BA82" s="232">
        <f t="shared" ca="1" si="57"/>
        <v>0</v>
      </c>
      <c r="BB82" s="232">
        <f t="shared" ca="1" si="57"/>
        <v>0</v>
      </c>
      <c r="BC82" s="232">
        <f t="shared" ca="1" si="57"/>
        <v>0</v>
      </c>
      <c r="BD82" s="232">
        <f t="shared" ca="1" si="57"/>
        <v>0</v>
      </c>
      <c r="BE82" s="232">
        <f t="shared" ca="1" si="57"/>
        <v>0</v>
      </c>
      <c r="BF82" s="232">
        <f t="shared" ca="1" si="57"/>
        <v>0</v>
      </c>
      <c r="BG82" s="232">
        <f t="shared" ca="1" si="57"/>
        <v>0</v>
      </c>
      <c r="BH82" s="232">
        <f t="shared" ca="1" si="57"/>
        <v>0</v>
      </c>
      <c r="BI82" s="232">
        <f t="shared" ca="1" si="57"/>
        <v>0</v>
      </c>
      <c r="BJ82" s="232">
        <f t="shared" ca="1" si="57"/>
        <v>0</v>
      </c>
      <c r="BK82" s="232">
        <f t="shared" ca="1" si="57"/>
        <v>0</v>
      </c>
      <c r="BL82" s="232">
        <f t="shared" ca="1" si="57"/>
        <v>0</v>
      </c>
      <c r="BM82" s="232">
        <f t="shared" ca="1" si="57"/>
        <v>0</v>
      </c>
      <c r="BN82" s="232">
        <f t="shared" ca="1" si="57"/>
        <v>0</v>
      </c>
      <c r="BO82" s="232">
        <f t="shared" ca="1" si="57"/>
        <v>0</v>
      </c>
      <c r="BP82" s="232">
        <f t="shared" ca="1" si="57"/>
        <v>0</v>
      </c>
      <c r="BQ82" s="232">
        <f t="shared" ca="1" si="57"/>
        <v>0</v>
      </c>
      <c r="BR82" s="232">
        <f t="shared" ca="1" si="57"/>
        <v>0</v>
      </c>
      <c r="BS82" s="232">
        <f t="shared" ca="1" si="57"/>
        <v>0</v>
      </c>
      <c r="BT82" s="232">
        <f t="shared" ca="1" si="57"/>
        <v>0</v>
      </c>
      <c r="BU82" s="232">
        <f t="shared" ca="1" si="57"/>
        <v>0</v>
      </c>
      <c r="BV82" s="232">
        <f t="shared" ca="1" si="57"/>
        <v>0</v>
      </c>
      <c r="BW82" s="232">
        <f t="shared" ca="1" si="57"/>
        <v>0</v>
      </c>
      <c r="BX82" s="232">
        <f t="shared" ca="1" si="57"/>
        <v>0</v>
      </c>
      <c r="BY82" s="232">
        <f t="shared" ca="1" si="57"/>
        <v>0</v>
      </c>
      <c r="BZ82" s="232">
        <f t="shared" ca="1" si="57"/>
        <v>0</v>
      </c>
      <c r="CA82" s="232">
        <f t="shared" ca="1" si="57"/>
        <v>0</v>
      </c>
      <c r="CB82" s="232">
        <f t="shared" ca="1" si="57"/>
        <v>0</v>
      </c>
      <c r="CC82" s="232">
        <f t="shared" ca="1" si="57"/>
        <v>0</v>
      </c>
      <c r="CD82" s="232">
        <f t="shared" ca="1" si="57"/>
        <v>0</v>
      </c>
      <c r="CE82" s="232">
        <f t="shared" ref="CE82:CL82" ca="1" si="58">-CE42</f>
        <v>0</v>
      </c>
      <c r="CF82" s="232">
        <f t="shared" ca="1" si="58"/>
        <v>0</v>
      </c>
      <c r="CG82" s="232">
        <f t="shared" ca="1" si="58"/>
        <v>0</v>
      </c>
      <c r="CH82" s="232">
        <f t="shared" ca="1" si="58"/>
        <v>0</v>
      </c>
      <c r="CI82" s="232">
        <f t="shared" ca="1" si="58"/>
        <v>0</v>
      </c>
      <c r="CJ82" s="232">
        <f t="shared" ca="1" si="58"/>
        <v>0</v>
      </c>
      <c r="CK82" s="232">
        <f t="shared" ca="1" si="58"/>
        <v>0</v>
      </c>
      <c r="CL82" s="232">
        <f t="shared" ca="1" si="58"/>
        <v>0</v>
      </c>
    </row>
    <row r="83" spans="2:90" x14ac:dyDescent="0.4">
      <c r="B83" s="27" t="s">
        <v>631</v>
      </c>
      <c r="I83" t="s">
        <v>577</v>
      </c>
      <c r="K83" s="63">
        <f ca="1">SUMIF($3:$3,K$2,83:83)</f>
        <v>-406350.39999999997</v>
      </c>
      <c r="L83" s="63">
        <f ca="1">SUMIF($3:$3,L$2,83:83)</f>
        <v>-426467.9200000001</v>
      </c>
      <c r="M83" s="63">
        <f ca="1">SUMIF($3:$3,M$2,83:83)</f>
        <v>-447591.31600000005</v>
      </c>
      <c r="N83" s="63">
        <f ca="1">SUMIF($3:$3,N$2,83:83)</f>
        <v>-469770.88180000003</v>
      </c>
      <c r="O83" s="63">
        <f ca="1">SUMIF($3:$3,O$2,83:83)</f>
        <v>-493059.42589000007</v>
      </c>
      <c r="P83" s="63">
        <f ca="1">SUMIF($3:$3,P$2,83:83)</f>
        <v>-517512.39718449995</v>
      </c>
      <c r="R83"/>
      <c r="S83" s="257">
        <f ca="1">SUM(S81:OFFSET(S83,-1,0))+S78</f>
        <v>-33862.533333333333</v>
      </c>
      <c r="T83" s="257">
        <f ca="1">SUM(T81:OFFSET(T83,-1,0))+T78</f>
        <v>-33862.533333333333</v>
      </c>
      <c r="U83" s="257">
        <f ca="1">SUM(U81:OFFSET(U83,-1,0))+U78</f>
        <v>-33862.533333333333</v>
      </c>
      <c r="V83" s="257">
        <f ca="1">SUM(V81:OFFSET(V83,-1,0))+V78</f>
        <v>-33862.533333333333</v>
      </c>
      <c r="W83" s="257">
        <f ca="1">SUM(W81:OFFSET(W83,-1,0))+W78</f>
        <v>-33862.533333333333</v>
      </c>
      <c r="X83" s="257">
        <f ca="1">SUM(X81:OFFSET(X83,-1,0))+X78</f>
        <v>-33862.533333333333</v>
      </c>
      <c r="Y83" s="257">
        <f ca="1">SUM(Y81:OFFSET(Y83,-1,0))+Y78</f>
        <v>-33862.533333333333</v>
      </c>
      <c r="Z83" s="257">
        <f ca="1">SUM(Z81:OFFSET(Z83,-1,0))+Z78</f>
        <v>-33862.533333333333</v>
      </c>
      <c r="AA83" s="257">
        <f ca="1">SUM(AA81:OFFSET(AA83,-1,0))+AA78</f>
        <v>-33862.533333333333</v>
      </c>
      <c r="AB83" s="257">
        <f ca="1">SUM(AB81:OFFSET(AB83,-1,0))+AB78</f>
        <v>-33862.533333333333</v>
      </c>
      <c r="AC83" s="257">
        <f ca="1">SUM(AC81:OFFSET(AC83,-1,0))+AC78</f>
        <v>-33862.533333333333</v>
      </c>
      <c r="AD83" s="257">
        <f ca="1">SUM(AD81:OFFSET(AD83,-1,0))+AD78</f>
        <v>-33862.533333333333</v>
      </c>
      <c r="AE83" s="257">
        <f ca="1">SUM(AE81:OFFSET(AE83,-1,0))+AE78</f>
        <v>-35538.993333333339</v>
      </c>
      <c r="AF83" s="257">
        <f ca="1">SUM(AF81:OFFSET(AF83,-1,0))+AF78</f>
        <v>-35538.993333333339</v>
      </c>
      <c r="AG83" s="257">
        <f ca="1">SUM(AG81:OFFSET(AG83,-1,0))+AG78</f>
        <v>-35538.993333333339</v>
      </c>
      <c r="AH83" s="257">
        <f ca="1">SUM(AH81:OFFSET(AH83,-1,0))+AH78</f>
        <v>-35538.993333333339</v>
      </c>
      <c r="AI83" s="257">
        <f ca="1">SUM(AI81:OFFSET(AI83,-1,0))+AI78</f>
        <v>-35538.993333333339</v>
      </c>
      <c r="AJ83" s="257">
        <f ca="1">SUM(AJ81:OFFSET(AJ83,-1,0))+AJ78</f>
        <v>-35538.993333333339</v>
      </c>
      <c r="AK83" s="257">
        <f ca="1">SUM(AK81:OFFSET(AK83,-1,0))+AK78</f>
        <v>-35538.993333333339</v>
      </c>
      <c r="AL83" s="257">
        <f ca="1">SUM(AL81:OFFSET(AL83,-1,0))+AL78</f>
        <v>-35538.993333333339</v>
      </c>
      <c r="AM83" s="257">
        <f ca="1">SUM(AM81:OFFSET(AM83,-1,0))+AM78</f>
        <v>-35538.993333333339</v>
      </c>
      <c r="AN83" s="257">
        <f ca="1">SUM(AN81:OFFSET(AN83,-1,0))+AN78</f>
        <v>-35538.993333333339</v>
      </c>
      <c r="AO83" s="257">
        <f ca="1">SUM(AO81:OFFSET(AO83,-1,0))+AO78</f>
        <v>-35538.993333333339</v>
      </c>
      <c r="AP83" s="257">
        <f ca="1">SUM(AP81:OFFSET(AP83,-1,0))+AP78</f>
        <v>-35538.993333333339</v>
      </c>
      <c r="AQ83" s="257">
        <f ca="1">SUM(AQ81:OFFSET(AQ83,-1,0))+AQ78</f>
        <v>-37299.276333333335</v>
      </c>
      <c r="AR83" s="257">
        <f ca="1">SUM(AR81:OFFSET(AR83,-1,0))+AR78</f>
        <v>-37299.276333333335</v>
      </c>
      <c r="AS83" s="257">
        <f ca="1">SUM(AS81:OFFSET(AS83,-1,0))+AS78</f>
        <v>-37299.276333333335</v>
      </c>
      <c r="AT83" s="257">
        <f ca="1">SUM(AT81:OFFSET(AT83,-1,0))+AT78</f>
        <v>-37299.276333333335</v>
      </c>
      <c r="AU83" s="257">
        <f ca="1">SUM(AU81:OFFSET(AU83,-1,0))+AU78</f>
        <v>-37299.276333333335</v>
      </c>
      <c r="AV83" s="257">
        <f ca="1">SUM(AV81:OFFSET(AV83,-1,0))+AV78</f>
        <v>-37299.276333333335</v>
      </c>
      <c r="AW83" s="257">
        <f ca="1">SUM(AW81:OFFSET(AW83,-1,0))+AW78</f>
        <v>-37299.276333333335</v>
      </c>
      <c r="AX83" s="257">
        <f ca="1">SUM(AX81:OFFSET(AX83,-1,0))+AX78</f>
        <v>-37299.276333333335</v>
      </c>
      <c r="AY83" s="257">
        <f ca="1">SUM(AY81:OFFSET(AY83,-1,0))+AY78</f>
        <v>-37299.276333333335</v>
      </c>
      <c r="AZ83" s="257">
        <f ca="1">SUM(AZ81:OFFSET(AZ83,-1,0))+AZ78</f>
        <v>-37299.276333333335</v>
      </c>
      <c r="BA83" s="257">
        <f ca="1">SUM(BA81:OFFSET(BA83,-1,0))+BA78</f>
        <v>-37299.276333333335</v>
      </c>
      <c r="BB83" s="257">
        <f ca="1">SUM(BB81:OFFSET(BB83,-1,0))+BB78</f>
        <v>-37299.276333333335</v>
      </c>
      <c r="BC83" s="257">
        <f ca="1">SUM(BC81:OFFSET(BC83,-1,0))+BC78</f>
        <v>-39147.573483333334</v>
      </c>
      <c r="BD83" s="257">
        <f ca="1">SUM(BD81:OFFSET(BD83,-1,0))+BD78</f>
        <v>-39147.573483333334</v>
      </c>
      <c r="BE83" s="257">
        <f ca="1">SUM(BE81:OFFSET(BE83,-1,0))+BE78</f>
        <v>-39147.573483333334</v>
      </c>
      <c r="BF83" s="257">
        <f ca="1">SUM(BF81:OFFSET(BF83,-1,0))+BF78</f>
        <v>-39147.573483333334</v>
      </c>
      <c r="BG83" s="257">
        <f ca="1">SUM(BG81:OFFSET(BG83,-1,0))+BG78</f>
        <v>-39147.573483333334</v>
      </c>
      <c r="BH83" s="257">
        <f ca="1">SUM(BH81:OFFSET(BH83,-1,0))+BH78</f>
        <v>-39147.573483333334</v>
      </c>
      <c r="BI83" s="257">
        <f ca="1">SUM(BI81:OFFSET(BI83,-1,0))+BI78</f>
        <v>-39147.573483333334</v>
      </c>
      <c r="BJ83" s="257">
        <f ca="1">SUM(BJ81:OFFSET(BJ83,-1,0))+BJ78</f>
        <v>-39147.573483333334</v>
      </c>
      <c r="BK83" s="257">
        <f ca="1">SUM(BK81:OFFSET(BK83,-1,0))+BK78</f>
        <v>-39147.573483333334</v>
      </c>
      <c r="BL83" s="257">
        <f ca="1">SUM(BL81:OFFSET(BL83,-1,0))+BL78</f>
        <v>-39147.573483333334</v>
      </c>
      <c r="BM83" s="257">
        <f ca="1">SUM(BM81:OFFSET(BM83,-1,0))+BM78</f>
        <v>-39147.573483333334</v>
      </c>
      <c r="BN83" s="257">
        <f ca="1">SUM(BN81:OFFSET(BN83,-1,0))+BN78</f>
        <v>-39147.573483333334</v>
      </c>
      <c r="BO83" s="257">
        <f ca="1">SUM(BO81:OFFSET(BO83,-1,0))+BO78</f>
        <v>-41088.285490833339</v>
      </c>
      <c r="BP83" s="257">
        <f ca="1">SUM(BP81:OFFSET(BP83,-1,0))+BP78</f>
        <v>-41088.285490833339</v>
      </c>
      <c r="BQ83" s="257">
        <f ca="1">SUM(BQ81:OFFSET(BQ83,-1,0))+BQ78</f>
        <v>-41088.285490833339</v>
      </c>
      <c r="BR83" s="257">
        <f ca="1">SUM(BR81:OFFSET(BR83,-1,0))+BR78</f>
        <v>-41088.285490833339</v>
      </c>
      <c r="BS83" s="257">
        <f ca="1">SUM(BS81:OFFSET(BS83,-1,0))+BS78</f>
        <v>-41088.285490833339</v>
      </c>
      <c r="BT83" s="257">
        <f ca="1">SUM(BT81:OFFSET(BT83,-1,0))+BT78</f>
        <v>-41088.285490833339</v>
      </c>
      <c r="BU83" s="257">
        <f ca="1">SUM(BU81:OFFSET(BU83,-1,0))+BU78</f>
        <v>-41088.285490833339</v>
      </c>
      <c r="BV83" s="257">
        <f ca="1">SUM(BV81:OFFSET(BV83,-1,0))+BV78</f>
        <v>-41088.285490833339</v>
      </c>
      <c r="BW83" s="257">
        <f ca="1">SUM(BW81:OFFSET(BW83,-1,0))+BW78</f>
        <v>-41088.285490833339</v>
      </c>
      <c r="BX83" s="257">
        <f ca="1">SUM(BX81:OFFSET(BX83,-1,0))+BX78</f>
        <v>-41088.285490833339</v>
      </c>
      <c r="BY83" s="257">
        <f ca="1">SUM(BY81:OFFSET(BY83,-1,0))+BY78</f>
        <v>-41088.285490833339</v>
      </c>
      <c r="BZ83" s="257">
        <f ca="1">SUM(BZ81:OFFSET(BZ83,-1,0))+BZ78</f>
        <v>-41088.285490833339</v>
      </c>
      <c r="CA83" s="257">
        <f ca="1">SUM(CA81:OFFSET(CA83,-1,0))+CA78</f>
        <v>-43126.033098708336</v>
      </c>
      <c r="CB83" s="257">
        <f ca="1">SUM(CB81:OFFSET(CB83,-1,0))+CB78</f>
        <v>-43126.033098708336</v>
      </c>
      <c r="CC83" s="257">
        <f ca="1">SUM(CC81:OFFSET(CC83,-1,0))+CC78</f>
        <v>-43126.033098708336</v>
      </c>
      <c r="CD83" s="257">
        <f ca="1">SUM(CD81:OFFSET(CD83,-1,0))+CD78</f>
        <v>-43126.033098708336</v>
      </c>
      <c r="CE83" s="257">
        <f ca="1">SUM(CE81:OFFSET(CE83,-1,0))+CE78</f>
        <v>-43126.033098708336</v>
      </c>
      <c r="CF83" s="257">
        <f ca="1">SUM(CF81:OFFSET(CF83,-1,0))+CF78</f>
        <v>-43126.033098708336</v>
      </c>
      <c r="CG83" s="257">
        <f ca="1">SUM(CG81:OFFSET(CG83,-1,0))+CG78</f>
        <v>-43126.033098708336</v>
      </c>
      <c r="CH83" s="257">
        <f ca="1">SUM(CH81:OFFSET(CH83,-1,0))+CH78</f>
        <v>-43126.033098708336</v>
      </c>
      <c r="CI83" s="257">
        <f ca="1">SUM(CI81:OFFSET(CI83,-1,0))+CI78</f>
        <v>-43126.033098708336</v>
      </c>
      <c r="CJ83" s="257">
        <f ca="1">SUM(CJ81:OFFSET(CJ83,-1,0))+CJ78</f>
        <v>-43126.033098708336</v>
      </c>
      <c r="CK83" s="257">
        <f ca="1">SUM(CK81:OFFSET(CK83,-1,0))+CK78</f>
        <v>-43126.033098708336</v>
      </c>
      <c r="CL83" s="257">
        <f ca="1">SUM(CL81:OFFSET(CL83,-1,0))+CL78</f>
        <v>-43126.033098708336</v>
      </c>
    </row>
    <row r="84" spans="2:90" x14ac:dyDescent="0.4">
      <c r="R84"/>
    </row>
    <row r="85" spans="2:90" x14ac:dyDescent="0.4">
      <c r="B85" s="12" t="s">
        <v>632</v>
      </c>
      <c r="R85"/>
    </row>
    <row r="86" spans="2:90" x14ac:dyDescent="0.4">
      <c r="B86" s="27" t="s">
        <v>633</v>
      </c>
      <c r="I86" t="s">
        <v>235</v>
      </c>
      <c r="K86" s="63">
        <f ca="1">SUMIF($3:$3,K$2,86:86)</f>
        <v>0</v>
      </c>
      <c r="L86" s="63">
        <f ca="1">SUMIF($3:$3,L$2,86:86)</f>
        <v>0</v>
      </c>
      <c r="M86" s="63">
        <f ca="1">SUMIF($3:$3,M$2,86:86)</f>
        <v>0</v>
      </c>
      <c r="N86" s="63">
        <f ca="1">SUMIF($3:$3,N$2,86:86)</f>
        <v>0</v>
      </c>
      <c r="O86" s="63">
        <f ca="1">SUMIF($3:$3,O$2,86:86)</f>
        <v>0</v>
      </c>
      <c r="P86" s="63">
        <f ca="1">SUMIF($3:$3,P$2,86:86)</f>
        <v>0</v>
      </c>
      <c r="Q86" s="28"/>
      <c r="R86"/>
      <c r="S86" s="257">
        <f ca="1">SUM(S85:OFFSET(S86,-1,0))</f>
        <v>0</v>
      </c>
      <c r="T86" s="257">
        <f ca="1">SUM(T85:OFFSET(T86,-1,0))</f>
        <v>0</v>
      </c>
      <c r="U86" s="257">
        <f ca="1">SUM(U85:OFFSET(U86,-1,0))</f>
        <v>0</v>
      </c>
      <c r="V86" s="257">
        <f ca="1">SUM(V85:OFFSET(V86,-1,0))</f>
        <v>0</v>
      </c>
      <c r="W86" s="257">
        <f ca="1">SUM(W85:OFFSET(W86,-1,0))</f>
        <v>0</v>
      </c>
      <c r="X86" s="257">
        <f ca="1">SUM(X85:OFFSET(X86,-1,0))</f>
        <v>0</v>
      </c>
      <c r="Y86" s="257">
        <f ca="1">SUM(Y85:OFFSET(Y86,-1,0))</f>
        <v>0</v>
      </c>
      <c r="Z86" s="257">
        <f ca="1">SUM(Z85:OFFSET(Z86,-1,0))</f>
        <v>0</v>
      </c>
      <c r="AA86" s="257">
        <f ca="1">SUM(AA85:OFFSET(AA86,-1,0))</f>
        <v>0</v>
      </c>
      <c r="AB86" s="257">
        <f ca="1">SUM(AB85:OFFSET(AB86,-1,0))</f>
        <v>0</v>
      </c>
      <c r="AC86" s="257">
        <f ca="1">SUM(AC85:OFFSET(AC86,-1,0))</f>
        <v>0</v>
      </c>
      <c r="AD86" s="257">
        <f ca="1">SUM(AD85:OFFSET(AD86,-1,0))</f>
        <v>0</v>
      </c>
      <c r="AE86" s="257">
        <f ca="1">SUM(AE85:OFFSET(AE86,-1,0))</f>
        <v>0</v>
      </c>
      <c r="AF86" s="257">
        <f ca="1">SUM(AF85:OFFSET(AF86,-1,0))</f>
        <v>0</v>
      </c>
      <c r="AG86" s="257">
        <f ca="1">SUM(AG85:OFFSET(AG86,-1,0))</f>
        <v>0</v>
      </c>
      <c r="AH86" s="257">
        <f ca="1">SUM(AH85:OFFSET(AH86,-1,0))</f>
        <v>0</v>
      </c>
      <c r="AI86" s="257">
        <f ca="1">SUM(AI85:OFFSET(AI86,-1,0))</f>
        <v>0</v>
      </c>
      <c r="AJ86" s="257">
        <f ca="1">SUM(AJ85:OFFSET(AJ86,-1,0))</f>
        <v>0</v>
      </c>
      <c r="AK86" s="257">
        <f ca="1">SUM(AK85:OFFSET(AK86,-1,0))</f>
        <v>0</v>
      </c>
      <c r="AL86" s="257">
        <f ca="1">SUM(AL85:OFFSET(AL86,-1,0))</f>
        <v>0</v>
      </c>
      <c r="AM86" s="257">
        <f ca="1">SUM(AM85:OFFSET(AM86,-1,0))</f>
        <v>0</v>
      </c>
      <c r="AN86" s="257">
        <f ca="1">SUM(AN85:OFFSET(AN86,-1,0))</f>
        <v>0</v>
      </c>
      <c r="AO86" s="257">
        <f ca="1">SUM(AO85:OFFSET(AO86,-1,0))</f>
        <v>0</v>
      </c>
      <c r="AP86" s="257">
        <f ca="1">SUM(AP85:OFFSET(AP86,-1,0))</f>
        <v>0</v>
      </c>
      <c r="AQ86" s="257">
        <f ca="1">SUM(AQ85:OFFSET(AQ86,-1,0))</f>
        <v>0</v>
      </c>
      <c r="AR86" s="257">
        <f ca="1">SUM(AR85:OFFSET(AR86,-1,0))</f>
        <v>0</v>
      </c>
      <c r="AS86" s="257">
        <f ca="1">SUM(AS85:OFFSET(AS86,-1,0))</f>
        <v>0</v>
      </c>
      <c r="AT86" s="257">
        <f ca="1">SUM(AT85:OFFSET(AT86,-1,0))</f>
        <v>0</v>
      </c>
      <c r="AU86" s="257">
        <f ca="1">SUM(AU85:OFFSET(AU86,-1,0))</f>
        <v>0</v>
      </c>
      <c r="AV86" s="257">
        <f ca="1">SUM(AV85:OFFSET(AV86,-1,0))</f>
        <v>0</v>
      </c>
      <c r="AW86" s="257">
        <f ca="1">SUM(AW85:OFFSET(AW86,-1,0))</f>
        <v>0</v>
      </c>
      <c r="AX86" s="257">
        <f ca="1">SUM(AX85:OFFSET(AX86,-1,0))</f>
        <v>0</v>
      </c>
      <c r="AY86" s="257">
        <f ca="1">SUM(AY85:OFFSET(AY86,-1,0))</f>
        <v>0</v>
      </c>
      <c r="AZ86" s="257">
        <f ca="1">SUM(AZ85:OFFSET(AZ86,-1,0))</f>
        <v>0</v>
      </c>
      <c r="BA86" s="257">
        <f ca="1">SUM(BA85:OFFSET(BA86,-1,0))</f>
        <v>0</v>
      </c>
      <c r="BB86" s="257">
        <f ca="1">SUM(BB85:OFFSET(BB86,-1,0))</f>
        <v>0</v>
      </c>
      <c r="BC86" s="257">
        <f ca="1">SUM(BC85:OFFSET(BC86,-1,0))</f>
        <v>0</v>
      </c>
      <c r="BD86" s="257">
        <f ca="1">SUM(BD85:OFFSET(BD86,-1,0))</f>
        <v>0</v>
      </c>
      <c r="BE86" s="257">
        <f ca="1">SUM(BE85:OFFSET(BE86,-1,0))</f>
        <v>0</v>
      </c>
      <c r="BF86" s="257">
        <f ca="1">SUM(BF85:OFFSET(BF86,-1,0))</f>
        <v>0</v>
      </c>
      <c r="BG86" s="257">
        <f ca="1">SUM(BG85:OFFSET(BG86,-1,0))</f>
        <v>0</v>
      </c>
      <c r="BH86" s="257">
        <f ca="1">SUM(BH85:OFFSET(BH86,-1,0))</f>
        <v>0</v>
      </c>
      <c r="BI86" s="257">
        <f ca="1">SUM(BI85:OFFSET(BI86,-1,0))</f>
        <v>0</v>
      </c>
      <c r="BJ86" s="257">
        <f ca="1">SUM(BJ85:OFFSET(BJ86,-1,0))</f>
        <v>0</v>
      </c>
      <c r="BK86" s="257">
        <f ca="1">SUM(BK85:OFFSET(BK86,-1,0))</f>
        <v>0</v>
      </c>
      <c r="BL86" s="257">
        <f ca="1">SUM(BL85:OFFSET(BL86,-1,0))</f>
        <v>0</v>
      </c>
      <c r="BM86" s="257">
        <f ca="1">SUM(BM85:OFFSET(BM86,-1,0))</f>
        <v>0</v>
      </c>
      <c r="BN86" s="257">
        <f ca="1">SUM(BN85:OFFSET(BN86,-1,0))</f>
        <v>0</v>
      </c>
      <c r="BO86" s="257">
        <f ca="1">SUM(BO85:OFFSET(BO86,-1,0))</f>
        <v>0</v>
      </c>
      <c r="BP86" s="257">
        <f ca="1">SUM(BP85:OFFSET(BP86,-1,0))</f>
        <v>0</v>
      </c>
      <c r="BQ86" s="257">
        <f ca="1">SUM(BQ85:OFFSET(BQ86,-1,0))</f>
        <v>0</v>
      </c>
      <c r="BR86" s="257">
        <f ca="1">SUM(BR85:OFFSET(BR86,-1,0))</f>
        <v>0</v>
      </c>
      <c r="BS86" s="257">
        <f ca="1">SUM(BS85:OFFSET(BS86,-1,0))</f>
        <v>0</v>
      </c>
      <c r="BT86" s="257">
        <f ca="1">SUM(BT85:OFFSET(BT86,-1,0))</f>
        <v>0</v>
      </c>
      <c r="BU86" s="257">
        <f ca="1">SUM(BU85:OFFSET(BU86,-1,0))</f>
        <v>0</v>
      </c>
      <c r="BV86" s="257">
        <f ca="1">SUM(BV85:OFFSET(BV86,-1,0))</f>
        <v>0</v>
      </c>
      <c r="BW86" s="257">
        <f ca="1">SUM(BW85:OFFSET(BW86,-1,0))</f>
        <v>0</v>
      </c>
      <c r="BX86" s="257">
        <f ca="1">SUM(BX85:OFFSET(BX86,-1,0))</f>
        <v>0</v>
      </c>
      <c r="BY86" s="257">
        <f ca="1">SUM(BY85:OFFSET(BY86,-1,0))</f>
        <v>0</v>
      </c>
      <c r="BZ86" s="257">
        <f ca="1">SUM(BZ85:OFFSET(BZ86,-1,0))</f>
        <v>0</v>
      </c>
      <c r="CA86" s="257">
        <f ca="1">SUM(CA85:OFFSET(CA86,-1,0))</f>
        <v>0</v>
      </c>
      <c r="CB86" s="257">
        <f ca="1">SUM(CB85:OFFSET(CB86,-1,0))</f>
        <v>0</v>
      </c>
      <c r="CC86" s="257">
        <f ca="1">SUM(CC85:OFFSET(CC86,-1,0))</f>
        <v>0</v>
      </c>
      <c r="CD86" s="257">
        <f ca="1">SUM(CD85:OFFSET(CD86,-1,0))</f>
        <v>0</v>
      </c>
      <c r="CE86" s="257">
        <f ca="1">SUM(CE85:OFFSET(CE86,-1,0))</f>
        <v>0</v>
      </c>
      <c r="CF86" s="257">
        <f ca="1">SUM(CF85:OFFSET(CF86,-1,0))</f>
        <v>0</v>
      </c>
      <c r="CG86" s="257">
        <f ca="1">SUM(CG85:OFFSET(CG86,-1,0))</f>
        <v>0</v>
      </c>
      <c r="CH86" s="257">
        <f ca="1">SUM(CH85:OFFSET(CH86,-1,0))</f>
        <v>0</v>
      </c>
      <c r="CI86" s="257">
        <f ca="1">SUM(CI85:OFFSET(CI86,-1,0))</f>
        <v>0</v>
      </c>
      <c r="CJ86" s="257">
        <f ca="1">SUM(CJ85:OFFSET(CJ86,-1,0))</f>
        <v>0</v>
      </c>
      <c r="CK86" s="257">
        <f ca="1">SUM(CK85:OFFSET(CK86,-1,0))</f>
        <v>0</v>
      </c>
      <c r="CL86" s="257">
        <f ca="1">SUM(CL85:OFFSET(CL86,-1,0))</f>
        <v>0</v>
      </c>
    </row>
    <row r="87" spans="2:90" x14ac:dyDescent="0.4">
      <c r="R87"/>
    </row>
    <row r="88" spans="2:90" x14ac:dyDescent="0.4">
      <c r="B88" s="12" t="s">
        <v>634</v>
      </c>
      <c r="R88"/>
    </row>
    <row r="89" spans="2:90" x14ac:dyDescent="0.4">
      <c r="B89" s="309" t="s">
        <v>302</v>
      </c>
      <c r="C89" s="165"/>
      <c r="K89" s="253">
        <f ca="1">Equity!K20</f>
        <v>170000000</v>
      </c>
      <c r="L89" s="253">
        <f ca="1">Equity!L20</f>
        <v>0</v>
      </c>
      <c r="M89" s="253">
        <f ca="1">Equity!M20</f>
        <v>0</v>
      </c>
      <c r="N89" s="253">
        <f ca="1">Equity!N20</f>
        <v>0</v>
      </c>
      <c r="O89" s="253">
        <f ca="1">Equity!O20</f>
        <v>0</v>
      </c>
      <c r="P89" s="253">
        <f ca="1">Equity!P20</f>
        <v>0</v>
      </c>
      <c r="Q89" s="253"/>
      <c r="R89"/>
      <c r="S89" s="253">
        <f ca="1">Equity!S20</f>
        <v>170000000</v>
      </c>
      <c r="T89" s="253">
        <f ca="1">Equity!T20</f>
        <v>0</v>
      </c>
      <c r="U89" s="253">
        <f ca="1">Equity!U20</f>
        <v>0</v>
      </c>
      <c r="V89" s="253">
        <f ca="1">Equity!V20</f>
        <v>0</v>
      </c>
      <c r="W89" s="253">
        <f ca="1">Equity!W20</f>
        <v>0</v>
      </c>
      <c r="X89" s="253">
        <f ca="1">Equity!X20</f>
        <v>0</v>
      </c>
      <c r="Y89" s="253">
        <f ca="1">Equity!Y20</f>
        <v>0</v>
      </c>
      <c r="Z89" s="253">
        <f ca="1">Equity!Z20</f>
        <v>0</v>
      </c>
      <c r="AA89" s="253">
        <f ca="1">Equity!AA20</f>
        <v>0</v>
      </c>
      <c r="AB89" s="253">
        <f ca="1">Equity!AB20</f>
        <v>0</v>
      </c>
      <c r="AC89" s="253">
        <f ca="1">Equity!AC20</f>
        <v>0</v>
      </c>
      <c r="AD89" s="253">
        <f ca="1">Equity!AD20</f>
        <v>0</v>
      </c>
      <c r="AE89" s="253">
        <f ca="1">Equity!AE20</f>
        <v>0</v>
      </c>
      <c r="AF89" s="253">
        <f ca="1">Equity!AF20</f>
        <v>0</v>
      </c>
      <c r="AG89" s="253">
        <f ca="1">Equity!AG20</f>
        <v>0</v>
      </c>
      <c r="AH89" s="253">
        <f ca="1">Equity!AH20</f>
        <v>0</v>
      </c>
      <c r="AI89" s="253">
        <f ca="1">Equity!AI20</f>
        <v>0</v>
      </c>
      <c r="AJ89" s="253">
        <f ca="1">Equity!AJ20</f>
        <v>0</v>
      </c>
      <c r="AK89" s="253">
        <f ca="1">Equity!AK20</f>
        <v>0</v>
      </c>
      <c r="AL89" s="253">
        <f ca="1">Equity!AL20</f>
        <v>0</v>
      </c>
      <c r="AM89" s="253">
        <f ca="1">Equity!AM20</f>
        <v>0</v>
      </c>
      <c r="AN89" s="253">
        <f ca="1">Equity!AN20</f>
        <v>0</v>
      </c>
      <c r="AO89" s="253">
        <f ca="1">Equity!AO20</f>
        <v>0</v>
      </c>
      <c r="AP89" s="253">
        <f ca="1">Equity!AP20</f>
        <v>0</v>
      </c>
      <c r="AQ89" s="253">
        <f ca="1">Equity!AQ20</f>
        <v>0</v>
      </c>
      <c r="AR89" s="253">
        <f ca="1">Equity!AR20</f>
        <v>0</v>
      </c>
      <c r="AS89" s="253">
        <f ca="1">Equity!AS20</f>
        <v>0</v>
      </c>
      <c r="AT89" s="253">
        <f ca="1">Equity!AT20</f>
        <v>0</v>
      </c>
      <c r="AU89" s="253">
        <f ca="1">Equity!AU20</f>
        <v>0</v>
      </c>
      <c r="AV89" s="253">
        <f ca="1">Equity!AV20</f>
        <v>0</v>
      </c>
      <c r="AW89" s="253">
        <f ca="1">Equity!AW20</f>
        <v>0</v>
      </c>
      <c r="AX89" s="253">
        <f ca="1">Equity!AX20</f>
        <v>0</v>
      </c>
      <c r="AY89" s="253">
        <f ca="1">Equity!AY20</f>
        <v>0</v>
      </c>
      <c r="AZ89" s="253">
        <f ca="1">Equity!AZ20</f>
        <v>0</v>
      </c>
      <c r="BA89" s="253">
        <f ca="1">Equity!BA20</f>
        <v>0</v>
      </c>
      <c r="BB89" s="253">
        <f ca="1">Equity!BB20</f>
        <v>0</v>
      </c>
      <c r="BC89" s="253">
        <f ca="1">Equity!BC20</f>
        <v>0</v>
      </c>
      <c r="BD89" s="253">
        <f ca="1">Equity!BD20</f>
        <v>0</v>
      </c>
      <c r="BE89" s="253">
        <f ca="1">Equity!BE20</f>
        <v>0</v>
      </c>
      <c r="BF89" s="253">
        <f ca="1">Equity!BF20</f>
        <v>0</v>
      </c>
      <c r="BG89" s="253">
        <f ca="1">Equity!BG20</f>
        <v>0</v>
      </c>
      <c r="BH89" s="253">
        <f ca="1">Equity!BH20</f>
        <v>0</v>
      </c>
      <c r="BI89" s="253">
        <f ca="1">Equity!BI20</f>
        <v>0</v>
      </c>
      <c r="BJ89" s="253">
        <f ca="1">Equity!BJ20</f>
        <v>0</v>
      </c>
      <c r="BK89" s="253">
        <f ca="1">Equity!BK20</f>
        <v>0</v>
      </c>
      <c r="BL89" s="253">
        <f ca="1">Equity!BL20</f>
        <v>0</v>
      </c>
      <c r="BM89" s="253">
        <f ca="1">Equity!BM20</f>
        <v>0</v>
      </c>
      <c r="BN89" s="253">
        <f ca="1">Equity!BN20</f>
        <v>0</v>
      </c>
      <c r="BO89" s="253">
        <f ca="1">Equity!BO20</f>
        <v>0</v>
      </c>
      <c r="BP89" s="253">
        <f ca="1">Equity!BP20</f>
        <v>0</v>
      </c>
      <c r="BQ89" s="253">
        <f ca="1">Equity!BQ20</f>
        <v>0</v>
      </c>
      <c r="BR89" s="253">
        <f ca="1">Equity!BR20</f>
        <v>0</v>
      </c>
      <c r="BS89" s="253">
        <f ca="1">Equity!BS20</f>
        <v>0</v>
      </c>
      <c r="BT89" s="253">
        <f ca="1">Equity!BT20</f>
        <v>0</v>
      </c>
      <c r="BU89" s="253">
        <f ca="1">Equity!BU20</f>
        <v>0</v>
      </c>
      <c r="BV89" s="253">
        <f ca="1">Equity!BV20</f>
        <v>0</v>
      </c>
      <c r="BW89" s="253">
        <f ca="1">Equity!BW20</f>
        <v>0</v>
      </c>
      <c r="BX89" s="253">
        <f ca="1">Equity!BX20</f>
        <v>0</v>
      </c>
      <c r="BY89" s="253">
        <f ca="1">Equity!BY20</f>
        <v>0</v>
      </c>
      <c r="BZ89" s="253">
        <f ca="1">Equity!BZ20</f>
        <v>0</v>
      </c>
      <c r="CA89" s="253">
        <f ca="1">Equity!CA20</f>
        <v>0</v>
      </c>
      <c r="CB89" s="253">
        <f ca="1">Equity!CB20</f>
        <v>0</v>
      </c>
      <c r="CC89" s="253">
        <f ca="1">Equity!CC20</f>
        <v>0</v>
      </c>
      <c r="CD89" s="253">
        <f ca="1">Equity!CD20</f>
        <v>0</v>
      </c>
      <c r="CE89" s="253">
        <f ca="1">Equity!CE20</f>
        <v>0</v>
      </c>
      <c r="CF89" s="253">
        <f ca="1">Equity!CF20</f>
        <v>0</v>
      </c>
      <c r="CG89" s="253">
        <f ca="1">Equity!CG20</f>
        <v>0</v>
      </c>
      <c r="CH89" s="253">
        <f ca="1">Equity!CH20</f>
        <v>0</v>
      </c>
      <c r="CI89" s="253">
        <f ca="1">Equity!CI20</f>
        <v>0</v>
      </c>
      <c r="CJ89" s="253">
        <f ca="1">Equity!CJ20</f>
        <v>0</v>
      </c>
      <c r="CK89" s="253">
        <f ca="1">Equity!CK20</f>
        <v>0</v>
      </c>
      <c r="CL89" s="253">
        <f ca="1">Equity!CL20</f>
        <v>0</v>
      </c>
    </row>
    <row r="90" spans="2:90" x14ac:dyDescent="0.4">
      <c r="B90" s="27" t="s">
        <v>635</v>
      </c>
      <c r="I90" t="s">
        <v>236</v>
      </c>
      <c r="K90" s="63">
        <f ca="1">SUMIF($3:$3,K$2,90:90)</f>
        <v>170000000</v>
      </c>
      <c r="L90" s="63">
        <f ca="1">SUMIF($3:$3,L$2,90:90)</f>
        <v>0</v>
      </c>
      <c r="M90" s="63">
        <f ca="1">SUMIF($3:$3,M$2,90:90)</f>
        <v>0</v>
      </c>
      <c r="N90" s="63">
        <f ca="1">SUMIF($3:$3,N$2,90:90)</f>
        <v>0</v>
      </c>
      <c r="O90" s="63">
        <f ca="1">SUMIF($3:$3,O$2,90:90)</f>
        <v>0</v>
      </c>
      <c r="P90" s="63">
        <f ca="1">SUMIF($3:$3,P$2,90:90)</f>
        <v>0</v>
      </c>
      <c r="Q90" s="28"/>
      <c r="R90"/>
      <c r="S90" s="460">
        <f ca="1">SUM(S88:OFFSET(S90,-1,0))</f>
        <v>170000000</v>
      </c>
      <c r="T90" s="460">
        <f ca="1">SUM(T88:OFFSET(T90,-1,0))</f>
        <v>0</v>
      </c>
      <c r="U90" s="460">
        <f ca="1">SUM(U88:OFFSET(U90,-1,0))</f>
        <v>0</v>
      </c>
      <c r="V90" s="460">
        <f ca="1">SUM(V88:OFFSET(V90,-1,0))</f>
        <v>0</v>
      </c>
      <c r="W90" s="460">
        <f ca="1">SUM(W88:OFFSET(W90,-1,0))</f>
        <v>0</v>
      </c>
      <c r="X90" s="460">
        <f ca="1">SUM(X88:OFFSET(X90,-1,0))</f>
        <v>0</v>
      </c>
      <c r="Y90" s="460">
        <f ca="1">SUM(Y88:OFFSET(Y90,-1,0))</f>
        <v>0</v>
      </c>
      <c r="Z90" s="460">
        <f ca="1">SUM(Z88:OFFSET(Z90,-1,0))</f>
        <v>0</v>
      </c>
      <c r="AA90" s="460">
        <f ca="1">SUM(AA88:OFFSET(AA90,-1,0))</f>
        <v>0</v>
      </c>
      <c r="AB90" s="460">
        <f ca="1">SUM(AB88:OFFSET(AB90,-1,0))</f>
        <v>0</v>
      </c>
      <c r="AC90" s="460">
        <f ca="1">SUM(AC88:OFFSET(AC90,-1,0))</f>
        <v>0</v>
      </c>
      <c r="AD90" s="460">
        <f ca="1">SUM(AD88:OFFSET(AD90,-1,0))</f>
        <v>0</v>
      </c>
      <c r="AE90" s="460">
        <f ca="1">SUM(AE88:OFFSET(AE90,-1,0))</f>
        <v>0</v>
      </c>
      <c r="AF90" s="460">
        <f ca="1">SUM(AF88:OFFSET(AF90,-1,0))</f>
        <v>0</v>
      </c>
      <c r="AG90" s="460">
        <f ca="1">SUM(AG88:OFFSET(AG90,-1,0))</f>
        <v>0</v>
      </c>
      <c r="AH90" s="460">
        <f ca="1">SUM(AH88:OFFSET(AH90,-1,0))</f>
        <v>0</v>
      </c>
      <c r="AI90" s="460">
        <f ca="1">SUM(AI88:OFFSET(AI90,-1,0))</f>
        <v>0</v>
      </c>
      <c r="AJ90" s="460">
        <f ca="1">SUM(AJ88:OFFSET(AJ90,-1,0))</f>
        <v>0</v>
      </c>
      <c r="AK90" s="460">
        <f ca="1">SUM(AK88:OFFSET(AK90,-1,0))</f>
        <v>0</v>
      </c>
      <c r="AL90" s="460">
        <f ca="1">SUM(AL88:OFFSET(AL90,-1,0))</f>
        <v>0</v>
      </c>
      <c r="AM90" s="460">
        <f ca="1">SUM(AM88:OFFSET(AM90,-1,0))</f>
        <v>0</v>
      </c>
      <c r="AN90" s="460">
        <f ca="1">SUM(AN88:OFFSET(AN90,-1,0))</f>
        <v>0</v>
      </c>
      <c r="AO90" s="460">
        <f ca="1">SUM(AO88:OFFSET(AO90,-1,0))</f>
        <v>0</v>
      </c>
      <c r="AP90" s="460">
        <f ca="1">SUM(AP88:OFFSET(AP90,-1,0))</f>
        <v>0</v>
      </c>
      <c r="AQ90" s="460">
        <f ca="1">SUM(AQ88:OFFSET(AQ90,-1,0))</f>
        <v>0</v>
      </c>
      <c r="AR90" s="460">
        <f ca="1">SUM(AR88:OFFSET(AR90,-1,0))</f>
        <v>0</v>
      </c>
      <c r="AS90" s="460">
        <f ca="1">SUM(AS88:OFFSET(AS90,-1,0))</f>
        <v>0</v>
      </c>
      <c r="AT90" s="460">
        <f ca="1">SUM(AT88:OFFSET(AT90,-1,0))</f>
        <v>0</v>
      </c>
      <c r="AU90" s="460">
        <f ca="1">SUM(AU88:OFFSET(AU90,-1,0))</f>
        <v>0</v>
      </c>
      <c r="AV90" s="460">
        <f ca="1">SUM(AV88:OFFSET(AV90,-1,0))</f>
        <v>0</v>
      </c>
      <c r="AW90" s="460">
        <f ca="1">SUM(AW88:OFFSET(AW90,-1,0))</f>
        <v>0</v>
      </c>
      <c r="AX90" s="460">
        <f ca="1">SUM(AX88:OFFSET(AX90,-1,0))</f>
        <v>0</v>
      </c>
      <c r="AY90" s="460">
        <f ca="1">SUM(AY88:OFFSET(AY90,-1,0))</f>
        <v>0</v>
      </c>
      <c r="AZ90" s="460">
        <f ca="1">SUM(AZ88:OFFSET(AZ90,-1,0))</f>
        <v>0</v>
      </c>
      <c r="BA90" s="460">
        <f ca="1">SUM(BA88:OFFSET(BA90,-1,0))</f>
        <v>0</v>
      </c>
      <c r="BB90" s="460">
        <f ca="1">SUM(BB88:OFFSET(BB90,-1,0))</f>
        <v>0</v>
      </c>
      <c r="BC90" s="460">
        <f ca="1">SUM(BC88:OFFSET(BC90,-1,0))</f>
        <v>0</v>
      </c>
      <c r="BD90" s="460">
        <f ca="1">SUM(BD88:OFFSET(BD90,-1,0))</f>
        <v>0</v>
      </c>
      <c r="BE90" s="460">
        <f ca="1">SUM(BE88:OFFSET(BE90,-1,0))</f>
        <v>0</v>
      </c>
      <c r="BF90" s="460">
        <f ca="1">SUM(BF88:OFFSET(BF90,-1,0))</f>
        <v>0</v>
      </c>
      <c r="BG90" s="460">
        <f ca="1">SUM(BG88:OFFSET(BG90,-1,0))</f>
        <v>0</v>
      </c>
      <c r="BH90" s="460">
        <f ca="1">SUM(BH88:OFFSET(BH90,-1,0))</f>
        <v>0</v>
      </c>
      <c r="BI90" s="460">
        <f ca="1">SUM(BI88:OFFSET(BI90,-1,0))</f>
        <v>0</v>
      </c>
      <c r="BJ90" s="460">
        <f ca="1">SUM(BJ88:OFFSET(BJ90,-1,0))</f>
        <v>0</v>
      </c>
      <c r="BK90" s="460">
        <f ca="1">SUM(BK88:OFFSET(BK90,-1,0))</f>
        <v>0</v>
      </c>
      <c r="BL90" s="460">
        <f ca="1">SUM(BL88:OFFSET(BL90,-1,0))</f>
        <v>0</v>
      </c>
      <c r="BM90" s="460">
        <f ca="1">SUM(BM88:OFFSET(BM90,-1,0))</f>
        <v>0</v>
      </c>
      <c r="BN90" s="460">
        <f ca="1">SUM(BN88:OFFSET(BN90,-1,0))</f>
        <v>0</v>
      </c>
      <c r="BO90" s="460">
        <f ca="1">SUM(BO88:OFFSET(BO90,-1,0))</f>
        <v>0</v>
      </c>
      <c r="BP90" s="460">
        <f ca="1">SUM(BP88:OFFSET(BP90,-1,0))</f>
        <v>0</v>
      </c>
      <c r="BQ90" s="460">
        <f ca="1">SUM(BQ88:OFFSET(BQ90,-1,0))</f>
        <v>0</v>
      </c>
      <c r="BR90" s="460">
        <f ca="1">SUM(BR88:OFFSET(BR90,-1,0))</f>
        <v>0</v>
      </c>
      <c r="BS90" s="460">
        <f ca="1">SUM(BS88:OFFSET(BS90,-1,0))</f>
        <v>0</v>
      </c>
      <c r="BT90" s="460">
        <f ca="1">SUM(BT88:OFFSET(BT90,-1,0))</f>
        <v>0</v>
      </c>
      <c r="BU90" s="460">
        <f ca="1">SUM(BU88:OFFSET(BU90,-1,0))</f>
        <v>0</v>
      </c>
      <c r="BV90" s="460">
        <f ca="1">SUM(BV88:OFFSET(BV90,-1,0))</f>
        <v>0</v>
      </c>
      <c r="BW90" s="460">
        <f ca="1">SUM(BW88:OFFSET(BW90,-1,0))</f>
        <v>0</v>
      </c>
      <c r="BX90" s="460">
        <f ca="1">SUM(BX88:OFFSET(BX90,-1,0))</f>
        <v>0</v>
      </c>
      <c r="BY90" s="460">
        <f ca="1">SUM(BY88:OFFSET(BY90,-1,0))</f>
        <v>0</v>
      </c>
      <c r="BZ90" s="460">
        <f ca="1">SUM(BZ88:OFFSET(BZ90,-1,0))</f>
        <v>0</v>
      </c>
      <c r="CA90" s="460">
        <f ca="1">SUM(CA88:OFFSET(CA90,-1,0))</f>
        <v>0</v>
      </c>
      <c r="CB90" s="460">
        <f ca="1">SUM(CB88:OFFSET(CB90,-1,0))</f>
        <v>0</v>
      </c>
      <c r="CC90" s="460">
        <f ca="1">SUM(CC88:OFFSET(CC90,-1,0))</f>
        <v>0</v>
      </c>
      <c r="CD90" s="460">
        <f ca="1">SUM(CD88:OFFSET(CD90,-1,0))</f>
        <v>0</v>
      </c>
      <c r="CE90" s="460">
        <f ca="1">SUM(CE88:OFFSET(CE90,-1,0))</f>
        <v>0</v>
      </c>
      <c r="CF90" s="460">
        <f ca="1">SUM(CF88:OFFSET(CF90,-1,0))</f>
        <v>0</v>
      </c>
      <c r="CG90" s="460">
        <f ca="1">SUM(CG88:OFFSET(CG90,-1,0))</f>
        <v>0</v>
      </c>
      <c r="CH90" s="460">
        <f ca="1">SUM(CH88:OFFSET(CH90,-1,0))</f>
        <v>0</v>
      </c>
      <c r="CI90" s="460">
        <f ca="1">SUM(CI88:OFFSET(CI90,-1,0))</f>
        <v>0</v>
      </c>
      <c r="CJ90" s="460">
        <f ca="1">SUM(CJ88:OFFSET(CJ90,-1,0))</f>
        <v>0</v>
      </c>
      <c r="CK90" s="460">
        <f ca="1">SUM(CK88:OFFSET(CK90,-1,0))</f>
        <v>0</v>
      </c>
      <c r="CL90" s="460">
        <f ca="1">SUM(CL88:OFFSET(CL90,-1,0))</f>
        <v>0</v>
      </c>
    </row>
    <row r="91" spans="2:90" x14ac:dyDescent="0.4">
      <c r="K91" s="28"/>
      <c r="L91" s="28"/>
      <c r="M91" s="28"/>
      <c r="N91" s="28"/>
      <c r="O91" s="28"/>
      <c r="P91" s="28"/>
      <c r="R91"/>
    </row>
    <row r="92" spans="2:90" x14ac:dyDescent="0.4">
      <c r="B92" s="27" t="s">
        <v>636</v>
      </c>
      <c r="K92" s="28">
        <f ca="1">SUMIF($3:$3,K$2,92:92)</f>
        <v>169593649.60000002</v>
      </c>
      <c r="L92" s="28">
        <f ca="1">SUMIF($3:$3,L$2,92:92)</f>
        <v>-426467.9200000001</v>
      </c>
      <c r="M92" s="28">
        <f ca="1">SUMIF($3:$3,M$2,92:92)</f>
        <v>-447591.31600000005</v>
      </c>
      <c r="N92" s="28">
        <f ca="1">SUMIF($3:$3,N$2,92:92)</f>
        <v>-469770.88180000003</v>
      </c>
      <c r="O92" s="28">
        <f ca="1">SUMIF($3:$3,O$2,92:92)</f>
        <v>-493059.42589000007</v>
      </c>
      <c r="P92" s="28">
        <f ca="1">SUMIF($3:$3,P$2,92:92)</f>
        <v>-517512.39718449995</v>
      </c>
      <c r="S92" s="28">
        <f t="shared" ref="S92:AX92" ca="1" si="59">S83+S90+S86</f>
        <v>169966137.46666667</v>
      </c>
      <c r="T92" s="28">
        <f t="shared" ca="1" si="59"/>
        <v>-33862.533333333333</v>
      </c>
      <c r="U92" s="28">
        <f t="shared" ca="1" si="59"/>
        <v>-33862.533333333333</v>
      </c>
      <c r="V92" s="28">
        <f t="shared" ca="1" si="59"/>
        <v>-33862.533333333333</v>
      </c>
      <c r="W92" s="28">
        <f t="shared" ca="1" si="59"/>
        <v>-33862.533333333333</v>
      </c>
      <c r="X92" s="28">
        <f t="shared" ca="1" si="59"/>
        <v>-33862.533333333333</v>
      </c>
      <c r="Y92" s="28">
        <f t="shared" ca="1" si="59"/>
        <v>-33862.533333333333</v>
      </c>
      <c r="Z92" s="28">
        <f t="shared" ca="1" si="59"/>
        <v>-33862.533333333333</v>
      </c>
      <c r="AA92" s="28">
        <f t="shared" ca="1" si="59"/>
        <v>-33862.533333333333</v>
      </c>
      <c r="AB92" s="28">
        <f t="shared" ca="1" si="59"/>
        <v>-33862.533333333333</v>
      </c>
      <c r="AC92" s="28">
        <f t="shared" ca="1" si="59"/>
        <v>-33862.533333333333</v>
      </c>
      <c r="AD92" s="28">
        <f t="shared" ca="1" si="59"/>
        <v>-33862.533333333333</v>
      </c>
      <c r="AE92" s="28">
        <f t="shared" ca="1" si="59"/>
        <v>-35538.993333333339</v>
      </c>
      <c r="AF92" s="28">
        <f t="shared" ca="1" si="59"/>
        <v>-35538.993333333339</v>
      </c>
      <c r="AG92" s="28">
        <f t="shared" ca="1" si="59"/>
        <v>-35538.993333333339</v>
      </c>
      <c r="AH92" s="28">
        <f t="shared" ca="1" si="59"/>
        <v>-35538.993333333339</v>
      </c>
      <c r="AI92" s="28">
        <f t="shared" ca="1" si="59"/>
        <v>-35538.993333333339</v>
      </c>
      <c r="AJ92" s="28">
        <f t="shared" ca="1" si="59"/>
        <v>-35538.993333333339</v>
      </c>
      <c r="AK92" s="28">
        <f t="shared" ca="1" si="59"/>
        <v>-35538.993333333339</v>
      </c>
      <c r="AL92" s="28">
        <f t="shared" ca="1" si="59"/>
        <v>-35538.993333333339</v>
      </c>
      <c r="AM92" s="28">
        <f t="shared" ca="1" si="59"/>
        <v>-35538.993333333339</v>
      </c>
      <c r="AN92" s="28">
        <f t="shared" ca="1" si="59"/>
        <v>-35538.993333333339</v>
      </c>
      <c r="AO92" s="28">
        <f t="shared" ca="1" si="59"/>
        <v>-35538.993333333339</v>
      </c>
      <c r="AP92" s="28">
        <f t="shared" ca="1" si="59"/>
        <v>-35538.993333333339</v>
      </c>
      <c r="AQ92" s="28">
        <f t="shared" ca="1" si="59"/>
        <v>-37299.276333333335</v>
      </c>
      <c r="AR92" s="28">
        <f t="shared" ca="1" si="59"/>
        <v>-37299.276333333335</v>
      </c>
      <c r="AS92" s="28">
        <f t="shared" ca="1" si="59"/>
        <v>-37299.276333333335</v>
      </c>
      <c r="AT92" s="28">
        <f t="shared" ca="1" si="59"/>
        <v>-37299.276333333335</v>
      </c>
      <c r="AU92" s="28">
        <f t="shared" ca="1" si="59"/>
        <v>-37299.276333333335</v>
      </c>
      <c r="AV92" s="28">
        <f t="shared" ca="1" si="59"/>
        <v>-37299.276333333335</v>
      </c>
      <c r="AW92" s="28">
        <f t="shared" ca="1" si="59"/>
        <v>-37299.276333333335</v>
      </c>
      <c r="AX92" s="28">
        <f t="shared" ca="1" si="59"/>
        <v>-37299.276333333335</v>
      </c>
      <c r="AY92" s="28">
        <f t="shared" ref="AY92:CD92" ca="1" si="60">AY83+AY90+AY86</f>
        <v>-37299.276333333335</v>
      </c>
      <c r="AZ92" s="28">
        <f t="shared" ca="1" si="60"/>
        <v>-37299.276333333335</v>
      </c>
      <c r="BA92" s="28">
        <f t="shared" ca="1" si="60"/>
        <v>-37299.276333333335</v>
      </c>
      <c r="BB92" s="28">
        <f t="shared" ca="1" si="60"/>
        <v>-37299.276333333335</v>
      </c>
      <c r="BC92" s="28">
        <f t="shared" ca="1" si="60"/>
        <v>-39147.573483333334</v>
      </c>
      <c r="BD92" s="28">
        <f t="shared" ca="1" si="60"/>
        <v>-39147.573483333334</v>
      </c>
      <c r="BE92" s="28">
        <f t="shared" ca="1" si="60"/>
        <v>-39147.573483333334</v>
      </c>
      <c r="BF92" s="28">
        <f t="shared" ca="1" si="60"/>
        <v>-39147.573483333334</v>
      </c>
      <c r="BG92" s="28">
        <f t="shared" ca="1" si="60"/>
        <v>-39147.573483333334</v>
      </c>
      <c r="BH92" s="28">
        <f t="shared" ca="1" si="60"/>
        <v>-39147.573483333334</v>
      </c>
      <c r="BI92" s="28">
        <f t="shared" ca="1" si="60"/>
        <v>-39147.573483333334</v>
      </c>
      <c r="BJ92" s="28">
        <f t="shared" ca="1" si="60"/>
        <v>-39147.573483333334</v>
      </c>
      <c r="BK92" s="28">
        <f t="shared" ca="1" si="60"/>
        <v>-39147.573483333334</v>
      </c>
      <c r="BL92" s="28">
        <f t="shared" ca="1" si="60"/>
        <v>-39147.573483333334</v>
      </c>
      <c r="BM92" s="28">
        <f t="shared" ca="1" si="60"/>
        <v>-39147.573483333334</v>
      </c>
      <c r="BN92" s="28">
        <f t="shared" ca="1" si="60"/>
        <v>-39147.573483333334</v>
      </c>
      <c r="BO92" s="28">
        <f t="shared" ca="1" si="60"/>
        <v>-41088.285490833339</v>
      </c>
      <c r="BP92" s="28">
        <f t="shared" ca="1" si="60"/>
        <v>-41088.285490833339</v>
      </c>
      <c r="BQ92" s="28">
        <f t="shared" ca="1" si="60"/>
        <v>-41088.285490833339</v>
      </c>
      <c r="BR92" s="28">
        <f t="shared" ca="1" si="60"/>
        <v>-41088.285490833339</v>
      </c>
      <c r="BS92" s="28">
        <f t="shared" ca="1" si="60"/>
        <v>-41088.285490833339</v>
      </c>
      <c r="BT92" s="28">
        <f t="shared" ca="1" si="60"/>
        <v>-41088.285490833339</v>
      </c>
      <c r="BU92" s="28">
        <f t="shared" ca="1" si="60"/>
        <v>-41088.285490833339</v>
      </c>
      <c r="BV92" s="28">
        <f t="shared" ca="1" si="60"/>
        <v>-41088.285490833339</v>
      </c>
      <c r="BW92" s="28">
        <f t="shared" ca="1" si="60"/>
        <v>-41088.285490833339</v>
      </c>
      <c r="BX92" s="28">
        <f t="shared" ca="1" si="60"/>
        <v>-41088.285490833339</v>
      </c>
      <c r="BY92" s="28">
        <f t="shared" ca="1" si="60"/>
        <v>-41088.285490833339</v>
      </c>
      <c r="BZ92" s="28">
        <f t="shared" ca="1" si="60"/>
        <v>-41088.285490833339</v>
      </c>
      <c r="CA92" s="28">
        <f t="shared" ca="1" si="60"/>
        <v>-43126.033098708336</v>
      </c>
      <c r="CB92" s="28">
        <f t="shared" ca="1" si="60"/>
        <v>-43126.033098708336</v>
      </c>
      <c r="CC92" s="28">
        <f t="shared" ca="1" si="60"/>
        <v>-43126.033098708336</v>
      </c>
      <c r="CD92" s="28">
        <f t="shared" ca="1" si="60"/>
        <v>-43126.033098708336</v>
      </c>
      <c r="CE92" s="28">
        <f t="shared" ref="CE92:CL92" ca="1" si="61">CE83+CE90+CE86</f>
        <v>-43126.033098708336</v>
      </c>
      <c r="CF92" s="28">
        <f t="shared" ca="1" si="61"/>
        <v>-43126.033098708336</v>
      </c>
      <c r="CG92" s="28">
        <f t="shared" ca="1" si="61"/>
        <v>-43126.033098708336</v>
      </c>
      <c r="CH92" s="28">
        <f t="shared" ca="1" si="61"/>
        <v>-43126.033098708336</v>
      </c>
      <c r="CI92" s="28">
        <f t="shared" ca="1" si="61"/>
        <v>-43126.033098708336</v>
      </c>
      <c r="CJ92" s="28">
        <f t="shared" ca="1" si="61"/>
        <v>-43126.033098708336</v>
      </c>
      <c r="CK92" s="28">
        <f t="shared" ca="1" si="61"/>
        <v>-43126.033098708336</v>
      </c>
      <c r="CL92" s="28">
        <f t="shared" ca="1" si="61"/>
        <v>-43126.033098708336</v>
      </c>
    </row>
    <row r="103" spans="19:19" x14ac:dyDescent="0.4">
      <c r="S103" s="447"/>
    </row>
  </sheetData>
  <conditionalFormatting sqref="J53:CL53">
    <cfRule type="cellIs" dxfId="7" priority="2" operator="lessThan">
      <formula>0</formula>
    </cfRule>
  </conditionalFormatting>
  <conditionalFormatting sqref="J53:CL53">
    <cfRule type="expression" dxfId="6" priority="1">
      <formula>ISNUMBER(SEARCH("Calcs.", _xlfn.FORMULATEXT(J53)))</formula>
    </cfRule>
  </conditionalFormatting>
  <conditionalFormatting sqref="J53:CL53">
    <cfRule type="expression" dxfId="5" priority="3">
      <formula>ISNUMBER(SEARCH("Assumption", _xlfn.FORMULATEXT(J53)))</formula>
    </cfRule>
  </conditionalFormatting>
  <conditionalFormatting sqref="CP1:XFD1 B1:CM1">
    <cfRule type="cellIs" dxfId="4" priority="4" stopIfTrue="1" operator="notEqual">
      <formula>0.6545646468</formula>
    </cfRule>
  </conditionalFormatting>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E935C-E11F-4C0B-947C-59C6DBF648D9}">
  <sheetPr codeName="Sheet9">
    <tabColor theme="4"/>
  </sheetPr>
  <dimension ref="A1:CL55"/>
  <sheetViews>
    <sheetView showGridLines="0" zoomScale="70" zoomScaleNormal="70" workbookViewId="0">
      <pane xSplit="10" ySplit="8" topLeftCell="K9" activePane="bottomRight" state="frozen"/>
      <selection activeCell="C3239" sqref="C3239"/>
      <selection pane="topRight" activeCell="C3239" sqref="C3239"/>
      <selection pane="bottomLeft" activeCell="C3239" sqref="C3239"/>
      <selection pane="bottomRight"/>
    </sheetView>
  </sheetViews>
  <sheetFormatPr defaultRowHeight="14.6" outlineLevelRow="2" outlineLevelCol="1" x14ac:dyDescent="0.4"/>
  <cols>
    <col min="1" max="1" width="2.53515625" bestFit="1" customWidth="1"/>
    <col min="2" max="6" width="8.69140625" customWidth="1" outlineLevel="1"/>
    <col min="7" max="7" width="41.61328125" style="8" bestFit="1" customWidth="1"/>
    <col min="8" max="8" width="1.84375" bestFit="1" customWidth="1"/>
    <col min="9" max="9" width="10" bestFit="1" customWidth="1"/>
    <col min="10" max="10" width="11.69140625" bestFit="1" customWidth="1"/>
    <col min="11" max="11" width="15" customWidth="1"/>
    <col min="12" max="12" width="15" bestFit="1" customWidth="1"/>
    <col min="13" max="15" width="16" bestFit="1" customWidth="1"/>
    <col min="16" max="16" width="17.07421875" bestFit="1" customWidth="1"/>
    <col min="17" max="17" width="3.84375" customWidth="1"/>
    <col min="18" max="18" width="12.15234375" customWidth="1"/>
    <col min="19" max="23" width="12.4609375" bestFit="1" customWidth="1"/>
    <col min="24" max="45" width="13.53515625" bestFit="1" customWidth="1"/>
    <col min="46" max="81" width="15" bestFit="1" customWidth="1"/>
    <col min="82" max="90" width="16" bestFit="1" customWidth="1"/>
  </cols>
  <sheetData>
    <row r="1" spans="1:90" x14ac:dyDescent="0.4">
      <c r="K1" s="110" t="str">
        <f>'IS BS CF'!J1</f>
        <v>2023A</v>
      </c>
      <c r="L1" s="110" t="str">
        <f>'IS BS CF'!K1</f>
        <v>2024P</v>
      </c>
      <c r="M1" s="110" t="str">
        <f>'IS BS CF'!L1</f>
        <v>2025P</v>
      </c>
      <c r="N1" s="110" t="str">
        <f>'IS BS CF'!M1</f>
        <v>2026P</v>
      </c>
      <c r="O1" s="110" t="str">
        <f>'IS BS CF'!N1</f>
        <v>2027P</v>
      </c>
      <c r="P1" s="110" t="str">
        <f>'IS BS CF'!O1</f>
        <v>2028P</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row>
    <row r="2" spans="1:90" outlineLevel="1" x14ac:dyDescent="0.4">
      <c r="G2"/>
      <c r="K2">
        <f>'IS BS CF'!K2</f>
        <v>2024</v>
      </c>
      <c r="L2">
        <f t="shared" ref="L2:P2" si="0">K2+1</f>
        <v>2025</v>
      </c>
      <c r="M2">
        <f t="shared" si="0"/>
        <v>2026</v>
      </c>
      <c r="N2">
        <f t="shared" si="0"/>
        <v>2027</v>
      </c>
      <c r="O2">
        <f t="shared" si="0"/>
        <v>2028</v>
      </c>
      <c r="P2">
        <f t="shared" si="0"/>
        <v>2029</v>
      </c>
      <c r="R2" s="322"/>
      <c r="S2" s="328">
        <f>'IS BS CF'!S2</f>
        <v>45322</v>
      </c>
      <c r="T2" s="328">
        <f t="shared" ref="T2:CE2" si="1">EOMONTH(S2,1)</f>
        <v>45351</v>
      </c>
      <c r="U2" s="328">
        <f t="shared" si="1"/>
        <v>45382</v>
      </c>
      <c r="V2" s="328">
        <f t="shared" si="1"/>
        <v>45412</v>
      </c>
      <c r="W2" s="328">
        <f t="shared" si="1"/>
        <v>45443</v>
      </c>
      <c r="X2" s="328">
        <f t="shared" si="1"/>
        <v>45473</v>
      </c>
      <c r="Y2" s="328">
        <f t="shared" si="1"/>
        <v>45504</v>
      </c>
      <c r="Z2" s="328">
        <f t="shared" si="1"/>
        <v>45535</v>
      </c>
      <c r="AA2" s="328">
        <f t="shared" si="1"/>
        <v>45565</v>
      </c>
      <c r="AB2" s="328">
        <f t="shared" si="1"/>
        <v>45596</v>
      </c>
      <c r="AC2" s="328">
        <f t="shared" si="1"/>
        <v>45626</v>
      </c>
      <c r="AD2" s="328">
        <f t="shared" si="1"/>
        <v>45657</v>
      </c>
      <c r="AE2" s="328">
        <f t="shared" si="1"/>
        <v>45688</v>
      </c>
      <c r="AF2" s="328">
        <f t="shared" si="1"/>
        <v>45716</v>
      </c>
      <c r="AG2" s="328">
        <f t="shared" si="1"/>
        <v>45747</v>
      </c>
      <c r="AH2" s="328">
        <f t="shared" si="1"/>
        <v>45777</v>
      </c>
      <c r="AI2" s="328">
        <f t="shared" si="1"/>
        <v>45808</v>
      </c>
      <c r="AJ2" s="328">
        <f t="shared" si="1"/>
        <v>45838</v>
      </c>
      <c r="AK2" s="328">
        <f t="shared" si="1"/>
        <v>45869</v>
      </c>
      <c r="AL2" s="328">
        <f t="shared" si="1"/>
        <v>45900</v>
      </c>
      <c r="AM2" s="328">
        <f t="shared" si="1"/>
        <v>45930</v>
      </c>
      <c r="AN2" s="328">
        <f t="shared" si="1"/>
        <v>45961</v>
      </c>
      <c r="AO2" s="328">
        <f t="shared" si="1"/>
        <v>45991</v>
      </c>
      <c r="AP2" s="328">
        <f t="shared" si="1"/>
        <v>46022</v>
      </c>
      <c r="AQ2" s="328">
        <f t="shared" si="1"/>
        <v>46053</v>
      </c>
      <c r="AR2" s="328">
        <f t="shared" si="1"/>
        <v>46081</v>
      </c>
      <c r="AS2" s="328">
        <f t="shared" si="1"/>
        <v>46112</v>
      </c>
      <c r="AT2" s="328">
        <f t="shared" si="1"/>
        <v>46142</v>
      </c>
      <c r="AU2" s="328">
        <f t="shared" si="1"/>
        <v>46173</v>
      </c>
      <c r="AV2" s="328">
        <f t="shared" si="1"/>
        <v>46203</v>
      </c>
      <c r="AW2" s="328">
        <f t="shared" si="1"/>
        <v>46234</v>
      </c>
      <c r="AX2" s="328">
        <f t="shared" si="1"/>
        <v>46265</v>
      </c>
      <c r="AY2" s="328">
        <f t="shared" si="1"/>
        <v>46295</v>
      </c>
      <c r="AZ2" s="328">
        <f t="shared" si="1"/>
        <v>46326</v>
      </c>
      <c r="BA2" s="328">
        <f t="shared" si="1"/>
        <v>46356</v>
      </c>
      <c r="BB2" s="328">
        <f t="shared" si="1"/>
        <v>46387</v>
      </c>
      <c r="BC2" s="328">
        <f t="shared" si="1"/>
        <v>46418</v>
      </c>
      <c r="BD2" s="328">
        <f t="shared" si="1"/>
        <v>46446</v>
      </c>
      <c r="BE2" s="328">
        <f t="shared" si="1"/>
        <v>46477</v>
      </c>
      <c r="BF2" s="328">
        <f t="shared" si="1"/>
        <v>46507</v>
      </c>
      <c r="BG2" s="328">
        <f t="shared" si="1"/>
        <v>46538</v>
      </c>
      <c r="BH2" s="328">
        <f t="shared" si="1"/>
        <v>46568</v>
      </c>
      <c r="BI2" s="328">
        <f t="shared" si="1"/>
        <v>46599</v>
      </c>
      <c r="BJ2" s="328">
        <f t="shared" si="1"/>
        <v>46630</v>
      </c>
      <c r="BK2" s="328">
        <f t="shared" si="1"/>
        <v>46660</v>
      </c>
      <c r="BL2" s="328">
        <f t="shared" si="1"/>
        <v>46691</v>
      </c>
      <c r="BM2" s="328">
        <f t="shared" si="1"/>
        <v>46721</v>
      </c>
      <c r="BN2" s="328">
        <f t="shared" si="1"/>
        <v>46752</v>
      </c>
      <c r="BO2" s="328">
        <f t="shared" si="1"/>
        <v>46783</v>
      </c>
      <c r="BP2" s="328">
        <f t="shared" si="1"/>
        <v>46812</v>
      </c>
      <c r="BQ2" s="328">
        <f t="shared" si="1"/>
        <v>46843</v>
      </c>
      <c r="BR2" s="328">
        <f t="shared" si="1"/>
        <v>46873</v>
      </c>
      <c r="BS2" s="328">
        <f t="shared" si="1"/>
        <v>46904</v>
      </c>
      <c r="BT2" s="328">
        <f t="shared" si="1"/>
        <v>46934</v>
      </c>
      <c r="BU2" s="328">
        <f t="shared" si="1"/>
        <v>46965</v>
      </c>
      <c r="BV2" s="328">
        <f t="shared" si="1"/>
        <v>46996</v>
      </c>
      <c r="BW2" s="328">
        <f t="shared" si="1"/>
        <v>47026</v>
      </c>
      <c r="BX2" s="328">
        <f t="shared" si="1"/>
        <v>47057</v>
      </c>
      <c r="BY2" s="328">
        <f t="shared" si="1"/>
        <v>47087</v>
      </c>
      <c r="BZ2" s="328">
        <f t="shared" si="1"/>
        <v>47118</v>
      </c>
      <c r="CA2" s="328">
        <f t="shared" si="1"/>
        <v>47149</v>
      </c>
      <c r="CB2" s="328">
        <f t="shared" si="1"/>
        <v>47177</v>
      </c>
      <c r="CC2" s="328">
        <f t="shared" si="1"/>
        <v>47208</v>
      </c>
      <c r="CD2" s="328">
        <f t="shared" si="1"/>
        <v>47238</v>
      </c>
      <c r="CE2" s="328">
        <f t="shared" si="1"/>
        <v>47269</v>
      </c>
      <c r="CF2" s="328">
        <f t="shared" ref="CF2:CL2" si="2">EOMONTH(CE2,1)</f>
        <v>47299</v>
      </c>
      <c r="CG2" s="328">
        <f t="shared" si="2"/>
        <v>47330</v>
      </c>
      <c r="CH2" s="328">
        <f t="shared" si="2"/>
        <v>47361</v>
      </c>
      <c r="CI2" s="328">
        <f t="shared" si="2"/>
        <v>47391</v>
      </c>
      <c r="CJ2" s="328">
        <f t="shared" si="2"/>
        <v>47422</v>
      </c>
      <c r="CK2" s="328">
        <f t="shared" si="2"/>
        <v>47452</v>
      </c>
      <c r="CL2" s="328">
        <f t="shared" si="2"/>
        <v>47483</v>
      </c>
    </row>
    <row r="3" spans="1:90" outlineLevel="1" x14ac:dyDescent="0.4">
      <c r="G3" s="446" t="str">
        <f>'IS BS CF'!B3</f>
        <v>(year)</v>
      </c>
      <c r="I3" s="8" t="s">
        <v>637</v>
      </c>
      <c r="K3" s="12"/>
      <c r="L3" s="12"/>
      <c r="M3" s="12"/>
      <c r="N3" s="12"/>
      <c r="O3" s="12"/>
      <c r="P3" s="12"/>
      <c r="R3" s="227"/>
      <c r="S3" s="452">
        <f>'IS BS CF'!S3</f>
        <v>2024</v>
      </c>
      <c r="T3" s="452">
        <f>'IS BS CF'!T3</f>
        <v>2024</v>
      </c>
      <c r="U3" s="452">
        <f>'IS BS CF'!U3</f>
        <v>2024</v>
      </c>
      <c r="V3" s="452">
        <f>'IS BS CF'!V3</f>
        <v>2024</v>
      </c>
      <c r="W3" s="452">
        <f>'IS BS CF'!W3</f>
        <v>2024</v>
      </c>
      <c r="X3" s="452">
        <f>'IS BS CF'!X3</f>
        <v>2024</v>
      </c>
      <c r="Y3" s="452">
        <f>'IS BS CF'!Y3</f>
        <v>2024</v>
      </c>
      <c r="Z3" s="452">
        <f>'IS BS CF'!Z3</f>
        <v>2024</v>
      </c>
      <c r="AA3" s="452">
        <f>'IS BS CF'!AA3</f>
        <v>2024</v>
      </c>
      <c r="AB3" s="452">
        <f>'IS BS CF'!AB3</f>
        <v>2024</v>
      </c>
      <c r="AC3" s="452">
        <f>'IS BS CF'!AC3</f>
        <v>2024</v>
      </c>
      <c r="AD3" s="452">
        <f>'IS BS CF'!AD3</f>
        <v>2024</v>
      </c>
      <c r="AE3" s="452">
        <f>'IS BS CF'!AE3</f>
        <v>2025</v>
      </c>
      <c r="AF3" s="452">
        <f>'IS BS CF'!AF3</f>
        <v>2025</v>
      </c>
      <c r="AG3" s="452">
        <f>'IS BS CF'!AG3</f>
        <v>2025</v>
      </c>
      <c r="AH3" s="452">
        <f>'IS BS CF'!AH3</f>
        <v>2025</v>
      </c>
      <c r="AI3" s="452">
        <f>'IS BS CF'!AI3</f>
        <v>2025</v>
      </c>
      <c r="AJ3" s="452">
        <f>'IS BS CF'!AJ3</f>
        <v>2025</v>
      </c>
      <c r="AK3" s="452">
        <f>'IS BS CF'!AK3</f>
        <v>2025</v>
      </c>
      <c r="AL3" s="452">
        <f>'IS BS CF'!AL3</f>
        <v>2025</v>
      </c>
      <c r="AM3" s="452">
        <f>'IS BS CF'!AM3</f>
        <v>2025</v>
      </c>
      <c r="AN3" s="452">
        <f>'IS BS CF'!AN3</f>
        <v>2025</v>
      </c>
      <c r="AO3" s="452">
        <f>'IS BS CF'!AO3</f>
        <v>2025</v>
      </c>
      <c r="AP3" s="452">
        <f>'IS BS CF'!AP3</f>
        <v>2025</v>
      </c>
      <c r="AQ3" s="452">
        <f>'IS BS CF'!AQ3</f>
        <v>2026</v>
      </c>
      <c r="AR3" s="452">
        <f>'IS BS CF'!AR3</f>
        <v>2026</v>
      </c>
      <c r="AS3" s="452">
        <f>'IS BS CF'!AS3</f>
        <v>2026</v>
      </c>
      <c r="AT3" s="452">
        <f>'IS BS CF'!AT3</f>
        <v>2026</v>
      </c>
      <c r="AU3" s="452">
        <f>'IS BS CF'!AU3</f>
        <v>2026</v>
      </c>
      <c r="AV3" s="452">
        <f>'IS BS CF'!AV3</f>
        <v>2026</v>
      </c>
      <c r="AW3" s="452">
        <f>'IS BS CF'!AW3</f>
        <v>2026</v>
      </c>
      <c r="AX3" s="452">
        <f>'IS BS CF'!AX3</f>
        <v>2026</v>
      </c>
      <c r="AY3" s="452">
        <f>'IS BS CF'!AY3</f>
        <v>2026</v>
      </c>
      <c r="AZ3" s="452">
        <f>'IS BS CF'!AZ3</f>
        <v>2026</v>
      </c>
      <c r="BA3" s="452">
        <f>'IS BS CF'!BA3</f>
        <v>2026</v>
      </c>
      <c r="BB3" s="452">
        <f>'IS BS CF'!BB3</f>
        <v>2026</v>
      </c>
      <c r="BC3" s="452">
        <f>'IS BS CF'!BC3</f>
        <v>2027</v>
      </c>
      <c r="BD3" s="452">
        <f>'IS BS CF'!BD3</f>
        <v>2027</v>
      </c>
      <c r="BE3" s="452">
        <f>'IS BS CF'!BE3</f>
        <v>2027</v>
      </c>
      <c r="BF3" s="452">
        <f>'IS BS CF'!BF3</f>
        <v>2027</v>
      </c>
      <c r="BG3" s="452">
        <f>'IS BS CF'!BG3</f>
        <v>2027</v>
      </c>
      <c r="BH3" s="452">
        <f>'IS BS CF'!BH3</f>
        <v>2027</v>
      </c>
      <c r="BI3" s="452">
        <f>'IS BS CF'!BI3</f>
        <v>2027</v>
      </c>
      <c r="BJ3" s="452">
        <f>'IS BS CF'!BJ3</f>
        <v>2027</v>
      </c>
      <c r="BK3" s="452">
        <f>'IS BS CF'!BK3</f>
        <v>2027</v>
      </c>
      <c r="BL3" s="452">
        <f>'IS BS CF'!BL3</f>
        <v>2027</v>
      </c>
      <c r="BM3" s="452">
        <f>'IS BS CF'!BM3</f>
        <v>2027</v>
      </c>
      <c r="BN3" s="452">
        <f>'IS BS CF'!BN3</f>
        <v>2027</v>
      </c>
      <c r="BO3" s="452">
        <f>'IS BS CF'!BO3</f>
        <v>2028</v>
      </c>
      <c r="BP3" s="452">
        <f>'IS BS CF'!BP3</f>
        <v>2028</v>
      </c>
      <c r="BQ3" s="452">
        <f>'IS BS CF'!BQ3</f>
        <v>2028</v>
      </c>
      <c r="BR3" s="452">
        <f>'IS BS CF'!BR3</f>
        <v>2028</v>
      </c>
      <c r="BS3" s="452">
        <f>'IS BS CF'!BS3</f>
        <v>2028</v>
      </c>
      <c r="BT3" s="452">
        <f>'IS BS CF'!BT3</f>
        <v>2028</v>
      </c>
      <c r="BU3" s="452">
        <f>'IS BS CF'!BU3</f>
        <v>2028</v>
      </c>
      <c r="BV3" s="452">
        <f>'IS BS CF'!BV3</f>
        <v>2028</v>
      </c>
      <c r="BW3" s="452">
        <f>'IS BS CF'!BW3</f>
        <v>2028</v>
      </c>
      <c r="BX3" s="452">
        <f>'IS BS CF'!BX3</f>
        <v>2028</v>
      </c>
      <c r="BY3" s="452">
        <f>'IS BS CF'!BY3</f>
        <v>2028</v>
      </c>
      <c r="BZ3" s="452">
        <f>'IS BS CF'!BZ3</f>
        <v>2028</v>
      </c>
      <c r="CA3" s="452">
        <f>'IS BS CF'!CA3</f>
        <v>2029</v>
      </c>
      <c r="CB3" s="452">
        <f>'IS BS CF'!CB3</f>
        <v>2029</v>
      </c>
      <c r="CC3" s="452">
        <f>'IS BS CF'!CC3</f>
        <v>2029</v>
      </c>
      <c r="CD3" s="452">
        <f>'IS BS CF'!CD3</f>
        <v>2029</v>
      </c>
      <c r="CE3" s="452">
        <f>'IS BS CF'!CE3</f>
        <v>2029</v>
      </c>
      <c r="CF3" s="452">
        <f>'IS BS CF'!CF3</f>
        <v>2029</v>
      </c>
      <c r="CG3" s="452">
        <f>'IS BS CF'!CG3</f>
        <v>2029</v>
      </c>
      <c r="CH3" s="452">
        <f>'IS BS CF'!CH3</f>
        <v>2029</v>
      </c>
      <c r="CI3" s="452">
        <f>'IS BS CF'!CI3</f>
        <v>2029</v>
      </c>
      <c r="CJ3" s="452">
        <f>'IS BS CF'!CJ3</f>
        <v>2029</v>
      </c>
      <c r="CK3" s="452">
        <f>'IS BS CF'!CK3</f>
        <v>2029</v>
      </c>
      <c r="CL3" s="452">
        <f>'IS BS CF'!CL3</f>
        <v>2029</v>
      </c>
    </row>
    <row r="4" spans="1:90" outlineLevel="1" x14ac:dyDescent="0.4">
      <c r="G4" s="446" t="str">
        <f>'IS BS CF'!B4</f>
        <v>(year end)</v>
      </c>
      <c r="I4" s="8" t="s">
        <v>638</v>
      </c>
      <c r="K4" s="12"/>
      <c r="L4" s="12"/>
      <c r="M4" s="12"/>
      <c r="N4" s="12"/>
      <c r="O4" s="12"/>
      <c r="P4" s="12"/>
      <c r="R4" s="227"/>
      <c r="S4" s="452">
        <f>'IS BS CF'!S4</f>
        <v>0</v>
      </c>
      <c r="T4" s="452">
        <f>'IS BS CF'!T4</f>
        <v>0</v>
      </c>
      <c r="U4" s="452">
        <f>'IS BS CF'!U4</f>
        <v>0</v>
      </c>
      <c r="V4" s="452">
        <f>'IS BS CF'!V4</f>
        <v>0</v>
      </c>
      <c r="W4" s="452">
        <f>'IS BS CF'!W4</f>
        <v>0</v>
      </c>
      <c r="X4" s="452">
        <f>'IS BS CF'!X4</f>
        <v>0</v>
      </c>
      <c r="Y4" s="452">
        <f>'IS BS CF'!Y4</f>
        <v>0</v>
      </c>
      <c r="Z4" s="452">
        <f>'IS BS CF'!Z4</f>
        <v>0</v>
      </c>
      <c r="AA4" s="452">
        <f>'IS BS CF'!AA4</f>
        <v>0</v>
      </c>
      <c r="AB4" s="452">
        <f>'IS BS CF'!AB4</f>
        <v>0</v>
      </c>
      <c r="AC4" s="452">
        <f>'IS BS CF'!AC4</f>
        <v>0</v>
      </c>
      <c r="AD4" s="452">
        <f>'IS BS CF'!AD4</f>
        <v>2024</v>
      </c>
      <c r="AE4" s="452">
        <f>'IS BS CF'!AE4</f>
        <v>0</v>
      </c>
      <c r="AF4" s="452">
        <f>'IS BS CF'!AF4</f>
        <v>0</v>
      </c>
      <c r="AG4" s="452">
        <f>'IS BS CF'!AG4</f>
        <v>0</v>
      </c>
      <c r="AH4" s="452">
        <f>'IS BS CF'!AH4</f>
        <v>0</v>
      </c>
      <c r="AI4" s="452">
        <f>'IS BS CF'!AI4</f>
        <v>0</v>
      </c>
      <c r="AJ4" s="452">
        <f>'IS BS CF'!AJ4</f>
        <v>0</v>
      </c>
      <c r="AK4" s="452">
        <f>'IS BS CF'!AK4</f>
        <v>0</v>
      </c>
      <c r="AL4" s="452">
        <f>'IS BS CF'!AL4</f>
        <v>0</v>
      </c>
      <c r="AM4" s="452">
        <f>'IS BS CF'!AM4</f>
        <v>0</v>
      </c>
      <c r="AN4" s="452">
        <f>'IS BS CF'!AN4</f>
        <v>0</v>
      </c>
      <c r="AO4" s="452">
        <f>'IS BS CF'!AO4</f>
        <v>0</v>
      </c>
      <c r="AP4" s="452">
        <f>'IS BS CF'!AP4</f>
        <v>2025</v>
      </c>
      <c r="AQ4" s="452">
        <f>'IS BS CF'!AQ4</f>
        <v>0</v>
      </c>
      <c r="AR4" s="452">
        <f>'IS BS CF'!AR4</f>
        <v>0</v>
      </c>
      <c r="AS4" s="452">
        <f>'IS BS CF'!AS4</f>
        <v>0</v>
      </c>
      <c r="AT4" s="452">
        <f>'IS BS CF'!AT4</f>
        <v>0</v>
      </c>
      <c r="AU4" s="452">
        <f>'IS BS CF'!AU4</f>
        <v>0</v>
      </c>
      <c r="AV4" s="452">
        <f>'IS BS CF'!AV4</f>
        <v>0</v>
      </c>
      <c r="AW4" s="452">
        <f>'IS BS CF'!AW4</f>
        <v>0</v>
      </c>
      <c r="AX4" s="452">
        <f>'IS BS CF'!AX4</f>
        <v>0</v>
      </c>
      <c r="AY4" s="452">
        <f>'IS BS CF'!AY4</f>
        <v>0</v>
      </c>
      <c r="AZ4" s="452">
        <f>'IS BS CF'!AZ4</f>
        <v>0</v>
      </c>
      <c r="BA4" s="452">
        <f>'IS BS CF'!BA4</f>
        <v>0</v>
      </c>
      <c r="BB4" s="452">
        <f>'IS BS CF'!BB4</f>
        <v>2026</v>
      </c>
      <c r="BC4" s="452">
        <f>'IS BS CF'!BC4</f>
        <v>0</v>
      </c>
      <c r="BD4" s="452">
        <f>'IS BS CF'!BD4</f>
        <v>0</v>
      </c>
      <c r="BE4" s="452">
        <f>'IS BS CF'!BE4</f>
        <v>0</v>
      </c>
      <c r="BF4" s="452">
        <f>'IS BS CF'!BF4</f>
        <v>0</v>
      </c>
      <c r="BG4" s="452">
        <f>'IS BS CF'!BG4</f>
        <v>0</v>
      </c>
      <c r="BH4" s="452">
        <f>'IS BS CF'!BH4</f>
        <v>0</v>
      </c>
      <c r="BI4" s="452">
        <f>'IS BS CF'!BI4</f>
        <v>0</v>
      </c>
      <c r="BJ4" s="452">
        <f>'IS BS CF'!BJ4</f>
        <v>0</v>
      </c>
      <c r="BK4" s="452">
        <f>'IS BS CF'!BK4</f>
        <v>0</v>
      </c>
      <c r="BL4" s="452">
        <f>'IS BS CF'!BL4</f>
        <v>0</v>
      </c>
      <c r="BM4" s="452">
        <f>'IS BS CF'!BM4</f>
        <v>0</v>
      </c>
      <c r="BN4" s="452">
        <f>'IS BS CF'!BN4</f>
        <v>2027</v>
      </c>
      <c r="BO4" s="452">
        <f>'IS BS CF'!BO4</f>
        <v>0</v>
      </c>
      <c r="BP4" s="452">
        <f>'IS BS CF'!BP4</f>
        <v>0</v>
      </c>
      <c r="BQ4" s="452">
        <f>'IS BS CF'!BQ4</f>
        <v>0</v>
      </c>
      <c r="BR4" s="452">
        <f>'IS BS CF'!BR4</f>
        <v>0</v>
      </c>
      <c r="BS4" s="452">
        <f>'IS BS CF'!BS4</f>
        <v>0</v>
      </c>
      <c r="BT4" s="452">
        <f>'IS BS CF'!BT4</f>
        <v>0</v>
      </c>
      <c r="BU4" s="452">
        <f>'IS BS CF'!BU4</f>
        <v>0</v>
      </c>
      <c r="BV4" s="452">
        <f>'IS BS CF'!BV4</f>
        <v>0</v>
      </c>
      <c r="BW4" s="452">
        <f>'IS BS CF'!BW4</f>
        <v>0</v>
      </c>
      <c r="BX4" s="452">
        <f>'IS BS CF'!BX4</f>
        <v>0</v>
      </c>
      <c r="BY4" s="452">
        <f>'IS BS CF'!BY4</f>
        <v>0</v>
      </c>
      <c r="BZ4" s="452">
        <f>'IS BS CF'!BZ4</f>
        <v>2028</v>
      </c>
      <c r="CA4" s="452">
        <f>'IS BS CF'!CA4</f>
        <v>0</v>
      </c>
      <c r="CB4" s="452">
        <f>'IS BS CF'!CB4</f>
        <v>0</v>
      </c>
      <c r="CC4" s="452">
        <f>'IS BS CF'!CC4</f>
        <v>0</v>
      </c>
      <c r="CD4" s="452">
        <f>'IS BS CF'!CD4</f>
        <v>0</v>
      </c>
      <c r="CE4" s="452">
        <f>'IS BS CF'!CE4</f>
        <v>0</v>
      </c>
      <c r="CF4" s="452">
        <f>'IS BS CF'!CF4</f>
        <v>0</v>
      </c>
      <c r="CG4" s="452">
        <f>'IS BS CF'!CG4</f>
        <v>0</v>
      </c>
      <c r="CH4" s="452">
        <f>'IS BS CF'!CH4</f>
        <v>0</v>
      </c>
      <c r="CI4" s="452">
        <f>'IS BS CF'!CI4</f>
        <v>0</v>
      </c>
      <c r="CJ4" s="452">
        <f>'IS BS CF'!CJ4</f>
        <v>0</v>
      </c>
      <c r="CK4" s="452">
        <f>'IS BS CF'!CK4</f>
        <v>0</v>
      </c>
      <c r="CL4" s="452">
        <f>'IS BS CF'!CL4</f>
        <v>2029</v>
      </c>
    </row>
    <row r="5" spans="1:90" outlineLevel="2" x14ac:dyDescent="0.4">
      <c r="G5" s="446" t="str">
        <f>'IS BS CF'!B5</f>
        <v>(Year #)</v>
      </c>
      <c r="H5" s="12"/>
      <c r="I5" s="8" t="s">
        <v>639</v>
      </c>
      <c r="K5" s="12">
        <v>0</v>
      </c>
      <c r="L5" s="12">
        <v>1</v>
      </c>
      <c r="M5" s="12">
        <v>2</v>
      </c>
      <c r="N5" s="12">
        <v>3</v>
      </c>
      <c r="O5" s="12">
        <v>4</v>
      </c>
      <c r="P5" s="12">
        <v>5</v>
      </c>
      <c r="S5" s="447">
        <f>'IS BS CF'!S5</f>
        <v>1</v>
      </c>
      <c r="T5" s="447">
        <f>'IS BS CF'!T5</f>
        <v>1</v>
      </c>
      <c r="U5" s="447">
        <f>'IS BS CF'!U5</f>
        <v>1</v>
      </c>
      <c r="V5" s="447">
        <f>'IS BS CF'!V5</f>
        <v>1</v>
      </c>
      <c r="W5" s="447">
        <f>'IS BS CF'!W5</f>
        <v>1</v>
      </c>
      <c r="X5" s="447">
        <f>'IS BS CF'!X5</f>
        <v>1</v>
      </c>
      <c r="Y5" s="447">
        <f>'IS BS CF'!Y5</f>
        <v>1</v>
      </c>
      <c r="Z5" s="447">
        <f>'IS BS CF'!Z5</f>
        <v>1</v>
      </c>
      <c r="AA5" s="447">
        <f>'IS BS CF'!AA5</f>
        <v>1</v>
      </c>
      <c r="AB5" s="447">
        <f>'IS BS CF'!AB5</f>
        <v>1</v>
      </c>
      <c r="AC5" s="447">
        <f>'IS BS CF'!AC5</f>
        <v>1</v>
      </c>
      <c r="AD5" s="447">
        <f>'IS BS CF'!AD5</f>
        <v>1</v>
      </c>
      <c r="AE5" s="447">
        <f>'IS BS CF'!AE5</f>
        <v>2</v>
      </c>
      <c r="AF5" s="447">
        <f>'IS BS CF'!AF5</f>
        <v>2</v>
      </c>
      <c r="AG5" s="447">
        <f>'IS BS CF'!AG5</f>
        <v>2</v>
      </c>
      <c r="AH5" s="447">
        <f>'IS BS CF'!AH5</f>
        <v>2</v>
      </c>
      <c r="AI5" s="447">
        <f>'IS BS CF'!AI5</f>
        <v>2</v>
      </c>
      <c r="AJ5" s="447">
        <f>'IS BS CF'!AJ5</f>
        <v>2</v>
      </c>
      <c r="AK5" s="447">
        <f>'IS BS CF'!AK5</f>
        <v>2</v>
      </c>
      <c r="AL5" s="447">
        <f>'IS BS CF'!AL5</f>
        <v>2</v>
      </c>
      <c r="AM5" s="447">
        <f>'IS BS CF'!AM5</f>
        <v>2</v>
      </c>
      <c r="AN5" s="447">
        <f>'IS BS CF'!AN5</f>
        <v>2</v>
      </c>
      <c r="AO5" s="447">
        <f>'IS BS CF'!AO5</f>
        <v>2</v>
      </c>
      <c r="AP5" s="447">
        <f>'IS BS CF'!AP5</f>
        <v>2</v>
      </c>
      <c r="AQ5" s="447">
        <f>'IS BS CF'!AQ5</f>
        <v>3</v>
      </c>
      <c r="AR5" s="447">
        <f>'IS BS CF'!AR5</f>
        <v>3</v>
      </c>
      <c r="AS5" s="447">
        <f>'IS BS CF'!AS5</f>
        <v>3</v>
      </c>
      <c r="AT5" s="447">
        <f>'IS BS CF'!AT5</f>
        <v>3</v>
      </c>
      <c r="AU5" s="447">
        <f>'IS BS CF'!AU5</f>
        <v>3</v>
      </c>
      <c r="AV5" s="447">
        <f>'IS BS CF'!AV5</f>
        <v>3</v>
      </c>
      <c r="AW5" s="447">
        <f>'IS BS CF'!AW5</f>
        <v>3</v>
      </c>
      <c r="AX5" s="447">
        <f>'IS BS CF'!AX5</f>
        <v>3</v>
      </c>
      <c r="AY5" s="447">
        <f>'IS BS CF'!AY5</f>
        <v>3</v>
      </c>
      <c r="AZ5" s="447">
        <f>'IS BS CF'!AZ5</f>
        <v>3</v>
      </c>
      <c r="BA5" s="447">
        <f>'IS BS CF'!BA5</f>
        <v>3</v>
      </c>
      <c r="BB5" s="447">
        <f>'IS BS CF'!BB5</f>
        <v>3</v>
      </c>
      <c r="BC5" s="447">
        <f>'IS BS CF'!BC5</f>
        <v>4</v>
      </c>
      <c r="BD5" s="447">
        <f>'IS BS CF'!BD5</f>
        <v>4</v>
      </c>
      <c r="BE5" s="447">
        <f>'IS BS CF'!BE5</f>
        <v>4</v>
      </c>
      <c r="BF5" s="447">
        <f>'IS BS CF'!BF5</f>
        <v>4</v>
      </c>
      <c r="BG5" s="447">
        <f>'IS BS CF'!BG5</f>
        <v>4</v>
      </c>
      <c r="BH5" s="447">
        <f>'IS BS CF'!BH5</f>
        <v>4</v>
      </c>
      <c r="BI5" s="447">
        <f>'IS BS CF'!BI5</f>
        <v>4</v>
      </c>
      <c r="BJ5" s="447">
        <f>'IS BS CF'!BJ5</f>
        <v>4</v>
      </c>
      <c r="BK5" s="447">
        <f>'IS BS CF'!BK5</f>
        <v>4</v>
      </c>
      <c r="BL5" s="447">
        <f>'IS BS CF'!BL5</f>
        <v>4</v>
      </c>
      <c r="BM5" s="447">
        <f>'IS BS CF'!BM5</f>
        <v>4</v>
      </c>
      <c r="BN5" s="447">
        <f>'IS BS CF'!BN5</f>
        <v>4</v>
      </c>
      <c r="BO5" s="447">
        <f>'IS BS CF'!BO5</f>
        <v>5</v>
      </c>
      <c r="BP5" s="447">
        <f>'IS BS CF'!BP5</f>
        <v>5</v>
      </c>
      <c r="BQ5" s="447">
        <f>'IS BS CF'!BQ5</f>
        <v>5</v>
      </c>
      <c r="BR5" s="447">
        <f>'IS BS CF'!BR5</f>
        <v>5</v>
      </c>
      <c r="BS5" s="447">
        <f>'IS BS CF'!BS5</f>
        <v>5</v>
      </c>
      <c r="BT5" s="447">
        <f>'IS BS CF'!BT5</f>
        <v>5</v>
      </c>
      <c r="BU5" s="447">
        <f>'IS BS CF'!BU5</f>
        <v>5</v>
      </c>
      <c r="BV5" s="447">
        <f>'IS BS CF'!BV5</f>
        <v>5</v>
      </c>
      <c r="BW5" s="447">
        <f>'IS BS CF'!BW5</f>
        <v>5</v>
      </c>
      <c r="BX5" s="447">
        <f>'IS BS CF'!BX5</f>
        <v>5</v>
      </c>
      <c r="BY5" s="447">
        <f>'IS BS CF'!BY5</f>
        <v>5</v>
      </c>
      <c r="BZ5" s="447">
        <f>'IS BS CF'!BZ5</f>
        <v>5</v>
      </c>
      <c r="CA5" s="447">
        <f>'IS BS CF'!CA5</f>
        <v>6</v>
      </c>
      <c r="CB5" s="447">
        <f>'IS BS CF'!CB5</f>
        <v>6</v>
      </c>
      <c r="CC5" s="447">
        <f>'IS BS CF'!CC5</f>
        <v>6</v>
      </c>
      <c r="CD5" s="447">
        <f>'IS BS CF'!CD5</f>
        <v>6</v>
      </c>
      <c r="CE5" s="447">
        <f>'IS BS CF'!CE5</f>
        <v>6</v>
      </c>
      <c r="CF5" s="447">
        <f>'IS BS CF'!CF5</f>
        <v>6</v>
      </c>
      <c r="CG5" s="447">
        <f>'IS BS CF'!CG5</f>
        <v>6</v>
      </c>
      <c r="CH5" s="447">
        <f>'IS BS CF'!CH5</f>
        <v>6</v>
      </c>
      <c r="CI5" s="447">
        <f>'IS BS CF'!CI5</f>
        <v>6</v>
      </c>
      <c r="CJ5" s="447">
        <f>'IS BS CF'!CJ5</f>
        <v>6</v>
      </c>
      <c r="CK5" s="447">
        <f>'IS BS CF'!CK5</f>
        <v>6</v>
      </c>
      <c r="CL5" s="447">
        <f>'IS BS CF'!CL5</f>
        <v>6</v>
      </c>
    </row>
    <row r="6" spans="1:90" outlineLevel="2" x14ac:dyDescent="0.4">
      <c r="G6" s="446" t="str">
        <f>'IS BS CF'!B6</f>
        <v>(Year end #)</v>
      </c>
      <c r="I6" s="8" t="s">
        <v>640</v>
      </c>
      <c r="K6" s="12"/>
      <c r="L6" s="12"/>
      <c r="M6" s="12"/>
      <c r="N6" s="12"/>
      <c r="O6" s="12"/>
      <c r="P6" s="12"/>
      <c r="S6" s="447">
        <f>'IS BS CF'!S6</f>
        <v>0</v>
      </c>
      <c r="T6" s="447">
        <f>'IS BS CF'!T6</f>
        <v>0</v>
      </c>
      <c r="U6" s="447">
        <f>'IS BS CF'!U6</f>
        <v>0</v>
      </c>
      <c r="V6" s="447">
        <f>'IS BS CF'!V6</f>
        <v>0</v>
      </c>
      <c r="W6" s="447">
        <f>'IS BS CF'!W6</f>
        <v>0</v>
      </c>
      <c r="X6" s="447">
        <f>'IS BS CF'!X6</f>
        <v>0</v>
      </c>
      <c r="Y6" s="447">
        <f>'IS BS CF'!Y6</f>
        <v>0</v>
      </c>
      <c r="Z6" s="447">
        <f>'IS BS CF'!Z6</f>
        <v>0</v>
      </c>
      <c r="AA6" s="447">
        <f>'IS BS CF'!AA6</f>
        <v>0</v>
      </c>
      <c r="AB6" s="447">
        <f>'IS BS CF'!AB6</f>
        <v>0</v>
      </c>
      <c r="AC6" s="447">
        <f>'IS BS CF'!AC6</f>
        <v>0</v>
      </c>
      <c r="AD6" s="447">
        <f>'IS BS CF'!AD6</f>
        <v>1</v>
      </c>
      <c r="AE6" s="447">
        <f>'IS BS CF'!AE6</f>
        <v>0</v>
      </c>
      <c r="AF6" s="447">
        <f>'IS BS CF'!AF6</f>
        <v>0</v>
      </c>
      <c r="AG6" s="447">
        <f>'IS BS CF'!AG6</f>
        <v>0</v>
      </c>
      <c r="AH6" s="447">
        <f>'IS BS CF'!AH6</f>
        <v>0</v>
      </c>
      <c r="AI6" s="447">
        <f>'IS BS CF'!AI6</f>
        <v>0</v>
      </c>
      <c r="AJ6" s="447">
        <f>'IS BS CF'!AJ6</f>
        <v>0</v>
      </c>
      <c r="AK6" s="447">
        <f>'IS BS CF'!AK6</f>
        <v>0</v>
      </c>
      <c r="AL6" s="447">
        <f>'IS BS CF'!AL6</f>
        <v>0</v>
      </c>
      <c r="AM6" s="447">
        <f>'IS BS CF'!AM6</f>
        <v>0</v>
      </c>
      <c r="AN6" s="447">
        <f>'IS BS CF'!AN6</f>
        <v>0</v>
      </c>
      <c r="AO6" s="447">
        <f>'IS BS CF'!AO6</f>
        <v>0</v>
      </c>
      <c r="AP6" s="447">
        <f>'IS BS CF'!AP6</f>
        <v>2</v>
      </c>
      <c r="AQ6" s="447">
        <f>'IS BS CF'!AQ6</f>
        <v>0</v>
      </c>
      <c r="AR6" s="447">
        <f>'IS BS CF'!AR6</f>
        <v>0</v>
      </c>
      <c r="AS6" s="447">
        <f>'IS BS CF'!AS6</f>
        <v>0</v>
      </c>
      <c r="AT6" s="447">
        <f>'IS BS CF'!AT6</f>
        <v>0</v>
      </c>
      <c r="AU6" s="447">
        <f>'IS BS CF'!AU6</f>
        <v>0</v>
      </c>
      <c r="AV6" s="447">
        <f>'IS BS CF'!AV6</f>
        <v>0</v>
      </c>
      <c r="AW6" s="447">
        <f>'IS BS CF'!AW6</f>
        <v>0</v>
      </c>
      <c r="AX6" s="447">
        <f>'IS BS CF'!AX6</f>
        <v>0</v>
      </c>
      <c r="AY6" s="447">
        <f>'IS BS CF'!AY6</f>
        <v>0</v>
      </c>
      <c r="AZ6" s="447">
        <f>'IS BS CF'!AZ6</f>
        <v>0</v>
      </c>
      <c r="BA6" s="447">
        <f>'IS BS CF'!BA6</f>
        <v>0</v>
      </c>
      <c r="BB6" s="447">
        <f>'IS BS CF'!BB6</f>
        <v>3</v>
      </c>
      <c r="BC6" s="447">
        <f>'IS BS CF'!BC6</f>
        <v>0</v>
      </c>
      <c r="BD6" s="447">
        <f>'IS BS CF'!BD6</f>
        <v>0</v>
      </c>
      <c r="BE6" s="447">
        <f>'IS BS CF'!BE6</f>
        <v>0</v>
      </c>
      <c r="BF6" s="447">
        <f>'IS BS CF'!BF6</f>
        <v>0</v>
      </c>
      <c r="BG6" s="447">
        <f>'IS BS CF'!BG6</f>
        <v>0</v>
      </c>
      <c r="BH6" s="447">
        <f>'IS BS CF'!BH6</f>
        <v>0</v>
      </c>
      <c r="BI6" s="447">
        <f>'IS BS CF'!BI6</f>
        <v>0</v>
      </c>
      <c r="BJ6" s="447">
        <f>'IS BS CF'!BJ6</f>
        <v>0</v>
      </c>
      <c r="BK6" s="447">
        <f>'IS BS CF'!BK6</f>
        <v>0</v>
      </c>
      <c r="BL6" s="447">
        <f>'IS BS CF'!BL6</f>
        <v>0</v>
      </c>
      <c r="BM6" s="447">
        <f>'IS BS CF'!BM6</f>
        <v>0</v>
      </c>
      <c r="BN6" s="447">
        <f>'IS BS CF'!BN6</f>
        <v>4</v>
      </c>
      <c r="BO6" s="447">
        <f>'IS BS CF'!BO6</f>
        <v>0</v>
      </c>
      <c r="BP6" s="447">
        <f>'IS BS CF'!BP6</f>
        <v>0</v>
      </c>
      <c r="BQ6" s="447">
        <f>'IS BS CF'!BQ6</f>
        <v>0</v>
      </c>
      <c r="BR6" s="447">
        <f>'IS BS CF'!BR6</f>
        <v>0</v>
      </c>
      <c r="BS6" s="447">
        <f>'IS BS CF'!BS6</f>
        <v>0</v>
      </c>
      <c r="BT6" s="447">
        <f>'IS BS CF'!BT6</f>
        <v>0</v>
      </c>
      <c r="BU6" s="447">
        <f>'IS BS CF'!BU6</f>
        <v>0</v>
      </c>
      <c r="BV6" s="447">
        <f>'IS BS CF'!BV6</f>
        <v>0</v>
      </c>
      <c r="BW6" s="447">
        <f>'IS BS CF'!BW6</f>
        <v>0</v>
      </c>
      <c r="BX6" s="447">
        <f>'IS BS CF'!BX6</f>
        <v>0</v>
      </c>
      <c r="BY6" s="447">
        <f>'IS BS CF'!BY6</f>
        <v>0</v>
      </c>
      <c r="BZ6" s="447">
        <f>'IS BS CF'!BZ6</f>
        <v>5</v>
      </c>
      <c r="CA6" s="447">
        <f>'IS BS CF'!CA6</f>
        <v>0</v>
      </c>
      <c r="CB6" s="447">
        <f>'IS BS CF'!CB6</f>
        <v>0</v>
      </c>
      <c r="CC6" s="447">
        <f>'IS BS CF'!CC6</f>
        <v>0</v>
      </c>
      <c r="CD6" s="447">
        <f>'IS BS CF'!CD6</f>
        <v>0</v>
      </c>
      <c r="CE6" s="447">
        <f>'IS BS CF'!CE6</f>
        <v>0</v>
      </c>
      <c r="CF6" s="447">
        <f>'IS BS CF'!CF6</f>
        <v>0</v>
      </c>
      <c r="CG6" s="447">
        <f>'IS BS CF'!CG6</f>
        <v>0</v>
      </c>
      <c r="CH6" s="447">
        <f>'IS BS CF'!CH6</f>
        <v>0</v>
      </c>
      <c r="CI6" s="447">
        <f>'IS BS CF'!CI6</f>
        <v>0</v>
      </c>
      <c r="CJ6" s="447">
        <f>'IS BS CF'!CJ6</f>
        <v>0</v>
      </c>
      <c r="CK6" s="447">
        <f>'IS BS CF'!CK6</f>
        <v>0</v>
      </c>
      <c r="CL6" s="447" t="e">
        <f>'IS BS CF'!CL6</f>
        <v>#REF!</v>
      </c>
    </row>
    <row r="7" spans="1:90" outlineLevel="2" x14ac:dyDescent="0.4">
      <c r="G7" s="446" t="str">
        <f>'IS BS CF'!B7</f>
        <v>(Calendar month #)</v>
      </c>
      <c r="J7" s="12"/>
      <c r="K7" s="12"/>
      <c r="L7" s="12"/>
      <c r="M7" s="12"/>
      <c r="N7" s="12"/>
      <c r="O7" s="12"/>
      <c r="P7" s="12"/>
      <c r="S7" s="446">
        <f>'IS BS CF'!S7</f>
        <v>1</v>
      </c>
      <c r="T7" s="446">
        <f>'IS BS CF'!T7</f>
        <v>2</v>
      </c>
      <c r="U7" s="446">
        <f>'IS BS CF'!U7</f>
        <v>3</v>
      </c>
      <c r="V7" s="446">
        <f>'IS BS CF'!V7</f>
        <v>4</v>
      </c>
      <c r="W7" s="446">
        <f>'IS BS CF'!W7</f>
        <v>5</v>
      </c>
      <c r="X7" s="446">
        <f>'IS BS CF'!X7</f>
        <v>6</v>
      </c>
      <c r="Y7" s="446">
        <f>'IS BS CF'!Y7</f>
        <v>7</v>
      </c>
      <c r="Z7" s="446">
        <f>'IS BS CF'!Z7</f>
        <v>8</v>
      </c>
      <c r="AA7" s="446">
        <f>'IS BS CF'!AA7</f>
        <v>9</v>
      </c>
      <c r="AB7" s="446">
        <f>'IS BS CF'!AB7</f>
        <v>10</v>
      </c>
      <c r="AC7" s="446">
        <f>'IS BS CF'!AC7</f>
        <v>11</v>
      </c>
      <c r="AD7" s="446">
        <f>'IS BS CF'!AD7</f>
        <v>12</v>
      </c>
      <c r="AE7" s="446">
        <f>'IS BS CF'!AE7</f>
        <v>1</v>
      </c>
      <c r="AF7" s="446">
        <f>'IS BS CF'!AF7</f>
        <v>2</v>
      </c>
      <c r="AG7" s="446">
        <f>'IS BS CF'!AG7</f>
        <v>3</v>
      </c>
      <c r="AH7" s="446">
        <f>'IS BS CF'!AH7</f>
        <v>4</v>
      </c>
      <c r="AI7" s="446">
        <f>'IS BS CF'!AI7</f>
        <v>5</v>
      </c>
      <c r="AJ7" s="446">
        <f>'IS BS CF'!AJ7</f>
        <v>6</v>
      </c>
      <c r="AK7" s="446">
        <f>'IS BS CF'!AK7</f>
        <v>7</v>
      </c>
      <c r="AL7" s="446">
        <f>'IS BS CF'!AL7</f>
        <v>8</v>
      </c>
      <c r="AM7" s="446">
        <f>'IS BS CF'!AM7</f>
        <v>9</v>
      </c>
      <c r="AN7" s="446">
        <f>'IS BS CF'!AN7</f>
        <v>10</v>
      </c>
      <c r="AO7" s="446">
        <f>'IS BS CF'!AO7</f>
        <v>11</v>
      </c>
      <c r="AP7" s="446">
        <f>'IS BS CF'!AP7</f>
        <v>12</v>
      </c>
      <c r="AQ7" s="446">
        <f>'IS BS CF'!AQ7</f>
        <v>1</v>
      </c>
      <c r="AR7" s="446">
        <f>'IS BS CF'!AR7</f>
        <v>2</v>
      </c>
      <c r="AS7" s="446">
        <f>'IS BS CF'!AS7</f>
        <v>3</v>
      </c>
      <c r="AT7" s="446">
        <f>'IS BS CF'!AT7</f>
        <v>4</v>
      </c>
      <c r="AU7" s="446">
        <f>'IS BS CF'!AU7</f>
        <v>5</v>
      </c>
      <c r="AV7" s="446">
        <f>'IS BS CF'!AV7</f>
        <v>6</v>
      </c>
      <c r="AW7" s="446">
        <f>'IS BS CF'!AW7</f>
        <v>7</v>
      </c>
      <c r="AX7" s="446">
        <f>'IS BS CF'!AX7</f>
        <v>8</v>
      </c>
      <c r="AY7" s="446">
        <f>'IS BS CF'!AY7</f>
        <v>9</v>
      </c>
      <c r="AZ7" s="446">
        <f>'IS BS CF'!AZ7</f>
        <v>10</v>
      </c>
      <c r="BA7" s="446">
        <f>'IS BS CF'!BA7</f>
        <v>11</v>
      </c>
      <c r="BB7" s="446">
        <f>'IS BS CF'!BB7</f>
        <v>12</v>
      </c>
      <c r="BC7" s="446">
        <f>'IS BS CF'!BC7</f>
        <v>1</v>
      </c>
      <c r="BD7" s="446">
        <f>'IS BS CF'!BD7</f>
        <v>2</v>
      </c>
      <c r="BE7" s="446">
        <f>'IS BS CF'!BE7</f>
        <v>3</v>
      </c>
      <c r="BF7" s="446">
        <f>'IS BS CF'!BF7</f>
        <v>4</v>
      </c>
      <c r="BG7" s="446">
        <f>'IS BS CF'!BG7</f>
        <v>5</v>
      </c>
      <c r="BH7" s="446">
        <f>'IS BS CF'!BH7</f>
        <v>6</v>
      </c>
      <c r="BI7" s="446">
        <f>'IS BS CF'!BI7</f>
        <v>7</v>
      </c>
      <c r="BJ7" s="446">
        <f>'IS BS CF'!BJ7</f>
        <v>8</v>
      </c>
      <c r="BK7" s="446">
        <f>'IS BS CF'!BK7</f>
        <v>9</v>
      </c>
      <c r="BL7" s="446">
        <f>'IS BS CF'!BL7</f>
        <v>10</v>
      </c>
      <c r="BM7" s="446">
        <f>'IS BS CF'!BM7</f>
        <v>11</v>
      </c>
      <c r="BN7" s="446">
        <f>'IS BS CF'!BN7</f>
        <v>12</v>
      </c>
      <c r="BO7" s="446">
        <f>'IS BS CF'!BO7</f>
        <v>1</v>
      </c>
      <c r="BP7" s="446">
        <f>'IS BS CF'!BP7</f>
        <v>2</v>
      </c>
      <c r="BQ7" s="446">
        <f>'IS BS CF'!BQ7</f>
        <v>3</v>
      </c>
      <c r="BR7" s="446">
        <f>'IS BS CF'!BR7</f>
        <v>4</v>
      </c>
      <c r="BS7" s="446">
        <f>'IS BS CF'!BS7</f>
        <v>5</v>
      </c>
      <c r="BT7" s="446">
        <f>'IS BS CF'!BT7</f>
        <v>6</v>
      </c>
      <c r="BU7" s="446">
        <f>'IS BS CF'!BU7</f>
        <v>7</v>
      </c>
      <c r="BV7" s="446">
        <f>'IS BS CF'!BV7</f>
        <v>8</v>
      </c>
      <c r="BW7" s="446">
        <f>'IS BS CF'!BW7</f>
        <v>9</v>
      </c>
      <c r="BX7" s="446">
        <f>'IS BS CF'!BX7</f>
        <v>10</v>
      </c>
      <c r="BY7" s="446">
        <f>'IS BS CF'!BY7</f>
        <v>11</v>
      </c>
      <c r="BZ7" s="446">
        <f>'IS BS CF'!BZ7</f>
        <v>12</v>
      </c>
      <c r="CA7" s="446">
        <f>'IS BS CF'!CA7</f>
        <v>1</v>
      </c>
      <c r="CB7" s="446">
        <f>'IS BS CF'!CB7</f>
        <v>2</v>
      </c>
      <c r="CC7" s="446">
        <f>'IS BS CF'!CC7</f>
        <v>3</v>
      </c>
      <c r="CD7" s="446">
        <f>'IS BS CF'!CD7</f>
        <v>4</v>
      </c>
      <c r="CE7" s="446">
        <f>'IS BS CF'!CE7</f>
        <v>5</v>
      </c>
      <c r="CF7" s="446">
        <f>'IS BS CF'!CF7</f>
        <v>6</v>
      </c>
      <c r="CG7" s="446">
        <f>'IS BS CF'!CG7</f>
        <v>7</v>
      </c>
      <c r="CH7" s="446">
        <f>'IS BS CF'!CH7</f>
        <v>8</v>
      </c>
      <c r="CI7" s="446">
        <f>'IS BS CF'!CI7</f>
        <v>9</v>
      </c>
      <c r="CJ7" s="446">
        <f>'IS BS CF'!CJ7</f>
        <v>10</v>
      </c>
      <c r="CK7" s="446">
        <f>'IS BS CF'!CK7</f>
        <v>11</v>
      </c>
      <c r="CL7" s="446">
        <f>'IS BS CF'!CL7</f>
        <v>12</v>
      </c>
    </row>
    <row r="8" spans="1:90" outlineLevel="2" x14ac:dyDescent="0.4">
      <c r="G8" s="445"/>
      <c r="J8" s="12"/>
      <c r="K8" s="12"/>
      <c r="L8" s="12"/>
      <c r="M8" s="12"/>
      <c r="N8" s="12"/>
      <c r="O8" s="12"/>
      <c r="P8" s="12"/>
      <c r="S8" s="264"/>
      <c r="T8" s="264"/>
      <c r="U8" s="264"/>
      <c r="V8" s="264"/>
      <c r="W8" s="264"/>
      <c r="X8" s="264"/>
      <c r="Y8" s="264"/>
      <c r="Z8" s="264"/>
      <c r="AA8" s="264"/>
      <c r="AB8" s="264"/>
      <c r="AC8" s="264"/>
      <c r="AD8" s="264"/>
      <c r="AE8" s="264"/>
      <c r="AF8" s="264"/>
      <c r="AG8" s="264"/>
      <c r="AH8" s="264"/>
      <c r="AI8" s="264"/>
      <c r="AJ8" s="264"/>
      <c r="AK8" s="264"/>
      <c r="AL8" s="264"/>
      <c r="AM8" s="264"/>
      <c r="AN8" s="264"/>
      <c r="AO8" s="264"/>
      <c r="AP8" s="264"/>
      <c r="AQ8" s="264"/>
      <c r="AR8" s="264"/>
      <c r="AS8" s="264"/>
      <c r="AT8" s="264"/>
      <c r="AU8" s="264"/>
      <c r="AV8" s="264"/>
      <c r="AW8" s="264"/>
      <c r="AX8" s="264"/>
      <c r="AY8" s="264"/>
      <c r="AZ8" s="264"/>
      <c r="BA8" s="264"/>
      <c r="BB8" s="264"/>
      <c r="BC8" s="264"/>
      <c r="BD8" s="264"/>
      <c r="BE8" s="264"/>
      <c r="BF8" s="264"/>
      <c r="BG8" s="264"/>
      <c r="BH8" s="264"/>
      <c r="BI8" s="264"/>
      <c r="BJ8" s="264"/>
      <c r="BK8" s="264"/>
      <c r="BL8" s="264"/>
      <c r="BM8" s="264"/>
      <c r="BN8" s="264"/>
      <c r="BO8" s="264"/>
      <c r="BP8" s="264"/>
      <c r="BQ8" s="264"/>
      <c r="BR8" s="264"/>
      <c r="BS8" s="264"/>
      <c r="BT8" s="264"/>
      <c r="BU8" s="264"/>
      <c r="BV8" s="264"/>
      <c r="BW8" s="264"/>
      <c r="BX8" s="264"/>
      <c r="BY8" s="264"/>
      <c r="BZ8" s="264"/>
      <c r="CA8" s="264"/>
      <c r="CB8" s="264"/>
      <c r="CC8" s="264"/>
      <c r="CD8" s="264"/>
      <c r="CE8" s="264"/>
      <c r="CF8" s="264"/>
      <c r="CG8" s="264"/>
      <c r="CH8" s="264"/>
      <c r="CI8" s="264"/>
      <c r="CJ8" s="264"/>
      <c r="CK8" s="264"/>
      <c r="CL8" s="264"/>
    </row>
    <row r="9" spans="1:90" outlineLevel="2" x14ac:dyDescent="0.4">
      <c r="J9" s="12"/>
      <c r="K9" s="12"/>
      <c r="L9" s="12"/>
      <c r="M9" s="12"/>
      <c r="N9" s="12"/>
      <c r="O9" s="12"/>
      <c r="P9" s="12"/>
      <c r="S9" s="264"/>
      <c r="T9" s="264"/>
      <c r="U9" s="264"/>
      <c r="V9" s="264"/>
      <c r="W9" s="264"/>
      <c r="X9" s="264"/>
      <c r="Y9" s="264"/>
      <c r="Z9" s="264"/>
      <c r="AA9" s="264"/>
      <c r="AB9" s="264"/>
      <c r="AC9" s="264"/>
      <c r="AD9" s="264"/>
      <c r="AE9" s="264"/>
      <c r="AF9" s="264"/>
      <c r="AG9" s="264"/>
      <c r="AH9" s="264"/>
      <c r="AI9" s="264"/>
      <c r="AJ9" s="264"/>
      <c r="AK9" s="264"/>
      <c r="AL9" s="264"/>
      <c r="AM9" s="264"/>
      <c r="AN9" s="264"/>
      <c r="AO9" s="264"/>
      <c r="AP9" s="264"/>
      <c r="AQ9" s="264"/>
      <c r="AR9" s="264"/>
      <c r="AS9" s="264"/>
      <c r="AT9" s="264"/>
      <c r="AU9" s="264"/>
      <c r="AV9" s="264"/>
      <c r="AW9" s="264"/>
      <c r="AX9" s="264"/>
      <c r="AY9" s="264"/>
      <c r="AZ9" s="264"/>
      <c r="BA9" s="264"/>
      <c r="BB9" s="264"/>
      <c r="BC9" s="264"/>
      <c r="BD9" s="264"/>
      <c r="BE9" s="264"/>
      <c r="BF9" s="264"/>
      <c r="BG9" s="264"/>
      <c r="BH9" s="264"/>
      <c r="BI9" s="264"/>
      <c r="BJ9" s="264"/>
      <c r="BK9" s="264"/>
      <c r="BL9" s="264"/>
      <c r="BM9" s="264"/>
      <c r="BN9" s="264"/>
      <c r="BO9" s="264"/>
      <c r="BP9" s="264"/>
      <c r="BQ9" s="264"/>
      <c r="BR9" s="264"/>
      <c r="BS9" s="264"/>
      <c r="BT9" s="264"/>
      <c r="BU9" s="264"/>
      <c r="BV9" s="264"/>
      <c r="BW9" s="264"/>
      <c r="BX9" s="264"/>
      <c r="BY9" s="264"/>
      <c r="BZ9" s="264"/>
      <c r="CA9" s="264"/>
      <c r="CB9" s="264"/>
      <c r="CC9" s="264"/>
      <c r="CD9" s="264"/>
      <c r="CE9" s="264"/>
      <c r="CF9" s="264"/>
      <c r="CG9" s="264"/>
      <c r="CH9" s="264"/>
      <c r="CI9" s="264"/>
      <c r="CJ9" s="264"/>
      <c r="CK9" s="264"/>
      <c r="CL9" s="264"/>
    </row>
    <row r="10" spans="1:90" collapsed="1" x14ac:dyDescent="0.4">
      <c r="A10" s="12" t="s">
        <v>218</v>
      </c>
      <c r="B10" s="12"/>
      <c r="C10" s="12"/>
      <c r="D10" s="12"/>
      <c r="E10" s="12"/>
      <c r="F10" s="12"/>
      <c r="G10" s="293" t="s">
        <v>641</v>
      </c>
      <c r="H10" s="300"/>
      <c r="I10" s="300"/>
      <c r="J10" s="300"/>
      <c r="K10" s="300"/>
      <c r="L10" s="300"/>
      <c r="M10" s="300"/>
      <c r="N10" s="300"/>
      <c r="O10" s="300"/>
      <c r="P10" s="301"/>
      <c r="S10" s="292"/>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c r="AS10" s="291"/>
      <c r="AT10" s="291"/>
      <c r="AU10" s="291"/>
      <c r="AV10" s="291"/>
      <c r="AW10" s="291"/>
      <c r="AX10" s="291"/>
      <c r="AY10" s="291"/>
      <c r="AZ10" s="291"/>
      <c r="BA10" s="291"/>
      <c r="BB10" s="291"/>
      <c r="BC10" s="291"/>
      <c r="BD10" s="291"/>
      <c r="BE10" s="291"/>
      <c r="BF10" s="291"/>
      <c r="BG10" s="291"/>
      <c r="BH10" s="291"/>
      <c r="BI10" s="291"/>
      <c r="BJ10" s="291"/>
      <c r="BK10" s="291"/>
      <c r="BL10" s="291"/>
      <c r="BM10" s="291"/>
      <c r="BN10" s="291"/>
      <c r="BO10" s="291"/>
      <c r="BP10" s="291"/>
      <c r="BQ10" s="291"/>
      <c r="BR10" s="291"/>
      <c r="BS10" s="291"/>
      <c r="BT10" s="291"/>
      <c r="BU10" s="291"/>
      <c r="BV10" s="291"/>
      <c r="BW10" s="291"/>
      <c r="BX10" s="291"/>
      <c r="BY10" s="291"/>
      <c r="BZ10" s="291"/>
      <c r="CA10" s="291"/>
      <c r="CB10" s="291"/>
      <c r="CC10" s="291"/>
      <c r="CD10" s="291"/>
      <c r="CE10" s="291"/>
      <c r="CF10" s="291"/>
      <c r="CG10" s="291"/>
      <c r="CH10" s="291"/>
      <c r="CI10" s="291"/>
      <c r="CJ10" s="291"/>
      <c r="CK10" s="291"/>
      <c r="CL10" s="294"/>
    </row>
    <row r="11" spans="1:90" ht="14.25" customHeight="1" x14ac:dyDescent="0.4">
      <c r="G11" s="13" t="s">
        <v>641</v>
      </c>
    </row>
    <row r="12" spans="1:90" ht="14.25" customHeight="1" x14ac:dyDescent="0.4">
      <c r="G12" s="8" t="str">
        <f>'IS BS CF'!B16</f>
        <v>Total revenue</v>
      </c>
      <c r="H12" s="13"/>
      <c r="I12" s="13"/>
      <c r="J12" s="13"/>
      <c r="K12" s="24">
        <f ca="1">'IS BS CF'!K16</f>
        <v>0</v>
      </c>
      <c r="L12" s="24">
        <f ca="1">'IS BS CF'!L16</f>
        <v>0</v>
      </c>
      <c r="M12" s="24">
        <f ca="1">'IS BS CF'!M16</f>
        <v>0</v>
      </c>
      <c r="N12" s="24">
        <f ca="1">'IS BS CF'!N16</f>
        <v>0</v>
      </c>
      <c r="O12" s="24">
        <f ca="1">'IS BS CF'!O16</f>
        <v>0</v>
      </c>
      <c r="P12" s="24">
        <f ca="1">'IS BS CF'!P16</f>
        <v>0</v>
      </c>
      <c r="S12" s="24">
        <f ca="1">'IS BS CF'!S16</f>
        <v>0</v>
      </c>
      <c r="T12" s="24">
        <f ca="1">'IS BS CF'!T16</f>
        <v>0</v>
      </c>
      <c r="U12" s="24">
        <f ca="1">'IS BS CF'!U16</f>
        <v>0</v>
      </c>
      <c r="V12" s="24">
        <f ca="1">'IS BS CF'!V16</f>
        <v>0</v>
      </c>
      <c r="W12" s="24">
        <f ca="1">'IS BS CF'!W16</f>
        <v>0</v>
      </c>
      <c r="X12" s="24">
        <f ca="1">'IS BS CF'!X16</f>
        <v>0</v>
      </c>
      <c r="Y12" s="24">
        <f ca="1">'IS BS CF'!Y16</f>
        <v>0</v>
      </c>
      <c r="Z12" s="24">
        <f ca="1">'IS BS CF'!Z16</f>
        <v>0</v>
      </c>
      <c r="AA12" s="24">
        <f ca="1">'IS BS CF'!AA16</f>
        <v>0</v>
      </c>
      <c r="AB12" s="24">
        <f ca="1">'IS BS CF'!AB16</f>
        <v>0</v>
      </c>
      <c r="AC12" s="24">
        <f ca="1">'IS BS CF'!AC16</f>
        <v>0</v>
      </c>
      <c r="AD12" s="24">
        <f ca="1">'IS BS CF'!AD16</f>
        <v>0</v>
      </c>
      <c r="AE12" s="24">
        <f ca="1">'IS BS CF'!AE16</f>
        <v>0</v>
      </c>
      <c r="AF12" s="24">
        <f ca="1">'IS BS CF'!AF16</f>
        <v>0</v>
      </c>
      <c r="AG12" s="24">
        <f ca="1">'IS BS CF'!AG16</f>
        <v>0</v>
      </c>
      <c r="AH12" s="24">
        <f ca="1">'IS BS CF'!AH16</f>
        <v>0</v>
      </c>
      <c r="AI12" s="24">
        <f ca="1">'IS BS CF'!AI16</f>
        <v>0</v>
      </c>
      <c r="AJ12" s="24">
        <f ca="1">'IS BS CF'!AJ16</f>
        <v>0</v>
      </c>
      <c r="AK12" s="24">
        <f ca="1">'IS BS CF'!AK16</f>
        <v>0</v>
      </c>
      <c r="AL12" s="24">
        <f ca="1">'IS BS CF'!AL16</f>
        <v>0</v>
      </c>
      <c r="AM12" s="24">
        <f ca="1">'IS BS CF'!AM16</f>
        <v>0</v>
      </c>
      <c r="AN12" s="24">
        <f ca="1">'IS BS CF'!AN16</f>
        <v>0</v>
      </c>
      <c r="AO12" s="24">
        <f ca="1">'IS BS CF'!AO16</f>
        <v>0</v>
      </c>
      <c r="AP12" s="24">
        <f ca="1">'IS BS CF'!AP16</f>
        <v>0</v>
      </c>
      <c r="AQ12" s="24">
        <f ca="1">'IS BS CF'!AQ16</f>
        <v>0</v>
      </c>
      <c r="AR12" s="24">
        <f ca="1">'IS BS CF'!AR16</f>
        <v>0</v>
      </c>
      <c r="AS12" s="24">
        <f ca="1">'IS BS CF'!AS16</f>
        <v>0</v>
      </c>
      <c r="AT12" s="24">
        <f ca="1">'IS BS CF'!AT16</f>
        <v>0</v>
      </c>
      <c r="AU12" s="24">
        <f ca="1">'IS BS CF'!AU16</f>
        <v>0</v>
      </c>
      <c r="AV12" s="24">
        <f ca="1">'IS BS CF'!AV16</f>
        <v>0</v>
      </c>
      <c r="AW12" s="24">
        <f ca="1">'IS BS CF'!AW16</f>
        <v>0</v>
      </c>
      <c r="AX12" s="24">
        <f ca="1">'IS BS CF'!AX16</f>
        <v>0</v>
      </c>
      <c r="AY12" s="24">
        <f ca="1">'IS BS CF'!AY16</f>
        <v>0</v>
      </c>
      <c r="AZ12" s="24">
        <f ca="1">'IS BS CF'!AZ16</f>
        <v>0</v>
      </c>
      <c r="BA12" s="24">
        <f ca="1">'IS BS CF'!BA16</f>
        <v>0</v>
      </c>
      <c r="BB12" s="24">
        <f ca="1">'IS BS CF'!BB16</f>
        <v>0</v>
      </c>
      <c r="BC12" s="24">
        <f ca="1">'IS BS CF'!BC16</f>
        <v>0</v>
      </c>
      <c r="BD12" s="24">
        <f ca="1">'IS BS CF'!BD16</f>
        <v>0</v>
      </c>
      <c r="BE12" s="24">
        <f ca="1">'IS BS CF'!BE16</f>
        <v>0</v>
      </c>
      <c r="BF12" s="24">
        <f ca="1">'IS BS CF'!BF16</f>
        <v>0</v>
      </c>
      <c r="BG12" s="24">
        <f ca="1">'IS BS CF'!BG16</f>
        <v>0</v>
      </c>
      <c r="BH12" s="24">
        <f ca="1">'IS BS CF'!BH16</f>
        <v>0</v>
      </c>
      <c r="BI12" s="24">
        <f ca="1">'IS BS CF'!BI16</f>
        <v>0</v>
      </c>
      <c r="BJ12" s="24">
        <f ca="1">'IS BS CF'!BJ16</f>
        <v>0</v>
      </c>
      <c r="BK12" s="24">
        <f ca="1">'IS BS CF'!BK16</f>
        <v>0</v>
      </c>
      <c r="BL12" s="24">
        <f ca="1">'IS BS CF'!BL16</f>
        <v>0</v>
      </c>
      <c r="BM12" s="24">
        <f ca="1">'IS BS CF'!BM16</f>
        <v>0</v>
      </c>
      <c r="BN12" s="24">
        <f ca="1">'IS BS CF'!BN16</f>
        <v>0</v>
      </c>
      <c r="BO12" s="24">
        <f ca="1">'IS BS CF'!BO16</f>
        <v>0</v>
      </c>
      <c r="BP12" s="24">
        <f ca="1">'IS BS CF'!BP16</f>
        <v>0</v>
      </c>
      <c r="BQ12" s="24">
        <f ca="1">'IS BS CF'!BQ16</f>
        <v>0</v>
      </c>
      <c r="BR12" s="24">
        <f ca="1">'IS BS CF'!BR16</f>
        <v>0</v>
      </c>
      <c r="BS12" s="24">
        <f ca="1">'IS BS CF'!BS16</f>
        <v>0</v>
      </c>
      <c r="BT12" s="24">
        <f ca="1">'IS BS CF'!BT16</f>
        <v>0</v>
      </c>
      <c r="BU12" s="24">
        <f ca="1">'IS BS CF'!BU16</f>
        <v>0</v>
      </c>
      <c r="BV12" s="24">
        <f ca="1">'IS BS CF'!BV16</f>
        <v>0</v>
      </c>
      <c r="BW12" s="24">
        <f ca="1">'IS BS CF'!BW16</f>
        <v>0</v>
      </c>
      <c r="BX12" s="24">
        <f ca="1">'IS BS CF'!BX16</f>
        <v>0</v>
      </c>
      <c r="BY12" s="24">
        <f ca="1">'IS BS CF'!BY16</f>
        <v>0</v>
      </c>
      <c r="BZ12" s="24">
        <f ca="1">'IS BS CF'!BZ16</f>
        <v>0</v>
      </c>
      <c r="CA12" s="24">
        <f ca="1">'IS BS CF'!CA16</f>
        <v>0</v>
      </c>
      <c r="CB12" s="24">
        <f ca="1">'IS BS CF'!CB16</f>
        <v>0</v>
      </c>
      <c r="CC12" s="24">
        <f ca="1">'IS BS CF'!CC16</f>
        <v>0</v>
      </c>
      <c r="CD12" s="24">
        <f ca="1">'IS BS CF'!CD16</f>
        <v>0</v>
      </c>
      <c r="CE12" s="24">
        <f ca="1">'IS BS CF'!CE16</f>
        <v>0</v>
      </c>
      <c r="CF12" s="24">
        <f ca="1">'IS BS CF'!CF16</f>
        <v>0</v>
      </c>
      <c r="CG12" s="24">
        <f ca="1">'IS BS CF'!CG16</f>
        <v>0</v>
      </c>
      <c r="CH12" s="24">
        <f ca="1">'IS BS CF'!CH16</f>
        <v>0</v>
      </c>
      <c r="CI12" s="24">
        <f ca="1">'IS BS CF'!CI16</f>
        <v>0</v>
      </c>
      <c r="CJ12" s="24">
        <f ca="1">'IS BS CF'!CJ16</f>
        <v>0</v>
      </c>
      <c r="CK12" s="24">
        <f ca="1">'IS BS CF'!CK16</f>
        <v>0</v>
      </c>
      <c r="CL12" s="24">
        <f ca="1">'IS BS CF'!CL16</f>
        <v>0</v>
      </c>
    </row>
    <row r="13" spans="1:90" ht="14.25" customHeight="1" x14ac:dyDescent="0.4">
      <c r="G13" s="9"/>
      <c r="S13" s="121"/>
      <c r="T13" s="121"/>
      <c r="U13" s="121"/>
      <c r="V13" s="121"/>
      <c r="W13" s="121"/>
      <c r="X13" s="121"/>
      <c r="Y13" s="121"/>
      <c r="Z13" s="121"/>
      <c r="AA13" s="121"/>
      <c r="AB13" s="121"/>
      <c r="AC13" s="121"/>
      <c r="AD13" s="121"/>
      <c r="AE13" s="121"/>
      <c r="AF13" s="121"/>
      <c r="AG13" s="121"/>
      <c r="AH13" s="121"/>
      <c r="AI13" s="121"/>
      <c r="AJ13" s="121"/>
      <c r="AK13" s="121"/>
      <c r="AL13" s="121"/>
      <c r="AM13" s="121"/>
      <c r="AN13" s="121"/>
      <c r="AO13" s="121"/>
      <c r="AP13" s="121"/>
      <c r="AQ13" s="121"/>
      <c r="AR13" s="121"/>
      <c r="AS13" s="121"/>
      <c r="AT13" s="121"/>
      <c r="AU13" s="121"/>
      <c r="AV13" s="121"/>
      <c r="AW13" s="121"/>
      <c r="AX13" s="121"/>
      <c r="AY13" s="121"/>
      <c r="AZ13" s="121"/>
      <c r="BA13" s="121"/>
      <c r="BB13" s="121"/>
      <c r="BC13" s="121"/>
      <c r="BD13" s="121"/>
      <c r="BE13" s="121"/>
      <c r="BF13" s="121"/>
      <c r="BG13" s="121"/>
      <c r="BH13" s="121"/>
      <c r="BI13" s="121"/>
      <c r="BJ13" s="121"/>
      <c r="BK13" s="121"/>
      <c r="BL13" s="121"/>
      <c r="BM13" s="121"/>
      <c r="BN13" s="121"/>
      <c r="BO13" s="121"/>
      <c r="BP13" s="121"/>
      <c r="BQ13" s="121"/>
      <c r="BR13" s="121"/>
      <c r="BS13" s="121"/>
      <c r="BT13" s="121"/>
      <c r="BU13" s="121"/>
      <c r="BV13" s="121"/>
      <c r="BW13" s="121"/>
      <c r="BX13" s="121"/>
      <c r="BY13" s="121"/>
      <c r="BZ13" s="121"/>
      <c r="CA13" s="121"/>
      <c r="CB13" s="121"/>
      <c r="CC13" s="121"/>
      <c r="CD13" s="121"/>
      <c r="CE13" s="121"/>
      <c r="CF13" s="121"/>
      <c r="CG13" s="121"/>
      <c r="CH13" s="121"/>
      <c r="CI13" s="121"/>
      <c r="CJ13" s="121"/>
      <c r="CK13" s="121"/>
      <c r="CL13" s="121"/>
    </row>
    <row r="14" spans="1:90" ht="14.25" customHeight="1" x14ac:dyDescent="0.4">
      <c r="A14" s="31" t="s">
        <v>218</v>
      </c>
      <c r="B14" s="31"/>
      <c r="C14" s="31"/>
      <c r="D14" s="31"/>
      <c r="E14" s="31"/>
      <c r="F14" s="31"/>
      <c r="G14" s="293" t="s">
        <v>642</v>
      </c>
      <c r="H14" s="291"/>
      <c r="I14" s="291"/>
      <c r="J14" s="291"/>
      <c r="K14" s="291"/>
      <c r="L14" s="291"/>
      <c r="M14" s="291"/>
      <c r="N14" s="291"/>
      <c r="O14" s="291"/>
      <c r="P14" s="294"/>
      <c r="S14" s="292"/>
      <c r="T14" s="291"/>
      <c r="U14" s="291"/>
      <c r="V14" s="291"/>
      <c r="W14" s="291"/>
      <c r="X14" s="291"/>
      <c r="Y14" s="291"/>
      <c r="Z14" s="291"/>
      <c r="AA14" s="291"/>
      <c r="AB14" s="291"/>
      <c r="AC14" s="291"/>
      <c r="AD14" s="291"/>
      <c r="AE14" s="291"/>
      <c r="AF14" s="291"/>
      <c r="AG14" s="291"/>
      <c r="AH14" s="291"/>
      <c r="AI14" s="291"/>
      <c r="AJ14" s="291"/>
      <c r="AK14" s="291"/>
      <c r="AL14" s="291"/>
      <c r="AM14" s="291"/>
      <c r="AN14" s="291"/>
      <c r="AO14" s="291"/>
      <c r="AP14" s="291"/>
      <c r="AQ14" s="291"/>
      <c r="AR14" s="291"/>
      <c r="AS14" s="291"/>
      <c r="AT14" s="291"/>
      <c r="AU14" s="291"/>
      <c r="AV14" s="291"/>
      <c r="AW14" s="291"/>
      <c r="AX14" s="291"/>
      <c r="AY14" s="291"/>
      <c r="AZ14" s="291"/>
      <c r="BA14" s="291"/>
      <c r="BB14" s="291"/>
      <c r="BC14" s="291"/>
      <c r="BD14" s="291"/>
      <c r="BE14" s="291"/>
      <c r="BF14" s="291"/>
      <c r="BG14" s="291"/>
      <c r="BH14" s="291"/>
      <c r="BI14" s="291"/>
      <c r="BJ14" s="291"/>
      <c r="BK14" s="291"/>
      <c r="BL14" s="291"/>
      <c r="BM14" s="291"/>
      <c r="BN14" s="291"/>
      <c r="BO14" s="291"/>
      <c r="BP14" s="291"/>
      <c r="BQ14" s="291"/>
      <c r="BR14" s="291"/>
      <c r="BS14" s="291"/>
      <c r="BT14" s="291"/>
      <c r="BU14" s="291"/>
      <c r="BV14" s="291"/>
      <c r="BW14" s="291"/>
      <c r="BX14" s="291"/>
      <c r="BY14" s="291"/>
      <c r="BZ14" s="291"/>
      <c r="CA14" s="291"/>
      <c r="CB14" s="291"/>
      <c r="CC14" s="291"/>
      <c r="CD14" s="291"/>
      <c r="CE14" s="291"/>
      <c r="CF14" s="291"/>
      <c r="CG14" s="291"/>
      <c r="CH14" s="291"/>
      <c r="CI14" s="291"/>
      <c r="CJ14" s="291"/>
      <c r="CK14" s="291"/>
      <c r="CL14" s="294"/>
    </row>
    <row r="15" spans="1:90" ht="14.25" customHeight="1" x14ac:dyDescent="0.4">
      <c r="A15" s="31"/>
      <c r="B15" s="31"/>
      <c r="C15" s="31"/>
      <c r="D15" s="31"/>
      <c r="E15" s="31"/>
      <c r="F15" s="31"/>
      <c r="G15" s="67"/>
      <c r="H15" s="31"/>
      <c r="I15" s="31"/>
      <c r="J15" s="31"/>
      <c r="K15" s="31"/>
      <c r="L15" s="31"/>
      <c r="M15" s="31"/>
      <c r="N15" s="31"/>
      <c r="O15" s="31"/>
      <c r="P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row>
    <row r="16" spans="1:90" ht="14.25" customHeight="1" x14ac:dyDescent="0.4">
      <c r="A16" s="31"/>
      <c r="B16" s="31"/>
      <c r="C16" s="31"/>
      <c r="D16" s="31"/>
      <c r="E16" s="31"/>
      <c r="F16" s="31"/>
      <c r="G16" s="13" t="s">
        <v>643</v>
      </c>
      <c r="H16" s="31"/>
      <c r="I16" s="31"/>
      <c r="J16" s="31"/>
      <c r="K16" s="31"/>
      <c r="L16" s="31"/>
      <c r="M16" s="31"/>
      <c r="N16" s="31"/>
      <c r="O16" s="31"/>
      <c r="P16" s="31"/>
      <c r="S16" s="31"/>
      <c r="T16" s="31"/>
      <c r="U16" s="31"/>
      <c r="V16" s="31"/>
      <c r="W16" s="31"/>
      <c r="X16" s="31"/>
      <c r="Y16" s="31"/>
      <c r="Z16" s="31"/>
      <c r="AA16" s="31"/>
      <c r="AB16" s="31"/>
      <c r="AC16" s="31"/>
      <c r="AD16" s="31"/>
      <c r="AE16" s="31"/>
      <c r="AF16" s="31"/>
      <c r="AG16" s="31"/>
      <c r="AH16" s="31"/>
      <c r="AI16" s="31"/>
      <c r="AJ16" s="31"/>
      <c r="AK16" s="31"/>
      <c r="AL16" s="31"/>
      <c r="AM16" s="31"/>
      <c r="AN16" s="31"/>
      <c r="AO16" s="31"/>
      <c r="AP16" s="31"/>
      <c r="AQ16" s="31"/>
      <c r="AR16" s="31"/>
      <c r="AS16" s="31"/>
      <c r="AT16" s="31"/>
      <c r="AU16" s="31"/>
      <c r="AV16" s="31"/>
      <c r="AW16" s="31"/>
      <c r="AX16" s="31"/>
      <c r="AY16" s="31"/>
      <c r="AZ16" s="31"/>
      <c r="BA16" s="31"/>
      <c r="BB16" s="31"/>
      <c r="BC16" s="31"/>
      <c r="BD16" s="31"/>
      <c r="BE16" s="31"/>
      <c r="BF16" s="31"/>
      <c r="BG16" s="31"/>
      <c r="BH16" s="31"/>
      <c r="BI16" s="31"/>
      <c r="BJ16" s="31"/>
      <c r="BK16" s="31"/>
      <c r="BL16" s="31"/>
      <c r="BM16" s="31"/>
      <c r="BN16" s="31"/>
      <c r="BO16" s="31"/>
      <c r="BP16" s="31"/>
      <c r="BQ16" s="31"/>
      <c r="BR16" s="31"/>
      <c r="BS16" s="31"/>
      <c r="BT16" s="31"/>
      <c r="BU16" s="31"/>
      <c r="BV16" s="31"/>
      <c r="BW16" s="31"/>
      <c r="BX16" s="31"/>
      <c r="BY16" s="31"/>
      <c r="BZ16" s="31"/>
      <c r="CA16" s="31"/>
      <c r="CB16" s="31"/>
      <c r="CC16" s="31"/>
      <c r="CD16" s="31"/>
      <c r="CE16" s="31"/>
      <c r="CF16" s="31"/>
      <c r="CG16" s="31"/>
      <c r="CH16" s="31"/>
      <c r="CI16" s="31"/>
      <c r="CJ16" s="31"/>
      <c r="CK16" s="31"/>
      <c r="CL16" s="31"/>
    </row>
    <row r="17" spans="1:90" ht="14.25" customHeight="1" x14ac:dyDescent="0.4">
      <c r="G17" s="122" t="s">
        <v>644</v>
      </c>
      <c r="K17" s="24">
        <f t="shared" ref="K17:P20" ca="1" si="3">SUMIF($3:$3,K$2,17:17)</f>
        <v>-402350.40000000008</v>
      </c>
      <c r="L17" s="24">
        <f t="shared" ca="1" si="3"/>
        <v>-422467.92000000016</v>
      </c>
      <c r="M17" s="24">
        <f t="shared" ca="1" si="3"/>
        <v>-443591.31599999988</v>
      </c>
      <c r="N17" s="24">
        <f t="shared" ca="1" si="3"/>
        <v>-465770.88179999986</v>
      </c>
      <c r="O17" s="24">
        <f t="shared" ca="1" si="3"/>
        <v>-489059.42589000013</v>
      </c>
      <c r="P17" s="24">
        <f t="shared" ca="1" si="3"/>
        <v>-513512.39718450001</v>
      </c>
      <c r="S17" s="24">
        <f t="shared" ref="S17:AX17" ca="1" si="4">S33</f>
        <v>-33529.199999999997</v>
      </c>
      <c r="T17" s="24">
        <f t="shared" ca="1" si="4"/>
        <v>-33529.199999999997</v>
      </c>
      <c r="U17" s="24">
        <f t="shared" ca="1" si="4"/>
        <v>-33529.199999999997</v>
      </c>
      <c r="V17" s="24">
        <f t="shared" ca="1" si="4"/>
        <v>-33529.199999999997</v>
      </c>
      <c r="W17" s="24">
        <f t="shared" ca="1" si="4"/>
        <v>-33529.199999999997</v>
      </c>
      <c r="X17" s="24">
        <f t="shared" ca="1" si="4"/>
        <v>-33529.199999999997</v>
      </c>
      <c r="Y17" s="24">
        <f t="shared" ca="1" si="4"/>
        <v>-33529.199999999997</v>
      </c>
      <c r="Z17" s="24">
        <f t="shared" ca="1" si="4"/>
        <v>-33529.199999999997</v>
      </c>
      <c r="AA17" s="24">
        <f t="shared" ca="1" si="4"/>
        <v>-33529.199999999997</v>
      </c>
      <c r="AB17" s="24">
        <f t="shared" ca="1" si="4"/>
        <v>-33529.199999999997</v>
      </c>
      <c r="AC17" s="24">
        <f t="shared" ca="1" si="4"/>
        <v>-33529.199999999997</v>
      </c>
      <c r="AD17" s="24">
        <f t="shared" ca="1" si="4"/>
        <v>-33529.199999999997</v>
      </c>
      <c r="AE17" s="24">
        <f t="shared" ca="1" si="4"/>
        <v>-35205.660000000003</v>
      </c>
      <c r="AF17" s="24">
        <f t="shared" ca="1" si="4"/>
        <v>-35205.660000000003</v>
      </c>
      <c r="AG17" s="24">
        <f t="shared" ca="1" si="4"/>
        <v>-35205.660000000003</v>
      </c>
      <c r="AH17" s="24">
        <f t="shared" ca="1" si="4"/>
        <v>-35205.660000000003</v>
      </c>
      <c r="AI17" s="24">
        <f t="shared" ca="1" si="4"/>
        <v>-35205.660000000003</v>
      </c>
      <c r="AJ17" s="24">
        <f t="shared" ca="1" si="4"/>
        <v>-35205.660000000003</v>
      </c>
      <c r="AK17" s="24">
        <f t="shared" ca="1" si="4"/>
        <v>-35205.660000000003</v>
      </c>
      <c r="AL17" s="24">
        <f t="shared" ca="1" si="4"/>
        <v>-35205.660000000003</v>
      </c>
      <c r="AM17" s="24">
        <f t="shared" ca="1" si="4"/>
        <v>-35205.660000000003</v>
      </c>
      <c r="AN17" s="24">
        <f t="shared" ca="1" si="4"/>
        <v>-35205.660000000003</v>
      </c>
      <c r="AO17" s="24">
        <f t="shared" ca="1" si="4"/>
        <v>-35205.660000000003</v>
      </c>
      <c r="AP17" s="24">
        <f t="shared" ca="1" si="4"/>
        <v>-35205.660000000003</v>
      </c>
      <c r="AQ17" s="24">
        <f t="shared" ca="1" si="4"/>
        <v>-36965.942999999999</v>
      </c>
      <c r="AR17" s="24">
        <f t="shared" ca="1" si="4"/>
        <v>-36965.942999999999</v>
      </c>
      <c r="AS17" s="24">
        <f t="shared" ca="1" si="4"/>
        <v>-36965.942999999999</v>
      </c>
      <c r="AT17" s="24">
        <f t="shared" ca="1" si="4"/>
        <v>-36965.942999999999</v>
      </c>
      <c r="AU17" s="24">
        <f t="shared" ca="1" si="4"/>
        <v>-36965.942999999999</v>
      </c>
      <c r="AV17" s="24">
        <f t="shared" ca="1" si="4"/>
        <v>-36965.942999999999</v>
      </c>
      <c r="AW17" s="24">
        <f t="shared" ca="1" si="4"/>
        <v>-36965.942999999999</v>
      </c>
      <c r="AX17" s="24">
        <f t="shared" ca="1" si="4"/>
        <v>-36965.942999999999</v>
      </c>
      <c r="AY17" s="24">
        <f t="shared" ref="AY17:CD17" ca="1" si="5">AY33</f>
        <v>-36965.942999999999</v>
      </c>
      <c r="AZ17" s="24">
        <f t="shared" ca="1" si="5"/>
        <v>-36965.942999999999</v>
      </c>
      <c r="BA17" s="24">
        <f t="shared" ca="1" si="5"/>
        <v>-36965.942999999999</v>
      </c>
      <c r="BB17" s="24">
        <f t="shared" ca="1" si="5"/>
        <v>-36965.942999999999</v>
      </c>
      <c r="BC17" s="24">
        <f t="shared" ca="1" si="5"/>
        <v>-38814.240149999998</v>
      </c>
      <c r="BD17" s="24">
        <f t="shared" ca="1" si="5"/>
        <v>-38814.240149999998</v>
      </c>
      <c r="BE17" s="24">
        <f t="shared" ca="1" si="5"/>
        <v>-38814.240149999998</v>
      </c>
      <c r="BF17" s="24">
        <f t="shared" ca="1" si="5"/>
        <v>-38814.240149999998</v>
      </c>
      <c r="BG17" s="24">
        <f t="shared" ca="1" si="5"/>
        <v>-38814.240149999998</v>
      </c>
      <c r="BH17" s="24">
        <f t="shared" ca="1" si="5"/>
        <v>-38814.240149999998</v>
      </c>
      <c r="BI17" s="24">
        <f t="shared" ca="1" si="5"/>
        <v>-38814.240149999998</v>
      </c>
      <c r="BJ17" s="24">
        <f t="shared" ca="1" si="5"/>
        <v>-38814.240149999998</v>
      </c>
      <c r="BK17" s="24">
        <f t="shared" ca="1" si="5"/>
        <v>-38814.240149999998</v>
      </c>
      <c r="BL17" s="24">
        <f t="shared" ca="1" si="5"/>
        <v>-38814.240149999998</v>
      </c>
      <c r="BM17" s="24">
        <f t="shared" ca="1" si="5"/>
        <v>-38814.240149999998</v>
      </c>
      <c r="BN17" s="24">
        <f t="shared" ca="1" si="5"/>
        <v>-38814.240149999998</v>
      </c>
      <c r="BO17" s="24">
        <f t="shared" ca="1" si="5"/>
        <v>-40754.952157500004</v>
      </c>
      <c r="BP17" s="24">
        <f t="shared" ca="1" si="5"/>
        <v>-40754.952157500004</v>
      </c>
      <c r="BQ17" s="24">
        <f t="shared" ca="1" si="5"/>
        <v>-40754.952157500004</v>
      </c>
      <c r="BR17" s="24">
        <f t="shared" ca="1" si="5"/>
        <v>-40754.952157500004</v>
      </c>
      <c r="BS17" s="24">
        <f t="shared" ca="1" si="5"/>
        <v>-40754.952157500004</v>
      </c>
      <c r="BT17" s="24">
        <f t="shared" ca="1" si="5"/>
        <v>-40754.952157500004</v>
      </c>
      <c r="BU17" s="24">
        <f t="shared" ca="1" si="5"/>
        <v>-40754.952157500004</v>
      </c>
      <c r="BV17" s="24">
        <f t="shared" ca="1" si="5"/>
        <v>-40754.952157500004</v>
      </c>
      <c r="BW17" s="24">
        <f t="shared" ca="1" si="5"/>
        <v>-40754.952157500004</v>
      </c>
      <c r="BX17" s="24">
        <f t="shared" ca="1" si="5"/>
        <v>-40754.952157500004</v>
      </c>
      <c r="BY17" s="24">
        <f t="shared" ca="1" si="5"/>
        <v>-40754.952157500004</v>
      </c>
      <c r="BZ17" s="24">
        <f t="shared" ca="1" si="5"/>
        <v>-40754.952157500004</v>
      </c>
      <c r="CA17" s="24">
        <f t="shared" ca="1" si="5"/>
        <v>-42792.699765375</v>
      </c>
      <c r="CB17" s="24">
        <f t="shared" ca="1" si="5"/>
        <v>-42792.699765375</v>
      </c>
      <c r="CC17" s="24">
        <f t="shared" ca="1" si="5"/>
        <v>-42792.699765375</v>
      </c>
      <c r="CD17" s="24">
        <f t="shared" ca="1" si="5"/>
        <v>-42792.699765375</v>
      </c>
      <c r="CE17" s="24">
        <f t="shared" ref="CE17:CL17" ca="1" si="6">CE33</f>
        <v>-42792.699765375</v>
      </c>
      <c r="CF17" s="24">
        <f t="shared" ca="1" si="6"/>
        <v>-42792.699765375</v>
      </c>
      <c r="CG17" s="24">
        <f t="shared" ca="1" si="6"/>
        <v>-42792.699765375</v>
      </c>
      <c r="CH17" s="24">
        <f t="shared" ca="1" si="6"/>
        <v>-42792.699765375</v>
      </c>
      <c r="CI17" s="24">
        <f t="shared" ca="1" si="6"/>
        <v>-42792.699765375</v>
      </c>
      <c r="CJ17" s="24">
        <f t="shared" ca="1" si="6"/>
        <v>-42792.699765375</v>
      </c>
      <c r="CK17" s="24">
        <f t="shared" ca="1" si="6"/>
        <v>-42792.699765375</v>
      </c>
      <c r="CL17" s="24">
        <f t="shared" ca="1" si="6"/>
        <v>-42792.699765375</v>
      </c>
    </row>
    <row r="18" spans="1:90" ht="14.25" customHeight="1" x14ac:dyDescent="0.4">
      <c r="G18" s="453" t="s">
        <v>638</v>
      </c>
      <c r="K18" s="24">
        <f t="shared" ca="1" si="3"/>
        <v>-4000.0000000000005</v>
      </c>
      <c r="L18" s="24">
        <f t="shared" ca="1" si="3"/>
        <v>-4000.0000000000005</v>
      </c>
      <c r="M18" s="24">
        <f t="shared" ca="1" si="3"/>
        <v>-4000.0000000000005</v>
      </c>
      <c r="N18" s="24">
        <f t="shared" ca="1" si="3"/>
        <v>-4000.0000000000005</v>
      </c>
      <c r="O18" s="24">
        <f t="shared" ca="1" si="3"/>
        <v>-4000.0000000000005</v>
      </c>
      <c r="P18" s="24">
        <f t="shared" ca="1" si="3"/>
        <v>-4000.0000000000005</v>
      </c>
      <c r="S18" s="327">
        <f t="shared" ref="S18:AB20" ca="1" si="7">SUMIF($J:$J,$G18,S:S)</f>
        <v>-333.33333333333331</v>
      </c>
      <c r="T18" s="327">
        <f t="shared" ca="1" si="7"/>
        <v>-333.33333333333331</v>
      </c>
      <c r="U18" s="327">
        <f t="shared" ca="1" si="7"/>
        <v>-333.33333333333331</v>
      </c>
      <c r="V18" s="327">
        <f t="shared" ca="1" si="7"/>
        <v>-333.33333333333331</v>
      </c>
      <c r="W18" s="253">
        <f t="shared" ca="1" si="7"/>
        <v>-333.33333333333331</v>
      </c>
      <c r="X18" s="253">
        <f t="shared" ca="1" si="7"/>
        <v>-333.33333333333331</v>
      </c>
      <c r="Y18" s="253">
        <f t="shared" ca="1" si="7"/>
        <v>-333.33333333333331</v>
      </c>
      <c r="Z18" s="253">
        <f t="shared" ca="1" si="7"/>
        <v>-333.33333333333331</v>
      </c>
      <c r="AA18" s="253">
        <f t="shared" ca="1" si="7"/>
        <v>-333.33333333333331</v>
      </c>
      <c r="AB18" s="253">
        <f t="shared" ca="1" si="7"/>
        <v>-333.33333333333331</v>
      </c>
      <c r="AC18" s="253">
        <f t="shared" ref="AC18:AL20" ca="1" si="8">SUMIF($J:$J,$G18,AC:AC)</f>
        <v>-333.33333333333331</v>
      </c>
      <c r="AD18" s="253">
        <f t="shared" ca="1" si="8"/>
        <v>-333.33333333333331</v>
      </c>
      <c r="AE18" s="253">
        <f t="shared" ca="1" si="8"/>
        <v>-333.33333333333331</v>
      </c>
      <c r="AF18" s="253">
        <f t="shared" ca="1" si="8"/>
        <v>-333.33333333333331</v>
      </c>
      <c r="AG18" s="253">
        <f t="shared" ca="1" si="8"/>
        <v>-333.33333333333331</v>
      </c>
      <c r="AH18" s="253">
        <f t="shared" ca="1" si="8"/>
        <v>-333.33333333333331</v>
      </c>
      <c r="AI18" s="253">
        <f t="shared" ca="1" si="8"/>
        <v>-333.33333333333331</v>
      </c>
      <c r="AJ18" s="253">
        <f t="shared" ca="1" si="8"/>
        <v>-333.33333333333331</v>
      </c>
      <c r="AK18" s="253">
        <f t="shared" ca="1" si="8"/>
        <v>-333.33333333333331</v>
      </c>
      <c r="AL18" s="253">
        <f t="shared" ca="1" si="8"/>
        <v>-333.33333333333331</v>
      </c>
      <c r="AM18" s="253">
        <f t="shared" ref="AM18:AV20" ca="1" si="9">SUMIF($J:$J,$G18,AM:AM)</f>
        <v>-333.33333333333331</v>
      </c>
      <c r="AN18" s="253">
        <f t="shared" ca="1" si="9"/>
        <v>-333.33333333333331</v>
      </c>
      <c r="AO18" s="253">
        <f t="shared" ca="1" si="9"/>
        <v>-333.33333333333331</v>
      </c>
      <c r="AP18" s="253">
        <f t="shared" ca="1" si="9"/>
        <v>-333.33333333333331</v>
      </c>
      <c r="AQ18" s="253">
        <f t="shared" ca="1" si="9"/>
        <v>-333.33333333333331</v>
      </c>
      <c r="AR18" s="253">
        <f t="shared" ca="1" si="9"/>
        <v>-333.33333333333331</v>
      </c>
      <c r="AS18" s="253">
        <f t="shared" ca="1" si="9"/>
        <v>-333.33333333333331</v>
      </c>
      <c r="AT18" s="253">
        <f t="shared" ca="1" si="9"/>
        <v>-333.33333333333331</v>
      </c>
      <c r="AU18" s="253">
        <f t="shared" ca="1" si="9"/>
        <v>-333.33333333333331</v>
      </c>
      <c r="AV18" s="253">
        <f t="shared" ca="1" si="9"/>
        <v>-333.33333333333331</v>
      </c>
      <c r="AW18" s="253">
        <f t="shared" ref="AW18:BF20" ca="1" si="10">SUMIF($J:$J,$G18,AW:AW)</f>
        <v>-333.33333333333331</v>
      </c>
      <c r="AX18" s="253">
        <f t="shared" ca="1" si="10"/>
        <v>-333.33333333333331</v>
      </c>
      <c r="AY18" s="253">
        <f t="shared" ca="1" si="10"/>
        <v>-333.33333333333331</v>
      </c>
      <c r="AZ18" s="253">
        <f t="shared" ca="1" si="10"/>
        <v>-333.33333333333331</v>
      </c>
      <c r="BA18" s="253">
        <f t="shared" ca="1" si="10"/>
        <v>-333.33333333333331</v>
      </c>
      <c r="BB18" s="253">
        <f t="shared" ca="1" si="10"/>
        <v>-333.33333333333331</v>
      </c>
      <c r="BC18" s="253">
        <f t="shared" ca="1" si="10"/>
        <v>-333.33333333333331</v>
      </c>
      <c r="BD18" s="253">
        <f t="shared" ca="1" si="10"/>
        <v>-333.33333333333331</v>
      </c>
      <c r="BE18" s="253">
        <f t="shared" ca="1" si="10"/>
        <v>-333.33333333333331</v>
      </c>
      <c r="BF18" s="253">
        <f t="shared" ca="1" si="10"/>
        <v>-333.33333333333331</v>
      </c>
      <c r="BG18" s="253">
        <f t="shared" ref="BG18:BP20" ca="1" si="11">SUMIF($J:$J,$G18,BG:BG)</f>
        <v>-333.33333333333331</v>
      </c>
      <c r="BH18" s="253">
        <f t="shared" ca="1" si="11"/>
        <v>-333.33333333333331</v>
      </c>
      <c r="BI18" s="253">
        <f t="shared" ca="1" si="11"/>
        <v>-333.33333333333331</v>
      </c>
      <c r="BJ18" s="253">
        <f t="shared" ca="1" si="11"/>
        <v>-333.33333333333331</v>
      </c>
      <c r="BK18" s="253">
        <f t="shared" ca="1" si="11"/>
        <v>-333.33333333333331</v>
      </c>
      <c r="BL18" s="253">
        <f t="shared" ca="1" si="11"/>
        <v>-333.33333333333331</v>
      </c>
      <c r="BM18" s="253">
        <f t="shared" ca="1" si="11"/>
        <v>-333.33333333333331</v>
      </c>
      <c r="BN18" s="253">
        <f t="shared" ca="1" si="11"/>
        <v>-333.33333333333331</v>
      </c>
      <c r="BO18" s="253">
        <f t="shared" ca="1" si="11"/>
        <v>-333.33333333333331</v>
      </c>
      <c r="BP18" s="253">
        <f t="shared" ca="1" si="11"/>
        <v>-333.33333333333331</v>
      </c>
      <c r="BQ18" s="253">
        <f t="shared" ref="BQ18:BZ20" ca="1" si="12">SUMIF($J:$J,$G18,BQ:BQ)</f>
        <v>-333.33333333333331</v>
      </c>
      <c r="BR18" s="253">
        <f t="shared" ca="1" si="12"/>
        <v>-333.33333333333331</v>
      </c>
      <c r="BS18" s="253">
        <f t="shared" ca="1" si="12"/>
        <v>-333.33333333333331</v>
      </c>
      <c r="BT18" s="253">
        <f t="shared" ca="1" si="12"/>
        <v>-333.33333333333331</v>
      </c>
      <c r="BU18" s="253">
        <f t="shared" ca="1" si="12"/>
        <v>-333.33333333333331</v>
      </c>
      <c r="BV18" s="253">
        <f t="shared" ca="1" si="12"/>
        <v>-333.33333333333331</v>
      </c>
      <c r="BW18" s="253">
        <f t="shared" ca="1" si="12"/>
        <v>-333.33333333333331</v>
      </c>
      <c r="BX18" s="253">
        <f t="shared" ca="1" si="12"/>
        <v>-333.33333333333331</v>
      </c>
      <c r="BY18" s="253">
        <f t="shared" ca="1" si="12"/>
        <v>-333.33333333333331</v>
      </c>
      <c r="BZ18" s="253">
        <f t="shared" ca="1" si="12"/>
        <v>-333.33333333333331</v>
      </c>
      <c r="CA18" s="253">
        <f t="shared" ref="CA18:CL20" ca="1" si="13">SUMIF($J:$J,$G18,CA:CA)</f>
        <v>-333.33333333333331</v>
      </c>
      <c r="CB18" s="253">
        <f t="shared" ca="1" si="13"/>
        <v>-333.33333333333331</v>
      </c>
      <c r="CC18" s="253">
        <f t="shared" ca="1" si="13"/>
        <v>-333.33333333333331</v>
      </c>
      <c r="CD18" s="253">
        <f t="shared" ca="1" si="13"/>
        <v>-333.33333333333331</v>
      </c>
      <c r="CE18" s="253">
        <f t="shared" ca="1" si="13"/>
        <v>-333.33333333333331</v>
      </c>
      <c r="CF18" s="253">
        <f t="shared" ca="1" si="13"/>
        <v>-333.33333333333331</v>
      </c>
      <c r="CG18" s="253">
        <f t="shared" ca="1" si="13"/>
        <v>-333.33333333333331</v>
      </c>
      <c r="CH18" s="253">
        <f t="shared" ca="1" si="13"/>
        <v>-333.33333333333331</v>
      </c>
      <c r="CI18" s="253">
        <f t="shared" ca="1" si="13"/>
        <v>-333.33333333333331</v>
      </c>
      <c r="CJ18" s="253">
        <f t="shared" ca="1" si="13"/>
        <v>-333.33333333333331</v>
      </c>
      <c r="CK18" s="253">
        <f t="shared" ca="1" si="13"/>
        <v>-333.33333333333331</v>
      </c>
      <c r="CL18" s="253">
        <f t="shared" ca="1" si="13"/>
        <v>-333.33333333333331</v>
      </c>
    </row>
    <row r="19" spans="1:90" ht="14.25" customHeight="1" x14ac:dyDescent="0.4">
      <c r="G19" s="453" t="s">
        <v>639</v>
      </c>
      <c r="K19" s="24">
        <f t="shared" ca="1" si="3"/>
        <v>0</v>
      </c>
      <c r="L19" s="24">
        <f t="shared" ca="1" si="3"/>
        <v>0</v>
      </c>
      <c r="M19" s="24">
        <f t="shared" ca="1" si="3"/>
        <v>0</v>
      </c>
      <c r="N19" s="24">
        <f t="shared" ca="1" si="3"/>
        <v>0</v>
      </c>
      <c r="O19" s="24">
        <f t="shared" ca="1" si="3"/>
        <v>0</v>
      </c>
      <c r="P19" s="24">
        <f t="shared" ca="1" si="3"/>
        <v>0</v>
      </c>
      <c r="S19" s="327">
        <f t="shared" ca="1" si="7"/>
        <v>0</v>
      </c>
      <c r="T19" s="327">
        <f t="shared" ca="1" si="7"/>
        <v>0</v>
      </c>
      <c r="U19" s="327">
        <f t="shared" ca="1" si="7"/>
        <v>0</v>
      </c>
      <c r="V19" s="327">
        <f t="shared" ca="1" si="7"/>
        <v>0</v>
      </c>
      <c r="W19" s="253">
        <f t="shared" ca="1" si="7"/>
        <v>0</v>
      </c>
      <c r="X19" s="253">
        <f t="shared" ca="1" si="7"/>
        <v>0</v>
      </c>
      <c r="Y19" s="253">
        <f t="shared" ca="1" si="7"/>
        <v>0</v>
      </c>
      <c r="Z19" s="253">
        <f t="shared" ca="1" si="7"/>
        <v>0</v>
      </c>
      <c r="AA19" s="253">
        <f t="shared" ca="1" si="7"/>
        <v>0</v>
      </c>
      <c r="AB19" s="253">
        <f t="shared" ca="1" si="7"/>
        <v>0</v>
      </c>
      <c r="AC19" s="253">
        <f t="shared" ca="1" si="8"/>
        <v>0</v>
      </c>
      <c r="AD19" s="253">
        <f t="shared" ca="1" si="8"/>
        <v>0</v>
      </c>
      <c r="AE19" s="253">
        <f t="shared" ca="1" si="8"/>
        <v>0</v>
      </c>
      <c r="AF19" s="253">
        <f t="shared" ca="1" si="8"/>
        <v>0</v>
      </c>
      <c r="AG19" s="253">
        <f t="shared" ca="1" si="8"/>
        <v>0</v>
      </c>
      <c r="AH19" s="253">
        <f t="shared" ca="1" si="8"/>
        <v>0</v>
      </c>
      <c r="AI19" s="253">
        <f t="shared" ca="1" si="8"/>
        <v>0</v>
      </c>
      <c r="AJ19" s="253">
        <f t="shared" ca="1" si="8"/>
        <v>0</v>
      </c>
      <c r="AK19" s="253">
        <f t="shared" ca="1" si="8"/>
        <v>0</v>
      </c>
      <c r="AL19" s="253">
        <f t="shared" ca="1" si="8"/>
        <v>0</v>
      </c>
      <c r="AM19" s="253">
        <f t="shared" ca="1" si="9"/>
        <v>0</v>
      </c>
      <c r="AN19" s="253">
        <f t="shared" ca="1" si="9"/>
        <v>0</v>
      </c>
      <c r="AO19" s="253">
        <f t="shared" ca="1" si="9"/>
        <v>0</v>
      </c>
      <c r="AP19" s="253">
        <f t="shared" ca="1" si="9"/>
        <v>0</v>
      </c>
      <c r="AQ19" s="253">
        <f t="shared" ca="1" si="9"/>
        <v>0</v>
      </c>
      <c r="AR19" s="253">
        <f t="shared" ca="1" si="9"/>
        <v>0</v>
      </c>
      <c r="AS19" s="253">
        <f t="shared" ca="1" si="9"/>
        <v>0</v>
      </c>
      <c r="AT19" s="253">
        <f t="shared" ca="1" si="9"/>
        <v>0</v>
      </c>
      <c r="AU19" s="253">
        <f t="shared" ca="1" si="9"/>
        <v>0</v>
      </c>
      <c r="AV19" s="253">
        <f t="shared" ca="1" si="9"/>
        <v>0</v>
      </c>
      <c r="AW19" s="253">
        <f t="shared" ca="1" si="10"/>
        <v>0</v>
      </c>
      <c r="AX19" s="253">
        <f t="shared" ca="1" si="10"/>
        <v>0</v>
      </c>
      <c r="AY19" s="253">
        <f t="shared" ca="1" si="10"/>
        <v>0</v>
      </c>
      <c r="AZ19" s="253">
        <f t="shared" ca="1" si="10"/>
        <v>0</v>
      </c>
      <c r="BA19" s="253">
        <f t="shared" ca="1" si="10"/>
        <v>0</v>
      </c>
      <c r="BB19" s="253">
        <f t="shared" ca="1" si="10"/>
        <v>0</v>
      </c>
      <c r="BC19" s="253">
        <f t="shared" ca="1" si="10"/>
        <v>0</v>
      </c>
      <c r="BD19" s="253">
        <f t="shared" ca="1" si="10"/>
        <v>0</v>
      </c>
      <c r="BE19" s="253">
        <f t="shared" ca="1" si="10"/>
        <v>0</v>
      </c>
      <c r="BF19" s="253">
        <f t="shared" ca="1" si="10"/>
        <v>0</v>
      </c>
      <c r="BG19" s="253">
        <f t="shared" ca="1" si="11"/>
        <v>0</v>
      </c>
      <c r="BH19" s="253">
        <f t="shared" ca="1" si="11"/>
        <v>0</v>
      </c>
      <c r="BI19" s="253">
        <f t="shared" ca="1" si="11"/>
        <v>0</v>
      </c>
      <c r="BJ19" s="253">
        <f t="shared" ca="1" si="11"/>
        <v>0</v>
      </c>
      <c r="BK19" s="253">
        <f t="shared" ca="1" si="11"/>
        <v>0</v>
      </c>
      <c r="BL19" s="253">
        <f t="shared" ca="1" si="11"/>
        <v>0</v>
      </c>
      <c r="BM19" s="253">
        <f t="shared" ca="1" si="11"/>
        <v>0</v>
      </c>
      <c r="BN19" s="253">
        <f t="shared" ca="1" si="11"/>
        <v>0</v>
      </c>
      <c r="BO19" s="253">
        <f t="shared" ca="1" si="11"/>
        <v>0</v>
      </c>
      <c r="BP19" s="253">
        <f t="shared" ca="1" si="11"/>
        <v>0</v>
      </c>
      <c r="BQ19" s="253">
        <f t="shared" ca="1" si="12"/>
        <v>0</v>
      </c>
      <c r="BR19" s="253">
        <f t="shared" ca="1" si="12"/>
        <v>0</v>
      </c>
      <c r="BS19" s="253">
        <f t="shared" ca="1" si="12"/>
        <v>0</v>
      </c>
      <c r="BT19" s="253">
        <f t="shared" ca="1" si="12"/>
        <v>0</v>
      </c>
      <c r="BU19" s="253">
        <f t="shared" ca="1" si="12"/>
        <v>0</v>
      </c>
      <c r="BV19" s="253">
        <f t="shared" ca="1" si="12"/>
        <v>0</v>
      </c>
      <c r="BW19" s="253">
        <f t="shared" ca="1" si="12"/>
        <v>0</v>
      </c>
      <c r="BX19" s="253">
        <f t="shared" ca="1" si="12"/>
        <v>0</v>
      </c>
      <c r="BY19" s="253">
        <f t="shared" ca="1" si="12"/>
        <v>0</v>
      </c>
      <c r="BZ19" s="253">
        <f t="shared" ca="1" si="12"/>
        <v>0</v>
      </c>
      <c r="CA19" s="253">
        <f t="shared" ca="1" si="13"/>
        <v>0</v>
      </c>
      <c r="CB19" s="253">
        <f t="shared" ca="1" si="13"/>
        <v>0</v>
      </c>
      <c r="CC19" s="253">
        <f t="shared" ca="1" si="13"/>
        <v>0</v>
      </c>
      <c r="CD19" s="253">
        <f t="shared" ca="1" si="13"/>
        <v>0</v>
      </c>
      <c r="CE19" s="253">
        <f t="shared" ca="1" si="13"/>
        <v>0</v>
      </c>
      <c r="CF19" s="253">
        <f t="shared" ca="1" si="13"/>
        <v>0</v>
      </c>
      <c r="CG19" s="253">
        <f t="shared" ca="1" si="13"/>
        <v>0</v>
      </c>
      <c r="CH19" s="253">
        <f t="shared" ca="1" si="13"/>
        <v>0</v>
      </c>
      <c r="CI19" s="253">
        <f t="shared" ca="1" si="13"/>
        <v>0</v>
      </c>
      <c r="CJ19" s="253">
        <f t="shared" ca="1" si="13"/>
        <v>0</v>
      </c>
      <c r="CK19" s="253">
        <f t="shared" ca="1" si="13"/>
        <v>0</v>
      </c>
      <c r="CL19" s="253">
        <f t="shared" ca="1" si="13"/>
        <v>0</v>
      </c>
    </row>
    <row r="20" spans="1:90" ht="14.25" customHeight="1" x14ac:dyDescent="0.4">
      <c r="G20" s="453" t="s">
        <v>640</v>
      </c>
      <c r="K20" s="24">
        <f t="shared" si="3"/>
        <v>0</v>
      </c>
      <c r="L20" s="24">
        <f t="shared" si="3"/>
        <v>0</v>
      </c>
      <c r="M20" s="24">
        <f t="shared" si="3"/>
        <v>0</v>
      </c>
      <c r="N20" s="24">
        <f t="shared" si="3"/>
        <v>0</v>
      </c>
      <c r="O20" s="24">
        <f t="shared" si="3"/>
        <v>0</v>
      </c>
      <c r="P20" s="24">
        <f t="shared" si="3"/>
        <v>0</v>
      </c>
      <c r="S20" s="327">
        <f t="shared" si="7"/>
        <v>0</v>
      </c>
      <c r="T20" s="327">
        <f t="shared" si="7"/>
        <v>0</v>
      </c>
      <c r="U20" s="327">
        <f t="shared" si="7"/>
        <v>0</v>
      </c>
      <c r="V20" s="327">
        <f t="shared" si="7"/>
        <v>0</v>
      </c>
      <c r="W20" s="253">
        <f t="shared" si="7"/>
        <v>0</v>
      </c>
      <c r="X20" s="253">
        <f t="shared" si="7"/>
        <v>0</v>
      </c>
      <c r="Y20" s="253">
        <f t="shared" si="7"/>
        <v>0</v>
      </c>
      <c r="Z20" s="253">
        <f t="shared" si="7"/>
        <v>0</v>
      </c>
      <c r="AA20" s="253">
        <f t="shared" si="7"/>
        <v>0</v>
      </c>
      <c r="AB20" s="253">
        <f t="shared" si="7"/>
        <v>0</v>
      </c>
      <c r="AC20" s="253">
        <f t="shared" si="8"/>
        <v>0</v>
      </c>
      <c r="AD20" s="253">
        <f t="shared" si="8"/>
        <v>0</v>
      </c>
      <c r="AE20" s="253">
        <f t="shared" si="8"/>
        <v>0</v>
      </c>
      <c r="AF20" s="253">
        <f t="shared" si="8"/>
        <v>0</v>
      </c>
      <c r="AG20" s="253">
        <f t="shared" si="8"/>
        <v>0</v>
      </c>
      <c r="AH20" s="253">
        <f t="shared" si="8"/>
        <v>0</v>
      </c>
      <c r="AI20" s="253">
        <f t="shared" si="8"/>
        <v>0</v>
      </c>
      <c r="AJ20" s="253">
        <f t="shared" si="8"/>
        <v>0</v>
      </c>
      <c r="AK20" s="253">
        <f t="shared" si="8"/>
        <v>0</v>
      </c>
      <c r="AL20" s="253">
        <f t="shared" si="8"/>
        <v>0</v>
      </c>
      <c r="AM20" s="253">
        <f t="shared" si="9"/>
        <v>0</v>
      </c>
      <c r="AN20" s="253">
        <f t="shared" si="9"/>
        <v>0</v>
      </c>
      <c r="AO20" s="253">
        <f t="shared" si="9"/>
        <v>0</v>
      </c>
      <c r="AP20" s="253">
        <f t="shared" si="9"/>
        <v>0</v>
      </c>
      <c r="AQ20" s="253">
        <f t="shared" si="9"/>
        <v>0</v>
      </c>
      <c r="AR20" s="253">
        <f t="shared" si="9"/>
        <v>0</v>
      </c>
      <c r="AS20" s="253">
        <f t="shared" si="9"/>
        <v>0</v>
      </c>
      <c r="AT20" s="253">
        <f t="shared" si="9"/>
        <v>0</v>
      </c>
      <c r="AU20" s="253">
        <f t="shared" si="9"/>
        <v>0</v>
      </c>
      <c r="AV20" s="253">
        <f t="shared" si="9"/>
        <v>0</v>
      </c>
      <c r="AW20" s="253">
        <f t="shared" si="10"/>
        <v>0</v>
      </c>
      <c r="AX20" s="253">
        <f t="shared" si="10"/>
        <v>0</v>
      </c>
      <c r="AY20" s="253">
        <f t="shared" si="10"/>
        <v>0</v>
      </c>
      <c r="AZ20" s="253">
        <f t="shared" si="10"/>
        <v>0</v>
      </c>
      <c r="BA20" s="253">
        <f t="shared" si="10"/>
        <v>0</v>
      </c>
      <c r="BB20" s="253">
        <f t="shared" si="10"/>
        <v>0</v>
      </c>
      <c r="BC20" s="253">
        <f t="shared" si="10"/>
        <v>0</v>
      </c>
      <c r="BD20" s="253">
        <f t="shared" si="10"/>
        <v>0</v>
      </c>
      <c r="BE20" s="253">
        <f t="shared" si="10"/>
        <v>0</v>
      </c>
      <c r="BF20" s="253">
        <f t="shared" si="10"/>
        <v>0</v>
      </c>
      <c r="BG20" s="253">
        <f t="shared" si="11"/>
        <v>0</v>
      </c>
      <c r="BH20" s="253">
        <f t="shared" si="11"/>
        <v>0</v>
      </c>
      <c r="BI20" s="253">
        <f t="shared" si="11"/>
        <v>0</v>
      </c>
      <c r="BJ20" s="253">
        <f t="shared" si="11"/>
        <v>0</v>
      </c>
      <c r="BK20" s="253">
        <f t="shared" si="11"/>
        <v>0</v>
      </c>
      <c r="BL20" s="253">
        <f t="shared" si="11"/>
        <v>0</v>
      </c>
      <c r="BM20" s="253">
        <f t="shared" si="11"/>
        <v>0</v>
      </c>
      <c r="BN20" s="253">
        <f t="shared" si="11"/>
        <v>0</v>
      </c>
      <c r="BO20" s="253">
        <f t="shared" si="11"/>
        <v>0</v>
      </c>
      <c r="BP20" s="253">
        <f t="shared" si="11"/>
        <v>0</v>
      </c>
      <c r="BQ20" s="253">
        <f t="shared" si="12"/>
        <v>0</v>
      </c>
      <c r="BR20" s="253">
        <f t="shared" si="12"/>
        <v>0</v>
      </c>
      <c r="BS20" s="253">
        <f t="shared" si="12"/>
        <v>0</v>
      </c>
      <c r="BT20" s="253">
        <f t="shared" si="12"/>
        <v>0</v>
      </c>
      <c r="BU20" s="253">
        <f t="shared" si="12"/>
        <v>0</v>
      </c>
      <c r="BV20" s="253">
        <f t="shared" si="12"/>
        <v>0</v>
      </c>
      <c r="BW20" s="253">
        <f t="shared" si="12"/>
        <v>0</v>
      </c>
      <c r="BX20" s="253">
        <f t="shared" si="12"/>
        <v>0</v>
      </c>
      <c r="BY20" s="253">
        <f t="shared" si="12"/>
        <v>0</v>
      </c>
      <c r="BZ20" s="253">
        <f t="shared" si="12"/>
        <v>0</v>
      </c>
      <c r="CA20" s="253">
        <f t="shared" si="13"/>
        <v>0</v>
      </c>
      <c r="CB20" s="253">
        <f t="shared" si="13"/>
        <v>0</v>
      </c>
      <c r="CC20" s="253">
        <f t="shared" si="13"/>
        <v>0</v>
      </c>
      <c r="CD20" s="253">
        <f t="shared" si="13"/>
        <v>0</v>
      </c>
      <c r="CE20" s="253">
        <f t="shared" si="13"/>
        <v>0</v>
      </c>
      <c r="CF20" s="253">
        <f t="shared" si="13"/>
        <v>0</v>
      </c>
      <c r="CG20" s="253">
        <f t="shared" si="13"/>
        <v>0</v>
      </c>
      <c r="CH20" s="253">
        <f t="shared" si="13"/>
        <v>0</v>
      </c>
      <c r="CI20" s="253">
        <f t="shared" si="13"/>
        <v>0</v>
      </c>
      <c r="CJ20" s="253">
        <f t="shared" si="13"/>
        <v>0</v>
      </c>
      <c r="CK20" s="253">
        <f t="shared" si="13"/>
        <v>0</v>
      </c>
      <c r="CL20" s="253">
        <f t="shared" si="13"/>
        <v>0</v>
      </c>
    </row>
    <row r="21" spans="1:90" ht="14.25" customHeight="1" x14ac:dyDescent="0.4">
      <c r="G21" s="9" t="s">
        <v>646</v>
      </c>
      <c r="K21" s="63">
        <f t="shared" ref="K21:P21" ca="1" si="14">SUM(K17:K20)</f>
        <v>-406350.40000000008</v>
      </c>
      <c r="L21" s="63">
        <f t="shared" ca="1" si="14"/>
        <v>-426467.92000000016</v>
      </c>
      <c r="M21" s="63">
        <f t="shared" ca="1" si="14"/>
        <v>-447591.31599999988</v>
      </c>
      <c r="N21" s="63">
        <f t="shared" ca="1" si="14"/>
        <v>-469770.88179999986</v>
      </c>
      <c r="O21" s="63">
        <f t="shared" ca="1" si="14"/>
        <v>-493059.42589000013</v>
      </c>
      <c r="P21" s="63">
        <f t="shared" ca="1" si="14"/>
        <v>-517512.39718450001</v>
      </c>
      <c r="S21" s="115">
        <f ca="1">SUM(S28:OFFSET(S33,-1,0))</f>
        <v>-33529.199999999997</v>
      </c>
      <c r="T21" s="115">
        <f ca="1">SUM(T28:OFFSET(T33,-1,0))</f>
        <v>-33529.199999999997</v>
      </c>
      <c r="U21" s="115">
        <f ca="1">SUM(U28:OFFSET(U33,-1,0))</f>
        <v>-33529.199999999997</v>
      </c>
      <c r="V21" s="115">
        <f ca="1">SUM(V28:OFFSET(V33,-1,0))</f>
        <v>-33529.199999999997</v>
      </c>
      <c r="W21" s="115">
        <f ca="1">SUM(W28:OFFSET(W33,-1,0))</f>
        <v>-33529.199999999997</v>
      </c>
      <c r="X21" s="115">
        <f ca="1">SUM(X28:OFFSET(X33,-1,0))</f>
        <v>-33529.199999999997</v>
      </c>
      <c r="Y21" s="115">
        <f ca="1">SUM(Y28:OFFSET(Y33,-1,0))</f>
        <v>-33529.199999999997</v>
      </c>
      <c r="Z21" s="115">
        <f ca="1">SUM(Z28:OFFSET(Z33,-1,0))</f>
        <v>-33529.199999999997</v>
      </c>
      <c r="AA21" s="115">
        <f ca="1">SUM(AA28:OFFSET(AA33,-1,0))</f>
        <v>-33529.199999999997</v>
      </c>
      <c r="AB21" s="115">
        <f ca="1">SUM(AB28:OFFSET(AB33,-1,0))</f>
        <v>-33529.199999999997</v>
      </c>
      <c r="AC21" s="115">
        <f ca="1">SUM(AC28:OFFSET(AC33,-1,0))</f>
        <v>-33529.199999999997</v>
      </c>
      <c r="AD21" s="115">
        <f ca="1">SUM(AD28:OFFSET(AD33,-1,0))</f>
        <v>-33529.199999999997</v>
      </c>
      <c r="AE21" s="115">
        <f ca="1">SUM(AE28:OFFSET(AE33,-1,0))</f>
        <v>-35205.660000000003</v>
      </c>
      <c r="AF21" s="115">
        <f ca="1">SUM(AF28:OFFSET(AF33,-1,0))</f>
        <v>-35205.660000000003</v>
      </c>
      <c r="AG21" s="115">
        <f ca="1">SUM(AG28:OFFSET(AG33,-1,0))</f>
        <v>-35205.660000000003</v>
      </c>
      <c r="AH21" s="115">
        <f ca="1">SUM(AH28:OFFSET(AH33,-1,0))</f>
        <v>-35205.660000000003</v>
      </c>
      <c r="AI21" s="115">
        <f ca="1">SUM(AI28:OFFSET(AI33,-1,0))</f>
        <v>-35205.660000000003</v>
      </c>
      <c r="AJ21" s="115">
        <f ca="1">SUM(AJ28:OFFSET(AJ33,-1,0))</f>
        <v>-35205.660000000003</v>
      </c>
      <c r="AK21" s="115">
        <f ca="1">SUM(AK28:OFFSET(AK33,-1,0))</f>
        <v>-35205.660000000003</v>
      </c>
      <c r="AL21" s="115">
        <f ca="1">SUM(AL28:OFFSET(AL33,-1,0))</f>
        <v>-35205.660000000003</v>
      </c>
      <c r="AM21" s="115">
        <f ca="1">SUM(AM28:OFFSET(AM33,-1,0))</f>
        <v>-35205.660000000003</v>
      </c>
      <c r="AN21" s="115">
        <f ca="1">SUM(AN28:OFFSET(AN33,-1,0))</f>
        <v>-35205.660000000003</v>
      </c>
      <c r="AO21" s="115">
        <f ca="1">SUM(AO28:OFFSET(AO33,-1,0))</f>
        <v>-35205.660000000003</v>
      </c>
      <c r="AP21" s="115">
        <f ca="1">SUM(AP28:OFFSET(AP33,-1,0))</f>
        <v>-35205.660000000003</v>
      </c>
      <c r="AQ21" s="115">
        <f ca="1">SUM(AQ28:OFFSET(AQ33,-1,0))</f>
        <v>-36965.942999999999</v>
      </c>
      <c r="AR21" s="115">
        <f ca="1">SUM(AR28:OFFSET(AR33,-1,0))</f>
        <v>-36965.942999999999</v>
      </c>
      <c r="AS21" s="115">
        <f ca="1">SUM(AS28:OFFSET(AS33,-1,0))</f>
        <v>-36965.942999999999</v>
      </c>
      <c r="AT21" s="115">
        <f ca="1">SUM(AT28:OFFSET(AT33,-1,0))</f>
        <v>-36965.942999999999</v>
      </c>
      <c r="AU21" s="115">
        <f ca="1">SUM(AU28:OFFSET(AU33,-1,0))</f>
        <v>-36965.942999999999</v>
      </c>
      <c r="AV21" s="115">
        <f ca="1">SUM(AV28:OFFSET(AV33,-1,0))</f>
        <v>-36965.942999999999</v>
      </c>
      <c r="AW21" s="115">
        <f ca="1">SUM(AW28:OFFSET(AW33,-1,0))</f>
        <v>-36965.942999999999</v>
      </c>
      <c r="AX21" s="115">
        <f ca="1">SUM(AX28:OFFSET(AX33,-1,0))</f>
        <v>-36965.942999999999</v>
      </c>
      <c r="AY21" s="115">
        <f ca="1">SUM(AY28:OFFSET(AY33,-1,0))</f>
        <v>-36965.942999999999</v>
      </c>
      <c r="AZ21" s="115">
        <f ca="1">SUM(AZ28:OFFSET(AZ33,-1,0))</f>
        <v>-36965.942999999999</v>
      </c>
      <c r="BA21" s="115">
        <f ca="1">SUM(BA28:OFFSET(BA33,-1,0))</f>
        <v>-36965.942999999999</v>
      </c>
      <c r="BB21" s="115">
        <f ca="1">SUM(BB28:OFFSET(BB33,-1,0))</f>
        <v>-36965.942999999999</v>
      </c>
      <c r="BC21" s="115">
        <f ca="1">SUM(BC28:OFFSET(BC33,-1,0))</f>
        <v>-38814.240149999998</v>
      </c>
      <c r="BD21" s="115">
        <f ca="1">SUM(BD28:OFFSET(BD33,-1,0))</f>
        <v>-38814.240149999998</v>
      </c>
      <c r="BE21" s="115">
        <f ca="1">SUM(BE28:OFFSET(BE33,-1,0))</f>
        <v>-38814.240149999998</v>
      </c>
      <c r="BF21" s="115">
        <f ca="1">SUM(BF28:OFFSET(BF33,-1,0))</f>
        <v>-38814.240149999998</v>
      </c>
      <c r="BG21" s="115">
        <f ca="1">SUM(BG28:OFFSET(BG33,-1,0))</f>
        <v>-38814.240149999998</v>
      </c>
      <c r="BH21" s="115">
        <f ca="1">SUM(BH28:OFFSET(BH33,-1,0))</f>
        <v>-38814.240149999998</v>
      </c>
      <c r="BI21" s="115">
        <f ca="1">SUM(BI28:OFFSET(BI33,-1,0))</f>
        <v>-38814.240149999998</v>
      </c>
      <c r="BJ21" s="115">
        <f ca="1">SUM(BJ28:OFFSET(BJ33,-1,0))</f>
        <v>-38814.240149999998</v>
      </c>
      <c r="BK21" s="115">
        <f ca="1">SUM(BK28:OFFSET(BK33,-1,0))</f>
        <v>-38814.240149999998</v>
      </c>
      <c r="BL21" s="115">
        <f ca="1">SUM(BL28:OFFSET(BL33,-1,0))</f>
        <v>-38814.240149999998</v>
      </c>
      <c r="BM21" s="115">
        <f ca="1">SUM(BM28:OFFSET(BM33,-1,0))</f>
        <v>-38814.240149999998</v>
      </c>
      <c r="BN21" s="115">
        <f ca="1">SUM(BN28:OFFSET(BN33,-1,0))</f>
        <v>-38814.240149999998</v>
      </c>
      <c r="BO21" s="115">
        <f ca="1">SUM(BO28:OFFSET(BO33,-1,0))</f>
        <v>-40754.952157500004</v>
      </c>
      <c r="BP21" s="115">
        <f ca="1">SUM(BP28:OFFSET(BP33,-1,0))</f>
        <v>-40754.952157500004</v>
      </c>
      <c r="BQ21" s="115">
        <f ca="1">SUM(BQ28:OFFSET(BQ33,-1,0))</f>
        <v>-40754.952157500004</v>
      </c>
      <c r="BR21" s="115">
        <f ca="1">SUM(BR28:OFFSET(BR33,-1,0))</f>
        <v>-40754.952157500004</v>
      </c>
      <c r="BS21" s="115">
        <f ca="1">SUM(BS28:OFFSET(BS33,-1,0))</f>
        <v>-40754.952157500004</v>
      </c>
      <c r="BT21" s="115">
        <f ca="1">SUM(BT28:OFFSET(BT33,-1,0))</f>
        <v>-40754.952157500004</v>
      </c>
      <c r="BU21" s="115">
        <f ca="1">SUM(BU28:OFFSET(BU33,-1,0))</f>
        <v>-40754.952157500004</v>
      </c>
      <c r="BV21" s="115">
        <f ca="1">SUM(BV28:OFFSET(BV33,-1,0))</f>
        <v>-40754.952157500004</v>
      </c>
      <c r="BW21" s="115">
        <f ca="1">SUM(BW28:OFFSET(BW33,-1,0))</f>
        <v>-40754.952157500004</v>
      </c>
      <c r="BX21" s="115">
        <f ca="1">SUM(BX28:OFFSET(BX33,-1,0))</f>
        <v>-40754.952157500004</v>
      </c>
      <c r="BY21" s="115">
        <f ca="1">SUM(BY28:OFFSET(BY33,-1,0))</f>
        <v>-40754.952157500004</v>
      </c>
      <c r="BZ21" s="115">
        <f ca="1">SUM(BZ28:OFFSET(BZ33,-1,0))</f>
        <v>-40754.952157500004</v>
      </c>
      <c r="CA21" s="115">
        <f ca="1">SUM(CA28:OFFSET(CA33,-1,0))</f>
        <v>-42792.699765375</v>
      </c>
      <c r="CB21" s="115">
        <f ca="1">SUM(CB28:OFFSET(CB33,-1,0))</f>
        <v>-42792.699765375</v>
      </c>
      <c r="CC21" s="115">
        <f ca="1">SUM(CC28:OFFSET(CC33,-1,0))</f>
        <v>-42792.699765375</v>
      </c>
      <c r="CD21" s="115">
        <f ca="1">SUM(CD28:OFFSET(CD33,-1,0))</f>
        <v>-42792.699765375</v>
      </c>
      <c r="CE21" s="115">
        <f ca="1">SUM(CE28:OFFSET(CE33,-1,0))</f>
        <v>-42792.699765375</v>
      </c>
      <c r="CF21" s="115">
        <f ca="1">SUM(CF28:OFFSET(CF33,-1,0))</f>
        <v>-42792.699765375</v>
      </c>
      <c r="CG21" s="115">
        <f ca="1">SUM(CG28:OFFSET(CG33,-1,0))</f>
        <v>-42792.699765375</v>
      </c>
      <c r="CH21" s="115">
        <f ca="1">SUM(CH28:OFFSET(CH33,-1,0))</f>
        <v>-42792.699765375</v>
      </c>
      <c r="CI21" s="115">
        <f ca="1">SUM(CI28:OFFSET(CI33,-1,0))</f>
        <v>-42792.699765375</v>
      </c>
      <c r="CJ21" s="115">
        <f ca="1">SUM(CJ28:OFFSET(CJ33,-1,0))</f>
        <v>-42792.699765375</v>
      </c>
      <c r="CK21" s="115">
        <f ca="1">SUM(CK28:OFFSET(CK33,-1,0))</f>
        <v>-42792.699765375</v>
      </c>
      <c r="CL21" s="115">
        <f ca="1">SUM(CL28:OFFSET(CL33,-1,0))</f>
        <v>-42792.699765375</v>
      </c>
    </row>
    <row r="22" spans="1:90" ht="14.25" customHeight="1" x14ac:dyDescent="0.4">
      <c r="G22" s="9"/>
      <c r="S22" s="121"/>
      <c r="T22" s="121"/>
      <c r="U22" s="121"/>
      <c r="V22" s="121"/>
      <c r="W22" s="121"/>
      <c r="X22" s="121"/>
      <c r="Y22" s="121"/>
      <c r="Z22" s="121"/>
      <c r="AA22" s="121"/>
      <c r="AB22" s="121"/>
      <c r="AC22" s="121"/>
      <c r="AD22" s="121"/>
      <c r="AE22" s="121"/>
      <c r="AF22" s="121"/>
      <c r="AG22" s="121"/>
      <c r="AH22" s="121"/>
      <c r="AI22" s="121"/>
      <c r="AJ22" s="121"/>
      <c r="AK22" s="121"/>
      <c r="AL22" s="121"/>
      <c r="AM22" s="121"/>
      <c r="AN22" s="121"/>
      <c r="AO22" s="121"/>
      <c r="AP22" s="121"/>
      <c r="AQ22" s="121"/>
      <c r="AR22" s="121"/>
      <c r="AS22" s="121"/>
      <c r="AT22" s="121"/>
      <c r="AU22" s="121"/>
      <c r="AV22" s="121"/>
      <c r="AW22" s="121"/>
      <c r="AX22" s="121"/>
      <c r="AY22" s="121"/>
      <c r="AZ22" s="121"/>
      <c r="BA22" s="121"/>
      <c r="BB22" s="121"/>
      <c r="BC22" s="121"/>
      <c r="BD22" s="121"/>
      <c r="BE22" s="121"/>
      <c r="BF22" s="121"/>
      <c r="BG22" s="121"/>
      <c r="BH22" s="121"/>
      <c r="BI22" s="121"/>
      <c r="BJ22" s="121"/>
      <c r="BK22" s="121"/>
      <c r="BL22" s="121"/>
      <c r="BM22" s="121"/>
      <c r="BN22" s="121"/>
      <c r="BO22" s="121"/>
      <c r="BP22" s="121"/>
      <c r="BQ22" s="121"/>
      <c r="BR22" s="121"/>
      <c r="BS22" s="121"/>
      <c r="BT22" s="121"/>
      <c r="BU22" s="121"/>
      <c r="BV22" s="121"/>
      <c r="BW22" s="121"/>
      <c r="BX22" s="121"/>
      <c r="BY22" s="121"/>
      <c r="BZ22" s="121"/>
      <c r="CA22" s="121"/>
      <c r="CB22" s="121"/>
      <c r="CC22" s="121"/>
      <c r="CD22" s="121"/>
      <c r="CE22" s="121"/>
      <c r="CF22" s="121"/>
      <c r="CG22" s="121"/>
      <c r="CH22" s="121"/>
      <c r="CI22" s="121"/>
      <c r="CJ22" s="121"/>
      <c r="CK22" s="121"/>
      <c r="CL22" s="121"/>
    </row>
    <row r="23" spans="1:90" ht="14.25" customHeight="1" x14ac:dyDescent="0.4">
      <c r="A23" s="31" t="s">
        <v>218</v>
      </c>
      <c r="B23" s="31"/>
      <c r="C23" s="31"/>
      <c r="D23" s="31"/>
      <c r="E23" s="31"/>
      <c r="F23" s="31"/>
      <c r="G23" s="293" t="s">
        <v>647</v>
      </c>
      <c r="H23" s="291"/>
      <c r="I23" s="291"/>
      <c r="J23" s="291"/>
      <c r="K23" s="291"/>
      <c r="L23" s="291"/>
      <c r="M23" s="291"/>
      <c r="N23" s="291"/>
      <c r="O23" s="291"/>
      <c r="P23" s="294"/>
      <c r="S23" s="292"/>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c r="AS23" s="291"/>
      <c r="AT23" s="291"/>
      <c r="AU23" s="291"/>
      <c r="AV23" s="291"/>
      <c r="AW23" s="291"/>
      <c r="AX23" s="291"/>
      <c r="AY23" s="291"/>
      <c r="AZ23" s="291"/>
      <c r="BA23" s="291"/>
      <c r="BB23" s="291"/>
      <c r="BC23" s="291"/>
      <c r="BD23" s="291"/>
      <c r="BE23" s="291"/>
      <c r="BF23" s="291"/>
      <c r="BG23" s="291"/>
      <c r="BH23" s="291"/>
      <c r="BI23" s="291"/>
      <c r="BJ23" s="291"/>
      <c r="BK23" s="291"/>
      <c r="BL23" s="291"/>
      <c r="BM23" s="291"/>
      <c r="BN23" s="291"/>
      <c r="BO23" s="291"/>
      <c r="BP23" s="291"/>
      <c r="BQ23" s="291"/>
      <c r="BR23" s="291"/>
      <c r="BS23" s="291"/>
      <c r="BT23" s="291"/>
      <c r="BU23" s="291"/>
      <c r="BV23" s="291"/>
      <c r="BW23" s="291"/>
      <c r="BX23" s="291"/>
      <c r="BY23" s="291"/>
      <c r="BZ23" s="291"/>
      <c r="CA23" s="291"/>
      <c r="CB23" s="291"/>
      <c r="CC23" s="291"/>
      <c r="CD23" s="291"/>
      <c r="CE23" s="291"/>
      <c r="CF23" s="291"/>
      <c r="CG23" s="291"/>
      <c r="CH23" s="291"/>
      <c r="CI23" s="291"/>
      <c r="CJ23" s="291"/>
      <c r="CK23" s="291"/>
      <c r="CL23" s="294"/>
    </row>
    <row r="24" spans="1:90" x14ac:dyDescent="0.4">
      <c r="G24" s="13" t="s">
        <v>648</v>
      </c>
      <c r="H24" s="12"/>
      <c r="I24" s="12"/>
      <c r="J24" s="12"/>
      <c r="K24" s="12"/>
      <c r="L24" s="12"/>
      <c r="M24" s="12"/>
      <c r="N24" s="12"/>
      <c r="O24" s="12"/>
      <c r="P24" s="12"/>
    </row>
    <row r="25" spans="1:90" x14ac:dyDescent="0.4">
      <c r="G25" s="95" t="s">
        <v>775</v>
      </c>
      <c r="J25" s="461">
        <v>0.05</v>
      </c>
      <c r="L25" s="24"/>
      <c r="M25" s="24"/>
      <c r="N25" s="24"/>
      <c r="O25" s="24"/>
      <c r="P25" s="24"/>
    </row>
    <row r="26" spans="1:90" x14ac:dyDescent="0.4">
      <c r="G26" s="95" t="s">
        <v>215</v>
      </c>
      <c r="J26" s="461">
        <v>0.2</v>
      </c>
      <c r="L26" s="24"/>
      <c r="M26" s="24"/>
      <c r="N26" s="24"/>
      <c r="O26" s="24"/>
      <c r="P26" s="24"/>
    </row>
    <row r="28" spans="1:90" x14ac:dyDescent="0.4">
      <c r="G28" s="13" t="s">
        <v>649</v>
      </c>
      <c r="I28" s="266" t="s">
        <v>650</v>
      </c>
      <c r="J28" s="266" t="s">
        <v>216</v>
      </c>
      <c r="K28" s="266"/>
      <c r="L28" s="266"/>
      <c r="M28" s="266"/>
      <c r="N28" s="266"/>
      <c r="O28" s="266"/>
      <c r="P28" s="266"/>
    </row>
    <row r="29" spans="1:90" x14ac:dyDescent="0.4">
      <c r="G29" s="453" t="s">
        <v>651</v>
      </c>
      <c r="I29" s="454">
        <v>100000</v>
      </c>
      <c r="J29" s="267">
        <v>45292</v>
      </c>
      <c r="K29" s="24">
        <f t="shared" ref="K29:P33" si="15">SUMIF($3:$3,K$2,29:29)</f>
        <v>-120000</v>
      </c>
      <c r="L29" s="24">
        <f t="shared" si="15"/>
        <v>-126000</v>
      </c>
      <c r="M29" s="24">
        <f t="shared" si="15"/>
        <v>-132300</v>
      </c>
      <c r="N29" s="24">
        <f t="shared" si="15"/>
        <v>-138915</v>
      </c>
      <c r="O29" s="24">
        <f t="shared" si="15"/>
        <v>-145860.75</v>
      </c>
      <c r="P29" s="24">
        <f t="shared" si="15"/>
        <v>-153153.78750000001</v>
      </c>
      <c r="S29" s="268">
        <f t="shared" ref="S29:AB32" si="16">-+$I29*(1+$J$25)^(YEAR(S$2)-YEAR(MAX($J29,$R$2)))*(EOMONTH($J29,0)&lt;=S$2)*(1+$J$26)/12</f>
        <v>-10000</v>
      </c>
      <c r="T29" s="268">
        <f t="shared" si="16"/>
        <v>-10000</v>
      </c>
      <c r="U29" s="268">
        <f t="shared" si="16"/>
        <v>-10000</v>
      </c>
      <c r="V29" s="268">
        <f t="shared" si="16"/>
        <v>-10000</v>
      </c>
      <c r="W29" s="268">
        <f t="shared" si="16"/>
        <v>-10000</v>
      </c>
      <c r="X29" s="268">
        <f t="shared" si="16"/>
        <v>-10000</v>
      </c>
      <c r="Y29" s="268">
        <f t="shared" si="16"/>
        <v>-10000</v>
      </c>
      <c r="Z29" s="268">
        <f t="shared" si="16"/>
        <v>-10000</v>
      </c>
      <c r="AA29" s="268">
        <f t="shared" si="16"/>
        <v>-10000</v>
      </c>
      <c r="AB29" s="268">
        <f t="shared" si="16"/>
        <v>-10000</v>
      </c>
      <c r="AC29" s="268">
        <f t="shared" ref="AC29:AL32" si="17">-+$I29*(1+$J$25)^(YEAR(AC$2)-YEAR(MAX($J29,$R$2)))*(EOMONTH($J29,0)&lt;=AC$2)*(1+$J$26)/12</f>
        <v>-10000</v>
      </c>
      <c r="AD29" s="268">
        <f t="shared" si="17"/>
        <v>-10000</v>
      </c>
      <c r="AE29" s="268">
        <f t="shared" si="17"/>
        <v>-10500</v>
      </c>
      <c r="AF29" s="268">
        <f t="shared" si="17"/>
        <v>-10500</v>
      </c>
      <c r="AG29" s="268">
        <f t="shared" si="17"/>
        <v>-10500</v>
      </c>
      <c r="AH29" s="268">
        <f t="shared" si="17"/>
        <v>-10500</v>
      </c>
      <c r="AI29" s="268">
        <f t="shared" si="17"/>
        <v>-10500</v>
      </c>
      <c r="AJ29" s="268">
        <f t="shared" si="17"/>
        <v>-10500</v>
      </c>
      <c r="AK29" s="268">
        <f t="shared" si="17"/>
        <v>-10500</v>
      </c>
      <c r="AL29" s="268">
        <f t="shared" si="17"/>
        <v>-10500</v>
      </c>
      <c r="AM29" s="268">
        <f t="shared" ref="AM29:AV32" si="18">-+$I29*(1+$J$25)^(YEAR(AM$2)-YEAR(MAX($J29,$R$2)))*(EOMONTH($J29,0)&lt;=AM$2)*(1+$J$26)/12</f>
        <v>-10500</v>
      </c>
      <c r="AN29" s="268">
        <f t="shared" si="18"/>
        <v>-10500</v>
      </c>
      <c r="AO29" s="268">
        <f t="shared" si="18"/>
        <v>-10500</v>
      </c>
      <c r="AP29" s="268">
        <f t="shared" si="18"/>
        <v>-10500</v>
      </c>
      <c r="AQ29" s="268">
        <f t="shared" si="18"/>
        <v>-11025</v>
      </c>
      <c r="AR29" s="268">
        <f t="shared" si="18"/>
        <v>-11025</v>
      </c>
      <c r="AS29" s="268">
        <f t="shared" si="18"/>
        <v>-11025</v>
      </c>
      <c r="AT29" s="268">
        <f t="shared" si="18"/>
        <v>-11025</v>
      </c>
      <c r="AU29" s="268">
        <f t="shared" si="18"/>
        <v>-11025</v>
      </c>
      <c r="AV29" s="268">
        <f t="shared" si="18"/>
        <v>-11025</v>
      </c>
      <c r="AW29" s="268">
        <f t="shared" ref="AW29:BF32" si="19">-+$I29*(1+$J$25)^(YEAR(AW$2)-YEAR(MAX($J29,$R$2)))*(EOMONTH($J29,0)&lt;=AW$2)*(1+$J$26)/12</f>
        <v>-11025</v>
      </c>
      <c r="AX29" s="268">
        <f t="shared" si="19"/>
        <v>-11025</v>
      </c>
      <c r="AY29" s="268">
        <f t="shared" si="19"/>
        <v>-11025</v>
      </c>
      <c r="AZ29" s="268">
        <f t="shared" si="19"/>
        <v>-11025</v>
      </c>
      <c r="BA29" s="268">
        <f t="shared" si="19"/>
        <v>-11025</v>
      </c>
      <c r="BB29" s="268">
        <f t="shared" si="19"/>
        <v>-11025</v>
      </c>
      <c r="BC29" s="268">
        <f t="shared" si="19"/>
        <v>-11576.25</v>
      </c>
      <c r="BD29" s="268">
        <f t="shared" si="19"/>
        <v>-11576.25</v>
      </c>
      <c r="BE29" s="268">
        <f t="shared" si="19"/>
        <v>-11576.25</v>
      </c>
      <c r="BF29" s="268">
        <f t="shared" si="19"/>
        <v>-11576.25</v>
      </c>
      <c r="BG29" s="268">
        <f t="shared" ref="BG29:BP32" si="20">-+$I29*(1+$J$25)^(YEAR(BG$2)-YEAR(MAX($J29,$R$2)))*(EOMONTH($J29,0)&lt;=BG$2)*(1+$J$26)/12</f>
        <v>-11576.25</v>
      </c>
      <c r="BH29" s="268">
        <f t="shared" si="20"/>
        <v>-11576.25</v>
      </c>
      <c r="BI29" s="268">
        <f t="shared" si="20"/>
        <v>-11576.25</v>
      </c>
      <c r="BJ29" s="268">
        <f t="shared" si="20"/>
        <v>-11576.25</v>
      </c>
      <c r="BK29" s="268">
        <f t="shared" si="20"/>
        <v>-11576.25</v>
      </c>
      <c r="BL29" s="268">
        <f t="shared" si="20"/>
        <v>-11576.25</v>
      </c>
      <c r="BM29" s="268">
        <f t="shared" si="20"/>
        <v>-11576.25</v>
      </c>
      <c r="BN29" s="268">
        <f t="shared" si="20"/>
        <v>-11576.25</v>
      </c>
      <c r="BO29" s="268">
        <f t="shared" si="20"/>
        <v>-12155.0625</v>
      </c>
      <c r="BP29" s="268">
        <f t="shared" si="20"/>
        <v>-12155.0625</v>
      </c>
      <c r="BQ29" s="268">
        <f t="shared" ref="BQ29:BZ32" si="21">-+$I29*(1+$J$25)^(YEAR(BQ$2)-YEAR(MAX($J29,$R$2)))*(EOMONTH($J29,0)&lt;=BQ$2)*(1+$J$26)/12</f>
        <v>-12155.0625</v>
      </c>
      <c r="BR29" s="268">
        <f t="shared" si="21"/>
        <v>-12155.0625</v>
      </c>
      <c r="BS29" s="268">
        <f t="shared" si="21"/>
        <v>-12155.0625</v>
      </c>
      <c r="BT29" s="268">
        <f t="shared" si="21"/>
        <v>-12155.0625</v>
      </c>
      <c r="BU29" s="268">
        <f t="shared" si="21"/>
        <v>-12155.0625</v>
      </c>
      <c r="BV29" s="268">
        <f t="shared" si="21"/>
        <v>-12155.0625</v>
      </c>
      <c r="BW29" s="268">
        <f t="shared" si="21"/>
        <v>-12155.0625</v>
      </c>
      <c r="BX29" s="268">
        <f t="shared" si="21"/>
        <v>-12155.0625</v>
      </c>
      <c r="BY29" s="268">
        <f t="shared" si="21"/>
        <v>-12155.0625</v>
      </c>
      <c r="BZ29" s="268">
        <f t="shared" si="21"/>
        <v>-12155.0625</v>
      </c>
      <c r="CA29" s="268">
        <f t="shared" ref="CA29:CL32" si="22">-+$I29*(1+$J$25)^(YEAR(CA$2)-YEAR(MAX($J29,$R$2)))*(EOMONTH($J29,0)&lt;=CA$2)*(1+$J$26)/12</f>
        <v>-12762.815625000001</v>
      </c>
      <c r="CB29" s="268">
        <f t="shared" si="22"/>
        <v>-12762.815625000001</v>
      </c>
      <c r="CC29" s="268">
        <f t="shared" si="22"/>
        <v>-12762.815625000001</v>
      </c>
      <c r="CD29" s="268">
        <f t="shared" si="22"/>
        <v>-12762.815625000001</v>
      </c>
      <c r="CE29" s="268">
        <f t="shared" si="22"/>
        <v>-12762.815625000001</v>
      </c>
      <c r="CF29" s="268">
        <f t="shared" si="22"/>
        <v>-12762.815625000001</v>
      </c>
      <c r="CG29" s="268">
        <f t="shared" si="22"/>
        <v>-12762.815625000001</v>
      </c>
      <c r="CH29" s="268">
        <f t="shared" si="22"/>
        <v>-12762.815625000001</v>
      </c>
      <c r="CI29" s="268">
        <f t="shared" si="22"/>
        <v>-12762.815625000001</v>
      </c>
      <c r="CJ29" s="268">
        <f t="shared" si="22"/>
        <v>-12762.815625000001</v>
      </c>
      <c r="CK29" s="268">
        <f t="shared" si="22"/>
        <v>-12762.815625000001</v>
      </c>
      <c r="CL29" s="268">
        <f t="shared" si="22"/>
        <v>-12762.815625000001</v>
      </c>
    </row>
    <row r="30" spans="1:90" x14ac:dyDescent="0.4">
      <c r="G30" s="453" t="s">
        <v>652</v>
      </c>
      <c r="I30" s="454">
        <v>100000</v>
      </c>
      <c r="J30" s="267">
        <v>45292</v>
      </c>
      <c r="K30" s="24">
        <f t="shared" si="15"/>
        <v>-120000</v>
      </c>
      <c r="L30" s="24">
        <f t="shared" si="15"/>
        <v>-126000</v>
      </c>
      <c r="M30" s="24">
        <f t="shared" si="15"/>
        <v>-132300</v>
      </c>
      <c r="N30" s="24">
        <f t="shared" si="15"/>
        <v>-138915</v>
      </c>
      <c r="O30" s="24">
        <f t="shared" si="15"/>
        <v>-145860.75</v>
      </c>
      <c r="P30" s="24">
        <f t="shared" si="15"/>
        <v>-153153.78750000001</v>
      </c>
      <c r="S30" s="268">
        <f t="shared" si="16"/>
        <v>-10000</v>
      </c>
      <c r="T30" s="268">
        <f t="shared" si="16"/>
        <v>-10000</v>
      </c>
      <c r="U30" s="268">
        <f t="shared" si="16"/>
        <v>-10000</v>
      </c>
      <c r="V30" s="268">
        <f t="shared" si="16"/>
        <v>-10000</v>
      </c>
      <c r="W30" s="268">
        <f t="shared" si="16"/>
        <v>-10000</v>
      </c>
      <c r="X30" s="268">
        <f t="shared" si="16"/>
        <v>-10000</v>
      </c>
      <c r="Y30" s="268">
        <f t="shared" si="16"/>
        <v>-10000</v>
      </c>
      <c r="Z30" s="268">
        <f t="shared" si="16"/>
        <v>-10000</v>
      </c>
      <c r="AA30" s="268">
        <f t="shared" si="16"/>
        <v>-10000</v>
      </c>
      <c r="AB30" s="268">
        <f t="shared" si="16"/>
        <v>-10000</v>
      </c>
      <c r="AC30" s="268">
        <f t="shared" si="17"/>
        <v>-10000</v>
      </c>
      <c r="AD30" s="268">
        <f t="shared" si="17"/>
        <v>-10000</v>
      </c>
      <c r="AE30" s="268">
        <f t="shared" si="17"/>
        <v>-10500</v>
      </c>
      <c r="AF30" s="268">
        <f t="shared" si="17"/>
        <v>-10500</v>
      </c>
      <c r="AG30" s="268">
        <f t="shared" si="17"/>
        <v>-10500</v>
      </c>
      <c r="AH30" s="268">
        <f t="shared" si="17"/>
        <v>-10500</v>
      </c>
      <c r="AI30" s="268">
        <f t="shared" si="17"/>
        <v>-10500</v>
      </c>
      <c r="AJ30" s="268">
        <f t="shared" si="17"/>
        <v>-10500</v>
      </c>
      <c r="AK30" s="268">
        <f t="shared" si="17"/>
        <v>-10500</v>
      </c>
      <c r="AL30" s="268">
        <f t="shared" si="17"/>
        <v>-10500</v>
      </c>
      <c r="AM30" s="268">
        <f t="shared" si="18"/>
        <v>-10500</v>
      </c>
      <c r="AN30" s="268">
        <f t="shared" si="18"/>
        <v>-10500</v>
      </c>
      <c r="AO30" s="268">
        <f t="shared" si="18"/>
        <v>-10500</v>
      </c>
      <c r="AP30" s="268">
        <f t="shared" si="18"/>
        <v>-10500</v>
      </c>
      <c r="AQ30" s="268">
        <f t="shared" si="18"/>
        <v>-11025</v>
      </c>
      <c r="AR30" s="268">
        <f t="shared" si="18"/>
        <v>-11025</v>
      </c>
      <c r="AS30" s="268">
        <f t="shared" si="18"/>
        <v>-11025</v>
      </c>
      <c r="AT30" s="268">
        <f t="shared" si="18"/>
        <v>-11025</v>
      </c>
      <c r="AU30" s="268">
        <f t="shared" si="18"/>
        <v>-11025</v>
      </c>
      <c r="AV30" s="268">
        <f t="shared" si="18"/>
        <v>-11025</v>
      </c>
      <c r="AW30" s="268">
        <f t="shared" si="19"/>
        <v>-11025</v>
      </c>
      <c r="AX30" s="268">
        <f t="shared" si="19"/>
        <v>-11025</v>
      </c>
      <c r="AY30" s="268">
        <f t="shared" si="19"/>
        <v>-11025</v>
      </c>
      <c r="AZ30" s="268">
        <f t="shared" si="19"/>
        <v>-11025</v>
      </c>
      <c r="BA30" s="268">
        <f t="shared" si="19"/>
        <v>-11025</v>
      </c>
      <c r="BB30" s="268">
        <f t="shared" si="19"/>
        <v>-11025</v>
      </c>
      <c r="BC30" s="268">
        <f t="shared" si="19"/>
        <v>-11576.25</v>
      </c>
      <c r="BD30" s="268">
        <f t="shared" si="19"/>
        <v>-11576.25</v>
      </c>
      <c r="BE30" s="268">
        <f t="shared" si="19"/>
        <v>-11576.25</v>
      </c>
      <c r="BF30" s="268">
        <f t="shared" si="19"/>
        <v>-11576.25</v>
      </c>
      <c r="BG30" s="268">
        <f t="shared" si="20"/>
        <v>-11576.25</v>
      </c>
      <c r="BH30" s="268">
        <f t="shared" si="20"/>
        <v>-11576.25</v>
      </c>
      <c r="BI30" s="268">
        <f t="shared" si="20"/>
        <v>-11576.25</v>
      </c>
      <c r="BJ30" s="268">
        <f t="shared" si="20"/>
        <v>-11576.25</v>
      </c>
      <c r="BK30" s="268">
        <f t="shared" si="20"/>
        <v>-11576.25</v>
      </c>
      <c r="BL30" s="268">
        <f t="shared" si="20"/>
        <v>-11576.25</v>
      </c>
      <c r="BM30" s="268">
        <f t="shared" si="20"/>
        <v>-11576.25</v>
      </c>
      <c r="BN30" s="268">
        <f t="shared" si="20"/>
        <v>-11576.25</v>
      </c>
      <c r="BO30" s="268">
        <f t="shared" si="20"/>
        <v>-12155.0625</v>
      </c>
      <c r="BP30" s="268">
        <f t="shared" si="20"/>
        <v>-12155.0625</v>
      </c>
      <c r="BQ30" s="268">
        <f t="shared" si="21"/>
        <v>-12155.0625</v>
      </c>
      <c r="BR30" s="268">
        <f t="shared" si="21"/>
        <v>-12155.0625</v>
      </c>
      <c r="BS30" s="268">
        <f t="shared" si="21"/>
        <v>-12155.0625</v>
      </c>
      <c r="BT30" s="268">
        <f t="shared" si="21"/>
        <v>-12155.0625</v>
      </c>
      <c r="BU30" s="268">
        <f t="shared" si="21"/>
        <v>-12155.0625</v>
      </c>
      <c r="BV30" s="268">
        <f t="shared" si="21"/>
        <v>-12155.0625</v>
      </c>
      <c r="BW30" s="268">
        <f t="shared" si="21"/>
        <v>-12155.0625</v>
      </c>
      <c r="BX30" s="268">
        <f t="shared" si="21"/>
        <v>-12155.0625</v>
      </c>
      <c r="BY30" s="268">
        <f t="shared" si="21"/>
        <v>-12155.0625</v>
      </c>
      <c r="BZ30" s="268">
        <f t="shared" si="21"/>
        <v>-12155.0625</v>
      </c>
      <c r="CA30" s="268">
        <f t="shared" si="22"/>
        <v>-12762.815625000001</v>
      </c>
      <c r="CB30" s="268">
        <f t="shared" si="22"/>
        <v>-12762.815625000001</v>
      </c>
      <c r="CC30" s="268">
        <f t="shared" si="22"/>
        <v>-12762.815625000001</v>
      </c>
      <c r="CD30" s="268">
        <f t="shared" si="22"/>
        <v>-12762.815625000001</v>
      </c>
      <c r="CE30" s="268">
        <f t="shared" si="22"/>
        <v>-12762.815625000001</v>
      </c>
      <c r="CF30" s="268">
        <f t="shared" si="22"/>
        <v>-12762.815625000001</v>
      </c>
      <c r="CG30" s="268">
        <f t="shared" si="22"/>
        <v>-12762.815625000001</v>
      </c>
      <c r="CH30" s="268">
        <f t="shared" si="22"/>
        <v>-12762.815625000001</v>
      </c>
      <c r="CI30" s="268">
        <f t="shared" si="22"/>
        <v>-12762.815625000001</v>
      </c>
      <c r="CJ30" s="268">
        <f t="shared" si="22"/>
        <v>-12762.815625000001</v>
      </c>
      <c r="CK30" s="268">
        <f t="shared" si="22"/>
        <v>-12762.815625000001</v>
      </c>
      <c r="CL30" s="268">
        <f t="shared" si="22"/>
        <v>-12762.815625000001</v>
      </c>
    </row>
    <row r="31" spans="1:90" x14ac:dyDescent="0.4">
      <c r="G31" s="453" t="s">
        <v>653</v>
      </c>
      <c r="I31" s="454">
        <v>90000</v>
      </c>
      <c r="J31" s="267">
        <v>45292</v>
      </c>
      <c r="K31" s="24">
        <f t="shared" si="15"/>
        <v>-108000</v>
      </c>
      <c r="L31" s="24">
        <f t="shared" si="15"/>
        <v>-113400</v>
      </c>
      <c r="M31" s="24">
        <f t="shared" si="15"/>
        <v>-119070</v>
      </c>
      <c r="N31" s="24">
        <f t="shared" si="15"/>
        <v>-125023.50000000001</v>
      </c>
      <c r="O31" s="24">
        <f t="shared" si="15"/>
        <v>-131274.67499999996</v>
      </c>
      <c r="P31" s="24">
        <f t="shared" si="15"/>
        <v>-137838.40874999997</v>
      </c>
      <c r="S31" s="268">
        <f t="shared" si="16"/>
        <v>-9000</v>
      </c>
      <c r="T31" s="268">
        <f t="shared" si="16"/>
        <v>-9000</v>
      </c>
      <c r="U31" s="268">
        <f t="shared" si="16"/>
        <v>-9000</v>
      </c>
      <c r="V31" s="268">
        <f t="shared" si="16"/>
        <v>-9000</v>
      </c>
      <c r="W31" s="268">
        <f t="shared" si="16"/>
        <v>-9000</v>
      </c>
      <c r="X31" s="268">
        <f t="shared" si="16"/>
        <v>-9000</v>
      </c>
      <c r="Y31" s="268">
        <f t="shared" si="16"/>
        <v>-9000</v>
      </c>
      <c r="Z31" s="268">
        <f t="shared" si="16"/>
        <v>-9000</v>
      </c>
      <c r="AA31" s="268">
        <f t="shared" si="16"/>
        <v>-9000</v>
      </c>
      <c r="AB31" s="268">
        <f t="shared" si="16"/>
        <v>-9000</v>
      </c>
      <c r="AC31" s="268">
        <f t="shared" si="17"/>
        <v>-9000</v>
      </c>
      <c r="AD31" s="268">
        <f t="shared" si="17"/>
        <v>-9000</v>
      </c>
      <c r="AE31" s="268">
        <f t="shared" si="17"/>
        <v>-9450</v>
      </c>
      <c r="AF31" s="268">
        <f t="shared" si="17"/>
        <v>-9450</v>
      </c>
      <c r="AG31" s="268">
        <f t="shared" si="17"/>
        <v>-9450</v>
      </c>
      <c r="AH31" s="268">
        <f t="shared" si="17"/>
        <v>-9450</v>
      </c>
      <c r="AI31" s="268">
        <f t="shared" si="17"/>
        <v>-9450</v>
      </c>
      <c r="AJ31" s="268">
        <f t="shared" si="17"/>
        <v>-9450</v>
      </c>
      <c r="AK31" s="268">
        <f t="shared" si="17"/>
        <v>-9450</v>
      </c>
      <c r="AL31" s="268">
        <f t="shared" si="17"/>
        <v>-9450</v>
      </c>
      <c r="AM31" s="268">
        <f t="shared" si="18"/>
        <v>-9450</v>
      </c>
      <c r="AN31" s="268">
        <f t="shared" si="18"/>
        <v>-9450</v>
      </c>
      <c r="AO31" s="268">
        <f t="shared" si="18"/>
        <v>-9450</v>
      </c>
      <c r="AP31" s="268">
        <f t="shared" si="18"/>
        <v>-9450</v>
      </c>
      <c r="AQ31" s="268">
        <f t="shared" si="18"/>
        <v>-9922.5</v>
      </c>
      <c r="AR31" s="268">
        <f t="shared" si="18"/>
        <v>-9922.5</v>
      </c>
      <c r="AS31" s="268">
        <f t="shared" si="18"/>
        <v>-9922.5</v>
      </c>
      <c r="AT31" s="268">
        <f t="shared" si="18"/>
        <v>-9922.5</v>
      </c>
      <c r="AU31" s="268">
        <f t="shared" si="18"/>
        <v>-9922.5</v>
      </c>
      <c r="AV31" s="268">
        <f t="shared" si="18"/>
        <v>-9922.5</v>
      </c>
      <c r="AW31" s="268">
        <f t="shared" si="19"/>
        <v>-9922.5</v>
      </c>
      <c r="AX31" s="268">
        <f t="shared" si="19"/>
        <v>-9922.5</v>
      </c>
      <c r="AY31" s="268">
        <f t="shared" si="19"/>
        <v>-9922.5</v>
      </c>
      <c r="AZ31" s="268">
        <f t="shared" si="19"/>
        <v>-9922.5</v>
      </c>
      <c r="BA31" s="268">
        <f t="shared" si="19"/>
        <v>-9922.5</v>
      </c>
      <c r="BB31" s="268">
        <f t="shared" si="19"/>
        <v>-9922.5</v>
      </c>
      <c r="BC31" s="268">
        <f t="shared" si="19"/>
        <v>-10418.625000000002</v>
      </c>
      <c r="BD31" s="268">
        <f t="shared" si="19"/>
        <v>-10418.625000000002</v>
      </c>
      <c r="BE31" s="268">
        <f t="shared" si="19"/>
        <v>-10418.625000000002</v>
      </c>
      <c r="BF31" s="268">
        <f t="shared" si="19"/>
        <v>-10418.625000000002</v>
      </c>
      <c r="BG31" s="268">
        <f t="shared" si="20"/>
        <v>-10418.625000000002</v>
      </c>
      <c r="BH31" s="268">
        <f t="shared" si="20"/>
        <v>-10418.625000000002</v>
      </c>
      <c r="BI31" s="268">
        <f t="shared" si="20"/>
        <v>-10418.625000000002</v>
      </c>
      <c r="BJ31" s="268">
        <f t="shared" si="20"/>
        <v>-10418.625000000002</v>
      </c>
      <c r="BK31" s="268">
        <f t="shared" si="20"/>
        <v>-10418.625000000002</v>
      </c>
      <c r="BL31" s="268">
        <f t="shared" si="20"/>
        <v>-10418.625000000002</v>
      </c>
      <c r="BM31" s="268">
        <f t="shared" si="20"/>
        <v>-10418.625000000002</v>
      </c>
      <c r="BN31" s="268">
        <f t="shared" si="20"/>
        <v>-10418.625000000002</v>
      </c>
      <c r="BO31" s="268">
        <f t="shared" si="20"/>
        <v>-10939.55625</v>
      </c>
      <c r="BP31" s="268">
        <f t="shared" si="20"/>
        <v>-10939.55625</v>
      </c>
      <c r="BQ31" s="268">
        <f t="shared" si="21"/>
        <v>-10939.55625</v>
      </c>
      <c r="BR31" s="268">
        <f t="shared" si="21"/>
        <v>-10939.55625</v>
      </c>
      <c r="BS31" s="268">
        <f t="shared" si="21"/>
        <v>-10939.55625</v>
      </c>
      <c r="BT31" s="268">
        <f t="shared" si="21"/>
        <v>-10939.55625</v>
      </c>
      <c r="BU31" s="268">
        <f t="shared" si="21"/>
        <v>-10939.55625</v>
      </c>
      <c r="BV31" s="268">
        <f t="shared" si="21"/>
        <v>-10939.55625</v>
      </c>
      <c r="BW31" s="268">
        <f t="shared" si="21"/>
        <v>-10939.55625</v>
      </c>
      <c r="BX31" s="268">
        <f t="shared" si="21"/>
        <v>-10939.55625</v>
      </c>
      <c r="BY31" s="268">
        <f t="shared" si="21"/>
        <v>-10939.55625</v>
      </c>
      <c r="BZ31" s="268">
        <f t="shared" si="21"/>
        <v>-10939.55625</v>
      </c>
      <c r="CA31" s="268">
        <f t="shared" si="22"/>
        <v>-11486.534062500001</v>
      </c>
      <c r="CB31" s="268">
        <f t="shared" si="22"/>
        <v>-11486.534062500001</v>
      </c>
      <c r="CC31" s="268">
        <f t="shared" si="22"/>
        <v>-11486.534062500001</v>
      </c>
      <c r="CD31" s="268">
        <f t="shared" si="22"/>
        <v>-11486.534062500001</v>
      </c>
      <c r="CE31" s="268">
        <f t="shared" si="22"/>
        <v>-11486.534062500001</v>
      </c>
      <c r="CF31" s="268">
        <f t="shared" si="22"/>
        <v>-11486.534062500001</v>
      </c>
      <c r="CG31" s="268">
        <f t="shared" si="22"/>
        <v>-11486.534062500001</v>
      </c>
      <c r="CH31" s="268">
        <f t="shared" si="22"/>
        <v>-11486.534062500001</v>
      </c>
      <c r="CI31" s="268">
        <f t="shared" si="22"/>
        <v>-11486.534062500001</v>
      </c>
      <c r="CJ31" s="268">
        <f t="shared" si="22"/>
        <v>-11486.534062500001</v>
      </c>
      <c r="CK31" s="268">
        <f t="shared" si="22"/>
        <v>-11486.534062500001</v>
      </c>
      <c r="CL31" s="268">
        <f t="shared" si="22"/>
        <v>-11486.534062500001</v>
      </c>
    </row>
    <row r="32" spans="1:90" x14ac:dyDescent="0.4">
      <c r="G32" s="453" t="s">
        <v>645</v>
      </c>
      <c r="I32" s="454">
        <v>45292</v>
      </c>
      <c r="J32" s="267">
        <v>45292</v>
      </c>
      <c r="K32" s="24">
        <f t="shared" si="15"/>
        <v>-54350.399999999987</v>
      </c>
      <c r="L32" s="24">
        <f t="shared" si="15"/>
        <v>-57067.920000000013</v>
      </c>
      <c r="M32" s="24">
        <f t="shared" si="15"/>
        <v>-59921.315999999999</v>
      </c>
      <c r="N32" s="24">
        <f t="shared" si="15"/>
        <v>-62917.381799999996</v>
      </c>
      <c r="O32" s="24">
        <f t="shared" si="15"/>
        <v>-66063.25089000001</v>
      </c>
      <c r="P32" s="24">
        <f t="shared" si="15"/>
        <v>-69366.413434500006</v>
      </c>
      <c r="S32" s="268">
        <f t="shared" si="16"/>
        <v>-4529.2</v>
      </c>
      <c r="T32" s="268">
        <f t="shared" si="16"/>
        <v>-4529.2</v>
      </c>
      <c r="U32" s="268">
        <f t="shared" si="16"/>
        <v>-4529.2</v>
      </c>
      <c r="V32" s="268">
        <f t="shared" si="16"/>
        <v>-4529.2</v>
      </c>
      <c r="W32" s="268">
        <f t="shared" si="16"/>
        <v>-4529.2</v>
      </c>
      <c r="X32" s="268">
        <f t="shared" si="16"/>
        <v>-4529.2</v>
      </c>
      <c r="Y32" s="268">
        <f t="shared" si="16"/>
        <v>-4529.2</v>
      </c>
      <c r="Z32" s="268">
        <f t="shared" si="16"/>
        <v>-4529.2</v>
      </c>
      <c r="AA32" s="268">
        <f t="shared" si="16"/>
        <v>-4529.2</v>
      </c>
      <c r="AB32" s="268">
        <f t="shared" si="16"/>
        <v>-4529.2</v>
      </c>
      <c r="AC32" s="268">
        <f t="shared" si="17"/>
        <v>-4529.2</v>
      </c>
      <c r="AD32" s="268">
        <f t="shared" si="17"/>
        <v>-4529.2</v>
      </c>
      <c r="AE32" s="268">
        <f t="shared" si="17"/>
        <v>-4755.66</v>
      </c>
      <c r="AF32" s="268">
        <f t="shared" si="17"/>
        <v>-4755.66</v>
      </c>
      <c r="AG32" s="268">
        <f t="shared" si="17"/>
        <v>-4755.66</v>
      </c>
      <c r="AH32" s="268">
        <f t="shared" si="17"/>
        <v>-4755.66</v>
      </c>
      <c r="AI32" s="268">
        <f t="shared" si="17"/>
        <v>-4755.66</v>
      </c>
      <c r="AJ32" s="268">
        <f t="shared" si="17"/>
        <v>-4755.66</v>
      </c>
      <c r="AK32" s="268">
        <f t="shared" si="17"/>
        <v>-4755.66</v>
      </c>
      <c r="AL32" s="268">
        <f t="shared" si="17"/>
        <v>-4755.66</v>
      </c>
      <c r="AM32" s="268">
        <f t="shared" si="18"/>
        <v>-4755.66</v>
      </c>
      <c r="AN32" s="268">
        <f t="shared" si="18"/>
        <v>-4755.66</v>
      </c>
      <c r="AO32" s="268">
        <f t="shared" si="18"/>
        <v>-4755.66</v>
      </c>
      <c r="AP32" s="268">
        <f t="shared" si="18"/>
        <v>-4755.66</v>
      </c>
      <c r="AQ32" s="268">
        <f t="shared" si="18"/>
        <v>-4993.4430000000002</v>
      </c>
      <c r="AR32" s="268">
        <f t="shared" si="18"/>
        <v>-4993.4430000000002</v>
      </c>
      <c r="AS32" s="268">
        <f t="shared" si="18"/>
        <v>-4993.4430000000002</v>
      </c>
      <c r="AT32" s="268">
        <f t="shared" si="18"/>
        <v>-4993.4430000000002</v>
      </c>
      <c r="AU32" s="268">
        <f t="shared" si="18"/>
        <v>-4993.4430000000002</v>
      </c>
      <c r="AV32" s="268">
        <f t="shared" si="18"/>
        <v>-4993.4430000000002</v>
      </c>
      <c r="AW32" s="268">
        <f t="shared" si="19"/>
        <v>-4993.4430000000002</v>
      </c>
      <c r="AX32" s="268">
        <f t="shared" si="19"/>
        <v>-4993.4430000000002</v>
      </c>
      <c r="AY32" s="268">
        <f t="shared" si="19"/>
        <v>-4993.4430000000002</v>
      </c>
      <c r="AZ32" s="268">
        <f t="shared" si="19"/>
        <v>-4993.4430000000002</v>
      </c>
      <c r="BA32" s="268">
        <f t="shared" si="19"/>
        <v>-4993.4430000000002</v>
      </c>
      <c r="BB32" s="268">
        <f t="shared" si="19"/>
        <v>-4993.4430000000002</v>
      </c>
      <c r="BC32" s="268">
        <f t="shared" si="19"/>
        <v>-5243.1151500000005</v>
      </c>
      <c r="BD32" s="268">
        <f t="shared" si="19"/>
        <v>-5243.1151500000005</v>
      </c>
      <c r="BE32" s="268">
        <f t="shared" si="19"/>
        <v>-5243.1151500000005</v>
      </c>
      <c r="BF32" s="268">
        <f t="shared" si="19"/>
        <v>-5243.1151500000005</v>
      </c>
      <c r="BG32" s="268">
        <f t="shared" si="20"/>
        <v>-5243.1151500000005</v>
      </c>
      <c r="BH32" s="268">
        <f t="shared" si="20"/>
        <v>-5243.1151500000005</v>
      </c>
      <c r="BI32" s="268">
        <f t="shared" si="20"/>
        <v>-5243.1151500000005</v>
      </c>
      <c r="BJ32" s="268">
        <f t="shared" si="20"/>
        <v>-5243.1151500000005</v>
      </c>
      <c r="BK32" s="268">
        <f t="shared" si="20"/>
        <v>-5243.1151500000005</v>
      </c>
      <c r="BL32" s="268">
        <f t="shared" si="20"/>
        <v>-5243.1151500000005</v>
      </c>
      <c r="BM32" s="268">
        <f t="shared" si="20"/>
        <v>-5243.1151500000005</v>
      </c>
      <c r="BN32" s="268">
        <f t="shared" si="20"/>
        <v>-5243.1151500000005</v>
      </c>
      <c r="BO32" s="268">
        <f t="shared" si="20"/>
        <v>-5505.2709074999993</v>
      </c>
      <c r="BP32" s="268">
        <f t="shared" si="20"/>
        <v>-5505.2709074999993</v>
      </c>
      <c r="BQ32" s="268">
        <f t="shared" si="21"/>
        <v>-5505.2709074999993</v>
      </c>
      <c r="BR32" s="268">
        <f t="shared" si="21"/>
        <v>-5505.2709074999993</v>
      </c>
      <c r="BS32" s="268">
        <f t="shared" si="21"/>
        <v>-5505.2709074999993</v>
      </c>
      <c r="BT32" s="268">
        <f t="shared" si="21"/>
        <v>-5505.2709074999993</v>
      </c>
      <c r="BU32" s="268">
        <f t="shared" si="21"/>
        <v>-5505.2709074999993</v>
      </c>
      <c r="BV32" s="268">
        <f t="shared" si="21"/>
        <v>-5505.2709074999993</v>
      </c>
      <c r="BW32" s="268">
        <f t="shared" si="21"/>
        <v>-5505.2709074999993</v>
      </c>
      <c r="BX32" s="268">
        <f t="shared" si="21"/>
        <v>-5505.2709074999993</v>
      </c>
      <c r="BY32" s="268">
        <f t="shared" si="21"/>
        <v>-5505.2709074999993</v>
      </c>
      <c r="BZ32" s="268">
        <f t="shared" si="21"/>
        <v>-5505.2709074999993</v>
      </c>
      <c r="CA32" s="268">
        <f t="shared" si="22"/>
        <v>-5780.5344528750002</v>
      </c>
      <c r="CB32" s="268">
        <f t="shared" si="22"/>
        <v>-5780.5344528750002</v>
      </c>
      <c r="CC32" s="268">
        <f t="shared" si="22"/>
        <v>-5780.5344528750002</v>
      </c>
      <c r="CD32" s="268">
        <f t="shared" si="22"/>
        <v>-5780.5344528750002</v>
      </c>
      <c r="CE32" s="268">
        <f t="shared" si="22"/>
        <v>-5780.5344528750002</v>
      </c>
      <c r="CF32" s="268">
        <f t="shared" si="22"/>
        <v>-5780.5344528750002</v>
      </c>
      <c r="CG32" s="268">
        <f t="shared" si="22"/>
        <v>-5780.5344528750002</v>
      </c>
      <c r="CH32" s="268">
        <f t="shared" si="22"/>
        <v>-5780.5344528750002</v>
      </c>
      <c r="CI32" s="268">
        <f t="shared" si="22"/>
        <v>-5780.5344528750002</v>
      </c>
      <c r="CJ32" s="268">
        <f t="shared" si="22"/>
        <v>-5780.5344528750002</v>
      </c>
      <c r="CK32" s="268">
        <f t="shared" si="22"/>
        <v>-5780.5344528750002</v>
      </c>
      <c r="CL32" s="268">
        <f t="shared" si="22"/>
        <v>-5780.5344528750002</v>
      </c>
    </row>
    <row r="33" spans="1:90" x14ac:dyDescent="0.4">
      <c r="G33" s="9" t="s">
        <v>601</v>
      </c>
      <c r="J33" s="267"/>
      <c r="K33" s="269">
        <f t="shared" ca="1" si="15"/>
        <v>-402350.40000000008</v>
      </c>
      <c r="L33" s="269">
        <f t="shared" ca="1" si="15"/>
        <v>-422467.92000000016</v>
      </c>
      <c r="M33" s="269">
        <f t="shared" ca="1" si="15"/>
        <v>-443591.31599999988</v>
      </c>
      <c r="N33" s="269">
        <f t="shared" ca="1" si="15"/>
        <v>-465770.88179999986</v>
      </c>
      <c r="O33" s="269">
        <f t="shared" ca="1" si="15"/>
        <v>-489059.42589000013</v>
      </c>
      <c r="P33" s="269">
        <f t="shared" ca="1" si="15"/>
        <v>-513512.39718450001</v>
      </c>
      <c r="S33" s="254">
        <f ca="1">SUM(S28:OFFSET(S33,-1,0))</f>
        <v>-33529.199999999997</v>
      </c>
      <c r="T33" s="254">
        <f ca="1">SUM(T28:OFFSET(T33,-1,0))</f>
        <v>-33529.199999999997</v>
      </c>
      <c r="U33" s="254">
        <f ca="1">SUM(U28:OFFSET(U33,-1,0))</f>
        <v>-33529.199999999997</v>
      </c>
      <c r="V33" s="254">
        <f ca="1">SUM(V28:OFFSET(V33,-1,0))</f>
        <v>-33529.199999999997</v>
      </c>
      <c r="W33" s="254">
        <f ca="1">SUM(W28:OFFSET(W33,-1,0))</f>
        <v>-33529.199999999997</v>
      </c>
      <c r="X33" s="254">
        <f ca="1">SUM(X28:OFFSET(X33,-1,0))</f>
        <v>-33529.199999999997</v>
      </c>
      <c r="Y33" s="254">
        <f ca="1">SUM(Y28:OFFSET(Y33,-1,0))</f>
        <v>-33529.199999999997</v>
      </c>
      <c r="Z33" s="254">
        <f ca="1">SUM(Z28:OFFSET(Z33,-1,0))</f>
        <v>-33529.199999999997</v>
      </c>
      <c r="AA33" s="254">
        <f ca="1">SUM(AA28:OFFSET(AA33,-1,0))</f>
        <v>-33529.199999999997</v>
      </c>
      <c r="AB33" s="254">
        <f ca="1">SUM(AB28:OFFSET(AB33,-1,0))</f>
        <v>-33529.199999999997</v>
      </c>
      <c r="AC33" s="254">
        <f ca="1">SUM(AC28:OFFSET(AC33,-1,0))</f>
        <v>-33529.199999999997</v>
      </c>
      <c r="AD33" s="254">
        <f ca="1">SUM(AD28:OFFSET(AD33,-1,0))</f>
        <v>-33529.199999999997</v>
      </c>
      <c r="AE33" s="254">
        <f ca="1">SUM(AE28:OFFSET(AE33,-1,0))</f>
        <v>-35205.660000000003</v>
      </c>
      <c r="AF33" s="254">
        <f ca="1">SUM(AF28:OFFSET(AF33,-1,0))</f>
        <v>-35205.660000000003</v>
      </c>
      <c r="AG33" s="254">
        <f ca="1">SUM(AG28:OFFSET(AG33,-1,0))</f>
        <v>-35205.660000000003</v>
      </c>
      <c r="AH33" s="254">
        <f ca="1">SUM(AH28:OFFSET(AH33,-1,0))</f>
        <v>-35205.660000000003</v>
      </c>
      <c r="AI33" s="254">
        <f ca="1">SUM(AI28:OFFSET(AI33,-1,0))</f>
        <v>-35205.660000000003</v>
      </c>
      <c r="AJ33" s="254">
        <f ca="1">SUM(AJ28:OFFSET(AJ33,-1,0))</f>
        <v>-35205.660000000003</v>
      </c>
      <c r="AK33" s="254">
        <f ca="1">SUM(AK28:OFFSET(AK33,-1,0))</f>
        <v>-35205.660000000003</v>
      </c>
      <c r="AL33" s="254">
        <f ca="1">SUM(AL28:OFFSET(AL33,-1,0))</f>
        <v>-35205.660000000003</v>
      </c>
      <c r="AM33" s="254">
        <f ca="1">SUM(AM28:OFFSET(AM33,-1,0))</f>
        <v>-35205.660000000003</v>
      </c>
      <c r="AN33" s="254">
        <f ca="1">SUM(AN28:OFFSET(AN33,-1,0))</f>
        <v>-35205.660000000003</v>
      </c>
      <c r="AO33" s="254">
        <f ca="1">SUM(AO28:OFFSET(AO33,-1,0))</f>
        <v>-35205.660000000003</v>
      </c>
      <c r="AP33" s="254">
        <f ca="1">SUM(AP28:OFFSET(AP33,-1,0))</f>
        <v>-35205.660000000003</v>
      </c>
      <c r="AQ33" s="254">
        <f ca="1">SUM(AQ28:OFFSET(AQ33,-1,0))</f>
        <v>-36965.942999999999</v>
      </c>
      <c r="AR33" s="254">
        <f ca="1">SUM(AR28:OFFSET(AR33,-1,0))</f>
        <v>-36965.942999999999</v>
      </c>
      <c r="AS33" s="254">
        <f ca="1">SUM(AS28:OFFSET(AS33,-1,0))</f>
        <v>-36965.942999999999</v>
      </c>
      <c r="AT33" s="254">
        <f ca="1">SUM(AT28:OFFSET(AT33,-1,0))</f>
        <v>-36965.942999999999</v>
      </c>
      <c r="AU33" s="254">
        <f ca="1">SUM(AU28:OFFSET(AU33,-1,0))</f>
        <v>-36965.942999999999</v>
      </c>
      <c r="AV33" s="254">
        <f ca="1">SUM(AV28:OFFSET(AV33,-1,0))</f>
        <v>-36965.942999999999</v>
      </c>
      <c r="AW33" s="254">
        <f ca="1">SUM(AW28:OFFSET(AW33,-1,0))</f>
        <v>-36965.942999999999</v>
      </c>
      <c r="AX33" s="254">
        <f ca="1">SUM(AX28:OFFSET(AX33,-1,0))</f>
        <v>-36965.942999999999</v>
      </c>
      <c r="AY33" s="254">
        <f ca="1">SUM(AY28:OFFSET(AY33,-1,0))</f>
        <v>-36965.942999999999</v>
      </c>
      <c r="AZ33" s="254">
        <f ca="1">SUM(AZ28:OFFSET(AZ33,-1,0))</f>
        <v>-36965.942999999999</v>
      </c>
      <c r="BA33" s="254">
        <f ca="1">SUM(BA28:OFFSET(BA33,-1,0))</f>
        <v>-36965.942999999999</v>
      </c>
      <c r="BB33" s="254">
        <f ca="1">SUM(BB28:OFFSET(BB33,-1,0))</f>
        <v>-36965.942999999999</v>
      </c>
      <c r="BC33" s="254">
        <f ca="1">SUM(BC28:OFFSET(BC33,-1,0))</f>
        <v>-38814.240149999998</v>
      </c>
      <c r="BD33" s="254">
        <f ca="1">SUM(BD28:OFFSET(BD33,-1,0))</f>
        <v>-38814.240149999998</v>
      </c>
      <c r="BE33" s="254">
        <f ca="1">SUM(BE28:OFFSET(BE33,-1,0))</f>
        <v>-38814.240149999998</v>
      </c>
      <c r="BF33" s="254">
        <f ca="1">SUM(BF28:OFFSET(BF33,-1,0))</f>
        <v>-38814.240149999998</v>
      </c>
      <c r="BG33" s="254">
        <f ca="1">SUM(BG28:OFFSET(BG33,-1,0))</f>
        <v>-38814.240149999998</v>
      </c>
      <c r="BH33" s="254">
        <f ca="1">SUM(BH28:OFFSET(BH33,-1,0))</f>
        <v>-38814.240149999998</v>
      </c>
      <c r="BI33" s="254">
        <f ca="1">SUM(BI28:OFFSET(BI33,-1,0))</f>
        <v>-38814.240149999998</v>
      </c>
      <c r="BJ33" s="254">
        <f ca="1">SUM(BJ28:OFFSET(BJ33,-1,0))</f>
        <v>-38814.240149999998</v>
      </c>
      <c r="BK33" s="254">
        <f ca="1">SUM(BK28:OFFSET(BK33,-1,0))</f>
        <v>-38814.240149999998</v>
      </c>
      <c r="BL33" s="254">
        <f ca="1">SUM(BL28:OFFSET(BL33,-1,0))</f>
        <v>-38814.240149999998</v>
      </c>
      <c r="BM33" s="254">
        <f ca="1">SUM(BM28:OFFSET(BM33,-1,0))</f>
        <v>-38814.240149999998</v>
      </c>
      <c r="BN33" s="254">
        <f ca="1">SUM(BN28:OFFSET(BN33,-1,0))</f>
        <v>-38814.240149999998</v>
      </c>
      <c r="BO33" s="254">
        <f ca="1">SUM(BO28:OFFSET(BO33,-1,0))</f>
        <v>-40754.952157500004</v>
      </c>
      <c r="BP33" s="254">
        <f ca="1">SUM(BP28:OFFSET(BP33,-1,0))</f>
        <v>-40754.952157500004</v>
      </c>
      <c r="BQ33" s="254">
        <f ca="1">SUM(BQ28:OFFSET(BQ33,-1,0))</f>
        <v>-40754.952157500004</v>
      </c>
      <c r="BR33" s="254">
        <f ca="1">SUM(BR28:OFFSET(BR33,-1,0))</f>
        <v>-40754.952157500004</v>
      </c>
      <c r="BS33" s="254">
        <f ca="1">SUM(BS28:OFFSET(BS33,-1,0))</f>
        <v>-40754.952157500004</v>
      </c>
      <c r="BT33" s="254">
        <f ca="1">SUM(BT28:OFFSET(BT33,-1,0))</f>
        <v>-40754.952157500004</v>
      </c>
      <c r="BU33" s="254">
        <f ca="1">SUM(BU28:OFFSET(BU33,-1,0))</f>
        <v>-40754.952157500004</v>
      </c>
      <c r="BV33" s="254">
        <f ca="1">SUM(BV28:OFFSET(BV33,-1,0))</f>
        <v>-40754.952157500004</v>
      </c>
      <c r="BW33" s="254">
        <f ca="1">SUM(BW28:OFFSET(BW33,-1,0))</f>
        <v>-40754.952157500004</v>
      </c>
      <c r="BX33" s="254">
        <f ca="1">SUM(BX28:OFFSET(BX33,-1,0))</f>
        <v>-40754.952157500004</v>
      </c>
      <c r="BY33" s="254">
        <f ca="1">SUM(BY28:OFFSET(BY33,-1,0))</f>
        <v>-40754.952157500004</v>
      </c>
      <c r="BZ33" s="254">
        <f ca="1">SUM(BZ28:OFFSET(BZ33,-1,0))</f>
        <v>-40754.952157500004</v>
      </c>
      <c r="CA33" s="254">
        <f ca="1">SUM(CA28:OFFSET(CA33,-1,0))</f>
        <v>-42792.699765375</v>
      </c>
      <c r="CB33" s="254">
        <f ca="1">SUM(CB28:OFFSET(CB33,-1,0))</f>
        <v>-42792.699765375</v>
      </c>
      <c r="CC33" s="254">
        <f ca="1">SUM(CC28:OFFSET(CC33,-1,0))</f>
        <v>-42792.699765375</v>
      </c>
      <c r="CD33" s="254">
        <f ca="1">SUM(CD28:OFFSET(CD33,-1,0))</f>
        <v>-42792.699765375</v>
      </c>
      <c r="CE33" s="254">
        <f ca="1">SUM(CE28:OFFSET(CE33,-1,0))</f>
        <v>-42792.699765375</v>
      </c>
      <c r="CF33" s="254">
        <f ca="1">SUM(CF28:OFFSET(CF33,-1,0))</f>
        <v>-42792.699765375</v>
      </c>
      <c r="CG33" s="254">
        <f ca="1">SUM(CG28:OFFSET(CG33,-1,0))</f>
        <v>-42792.699765375</v>
      </c>
      <c r="CH33" s="254">
        <f ca="1">SUM(CH28:OFFSET(CH33,-1,0))</f>
        <v>-42792.699765375</v>
      </c>
      <c r="CI33" s="254">
        <f ca="1">SUM(CI28:OFFSET(CI33,-1,0))</f>
        <v>-42792.699765375</v>
      </c>
      <c r="CJ33" s="254">
        <f ca="1">SUM(CJ28:OFFSET(CJ33,-1,0))</f>
        <v>-42792.699765375</v>
      </c>
      <c r="CK33" s="254">
        <f ca="1">SUM(CK28:OFFSET(CK33,-1,0))</f>
        <v>-42792.699765375</v>
      </c>
      <c r="CL33" s="254">
        <f ca="1">SUM(CL28:OFFSET(CL33,-1,0))</f>
        <v>-42792.699765375</v>
      </c>
    </row>
    <row r="34" spans="1:90" x14ac:dyDescent="0.4">
      <c r="G34" s="13" t="s">
        <v>774</v>
      </c>
      <c r="J34" s="267"/>
      <c r="K34" s="15">
        <f t="shared" ref="K34:P34" si="23">SUMIF($4:$4,K$2,34:34)</f>
        <v>4</v>
      </c>
      <c r="L34" s="15">
        <f t="shared" si="23"/>
        <v>4</v>
      </c>
      <c r="M34" s="15">
        <f t="shared" si="23"/>
        <v>4</v>
      </c>
      <c r="N34" s="15">
        <f t="shared" si="23"/>
        <v>4</v>
      </c>
      <c r="O34" s="15">
        <f t="shared" si="23"/>
        <v>4</v>
      </c>
      <c r="P34" s="15">
        <f t="shared" si="23"/>
        <v>4</v>
      </c>
      <c r="S34" s="34">
        <f t="shared" ref="S34:CD34" si="24">+COUNTIF(S29:S32,"&lt;"&amp;0)</f>
        <v>4</v>
      </c>
      <c r="T34" s="34">
        <f t="shared" si="24"/>
        <v>4</v>
      </c>
      <c r="U34" s="34">
        <f t="shared" si="24"/>
        <v>4</v>
      </c>
      <c r="V34" s="34">
        <f t="shared" si="24"/>
        <v>4</v>
      </c>
      <c r="W34" s="34">
        <f t="shared" si="24"/>
        <v>4</v>
      </c>
      <c r="X34" s="34">
        <f t="shared" si="24"/>
        <v>4</v>
      </c>
      <c r="Y34" s="34">
        <f t="shared" si="24"/>
        <v>4</v>
      </c>
      <c r="Z34" s="34">
        <f t="shared" si="24"/>
        <v>4</v>
      </c>
      <c r="AA34" s="34">
        <f t="shared" si="24"/>
        <v>4</v>
      </c>
      <c r="AB34" s="34">
        <f t="shared" si="24"/>
        <v>4</v>
      </c>
      <c r="AC34" s="34">
        <f t="shared" si="24"/>
        <v>4</v>
      </c>
      <c r="AD34" s="34">
        <f t="shared" si="24"/>
        <v>4</v>
      </c>
      <c r="AE34" s="34">
        <f t="shared" si="24"/>
        <v>4</v>
      </c>
      <c r="AF34" s="34">
        <f t="shared" si="24"/>
        <v>4</v>
      </c>
      <c r="AG34" s="34">
        <f t="shared" si="24"/>
        <v>4</v>
      </c>
      <c r="AH34" s="34">
        <f t="shared" si="24"/>
        <v>4</v>
      </c>
      <c r="AI34" s="34">
        <f t="shared" si="24"/>
        <v>4</v>
      </c>
      <c r="AJ34" s="34">
        <f t="shared" si="24"/>
        <v>4</v>
      </c>
      <c r="AK34" s="34">
        <f t="shared" si="24"/>
        <v>4</v>
      </c>
      <c r="AL34" s="34">
        <f t="shared" si="24"/>
        <v>4</v>
      </c>
      <c r="AM34" s="34">
        <f t="shared" si="24"/>
        <v>4</v>
      </c>
      <c r="AN34" s="34">
        <f t="shared" si="24"/>
        <v>4</v>
      </c>
      <c r="AO34" s="34">
        <f t="shared" si="24"/>
        <v>4</v>
      </c>
      <c r="AP34" s="34">
        <f t="shared" si="24"/>
        <v>4</v>
      </c>
      <c r="AQ34" s="34">
        <f t="shared" si="24"/>
        <v>4</v>
      </c>
      <c r="AR34" s="34">
        <f t="shared" si="24"/>
        <v>4</v>
      </c>
      <c r="AS34" s="34">
        <f t="shared" si="24"/>
        <v>4</v>
      </c>
      <c r="AT34" s="34">
        <f t="shared" si="24"/>
        <v>4</v>
      </c>
      <c r="AU34" s="34">
        <f t="shared" si="24"/>
        <v>4</v>
      </c>
      <c r="AV34" s="34">
        <f t="shared" si="24"/>
        <v>4</v>
      </c>
      <c r="AW34" s="34">
        <f t="shared" si="24"/>
        <v>4</v>
      </c>
      <c r="AX34" s="34">
        <f t="shared" si="24"/>
        <v>4</v>
      </c>
      <c r="AY34" s="34">
        <f t="shared" si="24"/>
        <v>4</v>
      </c>
      <c r="AZ34" s="34">
        <f t="shared" si="24"/>
        <v>4</v>
      </c>
      <c r="BA34" s="34">
        <f t="shared" si="24"/>
        <v>4</v>
      </c>
      <c r="BB34" s="34">
        <f t="shared" si="24"/>
        <v>4</v>
      </c>
      <c r="BC34" s="34">
        <f t="shared" si="24"/>
        <v>4</v>
      </c>
      <c r="BD34" s="34">
        <f t="shared" si="24"/>
        <v>4</v>
      </c>
      <c r="BE34" s="34">
        <f t="shared" si="24"/>
        <v>4</v>
      </c>
      <c r="BF34" s="34">
        <f t="shared" si="24"/>
        <v>4</v>
      </c>
      <c r="BG34" s="34">
        <f t="shared" si="24"/>
        <v>4</v>
      </c>
      <c r="BH34" s="34">
        <f t="shared" si="24"/>
        <v>4</v>
      </c>
      <c r="BI34" s="34">
        <f t="shared" si="24"/>
        <v>4</v>
      </c>
      <c r="BJ34" s="34">
        <f t="shared" si="24"/>
        <v>4</v>
      </c>
      <c r="BK34" s="34">
        <f t="shared" si="24"/>
        <v>4</v>
      </c>
      <c r="BL34" s="34">
        <f t="shared" si="24"/>
        <v>4</v>
      </c>
      <c r="BM34" s="34">
        <f t="shared" si="24"/>
        <v>4</v>
      </c>
      <c r="BN34" s="34">
        <f t="shared" si="24"/>
        <v>4</v>
      </c>
      <c r="BO34" s="34">
        <f t="shared" si="24"/>
        <v>4</v>
      </c>
      <c r="BP34" s="34">
        <f t="shared" si="24"/>
        <v>4</v>
      </c>
      <c r="BQ34" s="34">
        <f t="shared" si="24"/>
        <v>4</v>
      </c>
      <c r="BR34" s="34">
        <f t="shared" si="24"/>
        <v>4</v>
      </c>
      <c r="BS34" s="34">
        <f t="shared" si="24"/>
        <v>4</v>
      </c>
      <c r="BT34" s="34">
        <f t="shared" si="24"/>
        <v>4</v>
      </c>
      <c r="BU34" s="34">
        <f t="shared" si="24"/>
        <v>4</v>
      </c>
      <c r="BV34" s="34">
        <f t="shared" si="24"/>
        <v>4</v>
      </c>
      <c r="BW34" s="34">
        <f t="shared" si="24"/>
        <v>4</v>
      </c>
      <c r="BX34" s="34">
        <f t="shared" si="24"/>
        <v>4</v>
      </c>
      <c r="BY34" s="34">
        <f t="shared" si="24"/>
        <v>4</v>
      </c>
      <c r="BZ34" s="34">
        <f t="shared" si="24"/>
        <v>4</v>
      </c>
      <c r="CA34" s="34">
        <f t="shared" si="24"/>
        <v>4</v>
      </c>
      <c r="CB34" s="34">
        <f t="shared" si="24"/>
        <v>4</v>
      </c>
      <c r="CC34" s="34">
        <f t="shared" si="24"/>
        <v>4</v>
      </c>
      <c r="CD34" s="34">
        <f t="shared" si="24"/>
        <v>4</v>
      </c>
      <c r="CE34" s="34">
        <f t="shared" ref="CE34:CL34" si="25">+COUNTIF(CE29:CE32,"&lt;"&amp;0)</f>
        <v>4</v>
      </c>
      <c r="CF34" s="34">
        <f t="shared" si="25"/>
        <v>4</v>
      </c>
      <c r="CG34" s="34">
        <f t="shared" si="25"/>
        <v>4</v>
      </c>
      <c r="CH34" s="34">
        <f t="shared" si="25"/>
        <v>4</v>
      </c>
      <c r="CI34" s="34">
        <f t="shared" si="25"/>
        <v>4</v>
      </c>
      <c r="CJ34" s="34">
        <f t="shared" si="25"/>
        <v>4</v>
      </c>
      <c r="CK34" s="34">
        <f t="shared" si="25"/>
        <v>4</v>
      </c>
      <c r="CL34" s="34">
        <f t="shared" si="25"/>
        <v>4</v>
      </c>
    </row>
    <row r="35" spans="1:90" x14ac:dyDescent="0.4">
      <c r="G35" s="9"/>
      <c r="S35" s="32"/>
      <c r="T35" s="32"/>
      <c r="U35" s="32"/>
      <c r="V35" s="32"/>
      <c r="W35" s="32"/>
      <c r="X35" s="32"/>
      <c r="Y35" s="32"/>
      <c r="Z35" s="32"/>
      <c r="AA35" s="32"/>
      <c r="AB35" s="32"/>
      <c r="AC35" s="32"/>
      <c r="AD35" s="32"/>
      <c r="AE35" s="32"/>
      <c r="AF35" s="32"/>
      <c r="AG35" s="32"/>
      <c r="AH35" s="32"/>
      <c r="AI35" s="32"/>
      <c r="AJ35" s="32"/>
      <c r="AK35" s="32"/>
      <c r="AL35" s="32"/>
      <c r="AM35" s="32"/>
      <c r="AN35" s="32"/>
      <c r="AO35" s="32"/>
      <c r="AP35" s="32"/>
      <c r="AQ35" s="32"/>
      <c r="AR35" s="32"/>
      <c r="AS35" s="32"/>
      <c r="AT35" s="32"/>
      <c r="AU35" s="32"/>
      <c r="AV35" s="32"/>
      <c r="AW35" s="32"/>
      <c r="AX35" s="32"/>
      <c r="AY35" s="32"/>
      <c r="AZ35" s="32"/>
      <c r="BA35" s="32"/>
      <c r="BB35" s="32"/>
      <c r="BC35" s="32"/>
      <c r="BD35" s="32"/>
      <c r="BE35" s="32"/>
      <c r="BF35" s="32"/>
      <c r="BG35" s="32"/>
      <c r="BH35" s="32"/>
      <c r="BI35" s="32"/>
      <c r="BJ35" s="32"/>
      <c r="BK35" s="32"/>
      <c r="BL35" s="32"/>
      <c r="BM35" s="32"/>
      <c r="BN35" s="32"/>
      <c r="BO35" s="32"/>
      <c r="BP35" s="32"/>
      <c r="BQ35" s="32"/>
      <c r="BR35" s="32"/>
      <c r="BS35" s="32"/>
      <c r="BT35" s="32"/>
      <c r="BU35" s="32"/>
      <c r="BV35" s="32"/>
      <c r="BW35" s="32"/>
      <c r="BX35" s="32"/>
      <c r="BY35" s="32"/>
      <c r="BZ35" s="32"/>
      <c r="CA35" s="32"/>
      <c r="CB35" s="32"/>
      <c r="CC35" s="32"/>
      <c r="CD35" s="32"/>
      <c r="CE35" s="32"/>
      <c r="CF35" s="32"/>
      <c r="CG35" s="32"/>
      <c r="CH35" s="32"/>
      <c r="CI35" s="32"/>
      <c r="CJ35" s="32"/>
      <c r="CK35" s="32"/>
      <c r="CL35" s="32"/>
    </row>
    <row r="36" spans="1:90" ht="14.25" customHeight="1" x14ac:dyDescent="0.4">
      <c r="A36" s="31" t="s">
        <v>218</v>
      </c>
      <c r="B36" s="31"/>
      <c r="C36" s="31"/>
      <c r="D36" s="31"/>
      <c r="E36" s="31"/>
      <c r="F36" s="31"/>
      <c r="G36" s="293" t="s">
        <v>654</v>
      </c>
      <c r="H36" s="291"/>
      <c r="I36" s="291"/>
      <c r="J36" s="291"/>
      <c r="K36" s="291"/>
      <c r="L36" s="291"/>
      <c r="M36" s="291"/>
      <c r="N36" s="291"/>
      <c r="O36" s="291"/>
      <c r="P36" s="294"/>
      <c r="S36" s="292"/>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c r="AS36" s="291"/>
      <c r="AT36" s="291"/>
      <c r="AU36" s="291"/>
      <c r="AV36" s="291"/>
      <c r="AW36" s="291"/>
      <c r="AX36" s="291"/>
      <c r="AY36" s="291"/>
      <c r="AZ36" s="291"/>
      <c r="BA36" s="291"/>
      <c r="BB36" s="291"/>
      <c r="BC36" s="291"/>
      <c r="BD36" s="291"/>
      <c r="BE36" s="291"/>
      <c r="BF36" s="291"/>
      <c r="BG36" s="291"/>
      <c r="BH36" s="291"/>
      <c r="BI36" s="291"/>
      <c r="BJ36" s="291"/>
      <c r="BK36" s="291"/>
      <c r="BL36" s="291"/>
      <c r="BM36" s="291"/>
      <c r="BN36" s="291"/>
      <c r="BO36" s="291"/>
      <c r="BP36" s="291"/>
      <c r="BQ36" s="291"/>
      <c r="BR36" s="291"/>
      <c r="BS36" s="291"/>
      <c r="BT36" s="291"/>
      <c r="BU36" s="291"/>
      <c r="BV36" s="291"/>
      <c r="BW36" s="291"/>
      <c r="BX36" s="291"/>
      <c r="BY36" s="291"/>
      <c r="BZ36" s="291"/>
      <c r="CA36" s="291"/>
      <c r="CB36" s="291"/>
      <c r="CC36" s="291"/>
      <c r="CD36" s="291"/>
      <c r="CE36" s="291"/>
      <c r="CF36" s="291"/>
      <c r="CG36" s="291"/>
      <c r="CH36" s="291"/>
      <c r="CI36" s="291"/>
      <c r="CJ36" s="291"/>
      <c r="CK36" s="291"/>
      <c r="CL36" s="294"/>
    </row>
    <row r="37" spans="1:90" ht="14.25" customHeight="1" x14ac:dyDescent="0.4"/>
    <row r="38" spans="1:90" x14ac:dyDescent="0.4">
      <c r="G38" s="13" t="s">
        <v>649</v>
      </c>
      <c r="J38" s="270" t="s">
        <v>637</v>
      </c>
      <c r="K38" s="266"/>
      <c r="L38" s="266"/>
      <c r="M38" s="266"/>
      <c r="N38" s="266"/>
      <c r="O38" s="266"/>
      <c r="P38" s="266"/>
    </row>
    <row r="39" spans="1:90" x14ac:dyDescent="0.4">
      <c r="G39" s="453" t="s">
        <v>655</v>
      </c>
      <c r="J39" s="455" t="s">
        <v>638</v>
      </c>
      <c r="K39" s="23">
        <v>-1000</v>
      </c>
      <c r="L39" s="23">
        <v>-1000</v>
      </c>
      <c r="M39" s="23">
        <v>-1000</v>
      </c>
      <c r="N39" s="23">
        <v>-1000</v>
      </c>
      <c r="O39" s="23">
        <v>-1000</v>
      </c>
      <c r="P39" s="23">
        <v>-1000</v>
      </c>
      <c r="S39" s="268" cm="1">
        <f t="array" ref="S39">INDEX($K:$P,ROW(),MATCH(YEAR(S$2),$K$2:$P$2,0))/12</f>
        <v>-83.333333333333329</v>
      </c>
      <c r="T39" s="268" cm="1">
        <f t="array" ref="T39">INDEX($K:$P,ROW(),MATCH(YEAR(T$2),$K$2:$P$2,0))/12</f>
        <v>-83.333333333333329</v>
      </c>
      <c r="U39" s="268" cm="1">
        <f t="array" ref="U39">INDEX($K:$P,ROW(),MATCH(YEAR(U$2),$K$2:$P$2,0))/12</f>
        <v>-83.333333333333329</v>
      </c>
      <c r="V39" s="268" cm="1">
        <f t="array" ref="V39">INDEX($K:$P,ROW(),MATCH(YEAR(V$2),$K$2:$P$2,0))/12</f>
        <v>-83.333333333333329</v>
      </c>
      <c r="W39" s="268" cm="1">
        <f t="array" ref="W39">INDEX($K:$P,ROW(),MATCH(YEAR(W$2),$K$2:$P$2,0))/12</f>
        <v>-83.333333333333329</v>
      </c>
      <c r="X39" s="268" cm="1">
        <f t="array" ref="X39">INDEX($K:$P,ROW(),MATCH(YEAR(X$2),$K$2:$P$2,0))/12</f>
        <v>-83.333333333333329</v>
      </c>
      <c r="Y39" s="268" cm="1">
        <f t="array" ref="Y39">INDEX($K:$P,ROW(),MATCH(YEAR(Y$2),$K$2:$P$2,0))/12</f>
        <v>-83.333333333333329</v>
      </c>
      <c r="Z39" s="268" cm="1">
        <f t="array" ref="Z39">INDEX($K:$P,ROW(),MATCH(YEAR(Z$2),$K$2:$P$2,0))/12</f>
        <v>-83.333333333333329</v>
      </c>
      <c r="AA39" s="268" cm="1">
        <f t="array" ref="AA39">INDEX($K:$P,ROW(),MATCH(YEAR(AA$2),$K$2:$P$2,0))/12</f>
        <v>-83.333333333333329</v>
      </c>
      <c r="AB39" s="268" cm="1">
        <f t="array" ref="AB39">INDEX($K:$P,ROW(),MATCH(YEAR(AB$2),$K$2:$P$2,0))/12</f>
        <v>-83.333333333333329</v>
      </c>
      <c r="AC39" s="268" cm="1">
        <f t="array" ref="AC39">INDEX($K:$P,ROW(),MATCH(YEAR(AC$2),$K$2:$P$2,0))/12</f>
        <v>-83.333333333333329</v>
      </c>
      <c r="AD39" s="268" cm="1">
        <f t="array" ref="AD39">INDEX($K:$P,ROW(),MATCH(YEAR(AD$2),$K$2:$P$2,0))/12</f>
        <v>-83.333333333333329</v>
      </c>
      <c r="AE39" s="268" cm="1">
        <f t="array" ref="AE39">INDEX($K:$P,ROW(),MATCH(YEAR(AE$2),$K$2:$P$2,0))/12</f>
        <v>-83.333333333333329</v>
      </c>
      <c r="AF39" s="268" cm="1">
        <f t="array" ref="AF39">INDEX($K:$P,ROW(),MATCH(YEAR(AF$2),$K$2:$P$2,0))/12</f>
        <v>-83.333333333333329</v>
      </c>
      <c r="AG39" s="268" cm="1">
        <f t="array" ref="AG39">INDEX($K:$P,ROW(),MATCH(YEAR(AG$2),$K$2:$P$2,0))/12</f>
        <v>-83.333333333333329</v>
      </c>
      <c r="AH39" s="268" cm="1">
        <f t="array" ref="AH39">INDEX($K:$P,ROW(),MATCH(YEAR(AH$2),$K$2:$P$2,0))/12</f>
        <v>-83.333333333333329</v>
      </c>
      <c r="AI39" s="268" cm="1">
        <f t="array" ref="AI39">INDEX($K:$P,ROW(),MATCH(YEAR(AI$2),$K$2:$P$2,0))/12</f>
        <v>-83.333333333333329</v>
      </c>
      <c r="AJ39" s="268" cm="1">
        <f t="array" ref="AJ39">INDEX($K:$P,ROW(),MATCH(YEAR(AJ$2),$K$2:$P$2,0))/12</f>
        <v>-83.333333333333329</v>
      </c>
      <c r="AK39" s="268" cm="1">
        <f t="array" ref="AK39">INDEX($K:$P,ROW(),MATCH(YEAR(AK$2),$K$2:$P$2,0))/12</f>
        <v>-83.333333333333329</v>
      </c>
      <c r="AL39" s="268" cm="1">
        <f t="array" ref="AL39">INDEX($K:$P,ROW(),MATCH(YEAR(AL$2),$K$2:$P$2,0))/12</f>
        <v>-83.333333333333329</v>
      </c>
      <c r="AM39" s="268" cm="1">
        <f t="array" ref="AM39">INDEX($K:$P,ROW(),MATCH(YEAR(AM$2),$K$2:$P$2,0))/12</f>
        <v>-83.333333333333329</v>
      </c>
      <c r="AN39" s="268" cm="1">
        <f t="array" ref="AN39">INDEX($K:$P,ROW(),MATCH(YEAR(AN$2),$K$2:$P$2,0))/12</f>
        <v>-83.333333333333329</v>
      </c>
      <c r="AO39" s="268" cm="1">
        <f t="array" ref="AO39">INDEX($K:$P,ROW(),MATCH(YEAR(AO$2),$K$2:$P$2,0))/12</f>
        <v>-83.333333333333329</v>
      </c>
      <c r="AP39" s="268" cm="1">
        <f t="array" ref="AP39">INDEX($K:$P,ROW(),MATCH(YEAR(AP$2),$K$2:$P$2,0))/12</f>
        <v>-83.333333333333329</v>
      </c>
      <c r="AQ39" s="268" cm="1">
        <f t="array" ref="AQ39">INDEX($K:$P,ROW(),MATCH(YEAR(AQ$2),$K$2:$P$2,0))/12</f>
        <v>-83.333333333333329</v>
      </c>
      <c r="AR39" s="268" cm="1">
        <f t="array" ref="AR39">INDEX($K:$P,ROW(),MATCH(YEAR(AR$2),$K$2:$P$2,0))/12</f>
        <v>-83.333333333333329</v>
      </c>
      <c r="AS39" s="268" cm="1">
        <f t="array" ref="AS39">INDEX($K:$P,ROW(),MATCH(YEAR(AS$2),$K$2:$P$2,0))/12</f>
        <v>-83.333333333333329</v>
      </c>
      <c r="AT39" s="268" cm="1">
        <f t="array" ref="AT39">INDEX($K:$P,ROW(),MATCH(YEAR(AT$2),$K$2:$P$2,0))/12</f>
        <v>-83.333333333333329</v>
      </c>
      <c r="AU39" s="268" cm="1">
        <f t="array" ref="AU39">INDEX($K:$P,ROW(),MATCH(YEAR(AU$2),$K$2:$P$2,0))/12</f>
        <v>-83.333333333333329</v>
      </c>
      <c r="AV39" s="268" cm="1">
        <f t="array" ref="AV39">INDEX($K:$P,ROW(),MATCH(YEAR(AV$2),$K$2:$P$2,0))/12</f>
        <v>-83.333333333333329</v>
      </c>
      <c r="AW39" s="268" cm="1">
        <f t="array" ref="AW39">INDEX($K:$P,ROW(),MATCH(YEAR(AW$2),$K$2:$P$2,0))/12</f>
        <v>-83.333333333333329</v>
      </c>
      <c r="AX39" s="268" cm="1">
        <f t="array" ref="AX39">INDEX($K:$P,ROW(),MATCH(YEAR(AX$2),$K$2:$P$2,0))/12</f>
        <v>-83.333333333333329</v>
      </c>
      <c r="AY39" s="268" cm="1">
        <f t="array" ref="AY39">INDEX($K:$P,ROW(),MATCH(YEAR(AY$2),$K$2:$P$2,0))/12</f>
        <v>-83.333333333333329</v>
      </c>
      <c r="AZ39" s="268" cm="1">
        <f t="array" ref="AZ39">INDEX($K:$P,ROW(),MATCH(YEAR(AZ$2),$K$2:$P$2,0))/12</f>
        <v>-83.333333333333329</v>
      </c>
      <c r="BA39" s="268" cm="1">
        <f t="array" ref="BA39">INDEX($K:$P,ROW(),MATCH(YEAR(BA$2),$K$2:$P$2,0))/12</f>
        <v>-83.333333333333329</v>
      </c>
      <c r="BB39" s="268" cm="1">
        <f t="array" ref="BB39">INDEX($K:$P,ROW(),MATCH(YEAR(BB$2),$K$2:$P$2,0))/12</f>
        <v>-83.333333333333329</v>
      </c>
      <c r="BC39" s="268" cm="1">
        <f t="array" ref="BC39">INDEX($K:$P,ROW(),MATCH(YEAR(BC$2),$K$2:$P$2,0))/12</f>
        <v>-83.333333333333329</v>
      </c>
      <c r="BD39" s="268" cm="1">
        <f t="array" ref="BD39">INDEX($K:$P,ROW(),MATCH(YEAR(BD$2),$K$2:$P$2,0))/12</f>
        <v>-83.333333333333329</v>
      </c>
      <c r="BE39" s="268" cm="1">
        <f t="array" ref="BE39">INDEX($K:$P,ROW(),MATCH(YEAR(BE$2),$K$2:$P$2,0))/12</f>
        <v>-83.333333333333329</v>
      </c>
      <c r="BF39" s="268" cm="1">
        <f t="array" ref="BF39">INDEX($K:$P,ROW(),MATCH(YEAR(BF$2),$K$2:$P$2,0))/12</f>
        <v>-83.333333333333329</v>
      </c>
      <c r="BG39" s="268" cm="1">
        <f t="array" ref="BG39">INDEX($K:$P,ROW(),MATCH(YEAR(BG$2),$K$2:$P$2,0))/12</f>
        <v>-83.333333333333329</v>
      </c>
      <c r="BH39" s="268" cm="1">
        <f t="array" ref="BH39">INDEX($K:$P,ROW(),MATCH(YEAR(BH$2),$K$2:$P$2,0))/12</f>
        <v>-83.333333333333329</v>
      </c>
      <c r="BI39" s="268" cm="1">
        <f t="array" ref="BI39">INDEX($K:$P,ROW(),MATCH(YEAR(BI$2),$K$2:$P$2,0))/12</f>
        <v>-83.333333333333329</v>
      </c>
      <c r="BJ39" s="268" cm="1">
        <f t="array" ref="BJ39">INDEX($K:$P,ROW(),MATCH(YEAR(BJ$2),$K$2:$P$2,0))/12</f>
        <v>-83.333333333333329</v>
      </c>
      <c r="BK39" s="268" cm="1">
        <f t="array" ref="BK39">INDEX($K:$P,ROW(),MATCH(YEAR(BK$2),$K$2:$P$2,0))/12</f>
        <v>-83.333333333333329</v>
      </c>
      <c r="BL39" s="268" cm="1">
        <f t="array" ref="BL39">INDEX($K:$P,ROW(),MATCH(YEAR(BL$2),$K$2:$P$2,0))/12</f>
        <v>-83.333333333333329</v>
      </c>
      <c r="BM39" s="268" cm="1">
        <f t="array" ref="BM39">INDEX($K:$P,ROW(),MATCH(YEAR(BM$2),$K$2:$P$2,0))/12</f>
        <v>-83.333333333333329</v>
      </c>
      <c r="BN39" s="268" cm="1">
        <f t="array" ref="BN39">INDEX($K:$P,ROW(),MATCH(YEAR(BN$2),$K$2:$P$2,0))/12</f>
        <v>-83.333333333333329</v>
      </c>
      <c r="BO39" s="268" cm="1">
        <f t="array" ref="BO39">INDEX($K:$P,ROW(),MATCH(YEAR(BO$2),$K$2:$P$2,0))/12</f>
        <v>-83.333333333333329</v>
      </c>
      <c r="BP39" s="268" cm="1">
        <f t="array" ref="BP39">INDEX($K:$P,ROW(),MATCH(YEAR(BP$2),$K$2:$P$2,0))/12</f>
        <v>-83.333333333333329</v>
      </c>
      <c r="BQ39" s="268" cm="1">
        <f t="array" ref="BQ39">INDEX($K:$P,ROW(),MATCH(YEAR(BQ$2),$K$2:$P$2,0))/12</f>
        <v>-83.333333333333329</v>
      </c>
      <c r="BR39" s="268" cm="1">
        <f t="array" ref="BR39">INDEX($K:$P,ROW(),MATCH(YEAR(BR$2),$K$2:$P$2,0))/12</f>
        <v>-83.333333333333329</v>
      </c>
      <c r="BS39" s="268" cm="1">
        <f t="array" ref="BS39">INDEX($K:$P,ROW(),MATCH(YEAR(BS$2),$K$2:$P$2,0))/12</f>
        <v>-83.333333333333329</v>
      </c>
      <c r="BT39" s="268" cm="1">
        <f t="array" ref="BT39">INDEX($K:$P,ROW(),MATCH(YEAR(BT$2),$K$2:$P$2,0))/12</f>
        <v>-83.333333333333329</v>
      </c>
      <c r="BU39" s="268" cm="1">
        <f t="array" ref="BU39">INDEX($K:$P,ROW(),MATCH(YEAR(BU$2),$K$2:$P$2,0))/12</f>
        <v>-83.333333333333329</v>
      </c>
      <c r="BV39" s="268" cm="1">
        <f t="array" ref="BV39">INDEX($K:$P,ROW(),MATCH(YEAR(BV$2),$K$2:$P$2,0))/12</f>
        <v>-83.333333333333329</v>
      </c>
      <c r="BW39" s="268" cm="1">
        <f t="array" ref="BW39">INDEX($K:$P,ROW(),MATCH(YEAR(BW$2),$K$2:$P$2,0))/12</f>
        <v>-83.333333333333329</v>
      </c>
      <c r="BX39" s="268" cm="1">
        <f t="array" ref="BX39">INDEX($K:$P,ROW(),MATCH(YEAR(BX$2),$K$2:$P$2,0))/12</f>
        <v>-83.333333333333329</v>
      </c>
      <c r="BY39" s="268" cm="1">
        <f t="array" ref="BY39">INDEX($K:$P,ROW(),MATCH(YEAR(BY$2),$K$2:$P$2,0))/12</f>
        <v>-83.333333333333329</v>
      </c>
      <c r="BZ39" s="268" cm="1">
        <f t="array" ref="BZ39">INDEX($K:$P,ROW(),MATCH(YEAR(BZ$2),$K$2:$P$2,0))/12</f>
        <v>-83.333333333333329</v>
      </c>
      <c r="CA39" s="268" cm="1">
        <f t="array" ref="CA39">INDEX($K:$P,ROW(),MATCH(YEAR(CA$2),$K$2:$P$2,0))/12</f>
        <v>-83.333333333333329</v>
      </c>
      <c r="CB39" s="268" cm="1">
        <f t="array" ref="CB39">INDEX($K:$P,ROW(),MATCH(YEAR(CB$2),$K$2:$P$2,0))/12</f>
        <v>-83.333333333333329</v>
      </c>
      <c r="CC39" s="268" cm="1">
        <f t="array" ref="CC39">INDEX($K:$P,ROW(),MATCH(YEAR(CC$2),$K$2:$P$2,0))/12</f>
        <v>-83.333333333333329</v>
      </c>
      <c r="CD39" s="268" cm="1">
        <f t="array" ref="CD39">INDEX($K:$P,ROW(),MATCH(YEAR(CD$2),$K$2:$P$2,0))/12</f>
        <v>-83.333333333333329</v>
      </c>
      <c r="CE39" s="268" cm="1">
        <f t="array" ref="CE39">INDEX($K:$P,ROW(),MATCH(YEAR(CE$2),$K$2:$P$2,0))/12</f>
        <v>-83.333333333333329</v>
      </c>
      <c r="CF39" s="268" cm="1">
        <f t="array" ref="CF39">INDEX($K:$P,ROW(),MATCH(YEAR(CF$2),$K$2:$P$2,0))/12</f>
        <v>-83.333333333333329</v>
      </c>
      <c r="CG39" s="268" cm="1">
        <f t="array" ref="CG39">INDEX($K:$P,ROW(),MATCH(YEAR(CG$2),$K$2:$P$2,0))/12</f>
        <v>-83.333333333333329</v>
      </c>
      <c r="CH39" s="268" cm="1">
        <f t="array" ref="CH39">INDEX($K:$P,ROW(),MATCH(YEAR(CH$2),$K$2:$P$2,0))/12</f>
        <v>-83.333333333333329</v>
      </c>
      <c r="CI39" s="268" cm="1">
        <f t="array" ref="CI39">INDEX($K:$P,ROW(),MATCH(YEAR(CI$2),$K$2:$P$2,0))/12</f>
        <v>-83.333333333333329</v>
      </c>
      <c r="CJ39" s="268" cm="1">
        <f t="array" ref="CJ39">INDEX($K:$P,ROW(),MATCH(YEAR(CJ$2),$K$2:$P$2,0))/12</f>
        <v>-83.333333333333329</v>
      </c>
      <c r="CK39" s="268" cm="1">
        <f t="array" ref="CK39">INDEX($K:$P,ROW(),MATCH(YEAR(CK$2),$K$2:$P$2,0))/12</f>
        <v>-83.333333333333329</v>
      </c>
      <c r="CL39" s="268" cm="1">
        <f t="array" ref="CL39">INDEX($K:$P,ROW(),MATCH(YEAR(CL$2),$K$2:$P$2,0))/12</f>
        <v>-83.333333333333329</v>
      </c>
    </row>
    <row r="40" spans="1:90" x14ac:dyDescent="0.4">
      <c r="G40" s="453" t="s">
        <v>656</v>
      </c>
      <c r="J40" s="455" t="s">
        <v>645</v>
      </c>
      <c r="K40" s="23">
        <v>-1000</v>
      </c>
      <c r="L40" s="23">
        <v>-1000</v>
      </c>
      <c r="M40" s="23">
        <v>-1000</v>
      </c>
      <c r="N40" s="23">
        <v>-1000</v>
      </c>
      <c r="O40" s="23">
        <v>-1000</v>
      </c>
      <c r="P40" s="23">
        <v>-1000</v>
      </c>
      <c r="S40" s="268" cm="1">
        <f t="array" ref="S40">INDEX($K:$P,ROW(),MATCH(YEAR(S$2),$K$2:$P$2,0))/12</f>
        <v>-83.333333333333329</v>
      </c>
      <c r="T40" s="268" cm="1">
        <f t="array" ref="T40">INDEX($K:$P,ROW(),MATCH(YEAR(T$2),$K$2:$P$2,0))/12</f>
        <v>-83.333333333333329</v>
      </c>
      <c r="U40" s="268" cm="1">
        <f t="array" ref="U40">INDEX($K:$P,ROW(),MATCH(YEAR(U$2),$K$2:$P$2,0))/12</f>
        <v>-83.333333333333329</v>
      </c>
      <c r="V40" s="268" cm="1">
        <f t="array" ref="V40">INDEX($K:$P,ROW(),MATCH(YEAR(V$2),$K$2:$P$2,0))/12</f>
        <v>-83.333333333333329</v>
      </c>
      <c r="W40" s="268" cm="1">
        <f t="array" ref="W40">INDEX($K:$P,ROW(),MATCH(YEAR(W$2),$K$2:$P$2,0))/12</f>
        <v>-83.333333333333329</v>
      </c>
      <c r="X40" s="268" cm="1">
        <f t="array" ref="X40">INDEX($K:$P,ROW(),MATCH(YEAR(X$2),$K$2:$P$2,0))/12</f>
        <v>-83.333333333333329</v>
      </c>
      <c r="Y40" s="268" cm="1">
        <f t="array" ref="Y40">INDEX($K:$P,ROW(),MATCH(YEAR(Y$2),$K$2:$P$2,0))/12</f>
        <v>-83.333333333333329</v>
      </c>
      <c r="Z40" s="268" cm="1">
        <f t="array" ref="Z40">INDEX($K:$P,ROW(),MATCH(YEAR(Z$2),$K$2:$P$2,0))/12</f>
        <v>-83.333333333333329</v>
      </c>
      <c r="AA40" s="268" cm="1">
        <f t="array" ref="AA40">INDEX($K:$P,ROW(),MATCH(YEAR(AA$2),$K$2:$P$2,0))/12</f>
        <v>-83.333333333333329</v>
      </c>
      <c r="AB40" s="268" cm="1">
        <f t="array" ref="AB40">INDEX($K:$P,ROW(),MATCH(YEAR(AB$2),$K$2:$P$2,0))/12</f>
        <v>-83.333333333333329</v>
      </c>
      <c r="AC40" s="268" cm="1">
        <f t="array" ref="AC40">INDEX($K:$P,ROW(),MATCH(YEAR(AC$2),$K$2:$P$2,0))/12</f>
        <v>-83.333333333333329</v>
      </c>
      <c r="AD40" s="268" cm="1">
        <f t="array" ref="AD40">INDEX($K:$P,ROW(),MATCH(YEAR(AD$2),$K$2:$P$2,0))/12</f>
        <v>-83.333333333333329</v>
      </c>
      <c r="AE40" s="268" cm="1">
        <f t="array" ref="AE40">INDEX($K:$P,ROW(),MATCH(YEAR(AE$2),$K$2:$P$2,0))/12</f>
        <v>-83.333333333333329</v>
      </c>
      <c r="AF40" s="268" cm="1">
        <f t="array" ref="AF40">INDEX($K:$P,ROW(),MATCH(YEAR(AF$2),$K$2:$P$2,0))/12</f>
        <v>-83.333333333333329</v>
      </c>
      <c r="AG40" s="268" cm="1">
        <f t="array" ref="AG40">INDEX($K:$P,ROW(),MATCH(YEAR(AG$2),$K$2:$P$2,0))/12</f>
        <v>-83.333333333333329</v>
      </c>
      <c r="AH40" s="268" cm="1">
        <f t="array" ref="AH40">INDEX($K:$P,ROW(),MATCH(YEAR(AH$2),$K$2:$P$2,0))/12</f>
        <v>-83.333333333333329</v>
      </c>
      <c r="AI40" s="268" cm="1">
        <f t="array" ref="AI40">INDEX($K:$P,ROW(),MATCH(YEAR(AI$2),$K$2:$P$2,0))/12</f>
        <v>-83.333333333333329</v>
      </c>
      <c r="AJ40" s="268" cm="1">
        <f t="array" ref="AJ40">INDEX($K:$P,ROW(),MATCH(YEAR(AJ$2),$K$2:$P$2,0))/12</f>
        <v>-83.333333333333329</v>
      </c>
      <c r="AK40" s="268" cm="1">
        <f t="array" ref="AK40">INDEX($K:$P,ROW(),MATCH(YEAR(AK$2),$K$2:$P$2,0))/12</f>
        <v>-83.333333333333329</v>
      </c>
      <c r="AL40" s="268" cm="1">
        <f t="array" ref="AL40">INDEX($K:$P,ROW(),MATCH(YEAR(AL$2),$K$2:$P$2,0))/12</f>
        <v>-83.333333333333329</v>
      </c>
      <c r="AM40" s="268" cm="1">
        <f t="array" ref="AM40">INDEX($K:$P,ROW(),MATCH(YEAR(AM$2),$K$2:$P$2,0))/12</f>
        <v>-83.333333333333329</v>
      </c>
      <c r="AN40" s="268" cm="1">
        <f t="array" ref="AN40">INDEX($K:$P,ROW(),MATCH(YEAR(AN$2),$K$2:$P$2,0))/12</f>
        <v>-83.333333333333329</v>
      </c>
      <c r="AO40" s="268" cm="1">
        <f t="array" ref="AO40">INDEX($K:$P,ROW(),MATCH(YEAR(AO$2),$K$2:$P$2,0))/12</f>
        <v>-83.333333333333329</v>
      </c>
      <c r="AP40" s="268" cm="1">
        <f t="array" ref="AP40">INDEX($K:$P,ROW(),MATCH(YEAR(AP$2),$K$2:$P$2,0))/12</f>
        <v>-83.333333333333329</v>
      </c>
      <c r="AQ40" s="268" cm="1">
        <f t="array" ref="AQ40">INDEX($K:$P,ROW(),MATCH(YEAR(AQ$2),$K$2:$P$2,0))/12</f>
        <v>-83.333333333333329</v>
      </c>
      <c r="AR40" s="268" cm="1">
        <f t="array" ref="AR40">INDEX($K:$P,ROW(),MATCH(YEAR(AR$2),$K$2:$P$2,0))/12</f>
        <v>-83.333333333333329</v>
      </c>
      <c r="AS40" s="268" cm="1">
        <f t="array" ref="AS40">INDEX($K:$P,ROW(),MATCH(YEAR(AS$2),$K$2:$P$2,0))/12</f>
        <v>-83.333333333333329</v>
      </c>
      <c r="AT40" s="268" cm="1">
        <f t="array" ref="AT40">INDEX($K:$P,ROW(),MATCH(YEAR(AT$2),$K$2:$P$2,0))/12</f>
        <v>-83.333333333333329</v>
      </c>
      <c r="AU40" s="268" cm="1">
        <f t="array" ref="AU40">INDEX($K:$P,ROW(),MATCH(YEAR(AU$2),$K$2:$P$2,0))/12</f>
        <v>-83.333333333333329</v>
      </c>
      <c r="AV40" s="268" cm="1">
        <f t="array" ref="AV40">INDEX($K:$P,ROW(),MATCH(YEAR(AV$2),$K$2:$P$2,0))/12</f>
        <v>-83.333333333333329</v>
      </c>
      <c r="AW40" s="268" cm="1">
        <f t="array" ref="AW40">INDEX($K:$P,ROW(),MATCH(YEAR(AW$2),$K$2:$P$2,0))/12</f>
        <v>-83.333333333333329</v>
      </c>
      <c r="AX40" s="268" cm="1">
        <f t="array" ref="AX40">INDEX($K:$P,ROW(),MATCH(YEAR(AX$2),$K$2:$P$2,0))/12</f>
        <v>-83.333333333333329</v>
      </c>
      <c r="AY40" s="268" cm="1">
        <f t="array" ref="AY40">INDEX($K:$P,ROW(),MATCH(YEAR(AY$2),$K$2:$P$2,0))/12</f>
        <v>-83.333333333333329</v>
      </c>
      <c r="AZ40" s="268" cm="1">
        <f t="array" ref="AZ40">INDEX($K:$P,ROW(),MATCH(YEAR(AZ$2),$K$2:$P$2,0))/12</f>
        <v>-83.333333333333329</v>
      </c>
      <c r="BA40" s="268" cm="1">
        <f t="array" ref="BA40">INDEX($K:$P,ROW(),MATCH(YEAR(BA$2),$K$2:$P$2,0))/12</f>
        <v>-83.333333333333329</v>
      </c>
      <c r="BB40" s="268" cm="1">
        <f t="array" ref="BB40">INDEX($K:$P,ROW(),MATCH(YEAR(BB$2),$K$2:$P$2,0))/12</f>
        <v>-83.333333333333329</v>
      </c>
      <c r="BC40" s="268" cm="1">
        <f t="array" ref="BC40">INDEX($K:$P,ROW(),MATCH(YEAR(BC$2),$K$2:$P$2,0))/12</f>
        <v>-83.333333333333329</v>
      </c>
      <c r="BD40" s="268" cm="1">
        <f t="array" ref="BD40">INDEX($K:$P,ROW(),MATCH(YEAR(BD$2),$K$2:$P$2,0))/12</f>
        <v>-83.333333333333329</v>
      </c>
      <c r="BE40" s="268" cm="1">
        <f t="array" ref="BE40">INDEX($K:$P,ROW(),MATCH(YEAR(BE$2),$K$2:$P$2,0))/12</f>
        <v>-83.333333333333329</v>
      </c>
      <c r="BF40" s="268" cm="1">
        <f t="array" ref="BF40">INDEX($K:$P,ROW(),MATCH(YEAR(BF$2),$K$2:$P$2,0))/12</f>
        <v>-83.333333333333329</v>
      </c>
      <c r="BG40" s="268" cm="1">
        <f t="array" ref="BG40">INDEX($K:$P,ROW(),MATCH(YEAR(BG$2),$K$2:$P$2,0))/12</f>
        <v>-83.333333333333329</v>
      </c>
      <c r="BH40" s="268" cm="1">
        <f t="array" ref="BH40">INDEX($K:$P,ROW(),MATCH(YEAR(BH$2),$K$2:$P$2,0))/12</f>
        <v>-83.333333333333329</v>
      </c>
      <c r="BI40" s="268" cm="1">
        <f t="array" ref="BI40">INDEX($K:$P,ROW(),MATCH(YEAR(BI$2),$K$2:$P$2,0))/12</f>
        <v>-83.333333333333329</v>
      </c>
      <c r="BJ40" s="268" cm="1">
        <f t="array" ref="BJ40">INDEX($K:$P,ROW(),MATCH(YEAR(BJ$2),$K$2:$P$2,0))/12</f>
        <v>-83.333333333333329</v>
      </c>
      <c r="BK40" s="268" cm="1">
        <f t="array" ref="BK40">INDEX($K:$P,ROW(),MATCH(YEAR(BK$2),$K$2:$P$2,0))/12</f>
        <v>-83.333333333333329</v>
      </c>
      <c r="BL40" s="268" cm="1">
        <f t="array" ref="BL40">INDEX($K:$P,ROW(),MATCH(YEAR(BL$2),$K$2:$P$2,0))/12</f>
        <v>-83.333333333333329</v>
      </c>
      <c r="BM40" s="268" cm="1">
        <f t="array" ref="BM40">INDEX($K:$P,ROW(),MATCH(YEAR(BM$2),$K$2:$P$2,0))/12</f>
        <v>-83.333333333333329</v>
      </c>
      <c r="BN40" s="268" cm="1">
        <f t="array" ref="BN40">INDEX($K:$P,ROW(),MATCH(YEAR(BN$2),$K$2:$P$2,0))/12</f>
        <v>-83.333333333333329</v>
      </c>
      <c r="BO40" s="268" cm="1">
        <f t="array" ref="BO40">INDEX($K:$P,ROW(),MATCH(YEAR(BO$2),$K$2:$P$2,0))/12</f>
        <v>-83.333333333333329</v>
      </c>
      <c r="BP40" s="268" cm="1">
        <f t="array" ref="BP40">INDEX($K:$P,ROW(),MATCH(YEAR(BP$2),$K$2:$P$2,0))/12</f>
        <v>-83.333333333333329</v>
      </c>
      <c r="BQ40" s="268" cm="1">
        <f t="array" ref="BQ40">INDEX($K:$P,ROW(),MATCH(YEAR(BQ$2),$K$2:$P$2,0))/12</f>
        <v>-83.333333333333329</v>
      </c>
      <c r="BR40" s="268" cm="1">
        <f t="array" ref="BR40">INDEX($K:$P,ROW(),MATCH(YEAR(BR$2),$K$2:$P$2,0))/12</f>
        <v>-83.333333333333329</v>
      </c>
      <c r="BS40" s="268" cm="1">
        <f t="array" ref="BS40">INDEX($K:$P,ROW(),MATCH(YEAR(BS$2),$K$2:$P$2,0))/12</f>
        <v>-83.333333333333329</v>
      </c>
      <c r="BT40" s="268" cm="1">
        <f t="array" ref="BT40">INDEX($K:$P,ROW(),MATCH(YEAR(BT$2),$K$2:$P$2,0))/12</f>
        <v>-83.333333333333329</v>
      </c>
      <c r="BU40" s="268" cm="1">
        <f t="array" ref="BU40">INDEX($K:$P,ROW(),MATCH(YEAR(BU$2),$K$2:$P$2,0))/12</f>
        <v>-83.333333333333329</v>
      </c>
      <c r="BV40" s="268" cm="1">
        <f t="array" ref="BV40">INDEX($K:$P,ROW(),MATCH(YEAR(BV$2),$K$2:$P$2,0))/12</f>
        <v>-83.333333333333329</v>
      </c>
      <c r="BW40" s="268" cm="1">
        <f t="array" ref="BW40">INDEX($K:$P,ROW(),MATCH(YEAR(BW$2),$K$2:$P$2,0))/12</f>
        <v>-83.333333333333329</v>
      </c>
      <c r="BX40" s="268" cm="1">
        <f t="array" ref="BX40">INDEX($K:$P,ROW(),MATCH(YEAR(BX$2),$K$2:$P$2,0))/12</f>
        <v>-83.333333333333329</v>
      </c>
      <c r="BY40" s="268" cm="1">
        <f t="array" ref="BY40">INDEX($K:$P,ROW(),MATCH(YEAR(BY$2),$K$2:$P$2,0))/12</f>
        <v>-83.333333333333329</v>
      </c>
      <c r="BZ40" s="268" cm="1">
        <f t="array" ref="BZ40">INDEX($K:$P,ROW(),MATCH(YEAR(BZ$2),$K$2:$P$2,0))/12</f>
        <v>-83.333333333333329</v>
      </c>
      <c r="CA40" s="268" cm="1">
        <f t="array" ref="CA40">INDEX($K:$P,ROW(),MATCH(YEAR(CA$2),$K$2:$P$2,0))/12</f>
        <v>-83.333333333333329</v>
      </c>
      <c r="CB40" s="268" cm="1">
        <f t="array" ref="CB40">INDEX($K:$P,ROW(),MATCH(YEAR(CB$2),$K$2:$P$2,0))/12</f>
        <v>-83.333333333333329</v>
      </c>
      <c r="CC40" s="268" cm="1">
        <f t="array" ref="CC40">INDEX($K:$P,ROW(),MATCH(YEAR(CC$2),$K$2:$P$2,0))/12</f>
        <v>-83.333333333333329</v>
      </c>
      <c r="CD40" s="268" cm="1">
        <f t="array" ref="CD40">INDEX($K:$P,ROW(),MATCH(YEAR(CD$2),$K$2:$P$2,0))/12</f>
        <v>-83.333333333333329</v>
      </c>
      <c r="CE40" s="268" cm="1">
        <f t="array" ref="CE40">INDEX($K:$P,ROW(),MATCH(YEAR(CE$2),$K$2:$P$2,0))/12</f>
        <v>-83.333333333333329</v>
      </c>
      <c r="CF40" s="268" cm="1">
        <f t="array" ref="CF40">INDEX($K:$P,ROW(),MATCH(YEAR(CF$2),$K$2:$P$2,0))/12</f>
        <v>-83.333333333333329</v>
      </c>
      <c r="CG40" s="268" cm="1">
        <f t="array" ref="CG40">INDEX($K:$P,ROW(),MATCH(YEAR(CG$2),$K$2:$P$2,0))/12</f>
        <v>-83.333333333333329</v>
      </c>
      <c r="CH40" s="268" cm="1">
        <f t="array" ref="CH40">INDEX($K:$P,ROW(),MATCH(YEAR(CH$2),$K$2:$P$2,0))/12</f>
        <v>-83.333333333333329</v>
      </c>
      <c r="CI40" s="268" cm="1">
        <f t="array" ref="CI40">INDEX($K:$P,ROW(),MATCH(YEAR(CI$2),$K$2:$P$2,0))/12</f>
        <v>-83.333333333333329</v>
      </c>
      <c r="CJ40" s="268" cm="1">
        <f t="array" ref="CJ40">INDEX($K:$P,ROW(),MATCH(YEAR(CJ$2),$K$2:$P$2,0))/12</f>
        <v>-83.333333333333329</v>
      </c>
      <c r="CK40" s="268" cm="1">
        <f t="array" ref="CK40">INDEX($K:$P,ROW(),MATCH(YEAR(CK$2),$K$2:$P$2,0))/12</f>
        <v>-83.333333333333329</v>
      </c>
      <c r="CL40" s="268" cm="1">
        <f t="array" ref="CL40">INDEX($K:$P,ROW(),MATCH(YEAR(CL$2),$K$2:$P$2,0))/12</f>
        <v>-83.333333333333329</v>
      </c>
    </row>
    <row r="41" spans="1:90" x14ac:dyDescent="0.4">
      <c r="G41" s="453" t="s">
        <v>657</v>
      </c>
      <c r="J41" s="455" t="s">
        <v>638</v>
      </c>
      <c r="K41" s="23">
        <v>-1000</v>
      </c>
      <c r="L41" s="23">
        <v>-1000</v>
      </c>
      <c r="M41" s="23">
        <v>-1000</v>
      </c>
      <c r="N41" s="23">
        <v>-1000</v>
      </c>
      <c r="O41" s="23">
        <v>-1000</v>
      </c>
      <c r="P41" s="23">
        <v>-1000</v>
      </c>
      <c r="S41" s="268" cm="1">
        <f t="array" ref="S41">INDEX($K:$P,ROW(),MATCH(YEAR(S$2),$K$2:$P$2,0))/12</f>
        <v>-83.333333333333329</v>
      </c>
      <c r="T41" s="268" cm="1">
        <f t="array" ref="T41">INDEX($K:$P,ROW(),MATCH(YEAR(T$2),$K$2:$P$2,0))/12</f>
        <v>-83.333333333333329</v>
      </c>
      <c r="U41" s="268" cm="1">
        <f t="array" ref="U41">INDEX($K:$P,ROW(),MATCH(YEAR(U$2),$K$2:$P$2,0))/12</f>
        <v>-83.333333333333329</v>
      </c>
      <c r="V41" s="268" cm="1">
        <f t="array" ref="V41">INDEX($K:$P,ROW(),MATCH(YEAR(V$2),$K$2:$P$2,0))/12</f>
        <v>-83.333333333333329</v>
      </c>
      <c r="W41" s="268" cm="1">
        <f t="array" ref="W41">INDEX($K:$P,ROW(),MATCH(YEAR(W$2),$K$2:$P$2,0))/12</f>
        <v>-83.333333333333329</v>
      </c>
      <c r="X41" s="268" cm="1">
        <f t="array" ref="X41">INDEX($K:$P,ROW(),MATCH(YEAR(X$2),$K$2:$P$2,0))/12</f>
        <v>-83.333333333333329</v>
      </c>
      <c r="Y41" s="268" cm="1">
        <f t="array" ref="Y41">INDEX($K:$P,ROW(),MATCH(YEAR(Y$2),$K$2:$P$2,0))/12</f>
        <v>-83.333333333333329</v>
      </c>
      <c r="Z41" s="268" cm="1">
        <f t="array" ref="Z41">INDEX($K:$P,ROW(),MATCH(YEAR(Z$2),$K$2:$P$2,0))/12</f>
        <v>-83.333333333333329</v>
      </c>
      <c r="AA41" s="268" cm="1">
        <f t="array" ref="AA41">INDEX($K:$P,ROW(),MATCH(YEAR(AA$2),$K$2:$P$2,0))/12</f>
        <v>-83.333333333333329</v>
      </c>
      <c r="AB41" s="268" cm="1">
        <f t="array" ref="AB41">INDEX($K:$P,ROW(),MATCH(YEAR(AB$2),$K$2:$P$2,0))/12</f>
        <v>-83.333333333333329</v>
      </c>
      <c r="AC41" s="268" cm="1">
        <f t="array" ref="AC41">INDEX($K:$P,ROW(),MATCH(YEAR(AC$2),$K$2:$P$2,0))/12</f>
        <v>-83.333333333333329</v>
      </c>
      <c r="AD41" s="268" cm="1">
        <f t="array" ref="AD41">INDEX($K:$P,ROW(),MATCH(YEAR(AD$2),$K$2:$P$2,0))/12</f>
        <v>-83.333333333333329</v>
      </c>
      <c r="AE41" s="268" cm="1">
        <f t="array" ref="AE41">INDEX($K:$P,ROW(),MATCH(YEAR(AE$2),$K$2:$P$2,0))/12</f>
        <v>-83.333333333333329</v>
      </c>
      <c r="AF41" s="268" cm="1">
        <f t="array" ref="AF41">INDEX($K:$P,ROW(),MATCH(YEAR(AF$2),$K$2:$P$2,0))/12</f>
        <v>-83.333333333333329</v>
      </c>
      <c r="AG41" s="268" cm="1">
        <f t="array" ref="AG41">INDEX($K:$P,ROW(),MATCH(YEAR(AG$2),$K$2:$P$2,0))/12</f>
        <v>-83.333333333333329</v>
      </c>
      <c r="AH41" s="268" cm="1">
        <f t="array" ref="AH41">INDEX($K:$P,ROW(),MATCH(YEAR(AH$2),$K$2:$P$2,0))/12</f>
        <v>-83.333333333333329</v>
      </c>
      <c r="AI41" s="268" cm="1">
        <f t="array" ref="AI41">INDEX($K:$P,ROW(),MATCH(YEAR(AI$2),$K$2:$P$2,0))/12</f>
        <v>-83.333333333333329</v>
      </c>
      <c r="AJ41" s="268" cm="1">
        <f t="array" ref="AJ41">INDEX($K:$P,ROW(),MATCH(YEAR(AJ$2),$K$2:$P$2,0))/12</f>
        <v>-83.333333333333329</v>
      </c>
      <c r="AK41" s="268" cm="1">
        <f t="array" ref="AK41">INDEX($K:$P,ROW(),MATCH(YEAR(AK$2),$K$2:$P$2,0))/12</f>
        <v>-83.333333333333329</v>
      </c>
      <c r="AL41" s="268" cm="1">
        <f t="array" ref="AL41">INDEX($K:$P,ROW(),MATCH(YEAR(AL$2),$K$2:$P$2,0))/12</f>
        <v>-83.333333333333329</v>
      </c>
      <c r="AM41" s="268" cm="1">
        <f t="array" ref="AM41">INDEX($K:$P,ROW(),MATCH(YEAR(AM$2),$K$2:$P$2,0))/12</f>
        <v>-83.333333333333329</v>
      </c>
      <c r="AN41" s="268" cm="1">
        <f t="array" ref="AN41">INDEX($K:$P,ROW(),MATCH(YEAR(AN$2),$K$2:$P$2,0))/12</f>
        <v>-83.333333333333329</v>
      </c>
      <c r="AO41" s="268" cm="1">
        <f t="array" ref="AO41">INDEX($K:$P,ROW(),MATCH(YEAR(AO$2),$K$2:$P$2,0))/12</f>
        <v>-83.333333333333329</v>
      </c>
      <c r="AP41" s="268" cm="1">
        <f t="array" ref="AP41">INDEX($K:$P,ROW(),MATCH(YEAR(AP$2),$K$2:$P$2,0))/12</f>
        <v>-83.333333333333329</v>
      </c>
      <c r="AQ41" s="268" cm="1">
        <f t="array" ref="AQ41">INDEX($K:$P,ROW(),MATCH(YEAR(AQ$2),$K$2:$P$2,0))/12</f>
        <v>-83.333333333333329</v>
      </c>
      <c r="AR41" s="268" cm="1">
        <f t="array" ref="AR41">INDEX($K:$P,ROW(),MATCH(YEAR(AR$2),$K$2:$P$2,0))/12</f>
        <v>-83.333333333333329</v>
      </c>
      <c r="AS41" s="268" cm="1">
        <f t="array" ref="AS41">INDEX($K:$P,ROW(),MATCH(YEAR(AS$2),$K$2:$P$2,0))/12</f>
        <v>-83.333333333333329</v>
      </c>
      <c r="AT41" s="268" cm="1">
        <f t="array" ref="AT41">INDEX($K:$P,ROW(),MATCH(YEAR(AT$2),$K$2:$P$2,0))/12</f>
        <v>-83.333333333333329</v>
      </c>
      <c r="AU41" s="268" cm="1">
        <f t="array" ref="AU41">INDEX($K:$P,ROW(),MATCH(YEAR(AU$2),$K$2:$P$2,0))/12</f>
        <v>-83.333333333333329</v>
      </c>
      <c r="AV41" s="268" cm="1">
        <f t="array" ref="AV41">INDEX($K:$P,ROW(),MATCH(YEAR(AV$2),$K$2:$P$2,0))/12</f>
        <v>-83.333333333333329</v>
      </c>
      <c r="AW41" s="268" cm="1">
        <f t="array" ref="AW41">INDEX($K:$P,ROW(),MATCH(YEAR(AW$2),$K$2:$P$2,0))/12</f>
        <v>-83.333333333333329</v>
      </c>
      <c r="AX41" s="268" cm="1">
        <f t="array" ref="AX41">INDEX($K:$P,ROW(),MATCH(YEAR(AX$2),$K$2:$P$2,0))/12</f>
        <v>-83.333333333333329</v>
      </c>
      <c r="AY41" s="268" cm="1">
        <f t="array" ref="AY41">INDEX($K:$P,ROW(),MATCH(YEAR(AY$2),$K$2:$P$2,0))/12</f>
        <v>-83.333333333333329</v>
      </c>
      <c r="AZ41" s="268" cm="1">
        <f t="array" ref="AZ41">INDEX($K:$P,ROW(),MATCH(YEAR(AZ$2),$K$2:$P$2,0))/12</f>
        <v>-83.333333333333329</v>
      </c>
      <c r="BA41" s="268" cm="1">
        <f t="array" ref="BA41">INDEX($K:$P,ROW(),MATCH(YEAR(BA$2),$K$2:$P$2,0))/12</f>
        <v>-83.333333333333329</v>
      </c>
      <c r="BB41" s="268" cm="1">
        <f t="array" ref="BB41">INDEX($K:$P,ROW(),MATCH(YEAR(BB$2),$K$2:$P$2,0))/12</f>
        <v>-83.333333333333329</v>
      </c>
      <c r="BC41" s="268" cm="1">
        <f t="array" ref="BC41">INDEX($K:$P,ROW(),MATCH(YEAR(BC$2),$K$2:$P$2,0))/12</f>
        <v>-83.333333333333329</v>
      </c>
      <c r="BD41" s="268" cm="1">
        <f t="array" ref="BD41">INDEX($K:$P,ROW(),MATCH(YEAR(BD$2),$K$2:$P$2,0))/12</f>
        <v>-83.333333333333329</v>
      </c>
      <c r="BE41" s="268" cm="1">
        <f t="array" ref="BE41">INDEX($K:$P,ROW(),MATCH(YEAR(BE$2),$K$2:$P$2,0))/12</f>
        <v>-83.333333333333329</v>
      </c>
      <c r="BF41" s="268" cm="1">
        <f t="array" ref="BF41">INDEX($K:$P,ROW(),MATCH(YEAR(BF$2),$K$2:$P$2,0))/12</f>
        <v>-83.333333333333329</v>
      </c>
      <c r="BG41" s="268" cm="1">
        <f t="array" ref="BG41">INDEX($K:$P,ROW(),MATCH(YEAR(BG$2),$K$2:$P$2,0))/12</f>
        <v>-83.333333333333329</v>
      </c>
      <c r="BH41" s="268" cm="1">
        <f t="array" ref="BH41">INDEX($K:$P,ROW(),MATCH(YEAR(BH$2),$K$2:$P$2,0))/12</f>
        <v>-83.333333333333329</v>
      </c>
      <c r="BI41" s="268" cm="1">
        <f t="array" ref="BI41">INDEX($K:$P,ROW(),MATCH(YEAR(BI$2),$K$2:$P$2,0))/12</f>
        <v>-83.333333333333329</v>
      </c>
      <c r="BJ41" s="268" cm="1">
        <f t="array" ref="BJ41">INDEX($K:$P,ROW(),MATCH(YEAR(BJ$2),$K$2:$P$2,0))/12</f>
        <v>-83.333333333333329</v>
      </c>
      <c r="BK41" s="268" cm="1">
        <f t="array" ref="BK41">INDEX($K:$P,ROW(),MATCH(YEAR(BK$2),$K$2:$P$2,0))/12</f>
        <v>-83.333333333333329</v>
      </c>
      <c r="BL41" s="268" cm="1">
        <f t="array" ref="BL41">INDEX($K:$P,ROW(),MATCH(YEAR(BL$2),$K$2:$P$2,0))/12</f>
        <v>-83.333333333333329</v>
      </c>
      <c r="BM41" s="268" cm="1">
        <f t="array" ref="BM41">INDEX($K:$P,ROW(),MATCH(YEAR(BM$2),$K$2:$P$2,0))/12</f>
        <v>-83.333333333333329</v>
      </c>
      <c r="BN41" s="268" cm="1">
        <f t="array" ref="BN41">INDEX($K:$P,ROW(),MATCH(YEAR(BN$2),$K$2:$P$2,0))/12</f>
        <v>-83.333333333333329</v>
      </c>
      <c r="BO41" s="268" cm="1">
        <f t="array" ref="BO41">INDEX($K:$P,ROW(),MATCH(YEAR(BO$2),$K$2:$P$2,0))/12</f>
        <v>-83.333333333333329</v>
      </c>
      <c r="BP41" s="268" cm="1">
        <f t="array" ref="BP41">INDEX($K:$P,ROW(),MATCH(YEAR(BP$2),$K$2:$P$2,0))/12</f>
        <v>-83.333333333333329</v>
      </c>
      <c r="BQ41" s="268" cm="1">
        <f t="array" ref="BQ41">INDEX($K:$P,ROW(),MATCH(YEAR(BQ$2),$K$2:$P$2,0))/12</f>
        <v>-83.333333333333329</v>
      </c>
      <c r="BR41" s="268" cm="1">
        <f t="array" ref="BR41">INDEX($K:$P,ROW(),MATCH(YEAR(BR$2),$K$2:$P$2,0))/12</f>
        <v>-83.333333333333329</v>
      </c>
      <c r="BS41" s="268" cm="1">
        <f t="array" ref="BS41">INDEX($K:$P,ROW(),MATCH(YEAR(BS$2),$K$2:$P$2,0))/12</f>
        <v>-83.333333333333329</v>
      </c>
      <c r="BT41" s="268" cm="1">
        <f t="array" ref="BT41">INDEX($K:$P,ROW(),MATCH(YEAR(BT$2),$K$2:$P$2,0))/12</f>
        <v>-83.333333333333329</v>
      </c>
      <c r="BU41" s="268" cm="1">
        <f t="array" ref="BU41">INDEX($K:$P,ROW(),MATCH(YEAR(BU$2),$K$2:$P$2,0))/12</f>
        <v>-83.333333333333329</v>
      </c>
      <c r="BV41" s="268" cm="1">
        <f t="array" ref="BV41">INDEX($K:$P,ROW(),MATCH(YEAR(BV$2),$K$2:$P$2,0))/12</f>
        <v>-83.333333333333329</v>
      </c>
      <c r="BW41" s="268" cm="1">
        <f t="array" ref="BW41">INDEX($K:$P,ROW(),MATCH(YEAR(BW$2),$K$2:$P$2,0))/12</f>
        <v>-83.333333333333329</v>
      </c>
      <c r="BX41" s="268" cm="1">
        <f t="array" ref="BX41">INDEX($K:$P,ROW(),MATCH(YEAR(BX$2),$K$2:$P$2,0))/12</f>
        <v>-83.333333333333329</v>
      </c>
      <c r="BY41" s="268" cm="1">
        <f t="array" ref="BY41">INDEX($K:$P,ROW(),MATCH(YEAR(BY$2),$K$2:$P$2,0))/12</f>
        <v>-83.333333333333329</v>
      </c>
      <c r="BZ41" s="268" cm="1">
        <f t="array" ref="BZ41">INDEX($K:$P,ROW(),MATCH(YEAR(BZ$2),$K$2:$P$2,0))/12</f>
        <v>-83.333333333333329</v>
      </c>
      <c r="CA41" s="268" cm="1">
        <f t="array" ref="CA41">INDEX($K:$P,ROW(),MATCH(YEAR(CA$2),$K$2:$P$2,0))/12</f>
        <v>-83.333333333333329</v>
      </c>
      <c r="CB41" s="268" cm="1">
        <f t="array" ref="CB41">INDEX($K:$P,ROW(),MATCH(YEAR(CB$2),$K$2:$P$2,0))/12</f>
        <v>-83.333333333333329</v>
      </c>
      <c r="CC41" s="268" cm="1">
        <f t="array" ref="CC41">INDEX($K:$P,ROW(),MATCH(YEAR(CC$2),$K$2:$P$2,0))/12</f>
        <v>-83.333333333333329</v>
      </c>
      <c r="CD41" s="268" cm="1">
        <f t="array" ref="CD41">INDEX($K:$P,ROW(),MATCH(YEAR(CD$2),$K$2:$P$2,0))/12</f>
        <v>-83.333333333333329</v>
      </c>
      <c r="CE41" s="268" cm="1">
        <f t="array" ref="CE41">INDEX($K:$P,ROW(),MATCH(YEAR(CE$2),$K$2:$P$2,0))/12</f>
        <v>-83.333333333333329</v>
      </c>
      <c r="CF41" s="268" cm="1">
        <f t="array" ref="CF41">INDEX($K:$P,ROW(),MATCH(YEAR(CF$2),$K$2:$P$2,0))/12</f>
        <v>-83.333333333333329</v>
      </c>
      <c r="CG41" s="268" cm="1">
        <f t="array" ref="CG41">INDEX($K:$P,ROW(),MATCH(YEAR(CG$2),$K$2:$P$2,0))/12</f>
        <v>-83.333333333333329</v>
      </c>
      <c r="CH41" s="268" cm="1">
        <f t="array" ref="CH41">INDEX($K:$P,ROW(),MATCH(YEAR(CH$2),$K$2:$P$2,0))/12</f>
        <v>-83.333333333333329</v>
      </c>
      <c r="CI41" s="268" cm="1">
        <f t="array" ref="CI41">INDEX($K:$P,ROW(),MATCH(YEAR(CI$2),$K$2:$P$2,0))/12</f>
        <v>-83.333333333333329</v>
      </c>
      <c r="CJ41" s="268" cm="1">
        <f t="array" ref="CJ41">INDEX($K:$P,ROW(),MATCH(YEAR(CJ$2),$K$2:$P$2,0))/12</f>
        <v>-83.333333333333329</v>
      </c>
      <c r="CK41" s="268" cm="1">
        <f t="array" ref="CK41">INDEX($K:$P,ROW(),MATCH(YEAR(CK$2),$K$2:$P$2,0))/12</f>
        <v>-83.333333333333329</v>
      </c>
      <c r="CL41" s="268" cm="1">
        <f t="array" ref="CL41">INDEX($K:$P,ROW(),MATCH(YEAR(CL$2),$K$2:$P$2,0))/12</f>
        <v>-83.333333333333329</v>
      </c>
    </row>
    <row r="42" spans="1:90" x14ac:dyDescent="0.4">
      <c r="G42" s="453" t="s">
        <v>658</v>
      </c>
      <c r="J42" s="455" t="s">
        <v>638</v>
      </c>
      <c r="K42" s="23">
        <v>-1000</v>
      </c>
      <c r="L42" s="23">
        <v>-1000</v>
      </c>
      <c r="M42" s="23">
        <v>-1000</v>
      </c>
      <c r="N42" s="23">
        <v>-1000</v>
      </c>
      <c r="O42" s="23">
        <v>-1000</v>
      </c>
      <c r="P42" s="23">
        <v>-1000</v>
      </c>
      <c r="S42" s="268" cm="1">
        <f t="array" ref="S42">INDEX($K:$P,ROW(),MATCH(YEAR(S$2),$K$2:$P$2,0))/12</f>
        <v>-83.333333333333329</v>
      </c>
      <c r="T42" s="268" cm="1">
        <f t="array" ref="T42">INDEX($K:$P,ROW(),MATCH(YEAR(T$2),$K$2:$P$2,0))/12</f>
        <v>-83.333333333333329</v>
      </c>
      <c r="U42" s="268" cm="1">
        <f t="array" ref="U42">INDEX($K:$P,ROW(),MATCH(YEAR(U$2),$K$2:$P$2,0))/12</f>
        <v>-83.333333333333329</v>
      </c>
      <c r="V42" s="268" cm="1">
        <f t="array" ref="V42">INDEX($K:$P,ROW(),MATCH(YEAR(V$2),$K$2:$P$2,0))/12</f>
        <v>-83.333333333333329</v>
      </c>
      <c r="W42" s="268" cm="1">
        <f t="array" ref="W42">INDEX($K:$P,ROW(),MATCH(YEAR(W$2),$K$2:$P$2,0))/12</f>
        <v>-83.333333333333329</v>
      </c>
      <c r="X42" s="268" cm="1">
        <f t="array" ref="X42">INDEX($K:$P,ROW(),MATCH(YEAR(X$2),$K$2:$P$2,0))/12</f>
        <v>-83.333333333333329</v>
      </c>
      <c r="Y42" s="268" cm="1">
        <f t="array" ref="Y42">INDEX($K:$P,ROW(),MATCH(YEAR(Y$2),$K$2:$P$2,0))/12</f>
        <v>-83.333333333333329</v>
      </c>
      <c r="Z42" s="268" cm="1">
        <f t="array" ref="Z42">INDEX($K:$P,ROW(),MATCH(YEAR(Z$2),$K$2:$P$2,0))/12</f>
        <v>-83.333333333333329</v>
      </c>
      <c r="AA42" s="268" cm="1">
        <f t="array" ref="AA42">INDEX($K:$P,ROW(),MATCH(YEAR(AA$2),$K$2:$P$2,0))/12</f>
        <v>-83.333333333333329</v>
      </c>
      <c r="AB42" s="268" cm="1">
        <f t="array" ref="AB42">INDEX($K:$P,ROW(),MATCH(YEAR(AB$2),$K$2:$P$2,0))/12</f>
        <v>-83.333333333333329</v>
      </c>
      <c r="AC42" s="268" cm="1">
        <f t="array" ref="AC42">INDEX($K:$P,ROW(),MATCH(YEAR(AC$2),$K$2:$P$2,0))/12</f>
        <v>-83.333333333333329</v>
      </c>
      <c r="AD42" s="268" cm="1">
        <f t="array" ref="AD42">INDEX($K:$P,ROW(),MATCH(YEAR(AD$2),$K$2:$P$2,0))/12</f>
        <v>-83.333333333333329</v>
      </c>
      <c r="AE42" s="268" cm="1">
        <f t="array" ref="AE42">INDEX($K:$P,ROW(),MATCH(YEAR(AE$2),$K$2:$P$2,0))/12</f>
        <v>-83.333333333333329</v>
      </c>
      <c r="AF42" s="268" cm="1">
        <f t="array" ref="AF42">INDEX($K:$P,ROW(),MATCH(YEAR(AF$2),$K$2:$P$2,0))/12</f>
        <v>-83.333333333333329</v>
      </c>
      <c r="AG42" s="268" cm="1">
        <f t="array" ref="AG42">INDEX($K:$P,ROW(),MATCH(YEAR(AG$2),$K$2:$P$2,0))/12</f>
        <v>-83.333333333333329</v>
      </c>
      <c r="AH42" s="268" cm="1">
        <f t="array" ref="AH42">INDEX($K:$P,ROW(),MATCH(YEAR(AH$2),$K$2:$P$2,0))/12</f>
        <v>-83.333333333333329</v>
      </c>
      <c r="AI42" s="268" cm="1">
        <f t="array" ref="AI42">INDEX($K:$P,ROW(),MATCH(YEAR(AI$2),$K$2:$P$2,0))/12</f>
        <v>-83.333333333333329</v>
      </c>
      <c r="AJ42" s="268" cm="1">
        <f t="array" ref="AJ42">INDEX($K:$P,ROW(),MATCH(YEAR(AJ$2),$K$2:$P$2,0))/12</f>
        <v>-83.333333333333329</v>
      </c>
      <c r="AK42" s="268" cm="1">
        <f t="array" ref="AK42">INDEX($K:$P,ROW(),MATCH(YEAR(AK$2),$K$2:$P$2,0))/12</f>
        <v>-83.333333333333329</v>
      </c>
      <c r="AL42" s="268" cm="1">
        <f t="array" ref="AL42">INDEX($K:$P,ROW(),MATCH(YEAR(AL$2),$K$2:$P$2,0))/12</f>
        <v>-83.333333333333329</v>
      </c>
      <c r="AM42" s="268" cm="1">
        <f t="array" ref="AM42">INDEX($K:$P,ROW(),MATCH(YEAR(AM$2),$K$2:$P$2,0))/12</f>
        <v>-83.333333333333329</v>
      </c>
      <c r="AN42" s="268" cm="1">
        <f t="array" ref="AN42">INDEX($K:$P,ROW(),MATCH(YEAR(AN$2),$K$2:$P$2,0))/12</f>
        <v>-83.333333333333329</v>
      </c>
      <c r="AO42" s="268" cm="1">
        <f t="array" ref="AO42">INDEX($K:$P,ROW(),MATCH(YEAR(AO$2),$K$2:$P$2,0))/12</f>
        <v>-83.333333333333329</v>
      </c>
      <c r="AP42" s="268" cm="1">
        <f t="array" ref="AP42">INDEX($K:$P,ROW(),MATCH(YEAR(AP$2),$K$2:$P$2,0))/12</f>
        <v>-83.333333333333329</v>
      </c>
      <c r="AQ42" s="268" cm="1">
        <f t="array" ref="AQ42">INDEX($K:$P,ROW(),MATCH(YEAR(AQ$2),$K$2:$P$2,0))/12</f>
        <v>-83.333333333333329</v>
      </c>
      <c r="AR42" s="268" cm="1">
        <f t="array" ref="AR42">INDEX($K:$P,ROW(),MATCH(YEAR(AR$2),$K$2:$P$2,0))/12</f>
        <v>-83.333333333333329</v>
      </c>
      <c r="AS42" s="268" cm="1">
        <f t="array" ref="AS42">INDEX($K:$P,ROW(),MATCH(YEAR(AS$2),$K$2:$P$2,0))/12</f>
        <v>-83.333333333333329</v>
      </c>
      <c r="AT42" s="268" cm="1">
        <f t="array" ref="AT42">INDEX($K:$P,ROW(),MATCH(YEAR(AT$2),$K$2:$P$2,0))/12</f>
        <v>-83.333333333333329</v>
      </c>
      <c r="AU42" s="268" cm="1">
        <f t="array" ref="AU42">INDEX($K:$P,ROW(),MATCH(YEAR(AU$2),$K$2:$P$2,0))/12</f>
        <v>-83.333333333333329</v>
      </c>
      <c r="AV42" s="268" cm="1">
        <f t="array" ref="AV42">INDEX($K:$P,ROW(),MATCH(YEAR(AV$2),$K$2:$P$2,0))/12</f>
        <v>-83.333333333333329</v>
      </c>
      <c r="AW42" s="268" cm="1">
        <f t="array" ref="AW42">INDEX($K:$P,ROW(),MATCH(YEAR(AW$2),$K$2:$P$2,0))/12</f>
        <v>-83.333333333333329</v>
      </c>
      <c r="AX42" s="268" cm="1">
        <f t="array" ref="AX42">INDEX($K:$P,ROW(),MATCH(YEAR(AX$2),$K$2:$P$2,0))/12</f>
        <v>-83.333333333333329</v>
      </c>
      <c r="AY42" s="268" cm="1">
        <f t="array" ref="AY42">INDEX($K:$P,ROW(),MATCH(YEAR(AY$2),$K$2:$P$2,0))/12</f>
        <v>-83.333333333333329</v>
      </c>
      <c r="AZ42" s="268" cm="1">
        <f t="array" ref="AZ42">INDEX($K:$P,ROW(),MATCH(YEAR(AZ$2),$K$2:$P$2,0))/12</f>
        <v>-83.333333333333329</v>
      </c>
      <c r="BA42" s="268" cm="1">
        <f t="array" ref="BA42">INDEX($K:$P,ROW(),MATCH(YEAR(BA$2),$K$2:$P$2,0))/12</f>
        <v>-83.333333333333329</v>
      </c>
      <c r="BB42" s="268" cm="1">
        <f t="array" ref="BB42">INDEX($K:$P,ROW(),MATCH(YEAR(BB$2),$K$2:$P$2,0))/12</f>
        <v>-83.333333333333329</v>
      </c>
      <c r="BC42" s="268" cm="1">
        <f t="array" ref="BC42">INDEX($K:$P,ROW(),MATCH(YEAR(BC$2),$K$2:$P$2,0))/12</f>
        <v>-83.333333333333329</v>
      </c>
      <c r="BD42" s="268" cm="1">
        <f t="array" ref="BD42">INDEX($K:$P,ROW(),MATCH(YEAR(BD$2),$K$2:$P$2,0))/12</f>
        <v>-83.333333333333329</v>
      </c>
      <c r="BE42" s="268" cm="1">
        <f t="array" ref="BE42">INDEX($K:$P,ROW(),MATCH(YEAR(BE$2),$K$2:$P$2,0))/12</f>
        <v>-83.333333333333329</v>
      </c>
      <c r="BF42" s="268" cm="1">
        <f t="array" ref="BF42">INDEX($K:$P,ROW(),MATCH(YEAR(BF$2),$K$2:$P$2,0))/12</f>
        <v>-83.333333333333329</v>
      </c>
      <c r="BG42" s="268" cm="1">
        <f t="array" ref="BG42">INDEX($K:$P,ROW(),MATCH(YEAR(BG$2),$K$2:$P$2,0))/12</f>
        <v>-83.333333333333329</v>
      </c>
      <c r="BH42" s="268" cm="1">
        <f t="array" ref="BH42">INDEX($K:$P,ROW(),MATCH(YEAR(BH$2),$K$2:$P$2,0))/12</f>
        <v>-83.333333333333329</v>
      </c>
      <c r="BI42" s="268" cm="1">
        <f t="array" ref="BI42">INDEX($K:$P,ROW(),MATCH(YEAR(BI$2),$K$2:$P$2,0))/12</f>
        <v>-83.333333333333329</v>
      </c>
      <c r="BJ42" s="268" cm="1">
        <f t="array" ref="BJ42">INDEX($K:$P,ROW(),MATCH(YEAR(BJ$2),$K$2:$P$2,0))/12</f>
        <v>-83.333333333333329</v>
      </c>
      <c r="BK42" s="268" cm="1">
        <f t="array" ref="BK42">INDEX($K:$P,ROW(),MATCH(YEAR(BK$2),$K$2:$P$2,0))/12</f>
        <v>-83.333333333333329</v>
      </c>
      <c r="BL42" s="268" cm="1">
        <f t="array" ref="BL42">INDEX($K:$P,ROW(),MATCH(YEAR(BL$2),$K$2:$P$2,0))/12</f>
        <v>-83.333333333333329</v>
      </c>
      <c r="BM42" s="268" cm="1">
        <f t="array" ref="BM42">INDEX($K:$P,ROW(),MATCH(YEAR(BM$2),$K$2:$P$2,0))/12</f>
        <v>-83.333333333333329</v>
      </c>
      <c r="BN42" s="268" cm="1">
        <f t="array" ref="BN42">INDEX($K:$P,ROW(),MATCH(YEAR(BN$2),$K$2:$P$2,0))/12</f>
        <v>-83.333333333333329</v>
      </c>
      <c r="BO42" s="268" cm="1">
        <f t="array" ref="BO42">INDEX($K:$P,ROW(),MATCH(YEAR(BO$2),$K$2:$P$2,0))/12</f>
        <v>-83.333333333333329</v>
      </c>
      <c r="BP42" s="268" cm="1">
        <f t="array" ref="BP42">INDEX($K:$P,ROW(),MATCH(YEAR(BP$2),$K$2:$P$2,0))/12</f>
        <v>-83.333333333333329</v>
      </c>
      <c r="BQ42" s="268" cm="1">
        <f t="array" ref="BQ42">INDEX($K:$P,ROW(),MATCH(YEAR(BQ$2),$K$2:$P$2,0))/12</f>
        <v>-83.333333333333329</v>
      </c>
      <c r="BR42" s="268" cm="1">
        <f t="array" ref="BR42">INDEX($K:$P,ROW(),MATCH(YEAR(BR$2),$K$2:$P$2,0))/12</f>
        <v>-83.333333333333329</v>
      </c>
      <c r="BS42" s="268" cm="1">
        <f t="array" ref="BS42">INDEX($K:$P,ROW(),MATCH(YEAR(BS$2),$K$2:$P$2,0))/12</f>
        <v>-83.333333333333329</v>
      </c>
      <c r="BT42" s="268" cm="1">
        <f t="array" ref="BT42">INDEX($K:$P,ROW(),MATCH(YEAR(BT$2),$K$2:$P$2,0))/12</f>
        <v>-83.333333333333329</v>
      </c>
      <c r="BU42" s="268" cm="1">
        <f t="array" ref="BU42">INDEX($K:$P,ROW(),MATCH(YEAR(BU$2),$K$2:$P$2,0))/12</f>
        <v>-83.333333333333329</v>
      </c>
      <c r="BV42" s="268" cm="1">
        <f t="array" ref="BV42">INDEX($K:$P,ROW(),MATCH(YEAR(BV$2),$K$2:$P$2,0))/12</f>
        <v>-83.333333333333329</v>
      </c>
      <c r="BW42" s="268" cm="1">
        <f t="array" ref="BW42">INDEX($K:$P,ROW(),MATCH(YEAR(BW$2),$K$2:$P$2,0))/12</f>
        <v>-83.333333333333329</v>
      </c>
      <c r="BX42" s="268" cm="1">
        <f t="array" ref="BX42">INDEX($K:$P,ROW(),MATCH(YEAR(BX$2),$K$2:$P$2,0))/12</f>
        <v>-83.333333333333329</v>
      </c>
      <c r="BY42" s="268" cm="1">
        <f t="array" ref="BY42">INDEX($K:$P,ROW(),MATCH(YEAR(BY$2),$K$2:$P$2,0))/12</f>
        <v>-83.333333333333329</v>
      </c>
      <c r="BZ42" s="268" cm="1">
        <f t="array" ref="BZ42">INDEX($K:$P,ROW(),MATCH(YEAR(BZ$2),$K$2:$P$2,0))/12</f>
        <v>-83.333333333333329</v>
      </c>
      <c r="CA42" s="268" cm="1">
        <f t="array" ref="CA42">INDEX($K:$P,ROW(),MATCH(YEAR(CA$2),$K$2:$P$2,0))/12</f>
        <v>-83.333333333333329</v>
      </c>
      <c r="CB42" s="268" cm="1">
        <f t="array" ref="CB42">INDEX($K:$P,ROW(),MATCH(YEAR(CB$2),$K$2:$P$2,0))/12</f>
        <v>-83.333333333333329</v>
      </c>
      <c r="CC42" s="268" cm="1">
        <f t="array" ref="CC42">INDEX($K:$P,ROW(),MATCH(YEAR(CC$2),$K$2:$P$2,0))/12</f>
        <v>-83.333333333333329</v>
      </c>
      <c r="CD42" s="268" cm="1">
        <f t="array" ref="CD42">INDEX($K:$P,ROW(),MATCH(YEAR(CD$2),$K$2:$P$2,0))/12</f>
        <v>-83.333333333333329</v>
      </c>
      <c r="CE42" s="268" cm="1">
        <f t="array" ref="CE42">INDEX($K:$P,ROW(),MATCH(YEAR(CE$2),$K$2:$P$2,0))/12</f>
        <v>-83.333333333333329</v>
      </c>
      <c r="CF42" s="268" cm="1">
        <f t="array" ref="CF42">INDEX($K:$P,ROW(),MATCH(YEAR(CF$2),$K$2:$P$2,0))/12</f>
        <v>-83.333333333333329</v>
      </c>
      <c r="CG42" s="268" cm="1">
        <f t="array" ref="CG42">INDEX($K:$P,ROW(),MATCH(YEAR(CG$2),$K$2:$P$2,0))/12</f>
        <v>-83.333333333333329</v>
      </c>
      <c r="CH42" s="268" cm="1">
        <f t="array" ref="CH42">INDEX($K:$P,ROW(),MATCH(YEAR(CH$2),$K$2:$P$2,0))/12</f>
        <v>-83.333333333333329</v>
      </c>
      <c r="CI42" s="268" cm="1">
        <f t="array" ref="CI42">INDEX($K:$P,ROW(),MATCH(YEAR(CI$2),$K$2:$P$2,0))/12</f>
        <v>-83.333333333333329</v>
      </c>
      <c r="CJ42" s="268" cm="1">
        <f t="array" ref="CJ42">INDEX($K:$P,ROW(),MATCH(YEAR(CJ$2),$K$2:$P$2,0))/12</f>
        <v>-83.333333333333329</v>
      </c>
      <c r="CK42" s="268" cm="1">
        <f t="array" ref="CK42">INDEX($K:$P,ROW(),MATCH(YEAR(CK$2),$K$2:$P$2,0))/12</f>
        <v>-83.333333333333329</v>
      </c>
      <c r="CL42" s="268" cm="1">
        <f t="array" ref="CL42">INDEX($K:$P,ROW(),MATCH(YEAR(CL$2),$K$2:$P$2,0))/12</f>
        <v>-83.333333333333329</v>
      </c>
    </row>
    <row r="43" spans="1:90" x14ac:dyDescent="0.4">
      <c r="G43" s="453" t="s">
        <v>645</v>
      </c>
      <c r="J43" s="455" t="s">
        <v>638</v>
      </c>
      <c r="K43" s="23">
        <v>-1000</v>
      </c>
      <c r="L43" s="23">
        <v>-1000</v>
      </c>
      <c r="M43" s="23">
        <v>-1000</v>
      </c>
      <c r="N43" s="23">
        <v>-1000</v>
      </c>
      <c r="O43" s="23">
        <v>-1000</v>
      </c>
      <c r="P43" s="23">
        <v>-1000</v>
      </c>
      <c r="S43" s="268" cm="1">
        <f t="array" ref="S43">INDEX($K:$P,ROW(),MATCH(YEAR(S$2),$K$2:$P$2,0))/12</f>
        <v>-83.333333333333329</v>
      </c>
      <c r="T43" s="268" cm="1">
        <f t="array" ref="T43">INDEX($K:$P,ROW(),MATCH(YEAR(T$2),$K$2:$P$2,0))/12</f>
        <v>-83.333333333333329</v>
      </c>
      <c r="U43" s="268" cm="1">
        <f t="array" ref="U43">INDEX($K:$P,ROW(),MATCH(YEAR(U$2),$K$2:$P$2,0))/12</f>
        <v>-83.333333333333329</v>
      </c>
      <c r="V43" s="268" cm="1">
        <f t="array" ref="V43">INDEX($K:$P,ROW(),MATCH(YEAR(V$2),$K$2:$P$2,0))/12</f>
        <v>-83.333333333333329</v>
      </c>
      <c r="W43" s="268" cm="1">
        <f t="array" ref="W43">INDEX($K:$P,ROW(),MATCH(YEAR(W$2),$K$2:$P$2,0))/12</f>
        <v>-83.333333333333329</v>
      </c>
      <c r="X43" s="268" cm="1">
        <f t="array" ref="X43">INDEX($K:$P,ROW(),MATCH(YEAR(X$2),$K$2:$P$2,0))/12</f>
        <v>-83.333333333333329</v>
      </c>
      <c r="Y43" s="268" cm="1">
        <f t="array" ref="Y43">INDEX($K:$P,ROW(),MATCH(YEAR(Y$2),$K$2:$P$2,0))/12</f>
        <v>-83.333333333333329</v>
      </c>
      <c r="Z43" s="268" cm="1">
        <f t="array" ref="Z43">INDEX($K:$P,ROW(),MATCH(YEAR(Z$2),$K$2:$P$2,0))/12</f>
        <v>-83.333333333333329</v>
      </c>
      <c r="AA43" s="268" cm="1">
        <f t="array" ref="AA43">INDEX($K:$P,ROW(),MATCH(YEAR(AA$2),$K$2:$P$2,0))/12</f>
        <v>-83.333333333333329</v>
      </c>
      <c r="AB43" s="268" cm="1">
        <f t="array" ref="AB43">INDEX($K:$P,ROW(),MATCH(YEAR(AB$2),$K$2:$P$2,0))/12</f>
        <v>-83.333333333333329</v>
      </c>
      <c r="AC43" s="268" cm="1">
        <f t="array" ref="AC43">INDEX($K:$P,ROW(),MATCH(YEAR(AC$2),$K$2:$P$2,0))/12</f>
        <v>-83.333333333333329</v>
      </c>
      <c r="AD43" s="268" cm="1">
        <f t="array" ref="AD43">INDEX($K:$P,ROW(),MATCH(YEAR(AD$2),$K$2:$P$2,0))/12</f>
        <v>-83.333333333333329</v>
      </c>
      <c r="AE43" s="268" cm="1">
        <f t="array" ref="AE43">INDEX($K:$P,ROW(),MATCH(YEAR(AE$2),$K$2:$P$2,0))/12</f>
        <v>-83.333333333333329</v>
      </c>
      <c r="AF43" s="268" cm="1">
        <f t="array" ref="AF43">INDEX($K:$P,ROW(),MATCH(YEAR(AF$2),$K$2:$P$2,0))/12</f>
        <v>-83.333333333333329</v>
      </c>
      <c r="AG43" s="268" cm="1">
        <f t="array" ref="AG43">INDEX($K:$P,ROW(),MATCH(YEAR(AG$2),$K$2:$P$2,0))/12</f>
        <v>-83.333333333333329</v>
      </c>
      <c r="AH43" s="268" cm="1">
        <f t="array" ref="AH43">INDEX($K:$P,ROW(),MATCH(YEAR(AH$2),$K$2:$P$2,0))/12</f>
        <v>-83.333333333333329</v>
      </c>
      <c r="AI43" s="268" cm="1">
        <f t="array" ref="AI43">INDEX($K:$P,ROW(),MATCH(YEAR(AI$2),$K$2:$P$2,0))/12</f>
        <v>-83.333333333333329</v>
      </c>
      <c r="AJ43" s="268" cm="1">
        <f t="array" ref="AJ43">INDEX($K:$P,ROW(),MATCH(YEAR(AJ$2),$K$2:$P$2,0))/12</f>
        <v>-83.333333333333329</v>
      </c>
      <c r="AK43" s="268" cm="1">
        <f t="array" ref="AK43">INDEX($K:$P,ROW(),MATCH(YEAR(AK$2),$K$2:$P$2,0))/12</f>
        <v>-83.333333333333329</v>
      </c>
      <c r="AL43" s="268" cm="1">
        <f t="array" ref="AL43">INDEX($K:$P,ROW(),MATCH(YEAR(AL$2),$K$2:$P$2,0))/12</f>
        <v>-83.333333333333329</v>
      </c>
      <c r="AM43" s="268" cm="1">
        <f t="array" ref="AM43">INDEX($K:$P,ROW(),MATCH(YEAR(AM$2),$K$2:$P$2,0))/12</f>
        <v>-83.333333333333329</v>
      </c>
      <c r="AN43" s="268" cm="1">
        <f t="array" ref="AN43">INDEX($K:$P,ROW(),MATCH(YEAR(AN$2),$K$2:$P$2,0))/12</f>
        <v>-83.333333333333329</v>
      </c>
      <c r="AO43" s="268" cm="1">
        <f t="array" ref="AO43">INDEX($K:$P,ROW(),MATCH(YEAR(AO$2),$K$2:$P$2,0))/12</f>
        <v>-83.333333333333329</v>
      </c>
      <c r="AP43" s="268" cm="1">
        <f t="array" ref="AP43">INDEX($K:$P,ROW(),MATCH(YEAR(AP$2),$K$2:$P$2,0))/12</f>
        <v>-83.333333333333329</v>
      </c>
      <c r="AQ43" s="268" cm="1">
        <f t="array" ref="AQ43">INDEX($K:$P,ROW(),MATCH(YEAR(AQ$2),$K$2:$P$2,0))/12</f>
        <v>-83.333333333333329</v>
      </c>
      <c r="AR43" s="268" cm="1">
        <f t="array" ref="AR43">INDEX($K:$P,ROW(),MATCH(YEAR(AR$2),$K$2:$P$2,0))/12</f>
        <v>-83.333333333333329</v>
      </c>
      <c r="AS43" s="268" cm="1">
        <f t="array" ref="AS43">INDEX($K:$P,ROW(),MATCH(YEAR(AS$2),$K$2:$P$2,0))/12</f>
        <v>-83.333333333333329</v>
      </c>
      <c r="AT43" s="268" cm="1">
        <f t="array" ref="AT43">INDEX($K:$P,ROW(),MATCH(YEAR(AT$2),$K$2:$P$2,0))/12</f>
        <v>-83.333333333333329</v>
      </c>
      <c r="AU43" s="268" cm="1">
        <f t="array" ref="AU43">INDEX($K:$P,ROW(),MATCH(YEAR(AU$2),$K$2:$P$2,0))/12</f>
        <v>-83.333333333333329</v>
      </c>
      <c r="AV43" s="268" cm="1">
        <f t="array" ref="AV43">INDEX($K:$P,ROW(),MATCH(YEAR(AV$2),$K$2:$P$2,0))/12</f>
        <v>-83.333333333333329</v>
      </c>
      <c r="AW43" s="268" cm="1">
        <f t="array" ref="AW43">INDEX($K:$P,ROW(),MATCH(YEAR(AW$2),$K$2:$P$2,0))/12</f>
        <v>-83.333333333333329</v>
      </c>
      <c r="AX43" s="268" cm="1">
        <f t="array" ref="AX43">INDEX($K:$P,ROW(),MATCH(YEAR(AX$2),$K$2:$P$2,0))/12</f>
        <v>-83.333333333333329</v>
      </c>
      <c r="AY43" s="268" cm="1">
        <f t="array" ref="AY43">INDEX($K:$P,ROW(),MATCH(YEAR(AY$2),$K$2:$P$2,0))/12</f>
        <v>-83.333333333333329</v>
      </c>
      <c r="AZ43" s="268" cm="1">
        <f t="array" ref="AZ43">INDEX($K:$P,ROW(),MATCH(YEAR(AZ$2),$K$2:$P$2,0))/12</f>
        <v>-83.333333333333329</v>
      </c>
      <c r="BA43" s="268" cm="1">
        <f t="array" ref="BA43">INDEX($K:$P,ROW(),MATCH(YEAR(BA$2),$K$2:$P$2,0))/12</f>
        <v>-83.333333333333329</v>
      </c>
      <c r="BB43" s="268" cm="1">
        <f t="array" ref="BB43">INDEX($K:$P,ROW(),MATCH(YEAR(BB$2),$K$2:$P$2,0))/12</f>
        <v>-83.333333333333329</v>
      </c>
      <c r="BC43" s="268" cm="1">
        <f t="array" ref="BC43">INDEX($K:$P,ROW(),MATCH(YEAR(BC$2),$K$2:$P$2,0))/12</f>
        <v>-83.333333333333329</v>
      </c>
      <c r="BD43" s="268" cm="1">
        <f t="array" ref="BD43">INDEX($K:$P,ROW(),MATCH(YEAR(BD$2),$K$2:$P$2,0))/12</f>
        <v>-83.333333333333329</v>
      </c>
      <c r="BE43" s="268" cm="1">
        <f t="array" ref="BE43">INDEX($K:$P,ROW(),MATCH(YEAR(BE$2),$K$2:$P$2,0))/12</f>
        <v>-83.333333333333329</v>
      </c>
      <c r="BF43" s="268" cm="1">
        <f t="array" ref="BF43">INDEX($K:$P,ROW(),MATCH(YEAR(BF$2),$K$2:$P$2,0))/12</f>
        <v>-83.333333333333329</v>
      </c>
      <c r="BG43" s="268" cm="1">
        <f t="array" ref="BG43">INDEX($K:$P,ROW(),MATCH(YEAR(BG$2),$K$2:$P$2,0))/12</f>
        <v>-83.333333333333329</v>
      </c>
      <c r="BH43" s="268" cm="1">
        <f t="array" ref="BH43">INDEX($K:$P,ROW(),MATCH(YEAR(BH$2),$K$2:$P$2,0))/12</f>
        <v>-83.333333333333329</v>
      </c>
      <c r="BI43" s="268" cm="1">
        <f t="array" ref="BI43">INDEX($K:$P,ROW(),MATCH(YEAR(BI$2),$K$2:$P$2,0))/12</f>
        <v>-83.333333333333329</v>
      </c>
      <c r="BJ43" s="268" cm="1">
        <f t="array" ref="BJ43">INDEX($K:$P,ROW(),MATCH(YEAR(BJ$2),$K$2:$P$2,0))/12</f>
        <v>-83.333333333333329</v>
      </c>
      <c r="BK43" s="268" cm="1">
        <f t="array" ref="BK43">INDEX($K:$P,ROW(),MATCH(YEAR(BK$2),$K$2:$P$2,0))/12</f>
        <v>-83.333333333333329</v>
      </c>
      <c r="BL43" s="268" cm="1">
        <f t="array" ref="BL43">INDEX($K:$P,ROW(),MATCH(YEAR(BL$2),$K$2:$P$2,0))/12</f>
        <v>-83.333333333333329</v>
      </c>
      <c r="BM43" s="268" cm="1">
        <f t="array" ref="BM43">INDEX($K:$P,ROW(),MATCH(YEAR(BM$2),$K$2:$P$2,0))/12</f>
        <v>-83.333333333333329</v>
      </c>
      <c r="BN43" s="268" cm="1">
        <f t="array" ref="BN43">INDEX($K:$P,ROW(),MATCH(YEAR(BN$2),$K$2:$P$2,0))/12</f>
        <v>-83.333333333333329</v>
      </c>
      <c r="BO43" s="268" cm="1">
        <f t="array" ref="BO43">INDEX($K:$P,ROW(),MATCH(YEAR(BO$2),$K$2:$P$2,0))/12</f>
        <v>-83.333333333333329</v>
      </c>
      <c r="BP43" s="268" cm="1">
        <f t="array" ref="BP43">INDEX($K:$P,ROW(),MATCH(YEAR(BP$2),$K$2:$P$2,0))/12</f>
        <v>-83.333333333333329</v>
      </c>
      <c r="BQ43" s="268" cm="1">
        <f t="array" ref="BQ43">INDEX($K:$P,ROW(),MATCH(YEAR(BQ$2),$K$2:$P$2,0))/12</f>
        <v>-83.333333333333329</v>
      </c>
      <c r="BR43" s="268" cm="1">
        <f t="array" ref="BR43">INDEX($K:$P,ROW(),MATCH(YEAR(BR$2),$K$2:$P$2,0))/12</f>
        <v>-83.333333333333329</v>
      </c>
      <c r="BS43" s="268" cm="1">
        <f t="array" ref="BS43">INDEX($K:$P,ROW(),MATCH(YEAR(BS$2),$K$2:$P$2,0))/12</f>
        <v>-83.333333333333329</v>
      </c>
      <c r="BT43" s="268" cm="1">
        <f t="array" ref="BT43">INDEX($K:$P,ROW(),MATCH(YEAR(BT$2),$K$2:$P$2,0))/12</f>
        <v>-83.333333333333329</v>
      </c>
      <c r="BU43" s="268" cm="1">
        <f t="array" ref="BU43">INDEX($K:$P,ROW(),MATCH(YEAR(BU$2),$K$2:$P$2,0))/12</f>
        <v>-83.333333333333329</v>
      </c>
      <c r="BV43" s="268" cm="1">
        <f t="array" ref="BV43">INDEX($K:$P,ROW(),MATCH(YEAR(BV$2),$K$2:$P$2,0))/12</f>
        <v>-83.333333333333329</v>
      </c>
      <c r="BW43" s="268" cm="1">
        <f t="array" ref="BW43">INDEX($K:$P,ROW(),MATCH(YEAR(BW$2),$K$2:$P$2,0))/12</f>
        <v>-83.333333333333329</v>
      </c>
      <c r="BX43" s="268" cm="1">
        <f t="array" ref="BX43">INDEX($K:$P,ROW(),MATCH(YEAR(BX$2),$K$2:$P$2,0))/12</f>
        <v>-83.333333333333329</v>
      </c>
      <c r="BY43" s="268" cm="1">
        <f t="array" ref="BY43">INDEX($K:$P,ROW(),MATCH(YEAR(BY$2),$K$2:$P$2,0))/12</f>
        <v>-83.333333333333329</v>
      </c>
      <c r="BZ43" s="268" cm="1">
        <f t="array" ref="BZ43">INDEX($K:$P,ROW(),MATCH(YEAR(BZ$2),$K$2:$P$2,0))/12</f>
        <v>-83.333333333333329</v>
      </c>
      <c r="CA43" s="268" cm="1">
        <f t="array" ref="CA43">INDEX($K:$P,ROW(),MATCH(YEAR(CA$2),$K$2:$P$2,0))/12</f>
        <v>-83.333333333333329</v>
      </c>
      <c r="CB43" s="268" cm="1">
        <f t="array" ref="CB43">INDEX($K:$P,ROW(),MATCH(YEAR(CB$2),$K$2:$P$2,0))/12</f>
        <v>-83.333333333333329</v>
      </c>
      <c r="CC43" s="268" cm="1">
        <f t="array" ref="CC43">INDEX($K:$P,ROW(),MATCH(YEAR(CC$2),$K$2:$P$2,0))/12</f>
        <v>-83.333333333333329</v>
      </c>
      <c r="CD43" s="268" cm="1">
        <f t="array" ref="CD43">INDEX($K:$P,ROW(),MATCH(YEAR(CD$2),$K$2:$P$2,0))/12</f>
        <v>-83.333333333333329</v>
      </c>
      <c r="CE43" s="268" cm="1">
        <f t="array" ref="CE43">INDEX($K:$P,ROW(),MATCH(YEAR(CE$2),$K$2:$P$2,0))/12</f>
        <v>-83.333333333333329</v>
      </c>
      <c r="CF43" s="268" cm="1">
        <f t="array" ref="CF43">INDEX($K:$P,ROW(),MATCH(YEAR(CF$2),$K$2:$P$2,0))/12</f>
        <v>-83.333333333333329</v>
      </c>
      <c r="CG43" s="268" cm="1">
        <f t="array" ref="CG43">INDEX($K:$P,ROW(),MATCH(YEAR(CG$2),$K$2:$P$2,0))/12</f>
        <v>-83.333333333333329</v>
      </c>
      <c r="CH43" s="268" cm="1">
        <f t="array" ref="CH43">INDEX($K:$P,ROW(),MATCH(YEAR(CH$2),$K$2:$P$2,0))/12</f>
        <v>-83.333333333333329</v>
      </c>
      <c r="CI43" s="268" cm="1">
        <f t="array" ref="CI43">INDEX($K:$P,ROW(),MATCH(YEAR(CI$2),$K$2:$P$2,0))/12</f>
        <v>-83.333333333333329</v>
      </c>
      <c r="CJ43" s="268" cm="1">
        <f t="array" ref="CJ43">INDEX($K:$P,ROW(),MATCH(YEAR(CJ$2),$K$2:$P$2,0))/12</f>
        <v>-83.333333333333329</v>
      </c>
      <c r="CK43" s="268" cm="1">
        <f t="array" ref="CK43">INDEX($K:$P,ROW(),MATCH(YEAR(CK$2),$K$2:$P$2,0))/12</f>
        <v>-83.333333333333329</v>
      </c>
      <c r="CL43" s="268" cm="1">
        <f t="array" ref="CL43">INDEX($K:$P,ROW(),MATCH(YEAR(CL$2),$K$2:$P$2,0))/12</f>
        <v>-83.333333333333329</v>
      </c>
    </row>
    <row r="44" spans="1:90" x14ac:dyDescent="0.4">
      <c r="G44" s="9" t="s">
        <v>659</v>
      </c>
      <c r="J44" s="267"/>
      <c r="K44" s="269">
        <f t="shared" ref="K44:P44" ca="1" si="26">SUMIF($3:$3,K$2,44:44)</f>
        <v>-5000</v>
      </c>
      <c r="L44" s="269">
        <f t="shared" ca="1" si="26"/>
        <v>-5000</v>
      </c>
      <c r="M44" s="269">
        <f t="shared" ca="1" si="26"/>
        <v>-5000</v>
      </c>
      <c r="N44" s="269">
        <f t="shared" ca="1" si="26"/>
        <v>-5000</v>
      </c>
      <c r="O44" s="269">
        <f t="shared" ca="1" si="26"/>
        <v>-5000</v>
      </c>
      <c r="P44" s="269">
        <f t="shared" ca="1" si="26"/>
        <v>-5000</v>
      </c>
      <c r="S44" s="254">
        <f ca="1">SUM(S38:OFFSET(S44,-1,0))</f>
        <v>-416.66666666666663</v>
      </c>
      <c r="T44" s="254">
        <f ca="1">SUM(T38:OFFSET(T44,-1,0))</f>
        <v>-416.66666666666663</v>
      </c>
      <c r="U44" s="254">
        <f ca="1">SUM(U38:OFFSET(U44,-1,0))</f>
        <v>-416.66666666666663</v>
      </c>
      <c r="V44" s="254">
        <f ca="1">SUM(V38:OFFSET(V44,-1,0))</f>
        <v>-416.66666666666663</v>
      </c>
      <c r="W44" s="254">
        <f ca="1">SUM(W38:OFFSET(W44,-1,0))</f>
        <v>-416.66666666666663</v>
      </c>
      <c r="X44" s="254">
        <f ca="1">SUM(X38:OFFSET(X44,-1,0))</f>
        <v>-416.66666666666663</v>
      </c>
      <c r="Y44" s="254">
        <f ca="1">SUM(Y38:OFFSET(Y44,-1,0))</f>
        <v>-416.66666666666663</v>
      </c>
      <c r="Z44" s="254">
        <f ca="1">SUM(Z38:OFFSET(Z44,-1,0))</f>
        <v>-416.66666666666663</v>
      </c>
      <c r="AA44" s="254">
        <f ca="1">SUM(AA38:OFFSET(AA44,-1,0))</f>
        <v>-416.66666666666663</v>
      </c>
      <c r="AB44" s="254">
        <f ca="1">SUM(AB38:OFFSET(AB44,-1,0))</f>
        <v>-416.66666666666663</v>
      </c>
      <c r="AC44" s="254">
        <f ca="1">SUM(AC38:OFFSET(AC44,-1,0))</f>
        <v>-416.66666666666663</v>
      </c>
      <c r="AD44" s="254">
        <f ca="1">SUM(AD38:OFFSET(AD44,-1,0))</f>
        <v>-416.66666666666663</v>
      </c>
      <c r="AE44" s="254">
        <f ca="1">SUM(AE38:OFFSET(AE44,-1,0))</f>
        <v>-416.66666666666663</v>
      </c>
      <c r="AF44" s="254">
        <f ca="1">SUM(AF38:OFFSET(AF44,-1,0))</f>
        <v>-416.66666666666663</v>
      </c>
      <c r="AG44" s="254">
        <f ca="1">SUM(AG38:OFFSET(AG44,-1,0))</f>
        <v>-416.66666666666663</v>
      </c>
      <c r="AH44" s="254">
        <f ca="1">SUM(AH38:OFFSET(AH44,-1,0))</f>
        <v>-416.66666666666663</v>
      </c>
      <c r="AI44" s="254">
        <f ca="1">SUM(AI38:OFFSET(AI44,-1,0))</f>
        <v>-416.66666666666663</v>
      </c>
      <c r="AJ44" s="254">
        <f ca="1">SUM(AJ38:OFFSET(AJ44,-1,0))</f>
        <v>-416.66666666666663</v>
      </c>
      <c r="AK44" s="254">
        <f ca="1">SUM(AK38:OFFSET(AK44,-1,0))</f>
        <v>-416.66666666666663</v>
      </c>
      <c r="AL44" s="254">
        <f ca="1">SUM(AL38:OFFSET(AL44,-1,0))</f>
        <v>-416.66666666666663</v>
      </c>
      <c r="AM44" s="254">
        <f ca="1">SUM(AM38:OFFSET(AM44,-1,0))</f>
        <v>-416.66666666666663</v>
      </c>
      <c r="AN44" s="254">
        <f ca="1">SUM(AN38:OFFSET(AN44,-1,0))</f>
        <v>-416.66666666666663</v>
      </c>
      <c r="AO44" s="254">
        <f ca="1">SUM(AO38:OFFSET(AO44,-1,0))</f>
        <v>-416.66666666666663</v>
      </c>
      <c r="AP44" s="254">
        <f ca="1">SUM(AP38:OFFSET(AP44,-1,0))</f>
        <v>-416.66666666666663</v>
      </c>
      <c r="AQ44" s="254">
        <f ca="1">SUM(AQ38:OFFSET(AQ44,-1,0))</f>
        <v>-416.66666666666663</v>
      </c>
      <c r="AR44" s="254">
        <f ca="1">SUM(AR38:OFFSET(AR44,-1,0))</f>
        <v>-416.66666666666663</v>
      </c>
      <c r="AS44" s="254">
        <f ca="1">SUM(AS38:OFFSET(AS44,-1,0))</f>
        <v>-416.66666666666663</v>
      </c>
      <c r="AT44" s="254">
        <f ca="1">SUM(AT38:OFFSET(AT44,-1,0))</f>
        <v>-416.66666666666663</v>
      </c>
      <c r="AU44" s="254">
        <f ca="1">SUM(AU38:OFFSET(AU44,-1,0))</f>
        <v>-416.66666666666663</v>
      </c>
      <c r="AV44" s="254">
        <f ca="1">SUM(AV38:OFFSET(AV44,-1,0))</f>
        <v>-416.66666666666663</v>
      </c>
      <c r="AW44" s="254">
        <f ca="1">SUM(AW38:OFFSET(AW44,-1,0))</f>
        <v>-416.66666666666663</v>
      </c>
      <c r="AX44" s="254">
        <f ca="1">SUM(AX38:OFFSET(AX44,-1,0))</f>
        <v>-416.66666666666663</v>
      </c>
      <c r="AY44" s="254">
        <f ca="1">SUM(AY38:OFFSET(AY44,-1,0))</f>
        <v>-416.66666666666663</v>
      </c>
      <c r="AZ44" s="254">
        <f ca="1">SUM(AZ38:OFFSET(AZ44,-1,0))</f>
        <v>-416.66666666666663</v>
      </c>
      <c r="BA44" s="254">
        <f ca="1">SUM(BA38:OFFSET(BA44,-1,0))</f>
        <v>-416.66666666666663</v>
      </c>
      <c r="BB44" s="254">
        <f ca="1">SUM(BB38:OFFSET(BB44,-1,0))</f>
        <v>-416.66666666666663</v>
      </c>
      <c r="BC44" s="254">
        <f ca="1">SUM(BC38:OFFSET(BC44,-1,0))</f>
        <v>-416.66666666666663</v>
      </c>
      <c r="BD44" s="254">
        <f ca="1">SUM(BD38:OFFSET(BD44,-1,0))</f>
        <v>-416.66666666666663</v>
      </c>
      <c r="BE44" s="254">
        <f ca="1">SUM(BE38:OFFSET(BE44,-1,0))</f>
        <v>-416.66666666666663</v>
      </c>
      <c r="BF44" s="254">
        <f ca="1">SUM(BF38:OFFSET(BF44,-1,0))</f>
        <v>-416.66666666666663</v>
      </c>
      <c r="BG44" s="254">
        <f ca="1">SUM(BG38:OFFSET(BG44,-1,0))</f>
        <v>-416.66666666666663</v>
      </c>
      <c r="BH44" s="254">
        <f ca="1">SUM(BH38:OFFSET(BH44,-1,0))</f>
        <v>-416.66666666666663</v>
      </c>
      <c r="BI44" s="254">
        <f ca="1">SUM(BI38:OFFSET(BI44,-1,0))</f>
        <v>-416.66666666666663</v>
      </c>
      <c r="BJ44" s="254">
        <f ca="1">SUM(BJ38:OFFSET(BJ44,-1,0))</f>
        <v>-416.66666666666663</v>
      </c>
      <c r="BK44" s="254">
        <f ca="1">SUM(BK38:OFFSET(BK44,-1,0))</f>
        <v>-416.66666666666663</v>
      </c>
      <c r="BL44" s="254">
        <f ca="1">SUM(BL38:OFFSET(BL44,-1,0))</f>
        <v>-416.66666666666663</v>
      </c>
      <c r="BM44" s="254">
        <f ca="1">SUM(BM38:OFFSET(BM44,-1,0))</f>
        <v>-416.66666666666663</v>
      </c>
      <c r="BN44" s="254">
        <f ca="1">SUM(BN38:OFFSET(BN44,-1,0))</f>
        <v>-416.66666666666663</v>
      </c>
      <c r="BO44" s="254">
        <f ca="1">SUM(BO38:OFFSET(BO44,-1,0))</f>
        <v>-416.66666666666663</v>
      </c>
      <c r="BP44" s="254">
        <f ca="1">SUM(BP38:OFFSET(BP44,-1,0))</f>
        <v>-416.66666666666663</v>
      </c>
      <c r="BQ44" s="254">
        <f ca="1">SUM(BQ38:OFFSET(BQ44,-1,0))</f>
        <v>-416.66666666666663</v>
      </c>
      <c r="BR44" s="254">
        <f ca="1">SUM(BR38:OFFSET(BR44,-1,0))</f>
        <v>-416.66666666666663</v>
      </c>
      <c r="BS44" s="254">
        <f ca="1">SUM(BS38:OFFSET(BS44,-1,0))</f>
        <v>-416.66666666666663</v>
      </c>
      <c r="BT44" s="254">
        <f ca="1">SUM(BT38:OFFSET(BT44,-1,0))</f>
        <v>-416.66666666666663</v>
      </c>
      <c r="BU44" s="254">
        <f ca="1">SUM(BU38:OFFSET(BU44,-1,0))</f>
        <v>-416.66666666666663</v>
      </c>
      <c r="BV44" s="254">
        <f ca="1">SUM(BV38:OFFSET(BV44,-1,0))</f>
        <v>-416.66666666666663</v>
      </c>
      <c r="BW44" s="254">
        <f ca="1">SUM(BW38:OFFSET(BW44,-1,0))</f>
        <v>-416.66666666666663</v>
      </c>
      <c r="BX44" s="254">
        <f ca="1">SUM(BX38:OFFSET(BX44,-1,0))</f>
        <v>-416.66666666666663</v>
      </c>
      <c r="BY44" s="254">
        <f ca="1">SUM(BY38:OFFSET(BY44,-1,0))</f>
        <v>-416.66666666666663</v>
      </c>
      <c r="BZ44" s="254">
        <f ca="1">SUM(BZ38:OFFSET(BZ44,-1,0))</f>
        <v>-416.66666666666663</v>
      </c>
      <c r="CA44" s="254">
        <f ca="1">SUM(CA38:OFFSET(CA44,-1,0))</f>
        <v>-416.66666666666663</v>
      </c>
      <c r="CB44" s="254">
        <f ca="1">SUM(CB38:OFFSET(CB44,-1,0))</f>
        <v>-416.66666666666663</v>
      </c>
      <c r="CC44" s="254">
        <f ca="1">SUM(CC38:OFFSET(CC44,-1,0))</f>
        <v>-416.66666666666663</v>
      </c>
      <c r="CD44" s="254">
        <f ca="1">SUM(CD38:OFFSET(CD44,-1,0))</f>
        <v>-416.66666666666663</v>
      </c>
      <c r="CE44" s="254">
        <f ca="1">SUM(CE38:OFFSET(CE44,-1,0))</f>
        <v>-416.66666666666663</v>
      </c>
      <c r="CF44" s="254">
        <f ca="1">SUM(CF38:OFFSET(CF44,-1,0))</f>
        <v>-416.66666666666663</v>
      </c>
      <c r="CG44" s="254">
        <f ca="1">SUM(CG38:OFFSET(CG44,-1,0))</f>
        <v>-416.66666666666663</v>
      </c>
      <c r="CH44" s="254">
        <f ca="1">SUM(CH38:OFFSET(CH44,-1,0))</f>
        <v>-416.66666666666663</v>
      </c>
      <c r="CI44" s="254">
        <f ca="1">SUM(CI38:OFFSET(CI44,-1,0))</f>
        <v>-416.66666666666663</v>
      </c>
      <c r="CJ44" s="254">
        <f ca="1">SUM(CJ38:OFFSET(CJ44,-1,0))</f>
        <v>-416.66666666666663</v>
      </c>
      <c r="CK44" s="254">
        <f ca="1">SUM(CK38:OFFSET(CK44,-1,0))</f>
        <v>-416.66666666666663</v>
      </c>
      <c r="CL44" s="254">
        <f ca="1">SUM(CL38:OFFSET(CL44,-1,0))</f>
        <v>-416.66666666666663</v>
      </c>
    </row>
    <row r="45" spans="1:90" x14ac:dyDescent="0.4">
      <c r="G45" s="9"/>
      <c r="S45" s="32"/>
      <c r="T45" s="32"/>
      <c r="U45" s="32"/>
      <c r="V45" s="32"/>
      <c r="W45" s="32"/>
      <c r="X45" s="32"/>
      <c r="Y45" s="32"/>
      <c r="Z45" s="32"/>
      <c r="AA45" s="32"/>
      <c r="AB45" s="32"/>
      <c r="AC45" s="32"/>
      <c r="AD45" s="32"/>
      <c r="AE45" s="32"/>
      <c r="AF45" s="32"/>
      <c r="AG45" s="32"/>
      <c r="AH45" s="32"/>
      <c r="AI45" s="32"/>
      <c r="AJ45" s="32"/>
      <c r="AK45" s="32"/>
      <c r="AL45" s="32"/>
      <c r="AM45" s="32"/>
      <c r="AN45" s="32"/>
      <c r="AO45" s="32"/>
      <c r="AP45" s="32"/>
      <c r="AQ45" s="32"/>
      <c r="AR45" s="32"/>
      <c r="AS45" s="32"/>
      <c r="AT45" s="32"/>
      <c r="AU45" s="32"/>
      <c r="AV45" s="32"/>
      <c r="AW45" s="32"/>
      <c r="AX45" s="32"/>
      <c r="AY45" s="32"/>
      <c r="AZ45" s="32"/>
      <c r="BA45" s="32"/>
      <c r="BB45" s="32"/>
      <c r="BC45" s="32"/>
      <c r="BD45" s="32"/>
      <c r="BE45" s="32"/>
      <c r="BF45" s="32"/>
      <c r="BG45" s="32"/>
      <c r="BH45" s="32"/>
      <c r="BI45" s="32"/>
      <c r="BJ45" s="32"/>
      <c r="BK45" s="32"/>
      <c r="BL45" s="32"/>
      <c r="BM45" s="32"/>
      <c r="BN45" s="32"/>
      <c r="BO45" s="32"/>
      <c r="BP45" s="32"/>
      <c r="BQ45" s="32"/>
      <c r="BR45" s="32"/>
      <c r="BS45" s="32"/>
      <c r="BT45" s="32"/>
      <c r="BU45" s="32"/>
      <c r="BV45" s="32"/>
      <c r="BW45" s="32"/>
      <c r="BX45" s="32"/>
      <c r="BY45" s="32"/>
      <c r="BZ45" s="32"/>
      <c r="CA45" s="32"/>
      <c r="CB45" s="32"/>
      <c r="CC45" s="32"/>
      <c r="CD45" s="32"/>
      <c r="CE45" s="32"/>
      <c r="CF45" s="32"/>
      <c r="CG45" s="32"/>
      <c r="CH45" s="32"/>
      <c r="CI45" s="32"/>
      <c r="CJ45" s="32"/>
      <c r="CK45" s="32"/>
      <c r="CL45" s="32"/>
    </row>
    <row r="46" spans="1:90" ht="14.25" customHeight="1" collapsed="1" x14ac:dyDescent="0.4">
      <c r="A46" s="31" t="s">
        <v>218</v>
      </c>
      <c r="B46" s="31"/>
      <c r="C46" s="31"/>
      <c r="D46" s="31"/>
      <c r="E46" s="31"/>
      <c r="F46" s="31"/>
      <c r="G46" s="293" t="s">
        <v>660</v>
      </c>
      <c r="H46" s="291"/>
      <c r="I46" s="291"/>
      <c r="J46" s="291"/>
      <c r="K46" s="291"/>
      <c r="L46" s="291"/>
      <c r="M46" s="291"/>
      <c r="N46" s="291"/>
      <c r="O46" s="291"/>
      <c r="P46" s="294"/>
      <c r="S46" s="292"/>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c r="AS46" s="291"/>
      <c r="AT46" s="291"/>
      <c r="AU46" s="291"/>
      <c r="AV46" s="291"/>
      <c r="AW46" s="291"/>
      <c r="AX46" s="291"/>
      <c r="AY46" s="291"/>
      <c r="AZ46" s="291"/>
      <c r="BA46" s="291"/>
      <c r="BB46" s="291"/>
      <c r="BC46" s="291"/>
      <c r="BD46" s="291"/>
      <c r="BE46" s="291"/>
      <c r="BF46" s="291"/>
      <c r="BG46" s="291"/>
      <c r="BH46" s="291"/>
      <c r="BI46" s="291"/>
      <c r="BJ46" s="291"/>
      <c r="BK46" s="291"/>
      <c r="BL46" s="291"/>
      <c r="BM46" s="291"/>
      <c r="BN46" s="291"/>
      <c r="BO46" s="291"/>
      <c r="BP46" s="291"/>
      <c r="BQ46" s="291"/>
      <c r="BR46" s="291"/>
      <c r="BS46" s="291"/>
      <c r="BT46" s="291"/>
      <c r="BU46" s="291"/>
      <c r="BV46" s="291"/>
      <c r="BW46" s="291"/>
      <c r="BX46" s="291"/>
      <c r="BY46" s="291"/>
      <c r="BZ46" s="291"/>
      <c r="CA46" s="291"/>
      <c r="CB46" s="291"/>
      <c r="CC46" s="291"/>
      <c r="CD46" s="291"/>
      <c r="CE46" s="291"/>
      <c r="CF46" s="291"/>
      <c r="CG46" s="291"/>
      <c r="CH46" s="291"/>
      <c r="CI46" s="291"/>
      <c r="CJ46" s="291"/>
      <c r="CK46" s="291"/>
      <c r="CL46" s="294"/>
    </row>
    <row r="47" spans="1:90" ht="14.25" customHeight="1" x14ac:dyDescent="0.4">
      <c r="A47" s="31"/>
      <c r="B47" s="31"/>
      <c r="C47" s="31"/>
      <c r="D47" s="31"/>
      <c r="E47" s="31"/>
      <c r="F47" s="31"/>
      <c r="G47" s="67"/>
      <c r="H47" s="31"/>
      <c r="I47" s="31"/>
      <c r="J47" s="31"/>
      <c r="K47" s="31"/>
      <c r="L47" s="31"/>
      <c r="M47" s="31"/>
      <c r="N47" s="31"/>
      <c r="O47" s="31"/>
      <c r="P47" s="31"/>
      <c r="S47" s="31"/>
      <c r="T47" s="31"/>
      <c r="U47" s="31"/>
      <c r="V47" s="31"/>
      <c r="W47" s="31"/>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c r="AY47" s="31"/>
      <c r="AZ47" s="31"/>
      <c r="BA47" s="31"/>
      <c r="BB47" s="31"/>
      <c r="BC47" s="31"/>
      <c r="BD47" s="31"/>
      <c r="BE47" s="31"/>
      <c r="BF47" s="31"/>
      <c r="BG47" s="31"/>
      <c r="BH47" s="31"/>
      <c r="BI47" s="31"/>
      <c r="BJ47" s="31"/>
      <c r="BK47" s="31"/>
      <c r="BL47" s="31"/>
      <c r="BM47" s="31"/>
      <c r="BN47" s="31"/>
      <c r="BO47" s="31"/>
      <c r="BP47" s="31"/>
      <c r="BQ47" s="31"/>
      <c r="BR47" s="31"/>
      <c r="BS47" s="31"/>
      <c r="BT47" s="31"/>
      <c r="BU47" s="31"/>
      <c r="BV47" s="31"/>
      <c r="BW47" s="31"/>
      <c r="BX47" s="31"/>
      <c r="BY47" s="31"/>
      <c r="BZ47" s="31"/>
      <c r="CA47" s="31"/>
      <c r="CB47" s="31"/>
      <c r="CC47" s="31"/>
      <c r="CD47" s="31"/>
      <c r="CE47" s="31"/>
      <c r="CF47" s="31"/>
      <c r="CG47" s="31"/>
      <c r="CH47" s="31"/>
      <c r="CI47" s="31"/>
      <c r="CJ47" s="31"/>
      <c r="CK47" s="31"/>
      <c r="CL47" s="31"/>
    </row>
    <row r="48" spans="1:90" ht="14.25" customHeight="1" x14ac:dyDescent="0.4">
      <c r="G48" s="13" t="s">
        <v>661</v>
      </c>
      <c r="J48" s="270" t="s">
        <v>637</v>
      </c>
    </row>
    <row r="49" spans="7:90" x14ac:dyDescent="0.4">
      <c r="G49" s="456" t="str">
        <f>"% of rev - "&amp;G50</f>
        <v>% of rev - G&amp;A</v>
      </c>
      <c r="J49" s="455"/>
      <c r="K49" s="16">
        <v>0</v>
      </c>
      <c r="L49" s="16">
        <v>0</v>
      </c>
      <c r="M49" s="16">
        <v>0</v>
      </c>
      <c r="N49" s="16">
        <v>0</v>
      </c>
      <c r="O49" s="16">
        <v>0</v>
      </c>
      <c r="P49" s="16">
        <v>0</v>
      </c>
      <c r="S49" s="20" cm="1">
        <f t="array" ref="S49">INDEX($K:$P,ROW(),MATCH(S$3,$K$2:$P$2,0))</f>
        <v>0</v>
      </c>
      <c r="T49" s="20" cm="1">
        <f t="array" ref="T49">INDEX($K:$P,ROW(),MATCH(T$3,$K$2:$P$2,0))</f>
        <v>0</v>
      </c>
      <c r="U49" s="20" cm="1">
        <f t="array" ref="U49">INDEX($K:$P,ROW(),MATCH(U$3,$K$2:$P$2,0))</f>
        <v>0</v>
      </c>
      <c r="V49" s="20" cm="1">
        <f t="array" ref="V49">INDEX($K:$P,ROW(),MATCH(V$3,$K$2:$P$2,0))</f>
        <v>0</v>
      </c>
      <c r="W49" s="20" cm="1">
        <f t="array" ref="W49">INDEX($K:$P,ROW(),MATCH(W$3,$K$2:$P$2,0))</f>
        <v>0</v>
      </c>
      <c r="X49" s="20" cm="1">
        <f t="array" ref="X49">INDEX($K:$P,ROW(),MATCH(X$3,$K$2:$P$2,0))</f>
        <v>0</v>
      </c>
      <c r="Y49" s="20" cm="1">
        <f t="array" ref="Y49">INDEX($K:$P,ROW(),MATCH(Y$3,$K$2:$P$2,0))</f>
        <v>0</v>
      </c>
      <c r="Z49" s="20" cm="1">
        <f t="array" ref="Z49">INDEX($K:$P,ROW(),MATCH(Z$3,$K$2:$P$2,0))</f>
        <v>0</v>
      </c>
      <c r="AA49" s="20" cm="1">
        <f t="array" ref="AA49">INDEX($K:$P,ROW(),MATCH(AA$3,$K$2:$P$2,0))</f>
        <v>0</v>
      </c>
      <c r="AB49" s="20" cm="1">
        <f t="array" ref="AB49">INDEX($K:$P,ROW(),MATCH(AB$3,$K$2:$P$2,0))</f>
        <v>0</v>
      </c>
      <c r="AC49" s="20" cm="1">
        <f t="array" ref="AC49">INDEX($K:$P,ROW(),MATCH(AC$3,$K$2:$P$2,0))</f>
        <v>0</v>
      </c>
      <c r="AD49" s="20" cm="1">
        <f t="array" ref="AD49">INDEX($K:$P,ROW(),MATCH(AD$3,$K$2:$P$2,0))</f>
        <v>0</v>
      </c>
      <c r="AE49" s="20" cm="1">
        <f t="array" ref="AE49">INDEX($K:$P,ROW(),MATCH(AE$3,$K$2:$P$2,0))</f>
        <v>0</v>
      </c>
      <c r="AF49" s="20" cm="1">
        <f t="array" ref="AF49">INDEX($K:$P,ROW(),MATCH(AF$3,$K$2:$P$2,0))</f>
        <v>0</v>
      </c>
      <c r="AG49" s="20" cm="1">
        <f t="array" ref="AG49">INDEX($K:$P,ROW(),MATCH(AG$3,$K$2:$P$2,0))</f>
        <v>0</v>
      </c>
      <c r="AH49" s="20" cm="1">
        <f t="array" ref="AH49">INDEX($K:$P,ROW(),MATCH(AH$3,$K$2:$P$2,0))</f>
        <v>0</v>
      </c>
      <c r="AI49" s="20" cm="1">
        <f t="array" ref="AI49">INDEX($K:$P,ROW(),MATCH(AI$3,$K$2:$P$2,0))</f>
        <v>0</v>
      </c>
      <c r="AJ49" s="20" cm="1">
        <f t="array" ref="AJ49">INDEX($K:$P,ROW(),MATCH(AJ$3,$K$2:$P$2,0))</f>
        <v>0</v>
      </c>
      <c r="AK49" s="20" cm="1">
        <f t="array" ref="AK49">INDEX($K:$P,ROW(),MATCH(AK$3,$K$2:$P$2,0))</f>
        <v>0</v>
      </c>
      <c r="AL49" s="20" cm="1">
        <f t="array" ref="AL49">INDEX($K:$P,ROW(),MATCH(AL$3,$K$2:$P$2,0))</f>
        <v>0</v>
      </c>
      <c r="AM49" s="20" cm="1">
        <f t="array" ref="AM49">INDEX($K:$P,ROW(),MATCH(AM$3,$K$2:$P$2,0))</f>
        <v>0</v>
      </c>
      <c r="AN49" s="20" cm="1">
        <f t="array" ref="AN49">INDEX($K:$P,ROW(),MATCH(AN$3,$K$2:$P$2,0))</f>
        <v>0</v>
      </c>
      <c r="AO49" s="20" cm="1">
        <f t="array" ref="AO49">INDEX($K:$P,ROW(),MATCH(AO$3,$K$2:$P$2,0))</f>
        <v>0</v>
      </c>
      <c r="AP49" s="20" cm="1">
        <f t="array" ref="AP49">INDEX($K:$P,ROW(),MATCH(AP$3,$K$2:$P$2,0))</f>
        <v>0</v>
      </c>
      <c r="AQ49" s="20" cm="1">
        <f t="array" ref="AQ49">INDEX($K:$P,ROW(),MATCH(AQ$3,$K$2:$P$2,0))</f>
        <v>0</v>
      </c>
      <c r="AR49" s="20" cm="1">
        <f t="array" ref="AR49">INDEX($K:$P,ROW(),MATCH(AR$3,$K$2:$P$2,0))</f>
        <v>0</v>
      </c>
      <c r="AS49" s="20" cm="1">
        <f t="array" ref="AS49">INDEX($K:$P,ROW(),MATCH(AS$3,$K$2:$P$2,0))</f>
        <v>0</v>
      </c>
      <c r="AT49" s="20" cm="1">
        <f t="array" ref="AT49">INDEX($K:$P,ROW(),MATCH(AT$3,$K$2:$P$2,0))</f>
        <v>0</v>
      </c>
      <c r="AU49" s="20" cm="1">
        <f t="array" ref="AU49">INDEX($K:$P,ROW(),MATCH(AU$3,$K$2:$P$2,0))</f>
        <v>0</v>
      </c>
      <c r="AV49" s="20" cm="1">
        <f t="array" ref="AV49">INDEX($K:$P,ROW(),MATCH(AV$3,$K$2:$P$2,0))</f>
        <v>0</v>
      </c>
      <c r="AW49" s="20" cm="1">
        <f t="array" ref="AW49">INDEX($K:$P,ROW(),MATCH(AW$3,$K$2:$P$2,0))</f>
        <v>0</v>
      </c>
      <c r="AX49" s="20" cm="1">
        <f t="array" ref="AX49">INDEX($K:$P,ROW(),MATCH(AX$3,$K$2:$P$2,0))</f>
        <v>0</v>
      </c>
      <c r="AY49" s="20" cm="1">
        <f t="array" ref="AY49">INDEX($K:$P,ROW(),MATCH(AY$3,$K$2:$P$2,0))</f>
        <v>0</v>
      </c>
      <c r="AZ49" s="20" cm="1">
        <f t="array" ref="AZ49">INDEX($K:$P,ROW(),MATCH(AZ$3,$K$2:$P$2,0))</f>
        <v>0</v>
      </c>
      <c r="BA49" s="20" cm="1">
        <f t="array" ref="BA49">INDEX($K:$P,ROW(),MATCH(BA$3,$K$2:$P$2,0))</f>
        <v>0</v>
      </c>
      <c r="BB49" s="20" cm="1">
        <f t="array" ref="BB49">INDEX($K:$P,ROW(),MATCH(BB$3,$K$2:$P$2,0))</f>
        <v>0</v>
      </c>
      <c r="BC49" s="20" cm="1">
        <f t="array" ref="BC49">INDEX($K:$P,ROW(),MATCH(BC$3,$K$2:$P$2,0))</f>
        <v>0</v>
      </c>
      <c r="BD49" s="20" cm="1">
        <f t="array" ref="BD49">INDEX($K:$P,ROW(),MATCH(BD$3,$K$2:$P$2,0))</f>
        <v>0</v>
      </c>
      <c r="BE49" s="20" cm="1">
        <f t="array" ref="BE49">INDEX($K:$P,ROW(),MATCH(BE$3,$K$2:$P$2,0))</f>
        <v>0</v>
      </c>
      <c r="BF49" s="20" cm="1">
        <f t="array" ref="BF49">INDEX($K:$P,ROW(),MATCH(BF$3,$K$2:$P$2,0))</f>
        <v>0</v>
      </c>
      <c r="BG49" s="20" cm="1">
        <f t="array" ref="BG49">INDEX($K:$P,ROW(),MATCH(BG$3,$K$2:$P$2,0))</f>
        <v>0</v>
      </c>
      <c r="BH49" s="20" cm="1">
        <f t="array" ref="BH49">INDEX($K:$P,ROW(),MATCH(BH$3,$K$2:$P$2,0))</f>
        <v>0</v>
      </c>
      <c r="BI49" s="20" cm="1">
        <f t="array" ref="BI49">INDEX($K:$P,ROW(),MATCH(BI$3,$K$2:$P$2,0))</f>
        <v>0</v>
      </c>
      <c r="BJ49" s="20" cm="1">
        <f t="array" ref="BJ49">INDEX($K:$P,ROW(),MATCH(BJ$3,$K$2:$P$2,0))</f>
        <v>0</v>
      </c>
      <c r="BK49" s="20" cm="1">
        <f t="array" ref="BK49">INDEX($K:$P,ROW(),MATCH(BK$3,$K$2:$P$2,0))</f>
        <v>0</v>
      </c>
      <c r="BL49" s="20" cm="1">
        <f t="array" ref="BL49">INDEX($K:$P,ROW(),MATCH(BL$3,$K$2:$P$2,0))</f>
        <v>0</v>
      </c>
      <c r="BM49" s="20" cm="1">
        <f t="array" ref="BM49">INDEX($K:$P,ROW(),MATCH(BM$3,$K$2:$P$2,0))</f>
        <v>0</v>
      </c>
      <c r="BN49" s="20" cm="1">
        <f t="array" ref="BN49">INDEX($K:$P,ROW(),MATCH(BN$3,$K$2:$P$2,0))</f>
        <v>0</v>
      </c>
      <c r="BO49" s="20" cm="1">
        <f t="array" ref="BO49">INDEX($K:$P,ROW(),MATCH(BO$3,$K$2:$P$2,0))</f>
        <v>0</v>
      </c>
      <c r="BP49" s="20" cm="1">
        <f t="array" ref="BP49">INDEX($K:$P,ROW(),MATCH(BP$3,$K$2:$P$2,0))</f>
        <v>0</v>
      </c>
      <c r="BQ49" s="20" cm="1">
        <f t="array" ref="BQ49">INDEX($K:$P,ROW(),MATCH(BQ$3,$K$2:$P$2,0))</f>
        <v>0</v>
      </c>
      <c r="BR49" s="20" cm="1">
        <f t="array" ref="BR49">INDEX($K:$P,ROW(),MATCH(BR$3,$K$2:$P$2,0))</f>
        <v>0</v>
      </c>
      <c r="BS49" s="20" cm="1">
        <f t="array" ref="BS49">INDEX($K:$P,ROW(),MATCH(BS$3,$K$2:$P$2,0))</f>
        <v>0</v>
      </c>
      <c r="BT49" s="20" cm="1">
        <f t="array" ref="BT49">INDEX($K:$P,ROW(),MATCH(BT$3,$K$2:$P$2,0))</f>
        <v>0</v>
      </c>
      <c r="BU49" s="20" cm="1">
        <f t="array" ref="BU49">INDEX($K:$P,ROW(),MATCH(BU$3,$K$2:$P$2,0))</f>
        <v>0</v>
      </c>
      <c r="BV49" s="20" cm="1">
        <f t="array" ref="BV49">INDEX($K:$P,ROW(),MATCH(BV$3,$K$2:$P$2,0))</f>
        <v>0</v>
      </c>
      <c r="BW49" s="20" cm="1">
        <f t="array" ref="BW49">INDEX($K:$P,ROW(),MATCH(BW$3,$K$2:$P$2,0))</f>
        <v>0</v>
      </c>
      <c r="BX49" s="20" cm="1">
        <f t="array" ref="BX49">INDEX($K:$P,ROW(),MATCH(BX$3,$K$2:$P$2,0))</f>
        <v>0</v>
      </c>
      <c r="BY49" s="20" cm="1">
        <f t="array" ref="BY49">INDEX($K:$P,ROW(),MATCH(BY$3,$K$2:$P$2,0))</f>
        <v>0</v>
      </c>
      <c r="BZ49" s="20" cm="1">
        <f t="array" ref="BZ49">INDEX($K:$P,ROW(),MATCH(BZ$3,$K$2:$P$2,0))</f>
        <v>0</v>
      </c>
      <c r="CA49" s="20" cm="1">
        <f t="array" ref="CA49">INDEX($K:$P,ROW(),MATCH(CA$3,$K$2:$P$2,0))</f>
        <v>0</v>
      </c>
      <c r="CB49" s="20" cm="1">
        <f t="array" ref="CB49">INDEX($K:$P,ROW(),MATCH(CB$3,$K$2:$P$2,0))</f>
        <v>0</v>
      </c>
      <c r="CC49" s="20" cm="1">
        <f t="array" ref="CC49">INDEX($K:$P,ROW(),MATCH(CC$3,$K$2:$P$2,0))</f>
        <v>0</v>
      </c>
      <c r="CD49" s="20" cm="1">
        <f t="array" ref="CD49">INDEX($K:$P,ROW(),MATCH(CD$3,$K$2:$P$2,0))</f>
        <v>0</v>
      </c>
      <c r="CE49" s="20" cm="1">
        <f t="array" ref="CE49">INDEX($K:$P,ROW(),MATCH(CE$3,$K$2:$P$2,0))</f>
        <v>0</v>
      </c>
      <c r="CF49" s="20" cm="1">
        <f t="array" ref="CF49">INDEX($K:$P,ROW(),MATCH(CF$3,$K$2:$P$2,0))</f>
        <v>0</v>
      </c>
      <c r="CG49" s="20" cm="1">
        <f t="array" ref="CG49">INDEX($K:$P,ROW(),MATCH(CG$3,$K$2:$P$2,0))</f>
        <v>0</v>
      </c>
      <c r="CH49" s="20" cm="1">
        <f t="array" ref="CH49">INDEX($K:$P,ROW(),MATCH(CH$3,$K$2:$P$2,0))</f>
        <v>0</v>
      </c>
      <c r="CI49" s="20" cm="1">
        <f t="array" ref="CI49">INDEX($K:$P,ROW(),MATCH(CI$3,$K$2:$P$2,0))</f>
        <v>0</v>
      </c>
      <c r="CJ49" s="20" cm="1">
        <f t="array" ref="CJ49">INDEX($K:$P,ROW(),MATCH(CJ$3,$K$2:$P$2,0))</f>
        <v>0</v>
      </c>
      <c r="CK49" s="20" cm="1">
        <f t="array" ref="CK49">INDEX($K:$P,ROW(),MATCH(CK$3,$K$2:$P$2,0))</f>
        <v>0</v>
      </c>
      <c r="CL49" s="20" cm="1">
        <f t="array" ref="CL49">INDEX($K:$P,ROW(),MATCH(CL$3,$K$2:$P$2,0))</f>
        <v>0</v>
      </c>
    </row>
    <row r="50" spans="7:90" x14ac:dyDescent="0.4">
      <c r="G50" s="457" t="s">
        <v>638</v>
      </c>
      <c r="J50" s="455" t="s">
        <v>638</v>
      </c>
      <c r="K50" s="24">
        <f t="shared" ref="K50:P50" ca="1" si="27">SUMIF($3:$3,K$2,50:50)</f>
        <v>0</v>
      </c>
      <c r="L50" s="24">
        <f t="shared" ca="1" si="27"/>
        <v>0</v>
      </c>
      <c r="M50" s="24">
        <f t="shared" ca="1" si="27"/>
        <v>0</v>
      </c>
      <c r="N50" s="24">
        <f t="shared" ca="1" si="27"/>
        <v>0</v>
      </c>
      <c r="O50" s="24">
        <f t="shared" ca="1" si="27"/>
        <v>0</v>
      </c>
      <c r="P50" s="24">
        <f t="shared" ca="1" si="27"/>
        <v>0</v>
      </c>
      <c r="S50" s="53">
        <f ca="1">-S49*S$12</f>
        <v>0</v>
      </c>
      <c r="T50" s="53">
        <f t="shared" ref="T50:CE50" ca="1" si="28">-T49*T$12</f>
        <v>0</v>
      </c>
      <c r="U50" s="53">
        <f t="shared" ca="1" si="28"/>
        <v>0</v>
      </c>
      <c r="V50" s="53">
        <f t="shared" ca="1" si="28"/>
        <v>0</v>
      </c>
      <c r="W50" s="53">
        <f t="shared" ca="1" si="28"/>
        <v>0</v>
      </c>
      <c r="X50" s="53">
        <f t="shared" ca="1" si="28"/>
        <v>0</v>
      </c>
      <c r="Y50" s="53">
        <f t="shared" ca="1" si="28"/>
        <v>0</v>
      </c>
      <c r="Z50" s="53">
        <f t="shared" ca="1" si="28"/>
        <v>0</v>
      </c>
      <c r="AA50" s="53">
        <f t="shared" ca="1" si="28"/>
        <v>0</v>
      </c>
      <c r="AB50" s="53">
        <f t="shared" ca="1" si="28"/>
        <v>0</v>
      </c>
      <c r="AC50" s="53">
        <f t="shared" ca="1" si="28"/>
        <v>0</v>
      </c>
      <c r="AD50" s="53">
        <f t="shared" ca="1" si="28"/>
        <v>0</v>
      </c>
      <c r="AE50" s="53">
        <f t="shared" ca="1" si="28"/>
        <v>0</v>
      </c>
      <c r="AF50" s="53">
        <f t="shared" ca="1" si="28"/>
        <v>0</v>
      </c>
      <c r="AG50" s="53">
        <f t="shared" ca="1" si="28"/>
        <v>0</v>
      </c>
      <c r="AH50" s="53">
        <f t="shared" ca="1" si="28"/>
        <v>0</v>
      </c>
      <c r="AI50" s="53">
        <f t="shared" ca="1" si="28"/>
        <v>0</v>
      </c>
      <c r="AJ50" s="53">
        <f t="shared" ca="1" si="28"/>
        <v>0</v>
      </c>
      <c r="AK50" s="53">
        <f t="shared" ca="1" si="28"/>
        <v>0</v>
      </c>
      <c r="AL50" s="53">
        <f t="shared" ca="1" si="28"/>
        <v>0</v>
      </c>
      <c r="AM50" s="53">
        <f t="shared" ca="1" si="28"/>
        <v>0</v>
      </c>
      <c r="AN50" s="53">
        <f t="shared" ca="1" si="28"/>
        <v>0</v>
      </c>
      <c r="AO50" s="53">
        <f t="shared" ca="1" si="28"/>
        <v>0</v>
      </c>
      <c r="AP50" s="53">
        <f t="shared" ca="1" si="28"/>
        <v>0</v>
      </c>
      <c r="AQ50" s="53">
        <f t="shared" ca="1" si="28"/>
        <v>0</v>
      </c>
      <c r="AR50" s="53">
        <f t="shared" ca="1" si="28"/>
        <v>0</v>
      </c>
      <c r="AS50" s="53">
        <f t="shared" ca="1" si="28"/>
        <v>0</v>
      </c>
      <c r="AT50" s="53">
        <f t="shared" ca="1" si="28"/>
        <v>0</v>
      </c>
      <c r="AU50" s="53">
        <f t="shared" ca="1" si="28"/>
        <v>0</v>
      </c>
      <c r="AV50" s="53">
        <f t="shared" ca="1" si="28"/>
        <v>0</v>
      </c>
      <c r="AW50" s="53">
        <f t="shared" ca="1" si="28"/>
        <v>0</v>
      </c>
      <c r="AX50" s="53">
        <f t="shared" ca="1" si="28"/>
        <v>0</v>
      </c>
      <c r="AY50" s="53">
        <f t="shared" ca="1" si="28"/>
        <v>0</v>
      </c>
      <c r="AZ50" s="53">
        <f t="shared" ca="1" si="28"/>
        <v>0</v>
      </c>
      <c r="BA50" s="53">
        <f t="shared" ca="1" si="28"/>
        <v>0</v>
      </c>
      <c r="BB50" s="53">
        <f t="shared" ca="1" si="28"/>
        <v>0</v>
      </c>
      <c r="BC50" s="53">
        <f t="shared" ca="1" si="28"/>
        <v>0</v>
      </c>
      <c r="BD50" s="53">
        <f t="shared" ca="1" si="28"/>
        <v>0</v>
      </c>
      <c r="BE50" s="53">
        <f t="shared" ca="1" si="28"/>
        <v>0</v>
      </c>
      <c r="BF50" s="53">
        <f t="shared" ca="1" si="28"/>
        <v>0</v>
      </c>
      <c r="BG50" s="53">
        <f t="shared" ca="1" si="28"/>
        <v>0</v>
      </c>
      <c r="BH50" s="53">
        <f t="shared" ca="1" si="28"/>
        <v>0</v>
      </c>
      <c r="BI50" s="53">
        <f t="shared" ca="1" si="28"/>
        <v>0</v>
      </c>
      <c r="BJ50" s="53">
        <f t="shared" ca="1" si="28"/>
        <v>0</v>
      </c>
      <c r="BK50" s="53">
        <f t="shared" ca="1" si="28"/>
        <v>0</v>
      </c>
      <c r="BL50" s="53">
        <f t="shared" ca="1" si="28"/>
        <v>0</v>
      </c>
      <c r="BM50" s="53">
        <f t="shared" ca="1" si="28"/>
        <v>0</v>
      </c>
      <c r="BN50" s="53">
        <f t="shared" ca="1" si="28"/>
        <v>0</v>
      </c>
      <c r="BO50" s="53">
        <f t="shared" ca="1" si="28"/>
        <v>0</v>
      </c>
      <c r="BP50" s="53">
        <f t="shared" ca="1" si="28"/>
        <v>0</v>
      </c>
      <c r="BQ50" s="53">
        <f t="shared" ca="1" si="28"/>
        <v>0</v>
      </c>
      <c r="BR50" s="53">
        <f t="shared" ca="1" si="28"/>
        <v>0</v>
      </c>
      <c r="BS50" s="53">
        <f t="shared" ca="1" si="28"/>
        <v>0</v>
      </c>
      <c r="BT50" s="53">
        <f t="shared" ca="1" si="28"/>
        <v>0</v>
      </c>
      <c r="BU50" s="53">
        <f t="shared" ca="1" si="28"/>
        <v>0</v>
      </c>
      <c r="BV50" s="53">
        <f t="shared" ca="1" si="28"/>
        <v>0</v>
      </c>
      <c r="BW50" s="53">
        <f t="shared" ca="1" si="28"/>
        <v>0</v>
      </c>
      <c r="BX50" s="53">
        <f t="shared" ca="1" si="28"/>
        <v>0</v>
      </c>
      <c r="BY50" s="53">
        <f t="shared" ca="1" si="28"/>
        <v>0</v>
      </c>
      <c r="BZ50" s="53">
        <f t="shared" ca="1" si="28"/>
        <v>0</v>
      </c>
      <c r="CA50" s="53">
        <f t="shared" ca="1" si="28"/>
        <v>0</v>
      </c>
      <c r="CB50" s="53">
        <f t="shared" ca="1" si="28"/>
        <v>0</v>
      </c>
      <c r="CC50" s="53">
        <f t="shared" ca="1" si="28"/>
        <v>0</v>
      </c>
      <c r="CD50" s="53">
        <f t="shared" ca="1" si="28"/>
        <v>0</v>
      </c>
      <c r="CE50" s="53">
        <f t="shared" ca="1" si="28"/>
        <v>0</v>
      </c>
      <c r="CF50" s="53">
        <f t="shared" ref="CF50:CL50" ca="1" si="29">-CF49*CF$12</f>
        <v>0</v>
      </c>
      <c r="CG50" s="53">
        <f t="shared" ca="1" si="29"/>
        <v>0</v>
      </c>
      <c r="CH50" s="53">
        <f t="shared" ca="1" si="29"/>
        <v>0</v>
      </c>
      <c r="CI50" s="53">
        <f t="shared" ca="1" si="29"/>
        <v>0</v>
      </c>
      <c r="CJ50" s="53">
        <f t="shared" ca="1" si="29"/>
        <v>0</v>
      </c>
      <c r="CK50" s="53">
        <f t="shared" ca="1" si="29"/>
        <v>0</v>
      </c>
      <c r="CL50" s="53">
        <f t="shared" ca="1" si="29"/>
        <v>0</v>
      </c>
    </row>
    <row r="51" spans="7:90" x14ac:dyDescent="0.4">
      <c r="G51" s="456" t="str">
        <f>"% of rev - "&amp;G52</f>
        <v>% of rev - S&amp;M</v>
      </c>
      <c r="J51" s="455"/>
      <c r="K51" s="16">
        <v>0</v>
      </c>
      <c r="L51" s="16">
        <v>0.01</v>
      </c>
      <c r="M51" s="16">
        <v>0.01</v>
      </c>
      <c r="N51" s="16">
        <v>0.01</v>
      </c>
      <c r="O51" s="16">
        <v>0.01</v>
      </c>
      <c r="P51" s="16">
        <v>0.01</v>
      </c>
      <c r="S51" s="20" cm="1">
        <f t="array" ref="S51">INDEX($K:$P,ROW(),MATCH(S$3,$K$2:$P$2,0))</f>
        <v>0</v>
      </c>
      <c r="T51" s="20" cm="1">
        <f t="array" ref="T51">INDEX($K:$P,ROW(),MATCH(T$3,$K$2:$P$2,0))</f>
        <v>0</v>
      </c>
      <c r="U51" s="20" cm="1">
        <f t="array" ref="U51">INDEX($K:$P,ROW(),MATCH(U$3,$K$2:$P$2,0))</f>
        <v>0</v>
      </c>
      <c r="V51" s="20" cm="1">
        <f t="array" ref="V51">INDEX($K:$P,ROW(),MATCH(V$3,$K$2:$P$2,0))</f>
        <v>0</v>
      </c>
      <c r="W51" s="20" cm="1">
        <f t="array" ref="W51">INDEX($K:$P,ROW(),MATCH(W$3,$K$2:$P$2,0))</f>
        <v>0</v>
      </c>
      <c r="X51" s="20" cm="1">
        <f t="array" ref="X51">INDEX($K:$P,ROW(),MATCH(X$3,$K$2:$P$2,0))</f>
        <v>0</v>
      </c>
      <c r="Y51" s="20" cm="1">
        <f t="array" ref="Y51">INDEX($K:$P,ROW(),MATCH(Y$3,$K$2:$P$2,0))</f>
        <v>0</v>
      </c>
      <c r="Z51" s="20" cm="1">
        <f t="array" ref="Z51">INDEX($K:$P,ROW(),MATCH(Z$3,$K$2:$P$2,0))</f>
        <v>0</v>
      </c>
      <c r="AA51" s="20" cm="1">
        <f t="array" ref="AA51">INDEX($K:$P,ROW(),MATCH(AA$3,$K$2:$P$2,0))</f>
        <v>0</v>
      </c>
      <c r="AB51" s="20" cm="1">
        <f t="array" ref="AB51">INDEX($K:$P,ROW(),MATCH(AB$3,$K$2:$P$2,0))</f>
        <v>0</v>
      </c>
      <c r="AC51" s="20" cm="1">
        <f t="array" ref="AC51">INDEX($K:$P,ROW(),MATCH(AC$3,$K$2:$P$2,0))</f>
        <v>0</v>
      </c>
      <c r="AD51" s="20" cm="1">
        <f t="array" ref="AD51">INDEX($K:$P,ROW(),MATCH(AD$3,$K$2:$P$2,0))</f>
        <v>0</v>
      </c>
      <c r="AE51" s="20" cm="1">
        <f t="array" ref="AE51">INDEX($K:$P,ROW(),MATCH(AE$3,$K$2:$P$2,0))</f>
        <v>0.01</v>
      </c>
      <c r="AF51" s="20" cm="1">
        <f t="array" ref="AF51">INDEX($K:$P,ROW(),MATCH(AF$3,$K$2:$P$2,0))</f>
        <v>0.01</v>
      </c>
      <c r="AG51" s="20" cm="1">
        <f t="array" ref="AG51">INDEX($K:$P,ROW(),MATCH(AG$3,$K$2:$P$2,0))</f>
        <v>0.01</v>
      </c>
      <c r="AH51" s="20" cm="1">
        <f t="array" ref="AH51">INDEX($K:$P,ROW(),MATCH(AH$3,$K$2:$P$2,0))</f>
        <v>0.01</v>
      </c>
      <c r="AI51" s="20" cm="1">
        <f t="array" ref="AI51">INDEX($K:$P,ROW(),MATCH(AI$3,$K$2:$P$2,0))</f>
        <v>0.01</v>
      </c>
      <c r="AJ51" s="20" cm="1">
        <f t="array" ref="AJ51">INDEX($K:$P,ROW(),MATCH(AJ$3,$K$2:$P$2,0))</f>
        <v>0.01</v>
      </c>
      <c r="AK51" s="20" cm="1">
        <f t="array" ref="AK51">INDEX($K:$P,ROW(),MATCH(AK$3,$K$2:$P$2,0))</f>
        <v>0.01</v>
      </c>
      <c r="AL51" s="20" cm="1">
        <f t="array" ref="AL51">INDEX($K:$P,ROW(),MATCH(AL$3,$K$2:$P$2,0))</f>
        <v>0.01</v>
      </c>
      <c r="AM51" s="20" cm="1">
        <f t="array" ref="AM51">INDEX($K:$P,ROW(),MATCH(AM$3,$K$2:$P$2,0))</f>
        <v>0.01</v>
      </c>
      <c r="AN51" s="20" cm="1">
        <f t="array" ref="AN51">INDEX($K:$P,ROW(),MATCH(AN$3,$K$2:$P$2,0))</f>
        <v>0.01</v>
      </c>
      <c r="AO51" s="20" cm="1">
        <f t="array" ref="AO51">INDEX($K:$P,ROW(),MATCH(AO$3,$K$2:$P$2,0))</f>
        <v>0.01</v>
      </c>
      <c r="AP51" s="20" cm="1">
        <f t="array" ref="AP51">INDEX($K:$P,ROW(),MATCH(AP$3,$K$2:$P$2,0))</f>
        <v>0.01</v>
      </c>
      <c r="AQ51" s="20" cm="1">
        <f t="array" ref="AQ51">INDEX($K:$P,ROW(),MATCH(AQ$3,$K$2:$P$2,0))</f>
        <v>0.01</v>
      </c>
      <c r="AR51" s="20" cm="1">
        <f t="array" ref="AR51">INDEX($K:$P,ROW(),MATCH(AR$3,$K$2:$P$2,0))</f>
        <v>0.01</v>
      </c>
      <c r="AS51" s="20" cm="1">
        <f t="array" ref="AS51">INDEX($K:$P,ROW(),MATCH(AS$3,$K$2:$P$2,0))</f>
        <v>0.01</v>
      </c>
      <c r="AT51" s="20" cm="1">
        <f t="array" ref="AT51">INDEX($K:$P,ROW(),MATCH(AT$3,$K$2:$P$2,0))</f>
        <v>0.01</v>
      </c>
      <c r="AU51" s="20" cm="1">
        <f t="array" ref="AU51">INDEX($K:$P,ROW(),MATCH(AU$3,$K$2:$P$2,0))</f>
        <v>0.01</v>
      </c>
      <c r="AV51" s="20" cm="1">
        <f t="array" ref="AV51">INDEX($K:$P,ROW(),MATCH(AV$3,$K$2:$P$2,0))</f>
        <v>0.01</v>
      </c>
      <c r="AW51" s="20" cm="1">
        <f t="array" ref="AW51">INDEX($K:$P,ROW(),MATCH(AW$3,$K$2:$P$2,0))</f>
        <v>0.01</v>
      </c>
      <c r="AX51" s="20" cm="1">
        <f t="array" ref="AX51">INDEX($K:$P,ROW(),MATCH(AX$3,$K$2:$P$2,0))</f>
        <v>0.01</v>
      </c>
      <c r="AY51" s="20" cm="1">
        <f t="array" ref="AY51">INDEX($K:$P,ROW(),MATCH(AY$3,$K$2:$P$2,0))</f>
        <v>0.01</v>
      </c>
      <c r="AZ51" s="20" cm="1">
        <f t="array" ref="AZ51">INDEX($K:$P,ROW(),MATCH(AZ$3,$K$2:$P$2,0))</f>
        <v>0.01</v>
      </c>
      <c r="BA51" s="20" cm="1">
        <f t="array" ref="BA51">INDEX($K:$P,ROW(),MATCH(BA$3,$K$2:$P$2,0))</f>
        <v>0.01</v>
      </c>
      <c r="BB51" s="20" cm="1">
        <f t="array" ref="BB51">INDEX($K:$P,ROW(),MATCH(BB$3,$K$2:$P$2,0))</f>
        <v>0.01</v>
      </c>
      <c r="BC51" s="20" cm="1">
        <f t="array" ref="BC51">INDEX($K:$P,ROW(),MATCH(BC$3,$K$2:$P$2,0))</f>
        <v>0.01</v>
      </c>
      <c r="BD51" s="20" cm="1">
        <f t="array" ref="BD51">INDEX($K:$P,ROW(),MATCH(BD$3,$K$2:$P$2,0))</f>
        <v>0.01</v>
      </c>
      <c r="BE51" s="20" cm="1">
        <f t="array" ref="BE51">INDEX($K:$P,ROW(),MATCH(BE$3,$K$2:$P$2,0))</f>
        <v>0.01</v>
      </c>
      <c r="BF51" s="20" cm="1">
        <f t="array" ref="BF51">INDEX($K:$P,ROW(),MATCH(BF$3,$K$2:$P$2,0))</f>
        <v>0.01</v>
      </c>
      <c r="BG51" s="20" cm="1">
        <f t="array" ref="BG51">INDEX($K:$P,ROW(),MATCH(BG$3,$K$2:$P$2,0))</f>
        <v>0.01</v>
      </c>
      <c r="BH51" s="20" cm="1">
        <f t="array" ref="BH51">INDEX($K:$P,ROW(),MATCH(BH$3,$K$2:$P$2,0))</f>
        <v>0.01</v>
      </c>
      <c r="BI51" s="20" cm="1">
        <f t="array" ref="BI51">INDEX($K:$P,ROW(),MATCH(BI$3,$K$2:$P$2,0))</f>
        <v>0.01</v>
      </c>
      <c r="BJ51" s="20" cm="1">
        <f t="array" ref="BJ51">INDEX($K:$P,ROW(),MATCH(BJ$3,$K$2:$P$2,0))</f>
        <v>0.01</v>
      </c>
      <c r="BK51" s="20" cm="1">
        <f t="array" ref="BK51">INDEX($K:$P,ROW(),MATCH(BK$3,$K$2:$P$2,0))</f>
        <v>0.01</v>
      </c>
      <c r="BL51" s="20" cm="1">
        <f t="array" ref="BL51">INDEX($K:$P,ROW(),MATCH(BL$3,$K$2:$P$2,0))</f>
        <v>0.01</v>
      </c>
      <c r="BM51" s="20" cm="1">
        <f t="array" ref="BM51">INDEX($K:$P,ROW(),MATCH(BM$3,$K$2:$P$2,0))</f>
        <v>0.01</v>
      </c>
      <c r="BN51" s="20" cm="1">
        <f t="array" ref="BN51">INDEX($K:$P,ROW(),MATCH(BN$3,$K$2:$P$2,0))</f>
        <v>0.01</v>
      </c>
      <c r="BO51" s="20" cm="1">
        <f t="array" ref="BO51">INDEX($K:$P,ROW(),MATCH(BO$3,$K$2:$P$2,0))</f>
        <v>0.01</v>
      </c>
      <c r="BP51" s="20" cm="1">
        <f t="array" ref="BP51">INDEX($K:$P,ROW(),MATCH(BP$3,$K$2:$P$2,0))</f>
        <v>0.01</v>
      </c>
      <c r="BQ51" s="20" cm="1">
        <f t="array" ref="BQ51">INDEX($K:$P,ROW(),MATCH(BQ$3,$K$2:$P$2,0))</f>
        <v>0.01</v>
      </c>
      <c r="BR51" s="20" cm="1">
        <f t="array" ref="BR51">INDEX($K:$P,ROW(),MATCH(BR$3,$K$2:$P$2,0))</f>
        <v>0.01</v>
      </c>
      <c r="BS51" s="20" cm="1">
        <f t="array" ref="BS51">INDEX($K:$P,ROW(),MATCH(BS$3,$K$2:$P$2,0))</f>
        <v>0.01</v>
      </c>
      <c r="BT51" s="20" cm="1">
        <f t="array" ref="BT51">INDEX($K:$P,ROW(),MATCH(BT$3,$K$2:$P$2,0))</f>
        <v>0.01</v>
      </c>
      <c r="BU51" s="20" cm="1">
        <f t="array" ref="BU51">INDEX($K:$P,ROW(),MATCH(BU$3,$K$2:$P$2,0))</f>
        <v>0.01</v>
      </c>
      <c r="BV51" s="20" cm="1">
        <f t="array" ref="BV51">INDEX($K:$P,ROW(),MATCH(BV$3,$K$2:$P$2,0))</f>
        <v>0.01</v>
      </c>
      <c r="BW51" s="20" cm="1">
        <f t="array" ref="BW51">INDEX($K:$P,ROW(),MATCH(BW$3,$K$2:$P$2,0))</f>
        <v>0.01</v>
      </c>
      <c r="BX51" s="20" cm="1">
        <f t="array" ref="BX51">INDEX($K:$P,ROW(),MATCH(BX$3,$K$2:$P$2,0))</f>
        <v>0.01</v>
      </c>
      <c r="BY51" s="20" cm="1">
        <f t="array" ref="BY51">INDEX($K:$P,ROW(),MATCH(BY$3,$K$2:$P$2,0))</f>
        <v>0.01</v>
      </c>
      <c r="BZ51" s="20" cm="1">
        <f t="array" ref="BZ51">INDEX($K:$P,ROW(),MATCH(BZ$3,$K$2:$P$2,0))</f>
        <v>0.01</v>
      </c>
      <c r="CA51" s="20" cm="1">
        <f t="array" ref="CA51">INDEX($K:$P,ROW(),MATCH(CA$3,$K$2:$P$2,0))</f>
        <v>0.01</v>
      </c>
      <c r="CB51" s="20" cm="1">
        <f t="array" ref="CB51">INDEX($K:$P,ROW(),MATCH(CB$3,$K$2:$P$2,0))</f>
        <v>0.01</v>
      </c>
      <c r="CC51" s="20" cm="1">
        <f t="array" ref="CC51">INDEX($K:$P,ROW(),MATCH(CC$3,$K$2:$P$2,0))</f>
        <v>0.01</v>
      </c>
      <c r="CD51" s="20" cm="1">
        <f t="array" ref="CD51">INDEX($K:$P,ROW(),MATCH(CD$3,$K$2:$P$2,0))</f>
        <v>0.01</v>
      </c>
      <c r="CE51" s="20" cm="1">
        <f t="array" ref="CE51">INDEX($K:$P,ROW(),MATCH(CE$3,$K$2:$P$2,0))</f>
        <v>0.01</v>
      </c>
      <c r="CF51" s="20" cm="1">
        <f t="array" ref="CF51">INDEX($K:$P,ROW(),MATCH(CF$3,$K$2:$P$2,0))</f>
        <v>0.01</v>
      </c>
      <c r="CG51" s="20" cm="1">
        <f t="array" ref="CG51">INDEX($K:$P,ROW(),MATCH(CG$3,$K$2:$P$2,0))</f>
        <v>0.01</v>
      </c>
      <c r="CH51" s="20" cm="1">
        <f t="array" ref="CH51">INDEX($K:$P,ROW(),MATCH(CH$3,$K$2:$P$2,0))</f>
        <v>0.01</v>
      </c>
      <c r="CI51" s="20" cm="1">
        <f t="array" ref="CI51">INDEX($K:$P,ROW(),MATCH(CI$3,$K$2:$P$2,0))</f>
        <v>0.01</v>
      </c>
      <c r="CJ51" s="20" cm="1">
        <f t="array" ref="CJ51">INDEX($K:$P,ROW(),MATCH(CJ$3,$K$2:$P$2,0))</f>
        <v>0.01</v>
      </c>
      <c r="CK51" s="20" cm="1">
        <f t="array" ref="CK51">INDEX($K:$P,ROW(),MATCH(CK$3,$K$2:$P$2,0))</f>
        <v>0.01</v>
      </c>
      <c r="CL51" s="20" cm="1">
        <f t="array" ref="CL51">INDEX($K:$P,ROW(),MATCH(CL$3,$K$2:$P$2,0))</f>
        <v>0.01</v>
      </c>
    </row>
    <row r="52" spans="7:90" x14ac:dyDescent="0.4">
      <c r="G52" s="457" t="s">
        <v>639</v>
      </c>
      <c r="J52" s="455" t="s">
        <v>639</v>
      </c>
      <c r="K52" s="24">
        <f t="shared" ref="K52:P52" ca="1" si="30">SUMIF($3:$3,K$2,52:52)</f>
        <v>0</v>
      </c>
      <c r="L52" s="24">
        <f t="shared" ca="1" si="30"/>
        <v>0</v>
      </c>
      <c r="M52" s="24">
        <f t="shared" ca="1" si="30"/>
        <v>0</v>
      </c>
      <c r="N52" s="24">
        <f t="shared" ca="1" si="30"/>
        <v>0</v>
      </c>
      <c r="O52" s="24">
        <f t="shared" ca="1" si="30"/>
        <v>0</v>
      </c>
      <c r="P52" s="24">
        <f t="shared" ca="1" si="30"/>
        <v>0</v>
      </c>
      <c r="S52" s="53">
        <f ca="1">-S51*S$12</f>
        <v>0</v>
      </c>
      <c r="T52" s="53">
        <f t="shared" ref="T52:CE52" ca="1" si="31">-T51*T$12</f>
        <v>0</v>
      </c>
      <c r="U52" s="53">
        <f t="shared" ca="1" si="31"/>
        <v>0</v>
      </c>
      <c r="V52" s="53">
        <f t="shared" ca="1" si="31"/>
        <v>0</v>
      </c>
      <c r="W52" s="53">
        <f t="shared" ca="1" si="31"/>
        <v>0</v>
      </c>
      <c r="X52" s="53">
        <f t="shared" ca="1" si="31"/>
        <v>0</v>
      </c>
      <c r="Y52" s="53">
        <f t="shared" ca="1" si="31"/>
        <v>0</v>
      </c>
      <c r="Z52" s="53">
        <f t="shared" ca="1" si="31"/>
        <v>0</v>
      </c>
      <c r="AA52" s="53">
        <f t="shared" ca="1" si="31"/>
        <v>0</v>
      </c>
      <c r="AB52" s="53">
        <f t="shared" ca="1" si="31"/>
        <v>0</v>
      </c>
      <c r="AC52" s="53">
        <f t="shared" ca="1" si="31"/>
        <v>0</v>
      </c>
      <c r="AD52" s="53">
        <f t="shared" ca="1" si="31"/>
        <v>0</v>
      </c>
      <c r="AE52" s="53">
        <f t="shared" ca="1" si="31"/>
        <v>0</v>
      </c>
      <c r="AF52" s="53">
        <f t="shared" ca="1" si="31"/>
        <v>0</v>
      </c>
      <c r="AG52" s="53">
        <f t="shared" ca="1" si="31"/>
        <v>0</v>
      </c>
      <c r="AH52" s="53">
        <f t="shared" ca="1" si="31"/>
        <v>0</v>
      </c>
      <c r="AI52" s="53">
        <f t="shared" ca="1" si="31"/>
        <v>0</v>
      </c>
      <c r="AJ52" s="53">
        <f t="shared" ca="1" si="31"/>
        <v>0</v>
      </c>
      <c r="AK52" s="53">
        <f t="shared" ca="1" si="31"/>
        <v>0</v>
      </c>
      <c r="AL52" s="53">
        <f t="shared" ca="1" si="31"/>
        <v>0</v>
      </c>
      <c r="AM52" s="53">
        <f t="shared" ca="1" si="31"/>
        <v>0</v>
      </c>
      <c r="AN52" s="53">
        <f t="shared" ca="1" si="31"/>
        <v>0</v>
      </c>
      <c r="AO52" s="53">
        <f t="shared" ca="1" si="31"/>
        <v>0</v>
      </c>
      <c r="AP52" s="53">
        <f t="shared" ca="1" si="31"/>
        <v>0</v>
      </c>
      <c r="AQ52" s="53">
        <f t="shared" ca="1" si="31"/>
        <v>0</v>
      </c>
      <c r="AR52" s="53">
        <f t="shared" ca="1" si="31"/>
        <v>0</v>
      </c>
      <c r="AS52" s="53">
        <f t="shared" ca="1" si="31"/>
        <v>0</v>
      </c>
      <c r="AT52" s="53">
        <f t="shared" ca="1" si="31"/>
        <v>0</v>
      </c>
      <c r="AU52" s="53">
        <f t="shared" ca="1" si="31"/>
        <v>0</v>
      </c>
      <c r="AV52" s="53">
        <f t="shared" ca="1" si="31"/>
        <v>0</v>
      </c>
      <c r="AW52" s="53">
        <f t="shared" ca="1" si="31"/>
        <v>0</v>
      </c>
      <c r="AX52" s="53">
        <f t="shared" ca="1" si="31"/>
        <v>0</v>
      </c>
      <c r="AY52" s="53">
        <f t="shared" ca="1" si="31"/>
        <v>0</v>
      </c>
      <c r="AZ52" s="53">
        <f t="shared" ca="1" si="31"/>
        <v>0</v>
      </c>
      <c r="BA52" s="53">
        <f t="shared" ca="1" si="31"/>
        <v>0</v>
      </c>
      <c r="BB52" s="53">
        <f t="shared" ca="1" si="31"/>
        <v>0</v>
      </c>
      <c r="BC52" s="53">
        <f t="shared" ca="1" si="31"/>
        <v>0</v>
      </c>
      <c r="BD52" s="53">
        <f t="shared" ca="1" si="31"/>
        <v>0</v>
      </c>
      <c r="BE52" s="53">
        <f t="shared" ca="1" si="31"/>
        <v>0</v>
      </c>
      <c r="BF52" s="53">
        <f t="shared" ca="1" si="31"/>
        <v>0</v>
      </c>
      <c r="BG52" s="53">
        <f t="shared" ca="1" si="31"/>
        <v>0</v>
      </c>
      <c r="BH52" s="53">
        <f t="shared" ca="1" si="31"/>
        <v>0</v>
      </c>
      <c r="BI52" s="53">
        <f t="shared" ca="1" si="31"/>
        <v>0</v>
      </c>
      <c r="BJ52" s="53">
        <f t="shared" ca="1" si="31"/>
        <v>0</v>
      </c>
      <c r="BK52" s="53">
        <f t="shared" ca="1" si="31"/>
        <v>0</v>
      </c>
      <c r="BL52" s="53">
        <f t="shared" ca="1" si="31"/>
        <v>0</v>
      </c>
      <c r="BM52" s="53">
        <f t="shared" ca="1" si="31"/>
        <v>0</v>
      </c>
      <c r="BN52" s="53">
        <f t="shared" ca="1" si="31"/>
        <v>0</v>
      </c>
      <c r="BO52" s="53">
        <f t="shared" ca="1" si="31"/>
        <v>0</v>
      </c>
      <c r="BP52" s="53">
        <f t="shared" ca="1" si="31"/>
        <v>0</v>
      </c>
      <c r="BQ52" s="53">
        <f t="shared" ca="1" si="31"/>
        <v>0</v>
      </c>
      <c r="BR52" s="53">
        <f t="shared" ca="1" si="31"/>
        <v>0</v>
      </c>
      <c r="BS52" s="53">
        <f t="shared" ca="1" si="31"/>
        <v>0</v>
      </c>
      <c r="BT52" s="53">
        <f t="shared" ca="1" si="31"/>
        <v>0</v>
      </c>
      <c r="BU52" s="53">
        <f t="shared" ca="1" si="31"/>
        <v>0</v>
      </c>
      <c r="BV52" s="53">
        <f t="shared" ca="1" si="31"/>
        <v>0</v>
      </c>
      <c r="BW52" s="53">
        <f t="shared" ca="1" si="31"/>
        <v>0</v>
      </c>
      <c r="BX52" s="53">
        <f t="shared" ca="1" si="31"/>
        <v>0</v>
      </c>
      <c r="BY52" s="53">
        <f t="shared" ca="1" si="31"/>
        <v>0</v>
      </c>
      <c r="BZ52" s="53">
        <f t="shared" ca="1" si="31"/>
        <v>0</v>
      </c>
      <c r="CA52" s="53">
        <f t="shared" ca="1" si="31"/>
        <v>0</v>
      </c>
      <c r="CB52" s="53">
        <f t="shared" ca="1" si="31"/>
        <v>0</v>
      </c>
      <c r="CC52" s="53">
        <f t="shared" ca="1" si="31"/>
        <v>0</v>
      </c>
      <c r="CD52" s="53">
        <f t="shared" ca="1" si="31"/>
        <v>0</v>
      </c>
      <c r="CE52" s="53">
        <f t="shared" ca="1" si="31"/>
        <v>0</v>
      </c>
      <c r="CF52" s="53">
        <f t="shared" ref="CF52:CL52" ca="1" si="32">-CF51*CF$12</f>
        <v>0</v>
      </c>
      <c r="CG52" s="53">
        <f t="shared" ca="1" si="32"/>
        <v>0</v>
      </c>
      <c r="CH52" s="53">
        <f t="shared" ca="1" si="32"/>
        <v>0</v>
      </c>
      <c r="CI52" s="53">
        <f t="shared" ca="1" si="32"/>
        <v>0</v>
      </c>
      <c r="CJ52" s="53">
        <f t="shared" ca="1" si="32"/>
        <v>0</v>
      </c>
      <c r="CK52" s="53">
        <f t="shared" ca="1" si="32"/>
        <v>0</v>
      </c>
      <c r="CL52" s="53">
        <f t="shared" ca="1" si="32"/>
        <v>0</v>
      </c>
    </row>
    <row r="53" spans="7:90" x14ac:dyDescent="0.4">
      <c r="G53" s="456" t="str">
        <f>"% of rev - "&amp;G54</f>
        <v>% of rev - R&amp;D</v>
      </c>
      <c r="J53" s="455"/>
      <c r="K53" s="16">
        <v>0</v>
      </c>
      <c r="L53" s="16">
        <v>0</v>
      </c>
      <c r="M53" s="16">
        <v>0</v>
      </c>
      <c r="N53" s="16">
        <v>0</v>
      </c>
      <c r="O53" s="16">
        <v>0</v>
      </c>
      <c r="P53" s="16">
        <v>0</v>
      </c>
      <c r="S53" s="20" cm="1">
        <f t="array" ref="S53">INDEX($K:$P,ROW(),MATCH(S$3,$K$2:$P$2,0))</f>
        <v>0</v>
      </c>
      <c r="T53" s="20" cm="1">
        <f t="array" ref="T53">INDEX($K:$P,ROW(),MATCH(T$3,$K$2:$P$2,0))</f>
        <v>0</v>
      </c>
      <c r="U53" s="20" cm="1">
        <f t="array" ref="U53">INDEX($K:$P,ROW(),MATCH(U$3,$K$2:$P$2,0))</f>
        <v>0</v>
      </c>
      <c r="V53" s="20" cm="1">
        <f t="array" ref="V53">INDEX($K:$P,ROW(),MATCH(V$3,$K$2:$P$2,0))</f>
        <v>0</v>
      </c>
      <c r="W53" s="20" cm="1">
        <f t="array" ref="W53">INDEX($K:$P,ROW(),MATCH(W$3,$K$2:$P$2,0))</f>
        <v>0</v>
      </c>
      <c r="X53" s="20" cm="1">
        <f t="array" ref="X53">INDEX($K:$P,ROW(),MATCH(X$3,$K$2:$P$2,0))</f>
        <v>0</v>
      </c>
      <c r="Y53" s="20" cm="1">
        <f t="array" ref="Y53">INDEX($K:$P,ROW(),MATCH(Y$3,$K$2:$P$2,0))</f>
        <v>0</v>
      </c>
      <c r="Z53" s="20" cm="1">
        <f t="array" ref="Z53">INDEX($K:$P,ROW(),MATCH(Z$3,$K$2:$P$2,0))</f>
        <v>0</v>
      </c>
      <c r="AA53" s="20" cm="1">
        <f t="array" ref="AA53">INDEX($K:$P,ROW(),MATCH(AA$3,$K$2:$P$2,0))</f>
        <v>0</v>
      </c>
      <c r="AB53" s="20" cm="1">
        <f t="array" ref="AB53">INDEX($K:$P,ROW(),MATCH(AB$3,$K$2:$P$2,0))</f>
        <v>0</v>
      </c>
      <c r="AC53" s="20" cm="1">
        <f t="array" ref="AC53">INDEX($K:$P,ROW(),MATCH(AC$3,$K$2:$P$2,0))</f>
        <v>0</v>
      </c>
      <c r="AD53" s="20" cm="1">
        <f t="array" ref="AD53">INDEX($K:$P,ROW(),MATCH(AD$3,$K$2:$P$2,0))</f>
        <v>0</v>
      </c>
      <c r="AE53" s="20" cm="1">
        <f t="array" ref="AE53">INDEX($K:$P,ROW(),MATCH(AE$3,$K$2:$P$2,0))</f>
        <v>0</v>
      </c>
      <c r="AF53" s="20" cm="1">
        <f t="array" ref="AF53">INDEX($K:$P,ROW(),MATCH(AF$3,$K$2:$P$2,0))</f>
        <v>0</v>
      </c>
      <c r="AG53" s="20" cm="1">
        <f t="array" ref="AG53">INDEX($K:$P,ROW(),MATCH(AG$3,$K$2:$P$2,0))</f>
        <v>0</v>
      </c>
      <c r="AH53" s="20" cm="1">
        <f t="array" ref="AH53">INDEX($K:$P,ROW(),MATCH(AH$3,$K$2:$P$2,0))</f>
        <v>0</v>
      </c>
      <c r="AI53" s="20" cm="1">
        <f t="array" ref="AI53">INDEX($K:$P,ROW(),MATCH(AI$3,$K$2:$P$2,0))</f>
        <v>0</v>
      </c>
      <c r="AJ53" s="20" cm="1">
        <f t="array" ref="AJ53">INDEX($K:$P,ROW(),MATCH(AJ$3,$K$2:$P$2,0))</f>
        <v>0</v>
      </c>
      <c r="AK53" s="20" cm="1">
        <f t="array" ref="AK53">INDEX($K:$P,ROW(),MATCH(AK$3,$K$2:$P$2,0))</f>
        <v>0</v>
      </c>
      <c r="AL53" s="20" cm="1">
        <f t="array" ref="AL53">INDEX($K:$P,ROW(),MATCH(AL$3,$K$2:$P$2,0))</f>
        <v>0</v>
      </c>
      <c r="AM53" s="20" cm="1">
        <f t="array" ref="AM53">INDEX($K:$P,ROW(),MATCH(AM$3,$K$2:$P$2,0))</f>
        <v>0</v>
      </c>
      <c r="AN53" s="20" cm="1">
        <f t="array" ref="AN53">INDEX($K:$P,ROW(),MATCH(AN$3,$K$2:$P$2,0))</f>
        <v>0</v>
      </c>
      <c r="AO53" s="20" cm="1">
        <f t="array" ref="AO53">INDEX($K:$P,ROW(),MATCH(AO$3,$K$2:$P$2,0))</f>
        <v>0</v>
      </c>
      <c r="AP53" s="20" cm="1">
        <f t="array" ref="AP53">INDEX($K:$P,ROW(),MATCH(AP$3,$K$2:$P$2,0))</f>
        <v>0</v>
      </c>
      <c r="AQ53" s="20" cm="1">
        <f t="array" ref="AQ53">INDEX($K:$P,ROW(),MATCH(AQ$3,$K$2:$P$2,0))</f>
        <v>0</v>
      </c>
      <c r="AR53" s="20" cm="1">
        <f t="array" ref="AR53">INDEX($K:$P,ROW(),MATCH(AR$3,$K$2:$P$2,0))</f>
        <v>0</v>
      </c>
      <c r="AS53" s="20" cm="1">
        <f t="array" ref="AS53">INDEX($K:$P,ROW(),MATCH(AS$3,$K$2:$P$2,0))</f>
        <v>0</v>
      </c>
      <c r="AT53" s="20" cm="1">
        <f t="array" ref="AT53">INDEX($K:$P,ROW(),MATCH(AT$3,$K$2:$P$2,0))</f>
        <v>0</v>
      </c>
      <c r="AU53" s="20" cm="1">
        <f t="array" ref="AU53">INDEX($K:$P,ROW(),MATCH(AU$3,$K$2:$P$2,0))</f>
        <v>0</v>
      </c>
      <c r="AV53" s="20" cm="1">
        <f t="array" ref="AV53">INDEX($K:$P,ROW(),MATCH(AV$3,$K$2:$P$2,0))</f>
        <v>0</v>
      </c>
      <c r="AW53" s="20" cm="1">
        <f t="array" ref="AW53">INDEX($K:$P,ROW(),MATCH(AW$3,$K$2:$P$2,0))</f>
        <v>0</v>
      </c>
      <c r="AX53" s="20" cm="1">
        <f t="array" ref="AX53">INDEX($K:$P,ROW(),MATCH(AX$3,$K$2:$P$2,0))</f>
        <v>0</v>
      </c>
      <c r="AY53" s="20" cm="1">
        <f t="array" ref="AY53">INDEX($K:$P,ROW(),MATCH(AY$3,$K$2:$P$2,0))</f>
        <v>0</v>
      </c>
      <c r="AZ53" s="20" cm="1">
        <f t="array" ref="AZ53">INDEX($K:$P,ROW(),MATCH(AZ$3,$K$2:$P$2,0))</f>
        <v>0</v>
      </c>
      <c r="BA53" s="20" cm="1">
        <f t="array" ref="BA53">INDEX($K:$P,ROW(),MATCH(BA$3,$K$2:$P$2,0))</f>
        <v>0</v>
      </c>
      <c r="BB53" s="20" cm="1">
        <f t="array" ref="BB53">INDEX($K:$P,ROW(),MATCH(BB$3,$K$2:$P$2,0))</f>
        <v>0</v>
      </c>
      <c r="BC53" s="20" cm="1">
        <f t="array" ref="BC53">INDEX($K:$P,ROW(),MATCH(BC$3,$K$2:$P$2,0))</f>
        <v>0</v>
      </c>
      <c r="BD53" s="20" cm="1">
        <f t="array" ref="BD53">INDEX($K:$P,ROW(),MATCH(BD$3,$K$2:$P$2,0))</f>
        <v>0</v>
      </c>
      <c r="BE53" s="20" cm="1">
        <f t="array" ref="BE53">INDEX($K:$P,ROW(),MATCH(BE$3,$K$2:$P$2,0))</f>
        <v>0</v>
      </c>
      <c r="BF53" s="20" cm="1">
        <f t="array" ref="BF53">INDEX($K:$P,ROW(),MATCH(BF$3,$K$2:$P$2,0))</f>
        <v>0</v>
      </c>
      <c r="BG53" s="20" cm="1">
        <f t="array" ref="BG53">INDEX($K:$P,ROW(),MATCH(BG$3,$K$2:$P$2,0))</f>
        <v>0</v>
      </c>
      <c r="BH53" s="20" cm="1">
        <f t="array" ref="BH53">INDEX($K:$P,ROW(),MATCH(BH$3,$K$2:$P$2,0))</f>
        <v>0</v>
      </c>
      <c r="BI53" s="20" cm="1">
        <f t="array" ref="BI53">INDEX($K:$P,ROW(),MATCH(BI$3,$K$2:$P$2,0))</f>
        <v>0</v>
      </c>
      <c r="BJ53" s="20" cm="1">
        <f t="array" ref="BJ53">INDEX($K:$P,ROW(),MATCH(BJ$3,$K$2:$P$2,0))</f>
        <v>0</v>
      </c>
      <c r="BK53" s="20" cm="1">
        <f t="array" ref="BK53">INDEX($K:$P,ROW(),MATCH(BK$3,$K$2:$P$2,0))</f>
        <v>0</v>
      </c>
      <c r="BL53" s="20" cm="1">
        <f t="array" ref="BL53">INDEX($K:$P,ROW(),MATCH(BL$3,$K$2:$P$2,0))</f>
        <v>0</v>
      </c>
      <c r="BM53" s="20" cm="1">
        <f t="array" ref="BM53">INDEX($K:$P,ROW(),MATCH(BM$3,$K$2:$P$2,0))</f>
        <v>0</v>
      </c>
      <c r="BN53" s="20" cm="1">
        <f t="array" ref="BN53">INDEX($K:$P,ROW(),MATCH(BN$3,$K$2:$P$2,0))</f>
        <v>0</v>
      </c>
      <c r="BO53" s="20" cm="1">
        <f t="array" ref="BO53">INDEX($K:$P,ROW(),MATCH(BO$3,$K$2:$P$2,0))</f>
        <v>0</v>
      </c>
      <c r="BP53" s="20" cm="1">
        <f t="array" ref="BP53">INDEX($K:$P,ROW(),MATCH(BP$3,$K$2:$P$2,0))</f>
        <v>0</v>
      </c>
      <c r="BQ53" s="20" cm="1">
        <f t="array" ref="BQ53">INDEX($K:$P,ROW(),MATCH(BQ$3,$K$2:$P$2,0))</f>
        <v>0</v>
      </c>
      <c r="BR53" s="20" cm="1">
        <f t="array" ref="BR53">INDEX($K:$P,ROW(),MATCH(BR$3,$K$2:$P$2,0))</f>
        <v>0</v>
      </c>
      <c r="BS53" s="20" cm="1">
        <f t="array" ref="BS53">INDEX($K:$P,ROW(),MATCH(BS$3,$K$2:$P$2,0))</f>
        <v>0</v>
      </c>
      <c r="BT53" s="20" cm="1">
        <f t="array" ref="BT53">INDEX($K:$P,ROW(),MATCH(BT$3,$K$2:$P$2,0))</f>
        <v>0</v>
      </c>
      <c r="BU53" s="20" cm="1">
        <f t="array" ref="BU53">INDEX($K:$P,ROW(),MATCH(BU$3,$K$2:$P$2,0))</f>
        <v>0</v>
      </c>
      <c r="BV53" s="20" cm="1">
        <f t="array" ref="BV53">INDEX($K:$P,ROW(),MATCH(BV$3,$K$2:$P$2,0))</f>
        <v>0</v>
      </c>
      <c r="BW53" s="20" cm="1">
        <f t="array" ref="BW53">INDEX($K:$P,ROW(),MATCH(BW$3,$K$2:$P$2,0))</f>
        <v>0</v>
      </c>
      <c r="BX53" s="20" cm="1">
        <f t="array" ref="BX53">INDEX($K:$P,ROW(),MATCH(BX$3,$K$2:$P$2,0))</f>
        <v>0</v>
      </c>
      <c r="BY53" s="20" cm="1">
        <f t="array" ref="BY53">INDEX($K:$P,ROW(),MATCH(BY$3,$K$2:$P$2,0))</f>
        <v>0</v>
      </c>
      <c r="BZ53" s="20" cm="1">
        <f t="array" ref="BZ53">INDEX($K:$P,ROW(),MATCH(BZ$3,$K$2:$P$2,0))</f>
        <v>0</v>
      </c>
      <c r="CA53" s="20" cm="1">
        <f t="array" ref="CA53">INDEX($K:$P,ROW(),MATCH(CA$3,$K$2:$P$2,0))</f>
        <v>0</v>
      </c>
      <c r="CB53" s="20" cm="1">
        <f t="array" ref="CB53">INDEX($K:$P,ROW(),MATCH(CB$3,$K$2:$P$2,0))</f>
        <v>0</v>
      </c>
      <c r="CC53" s="20" cm="1">
        <f t="array" ref="CC53">INDEX($K:$P,ROW(),MATCH(CC$3,$K$2:$P$2,0))</f>
        <v>0</v>
      </c>
      <c r="CD53" s="20" cm="1">
        <f t="array" ref="CD53">INDEX($K:$P,ROW(),MATCH(CD$3,$K$2:$P$2,0))</f>
        <v>0</v>
      </c>
      <c r="CE53" s="20" cm="1">
        <f t="array" ref="CE53">INDEX($K:$P,ROW(),MATCH(CE$3,$K$2:$P$2,0))</f>
        <v>0</v>
      </c>
      <c r="CF53" s="20" cm="1">
        <f t="array" ref="CF53">INDEX($K:$P,ROW(),MATCH(CF$3,$K$2:$P$2,0))</f>
        <v>0</v>
      </c>
      <c r="CG53" s="20" cm="1">
        <f t="array" ref="CG53">INDEX($K:$P,ROW(),MATCH(CG$3,$K$2:$P$2,0))</f>
        <v>0</v>
      </c>
      <c r="CH53" s="20" cm="1">
        <f t="array" ref="CH53">INDEX($K:$P,ROW(),MATCH(CH$3,$K$2:$P$2,0))</f>
        <v>0</v>
      </c>
      <c r="CI53" s="20" cm="1">
        <f t="array" ref="CI53">INDEX($K:$P,ROW(),MATCH(CI$3,$K$2:$P$2,0))</f>
        <v>0</v>
      </c>
      <c r="CJ53" s="20" cm="1">
        <f t="array" ref="CJ53">INDEX($K:$P,ROW(),MATCH(CJ$3,$K$2:$P$2,0))</f>
        <v>0</v>
      </c>
      <c r="CK53" s="20" cm="1">
        <f t="array" ref="CK53">INDEX($K:$P,ROW(),MATCH(CK$3,$K$2:$P$2,0))</f>
        <v>0</v>
      </c>
      <c r="CL53" s="20" cm="1">
        <f t="array" ref="CL53">INDEX($K:$P,ROW(),MATCH(CL$3,$K$2:$P$2,0))</f>
        <v>0</v>
      </c>
    </row>
    <row r="54" spans="7:90" x14ac:dyDescent="0.4">
      <c r="G54" s="457" t="s">
        <v>640</v>
      </c>
      <c r="J54" s="455" t="s">
        <v>645</v>
      </c>
      <c r="K54" s="24">
        <f t="shared" ref="K54:P55" ca="1" si="33">SUMIF($3:$3,K$2,54:54)</f>
        <v>0</v>
      </c>
      <c r="L54" s="24">
        <f t="shared" ca="1" si="33"/>
        <v>0</v>
      </c>
      <c r="M54" s="24">
        <f t="shared" ca="1" si="33"/>
        <v>0</v>
      </c>
      <c r="N54" s="24">
        <f t="shared" ca="1" si="33"/>
        <v>0</v>
      </c>
      <c r="O54" s="24">
        <f t="shared" ca="1" si="33"/>
        <v>0</v>
      </c>
      <c r="P54" s="24">
        <f t="shared" ca="1" si="33"/>
        <v>0</v>
      </c>
      <c r="S54" s="232">
        <f ca="1">-S53*S$12</f>
        <v>0</v>
      </c>
      <c r="T54" s="232">
        <f t="shared" ref="T54:CE54" ca="1" si="34">-T53*T$12</f>
        <v>0</v>
      </c>
      <c r="U54" s="232">
        <f t="shared" ca="1" si="34"/>
        <v>0</v>
      </c>
      <c r="V54" s="232">
        <f t="shared" ca="1" si="34"/>
        <v>0</v>
      </c>
      <c r="W54" s="232">
        <f t="shared" ca="1" si="34"/>
        <v>0</v>
      </c>
      <c r="X54" s="232">
        <f t="shared" ca="1" si="34"/>
        <v>0</v>
      </c>
      <c r="Y54" s="232">
        <f t="shared" ca="1" si="34"/>
        <v>0</v>
      </c>
      <c r="Z54" s="232">
        <f t="shared" ca="1" si="34"/>
        <v>0</v>
      </c>
      <c r="AA54" s="232">
        <f t="shared" ca="1" si="34"/>
        <v>0</v>
      </c>
      <c r="AB54" s="232">
        <f t="shared" ca="1" si="34"/>
        <v>0</v>
      </c>
      <c r="AC54" s="232">
        <f t="shared" ca="1" si="34"/>
        <v>0</v>
      </c>
      <c r="AD54" s="232">
        <f t="shared" ca="1" si="34"/>
        <v>0</v>
      </c>
      <c r="AE54" s="232">
        <f t="shared" ca="1" si="34"/>
        <v>0</v>
      </c>
      <c r="AF54" s="232">
        <f t="shared" ca="1" si="34"/>
        <v>0</v>
      </c>
      <c r="AG54" s="232">
        <f t="shared" ca="1" si="34"/>
        <v>0</v>
      </c>
      <c r="AH54" s="232">
        <f t="shared" ca="1" si="34"/>
        <v>0</v>
      </c>
      <c r="AI54" s="232">
        <f t="shared" ca="1" si="34"/>
        <v>0</v>
      </c>
      <c r="AJ54" s="232">
        <f t="shared" ca="1" si="34"/>
        <v>0</v>
      </c>
      <c r="AK54" s="232">
        <f t="shared" ca="1" si="34"/>
        <v>0</v>
      </c>
      <c r="AL54" s="232">
        <f t="shared" ca="1" si="34"/>
        <v>0</v>
      </c>
      <c r="AM54" s="232">
        <f t="shared" ca="1" si="34"/>
        <v>0</v>
      </c>
      <c r="AN54" s="232">
        <f t="shared" ca="1" si="34"/>
        <v>0</v>
      </c>
      <c r="AO54" s="232">
        <f t="shared" ca="1" si="34"/>
        <v>0</v>
      </c>
      <c r="AP54" s="232">
        <f t="shared" ca="1" si="34"/>
        <v>0</v>
      </c>
      <c r="AQ54" s="232">
        <f t="shared" ca="1" si="34"/>
        <v>0</v>
      </c>
      <c r="AR54" s="232">
        <f t="shared" ca="1" si="34"/>
        <v>0</v>
      </c>
      <c r="AS54" s="232">
        <f t="shared" ca="1" si="34"/>
        <v>0</v>
      </c>
      <c r="AT54" s="232">
        <f t="shared" ca="1" si="34"/>
        <v>0</v>
      </c>
      <c r="AU54" s="232">
        <f t="shared" ca="1" si="34"/>
        <v>0</v>
      </c>
      <c r="AV54" s="232">
        <f t="shared" ca="1" si="34"/>
        <v>0</v>
      </c>
      <c r="AW54" s="232">
        <f t="shared" ca="1" si="34"/>
        <v>0</v>
      </c>
      <c r="AX54" s="232">
        <f t="shared" ca="1" si="34"/>
        <v>0</v>
      </c>
      <c r="AY54" s="232">
        <f t="shared" ca="1" si="34"/>
        <v>0</v>
      </c>
      <c r="AZ54" s="232">
        <f t="shared" ca="1" si="34"/>
        <v>0</v>
      </c>
      <c r="BA54" s="232">
        <f t="shared" ca="1" si="34"/>
        <v>0</v>
      </c>
      <c r="BB54" s="232">
        <f t="shared" ca="1" si="34"/>
        <v>0</v>
      </c>
      <c r="BC54" s="232">
        <f t="shared" ca="1" si="34"/>
        <v>0</v>
      </c>
      <c r="BD54" s="232">
        <f t="shared" ca="1" si="34"/>
        <v>0</v>
      </c>
      <c r="BE54" s="232">
        <f t="shared" ca="1" si="34"/>
        <v>0</v>
      </c>
      <c r="BF54" s="232">
        <f t="shared" ca="1" si="34"/>
        <v>0</v>
      </c>
      <c r="BG54" s="232">
        <f t="shared" ca="1" si="34"/>
        <v>0</v>
      </c>
      <c r="BH54" s="232">
        <f t="shared" ca="1" si="34"/>
        <v>0</v>
      </c>
      <c r="BI54" s="232">
        <f t="shared" ca="1" si="34"/>
        <v>0</v>
      </c>
      <c r="BJ54" s="232">
        <f t="shared" ca="1" si="34"/>
        <v>0</v>
      </c>
      <c r="BK54" s="232">
        <f t="shared" ca="1" si="34"/>
        <v>0</v>
      </c>
      <c r="BL54" s="232">
        <f t="shared" ca="1" si="34"/>
        <v>0</v>
      </c>
      <c r="BM54" s="232">
        <f t="shared" ca="1" si="34"/>
        <v>0</v>
      </c>
      <c r="BN54" s="232">
        <f t="shared" ca="1" si="34"/>
        <v>0</v>
      </c>
      <c r="BO54" s="232">
        <f t="shared" ca="1" si="34"/>
        <v>0</v>
      </c>
      <c r="BP54" s="232">
        <f t="shared" ca="1" si="34"/>
        <v>0</v>
      </c>
      <c r="BQ54" s="232">
        <f t="shared" ca="1" si="34"/>
        <v>0</v>
      </c>
      <c r="BR54" s="232">
        <f t="shared" ca="1" si="34"/>
        <v>0</v>
      </c>
      <c r="BS54" s="232">
        <f t="shared" ca="1" si="34"/>
        <v>0</v>
      </c>
      <c r="BT54" s="232">
        <f t="shared" ca="1" si="34"/>
        <v>0</v>
      </c>
      <c r="BU54" s="232">
        <f t="shared" ca="1" si="34"/>
        <v>0</v>
      </c>
      <c r="BV54" s="232">
        <f t="shared" ca="1" si="34"/>
        <v>0</v>
      </c>
      <c r="BW54" s="232">
        <f t="shared" ca="1" si="34"/>
        <v>0</v>
      </c>
      <c r="BX54" s="232">
        <f t="shared" ca="1" si="34"/>
        <v>0</v>
      </c>
      <c r="BY54" s="232">
        <f t="shared" ca="1" si="34"/>
        <v>0</v>
      </c>
      <c r="BZ54" s="232">
        <f t="shared" ca="1" si="34"/>
        <v>0</v>
      </c>
      <c r="CA54" s="232">
        <f t="shared" ca="1" si="34"/>
        <v>0</v>
      </c>
      <c r="CB54" s="232">
        <f t="shared" ca="1" si="34"/>
        <v>0</v>
      </c>
      <c r="CC54" s="232">
        <f t="shared" ca="1" si="34"/>
        <v>0</v>
      </c>
      <c r="CD54" s="232">
        <f t="shared" ca="1" si="34"/>
        <v>0</v>
      </c>
      <c r="CE54" s="232">
        <f t="shared" ca="1" si="34"/>
        <v>0</v>
      </c>
      <c r="CF54" s="232">
        <f t="shared" ref="CF54:CL54" ca="1" si="35">-CF53*CF$12</f>
        <v>0</v>
      </c>
      <c r="CG54" s="232">
        <f t="shared" ca="1" si="35"/>
        <v>0</v>
      </c>
      <c r="CH54" s="232">
        <f t="shared" ca="1" si="35"/>
        <v>0</v>
      </c>
      <c r="CI54" s="232">
        <f t="shared" ca="1" si="35"/>
        <v>0</v>
      </c>
      <c r="CJ54" s="232">
        <f t="shared" ca="1" si="35"/>
        <v>0</v>
      </c>
      <c r="CK54" s="232">
        <f t="shared" ca="1" si="35"/>
        <v>0</v>
      </c>
      <c r="CL54" s="232">
        <f t="shared" ca="1" si="35"/>
        <v>0</v>
      </c>
    </row>
    <row r="55" spans="7:90" x14ac:dyDescent="0.4">
      <c r="G55" s="9" t="s">
        <v>662</v>
      </c>
      <c r="K55" s="115">
        <f t="shared" ca="1" si="33"/>
        <v>0</v>
      </c>
      <c r="L55" s="115">
        <f t="shared" ca="1" si="33"/>
        <v>0.11999999999999998</v>
      </c>
      <c r="M55" s="115">
        <f t="shared" ca="1" si="33"/>
        <v>0.11999999999999998</v>
      </c>
      <c r="N55" s="115">
        <f t="shared" ca="1" si="33"/>
        <v>0.11999999999999998</v>
      </c>
      <c r="O55" s="115">
        <f t="shared" ca="1" si="33"/>
        <v>0.11999999999999998</v>
      </c>
      <c r="P55" s="115">
        <f t="shared" ca="1" si="33"/>
        <v>0.11999999999999998</v>
      </c>
      <c r="S55" s="28">
        <f ca="1">SUMIF(S49:OFFSET(S55,-1,0),"&lt;"&amp;1)</f>
        <v>0</v>
      </c>
      <c r="T55" s="28">
        <f ca="1">SUMIF(T49:OFFSET(T55,-1,0),"&lt;"&amp;1)</f>
        <v>0</v>
      </c>
      <c r="U55" s="28">
        <f ca="1">SUMIF(U49:OFFSET(U55,-1,0),"&lt;"&amp;1)</f>
        <v>0</v>
      </c>
      <c r="V55" s="28">
        <f ca="1">SUMIF(V49:OFFSET(V55,-1,0),"&lt;"&amp;1)</f>
        <v>0</v>
      </c>
      <c r="W55" s="28">
        <f ca="1">SUMIF(W49:OFFSET(W55,-1,0),"&lt;"&amp;1)</f>
        <v>0</v>
      </c>
      <c r="X55" s="28">
        <f ca="1">SUMIF(X49:OFFSET(X55,-1,0),"&lt;"&amp;1)</f>
        <v>0</v>
      </c>
      <c r="Y55" s="28">
        <f ca="1">SUMIF(Y49:OFFSET(Y55,-1,0),"&lt;"&amp;1)</f>
        <v>0</v>
      </c>
      <c r="Z55" s="28">
        <f ca="1">SUMIF(Z49:OFFSET(Z55,-1,0),"&lt;"&amp;1)</f>
        <v>0</v>
      </c>
      <c r="AA55" s="28">
        <f ca="1">SUMIF(AA49:OFFSET(AA55,-1,0),"&lt;"&amp;1)</f>
        <v>0</v>
      </c>
      <c r="AB55" s="28">
        <f ca="1">SUMIF(AB49:OFFSET(AB55,-1,0),"&lt;"&amp;1)</f>
        <v>0</v>
      </c>
      <c r="AC55" s="28">
        <f ca="1">SUMIF(AC49:OFFSET(AC55,-1,0),"&lt;"&amp;1)</f>
        <v>0</v>
      </c>
      <c r="AD55" s="28">
        <f ca="1">SUMIF(AD49:OFFSET(AD55,-1,0),"&lt;"&amp;1)</f>
        <v>0</v>
      </c>
      <c r="AE55" s="28">
        <f ca="1">SUMIF(AE49:OFFSET(AE55,-1,0),"&lt;"&amp;1)</f>
        <v>0.01</v>
      </c>
      <c r="AF55" s="28">
        <f ca="1">SUMIF(AF49:OFFSET(AF55,-1,0),"&lt;"&amp;1)</f>
        <v>0.01</v>
      </c>
      <c r="AG55" s="28">
        <f ca="1">SUMIF(AG49:OFFSET(AG55,-1,0),"&lt;"&amp;1)</f>
        <v>0.01</v>
      </c>
      <c r="AH55" s="28">
        <f ca="1">SUMIF(AH49:OFFSET(AH55,-1,0),"&lt;"&amp;1)</f>
        <v>0.01</v>
      </c>
      <c r="AI55" s="28">
        <f ca="1">SUMIF(AI49:OFFSET(AI55,-1,0),"&lt;"&amp;1)</f>
        <v>0.01</v>
      </c>
      <c r="AJ55" s="28">
        <f ca="1">SUMIF(AJ49:OFFSET(AJ55,-1,0),"&lt;"&amp;1)</f>
        <v>0.01</v>
      </c>
      <c r="AK55" s="28">
        <f ca="1">SUMIF(AK49:OFFSET(AK55,-1,0),"&lt;"&amp;1)</f>
        <v>0.01</v>
      </c>
      <c r="AL55" s="28">
        <f ca="1">SUMIF(AL49:OFFSET(AL55,-1,0),"&lt;"&amp;1)</f>
        <v>0.01</v>
      </c>
      <c r="AM55" s="28">
        <f ca="1">SUMIF(AM49:OFFSET(AM55,-1,0),"&lt;"&amp;1)</f>
        <v>0.01</v>
      </c>
      <c r="AN55" s="28">
        <f ca="1">SUMIF(AN49:OFFSET(AN55,-1,0),"&lt;"&amp;1)</f>
        <v>0.01</v>
      </c>
      <c r="AO55" s="28">
        <f ca="1">SUMIF(AO49:OFFSET(AO55,-1,0),"&lt;"&amp;1)</f>
        <v>0.01</v>
      </c>
      <c r="AP55" s="28">
        <f ca="1">SUMIF(AP49:OFFSET(AP55,-1,0),"&lt;"&amp;1)</f>
        <v>0.01</v>
      </c>
      <c r="AQ55" s="28">
        <f ca="1">SUMIF(AQ49:OFFSET(AQ55,-1,0),"&lt;"&amp;1)</f>
        <v>0.01</v>
      </c>
      <c r="AR55" s="28">
        <f ca="1">SUMIF(AR49:OFFSET(AR55,-1,0),"&lt;"&amp;1)</f>
        <v>0.01</v>
      </c>
      <c r="AS55" s="28">
        <f ca="1">SUMIF(AS49:OFFSET(AS55,-1,0),"&lt;"&amp;1)</f>
        <v>0.01</v>
      </c>
      <c r="AT55" s="28">
        <f ca="1">SUMIF(AT49:OFFSET(AT55,-1,0),"&lt;"&amp;1)</f>
        <v>0.01</v>
      </c>
      <c r="AU55" s="28">
        <f ca="1">SUMIF(AU49:OFFSET(AU55,-1,0),"&lt;"&amp;1)</f>
        <v>0.01</v>
      </c>
      <c r="AV55" s="28">
        <f ca="1">SUMIF(AV49:OFFSET(AV55,-1,0),"&lt;"&amp;1)</f>
        <v>0.01</v>
      </c>
      <c r="AW55" s="28">
        <f ca="1">SUMIF(AW49:OFFSET(AW55,-1,0),"&lt;"&amp;1)</f>
        <v>0.01</v>
      </c>
      <c r="AX55" s="28">
        <f ca="1">SUMIF(AX49:OFFSET(AX55,-1,0),"&lt;"&amp;1)</f>
        <v>0.01</v>
      </c>
      <c r="AY55" s="28">
        <f ca="1">SUMIF(AY49:OFFSET(AY55,-1,0),"&lt;"&amp;1)</f>
        <v>0.01</v>
      </c>
      <c r="AZ55" s="28">
        <f ca="1">SUMIF(AZ49:OFFSET(AZ55,-1,0),"&lt;"&amp;1)</f>
        <v>0.01</v>
      </c>
      <c r="BA55" s="28">
        <f ca="1">SUMIF(BA49:OFFSET(BA55,-1,0),"&lt;"&amp;1)</f>
        <v>0.01</v>
      </c>
      <c r="BB55" s="28">
        <f ca="1">SUMIF(BB49:OFFSET(BB55,-1,0),"&lt;"&amp;1)</f>
        <v>0.01</v>
      </c>
      <c r="BC55" s="28">
        <f ca="1">SUMIF(BC49:OFFSET(BC55,-1,0),"&lt;"&amp;1)</f>
        <v>0.01</v>
      </c>
      <c r="BD55" s="28">
        <f ca="1">SUMIF(BD49:OFFSET(BD55,-1,0),"&lt;"&amp;1)</f>
        <v>0.01</v>
      </c>
      <c r="BE55" s="28">
        <f ca="1">SUMIF(BE49:OFFSET(BE55,-1,0),"&lt;"&amp;1)</f>
        <v>0.01</v>
      </c>
      <c r="BF55" s="28">
        <f ca="1">SUMIF(BF49:OFFSET(BF55,-1,0),"&lt;"&amp;1)</f>
        <v>0.01</v>
      </c>
      <c r="BG55" s="28">
        <f ca="1">SUMIF(BG49:OFFSET(BG55,-1,0),"&lt;"&amp;1)</f>
        <v>0.01</v>
      </c>
      <c r="BH55" s="28">
        <f ca="1">SUMIF(BH49:OFFSET(BH55,-1,0),"&lt;"&amp;1)</f>
        <v>0.01</v>
      </c>
      <c r="BI55" s="28">
        <f ca="1">SUMIF(BI49:OFFSET(BI55,-1,0),"&lt;"&amp;1)</f>
        <v>0.01</v>
      </c>
      <c r="BJ55" s="28">
        <f ca="1">SUMIF(BJ49:OFFSET(BJ55,-1,0),"&lt;"&amp;1)</f>
        <v>0.01</v>
      </c>
      <c r="BK55" s="28">
        <f ca="1">SUMIF(BK49:OFFSET(BK55,-1,0),"&lt;"&amp;1)</f>
        <v>0.01</v>
      </c>
      <c r="BL55" s="28">
        <f ca="1">SUMIF(BL49:OFFSET(BL55,-1,0),"&lt;"&amp;1)</f>
        <v>0.01</v>
      </c>
      <c r="BM55" s="28">
        <f ca="1">SUMIF(BM49:OFFSET(BM55,-1,0),"&lt;"&amp;1)</f>
        <v>0.01</v>
      </c>
      <c r="BN55" s="28">
        <f ca="1">SUMIF(BN49:OFFSET(BN55,-1,0),"&lt;"&amp;1)</f>
        <v>0.01</v>
      </c>
      <c r="BO55" s="28">
        <f ca="1">SUMIF(BO49:OFFSET(BO55,-1,0),"&lt;"&amp;1)</f>
        <v>0.01</v>
      </c>
      <c r="BP55" s="28">
        <f ca="1">SUMIF(BP49:OFFSET(BP55,-1,0),"&lt;"&amp;1)</f>
        <v>0.01</v>
      </c>
      <c r="BQ55" s="28">
        <f ca="1">SUMIF(BQ49:OFFSET(BQ55,-1,0),"&lt;"&amp;1)</f>
        <v>0.01</v>
      </c>
      <c r="BR55" s="28">
        <f ca="1">SUMIF(BR49:OFFSET(BR55,-1,0),"&lt;"&amp;1)</f>
        <v>0.01</v>
      </c>
      <c r="BS55" s="28">
        <f ca="1">SUMIF(BS49:OFFSET(BS55,-1,0),"&lt;"&amp;1)</f>
        <v>0.01</v>
      </c>
      <c r="BT55" s="28">
        <f ca="1">SUMIF(BT49:OFFSET(BT55,-1,0),"&lt;"&amp;1)</f>
        <v>0.01</v>
      </c>
      <c r="BU55" s="28">
        <f ca="1">SUMIF(BU49:OFFSET(BU55,-1,0),"&lt;"&amp;1)</f>
        <v>0.01</v>
      </c>
      <c r="BV55" s="28">
        <f ca="1">SUMIF(BV49:OFFSET(BV55,-1,0),"&lt;"&amp;1)</f>
        <v>0.01</v>
      </c>
      <c r="BW55" s="28">
        <f ca="1">SUMIF(BW49:OFFSET(BW55,-1,0),"&lt;"&amp;1)</f>
        <v>0.01</v>
      </c>
      <c r="BX55" s="28">
        <f ca="1">SUMIF(BX49:OFFSET(BX55,-1,0),"&lt;"&amp;1)</f>
        <v>0.01</v>
      </c>
      <c r="BY55" s="28">
        <f ca="1">SUMIF(BY49:OFFSET(BY55,-1,0),"&lt;"&amp;1)</f>
        <v>0.01</v>
      </c>
      <c r="BZ55" s="28">
        <f ca="1">SUMIF(BZ49:OFFSET(BZ55,-1,0),"&lt;"&amp;1)</f>
        <v>0.01</v>
      </c>
      <c r="CA55" s="28">
        <f ca="1">SUMIF(CA49:OFFSET(CA55,-1,0),"&lt;"&amp;1)</f>
        <v>0.01</v>
      </c>
      <c r="CB55" s="28">
        <f ca="1">SUMIF(CB49:OFFSET(CB55,-1,0),"&lt;"&amp;1)</f>
        <v>0.01</v>
      </c>
      <c r="CC55" s="28">
        <f ca="1">SUMIF(CC49:OFFSET(CC55,-1,0),"&lt;"&amp;1)</f>
        <v>0.01</v>
      </c>
      <c r="CD55" s="28">
        <f ca="1">SUMIF(CD49:OFFSET(CD55,-1,0),"&lt;"&amp;1)</f>
        <v>0.01</v>
      </c>
      <c r="CE55" s="28">
        <f ca="1">SUMIF(CE49:OFFSET(CE55,-1,0),"&lt;"&amp;1)</f>
        <v>0.01</v>
      </c>
      <c r="CF55" s="28">
        <f ca="1">SUMIF(CF49:OFFSET(CF55,-1,0),"&lt;"&amp;1)</f>
        <v>0.01</v>
      </c>
      <c r="CG55" s="28">
        <f ca="1">SUMIF(CG49:OFFSET(CG55,-1,0),"&lt;"&amp;1)</f>
        <v>0.01</v>
      </c>
      <c r="CH55" s="28">
        <f ca="1">SUMIF(CH49:OFFSET(CH55,-1,0),"&lt;"&amp;1)</f>
        <v>0.01</v>
      </c>
      <c r="CI55" s="28">
        <f ca="1">SUMIF(CI49:OFFSET(CI55,-1,0),"&lt;"&amp;1)</f>
        <v>0.01</v>
      </c>
      <c r="CJ55" s="28">
        <f ca="1">SUMIF(CJ49:OFFSET(CJ55,-1,0),"&lt;"&amp;1)</f>
        <v>0.01</v>
      </c>
      <c r="CK55" s="28">
        <f ca="1">SUMIF(CK49:OFFSET(CK55,-1,0),"&lt;"&amp;1)</f>
        <v>0.01</v>
      </c>
      <c r="CL55" s="28">
        <f ca="1">SUMIF(CL49:OFFSET(CL55,-1,0),"&lt;"&amp;1)</f>
        <v>0.01</v>
      </c>
    </row>
  </sheetData>
  <conditionalFormatting sqref="A1:XFD1">
    <cfRule type="cellIs" dxfId="3" priority="1" stopIfTrue="1" operator="notEqual">
      <formula>0.6545646468</formula>
    </cfRule>
  </conditionalFormatting>
  <dataValidations count="5">
    <dataValidation type="list" allowBlank="1" showInputMessage="1" showErrorMessage="1" sqref="J39:J43 J54 J52 J50" xr:uid="{0766F2F8-6946-41A9-AEAB-3072EF560152}">
      <formula1>$G$18:$G$20</formula1>
    </dataValidation>
    <dataValidation type="list" allowBlank="1" showInputMessage="1" showErrorMessage="1" sqref="J51 J53" xr:uid="{B94F4B6D-9059-466E-81C2-FA2CC2EEF7C6}">
      <formula1>$G$29:$G$32</formula1>
    </dataValidation>
    <dataValidation type="custom" allowBlank="1" showInputMessage="1" showErrorMessage="1" sqref="K39:P43" xr:uid="{7339535A-46A2-4306-905A-B0D56FA9E471}">
      <formula1>K39&lt;=0</formula1>
    </dataValidation>
    <dataValidation type="custom" allowBlank="1" showInputMessage="1" showErrorMessage="1" sqref="K49:P49 K53:P53 K51:P51" xr:uid="{3911241F-8B9F-4828-8122-F0B739BDDAC2}">
      <formula1>AND(K49&gt;=0, K49&lt;=1)</formula1>
    </dataValidation>
    <dataValidation type="custom" allowBlank="1" showInputMessage="1" showErrorMessage="1" sqref="I29:I32" xr:uid="{4857D830-2325-4BD4-9613-3D7A40F6BF2F}">
      <formula1>I29&gt;=0</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7117D0-D32D-4036-BA14-2877C3AF49A2}">
  <sheetPr codeName="Sheet3">
    <tabColor theme="4"/>
  </sheetPr>
  <dimension ref="A1:DL22"/>
  <sheetViews>
    <sheetView showGridLines="0" zoomScale="70" zoomScaleNormal="70" workbookViewId="0">
      <pane xSplit="9" ySplit="9" topLeftCell="J10" activePane="bottomRight" state="frozen"/>
      <selection activeCell="C3239" sqref="C3239"/>
      <selection pane="topRight" activeCell="C3239" sqref="C3239"/>
      <selection pane="bottomLeft" activeCell="C3239" sqref="C3239"/>
      <selection pane="bottomRight"/>
    </sheetView>
  </sheetViews>
  <sheetFormatPr defaultRowHeight="14.6" outlineLevelRow="1" outlineLevelCol="1" x14ac:dyDescent="0.4"/>
  <cols>
    <col min="1" max="1" width="2.07421875" customWidth="1"/>
    <col min="2" max="2" width="28.84375" bestFit="1" customWidth="1"/>
    <col min="3" max="6" width="8.69140625" customWidth="1" outlineLevel="1"/>
    <col min="7" max="7" width="28.84375" style="8" customWidth="1" outlineLevel="1"/>
    <col min="8" max="8" width="13.53515625" bestFit="1" customWidth="1"/>
    <col min="9" max="9" width="11.23046875" bestFit="1" customWidth="1"/>
    <col min="10" max="10" width="11.61328125" customWidth="1"/>
    <col min="11" max="11" width="15.3828125" customWidth="1"/>
    <col min="12" max="12" width="15.3828125" bestFit="1" customWidth="1"/>
    <col min="13" max="14" width="16.3046875" bestFit="1" customWidth="1"/>
    <col min="15" max="15" width="17.4609375" bestFit="1" customWidth="1"/>
    <col min="16" max="16" width="13.84375" bestFit="1" customWidth="1"/>
    <col min="17" max="17" width="2.921875" customWidth="1"/>
    <col min="18" max="18" width="13.84375" customWidth="1"/>
    <col min="19" max="26" width="13.84375" bestFit="1" customWidth="1"/>
    <col min="27" max="44" width="15.3828125" bestFit="1" customWidth="1"/>
    <col min="45" max="74" width="16.3046875" bestFit="1" customWidth="1"/>
    <col min="75" max="90" width="17.4609375" bestFit="1" customWidth="1"/>
    <col min="91" max="91" width="8.69140625" customWidth="1"/>
    <col min="92" max="92" width="6.69140625" bestFit="1" customWidth="1"/>
    <col min="93" max="93" width="13.84375" bestFit="1" customWidth="1"/>
    <col min="94" max="109" width="11.69140625" bestFit="1" customWidth="1"/>
    <col min="110" max="116" width="10.15234375" bestFit="1" customWidth="1"/>
  </cols>
  <sheetData>
    <row r="1" spans="1:116" ht="15" thickBot="1" x14ac:dyDescent="0.45">
      <c r="K1" s="110" t="str">
        <f>'IS BS CF'!K1</f>
        <v>2024P</v>
      </c>
      <c r="L1" s="110" t="str">
        <f>'IS BS CF'!L1</f>
        <v>2025P</v>
      </c>
      <c r="M1" s="110" t="str">
        <f>'IS BS CF'!M1</f>
        <v>2026P</v>
      </c>
      <c r="N1" s="110" t="str">
        <f>'IS BS CF'!N1</f>
        <v>2027P</v>
      </c>
      <c r="O1" s="110" t="str">
        <f>'IS BS CF'!O1</f>
        <v>2028P</v>
      </c>
      <c r="P1" s="110" t="str">
        <f>'IS BS CF'!P1</f>
        <v>2029P</v>
      </c>
      <c r="R1" s="111">
        <f>R2</f>
        <v>45291</v>
      </c>
      <c r="S1" s="111" t="str">
        <f>'IS BS CF'!S1</f>
        <v>Jan-24P</v>
      </c>
      <c r="T1" s="111" t="str">
        <f>'IS BS CF'!T1</f>
        <v>Feb-24P</v>
      </c>
      <c r="U1" s="111" t="str">
        <f>'IS BS CF'!U1</f>
        <v>Mar-24P</v>
      </c>
      <c r="V1" s="111" t="str">
        <f>'IS BS CF'!V1</f>
        <v>Apr-24P</v>
      </c>
      <c r="W1" s="111" t="str">
        <f>'IS BS CF'!W1</f>
        <v>May-24P</v>
      </c>
      <c r="X1" s="111" t="str">
        <f>'IS BS CF'!X1</f>
        <v>Jun-24P</v>
      </c>
      <c r="Y1" s="111" t="str">
        <f>'IS BS CF'!Y1</f>
        <v>Jul-24P</v>
      </c>
      <c r="Z1" s="111" t="str">
        <f>'IS BS CF'!Z1</f>
        <v>Aug-24P</v>
      </c>
      <c r="AA1" s="111" t="str">
        <f>'IS BS CF'!AA1</f>
        <v>Sep-24P</v>
      </c>
      <c r="AB1" s="111" t="str">
        <f>'IS BS CF'!AB1</f>
        <v>Oct-24P</v>
      </c>
      <c r="AC1" s="111" t="str">
        <f>'IS BS CF'!AC1</f>
        <v>Nov-24P</v>
      </c>
      <c r="AD1" s="111" t="str">
        <f>'IS BS CF'!AD1</f>
        <v>Dec-24P</v>
      </c>
      <c r="AE1" s="111" t="str">
        <f>'IS BS CF'!AE1</f>
        <v>Jan-25P</v>
      </c>
      <c r="AF1" s="111" t="str">
        <f>'IS BS CF'!AF1</f>
        <v>Feb-25P</v>
      </c>
      <c r="AG1" s="111" t="str">
        <f>'IS BS CF'!AG1</f>
        <v>Mar-25P</v>
      </c>
      <c r="AH1" s="111" t="str">
        <f>'IS BS CF'!AH1</f>
        <v>Apr-25P</v>
      </c>
      <c r="AI1" s="111" t="str">
        <f>'IS BS CF'!AI1</f>
        <v>May-25P</v>
      </c>
      <c r="AJ1" s="111" t="str">
        <f>'IS BS CF'!AJ1</f>
        <v>Jun-25P</v>
      </c>
      <c r="AK1" s="111" t="str">
        <f>'IS BS CF'!AK1</f>
        <v>Jul-25P</v>
      </c>
      <c r="AL1" s="111" t="str">
        <f>'IS BS CF'!AL1</f>
        <v>Aug-25P</v>
      </c>
      <c r="AM1" s="111" t="str">
        <f>'IS BS CF'!AM1</f>
        <v>Sep-25P</v>
      </c>
      <c r="AN1" s="111" t="str">
        <f>'IS BS CF'!AN1</f>
        <v>Oct-25P</v>
      </c>
      <c r="AO1" s="111" t="str">
        <f>'IS BS CF'!AO1</f>
        <v>Nov-25P</v>
      </c>
      <c r="AP1" s="111" t="str">
        <f>'IS BS CF'!AP1</f>
        <v>Dec-25P</v>
      </c>
      <c r="AQ1" s="111" t="str">
        <f>'IS BS CF'!AQ1</f>
        <v>Jan-26P</v>
      </c>
      <c r="AR1" s="111" t="str">
        <f>'IS BS CF'!AR1</f>
        <v>Feb-26P</v>
      </c>
      <c r="AS1" s="111" t="str">
        <f>'IS BS CF'!AS1</f>
        <v>Mar-26P</v>
      </c>
      <c r="AT1" s="111" t="str">
        <f>'IS BS CF'!AT1</f>
        <v>Apr-26P</v>
      </c>
      <c r="AU1" s="111" t="str">
        <f>'IS BS CF'!AU1</f>
        <v>May-26P</v>
      </c>
      <c r="AV1" s="111" t="str">
        <f>'IS BS CF'!AV1</f>
        <v>Jun-26P</v>
      </c>
      <c r="AW1" s="111" t="str">
        <f>'IS BS CF'!AW1</f>
        <v>Jul-26P</v>
      </c>
      <c r="AX1" s="111" t="str">
        <f>'IS BS CF'!AX1</f>
        <v>Aug-26P</v>
      </c>
      <c r="AY1" s="111" t="str">
        <f>'IS BS CF'!AY1</f>
        <v>Sep-26P</v>
      </c>
      <c r="AZ1" s="111" t="str">
        <f>'IS BS CF'!AZ1</f>
        <v>Oct-26P</v>
      </c>
      <c r="BA1" s="111" t="str">
        <f>'IS BS CF'!BA1</f>
        <v>Nov-26P</v>
      </c>
      <c r="BB1" s="111" t="str">
        <f>'IS BS CF'!BB1</f>
        <v>Dec-26P</v>
      </c>
      <c r="BC1" s="111" t="str">
        <f>'IS BS CF'!BC1</f>
        <v>Jan-27P</v>
      </c>
      <c r="BD1" s="111" t="str">
        <f>'IS BS CF'!BD1</f>
        <v>Feb-27P</v>
      </c>
      <c r="BE1" s="111" t="str">
        <f>'IS BS CF'!BE1</f>
        <v>Mar-27P</v>
      </c>
      <c r="BF1" s="111" t="str">
        <f>'IS BS CF'!BF1</f>
        <v>Apr-27P</v>
      </c>
      <c r="BG1" s="111" t="str">
        <f>'IS BS CF'!BG1</f>
        <v>May-27P</v>
      </c>
      <c r="BH1" s="111" t="str">
        <f>'IS BS CF'!BH1</f>
        <v>Jun-27P</v>
      </c>
      <c r="BI1" s="111" t="str">
        <f>'IS BS CF'!BI1</f>
        <v>Jul-27P</v>
      </c>
      <c r="BJ1" s="111" t="str">
        <f>'IS BS CF'!BJ1</f>
        <v>Aug-27P</v>
      </c>
      <c r="BK1" s="111" t="str">
        <f>'IS BS CF'!BK1</f>
        <v>Sep-27P</v>
      </c>
      <c r="BL1" s="111" t="str">
        <f>'IS BS CF'!BL1</f>
        <v>Oct-27P</v>
      </c>
      <c r="BM1" s="111" t="str">
        <f>'IS BS CF'!BM1</f>
        <v>Nov-27P</v>
      </c>
      <c r="BN1" s="111" t="str">
        <f>'IS BS CF'!BN1</f>
        <v>Dec-27P</v>
      </c>
      <c r="BO1" s="111" t="str">
        <f>'IS BS CF'!BO1</f>
        <v>Jan-28P</v>
      </c>
      <c r="BP1" s="111" t="str">
        <f>'IS BS CF'!BP1</f>
        <v>Feb-28P</v>
      </c>
      <c r="BQ1" s="111" t="str">
        <f>'IS BS CF'!BQ1</f>
        <v>Mar-28P</v>
      </c>
      <c r="BR1" s="111" t="str">
        <f>'IS BS CF'!BR1</f>
        <v>Apr-28P</v>
      </c>
      <c r="BS1" s="111" t="str">
        <f>'IS BS CF'!BS1</f>
        <v>May-28P</v>
      </c>
      <c r="BT1" s="111" t="str">
        <f>'IS BS CF'!BT1</f>
        <v>Jun-28P</v>
      </c>
      <c r="BU1" s="111" t="str">
        <f>'IS BS CF'!BU1</f>
        <v>Jul-28P</v>
      </c>
      <c r="BV1" s="111" t="str">
        <f>'IS BS CF'!BV1</f>
        <v>Aug-28P</v>
      </c>
      <c r="BW1" s="111" t="str">
        <f>'IS BS CF'!BW1</f>
        <v>Sep-28P</v>
      </c>
      <c r="BX1" s="111" t="str">
        <f>'IS BS CF'!BX1</f>
        <v>Oct-28P</v>
      </c>
      <c r="BY1" s="111" t="str">
        <f>'IS BS CF'!BY1</f>
        <v>Nov-28P</v>
      </c>
      <c r="BZ1" s="111" t="str">
        <f>'IS BS CF'!BZ1</f>
        <v>Dec-28P</v>
      </c>
      <c r="CA1" s="111" t="str">
        <f>'IS BS CF'!CA1</f>
        <v>Jan-29P</v>
      </c>
      <c r="CB1" s="111" t="str">
        <f>'IS BS CF'!CB1</f>
        <v>Feb-29P</v>
      </c>
      <c r="CC1" s="111" t="str">
        <f>'IS BS CF'!CC1</f>
        <v>Mar-29P</v>
      </c>
      <c r="CD1" s="111" t="str">
        <f>'IS BS CF'!CD1</f>
        <v>Apr-29P</v>
      </c>
      <c r="CE1" s="111" t="str">
        <f>'IS BS CF'!CE1</f>
        <v>May-29P</v>
      </c>
      <c r="CF1" s="111" t="str">
        <f>'IS BS CF'!CF1</f>
        <v>Jun-29P</v>
      </c>
      <c r="CG1" s="111" t="str">
        <f>'IS BS CF'!CG1</f>
        <v>Jul-29P</v>
      </c>
      <c r="CH1" s="111" t="str">
        <f>'IS BS CF'!CH1</f>
        <v>Aug-29P</v>
      </c>
      <c r="CI1" s="111" t="str">
        <f>'IS BS CF'!CI1</f>
        <v>Sep-29P</v>
      </c>
      <c r="CJ1" s="111" t="str">
        <f>'IS BS CF'!CJ1</f>
        <v>Oct-29P</v>
      </c>
      <c r="CK1" s="111" t="str">
        <f>'IS BS CF'!CK1</f>
        <v>Nov-29P</v>
      </c>
      <c r="CL1" s="111" t="str">
        <f>'IS BS CF'!CL1</f>
        <v>Dec-29P</v>
      </c>
      <c r="CN1" s="225" t="str">
        <f t="shared" ref="CN1:DL1" si="0">IF(CN7=3,CN3&amp;" Q1",IF(CN7=6,CN3&amp;" Q2",IF(CN7=9,CN3&amp;" Q3",IF(CN7=12,CN3&amp;" Q4",0))))</f>
        <v>0 Q4</v>
      </c>
      <c r="CO1" s="225" t="str">
        <f t="shared" si="0"/>
        <v>0 Q1</v>
      </c>
      <c r="CP1" s="225" t="str">
        <f t="shared" si="0"/>
        <v>0 Q2</v>
      </c>
      <c r="CQ1" s="225" t="str">
        <f t="shared" si="0"/>
        <v>0 Q3</v>
      </c>
      <c r="CR1" s="225" t="str">
        <f t="shared" si="0"/>
        <v>0 Q4</v>
      </c>
      <c r="CS1" s="225" t="str">
        <f t="shared" si="0"/>
        <v>0 Q1</v>
      </c>
      <c r="CT1" s="225" t="str">
        <f t="shared" si="0"/>
        <v>0 Q2</v>
      </c>
      <c r="CU1" s="225" t="str">
        <f t="shared" si="0"/>
        <v>0 Q3</v>
      </c>
      <c r="CV1" s="225" t="str">
        <f t="shared" si="0"/>
        <v>0 Q4</v>
      </c>
      <c r="CW1" s="225" t="str">
        <f t="shared" si="0"/>
        <v>0 Q1</v>
      </c>
      <c r="CX1" s="225" t="str">
        <f t="shared" si="0"/>
        <v>0 Q2</v>
      </c>
      <c r="CY1" s="225" t="str">
        <f t="shared" si="0"/>
        <v>0 Q3</v>
      </c>
      <c r="CZ1" s="225" t="str">
        <f t="shared" si="0"/>
        <v>0 Q4</v>
      </c>
      <c r="DA1" s="225" t="str">
        <f t="shared" si="0"/>
        <v>0 Q1</v>
      </c>
      <c r="DB1" s="225" t="str">
        <f t="shared" si="0"/>
        <v>0 Q2</v>
      </c>
      <c r="DC1" s="225" t="str">
        <f t="shared" si="0"/>
        <v>0 Q3</v>
      </c>
      <c r="DD1" s="225" t="str">
        <f t="shared" si="0"/>
        <v>0 Q4</v>
      </c>
      <c r="DE1" s="225" t="str">
        <f t="shared" si="0"/>
        <v>0 Q1</v>
      </c>
      <c r="DF1" s="225" t="str">
        <f t="shared" si="0"/>
        <v>0 Q2</v>
      </c>
      <c r="DG1" s="225" t="str">
        <f t="shared" si="0"/>
        <v>0 Q3</v>
      </c>
      <c r="DH1" s="225" t="str">
        <f t="shared" si="0"/>
        <v>0 Q4</v>
      </c>
      <c r="DI1" s="225" t="str">
        <f t="shared" si="0"/>
        <v>0 Q1</v>
      </c>
      <c r="DJ1" s="225" t="str">
        <f t="shared" si="0"/>
        <v>0 Q2</v>
      </c>
      <c r="DK1" s="225" t="str">
        <f t="shared" si="0"/>
        <v>0 Q3</v>
      </c>
      <c r="DL1" s="225" t="str">
        <f t="shared" si="0"/>
        <v>0 Q4</v>
      </c>
    </row>
    <row r="2" spans="1:116" outlineLevel="1" x14ac:dyDescent="0.4">
      <c r="G2"/>
      <c r="K2" s="445">
        <f>'IS BS CF'!K2</f>
        <v>2024</v>
      </c>
      <c r="L2" s="445">
        <f>'IS BS CF'!L2</f>
        <v>2025</v>
      </c>
      <c r="M2" s="445">
        <f>'IS BS CF'!M2</f>
        <v>2026</v>
      </c>
      <c r="N2" s="445">
        <f>'IS BS CF'!N2</f>
        <v>2027</v>
      </c>
      <c r="O2" s="445">
        <f>'IS BS CF'!O2</f>
        <v>2028</v>
      </c>
      <c r="P2" s="445">
        <f>'IS BS CF'!P2</f>
        <v>2029</v>
      </c>
      <c r="R2" s="328">
        <f>'IS BS CF'!R2</f>
        <v>45291</v>
      </c>
      <c r="S2" s="328">
        <f>'IS BS CF'!S2</f>
        <v>45322</v>
      </c>
      <c r="T2" s="328">
        <f>'IS BS CF'!T2</f>
        <v>45351</v>
      </c>
      <c r="U2" s="328">
        <f>'IS BS CF'!U2</f>
        <v>45382</v>
      </c>
      <c r="V2" s="328">
        <f>'IS BS CF'!V2</f>
        <v>45412</v>
      </c>
      <c r="W2" s="328">
        <f>'IS BS CF'!W2</f>
        <v>45443</v>
      </c>
      <c r="X2" s="328">
        <f>'IS BS CF'!X2</f>
        <v>45473</v>
      </c>
      <c r="Y2" s="328">
        <f>'IS BS CF'!Y2</f>
        <v>45504</v>
      </c>
      <c r="Z2" s="328">
        <f>'IS BS CF'!Z2</f>
        <v>45535</v>
      </c>
      <c r="AA2" s="328">
        <f>'IS BS CF'!AA2</f>
        <v>45565</v>
      </c>
      <c r="AB2" s="328">
        <f>'IS BS CF'!AB2</f>
        <v>45596</v>
      </c>
      <c r="AC2" s="328">
        <f>'IS BS CF'!AC2</f>
        <v>45626</v>
      </c>
      <c r="AD2" s="328">
        <f>'IS BS CF'!AD2</f>
        <v>45657</v>
      </c>
      <c r="AE2" s="328">
        <f>'IS BS CF'!AE2</f>
        <v>45688</v>
      </c>
      <c r="AF2" s="328">
        <f>'IS BS CF'!AF2</f>
        <v>45716</v>
      </c>
      <c r="AG2" s="328">
        <f>'IS BS CF'!AG2</f>
        <v>45747</v>
      </c>
      <c r="AH2" s="328">
        <f>'IS BS CF'!AH2</f>
        <v>45777</v>
      </c>
      <c r="AI2" s="328">
        <f>'IS BS CF'!AI2</f>
        <v>45808</v>
      </c>
      <c r="AJ2" s="328">
        <f>'IS BS CF'!AJ2</f>
        <v>45838</v>
      </c>
      <c r="AK2" s="328">
        <f>'IS BS CF'!AK2</f>
        <v>45869</v>
      </c>
      <c r="AL2" s="328">
        <f>'IS BS CF'!AL2</f>
        <v>45900</v>
      </c>
      <c r="AM2" s="328">
        <f>'IS BS CF'!AM2</f>
        <v>45930</v>
      </c>
      <c r="AN2" s="328">
        <f>'IS BS CF'!AN2</f>
        <v>45961</v>
      </c>
      <c r="AO2" s="328">
        <f>'IS BS CF'!AO2</f>
        <v>45991</v>
      </c>
      <c r="AP2" s="328">
        <f>'IS BS CF'!AP2</f>
        <v>46022</v>
      </c>
      <c r="AQ2" s="328">
        <f>'IS BS CF'!AQ2</f>
        <v>46053</v>
      </c>
      <c r="AR2" s="328">
        <f>'IS BS CF'!AR2</f>
        <v>46081</v>
      </c>
      <c r="AS2" s="328">
        <f>'IS BS CF'!AS2</f>
        <v>46112</v>
      </c>
      <c r="AT2" s="328">
        <f>'IS BS CF'!AT2</f>
        <v>46142</v>
      </c>
      <c r="AU2" s="328">
        <f>'IS BS CF'!AU2</f>
        <v>46173</v>
      </c>
      <c r="AV2" s="328">
        <f>'IS BS CF'!AV2</f>
        <v>46203</v>
      </c>
      <c r="AW2" s="328">
        <f>'IS BS CF'!AW2</f>
        <v>46234</v>
      </c>
      <c r="AX2" s="328">
        <f>'IS BS CF'!AX2</f>
        <v>46265</v>
      </c>
      <c r="AY2" s="328">
        <f>'IS BS CF'!AY2</f>
        <v>46295</v>
      </c>
      <c r="AZ2" s="328">
        <f>'IS BS CF'!AZ2</f>
        <v>46326</v>
      </c>
      <c r="BA2" s="328">
        <f>'IS BS CF'!BA2</f>
        <v>46356</v>
      </c>
      <c r="BB2" s="328">
        <f>'IS BS CF'!BB2</f>
        <v>46387</v>
      </c>
      <c r="BC2" s="328">
        <f>'IS BS CF'!BC2</f>
        <v>46418</v>
      </c>
      <c r="BD2" s="328">
        <f>'IS BS CF'!BD2</f>
        <v>46446</v>
      </c>
      <c r="BE2" s="328">
        <f>'IS BS CF'!BE2</f>
        <v>46477</v>
      </c>
      <c r="BF2" s="328">
        <f>'IS BS CF'!BF2</f>
        <v>46507</v>
      </c>
      <c r="BG2" s="328">
        <f>'IS BS CF'!BG2</f>
        <v>46538</v>
      </c>
      <c r="BH2" s="328">
        <f>'IS BS CF'!BH2</f>
        <v>46568</v>
      </c>
      <c r="BI2" s="328">
        <f>'IS BS CF'!BI2</f>
        <v>46599</v>
      </c>
      <c r="BJ2" s="328">
        <f>'IS BS CF'!BJ2</f>
        <v>46630</v>
      </c>
      <c r="BK2" s="328">
        <f>'IS BS CF'!BK2</f>
        <v>46660</v>
      </c>
      <c r="BL2" s="328">
        <f>'IS BS CF'!BL2</f>
        <v>46691</v>
      </c>
      <c r="BM2" s="328">
        <f>'IS BS CF'!BM2</f>
        <v>46721</v>
      </c>
      <c r="BN2" s="328">
        <f>'IS BS CF'!BN2</f>
        <v>46752</v>
      </c>
      <c r="BO2" s="328">
        <f>'IS BS CF'!BO2</f>
        <v>46783</v>
      </c>
      <c r="BP2" s="328">
        <f>'IS BS CF'!BP2</f>
        <v>46812</v>
      </c>
      <c r="BQ2" s="328">
        <f>'IS BS CF'!BQ2</f>
        <v>46843</v>
      </c>
      <c r="BR2" s="328">
        <f>'IS BS CF'!BR2</f>
        <v>46873</v>
      </c>
      <c r="BS2" s="328">
        <f>'IS BS CF'!BS2</f>
        <v>46904</v>
      </c>
      <c r="BT2" s="328">
        <f>'IS BS CF'!BT2</f>
        <v>46934</v>
      </c>
      <c r="BU2" s="328">
        <f>'IS BS CF'!BU2</f>
        <v>46965</v>
      </c>
      <c r="BV2" s="328">
        <f>'IS BS CF'!BV2</f>
        <v>46996</v>
      </c>
      <c r="BW2" s="328">
        <f>'IS BS CF'!BW2</f>
        <v>47026</v>
      </c>
      <c r="BX2" s="328">
        <f>'IS BS CF'!BX2</f>
        <v>47057</v>
      </c>
      <c r="BY2" s="328">
        <f>'IS BS CF'!BY2</f>
        <v>47087</v>
      </c>
      <c r="BZ2" s="328">
        <f>'IS BS CF'!BZ2</f>
        <v>47118</v>
      </c>
      <c r="CA2" s="328">
        <f>'IS BS CF'!CA2</f>
        <v>47149</v>
      </c>
      <c r="CB2" s="328">
        <f>'IS BS CF'!CB2</f>
        <v>47177</v>
      </c>
      <c r="CC2" s="328">
        <f>'IS BS CF'!CC2</f>
        <v>47208</v>
      </c>
      <c r="CD2" s="328">
        <f>'IS BS CF'!CD2</f>
        <v>47238</v>
      </c>
      <c r="CE2" s="328">
        <f>'IS BS CF'!CE2</f>
        <v>47269</v>
      </c>
      <c r="CF2" s="328">
        <f>'IS BS CF'!CF2</f>
        <v>47299</v>
      </c>
      <c r="CG2" s="328">
        <f>'IS BS CF'!CG2</f>
        <v>47330</v>
      </c>
      <c r="CH2" s="328">
        <f>'IS BS CF'!CH2</f>
        <v>47361</v>
      </c>
      <c r="CI2" s="328">
        <f>'IS BS CF'!CI2</f>
        <v>47391</v>
      </c>
      <c r="CJ2" s="328">
        <f>'IS BS CF'!CJ2</f>
        <v>47422</v>
      </c>
      <c r="CK2" s="328">
        <f>'IS BS CF'!CK2</f>
        <v>47452</v>
      </c>
      <c r="CL2" s="328">
        <f>'IS BS CF'!CL2</f>
        <v>47483</v>
      </c>
      <c r="CN2" s="322">
        <f>EOMONTH(CO2,-3)</f>
        <v>45291</v>
      </c>
      <c r="CO2" s="322">
        <v>45352</v>
      </c>
      <c r="CP2" s="322">
        <f t="shared" ref="CP2:DL2" si="1">EOMONTH(CO2,3)</f>
        <v>45473</v>
      </c>
      <c r="CQ2" s="322">
        <f t="shared" si="1"/>
        <v>45565</v>
      </c>
      <c r="CR2" s="322">
        <f t="shared" si="1"/>
        <v>45657</v>
      </c>
      <c r="CS2" s="322">
        <f t="shared" si="1"/>
        <v>45747</v>
      </c>
      <c r="CT2" s="322">
        <f t="shared" si="1"/>
        <v>45838</v>
      </c>
      <c r="CU2" s="322">
        <f t="shared" si="1"/>
        <v>45930</v>
      </c>
      <c r="CV2" s="322">
        <f t="shared" si="1"/>
        <v>46022</v>
      </c>
      <c r="CW2" s="322">
        <f t="shared" si="1"/>
        <v>46112</v>
      </c>
      <c r="CX2" s="322">
        <f t="shared" si="1"/>
        <v>46203</v>
      </c>
      <c r="CY2" s="322">
        <f t="shared" si="1"/>
        <v>46295</v>
      </c>
      <c r="CZ2" s="322">
        <f t="shared" si="1"/>
        <v>46387</v>
      </c>
      <c r="DA2" s="322">
        <f t="shared" si="1"/>
        <v>46477</v>
      </c>
      <c r="DB2" s="322">
        <f t="shared" si="1"/>
        <v>46568</v>
      </c>
      <c r="DC2" s="322">
        <f t="shared" si="1"/>
        <v>46660</v>
      </c>
      <c r="DD2" s="322">
        <f t="shared" si="1"/>
        <v>46752</v>
      </c>
      <c r="DE2" s="322">
        <f t="shared" si="1"/>
        <v>46843</v>
      </c>
      <c r="DF2" s="322">
        <f t="shared" si="1"/>
        <v>46934</v>
      </c>
      <c r="DG2" s="322">
        <f t="shared" si="1"/>
        <v>47026</v>
      </c>
      <c r="DH2" s="322">
        <f t="shared" si="1"/>
        <v>47118</v>
      </c>
      <c r="DI2" s="322">
        <f t="shared" si="1"/>
        <v>47208</v>
      </c>
      <c r="DJ2" s="322">
        <f t="shared" si="1"/>
        <v>47299</v>
      </c>
      <c r="DK2" s="322">
        <f t="shared" si="1"/>
        <v>47391</v>
      </c>
      <c r="DL2" s="322">
        <f t="shared" si="1"/>
        <v>47483</v>
      </c>
    </row>
    <row r="3" spans="1:116" outlineLevel="1" x14ac:dyDescent="0.4">
      <c r="G3" s="13"/>
      <c r="R3" s="448">
        <f>'IS BS CF'!R3</f>
        <v>2023</v>
      </c>
      <c r="S3" s="448">
        <f>'IS BS CF'!S3</f>
        <v>2024</v>
      </c>
      <c r="T3" s="448">
        <f>'IS BS CF'!T3</f>
        <v>2024</v>
      </c>
      <c r="U3" s="448">
        <f>'IS BS CF'!U3</f>
        <v>2024</v>
      </c>
      <c r="V3" s="448">
        <f>'IS BS CF'!V3</f>
        <v>2024</v>
      </c>
      <c r="W3" s="448">
        <f>'IS BS CF'!W3</f>
        <v>2024</v>
      </c>
      <c r="X3" s="448">
        <f>'IS BS CF'!X3</f>
        <v>2024</v>
      </c>
      <c r="Y3" s="448">
        <f>'IS BS CF'!Y3</f>
        <v>2024</v>
      </c>
      <c r="Z3" s="448">
        <f>'IS BS CF'!Z3</f>
        <v>2024</v>
      </c>
      <c r="AA3" s="448">
        <f>'IS BS CF'!AA3</f>
        <v>2024</v>
      </c>
      <c r="AB3" s="448">
        <f>'IS BS CF'!AB3</f>
        <v>2024</v>
      </c>
      <c r="AC3" s="448">
        <f>'IS BS CF'!AC3</f>
        <v>2024</v>
      </c>
      <c r="AD3" s="448">
        <f>'IS BS CF'!AD3</f>
        <v>2024</v>
      </c>
      <c r="AE3" s="448">
        <f>'IS BS CF'!AE3</f>
        <v>2025</v>
      </c>
      <c r="AF3" s="448">
        <f>'IS BS CF'!AF3</f>
        <v>2025</v>
      </c>
      <c r="AG3" s="448">
        <f>'IS BS CF'!AG3</f>
        <v>2025</v>
      </c>
      <c r="AH3" s="448">
        <f>'IS BS CF'!AH3</f>
        <v>2025</v>
      </c>
      <c r="AI3" s="448">
        <f>'IS BS CF'!AI3</f>
        <v>2025</v>
      </c>
      <c r="AJ3" s="448">
        <f>'IS BS CF'!AJ3</f>
        <v>2025</v>
      </c>
      <c r="AK3" s="448">
        <f>'IS BS CF'!AK3</f>
        <v>2025</v>
      </c>
      <c r="AL3" s="448">
        <f>'IS BS CF'!AL3</f>
        <v>2025</v>
      </c>
      <c r="AM3" s="448">
        <f>'IS BS CF'!AM3</f>
        <v>2025</v>
      </c>
      <c r="AN3" s="448">
        <f>'IS BS CF'!AN3</f>
        <v>2025</v>
      </c>
      <c r="AO3" s="448">
        <f>'IS BS CF'!AO3</f>
        <v>2025</v>
      </c>
      <c r="AP3" s="448">
        <f>'IS BS CF'!AP3</f>
        <v>2025</v>
      </c>
      <c r="AQ3" s="448">
        <f>'IS BS CF'!AQ3</f>
        <v>2026</v>
      </c>
      <c r="AR3" s="448">
        <f>'IS BS CF'!AR3</f>
        <v>2026</v>
      </c>
      <c r="AS3" s="448">
        <f>'IS BS CF'!AS3</f>
        <v>2026</v>
      </c>
      <c r="AT3" s="448">
        <f>'IS BS CF'!AT3</f>
        <v>2026</v>
      </c>
      <c r="AU3" s="448">
        <f>'IS BS CF'!AU3</f>
        <v>2026</v>
      </c>
      <c r="AV3" s="448">
        <f>'IS BS CF'!AV3</f>
        <v>2026</v>
      </c>
      <c r="AW3" s="448">
        <f>'IS BS CF'!AW3</f>
        <v>2026</v>
      </c>
      <c r="AX3" s="448">
        <f>'IS BS CF'!AX3</f>
        <v>2026</v>
      </c>
      <c r="AY3" s="448">
        <f>'IS BS CF'!AY3</f>
        <v>2026</v>
      </c>
      <c r="AZ3" s="448">
        <f>'IS BS CF'!AZ3</f>
        <v>2026</v>
      </c>
      <c r="BA3" s="448">
        <f>'IS BS CF'!BA3</f>
        <v>2026</v>
      </c>
      <c r="BB3" s="448">
        <f>'IS BS CF'!BB3</f>
        <v>2026</v>
      </c>
      <c r="BC3" s="448">
        <f>'IS BS CF'!BC3</f>
        <v>2027</v>
      </c>
      <c r="BD3" s="448">
        <f>'IS BS CF'!BD3</f>
        <v>2027</v>
      </c>
      <c r="BE3" s="448">
        <f>'IS BS CF'!BE3</f>
        <v>2027</v>
      </c>
      <c r="BF3" s="448">
        <f>'IS BS CF'!BF3</f>
        <v>2027</v>
      </c>
      <c r="BG3" s="448">
        <f>'IS BS CF'!BG3</f>
        <v>2027</v>
      </c>
      <c r="BH3" s="448">
        <f>'IS BS CF'!BH3</f>
        <v>2027</v>
      </c>
      <c r="BI3" s="448">
        <f>'IS BS CF'!BI3</f>
        <v>2027</v>
      </c>
      <c r="BJ3" s="448">
        <f>'IS BS CF'!BJ3</f>
        <v>2027</v>
      </c>
      <c r="BK3" s="448">
        <f>'IS BS CF'!BK3</f>
        <v>2027</v>
      </c>
      <c r="BL3" s="448">
        <f>'IS BS CF'!BL3</f>
        <v>2027</v>
      </c>
      <c r="BM3" s="448">
        <f>'IS BS CF'!BM3</f>
        <v>2027</v>
      </c>
      <c r="BN3" s="448">
        <f>'IS BS CF'!BN3</f>
        <v>2027</v>
      </c>
      <c r="BO3" s="448">
        <f>'IS BS CF'!BO3</f>
        <v>2028</v>
      </c>
      <c r="BP3" s="448">
        <f>'IS BS CF'!BP3</f>
        <v>2028</v>
      </c>
      <c r="BQ3" s="448">
        <f>'IS BS CF'!BQ3</f>
        <v>2028</v>
      </c>
      <c r="BR3" s="448">
        <f>'IS BS CF'!BR3</f>
        <v>2028</v>
      </c>
      <c r="BS3" s="448">
        <f>'IS BS CF'!BS3</f>
        <v>2028</v>
      </c>
      <c r="BT3" s="448">
        <f>'IS BS CF'!BT3</f>
        <v>2028</v>
      </c>
      <c r="BU3" s="448">
        <f>'IS BS CF'!BU3</f>
        <v>2028</v>
      </c>
      <c r="BV3" s="448">
        <f>'IS BS CF'!BV3</f>
        <v>2028</v>
      </c>
      <c r="BW3" s="448">
        <f>'IS BS CF'!BW3</f>
        <v>2028</v>
      </c>
      <c r="BX3" s="448">
        <f>'IS BS CF'!BX3</f>
        <v>2028</v>
      </c>
      <c r="BY3" s="448">
        <f>'IS BS CF'!BY3</f>
        <v>2028</v>
      </c>
      <c r="BZ3" s="448">
        <f>'IS BS CF'!BZ3</f>
        <v>2028</v>
      </c>
      <c r="CA3" s="448">
        <f>'IS BS CF'!CA3</f>
        <v>2029</v>
      </c>
      <c r="CB3" s="448">
        <f>'IS BS CF'!CB3</f>
        <v>2029</v>
      </c>
      <c r="CC3" s="448">
        <f>'IS BS CF'!CC3</f>
        <v>2029</v>
      </c>
      <c r="CD3" s="448">
        <f>'IS BS CF'!CD3</f>
        <v>2029</v>
      </c>
      <c r="CE3" s="448">
        <f>'IS BS CF'!CE3</f>
        <v>2029</v>
      </c>
      <c r="CF3" s="448">
        <f>'IS BS CF'!CF3</f>
        <v>2029</v>
      </c>
      <c r="CG3" s="448">
        <f>'IS BS CF'!CG3</f>
        <v>2029</v>
      </c>
      <c r="CH3" s="448">
        <f>'IS BS CF'!CH3</f>
        <v>2029</v>
      </c>
      <c r="CI3" s="448">
        <f>'IS BS CF'!CI3</f>
        <v>2029</v>
      </c>
      <c r="CJ3" s="448">
        <f>'IS BS CF'!CJ3</f>
        <v>2029</v>
      </c>
      <c r="CK3" s="448">
        <f>'IS BS CF'!CK3</f>
        <v>2029</v>
      </c>
      <c r="CL3" s="448">
        <f>'IS BS CF'!CL3</f>
        <v>2029</v>
      </c>
      <c r="CN3" s="227">
        <f>YEAR(CN2)*('IS BS CF'!$N$7="Quarterly")</f>
        <v>0</v>
      </c>
      <c r="CO3" s="227">
        <f>YEAR(CO2)*('IS BS CF'!$N$7="Quarterly")</f>
        <v>0</v>
      </c>
      <c r="CP3" s="227">
        <f>YEAR(CP2)*('IS BS CF'!$N$7="Quarterly")</f>
        <v>0</v>
      </c>
      <c r="CQ3" s="227">
        <f>YEAR(CQ2)*('IS BS CF'!$N$7="Quarterly")</f>
        <v>0</v>
      </c>
      <c r="CR3" s="227">
        <f>YEAR(CR2)*('IS BS CF'!$N$7="Quarterly")</f>
        <v>0</v>
      </c>
      <c r="CS3" s="227">
        <f>YEAR(CS2)*('IS BS CF'!$N$7="Quarterly")</f>
        <v>0</v>
      </c>
      <c r="CT3" s="227">
        <f>YEAR(CT2)*('IS BS CF'!$N$7="Quarterly")</f>
        <v>0</v>
      </c>
      <c r="CU3" s="227">
        <f>YEAR(CU2)*('IS BS CF'!$N$7="Quarterly")</f>
        <v>0</v>
      </c>
      <c r="CV3" s="227">
        <f>YEAR(CV2)*('IS BS CF'!$N$7="Quarterly")</f>
        <v>0</v>
      </c>
      <c r="CW3" s="227">
        <f>YEAR(CW2)*('IS BS CF'!$N$7="Quarterly")</f>
        <v>0</v>
      </c>
      <c r="CX3" s="227">
        <f>YEAR(CX2)*('IS BS CF'!$N$7="Quarterly")</f>
        <v>0</v>
      </c>
      <c r="CY3" s="227">
        <f>YEAR(CY2)*('IS BS CF'!$N$7="Quarterly")</f>
        <v>0</v>
      </c>
      <c r="CZ3" s="227">
        <f>YEAR(CZ2)*('IS BS CF'!$N$7="Quarterly")</f>
        <v>0</v>
      </c>
      <c r="DA3" s="227">
        <f>YEAR(DA2)*('IS BS CF'!$N$7="Quarterly")</f>
        <v>0</v>
      </c>
      <c r="DB3" s="227">
        <f>YEAR(DB2)*('IS BS CF'!$N$7="Quarterly")</f>
        <v>0</v>
      </c>
      <c r="DC3" s="227">
        <f>YEAR(DC2)*('IS BS CF'!$N$7="Quarterly")</f>
        <v>0</v>
      </c>
      <c r="DD3" s="227">
        <f>YEAR(DD2)*('IS BS CF'!$N$7="Quarterly")</f>
        <v>0</v>
      </c>
      <c r="DE3" s="227">
        <f>YEAR(DE2)*('IS BS CF'!$N$7="Quarterly")</f>
        <v>0</v>
      </c>
      <c r="DF3" s="227">
        <f>YEAR(DF2)*('IS BS CF'!$N$7="Quarterly")</f>
        <v>0</v>
      </c>
      <c r="DG3" s="227">
        <f>YEAR(DG2)*('IS BS CF'!$N$7="Quarterly")</f>
        <v>0</v>
      </c>
      <c r="DH3" s="227">
        <f>YEAR(DH2)*('IS BS CF'!$N$7="Quarterly")</f>
        <v>0</v>
      </c>
      <c r="DI3" s="227">
        <f>YEAR(DI2)*('IS BS CF'!$N$7="Quarterly")</f>
        <v>0</v>
      </c>
      <c r="DJ3" s="227">
        <f>YEAR(DJ2)*('IS BS CF'!$N$7="Quarterly")</f>
        <v>0</v>
      </c>
      <c r="DK3" s="227">
        <f>YEAR(DK2)*('IS BS CF'!$N$7="Quarterly")</f>
        <v>0</v>
      </c>
      <c r="DL3" s="227">
        <f>YEAR(DL2)*('IS BS CF'!$N$7="Quarterly")</f>
        <v>0</v>
      </c>
    </row>
    <row r="4" spans="1:116" outlineLevel="1" x14ac:dyDescent="0.4">
      <c r="R4" s="448">
        <f>'IS BS CF'!R4</f>
        <v>2023</v>
      </c>
      <c r="S4" s="448">
        <f>'IS BS CF'!S4</f>
        <v>0</v>
      </c>
      <c r="T4" s="448">
        <f>'IS BS CF'!T4</f>
        <v>0</v>
      </c>
      <c r="U4" s="448">
        <f>'IS BS CF'!U4</f>
        <v>0</v>
      </c>
      <c r="V4" s="448">
        <f>'IS BS CF'!V4</f>
        <v>0</v>
      </c>
      <c r="W4" s="448">
        <f>'IS BS CF'!W4</f>
        <v>0</v>
      </c>
      <c r="X4" s="448">
        <f>'IS BS CF'!X4</f>
        <v>0</v>
      </c>
      <c r="Y4" s="448">
        <f>'IS BS CF'!Y4</f>
        <v>0</v>
      </c>
      <c r="Z4" s="448">
        <f>'IS BS CF'!Z4</f>
        <v>0</v>
      </c>
      <c r="AA4" s="448">
        <f>'IS BS CF'!AA4</f>
        <v>0</v>
      </c>
      <c r="AB4" s="448">
        <f>'IS BS CF'!AB4</f>
        <v>0</v>
      </c>
      <c r="AC4" s="448">
        <f>'IS BS CF'!AC4</f>
        <v>0</v>
      </c>
      <c r="AD4" s="448">
        <f>'IS BS CF'!AD4</f>
        <v>2024</v>
      </c>
      <c r="AE4" s="448">
        <f>'IS BS CF'!AE4</f>
        <v>0</v>
      </c>
      <c r="AF4" s="448">
        <f>'IS BS CF'!AF4</f>
        <v>0</v>
      </c>
      <c r="AG4" s="448">
        <f>'IS BS CF'!AG4</f>
        <v>0</v>
      </c>
      <c r="AH4" s="448">
        <f>'IS BS CF'!AH4</f>
        <v>0</v>
      </c>
      <c r="AI4" s="448">
        <f>'IS BS CF'!AI4</f>
        <v>0</v>
      </c>
      <c r="AJ4" s="448">
        <f>'IS BS CF'!AJ4</f>
        <v>0</v>
      </c>
      <c r="AK4" s="448">
        <f>'IS BS CF'!AK4</f>
        <v>0</v>
      </c>
      <c r="AL4" s="448">
        <f>'IS BS CF'!AL4</f>
        <v>0</v>
      </c>
      <c r="AM4" s="448">
        <f>'IS BS CF'!AM4</f>
        <v>0</v>
      </c>
      <c r="AN4" s="448">
        <f>'IS BS CF'!AN4</f>
        <v>0</v>
      </c>
      <c r="AO4" s="448">
        <f>'IS BS CF'!AO4</f>
        <v>0</v>
      </c>
      <c r="AP4" s="448">
        <f>'IS BS CF'!AP4</f>
        <v>2025</v>
      </c>
      <c r="AQ4" s="448">
        <f>'IS BS CF'!AQ4</f>
        <v>0</v>
      </c>
      <c r="AR4" s="448">
        <f>'IS BS CF'!AR4</f>
        <v>0</v>
      </c>
      <c r="AS4" s="448">
        <f>'IS BS CF'!AS4</f>
        <v>0</v>
      </c>
      <c r="AT4" s="448">
        <f>'IS BS CF'!AT4</f>
        <v>0</v>
      </c>
      <c r="AU4" s="448">
        <f>'IS BS CF'!AU4</f>
        <v>0</v>
      </c>
      <c r="AV4" s="448">
        <f>'IS BS CF'!AV4</f>
        <v>0</v>
      </c>
      <c r="AW4" s="448">
        <f>'IS BS CF'!AW4</f>
        <v>0</v>
      </c>
      <c r="AX4" s="448">
        <f>'IS BS CF'!AX4</f>
        <v>0</v>
      </c>
      <c r="AY4" s="448">
        <f>'IS BS CF'!AY4</f>
        <v>0</v>
      </c>
      <c r="AZ4" s="448">
        <f>'IS BS CF'!AZ4</f>
        <v>0</v>
      </c>
      <c r="BA4" s="448">
        <f>'IS BS CF'!BA4</f>
        <v>0</v>
      </c>
      <c r="BB4" s="448">
        <f>'IS BS CF'!BB4</f>
        <v>2026</v>
      </c>
      <c r="BC4" s="448">
        <f>'IS BS CF'!BC4</f>
        <v>0</v>
      </c>
      <c r="BD4" s="448">
        <f>'IS BS CF'!BD4</f>
        <v>0</v>
      </c>
      <c r="BE4" s="448">
        <f>'IS BS CF'!BE4</f>
        <v>0</v>
      </c>
      <c r="BF4" s="448">
        <f>'IS BS CF'!BF4</f>
        <v>0</v>
      </c>
      <c r="BG4" s="448">
        <f>'IS BS CF'!BG4</f>
        <v>0</v>
      </c>
      <c r="BH4" s="448">
        <f>'IS BS CF'!BH4</f>
        <v>0</v>
      </c>
      <c r="BI4" s="448">
        <f>'IS BS CF'!BI4</f>
        <v>0</v>
      </c>
      <c r="BJ4" s="448">
        <f>'IS BS CF'!BJ4</f>
        <v>0</v>
      </c>
      <c r="BK4" s="448">
        <f>'IS BS CF'!BK4</f>
        <v>0</v>
      </c>
      <c r="BL4" s="448">
        <f>'IS BS CF'!BL4</f>
        <v>0</v>
      </c>
      <c r="BM4" s="448">
        <f>'IS BS CF'!BM4</f>
        <v>0</v>
      </c>
      <c r="BN4" s="448">
        <f>'IS BS CF'!BN4</f>
        <v>2027</v>
      </c>
      <c r="BO4" s="448">
        <f>'IS BS CF'!BO4</f>
        <v>0</v>
      </c>
      <c r="BP4" s="448">
        <f>'IS BS CF'!BP4</f>
        <v>0</v>
      </c>
      <c r="BQ4" s="448">
        <f>'IS BS CF'!BQ4</f>
        <v>0</v>
      </c>
      <c r="BR4" s="448">
        <f>'IS BS CF'!BR4</f>
        <v>0</v>
      </c>
      <c r="BS4" s="448">
        <f>'IS BS CF'!BS4</f>
        <v>0</v>
      </c>
      <c r="BT4" s="448">
        <f>'IS BS CF'!BT4</f>
        <v>0</v>
      </c>
      <c r="BU4" s="448">
        <f>'IS BS CF'!BU4</f>
        <v>0</v>
      </c>
      <c r="BV4" s="448">
        <f>'IS BS CF'!BV4</f>
        <v>0</v>
      </c>
      <c r="BW4" s="448">
        <f>'IS BS CF'!BW4</f>
        <v>0</v>
      </c>
      <c r="BX4" s="448">
        <f>'IS BS CF'!BX4</f>
        <v>0</v>
      </c>
      <c r="BY4" s="448">
        <f>'IS BS CF'!BY4</f>
        <v>0</v>
      </c>
      <c r="BZ4" s="448">
        <f>'IS BS CF'!BZ4</f>
        <v>2028</v>
      </c>
      <c r="CA4" s="448">
        <f>'IS BS CF'!CA4</f>
        <v>0</v>
      </c>
      <c r="CB4" s="448">
        <f>'IS BS CF'!CB4</f>
        <v>0</v>
      </c>
      <c r="CC4" s="448">
        <f>'IS BS CF'!CC4</f>
        <v>0</v>
      </c>
      <c r="CD4" s="448">
        <f>'IS BS CF'!CD4</f>
        <v>0</v>
      </c>
      <c r="CE4" s="448">
        <f>'IS BS CF'!CE4</f>
        <v>0</v>
      </c>
      <c r="CF4" s="448">
        <f>'IS BS CF'!CF4</f>
        <v>0</v>
      </c>
      <c r="CG4" s="448">
        <f>'IS BS CF'!CG4</f>
        <v>0</v>
      </c>
      <c r="CH4" s="448">
        <f>'IS BS CF'!CH4</f>
        <v>0</v>
      </c>
      <c r="CI4" s="448">
        <f>'IS BS CF'!CI4</f>
        <v>0</v>
      </c>
      <c r="CJ4" s="448">
        <f>'IS BS CF'!CJ4</f>
        <v>0</v>
      </c>
      <c r="CK4" s="448">
        <f>'IS BS CF'!CK4</f>
        <v>0</v>
      </c>
      <c r="CL4" s="448">
        <f>'IS BS CF'!CL4</f>
        <v>2029</v>
      </c>
      <c r="CN4" s="227">
        <f>CN3*(MONTH(CN2)=12)*('IS BS CF'!$N$7="Quarterly")</f>
        <v>0</v>
      </c>
      <c r="CO4" s="227">
        <f>CO3*(MONTH(CO2)=12)*('IS BS CF'!$N$7="Quarterly")</f>
        <v>0</v>
      </c>
      <c r="CP4" s="227">
        <f>CP3*(MONTH(CP2)=12)*('IS BS CF'!$N$7="Quarterly")</f>
        <v>0</v>
      </c>
      <c r="CQ4" s="227">
        <f>CQ3*(MONTH(CQ2)=12)*('IS BS CF'!$N$7="Quarterly")</f>
        <v>0</v>
      </c>
      <c r="CR4" s="227">
        <f>CR3*(MONTH(CR2)=12)*('IS BS CF'!$N$7="Quarterly")</f>
        <v>0</v>
      </c>
      <c r="CS4" s="227">
        <f>CS3*(MONTH(CS2)=12)*('IS BS CF'!$N$7="Quarterly")</f>
        <v>0</v>
      </c>
      <c r="CT4" s="227">
        <f>CT3*(MONTH(CT2)=12)*('IS BS CF'!$N$7="Quarterly")</f>
        <v>0</v>
      </c>
      <c r="CU4" s="227">
        <f>CU3*(MONTH(CU2)=12)*('IS BS CF'!$N$7="Quarterly")</f>
        <v>0</v>
      </c>
      <c r="CV4" s="227">
        <f>CV3*(MONTH(CV2)=12)*('IS BS CF'!$N$7="Quarterly")</f>
        <v>0</v>
      </c>
      <c r="CW4" s="227">
        <f>CW3*(MONTH(CW2)=12)*('IS BS CF'!$N$7="Quarterly")</f>
        <v>0</v>
      </c>
      <c r="CX4" s="227">
        <f>CX3*(MONTH(CX2)=12)*('IS BS CF'!$N$7="Quarterly")</f>
        <v>0</v>
      </c>
      <c r="CY4" s="227">
        <f>CY3*(MONTH(CY2)=12)*('IS BS CF'!$N$7="Quarterly")</f>
        <v>0</v>
      </c>
      <c r="CZ4" s="227">
        <f>CZ3*(MONTH(CZ2)=12)*('IS BS CF'!$N$7="Quarterly")</f>
        <v>0</v>
      </c>
      <c r="DA4" s="227">
        <f>DA3*(MONTH(DA2)=12)*('IS BS CF'!$N$7="Quarterly")</f>
        <v>0</v>
      </c>
      <c r="DB4" s="227">
        <f>DB3*(MONTH(DB2)=12)*('IS BS CF'!$N$7="Quarterly")</f>
        <v>0</v>
      </c>
      <c r="DC4" s="227">
        <f>DC3*(MONTH(DC2)=12)*('IS BS CF'!$N$7="Quarterly")</f>
        <v>0</v>
      </c>
      <c r="DD4" s="227">
        <f>DD3*(MONTH(DD2)=12)*('IS BS CF'!$N$7="Quarterly")</f>
        <v>0</v>
      </c>
      <c r="DE4" s="227">
        <f>DE3*(MONTH(DE2)=12)*('IS BS CF'!$N$7="Quarterly")</f>
        <v>0</v>
      </c>
      <c r="DF4" s="227">
        <f>DF3*(MONTH(DF2)=12)*('IS BS CF'!$N$7="Quarterly")</f>
        <v>0</v>
      </c>
      <c r="DG4" s="227">
        <f>DG3*(MONTH(DG2)=12)*('IS BS CF'!$N$7="Quarterly")</f>
        <v>0</v>
      </c>
      <c r="DH4" s="227">
        <f>DH3*(MONTH(DH2)=12)*('IS BS CF'!$N$7="Quarterly")</f>
        <v>0</v>
      </c>
      <c r="DI4" s="227">
        <f>DI3*(MONTH(DI2)=12)*('IS BS CF'!$N$7="Quarterly")</f>
        <v>0</v>
      </c>
      <c r="DJ4" s="227">
        <f>DJ3*(MONTH(DJ2)=12)*('IS BS CF'!$N$7="Quarterly")</f>
        <v>0</v>
      </c>
      <c r="DK4" s="227">
        <f>DK3*(MONTH(DK2)=12)*('IS BS CF'!$N$7="Quarterly")</f>
        <v>0</v>
      </c>
      <c r="DL4" s="227">
        <f>DL3*(MONTH(DL2)=12)*('IS BS CF'!$N$7="Quarterly")</f>
        <v>0</v>
      </c>
    </row>
    <row r="5" spans="1:116" outlineLevel="1" x14ac:dyDescent="0.4">
      <c r="R5" s="449">
        <f>'IS BS CF'!R5</f>
        <v>0</v>
      </c>
      <c r="S5" s="449">
        <f>'IS BS CF'!S5</f>
        <v>1</v>
      </c>
      <c r="T5" s="449">
        <f>'IS BS CF'!T5</f>
        <v>1</v>
      </c>
      <c r="U5" s="449">
        <f>'IS BS CF'!U5</f>
        <v>1</v>
      </c>
      <c r="V5" s="449">
        <f>'IS BS CF'!V5</f>
        <v>1</v>
      </c>
      <c r="W5" s="449">
        <f>'IS BS CF'!W5</f>
        <v>1</v>
      </c>
      <c r="X5" s="449">
        <f>'IS BS CF'!X5</f>
        <v>1</v>
      </c>
      <c r="Y5" s="449">
        <f>'IS BS CF'!Y5</f>
        <v>1</v>
      </c>
      <c r="Z5" s="449">
        <f>'IS BS CF'!Z5</f>
        <v>1</v>
      </c>
      <c r="AA5" s="449">
        <f>'IS BS CF'!AA5</f>
        <v>1</v>
      </c>
      <c r="AB5" s="449">
        <f>'IS BS CF'!AB5</f>
        <v>1</v>
      </c>
      <c r="AC5" s="449">
        <f>'IS BS CF'!AC5</f>
        <v>1</v>
      </c>
      <c r="AD5" s="449">
        <f>'IS BS CF'!AD5</f>
        <v>1</v>
      </c>
      <c r="AE5" s="449">
        <f>'IS BS CF'!AE5</f>
        <v>2</v>
      </c>
      <c r="AF5" s="449">
        <f>'IS BS CF'!AF5</f>
        <v>2</v>
      </c>
      <c r="AG5" s="449">
        <f>'IS BS CF'!AG5</f>
        <v>2</v>
      </c>
      <c r="AH5" s="449">
        <f>'IS BS CF'!AH5</f>
        <v>2</v>
      </c>
      <c r="AI5" s="449">
        <f>'IS BS CF'!AI5</f>
        <v>2</v>
      </c>
      <c r="AJ5" s="449">
        <f>'IS BS CF'!AJ5</f>
        <v>2</v>
      </c>
      <c r="AK5" s="449">
        <f>'IS BS CF'!AK5</f>
        <v>2</v>
      </c>
      <c r="AL5" s="449">
        <f>'IS BS CF'!AL5</f>
        <v>2</v>
      </c>
      <c r="AM5" s="449">
        <f>'IS BS CF'!AM5</f>
        <v>2</v>
      </c>
      <c r="AN5" s="449">
        <f>'IS BS CF'!AN5</f>
        <v>2</v>
      </c>
      <c r="AO5" s="449">
        <f>'IS BS CF'!AO5</f>
        <v>2</v>
      </c>
      <c r="AP5" s="449">
        <f>'IS BS CF'!AP5</f>
        <v>2</v>
      </c>
      <c r="AQ5" s="449">
        <f>'IS BS CF'!AQ5</f>
        <v>3</v>
      </c>
      <c r="AR5" s="449">
        <f>'IS BS CF'!AR5</f>
        <v>3</v>
      </c>
      <c r="AS5" s="449">
        <f>'IS BS CF'!AS5</f>
        <v>3</v>
      </c>
      <c r="AT5" s="449">
        <f>'IS BS CF'!AT5</f>
        <v>3</v>
      </c>
      <c r="AU5" s="449">
        <f>'IS BS CF'!AU5</f>
        <v>3</v>
      </c>
      <c r="AV5" s="449">
        <f>'IS BS CF'!AV5</f>
        <v>3</v>
      </c>
      <c r="AW5" s="449">
        <f>'IS BS CF'!AW5</f>
        <v>3</v>
      </c>
      <c r="AX5" s="449">
        <f>'IS BS CF'!AX5</f>
        <v>3</v>
      </c>
      <c r="AY5" s="449">
        <f>'IS BS CF'!AY5</f>
        <v>3</v>
      </c>
      <c r="AZ5" s="449">
        <f>'IS BS CF'!AZ5</f>
        <v>3</v>
      </c>
      <c r="BA5" s="449">
        <f>'IS BS CF'!BA5</f>
        <v>3</v>
      </c>
      <c r="BB5" s="449">
        <f>'IS BS CF'!BB5</f>
        <v>3</v>
      </c>
      <c r="BC5" s="449">
        <f>'IS BS CF'!BC5</f>
        <v>4</v>
      </c>
      <c r="BD5" s="449">
        <f>'IS BS CF'!BD5</f>
        <v>4</v>
      </c>
      <c r="BE5" s="449">
        <f>'IS BS CF'!BE5</f>
        <v>4</v>
      </c>
      <c r="BF5" s="449">
        <f>'IS BS CF'!BF5</f>
        <v>4</v>
      </c>
      <c r="BG5" s="449">
        <f>'IS BS CF'!BG5</f>
        <v>4</v>
      </c>
      <c r="BH5" s="449">
        <f>'IS BS CF'!BH5</f>
        <v>4</v>
      </c>
      <c r="BI5" s="449">
        <f>'IS BS CF'!BI5</f>
        <v>4</v>
      </c>
      <c r="BJ5" s="449">
        <f>'IS BS CF'!BJ5</f>
        <v>4</v>
      </c>
      <c r="BK5" s="449">
        <f>'IS BS CF'!BK5</f>
        <v>4</v>
      </c>
      <c r="BL5" s="449">
        <f>'IS BS CF'!BL5</f>
        <v>4</v>
      </c>
      <c r="BM5" s="449">
        <f>'IS BS CF'!BM5</f>
        <v>4</v>
      </c>
      <c r="BN5" s="449">
        <f>'IS BS CF'!BN5</f>
        <v>4</v>
      </c>
      <c r="BO5" s="449">
        <f>'IS BS CF'!BO5</f>
        <v>5</v>
      </c>
      <c r="BP5" s="449">
        <f>'IS BS CF'!BP5</f>
        <v>5</v>
      </c>
      <c r="BQ5" s="449">
        <f>'IS BS CF'!BQ5</f>
        <v>5</v>
      </c>
      <c r="BR5" s="449">
        <f>'IS BS CF'!BR5</f>
        <v>5</v>
      </c>
      <c r="BS5" s="449">
        <f>'IS BS CF'!BS5</f>
        <v>5</v>
      </c>
      <c r="BT5" s="449">
        <f>'IS BS CF'!BT5</f>
        <v>5</v>
      </c>
      <c r="BU5" s="449">
        <f>'IS BS CF'!BU5</f>
        <v>5</v>
      </c>
      <c r="BV5" s="449">
        <f>'IS BS CF'!BV5</f>
        <v>5</v>
      </c>
      <c r="BW5" s="449">
        <f>'IS BS CF'!BW5</f>
        <v>5</v>
      </c>
      <c r="BX5" s="449">
        <f>'IS BS CF'!BX5</f>
        <v>5</v>
      </c>
      <c r="BY5" s="449">
        <f>'IS BS CF'!BY5</f>
        <v>5</v>
      </c>
      <c r="BZ5" s="449">
        <f>'IS BS CF'!BZ5</f>
        <v>5</v>
      </c>
      <c r="CA5" s="449">
        <f>'IS BS CF'!CA5</f>
        <v>6</v>
      </c>
      <c r="CB5" s="449">
        <f>'IS BS CF'!CB5</f>
        <v>6</v>
      </c>
      <c r="CC5" s="449">
        <f>'IS BS CF'!CC5</f>
        <v>6</v>
      </c>
      <c r="CD5" s="449">
        <f>'IS BS CF'!CD5</f>
        <v>6</v>
      </c>
      <c r="CE5" s="449">
        <f>'IS BS CF'!CE5</f>
        <v>6</v>
      </c>
      <c r="CF5" s="449">
        <f>'IS BS CF'!CF5</f>
        <v>6</v>
      </c>
      <c r="CG5" s="449">
        <f>'IS BS CF'!CG5</f>
        <v>6</v>
      </c>
      <c r="CH5" s="449">
        <f>'IS BS CF'!CH5</f>
        <v>6</v>
      </c>
      <c r="CI5" s="449">
        <f>'IS BS CF'!CI5</f>
        <v>6</v>
      </c>
      <c r="CJ5" s="449">
        <f>'IS BS CF'!CJ5</f>
        <v>6</v>
      </c>
      <c r="CK5" s="449">
        <f>'IS BS CF'!CK5</f>
        <v>6</v>
      </c>
      <c r="CL5" s="449">
        <f>'IS BS CF'!CL5</f>
        <v>6</v>
      </c>
    </row>
    <row r="6" spans="1:116" outlineLevel="1" x14ac:dyDescent="0.4">
      <c r="R6" s="449">
        <f>'IS BS CF'!R6</f>
        <v>0</v>
      </c>
      <c r="S6" s="449">
        <f>'IS BS CF'!S6</f>
        <v>0</v>
      </c>
      <c r="T6" s="449">
        <f>'IS BS CF'!T6</f>
        <v>0</v>
      </c>
      <c r="U6" s="449">
        <f>'IS BS CF'!U6</f>
        <v>0</v>
      </c>
      <c r="V6" s="449">
        <f>'IS BS CF'!V6</f>
        <v>0</v>
      </c>
      <c r="W6" s="449">
        <f>'IS BS CF'!W6</f>
        <v>0</v>
      </c>
      <c r="X6" s="449">
        <f>'IS BS CF'!X6</f>
        <v>0</v>
      </c>
      <c r="Y6" s="449">
        <f>'IS BS CF'!Y6</f>
        <v>0</v>
      </c>
      <c r="Z6" s="449">
        <f>'IS BS CF'!Z6</f>
        <v>0</v>
      </c>
      <c r="AA6" s="449">
        <f>'IS BS CF'!AA6</f>
        <v>0</v>
      </c>
      <c r="AB6" s="449">
        <f>'IS BS CF'!AB6</f>
        <v>0</v>
      </c>
      <c r="AC6" s="449">
        <f>'IS BS CF'!AC6</f>
        <v>0</v>
      </c>
      <c r="AD6" s="449">
        <f>'IS BS CF'!AD6</f>
        <v>1</v>
      </c>
      <c r="AE6" s="449">
        <f>'IS BS CF'!AE6</f>
        <v>0</v>
      </c>
      <c r="AF6" s="449">
        <f>'IS BS CF'!AF6</f>
        <v>0</v>
      </c>
      <c r="AG6" s="449">
        <f>'IS BS CF'!AG6</f>
        <v>0</v>
      </c>
      <c r="AH6" s="449">
        <f>'IS BS CF'!AH6</f>
        <v>0</v>
      </c>
      <c r="AI6" s="449">
        <f>'IS BS CF'!AI6</f>
        <v>0</v>
      </c>
      <c r="AJ6" s="449">
        <f>'IS BS CF'!AJ6</f>
        <v>0</v>
      </c>
      <c r="AK6" s="449">
        <f>'IS BS CF'!AK6</f>
        <v>0</v>
      </c>
      <c r="AL6" s="449">
        <f>'IS BS CF'!AL6</f>
        <v>0</v>
      </c>
      <c r="AM6" s="449">
        <f>'IS BS CF'!AM6</f>
        <v>0</v>
      </c>
      <c r="AN6" s="449">
        <f>'IS BS CF'!AN6</f>
        <v>0</v>
      </c>
      <c r="AO6" s="449">
        <f>'IS BS CF'!AO6</f>
        <v>0</v>
      </c>
      <c r="AP6" s="449">
        <f>'IS BS CF'!AP6</f>
        <v>2</v>
      </c>
      <c r="AQ6" s="449">
        <f>'IS BS CF'!AQ6</f>
        <v>0</v>
      </c>
      <c r="AR6" s="449">
        <f>'IS BS CF'!AR6</f>
        <v>0</v>
      </c>
      <c r="AS6" s="449">
        <f>'IS BS CF'!AS6</f>
        <v>0</v>
      </c>
      <c r="AT6" s="449">
        <f>'IS BS CF'!AT6</f>
        <v>0</v>
      </c>
      <c r="AU6" s="449">
        <f>'IS BS CF'!AU6</f>
        <v>0</v>
      </c>
      <c r="AV6" s="449">
        <f>'IS BS CF'!AV6</f>
        <v>0</v>
      </c>
      <c r="AW6" s="449">
        <f>'IS BS CF'!AW6</f>
        <v>0</v>
      </c>
      <c r="AX6" s="449">
        <f>'IS BS CF'!AX6</f>
        <v>0</v>
      </c>
      <c r="AY6" s="449">
        <f>'IS BS CF'!AY6</f>
        <v>0</v>
      </c>
      <c r="AZ6" s="449">
        <f>'IS BS CF'!AZ6</f>
        <v>0</v>
      </c>
      <c r="BA6" s="449">
        <f>'IS BS CF'!BA6</f>
        <v>0</v>
      </c>
      <c r="BB6" s="449">
        <f>'IS BS CF'!BB6</f>
        <v>3</v>
      </c>
      <c r="BC6" s="449">
        <f>'IS BS CF'!BC6</f>
        <v>0</v>
      </c>
      <c r="BD6" s="449">
        <f>'IS BS CF'!BD6</f>
        <v>0</v>
      </c>
      <c r="BE6" s="449">
        <f>'IS BS CF'!BE6</f>
        <v>0</v>
      </c>
      <c r="BF6" s="449">
        <f>'IS BS CF'!BF6</f>
        <v>0</v>
      </c>
      <c r="BG6" s="449">
        <f>'IS BS CF'!BG6</f>
        <v>0</v>
      </c>
      <c r="BH6" s="449">
        <f>'IS BS CF'!BH6</f>
        <v>0</v>
      </c>
      <c r="BI6" s="449">
        <f>'IS BS CF'!BI6</f>
        <v>0</v>
      </c>
      <c r="BJ6" s="449">
        <f>'IS BS CF'!BJ6</f>
        <v>0</v>
      </c>
      <c r="BK6" s="449">
        <f>'IS BS CF'!BK6</f>
        <v>0</v>
      </c>
      <c r="BL6" s="449">
        <f>'IS BS CF'!BL6</f>
        <v>0</v>
      </c>
      <c r="BM6" s="449">
        <f>'IS BS CF'!BM6</f>
        <v>0</v>
      </c>
      <c r="BN6" s="449">
        <f>'IS BS CF'!BN6</f>
        <v>4</v>
      </c>
      <c r="BO6" s="449">
        <f>'IS BS CF'!BO6</f>
        <v>0</v>
      </c>
      <c r="BP6" s="449">
        <f>'IS BS CF'!BP6</f>
        <v>0</v>
      </c>
      <c r="BQ6" s="449">
        <f>'IS BS CF'!BQ6</f>
        <v>0</v>
      </c>
      <c r="BR6" s="449">
        <f>'IS BS CF'!BR6</f>
        <v>0</v>
      </c>
      <c r="BS6" s="449">
        <f>'IS BS CF'!BS6</f>
        <v>0</v>
      </c>
      <c r="BT6" s="449">
        <f>'IS BS CF'!BT6</f>
        <v>0</v>
      </c>
      <c r="BU6" s="449">
        <f>'IS BS CF'!BU6</f>
        <v>0</v>
      </c>
      <c r="BV6" s="449">
        <f>'IS BS CF'!BV6</f>
        <v>0</v>
      </c>
      <c r="BW6" s="449">
        <f>'IS BS CF'!BW6</f>
        <v>0</v>
      </c>
      <c r="BX6" s="449">
        <f>'IS BS CF'!BX6</f>
        <v>0</v>
      </c>
      <c r="BY6" s="449">
        <f>'IS BS CF'!BY6</f>
        <v>0</v>
      </c>
      <c r="BZ6" s="449">
        <f>'IS BS CF'!BZ6</f>
        <v>5</v>
      </c>
      <c r="CA6" s="449">
        <f>'IS BS CF'!CA6</f>
        <v>0</v>
      </c>
      <c r="CB6" s="449">
        <f>'IS BS CF'!CB6</f>
        <v>0</v>
      </c>
      <c r="CC6" s="449">
        <f>'IS BS CF'!CC6</f>
        <v>0</v>
      </c>
      <c r="CD6" s="449">
        <f>'IS BS CF'!CD6</f>
        <v>0</v>
      </c>
      <c r="CE6" s="449">
        <f>'IS BS CF'!CE6</f>
        <v>0</v>
      </c>
      <c r="CF6" s="449">
        <f>'IS BS CF'!CF6</f>
        <v>0</v>
      </c>
      <c r="CG6" s="449">
        <f>'IS BS CF'!CG6</f>
        <v>0</v>
      </c>
      <c r="CH6" s="449">
        <f>'IS BS CF'!CH6</f>
        <v>0</v>
      </c>
      <c r="CI6" s="449">
        <f>'IS BS CF'!CI6</f>
        <v>0</v>
      </c>
      <c r="CJ6" s="449">
        <f>'IS BS CF'!CJ6</f>
        <v>0</v>
      </c>
      <c r="CK6" s="449">
        <f>'IS BS CF'!CK6</f>
        <v>0</v>
      </c>
      <c r="CL6" s="449" t="e">
        <f>'IS BS CF'!CL6</f>
        <v>#REF!</v>
      </c>
      <c r="CN6" s="223">
        <v>1</v>
      </c>
      <c r="CO6" s="223">
        <v>1</v>
      </c>
      <c r="CP6" s="222">
        <f t="shared" ref="CP6:DL6" si="2">CO6+1</f>
        <v>2</v>
      </c>
      <c r="CQ6" s="222">
        <f t="shared" si="2"/>
        <v>3</v>
      </c>
      <c r="CR6" s="222">
        <f t="shared" si="2"/>
        <v>4</v>
      </c>
      <c r="CS6" s="222">
        <f t="shared" si="2"/>
        <v>5</v>
      </c>
      <c r="CT6" s="222">
        <f t="shared" si="2"/>
        <v>6</v>
      </c>
      <c r="CU6" s="222">
        <f t="shared" si="2"/>
        <v>7</v>
      </c>
      <c r="CV6" s="222">
        <f t="shared" si="2"/>
        <v>8</v>
      </c>
      <c r="CW6" s="222">
        <f t="shared" si="2"/>
        <v>9</v>
      </c>
      <c r="CX6" s="222">
        <f t="shared" si="2"/>
        <v>10</v>
      </c>
      <c r="CY6" s="222">
        <f t="shared" si="2"/>
        <v>11</v>
      </c>
      <c r="CZ6" s="222">
        <f t="shared" si="2"/>
        <v>12</v>
      </c>
      <c r="DA6" s="222">
        <f t="shared" si="2"/>
        <v>13</v>
      </c>
      <c r="DB6" s="222">
        <f t="shared" si="2"/>
        <v>14</v>
      </c>
      <c r="DC6" s="222">
        <f t="shared" si="2"/>
        <v>15</v>
      </c>
      <c r="DD6" s="222">
        <f t="shared" si="2"/>
        <v>16</v>
      </c>
      <c r="DE6" s="222">
        <f t="shared" si="2"/>
        <v>17</v>
      </c>
      <c r="DF6" s="222">
        <f t="shared" si="2"/>
        <v>18</v>
      </c>
      <c r="DG6" s="222">
        <f t="shared" si="2"/>
        <v>19</v>
      </c>
      <c r="DH6" s="222">
        <f t="shared" si="2"/>
        <v>20</v>
      </c>
      <c r="DI6" s="222">
        <f t="shared" si="2"/>
        <v>21</v>
      </c>
      <c r="DJ6" s="222">
        <f t="shared" si="2"/>
        <v>22</v>
      </c>
      <c r="DK6" s="222">
        <f t="shared" si="2"/>
        <v>23</v>
      </c>
      <c r="DL6" s="222">
        <f t="shared" si="2"/>
        <v>24</v>
      </c>
    </row>
    <row r="7" spans="1:116" outlineLevel="1" x14ac:dyDescent="0.4">
      <c r="G7" s="15"/>
      <c r="H7" s="57"/>
      <c r="I7" s="57"/>
      <c r="J7" s="57"/>
      <c r="K7" s="57"/>
      <c r="L7" s="57"/>
      <c r="M7" s="57"/>
      <c r="N7" s="57"/>
      <c r="O7" s="57"/>
      <c r="P7" s="57"/>
      <c r="R7" s="447">
        <f>'IS BS CF'!R7</f>
        <v>0</v>
      </c>
      <c r="S7" s="447">
        <f>'IS BS CF'!S7</f>
        <v>1</v>
      </c>
      <c r="T7" s="447">
        <f>'IS BS CF'!T7</f>
        <v>2</v>
      </c>
      <c r="U7" s="447">
        <f>'IS BS CF'!U7</f>
        <v>3</v>
      </c>
      <c r="V7" s="447">
        <f>'IS BS CF'!V7</f>
        <v>4</v>
      </c>
      <c r="W7" s="447">
        <f>'IS BS CF'!W7</f>
        <v>5</v>
      </c>
      <c r="X7" s="447">
        <f>'IS BS CF'!X7</f>
        <v>6</v>
      </c>
      <c r="Y7" s="447">
        <f>'IS BS CF'!Y7</f>
        <v>7</v>
      </c>
      <c r="Z7" s="447">
        <f>'IS BS CF'!Z7</f>
        <v>8</v>
      </c>
      <c r="AA7" s="447">
        <f>'IS BS CF'!AA7</f>
        <v>9</v>
      </c>
      <c r="AB7" s="447">
        <f>'IS BS CF'!AB7</f>
        <v>10</v>
      </c>
      <c r="AC7" s="447">
        <f>'IS BS CF'!AC7</f>
        <v>11</v>
      </c>
      <c r="AD7" s="447">
        <f>'IS BS CF'!AD7</f>
        <v>12</v>
      </c>
      <c r="AE7" s="447">
        <f>'IS BS CF'!AE7</f>
        <v>1</v>
      </c>
      <c r="AF7" s="447">
        <f>'IS BS CF'!AF7</f>
        <v>2</v>
      </c>
      <c r="AG7" s="447">
        <f>'IS BS CF'!AG7</f>
        <v>3</v>
      </c>
      <c r="AH7" s="447">
        <f>'IS BS CF'!AH7</f>
        <v>4</v>
      </c>
      <c r="AI7" s="447">
        <f>'IS BS CF'!AI7</f>
        <v>5</v>
      </c>
      <c r="AJ7" s="447">
        <f>'IS BS CF'!AJ7</f>
        <v>6</v>
      </c>
      <c r="AK7" s="447">
        <f>'IS BS CF'!AK7</f>
        <v>7</v>
      </c>
      <c r="AL7" s="447">
        <f>'IS BS CF'!AL7</f>
        <v>8</v>
      </c>
      <c r="AM7" s="447">
        <f>'IS BS CF'!AM7</f>
        <v>9</v>
      </c>
      <c r="AN7" s="447">
        <f>'IS BS CF'!AN7</f>
        <v>10</v>
      </c>
      <c r="AO7" s="447">
        <f>'IS BS CF'!AO7</f>
        <v>11</v>
      </c>
      <c r="AP7" s="447">
        <f>'IS BS CF'!AP7</f>
        <v>12</v>
      </c>
      <c r="AQ7" s="447">
        <f>'IS BS CF'!AQ7</f>
        <v>1</v>
      </c>
      <c r="AR7" s="447">
        <f>'IS BS CF'!AR7</f>
        <v>2</v>
      </c>
      <c r="AS7" s="447">
        <f>'IS BS CF'!AS7</f>
        <v>3</v>
      </c>
      <c r="AT7" s="447">
        <f>'IS BS CF'!AT7</f>
        <v>4</v>
      </c>
      <c r="AU7" s="447">
        <f>'IS BS CF'!AU7</f>
        <v>5</v>
      </c>
      <c r="AV7" s="447">
        <f>'IS BS CF'!AV7</f>
        <v>6</v>
      </c>
      <c r="AW7" s="447">
        <f>'IS BS CF'!AW7</f>
        <v>7</v>
      </c>
      <c r="AX7" s="447">
        <f>'IS BS CF'!AX7</f>
        <v>8</v>
      </c>
      <c r="AY7" s="447">
        <f>'IS BS CF'!AY7</f>
        <v>9</v>
      </c>
      <c r="AZ7" s="447">
        <f>'IS BS CF'!AZ7</f>
        <v>10</v>
      </c>
      <c r="BA7" s="447">
        <f>'IS BS CF'!BA7</f>
        <v>11</v>
      </c>
      <c r="BB7" s="447">
        <f>'IS BS CF'!BB7</f>
        <v>12</v>
      </c>
      <c r="BC7" s="447">
        <f>'IS BS CF'!BC7</f>
        <v>1</v>
      </c>
      <c r="BD7" s="447">
        <f>'IS BS CF'!BD7</f>
        <v>2</v>
      </c>
      <c r="BE7" s="447">
        <f>'IS BS CF'!BE7</f>
        <v>3</v>
      </c>
      <c r="BF7" s="447">
        <f>'IS BS CF'!BF7</f>
        <v>4</v>
      </c>
      <c r="BG7" s="447">
        <f>'IS BS CF'!BG7</f>
        <v>5</v>
      </c>
      <c r="BH7" s="447">
        <f>'IS BS CF'!BH7</f>
        <v>6</v>
      </c>
      <c r="BI7" s="447">
        <f>'IS BS CF'!BI7</f>
        <v>7</v>
      </c>
      <c r="BJ7" s="447">
        <f>'IS BS CF'!BJ7</f>
        <v>8</v>
      </c>
      <c r="BK7" s="447">
        <f>'IS BS CF'!BK7</f>
        <v>9</v>
      </c>
      <c r="BL7" s="447">
        <f>'IS BS CF'!BL7</f>
        <v>10</v>
      </c>
      <c r="BM7" s="447">
        <f>'IS BS CF'!BM7</f>
        <v>11</v>
      </c>
      <c r="BN7" s="447">
        <f>'IS BS CF'!BN7</f>
        <v>12</v>
      </c>
      <c r="BO7" s="447">
        <f>'IS BS CF'!BO7</f>
        <v>1</v>
      </c>
      <c r="BP7" s="447">
        <f>'IS BS CF'!BP7</f>
        <v>2</v>
      </c>
      <c r="BQ7" s="447">
        <f>'IS BS CF'!BQ7</f>
        <v>3</v>
      </c>
      <c r="BR7" s="447">
        <f>'IS BS CF'!BR7</f>
        <v>4</v>
      </c>
      <c r="BS7" s="447">
        <f>'IS BS CF'!BS7</f>
        <v>5</v>
      </c>
      <c r="BT7" s="447">
        <f>'IS BS CF'!BT7</f>
        <v>6</v>
      </c>
      <c r="BU7" s="447">
        <f>'IS BS CF'!BU7</f>
        <v>7</v>
      </c>
      <c r="BV7" s="447">
        <f>'IS BS CF'!BV7</f>
        <v>8</v>
      </c>
      <c r="BW7" s="447">
        <f>'IS BS CF'!BW7</f>
        <v>9</v>
      </c>
      <c r="BX7" s="447">
        <f>'IS BS CF'!BX7</f>
        <v>10</v>
      </c>
      <c r="BY7" s="447">
        <f>'IS BS CF'!BY7</f>
        <v>11</v>
      </c>
      <c r="BZ7" s="447">
        <f>'IS BS CF'!BZ7</f>
        <v>12</v>
      </c>
      <c r="CA7" s="447">
        <f>'IS BS CF'!CA7</f>
        <v>1</v>
      </c>
      <c r="CB7" s="447">
        <f>'IS BS CF'!CB7</f>
        <v>2</v>
      </c>
      <c r="CC7" s="447">
        <f>'IS BS CF'!CC7</f>
        <v>3</v>
      </c>
      <c r="CD7" s="447">
        <f>'IS BS CF'!CD7</f>
        <v>4</v>
      </c>
      <c r="CE7" s="447">
        <f>'IS BS CF'!CE7</f>
        <v>5</v>
      </c>
      <c r="CF7" s="447">
        <f>'IS BS CF'!CF7</f>
        <v>6</v>
      </c>
      <c r="CG7" s="447">
        <f>'IS BS CF'!CG7</f>
        <v>7</v>
      </c>
      <c r="CH7" s="447">
        <f>'IS BS CF'!CH7</f>
        <v>8</v>
      </c>
      <c r="CI7" s="447">
        <f>'IS BS CF'!CI7</f>
        <v>9</v>
      </c>
      <c r="CJ7" s="447">
        <f>'IS BS CF'!CJ7</f>
        <v>10</v>
      </c>
      <c r="CK7" s="447">
        <f>'IS BS CF'!CK7</f>
        <v>11</v>
      </c>
      <c r="CL7" s="447">
        <f>'IS BS CF'!CL7</f>
        <v>12</v>
      </c>
      <c r="CN7" s="12">
        <f t="shared" ref="CN7:DL7" si="3">MONTH(CN2)</f>
        <v>12</v>
      </c>
      <c r="CO7" s="12">
        <f t="shared" si="3"/>
        <v>3</v>
      </c>
      <c r="CP7" s="12">
        <f t="shared" si="3"/>
        <v>6</v>
      </c>
      <c r="CQ7" s="12">
        <f t="shared" si="3"/>
        <v>9</v>
      </c>
      <c r="CR7" s="12">
        <f t="shared" si="3"/>
        <v>12</v>
      </c>
      <c r="CS7" s="12">
        <f t="shared" si="3"/>
        <v>3</v>
      </c>
      <c r="CT7" s="12">
        <f t="shared" si="3"/>
        <v>6</v>
      </c>
      <c r="CU7" s="12">
        <f t="shared" si="3"/>
        <v>9</v>
      </c>
      <c r="CV7" s="12">
        <f t="shared" si="3"/>
        <v>12</v>
      </c>
      <c r="CW7" s="12">
        <f t="shared" si="3"/>
        <v>3</v>
      </c>
      <c r="CX7" s="12">
        <f t="shared" si="3"/>
        <v>6</v>
      </c>
      <c r="CY7" s="12">
        <f t="shared" si="3"/>
        <v>9</v>
      </c>
      <c r="CZ7" s="12">
        <f t="shared" si="3"/>
        <v>12</v>
      </c>
      <c r="DA7" s="12">
        <f t="shared" si="3"/>
        <v>3</v>
      </c>
      <c r="DB7" s="12">
        <f t="shared" si="3"/>
        <v>6</v>
      </c>
      <c r="DC7" s="12">
        <f t="shared" si="3"/>
        <v>9</v>
      </c>
      <c r="DD7" s="12">
        <f t="shared" si="3"/>
        <v>12</v>
      </c>
      <c r="DE7" s="12">
        <f t="shared" si="3"/>
        <v>3</v>
      </c>
      <c r="DF7" s="12">
        <f t="shared" si="3"/>
        <v>6</v>
      </c>
      <c r="DG7" s="12">
        <f t="shared" si="3"/>
        <v>9</v>
      </c>
      <c r="DH7" s="12">
        <f t="shared" si="3"/>
        <v>12</v>
      </c>
      <c r="DI7" s="12">
        <f t="shared" si="3"/>
        <v>3</v>
      </c>
      <c r="DJ7" s="12">
        <f t="shared" si="3"/>
        <v>6</v>
      </c>
      <c r="DK7" s="12">
        <f t="shared" si="3"/>
        <v>9</v>
      </c>
      <c r="DL7" s="12">
        <f t="shared" si="3"/>
        <v>12</v>
      </c>
    </row>
    <row r="8" spans="1:116" outlineLevel="1" x14ac:dyDescent="0.4">
      <c r="D8" s="6"/>
      <c r="E8" s="6"/>
      <c r="F8" s="1"/>
      <c r="G8" s="15"/>
      <c r="H8" s="57"/>
      <c r="I8" s="57"/>
      <c r="J8" s="57"/>
      <c r="K8" s="57"/>
      <c r="L8" s="57"/>
      <c r="M8" s="57"/>
      <c r="N8" s="57"/>
      <c r="O8" s="57"/>
      <c r="P8" s="57"/>
      <c r="R8" s="34"/>
      <c r="S8" s="34"/>
      <c r="T8" s="34"/>
      <c r="U8" s="34"/>
      <c r="V8" s="34"/>
      <c r="W8" s="34"/>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N8" s="12"/>
      <c r="CO8" s="12"/>
      <c r="CP8" s="12"/>
      <c r="CQ8" s="12"/>
      <c r="CR8" s="12"/>
      <c r="CS8" s="12"/>
      <c r="CT8" s="12"/>
      <c r="CU8" s="12"/>
      <c r="CV8" s="12"/>
      <c r="CW8" s="12"/>
      <c r="CX8" s="12"/>
      <c r="CY8" s="12"/>
      <c r="CZ8" s="12"/>
      <c r="DA8" s="12"/>
      <c r="DB8" s="12"/>
      <c r="DC8" s="12"/>
      <c r="DD8" s="12"/>
      <c r="DE8" s="12"/>
      <c r="DF8" s="12"/>
      <c r="DG8" s="12"/>
      <c r="DH8" s="12"/>
      <c r="DI8" s="12"/>
      <c r="DJ8" s="12"/>
      <c r="DK8" s="12"/>
      <c r="DL8" s="12"/>
    </row>
    <row r="9" spans="1:116" ht="7.5" customHeight="1" collapsed="1" x14ac:dyDescent="0.4">
      <c r="G9" s="15"/>
      <c r="H9" s="57"/>
      <c r="I9" s="57"/>
      <c r="J9" s="57"/>
      <c r="K9" s="57"/>
      <c r="L9" s="57"/>
      <c r="M9" s="57"/>
      <c r="N9" s="57"/>
      <c r="O9" s="57"/>
      <c r="P9" s="57"/>
      <c r="R9" s="34"/>
      <c r="S9" s="34"/>
      <c r="T9" s="34"/>
      <c r="U9" s="34"/>
      <c r="V9" s="34"/>
      <c r="W9" s="34"/>
      <c r="X9" s="34"/>
      <c r="Y9" s="34"/>
      <c r="Z9" s="34"/>
      <c r="AA9" s="34"/>
      <c r="AB9" s="34"/>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N9" s="223"/>
      <c r="CO9" s="223"/>
      <c r="CP9" s="223"/>
      <c r="CQ9" s="223"/>
      <c r="CR9" s="223"/>
      <c r="CS9" s="223"/>
      <c r="CT9" s="223"/>
      <c r="CU9" s="223"/>
      <c r="CV9" s="223"/>
      <c r="CW9" s="223"/>
      <c r="CX9" s="223"/>
      <c r="CY9" s="223"/>
      <c r="CZ9" s="223"/>
      <c r="DA9" s="223"/>
      <c r="DB9" s="223"/>
      <c r="DC9" s="223"/>
      <c r="DD9" s="223"/>
      <c r="DE9" s="223"/>
      <c r="DF9" s="223"/>
      <c r="DG9" s="223"/>
      <c r="DH9" s="223"/>
      <c r="DI9" s="223"/>
      <c r="DJ9" s="223"/>
      <c r="DK9" s="223"/>
      <c r="DL9" s="223"/>
    </row>
    <row r="10" spans="1:116" x14ac:dyDescent="0.4">
      <c r="A10" s="64"/>
      <c r="B10" s="293" t="s">
        <v>663</v>
      </c>
      <c r="C10" s="291"/>
      <c r="D10" s="291"/>
      <c r="E10" s="291"/>
      <c r="F10" s="291"/>
      <c r="G10" s="291"/>
      <c r="H10" s="291"/>
      <c r="I10" s="291"/>
      <c r="J10" s="291"/>
      <c r="K10" s="295"/>
      <c r="L10" s="295"/>
      <c r="M10" s="295"/>
      <c r="N10" s="295"/>
      <c r="O10" s="295"/>
      <c r="P10" s="298"/>
      <c r="Q10" s="260"/>
      <c r="R10" s="297"/>
      <c r="S10" s="296"/>
      <c r="T10" s="296"/>
      <c r="U10" s="296"/>
      <c r="V10" s="296"/>
      <c r="W10" s="296"/>
      <c r="X10" s="296"/>
      <c r="Y10" s="296"/>
      <c r="Z10" s="296"/>
      <c r="AA10" s="296"/>
      <c r="AB10" s="296"/>
      <c r="AC10" s="296"/>
      <c r="AD10" s="296"/>
      <c r="AE10" s="296"/>
      <c r="AF10" s="296"/>
      <c r="AG10" s="296"/>
      <c r="AH10" s="296"/>
      <c r="AI10" s="296"/>
      <c r="AJ10" s="296"/>
      <c r="AK10" s="296"/>
      <c r="AL10" s="296"/>
      <c r="AM10" s="296"/>
      <c r="AN10" s="296"/>
      <c r="AO10" s="296"/>
      <c r="AP10" s="296"/>
      <c r="AQ10" s="296"/>
      <c r="AR10" s="296"/>
      <c r="AS10" s="296"/>
      <c r="AT10" s="296"/>
      <c r="AU10" s="296"/>
      <c r="AV10" s="296"/>
      <c r="AW10" s="296"/>
      <c r="AX10" s="296"/>
      <c r="AY10" s="296"/>
      <c r="AZ10" s="296"/>
      <c r="BA10" s="296"/>
      <c r="BB10" s="296"/>
      <c r="BC10" s="296"/>
      <c r="BD10" s="296"/>
      <c r="BE10" s="296"/>
      <c r="BF10" s="296"/>
      <c r="BG10" s="296"/>
      <c r="BH10" s="296"/>
      <c r="BI10" s="296"/>
      <c r="BJ10" s="296"/>
      <c r="BK10" s="296"/>
      <c r="BL10" s="296"/>
      <c r="BM10" s="296"/>
      <c r="BN10" s="296"/>
      <c r="BO10" s="296"/>
      <c r="BP10" s="296"/>
      <c r="BQ10" s="296"/>
      <c r="BR10" s="296"/>
      <c r="BS10" s="296"/>
      <c r="BT10" s="296"/>
      <c r="BU10" s="296"/>
      <c r="BV10" s="296"/>
      <c r="BW10" s="296"/>
      <c r="BX10" s="296"/>
      <c r="BY10" s="296"/>
      <c r="BZ10" s="296"/>
      <c r="CA10" s="296"/>
      <c r="CB10" s="296"/>
      <c r="CC10" s="296"/>
      <c r="CD10" s="296"/>
      <c r="CE10" s="296"/>
      <c r="CF10" s="296"/>
      <c r="CG10" s="296"/>
      <c r="CH10" s="296"/>
      <c r="CI10" s="296"/>
      <c r="CJ10" s="296"/>
      <c r="CK10" s="296"/>
      <c r="CL10" s="299"/>
      <c r="CN10" s="297"/>
      <c r="CO10" s="291"/>
      <c r="CP10" s="291"/>
      <c r="CQ10" s="291"/>
      <c r="CR10" s="291"/>
      <c r="CS10" s="291"/>
      <c r="CT10" s="291"/>
      <c r="CU10" s="291"/>
      <c r="CV10" s="291"/>
      <c r="CW10" s="291"/>
      <c r="CX10" s="291"/>
      <c r="CY10" s="291"/>
      <c r="CZ10" s="291"/>
      <c r="DA10" s="291"/>
      <c r="DB10" s="291"/>
      <c r="DC10" s="291"/>
      <c r="DD10" s="291"/>
      <c r="DE10" s="291"/>
      <c r="DF10" s="291"/>
      <c r="DG10" s="291"/>
      <c r="DH10" s="291"/>
      <c r="DI10" s="291"/>
      <c r="DJ10" s="291"/>
      <c r="DK10" s="291"/>
      <c r="DL10" s="294"/>
    </row>
    <row r="11" spans="1:116" ht="5.05" customHeight="1" x14ac:dyDescent="0.4">
      <c r="A11" s="64"/>
      <c r="B11" s="67"/>
      <c r="H11" s="31"/>
      <c r="I11" s="31"/>
      <c r="J11" s="31"/>
      <c r="K11" s="260"/>
      <c r="L11" s="260"/>
      <c r="M11" s="260"/>
      <c r="N11" s="260"/>
      <c r="O11" s="260"/>
      <c r="P11" s="260"/>
      <c r="Q11" s="260"/>
      <c r="R11" s="252"/>
      <c r="S11" s="252"/>
      <c r="T11" s="252"/>
      <c r="U11" s="252"/>
      <c r="V11" s="252"/>
      <c r="W11" s="252"/>
      <c r="X11" s="252"/>
      <c r="Y11" s="252"/>
      <c r="Z11" s="252"/>
      <c r="AA11" s="252"/>
      <c r="AB11" s="252"/>
      <c r="AC11" s="252"/>
      <c r="AD11" s="252"/>
      <c r="AE11" s="252"/>
      <c r="AF11" s="252"/>
      <c r="AG11" s="252"/>
      <c r="AH11" s="252"/>
      <c r="AI11" s="252"/>
      <c r="AJ11" s="252"/>
      <c r="AK11" s="252"/>
      <c r="AL11" s="252"/>
      <c r="AM11" s="252"/>
      <c r="AN11" s="252"/>
      <c r="AO11" s="252"/>
      <c r="AP11" s="252"/>
      <c r="AQ11" s="252"/>
      <c r="AR11" s="252"/>
      <c r="AS11" s="252"/>
      <c r="AT11" s="252"/>
      <c r="AU11" s="252"/>
      <c r="AV11" s="252"/>
      <c r="AW11" s="252"/>
      <c r="AX11" s="252"/>
      <c r="AY11" s="252"/>
      <c r="AZ11" s="252"/>
      <c r="BA11" s="252"/>
      <c r="BB11" s="252"/>
      <c r="BC11" s="252"/>
      <c r="BD11" s="252"/>
      <c r="BE11" s="252"/>
      <c r="BF11" s="252"/>
      <c r="BG11" s="252"/>
      <c r="BH11" s="252"/>
      <c r="BI11" s="252"/>
      <c r="BJ11" s="252"/>
      <c r="BK11" s="252"/>
      <c r="BL11" s="252"/>
      <c r="BM11" s="252"/>
      <c r="BN11" s="252"/>
      <c r="BO11" s="252"/>
      <c r="BP11" s="252"/>
      <c r="BQ11" s="252"/>
      <c r="BR11" s="252"/>
      <c r="BS11" s="252"/>
      <c r="BT11" s="252"/>
      <c r="BU11" s="252"/>
      <c r="BV11" s="252"/>
      <c r="BW11" s="252"/>
      <c r="BX11" s="252"/>
      <c r="BY11" s="252"/>
      <c r="BZ11" s="252"/>
      <c r="CA11" s="252"/>
      <c r="CB11" s="252"/>
      <c r="CC11" s="252"/>
      <c r="CD11" s="252"/>
      <c r="CE11" s="252"/>
      <c r="CF11" s="252"/>
      <c r="CG11" s="252"/>
      <c r="CH11" s="252"/>
      <c r="CI11" s="252"/>
      <c r="CJ11" s="252"/>
      <c r="CK11" s="252"/>
      <c r="CL11" s="252"/>
      <c r="CN11" s="252"/>
    </row>
    <row r="12" spans="1:116" ht="17.149999999999999" x14ac:dyDescent="0.7">
      <c r="B12" s="15"/>
      <c r="I12" s="271" t="s">
        <v>664</v>
      </c>
      <c r="J12" s="271"/>
      <c r="K12" s="272"/>
      <c r="L12" s="272"/>
      <c r="M12" s="272"/>
      <c r="N12" s="272"/>
      <c r="O12" s="272"/>
      <c r="P12" s="272"/>
      <c r="Q12" s="272"/>
      <c r="R12" s="272"/>
      <c r="S12" s="272"/>
      <c r="T12" s="272"/>
      <c r="U12" s="272"/>
      <c r="V12" s="272"/>
      <c r="W12" s="272"/>
      <c r="X12" s="272"/>
      <c r="Y12" s="272"/>
      <c r="Z12" s="272"/>
      <c r="AA12" s="272"/>
      <c r="AB12" s="272"/>
      <c r="AC12" s="272"/>
      <c r="AD12" s="272"/>
      <c r="AE12" s="272"/>
      <c r="AF12" s="272"/>
      <c r="AG12" s="272"/>
      <c r="AH12" s="272"/>
      <c r="AI12" s="272"/>
      <c r="AJ12" s="272"/>
      <c r="AK12" s="272"/>
      <c r="AL12" s="272"/>
      <c r="AM12" s="272"/>
      <c r="AN12" s="272"/>
      <c r="AO12" s="272"/>
      <c r="AP12" s="272"/>
      <c r="AQ12" s="272"/>
      <c r="AR12" s="272"/>
      <c r="AS12" s="272"/>
      <c r="AT12" s="272"/>
      <c r="AU12" s="272"/>
      <c r="AV12" s="272"/>
      <c r="AW12" s="272"/>
      <c r="AX12" s="272"/>
      <c r="AY12" s="272"/>
      <c r="AZ12" s="272"/>
      <c r="BA12" s="272"/>
      <c r="BB12" s="272"/>
      <c r="BC12" s="272"/>
      <c r="BD12" s="272"/>
      <c r="BE12" s="272"/>
      <c r="BF12" s="272"/>
      <c r="BG12" s="272"/>
      <c r="BH12" s="272"/>
      <c r="BI12" s="272"/>
      <c r="BJ12" s="272"/>
      <c r="BK12" s="272"/>
      <c r="BL12" s="272"/>
      <c r="BM12" s="272"/>
      <c r="BN12" s="272"/>
      <c r="BO12" s="272"/>
      <c r="BP12" s="272"/>
      <c r="BQ12" s="272"/>
      <c r="BR12" s="272"/>
      <c r="BS12" s="272"/>
      <c r="BT12" s="272"/>
      <c r="BU12" s="272"/>
      <c r="BV12" s="272"/>
      <c r="BW12" s="272"/>
      <c r="BX12" s="272"/>
      <c r="BY12" s="272"/>
      <c r="BZ12" s="272"/>
      <c r="CA12" s="272"/>
      <c r="CB12" s="272"/>
      <c r="CC12" s="272"/>
      <c r="CD12" s="272"/>
      <c r="CE12" s="272"/>
      <c r="CF12" s="272"/>
      <c r="CG12" s="272"/>
      <c r="CH12" s="272"/>
      <c r="CI12" s="272"/>
      <c r="CJ12" s="272"/>
      <c r="CK12" s="272"/>
      <c r="CL12" s="272"/>
      <c r="CN12" s="272"/>
    </row>
    <row r="13" spans="1:116" x14ac:dyDescent="0.4">
      <c r="B13" s="9" t="s">
        <v>614</v>
      </c>
      <c r="H13" s="27"/>
      <c r="I13" s="33" cm="1">
        <f t="array" aca="1" ref="I13" ca="1">MIN(IF(ISNUMBER(K13:DL13), K13:DL13))</f>
        <v>0</v>
      </c>
      <c r="J13" s="33"/>
      <c r="K13" s="273">
        <f ca="1">'IS BS CF'!K53</f>
        <v>169593649.60000002</v>
      </c>
      <c r="L13" s="273">
        <f ca="1">'IS BS CF'!L53</f>
        <v>169167181.67999995</v>
      </c>
      <c r="M13" s="273">
        <f ca="1">'IS BS CF'!M53</f>
        <v>168719590.36399996</v>
      </c>
      <c r="N13" s="273">
        <f ca="1">'IS BS CF'!N53</f>
        <v>168249819.48219979</v>
      </c>
      <c r="O13" s="273">
        <f ca="1">'IS BS CF'!O53</f>
        <v>167756760.0563097</v>
      </c>
      <c r="P13" s="273">
        <f ca="1">'IS BS CF'!P53</f>
        <v>167239247.65912533</v>
      </c>
      <c r="Q13" s="273"/>
      <c r="R13" s="273">
        <f>'IS BS CF'!R53</f>
        <v>0</v>
      </c>
      <c r="S13" s="273">
        <f ca="1">'IS BS CF'!S53</f>
        <v>169966137.46666667</v>
      </c>
      <c r="T13" s="273">
        <f ca="1">'IS BS CF'!T53</f>
        <v>169932274.93333334</v>
      </c>
      <c r="U13" s="273">
        <f ca="1">'IS BS CF'!U53</f>
        <v>169898412.40000001</v>
      </c>
      <c r="V13" s="273">
        <f ca="1">'IS BS CF'!V53</f>
        <v>169864549.86666667</v>
      </c>
      <c r="W13" s="273">
        <f ca="1">'IS BS CF'!W53</f>
        <v>169830687.33333334</v>
      </c>
      <c r="X13" s="273">
        <f ca="1">'IS BS CF'!X53</f>
        <v>169796824.80000001</v>
      </c>
      <c r="Y13" s="273">
        <f ca="1">'IS BS CF'!Y53</f>
        <v>169762962.26666668</v>
      </c>
      <c r="Z13" s="273">
        <f ca="1">'IS BS CF'!Z53</f>
        <v>169729099.73333335</v>
      </c>
      <c r="AA13" s="273">
        <f ca="1">'IS BS CF'!AA53</f>
        <v>169695237.20000002</v>
      </c>
      <c r="AB13" s="273">
        <f ca="1">'IS BS CF'!AB53</f>
        <v>169661374.66666669</v>
      </c>
      <c r="AC13" s="273">
        <f ca="1">'IS BS CF'!AC53</f>
        <v>169627512.13333336</v>
      </c>
      <c r="AD13" s="273">
        <f ca="1">'IS BS CF'!AD53</f>
        <v>169593649.60000002</v>
      </c>
      <c r="AE13" s="273">
        <f ca="1">'IS BS CF'!AE53</f>
        <v>169558110.60666668</v>
      </c>
      <c r="AF13" s="273">
        <f ca="1">'IS BS CF'!AF53</f>
        <v>169522571.61333334</v>
      </c>
      <c r="AG13" s="273">
        <f ca="1">'IS BS CF'!AG53</f>
        <v>169487032.62</v>
      </c>
      <c r="AH13" s="273">
        <f ca="1">'IS BS CF'!AH53</f>
        <v>169451493.62666667</v>
      </c>
      <c r="AI13" s="273">
        <f ca="1">'IS BS CF'!AI53</f>
        <v>169415954.63333333</v>
      </c>
      <c r="AJ13" s="273">
        <f ca="1">'IS BS CF'!AJ53</f>
        <v>169380415.63999999</v>
      </c>
      <c r="AK13" s="273">
        <f ca="1">'IS BS CF'!AK53</f>
        <v>169344876.64666665</v>
      </c>
      <c r="AL13" s="273">
        <f ca="1">'IS BS CF'!AL53</f>
        <v>169309337.65333331</v>
      </c>
      <c r="AM13" s="273">
        <f ca="1">'IS BS CF'!AM53</f>
        <v>169273798.65999997</v>
      </c>
      <c r="AN13" s="273">
        <f ca="1">'IS BS CF'!AN53</f>
        <v>169238259.66666663</v>
      </c>
      <c r="AO13" s="273">
        <f ca="1">'IS BS CF'!AO53</f>
        <v>169202720.67333329</v>
      </c>
      <c r="AP13" s="273">
        <f ca="1">'IS BS CF'!AP53</f>
        <v>169167181.67999995</v>
      </c>
      <c r="AQ13" s="273">
        <f ca="1">'IS BS CF'!AQ53</f>
        <v>169129882.40366662</v>
      </c>
      <c r="AR13" s="273">
        <f ca="1">'IS BS CF'!AR53</f>
        <v>169092583.12733328</v>
      </c>
      <c r="AS13" s="273">
        <f ca="1">'IS BS CF'!AS53</f>
        <v>169055283.85099995</v>
      </c>
      <c r="AT13" s="273">
        <f ca="1">'IS BS CF'!AT53</f>
        <v>169017984.57466662</v>
      </c>
      <c r="AU13" s="273">
        <f ca="1">'IS BS CF'!AU53</f>
        <v>168980685.29833329</v>
      </c>
      <c r="AV13" s="273">
        <f ca="1">'IS BS CF'!AV53</f>
        <v>168943386.02199996</v>
      </c>
      <c r="AW13" s="273">
        <f ca="1">'IS BS CF'!AW53</f>
        <v>168906086.74566662</v>
      </c>
      <c r="AX13" s="273">
        <f ca="1">'IS BS CF'!AX53</f>
        <v>168868787.46933329</v>
      </c>
      <c r="AY13" s="273">
        <f ca="1">'IS BS CF'!AY53</f>
        <v>168831488.19299996</v>
      </c>
      <c r="AZ13" s="273">
        <f ca="1">'IS BS CF'!AZ53</f>
        <v>168794188.91666663</v>
      </c>
      <c r="BA13" s="273">
        <f ca="1">'IS BS CF'!BA53</f>
        <v>168756889.64033329</v>
      </c>
      <c r="BB13" s="273">
        <f ca="1">'IS BS CF'!BB53</f>
        <v>168719590.36399996</v>
      </c>
      <c r="BC13" s="273">
        <f ca="1">'IS BS CF'!BC53</f>
        <v>168680442.79051661</v>
      </c>
      <c r="BD13" s="273">
        <f ca="1">'IS BS CF'!BD53</f>
        <v>168641295.21703327</v>
      </c>
      <c r="BE13" s="273">
        <f ca="1">'IS BS CF'!BE53</f>
        <v>168602147.64354992</v>
      </c>
      <c r="BF13" s="273">
        <f ca="1">'IS BS CF'!BF53</f>
        <v>168563000.07006657</v>
      </c>
      <c r="BG13" s="273">
        <f ca="1">'IS BS CF'!BG53</f>
        <v>168523852.49658322</v>
      </c>
      <c r="BH13" s="273">
        <f ca="1">'IS BS CF'!BH53</f>
        <v>168484704.92309988</v>
      </c>
      <c r="BI13" s="273">
        <f ca="1">'IS BS CF'!BI53</f>
        <v>168445557.34961653</v>
      </c>
      <c r="BJ13" s="273">
        <f ca="1">'IS BS CF'!BJ53</f>
        <v>168406409.77613318</v>
      </c>
      <c r="BK13" s="273">
        <f ca="1">'IS BS CF'!BK53</f>
        <v>168367262.20264983</v>
      </c>
      <c r="BL13" s="273">
        <f ca="1">'IS BS CF'!BL53</f>
        <v>168328114.62916648</v>
      </c>
      <c r="BM13" s="273">
        <f ca="1">'IS BS CF'!BM53</f>
        <v>168288967.05568314</v>
      </c>
      <c r="BN13" s="273">
        <f ca="1">'IS BS CF'!BN53</f>
        <v>168249819.48219979</v>
      </c>
      <c r="BO13" s="273">
        <f ca="1">'IS BS CF'!BO53</f>
        <v>168208731.19670895</v>
      </c>
      <c r="BP13" s="273">
        <f ca="1">'IS BS CF'!BP53</f>
        <v>168167642.91121811</v>
      </c>
      <c r="BQ13" s="273">
        <f ca="1">'IS BS CF'!BQ53</f>
        <v>168126554.62572727</v>
      </c>
      <c r="BR13" s="273">
        <f ca="1">'IS BS CF'!BR53</f>
        <v>168085466.34023643</v>
      </c>
      <c r="BS13" s="273">
        <f ca="1">'IS BS CF'!BS53</f>
        <v>168044378.05474558</v>
      </c>
      <c r="BT13" s="273">
        <f ca="1">'IS BS CF'!BT53</f>
        <v>168003289.76925474</v>
      </c>
      <c r="BU13" s="273">
        <f ca="1">'IS BS CF'!BU53</f>
        <v>167962201.4837639</v>
      </c>
      <c r="BV13" s="273">
        <f ca="1">'IS BS CF'!BV53</f>
        <v>167921113.19827306</v>
      </c>
      <c r="BW13" s="273">
        <f ca="1">'IS BS CF'!BW53</f>
        <v>167880024.91278222</v>
      </c>
      <c r="BX13" s="273">
        <f ca="1">'IS BS CF'!BX53</f>
        <v>167838936.62729138</v>
      </c>
      <c r="BY13" s="273">
        <f ca="1">'IS BS CF'!BY53</f>
        <v>167797848.34180054</v>
      </c>
      <c r="BZ13" s="273">
        <f ca="1">'IS BS CF'!BZ53</f>
        <v>167756760.0563097</v>
      </c>
      <c r="CA13" s="273">
        <f ca="1">'IS BS CF'!CA53</f>
        <v>167713634.023211</v>
      </c>
      <c r="CB13" s="273">
        <f ca="1">'IS BS CF'!CB53</f>
        <v>167670507.9901123</v>
      </c>
      <c r="CC13" s="273">
        <f ca="1">'IS BS CF'!CC53</f>
        <v>167627381.95701361</v>
      </c>
      <c r="CD13" s="273">
        <f ca="1">'IS BS CF'!CD53</f>
        <v>167584255.92391491</v>
      </c>
      <c r="CE13" s="273">
        <f ca="1">'IS BS CF'!CE53</f>
        <v>167541129.89081621</v>
      </c>
      <c r="CF13" s="273">
        <f ca="1">'IS BS CF'!CF53</f>
        <v>167498003.85771751</v>
      </c>
      <c r="CG13" s="273">
        <f ca="1">'IS BS CF'!CG53</f>
        <v>167454877.82461882</v>
      </c>
      <c r="CH13" s="273">
        <f ca="1">'IS BS CF'!CH53</f>
        <v>167411751.79152012</v>
      </c>
      <c r="CI13" s="273">
        <f ca="1">'IS BS CF'!CI53</f>
        <v>167368625.75842142</v>
      </c>
      <c r="CJ13" s="273">
        <f ca="1">'IS BS CF'!CJ53</f>
        <v>167325499.72532272</v>
      </c>
      <c r="CK13" s="273">
        <f ca="1">'IS BS CF'!CK53</f>
        <v>167282373.69222403</v>
      </c>
      <c r="CL13" s="273">
        <f ca="1">'IS BS CF'!CL53</f>
        <v>167239247.65912533</v>
      </c>
      <c r="CN13" s="273"/>
      <c r="CO13" s="273">
        <v>2479104.1666666665</v>
      </c>
      <c r="CP13" s="273">
        <v>2448666.6666666665</v>
      </c>
      <c r="CQ13" s="273">
        <v>2418229.1666666665</v>
      </c>
      <c r="CR13" s="273">
        <v>2387791.6666666665</v>
      </c>
      <c r="CS13" s="273">
        <v>2314322.9166666665</v>
      </c>
      <c r="CT13" s="273">
        <v>2219791.6666666665</v>
      </c>
      <c r="CU13" s="273">
        <v>2125260.4166666665</v>
      </c>
      <c r="CV13" s="273">
        <v>2030729.1666666665</v>
      </c>
      <c r="CW13" s="273">
        <v>1932241.6666666665</v>
      </c>
      <c r="CX13" s="273">
        <v>1832354.1666666665</v>
      </c>
      <c r="CY13" s="273">
        <v>1733066.6666666665</v>
      </c>
      <c r="CZ13" s="273">
        <v>1632187.4999999998</v>
      </c>
      <c r="DA13" s="273">
        <v>1528079.9999999998</v>
      </c>
      <c r="DB13" s="273">
        <v>1422690.6249999998</v>
      </c>
      <c r="DC13" s="273">
        <v>1317301.2499999998</v>
      </c>
      <c r="DD13" s="273">
        <v>1211911.8749999998</v>
      </c>
      <c r="DE13" s="273">
        <v>1101137.1249999998</v>
      </c>
      <c r="DF13" s="273">
        <v>988997.81249999977</v>
      </c>
      <c r="DG13" s="273">
        <v>876858.49999999977</v>
      </c>
      <c r="DH13" s="273">
        <v>764719.18749999977</v>
      </c>
      <c r="DI13" s="273">
        <v>645020.85624999972</v>
      </c>
      <c r="DJ13" s="273">
        <v>523871.14062499971</v>
      </c>
      <c r="DK13" s="273">
        <v>402721.4249999997</v>
      </c>
      <c r="DL13" s="273">
        <v>281571.70937499969</v>
      </c>
    </row>
    <row r="14" spans="1:116" x14ac:dyDescent="0.4">
      <c r="B14" s="9"/>
      <c r="H14" s="27"/>
      <c r="I14" s="27"/>
      <c r="J14" s="27"/>
      <c r="K14" s="273"/>
      <c r="L14" s="273"/>
      <c r="M14" s="273"/>
      <c r="N14" s="273"/>
      <c r="O14" s="273"/>
      <c r="P14" s="273"/>
      <c r="Q14" s="273"/>
      <c r="R14" s="273"/>
      <c r="S14" s="273"/>
      <c r="T14" s="273"/>
      <c r="U14" s="273"/>
      <c r="V14" s="273"/>
      <c r="W14" s="273"/>
      <c r="X14" s="273"/>
      <c r="Y14" s="273"/>
      <c r="Z14" s="273"/>
      <c r="AA14" s="273"/>
      <c r="AB14" s="273"/>
      <c r="AC14" s="273"/>
      <c r="AD14" s="273"/>
      <c r="AE14" s="273"/>
      <c r="AF14" s="273"/>
      <c r="AG14" s="273"/>
      <c r="AH14" s="273"/>
      <c r="AI14" s="273"/>
      <c r="AJ14" s="273"/>
      <c r="AK14" s="273"/>
      <c r="AL14" s="273"/>
      <c r="AM14" s="273"/>
      <c r="AN14" s="273"/>
      <c r="AO14" s="273"/>
      <c r="AP14" s="273"/>
      <c r="AQ14" s="273"/>
      <c r="AR14" s="273"/>
      <c r="AS14" s="273"/>
      <c r="AT14" s="273"/>
      <c r="AU14" s="273"/>
      <c r="AV14" s="273"/>
      <c r="AW14" s="273"/>
      <c r="AX14" s="273"/>
      <c r="AY14" s="273"/>
      <c r="AZ14" s="273"/>
      <c r="BA14" s="273"/>
      <c r="BB14" s="273"/>
      <c r="BC14" s="273"/>
      <c r="BD14" s="273"/>
      <c r="BE14" s="273"/>
      <c r="BF14" s="273"/>
      <c r="BG14" s="273"/>
      <c r="BH14" s="273"/>
      <c r="BI14" s="273"/>
      <c r="BJ14" s="273"/>
      <c r="BK14" s="273"/>
      <c r="BL14" s="273"/>
    </row>
    <row r="15" spans="1:116" x14ac:dyDescent="0.4">
      <c r="B15" s="274" t="s">
        <v>665</v>
      </c>
      <c r="H15" s="275" t="s">
        <v>666</v>
      </c>
      <c r="I15" s="275" t="s">
        <v>667</v>
      </c>
      <c r="K15" s="276"/>
      <c r="L15" s="276"/>
      <c r="M15" s="276"/>
      <c r="N15" s="276"/>
      <c r="O15" s="276"/>
      <c r="P15" s="276"/>
      <c r="R15" s="31"/>
      <c r="S15" s="31"/>
      <c r="T15" s="31"/>
      <c r="U15" s="31"/>
      <c r="V15" s="31"/>
      <c r="W15" s="31"/>
      <c r="X15" s="31"/>
      <c r="Y15" s="31"/>
      <c r="Z15" s="31"/>
      <c r="AA15" s="31"/>
      <c r="AB15" s="31"/>
      <c r="AC15" s="31"/>
      <c r="AD15" s="31"/>
      <c r="AE15" s="31"/>
      <c r="AF15" s="31"/>
      <c r="AG15" s="31"/>
      <c r="AH15" s="31"/>
      <c r="AI15" s="31"/>
      <c r="AJ15" s="31"/>
      <c r="AK15" s="31"/>
      <c r="AL15" s="31"/>
      <c r="AM15" s="31"/>
      <c r="AN15" s="31"/>
      <c r="AO15" s="31"/>
      <c r="AP15" s="31"/>
      <c r="AQ15" s="31"/>
      <c r="AR15" s="31"/>
      <c r="AS15" s="31"/>
      <c r="AT15" s="31"/>
      <c r="AU15" s="31"/>
      <c r="AV15" s="31"/>
      <c r="AW15" s="31"/>
      <c r="AX15" s="31"/>
      <c r="AY15" s="31"/>
      <c r="AZ15" s="31"/>
      <c r="BA15" s="31"/>
      <c r="BB15" s="31"/>
      <c r="BC15" s="31"/>
      <c r="BD15" s="31"/>
      <c r="BE15" s="31"/>
      <c r="BF15" s="31"/>
      <c r="BG15" s="31"/>
      <c r="BH15" s="31"/>
      <c r="BI15" s="31"/>
      <c r="BJ15" s="31"/>
      <c r="BK15" s="31"/>
      <c r="BL15" s="31"/>
      <c r="BM15" s="31"/>
      <c r="BN15" s="31"/>
      <c r="BO15" s="31"/>
      <c r="BP15" s="31"/>
      <c r="BQ15" s="31"/>
      <c r="BR15" s="31"/>
      <c r="BS15" s="31"/>
      <c r="BT15" s="31"/>
      <c r="BU15" s="31"/>
      <c r="BV15" s="31"/>
      <c r="BW15" s="31"/>
      <c r="BX15" s="31"/>
      <c r="BY15" s="31"/>
      <c r="BZ15" s="31"/>
      <c r="CA15" s="31"/>
      <c r="CB15" s="31"/>
      <c r="CC15" s="31"/>
      <c r="CD15" s="31"/>
      <c r="CE15" s="31"/>
      <c r="CF15" s="31"/>
      <c r="CG15" s="31"/>
      <c r="CH15" s="31"/>
      <c r="CI15" s="31"/>
      <c r="CJ15" s="31"/>
      <c r="CK15" s="31"/>
      <c r="CL15" s="31"/>
      <c r="CN15" s="31"/>
      <c r="CO15" s="31"/>
      <c r="CP15" s="31"/>
      <c r="CQ15" s="31"/>
      <c r="CR15" s="31"/>
      <c r="CS15" s="31"/>
      <c r="CT15" s="31"/>
      <c r="CU15" s="31"/>
      <c r="CV15" s="31"/>
      <c r="CW15" s="31"/>
      <c r="CX15" s="31"/>
      <c r="CY15" s="31"/>
      <c r="CZ15" s="31"/>
      <c r="DA15" s="31"/>
      <c r="DB15" s="31"/>
      <c r="DC15" s="31"/>
      <c r="DD15" s="31"/>
      <c r="DE15" s="31"/>
      <c r="DF15" s="31"/>
      <c r="DG15" s="31"/>
      <c r="DH15" s="31"/>
      <c r="DI15" s="31"/>
      <c r="DJ15" s="31"/>
      <c r="DK15" s="31"/>
      <c r="DL15" s="31"/>
    </row>
    <row r="16" spans="1:116" x14ac:dyDescent="0.4">
      <c r="B16" s="453" t="s">
        <v>668</v>
      </c>
      <c r="H16" s="23">
        <v>10000000</v>
      </c>
      <c r="I16" s="109">
        <v>45292</v>
      </c>
      <c r="K16" s="53">
        <f t="shared" ref="K16:P20" si="4">SUMIF($R$3:$DL$3,K$2,$R16:$DL16)</f>
        <v>10000000</v>
      </c>
      <c r="L16" s="53">
        <f t="shared" si="4"/>
        <v>0</v>
      </c>
      <c r="M16" s="53">
        <f t="shared" si="4"/>
        <v>0</v>
      </c>
      <c r="N16" s="53">
        <f t="shared" si="4"/>
        <v>0</v>
      </c>
      <c r="O16" s="53">
        <f t="shared" si="4"/>
        <v>0</v>
      </c>
      <c r="P16" s="53">
        <f t="shared" si="4"/>
        <v>0</v>
      </c>
      <c r="Q16" s="53"/>
      <c r="R16" s="28">
        <f t="shared" ref="R16:AG19" si="5">$H16*(EOMONTH($I16,0)=R$2)</f>
        <v>0</v>
      </c>
      <c r="S16" s="53">
        <f t="shared" si="5"/>
        <v>10000000</v>
      </c>
      <c r="T16" s="28">
        <f t="shared" si="5"/>
        <v>0</v>
      </c>
      <c r="U16" s="28">
        <f t="shared" si="5"/>
        <v>0</v>
      </c>
      <c r="V16" s="28">
        <f t="shared" si="5"/>
        <v>0</v>
      </c>
      <c r="W16" s="28">
        <f t="shared" si="5"/>
        <v>0</v>
      </c>
      <c r="X16" s="28">
        <f t="shared" si="5"/>
        <v>0</v>
      </c>
      <c r="Y16" s="28">
        <f t="shared" si="5"/>
        <v>0</v>
      </c>
      <c r="Z16" s="28">
        <f t="shared" si="5"/>
        <v>0</v>
      </c>
      <c r="AA16" s="28">
        <f t="shared" si="5"/>
        <v>0</v>
      </c>
      <c r="AB16" s="28">
        <f t="shared" si="5"/>
        <v>0</v>
      </c>
      <c r="AC16" s="28">
        <f t="shared" si="5"/>
        <v>0</v>
      </c>
      <c r="AD16" s="28">
        <f t="shared" si="5"/>
        <v>0</v>
      </c>
      <c r="AE16" s="28">
        <f t="shared" si="5"/>
        <v>0</v>
      </c>
      <c r="AF16" s="28">
        <f t="shared" si="5"/>
        <v>0</v>
      </c>
      <c r="AG16" s="28">
        <f t="shared" si="5"/>
        <v>0</v>
      </c>
      <c r="AH16" s="28">
        <f t="shared" ref="AH16:AW19" si="6">$H16*(EOMONTH($I16,0)=AH$2)</f>
        <v>0</v>
      </c>
      <c r="AI16" s="28">
        <f t="shared" si="6"/>
        <v>0</v>
      </c>
      <c r="AJ16" s="28">
        <f t="shared" si="6"/>
        <v>0</v>
      </c>
      <c r="AK16" s="28">
        <f t="shared" si="6"/>
        <v>0</v>
      </c>
      <c r="AL16" s="28">
        <f t="shared" si="6"/>
        <v>0</v>
      </c>
      <c r="AM16" s="28">
        <f t="shared" si="6"/>
        <v>0</v>
      </c>
      <c r="AN16" s="28">
        <f t="shared" si="6"/>
        <v>0</v>
      </c>
      <c r="AO16" s="28">
        <f t="shared" si="6"/>
        <v>0</v>
      </c>
      <c r="AP16" s="28">
        <f t="shared" si="6"/>
        <v>0</v>
      </c>
      <c r="AQ16" s="28">
        <f t="shared" si="6"/>
        <v>0</v>
      </c>
      <c r="AR16" s="28">
        <f t="shared" si="6"/>
        <v>0</v>
      </c>
      <c r="AS16" s="28">
        <f t="shared" si="6"/>
        <v>0</v>
      </c>
      <c r="AT16" s="28">
        <f t="shared" si="6"/>
        <v>0</v>
      </c>
      <c r="AU16" s="28">
        <f t="shared" si="6"/>
        <v>0</v>
      </c>
      <c r="AV16" s="28">
        <f t="shared" si="6"/>
        <v>0</v>
      </c>
      <c r="AW16" s="28">
        <f t="shared" si="6"/>
        <v>0</v>
      </c>
      <c r="AX16" s="28">
        <f t="shared" ref="AX16:BM19" si="7">$H16*(EOMONTH($I16,0)=AX$2)</f>
        <v>0</v>
      </c>
      <c r="AY16" s="28">
        <f t="shared" si="7"/>
        <v>0</v>
      </c>
      <c r="AZ16" s="28">
        <f t="shared" si="7"/>
        <v>0</v>
      </c>
      <c r="BA16" s="28">
        <f t="shared" si="7"/>
        <v>0</v>
      </c>
      <c r="BB16" s="28">
        <f t="shared" si="7"/>
        <v>0</v>
      </c>
      <c r="BC16" s="28">
        <f t="shared" si="7"/>
        <v>0</v>
      </c>
      <c r="BD16" s="28">
        <f t="shared" si="7"/>
        <v>0</v>
      </c>
      <c r="BE16" s="28">
        <f t="shared" si="7"/>
        <v>0</v>
      </c>
      <c r="BF16" s="28">
        <f t="shared" si="7"/>
        <v>0</v>
      </c>
      <c r="BG16" s="28">
        <f t="shared" si="7"/>
        <v>0</v>
      </c>
      <c r="BH16" s="28">
        <f t="shared" si="7"/>
        <v>0</v>
      </c>
      <c r="BI16" s="28">
        <f t="shared" si="7"/>
        <v>0</v>
      </c>
      <c r="BJ16" s="28">
        <f t="shared" si="7"/>
        <v>0</v>
      </c>
      <c r="BK16" s="28">
        <f t="shared" si="7"/>
        <v>0</v>
      </c>
      <c r="BL16" s="28">
        <f t="shared" si="7"/>
        <v>0</v>
      </c>
      <c r="BM16" s="28">
        <f t="shared" si="7"/>
        <v>0</v>
      </c>
      <c r="BN16" s="28">
        <f t="shared" ref="BN16:CC19" si="8">$H16*(EOMONTH($I16,0)=BN$2)</f>
        <v>0</v>
      </c>
      <c r="BO16" s="28">
        <f t="shared" si="8"/>
        <v>0</v>
      </c>
      <c r="BP16" s="28">
        <f t="shared" si="8"/>
        <v>0</v>
      </c>
      <c r="BQ16" s="28">
        <f t="shared" si="8"/>
        <v>0</v>
      </c>
      <c r="BR16" s="28">
        <f t="shared" si="8"/>
        <v>0</v>
      </c>
      <c r="BS16" s="28">
        <f t="shared" si="8"/>
        <v>0</v>
      </c>
      <c r="BT16" s="28">
        <f t="shared" si="8"/>
        <v>0</v>
      </c>
      <c r="BU16" s="28">
        <f t="shared" si="8"/>
        <v>0</v>
      </c>
      <c r="BV16" s="28">
        <f t="shared" si="8"/>
        <v>0</v>
      </c>
      <c r="BW16" s="28">
        <f t="shared" si="8"/>
        <v>0</v>
      </c>
      <c r="BX16" s="28">
        <f t="shared" si="8"/>
        <v>0</v>
      </c>
      <c r="BY16" s="28">
        <f t="shared" si="8"/>
        <v>0</v>
      </c>
      <c r="BZ16" s="28">
        <f t="shared" si="8"/>
        <v>0</v>
      </c>
      <c r="CA16" s="28">
        <f t="shared" si="8"/>
        <v>0</v>
      </c>
      <c r="CB16" s="28">
        <f t="shared" si="8"/>
        <v>0</v>
      </c>
      <c r="CC16" s="28">
        <f t="shared" si="8"/>
        <v>0</v>
      </c>
      <c r="CD16" s="28">
        <f t="shared" ref="CD16:CL19" si="9">$H16*(EOMONTH($I16,0)=CD$2)</f>
        <v>0</v>
      </c>
      <c r="CE16" s="28">
        <f t="shared" si="9"/>
        <v>0</v>
      </c>
      <c r="CF16" s="28">
        <f t="shared" si="9"/>
        <v>0</v>
      </c>
      <c r="CG16" s="28">
        <f t="shared" si="9"/>
        <v>0</v>
      </c>
      <c r="CH16" s="28">
        <f t="shared" si="9"/>
        <v>0</v>
      </c>
      <c r="CI16" s="28">
        <f t="shared" si="9"/>
        <v>0</v>
      </c>
      <c r="CJ16" s="28">
        <f t="shared" si="9"/>
        <v>0</v>
      </c>
      <c r="CK16" s="28">
        <f t="shared" si="9"/>
        <v>0</v>
      </c>
      <c r="CL16" s="28">
        <f t="shared" si="9"/>
        <v>0</v>
      </c>
      <c r="CN16" s="28">
        <f t="shared" ref="CN16:CN19" si="10">$H16*OR(EOMONTH($I16,0)=CN$2,EOMONTH($I16,1)=CN$2,EOMONTH($I16,2)=CN$2)</f>
        <v>0</v>
      </c>
      <c r="CO16" s="28">
        <f t="shared" ref="CO16:CO19" si="11">$H16*OR(EOMONTH($I16,0)=EOMONTH(CO$2,0),EOMONTH($I16,0)=EOMONTH(CO$2,-1),EOMONTH($I16,0)=EOMONTH(CO$2,-2))</f>
        <v>10000000</v>
      </c>
      <c r="CP16" s="28">
        <f t="shared" ref="CP16:DL19" si="12">$H16*OR(EOMONTH($I16,0)=EOMONTH(CP$2,0),EOMONTH($I16,0)=EOMONTH(CP$2,-1),EOMONTH($I16,0)=EOMONTH(CP$2,-2))</f>
        <v>0</v>
      </c>
      <c r="CQ16" s="28">
        <f t="shared" si="12"/>
        <v>0</v>
      </c>
      <c r="CR16" s="28">
        <f t="shared" si="12"/>
        <v>0</v>
      </c>
      <c r="CS16" s="28">
        <f t="shared" si="12"/>
        <v>0</v>
      </c>
      <c r="CT16" s="28">
        <f t="shared" si="12"/>
        <v>0</v>
      </c>
      <c r="CU16" s="28">
        <f t="shared" si="12"/>
        <v>0</v>
      </c>
      <c r="CV16" s="28">
        <f t="shared" si="12"/>
        <v>0</v>
      </c>
      <c r="CW16" s="28">
        <f t="shared" si="12"/>
        <v>0</v>
      </c>
      <c r="CX16" s="28">
        <f t="shared" si="12"/>
        <v>0</v>
      </c>
      <c r="CY16" s="28">
        <f t="shared" si="12"/>
        <v>0</v>
      </c>
      <c r="CZ16" s="28">
        <f t="shared" si="12"/>
        <v>0</v>
      </c>
      <c r="DA16" s="28">
        <f t="shared" si="12"/>
        <v>0</v>
      </c>
      <c r="DB16" s="28">
        <f t="shared" si="12"/>
        <v>0</v>
      </c>
      <c r="DC16" s="28">
        <f t="shared" si="12"/>
        <v>0</v>
      </c>
      <c r="DD16" s="28">
        <f t="shared" si="12"/>
        <v>0</v>
      </c>
      <c r="DE16" s="28">
        <f t="shared" si="12"/>
        <v>0</v>
      </c>
      <c r="DF16" s="28">
        <f t="shared" si="12"/>
        <v>0</v>
      </c>
      <c r="DG16" s="28">
        <f t="shared" si="12"/>
        <v>0</v>
      </c>
      <c r="DH16" s="28">
        <f t="shared" si="12"/>
        <v>0</v>
      </c>
      <c r="DI16" s="28">
        <f t="shared" si="12"/>
        <v>0</v>
      </c>
      <c r="DJ16" s="28">
        <f t="shared" si="12"/>
        <v>0</v>
      </c>
      <c r="DK16" s="28">
        <f t="shared" si="12"/>
        <v>0</v>
      </c>
      <c r="DL16" s="28">
        <f t="shared" si="12"/>
        <v>0</v>
      </c>
    </row>
    <row r="17" spans="2:116" x14ac:dyDescent="0.4">
      <c r="B17" s="453" t="s">
        <v>724</v>
      </c>
      <c r="H17" s="23">
        <v>20000000</v>
      </c>
      <c r="I17" s="109">
        <v>45292</v>
      </c>
      <c r="K17" s="53">
        <f t="shared" si="4"/>
        <v>20000000</v>
      </c>
      <c r="L17" s="53">
        <f t="shared" si="4"/>
        <v>0</v>
      </c>
      <c r="M17" s="53">
        <f t="shared" si="4"/>
        <v>0</v>
      </c>
      <c r="N17" s="53">
        <f t="shared" si="4"/>
        <v>0</v>
      </c>
      <c r="O17" s="53">
        <f t="shared" si="4"/>
        <v>0</v>
      </c>
      <c r="P17" s="53">
        <f t="shared" si="4"/>
        <v>0</v>
      </c>
      <c r="Q17" s="53"/>
      <c r="R17" s="28">
        <f t="shared" si="5"/>
        <v>0</v>
      </c>
      <c r="S17" s="53">
        <f t="shared" si="5"/>
        <v>20000000</v>
      </c>
      <c r="T17" s="28">
        <f t="shared" si="5"/>
        <v>0</v>
      </c>
      <c r="U17" s="28">
        <f t="shared" si="5"/>
        <v>0</v>
      </c>
      <c r="V17" s="28">
        <f t="shared" si="5"/>
        <v>0</v>
      </c>
      <c r="W17" s="28">
        <f t="shared" si="5"/>
        <v>0</v>
      </c>
      <c r="X17" s="28">
        <f t="shared" si="5"/>
        <v>0</v>
      </c>
      <c r="Y17" s="28">
        <f t="shared" si="5"/>
        <v>0</v>
      </c>
      <c r="Z17" s="28">
        <f t="shared" si="5"/>
        <v>0</v>
      </c>
      <c r="AA17" s="28">
        <f t="shared" si="5"/>
        <v>0</v>
      </c>
      <c r="AB17" s="28">
        <f t="shared" si="5"/>
        <v>0</v>
      </c>
      <c r="AC17" s="28">
        <f t="shared" si="5"/>
        <v>0</v>
      </c>
      <c r="AD17" s="28">
        <f t="shared" si="5"/>
        <v>0</v>
      </c>
      <c r="AE17" s="28">
        <f t="shared" si="5"/>
        <v>0</v>
      </c>
      <c r="AF17" s="28">
        <f t="shared" si="5"/>
        <v>0</v>
      </c>
      <c r="AG17" s="28">
        <f t="shared" si="5"/>
        <v>0</v>
      </c>
      <c r="AH17" s="28">
        <f t="shared" si="6"/>
        <v>0</v>
      </c>
      <c r="AI17" s="28">
        <f t="shared" si="6"/>
        <v>0</v>
      </c>
      <c r="AJ17" s="28">
        <f t="shared" si="6"/>
        <v>0</v>
      </c>
      <c r="AK17" s="28">
        <f t="shared" si="6"/>
        <v>0</v>
      </c>
      <c r="AL17" s="28">
        <f t="shared" si="6"/>
        <v>0</v>
      </c>
      <c r="AM17" s="28">
        <f t="shared" si="6"/>
        <v>0</v>
      </c>
      <c r="AN17" s="28">
        <f t="shared" si="6"/>
        <v>0</v>
      </c>
      <c r="AO17" s="28">
        <f t="shared" si="6"/>
        <v>0</v>
      </c>
      <c r="AP17" s="28">
        <f t="shared" si="6"/>
        <v>0</v>
      </c>
      <c r="AQ17" s="28">
        <f t="shared" si="6"/>
        <v>0</v>
      </c>
      <c r="AR17" s="28">
        <f t="shared" si="6"/>
        <v>0</v>
      </c>
      <c r="AS17" s="28">
        <f t="shared" si="6"/>
        <v>0</v>
      </c>
      <c r="AT17" s="28">
        <f t="shared" si="6"/>
        <v>0</v>
      </c>
      <c r="AU17" s="28">
        <f t="shared" si="6"/>
        <v>0</v>
      </c>
      <c r="AV17" s="28">
        <f t="shared" si="6"/>
        <v>0</v>
      </c>
      <c r="AW17" s="28">
        <f t="shared" si="6"/>
        <v>0</v>
      </c>
      <c r="AX17" s="28">
        <f t="shared" si="7"/>
        <v>0</v>
      </c>
      <c r="AY17" s="28">
        <f t="shared" si="7"/>
        <v>0</v>
      </c>
      <c r="AZ17" s="28">
        <f t="shared" si="7"/>
        <v>0</v>
      </c>
      <c r="BA17" s="28">
        <f t="shared" si="7"/>
        <v>0</v>
      </c>
      <c r="BB17" s="28">
        <f t="shared" si="7"/>
        <v>0</v>
      </c>
      <c r="BC17" s="28">
        <f t="shared" si="7"/>
        <v>0</v>
      </c>
      <c r="BD17" s="28">
        <f t="shared" si="7"/>
        <v>0</v>
      </c>
      <c r="BE17" s="28">
        <f t="shared" si="7"/>
        <v>0</v>
      </c>
      <c r="BF17" s="28">
        <f t="shared" si="7"/>
        <v>0</v>
      </c>
      <c r="BG17" s="28">
        <f t="shared" si="7"/>
        <v>0</v>
      </c>
      <c r="BH17" s="28">
        <f t="shared" si="7"/>
        <v>0</v>
      </c>
      <c r="BI17" s="28">
        <f t="shared" si="7"/>
        <v>0</v>
      </c>
      <c r="BJ17" s="28">
        <f t="shared" si="7"/>
        <v>0</v>
      </c>
      <c r="BK17" s="28">
        <f t="shared" si="7"/>
        <v>0</v>
      </c>
      <c r="BL17" s="28">
        <f t="shared" si="7"/>
        <v>0</v>
      </c>
      <c r="BM17" s="28">
        <f t="shared" si="7"/>
        <v>0</v>
      </c>
      <c r="BN17" s="28">
        <f t="shared" si="8"/>
        <v>0</v>
      </c>
      <c r="BO17" s="28">
        <f t="shared" si="8"/>
        <v>0</v>
      </c>
      <c r="BP17" s="28">
        <f t="shared" si="8"/>
        <v>0</v>
      </c>
      <c r="BQ17" s="28">
        <f t="shared" si="8"/>
        <v>0</v>
      </c>
      <c r="BR17" s="28">
        <f t="shared" si="8"/>
        <v>0</v>
      </c>
      <c r="BS17" s="28">
        <f t="shared" si="8"/>
        <v>0</v>
      </c>
      <c r="BT17" s="28">
        <f t="shared" si="8"/>
        <v>0</v>
      </c>
      <c r="BU17" s="28">
        <f t="shared" si="8"/>
        <v>0</v>
      </c>
      <c r="BV17" s="28">
        <f t="shared" si="8"/>
        <v>0</v>
      </c>
      <c r="BW17" s="28">
        <f t="shared" si="8"/>
        <v>0</v>
      </c>
      <c r="BX17" s="28">
        <f t="shared" si="8"/>
        <v>0</v>
      </c>
      <c r="BY17" s="28">
        <f t="shared" si="8"/>
        <v>0</v>
      </c>
      <c r="BZ17" s="28">
        <f t="shared" si="8"/>
        <v>0</v>
      </c>
      <c r="CA17" s="28">
        <f t="shared" si="8"/>
        <v>0</v>
      </c>
      <c r="CB17" s="28">
        <f t="shared" si="8"/>
        <v>0</v>
      </c>
      <c r="CC17" s="28">
        <f t="shared" si="8"/>
        <v>0</v>
      </c>
      <c r="CD17" s="28">
        <f t="shared" si="9"/>
        <v>0</v>
      </c>
      <c r="CE17" s="28">
        <f t="shared" si="9"/>
        <v>0</v>
      </c>
      <c r="CF17" s="28">
        <f t="shared" si="9"/>
        <v>0</v>
      </c>
      <c r="CG17" s="28">
        <f t="shared" si="9"/>
        <v>0</v>
      </c>
      <c r="CH17" s="28">
        <f t="shared" si="9"/>
        <v>0</v>
      </c>
      <c r="CI17" s="28">
        <f t="shared" si="9"/>
        <v>0</v>
      </c>
      <c r="CJ17" s="28">
        <f t="shared" si="9"/>
        <v>0</v>
      </c>
      <c r="CK17" s="28">
        <f t="shared" si="9"/>
        <v>0</v>
      </c>
      <c r="CL17" s="28">
        <f t="shared" si="9"/>
        <v>0</v>
      </c>
      <c r="CN17" s="28">
        <f t="shared" si="10"/>
        <v>0</v>
      </c>
      <c r="CO17" s="28">
        <f t="shared" si="11"/>
        <v>20000000</v>
      </c>
      <c r="CP17" s="28">
        <f t="shared" si="12"/>
        <v>0</v>
      </c>
      <c r="CQ17" s="28">
        <f t="shared" si="12"/>
        <v>0</v>
      </c>
      <c r="CR17" s="28">
        <f t="shared" si="12"/>
        <v>0</v>
      </c>
      <c r="CS17" s="28">
        <f t="shared" si="12"/>
        <v>0</v>
      </c>
      <c r="CT17" s="28">
        <f t="shared" si="12"/>
        <v>0</v>
      </c>
      <c r="CU17" s="28">
        <f t="shared" si="12"/>
        <v>0</v>
      </c>
      <c r="CV17" s="28">
        <f t="shared" si="12"/>
        <v>0</v>
      </c>
      <c r="CW17" s="28">
        <f t="shared" si="12"/>
        <v>0</v>
      </c>
      <c r="CX17" s="28">
        <f t="shared" si="12"/>
        <v>0</v>
      </c>
      <c r="CY17" s="28">
        <f t="shared" si="12"/>
        <v>0</v>
      </c>
      <c r="CZ17" s="28">
        <f t="shared" si="12"/>
        <v>0</v>
      </c>
      <c r="DA17" s="28">
        <f t="shared" si="12"/>
        <v>0</v>
      </c>
      <c r="DB17" s="28">
        <f t="shared" si="12"/>
        <v>0</v>
      </c>
      <c r="DC17" s="28">
        <f t="shared" si="12"/>
        <v>0</v>
      </c>
      <c r="DD17" s="28">
        <f t="shared" si="12"/>
        <v>0</v>
      </c>
      <c r="DE17" s="28">
        <f t="shared" si="12"/>
        <v>0</v>
      </c>
      <c r="DF17" s="28">
        <f t="shared" si="12"/>
        <v>0</v>
      </c>
      <c r="DG17" s="28">
        <f t="shared" si="12"/>
        <v>0</v>
      </c>
      <c r="DH17" s="28">
        <f t="shared" si="12"/>
        <v>0</v>
      </c>
      <c r="DI17" s="28">
        <f t="shared" si="12"/>
        <v>0</v>
      </c>
      <c r="DJ17" s="28">
        <f t="shared" si="12"/>
        <v>0</v>
      </c>
      <c r="DK17" s="28">
        <f t="shared" si="12"/>
        <v>0</v>
      </c>
      <c r="DL17" s="28">
        <f t="shared" si="12"/>
        <v>0</v>
      </c>
    </row>
    <row r="18" spans="2:116" x14ac:dyDescent="0.4">
      <c r="B18" s="453" t="s">
        <v>725</v>
      </c>
      <c r="H18" s="23">
        <v>40000000</v>
      </c>
      <c r="I18" s="109">
        <v>45292</v>
      </c>
      <c r="K18" s="53">
        <f t="shared" si="4"/>
        <v>40000000</v>
      </c>
      <c r="L18" s="53">
        <f t="shared" si="4"/>
        <v>0</v>
      </c>
      <c r="M18" s="53">
        <f t="shared" si="4"/>
        <v>0</v>
      </c>
      <c r="N18" s="53">
        <f t="shared" si="4"/>
        <v>0</v>
      </c>
      <c r="O18" s="53">
        <f t="shared" si="4"/>
        <v>0</v>
      </c>
      <c r="P18" s="53">
        <f t="shared" si="4"/>
        <v>0</v>
      </c>
      <c r="Q18" s="53"/>
      <c r="R18" s="28">
        <f t="shared" si="5"/>
        <v>0</v>
      </c>
      <c r="S18" s="53">
        <f t="shared" si="5"/>
        <v>40000000</v>
      </c>
      <c r="T18" s="28">
        <f t="shared" si="5"/>
        <v>0</v>
      </c>
      <c r="U18" s="28">
        <f t="shared" si="5"/>
        <v>0</v>
      </c>
      <c r="V18" s="28">
        <f t="shared" si="5"/>
        <v>0</v>
      </c>
      <c r="W18" s="28">
        <f t="shared" si="5"/>
        <v>0</v>
      </c>
      <c r="X18" s="28">
        <f t="shared" si="5"/>
        <v>0</v>
      </c>
      <c r="Y18" s="28">
        <f t="shared" si="5"/>
        <v>0</v>
      </c>
      <c r="Z18" s="28">
        <f t="shared" si="5"/>
        <v>0</v>
      </c>
      <c r="AA18" s="28">
        <f t="shared" si="5"/>
        <v>0</v>
      </c>
      <c r="AB18" s="28">
        <f t="shared" si="5"/>
        <v>0</v>
      </c>
      <c r="AC18" s="28">
        <f t="shared" si="5"/>
        <v>0</v>
      </c>
      <c r="AD18" s="28">
        <f t="shared" si="5"/>
        <v>0</v>
      </c>
      <c r="AE18" s="28">
        <f t="shared" si="5"/>
        <v>0</v>
      </c>
      <c r="AF18" s="28">
        <f t="shared" si="5"/>
        <v>0</v>
      </c>
      <c r="AG18" s="28">
        <f t="shared" si="5"/>
        <v>0</v>
      </c>
      <c r="AH18" s="28">
        <f t="shared" si="6"/>
        <v>0</v>
      </c>
      <c r="AI18" s="28">
        <f t="shared" si="6"/>
        <v>0</v>
      </c>
      <c r="AJ18" s="28">
        <f t="shared" si="6"/>
        <v>0</v>
      </c>
      <c r="AK18" s="28">
        <f t="shared" si="6"/>
        <v>0</v>
      </c>
      <c r="AL18" s="28">
        <f t="shared" si="6"/>
        <v>0</v>
      </c>
      <c r="AM18" s="28">
        <f t="shared" si="6"/>
        <v>0</v>
      </c>
      <c r="AN18" s="28">
        <f t="shared" si="6"/>
        <v>0</v>
      </c>
      <c r="AO18" s="28">
        <f t="shared" si="6"/>
        <v>0</v>
      </c>
      <c r="AP18" s="28">
        <f t="shared" si="6"/>
        <v>0</v>
      </c>
      <c r="AQ18" s="28">
        <f t="shared" si="6"/>
        <v>0</v>
      </c>
      <c r="AR18" s="28">
        <f t="shared" si="6"/>
        <v>0</v>
      </c>
      <c r="AS18" s="28">
        <f t="shared" si="6"/>
        <v>0</v>
      </c>
      <c r="AT18" s="28">
        <f t="shared" si="6"/>
        <v>0</v>
      </c>
      <c r="AU18" s="28">
        <f t="shared" si="6"/>
        <v>0</v>
      </c>
      <c r="AV18" s="28">
        <f t="shared" si="6"/>
        <v>0</v>
      </c>
      <c r="AW18" s="28">
        <f t="shared" si="6"/>
        <v>0</v>
      </c>
      <c r="AX18" s="28">
        <f t="shared" si="7"/>
        <v>0</v>
      </c>
      <c r="AY18" s="28">
        <f t="shared" si="7"/>
        <v>0</v>
      </c>
      <c r="AZ18" s="28">
        <f t="shared" si="7"/>
        <v>0</v>
      </c>
      <c r="BA18" s="28">
        <f t="shared" si="7"/>
        <v>0</v>
      </c>
      <c r="BB18" s="28">
        <f t="shared" si="7"/>
        <v>0</v>
      </c>
      <c r="BC18" s="28">
        <f t="shared" si="7"/>
        <v>0</v>
      </c>
      <c r="BD18" s="28">
        <f t="shared" si="7"/>
        <v>0</v>
      </c>
      <c r="BE18" s="28">
        <f t="shared" si="7"/>
        <v>0</v>
      </c>
      <c r="BF18" s="28">
        <f t="shared" si="7"/>
        <v>0</v>
      </c>
      <c r="BG18" s="28">
        <f t="shared" si="7"/>
        <v>0</v>
      </c>
      <c r="BH18" s="28">
        <f t="shared" si="7"/>
        <v>0</v>
      </c>
      <c r="BI18" s="28">
        <f t="shared" si="7"/>
        <v>0</v>
      </c>
      <c r="BJ18" s="28">
        <f t="shared" si="7"/>
        <v>0</v>
      </c>
      <c r="BK18" s="28">
        <f t="shared" si="7"/>
        <v>0</v>
      </c>
      <c r="BL18" s="28">
        <f t="shared" si="7"/>
        <v>0</v>
      </c>
      <c r="BM18" s="28">
        <f t="shared" si="7"/>
        <v>0</v>
      </c>
      <c r="BN18" s="28">
        <f t="shared" si="8"/>
        <v>0</v>
      </c>
      <c r="BO18" s="28">
        <f t="shared" si="8"/>
        <v>0</v>
      </c>
      <c r="BP18" s="28">
        <f t="shared" si="8"/>
        <v>0</v>
      </c>
      <c r="BQ18" s="28">
        <f t="shared" si="8"/>
        <v>0</v>
      </c>
      <c r="BR18" s="28">
        <f t="shared" si="8"/>
        <v>0</v>
      </c>
      <c r="BS18" s="28">
        <f t="shared" si="8"/>
        <v>0</v>
      </c>
      <c r="BT18" s="28">
        <f t="shared" si="8"/>
        <v>0</v>
      </c>
      <c r="BU18" s="28">
        <f t="shared" si="8"/>
        <v>0</v>
      </c>
      <c r="BV18" s="28">
        <f t="shared" si="8"/>
        <v>0</v>
      </c>
      <c r="BW18" s="28">
        <f t="shared" si="8"/>
        <v>0</v>
      </c>
      <c r="BX18" s="28">
        <f t="shared" si="8"/>
        <v>0</v>
      </c>
      <c r="BY18" s="28">
        <f t="shared" si="8"/>
        <v>0</v>
      </c>
      <c r="BZ18" s="28">
        <f t="shared" si="8"/>
        <v>0</v>
      </c>
      <c r="CA18" s="28">
        <f t="shared" si="8"/>
        <v>0</v>
      </c>
      <c r="CB18" s="28">
        <f t="shared" si="8"/>
        <v>0</v>
      </c>
      <c r="CC18" s="28">
        <f t="shared" si="8"/>
        <v>0</v>
      </c>
      <c r="CD18" s="28">
        <f t="shared" si="9"/>
        <v>0</v>
      </c>
      <c r="CE18" s="28">
        <f t="shared" si="9"/>
        <v>0</v>
      </c>
      <c r="CF18" s="28">
        <f t="shared" si="9"/>
        <v>0</v>
      </c>
      <c r="CG18" s="28">
        <f t="shared" si="9"/>
        <v>0</v>
      </c>
      <c r="CH18" s="28">
        <f t="shared" si="9"/>
        <v>0</v>
      </c>
      <c r="CI18" s="28">
        <f t="shared" si="9"/>
        <v>0</v>
      </c>
      <c r="CJ18" s="28">
        <f t="shared" si="9"/>
        <v>0</v>
      </c>
      <c r="CK18" s="28">
        <f t="shared" si="9"/>
        <v>0</v>
      </c>
      <c r="CL18" s="28">
        <f t="shared" si="9"/>
        <v>0</v>
      </c>
      <c r="CN18" s="28">
        <f t="shared" si="10"/>
        <v>0</v>
      </c>
      <c r="CO18" s="28">
        <f t="shared" si="11"/>
        <v>40000000</v>
      </c>
      <c r="CP18" s="28">
        <f t="shared" si="12"/>
        <v>0</v>
      </c>
      <c r="CQ18" s="28">
        <f t="shared" si="12"/>
        <v>0</v>
      </c>
      <c r="CR18" s="28">
        <f t="shared" si="12"/>
        <v>0</v>
      </c>
      <c r="CS18" s="28">
        <f t="shared" si="12"/>
        <v>0</v>
      </c>
      <c r="CT18" s="28">
        <f t="shared" si="12"/>
        <v>0</v>
      </c>
      <c r="CU18" s="28">
        <f t="shared" si="12"/>
        <v>0</v>
      </c>
      <c r="CV18" s="28">
        <f t="shared" si="12"/>
        <v>0</v>
      </c>
      <c r="CW18" s="28">
        <f t="shared" si="12"/>
        <v>0</v>
      </c>
      <c r="CX18" s="28">
        <f t="shared" si="12"/>
        <v>0</v>
      </c>
      <c r="CY18" s="28">
        <f t="shared" si="12"/>
        <v>0</v>
      </c>
      <c r="CZ18" s="28">
        <f t="shared" si="12"/>
        <v>0</v>
      </c>
      <c r="DA18" s="28">
        <f t="shared" si="12"/>
        <v>0</v>
      </c>
      <c r="DB18" s="28">
        <f t="shared" si="12"/>
        <v>0</v>
      </c>
      <c r="DC18" s="28">
        <f t="shared" si="12"/>
        <v>0</v>
      </c>
      <c r="DD18" s="28">
        <f t="shared" si="12"/>
        <v>0</v>
      </c>
      <c r="DE18" s="28">
        <f t="shared" si="12"/>
        <v>0</v>
      </c>
      <c r="DF18" s="28">
        <f t="shared" si="12"/>
        <v>0</v>
      </c>
      <c r="DG18" s="28">
        <f t="shared" si="12"/>
        <v>0</v>
      </c>
      <c r="DH18" s="28">
        <f t="shared" si="12"/>
        <v>0</v>
      </c>
      <c r="DI18" s="28">
        <f t="shared" si="12"/>
        <v>0</v>
      </c>
      <c r="DJ18" s="28">
        <f t="shared" si="12"/>
        <v>0</v>
      </c>
      <c r="DK18" s="28">
        <f t="shared" si="12"/>
        <v>0</v>
      </c>
      <c r="DL18" s="28">
        <f t="shared" si="12"/>
        <v>0</v>
      </c>
    </row>
    <row r="19" spans="2:116" x14ac:dyDescent="0.4">
      <c r="B19" s="453" t="s">
        <v>726</v>
      </c>
      <c r="H19" s="23">
        <v>100000000</v>
      </c>
      <c r="I19" s="109">
        <v>45292</v>
      </c>
      <c r="K19" s="53">
        <f t="shared" si="4"/>
        <v>100000000</v>
      </c>
      <c r="L19" s="53">
        <f t="shared" si="4"/>
        <v>0</v>
      </c>
      <c r="M19" s="53">
        <f t="shared" si="4"/>
        <v>0</v>
      </c>
      <c r="N19" s="53">
        <f t="shared" si="4"/>
        <v>0</v>
      </c>
      <c r="O19" s="53">
        <f t="shared" si="4"/>
        <v>0</v>
      </c>
      <c r="P19" s="53">
        <f t="shared" si="4"/>
        <v>0</v>
      </c>
      <c r="Q19" s="53"/>
      <c r="R19" s="28">
        <f t="shared" si="5"/>
        <v>0</v>
      </c>
      <c r="S19" s="53">
        <f t="shared" si="5"/>
        <v>100000000</v>
      </c>
      <c r="T19" s="28">
        <f t="shared" si="5"/>
        <v>0</v>
      </c>
      <c r="U19" s="28">
        <f t="shared" si="5"/>
        <v>0</v>
      </c>
      <c r="V19" s="28">
        <f t="shared" si="5"/>
        <v>0</v>
      </c>
      <c r="W19" s="28">
        <f t="shared" si="5"/>
        <v>0</v>
      </c>
      <c r="X19" s="28">
        <f t="shared" si="5"/>
        <v>0</v>
      </c>
      <c r="Y19" s="28">
        <f t="shared" si="5"/>
        <v>0</v>
      </c>
      <c r="Z19" s="28">
        <f t="shared" si="5"/>
        <v>0</v>
      </c>
      <c r="AA19" s="28">
        <f t="shared" si="5"/>
        <v>0</v>
      </c>
      <c r="AB19" s="28">
        <f t="shared" si="5"/>
        <v>0</v>
      </c>
      <c r="AC19" s="28">
        <f t="shared" si="5"/>
        <v>0</v>
      </c>
      <c r="AD19" s="28">
        <f t="shared" si="5"/>
        <v>0</v>
      </c>
      <c r="AE19" s="28">
        <f t="shared" si="5"/>
        <v>0</v>
      </c>
      <c r="AF19" s="28">
        <f t="shared" si="5"/>
        <v>0</v>
      </c>
      <c r="AG19" s="28">
        <f t="shared" si="5"/>
        <v>0</v>
      </c>
      <c r="AH19" s="28">
        <f t="shared" si="6"/>
        <v>0</v>
      </c>
      <c r="AI19" s="28">
        <f t="shared" si="6"/>
        <v>0</v>
      </c>
      <c r="AJ19" s="28">
        <f t="shared" si="6"/>
        <v>0</v>
      </c>
      <c r="AK19" s="28">
        <f t="shared" si="6"/>
        <v>0</v>
      </c>
      <c r="AL19" s="28">
        <f t="shared" si="6"/>
        <v>0</v>
      </c>
      <c r="AM19" s="28">
        <f t="shared" si="6"/>
        <v>0</v>
      </c>
      <c r="AN19" s="28">
        <f t="shared" si="6"/>
        <v>0</v>
      </c>
      <c r="AO19" s="28">
        <f t="shared" si="6"/>
        <v>0</v>
      </c>
      <c r="AP19" s="28">
        <f t="shared" si="6"/>
        <v>0</v>
      </c>
      <c r="AQ19" s="28">
        <f t="shared" si="6"/>
        <v>0</v>
      </c>
      <c r="AR19" s="28">
        <f t="shared" si="6"/>
        <v>0</v>
      </c>
      <c r="AS19" s="28">
        <f t="shared" si="6"/>
        <v>0</v>
      </c>
      <c r="AT19" s="28">
        <f t="shared" si="6"/>
        <v>0</v>
      </c>
      <c r="AU19" s="28">
        <f t="shared" si="6"/>
        <v>0</v>
      </c>
      <c r="AV19" s="28">
        <f t="shared" si="6"/>
        <v>0</v>
      </c>
      <c r="AW19" s="28">
        <f t="shared" si="6"/>
        <v>0</v>
      </c>
      <c r="AX19" s="28">
        <f t="shared" si="7"/>
        <v>0</v>
      </c>
      <c r="AY19" s="28">
        <f t="shared" si="7"/>
        <v>0</v>
      </c>
      <c r="AZ19" s="28">
        <f t="shared" si="7"/>
        <v>0</v>
      </c>
      <c r="BA19" s="28">
        <f t="shared" si="7"/>
        <v>0</v>
      </c>
      <c r="BB19" s="28">
        <f t="shared" si="7"/>
        <v>0</v>
      </c>
      <c r="BC19" s="28">
        <f t="shared" si="7"/>
        <v>0</v>
      </c>
      <c r="BD19" s="28">
        <f t="shared" si="7"/>
        <v>0</v>
      </c>
      <c r="BE19" s="28">
        <f t="shared" si="7"/>
        <v>0</v>
      </c>
      <c r="BF19" s="28">
        <f t="shared" si="7"/>
        <v>0</v>
      </c>
      <c r="BG19" s="28">
        <f t="shared" si="7"/>
        <v>0</v>
      </c>
      <c r="BH19" s="28">
        <f t="shared" si="7"/>
        <v>0</v>
      </c>
      <c r="BI19" s="28">
        <f t="shared" si="7"/>
        <v>0</v>
      </c>
      <c r="BJ19" s="28">
        <f t="shared" si="7"/>
        <v>0</v>
      </c>
      <c r="BK19" s="28">
        <f t="shared" si="7"/>
        <v>0</v>
      </c>
      <c r="BL19" s="28">
        <f t="shared" si="7"/>
        <v>0</v>
      </c>
      <c r="BM19" s="28">
        <f t="shared" si="7"/>
        <v>0</v>
      </c>
      <c r="BN19" s="28">
        <f t="shared" si="8"/>
        <v>0</v>
      </c>
      <c r="BO19" s="28">
        <f t="shared" si="8"/>
        <v>0</v>
      </c>
      <c r="BP19" s="28">
        <f t="shared" si="8"/>
        <v>0</v>
      </c>
      <c r="BQ19" s="28">
        <f t="shared" si="8"/>
        <v>0</v>
      </c>
      <c r="BR19" s="28">
        <f t="shared" si="8"/>
        <v>0</v>
      </c>
      <c r="BS19" s="28">
        <f t="shared" si="8"/>
        <v>0</v>
      </c>
      <c r="BT19" s="28">
        <f t="shared" si="8"/>
        <v>0</v>
      </c>
      <c r="BU19" s="28">
        <f t="shared" si="8"/>
        <v>0</v>
      </c>
      <c r="BV19" s="28">
        <f t="shared" si="8"/>
        <v>0</v>
      </c>
      <c r="BW19" s="28">
        <f t="shared" si="8"/>
        <v>0</v>
      </c>
      <c r="BX19" s="28">
        <f t="shared" si="8"/>
        <v>0</v>
      </c>
      <c r="BY19" s="28">
        <f t="shared" si="8"/>
        <v>0</v>
      </c>
      <c r="BZ19" s="28">
        <f t="shared" si="8"/>
        <v>0</v>
      </c>
      <c r="CA19" s="28">
        <f t="shared" si="8"/>
        <v>0</v>
      </c>
      <c r="CB19" s="28">
        <f t="shared" si="8"/>
        <v>0</v>
      </c>
      <c r="CC19" s="28">
        <f t="shared" si="8"/>
        <v>0</v>
      </c>
      <c r="CD19" s="28">
        <f t="shared" si="9"/>
        <v>0</v>
      </c>
      <c r="CE19" s="28">
        <f t="shared" si="9"/>
        <v>0</v>
      </c>
      <c r="CF19" s="28">
        <f t="shared" si="9"/>
        <v>0</v>
      </c>
      <c r="CG19" s="28">
        <f t="shared" si="9"/>
        <v>0</v>
      </c>
      <c r="CH19" s="28">
        <f t="shared" si="9"/>
        <v>0</v>
      </c>
      <c r="CI19" s="28">
        <f t="shared" si="9"/>
        <v>0</v>
      </c>
      <c r="CJ19" s="28">
        <f t="shared" si="9"/>
        <v>0</v>
      </c>
      <c r="CK19" s="28">
        <f t="shared" si="9"/>
        <v>0</v>
      </c>
      <c r="CL19" s="28">
        <f t="shared" si="9"/>
        <v>0</v>
      </c>
      <c r="CN19" s="28">
        <f t="shared" si="10"/>
        <v>0</v>
      </c>
      <c r="CO19" s="277">
        <f t="shared" si="11"/>
        <v>100000000</v>
      </c>
      <c r="CP19" s="277">
        <f t="shared" si="12"/>
        <v>0</v>
      </c>
      <c r="CQ19" s="277">
        <f t="shared" si="12"/>
        <v>0</v>
      </c>
      <c r="CR19" s="277">
        <f t="shared" si="12"/>
        <v>0</v>
      </c>
      <c r="CS19" s="277">
        <f t="shared" si="12"/>
        <v>0</v>
      </c>
      <c r="CT19" s="277">
        <f t="shared" si="12"/>
        <v>0</v>
      </c>
      <c r="CU19" s="277">
        <f t="shared" si="12"/>
        <v>0</v>
      </c>
      <c r="CV19" s="277">
        <f t="shared" si="12"/>
        <v>0</v>
      </c>
      <c r="CW19" s="277">
        <f t="shared" si="12"/>
        <v>0</v>
      </c>
      <c r="CX19" s="277">
        <f t="shared" si="12"/>
        <v>0</v>
      </c>
      <c r="CY19" s="277">
        <f t="shared" si="12"/>
        <v>0</v>
      </c>
      <c r="CZ19" s="277">
        <f t="shared" si="12"/>
        <v>0</v>
      </c>
      <c r="DA19" s="277">
        <f t="shared" si="12"/>
        <v>0</v>
      </c>
      <c r="DB19" s="277">
        <f t="shared" si="12"/>
        <v>0</v>
      </c>
      <c r="DC19" s="277">
        <f t="shared" si="12"/>
        <v>0</v>
      </c>
      <c r="DD19" s="277">
        <f t="shared" si="12"/>
        <v>0</v>
      </c>
      <c r="DE19" s="277">
        <f t="shared" si="12"/>
        <v>0</v>
      </c>
      <c r="DF19" s="277">
        <f t="shared" si="12"/>
        <v>0</v>
      </c>
      <c r="DG19" s="277">
        <f t="shared" si="12"/>
        <v>0</v>
      </c>
      <c r="DH19" s="277">
        <f t="shared" si="12"/>
        <v>0</v>
      </c>
      <c r="DI19" s="277">
        <f t="shared" si="12"/>
        <v>0</v>
      </c>
      <c r="DJ19" s="277">
        <f t="shared" si="12"/>
        <v>0</v>
      </c>
      <c r="DK19" s="277">
        <f t="shared" si="12"/>
        <v>0</v>
      </c>
      <c r="DL19" s="277">
        <f t="shared" si="12"/>
        <v>0</v>
      </c>
    </row>
    <row r="20" spans="2:116" x14ac:dyDescent="0.4">
      <c r="B20" s="9" t="s">
        <v>302</v>
      </c>
      <c r="C20" s="165" t="s">
        <v>236</v>
      </c>
      <c r="K20" s="63">
        <f t="shared" ca="1" si="4"/>
        <v>170000000</v>
      </c>
      <c r="L20" s="63">
        <f t="shared" ca="1" si="4"/>
        <v>0</v>
      </c>
      <c r="M20" s="63">
        <f t="shared" ca="1" si="4"/>
        <v>0</v>
      </c>
      <c r="N20" s="63">
        <f t="shared" ca="1" si="4"/>
        <v>0</v>
      </c>
      <c r="O20" s="63">
        <f t="shared" ca="1" si="4"/>
        <v>0</v>
      </c>
      <c r="P20" s="63">
        <f t="shared" ca="1" si="4"/>
        <v>0</v>
      </c>
      <c r="Q20" s="53"/>
      <c r="R20" s="63"/>
      <c r="S20" s="63">
        <f ca="1">SUM(S16:OFFSET(S20,-1,0))</f>
        <v>170000000</v>
      </c>
      <c r="T20" s="63">
        <f ca="1">SUM(T16:OFFSET(T20,-1,0))</f>
        <v>0</v>
      </c>
      <c r="U20" s="63">
        <f ca="1">SUM(U16:OFFSET(U20,-1,0))</f>
        <v>0</v>
      </c>
      <c r="V20" s="63">
        <f ca="1">SUM(V16:OFFSET(V20,-1,0))</f>
        <v>0</v>
      </c>
      <c r="W20" s="63">
        <f ca="1">SUM(W16:OFFSET(W20,-1,0))</f>
        <v>0</v>
      </c>
      <c r="X20" s="63">
        <f ca="1">SUM(X16:OFFSET(X20,-1,0))</f>
        <v>0</v>
      </c>
      <c r="Y20" s="63">
        <f ca="1">SUM(Y16:OFFSET(Y20,-1,0))</f>
        <v>0</v>
      </c>
      <c r="Z20" s="63">
        <f ca="1">SUM(Z16:OFFSET(Z20,-1,0))</f>
        <v>0</v>
      </c>
      <c r="AA20" s="63">
        <f ca="1">SUM(AA16:OFFSET(AA20,-1,0))</f>
        <v>0</v>
      </c>
      <c r="AB20" s="63">
        <f ca="1">SUM(AB16:OFFSET(AB20,-1,0))</f>
        <v>0</v>
      </c>
      <c r="AC20" s="63">
        <f ca="1">SUM(AC16:OFFSET(AC20,-1,0))</f>
        <v>0</v>
      </c>
      <c r="AD20" s="63">
        <f ca="1">SUM(AD16:OFFSET(AD20,-1,0))</f>
        <v>0</v>
      </c>
      <c r="AE20" s="63">
        <f ca="1">SUM(AE16:OFFSET(AE20,-1,0))</f>
        <v>0</v>
      </c>
      <c r="AF20" s="63">
        <f ca="1">SUM(AF16:OFFSET(AF20,-1,0))</f>
        <v>0</v>
      </c>
      <c r="AG20" s="63">
        <f ca="1">SUM(AG16:OFFSET(AG20,-1,0))</f>
        <v>0</v>
      </c>
      <c r="AH20" s="63">
        <f ca="1">SUM(AH16:OFFSET(AH20,-1,0))</f>
        <v>0</v>
      </c>
      <c r="AI20" s="63">
        <f ca="1">SUM(AI16:OFFSET(AI20,-1,0))</f>
        <v>0</v>
      </c>
      <c r="AJ20" s="63">
        <f ca="1">SUM(AJ16:OFFSET(AJ20,-1,0))</f>
        <v>0</v>
      </c>
      <c r="AK20" s="63">
        <f ca="1">SUM(AK16:OFFSET(AK20,-1,0))</f>
        <v>0</v>
      </c>
      <c r="AL20" s="63">
        <f ca="1">SUM(AL16:OFFSET(AL20,-1,0))</f>
        <v>0</v>
      </c>
      <c r="AM20" s="63">
        <f ca="1">SUM(AM16:OFFSET(AM20,-1,0))</f>
        <v>0</v>
      </c>
      <c r="AN20" s="63">
        <f ca="1">SUM(AN16:OFFSET(AN20,-1,0))</f>
        <v>0</v>
      </c>
      <c r="AO20" s="63">
        <f ca="1">SUM(AO16:OFFSET(AO20,-1,0))</f>
        <v>0</v>
      </c>
      <c r="AP20" s="63">
        <f ca="1">SUM(AP16:OFFSET(AP20,-1,0))</f>
        <v>0</v>
      </c>
      <c r="AQ20" s="63">
        <f ca="1">SUM(AQ16:OFFSET(AQ20,-1,0))</f>
        <v>0</v>
      </c>
      <c r="AR20" s="63">
        <f ca="1">SUM(AR16:OFFSET(AR20,-1,0))</f>
        <v>0</v>
      </c>
      <c r="AS20" s="63">
        <f ca="1">SUM(AS16:OFFSET(AS20,-1,0))</f>
        <v>0</v>
      </c>
      <c r="AT20" s="63">
        <f ca="1">SUM(AT16:OFFSET(AT20,-1,0))</f>
        <v>0</v>
      </c>
      <c r="AU20" s="63">
        <f ca="1">SUM(AU16:OFFSET(AU20,-1,0))</f>
        <v>0</v>
      </c>
      <c r="AV20" s="63">
        <f ca="1">SUM(AV16:OFFSET(AV20,-1,0))</f>
        <v>0</v>
      </c>
      <c r="AW20" s="63">
        <f ca="1">SUM(AW16:OFFSET(AW20,-1,0))</f>
        <v>0</v>
      </c>
      <c r="AX20" s="63">
        <f ca="1">SUM(AX16:OFFSET(AX20,-1,0))</f>
        <v>0</v>
      </c>
      <c r="AY20" s="63">
        <f ca="1">SUM(AY16:OFFSET(AY20,-1,0))</f>
        <v>0</v>
      </c>
      <c r="AZ20" s="63">
        <f ca="1">SUM(AZ16:OFFSET(AZ20,-1,0))</f>
        <v>0</v>
      </c>
      <c r="BA20" s="63">
        <f ca="1">SUM(BA16:OFFSET(BA20,-1,0))</f>
        <v>0</v>
      </c>
      <c r="BB20" s="63">
        <f ca="1">SUM(BB16:OFFSET(BB20,-1,0))</f>
        <v>0</v>
      </c>
      <c r="BC20" s="63">
        <f ca="1">SUM(BC16:OFFSET(BC20,-1,0))</f>
        <v>0</v>
      </c>
      <c r="BD20" s="63">
        <f ca="1">SUM(BD16:OFFSET(BD20,-1,0))</f>
        <v>0</v>
      </c>
      <c r="BE20" s="63">
        <f ca="1">SUM(BE16:OFFSET(BE20,-1,0))</f>
        <v>0</v>
      </c>
      <c r="BF20" s="63">
        <f ca="1">SUM(BF16:OFFSET(BF20,-1,0))</f>
        <v>0</v>
      </c>
      <c r="BG20" s="63">
        <f ca="1">SUM(BG16:OFFSET(BG20,-1,0))</f>
        <v>0</v>
      </c>
      <c r="BH20" s="63">
        <f ca="1">SUM(BH16:OFFSET(BH20,-1,0))</f>
        <v>0</v>
      </c>
      <c r="BI20" s="63">
        <f ca="1">SUM(BI16:OFFSET(BI20,-1,0))</f>
        <v>0</v>
      </c>
      <c r="BJ20" s="63">
        <f ca="1">SUM(BJ16:OFFSET(BJ20,-1,0))</f>
        <v>0</v>
      </c>
      <c r="BK20" s="63">
        <f ca="1">SUM(BK16:OFFSET(BK20,-1,0))</f>
        <v>0</v>
      </c>
      <c r="BL20" s="63">
        <f ca="1">SUM(BL16:OFFSET(BL20,-1,0))</f>
        <v>0</v>
      </c>
      <c r="BM20" s="63">
        <f ca="1">SUM(BM16:OFFSET(BM20,-1,0))</f>
        <v>0</v>
      </c>
      <c r="BN20" s="63">
        <f ca="1">SUM(BN16:OFFSET(BN20,-1,0))</f>
        <v>0</v>
      </c>
      <c r="BO20" s="63">
        <f ca="1">SUM(BO16:OFFSET(BO20,-1,0))</f>
        <v>0</v>
      </c>
      <c r="BP20" s="63">
        <f ca="1">SUM(BP16:OFFSET(BP20,-1,0))</f>
        <v>0</v>
      </c>
      <c r="BQ20" s="63">
        <f ca="1">SUM(BQ16:OFFSET(BQ20,-1,0))</f>
        <v>0</v>
      </c>
      <c r="BR20" s="63">
        <f ca="1">SUM(BR16:OFFSET(BR20,-1,0))</f>
        <v>0</v>
      </c>
      <c r="BS20" s="63">
        <f ca="1">SUM(BS16:OFFSET(BS20,-1,0))</f>
        <v>0</v>
      </c>
      <c r="BT20" s="63">
        <f ca="1">SUM(BT16:OFFSET(BT20,-1,0))</f>
        <v>0</v>
      </c>
      <c r="BU20" s="63">
        <f ca="1">SUM(BU16:OFFSET(BU20,-1,0))</f>
        <v>0</v>
      </c>
      <c r="BV20" s="63">
        <f ca="1">SUM(BV16:OFFSET(BV20,-1,0))</f>
        <v>0</v>
      </c>
      <c r="BW20" s="63">
        <f ca="1">SUM(BW16:OFFSET(BW20,-1,0))</f>
        <v>0</v>
      </c>
      <c r="BX20" s="63">
        <f ca="1">SUM(BX16:OFFSET(BX20,-1,0))</f>
        <v>0</v>
      </c>
      <c r="BY20" s="63">
        <f ca="1">SUM(BY16:OFFSET(BY20,-1,0))</f>
        <v>0</v>
      </c>
      <c r="BZ20" s="63">
        <f ca="1">SUM(BZ16:OFFSET(BZ20,-1,0))</f>
        <v>0</v>
      </c>
      <c r="CA20" s="63">
        <f ca="1">SUM(CA16:OFFSET(CA20,-1,0))</f>
        <v>0</v>
      </c>
      <c r="CB20" s="63">
        <f ca="1">SUM(CB16:OFFSET(CB20,-1,0))</f>
        <v>0</v>
      </c>
      <c r="CC20" s="63">
        <f ca="1">SUM(CC16:OFFSET(CC20,-1,0))</f>
        <v>0</v>
      </c>
      <c r="CD20" s="63">
        <f ca="1">SUM(CD16:OFFSET(CD20,-1,0))</f>
        <v>0</v>
      </c>
      <c r="CE20" s="63">
        <f ca="1">SUM(CE16:OFFSET(CE20,-1,0))</f>
        <v>0</v>
      </c>
      <c r="CF20" s="63">
        <f ca="1">SUM(CF16:OFFSET(CF20,-1,0))</f>
        <v>0</v>
      </c>
      <c r="CG20" s="63">
        <f ca="1">SUM(CG16:OFFSET(CG20,-1,0))</f>
        <v>0</v>
      </c>
      <c r="CH20" s="63">
        <f ca="1">SUM(CH16:OFFSET(CH20,-1,0))</f>
        <v>0</v>
      </c>
      <c r="CI20" s="63">
        <f ca="1">SUM(CI16:OFFSET(CI20,-1,0))</f>
        <v>0</v>
      </c>
      <c r="CJ20" s="63">
        <f ca="1">SUM(CJ16:OFFSET(CJ20,-1,0))</f>
        <v>0</v>
      </c>
      <c r="CK20" s="63">
        <f ca="1">SUM(CK16:OFFSET(CK20,-1,0))</f>
        <v>0</v>
      </c>
      <c r="CL20" s="63">
        <f ca="1">SUM(CL16:OFFSET(CL20,-1,0))</f>
        <v>0</v>
      </c>
      <c r="CM20" s="265"/>
      <c r="CN20" s="63">
        <f t="shared" ref="CN20:DL20" si="13">SUM(CN16:CN19)</f>
        <v>0</v>
      </c>
      <c r="CO20" s="28">
        <f t="shared" si="13"/>
        <v>170000000</v>
      </c>
      <c r="CP20" s="28">
        <f t="shared" si="13"/>
        <v>0</v>
      </c>
      <c r="CQ20" s="28">
        <f t="shared" si="13"/>
        <v>0</v>
      </c>
      <c r="CR20" s="28">
        <f t="shared" si="13"/>
        <v>0</v>
      </c>
      <c r="CS20" s="28">
        <f t="shared" si="13"/>
        <v>0</v>
      </c>
      <c r="CT20" s="28">
        <f t="shared" si="13"/>
        <v>0</v>
      </c>
      <c r="CU20" s="28">
        <f t="shared" si="13"/>
        <v>0</v>
      </c>
      <c r="CV20" s="28">
        <f t="shared" si="13"/>
        <v>0</v>
      </c>
      <c r="CW20" s="28">
        <f t="shared" si="13"/>
        <v>0</v>
      </c>
      <c r="CX20" s="28">
        <f t="shared" si="13"/>
        <v>0</v>
      </c>
      <c r="CY20" s="28">
        <f t="shared" si="13"/>
        <v>0</v>
      </c>
      <c r="CZ20" s="28">
        <f t="shared" si="13"/>
        <v>0</v>
      </c>
      <c r="DA20" s="28">
        <f t="shared" si="13"/>
        <v>0</v>
      </c>
      <c r="DB20" s="28">
        <f t="shared" si="13"/>
        <v>0</v>
      </c>
      <c r="DC20" s="28">
        <f t="shared" si="13"/>
        <v>0</v>
      </c>
      <c r="DD20" s="28">
        <f t="shared" si="13"/>
        <v>0</v>
      </c>
      <c r="DE20" s="28">
        <f t="shared" si="13"/>
        <v>0</v>
      </c>
      <c r="DF20" s="28">
        <f t="shared" si="13"/>
        <v>0</v>
      </c>
      <c r="DG20" s="28">
        <f t="shared" si="13"/>
        <v>0</v>
      </c>
      <c r="DH20" s="28">
        <f t="shared" si="13"/>
        <v>0</v>
      </c>
      <c r="DI20" s="28">
        <f t="shared" si="13"/>
        <v>0</v>
      </c>
      <c r="DJ20" s="28">
        <f t="shared" si="13"/>
        <v>0</v>
      </c>
      <c r="DK20" s="28">
        <f t="shared" si="13"/>
        <v>0</v>
      </c>
      <c r="DL20" s="28">
        <f t="shared" si="13"/>
        <v>0</v>
      </c>
    </row>
    <row r="21" spans="2:116" x14ac:dyDescent="0.4">
      <c r="B21" s="8"/>
      <c r="C21" s="165"/>
    </row>
    <row r="22" spans="2:116" s="27" customFormat="1" x14ac:dyDescent="0.4">
      <c r="B22" s="9" t="s">
        <v>581</v>
      </c>
      <c r="C22" s="165" t="s">
        <v>231</v>
      </c>
      <c r="K22" s="28">
        <f ca="1">SUMIF($R$4:$DL$4,K$2,$R22:$DL22)</f>
        <v>170000000</v>
      </c>
      <c r="L22" s="28">
        <f t="shared" ref="L22:P22" ca="1" si="14">SUMIF($R$4:$DL$4,L$2,$R22:$DL22)</f>
        <v>170000000</v>
      </c>
      <c r="M22" s="28">
        <f t="shared" ca="1" si="14"/>
        <v>170000000</v>
      </c>
      <c r="N22" s="28">
        <f t="shared" ca="1" si="14"/>
        <v>170000000</v>
      </c>
      <c r="O22" s="28">
        <f t="shared" ca="1" si="14"/>
        <v>170000000</v>
      </c>
      <c r="P22" s="28">
        <f t="shared" ca="1" si="14"/>
        <v>170000000</v>
      </c>
      <c r="R22" s="121">
        <f>'IS BS CF'!R70</f>
        <v>0</v>
      </c>
      <c r="S22" s="28">
        <f ca="1">R22+S20</f>
        <v>170000000</v>
      </c>
      <c r="T22" s="28">
        <f t="shared" ref="T22:CE22" ca="1" si="15">S22+T20</f>
        <v>170000000</v>
      </c>
      <c r="U22" s="28">
        <f t="shared" ca="1" si="15"/>
        <v>170000000</v>
      </c>
      <c r="V22" s="28">
        <f t="shared" ca="1" si="15"/>
        <v>170000000</v>
      </c>
      <c r="W22" s="28">
        <f t="shared" ca="1" si="15"/>
        <v>170000000</v>
      </c>
      <c r="X22" s="28">
        <f t="shared" ca="1" si="15"/>
        <v>170000000</v>
      </c>
      <c r="Y22" s="28">
        <f t="shared" ca="1" si="15"/>
        <v>170000000</v>
      </c>
      <c r="Z22" s="28">
        <f t="shared" ca="1" si="15"/>
        <v>170000000</v>
      </c>
      <c r="AA22" s="28">
        <f t="shared" ca="1" si="15"/>
        <v>170000000</v>
      </c>
      <c r="AB22" s="28">
        <f t="shared" ca="1" si="15"/>
        <v>170000000</v>
      </c>
      <c r="AC22" s="28">
        <f t="shared" ca="1" si="15"/>
        <v>170000000</v>
      </c>
      <c r="AD22" s="28">
        <f t="shared" ca="1" si="15"/>
        <v>170000000</v>
      </c>
      <c r="AE22" s="28">
        <f t="shared" ca="1" si="15"/>
        <v>170000000</v>
      </c>
      <c r="AF22" s="28">
        <f t="shared" ca="1" si="15"/>
        <v>170000000</v>
      </c>
      <c r="AG22" s="28">
        <f t="shared" ca="1" si="15"/>
        <v>170000000</v>
      </c>
      <c r="AH22" s="28">
        <f t="shared" ca="1" si="15"/>
        <v>170000000</v>
      </c>
      <c r="AI22" s="28">
        <f t="shared" ca="1" si="15"/>
        <v>170000000</v>
      </c>
      <c r="AJ22" s="28">
        <f t="shared" ca="1" si="15"/>
        <v>170000000</v>
      </c>
      <c r="AK22" s="28">
        <f t="shared" ca="1" si="15"/>
        <v>170000000</v>
      </c>
      <c r="AL22" s="28">
        <f t="shared" ca="1" si="15"/>
        <v>170000000</v>
      </c>
      <c r="AM22" s="28">
        <f t="shared" ca="1" si="15"/>
        <v>170000000</v>
      </c>
      <c r="AN22" s="28">
        <f t="shared" ca="1" si="15"/>
        <v>170000000</v>
      </c>
      <c r="AO22" s="28">
        <f t="shared" ca="1" si="15"/>
        <v>170000000</v>
      </c>
      <c r="AP22" s="28">
        <f t="shared" ca="1" si="15"/>
        <v>170000000</v>
      </c>
      <c r="AQ22" s="28">
        <f t="shared" ca="1" si="15"/>
        <v>170000000</v>
      </c>
      <c r="AR22" s="28">
        <f t="shared" ca="1" si="15"/>
        <v>170000000</v>
      </c>
      <c r="AS22" s="28">
        <f t="shared" ca="1" si="15"/>
        <v>170000000</v>
      </c>
      <c r="AT22" s="28">
        <f t="shared" ca="1" si="15"/>
        <v>170000000</v>
      </c>
      <c r="AU22" s="28">
        <f t="shared" ca="1" si="15"/>
        <v>170000000</v>
      </c>
      <c r="AV22" s="28">
        <f t="shared" ca="1" si="15"/>
        <v>170000000</v>
      </c>
      <c r="AW22" s="28">
        <f t="shared" ca="1" si="15"/>
        <v>170000000</v>
      </c>
      <c r="AX22" s="28">
        <f t="shared" ca="1" si="15"/>
        <v>170000000</v>
      </c>
      <c r="AY22" s="28">
        <f t="shared" ca="1" si="15"/>
        <v>170000000</v>
      </c>
      <c r="AZ22" s="28">
        <f t="shared" ca="1" si="15"/>
        <v>170000000</v>
      </c>
      <c r="BA22" s="28">
        <f t="shared" ca="1" si="15"/>
        <v>170000000</v>
      </c>
      <c r="BB22" s="28">
        <f t="shared" ca="1" si="15"/>
        <v>170000000</v>
      </c>
      <c r="BC22" s="28">
        <f t="shared" ca="1" si="15"/>
        <v>170000000</v>
      </c>
      <c r="BD22" s="28">
        <f t="shared" ca="1" si="15"/>
        <v>170000000</v>
      </c>
      <c r="BE22" s="28">
        <f t="shared" ca="1" si="15"/>
        <v>170000000</v>
      </c>
      <c r="BF22" s="28">
        <f t="shared" ca="1" si="15"/>
        <v>170000000</v>
      </c>
      <c r="BG22" s="28">
        <f t="shared" ca="1" si="15"/>
        <v>170000000</v>
      </c>
      <c r="BH22" s="28">
        <f t="shared" ca="1" si="15"/>
        <v>170000000</v>
      </c>
      <c r="BI22" s="28">
        <f t="shared" ca="1" si="15"/>
        <v>170000000</v>
      </c>
      <c r="BJ22" s="28">
        <f t="shared" ca="1" si="15"/>
        <v>170000000</v>
      </c>
      <c r="BK22" s="28">
        <f t="shared" ca="1" si="15"/>
        <v>170000000</v>
      </c>
      <c r="BL22" s="28">
        <f t="shared" ca="1" si="15"/>
        <v>170000000</v>
      </c>
      <c r="BM22" s="28">
        <f t="shared" ca="1" si="15"/>
        <v>170000000</v>
      </c>
      <c r="BN22" s="28">
        <f t="shared" ca="1" si="15"/>
        <v>170000000</v>
      </c>
      <c r="BO22" s="28">
        <f t="shared" ca="1" si="15"/>
        <v>170000000</v>
      </c>
      <c r="BP22" s="28">
        <f t="shared" ca="1" si="15"/>
        <v>170000000</v>
      </c>
      <c r="BQ22" s="28">
        <f t="shared" ca="1" si="15"/>
        <v>170000000</v>
      </c>
      <c r="BR22" s="28">
        <f t="shared" ca="1" si="15"/>
        <v>170000000</v>
      </c>
      <c r="BS22" s="28">
        <f t="shared" ca="1" si="15"/>
        <v>170000000</v>
      </c>
      <c r="BT22" s="28">
        <f t="shared" ca="1" si="15"/>
        <v>170000000</v>
      </c>
      <c r="BU22" s="28">
        <f t="shared" ca="1" si="15"/>
        <v>170000000</v>
      </c>
      <c r="BV22" s="28">
        <f t="shared" ca="1" si="15"/>
        <v>170000000</v>
      </c>
      <c r="BW22" s="28">
        <f t="shared" ca="1" si="15"/>
        <v>170000000</v>
      </c>
      <c r="BX22" s="28">
        <f t="shared" ca="1" si="15"/>
        <v>170000000</v>
      </c>
      <c r="BY22" s="28">
        <f t="shared" ca="1" si="15"/>
        <v>170000000</v>
      </c>
      <c r="BZ22" s="28">
        <f t="shared" ca="1" si="15"/>
        <v>170000000</v>
      </c>
      <c r="CA22" s="28">
        <f t="shared" ca="1" si="15"/>
        <v>170000000</v>
      </c>
      <c r="CB22" s="28">
        <f t="shared" ca="1" si="15"/>
        <v>170000000</v>
      </c>
      <c r="CC22" s="28">
        <f t="shared" ca="1" si="15"/>
        <v>170000000</v>
      </c>
      <c r="CD22" s="28">
        <f t="shared" ca="1" si="15"/>
        <v>170000000</v>
      </c>
      <c r="CE22" s="28">
        <f t="shared" ca="1" si="15"/>
        <v>170000000</v>
      </c>
      <c r="CF22" s="28">
        <f t="shared" ref="CF22:CL22" ca="1" si="16">CE22+CF20</f>
        <v>170000000</v>
      </c>
      <c r="CG22" s="28">
        <f t="shared" ca="1" si="16"/>
        <v>170000000</v>
      </c>
      <c r="CH22" s="28">
        <f t="shared" ca="1" si="16"/>
        <v>170000000</v>
      </c>
      <c r="CI22" s="28">
        <f t="shared" ca="1" si="16"/>
        <v>170000000</v>
      </c>
      <c r="CJ22" s="28">
        <f t="shared" ca="1" si="16"/>
        <v>170000000</v>
      </c>
      <c r="CK22" s="28">
        <f t="shared" ca="1" si="16"/>
        <v>170000000</v>
      </c>
      <c r="CL22" s="28">
        <f t="shared" ca="1" si="16"/>
        <v>170000000</v>
      </c>
    </row>
  </sheetData>
  <conditionalFormatting sqref="CN13:DL13 I13:CL13">
    <cfRule type="cellIs" dxfId="2" priority="1" operator="lessThan">
      <formula>0</formula>
    </cfRule>
  </conditionalFormatting>
  <conditionalFormatting sqref="A1:XFD1">
    <cfRule type="cellIs" dxfId="1" priority="2" stopIfTrue="1" operator="notEqual">
      <formula>0.6545646468</formula>
    </cfRule>
  </conditionalFormatting>
  <dataValidations count="1">
    <dataValidation type="custom" allowBlank="1" showInputMessage="1" showErrorMessage="1" sqref="H16:H19" xr:uid="{EE44A07B-0B8A-4778-9BB6-78EF9B43F765}">
      <formula1>H16&gt;=0</formula1>
    </dataValidation>
  </dataValidations>
  <pageMargins left="0.7" right="0.7" top="0.75" bottom="0.75" header="0.3" footer="0.3"/>
  <pageSetup orientation="portrait" horizontalDpi="4294967292" verticalDpi="1200"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B6435-2B43-4782-9ACC-73149BAFE6D9}">
  <sheetPr codeName="Sheet6"/>
  <dimension ref="DRJ313976:LOM420753"/>
  <sheetViews>
    <sheetView workbookViewId="0"/>
  </sheetViews>
  <sheetFormatPr defaultRowHeight="14.6" x14ac:dyDescent="0.4"/>
  <cols>
    <col min="17" max="90" width="8.69140625" customWidth="1"/>
    <col min="91" max="115" width="0" hidden="1" customWidth="1"/>
  </cols>
  <sheetData>
    <row r="313976" spans="3182:3182" x14ac:dyDescent="0.4">
      <c r="DRJ313976" t="s">
        <v>583</v>
      </c>
    </row>
    <row r="420753" spans="8515:8515" x14ac:dyDescent="0.4">
      <c r="LOM420753" t="s">
        <v>582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081503-DEA0-44D3-984B-11584C9CF08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Old R002 codes</vt:lpstr>
      <vt:lpstr>Old Codes</vt:lpstr>
      <vt:lpstr>Codes (3)</vt:lpstr>
      <vt:lpstr>Calcs.</vt:lpstr>
      <vt:lpstr>Qarterly Summary</vt:lpstr>
      <vt:lpstr>Charts</vt:lpstr>
      <vt:lpstr>ChatGPT testing</vt:lpstr>
      <vt:lpstr>Macro</vt:lpstr>
      <vt:lpstr>Data</vt:lpstr>
      <vt:lpstr>Validation</vt:lpstr>
      <vt:lpstr>Data validation</vt:lpstr>
      <vt:lpstr>Code list</vt:lpstr>
      <vt:lpstr>Model Builder</vt:lpstr>
      <vt:lpstr>Codes</vt:lpstr>
      <vt:lpstr>DCF</vt:lpstr>
      <vt:lpstr>WACC</vt:lpstr>
      <vt:lpstr>Comps.</vt:lpstr>
      <vt:lpstr>IS BS CF</vt:lpstr>
      <vt:lpstr>Corporate Overhead</vt:lpstr>
      <vt:lpstr>Equity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Joseph Orsi</dc:creator>
  <cp:lastModifiedBy>Joseph Orsi</cp:lastModifiedBy>
  <dcterms:created xsi:type="dcterms:W3CDTF">2023-11-08T13:23:26Z</dcterms:created>
  <dcterms:modified xsi:type="dcterms:W3CDTF">2024-08-14T05:41:12Z</dcterms:modified>
</cp:coreProperties>
</file>